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rinterSettings/printerSettings4.bin" ContentType="application/vnd.openxmlformats-officedocument.spreadsheetml.printerSettings"/>
  <Override PartName="/xl/pivotTables/pivotTable7.xml" ContentType="application/vnd.openxmlformats-officedocument.spreadsheetml.pivotTable+xml"/>
  <Override PartName="/xl/printerSettings/printerSettings5.bin" ContentType="application/vnd.openxmlformats-officedocument.spreadsheetml.printerSettings"/>
  <Override PartName="/xl/pivotTables/pivotTable8.xml" ContentType="application/vnd.openxmlformats-officedocument.spreadsheetml.pivotTable+xml"/>
  <Override PartName="/xl/printerSettings/printerSettings6.bin" ContentType="application/vnd.openxmlformats-officedocument.spreadsheetml.printerSettings"/>
  <Override PartName="/xl/pivotTables/pivotTable9.xml" ContentType="application/vnd.openxmlformats-officedocument.spreadsheetml.pivotTable+xml"/>
  <Override PartName="/xl/printerSettings/printerSettings7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otogo\Desktop\S&amp;OP\Plan de ventas\Octubre\Colaboración\"/>
    </mc:Choice>
  </mc:AlternateContent>
  <xr:revisionPtr revIDLastSave="0" documentId="13_ncr:1_{374A47C5-BBA5-4B96-BC2D-239A1174737C}" xr6:coauthVersionLast="47" xr6:coauthVersionMax="47" xr10:uidLastSave="{00000000-0000-0000-0000-000000000000}"/>
  <bookViews>
    <workbookView xWindow="-110" yWindow="-110" windowWidth="19420" windowHeight="10300" tabRatio="1000" firstSheet="1" activeTab="6" xr2:uid="{E2870623-B340-4397-A590-252242CC88C7}"/>
  </bookViews>
  <sheets>
    <sheet name="_com.sap.ip.bi.xl.hiddensheet" sheetId="2" state="veryHidden" r:id="rId1"/>
    <sheet name="Hoja2" sheetId="12" r:id="rId2"/>
    <sheet name="Shangai (Tomas)" sheetId="13" r:id="rId3"/>
    <sheet name="Base RV Volumen" sheetId="1" r:id="rId4"/>
    <sheet name="RV de venta" sheetId="11" state="hidden" r:id="rId5"/>
    <sheet name="RV Producción" sheetId="3" r:id="rId6"/>
    <sheet name="RV plan de ventas" sheetId="5" r:id="rId7"/>
    <sheet name="Base RV precios" sheetId="4" r:id="rId8"/>
    <sheet name="Precios atrasos" sheetId="9" r:id="rId9"/>
    <sheet name="CHINA" sheetId="10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7" hidden="1">'Base RV precios'!$A$3:$P$3713</definedName>
    <definedName name="_xlnm._FilterDatabase" localSheetId="3" hidden="1">'Base RV Volumen'!$A$4:$Q$8364</definedName>
    <definedName name="_xlnm._FilterDatabase" localSheetId="6" hidden="1">'RV plan de ventas'!$G$6:$H$286</definedName>
    <definedName name="_xlnm._FilterDatabase" localSheetId="5" hidden="1">'RV Producción'!$AB$5:$AC$227</definedName>
    <definedName name="SAPCrosstab1">'Base RV Volumen'!$B$4:$Q$8364</definedName>
    <definedName name="SAPCrosstab2">'Base RV precios'!$C$3:$P$4231</definedName>
  </definedNames>
  <calcPr calcId="191029"/>
  <pivotCaches>
    <pivotCache cacheId="181" r:id="rId15"/>
    <pivotCache cacheId="182" r:id="rId16"/>
    <pivotCache cacheId="185" r:id="rId17"/>
    <pivotCache cacheId="200" r:id="rId18"/>
    <pivotCache cacheId="207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27" i="3" l="1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R8364" i="1"/>
  <c r="S8364" i="1" s="1"/>
  <c r="R8363" i="1"/>
  <c r="S8363" i="1" s="1"/>
  <c r="R8362" i="1"/>
  <c r="S8362" i="1" s="1"/>
  <c r="R8361" i="1"/>
  <c r="S8361" i="1" s="1"/>
  <c r="R8360" i="1"/>
  <c r="S8360" i="1" s="1"/>
  <c r="R8359" i="1"/>
  <c r="S8359" i="1" s="1"/>
  <c r="R8358" i="1"/>
  <c r="S8358" i="1" s="1"/>
  <c r="R8357" i="1"/>
  <c r="S8357" i="1" s="1"/>
  <c r="R8356" i="1"/>
  <c r="S8356" i="1" s="1"/>
  <c r="R8355" i="1"/>
  <c r="S8355" i="1" s="1"/>
  <c r="R8354" i="1"/>
  <c r="S8354" i="1" s="1"/>
  <c r="R8353" i="1"/>
  <c r="S8353" i="1" s="1"/>
  <c r="R8352" i="1"/>
  <c r="S8352" i="1" s="1"/>
  <c r="R8351" i="1"/>
  <c r="S8351" i="1" s="1"/>
  <c r="R8350" i="1"/>
  <c r="S8350" i="1" s="1"/>
  <c r="R8349" i="1"/>
  <c r="S8349" i="1" s="1"/>
  <c r="R8348" i="1"/>
  <c r="S8348" i="1" s="1"/>
  <c r="R8347" i="1"/>
  <c r="S8347" i="1" s="1"/>
  <c r="R8346" i="1"/>
  <c r="S8346" i="1" s="1"/>
  <c r="R8345" i="1"/>
  <c r="S8345" i="1" s="1"/>
  <c r="R8344" i="1"/>
  <c r="S8344" i="1" s="1"/>
  <c r="R8343" i="1"/>
  <c r="S8343" i="1" s="1"/>
  <c r="R8342" i="1"/>
  <c r="S8342" i="1" s="1"/>
  <c r="R8341" i="1"/>
  <c r="S8341" i="1" s="1"/>
  <c r="R8340" i="1"/>
  <c r="S8340" i="1" s="1"/>
  <c r="R8339" i="1"/>
  <c r="S8339" i="1" s="1"/>
  <c r="R8338" i="1"/>
  <c r="S8338" i="1" s="1"/>
  <c r="R8337" i="1"/>
  <c r="S8337" i="1" s="1"/>
  <c r="R8336" i="1"/>
  <c r="S8336" i="1" s="1"/>
  <c r="R8335" i="1"/>
  <c r="S8335" i="1" s="1"/>
  <c r="R8334" i="1"/>
  <c r="S8334" i="1" s="1"/>
  <c r="R8333" i="1"/>
  <c r="S8333" i="1" s="1"/>
  <c r="R8332" i="1"/>
  <c r="S8332" i="1" s="1"/>
  <c r="R8331" i="1"/>
  <c r="S8331" i="1" s="1"/>
  <c r="R8330" i="1"/>
  <c r="S8330" i="1" s="1"/>
  <c r="R8329" i="1"/>
  <c r="S8329" i="1" s="1"/>
  <c r="R8328" i="1"/>
  <c r="S8328" i="1" s="1"/>
  <c r="R8327" i="1"/>
  <c r="S8327" i="1" s="1"/>
  <c r="R8326" i="1"/>
  <c r="S8326" i="1" s="1"/>
  <c r="R8325" i="1"/>
  <c r="S8325" i="1" s="1"/>
  <c r="R8324" i="1"/>
  <c r="S8324" i="1" s="1"/>
  <c r="R8323" i="1"/>
  <c r="S8323" i="1" s="1"/>
  <c r="R8322" i="1"/>
  <c r="S8322" i="1" s="1"/>
  <c r="R8321" i="1"/>
  <c r="S8321" i="1" s="1"/>
  <c r="R8320" i="1"/>
  <c r="S8320" i="1" s="1"/>
  <c r="R8319" i="1"/>
  <c r="S8319" i="1" s="1"/>
  <c r="R8318" i="1"/>
  <c r="S8318" i="1" s="1"/>
  <c r="R8317" i="1"/>
  <c r="S8317" i="1" s="1"/>
  <c r="R8316" i="1"/>
  <c r="S8316" i="1" s="1"/>
  <c r="R8315" i="1"/>
  <c r="S8315" i="1" s="1"/>
  <c r="R8314" i="1"/>
  <c r="S8314" i="1" s="1"/>
  <c r="R8313" i="1"/>
  <c r="S8313" i="1" s="1"/>
  <c r="R8312" i="1"/>
  <c r="S8312" i="1" s="1"/>
  <c r="R8311" i="1"/>
  <c r="S8311" i="1" s="1"/>
  <c r="R8310" i="1"/>
  <c r="S8310" i="1" s="1"/>
  <c r="R8309" i="1"/>
  <c r="S8309" i="1" s="1"/>
  <c r="R8308" i="1"/>
  <c r="S8308" i="1" s="1"/>
  <c r="R8307" i="1"/>
  <c r="S8307" i="1" s="1"/>
  <c r="R8306" i="1"/>
  <c r="S8306" i="1" s="1"/>
  <c r="R8305" i="1"/>
  <c r="S8305" i="1" s="1"/>
  <c r="R8304" i="1"/>
  <c r="S8304" i="1" s="1"/>
  <c r="R8303" i="1"/>
  <c r="S8303" i="1" s="1"/>
  <c r="R8302" i="1"/>
  <c r="S8302" i="1" s="1"/>
  <c r="R8301" i="1"/>
  <c r="S8301" i="1" s="1"/>
  <c r="R8300" i="1"/>
  <c r="S8300" i="1" s="1"/>
  <c r="R8299" i="1"/>
  <c r="S8299" i="1" s="1"/>
  <c r="R8298" i="1"/>
  <c r="S8298" i="1" s="1"/>
  <c r="R8297" i="1"/>
  <c r="S8297" i="1" s="1"/>
  <c r="R8296" i="1"/>
  <c r="S8296" i="1" s="1"/>
  <c r="R8295" i="1"/>
  <c r="S8295" i="1" s="1"/>
  <c r="R8294" i="1"/>
  <c r="S8294" i="1" s="1"/>
  <c r="R8293" i="1"/>
  <c r="S8293" i="1" s="1"/>
  <c r="R8292" i="1"/>
  <c r="S8292" i="1" s="1"/>
  <c r="R8291" i="1"/>
  <c r="S8291" i="1" s="1"/>
  <c r="R8290" i="1"/>
  <c r="S8290" i="1" s="1"/>
  <c r="R8289" i="1"/>
  <c r="S8289" i="1" s="1"/>
  <c r="R8288" i="1"/>
  <c r="S8288" i="1" s="1"/>
  <c r="R8287" i="1"/>
  <c r="S8287" i="1" s="1"/>
  <c r="S8286" i="1"/>
  <c r="R8286" i="1"/>
  <c r="R8285" i="1"/>
  <c r="S8285" i="1" s="1"/>
  <c r="R8284" i="1"/>
  <c r="S8284" i="1" s="1"/>
  <c r="R8283" i="1"/>
  <c r="S8283" i="1" s="1"/>
  <c r="R8282" i="1"/>
  <c r="S8282" i="1" s="1"/>
  <c r="R8281" i="1"/>
  <c r="S8281" i="1" s="1"/>
  <c r="R8280" i="1"/>
  <c r="S8280" i="1" s="1"/>
  <c r="R8279" i="1"/>
  <c r="S8279" i="1" s="1"/>
  <c r="R8278" i="1"/>
  <c r="S8278" i="1" s="1"/>
  <c r="R8277" i="1"/>
  <c r="S8277" i="1" s="1"/>
  <c r="R8276" i="1"/>
  <c r="S8276" i="1" s="1"/>
  <c r="R8275" i="1"/>
  <c r="S8275" i="1" s="1"/>
  <c r="R8274" i="1"/>
  <c r="S8274" i="1" s="1"/>
  <c r="R8273" i="1"/>
  <c r="S8273" i="1" s="1"/>
  <c r="R8272" i="1"/>
  <c r="S8272" i="1" s="1"/>
  <c r="R8271" i="1"/>
  <c r="S8271" i="1" s="1"/>
  <c r="R8270" i="1"/>
  <c r="S8270" i="1" s="1"/>
  <c r="R8269" i="1"/>
  <c r="S8269" i="1" s="1"/>
  <c r="R8268" i="1"/>
  <c r="S8268" i="1" s="1"/>
  <c r="R8267" i="1"/>
  <c r="S8267" i="1" s="1"/>
  <c r="R8266" i="1"/>
  <c r="S8266" i="1" s="1"/>
  <c r="R8265" i="1"/>
  <c r="S8265" i="1" s="1"/>
  <c r="R8264" i="1"/>
  <c r="S8264" i="1" s="1"/>
  <c r="R8263" i="1"/>
  <c r="S8263" i="1" s="1"/>
  <c r="R8262" i="1"/>
  <c r="S8262" i="1" s="1"/>
  <c r="R8261" i="1"/>
  <c r="S8261" i="1" s="1"/>
  <c r="R8260" i="1"/>
  <c r="S8260" i="1" s="1"/>
  <c r="R8259" i="1"/>
  <c r="S8259" i="1" s="1"/>
  <c r="R8258" i="1"/>
  <c r="S8258" i="1" s="1"/>
  <c r="R8257" i="1"/>
  <c r="S8257" i="1" s="1"/>
  <c r="R8256" i="1"/>
  <c r="S8256" i="1" s="1"/>
  <c r="R8255" i="1"/>
  <c r="S8255" i="1" s="1"/>
  <c r="R8254" i="1"/>
  <c r="S8254" i="1" s="1"/>
  <c r="R8253" i="1"/>
  <c r="S8253" i="1" s="1"/>
  <c r="R8252" i="1"/>
  <c r="S8252" i="1" s="1"/>
  <c r="R8251" i="1"/>
  <c r="S8251" i="1" s="1"/>
  <c r="R8250" i="1"/>
  <c r="S8250" i="1" s="1"/>
  <c r="R8249" i="1"/>
  <c r="S8249" i="1" s="1"/>
  <c r="R8248" i="1"/>
  <c r="S8248" i="1" s="1"/>
  <c r="R8247" i="1"/>
  <c r="S8247" i="1" s="1"/>
  <c r="R8246" i="1"/>
  <c r="S8246" i="1" s="1"/>
  <c r="R8245" i="1"/>
  <c r="S8245" i="1" s="1"/>
  <c r="R8244" i="1"/>
  <c r="S8244" i="1" s="1"/>
  <c r="R8243" i="1"/>
  <c r="S8243" i="1" s="1"/>
  <c r="R8242" i="1"/>
  <c r="S8242" i="1" s="1"/>
  <c r="R8241" i="1"/>
  <c r="S8241" i="1" s="1"/>
  <c r="R8240" i="1"/>
  <c r="S8240" i="1" s="1"/>
  <c r="R8239" i="1"/>
  <c r="S8239" i="1" s="1"/>
  <c r="R8238" i="1"/>
  <c r="S8238" i="1" s="1"/>
  <c r="R8237" i="1"/>
  <c r="S8237" i="1" s="1"/>
  <c r="R8236" i="1"/>
  <c r="S8236" i="1" s="1"/>
  <c r="R8235" i="1"/>
  <c r="S8235" i="1" s="1"/>
  <c r="R8234" i="1"/>
  <c r="S8234" i="1" s="1"/>
  <c r="R8233" i="1"/>
  <c r="S8233" i="1" s="1"/>
  <c r="R8232" i="1"/>
  <c r="S8232" i="1" s="1"/>
  <c r="R8231" i="1"/>
  <c r="S8231" i="1" s="1"/>
  <c r="R8230" i="1"/>
  <c r="S8230" i="1" s="1"/>
  <c r="R8229" i="1"/>
  <c r="S8229" i="1" s="1"/>
  <c r="R8228" i="1"/>
  <c r="S8228" i="1" s="1"/>
  <c r="R8227" i="1"/>
  <c r="S8227" i="1" s="1"/>
  <c r="R8226" i="1"/>
  <c r="S8226" i="1" s="1"/>
  <c r="R8225" i="1"/>
  <c r="S8225" i="1" s="1"/>
  <c r="R8224" i="1"/>
  <c r="S8224" i="1" s="1"/>
  <c r="R8223" i="1"/>
  <c r="S8223" i="1" s="1"/>
  <c r="R8222" i="1"/>
  <c r="S8222" i="1" s="1"/>
  <c r="R8221" i="1"/>
  <c r="S8221" i="1" s="1"/>
  <c r="R8220" i="1"/>
  <c r="S8220" i="1" s="1"/>
  <c r="R8219" i="1"/>
  <c r="S8219" i="1" s="1"/>
  <c r="R8218" i="1"/>
  <c r="S8218" i="1" s="1"/>
  <c r="R8217" i="1"/>
  <c r="S8217" i="1" s="1"/>
  <c r="R8216" i="1"/>
  <c r="S8216" i="1" s="1"/>
  <c r="R8215" i="1"/>
  <c r="S8215" i="1" s="1"/>
  <c r="R8214" i="1"/>
  <c r="S8214" i="1" s="1"/>
  <c r="R8213" i="1"/>
  <c r="S8213" i="1" s="1"/>
  <c r="R8212" i="1"/>
  <c r="S8212" i="1" s="1"/>
  <c r="R8211" i="1"/>
  <c r="S8211" i="1" s="1"/>
  <c r="R8210" i="1"/>
  <c r="S8210" i="1" s="1"/>
  <c r="R8209" i="1"/>
  <c r="S8209" i="1" s="1"/>
  <c r="R8208" i="1"/>
  <c r="S8208" i="1" s="1"/>
  <c r="R8207" i="1"/>
  <c r="S8207" i="1" s="1"/>
  <c r="R8206" i="1"/>
  <c r="S8206" i="1" s="1"/>
  <c r="R8205" i="1"/>
  <c r="S8205" i="1" s="1"/>
  <c r="R8204" i="1"/>
  <c r="S8204" i="1" s="1"/>
  <c r="R8203" i="1"/>
  <c r="S8203" i="1" s="1"/>
  <c r="R8202" i="1"/>
  <c r="S8202" i="1" s="1"/>
  <c r="R8201" i="1"/>
  <c r="S8201" i="1" s="1"/>
  <c r="R8200" i="1"/>
  <c r="S8200" i="1" s="1"/>
  <c r="R8199" i="1"/>
  <c r="S8199" i="1" s="1"/>
  <c r="R8198" i="1"/>
  <c r="S8198" i="1" s="1"/>
  <c r="R8197" i="1"/>
  <c r="S8197" i="1" s="1"/>
  <c r="R8196" i="1"/>
  <c r="S8196" i="1" s="1"/>
  <c r="R8195" i="1"/>
  <c r="S8195" i="1" s="1"/>
  <c r="R8194" i="1"/>
  <c r="S8194" i="1" s="1"/>
  <c r="R8193" i="1"/>
  <c r="S8193" i="1" s="1"/>
  <c r="R8192" i="1"/>
  <c r="S8192" i="1" s="1"/>
  <c r="R8191" i="1"/>
  <c r="S8191" i="1" s="1"/>
  <c r="R8190" i="1"/>
  <c r="S8190" i="1" s="1"/>
  <c r="R8189" i="1"/>
  <c r="S8189" i="1" s="1"/>
  <c r="R8188" i="1"/>
  <c r="S8188" i="1" s="1"/>
  <c r="R8187" i="1"/>
  <c r="S8187" i="1" s="1"/>
  <c r="R8186" i="1"/>
  <c r="S8186" i="1" s="1"/>
  <c r="R8185" i="1"/>
  <c r="S8185" i="1" s="1"/>
  <c r="R8184" i="1"/>
  <c r="S8184" i="1" s="1"/>
  <c r="R8183" i="1"/>
  <c r="S8183" i="1" s="1"/>
  <c r="R8182" i="1"/>
  <c r="S8182" i="1" s="1"/>
  <c r="R8181" i="1"/>
  <c r="S8181" i="1" s="1"/>
  <c r="R8180" i="1"/>
  <c r="S8180" i="1" s="1"/>
  <c r="R8179" i="1"/>
  <c r="S8179" i="1" s="1"/>
  <c r="R8178" i="1"/>
  <c r="S8178" i="1" s="1"/>
  <c r="R8177" i="1"/>
  <c r="S8177" i="1" s="1"/>
  <c r="R8176" i="1"/>
  <c r="S8176" i="1" s="1"/>
  <c r="R8175" i="1"/>
  <c r="S8175" i="1" s="1"/>
  <c r="R8174" i="1"/>
  <c r="S8174" i="1" s="1"/>
  <c r="R8173" i="1"/>
  <c r="S8173" i="1" s="1"/>
  <c r="R8172" i="1"/>
  <c r="S8172" i="1" s="1"/>
  <c r="R8171" i="1"/>
  <c r="S8171" i="1" s="1"/>
  <c r="R8170" i="1"/>
  <c r="S8170" i="1" s="1"/>
  <c r="R8169" i="1"/>
  <c r="S8169" i="1" s="1"/>
  <c r="R8168" i="1"/>
  <c r="S8168" i="1" s="1"/>
  <c r="R8167" i="1"/>
  <c r="S8167" i="1" s="1"/>
  <c r="R8166" i="1"/>
  <c r="S8166" i="1" s="1"/>
  <c r="R8165" i="1"/>
  <c r="S8165" i="1" s="1"/>
  <c r="R8164" i="1"/>
  <c r="S8164" i="1" s="1"/>
  <c r="R8163" i="1"/>
  <c r="S8163" i="1" s="1"/>
  <c r="R8162" i="1"/>
  <c r="S8162" i="1" s="1"/>
  <c r="R8161" i="1"/>
  <c r="S8161" i="1" s="1"/>
  <c r="R8160" i="1"/>
  <c r="S8160" i="1" s="1"/>
  <c r="R8159" i="1"/>
  <c r="S8159" i="1" s="1"/>
  <c r="R8158" i="1"/>
  <c r="S8158" i="1" s="1"/>
  <c r="R8157" i="1"/>
  <c r="S8157" i="1" s="1"/>
  <c r="R8156" i="1"/>
  <c r="S8156" i="1" s="1"/>
  <c r="R8155" i="1"/>
  <c r="S8155" i="1" s="1"/>
  <c r="R8154" i="1"/>
  <c r="S8154" i="1" s="1"/>
  <c r="R8153" i="1"/>
  <c r="S8153" i="1" s="1"/>
  <c r="R8152" i="1"/>
  <c r="S8152" i="1" s="1"/>
  <c r="R8151" i="1"/>
  <c r="S8151" i="1" s="1"/>
  <c r="R8150" i="1"/>
  <c r="S8150" i="1" s="1"/>
  <c r="R8149" i="1"/>
  <c r="S8149" i="1" s="1"/>
  <c r="R8148" i="1"/>
  <c r="S8148" i="1" s="1"/>
  <c r="R8147" i="1"/>
  <c r="S8147" i="1" s="1"/>
  <c r="R8146" i="1"/>
  <c r="S8146" i="1" s="1"/>
  <c r="R8145" i="1"/>
  <c r="S8145" i="1" s="1"/>
  <c r="R8144" i="1"/>
  <c r="S8144" i="1" s="1"/>
  <c r="R8143" i="1"/>
  <c r="S8143" i="1" s="1"/>
  <c r="R8142" i="1"/>
  <c r="S8142" i="1" s="1"/>
  <c r="R8141" i="1"/>
  <c r="S8141" i="1" s="1"/>
  <c r="R8140" i="1"/>
  <c r="S8140" i="1" s="1"/>
  <c r="R8139" i="1"/>
  <c r="S8139" i="1" s="1"/>
  <c r="R8138" i="1"/>
  <c r="S8138" i="1" s="1"/>
  <c r="R8137" i="1"/>
  <c r="S8137" i="1" s="1"/>
  <c r="R8136" i="1"/>
  <c r="S8136" i="1" s="1"/>
  <c r="R8135" i="1"/>
  <c r="S8135" i="1" s="1"/>
  <c r="R8134" i="1"/>
  <c r="S8134" i="1" s="1"/>
  <c r="R8133" i="1"/>
  <c r="S8133" i="1" s="1"/>
  <c r="R8132" i="1"/>
  <c r="S8132" i="1" s="1"/>
  <c r="R8131" i="1"/>
  <c r="S8131" i="1" s="1"/>
  <c r="R8130" i="1"/>
  <c r="S8130" i="1" s="1"/>
  <c r="R8129" i="1"/>
  <c r="S8129" i="1" s="1"/>
  <c r="R8128" i="1"/>
  <c r="S8128" i="1" s="1"/>
  <c r="R8127" i="1"/>
  <c r="S8127" i="1" s="1"/>
  <c r="R8126" i="1"/>
  <c r="S8126" i="1" s="1"/>
  <c r="R8125" i="1"/>
  <c r="S8125" i="1" s="1"/>
  <c r="R8124" i="1"/>
  <c r="S8124" i="1" s="1"/>
  <c r="R8123" i="1"/>
  <c r="S8123" i="1" s="1"/>
  <c r="R8122" i="1"/>
  <c r="S8122" i="1" s="1"/>
  <c r="R8121" i="1"/>
  <c r="S8121" i="1" s="1"/>
  <c r="R8120" i="1"/>
  <c r="S8120" i="1" s="1"/>
  <c r="R8119" i="1"/>
  <c r="S8119" i="1" s="1"/>
  <c r="R8118" i="1"/>
  <c r="S8118" i="1" s="1"/>
  <c r="R8117" i="1"/>
  <c r="S8117" i="1" s="1"/>
  <c r="R8116" i="1"/>
  <c r="S8116" i="1" s="1"/>
  <c r="R8115" i="1"/>
  <c r="S8115" i="1" s="1"/>
  <c r="R8114" i="1"/>
  <c r="S8114" i="1" s="1"/>
  <c r="R8113" i="1"/>
  <c r="S8113" i="1" s="1"/>
  <c r="R8112" i="1"/>
  <c r="S8112" i="1" s="1"/>
  <c r="R8111" i="1"/>
  <c r="S8111" i="1" s="1"/>
  <c r="R8110" i="1"/>
  <c r="S8110" i="1" s="1"/>
  <c r="R8109" i="1"/>
  <c r="S8109" i="1" s="1"/>
  <c r="R8108" i="1"/>
  <c r="S8108" i="1" s="1"/>
  <c r="R8107" i="1"/>
  <c r="S8107" i="1" s="1"/>
  <c r="R8106" i="1"/>
  <c r="S8106" i="1" s="1"/>
  <c r="R8105" i="1"/>
  <c r="S8105" i="1" s="1"/>
  <c r="R8104" i="1"/>
  <c r="S8104" i="1" s="1"/>
  <c r="R8103" i="1"/>
  <c r="S8103" i="1" s="1"/>
  <c r="R8102" i="1"/>
  <c r="S8102" i="1" s="1"/>
  <c r="R8101" i="1"/>
  <c r="S8101" i="1" s="1"/>
  <c r="R8100" i="1"/>
  <c r="S8100" i="1" s="1"/>
  <c r="R8099" i="1"/>
  <c r="S8099" i="1" s="1"/>
  <c r="R8098" i="1"/>
  <c r="S8098" i="1" s="1"/>
  <c r="R8097" i="1"/>
  <c r="S8097" i="1" s="1"/>
  <c r="R8096" i="1"/>
  <c r="S8096" i="1" s="1"/>
  <c r="R8095" i="1"/>
  <c r="S8095" i="1" s="1"/>
  <c r="R8094" i="1"/>
  <c r="S8094" i="1" s="1"/>
  <c r="R8093" i="1"/>
  <c r="S8093" i="1" s="1"/>
  <c r="R8092" i="1"/>
  <c r="S8092" i="1" s="1"/>
  <c r="R8091" i="1"/>
  <c r="S8091" i="1" s="1"/>
  <c r="R8090" i="1"/>
  <c r="S8090" i="1" s="1"/>
  <c r="R8089" i="1"/>
  <c r="S8089" i="1" s="1"/>
  <c r="R8088" i="1"/>
  <c r="S8088" i="1" s="1"/>
  <c r="R8087" i="1"/>
  <c r="S8087" i="1" s="1"/>
  <c r="R8086" i="1"/>
  <c r="S8086" i="1" s="1"/>
  <c r="R8085" i="1"/>
  <c r="S8085" i="1" s="1"/>
  <c r="R8084" i="1"/>
  <c r="S8084" i="1" s="1"/>
  <c r="R8083" i="1"/>
  <c r="S8083" i="1" s="1"/>
  <c r="R8082" i="1"/>
  <c r="S8082" i="1" s="1"/>
  <c r="R8081" i="1"/>
  <c r="S8081" i="1" s="1"/>
  <c r="R8080" i="1"/>
  <c r="S8080" i="1" s="1"/>
  <c r="R8079" i="1"/>
  <c r="S8079" i="1" s="1"/>
  <c r="R8078" i="1"/>
  <c r="S8078" i="1" s="1"/>
  <c r="R8077" i="1"/>
  <c r="S8077" i="1" s="1"/>
  <c r="R8076" i="1"/>
  <c r="S8076" i="1" s="1"/>
  <c r="R8075" i="1"/>
  <c r="S8075" i="1" s="1"/>
  <c r="R8074" i="1"/>
  <c r="S8074" i="1" s="1"/>
  <c r="R8073" i="1"/>
  <c r="S8073" i="1" s="1"/>
  <c r="R8072" i="1"/>
  <c r="S8072" i="1" s="1"/>
  <c r="R8071" i="1"/>
  <c r="S8071" i="1" s="1"/>
  <c r="R8070" i="1"/>
  <c r="S8070" i="1" s="1"/>
  <c r="R8069" i="1"/>
  <c r="S8069" i="1" s="1"/>
  <c r="R8068" i="1"/>
  <c r="S8068" i="1" s="1"/>
  <c r="R8067" i="1"/>
  <c r="S8067" i="1" s="1"/>
  <c r="R8066" i="1"/>
  <c r="S8066" i="1" s="1"/>
  <c r="R8065" i="1"/>
  <c r="S8065" i="1" s="1"/>
  <c r="R8064" i="1"/>
  <c r="S8064" i="1" s="1"/>
  <c r="R8063" i="1"/>
  <c r="S8063" i="1" s="1"/>
  <c r="R8062" i="1"/>
  <c r="S8062" i="1" s="1"/>
  <c r="R8061" i="1"/>
  <c r="S8061" i="1" s="1"/>
  <c r="R8060" i="1"/>
  <c r="S8060" i="1" s="1"/>
  <c r="R8059" i="1"/>
  <c r="S8059" i="1" s="1"/>
  <c r="R8058" i="1"/>
  <c r="S8058" i="1" s="1"/>
  <c r="R8057" i="1"/>
  <c r="S8057" i="1" s="1"/>
  <c r="R8056" i="1"/>
  <c r="S8056" i="1" s="1"/>
  <c r="R8055" i="1"/>
  <c r="S8055" i="1" s="1"/>
  <c r="R8054" i="1"/>
  <c r="S8054" i="1" s="1"/>
  <c r="R8053" i="1"/>
  <c r="S8053" i="1" s="1"/>
  <c r="R8052" i="1"/>
  <c r="S8052" i="1" s="1"/>
  <c r="R8051" i="1"/>
  <c r="S8051" i="1" s="1"/>
  <c r="R8050" i="1"/>
  <c r="S8050" i="1" s="1"/>
  <c r="R8049" i="1"/>
  <c r="S8049" i="1" s="1"/>
  <c r="R8048" i="1"/>
  <c r="S8048" i="1" s="1"/>
  <c r="R8047" i="1"/>
  <c r="S8047" i="1" s="1"/>
  <c r="R8046" i="1"/>
  <c r="S8046" i="1" s="1"/>
  <c r="R8045" i="1"/>
  <c r="S8045" i="1" s="1"/>
  <c r="R8044" i="1"/>
  <c r="S8044" i="1" s="1"/>
  <c r="R8043" i="1"/>
  <c r="S8043" i="1" s="1"/>
  <c r="R8042" i="1"/>
  <c r="S8042" i="1" s="1"/>
  <c r="R8041" i="1"/>
  <c r="S8041" i="1" s="1"/>
  <c r="R8040" i="1"/>
  <c r="S8040" i="1" s="1"/>
  <c r="R8039" i="1"/>
  <c r="S8039" i="1" s="1"/>
  <c r="R8038" i="1"/>
  <c r="S8038" i="1" s="1"/>
  <c r="R8037" i="1"/>
  <c r="S8037" i="1" s="1"/>
  <c r="R8036" i="1"/>
  <c r="S8036" i="1" s="1"/>
  <c r="R8035" i="1"/>
  <c r="S8035" i="1" s="1"/>
  <c r="R8034" i="1"/>
  <c r="S8034" i="1" s="1"/>
  <c r="R8033" i="1"/>
  <c r="S8033" i="1" s="1"/>
  <c r="R8032" i="1"/>
  <c r="S8032" i="1" s="1"/>
  <c r="R8031" i="1"/>
  <c r="S8031" i="1" s="1"/>
  <c r="R8030" i="1"/>
  <c r="S8030" i="1" s="1"/>
  <c r="R8029" i="1"/>
  <c r="S8029" i="1" s="1"/>
  <c r="R8028" i="1"/>
  <c r="S8028" i="1" s="1"/>
  <c r="R8027" i="1"/>
  <c r="S8027" i="1" s="1"/>
  <c r="R8026" i="1"/>
  <c r="S8026" i="1" s="1"/>
  <c r="R8025" i="1"/>
  <c r="S8025" i="1" s="1"/>
  <c r="R8024" i="1"/>
  <c r="S8024" i="1" s="1"/>
  <c r="R8023" i="1"/>
  <c r="S8023" i="1" s="1"/>
  <c r="R8022" i="1"/>
  <c r="S8022" i="1" s="1"/>
  <c r="R8021" i="1"/>
  <c r="S8021" i="1" s="1"/>
  <c r="R8020" i="1"/>
  <c r="S8020" i="1" s="1"/>
  <c r="R8019" i="1"/>
  <c r="S8019" i="1" s="1"/>
  <c r="R8018" i="1"/>
  <c r="S8018" i="1" s="1"/>
  <c r="R8017" i="1"/>
  <c r="S8017" i="1" s="1"/>
  <c r="R8016" i="1"/>
  <c r="S8016" i="1" s="1"/>
  <c r="R8015" i="1"/>
  <c r="S8015" i="1" s="1"/>
  <c r="R8014" i="1"/>
  <c r="S8014" i="1" s="1"/>
  <c r="R8013" i="1"/>
  <c r="S8013" i="1" s="1"/>
  <c r="R8012" i="1"/>
  <c r="S8012" i="1" s="1"/>
  <c r="R8011" i="1"/>
  <c r="S8011" i="1" s="1"/>
  <c r="R8010" i="1"/>
  <c r="S8010" i="1" s="1"/>
  <c r="R8009" i="1"/>
  <c r="S8009" i="1" s="1"/>
  <c r="R8008" i="1"/>
  <c r="S8008" i="1" s="1"/>
  <c r="R8007" i="1"/>
  <c r="S8007" i="1" s="1"/>
  <c r="R8006" i="1"/>
  <c r="S8006" i="1" s="1"/>
  <c r="R8005" i="1"/>
  <c r="S8005" i="1" s="1"/>
  <c r="R8004" i="1"/>
  <c r="S8004" i="1" s="1"/>
  <c r="R8003" i="1"/>
  <c r="S8003" i="1" s="1"/>
  <c r="R8002" i="1"/>
  <c r="S8002" i="1" s="1"/>
  <c r="R8001" i="1"/>
  <c r="S8001" i="1" s="1"/>
  <c r="R8000" i="1"/>
  <c r="S8000" i="1" s="1"/>
  <c r="R7999" i="1"/>
  <c r="S7999" i="1" s="1"/>
  <c r="R7998" i="1"/>
  <c r="S7998" i="1" s="1"/>
  <c r="R7997" i="1"/>
  <c r="S7997" i="1" s="1"/>
  <c r="R7996" i="1"/>
  <c r="S7996" i="1" s="1"/>
  <c r="R7995" i="1"/>
  <c r="S7995" i="1" s="1"/>
  <c r="R7994" i="1"/>
  <c r="S7994" i="1" s="1"/>
  <c r="R7993" i="1"/>
  <c r="S7993" i="1" s="1"/>
  <c r="R7992" i="1"/>
  <c r="S7992" i="1" s="1"/>
  <c r="R7991" i="1"/>
  <c r="S7991" i="1" s="1"/>
  <c r="R7990" i="1"/>
  <c r="S7990" i="1" s="1"/>
  <c r="R7989" i="1"/>
  <c r="S7989" i="1" s="1"/>
  <c r="R7988" i="1"/>
  <c r="S7988" i="1" s="1"/>
  <c r="R7987" i="1"/>
  <c r="S7987" i="1" s="1"/>
  <c r="R7986" i="1"/>
  <c r="S7986" i="1" s="1"/>
  <c r="R7985" i="1"/>
  <c r="S7985" i="1" s="1"/>
  <c r="R7984" i="1"/>
  <c r="S7984" i="1" s="1"/>
  <c r="R7983" i="1"/>
  <c r="S7983" i="1" s="1"/>
  <c r="R7982" i="1"/>
  <c r="S7982" i="1" s="1"/>
  <c r="R7981" i="1"/>
  <c r="S7981" i="1" s="1"/>
  <c r="R7980" i="1"/>
  <c r="S7980" i="1" s="1"/>
  <c r="R7979" i="1"/>
  <c r="S7979" i="1" s="1"/>
  <c r="R7978" i="1"/>
  <c r="S7978" i="1" s="1"/>
  <c r="R7977" i="1"/>
  <c r="S7977" i="1" s="1"/>
  <c r="R7976" i="1"/>
  <c r="S7976" i="1" s="1"/>
  <c r="R7975" i="1"/>
  <c r="S7975" i="1" s="1"/>
  <c r="R7974" i="1"/>
  <c r="S7974" i="1" s="1"/>
  <c r="R7973" i="1"/>
  <c r="S7973" i="1" s="1"/>
  <c r="R7972" i="1"/>
  <c r="S7972" i="1" s="1"/>
  <c r="R7971" i="1"/>
  <c r="S7971" i="1" s="1"/>
  <c r="R7970" i="1"/>
  <c r="S7970" i="1" s="1"/>
  <c r="R7969" i="1"/>
  <c r="S7969" i="1" s="1"/>
  <c r="R7968" i="1"/>
  <c r="S7968" i="1" s="1"/>
  <c r="R7967" i="1"/>
  <c r="S7967" i="1" s="1"/>
  <c r="R7966" i="1"/>
  <c r="S7966" i="1" s="1"/>
  <c r="R7965" i="1"/>
  <c r="S7965" i="1" s="1"/>
  <c r="R7964" i="1"/>
  <c r="S7964" i="1" s="1"/>
  <c r="R7963" i="1"/>
  <c r="S7963" i="1" s="1"/>
  <c r="R7962" i="1"/>
  <c r="S7962" i="1" s="1"/>
  <c r="R7961" i="1"/>
  <c r="S7961" i="1" s="1"/>
  <c r="R7960" i="1"/>
  <c r="S7960" i="1" s="1"/>
  <c r="R7959" i="1"/>
  <c r="S7959" i="1" s="1"/>
  <c r="R7958" i="1"/>
  <c r="S7958" i="1" s="1"/>
  <c r="R7957" i="1"/>
  <c r="S7957" i="1" s="1"/>
  <c r="R7956" i="1"/>
  <c r="S7956" i="1" s="1"/>
  <c r="R7955" i="1"/>
  <c r="S7955" i="1" s="1"/>
  <c r="R7954" i="1"/>
  <c r="S7954" i="1" s="1"/>
  <c r="R7953" i="1"/>
  <c r="S7953" i="1" s="1"/>
  <c r="R7952" i="1"/>
  <c r="S7952" i="1" s="1"/>
  <c r="R7951" i="1"/>
  <c r="S7951" i="1" s="1"/>
  <c r="R7950" i="1"/>
  <c r="S7950" i="1" s="1"/>
  <c r="R7949" i="1"/>
  <c r="S7949" i="1" s="1"/>
  <c r="R7948" i="1"/>
  <c r="S7948" i="1" s="1"/>
  <c r="R7947" i="1"/>
  <c r="S7947" i="1" s="1"/>
  <c r="R7946" i="1"/>
  <c r="S7946" i="1" s="1"/>
  <c r="R7945" i="1"/>
  <c r="S7945" i="1" s="1"/>
  <c r="R7944" i="1"/>
  <c r="S7944" i="1" s="1"/>
  <c r="R7943" i="1"/>
  <c r="S7943" i="1" s="1"/>
  <c r="R7942" i="1"/>
  <c r="S7942" i="1" s="1"/>
  <c r="R7941" i="1"/>
  <c r="S7941" i="1" s="1"/>
  <c r="R7940" i="1"/>
  <c r="S7940" i="1" s="1"/>
  <c r="R7939" i="1"/>
  <c r="S7939" i="1" s="1"/>
  <c r="R7938" i="1"/>
  <c r="S7938" i="1" s="1"/>
  <c r="R7937" i="1"/>
  <c r="S7937" i="1" s="1"/>
  <c r="R7936" i="1"/>
  <c r="S7936" i="1" s="1"/>
  <c r="R7935" i="1"/>
  <c r="S7935" i="1" s="1"/>
  <c r="R7934" i="1"/>
  <c r="S7934" i="1" s="1"/>
  <c r="R7933" i="1"/>
  <c r="S7933" i="1" s="1"/>
  <c r="R7932" i="1"/>
  <c r="S7932" i="1" s="1"/>
  <c r="R7931" i="1"/>
  <c r="S7931" i="1" s="1"/>
  <c r="R7930" i="1"/>
  <c r="S7930" i="1" s="1"/>
  <c r="R7929" i="1"/>
  <c r="S7929" i="1" s="1"/>
  <c r="R7928" i="1"/>
  <c r="S7928" i="1" s="1"/>
  <c r="R7927" i="1"/>
  <c r="S7927" i="1" s="1"/>
  <c r="R7926" i="1"/>
  <c r="S7926" i="1" s="1"/>
  <c r="R7925" i="1"/>
  <c r="S7925" i="1" s="1"/>
  <c r="R7924" i="1"/>
  <c r="S7924" i="1" s="1"/>
  <c r="R7923" i="1"/>
  <c r="S7923" i="1" s="1"/>
  <c r="R7922" i="1"/>
  <c r="S7922" i="1" s="1"/>
  <c r="R7921" i="1"/>
  <c r="S7921" i="1" s="1"/>
  <c r="R7920" i="1"/>
  <c r="S7920" i="1" s="1"/>
  <c r="R7919" i="1"/>
  <c r="S7919" i="1" s="1"/>
  <c r="R7918" i="1"/>
  <c r="S7918" i="1" s="1"/>
  <c r="R7917" i="1"/>
  <c r="S7917" i="1" s="1"/>
  <c r="R7916" i="1"/>
  <c r="S7916" i="1" s="1"/>
  <c r="R7915" i="1"/>
  <c r="S7915" i="1" s="1"/>
  <c r="R7914" i="1"/>
  <c r="S7914" i="1" s="1"/>
  <c r="R7913" i="1"/>
  <c r="S7913" i="1" s="1"/>
  <c r="R7912" i="1"/>
  <c r="S7912" i="1" s="1"/>
  <c r="R7911" i="1"/>
  <c r="S7911" i="1" s="1"/>
  <c r="R7910" i="1"/>
  <c r="S7910" i="1" s="1"/>
  <c r="R7909" i="1"/>
  <c r="S7909" i="1" s="1"/>
  <c r="R7908" i="1"/>
  <c r="S7908" i="1" s="1"/>
  <c r="R7907" i="1"/>
  <c r="S7907" i="1" s="1"/>
  <c r="R7906" i="1"/>
  <c r="S7906" i="1" s="1"/>
  <c r="R7905" i="1"/>
  <c r="S7905" i="1" s="1"/>
  <c r="R7904" i="1"/>
  <c r="S7904" i="1" s="1"/>
  <c r="R7903" i="1"/>
  <c r="S7903" i="1" s="1"/>
  <c r="R7902" i="1"/>
  <c r="S7902" i="1" s="1"/>
  <c r="R7901" i="1"/>
  <c r="S7901" i="1" s="1"/>
  <c r="R7900" i="1"/>
  <c r="S7900" i="1" s="1"/>
  <c r="R7899" i="1"/>
  <c r="S7899" i="1" s="1"/>
  <c r="R7898" i="1"/>
  <c r="S7898" i="1" s="1"/>
  <c r="R7897" i="1"/>
  <c r="S7897" i="1" s="1"/>
  <c r="R7896" i="1"/>
  <c r="S7896" i="1" s="1"/>
  <c r="R7895" i="1"/>
  <c r="S7895" i="1" s="1"/>
  <c r="R7894" i="1"/>
  <c r="S7894" i="1" s="1"/>
  <c r="R7893" i="1"/>
  <c r="S7893" i="1" s="1"/>
  <c r="R7892" i="1"/>
  <c r="S7892" i="1" s="1"/>
  <c r="R7891" i="1"/>
  <c r="S7891" i="1" s="1"/>
  <c r="R7890" i="1"/>
  <c r="S7890" i="1" s="1"/>
  <c r="R7889" i="1"/>
  <c r="S7889" i="1" s="1"/>
  <c r="R7888" i="1"/>
  <c r="S7888" i="1" s="1"/>
  <c r="R7887" i="1"/>
  <c r="S7887" i="1" s="1"/>
  <c r="R7886" i="1"/>
  <c r="S7886" i="1" s="1"/>
  <c r="R7885" i="1"/>
  <c r="S7885" i="1" s="1"/>
  <c r="R7884" i="1"/>
  <c r="S7884" i="1" s="1"/>
  <c r="R7883" i="1"/>
  <c r="S7883" i="1" s="1"/>
  <c r="R7882" i="1"/>
  <c r="S7882" i="1" s="1"/>
  <c r="R7881" i="1"/>
  <c r="S7881" i="1" s="1"/>
  <c r="R7880" i="1"/>
  <c r="S7880" i="1" s="1"/>
  <c r="R7879" i="1"/>
  <c r="S7879" i="1" s="1"/>
  <c r="R7878" i="1"/>
  <c r="S7878" i="1" s="1"/>
  <c r="R7877" i="1"/>
  <c r="S7877" i="1" s="1"/>
  <c r="R7876" i="1"/>
  <c r="S7876" i="1" s="1"/>
  <c r="R7875" i="1"/>
  <c r="S7875" i="1" s="1"/>
  <c r="R7874" i="1"/>
  <c r="S7874" i="1" s="1"/>
  <c r="R7873" i="1"/>
  <c r="S7873" i="1" s="1"/>
  <c r="R7872" i="1"/>
  <c r="S7872" i="1" s="1"/>
  <c r="R7871" i="1"/>
  <c r="S7871" i="1" s="1"/>
  <c r="R7870" i="1"/>
  <c r="S7870" i="1" s="1"/>
  <c r="R7869" i="1"/>
  <c r="S7869" i="1" s="1"/>
  <c r="R7868" i="1"/>
  <c r="S7868" i="1" s="1"/>
  <c r="R7867" i="1"/>
  <c r="S7867" i="1" s="1"/>
  <c r="R7866" i="1"/>
  <c r="S7866" i="1" s="1"/>
  <c r="R7865" i="1"/>
  <c r="S7865" i="1" s="1"/>
  <c r="R7864" i="1"/>
  <c r="S7864" i="1" s="1"/>
  <c r="R7863" i="1"/>
  <c r="S7863" i="1" s="1"/>
  <c r="R7862" i="1"/>
  <c r="S7862" i="1" s="1"/>
  <c r="R7861" i="1"/>
  <c r="S7861" i="1" s="1"/>
  <c r="R7860" i="1"/>
  <c r="S7860" i="1" s="1"/>
  <c r="R7859" i="1"/>
  <c r="S7859" i="1" s="1"/>
  <c r="R7858" i="1"/>
  <c r="S7858" i="1" s="1"/>
  <c r="R7857" i="1"/>
  <c r="S7857" i="1" s="1"/>
  <c r="R7856" i="1"/>
  <c r="S7856" i="1" s="1"/>
  <c r="R7855" i="1"/>
  <c r="S7855" i="1" s="1"/>
  <c r="R7854" i="1"/>
  <c r="S7854" i="1" s="1"/>
  <c r="R7853" i="1"/>
  <c r="S7853" i="1" s="1"/>
  <c r="R7852" i="1"/>
  <c r="S7852" i="1" s="1"/>
  <c r="R7851" i="1"/>
  <c r="S7851" i="1" s="1"/>
  <c r="R7850" i="1"/>
  <c r="S7850" i="1" s="1"/>
  <c r="R7849" i="1"/>
  <c r="S7849" i="1" s="1"/>
  <c r="R7848" i="1"/>
  <c r="S7848" i="1" s="1"/>
  <c r="R7847" i="1"/>
  <c r="S7847" i="1" s="1"/>
  <c r="R7846" i="1"/>
  <c r="S7846" i="1" s="1"/>
  <c r="R7845" i="1"/>
  <c r="S7845" i="1" s="1"/>
  <c r="R7844" i="1"/>
  <c r="S7844" i="1" s="1"/>
  <c r="R7843" i="1"/>
  <c r="S7843" i="1" s="1"/>
  <c r="R7842" i="1"/>
  <c r="S7842" i="1" s="1"/>
  <c r="R7841" i="1"/>
  <c r="S7841" i="1" s="1"/>
  <c r="R7840" i="1"/>
  <c r="S7840" i="1" s="1"/>
  <c r="R7839" i="1"/>
  <c r="S7839" i="1" s="1"/>
  <c r="R7838" i="1"/>
  <c r="S7838" i="1" s="1"/>
  <c r="R7837" i="1"/>
  <c r="S7837" i="1" s="1"/>
  <c r="R7836" i="1"/>
  <c r="S7836" i="1" s="1"/>
  <c r="R7835" i="1"/>
  <c r="S7835" i="1" s="1"/>
  <c r="R7834" i="1"/>
  <c r="S7834" i="1" s="1"/>
  <c r="R7833" i="1"/>
  <c r="S7833" i="1" s="1"/>
  <c r="R7832" i="1"/>
  <c r="S7832" i="1" s="1"/>
  <c r="R7831" i="1"/>
  <c r="S7831" i="1" s="1"/>
  <c r="R7830" i="1"/>
  <c r="S7830" i="1" s="1"/>
  <c r="R7829" i="1"/>
  <c r="S7829" i="1" s="1"/>
  <c r="R7828" i="1"/>
  <c r="S7828" i="1" s="1"/>
  <c r="R7827" i="1"/>
  <c r="S7827" i="1" s="1"/>
  <c r="R7826" i="1"/>
  <c r="S7826" i="1" s="1"/>
  <c r="R7825" i="1"/>
  <c r="S7825" i="1" s="1"/>
  <c r="R7824" i="1"/>
  <c r="S7824" i="1" s="1"/>
  <c r="R7823" i="1"/>
  <c r="S7823" i="1" s="1"/>
  <c r="R7822" i="1"/>
  <c r="S7822" i="1" s="1"/>
  <c r="R7821" i="1"/>
  <c r="S7821" i="1" s="1"/>
  <c r="R7820" i="1"/>
  <c r="S7820" i="1" s="1"/>
  <c r="R7819" i="1"/>
  <c r="S7819" i="1" s="1"/>
  <c r="R7818" i="1"/>
  <c r="S7818" i="1" s="1"/>
  <c r="R7817" i="1"/>
  <c r="S7817" i="1" s="1"/>
  <c r="R7816" i="1"/>
  <c r="S7816" i="1" s="1"/>
  <c r="R7815" i="1"/>
  <c r="S7815" i="1" s="1"/>
  <c r="R7814" i="1"/>
  <c r="S7814" i="1" s="1"/>
  <c r="R7813" i="1"/>
  <c r="S7813" i="1" s="1"/>
  <c r="R7812" i="1"/>
  <c r="S7812" i="1" s="1"/>
  <c r="R7811" i="1"/>
  <c r="S7811" i="1" s="1"/>
  <c r="R7810" i="1"/>
  <c r="S7810" i="1" s="1"/>
  <c r="R7809" i="1"/>
  <c r="S7809" i="1" s="1"/>
  <c r="R7808" i="1"/>
  <c r="S7808" i="1" s="1"/>
  <c r="R7807" i="1"/>
  <c r="S7807" i="1" s="1"/>
  <c r="R7806" i="1"/>
  <c r="S7806" i="1" s="1"/>
  <c r="R7805" i="1"/>
  <c r="S7805" i="1" s="1"/>
  <c r="R7804" i="1"/>
  <c r="S7804" i="1" s="1"/>
  <c r="R7803" i="1"/>
  <c r="S7803" i="1" s="1"/>
  <c r="R7802" i="1"/>
  <c r="S7802" i="1" s="1"/>
  <c r="R7801" i="1"/>
  <c r="S7801" i="1" s="1"/>
  <c r="R7800" i="1"/>
  <c r="S7800" i="1" s="1"/>
  <c r="R7799" i="1"/>
  <c r="S7799" i="1" s="1"/>
  <c r="R7798" i="1"/>
  <c r="S7798" i="1" s="1"/>
  <c r="R7797" i="1"/>
  <c r="S7797" i="1" s="1"/>
  <c r="R7796" i="1"/>
  <c r="S7796" i="1" s="1"/>
  <c r="R7795" i="1"/>
  <c r="S7795" i="1" s="1"/>
  <c r="R7794" i="1"/>
  <c r="S7794" i="1" s="1"/>
  <c r="R7793" i="1"/>
  <c r="S7793" i="1" s="1"/>
  <c r="R7792" i="1"/>
  <c r="S7792" i="1" s="1"/>
  <c r="R7791" i="1"/>
  <c r="S7791" i="1" s="1"/>
  <c r="R7790" i="1"/>
  <c r="S7790" i="1" s="1"/>
  <c r="R7789" i="1"/>
  <c r="S7789" i="1" s="1"/>
  <c r="R7788" i="1"/>
  <c r="S7788" i="1" s="1"/>
  <c r="R7787" i="1"/>
  <c r="S7787" i="1" s="1"/>
  <c r="R7786" i="1"/>
  <c r="S7786" i="1" s="1"/>
  <c r="R7785" i="1"/>
  <c r="S7785" i="1" s="1"/>
  <c r="R7784" i="1"/>
  <c r="S7784" i="1" s="1"/>
  <c r="R7783" i="1"/>
  <c r="S7783" i="1" s="1"/>
  <c r="R7782" i="1"/>
  <c r="S7782" i="1" s="1"/>
  <c r="R7781" i="1"/>
  <c r="S7781" i="1" s="1"/>
  <c r="R7780" i="1"/>
  <c r="S7780" i="1" s="1"/>
  <c r="R7779" i="1"/>
  <c r="S7779" i="1" s="1"/>
  <c r="R7778" i="1"/>
  <c r="S7778" i="1" s="1"/>
  <c r="R7777" i="1"/>
  <c r="S7777" i="1" s="1"/>
  <c r="R7776" i="1"/>
  <c r="S7776" i="1" s="1"/>
  <c r="R7775" i="1"/>
  <c r="S7775" i="1" s="1"/>
  <c r="R7774" i="1"/>
  <c r="S7774" i="1" s="1"/>
  <c r="R7773" i="1"/>
  <c r="S7773" i="1" s="1"/>
  <c r="R7772" i="1"/>
  <c r="S7772" i="1" s="1"/>
  <c r="R7771" i="1"/>
  <c r="S7771" i="1" s="1"/>
  <c r="R7770" i="1"/>
  <c r="S7770" i="1" s="1"/>
  <c r="R7769" i="1"/>
  <c r="S7769" i="1" s="1"/>
  <c r="R7768" i="1"/>
  <c r="S7768" i="1" s="1"/>
  <c r="R7767" i="1"/>
  <c r="S7767" i="1" s="1"/>
  <c r="R7766" i="1"/>
  <c r="S7766" i="1" s="1"/>
  <c r="R7765" i="1"/>
  <c r="S7765" i="1" s="1"/>
  <c r="R7764" i="1"/>
  <c r="S7764" i="1" s="1"/>
  <c r="R7763" i="1"/>
  <c r="S7763" i="1" s="1"/>
  <c r="R7762" i="1"/>
  <c r="S7762" i="1" s="1"/>
  <c r="R7761" i="1"/>
  <c r="S7761" i="1" s="1"/>
  <c r="R7760" i="1"/>
  <c r="S7760" i="1" s="1"/>
  <c r="R7759" i="1"/>
  <c r="S7759" i="1" s="1"/>
  <c r="R7758" i="1"/>
  <c r="S7758" i="1" s="1"/>
  <c r="R7757" i="1"/>
  <c r="S7757" i="1" s="1"/>
  <c r="R7756" i="1"/>
  <c r="S7756" i="1" s="1"/>
  <c r="R7755" i="1"/>
  <c r="S7755" i="1" s="1"/>
  <c r="R7754" i="1"/>
  <c r="S7754" i="1" s="1"/>
  <c r="R7753" i="1"/>
  <c r="S7753" i="1" s="1"/>
  <c r="R7752" i="1"/>
  <c r="S7752" i="1" s="1"/>
  <c r="R7751" i="1"/>
  <c r="S7751" i="1" s="1"/>
  <c r="R7750" i="1"/>
  <c r="S7750" i="1" s="1"/>
  <c r="R7749" i="1"/>
  <c r="S7749" i="1" s="1"/>
  <c r="R7748" i="1"/>
  <c r="S7748" i="1" s="1"/>
  <c r="R7747" i="1"/>
  <c r="S7747" i="1" s="1"/>
  <c r="R7746" i="1"/>
  <c r="S7746" i="1" s="1"/>
  <c r="R7745" i="1"/>
  <c r="S7745" i="1" s="1"/>
  <c r="R7744" i="1"/>
  <c r="S7744" i="1" s="1"/>
  <c r="R7743" i="1"/>
  <c r="S7743" i="1" s="1"/>
  <c r="R7742" i="1"/>
  <c r="S7742" i="1" s="1"/>
  <c r="R7741" i="1"/>
  <c r="S7741" i="1" s="1"/>
  <c r="R7740" i="1"/>
  <c r="S7740" i="1" s="1"/>
  <c r="R7739" i="1"/>
  <c r="S7739" i="1" s="1"/>
  <c r="R7738" i="1"/>
  <c r="S7738" i="1" s="1"/>
  <c r="R7737" i="1"/>
  <c r="S7737" i="1" s="1"/>
  <c r="R7736" i="1"/>
  <c r="S7736" i="1" s="1"/>
  <c r="R7735" i="1"/>
  <c r="S7735" i="1" s="1"/>
  <c r="R7734" i="1"/>
  <c r="S7734" i="1" s="1"/>
  <c r="R7733" i="1"/>
  <c r="S7733" i="1" s="1"/>
  <c r="R7732" i="1"/>
  <c r="S7732" i="1" s="1"/>
  <c r="R7731" i="1"/>
  <c r="S7731" i="1" s="1"/>
  <c r="R7730" i="1"/>
  <c r="S7730" i="1" s="1"/>
  <c r="R7729" i="1"/>
  <c r="S7729" i="1" s="1"/>
  <c r="R7728" i="1"/>
  <c r="S7728" i="1" s="1"/>
  <c r="R7727" i="1"/>
  <c r="S7727" i="1" s="1"/>
  <c r="R7726" i="1"/>
  <c r="S7726" i="1" s="1"/>
  <c r="R7725" i="1"/>
  <c r="S7725" i="1" s="1"/>
  <c r="R7724" i="1"/>
  <c r="S7724" i="1" s="1"/>
  <c r="R7723" i="1"/>
  <c r="S7723" i="1" s="1"/>
  <c r="R7722" i="1"/>
  <c r="S7722" i="1" s="1"/>
  <c r="R7721" i="1"/>
  <c r="S7721" i="1" s="1"/>
  <c r="R7720" i="1"/>
  <c r="S7720" i="1" s="1"/>
  <c r="R7719" i="1"/>
  <c r="S7719" i="1" s="1"/>
  <c r="R7718" i="1"/>
  <c r="S7718" i="1" s="1"/>
  <c r="R7717" i="1"/>
  <c r="S7717" i="1" s="1"/>
  <c r="R7716" i="1"/>
  <c r="S7716" i="1" s="1"/>
  <c r="R7715" i="1"/>
  <c r="S7715" i="1" s="1"/>
  <c r="R7714" i="1"/>
  <c r="S7714" i="1" s="1"/>
  <c r="R7713" i="1"/>
  <c r="S7713" i="1" s="1"/>
  <c r="R7712" i="1"/>
  <c r="S7712" i="1" s="1"/>
  <c r="R7711" i="1"/>
  <c r="S7711" i="1" s="1"/>
  <c r="R7710" i="1"/>
  <c r="S7710" i="1" s="1"/>
  <c r="R7709" i="1"/>
  <c r="S7709" i="1" s="1"/>
  <c r="R7708" i="1"/>
  <c r="S7708" i="1" s="1"/>
  <c r="R7707" i="1"/>
  <c r="S7707" i="1" s="1"/>
  <c r="R7706" i="1"/>
  <c r="S7706" i="1" s="1"/>
  <c r="R7705" i="1"/>
  <c r="S7705" i="1" s="1"/>
  <c r="R7704" i="1"/>
  <c r="S7704" i="1" s="1"/>
  <c r="R7703" i="1"/>
  <c r="S7703" i="1" s="1"/>
  <c r="R7702" i="1"/>
  <c r="S7702" i="1" s="1"/>
  <c r="R7701" i="1"/>
  <c r="S7701" i="1" s="1"/>
  <c r="R7700" i="1"/>
  <c r="S7700" i="1" s="1"/>
  <c r="R7699" i="1"/>
  <c r="S7699" i="1" s="1"/>
  <c r="R7698" i="1"/>
  <c r="S7698" i="1" s="1"/>
  <c r="R7697" i="1"/>
  <c r="S7697" i="1" s="1"/>
  <c r="R7696" i="1"/>
  <c r="S7696" i="1" s="1"/>
  <c r="R7695" i="1"/>
  <c r="S7695" i="1" s="1"/>
  <c r="R7694" i="1"/>
  <c r="S7694" i="1" s="1"/>
  <c r="R7693" i="1"/>
  <c r="S7693" i="1" s="1"/>
  <c r="R7692" i="1"/>
  <c r="S7692" i="1" s="1"/>
  <c r="R7691" i="1"/>
  <c r="S7691" i="1" s="1"/>
  <c r="R7690" i="1"/>
  <c r="S7690" i="1" s="1"/>
  <c r="R7689" i="1"/>
  <c r="S7689" i="1" s="1"/>
  <c r="R7688" i="1"/>
  <c r="S7688" i="1" s="1"/>
  <c r="R7687" i="1"/>
  <c r="S7687" i="1" s="1"/>
  <c r="R7686" i="1"/>
  <c r="S7686" i="1" s="1"/>
  <c r="R7685" i="1"/>
  <c r="S7685" i="1" s="1"/>
  <c r="R7684" i="1"/>
  <c r="S7684" i="1" s="1"/>
  <c r="R7683" i="1"/>
  <c r="S7683" i="1" s="1"/>
  <c r="R7682" i="1"/>
  <c r="S7682" i="1" s="1"/>
  <c r="R7681" i="1"/>
  <c r="S7681" i="1" s="1"/>
  <c r="R7680" i="1"/>
  <c r="S7680" i="1" s="1"/>
  <c r="R7679" i="1"/>
  <c r="S7679" i="1" s="1"/>
  <c r="R7678" i="1"/>
  <c r="S7678" i="1" s="1"/>
  <c r="R7677" i="1"/>
  <c r="S7677" i="1" s="1"/>
  <c r="R7676" i="1"/>
  <c r="S7676" i="1" s="1"/>
  <c r="R7675" i="1"/>
  <c r="S7675" i="1" s="1"/>
  <c r="R7674" i="1"/>
  <c r="S7674" i="1" s="1"/>
  <c r="R7673" i="1"/>
  <c r="S7673" i="1" s="1"/>
  <c r="R7672" i="1"/>
  <c r="S7672" i="1" s="1"/>
  <c r="R7671" i="1"/>
  <c r="S7671" i="1" s="1"/>
  <c r="R7670" i="1"/>
  <c r="S7670" i="1" s="1"/>
  <c r="R7669" i="1"/>
  <c r="S7669" i="1" s="1"/>
  <c r="R7668" i="1"/>
  <c r="S7668" i="1" s="1"/>
  <c r="R7667" i="1"/>
  <c r="S7667" i="1" s="1"/>
  <c r="R7666" i="1"/>
  <c r="S7666" i="1" s="1"/>
  <c r="R7665" i="1"/>
  <c r="S7665" i="1" s="1"/>
  <c r="R7664" i="1"/>
  <c r="S7664" i="1" s="1"/>
  <c r="R7663" i="1"/>
  <c r="S7663" i="1" s="1"/>
  <c r="R7662" i="1"/>
  <c r="S7662" i="1" s="1"/>
  <c r="R7661" i="1"/>
  <c r="S7661" i="1" s="1"/>
  <c r="R7660" i="1"/>
  <c r="S7660" i="1" s="1"/>
  <c r="R7659" i="1"/>
  <c r="S7659" i="1" s="1"/>
  <c r="R7658" i="1"/>
  <c r="S7658" i="1" s="1"/>
  <c r="R7657" i="1"/>
  <c r="S7657" i="1" s="1"/>
  <c r="R7656" i="1"/>
  <c r="S7656" i="1" s="1"/>
  <c r="R7655" i="1"/>
  <c r="S7655" i="1" s="1"/>
  <c r="R7654" i="1"/>
  <c r="S7654" i="1" s="1"/>
  <c r="R7653" i="1"/>
  <c r="S7653" i="1" s="1"/>
  <c r="R7652" i="1"/>
  <c r="S7652" i="1" s="1"/>
  <c r="R7651" i="1"/>
  <c r="S7651" i="1" s="1"/>
  <c r="R7650" i="1"/>
  <c r="S7650" i="1" s="1"/>
  <c r="R7649" i="1"/>
  <c r="S7649" i="1" s="1"/>
  <c r="R7648" i="1"/>
  <c r="S7648" i="1" s="1"/>
  <c r="R7647" i="1"/>
  <c r="S7647" i="1" s="1"/>
  <c r="R7646" i="1"/>
  <c r="S7646" i="1" s="1"/>
  <c r="R7645" i="1"/>
  <c r="S7645" i="1" s="1"/>
  <c r="R7644" i="1"/>
  <c r="S7644" i="1" s="1"/>
  <c r="R7643" i="1"/>
  <c r="S7643" i="1" s="1"/>
  <c r="R7642" i="1"/>
  <c r="S7642" i="1" s="1"/>
  <c r="R7641" i="1"/>
  <c r="S7641" i="1" s="1"/>
  <c r="R7640" i="1"/>
  <c r="S7640" i="1" s="1"/>
  <c r="R7639" i="1"/>
  <c r="S7639" i="1" s="1"/>
  <c r="R7638" i="1"/>
  <c r="S7638" i="1" s="1"/>
  <c r="R7637" i="1"/>
  <c r="S7637" i="1" s="1"/>
  <c r="R7636" i="1"/>
  <c r="S7636" i="1" s="1"/>
  <c r="R7635" i="1"/>
  <c r="S7635" i="1" s="1"/>
  <c r="R7634" i="1"/>
  <c r="S7634" i="1" s="1"/>
  <c r="R7633" i="1"/>
  <c r="S7633" i="1" s="1"/>
  <c r="R7632" i="1"/>
  <c r="S7632" i="1" s="1"/>
  <c r="R7631" i="1"/>
  <c r="S7631" i="1" s="1"/>
  <c r="R7630" i="1"/>
  <c r="S7630" i="1" s="1"/>
  <c r="R7629" i="1"/>
  <c r="S7629" i="1" s="1"/>
  <c r="R7628" i="1"/>
  <c r="S7628" i="1" s="1"/>
  <c r="R7627" i="1"/>
  <c r="S7627" i="1" s="1"/>
  <c r="R7626" i="1"/>
  <c r="S7626" i="1" s="1"/>
  <c r="R7625" i="1"/>
  <c r="S7625" i="1" s="1"/>
  <c r="R7624" i="1"/>
  <c r="S7624" i="1" s="1"/>
  <c r="R7623" i="1"/>
  <c r="S7623" i="1" s="1"/>
  <c r="R7622" i="1"/>
  <c r="S7622" i="1" s="1"/>
  <c r="R7621" i="1"/>
  <c r="S7621" i="1" s="1"/>
  <c r="R7620" i="1"/>
  <c r="S7620" i="1" s="1"/>
  <c r="R7619" i="1"/>
  <c r="S7619" i="1" s="1"/>
  <c r="R7618" i="1"/>
  <c r="S7618" i="1" s="1"/>
  <c r="R7617" i="1"/>
  <c r="S7617" i="1" s="1"/>
  <c r="R7616" i="1"/>
  <c r="S7616" i="1" s="1"/>
  <c r="R7615" i="1"/>
  <c r="S7615" i="1" s="1"/>
  <c r="R7614" i="1"/>
  <c r="S7614" i="1" s="1"/>
  <c r="R7613" i="1"/>
  <c r="S7613" i="1" s="1"/>
  <c r="R7612" i="1"/>
  <c r="S7612" i="1" s="1"/>
  <c r="R7611" i="1"/>
  <c r="S7611" i="1" s="1"/>
  <c r="R7610" i="1"/>
  <c r="S7610" i="1" s="1"/>
  <c r="R7609" i="1"/>
  <c r="S7609" i="1" s="1"/>
  <c r="R7608" i="1"/>
  <c r="S7608" i="1" s="1"/>
  <c r="R7607" i="1"/>
  <c r="S7607" i="1" s="1"/>
  <c r="R7606" i="1"/>
  <c r="S7606" i="1" s="1"/>
  <c r="R7605" i="1"/>
  <c r="S7605" i="1" s="1"/>
  <c r="R7604" i="1"/>
  <c r="S7604" i="1" s="1"/>
  <c r="R7603" i="1"/>
  <c r="S7603" i="1" s="1"/>
  <c r="R7602" i="1"/>
  <c r="S7602" i="1" s="1"/>
  <c r="R7601" i="1"/>
  <c r="S7601" i="1" s="1"/>
  <c r="R7600" i="1"/>
  <c r="S7600" i="1" s="1"/>
  <c r="R7599" i="1"/>
  <c r="S7599" i="1" s="1"/>
  <c r="R7598" i="1"/>
  <c r="S7598" i="1" s="1"/>
  <c r="R7597" i="1"/>
  <c r="S7597" i="1" s="1"/>
  <c r="R7596" i="1"/>
  <c r="S7596" i="1" s="1"/>
  <c r="R7595" i="1"/>
  <c r="S7595" i="1" s="1"/>
  <c r="R7594" i="1"/>
  <c r="S7594" i="1" s="1"/>
  <c r="R7593" i="1"/>
  <c r="S7593" i="1" s="1"/>
  <c r="R7592" i="1"/>
  <c r="S7592" i="1" s="1"/>
  <c r="R7591" i="1"/>
  <c r="S7591" i="1" s="1"/>
  <c r="R7590" i="1"/>
  <c r="S7590" i="1" s="1"/>
  <c r="R7589" i="1"/>
  <c r="S7589" i="1" s="1"/>
  <c r="R7588" i="1"/>
  <c r="S7588" i="1" s="1"/>
  <c r="R7587" i="1"/>
  <c r="S7587" i="1" s="1"/>
  <c r="R7586" i="1"/>
  <c r="S7586" i="1" s="1"/>
  <c r="R7585" i="1"/>
  <c r="S7585" i="1" s="1"/>
  <c r="R7584" i="1"/>
  <c r="S7584" i="1" s="1"/>
  <c r="S7583" i="1"/>
  <c r="R7583" i="1"/>
  <c r="R7582" i="1"/>
  <c r="S7582" i="1" s="1"/>
  <c r="R7581" i="1"/>
  <c r="S7581" i="1" s="1"/>
  <c r="R7580" i="1"/>
  <c r="S7580" i="1" s="1"/>
  <c r="R7579" i="1"/>
  <c r="S7579" i="1" s="1"/>
  <c r="R7578" i="1"/>
  <c r="S7578" i="1" s="1"/>
  <c r="R7577" i="1"/>
  <c r="S7577" i="1" s="1"/>
  <c r="R7576" i="1"/>
  <c r="S7576" i="1" s="1"/>
  <c r="R7575" i="1"/>
  <c r="S7575" i="1" s="1"/>
  <c r="R7574" i="1"/>
  <c r="S7574" i="1" s="1"/>
  <c r="R7573" i="1"/>
  <c r="S7573" i="1" s="1"/>
  <c r="R7572" i="1"/>
  <c r="S7572" i="1" s="1"/>
  <c r="R7571" i="1"/>
  <c r="S7571" i="1" s="1"/>
  <c r="R7570" i="1"/>
  <c r="S7570" i="1" s="1"/>
  <c r="R7569" i="1"/>
  <c r="S7569" i="1" s="1"/>
  <c r="R7568" i="1"/>
  <c r="S7568" i="1" s="1"/>
  <c r="R7567" i="1"/>
  <c r="S7567" i="1" s="1"/>
  <c r="R7566" i="1"/>
  <c r="S7566" i="1" s="1"/>
  <c r="R7565" i="1"/>
  <c r="S7565" i="1" s="1"/>
  <c r="R7564" i="1"/>
  <c r="S7564" i="1" s="1"/>
  <c r="R7563" i="1"/>
  <c r="S7563" i="1" s="1"/>
  <c r="R7562" i="1"/>
  <c r="S7562" i="1" s="1"/>
  <c r="R7561" i="1"/>
  <c r="S7561" i="1" s="1"/>
  <c r="R7560" i="1"/>
  <c r="S7560" i="1" s="1"/>
  <c r="R7559" i="1"/>
  <c r="S7559" i="1" s="1"/>
  <c r="R7558" i="1"/>
  <c r="S7558" i="1" s="1"/>
  <c r="R7557" i="1"/>
  <c r="S7557" i="1" s="1"/>
  <c r="R7556" i="1"/>
  <c r="S7556" i="1" s="1"/>
  <c r="R7555" i="1"/>
  <c r="S7555" i="1" s="1"/>
  <c r="R7554" i="1"/>
  <c r="S7554" i="1" s="1"/>
  <c r="R7553" i="1"/>
  <c r="S7553" i="1" s="1"/>
  <c r="R7552" i="1"/>
  <c r="S7552" i="1" s="1"/>
  <c r="R7551" i="1"/>
  <c r="S7551" i="1" s="1"/>
  <c r="R7550" i="1"/>
  <c r="S7550" i="1" s="1"/>
  <c r="R7549" i="1"/>
  <c r="S7549" i="1" s="1"/>
  <c r="R7548" i="1"/>
  <c r="S7548" i="1" s="1"/>
  <c r="R7547" i="1"/>
  <c r="S7547" i="1" s="1"/>
  <c r="R7546" i="1"/>
  <c r="S7546" i="1" s="1"/>
  <c r="R7545" i="1"/>
  <c r="S7545" i="1" s="1"/>
  <c r="R7544" i="1"/>
  <c r="S7544" i="1" s="1"/>
  <c r="R7543" i="1"/>
  <c r="S7543" i="1" s="1"/>
  <c r="R7542" i="1"/>
  <c r="S7542" i="1" s="1"/>
  <c r="R7541" i="1"/>
  <c r="S7541" i="1" s="1"/>
  <c r="R7540" i="1"/>
  <c r="S7540" i="1" s="1"/>
  <c r="R7539" i="1"/>
  <c r="S7539" i="1" s="1"/>
  <c r="R7538" i="1"/>
  <c r="S7538" i="1" s="1"/>
  <c r="R7537" i="1"/>
  <c r="S7537" i="1" s="1"/>
  <c r="R7536" i="1"/>
  <c r="S7536" i="1" s="1"/>
  <c r="R7535" i="1"/>
  <c r="S7535" i="1" s="1"/>
  <c r="R7534" i="1"/>
  <c r="S7534" i="1" s="1"/>
  <c r="R7533" i="1"/>
  <c r="S7533" i="1" s="1"/>
  <c r="R7532" i="1"/>
  <c r="S7532" i="1" s="1"/>
  <c r="R7531" i="1"/>
  <c r="S7531" i="1" s="1"/>
  <c r="R7530" i="1"/>
  <c r="S7530" i="1" s="1"/>
  <c r="R7529" i="1"/>
  <c r="S7529" i="1" s="1"/>
  <c r="R7528" i="1"/>
  <c r="S7528" i="1" s="1"/>
  <c r="R7527" i="1"/>
  <c r="S7527" i="1" s="1"/>
  <c r="R7526" i="1"/>
  <c r="S7526" i="1" s="1"/>
  <c r="R7525" i="1"/>
  <c r="S7525" i="1" s="1"/>
  <c r="R7524" i="1"/>
  <c r="S7524" i="1" s="1"/>
  <c r="R7523" i="1"/>
  <c r="S7523" i="1" s="1"/>
  <c r="R7522" i="1"/>
  <c r="S7522" i="1" s="1"/>
  <c r="R7521" i="1"/>
  <c r="S7521" i="1" s="1"/>
  <c r="R7520" i="1"/>
  <c r="S7520" i="1" s="1"/>
  <c r="R7519" i="1"/>
  <c r="S7519" i="1" s="1"/>
  <c r="R7518" i="1"/>
  <c r="S7518" i="1" s="1"/>
  <c r="R7517" i="1"/>
  <c r="S7517" i="1" s="1"/>
  <c r="R7516" i="1"/>
  <c r="S7516" i="1" s="1"/>
  <c r="R7515" i="1"/>
  <c r="S7515" i="1" s="1"/>
  <c r="R7514" i="1"/>
  <c r="S7514" i="1" s="1"/>
  <c r="R7513" i="1"/>
  <c r="S7513" i="1" s="1"/>
  <c r="R7512" i="1"/>
  <c r="S7512" i="1" s="1"/>
  <c r="R7511" i="1"/>
  <c r="S7511" i="1" s="1"/>
  <c r="R7510" i="1"/>
  <c r="S7510" i="1" s="1"/>
  <c r="R7509" i="1"/>
  <c r="S7509" i="1" s="1"/>
  <c r="R7508" i="1"/>
  <c r="S7508" i="1" s="1"/>
  <c r="R7507" i="1"/>
  <c r="S7507" i="1" s="1"/>
  <c r="R7506" i="1"/>
  <c r="S7506" i="1" s="1"/>
  <c r="R7505" i="1"/>
  <c r="S7505" i="1" s="1"/>
  <c r="R7504" i="1"/>
  <c r="S7504" i="1" s="1"/>
  <c r="R7503" i="1"/>
  <c r="S7503" i="1" s="1"/>
  <c r="R7502" i="1"/>
  <c r="S7502" i="1" s="1"/>
  <c r="R7501" i="1"/>
  <c r="S7501" i="1" s="1"/>
  <c r="R7500" i="1"/>
  <c r="S7500" i="1" s="1"/>
  <c r="R7499" i="1"/>
  <c r="S7499" i="1" s="1"/>
  <c r="R7498" i="1"/>
  <c r="S7498" i="1" s="1"/>
  <c r="R7497" i="1"/>
  <c r="S7497" i="1" s="1"/>
  <c r="R7496" i="1"/>
  <c r="S7496" i="1" s="1"/>
  <c r="R7495" i="1"/>
  <c r="S7495" i="1" s="1"/>
  <c r="R7494" i="1"/>
  <c r="S7494" i="1" s="1"/>
  <c r="R7493" i="1"/>
  <c r="S7493" i="1" s="1"/>
  <c r="R7492" i="1"/>
  <c r="S7492" i="1" s="1"/>
  <c r="R7491" i="1"/>
  <c r="S7491" i="1" s="1"/>
  <c r="R7490" i="1"/>
  <c r="S7490" i="1" s="1"/>
  <c r="R7489" i="1"/>
  <c r="S7489" i="1" s="1"/>
  <c r="R7488" i="1"/>
  <c r="S7488" i="1" s="1"/>
  <c r="R7487" i="1"/>
  <c r="S7487" i="1" s="1"/>
  <c r="R7486" i="1"/>
  <c r="S7486" i="1" s="1"/>
  <c r="R7485" i="1"/>
  <c r="S7485" i="1" s="1"/>
  <c r="R7484" i="1"/>
  <c r="S7484" i="1" s="1"/>
  <c r="R7483" i="1"/>
  <c r="S7483" i="1" s="1"/>
  <c r="R7482" i="1"/>
  <c r="S7482" i="1" s="1"/>
  <c r="R7481" i="1"/>
  <c r="S7481" i="1" s="1"/>
  <c r="R7480" i="1"/>
  <c r="S7480" i="1" s="1"/>
  <c r="R7479" i="1"/>
  <c r="S7479" i="1" s="1"/>
  <c r="R7478" i="1"/>
  <c r="S7478" i="1" s="1"/>
  <c r="R7477" i="1"/>
  <c r="S7477" i="1" s="1"/>
  <c r="R7476" i="1"/>
  <c r="S7476" i="1" s="1"/>
  <c r="R7475" i="1"/>
  <c r="S7475" i="1" s="1"/>
  <c r="R7474" i="1"/>
  <c r="S7474" i="1" s="1"/>
  <c r="R7473" i="1"/>
  <c r="S7473" i="1" s="1"/>
  <c r="R7472" i="1"/>
  <c r="S7472" i="1" s="1"/>
  <c r="R7471" i="1"/>
  <c r="S7471" i="1" s="1"/>
  <c r="R7470" i="1"/>
  <c r="S7470" i="1" s="1"/>
  <c r="R7469" i="1"/>
  <c r="S7469" i="1" s="1"/>
  <c r="R7468" i="1"/>
  <c r="S7468" i="1" s="1"/>
  <c r="R7467" i="1"/>
  <c r="S7467" i="1" s="1"/>
  <c r="R7466" i="1"/>
  <c r="S7466" i="1" s="1"/>
  <c r="R7465" i="1"/>
  <c r="S7465" i="1" s="1"/>
  <c r="R7464" i="1"/>
  <c r="S7464" i="1" s="1"/>
  <c r="R7463" i="1"/>
  <c r="S7463" i="1" s="1"/>
  <c r="R7462" i="1"/>
  <c r="S7462" i="1" s="1"/>
  <c r="R7461" i="1"/>
  <c r="S7461" i="1" s="1"/>
  <c r="R7460" i="1"/>
  <c r="S7460" i="1" s="1"/>
  <c r="R7459" i="1"/>
  <c r="S7459" i="1" s="1"/>
  <c r="R7458" i="1"/>
  <c r="S7458" i="1" s="1"/>
  <c r="R7457" i="1"/>
  <c r="S7457" i="1" s="1"/>
  <c r="R7456" i="1"/>
  <c r="S7456" i="1" s="1"/>
  <c r="R7455" i="1"/>
  <c r="S7455" i="1" s="1"/>
  <c r="R7454" i="1"/>
  <c r="S7454" i="1" s="1"/>
  <c r="R7453" i="1"/>
  <c r="S7453" i="1" s="1"/>
  <c r="R7452" i="1"/>
  <c r="S7452" i="1" s="1"/>
  <c r="R7451" i="1"/>
  <c r="S7451" i="1" s="1"/>
  <c r="R7450" i="1"/>
  <c r="S7450" i="1" s="1"/>
  <c r="R7449" i="1"/>
  <c r="S7449" i="1" s="1"/>
  <c r="R7448" i="1"/>
  <c r="S7448" i="1" s="1"/>
  <c r="R7447" i="1"/>
  <c r="S7447" i="1" s="1"/>
  <c r="R7446" i="1"/>
  <c r="S7446" i="1" s="1"/>
  <c r="R7445" i="1"/>
  <c r="S7445" i="1" s="1"/>
  <c r="R7444" i="1"/>
  <c r="S7444" i="1" s="1"/>
  <c r="R7443" i="1"/>
  <c r="S7443" i="1" s="1"/>
  <c r="R7442" i="1"/>
  <c r="S7442" i="1" s="1"/>
  <c r="R7441" i="1"/>
  <c r="S7441" i="1" s="1"/>
  <c r="R7440" i="1"/>
  <c r="S7440" i="1" s="1"/>
  <c r="R7439" i="1"/>
  <c r="S7439" i="1" s="1"/>
  <c r="R7438" i="1"/>
  <c r="S7438" i="1" s="1"/>
  <c r="R7437" i="1"/>
  <c r="S7437" i="1" s="1"/>
  <c r="R7436" i="1"/>
  <c r="S7436" i="1" s="1"/>
  <c r="R7435" i="1"/>
  <c r="S7435" i="1" s="1"/>
  <c r="R7434" i="1"/>
  <c r="S7434" i="1" s="1"/>
  <c r="R7433" i="1"/>
  <c r="S7433" i="1" s="1"/>
  <c r="R7432" i="1"/>
  <c r="S7432" i="1" s="1"/>
  <c r="R7431" i="1"/>
  <c r="S7431" i="1" s="1"/>
  <c r="R7430" i="1"/>
  <c r="S7430" i="1" s="1"/>
  <c r="R7429" i="1"/>
  <c r="S7429" i="1" s="1"/>
  <c r="R7428" i="1"/>
  <c r="S7428" i="1" s="1"/>
  <c r="R7427" i="1"/>
  <c r="S7427" i="1" s="1"/>
  <c r="R7426" i="1"/>
  <c r="S7426" i="1" s="1"/>
  <c r="R7425" i="1"/>
  <c r="S7425" i="1" s="1"/>
  <c r="R7424" i="1"/>
  <c r="S7424" i="1" s="1"/>
  <c r="R7423" i="1"/>
  <c r="S7423" i="1" s="1"/>
  <c r="R7422" i="1"/>
  <c r="S7422" i="1" s="1"/>
  <c r="R7421" i="1"/>
  <c r="S7421" i="1" s="1"/>
  <c r="R7420" i="1"/>
  <c r="S7420" i="1" s="1"/>
  <c r="R7419" i="1"/>
  <c r="S7419" i="1" s="1"/>
  <c r="R7418" i="1"/>
  <c r="S7418" i="1" s="1"/>
  <c r="R7417" i="1"/>
  <c r="S7417" i="1" s="1"/>
  <c r="R7416" i="1"/>
  <c r="S7416" i="1" s="1"/>
  <c r="R7415" i="1"/>
  <c r="S7415" i="1" s="1"/>
  <c r="A8364" i="1"/>
  <c r="T8364" i="1" s="1"/>
  <c r="A8363" i="1"/>
  <c r="T8363" i="1" s="1"/>
  <c r="A8362" i="1"/>
  <c r="T8362" i="1" s="1"/>
  <c r="A8361" i="1"/>
  <c r="T8361" i="1" s="1"/>
  <c r="A8360" i="1"/>
  <c r="T8360" i="1" s="1"/>
  <c r="A8359" i="1"/>
  <c r="T8359" i="1" s="1"/>
  <c r="A8358" i="1"/>
  <c r="T8358" i="1" s="1"/>
  <c r="A8357" i="1"/>
  <c r="T8357" i="1" s="1"/>
  <c r="A8356" i="1"/>
  <c r="T8356" i="1" s="1"/>
  <c r="A8355" i="1"/>
  <c r="T8355" i="1" s="1"/>
  <c r="A8354" i="1"/>
  <c r="T8354" i="1" s="1"/>
  <c r="A8353" i="1"/>
  <c r="T8353" i="1" s="1"/>
  <c r="A8352" i="1"/>
  <c r="T8352" i="1" s="1"/>
  <c r="A8351" i="1"/>
  <c r="T8351" i="1" s="1"/>
  <c r="A8350" i="1"/>
  <c r="T8350" i="1" s="1"/>
  <c r="A8349" i="1"/>
  <c r="T8349" i="1" s="1"/>
  <c r="A8348" i="1"/>
  <c r="T8348" i="1" s="1"/>
  <c r="A8347" i="1"/>
  <c r="T8347" i="1" s="1"/>
  <c r="A8346" i="1"/>
  <c r="T8346" i="1" s="1"/>
  <c r="A8345" i="1"/>
  <c r="T8345" i="1" s="1"/>
  <c r="A8344" i="1"/>
  <c r="T8344" i="1" s="1"/>
  <c r="A8343" i="1"/>
  <c r="T8343" i="1" s="1"/>
  <c r="A8342" i="1"/>
  <c r="T8342" i="1" s="1"/>
  <c r="A8341" i="1"/>
  <c r="T8341" i="1" s="1"/>
  <c r="A8340" i="1"/>
  <c r="T8340" i="1" s="1"/>
  <c r="A8339" i="1"/>
  <c r="T8339" i="1" s="1"/>
  <c r="A8338" i="1"/>
  <c r="T8338" i="1" s="1"/>
  <c r="A8337" i="1"/>
  <c r="T8337" i="1" s="1"/>
  <c r="A8336" i="1"/>
  <c r="T8336" i="1" s="1"/>
  <c r="A8335" i="1"/>
  <c r="T8335" i="1" s="1"/>
  <c r="A8334" i="1"/>
  <c r="T8334" i="1" s="1"/>
  <c r="A8333" i="1"/>
  <c r="T8333" i="1" s="1"/>
  <c r="A8332" i="1"/>
  <c r="T8332" i="1" s="1"/>
  <c r="A8331" i="1"/>
  <c r="T8331" i="1" s="1"/>
  <c r="A8330" i="1"/>
  <c r="T8330" i="1" s="1"/>
  <c r="A8329" i="1"/>
  <c r="T8329" i="1" s="1"/>
  <c r="A8328" i="1"/>
  <c r="T8328" i="1" s="1"/>
  <c r="A8327" i="1"/>
  <c r="T8327" i="1" s="1"/>
  <c r="A8326" i="1"/>
  <c r="T8326" i="1" s="1"/>
  <c r="A8325" i="1"/>
  <c r="T8325" i="1" s="1"/>
  <c r="A8324" i="1"/>
  <c r="T8324" i="1" s="1"/>
  <c r="A8323" i="1"/>
  <c r="T8323" i="1" s="1"/>
  <c r="A8322" i="1"/>
  <c r="T8322" i="1" s="1"/>
  <c r="A8321" i="1"/>
  <c r="T8321" i="1" s="1"/>
  <c r="A8320" i="1"/>
  <c r="T8320" i="1" s="1"/>
  <c r="A8319" i="1"/>
  <c r="T8319" i="1" s="1"/>
  <c r="A8318" i="1"/>
  <c r="T8318" i="1" s="1"/>
  <c r="A8317" i="1"/>
  <c r="T8317" i="1" s="1"/>
  <c r="A8316" i="1"/>
  <c r="T8316" i="1" s="1"/>
  <c r="A8315" i="1"/>
  <c r="T8315" i="1" s="1"/>
  <c r="A8314" i="1"/>
  <c r="T8314" i="1" s="1"/>
  <c r="A8313" i="1"/>
  <c r="T8313" i="1" s="1"/>
  <c r="A8312" i="1"/>
  <c r="T8312" i="1" s="1"/>
  <c r="A8311" i="1"/>
  <c r="T8311" i="1" s="1"/>
  <c r="A8310" i="1"/>
  <c r="T8310" i="1" s="1"/>
  <c r="A8309" i="1"/>
  <c r="T8309" i="1" s="1"/>
  <c r="A8308" i="1"/>
  <c r="T8308" i="1" s="1"/>
  <c r="A8307" i="1"/>
  <c r="T8307" i="1" s="1"/>
  <c r="A8306" i="1"/>
  <c r="T8306" i="1" s="1"/>
  <c r="A8305" i="1"/>
  <c r="T8305" i="1" s="1"/>
  <c r="A8304" i="1"/>
  <c r="T8304" i="1" s="1"/>
  <c r="A8303" i="1"/>
  <c r="T8303" i="1" s="1"/>
  <c r="A8302" i="1"/>
  <c r="T8302" i="1" s="1"/>
  <c r="A8301" i="1"/>
  <c r="T8301" i="1" s="1"/>
  <c r="A8300" i="1"/>
  <c r="T8300" i="1" s="1"/>
  <c r="A8299" i="1"/>
  <c r="T8299" i="1" s="1"/>
  <c r="A8298" i="1"/>
  <c r="T8298" i="1" s="1"/>
  <c r="A8297" i="1"/>
  <c r="T8297" i="1" s="1"/>
  <c r="A8296" i="1"/>
  <c r="T8296" i="1" s="1"/>
  <c r="A8295" i="1"/>
  <c r="T8295" i="1" s="1"/>
  <c r="A8294" i="1"/>
  <c r="T8294" i="1" s="1"/>
  <c r="A8293" i="1"/>
  <c r="T8293" i="1" s="1"/>
  <c r="A8292" i="1"/>
  <c r="T8292" i="1" s="1"/>
  <c r="A8291" i="1"/>
  <c r="T8291" i="1" s="1"/>
  <c r="A8290" i="1"/>
  <c r="T8290" i="1" s="1"/>
  <c r="A8289" i="1"/>
  <c r="T8289" i="1" s="1"/>
  <c r="A8288" i="1"/>
  <c r="T8288" i="1" s="1"/>
  <c r="A8287" i="1"/>
  <c r="T8287" i="1" s="1"/>
  <c r="A8286" i="1"/>
  <c r="T8286" i="1" s="1"/>
  <c r="A8285" i="1"/>
  <c r="T8285" i="1" s="1"/>
  <c r="A8284" i="1"/>
  <c r="T8284" i="1" s="1"/>
  <c r="A8283" i="1"/>
  <c r="T8283" i="1" s="1"/>
  <c r="A8282" i="1"/>
  <c r="T8282" i="1" s="1"/>
  <c r="A8281" i="1"/>
  <c r="T8281" i="1" s="1"/>
  <c r="A8280" i="1"/>
  <c r="T8280" i="1" s="1"/>
  <c r="A8279" i="1"/>
  <c r="T8279" i="1" s="1"/>
  <c r="A8278" i="1"/>
  <c r="T8278" i="1" s="1"/>
  <c r="A8277" i="1"/>
  <c r="T8277" i="1" s="1"/>
  <c r="A8276" i="1"/>
  <c r="T8276" i="1" s="1"/>
  <c r="A8275" i="1"/>
  <c r="T8275" i="1" s="1"/>
  <c r="A8274" i="1"/>
  <c r="T8274" i="1" s="1"/>
  <c r="A8273" i="1"/>
  <c r="T8273" i="1" s="1"/>
  <c r="A8272" i="1"/>
  <c r="T8272" i="1" s="1"/>
  <c r="A8271" i="1"/>
  <c r="T8271" i="1" s="1"/>
  <c r="A8270" i="1"/>
  <c r="T8270" i="1" s="1"/>
  <c r="A8269" i="1"/>
  <c r="T8269" i="1" s="1"/>
  <c r="A8268" i="1"/>
  <c r="T8268" i="1" s="1"/>
  <c r="A8267" i="1"/>
  <c r="T8267" i="1" s="1"/>
  <c r="A8266" i="1"/>
  <c r="T8266" i="1" s="1"/>
  <c r="A8265" i="1"/>
  <c r="T8265" i="1" s="1"/>
  <c r="A8264" i="1"/>
  <c r="T8264" i="1" s="1"/>
  <c r="A8263" i="1"/>
  <c r="T8263" i="1" s="1"/>
  <c r="A8262" i="1"/>
  <c r="T8262" i="1" s="1"/>
  <c r="A8261" i="1"/>
  <c r="T8261" i="1" s="1"/>
  <c r="A8260" i="1"/>
  <c r="T8260" i="1" s="1"/>
  <c r="A8259" i="1"/>
  <c r="T8259" i="1" s="1"/>
  <c r="A8258" i="1"/>
  <c r="T8258" i="1" s="1"/>
  <c r="A8257" i="1"/>
  <c r="T8257" i="1" s="1"/>
  <c r="A8256" i="1"/>
  <c r="T8256" i="1" s="1"/>
  <c r="A8255" i="1"/>
  <c r="T8255" i="1" s="1"/>
  <c r="A8254" i="1"/>
  <c r="T8254" i="1" s="1"/>
  <c r="A8253" i="1"/>
  <c r="T8253" i="1" s="1"/>
  <c r="A8252" i="1"/>
  <c r="T8252" i="1" s="1"/>
  <c r="A8251" i="1"/>
  <c r="T8251" i="1" s="1"/>
  <c r="A8250" i="1"/>
  <c r="T8250" i="1" s="1"/>
  <c r="A8249" i="1"/>
  <c r="T8249" i="1" s="1"/>
  <c r="A8248" i="1"/>
  <c r="T8248" i="1" s="1"/>
  <c r="A8247" i="1"/>
  <c r="T8247" i="1" s="1"/>
  <c r="A8246" i="1"/>
  <c r="T8246" i="1" s="1"/>
  <c r="A8245" i="1"/>
  <c r="T8245" i="1" s="1"/>
  <c r="A8244" i="1"/>
  <c r="T8244" i="1" s="1"/>
  <c r="A8243" i="1"/>
  <c r="T8243" i="1" s="1"/>
  <c r="A8242" i="1"/>
  <c r="T8242" i="1" s="1"/>
  <c r="A8241" i="1"/>
  <c r="T8241" i="1" s="1"/>
  <c r="A8240" i="1"/>
  <c r="T8240" i="1" s="1"/>
  <c r="A8239" i="1"/>
  <c r="T8239" i="1" s="1"/>
  <c r="A8238" i="1"/>
  <c r="T8238" i="1" s="1"/>
  <c r="A8237" i="1"/>
  <c r="T8237" i="1" s="1"/>
  <c r="A8236" i="1"/>
  <c r="T8236" i="1" s="1"/>
  <c r="A8235" i="1"/>
  <c r="T8235" i="1" s="1"/>
  <c r="A8234" i="1"/>
  <c r="T8234" i="1" s="1"/>
  <c r="A8233" i="1"/>
  <c r="T8233" i="1" s="1"/>
  <c r="A8232" i="1"/>
  <c r="T8232" i="1" s="1"/>
  <c r="A8231" i="1"/>
  <c r="T8231" i="1" s="1"/>
  <c r="A8230" i="1"/>
  <c r="T8230" i="1" s="1"/>
  <c r="A8229" i="1"/>
  <c r="T8229" i="1" s="1"/>
  <c r="A8228" i="1"/>
  <c r="T8228" i="1" s="1"/>
  <c r="A8227" i="1"/>
  <c r="T8227" i="1" s="1"/>
  <c r="A8226" i="1"/>
  <c r="T8226" i="1" s="1"/>
  <c r="A8225" i="1"/>
  <c r="T8225" i="1" s="1"/>
  <c r="A8224" i="1"/>
  <c r="T8224" i="1" s="1"/>
  <c r="A8223" i="1"/>
  <c r="T8223" i="1" s="1"/>
  <c r="A8222" i="1"/>
  <c r="T8222" i="1" s="1"/>
  <c r="A8221" i="1"/>
  <c r="T8221" i="1" s="1"/>
  <c r="A8220" i="1"/>
  <c r="T8220" i="1" s="1"/>
  <c r="A8219" i="1"/>
  <c r="T8219" i="1" s="1"/>
  <c r="A8218" i="1"/>
  <c r="T8218" i="1" s="1"/>
  <c r="A8217" i="1"/>
  <c r="T8217" i="1" s="1"/>
  <c r="A8216" i="1"/>
  <c r="T8216" i="1" s="1"/>
  <c r="A8215" i="1"/>
  <c r="T8215" i="1" s="1"/>
  <c r="A8214" i="1"/>
  <c r="T8214" i="1" s="1"/>
  <c r="A8213" i="1"/>
  <c r="T8213" i="1" s="1"/>
  <c r="A8212" i="1"/>
  <c r="T8212" i="1" s="1"/>
  <c r="A8211" i="1"/>
  <c r="T8211" i="1" s="1"/>
  <c r="A8210" i="1"/>
  <c r="T8210" i="1" s="1"/>
  <c r="A8209" i="1"/>
  <c r="T8209" i="1" s="1"/>
  <c r="A8208" i="1"/>
  <c r="T8208" i="1" s="1"/>
  <c r="A8207" i="1"/>
  <c r="T8207" i="1" s="1"/>
  <c r="A8206" i="1"/>
  <c r="T8206" i="1" s="1"/>
  <c r="A8205" i="1"/>
  <c r="T8205" i="1" s="1"/>
  <c r="A8204" i="1"/>
  <c r="T8204" i="1" s="1"/>
  <c r="A8203" i="1"/>
  <c r="T8203" i="1" s="1"/>
  <c r="A8202" i="1"/>
  <c r="T8202" i="1" s="1"/>
  <c r="A8201" i="1"/>
  <c r="T8201" i="1" s="1"/>
  <c r="A8200" i="1"/>
  <c r="T8200" i="1" s="1"/>
  <c r="A8199" i="1"/>
  <c r="T8199" i="1" s="1"/>
  <c r="A8198" i="1"/>
  <c r="T8198" i="1" s="1"/>
  <c r="A8197" i="1"/>
  <c r="T8197" i="1" s="1"/>
  <c r="A8196" i="1"/>
  <c r="T8196" i="1" s="1"/>
  <c r="A8195" i="1"/>
  <c r="T8195" i="1" s="1"/>
  <c r="A8194" i="1"/>
  <c r="T8194" i="1" s="1"/>
  <c r="A8193" i="1"/>
  <c r="T8193" i="1" s="1"/>
  <c r="A8192" i="1"/>
  <c r="T8192" i="1" s="1"/>
  <c r="A8191" i="1"/>
  <c r="T8191" i="1" s="1"/>
  <c r="A8190" i="1"/>
  <c r="T8190" i="1" s="1"/>
  <c r="A8189" i="1"/>
  <c r="T8189" i="1" s="1"/>
  <c r="A8188" i="1"/>
  <c r="T8188" i="1" s="1"/>
  <c r="A8187" i="1"/>
  <c r="T8187" i="1" s="1"/>
  <c r="A8186" i="1"/>
  <c r="T8186" i="1" s="1"/>
  <c r="A8185" i="1"/>
  <c r="T8185" i="1" s="1"/>
  <c r="A8184" i="1"/>
  <c r="T8184" i="1" s="1"/>
  <c r="A8183" i="1"/>
  <c r="T8183" i="1" s="1"/>
  <c r="A8182" i="1"/>
  <c r="T8182" i="1" s="1"/>
  <c r="A8181" i="1"/>
  <c r="T8181" i="1" s="1"/>
  <c r="A8180" i="1"/>
  <c r="T8180" i="1" s="1"/>
  <c r="A8179" i="1"/>
  <c r="T8179" i="1" s="1"/>
  <c r="A8178" i="1"/>
  <c r="T8178" i="1" s="1"/>
  <c r="A8177" i="1"/>
  <c r="T8177" i="1" s="1"/>
  <c r="A8176" i="1"/>
  <c r="T8176" i="1" s="1"/>
  <c r="A8175" i="1"/>
  <c r="T8175" i="1" s="1"/>
  <c r="A8174" i="1"/>
  <c r="T8174" i="1" s="1"/>
  <c r="A8173" i="1"/>
  <c r="T8173" i="1" s="1"/>
  <c r="A8172" i="1"/>
  <c r="T8172" i="1" s="1"/>
  <c r="A8171" i="1"/>
  <c r="T8171" i="1" s="1"/>
  <c r="A8170" i="1"/>
  <c r="T8170" i="1" s="1"/>
  <c r="A8169" i="1"/>
  <c r="T8169" i="1" s="1"/>
  <c r="A8168" i="1"/>
  <c r="T8168" i="1" s="1"/>
  <c r="A8167" i="1"/>
  <c r="T8167" i="1" s="1"/>
  <c r="A8166" i="1"/>
  <c r="T8166" i="1" s="1"/>
  <c r="A8165" i="1"/>
  <c r="T8165" i="1" s="1"/>
  <c r="A8164" i="1"/>
  <c r="T8164" i="1" s="1"/>
  <c r="A8163" i="1"/>
  <c r="T8163" i="1" s="1"/>
  <c r="A8162" i="1"/>
  <c r="T8162" i="1" s="1"/>
  <c r="A8161" i="1"/>
  <c r="T8161" i="1" s="1"/>
  <c r="A8160" i="1"/>
  <c r="T8160" i="1" s="1"/>
  <c r="A8159" i="1"/>
  <c r="T8159" i="1" s="1"/>
  <c r="A8158" i="1"/>
  <c r="T8158" i="1" s="1"/>
  <c r="A8157" i="1"/>
  <c r="T8157" i="1" s="1"/>
  <c r="A8156" i="1"/>
  <c r="T8156" i="1" s="1"/>
  <c r="A8155" i="1"/>
  <c r="T8155" i="1" s="1"/>
  <c r="A8154" i="1"/>
  <c r="T8154" i="1" s="1"/>
  <c r="A8153" i="1"/>
  <c r="T8153" i="1" s="1"/>
  <c r="A8152" i="1"/>
  <c r="T8152" i="1" s="1"/>
  <c r="A8151" i="1"/>
  <c r="T8151" i="1" s="1"/>
  <c r="A8150" i="1"/>
  <c r="T8150" i="1" s="1"/>
  <c r="A8149" i="1"/>
  <c r="T8149" i="1" s="1"/>
  <c r="A8148" i="1"/>
  <c r="T8148" i="1" s="1"/>
  <c r="A8147" i="1"/>
  <c r="T8147" i="1" s="1"/>
  <c r="A8146" i="1"/>
  <c r="T8146" i="1" s="1"/>
  <c r="A8145" i="1"/>
  <c r="T8145" i="1" s="1"/>
  <c r="A8144" i="1"/>
  <c r="T8144" i="1" s="1"/>
  <c r="A8143" i="1"/>
  <c r="T8143" i="1" s="1"/>
  <c r="A8142" i="1"/>
  <c r="T8142" i="1" s="1"/>
  <c r="A8141" i="1"/>
  <c r="T8141" i="1" s="1"/>
  <c r="A8140" i="1"/>
  <c r="T8140" i="1" s="1"/>
  <c r="A8139" i="1"/>
  <c r="T8139" i="1" s="1"/>
  <c r="A8138" i="1"/>
  <c r="T8138" i="1" s="1"/>
  <c r="A8137" i="1"/>
  <c r="T8137" i="1" s="1"/>
  <c r="A8136" i="1"/>
  <c r="T8136" i="1" s="1"/>
  <c r="A8135" i="1"/>
  <c r="T8135" i="1" s="1"/>
  <c r="A8134" i="1"/>
  <c r="T8134" i="1" s="1"/>
  <c r="A8133" i="1"/>
  <c r="T8133" i="1" s="1"/>
  <c r="A8132" i="1"/>
  <c r="T8132" i="1" s="1"/>
  <c r="A8131" i="1"/>
  <c r="T8131" i="1" s="1"/>
  <c r="A8130" i="1"/>
  <c r="T8130" i="1" s="1"/>
  <c r="A8129" i="1"/>
  <c r="T8129" i="1" s="1"/>
  <c r="A8128" i="1"/>
  <c r="T8128" i="1" s="1"/>
  <c r="A8127" i="1"/>
  <c r="T8127" i="1" s="1"/>
  <c r="A8126" i="1"/>
  <c r="T8126" i="1" s="1"/>
  <c r="A8125" i="1"/>
  <c r="T8125" i="1" s="1"/>
  <c r="A8124" i="1"/>
  <c r="T8124" i="1" s="1"/>
  <c r="A8123" i="1"/>
  <c r="T8123" i="1" s="1"/>
  <c r="A8122" i="1"/>
  <c r="T8122" i="1" s="1"/>
  <c r="A8121" i="1"/>
  <c r="T8121" i="1" s="1"/>
  <c r="A8120" i="1"/>
  <c r="T8120" i="1" s="1"/>
  <c r="A8119" i="1"/>
  <c r="T8119" i="1" s="1"/>
  <c r="A8118" i="1"/>
  <c r="T8118" i="1" s="1"/>
  <c r="A8117" i="1"/>
  <c r="T8117" i="1" s="1"/>
  <c r="A8116" i="1"/>
  <c r="T8116" i="1" s="1"/>
  <c r="A8115" i="1"/>
  <c r="T8115" i="1" s="1"/>
  <c r="A8114" i="1"/>
  <c r="T8114" i="1" s="1"/>
  <c r="A8113" i="1"/>
  <c r="T8113" i="1" s="1"/>
  <c r="A8112" i="1"/>
  <c r="T8112" i="1" s="1"/>
  <c r="A8111" i="1"/>
  <c r="T8111" i="1" s="1"/>
  <c r="A8110" i="1"/>
  <c r="T8110" i="1" s="1"/>
  <c r="A8109" i="1"/>
  <c r="T8109" i="1" s="1"/>
  <c r="A8108" i="1"/>
  <c r="T8108" i="1" s="1"/>
  <c r="A8107" i="1"/>
  <c r="T8107" i="1" s="1"/>
  <c r="A8106" i="1"/>
  <c r="T8106" i="1" s="1"/>
  <c r="A8105" i="1"/>
  <c r="T8105" i="1" s="1"/>
  <c r="A8104" i="1"/>
  <c r="T8104" i="1" s="1"/>
  <c r="A8103" i="1"/>
  <c r="T8103" i="1" s="1"/>
  <c r="A8102" i="1"/>
  <c r="T8102" i="1" s="1"/>
  <c r="A8101" i="1"/>
  <c r="T8101" i="1" s="1"/>
  <c r="A8100" i="1"/>
  <c r="T8100" i="1" s="1"/>
  <c r="A8099" i="1"/>
  <c r="T8099" i="1" s="1"/>
  <c r="A8098" i="1"/>
  <c r="T8098" i="1" s="1"/>
  <c r="A8097" i="1"/>
  <c r="T8097" i="1" s="1"/>
  <c r="A8096" i="1"/>
  <c r="T8096" i="1" s="1"/>
  <c r="A8095" i="1"/>
  <c r="T8095" i="1" s="1"/>
  <c r="A8094" i="1"/>
  <c r="T8094" i="1" s="1"/>
  <c r="A8093" i="1"/>
  <c r="T8093" i="1" s="1"/>
  <c r="A8092" i="1"/>
  <c r="T8092" i="1" s="1"/>
  <c r="A8091" i="1"/>
  <c r="T8091" i="1" s="1"/>
  <c r="A8090" i="1"/>
  <c r="T8090" i="1" s="1"/>
  <c r="A8089" i="1"/>
  <c r="T8089" i="1" s="1"/>
  <c r="A8088" i="1"/>
  <c r="T8088" i="1" s="1"/>
  <c r="A8087" i="1"/>
  <c r="T8087" i="1" s="1"/>
  <c r="A8086" i="1"/>
  <c r="T8086" i="1" s="1"/>
  <c r="A8085" i="1"/>
  <c r="T8085" i="1" s="1"/>
  <c r="A8084" i="1"/>
  <c r="T8084" i="1" s="1"/>
  <c r="A8083" i="1"/>
  <c r="T8083" i="1" s="1"/>
  <c r="A8082" i="1"/>
  <c r="T8082" i="1" s="1"/>
  <c r="A8081" i="1"/>
  <c r="T8081" i="1" s="1"/>
  <c r="A8080" i="1"/>
  <c r="T8080" i="1" s="1"/>
  <c r="A8079" i="1"/>
  <c r="T8079" i="1" s="1"/>
  <c r="A8078" i="1"/>
  <c r="T8078" i="1" s="1"/>
  <c r="A8077" i="1"/>
  <c r="T8077" i="1" s="1"/>
  <c r="A8076" i="1"/>
  <c r="T8076" i="1" s="1"/>
  <c r="A8075" i="1"/>
  <c r="T8075" i="1" s="1"/>
  <c r="A8074" i="1"/>
  <c r="T8074" i="1" s="1"/>
  <c r="A8073" i="1"/>
  <c r="T8073" i="1" s="1"/>
  <c r="A8072" i="1"/>
  <c r="T8072" i="1" s="1"/>
  <c r="A8071" i="1"/>
  <c r="T8071" i="1" s="1"/>
  <c r="A8070" i="1"/>
  <c r="T8070" i="1" s="1"/>
  <c r="A8069" i="1"/>
  <c r="T8069" i="1" s="1"/>
  <c r="A8068" i="1"/>
  <c r="T8068" i="1" s="1"/>
  <c r="A8067" i="1"/>
  <c r="T8067" i="1" s="1"/>
  <c r="A8066" i="1"/>
  <c r="T8066" i="1" s="1"/>
  <c r="A8065" i="1"/>
  <c r="T8065" i="1" s="1"/>
  <c r="A8064" i="1"/>
  <c r="T8064" i="1" s="1"/>
  <c r="A8063" i="1"/>
  <c r="T8063" i="1" s="1"/>
  <c r="A8062" i="1"/>
  <c r="T8062" i="1" s="1"/>
  <c r="A8061" i="1"/>
  <c r="T8061" i="1" s="1"/>
  <c r="A8060" i="1"/>
  <c r="T8060" i="1" s="1"/>
  <c r="A8059" i="1"/>
  <c r="T8059" i="1" s="1"/>
  <c r="A8058" i="1"/>
  <c r="T8058" i="1" s="1"/>
  <c r="A8057" i="1"/>
  <c r="T8057" i="1" s="1"/>
  <c r="A8056" i="1"/>
  <c r="T8056" i="1" s="1"/>
  <c r="A8055" i="1"/>
  <c r="T8055" i="1" s="1"/>
  <c r="A8054" i="1"/>
  <c r="T8054" i="1" s="1"/>
  <c r="A8053" i="1"/>
  <c r="T8053" i="1" s="1"/>
  <c r="A8052" i="1"/>
  <c r="T8052" i="1" s="1"/>
  <c r="A8051" i="1"/>
  <c r="T8051" i="1" s="1"/>
  <c r="A8050" i="1"/>
  <c r="T8050" i="1" s="1"/>
  <c r="A8049" i="1"/>
  <c r="T8049" i="1" s="1"/>
  <c r="A8048" i="1"/>
  <c r="T8048" i="1" s="1"/>
  <c r="A8047" i="1"/>
  <c r="T8047" i="1" s="1"/>
  <c r="A8046" i="1"/>
  <c r="T8046" i="1" s="1"/>
  <c r="A8045" i="1"/>
  <c r="T8045" i="1" s="1"/>
  <c r="A8044" i="1"/>
  <c r="T8044" i="1" s="1"/>
  <c r="A8043" i="1"/>
  <c r="T8043" i="1" s="1"/>
  <c r="A8042" i="1"/>
  <c r="T8042" i="1" s="1"/>
  <c r="A8041" i="1"/>
  <c r="T8041" i="1" s="1"/>
  <c r="A8040" i="1"/>
  <c r="T8040" i="1" s="1"/>
  <c r="A8039" i="1"/>
  <c r="T8039" i="1" s="1"/>
  <c r="A8038" i="1"/>
  <c r="T8038" i="1" s="1"/>
  <c r="A8037" i="1"/>
  <c r="T8037" i="1" s="1"/>
  <c r="A8036" i="1"/>
  <c r="T8036" i="1" s="1"/>
  <c r="A8035" i="1"/>
  <c r="T8035" i="1" s="1"/>
  <c r="A8034" i="1"/>
  <c r="T8034" i="1" s="1"/>
  <c r="A8033" i="1"/>
  <c r="T8033" i="1" s="1"/>
  <c r="A8032" i="1"/>
  <c r="T8032" i="1" s="1"/>
  <c r="A8031" i="1"/>
  <c r="T8031" i="1" s="1"/>
  <c r="A8030" i="1"/>
  <c r="T8030" i="1" s="1"/>
  <c r="A8029" i="1"/>
  <c r="T8029" i="1" s="1"/>
  <c r="A8028" i="1"/>
  <c r="T8028" i="1" s="1"/>
  <c r="A8027" i="1"/>
  <c r="T8027" i="1" s="1"/>
  <c r="A8026" i="1"/>
  <c r="T8026" i="1" s="1"/>
  <c r="A8025" i="1"/>
  <c r="T8025" i="1" s="1"/>
  <c r="A8024" i="1"/>
  <c r="T8024" i="1" s="1"/>
  <c r="A8023" i="1"/>
  <c r="T8023" i="1" s="1"/>
  <c r="A8022" i="1"/>
  <c r="T8022" i="1" s="1"/>
  <c r="A8021" i="1"/>
  <c r="T8021" i="1" s="1"/>
  <c r="A8020" i="1"/>
  <c r="T8020" i="1" s="1"/>
  <c r="A8019" i="1"/>
  <c r="T8019" i="1" s="1"/>
  <c r="A8018" i="1"/>
  <c r="T8018" i="1" s="1"/>
  <c r="A8017" i="1"/>
  <c r="T8017" i="1" s="1"/>
  <c r="A8016" i="1"/>
  <c r="T8016" i="1" s="1"/>
  <c r="A8015" i="1"/>
  <c r="T8015" i="1" s="1"/>
  <c r="A8014" i="1"/>
  <c r="T8014" i="1" s="1"/>
  <c r="A8013" i="1"/>
  <c r="T8013" i="1" s="1"/>
  <c r="A8012" i="1"/>
  <c r="T8012" i="1" s="1"/>
  <c r="A8011" i="1"/>
  <c r="T8011" i="1" s="1"/>
  <c r="A8010" i="1"/>
  <c r="T8010" i="1" s="1"/>
  <c r="A8009" i="1"/>
  <c r="T8009" i="1" s="1"/>
  <c r="A8008" i="1"/>
  <c r="T8008" i="1" s="1"/>
  <c r="A8007" i="1"/>
  <c r="T8007" i="1" s="1"/>
  <c r="A8006" i="1"/>
  <c r="T8006" i="1" s="1"/>
  <c r="A8005" i="1"/>
  <c r="T8005" i="1" s="1"/>
  <c r="A8004" i="1"/>
  <c r="T8004" i="1" s="1"/>
  <c r="A8003" i="1"/>
  <c r="T8003" i="1" s="1"/>
  <c r="A8002" i="1"/>
  <c r="T8002" i="1" s="1"/>
  <c r="A8001" i="1"/>
  <c r="T8001" i="1" s="1"/>
  <c r="A8000" i="1"/>
  <c r="T8000" i="1" s="1"/>
  <c r="A7999" i="1"/>
  <c r="T7999" i="1" s="1"/>
  <c r="A7998" i="1"/>
  <c r="T7998" i="1" s="1"/>
  <c r="A7997" i="1"/>
  <c r="T7997" i="1" s="1"/>
  <c r="A7996" i="1"/>
  <c r="T7996" i="1" s="1"/>
  <c r="A7995" i="1"/>
  <c r="T7995" i="1" s="1"/>
  <c r="A7994" i="1"/>
  <c r="T7994" i="1" s="1"/>
  <c r="A7993" i="1"/>
  <c r="T7993" i="1" s="1"/>
  <c r="A7992" i="1"/>
  <c r="T7992" i="1" s="1"/>
  <c r="A7991" i="1"/>
  <c r="T7991" i="1" s="1"/>
  <c r="A7990" i="1"/>
  <c r="T7990" i="1" s="1"/>
  <c r="A7989" i="1"/>
  <c r="T7989" i="1" s="1"/>
  <c r="A7988" i="1"/>
  <c r="T7988" i="1" s="1"/>
  <c r="A7987" i="1"/>
  <c r="T7987" i="1" s="1"/>
  <c r="A7986" i="1"/>
  <c r="T7986" i="1" s="1"/>
  <c r="A7985" i="1"/>
  <c r="T7985" i="1" s="1"/>
  <c r="A7984" i="1"/>
  <c r="T7984" i="1" s="1"/>
  <c r="A7983" i="1"/>
  <c r="T7983" i="1" s="1"/>
  <c r="A7982" i="1"/>
  <c r="T7982" i="1" s="1"/>
  <c r="A7981" i="1"/>
  <c r="T7981" i="1" s="1"/>
  <c r="A7980" i="1"/>
  <c r="T7980" i="1" s="1"/>
  <c r="A7979" i="1"/>
  <c r="T7979" i="1" s="1"/>
  <c r="A7978" i="1"/>
  <c r="T7978" i="1" s="1"/>
  <c r="A7977" i="1"/>
  <c r="T7977" i="1" s="1"/>
  <c r="A7976" i="1"/>
  <c r="T7976" i="1" s="1"/>
  <c r="A7975" i="1"/>
  <c r="T7975" i="1" s="1"/>
  <c r="A7974" i="1"/>
  <c r="T7974" i="1" s="1"/>
  <c r="A7973" i="1"/>
  <c r="T7973" i="1" s="1"/>
  <c r="A7972" i="1"/>
  <c r="T7972" i="1" s="1"/>
  <c r="A7971" i="1"/>
  <c r="T7971" i="1" s="1"/>
  <c r="A7970" i="1"/>
  <c r="T7970" i="1" s="1"/>
  <c r="A7969" i="1"/>
  <c r="T7969" i="1" s="1"/>
  <c r="A7968" i="1"/>
  <c r="T7968" i="1" s="1"/>
  <c r="A7967" i="1"/>
  <c r="T7967" i="1" s="1"/>
  <c r="A7966" i="1"/>
  <c r="T7966" i="1" s="1"/>
  <c r="A7965" i="1"/>
  <c r="T7965" i="1" s="1"/>
  <c r="A7964" i="1"/>
  <c r="T7964" i="1" s="1"/>
  <c r="A7963" i="1"/>
  <c r="T7963" i="1" s="1"/>
  <c r="A7962" i="1"/>
  <c r="T7962" i="1" s="1"/>
  <c r="A7961" i="1"/>
  <c r="T7961" i="1" s="1"/>
  <c r="A7960" i="1"/>
  <c r="T7960" i="1" s="1"/>
  <c r="A7959" i="1"/>
  <c r="T7959" i="1" s="1"/>
  <c r="A7958" i="1"/>
  <c r="T7958" i="1" s="1"/>
  <c r="A7957" i="1"/>
  <c r="T7957" i="1" s="1"/>
  <c r="A7956" i="1"/>
  <c r="T7956" i="1" s="1"/>
  <c r="A7955" i="1"/>
  <c r="T7955" i="1" s="1"/>
  <c r="A7954" i="1"/>
  <c r="T7954" i="1" s="1"/>
  <c r="A7953" i="1"/>
  <c r="T7953" i="1" s="1"/>
  <c r="A7952" i="1"/>
  <c r="T7952" i="1" s="1"/>
  <c r="A7951" i="1"/>
  <c r="T7951" i="1" s="1"/>
  <c r="A7950" i="1"/>
  <c r="T7950" i="1" s="1"/>
  <c r="A7949" i="1"/>
  <c r="T7949" i="1" s="1"/>
  <c r="A7948" i="1"/>
  <c r="T7948" i="1" s="1"/>
  <c r="A7947" i="1"/>
  <c r="T7947" i="1" s="1"/>
  <c r="A7946" i="1"/>
  <c r="T7946" i="1" s="1"/>
  <c r="A7945" i="1"/>
  <c r="T7945" i="1" s="1"/>
  <c r="A7944" i="1"/>
  <c r="T7944" i="1" s="1"/>
  <c r="A7943" i="1"/>
  <c r="T7943" i="1" s="1"/>
  <c r="A7942" i="1"/>
  <c r="T7942" i="1" s="1"/>
  <c r="A7941" i="1"/>
  <c r="T7941" i="1" s="1"/>
  <c r="A7940" i="1"/>
  <c r="T7940" i="1" s="1"/>
  <c r="A7939" i="1"/>
  <c r="T7939" i="1" s="1"/>
  <c r="A7938" i="1"/>
  <c r="T7938" i="1" s="1"/>
  <c r="A7937" i="1"/>
  <c r="T7937" i="1" s="1"/>
  <c r="A7936" i="1"/>
  <c r="T7936" i="1" s="1"/>
  <c r="A7935" i="1"/>
  <c r="T7935" i="1" s="1"/>
  <c r="A7934" i="1"/>
  <c r="T7934" i="1" s="1"/>
  <c r="A7933" i="1"/>
  <c r="T7933" i="1" s="1"/>
  <c r="A7932" i="1"/>
  <c r="T7932" i="1" s="1"/>
  <c r="A7931" i="1"/>
  <c r="T7931" i="1" s="1"/>
  <c r="A7930" i="1"/>
  <c r="T7930" i="1" s="1"/>
  <c r="A7929" i="1"/>
  <c r="T7929" i="1" s="1"/>
  <c r="A7928" i="1"/>
  <c r="T7928" i="1" s="1"/>
  <c r="A7927" i="1"/>
  <c r="T7927" i="1" s="1"/>
  <c r="A7926" i="1"/>
  <c r="T7926" i="1" s="1"/>
  <c r="A7925" i="1"/>
  <c r="T7925" i="1" s="1"/>
  <c r="A7924" i="1"/>
  <c r="T7924" i="1" s="1"/>
  <c r="A7923" i="1"/>
  <c r="T7923" i="1" s="1"/>
  <c r="A7922" i="1"/>
  <c r="T7922" i="1" s="1"/>
  <c r="A7921" i="1"/>
  <c r="T7921" i="1" s="1"/>
  <c r="A7920" i="1"/>
  <c r="T7920" i="1" s="1"/>
  <c r="A7919" i="1"/>
  <c r="T7919" i="1" s="1"/>
  <c r="A7918" i="1"/>
  <c r="T7918" i="1" s="1"/>
  <c r="A7917" i="1"/>
  <c r="T7917" i="1" s="1"/>
  <c r="A7916" i="1"/>
  <c r="T7916" i="1" s="1"/>
  <c r="A7915" i="1"/>
  <c r="T7915" i="1" s="1"/>
  <c r="A7914" i="1"/>
  <c r="T7914" i="1" s="1"/>
  <c r="A7913" i="1"/>
  <c r="T7913" i="1" s="1"/>
  <c r="A7912" i="1"/>
  <c r="T7912" i="1" s="1"/>
  <c r="A7911" i="1"/>
  <c r="T7911" i="1" s="1"/>
  <c r="A7910" i="1"/>
  <c r="T7910" i="1" s="1"/>
  <c r="A7909" i="1"/>
  <c r="T7909" i="1" s="1"/>
  <c r="A7908" i="1"/>
  <c r="T7908" i="1" s="1"/>
  <c r="A7907" i="1"/>
  <c r="T7907" i="1" s="1"/>
  <c r="A7906" i="1"/>
  <c r="T7906" i="1" s="1"/>
  <c r="A7905" i="1"/>
  <c r="T7905" i="1" s="1"/>
  <c r="A7904" i="1"/>
  <c r="T7904" i="1" s="1"/>
  <c r="A7903" i="1"/>
  <c r="T7903" i="1" s="1"/>
  <c r="A7902" i="1"/>
  <c r="T7902" i="1" s="1"/>
  <c r="A7901" i="1"/>
  <c r="T7901" i="1" s="1"/>
  <c r="A7900" i="1"/>
  <c r="T7900" i="1" s="1"/>
  <c r="A7899" i="1"/>
  <c r="T7899" i="1" s="1"/>
  <c r="A7898" i="1"/>
  <c r="T7898" i="1" s="1"/>
  <c r="A7897" i="1"/>
  <c r="T7897" i="1" s="1"/>
  <c r="A7896" i="1"/>
  <c r="T7896" i="1" s="1"/>
  <c r="A7895" i="1"/>
  <c r="T7895" i="1" s="1"/>
  <c r="A7894" i="1"/>
  <c r="T7894" i="1" s="1"/>
  <c r="A7893" i="1"/>
  <c r="T7893" i="1" s="1"/>
  <c r="A7892" i="1"/>
  <c r="T7892" i="1" s="1"/>
  <c r="A7891" i="1"/>
  <c r="T7891" i="1" s="1"/>
  <c r="A7890" i="1"/>
  <c r="T7890" i="1" s="1"/>
  <c r="A7889" i="1"/>
  <c r="T7889" i="1" s="1"/>
  <c r="A7888" i="1"/>
  <c r="T7888" i="1" s="1"/>
  <c r="A7887" i="1"/>
  <c r="T7887" i="1" s="1"/>
  <c r="A7886" i="1"/>
  <c r="T7886" i="1" s="1"/>
  <c r="A7885" i="1"/>
  <c r="T7885" i="1" s="1"/>
  <c r="A7884" i="1"/>
  <c r="T7884" i="1" s="1"/>
  <c r="A7883" i="1"/>
  <c r="T7883" i="1" s="1"/>
  <c r="A7882" i="1"/>
  <c r="T7882" i="1" s="1"/>
  <c r="A7881" i="1"/>
  <c r="T7881" i="1" s="1"/>
  <c r="A7880" i="1"/>
  <c r="T7880" i="1" s="1"/>
  <c r="A7879" i="1"/>
  <c r="T7879" i="1" s="1"/>
  <c r="A7878" i="1"/>
  <c r="T7878" i="1" s="1"/>
  <c r="A7877" i="1"/>
  <c r="T7877" i="1" s="1"/>
  <c r="A7876" i="1"/>
  <c r="T7876" i="1" s="1"/>
  <c r="A7875" i="1"/>
  <c r="T7875" i="1" s="1"/>
  <c r="A7874" i="1"/>
  <c r="T7874" i="1" s="1"/>
  <c r="A7873" i="1"/>
  <c r="T7873" i="1" s="1"/>
  <c r="A7872" i="1"/>
  <c r="T7872" i="1" s="1"/>
  <c r="A7871" i="1"/>
  <c r="T7871" i="1" s="1"/>
  <c r="A7870" i="1"/>
  <c r="T7870" i="1" s="1"/>
  <c r="A7869" i="1"/>
  <c r="T7869" i="1" s="1"/>
  <c r="A7868" i="1"/>
  <c r="T7868" i="1" s="1"/>
  <c r="A7867" i="1"/>
  <c r="T7867" i="1" s="1"/>
  <c r="A7866" i="1"/>
  <c r="T7866" i="1" s="1"/>
  <c r="A7865" i="1"/>
  <c r="T7865" i="1" s="1"/>
  <c r="A7864" i="1"/>
  <c r="T7864" i="1" s="1"/>
  <c r="A7863" i="1"/>
  <c r="T7863" i="1" s="1"/>
  <c r="A7862" i="1"/>
  <c r="T7862" i="1" s="1"/>
  <c r="A7861" i="1"/>
  <c r="T7861" i="1" s="1"/>
  <c r="A7860" i="1"/>
  <c r="T7860" i="1" s="1"/>
  <c r="A7859" i="1"/>
  <c r="T7859" i="1" s="1"/>
  <c r="A7858" i="1"/>
  <c r="T7858" i="1" s="1"/>
  <c r="A7857" i="1"/>
  <c r="T7857" i="1" s="1"/>
  <c r="A7856" i="1"/>
  <c r="T7856" i="1" s="1"/>
  <c r="A7855" i="1"/>
  <c r="T7855" i="1" s="1"/>
  <c r="A7854" i="1"/>
  <c r="T7854" i="1" s="1"/>
  <c r="A7853" i="1"/>
  <c r="T7853" i="1" s="1"/>
  <c r="A7852" i="1"/>
  <c r="T7852" i="1" s="1"/>
  <c r="A7851" i="1"/>
  <c r="T7851" i="1" s="1"/>
  <c r="A7850" i="1"/>
  <c r="T7850" i="1" s="1"/>
  <c r="A7849" i="1"/>
  <c r="T7849" i="1" s="1"/>
  <c r="A7848" i="1"/>
  <c r="T7848" i="1" s="1"/>
  <c r="A7847" i="1"/>
  <c r="T7847" i="1" s="1"/>
  <c r="A7846" i="1"/>
  <c r="T7846" i="1" s="1"/>
  <c r="A7845" i="1"/>
  <c r="T7845" i="1" s="1"/>
  <c r="A7844" i="1"/>
  <c r="T7844" i="1" s="1"/>
  <c r="A7843" i="1"/>
  <c r="T7843" i="1" s="1"/>
  <c r="A7842" i="1"/>
  <c r="T7842" i="1" s="1"/>
  <c r="A7841" i="1"/>
  <c r="T7841" i="1" s="1"/>
  <c r="A7840" i="1"/>
  <c r="T7840" i="1" s="1"/>
  <c r="A7839" i="1"/>
  <c r="T7839" i="1" s="1"/>
  <c r="A7838" i="1"/>
  <c r="T7838" i="1" s="1"/>
  <c r="A7837" i="1"/>
  <c r="T7837" i="1" s="1"/>
  <c r="A7836" i="1"/>
  <c r="T7836" i="1" s="1"/>
  <c r="A7835" i="1"/>
  <c r="T7835" i="1" s="1"/>
  <c r="A7834" i="1"/>
  <c r="T7834" i="1" s="1"/>
  <c r="A7833" i="1"/>
  <c r="T7833" i="1" s="1"/>
  <c r="A7832" i="1"/>
  <c r="T7832" i="1" s="1"/>
  <c r="A7831" i="1"/>
  <c r="T7831" i="1" s="1"/>
  <c r="A7830" i="1"/>
  <c r="T7830" i="1" s="1"/>
  <c r="A7829" i="1"/>
  <c r="T7829" i="1" s="1"/>
  <c r="A7828" i="1"/>
  <c r="T7828" i="1" s="1"/>
  <c r="A7827" i="1"/>
  <c r="T7827" i="1" s="1"/>
  <c r="A7826" i="1"/>
  <c r="T7826" i="1" s="1"/>
  <c r="A7825" i="1"/>
  <c r="T7825" i="1" s="1"/>
  <c r="A7824" i="1"/>
  <c r="T7824" i="1" s="1"/>
  <c r="A7823" i="1"/>
  <c r="T7823" i="1" s="1"/>
  <c r="A7822" i="1"/>
  <c r="T7822" i="1" s="1"/>
  <c r="A7821" i="1"/>
  <c r="T7821" i="1" s="1"/>
  <c r="A7820" i="1"/>
  <c r="T7820" i="1" s="1"/>
  <c r="A7819" i="1"/>
  <c r="T7819" i="1" s="1"/>
  <c r="A7818" i="1"/>
  <c r="T7818" i="1" s="1"/>
  <c r="A7817" i="1"/>
  <c r="T7817" i="1" s="1"/>
  <c r="A7816" i="1"/>
  <c r="T7816" i="1" s="1"/>
  <c r="A7815" i="1"/>
  <c r="T7815" i="1" s="1"/>
  <c r="A7814" i="1"/>
  <c r="T7814" i="1" s="1"/>
  <c r="A7813" i="1"/>
  <c r="T7813" i="1" s="1"/>
  <c r="A7812" i="1"/>
  <c r="T7812" i="1" s="1"/>
  <c r="A7811" i="1"/>
  <c r="T7811" i="1" s="1"/>
  <c r="A7810" i="1"/>
  <c r="T7810" i="1" s="1"/>
  <c r="A7809" i="1"/>
  <c r="T7809" i="1" s="1"/>
  <c r="A7808" i="1"/>
  <c r="T7808" i="1" s="1"/>
  <c r="A7807" i="1"/>
  <c r="T7807" i="1" s="1"/>
  <c r="A7806" i="1"/>
  <c r="T7806" i="1" s="1"/>
  <c r="A7805" i="1"/>
  <c r="T7805" i="1" s="1"/>
  <c r="A7804" i="1"/>
  <c r="T7804" i="1" s="1"/>
  <c r="A7803" i="1"/>
  <c r="T7803" i="1" s="1"/>
  <c r="A7802" i="1"/>
  <c r="T7802" i="1" s="1"/>
  <c r="A7801" i="1"/>
  <c r="T7801" i="1" s="1"/>
  <c r="A7800" i="1"/>
  <c r="T7800" i="1" s="1"/>
  <c r="A7799" i="1"/>
  <c r="T7799" i="1" s="1"/>
  <c r="A7798" i="1"/>
  <c r="T7798" i="1" s="1"/>
  <c r="A7797" i="1"/>
  <c r="T7797" i="1" s="1"/>
  <c r="A7796" i="1"/>
  <c r="T7796" i="1" s="1"/>
  <c r="A7795" i="1"/>
  <c r="T7795" i="1" s="1"/>
  <c r="A7794" i="1"/>
  <c r="T7794" i="1" s="1"/>
  <c r="A7793" i="1"/>
  <c r="T7793" i="1" s="1"/>
  <c r="A7792" i="1"/>
  <c r="T7792" i="1" s="1"/>
  <c r="A7791" i="1"/>
  <c r="T7791" i="1" s="1"/>
  <c r="A7790" i="1"/>
  <c r="T7790" i="1" s="1"/>
  <c r="A7789" i="1"/>
  <c r="T7789" i="1" s="1"/>
  <c r="A7788" i="1"/>
  <c r="T7788" i="1" s="1"/>
  <c r="A7787" i="1"/>
  <c r="T7787" i="1" s="1"/>
  <c r="A7786" i="1"/>
  <c r="T7786" i="1" s="1"/>
  <c r="A7785" i="1"/>
  <c r="T7785" i="1" s="1"/>
  <c r="A7784" i="1"/>
  <c r="T7784" i="1" s="1"/>
  <c r="A7783" i="1"/>
  <c r="T7783" i="1" s="1"/>
  <c r="A7782" i="1"/>
  <c r="T7782" i="1" s="1"/>
  <c r="A7781" i="1"/>
  <c r="T7781" i="1" s="1"/>
  <c r="A7780" i="1"/>
  <c r="T7780" i="1" s="1"/>
  <c r="A7779" i="1"/>
  <c r="T7779" i="1" s="1"/>
  <c r="A7778" i="1"/>
  <c r="T7778" i="1" s="1"/>
  <c r="A7777" i="1"/>
  <c r="T7777" i="1" s="1"/>
  <c r="A7776" i="1"/>
  <c r="T7776" i="1" s="1"/>
  <c r="A7775" i="1"/>
  <c r="T7775" i="1" s="1"/>
  <c r="A7774" i="1"/>
  <c r="T7774" i="1" s="1"/>
  <c r="A7773" i="1"/>
  <c r="T7773" i="1" s="1"/>
  <c r="A7772" i="1"/>
  <c r="T7772" i="1" s="1"/>
  <c r="A7771" i="1"/>
  <c r="T7771" i="1" s="1"/>
  <c r="A7770" i="1"/>
  <c r="T7770" i="1" s="1"/>
  <c r="A7769" i="1"/>
  <c r="T7769" i="1" s="1"/>
  <c r="A7768" i="1"/>
  <c r="T7768" i="1" s="1"/>
  <c r="A7767" i="1"/>
  <c r="T7767" i="1" s="1"/>
  <c r="A7766" i="1"/>
  <c r="T7766" i="1" s="1"/>
  <c r="A7765" i="1"/>
  <c r="T7765" i="1" s="1"/>
  <c r="A7764" i="1"/>
  <c r="T7764" i="1" s="1"/>
  <c r="A7763" i="1"/>
  <c r="T7763" i="1" s="1"/>
  <c r="A7762" i="1"/>
  <c r="T7762" i="1" s="1"/>
  <c r="A7761" i="1"/>
  <c r="T7761" i="1" s="1"/>
  <c r="A7760" i="1"/>
  <c r="T7760" i="1" s="1"/>
  <c r="A7759" i="1"/>
  <c r="T7759" i="1" s="1"/>
  <c r="A7758" i="1"/>
  <c r="T7758" i="1" s="1"/>
  <c r="A7757" i="1"/>
  <c r="T7757" i="1" s="1"/>
  <c r="A7756" i="1"/>
  <c r="T7756" i="1" s="1"/>
  <c r="A7755" i="1"/>
  <c r="T7755" i="1" s="1"/>
  <c r="A7754" i="1"/>
  <c r="T7754" i="1" s="1"/>
  <c r="A7753" i="1"/>
  <c r="T7753" i="1" s="1"/>
  <c r="A7752" i="1"/>
  <c r="T7752" i="1" s="1"/>
  <c r="A7751" i="1"/>
  <c r="T7751" i="1" s="1"/>
  <c r="A7750" i="1"/>
  <c r="T7750" i="1" s="1"/>
  <c r="A7749" i="1"/>
  <c r="T7749" i="1" s="1"/>
  <c r="A7748" i="1"/>
  <c r="T7748" i="1" s="1"/>
  <c r="A7747" i="1"/>
  <c r="T7747" i="1" s="1"/>
  <c r="A7746" i="1"/>
  <c r="T7746" i="1" s="1"/>
  <c r="A7745" i="1"/>
  <c r="T7745" i="1" s="1"/>
  <c r="A7744" i="1"/>
  <c r="T7744" i="1" s="1"/>
  <c r="A7743" i="1"/>
  <c r="T7743" i="1" s="1"/>
  <c r="A7742" i="1"/>
  <c r="T7742" i="1" s="1"/>
  <c r="A7741" i="1"/>
  <c r="T7741" i="1" s="1"/>
  <c r="A7740" i="1"/>
  <c r="T7740" i="1" s="1"/>
  <c r="A7739" i="1"/>
  <c r="T7739" i="1" s="1"/>
  <c r="A7738" i="1"/>
  <c r="T7738" i="1" s="1"/>
  <c r="A7737" i="1"/>
  <c r="T7737" i="1" s="1"/>
  <c r="A7736" i="1"/>
  <c r="T7736" i="1" s="1"/>
  <c r="A7735" i="1"/>
  <c r="T7735" i="1" s="1"/>
  <c r="A7734" i="1"/>
  <c r="T7734" i="1" s="1"/>
  <c r="A7733" i="1"/>
  <c r="T7733" i="1" s="1"/>
  <c r="A7732" i="1"/>
  <c r="T7732" i="1" s="1"/>
  <c r="A7731" i="1"/>
  <c r="T7731" i="1" s="1"/>
  <c r="A7730" i="1"/>
  <c r="T7730" i="1" s="1"/>
  <c r="A7729" i="1"/>
  <c r="T7729" i="1" s="1"/>
  <c r="A7728" i="1"/>
  <c r="T7728" i="1" s="1"/>
  <c r="A7727" i="1"/>
  <c r="T7727" i="1" s="1"/>
  <c r="A7726" i="1"/>
  <c r="T7726" i="1" s="1"/>
  <c r="A7725" i="1"/>
  <c r="T7725" i="1" s="1"/>
  <c r="A7724" i="1"/>
  <c r="T7724" i="1" s="1"/>
  <c r="A7723" i="1"/>
  <c r="T7723" i="1" s="1"/>
  <c r="A7722" i="1"/>
  <c r="T7722" i="1" s="1"/>
  <c r="A7721" i="1"/>
  <c r="T7721" i="1" s="1"/>
  <c r="A7720" i="1"/>
  <c r="T7720" i="1" s="1"/>
  <c r="A7719" i="1"/>
  <c r="T7719" i="1" s="1"/>
  <c r="A7718" i="1"/>
  <c r="T7718" i="1" s="1"/>
  <c r="A7717" i="1"/>
  <c r="T7717" i="1" s="1"/>
  <c r="A7716" i="1"/>
  <c r="T7716" i="1" s="1"/>
  <c r="A7715" i="1"/>
  <c r="T7715" i="1" s="1"/>
  <c r="A7714" i="1"/>
  <c r="T7714" i="1" s="1"/>
  <c r="A7713" i="1"/>
  <c r="T7713" i="1" s="1"/>
  <c r="A7712" i="1"/>
  <c r="T7712" i="1" s="1"/>
  <c r="A7711" i="1"/>
  <c r="T7711" i="1" s="1"/>
  <c r="A7710" i="1"/>
  <c r="T7710" i="1" s="1"/>
  <c r="A7709" i="1"/>
  <c r="T7709" i="1" s="1"/>
  <c r="A7708" i="1"/>
  <c r="T7708" i="1" s="1"/>
  <c r="A7707" i="1"/>
  <c r="T7707" i="1" s="1"/>
  <c r="A7706" i="1"/>
  <c r="T7706" i="1" s="1"/>
  <c r="A7705" i="1"/>
  <c r="T7705" i="1" s="1"/>
  <c r="A7704" i="1"/>
  <c r="T7704" i="1" s="1"/>
  <c r="A7703" i="1"/>
  <c r="T7703" i="1" s="1"/>
  <c r="A7702" i="1"/>
  <c r="T7702" i="1" s="1"/>
  <c r="A7701" i="1"/>
  <c r="T7701" i="1" s="1"/>
  <c r="A7700" i="1"/>
  <c r="T7700" i="1" s="1"/>
  <c r="A7699" i="1"/>
  <c r="T7699" i="1" s="1"/>
  <c r="A7698" i="1"/>
  <c r="T7698" i="1" s="1"/>
  <c r="A7697" i="1"/>
  <c r="T7697" i="1" s="1"/>
  <c r="A7696" i="1"/>
  <c r="T7696" i="1" s="1"/>
  <c r="A7695" i="1"/>
  <c r="T7695" i="1" s="1"/>
  <c r="A7694" i="1"/>
  <c r="T7694" i="1" s="1"/>
  <c r="A7693" i="1"/>
  <c r="T7693" i="1" s="1"/>
  <c r="A7692" i="1"/>
  <c r="T7692" i="1" s="1"/>
  <c r="A7691" i="1"/>
  <c r="T7691" i="1" s="1"/>
  <c r="A7690" i="1"/>
  <c r="T7690" i="1" s="1"/>
  <c r="A7689" i="1"/>
  <c r="T7689" i="1" s="1"/>
  <c r="A7688" i="1"/>
  <c r="T7688" i="1" s="1"/>
  <c r="A7687" i="1"/>
  <c r="T7687" i="1" s="1"/>
  <c r="A7686" i="1"/>
  <c r="T7686" i="1" s="1"/>
  <c r="A7685" i="1"/>
  <c r="T7685" i="1" s="1"/>
  <c r="A7684" i="1"/>
  <c r="T7684" i="1" s="1"/>
  <c r="A7683" i="1"/>
  <c r="T7683" i="1" s="1"/>
  <c r="A7682" i="1"/>
  <c r="T7682" i="1" s="1"/>
  <c r="A7681" i="1"/>
  <c r="T7681" i="1" s="1"/>
  <c r="A7680" i="1"/>
  <c r="T7680" i="1" s="1"/>
  <c r="A7679" i="1"/>
  <c r="T7679" i="1" s="1"/>
  <c r="A7678" i="1"/>
  <c r="T7678" i="1" s="1"/>
  <c r="A7677" i="1"/>
  <c r="T7677" i="1" s="1"/>
  <c r="A7676" i="1"/>
  <c r="T7676" i="1" s="1"/>
  <c r="A7675" i="1"/>
  <c r="T7675" i="1" s="1"/>
  <c r="A7674" i="1"/>
  <c r="T7674" i="1" s="1"/>
  <c r="A7673" i="1"/>
  <c r="T7673" i="1" s="1"/>
  <c r="A7672" i="1"/>
  <c r="T7672" i="1" s="1"/>
  <c r="A7671" i="1"/>
  <c r="T7671" i="1" s="1"/>
  <c r="A7670" i="1"/>
  <c r="T7670" i="1" s="1"/>
  <c r="A7669" i="1"/>
  <c r="T7669" i="1" s="1"/>
  <c r="A7668" i="1"/>
  <c r="T7668" i="1" s="1"/>
  <c r="A7667" i="1"/>
  <c r="T7667" i="1" s="1"/>
  <c r="A7666" i="1"/>
  <c r="T7666" i="1" s="1"/>
  <c r="A7665" i="1"/>
  <c r="T7665" i="1" s="1"/>
  <c r="A7664" i="1"/>
  <c r="T7664" i="1" s="1"/>
  <c r="A7663" i="1"/>
  <c r="T7663" i="1" s="1"/>
  <c r="A7662" i="1"/>
  <c r="T7662" i="1" s="1"/>
  <c r="A7661" i="1"/>
  <c r="T7661" i="1" s="1"/>
  <c r="A7660" i="1"/>
  <c r="T7660" i="1" s="1"/>
  <c r="A7659" i="1"/>
  <c r="T7659" i="1" s="1"/>
  <c r="A7658" i="1"/>
  <c r="T7658" i="1" s="1"/>
  <c r="A7657" i="1"/>
  <c r="T7657" i="1" s="1"/>
  <c r="A7656" i="1"/>
  <c r="T7656" i="1" s="1"/>
  <c r="A7655" i="1"/>
  <c r="T7655" i="1" s="1"/>
  <c r="A7654" i="1"/>
  <c r="T7654" i="1" s="1"/>
  <c r="A7653" i="1"/>
  <c r="T7653" i="1" s="1"/>
  <c r="A7652" i="1"/>
  <c r="T7652" i="1" s="1"/>
  <c r="A7651" i="1"/>
  <c r="T7651" i="1" s="1"/>
  <c r="A7650" i="1"/>
  <c r="T7650" i="1" s="1"/>
  <c r="A7649" i="1"/>
  <c r="T7649" i="1" s="1"/>
  <c r="A7648" i="1"/>
  <c r="T7648" i="1" s="1"/>
  <c r="A7647" i="1"/>
  <c r="T7647" i="1" s="1"/>
  <c r="A7646" i="1"/>
  <c r="T7646" i="1" s="1"/>
  <c r="A7645" i="1"/>
  <c r="T7645" i="1" s="1"/>
  <c r="A7644" i="1"/>
  <c r="T7644" i="1" s="1"/>
  <c r="A7643" i="1"/>
  <c r="T7643" i="1" s="1"/>
  <c r="A7642" i="1"/>
  <c r="T7642" i="1" s="1"/>
  <c r="A7641" i="1"/>
  <c r="T7641" i="1" s="1"/>
  <c r="A7640" i="1"/>
  <c r="T7640" i="1" s="1"/>
  <c r="A7639" i="1"/>
  <c r="T7639" i="1" s="1"/>
  <c r="A7638" i="1"/>
  <c r="T7638" i="1" s="1"/>
  <c r="A7637" i="1"/>
  <c r="T7637" i="1" s="1"/>
  <c r="A7636" i="1"/>
  <c r="T7636" i="1" s="1"/>
  <c r="A7635" i="1"/>
  <c r="T7635" i="1" s="1"/>
  <c r="A7634" i="1"/>
  <c r="T7634" i="1" s="1"/>
  <c r="A7633" i="1"/>
  <c r="T7633" i="1" s="1"/>
  <c r="A7632" i="1"/>
  <c r="T7632" i="1" s="1"/>
  <c r="A7631" i="1"/>
  <c r="T7631" i="1" s="1"/>
  <c r="A7630" i="1"/>
  <c r="T7630" i="1" s="1"/>
  <c r="A7629" i="1"/>
  <c r="T7629" i="1" s="1"/>
  <c r="A7628" i="1"/>
  <c r="T7628" i="1" s="1"/>
  <c r="A7627" i="1"/>
  <c r="T7627" i="1" s="1"/>
  <c r="A7626" i="1"/>
  <c r="T7626" i="1" s="1"/>
  <c r="A7625" i="1"/>
  <c r="T7625" i="1" s="1"/>
  <c r="A7624" i="1"/>
  <c r="T7624" i="1" s="1"/>
  <c r="A7623" i="1"/>
  <c r="T7623" i="1" s="1"/>
  <c r="A7622" i="1"/>
  <c r="T7622" i="1" s="1"/>
  <c r="A7621" i="1"/>
  <c r="T7621" i="1" s="1"/>
  <c r="A7620" i="1"/>
  <c r="T7620" i="1" s="1"/>
  <c r="A7619" i="1"/>
  <c r="T7619" i="1" s="1"/>
  <c r="A7618" i="1"/>
  <c r="T7618" i="1" s="1"/>
  <c r="A7617" i="1"/>
  <c r="T7617" i="1" s="1"/>
  <c r="A7616" i="1"/>
  <c r="T7616" i="1" s="1"/>
  <c r="A7615" i="1"/>
  <c r="T7615" i="1" s="1"/>
  <c r="A7614" i="1"/>
  <c r="T7614" i="1" s="1"/>
  <c r="A7613" i="1"/>
  <c r="T7613" i="1" s="1"/>
  <c r="A7612" i="1"/>
  <c r="T7612" i="1" s="1"/>
  <c r="A7611" i="1"/>
  <c r="T7611" i="1" s="1"/>
  <c r="A7610" i="1"/>
  <c r="T7610" i="1" s="1"/>
  <c r="A7609" i="1"/>
  <c r="T7609" i="1" s="1"/>
  <c r="A7608" i="1"/>
  <c r="T7608" i="1" s="1"/>
  <c r="A7607" i="1"/>
  <c r="T7607" i="1" s="1"/>
  <c r="A7606" i="1"/>
  <c r="T7606" i="1" s="1"/>
  <c r="A7605" i="1"/>
  <c r="T7605" i="1" s="1"/>
  <c r="A7604" i="1"/>
  <c r="T7604" i="1" s="1"/>
  <c r="A7603" i="1"/>
  <c r="T7603" i="1" s="1"/>
  <c r="A7602" i="1"/>
  <c r="T7602" i="1" s="1"/>
  <c r="A7601" i="1"/>
  <c r="T7601" i="1" s="1"/>
  <c r="A7600" i="1"/>
  <c r="T7600" i="1" s="1"/>
  <c r="A7599" i="1"/>
  <c r="T7599" i="1" s="1"/>
  <c r="A7598" i="1"/>
  <c r="T7598" i="1" s="1"/>
  <c r="A7597" i="1"/>
  <c r="T7597" i="1" s="1"/>
  <c r="A7596" i="1"/>
  <c r="T7596" i="1" s="1"/>
  <c r="A7595" i="1"/>
  <c r="T7595" i="1" s="1"/>
  <c r="A7594" i="1"/>
  <c r="T7594" i="1" s="1"/>
  <c r="A7593" i="1"/>
  <c r="T7593" i="1" s="1"/>
  <c r="A7592" i="1"/>
  <c r="T7592" i="1" s="1"/>
  <c r="A7591" i="1"/>
  <c r="T7591" i="1" s="1"/>
  <c r="A7590" i="1"/>
  <c r="T7590" i="1" s="1"/>
  <c r="A7589" i="1"/>
  <c r="T7589" i="1" s="1"/>
  <c r="A7588" i="1"/>
  <c r="T7588" i="1" s="1"/>
  <c r="A7587" i="1"/>
  <c r="T7587" i="1" s="1"/>
  <c r="A7586" i="1"/>
  <c r="T7586" i="1" s="1"/>
  <c r="A7585" i="1"/>
  <c r="T7585" i="1" s="1"/>
  <c r="A7584" i="1"/>
  <c r="T7584" i="1" s="1"/>
  <c r="A7583" i="1"/>
  <c r="T7583" i="1" s="1"/>
  <c r="A7582" i="1"/>
  <c r="T7582" i="1" s="1"/>
  <c r="A7581" i="1"/>
  <c r="T7581" i="1" s="1"/>
  <c r="A7580" i="1"/>
  <c r="T7580" i="1" s="1"/>
  <c r="A7579" i="1"/>
  <c r="T7579" i="1" s="1"/>
  <c r="A7578" i="1"/>
  <c r="T7578" i="1" s="1"/>
  <c r="A7577" i="1"/>
  <c r="T7577" i="1" s="1"/>
  <c r="A7576" i="1"/>
  <c r="T7576" i="1" s="1"/>
  <c r="A7575" i="1"/>
  <c r="T7575" i="1" s="1"/>
  <c r="A7574" i="1"/>
  <c r="T7574" i="1" s="1"/>
  <c r="A7573" i="1"/>
  <c r="T7573" i="1" s="1"/>
  <c r="A7572" i="1"/>
  <c r="T7572" i="1" s="1"/>
  <c r="A7571" i="1"/>
  <c r="T7571" i="1" s="1"/>
  <c r="A7570" i="1"/>
  <c r="T7570" i="1" s="1"/>
  <c r="A7569" i="1"/>
  <c r="T7569" i="1" s="1"/>
  <c r="A7568" i="1"/>
  <c r="T7568" i="1" s="1"/>
  <c r="A7567" i="1"/>
  <c r="T7567" i="1" s="1"/>
  <c r="A7566" i="1"/>
  <c r="T7566" i="1" s="1"/>
  <c r="A7565" i="1"/>
  <c r="T7565" i="1" s="1"/>
  <c r="A7564" i="1"/>
  <c r="T7564" i="1" s="1"/>
  <c r="A7563" i="1"/>
  <c r="T7563" i="1" s="1"/>
  <c r="A7562" i="1"/>
  <c r="T7562" i="1" s="1"/>
  <c r="A7561" i="1"/>
  <c r="T7561" i="1" s="1"/>
  <c r="A7560" i="1"/>
  <c r="T7560" i="1" s="1"/>
  <c r="A7559" i="1"/>
  <c r="T7559" i="1" s="1"/>
  <c r="A7558" i="1"/>
  <c r="T7558" i="1" s="1"/>
  <c r="A7557" i="1"/>
  <c r="T7557" i="1" s="1"/>
  <c r="A7556" i="1"/>
  <c r="T7556" i="1" s="1"/>
  <c r="A7555" i="1"/>
  <c r="T7555" i="1" s="1"/>
  <c r="A7554" i="1"/>
  <c r="T7554" i="1" s="1"/>
  <c r="A7553" i="1"/>
  <c r="T7553" i="1" s="1"/>
  <c r="A7552" i="1"/>
  <c r="T7552" i="1" s="1"/>
  <c r="A7551" i="1"/>
  <c r="T7551" i="1" s="1"/>
  <c r="A7550" i="1"/>
  <c r="T7550" i="1" s="1"/>
  <c r="A7549" i="1"/>
  <c r="T7549" i="1" s="1"/>
  <c r="A7548" i="1"/>
  <c r="T7548" i="1" s="1"/>
  <c r="A7547" i="1"/>
  <c r="T7547" i="1" s="1"/>
  <c r="A7546" i="1"/>
  <c r="T7546" i="1" s="1"/>
  <c r="A7545" i="1"/>
  <c r="T7545" i="1" s="1"/>
  <c r="A7544" i="1"/>
  <c r="T7544" i="1" s="1"/>
  <c r="A7543" i="1"/>
  <c r="T7543" i="1" s="1"/>
  <c r="A7542" i="1"/>
  <c r="T7542" i="1" s="1"/>
  <c r="A7541" i="1"/>
  <c r="T7541" i="1" s="1"/>
  <c r="A7540" i="1"/>
  <c r="T7540" i="1" s="1"/>
  <c r="A7539" i="1"/>
  <c r="T7539" i="1" s="1"/>
  <c r="A7538" i="1"/>
  <c r="T7538" i="1" s="1"/>
  <c r="A7537" i="1"/>
  <c r="T7537" i="1" s="1"/>
  <c r="A7536" i="1"/>
  <c r="T7536" i="1" s="1"/>
  <c r="A7535" i="1"/>
  <c r="T7535" i="1" s="1"/>
  <c r="A7534" i="1"/>
  <c r="T7534" i="1" s="1"/>
  <c r="A7533" i="1"/>
  <c r="T7533" i="1" s="1"/>
  <c r="A7532" i="1"/>
  <c r="T7532" i="1" s="1"/>
  <c r="A7531" i="1"/>
  <c r="T7531" i="1" s="1"/>
  <c r="A7530" i="1"/>
  <c r="T7530" i="1" s="1"/>
  <c r="A7529" i="1"/>
  <c r="T7529" i="1" s="1"/>
  <c r="A7528" i="1"/>
  <c r="T7528" i="1" s="1"/>
  <c r="A7527" i="1"/>
  <c r="T7527" i="1" s="1"/>
  <c r="A7526" i="1"/>
  <c r="T7526" i="1" s="1"/>
  <c r="A7525" i="1"/>
  <c r="T7525" i="1" s="1"/>
  <c r="A7524" i="1"/>
  <c r="T7524" i="1" s="1"/>
  <c r="A7523" i="1"/>
  <c r="T7523" i="1" s="1"/>
  <c r="A7522" i="1"/>
  <c r="T7522" i="1" s="1"/>
  <c r="A7521" i="1"/>
  <c r="T7521" i="1" s="1"/>
  <c r="A7520" i="1"/>
  <c r="T7520" i="1" s="1"/>
  <c r="A7519" i="1"/>
  <c r="T7519" i="1" s="1"/>
  <c r="A7518" i="1"/>
  <c r="T7518" i="1" s="1"/>
  <c r="A7517" i="1"/>
  <c r="T7517" i="1" s="1"/>
  <c r="A7516" i="1"/>
  <c r="T7516" i="1" s="1"/>
  <c r="A7515" i="1"/>
  <c r="T7515" i="1" s="1"/>
  <c r="A7514" i="1"/>
  <c r="T7514" i="1" s="1"/>
  <c r="A7513" i="1"/>
  <c r="T7513" i="1" s="1"/>
  <c r="A7512" i="1"/>
  <c r="T7512" i="1" s="1"/>
  <c r="A7511" i="1"/>
  <c r="T7511" i="1" s="1"/>
  <c r="A7510" i="1"/>
  <c r="T7510" i="1" s="1"/>
  <c r="A7509" i="1"/>
  <c r="T7509" i="1" s="1"/>
  <c r="A7508" i="1"/>
  <c r="T7508" i="1" s="1"/>
  <c r="A7507" i="1"/>
  <c r="T7507" i="1" s="1"/>
  <c r="A7506" i="1"/>
  <c r="T7506" i="1" s="1"/>
  <c r="A7505" i="1"/>
  <c r="T7505" i="1" s="1"/>
  <c r="A7504" i="1"/>
  <c r="T7504" i="1" s="1"/>
  <c r="A7503" i="1"/>
  <c r="T7503" i="1" s="1"/>
  <c r="A7502" i="1"/>
  <c r="T7502" i="1" s="1"/>
  <c r="A7501" i="1"/>
  <c r="T7501" i="1" s="1"/>
  <c r="A7500" i="1"/>
  <c r="T7500" i="1" s="1"/>
  <c r="A7499" i="1"/>
  <c r="T7499" i="1" s="1"/>
  <c r="A7498" i="1"/>
  <c r="T7498" i="1" s="1"/>
  <c r="A7497" i="1"/>
  <c r="T7497" i="1" s="1"/>
  <c r="A7496" i="1"/>
  <c r="T7496" i="1" s="1"/>
  <c r="A7495" i="1"/>
  <c r="T7495" i="1" s="1"/>
  <c r="A7494" i="1"/>
  <c r="T7494" i="1" s="1"/>
  <c r="A7493" i="1"/>
  <c r="T7493" i="1" s="1"/>
  <c r="A7492" i="1"/>
  <c r="T7492" i="1" s="1"/>
  <c r="A7491" i="1"/>
  <c r="T7491" i="1" s="1"/>
  <c r="A7490" i="1"/>
  <c r="T7490" i="1" s="1"/>
  <c r="A7489" i="1"/>
  <c r="T7489" i="1" s="1"/>
  <c r="A7488" i="1"/>
  <c r="T7488" i="1" s="1"/>
  <c r="A7487" i="1"/>
  <c r="T7487" i="1" s="1"/>
  <c r="A7486" i="1"/>
  <c r="T7486" i="1" s="1"/>
  <c r="A7485" i="1"/>
  <c r="T7485" i="1" s="1"/>
  <c r="A7484" i="1"/>
  <c r="T7484" i="1" s="1"/>
  <c r="A7483" i="1"/>
  <c r="T7483" i="1" s="1"/>
  <c r="A7482" i="1"/>
  <c r="T7482" i="1" s="1"/>
  <c r="A7481" i="1"/>
  <c r="T7481" i="1" s="1"/>
  <c r="A7480" i="1"/>
  <c r="T7480" i="1" s="1"/>
  <c r="A7479" i="1"/>
  <c r="T7479" i="1" s="1"/>
  <c r="A7478" i="1"/>
  <c r="T7478" i="1" s="1"/>
  <c r="A7477" i="1"/>
  <c r="T7477" i="1" s="1"/>
  <c r="A7476" i="1"/>
  <c r="T7476" i="1" s="1"/>
  <c r="A7475" i="1"/>
  <c r="T7475" i="1" s="1"/>
  <c r="A7474" i="1"/>
  <c r="T7474" i="1" s="1"/>
  <c r="A7473" i="1"/>
  <c r="T7473" i="1" s="1"/>
  <c r="A7472" i="1"/>
  <c r="T7472" i="1" s="1"/>
  <c r="A7471" i="1"/>
  <c r="T7471" i="1" s="1"/>
  <c r="A7470" i="1"/>
  <c r="T7470" i="1" s="1"/>
  <c r="A7469" i="1"/>
  <c r="T7469" i="1" s="1"/>
  <c r="A7468" i="1"/>
  <c r="T7468" i="1" s="1"/>
  <c r="A7467" i="1"/>
  <c r="T7467" i="1" s="1"/>
  <c r="A7466" i="1"/>
  <c r="T7466" i="1" s="1"/>
  <c r="A7465" i="1"/>
  <c r="T7465" i="1" s="1"/>
  <c r="A7464" i="1"/>
  <c r="T7464" i="1" s="1"/>
  <c r="A7463" i="1"/>
  <c r="T7463" i="1" s="1"/>
  <c r="A7462" i="1"/>
  <c r="T7462" i="1" s="1"/>
  <c r="A7461" i="1"/>
  <c r="T7461" i="1" s="1"/>
  <c r="A7460" i="1"/>
  <c r="T7460" i="1" s="1"/>
  <c r="A7459" i="1"/>
  <c r="T7459" i="1" s="1"/>
  <c r="A7458" i="1"/>
  <c r="T7458" i="1" s="1"/>
  <c r="A7457" i="1"/>
  <c r="T7457" i="1" s="1"/>
  <c r="A7456" i="1"/>
  <c r="T7456" i="1" s="1"/>
  <c r="A7455" i="1"/>
  <c r="T7455" i="1" s="1"/>
  <c r="A7454" i="1"/>
  <c r="T7454" i="1" s="1"/>
  <c r="A7453" i="1"/>
  <c r="T7453" i="1" s="1"/>
  <c r="A7452" i="1"/>
  <c r="T7452" i="1" s="1"/>
  <c r="A7451" i="1"/>
  <c r="T7451" i="1" s="1"/>
  <c r="A7450" i="1"/>
  <c r="T7450" i="1" s="1"/>
  <c r="A7449" i="1"/>
  <c r="T7449" i="1" s="1"/>
  <c r="A7448" i="1"/>
  <c r="T7448" i="1" s="1"/>
  <c r="A7447" i="1"/>
  <c r="T7447" i="1" s="1"/>
  <c r="A7446" i="1"/>
  <c r="T7446" i="1" s="1"/>
  <c r="A7445" i="1"/>
  <c r="T7445" i="1" s="1"/>
  <c r="A7444" i="1"/>
  <c r="T7444" i="1" s="1"/>
  <c r="A7443" i="1"/>
  <c r="T7443" i="1" s="1"/>
  <c r="A7442" i="1"/>
  <c r="T7442" i="1" s="1"/>
  <c r="A7441" i="1"/>
  <c r="T7441" i="1" s="1"/>
  <c r="A7440" i="1"/>
  <c r="T7440" i="1" s="1"/>
  <c r="A7439" i="1"/>
  <c r="T7439" i="1" s="1"/>
  <c r="A7438" i="1"/>
  <c r="T7438" i="1" s="1"/>
  <c r="A7437" i="1"/>
  <c r="T7437" i="1" s="1"/>
  <c r="A7436" i="1"/>
  <c r="T7436" i="1" s="1"/>
  <c r="A7435" i="1"/>
  <c r="T7435" i="1" s="1"/>
  <c r="A7434" i="1"/>
  <c r="T7434" i="1" s="1"/>
  <c r="A7433" i="1"/>
  <c r="T7433" i="1" s="1"/>
  <c r="A7432" i="1"/>
  <c r="T7432" i="1" s="1"/>
  <c r="A7431" i="1"/>
  <c r="T7431" i="1" s="1"/>
  <c r="A7430" i="1"/>
  <c r="T7430" i="1" s="1"/>
  <c r="A7429" i="1"/>
  <c r="T7429" i="1" s="1"/>
  <c r="A7428" i="1"/>
  <c r="T7428" i="1" s="1"/>
  <c r="A7427" i="1"/>
  <c r="T7427" i="1" s="1"/>
  <c r="A7426" i="1"/>
  <c r="T7426" i="1" s="1"/>
  <c r="A7425" i="1"/>
  <c r="T7425" i="1" s="1"/>
  <c r="A7424" i="1"/>
  <c r="T7424" i="1" s="1"/>
  <c r="A7423" i="1"/>
  <c r="T7423" i="1" s="1"/>
  <c r="A7422" i="1"/>
  <c r="T7422" i="1" s="1"/>
  <c r="A7421" i="1"/>
  <c r="T7421" i="1" s="1"/>
  <c r="A7420" i="1"/>
  <c r="T7420" i="1" s="1"/>
  <c r="A7419" i="1"/>
  <c r="T7419" i="1" s="1"/>
  <c r="A7418" i="1"/>
  <c r="T7418" i="1" s="1"/>
  <c r="A7417" i="1"/>
  <c r="T7417" i="1" s="1"/>
  <c r="A7416" i="1"/>
  <c r="T7416" i="1" s="1"/>
  <c r="A7415" i="1"/>
  <c r="T7415" i="1" s="1"/>
  <c r="AA3" i="3"/>
  <c r="R7414" i="1" l="1"/>
  <c r="S7414" i="1" s="1"/>
  <c r="R7413" i="1"/>
  <c r="S7413" i="1" s="1"/>
  <c r="R7412" i="1"/>
  <c r="S7412" i="1" s="1"/>
  <c r="R7411" i="1"/>
  <c r="S7411" i="1" s="1"/>
  <c r="R7410" i="1"/>
  <c r="S7410" i="1" s="1"/>
  <c r="R7409" i="1"/>
  <c r="S7409" i="1" s="1"/>
  <c r="R7408" i="1"/>
  <c r="S7408" i="1" s="1"/>
  <c r="R7407" i="1"/>
  <c r="S7407" i="1" s="1"/>
  <c r="R7406" i="1"/>
  <c r="S7406" i="1" s="1"/>
  <c r="R7405" i="1"/>
  <c r="S7405" i="1" s="1"/>
  <c r="R7404" i="1"/>
  <c r="S7404" i="1" s="1"/>
  <c r="R7403" i="1"/>
  <c r="S7403" i="1" s="1"/>
  <c r="R7402" i="1"/>
  <c r="S7402" i="1" s="1"/>
  <c r="R7401" i="1"/>
  <c r="S7401" i="1" s="1"/>
  <c r="R7400" i="1"/>
  <c r="S7400" i="1" s="1"/>
  <c r="R7399" i="1"/>
  <c r="S7399" i="1" s="1"/>
  <c r="R7398" i="1"/>
  <c r="S7398" i="1" s="1"/>
  <c r="R7397" i="1"/>
  <c r="S7397" i="1" s="1"/>
  <c r="R7396" i="1"/>
  <c r="S7396" i="1" s="1"/>
  <c r="R7395" i="1"/>
  <c r="S7395" i="1" s="1"/>
  <c r="R7394" i="1"/>
  <c r="S7394" i="1" s="1"/>
  <c r="R7393" i="1"/>
  <c r="S7393" i="1" s="1"/>
  <c r="R7392" i="1"/>
  <c r="S7392" i="1" s="1"/>
  <c r="R7391" i="1"/>
  <c r="S7391" i="1" s="1"/>
  <c r="R7390" i="1"/>
  <c r="S7390" i="1" s="1"/>
  <c r="R7389" i="1"/>
  <c r="S7389" i="1" s="1"/>
  <c r="R7388" i="1"/>
  <c r="S7388" i="1" s="1"/>
  <c r="R7387" i="1"/>
  <c r="S7387" i="1" s="1"/>
  <c r="R7386" i="1"/>
  <c r="S7386" i="1" s="1"/>
  <c r="R7385" i="1"/>
  <c r="S7385" i="1" s="1"/>
  <c r="R7384" i="1"/>
  <c r="S7384" i="1" s="1"/>
  <c r="R7383" i="1"/>
  <c r="S7383" i="1" s="1"/>
  <c r="R7382" i="1"/>
  <c r="S7382" i="1" s="1"/>
  <c r="R7381" i="1"/>
  <c r="S7381" i="1" s="1"/>
  <c r="R7380" i="1"/>
  <c r="S7380" i="1" s="1"/>
  <c r="R7379" i="1"/>
  <c r="S7379" i="1" s="1"/>
  <c r="R7378" i="1"/>
  <c r="S7378" i="1" s="1"/>
  <c r="R7377" i="1"/>
  <c r="S7377" i="1" s="1"/>
  <c r="R7376" i="1"/>
  <c r="S7376" i="1" s="1"/>
  <c r="R7375" i="1"/>
  <c r="S7375" i="1" s="1"/>
  <c r="R7374" i="1"/>
  <c r="S7374" i="1" s="1"/>
  <c r="R7373" i="1"/>
  <c r="S7373" i="1" s="1"/>
  <c r="R7372" i="1"/>
  <c r="S7372" i="1" s="1"/>
  <c r="R7371" i="1"/>
  <c r="S7371" i="1" s="1"/>
  <c r="R7370" i="1"/>
  <c r="S7370" i="1" s="1"/>
  <c r="R7369" i="1"/>
  <c r="S7369" i="1" s="1"/>
  <c r="R7368" i="1"/>
  <c r="S7368" i="1" s="1"/>
  <c r="R7367" i="1"/>
  <c r="S7367" i="1" s="1"/>
  <c r="R7366" i="1"/>
  <c r="S7366" i="1" s="1"/>
  <c r="R7365" i="1"/>
  <c r="S7365" i="1" s="1"/>
  <c r="R7364" i="1"/>
  <c r="S7364" i="1" s="1"/>
  <c r="R7363" i="1"/>
  <c r="S7363" i="1" s="1"/>
  <c r="R7362" i="1"/>
  <c r="S7362" i="1" s="1"/>
  <c r="R7361" i="1"/>
  <c r="S7361" i="1" s="1"/>
  <c r="R7360" i="1"/>
  <c r="S7360" i="1" s="1"/>
  <c r="R7359" i="1"/>
  <c r="S7359" i="1" s="1"/>
  <c r="R7358" i="1"/>
  <c r="S7358" i="1" s="1"/>
  <c r="R7357" i="1"/>
  <c r="S7357" i="1" s="1"/>
  <c r="R7356" i="1"/>
  <c r="S7356" i="1" s="1"/>
  <c r="R7355" i="1"/>
  <c r="S7355" i="1" s="1"/>
  <c r="R7354" i="1"/>
  <c r="S7354" i="1" s="1"/>
  <c r="R7353" i="1"/>
  <c r="S7353" i="1" s="1"/>
  <c r="R7352" i="1"/>
  <c r="S7352" i="1" s="1"/>
  <c r="R7351" i="1"/>
  <c r="S7351" i="1" s="1"/>
  <c r="R7350" i="1"/>
  <c r="S7350" i="1" s="1"/>
  <c r="R7349" i="1"/>
  <c r="S7349" i="1" s="1"/>
  <c r="R7348" i="1"/>
  <c r="S7348" i="1" s="1"/>
  <c r="R7347" i="1"/>
  <c r="S7347" i="1" s="1"/>
  <c r="R7346" i="1"/>
  <c r="S7346" i="1" s="1"/>
  <c r="R7345" i="1"/>
  <c r="S7345" i="1" s="1"/>
  <c r="R7344" i="1"/>
  <c r="S7344" i="1" s="1"/>
  <c r="R7343" i="1"/>
  <c r="S7343" i="1" s="1"/>
  <c r="R7342" i="1"/>
  <c r="S7342" i="1" s="1"/>
  <c r="R7341" i="1"/>
  <c r="S7341" i="1" s="1"/>
  <c r="R7340" i="1"/>
  <c r="S7340" i="1" s="1"/>
  <c r="R7339" i="1"/>
  <c r="S7339" i="1" s="1"/>
  <c r="R7338" i="1"/>
  <c r="S7338" i="1" s="1"/>
  <c r="R7337" i="1"/>
  <c r="S7337" i="1" s="1"/>
  <c r="R7336" i="1"/>
  <c r="S7336" i="1" s="1"/>
  <c r="R7335" i="1"/>
  <c r="S7335" i="1" s="1"/>
  <c r="R7334" i="1"/>
  <c r="S7334" i="1" s="1"/>
  <c r="R7333" i="1"/>
  <c r="S7333" i="1" s="1"/>
  <c r="R7332" i="1"/>
  <c r="S7332" i="1" s="1"/>
  <c r="R7331" i="1"/>
  <c r="S7331" i="1" s="1"/>
  <c r="R7330" i="1"/>
  <c r="S7330" i="1" s="1"/>
  <c r="R7329" i="1"/>
  <c r="S7329" i="1" s="1"/>
  <c r="R7328" i="1"/>
  <c r="S7328" i="1" s="1"/>
  <c r="R7327" i="1"/>
  <c r="S7327" i="1" s="1"/>
  <c r="R7326" i="1"/>
  <c r="S7326" i="1" s="1"/>
  <c r="R7325" i="1"/>
  <c r="S7325" i="1" s="1"/>
  <c r="R7324" i="1"/>
  <c r="S7324" i="1" s="1"/>
  <c r="R7323" i="1"/>
  <c r="S7323" i="1" s="1"/>
  <c r="R7322" i="1"/>
  <c r="S7322" i="1" s="1"/>
  <c r="R7321" i="1"/>
  <c r="S7321" i="1" s="1"/>
  <c r="R7320" i="1"/>
  <c r="S7320" i="1" s="1"/>
  <c r="R7319" i="1"/>
  <c r="S7319" i="1" s="1"/>
  <c r="R7318" i="1"/>
  <c r="S7318" i="1" s="1"/>
  <c r="R7317" i="1"/>
  <c r="S7317" i="1" s="1"/>
  <c r="R7316" i="1"/>
  <c r="S7316" i="1" s="1"/>
  <c r="R7315" i="1"/>
  <c r="S7315" i="1" s="1"/>
  <c r="R7314" i="1"/>
  <c r="S7314" i="1" s="1"/>
  <c r="R7313" i="1"/>
  <c r="S7313" i="1" s="1"/>
  <c r="R7312" i="1"/>
  <c r="S7312" i="1" s="1"/>
  <c r="R7311" i="1"/>
  <c r="S7311" i="1" s="1"/>
  <c r="R7310" i="1"/>
  <c r="S7310" i="1" s="1"/>
  <c r="R7309" i="1"/>
  <c r="S7309" i="1" s="1"/>
  <c r="R7308" i="1"/>
  <c r="S7308" i="1" s="1"/>
  <c r="R7307" i="1"/>
  <c r="S7307" i="1" s="1"/>
  <c r="R7306" i="1"/>
  <c r="S7306" i="1" s="1"/>
  <c r="R7305" i="1"/>
  <c r="S7305" i="1" s="1"/>
  <c r="R7304" i="1"/>
  <c r="S7304" i="1" s="1"/>
  <c r="R7303" i="1"/>
  <c r="S7303" i="1" s="1"/>
  <c r="R7302" i="1"/>
  <c r="S7302" i="1" s="1"/>
  <c r="R7301" i="1"/>
  <c r="S7301" i="1" s="1"/>
  <c r="R7300" i="1"/>
  <c r="S7300" i="1" s="1"/>
  <c r="R7299" i="1"/>
  <c r="S7299" i="1" s="1"/>
  <c r="R7298" i="1"/>
  <c r="S7298" i="1" s="1"/>
  <c r="R7297" i="1"/>
  <c r="S7297" i="1" s="1"/>
  <c r="R7296" i="1"/>
  <c r="S7296" i="1" s="1"/>
  <c r="R7295" i="1"/>
  <c r="S7295" i="1" s="1"/>
  <c r="R7294" i="1"/>
  <c r="S7294" i="1" s="1"/>
  <c r="R7293" i="1"/>
  <c r="S7293" i="1" s="1"/>
  <c r="R7292" i="1"/>
  <c r="S7292" i="1" s="1"/>
  <c r="R7291" i="1"/>
  <c r="S7291" i="1" s="1"/>
  <c r="R7290" i="1"/>
  <c r="S7290" i="1" s="1"/>
  <c r="R7289" i="1"/>
  <c r="S7289" i="1" s="1"/>
  <c r="R7288" i="1"/>
  <c r="S7288" i="1" s="1"/>
  <c r="R7287" i="1"/>
  <c r="S7287" i="1" s="1"/>
  <c r="R7286" i="1"/>
  <c r="S7286" i="1" s="1"/>
  <c r="R7285" i="1"/>
  <c r="S7285" i="1" s="1"/>
  <c r="R7284" i="1"/>
  <c r="S7284" i="1" s="1"/>
  <c r="R7283" i="1"/>
  <c r="S7283" i="1" s="1"/>
  <c r="R7282" i="1"/>
  <c r="S7282" i="1" s="1"/>
  <c r="R7281" i="1"/>
  <c r="S7281" i="1" s="1"/>
  <c r="R7280" i="1"/>
  <c r="S7280" i="1" s="1"/>
  <c r="R7279" i="1"/>
  <c r="S7279" i="1" s="1"/>
  <c r="R7278" i="1"/>
  <c r="S7278" i="1" s="1"/>
  <c r="R7277" i="1"/>
  <c r="S7277" i="1" s="1"/>
  <c r="R7276" i="1"/>
  <c r="S7276" i="1" s="1"/>
  <c r="R7275" i="1"/>
  <c r="S7275" i="1" s="1"/>
  <c r="R7274" i="1"/>
  <c r="S7274" i="1" s="1"/>
  <c r="R7273" i="1"/>
  <c r="S7273" i="1" s="1"/>
  <c r="R7272" i="1"/>
  <c r="S7272" i="1" s="1"/>
  <c r="R7271" i="1"/>
  <c r="S7271" i="1" s="1"/>
  <c r="R7270" i="1"/>
  <c r="S7270" i="1" s="1"/>
  <c r="R7269" i="1"/>
  <c r="S7269" i="1" s="1"/>
  <c r="R7268" i="1"/>
  <c r="S7268" i="1" s="1"/>
  <c r="R7267" i="1"/>
  <c r="S7267" i="1" s="1"/>
  <c r="R7266" i="1"/>
  <c r="S7266" i="1" s="1"/>
  <c r="R7265" i="1"/>
  <c r="S7265" i="1" s="1"/>
  <c r="R7264" i="1"/>
  <c r="S7264" i="1" s="1"/>
  <c r="R7263" i="1"/>
  <c r="S7263" i="1" s="1"/>
  <c r="R7262" i="1"/>
  <c r="S7262" i="1" s="1"/>
  <c r="R7261" i="1"/>
  <c r="S7261" i="1" s="1"/>
  <c r="R7260" i="1"/>
  <c r="S7260" i="1" s="1"/>
  <c r="R7259" i="1"/>
  <c r="S7259" i="1" s="1"/>
  <c r="R7258" i="1"/>
  <c r="S7258" i="1" s="1"/>
  <c r="R7257" i="1"/>
  <c r="S7257" i="1" s="1"/>
  <c r="R7256" i="1"/>
  <c r="S7256" i="1" s="1"/>
  <c r="R7255" i="1"/>
  <c r="S7255" i="1" s="1"/>
  <c r="R7254" i="1"/>
  <c r="S7254" i="1" s="1"/>
  <c r="R7253" i="1"/>
  <c r="S7253" i="1" s="1"/>
  <c r="R7252" i="1"/>
  <c r="S7252" i="1" s="1"/>
  <c r="R7251" i="1"/>
  <c r="S7251" i="1" s="1"/>
  <c r="R7250" i="1"/>
  <c r="S7250" i="1" s="1"/>
  <c r="R7249" i="1"/>
  <c r="S7249" i="1" s="1"/>
  <c r="R7248" i="1"/>
  <c r="S7248" i="1" s="1"/>
  <c r="R7247" i="1"/>
  <c r="S7247" i="1" s="1"/>
  <c r="R7246" i="1"/>
  <c r="S7246" i="1" s="1"/>
  <c r="R7245" i="1"/>
  <c r="S7245" i="1" s="1"/>
  <c r="R7244" i="1"/>
  <c r="S7244" i="1" s="1"/>
  <c r="R7243" i="1"/>
  <c r="S7243" i="1" s="1"/>
  <c r="R7242" i="1"/>
  <c r="S7242" i="1" s="1"/>
  <c r="R7241" i="1"/>
  <c r="S7241" i="1" s="1"/>
  <c r="R7240" i="1"/>
  <c r="S7240" i="1" s="1"/>
  <c r="R7239" i="1"/>
  <c r="S7239" i="1" s="1"/>
  <c r="R7238" i="1"/>
  <c r="S7238" i="1" s="1"/>
  <c r="R7237" i="1"/>
  <c r="S7237" i="1" s="1"/>
  <c r="R7236" i="1"/>
  <c r="S7236" i="1" s="1"/>
  <c r="R7235" i="1"/>
  <c r="S7235" i="1" s="1"/>
  <c r="R7234" i="1"/>
  <c r="S7234" i="1" s="1"/>
  <c r="R7233" i="1"/>
  <c r="S7233" i="1" s="1"/>
  <c r="R7232" i="1"/>
  <c r="S7232" i="1" s="1"/>
  <c r="R7231" i="1"/>
  <c r="S7231" i="1" s="1"/>
  <c r="R7230" i="1"/>
  <c r="S7230" i="1" s="1"/>
  <c r="R7229" i="1"/>
  <c r="S7229" i="1" s="1"/>
  <c r="R7228" i="1"/>
  <c r="S7228" i="1" s="1"/>
  <c r="R7227" i="1"/>
  <c r="S7227" i="1" s="1"/>
  <c r="R7226" i="1"/>
  <c r="S7226" i="1" s="1"/>
  <c r="R7225" i="1"/>
  <c r="S7225" i="1" s="1"/>
  <c r="R7224" i="1"/>
  <c r="S7224" i="1" s="1"/>
  <c r="R7223" i="1"/>
  <c r="S7223" i="1" s="1"/>
  <c r="R7222" i="1"/>
  <c r="S7222" i="1" s="1"/>
  <c r="R7221" i="1"/>
  <c r="S7221" i="1" s="1"/>
  <c r="R7220" i="1"/>
  <c r="S7220" i="1" s="1"/>
  <c r="R7219" i="1"/>
  <c r="S7219" i="1" s="1"/>
  <c r="R7218" i="1"/>
  <c r="S7218" i="1" s="1"/>
  <c r="R7217" i="1"/>
  <c r="S7217" i="1" s="1"/>
  <c r="R7216" i="1"/>
  <c r="S7216" i="1" s="1"/>
  <c r="R7215" i="1"/>
  <c r="S7215" i="1" s="1"/>
  <c r="R7214" i="1"/>
  <c r="S7214" i="1" s="1"/>
  <c r="R7213" i="1"/>
  <c r="S7213" i="1" s="1"/>
  <c r="R7212" i="1"/>
  <c r="S7212" i="1" s="1"/>
  <c r="R7211" i="1"/>
  <c r="S7211" i="1" s="1"/>
  <c r="R7210" i="1"/>
  <c r="S7210" i="1" s="1"/>
  <c r="R7209" i="1"/>
  <c r="S7209" i="1" s="1"/>
  <c r="R7208" i="1"/>
  <c r="S7208" i="1" s="1"/>
  <c r="R7207" i="1"/>
  <c r="S7207" i="1" s="1"/>
  <c r="R7206" i="1"/>
  <c r="S7206" i="1" s="1"/>
  <c r="R7205" i="1"/>
  <c r="S7205" i="1" s="1"/>
  <c r="R7204" i="1"/>
  <c r="S7204" i="1" s="1"/>
  <c r="R7203" i="1"/>
  <c r="S7203" i="1" s="1"/>
  <c r="R7202" i="1"/>
  <c r="S7202" i="1" s="1"/>
  <c r="R7201" i="1"/>
  <c r="S7201" i="1" s="1"/>
  <c r="R7200" i="1"/>
  <c r="S7200" i="1" s="1"/>
  <c r="R7199" i="1"/>
  <c r="S7199" i="1" s="1"/>
  <c r="R7198" i="1"/>
  <c r="S7198" i="1" s="1"/>
  <c r="R7197" i="1"/>
  <c r="S7197" i="1" s="1"/>
  <c r="R7196" i="1"/>
  <c r="S7196" i="1" s="1"/>
  <c r="R7195" i="1"/>
  <c r="S7195" i="1" s="1"/>
  <c r="R7194" i="1"/>
  <c r="S7194" i="1" s="1"/>
  <c r="R7193" i="1"/>
  <c r="S7193" i="1" s="1"/>
  <c r="R7192" i="1"/>
  <c r="S7192" i="1" s="1"/>
  <c r="R7191" i="1"/>
  <c r="S7191" i="1" s="1"/>
  <c r="R7190" i="1"/>
  <c r="S7190" i="1" s="1"/>
  <c r="R7189" i="1"/>
  <c r="S7189" i="1" s="1"/>
  <c r="R7188" i="1"/>
  <c r="S7188" i="1" s="1"/>
  <c r="R7187" i="1"/>
  <c r="S7187" i="1" s="1"/>
  <c r="R7186" i="1"/>
  <c r="S7186" i="1" s="1"/>
  <c r="R7185" i="1"/>
  <c r="S7185" i="1" s="1"/>
  <c r="R7184" i="1"/>
  <c r="S7184" i="1" s="1"/>
  <c r="R7183" i="1"/>
  <c r="S7183" i="1" s="1"/>
  <c r="R7182" i="1"/>
  <c r="S7182" i="1" s="1"/>
  <c r="R7181" i="1"/>
  <c r="S7181" i="1" s="1"/>
  <c r="R7180" i="1"/>
  <c r="S7180" i="1" s="1"/>
  <c r="R7179" i="1"/>
  <c r="S7179" i="1" s="1"/>
  <c r="R7178" i="1"/>
  <c r="S7178" i="1" s="1"/>
  <c r="R7177" i="1"/>
  <c r="S7177" i="1" s="1"/>
  <c r="R7176" i="1"/>
  <c r="S7176" i="1" s="1"/>
  <c r="R7175" i="1"/>
  <c r="S7175" i="1" s="1"/>
  <c r="R7174" i="1"/>
  <c r="S7174" i="1" s="1"/>
  <c r="R7173" i="1"/>
  <c r="S7173" i="1" s="1"/>
  <c r="R7172" i="1"/>
  <c r="S7172" i="1" s="1"/>
  <c r="R7171" i="1"/>
  <c r="S7171" i="1" s="1"/>
  <c r="R7170" i="1"/>
  <c r="S7170" i="1" s="1"/>
  <c r="R7169" i="1"/>
  <c r="S7169" i="1" s="1"/>
  <c r="R7168" i="1"/>
  <c r="S7168" i="1" s="1"/>
  <c r="R7167" i="1"/>
  <c r="S7167" i="1" s="1"/>
  <c r="R7166" i="1"/>
  <c r="S7166" i="1" s="1"/>
  <c r="R7165" i="1"/>
  <c r="S7165" i="1" s="1"/>
  <c r="R7164" i="1"/>
  <c r="S7164" i="1" s="1"/>
  <c r="R7163" i="1"/>
  <c r="S7163" i="1" s="1"/>
  <c r="R7162" i="1"/>
  <c r="S7162" i="1" s="1"/>
  <c r="R7161" i="1"/>
  <c r="S7161" i="1" s="1"/>
  <c r="R7160" i="1"/>
  <c r="S7160" i="1" s="1"/>
  <c r="R7159" i="1"/>
  <c r="S7159" i="1" s="1"/>
  <c r="R7158" i="1"/>
  <c r="S7158" i="1" s="1"/>
  <c r="R7157" i="1"/>
  <c r="S7157" i="1" s="1"/>
  <c r="R7156" i="1"/>
  <c r="S7156" i="1" s="1"/>
  <c r="R7155" i="1"/>
  <c r="S7155" i="1" s="1"/>
  <c r="R7154" i="1"/>
  <c r="S7154" i="1" s="1"/>
  <c r="R7153" i="1"/>
  <c r="S7153" i="1" s="1"/>
  <c r="R7152" i="1"/>
  <c r="S7152" i="1" s="1"/>
  <c r="R7151" i="1"/>
  <c r="S7151" i="1" s="1"/>
  <c r="R7150" i="1"/>
  <c r="S7150" i="1" s="1"/>
  <c r="R7149" i="1"/>
  <c r="S7149" i="1" s="1"/>
  <c r="R7148" i="1"/>
  <c r="S7148" i="1" s="1"/>
  <c r="R7147" i="1"/>
  <c r="S7147" i="1" s="1"/>
  <c r="R7146" i="1"/>
  <c r="S7146" i="1" s="1"/>
  <c r="R7145" i="1"/>
  <c r="S7145" i="1" s="1"/>
  <c r="R7144" i="1"/>
  <c r="S7144" i="1" s="1"/>
  <c r="R7143" i="1"/>
  <c r="S7143" i="1" s="1"/>
  <c r="R7142" i="1"/>
  <c r="S7142" i="1" s="1"/>
  <c r="R7141" i="1"/>
  <c r="S7141" i="1" s="1"/>
  <c r="R7140" i="1"/>
  <c r="S7140" i="1" s="1"/>
  <c r="R7139" i="1"/>
  <c r="S7139" i="1" s="1"/>
  <c r="R7138" i="1"/>
  <c r="S7138" i="1" s="1"/>
  <c r="R7137" i="1"/>
  <c r="S7137" i="1" s="1"/>
  <c r="R7136" i="1"/>
  <c r="S7136" i="1" s="1"/>
  <c r="R7135" i="1"/>
  <c r="S7135" i="1" s="1"/>
  <c r="R7134" i="1"/>
  <c r="S7134" i="1" s="1"/>
  <c r="R7133" i="1"/>
  <c r="S7133" i="1" s="1"/>
  <c r="R7132" i="1"/>
  <c r="S7132" i="1" s="1"/>
  <c r="R7131" i="1"/>
  <c r="S7131" i="1" s="1"/>
  <c r="R7130" i="1"/>
  <c r="S7130" i="1" s="1"/>
  <c r="R7129" i="1"/>
  <c r="S7129" i="1" s="1"/>
  <c r="R7128" i="1"/>
  <c r="S7128" i="1" s="1"/>
  <c r="R7127" i="1"/>
  <c r="S7127" i="1" s="1"/>
  <c r="R7126" i="1"/>
  <c r="S7126" i="1" s="1"/>
  <c r="R7125" i="1"/>
  <c r="S7125" i="1" s="1"/>
  <c r="R7124" i="1"/>
  <c r="S7124" i="1" s="1"/>
  <c r="R7123" i="1"/>
  <c r="S7123" i="1" s="1"/>
  <c r="R7122" i="1"/>
  <c r="S7122" i="1" s="1"/>
  <c r="R7121" i="1"/>
  <c r="S7121" i="1" s="1"/>
  <c r="R7120" i="1"/>
  <c r="S7120" i="1" s="1"/>
  <c r="R7119" i="1"/>
  <c r="S7119" i="1" s="1"/>
  <c r="R7118" i="1"/>
  <c r="S7118" i="1" s="1"/>
  <c r="R7117" i="1"/>
  <c r="S7117" i="1" s="1"/>
  <c r="R7116" i="1"/>
  <c r="S7116" i="1" s="1"/>
  <c r="R7115" i="1"/>
  <c r="S7115" i="1" s="1"/>
  <c r="R7114" i="1"/>
  <c r="S7114" i="1" s="1"/>
  <c r="R7113" i="1"/>
  <c r="S7113" i="1" s="1"/>
  <c r="R7112" i="1"/>
  <c r="S7112" i="1" s="1"/>
  <c r="R7111" i="1"/>
  <c r="S7111" i="1" s="1"/>
  <c r="R7110" i="1"/>
  <c r="S7110" i="1" s="1"/>
  <c r="R7109" i="1"/>
  <c r="S7109" i="1" s="1"/>
  <c r="R7108" i="1"/>
  <c r="S7108" i="1" s="1"/>
  <c r="R7107" i="1"/>
  <c r="S7107" i="1" s="1"/>
  <c r="R7106" i="1"/>
  <c r="S7106" i="1" s="1"/>
  <c r="R7105" i="1"/>
  <c r="S7105" i="1" s="1"/>
  <c r="R7104" i="1"/>
  <c r="S7104" i="1" s="1"/>
  <c r="R7103" i="1"/>
  <c r="S7103" i="1" s="1"/>
  <c r="R7102" i="1"/>
  <c r="S7102" i="1" s="1"/>
  <c r="R7101" i="1"/>
  <c r="S7101" i="1" s="1"/>
  <c r="R7100" i="1"/>
  <c r="S7100" i="1" s="1"/>
  <c r="R7099" i="1"/>
  <c r="S7099" i="1" s="1"/>
  <c r="R7098" i="1"/>
  <c r="S7098" i="1" s="1"/>
  <c r="R7097" i="1"/>
  <c r="S7097" i="1" s="1"/>
  <c r="R7096" i="1"/>
  <c r="S7096" i="1" s="1"/>
  <c r="R7095" i="1"/>
  <c r="S7095" i="1" s="1"/>
  <c r="R7094" i="1"/>
  <c r="S7094" i="1" s="1"/>
  <c r="R7093" i="1"/>
  <c r="S7093" i="1" s="1"/>
  <c r="R7092" i="1"/>
  <c r="S7092" i="1" s="1"/>
  <c r="R7091" i="1"/>
  <c r="S7091" i="1" s="1"/>
  <c r="R7090" i="1"/>
  <c r="S7090" i="1" s="1"/>
  <c r="R7089" i="1"/>
  <c r="S7089" i="1" s="1"/>
  <c r="R7088" i="1"/>
  <c r="S7088" i="1" s="1"/>
  <c r="R7087" i="1"/>
  <c r="S7087" i="1" s="1"/>
  <c r="R7086" i="1"/>
  <c r="S7086" i="1" s="1"/>
  <c r="R7085" i="1"/>
  <c r="S7085" i="1" s="1"/>
  <c r="R7084" i="1"/>
  <c r="S7084" i="1" s="1"/>
  <c r="R7083" i="1"/>
  <c r="S7083" i="1" s="1"/>
  <c r="R7082" i="1"/>
  <c r="S7082" i="1" s="1"/>
  <c r="R7081" i="1"/>
  <c r="S7081" i="1" s="1"/>
  <c r="R7080" i="1"/>
  <c r="S7080" i="1" s="1"/>
  <c r="R7079" i="1"/>
  <c r="S7079" i="1" s="1"/>
  <c r="R7078" i="1"/>
  <c r="S7078" i="1" s="1"/>
  <c r="R7077" i="1"/>
  <c r="S7077" i="1" s="1"/>
  <c r="R7076" i="1"/>
  <c r="S7076" i="1" s="1"/>
  <c r="R7075" i="1"/>
  <c r="S7075" i="1" s="1"/>
  <c r="R7074" i="1"/>
  <c r="S7074" i="1" s="1"/>
  <c r="R7073" i="1"/>
  <c r="S7073" i="1" s="1"/>
  <c r="R7072" i="1"/>
  <c r="S7072" i="1" s="1"/>
  <c r="R7071" i="1"/>
  <c r="S7071" i="1" s="1"/>
  <c r="R7070" i="1"/>
  <c r="S7070" i="1" s="1"/>
  <c r="R7069" i="1"/>
  <c r="S7069" i="1" s="1"/>
  <c r="R7068" i="1"/>
  <c r="S7068" i="1" s="1"/>
  <c r="R7067" i="1"/>
  <c r="S7067" i="1" s="1"/>
  <c r="R7066" i="1"/>
  <c r="S7066" i="1" s="1"/>
  <c r="R7065" i="1"/>
  <c r="S7065" i="1" s="1"/>
  <c r="R7064" i="1"/>
  <c r="S7064" i="1" s="1"/>
  <c r="R7063" i="1"/>
  <c r="S7063" i="1" s="1"/>
  <c r="R7062" i="1"/>
  <c r="S7062" i="1" s="1"/>
  <c r="R7061" i="1"/>
  <c r="S7061" i="1" s="1"/>
  <c r="R7060" i="1"/>
  <c r="S7060" i="1" s="1"/>
  <c r="R7059" i="1"/>
  <c r="S7059" i="1" s="1"/>
  <c r="R7058" i="1"/>
  <c r="S7058" i="1" s="1"/>
  <c r="R7057" i="1"/>
  <c r="S7057" i="1" s="1"/>
  <c r="R7056" i="1"/>
  <c r="S7056" i="1" s="1"/>
  <c r="R7055" i="1"/>
  <c r="S7055" i="1" s="1"/>
  <c r="R7054" i="1"/>
  <c r="S7054" i="1" s="1"/>
  <c r="R7053" i="1"/>
  <c r="S7053" i="1" s="1"/>
  <c r="R7052" i="1"/>
  <c r="S7052" i="1" s="1"/>
  <c r="R7051" i="1"/>
  <c r="S7051" i="1" s="1"/>
  <c r="R7050" i="1"/>
  <c r="S7050" i="1" s="1"/>
  <c r="R7049" i="1"/>
  <c r="S7049" i="1" s="1"/>
  <c r="R7048" i="1"/>
  <c r="S7048" i="1" s="1"/>
  <c r="R7047" i="1"/>
  <c r="S7047" i="1" s="1"/>
  <c r="R7046" i="1"/>
  <c r="S7046" i="1" s="1"/>
  <c r="R7045" i="1"/>
  <c r="S7045" i="1" s="1"/>
  <c r="R7044" i="1"/>
  <c r="S7044" i="1" s="1"/>
  <c r="R7043" i="1"/>
  <c r="S7043" i="1" s="1"/>
  <c r="R7042" i="1"/>
  <c r="S7042" i="1" s="1"/>
  <c r="R7041" i="1"/>
  <c r="S7041" i="1" s="1"/>
  <c r="R7040" i="1"/>
  <c r="S7040" i="1" s="1"/>
  <c r="R7039" i="1"/>
  <c r="S7039" i="1" s="1"/>
  <c r="R7038" i="1"/>
  <c r="S7038" i="1" s="1"/>
  <c r="R7037" i="1"/>
  <c r="S7037" i="1" s="1"/>
  <c r="R7036" i="1"/>
  <c r="S7036" i="1" s="1"/>
  <c r="R7035" i="1"/>
  <c r="S7035" i="1" s="1"/>
  <c r="R7034" i="1"/>
  <c r="S7034" i="1" s="1"/>
  <c r="R7033" i="1"/>
  <c r="S7033" i="1" s="1"/>
  <c r="R7032" i="1"/>
  <c r="S7032" i="1" s="1"/>
  <c r="R7031" i="1"/>
  <c r="S7031" i="1" s="1"/>
  <c r="R7030" i="1"/>
  <c r="S7030" i="1" s="1"/>
  <c r="R7029" i="1"/>
  <c r="S7029" i="1" s="1"/>
  <c r="R7028" i="1"/>
  <c r="S7028" i="1" s="1"/>
  <c r="R7027" i="1"/>
  <c r="S7027" i="1" s="1"/>
  <c r="R7026" i="1"/>
  <c r="S7026" i="1" s="1"/>
  <c r="R7025" i="1"/>
  <c r="S7025" i="1" s="1"/>
  <c r="R7024" i="1"/>
  <c r="S7024" i="1" s="1"/>
  <c r="R7023" i="1"/>
  <c r="S7023" i="1" s="1"/>
  <c r="R7022" i="1"/>
  <c r="S7022" i="1" s="1"/>
  <c r="R7021" i="1"/>
  <c r="S7021" i="1" s="1"/>
  <c r="R7020" i="1"/>
  <c r="S7020" i="1" s="1"/>
  <c r="R7019" i="1"/>
  <c r="S7019" i="1" s="1"/>
  <c r="R7018" i="1"/>
  <c r="S7018" i="1" s="1"/>
  <c r="R7017" i="1"/>
  <c r="S7017" i="1" s="1"/>
  <c r="R7016" i="1"/>
  <c r="S7016" i="1" s="1"/>
  <c r="R7015" i="1"/>
  <c r="S7015" i="1" s="1"/>
  <c r="R7014" i="1"/>
  <c r="S7014" i="1" s="1"/>
  <c r="R7013" i="1"/>
  <c r="S7013" i="1" s="1"/>
  <c r="R7012" i="1"/>
  <c r="S7012" i="1" s="1"/>
  <c r="R7011" i="1"/>
  <c r="S7011" i="1" s="1"/>
  <c r="R7010" i="1"/>
  <c r="S7010" i="1" s="1"/>
  <c r="R7009" i="1"/>
  <c r="S7009" i="1" s="1"/>
  <c r="R7008" i="1"/>
  <c r="S7008" i="1" s="1"/>
  <c r="R7007" i="1"/>
  <c r="S7007" i="1" s="1"/>
  <c r="R7006" i="1"/>
  <c r="S7006" i="1" s="1"/>
  <c r="R7005" i="1"/>
  <c r="S7005" i="1" s="1"/>
  <c r="R7004" i="1"/>
  <c r="S7004" i="1" s="1"/>
  <c r="R7003" i="1"/>
  <c r="S7003" i="1" s="1"/>
  <c r="R7002" i="1"/>
  <c r="S7002" i="1" s="1"/>
  <c r="R7001" i="1"/>
  <c r="S7001" i="1" s="1"/>
  <c r="R7000" i="1"/>
  <c r="S7000" i="1" s="1"/>
  <c r="R6999" i="1"/>
  <c r="S6999" i="1" s="1"/>
  <c r="R6998" i="1"/>
  <c r="S6998" i="1" s="1"/>
  <c r="R6997" i="1"/>
  <c r="S6997" i="1" s="1"/>
  <c r="R6996" i="1"/>
  <c r="S6996" i="1" s="1"/>
  <c r="R6995" i="1"/>
  <c r="S6995" i="1" s="1"/>
  <c r="R6994" i="1"/>
  <c r="S6994" i="1" s="1"/>
  <c r="R6993" i="1"/>
  <c r="S6993" i="1" s="1"/>
  <c r="R6992" i="1"/>
  <c r="S6992" i="1" s="1"/>
  <c r="R6991" i="1"/>
  <c r="S6991" i="1" s="1"/>
  <c r="R6990" i="1"/>
  <c r="S6990" i="1" s="1"/>
  <c r="R6989" i="1"/>
  <c r="S6989" i="1" s="1"/>
  <c r="R6988" i="1"/>
  <c r="S6988" i="1" s="1"/>
  <c r="R6987" i="1"/>
  <c r="S6987" i="1" s="1"/>
  <c r="R6986" i="1"/>
  <c r="S6986" i="1" s="1"/>
  <c r="R6985" i="1"/>
  <c r="S6985" i="1" s="1"/>
  <c r="R6984" i="1"/>
  <c r="S6984" i="1" s="1"/>
  <c r="R6983" i="1"/>
  <c r="S6983" i="1" s="1"/>
  <c r="R6982" i="1"/>
  <c r="S6982" i="1" s="1"/>
  <c r="R6981" i="1"/>
  <c r="S6981" i="1" s="1"/>
  <c r="R6980" i="1"/>
  <c r="S6980" i="1" s="1"/>
  <c r="R6979" i="1"/>
  <c r="S6979" i="1" s="1"/>
  <c r="R6978" i="1"/>
  <c r="S6978" i="1" s="1"/>
  <c r="R6977" i="1"/>
  <c r="S6977" i="1" s="1"/>
  <c r="R6976" i="1"/>
  <c r="S6976" i="1" s="1"/>
  <c r="R6975" i="1"/>
  <c r="S6975" i="1" s="1"/>
  <c r="R6974" i="1"/>
  <c r="S6974" i="1" s="1"/>
  <c r="R6973" i="1"/>
  <c r="S6973" i="1" s="1"/>
  <c r="R6972" i="1"/>
  <c r="S6972" i="1" s="1"/>
  <c r="R6971" i="1"/>
  <c r="S6971" i="1" s="1"/>
  <c r="R6970" i="1"/>
  <c r="S6970" i="1" s="1"/>
  <c r="R6969" i="1"/>
  <c r="S6969" i="1" s="1"/>
  <c r="R6968" i="1"/>
  <c r="S6968" i="1" s="1"/>
  <c r="R6967" i="1"/>
  <c r="S6967" i="1" s="1"/>
  <c r="R6966" i="1"/>
  <c r="S6966" i="1" s="1"/>
  <c r="R6965" i="1"/>
  <c r="S6965" i="1" s="1"/>
  <c r="R6964" i="1"/>
  <c r="S6964" i="1" s="1"/>
  <c r="R6963" i="1"/>
  <c r="S6963" i="1" s="1"/>
  <c r="R6962" i="1"/>
  <c r="S6962" i="1" s="1"/>
  <c r="R6961" i="1"/>
  <c r="S6961" i="1" s="1"/>
  <c r="R6960" i="1"/>
  <c r="S6960" i="1" s="1"/>
  <c r="R6959" i="1"/>
  <c r="S6959" i="1" s="1"/>
  <c r="R6958" i="1"/>
  <c r="S6958" i="1" s="1"/>
  <c r="R6957" i="1"/>
  <c r="S6957" i="1" s="1"/>
  <c r="R6956" i="1"/>
  <c r="S6956" i="1" s="1"/>
  <c r="R6955" i="1"/>
  <c r="S6955" i="1" s="1"/>
  <c r="R6954" i="1"/>
  <c r="S6954" i="1" s="1"/>
  <c r="R6953" i="1"/>
  <c r="S6953" i="1" s="1"/>
  <c r="R6952" i="1"/>
  <c r="S6952" i="1" s="1"/>
  <c r="R6951" i="1"/>
  <c r="S6951" i="1" s="1"/>
  <c r="R6950" i="1"/>
  <c r="S6950" i="1" s="1"/>
  <c r="R6949" i="1"/>
  <c r="S6949" i="1" s="1"/>
  <c r="R6948" i="1"/>
  <c r="S6948" i="1" s="1"/>
  <c r="R6947" i="1"/>
  <c r="S6947" i="1" s="1"/>
  <c r="R6946" i="1"/>
  <c r="S6946" i="1" s="1"/>
  <c r="R6945" i="1"/>
  <c r="S6945" i="1" s="1"/>
  <c r="R6944" i="1"/>
  <c r="S6944" i="1" s="1"/>
  <c r="R6943" i="1"/>
  <c r="S6943" i="1" s="1"/>
  <c r="R6942" i="1"/>
  <c r="S6942" i="1" s="1"/>
  <c r="R6941" i="1"/>
  <c r="S6941" i="1" s="1"/>
  <c r="R6940" i="1"/>
  <c r="S6940" i="1" s="1"/>
  <c r="R6939" i="1"/>
  <c r="S6939" i="1" s="1"/>
  <c r="R6938" i="1"/>
  <c r="S6938" i="1" s="1"/>
  <c r="R6937" i="1"/>
  <c r="S6937" i="1" s="1"/>
  <c r="R6936" i="1"/>
  <c r="S6936" i="1" s="1"/>
  <c r="R6935" i="1"/>
  <c r="S6935" i="1" s="1"/>
  <c r="R6934" i="1"/>
  <c r="S6934" i="1" s="1"/>
  <c r="R6933" i="1"/>
  <c r="S6933" i="1" s="1"/>
  <c r="R6932" i="1"/>
  <c r="S6932" i="1" s="1"/>
  <c r="R6931" i="1"/>
  <c r="S6931" i="1" s="1"/>
  <c r="R6930" i="1"/>
  <c r="S6930" i="1" s="1"/>
  <c r="R6929" i="1"/>
  <c r="S6929" i="1" s="1"/>
  <c r="R6928" i="1"/>
  <c r="S6928" i="1" s="1"/>
  <c r="R6927" i="1"/>
  <c r="S6927" i="1" s="1"/>
  <c r="R6926" i="1"/>
  <c r="S6926" i="1" s="1"/>
  <c r="R6925" i="1"/>
  <c r="S6925" i="1" s="1"/>
  <c r="R6924" i="1"/>
  <c r="S6924" i="1" s="1"/>
  <c r="R6923" i="1"/>
  <c r="S6923" i="1" s="1"/>
  <c r="R6922" i="1"/>
  <c r="S6922" i="1" s="1"/>
  <c r="R6921" i="1"/>
  <c r="S6921" i="1" s="1"/>
  <c r="R6920" i="1"/>
  <c r="S6920" i="1" s="1"/>
  <c r="R6919" i="1"/>
  <c r="S6919" i="1" s="1"/>
  <c r="R6918" i="1"/>
  <c r="S6918" i="1" s="1"/>
  <c r="R6917" i="1"/>
  <c r="S6917" i="1" s="1"/>
  <c r="R6916" i="1"/>
  <c r="S6916" i="1" s="1"/>
  <c r="R6915" i="1"/>
  <c r="S6915" i="1" s="1"/>
  <c r="R6914" i="1"/>
  <c r="S6914" i="1" s="1"/>
  <c r="R6913" i="1"/>
  <c r="S6913" i="1" s="1"/>
  <c r="R6912" i="1"/>
  <c r="S6912" i="1" s="1"/>
  <c r="R6911" i="1"/>
  <c r="S6911" i="1" s="1"/>
  <c r="R6910" i="1"/>
  <c r="S6910" i="1" s="1"/>
  <c r="R6909" i="1"/>
  <c r="S6909" i="1" s="1"/>
  <c r="R6908" i="1"/>
  <c r="S6908" i="1" s="1"/>
  <c r="R6907" i="1"/>
  <c r="S6907" i="1" s="1"/>
  <c r="R6906" i="1"/>
  <c r="S6906" i="1" s="1"/>
  <c r="R6905" i="1"/>
  <c r="S6905" i="1" s="1"/>
  <c r="R6904" i="1"/>
  <c r="S6904" i="1" s="1"/>
  <c r="R6903" i="1"/>
  <c r="S6903" i="1" s="1"/>
  <c r="R6902" i="1"/>
  <c r="S6902" i="1" s="1"/>
  <c r="R6901" i="1"/>
  <c r="S6901" i="1" s="1"/>
  <c r="R6900" i="1"/>
  <c r="S6900" i="1" s="1"/>
  <c r="R6899" i="1"/>
  <c r="S6899" i="1" s="1"/>
  <c r="A7414" i="1"/>
  <c r="T7414" i="1" s="1"/>
  <c r="A7413" i="1"/>
  <c r="T7413" i="1" s="1"/>
  <c r="A7412" i="1"/>
  <c r="T7412" i="1" s="1"/>
  <c r="A7411" i="1"/>
  <c r="T7411" i="1" s="1"/>
  <c r="A7410" i="1"/>
  <c r="T7410" i="1" s="1"/>
  <c r="A7409" i="1"/>
  <c r="T7409" i="1" s="1"/>
  <c r="A7408" i="1"/>
  <c r="T7408" i="1" s="1"/>
  <c r="A7407" i="1"/>
  <c r="T7407" i="1" s="1"/>
  <c r="A7406" i="1"/>
  <c r="T7406" i="1" s="1"/>
  <c r="A7405" i="1"/>
  <c r="T7405" i="1" s="1"/>
  <c r="A7404" i="1"/>
  <c r="T7404" i="1" s="1"/>
  <c r="A7403" i="1"/>
  <c r="T7403" i="1" s="1"/>
  <c r="A7402" i="1"/>
  <c r="T7402" i="1" s="1"/>
  <c r="A7401" i="1"/>
  <c r="T7401" i="1" s="1"/>
  <c r="A7400" i="1"/>
  <c r="T7400" i="1" s="1"/>
  <c r="A7399" i="1"/>
  <c r="T7399" i="1" s="1"/>
  <c r="A7398" i="1"/>
  <c r="T7398" i="1" s="1"/>
  <c r="A7397" i="1"/>
  <c r="T7397" i="1" s="1"/>
  <c r="A7396" i="1"/>
  <c r="T7396" i="1" s="1"/>
  <c r="A7395" i="1"/>
  <c r="T7395" i="1" s="1"/>
  <c r="A7394" i="1"/>
  <c r="T7394" i="1" s="1"/>
  <c r="A7393" i="1"/>
  <c r="T7393" i="1" s="1"/>
  <c r="A7392" i="1"/>
  <c r="T7392" i="1" s="1"/>
  <c r="A7391" i="1"/>
  <c r="T7391" i="1" s="1"/>
  <c r="A7390" i="1"/>
  <c r="T7390" i="1" s="1"/>
  <c r="A7389" i="1"/>
  <c r="T7389" i="1" s="1"/>
  <c r="A7388" i="1"/>
  <c r="T7388" i="1" s="1"/>
  <c r="A7387" i="1"/>
  <c r="T7387" i="1" s="1"/>
  <c r="A7386" i="1"/>
  <c r="T7386" i="1" s="1"/>
  <c r="A7385" i="1"/>
  <c r="T7385" i="1" s="1"/>
  <c r="A7384" i="1"/>
  <c r="T7384" i="1" s="1"/>
  <c r="A7383" i="1"/>
  <c r="T7383" i="1" s="1"/>
  <c r="A7382" i="1"/>
  <c r="T7382" i="1" s="1"/>
  <c r="A7381" i="1"/>
  <c r="T7381" i="1" s="1"/>
  <c r="A7380" i="1"/>
  <c r="T7380" i="1" s="1"/>
  <c r="A7379" i="1"/>
  <c r="T7379" i="1" s="1"/>
  <c r="A7378" i="1"/>
  <c r="T7378" i="1" s="1"/>
  <c r="A7377" i="1"/>
  <c r="T7377" i="1" s="1"/>
  <c r="A7376" i="1"/>
  <c r="T7376" i="1" s="1"/>
  <c r="A7375" i="1"/>
  <c r="T7375" i="1" s="1"/>
  <c r="A7374" i="1"/>
  <c r="T7374" i="1" s="1"/>
  <c r="A7373" i="1"/>
  <c r="T7373" i="1" s="1"/>
  <c r="A7372" i="1"/>
  <c r="T7372" i="1" s="1"/>
  <c r="A7371" i="1"/>
  <c r="T7371" i="1" s="1"/>
  <c r="A7370" i="1"/>
  <c r="T7370" i="1" s="1"/>
  <c r="A7369" i="1"/>
  <c r="T7369" i="1" s="1"/>
  <c r="A7368" i="1"/>
  <c r="T7368" i="1" s="1"/>
  <c r="A7367" i="1"/>
  <c r="T7367" i="1" s="1"/>
  <c r="A7366" i="1"/>
  <c r="T7366" i="1" s="1"/>
  <c r="A7365" i="1"/>
  <c r="T7365" i="1" s="1"/>
  <c r="A7364" i="1"/>
  <c r="T7364" i="1" s="1"/>
  <c r="A7363" i="1"/>
  <c r="T7363" i="1" s="1"/>
  <c r="A7362" i="1"/>
  <c r="T7362" i="1" s="1"/>
  <c r="A7361" i="1"/>
  <c r="T7361" i="1" s="1"/>
  <c r="A7360" i="1"/>
  <c r="T7360" i="1" s="1"/>
  <c r="A7359" i="1"/>
  <c r="T7359" i="1" s="1"/>
  <c r="A7358" i="1"/>
  <c r="T7358" i="1" s="1"/>
  <c r="A7357" i="1"/>
  <c r="T7357" i="1" s="1"/>
  <c r="A7356" i="1"/>
  <c r="T7356" i="1" s="1"/>
  <c r="A7355" i="1"/>
  <c r="T7355" i="1" s="1"/>
  <c r="A7354" i="1"/>
  <c r="T7354" i="1" s="1"/>
  <c r="A7353" i="1"/>
  <c r="T7353" i="1" s="1"/>
  <c r="A7352" i="1"/>
  <c r="T7352" i="1" s="1"/>
  <c r="A7351" i="1"/>
  <c r="T7351" i="1" s="1"/>
  <c r="A7350" i="1"/>
  <c r="T7350" i="1" s="1"/>
  <c r="A7349" i="1"/>
  <c r="T7349" i="1" s="1"/>
  <c r="A7348" i="1"/>
  <c r="T7348" i="1" s="1"/>
  <c r="A7347" i="1"/>
  <c r="T7347" i="1" s="1"/>
  <c r="A7346" i="1"/>
  <c r="T7346" i="1" s="1"/>
  <c r="A7345" i="1"/>
  <c r="T7345" i="1" s="1"/>
  <c r="A7344" i="1"/>
  <c r="T7344" i="1" s="1"/>
  <c r="A7343" i="1"/>
  <c r="T7343" i="1" s="1"/>
  <c r="A7342" i="1"/>
  <c r="T7342" i="1" s="1"/>
  <c r="A7341" i="1"/>
  <c r="T7341" i="1" s="1"/>
  <c r="A7340" i="1"/>
  <c r="T7340" i="1" s="1"/>
  <c r="A7339" i="1"/>
  <c r="T7339" i="1" s="1"/>
  <c r="A7338" i="1"/>
  <c r="T7338" i="1" s="1"/>
  <c r="A7337" i="1"/>
  <c r="T7337" i="1" s="1"/>
  <c r="A7336" i="1"/>
  <c r="T7336" i="1" s="1"/>
  <c r="A7335" i="1"/>
  <c r="T7335" i="1" s="1"/>
  <c r="A7334" i="1"/>
  <c r="T7334" i="1" s="1"/>
  <c r="A7333" i="1"/>
  <c r="T7333" i="1" s="1"/>
  <c r="A7332" i="1"/>
  <c r="T7332" i="1" s="1"/>
  <c r="A7331" i="1"/>
  <c r="T7331" i="1" s="1"/>
  <c r="A7330" i="1"/>
  <c r="T7330" i="1" s="1"/>
  <c r="A7329" i="1"/>
  <c r="T7329" i="1" s="1"/>
  <c r="A7328" i="1"/>
  <c r="T7328" i="1" s="1"/>
  <c r="A7327" i="1"/>
  <c r="T7327" i="1" s="1"/>
  <c r="A7326" i="1"/>
  <c r="T7326" i="1" s="1"/>
  <c r="A7325" i="1"/>
  <c r="T7325" i="1" s="1"/>
  <c r="A7324" i="1"/>
  <c r="T7324" i="1" s="1"/>
  <c r="A7323" i="1"/>
  <c r="T7323" i="1" s="1"/>
  <c r="A7322" i="1"/>
  <c r="T7322" i="1" s="1"/>
  <c r="A7321" i="1"/>
  <c r="T7321" i="1" s="1"/>
  <c r="A7320" i="1"/>
  <c r="T7320" i="1" s="1"/>
  <c r="A7319" i="1"/>
  <c r="T7319" i="1" s="1"/>
  <c r="A7318" i="1"/>
  <c r="T7318" i="1" s="1"/>
  <c r="A7317" i="1"/>
  <c r="T7317" i="1" s="1"/>
  <c r="A7316" i="1"/>
  <c r="T7316" i="1" s="1"/>
  <c r="A7315" i="1"/>
  <c r="T7315" i="1" s="1"/>
  <c r="A7314" i="1"/>
  <c r="T7314" i="1" s="1"/>
  <c r="A7313" i="1"/>
  <c r="T7313" i="1" s="1"/>
  <c r="A7312" i="1"/>
  <c r="T7312" i="1" s="1"/>
  <c r="A7311" i="1"/>
  <c r="T7311" i="1" s="1"/>
  <c r="A7310" i="1"/>
  <c r="T7310" i="1" s="1"/>
  <c r="A7309" i="1"/>
  <c r="T7309" i="1" s="1"/>
  <c r="A7308" i="1"/>
  <c r="T7308" i="1" s="1"/>
  <c r="A7307" i="1"/>
  <c r="T7307" i="1" s="1"/>
  <c r="A7306" i="1"/>
  <c r="T7306" i="1" s="1"/>
  <c r="A7305" i="1"/>
  <c r="T7305" i="1" s="1"/>
  <c r="A7304" i="1"/>
  <c r="T7304" i="1" s="1"/>
  <c r="A7303" i="1"/>
  <c r="T7303" i="1" s="1"/>
  <c r="A7302" i="1"/>
  <c r="T7302" i="1" s="1"/>
  <c r="A7301" i="1"/>
  <c r="T7301" i="1" s="1"/>
  <c r="A7300" i="1"/>
  <c r="T7300" i="1" s="1"/>
  <c r="A7299" i="1"/>
  <c r="T7299" i="1" s="1"/>
  <c r="A7298" i="1"/>
  <c r="T7298" i="1" s="1"/>
  <c r="A7297" i="1"/>
  <c r="T7297" i="1" s="1"/>
  <c r="A7296" i="1"/>
  <c r="T7296" i="1" s="1"/>
  <c r="A7295" i="1"/>
  <c r="T7295" i="1" s="1"/>
  <c r="A7294" i="1"/>
  <c r="T7294" i="1" s="1"/>
  <c r="A7293" i="1"/>
  <c r="T7293" i="1" s="1"/>
  <c r="A7292" i="1"/>
  <c r="T7292" i="1" s="1"/>
  <c r="A7291" i="1"/>
  <c r="T7291" i="1" s="1"/>
  <c r="A7290" i="1"/>
  <c r="T7290" i="1" s="1"/>
  <c r="A7289" i="1"/>
  <c r="T7289" i="1" s="1"/>
  <c r="A7288" i="1"/>
  <c r="T7288" i="1" s="1"/>
  <c r="A7287" i="1"/>
  <c r="T7287" i="1" s="1"/>
  <c r="A7286" i="1"/>
  <c r="T7286" i="1" s="1"/>
  <c r="A7285" i="1"/>
  <c r="T7285" i="1" s="1"/>
  <c r="A7284" i="1"/>
  <c r="T7284" i="1" s="1"/>
  <c r="A7283" i="1"/>
  <c r="T7283" i="1" s="1"/>
  <c r="A7282" i="1"/>
  <c r="T7282" i="1" s="1"/>
  <c r="A7281" i="1"/>
  <c r="T7281" i="1" s="1"/>
  <c r="A7280" i="1"/>
  <c r="T7280" i="1" s="1"/>
  <c r="A7279" i="1"/>
  <c r="T7279" i="1" s="1"/>
  <c r="A7278" i="1"/>
  <c r="T7278" i="1" s="1"/>
  <c r="A7277" i="1"/>
  <c r="T7277" i="1" s="1"/>
  <c r="A7276" i="1"/>
  <c r="T7276" i="1" s="1"/>
  <c r="A7275" i="1"/>
  <c r="T7275" i="1" s="1"/>
  <c r="A7274" i="1"/>
  <c r="T7274" i="1" s="1"/>
  <c r="A7273" i="1"/>
  <c r="T7273" i="1" s="1"/>
  <c r="A7272" i="1"/>
  <c r="T7272" i="1" s="1"/>
  <c r="A7271" i="1"/>
  <c r="T7271" i="1" s="1"/>
  <c r="A7270" i="1"/>
  <c r="T7270" i="1" s="1"/>
  <c r="A7269" i="1"/>
  <c r="T7269" i="1" s="1"/>
  <c r="A7268" i="1"/>
  <c r="T7268" i="1" s="1"/>
  <c r="A7267" i="1"/>
  <c r="T7267" i="1" s="1"/>
  <c r="A7266" i="1"/>
  <c r="T7266" i="1" s="1"/>
  <c r="A7265" i="1"/>
  <c r="T7265" i="1" s="1"/>
  <c r="A7264" i="1"/>
  <c r="T7264" i="1" s="1"/>
  <c r="A7263" i="1"/>
  <c r="T7263" i="1" s="1"/>
  <c r="A7262" i="1"/>
  <c r="T7262" i="1" s="1"/>
  <c r="A7261" i="1"/>
  <c r="T7261" i="1" s="1"/>
  <c r="A7260" i="1"/>
  <c r="T7260" i="1" s="1"/>
  <c r="A7259" i="1"/>
  <c r="T7259" i="1" s="1"/>
  <c r="A7258" i="1"/>
  <c r="T7258" i="1" s="1"/>
  <c r="A7257" i="1"/>
  <c r="T7257" i="1" s="1"/>
  <c r="A7256" i="1"/>
  <c r="T7256" i="1" s="1"/>
  <c r="A7255" i="1"/>
  <c r="T7255" i="1" s="1"/>
  <c r="A7254" i="1"/>
  <c r="T7254" i="1" s="1"/>
  <c r="A7253" i="1"/>
  <c r="T7253" i="1" s="1"/>
  <c r="A7252" i="1"/>
  <c r="T7252" i="1" s="1"/>
  <c r="A7251" i="1"/>
  <c r="T7251" i="1" s="1"/>
  <c r="A7250" i="1"/>
  <c r="T7250" i="1" s="1"/>
  <c r="A7249" i="1"/>
  <c r="T7249" i="1" s="1"/>
  <c r="A7248" i="1"/>
  <c r="T7248" i="1" s="1"/>
  <c r="A7247" i="1"/>
  <c r="T7247" i="1" s="1"/>
  <c r="A7246" i="1"/>
  <c r="T7246" i="1" s="1"/>
  <c r="A7245" i="1"/>
  <c r="T7245" i="1" s="1"/>
  <c r="A7244" i="1"/>
  <c r="T7244" i="1" s="1"/>
  <c r="A7243" i="1"/>
  <c r="T7243" i="1" s="1"/>
  <c r="A7242" i="1"/>
  <c r="T7242" i="1" s="1"/>
  <c r="A7241" i="1"/>
  <c r="T7241" i="1" s="1"/>
  <c r="A7240" i="1"/>
  <c r="T7240" i="1" s="1"/>
  <c r="A7239" i="1"/>
  <c r="T7239" i="1" s="1"/>
  <c r="A7238" i="1"/>
  <c r="T7238" i="1" s="1"/>
  <c r="A7237" i="1"/>
  <c r="T7237" i="1" s="1"/>
  <c r="A7236" i="1"/>
  <c r="T7236" i="1" s="1"/>
  <c r="A7235" i="1"/>
  <c r="T7235" i="1" s="1"/>
  <c r="A7234" i="1"/>
  <c r="T7234" i="1" s="1"/>
  <c r="A7233" i="1"/>
  <c r="T7233" i="1" s="1"/>
  <c r="A7232" i="1"/>
  <c r="T7232" i="1" s="1"/>
  <c r="A7231" i="1"/>
  <c r="T7231" i="1" s="1"/>
  <c r="A7230" i="1"/>
  <c r="T7230" i="1" s="1"/>
  <c r="A7229" i="1"/>
  <c r="T7229" i="1" s="1"/>
  <c r="A7228" i="1"/>
  <c r="T7228" i="1" s="1"/>
  <c r="A7227" i="1"/>
  <c r="T7227" i="1" s="1"/>
  <c r="A7226" i="1"/>
  <c r="T7226" i="1" s="1"/>
  <c r="A7225" i="1"/>
  <c r="T7225" i="1" s="1"/>
  <c r="A7224" i="1"/>
  <c r="T7224" i="1" s="1"/>
  <c r="A7223" i="1"/>
  <c r="T7223" i="1" s="1"/>
  <c r="A7222" i="1"/>
  <c r="T7222" i="1" s="1"/>
  <c r="A7221" i="1"/>
  <c r="T7221" i="1" s="1"/>
  <c r="A7220" i="1"/>
  <c r="T7220" i="1" s="1"/>
  <c r="A7219" i="1"/>
  <c r="T7219" i="1" s="1"/>
  <c r="A7218" i="1"/>
  <c r="T7218" i="1" s="1"/>
  <c r="A7217" i="1"/>
  <c r="T7217" i="1" s="1"/>
  <c r="A7216" i="1"/>
  <c r="T7216" i="1" s="1"/>
  <c r="A7215" i="1"/>
  <c r="T7215" i="1" s="1"/>
  <c r="A7214" i="1"/>
  <c r="T7214" i="1" s="1"/>
  <c r="A7213" i="1"/>
  <c r="T7213" i="1" s="1"/>
  <c r="A7212" i="1"/>
  <c r="T7212" i="1" s="1"/>
  <c r="A7211" i="1"/>
  <c r="T7211" i="1" s="1"/>
  <c r="A7210" i="1"/>
  <c r="T7210" i="1" s="1"/>
  <c r="A7209" i="1"/>
  <c r="T7209" i="1" s="1"/>
  <c r="A7208" i="1"/>
  <c r="T7208" i="1" s="1"/>
  <c r="A7207" i="1"/>
  <c r="T7207" i="1" s="1"/>
  <c r="A7206" i="1"/>
  <c r="T7206" i="1" s="1"/>
  <c r="A7205" i="1"/>
  <c r="T7205" i="1" s="1"/>
  <c r="A7204" i="1"/>
  <c r="T7204" i="1" s="1"/>
  <c r="A7203" i="1"/>
  <c r="T7203" i="1" s="1"/>
  <c r="A7202" i="1"/>
  <c r="T7202" i="1" s="1"/>
  <c r="A7201" i="1"/>
  <c r="T7201" i="1" s="1"/>
  <c r="A7200" i="1"/>
  <c r="T7200" i="1" s="1"/>
  <c r="A7199" i="1"/>
  <c r="T7199" i="1" s="1"/>
  <c r="A7198" i="1"/>
  <c r="T7198" i="1" s="1"/>
  <c r="A7197" i="1"/>
  <c r="T7197" i="1" s="1"/>
  <c r="A7196" i="1"/>
  <c r="T7196" i="1" s="1"/>
  <c r="A7195" i="1"/>
  <c r="T7195" i="1" s="1"/>
  <c r="A7194" i="1"/>
  <c r="T7194" i="1" s="1"/>
  <c r="A7193" i="1"/>
  <c r="T7193" i="1" s="1"/>
  <c r="A7192" i="1"/>
  <c r="T7192" i="1" s="1"/>
  <c r="A7191" i="1"/>
  <c r="T7191" i="1" s="1"/>
  <c r="A7190" i="1"/>
  <c r="T7190" i="1" s="1"/>
  <c r="A7189" i="1"/>
  <c r="T7189" i="1" s="1"/>
  <c r="A7188" i="1"/>
  <c r="T7188" i="1" s="1"/>
  <c r="A7187" i="1"/>
  <c r="T7187" i="1" s="1"/>
  <c r="A7186" i="1"/>
  <c r="T7186" i="1" s="1"/>
  <c r="A7185" i="1"/>
  <c r="T7185" i="1" s="1"/>
  <c r="A7184" i="1"/>
  <c r="T7184" i="1" s="1"/>
  <c r="A7183" i="1"/>
  <c r="T7183" i="1" s="1"/>
  <c r="A7182" i="1"/>
  <c r="T7182" i="1" s="1"/>
  <c r="A7181" i="1"/>
  <c r="T7181" i="1" s="1"/>
  <c r="A7180" i="1"/>
  <c r="T7180" i="1" s="1"/>
  <c r="A7179" i="1"/>
  <c r="T7179" i="1" s="1"/>
  <c r="A7178" i="1"/>
  <c r="T7178" i="1" s="1"/>
  <c r="A7177" i="1"/>
  <c r="T7177" i="1" s="1"/>
  <c r="A7176" i="1"/>
  <c r="T7176" i="1" s="1"/>
  <c r="A7175" i="1"/>
  <c r="T7175" i="1" s="1"/>
  <c r="A7174" i="1"/>
  <c r="T7174" i="1" s="1"/>
  <c r="A7173" i="1"/>
  <c r="T7173" i="1" s="1"/>
  <c r="A7172" i="1"/>
  <c r="T7172" i="1" s="1"/>
  <c r="A7171" i="1"/>
  <c r="T7171" i="1" s="1"/>
  <c r="A7170" i="1"/>
  <c r="T7170" i="1" s="1"/>
  <c r="A7169" i="1"/>
  <c r="T7169" i="1" s="1"/>
  <c r="A7168" i="1"/>
  <c r="T7168" i="1" s="1"/>
  <c r="A7167" i="1"/>
  <c r="T7167" i="1" s="1"/>
  <c r="A7166" i="1"/>
  <c r="T7166" i="1" s="1"/>
  <c r="A7165" i="1"/>
  <c r="T7165" i="1" s="1"/>
  <c r="A7164" i="1"/>
  <c r="T7164" i="1" s="1"/>
  <c r="A7163" i="1"/>
  <c r="T7163" i="1" s="1"/>
  <c r="A7162" i="1"/>
  <c r="T7162" i="1" s="1"/>
  <c r="A7161" i="1"/>
  <c r="T7161" i="1" s="1"/>
  <c r="A7160" i="1"/>
  <c r="T7160" i="1" s="1"/>
  <c r="A7159" i="1"/>
  <c r="T7159" i="1" s="1"/>
  <c r="A7158" i="1"/>
  <c r="T7158" i="1" s="1"/>
  <c r="A7157" i="1"/>
  <c r="T7157" i="1" s="1"/>
  <c r="A7156" i="1"/>
  <c r="T7156" i="1" s="1"/>
  <c r="A7155" i="1"/>
  <c r="T7155" i="1" s="1"/>
  <c r="A7154" i="1"/>
  <c r="T7154" i="1" s="1"/>
  <c r="A7153" i="1"/>
  <c r="T7153" i="1" s="1"/>
  <c r="A7152" i="1"/>
  <c r="T7152" i="1" s="1"/>
  <c r="A7151" i="1"/>
  <c r="T7151" i="1" s="1"/>
  <c r="A7150" i="1"/>
  <c r="T7150" i="1" s="1"/>
  <c r="A7149" i="1"/>
  <c r="T7149" i="1" s="1"/>
  <c r="A7148" i="1"/>
  <c r="T7148" i="1" s="1"/>
  <c r="A7147" i="1"/>
  <c r="T7147" i="1" s="1"/>
  <c r="A7146" i="1"/>
  <c r="T7146" i="1" s="1"/>
  <c r="A7145" i="1"/>
  <c r="T7145" i="1" s="1"/>
  <c r="A7144" i="1"/>
  <c r="T7144" i="1" s="1"/>
  <c r="A7143" i="1"/>
  <c r="T7143" i="1" s="1"/>
  <c r="A7142" i="1"/>
  <c r="T7142" i="1" s="1"/>
  <c r="A7141" i="1"/>
  <c r="T7141" i="1" s="1"/>
  <c r="A7140" i="1"/>
  <c r="T7140" i="1" s="1"/>
  <c r="A7139" i="1"/>
  <c r="T7139" i="1" s="1"/>
  <c r="A7138" i="1"/>
  <c r="T7138" i="1" s="1"/>
  <c r="A7137" i="1"/>
  <c r="T7137" i="1" s="1"/>
  <c r="A7136" i="1"/>
  <c r="T7136" i="1" s="1"/>
  <c r="A7135" i="1"/>
  <c r="T7135" i="1" s="1"/>
  <c r="A7134" i="1"/>
  <c r="T7134" i="1" s="1"/>
  <c r="A7133" i="1"/>
  <c r="T7133" i="1" s="1"/>
  <c r="A7132" i="1"/>
  <c r="T7132" i="1" s="1"/>
  <c r="A7131" i="1"/>
  <c r="T7131" i="1" s="1"/>
  <c r="A7130" i="1"/>
  <c r="T7130" i="1" s="1"/>
  <c r="A7129" i="1"/>
  <c r="T7129" i="1" s="1"/>
  <c r="A7128" i="1"/>
  <c r="T7128" i="1" s="1"/>
  <c r="A7127" i="1"/>
  <c r="T7127" i="1" s="1"/>
  <c r="A7126" i="1"/>
  <c r="T7126" i="1" s="1"/>
  <c r="A7125" i="1"/>
  <c r="T7125" i="1" s="1"/>
  <c r="A7124" i="1"/>
  <c r="T7124" i="1" s="1"/>
  <c r="A7123" i="1"/>
  <c r="T7123" i="1" s="1"/>
  <c r="A7122" i="1"/>
  <c r="T7122" i="1" s="1"/>
  <c r="A7121" i="1"/>
  <c r="T7121" i="1" s="1"/>
  <c r="A7120" i="1"/>
  <c r="T7120" i="1" s="1"/>
  <c r="A7119" i="1"/>
  <c r="T7119" i="1" s="1"/>
  <c r="A7118" i="1"/>
  <c r="T7118" i="1" s="1"/>
  <c r="A7117" i="1"/>
  <c r="T7117" i="1" s="1"/>
  <c r="A7116" i="1"/>
  <c r="T7116" i="1" s="1"/>
  <c r="A7115" i="1"/>
  <c r="T7115" i="1" s="1"/>
  <c r="A7114" i="1"/>
  <c r="T7114" i="1" s="1"/>
  <c r="A7113" i="1"/>
  <c r="T7113" i="1" s="1"/>
  <c r="A7112" i="1"/>
  <c r="T7112" i="1" s="1"/>
  <c r="A7111" i="1"/>
  <c r="T7111" i="1" s="1"/>
  <c r="A7110" i="1"/>
  <c r="T7110" i="1" s="1"/>
  <c r="A7109" i="1"/>
  <c r="T7109" i="1" s="1"/>
  <c r="A7108" i="1"/>
  <c r="T7108" i="1" s="1"/>
  <c r="A7107" i="1"/>
  <c r="T7107" i="1" s="1"/>
  <c r="A7106" i="1"/>
  <c r="T7106" i="1" s="1"/>
  <c r="A7105" i="1"/>
  <c r="T7105" i="1" s="1"/>
  <c r="A7104" i="1"/>
  <c r="T7104" i="1" s="1"/>
  <c r="A7103" i="1"/>
  <c r="T7103" i="1" s="1"/>
  <c r="A7102" i="1"/>
  <c r="T7102" i="1" s="1"/>
  <c r="A7101" i="1"/>
  <c r="T7101" i="1" s="1"/>
  <c r="A7100" i="1"/>
  <c r="T7100" i="1" s="1"/>
  <c r="A7099" i="1"/>
  <c r="T7099" i="1" s="1"/>
  <c r="A7098" i="1"/>
  <c r="T7098" i="1" s="1"/>
  <c r="A7097" i="1"/>
  <c r="T7097" i="1" s="1"/>
  <c r="A7096" i="1"/>
  <c r="T7096" i="1" s="1"/>
  <c r="A7095" i="1"/>
  <c r="T7095" i="1" s="1"/>
  <c r="A7094" i="1"/>
  <c r="T7094" i="1" s="1"/>
  <c r="A7093" i="1"/>
  <c r="T7093" i="1" s="1"/>
  <c r="A7092" i="1"/>
  <c r="T7092" i="1" s="1"/>
  <c r="A7091" i="1"/>
  <c r="T7091" i="1" s="1"/>
  <c r="A7090" i="1"/>
  <c r="T7090" i="1" s="1"/>
  <c r="A7089" i="1"/>
  <c r="T7089" i="1" s="1"/>
  <c r="A7088" i="1"/>
  <c r="T7088" i="1" s="1"/>
  <c r="A7087" i="1"/>
  <c r="T7087" i="1" s="1"/>
  <c r="A7086" i="1"/>
  <c r="T7086" i="1" s="1"/>
  <c r="A7085" i="1"/>
  <c r="T7085" i="1" s="1"/>
  <c r="A7084" i="1"/>
  <c r="T7084" i="1" s="1"/>
  <c r="A7083" i="1"/>
  <c r="T7083" i="1" s="1"/>
  <c r="A7082" i="1"/>
  <c r="T7082" i="1" s="1"/>
  <c r="A7081" i="1"/>
  <c r="T7081" i="1" s="1"/>
  <c r="A7080" i="1"/>
  <c r="T7080" i="1" s="1"/>
  <c r="A7079" i="1"/>
  <c r="T7079" i="1" s="1"/>
  <c r="A7078" i="1"/>
  <c r="T7078" i="1" s="1"/>
  <c r="A7077" i="1"/>
  <c r="T7077" i="1" s="1"/>
  <c r="A7076" i="1"/>
  <c r="T7076" i="1" s="1"/>
  <c r="A7075" i="1"/>
  <c r="T7075" i="1" s="1"/>
  <c r="A7074" i="1"/>
  <c r="T7074" i="1" s="1"/>
  <c r="A7073" i="1"/>
  <c r="T7073" i="1" s="1"/>
  <c r="A7072" i="1"/>
  <c r="T7072" i="1" s="1"/>
  <c r="A7071" i="1"/>
  <c r="T7071" i="1" s="1"/>
  <c r="A7070" i="1"/>
  <c r="T7070" i="1" s="1"/>
  <c r="A7069" i="1"/>
  <c r="T7069" i="1" s="1"/>
  <c r="A7068" i="1"/>
  <c r="T7068" i="1" s="1"/>
  <c r="A7067" i="1"/>
  <c r="T7067" i="1" s="1"/>
  <c r="A7066" i="1"/>
  <c r="T7066" i="1" s="1"/>
  <c r="A7065" i="1"/>
  <c r="T7065" i="1" s="1"/>
  <c r="A7064" i="1"/>
  <c r="T7064" i="1" s="1"/>
  <c r="A7063" i="1"/>
  <c r="T7063" i="1" s="1"/>
  <c r="A7062" i="1"/>
  <c r="T7062" i="1" s="1"/>
  <c r="A7061" i="1"/>
  <c r="T7061" i="1" s="1"/>
  <c r="A7060" i="1"/>
  <c r="T7060" i="1" s="1"/>
  <c r="A7059" i="1"/>
  <c r="T7059" i="1" s="1"/>
  <c r="A7058" i="1"/>
  <c r="T7058" i="1" s="1"/>
  <c r="A7057" i="1"/>
  <c r="T7057" i="1" s="1"/>
  <c r="A7056" i="1"/>
  <c r="T7056" i="1" s="1"/>
  <c r="A7055" i="1"/>
  <c r="T7055" i="1" s="1"/>
  <c r="A7054" i="1"/>
  <c r="T7054" i="1" s="1"/>
  <c r="A7053" i="1"/>
  <c r="T7053" i="1" s="1"/>
  <c r="A7052" i="1"/>
  <c r="T7052" i="1" s="1"/>
  <c r="A7051" i="1"/>
  <c r="T7051" i="1" s="1"/>
  <c r="A7050" i="1"/>
  <c r="T7050" i="1" s="1"/>
  <c r="A7049" i="1"/>
  <c r="T7049" i="1" s="1"/>
  <c r="A7048" i="1"/>
  <c r="T7048" i="1" s="1"/>
  <c r="A7047" i="1"/>
  <c r="T7047" i="1" s="1"/>
  <c r="A7046" i="1"/>
  <c r="T7046" i="1" s="1"/>
  <c r="A7045" i="1"/>
  <c r="T7045" i="1" s="1"/>
  <c r="A7044" i="1"/>
  <c r="T7044" i="1" s="1"/>
  <c r="A7043" i="1"/>
  <c r="T7043" i="1" s="1"/>
  <c r="A7042" i="1"/>
  <c r="T7042" i="1" s="1"/>
  <c r="A7041" i="1"/>
  <c r="T7041" i="1" s="1"/>
  <c r="A7040" i="1"/>
  <c r="T7040" i="1" s="1"/>
  <c r="A7039" i="1"/>
  <c r="T7039" i="1" s="1"/>
  <c r="A7038" i="1"/>
  <c r="T7038" i="1" s="1"/>
  <c r="A7037" i="1"/>
  <c r="T7037" i="1" s="1"/>
  <c r="A7036" i="1"/>
  <c r="T7036" i="1" s="1"/>
  <c r="A7035" i="1"/>
  <c r="T7035" i="1" s="1"/>
  <c r="A7034" i="1"/>
  <c r="T7034" i="1" s="1"/>
  <c r="A7033" i="1"/>
  <c r="T7033" i="1" s="1"/>
  <c r="A7032" i="1"/>
  <c r="T7032" i="1" s="1"/>
  <c r="A7031" i="1"/>
  <c r="T7031" i="1" s="1"/>
  <c r="A7030" i="1"/>
  <c r="T7030" i="1" s="1"/>
  <c r="A7029" i="1"/>
  <c r="T7029" i="1" s="1"/>
  <c r="A7028" i="1"/>
  <c r="T7028" i="1" s="1"/>
  <c r="A7027" i="1"/>
  <c r="T7027" i="1" s="1"/>
  <c r="A7026" i="1"/>
  <c r="T7026" i="1" s="1"/>
  <c r="A7025" i="1"/>
  <c r="T7025" i="1" s="1"/>
  <c r="A7024" i="1"/>
  <c r="T7024" i="1" s="1"/>
  <c r="A7023" i="1"/>
  <c r="T7023" i="1" s="1"/>
  <c r="A7022" i="1"/>
  <c r="T7022" i="1" s="1"/>
  <c r="A7021" i="1"/>
  <c r="T7021" i="1" s="1"/>
  <c r="A7020" i="1"/>
  <c r="T7020" i="1" s="1"/>
  <c r="A7019" i="1"/>
  <c r="T7019" i="1" s="1"/>
  <c r="A7018" i="1"/>
  <c r="T7018" i="1" s="1"/>
  <c r="A7017" i="1"/>
  <c r="T7017" i="1" s="1"/>
  <c r="A7016" i="1"/>
  <c r="T7016" i="1" s="1"/>
  <c r="A7015" i="1"/>
  <c r="T7015" i="1" s="1"/>
  <c r="A7014" i="1"/>
  <c r="T7014" i="1" s="1"/>
  <c r="A7013" i="1"/>
  <c r="T7013" i="1" s="1"/>
  <c r="A7012" i="1"/>
  <c r="T7012" i="1" s="1"/>
  <c r="A7011" i="1"/>
  <c r="T7011" i="1" s="1"/>
  <c r="A7010" i="1"/>
  <c r="T7010" i="1" s="1"/>
  <c r="A7009" i="1"/>
  <c r="T7009" i="1" s="1"/>
  <c r="A7008" i="1"/>
  <c r="T7008" i="1" s="1"/>
  <c r="A7007" i="1"/>
  <c r="T7007" i="1" s="1"/>
  <c r="A7006" i="1"/>
  <c r="T7006" i="1" s="1"/>
  <c r="A7005" i="1"/>
  <c r="T7005" i="1" s="1"/>
  <c r="A7004" i="1"/>
  <c r="T7004" i="1" s="1"/>
  <c r="A7003" i="1"/>
  <c r="T7003" i="1" s="1"/>
  <c r="A7002" i="1"/>
  <c r="T7002" i="1" s="1"/>
  <c r="A7001" i="1"/>
  <c r="T7001" i="1" s="1"/>
  <c r="A7000" i="1"/>
  <c r="T7000" i="1" s="1"/>
  <c r="A6999" i="1"/>
  <c r="T6999" i="1" s="1"/>
  <c r="A6998" i="1"/>
  <c r="T6998" i="1" s="1"/>
  <c r="A6997" i="1"/>
  <c r="T6997" i="1" s="1"/>
  <c r="A6996" i="1"/>
  <c r="T6996" i="1" s="1"/>
  <c r="A6995" i="1"/>
  <c r="T6995" i="1" s="1"/>
  <c r="A6994" i="1"/>
  <c r="T6994" i="1" s="1"/>
  <c r="A6993" i="1"/>
  <c r="T6993" i="1" s="1"/>
  <c r="A6992" i="1"/>
  <c r="T6992" i="1" s="1"/>
  <c r="A6991" i="1"/>
  <c r="T6991" i="1" s="1"/>
  <c r="A6990" i="1"/>
  <c r="T6990" i="1" s="1"/>
  <c r="A6989" i="1"/>
  <c r="T6989" i="1" s="1"/>
  <c r="A6988" i="1"/>
  <c r="T6988" i="1" s="1"/>
  <c r="A6987" i="1"/>
  <c r="T6987" i="1" s="1"/>
  <c r="A6986" i="1"/>
  <c r="T6986" i="1" s="1"/>
  <c r="A6985" i="1"/>
  <c r="T6985" i="1" s="1"/>
  <c r="A6984" i="1"/>
  <c r="T6984" i="1" s="1"/>
  <c r="A6983" i="1"/>
  <c r="T6983" i="1" s="1"/>
  <c r="A6982" i="1"/>
  <c r="T6982" i="1" s="1"/>
  <c r="A6981" i="1"/>
  <c r="T6981" i="1" s="1"/>
  <c r="A6980" i="1"/>
  <c r="T6980" i="1" s="1"/>
  <c r="A6979" i="1"/>
  <c r="T6979" i="1" s="1"/>
  <c r="A6978" i="1"/>
  <c r="T6978" i="1" s="1"/>
  <c r="A6977" i="1"/>
  <c r="T6977" i="1" s="1"/>
  <c r="A6976" i="1"/>
  <c r="T6976" i="1" s="1"/>
  <c r="A6975" i="1"/>
  <c r="T6975" i="1" s="1"/>
  <c r="A6974" i="1"/>
  <c r="T6974" i="1" s="1"/>
  <c r="A6973" i="1"/>
  <c r="T6973" i="1" s="1"/>
  <c r="A6972" i="1"/>
  <c r="T6972" i="1" s="1"/>
  <c r="A6971" i="1"/>
  <c r="T6971" i="1" s="1"/>
  <c r="A6970" i="1"/>
  <c r="T6970" i="1" s="1"/>
  <c r="A6969" i="1"/>
  <c r="T6969" i="1" s="1"/>
  <c r="A6968" i="1"/>
  <c r="T6968" i="1" s="1"/>
  <c r="A6967" i="1"/>
  <c r="T6967" i="1" s="1"/>
  <c r="A6966" i="1"/>
  <c r="T6966" i="1" s="1"/>
  <c r="A6965" i="1"/>
  <c r="T6965" i="1" s="1"/>
  <c r="A6964" i="1"/>
  <c r="T6964" i="1" s="1"/>
  <c r="A6963" i="1"/>
  <c r="T6963" i="1" s="1"/>
  <c r="A6962" i="1"/>
  <c r="T6962" i="1" s="1"/>
  <c r="A6961" i="1"/>
  <c r="T6961" i="1" s="1"/>
  <c r="A6960" i="1"/>
  <c r="T6960" i="1" s="1"/>
  <c r="A6959" i="1"/>
  <c r="T6959" i="1" s="1"/>
  <c r="A6958" i="1"/>
  <c r="T6958" i="1" s="1"/>
  <c r="A6957" i="1"/>
  <c r="T6957" i="1" s="1"/>
  <c r="A6956" i="1"/>
  <c r="T6956" i="1" s="1"/>
  <c r="A6955" i="1"/>
  <c r="T6955" i="1" s="1"/>
  <c r="A6954" i="1"/>
  <c r="T6954" i="1" s="1"/>
  <c r="A6953" i="1"/>
  <c r="T6953" i="1" s="1"/>
  <c r="A6952" i="1"/>
  <c r="T6952" i="1" s="1"/>
  <c r="A6951" i="1"/>
  <c r="T6951" i="1" s="1"/>
  <c r="A6950" i="1"/>
  <c r="T6950" i="1" s="1"/>
  <c r="A6949" i="1"/>
  <c r="T6949" i="1" s="1"/>
  <c r="A6948" i="1"/>
  <c r="T6948" i="1" s="1"/>
  <c r="A6947" i="1"/>
  <c r="T6947" i="1" s="1"/>
  <c r="A6946" i="1"/>
  <c r="T6946" i="1" s="1"/>
  <c r="A6945" i="1"/>
  <c r="T6945" i="1" s="1"/>
  <c r="A6944" i="1"/>
  <c r="T6944" i="1" s="1"/>
  <c r="A6943" i="1"/>
  <c r="T6943" i="1" s="1"/>
  <c r="A6942" i="1"/>
  <c r="T6942" i="1" s="1"/>
  <c r="A6941" i="1"/>
  <c r="T6941" i="1" s="1"/>
  <c r="A6940" i="1"/>
  <c r="T6940" i="1" s="1"/>
  <c r="A6939" i="1"/>
  <c r="T6939" i="1" s="1"/>
  <c r="A6938" i="1"/>
  <c r="T6938" i="1" s="1"/>
  <c r="A6937" i="1"/>
  <c r="T6937" i="1" s="1"/>
  <c r="A6936" i="1"/>
  <c r="T6936" i="1" s="1"/>
  <c r="A6935" i="1"/>
  <c r="T6935" i="1" s="1"/>
  <c r="A6934" i="1"/>
  <c r="T6934" i="1" s="1"/>
  <c r="A6933" i="1"/>
  <c r="T6933" i="1" s="1"/>
  <c r="A6932" i="1"/>
  <c r="T6932" i="1" s="1"/>
  <c r="A6931" i="1"/>
  <c r="T6931" i="1" s="1"/>
  <c r="A6930" i="1"/>
  <c r="T6930" i="1" s="1"/>
  <c r="A6929" i="1"/>
  <c r="T6929" i="1" s="1"/>
  <c r="A6928" i="1"/>
  <c r="T6928" i="1" s="1"/>
  <c r="A6927" i="1"/>
  <c r="T6927" i="1" s="1"/>
  <c r="A6926" i="1"/>
  <c r="T6926" i="1" s="1"/>
  <c r="A6925" i="1"/>
  <c r="T6925" i="1" s="1"/>
  <c r="A6924" i="1"/>
  <c r="T6924" i="1" s="1"/>
  <c r="A6923" i="1"/>
  <c r="T6923" i="1" s="1"/>
  <c r="A6922" i="1"/>
  <c r="T6922" i="1" s="1"/>
  <c r="A6921" i="1"/>
  <c r="T6921" i="1" s="1"/>
  <c r="A6920" i="1"/>
  <c r="T6920" i="1" s="1"/>
  <c r="A6919" i="1"/>
  <c r="T6919" i="1" s="1"/>
  <c r="A6918" i="1"/>
  <c r="T6918" i="1" s="1"/>
  <c r="A6917" i="1"/>
  <c r="T6917" i="1" s="1"/>
  <c r="A6916" i="1"/>
  <c r="T6916" i="1" s="1"/>
  <c r="A6915" i="1"/>
  <c r="T6915" i="1" s="1"/>
  <c r="A6914" i="1"/>
  <c r="T6914" i="1" s="1"/>
  <c r="A6913" i="1"/>
  <c r="T6913" i="1" s="1"/>
  <c r="A6912" i="1"/>
  <c r="T6912" i="1" s="1"/>
  <c r="A6911" i="1"/>
  <c r="T6911" i="1" s="1"/>
  <c r="A6910" i="1"/>
  <c r="T6910" i="1" s="1"/>
  <c r="A6909" i="1"/>
  <c r="T6909" i="1" s="1"/>
  <c r="A6908" i="1"/>
  <c r="T6908" i="1" s="1"/>
  <c r="A6907" i="1"/>
  <c r="T6907" i="1" s="1"/>
  <c r="A6906" i="1"/>
  <c r="T6906" i="1" s="1"/>
  <c r="A6905" i="1"/>
  <c r="T6905" i="1" s="1"/>
  <c r="A6904" i="1"/>
  <c r="T6904" i="1" s="1"/>
  <c r="A6903" i="1"/>
  <c r="T6903" i="1" s="1"/>
  <c r="A6902" i="1"/>
  <c r="T6902" i="1" s="1"/>
  <c r="A6901" i="1"/>
  <c r="T6901" i="1" s="1"/>
  <c r="A6900" i="1"/>
  <c r="T6900" i="1" s="1"/>
  <c r="A6899" i="1"/>
  <c r="T6899" i="1" s="1"/>
  <c r="R6898" i="1"/>
  <c r="S6898" i="1" s="1"/>
  <c r="R6897" i="1"/>
  <c r="S6897" i="1" s="1"/>
  <c r="R6896" i="1"/>
  <c r="S6896" i="1" s="1"/>
  <c r="R6895" i="1"/>
  <c r="S6895" i="1" s="1"/>
  <c r="R6894" i="1"/>
  <c r="S6894" i="1" s="1"/>
  <c r="R6893" i="1"/>
  <c r="S6893" i="1" s="1"/>
  <c r="R6892" i="1"/>
  <c r="S6892" i="1" s="1"/>
  <c r="R6891" i="1"/>
  <c r="S6891" i="1" s="1"/>
  <c r="R6890" i="1"/>
  <c r="S6890" i="1" s="1"/>
  <c r="R6889" i="1"/>
  <c r="S6889" i="1" s="1"/>
  <c r="R6888" i="1"/>
  <c r="S6888" i="1" s="1"/>
  <c r="R6887" i="1"/>
  <c r="S6887" i="1" s="1"/>
  <c r="R6886" i="1"/>
  <c r="S6886" i="1" s="1"/>
  <c r="R6885" i="1"/>
  <c r="S6885" i="1" s="1"/>
  <c r="R6884" i="1"/>
  <c r="S6884" i="1" s="1"/>
  <c r="R6883" i="1"/>
  <c r="S6883" i="1" s="1"/>
  <c r="R6882" i="1"/>
  <c r="S6882" i="1" s="1"/>
  <c r="R6881" i="1"/>
  <c r="S6881" i="1" s="1"/>
  <c r="R6880" i="1"/>
  <c r="S6880" i="1" s="1"/>
  <c r="R6879" i="1"/>
  <c r="S6879" i="1" s="1"/>
  <c r="R6878" i="1"/>
  <c r="S6878" i="1" s="1"/>
  <c r="R6877" i="1"/>
  <c r="S6877" i="1" s="1"/>
  <c r="R6876" i="1"/>
  <c r="S6876" i="1" s="1"/>
  <c r="R6875" i="1"/>
  <c r="S6875" i="1" s="1"/>
  <c r="R6874" i="1"/>
  <c r="S6874" i="1" s="1"/>
  <c r="R6873" i="1"/>
  <c r="S6873" i="1" s="1"/>
  <c r="R6872" i="1"/>
  <c r="S6872" i="1" s="1"/>
  <c r="R6871" i="1"/>
  <c r="S6871" i="1" s="1"/>
  <c r="R6870" i="1"/>
  <c r="S6870" i="1" s="1"/>
  <c r="R6869" i="1"/>
  <c r="S6869" i="1" s="1"/>
  <c r="R6868" i="1"/>
  <c r="S6868" i="1" s="1"/>
  <c r="R6867" i="1"/>
  <c r="S6867" i="1" s="1"/>
  <c r="R6866" i="1"/>
  <c r="S6866" i="1" s="1"/>
  <c r="R6865" i="1"/>
  <c r="S6865" i="1" s="1"/>
  <c r="R6864" i="1"/>
  <c r="S6864" i="1" s="1"/>
  <c r="R6863" i="1"/>
  <c r="S6863" i="1" s="1"/>
  <c r="R6862" i="1"/>
  <c r="S6862" i="1" s="1"/>
  <c r="R6861" i="1"/>
  <c r="S6861" i="1" s="1"/>
  <c r="R6860" i="1"/>
  <c r="S6860" i="1" s="1"/>
  <c r="R6859" i="1"/>
  <c r="S6859" i="1" s="1"/>
  <c r="R6858" i="1"/>
  <c r="S6858" i="1" s="1"/>
  <c r="R6857" i="1"/>
  <c r="S6857" i="1" s="1"/>
  <c r="R6856" i="1"/>
  <c r="S6856" i="1" s="1"/>
  <c r="R6855" i="1"/>
  <c r="S6855" i="1" s="1"/>
  <c r="R6854" i="1"/>
  <c r="S6854" i="1" s="1"/>
  <c r="R6853" i="1"/>
  <c r="S6853" i="1" s="1"/>
  <c r="R6852" i="1"/>
  <c r="S6852" i="1" s="1"/>
  <c r="R6851" i="1"/>
  <c r="S6851" i="1" s="1"/>
  <c r="R6850" i="1"/>
  <c r="S6850" i="1" s="1"/>
  <c r="R6849" i="1"/>
  <c r="S6849" i="1" s="1"/>
  <c r="R6848" i="1"/>
  <c r="S6848" i="1" s="1"/>
  <c r="R6847" i="1"/>
  <c r="S6847" i="1" s="1"/>
  <c r="R6846" i="1"/>
  <c r="S6846" i="1" s="1"/>
  <c r="R6845" i="1"/>
  <c r="S6845" i="1" s="1"/>
  <c r="R6844" i="1"/>
  <c r="S6844" i="1" s="1"/>
  <c r="R6843" i="1"/>
  <c r="S6843" i="1" s="1"/>
  <c r="R6842" i="1"/>
  <c r="S6842" i="1" s="1"/>
  <c r="R6841" i="1"/>
  <c r="S6841" i="1" s="1"/>
  <c r="R6840" i="1"/>
  <c r="S6840" i="1" s="1"/>
  <c r="R6839" i="1"/>
  <c r="S6839" i="1" s="1"/>
  <c r="R6838" i="1"/>
  <c r="S6838" i="1" s="1"/>
  <c r="R6837" i="1"/>
  <c r="S6837" i="1" s="1"/>
  <c r="R6836" i="1"/>
  <c r="S6836" i="1" s="1"/>
  <c r="R6835" i="1"/>
  <c r="S6835" i="1" s="1"/>
  <c r="R6834" i="1"/>
  <c r="S6834" i="1" s="1"/>
  <c r="R6833" i="1"/>
  <c r="S6833" i="1" s="1"/>
  <c r="R6832" i="1"/>
  <c r="S6832" i="1" s="1"/>
  <c r="R6831" i="1"/>
  <c r="S6831" i="1" s="1"/>
  <c r="R6830" i="1"/>
  <c r="S6830" i="1" s="1"/>
  <c r="R6829" i="1"/>
  <c r="S6829" i="1" s="1"/>
  <c r="R6828" i="1"/>
  <c r="S6828" i="1" s="1"/>
  <c r="R6827" i="1"/>
  <c r="S6827" i="1" s="1"/>
  <c r="R6826" i="1"/>
  <c r="S6826" i="1" s="1"/>
  <c r="R6825" i="1"/>
  <c r="S6825" i="1" s="1"/>
  <c r="R6824" i="1"/>
  <c r="S6824" i="1" s="1"/>
  <c r="R6823" i="1"/>
  <c r="S6823" i="1" s="1"/>
  <c r="R6822" i="1"/>
  <c r="S6822" i="1" s="1"/>
  <c r="R6821" i="1"/>
  <c r="S6821" i="1" s="1"/>
  <c r="R6820" i="1"/>
  <c r="S6820" i="1" s="1"/>
  <c r="R6819" i="1"/>
  <c r="S6819" i="1" s="1"/>
  <c r="R6818" i="1"/>
  <c r="S6818" i="1" s="1"/>
  <c r="R6817" i="1"/>
  <c r="S6817" i="1" s="1"/>
  <c r="R6816" i="1"/>
  <c r="S6816" i="1" s="1"/>
  <c r="R6815" i="1"/>
  <c r="S6815" i="1" s="1"/>
  <c r="R6814" i="1"/>
  <c r="S6814" i="1" s="1"/>
  <c r="R6813" i="1"/>
  <c r="S6813" i="1" s="1"/>
  <c r="R6812" i="1"/>
  <c r="S6812" i="1" s="1"/>
  <c r="R6811" i="1"/>
  <c r="S6811" i="1" s="1"/>
  <c r="R6810" i="1"/>
  <c r="S6810" i="1" s="1"/>
  <c r="R6809" i="1"/>
  <c r="S6809" i="1" s="1"/>
  <c r="R6808" i="1"/>
  <c r="S6808" i="1" s="1"/>
  <c r="R6807" i="1"/>
  <c r="S6807" i="1" s="1"/>
  <c r="R6806" i="1"/>
  <c r="S6806" i="1" s="1"/>
  <c r="R6805" i="1"/>
  <c r="S6805" i="1" s="1"/>
  <c r="R6804" i="1"/>
  <c r="S6804" i="1" s="1"/>
  <c r="R6803" i="1"/>
  <c r="S6803" i="1" s="1"/>
  <c r="R6802" i="1"/>
  <c r="S6802" i="1" s="1"/>
  <c r="R6801" i="1"/>
  <c r="S6801" i="1" s="1"/>
  <c r="R6800" i="1"/>
  <c r="S6800" i="1" s="1"/>
  <c r="R6799" i="1"/>
  <c r="S6799" i="1" s="1"/>
  <c r="R6798" i="1"/>
  <c r="S6798" i="1" s="1"/>
  <c r="R6797" i="1"/>
  <c r="S6797" i="1" s="1"/>
  <c r="R6796" i="1"/>
  <c r="S6796" i="1" s="1"/>
  <c r="R6795" i="1"/>
  <c r="S6795" i="1" s="1"/>
  <c r="R6794" i="1"/>
  <c r="S6794" i="1" s="1"/>
  <c r="R6793" i="1"/>
  <c r="S6793" i="1" s="1"/>
  <c r="R6792" i="1"/>
  <c r="S6792" i="1" s="1"/>
  <c r="R6791" i="1"/>
  <c r="S6791" i="1" s="1"/>
  <c r="R6790" i="1"/>
  <c r="S6790" i="1" s="1"/>
  <c r="R6789" i="1"/>
  <c r="S6789" i="1" s="1"/>
  <c r="R6788" i="1"/>
  <c r="S6788" i="1" s="1"/>
  <c r="R6787" i="1"/>
  <c r="S6787" i="1" s="1"/>
  <c r="R6786" i="1"/>
  <c r="S6786" i="1" s="1"/>
  <c r="R6785" i="1"/>
  <c r="S6785" i="1" s="1"/>
  <c r="R6784" i="1"/>
  <c r="S6784" i="1" s="1"/>
  <c r="R6783" i="1"/>
  <c r="S6783" i="1" s="1"/>
  <c r="R6782" i="1"/>
  <c r="S6782" i="1" s="1"/>
  <c r="R6781" i="1"/>
  <c r="S6781" i="1" s="1"/>
  <c r="R6780" i="1"/>
  <c r="S6780" i="1" s="1"/>
  <c r="R6779" i="1"/>
  <c r="S6779" i="1" s="1"/>
  <c r="R6778" i="1"/>
  <c r="S6778" i="1" s="1"/>
  <c r="R6777" i="1"/>
  <c r="S6777" i="1" s="1"/>
  <c r="R6776" i="1"/>
  <c r="S6776" i="1" s="1"/>
  <c r="R6775" i="1"/>
  <c r="S6775" i="1" s="1"/>
  <c r="R6774" i="1"/>
  <c r="S6774" i="1" s="1"/>
  <c r="R6773" i="1"/>
  <c r="S6773" i="1" s="1"/>
  <c r="R6772" i="1"/>
  <c r="S6772" i="1" s="1"/>
  <c r="R6771" i="1"/>
  <c r="S6771" i="1" s="1"/>
  <c r="R6770" i="1"/>
  <c r="S6770" i="1" s="1"/>
  <c r="R6769" i="1"/>
  <c r="S6769" i="1" s="1"/>
  <c r="R6768" i="1"/>
  <c r="S6768" i="1" s="1"/>
  <c r="R6767" i="1"/>
  <c r="S6767" i="1" s="1"/>
  <c r="R6766" i="1"/>
  <c r="S6766" i="1" s="1"/>
  <c r="R6765" i="1"/>
  <c r="S6765" i="1" s="1"/>
  <c r="R6764" i="1"/>
  <c r="S6764" i="1" s="1"/>
  <c r="R6763" i="1"/>
  <c r="S6763" i="1" s="1"/>
  <c r="R6762" i="1"/>
  <c r="S6762" i="1" s="1"/>
  <c r="R6761" i="1"/>
  <c r="S6761" i="1" s="1"/>
  <c r="R6760" i="1"/>
  <c r="S6760" i="1" s="1"/>
  <c r="R6759" i="1"/>
  <c r="S6759" i="1" s="1"/>
  <c r="R6758" i="1"/>
  <c r="S6758" i="1" s="1"/>
  <c r="R6757" i="1"/>
  <c r="S6757" i="1" s="1"/>
  <c r="R6756" i="1"/>
  <c r="S6756" i="1" s="1"/>
  <c r="R6755" i="1"/>
  <c r="S6755" i="1" s="1"/>
  <c r="R6754" i="1"/>
  <c r="S6754" i="1" s="1"/>
  <c r="R6753" i="1"/>
  <c r="S6753" i="1" s="1"/>
  <c r="R6752" i="1"/>
  <c r="S6752" i="1" s="1"/>
  <c r="R6751" i="1"/>
  <c r="S6751" i="1" s="1"/>
  <c r="R6750" i="1"/>
  <c r="S6750" i="1" s="1"/>
  <c r="R6749" i="1"/>
  <c r="S6749" i="1" s="1"/>
  <c r="R6748" i="1"/>
  <c r="S6748" i="1" s="1"/>
  <c r="R6747" i="1"/>
  <c r="S6747" i="1" s="1"/>
  <c r="R6746" i="1"/>
  <c r="S6746" i="1" s="1"/>
  <c r="R6745" i="1"/>
  <c r="S6745" i="1" s="1"/>
  <c r="R6744" i="1"/>
  <c r="S6744" i="1" s="1"/>
  <c r="R6743" i="1"/>
  <c r="S6743" i="1" s="1"/>
  <c r="R6742" i="1"/>
  <c r="S6742" i="1" s="1"/>
  <c r="R6741" i="1"/>
  <c r="S6741" i="1" s="1"/>
  <c r="R6740" i="1"/>
  <c r="S6740" i="1" s="1"/>
  <c r="R6739" i="1"/>
  <c r="S6739" i="1" s="1"/>
  <c r="R6738" i="1"/>
  <c r="S6738" i="1" s="1"/>
  <c r="R6737" i="1"/>
  <c r="S6737" i="1" s="1"/>
  <c r="R6736" i="1"/>
  <c r="S6736" i="1" s="1"/>
  <c r="R6735" i="1"/>
  <c r="S6735" i="1" s="1"/>
  <c r="R6734" i="1"/>
  <c r="S6734" i="1" s="1"/>
  <c r="R6733" i="1"/>
  <c r="S6733" i="1" s="1"/>
  <c r="R6732" i="1"/>
  <c r="S6732" i="1" s="1"/>
  <c r="R6731" i="1"/>
  <c r="S6731" i="1" s="1"/>
  <c r="R6730" i="1"/>
  <c r="S6730" i="1" s="1"/>
  <c r="R6729" i="1"/>
  <c r="S6729" i="1" s="1"/>
  <c r="R6728" i="1"/>
  <c r="S6728" i="1" s="1"/>
  <c r="R6727" i="1"/>
  <c r="S6727" i="1" s="1"/>
  <c r="R6726" i="1"/>
  <c r="S6726" i="1" s="1"/>
  <c r="R6725" i="1"/>
  <c r="S6725" i="1" s="1"/>
  <c r="R6724" i="1"/>
  <c r="S6724" i="1" s="1"/>
  <c r="R6723" i="1"/>
  <c r="S6723" i="1" s="1"/>
  <c r="R6722" i="1"/>
  <c r="S6722" i="1" s="1"/>
  <c r="R6721" i="1"/>
  <c r="S6721" i="1" s="1"/>
  <c r="R6720" i="1"/>
  <c r="S6720" i="1" s="1"/>
  <c r="R6719" i="1"/>
  <c r="S6719" i="1" s="1"/>
  <c r="R6718" i="1"/>
  <c r="S6718" i="1" s="1"/>
  <c r="R6717" i="1"/>
  <c r="S6717" i="1" s="1"/>
  <c r="R6716" i="1"/>
  <c r="S6716" i="1" s="1"/>
  <c r="R6715" i="1"/>
  <c r="S6715" i="1" s="1"/>
  <c r="R6714" i="1"/>
  <c r="S6714" i="1" s="1"/>
  <c r="R6713" i="1"/>
  <c r="S6713" i="1" s="1"/>
  <c r="R6712" i="1"/>
  <c r="S6712" i="1" s="1"/>
  <c r="R6711" i="1"/>
  <c r="S6711" i="1" s="1"/>
  <c r="R6710" i="1"/>
  <c r="S6710" i="1" s="1"/>
  <c r="R6709" i="1"/>
  <c r="S6709" i="1" s="1"/>
  <c r="R6708" i="1"/>
  <c r="S6708" i="1" s="1"/>
  <c r="R6707" i="1"/>
  <c r="S6707" i="1" s="1"/>
  <c r="R6706" i="1"/>
  <c r="S6706" i="1" s="1"/>
  <c r="R6705" i="1"/>
  <c r="S6705" i="1" s="1"/>
  <c r="R6704" i="1"/>
  <c r="S6704" i="1" s="1"/>
  <c r="R6703" i="1"/>
  <c r="S6703" i="1" s="1"/>
  <c r="R6702" i="1"/>
  <c r="S6702" i="1" s="1"/>
  <c r="R6701" i="1"/>
  <c r="S6701" i="1" s="1"/>
  <c r="R6700" i="1"/>
  <c r="S6700" i="1" s="1"/>
  <c r="R6699" i="1"/>
  <c r="S6699" i="1" s="1"/>
  <c r="R6698" i="1"/>
  <c r="S6698" i="1" s="1"/>
  <c r="R6697" i="1"/>
  <c r="S6697" i="1" s="1"/>
  <c r="R6696" i="1"/>
  <c r="S6696" i="1" s="1"/>
  <c r="R6695" i="1"/>
  <c r="S6695" i="1" s="1"/>
  <c r="R6694" i="1"/>
  <c r="S6694" i="1" s="1"/>
  <c r="R6693" i="1"/>
  <c r="S6693" i="1" s="1"/>
  <c r="R6692" i="1"/>
  <c r="S6692" i="1" s="1"/>
  <c r="R6691" i="1"/>
  <c r="S6691" i="1" s="1"/>
  <c r="R6690" i="1"/>
  <c r="S6690" i="1" s="1"/>
  <c r="R6689" i="1"/>
  <c r="S6689" i="1" s="1"/>
  <c r="R6688" i="1"/>
  <c r="S6688" i="1" s="1"/>
  <c r="R6687" i="1"/>
  <c r="S6687" i="1" s="1"/>
  <c r="R6686" i="1"/>
  <c r="S6686" i="1" s="1"/>
  <c r="R6685" i="1"/>
  <c r="S6685" i="1" s="1"/>
  <c r="R6684" i="1"/>
  <c r="S6684" i="1" s="1"/>
  <c r="R6683" i="1"/>
  <c r="S6683" i="1" s="1"/>
  <c r="R6682" i="1"/>
  <c r="S6682" i="1" s="1"/>
  <c r="R6681" i="1"/>
  <c r="S6681" i="1" s="1"/>
  <c r="R6680" i="1"/>
  <c r="S6680" i="1" s="1"/>
  <c r="R6679" i="1"/>
  <c r="S6679" i="1" s="1"/>
  <c r="R6678" i="1"/>
  <c r="S6678" i="1" s="1"/>
  <c r="R6677" i="1"/>
  <c r="S6677" i="1" s="1"/>
  <c r="R6676" i="1"/>
  <c r="S6676" i="1" s="1"/>
  <c r="R6675" i="1"/>
  <c r="S6675" i="1" s="1"/>
  <c r="R6674" i="1"/>
  <c r="S6674" i="1" s="1"/>
  <c r="R6673" i="1"/>
  <c r="S6673" i="1" s="1"/>
  <c r="R6672" i="1"/>
  <c r="S6672" i="1" s="1"/>
  <c r="R6671" i="1"/>
  <c r="S6671" i="1" s="1"/>
  <c r="R6670" i="1"/>
  <c r="S6670" i="1" s="1"/>
  <c r="R6669" i="1"/>
  <c r="S6669" i="1" s="1"/>
  <c r="R6668" i="1"/>
  <c r="S6668" i="1" s="1"/>
  <c r="R6667" i="1"/>
  <c r="S6667" i="1" s="1"/>
  <c r="R6666" i="1"/>
  <c r="S6666" i="1" s="1"/>
  <c r="R6665" i="1"/>
  <c r="S6665" i="1" s="1"/>
  <c r="R6664" i="1"/>
  <c r="S6664" i="1" s="1"/>
  <c r="R6663" i="1"/>
  <c r="S6663" i="1" s="1"/>
  <c r="R6662" i="1"/>
  <c r="S6662" i="1" s="1"/>
  <c r="R6661" i="1"/>
  <c r="S6661" i="1" s="1"/>
  <c r="R6660" i="1"/>
  <c r="S6660" i="1" s="1"/>
  <c r="R6659" i="1"/>
  <c r="S6659" i="1" s="1"/>
  <c r="R6658" i="1"/>
  <c r="S6658" i="1" s="1"/>
  <c r="R6657" i="1"/>
  <c r="S6657" i="1" s="1"/>
  <c r="R6656" i="1"/>
  <c r="S6656" i="1" s="1"/>
  <c r="R6655" i="1"/>
  <c r="S6655" i="1" s="1"/>
  <c r="R6654" i="1"/>
  <c r="S6654" i="1" s="1"/>
  <c r="R6653" i="1"/>
  <c r="S6653" i="1" s="1"/>
  <c r="R6652" i="1"/>
  <c r="S6652" i="1" s="1"/>
  <c r="R6651" i="1"/>
  <c r="S6651" i="1" s="1"/>
  <c r="R6650" i="1"/>
  <c r="S6650" i="1" s="1"/>
  <c r="R6649" i="1"/>
  <c r="S6649" i="1" s="1"/>
  <c r="R6648" i="1"/>
  <c r="S6648" i="1" s="1"/>
  <c r="R6647" i="1"/>
  <c r="S6647" i="1" s="1"/>
  <c r="R6646" i="1"/>
  <c r="S6646" i="1" s="1"/>
  <c r="R6645" i="1"/>
  <c r="S6645" i="1" s="1"/>
  <c r="R6644" i="1"/>
  <c r="S6644" i="1" s="1"/>
  <c r="R6643" i="1"/>
  <c r="S6643" i="1" s="1"/>
  <c r="R6642" i="1"/>
  <c r="S6642" i="1" s="1"/>
  <c r="R6641" i="1"/>
  <c r="S6641" i="1" s="1"/>
  <c r="R6640" i="1"/>
  <c r="S6640" i="1" s="1"/>
  <c r="R6639" i="1"/>
  <c r="S6639" i="1" s="1"/>
  <c r="R6638" i="1"/>
  <c r="S6638" i="1" s="1"/>
  <c r="R6637" i="1"/>
  <c r="S6637" i="1" s="1"/>
  <c r="R6636" i="1"/>
  <c r="S6636" i="1" s="1"/>
  <c r="R6635" i="1"/>
  <c r="S6635" i="1" s="1"/>
  <c r="R6634" i="1"/>
  <c r="S6634" i="1" s="1"/>
  <c r="R6633" i="1"/>
  <c r="S6633" i="1" s="1"/>
  <c r="R6632" i="1"/>
  <c r="S6632" i="1" s="1"/>
  <c r="R6631" i="1"/>
  <c r="S6631" i="1" s="1"/>
  <c r="R6630" i="1"/>
  <c r="S6630" i="1" s="1"/>
  <c r="R6629" i="1"/>
  <c r="S6629" i="1" s="1"/>
  <c r="R6628" i="1"/>
  <c r="S6628" i="1" s="1"/>
  <c r="R6627" i="1"/>
  <c r="S6627" i="1" s="1"/>
  <c r="R6626" i="1"/>
  <c r="S6626" i="1" s="1"/>
  <c r="R6625" i="1"/>
  <c r="S6625" i="1" s="1"/>
  <c r="R6624" i="1"/>
  <c r="S6624" i="1" s="1"/>
  <c r="R6623" i="1"/>
  <c r="S6623" i="1" s="1"/>
  <c r="R6622" i="1"/>
  <c r="S6622" i="1" s="1"/>
  <c r="R6621" i="1"/>
  <c r="S6621" i="1" s="1"/>
  <c r="R6620" i="1"/>
  <c r="S6620" i="1" s="1"/>
  <c r="R6619" i="1"/>
  <c r="S6619" i="1" s="1"/>
  <c r="R6618" i="1"/>
  <c r="S6618" i="1" s="1"/>
  <c r="R6617" i="1"/>
  <c r="S6617" i="1" s="1"/>
  <c r="R6616" i="1"/>
  <c r="S6616" i="1" s="1"/>
  <c r="R6615" i="1"/>
  <c r="S6615" i="1" s="1"/>
  <c r="R6614" i="1"/>
  <c r="S6614" i="1" s="1"/>
  <c r="R6613" i="1"/>
  <c r="S6613" i="1" s="1"/>
  <c r="R6612" i="1"/>
  <c r="S6612" i="1" s="1"/>
  <c r="R6611" i="1"/>
  <c r="S6611" i="1" s="1"/>
  <c r="R6610" i="1"/>
  <c r="S6610" i="1" s="1"/>
  <c r="R6609" i="1"/>
  <c r="S6609" i="1" s="1"/>
  <c r="R6608" i="1"/>
  <c r="S6608" i="1" s="1"/>
  <c r="R6607" i="1"/>
  <c r="S6607" i="1" s="1"/>
  <c r="R6606" i="1"/>
  <c r="S6606" i="1" s="1"/>
  <c r="R6605" i="1"/>
  <c r="S6605" i="1" s="1"/>
  <c r="R6604" i="1"/>
  <c r="S6604" i="1" s="1"/>
  <c r="R6603" i="1"/>
  <c r="S6603" i="1" s="1"/>
  <c r="R6602" i="1"/>
  <c r="S6602" i="1" s="1"/>
  <c r="R6601" i="1"/>
  <c r="S6601" i="1" s="1"/>
  <c r="R6600" i="1"/>
  <c r="S6600" i="1" s="1"/>
  <c r="R6599" i="1"/>
  <c r="S6599" i="1" s="1"/>
  <c r="R6598" i="1"/>
  <c r="S6598" i="1" s="1"/>
  <c r="R6597" i="1"/>
  <c r="S6597" i="1" s="1"/>
  <c r="R6596" i="1"/>
  <c r="S6596" i="1" s="1"/>
  <c r="R6595" i="1"/>
  <c r="S6595" i="1" s="1"/>
  <c r="R6594" i="1"/>
  <c r="S6594" i="1" s="1"/>
  <c r="R6593" i="1"/>
  <c r="S6593" i="1" s="1"/>
  <c r="R6592" i="1"/>
  <c r="S6592" i="1" s="1"/>
  <c r="R6591" i="1"/>
  <c r="S6591" i="1" s="1"/>
  <c r="R6590" i="1"/>
  <c r="S6590" i="1" s="1"/>
  <c r="R6589" i="1"/>
  <c r="S6589" i="1" s="1"/>
  <c r="R6588" i="1"/>
  <c r="S6588" i="1" s="1"/>
  <c r="R6587" i="1"/>
  <c r="S6587" i="1" s="1"/>
  <c r="R6586" i="1"/>
  <c r="S6586" i="1" s="1"/>
  <c r="R6585" i="1"/>
  <c r="S6585" i="1" s="1"/>
  <c r="R6584" i="1"/>
  <c r="S6584" i="1" s="1"/>
  <c r="R6583" i="1"/>
  <c r="S6583" i="1" s="1"/>
  <c r="R6582" i="1"/>
  <c r="S6582" i="1" s="1"/>
  <c r="R6581" i="1"/>
  <c r="S6581" i="1" s="1"/>
  <c r="R6580" i="1"/>
  <c r="S6580" i="1" s="1"/>
  <c r="R6579" i="1"/>
  <c r="S6579" i="1" s="1"/>
  <c r="R6578" i="1"/>
  <c r="S6578" i="1" s="1"/>
  <c r="R6577" i="1"/>
  <c r="S6577" i="1" s="1"/>
  <c r="R6576" i="1"/>
  <c r="S6576" i="1" s="1"/>
  <c r="R6575" i="1"/>
  <c r="S6575" i="1" s="1"/>
  <c r="R6574" i="1"/>
  <c r="S6574" i="1" s="1"/>
  <c r="R6573" i="1"/>
  <c r="S6573" i="1" s="1"/>
  <c r="R6572" i="1"/>
  <c r="S6572" i="1" s="1"/>
  <c r="R6571" i="1"/>
  <c r="S6571" i="1" s="1"/>
  <c r="R6570" i="1"/>
  <c r="S6570" i="1" s="1"/>
  <c r="R6569" i="1"/>
  <c r="S6569" i="1" s="1"/>
  <c r="R6568" i="1"/>
  <c r="S6568" i="1" s="1"/>
  <c r="R6567" i="1"/>
  <c r="S6567" i="1" s="1"/>
  <c r="R6566" i="1"/>
  <c r="S6566" i="1" s="1"/>
  <c r="R6565" i="1"/>
  <c r="S6565" i="1" s="1"/>
  <c r="R6564" i="1"/>
  <c r="S6564" i="1" s="1"/>
  <c r="R6563" i="1"/>
  <c r="S6563" i="1" s="1"/>
  <c r="R6562" i="1"/>
  <c r="S6562" i="1" s="1"/>
  <c r="R6561" i="1"/>
  <c r="S6561" i="1" s="1"/>
  <c r="R6560" i="1"/>
  <c r="S6560" i="1" s="1"/>
  <c r="R6559" i="1"/>
  <c r="S6559" i="1" s="1"/>
  <c r="R6558" i="1"/>
  <c r="S6558" i="1" s="1"/>
  <c r="R6557" i="1"/>
  <c r="S6557" i="1" s="1"/>
  <c r="R6556" i="1"/>
  <c r="S6556" i="1" s="1"/>
  <c r="R6555" i="1"/>
  <c r="S6555" i="1" s="1"/>
  <c r="R6554" i="1"/>
  <c r="S6554" i="1" s="1"/>
  <c r="R6553" i="1"/>
  <c r="S6553" i="1" s="1"/>
  <c r="R6552" i="1"/>
  <c r="S6552" i="1" s="1"/>
  <c r="R6551" i="1"/>
  <c r="S6551" i="1" s="1"/>
  <c r="R6550" i="1"/>
  <c r="S6550" i="1" s="1"/>
  <c r="R6549" i="1"/>
  <c r="S6549" i="1" s="1"/>
  <c r="R6548" i="1"/>
  <c r="S6548" i="1" s="1"/>
  <c r="R6547" i="1"/>
  <c r="S6547" i="1" s="1"/>
  <c r="R6546" i="1"/>
  <c r="S6546" i="1" s="1"/>
  <c r="R6545" i="1"/>
  <c r="S6545" i="1" s="1"/>
  <c r="R6544" i="1"/>
  <c r="S6544" i="1" s="1"/>
  <c r="R6543" i="1"/>
  <c r="S6543" i="1" s="1"/>
  <c r="R6542" i="1"/>
  <c r="S6542" i="1" s="1"/>
  <c r="R6541" i="1"/>
  <c r="S6541" i="1" s="1"/>
  <c r="R6540" i="1"/>
  <c r="S6540" i="1" s="1"/>
  <c r="R6539" i="1"/>
  <c r="S6539" i="1" s="1"/>
  <c r="R6538" i="1"/>
  <c r="S6538" i="1" s="1"/>
  <c r="R6537" i="1"/>
  <c r="S6537" i="1" s="1"/>
  <c r="R6536" i="1"/>
  <c r="S6536" i="1" s="1"/>
  <c r="R6535" i="1"/>
  <c r="S6535" i="1" s="1"/>
  <c r="R6534" i="1"/>
  <c r="S6534" i="1" s="1"/>
  <c r="R6533" i="1"/>
  <c r="S6533" i="1" s="1"/>
  <c r="R6532" i="1"/>
  <c r="S6532" i="1" s="1"/>
  <c r="R6531" i="1"/>
  <c r="S6531" i="1" s="1"/>
  <c r="R6530" i="1"/>
  <c r="S6530" i="1" s="1"/>
  <c r="R6529" i="1"/>
  <c r="S6529" i="1" s="1"/>
  <c r="R6528" i="1"/>
  <c r="S6528" i="1" s="1"/>
  <c r="R6527" i="1"/>
  <c r="S6527" i="1" s="1"/>
  <c r="R6526" i="1"/>
  <c r="S6526" i="1" s="1"/>
  <c r="R6525" i="1"/>
  <c r="S6525" i="1" s="1"/>
  <c r="R6524" i="1"/>
  <c r="S6524" i="1" s="1"/>
  <c r="R6523" i="1"/>
  <c r="S6523" i="1" s="1"/>
  <c r="R6522" i="1"/>
  <c r="S6522" i="1" s="1"/>
  <c r="R6521" i="1"/>
  <c r="S6521" i="1" s="1"/>
  <c r="R6520" i="1"/>
  <c r="S6520" i="1" s="1"/>
  <c r="R6519" i="1"/>
  <c r="S6519" i="1" s="1"/>
  <c r="R6518" i="1"/>
  <c r="S6518" i="1" s="1"/>
  <c r="R6517" i="1"/>
  <c r="S6517" i="1" s="1"/>
  <c r="R6516" i="1"/>
  <c r="S6516" i="1" s="1"/>
  <c r="R6515" i="1"/>
  <c r="S6515" i="1" s="1"/>
  <c r="R6514" i="1"/>
  <c r="S6514" i="1" s="1"/>
  <c r="R6513" i="1"/>
  <c r="S6513" i="1" s="1"/>
  <c r="R6512" i="1"/>
  <c r="S6512" i="1" s="1"/>
  <c r="R6511" i="1"/>
  <c r="S6511" i="1" s="1"/>
  <c r="R6510" i="1"/>
  <c r="S6510" i="1" s="1"/>
  <c r="R6509" i="1"/>
  <c r="S6509" i="1" s="1"/>
  <c r="R6508" i="1"/>
  <c r="S6508" i="1" s="1"/>
  <c r="R6507" i="1"/>
  <c r="S6507" i="1" s="1"/>
  <c r="R6506" i="1"/>
  <c r="S6506" i="1" s="1"/>
  <c r="R6505" i="1"/>
  <c r="S6505" i="1" s="1"/>
  <c r="R6504" i="1"/>
  <c r="S6504" i="1" s="1"/>
  <c r="R6503" i="1"/>
  <c r="S6503" i="1" s="1"/>
  <c r="R6502" i="1"/>
  <c r="S6502" i="1" s="1"/>
  <c r="R6501" i="1"/>
  <c r="S6501" i="1" s="1"/>
  <c r="R6500" i="1"/>
  <c r="S6500" i="1" s="1"/>
  <c r="R6499" i="1"/>
  <c r="S6499" i="1" s="1"/>
  <c r="R6498" i="1"/>
  <c r="S6498" i="1" s="1"/>
  <c r="R6497" i="1"/>
  <c r="S6497" i="1" s="1"/>
  <c r="R6496" i="1"/>
  <c r="S6496" i="1" s="1"/>
  <c r="R6495" i="1"/>
  <c r="S6495" i="1" s="1"/>
  <c r="R6494" i="1"/>
  <c r="S6494" i="1" s="1"/>
  <c r="R6493" i="1"/>
  <c r="S6493" i="1" s="1"/>
  <c r="R6492" i="1"/>
  <c r="S6492" i="1" s="1"/>
  <c r="R6491" i="1"/>
  <c r="S6491" i="1" s="1"/>
  <c r="R6490" i="1"/>
  <c r="S6490" i="1" s="1"/>
  <c r="R6489" i="1"/>
  <c r="S6489" i="1" s="1"/>
  <c r="R6488" i="1"/>
  <c r="S6488" i="1" s="1"/>
  <c r="R6487" i="1"/>
  <c r="S6487" i="1" s="1"/>
  <c r="R6486" i="1"/>
  <c r="S6486" i="1" s="1"/>
  <c r="R6485" i="1"/>
  <c r="S6485" i="1" s="1"/>
  <c r="R6484" i="1"/>
  <c r="S6484" i="1" s="1"/>
  <c r="R6483" i="1"/>
  <c r="S6483" i="1" s="1"/>
  <c r="R6482" i="1"/>
  <c r="S6482" i="1" s="1"/>
  <c r="R6481" i="1"/>
  <c r="S6481" i="1" s="1"/>
  <c r="R6480" i="1"/>
  <c r="S6480" i="1" s="1"/>
  <c r="R6479" i="1"/>
  <c r="S6479" i="1" s="1"/>
  <c r="R6478" i="1"/>
  <c r="S6478" i="1" s="1"/>
  <c r="R6477" i="1"/>
  <c r="S6477" i="1" s="1"/>
  <c r="R6476" i="1"/>
  <c r="S6476" i="1" s="1"/>
  <c r="R6475" i="1"/>
  <c r="S6475" i="1" s="1"/>
  <c r="R6474" i="1"/>
  <c r="S6474" i="1" s="1"/>
  <c r="R6473" i="1"/>
  <c r="S6473" i="1" s="1"/>
  <c r="R6472" i="1"/>
  <c r="S6472" i="1" s="1"/>
  <c r="R6471" i="1"/>
  <c r="S6471" i="1" s="1"/>
  <c r="R6470" i="1"/>
  <c r="S6470" i="1" s="1"/>
  <c r="R6469" i="1"/>
  <c r="S6469" i="1" s="1"/>
  <c r="R6468" i="1"/>
  <c r="S6468" i="1" s="1"/>
  <c r="R6467" i="1"/>
  <c r="S6467" i="1" s="1"/>
  <c r="R6466" i="1"/>
  <c r="S6466" i="1" s="1"/>
  <c r="R6465" i="1"/>
  <c r="S6465" i="1" s="1"/>
  <c r="R6464" i="1"/>
  <c r="S6464" i="1" s="1"/>
  <c r="R6463" i="1"/>
  <c r="S6463" i="1" s="1"/>
  <c r="R6462" i="1"/>
  <c r="S6462" i="1" s="1"/>
  <c r="R6461" i="1"/>
  <c r="S6461" i="1" s="1"/>
  <c r="R6460" i="1"/>
  <c r="S6460" i="1" s="1"/>
  <c r="R6459" i="1"/>
  <c r="S6459" i="1" s="1"/>
  <c r="R6458" i="1"/>
  <c r="S6458" i="1" s="1"/>
  <c r="R6457" i="1"/>
  <c r="S6457" i="1" s="1"/>
  <c r="R6456" i="1"/>
  <c r="S6456" i="1" s="1"/>
  <c r="R6455" i="1"/>
  <c r="S6455" i="1" s="1"/>
  <c r="R6454" i="1"/>
  <c r="S6454" i="1" s="1"/>
  <c r="R6453" i="1"/>
  <c r="S6453" i="1" s="1"/>
  <c r="R6452" i="1"/>
  <c r="S6452" i="1" s="1"/>
  <c r="R6451" i="1"/>
  <c r="S6451" i="1" s="1"/>
  <c r="R6450" i="1"/>
  <c r="S6450" i="1" s="1"/>
  <c r="R6449" i="1"/>
  <c r="S6449" i="1" s="1"/>
  <c r="R6448" i="1"/>
  <c r="S6448" i="1" s="1"/>
  <c r="R6447" i="1"/>
  <c r="S6447" i="1" s="1"/>
  <c r="R6446" i="1"/>
  <c r="S6446" i="1" s="1"/>
  <c r="R6445" i="1"/>
  <c r="S6445" i="1" s="1"/>
  <c r="R6444" i="1"/>
  <c r="S6444" i="1" s="1"/>
  <c r="R6443" i="1"/>
  <c r="S6443" i="1" s="1"/>
  <c r="R6442" i="1"/>
  <c r="S6442" i="1" s="1"/>
  <c r="R6441" i="1"/>
  <c r="S6441" i="1" s="1"/>
  <c r="R6440" i="1"/>
  <c r="S6440" i="1" s="1"/>
  <c r="R6439" i="1"/>
  <c r="S6439" i="1" s="1"/>
  <c r="R6438" i="1"/>
  <c r="S6438" i="1" s="1"/>
  <c r="R6437" i="1"/>
  <c r="S6437" i="1" s="1"/>
  <c r="R6436" i="1"/>
  <c r="S6436" i="1" s="1"/>
  <c r="R6435" i="1"/>
  <c r="S6435" i="1" s="1"/>
  <c r="R6434" i="1"/>
  <c r="S6434" i="1" s="1"/>
  <c r="R6433" i="1"/>
  <c r="S6433" i="1" s="1"/>
  <c r="R6432" i="1"/>
  <c r="S6432" i="1" s="1"/>
  <c r="R6431" i="1"/>
  <c r="S6431" i="1" s="1"/>
  <c r="R6430" i="1"/>
  <c r="S6430" i="1" s="1"/>
  <c r="R6429" i="1"/>
  <c r="S6429" i="1" s="1"/>
  <c r="R6428" i="1"/>
  <c r="S6428" i="1" s="1"/>
  <c r="R6427" i="1"/>
  <c r="S6427" i="1" s="1"/>
  <c r="R6426" i="1"/>
  <c r="S6426" i="1" s="1"/>
  <c r="R6425" i="1"/>
  <c r="S6425" i="1" s="1"/>
  <c r="R6424" i="1"/>
  <c r="S6424" i="1" s="1"/>
  <c r="R6423" i="1"/>
  <c r="S6423" i="1" s="1"/>
  <c r="R6422" i="1"/>
  <c r="S6422" i="1" s="1"/>
  <c r="R6421" i="1"/>
  <c r="S6421" i="1" s="1"/>
  <c r="R6420" i="1"/>
  <c r="S6420" i="1" s="1"/>
  <c r="R6419" i="1"/>
  <c r="S6419" i="1" s="1"/>
  <c r="R6418" i="1"/>
  <c r="S6418" i="1" s="1"/>
  <c r="R6417" i="1"/>
  <c r="S6417" i="1" s="1"/>
  <c r="R6416" i="1"/>
  <c r="S6416" i="1" s="1"/>
  <c r="R6415" i="1"/>
  <c r="S6415" i="1" s="1"/>
  <c r="R6414" i="1"/>
  <c r="S6414" i="1" s="1"/>
  <c r="R6413" i="1"/>
  <c r="S6413" i="1" s="1"/>
  <c r="R6412" i="1"/>
  <c r="S6412" i="1" s="1"/>
  <c r="R6411" i="1"/>
  <c r="S6411" i="1" s="1"/>
  <c r="R6410" i="1"/>
  <c r="S6410" i="1" s="1"/>
  <c r="R6409" i="1"/>
  <c r="S6409" i="1" s="1"/>
  <c r="R6408" i="1"/>
  <c r="S6408" i="1" s="1"/>
  <c r="R6407" i="1"/>
  <c r="S6407" i="1" s="1"/>
  <c r="R6406" i="1"/>
  <c r="S6406" i="1" s="1"/>
  <c r="R6405" i="1"/>
  <c r="S6405" i="1" s="1"/>
  <c r="R6404" i="1"/>
  <c r="S6404" i="1" s="1"/>
  <c r="R6403" i="1"/>
  <c r="S6403" i="1" s="1"/>
  <c r="R6402" i="1"/>
  <c r="S6402" i="1" s="1"/>
  <c r="R6401" i="1"/>
  <c r="S6401" i="1" s="1"/>
  <c r="R6400" i="1"/>
  <c r="S6400" i="1" s="1"/>
  <c r="R6399" i="1"/>
  <c r="S6399" i="1" s="1"/>
  <c r="R6398" i="1"/>
  <c r="S6398" i="1" s="1"/>
  <c r="R6397" i="1"/>
  <c r="S6397" i="1" s="1"/>
  <c r="R6396" i="1"/>
  <c r="S6396" i="1" s="1"/>
  <c r="R6395" i="1"/>
  <c r="S6395" i="1" s="1"/>
  <c r="R6394" i="1"/>
  <c r="S6394" i="1" s="1"/>
  <c r="R6393" i="1"/>
  <c r="S6393" i="1" s="1"/>
  <c r="R6392" i="1"/>
  <c r="S6392" i="1" s="1"/>
  <c r="R6391" i="1"/>
  <c r="S6391" i="1" s="1"/>
  <c r="R6390" i="1"/>
  <c r="S6390" i="1" s="1"/>
  <c r="R6389" i="1"/>
  <c r="S6389" i="1" s="1"/>
  <c r="R6388" i="1"/>
  <c r="S6388" i="1" s="1"/>
  <c r="R6387" i="1"/>
  <c r="S6387" i="1" s="1"/>
  <c r="R6386" i="1"/>
  <c r="S6386" i="1" s="1"/>
  <c r="R6385" i="1"/>
  <c r="S6385" i="1" s="1"/>
  <c r="R6384" i="1"/>
  <c r="S6384" i="1" s="1"/>
  <c r="R6383" i="1"/>
  <c r="S6383" i="1" s="1"/>
  <c r="R6382" i="1"/>
  <c r="S6382" i="1" s="1"/>
  <c r="R6381" i="1"/>
  <c r="S6381" i="1" s="1"/>
  <c r="R6380" i="1"/>
  <c r="S6380" i="1" s="1"/>
  <c r="R6379" i="1"/>
  <c r="S6379" i="1" s="1"/>
  <c r="R6378" i="1"/>
  <c r="S6378" i="1" s="1"/>
  <c r="R6377" i="1"/>
  <c r="S6377" i="1" s="1"/>
  <c r="R6376" i="1"/>
  <c r="S6376" i="1" s="1"/>
  <c r="R6375" i="1"/>
  <c r="S6375" i="1" s="1"/>
  <c r="R6374" i="1"/>
  <c r="S6374" i="1" s="1"/>
  <c r="R6373" i="1"/>
  <c r="S6373" i="1" s="1"/>
  <c r="R6372" i="1"/>
  <c r="S6372" i="1" s="1"/>
  <c r="R6371" i="1"/>
  <c r="S6371" i="1" s="1"/>
  <c r="R6370" i="1"/>
  <c r="S6370" i="1" s="1"/>
  <c r="R6369" i="1"/>
  <c r="S6369" i="1" s="1"/>
  <c r="R6368" i="1"/>
  <c r="S6368" i="1" s="1"/>
  <c r="R6367" i="1"/>
  <c r="S6367" i="1" s="1"/>
  <c r="R6366" i="1"/>
  <c r="S6366" i="1" s="1"/>
  <c r="R6365" i="1"/>
  <c r="S6365" i="1" s="1"/>
  <c r="R6364" i="1"/>
  <c r="S6364" i="1" s="1"/>
  <c r="R6363" i="1"/>
  <c r="S6363" i="1" s="1"/>
  <c r="R6362" i="1"/>
  <c r="S6362" i="1" s="1"/>
  <c r="R6361" i="1"/>
  <c r="S6361" i="1" s="1"/>
  <c r="R6360" i="1"/>
  <c r="S6360" i="1" s="1"/>
  <c r="R6359" i="1"/>
  <c r="S6359" i="1" s="1"/>
  <c r="R6358" i="1"/>
  <c r="S6358" i="1" s="1"/>
  <c r="R6357" i="1"/>
  <c r="S6357" i="1" s="1"/>
  <c r="R6356" i="1"/>
  <c r="S6356" i="1" s="1"/>
  <c r="R6355" i="1"/>
  <c r="S6355" i="1" s="1"/>
  <c r="R6354" i="1"/>
  <c r="S6354" i="1" s="1"/>
  <c r="R6353" i="1"/>
  <c r="S6353" i="1" s="1"/>
  <c r="R6352" i="1"/>
  <c r="S6352" i="1" s="1"/>
  <c r="R6351" i="1"/>
  <c r="S6351" i="1" s="1"/>
  <c r="R6350" i="1"/>
  <c r="S6350" i="1" s="1"/>
  <c r="R6349" i="1"/>
  <c r="S6349" i="1" s="1"/>
  <c r="R6348" i="1"/>
  <c r="S6348" i="1" s="1"/>
  <c r="R6347" i="1"/>
  <c r="S6347" i="1" s="1"/>
  <c r="R6346" i="1"/>
  <c r="S6346" i="1" s="1"/>
  <c r="R6345" i="1"/>
  <c r="S6345" i="1" s="1"/>
  <c r="R6344" i="1"/>
  <c r="S6344" i="1" s="1"/>
  <c r="R6343" i="1"/>
  <c r="S6343" i="1" s="1"/>
  <c r="R6342" i="1"/>
  <c r="S6342" i="1" s="1"/>
  <c r="R6341" i="1"/>
  <c r="S6341" i="1" s="1"/>
  <c r="R6340" i="1"/>
  <c r="S6340" i="1" s="1"/>
  <c r="R6339" i="1"/>
  <c r="S6339" i="1" s="1"/>
  <c r="R6338" i="1"/>
  <c r="S6338" i="1" s="1"/>
  <c r="R6337" i="1"/>
  <c r="S6337" i="1" s="1"/>
  <c r="R6336" i="1"/>
  <c r="S6336" i="1" s="1"/>
  <c r="R6335" i="1"/>
  <c r="S6335" i="1" s="1"/>
  <c r="R6334" i="1"/>
  <c r="S6334" i="1" s="1"/>
  <c r="R6333" i="1"/>
  <c r="S6333" i="1" s="1"/>
  <c r="R6332" i="1"/>
  <c r="S6332" i="1" s="1"/>
  <c r="R6331" i="1"/>
  <c r="S6331" i="1" s="1"/>
  <c r="R6330" i="1"/>
  <c r="S6330" i="1" s="1"/>
  <c r="R6329" i="1"/>
  <c r="S6329" i="1" s="1"/>
  <c r="R6328" i="1"/>
  <c r="S6328" i="1" s="1"/>
  <c r="R6327" i="1"/>
  <c r="S6327" i="1" s="1"/>
  <c r="R6326" i="1"/>
  <c r="S6326" i="1" s="1"/>
  <c r="R6325" i="1"/>
  <c r="S6325" i="1" s="1"/>
  <c r="R6324" i="1"/>
  <c r="S6324" i="1" s="1"/>
  <c r="R6323" i="1"/>
  <c r="S6323" i="1" s="1"/>
  <c r="R6322" i="1"/>
  <c r="S6322" i="1" s="1"/>
  <c r="R6321" i="1"/>
  <c r="S6321" i="1" s="1"/>
  <c r="R6320" i="1"/>
  <c r="S6320" i="1" s="1"/>
  <c r="R6319" i="1"/>
  <c r="S6319" i="1" s="1"/>
  <c r="R6318" i="1"/>
  <c r="S6318" i="1" s="1"/>
  <c r="R6317" i="1"/>
  <c r="S6317" i="1" s="1"/>
  <c r="R6316" i="1"/>
  <c r="S6316" i="1" s="1"/>
  <c r="R6315" i="1"/>
  <c r="S6315" i="1" s="1"/>
  <c r="R6314" i="1"/>
  <c r="S6314" i="1" s="1"/>
  <c r="R6313" i="1"/>
  <c r="S6313" i="1" s="1"/>
  <c r="R6312" i="1"/>
  <c r="S6312" i="1" s="1"/>
  <c r="R6311" i="1"/>
  <c r="S6311" i="1" s="1"/>
  <c r="R6310" i="1"/>
  <c r="S6310" i="1" s="1"/>
  <c r="R6309" i="1"/>
  <c r="S6309" i="1" s="1"/>
  <c r="R6308" i="1"/>
  <c r="S6308" i="1" s="1"/>
  <c r="R6307" i="1"/>
  <c r="S6307" i="1" s="1"/>
  <c r="R6306" i="1"/>
  <c r="S6306" i="1" s="1"/>
  <c r="R6305" i="1"/>
  <c r="S6305" i="1" s="1"/>
  <c r="R6304" i="1"/>
  <c r="S6304" i="1" s="1"/>
  <c r="R6303" i="1"/>
  <c r="S6303" i="1" s="1"/>
  <c r="R6302" i="1"/>
  <c r="S6302" i="1" s="1"/>
  <c r="R6301" i="1"/>
  <c r="S6301" i="1" s="1"/>
  <c r="R6300" i="1"/>
  <c r="S6300" i="1" s="1"/>
  <c r="R6299" i="1"/>
  <c r="S6299" i="1" s="1"/>
  <c r="R6298" i="1"/>
  <c r="S6298" i="1" s="1"/>
  <c r="R6297" i="1"/>
  <c r="S6297" i="1" s="1"/>
  <c r="R6296" i="1"/>
  <c r="S6296" i="1" s="1"/>
  <c r="R6295" i="1"/>
  <c r="S6295" i="1" s="1"/>
  <c r="R6294" i="1"/>
  <c r="S6294" i="1" s="1"/>
  <c r="R6293" i="1"/>
  <c r="S6293" i="1" s="1"/>
  <c r="R6292" i="1"/>
  <c r="S6292" i="1" s="1"/>
  <c r="R6291" i="1"/>
  <c r="S6291" i="1" s="1"/>
  <c r="R6290" i="1"/>
  <c r="S6290" i="1" s="1"/>
  <c r="R6289" i="1"/>
  <c r="S6289" i="1" s="1"/>
  <c r="R6288" i="1"/>
  <c r="S6288" i="1" s="1"/>
  <c r="R6287" i="1"/>
  <c r="S6287" i="1" s="1"/>
  <c r="R6286" i="1"/>
  <c r="S6286" i="1" s="1"/>
  <c r="R6285" i="1"/>
  <c r="S6285" i="1" s="1"/>
  <c r="R6284" i="1"/>
  <c r="S6284" i="1" s="1"/>
  <c r="R6283" i="1"/>
  <c r="S6283" i="1" s="1"/>
  <c r="R6282" i="1"/>
  <c r="S6282" i="1" s="1"/>
  <c r="R6281" i="1"/>
  <c r="S6281" i="1" s="1"/>
  <c r="R6280" i="1"/>
  <c r="S6280" i="1" s="1"/>
  <c r="R6279" i="1"/>
  <c r="S6279" i="1" s="1"/>
  <c r="R6278" i="1"/>
  <c r="S6278" i="1" s="1"/>
  <c r="R6277" i="1"/>
  <c r="S6277" i="1" s="1"/>
  <c r="R6276" i="1"/>
  <c r="S6276" i="1" s="1"/>
  <c r="R6275" i="1"/>
  <c r="S6275" i="1" s="1"/>
  <c r="R6274" i="1"/>
  <c r="S6274" i="1" s="1"/>
  <c r="R6273" i="1"/>
  <c r="S6273" i="1" s="1"/>
  <c r="R6272" i="1"/>
  <c r="S6272" i="1" s="1"/>
  <c r="R6271" i="1"/>
  <c r="S6271" i="1" s="1"/>
  <c r="R6270" i="1"/>
  <c r="S6270" i="1" s="1"/>
  <c r="R6269" i="1"/>
  <c r="S6269" i="1" s="1"/>
  <c r="R6268" i="1"/>
  <c r="S6268" i="1" s="1"/>
  <c r="R6267" i="1"/>
  <c r="S6267" i="1" s="1"/>
  <c r="R6266" i="1"/>
  <c r="S6266" i="1" s="1"/>
  <c r="R6265" i="1"/>
  <c r="S6265" i="1" s="1"/>
  <c r="R6264" i="1"/>
  <c r="S6264" i="1" s="1"/>
  <c r="R6263" i="1"/>
  <c r="S6263" i="1" s="1"/>
  <c r="R6262" i="1"/>
  <c r="S6262" i="1" s="1"/>
  <c r="R6261" i="1"/>
  <c r="S6261" i="1" s="1"/>
  <c r="R6260" i="1"/>
  <c r="S6260" i="1" s="1"/>
  <c r="R6259" i="1"/>
  <c r="S6259" i="1" s="1"/>
  <c r="R6258" i="1"/>
  <c r="S6258" i="1" s="1"/>
  <c r="R6257" i="1"/>
  <c r="S6257" i="1" s="1"/>
  <c r="R6256" i="1"/>
  <c r="S6256" i="1" s="1"/>
  <c r="R6255" i="1"/>
  <c r="S6255" i="1" s="1"/>
  <c r="R6254" i="1"/>
  <c r="S6254" i="1" s="1"/>
  <c r="R6253" i="1"/>
  <c r="S6253" i="1" s="1"/>
  <c r="R6252" i="1"/>
  <c r="S6252" i="1" s="1"/>
  <c r="R6251" i="1"/>
  <c r="S6251" i="1" s="1"/>
  <c r="R6250" i="1"/>
  <c r="S6250" i="1" s="1"/>
  <c r="R6249" i="1"/>
  <c r="S6249" i="1" s="1"/>
  <c r="R6248" i="1"/>
  <c r="S6248" i="1" s="1"/>
  <c r="R6247" i="1"/>
  <c r="S6247" i="1" s="1"/>
  <c r="R6246" i="1"/>
  <c r="S6246" i="1" s="1"/>
  <c r="R6245" i="1"/>
  <c r="S6245" i="1" s="1"/>
  <c r="R6244" i="1"/>
  <c r="S6244" i="1" s="1"/>
  <c r="R6243" i="1"/>
  <c r="S6243" i="1" s="1"/>
  <c r="R6242" i="1"/>
  <c r="S6242" i="1" s="1"/>
  <c r="R6241" i="1"/>
  <c r="S6241" i="1" s="1"/>
  <c r="R6240" i="1"/>
  <c r="S6240" i="1" s="1"/>
  <c r="R6239" i="1"/>
  <c r="S6239" i="1" s="1"/>
  <c r="R6238" i="1"/>
  <c r="S6238" i="1" s="1"/>
  <c r="R6237" i="1"/>
  <c r="S6237" i="1" s="1"/>
  <c r="R6236" i="1"/>
  <c r="S6236" i="1" s="1"/>
  <c r="R6235" i="1"/>
  <c r="S6235" i="1" s="1"/>
  <c r="R6234" i="1"/>
  <c r="S6234" i="1" s="1"/>
  <c r="R6233" i="1"/>
  <c r="S6233" i="1" s="1"/>
  <c r="R6232" i="1"/>
  <c r="S6232" i="1" s="1"/>
  <c r="R6231" i="1"/>
  <c r="S6231" i="1" s="1"/>
  <c r="R6230" i="1"/>
  <c r="S6230" i="1" s="1"/>
  <c r="R6229" i="1"/>
  <c r="S6229" i="1" s="1"/>
  <c r="R6228" i="1"/>
  <c r="S6228" i="1" s="1"/>
  <c r="R6227" i="1"/>
  <c r="S6227" i="1" s="1"/>
  <c r="R6226" i="1"/>
  <c r="S6226" i="1" s="1"/>
  <c r="R6225" i="1"/>
  <c r="S6225" i="1" s="1"/>
  <c r="R6224" i="1"/>
  <c r="S6224" i="1" s="1"/>
  <c r="R6223" i="1"/>
  <c r="S6223" i="1" s="1"/>
  <c r="R6222" i="1"/>
  <c r="S6222" i="1" s="1"/>
  <c r="R6221" i="1"/>
  <c r="S6221" i="1" s="1"/>
  <c r="R6220" i="1"/>
  <c r="S6220" i="1" s="1"/>
  <c r="R6219" i="1"/>
  <c r="S6219" i="1" s="1"/>
  <c r="R6218" i="1"/>
  <c r="S6218" i="1" s="1"/>
  <c r="R6217" i="1"/>
  <c r="S6217" i="1" s="1"/>
  <c r="R6216" i="1"/>
  <c r="S6216" i="1" s="1"/>
  <c r="R6215" i="1"/>
  <c r="S6215" i="1" s="1"/>
  <c r="R6214" i="1"/>
  <c r="S6214" i="1" s="1"/>
  <c r="R6213" i="1"/>
  <c r="S6213" i="1" s="1"/>
  <c r="R6212" i="1"/>
  <c r="S6212" i="1" s="1"/>
  <c r="R6211" i="1"/>
  <c r="S6211" i="1" s="1"/>
  <c r="R6210" i="1"/>
  <c r="S6210" i="1" s="1"/>
  <c r="R6209" i="1"/>
  <c r="S6209" i="1" s="1"/>
  <c r="R6208" i="1"/>
  <c r="S6208" i="1" s="1"/>
  <c r="R6207" i="1"/>
  <c r="S6207" i="1" s="1"/>
  <c r="R6206" i="1"/>
  <c r="S6206" i="1" s="1"/>
  <c r="R6205" i="1"/>
  <c r="S6205" i="1" s="1"/>
  <c r="R6204" i="1"/>
  <c r="S6204" i="1" s="1"/>
  <c r="R6203" i="1"/>
  <c r="S6203" i="1" s="1"/>
  <c r="R6202" i="1"/>
  <c r="S6202" i="1" s="1"/>
  <c r="R6201" i="1"/>
  <c r="S6201" i="1" s="1"/>
  <c r="R6200" i="1"/>
  <c r="S6200" i="1" s="1"/>
  <c r="R6199" i="1"/>
  <c r="S6199" i="1" s="1"/>
  <c r="R6198" i="1"/>
  <c r="S6198" i="1" s="1"/>
  <c r="R6197" i="1"/>
  <c r="S6197" i="1" s="1"/>
  <c r="R6196" i="1"/>
  <c r="S6196" i="1" s="1"/>
  <c r="R6195" i="1"/>
  <c r="S6195" i="1" s="1"/>
  <c r="R6194" i="1"/>
  <c r="S6194" i="1" s="1"/>
  <c r="R6193" i="1"/>
  <c r="S6193" i="1" s="1"/>
  <c r="R6192" i="1"/>
  <c r="S6192" i="1" s="1"/>
  <c r="R6191" i="1"/>
  <c r="S6191" i="1" s="1"/>
  <c r="R6190" i="1"/>
  <c r="S6190" i="1" s="1"/>
  <c r="R6189" i="1"/>
  <c r="S6189" i="1" s="1"/>
  <c r="R6188" i="1"/>
  <c r="S6188" i="1" s="1"/>
  <c r="R6187" i="1"/>
  <c r="S6187" i="1" s="1"/>
  <c r="R6186" i="1"/>
  <c r="S6186" i="1" s="1"/>
  <c r="R6185" i="1"/>
  <c r="S6185" i="1" s="1"/>
  <c r="R6184" i="1"/>
  <c r="S6184" i="1" s="1"/>
  <c r="R6183" i="1"/>
  <c r="S6183" i="1" s="1"/>
  <c r="R6182" i="1"/>
  <c r="S6182" i="1" s="1"/>
  <c r="R6181" i="1"/>
  <c r="S6181" i="1" s="1"/>
  <c r="R6180" i="1"/>
  <c r="S6180" i="1" s="1"/>
  <c r="R6179" i="1"/>
  <c r="S6179" i="1" s="1"/>
  <c r="R6178" i="1"/>
  <c r="S6178" i="1" s="1"/>
  <c r="R6177" i="1"/>
  <c r="S6177" i="1" s="1"/>
  <c r="R6176" i="1"/>
  <c r="S6176" i="1" s="1"/>
  <c r="R6175" i="1"/>
  <c r="S6175" i="1" s="1"/>
  <c r="R6174" i="1"/>
  <c r="S6174" i="1" s="1"/>
  <c r="R6173" i="1"/>
  <c r="S6173" i="1" s="1"/>
  <c r="R6172" i="1"/>
  <c r="S6172" i="1" s="1"/>
  <c r="R6171" i="1"/>
  <c r="S6171" i="1" s="1"/>
  <c r="R6170" i="1"/>
  <c r="S6170" i="1" s="1"/>
  <c r="R6169" i="1"/>
  <c r="S6169" i="1" s="1"/>
  <c r="R6168" i="1"/>
  <c r="S6168" i="1" s="1"/>
  <c r="R6167" i="1"/>
  <c r="S6167" i="1" s="1"/>
  <c r="R6166" i="1"/>
  <c r="S6166" i="1" s="1"/>
  <c r="R6165" i="1"/>
  <c r="S6165" i="1" s="1"/>
  <c r="R6164" i="1"/>
  <c r="S6164" i="1" s="1"/>
  <c r="R6163" i="1"/>
  <c r="S6163" i="1" s="1"/>
  <c r="R6162" i="1"/>
  <c r="S6162" i="1" s="1"/>
  <c r="R6161" i="1"/>
  <c r="S6161" i="1" s="1"/>
  <c r="R6160" i="1"/>
  <c r="S6160" i="1" s="1"/>
  <c r="R6159" i="1"/>
  <c r="S6159" i="1" s="1"/>
  <c r="R6158" i="1"/>
  <c r="S6158" i="1" s="1"/>
  <c r="R6157" i="1"/>
  <c r="S6157" i="1" s="1"/>
  <c r="R6156" i="1"/>
  <c r="S6156" i="1" s="1"/>
  <c r="R6155" i="1"/>
  <c r="S6155" i="1" s="1"/>
  <c r="R6154" i="1"/>
  <c r="S6154" i="1" s="1"/>
  <c r="R6153" i="1"/>
  <c r="S6153" i="1" s="1"/>
  <c r="R6152" i="1"/>
  <c r="S6152" i="1" s="1"/>
  <c r="R6151" i="1"/>
  <c r="S6151" i="1" s="1"/>
  <c r="R6150" i="1"/>
  <c r="S6150" i="1" s="1"/>
  <c r="R6149" i="1"/>
  <c r="S6149" i="1" s="1"/>
  <c r="R6148" i="1"/>
  <c r="S6148" i="1" s="1"/>
  <c r="R6147" i="1"/>
  <c r="S6147" i="1" s="1"/>
  <c r="R6146" i="1"/>
  <c r="S6146" i="1" s="1"/>
  <c r="R6145" i="1"/>
  <c r="S6145" i="1" s="1"/>
  <c r="R6144" i="1"/>
  <c r="S6144" i="1" s="1"/>
  <c r="R6143" i="1"/>
  <c r="S6143" i="1" s="1"/>
  <c r="R6142" i="1"/>
  <c r="S6142" i="1" s="1"/>
  <c r="R6141" i="1"/>
  <c r="S6141" i="1" s="1"/>
  <c r="R6140" i="1"/>
  <c r="S6140" i="1" s="1"/>
  <c r="R6139" i="1"/>
  <c r="S6139" i="1" s="1"/>
  <c r="R6138" i="1"/>
  <c r="S6138" i="1" s="1"/>
  <c r="R6137" i="1"/>
  <c r="S6137" i="1" s="1"/>
  <c r="R6136" i="1"/>
  <c r="S6136" i="1" s="1"/>
  <c r="R6135" i="1"/>
  <c r="S6135" i="1" s="1"/>
  <c r="R6134" i="1"/>
  <c r="S6134" i="1" s="1"/>
  <c r="R6133" i="1"/>
  <c r="S6133" i="1" s="1"/>
  <c r="R6132" i="1"/>
  <c r="S6132" i="1" s="1"/>
  <c r="R6131" i="1"/>
  <c r="S6131" i="1" s="1"/>
  <c r="R6130" i="1"/>
  <c r="S6130" i="1" s="1"/>
  <c r="R6129" i="1"/>
  <c r="S6129" i="1" s="1"/>
  <c r="R6128" i="1"/>
  <c r="S6128" i="1" s="1"/>
  <c r="R6127" i="1"/>
  <c r="S6127" i="1" s="1"/>
  <c r="R6126" i="1"/>
  <c r="S6126" i="1" s="1"/>
  <c r="R6125" i="1"/>
  <c r="S6125" i="1" s="1"/>
  <c r="R6124" i="1"/>
  <c r="S6124" i="1" s="1"/>
  <c r="R6123" i="1"/>
  <c r="S6123" i="1" s="1"/>
  <c r="R6122" i="1"/>
  <c r="S6122" i="1" s="1"/>
  <c r="R6121" i="1"/>
  <c r="S6121" i="1" s="1"/>
  <c r="R6120" i="1"/>
  <c r="S6120" i="1" s="1"/>
  <c r="R6119" i="1"/>
  <c r="S6119" i="1" s="1"/>
  <c r="R6118" i="1"/>
  <c r="S6118" i="1" s="1"/>
  <c r="R6117" i="1"/>
  <c r="S6117" i="1" s="1"/>
  <c r="R6116" i="1"/>
  <c r="S6116" i="1" s="1"/>
  <c r="R6115" i="1"/>
  <c r="S6115" i="1" s="1"/>
  <c r="R6114" i="1"/>
  <c r="S6114" i="1" s="1"/>
  <c r="R6113" i="1"/>
  <c r="S6113" i="1" s="1"/>
  <c r="R6112" i="1"/>
  <c r="S6112" i="1" s="1"/>
  <c r="R6111" i="1"/>
  <c r="S6111" i="1" s="1"/>
  <c r="R6110" i="1"/>
  <c r="S6110" i="1" s="1"/>
  <c r="R6109" i="1"/>
  <c r="S6109" i="1" s="1"/>
  <c r="R6108" i="1"/>
  <c r="S6108" i="1" s="1"/>
  <c r="R6107" i="1"/>
  <c r="S6107" i="1" s="1"/>
  <c r="R6106" i="1"/>
  <c r="S6106" i="1" s="1"/>
  <c r="R6105" i="1"/>
  <c r="S6105" i="1" s="1"/>
  <c r="R6104" i="1"/>
  <c r="S6104" i="1" s="1"/>
  <c r="R6103" i="1"/>
  <c r="S6103" i="1" s="1"/>
  <c r="R6102" i="1"/>
  <c r="S6102" i="1" s="1"/>
  <c r="R6101" i="1"/>
  <c r="S6101" i="1" s="1"/>
  <c r="R6100" i="1"/>
  <c r="S6100" i="1" s="1"/>
  <c r="R6099" i="1"/>
  <c r="S6099" i="1" s="1"/>
  <c r="R6098" i="1"/>
  <c r="S6098" i="1" s="1"/>
  <c r="R6097" i="1"/>
  <c r="S6097" i="1" s="1"/>
  <c r="R6096" i="1"/>
  <c r="S6096" i="1" s="1"/>
  <c r="R6095" i="1"/>
  <c r="S6095" i="1" s="1"/>
  <c r="R6094" i="1"/>
  <c r="S6094" i="1" s="1"/>
  <c r="R6093" i="1"/>
  <c r="S6093" i="1" s="1"/>
  <c r="R6092" i="1"/>
  <c r="S6092" i="1" s="1"/>
  <c r="R6091" i="1"/>
  <c r="S6091" i="1" s="1"/>
  <c r="R6090" i="1"/>
  <c r="S6090" i="1" s="1"/>
  <c r="R6089" i="1"/>
  <c r="S6089" i="1" s="1"/>
  <c r="R6088" i="1"/>
  <c r="S6088" i="1" s="1"/>
  <c r="R6087" i="1"/>
  <c r="S6087" i="1" s="1"/>
  <c r="R6086" i="1"/>
  <c r="S6086" i="1" s="1"/>
  <c r="R6085" i="1"/>
  <c r="S6085" i="1" s="1"/>
  <c r="R6084" i="1"/>
  <c r="S6084" i="1" s="1"/>
  <c r="R6083" i="1"/>
  <c r="S6083" i="1" s="1"/>
  <c r="R6082" i="1"/>
  <c r="S6082" i="1" s="1"/>
  <c r="R6081" i="1"/>
  <c r="S6081" i="1" s="1"/>
  <c r="R6080" i="1"/>
  <c r="S6080" i="1" s="1"/>
  <c r="R6079" i="1"/>
  <c r="S6079" i="1" s="1"/>
  <c r="R6078" i="1"/>
  <c r="S6078" i="1" s="1"/>
  <c r="R6077" i="1"/>
  <c r="S6077" i="1" s="1"/>
  <c r="R6076" i="1"/>
  <c r="S6076" i="1" s="1"/>
  <c r="R6075" i="1"/>
  <c r="S6075" i="1" s="1"/>
  <c r="R6074" i="1"/>
  <c r="S6074" i="1" s="1"/>
  <c r="R6073" i="1"/>
  <c r="S6073" i="1" s="1"/>
  <c r="R6072" i="1"/>
  <c r="S6072" i="1" s="1"/>
  <c r="R6071" i="1"/>
  <c r="S6071" i="1" s="1"/>
  <c r="R6070" i="1"/>
  <c r="S6070" i="1" s="1"/>
  <c r="R6069" i="1"/>
  <c r="S6069" i="1" s="1"/>
  <c r="R6068" i="1"/>
  <c r="S6068" i="1" s="1"/>
  <c r="R6067" i="1"/>
  <c r="S6067" i="1" s="1"/>
  <c r="R6066" i="1"/>
  <c r="S6066" i="1" s="1"/>
  <c r="R6065" i="1"/>
  <c r="S6065" i="1" s="1"/>
  <c r="R6064" i="1"/>
  <c r="S6064" i="1" s="1"/>
  <c r="R6063" i="1"/>
  <c r="S6063" i="1" s="1"/>
  <c r="R6062" i="1"/>
  <c r="S6062" i="1" s="1"/>
  <c r="R6061" i="1"/>
  <c r="S6061" i="1" s="1"/>
  <c r="R6060" i="1"/>
  <c r="S6060" i="1" s="1"/>
  <c r="R6059" i="1"/>
  <c r="S6059" i="1" s="1"/>
  <c r="R6058" i="1"/>
  <c r="S6058" i="1" s="1"/>
  <c r="R6057" i="1"/>
  <c r="S6057" i="1" s="1"/>
  <c r="R6056" i="1"/>
  <c r="S6056" i="1" s="1"/>
  <c r="R6055" i="1"/>
  <c r="S6055" i="1" s="1"/>
  <c r="R6054" i="1"/>
  <c r="S6054" i="1" s="1"/>
  <c r="R6053" i="1"/>
  <c r="S6053" i="1" s="1"/>
  <c r="R6052" i="1"/>
  <c r="S6052" i="1" s="1"/>
  <c r="R6051" i="1"/>
  <c r="S6051" i="1" s="1"/>
  <c r="R6050" i="1"/>
  <c r="S6050" i="1" s="1"/>
  <c r="R6049" i="1"/>
  <c r="S6049" i="1" s="1"/>
  <c r="R6048" i="1"/>
  <c r="S6048" i="1" s="1"/>
  <c r="R6047" i="1"/>
  <c r="S6047" i="1" s="1"/>
  <c r="R6046" i="1"/>
  <c r="S6046" i="1" s="1"/>
  <c r="R6045" i="1"/>
  <c r="S6045" i="1" s="1"/>
  <c r="R6044" i="1"/>
  <c r="S6044" i="1" s="1"/>
  <c r="R6043" i="1"/>
  <c r="S6043" i="1" s="1"/>
  <c r="R6042" i="1"/>
  <c r="S6042" i="1" s="1"/>
  <c r="R6041" i="1"/>
  <c r="S6041" i="1" s="1"/>
  <c r="R6040" i="1"/>
  <c r="S6040" i="1" s="1"/>
  <c r="R6039" i="1"/>
  <c r="S6039" i="1" s="1"/>
  <c r="R6038" i="1"/>
  <c r="S6038" i="1" s="1"/>
  <c r="R6037" i="1"/>
  <c r="S6037" i="1" s="1"/>
  <c r="R6036" i="1"/>
  <c r="S6036" i="1" s="1"/>
  <c r="R6035" i="1"/>
  <c r="S6035" i="1" s="1"/>
  <c r="R6034" i="1"/>
  <c r="S6034" i="1" s="1"/>
  <c r="R6033" i="1"/>
  <c r="S6033" i="1" s="1"/>
  <c r="R6032" i="1"/>
  <c r="S6032" i="1" s="1"/>
  <c r="R6031" i="1"/>
  <c r="S6031" i="1" s="1"/>
  <c r="R6030" i="1"/>
  <c r="S6030" i="1" s="1"/>
  <c r="R6029" i="1"/>
  <c r="S6029" i="1" s="1"/>
  <c r="R6028" i="1"/>
  <c r="S6028" i="1" s="1"/>
  <c r="R6027" i="1"/>
  <c r="S6027" i="1" s="1"/>
  <c r="R6026" i="1"/>
  <c r="S6026" i="1" s="1"/>
  <c r="R6025" i="1"/>
  <c r="S6025" i="1" s="1"/>
  <c r="R6024" i="1"/>
  <c r="S6024" i="1" s="1"/>
  <c r="R6023" i="1"/>
  <c r="S6023" i="1" s="1"/>
  <c r="R6022" i="1"/>
  <c r="S6022" i="1" s="1"/>
  <c r="R6021" i="1"/>
  <c r="S6021" i="1" s="1"/>
  <c r="R6020" i="1"/>
  <c r="S6020" i="1" s="1"/>
  <c r="R6019" i="1"/>
  <c r="S6019" i="1" s="1"/>
  <c r="R6018" i="1"/>
  <c r="S6018" i="1" s="1"/>
  <c r="R6017" i="1"/>
  <c r="S6017" i="1" s="1"/>
  <c r="R6016" i="1"/>
  <c r="S6016" i="1" s="1"/>
  <c r="R6015" i="1"/>
  <c r="S6015" i="1" s="1"/>
  <c r="R6014" i="1"/>
  <c r="S6014" i="1" s="1"/>
  <c r="R6013" i="1"/>
  <c r="S6013" i="1" s="1"/>
  <c r="R6012" i="1"/>
  <c r="S6012" i="1" s="1"/>
  <c r="R6011" i="1"/>
  <c r="S6011" i="1" s="1"/>
  <c r="R6010" i="1"/>
  <c r="S6010" i="1" s="1"/>
  <c r="R6009" i="1"/>
  <c r="S6009" i="1" s="1"/>
  <c r="R6008" i="1"/>
  <c r="S6008" i="1" s="1"/>
  <c r="R6007" i="1"/>
  <c r="S6007" i="1" s="1"/>
  <c r="R6006" i="1"/>
  <c r="S6006" i="1" s="1"/>
  <c r="R6005" i="1"/>
  <c r="S6005" i="1" s="1"/>
  <c r="R6004" i="1"/>
  <c r="S6004" i="1" s="1"/>
  <c r="R6003" i="1"/>
  <c r="S6003" i="1" s="1"/>
  <c r="R6002" i="1"/>
  <c r="S6002" i="1" s="1"/>
  <c r="R6001" i="1"/>
  <c r="S6001" i="1" s="1"/>
  <c r="R6000" i="1"/>
  <c r="S6000" i="1" s="1"/>
  <c r="R5999" i="1"/>
  <c r="S5999" i="1" s="1"/>
  <c r="R5998" i="1"/>
  <c r="S5998" i="1" s="1"/>
  <c r="R5997" i="1"/>
  <c r="S5997" i="1" s="1"/>
  <c r="R5996" i="1"/>
  <c r="S5996" i="1" s="1"/>
  <c r="R5995" i="1"/>
  <c r="S5995" i="1" s="1"/>
  <c r="R5994" i="1"/>
  <c r="S5994" i="1" s="1"/>
  <c r="R5993" i="1"/>
  <c r="S5993" i="1" s="1"/>
  <c r="R5992" i="1"/>
  <c r="S5992" i="1" s="1"/>
  <c r="R5991" i="1"/>
  <c r="S5991" i="1" s="1"/>
  <c r="R5990" i="1"/>
  <c r="S5990" i="1" s="1"/>
  <c r="R5989" i="1"/>
  <c r="S5989" i="1" s="1"/>
  <c r="R5988" i="1"/>
  <c r="S5988" i="1" s="1"/>
  <c r="R5987" i="1"/>
  <c r="S5987" i="1" s="1"/>
  <c r="R5986" i="1"/>
  <c r="S5986" i="1" s="1"/>
  <c r="R5985" i="1"/>
  <c r="S5985" i="1" s="1"/>
  <c r="R5984" i="1"/>
  <c r="S5984" i="1" s="1"/>
  <c r="R5983" i="1"/>
  <c r="S5983" i="1" s="1"/>
  <c r="R5982" i="1"/>
  <c r="S5982" i="1" s="1"/>
  <c r="R5981" i="1"/>
  <c r="S5981" i="1" s="1"/>
  <c r="R5980" i="1"/>
  <c r="S5980" i="1" s="1"/>
  <c r="R5979" i="1"/>
  <c r="S5979" i="1" s="1"/>
  <c r="R5978" i="1"/>
  <c r="S5978" i="1" s="1"/>
  <c r="R5977" i="1"/>
  <c r="S5977" i="1" s="1"/>
  <c r="R5976" i="1"/>
  <c r="S5976" i="1" s="1"/>
  <c r="R5975" i="1"/>
  <c r="S5975" i="1" s="1"/>
  <c r="R5974" i="1"/>
  <c r="S5974" i="1" s="1"/>
  <c r="R5973" i="1"/>
  <c r="S5973" i="1" s="1"/>
  <c r="R5972" i="1"/>
  <c r="S5972" i="1" s="1"/>
  <c r="R5971" i="1"/>
  <c r="S5971" i="1" s="1"/>
  <c r="R5970" i="1"/>
  <c r="S5970" i="1" s="1"/>
  <c r="R5969" i="1"/>
  <c r="S5969" i="1" s="1"/>
  <c r="R5968" i="1"/>
  <c r="S5968" i="1" s="1"/>
  <c r="R5967" i="1"/>
  <c r="S5967" i="1" s="1"/>
  <c r="R5966" i="1"/>
  <c r="S5966" i="1" s="1"/>
  <c r="R5965" i="1"/>
  <c r="S5965" i="1" s="1"/>
  <c r="R5964" i="1"/>
  <c r="S5964" i="1" s="1"/>
  <c r="R5963" i="1"/>
  <c r="S5963" i="1" s="1"/>
  <c r="R5962" i="1"/>
  <c r="S5962" i="1" s="1"/>
  <c r="R5961" i="1"/>
  <c r="S5961" i="1" s="1"/>
  <c r="R5960" i="1"/>
  <c r="S5960" i="1" s="1"/>
  <c r="R5959" i="1"/>
  <c r="S5959" i="1" s="1"/>
  <c r="R5958" i="1"/>
  <c r="S5958" i="1" s="1"/>
  <c r="R5957" i="1"/>
  <c r="S5957" i="1" s="1"/>
  <c r="R5956" i="1"/>
  <c r="S5956" i="1" s="1"/>
  <c r="R5955" i="1"/>
  <c r="S5955" i="1" s="1"/>
  <c r="R5954" i="1"/>
  <c r="S5954" i="1" s="1"/>
  <c r="R5953" i="1"/>
  <c r="S5953" i="1" s="1"/>
  <c r="R5952" i="1"/>
  <c r="S5952" i="1" s="1"/>
  <c r="R5951" i="1"/>
  <c r="S5951" i="1" s="1"/>
  <c r="R5950" i="1"/>
  <c r="S5950" i="1" s="1"/>
  <c r="R5949" i="1"/>
  <c r="S5949" i="1" s="1"/>
  <c r="R5948" i="1"/>
  <c r="S5948" i="1" s="1"/>
  <c r="R5947" i="1"/>
  <c r="S5947" i="1" s="1"/>
  <c r="R5946" i="1"/>
  <c r="S5946" i="1" s="1"/>
  <c r="R5945" i="1"/>
  <c r="S5945" i="1" s="1"/>
  <c r="R5944" i="1"/>
  <c r="S5944" i="1" s="1"/>
  <c r="R5943" i="1"/>
  <c r="S5943" i="1" s="1"/>
  <c r="R5942" i="1"/>
  <c r="S5942" i="1" s="1"/>
  <c r="R5941" i="1"/>
  <c r="S5941" i="1" s="1"/>
  <c r="R5940" i="1"/>
  <c r="S5940" i="1" s="1"/>
  <c r="R5939" i="1"/>
  <c r="S5939" i="1" s="1"/>
  <c r="R5938" i="1"/>
  <c r="S5938" i="1" s="1"/>
  <c r="R5937" i="1"/>
  <c r="S5937" i="1" s="1"/>
  <c r="R5936" i="1"/>
  <c r="S5936" i="1" s="1"/>
  <c r="R5935" i="1"/>
  <c r="S5935" i="1" s="1"/>
  <c r="R5934" i="1"/>
  <c r="S5934" i="1" s="1"/>
  <c r="R5933" i="1"/>
  <c r="S5933" i="1" s="1"/>
  <c r="R5932" i="1"/>
  <c r="S5932" i="1" s="1"/>
  <c r="R5931" i="1"/>
  <c r="S5931" i="1" s="1"/>
  <c r="R5930" i="1"/>
  <c r="S5930" i="1" s="1"/>
  <c r="R5929" i="1"/>
  <c r="S5929" i="1" s="1"/>
  <c r="R5928" i="1"/>
  <c r="S5928" i="1" s="1"/>
  <c r="R5927" i="1"/>
  <c r="S5927" i="1" s="1"/>
  <c r="R5926" i="1"/>
  <c r="S5926" i="1" s="1"/>
  <c r="R5925" i="1"/>
  <c r="S5925" i="1" s="1"/>
  <c r="R5924" i="1"/>
  <c r="S5924" i="1" s="1"/>
  <c r="R5923" i="1"/>
  <c r="S5923" i="1" s="1"/>
  <c r="R5922" i="1"/>
  <c r="S5922" i="1" s="1"/>
  <c r="R5921" i="1"/>
  <c r="S5921" i="1" s="1"/>
  <c r="R5920" i="1"/>
  <c r="S5920" i="1" s="1"/>
  <c r="R5919" i="1"/>
  <c r="S5919" i="1" s="1"/>
  <c r="R5918" i="1"/>
  <c r="S5918" i="1" s="1"/>
  <c r="R5917" i="1"/>
  <c r="S5917" i="1" s="1"/>
  <c r="R5916" i="1"/>
  <c r="S5916" i="1" s="1"/>
  <c r="R5915" i="1"/>
  <c r="S5915" i="1" s="1"/>
  <c r="R5914" i="1"/>
  <c r="S5914" i="1" s="1"/>
  <c r="R5913" i="1"/>
  <c r="S5913" i="1" s="1"/>
  <c r="R5912" i="1"/>
  <c r="S5912" i="1" s="1"/>
  <c r="R5911" i="1"/>
  <c r="S5911" i="1" s="1"/>
  <c r="R5910" i="1"/>
  <c r="S5910" i="1" s="1"/>
  <c r="R5909" i="1"/>
  <c r="S5909" i="1" s="1"/>
  <c r="R5908" i="1"/>
  <c r="S5908" i="1" s="1"/>
  <c r="R5907" i="1"/>
  <c r="S5907" i="1" s="1"/>
  <c r="R5906" i="1"/>
  <c r="S5906" i="1" s="1"/>
  <c r="R5905" i="1"/>
  <c r="S5905" i="1" s="1"/>
  <c r="R5904" i="1"/>
  <c r="S5904" i="1" s="1"/>
  <c r="R5903" i="1"/>
  <c r="S5903" i="1" s="1"/>
  <c r="R5902" i="1"/>
  <c r="S5902" i="1" s="1"/>
  <c r="R5901" i="1"/>
  <c r="S5901" i="1" s="1"/>
  <c r="R5900" i="1"/>
  <c r="S5900" i="1" s="1"/>
  <c r="R5899" i="1"/>
  <c r="S5899" i="1" s="1"/>
  <c r="R5898" i="1"/>
  <c r="S5898" i="1" s="1"/>
  <c r="R5897" i="1"/>
  <c r="S5897" i="1" s="1"/>
  <c r="R5896" i="1"/>
  <c r="S5896" i="1" s="1"/>
  <c r="R5895" i="1"/>
  <c r="S5895" i="1" s="1"/>
  <c r="R5894" i="1"/>
  <c r="S5894" i="1" s="1"/>
  <c r="R5893" i="1"/>
  <c r="S5893" i="1" s="1"/>
  <c r="R5892" i="1"/>
  <c r="S5892" i="1" s="1"/>
  <c r="R5891" i="1"/>
  <c r="S5891" i="1" s="1"/>
  <c r="R5890" i="1"/>
  <c r="S5890" i="1" s="1"/>
  <c r="R5889" i="1"/>
  <c r="S5889" i="1" s="1"/>
  <c r="R5888" i="1"/>
  <c r="S5888" i="1" s="1"/>
  <c r="R5887" i="1"/>
  <c r="S5887" i="1" s="1"/>
  <c r="R5886" i="1"/>
  <c r="S5886" i="1" s="1"/>
  <c r="R5885" i="1"/>
  <c r="S5885" i="1" s="1"/>
  <c r="R5884" i="1"/>
  <c r="S5884" i="1" s="1"/>
  <c r="R5883" i="1"/>
  <c r="S5883" i="1" s="1"/>
  <c r="R5882" i="1"/>
  <c r="S5882" i="1" s="1"/>
  <c r="R5881" i="1"/>
  <c r="S5881" i="1" s="1"/>
  <c r="R5880" i="1"/>
  <c r="S5880" i="1" s="1"/>
  <c r="R5879" i="1"/>
  <c r="S5879" i="1" s="1"/>
  <c r="R5878" i="1"/>
  <c r="S5878" i="1" s="1"/>
  <c r="R5877" i="1"/>
  <c r="S5877" i="1" s="1"/>
  <c r="R5876" i="1"/>
  <c r="S5876" i="1" s="1"/>
  <c r="R5875" i="1"/>
  <c r="S5875" i="1" s="1"/>
  <c r="R5874" i="1"/>
  <c r="S5874" i="1" s="1"/>
  <c r="R5873" i="1"/>
  <c r="S5873" i="1" s="1"/>
  <c r="R5872" i="1"/>
  <c r="S5872" i="1" s="1"/>
  <c r="R5871" i="1"/>
  <c r="S5871" i="1" s="1"/>
  <c r="R5870" i="1"/>
  <c r="S5870" i="1" s="1"/>
  <c r="R5869" i="1"/>
  <c r="S5869" i="1" s="1"/>
  <c r="R5868" i="1"/>
  <c r="S5868" i="1" s="1"/>
  <c r="R5867" i="1"/>
  <c r="S5867" i="1" s="1"/>
  <c r="R5866" i="1"/>
  <c r="S5866" i="1" s="1"/>
  <c r="R5865" i="1"/>
  <c r="S5865" i="1" s="1"/>
  <c r="R5864" i="1"/>
  <c r="S5864" i="1" s="1"/>
  <c r="R5863" i="1"/>
  <c r="S5863" i="1" s="1"/>
  <c r="R5862" i="1"/>
  <c r="S5862" i="1" s="1"/>
  <c r="R5861" i="1"/>
  <c r="S5861" i="1" s="1"/>
  <c r="R5860" i="1"/>
  <c r="S5860" i="1" s="1"/>
  <c r="R5859" i="1"/>
  <c r="S5859" i="1" s="1"/>
  <c r="R5858" i="1"/>
  <c r="S5858" i="1" s="1"/>
  <c r="R5857" i="1"/>
  <c r="S5857" i="1" s="1"/>
  <c r="R5856" i="1"/>
  <c r="S5856" i="1" s="1"/>
  <c r="R5855" i="1"/>
  <c r="S5855" i="1" s="1"/>
  <c r="R5854" i="1"/>
  <c r="S5854" i="1" s="1"/>
  <c r="R5853" i="1"/>
  <c r="S5853" i="1" s="1"/>
  <c r="R5852" i="1"/>
  <c r="S5852" i="1" s="1"/>
  <c r="R5851" i="1"/>
  <c r="S5851" i="1" s="1"/>
  <c r="R5850" i="1"/>
  <c r="S5850" i="1" s="1"/>
  <c r="R5849" i="1"/>
  <c r="S5849" i="1" s="1"/>
  <c r="R5848" i="1"/>
  <c r="S5848" i="1" s="1"/>
  <c r="R5847" i="1"/>
  <c r="S5847" i="1" s="1"/>
  <c r="R5846" i="1"/>
  <c r="S5846" i="1" s="1"/>
  <c r="R5845" i="1"/>
  <c r="S5845" i="1" s="1"/>
  <c r="R5844" i="1"/>
  <c r="S5844" i="1" s="1"/>
  <c r="R5843" i="1"/>
  <c r="S5843" i="1" s="1"/>
  <c r="R5842" i="1"/>
  <c r="S5842" i="1" s="1"/>
  <c r="R5841" i="1"/>
  <c r="S5841" i="1" s="1"/>
  <c r="R5840" i="1"/>
  <c r="S5840" i="1" s="1"/>
  <c r="R5839" i="1"/>
  <c r="S5839" i="1" s="1"/>
  <c r="R5838" i="1"/>
  <c r="S5838" i="1" s="1"/>
  <c r="R5837" i="1"/>
  <c r="S5837" i="1" s="1"/>
  <c r="R5836" i="1"/>
  <c r="S5836" i="1" s="1"/>
  <c r="R5835" i="1"/>
  <c r="S5835" i="1" s="1"/>
  <c r="R5834" i="1"/>
  <c r="S5834" i="1" s="1"/>
  <c r="R5833" i="1"/>
  <c r="S5833" i="1" s="1"/>
  <c r="R5832" i="1"/>
  <c r="S5832" i="1" s="1"/>
  <c r="R5831" i="1"/>
  <c r="S5831" i="1" s="1"/>
  <c r="R5830" i="1"/>
  <c r="S5830" i="1" s="1"/>
  <c r="R5829" i="1"/>
  <c r="S5829" i="1" s="1"/>
  <c r="R5828" i="1"/>
  <c r="S5828" i="1" s="1"/>
  <c r="R5827" i="1"/>
  <c r="S5827" i="1" s="1"/>
  <c r="R5826" i="1"/>
  <c r="S5826" i="1" s="1"/>
  <c r="R5825" i="1"/>
  <c r="S5825" i="1" s="1"/>
  <c r="R5824" i="1"/>
  <c r="S5824" i="1" s="1"/>
  <c r="R5823" i="1"/>
  <c r="S5823" i="1" s="1"/>
  <c r="R5822" i="1"/>
  <c r="S5822" i="1" s="1"/>
  <c r="R5821" i="1"/>
  <c r="S5821" i="1" s="1"/>
  <c r="R5820" i="1"/>
  <c r="S5820" i="1" s="1"/>
  <c r="R5819" i="1"/>
  <c r="S5819" i="1" s="1"/>
  <c r="R5818" i="1"/>
  <c r="S5818" i="1" s="1"/>
  <c r="R5817" i="1"/>
  <c r="S5817" i="1" s="1"/>
  <c r="R5816" i="1"/>
  <c r="S5816" i="1" s="1"/>
  <c r="R5815" i="1"/>
  <c r="S5815" i="1" s="1"/>
  <c r="R5814" i="1"/>
  <c r="S5814" i="1" s="1"/>
  <c r="R5813" i="1"/>
  <c r="S5813" i="1" s="1"/>
  <c r="R5812" i="1"/>
  <c r="S5812" i="1" s="1"/>
  <c r="R5811" i="1"/>
  <c r="S5811" i="1" s="1"/>
  <c r="R5810" i="1"/>
  <c r="S5810" i="1" s="1"/>
  <c r="R5809" i="1"/>
  <c r="S5809" i="1" s="1"/>
  <c r="R5808" i="1"/>
  <c r="S5808" i="1" s="1"/>
  <c r="R5807" i="1"/>
  <c r="S5807" i="1" s="1"/>
  <c r="R5806" i="1"/>
  <c r="S5806" i="1" s="1"/>
  <c r="R5805" i="1"/>
  <c r="S5805" i="1" s="1"/>
  <c r="R5804" i="1"/>
  <c r="S5804" i="1" s="1"/>
  <c r="R5803" i="1"/>
  <c r="S5803" i="1" s="1"/>
  <c r="R5802" i="1"/>
  <c r="S5802" i="1" s="1"/>
  <c r="R5801" i="1"/>
  <c r="S5801" i="1" s="1"/>
  <c r="R5800" i="1"/>
  <c r="S5800" i="1" s="1"/>
  <c r="R5799" i="1"/>
  <c r="S5799" i="1" s="1"/>
  <c r="R5798" i="1"/>
  <c r="S5798" i="1" s="1"/>
  <c r="R5797" i="1"/>
  <c r="S5797" i="1" s="1"/>
  <c r="R5796" i="1"/>
  <c r="S5796" i="1" s="1"/>
  <c r="R5795" i="1"/>
  <c r="S5795" i="1" s="1"/>
  <c r="R5794" i="1"/>
  <c r="S5794" i="1" s="1"/>
  <c r="R5793" i="1"/>
  <c r="S5793" i="1" s="1"/>
  <c r="R5792" i="1"/>
  <c r="S5792" i="1" s="1"/>
  <c r="R5791" i="1"/>
  <c r="S5791" i="1" s="1"/>
  <c r="R5790" i="1"/>
  <c r="S5790" i="1" s="1"/>
  <c r="R5789" i="1"/>
  <c r="S5789" i="1" s="1"/>
  <c r="R5788" i="1"/>
  <c r="S5788" i="1" s="1"/>
  <c r="R5787" i="1"/>
  <c r="S5787" i="1" s="1"/>
  <c r="R5786" i="1"/>
  <c r="S5786" i="1" s="1"/>
  <c r="R5785" i="1"/>
  <c r="S5785" i="1" s="1"/>
  <c r="R5784" i="1"/>
  <c r="S5784" i="1" s="1"/>
  <c r="R5783" i="1"/>
  <c r="S5783" i="1" s="1"/>
  <c r="R5782" i="1"/>
  <c r="S5782" i="1" s="1"/>
  <c r="R5781" i="1"/>
  <c r="S5781" i="1" s="1"/>
  <c r="R5780" i="1"/>
  <c r="S5780" i="1" s="1"/>
  <c r="R5779" i="1"/>
  <c r="S5779" i="1" s="1"/>
  <c r="R5778" i="1"/>
  <c r="S5778" i="1" s="1"/>
  <c r="R5777" i="1"/>
  <c r="S5777" i="1" s="1"/>
  <c r="R5776" i="1"/>
  <c r="S5776" i="1" s="1"/>
  <c r="R5775" i="1"/>
  <c r="S5775" i="1" s="1"/>
  <c r="R5774" i="1"/>
  <c r="S5774" i="1" s="1"/>
  <c r="R5773" i="1"/>
  <c r="S5773" i="1" s="1"/>
  <c r="R5772" i="1"/>
  <c r="S5772" i="1" s="1"/>
  <c r="R5771" i="1"/>
  <c r="S5771" i="1" s="1"/>
  <c r="R5770" i="1"/>
  <c r="S5770" i="1" s="1"/>
  <c r="R5769" i="1"/>
  <c r="S5769" i="1" s="1"/>
  <c r="R5768" i="1"/>
  <c r="S5768" i="1" s="1"/>
  <c r="R5767" i="1"/>
  <c r="S5767" i="1" s="1"/>
  <c r="R5766" i="1"/>
  <c r="S5766" i="1" s="1"/>
  <c r="R5765" i="1"/>
  <c r="S5765" i="1" s="1"/>
  <c r="R5764" i="1"/>
  <c r="S5764" i="1" s="1"/>
  <c r="R5763" i="1"/>
  <c r="S5763" i="1" s="1"/>
  <c r="R5762" i="1"/>
  <c r="S5762" i="1" s="1"/>
  <c r="R5761" i="1"/>
  <c r="S5761" i="1" s="1"/>
  <c r="R5760" i="1"/>
  <c r="S5760" i="1" s="1"/>
  <c r="R5759" i="1"/>
  <c r="S5759" i="1" s="1"/>
  <c r="R5758" i="1"/>
  <c r="S5758" i="1" s="1"/>
  <c r="R5757" i="1"/>
  <c r="S5757" i="1" s="1"/>
  <c r="R5756" i="1"/>
  <c r="S5756" i="1" s="1"/>
  <c r="R5755" i="1"/>
  <c r="S5755" i="1" s="1"/>
  <c r="R5754" i="1"/>
  <c r="S5754" i="1" s="1"/>
  <c r="R5753" i="1"/>
  <c r="S5753" i="1" s="1"/>
  <c r="R5752" i="1"/>
  <c r="S5752" i="1" s="1"/>
  <c r="R5751" i="1"/>
  <c r="S5751" i="1" s="1"/>
  <c r="R5750" i="1"/>
  <c r="S5750" i="1" s="1"/>
  <c r="R5749" i="1"/>
  <c r="S5749" i="1" s="1"/>
  <c r="R5748" i="1"/>
  <c r="S5748" i="1" s="1"/>
  <c r="R5747" i="1"/>
  <c r="S5747" i="1" s="1"/>
  <c r="R5746" i="1"/>
  <c r="S5746" i="1" s="1"/>
  <c r="R5745" i="1"/>
  <c r="S5745" i="1" s="1"/>
  <c r="R5744" i="1"/>
  <c r="S5744" i="1" s="1"/>
  <c r="R5743" i="1"/>
  <c r="S5743" i="1" s="1"/>
  <c r="R5742" i="1"/>
  <c r="S5742" i="1" s="1"/>
  <c r="R5741" i="1"/>
  <c r="S5741" i="1" s="1"/>
  <c r="R5740" i="1"/>
  <c r="S5740" i="1" s="1"/>
  <c r="R5739" i="1"/>
  <c r="S5739" i="1" s="1"/>
  <c r="R5738" i="1"/>
  <c r="S5738" i="1" s="1"/>
  <c r="R5737" i="1"/>
  <c r="S5737" i="1" s="1"/>
  <c r="R5736" i="1"/>
  <c r="S5736" i="1" s="1"/>
  <c r="R5735" i="1"/>
  <c r="S5735" i="1" s="1"/>
  <c r="R5734" i="1"/>
  <c r="S5734" i="1" s="1"/>
  <c r="R5733" i="1"/>
  <c r="S5733" i="1" s="1"/>
  <c r="R5732" i="1"/>
  <c r="S5732" i="1" s="1"/>
  <c r="R5731" i="1"/>
  <c r="S5731" i="1" s="1"/>
  <c r="R5730" i="1"/>
  <c r="S5730" i="1" s="1"/>
  <c r="R5729" i="1"/>
  <c r="S5729" i="1" s="1"/>
  <c r="R5728" i="1"/>
  <c r="S5728" i="1" s="1"/>
  <c r="R5727" i="1"/>
  <c r="S5727" i="1" s="1"/>
  <c r="R5726" i="1"/>
  <c r="S5726" i="1" s="1"/>
  <c r="R5725" i="1"/>
  <c r="S5725" i="1" s="1"/>
  <c r="R5724" i="1"/>
  <c r="S5724" i="1" s="1"/>
  <c r="R5723" i="1"/>
  <c r="S5723" i="1" s="1"/>
  <c r="R5722" i="1"/>
  <c r="S5722" i="1" s="1"/>
  <c r="R5721" i="1"/>
  <c r="S5721" i="1" s="1"/>
  <c r="R5720" i="1"/>
  <c r="S5720" i="1" s="1"/>
  <c r="R5719" i="1"/>
  <c r="S5719" i="1" s="1"/>
  <c r="R5718" i="1"/>
  <c r="S5718" i="1" s="1"/>
  <c r="R5717" i="1"/>
  <c r="S5717" i="1" s="1"/>
  <c r="R5716" i="1"/>
  <c r="S5716" i="1" s="1"/>
  <c r="R5715" i="1"/>
  <c r="S5715" i="1" s="1"/>
  <c r="R5714" i="1"/>
  <c r="S5714" i="1" s="1"/>
  <c r="R5713" i="1"/>
  <c r="S5713" i="1" s="1"/>
  <c r="R5712" i="1"/>
  <c r="S5712" i="1" s="1"/>
  <c r="R5711" i="1"/>
  <c r="S5711" i="1" s="1"/>
  <c r="R5710" i="1"/>
  <c r="S5710" i="1" s="1"/>
  <c r="R5709" i="1"/>
  <c r="S5709" i="1" s="1"/>
  <c r="R5708" i="1"/>
  <c r="S5708" i="1" s="1"/>
  <c r="R5707" i="1"/>
  <c r="S5707" i="1" s="1"/>
  <c r="R5706" i="1"/>
  <c r="S5706" i="1" s="1"/>
  <c r="R5705" i="1"/>
  <c r="S5705" i="1" s="1"/>
  <c r="R5704" i="1"/>
  <c r="S5704" i="1" s="1"/>
  <c r="R5703" i="1"/>
  <c r="S5703" i="1" s="1"/>
  <c r="R5702" i="1"/>
  <c r="S5702" i="1" s="1"/>
  <c r="R5701" i="1"/>
  <c r="S5701" i="1" s="1"/>
  <c r="R5700" i="1"/>
  <c r="S5700" i="1" s="1"/>
  <c r="R5699" i="1"/>
  <c r="S5699" i="1" s="1"/>
  <c r="R5698" i="1"/>
  <c r="S5698" i="1" s="1"/>
  <c r="R5697" i="1"/>
  <c r="S5697" i="1" s="1"/>
  <c r="R5696" i="1"/>
  <c r="S5696" i="1" s="1"/>
  <c r="R5695" i="1"/>
  <c r="S5695" i="1" s="1"/>
  <c r="R5694" i="1"/>
  <c r="S5694" i="1" s="1"/>
  <c r="R5693" i="1"/>
  <c r="S5693" i="1" s="1"/>
  <c r="R5692" i="1"/>
  <c r="S5692" i="1" s="1"/>
  <c r="R5691" i="1"/>
  <c r="S5691" i="1" s="1"/>
  <c r="R5690" i="1"/>
  <c r="S5690" i="1" s="1"/>
  <c r="R5689" i="1"/>
  <c r="S5689" i="1" s="1"/>
  <c r="R5688" i="1"/>
  <c r="S5688" i="1" s="1"/>
  <c r="R5687" i="1"/>
  <c r="S5687" i="1" s="1"/>
  <c r="R5686" i="1"/>
  <c r="S5686" i="1" s="1"/>
  <c r="R5685" i="1"/>
  <c r="S5685" i="1" s="1"/>
  <c r="R5684" i="1"/>
  <c r="S5684" i="1" s="1"/>
  <c r="R5683" i="1"/>
  <c r="S5683" i="1" s="1"/>
  <c r="R5682" i="1"/>
  <c r="S5682" i="1" s="1"/>
  <c r="R5681" i="1"/>
  <c r="S5681" i="1" s="1"/>
  <c r="R5680" i="1"/>
  <c r="S5680" i="1" s="1"/>
  <c r="R5679" i="1"/>
  <c r="S5679" i="1" s="1"/>
  <c r="R5678" i="1"/>
  <c r="S5678" i="1" s="1"/>
  <c r="R5677" i="1"/>
  <c r="S5677" i="1" s="1"/>
  <c r="R5676" i="1"/>
  <c r="S5676" i="1" s="1"/>
  <c r="R5675" i="1"/>
  <c r="S5675" i="1" s="1"/>
  <c r="R5674" i="1"/>
  <c r="S5674" i="1" s="1"/>
  <c r="R5673" i="1"/>
  <c r="S5673" i="1" s="1"/>
  <c r="R5672" i="1"/>
  <c r="S5672" i="1" s="1"/>
  <c r="R5671" i="1"/>
  <c r="S5671" i="1" s="1"/>
  <c r="R5670" i="1"/>
  <c r="S5670" i="1" s="1"/>
  <c r="R5669" i="1"/>
  <c r="S5669" i="1" s="1"/>
  <c r="R5668" i="1"/>
  <c r="S5668" i="1" s="1"/>
  <c r="R5667" i="1"/>
  <c r="S5667" i="1" s="1"/>
  <c r="R5666" i="1"/>
  <c r="S5666" i="1" s="1"/>
  <c r="R5665" i="1"/>
  <c r="S5665" i="1" s="1"/>
  <c r="R5664" i="1"/>
  <c r="S5664" i="1" s="1"/>
  <c r="R5663" i="1"/>
  <c r="S5663" i="1" s="1"/>
  <c r="R5662" i="1"/>
  <c r="S5662" i="1" s="1"/>
  <c r="R5661" i="1"/>
  <c r="S5661" i="1" s="1"/>
  <c r="R5660" i="1"/>
  <c r="S5660" i="1" s="1"/>
  <c r="R5659" i="1"/>
  <c r="S5659" i="1" s="1"/>
  <c r="R5658" i="1"/>
  <c r="S5658" i="1" s="1"/>
  <c r="R5657" i="1"/>
  <c r="S5657" i="1" s="1"/>
  <c r="R5656" i="1"/>
  <c r="S5656" i="1" s="1"/>
  <c r="R5655" i="1"/>
  <c r="S5655" i="1" s="1"/>
  <c r="R5654" i="1"/>
  <c r="S5654" i="1" s="1"/>
  <c r="R5653" i="1"/>
  <c r="S5653" i="1" s="1"/>
  <c r="R5652" i="1"/>
  <c r="S5652" i="1" s="1"/>
  <c r="R5651" i="1"/>
  <c r="S5651" i="1" s="1"/>
  <c r="R5650" i="1"/>
  <c r="S5650" i="1" s="1"/>
  <c r="R5649" i="1"/>
  <c r="S5649" i="1" s="1"/>
  <c r="R5648" i="1"/>
  <c r="S5648" i="1" s="1"/>
  <c r="R5647" i="1"/>
  <c r="S5647" i="1" s="1"/>
  <c r="R5646" i="1"/>
  <c r="S5646" i="1" s="1"/>
  <c r="R5645" i="1"/>
  <c r="S5645" i="1" s="1"/>
  <c r="R5644" i="1"/>
  <c r="S5644" i="1" s="1"/>
  <c r="R5643" i="1"/>
  <c r="S5643" i="1" s="1"/>
  <c r="R5642" i="1"/>
  <c r="S5642" i="1" s="1"/>
  <c r="R5641" i="1"/>
  <c r="S5641" i="1" s="1"/>
  <c r="R5640" i="1"/>
  <c r="S5640" i="1" s="1"/>
  <c r="R5639" i="1"/>
  <c r="S5639" i="1" s="1"/>
  <c r="R5638" i="1"/>
  <c r="S5638" i="1" s="1"/>
  <c r="R5637" i="1"/>
  <c r="S5637" i="1" s="1"/>
  <c r="R5636" i="1"/>
  <c r="S5636" i="1" s="1"/>
  <c r="R5635" i="1"/>
  <c r="S5635" i="1" s="1"/>
  <c r="R5634" i="1"/>
  <c r="S5634" i="1" s="1"/>
  <c r="R5633" i="1"/>
  <c r="S5633" i="1" s="1"/>
  <c r="R5632" i="1"/>
  <c r="S5632" i="1" s="1"/>
  <c r="R5631" i="1"/>
  <c r="S5631" i="1" s="1"/>
  <c r="R5630" i="1"/>
  <c r="S5630" i="1" s="1"/>
  <c r="R5629" i="1"/>
  <c r="S5629" i="1" s="1"/>
  <c r="R5628" i="1"/>
  <c r="S5628" i="1" s="1"/>
  <c r="R5627" i="1"/>
  <c r="S5627" i="1" s="1"/>
  <c r="R5626" i="1"/>
  <c r="S5626" i="1" s="1"/>
  <c r="R5625" i="1"/>
  <c r="S5625" i="1" s="1"/>
  <c r="R5624" i="1"/>
  <c r="S5624" i="1" s="1"/>
  <c r="R5623" i="1"/>
  <c r="S5623" i="1" s="1"/>
  <c r="R5622" i="1"/>
  <c r="S5622" i="1" s="1"/>
  <c r="R5621" i="1"/>
  <c r="S5621" i="1" s="1"/>
  <c r="R5620" i="1"/>
  <c r="S5620" i="1" s="1"/>
  <c r="R5619" i="1"/>
  <c r="S5619" i="1" s="1"/>
  <c r="R5618" i="1"/>
  <c r="S5618" i="1" s="1"/>
  <c r="R5617" i="1"/>
  <c r="S5617" i="1" s="1"/>
  <c r="R5616" i="1"/>
  <c r="S5616" i="1" s="1"/>
  <c r="R5615" i="1"/>
  <c r="S5615" i="1" s="1"/>
  <c r="R5614" i="1"/>
  <c r="S5614" i="1" s="1"/>
  <c r="R5613" i="1"/>
  <c r="S5613" i="1" s="1"/>
  <c r="R5612" i="1"/>
  <c r="S5612" i="1" s="1"/>
  <c r="R5611" i="1"/>
  <c r="S5611" i="1" s="1"/>
  <c r="R5610" i="1"/>
  <c r="S5610" i="1" s="1"/>
  <c r="R5609" i="1"/>
  <c r="S5609" i="1" s="1"/>
  <c r="R5608" i="1"/>
  <c r="S5608" i="1" s="1"/>
  <c r="R5607" i="1"/>
  <c r="S5607" i="1" s="1"/>
  <c r="R5606" i="1"/>
  <c r="S5606" i="1" s="1"/>
  <c r="R5605" i="1"/>
  <c r="S5605" i="1" s="1"/>
  <c r="R5604" i="1"/>
  <c r="S5604" i="1" s="1"/>
  <c r="R5603" i="1"/>
  <c r="S5603" i="1" s="1"/>
  <c r="R5602" i="1"/>
  <c r="S5602" i="1" s="1"/>
  <c r="R5601" i="1"/>
  <c r="S5601" i="1" s="1"/>
  <c r="R5600" i="1"/>
  <c r="S5600" i="1" s="1"/>
  <c r="R5599" i="1"/>
  <c r="S5599" i="1" s="1"/>
  <c r="R5598" i="1"/>
  <c r="S5598" i="1" s="1"/>
  <c r="R5597" i="1"/>
  <c r="S5597" i="1" s="1"/>
  <c r="R5596" i="1"/>
  <c r="S5596" i="1" s="1"/>
  <c r="R5595" i="1"/>
  <c r="S5595" i="1" s="1"/>
  <c r="R5594" i="1"/>
  <c r="S5594" i="1" s="1"/>
  <c r="R5593" i="1"/>
  <c r="S5593" i="1" s="1"/>
  <c r="R5592" i="1"/>
  <c r="S5592" i="1" s="1"/>
  <c r="R5591" i="1"/>
  <c r="S5591" i="1" s="1"/>
  <c r="R5590" i="1"/>
  <c r="S5590" i="1" s="1"/>
  <c r="R5589" i="1"/>
  <c r="S5589" i="1" s="1"/>
  <c r="R5588" i="1"/>
  <c r="S5588" i="1" s="1"/>
  <c r="R5587" i="1"/>
  <c r="S5587" i="1" s="1"/>
  <c r="R5586" i="1"/>
  <c r="S5586" i="1" s="1"/>
  <c r="R5585" i="1"/>
  <c r="S5585" i="1" s="1"/>
  <c r="R5584" i="1"/>
  <c r="S5584" i="1" s="1"/>
  <c r="R5583" i="1"/>
  <c r="S5583" i="1" s="1"/>
  <c r="R5582" i="1"/>
  <c r="S5582" i="1" s="1"/>
  <c r="R5581" i="1"/>
  <c r="S5581" i="1" s="1"/>
  <c r="R5580" i="1"/>
  <c r="S5580" i="1" s="1"/>
  <c r="R5579" i="1"/>
  <c r="S5579" i="1" s="1"/>
  <c r="R5578" i="1"/>
  <c r="S5578" i="1" s="1"/>
  <c r="R5577" i="1"/>
  <c r="S5577" i="1" s="1"/>
  <c r="R5576" i="1"/>
  <c r="S5576" i="1" s="1"/>
  <c r="R5575" i="1"/>
  <c r="S5575" i="1" s="1"/>
  <c r="R5574" i="1"/>
  <c r="S5574" i="1" s="1"/>
  <c r="R5573" i="1"/>
  <c r="S5573" i="1" s="1"/>
  <c r="R5572" i="1"/>
  <c r="S5572" i="1" s="1"/>
  <c r="R5571" i="1"/>
  <c r="S5571" i="1" s="1"/>
  <c r="R5570" i="1"/>
  <c r="S5570" i="1" s="1"/>
  <c r="R5569" i="1"/>
  <c r="S5569" i="1" s="1"/>
  <c r="R5568" i="1"/>
  <c r="S5568" i="1" s="1"/>
  <c r="R5567" i="1"/>
  <c r="S5567" i="1" s="1"/>
  <c r="R5566" i="1"/>
  <c r="S5566" i="1" s="1"/>
  <c r="R5565" i="1"/>
  <c r="S5565" i="1" s="1"/>
  <c r="R5564" i="1"/>
  <c r="S5564" i="1" s="1"/>
  <c r="R5563" i="1"/>
  <c r="S5563" i="1" s="1"/>
  <c r="R5562" i="1"/>
  <c r="S5562" i="1" s="1"/>
  <c r="R5561" i="1"/>
  <c r="S5561" i="1" s="1"/>
  <c r="R5560" i="1"/>
  <c r="S5560" i="1" s="1"/>
  <c r="R5559" i="1"/>
  <c r="S5559" i="1" s="1"/>
  <c r="R5558" i="1"/>
  <c r="S5558" i="1" s="1"/>
  <c r="R5557" i="1"/>
  <c r="S5557" i="1" s="1"/>
  <c r="R5556" i="1"/>
  <c r="S5556" i="1" s="1"/>
  <c r="R5555" i="1"/>
  <c r="S5555" i="1" s="1"/>
  <c r="R5554" i="1"/>
  <c r="S5554" i="1" s="1"/>
  <c r="R5553" i="1"/>
  <c r="S5553" i="1" s="1"/>
  <c r="R5552" i="1"/>
  <c r="S5552" i="1" s="1"/>
  <c r="R5551" i="1"/>
  <c r="S5551" i="1" s="1"/>
  <c r="R5550" i="1"/>
  <c r="S5550" i="1" s="1"/>
  <c r="R5549" i="1"/>
  <c r="S5549" i="1" s="1"/>
  <c r="R5548" i="1"/>
  <c r="S5548" i="1" s="1"/>
  <c r="R5547" i="1"/>
  <c r="S5547" i="1" s="1"/>
  <c r="R5546" i="1"/>
  <c r="S5546" i="1" s="1"/>
  <c r="R5545" i="1"/>
  <c r="S5545" i="1" s="1"/>
  <c r="R5544" i="1"/>
  <c r="S5544" i="1" s="1"/>
  <c r="R5543" i="1"/>
  <c r="S5543" i="1" s="1"/>
  <c r="R5542" i="1"/>
  <c r="S5542" i="1" s="1"/>
  <c r="R5541" i="1"/>
  <c r="S5541" i="1" s="1"/>
  <c r="R5540" i="1"/>
  <c r="S5540" i="1" s="1"/>
  <c r="R5539" i="1"/>
  <c r="S5539" i="1" s="1"/>
  <c r="R5538" i="1"/>
  <c r="S5538" i="1" s="1"/>
  <c r="R5537" i="1"/>
  <c r="S5537" i="1" s="1"/>
  <c r="R5536" i="1"/>
  <c r="S5536" i="1" s="1"/>
  <c r="R5535" i="1"/>
  <c r="S5535" i="1" s="1"/>
  <c r="R5534" i="1"/>
  <c r="S5534" i="1" s="1"/>
  <c r="R5533" i="1"/>
  <c r="S5533" i="1" s="1"/>
  <c r="R5532" i="1"/>
  <c r="S5532" i="1" s="1"/>
  <c r="R5531" i="1"/>
  <c r="S5531" i="1" s="1"/>
  <c r="R5530" i="1"/>
  <c r="S5530" i="1" s="1"/>
  <c r="R5529" i="1"/>
  <c r="S5529" i="1" s="1"/>
  <c r="R5528" i="1"/>
  <c r="S5528" i="1" s="1"/>
  <c r="R5527" i="1"/>
  <c r="S5527" i="1" s="1"/>
  <c r="R5526" i="1"/>
  <c r="S5526" i="1" s="1"/>
  <c r="R5525" i="1"/>
  <c r="S5525" i="1" s="1"/>
  <c r="R5524" i="1"/>
  <c r="S5524" i="1" s="1"/>
  <c r="R5523" i="1"/>
  <c r="S5523" i="1" s="1"/>
  <c r="R5522" i="1"/>
  <c r="S5522" i="1" s="1"/>
  <c r="R5521" i="1"/>
  <c r="S5521" i="1" s="1"/>
  <c r="R5520" i="1"/>
  <c r="S5520" i="1" s="1"/>
  <c r="R5519" i="1"/>
  <c r="S5519" i="1" s="1"/>
  <c r="R5518" i="1"/>
  <c r="S5518" i="1" s="1"/>
  <c r="R5517" i="1"/>
  <c r="S5517" i="1" s="1"/>
  <c r="R5516" i="1"/>
  <c r="S5516" i="1" s="1"/>
  <c r="R5515" i="1"/>
  <c r="S5515" i="1" s="1"/>
  <c r="R5514" i="1"/>
  <c r="S5514" i="1" s="1"/>
  <c r="R5513" i="1"/>
  <c r="S5513" i="1" s="1"/>
  <c r="R5512" i="1"/>
  <c r="S5512" i="1" s="1"/>
  <c r="R5511" i="1"/>
  <c r="S5511" i="1" s="1"/>
  <c r="R5510" i="1"/>
  <c r="S5510" i="1" s="1"/>
  <c r="R5509" i="1"/>
  <c r="S5509" i="1" s="1"/>
  <c r="R5508" i="1"/>
  <c r="S5508" i="1" s="1"/>
  <c r="R5507" i="1"/>
  <c r="S5507" i="1" s="1"/>
  <c r="R5506" i="1"/>
  <c r="S5506" i="1" s="1"/>
  <c r="R5505" i="1"/>
  <c r="S5505" i="1" s="1"/>
  <c r="R5504" i="1"/>
  <c r="S5504" i="1" s="1"/>
  <c r="R5503" i="1"/>
  <c r="S5503" i="1" s="1"/>
  <c r="R5502" i="1"/>
  <c r="S5502" i="1" s="1"/>
  <c r="R5501" i="1"/>
  <c r="S5501" i="1" s="1"/>
  <c r="R5500" i="1"/>
  <c r="S5500" i="1" s="1"/>
  <c r="R5499" i="1"/>
  <c r="S5499" i="1" s="1"/>
  <c r="R5498" i="1"/>
  <c r="S5498" i="1" s="1"/>
  <c r="R5497" i="1"/>
  <c r="S5497" i="1" s="1"/>
  <c r="R5496" i="1"/>
  <c r="S5496" i="1" s="1"/>
  <c r="R5495" i="1"/>
  <c r="S5495" i="1" s="1"/>
  <c r="R5494" i="1"/>
  <c r="S5494" i="1" s="1"/>
  <c r="R5493" i="1"/>
  <c r="S5493" i="1" s="1"/>
  <c r="R5492" i="1"/>
  <c r="S5492" i="1" s="1"/>
  <c r="R5491" i="1"/>
  <c r="S5491" i="1" s="1"/>
  <c r="R5490" i="1"/>
  <c r="S5490" i="1" s="1"/>
  <c r="R5489" i="1"/>
  <c r="S5489" i="1" s="1"/>
  <c r="R5488" i="1"/>
  <c r="S5488" i="1" s="1"/>
  <c r="R5487" i="1"/>
  <c r="S5487" i="1" s="1"/>
  <c r="R5486" i="1"/>
  <c r="S5486" i="1" s="1"/>
  <c r="R5485" i="1"/>
  <c r="S5485" i="1" s="1"/>
  <c r="R5484" i="1"/>
  <c r="S5484" i="1" s="1"/>
  <c r="R5483" i="1"/>
  <c r="S5483" i="1" s="1"/>
  <c r="R5482" i="1"/>
  <c r="S5482" i="1" s="1"/>
  <c r="R5481" i="1"/>
  <c r="S5481" i="1" s="1"/>
  <c r="R5480" i="1"/>
  <c r="S5480" i="1" s="1"/>
  <c r="R5479" i="1"/>
  <c r="S5479" i="1" s="1"/>
  <c r="R5478" i="1"/>
  <c r="S5478" i="1" s="1"/>
  <c r="R5477" i="1"/>
  <c r="S5477" i="1" s="1"/>
  <c r="R5476" i="1"/>
  <c r="S5476" i="1" s="1"/>
  <c r="R5475" i="1"/>
  <c r="S5475" i="1" s="1"/>
  <c r="R5474" i="1"/>
  <c r="S5474" i="1" s="1"/>
  <c r="R5473" i="1"/>
  <c r="S5473" i="1" s="1"/>
  <c r="R5472" i="1"/>
  <c r="S5472" i="1" s="1"/>
  <c r="R5471" i="1"/>
  <c r="S5471" i="1" s="1"/>
  <c r="R5470" i="1"/>
  <c r="S5470" i="1" s="1"/>
  <c r="R5469" i="1"/>
  <c r="S5469" i="1" s="1"/>
  <c r="R5468" i="1"/>
  <c r="S5468" i="1" s="1"/>
  <c r="R5467" i="1"/>
  <c r="S5467" i="1" s="1"/>
  <c r="R5466" i="1"/>
  <c r="S5466" i="1" s="1"/>
  <c r="R5465" i="1"/>
  <c r="S5465" i="1" s="1"/>
  <c r="R5464" i="1"/>
  <c r="S5464" i="1" s="1"/>
  <c r="R5463" i="1"/>
  <c r="S5463" i="1" s="1"/>
  <c r="R5462" i="1"/>
  <c r="S5462" i="1" s="1"/>
  <c r="R5461" i="1"/>
  <c r="S5461" i="1" s="1"/>
  <c r="R5460" i="1"/>
  <c r="S5460" i="1" s="1"/>
  <c r="R5459" i="1"/>
  <c r="S5459" i="1" s="1"/>
  <c r="R5458" i="1"/>
  <c r="S5458" i="1" s="1"/>
  <c r="R5457" i="1"/>
  <c r="S5457" i="1" s="1"/>
  <c r="R5456" i="1"/>
  <c r="S5456" i="1" s="1"/>
  <c r="R5455" i="1"/>
  <c r="S5455" i="1" s="1"/>
  <c r="R5454" i="1"/>
  <c r="S5454" i="1" s="1"/>
  <c r="R5453" i="1"/>
  <c r="S5453" i="1" s="1"/>
  <c r="R5452" i="1"/>
  <c r="S5452" i="1" s="1"/>
  <c r="R5451" i="1"/>
  <c r="S5451" i="1" s="1"/>
  <c r="R5450" i="1"/>
  <c r="S5450" i="1" s="1"/>
  <c r="R5449" i="1"/>
  <c r="S5449" i="1" s="1"/>
  <c r="R5448" i="1"/>
  <c r="S5448" i="1" s="1"/>
  <c r="R5447" i="1"/>
  <c r="S5447" i="1" s="1"/>
  <c r="R5446" i="1"/>
  <c r="S5446" i="1" s="1"/>
  <c r="R5445" i="1"/>
  <c r="S5445" i="1" s="1"/>
  <c r="R5444" i="1"/>
  <c r="S5444" i="1" s="1"/>
  <c r="R5443" i="1"/>
  <c r="S5443" i="1" s="1"/>
  <c r="R5442" i="1"/>
  <c r="S5442" i="1" s="1"/>
  <c r="R5441" i="1"/>
  <c r="S5441" i="1" s="1"/>
  <c r="R5440" i="1"/>
  <c r="S5440" i="1" s="1"/>
  <c r="R5439" i="1"/>
  <c r="S5439" i="1" s="1"/>
  <c r="R5438" i="1"/>
  <c r="S5438" i="1" s="1"/>
  <c r="R5437" i="1"/>
  <c r="S5437" i="1" s="1"/>
  <c r="R5436" i="1"/>
  <c r="S5436" i="1" s="1"/>
  <c r="R5435" i="1"/>
  <c r="S5435" i="1" s="1"/>
  <c r="R5434" i="1"/>
  <c r="S5434" i="1" s="1"/>
  <c r="R5433" i="1"/>
  <c r="S5433" i="1" s="1"/>
  <c r="R5432" i="1"/>
  <c r="S5432" i="1" s="1"/>
  <c r="R5431" i="1"/>
  <c r="S5431" i="1" s="1"/>
  <c r="R5430" i="1"/>
  <c r="S5430" i="1" s="1"/>
  <c r="R5429" i="1"/>
  <c r="S5429" i="1" s="1"/>
  <c r="R5428" i="1"/>
  <c r="S5428" i="1" s="1"/>
  <c r="R5427" i="1"/>
  <c r="S5427" i="1" s="1"/>
  <c r="R5426" i="1"/>
  <c r="S5426" i="1" s="1"/>
  <c r="R5425" i="1"/>
  <c r="S5425" i="1" s="1"/>
  <c r="R5424" i="1"/>
  <c r="S5424" i="1" s="1"/>
  <c r="R5423" i="1"/>
  <c r="S5423" i="1" s="1"/>
  <c r="R5422" i="1"/>
  <c r="S5422" i="1" s="1"/>
  <c r="R5421" i="1"/>
  <c r="S5421" i="1" s="1"/>
  <c r="R5420" i="1"/>
  <c r="S5420" i="1" s="1"/>
  <c r="R5419" i="1"/>
  <c r="S5419" i="1" s="1"/>
  <c r="R5418" i="1"/>
  <c r="S5418" i="1" s="1"/>
  <c r="R5417" i="1"/>
  <c r="S5417" i="1" s="1"/>
  <c r="R5416" i="1"/>
  <c r="S5416" i="1" s="1"/>
  <c r="R5415" i="1"/>
  <c r="S5415" i="1" s="1"/>
  <c r="R5414" i="1"/>
  <c r="S5414" i="1" s="1"/>
  <c r="R5413" i="1"/>
  <c r="S5413" i="1" s="1"/>
  <c r="R5412" i="1"/>
  <c r="S5412" i="1" s="1"/>
  <c r="R5411" i="1"/>
  <c r="S5411" i="1" s="1"/>
  <c r="R5410" i="1"/>
  <c r="S5410" i="1" s="1"/>
  <c r="R5409" i="1"/>
  <c r="S5409" i="1" s="1"/>
  <c r="R5408" i="1"/>
  <c r="S5408" i="1" s="1"/>
  <c r="R5407" i="1"/>
  <c r="S5407" i="1" s="1"/>
  <c r="R5406" i="1"/>
  <c r="S5406" i="1" s="1"/>
  <c r="R5405" i="1"/>
  <c r="S5405" i="1" s="1"/>
  <c r="R5404" i="1"/>
  <c r="S5404" i="1" s="1"/>
  <c r="R5403" i="1"/>
  <c r="S5403" i="1" s="1"/>
  <c r="R5402" i="1"/>
  <c r="S5402" i="1" s="1"/>
  <c r="R5401" i="1"/>
  <c r="S5401" i="1" s="1"/>
  <c r="R5400" i="1"/>
  <c r="S5400" i="1" s="1"/>
  <c r="R5399" i="1"/>
  <c r="S5399" i="1" s="1"/>
  <c r="R5398" i="1"/>
  <c r="S5398" i="1" s="1"/>
  <c r="R5397" i="1"/>
  <c r="S5397" i="1" s="1"/>
  <c r="R5396" i="1"/>
  <c r="S5396" i="1" s="1"/>
  <c r="R5395" i="1"/>
  <c r="S5395" i="1" s="1"/>
  <c r="R5394" i="1"/>
  <c r="S5394" i="1" s="1"/>
  <c r="R5393" i="1"/>
  <c r="S5393" i="1" s="1"/>
  <c r="R5392" i="1"/>
  <c r="S5392" i="1" s="1"/>
  <c r="R5391" i="1"/>
  <c r="S5391" i="1" s="1"/>
  <c r="R5390" i="1"/>
  <c r="S5390" i="1" s="1"/>
  <c r="R5389" i="1"/>
  <c r="S5389" i="1" s="1"/>
  <c r="R5388" i="1"/>
  <c r="S5388" i="1" s="1"/>
  <c r="R5387" i="1"/>
  <c r="S5387" i="1" s="1"/>
  <c r="R5386" i="1"/>
  <c r="S5386" i="1" s="1"/>
  <c r="R5385" i="1"/>
  <c r="S5385" i="1" s="1"/>
  <c r="R5384" i="1"/>
  <c r="S5384" i="1" s="1"/>
  <c r="R5383" i="1"/>
  <c r="S5383" i="1" s="1"/>
  <c r="R5382" i="1"/>
  <c r="S5382" i="1" s="1"/>
  <c r="R5381" i="1"/>
  <c r="S5381" i="1" s="1"/>
  <c r="R5380" i="1"/>
  <c r="S5380" i="1" s="1"/>
  <c r="R5379" i="1"/>
  <c r="S5379" i="1" s="1"/>
  <c r="R5378" i="1"/>
  <c r="S5378" i="1" s="1"/>
  <c r="R5377" i="1"/>
  <c r="S5377" i="1" s="1"/>
  <c r="R5376" i="1"/>
  <c r="S5376" i="1" s="1"/>
  <c r="R5375" i="1"/>
  <c r="S5375" i="1" s="1"/>
  <c r="R5374" i="1"/>
  <c r="S5374" i="1" s="1"/>
  <c r="R5373" i="1"/>
  <c r="S5373" i="1" s="1"/>
  <c r="R5372" i="1"/>
  <c r="S5372" i="1" s="1"/>
  <c r="R5371" i="1"/>
  <c r="S5371" i="1" s="1"/>
  <c r="R5370" i="1"/>
  <c r="S5370" i="1" s="1"/>
  <c r="R5369" i="1"/>
  <c r="S5369" i="1" s="1"/>
  <c r="R5368" i="1"/>
  <c r="S5368" i="1" s="1"/>
  <c r="R5367" i="1"/>
  <c r="S5367" i="1" s="1"/>
  <c r="R5366" i="1"/>
  <c r="S5366" i="1" s="1"/>
  <c r="R5365" i="1"/>
  <c r="S5365" i="1" s="1"/>
  <c r="R5364" i="1"/>
  <c r="S5364" i="1" s="1"/>
  <c r="R5363" i="1"/>
  <c r="S5363" i="1" s="1"/>
  <c r="R5362" i="1"/>
  <c r="S5362" i="1" s="1"/>
  <c r="R5361" i="1"/>
  <c r="S5361" i="1" s="1"/>
  <c r="R5360" i="1"/>
  <c r="S5360" i="1" s="1"/>
  <c r="R5359" i="1"/>
  <c r="S5359" i="1" s="1"/>
  <c r="R5358" i="1"/>
  <c r="S5358" i="1" s="1"/>
  <c r="R5357" i="1"/>
  <c r="S5357" i="1" s="1"/>
  <c r="R5356" i="1"/>
  <c r="S5356" i="1" s="1"/>
  <c r="R5355" i="1"/>
  <c r="S5355" i="1" s="1"/>
  <c r="R5354" i="1"/>
  <c r="S5354" i="1" s="1"/>
  <c r="R5353" i="1"/>
  <c r="S5353" i="1" s="1"/>
  <c r="R5352" i="1"/>
  <c r="S5352" i="1" s="1"/>
  <c r="R5351" i="1"/>
  <c r="S5351" i="1" s="1"/>
  <c r="R5350" i="1"/>
  <c r="S5350" i="1" s="1"/>
  <c r="R5349" i="1"/>
  <c r="S5349" i="1" s="1"/>
  <c r="R5348" i="1"/>
  <c r="S5348" i="1" s="1"/>
  <c r="R5347" i="1"/>
  <c r="S5347" i="1" s="1"/>
  <c r="R5346" i="1"/>
  <c r="S5346" i="1" s="1"/>
  <c r="R5345" i="1"/>
  <c r="S5345" i="1" s="1"/>
  <c r="R5344" i="1"/>
  <c r="S5344" i="1" s="1"/>
  <c r="R5343" i="1"/>
  <c r="S5343" i="1" s="1"/>
  <c r="R5342" i="1"/>
  <c r="S5342" i="1" s="1"/>
  <c r="R5341" i="1"/>
  <c r="S5341" i="1" s="1"/>
  <c r="R5340" i="1"/>
  <c r="S5340" i="1" s="1"/>
  <c r="R5339" i="1"/>
  <c r="S5339" i="1" s="1"/>
  <c r="R5338" i="1"/>
  <c r="S5338" i="1" s="1"/>
  <c r="R5337" i="1"/>
  <c r="S5337" i="1" s="1"/>
  <c r="R5336" i="1"/>
  <c r="S5336" i="1" s="1"/>
  <c r="R5335" i="1"/>
  <c r="S5335" i="1" s="1"/>
  <c r="R5334" i="1"/>
  <c r="S5334" i="1" s="1"/>
  <c r="R5333" i="1"/>
  <c r="S5333" i="1" s="1"/>
  <c r="R5332" i="1"/>
  <c r="S5332" i="1" s="1"/>
  <c r="R5331" i="1"/>
  <c r="S5331" i="1" s="1"/>
  <c r="R5330" i="1"/>
  <c r="S5330" i="1" s="1"/>
  <c r="R5329" i="1"/>
  <c r="S5329" i="1" s="1"/>
  <c r="R5328" i="1"/>
  <c r="S5328" i="1" s="1"/>
  <c r="R5327" i="1"/>
  <c r="S5327" i="1" s="1"/>
  <c r="R5326" i="1"/>
  <c r="S5326" i="1" s="1"/>
  <c r="R5325" i="1"/>
  <c r="S5325" i="1" s="1"/>
  <c r="R5324" i="1"/>
  <c r="S5324" i="1" s="1"/>
  <c r="R5323" i="1"/>
  <c r="S5323" i="1" s="1"/>
  <c r="R5322" i="1"/>
  <c r="S5322" i="1" s="1"/>
  <c r="R5321" i="1"/>
  <c r="S5321" i="1" s="1"/>
  <c r="R5320" i="1"/>
  <c r="S5320" i="1" s="1"/>
  <c r="R5319" i="1"/>
  <c r="S5319" i="1" s="1"/>
  <c r="R5318" i="1"/>
  <c r="S5318" i="1" s="1"/>
  <c r="R5317" i="1"/>
  <c r="S5317" i="1" s="1"/>
  <c r="R5316" i="1"/>
  <c r="S5316" i="1" s="1"/>
  <c r="R5315" i="1"/>
  <c r="S5315" i="1" s="1"/>
  <c r="R5314" i="1"/>
  <c r="S5314" i="1" s="1"/>
  <c r="R5313" i="1"/>
  <c r="S5313" i="1" s="1"/>
  <c r="R5312" i="1"/>
  <c r="S5312" i="1" s="1"/>
  <c r="R5311" i="1"/>
  <c r="S5311" i="1" s="1"/>
  <c r="R5310" i="1"/>
  <c r="S5310" i="1" s="1"/>
  <c r="R5309" i="1"/>
  <c r="S5309" i="1" s="1"/>
  <c r="R5308" i="1"/>
  <c r="S5308" i="1" s="1"/>
  <c r="R5307" i="1"/>
  <c r="S5307" i="1" s="1"/>
  <c r="R5306" i="1"/>
  <c r="S5306" i="1" s="1"/>
  <c r="R5305" i="1"/>
  <c r="S5305" i="1" s="1"/>
  <c r="R5304" i="1"/>
  <c r="S5304" i="1" s="1"/>
  <c r="R5303" i="1"/>
  <c r="S5303" i="1" s="1"/>
  <c r="R5302" i="1"/>
  <c r="S5302" i="1" s="1"/>
  <c r="R5301" i="1"/>
  <c r="S5301" i="1" s="1"/>
  <c r="R5300" i="1"/>
  <c r="S5300" i="1" s="1"/>
  <c r="R5299" i="1"/>
  <c r="S5299" i="1" s="1"/>
  <c r="R5298" i="1"/>
  <c r="S5298" i="1" s="1"/>
  <c r="R5297" i="1"/>
  <c r="S5297" i="1" s="1"/>
  <c r="R5296" i="1"/>
  <c r="S5296" i="1" s="1"/>
  <c r="R5295" i="1"/>
  <c r="S5295" i="1" s="1"/>
  <c r="R5294" i="1"/>
  <c r="S5294" i="1" s="1"/>
  <c r="R5293" i="1"/>
  <c r="S5293" i="1" s="1"/>
  <c r="R5292" i="1"/>
  <c r="S5292" i="1" s="1"/>
  <c r="R5291" i="1"/>
  <c r="S5291" i="1" s="1"/>
  <c r="R5290" i="1"/>
  <c r="S5290" i="1" s="1"/>
  <c r="R5289" i="1"/>
  <c r="S5289" i="1" s="1"/>
  <c r="R5288" i="1"/>
  <c r="S5288" i="1" s="1"/>
  <c r="R5287" i="1"/>
  <c r="S5287" i="1" s="1"/>
  <c r="R5286" i="1"/>
  <c r="S5286" i="1" s="1"/>
  <c r="R5285" i="1"/>
  <c r="S5285" i="1" s="1"/>
  <c r="R5284" i="1"/>
  <c r="S5284" i="1" s="1"/>
  <c r="R5283" i="1"/>
  <c r="S5283" i="1" s="1"/>
  <c r="R5282" i="1"/>
  <c r="S5282" i="1" s="1"/>
  <c r="R5281" i="1"/>
  <c r="S5281" i="1" s="1"/>
  <c r="R5280" i="1"/>
  <c r="S5280" i="1" s="1"/>
  <c r="R5279" i="1"/>
  <c r="S5279" i="1" s="1"/>
  <c r="R5278" i="1"/>
  <c r="S5278" i="1" s="1"/>
  <c r="R5277" i="1"/>
  <c r="S5277" i="1" s="1"/>
  <c r="R5276" i="1"/>
  <c r="S5276" i="1" s="1"/>
  <c r="R5275" i="1"/>
  <c r="S5275" i="1" s="1"/>
  <c r="R5274" i="1"/>
  <c r="S5274" i="1" s="1"/>
  <c r="R5273" i="1"/>
  <c r="S5273" i="1" s="1"/>
  <c r="R5272" i="1"/>
  <c r="S5272" i="1" s="1"/>
  <c r="R5271" i="1"/>
  <c r="S5271" i="1" s="1"/>
  <c r="R5270" i="1"/>
  <c r="S5270" i="1" s="1"/>
  <c r="R5269" i="1"/>
  <c r="S5269" i="1" s="1"/>
  <c r="R5268" i="1"/>
  <c r="S5268" i="1" s="1"/>
  <c r="R5267" i="1"/>
  <c r="S5267" i="1" s="1"/>
  <c r="R5266" i="1"/>
  <c r="S5266" i="1" s="1"/>
  <c r="R5265" i="1"/>
  <c r="S5265" i="1" s="1"/>
  <c r="R5264" i="1"/>
  <c r="S5264" i="1" s="1"/>
  <c r="R5263" i="1"/>
  <c r="S5263" i="1" s="1"/>
  <c r="R5262" i="1"/>
  <c r="S5262" i="1" s="1"/>
  <c r="R5261" i="1"/>
  <c r="S5261" i="1" s="1"/>
  <c r="R5260" i="1"/>
  <c r="S5260" i="1" s="1"/>
  <c r="R5259" i="1"/>
  <c r="S5259" i="1" s="1"/>
  <c r="R5258" i="1"/>
  <c r="S5258" i="1" s="1"/>
  <c r="R5257" i="1"/>
  <c r="S5257" i="1" s="1"/>
  <c r="R5256" i="1"/>
  <c r="S5256" i="1" s="1"/>
  <c r="R5255" i="1"/>
  <c r="S5255" i="1" s="1"/>
  <c r="R5254" i="1"/>
  <c r="S5254" i="1" s="1"/>
  <c r="R5253" i="1"/>
  <c r="S5253" i="1" s="1"/>
  <c r="R5252" i="1"/>
  <c r="S5252" i="1" s="1"/>
  <c r="R5251" i="1"/>
  <c r="S5251" i="1" s="1"/>
  <c r="R5250" i="1"/>
  <c r="S5250" i="1" s="1"/>
  <c r="R5249" i="1"/>
  <c r="S5249" i="1" s="1"/>
  <c r="R5248" i="1"/>
  <c r="S5248" i="1" s="1"/>
  <c r="R5247" i="1"/>
  <c r="S5247" i="1" s="1"/>
  <c r="R5246" i="1"/>
  <c r="S5246" i="1" s="1"/>
  <c r="R5245" i="1"/>
  <c r="S5245" i="1" s="1"/>
  <c r="R5244" i="1"/>
  <c r="S5244" i="1" s="1"/>
  <c r="R5243" i="1"/>
  <c r="S5243" i="1" s="1"/>
  <c r="R5242" i="1"/>
  <c r="S5242" i="1" s="1"/>
  <c r="R5241" i="1"/>
  <c r="S5241" i="1" s="1"/>
  <c r="R5240" i="1"/>
  <c r="S5240" i="1" s="1"/>
  <c r="R5239" i="1"/>
  <c r="S5239" i="1" s="1"/>
  <c r="R5238" i="1"/>
  <c r="S5238" i="1" s="1"/>
  <c r="R5237" i="1"/>
  <c r="S5237" i="1" s="1"/>
  <c r="R5236" i="1"/>
  <c r="S5236" i="1" s="1"/>
  <c r="R5235" i="1"/>
  <c r="S5235" i="1" s="1"/>
  <c r="R5234" i="1"/>
  <c r="S5234" i="1" s="1"/>
  <c r="R5233" i="1"/>
  <c r="S5233" i="1" s="1"/>
  <c r="R5232" i="1"/>
  <c r="S5232" i="1" s="1"/>
  <c r="R5231" i="1"/>
  <c r="S5231" i="1" s="1"/>
  <c r="R5230" i="1"/>
  <c r="S5230" i="1" s="1"/>
  <c r="R5229" i="1"/>
  <c r="S5229" i="1" s="1"/>
  <c r="R5228" i="1"/>
  <c r="S5228" i="1" s="1"/>
  <c r="R5227" i="1"/>
  <c r="S5227" i="1" s="1"/>
  <c r="R5226" i="1"/>
  <c r="S5226" i="1" s="1"/>
  <c r="R5225" i="1"/>
  <c r="S5225" i="1" s="1"/>
  <c r="R5224" i="1"/>
  <c r="S5224" i="1" s="1"/>
  <c r="R5223" i="1"/>
  <c r="S5223" i="1" s="1"/>
  <c r="R5222" i="1"/>
  <c r="S5222" i="1" s="1"/>
  <c r="R5221" i="1"/>
  <c r="S5221" i="1" s="1"/>
  <c r="R5220" i="1"/>
  <c r="S5220" i="1" s="1"/>
  <c r="R5219" i="1"/>
  <c r="S5219" i="1" s="1"/>
  <c r="R5218" i="1"/>
  <c r="S5218" i="1" s="1"/>
  <c r="R5217" i="1"/>
  <c r="S5217" i="1" s="1"/>
  <c r="R5216" i="1"/>
  <c r="S5216" i="1" s="1"/>
  <c r="R5215" i="1"/>
  <c r="S5215" i="1" s="1"/>
  <c r="R5214" i="1"/>
  <c r="S5214" i="1" s="1"/>
  <c r="R5213" i="1"/>
  <c r="S5213" i="1" s="1"/>
  <c r="R5212" i="1"/>
  <c r="S5212" i="1" s="1"/>
  <c r="R5211" i="1"/>
  <c r="S5211" i="1" s="1"/>
  <c r="R5210" i="1"/>
  <c r="S5210" i="1" s="1"/>
  <c r="R5209" i="1"/>
  <c r="S5209" i="1" s="1"/>
  <c r="R5208" i="1"/>
  <c r="S5208" i="1" s="1"/>
  <c r="R5207" i="1"/>
  <c r="S5207" i="1" s="1"/>
  <c r="R5206" i="1"/>
  <c r="S5206" i="1" s="1"/>
  <c r="R5205" i="1"/>
  <c r="S5205" i="1" s="1"/>
  <c r="R5204" i="1"/>
  <c r="S5204" i="1" s="1"/>
  <c r="R5203" i="1"/>
  <c r="S5203" i="1" s="1"/>
  <c r="R5202" i="1"/>
  <c r="S5202" i="1" s="1"/>
  <c r="R5201" i="1"/>
  <c r="S5201" i="1" s="1"/>
  <c r="R5200" i="1"/>
  <c r="S5200" i="1" s="1"/>
  <c r="R5199" i="1"/>
  <c r="S5199" i="1" s="1"/>
  <c r="R5198" i="1"/>
  <c r="S5198" i="1" s="1"/>
  <c r="R5197" i="1"/>
  <c r="S5197" i="1" s="1"/>
  <c r="R5196" i="1"/>
  <c r="S5196" i="1" s="1"/>
  <c r="R5195" i="1"/>
  <c r="S5195" i="1" s="1"/>
  <c r="R5194" i="1"/>
  <c r="S5194" i="1" s="1"/>
  <c r="R5193" i="1"/>
  <c r="S5193" i="1" s="1"/>
  <c r="R5192" i="1"/>
  <c r="S5192" i="1" s="1"/>
  <c r="R5191" i="1"/>
  <c r="S5191" i="1" s="1"/>
  <c r="R5190" i="1"/>
  <c r="S5190" i="1" s="1"/>
  <c r="R5189" i="1"/>
  <c r="S5189" i="1" s="1"/>
  <c r="R5188" i="1"/>
  <c r="S5188" i="1" s="1"/>
  <c r="R5187" i="1"/>
  <c r="S5187" i="1" s="1"/>
  <c r="R5186" i="1"/>
  <c r="S5186" i="1" s="1"/>
  <c r="R5185" i="1"/>
  <c r="S5185" i="1" s="1"/>
  <c r="R5184" i="1"/>
  <c r="S5184" i="1" s="1"/>
  <c r="R5183" i="1"/>
  <c r="S5183" i="1" s="1"/>
  <c r="R5182" i="1"/>
  <c r="S5182" i="1" s="1"/>
  <c r="R5181" i="1"/>
  <c r="S5181" i="1" s="1"/>
  <c r="R5180" i="1"/>
  <c r="S5180" i="1" s="1"/>
  <c r="R5179" i="1"/>
  <c r="S5179" i="1" s="1"/>
  <c r="R5178" i="1"/>
  <c r="S5178" i="1" s="1"/>
  <c r="R5177" i="1"/>
  <c r="S5177" i="1" s="1"/>
  <c r="R5176" i="1"/>
  <c r="S5176" i="1" s="1"/>
  <c r="R5175" i="1"/>
  <c r="S5175" i="1" s="1"/>
  <c r="R5174" i="1"/>
  <c r="S5174" i="1" s="1"/>
  <c r="R5173" i="1"/>
  <c r="S5173" i="1" s="1"/>
  <c r="R5172" i="1"/>
  <c r="S5172" i="1" s="1"/>
  <c r="R5171" i="1"/>
  <c r="S5171" i="1" s="1"/>
  <c r="R5170" i="1"/>
  <c r="S5170" i="1" s="1"/>
  <c r="R5169" i="1"/>
  <c r="S5169" i="1" s="1"/>
  <c r="R5168" i="1"/>
  <c r="S5168" i="1" s="1"/>
  <c r="R5167" i="1"/>
  <c r="S5167" i="1" s="1"/>
  <c r="R5166" i="1"/>
  <c r="S5166" i="1" s="1"/>
  <c r="R5165" i="1"/>
  <c r="S5165" i="1" s="1"/>
  <c r="R5164" i="1"/>
  <c r="S5164" i="1" s="1"/>
  <c r="R5163" i="1"/>
  <c r="S5163" i="1" s="1"/>
  <c r="R5162" i="1"/>
  <c r="S5162" i="1" s="1"/>
  <c r="R5161" i="1"/>
  <c r="S5161" i="1" s="1"/>
  <c r="R5160" i="1"/>
  <c r="S5160" i="1" s="1"/>
  <c r="R5159" i="1"/>
  <c r="S5159" i="1" s="1"/>
  <c r="R5158" i="1"/>
  <c r="S5158" i="1" s="1"/>
  <c r="R5157" i="1"/>
  <c r="S5157" i="1" s="1"/>
  <c r="R5156" i="1"/>
  <c r="S5156" i="1" s="1"/>
  <c r="R5155" i="1"/>
  <c r="S5155" i="1" s="1"/>
  <c r="R5154" i="1"/>
  <c r="S5154" i="1" s="1"/>
  <c r="R5153" i="1"/>
  <c r="S5153" i="1" s="1"/>
  <c r="R5152" i="1"/>
  <c r="S5152" i="1" s="1"/>
  <c r="R5151" i="1"/>
  <c r="S5151" i="1" s="1"/>
  <c r="R5150" i="1"/>
  <c r="S5150" i="1" s="1"/>
  <c r="R5149" i="1"/>
  <c r="S5149" i="1" s="1"/>
  <c r="R5148" i="1"/>
  <c r="S5148" i="1" s="1"/>
  <c r="R5147" i="1"/>
  <c r="S5147" i="1" s="1"/>
  <c r="R5146" i="1"/>
  <c r="S5146" i="1" s="1"/>
  <c r="R5145" i="1"/>
  <c r="S5145" i="1" s="1"/>
  <c r="R5144" i="1"/>
  <c r="S5144" i="1" s="1"/>
  <c r="R5143" i="1"/>
  <c r="S5143" i="1" s="1"/>
  <c r="R5142" i="1"/>
  <c r="S5142" i="1" s="1"/>
  <c r="R5141" i="1"/>
  <c r="S5141" i="1" s="1"/>
  <c r="R5140" i="1"/>
  <c r="S5140" i="1" s="1"/>
  <c r="R5139" i="1"/>
  <c r="S5139" i="1" s="1"/>
  <c r="R5138" i="1"/>
  <c r="S5138" i="1" s="1"/>
  <c r="R5137" i="1"/>
  <c r="S5137" i="1" s="1"/>
  <c r="R5136" i="1"/>
  <c r="S5136" i="1" s="1"/>
  <c r="R5135" i="1"/>
  <c r="S5135" i="1" s="1"/>
  <c r="R5134" i="1"/>
  <c r="S5134" i="1" s="1"/>
  <c r="R5133" i="1"/>
  <c r="S5133" i="1" s="1"/>
  <c r="R5132" i="1"/>
  <c r="S5132" i="1" s="1"/>
  <c r="R5131" i="1"/>
  <c r="S5131" i="1" s="1"/>
  <c r="R5130" i="1"/>
  <c r="S5130" i="1" s="1"/>
  <c r="R5129" i="1"/>
  <c r="S5129" i="1" s="1"/>
  <c r="R5128" i="1"/>
  <c r="S5128" i="1" s="1"/>
  <c r="R5127" i="1"/>
  <c r="S5127" i="1" s="1"/>
  <c r="R5126" i="1"/>
  <c r="S5126" i="1" s="1"/>
  <c r="R5125" i="1"/>
  <c r="S5125" i="1" s="1"/>
  <c r="R5124" i="1"/>
  <c r="S5124" i="1" s="1"/>
  <c r="R5123" i="1"/>
  <c r="S5123" i="1" s="1"/>
  <c r="R5122" i="1"/>
  <c r="S5122" i="1" s="1"/>
  <c r="R5121" i="1"/>
  <c r="S5121" i="1" s="1"/>
  <c r="R5120" i="1"/>
  <c r="S5120" i="1" s="1"/>
  <c r="R5119" i="1"/>
  <c r="S5119" i="1" s="1"/>
  <c r="R5118" i="1"/>
  <c r="S5118" i="1" s="1"/>
  <c r="R5117" i="1"/>
  <c r="S5117" i="1" s="1"/>
  <c r="R5116" i="1"/>
  <c r="S5116" i="1" s="1"/>
  <c r="R5115" i="1"/>
  <c r="S5115" i="1" s="1"/>
  <c r="R5114" i="1"/>
  <c r="S5114" i="1" s="1"/>
  <c r="R5113" i="1"/>
  <c r="S5113" i="1" s="1"/>
  <c r="R5112" i="1"/>
  <c r="S5112" i="1" s="1"/>
  <c r="R5111" i="1"/>
  <c r="S5111" i="1" s="1"/>
  <c r="R5110" i="1"/>
  <c r="S5110" i="1" s="1"/>
  <c r="R5109" i="1"/>
  <c r="S5109" i="1" s="1"/>
  <c r="R5108" i="1"/>
  <c r="S5108" i="1" s="1"/>
  <c r="R5107" i="1"/>
  <c r="S5107" i="1" s="1"/>
  <c r="R5106" i="1"/>
  <c r="S5106" i="1" s="1"/>
  <c r="R5105" i="1"/>
  <c r="S5105" i="1" s="1"/>
  <c r="R5104" i="1"/>
  <c r="S5104" i="1" s="1"/>
  <c r="R5103" i="1"/>
  <c r="S5103" i="1" s="1"/>
  <c r="R5102" i="1"/>
  <c r="S5102" i="1" s="1"/>
  <c r="R5101" i="1"/>
  <c r="S5101" i="1" s="1"/>
  <c r="R5100" i="1"/>
  <c r="S5100" i="1" s="1"/>
  <c r="R5099" i="1"/>
  <c r="S5099" i="1" s="1"/>
  <c r="R5098" i="1"/>
  <c r="S5098" i="1" s="1"/>
  <c r="R5097" i="1"/>
  <c r="S5097" i="1" s="1"/>
  <c r="R5096" i="1"/>
  <c r="S5096" i="1" s="1"/>
  <c r="R5095" i="1"/>
  <c r="S5095" i="1" s="1"/>
  <c r="R5094" i="1"/>
  <c r="S5094" i="1" s="1"/>
  <c r="R5093" i="1"/>
  <c r="S5093" i="1" s="1"/>
  <c r="R5092" i="1"/>
  <c r="S5092" i="1" s="1"/>
  <c r="R5091" i="1"/>
  <c r="S5091" i="1" s="1"/>
  <c r="R5090" i="1"/>
  <c r="S5090" i="1" s="1"/>
  <c r="R5089" i="1"/>
  <c r="S5089" i="1" s="1"/>
  <c r="R5088" i="1"/>
  <c r="S5088" i="1" s="1"/>
  <c r="R5087" i="1"/>
  <c r="S5087" i="1" s="1"/>
  <c r="R5086" i="1"/>
  <c r="S5086" i="1" s="1"/>
  <c r="R5085" i="1"/>
  <c r="S5085" i="1" s="1"/>
  <c r="R5084" i="1"/>
  <c r="S5084" i="1" s="1"/>
  <c r="R5083" i="1"/>
  <c r="S5083" i="1" s="1"/>
  <c r="R5082" i="1"/>
  <c r="S5082" i="1" s="1"/>
  <c r="R5081" i="1"/>
  <c r="S5081" i="1" s="1"/>
  <c r="R5080" i="1"/>
  <c r="S5080" i="1" s="1"/>
  <c r="R5079" i="1"/>
  <c r="S5079" i="1" s="1"/>
  <c r="R5078" i="1"/>
  <c r="S5078" i="1" s="1"/>
  <c r="R5077" i="1"/>
  <c r="S5077" i="1" s="1"/>
  <c r="R5076" i="1"/>
  <c r="S5076" i="1" s="1"/>
  <c r="R5075" i="1"/>
  <c r="S5075" i="1" s="1"/>
  <c r="R5074" i="1"/>
  <c r="S5074" i="1" s="1"/>
  <c r="R5073" i="1"/>
  <c r="S5073" i="1" s="1"/>
  <c r="R5072" i="1"/>
  <c r="S5072" i="1" s="1"/>
  <c r="R5071" i="1"/>
  <c r="S5071" i="1" s="1"/>
  <c r="R5070" i="1"/>
  <c r="S5070" i="1" s="1"/>
  <c r="R5069" i="1"/>
  <c r="S5069" i="1" s="1"/>
  <c r="R5068" i="1"/>
  <c r="S5068" i="1" s="1"/>
  <c r="R5067" i="1"/>
  <c r="S5067" i="1" s="1"/>
  <c r="R5066" i="1"/>
  <c r="S5066" i="1" s="1"/>
  <c r="R5065" i="1"/>
  <c r="S5065" i="1" s="1"/>
  <c r="R5064" i="1"/>
  <c r="S5064" i="1" s="1"/>
  <c r="R5063" i="1"/>
  <c r="S5063" i="1" s="1"/>
  <c r="R5062" i="1"/>
  <c r="S5062" i="1" s="1"/>
  <c r="R5061" i="1"/>
  <c r="S5061" i="1" s="1"/>
  <c r="R5060" i="1"/>
  <c r="S5060" i="1" s="1"/>
  <c r="R5059" i="1"/>
  <c r="S5059" i="1" s="1"/>
  <c r="R5058" i="1"/>
  <c r="S5058" i="1" s="1"/>
  <c r="R5057" i="1"/>
  <c r="S5057" i="1" s="1"/>
  <c r="R5056" i="1"/>
  <c r="S5056" i="1" s="1"/>
  <c r="R5055" i="1"/>
  <c r="S5055" i="1" s="1"/>
  <c r="R5054" i="1"/>
  <c r="S5054" i="1" s="1"/>
  <c r="R5053" i="1"/>
  <c r="S5053" i="1" s="1"/>
  <c r="R5052" i="1"/>
  <c r="S5052" i="1" s="1"/>
  <c r="R5051" i="1"/>
  <c r="S5051" i="1" s="1"/>
  <c r="R5050" i="1"/>
  <c r="S5050" i="1" s="1"/>
  <c r="R5049" i="1"/>
  <c r="S5049" i="1" s="1"/>
  <c r="R5048" i="1"/>
  <c r="S5048" i="1" s="1"/>
  <c r="R5047" i="1"/>
  <c r="S5047" i="1" s="1"/>
  <c r="R5046" i="1"/>
  <c r="S5046" i="1" s="1"/>
  <c r="R5045" i="1"/>
  <c r="S5045" i="1" s="1"/>
  <c r="R5044" i="1"/>
  <c r="S5044" i="1" s="1"/>
  <c r="R5043" i="1"/>
  <c r="S5043" i="1" s="1"/>
  <c r="R5042" i="1"/>
  <c r="S5042" i="1" s="1"/>
  <c r="R5041" i="1"/>
  <c r="S5041" i="1" s="1"/>
  <c r="R5040" i="1"/>
  <c r="S5040" i="1" s="1"/>
  <c r="R5039" i="1"/>
  <c r="S5039" i="1" s="1"/>
  <c r="R5038" i="1"/>
  <c r="S5038" i="1" s="1"/>
  <c r="R5037" i="1"/>
  <c r="S5037" i="1" s="1"/>
  <c r="R5036" i="1"/>
  <c r="S5036" i="1" s="1"/>
  <c r="R5035" i="1"/>
  <c r="S5035" i="1" s="1"/>
  <c r="R5034" i="1"/>
  <c r="S5034" i="1" s="1"/>
  <c r="R5033" i="1"/>
  <c r="S5033" i="1" s="1"/>
  <c r="R5032" i="1"/>
  <c r="S5032" i="1" s="1"/>
  <c r="R5031" i="1"/>
  <c r="S5031" i="1" s="1"/>
  <c r="R5030" i="1"/>
  <c r="S5030" i="1" s="1"/>
  <c r="R5029" i="1"/>
  <c r="S5029" i="1" s="1"/>
  <c r="R5028" i="1"/>
  <c r="S5028" i="1" s="1"/>
  <c r="R5027" i="1"/>
  <c r="S5027" i="1" s="1"/>
  <c r="R5026" i="1"/>
  <c r="S5026" i="1" s="1"/>
  <c r="R5025" i="1"/>
  <c r="S5025" i="1" s="1"/>
  <c r="R5024" i="1"/>
  <c r="S5024" i="1" s="1"/>
  <c r="R5023" i="1"/>
  <c r="S5023" i="1" s="1"/>
  <c r="R5022" i="1"/>
  <c r="S5022" i="1" s="1"/>
  <c r="R5021" i="1"/>
  <c r="S5021" i="1" s="1"/>
  <c r="R5020" i="1"/>
  <c r="S5020" i="1" s="1"/>
  <c r="R5019" i="1"/>
  <c r="S5019" i="1" s="1"/>
  <c r="R5018" i="1"/>
  <c r="S5018" i="1" s="1"/>
  <c r="R5017" i="1"/>
  <c r="S5017" i="1" s="1"/>
  <c r="R5016" i="1"/>
  <c r="S5016" i="1" s="1"/>
  <c r="R5015" i="1"/>
  <c r="S5015" i="1" s="1"/>
  <c r="R5014" i="1"/>
  <c r="S5014" i="1" s="1"/>
  <c r="R5013" i="1"/>
  <c r="S5013" i="1" s="1"/>
  <c r="R5012" i="1"/>
  <c r="S5012" i="1" s="1"/>
  <c r="R5011" i="1"/>
  <c r="S5011" i="1" s="1"/>
  <c r="R5010" i="1"/>
  <c r="S5010" i="1" s="1"/>
  <c r="R5009" i="1"/>
  <c r="S5009" i="1" s="1"/>
  <c r="R5008" i="1"/>
  <c r="S5008" i="1" s="1"/>
  <c r="R5007" i="1"/>
  <c r="S5007" i="1" s="1"/>
  <c r="R5006" i="1"/>
  <c r="S5006" i="1" s="1"/>
  <c r="R5005" i="1"/>
  <c r="S5005" i="1" s="1"/>
  <c r="R5004" i="1"/>
  <c r="S5004" i="1" s="1"/>
  <c r="R5003" i="1"/>
  <c r="S5003" i="1" s="1"/>
  <c r="R5002" i="1"/>
  <c r="S5002" i="1" s="1"/>
  <c r="R5001" i="1"/>
  <c r="S5001" i="1" s="1"/>
  <c r="R5000" i="1"/>
  <c r="S5000" i="1" s="1"/>
  <c r="R4999" i="1"/>
  <c r="S4999" i="1" s="1"/>
  <c r="R4998" i="1"/>
  <c r="S4998" i="1" s="1"/>
  <c r="R4997" i="1"/>
  <c r="S4997" i="1" s="1"/>
  <c r="R4996" i="1"/>
  <c r="S4996" i="1" s="1"/>
  <c r="R4995" i="1"/>
  <c r="S4995" i="1" s="1"/>
  <c r="R4994" i="1"/>
  <c r="S4994" i="1" s="1"/>
  <c r="R4993" i="1"/>
  <c r="S4993" i="1" s="1"/>
  <c r="R4992" i="1"/>
  <c r="S4992" i="1" s="1"/>
  <c r="R4991" i="1"/>
  <c r="S4991" i="1" s="1"/>
  <c r="R4990" i="1"/>
  <c r="S4990" i="1" s="1"/>
  <c r="R4989" i="1"/>
  <c r="S4989" i="1" s="1"/>
  <c r="R4988" i="1"/>
  <c r="S4988" i="1" s="1"/>
  <c r="R4987" i="1"/>
  <c r="S4987" i="1" s="1"/>
  <c r="R4986" i="1"/>
  <c r="S4986" i="1" s="1"/>
  <c r="R4985" i="1"/>
  <c r="S4985" i="1" s="1"/>
  <c r="R4984" i="1"/>
  <c r="S4984" i="1" s="1"/>
  <c r="R4983" i="1"/>
  <c r="S4983" i="1" s="1"/>
  <c r="R4982" i="1"/>
  <c r="S4982" i="1" s="1"/>
  <c r="R4981" i="1"/>
  <c r="S4981" i="1" s="1"/>
  <c r="R4980" i="1"/>
  <c r="S4980" i="1" s="1"/>
  <c r="R4979" i="1"/>
  <c r="S4979" i="1" s="1"/>
  <c r="R4978" i="1"/>
  <c r="S4978" i="1" s="1"/>
  <c r="R4977" i="1"/>
  <c r="S4977" i="1" s="1"/>
  <c r="R4976" i="1"/>
  <c r="S4976" i="1" s="1"/>
  <c r="R4975" i="1"/>
  <c r="S4975" i="1" s="1"/>
  <c r="R4974" i="1"/>
  <c r="S4974" i="1" s="1"/>
  <c r="R4973" i="1"/>
  <c r="S4973" i="1" s="1"/>
  <c r="R4972" i="1"/>
  <c r="S4972" i="1" s="1"/>
  <c r="R4971" i="1"/>
  <c r="S4971" i="1" s="1"/>
  <c r="R4970" i="1"/>
  <c r="S4970" i="1" s="1"/>
  <c r="R4969" i="1"/>
  <c r="S4969" i="1" s="1"/>
  <c r="R4968" i="1"/>
  <c r="S4968" i="1" s="1"/>
  <c r="R4967" i="1"/>
  <c r="S4967" i="1" s="1"/>
  <c r="R4966" i="1"/>
  <c r="S4966" i="1" s="1"/>
  <c r="R4965" i="1"/>
  <c r="S4965" i="1" s="1"/>
  <c r="R4964" i="1"/>
  <c r="S4964" i="1" s="1"/>
  <c r="R4963" i="1"/>
  <c r="S4963" i="1" s="1"/>
  <c r="R4962" i="1"/>
  <c r="S4962" i="1" s="1"/>
  <c r="R4961" i="1"/>
  <c r="S4961" i="1" s="1"/>
  <c r="R4960" i="1"/>
  <c r="S4960" i="1" s="1"/>
  <c r="R4959" i="1"/>
  <c r="S4959" i="1" s="1"/>
  <c r="R4958" i="1"/>
  <c r="S4958" i="1" s="1"/>
  <c r="R4957" i="1"/>
  <c r="S4957" i="1" s="1"/>
  <c r="R4956" i="1"/>
  <c r="S4956" i="1" s="1"/>
  <c r="R4955" i="1"/>
  <c r="S4955" i="1" s="1"/>
  <c r="R4954" i="1"/>
  <c r="S4954" i="1" s="1"/>
  <c r="R4953" i="1"/>
  <c r="S4953" i="1" s="1"/>
  <c r="R4952" i="1"/>
  <c r="S4952" i="1" s="1"/>
  <c r="R4951" i="1"/>
  <c r="S4951" i="1" s="1"/>
  <c r="R4950" i="1"/>
  <c r="S4950" i="1" s="1"/>
  <c r="R4949" i="1"/>
  <c r="S4949" i="1" s="1"/>
  <c r="R4948" i="1"/>
  <c r="S4948" i="1" s="1"/>
  <c r="R4947" i="1"/>
  <c r="S4947" i="1" s="1"/>
  <c r="R4946" i="1"/>
  <c r="S4946" i="1" s="1"/>
  <c r="R4945" i="1"/>
  <c r="S4945" i="1" s="1"/>
  <c r="R4944" i="1"/>
  <c r="S4944" i="1" s="1"/>
  <c r="R4943" i="1"/>
  <c r="S4943" i="1" s="1"/>
  <c r="R4942" i="1"/>
  <c r="S4942" i="1" s="1"/>
  <c r="R4941" i="1"/>
  <c r="S4941" i="1" s="1"/>
  <c r="R4940" i="1"/>
  <c r="S4940" i="1" s="1"/>
  <c r="R4939" i="1"/>
  <c r="S4939" i="1" s="1"/>
  <c r="R4938" i="1"/>
  <c r="S4938" i="1" s="1"/>
  <c r="R4937" i="1"/>
  <c r="S4937" i="1" s="1"/>
  <c r="R4936" i="1"/>
  <c r="S4936" i="1" s="1"/>
  <c r="R4935" i="1"/>
  <c r="S4935" i="1" s="1"/>
  <c r="R4934" i="1"/>
  <c r="S4934" i="1" s="1"/>
  <c r="R4933" i="1"/>
  <c r="S4933" i="1" s="1"/>
  <c r="R4932" i="1"/>
  <c r="S4932" i="1" s="1"/>
  <c r="R4931" i="1"/>
  <c r="S4931" i="1" s="1"/>
  <c r="R4930" i="1"/>
  <c r="S4930" i="1" s="1"/>
  <c r="R4929" i="1"/>
  <c r="S4929" i="1" s="1"/>
  <c r="R4928" i="1"/>
  <c r="S4928" i="1" s="1"/>
  <c r="R4927" i="1"/>
  <c r="S4927" i="1" s="1"/>
  <c r="R4926" i="1"/>
  <c r="S4926" i="1" s="1"/>
  <c r="R4925" i="1"/>
  <c r="S4925" i="1" s="1"/>
  <c r="R4924" i="1"/>
  <c r="S4924" i="1" s="1"/>
  <c r="R4923" i="1"/>
  <c r="S4923" i="1" s="1"/>
  <c r="R4922" i="1"/>
  <c r="S4922" i="1" s="1"/>
  <c r="R4921" i="1"/>
  <c r="S4921" i="1" s="1"/>
  <c r="R4920" i="1"/>
  <c r="S4920" i="1" s="1"/>
  <c r="R4919" i="1"/>
  <c r="S4919" i="1" s="1"/>
  <c r="R4918" i="1"/>
  <c r="S4918" i="1" s="1"/>
  <c r="R4917" i="1"/>
  <c r="S4917" i="1" s="1"/>
  <c r="R4916" i="1"/>
  <c r="S4916" i="1" s="1"/>
  <c r="R4915" i="1"/>
  <c r="S4915" i="1" s="1"/>
  <c r="R4914" i="1"/>
  <c r="S4914" i="1" s="1"/>
  <c r="R4913" i="1"/>
  <c r="S4913" i="1" s="1"/>
  <c r="R4912" i="1"/>
  <c r="S4912" i="1" s="1"/>
  <c r="R4911" i="1"/>
  <c r="S4911" i="1" s="1"/>
  <c r="R4910" i="1"/>
  <c r="S4910" i="1" s="1"/>
  <c r="R4909" i="1"/>
  <c r="S4909" i="1" s="1"/>
  <c r="R4908" i="1"/>
  <c r="S4908" i="1" s="1"/>
  <c r="R4907" i="1"/>
  <c r="S4907" i="1" s="1"/>
  <c r="R4906" i="1"/>
  <c r="S4906" i="1" s="1"/>
  <c r="R4905" i="1"/>
  <c r="S4905" i="1" s="1"/>
  <c r="R4904" i="1"/>
  <c r="S4904" i="1" s="1"/>
  <c r="R4903" i="1"/>
  <c r="S4903" i="1" s="1"/>
  <c r="R4902" i="1"/>
  <c r="S4902" i="1" s="1"/>
  <c r="R4901" i="1"/>
  <c r="S4901" i="1" s="1"/>
  <c r="R4900" i="1"/>
  <c r="S4900" i="1" s="1"/>
  <c r="R4899" i="1"/>
  <c r="S4899" i="1" s="1"/>
  <c r="R4898" i="1"/>
  <c r="S4898" i="1" s="1"/>
  <c r="R4897" i="1"/>
  <c r="S4897" i="1" s="1"/>
  <c r="R4896" i="1"/>
  <c r="S4896" i="1" s="1"/>
  <c r="R4895" i="1"/>
  <c r="S4895" i="1" s="1"/>
  <c r="R4894" i="1"/>
  <c r="S4894" i="1" s="1"/>
  <c r="R4893" i="1"/>
  <c r="S4893" i="1" s="1"/>
  <c r="R4892" i="1"/>
  <c r="S4892" i="1" s="1"/>
  <c r="R4891" i="1"/>
  <c r="S4891" i="1" s="1"/>
  <c r="R4890" i="1"/>
  <c r="S4890" i="1" s="1"/>
  <c r="R4889" i="1"/>
  <c r="S4889" i="1" s="1"/>
  <c r="R4888" i="1"/>
  <c r="S4888" i="1" s="1"/>
  <c r="R4887" i="1"/>
  <c r="S4887" i="1" s="1"/>
  <c r="R4886" i="1"/>
  <c r="S4886" i="1" s="1"/>
  <c r="R4885" i="1"/>
  <c r="S4885" i="1" s="1"/>
  <c r="R4884" i="1"/>
  <c r="S4884" i="1" s="1"/>
  <c r="R4883" i="1"/>
  <c r="S4883" i="1" s="1"/>
  <c r="R4882" i="1"/>
  <c r="S4882" i="1" s="1"/>
  <c r="R4881" i="1"/>
  <c r="S4881" i="1" s="1"/>
  <c r="R4880" i="1"/>
  <c r="S4880" i="1" s="1"/>
  <c r="R4879" i="1"/>
  <c r="S4879" i="1" s="1"/>
  <c r="R4878" i="1"/>
  <c r="S4878" i="1" s="1"/>
  <c r="R4877" i="1"/>
  <c r="S4877" i="1" s="1"/>
  <c r="R4876" i="1"/>
  <c r="S4876" i="1" s="1"/>
  <c r="R4875" i="1"/>
  <c r="S4875" i="1" s="1"/>
  <c r="R4874" i="1"/>
  <c r="S4874" i="1" s="1"/>
  <c r="R4873" i="1"/>
  <c r="S4873" i="1" s="1"/>
  <c r="R4872" i="1"/>
  <c r="S4872" i="1" s="1"/>
  <c r="R4871" i="1"/>
  <c r="S4871" i="1" s="1"/>
  <c r="R4870" i="1"/>
  <c r="S4870" i="1" s="1"/>
  <c r="R4869" i="1"/>
  <c r="S4869" i="1" s="1"/>
  <c r="R4868" i="1"/>
  <c r="S4868" i="1" s="1"/>
  <c r="R4867" i="1"/>
  <c r="S4867" i="1" s="1"/>
  <c r="R4866" i="1"/>
  <c r="S4866" i="1" s="1"/>
  <c r="R4865" i="1"/>
  <c r="S4865" i="1" s="1"/>
  <c r="R4864" i="1"/>
  <c r="S4864" i="1" s="1"/>
  <c r="R4863" i="1"/>
  <c r="S4863" i="1" s="1"/>
  <c r="R4862" i="1"/>
  <c r="S4862" i="1" s="1"/>
  <c r="R4861" i="1"/>
  <c r="S4861" i="1" s="1"/>
  <c r="R4860" i="1"/>
  <c r="S4860" i="1" s="1"/>
  <c r="R4859" i="1"/>
  <c r="S4859" i="1" s="1"/>
  <c r="R4858" i="1"/>
  <c r="S4858" i="1" s="1"/>
  <c r="R4857" i="1"/>
  <c r="S4857" i="1" s="1"/>
  <c r="R4856" i="1"/>
  <c r="S4856" i="1" s="1"/>
  <c r="R4855" i="1"/>
  <c r="S4855" i="1" s="1"/>
  <c r="R4854" i="1"/>
  <c r="S4854" i="1" s="1"/>
  <c r="R4853" i="1"/>
  <c r="S4853" i="1" s="1"/>
  <c r="R4852" i="1"/>
  <c r="S4852" i="1" s="1"/>
  <c r="R4851" i="1"/>
  <c r="S4851" i="1" s="1"/>
  <c r="R4850" i="1"/>
  <c r="S4850" i="1" s="1"/>
  <c r="R4849" i="1"/>
  <c r="S4849" i="1" s="1"/>
  <c r="R4848" i="1"/>
  <c r="S4848" i="1" s="1"/>
  <c r="R4847" i="1"/>
  <c r="S4847" i="1" s="1"/>
  <c r="R4846" i="1"/>
  <c r="S4846" i="1" s="1"/>
  <c r="R4845" i="1"/>
  <c r="S4845" i="1" s="1"/>
  <c r="R4844" i="1"/>
  <c r="S4844" i="1" s="1"/>
  <c r="R4843" i="1"/>
  <c r="S4843" i="1" s="1"/>
  <c r="R4842" i="1"/>
  <c r="S4842" i="1" s="1"/>
  <c r="R4841" i="1"/>
  <c r="S4841" i="1" s="1"/>
  <c r="R4840" i="1"/>
  <c r="S4840" i="1" s="1"/>
  <c r="R4839" i="1"/>
  <c r="S4839" i="1" s="1"/>
  <c r="R4838" i="1"/>
  <c r="S4838" i="1" s="1"/>
  <c r="R4837" i="1"/>
  <c r="S4837" i="1" s="1"/>
  <c r="R4836" i="1"/>
  <c r="S4836" i="1" s="1"/>
  <c r="R4835" i="1"/>
  <c r="S4835" i="1" s="1"/>
  <c r="R4834" i="1"/>
  <c r="S4834" i="1" s="1"/>
  <c r="R4833" i="1"/>
  <c r="S4833" i="1" s="1"/>
  <c r="R4832" i="1"/>
  <c r="S4832" i="1" s="1"/>
  <c r="R4831" i="1"/>
  <c r="S4831" i="1" s="1"/>
  <c r="R4830" i="1"/>
  <c r="S4830" i="1" s="1"/>
  <c r="R4829" i="1"/>
  <c r="S4829" i="1" s="1"/>
  <c r="R4828" i="1"/>
  <c r="S4828" i="1" s="1"/>
  <c r="R4827" i="1"/>
  <c r="S4827" i="1" s="1"/>
  <c r="R4826" i="1"/>
  <c r="S4826" i="1" s="1"/>
  <c r="R4825" i="1"/>
  <c r="S4825" i="1" s="1"/>
  <c r="R4824" i="1"/>
  <c r="S4824" i="1" s="1"/>
  <c r="R4823" i="1"/>
  <c r="S4823" i="1" s="1"/>
  <c r="R4822" i="1"/>
  <c r="S4822" i="1" s="1"/>
  <c r="R4821" i="1"/>
  <c r="S4821" i="1" s="1"/>
  <c r="R4820" i="1"/>
  <c r="S4820" i="1" s="1"/>
  <c r="R4819" i="1"/>
  <c r="S4819" i="1" s="1"/>
  <c r="R4818" i="1"/>
  <c r="S4818" i="1" s="1"/>
  <c r="R4817" i="1"/>
  <c r="S4817" i="1" s="1"/>
  <c r="R4816" i="1"/>
  <c r="S4816" i="1" s="1"/>
  <c r="R4815" i="1"/>
  <c r="S4815" i="1" s="1"/>
  <c r="R4814" i="1"/>
  <c r="S4814" i="1" s="1"/>
  <c r="R4813" i="1"/>
  <c r="S4813" i="1" s="1"/>
  <c r="R4812" i="1"/>
  <c r="S4812" i="1" s="1"/>
  <c r="R4811" i="1"/>
  <c r="S4811" i="1" s="1"/>
  <c r="R4810" i="1"/>
  <c r="S4810" i="1" s="1"/>
  <c r="R4809" i="1"/>
  <c r="S4809" i="1" s="1"/>
  <c r="R4808" i="1"/>
  <c r="S4808" i="1" s="1"/>
  <c r="R4807" i="1"/>
  <c r="S4807" i="1" s="1"/>
  <c r="R4806" i="1"/>
  <c r="S4806" i="1" s="1"/>
  <c r="R4805" i="1"/>
  <c r="S4805" i="1" s="1"/>
  <c r="R4804" i="1"/>
  <c r="S4804" i="1" s="1"/>
  <c r="R4803" i="1"/>
  <c r="S4803" i="1" s="1"/>
  <c r="R4802" i="1"/>
  <c r="S4802" i="1" s="1"/>
  <c r="R4801" i="1"/>
  <c r="S4801" i="1" s="1"/>
  <c r="R4800" i="1"/>
  <c r="S4800" i="1" s="1"/>
  <c r="R4799" i="1"/>
  <c r="S4799" i="1" s="1"/>
  <c r="R4798" i="1"/>
  <c r="S4798" i="1" s="1"/>
  <c r="R4797" i="1"/>
  <c r="S4797" i="1" s="1"/>
  <c r="R4796" i="1"/>
  <c r="S4796" i="1" s="1"/>
  <c r="R4795" i="1"/>
  <c r="S4795" i="1" s="1"/>
  <c r="R4794" i="1"/>
  <c r="S4794" i="1" s="1"/>
  <c r="R4793" i="1"/>
  <c r="S4793" i="1" s="1"/>
  <c r="R4792" i="1"/>
  <c r="S4792" i="1" s="1"/>
  <c r="R4791" i="1"/>
  <c r="S4791" i="1" s="1"/>
  <c r="R4790" i="1"/>
  <c r="S4790" i="1" s="1"/>
  <c r="R4789" i="1"/>
  <c r="S4789" i="1" s="1"/>
  <c r="R4788" i="1"/>
  <c r="S4788" i="1" s="1"/>
  <c r="R4787" i="1"/>
  <c r="S4787" i="1" s="1"/>
  <c r="R4786" i="1"/>
  <c r="S4786" i="1" s="1"/>
  <c r="R4785" i="1"/>
  <c r="S4785" i="1" s="1"/>
  <c r="R4784" i="1"/>
  <c r="S4784" i="1" s="1"/>
  <c r="R4783" i="1"/>
  <c r="S4783" i="1" s="1"/>
  <c r="R4782" i="1"/>
  <c r="S4782" i="1" s="1"/>
  <c r="R4781" i="1"/>
  <c r="S4781" i="1" s="1"/>
  <c r="R4780" i="1"/>
  <c r="S4780" i="1" s="1"/>
  <c r="R4779" i="1"/>
  <c r="S4779" i="1" s="1"/>
  <c r="R4778" i="1"/>
  <c r="S4778" i="1" s="1"/>
  <c r="R4777" i="1"/>
  <c r="S4777" i="1" s="1"/>
  <c r="R4776" i="1"/>
  <c r="S4776" i="1" s="1"/>
  <c r="R4775" i="1"/>
  <c r="S4775" i="1" s="1"/>
  <c r="R4774" i="1"/>
  <c r="S4774" i="1" s="1"/>
  <c r="R4773" i="1"/>
  <c r="S4773" i="1" s="1"/>
  <c r="R4772" i="1"/>
  <c r="S4772" i="1" s="1"/>
  <c r="R4771" i="1"/>
  <c r="S4771" i="1" s="1"/>
  <c r="R4770" i="1"/>
  <c r="S4770" i="1" s="1"/>
  <c r="R4769" i="1"/>
  <c r="S4769" i="1" s="1"/>
  <c r="R4768" i="1"/>
  <c r="S4768" i="1" s="1"/>
  <c r="R4767" i="1"/>
  <c r="S4767" i="1" s="1"/>
  <c r="R4766" i="1"/>
  <c r="S4766" i="1" s="1"/>
  <c r="R4765" i="1"/>
  <c r="S4765" i="1" s="1"/>
  <c r="R4764" i="1"/>
  <c r="S4764" i="1" s="1"/>
  <c r="R4763" i="1"/>
  <c r="S4763" i="1" s="1"/>
  <c r="R4762" i="1"/>
  <c r="S4762" i="1" s="1"/>
  <c r="R4761" i="1"/>
  <c r="S4761" i="1" s="1"/>
  <c r="R4760" i="1"/>
  <c r="S4760" i="1" s="1"/>
  <c r="R4759" i="1"/>
  <c r="S4759" i="1" s="1"/>
  <c r="R4758" i="1"/>
  <c r="S4758" i="1" s="1"/>
  <c r="R4757" i="1"/>
  <c r="S4757" i="1" s="1"/>
  <c r="R4756" i="1"/>
  <c r="S4756" i="1" s="1"/>
  <c r="R4755" i="1"/>
  <c r="S4755" i="1" s="1"/>
  <c r="R4754" i="1"/>
  <c r="S4754" i="1" s="1"/>
  <c r="R4753" i="1"/>
  <c r="S4753" i="1" s="1"/>
  <c r="R4752" i="1"/>
  <c r="S4752" i="1" s="1"/>
  <c r="R4751" i="1"/>
  <c r="S4751" i="1" s="1"/>
  <c r="R4750" i="1"/>
  <c r="S4750" i="1" s="1"/>
  <c r="R4749" i="1"/>
  <c r="S4749" i="1" s="1"/>
  <c r="R4748" i="1"/>
  <c r="S4748" i="1" s="1"/>
  <c r="R4747" i="1"/>
  <c r="S4747" i="1" s="1"/>
  <c r="R4746" i="1"/>
  <c r="S4746" i="1" s="1"/>
  <c r="R4745" i="1"/>
  <c r="S4745" i="1" s="1"/>
  <c r="R4744" i="1"/>
  <c r="S4744" i="1" s="1"/>
  <c r="R4743" i="1"/>
  <c r="S4743" i="1" s="1"/>
  <c r="R4742" i="1"/>
  <c r="S4742" i="1" s="1"/>
  <c r="R4741" i="1"/>
  <c r="S4741" i="1" s="1"/>
  <c r="R4740" i="1"/>
  <c r="S4740" i="1" s="1"/>
  <c r="R4739" i="1"/>
  <c r="S4739" i="1" s="1"/>
  <c r="R4738" i="1"/>
  <c r="S4738" i="1" s="1"/>
  <c r="R4737" i="1"/>
  <c r="S4737" i="1" s="1"/>
  <c r="R4736" i="1"/>
  <c r="S4736" i="1" s="1"/>
  <c r="R4735" i="1"/>
  <c r="S4735" i="1" s="1"/>
  <c r="R4734" i="1"/>
  <c r="S4734" i="1" s="1"/>
  <c r="R4733" i="1"/>
  <c r="S4733" i="1" s="1"/>
  <c r="R4732" i="1"/>
  <c r="S4732" i="1" s="1"/>
  <c r="R4731" i="1"/>
  <c r="S4731" i="1" s="1"/>
  <c r="R4730" i="1"/>
  <c r="S4730" i="1" s="1"/>
  <c r="R4729" i="1"/>
  <c r="S4729" i="1" s="1"/>
  <c r="R4728" i="1"/>
  <c r="S4728" i="1" s="1"/>
  <c r="R4727" i="1"/>
  <c r="S4727" i="1" s="1"/>
  <c r="R4726" i="1"/>
  <c r="S4726" i="1" s="1"/>
  <c r="R4725" i="1"/>
  <c r="S4725" i="1" s="1"/>
  <c r="R4724" i="1"/>
  <c r="S4724" i="1" s="1"/>
  <c r="R4723" i="1"/>
  <c r="S4723" i="1" s="1"/>
  <c r="R4722" i="1"/>
  <c r="S4722" i="1" s="1"/>
  <c r="R4721" i="1"/>
  <c r="S4721" i="1" s="1"/>
  <c r="R4720" i="1"/>
  <c r="S4720" i="1" s="1"/>
  <c r="R4719" i="1"/>
  <c r="S4719" i="1" s="1"/>
  <c r="R4718" i="1"/>
  <c r="S4718" i="1" s="1"/>
  <c r="R4717" i="1"/>
  <c r="S4717" i="1" s="1"/>
  <c r="R4716" i="1"/>
  <c r="S4716" i="1" s="1"/>
  <c r="R4715" i="1"/>
  <c r="S4715" i="1" s="1"/>
  <c r="R4714" i="1"/>
  <c r="S4714" i="1" s="1"/>
  <c r="R4713" i="1"/>
  <c r="S4713" i="1" s="1"/>
  <c r="R4712" i="1"/>
  <c r="S4712" i="1" s="1"/>
  <c r="R4711" i="1"/>
  <c r="S4711" i="1" s="1"/>
  <c r="R4710" i="1"/>
  <c r="S4710" i="1" s="1"/>
  <c r="R4709" i="1"/>
  <c r="S4709" i="1" s="1"/>
  <c r="R4708" i="1"/>
  <c r="S4708" i="1" s="1"/>
  <c r="R4707" i="1"/>
  <c r="S4707" i="1" s="1"/>
  <c r="R4706" i="1"/>
  <c r="S4706" i="1" s="1"/>
  <c r="R4705" i="1"/>
  <c r="S4705" i="1" s="1"/>
  <c r="R4704" i="1"/>
  <c r="S4704" i="1" s="1"/>
  <c r="R4703" i="1"/>
  <c r="S4703" i="1" s="1"/>
  <c r="R4702" i="1"/>
  <c r="S4702" i="1" s="1"/>
  <c r="R4701" i="1"/>
  <c r="S4701" i="1" s="1"/>
  <c r="R4700" i="1"/>
  <c r="S4700" i="1" s="1"/>
  <c r="R4699" i="1"/>
  <c r="S4699" i="1" s="1"/>
  <c r="R4698" i="1"/>
  <c r="S4698" i="1" s="1"/>
  <c r="R4697" i="1"/>
  <c r="S4697" i="1" s="1"/>
  <c r="R4696" i="1"/>
  <c r="S4696" i="1" s="1"/>
  <c r="R4695" i="1"/>
  <c r="S4695" i="1" s="1"/>
  <c r="R4694" i="1"/>
  <c r="S4694" i="1" s="1"/>
  <c r="R4693" i="1"/>
  <c r="S4693" i="1" s="1"/>
  <c r="R4692" i="1"/>
  <c r="S4692" i="1" s="1"/>
  <c r="R4691" i="1"/>
  <c r="S4691" i="1" s="1"/>
  <c r="R4690" i="1"/>
  <c r="S4690" i="1" s="1"/>
  <c r="R4689" i="1"/>
  <c r="S4689" i="1" s="1"/>
  <c r="R4688" i="1"/>
  <c r="S4688" i="1" s="1"/>
  <c r="R4687" i="1"/>
  <c r="S4687" i="1" s="1"/>
  <c r="R4686" i="1"/>
  <c r="S4686" i="1" s="1"/>
  <c r="R4685" i="1"/>
  <c r="S4685" i="1" s="1"/>
  <c r="R4684" i="1"/>
  <c r="S4684" i="1" s="1"/>
  <c r="R4683" i="1"/>
  <c r="S4683" i="1" s="1"/>
  <c r="R4682" i="1"/>
  <c r="S4682" i="1" s="1"/>
  <c r="R4681" i="1"/>
  <c r="S4681" i="1" s="1"/>
  <c r="R4680" i="1"/>
  <c r="S4680" i="1" s="1"/>
  <c r="R4679" i="1"/>
  <c r="S4679" i="1" s="1"/>
  <c r="R4678" i="1"/>
  <c r="S4678" i="1" s="1"/>
  <c r="R4677" i="1"/>
  <c r="S4677" i="1" s="1"/>
  <c r="R4676" i="1"/>
  <c r="S4676" i="1" s="1"/>
  <c r="R4675" i="1"/>
  <c r="S4675" i="1" s="1"/>
  <c r="R4674" i="1"/>
  <c r="S4674" i="1" s="1"/>
  <c r="R4673" i="1"/>
  <c r="S4673" i="1" s="1"/>
  <c r="R4672" i="1"/>
  <c r="S4672" i="1" s="1"/>
  <c r="R4671" i="1"/>
  <c r="S4671" i="1" s="1"/>
  <c r="R4670" i="1"/>
  <c r="S4670" i="1" s="1"/>
  <c r="R4669" i="1"/>
  <c r="S4669" i="1" s="1"/>
  <c r="R4668" i="1"/>
  <c r="S4668" i="1" s="1"/>
  <c r="R4667" i="1"/>
  <c r="S4667" i="1" s="1"/>
  <c r="R4666" i="1"/>
  <c r="S4666" i="1" s="1"/>
  <c r="R4665" i="1"/>
  <c r="S4665" i="1" s="1"/>
  <c r="R4664" i="1"/>
  <c r="S4664" i="1" s="1"/>
  <c r="R4663" i="1"/>
  <c r="S4663" i="1" s="1"/>
  <c r="R4662" i="1"/>
  <c r="S4662" i="1" s="1"/>
  <c r="R4661" i="1"/>
  <c r="S4661" i="1" s="1"/>
  <c r="R4660" i="1"/>
  <c r="S4660" i="1" s="1"/>
  <c r="R4659" i="1"/>
  <c r="S4659" i="1" s="1"/>
  <c r="R4658" i="1"/>
  <c r="S4658" i="1" s="1"/>
  <c r="R4657" i="1"/>
  <c r="S4657" i="1" s="1"/>
  <c r="R4656" i="1"/>
  <c r="S4656" i="1" s="1"/>
  <c r="R4655" i="1"/>
  <c r="S4655" i="1" s="1"/>
  <c r="R4654" i="1"/>
  <c r="S4654" i="1" s="1"/>
  <c r="R4653" i="1"/>
  <c r="S4653" i="1" s="1"/>
  <c r="R4652" i="1"/>
  <c r="S4652" i="1" s="1"/>
  <c r="R4651" i="1"/>
  <c r="S4651" i="1" s="1"/>
  <c r="R4650" i="1"/>
  <c r="S4650" i="1" s="1"/>
  <c r="R4649" i="1"/>
  <c r="S4649" i="1" s="1"/>
  <c r="R4648" i="1"/>
  <c r="S4648" i="1" s="1"/>
  <c r="R4647" i="1"/>
  <c r="S4647" i="1" s="1"/>
  <c r="R4646" i="1"/>
  <c r="S4646" i="1" s="1"/>
  <c r="R4645" i="1"/>
  <c r="S4645" i="1" s="1"/>
  <c r="R4644" i="1"/>
  <c r="S4644" i="1" s="1"/>
  <c r="R4643" i="1"/>
  <c r="S4643" i="1" s="1"/>
  <c r="R4642" i="1"/>
  <c r="S4642" i="1" s="1"/>
  <c r="R4641" i="1"/>
  <c r="S4641" i="1" s="1"/>
  <c r="R4640" i="1"/>
  <c r="S4640" i="1" s="1"/>
  <c r="R4639" i="1"/>
  <c r="S4639" i="1" s="1"/>
  <c r="R4638" i="1"/>
  <c r="S4638" i="1" s="1"/>
  <c r="R4637" i="1"/>
  <c r="S4637" i="1" s="1"/>
  <c r="R4636" i="1"/>
  <c r="S4636" i="1" s="1"/>
  <c r="R4635" i="1"/>
  <c r="S4635" i="1" s="1"/>
  <c r="R4634" i="1"/>
  <c r="S4634" i="1" s="1"/>
  <c r="R4633" i="1"/>
  <c r="S4633" i="1" s="1"/>
  <c r="R4632" i="1"/>
  <c r="S4632" i="1" s="1"/>
  <c r="R4631" i="1"/>
  <c r="S4631" i="1" s="1"/>
  <c r="R4630" i="1"/>
  <c r="S4630" i="1" s="1"/>
  <c r="R4629" i="1"/>
  <c r="S4629" i="1" s="1"/>
  <c r="R4628" i="1"/>
  <c r="S4628" i="1" s="1"/>
  <c r="R4627" i="1"/>
  <c r="S4627" i="1" s="1"/>
  <c r="R4626" i="1"/>
  <c r="S4626" i="1" s="1"/>
  <c r="R4625" i="1"/>
  <c r="S4625" i="1" s="1"/>
  <c r="R4624" i="1"/>
  <c r="S4624" i="1" s="1"/>
  <c r="R4623" i="1"/>
  <c r="S4623" i="1" s="1"/>
  <c r="R4622" i="1"/>
  <c r="S4622" i="1" s="1"/>
  <c r="R4621" i="1"/>
  <c r="S4621" i="1" s="1"/>
  <c r="R4620" i="1"/>
  <c r="S4620" i="1" s="1"/>
  <c r="R4619" i="1"/>
  <c r="S4619" i="1" s="1"/>
  <c r="R4618" i="1"/>
  <c r="S4618" i="1" s="1"/>
  <c r="R4617" i="1"/>
  <c r="S4617" i="1" s="1"/>
  <c r="R4616" i="1"/>
  <c r="S4616" i="1" s="1"/>
  <c r="R4615" i="1"/>
  <c r="S4615" i="1" s="1"/>
  <c r="R4614" i="1"/>
  <c r="S4614" i="1" s="1"/>
  <c r="R4613" i="1"/>
  <c r="S4613" i="1" s="1"/>
  <c r="R4612" i="1"/>
  <c r="S4612" i="1" s="1"/>
  <c r="R4611" i="1"/>
  <c r="S4611" i="1" s="1"/>
  <c r="R4610" i="1"/>
  <c r="S4610" i="1" s="1"/>
  <c r="R4609" i="1"/>
  <c r="S4609" i="1" s="1"/>
  <c r="R4608" i="1"/>
  <c r="S4608" i="1" s="1"/>
  <c r="R4607" i="1"/>
  <c r="S4607" i="1" s="1"/>
  <c r="R4606" i="1"/>
  <c r="S4606" i="1" s="1"/>
  <c r="R4605" i="1"/>
  <c r="S4605" i="1" s="1"/>
  <c r="R4604" i="1"/>
  <c r="S4604" i="1" s="1"/>
  <c r="R4603" i="1"/>
  <c r="S4603" i="1" s="1"/>
  <c r="R4602" i="1"/>
  <c r="S4602" i="1" s="1"/>
  <c r="R4601" i="1"/>
  <c r="S4601" i="1" s="1"/>
  <c r="R4600" i="1"/>
  <c r="S4600" i="1" s="1"/>
  <c r="R4599" i="1"/>
  <c r="S4599" i="1" s="1"/>
  <c r="R4598" i="1"/>
  <c r="S4598" i="1" s="1"/>
  <c r="R4597" i="1"/>
  <c r="S4597" i="1" s="1"/>
  <c r="R4596" i="1"/>
  <c r="S4596" i="1" s="1"/>
  <c r="R4595" i="1"/>
  <c r="S4595" i="1" s="1"/>
  <c r="R4594" i="1"/>
  <c r="S4594" i="1" s="1"/>
  <c r="R4593" i="1"/>
  <c r="S4593" i="1" s="1"/>
  <c r="R4592" i="1"/>
  <c r="S4592" i="1" s="1"/>
  <c r="R4591" i="1"/>
  <c r="S4591" i="1" s="1"/>
  <c r="R4590" i="1"/>
  <c r="S4590" i="1" s="1"/>
  <c r="R4589" i="1"/>
  <c r="S4589" i="1" s="1"/>
  <c r="R4588" i="1"/>
  <c r="S4588" i="1" s="1"/>
  <c r="R4587" i="1"/>
  <c r="S4587" i="1" s="1"/>
  <c r="R4586" i="1"/>
  <c r="S4586" i="1" s="1"/>
  <c r="R4585" i="1"/>
  <c r="S4585" i="1" s="1"/>
  <c r="R4584" i="1"/>
  <c r="S4584" i="1" s="1"/>
  <c r="R4583" i="1"/>
  <c r="S4583" i="1" s="1"/>
  <c r="R4582" i="1"/>
  <c r="S4582" i="1" s="1"/>
  <c r="R4581" i="1"/>
  <c r="S4581" i="1" s="1"/>
  <c r="R4580" i="1"/>
  <c r="S4580" i="1" s="1"/>
  <c r="R4579" i="1"/>
  <c r="S4579" i="1" s="1"/>
  <c r="R4578" i="1"/>
  <c r="S4578" i="1" s="1"/>
  <c r="R4577" i="1"/>
  <c r="S4577" i="1" s="1"/>
  <c r="R4576" i="1"/>
  <c r="S4576" i="1" s="1"/>
  <c r="R4575" i="1"/>
  <c r="S4575" i="1" s="1"/>
  <c r="R4574" i="1"/>
  <c r="S4574" i="1" s="1"/>
  <c r="R4573" i="1"/>
  <c r="S4573" i="1" s="1"/>
  <c r="R4572" i="1"/>
  <c r="S4572" i="1" s="1"/>
  <c r="R4571" i="1"/>
  <c r="S4571" i="1" s="1"/>
  <c r="R4570" i="1"/>
  <c r="S4570" i="1" s="1"/>
  <c r="R4569" i="1"/>
  <c r="S4569" i="1" s="1"/>
  <c r="R4568" i="1"/>
  <c r="S4568" i="1" s="1"/>
  <c r="R4567" i="1"/>
  <c r="S4567" i="1" s="1"/>
  <c r="R4566" i="1"/>
  <c r="S4566" i="1" s="1"/>
  <c r="R4565" i="1"/>
  <c r="S4565" i="1" s="1"/>
  <c r="R4564" i="1"/>
  <c r="S4564" i="1" s="1"/>
  <c r="R4563" i="1"/>
  <c r="S4563" i="1" s="1"/>
  <c r="R4562" i="1"/>
  <c r="S4562" i="1" s="1"/>
  <c r="R4561" i="1"/>
  <c r="S4561" i="1" s="1"/>
  <c r="R4560" i="1"/>
  <c r="S4560" i="1" s="1"/>
  <c r="R4559" i="1"/>
  <c r="S4559" i="1" s="1"/>
  <c r="R4558" i="1"/>
  <c r="S4558" i="1" s="1"/>
  <c r="R4557" i="1"/>
  <c r="S4557" i="1" s="1"/>
  <c r="R4556" i="1"/>
  <c r="S4556" i="1" s="1"/>
  <c r="R4555" i="1"/>
  <c r="S4555" i="1" s="1"/>
  <c r="R4554" i="1"/>
  <c r="S4554" i="1" s="1"/>
  <c r="R4553" i="1"/>
  <c r="S4553" i="1" s="1"/>
  <c r="R4552" i="1"/>
  <c r="S4552" i="1" s="1"/>
  <c r="R4551" i="1"/>
  <c r="S4551" i="1" s="1"/>
  <c r="R4550" i="1"/>
  <c r="S4550" i="1" s="1"/>
  <c r="R4549" i="1"/>
  <c r="S4549" i="1" s="1"/>
  <c r="R4548" i="1"/>
  <c r="S4548" i="1" s="1"/>
  <c r="R4547" i="1"/>
  <c r="S4547" i="1" s="1"/>
  <c r="R4546" i="1"/>
  <c r="S4546" i="1" s="1"/>
  <c r="R4545" i="1"/>
  <c r="S4545" i="1" s="1"/>
  <c r="R4544" i="1"/>
  <c r="S4544" i="1" s="1"/>
  <c r="R4543" i="1"/>
  <c r="S4543" i="1" s="1"/>
  <c r="R4542" i="1"/>
  <c r="S4542" i="1" s="1"/>
  <c r="R4541" i="1"/>
  <c r="S4541" i="1" s="1"/>
  <c r="R4540" i="1"/>
  <c r="S4540" i="1" s="1"/>
  <c r="R4539" i="1"/>
  <c r="S4539" i="1" s="1"/>
  <c r="R4538" i="1"/>
  <c r="S4538" i="1" s="1"/>
  <c r="R4537" i="1"/>
  <c r="S4537" i="1" s="1"/>
  <c r="R4536" i="1"/>
  <c r="S4536" i="1" s="1"/>
  <c r="R4535" i="1"/>
  <c r="S4535" i="1" s="1"/>
  <c r="R4534" i="1"/>
  <c r="S4534" i="1" s="1"/>
  <c r="R4533" i="1"/>
  <c r="S4533" i="1" s="1"/>
  <c r="R4532" i="1"/>
  <c r="S4532" i="1" s="1"/>
  <c r="R4531" i="1"/>
  <c r="S4531" i="1" s="1"/>
  <c r="R4530" i="1"/>
  <c r="S4530" i="1" s="1"/>
  <c r="R4529" i="1"/>
  <c r="S4529" i="1" s="1"/>
  <c r="R4528" i="1"/>
  <c r="S4528" i="1" s="1"/>
  <c r="R4527" i="1"/>
  <c r="S4527" i="1" s="1"/>
  <c r="R4526" i="1"/>
  <c r="S4526" i="1" s="1"/>
  <c r="R4525" i="1"/>
  <c r="S4525" i="1" s="1"/>
  <c r="R4524" i="1"/>
  <c r="S4524" i="1" s="1"/>
  <c r="R4523" i="1"/>
  <c r="S4523" i="1" s="1"/>
  <c r="R4522" i="1"/>
  <c r="S4522" i="1" s="1"/>
  <c r="R4521" i="1"/>
  <c r="S4521" i="1" s="1"/>
  <c r="R4520" i="1"/>
  <c r="S4520" i="1" s="1"/>
  <c r="R4519" i="1"/>
  <c r="S4519" i="1" s="1"/>
  <c r="R4518" i="1"/>
  <c r="S4518" i="1" s="1"/>
  <c r="R4517" i="1"/>
  <c r="S4517" i="1" s="1"/>
  <c r="R4516" i="1"/>
  <c r="S4516" i="1" s="1"/>
  <c r="R4515" i="1"/>
  <c r="S4515" i="1" s="1"/>
  <c r="R4514" i="1"/>
  <c r="S4514" i="1" s="1"/>
  <c r="R4513" i="1"/>
  <c r="S4513" i="1" s="1"/>
  <c r="R4512" i="1"/>
  <c r="S4512" i="1" s="1"/>
  <c r="R4511" i="1"/>
  <c r="S4511" i="1" s="1"/>
  <c r="R4510" i="1"/>
  <c r="S4510" i="1" s="1"/>
  <c r="R4509" i="1"/>
  <c r="S4509" i="1" s="1"/>
  <c r="R4508" i="1"/>
  <c r="S4508" i="1" s="1"/>
  <c r="R4507" i="1"/>
  <c r="S4507" i="1" s="1"/>
  <c r="R4506" i="1"/>
  <c r="S4506" i="1" s="1"/>
  <c r="R4505" i="1"/>
  <c r="S4505" i="1" s="1"/>
  <c r="R4504" i="1"/>
  <c r="S4504" i="1" s="1"/>
  <c r="R4503" i="1"/>
  <c r="S4503" i="1" s="1"/>
  <c r="R4502" i="1"/>
  <c r="S4502" i="1" s="1"/>
  <c r="R4501" i="1"/>
  <c r="S4501" i="1" s="1"/>
  <c r="R4500" i="1"/>
  <c r="S4500" i="1" s="1"/>
  <c r="R4499" i="1"/>
  <c r="S4499" i="1" s="1"/>
  <c r="R4498" i="1"/>
  <c r="S4498" i="1" s="1"/>
  <c r="R4497" i="1"/>
  <c r="S4497" i="1" s="1"/>
  <c r="R4496" i="1"/>
  <c r="S4496" i="1" s="1"/>
  <c r="R4495" i="1"/>
  <c r="S4495" i="1" s="1"/>
  <c r="R4494" i="1"/>
  <c r="S4494" i="1" s="1"/>
  <c r="R4493" i="1"/>
  <c r="S4493" i="1" s="1"/>
  <c r="R4492" i="1"/>
  <c r="S4492" i="1" s="1"/>
  <c r="R4491" i="1"/>
  <c r="S4491" i="1" s="1"/>
  <c r="R4490" i="1"/>
  <c r="S4490" i="1" s="1"/>
  <c r="R4489" i="1"/>
  <c r="S4489" i="1" s="1"/>
  <c r="R4488" i="1"/>
  <c r="S4488" i="1" s="1"/>
  <c r="R4487" i="1"/>
  <c r="S4487" i="1" s="1"/>
  <c r="R4486" i="1"/>
  <c r="S4486" i="1" s="1"/>
  <c r="R4485" i="1"/>
  <c r="S4485" i="1" s="1"/>
  <c r="R4484" i="1"/>
  <c r="S4484" i="1" s="1"/>
  <c r="R4483" i="1"/>
  <c r="S4483" i="1" s="1"/>
  <c r="R4482" i="1"/>
  <c r="S4482" i="1" s="1"/>
  <c r="R4481" i="1"/>
  <c r="S4481" i="1" s="1"/>
  <c r="R4480" i="1"/>
  <c r="S4480" i="1" s="1"/>
  <c r="R4479" i="1"/>
  <c r="S4479" i="1" s="1"/>
  <c r="R4478" i="1"/>
  <c r="S4478" i="1" s="1"/>
  <c r="R4477" i="1"/>
  <c r="S4477" i="1" s="1"/>
  <c r="R4476" i="1"/>
  <c r="S4476" i="1" s="1"/>
  <c r="R4475" i="1"/>
  <c r="S4475" i="1" s="1"/>
  <c r="R4474" i="1"/>
  <c r="S4474" i="1" s="1"/>
  <c r="R4473" i="1"/>
  <c r="S4473" i="1" s="1"/>
  <c r="R4472" i="1"/>
  <c r="S4472" i="1" s="1"/>
  <c r="R4471" i="1"/>
  <c r="S4471" i="1" s="1"/>
  <c r="R4470" i="1"/>
  <c r="S4470" i="1" s="1"/>
  <c r="R4469" i="1"/>
  <c r="S4469" i="1" s="1"/>
  <c r="R4468" i="1"/>
  <c r="S4468" i="1" s="1"/>
  <c r="R4467" i="1"/>
  <c r="S4467" i="1" s="1"/>
  <c r="R4466" i="1"/>
  <c r="S4466" i="1" s="1"/>
  <c r="R4465" i="1"/>
  <c r="S4465" i="1" s="1"/>
  <c r="R4464" i="1"/>
  <c r="S4464" i="1" s="1"/>
  <c r="R4463" i="1"/>
  <c r="S4463" i="1" s="1"/>
  <c r="R4462" i="1"/>
  <c r="S4462" i="1" s="1"/>
  <c r="R4461" i="1"/>
  <c r="S4461" i="1" s="1"/>
  <c r="R4460" i="1"/>
  <c r="S4460" i="1" s="1"/>
  <c r="R4459" i="1"/>
  <c r="S4459" i="1" s="1"/>
  <c r="R4458" i="1"/>
  <c r="S4458" i="1" s="1"/>
  <c r="R4457" i="1"/>
  <c r="S4457" i="1" s="1"/>
  <c r="R4456" i="1"/>
  <c r="S4456" i="1" s="1"/>
  <c r="R4455" i="1"/>
  <c r="S4455" i="1" s="1"/>
  <c r="R4454" i="1"/>
  <c r="S4454" i="1" s="1"/>
  <c r="R4453" i="1"/>
  <c r="S4453" i="1" s="1"/>
  <c r="R4452" i="1"/>
  <c r="S4452" i="1" s="1"/>
  <c r="R4451" i="1"/>
  <c r="S4451" i="1" s="1"/>
  <c r="R4450" i="1"/>
  <c r="S4450" i="1" s="1"/>
  <c r="R4449" i="1"/>
  <c r="S4449" i="1" s="1"/>
  <c r="R4448" i="1"/>
  <c r="S4448" i="1" s="1"/>
  <c r="R4447" i="1"/>
  <c r="S4447" i="1" s="1"/>
  <c r="R4446" i="1"/>
  <c r="S4446" i="1" s="1"/>
  <c r="R4445" i="1"/>
  <c r="S4445" i="1" s="1"/>
  <c r="R4444" i="1"/>
  <c r="S4444" i="1" s="1"/>
  <c r="R4443" i="1"/>
  <c r="S4443" i="1" s="1"/>
  <c r="R4442" i="1"/>
  <c r="S4442" i="1" s="1"/>
  <c r="R4441" i="1"/>
  <c r="S4441" i="1" s="1"/>
  <c r="R4440" i="1"/>
  <c r="S4440" i="1" s="1"/>
  <c r="R4439" i="1"/>
  <c r="S4439" i="1" s="1"/>
  <c r="R4438" i="1"/>
  <c r="S4438" i="1" s="1"/>
  <c r="R4437" i="1"/>
  <c r="S4437" i="1" s="1"/>
  <c r="R4436" i="1"/>
  <c r="S4436" i="1" s="1"/>
  <c r="R4435" i="1"/>
  <c r="S4435" i="1" s="1"/>
  <c r="R4434" i="1"/>
  <c r="S4434" i="1" s="1"/>
  <c r="R4433" i="1"/>
  <c r="S4433" i="1" s="1"/>
  <c r="R4432" i="1"/>
  <c r="S4432" i="1" s="1"/>
  <c r="R4431" i="1"/>
  <c r="S4431" i="1" s="1"/>
  <c r="R4430" i="1"/>
  <c r="S4430" i="1" s="1"/>
  <c r="R4429" i="1"/>
  <c r="S4429" i="1" s="1"/>
  <c r="R4428" i="1"/>
  <c r="S4428" i="1" s="1"/>
  <c r="R4427" i="1"/>
  <c r="S4427" i="1" s="1"/>
  <c r="R4426" i="1"/>
  <c r="S4426" i="1" s="1"/>
  <c r="R4425" i="1"/>
  <c r="S4425" i="1" s="1"/>
  <c r="R4424" i="1"/>
  <c r="S4424" i="1" s="1"/>
  <c r="R4423" i="1"/>
  <c r="S4423" i="1" s="1"/>
  <c r="R4422" i="1"/>
  <c r="S4422" i="1" s="1"/>
  <c r="R4421" i="1"/>
  <c r="S4421" i="1" s="1"/>
  <c r="R4420" i="1"/>
  <c r="S4420" i="1" s="1"/>
  <c r="R4419" i="1"/>
  <c r="S4419" i="1" s="1"/>
  <c r="R4418" i="1"/>
  <c r="S4418" i="1" s="1"/>
  <c r="R4417" i="1"/>
  <c r="S4417" i="1" s="1"/>
  <c r="R4416" i="1"/>
  <c r="S4416" i="1" s="1"/>
  <c r="R4415" i="1"/>
  <c r="S4415" i="1" s="1"/>
  <c r="R4414" i="1"/>
  <c r="S4414" i="1" s="1"/>
  <c r="R4413" i="1"/>
  <c r="S4413" i="1" s="1"/>
  <c r="R4412" i="1"/>
  <c r="S4412" i="1" s="1"/>
  <c r="R4411" i="1"/>
  <c r="S4411" i="1" s="1"/>
  <c r="R4410" i="1"/>
  <c r="S4410" i="1" s="1"/>
  <c r="R4409" i="1"/>
  <c r="S4409" i="1" s="1"/>
  <c r="R4408" i="1"/>
  <c r="S4408" i="1" s="1"/>
  <c r="R4407" i="1"/>
  <c r="S4407" i="1" s="1"/>
  <c r="R4406" i="1"/>
  <c r="S4406" i="1" s="1"/>
  <c r="R4405" i="1"/>
  <c r="S4405" i="1" s="1"/>
  <c r="R4404" i="1"/>
  <c r="S4404" i="1" s="1"/>
  <c r="R4403" i="1"/>
  <c r="S4403" i="1" s="1"/>
  <c r="R4402" i="1"/>
  <c r="S4402" i="1" s="1"/>
  <c r="R4401" i="1"/>
  <c r="S4401" i="1" s="1"/>
  <c r="R4400" i="1"/>
  <c r="S4400" i="1" s="1"/>
  <c r="R4399" i="1"/>
  <c r="S4399" i="1" s="1"/>
  <c r="R4398" i="1"/>
  <c r="S4398" i="1" s="1"/>
  <c r="R4397" i="1"/>
  <c r="S4397" i="1" s="1"/>
  <c r="R4396" i="1"/>
  <c r="S4396" i="1" s="1"/>
  <c r="R4395" i="1"/>
  <c r="S4395" i="1" s="1"/>
  <c r="R4394" i="1"/>
  <c r="S4394" i="1" s="1"/>
  <c r="R4393" i="1"/>
  <c r="S4393" i="1" s="1"/>
  <c r="R4392" i="1"/>
  <c r="S4392" i="1" s="1"/>
  <c r="R4391" i="1"/>
  <c r="S4391" i="1" s="1"/>
  <c r="R4390" i="1"/>
  <c r="S4390" i="1" s="1"/>
  <c r="R4389" i="1"/>
  <c r="S4389" i="1" s="1"/>
  <c r="R4388" i="1"/>
  <c r="S4388" i="1" s="1"/>
  <c r="R4387" i="1"/>
  <c r="S4387" i="1" s="1"/>
  <c r="R4386" i="1"/>
  <c r="S4386" i="1" s="1"/>
  <c r="R4385" i="1"/>
  <c r="S4385" i="1" s="1"/>
  <c r="R4384" i="1"/>
  <c r="S4384" i="1" s="1"/>
  <c r="R4383" i="1"/>
  <c r="S4383" i="1" s="1"/>
  <c r="R4382" i="1"/>
  <c r="S4382" i="1" s="1"/>
  <c r="R4381" i="1"/>
  <c r="S4381" i="1" s="1"/>
  <c r="R4380" i="1"/>
  <c r="S4380" i="1" s="1"/>
  <c r="R4379" i="1"/>
  <c r="S4379" i="1" s="1"/>
  <c r="R4378" i="1"/>
  <c r="S4378" i="1" s="1"/>
  <c r="R4377" i="1"/>
  <c r="S4377" i="1" s="1"/>
  <c r="R4376" i="1"/>
  <c r="S4376" i="1" s="1"/>
  <c r="R4375" i="1"/>
  <c r="S4375" i="1" s="1"/>
  <c r="R4374" i="1"/>
  <c r="S4374" i="1" s="1"/>
  <c r="R4373" i="1"/>
  <c r="S4373" i="1" s="1"/>
  <c r="R4372" i="1"/>
  <c r="S4372" i="1" s="1"/>
  <c r="R4371" i="1"/>
  <c r="S4371" i="1" s="1"/>
  <c r="R4370" i="1"/>
  <c r="S4370" i="1" s="1"/>
  <c r="R4369" i="1"/>
  <c r="S4369" i="1" s="1"/>
  <c r="R4368" i="1"/>
  <c r="S4368" i="1" s="1"/>
  <c r="R4367" i="1"/>
  <c r="S4367" i="1" s="1"/>
  <c r="R4366" i="1"/>
  <c r="S4366" i="1" s="1"/>
  <c r="R4365" i="1"/>
  <c r="S4365" i="1" s="1"/>
  <c r="R4364" i="1"/>
  <c r="S4364" i="1" s="1"/>
  <c r="R4363" i="1"/>
  <c r="S4363" i="1" s="1"/>
  <c r="R4362" i="1"/>
  <c r="S4362" i="1" s="1"/>
  <c r="R4361" i="1"/>
  <c r="S4361" i="1" s="1"/>
  <c r="R4360" i="1"/>
  <c r="S4360" i="1" s="1"/>
  <c r="R4359" i="1"/>
  <c r="S4359" i="1" s="1"/>
  <c r="R4358" i="1"/>
  <c r="S4358" i="1" s="1"/>
  <c r="R4357" i="1"/>
  <c r="S4357" i="1" s="1"/>
  <c r="R4356" i="1"/>
  <c r="S4356" i="1" s="1"/>
  <c r="R4355" i="1"/>
  <c r="S4355" i="1" s="1"/>
  <c r="R4354" i="1"/>
  <c r="S4354" i="1" s="1"/>
  <c r="R4353" i="1"/>
  <c r="S4353" i="1" s="1"/>
  <c r="R4352" i="1"/>
  <c r="S4352" i="1" s="1"/>
  <c r="R4351" i="1"/>
  <c r="S4351" i="1" s="1"/>
  <c r="R4350" i="1"/>
  <c r="S4350" i="1" s="1"/>
  <c r="R4349" i="1"/>
  <c r="S4349" i="1" s="1"/>
  <c r="R4348" i="1"/>
  <c r="S4348" i="1" s="1"/>
  <c r="R4347" i="1"/>
  <c r="S4347" i="1" s="1"/>
  <c r="R4346" i="1"/>
  <c r="S4346" i="1" s="1"/>
  <c r="R4345" i="1"/>
  <c r="S4345" i="1" s="1"/>
  <c r="R4344" i="1"/>
  <c r="S4344" i="1" s="1"/>
  <c r="R4343" i="1"/>
  <c r="S4343" i="1" s="1"/>
  <c r="R4342" i="1"/>
  <c r="S4342" i="1" s="1"/>
  <c r="R4341" i="1"/>
  <c r="S4341" i="1" s="1"/>
  <c r="R4340" i="1"/>
  <c r="S4340" i="1" s="1"/>
  <c r="R4339" i="1"/>
  <c r="S4339" i="1" s="1"/>
  <c r="R4338" i="1"/>
  <c r="S4338" i="1" s="1"/>
  <c r="R4337" i="1"/>
  <c r="S4337" i="1" s="1"/>
  <c r="R4336" i="1"/>
  <c r="S4336" i="1" s="1"/>
  <c r="R4335" i="1"/>
  <c r="S4335" i="1" s="1"/>
  <c r="R4334" i="1"/>
  <c r="S4334" i="1" s="1"/>
  <c r="R4333" i="1"/>
  <c r="S4333" i="1" s="1"/>
  <c r="R4332" i="1"/>
  <c r="S4332" i="1" s="1"/>
  <c r="R4331" i="1"/>
  <c r="S4331" i="1" s="1"/>
  <c r="R4330" i="1"/>
  <c r="S4330" i="1" s="1"/>
  <c r="R4329" i="1"/>
  <c r="S4329" i="1" s="1"/>
  <c r="R4328" i="1"/>
  <c r="S4328" i="1" s="1"/>
  <c r="R4327" i="1"/>
  <c r="S4327" i="1" s="1"/>
  <c r="R4326" i="1"/>
  <c r="S4326" i="1" s="1"/>
  <c r="R4325" i="1"/>
  <c r="S4325" i="1" s="1"/>
  <c r="R4324" i="1"/>
  <c r="S4324" i="1" s="1"/>
  <c r="R4323" i="1"/>
  <c r="S4323" i="1" s="1"/>
  <c r="R4322" i="1"/>
  <c r="S4322" i="1" s="1"/>
  <c r="R4321" i="1"/>
  <c r="S4321" i="1" s="1"/>
  <c r="R4320" i="1"/>
  <c r="S4320" i="1" s="1"/>
  <c r="R4319" i="1"/>
  <c r="S4319" i="1" s="1"/>
  <c r="R4318" i="1"/>
  <c r="S4318" i="1" s="1"/>
  <c r="R4317" i="1"/>
  <c r="S4317" i="1" s="1"/>
  <c r="R4316" i="1"/>
  <c r="S4316" i="1" s="1"/>
  <c r="R4315" i="1"/>
  <c r="S4315" i="1" s="1"/>
  <c r="R4314" i="1"/>
  <c r="S4314" i="1" s="1"/>
  <c r="R4313" i="1"/>
  <c r="S4313" i="1" s="1"/>
  <c r="R4312" i="1"/>
  <c r="S4312" i="1" s="1"/>
  <c r="R4311" i="1"/>
  <c r="S4311" i="1" s="1"/>
  <c r="R4310" i="1"/>
  <c r="S4310" i="1" s="1"/>
  <c r="R4309" i="1"/>
  <c r="S4309" i="1" s="1"/>
  <c r="R4308" i="1"/>
  <c r="S4308" i="1" s="1"/>
  <c r="R4307" i="1"/>
  <c r="S4307" i="1" s="1"/>
  <c r="R4306" i="1"/>
  <c r="S4306" i="1" s="1"/>
  <c r="R4305" i="1"/>
  <c r="S4305" i="1" s="1"/>
  <c r="R4304" i="1"/>
  <c r="S4304" i="1" s="1"/>
  <c r="R4303" i="1"/>
  <c r="S4303" i="1" s="1"/>
  <c r="R4302" i="1"/>
  <c r="S4302" i="1" s="1"/>
  <c r="R4301" i="1"/>
  <c r="S4301" i="1" s="1"/>
  <c r="R4300" i="1"/>
  <c r="S4300" i="1" s="1"/>
  <c r="R4299" i="1"/>
  <c r="S4299" i="1" s="1"/>
  <c r="R4298" i="1"/>
  <c r="S4298" i="1" s="1"/>
  <c r="R4297" i="1"/>
  <c r="S4297" i="1" s="1"/>
  <c r="R4296" i="1"/>
  <c r="S4296" i="1" s="1"/>
  <c r="R4295" i="1"/>
  <c r="S4295" i="1" s="1"/>
  <c r="R4294" i="1"/>
  <c r="S4294" i="1" s="1"/>
  <c r="R4293" i="1"/>
  <c r="S4293" i="1" s="1"/>
  <c r="R4292" i="1"/>
  <c r="S4292" i="1" s="1"/>
  <c r="R4291" i="1"/>
  <c r="S4291" i="1" s="1"/>
  <c r="R4290" i="1"/>
  <c r="S4290" i="1" s="1"/>
  <c r="R4289" i="1"/>
  <c r="S4289" i="1" s="1"/>
  <c r="R4288" i="1"/>
  <c r="S4288" i="1" s="1"/>
  <c r="R4287" i="1"/>
  <c r="S4287" i="1" s="1"/>
  <c r="R4286" i="1"/>
  <c r="S4286" i="1" s="1"/>
  <c r="R4285" i="1"/>
  <c r="S4285" i="1" s="1"/>
  <c r="R4284" i="1"/>
  <c r="S4284" i="1" s="1"/>
  <c r="R4283" i="1"/>
  <c r="S4283" i="1" s="1"/>
  <c r="R4282" i="1"/>
  <c r="S4282" i="1" s="1"/>
  <c r="R4281" i="1"/>
  <c r="S4281" i="1" s="1"/>
  <c r="R4280" i="1"/>
  <c r="S4280" i="1" s="1"/>
  <c r="R4279" i="1"/>
  <c r="S4279" i="1" s="1"/>
  <c r="R4278" i="1"/>
  <c r="S4278" i="1" s="1"/>
  <c r="R4277" i="1"/>
  <c r="S4277" i="1" s="1"/>
  <c r="R4276" i="1"/>
  <c r="S4276" i="1" s="1"/>
  <c r="R4275" i="1"/>
  <c r="S4275" i="1" s="1"/>
  <c r="R4274" i="1"/>
  <c r="S4274" i="1" s="1"/>
  <c r="R4273" i="1"/>
  <c r="S4273" i="1" s="1"/>
  <c r="R4272" i="1"/>
  <c r="S4272" i="1" s="1"/>
  <c r="R4271" i="1"/>
  <c r="S4271" i="1" s="1"/>
  <c r="R4270" i="1"/>
  <c r="S4270" i="1" s="1"/>
  <c r="R4269" i="1"/>
  <c r="S4269" i="1" s="1"/>
  <c r="R4268" i="1"/>
  <c r="S4268" i="1" s="1"/>
  <c r="R4267" i="1"/>
  <c r="S4267" i="1" s="1"/>
  <c r="R4266" i="1"/>
  <c r="S4266" i="1" s="1"/>
  <c r="R4265" i="1"/>
  <c r="S4265" i="1" s="1"/>
  <c r="R4264" i="1"/>
  <c r="S4264" i="1" s="1"/>
  <c r="R4263" i="1"/>
  <c r="S4263" i="1" s="1"/>
  <c r="R4262" i="1"/>
  <c r="S4262" i="1" s="1"/>
  <c r="R4261" i="1"/>
  <c r="S4261" i="1" s="1"/>
  <c r="R4260" i="1"/>
  <c r="S4260" i="1" s="1"/>
  <c r="R4259" i="1"/>
  <c r="S4259" i="1" s="1"/>
  <c r="R4258" i="1"/>
  <c r="S4258" i="1" s="1"/>
  <c r="R4257" i="1"/>
  <c r="S4257" i="1" s="1"/>
  <c r="R4256" i="1"/>
  <c r="S4256" i="1" s="1"/>
  <c r="R4255" i="1"/>
  <c r="S4255" i="1" s="1"/>
  <c r="R4254" i="1"/>
  <c r="S4254" i="1" s="1"/>
  <c r="R4253" i="1"/>
  <c r="S4253" i="1" s="1"/>
  <c r="R4252" i="1"/>
  <c r="S4252" i="1" s="1"/>
  <c r="R4251" i="1"/>
  <c r="S4251" i="1" s="1"/>
  <c r="R4250" i="1"/>
  <c r="S4250" i="1" s="1"/>
  <c r="R4249" i="1"/>
  <c r="S4249" i="1" s="1"/>
  <c r="R4248" i="1"/>
  <c r="S4248" i="1" s="1"/>
  <c r="R4247" i="1"/>
  <c r="S4247" i="1" s="1"/>
  <c r="R4246" i="1"/>
  <c r="S4246" i="1" s="1"/>
  <c r="R4245" i="1"/>
  <c r="S4245" i="1" s="1"/>
  <c r="R4244" i="1"/>
  <c r="S4244" i="1" s="1"/>
  <c r="R4243" i="1"/>
  <c r="S4243" i="1" s="1"/>
  <c r="R4242" i="1"/>
  <c r="S4242" i="1" s="1"/>
  <c r="R4241" i="1"/>
  <c r="S4241" i="1" s="1"/>
  <c r="R4240" i="1"/>
  <c r="S4240" i="1" s="1"/>
  <c r="R4239" i="1"/>
  <c r="S4239" i="1" s="1"/>
  <c r="R4238" i="1"/>
  <c r="S4238" i="1" s="1"/>
  <c r="R4237" i="1"/>
  <c r="S4237" i="1" s="1"/>
  <c r="R4236" i="1"/>
  <c r="S4236" i="1" s="1"/>
  <c r="R4235" i="1"/>
  <c r="S4235" i="1" s="1"/>
  <c r="R4234" i="1"/>
  <c r="S4234" i="1" s="1"/>
  <c r="R4233" i="1"/>
  <c r="S4233" i="1" s="1"/>
  <c r="R4232" i="1"/>
  <c r="S4232" i="1" s="1"/>
  <c r="R4231" i="1"/>
  <c r="S4231" i="1" s="1"/>
  <c r="R4230" i="1"/>
  <c r="S4230" i="1" s="1"/>
  <c r="R4229" i="1"/>
  <c r="S4229" i="1" s="1"/>
  <c r="R4228" i="1"/>
  <c r="S4228" i="1" s="1"/>
  <c r="R4227" i="1"/>
  <c r="S4227" i="1" s="1"/>
  <c r="R4226" i="1"/>
  <c r="S4226" i="1" s="1"/>
  <c r="R4225" i="1"/>
  <c r="S4225" i="1" s="1"/>
  <c r="R4224" i="1"/>
  <c r="S4224" i="1" s="1"/>
  <c r="R4223" i="1"/>
  <c r="S4223" i="1" s="1"/>
  <c r="R4222" i="1"/>
  <c r="S4222" i="1" s="1"/>
  <c r="R4221" i="1"/>
  <c r="S4221" i="1" s="1"/>
  <c r="R4220" i="1"/>
  <c r="S4220" i="1" s="1"/>
  <c r="R4219" i="1"/>
  <c r="S4219" i="1" s="1"/>
  <c r="R4218" i="1"/>
  <c r="S4218" i="1" s="1"/>
  <c r="R4217" i="1"/>
  <c r="S4217" i="1" s="1"/>
  <c r="R4216" i="1"/>
  <c r="S4216" i="1" s="1"/>
  <c r="R4215" i="1"/>
  <c r="S4215" i="1" s="1"/>
  <c r="R4214" i="1"/>
  <c r="S4214" i="1" s="1"/>
  <c r="R4213" i="1"/>
  <c r="S4213" i="1" s="1"/>
  <c r="R4212" i="1"/>
  <c r="S4212" i="1" s="1"/>
  <c r="R4211" i="1"/>
  <c r="S4211" i="1" s="1"/>
  <c r="R4210" i="1"/>
  <c r="S4210" i="1" s="1"/>
  <c r="R4209" i="1"/>
  <c r="S4209" i="1" s="1"/>
  <c r="R4208" i="1"/>
  <c r="S4208" i="1" s="1"/>
  <c r="R4207" i="1"/>
  <c r="S4207" i="1" s="1"/>
  <c r="R4206" i="1"/>
  <c r="S4206" i="1" s="1"/>
  <c r="R4205" i="1"/>
  <c r="S4205" i="1" s="1"/>
  <c r="R4204" i="1"/>
  <c r="S4204" i="1" s="1"/>
  <c r="R4203" i="1"/>
  <c r="S4203" i="1" s="1"/>
  <c r="R4202" i="1"/>
  <c r="S4202" i="1" s="1"/>
  <c r="R4201" i="1"/>
  <c r="S4201" i="1" s="1"/>
  <c r="R4200" i="1"/>
  <c r="S4200" i="1" s="1"/>
  <c r="R4199" i="1"/>
  <c r="S4199" i="1" s="1"/>
  <c r="R4198" i="1"/>
  <c r="S4198" i="1" s="1"/>
  <c r="R4197" i="1"/>
  <c r="S4197" i="1" s="1"/>
  <c r="R4196" i="1"/>
  <c r="S4196" i="1" s="1"/>
  <c r="R4195" i="1"/>
  <c r="S4195" i="1" s="1"/>
  <c r="R4194" i="1"/>
  <c r="S4194" i="1" s="1"/>
  <c r="R4193" i="1"/>
  <c r="S4193" i="1" s="1"/>
  <c r="R4192" i="1"/>
  <c r="S4192" i="1" s="1"/>
  <c r="R4191" i="1"/>
  <c r="S4191" i="1" s="1"/>
  <c r="R4190" i="1"/>
  <c r="S4190" i="1" s="1"/>
  <c r="R4189" i="1"/>
  <c r="S4189" i="1" s="1"/>
  <c r="R4188" i="1"/>
  <c r="S4188" i="1" s="1"/>
  <c r="R4187" i="1"/>
  <c r="S4187" i="1" s="1"/>
  <c r="R4186" i="1"/>
  <c r="S4186" i="1" s="1"/>
  <c r="R4185" i="1"/>
  <c r="S4185" i="1" s="1"/>
  <c r="R4184" i="1"/>
  <c r="S4184" i="1" s="1"/>
  <c r="R4183" i="1"/>
  <c r="S4183" i="1" s="1"/>
  <c r="R4182" i="1"/>
  <c r="S4182" i="1" s="1"/>
  <c r="R4181" i="1"/>
  <c r="S4181" i="1" s="1"/>
  <c r="R4180" i="1"/>
  <c r="S4180" i="1" s="1"/>
  <c r="R4179" i="1"/>
  <c r="S4179" i="1" s="1"/>
  <c r="R4178" i="1"/>
  <c r="S4178" i="1" s="1"/>
  <c r="R4177" i="1"/>
  <c r="S4177" i="1" s="1"/>
  <c r="R4176" i="1"/>
  <c r="S4176" i="1" s="1"/>
  <c r="R4175" i="1"/>
  <c r="S4175" i="1" s="1"/>
  <c r="R4174" i="1"/>
  <c r="S4174" i="1" s="1"/>
  <c r="R4173" i="1"/>
  <c r="S4173" i="1" s="1"/>
  <c r="R4172" i="1"/>
  <c r="S4172" i="1" s="1"/>
  <c r="R4171" i="1"/>
  <c r="S4171" i="1" s="1"/>
  <c r="R4170" i="1"/>
  <c r="S4170" i="1" s="1"/>
  <c r="R4169" i="1"/>
  <c r="S4169" i="1" s="1"/>
  <c r="R4168" i="1"/>
  <c r="S4168" i="1" s="1"/>
  <c r="R4167" i="1"/>
  <c r="S4167" i="1" s="1"/>
  <c r="R4166" i="1"/>
  <c r="S4166" i="1" s="1"/>
  <c r="R4165" i="1"/>
  <c r="S4165" i="1" s="1"/>
  <c r="R4164" i="1"/>
  <c r="S4164" i="1" s="1"/>
  <c r="R4163" i="1"/>
  <c r="S4163" i="1" s="1"/>
  <c r="R4162" i="1"/>
  <c r="S4162" i="1" s="1"/>
  <c r="R4161" i="1"/>
  <c r="S4161" i="1" s="1"/>
  <c r="R4160" i="1"/>
  <c r="S4160" i="1" s="1"/>
  <c r="R4159" i="1"/>
  <c r="S4159" i="1" s="1"/>
  <c r="R4158" i="1"/>
  <c r="S4158" i="1" s="1"/>
  <c r="R4157" i="1"/>
  <c r="S4157" i="1" s="1"/>
  <c r="R4156" i="1"/>
  <c r="S4156" i="1" s="1"/>
  <c r="R4155" i="1"/>
  <c r="S4155" i="1" s="1"/>
  <c r="R4154" i="1"/>
  <c r="S4154" i="1" s="1"/>
  <c r="R4153" i="1"/>
  <c r="S4153" i="1" s="1"/>
  <c r="R4152" i="1"/>
  <c r="S4152" i="1" s="1"/>
  <c r="R4151" i="1"/>
  <c r="S4151" i="1" s="1"/>
  <c r="R4150" i="1"/>
  <c r="S4150" i="1" s="1"/>
  <c r="R4149" i="1"/>
  <c r="S4149" i="1" s="1"/>
  <c r="R4148" i="1"/>
  <c r="S4148" i="1" s="1"/>
  <c r="R4147" i="1"/>
  <c r="S4147" i="1" s="1"/>
  <c r="R4146" i="1"/>
  <c r="S4146" i="1" s="1"/>
  <c r="R4145" i="1"/>
  <c r="S4145" i="1" s="1"/>
  <c r="R4144" i="1"/>
  <c r="S4144" i="1" s="1"/>
  <c r="R4143" i="1"/>
  <c r="S4143" i="1" s="1"/>
  <c r="R4142" i="1"/>
  <c r="S4142" i="1" s="1"/>
  <c r="R4141" i="1"/>
  <c r="S4141" i="1" s="1"/>
  <c r="R4140" i="1"/>
  <c r="S4140" i="1" s="1"/>
  <c r="R4139" i="1"/>
  <c r="S4139" i="1" s="1"/>
  <c r="R4138" i="1"/>
  <c r="S4138" i="1" s="1"/>
  <c r="R4137" i="1"/>
  <c r="S4137" i="1" s="1"/>
  <c r="R4136" i="1"/>
  <c r="S4136" i="1" s="1"/>
  <c r="R4135" i="1"/>
  <c r="S4135" i="1" s="1"/>
  <c r="R4134" i="1"/>
  <c r="S4134" i="1" s="1"/>
  <c r="R4133" i="1"/>
  <c r="S4133" i="1" s="1"/>
  <c r="R4132" i="1"/>
  <c r="S4132" i="1" s="1"/>
  <c r="R4131" i="1"/>
  <c r="S4131" i="1" s="1"/>
  <c r="R4130" i="1"/>
  <c r="S4130" i="1" s="1"/>
  <c r="R4129" i="1"/>
  <c r="S4129" i="1" s="1"/>
  <c r="R4128" i="1"/>
  <c r="S4128" i="1" s="1"/>
  <c r="R4127" i="1"/>
  <c r="S4127" i="1" s="1"/>
  <c r="R4126" i="1"/>
  <c r="S4126" i="1" s="1"/>
  <c r="R4125" i="1"/>
  <c r="S4125" i="1" s="1"/>
  <c r="R4124" i="1"/>
  <c r="S4124" i="1" s="1"/>
  <c r="R4123" i="1"/>
  <c r="S4123" i="1" s="1"/>
  <c r="R4122" i="1"/>
  <c r="S4122" i="1" s="1"/>
  <c r="R4121" i="1"/>
  <c r="S4121" i="1" s="1"/>
  <c r="R4120" i="1"/>
  <c r="S4120" i="1" s="1"/>
  <c r="R4119" i="1"/>
  <c r="S4119" i="1" s="1"/>
  <c r="R4118" i="1"/>
  <c r="S4118" i="1" s="1"/>
  <c r="R4117" i="1"/>
  <c r="S4117" i="1" s="1"/>
  <c r="R4116" i="1"/>
  <c r="S4116" i="1" s="1"/>
  <c r="R4115" i="1"/>
  <c r="S4115" i="1" s="1"/>
  <c r="R4114" i="1"/>
  <c r="S4114" i="1" s="1"/>
  <c r="R4113" i="1"/>
  <c r="S4113" i="1" s="1"/>
  <c r="R4112" i="1"/>
  <c r="S4112" i="1" s="1"/>
  <c r="R4111" i="1"/>
  <c r="S4111" i="1" s="1"/>
  <c r="R4110" i="1"/>
  <c r="S4110" i="1" s="1"/>
  <c r="R4109" i="1"/>
  <c r="S4109" i="1" s="1"/>
  <c r="R4108" i="1"/>
  <c r="S4108" i="1" s="1"/>
  <c r="R4107" i="1"/>
  <c r="S4107" i="1" s="1"/>
  <c r="R4106" i="1"/>
  <c r="S4106" i="1" s="1"/>
  <c r="R4105" i="1"/>
  <c r="S4105" i="1" s="1"/>
  <c r="R4104" i="1"/>
  <c r="S4104" i="1" s="1"/>
  <c r="R4103" i="1"/>
  <c r="S4103" i="1" s="1"/>
  <c r="R4102" i="1"/>
  <c r="S4102" i="1" s="1"/>
  <c r="R4101" i="1"/>
  <c r="S4101" i="1" s="1"/>
  <c r="R4100" i="1"/>
  <c r="S4100" i="1" s="1"/>
  <c r="R4099" i="1"/>
  <c r="S4099" i="1" s="1"/>
  <c r="R4098" i="1"/>
  <c r="S4098" i="1" s="1"/>
  <c r="R4097" i="1"/>
  <c r="S4097" i="1" s="1"/>
  <c r="R4096" i="1"/>
  <c r="S4096" i="1" s="1"/>
  <c r="R4095" i="1"/>
  <c r="S4095" i="1" s="1"/>
  <c r="R4094" i="1"/>
  <c r="S4094" i="1" s="1"/>
  <c r="R4093" i="1"/>
  <c r="S4093" i="1" s="1"/>
  <c r="R4092" i="1"/>
  <c r="S4092" i="1" s="1"/>
  <c r="R4091" i="1"/>
  <c r="S4091" i="1" s="1"/>
  <c r="R4090" i="1"/>
  <c r="S4090" i="1" s="1"/>
  <c r="R4089" i="1"/>
  <c r="S4089" i="1" s="1"/>
  <c r="R4088" i="1"/>
  <c r="S4088" i="1" s="1"/>
  <c r="R4087" i="1"/>
  <c r="S4087" i="1" s="1"/>
  <c r="R4086" i="1"/>
  <c r="S4086" i="1" s="1"/>
  <c r="R4085" i="1"/>
  <c r="S4085" i="1" s="1"/>
  <c r="R4084" i="1"/>
  <c r="S4084" i="1" s="1"/>
  <c r="R4083" i="1"/>
  <c r="S4083" i="1" s="1"/>
  <c r="R4082" i="1"/>
  <c r="S4082" i="1" s="1"/>
  <c r="R4081" i="1"/>
  <c r="S4081" i="1" s="1"/>
  <c r="R4080" i="1"/>
  <c r="S4080" i="1" s="1"/>
  <c r="R4079" i="1"/>
  <c r="S4079" i="1" s="1"/>
  <c r="R4078" i="1"/>
  <c r="S4078" i="1" s="1"/>
  <c r="R4077" i="1"/>
  <c r="S4077" i="1" s="1"/>
  <c r="R4076" i="1"/>
  <c r="S4076" i="1" s="1"/>
  <c r="R4075" i="1"/>
  <c r="S4075" i="1" s="1"/>
  <c r="R4074" i="1"/>
  <c r="S4074" i="1" s="1"/>
  <c r="R4073" i="1"/>
  <c r="S4073" i="1" s="1"/>
  <c r="R4072" i="1"/>
  <c r="S4072" i="1" s="1"/>
  <c r="R4071" i="1"/>
  <c r="S4071" i="1" s="1"/>
  <c r="R4070" i="1"/>
  <c r="S4070" i="1" s="1"/>
  <c r="R4069" i="1"/>
  <c r="S4069" i="1" s="1"/>
  <c r="R4068" i="1"/>
  <c r="S4068" i="1" s="1"/>
  <c r="R4067" i="1"/>
  <c r="S4067" i="1" s="1"/>
  <c r="R4066" i="1"/>
  <c r="S4066" i="1" s="1"/>
  <c r="R4065" i="1"/>
  <c r="S4065" i="1" s="1"/>
  <c r="R4064" i="1"/>
  <c r="S4064" i="1" s="1"/>
  <c r="R4063" i="1"/>
  <c r="S4063" i="1" s="1"/>
  <c r="R4062" i="1"/>
  <c r="S4062" i="1" s="1"/>
  <c r="R4061" i="1"/>
  <c r="S4061" i="1" s="1"/>
  <c r="R4060" i="1"/>
  <c r="S4060" i="1" s="1"/>
  <c r="R4059" i="1"/>
  <c r="S4059" i="1" s="1"/>
  <c r="R4058" i="1"/>
  <c r="S4058" i="1" s="1"/>
  <c r="R4057" i="1"/>
  <c r="S4057" i="1" s="1"/>
  <c r="R4056" i="1"/>
  <c r="S4056" i="1" s="1"/>
  <c r="R4055" i="1"/>
  <c r="S4055" i="1" s="1"/>
  <c r="R4054" i="1"/>
  <c r="S4054" i="1" s="1"/>
  <c r="R4053" i="1"/>
  <c r="S4053" i="1" s="1"/>
  <c r="R4052" i="1"/>
  <c r="S4052" i="1" s="1"/>
  <c r="R4051" i="1"/>
  <c r="S4051" i="1" s="1"/>
  <c r="R4050" i="1"/>
  <c r="S4050" i="1" s="1"/>
  <c r="R4049" i="1"/>
  <c r="S4049" i="1" s="1"/>
  <c r="R4048" i="1"/>
  <c r="S4048" i="1" s="1"/>
  <c r="R4047" i="1"/>
  <c r="S4047" i="1" s="1"/>
  <c r="R4046" i="1"/>
  <c r="S4046" i="1" s="1"/>
  <c r="R4045" i="1"/>
  <c r="S4045" i="1" s="1"/>
  <c r="R4044" i="1"/>
  <c r="S4044" i="1" s="1"/>
  <c r="R4043" i="1"/>
  <c r="S4043" i="1" s="1"/>
  <c r="R4042" i="1"/>
  <c r="S4042" i="1" s="1"/>
  <c r="R4041" i="1"/>
  <c r="S4041" i="1" s="1"/>
  <c r="R4040" i="1"/>
  <c r="S4040" i="1" s="1"/>
  <c r="R4039" i="1"/>
  <c r="S4039" i="1" s="1"/>
  <c r="R4038" i="1"/>
  <c r="S4038" i="1" s="1"/>
  <c r="R4037" i="1"/>
  <c r="S4037" i="1" s="1"/>
  <c r="R4036" i="1"/>
  <c r="S4036" i="1" s="1"/>
  <c r="R4035" i="1"/>
  <c r="S4035" i="1" s="1"/>
  <c r="R4034" i="1"/>
  <c r="S4034" i="1" s="1"/>
  <c r="R4033" i="1"/>
  <c r="S4033" i="1" s="1"/>
  <c r="R4032" i="1"/>
  <c r="S4032" i="1" s="1"/>
  <c r="R4031" i="1"/>
  <c r="S4031" i="1" s="1"/>
  <c r="R4030" i="1"/>
  <c r="S4030" i="1" s="1"/>
  <c r="R4029" i="1"/>
  <c r="S4029" i="1" s="1"/>
  <c r="R4028" i="1"/>
  <c r="S4028" i="1" s="1"/>
  <c r="R4027" i="1"/>
  <c r="S4027" i="1" s="1"/>
  <c r="R4026" i="1"/>
  <c r="S4026" i="1" s="1"/>
  <c r="R4025" i="1"/>
  <c r="S4025" i="1" s="1"/>
  <c r="R4024" i="1"/>
  <c r="S4024" i="1" s="1"/>
  <c r="R4023" i="1"/>
  <c r="S4023" i="1" s="1"/>
  <c r="R4022" i="1"/>
  <c r="S4022" i="1" s="1"/>
  <c r="R4021" i="1"/>
  <c r="S4021" i="1" s="1"/>
  <c r="R4020" i="1"/>
  <c r="S4020" i="1" s="1"/>
  <c r="R4019" i="1"/>
  <c r="S4019" i="1" s="1"/>
  <c r="R4018" i="1"/>
  <c r="S4018" i="1" s="1"/>
  <c r="R4017" i="1"/>
  <c r="S4017" i="1" s="1"/>
  <c r="R4016" i="1"/>
  <c r="S4016" i="1" s="1"/>
  <c r="R4015" i="1"/>
  <c r="S4015" i="1" s="1"/>
  <c r="R4014" i="1"/>
  <c r="S4014" i="1" s="1"/>
  <c r="R4013" i="1"/>
  <c r="S4013" i="1" s="1"/>
  <c r="R4012" i="1"/>
  <c r="S4012" i="1" s="1"/>
  <c r="R4011" i="1"/>
  <c r="S4011" i="1" s="1"/>
  <c r="R4010" i="1"/>
  <c r="S4010" i="1" s="1"/>
  <c r="R4009" i="1"/>
  <c r="S4009" i="1" s="1"/>
  <c r="R4008" i="1"/>
  <c r="S4008" i="1" s="1"/>
  <c r="R4007" i="1"/>
  <c r="S4007" i="1" s="1"/>
  <c r="R4006" i="1"/>
  <c r="S4006" i="1" s="1"/>
  <c r="R4005" i="1"/>
  <c r="S4005" i="1" s="1"/>
  <c r="R4004" i="1"/>
  <c r="S4004" i="1" s="1"/>
  <c r="R4003" i="1"/>
  <c r="S4003" i="1" s="1"/>
  <c r="R4002" i="1"/>
  <c r="S4002" i="1" s="1"/>
  <c r="R4001" i="1"/>
  <c r="S4001" i="1" s="1"/>
  <c r="R4000" i="1"/>
  <c r="S4000" i="1" s="1"/>
  <c r="R3999" i="1"/>
  <c r="S3999" i="1" s="1"/>
  <c r="R3998" i="1"/>
  <c r="S3998" i="1" s="1"/>
  <c r="R3997" i="1"/>
  <c r="S3997" i="1" s="1"/>
  <c r="R3996" i="1"/>
  <c r="S3996" i="1" s="1"/>
  <c r="R3995" i="1"/>
  <c r="S3995" i="1" s="1"/>
  <c r="R3994" i="1"/>
  <c r="S3994" i="1" s="1"/>
  <c r="R3993" i="1"/>
  <c r="S3993" i="1" s="1"/>
  <c r="R3992" i="1"/>
  <c r="S3992" i="1" s="1"/>
  <c r="R3991" i="1"/>
  <c r="S3991" i="1" s="1"/>
  <c r="R3990" i="1"/>
  <c r="S3990" i="1" s="1"/>
  <c r="R3989" i="1"/>
  <c r="S3989" i="1" s="1"/>
  <c r="R3988" i="1"/>
  <c r="S3988" i="1" s="1"/>
  <c r="R3987" i="1"/>
  <c r="S3987" i="1" s="1"/>
  <c r="R3986" i="1"/>
  <c r="S3986" i="1" s="1"/>
  <c r="R3985" i="1"/>
  <c r="S3985" i="1" s="1"/>
  <c r="R3984" i="1"/>
  <c r="S3984" i="1" s="1"/>
  <c r="R3983" i="1"/>
  <c r="S3983" i="1" s="1"/>
  <c r="R3982" i="1"/>
  <c r="S3982" i="1" s="1"/>
  <c r="R3981" i="1"/>
  <c r="S3981" i="1" s="1"/>
  <c r="R3980" i="1"/>
  <c r="S3980" i="1" s="1"/>
  <c r="R3979" i="1"/>
  <c r="S3979" i="1" s="1"/>
  <c r="R3978" i="1"/>
  <c r="S3978" i="1" s="1"/>
  <c r="R3977" i="1"/>
  <c r="S3977" i="1" s="1"/>
  <c r="R3976" i="1"/>
  <c r="S3976" i="1" s="1"/>
  <c r="R3975" i="1"/>
  <c r="S3975" i="1" s="1"/>
  <c r="R3974" i="1"/>
  <c r="S3974" i="1" s="1"/>
  <c r="R3973" i="1"/>
  <c r="S3973" i="1" s="1"/>
  <c r="R3972" i="1"/>
  <c r="S3972" i="1" s="1"/>
  <c r="R3971" i="1"/>
  <c r="S3971" i="1" s="1"/>
  <c r="R3970" i="1"/>
  <c r="S3970" i="1" s="1"/>
  <c r="R3969" i="1"/>
  <c r="S3969" i="1" s="1"/>
  <c r="R3968" i="1"/>
  <c r="S3968" i="1" s="1"/>
  <c r="R3967" i="1"/>
  <c r="S3967" i="1" s="1"/>
  <c r="R3966" i="1"/>
  <c r="S3966" i="1" s="1"/>
  <c r="R3965" i="1"/>
  <c r="S3965" i="1" s="1"/>
  <c r="R3964" i="1"/>
  <c r="S3964" i="1" s="1"/>
  <c r="R3963" i="1"/>
  <c r="S3963" i="1" s="1"/>
  <c r="R3962" i="1"/>
  <c r="S3962" i="1" s="1"/>
  <c r="R3961" i="1"/>
  <c r="S3961" i="1" s="1"/>
  <c r="R3960" i="1"/>
  <c r="S3960" i="1" s="1"/>
  <c r="R3959" i="1"/>
  <c r="S3959" i="1" s="1"/>
  <c r="R3958" i="1"/>
  <c r="S3958" i="1" s="1"/>
  <c r="R3957" i="1"/>
  <c r="S3957" i="1" s="1"/>
  <c r="R3956" i="1"/>
  <c r="S3956" i="1" s="1"/>
  <c r="R3955" i="1"/>
  <c r="S3955" i="1" s="1"/>
  <c r="R3954" i="1"/>
  <c r="S3954" i="1" s="1"/>
  <c r="R3953" i="1"/>
  <c r="S3953" i="1" s="1"/>
  <c r="R3952" i="1"/>
  <c r="S3952" i="1" s="1"/>
  <c r="R3951" i="1"/>
  <c r="S3951" i="1" s="1"/>
  <c r="R3950" i="1"/>
  <c r="S3950" i="1" s="1"/>
  <c r="R3949" i="1"/>
  <c r="S3949" i="1" s="1"/>
  <c r="R3948" i="1"/>
  <c r="S3948" i="1" s="1"/>
  <c r="R3947" i="1"/>
  <c r="S3947" i="1" s="1"/>
  <c r="R3946" i="1"/>
  <c r="S3946" i="1" s="1"/>
  <c r="R3945" i="1"/>
  <c r="S3945" i="1" s="1"/>
  <c r="R3944" i="1"/>
  <c r="S3944" i="1" s="1"/>
  <c r="R3943" i="1"/>
  <c r="S3943" i="1" s="1"/>
  <c r="R3942" i="1"/>
  <c r="S3942" i="1" s="1"/>
  <c r="R3941" i="1"/>
  <c r="S3941" i="1" s="1"/>
  <c r="R3940" i="1"/>
  <c r="S3940" i="1" s="1"/>
  <c r="R3939" i="1"/>
  <c r="S3939" i="1" s="1"/>
  <c r="R3938" i="1"/>
  <c r="S3938" i="1" s="1"/>
  <c r="R3937" i="1"/>
  <c r="S3937" i="1" s="1"/>
  <c r="R3936" i="1"/>
  <c r="S3936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30" i="1"/>
  <c r="S3930" i="1" s="1"/>
  <c r="R3929" i="1"/>
  <c r="S3929" i="1" s="1"/>
  <c r="R3928" i="1"/>
  <c r="S3928" i="1" s="1"/>
  <c r="R3927" i="1"/>
  <c r="S3927" i="1" s="1"/>
  <c r="R3926" i="1"/>
  <c r="S3926" i="1" s="1"/>
  <c r="R3925" i="1"/>
  <c r="S3925" i="1" s="1"/>
  <c r="R3924" i="1"/>
  <c r="S3924" i="1" s="1"/>
  <c r="R3923" i="1"/>
  <c r="S3923" i="1" s="1"/>
  <c r="R3922" i="1"/>
  <c r="S3922" i="1" s="1"/>
  <c r="R3921" i="1"/>
  <c r="S3921" i="1" s="1"/>
  <c r="R3920" i="1"/>
  <c r="S3920" i="1" s="1"/>
  <c r="R3919" i="1"/>
  <c r="S3919" i="1" s="1"/>
  <c r="R3918" i="1"/>
  <c r="S3918" i="1" s="1"/>
  <c r="R3917" i="1"/>
  <c r="S3917" i="1" s="1"/>
  <c r="R3916" i="1"/>
  <c r="S3916" i="1" s="1"/>
  <c r="R3915" i="1"/>
  <c r="S3915" i="1" s="1"/>
  <c r="R3914" i="1"/>
  <c r="S3914" i="1" s="1"/>
  <c r="R3913" i="1"/>
  <c r="S3913" i="1" s="1"/>
  <c r="R3912" i="1"/>
  <c r="S3912" i="1" s="1"/>
  <c r="R3911" i="1"/>
  <c r="S3911" i="1" s="1"/>
  <c r="R3910" i="1"/>
  <c r="S3910" i="1" s="1"/>
  <c r="R3909" i="1"/>
  <c r="S3909" i="1" s="1"/>
  <c r="R3908" i="1"/>
  <c r="S3908" i="1" s="1"/>
  <c r="R3907" i="1"/>
  <c r="S3907" i="1" s="1"/>
  <c r="R3906" i="1"/>
  <c r="S3906" i="1" s="1"/>
  <c r="R3905" i="1"/>
  <c r="S3905" i="1" s="1"/>
  <c r="R3904" i="1"/>
  <c r="S3904" i="1" s="1"/>
  <c r="R3903" i="1"/>
  <c r="S3903" i="1" s="1"/>
  <c r="R3902" i="1"/>
  <c r="S3902" i="1" s="1"/>
  <c r="R3901" i="1"/>
  <c r="S3901" i="1" s="1"/>
  <c r="R3900" i="1"/>
  <c r="S3900" i="1" s="1"/>
  <c r="R3899" i="1"/>
  <c r="S3899" i="1" s="1"/>
  <c r="R3898" i="1"/>
  <c r="S3898" i="1" s="1"/>
  <c r="R3897" i="1"/>
  <c r="S3897" i="1" s="1"/>
  <c r="R3896" i="1"/>
  <c r="S3896" i="1" s="1"/>
  <c r="R3895" i="1"/>
  <c r="S3895" i="1" s="1"/>
  <c r="R3894" i="1"/>
  <c r="S3894" i="1" s="1"/>
  <c r="R3893" i="1"/>
  <c r="S3893" i="1" s="1"/>
  <c r="R3892" i="1"/>
  <c r="S3892" i="1" s="1"/>
  <c r="R3891" i="1"/>
  <c r="S3891" i="1" s="1"/>
  <c r="R3890" i="1"/>
  <c r="S3890" i="1" s="1"/>
  <c r="R3889" i="1"/>
  <c r="S3889" i="1" s="1"/>
  <c r="R3888" i="1"/>
  <c r="S3888" i="1" s="1"/>
  <c r="R3887" i="1"/>
  <c r="S3887" i="1" s="1"/>
  <c r="R3886" i="1"/>
  <c r="S3886" i="1" s="1"/>
  <c r="R3885" i="1"/>
  <c r="S3885" i="1" s="1"/>
  <c r="R3884" i="1"/>
  <c r="S3884" i="1" s="1"/>
  <c r="R3883" i="1"/>
  <c r="S3883" i="1" s="1"/>
  <c r="R3882" i="1"/>
  <c r="S3882" i="1" s="1"/>
  <c r="R3881" i="1"/>
  <c r="S3881" i="1" s="1"/>
  <c r="R3880" i="1"/>
  <c r="S3880" i="1" s="1"/>
  <c r="R3879" i="1"/>
  <c r="S3879" i="1" s="1"/>
  <c r="R3878" i="1"/>
  <c r="S3878" i="1" s="1"/>
  <c r="R3877" i="1"/>
  <c r="S3877" i="1" s="1"/>
  <c r="R3876" i="1"/>
  <c r="S3876" i="1" s="1"/>
  <c r="R3875" i="1"/>
  <c r="S3875" i="1" s="1"/>
  <c r="R3874" i="1"/>
  <c r="S3874" i="1" s="1"/>
  <c r="R3873" i="1"/>
  <c r="S3873" i="1" s="1"/>
  <c r="R3872" i="1"/>
  <c r="S3872" i="1" s="1"/>
  <c r="R3871" i="1"/>
  <c r="S3871" i="1" s="1"/>
  <c r="R3870" i="1"/>
  <c r="S3870" i="1" s="1"/>
  <c r="R3869" i="1"/>
  <c r="S3869" i="1" s="1"/>
  <c r="R3868" i="1"/>
  <c r="S3868" i="1" s="1"/>
  <c r="R3867" i="1"/>
  <c r="S3867" i="1" s="1"/>
  <c r="R3866" i="1"/>
  <c r="S3866" i="1" s="1"/>
  <c r="R3865" i="1"/>
  <c r="S3865" i="1" s="1"/>
  <c r="R3864" i="1"/>
  <c r="S3864" i="1" s="1"/>
  <c r="R3863" i="1"/>
  <c r="S3863" i="1" s="1"/>
  <c r="R3862" i="1"/>
  <c r="S3862" i="1" s="1"/>
  <c r="R3861" i="1"/>
  <c r="S3861" i="1" s="1"/>
  <c r="R3860" i="1"/>
  <c r="S3860" i="1" s="1"/>
  <c r="R3859" i="1"/>
  <c r="S3859" i="1" s="1"/>
  <c r="R3858" i="1"/>
  <c r="S3858" i="1" s="1"/>
  <c r="R3857" i="1"/>
  <c r="S3857" i="1" s="1"/>
  <c r="R3856" i="1"/>
  <c r="S3856" i="1" s="1"/>
  <c r="R3855" i="1"/>
  <c r="S3855" i="1" s="1"/>
  <c r="R3854" i="1"/>
  <c r="S3854" i="1" s="1"/>
  <c r="R3853" i="1"/>
  <c r="S3853" i="1" s="1"/>
  <c r="R3852" i="1"/>
  <c r="S3852" i="1" s="1"/>
  <c r="R3851" i="1"/>
  <c r="S3851" i="1" s="1"/>
  <c r="R3850" i="1"/>
  <c r="S3850" i="1" s="1"/>
  <c r="R3849" i="1"/>
  <c r="S3849" i="1" s="1"/>
  <c r="R3848" i="1"/>
  <c r="S3848" i="1" s="1"/>
  <c r="R3847" i="1"/>
  <c r="S3847" i="1" s="1"/>
  <c r="R3846" i="1"/>
  <c r="S3846" i="1" s="1"/>
  <c r="R3845" i="1"/>
  <c r="S3845" i="1" s="1"/>
  <c r="R3844" i="1"/>
  <c r="S3844" i="1" s="1"/>
  <c r="R3843" i="1"/>
  <c r="S3843" i="1" s="1"/>
  <c r="R3842" i="1"/>
  <c r="S3842" i="1" s="1"/>
  <c r="R3841" i="1"/>
  <c r="S3841" i="1" s="1"/>
  <c r="R3840" i="1"/>
  <c r="S3840" i="1" s="1"/>
  <c r="R3839" i="1"/>
  <c r="S3839" i="1" s="1"/>
  <c r="R3838" i="1"/>
  <c r="S3838" i="1" s="1"/>
  <c r="R3837" i="1"/>
  <c r="S3837" i="1" s="1"/>
  <c r="R3836" i="1"/>
  <c r="S3836" i="1" s="1"/>
  <c r="R3835" i="1"/>
  <c r="S3835" i="1" s="1"/>
  <c r="R3834" i="1"/>
  <c r="S3834" i="1" s="1"/>
  <c r="R3833" i="1"/>
  <c r="S3833" i="1" s="1"/>
  <c r="R3832" i="1"/>
  <c r="S3832" i="1" s="1"/>
  <c r="R3831" i="1"/>
  <c r="S3831" i="1" s="1"/>
  <c r="R3830" i="1"/>
  <c r="S3830" i="1" s="1"/>
  <c r="R3829" i="1"/>
  <c r="S3829" i="1" s="1"/>
  <c r="R3828" i="1"/>
  <c r="S3828" i="1" s="1"/>
  <c r="R3827" i="1"/>
  <c r="S3827" i="1" s="1"/>
  <c r="R3826" i="1"/>
  <c r="S3826" i="1" s="1"/>
  <c r="R3825" i="1"/>
  <c r="S3825" i="1" s="1"/>
  <c r="R3824" i="1"/>
  <c r="S3824" i="1" s="1"/>
  <c r="R3823" i="1"/>
  <c r="S3823" i="1" s="1"/>
  <c r="R3822" i="1"/>
  <c r="S3822" i="1" s="1"/>
  <c r="R3821" i="1"/>
  <c r="S3821" i="1" s="1"/>
  <c r="R3820" i="1"/>
  <c r="S3820" i="1" s="1"/>
  <c r="R3819" i="1"/>
  <c r="S3819" i="1" s="1"/>
  <c r="R3818" i="1"/>
  <c r="S3818" i="1" s="1"/>
  <c r="R3817" i="1"/>
  <c r="S3817" i="1" s="1"/>
  <c r="R3816" i="1"/>
  <c r="S3816" i="1" s="1"/>
  <c r="R3815" i="1"/>
  <c r="S3815" i="1" s="1"/>
  <c r="R3814" i="1"/>
  <c r="S3814" i="1" s="1"/>
  <c r="R3813" i="1"/>
  <c r="S3813" i="1" s="1"/>
  <c r="R3812" i="1"/>
  <c r="S3812" i="1" s="1"/>
  <c r="R3811" i="1"/>
  <c r="S3811" i="1" s="1"/>
  <c r="R3810" i="1"/>
  <c r="S3810" i="1" s="1"/>
  <c r="R3809" i="1"/>
  <c r="S3809" i="1" s="1"/>
  <c r="R3808" i="1"/>
  <c r="S3808" i="1" s="1"/>
  <c r="R3807" i="1"/>
  <c r="S3807" i="1" s="1"/>
  <c r="R3806" i="1"/>
  <c r="S3806" i="1" s="1"/>
  <c r="R3805" i="1"/>
  <c r="S3805" i="1" s="1"/>
  <c r="R3804" i="1"/>
  <c r="S3804" i="1" s="1"/>
  <c r="R3803" i="1"/>
  <c r="S3803" i="1" s="1"/>
  <c r="R3802" i="1"/>
  <c r="S3802" i="1" s="1"/>
  <c r="R3801" i="1"/>
  <c r="S3801" i="1" s="1"/>
  <c r="R3800" i="1"/>
  <c r="S3800" i="1" s="1"/>
  <c r="R3799" i="1"/>
  <c r="S3799" i="1" s="1"/>
  <c r="R3798" i="1"/>
  <c r="S3798" i="1" s="1"/>
  <c r="R3797" i="1"/>
  <c r="S3797" i="1" s="1"/>
  <c r="R3796" i="1"/>
  <c r="S3796" i="1" s="1"/>
  <c r="R3795" i="1"/>
  <c r="S3795" i="1" s="1"/>
  <c r="R3794" i="1"/>
  <c r="S3794" i="1" s="1"/>
  <c r="R3793" i="1"/>
  <c r="S3793" i="1" s="1"/>
  <c r="R3792" i="1"/>
  <c r="S3792" i="1" s="1"/>
  <c r="R3791" i="1"/>
  <c r="S3791" i="1" s="1"/>
  <c r="R3790" i="1"/>
  <c r="S3790" i="1" s="1"/>
  <c r="R3789" i="1"/>
  <c r="S3789" i="1" s="1"/>
  <c r="R3788" i="1"/>
  <c r="S3788" i="1" s="1"/>
  <c r="R3787" i="1"/>
  <c r="S3787" i="1" s="1"/>
  <c r="R3786" i="1"/>
  <c r="S3786" i="1" s="1"/>
  <c r="R3785" i="1"/>
  <c r="S3785" i="1" s="1"/>
  <c r="R3784" i="1"/>
  <c r="S3784" i="1" s="1"/>
  <c r="R3783" i="1"/>
  <c r="S3783" i="1" s="1"/>
  <c r="R3782" i="1"/>
  <c r="S3782" i="1" s="1"/>
  <c r="R3781" i="1"/>
  <c r="S3781" i="1" s="1"/>
  <c r="R3780" i="1"/>
  <c r="S3780" i="1" s="1"/>
  <c r="R3779" i="1"/>
  <c r="S3779" i="1" s="1"/>
  <c r="R3778" i="1"/>
  <c r="S3778" i="1" s="1"/>
  <c r="R3777" i="1"/>
  <c r="S3777" i="1" s="1"/>
  <c r="R3776" i="1"/>
  <c r="S3776" i="1" s="1"/>
  <c r="R3775" i="1"/>
  <c r="S3775" i="1" s="1"/>
  <c r="R3774" i="1"/>
  <c r="S3774" i="1" s="1"/>
  <c r="R3773" i="1"/>
  <c r="S3773" i="1" s="1"/>
  <c r="R3772" i="1"/>
  <c r="S3772" i="1" s="1"/>
  <c r="R3771" i="1"/>
  <c r="S3771" i="1" s="1"/>
  <c r="R3770" i="1"/>
  <c r="S3770" i="1" s="1"/>
  <c r="R3769" i="1"/>
  <c r="S3769" i="1" s="1"/>
  <c r="R3768" i="1"/>
  <c r="S3768" i="1" s="1"/>
  <c r="R3767" i="1"/>
  <c r="S3767" i="1" s="1"/>
  <c r="R3766" i="1"/>
  <c r="S3766" i="1" s="1"/>
  <c r="R3765" i="1"/>
  <c r="S3765" i="1" s="1"/>
  <c r="R3764" i="1"/>
  <c r="S3764" i="1" s="1"/>
  <c r="R3763" i="1"/>
  <c r="S3763" i="1" s="1"/>
  <c r="R3762" i="1"/>
  <c r="S3762" i="1" s="1"/>
  <c r="R3761" i="1"/>
  <c r="S3761" i="1" s="1"/>
  <c r="R3760" i="1"/>
  <c r="S3760" i="1" s="1"/>
  <c r="R3759" i="1"/>
  <c r="S3759" i="1" s="1"/>
  <c r="R3758" i="1"/>
  <c r="S3758" i="1" s="1"/>
  <c r="R3757" i="1"/>
  <c r="S3757" i="1" s="1"/>
  <c r="R3756" i="1"/>
  <c r="S3756" i="1" s="1"/>
  <c r="R3755" i="1"/>
  <c r="S3755" i="1" s="1"/>
  <c r="R3754" i="1"/>
  <c r="S3754" i="1" s="1"/>
  <c r="R3753" i="1"/>
  <c r="S3753" i="1" s="1"/>
  <c r="R3752" i="1"/>
  <c r="S3752" i="1" s="1"/>
  <c r="R3751" i="1"/>
  <c r="S3751" i="1" s="1"/>
  <c r="R3750" i="1"/>
  <c r="S3750" i="1" s="1"/>
  <c r="R3749" i="1"/>
  <c r="S3749" i="1" s="1"/>
  <c r="R3748" i="1"/>
  <c r="S3748" i="1" s="1"/>
  <c r="R3747" i="1"/>
  <c r="S3747" i="1" s="1"/>
  <c r="R3746" i="1"/>
  <c r="S3746" i="1" s="1"/>
  <c r="R3745" i="1"/>
  <c r="S3745" i="1" s="1"/>
  <c r="R3744" i="1"/>
  <c r="S3744" i="1" s="1"/>
  <c r="R3743" i="1"/>
  <c r="S3743" i="1" s="1"/>
  <c r="R3742" i="1"/>
  <c r="S3742" i="1" s="1"/>
  <c r="R3741" i="1"/>
  <c r="S3741" i="1" s="1"/>
  <c r="R3740" i="1"/>
  <c r="S3740" i="1" s="1"/>
  <c r="R3739" i="1"/>
  <c r="S3739" i="1" s="1"/>
  <c r="R3738" i="1"/>
  <c r="S3738" i="1" s="1"/>
  <c r="R3737" i="1"/>
  <c r="S3737" i="1" s="1"/>
  <c r="R3736" i="1"/>
  <c r="S3736" i="1" s="1"/>
  <c r="R3735" i="1"/>
  <c r="S3735" i="1" s="1"/>
  <c r="R3734" i="1"/>
  <c r="S3734" i="1" s="1"/>
  <c r="R3733" i="1"/>
  <c r="S3733" i="1" s="1"/>
  <c r="R3732" i="1"/>
  <c r="S3732" i="1" s="1"/>
  <c r="R3731" i="1"/>
  <c r="S3731" i="1" s="1"/>
  <c r="R3730" i="1"/>
  <c r="S3730" i="1" s="1"/>
  <c r="R3729" i="1"/>
  <c r="S3729" i="1" s="1"/>
  <c r="R3728" i="1"/>
  <c r="S3728" i="1" s="1"/>
  <c r="R3727" i="1"/>
  <c r="S3727" i="1" s="1"/>
  <c r="R3726" i="1"/>
  <c r="S3726" i="1" s="1"/>
  <c r="R3725" i="1"/>
  <c r="S3725" i="1" s="1"/>
  <c r="R3724" i="1"/>
  <c r="S3724" i="1" s="1"/>
  <c r="R3723" i="1"/>
  <c r="S3723" i="1" s="1"/>
  <c r="R3722" i="1"/>
  <c r="S3722" i="1" s="1"/>
  <c r="R3721" i="1"/>
  <c r="S3721" i="1" s="1"/>
  <c r="R3720" i="1"/>
  <c r="S3720" i="1" s="1"/>
  <c r="R3719" i="1"/>
  <c r="S3719" i="1" s="1"/>
  <c r="R3718" i="1"/>
  <c r="S3718" i="1" s="1"/>
  <c r="R3717" i="1"/>
  <c r="S3717" i="1" s="1"/>
  <c r="R3716" i="1"/>
  <c r="S3716" i="1" s="1"/>
  <c r="R3715" i="1"/>
  <c r="S3715" i="1" s="1"/>
  <c r="R3714" i="1"/>
  <c r="S3714" i="1" s="1"/>
  <c r="R3713" i="1"/>
  <c r="S3713" i="1" s="1"/>
  <c r="R3712" i="1"/>
  <c r="S3712" i="1" s="1"/>
  <c r="R3711" i="1"/>
  <c r="S3711" i="1" s="1"/>
  <c r="R3710" i="1"/>
  <c r="S3710" i="1" s="1"/>
  <c r="R3709" i="1"/>
  <c r="S3709" i="1" s="1"/>
  <c r="R3708" i="1"/>
  <c r="S3708" i="1" s="1"/>
  <c r="R3707" i="1"/>
  <c r="S3707" i="1" s="1"/>
  <c r="R3706" i="1"/>
  <c r="S3706" i="1" s="1"/>
  <c r="R3705" i="1"/>
  <c r="S3705" i="1" s="1"/>
  <c r="R3704" i="1"/>
  <c r="S3704" i="1" s="1"/>
  <c r="R3703" i="1"/>
  <c r="S3703" i="1" s="1"/>
  <c r="R3702" i="1"/>
  <c r="S3702" i="1" s="1"/>
  <c r="R3701" i="1"/>
  <c r="S3701" i="1" s="1"/>
  <c r="R3700" i="1"/>
  <c r="S3700" i="1" s="1"/>
  <c r="R3699" i="1"/>
  <c r="S3699" i="1" s="1"/>
  <c r="R3698" i="1"/>
  <c r="S3698" i="1" s="1"/>
  <c r="R3697" i="1"/>
  <c r="S3697" i="1" s="1"/>
  <c r="R3696" i="1"/>
  <c r="S3696" i="1" s="1"/>
  <c r="R3695" i="1"/>
  <c r="S3695" i="1" s="1"/>
  <c r="R3694" i="1"/>
  <c r="S3694" i="1" s="1"/>
  <c r="R3693" i="1"/>
  <c r="S3693" i="1" s="1"/>
  <c r="R3692" i="1"/>
  <c r="S3692" i="1" s="1"/>
  <c r="R3691" i="1"/>
  <c r="S3691" i="1" s="1"/>
  <c r="R3690" i="1"/>
  <c r="S3690" i="1" s="1"/>
  <c r="R3689" i="1"/>
  <c r="S3689" i="1" s="1"/>
  <c r="R3688" i="1"/>
  <c r="S3688" i="1" s="1"/>
  <c r="R3687" i="1"/>
  <c r="S3687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81" i="1"/>
  <c r="S3681" i="1" s="1"/>
  <c r="R3680" i="1"/>
  <c r="S3680" i="1" s="1"/>
  <c r="R3679" i="1"/>
  <c r="S3679" i="1" s="1"/>
  <c r="R3678" i="1"/>
  <c r="S3678" i="1" s="1"/>
  <c r="R3677" i="1"/>
  <c r="S3677" i="1" s="1"/>
  <c r="R3676" i="1"/>
  <c r="S3676" i="1" s="1"/>
  <c r="R3675" i="1"/>
  <c r="S3675" i="1" s="1"/>
  <c r="R3674" i="1"/>
  <c r="S3674" i="1" s="1"/>
  <c r="R3673" i="1"/>
  <c r="S3673" i="1" s="1"/>
  <c r="R3672" i="1"/>
  <c r="S3672" i="1" s="1"/>
  <c r="R3671" i="1"/>
  <c r="S3671" i="1" s="1"/>
  <c r="R3670" i="1"/>
  <c r="S3670" i="1" s="1"/>
  <c r="R3669" i="1"/>
  <c r="S3669" i="1" s="1"/>
  <c r="R3668" i="1"/>
  <c r="S3668" i="1" s="1"/>
  <c r="R3667" i="1"/>
  <c r="S3667" i="1" s="1"/>
  <c r="R3666" i="1"/>
  <c r="S3666" i="1" s="1"/>
  <c r="R3665" i="1"/>
  <c r="S3665" i="1" s="1"/>
  <c r="R3664" i="1"/>
  <c r="S3664" i="1" s="1"/>
  <c r="R3663" i="1"/>
  <c r="S3663" i="1" s="1"/>
  <c r="R3662" i="1"/>
  <c r="S3662" i="1" s="1"/>
  <c r="R3661" i="1"/>
  <c r="S3661" i="1" s="1"/>
  <c r="R3660" i="1"/>
  <c r="S3660" i="1" s="1"/>
  <c r="R3659" i="1"/>
  <c r="S3659" i="1" s="1"/>
  <c r="R3658" i="1"/>
  <c r="S3658" i="1" s="1"/>
  <c r="R3657" i="1"/>
  <c r="S3657" i="1" s="1"/>
  <c r="R3656" i="1"/>
  <c r="S3656" i="1" s="1"/>
  <c r="R3655" i="1"/>
  <c r="S3655" i="1" s="1"/>
  <c r="R3654" i="1"/>
  <c r="S3654" i="1" s="1"/>
  <c r="R3653" i="1"/>
  <c r="S3653" i="1" s="1"/>
  <c r="R3652" i="1"/>
  <c r="S3652" i="1" s="1"/>
  <c r="R3651" i="1"/>
  <c r="S3651" i="1" s="1"/>
  <c r="R3650" i="1"/>
  <c r="S3650" i="1" s="1"/>
  <c r="R3649" i="1"/>
  <c r="S3649" i="1" s="1"/>
  <c r="R3648" i="1"/>
  <c r="S3648" i="1" s="1"/>
  <c r="R3647" i="1"/>
  <c r="S3647" i="1" s="1"/>
  <c r="R3646" i="1"/>
  <c r="S3646" i="1" s="1"/>
  <c r="R3645" i="1"/>
  <c r="S3645" i="1" s="1"/>
  <c r="R3644" i="1"/>
  <c r="S3644" i="1" s="1"/>
  <c r="R3643" i="1"/>
  <c r="S3643" i="1" s="1"/>
  <c r="R3642" i="1"/>
  <c r="S3642" i="1" s="1"/>
  <c r="R3641" i="1"/>
  <c r="S3641" i="1" s="1"/>
  <c r="R3640" i="1"/>
  <c r="S3640" i="1" s="1"/>
  <c r="R3639" i="1"/>
  <c r="S3639" i="1" s="1"/>
  <c r="R3638" i="1"/>
  <c r="S3638" i="1" s="1"/>
  <c r="R3637" i="1"/>
  <c r="S3637" i="1" s="1"/>
  <c r="R3636" i="1"/>
  <c r="S3636" i="1" s="1"/>
  <c r="R3635" i="1"/>
  <c r="S3635" i="1" s="1"/>
  <c r="R3634" i="1"/>
  <c r="S3634" i="1" s="1"/>
  <c r="R3633" i="1"/>
  <c r="S3633" i="1" s="1"/>
  <c r="R3632" i="1"/>
  <c r="S3632" i="1" s="1"/>
  <c r="R3631" i="1"/>
  <c r="S3631" i="1" s="1"/>
  <c r="R3630" i="1"/>
  <c r="S3630" i="1" s="1"/>
  <c r="R3629" i="1"/>
  <c r="S3629" i="1" s="1"/>
  <c r="R3628" i="1"/>
  <c r="S3628" i="1" s="1"/>
  <c r="R3627" i="1"/>
  <c r="S3627" i="1" s="1"/>
  <c r="R3626" i="1"/>
  <c r="S3626" i="1" s="1"/>
  <c r="R3625" i="1"/>
  <c r="S3625" i="1" s="1"/>
  <c r="R3624" i="1"/>
  <c r="S3624" i="1" s="1"/>
  <c r="R3623" i="1"/>
  <c r="S3623" i="1" s="1"/>
  <c r="R3622" i="1"/>
  <c r="S3622" i="1" s="1"/>
  <c r="R3621" i="1"/>
  <c r="S3621" i="1" s="1"/>
  <c r="R3620" i="1"/>
  <c r="S3620" i="1" s="1"/>
  <c r="R3619" i="1"/>
  <c r="S3619" i="1" s="1"/>
  <c r="R3618" i="1"/>
  <c r="S3618" i="1" s="1"/>
  <c r="R3617" i="1"/>
  <c r="S3617" i="1" s="1"/>
  <c r="R3616" i="1"/>
  <c r="S3616" i="1" s="1"/>
  <c r="R3615" i="1"/>
  <c r="S3615" i="1" s="1"/>
  <c r="R3614" i="1"/>
  <c r="S3614" i="1" s="1"/>
  <c r="R3613" i="1"/>
  <c r="S3613" i="1" s="1"/>
  <c r="R3612" i="1"/>
  <c r="S3612" i="1" s="1"/>
  <c r="R3611" i="1"/>
  <c r="S3611" i="1" s="1"/>
  <c r="R3610" i="1"/>
  <c r="S3610" i="1" s="1"/>
  <c r="R3609" i="1"/>
  <c r="S3609" i="1" s="1"/>
  <c r="R3608" i="1"/>
  <c r="S3608" i="1" s="1"/>
  <c r="R3607" i="1"/>
  <c r="S3607" i="1" s="1"/>
  <c r="R3606" i="1"/>
  <c r="S3606" i="1" s="1"/>
  <c r="R3605" i="1"/>
  <c r="S3605" i="1" s="1"/>
  <c r="R3604" i="1"/>
  <c r="S3604" i="1" s="1"/>
  <c r="R3603" i="1"/>
  <c r="S3603" i="1" s="1"/>
  <c r="R3602" i="1"/>
  <c r="S3602" i="1" s="1"/>
  <c r="R3601" i="1"/>
  <c r="S3601" i="1" s="1"/>
  <c r="R3600" i="1"/>
  <c r="S3600" i="1" s="1"/>
  <c r="R3599" i="1"/>
  <c r="S3599" i="1" s="1"/>
  <c r="R3598" i="1"/>
  <c r="S3598" i="1" s="1"/>
  <c r="R3597" i="1"/>
  <c r="S3597" i="1" s="1"/>
  <c r="R3596" i="1"/>
  <c r="S3596" i="1" s="1"/>
  <c r="R3595" i="1"/>
  <c r="S3595" i="1" s="1"/>
  <c r="R3594" i="1"/>
  <c r="S3594" i="1" s="1"/>
  <c r="R3593" i="1"/>
  <c r="S3593" i="1" s="1"/>
  <c r="R3592" i="1"/>
  <c r="S3592" i="1" s="1"/>
  <c r="R3591" i="1"/>
  <c r="S3591" i="1" s="1"/>
  <c r="R3590" i="1"/>
  <c r="S3590" i="1" s="1"/>
  <c r="R3589" i="1"/>
  <c r="S3589" i="1" s="1"/>
  <c r="R3588" i="1"/>
  <c r="S3588" i="1" s="1"/>
  <c r="R3587" i="1"/>
  <c r="S3587" i="1" s="1"/>
  <c r="R3586" i="1"/>
  <c r="S3586" i="1" s="1"/>
  <c r="R3585" i="1"/>
  <c r="S3585" i="1" s="1"/>
  <c r="R3584" i="1"/>
  <c r="S3584" i="1" s="1"/>
  <c r="R3583" i="1"/>
  <c r="S3583" i="1" s="1"/>
  <c r="R3582" i="1"/>
  <c r="S3582" i="1" s="1"/>
  <c r="R3581" i="1"/>
  <c r="S3581" i="1" s="1"/>
  <c r="R3580" i="1"/>
  <c r="S3580" i="1" s="1"/>
  <c r="R3579" i="1"/>
  <c r="S3579" i="1" s="1"/>
  <c r="R3578" i="1"/>
  <c r="S3578" i="1" s="1"/>
  <c r="R3577" i="1"/>
  <c r="S3577" i="1" s="1"/>
  <c r="R3576" i="1"/>
  <c r="S3576" i="1" s="1"/>
  <c r="R3575" i="1"/>
  <c r="S3575" i="1" s="1"/>
  <c r="R3574" i="1"/>
  <c r="S3574" i="1" s="1"/>
  <c r="R3573" i="1"/>
  <c r="S3573" i="1" s="1"/>
  <c r="R3572" i="1"/>
  <c r="S3572" i="1" s="1"/>
  <c r="R3571" i="1"/>
  <c r="S3571" i="1" s="1"/>
  <c r="R3570" i="1"/>
  <c r="S3570" i="1" s="1"/>
  <c r="R3569" i="1"/>
  <c r="S3569" i="1" s="1"/>
  <c r="R3568" i="1"/>
  <c r="S3568" i="1" s="1"/>
  <c r="R3567" i="1"/>
  <c r="S3567" i="1" s="1"/>
  <c r="R3566" i="1"/>
  <c r="S3566" i="1" s="1"/>
  <c r="R3565" i="1"/>
  <c r="S3565" i="1" s="1"/>
  <c r="R3564" i="1"/>
  <c r="S3564" i="1" s="1"/>
  <c r="R3563" i="1"/>
  <c r="S3563" i="1" s="1"/>
  <c r="R3562" i="1"/>
  <c r="S3562" i="1" s="1"/>
  <c r="R3561" i="1"/>
  <c r="S3561" i="1" s="1"/>
  <c r="R3560" i="1"/>
  <c r="S3560" i="1" s="1"/>
  <c r="R3559" i="1"/>
  <c r="S3559" i="1" s="1"/>
  <c r="R3558" i="1"/>
  <c r="S3558" i="1" s="1"/>
  <c r="R3557" i="1"/>
  <c r="S3557" i="1" s="1"/>
  <c r="R3556" i="1"/>
  <c r="S3556" i="1" s="1"/>
  <c r="R3555" i="1"/>
  <c r="S3555" i="1" s="1"/>
  <c r="R3554" i="1"/>
  <c r="S3554" i="1" s="1"/>
  <c r="R3553" i="1"/>
  <c r="S3553" i="1" s="1"/>
  <c r="R3552" i="1"/>
  <c r="S3552" i="1" s="1"/>
  <c r="R3551" i="1"/>
  <c r="S3551" i="1" s="1"/>
  <c r="R3550" i="1"/>
  <c r="S3550" i="1" s="1"/>
  <c r="R3549" i="1"/>
  <c r="S3549" i="1" s="1"/>
  <c r="R3548" i="1"/>
  <c r="S3548" i="1" s="1"/>
  <c r="R3547" i="1"/>
  <c r="S3547" i="1" s="1"/>
  <c r="R3546" i="1"/>
  <c r="S3546" i="1" s="1"/>
  <c r="R3545" i="1"/>
  <c r="S3545" i="1" s="1"/>
  <c r="R3544" i="1"/>
  <c r="S3544" i="1" s="1"/>
  <c r="R3543" i="1"/>
  <c r="S3543" i="1" s="1"/>
  <c r="R3542" i="1"/>
  <c r="S3542" i="1" s="1"/>
  <c r="R3541" i="1"/>
  <c r="S3541" i="1" s="1"/>
  <c r="R3540" i="1"/>
  <c r="S3540" i="1" s="1"/>
  <c r="R3539" i="1"/>
  <c r="S3539" i="1" s="1"/>
  <c r="R3538" i="1"/>
  <c r="S3538" i="1" s="1"/>
  <c r="R3537" i="1"/>
  <c r="S3537" i="1" s="1"/>
  <c r="R3536" i="1"/>
  <c r="S3536" i="1" s="1"/>
  <c r="R3535" i="1"/>
  <c r="S3535" i="1" s="1"/>
  <c r="R3534" i="1"/>
  <c r="S3534" i="1" s="1"/>
  <c r="R3533" i="1"/>
  <c r="S3533" i="1" s="1"/>
  <c r="R3532" i="1"/>
  <c r="S3532" i="1" s="1"/>
  <c r="R3531" i="1"/>
  <c r="S3531" i="1" s="1"/>
  <c r="R3530" i="1"/>
  <c r="S3530" i="1" s="1"/>
  <c r="R3529" i="1"/>
  <c r="S3529" i="1" s="1"/>
  <c r="R3528" i="1"/>
  <c r="S3528" i="1" s="1"/>
  <c r="R3527" i="1"/>
  <c r="S3527" i="1" s="1"/>
  <c r="R3526" i="1"/>
  <c r="S3526" i="1" s="1"/>
  <c r="R3525" i="1"/>
  <c r="S3525" i="1" s="1"/>
  <c r="R3524" i="1"/>
  <c r="S3524" i="1" s="1"/>
  <c r="R3523" i="1"/>
  <c r="S3523" i="1" s="1"/>
  <c r="R3522" i="1"/>
  <c r="S3522" i="1" s="1"/>
  <c r="R3521" i="1"/>
  <c r="S3521" i="1" s="1"/>
  <c r="R3520" i="1"/>
  <c r="S3520" i="1" s="1"/>
  <c r="R3519" i="1"/>
  <c r="S3519" i="1" s="1"/>
  <c r="R3518" i="1"/>
  <c r="S3518" i="1" s="1"/>
  <c r="R3517" i="1"/>
  <c r="S3517" i="1" s="1"/>
  <c r="R3516" i="1"/>
  <c r="S3516" i="1" s="1"/>
  <c r="R3515" i="1"/>
  <c r="S3515" i="1" s="1"/>
  <c r="R3514" i="1"/>
  <c r="S3514" i="1" s="1"/>
  <c r="R3513" i="1"/>
  <c r="S3513" i="1" s="1"/>
  <c r="R3512" i="1"/>
  <c r="S3512" i="1" s="1"/>
  <c r="R3511" i="1"/>
  <c r="S3511" i="1" s="1"/>
  <c r="R3510" i="1"/>
  <c r="S3510" i="1" s="1"/>
  <c r="R3509" i="1"/>
  <c r="S3509" i="1" s="1"/>
  <c r="R3508" i="1"/>
  <c r="S3508" i="1" s="1"/>
  <c r="R3507" i="1"/>
  <c r="S3507" i="1" s="1"/>
  <c r="R3506" i="1"/>
  <c r="S3506" i="1" s="1"/>
  <c r="R3505" i="1"/>
  <c r="S3505" i="1" s="1"/>
  <c r="R3504" i="1"/>
  <c r="S3504" i="1" s="1"/>
  <c r="R3503" i="1"/>
  <c r="S3503" i="1" s="1"/>
  <c r="R3502" i="1"/>
  <c r="S3502" i="1" s="1"/>
  <c r="R3501" i="1"/>
  <c r="S3501" i="1" s="1"/>
  <c r="R3500" i="1"/>
  <c r="S3500" i="1" s="1"/>
  <c r="R3499" i="1"/>
  <c r="S3499" i="1" s="1"/>
  <c r="R3498" i="1"/>
  <c r="S3498" i="1" s="1"/>
  <c r="R3497" i="1"/>
  <c r="S3497" i="1" s="1"/>
  <c r="R3496" i="1"/>
  <c r="S3496" i="1" s="1"/>
  <c r="R3495" i="1"/>
  <c r="S3495" i="1" s="1"/>
  <c r="R3494" i="1"/>
  <c r="S3494" i="1" s="1"/>
  <c r="R3493" i="1"/>
  <c r="S3493" i="1" s="1"/>
  <c r="R3492" i="1"/>
  <c r="S3492" i="1" s="1"/>
  <c r="R3491" i="1"/>
  <c r="S3491" i="1" s="1"/>
  <c r="R3490" i="1"/>
  <c r="S3490" i="1" s="1"/>
  <c r="R3489" i="1"/>
  <c r="S3489" i="1" s="1"/>
  <c r="R3488" i="1"/>
  <c r="S3488" i="1" s="1"/>
  <c r="R3487" i="1"/>
  <c r="S3487" i="1" s="1"/>
  <c r="R3486" i="1"/>
  <c r="S3486" i="1" s="1"/>
  <c r="R3485" i="1"/>
  <c r="S3485" i="1" s="1"/>
  <c r="R3484" i="1"/>
  <c r="S3484" i="1" s="1"/>
  <c r="R3483" i="1"/>
  <c r="S3483" i="1" s="1"/>
  <c r="R3482" i="1"/>
  <c r="S3482" i="1" s="1"/>
  <c r="R3481" i="1"/>
  <c r="S3481" i="1" s="1"/>
  <c r="R3480" i="1"/>
  <c r="S3480" i="1" s="1"/>
  <c r="R3479" i="1"/>
  <c r="S3479" i="1" s="1"/>
  <c r="R3478" i="1"/>
  <c r="S3478" i="1" s="1"/>
  <c r="R3477" i="1"/>
  <c r="S3477" i="1" s="1"/>
  <c r="R3476" i="1"/>
  <c r="S3476" i="1" s="1"/>
  <c r="R3475" i="1"/>
  <c r="S3475" i="1" s="1"/>
  <c r="R3474" i="1"/>
  <c r="S3474" i="1" s="1"/>
  <c r="R3473" i="1"/>
  <c r="S3473" i="1" s="1"/>
  <c r="R3472" i="1"/>
  <c r="S3472" i="1" s="1"/>
  <c r="R3471" i="1"/>
  <c r="S3471" i="1" s="1"/>
  <c r="R3470" i="1"/>
  <c r="S3470" i="1" s="1"/>
  <c r="R3469" i="1"/>
  <c r="S3469" i="1" s="1"/>
  <c r="R3468" i="1"/>
  <c r="S3468" i="1" s="1"/>
  <c r="R3467" i="1"/>
  <c r="S3467" i="1" s="1"/>
  <c r="R3466" i="1"/>
  <c r="S3466" i="1" s="1"/>
  <c r="R3465" i="1"/>
  <c r="S3465" i="1" s="1"/>
  <c r="R3464" i="1"/>
  <c r="S3464" i="1" s="1"/>
  <c r="R3463" i="1"/>
  <c r="S3463" i="1" s="1"/>
  <c r="R3462" i="1"/>
  <c r="S3462" i="1" s="1"/>
  <c r="R3461" i="1"/>
  <c r="S3461" i="1" s="1"/>
  <c r="R3460" i="1"/>
  <c r="S3460" i="1" s="1"/>
  <c r="R3459" i="1"/>
  <c r="S3459" i="1" s="1"/>
  <c r="R3458" i="1"/>
  <c r="S3458" i="1" s="1"/>
  <c r="R3457" i="1"/>
  <c r="S3457" i="1" s="1"/>
  <c r="R3456" i="1"/>
  <c r="S3456" i="1" s="1"/>
  <c r="R3455" i="1"/>
  <c r="S3455" i="1" s="1"/>
  <c r="R3454" i="1"/>
  <c r="S3454" i="1" s="1"/>
  <c r="R3453" i="1"/>
  <c r="S3453" i="1" s="1"/>
  <c r="R3452" i="1"/>
  <c r="S3452" i="1" s="1"/>
  <c r="R3451" i="1"/>
  <c r="S3451" i="1" s="1"/>
  <c r="R3450" i="1"/>
  <c r="S3450" i="1" s="1"/>
  <c r="R3449" i="1"/>
  <c r="S3449" i="1" s="1"/>
  <c r="R3448" i="1"/>
  <c r="S3448" i="1" s="1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4" i="1"/>
  <c r="S3404" i="1" s="1"/>
  <c r="R3403" i="1"/>
  <c r="S3403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90" i="1"/>
  <c r="S3390" i="1" s="1"/>
  <c r="R3389" i="1"/>
  <c r="S3389" i="1" s="1"/>
  <c r="R3388" i="1"/>
  <c r="S3388" i="1" s="1"/>
  <c r="R3387" i="1"/>
  <c r="S3387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5" i="1"/>
  <c r="S3135" i="1" s="1"/>
  <c r="R3134" i="1"/>
  <c r="S3134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8" i="1"/>
  <c r="S2888" i="1" s="1"/>
  <c r="R2887" i="1"/>
  <c r="S2887" i="1" s="1"/>
  <c r="R2886" i="1"/>
  <c r="S2886" i="1" s="1"/>
  <c r="R2885" i="1"/>
  <c r="S2885" i="1" s="1"/>
  <c r="R2884" i="1"/>
  <c r="S2884" i="1" s="1"/>
  <c r="R2883" i="1"/>
  <c r="S2883" i="1" s="1"/>
  <c r="R2882" i="1"/>
  <c r="S2882" i="1" s="1"/>
  <c r="R2881" i="1"/>
  <c r="S2881" i="1" s="1"/>
  <c r="R2880" i="1"/>
  <c r="S2880" i="1" s="1"/>
  <c r="R2879" i="1"/>
  <c r="S2879" i="1" s="1"/>
  <c r="R2878" i="1"/>
  <c r="S2878" i="1" s="1"/>
  <c r="R2877" i="1"/>
  <c r="S2877" i="1" s="1"/>
  <c r="R2876" i="1"/>
  <c r="S2876" i="1" s="1"/>
  <c r="R2875" i="1"/>
  <c r="S2875" i="1" s="1"/>
  <c r="R2874" i="1"/>
  <c r="S2874" i="1" s="1"/>
  <c r="R2873" i="1"/>
  <c r="S2873" i="1" s="1"/>
  <c r="R2872" i="1"/>
  <c r="S2872" i="1" s="1"/>
  <c r="R2871" i="1"/>
  <c r="S2871" i="1" s="1"/>
  <c r="R2870" i="1"/>
  <c r="S2870" i="1" s="1"/>
  <c r="R2869" i="1"/>
  <c r="S2869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2" i="1"/>
  <c r="S2852" i="1" s="1"/>
  <c r="R2851" i="1"/>
  <c r="S2851" i="1" s="1"/>
  <c r="R2850" i="1"/>
  <c r="S2850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30" i="1"/>
  <c r="S2830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1" i="1"/>
  <c r="S2631" i="1" s="1"/>
  <c r="R2630" i="1"/>
  <c r="S2630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9" i="1"/>
  <c r="S2599" i="1" s="1"/>
  <c r="R2598" i="1"/>
  <c r="S2598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2" i="1"/>
  <c r="S2562" i="1" s="1"/>
  <c r="R2561" i="1"/>
  <c r="S2561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1" i="1"/>
  <c r="S2511" i="1" s="1"/>
  <c r="R2510" i="1"/>
  <c r="S2510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1" i="1"/>
  <c r="S2451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7" i="1"/>
  <c r="S2357" i="1" s="1"/>
  <c r="R2356" i="1"/>
  <c r="S2356" i="1" s="1"/>
  <c r="R2355" i="1"/>
  <c r="S2355" i="1" s="1"/>
  <c r="R2354" i="1"/>
  <c r="S2354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3" i="1"/>
  <c r="S2343" i="1" s="1"/>
  <c r="R2342" i="1"/>
  <c r="S2342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8" i="1"/>
  <c r="S2308" i="1" s="1"/>
  <c r="R2307" i="1"/>
  <c r="S2307" i="1" s="1"/>
  <c r="R2306" i="1"/>
  <c r="S2306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7" i="1"/>
  <c r="S2167" i="1" s="1"/>
  <c r="R2166" i="1"/>
  <c r="S2166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8" i="1"/>
  <c r="S1948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5" i="1"/>
  <c r="S1675" i="1" s="1"/>
  <c r="R1674" i="1"/>
  <c r="S1674" i="1" s="1"/>
  <c r="R1673" i="1"/>
  <c r="S1673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1" i="1"/>
  <c r="S1661" i="1" s="1"/>
  <c r="R1660" i="1"/>
  <c r="S1660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50" i="1"/>
  <c r="S1550" i="1" s="1"/>
  <c r="R1549" i="1"/>
  <c r="S1549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7" i="1"/>
  <c r="S1537" i="1" s="1"/>
  <c r="R1536" i="1"/>
  <c r="S1536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9" i="1"/>
  <c r="S1489" i="1" s="1"/>
  <c r="R1488" i="1"/>
  <c r="S1488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R1393" i="1"/>
  <c r="S1393" i="1" s="1"/>
  <c r="R1392" i="1"/>
  <c r="S1392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2" i="1"/>
  <c r="S1152" i="1" s="1"/>
  <c r="R1151" i="1"/>
  <c r="S1151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40" i="1"/>
  <c r="S640" i="1" s="1"/>
  <c r="R639" i="1"/>
  <c r="S639" i="1" s="1"/>
  <c r="R638" i="1"/>
  <c r="S638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9" i="1"/>
  <c r="S289" i="1" s="1"/>
  <c r="R288" i="1"/>
  <c r="S288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A6898" i="1"/>
  <c r="T6898" i="1" s="1"/>
  <c r="A6897" i="1"/>
  <c r="T6897" i="1" s="1"/>
  <c r="A6896" i="1"/>
  <c r="T6896" i="1" s="1"/>
  <c r="A6895" i="1"/>
  <c r="T6895" i="1" s="1"/>
  <c r="A6894" i="1"/>
  <c r="T6894" i="1" s="1"/>
  <c r="A6893" i="1"/>
  <c r="T6893" i="1" s="1"/>
  <c r="A6892" i="1"/>
  <c r="T6892" i="1" s="1"/>
  <c r="A6891" i="1"/>
  <c r="T6891" i="1" s="1"/>
  <c r="A6890" i="1"/>
  <c r="T6890" i="1" s="1"/>
  <c r="A6889" i="1"/>
  <c r="T6889" i="1" s="1"/>
  <c r="A6888" i="1"/>
  <c r="T6888" i="1" s="1"/>
  <c r="A6887" i="1"/>
  <c r="T6887" i="1" s="1"/>
  <c r="A6886" i="1"/>
  <c r="T6886" i="1" s="1"/>
  <c r="A6885" i="1"/>
  <c r="T6885" i="1" s="1"/>
  <c r="A6884" i="1"/>
  <c r="T6884" i="1" s="1"/>
  <c r="A6883" i="1"/>
  <c r="T6883" i="1" s="1"/>
  <c r="A6882" i="1"/>
  <c r="T6882" i="1" s="1"/>
  <c r="A6881" i="1"/>
  <c r="T6881" i="1" s="1"/>
  <c r="A6880" i="1"/>
  <c r="T6880" i="1" s="1"/>
  <c r="A6879" i="1"/>
  <c r="T6879" i="1" s="1"/>
  <c r="A6878" i="1"/>
  <c r="T6878" i="1" s="1"/>
  <c r="A6877" i="1"/>
  <c r="T6877" i="1" s="1"/>
  <c r="A6876" i="1"/>
  <c r="T6876" i="1" s="1"/>
  <c r="A6875" i="1"/>
  <c r="T6875" i="1" s="1"/>
  <c r="A6874" i="1"/>
  <c r="T6874" i="1" s="1"/>
  <c r="A6873" i="1"/>
  <c r="T6873" i="1" s="1"/>
  <c r="A6872" i="1"/>
  <c r="T6872" i="1" s="1"/>
  <c r="A6871" i="1"/>
  <c r="T6871" i="1" s="1"/>
  <c r="A6870" i="1"/>
  <c r="T6870" i="1" s="1"/>
  <c r="A6869" i="1"/>
  <c r="T6869" i="1" s="1"/>
  <c r="A6868" i="1"/>
  <c r="T6868" i="1" s="1"/>
  <c r="A6867" i="1"/>
  <c r="T6867" i="1" s="1"/>
  <c r="A6866" i="1"/>
  <c r="T6866" i="1" s="1"/>
  <c r="A6865" i="1"/>
  <c r="T6865" i="1" s="1"/>
  <c r="A6864" i="1"/>
  <c r="T6864" i="1" s="1"/>
  <c r="A6863" i="1"/>
  <c r="T6863" i="1" s="1"/>
  <c r="A6862" i="1"/>
  <c r="T6862" i="1" s="1"/>
  <c r="A6861" i="1"/>
  <c r="T6861" i="1" s="1"/>
  <c r="A6860" i="1"/>
  <c r="T6860" i="1" s="1"/>
  <c r="A6859" i="1"/>
  <c r="T6859" i="1" s="1"/>
  <c r="A6858" i="1"/>
  <c r="T6858" i="1" s="1"/>
  <c r="A6857" i="1"/>
  <c r="T6857" i="1" s="1"/>
  <c r="A6856" i="1"/>
  <c r="T6856" i="1" s="1"/>
  <c r="A6855" i="1"/>
  <c r="T6855" i="1" s="1"/>
  <c r="A6854" i="1"/>
  <c r="T6854" i="1" s="1"/>
  <c r="A6853" i="1"/>
  <c r="T6853" i="1" s="1"/>
  <c r="A6852" i="1"/>
  <c r="T6852" i="1" s="1"/>
  <c r="A6851" i="1"/>
  <c r="T6851" i="1" s="1"/>
  <c r="A6850" i="1"/>
  <c r="T6850" i="1" s="1"/>
  <c r="A6849" i="1"/>
  <c r="T6849" i="1" s="1"/>
  <c r="A6848" i="1"/>
  <c r="T6848" i="1" s="1"/>
  <c r="A6847" i="1"/>
  <c r="T6847" i="1" s="1"/>
  <c r="A6846" i="1"/>
  <c r="T6846" i="1" s="1"/>
  <c r="A6845" i="1"/>
  <c r="T6845" i="1" s="1"/>
  <c r="A6844" i="1"/>
  <c r="T6844" i="1" s="1"/>
  <c r="A6843" i="1"/>
  <c r="T6843" i="1" s="1"/>
  <c r="A6842" i="1"/>
  <c r="T6842" i="1" s="1"/>
  <c r="A6841" i="1"/>
  <c r="T6841" i="1" s="1"/>
  <c r="A6840" i="1"/>
  <c r="T6840" i="1" s="1"/>
  <c r="A6839" i="1"/>
  <c r="T6839" i="1" s="1"/>
  <c r="A6838" i="1"/>
  <c r="T6838" i="1" s="1"/>
  <c r="A6837" i="1"/>
  <c r="T6837" i="1" s="1"/>
  <c r="A6836" i="1"/>
  <c r="T6836" i="1" s="1"/>
  <c r="A6835" i="1"/>
  <c r="T6835" i="1" s="1"/>
  <c r="A6834" i="1"/>
  <c r="T6834" i="1" s="1"/>
  <c r="A6833" i="1"/>
  <c r="T6833" i="1" s="1"/>
  <c r="A6832" i="1"/>
  <c r="T6832" i="1" s="1"/>
  <c r="A6831" i="1"/>
  <c r="T6831" i="1" s="1"/>
  <c r="A6830" i="1"/>
  <c r="T6830" i="1" s="1"/>
  <c r="A6829" i="1"/>
  <c r="T6829" i="1" s="1"/>
  <c r="A6828" i="1"/>
  <c r="T6828" i="1" s="1"/>
  <c r="A6827" i="1"/>
  <c r="T6827" i="1" s="1"/>
  <c r="A6826" i="1"/>
  <c r="T6826" i="1" s="1"/>
  <c r="A6825" i="1"/>
  <c r="T6825" i="1" s="1"/>
  <c r="A6824" i="1"/>
  <c r="T6824" i="1" s="1"/>
  <c r="A6823" i="1"/>
  <c r="T6823" i="1" s="1"/>
  <c r="A6822" i="1"/>
  <c r="T6822" i="1" s="1"/>
  <c r="A6821" i="1"/>
  <c r="T6821" i="1" s="1"/>
  <c r="A6820" i="1"/>
  <c r="T6820" i="1" s="1"/>
  <c r="A6819" i="1"/>
  <c r="T6819" i="1" s="1"/>
  <c r="A6818" i="1"/>
  <c r="T6818" i="1" s="1"/>
  <c r="A6817" i="1"/>
  <c r="T6817" i="1" s="1"/>
  <c r="A6816" i="1"/>
  <c r="T6816" i="1" s="1"/>
  <c r="A6815" i="1"/>
  <c r="T6815" i="1" s="1"/>
  <c r="A6814" i="1"/>
  <c r="T6814" i="1" s="1"/>
  <c r="A6813" i="1"/>
  <c r="T6813" i="1" s="1"/>
  <c r="A6812" i="1"/>
  <c r="T6812" i="1" s="1"/>
  <c r="A6811" i="1"/>
  <c r="T6811" i="1" s="1"/>
  <c r="A6810" i="1"/>
  <c r="T6810" i="1" s="1"/>
  <c r="A6809" i="1"/>
  <c r="T6809" i="1" s="1"/>
  <c r="A6808" i="1"/>
  <c r="T6808" i="1" s="1"/>
  <c r="A6807" i="1"/>
  <c r="T6807" i="1" s="1"/>
  <c r="A6806" i="1"/>
  <c r="T6806" i="1" s="1"/>
  <c r="A6805" i="1"/>
  <c r="T6805" i="1" s="1"/>
  <c r="A6804" i="1"/>
  <c r="T6804" i="1" s="1"/>
  <c r="A6803" i="1"/>
  <c r="T6803" i="1" s="1"/>
  <c r="A6802" i="1"/>
  <c r="T6802" i="1" s="1"/>
  <c r="A6801" i="1"/>
  <c r="T6801" i="1" s="1"/>
  <c r="A6800" i="1"/>
  <c r="T6800" i="1" s="1"/>
  <c r="A6799" i="1"/>
  <c r="T6799" i="1" s="1"/>
  <c r="A6798" i="1"/>
  <c r="T6798" i="1" s="1"/>
  <c r="A6797" i="1"/>
  <c r="T6797" i="1" s="1"/>
  <c r="A6796" i="1"/>
  <c r="T6796" i="1" s="1"/>
  <c r="A6795" i="1"/>
  <c r="T6795" i="1" s="1"/>
  <c r="A6794" i="1"/>
  <c r="T6794" i="1" s="1"/>
  <c r="A6793" i="1"/>
  <c r="T6793" i="1" s="1"/>
  <c r="A6792" i="1"/>
  <c r="T6792" i="1" s="1"/>
  <c r="A6791" i="1"/>
  <c r="T6791" i="1" s="1"/>
  <c r="A6790" i="1"/>
  <c r="T6790" i="1" s="1"/>
  <c r="A6789" i="1"/>
  <c r="T6789" i="1" s="1"/>
  <c r="A6788" i="1"/>
  <c r="T6788" i="1" s="1"/>
  <c r="A6787" i="1"/>
  <c r="T6787" i="1" s="1"/>
  <c r="A6786" i="1"/>
  <c r="T6786" i="1" s="1"/>
  <c r="A6785" i="1"/>
  <c r="T6785" i="1" s="1"/>
  <c r="A6784" i="1"/>
  <c r="T6784" i="1" s="1"/>
  <c r="A6783" i="1"/>
  <c r="T6783" i="1" s="1"/>
  <c r="A6782" i="1"/>
  <c r="T6782" i="1" s="1"/>
  <c r="A6781" i="1"/>
  <c r="T6781" i="1" s="1"/>
  <c r="A6780" i="1"/>
  <c r="T6780" i="1" s="1"/>
  <c r="A6779" i="1"/>
  <c r="T6779" i="1" s="1"/>
  <c r="A6778" i="1"/>
  <c r="T6778" i="1" s="1"/>
  <c r="A6777" i="1"/>
  <c r="T6777" i="1" s="1"/>
  <c r="A6776" i="1"/>
  <c r="T6776" i="1" s="1"/>
  <c r="A6775" i="1"/>
  <c r="T6775" i="1" s="1"/>
  <c r="A6774" i="1"/>
  <c r="T6774" i="1" s="1"/>
  <c r="A6773" i="1"/>
  <c r="T6773" i="1" s="1"/>
  <c r="A6772" i="1"/>
  <c r="T6772" i="1" s="1"/>
  <c r="A6771" i="1"/>
  <c r="T6771" i="1" s="1"/>
  <c r="A6770" i="1"/>
  <c r="T6770" i="1" s="1"/>
  <c r="A6769" i="1"/>
  <c r="T6769" i="1" s="1"/>
  <c r="A6768" i="1"/>
  <c r="T6768" i="1" s="1"/>
  <c r="A6767" i="1"/>
  <c r="T6767" i="1" s="1"/>
  <c r="A6766" i="1"/>
  <c r="T6766" i="1" s="1"/>
  <c r="A6765" i="1"/>
  <c r="T6765" i="1" s="1"/>
  <c r="A6764" i="1"/>
  <c r="T6764" i="1" s="1"/>
  <c r="A6763" i="1"/>
  <c r="T6763" i="1" s="1"/>
  <c r="A6762" i="1"/>
  <c r="T6762" i="1" s="1"/>
  <c r="A6761" i="1"/>
  <c r="T6761" i="1" s="1"/>
  <c r="A6760" i="1"/>
  <c r="T6760" i="1" s="1"/>
  <c r="A6759" i="1"/>
  <c r="T6759" i="1" s="1"/>
  <c r="A6758" i="1"/>
  <c r="T6758" i="1" s="1"/>
  <c r="A6757" i="1"/>
  <c r="T6757" i="1" s="1"/>
  <c r="A6756" i="1"/>
  <c r="T6756" i="1" s="1"/>
  <c r="A6755" i="1"/>
  <c r="T6755" i="1" s="1"/>
  <c r="A6754" i="1"/>
  <c r="T6754" i="1" s="1"/>
  <c r="A6753" i="1"/>
  <c r="T6753" i="1" s="1"/>
  <c r="A6752" i="1"/>
  <c r="T6752" i="1" s="1"/>
  <c r="A6751" i="1"/>
  <c r="T6751" i="1" s="1"/>
  <c r="A6750" i="1"/>
  <c r="T6750" i="1" s="1"/>
  <c r="A6749" i="1"/>
  <c r="T6749" i="1" s="1"/>
  <c r="A6748" i="1"/>
  <c r="T6748" i="1" s="1"/>
  <c r="A6747" i="1"/>
  <c r="T6747" i="1" s="1"/>
  <c r="A6746" i="1"/>
  <c r="T6746" i="1" s="1"/>
  <c r="A6745" i="1"/>
  <c r="T6745" i="1" s="1"/>
  <c r="A6744" i="1"/>
  <c r="T6744" i="1" s="1"/>
  <c r="A6743" i="1"/>
  <c r="T6743" i="1" s="1"/>
  <c r="A6742" i="1"/>
  <c r="T6742" i="1" s="1"/>
  <c r="A6741" i="1"/>
  <c r="T6741" i="1" s="1"/>
  <c r="A6740" i="1"/>
  <c r="T6740" i="1" s="1"/>
  <c r="A6739" i="1"/>
  <c r="T6739" i="1" s="1"/>
  <c r="A6738" i="1"/>
  <c r="T6738" i="1" s="1"/>
  <c r="A6737" i="1"/>
  <c r="T6737" i="1" s="1"/>
  <c r="A6736" i="1"/>
  <c r="T6736" i="1" s="1"/>
  <c r="A6735" i="1"/>
  <c r="T6735" i="1" s="1"/>
  <c r="A6734" i="1"/>
  <c r="T6734" i="1" s="1"/>
  <c r="A6733" i="1"/>
  <c r="T6733" i="1" s="1"/>
  <c r="A6732" i="1"/>
  <c r="T6732" i="1" s="1"/>
  <c r="A6731" i="1"/>
  <c r="T6731" i="1" s="1"/>
  <c r="A6730" i="1"/>
  <c r="T6730" i="1" s="1"/>
  <c r="A6729" i="1"/>
  <c r="T6729" i="1" s="1"/>
  <c r="A6728" i="1"/>
  <c r="T6728" i="1" s="1"/>
  <c r="A6727" i="1"/>
  <c r="T6727" i="1" s="1"/>
  <c r="A6726" i="1"/>
  <c r="T6726" i="1" s="1"/>
  <c r="A6725" i="1"/>
  <c r="T6725" i="1" s="1"/>
  <c r="A6724" i="1"/>
  <c r="T6724" i="1" s="1"/>
  <c r="A6723" i="1"/>
  <c r="T6723" i="1" s="1"/>
  <c r="A6722" i="1"/>
  <c r="T6722" i="1" s="1"/>
  <c r="A6721" i="1"/>
  <c r="T6721" i="1" s="1"/>
  <c r="A6720" i="1"/>
  <c r="T6720" i="1" s="1"/>
  <c r="A6719" i="1"/>
  <c r="T6719" i="1" s="1"/>
  <c r="A6718" i="1"/>
  <c r="T6718" i="1" s="1"/>
  <c r="A6717" i="1"/>
  <c r="T6717" i="1" s="1"/>
  <c r="A6716" i="1"/>
  <c r="T6716" i="1" s="1"/>
  <c r="A6715" i="1"/>
  <c r="T6715" i="1" s="1"/>
  <c r="A6714" i="1"/>
  <c r="T6714" i="1" s="1"/>
  <c r="A6713" i="1"/>
  <c r="T6713" i="1" s="1"/>
  <c r="A6712" i="1"/>
  <c r="T6712" i="1" s="1"/>
  <c r="A6711" i="1"/>
  <c r="T6711" i="1" s="1"/>
  <c r="A6710" i="1"/>
  <c r="T6710" i="1" s="1"/>
  <c r="A6709" i="1"/>
  <c r="T6709" i="1" s="1"/>
  <c r="A6708" i="1"/>
  <c r="T6708" i="1" s="1"/>
  <c r="A6707" i="1"/>
  <c r="T6707" i="1" s="1"/>
  <c r="A6706" i="1"/>
  <c r="T6706" i="1" s="1"/>
  <c r="A6705" i="1"/>
  <c r="T6705" i="1" s="1"/>
  <c r="A6704" i="1"/>
  <c r="T6704" i="1" s="1"/>
  <c r="A6703" i="1"/>
  <c r="T6703" i="1" s="1"/>
  <c r="A6702" i="1"/>
  <c r="T6702" i="1" s="1"/>
  <c r="A6701" i="1"/>
  <c r="T6701" i="1" s="1"/>
  <c r="A6700" i="1"/>
  <c r="T6700" i="1" s="1"/>
  <c r="A6699" i="1"/>
  <c r="T6699" i="1" s="1"/>
  <c r="A6698" i="1"/>
  <c r="T6698" i="1" s="1"/>
  <c r="A6697" i="1"/>
  <c r="T6697" i="1" s="1"/>
  <c r="A6696" i="1"/>
  <c r="T6696" i="1" s="1"/>
  <c r="A6695" i="1"/>
  <c r="T6695" i="1" s="1"/>
  <c r="A6694" i="1"/>
  <c r="T6694" i="1" s="1"/>
  <c r="A6693" i="1"/>
  <c r="T6693" i="1" s="1"/>
  <c r="A6692" i="1"/>
  <c r="T6692" i="1" s="1"/>
  <c r="A6691" i="1"/>
  <c r="T6691" i="1" s="1"/>
  <c r="A6690" i="1"/>
  <c r="T6690" i="1" s="1"/>
  <c r="A6689" i="1"/>
  <c r="T6689" i="1" s="1"/>
  <c r="A6688" i="1"/>
  <c r="T6688" i="1" s="1"/>
  <c r="A6687" i="1"/>
  <c r="T6687" i="1" s="1"/>
  <c r="A6686" i="1"/>
  <c r="T6686" i="1" s="1"/>
  <c r="A6685" i="1"/>
  <c r="T6685" i="1" s="1"/>
  <c r="A6684" i="1"/>
  <c r="T6684" i="1" s="1"/>
  <c r="A6683" i="1"/>
  <c r="T6683" i="1" s="1"/>
  <c r="A6682" i="1"/>
  <c r="T6682" i="1" s="1"/>
  <c r="A6681" i="1"/>
  <c r="T6681" i="1" s="1"/>
  <c r="A6680" i="1"/>
  <c r="T6680" i="1" s="1"/>
  <c r="A6679" i="1"/>
  <c r="T6679" i="1" s="1"/>
  <c r="A6678" i="1"/>
  <c r="T6678" i="1" s="1"/>
  <c r="A6677" i="1"/>
  <c r="T6677" i="1" s="1"/>
  <c r="A6676" i="1"/>
  <c r="T6676" i="1" s="1"/>
  <c r="A6675" i="1"/>
  <c r="T6675" i="1" s="1"/>
  <c r="A6674" i="1"/>
  <c r="T6674" i="1" s="1"/>
  <c r="A6673" i="1"/>
  <c r="T6673" i="1" s="1"/>
  <c r="A6672" i="1"/>
  <c r="T6672" i="1" s="1"/>
  <c r="A6671" i="1"/>
  <c r="T6671" i="1" s="1"/>
  <c r="A6670" i="1"/>
  <c r="T6670" i="1" s="1"/>
  <c r="A6669" i="1"/>
  <c r="T6669" i="1" s="1"/>
  <c r="A6668" i="1"/>
  <c r="T6668" i="1" s="1"/>
  <c r="A6667" i="1"/>
  <c r="T6667" i="1" s="1"/>
  <c r="A6666" i="1"/>
  <c r="T6666" i="1" s="1"/>
  <c r="A6665" i="1"/>
  <c r="T6665" i="1" s="1"/>
  <c r="A6664" i="1"/>
  <c r="T6664" i="1" s="1"/>
  <c r="A6663" i="1"/>
  <c r="T6663" i="1" s="1"/>
  <c r="A6662" i="1"/>
  <c r="T6662" i="1" s="1"/>
  <c r="A6661" i="1"/>
  <c r="T6661" i="1" s="1"/>
  <c r="A6660" i="1"/>
  <c r="T6660" i="1" s="1"/>
  <c r="A6659" i="1"/>
  <c r="T6659" i="1" s="1"/>
  <c r="A6658" i="1"/>
  <c r="T6658" i="1" s="1"/>
  <c r="A6657" i="1"/>
  <c r="T6657" i="1" s="1"/>
  <c r="A6656" i="1"/>
  <c r="T6656" i="1" s="1"/>
  <c r="A6655" i="1"/>
  <c r="T6655" i="1" s="1"/>
  <c r="A6654" i="1"/>
  <c r="T6654" i="1" s="1"/>
  <c r="A6653" i="1"/>
  <c r="T6653" i="1" s="1"/>
  <c r="A6652" i="1"/>
  <c r="T6652" i="1" s="1"/>
  <c r="A6651" i="1"/>
  <c r="T6651" i="1" s="1"/>
  <c r="A6650" i="1"/>
  <c r="T6650" i="1" s="1"/>
  <c r="A6649" i="1"/>
  <c r="T6649" i="1" s="1"/>
  <c r="A6648" i="1"/>
  <c r="T6648" i="1" s="1"/>
  <c r="A6647" i="1"/>
  <c r="T6647" i="1" s="1"/>
  <c r="A6646" i="1"/>
  <c r="T6646" i="1" s="1"/>
  <c r="A6645" i="1"/>
  <c r="T6645" i="1" s="1"/>
  <c r="A6644" i="1"/>
  <c r="T6644" i="1" s="1"/>
  <c r="A6643" i="1"/>
  <c r="T6643" i="1" s="1"/>
  <c r="A6642" i="1"/>
  <c r="T6642" i="1" s="1"/>
  <c r="A6641" i="1"/>
  <c r="T6641" i="1" s="1"/>
  <c r="A6640" i="1"/>
  <c r="T6640" i="1" s="1"/>
  <c r="A6639" i="1"/>
  <c r="T6639" i="1" s="1"/>
  <c r="A6638" i="1"/>
  <c r="T6638" i="1" s="1"/>
  <c r="A6637" i="1"/>
  <c r="T6637" i="1" s="1"/>
  <c r="A6636" i="1"/>
  <c r="T6636" i="1" s="1"/>
  <c r="A6635" i="1"/>
  <c r="T6635" i="1" s="1"/>
  <c r="A6634" i="1"/>
  <c r="T6634" i="1" s="1"/>
  <c r="A6633" i="1"/>
  <c r="T6633" i="1" s="1"/>
  <c r="A6632" i="1"/>
  <c r="T6632" i="1" s="1"/>
  <c r="A6631" i="1"/>
  <c r="T6631" i="1" s="1"/>
  <c r="A6630" i="1"/>
  <c r="T6630" i="1" s="1"/>
  <c r="A6629" i="1"/>
  <c r="T6629" i="1" s="1"/>
  <c r="A6628" i="1"/>
  <c r="T6628" i="1" s="1"/>
  <c r="A6627" i="1"/>
  <c r="T6627" i="1" s="1"/>
  <c r="A6626" i="1"/>
  <c r="T6626" i="1" s="1"/>
  <c r="A6625" i="1"/>
  <c r="T6625" i="1" s="1"/>
  <c r="A6624" i="1"/>
  <c r="T6624" i="1" s="1"/>
  <c r="A6623" i="1"/>
  <c r="T6623" i="1" s="1"/>
  <c r="A6622" i="1"/>
  <c r="T6622" i="1" s="1"/>
  <c r="A6621" i="1"/>
  <c r="T6621" i="1" s="1"/>
  <c r="A6620" i="1"/>
  <c r="T6620" i="1" s="1"/>
  <c r="A6619" i="1"/>
  <c r="T6619" i="1" s="1"/>
  <c r="A6618" i="1"/>
  <c r="T6618" i="1" s="1"/>
  <c r="A6617" i="1"/>
  <c r="T6617" i="1" s="1"/>
  <c r="A6616" i="1"/>
  <c r="T6616" i="1" s="1"/>
  <c r="A6615" i="1"/>
  <c r="T6615" i="1" s="1"/>
  <c r="A6614" i="1"/>
  <c r="T6614" i="1" s="1"/>
  <c r="A6613" i="1"/>
  <c r="T6613" i="1" s="1"/>
  <c r="A6612" i="1"/>
  <c r="T6612" i="1" s="1"/>
  <c r="A6611" i="1"/>
  <c r="T6611" i="1" s="1"/>
  <c r="A6610" i="1"/>
  <c r="T6610" i="1" s="1"/>
  <c r="A6609" i="1"/>
  <c r="T6609" i="1" s="1"/>
  <c r="A6608" i="1"/>
  <c r="T6608" i="1" s="1"/>
  <c r="A6607" i="1"/>
  <c r="T6607" i="1" s="1"/>
  <c r="A6606" i="1"/>
  <c r="T6606" i="1" s="1"/>
  <c r="A6605" i="1"/>
  <c r="T6605" i="1" s="1"/>
  <c r="A6604" i="1"/>
  <c r="T6604" i="1" s="1"/>
  <c r="A6603" i="1"/>
  <c r="T6603" i="1" s="1"/>
  <c r="A6602" i="1"/>
  <c r="T6602" i="1" s="1"/>
  <c r="A6601" i="1"/>
  <c r="T6601" i="1" s="1"/>
  <c r="A6600" i="1"/>
  <c r="T6600" i="1" s="1"/>
  <c r="A6599" i="1"/>
  <c r="T6599" i="1" s="1"/>
  <c r="A6598" i="1"/>
  <c r="T6598" i="1" s="1"/>
  <c r="A6597" i="1"/>
  <c r="T6597" i="1" s="1"/>
  <c r="A6596" i="1"/>
  <c r="T6596" i="1" s="1"/>
  <c r="A6595" i="1"/>
  <c r="T6595" i="1" s="1"/>
  <c r="A6594" i="1"/>
  <c r="T6594" i="1" s="1"/>
  <c r="A6593" i="1"/>
  <c r="T6593" i="1" s="1"/>
  <c r="A6592" i="1"/>
  <c r="T6592" i="1" s="1"/>
  <c r="A6591" i="1"/>
  <c r="T6591" i="1" s="1"/>
  <c r="A6590" i="1"/>
  <c r="T6590" i="1" s="1"/>
  <c r="A6589" i="1"/>
  <c r="T6589" i="1" s="1"/>
  <c r="A6588" i="1"/>
  <c r="T6588" i="1" s="1"/>
  <c r="A6587" i="1"/>
  <c r="T6587" i="1" s="1"/>
  <c r="A6586" i="1"/>
  <c r="T6586" i="1" s="1"/>
  <c r="A6585" i="1"/>
  <c r="T6585" i="1" s="1"/>
  <c r="A6584" i="1"/>
  <c r="T6584" i="1" s="1"/>
  <c r="A6583" i="1"/>
  <c r="T6583" i="1" s="1"/>
  <c r="A6582" i="1"/>
  <c r="T6582" i="1" s="1"/>
  <c r="A6581" i="1"/>
  <c r="T6581" i="1" s="1"/>
  <c r="A6580" i="1"/>
  <c r="T6580" i="1" s="1"/>
  <c r="A6579" i="1"/>
  <c r="T6579" i="1" s="1"/>
  <c r="A6578" i="1"/>
  <c r="T6578" i="1" s="1"/>
  <c r="A6577" i="1"/>
  <c r="T6577" i="1" s="1"/>
  <c r="A6576" i="1"/>
  <c r="T6576" i="1" s="1"/>
  <c r="A6575" i="1"/>
  <c r="T6575" i="1" s="1"/>
  <c r="A6574" i="1"/>
  <c r="T6574" i="1" s="1"/>
  <c r="A6573" i="1"/>
  <c r="T6573" i="1" s="1"/>
  <c r="A6572" i="1"/>
  <c r="T6572" i="1" s="1"/>
  <c r="A6571" i="1"/>
  <c r="T6571" i="1" s="1"/>
  <c r="A6570" i="1"/>
  <c r="T6570" i="1" s="1"/>
  <c r="A6569" i="1"/>
  <c r="T6569" i="1" s="1"/>
  <c r="A6568" i="1"/>
  <c r="T6568" i="1" s="1"/>
  <c r="A6567" i="1"/>
  <c r="T6567" i="1" s="1"/>
  <c r="A6566" i="1"/>
  <c r="T6566" i="1" s="1"/>
  <c r="A6565" i="1"/>
  <c r="T6565" i="1" s="1"/>
  <c r="A6564" i="1"/>
  <c r="T6564" i="1" s="1"/>
  <c r="A6563" i="1"/>
  <c r="T6563" i="1" s="1"/>
  <c r="A6562" i="1"/>
  <c r="T6562" i="1" s="1"/>
  <c r="A6561" i="1"/>
  <c r="T6561" i="1" s="1"/>
  <c r="A6560" i="1"/>
  <c r="T6560" i="1" s="1"/>
  <c r="A6559" i="1"/>
  <c r="T6559" i="1" s="1"/>
  <c r="A6558" i="1"/>
  <c r="T6558" i="1" s="1"/>
  <c r="A6557" i="1"/>
  <c r="T6557" i="1" s="1"/>
  <c r="A6556" i="1"/>
  <c r="T6556" i="1" s="1"/>
  <c r="A6555" i="1"/>
  <c r="T6555" i="1" s="1"/>
  <c r="A6554" i="1"/>
  <c r="T6554" i="1" s="1"/>
  <c r="A6553" i="1"/>
  <c r="T6553" i="1" s="1"/>
  <c r="A6552" i="1"/>
  <c r="T6552" i="1" s="1"/>
  <c r="A6551" i="1"/>
  <c r="T6551" i="1" s="1"/>
  <c r="A6550" i="1"/>
  <c r="T6550" i="1" s="1"/>
  <c r="A6549" i="1"/>
  <c r="T6549" i="1" s="1"/>
  <c r="A6548" i="1"/>
  <c r="T6548" i="1" s="1"/>
  <c r="A6547" i="1"/>
  <c r="T6547" i="1" s="1"/>
  <c r="A6546" i="1"/>
  <c r="T6546" i="1" s="1"/>
  <c r="A6545" i="1"/>
  <c r="T6545" i="1" s="1"/>
  <c r="A6544" i="1"/>
  <c r="T6544" i="1" s="1"/>
  <c r="A6543" i="1"/>
  <c r="T6543" i="1" s="1"/>
  <c r="A6542" i="1"/>
  <c r="T6542" i="1" s="1"/>
  <c r="A6541" i="1"/>
  <c r="T6541" i="1" s="1"/>
  <c r="A6540" i="1"/>
  <c r="T6540" i="1" s="1"/>
  <c r="A6539" i="1"/>
  <c r="T6539" i="1" s="1"/>
  <c r="A6538" i="1"/>
  <c r="T6538" i="1" s="1"/>
  <c r="A6537" i="1"/>
  <c r="T6537" i="1" s="1"/>
  <c r="A6536" i="1"/>
  <c r="T6536" i="1" s="1"/>
  <c r="A6535" i="1"/>
  <c r="T6535" i="1" s="1"/>
  <c r="A6534" i="1"/>
  <c r="T6534" i="1" s="1"/>
  <c r="A6533" i="1"/>
  <c r="T6533" i="1" s="1"/>
  <c r="A6532" i="1"/>
  <c r="T6532" i="1" s="1"/>
  <c r="A6531" i="1"/>
  <c r="T6531" i="1" s="1"/>
  <c r="A6530" i="1"/>
  <c r="T6530" i="1" s="1"/>
  <c r="A6529" i="1"/>
  <c r="T6529" i="1" s="1"/>
  <c r="A6528" i="1"/>
  <c r="T6528" i="1" s="1"/>
  <c r="A6527" i="1"/>
  <c r="T6527" i="1" s="1"/>
  <c r="A6526" i="1"/>
  <c r="T6526" i="1" s="1"/>
  <c r="A6525" i="1"/>
  <c r="T6525" i="1" s="1"/>
  <c r="A6524" i="1"/>
  <c r="T6524" i="1" s="1"/>
  <c r="A6523" i="1"/>
  <c r="T6523" i="1" s="1"/>
  <c r="A6522" i="1"/>
  <c r="T6522" i="1" s="1"/>
  <c r="A6521" i="1"/>
  <c r="T6521" i="1" s="1"/>
  <c r="A6520" i="1"/>
  <c r="T6520" i="1" s="1"/>
  <c r="A6519" i="1"/>
  <c r="T6519" i="1" s="1"/>
  <c r="A6518" i="1"/>
  <c r="T6518" i="1" s="1"/>
  <c r="A6517" i="1"/>
  <c r="T6517" i="1" s="1"/>
  <c r="A6516" i="1"/>
  <c r="T6516" i="1" s="1"/>
  <c r="A6515" i="1"/>
  <c r="T6515" i="1" s="1"/>
  <c r="A6514" i="1"/>
  <c r="T6514" i="1" s="1"/>
  <c r="A6513" i="1"/>
  <c r="T6513" i="1" s="1"/>
  <c r="A6512" i="1"/>
  <c r="T6512" i="1" s="1"/>
  <c r="A6511" i="1"/>
  <c r="T6511" i="1" s="1"/>
  <c r="A6510" i="1"/>
  <c r="T6510" i="1" s="1"/>
  <c r="A6509" i="1"/>
  <c r="T6509" i="1" s="1"/>
  <c r="A6508" i="1"/>
  <c r="T6508" i="1" s="1"/>
  <c r="A6507" i="1"/>
  <c r="T6507" i="1" s="1"/>
  <c r="A6506" i="1"/>
  <c r="T6506" i="1" s="1"/>
  <c r="A6505" i="1"/>
  <c r="T6505" i="1" s="1"/>
  <c r="A6504" i="1"/>
  <c r="T6504" i="1" s="1"/>
  <c r="A6503" i="1"/>
  <c r="T6503" i="1" s="1"/>
  <c r="A6502" i="1"/>
  <c r="T6502" i="1" s="1"/>
  <c r="A6501" i="1"/>
  <c r="T6501" i="1" s="1"/>
  <c r="A6500" i="1"/>
  <c r="T6500" i="1" s="1"/>
  <c r="A6499" i="1"/>
  <c r="T6499" i="1" s="1"/>
  <c r="A6498" i="1"/>
  <c r="T6498" i="1" s="1"/>
  <c r="A6497" i="1"/>
  <c r="T6497" i="1" s="1"/>
  <c r="A6496" i="1"/>
  <c r="T6496" i="1" s="1"/>
  <c r="A6495" i="1"/>
  <c r="T6495" i="1" s="1"/>
  <c r="A6494" i="1"/>
  <c r="T6494" i="1" s="1"/>
  <c r="A6493" i="1"/>
  <c r="T6493" i="1" s="1"/>
  <c r="A6492" i="1"/>
  <c r="T6492" i="1" s="1"/>
  <c r="A6491" i="1"/>
  <c r="T6491" i="1" s="1"/>
  <c r="A6490" i="1"/>
  <c r="T6490" i="1" s="1"/>
  <c r="A6489" i="1"/>
  <c r="T6489" i="1" s="1"/>
  <c r="A6488" i="1"/>
  <c r="T6488" i="1" s="1"/>
  <c r="A6487" i="1"/>
  <c r="T6487" i="1" s="1"/>
  <c r="A6486" i="1"/>
  <c r="T6486" i="1" s="1"/>
  <c r="A6485" i="1"/>
  <c r="T6485" i="1" s="1"/>
  <c r="A6484" i="1"/>
  <c r="T6484" i="1" s="1"/>
  <c r="A6483" i="1"/>
  <c r="T6483" i="1" s="1"/>
  <c r="A6482" i="1"/>
  <c r="T6482" i="1" s="1"/>
  <c r="A6481" i="1"/>
  <c r="T6481" i="1" s="1"/>
  <c r="A6480" i="1"/>
  <c r="T6480" i="1" s="1"/>
  <c r="A6479" i="1"/>
  <c r="T6479" i="1" s="1"/>
  <c r="A6478" i="1"/>
  <c r="T6478" i="1" s="1"/>
  <c r="A6477" i="1"/>
  <c r="T6477" i="1" s="1"/>
  <c r="A6476" i="1"/>
  <c r="T6476" i="1" s="1"/>
  <c r="A6475" i="1"/>
  <c r="T6475" i="1" s="1"/>
  <c r="A6474" i="1"/>
  <c r="T6474" i="1" s="1"/>
  <c r="A6473" i="1"/>
  <c r="T6473" i="1" s="1"/>
  <c r="A6472" i="1"/>
  <c r="T6472" i="1" s="1"/>
  <c r="A6471" i="1"/>
  <c r="T6471" i="1" s="1"/>
  <c r="A6470" i="1"/>
  <c r="T6470" i="1" s="1"/>
  <c r="A6469" i="1"/>
  <c r="T6469" i="1" s="1"/>
  <c r="A6468" i="1"/>
  <c r="T6468" i="1" s="1"/>
  <c r="A6467" i="1"/>
  <c r="T6467" i="1" s="1"/>
  <c r="A6466" i="1"/>
  <c r="T6466" i="1" s="1"/>
  <c r="A6465" i="1"/>
  <c r="T6465" i="1" s="1"/>
  <c r="A6464" i="1"/>
  <c r="T6464" i="1" s="1"/>
  <c r="A6463" i="1"/>
  <c r="T6463" i="1" s="1"/>
  <c r="A6462" i="1"/>
  <c r="T6462" i="1" s="1"/>
  <c r="A6461" i="1"/>
  <c r="T6461" i="1" s="1"/>
  <c r="A6460" i="1"/>
  <c r="T6460" i="1" s="1"/>
  <c r="A6459" i="1"/>
  <c r="T6459" i="1" s="1"/>
  <c r="A6458" i="1"/>
  <c r="T6458" i="1" s="1"/>
  <c r="A6457" i="1"/>
  <c r="T6457" i="1" s="1"/>
  <c r="A6456" i="1"/>
  <c r="T6456" i="1" s="1"/>
  <c r="A6455" i="1"/>
  <c r="T6455" i="1" s="1"/>
  <c r="A6454" i="1"/>
  <c r="T6454" i="1" s="1"/>
  <c r="A6453" i="1"/>
  <c r="T6453" i="1" s="1"/>
  <c r="A6452" i="1"/>
  <c r="T6452" i="1" s="1"/>
  <c r="A6451" i="1"/>
  <c r="T6451" i="1" s="1"/>
  <c r="A6450" i="1"/>
  <c r="T6450" i="1" s="1"/>
  <c r="A6449" i="1"/>
  <c r="T6449" i="1" s="1"/>
  <c r="A6448" i="1"/>
  <c r="T6448" i="1" s="1"/>
  <c r="A6447" i="1"/>
  <c r="T6447" i="1" s="1"/>
  <c r="A6446" i="1"/>
  <c r="T6446" i="1" s="1"/>
  <c r="A6445" i="1"/>
  <c r="T6445" i="1" s="1"/>
  <c r="A6444" i="1"/>
  <c r="T6444" i="1" s="1"/>
  <c r="A6443" i="1"/>
  <c r="T6443" i="1" s="1"/>
  <c r="A6442" i="1"/>
  <c r="T6442" i="1" s="1"/>
  <c r="A6441" i="1"/>
  <c r="T6441" i="1" s="1"/>
  <c r="A6440" i="1"/>
  <c r="T6440" i="1" s="1"/>
  <c r="A6439" i="1"/>
  <c r="T6439" i="1" s="1"/>
  <c r="A6438" i="1"/>
  <c r="T6438" i="1" s="1"/>
  <c r="A6437" i="1"/>
  <c r="T6437" i="1" s="1"/>
  <c r="A6436" i="1"/>
  <c r="T6436" i="1" s="1"/>
  <c r="A6435" i="1"/>
  <c r="T6435" i="1" s="1"/>
  <c r="A6434" i="1"/>
  <c r="T6434" i="1" s="1"/>
  <c r="A6433" i="1"/>
  <c r="T6433" i="1" s="1"/>
  <c r="A6432" i="1"/>
  <c r="T6432" i="1" s="1"/>
  <c r="A6431" i="1"/>
  <c r="T6431" i="1" s="1"/>
  <c r="A6430" i="1"/>
  <c r="T6430" i="1" s="1"/>
  <c r="A6429" i="1"/>
  <c r="T6429" i="1" s="1"/>
  <c r="A6428" i="1"/>
  <c r="T6428" i="1" s="1"/>
  <c r="A6427" i="1"/>
  <c r="T6427" i="1" s="1"/>
  <c r="A6426" i="1"/>
  <c r="T6426" i="1" s="1"/>
  <c r="A6425" i="1"/>
  <c r="T6425" i="1" s="1"/>
  <c r="A6424" i="1"/>
  <c r="T6424" i="1" s="1"/>
  <c r="A6423" i="1"/>
  <c r="T6423" i="1" s="1"/>
  <c r="A6422" i="1"/>
  <c r="T6422" i="1" s="1"/>
  <c r="A6421" i="1"/>
  <c r="T6421" i="1" s="1"/>
  <c r="A6420" i="1"/>
  <c r="T6420" i="1" s="1"/>
  <c r="A6419" i="1"/>
  <c r="T6419" i="1" s="1"/>
  <c r="A6418" i="1"/>
  <c r="T6418" i="1" s="1"/>
  <c r="A6417" i="1"/>
  <c r="T6417" i="1" s="1"/>
  <c r="A6416" i="1"/>
  <c r="T6416" i="1" s="1"/>
  <c r="A6415" i="1"/>
  <c r="T6415" i="1" s="1"/>
  <c r="A6414" i="1"/>
  <c r="T6414" i="1" s="1"/>
  <c r="A6413" i="1"/>
  <c r="T6413" i="1" s="1"/>
  <c r="A6412" i="1"/>
  <c r="T6412" i="1" s="1"/>
  <c r="A6411" i="1"/>
  <c r="T6411" i="1" s="1"/>
  <c r="A6410" i="1"/>
  <c r="T6410" i="1" s="1"/>
  <c r="A6409" i="1"/>
  <c r="T6409" i="1" s="1"/>
  <c r="A6408" i="1"/>
  <c r="T6408" i="1" s="1"/>
  <c r="A6407" i="1"/>
  <c r="T6407" i="1" s="1"/>
  <c r="A6406" i="1"/>
  <c r="T6406" i="1" s="1"/>
  <c r="A6405" i="1"/>
  <c r="T6405" i="1" s="1"/>
  <c r="A6404" i="1"/>
  <c r="T6404" i="1" s="1"/>
  <c r="A6403" i="1"/>
  <c r="T6403" i="1" s="1"/>
  <c r="A6402" i="1"/>
  <c r="T6402" i="1" s="1"/>
  <c r="A6401" i="1"/>
  <c r="T6401" i="1" s="1"/>
  <c r="A6400" i="1"/>
  <c r="T6400" i="1" s="1"/>
  <c r="A6399" i="1"/>
  <c r="T6399" i="1" s="1"/>
  <c r="A6398" i="1"/>
  <c r="T6398" i="1" s="1"/>
  <c r="A6397" i="1"/>
  <c r="T6397" i="1" s="1"/>
  <c r="A6396" i="1"/>
  <c r="T6396" i="1" s="1"/>
  <c r="A6395" i="1"/>
  <c r="T6395" i="1" s="1"/>
  <c r="A6394" i="1"/>
  <c r="T6394" i="1" s="1"/>
  <c r="A6393" i="1"/>
  <c r="T6393" i="1" s="1"/>
  <c r="A6392" i="1"/>
  <c r="T6392" i="1" s="1"/>
  <c r="A6391" i="1"/>
  <c r="T6391" i="1" s="1"/>
  <c r="A6390" i="1"/>
  <c r="T6390" i="1" s="1"/>
  <c r="A6389" i="1"/>
  <c r="T6389" i="1" s="1"/>
  <c r="A6388" i="1"/>
  <c r="T6388" i="1" s="1"/>
  <c r="A6387" i="1"/>
  <c r="T6387" i="1" s="1"/>
  <c r="A6386" i="1"/>
  <c r="T6386" i="1" s="1"/>
  <c r="A6385" i="1"/>
  <c r="T6385" i="1" s="1"/>
  <c r="A6384" i="1"/>
  <c r="T6384" i="1" s="1"/>
  <c r="A6383" i="1"/>
  <c r="T6383" i="1" s="1"/>
  <c r="A6382" i="1"/>
  <c r="T6382" i="1" s="1"/>
  <c r="A6381" i="1"/>
  <c r="T6381" i="1" s="1"/>
  <c r="A6380" i="1"/>
  <c r="T6380" i="1" s="1"/>
  <c r="A6379" i="1"/>
  <c r="T6379" i="1" s="1"/>
  <c r="A6378" i="1"/>
  <c r="T6378" i="1" s="1"/>
  <c r="A6377" i="1"/>
  <c r="T6377" i="1" s="1"/>
  <c r="A6376" i="1"/>
  <c r="T6376" i="1" s="1"/>
  <c r="A6375" i="1"/>
  <c r="T6375" i="1" s="1"/>
  <c r="A6374" i="1"/>
  <c r="T6374" i="1" s="1"/>
  <c r="A6373" i="1"/>
  <c r="T6373" i="1" s="1"/>
  <c r="A6372" i="1"/>
  <c r="T6372" i="1" s="1"/>
  <c r="A6371" i="1"/>
  <c r="T6371" i="1" s="1"/>
  <c r="A6370" i="1"/>
  <c r="T6370" i="1" s="1"/>
  <c r="A6369" i="1"/>
  <c r="T6369" i="1" s="1"/>
  <c r="A6368" i="1"/>
  <c r="T6368" i="1" s="1"/>
  <c r="A6367" i="1"/>
  <c r="T6367" i="1" s="1"/>
  <c r="A6366" i="1"/>
  <c r="T6366" i="1" s="1"/>
  <c r="A6365" i="1"/>
  <c r="T6365" i="1" s="1"/>
  <c r="A6364" i="1"/>
  <c r="T6364" i="1" s="1"/>
  <c r="A6363" i="1"/>
  <c r="T6363" i="1" s="1"/>
  <c r="A6362" i="1"/>
  <c r="T6362" i="1" s="1"/>
  <c r="A6361" i="1"/>
  <c r="T6361" i="1" s="1"/>
  <c r="A6360" i="1"/>
  <c r="T6360" i="1" s="1"/>
  <c r="A6359" i="1"/>
  <c r="T6359" i="1" s="1"/>
  <c r="A6358" i="1"/>
  <c r="T6358" i="1" s="1"/>
  <c r="A6357" i="1"/>
  <c r="T6357" i="1" s="1"/>
  <c r="A6356" i="1"/>
  <c r="T6356" i="1" s="1"/>
  <c r="A6355" i="1"/>
  <c r="T6355" i="1" s="1"/>
  <c r="A6354" i="1"/>
  <c r="T6354" i="1" s="1"/>
  <c r="A6353" i="1"/>
  <c r="T6353" i="1" s="1"/>
  <c r="A6352" i="1"/>
  <c r="T6352" i="1" s="1"/>
  <c r="A6351" i="1"/>
  <c r="T6351" i="1" s="1"/>
  <c r="A6350" i="1"/>
  <c r="T6350" i="1" s="1"/>
  <c r="A6349" i="1"/>
  <c r="T6349" i="1" s="1"/>
  <c r="A6348" i="1"/>
  <c r="T6348" i="1" s="1"/>
  <c r="A6347" i="1"/>
  <c r="T6347" i="1" s="1"/>
  <c r="A6346" i="1"/>
  <c r="T6346" i="1" s="1"/>
  <c r="A6345" i="1"/>
  <c r="T6345" i="1" s="1"/>
  <c r="A6344" i="1"/>
  <c r="T6344" i="1" s="1"/>
  <c r="A6343" i="1"/>
  <c r="T6343" i="1" s="1"/>
  <c r="A6342" i="1"/>
  <c r="T6342" i="1" s="1"/>
  <c r="A6341" i="1"/>
  <c r="T6341" i="1" s="1"/>
  <c r="A6340" i="1"/>
  <c r="T6340" i="1" s="1"/>
  <c r="A6339" i="1"/>
  <c r="T6339" i="1" s="1"/>
  <c r="A6338" i="1"/>
  <c r="T6338" i="1" s="1"/>
  <c r="A6337" i="1"/>
  <c r="T6337" i="1" s="1"/>
  <c r="A6336" i="1"/>
  <c r="T6336" i="1" s="1"/>
  <c r="A6335" i="1"/>
  <c r="T6335" i="1" s="1"/>
  <c r="A6334" i="1"/>
  <c r="T6334" i="1" s="1"/>
  <c r="A6333" i="1"/>
  <c r="T6333" i="1" s="1"/>
  <c r="A6332" i="1"/>
  <c r="T6332" i="1" s="1"/>
  <c r="A6331" i="1"/>
  <c r="T6331" i="1" s="1"/>
  <c r="A6330" i="1"/>
  <c r="T6330" i="1" s="1"/>
  <c r="A6329" i="1"/>
  <c r="T6329" i="1" s="1"/>
  <c r="A6328" i="1"/>
  <c r="T6328" i="1" s="1"/>
  <c r="A6327" i="1"/>
  <c r="T6327" i="1" s="1"/>
  <c r="A6326" i="1"/>
  <c r="T6326" i="1" s="1"/>
  <c r="A6325" i="1"/>
  <c r="T6325" i="1" s="1"/>
  <c r="A6324" i="1"/>
  <c r="T6324" i="1" s="1"/>
  <c r="A6323" i="1"/>
  <c r="T6323" i="1" s="1"/>
  <c r="A6322" i="1"/>
  <c r="T6322" i="1" s="1"/>
  <c r="A6321" i="1"/>
  <c r="T6321" i="1" s="1"/>
  <c r="A6320" i="1"/>
  <c r="T6320" i="1" s="1"/>
  <c r="A6319" i="1"/>
  <c r="T6319" i="1" s="1"/>
  <c r="A6318" i="1"/>
  <c r="T6318" i="1" s="1"/>
  <c r="A6317" i="1"/>
  <c r="T6317" i="1" s="1"/>
  <c r="A6316" i="1"/>
  <c r="T6316" i="1" s="1"/>
  <c r="A6315" i="1"/>
  <c r="T6315" i="1" s="1"/>
  <c r="A6314" i="1"/>
  <c r="T6314" i="1" s="1"/>
  <c r="A6313" i="1"/>
  <c r="T6313" i="1" s="1"/>
  <c r="A6312" i="1"/>
  <c r="T6312" i="1" s="1"/>
  <c r="A6311" i="1"/>
  <c r="T6311" i="1" s="1"/>
  <c r="A6310" i="1"/>
  <c r="T6310" i="1" s="1"/>
  <c r="A6309" i="1"/>
  <c r="T6309" i="1" s="1"/>
  <c r="A6308" i="1"/>
  <c r="T6308" i="1" s="1"/>
  <c r="A6307" i="1"/>
  <c r="T6307" i="1" s="1"/>
  <c r="A6306" i="1"/>
  <c r="T6306" i="1" s="1"/>
  <c r="A6305" i="1"/>
  <c r="T6305" i="1" s="1"/>
  <c r="A6304" i="1"/>
  <c r="T6304" i="1" s="1"/>
  <c r="A6303" i="1"/>
  <c r="T6303" i="1" s="1"/>
  <c r="A6302" i="1"/>
  <c r="T6302" i="1" s="1"/>
  <c r="A6301" i="1"/>
  <c r="T6301" i="1" s="1"/>
  <c r="A6300" i="1"/>
  <c r="T6300" i="1" s="1"/>
  <c r="A6299" i="1"/>
  <c r="T6299" i="1" s="1"/>
  <c r="A6298" i="1"/>
  <c r="T6298" i="1" s="1"/>
  <c r="A6297" i="1"/>
  <c r="T6297" i="1" s="1"/>
  <c r="A6296" i="1"/>
  <c r="T6296" i="1" s="1"/>
  <c r="A6295" i="1"/>
  <c r="T6295" i="1" s="1"/>
  <c r="A6294" i="1"/>
  <c r="T6294" i="1" s="1"/>
  <c r="A6293" i="1"/>
  <c r="T6293" i="1" s="1"/>
  <c r="A6292" i="1"/>
  <c r="T6292" i="1" s="1"/>
  <c r="A6291" i="1"/>
  <c r="T6291" i="1" s="1"/>
  <c r="A6290" i="1"/>
  <c r="T6290" i="1" s="1"/>
  <c r="A6289" i="1"/>
  <c r="T6289" i="1" s="1"/>
  <c r="A6288" i="1"/>
  <c r="T6288" i="1" s="1"/>
  <c r="A6287" i="1"/>
  <c r="T6287" i="1" s="1"/>
  <c r="A6286" i="1"/>
  <c r="T6286" i="1" s="1"/>
  <c r="A6285" i="1"/>
  <c r="T6285" i="1" s="1"/>
  <c r="A6284" i="1"/>
  <c r="T6284" i="1" s="1"/>
  <c r="A6283" i="1"/>
  <c r="T6283" i="1" s="1"/>
  <c r="A6282" i="1"/>
  <c r="T6282" i="1" s="1"/>
  <c r="A6281" i="1"/>
  <c r="T6281" i="1" s="1"/>
  <c r="A6280" i="1"/>
  <c r="T6280" i="1" s="1"/>
  <c r="A6279" i="1"/>
  <c r="T6279" i="1" s="1"/>
  <c r="A6278" i="1"/>
  <c r="T6278" i="1" s="1"/>
  <c r="A6277" i="1"/>
  <c r="T6277" i="1" s="1"/>
  <c r="A6276" i="1"/>
  <c r="T6276" i="1" s="1"/>
  <c r="A6275" i="1"/>
  <c r="T6275" i="1" s="1"/>
  <c r="A6274" i="1"/>
  <c r="T6274" i="1" s="1"/>
  <c r="A6273" i="1"/>
  <c r="T6273" i="1" s="1"/>
  <c r="A6272" i="1"/>
  <c r="T6272" i="1" s="1"/>
  <c r="A6271" i="1"/>
  <c r="T6271" i="1" s="1"/>
  <c r="A6270" i="1"/>
  <c r="T6270" i="1" s="1"/>
  <c r="A6269" i="1"/>
  <c r="T6269" i="1" s="1"/>
  <c r="A6268" i="1"/>
  <c r="T6268" i="1" s="1"/>
  <c r="A6267" i="1"/>
  <c r="T6267" i="1" s="1"/>
  <c r="A6266" i="1"/>
  <c r="T6266" i="1" s="1"/>
  <c r="A6265" i="1"/>
  <c r="T6265" i="1" s="1"/>
  <c r="A6264" i="1"/>
  <c r="T6264" i="1" s="1"/>
  <c r="A6263" i="1"/>
  <c r="T6263" i="1" s="1"/>
  <c r="A6262" i="1"/>
  <c r="T6262" i="1" s="1"/>
  <c r="A6261" i="1"/>
  <c r="T6261" i="1" s="1"/>
  <c r="A6260" i="1"/>
  <c r="T6260" i="1" s="1"/>
  <c r="A6259" i="1"/>
  <c r="T6259" i="1" s="1"/>
  <c r="A6258" i="1"/>
  <c r="T6258" i="1" s="1"/>
  <c r="A6257" i="1"/>
  <c r="T6257" i="1" s="1"/>
  <c r="A6256" i="1"/>
  <c r="T6256" i="1" s="1"/>
  <c r="A6255" i="1"/>
  <c r="T6255" i="1" s="1"/>
  <c r="A6254" i="1"/>
  <c r="T6254" i="1" s="1"/>
  <c r="A6253" i="1"/>
  <c r="T6253" i="1" s="1"/>
  <c r="A6252" i="1"/>
  <c r="T6252" i="1" s="1"/>
  <c r="A6251" i="1"/>
  <c r="T6251" i="1" s="1"/>
  <c r="A6250" i="1"/>
  <c r="T6250" i="1" s="1"/>
  <c r="A6249" i="1"/>
  <c r="T6249" i="1" s="1"/>
  <c r="A6248" i="1"/>
  <c r="T6248" i="1" s="1"/>
  <c r="A6247" i="1"/>
  <c r="T6247" i="1" s="1"/>
  <c r="A6246" i="1"/>
  <c r="T6246" i="1" s="1"/>
  <c r="A6245" i="1"/>
  <c r="T6245" i="1" s="1"/>
  <c r="A6244" i="1"/>
  <c r="T6244" i="1" s="1"/>
  <c r="A6243" i="1"/>
  <c r="T6243" i="1" s="1"/>
  <c r="A6242" i="1"/>
  <c r="T6242" i="1" s="1"/>
  <c r="A6241" i="1"/>
  <c r="T6241" i="1" s="1"/>
  <c r="A6240" i="1"/>
  <c r="T6240" i="1" s="1"/>
  <c r="A6239" i="1"/>
  <c r="T6239" i="1" s="1"/>
  <c r="A6238" i="1"/>
  <c r="T6238" i="1" s="1"/>
  <c r="A6237" i="1"/>
  <c r="T6237" i="1" s="1"/>
  <c r="A6236" i="1"/>
  <c r="T6236" i="1" s="1"/>
  <c r="A6235" i="1"/>
  <c r="T6235" i="1" s="1"/>
  <c r="A6234" i="1"/>
  <c r="T6234" i="1" s="1"/>
  <c r="A6233" i="1"/>
  <c r="T6233" i="1" s="1"/>
  <c r="A6232" i="1"/>
  <c r="T6232" i="1" s="1"/>
  <c r="A6231" i="1"/>
  <c r="T6231" i="1" s="1"/>
  <c r="A6230" i="1"/>
  <c r="T6230" i="1" s="1"/>
  <c r="A6229" i="1"/>
  <c r="T6229" i="1" s="1"/>
  <c r="A6228" i="1"/>
  <c r="T6228" i="1" s="1"/>
  <c r="A6227" i="1"/>
  <c r="T6227" i="1" s="1"/>
  <c r="A6226" i="1"/>
  <c r="T6226" i="1" s="1"/>
  <c r="A6225" i="1"/>
  <c r="T6225" i="1" s="1"/>
  <c r="A6224" i="1"/>
  <c r="T6224" i="1" s="1"/>
  <c r="A6223" i="1"/>
  <c r="T6223" i="1" s="1"/>
  <c r="A6222" i="1"/>
  <c r="T6222" i="1" s="1"/>
  <c r="A6221" i="1"/>
  <c r="T6221" i="1" s="1"/>
  <c r="A6220" i="1"/>
  <c r="T6220" i="1" s="1"/>
  <c r="A6219" i="1"/>
  <c r="T6219" i="1" s="1"/>
  <c r="A6218" i="1"/>
  <c r="T6218" i="1" s="1"/>
  <c r="A6217" i="1"/>
  <c r="T6217" i="1" s="1"/>
  <c r="A6216" i="1"/>
  <c r="T6216" i="1" s="1"/>
  <c r="A6215" i="1"/>
  <c r="T6215" i="1" s="1"/>
  <c r="A6214" i="1"/>
  <c r="T6214" i="1" s="1"/>
  <c r="A6213" i="1"/>
  <c r="T6213" i="1" s="1"/>
  <c r="A6212" i="1"/>
  <c r="T6212" i="1" s="1"/>
  <c r="A6211" i="1"/>
  <c r="T6211" i="1" s="1"/>
  <c r="A6210" i="1"/>
  <c r="T6210" i="1" s="1"/>
  <c r="A6209" i="1"/>
  <c r="T6209" i="1" s="1"/>
  <c r="A6208" i="1"/>
  <c r="T6208" i="1" s="1"/>
  <c r="A6207" i="1"/>
  <c r="T6207" i="1" s="1"/>
  <c r="A6206" i="1"/>
  <c r="T6206" i="1" s="1"/>
  <c r="A6205" i="1"/>
  <c r="T6205" i="1" s="1"/>
  <c r="A6204" i="1"/>
  <c r="T6204" i="1" s="1"/>
  <c r="A6203" i="1"/>
  <c r="T6203" i="1" s="1"/>
  <c r="A6202" i="1"/>
  <c r="T6202" i="1" s="1"/>
  <c r="A6201" i="1"/>
  <c r="T6201" i="1" s="1"/>
  <c r="A6200" i="1"/>
  <c r="T6200" i="1" s="1"/>
  <c r="A6199" i="1"/>
  <c r="T6199" i="1" s="1"/>
  <c r="A6198" i="1"/>
  <c r="T6198" i="1" s="1"/>
  <c r="A6197" i="1"/>
  <c r="T6197" i="1" s="1"/>
  <c r="A6196" i="1"/>
  <c r="T6196" i="1" s="1"/>
  <c r="A6195" i="1"/>
  <c r="T6195" i="1" s="1"/>
  <c r="A6194" i="1"/>
  <c r="T6194" i="1" s="1"/>
  <c r="A6193" i="1"/>
  <c r="T6193" i="1" s="1"/>
  <c r="A6192" i="1"/>
  <c r="T6192" i="1" s="1"/>
  <c r="A6191" i="1"/>
  <c r="T6191" i="1" s="1"/>
  <c r="A6190" i="1"/>
  <c r="T6190" i="1" s="1"/>
  <c r="A6189" i="1"/>
  <c r="T6189" i="1" s="1"/>
  <c r="A6188" i="1"/>
  <c r="T6188" i="1" s="1"/>
  <c r="A6187" i="1"/>
  <c r="T6187" i="1" s="1"/>
  <c r="A6186" i="1"/>
  <c r="T6186" i="1" s="1"/>
  <c r="A6185" i="1"/>
  <c r="T6185" i="1" s="1"/>
  <c r="A6184" i="1"/>
  <c r="T6184" i="1" s="1"/>
  <c r="A6183" i="1"/>
  <c r="T6183" i="1" s="1"/>
  <c r="A6182" i="1"/>
  <c r="T6182" i="1" s="1"/>
  <c r="A6181" i="1"/>
  <c r="T6181" i="1" s="1"/>
  <c r="A6180" i="1"/>
  <c r="T6180" i="1" s="1"/>
  <c r="A6179" i="1"/>
  <c r="T6179" i="1" s="1"/>
  <c r="A6178" i="1"/>
  <c r="T6178" i="1" s="1"/>
  <c r="A6177" i="1"/>
  <c r="T6177" i="1" s="1"/>
  <c r="A6176" i="1"/>
  <c r="T6176" i="1" s="1"/>
  <c r="A6175" i="1"/>
  <c r="T6175" i="1" s="1"/>
  <c r="A6174" i="1"/>
  <c r="T6174" i="1" s="1"/>
  <c r="A6173" i="1"/>
  <c r="T6173" i="1" s="1"/>
  <c r="A6172" i="1"/>
  <c r="T6172" i="1" s="1"/>
  <c r="A6171" i="1"/>
  <c r="T6171" i="1" s="1"/>
  <c r="A6170" i="1"/>
  <c r="T6170" i="1" s="1"/>
  <c r="A6169" i="1"/>
  <c r="T6169" i="1" s="1"/>
  <c r="A6168" i="1"/>
  <c r="T6168" i="1" s="1"/>
  <c r="A6167" i="1"/>
  <c r="T6167" i="1" s="1"/>
  <c r="A6166" i="1"/>
  <c r="T6166" i="1" s="1"/>
  <c r="A6165" i="1"/>
  <c r="T6165" i="1" s="1"/>
  <c r="A6164" i="1"/>
  <c r="T6164" i="1" s="1"/>
  <c r="A6163" i="1"/>
  <c r="T6163" i="1" s="1"/>
  <c r="A6162" i="1"/>
  <c r="T6162" i="1" s="1"/>
  <c r="A6161" i="1"/>
  <c r="T6161" i="1" s="1"/>
  <c r="A6160" i="1"/>
  <c r="T6160" i="1" s="1"/>
  <c r="A6159" i="1"/>
  <c r="T6159" i="1" s="1"/>
  <c r="A6158" i="1"/>
  <c r="T6158" i="1" s="1"/>
  <c r="A6157" i="1"/>
  <c r="T6157" i="1" s="1"/>
  <c r="A6156" i="1"/>
  <c r="T6156" i="1" s="1"/>
  <c r="A6155" i="1"/>
  <c r="T6155" i="1" s="1"/>
  <c r="A6154" i="1"/>
  <c r="T6154" i="1" s="1"/>
  <c r="A6153" i="1"/>
  <c r="T6153" i="1" s="1"/>
  <c r="A6152" i="1"/>
  <c r="T6152" i="1" s="1"/>
  <c r="A6151" i="1"/>
  <c r="T6151" i="1" s="1"/>
  <c r="A6150" i="1"/>
  <c r="T6150" i="1" s="1"/>
  <c r="A6149" i="1"/>
  <c r="T6149" i="1" s="1"/>
  <c r="A6148" i="1"/>
  <c r="T6148" i="1" s="1"/>
  <c r="A6147" i="1"/>
  <c r="T6147" i="1" s="1"/>
  <c r="A6146" i="1"/>
  <c r="T6146" i="1" s="1"/>
  <c r="A6145" i="1"/>
  <c r="T6145" i="1" s="1"/>
  <c r="A6144" i="1"/>
  <c r="T6144" i="1" s="1"/>
  <c r="A6143" i="1"/>
  <c r="T6143" i="1" s="1"/>
  <c r="A6142" i="1"/>
  <c r="T6142" i="1" s="1"/>
  <c r="A6141" i="1"/>
  <c r="T6141" i="1" s="1"/>
  <c r="A6140" i="1"/>
  <c r="T6140" i="1" s="1"/>
  <c r="A6139" i="1"/>
  <c r="T6139" i="1" s="1"/>
  <c r="A6138" i="1"/>
  <c r="T6138" i="1" s="1"/>
  <c r="A6137" i="1"/>
  <c r="T6137" i="1" s="1"/>
  <c r="A6136" i="1"/>
  <c r="T6136" i="1" s="1"/>
  <c r="A6135" i="1"/>
  <c r="T6135" i="1" s="1"/>
  <c r="A6134" i="1"/>
  <c r="T6134" i="1" s="1"/>
  <c r="A6133" i="1"/>
  <c r="T6133" i="1" s="1"/>
  <c r="A6132" i="1"/>
  <c r="T6132" i="1" s="1"/>
  <c r="A6131" i="1"/>
  <c r="T6131" i="1" s="1"/>
  <c r="A6130" i="1"/>
  <c r="T6130" i="1" s="1"/>
  <c r="A6129" i="1"/>
  <c r="T6129" i="1" s="1"/>
  <c r="A6128" i="1"/>
  <c r="T6128" i="1" s="1"/>
  <c r="A6127" i="1"/>
  <c r="T6127" i="1" s="1"/>
  <c r="A6126" i="1"/>
  <c r="T6126" i="1" s="1"/>
  <c r="A6125" i="1"/>
  <c r="T6125" i="1" s="1"/>
  <c r="A6124" i="1"/>
  <c r="T6124" i="1" s="1"/>
  <c r="A6123" i="1"/>
  <c r="T6123" i="1" s="1"/>
  <c r="A6122" i="1"/>
  <c r="T6122" i="1" s="1"/>
  <c r="A6121" i="1"/>
  <c r="T6121" i="1" s="1"/>
  <c r="A6120" i="1"/>
  <c r="T6120" i="1" s="1"/>
  <c r="A6119" i="1"/>
  <c r="T6119" i="1" s="1"/>
  <c r="A6118" i="1"/>
  <c r="T6118" i="1" s="1"/>
  <c r="A6117" i="1"/>
  <c r="T6117" i="1" s="1"/>
  <c r="A6116" i="1"/>
  <c r="T6116" i="1" s="1"/>
  <c r="A6115" i="1"/>
  <c r="T6115" i="1" s="1"/>
  <c r="A6114" i="1"/>
  <c r="T6114" i="1" s="1"/>
  <c r="A6113" i="1"/>
  <c r="T6113" i="1" s="1"/>
  <c r="A6112" i="1"/>
  <c r="T6112" i="1" s="1"/>
  <c r="A6111" i="1"/>
  <c r="T6111" i="1" s="1"/>
  <c r="A6110" i="1"/>
  <c r="T6110" i="1" s="1"/>
  <c r="A6109" i="1"/>
  <c r="T6109" i="1" s="1"/>
  <c r="A6108" i="1"/>
  <c r="T6108" i="1" s="1"/>
  <c r="A6107" i="1"/>
  <c r="T6107" i="1" s="1"/>
  <c r="A6106" i="1"/>
  <c r="T6106" i="1" s="1"/>
  <c r="A6105" i="1"/>
  <c r="T6105" i="1" s="1"/>
  <c r="A6104" i="1"/>
  <c r="T6104" i="1" s="1"/>
  <c r="A6103" i="1"/>
  <c r="T6103" i="1" s="1"/>
  <c r="A6102" i="1"/>
  <c r="T6102" i="1" s="1"/>
  <c r="A6101" i="1"/>
  <c r="T6101" i="1" s="1"/>
  <c r="A6100" i="1"/>
  <c r="T6100" i="1" s="1"/>
  <c r="A6099" i="1"/>
  <c r="T6099" i="1" s="1"/>
  <c r="A6098" i="1"/>
  <c r="T6098" i="1" s="1"/>
  <c r="A6097" i="1"/>
  <c r="T6097" i="1" s="1"/>
  <c r="A6096" i="1"/>
  <c r="T6096" i="1" s="1"/>
  <c r="A6095" i="1"/>
  <c r="T6095" i="1" s="1"/>
  <c r="A6094" i="1"/>
  <c r="T6094" i="1" s="1"/>
  <c r="A6093" i="1"/>
  <c r="T6093" i="1" s="1"/>
  <c r="A6092" i="1"/>
  <c r="T6092" i="1" s="1"/>
  <c r="A6091" i="1"/>
  <c r="T6091" i="1" s="1"/>
  <c r="A6090" i="1"/>
  <c r="T6090" i="1" s="1"/>
  <c r="A6089" i="1"/>
  <c r="T6089" i="1" s="1"/>
  <c r="A6088" i="1"/>
  <c r="T6088" i="1" s="1"/>
  <c r="A6087" i="1"/>
  <c r="T6087" i="1" s="1"/>
  <c r="A6086" i="1"/>
  <c r="T6086" i="1" s="1"/>
  <c r="A6085" i="1"/>
  <c r="T6085" i="1" s="1"/>
  <c r="A6084" i="1"/>
  <c r="T6084" i="1" s="1"/>
  <c r="A6083" i="1"/>
  <c r="T6083" i="1" s="1"/>
  <c r="A6082" i="1"/>
  <c r="T6082" i="1" s="1"/>
  <c r="A6081" i="1"/>
  <c r="T6081" i="1" s="1"/>
  <c r="A6080" i="1"/>
  <c r="T6080" i="1" s="1"/>
  <c r="A6079" i="1"/>
  <c r="T6079" i="1" s="1"/>
  <c r="A6078" i="1"/>
  <c r="T6078" i="1" s="1"/>
  <c r="A6077" i="1"/>
  <c r="T6077" i="1" s="1"/>
  <c r="A6076" i="1"/>
  <c r="T6076" i="1" s="1"/>
  <c r="A6075" i="1"/>
  <c r="T6075" i="1" s="1"/>
  <c r="A6074" i="1"/>
  <c r="T6074" i="1" s="1"/>
  <c r="A6073" i="1"/>
  <c r="T6073" i="1" s="1"/>
  <c r="A6072" i="1"/>
  <c r="T6072" i="1" s="1"/>
  <c r="A6071" i="1"/>
  <c r="T6071" i="1" s="1"/>
  <c r="A6070" i="1"/>
  <c r="T6070" i="1" s="1"/>
  <c r="A6069" i="1"/>
  <c r="T6069" i="1" s="1"/>
  <c r="A6068" i="1"/>
  <c r="T6068" i="1" s="1"/>
  <c r="A6067" i="1"/>
  <c r="T6067" i="1" s="1"/>
  <c r="A6066" i="1"/>
  <c r="T6066" i="1" s="1"/>
  <c r="A6065" i="1"/>
  <c r="T6065" i="1" s="1"/>
  <c r="A6064" i="1"/>
  <c r="T6064" i="1" s="1"/>
  <c r="A6063" i="1"/>
  <c r="T6063" i="1" s="1"/>
  <c r="A6062" i="1"/>
  <c r="T6062" i="1" s="1"/>
  <c r="A6061" i="1"/>
  <c r="T6061" i="1" s="1"/>
  <c r="A6060" i="1"/>
  <c r="T6060" i="1" s="1"/>
  <c r="A6059" i="1"/>
  <c r="T6059" i="1" s="1"/>
  <c r="A6058" i="1"/>
  <c r="T6058" i="1" s="1"/>
  <c r="A6057" i="1"/>
  <c r="T6057" i="1" s="1"/>
  <c r="A6056" i="1"/>
  <c r="T6056" i="1" s="1"/>
  <c r="A6055" i="1"/>
  <c r="T6055" i="1" s="1"/>
  <c r="A6054" i="1"/>
  <c r="T6054" i="1" s="1"/>
  <c r="A6053" i="1"/>
  <c r="T6053" i="1" s="1"/>
  <c r="A6052" i="1"/>
  <c r="T6052" i="1" s="1"/>
  <c r="A6051" i="1"/>
  <c r="T6051" i="1" s="1"/>
  <c r="A6050" i="1"/>
  <c r="T6050" i="1" s="1"/>
  <c r="A6049" i="1"/>
  <c r="T6049" i="1" s="1"/>
  <c r="A6048" i="1"/>
  <c r="T6048" i="1" s="1"/>
  <c r="A6047" i="1"/>
  <c r="T6047" i="1" s="1"/>
  <c r="A6046" i="1"/>
  <c r="T6046" i="1" s="1"/>
  <c r="A6045" i="1"/>
  <c r="T6045" i="1" s="1"/>
  <c r="A6044" i="1"/>
  <c r="T6044" i="1" s="1"/>
  <c r="A6043" i="1"/>
  <c r="T6043" i="1" s="1"/>
  <c r="A6042" i="1"/>
  <c r="T6042" i="1" s="1"/>
  <c r="A6041" i="1"/>
  <c r="T6041" i="1" s="1"/>
  <c r="A6040" i="1"/>
  <c r="T6040" i="1" s="1"/>
  <c r="A6039" i="1"/>
  <c r="T6039" i="1" s="1"/>
  <c r="A6038" i="1"/>
  <c r="T6038" i="1" s="1"/>
  <c r="A6037" i="1"/>
  <c r="T6037" i="1" s="1"/>
  <c r="A6036" i="1"/>
  <c r="T6036" i="1" s="1"/>
  <c r="A6035" i="1"/>
  <c r="T6035" i="1" s="1"/>
  <c r="A6034" i="1"/>
  <c r="T6034" i="1" s="1"/>
  <c r="A6033" i="1"/>
  <c r="T6033" i="1" s="1"/>
  <c r="A6032" i="1"/>
  <c r="T6032" i="1" s="1"/>
  <c r="A6031" i="1"/>
  <c r="T6031" i="1" s="1"/>
  <c r="A6030" i="1"/>
  <c r="T6030" i="1" s="1"/>
  <c r="A6029" i="1"/>
  <c r="T6029" i="1" s="1"/>
  <c r="A6028" i="1"/>
  <c r="T6028" i="1" s="1"/>
  <c r="A6027" i="1"/>
  <c r="T6027" i="1" s="1"/>
  <c r="A6026" i="1"/>
  <c r="T6026" i="1" s="1"/>
  <c r="A6025" i="1"/>
  <c r="T6025" i="1" s="1"/>
  <c r="A6024" i="1"/>
  <c r="T6024" i="1" s="1"/>
  <c r="A6023" i="1"/>
  <c r="T6023" i="1" s="1"/>
  <c r="A6022" i="1"/>
  <c r="T6022" i="1" s="1"/>
  <c r="A6021" i="1"/>
  <c r="T6021" i="1" s="1"/>
  <c r="A6020" i="1"/>
  <c r="T6020" i="1" s="1"/>
  <c r="A6019" i="1"/>
  <c r="T6019" i="1" s="1"/>
  <c r="A6018" i="1"/>
  <c r="T6018" i="1" s="1"/>
  <c r="A6017" i="1"/>
  <c r="T6017" i="1" s="1"/>
  <c r="A6016" i="1"/>
  <c r="T6016" i="1" s="1"/>
  <c r="A6015" i="1"/>
  <c r="T6015" i="1" s="1"/>
  <c r="A6014" i="1"/>
  <c r="T6014" i="1" s="1"/>
  <c r="A6013" i="1"/>
  <c r="T6013" i="1" s="1"/>
  <c r="A6012" i="1"/>
  <c r="T6012" i="1" s="1"/>
  <c r="A6011" i="1"/>
  <c r="T6011" i="1" s="1"/>
  <c r="A6010" i="1"/>
  <c r="T6010" i="1" s="1"/>
  <c r="A6009" i="1"/>
  <c r="T6009" i="1" s="1"/>
  <c r="A6008" i="1"/>
  <c r="T6008" i="1" s="1"/>
  <c r="A6007" i="1"/>
  <c r="T6007" i="1" s="1"/>
  <c r="A6006" i="1"/>
  <c r="T6006" i="1" s="1"/>
  <c r="A6005" i="1"/>
  <c r="T6005" i="1" s="1"/>
  <c r="A6004" i="1"/>
  <c r="T6004" i="1" s="1"/>
  <c r="A6003" i="1"/>
  <c r="T6003" i="1" s="1"/>
  <c r="A6002" i="1"/>
  <c r="T6002" i="1" s="1"/>
  <c r="A6001" i="1"/>
  <c r="T6001" i="1" s="1"/>
  <c r="A6000" i="1"/>
  <c r="T6000" i="1" s="1"/>
  <c r="A5999" i="1"/>
  <c r="T5999" i="1" s="1"/>
  <c r="A5998" i="1"/>
  <c r="T5998" i="1" s="1"/>
  <c r="A5997" i="1"/>
  <c r="T5997" i="1" s="1"/>
  <c r="A5996" i="1"/>
  <c r="T5996" i="1" s="1"/>
  <c r="A5995" i="1"/>
  <c r="T5995" i="1" s="1"/>
  <c r="A5994" i="1"/>
  <c r="T5994" i="1" s="1"/>
  <c r="A5993" i="1"/>
  <c r="T5993" i="1" s="1"/>
  <c r="A5992" i="1"/>
  <c r="T5992" i="1" s="1"/>
  <c r="A5991" i="1"/>
  <c r="T5991" i="1" s="1"/>
  <c r="A5990" i="1"/>
  <c r="T5990" i="1" s="1"/>
  <c r="A5989" i="1"/>
  <c r="T5989" i="1" s="1"/>
  <c r="A5988" i="1"/>
  <c r="T5988" i="1" s="1"/>
  <c r="A5987" i="1"/>
  <c r="T5987" i="1" s="1"/>
  <c r="A5986" i="1"/>
  <c r="T5986" i="1" s="1"/>
  <c r="A5985" i="1"/>
  <c r="T5985" i="1" s="1"/>
  <c r="A5984" i="1"/>
  <c r="T5984" i="1" s="1"/>
  <c r="A5983" i="1"/>
  <c r="T5983" i="1" s="1"/>
  <c r="A5982" i="1"/>
  <c r="T5982" i="1" s="1"/>
  <c r="A5981" i="1"/>
  <c r="T5981" i="1" s="1"/>
  <c r="A5980" i="1"/>
  <c r="T5980" i="1" s="1"/>
  <c r="A5979" i="1"/>
  <c r="T5979" i="1" s="1"/>
  <c r="A5978" i="1"/>
  <c r="T5978" i="1" s="1"/>
  <c r="A5977" i="1"/>
  <c r="T5977" i="1" s="1"/>
  <c r="A5976" i="1"/>
  <c r="T5976" i="1" s="1"/>
  <c r="A5975" i="1"/>
  <c r="T5975" i="1" s="1"/>
  <c r="A5974" i="1"/>
  <c r="T5974" i="1" s="1"/>
  <c r="A5973" i="1"/>
  <c r="T5973" i="1" s="1"/>
  <c r="A5972" i="1"/>
  <c r="T5972" i="1" s="1"/>
  <c r="A5971" i="1"/>
  <c r="T5971" i="1" s="1"/>
  <c r="A5970" i="1"/>
  <c r="T5970" i="1" s="1"/>
  <c r="A5969" i="1"/>
  <c r="T5969" i="1" s="1"/>
  <c r="A5968" i="1"/>
  <c r="T5968" i="1" s="1"/>
  <c r="A5967" i="1"/>
  <c r="T5967" i="1" s="1"/>
  <c r="A5966" i="1"/>
  <c r="T5966" i="1" s="1"/>
  <c r="A5965" i="1"/>
  <c r="T5965" i="1" s="1"/>
  <c r="A5964" i="1"/>
  <c r="T5964" i="1" s="1"/>
  <c r="A5963" i="1"/>
  <c r="T5963" i="1" s="1"/>
  <c r="A5962" i="1"/>
  <c r="T5962" i="1" s="1"/>
  <c r="A5961" i="1"/>
  <c r="T5961" i="1" s="1"/>
  <c r="A5960" i="1"/>
  <c r="T5960" i="1" s="1"/>
  <c r="A5959" i="1"/>
  <c r="T5959" i="1" s="1"/>
  <c r="A5958" i="1"/>
  <c r="T5958" i="1" s="1"/>
  <c r="A5957" i="1"/>
  <c r="T5957" i="1" s="1"/>
  <c r="A5956" i="1"/>
  <c r="T5956" i="1" s="1"/>
  <c r="A5955" i="1"/>
  <c r="T5955" i="1" s="1"/>
  <c r="A5954" i="1"/>
  <c r="T5954" i="1" s="1"/>
  <c r="A5953" i="1"/>
  <c r="T5953" i="1" s="1"/>
  <c r="A5952" i="1"/>
  <c r="T5952" i="1" s="1"/>
  <c r="A5951" i="1"/>
  <c r="T5951" i="1" s="1"/>
  <c r="A5950" i="1"/>
  <c r="T5950" i="1" s="1"/>
  <c r="A5949" i="1"/>
  <c r="T5949" i="1" s="1"/>
  <c r="A5948" i="1"/>
  <c r="T5948" i="1" s="1"/>
  <c r="A5947" i="1"/>
  <c r="T5947" i="1" s="1"/>
  <c r="A5946" i="1"/>
  <c r="T5946" i="1" s="1"/>
  <c r="A5945" i="1"/>
  <c r="T5945" i="1" s="1"/>
  <c r="A5944" i="1"/>
  <c r="T5944" i="1" s="1"/>
  <c r="A5943" i="1"/>
  <c r="T5943" i="1" s="1"/>
  <c r="A5942" i="1"/>
  <c r="T5942" i="1" s="1"/>
  <c r="A5941" i="1"/>
  <c r="T5941" i="1" s="1"/>
  <c r="A5940" i="1"/>
  <c r="T5940" i="1" s="1"/>
  <c r="A5939" i="1"/>
  <c r="T5939" i="1" s="1"/>
  <c r="A5938" i="1"/>
  <c r="T5938" i="1" s="1"/>
  <c r="A5937" i="1"/>
  <c r="T5937" i="1" s="1"/>
  <c r="A5936" i="1"/>
  <c r="T5936" i="1" s="1"/>
  <c r="A5935" i="1"/>
  <c r="T5935" i="1" s="1"/>
  <c r="A5934" i="1"/>
  <c r="T5934" i="1" s="1"/>
  <c r="A5933" i="1"/>
  <c r="T5933" i="1" s="1"/>
  <c r="A5932" i="1"/>
  <c r="T5932" i="1" s="1"/>
  <c r="A5931" i="1"/>
  <c r="T5931" i="1" s="1"/>
  <c r="A5930" i="1"/>
  <c r="T5930" i="1" s="1"/>
  <c r="A5929" i="1"/>
  <c r="T5929" i="1" s="1"/>
  <c r="A5928" i="1"/>
  <c r="T5928" i="1" s="1"/>
  <c r="A5927" i="1"/>
  <c r="T5927" i="1" s="1"/>
  <c r="A5926" i="1"/>
  <c r="T5926" i="1" s="1"/>
  <c r="A5925" i="1"/>
  <c r="T5925" i="1" s="1"/>
  <c r="A5924" i="1"/>
  <c r="T5924" i="1" s="1"/>
  <c r="A5923" i="1"/>
  <c r="T5923" i="1" s="1"/>
  <c r="A5922" i="1"/>
  <c r="T5922" i="1" s="1"/>
  <c r="A5921" i="1"/>
  <c r="T5921" i="1" s="1"/>
  <c r="A5920" i="1"/>
  <c r="T5920" i="1" s="1"/>
  <c r="A5919" i="1"/>
  <c r="T5919" i="1" s="1"/>
  <c r="A5918" i="1"/>
  <c r="T5918" i="1" s="1"/>
  <c r="A5917" i="1"/>
  <c r="T5917" i="1" s="1"/>
  <c r="A5916" i="1"/>
  <c r="T5916" i="1" s="1"/>
  <c r="A5915" i="1"/>
  <c r="T5915" i="1" s="1"/>
  <c r="A5914" i="1"/>
  <c r="T5914" i="1" s="1"/>
  <c r="A5913" i="1"/>
  <c r="T5913" i="1" s="1"/>
  <c r="A5912" i="1"/>
  <c r="T5912" i="1" s="1"/>
  <c r="A5911" i="1"/>
  <c r="T5911" i="1" s="1"/>
  <c r="A5910" i="1"/>
  <c r="T5910" i="1" s="1"/>
  <c r="A5909" i="1"/>
  <c r="T5909" i="1" s="1"/>
  <c r="A5908" i="1"/>
  <c r="T5908" i="1" s="1"/>
  <c r="A5907" i="1"/>
  <c r="T5907" i="1" s="1"/>
  <c r="A5906" i="1"/>
  <c r="T5906" i="1" s="1"/>
  <c r="A5905" i="1"/>
  <c r="T5905" i="1" s="1"/>
  <c r="A5904" i="1"/>
  <c r="T5904" i="1" s="1"/>
  <c r="A5903" i="1"/>
  <c r="T5903" i="1" s="1"/>
  <c r="A5902" i="1"/>
  <c r="T5902" i="1" s="1"/>
  <c r="A5901" i="1"/>
  <c r="T5901" i="1" s="1"/>
  <c r="A5900" i="1"/>
  <c r="T5900" i="1" s="1"/>
  <c r="A5899" i="1"/>
  <c r="T5899" i="1" s="1"/>
  <c r="A5898" i="1"/>
  <c r="T5898" i="1" s="1"/>
  <c r="A5897" i="1"/>
  <c r="T5897" i="1" s="1"/>
  <c r="A5896" i="1"/>
  <c r="T5896" i="1" s="1"/>
  <c r="A5895" i="1"/>
  <c r="T5895" i="1" s="1"/>
  <c r="A5894" i="1"/>
  <c r="T5894" i="1" s="1"/>
  <c r="A5893" i="1"/>
  <c r="T5893" i="1" s="1"/>
  <c r="A5892" i="1"/>
  <c r="T5892" i="1" s="1"/>
  <c r="A5891" i="1"/>
  <c r="T5891" i="1" s="1"/>
  <c r="A5890" i="1"/>
  <c r="T5890" i="1" s="1"/>
  <c r="A5889" i="1"/>
  <c r="T5889" i="1" s="1"/>
  <c r="A5888" i="1"/>
  <c r="T5888" i="1" s="1"/>
  <c r="A5887" i="1"/>
  <c r="T5887" i="1" s="1"/>
  <c r="A5886" i="1"/>
  <c r="T5886" i="1" s="1"/>
  <c r="A5885" i="1"/>
  <c r="T5885" i="1" s="1"/>
  <c r="A5884" i="1"/>
  <c r="T5884" i="1" s="1"/>
  <c r="A5883" i="1"/>
  <c r="T5883" i="1" s="1"/>
  <c r="A5882" i="1"/>
  <c r="T5882" i="1" s="1"/>
  <c r="A5881" i="1"/>
  <c r="T5881" i="1" s="1"/>
  <c r="A5880" i="1"/>
  <c r="T5880" i="1" s="1"/>
  <c r="A5879" i="1"/>
  <c r="T5879" i="1" s="1"/>
  <c r="A5878" i="1"/>
  <c r="T5878" i="1" s="1"/>
  <c r="A5877" i="1"/>
  <c r="T5877" i="1" s="1"/>
  <c r="A5876" i="1"/>
  <c r="T5876" i="1" s="1"/>
  <c r="A5875" i="1"/>
  <c r="T5875" i="1" s="1"/>
  <c r="A5874" i="1"/>
  <c r="T5874" i="1" s="1"/>
  <c r="A5873" i="1"/>
  <c r="T5873" i="1" s="1"/>
  <c r="A5872" i="1"/>
  <c r="T5872" i="1" s="1"/>
  <c r="A5871" i="1"/>
  <c r="T5871" i="1" s="1"/>
  <c r="A5870" i="1"/>
  <c r="T5870" i="1" s="1"/>
  <c r="A5869" i="1"/>
  <c r="T5869" i="1" s="1"/>
  <c r="A5868" i="1"/>
  <c r="T5868" i="1" s="1"/>
  <c r="A5867" i="1"/>
  <c r="T5867" i="1" s="1"/>
  <c r="A5866" i="1"/>
  <c r="T5866" i="1" s="1"/>
  <c r="A5865" i="1"/>
  <c r="T5865" i="1" s="1"/>
  <c r="A5864" i="1"/>
  <c r="T5864" i="1" s="1"/>
  <c r="A5863" i="1"/>
  <c r="T5863" i="1" s="1"/>
  <c r="A5862" i="1"/>
  <c r="T5862" i="1" s="1"/>
  <c r="A5861" i="1"/>
  <c r="T5861" i="1" s="1"/>
  <c r="A5860" i="1"/>
  <c r="T5860" i="1" s="1"/>
  <c r="A5859" i="1"/>
  <c r="T5859" i="1" s="1"/>
  <c r="A5858" i="1"/>
  <c r="T5858" i="1" s="1"/>
  <c r="A5857" i="1"/>
  <c r="T5857" i="1" s="1"/>
  <c r="A5856" i="1"/>
  <c r="T5856" i="1" s="1"/>
  <c r="A5855" i="1"/>
  <c r="T5855" i="1" s="1"/>
  <c r="A5854" i="1"/>
  <c r="T5854" i="1" s="1"/>
  <c r="A5853" i="1"/>
  <c r="T5853" i="1" s="1"/>
  <c r="A5852" i="1"/>
  <c r="T5852" i="1" s="1"/>
  <c r="A5851" i="1"/>
  <c r="T5851" i="1" s="1"/>
  <c r="A5850" i="1"/>
  <c r="T5850" i="1" s="1"/>
  <c r="A5849" i="1"/>
  <c r="T5849" i="1" s="1"/>
  <c r="A5848" i="1"/>
  <c r="T5848" i="1" s="1"/>
  <c r="A5847" i="1"/>
  <c r="T5847" i="1" s="1"/>
  <c r="A5846" i="1"/>
  <c r="T5846" i="1" s="1"/>
  <c r="A5845" i="1"/>
  <c r="T5845" i="1" s="1"/>
  <c r="A5844" i="1"/>
  <c r="T5844" i="1" s="1"/>
  <c r="A5843" i="1"/>
  <c r="T5843" i="1" s="1"/>
  <c r="A5842" i="1"/>
  <c r="T5842" i="1" s="1"/>
  <c r="A5841" i="1"/>
  <c r="T5841" i="1" s="1"/>
  <c r="A5840" i="1"/>
  <c r="T5840" i="1" s="1"/>
  <c r="A5839" i="1"/>
  <c r="T5839" i="1" s="1"/>
  <c r="A5838" i="1"/>
  <c r="T5838" i="1" s="1"/>
  <c r="A5837" i="1"/>
  <c r="T5837" i="1" s="1"/>
  <c r="A5836" i="1"/>
  <c r="T5836" i="1" s="1"/>
  <c r="A5835" i="1"/>
  <c r="T5835" i="1" s="1"/>
  <c r="A5834" i="1"/>
  <c r="T5834" i="1" s="1"/>
  <c r="A5833" i="1"/>
  <c r="T5833" i="1" s="1"/>
  <c r="A5832" i="1"/>
  <c r="T5832" i="1" s="1"/>
  <c r="A5831" i="1"/>
  <c r="T5831" i="1" s="1"/>
  <c r="A5830" i="1"/>
  <c r="T5830" i="1" s="1"/>
  <c r="A5829" i="1"/>
  <c r="T5829" i="1" s="1"/>
  <c r="A5828" i="1"/>
  <c r="T5828" i="1" s="1"/>
  <c r="A5827" i="1"/>
  <c r="T5827" i="1" s="1"/>
  <c r="A5826" i="1"/>
  <c r="T5826" i="1" s="1"/>
  <c r="A5825" i="1"/>
  <c r="T5825" i="1" s="1"/>
  <c r="A5824" i="1"/>
  <c r="T5824" i="1" s="1"/>
  <c r="A5823" i="1"/>
  <c r="T5823" i="1" s="1"/>
  <c r="A5822" i="1"/>
  <c r="T5822" i="1" s="1"/>
  <c r="A5821" i="1"/>
  <c r="T5821" i="1" s="1"/>
  <c r="A5820" i="1"/>
  <c r="T5820" i="1" s="1"/>
  <c r="A5819" i="1"/>
  <c r="T5819" i="1" s="1"/>
  <c r="A5818" i="1"/>
  <c r="T5818" i="1" s="1"/>
  <c r="A5817" i="1"/>
  <c r="T5817" i="1" s="1"/>
  <c r="A5816" i="1"/>
  <c r="T5816" i="1" s="1"/>
  <c r="A5815" i="1"/>
  <c r="T5815" i="1" s="1"/>
  <c r="A5814" i="1"/>
  <c r="T5814" i="1" s="1"/>
  <c r="A5813" i="1"/>
  <c r="T5813" i="1" s="1"/>
  <c r="A5812" i="1"/>
  <c r="T5812" i="1" s="1"/>
  <c r="A5811" i="1"/>
  <c r="T5811" i="1" s="1"/>
  <c r="A5810" i="1"/>
  <c r="T5810" i="1" s="1"/>
  <c r="A5809" i="1"/>
  <c r="T5809" i="1" s="1"/>
  <c r="A5808" i="1"/>
  <c r="T5808" i="1" s="1"/>
  <c r="A5807" i="1"/>
  <c r="T5807" i="1" s="1"/>
  <c r="A5806" i="1"/>
  <c r="T5806" i="1" s="1"/>
  <c r="A5805" i="1"/>
  <c r="T5805" i="1" s="1"/>
  <c r="A5804" i="1"/>
  <c r="T5804" i="1" s="1"/>
  <c r="A5803" i="1"/>
  <c r="T5803" i="1" s="1"/>
  <c r="A5802" i="1"/>
  <c r="T5802" i="1" s="1"/>
  <c r="A5801" i="1"/>
  <c r="T5801" i="1" s="1"/>
  <c r="A5800" i="1"/>
  <c r="T5800" i="1" s="1"/>
  <c r="A5799" i="1"/>
  <c r="T5799" i="1" s="1"/>
  <c r="A5798" i="1"/>
  <c r="T5798" i="1" s="1"/>
  <c r="A5797" i="1"/>
  <c r="T5797" i="1" s="1"/>
  <c r="A5796" i="1"/>
  <c r="T5796" i="1" s="1"/>
  <c r="A5795" i="1"/>
  <c r="T5795" i="1" s="1"/>
  <c r="A5794" i="1"/>
  <c r="T5794" i="1" s="1"/>
  <c r="A5793" i="1"/>
  <c r="T5793" i="1" s="1"/>
  <c r="A5792" i="1"/>
  <c r="T5792" i="1" s="1"/>
  <c r="A5791" i="1"/>
  <c r="T5791" i="1" s="1"/>
  <c r="A5790" i="1"/>
  <c r="T5790" i="1" s="1"/>
  <c r="A5789" i="1"/>
  <c r="T5789" i="1" s="1"/>
  <c r="A5788" i="1"/>
  <c r="T5788" i="1" s="1"/>
  <c r="A5787" i="1"/>
  <c r="T5787" i="1" s="1"/>
  <c r="A5786" i="1"/>
  <c r="T5786" i="1" s="1"/>
  <c r="A5785" i="1"/>
  <c r="T5785" i="1" s="1"/>
  <c r="A5784" i="1"/>
  <c r="T5784" i="1" s="1"/>
  <c r="A5783" i="1"/>
  <c r="T5783" i="1" s="1"/>
  <c r="A5782" i="1"/>
  <c r="T5782" i="1" s="1"/>
  <c r="A5781" i="1"/>
  <c r="T5781" i="1" s="1"/>
  <c r="A5780" i="1"/>
  <c r="T5780" i="1" s="1"/>
  <c r="A5779" i="1"/>
  <c r="T5779" i="1" s="1"/>
  <c r="A5778" i="1"/>
  <c r="T5778" i="1" s="1"/>
  <c r="A5777" i="1"/>
  <c r="T5777" i="1" s="1"/>
  <c r="A5776" i="1"/>
  <c r="T5776" i="1" s="1"/>
  <c r="A5775" i="1"/>
  <c r="T5775" i="1" s="1"/>
  <c r="A5774" i="1"/>
  <c r="T5774" i="1" s="1"/>
  <c r="A5773" i="1"/>
  <c r="T5773" i="1" s="1"/>
  <c r="A5772" i="1"/>
  <c r="T5772" i="1" s="1"/>
  <c r="A5771" i="1"/>
  <c r="T5771" i="1" s="1"/>
  <c r="A5770" i="1"/>
  <c r="T5770" i="1" s="1"/>
  <c r="A5769" i="1"/>
  <c r="T5769" i="1" s="1"/>
  <c r="A5768" i="1"/>
  <c r="T5768" i="1" s="1"/>
  <c r="A5767" i="1"/>
  <c r="T5767" i="1" s="1"/>
  <c r="A5766" i="1"/>
  <c r="T5766" i="1" s="1"/>
  <c r="A5765" i="1"/>
  <c r="T5765" i="1" s="1"/>
  <c r="A5764" i="1"/>
  <c r="T5764" i="1" s="1"/>
  <c r="A5763" i="1"/>
  <c r="T5763" i="1" s="1"/>
  <c r="A5762" i="1"/>
  <c r="T5762" i="1" s="1"/>
  <c r="A5761" i="1"/>
  <c r="T5761" i="1" s="1"/>
  <c r="A5760" i="1"/>
  <c r="T5760" i="1" s="1"/>
  <c r="A5759" i="1"/>
  <c r="T5759" i="1" s="1"/>
  <c r="A5758" i="1"/>
  <c r="T5758" i="1" s="1"/>
  <c r="A5757" i="1"/>
  <c r="T5757" i="1" s="1"/>
  <c r="A5756" i="1"/>
  <c r="T5756" i="1" s="1"/>
  <c r="A5755" i="1"/>
  <c r="T5755" i="1" s="1"/>
  <c r="A5754" i="1"/>
  <c r="T5754" i="1" s="1"/>
  <c r="A5753" i="1"/>
  <c r="T5753" i="1" s="1"/>
  <c r="A5752" i="1"/>
  <c r="T5752" i="1" s="1"/>
  <c r="A5751" i="1"/>
  <c r="T5751" i="1" s="1"/>
  <c r="A5750" i="1"/>
  <c r="T5750" i="1" s="1"/>
  <c r="A5749" i="1"/>
  <c r="T5749" i="1" s="1"/>
  <c r="A5748" i="1"/>
  <c r="T5748" i="1" s="1"/>
  <c r="A5747" i="1"/>
  <c r="T5747" i="1" s="1"/>
  <c r="A5746" i="1"/>
  <c r="T5746" i="1" s="1"/>
  <c r="A5745" i="1"/>
  <c r="T5745" i="1" s="1"/>
  <c r="A5744" i="1"/>
  <c r="T5744" i="1" s="1"/>
  <c r="A5743" i="1"/>
  <c r="T5743" i="1" s="1"/>
  <c r="A5742" i="1"/>
  <c r="T5742" i="1" s="1"/>
  <c r="A5741" i="1"/>
  <c r="T5741" i="1" s="1"/>
  <c r="A5740" i="1"/>
  <c r="T5740" i="1" s="1"/>
  <c r="A5739" i="1"/>
  <c r="T5739" i="1" s="1"/>
  <c r="A5738" i="1"/>
  <c r="T5738" i="1" s="1"/>
  <c r="A5737" i="1"/>
  <c r="T5737" i="1" s="1"/>
  <c r="A5736" i="1"/>
  <c r="T5736" i="1" s="1"/>
  <c r="A5735" i="1"/>
  <c r="T5735" i="1" s="1"/>
  <c r="A5734" i="1"/>
  <c r="T5734" i="1" s="1"/>
  <c r="A5733" i="1"/>
  <c r="T5733" i="1" s="1"/>
  <c r="A5732" i="1"/>
  <c r="T5732" i="1" s="1"/>
  <c r="A5731" i="1"/>
  <c r="T5731" i="1" s="1"/>
  <c r="A5730" i="1"/>
  <c r="T5730" i="1" s="1"/>
  <c r="A5729" i="1"/>
  <c r="T5729" i="1" s="1"/>
  <c r="A5728" i="1"/>
  <c r="T5728" i="1" s="1"/>
  <c r="A5727" i="1"/>
  <c r="T5727" i="1" s="1"/>
  <c r="A5726" i="1"/>
  <c r="T5726" i="1" s="1"/>
  <c r="A5725" i="1"/>
  <c r="T5725" i="1" s="1"/>
  <c r="A5724" i="1"/>
  <c r="T5724" i="1" s="1"/>
  <c r="A5723" i="1"/>
  <c r="T5723" i="1" s="1"/>
  <c r="A5722" i="1"/>
  <c r="T5722" i="1" s="1"/>
  <c r="A5721" i="1"/>
  <c r="T5721" i="1" s="1"/>
  <c r="A5720" i="1"/>
  <c r="T5720" i="1" s="1"/>
  <c r="A5719" i="1"/>
  <c r="T5719" i="1" s="1"/>
  <c r="A5718" i="1"/>
  <c r="T5718" i="1" s="1"/>
  <c r="A5717" i="1"/>
  <c r="T5717" i="1" s="1"/>
  <c r="A5716" i="1"/>
  <c r="T5716" i="1" s="1"/>
  <c r="A5715" i="1"/>
  <c r="T5715" i="1" s="1"/>
  <c r="A5714" i="1"/>
  <c r="T5714" i="1" s="1"/>
  <c r="A5713" i="1"/>
  <c r="T5713" i="1" s="1"/>
  <c r="A5712" i="1"/>
  <c r="T5712" i="1" s="1"/>
  <c r="A5711" i="1"/>
  <c r="T5711" i="1" s="1"/>
  <c r="A5710" i="1"/>
  <c r="T5710" i="1" s="1"/>
  <c r="A5709" i="1"/>
  <c r="T5709" i="1" s="1"/>
  <c r="A5708" i="1"/>
  <c r="T5708" i="1" s="1"/>
  <c r="A5707" i="1"/>
  <c r="T5707" i="1" s="1"/>
  <c r="A5706" i="1"/>
  <c r="T5706" i="1" s="1"/>
  <c r="A5705" i="1"/>
  <c r="T5705" i="1" s="1"/>
  <c r="A5704" i="1"/>
  <c r="T5704" i="1" s="1"/>
  <c r="A5703" i="1"/>
  <c r="T5703" i="1" s="1"/>
  <c r="A5702" i="1"/>
  <c r="T5702" i="1" s="1"/>
  <c r="A5701" i="1"/>
  <c r="T5701" i="1" s="1"/>
  <c r="A5700" i="1"/>
  <c r="T5700" i="1" s="1"/>
  <c r="A5699" i="1"/>
  <c r="T5699" i="1" s="1"/>
  <c r="A5698" i="1"/>
  <c r="T5698" i="1" s="1"/>
  <c r="A5697" i="1"/>
  <c r="T5697" i="1" s="1"/>
  <c r="A5696" i="1"/>
  <c r="T5696" i="1" s="1"/>
  <c r="A5695" i="1"/>
  <c r="T5695" i="1" s="1"/>
  <c r="A5694" i="1"/>
  <c r="T5694" i="1" s="1"/>
  <c r="A5693" i="1"/>
  <c r="T5693" i="1" s="1"/>
  <c r="A5692" i="1"/>
  <c r="T5692" i="1" s="1"/>
  <c r="A5691" i="1"/>
  <c r="T5691" i="1" s="1"/>
  <c r="A5690" i="1"/>
  <c r="T5690" i="1" s="1"/>
  <c r="A5689" i="1"/>
  <c r="T5689" i="1" s="1"/>
  <c r="A5688" i="1"/>
  <c r="T5688" i="1" s="1"/>
  <c r="A5687" i="1"/>
  <c r="T5687" i="1" s="1"/>
  <c r="A5686" i="1"/>
  <c r="T5686" i="1" s="1"/>
  <c r="A5685" i="1"/>
  <c r="T5685" i="1" s="1"/>
  <c r="A5684" i="1"/>
  <c r="T5684" i="1" s="1"/>
  <c r="A5683" i="1"/>
  <c r="T5683" i="1" s="1"/>
  <c r="A5682" i="1"/>
  <c r="T5682" i="1" s="1"/>
  <c r="A5681" i="1"/>
  <c r="T5681" i="1" s="1"/>
  <c r="A5680" i="1"/>
  <c r="T5680" i="1" s="1"/>
  <c r="A5679" i="1"/>
  <c r="T5679" i="1" s="1"/>
  <c r="A5678" i="1"/>
  <c r="T5678" i="1" s="1"/>
  <c r="A5677" i="1"/>
  <c r="T5677" i="1" s="1"/>
  <c r="A5676" i="1"/>
  <c r="T5676" i="1" s="1"/>
  <c r="A5675" i="1"/>
  <c r="T5675" i="1" s="1"/>
  <c r="A5674" i="1"/>
  <c r="T5674" i="1" s="1"/>
  <c r="A5673" i="1"/>
  <c r="T5673" i="1" s="1"/>
  <c r="A5672" i="1"/>
  <c r="T5672" i="1" s="1"/>
  <c r="A5671" i="1"/>
  <c r="T5671" i="1" s="1"/>
  <c r="A5670" i="1"/>
  <c r="T5670" i="1" s="1"/>
  <c r="A5669" i="1"/>
  <c r="T5669" i="1" s="1"/>
  <c r="A5668" i="1"/>
  <c r="T5668" i="1" s="1"/>
  <c r="A5667" i="1"/>
  <c r="T5667" i="1" s="1"/>
  <c r="A5666" i="1"/>
  <c r="T5666" i="1" s="1"/>
  <c r="A5665" i="1"/>
  <c r="T5665" i="1" s="1"/>
  <c r="A5664" i="1"/>
  <c r="T5664" i="1" s="1"/>
  <c r="A5663" i="1"/>
  <c r="T5663" i="1" s="1"/>
  <c r="A5662" i="1"/>
  <c r="T5662" i="1" s="1"/>
  <c r="A5661" i="1"/>
  <c r="T5661" i="1" s="1"/>
  <c r="A5660" i="1"/>
  <c r="T5660" i="1" s="1"/>
  <c r="A5659" i="1"/>
  <c r="T5659" i="1" s="1"/>
  <c r="A5658" i="1"/>
  <c r="T5658" i="1" s="1"/>
  <c r="A5657" i="1"/>
  <c r="T5657" i="1" s="1"/>
  <c r="A5656" i="1"/>
  <c r="T5656" i="1" s="1"/>
  <c r="A5655" i="1"/>
  <c r="T5655" i="1" s="1"/>
  <c r="A5654" i="1"/>
  <c r="T5654" i="1" s="1"/>
  <c r="A5653" i="1"/>
  <c r="T5653" i="1" s="1"/>
  <c r="A5652" i="1"/>
  <c r="T5652" i="1" s="1"/>
  <c r="A5651" i="1"/>
  <c r="T5651" i="1" s="1"/>
  <c r="A5650" i="1"/>
  <c r="T5650" i="1" s="1"/>
  <c r="A5649" i="1"/>
  <c r="T5649" i="1" s="1"/>
  <c r="A5648" i="1"/>
  <c r="T5648" i="1" s="1"/>
  <c r="A5647" i="1"/>
  <c r="T5647" i="1" s="1"/>
  <c r="A5646" i="1"/>
  <c r="T5646" i="1" s="1"/>
  <c r="A5645" i="1"/>
  <c r="T5645" i="1" s="1"/>
  <c r="A5644" i="1"/>
  <c r="T5644" i="1" s="1"/>
  <c r="A5643" i="1"/>
  <c r="T5643" i="1" s="1"/>
  <c r="A5642" i="1"/>
  <c r="T5642" i="1" s="1"/>
  <c r="A5641" i="1"/>
  <c r="T5641" i="1" s="1"/>
  <c r="A5640" i="1"/>
  <c r="T5640" i="1" s="1"/>
  <c r="A5639" i="1"/>
  <c r="T5639" i="1" s="1"/>
  <c r="A5638" i="1"/>
  <c r="T5638" i="1" s="1"/>
  <c r="A5637" i="1"/>
  <c r="T5637" i="1" s="1"/>
  <c r="A5636" i="1"/>
  <c r="T5636" i="1" s="1"/>
  <c r="A5635" i="1"/>
  <c r="T5635" i="1" s="1"/>
  <c r="A5634" i="1"/>
  <c r="T5634" i="1" s="1"/>
  <c r="A5633" i="1"/>
  <c r="T5633" i="1" s="1"/>
  <c r="A5632" i="1"/>
  <c r="T5632" i="1" s="1"/>
  <c r="A5631" i="1"/>
  <c r="T5631" i="1" s="1"/>
  <c r="A5630" i="1"/>
  <c r="T5630" i="1" s="1"/>
  <c r="A5629" i="1"/>
  <c r="T5629" i="1" s="1"/>
  <c r="A5628" i="1"/>
  <c r="T5628" i="1" s="1"/>
  <c r="A5627" i="1"/>
  <c r="T5627" i="1" s="1"/>
  <c r="A5626" i="1"/>
  <c r="T5626" i="1" s="1"/>
  <c r="A5625" i="1"/>
  <c r="T5625" i="1" s="1"/>
  <c r="A5624" i="1"/>
  <c r="T5624" i="1" s="1"/>
  <c r="A5623" i="1"/>
  <c r="T5623" i="1" s="1"/>
  <c r="A5622" i="1"/>
  <c r="T5622" i="1" s="1"/>
  <c r="A5621" i="1"/>
  <c r="T5621" i="1" s="1"/>
  <c r="A5620" i="1"/>
  <c r="T5620" i="1" s="1"/>
  <c r="A5619" i="1"/>
  <c r="T5619" i="1" s="1"/>
  <c r="A5618" i="1"/>
  <c r="T5618" i="1" s="1"/>
  <c r="A5617" i="1"/>
  <c r="T5617" i="1" s="1"/>
  <c r="A5616" i="1"/>
  <c r="T5616" i="1" s="1"/>
  <c r="A5615" i="1"/>
  <c r="T5615" i="1" s="1"/>
  <c r="A5614" i="1"/>
  <c r="T5614" i="1" s="1"/>
  <c r="A5613" i="1"/>
  <c r="T5613" i="1" s="1"/>
  <c r="A5612" i="1"/>
  <c r="T5612" i="1" s="1"/>
  <c r="A5611" i="1"/>
  <c r="T5611" i="1" s="1"/>
  <c r="A5610" i="1"/>
  <c r="T5610" i="1" s="1"/>
  <c r="A5609" i="1"/>
  <c r="T5609" i="1" s="1"/>
  <c r="A5608" i="1"/>
  <c r="T5608" i="1" s="1"/>
  <c r="A5607" i="1"/>
  <c r="T5607" i="1" s="1"/>
  <c r="A5606" i="1"/>
  <c r="T5606" i="1" s="1"/>
  <c r="A5605" i="1"/>
  <c r="T5605" i="1" s="1"/>
  <c r="A5604" i="1"/>
  <c r="T5604" i="1" s="1"/>
  <c r="A5603" i="1"/>
  <c r="T5603" i="1" s="1"/>
  <c r="A5602" i="1"/>
  <c r="T5602" i="1" s="1"/>
  <c r="A5601" i="1"/>
  <c r="T5601" i="1" s="1"/>
  <c r="A5600" i="1"/>
  <c r="T5600" i="1" s="1"/>
  <c r="A5599" i="1"/>
  <c r="T5599" i="1" s="1"/>
  <c r="A5598" i="1"/>
  <c r="T5598" i="1" s="1"/>
  <c r="A5597" i="1"/>
  <c r="T5597" i="1" s="1"/>
  <c r="A5596" i="1"/>
  <c r="T5596" i="1" s="1"/>
  <c r="A5595" i="1"/>
  <c r="T5595" i="1" s="1"/>
  <c r="A5594" i="1"/>
  <c r="T5594" i="1" s="1"/>
  <c r="A5593" i="1"/>
  <c r="T5593" i="1" s="1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359" i="9" l="1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E2" i="5" l="1"/>
  <c r="A5592" i="1" l="1"/>
  <c r="T5592" i="1" s="1"/>
  <c r="A5591" i="1"/>
  <c r="T5591" i="1" s="1"/>
  <c r="A5590" i="1"/>
  <c r="T5590" i="1" s="1"/>
  <c r="A5589" i="1"/>
  <c r="T5589" i="1" s="1"/>
  <c r="A5588" i="1"/>
  <c r="T5588" i="1" s="1"/>
  <c r="A5587" i="1"/>
  <c r="T5587" i="1" s="1"/>
  <c r="A5586" i="1"/>
  <c r="T5586" i="1" s="1"/>
  <c r="A5585" i="1"/>
  <c r="T5585" i="1" s="1"/>
  <c r="A5584" i="1"/>
  <c r="T5584" i="1" s="1"/>
  <c r="A5583" i="1"/>
  <c r="T5583" i="1" s="1"/>
  <c r="A5582" i="1"/>
  <c r="T5582" i="1" s="1"/>
  <c r="A5581" i="1"/>
  <c r="T5581" i="1" s="1"/>
  <c r="A5580" i="1"/>
  <c r="T5580" i="1" s="1"/>
  <c r="A5579" i="1"/>
  <c r="T5579" i="1" s="1"/>
  <c r="A5578" i="1"/>
  <c r="T5578" i="1" s="1"/>
  <c r="A5577" i="1"/>
  <c r="T5577" i="1" s="1"/>
  <c r="A5576" i="1"/>
  <c r="T5576" i="1" s="1"/>
  <c r="A5575" i="1"/>
  <c r="T5575" i="1" s="1"/>
  <c r="A5574" i="1"/>
  <c r="T5574" i="1" s="1"/>
  <c r="A5573" i="1"/>
  <c r="T5573" i="1" s="1"/>
  <c r="A5572" i="1"/>
  <c r="T5572" i="1" s="1"/>
  <c r="A5571" i="1"/>
  <c r="T5571" i="1" s="1"/>
  <c r="A5570" i="1"/>
  <c r="T5570" i="1" s="1"/>
  <c r="A5569" i="1"/>
  <c r="T5569" i="1" s="1"/>
  <c r="A5568" i="1"/>
  <c r="T5568" i="1" s="1"/>
  <c r="A5567" i="1"/>
  <c r="T5567" i="1" s="1"/>
  <c r="A5566" i="1"/>
  <c r="T5566" i="1" s="1"/>
  <c r="A5565" i="1"/>
  <c r="T5565" i="1" s="1"/>
  <c r="A5564" i="1"/>
  <c r="T5564" i="1" s="1"/>
  <c r="A5563" i="1"/>
  <c r="T5563" i="1" s="1"/>
  <c r="A5562" i="1"/>
  <c r="T5562" i="1" s="1"/>
  <c r="A5561" i="1"/>
  <c r="T5561" i="1" s="1"/>
  <c r="A5560" i="1"/>
  <c r="T5560" i="1" s="1"/>
  <c r="A5559" i="1"/>
  <c r="T5559" i="1" s="1"/>
  <c r="A5558" i="1"/>
  <c r="T5558" i="1" s="1"/>
  <c r="A5557" i="1"/>
  <c r="T5557" i="1" s="1"/>
  <c r="A5556" i="1"/>
  <c r="T5556" i="1" s="1"/>
  <c r="A5555" i="1"/>
  <c r="T5555" i="1" s="1"/>
  <c r="A5554" i="1"/>
  <c r="T5554" i="1" s="1"/>
  <c r="A5553" i="1"/>
  <c r="T5553" i="1" s="1"/>
  <c r="A5552" i="1"/>
  <c r="T5552" i="1" s="1"/>
  <c r="A5551" i="1"/>
  <c r="T5551" i="1" s="1"/>
  <c r="A5550" i="1"/>
  <c r="T5550" i="1" s="1"/>
  <c r="A5549" i="1"/>
  <c r="T5549" i="1" s="1"/>
  <c r="A5548" i="1"/>
  <c r="T5548" i="1" s="1"/>
  <c r="A5547" i="1"/>
  <c r="T5547" i="1" s="1"/>
  <c r="A5546" i="1"/>
  <c r="T5546" i="1" s="1"/>
  <c r="A5545" i="1"/>
  <c r="T5545" i="1" s="1"/>
  <c r="A5544" i="1"/>
  <c r="T5544" i="1" s="1"/>
  <c r="A5543" i="1"/>
  <c r="T5543" i="1" s="1"/>
  <c r="A5542" i="1"/>
  <c r="T5542" i="1" s="1"/>
  <c r="A5541" i="1"/>
  <c r="T5541" i="1" s="1"/>
  <c r="A5540" i="1"/>
  <c r="T5540" i="1" s="1"/>
  <c r="A5539" i="1"/>
  <c r="T5539" i="1" s="1"/>
  <c r="A5538" i="1"/>
  <c r="T5538" i="1" s="1"/>
  <c r="A5537" i="1"/>
  <c r="T5537" i="1" s="1"/>
  <c r="A5536" i="1"/>
  <c r="T5536" i="1" s="1"/>
  <c r="A5535" i="1"/>
  <c r="T5535" i="1" s="1"/>
  <c r="A5534" i="1"/>
  <c r="T5534" i="1" s="1"/>
  <c r="A5533" i="1"/>
  <c r="T5533" i="1" s="1"/>
  <c r="A5532" i="1"/>
  <c r="T5532" i="1" s="1"/>
  <c r="A5531" i="1"/>
  <c r="T5531" i="1" s="1"/>
  <c r="A5530" i="1"/>
  <c r="T5530" i="1" s="1"/>
  <c r="A5529" i="1"/>
  <c r="T5529" i="1" s="1"/>
  <c r="A5528" i="1"/>
  <c r="T5528" i="1" s="1"/>
  <c r="A5527" i="1"/>
  <c r="T5527" i="1" s="1"/>
  <c r="A5526" i="1"/>
  <c r="T5526" i="1" s="1"/>
  <c r="A5525" i="1"/>
  <c r="T5525" i="1" s="1"/>
  <c r="A5524" i="1"/>
  <c r="T5524" i="1" s="1"/>
  <c r="A5523" i="1"/>
  <c r="T5523" i="1" s="1"/>
  <c r="A5522" i="1"/>
  <c r="T5522" i="1" s="1"/>
  <c r="A5521" i="1"/>
  <c r="T5521" i="1" s="1"/>
  <c r="A5520" i="1"/>
  <c r="T5520" i="1" s="1"/>
  <c r="A5519" i="1"/>
  <c r="T5519" i="1" s="1"/>
  <c r="A5518" i="1"/>
  <c r="T5518" i="1" s="1"/>
  <c r="A5517" i="1"/>
  <c r="T5517" i="1" s="1"/>
  <c r="A5516" i="1"/>
  <c r="T5516" i="1" s="1"/>
  <c r="A5515" i="1"/>
  <c r="T5515" i="1" s="1"/>
  <c r="A5514" i="1"/>
  <c r="T5514" i="1" s="1"/>
  <c r="A5513" i="1"/>
  <c r="T5513" i="1" s="1"/>
  <c r="A5512" i="1"/>
  <c r="T5512" i="1" s="1"/>
  <c r="A5511" i="1"/>
  <c r="T5511" i="1" s="1"/>
  <c r="A5510" i="1"/>
  <c r="T5510" i="1" s="1"/>
  <c r="A5509" i="1"/>
  <c r="T5509" i="1" s="1"/>
  <c r="A5508" i="1"/>
  <c r="T5508" i="1" s="1"/>
  <c r="A5507" i="1"/>
  <c r="T5507" i="1" s="1"/>
  <c r="A5506" i="1"/>
  <c r="T5506" i="1" s="1"/>
  <c r="A5505" i="1"/>
  <c r="T5505" i="1" s="1"/>
  <c r="A5504" i="1"/>
  <c r="T5504" i="1" s="1"/>
  <c r="A5503" i="1"/>
  <c r="T5503" i="1" s="1"/>
  <c r="A5502" i="1"/>
  <c r="T5502" i="1" s="1"/>
  <c r="A5501" i="1"/>
  <c r="T5501" i="1" s="1"/>
  <c r="A5500" i="1"/>
  <c r="T5500" i="1" s="1"/>
  <c r="A5499" i="1"/>
  <c r="T5499" i="1" s="1"/>
  <c r="A5498" i="1"/>
  <c r="T5498" i="1" s="1"/>
  <c r="A5497" i="1"/>
  <c r="T5497" i="1" s="1"/>
  <c r="A5496" i="1"/>
  <c r="T5496" i="1" s="1"/>
  <c r="A5495" i="1"/>
  <c r="T5495" i="1" s="1"/>
  <c r="A5494" i="1"/>
  <c r="T5494" i="1" s="1"/>
  <c r="A5493" i="1"/>
  <c r="T5493" i="1" s="1"/>
  <c r="A5492" i="1"/>
  <c r="T5492" i="1" s="1"/>
  <c r="A5491" i="1"/>
  <c r="T5491" i="1" s="1"/>
  <c r="A5490" i="1"/>
  <c r="T5490" i="1" s="1"/>
  <c r="A5489" i="1"/>
  <c r="T5489" i="1" s="1"/>
  <c r="A5488" i="1"/>
  <c r="T5488" i="1" s="1"/>
  <c r="A5487" i="1"/>
  <c r="T5487" i="1" s="1"/>
  <c r="A5486" i="1"/>
  <c r="T5486" i="1" s="1"/>
  <c r="A5485" i="1"/>
  <c r="T5485" i="1" s="1"/>
  <c r="A5484" i="1"/>
  <c r="T5484" i="1" s="1"/>
  <c r="A5483" i="1"/>
  <c r="T5483" i="1" s="1"/>
  <c r="A5482" i="1"/>
  <c r="T5482" i="1" s="1"/>
  <c r="A5481" i="1"/>
  <c r="T5481" i="1" s="1"/>
  <c r="A5480" i="1"/>
  <c r="T5480" i="1" s="1"/>
  <c r="A5479" i="1"/>
  <c r="T5479" i="1" s="1"/>
  <c r="A5478" i="1"/>
  <c r="T5478" i="1" s="1"/>
  <c r="A5477" i="1"/>
  <c r="T5477" i="1" s="1"/>
  <c r="A5476" i="1"/>
  <c r="T5476" i="1" s="1"/>
  <c r="A5475" i="1"/>
  <c r="T5475" i="1" s="1"/>
  <c r="A5474" i="1"/>
  <c r="T5474" i="1" s="1"/>
  <c r="A5473" i="1"/>
  <c r="T5473" i="1" s="1"/>
  <c r="A5472" i="1"/>
  <c r="T5472" i="1" s="1"/>
  <c r="A5471" i="1"/>
  <c r="T5471" i="1" s="1"/>
  <c r="A5470" i="1"/>
  <c r="T5470" i="1" s="1"/>
  <c r="A5469" i="1"/>
  <c r="T5469" i="1" s="1"/>
  <c r="A5468" i="1"/>
  <c r="T5468" i="1" s="1"/>
  <c r="A5467" i="1"/>
  <c r="T5467" i="1" s="1"/>
  <c r="A5466" i="1"/>
  <c r="T5466" i="1" s="1"/>
  <c r="A5465" i="1"/>
  <c r="T5465" i="1" s="1"/>
  <c r="A5464" i="1"/>
  <c r="T5464" i="1" s="1"/>
  <c r="A5463" i="1"/>
  <c r="T5463" i="1" s="1"/>
  <c r="A5462" i="1"/>
  <c r="T5462" i="1" s="1"/>
  <c r="A5461" i="1"/>
  <c r="T5461" i="1" s="1"/>
  <c r="A5460" i="1"/>
  <c r="T5460" i="1" s="1"/>
  <c r="A5459" i="1"/>
  <c r="T5459" i="1" s="1"/>
  <c r="A5458" i="1"/>
  <c r="T5458" i="1" s="1"/>
  <c r="A5457" i="1"/>
  <c r="T5457" i="1" s="1"/>
  <c r="A5456" i="1"/>
  <c r="T5456" i="1" s="1"/>
  <c r="A5455" i="1"/>
  <c r="T5455" i="1" s="1"/>
  <c r="A5454" i="1"/>
  <c r="T5454" i="1" s="1"/>
  <c r="A5453" i="1"/>
  <c r="T5453" i="1" s="1"/>
  <c r="A5452" i="1"/>
  <c r="T5452" i="1" s="1"/>
  <c r="A5451" i="1"/>
  <c r="T5451" i="1" s="1"/>
  <c r="A5450" i="1"/>
  <c r="T5450" i="1" s="1"/>
  <c r="A5449" i="1"/>
  <c r="T5449" i="1" s="1"/>
  <c r="A5448" i="1"/>
  <c r="T5448" i="1" s="1"/>
  <c r="A5447" i="1"/>
  <c r="T5447" i="1" s="1"/>
  <c r="A5446" i="1"/>
  <c r="T5446" i="1" s="1"/>
  <c r="A5445" i="1"/>
  <c r="T5445" i="1" s="1"/>
  <c r="A5444" i="1"/>
  <c r="T5444" i="1" s="1"/>
  <c r="A5443" i="1"/>
  <c r="T5443" i="1" s="1"/>
  <c r="A5442" i="1"/>
  <c r="T5442" i="1" s="1"/>
  <c r="A5441" i="1"/>
  <c r="T5441" i="1" s="1"/>
  <c r="A5440" i="1"/>
  <c r="T5440" i="1" s="1"/>
  <c r="A5439" i="1"/>
  <c r="T5439" i="1" s="1"/>
  <c r="A5438" i="1"/>
  <c r="T5438" i="1" s="1"/>
  <c r="A5437" i="1"/>
  <c r="T5437" i="1" s="1"/>
  <c r="A5436" i="1"/>
  <c r="T5436" i="1" s="1"/>
  <c r="A5435" i="1"/>
  <c r="T5435" i="1" s="1"/>
  <c r="A5434" i="1"/>
  <c r="T5434" i="1" s="1"/>
  <c r="A5433" i="1"/>
  <c r="T5433" i="1" s="1"/>
  <c r="A5432" i="1"/>
  <c r="T5432" i="1" s="1"/>
  <c r="A5431" i="1"/>
  <c r="T5431" i="1" s="1"/>
  <c r="A5430" i="1"/>
  <c r="T5430" i="1" s="1"/>
  <c r="A5429" i="1"/>
  <c r="T5429" i="1" s="1"/>
  <c r="A5428" i="1"/>
  <c r="T5428" i="1" s="1"/>
  <c r="A5427" i="1"/>
  <c r="T5427" i="1" s="1"/>
  <c r="A5426" i="1"/>
  <c r="T5426" i="1" s="1"/>
  <c r="A5425" i="1"/>
  <c r="T5425" i="1" s="1"/>
  <c r="A5424" i="1"/>
  <c r="T5424" i="1" s="1"/>
  <c r="A5423" i="1"/>
  <c r="T5423" i="1" s="1"/>
  <c r="A5422" i="1"/>
  <c r="T5422" i="1" s="1"/>
  <c r="A5421" i="1"/>
  <c r="T5421" i="1" s="1"/>
  <c r="A5420" i="1"/>
  <c r="T5420" i="1" s="1"/>
  <c r="A5419" i="1"/>
  <c r="T5419" i="1" s="1"/>
  <c r="A5418" i="1"/>
  <c r="T5418" i="1" s="1"/>
  <c r="A5417" i="1"/>
  <c r="T5417" i="1" s="1"/>
  <c r="A5416" i="1"/>
  <c r="T5416" i="1" s="1"/>
  <c r="A5415" i="1"/>
  <c r="T5415" i="1" s="1"/>
  <c r="A5414" i="1"/>
  <c r="T5414" i="1" s="1"/>
  <c r="A5413" i="1"/>
  <c r="T5413" i="1" s="1"/>
  <c r="A5412" i="1"/>
  <c r="T5412" i="1" s="1"/>
  <c r="A5411" i="1"/>
  <c r="T5411" i="1" s="1"/>
  <c r="A5410" i="1"/>
  <c r="T5410" i="1" s="1"/>
  <c r="A5409" i="1"/>
  <c r="T5409" i="1" s="1"/>
  <c r="A5408" i="1"/>
  <c r="T5408" i="1" s="1"/>
  <c r="A5407" i="1"/>
  <c r="T5407" i="1" s="1"/>
  <c r="A5406" i="1"/>
  <c r="T5406" i="1" s="1"/>
  <c r="A5405" i="1"/>
  <c r="T5405" i="1" s="1"/>
  <c r="A5404" i="1"/>
  <c r="T5404" i="1" s="1"/>
  <c r="A5403" i="1"/>
  <c r="T5403" i="1" s="1"/>
  <c r="A5402" i="1"/>
  <c r="T5402" i="1" s="1"/>
  <c r="A5401" i="1"/>
  <c r="T5401" i="1" s="1"/>
  <c r="A5400" i="1"/>
  <c r="T5400" i="1" s="1"/>
  <c r="A5399" i="1"/>
  <c r="T5399" i="1" s="1"/>
  <c r="A5398" i="1"/>
  <c r="T5398" i="1" s="1"/>
  <c r="A5397" i="1"/>
  <c r="T5397" i="1" s="1"/>
  <c r="A5396" i="1"/>
  <c r="T5396" i="1" s="1"/>
  <c r="A5395" i="1"/>
  <c r="T5395" i="1" s="1"/>
  <c r="A5394" i="1"/>
  <c r="T5394" i="1" s="1"/>
  <c r="A5393" i="1"/>
  <c r="T5393" i="1" s="1"/>
  <c r="A5392" i="1"/>
  <c r="T5392" i="1" s="1"/>
  <c r="A5391" i="1"/>
  <c r="T5391" i="1" s="1"/>
  <c r="A5390" i="1"/>
  <c r="T5390" i="1" s="1"/>
  <c r="A5389" i="1"/>
  <c r="T5389" i="1" s="1"/>
  <c r="A5388" i="1"/>
  <c r="T5388" i="1" s="1"/>
  <c r="A5387" i="1"/>
  <c r="T5387" i="1" s="1"/>
  <c r="A5386" i="1"/>
  <c r="T5386" i="1" s="1"/>
  <c r="A5385" i="1"/>
  <c r="T5385" i="1" s="1"/>
  <c r="A5384" i="1"/>
  <c r="T5384" i="1" s="1"/>
  <c r="A5383" i="1"/>
  <c r="T5383" i="1" s="1"/>
  <c r="A5382" i="1"/>
  <c r="T5382" i="1" s="1"/>
  <c r="A5381" i="1"/>
  <c r="T5381" i="1" s="1"/>
  <c r="A5380" i="1"/>
  <c r="T5380" i="1" s="1"/>
  <c r="A5379" i="1"/>
  <c r="T5379" i="1" s="1"/>
  <c r="A5378" i="1"/>
  <c r="T5378" i="1" s="1"/>
  <c r="A5377" i="1"/>
  <c r="T5377" i="1" s="1"/>
  <c r="A5376" i="1"/>
  <c r="T5376" i="1" s="1"/>
  <c r="A5375" i="1"/>
  <c r="T5375" i="1" s="1"/>
  <c r="A5374" i="1"/>
  <c r="T5374" i="1" s="1"/>
  <c r="A5373" i="1"/>
  <c r="T5373" i="1" s="1"/>
  <c r="A5372" i="1"/>
  <c r="T5372" i="1" s="1"/>
  <c r="A5371" i="1"/>
  <c r="T5371" i="1" s="1"/>
  <c r="A5370" i="1"/>
  <c r="T5370" i="1" s="1"/>
  <c r="A5369" i="1"/>
  <c r="T5369" i="1" s="1"/>
  <c r="A5368" i="1"/>
  <c r="T5368" i="1" s="1"/>
  <c r="A5367" i="1"/>
  <c r="T5367" i="1" s="1"/>
  <c r="A5366" i="1"/>
  <c r="T5366" i="1" s="1"/>
  <c r="A5365" i="1"/>
  <c r="T5365" i="1" s="1"/>
  <c r="A5364" i="1"/>
  <c r="T5364" i="1" s="1"/>
  <c r="A5363" i="1"/>
  <c r="T5363" i="1" s="1"/>
  <c r="A5362" i="1"/>
  <c r="T5362" i="1" s="1"/>
  <c r="A5361" i="1"/>
  <c r="T5361" i="1" s="1"/>
  <c r="A5360" i="1"/>
  <c r="T5360" i="1" s="1"/>
  <c r="A5359" i="1"/>
  <c r="T5359" i="1" s="1"/>
  <c r="A5358" i="1"/>
  <c r="T5358" i="1" s="1"/>
  <c r="A5357" i="1"/>
  <c r="T5357" i="1" s="1"/>
  <c r="A5356" i="1"/>
  <c r="T5356" i="1" s="1"/>
  <c r="A5355" i="1"/>
  <c r="T5355" i="1" s="1"/>
  <c r="A5354" i="1"/>
  <c r="T5354" i="1" s="1"/>
  <c r="A5353" i="1"/>
  <c r="T5353" i="1" s="1"/>
  <c r="A5352" i="1"/>
  <c r="T5352" i="1" s="1"/>
  <c r="A5351" i="1"/>
  <c r="T5351" i="1" s="1"/>
  <c r="A5350" i="1"/>
  <c r="T5350" i="1" s="1"/>
  <c r="A5349" i="1"/>
  <c r="T5349" i="1" s="1"/>
  <c r="A5348" i="1"/>
  <c r="T5348" i="1" s="1"/>
  <c r="A5347" i="1"/>
  <c r="T5347" i="1" s="1"/>
  <c r="A5346" i="1"/>
  <c r="T5346" i="1" s="1"/>
  <c r="A5345" i="1"/>
  <c r="T5345" i="1" s="1"/>
  <c r="A5344" i="1"/>
  <c r="T5344" i="1" s="1"/>
  <c r="A5343" i="1"/>
  <c r="T5343" i="1" s="1"/>
  <c r="A5342" i="1"/>
  <c r="T5342" i="1" s="1"/>
  <c r="A5341" i="1"/>
  <c r="T5341" i="1" s="1"/>
  <c r="A5340" i="1"/>
  <c r="T5340" i="1" s="1"/>
  <c r="A5339" i="1"/>
  <c r="T5339" i="1" s="1"/>
  <c r="A5338" i="1"/>
  <c r="T5338" i="1" s="1"/>
  <c r="A5337" i="1"/>
  <c r="T5337" i="1" s="1"/>
  <c r="A5336" i="1"/>
  <c r="T5336" i="1" s="1"/>
  <c r="A5335" i="1"/>
  <c r="T5335" i="1" s="1"/>
  <c r="A5334" i="1"/>
  <c r="T5334" i="1" s="1"/>
  <c r="A5333" i="1"/>
  <c r="T5333" i="1" s="1"/>
  <c r="A5332" i="1"/>
  <c r="T5332" i="1" s="1"/>
  <c r="A5331" i="1"/>
  <c r="T5331" i="1" s="1"/>
  <c r="A5330" i="1"/>
  <c r="T5330" i="1" s="1"/>
  <c r="A5329" i="1"/>
  <c r="T5329" i="1" s="1"/>
  <c r="A5328" i="1"/>
  <c r="T5328" i="1" s="1"/>
  <c r="A5327" i="1"/>
  <c r="T5327" i="1" s="1"/>
  <c r="A5326" i="1"/>
  <c r="T5326" i="1" s="1"/>
  <c r="A5325" i="1"/>
  <c r="T5325" i="1" s="1"/>
  <c r="A5324" i="1"/>
  <c r="T5324" i="1" s="1"/>
  <c r="A5323" i="1"/>
  <c r="T5323" i="1" s="1"/>
  <c r="A5322" i="1"/>
  <c r="T5322" i="1" s="1"/>
  <c r="A5321" i="1"/>
  <c r="T5321" i="1" s="1"/>
  <c r="A5320" i="1"/>
  <c r="T5320" i="1" s="1"/>
  <c r="A5319" i="1"/>
  <c r="T5319" i="1" s="1"/>
  <c r="A5318" i="1"/>
  <c r="T5318" i="1" s="1"/>
  <c r="A5317" i="1"/>
  <c r="T5317" i="1" s="1"/>
  <c r="A5316" i="1"/>
  <c r="T5316" i="1" s="1"/>
  <c r="A5315" i="1"/>
  <c r="T5315" i="1" s="1"/>
  <c r="A5314" i="1"/>
  <c r="T5314" i="1" s="1"/>
  <c r="A5313" i="1"/>
  <c r="T5313" i="1" s="1"/>
  <c r="A5312" i="1"/>
  <c r="T5312" i="1" s="1"/>
  <c r="A5311" i="1"/>
  <c r="T5311" i="1" s="1"/>
  <c r="A5310" i="1"/>
  <c r="T5310" i="1" s="1"/>
  <c r="A5309" i="1"/>
  <c r="T5309" i="1" s="1"/>
  <c r="A5308" i="1"/>
  <c r="T5308" i="1" s="1"/>
  <c r="A5307" i="1"/>
  <c r="T5307" i="1" s="1"/>
  <c r="A5306" i="1"/>
  <c r="T5306" i="1" s="1"/>
  <c r="A5305" i="1"/>
  <c r="T5305" i="1" s="1"/>
  <c r="A5304" i="1"/>
  <c r="T5304" i="1" s="1"/>
  <c r="A5303" i="1"/>
  <c r="T5303" i="1" s="1"/>
  <c r="A5302" i="1"/>
  <c r="T5302" i="1" s="1"/>
  <c r="A5301" i="1"/>
  <c r="T5301" i="1" s="1"/>
  <c r="A5300" i="1"/>
  <c r="T5300" i="1" s="1"/>
  <c r="A5299" i="1"/>
  <c r="T5299" i="1" s="1"/>
  <c r="A5298" i="1"/>
  <c r="T5298" i="1" s="1"/>
  <c r="A5297" i="1"/>
  <c r="T5297" i="1" s="1"/>
  <c r="A5296" i="1"/>
  <c r="T5296" i="1" s="1"/>
  <c r="A5295" i="1"/>
  <c r="T5295" i="1" s="1"/>
  <c r="A5294" i="1"/>
  <c r="T5294" i="1" s="1"/>
  <c r="A5293" i="1"/>
  <c r="T5293" i="1" s="1"/>
  <c r="A5292" i="1"/>
  <c r="T5292" i="1" s="1"/>
  <c r="A5291" i="1"/>
  <c r="T5291" i="1" s="1"/>
  <c r="A5290" i="1"/>
  <c r="T5290" i="1" s="1"/>
  <c r="A5289" i="1"/>
  <c r="T5289" i="1" s="1"/>
  <c r="A5288" i="1"/>
  <c r="T5288" i="1" s="1"/>
  <c r="A5287" i="1"/>
  <c r="T5287" i="1" s="1"/>
  <c r="A5286" i="1"/>
  <c r="T5286" i="1" s="1"/>
  <c r="A5285" i="1"/>
  <c r="T5285" i="1" s="1"/>
  <c r="A5284" i="1"/>
  <c r="T5284" i="1" s="1"/>
  <c r="A5283" i="1"/>
  <c r="T5283" i="1" s="1"/>
  <c r="A5282" i="1"/>
  <c r="T5282" i="1" s="1"/>
  <c r="A5281" i="1"/>
  <c r="T5281" i="1" s="1"/>
  <c r="A5280" i="1"/>
  <c r="T5280" i="1" s="1"/>
  <c r="A5279" i="1"/>
  <c r="T5279" i="1" s="1"/>
  <c r="A5278" i="1"/>
  <c r="T5278" i="1" s="1"/>
  <c r="A5277" i="1"/>
  <c r="T5277" i="1" s="1"/>
  <c r="A5276" i="1"/>
  <c r="T5276" i="1" s="1"/>
  <c r="A5275" i="1"/>
  <c r="T5275" i="1" s="1"/>
  <c r="A5274" i="1"/>
  <c r="T5274" i="1" s="1"/>
  <c r="A5273" i="1"/>
  <c r="T5273" i="1" s="1"/>
  <c r="A5272" i="1"/>
  <c r="T5272" i="1" s="1"/>
  <c r="A5271" i="1"/>
  <c r="T5271" i="1" s="1"/>
  <c r="A5270" i="1"/>
  <c r="T5270" i="1" s="1"/>
  <c r="A5269" i="1"/>
  <c r="T5269" i="1" s="1"/>
  <c r="A5268" i="1"/>
  <c r="T5268" i="1" s="1"/>
  <c r="A5267" i="1"/>
  <c r="T5267" i="1" s="1"/>
  <c r="A5266" i="1"/>
  <c r="T5266" i="1" s="1"/>
  <c r="A5265" i="1"/>
  <c r="T5265" i="1" s="1"/>
  <c r="A5264" i="1"/>
  <c r="T5264" i="1" s="1"/>
  <c r="A5263" i="1"/>
  <c r="T5263" i="1" s="1"/>
  <c r="A5262" i="1"/>
  <c r="T5262" i="1" s="1"/>
  <c r="A5261" i="1"/>
  <c r="T5261" i="1" s="1"/>
  <c r="A5260" i="1"/>
  <c r="T5260" i="1" s="1"/>
  <c r="A5259" i="1"/>
  <c r="T5259" i="1" s="1"/>
  <c r="A5258" i="1"/>
  <c r="T5258" i="1" s="1"/>
  <c r="A5257" i="1"/>
  <c r="T5257" i="1" s="1"/>
  <c r="A5256" i="1"/>
  <c r="T5256" i="1" s="1"/>
  <c r="A5255" i="1"/>
  <c r="T5255" i="1" s="1"/>
  <c r="A5254" i="1"/>
  <c r="T5254" i="1" s="1"/>
  <c r="A5253" i="1"/>
  <c r="T5253" i="1" s="1"/>
  <c r="A5252" i="1"/>
  <c r="T5252" i="1" s="1"/>
  <c r="A5251" i="1"/>
  <c r="T5251" i="1" s="1"/>
  <c r="A5250" i="1"/>
  <c r="T5250" i="1" s="1"/>
  <c r="A5249" i="1"/>
  <c r="T5249" i="1" s="1"/>
  <c r="A5248" i="1"/>
  <c r="T5248" i="1" s="1"/>
  <c r="A5247" i="1"/>
  <c r="T5247" i="1" s="1"/>
  <c r="A5246" i="1"/>
  <c r="T5246" i="1" s="1"/>
  <c r="A5245" i="1"/>
  <c r="T5245" i="1" s="1"/>
  <c r="A5244" i="1"/>
  <c r="T5244" i="1" s="1"/>
  <c r="A5243" i="1"/>
  <c r="T5243" i="1" s="1"/>
  <c r="A5242" i="1"/>
  <c r="T5242" i="1" s="1"/>
  <c r="A5241" i="1"/>
  <c r="T5241" i="1" s="1"/>
  <c r="A5240" i="1"/>
  <c r="T5240" i="1" s="1"/>
  <c r="A5239" i="1"/>
  <c r="T5239" i="1" s="1"/>
  <c r="A5238" i="1"/>
  <c r="T5238" i="1" s="1"/>
  <c r="A5237" i="1"/>
  <c r="T5237" i="1" s="1"/>
  <c r="A5236" i="1"/>
  <c r="T5236" i="1" s="1"/>
  <c r="A5235" i="1"/>
  <c r="T5235" i="1" s="1"/>
  <c r="A5234" i="1"/>
  <c r="T5234" i="1" s="1"/>
  <c r="A5233" i="1"/>
  <c r="T5233" i="1" s="1"/>
  <c r="A5232" i="1"/>
  <c r="T5232" i="1" s="1"/>
  <c r="A5231" i="1"/>
  <c r="T5231" i="1" s="1"/>
  <c r="A5230" i="1"/>
  <c r="T5230" i="1" s="1"/>
  <c r="A5229" i="1"/>
  <c r="T5229" i="1" s="1"/>
  <c r="A5228" i="1"/>
  <c r="T5228" i="1" s="1"/>
  <c r="A5227" i="1"/>
  <c r="T5227" i="1" s="1"/>
  <c r="A5226" i="1"/>
  <c r="T5226" i="1" s="1"/>
  <c r="A5225" i="1"/>
  <c r="T5225" i="1" s="1"/>
  <c r="A5224" i="1"/>
  <c r="T5224" i="1" s="1"/>
  <c r="A5223" i="1"/>
  <c r="T5223" i="1" s="1"/>
  <c r="A5222" i="1"/>
  <c r="T5222" i="1" s="1"/>
  <c r="A5221" i="1"/>
  <c r="T5221" i="1" s="1"/>
  <c r="A5220" i="1"/>
  <c r="T5220" i="1" s="1"/>
  <c r="A5219" i="1"/>
  <c r="T5219" i="1" s="1"/>
  <c r="A5218" i="1"/>
  <c r="T5218" i="1" s="1"/>
  <c r="A5217" i="1"/>
  <c r="T5217" i="1" s="1"/>
  <c r="A5216" i="1"/>
  <c r="T5216" i="1" s="1"/>
  <c r="A5215" i="1"/>
  <c r="T5215" i="1" s="1"/>
  <c r="A5214" i="1"/>
  <c r="T5214" i="1" s="1"/>
  <c r="A5213" i="1"/>
  <c r="T5213" i="1" s="1"/>
  <c r="A5212" i="1"/>
  <c r="T5212" i="1" s="1"/>
  <c r="A5211" i="1"/>
  <c r="T5211" i="1" s="1"/>
  <c r="A5210" i="1"/>
  <c r="T5210" i="1" s="1"/>
  <c r="A5209" i="1"/>
  <c r="T5209" i="1" s="1"/>
  <c r="A5208" i="1"/>
  <c r="T5208" i="1" s="1"/>
  <c r="A5207" i="1"/>
  <c r="T5207" i="1" s="1"/>
  <c r="A5206" i="1"/>
  <c r="T5206" i="1" s="1"/>
  <c r="A5205" i="1"/>
  <c r="T5205" i="1" s="1"/>
  <c r="A5204" i="1"/>
  <c r="T5204" i="1" s="1"/>
  <c r="A5203" i="1"/>
  <c r="T5203" i="1" s="1"/>
  <c r="A5202" i="1"/>
  <c r="T5202" i="1" s="1"/>
  <c r="A5201" i="1"/>
  <c r="T5201" i="1" s="1"/>
  <c r="A5200" i="1"/>
  <c r="T5200" i="1" s="1"/>
  <c r="A5199" i="1"/>
  <c r="T5199" i="1" s="1"/>
  <c r="A5198" i="1"/>
  <c r="T5198" i="1" s="1"/>
  <c r="A5197" i="1"/>
  <c r="T5197" i="1" s="1"/>
  <c r="A5196" i="1"/>
  <c r="T5196" i="1" s="1"/>
  <c r="A5195" i="1"/>
  <c r="T5195" i="1" s="1"/>
  <c r="A5194" i="1"/>
  <c r="T5194" i="1" s="1"/>
  <c r="A5193" i="1"/>
  <c r="T5193" i="1" s="1"/>
  <c r="A5192" i="1"/>
  <c r="T5192" i="1" s="1"/>
  <c r="A5191" i="1"/>
  <c r="T5191" i="1" s="1"/>
  <c r="A5190" i="1"/>
  <c r="T5190" i="1" s="1"/>
  <c r="A5189" i="1"/>
  <c r="T5189" i="1" s="1"/>
  <c r="A5188" i="1"/>
  <c r="T5188" i="1" s="1"/>
  <c r="A5187" i="1"/>
  <c r="T5187" i="1" s="1"/>
  <c r="A5186" i="1"/>
  <c r="T5186" i="1" s="1"/>
  <c r="A5185" i="1"/>
  <c r="T5185" i="1" s="1"/>
  <c r="A5184" i="1"/>
  <c r="T5184" i="1" s="1"/>
  <c r="A5183" i="1"/>
  <c r="T5183" i="1" s="1"/>
  <c r="A5182" i="1"/>
  <c r="T5182" i="1" s="1"/>
  <c r="A5181" i="1"/>
  <c r="T5181" i="1" s="1"/>
  <c r="A5180" i="1"/>
  <c r="T5180" i="1" s="1"/>
  <c r="A5179" i="1"/>
  <c r="T5179" i="1" s="1"/>
  <c r="A5178" i="1"/>
  <c r="T5178" i="1" s="1"/>
  <c r="A5177" i="1"/>
  <c r="T5177" i="1" s="1"/>
  <c r="A5176" i="1"/>
  <c r="T5176" i="1" s="1"/>
  <c r="A5175" i="1"/>
  <c r="T5175" i="1" s="1"/>
  <c r="A5174" i="1"/>
  <c r="T5174" i="1" s="1"/>
  <c r="A5173" i="1"/>
  <c r="T5173" i="1" s="1"/>
  <c r="A5172" i="1"/>
  <c r="T5172" i="1" s="1"/>
  <c r="A5171" i="1"/>
  <c r="T5171" i="1" s="1"/>
  <c r="A5170" i="1"/>
  <c r="T5170" i="1" s="1"/>
  <c r="A5169" i="1"/>
  <c r="T5169" i="1" s="1"/>
  <c r="A5168" i="1"/>
  <c r="T5168" i="1" s="1"/>
  <c r="A5167" i="1"/>
  <c r="T5167" i="1" s="1"/>
  <c r="A5166" i="1"/>
  <c r="T5166" i="1" s="1"/>
  <c r="A5165" i="1"/>
  <c r="T5165" i="1" s="1"/>
  <c r="A5164" i="1"/>
  <c r="T5164" i="1" s="1"/>
  <c r="A5163" i="1"/>
  <c r="T5163" i="1" s="1"/>
  <c r="A5162" i="1"/>
  <c r="T5162" i="1" s="1"/>
  <c r="A5161" i="1"/>
  <c r="T5161" i="1" s="1"/>
  <c r="A5160" i="1"/>
  <c r="T5160" i="1" s="1"/>
  <c r="A5159" i="1"/>
  <c r="T5159" i="1" s="1"/>
  <c r="A5158" i="1"/>
  <c r="T5158" i="1" s="1"/>
  <c r="A5157" i="1"/>
  <c r="T5157" i="1" s="1"/>
  <c r="A5156" i="1"/>
  <c r="T5156" i="1" s="1"/>
  <c r="A5155" i="1"/>
  <c r="T5155" i="1" s="1"/>
  <c r="A5154" i="1"/>
  <c r="T5154" i="1" s="1"/>
  <c r="A5153" i="1"/>
  <c r="T5153" i="1" s="1"/>
  <c r="A5152" i="1"/>
  <c r="T5152" i="1" s="1"/>
  <c r="A5151" i="1"/>
  <c r="T5151" i="1" s="1"/>
  <c r="A5150" i="1"/>
  <c r="T5150" i="1" s="1"/>
  <c r="A5149" i="1"/>
  <c r="T5149" i="1" s="1"/>
  <c r="A5148" i="1"/>
  <c r="T5148" i="1" s="1"/>
  <c r="A5147" i="1"/>
  <c r="T5147" i="1" s="1"/>
  <c r="A5146" i="1"/>
  <c r="T5146" i="1" s="1"/>
  <c r="A5145" i="1"/>
  <c r="T5145" i="1" s="1"/>
  <c r="A5144" i="1"/>
  <c r="T5144" i="1" s="1"/>
  <c r="A5143" i="1"/>
  <c r="T5143" i="1" s="1"/>
  <c r="A5142" i="1"/>
  <c r="T5142" i="1" s="1"/>
  <c r="A5141" i="1"/>
  <c r="T5141" i="1" s="1"/>
  <c r="A5140" i="1"/>
  <c r="T5140" i="1" s="1"/>
  <c r="A5139" i="1"/>
  <c r="T5139" i="1" s="1"/>
  <c r="A5138" i="1"/>
  <c r="T5138" i="1" s="1"/>
  <c r="A5137" i="1"/>
  <c r="T5137" i="1" s="1"/>
  <c r="A5136" i="1"/>
  <c r="T5136" i="1" s="1"/>
  <c r="A5135" i="1"/>
  <c r="T5135" i="1" s="1"/>
  <c r="A5134" i="1"/>
  <c r="T5134" i="1" s="1"/>
  <c r="A5133" i="1"/>
  <c r="T5133" i="1" s="1"/>
  <c r="A5132" i="1"/>
  <c r="T5132" i="1" s="1"/>
  <c r="A5131" i="1"/>
  <c r="T5131" i="1" s="1"/>
  <c r="A5130" i="1"/>
  <c r="T5130" i="1" s="1"/>
  <c r="A5129" i="1"/>
  <c r="T5129" i="1" s="1"/>
  <c r="A5128" i="1"/>
  <c r="T5128" i="1" s="1"/>
  <c r="A5127" i="1"/>
  <c r="T5127" i="1" s="1"/>
  <c r="A5126" i="1"/>
  <c r="T5126" i="1" s="1"/>
  <c r="A5125" i="1"/>
  <c r="T5125" i="1" s="1"/>
  <c r="A5124" i="1"/>
  <c r="T5124" i="1" s="1"/>
  <c r="A5123" i="1"/>
  <c r="T5123" i="1" s="1"/>
  <c r="A5122" i="1"/>
  <c r="T5122" i="1" s="1"/>
  <c r="A5121" i="1"/>
  <c r="T5121" i="1" s="1"/>
  <c r="A5120" i="1"/>
  <c r="T5120" i="1" s="1"/>
  <c r="A5119" i="1"/>
  <c r="T5119" i="1" s="1"/>
  <c r="A5118" i="1"/>
  <c r="T5118" i="1" s="1"/>
  <c r="A5117" i="1"/>
  <c r="T5117" i="1" s="1"/>
  <c r="A5116" i="1"/>
  <c r="T5116" i="1" s="1"/>
  <c r="A5115" i="1"/>
  <c r="T5115" i="1" s="1"/>
  <c r="A5114" i="1"/>
  <c r="T5114" i="1" s="1"/>
  <c r="A5113" i="1"/>
  <c r="T5113" i="1" s="1"/>
  <c r="A5112" i="1"/>
  <c r="T5112" i="1" s="1"/>
  <c r="A5111" i="1"/>
  <c r="T5111" i="1" s="1"/>
  <c r="A5110" i="1"/>
  <c r="T5110" i="1" s="1"/>
  <c r="A5109" i="1"/>
  <c r="T5109" i="1" s="1"/>
  <c r="A5108" i="1"/>
  <c r="T5108" i="1" s="1"/>
  <c r="A5107" i="1"/>
  <c r="T5107" i="1" s="1"/>
  <c r="A5106" i="1"/>
  <c r="T5106" i="1" s="1"/>
  <c r="A5105" i="1"/>
  <c r="T5105" i="1" s="1"/>
  <c r="A5104" i="1"/>
  <c r="T5104" i="1" s="1"/>
  <c r="A5103" i="1"/>
  <c r="T5103" i="1" s="1"/>
  <c r="A5102" i="1"/>
  <c r="T5102" i="1" s="1"/>
  <c r="A5101" i="1"/>
  <c r="T5101" i="1" s="1"/>
  <c r="A5100" i="1"/>
  <c r="T5100" i="1" s="1"/>
  <c r="A5099" i="1"/>
  <c r="T5099" i="1" s="1"/>
  <c r="A5098" i="1"/>
  <c r="T5098" i="1" s="1"/>
  <c r="A5097" i="1"/>
  <c r="T5097" i="1" s="1"/>
  <c r="A5096" i="1"/>
  <c r="T5096" i="1" s="1"/>
  <c r="A5095" i="1"/>
  <c r="T5095" i="1" s="1"/>
  <c r="A5094" i="1"/>
  <c r="T5094" i="1" s="1"/>
  <c r="A5093" i="1"/>
  <c r="T5093" i="1" s="1"/>
  <c r="A5092" i="1"/>
  <c r="T5092" i="1" s="1"/>
  <c r="A5091" i="1"/>
  <c r="T5091" i="1" s="1"/>
  <c r="A5090" i="1"/>
  <c r="T5090" i="1" s="1"/>
  <c r="A5089" i="1"/>
  <c r="T5089" i="1" s="1"/>
  <c r="A5088" i="1"/>
  <c r="T5088" i="1" s="1"/>
  <c r="A5087" i="1"/>
  <c r="T5087" i="1" s="1"/>
  <c r="A5086" i="1"/>
  <c r="T5086" i="1" s="1"/>
  <c r="A5085" i="1"/>
  <c r="T5085" i="1" s="1"/>
  <c r="A5084" i="1"/>
  <c r="T5084" i="1" s="1"/>
  <c r="A5083" i="1"/>
  <c r="T5083" i="1" s="1"/>
  <c r="A5082" i="1"/>
  <c r="T5082" i="1" s="1"/>
  <c r="A5081" i="1"/>
  <c r="T5081" i="1" s="1"/>
  <c r="A5080" i="1"/>
  <c r="T5080" i="1" s="1"/>
  <c r="A5079" i="1"/>
  <c r="T5079" i="1" s="1"/>
  <c r="A5078" i="1"/>
  <c r="T5078" i="1" s="1"/>
  <c r="A5077" i="1"/>
  <c r="T5077" i="1" s="1"/>
  <c r="A5076" i="1"/>
  <c r="T5076" i="1" s="1"/>
  <c r="A5075" i="1"/>
  <c r="T5075" i="1" s="1"/>
  <c r="A5074" i="1"/>
  <c r="T5074" i="1" s="1"/>
  <c r="A5073" i="1"/>
  <c r="T5073" i="1" s="1"/>
  <c r="A5072" i="1"/>
  <c r="T5072" i="1" s="1"/>
  <c r="A5071" i="1"/>
  <c r="T5071" i="1" s="1"/>
  <c r="A5070" i="1"/>
  <c r="T5070" i="1" s="1"/>
  <c r="A5069" i="1"/>
  <c r="T5069" i="1" s="1"/>
  <c r="A5068" i="1"/>
  <c r="T5068" i="1" s="1"/>
  <c r="A5067" i="1"/>
  <c r="T5067" i="1" s="1"/>
  <c r="R7" i="1" l="1"/>
  <c r="S7" i="1" s="1"/>
  <c r="R6" i="1"/>
  <c r="S6" i="1" s="1"/>
  <c r="R5" i="1"/>
  <c r="S5" i="1" s="1"/>
  <c r="A5066" i="1"/>
  <c r="T5066" i="1" s="1"/>
  <c r="A5065" i="1"/>
  <c r="T5065" i="1" s="1"/>
  <c r="A5064" i="1"/>
  <c r="T5064" i="1" s="1"/>
  <c r="A5063" i="1"/>
  <c r="T5063" i="1" s="1"/>
  <c r="A5062" i="1"/>
  <c r="T5062" i="1" s="1"/>
  <c r="A5061" i="1"/>
  <c r="T5061" i="1" s="1"/>
  <c r="A5060" i="1"/>
  <c r="T5060" i="1" s="1"/>
  <c r="A5059" i="1"/>
  <c r="T5059" i="1" s="1"/>
  <c r="A5058" i="1"/>
  <c r="T5058" i="1" s="1"/>
  <c r="A5057" i="1"/>
  <c r="T5057" i="1" s="1"/>
  <c r="A5056" i="1"/>
  <c r="T5056" i="1" s="1"/>
  <c r="A5055" i="1"/>
  <c r="T5055" i="1" s="1"/>
  <c r="A5054" i="1"/>
  <c r="T5054" i="1" s="1"/>
  <c r="A5053" i="1"/>
  <c r="T5053" i="1" s="1"/>
  <c r="A5052" i="1"/>
  <c r="T5052" i="1" s="1"/>
  <c r="A5051" i="1"/>
  <c r="T5051" i="1" s="1"/>
  <c r="A5050" i="1"/>
  <c r="T5050" i="1" s="1"/>
  <c r="A5049" i="1"/>
  <c r="T5049" i="1" s="1"/>
  <c r="A5048" i="1"/>
  <c r="T5048" i="1" s="1"/>
  <c r="A5047" i="1"/>
  <c r="T5047" i="1" s="1"/>
  <c r="A5046" i="1"/>
  <c r="T5046" i="1" s="1"/>
  <c r="A5045" i="1"/>
  <c r="T5045" i="1" s="1"/>
  <c r="A5044" i="1"/>
  <c r="T5044" i="1" s="1"/>
  <c r="A5043" i="1"/>
  <c r="T5043" i="1" s="1"/>
  <c r="A5042" i="1"/>
  <c r="T5042" i="1" s="1"/>
  <c r="A5041" i="1"/>
  <c r="T5041" i="1" s="1"/>
  <c r="A5040" i="1"/>
  <c r="T5040" i="1" s="1"/>
  <c r="A5039" i="1"/>
  <c r="T5039" i="1" s="1"/>
  <c r="A5038" i="1"/>
  <c r="T5038" i="1" s="1"/>
  <c r="A5037" i="1"/>
  <c r="T5037" i="1" s="1"/>
  <c r="A5036" i="1"/>
  <c r="T5036" i="1" s="1"/>
  <c r="A5035" i="1"/>
  <c r="T5035" i="1" s="1"/>
  <c r="A5034" i="1"/>
  <c r="T5034" i="1" s="1"/>
  <c r="A5033" i="1"/>
  <c r="T5033" i="1" s="1"/>
  <c r="A5032" i="1"/>
  <c r="T5032" i="1" s="1"/>
  <c r="A5031" i="1"/>
  <c r="T5031" i="1" s="1"/>
  <c r="A5030" i="1"/>
  <c r="T5030" i="1" s="1"/>
  <c r="A5029" i="1"/>
  <c r="T5029" i="1" s="1"/>
  <c r="A5028" i="1"/>
  <c r="T5028" i="1" s="1"/>
  <c r="A5027" i="1"/>
  <c r="T5027" i="1" s="1"/>
  <c r="A5026" i="1"/>
  <c r="T5026" i="1" s="1"/>
  <c r="A5025" i="1"/>
  <c r="T5025" i="1" s="1"/>
  <c r="A5024" i="1"/>
  <c r="T5024" i="1" s="1"/>
  <c r="A5023" i="1"/>
  <c r="T5023" i="1" s="1"/>
  <c r="A5022" i="1"/>
  <c r="T5022" i="1" s="1"/>
  <c r="A5021" i="1"/>
  <c r="T5021" i="1" s="1"/>
  <c r="A5020" i="1"/>
  <c r="T5020" i="1" s="1"/>
  <c r="A5019" i="1"/>
  <c r="T5019" i="1" s="1"/>
  <c r="A5018" i="1"/>
  <c r="T5018" i="1" s="1"/>
  <c r="A5017" i="1"/>
  <c r="T5017" i="1" s="1"/>
  <c r="A5016" i="1"/>
  <c r="T5016" i="1" s="1"/>
  <c r="A5015" i="1"/>
  <c r="T5015" i="1" s="1"/>
  <c r="A5014" i="1"/>
  <c r="T5014" i="1" s="1"/>
  <c r="A5013" i="1"/>
  <c r="T5013" i="1" s="1"/>
  <c r="A5012" i="1"/>
  <c r="T5012" i="1" s="1"/>
  <c r="A5011" i="1"/>
  <c r="T5011" i="1" s="1"/>
  <c r="A5010" i="1"/>
  <c r="T5010" i="1" s="1"/>
  <c r="A5009" i="1"/>
  <c r="T5009" i="1" s="1"/>
  <c r="A5008" i="1"/>
  <c r="T5008" i="1" s="1"/>
  <c r="A5007" i="1"/>
  <c r="T5007" i="1" s="1"/>
  <c r="A5006" i="1"/>
  <c r="T5006" i="1" s="1"/>
  <c r="A5005" i="1"/>
  <c r="T5005" i="1" s="1"/>
  <c r="A5004" i="1"/>
  <c r="T5004" i="1" s="1"/>
  <c r="A5003" i="1"/>
  <c r="T5003" i="1" s="1"/>
  <c r="A5002" i="1"/>
  <c r="T5002" i="1" s="1"/>
  <c r="A5001" i="1"/>
  <c r="T5001" i="1" s="1"/>
  <c r="A5000" i="1"/>
  <c r="T5000" i="1" s="1"/>
  <c r="A4999" i="1"/>
  <c r="T4999" i="1" s="1"/>
  <c r="A4998" i="1"/>
  <c r="T4998" i="1" s="1"/>
  <c r="A4997" i="1"/>
  <c r="T4997" i="1" s="1"/>
  <c r="A4996" i="1"/>
  <c r="T4996" i="1" s="1"/>
  <c r="A4995" i="1"/>
  <c r="T4995" i="1" s="1"/>
  <c r="A4994" i="1"/>
  <c r="T4994" i="1" s="1"/>
  <c r="A4993" i="1"/>
  <c r="T4993" i="1" s="1"/>
  <c r="A4992" i="1"/>
  <c r="T4992" i="1" s="1"/>
  <c r="A4991" i="1"/>
  <c r="T4991" i="1" s="1"/>
  <c r="A4990" i="1"/>
  <c r="T4990" i="1" s="1"/>
  <c r="A4989" i="1"/>
  <c r="T4989" i="1" s="1"/>
  <c r="A4988" i="1"/>
  <c r="T4988" i="1" s="1"/>
  <c r="A4987" i="1"/>
  <c r="T4987" i="1" s="1"/>
  <c r="A4986" i="1"/>
  <c r="T4986" i="1" s="1"/>
  <c r="A4985" i="1"/>
  <c r="T4985" i="1" s="1"/>
  <c r="A4984" i="1"/>
  <c r="T4984" i="1" s="1"/>
  <c r="A4983" i="1"/>
  <c r="T4983" i="1" s="1"/>
  <c r="A4982" i="1"/>
  <c r="T4982" i="1" s="1"/>
  <c r="A4981" i="1"/>
  <c r="T4981" i="1" s="1"/>
  <c r="A4980" i="1"/>
  <c r="T4980" i="1" s="1"/>
  <c r="A4979" i="1"/>
  <c r="T4979" i="1" s="1"/>
  <c r="A4978" i="1"/>
  <c r="T4978" i="1" s="1"/>
  <c r="A4977" i="1"/>
  <c r="T4977" i="1" s="1"/>
  <c r="A4976" i="1"/>
  <c r="T4976" i="1" s="1"/>
  <c r="A4975" i="1"/>
  <c r="T4975" i="1" s="1"/>
  <c r="A4974" i="1"/>
  <c r="T4974" i="1" s="1"/>
  <c r="A4973" i="1"/>
  <c r="T4973" i="1" s="1"/>
  <c r="A4972" i="1"/>
  <c r="T4972" i="1" s="1"/>
  <c r="A4971" i="1"/>
  <c r="T4971" i="1" s="1"/>
  <c r="A4970" i="1"/>
  <c r="T4970" i="1" s="1"/>
  <c r="A4969" i="1"/>
  <c r="T4969" i="1" s="1"/>
  <c r="A4968" i="1"/>
  <c r="T4968" i="1" s="1"/>
  <c r="A4967" i="1"/>
  <c r="T4967" i="1" s="1"/>
  <c r="A4966" i="1"/>
  <c r="T4966" i="1" s="1"/>
  <c r="A4965" i="1"/>
  <c r="T4965" i="1" s="1"/>
  <c r="A4964" i="1"/>
  <c r="T4964" i="1" s="1"/>
  <c r="A4963" i="1"/>
  <c r="T4963" i="1" s="1"/>
  <c r="A4962" i="1"/>
  <c r="T4962" i="1" s="1"/>
  <c r="A4961" i="1"/>
  <c r="T4961" i="1" s="1"/>
  <c r="A4960" i="1"/>
  <c r="T4960" i="1" s="1"/>
  <c r="A4959" i="1"/>
  <c r="T4959" i="1" s="1"/>
  <c r="A4958" i="1"/>
  <c r="T4958" i="1" s="1"/>
  <c r="A4957" i="1"/>
  <c r="T4957" i="1" s="1"/>
  <c r="A4956" i="1"/>
  <c r="T4956" i="1" s="1"/>
  <c r="A4955" i="1"/>
  <c r="T4955" i="1" s="1"/>
  <c r="A4954" i="1"/>
  <c r="T4954" i="1" s="1"/>
  <c r="A4953" i="1"/>
  <c r="T4953" i="1" s="1"/>
  <c r="A4952" i="1"/>
  <c r="T4952" i="1" s="1"/>
  <c r="A4951" i="1"/>
  <c r="T4951" i="1" s="1"/>
  <c r="A4950" i="1"/>
  <c r="T4950" i="1" s="1"/>
  <c r="A4949" i="1"/>
  <c r="T4949" i="1" s="1"/>
  <c r="A4948" i="1"/>
  <c r="T4948" i="1" s="1"/>
  <c r="A4947" i="1"/>
  <c r="T4947" i="1" s="1"/>
  <c r="A4946" i="1"/>
  <c r="T4946" i="1" s="1"/>
  <c r="A4945" i="1"/>
  <c r="T4945" i="1" s="1"/>
  <c r="A4944" i="1"/>
  <c r="T4944" i="1" s="1"/>
  <c r="A4943" i="1"/>
  <c r="T4943" i="1" s="1"/>
  <c r="A4942" i="1"/>
  <c r="T4942" i="1" s="1"/>
  <c r="A4941" i="1"/>
  <c r="T4941" i="1" s="1"/>
  <c r="A4940" i="1"/>
  <c r="T4940" i="1" s="1"/>
  <c r="A4939" i="1"/>
  <c r="T4939" i="1" s="1"/>
  <c r="A4938" i="1"/>
  <c r="T4938" i="1" s="1"/>
  <c r="A4937" i="1"/>
  <c r="T4937" i="1" s="1"/>
  <c r="A4936" i="1"/>
  <c r="T4936" i="1" s="1"/>
  <c r="A4935" i="1"/>
  <c r="T4935" i="1" s="1"/>
  <c r="A4934" i="1"/>
  <c r="T4934" i="1" s="1"/>
  <c r="A4933" i="1"/>
  <c r="T4933" i="1" s="1"/>
  <c r="A4932" i="1"/>
  <c r="T4932" i="1" s="1"/>
  <c r="A4931" i="1"/>
  <c r="T4931" i="1" s="1"/>
  <c r="A4930" i="1"/>
  <c r="T4930" i="1" s="1"/>
  <c r="A4929" i="1"/>
  <c r="T4929" i="1" s="1"/>
  <c r="A4928" i="1"/>
  <c r="T4928" i="1" s="1"/>
  <c r="A4927" i="1"/>
  <c r="T4927" i="1" s="1"/>
  <c r="A4926" i="1"/>
  <c r="T4926" i="1" s="1"/>
  <c r="A4925" i="1"/>
  <c r="T4925" i="1" s="1"/>
  <c r="A4924" i="1"/>
  <c r="T4924" i="1" s="1"/>
  <c r="A4923" i="1"/>
  <c r="T4923" i="1" s="1"/>
  <c r="A4922" i="1"/>
  <c r="T4922" i="1" s="1"/>
  <c r="A4921" i="1"/>
  <c r="T4921" i="1" s="1"/>
  <c r="A4920" i="1"/>
  <c r="T4920" i="1" s="1"/>
  <c r="A4919" i="1"/>
  <c r="T4919" i="1" s="1"/>
  <c r="A4918" i="1"/>
  <c r="T4918" i="1" s="1"/>
  <c r="A4917" i="1"/>
  <c r="T4917" i="1" s="1"/>
  <c r="A4916" i="1"/>
  <c r="T4916" i="1" s="1"/>
  <c r="A4915" i="1"/>
  <c r="T4915" i="1" s="1"/>
  <c r="A4914" i="1"/>
  <c r="T4914" i="1" s="1"/>
  <c r="A4913" i="1"/>
  <c r="T4913" i="1" s="1"/>
  <c r="A4912" i="1"/>
  <c r="T4912" i="1" s="1"/>
  <c r="A4911" i="1"/>
  <c r="T4911" i="1" s="1"/>
  <c r="A4910" i="1"/>
  <c r="T4910" i="1" s="1"/>
  <c r="A4909" i="1"/>
  <c r="T4909" i="1" s="1"/>
  <c r="A4908" i="1"/>
  <c r="T4908" i="1" s="1"/>
  <c r="A4907" i="1"/>
  <c r="T4907" i="1" s="1"/>
  <c r="A4906" i="1"/>
  <c r="T4906" i="1" s="1"/>
  <c r="A4905" i="1"/>
  <c r="T4905" i="1" s="1"/>
  <c r="A4904" i="1"/>
  <c r="T4904" i="1" s="1"/>
  <c r="A4903" i="1"/>
  <c r="T4903" i="1" s="1"/>
  <c r="A4902" i="1"/>
  <c r="T4902" i="1" s="1"/>
  <c r="A4901" i="1"/>
  <c r="T4901" i="1" s="1"/>
  <c r="A4900" i="1"/>
  <c r="T4900" i="1" s="1"/>
  <c r="A4899" i="1"/>
  <c r="T4899" i="1" s="1"/>
  <c r="A4898" i="1"/>
  <c r="T4898" i="1" s="1"/>
  <c r="A4897" i="1"/>
  <c r="T4897" i="1" s="1"/>
  <c r="A4896" i="1"/>
  <c r="T4896" i="1" s="1"/>
  <c r="A4895" i="1"/>
  <c r="T4895" i="1" s="1"/>
  <c r="A4894" i="1"/>
  <c r="T4894" i="1" s="1"/>
  <c r="A4893" i="1"/>
  <c r="T4893" i="1" s="1"/>
  <c r="A4892" i="1"/>
  <c r="T4892" i="1" s="1"/>
  <c r="A4891" i="1"/>
  <c r="T4891" i="1" s="1"/>
  <c r="A4890" i="1"/>
  <c r="T4890" i="1" s="1"/>
  <c r="A4889" i="1"/>
  <c r="T4889" i="1" s="1"/>
  <c r="A4888" i="1"/>
  <c r="T4888" i="1" s="1"/>
  <c r="A4887" i="1"/>
  <c r="T4887" i="1" s="1"/>
  <c r="A4886" i="1"/>
  <c r="T4886" i="1" s="1"/>
  <c r="A4885" i="1"/>
  <c r="T4885" i="1" s="1"/>
  <c r="A4884" i="1"/>
  <c r="T4884" i="1" s="1"/>
  <c r="A4883" i="1"/>
  <c r="T4883" i="1" s="1"/>
  <c r="A4882" i="1"/>
  <c r="T4882" i="1" s="1"/>
  <c r="A4881" i="1"/>
  <c r="T4881" i="1" s="1"/>
  <c r="A4880" i="1"/>
  <c r="T4880" i="1" s="1"/>
  <c r="A4879" i="1"/>
  <c r="T4879" i="1" s="1"/>
  <c r="A4878" i="1"/>
  <c r="T4878" i="1" s="1"/>
  <c r="A4877" i="1"/>
  <c r="T4877" i="1" s="1"/>
  <c r="A4876" i="1"/>
  <c r="T4876" i="1" s="1"/>
  <c r="A4875" i="1"/>
  <c r="T4875" i="1" s="1"/>
  <c r="A4874" i="1"/>
  <c r="T4874" i="1" s="1"/>
  <c r="A4873" i="1"/>
  <c r="T4873" i="1" s="1"/>
  <c r="A4872" i="1"/>
  <c r="T4872" i="1" s="1"/>
  <c r="A4871" i="1"/>
  <c r="T4871" i="1" s="1"/>
  <c r="A4870" i="1"/>
  <c r="T4870" i="1" s="1"/>
  <c r="A4869" i="1"/>
  <c r="T4869" i="1" s="1"/>
  <c r="A4868" i="1"/>
  <c r="T4868" i="1" s="1"/>
  <c r="A4867" i="1"/>
  <c r="T4867" i="1" s="1"/>
  <c r="A4866" i="1"/>
  <c r="T4866" i="1" s="1"/>
  <c r="A4865" i="1"/>
  <c r="T4865" i="1" s="1"/>
  <c r="A4864" i="1"/>
  <c r="T4864" i="1" s="1"/>
  <c r="A4863" i="1"/>
  <c r="T4863" i="1" s="1"/>
  <c r="A4862" i="1"/>
  <c r="T4862" i="1" s="1"/>
  <c r="A4861" i="1"/>
  <c r="T4861" i="1" s="1"/>
  <c r="A4860" i="1"/>
  <c r="T4860" i="1" s="1"/>
  <c r="A4859" i="1"/>
  <c r="T4859" i="1" s="1"/>
  <c r="A4858" i="1"/>
  <c r="T4858" i="1" s="1"/>
  <c r="A4857" i="1"/>
  <c r="T4857" i="1" s="1"/>
  <c r="A4856" i="1"/>
  <c r="T4856" i="1" s="1"/>
  <c r="A4855" i="1"/>
  <c r="T4855" i="1" s="1"/>
  <c r="A4854" i="1"/>
  <c r="T4854" i="1" s="1"/>
  <c r="A4853" i="1"/>
  <c r="T4853" i="1" s="1"/>
  <c r="A4852" i="1"/>
  <c r="T4852" i="1" s="1"/>
  <c r="A4851" i="1"/>
  <c r="T4851" i="1" s="1"/>
  <c r="A4850" i="1"/>
  <c r="T4850" i="1" s="1"/>
  <c r="A4849" i="1"/>
  <c r="T4849" i="1" s="1"/>
  <c r="A4848" i="1"/>
  <c r="T4848" i="1" s="1"/>
  <c r="A4847" i="1"/>
  <c r="T4847" i="1" s="1"/>
  <c r="A4846" i="1"/>
  <c r="T4846" i="1" s="1"/>
  <c r="A4845" i="1"/>
  <c r="T4845" i="1" s="1"/>
  <c r="A4844" i="1"/>
  <c r="T4844" i="1" s="1"/>
  <c r="A4843" i="1"/>
  <c r="T4843" i="1" s="1"/>
  <c r="A4842" i="1"/>
  <c r="T4842" i="1" s="1"/>
  <c r="A4841" i="1"/>
  <c r="T4841" i="1" s="1"/>
  <c r="A4840" i="1"/>
  <c r="T4840" i="1" s="1"/>
  <c r="A4839" i="1"/>
  <c r="T4839" i="1" s="1"/>
  <c r="A4838" i="1"/>
  <c r="T4838" i="1" s="1"/>
  <c r="A4837" i="1"/>
  <c r="T4837" i="1" s="1"/>
  <c r="A4836" i="1"/>
  <c r="T4836" i="1" s="1"/>
  <c r="A4835" i="1"/>
  <c r="T4835" i="1" s="1"/>
  <c r="A4834" i="1"/>
  <c r="T4834" i="1" s="1"/>
  <c r="A4833" i="1"/>
  <c r="T4833" i="1" s="1"/>
  <c r="A4832" i="1"/>
  <c r="T4832" i="1" s="1"/>
  <c r="A4831" i="1"/>
  <c r="T4831" i="1" s="1"/>
  <c r="A4830" i="1"/>
  <c r="T4830" i="1" s="1"/>
  <c r="A4829" i="1"/>
  <c r="T4829" i="1" s="1"/>
  <c r="A4828" i="1"/>
  <c r="T4828" i="1" s="1"/>
  <c r="A4827" i="1"/>
  <c r="T4827" i="1" s="1"/>
  <c r="A4826" i="1"/>
  <c r="T4826" i="1" s="1"/>
  <c r="A4825" i="1"/>
  <c r="T4825" i="1" s="1"/>
  <c r="A4824" i="1"/>
  <c r="T4824" i="1" s="1"/>
  <c r="A4823" i="1"/>
  <c r="T4823" i="1" s="1"/>
  <c r="A4822" i="1"/>
  <c r="T4822" i="1" s="1"/>
  <c r="A4821" i="1"/>
  <c r="T4821" i="1" s="1"/>
  <c r="A4820" i="1"/>
  <c r="T4820" i="1" s="1"/>
  <c r="A4819" i="1"/>
  <c r="T4819" i="1" s="1"/>
  <c r="A4818" i="1"/>
  <c r="T4818" i="1" s="1"/>
  <c r="A4817" i="1"/>
  <c r="T4817" i="1" s="1"/>
  <c r="A4816" i="1"/>
  <c r="T4816" i="1" s="1"/>
  <c r="A4815" i="1"/>
  <c r="T4815" i="1" s="1"/>
  <c r="A4814" i="1"/>
  <c r="T4814" i="1" s="1"/>
  <c r="A4813" i="1"/>
  <c r="T4813" i="1" s="1"/>
  <c r="A4812" i="1"/>
  <c r="T4812" i="1" s="1"/>
  <c r="A4811" i="1"/>
  <c r="T4811" i="1" s="1"/>
  <c r="A4810" i="1"/>
  <c r="T4810" i="1" s="1"/>
  <c r="A4809" i="1"/>
  <c r="T4809" i="1" s="1"/>
  <c r="A4808" i="1"/>
  <c r="T4808" i="1" s="1"/>
  <c r="A4807" i="1"/>
  <c r="T4807" i="1" s="1"/>
  <c r="A4806" i="1"/>
  <c r="T4806" i="1" s="1"/>
  <c r="A4805" i="1"/>
  <c r="T4805" i="1" s="1"/>
  <c r="A4804" i="1"/>
  <c r="T4804" i="1" s="1"/>
  <c r="A4803" i="1"/>
  <c r="T4803" i="1" s="1"/>
  <c r="A4802" i="1"/>
  <c r="T4802" i="1" s="1"/>
  <c r="A4801" i="1"/>
  <c r="T4801" i="1" s="1"/>
  <c r="A4800" i="1"/>
  <c r="T4800" i="1" s="1"/>
  <c r="A4799" i="1"/>
  <c r="T4799" i="1" s="1"/>
  <c r="A4798" i="1"/>
  <c r="T4798" i="1" s="1"/>
  <c r="A4797" i="1"/>
  <c r="T4797" i="1" s="1"/>
  <c r="A4796" i="1"/>
  <c r="T4796" i="1" s="1"/>
  <c r="A4795" i="1"/>
  <c r="T4795" i="1" s="1"/>
  <c r="A4794" i="1"/>
  <c r="T4794" i="1" s="1"/>
  <c r="A4793" i="1"/>
  <c r="T4793" i="1" s="1"/>
  <c r="A4792" i="1"/>
  <c r="T4792" i="1" s="1"/>
  <c r="A4791" i="1"/>
  <c r="T4791" i="1" s="1"/>
  <c r="A4790" i="1"/>
  <c r="T4790" i="1" s="1"/>
  <c r="A4789" i="1"/>
  <c r="T4789" i="1" s="1"/>
  <c r="A4788" i="1"/>
  <c r="T4788" i="1" s="1"/>
  <c r="A4787" i="1"/>
  <c r="T4787" i="1" s="1"/>
  <c r="A4786" i="1"/>
  <c r="T4786" i="1" s="1"/>
  <c r="A4785" i="1"/>
  <c r="T4785" i="1" s="1"/>
  <c r="A4784" i="1"/>
  <c r="T4784" i="1" s="1"/>
  <c r="A4783" i="1"/>
  <c r="T4783" i="1" s="1"/>
  <c r="A4782" i="1"/>
  <c r="T4782" i="1" s="1"/>
  <c r="A4781" i="1"/>
  <c r="T4781" i="1" s="1"/>
  <c r="A4780" i="1"/>
  <c r="T4780" i="1" s="1"/>
  <c r="A4779" i="1"/>
  <c r="T4779" i="1" s="1"/>
  <c r="A4778" i="1"/>
  <c r="T4778" i="1" s="1"/>
  <c r="A4777" i="1"/>
  <c r="T4777" i="1" s="1"/>
  <c r="A4776" i="1"/>
  <c r="T4776" i="1" s="1"/>
  <c r="A4775" i="1"/>
  <c r="T4775" i="1" s="1"/>
  <c r="A4774" i="1"/>
  <c r="T4774" i="1" s="1"/>
  <c r="A4773" i="1"/>
  <c r="T4773" i="1" s="1"/>
  <c r="A4772" i="1"/>
  <c r="T4772" i="1" s="1"/>
  <c r="A4771" i="1"/>
  <c r="T4771" i="1" s="1"/>
  <c r="A4770" i="1"/>
  <c r="T4770" i="1" s="1"/>
  <c r="A4769" i="1"/>
  <c r="T4769" i="1" s="1"/>
  <c r="A4768" i="1"/>
  <c r="T4768" i="1" s="1"/>
  <c r="A4767" i="1"/>
  <c r="T4767" i="1" s="1"/>
  <c r="A4766" i="1"/>
  <c r="T4766" i="1" s="1"/>
  <c r="A4765" i="1"/>
  <c r="T4765" i="1" s="1"/>
  <c r="A4764" i="1"/>
  <c r="T4764" i="1" s="1"/>
  <c r="A4763" i="1"/>
  <c r="T4763" i="1" s="1"/>
  <c r="A4762" i="1"/>
  <c r="T4762" i="1" s="1"/>
  <c r="A4761" i="1"/>
  <c r="T4761" i="1" s="1"/>
  <c r="A4760" i="1"/>
  <c r="T4760" i="1" s="1"/>
  <c r="A4759" i="1"/>
  <c r="T4759" i="1" s="1"/>
  <c r="A4758" i="1"/>
  <c r="T4758" i="1" s="1"/>
  <c r="A4757" i="1"/>
  <c r="T4757" i="1" s="1"/>
  <c r="A4756" i="1"/>
  <c r="T4756" i="1" s="1"/>
  <c r="A4755" i="1"/>
  <c r="T4755" i="1" s="1"/>
  <c r="A4754" i="1"/>
  <c r="T4754" i="1" s="1"/>
  <c r="A4753" i="1"/>
  <c r="T4753" i="1" s="1"/>
  <c r="A4752" i="1"/>
  <c r="T4752" i="1" s="1"/>
  <c r="A4751" i="1"/>
  <c r="T4751" i="1" s="1"/>
  <c r="A4750" i="1"/>
  <c r="T4750" i="1" s="1"/>
  <c r="A4749" i="1"/>
  <c r="T4749" i="1" s="1"/>
  <c r="A4748" i="1"/>
  <c r="T4748" i="1" s="1"/>
  <c r="A4747" i="1"/>
  <c r="T4747" i="1" s="1"/>
  <c r="A4746" i="1"/>
  <c r="T4746" i="1" s="1"/>
  <c r="A4745" i="1"/>
  <c r="T4745" i="1" s="1"/>
  <c r="A4744" i="1"/>
  <c r="T4744" i="1" s="1"/>
  <c r="A4743" i="1"/>
  <c r="T4743" i="1" s="1"/>
  <c r="A4742" i="1"/>
  <c r="T4742" i="1" s="1"/>
  <c r="A4741" i="1"/>
  <c r="T4741" i="1" s="1"/>
  <c r="A4740" i="1"/>
  <c r="T4740" i="1" s="1"/>
  <c r="A4739" i="1"/>
  <c r="T4739" i="1" s="1"/>
  <c r="A4738" i="1"/>
  <c r="T4738" i="1" s="1"/>
  <c r="A4737" i="1"/>
  <c r="T4737" i="1" s="1"/>
  <c r="A4736" i="1"/>
  <c r="T4736" i="1" s="1"/>
  <c r="A4735" i="1"/>
  <c r="T4735" i="1" s="1"/>
  <c r="A4734" i="1"/>
  <c r="T4734" i="1" s="1"/>
  <c r="A4733" i="1"/>
  <c r="T4733" i="1" s="1"/>
  <c r="A4732" i="1"/>
  <c r="T4732" i="1" s="1"/>
  <c r="A4731" i="1"/>
  <c r="T4731" i="1" s="1"/>
  <c r="A4730" i="1"/>
  <c r="T4730" i="1" s="1"/>
  <c r="A4729" i="1"/>
  <c r="T4729" i="1" s="1"/>
  <c r="A4728" i="1"/>
  <c r="T4728" i="1" s="1"/>
  <c r="A4727" i="1"/>
  <c r="T4727" i="1" s="1"/>
  <c r="A4726" i="1"/>
  <c r="T4726" i="1" s="1"/>
  <c r="A4725" i="1"/>
  <c r="T4725" i="1" s="1"/>
  <c r="A4724" i="1"/>
  <c r="T4724" i="1" s="1"/>
  <c r="A4723" i="1"/>
  <c r="T4723" i="1" s="1"/>
  <c r="A4722" i="1"/>
  <c r="T4722" i="1" s="1"/>
  <c r="A4721" i="1"/>
  <c r="T4721" i="1" s="1"/>
  <c r="A4720" i="1"/>
  <c r="T4720" i="1" s="1"/>
  <c r="A4719" i="1"/>
  <c r="T4719" i="1" s="1"/>
  <c r="A4718" i="1"/>
  <c r="T4718" i="1" s="1"/>
  <c r="A4717" i="1"/>
  <c r="T4717" i="1" s="1"/>
  <c r="A4716" i="1"/>
  <c r="T4716" i="1" s="1"/>
  <c r="A4715" i="1"/>
  <c r="T4715" i="1" s="1"/>
  <c r="A4714" i="1"/>
  <c r="T4714" i="1" s="1"/>
  <c r="A4713" i="1"/>
  <c r="T4713" i="1" s="1"/>
  <c r="A4712" i="1"/>
  <c r="T4712" i="1" s="1"/>
  <c r="A4711" i="1"/>
  <c r="T4711" i="1" s="1"/>
  <c r="A4710" i="1"/>
  <c r="T4710" i="1" s="1"/>
  <c r="A4709" i="1"/>
  <c r="T4709" i="1" s="1"/>
  <c r="A4708" i="1"/>
  <c r="T4708" i="1" s="1"/>
  <c r="A4707" i="1"/>
  <c r="T4707" i="1" s="1"/>
  <c r="A4706" i="1"/>
  <c r="T4706" i="1" s="1"/>
  <c r="A4705" i="1"/>
  <c r="T4705" i="1" s="1"/>
  <c r="A4704" i="1"/>
  <c r="T4704" i="1" s="1"/>
  <c r="A4703" i="1"/>
  <c r="T4703" i="1" s="1"/>
  <c r="A4702" i="1"/>
  <c r="T4702" i="1" s="1"/>
  <c r="A4701" i="1"/>
  <c r="T4701" i="1" s="1"/>
  <c r="A4700" i="1"/>
  <c r="T4700" i="1" s="1"/>
  <c r="A4699" i="1"/>
  <c r="T4699" i="1" s="1"/>
  <c r="A4698" i="1"/>
  <c r="T4698" i="1" s="1"/>
  <c r="A4697" i="1"/>
  <c r="T4697" i="1" s="1"/>
  <c r="A4696" i="1"/>
  <c r="T4696" i="1" s="1"/>
  <c r="A4695" i="1"/>
  <c r="T4695" i="1" s="1"/>
  <c r="A4694" i="1"/>
  <c r="T4694" i="1" s="1"/>
  <c r="A4693" i="1"/>
  <c r="T4693" i="1" s="1"/>
  <c r="A4692" i="1"/>
  <c r="T4692" i="1" s="1"/>
  <c r="A4691" i="1"/>
  <c r="T4691" i="1" s="1"/>
  <c r="A4690" i="1"/>
  <c r="T4690" i="1" s="1"/>
  <c r="A4689" i="1"/>
  <c r="T4689" i="1" s="1"/>
  <c r="A4688" i="1"/>
  <c r="T4688" i="1" s="1"/>
  <c r="A4687" i="1"/>
  <c r="T4687" i="1" s="1"/>
  <c r="A4686" i="1"/>
  <c r="T4686" i="1" s="1"/>
  <c r="A4685" i="1"/>
  <c r="T4685" i="1" s="1"/>
  <c r="A4684" i="1"/>
  <c r="T4684" i="1" s="1"/>
  <c r="A4683" i="1"/>
  <c r="T4683" i="1" s="1"/>
  <c r="A4682" i="1"/>
  <c r="T4682" i="1" s="1"/>
  <c r="A4681" i="1"/>
  <c r="T4681" i="1" s="1"/>
  <c r="A4680" i="1"/>
  <c r="T4680" i="1" s="1"/>
  <c r="A4679" i="1"/>
  <c r="T4679" i="1" s="1"/>
  <c r="A4678" i="1"/>
  <c r="T4678" i="1" s="1"/>
  <c r="A4677" i="1"/>
  <c r="T4677" i="1" s="1"/>
  <c r="A4676" i="1"/>
  <c r="T4676" i="1" s="1"/>
  <c r="A4675" i="1"/>
  <c r="T4675" i="1" s="1"/>
  <c r="A4674" i="1"/>
  <c r="T4674" i="1" s="1"/>
  <c r="A4673" i="1"/>
  <c r="T4673" i="1" s="1"/>
  <c r="A4672" i="1"/>
  <c r="T4672" i="1" s="1"/>
  <c r="A4671" i="1"/>
  <c r="T4671" i="1" s="1"/>
  <c r="A4670" i="1"/>
  <c r="T4670" i="1" s="1"/>
  <c r="A4669" i="1"/>
  <c r="T4669" i="1" s="1"/>
  <c r="A4668" i="1"/>
  <c r="T4668" i="1" s="1"/>
  <c r="A4667" i="1"/>
  <c r="T4667" i="1" s="1"/>
  <c r="A4666" i="1"/>
  <c r="T4666" i="1" s="1"/>
  <c r="A4665" i="1"/>
  <c r="T4665" i="1" s="1"/>
  <c r="A4664" i="1"/>
  <c r="T4664" i="1" s="1"/>
  <c r="A4663" i="1"/>
  <c r="T4663" i="1" s="1"/>
  <c r="A4662" i="1"/>
  <c r="T4662" i="1" s="1"/>
  <c r="A4661" i="1"/>
  <c r="T4661" i="1" s="1"/>
  <c r="A4660" i="1"/>
  <c r="T4660" i="1" s="1"/>
  <c r="A4659" i="1"/>
  <c r="T4659" i="1" s="1"/>
  <c r="A4658" i="1"/>
  <c r="T4658" i="1" s="1"/>
  <c r="A4657" i="1"/>
  <c r="T4657" i="1" s="1"/>
  <c r="A4656" i="1"/>
  <c r="T4656" i="1" s="1"/>
  <c r="A4655" i="1"/>
  <c r="T4655" i="1" s="1"/>
  <c r="A4654" i="1"/>
  <c r="T4654" i="1" s="1"/>
  <c r="A4653" i="1"/>
  <c r="T4653" i="1" s="1"/>
  <c r="A4652" i="1"/>
  <c r="T4652" i="1" s="1"/>
  <c r="A4651" i="1"/>
  <c r="T4651" i="1" s="1"/>
  <c r="A4650" i="1"/>
  <c r="T4650" i="1" s="1"/>
  <c r="A4649" i="1"/>
  <c r="T4649" i="1" s="1"/>
  <c r="A4648" i="1"/>
  <c r="T4648" i="1" s="1"/>
  <c r="A4647" i="1"/>
  <c r="T4647" i="1" s="1"/>
  <c r="A4646" i="1"/>
  <c r="T4646" i="1" s="1"/>
  <c r="A4645" i="1"/>
  <c r="T4645" i="1" s="1"/>
  <c r="A4644" i="1"/>
  <c r="T4644" i="1" s="1"/>
  <c r="A4643" i="1"/>
  <c r="T4643" i="1" s="1"/>
  <c r="A4642" i="1"/>
  <c r="T4642" i="1" s="1"/>
  <c r="A4641" i="1"/>
  <c r="T4641" i="1" s="1"/>
  <c r="A4640" i="1"/>
  <c r="T4640" i="1" s="1"/>
  <c r="A4639" i="1"/>
  <c r="T4639" i="1" s="1"/>
  <c r="A4638" i="1"/>
  <c r="T4638" i="1" s="1"/>
  <c r="A4637" i="1"/>
  <c r="T4637" i="1" s="1"/>
  <c r="A4636" i="1"/>
  <c r="T4636" i="1" s="1"/>
  <c r="A4635" i="1"/>
  <c r="T4635" i="1" s="1"/>
  <c r="A4634" i="1"/>
  <c r="T4634" i="1" s="1"/>
  <c r="A4633" i="1"/>
  <c r="T4633" i="1" s="1"/>
  <c r="A4632" i="1"/>
  <c r="T4632" i="1" s="1"/>
  <c r="A4631" i="1"/>
  <c r="T4631" i="1" s="1"/>
  <c r="A4630" i="1"/>
  <c r="T4630" i="1" s="1"/>
  <c r="A4629" i="1"/>
  <c r="T4629" i="1" s="1"/>
  <c r="A4628" i="1"/>
  <c r="T4628" i="1" s="1"/>
  <c r="A4627" i="1"/>
  <c r="T4627" i="1" s="1"/>
  <c r="A4626" i="1"/>
  <c r="T4626" i="1" s="1"/>
  <c r="A4625" i="1"/>
  <c r="T4625" i="1" s="1"/>
  <c r="A4624" i="1"/>
  <c r="T4624" i="1" s="1"/>
  <c r="A4623" i="1"/>
  <c r="T4623" i="1" s="1"/>
  <c r="A4622" i="1"/>
  <c r="T4622" i="1" s="1"/>
  <c r="A4621" i="1"/>
  <c r="T4621" i="1" s="1"/>
  <c r="A4620" i="1"/>
  <c r="T4620" i="1" s="1"/>
  <c r="A4619" i="1"/>
  <c r="T4619" i="1" s="1"/>
  <c r="A4618" i="1"/>
  <c r="T4618" i="1" s="1"/>
  <c r="A4617" i="1"/>
  <c r="T4617" i="1" s="1"/>
  <c r="A4616" i="1"/>
  <c r="T4616" i="1" s="1"/>
  <c r="A4615" i="1"/>
  <c r="T4615" i="1" s="1"/>
  <c r="A4614" i="1"/>
  <c r="T4614" i="1" s="1"/>
  <c r="A4613" i="1"/>
  <c r="T4613" i="1" s="1"/>
  <c r="A4612" i="1"/>
  <c r="T4612" i="1" s="1"/>
  <c r="A4611" i="1"/>
  <c r="T4611" i="1" s="1"/>
  <c r="A4610" i="1"/>
  <c r="T4610" i="1" s="1"/>
  <c r="A4609" i="1"/>
  <c r="T4609" i="1" s="1"/>
  <c r="A4608" i="1"/>
  <c r="T4608" i="1" s="1"/>
  <c r="A4607" i="1"/>
  <c r="T4607" i="1" s="1"/>
  <c r="A4606" i="1"/>
  <c r="T4606" i="1" s="1"/>
  <c r="A4605" i="1"/>
  <c r="T4605" i="1" s="1"/>
  <c r="A4604" i="1"/>
  <c r="T4604" i="1" s="1"/>
  <c r="A4603" i="1"/>
  <c r="T4603" i="1" s="1"/>
  <c r="A4602" i="1"/>
  <c r="T4602" i="1" s="1"/>
  <c r="A4601" i="1"/>
  <c r="T4601" i="1" s="1"/>
  <c r="A4600" i="1"/>
  <c r="T4600" i="1" s="1"/>
  <c r="A4599" i="1"/>
  <c r="T4599" i="1" s="1"/>
  <c r="A4598" i="1"/>
  <c r="T4598" i="1" s="1"/>
  <c r="A4597" i="1"/>
  <c r="T4597" i="1" s="1"/>
  <c r="A4596" i="1"/>
  <c r="T4596" i="1" s="1"/>
  <c r="A4595" i="1"/>
  <c r="T4595" i="1" s="1"/>
  <c r="A4594" i="1"/>
  <c r="T4594" i="1" s="1"/>
  <c r="A4593" i="1"/>
  <c r="T4593" i="1" s="1"/>
  <c r="A4592" i="1"/>
  <c r="T4592" i="1" s="1"/>
  <c r="A4591" i="1"/>
  <c r="T4591" i="1" s="1"/>
  <c r="A4590" i="1"/>
  <c r="T4590" i="1" s="1"/>
  <c r="A4589" i="1"/>
  <c r="T4589" i="1" s="1"/>
  <c r="A4588" i="1"/>
  <c r="T4588" i="1" s="1"/>
  <c r="A4587" i="1"/>
  <c r="T4587" i="1" s="1"/>
  <c r="A4586" i="1"/>
  <c r="T4586" i="1" s="1"/>
  <c r="A4585" i="1"/>
  <c r="T4585" i="1" s="1"/>
  <c r="A4584" i="1"/>
  <c r="T4584" i="1" s="1"/>
  <c r="A4583" i="1"/>
  <c r="T4583" i="1" s="1"/>
  <c r="A4582" i="1"/>
  <c r="T4582" i="1" s="1"/>
  <c r="A4581" i="1"/>
  <c r="T4581" i="1" s="1"/>
  <c r="A4580" i="1"/>
  <c r="T4580" i="1" s="1"/>
  <c r="A4579" i="1"/>
  <c r="T4579" i="1" s="1"/>
  <c r="A4578" i="1"/>
  <c r="T4578" i="1" s="1"/>
  <c r="A4577" i="1"/>
  <c r="T4577" i="1" s="1"/>
  <c r="A4576" i="1"/>
  <c r="T4576" i="1" s="1"/>
  <c r="A4575" i="1"/>
  <c r="T4575" i="1" s="1"/>
  <c r="A4574" i="1"/>
  <c r="T4574" i="1" s="1"/>
  <c r="A4573" i="1"/>
  <c r="T4573" i="1" s="1"/>
  <c r="A4572" i="1"/>
  <c r="T4572" i="1" s="1"/>
  <c r="A4571" i="1"/>
  <c r="T4571" i="1" s="1"/>
  <c r="A4570" i="1"/>
  <c r="T4570" i="1" s="1"/>
  <c r="A4569" i="1"/>
  <c r="T4569" i="1" s="1"/>
  <c r="A4568" i="1"/>
  <c r="T4568" i="1" s="1"/>
  <c r="A4567" i="1"/>
  <c r="T4567" i="1" s="1"/>
  <c r="A4566" i="1"/>
  <c r="T4566" i="1" s="1"/>
  <c r="A4565" i="1"/>
  <c r="T4565" i="1" s="1"/>
  <c r="A4564" i="1"/>
  <c r="T4564" i="1" s="1"/>
  <c r="A4563" i="1"/>
  <c r="T4563" i="1" s="1"/>
  <c r="A4562" i="1"/>
  <c r="T4562" i="1" s="1"/>
  <c r="A4561" i="1"/>
  <c r="T4561" i="1" s="1"/>
  <c r="A4560" i="1"/>
  <c r="T4560" i="1" s="1"/>
  <c r="A4559" i="1"/>
  <c r="T4559" i="1" s="1"/>
  <c r="A4558" i="1"/>
  <c r="T4558" i="1" s="1"/>
  <c r="A4557" i="1"/>
  <c r="T4557" i="1" s="1"/>
  <c r="A4556" i="1"/>
  <c r="T4556" i="1" s="1"/>
  <c r="A4555" i="1"/>
  <c r="T4555" i="1" s="1"/>
  <c r="A4554" i="1"/>
  <c r="T4554" i="1" s="1"/>
  <c r="A4553" i="1"/>
  <c r="T4553" i="1" s="1"/>
  <c r="A4552" i="1"/>
  <c r="T4552" i="1" s="1"/>
  <c r="A4551" i="1"/>
  <c r="T4551" i="1" s="1"/>
  <c r="A4550" i="1"/>
  <c r="T4550" i="1" s="1"/>
  <c r="A4549" i="1"/>
  <c r="T4549" i="1" s="1"/>
  <c r="A4548" i="1"/>
  <c r="T4548" i="1" s="1"/>
  <c r="A4547" i="1"/>
  <c r="T4547" i="1" s="1"/>
  <c r="A4546" i="1"/>
  <c r="T4546" i="1" s="1"/>
  <c r="A4545" i="1"/>
  <c r="T4545" i="1" s="1"/>
  <c r="A4544" i="1"/>
  <c r="T4544" i="1" s="1"/>
  <c r="A4543" i="1"/>
  <c r="T4543" i="1" s="1"/>
  <c r="A4542" i="1"/>
  <c r="T4542" i="1" s="1"/>
  <c r="A4541" i="1"/>
  <c r="T4541" i="1" s="1"/>
  <c r="A4540" i="1"/>
  <c r="T4540" i="1" s="1"/>
  <c r="A4539" i="1"/>
  <c r="T4539" i="1" s="1"/>
  <c r="A4538" i="1"/>
  <c r="T4538" i="1" s="1"/>
  <c r="A4537" i="1"/>
  <c r="T4537" i="1" s="1"/>
  <c r="A4536" i="1"/>
  <c r="T4536" i="1" s="1"/>
  <c r="A4535" i="1"/>
  <c r="T4535" i="1" s="1"/>
  <c r="A4534" i="1"/>
  <c r="T4534" i="1" s="1"/>
  <c r="A4533" i="1"/>
  <c r="T4533" i="1" s="1"/>
  <c r="A4532" i="1"/>
  <c r="T4532" i="1" s="1"/>
  <c r="A4531" i="1"/>
  <c r="T4531" i="1" s="1"/>
  <c r="A4530" i="1"/>
  <c r="T4530" i="1" s="1"/>
  <c r="A4529" i="1"/>
  <c r="T4529" i="1" s="1"/>
  <c r="A4528" i="1"/>
  <c r="T4528" i="1" s="1"/>
  <c r="A4527" i="1"/>
  <c r="T4527" i="1" s="1"/>
  <c r="A4526" i="1"/>
  <c r="T4526" i="1" s="1"/>
  <c r="A4525" i="1"/>
  <c r="T4525" i="1" s="1"/>
  <c r="A4524" i="1"/>
  <c r="T4524" i="1" s="1"/>
  <c r="A4523" i="1"/>
  <c r="T4523" i="1" s="1"/>
  <c r="A4522" i="1"/>
  <c r="T4522" i="1" s="1"/>
  <c r="A4521" i="1"/>
  <c r="T4521" i="1" s="1"/>
  <c r="A4520" i="1"/>
  <c r="T4520" i="1" s="1"/>
  <c r="A4519" i="1"/>
  <c r="T4519" i="1" s="1"/>
  <c r="A4518" i="1"/>
  <c r="T4518" i="1" s="1"/>
  <c r="A4517" i="1"/>
  <c r="T4517" i="1" s="1"/>
  <c r="A4516" i="1"/>
  <c r="T4516" i="1" s="1"/>
  <c r="A4515" i="1"/>
  <c r="T4515" i="1" s="1"/>
  <c r="A4514" i="1"/>
  <c r="T4514" i="1" s="1"/>
  <c r="A4513" i="1"/>
  <c r="T4513" i="1" s="1"/>
  <c r="A4512" i="1"/>
  <c r="T4512" i="1" s="1"/>
  <c r="A4511" i="1"/>
  <c r="T4511" i="1" s="1"/>
  <c r="A4510" i="1"/>
  <c r="T4510" i="1" s="1"/>
  <c r="A4509" i="1"/>
  <c r="T4509" i="1" s="1"/>
  <c r="A4508" i="1"/>
  <c r="T4508" i="1" s="1"/>
  <c r="A4507" i="1"/>
  <c r="T4507" i="1" s="1"/>
  <c r="A4506" i="1"/>
  <c r="T4506" i="1" s="1"/>
  <c r="A4505" i="1"/>
  <c r="T4505" i="1" s="1"/>
  <c r="A4504" i="1"/>
  <c r="T4504" i="1" s="1"/>
  <c r="A4503" i="1"/>
  <c r="T4503" i="1" s="1"/>
  <c r="A4502" i="1"/>
  <c r="T4502" i="1" s="1"/>
  <c r="A4501" i="1"/>
  <c r="T4501" i="1" s="1"/>
  <c r="A4500" i="1"/>
  <c r="T4500" i="1" s="1"/>
  <c r="A4499" i="1"/>
  <c r="T4499" i="1" s="1"/>
  <c r="A4498" i="1"/>
  <c r="T4498" i="1" s="1"/>
  <c r="A4497" i="1"/>
  <c r="T4497" i="1" s="1"/>
  <c r="A4496" i="1"/>
  <c r="T4496" i="1" s="1"/>
  <c r="A4495" i="1"/>
  <c r="T4495" i="1" s="1"/>
  <c r="A4494" i="1"/>
  <c r="T4494" i="1" s="1"/>
  <c r="A4493" i="1"/>
  <c r="T4493" i="1" s="1"/>
  <c r="A4492" i="1"/>
  <c r="T4492" i="1" s="1"/>
  <c r="A4491" i="1"/>
  <c r="T4491" i="1" s="1"/>
  <c r="A4490" i="1"/>
  <c r="T4490" i="1" s="1"/>
  <c r="A4489" i="1"/>
  <c r="T4489" i="1" s="1"/>
  <c r="A4488" i="1"/>
  <c r="T4488" i="1" s="1"/>
  <c r="A4487" i="1"/>
  <c r="T4487" i="1" s="1"/>
  <c r="A4486" i="1"/>
  <c r="T4486" i="1" s="1"/>
  <c r="A4485" i="1"/>
  <c r="T4485" i="1" s="1"/>
  <c r="A4484" i="1"/>
  <c r="T4484" i="1" s="1"/>
  <c r="A4483" i="1"/>
  <c r="T4483" i="1" s="1"/>
  <c r="A4482" i="1"/>
  <c r="T4482" i="1" s="1"/>
  <c r="A4481" i="1"/>
  <c r="T4481" i="1" s="1"/>
  <c r="A4480" i="1"/>
  <c r="T4480" i="1" s="1"/>
  <c r="A4479" i="1"/>
  <c r="T4479" i="1" s="1"/>
  <c r="A4478" i="1"/>
  <c r="T4478" i="1" s="1"/>
  <c r="A4477" i="1"/>
  <c r="T4477" i="1" s="1"/>
  <c r="A4476" i="1"/>
  <c r="T4476" i="1" s="1"/>
  <c r="A4475" i="1"/>
  <c r="T4475" i="1" s="1"/>
  <c r="A4474" i="1"/>
  <c r="T4474" i="1" s="1"/>
  <c r="A4473" i="1"/>
  <c r="T4473" i="1" s="1"/>
  <c r="A4472" i="1"/>
  <c r="T4472" i="1" s="1"/>
  <c r="A4471" i="1"/>
  <c r="T4471" i="1" s="1"/>
  <c r="A4470" i="1"/>
  <c r="T4470" i="1" s="1"/>
  <c r="A4469" i="1"/>
  <c r="T4469" i="1" s="1"/>
  <c r="A4468" i="1"/>
  <c r="T4468" i="1" s="1"/>
  <c r="A4467" i="1"/>
  <c r="T4467" i="1" s="1"/>
  <c r="A4466" i="1"/>
  <c r="T4466" i="1" s="1"/>
  <c r="A4465" i="1"/>
  <c r="T4465" i="1" s="1"/>
  <c r="A4464" i="1"/>
  <c r="T4464" i="1" s="1"/>
  <c r="A4463" i="1"/>
  <c r="T4463" i="1" s="1"/>
  <c r="A4462" i="1"/>
  <c r="T4462" i="1" s="1"/>
  <c r="A4461" i="1"/>
  <c r="T4461" i="1" s="1"/>
  <c r="A4460" i="1"/>
  <c r="T4460" i="1" s="1"/>
  <c r="A4459" i="1"/>
  <c r="T4459" i="1" s="1"/>
  <c r="A4458" i="1"/>
  <c r="T4458" i="1" s="1"/>
  <c r="A4457" i="1"/>
  <c r="T4457" i="1" s="1"/>
  <c r="A4456" i="1"/>
  <c r="T4456" i="1" s="1"/>
  <c r="A4455" i="1"/>
  <c r="T4455" i="1" s="1"/>
  <c r="A4454" i="1"/>
  <c r="T4454" i="1" s="1"/>
  <c r="A4453" i="1"/>
  <c r="T4453" i="1" s="1"/>
  <c r="A4452" i="1"/>
  <c r="T4452" i="1" s="1"/>
  <c r="A4451" i="1"/>
  <c r="T4451" i="1" s="1"/>
  <c r="A4450" i="1"/>
  <c r="T4450" i="1" s="1"/>
  <c r="A4449" i="1"/>
  <c r="T4449" i="1" s="1"/>
  <c r="A4448" i="1"/>
  <c r="T4448" i="1" s="1"/>
  <c r="A4447" i="1"/>
  <c r="T4447" i="1" s="1"/>
  <c r="A4446" i="1"/>
  <c r="T4446" i="1" s="1"/>
  <c r="A4445" i="1"/>
  <c r="T4445" i="1" s="1"/>
  <c r="A4444" i="1"/>
  <c r="T4444" i="1" s="1"/>
  <c r="A4443" i="1"/>
  <c r="T4443" i="1" s="1"/>
  <c r="A4442" i="1"/>
  <c r="T4442" i="1" s="1"/>
  <c r="A4441" i="1"/>
  <c r="T4441" i="1" s="1"/>
  <c r="A4440" i="1"/>
  <c r="T4440" i="1" s="1"/>
  <c r="A4439" i="1"/>
  <c r="T4439" i="1" s="1"/>
  <c r="A4438" i="1"/>
  <c r="T4438" i="1" s="1"/>
  <c r="A4437" i="1"/>
  <c r="T4437" i="1" s="1"/>
  <c r="A4436" i="1"/>
  <c r="T4436" i="1" s="1"/>
  <c r="A4435" i="1"/>
  <c r="T4435" i="1" s="1"/>
  <c r="A4434" i="1"/>
  <c r="T4434" i="1" s="1"/>
  <c r="A4433" i="1"/>
  <c r="T4433" i="1" s="1"/>
  <c r="A4432" i="1"/>
  <c r="T4432" i="1" s="1"/>
  <c r="A4431" i="1"/>
  <c r="T4431" i="1" s="1"/>
  <c r="A4430" i="1"/>
  <c r="T4430" i="1" s="1"/>
  <c r="A4429" i="1"/>
  <c r="T4429" i="1" s="1"/>
  <c r="A4428" i="1"/>
  <c r="T4428" i="1" s="1"/>
  <c r="A4427" i="1"/>
  <c r="T4427" i="1" s="1"/>
  <c r="A4426" i="1"/>
  <c r="T4426" i="1" s="1"/>
  <c r="A4425" i="1"/>
  <c r="T4425" i="1" s="1"/>
  <c r="A4424" i="1"/>
  <c r="T4424" i="1" s="1"/>
  <c r="A4423" i="1"/>
  <c r="T4423" i="1" s="1"/>
  <c r="A4422" i="1"/>
  <c r="T4422" i="1" s="1"/>
  <c r="A4421" i="1"/>
  <c r="T4421" i="1" s="1"/>
  <c r="A4420" i="1"/>
  <c r="T4420" i="1" s="1"/>
  <c r="A4419" i="1"/>
  <c r="T4419" i="1" s="1"/>
  <c r="A4418" i="1"/>
  <c r="T4418" i="1" s="1"/>
  <c r="A4417" i="1"/>
  <c r="T4417" i="1" s="1"/>
  <c r="A4416" i="1"/>
  <c r="T4416" i="1" s="1"/>
  <c r="A4415" i="1"/>
  <c r="T4415" i="1" s="1"/>
  <c r="A4414" i="1"/>
  <c r="T4414" i="1" s="1"/>
  <c r="A4413" i="1"/>
  <c r="T4413" i="1" s="1"/>
  <c r="A4412" i="1"/>
  <c r="T4412" i="1" s="1"/>
  <c r="A4411" i="1"/>
  <c r="T4411" i="1" s="1"/>
  <c r="A4410" i="1"/>
  <c r="T4410" i="1" s="1"/>
  <c r="A4409" i="1"/>
  <c r="T4409" i="1" s="1"/>
  <c r="A4408" i="1"/>
  <c r="T4408" i="1" s="1"/>
  <c r="A4407" i="1"/>
  <c r="T4407" i="1" s="1"/>
  <c r="A4406" i="1"/>
  <c r="T4406" i="1" s="1"/>
  <c r="A4405" i="1"/>
  <c r="T4405" i="1" s="1"/>
  <c r="A4404" i="1"/>
  <c r="T4404" i="1" s="1"/>
  <c r="A4403" i="1"/>
  <c r="T4403" i="1" s="1"/>
  <c r="A4402" i="1"/>
  <c r="T4402" i="1" s="1"/>
  <c r="A4401" i="1"/>
  <c r="T4401" i="1" s="1"/>
  <c r="A4400" i="1"/>
  <c r="T4400" i="1" s="1"/>
  <c r="A4399" i="1"/>
  <c r="T4399" i="1" s="1"/>
  <c r="A4398" i="1"/>
  <c r="T4398" i="1" s="1"/>
  <c r="A4397" i="1"/>
  <c r="T4397" i="1" s="1"/>
  <c r="A4396" i="1"/>
  <c r="T4396" i="1" s="1"/>
  <c r="A4395" i="1"/>
  <c r="T4395" i="1" s="1"/>
  <c r="A4394" i="1"/>
  <c r="T4394" i="1" s="1"/>
  <c r="A4393" i="1"/>
  <c r="T4393" i="1" s="1"/>
  <c r="A4392" i="1"/>
  <c r="T4392" i="1" s="1"/>
  <c r="A4391" i="1"/>
  <c r="T4391" i="1" s="1"/>
  <c r="A4390" i="1"/>
  <c r="T4390" i="1" s="1"/>
  <c r="A4389" i="1"/>
  <c r="T4389" i="1" s="1"/>
  <c r="A4388" i="1"/>
  <c r="T4388" i="1" s="1"/>
  <c r="A4387" i="1"/>
  <c r="T4387" i="1" s="1"/>
  <c r="A4386" i="1"/>
  <c r="T4386" i="1" s="1"/>
  <c r="A4385" i="1"/>
  <c r="T4385" i="1" s="1"/>
  <c r="A4384" i="1"/>
  <c r="T4384" i="1" s="1"/>
  <c r="A4383" i="1"/>
  <c r="T4383" i="1" s="1"/>
  <c r="A4382" i="1"/>
  <c r="T4382" i="1" s="1"/>
  <c r="A4381" i="1"/>
  <c r="T4381" i="1" s="1"/>
  <c r="A4380" i="1"/>
  <c r="T4380" i="1" s="1"/>
  <c r="A4379" i="1"/>
  <c r="T4379" i="1" s="1"/>
  <c r="A4378" i="1"/>
  <c r="T4378" i="1" s="1"/>
  <c r="A4377" i="1"/>
  <c r="T4377" i="1" s="1"/>
  <c r="A4376" i="1"/>
  <c r="T4376" i="1" s="1"/>
  <c r="A4375" i="1"/>
  <c r="T4375" i="1" s="1"/>
  <c r="A4374" i="1"/>
  <c r="T4374" i="1" s="1"/>
  <c r="A4373" i="1"/>
  <c r="T4373" i="1" s="1"/>
  <c r="A4372" i="1"/>
  <c r="T4372" i="1" s="1"/>
  <c r="A4371" i="1"/>
  <c r="T4371" i="1" s="1"/>
  <c r="A4370" i="1"/>
  <c r="T4370" i="1" s="1"/>
  <c r="A4369" i="1"/>
  <c r="T4369" i="1" s="1"/>
  <c r="A4368" i="1"/>
  <c r="T4368" i="1" s="1"/>
  <c r="A4367" i="1"/>
  <c r="T4367" i="1" s="1"/>
  <c r="A4366" i="1"/>
  <c r="T4366" i="1" s="1"/>
  <c r="A4365" i="1"/>
  <c r="T4365" i="1" s="1"/>
  <c r="A4364" i="1"/>
  <c r="T4364" i="1" s="1"/>
  <c r="A4363" i="1"/>
  <c r="T4363" i="1" s="1"/>
  <c r="A4362" i="1"/>
  <c r="T4362" i="1" s="1"/>
  <c r="A4361" i="1"/>
  <c r="T4361" i="1" s="1"/>
  <c r="A4360" i="1"/>
  <c r="T4360" i="1" s="1"/>
  <c r="A4359" i="1"/>
  <c r="T4359" i="1" s="1"/>
  <c r="A4358" i="1"/>
  <c r="T4358" i="1" s="1"/>
  <c r="A4357" i="1"/>
  <c r="T4357" i="1" s="1"/>
  <c r="A4356" i="1"/>
  <c r="T4356" i="1" s="1"/>
  <c r="A4355" i="1"/>
  <c r="T4355" i="1" s="1"/>
  <c r="A4354" i="1"/>
  <c r="T4354" i="1" s="1"/>
  <c r="A4353" i="1"/>
  <c r="T4353" i="1" s="1"/>
  <c r="A4352" i="1"/>
  <c r="T4352" i="1" s="1"/>
  <c r="A4351" i="1"/>
  <c r="T4351" i="1" s="1"/>
  <c r="A4350" i="1"/>
  <c r="T4350" i="1" s="1"/>
  <c r="A4349" i="1"/>
  <c r="T4349" i="1" s="1"/>
  <c r="A4348" i="1"/>
  <c r="T4348" i="1" s="1"/>
  <c r="A4347" i="1"/>
  <c r="T4347" i="1" s="1"/>
  <c r="A4346" i="1"/>
  <c r="T4346" i="1" s="1"/>
  <c r="A4345" i="1"/>
  <c r="T4345" i="1" s="1"/>
  <c r="A4344" i="1"/>
  <c r="T4344" i="1" s="1"/>
  <c r="A4343" i="1"/>
  <c r="T4343" i="1" s="1"/>
  <c r="A4342" i="1"/>
  <c r="T4342" i="1" s="1"/>
  <c r="A4341" i="1"/>
  <c r="T4341" i="1" s="1"/>
  <c r="A4340" i="1"/>
  <c r="T4340" i="1" s="1"/>
  <c r="A4339" i="1"/>
  <c r="T4339" i="1" s="1"/>
  <c r="A4338" i="1"/>
  <c r="T4338" i="1" s="1"/>
  <c r="A4337" i="1"/>
  <c r="T4337" i="1" s="1"/>
  <c r="A4336" i="1"/>
  <c r="T4336" i="1" s="1"/>
  <c r="A4335" i="1"/>
  <c r="T4335" i="1" s="1"/>
  <c r="A4334" i="1"/>
  <c r="T4334" i="1" s="1"/>
  <c r="A4333" i="1"/>
  <c r="T4333" i="1" s="1"/>
  <c r="A4332" i="1"/>
  <c r="T4332" i="1" s="1"/>
  <c r="A4331" i="1"/>
  <c r="T4331" i="1" s="1"/>
  <c r="A4330" i="1"/>
  <c r="T4330" i="1" s="1"/>
  <c r="A4329" i="1"/>
  <c r="T4329" i="1" s="1"/>
  <c r="A4328" i="1"/>
  <c r="T4328" i="1" s="1"/>
  <c r="A4327" i="1"/>
  <c r="T4327" i="1" s="1"/>
  <c r="A4326" i="1"/>
  <c r="T4326" i="1" s="1"/>
  <c r="A4325" i="1"/>
  <c r="T4325" i="1" s="1"/>
  <c r="A4324" i="1"/>
  <c r="T4324" i="1" s="1"/>
  <c r="A4323" i="1"/>
  <c r="T4323" i="1" s="1"/>
  <c r="A4322" i="1"/>
  <c r="T4322" i="1" s="1"/>
  <c r="A4321" i="1"/>
  <c r="T4321" i="1" s="1"/>
  <c r="A4320" i="1"/>
  <c r="T4320" i="1" s="1"/>
  <c r="A4319" i="1"/>
  <c r="T4319" i="1" s="1"/>
  <c r="A4318" i="1"/>
  <c r="T4318" i="1" s="1"/>
  <c r="A4317" i="1"/>
  <c r="T4317" i="1" s="1"/>
  <c r="A4316" i="1"/>
  <c r="T4316" i="1" s="1"/>
  <c r="A4315" i="1"/>
  <c r="T4315" i="1" s="1"/>
  <c r="A4314" i="1"/>
  <c r="T4314" i="1" s="1"/>
  <c r="A4313" i="1"/>
  <c r="T4313" i="1" s="1"/>
  <c r="A4312" i="1"/>
  <c r="T4312" i="1" s="1"/>
  <c r="A4311" i="1"/>
  <c r="T4311" i="1" s="1"/>
  <c r="A4310" i="1"/>
  <c r="T4310" i="1" s="1"/>
  <c r="A4309" i="1"/>
  <c r="T4309" i="1" s="1"/>
  <c r="A4308" i="1"/>
  <c r="T4308" i="1" s="1"/>
  <c r="A4307" i="1"/>
  <c r="T4307" i="1" s="1"/>
  <c r="A4306" i="1"/>
  <c r="T4306" i="1" s="1"/>
  <c r="A4305" i="1"/>
  <c r="T4305" i="1" s="1"/>
  <c r="A4304" i="1"/>
  <c r="T4304" i="1" s="1"/>
  <c r="A4303" i="1"/>
  <c r="T4303" i="1" s="1"/>
  <c r="A4302" i="1"/>
  <c r="T4302" i="1" s="1"/>
  <c r="A4301" i="1"/>
  <c r="T4301" i="1" s="1"/>
  <c r="A4300" i="1"/>
  <c r="T4300" i="1" s="1"/>
  <c r="A4299" i="1"/>
  <c r="T4299" i="1" s="1"/>
  <c r="A4298" i="1"/>
  <c r="T4298" i="1" s="1"/>
  <c r="A4297" i="1"/>
  <c r="T4297" i="1" s="1"/>
  <c r="A4296" i="1"/>
  <c r="T4296" i="1" s="1"/>
  <c r="A4295" i="1"/>
  <c r="T4295" i="1" s="1"/>
  <c r="A4294" i="1"/>
  <c r="T4294" i="1" s="1"/>
  <c r="A4293" i="1"/>
  <c r="T4293" i="1" s="1"/>
  <c r="A4292" i="1"/>
  <c r="T4292" i="1" s="1"/>
  <c r="A4291" i="1"/>
  <c r="T4291" i="1" s="1"/>
  <c r="A4290" i="1"/>
  <c r="T4290" i="1" s="1"/>
  <c r="A4289" i="1"/>
  <c r="T4289" i="1" s="1"/>
  <c r="A4288" i="1"/>
  <c r="T4288" i="1" s="1"/>
  <c r="A4287" i="1"/>
  <c r="T4287" i="1" s="1"/>
  <c r="A4286" i="1"/>
  <c r="T4286" i="1" s="1"/>
  <c r="A4285" i="1"/>
  <c r="T4285" i="1" s="1"/>
  <c r="A4284" i="1"/>
  <c r="T4284" i="1" s="1"/>
  <c r="A4283" i="1"/>
  <c r="T4283" i="1" s="1"/>
  <c r="A4282" i="1"/>
  <c r="T4282" i="1" s="1"/>
  <c r="A4281" i="1"/>
  <c r="T4281" i="1" s="1"/>
  <c r="A4280" i="1"/>
  <c r="T4280" i="1" s="1"/>
  <c r="A4279" i="1"/>
  <c r="T4279" i="1" s="1"/>
  <c r="A4278" i="1"/>
  <c r="T4278" i="1" s="1"/>
  <c r="A4277" i="1"/>
  <c r="T4277" i="1" s="1"/>
  <c r="A4276" i="1"/>
  <c r="T4276" i="1" s="1"/>
  <c r="A4275" i="1"/>
  <c r="T4275" i="1" s="1"/>
  <c r="A4274" i="1"/>
  <c r="T4274" i="1" s="1"/>
  <c r="A4273" i="1"/>
  <c r="T4273" i="1" s="1"/>
  <c r="A4272" i="1"/>
  <c r="T4272" i="1" s="1"/>
  <c r="A4271" i="1"/>
  <c r="T4271" i="1" s="1"/>
  <c r="A4270" i="1"/>
  <c r="T4270" i="1" s="1"/>
  <c r="A4269" i="1"/>
  <c r="T4269" i="1" s="1"/>
  <c r="A4268" i="1"/>
  <c r="T4268" i="1" s="1"/>
  <c r="A4267" i="1"/>
  <c r="T4267" i="1" s="1"/>
  <c r="A4266" i="1"/>
  <c r="T4266" i="1" s="1"/>
  <c r="A4265" i="1"/>
  <c r="T4265" i="1" s="1"/>
  <c r="A4264" i="1"/>
  <c r="T4264" i="1" s="1"/>
  <c r="A4263" i="1"/>
  <c r="T4263" i="1" s="1"/>
  <c r="A4262" i="1"/>
  <c r="T4262" i="1" s="1"/>
  <c r="A4261" i="1"/>
  <c r="T4261" i="1" s="1"/>
  <c r="A4260" i="1"/>
  <c r="T4260" i="1" s="1"/>
  <c r="A4259" i="1"/>
  <c r="T4259" i="1" s="1"/>
  <c r="A4258" i="1"/>
  <c r="T4258" i="1" s="1"/>
  <c r="A4257" i="1"/>
  <c r="T4257" i="1" s="1"/>
  <c r="A4256" i="1"/>
  <c r="T4256" i="1" s="1"/>
  <c r="A4255" i="1"/>
  <c r="T4255" i="1" s="1"/>
  <c r="A4254" i="1"/>
  <c r="T4254" i="1" s="1"/>
  <c r="A4253" i="1"/>
  <c r="T4253" i="1" s="1"/>
  <c r="A4252" i="1"/>
  <c r="T4252" i="1" s="1"/>
  <c r="A4251" i="1"/>
  <c r="T4251" i="1" s="1"/>
  <c r="A4250" i="1"/>
  <c r="T4250" i="1" s="1"/>
  <c r="A4249" i="1"/>
  <c r="T4249" i="1" s="1"/>
  <c r="A4248" i="1"/>
  <c r="T4248" i="1" s="1"/>
  <c r="A4247" i="1"/>
  <c r="T4247" i="1" s="1"/>
  <c r="A4246" i="1"/>
  <c r="T4246" i="1" s="1"/>
  <c r="A4245" i="1"/>
  <c r="T4245" i="1" s="1"/>
  <c r="A4244" i="1"/>
  <c r="T4244" i="1" s="1"/>
  <c r="A4243" i="1"/>
  <c r="T4243" i="1" s="1"/>
  <c r="A4242" i="1"/>
  <c r="T4242" i="1" s="1"/>
  <c r="A4241" i="1"/>
  <c r="T4241" i="1" s="1"/>
  <c r="A4240" i="1"/>
  <c r="T4240" i="1" s="1"/>
  <c r="A4239" i="1"/>
  <c r="T4239" i="1" s="1"/>
  <c r="A4238" i="1"/>
  <c r="T4238" i="1" s="1"/>
  <c r="A4237" i="1"/>
  <c r="T4237" i="1" s="1"/>
  <c r="A4236" i="1"/>
  <c r="T4236" i="1" s="1"/>
  <c r="A4235" i="1"/>
  <c r="T4235" i="1" s="1"/>
  <c r="A4234" i="1"/>
  <c r="T4234" i="1" s="1"/>
  <c r="A4233" i="1"/>
  <c r="T4233" i="1" s="1"/>
  <c r="A4232" i="1"/>
  <c r="T4232" i="1" s="1"/>
  <c r="A4231" i="1"/>
  <c r="T4231" i="1" s="1"/>
  <c r="A4230" i="1"/>
  <c r="T4230" i="1" s="1"/>
  <c r="A4229" i="1"/>
  <c r="T4229" i="1" s="1"/>
  <c r="A4228" i="1"/>
  <c r="T4228" i="1" s="1"/>
  <c r="A4227" i="1"/>
  <c r="T4227" i="1" s="1"/>
  <c r="A4226" i="1"/>
  <c r="T4226" i="1" s="1"/>
  <c r="A4225" i="1"/>
  <c r="T4225" i="1" s="1"/>
  <c r="A4224" i="1"/>
  <c r="T4224" i="1" s="1"/>
  <c r="A4223" i="1"/>
  <c r="T4223" i="1" s="1"/>
  <c r="A4222" i="1"/>
  <c r="T4222" i="1" s="1"/>
  <c r="A4221" i="1"/>
  <c r="T4221" i="1" s="1"/>
  <c r="A4220" i="1"/>
  <c r="T4220" i="1" s="1"/>
  <c r="A4219" i="1"/>
  <c r="T4219" i="1" s="1"/>
  <c r="A4218" i="1"/>
  <c r="T4218" i="1" s="1"/>
  <c r="A4217" i="1"/>
  <c r="T4217" i="1" s="1"/>
  <c r="A4216" i="1"/>
  <c r="T4216" i="1" s="1"/>
  <c r="A4215" i="1"/>
  <c r="T4215" i="1" s="1"/>
  <c r="A4214" i="1"/>
  <c r="T4214" i="1" s="1"/>
  <c r="A4213" i="1"/>
  <c r="T4213" i="1" s="1"/>
  <c r="A4212" i="1"/>
  <c r="T4212" i="1" s="1"/>
  <c r="A4211" i="1"/>
  <c r="T4211" i="1" s="1"/>
  <c r="A4210" i="1"/>
  <c r="T4210" i="1" s="1"/>
  <c r="A4209" i="1"/>
  <c r="T4209" i="1" s="1"/>
  <c r="A4208" i="1"/>
  <c r="T4208" i="1" s="1"/>
  <c r="A4207" i="1"/>
  <c r="T4207" i="1" s="1"/>
  <c r="A4206" i="1"/>
  <c r="T4206" i="1" s="1"/>
  <c r="A4205" i="1"/>
  <c r="T4205" i="1" s="1"/>
  <c r="A4204" i="1"/>
  <c r="T4204" i="1" s="1"/>
  <c r="A4203" i="1"/>
  <c r="T4203" i="1" s="1"/>
  <c r="A4202" i="1"/>
  <c r="T4202" i="1" s="1"/>
  <c r="A4201" i="1"/>
  <c r="T4201" i="1" s="1"/>
  <c r="A4200" i="1"/>
  <c r="T4200" i="1" s="1"/>
  <c r="A4199" i="1"/>
  <c r="T4199" i="1" s="1"/>
  <c r="A4198" i="1"/>
  <c r="T4198" i="1" s="1"/>
  <c r="A4197" i="1"/>
  <c r="T4197" i="1" s="1"/>
  <c r="A4196" i="1"/>
  <c r="T4196" i="1" s="1"/>
  <c r="A4195" i="1"/>
  <c r="T4195" i="1" s="1"/>
  <c r="A4194" i="1"/>
  <c r="T4194" i="1" s="1"/>
  <c r="A4193" i="1"/>
  <c r="T4193" i="1" s="1"/>
  <c r="A4192" i="1"/>
  <c r="T4192" i="1" s="1"/>
  <c r="A4191" i="1"/>
  <c r="T4191" i="1" s="1"/>
  <c r="A4190" i="1"/>
  <c r="T4190" i="1" s="1"/>
  <c r="A4189" i="1"/>
  <c r="T4189" i="1" s="1"/>
  <c r="A4188" i="1"/>
  <c r="T4188" i="1" s="1"/>
  <c r="A4187" i="1"/>
  <c r="T4187" i="1" s="1"/>
  <c r="A4186" i="1"/>
  <c r="T4186" i="1" s="1"/>
  <c r="A4185" i="1"/>
  <c r="T4185" i="1" s="1"/>
  <c r="A4184" i="1"/>
  <c r="T4184" i="1" s="1"/>
  <c r="A4183" i="1"/>
  <c r="T4183" i="1" s="1"/>
  <c r="A4182" i="1"/>
  <c r="T4182" i="1" s="1"/>
  <c r="A4181" i="1"/>
  <c r="T4181" i="1" s="1"/>
  <c r="A4180" i="1"/>
  <c r="T4180" i="1" s="1"/>
  <c r="A4179" i="1"/>
  <c r="T4179" i="1" s="1"/>
  <c r="A4178" i="1"/>
  <c r="T4178" i="1" s="1"/>
  <c r="A4177" i="1"/>
  <c r="T4177" i="1" s="1"/>
  <c r="A4176" i="1"/>
  <c r="T4176" i="1" s="1"/>
  <c r="A4175" i="1"/>
  <c r="T4175" i="1" s="1"/>
  <c r="A4174" i="1"/>
  <c r="T4174" i="1" s="1"/>
  <c r="A4173" i="1"/>
  <c r="T4173" i="1" s="1"/>
  <c r="A4172" i="1"/>
  <c r="T4172" i="1" s="1"/>
  <c r="A4171" i="1"/>
  <c r="T4171" i="1" s="1"/>
  <c r="A4170" i="1"/>
  <c r="T4170" i="1" s="1"/>
  <c r="A4169" i="1"/>
  <c r="T4169" i="1" s="1"/>
  <c r="A4168" i="1"/>
  <c r="T4168" i="1" s="1"/>
  <c r="A4167" i="1"/>
  <c r="T4167" i="1" s="1"/>
  <c r="A4166" i="1"/>
  <c r="T4166" i="1" s="1"/>
  <c r="A4165" i="1"/>
  <c r="T4165" i="1" s="1"/>
  <c r="A4164" i="1"/>
  <c r="T4164" i="1" s="1"/>
  <c r="A4163" i="1"/>
  <c r="T4163" i="1" s="1"/>
  <c r="A4162" i="1"/>
  <c r="T4162" i="1" s="1"/>
  <c r="A4161" i="1"/>
  <c r="T4161" i="1" s="1"/>
  <c r="A4160" i="1"/>
  <c r="T4160" i="1" s="1"/>
  <c r="A4159" i="1"/>
  <c r="T4159" i="1" s="1"/>
  <c r="A4158" i="1"/>
  <c r="T4158" i="1" s="1"/>
  <c r="A4157" i="1"/>
  <c r="T4157" i="1" s="1"/>
  <c r="A4156" i="1"/>
  <c r="T4156" i="1" s="1"/>
  <c r="A4155" i="1"/>
  <c r="T4155" i="1" s="1"/>
  <c r="A4154" i="1"/>
  <c r="T4154" i="1" s="1"/>
  <c r="A4153" i="1"/>
  <c r="T4153" i="1" s="1"/>
  <c r="A4152" i="1"/>
  <c r="T4152" i="1" s="1"/>
  <c r="A4151" i="1"/>
  <c r="T4151" i="1" s="1"/>
  <c r="A4150" i="1"/>
  <c r="T4150" i="1" s="1"/>
  <c r="A4149" i="1"/>
  <c r="T4149" i="1" s="1"/>
  <c r="A4148" i="1"/>
  <c r="T4148" i="1" s="1"/>
  <c r="A4147" i="1"/>
  <c r="T4147" i="1" s="1"/>
  <c r="A4146" i="1"/>
  <c r="T4146" i="1" s="1"/>
  <c r="A4145" i="1"/>
  <c r="T4145" i="1" s="1"/>
  <c r="A4144" i="1"/>
  <c r="T4144" i="1" s="1"/>
  <c r="A4143" i="1"/>
  <c r="T4143" i="1" s="1"/>
  <c r="A4142" i="1"/>
  <c r="T4142" i="1" s="1"/>
  <c r="A4141" i="1"/>
  <c r="T4141" i="1" s="1"/>
  <c r="A4140" i="1"/>
  <c r="T4140" i="1" s="1"/>
  <c r="A4139" i="1"/>
  <c r="T4139" i="1" s="1"/>
  <c r="A4138" i="1"/>
  <c r="T4138" i="1" s="1"/>
  <c r="A4137" i="1"/>
  <c r="T4137" i="1" s="1"/>
  <c r="A4136" i="1"/>
  <c r="T4136" i="1" s="1"/>
  <c r="A4135" i="1"/>
  <c r="T4135" i="1" s="1"/>
  <c r="A4134" i="1"/>
  <c r="T4134" i="1" s="1"/>
  <c r="A4133" i="1"/>
  <c r="T4133" i="1" s="1"/>
  <c r="A4132" i="1"/>
  <c r="T4132" i="1" s="1"/>
  <c r="A4131" i="1"/>
  <c r="T4131" i="1" s="1"/>
  <c r="A4130" i="1"/>
  <c r="T4130" i="1" s="1"/>
  <c r="A4129" i="1"/>
  <c r="T4129" i="1" s="1"/>
  <c r="A4128" i="1"/>
  <c r="T4128" i="1" s="1"/>
  <c r="A4127" i="1"/>
  <c r="T4127" i="1" s="1"/>
  <c r="A4126" i="1"/>
  <c r="T4126" i="1" s="1"/>
  <c r="A4125" i="1"/>
  <c r="T4125" i="1" s="1"/>
  <c r="A4124" i="1"/>
  <c r="T4124" i="1" s="1"/>
  <c r="A4123" i="1"/>
  <c r="T4123" i="1" s="1"/>
  <c r="A4122" i="1"/>
  <c r="T4122" i="1" s="1"/>
  <c r="A4121" i="1"/>
  <c r="T4121" i="1" s="1"/>
  <c r="A4120" i="1"/>
  <c r="T4120" i="1" s="1"/>
  <c r="A4119" i="1"/>
  <c r="T4119" i="1" s="1"/>
  <c r="A4118" i="1"/>
  <c r="T4118" i="1" s="1"/>
  <c r="A4117" i="1"/>
  <c r="T4117" i="1" s="1"/>
  <c r="A4116" i="1"/>
  <c r="T4116" i="1" s="1"/>
  <c r="A4115" i="1"/>
  <c r="T4115" i="1" s="1"/>
  <c r="A4114" i="1"/>
  <c r="T4114" i="1" s="1"/>
  <c r="A4113" i="1"/>
  <c r="T4113" i="1" s="1"/>
  <c r="A4112" i="1"/>
  <c r="T4112" i="1" s="1"/>
  <c r="A4111" i="1"/>
  <c r="T4111" i="1" s="1"/>
  <c r="A4110" i="1"/>
  <c r="T4110" i="1" s="1"/>
  <c r="A4109" i="1"/>
  <c r="T4109" i="1" s="1"/>
  <c r="A4108" i="1"/>
  <c r="T4108" i="1" s="1"/>
  <c r="A4107" i="1"/>
  <c r="T4107" i="1" s="1"/>
  <c r="A4106" i="1"/>
  <c r="T4106" i="1" s="1"/>
  <c r="A4105" i="1"/>
  <c r="T4105" i="1" s="1"/>
  <c r="A4104" i="1"/>
  <c r="T4104" i="1" s="1"/>
  <c r="A4103" i="1"/>
  <c r="T4103" i="1" s="1"/>
  <c r="A4102" i="1"/>
  <c r="T4102" i="1" s="1"/>
  <c r="A4101" i="1"/>
  <c r="T4101" i="1" s="1"/>
  <c r="A4100" i="1"/>
  <c r="T4100" i="1" s="1"/>
  <c r="A4099" i="1"/>
  <c r="T4099" i="1" s="1"/>
  <c r="A4098" i="1"/>
  <c r="T4098" i="1" s="1"/>
  <c r="A4097" i="1"/>
  <c r="T4097" i="1" s="1"/>
  <c r="A4096" i="1"/>
  <c r="T4096" i="1" s="1"/>
  <c r="A4095" i="1"/>
  <c r="T4095" i="1" s="1"/>
  <c r="A4094" i="1"/>
  <c r="T4094" i="1" s="1"/>
  <c r="A4093" i="1"/>
  <c r="T4093" i="1" s="1"/>
  <c r="A4092" i="1"/>
  <c r="T4092" i="1" s="1"/>
  <c r="A4091" i="1"/>
  <c r="T4091" i="1" s="1"/>
  <c r="A4090" i="1"/>
  <c r="T4090" i="1" s="1"/>
  <c r="A4089" i="1"/>
  <c r="T4089" i="1" s="1"/>
  <c r="A4088" i="1"/>
  <c r="T4088" i="1" s="1"/>
  <c r="A4087" i="1"/>
  <c r="T4087" i="1" s="1"/>
  <c r="A4086" i="1"/>
  <c r="T4086" i="1" s="1"/>
  <c r="A4085" i="1"/>
  <c r="T4085" i="1" s="1"/>
  <c r="A4084" i="1"/>
  <c r="T4084" i="1" s="1"/>
  <c r="A4083" i="1"/>
  <c r="T4083" i="1" s="1"/>
  <c r="A4082" i="1"/>
  <c r="T4082" i="1" s="1"/>
  <c r="A4081" i="1"/>
  <c r="T4081" i="1" s="1"/>
  <c r="A4080" i="1"/>
  <c r="T4080" i="1" s="1"/>
  <c r="A4079" i="1"/>
  <c r="T4079" i="1" s="1"/>
  <c r="A4078" i="1"/>
  <c r="T4078" i="1" s="1"/>
  <c r="A4077" i="1"/>
  <c r="T4077" i="1" s="1"/>
  <c r="A4076" i="1"/>
  <c r="T4076" i="1" s="1"/>
  <c r="A4075" i="1"/>
  <c r="T4075" i="1" s="1"/>
  <c r="A4074" i="1"/>
  <c r="T4074" i="1" s="1"/>
  <c r="A4073" i="1"/>
  <c r="T4073" i="1" s="1"/>
  <c r="A4072" i="1"/>
  <c r="T4072" i="1" s="1"/>
  <c r="A4071" i="1"/>
  <c r="T4071" i="1" s="1"/>
  <c r="A4070" i="1"/>
  <c r="T4070" i="1" s="1"/>
  <c r="A4069" i="1"/>
  <c r="T4069" i="1" s="1"/>
  <c r="A4068" i="1"/>
  <c r="T4068" i="1" s="1"/>
  <c r="A4067" i="1"/>
  <c r="T4067" i="1" s="1"/>
  <c r="A4066" i="1"/>
  <c r="T4066" i="1" s="1"/>
  <c r="A4065" i="1"/>
  <c r="T4065" i="1" s="1"/>
  <c r="A4064" i="1"/>
  <c r="T4064" i="1" s="1"/>
  <c r="A4063" i="1"/>
  <c r="T4063" i="1" s="1"/>
  <c r="A4062" i="1"/>
  <c r="T4062" i="1" s="1"/>
  <c r="A4061" i="1"/>
  <c r="T4061" i="1" s="1"/>
  <c r="A4060" i="1"/>
  <c r="T4060" i="1" s="1"/>
  <c r="A4059" i="1"/>
  <c r="T4059" i="1" s="1"/>
  <c r="A4058" i="1"/>
  <c r="T4058" i="1" s="1"/>
  <c r="A4057" i="1"/>
  <c r="T4057" i="1" s="1"/>
  <c r="A4056" i="1"/>
  <c r="T4056" i="1" s="1"/>
  <c r="A4055" i="1"/>
  <c r="T4055" i="1" s="1"/>
  <c r="A4054" i="1"/>
  <c r="T4054" i="1" s="1"/>
  <c r="A4053" i="1"/>
  <c r="T4053" i="1" s="1"/>
  <c r="A4052" i="1"/>
  <c r="T4052" i="1" s="1"/>
  <c r="A4051" i="1"/>
  <c r="T4051" i="1" s="1"/>
  <c r="A4050" i="1"/>
  <c r="T4050" i="1" s="1"/>
  <c r="A4049" i="1"/>
  <c r="T4049" i="1" s="1"/>
  <c r="A4048" i="1"/>
  <c r="T4048" i="1" s="1"/>
  <c r="A4047" i="1"/>
  <c r="T4047" i="1" s="1"/>
  <c r="A4046" i="1"/>
  <c r="T4046" i="1" s="1"/>
  <c r="A4045" i="1"/>
  <c r="T4045" i="1" s="1"/>
  <c r="A4044" i="1"/>
  <c r="T4044" i="1" s="1"/>
  <c r="A4043" i="1"/>
  <c r="T4043" i="1" s="1"/>
  <c r="A4042" i="1"/>
  <c r="T4042" i="1" s="1"/>
  <c r="A4041" i="1"/>
  <c r="T4041" i="1" s="1"/>
  <c r="A4040" i="1"/>
  <c r="T4040" i="1" s="1"/>
  <c r="A4039" i="1"/>
  <c r="T4039" i="1" s="1"/>
  <c r="A4038" i="1"/>
  <c r="T4038" i="1" s="1"/>
  <c r="A4037" i="1"/>
  <c r="T4037" i="1" s="1"/>
  <c r="A4036" i="1"/>
  <c r="T4036" i="1" s="1"/>
  <c r="A4035" i="1"/>
  <c r="T4035" i="1" s="1"/>
  <c r="A4034" i="1"/>
  <c r="T4034" i="1" s="1"/>
  <c r="A4033" i="1"/>
  <c r="T4033" i="1" s="1"/>
  <c r="A4032" i="1"/>
  <c r="T4032" i="1" s="1"/>
  <c r="A4031" i="1"/>
  <c r="T4031" i="1" s="1"/>
  <c r="A4030" i="1"/>
  <c r="T4030" i="1" s="1"/>
  <c r="A4029" i="1"/>
  <c r="T4029" i="1" s="1"/>
  <c r="A4028" i="1"/>
  <c r="T4028" i="1" s="1"/>
  <c r="A4027" i="1"/>
  <c r="T4027" i="1" s="1"/>
  <c r="A4026" i="1"/>
  <c r="T4026" i="1" s="1"/>
  <c r="A4025" i="1"/>
  <c r="T4025" i="1" s="1"/>
  <c r="A4024" i="1"/>
  <c r="T4024" i="1" s="1"/>
  <c r="A4023" i="1"/>
  <c r="T4023" i="1" s="1"/>
  <c r="A4022" i="1"/>
  <c r="T4022" i="1" s="1"/>
  <c r="A4021" i="1"/>
  <c r="T4021" i="1" s="1"/>
  <c r="A4020" i="1"/>
  <c r="T4020" i="1" s="1"/>
  <c r="A4019" i="1"/>
  <c r="T4019" i="1" s="1"/>
  <c r="A4018" i="1"/>
  <c r="T4018" i="1" s="1"/>
  <c r="A4017" i="1"/>
  <c r="T4017" i="1" s="1"/>
  <c r="A4016" i="1"/>
  <c r="T4016" i="1" s="1"/>
  <c r="A4015" i="1"/>
  <c r="T4015" i="1" s="1"/>
  <c r="A4014" i="1"/>
  <c r="T4014" i="1" s="1"/>
  <c r="A4013" i="1"/>
  <c r="T4013" i="1" s="1"/>
  <c r="A4012" i="1"/>
  <c r="T4012" i="1" s="1"/>
  <c r="A4011" i="1"/>
  <c r="T4011" i="1" s="1"/>
  <c r="A4010" i="1"/>
  <c r="T4010" i="1" s="1"/>
  <c r="A4009" i="1"/>
  <c r="T4009" i="1" s="1"/>
  <c r="A4008" i="1"/>
  <c r="T4008" i="1" s="1"/>
  <c r="A4007" i="1"/>
  <c r="T4007" i="1" s="1"/>
  <c r="A4006" i="1"/>
  <c r="T4006" i="1" s="1"/>
  <c r="A4005" i="1"/>
  <c r="T4005" i="1" s="1"/>
  <c r="A4004" i="1"/>
  <c r="T4004" i="1" s="1"/>
  <c r="A4003" i="1"/>
  <c r="T4003" i="1" s="1"/>
  <c r="A4002" i="1"/>
  <c r="T4002" i="1" s="1"/>
  <c r="A4001" i="1"/>
  <c r="T4001" i="1" s="1"/>
  <c r="A4000" i="1"/>
  <c r="T4000" i="1" s="1"/>
  <c r="A3999" i="1"/>
  <c r="T3999" i="1" s="1"/>
  <c r="A3998" i="1"/>
  <c r="T3998" i="1" s="1"/>
  <c r="A3997" i="1"/>
  <c r="T3997" i="1" s="1"/>
  <c r="A3996" i="1"/>
  <c r="T3996" i="1" s="1"/>
  <c r="A3995" i="1"/>
  <c r="T3995" i="1" s="1"/>
  <c r="A3994" i="1"/>
  <c r="T3994" i="1" s="1"/>
  <c r="A3993" i="1"/>
  <c r="T3993" i="1" s="1"/>
  <c r="A3992" i="1"/>
  <c r="T3992" i="1" s="1"/>
  <c r="A3991" i="1"/>
  <c r="T3991" i="1" s="1"/>
  <c r="A3990" i="1"/>
  <c r="T3990" i="1" s="1"/>
  <c r="A3989" i="1"/>
  <c r="T3989" i="1" s="1"/>
  <c r="A3988" i="1"/>
  <c r="T3988" i="1" s="1"/>
  <c r="A3987" i="1"/>
  <c r="T3987" i="1" s="1"/>
  <c r="A3986" i="1"/>
  <c r="T3986" i="1" s="1"/>
  <c r="A3985" i="1"/>
  <c r="T3985" i="1" s="1"/>
  <c r="A3984" i="1"/>
  <c r="T3984" i="1" s="1"/>
  <c r="A3983" i="1"/>
  <c r="T3983" i="1" s="1"/>
  <c r="A3982" i="1"/>
  <c r="T3982" i="1" s="1"/>
  <c r="A3981" i="1"/>
  <c r="T3981" i="1" s="1"/>
  <c r="A3980" i="1"/>
  <c r="T3980" i="1" s="1"/>
  <c r="A3979" i="1"/>
  <c r="T3979" i="1" s="1"/>
  <c r="A3978" i="1"/>
  <c r="T3978" i="1" s="1"/>
  <c r="A3977" i="1"/>
  <c r="T3977" i="1" s="1"/>
  <c r="A3976" i="1"/>
  <c r="T3976" i="1" s="1"/>
  <c r="A3975" i="1"/>
  <c r="T3975" i="1" s="1"/>
  <c r="A3974" i="1"/>
  <c r="T3974" i="1" s="1"/>
  <c r="A3973" i="1"/>
  <c r="T3973" i="1" s="1"/>
  <c r="A3972" i="1"/>
  <c r="T3972" i="1" s="1"/>
  <c r="A3971" i="1"/>
  <c r="T3971" i="1" s="1"/>
  <c r="A3970" i="1"/>
  <c r="T3970" i="1" s="1"/>
  <c r="A3969" i="1"/>
  <c r="T3969" i="1" s="1"/>
  <c r="A3968" i="1"/>
  <c r="T3968" i="1" s="1"/>
  <c r="A3967" i="1"/>
  <c r="T3967" i="1" s="1"/>
  <c r="A3966" i="1"/>
  <c r="T3966" i="1" s="1"/>
  <c r="A3965" i="1"/>
  <c r="T3965" i="1" s="1"/>
  <c r="A3964" i="1"/>
  <c r="T3964" i="1" s="1"/>
  <c r="A3963" i="1"/>
  <c r="T3963" i="1" s="1"/>
  <c r="A3962" i="1"/>
  <c r="T3962" i="1" s="1"/>
  <c r="A3961" i="1"/>
  <c r="T3961" i="1" s="1"/>
  <c r="A3960" i="1"/>
  <c r="T3960" i="1" s="1"/>
  <c r="A3959" i="1"/>
  <c r="T3959" i="1" s="1"/>
  <c r="A3958" i="1"/>
  <c r="T3958" i="1" s="1"/>
  <c r="A3957" i="1"/>
  <c r="T3957" i="1" s="1"/>
  <c r="A3956" i="1"/>
  <c r="T3956" i="1" s="1"/>
  <c r="A3955" i="1"/>
  <c r="T3955" i="1" s="1"/>
  <c r="A3954" i="1"/>
  <c r="T3954" i="1" s="1"/>
  <c r="A3953" i="1"/>
  <c r="T3953" i="1" s="1"/>
  <c r="A3952" i="1"/>
  <c r="T3952" i="1" s="1"/>
  <c r="A3951" i="1"/>
  <c r="T3951" i="1" s="1"/>
  <c r="A3950" i="1"/>
  <c r="T3950" i="1" s="1"/>
  <c r="A3949" i="1"/>
  <c r="T3949" i="1" s="1"/>
  <c r="A3948" i="1"/>
  <c r="T3948" i="1" s="1"/>
  <c r="A3947" i="1"/>
  <c r="T3947" i="1" s="1"/>
  <c r="A3946" i="1"/>
  <c r="T3946" i="1" s="1"/>
  <c r="A3945" i="1"/>
  <c r="T3945" i="1" s="1"/>
  <c r="A3944" i="1"/>
  <c r="T3944" i="1" s="1"/>
  <c r="A3943" i="1"/>
  <c r="T3943" i="1" s="1"/>
  <c r="A3942" i="1"/>
  <c r="T3942" i="1" s="1"/>
  <c r="A3941" i="1"/>
  <c r="T3941" i="1" s="1"/>
  <c r="A3940" i="1"/>
  <c r="T3940" i="1" s="1"/>
  <c r="A3939" i="1"/>
  <c r="T3939" i="1" s="1"/>
  <c r="A3938" i="1"/>
  <c r="T3938" i="1" s="1"/>
  <c r="A3937" i="1"/>
  <c r="T3937" i="1" s="1"/>
  <c r="A3936" i="1"/>
  <c r="T3936" i="1" s="1"/>
  <c r="A3935" i="1"/>
  <c r="T3935" i="1" s="1"/>
  <c r="A3934" i="1"/>
  <c r="T3934" i="1" s="1"/>
  <c r="A3933" i="1"/>
  <c r="T3933" i="1" s="1"/>
  <c r="A3932" i="1"/>
  <c r="T3932" i="1" s="1"/>
  <c r="A3931" i="1"/>
  <c r="T3931" i="1" s="1"/>
  <c r="A3930" i="1"/>
  <c r="T3930" i="1" s="1"/>
  <c r="A3929" i="1"/>
  <c r="T3929" i="1" s="1"/>
  <c r="A3928" i="1"/>
  <c r="T3928" i="1" s="1"/>
  <c r="A3927" i="1"/>
  <c r="T3927" i="1" s="1"/>
  <c r="A3926" i="1"/>
  <c r="T3926" i="1" s="1"/>
  <c r="A3925" i="1"/>
  <c r="T3925" i="1" s="1"/>
  <c r="A3924" i="1"/>
  <c r="T3924" i="1" s="1"/>
  <c r="A3923" i="1"/>
  <c r="T3923" i="1" s="1"/>
  <c r="A3922" i="1"/>
  <c r="T3922" i="1" s="1"/>
  <c r="A3921" i="1"/>
  <c r="T3921" i="1" s="1"/>
  <c r="A3920" i="1"/>
  <c r="T3920" i="1" s="1"/>
  <c r="A3919" i="1"/>
  <c r="T3919" i="1" s="1"/>
  <c r="A3918" i="1"/>
  <c r="T3918" i="1" s="1"/>
  <c r="A3917" i="1"/>
  <c r="T3917" i="1" s="1"/>
  <c r="A3916" i="1"/>
  <c r="T3916" i="1" s="1"/>
  <c r="A3915" i="1"/>
  <c r="T3915" i="1" s="1"/>
  <c r="A3914" i="1"/>
  <c r="T3914" i="1" s="1"/>
  <c r="A3913" i="1"/>
  <c r="T3913" i="1" s="1"/>
  <c r="A3912" i="1"/>
  <c r="T3912" i="1" s="1"/>
  <c r="A3911" i="1"/>
  <c r="T3911" i="1" s="1"/>
  <c r="A3910" i="1"/>
  <c r="T3910" i="1" s="1"/>
  <c r="A3909" i="1"/>
  <c r="T3909" i="1" s="1"/>
  <c r="A3908" i="1"/>
  <c r="T3908" i="1" s="1"/>
  <c r="A3907" i="1"/>
  <c r="T3907" i="1" s="1"/>
  <c r="A3906" i="1"/>
  <c r="T3906" i="1" s="1"/>
  <c r="A3905" i="1"/>
  <c r="T3905" i="1" s="1"/>
  <c r="A3904" i="1"/>
  <c r="T3904" i="1" s="1"/>
  <c r="A3903" i="1"/>
  <c r="T3903" i="1" s="1"/>
  <c r="A3902" i="1"/>
  <c r="T3902" i="1" s="1"/>
  <c r="A3901" i="1"/>
  <c r="T3901" i="1" s="1"/>
  <c r="A3900" i="1"/>
  <c r="T3900" i="1" s="1"/>
  <c r="A3899" i="1"/>
  <c r="T3899" i="1" s="1"/>
  <c r="A3898" i="1"/>
  <c r="T3898" i="1" s="1"/>
  <c r="A3897" i="1"/>
  <c r="T3897" i="1" s="1"/>
  <c r="A3896" i="1"/>
  <c r="T3896" i="1" s="1"/>
  <c r="A3895" i="1"/>
  <c r="T3895" i="1" s="1"/>
  <c r="A3894" i="1"/>
  <c r="T3894" i="1" s="1"/>
  <c r="A3893" i="1"/>
  <c r="T3893" i="1" s="1"/>
  <c r="A3892" i="1"/>
  <c r="T3892" i="1" s="1"/>
  <c r="A3891" i="1"/>
  <c r="T3891" i="1" s="1"/>
  <c r="A3890" i="1"/>
  <c r="T3890" i="1" s="1"/>
  <c r="A3889" i="1"/>
  <c r="T3889" i="1" s="1"/>
  <c r="A3888" i="1"/>
  <c r="T3888" i="1" s="1"/>
  <c r="A3887" i="1"/>
  <c r="T3887" i="1" s="1"/>
  <c r="A3886" i="1"/>
  <c r="T3886" i="1" s="1"/>
  <c r="A3885" i="1"/>
  <c r="T3885" i="1" s="1"/>
  <c r="A3884" i="1"/>
  <c r="T3884" i="1" s="1"/>
  <c r="A3883" i="1"/>
  <c r="T3883" i="1" s="1"/>
  <c r="A3882" i="1"/>
  <c r="T3882" i="1" s="1"/>
  <c r="A3881" i="1"/>
  <c r="T3881" i="1" s="1"/>
  <c r="A3880" i="1"/>
  <c r="T3880" i="1" s="1"/>
  <c r="A3879" i="1"/>
  <c r="T3879" i="1" s="1"/>
  <c r="A3878" i="1"/>
  <c r="T3878" i="1" s="1"/>
  <c r="A3877" i="1"/>
  <c r="T3877" i="1" s="1"/>
  <c r="A3876" i="1"/>
  <c r="T3876" i="1" s="1"/>
  <c r="A3875" i="1"/>
  <c r="T3875" i="1" s="1"/>
  <c r="A3874" i="1"/>
  <c r="T3874" i="1" s="1"/>
  <c r="A3873" i="1"/>
  <c r="T3873" i="1" s="1"/>
  <c r="A3872" i="1"/>
  <c r="T3872" i="1" s="1"/>
  <c r="A3871" i="1"/>
  <c r="T3871" i="1" s="1"/>
  <c r="A3870" i="1"/>
  <c r="T3870" i="1" s="1"/>
  <c r="A3869" i="1"/>
  <c r="T3869" i="1" s="1"/>
  <c r="A3868" i="1"/>
  <c r="T3868" i="1" s="1"/>
  <c r="A3867" i="1"/>
  <c r="T3867" i="1" s="1"/>
  <c r="A3866" i="1"/>
  <c r="T3866" i="1" s="1"/>
  <c r="A3865" i="1"/>
  <c r="T3865" i="1" s="1"/>
  <c r="A3864" i="1"/>
  <c r="T3864" i="1" s="1"/>
  <c r="A3863" i="1"/>
  <c r="T3863" i="1" s="1"/>
  <c r="A3862" i="1"/>
  <c r="T3862" i="1" s="1"/>
  <c r="A3861" i="1"/>
  <c r="T3861" i="1" s="1"/>
  <c r="A3860" i="1"/>
  <c r="T3860" i="1" s="1"/>
  <c r="A3859" i="1"/>
  <c r="T3859" i="1" s="1"/>
  <c r="A3858" i="1"/>
  <c r="T3858" i="1" s="1"/>
  <c r="A3857" i="1"/>
  <c r="T3857" i="1" s="1"/>
  <c r="A3856" i="1"/>
  <c r="T3856" i="1" s="1"/>
  <c r="A3855" i="1"/>
  <c r="T3855" i="1" s="1"/>
  <c r="A3854" i="1"/>
  <c r="T3854" i="1" s="1"/>
  <c r="A3853" i="1"/>
  <c r="T3853" i="1" s="1"/>
  <c r="A3852" i="1"/>
  <c r="T3852" i="1" s="1"/>
  <c r="A3851" i="1"/>
  <c r="T3851" i="1" s="1"/>
  <c r="A3850" i="1"/>
  <c r="T3850" i="1" s="1"/>
  <c r="A3849" i="1"/>
  <c r="T3849" i="1" s="1"/>
  <c r="A3848" i="1"/>
  <c r="T3848" i="1" s="1"/>
  <c r="A3847" i="1"/>
  <c r="T3847" i="1" s="1"/>
  <c r="A3846" i="1"/>
  <c r="T3846" i="1" s="1"/>
  <c r="A3845" i="1"/>
  <c r="T3845" i="1" s="1"/>
  <c r="A3844" i="1"/>
  <c r="T3844" i="1" s="1"/>
  <c r="A3843" i="1"/>
  <c r="T3843" i="1" s="1"/>
  <c r="A3842" i="1"/>
  <c r="T3842" i="1" s="1"/>
  <c r="A3841" i="1"/>
  <c r="T3841" i="1" s="1"/>
  <c r="A3840" i="1"/>
  <c r="T3840" i="1" s="1"/>
  <c r="A3839" i="1"/>
  <c r="T3839" i="1" s="1"/>
  <c r="A3838" i="1"/>
  <c r="T3838" i="1" s="1"/>
  <c r="A3837" i="1"/>
  <c r="T3837" i="1" s="1"/>
  <c r="A3836" i="1"/>
  <c r="T3836" i="1" s="1"/>
  <c r="A3835" i="1"/>
  <c r="T3835" i="1" s="1"/>
  <c r="A3834" i="1"/>
  <c r="T3834" i="1" s="1"/>
  <c r="A3833" i="1"/>
  <c r="T3833" i="1" s="1"/>
  <c r="A3832" i="1"/>
  <c r="T3832" i="1" s="1"/>
  <c r="A3831" i="1"/>
  <c r="T3831" i="1" s="1"/>
  <c r="A3830" i="1"/>
  <c r="T3830" i="1" s="1"/>
  <c r="A3829" i="1"/>
  <c r="T3829" i="1" s="1"/>
  <c r="A3828" i="1"/>
  <c r="T3828" i="1" s="1"/>
  <c r="A3827" i="1"/>
  <c r="T3827" i="1" s="1"/>
  <c r="A3826" i="1"/>
  <c r="T3826" i="1" s="1"/>
  <c r="A3825" i="1"/>
  <c r="T3825" i="1" s="1"/>
  <c r="A3824" i="1"/>
  <c r="T3824" i="1" s="1"/>
  <c r="A3823" i="1"/>
  <c r="T3823" i="1" s="1"/>
  <c r="A3822" i="1"/>
  <c r="T3822" i="1" s="1"/>
  <c r="A3821" i="1"/>
  <c r="T3821" i="1" s="1"/>
  <c r="A3820" i="1"/>
  <c r="T3820" i="1" s="1"/>
  <c r="A3819" i="1"/>
  <c r="T3819" i="1" s="1"/>
  <c r="A3818" i="1"/>
  <c r="T3818" i="1" s="1"/>
  <c r="A3817" i="1"/>
  <c r="T3817" i="1" s="1"/>
  <c r="A3816" i="1"/>
  <c r="T3816" i="1" s="1"/>
  <c r="A3815" i="1"/>
  <c r="T3815" i="1" s="1"/>
  <c r="A3814" i="1"/>
  <c r="T3814" i="1" s="1"/>
  <c r="A3813" i="1"/>
  <c r="T3813" i="1" s="1"/>
  <c r="A3812" i="1"/>
  <c r="T3812" i="1" s="1"/>
  <c r="A3811" i="1"/>
  <c r="T3811" i="1" s="1"/>
  <c r="A3810" i="1"/>
  <c r="T3810" i="1" s="1"/>
  <c r="A3809" i="1"/>
  <c r="T3809" i="1" s="1"/>
  <c r="A3808" i="1"/>
  <c r="T3808" i="1" s="1"/>
  <c r="A3807" i="1"/>
  <c r="T3807" i="1" s="1"/>
  <c r="A3806" i="1"/>
  <c r="T3806" i="1" s="1"/>
  <c r="A3805" i="1"/>
  <c r="T3805" i="1" s="1"/>
  <c r="A3804" i="1"/>
  <c r="T3804" i="1" s="1"/>
  <c r="A3803" i="1"/>
  <c r="T3803" i="1" s="1"/>
  <c r="A3802" i="1"/>
  <c r="T3802" i="1" s="1"/>
  <c r="A3801" i="1"/>
  <c r="T3801" i="1" s="1"/>
  <c r="A3800" i="1"/>
  <c r="T3800" i="1" s="1"/>
  <c r="A3799" i="1"/>
  <c r="T3799" i="1" s="1"/>
  <c r="A3798" i="1"/>
  <c r="T3798" i="1" s="1"/>
  <c r="A3797" i="1"/>
  <c r="T3797" i="1" s="1"/>
  <c r="A3796" i="1"/>
  <c r="T3796" i="1" s="1"/>
  <c r="A3795" i="1"/>
  <c r="T3795" i="1" s="1"/>
  <c r="A3794" i="1"/>
  <c r="T3794" i="1" s="1"/>
  <c r="A3793" i="1"/>
  <c r="T3793" i="1" s="1"/>
  <c r="A3792" i="1"/>
  <c r="T3792" i="1" s="1"/>
  <c r="A3791" i="1"/>
  <c r="T3791" i="1" s="1"/>
  <c r="A3790" i="1"/>
  <c r="T3790" i="1" s="1"/>
  <c r="A3789" i="1"/>
  <c r="T3789" i="1" s="1"/>
  <c r="A3788" i="1"/>
  <c r="T3788" i="1" s="1"/>
  <c r="A3787" i="1"/>
  <c r="T3787" i="1" s="1"/>
  <c r="A3786" i="1"/>
  <c r="T3786" i="1" s="1"/>
  <c r="A3785" i="1"/>
  <c r="T3785" i="1" s="1"/>
  <c r="A3784" i="1"/>
  <c r="T3784" i="1" s="1"/>
  <c r="A3783" i="1"/>
  <c r="T3783" i="1" s="1"/>
  <c r="A3782" i="1"/>
  <c r="T3782" i="1" s="1"/>
  <c r="A3781" i="1"/>
  <c r="T3781" i="1" s="1"/>
  <c r="A3780" i="1"/>
  <c r="T3780" i="1" s="1"/>
  <c r="A3779" i="1"/>
  <c r="T3779" i="1" s="1"/>
  <c r="A3778" i="1"/>
  <c r="T3778" i="1" s="1"/>
  <c r="A3777" i="1"/>
  <c r="T3777" i="1" s="1"/>
  <c r="A3776" i="1"/>
  <c r="T3776" i="1" s="1"/>
  <c r="A3775" i="1"/>
  <c r="T3775" i="1" s="1"/>
  <c r="A3774" i="1"/>
  <c r="T3774" i="1" s="1"/>
  <c r="A3773" i="1"/>
  <c r="T3773" i="1" s="1"/>
  <c r="A3772" i="1"/>
  <c r="T3772" i="1" s="1"/>
  <c r="A3771" i="1"/>
  <c r="T3771" i="1" s="1"/>
  <c r="A3770" i="1"/>
  <c r="T3770" i="1" s="1"/>
  <c r="A3769" i="1"/>
  <c r="T3769" i="1" s="1"/>
  <c r="A3768" i="1"/>
  <c r="T3768" i="1" s="1"/>
  <c r="A3767" i="1"/>
  <c r="T3767" i="1" s="1"/>
  <c r="A3766" i="1"/>
  <c r="T3766" i="1" s="1"/>
  <c r="A3765" i="1"/>
  <c r="T3765" i="1" s="1"/>
  <c r="A3764" i="1"/>
  <c r="T3764" i="1" s="1"/>
  <c r="A3763" i="1"/>
  <c r="T3763" i="1" s="1"/>
  <c r="A3762" i="1"/>
  <c r="T3762" i="1" s="1"/>
  <c r="A3761" i="1"/>
  <c r="T3761" i="1" s="1"/>
  <c r="A3760" i="1"/>
  <c r="T3760" i="1" s="1"/>
  <c r="A3759" i="1"/>
  <c r="T3759" i="1" s="1"/>
  <c r="A3758" i="1"/>
  <c r="T3758" i="1" s="1"/>
  <c r="A3757" i="1"/>
  <c r="T3757" i="1" s="1"/>
  <c r="A3756" i="1"/>
  <c r="T3756" i="1" s="1"/>
  <c r="A3755" i="1"/>
  <c r="T3755" i="1" s="1"/>
  <c r="A3754" i="1"/>
  <c r="T3754" i="1" s="1"/>
  <c r="A3753" i="1"/>
  <c r="T3753" i="1" s="1"/>
  <c r="A3752" i="1"/>
  <c r="T3752" i="1" s="1"/>
  <c r="A3751" i="1"/>
  <c r="T3751" i="1" s="1"/>
  <c r="A3750" i="1"/>
  <c r="T3750" i="1" s="1"/>
  <c r="A3749" i="1"/>
  <c r="T3749" i="1" s="1"/>
  <c r="A3748" i="1"/>
  <c r="T3748" i="1" s="1"/>
  <c r="A3747" i="1"/>
  <c r="T3747" i="1" s="1"/>
  <c r="A3746" i="1"/>
  <c r="T3746" i="1" s="1"/>
  <c r="A3745" i="1"/>
  <c r="T3745" i="1" s="1"/>
  <c r="A3744" i="1"/>
  <c r="T3744" i="1" s="1"/>
  <c r="A3743" i="1"/>
  <c r="T3743" i="1" s="1"/>
  <c r="A3742" i="1"/>
  <c r="T3742" i="1" s="1"/>
  <c r="A3741" i="1"/>
  <c r="T3741" i="1" s="1"/>
  <c r="A3740" i="1"/>
  <c r="T3740" i="1" s="1"/>
  <c r="A3739" i="1"/>
  <c r="T3739" i="1" s="1"/>
  <c r="A3738" i="1"/>
  <c r="T3738" i="1" s="1"/>
  <c r="A3737" i="1"/>
  <c r="T3737" i="1" s="1"/>
  <c r="A3736" i="1"/>
  <c r="T3736" i="1" s="1"/>
  <c r="A3735" i="1"/>
  <c r="T3735" i="1" s="1"/>
  <c r="A3734" i="1"/>
  <c r="T3734" i="1" s="1"/>
  <c r="A3733" i="1"/>
  <c r="T3733" i="1" s="1"/>
  <c r="A3732" i="1"/>
  <c r="T3732" i="1" s="1"/>
  <c r="A3731" i="1"/>
  <c r="T3731" i="1" s="1"/>
  <c r="A3730" i="1"/>
  <c r="T3730" i="1" s="1"/>
  <c r="A3729" i="1"/>
  <c r="T3729" i="1" s="1"/>
  <c r="A3728" i="1"/>
  <c r="T3728" i="1" s="1"/>
  <c r="A3727" i="1"/>
  <c r="T3727" i="1" s="1"/>
  <c r="A3726" i="1"/>
  <c r="T3726" i="1" s="1"/>
  <c r="A3725" i="1"/>
  <c r="T3725" i="1" s="1"/>
  <c r="A3724" i="1"/>
  <c r="T3724" i="1" s="1"/>
  <c r="A3723" i="1"/>
  <c r="T3723" i="1" s="1"/>
  <c r="A3722" i="1"/>
  <c r="T3722" i="1" s="1"/>
  <c r="A3721" i="1"/>
  <c r="T3721" i="1" s="1"/>
  <c r="A3720" i="1"/>
  <c r="T3720" i="1" s="1"/>
  <c r="A3719" i="1"/>
  <c r="T3719" i="1" s="1"/>
  <c r="A3718" i="1"/>
  <c r="T3718" i="1" s="1"/>
  <c r="A3717" i="1"/>
  <c r="T3717" i="1" s="1"/>
  <c r="A3716" i="1"/>
  <c r="T3716" i="1" s="1"/>
  <c r="A3715" i="1"/>
  <c r="T3715" i="1" s="1"/>
  <c r="A3714" i="1"/>
  <c r="T3714" i="1" s="1"/>
  <c r="A3713" i="1"/>
  <c r="T3713" i="1" s="1"/>
  <c r="A3712" i="1"/>
  <c r="T3712" i="1" s="1"/>
  <c r="A3711" i="1"/>
  <c r="T3711" i="1" s="1"/>
  <c r="A3710" i="1"/>
  <c r="T3710" i="1" s="1"/>
  <c r="A3709" i="1"/>
  <c r="T3709" i="1" s="1"/>
  <c r="A3708" i="1"/>
  <c r="T3708" i="1" s="1"/>
  <c r="A3707" i="1"/>
  <c r="T3707" i="1" s="1"/>
  <c r="A3706" i="1"/>
  <c r="T3706" i="1" s="1"/>
  <c r="A3705" i="1"/>
  <c r="T3705" i="1" s="1"/>
  <c r="A3704" i="1"/>
  <c r="T3704" i="1" s="1"/>
  <c r="A3703" i="1"/>
  <c r="T3703" i="1" s="1"/>
  <c r="A3702" i="1"/>
  <c r="T3702" i="1" s="1"/>
  <c r="A3701" i="1"/>
  <c r="T3701" i="1" s="1"/>
  <c r="A3700" i="1"/>
  <c r="T3700" i="1" s="1"/>
  <c r="A3699" i="1"/>
  <c r="T3699" i="1" s="1"/>
  <c r="A3698" i="1"/>
  <c r="T3698" i="1" s="1"/>
  <c r="A3697" i="1"/>
  <c r="T3697" i="1" s="1"/>
  <c r="A3696" i="1"/>
  <c r="T3696" i="1" s="1"/>
  <c r="A3695" i="1"/>
  <c r="T3695" i="1" s="1"/>
  <c r="A3694" i="1"/>
  <c r="T3694" i="1" s="1"/>
  <c r="A3693" i="1"/>
  <c r="T3693" i="1" s="1"/>
  <c r="A3692" i="1"/>
  <c r="T3692" i="1" s="1"/>
  <c r="A3691" i="1"/>
  <c r="T3691" i="1" s="1"/>
  <c r="A3690" i="1"/>
  <c r="T3690" i="1" s="1"/>
  <c r="A3689" i="1"/>
  <c r="T3689" i="1" s="1"/>
  <c r="A3688" i="1"/>
  <c r="T3688" i="1" s="1"/>
  <c r="A3687" i="1"/>
  <c r="T3687" i="1" s="1"/>
  <c r="A3686" i="1"/>
  <c r="T3686" i="1" s="1"/>
  <c r="A3685" i="1"/>
  <c r="T3685" i="1" s="1"/>
  <c r="A3684" i="1"/>
  <c r="T3684" i="1" s="1"/>
  <c r="A3683" i="1"/>
  <c r="T3683" i="1" s="1"/>
  <c r="A3682" i="1"/>
  <c r="T3682" i="1" s="1"/>
  <c r="A3681" i="1"/>
  <c r="T3681" i="1" s="1"/>
  <c r="A3680" i="1"/>
  <c r="T3680" i="1" s="1"/>
  <c r="A3679" i="1"/>
  <c r="T3679" i="1" s="1"/>
  <c r="A3678" i="1"/>
  <c r="T3678" i="1" s="1"/>
  <c r="A3677" i="1"/>
  <c r="T3677" i="1" s="1"/>
  <c r="A3676" i="1"/>
  <c r="T3676" i="1" s="1"/>
  <c r="A3675" i="1"/>
  <c r="T3675" i="1" s="1"/>
  <c r="A3674" i="1"/>
  <c r="T3674" i="1" s="1"/>
  <c r="A3673" i="1"/>
  <c r="T3673" i="1" s="1"/>
  <c r="A3672" i="1"/>
  <c r="T3672" i="1" s="1"/>
  <c r="A3671" i="1"/>
  <c r="T3671" i="1" s="1"/>
  <c r="A3670" i="1"/>
  <c r="T3670" i="1" s="1"/>
  <c r="A3669" i="1"/>
  <c r="T3669" i="1" s="1"/>
  <c r="A3668" i="1"/>
  <c r="T3668" i="1" s="1"/>
  <c r="A3667" i="1"/>
  <c r="T3667" i="1" s="1"/>
  <c r="A3666" i="1"/>
  <c r="T3666" i="1" s="1"/>
  <c r="A3665" i="1"/>
  <c r="T3665" i="1" s="1"/>
  <c r="A3664" i="1"/>
  <c r="T3664" i="1" s="1"/>
  <c r="A3663" i="1"/>
  <c r="T3663" i="1" s="1"/>
  <c r="A3662" i="1"/>
  <c r="T3662" i="1" s="1"/>
  <c r="A3661" i="1"/>
  <c r="T3661" i="1" s="1"/>
  <c r="A3660" i="1"/>
  <c r="T3660" i="1" s="1"/>
  <c r="A3659" i="1"/>
  <c r="T3659" i="1" s="1"/>
  <c r="A3658" i="1"/>
  <c r="T3658" i="1" s="1"/>
  <c r="A3657" i="1"/>
  <c r="T3657" i="1" s="1"/>
  <c r="A3656" i="1"/>
  <c r="T3656" i="1" s="1"/>
  <c r="A3655" i="1"/>
  <c r="T3655" i="1" s="1"/>
  <c r="A3654" i="1"/>
  <c r="T3654" i="1" s="1"/>
  <c r="A3653" i="1"/>
  <c r="T3653" i="1" s="1"/>
  <c r="A3652" i="1"/>
  <c r="T3652" i="1" s="1"/>
  <c r="A3651" i="1"/>
  <c r="T3651" i="1" s="1"/>
  <c r="A3650" i="1"/>
  <c r="T3650" i="1" s="1"/>
  <c r="A3649" i="1"/>
  <c r="T3649" i="1" s="1"/>
  <c r="A3648" i="1"/>
  <c r="T3648" i="1" s="1"/>
  <c r="A3647" i="1"/>
  <c r="T3647" i="1" s="1"/>
  <c r="A3646" i="1"/>
  <c r="T3646" i="1" s="1"/>
  <c r="A3645" i="1"/>
  <c r="T3645" i="1" s="1"/>
  <c r="A3644" i="1"/>
  <c r="T3644" i="1" s="1"/>
  <c r="A3643" i="1"/>
  <c r="T3643" i="1" s="1"/>
  <c r="A3642" i="1"/>
  <c r="T3642" i="1" s="1"/>
  <c r="A3641" i="1"/>
  <c r="T3641" i="1" s="1"/>
  <c r="A3640" i="1"/>
  <c r="T3640" i="1" s="1"/>
  <c r="A3639" i="1"/>
  <c r="T3639" i="1" s="1"/>
  <c r="A3638" i="1"/>
  <c r="T3638" i="1" s="1"/>
  <c r="A3637" i="1"/>
  <c r="T3637" i="1" s="1"/>
  <c r="A3636" i="1"/>
  <c r="T3636" i="1" s="1"/>
  <c r="A3635" i="1"/>
  <c r="T3635" i="1" s="1"/>
  <c r="A3634" i="1"/>
  <c r="T3634" i="1" s="1"/>
  <c r="A3633" i="1"/>
  <c r="T3633" i="1" s="1"/>
  <c r="A3632" i="1"/>
  <c r="T3632" i="1" s="1"/>
  <c r="A3631" i="1"/>
  <c r="T3631" i="1" s="1"/>
  <c r="A3630" i="1"/>
  <c r="T3630" i="1" s="1"/>
  <c r="A3629" i="1"/>
  <c r="T3629" i="1" s="1"/>
  <c r="A3628" i="1"/>
  <c r="T3628" i="1" s="1"/>
  <c r="A3627" i="1"/>
  <c r="T3627" i="1" s="1"/>
  <c r="A3626" i="1"/>
  <c r="T3626" i="1" s="1"/>
  <c r="A3625" i="1"/>
  <c r="T3625" i="1" s="1"/>
  <c r="A3624" i="1"/>
  <c r="T3624" i="1" s="1"/>
  <c r="A3623" i="1"/>
  <c r="T3623" i="1" s="1"/>
  <c r="A3622" i="1"/>
  <c r="T3622" i="1" s="1"/>
  <c r="A3621" i="1"/>
  <c r="T3621" i="1" s="1"/>
  <c r="A3620" i="1"/>
  <c r="T3620" i="1" s="1"/>
  <c r="A3619" i="1"/>
  <c r="T3619" i="1" s="1"/>
  <c r="A3618" i="1"/>
  <c r="T3618" i="1" s="1"/>
  <c r="A3617" i="1"/>
  <c r="T3617" i="1" s="1"/>
  <c r="A3616" i="1"/>
  <c r="T3616" i="1" s="1"/>
  <c r="A3615" i="1"/>
  <c r="T3615" i="1" s="1"/>
  <c r="A3614" i="1"/>
  <c r="T3614" i="1" s="1"/>
  <c r="A3613" i="1"/>
  <c r="T3613" i="1" s="1"/>
  <c r="A3612" i="1"/>
  <c r="T3612" i="1" s="1"/>
  <c r="A3611" i="1"/>
  <c r="T3611" i="1" s="1"/>
  <c r="A3610" i="1"/>
  <c r="T3610" i="1" s="1"/>
  <c r="A3609" i="1"/>
  <c r="T3609" i="1" s="1"/>
  <c r="A3608" i="1"/>
  <c r="T3608" i="1" s="1"/>
  <c r="A3607" i="1"/>
  <c r="T3607" i="1" s="1"/>
  <c r="A3606" i="1"/>
  <c r="T3606" i="1" s="1"/>
  <c r="A3605" i="1"/>
  <c r="T3605" i="1" s="1"/>
  <c r="A3604" i="1"/>
  <c r="T3604" i="1" s="1"/>
  <c r="A3603" i="1"/>
  <c r="T3603" i="1" s="1"/>
  <c r="A3602" i="1"/>
  <c r="T3602" i="1" s="1"/>
  <c r="A3601" i="1"/>
  <c r="T3601" i="1" s="1"/>
  <c r="A3600" i="1"/>
  <c r="T3600" i="1" s="1"/>
  <c r="A3599" i="1"/>
  <c r="T3599" i="1" s="1"/>
  <c r="A3598" i="1"/>
  <c r="T3598" i="1" s="1"/>
  <c r="A3597" i="1"/>
  <c r="T3597" i="1" s="1"/>
  <c r="A3596" i="1"/>
  <c r="T3596" i="1" s="1"/>
  <c r="A3595" i="1"/>
  <c r="T3595" i="1" s="1"/>
  <c r="A3594" i="1"/>
  <c r="T3594" i="1" s="1"/>
  <c r="A3593" i="1"/>
  <c r="T3593" i="1" s="1"/>
  <c r="A3592" i="1"/>
  <c r="T3592" i="1" s="1"/>
  <c r="A3591" i="1"/>
  <c r="T3591" i="1" s="1"/>
  <c r="A3590" i="1"/>
  <c r="T3590" i="1" s="1"/>
  <c r="A3589" i="1"/>
  <c r="T3589" i="1" s="1"/>
  <c r="A3588" i="1"/>
  <c r="T3588" i="1" s="1"/>
  <c r="A3587" i="1"/>
  <c r="T3587" i="1" s="1"/>
  <c r="A3586" i="1"/>
  <c r="T3586" i="1" s="1"/>
  <c r="A3585" i="1"/>
  <c r="T3585" i="1" s="1"/>
  <c r="A3584" i="1"/>
  <c r="T3584" i="1" s="1"/>
  <c r="A3583" i="1"/>
  <c r="T3583" i="1" s="1"/>
  <c r="A3582" i="1"/>
  <c r="T3582" i="1" s="1"/>
  <c r="A3581" i="1"/>
  <c r="T3581" i="1" s="1"/>
  <c r="A3580" i="1"/>
  <c r="T3580" i="1" s="1"/>
  <c r="A3579" i="1"/>
  <c r="T3579" i="1" s="1"/>
  <c r="A3578" i="1"/>
  <c r="T3578" i="1" s="1"/>
  <c r="A3577" i="1"/>
  <c r="T3577" i="1" s="1"/>
  <c r="A3576" i="1"/>
  <c r="T3576" i="1" s="1"/>
  <c r="A3575" i="1"/>
  <c r="T3575" i="1" s="1"/>
  <c r="A3574" i="1"/>
  <c r="T3574" i="1" s="1"/>
  <c r="A3573" i="1"/>
  <c r="T3573" i="1" s="1"/>
  <c r="A3572" i="1"/>
  <c r="T3572" i="1" s="1"/>
  <c r="A3571" i="1"/>
  <c r="T3571" i="1" s="1"/>
  <c r="A3570" i="1"/>
  <c r="T3570" i="1" s="1"/>
  <c r="A3569" i="1"/>
  <c r="T3569" i="1" s="1"/>
  <c r="A3568" i="1"/>
  <c r="T3568" i="1" s="1"/>
  <c r="A3567" i="1"/>
  <c r="T3567" i="1" s="1"/>
  <c r="A3566" i="1"/>
  <c r="T3566" i="1" s="1"/>
  <c r="A3565" i="1"/>
  <c r="T3565" i="1" s="1"/>
  <c r="A3564" i="1"/>
  <c r="T3564" i="1" s="1"/>
  <c r="A3563" i="1"/>
  <c r="T3563" i="1" s="1"/>
  <c r="A3562" i="1"/>
  <c r="T3562" i="1" s="1"/>
  <c r="A3561" i="1"/>
  <c r="T3561" i="1" s="1"/>
  <c r="A3560" i="1"/>
  <c r="T3560" i="1" s="1"/>
  <c r="A3559" i="1"/>
  <c r="T3559" i="1" s="1"/>
  <c r="A3558" i="1"/>
  <c r="T3558" i="1" s="1"/>
  <c r="A3557" i="1"/>
  <c r="T3557" i="1" s="1"/>
  <c r="A3556" i="1"/>
  <c r="T3556" i="1" s="1"/>
  <c r="A3555" i="1"/>
  <c r="T3555" i="1" s="1"/>
  <c r="A3554" i="1"/>
  <c r="T3554" i="1" s="1"/>
  <c r="A3553" i="1"/>
  <c r="T3553" i="1" s="1"/>
  <c r="A3552" i="1"/>
  <c r="T3552" i="1" s="1"/>
  <c r="A3551" i="1"/>
  <c r="T3551" i="1" s="1"/>
  <c r="A3550" i="1"/>
  <c r="T3550" i="1" s="1"/>
  <c r="A3549" i="1"/>
  <c r="T3549" i="1" s="1"/>
  <c r="A3548" i="1"/>
  <c r="T3548" i="1" s="1"/>
  <c r="A3547" i="1"/>
  <c r="T3547" i="1" s="1"/>
  <c r="A3546" i="1"/>
  <c r="T3546" i="1" s="1"/>
  <c r="A3545" i="1"/>
  <c r="T3545" i="1" s="1"/>
  <c r="A3544" i="1"/>
  <c r="T3544" i="1" s="1"/>
  <c r="A3543" i="1"/>
  <c r="T3543" i="1" s="1"/>
  <c r="A3542" i="1"/>
  <c r="T3542" i="1" s="1"/>
  <c r="A3541" i="1"/>
  <c r="T3541" i="1" s="1"/>
  <c r="A3540" i="1"/>
  <c r="T3540" i="1" s="1"/>
  <c r="A3539" i="1"/>
  <c r="T3539" i="1" s="1"/>
  <c r="A3538" i="1"/>
  <c r="T3538" i="1" s="1"/>
  <c r="A3537" i="1"/>
  <c r="T3537" i="1" s="1"/>
  <c r="A3536" i="1"/>
  <c r="T3536" i="1" s="1"/>
  <c r="A3535" i="1"/>
  <c r="T3535" i="1" s="1"/>
  <c r="A3534" i="1"/>
  <c r="T3534" i="1" s="1"/>
  <c r="A3533" i="1"/>
  <c r="T3533" i="1" s="1"/>
  <c r="A3532" i="1"/>
  <c r="T3532" i="1" s="1"/>
  <c r="A3531" i="1"/>
  <c r="T3531" i="1" s="1"/>
  <c r="A3530" i="1"/>
  <c r="T3530" i="1" s="1"/>
  <c r="A3529" i="1"/>
  <c r="T3529" i="1" s="1"/>
  <c r="A3528" i="1"/>
  <c r="T3528" i="1" s="1"/>
  <c r="A3527" i="1"/>
  <c r="T3527" i="1" s="1"/>
  <c r="A3526" i="1"/>
  <c r="T3526" i="1" s="1"/>
  <c r="A3525" i="1"/>
  <c r="T3525" i="1" s="1"/>
  <c r="A3524" i="1"/>
  <c r="T3524" i="1" s="1"/>
  <c r="A3523" i="1"/>
  <c r="T3523" i="1" s="1"/>
  <c r="A3522" i="1"/>
  <c r="T3522" i="1" s="1"/>
  <c r="A3521" i="1"/>
  <c r="T3521" i="1" s="1"/>
  <c r="A3520" i="1"/>
  <c r="T3520" i="1" s="1"/>
  <c r="A3519" i="1"/>
  <c r="T3519" i="1" s="1"/>
  <c r="A3518" i="1"/>
  <c r="T3518" i="1" s="1"/>
  <c r="A3517" i="1"/>
  <c r="T3517" i="1" s="1"/>
  <c r="A3516" i="1"/>
  <c r="T3516" i="1" s="1"/>
  <c r="A3515" i="1"/>
  <c r="T3515" i="1" s="1"/>
  <c r="A3514" i="1"/>
  <c r="T3514" i="1" s="1"/>
  <c r="A3513" i="1"/>
  <c r="T3513" i="1" s="1"/>
  <c r="A3512" i="1"/>
  <c r="T3512" i="1" s="1"/>
  <c r="A3511" i="1"/>
  <c r="T3511" i="1" s="1"/>
  <c r="A3510" i="1"/>
  <c r="T3510" i="1" s="1"/>
  <c r="A3509" i="1"/>
  <c r="T3509" i="1" s="1"/>
  <c r="A3508" i="1"/>
  <c r="T3508" i="1" s="1"/>
  <c r="A3507" i="1"/>
  <c r="T3507" i="1" s="1"/>
  <c r="A3506" i="1"/>
  <c r="T3506" i="1" s="1"/>
  <c r="A3505" i="1"/>
  <c r="T3505" i="1" s="1"/>
  <c r="A3504" i="1"/>
  <c r="T3504" i="1" s="1"/>
  <c r="A3503" i="1"/>
  <c r="T3503" i="1" s="1"/>
  <c r="A3502" i="1"/>
  <c r="T3502" i="1" s="1"/>
  <c r="A3501" i="1"/>
  <c r="T3501" i="1" s="1"/>
  <c r="A3500" i="1"/>
  <c r="T3500" i="1" s="1"/>
  <c r="A3499" i="1"/>
  <c r="T3499" i="1" s="1"/>
  <c r="A3498" i="1"/>
  <c r="T3498" i="1" s="1"/>
  <c r="A3497" i="1"/>
  <c r="T3497" i="1" s="1"/>
  <c r="A3496" i="1"/>
  <c r="T3496" i="1" s="1"/>
  <c r="A3495" i="1"/>
  <c r="T3495" i="1" s="1"/>
  <c r="A3494" i="1"/>
  <c r="T3494" i="1" s="1"/>
  <c r="A3493" i="1"/>
  <c r="T3493" i="1" s="1"/>
  <c r="A3492" i="1"/>
  <c r="T3492" i="1" s="1"/>
  <c r="A3491" i="1"/>
  <c r="T3491" i="1" s="1"/>
  <c r="A3490" i="1"/>
  <c r="T3490" i="1" s="1"/>
  <c r="A3489" i="1"/>
  <c r="T3489" i="1" s="1"/>
  <c r="A3488" i="1"/>
  <c r="T3488" i="1" s="1"/>
  <c r="A3487" i="1"/>
  <c r="T3487" i="1" s="1"/>
  <c r="A3486" i="1"/>
  <c r="T3486" i="1" s="1"/>
  <c r="A3485" i="1"/>
  <c r="T3485" i="1" s="1"/>
  <c r="A3484" i="1"/>
  <c r="T3484" i="1" s="1"/>
  <c r="A3483" i="1"/>
  <c r="T3483" i="1" s="1"/>
  <c r="A3482" i="1"/>
  <c r="T3482" i="1" s="1"/>
  <c r="A3481" i="1"/>
  <c r="T3481" i="1" s="1"/>
  <c r="A3480" i="1"/>
  <c r="T3480" i="1" s="1"/>
  <c r="A3479" i="1"/>
  <c r="T3479" i="1" s="1"/>
  <c r="A3478" i="1"/>
  <c r="T3478" i="1" s="1"/>
  <c r="A3477" i="1"/>
  <c r="T3477" i="1" s="1"/>
  <c r="A3476" i="1"/>
  <c r="T3476" i="1" s="1"/>
  <c r="A3475" i="1"/>
  <c r="T3475" i="1" s="1"/>
  <c r="A3474" i="1"/>
  <c r="T3474" i="1" s="1"/>
  <c r="A3473" i="1"/>
  <c r="T3473" i="1" s="1"/>
  <c r="A3472" i="1"/>
  <c r="T3472" i="1" s="1"/>
  <c r="A3471" i="1"/>
  <c r="T3471" i="1" s="1"/>
  <c r="A3470" i="1"/>
  <c r="T3470" i="1" s="1"/>
  <c r="A3469" i="1"/>
  <c r="T3469" i="1" s="1"/>
  <c r="A3468" i="1"/>
  <c r="T3468" i="1" s="1"/>
  <c r="A3467" i="1"/>
  <c r="T3467" i="1" s="1"/>
  <c r="A3466" i="1"/>
  <c r="T3466" i="1" s="1"/>
  <c r="A3465" i="1"/>
  <c r="T3465" i="1" s="1"/>
  <c r="A3464" i="1"/>
  <c r="T3464" i="1" s="1"/>
  <c r="A3463" i="1"/>
  <c r="T3463" i="1" s="1"/>
  <c r="A3462" i="1"/>
  <c r="T3462" i="1" s="1"/>
  <c r="A3461" i="1"/>
  <c r="T3461" i="1" s="1"/>
  <c r="A3460" i="1"/>
  <c r="T3460" i="1" s="1"/>
  <c r="A3459" i="1"/>
  <c r="T3459" i="1" s="1"/>
  <c r="A3458" i="1"/>
  <c r="T3458" i="1" s="1"/>
  <c r="A3457" i="1"/>
  <c r="T3457" i="1" s="1"/>
  <c r="A3456" i="1"/>
  <c r="T3456" i="1" s="1"/>
  <c r="A3455" i="1"/>
  <c r="T3455" i="1" s="1"/>
  <c r="A3454" i="1"/>
  <c r="T3454" i="1" s="1"/>
  <c r="A3453" i="1"/>
  <c r="T3453" i="1" s="1"/>
  <c r="A3452" i="1"/>
  <c r="T3452" i="1" s="1"/>
  <c r="A3451" i="1"/>
  <c r="T3451" i="1" s="1"/>
  <c r="A3450" i="1"/>
  <c r="T3450" i="1" s="1"/>
  <c r="A3449" i="1"/>
  <c r="T3449" i="1" s="1"/>
  <c r="A3448" i="1"/>
  <c r="T3448" i="1" s="1"/>
  <c r="A3447" i="1"/>
  <c r="T3447" i="1" s="1"/>
  <c r="A3446" i="1"/>
  <c r="T3446" i="1" s="1"/>
  <c r="A3445" i="1"/>
  <c r="T3445" i="1" s="1"/>
  <c r="A3444" i="1"/>
  <c r="T3444" i="1" s="1"/>
  <c r="A3443" i="1"/>
  <c r="T3443" i="1" s="1"/>
  <c r="A3442" i="1"/>
  <c r="T3442" i="1" s="1"/>
  <c r="A3441" i="1"/>
  <c r="T3441" i="1" s="1"/>
  <c r="A3440" i="1"/>
  <c r="T3440" i="1" s="1"/>
  <c r="A3439" i="1"/>
  <c r="T3439" i="1" s="1"/>
  <c r="A3438" i="1"/>
  <c r="T3438" i="1" s="1"/>
  <c r="A3437" i="1"/>
  <c r="T3437" i="1" s="1"/>
  <c r="A3436" i="1"/>
  <c r="T3436" i="1" s="1"/>
  <c r="A3435" i="1"/>
  <c r="T3435" i="1" s="1"/>
  <c r="A3434" i="1"/>
  <c r="T3434" i="1" s="1"/>
  <c r="A3433" i="1"/>
  <c r="T3433" i="1" s="1"/>
  <c r="A3432" i="1"/>
  <c r="T3432" i="1" s="1"/>
  <c r="A3431" i="1"/>
  <c r="T3431" i="1" s="1"/>
  <c r="A3430" i="1"/>
  <c r="T3430" i="1" s="1"/>
  <c r="A3429" i="1"/>
  <c r="T3429" i="1" s="1"/>
  <c r="A3428" i="1"/>
  <c r="T3428" i="1" s="1"/>
  <c r="A3427" i="1"/>
  <c r="T3427" i="1" s="1"/>
  <c r="A3426" i="1"/>
  <c r="T3426" i="1" s="1"/>
  <c r="A3425" i="1"/>
  <c r="T3425" i="1" s="1"/>
  <c r="A3424" i="1"/>
  <c r="T3424" i="1" s="1"/>
  <c r="A3423" i="1"/>
  <c r="T3423" i="1" s="1"/>
  <c r="A3422" i="1"/>
  <c r="T3422" i="1" s="1"/>
  <c r="A3421" i="1"/>
  <c r="T3421" i="1" s="1"/>
  <c r="A3420" i="1"/>
  <c r="T3420" i="1" s="1"/>
  <c r="A3419" i="1"/>
  <c r="T3419" i="1" s="1"/>
  <c r="A3418" i="1"/>
  <c r="T3418" i="1" s="1"/>
  <c r="A3417" i="1"/>
  <c r="T3417" i="1" s="1"/>
  <c r="A3416" i="1"/>
  <c r="T3416" i="1" s="1"/>
  <c r="A3415" i="1"/>
  <c r="T3415" i="1" s="1"/>
  <c r="A3414" i="1"/>
  <c r="T3414" i="1" s="1"/>
  <c r="A3413" i="1"/>
  <c r="T3413" i="1" s="1"/>
  <c r="A3412" i="1"/>
  <c r="T3412" i="1" s="1"/>
  <c r="A3411" i="1"/>
  <c r="T3411" i="1" s="1"/>
  <c r="A3410" i="1"/>
  <c r="T3410" i="1" s="1"/>
  <c r="A3409" i="1"/>
  <c r="T3409" i="1" s="1"/>
  <c r="A3408" i="1"/>
  <c r="T3408" i="1" s="1"/>
  <c r="A3407" i="1"/>
  <c r="T3407" i="1" s="1"/>
  <c r="A3406" i="1"/>
  <c r="T3406" i="1" s="1"/>
  <c r="A3405" i="1"/>
  <c r="T3405" i="1" s="1"/>
  <c r="A3404" i="1"/>
  <c r="T3404" i="1" s="1"/>
  <c r="A3403" i="1"/>
  <c r="T3403" i="1" s="1"/>
  <c r="A3402" i="1"/>
  <c r="T3402" i="1" s="1"/>
  <c r="A3401" i="1"/>
  <c r="T3401" i="1" s="1"/>
  <c r="A3400" i="1"/>
  <c r="T3400" i="1" s="1"/>
  <c r="A3399" i="1"/>
  <c r="T3399" i="1" s="1"/>
  <c r="A3398" i="1"/>
  <c r="T3398" i="1" s="1"/>
  <c r="A3397" i="1"/>
  <c r="T3397" i="1" s="1"/>
  <c r="A3396" i="1"/>
  <c r="T3396" i="1" s="1"/>
  <c r="A3395" i="1"/>
  <c r="T3395" i="1" s="1"/>
  <c r="A3394" i="1"/>
  <c r="T3394" i="1" s="1"/>
  <c r="A3393" i="1"/>
  <c r="T3393" i="1" s="1"/>
  <c r="A3392" i="1"/>
  <c r="T3392" i="1" s="1"/>
  <c r="A3391" i="1"/>
  <c r="T3391" i="1" s="1"/>
  <c r="A3390" i="1"/>
  <c r="T3390" i="1" s="1"/>
  <c r="A3389" i="1"/>
  <c r="T3389" i="1" s="1"/>
  <c r="A3388" i="1"/>
  <c r="T3388" i="1" s="1"/>
  <c r="A3387" i="1"/>
  <c r="T3387" i="1" s="1"/>
  <c r="A3386" i="1"/>
  <c r="T3386" i="1" s="1"/>
  <c r="A3385" i="1"/>
  <c r="T3385" i="1" s="1"/>
  <c r="A3384" i="1"/>
  <c r="T3384" i="1" s="1"/>
  <c r="A3383" i="1"/>
  <c r="T3383" i="1" s="1"/>
  <c r="A3382" i="1"/>
  <c r="T3382" i="1" s="1"/>
  <c r="A3381" i="1"/>
  <c r="T3381" i="1" s="1"/>
  <c r="A3380" i="1"/>
  <c r="T3380" i="1" s="1"/>
  <c r="A3379" i="1"/>
  <c r="T3379" i="1" s="1"/>
  <c r="A3378" i="1"/>
  <c r="T3378" i="1" s="1"/>
  <c r="A3377" i="1"/>
  <c r="T3377" i="1" s="1"/>
  <c r="A3376" i="1"/>
  <c r="T3376" i="1" s="1"/>
  <c r="A3375" i="1"/>
  <c r="T3375" i="1" s="1"/>
  <c r="A3374" i="1"/>
  <c r="T3374" i="1" s="1"/>
  <c r="A3373" i="1"/>
  <c r="T3373" i="1" s="1"/>
  <c r="A3372" i="1"/>
  <c r="T3372" i="1" s="1"/>
  <c r="A3371" i="1"/>
  <c r="T3371" i="1" s="1"/>
  <c r="A3370" i="1"/>
  <c r="T3370" i="1" s="1"/>
  <c r="A3369" i="1"/>
  <c r="T3369" i="1" s="1"/>
  <c r="A3368" i="1"/>
  <c r="T3368" i="1" s="1"/>
  <c r="A3367" i="1"/>
  <c r="T3367" i="1" s="1"/>
  <c r="A3366" i="1"/>
  <c r="T3366" i="1" s="1"/>
  <c r="A3365" i="1"/>
  <c r="T3365" i="1" s="1"/>
  <c r="A3364" i="1"/>
  <c r="T3364" i="1" s="1"/>
  <c r="A3363" i="1"/>
  <c r="T3363" i="1" s="1"/>
  <c r="A3362" i="1"/>
  <c r="T3362" i="1" s="1"/>
  <c r="A3361" i="1"/>
  <c r="T3361" i="1" s="1"/>
  <c r="A3360" i="1"/>
  <c r="T3360" i="1" s="1"/>
  <c r="A3359" i="1"/>
  <c r="T3359" i="1" s="1"/>
  <c r="A3358" i="1"/>
  <c r="T3358" i="1" s="1"/>
  <c r="A3357" i="1"/>
  <c r="T3357" i="1" s="1"/>
  <c r="A3356" i="1"/>
  <c r="T3356" i="1" s="1"/>
  <c r="A3355" i="1"/>
  <c r="T3355" i="1" s="1"/>
  <c r="A3354" i="1"/>
  <c r="T3354" i="1" s="1"/>
  <c r="A3353" i="1"/>
  <c r="T3353" i="1" s="1"/>
  <c r="A3352" i="1"/>
  <c r="T3352" i="1" s="1"/>
  <c r="A3351" i="1"/>
  <c r="T3351" i="1" s="1"/>
  <c r="A3350" i="1"/>
  <c r="T3350" i="1" s="1"/>
  <c r="A3349" i="1"/>
  <c r="T3349" i="1" s="1"/>
  <c r="A3348" i="1"/>
  <c r="T3348" i="1" s="1"/>
  <c r="A3347" i="1"/>
  <c r="T3347" i="1" s="1"/>
  <c r="A3346" i="1"/>
  <c r="T3346" i="1" s="1"/>
  <c r="A3345" i="1"/>
  <c r="T3345" i="1" s="1"/>
  <c r="A3344" i="1"/>
  <c r="T3344" i="1" s="1"/>
  <c r="A3343" i="1"/>
  <c r="T3343" i="1" s="1"/>
  <c r="A3342" i="1"/>
  <c r="T3342" i="1" s="1"/>
  <c r="A3341" i="1"/>
  <c r="T3341" i="1" s="1"/>
  <c r="A3340" i="1"/>
  <c r="T3340" i="1" s="1"/>
  <c r="A3339" i="1"/>
  <c r="T3339" i="1" s="1"/>
  <c r="A3338" i="1"/>
  <c r="T3338" i="1" s="1"/>
  <c r="A3337" i="1"/>
  <c r="T3337" i="1" s="1"/>
  <c r="A3336" i="1"/>
  <c r="T3336" i="1" s="1"/>
  <c r="A3335" i="1"/>
  <c r="T3335" i="1" s="1"/>
  <c r="A3334" i="1"/>
  <c r="T3334" i="1" s="1"/>
  <c r="A3333" i="1"/>
  <c r="T3333" i="1" s="1"/>
  <c r="A3332" i="1"/>
  <c r="T3332" i="1" s="1"/>
  <c r="A3331" i="1"/>
  <c r="T3331" i="1" s="1"/>
  <c r="A3330" i="1"/>
  <c r="T3330" i="1" s="1"/>
  <c r="A3329" i="1"/>
  <c r="T3329" i="1" s="1"/>
  <c r="A3328" i="1"/>
  <c r="T3328" i="1" s="1"/>
  <c r="A3327" i="1"/>
  <c r="T3327" i="1" s="1"/>
  <c r="A3326" i="1"/>
  <c r="T3326" i="1" s="1"/>
  <c r="A3325" i="1"/>
  <c r="T3325" i="1" s="1"/>
  <c r="A3324" i="1"/>
  <c r="T3324" i="1" s="1"/>
  <c r="A3323" i="1"/>
  <c r="T3323" i="1" s="1"/>
  <c r="A3322" i="1"/>
  <c r="T3322" i="1" s="1"/>
  <c r="A3321" i="1"/>
  <c r="T3321" i="1" s="1"/>
  <c r="A3320" i="1"/>
  <c r="T3320" i="1" s="1"/>
  <c r="A3319" i="1"/>
  <c r="T3319" i="1" s="1"/>
  <c r="A3318" i="1"/>
  <c r="T3318" i="1" s="1"/>
  <c r="A3317" i="1"/>
  <c r="T3317" i="1" s="1"/>
  <c r="A3316" i="1"/>
  <c r="T3316" i="1" s="1"/>
  <c r="A3315" i="1"/>
  <c r="T3315" i="1" s="1"/>
  <c r="A3314" i="1"/>
  <c r="T3314" i="1" s="1"/>
  <c r="A3313" i="1"/>
  <c r="T3313" i="1" s="1"/>
  <c r="A3312" i="1"/>
  <c r="T3312" i="1" s="1"/>
  <c r="A3311" i="1"/>
  <c r="T3311" i="1" s="1"/>
  <c r="A3310" i="1"/>
  <c r="T3310" i="1" s="1"/>
  <c r="A3309" i="1"/>
  <c r="T3309" i="1" s="1"/>
  <c r="A3308" i="1"/>
  <c r="T3308" i="1" s="1"/>
  <c r="A3307" i="1"/>
  <c r="T3307" i="1" s="1"/>
  <c r="A3306" i="1"/>
  <c r="T3306" i="1" s="1"/>
  <c r="A3305" i="1"/>
  <c r="T3305" i="1" s="1"/>
  <c r="A3304" i="1"/>
  <c r="T3304" i="1" s="1"/>
  <c r="A3303" i="1"/>
  <c r="T3303" i="1" s="1"/>
  <c r="A3302" i="1"/>
  <c r="T3302" i="1" s="1"/>
  <c r="A3301" i="1"/>
  <c r="T3301" i="1" s="1"/>
  <c r="A3300" i="1"/>
  <c r="T3300" i="1" s="1"/>
  <c r="A3299" i="1"/>
  <c r="T3299" i="1" s="1"/>
  <c r="A3298" i="1"/>
  <c r="T3298" i="1" s="1"/>
  <c r="A3297" i="1"/>
  <c r="T3297" i="1" s="1"/>
  <c r="A3296" i="1"/>
  <c r="T3296" i="1" s="1"/>
  <c r="A3295" i="1"/>
  <c r="T3295" i="1" s="1"/>
  <c r="A3294" i="1"/>
  <c r="T3294" i="1" s="1"/>
  <c r="A3293" i="1"/>
  <c r="T3293" i="1" s="1"/>
  <c r="A3292" i="1"/>
  <c r="T3292" i="1" s="1"/>
  <c r="A3291" i="1"/>
  <c r="T3291" i="1" s="1"/>
  <c r="A3290" i="1"/>
  <c r="T3290" i="1" s="1"/>
  <c r="A3289" i="1"/>
  <c r="T3289" i="1" s="1"/>
  <c r="A3288" i="1"/>
  <c r="T3288" i="1" s="1"/>
  <c r="A3287" i="1"/>
  <c r="T3287" i="1" s="1"/>
  <c r="A3286" i="1"/>
  <c r="T3286" i="1" s="1"/>
  <c r="A3285" i="1"/>
  <c r="T3285" i="1" s="1"/>
  <c r="A3284" i="1"/>
  <c r="T3284" i="1" s="1"/>
  <c r="A3283" i="1"/>
  <c r="T3283" i="1" s="1"/>
  <c r="A3282" i="1"/>
  <c r="T3282" i="1" s="1"/>
  <c r="A3281" i="1"/>
  <c r="T3281" i="1" s="1"/>
  <c r="A3280" i="1"/>
  <c r="T3280" i="1" s="1"/>
  <c r="A3279" i="1"/>
  <c r="T3279" i="1" s="1"/>
  <c r="A3278" i="1"/>
  <c r="T3278" i="1" s="1"/>
  <c r="A3277" i="1"/>
  <c r="T3277" i="1" s="1"/>
  <c r="A3276" i="1"/>
  <c r="T3276" i="1" s="1"/>
  <c r="A3275" i="1"/>
  <c r="T3275" i="1" s="1"/>
  <c r="A3274" i="1"/>
  <c r="T3274" i="1" s="1"/>
  <c r="A3273" i="1"/>
  <c r="T3273" i="1" s="1"/>
  <c r="A3272" i="1"/>
  <c r="T3272" i="1" s="1"/>
  <c r="A3271" i="1"/>
  <c r="T3271" i="1" s="1"/>
  <c r="A3270" i="1"/>
  <c r="T3270" i="1" s="1"/>
  <c r="A3269" i="1"/>
  <c r="T3269" i="1" s="1"/>
  <c r="A3268" i="1"/>
  <c r="T3268" i="1" s="1"/>
  <c r="A3267" i="1"/>
  <c r="T3267" i="1" s="1"/>
  <c r="A3266" i="1"/>
  <c r="T3266" i="1" s="1"/>
  <c r="A3265" i="1"/>
  <c r="T3265" i="1" s="1"/>
  <c r="A3264" i="1"/>
  <c r="T3264" i="1" s="1"/>
  <c r="A3263" i="1"/>
  <c r="T3263" i="1" s="1"/>
  <c r="A3262" i="1"/>
  <c r="T3262" i="1" s="1"/>
  <c r="A3261" i="1"/>
  <c r="T3261" i="1" s="1"/>
  <c r="A3260" i="1"/>
  <c r="T3260" i="1" s="1"/>
  <c r="A3259" i="1"/>
  <c r="T3259" i="1" s="1"/>
  <c r="A3258" i="1"/>
  <c r="T3258" i="1" s="1"/>
  <c r="A3257" i="1"/>
  <c r="T3257" i="1" s="1"/>
  <c r="A3256" i="1"/>
  <c r="T3256" i="1" s="1"/>
  <c r="A3255" i="1"/>
  <c r="T3255" i="1" s="1"/>
  <c r="A3254" i="1"/>
  <c r="T3254" i="1" s="1"/>
  <c r="A3253" i="1"/>
  <c r="T3253" i="1" s="1"/>
  <c r="A3252" i="1"/>
  <c r="T3252" i="1" s="1"/>
  <c r="A3251" i="1"/>
  <c r="T3251" i="1" s="1"/>
  <c r="A3250" i="1"/>
  <c r="T3250" i="1" s="1"/>
  <c r="A3249" i="1"/>
  <c r="T3249" i="1" s="1"/>
  <c r="A3248" i="1"/>
  <c r="T3248" i="1" s="1"/>
  <c r="A3247" i="1"/>
  <c r="T3247" i="1" s="1"/>
  <c r="A3246" i="1"/>
  <c r="T3246" i="1" s="1"/>
  <c r="A3245" i="1"/>
  <c r="T3245" i="1" s="1"/>
  <c r="A3244" i="1"/>
  <c r="T3244" i="1" s="1"/>
  <c r="A3243" i="1"/>
  <c r="T3243" i="1" s="1"/>
  <c r="A3242" i="1"/>
  <c r="T3242" i="1" s="1"/>
  <c r="A3241" i="1"/>
  <c r="T3241" i="1" s="1"/>
  <c r="A3240" i="1"/>
  <c r="T3240" i="1" s="1"/>
  <c r="A3239" i="1"/>
  <c r="T3239" i="1" s="1"/>
  <c r="A3238" i="1"/>
  <c r="T3238" i="1" s="1"/>
  <c r="A3237" i="1"/>
  <c r="T3237" i="1" s="1"/>
  <c r="A3236" i="1"/>
  <c r="T3236" i="1" s="1"/>
  <c r="A3235" i="1"/>
  <c r="T3235" i="1" s="1"/>
  <c r="A3234" i="1"/>
  <c r="T3234" i="1" s="1"/>
  <c r="A3233" i="1"/>
  <c r="T3233" i="1" s="1"/>
  <c r="A3232" i="1"/>
  <c r="T3232" i="1" s="1"/>
  <c r="A3231" i="1"/>
  <c r="T3231" i="1" s="1"/>
  <c r="A3230" i="1"/>
  <c r="T3230" i="1" s="1"/>
  <c r="A3229" i="1"/>
  <c r="T3229" i="1" s="1"/>
  <c r="A3228" i="1"/>
  <c r="T3228" i="1" s="1"/>
  <c r="A3227" i="1"/>
  <c r="T3227" i="1" s="1"/>
  <c r="A3226" i="1"/>
  <c r="T3226" i="1" s="1"/>
  <c r="A3225" i="1"/>
  <c r="T3225" i="1" s="1"/>
  <c r="A3224" i="1"/>
  <c r="T3224" i="1" s="1"/>
  <c r="A3223" i="1"/>
  <c r="T3223" i="1" s="1"/>
  <c r="A3222" i="1"/>
  <c r="T3222" i="1" s="1"/>
  <c r="A3221" i="1"/>
  <c r="T3221" i="1" s="1"/>
  <c r="A3220" i="1"/>
  <c r="T3220" i="1" s="1"/>
  <c r="A3219" i="1"/>
  <c r="T3219" i="1" s="1"/>
  <c r="A3218" i="1"/>
  <c r="T3218" i="1" s="1"/>
  <c r="A3217" i="1"/>
  <c r="T3217" i="1" s="1"/>
  <c r="A3216" i="1"/>
  <c r="T3216" i="1" s="1"/>
  <c r="A3215" i="1"/>
  <c r="T3215" i="1" s="1"/>
  <c r="A3214" i="1"/>
  <c r="T3214" i="1" s="1"/>
  <c r="A3213" i="1"/>
  <c r="T3213" i="1" s="1"/>
  <c r="A3212" i="1"/>
  <c r="T3212" i="1" s="1"/>
  <c r="A3211" i="1"/>
  <c r="T3211" i="1" s="1"/>
  <c r="A3210" i="1"/>
  <c r="T3210" i="1" s="1"/>
  <c r="A3209" i="1"/>
  <c r="T3209" i="1" s="1"/>
  <c r="A3208" i="1"/>
  <c r="T3208" i="1" s="1"/>
  <c r="A3207" i="1"/>
  <c r="T3207" i="1" s="1"/>
  <c r="A3206" i="1"/>
  <c r="T3206" i="1" s="1"/>
  <c r="A3205" i="1"/>
  <c r="T3205" i="1" s="1"/>
  <c r="A3204" i="1"/>
  <c r="T3204" i="1" s="1"/>
  <c r="A3203" i="1"/>
  <c r="T3203" i="1" s="1"/>
  <c r="A3202" i="1"/>
  <c r="T3202" i="1" s="1"/>
  <c r="A3201" i="1"/>
  <c r="T3201" i="1" s="1"/>
  <c r="A3200" i="1"/>
  <c r="T3200" i="1" s="1"/>
  <c r="A3199" i="1"/>
  <c r="T3199" i="1" s="1"/>
  <c r="A3198" i="1"/>
  <c r="T3198" i="1" s="1"/>
  <c r="A3197" i="1"/>
  <c r="T3197" i="1" s="1"/>
  <c r="A3196" i="1"/>
  <c r="T3196" i="1" s="1"/>
  <c r="A3195" i="1"/>
  <c r="T3195" i="1" s="1"/>
  <c r="A3194" i="1"/>
  <c r="T3194" i="1" s="1"/>
  <c r="A3193" i="1"/>
  <c r="T3193" i="1" s="1"/>
  <c r="A3192" i="1"/>
  <c r="T3192" i="1" s="1"/>
  <c r="A3191" i="1"/>
  <c r="T3191" i="1" s="1"/>
  <c r="A3190" i="1"/>
  <c r="T3190" i="1" s="1"/>
  <c r="A3189" i="1"/>
  <c r="T3189" i="1" s="1"/>
  <c r="A3188" i="1"/>
  <c r="T3188" i="1" s="1"/>
  <c r="A3187" i="1"/>
  <c r="T3187" i="1" s="1"/>
  <c r="A3186" i="1"/>
  <c r="T3186" i="1" s="1"/>
  <c r="A3185" i="1"/>
  <c r="T3185" i="1" s="1"/>
  <c r="A3184" i="1"/>
  <c r="T3184" i="1" s="1"/>
  <c r="A3183" i="1"/>
  <c r="T3183" i="1" s="1"/>
  <c r="A3182" i="1"/>
  <c r="T3182" i="1" s="1"/>
  <c r="A3181" i="1"/>
  <c r="T3181" i="1" s="1"/>
  <c r="A3180" i="1"/>
  <c r="T3180" i="1" s="1"/>
  <c r="A3179" i="1"/>
  <c r="T3179" i="1" s="1"/>
  <c r="A3178" i="1"/>
  <c r="T3178" i="1" s="1"/>
  <c r="A3177" i="1"/>
  <c r="T3177" i="1" s="1"/>
  <c r="A3176" i="1"/>
  <c r="T3176" i="1" s="1"/>
  <c r="A3175" i="1"/>
  <c r="T3175" i="1" s="1"/>
  <c r="A3174" i="1"/>
  <c r="T3174" i="1" s="1"/>
  <c r="A3173" i="1"/>
  <c r="T3173" i="1" s="1"/>
  <c r="A3172" i="1"/>
  <c r="T3172" i="1" s="1"/>
  <c r="A3171" i="1"/>
  <c r="T3171" i="1" s="1"/>
  <c r="A3170" i="1"/>
  <c r="T3170" i="1" s="1"/>
  <c r="A3169" i="1"/>
  <c r="T3169" i="1" s="1"/>
  <c r="A3168" i="1"/>
  <c r="T3168" i="1" s="1"/>
  <c r="A3167" i="1"/>
  <c r="T3167" i="1" s="1"/>
  <c r="A3166" i="1"/>
  <c r="T3166" i="1" s="1"/>
  <c r="A3165" i="1"/>
  <c r="T3165" i="1" s="1"/>
  <c r="A3164" i="1"/>
  <c r="T3164" i="1" s="1"/>
  <c r="A3163" i="1"/>
  <c r="T3163" i="1" s="1"/>
  <c r="A3162" i="1"/>
  <c r="T3162" i="1" s="1"/>
  <c r="A3161" i="1"/>
  <c r="T3161" i="1" s="1"/>
  <c r="A3160" i="1"/>
  <c r="T3160" i="1" s="1"/>
  <c r="A3159" i="1"/>
  <c r="T3159" i="1" s="1"/>
  <c r="A3158" i="1"/>
  <c r="T3158" i="1" s="1"/>
  <c r="A3157" i="1"/>
  <c r="T3157" i="1" s="1"/>
  <c r="A3156" i="1"/>
  <c r="T3156" i="1" s="1"/>
  <c r="A3155" i="1"/>
  <c r="T3155" i="1" s="1"/>
  <c r="A3154" i="1"/>
  <c r="T3154" i="1" s="1"/>
  <c r="A3153" i="1"/>
  <c r="T3153" i="1" s="1"/>
  <c r="A3152" i="1"/>
  <c r="T3152" i="1" s="1"/>
  <c r="A3151" i="1"/>
  <c r="T3151" i="1" s="1"/>
  <c r="A3150" i="1"/>
  <c r="T3150" i="1" s="1"/>
  <c r="A3149" i="1"/>
  <c r="T3149" i="1" s="1"/>
  <c r="A3148" i="1"/>
  <c r="T3148" i="1" s="1"/>
  <c r="A3147" i="1"/>
  <c r="T3147" i="1" s="1"/>
  <c r="A3146" i="1"/>
  <c r="T3146" i="1" s="1"/>
  <c r="A3145" i="1"/>
  <c r="T3145" i="1" s="1"/>
  <c r="A3144" i="1"/>
  <c r="T3144" i="1" s="1"/>
  <c r="A3143" i="1"/>
  <c r="T3143" i="1" s="1"/>
  <c r="A3142" i="1"/>
  <c r="T3142" i="1" s="1"/>
  <c r="A3141" i="1"/>
  <c r="T3141" i="1" s="1"/>
  <c r="A3140" i="1"/>
  <c r="T3140" i="1" s="1"/>
  <c r="A3139" i="1"/>
  <c r="T3139" i="1" s="1"/>
  <c r="A3138" i="1"/>
  <c r="T3138" i="1" s="1"/>
  <c r="A3137" i="1"/>
  <c r="T3137" i="1" s="1"/>
  <c r="A3136" i="1"/>
  <c r="T3136" i="1" s="1"/>
  <c r="A3135" i="1"/>
  <c r="T3135" i="1" s="1"/>
  <c r="A3134" i="1"/>
  <c r="T3134" i="1" s="1"/>
  <c r="A3133" i="1"/>
  <c r="T3133" i="1" s="1"/>
  <c r="A3132" i="1"/>
  <c r="T3132" i="1" s="1"/>
  <c r="A3131" i="1"/>
  <c r="T3131" i="1" s="1"/>
  <c r="A3130" i="1"/>
  <c r="T3130" i="1" s="1"/>
  <c r="A3129" i="1"/>
  <c r="T3129" i="1" s="1"/>
  <c r="A3128" i="1"/>
  <c r="T3128" i="1" s="1"/>
  <c r="A3127" i="1"/>
  <c r="T3127" i="1" s="1"/>
  <c r="A3126" i="1"/>
  <c r="T3126" i="1" s="1"/>
  <c r="A3125" i="1"/>
  <c r="T3125" i="1" s="1"/>
  <c r="A3124" i="1"/>
  <c r="T3124" i="1" s="1"/>
  <c r="A3123" i="1"/>
  <c r="T3123" i="1" s="1"/>
  <c r="A3122" i="1"/>
  <c r="T3122" i="1" s="1"/>
  <c r="A3121" i="1"/>
  <c r="T3121" i="1" s="1"/>
  <c r="A3120" i="1"/>
  <c r="T3120" i="1" s="1"/>
  <c r="A3119" i="1"/>
  <c r="T3119" i="1" s="1"/>
  <c r="A3118" i="1"/>
  <c r="T3118" i="1" s="1"/>
  <c r="A3117" i="1"/>
  <c r="T3117" i="1" s="1"/>
  <c r="A3116" i="1"/>
  <c r="T3116" i="1" s="1"/>
  <c r="A3115" i="1"/>
  <c r="T3115" i="1" s="1"/>
  <c r="A3114" i="1"/>
  <c r="T3114" i="1" s="1"/>
  <c r="A3113" i="1"/>
  <c r="T3113" i="1" s="1"/>
  <c r="A3112" i="1"/>
  <c r="T3112" i="1" s="1"/>
  <c r="A3111" i="1"/>
  <c r="T3111" i="1" s="1"/>
  <c r="A3110" i="1"/>
  <c r="T3110" i="1" s="1"/>
  <c r="A3109" i="1"/>
  <c r="T3109" i="1" s="1"/>
  <c r="A3108" i="1"/>
  <c r="T3108" i="1" s="1"/>
  <c r="A3107" i="1"/>
  <c r="T3107" i="1" s="1"/>
  <c r="A3106" i="1"/>
  <c r="T3106" i="1" s="1"/>
  <c r="A3105" i="1"/>
  <c r="T3105" i="1" s="1"/>
  <c r="A3104" i="1"/>
  <c r="T3104" i="1" s="1"/>
  <c r="A3103" i="1"/>
  <c r="T3103" i="1" s="1"/>
  <c r="A3102" i="1"/>
  <c r="T3102" i="1" s="1"/>
  <c r="A3101" i="1"/>
  <c r="T3101" i="1" s="1"/>
  <c r="A3100" i="1"/>
  <c r="T3100" i="1" s="1"/>
  <c r="A3099" i="1"/>
  <c r="T3099" i="1" s="1"/>
  <c r="A3098" i="1"/>
  <c r="T3098" i="1" s="1"/>
  <c r="A3097" i="1"/>
  <c r="T3097" i="1" s="1"/>
  <c r="A3096" i="1"/>
  <c r="T3096" i="1" s="1"/>
  <c r="A3095" i="1"/>
  <c r="T3095" i="1" s="1"/>
  <c r="A3094" i="1"/>
  <c r="T3094" i="1" s="1"/>
  <c r="A3093" i="1"/>
  <c r="T3093" i="1" s="1"/>
  <c r="G15" i="10"/>
  <c r="I15" i="10" s="1"/>
  <c r="H15" i="10"/>
  <c r="H26" i="10"/>
  <c r="H25" i="10"/>
  <c r="H24" i="10"/>
  <c r="H23" i="10"/>
  <c r="H22" i="10"/>
  <c r="H21" i="10"/>
  <c r="H20" i="10"/>
  <c r="H19" i="10"/>
  <c r="H18" i="10"/>
  <c r="H17" i="10"/>
  <c r="H16" i="10"/>
  <c r="H14" i="10"/>
  <c r="H13" i="10"/>
  <c r="H12" i="10"/>
  <c r="H11" i="10"/>
  <c r="H10" i="10"/>
  <c r="H9" i="10"/>
  <c r="H8" i="10"/>
  <c r="H7" i="10"/>
  <c r="H35" i="10"/>
  <c r="I35" i="10" s="1"/>
  <c r="H34" i="10"/>
  <c r="I34" i="10" s="1"/>
  <c r="H33" i="10"/>
  <c r="I33" i="10" s="1"/>
  <c r="H32" i="10"/>
  <c r="I32" i="10" s="1"/>
  <c r="H31" i="10"/>
  <c r="I31" i="10" s="1"/>
  <c r="H30" i="10"/>
  <c r="I30" i="10" s="1"/>
  <c r="G35" i="10"/>
  <c r="G34" i="10"/>
  <c r="G33" i="10"/>
  <c r="G32" i="10"/>
  <c r="G31" i="10"/>
  <c r="G30" i="10"/>
  <c r="G26" i="10" l="1"/>
  <c r="I26" i="10" s="1"/>
  <c r="G25" i="10"/>
  <c r="I25" i="10" s="1"/>
  <c r="G24" i="10"/>
  <c r="I24" i="10" s="1"/>
  <c r="G23" i="10"/>
  <c r="I23" i="10" s="1"/>
  <c r="G22" i="10"/>
  <c r="I22" i="10" s="1"/>
  <c r="G21" i="10"/>
  <c r="I21" i="10" s="1"/>
  <c r="G20" i="10"/>
  <c r="I20" i="10" s="1"/>
  <c r="G19" i="10"/>
  <c r="I19" i="10" s="1"/>
  <c r="G18" i="10"/>
  <c r="I18" i="10" s="1"/>
  <c r="G17" i="10"/>
  <c r="I17" i="10" s="1"/>
  <c r="G16" i="10"/>
  <c r="I16" i="10" s="1"/>
  <c r="G14" i="10"/>
  <c r="I14" i="10" s="1"/>
  <c r="G13" i="10"/>
  <c r="I13" i="10" s="1"/>
  <c r="G12" i="10"/>
  <c r="I12" i="10" s="1"/>
  <c r="G11" i="10"/>
  <c r="I11" i="10" s="1"/>
  <c r="G10" i="10"/>
  <c r="I10" i="10" s="1"/>
  <c r="G9" i="10"/>
  <c r="I9" i="10" s="1"/>
  <c r="G8" i="10"/>
  <c r="I8" i="10" s="1"/>
  <c r="G7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F2" i="10"/>
  <c r="E2" i="10"/>
  <c r="G2" i="10" l="1"/>
  <c r="H2" i="10" s="1"/>
  <c r="I7" i="10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325" i="9" l="1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D3" i="9"/>
  <c r="E3" i="9" s="1"/>
  <c r="F3" i="9" s="1"/>
  <c r="G3" i="9" s="1"/>
  <c r="H3" i="9" s="1"/>
  <c r="I3" i="9" s="1"/>
  <c r="J3" i="9" s="1"/>
  <c r="C3" i="9"/>
  <c r="B3" i="9"/>
  <c r="B4" i="4"/>
  <c r="A4" i="4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F2" i="5" l="1"/>
  <c r="G3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A171" i="5" l="1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3092" i="1"/>
  <c r="T3092" i="1" s="1"/>
  <c r="A3091" i="1"/>
  <c r="T3091" i="1" s="1"/>
  <c r="A3090" i="1"/>
  <c r="T3090" i="1" s="1"/>
  <c r="A3089" i="1"/>
  <c r="T3089" i="1" s="1"/>
  <c r="A3088" i="1"/>
  <c r="T3088" i="1" s="1"/>
  <c r="A3087" i="1"/>
  <c r="T3087" i="1" s="1"/>
  <c r="A3086" i="1"/>
  <c r="T3086" i="1" s="1"/>
  <c r="A3085" i="1"/>
  <c r="T3085" i="1" s="1"/>
  <c r="A3084" i="1"/>
  <c r="T3084" i="1" s="1"/>
  <c r="A3083" i="1"/>
  <c r="T3083" i="1" s="1"/>
  <c r="A3082" i="1"/>
  <c r="T3082" i="1" s="1"/>
  <c r="A3081" i="1"/>
  <c r="T3081" i="1" s="1"/>
  <c r="A3080" i="1"/>
  <c r="T3080" i="1" s="1"/>
  <c r="A3079" i="1"/>
  <c r="T3079" i="1" s="1"/>
  <c r="A3078" i="1"/>
  <c r="T3078" i="1" s="1"/>
  <c r="A3077" i="1"/>
  <c r="T3077" i="1" s="1"/>
  <c r="A3076" i="1"/>
  <c r="T3076" i="1" s="1"/>
  <c r="A3075" i="1"/>
  <c r="T3075" i="1" s="1"/>
  <c r="A3074" i="1"/>
  <c r="T3074" i="1" s="1"/>
  <c r="A3073" i="1"/>
  <c r="T3073" i="1" s="1"/>
  <c r="A3072" i="1"/>
  <c r="T3072" i="1" s="1"/>
  <c r="A3071" i="1"/>
  <c r="T3071" i="1" s="1"/>
  <c r="A3070" i="1"/>
  <c r="T3070" i="1" s="1"/>
  <c r="A3069" i="1"/>
  <c r="T3069" i="1" s="1"/>
  <c r="A3068" i="1"/>
  <c r="T3068" i="1" s="1"/>
  <c r="A3067" i="1"/>
  <c r="T3067" i="1" s="1"/>
  <c r="A3066" i="1"/>
  <c r="T3066" i="1" s="1"/>
  <c r="A3065" i="1"/>
  <c r="T3065" i="1" s="1"/>
  <c r="A3064" i="1"/>
  <c r="T3064" i="1" s="1"/>
  <c r="A3063" i="1"/>
  <c r="T3063" i="1" s="1"/>
  <c r="A3062" i="1"/>
  <c r="T3062" i="1" s="1"/>
  <c r="A3061" i="1"/>
  <c r="T3061" i="1" s="1"/>
  <c r="A3060" i="1"/>
  <c r="T3060" i="1" s="1"/>
  <c r="A3059" i="1"/>
  <c r="T3059" i="1" s="1"/>
  <c r="A3058" i="1"/>
  <c r="T3058" i="1" s="1"/>
  <c r="A3057" i="1"/>
  <c r="T3057" i="1" s="1"/>
  <c r="A3056" i="1"/>
  <c r="T3056" i="1" s="1"/>
  <c r="A3055" i="1"/>
  <c r="T3055" i="1" s="1"/>
  <c r="A3054" i="1"/>
  <c r="T3054" i="1" s="1"/>
  <c r="A3053" i="1"/>
  <c r="T3053" i="1" s="1"/>
  <c r="A3052" i="1"/>
  <c r="T3052" i="1" s="1"/>
  <c r="A3051" i="1"/>
  <c r="T3051" i="1" s="1"/>
  <c r="A3050" i="1"/>
  <c r="T3050" i="1" s="1"/>
  <c r="A3049" i="1"/>
  <c r="T3049" i="1" s="1"/>
  <c r="A3048" i="1"/>
  <c r="T3048" i="1" s="1"/>
  <c r="A3047" i="1"/>
  <c r="T3047" i="1" s="1"/>
  <c r="A3046" i="1"/>
  <c r="T3046" i="1" s="1"/>
  <c r="A3045" i="1"/>
  <c r="T3045" i="1" s="1"/>
  <c r="A3044" i="1"/>
  <c r="T3044" i="1" s="1"/>
  <c r="A3043" i="1"/>
  <c r="T3043" i="1" s="1"/>
  <c r="A3042" i="1"/>
  <c r="T3042" i="1" s="1"/>
  <c r="A3041" i="1"/>
  <c r="T3041" i="1" s="1"/>
  <c r="A3040" i="1"/>
  <c r="T3040" i="1" s="1"/>
  <c r="A3039" i="1"/>
  <c r="T3039" i="1" s="1"/>
  <c r="A3038" i="1"/>
  <c r="T3038" i="1" s="1"/>
  <c r="A3037" i="1"/>
  <c r="T3037" i="1" s="1"/>
  <c r="A3036" i="1"/>
  <c r="T3036" i="1" s="1"/>
  <c r="A3035" i="1"/>
  <c r="T3035" i="1" s="1"/>
  <c r="A3034" i="1"/>
  <c r="T3034" i="1" s="1"/>
  <c r="A3033" i="1"/>
  <c r="T3033" i="1" s="1"/>
  <c r="A3032" i="1"/>
  <c r="T3032" i="1" s="1"/>
  <c r="A3031" i="1"/>
  <c r="T3031" i="1" s="1"/>
  <c r="A3030" i="1"/>
  <c r="T3030" i="1" s="1"/>
  <c r="A3029" i="1"/>
  <c r="T3029" i="1" s="1"/>
  <c r="A3028" i="1"/>
  <c r="T3028" i="1" s="1"/>
  <c r="A3027" i="1"/>
  <c r="T3027" i="1" s="1"/>
  <c r="A3026" i="1"/>
  <c r="T3026" i="1" s="1"/>
  <c r="A3025" i="1"/>
  <c r="T3025" i="1" s="1"/>
  <c r="A3024" i="1"/>
  <c r="T3024" i="1" s="1"/>
  <c r="A3023" i="1"/>
  <c r="T3023" i="1" s="1"/>
  <c r="A3022" i="1"/>
  <c r="T3022" i="1" s="1"/>
  <c r="A3021" i="1"/>
  <c r="T3021" i="1" s="1"/>
  <c r="A3020" i="1"/>
  <c r="T3020" i="1" s="1"/>
  <c r="A3019" i="1"/>
  <c r="T3019" i="1" s="1"/>
  <c r="A3018" i="1"/>
  <c r="T3018" i="1" s="1"/>
  <c r="A3017" i="1"/>
  <c r="T3017" i="1" s="1"/>
  <c r="A3016" i="1"/>
  <c r="T3016" i="1" s="1"/>
  <c r="A3015" i="1"/>
  <c r="T3015" i="1" s="1"/>
  <c r="A3014" i="1"/>
  <c r="T3014" i="1" s="1"/>
  <c r="A3013" i="1"/>
  <c r="T3013" i="1" s="1"/>
  <c r="A3012" i="1"/>
  <c r="T3012" i="1" s="1"/>
  <c r="A3011" i="1"/>
  <c r="T3011" i="1" s="1"/>
  <c r="A3010" i="1"/>
  <c r="T3010" i="1" s="1"/>
  <c r="A3009" i="1"/>
  <c r="T3009" i="1" s="1"/>
  <c r="A3008" i="1"/>
  <c r="T3008" i="1" s="1"/>
  <c r="A3007" i="1"/>
  <c r="T3007" i="1" s="1"/>
  <c r="A3006" i="1"/>
  <c r="T3006" i="1" s="1"/>
  <c r="A3005" i="1"/>
  <c r="T3005" i="1" s="1"/>
  <c r="A3004" i="1"/>
  <c r="T3004" i="1" s="1"/>
  <c r="A3003" i="1"/>
  <c r="T3003" i="1" s="1"/>
  <c r="A3002" i="1"/>
  <c r="T3002" i="1" s="1"/>
  <c r="A3001" i="1"/>
  <c r="T3001" i="1" s="1"/>
  <c r="A3000" i="1"/>
  <c r="T3000" i="1" s="1"/>
  <c r="A2999" i="1"/>
  <c r="T2999" i="1" s="1"/>
  <c r="A2998" i="1"/>
  <c r="T2998" i="1" s="1"/>
  <c r="A2997" i="1"/>
  <c r="T2997" i="1" s="1"/>
  <c r="A2996" i="1"/>
  <c r="T2996" i="1" s="1"/>
  <c r="A2995" i="1"/>
  <c r="T2995" i="1" s="1"/>
  <c r="A2994" i="1"/>
  <c r="T2994" i="1" s="1"/>
  <c r="A2993" i="1"/>
  <c r="T2993" i="1" s="1"/>
  <c r="A2992" i="1"/>
  <c r="T2992" i="1" s="1"/>
  <c r="A2991" i="1"/>
  <c r="T2991" i="1" s="1"/>
  <c r="A2990" i="1"/>
  <c r="T2990" i="1" s="1"/>
  <c r="A2989" i="1"/>
  <c r="T2989" i="1" s="1"/>
  <c r="A2988" i="1"/>
  <c r="T2988" i="1" s="1"/>
  <c r="A2987" i="1"/>
  <c r="T2987" i="1" s="1"/>
  <c r="A2986" i="1"/>
  <c r="T2986" i="1" s="1"/>
  <c r="A2985" i="1"/>
  <c r="T2985" i="1" s="1"/>
  <c r="A2984" i="1"/>
  <c r="T2984" i="1" s="1"/>
  <c r="A2983" i="1"/>
  <c r="T2983" i="1" s="1"/>
  <c r="A2982" i="1"/>
  <c r="T2982" i="1" s="1"/>
  <c r="A2981" i="1"/>
  <c r="T2981" i="1" s="1"/>
  <c r="A2980" i="1"/>
  <c r="T2980" i="1" s="1"/>
  <c r="A2979" i="1"/>
  <c r="T2979" i="1" s="1"/>
  <c r="A2978" i="1"/>
  <c r="T2978" i="1" s="1"/>
  <c r="A2977" i="1"/>
  <c r="T2977" i="1" s="1"/>
  <c r="A2976" i="1"/>
  <c r="T2976" i="1" s="1"/>
  <c r="A2975" i="1"/>
  <c r="T2975" i="1" s="1"/>
  <c r="A2974" i="1"/>
  <c r="T2974" i="1" s="1"/>
  <c r="A2973" i="1"/>
  <c r="T2973" i="1" s="1"/>
  <c r="A2972" i="1"/>
  <c r="T2972" i="1" s="1"/>
  <c r="A2971" i="1"/>
  <c r="T2971" i="1" s="1"/>
  <c r="A2970" i="1"/>
  <c r="T2970" i="1" s="1"/>
  <c r="A2969" i="1"/>
  <c r="T2969" i="1" s="1"/>
  <c r="A2968" i="1"/>
  <c r="T2968" i="1" s="1"/>
  <c r="A2967" i="1"/>
  <c r="T2967" i="1" s="1"/>
  <c r="A2966" i="1"/>
  <c r="T2966" i="1" s="1"/>
  <c r="A2965" i="1"/>
  <c r="T2965" i="1" s="1"/>
  <c r="A2964" i="1"/>
  <c r="T2964" i="1" s="1"/>
  <c r="A2963" i="1"/>
  <c r="T2963" i="1" s="1"/>
  <c r="A2962" i="1"/>
  <c r="T2962" i="1" s="1"/>
  <c r="A2961" i="1"/>
  <c r="T2961" i="1" s="1"/>
  <c r="A2960" i="1"/>
  <c r="T2960" i="1" s="1"/>
  <c r="A2959" i="1"/>
  <c r="T2959" i="1" s="1"/>
  <c r="A2958" i="1"/>
  <c r="T2958" i="1" s="1"/>
  <c r="A2957" i="1"/>
  <c r="T2957" i="1" s="1"/>
  <c r="A2956" i="1"/>
  <c r="T2956" i="1" s="1"/>
  <c r="A2955" i="1"/>
  <c r="T2955" i="1" s="1"/>
  <c r="A2954" i="1"/>
  <c r="T2954" i="1" s="1"/>
  <c r="A2953" i="1"/>
  <c r="T2953" i="1" s="1"/>
  <c r="A2952" i="1"/>
  <c r="T2952" i="1" s="1"/>
  <c r="A2951" i="1"/>
  <c r="T2951" i="1" s="1"/>
  <c r="A2950" i="1"/>
  <c r="T2950" i="1" s="1"/>
  <c r="A2949" i="1"/>
  <c r="T2949" i="1" s="1"/>
  <c r="A2948" i="1"/>
  <c r="T2948" i="1" s="1"/>
  <c r="A2947" i="1"/>
  <c r="T2947" i="1" s="1"/>
  <c r="A2946" i="1"/>
  <c r="T2946" i="1" s="1"/>
  <c r="A2945" i="1"/>
  <c r="T2945" i="1" s="1"/>
  <c r="A2944" i="1"/>
  <c r="T2944" i="1" s="1"/>
  <c r="A2943" i="1"/>
  <c r="T2943" i="1" s="1"/>
  <c r="A2942" i="1"/>
  <c r="T2942" i="1" s="1"/>
  <c r="A2941" i="1"/>
  <c r="T2941" i="1" s="1"/>
  <c r="A2940" i="1"/>
  <c r="T2940" i="1" s="1"/>
  <c r="A2939" i="1"/>
  <c r="T2939" i="1" s="1"/>
  <c r="A2938" i="1"/>
  <c r="T2938" i="1" s="1"/>
  <c r="A2937" i="1"/>
  <c r="T2937" i="1" s="1"/>
  <c r="A2936" i="1"/>
  <c r="T2936" i="1" s="1"/>
  <c r="A2935" i="1"/>
  <c r="T2935" i="1" s="1"/>
  <c r="A2934" i="1"/>
  <c r="T2934" i="1" s="1"/>
  <c r="A2933" i="1"/>
  <c r="T2933" i="1" s="1"/>
  <c r="A2932" i="1"/>
  <c r="T2932" i="1" s="1"/>
  <c r="A2931" i="1"/>
  <c r="T2931" i="1" s="1"/>
  <c r="A2930" i="1"/>
  <c r="T2930" i="1" s="1"/>
  <c r="A2929" i="1"/>
  <c r="T2929" i="1" s="1"/>
  <c r="A2928" i="1"/>
  <c r="T2928" i="1" s="1"/>
  <c r="A2927" i="1"/>
  <c r="T2927" i="1" s="1"/>
  <c r="A2926" i="1"/>
  <c r="T2926" i="1" s="1"/>
  <c r="A2925" i="1"/>
  <c r="T2925" i="1" s="1"/>
  <c r="A2924" i="1"/>
  <c r="T2924" i="1" s="1"/>
  <c r="A2923" i="1"/>
  <c r="T2923" i="1" s="1"/>
  <c r="A2922" i="1"/>
  <c r="T2922" i="1" s="1"/>
  <c r="A2921" i="1"/>
  <c r="T2921" i="1" s="1"/>
  <c r="A2920" i="1"/>
  <c r="T2920" i="1" s="1"/>
  <c r="A2919" i="1"/>
  <c r="T2919" i="1" s="1"/>
  <c r="A2918" i="1"/>
  <c r="T2918" i="1" s="1"/>
  <c r="A2917" i="1"/>
  <c r="T2917" i="1" s="1"/>
  <c r="A2916" i="1"/>
  <c r="T2916" i="1" s="1"/>
  <c r="A2915" i="1"/>
  <c r="T2915" i="1" s="1"/>
  <c r="A2914" i="1"/>
  <c r="T2914" i="1" s="1"/>
  <c r="A2913" i="1"/>
  <c r="T2913" i="1" s="1"/>
  <c r="A2912" i="1"/>
  <c r="T2912" i="1" s="1"/>
  <c r="A2911" i="1"/>
  <c r="T2911" i="1" s="1"/>
  <c r="A2910" i="1"/>
  <c r="T2910" i="1" s="1"/>
  <c r="A2909" i="1"/>
  <c r="T2909" i="1" s="1"/>
  <c r="A2908" i="1"/>
  <c r="T2908" i="1" s="1"/>
  <c r="A2907" i="1"/>
  <c r="T2907" i="1" s="1"/>
  <c r="A2906" i="1"/>
  <c r="T2906" i="1" s="1"/>
  <c r="A2905" i="1"/>
  <c r="T2905" i="1" s="1"/>
  <c r="A2904" i="1"/>
  <c r="T2904" i="1" s="1"/>
  <c r="A2903" i="1"/>
  <c r="T2903" i="1" s="1"/>
  <c r="A2902" i="1"/>
  <c r="T2902" i="1" s="1"/>
  <c r="A2901" i="1"/>
  <c r="T2901" i="1" s="1"/>
  <c r="A2900" i="1"/>
  <c r="T2900" i="1" s="1"/>
  <c r="A2899" i="1"/>
  <c r="T2899" i="1" s="1"/>
  <c r="A2898" i="1"/>
  <c r="T2898" i="1" s="1"/>
  <c r="A2897" i="1"/>
  <c r="T2897" i="1" s="1"/>
  <c r="A2896" i="1"/>
  <c r="T2896" i="1" s="1"/>
  <c r="A2895" i="1"/>
  <c r="T2895" i="1" s="1"/>
  <c r="A2894" i="1"/>
  <c r="T2894" i="1" s="1"/>
  <c r="A2893" i="1"/>
  <c r="T2893" i="1" s="1"/>
  <c r="A2892" i="1"/>
  <c r="T2892" i="1" s="1"/>
  <c r="A2891" i="1"/>
  <c r="T2891" i="1" s="1"/>
  <c r="A2890" i="1"/>
  <c r="T2890" i="1" s="1"/>
  <c r="A2889" i="1"/>
  <c r="T2889" i="1" s="1"/>
  <c r="A2888" i="1"/>
  <c r="T2888" i="1" s="1"/>
  <c r="A2887" i="1"/>
  <c r="T2887" i="1" s="1"/>
  <c r="A2886" i="1"/>
  <c r="T2886" i="1" s="1"/>
  <c r="A2885" i="1"/>
  <c r="T2885" i="1" s="1"/>
  <c r="A2884" i="1"/>
  <c r="T2884" i="1" s="1"/>
  <c r="A2883" i="1"/>
  <c r="T2883" i="1" s="1"/>
  <c r="A2882" i="1"/>
  <c r="T2882" i="1" s="1"/>
  <c r="A2881" i="1"/>
  <c r="T2881" i="1" s="1"/>
  <c r="A2880" i="1"/>
  <c r="T2880" i="1" s="1"/>
  <c r="A2879" i="1"/>
  <c r="T2879" i="1" s="1"/>
  <c r="A2878" i="1"/>
  <c r="T2878" i="1" s="1"/>
  <c r="A2877" i="1"/>
  <c r="T2877" i="1" s="1"/>
  <c r="A2876" i="1"/>
  <c r="T2876" i="1" s="1"/>
  <c r="A2875" i="1"/>
  <c r="T2875" i="1" s="1"/>
  <c r="A2874" i="1"/>
  <c r="T2874" i="1" s="1"/>
  <c r="A2873" i="1"/>
  <c r="T2873" i="1" s="1"/>
  <c r="A2872" i="1"/>
  <c r="T2872" i="1" s="1"/>
  <c r="A2871" i="1"/>
  <c r="T2871" i="1" s="1"/>
  <c r="A2870" i="1"/>
  <c r="T2870" i="1" s="1"/>
  <c r="A2869" i="1"/>
  <c r="T2869" i="1" s="1"/>
  <c r="A2868" i="1"/>
  <c r="T2868" i="1" s="1"/>
  <c r="A2867" i="1"/>
  <c r="T2867" i="1" s="1"/>
  <c r="A2866" i="1"/>
  <c r="T2866" i="1" s="1"/>
  <c r="A2865" i="1"/>
  <c r="T2865" i="1" s="1"/>
  <c r="A2864" i="1"/>
  <c r="T2864" i="1" s="1"/>
  <c r="A2863" i="1"/>
  <c r="T2863" i="1" s="1"/>
  <c r="A2862" i="1"/>
  <c r="T2862" i="1" s="1"/>
  <c r="A2861" i="1"/>
  <c r="T2861" i="1" s="1"/>
  <c r="A2860" i="1"/>
  <c r="T2860" i="1" s="1"/>
  <c r="A2859" i="1"/>
  <c r="T2859" i="1" s="1"/>
  <c r="A2858" i="1"/>
  <c r="T2858" i="1" s="1"/>
  <c r="A2857" i="1"/>
  <c r="T2857" i="1" s="1"/>
  <c r="A2856" i="1"/>
  <c r="T2856" i="1" s="1"/>
  <c r="A2855" i="1"/>
  <c r="T2855" i="1" s="1"/>
  <c r="A2854" i="1"/>
  <c r="T2854" i="1" s="1"/>
  <c r="A2853" i="1"/>
  <c r="T2853" i="1" s="1"/>
  <c r="A2852" i="1"/>
  <c r="T2852" i="1" s="1"/>
  <c r="A2851" i="1"/>
  <c r="T2851" i="1" s="1"/>
  <c r="A2850" i="1"/>
  <c r="T2850" i="1" s="1"/>
  <c r="A2849" i="1"/>
  <c r="T2849" i="1" s="1"/>
  <c r="A2848" i="1"/>
  <c r="T2848" i="1" s="1"/>
  <c r="A2847" i="1"/>
  <c r="T2847" i="1" s="1"/>
  <c r="A2846" i="1"/>
  <c r="T2846" i="1" s="1"/>
  <c r="A2845" i="1"/>
  <c r="T2845" i="1" s="1"/>
  <c r="A2844" i="1"/>
  <c r="T2844" i="1" s="1"/>
  <c r="A2843" i="1"/>
  <c r="T2843" i="1" s="1"/>
  <c r="A2842" i="1"/>
  <c r="T2842" i="1" s="1"/>
  <c r="A2841" i="1"/>
  <c r="T2841" i="1" s="1"/>
  <c r="A2840" i="1"/>
  <c r="T2840" i="1" s="1"/>
  <c r="A2839" i="1"/>
  <c r="T2839" i="1" s="1"/>
  <c r="A2838" i="1"/>
  <c r="T2838" i="1" s="1"/>
  <c r="A2837" i="1"/>
  <c r="T2837" i="1" s="1"/>
  <c r="A2836" i="1"/>
  <c r="T2836" i="1" s="1"/>
  <c r="A2835" i="1"/>
  <c r="T2835" i="1" s="1"/>
  <c r="A2834" i="1"/>
  <c r="T2834" i="1" s="1"/>
  <c r="A2833" i="1"/>
  <c r="T2833" i="1" s="1"/>
  <c r="A2832" i="1"/>
  <c r="T2832" i="1" s="1"/>
  <c r="A2831" i="1"/>
  <c r="T2831" i="1" s="1"/>
  <c r="A2830" i="1"/>
  <c r="T2830" i="1" s="1"/>
  <c r="A2829" i="1"/>
  <c r="T2829" i="1" s="1"/>
  <c r="A2828" i="1"/>
  <c r="T2828" i="1" s="1"/>
  <c r="A2827" i="1"/>
  <c r="T2827" i="1" s="1"/>
  <c r="A2826" i="1"/>
  <c r="T2826" i="1" s="1"/>
  <c r="A2825" i="1"/>
  <c r="T2825" i="1" s="1"/>
  <c r="A2824" i="1"/>
  <c r="T2824" i="1" s="1"/>
  <c r="A2823" i="1"/>
  <c r="T2823" i="1" s="1"/>
  <c r="A2822" i="1"/>
  <c r="T2822" i="1" s="1"/>
  <c r="A2821" i="1"/>
  <c r="T2821" i="1" s="1"/>
  <c r="A2820" i="1"/>
  <c r="T2820" i="1" s="1"/>
  <c r="A2819" i="1"/>
  <c r="T2819" i="1" s="1"/>
  <c r="A2818" i="1"/>
  <c r="T2818" i="1" s="1"/>
  <c r="A2817" i="1"/>
  <c r="T2817" i="1" s="1"/>
  <c r="A2816" i="1"/>
  <c r="T2816" i="1" s="1"/>
  <c r="A2815" i="1"/>
  <c r="T2815" i="1" s="1"/>
  <c r="A2814" i="1"/>
  <c r="T2814" i="1" s="1"/>
  <c r="A2813" i="1"/>
  <c r="T2813" i="1" s="1"/>
  <c r="A2812" i="1"/>
  <c r="T2812" i="1" s="1"/>
  <c r="A2811" i="1"/>
  <c r="T2811" i="1" s="1"/>
  <c r="A2810" i="1"/>
  <c r="T2810" i="1" s="1"/>
  <c r="A2809" i="1"/>
  <c r="T2809" i="1" s="1"/>
  <c r="A2808" i="1"/>
  <c r="T2808" i="1" s="1"/>
  <c r="A2807" i="1"/>
  <c r="T2807" i="1" s="1"/>
  <c r="A2806" i="1"/>
  <c r="T2806" i="1" s="1"/>
  <c r="A2805" i="1"/>
  <c r="T2805" i="1" s="1"/>
  <c r="A2804" i="1"/>
  <c r="T2804" i="1" s="1"/>
  <c r="A2803" i="1"/>
  <c r="T2803" i="1" s="1"/>
  <c r="A2802" i="1"/>
  <c r="T2802" i="1" s="1"/>
  <c r="A2801" i="1"/>
  <c r="T2801" i="1" s="1"/>
  <c r="A2800" i="1"/>
  <c r="T2800" i="1" s="1"/>
  <c r="A2799" i="1"/>
  <c r="T2799" i="1" s="1"/>
  <c r="A2798" i="1"/>
  <c r="T2798" i="1" s="1"/>
  <c r="A2797" i="1"/>
  <c r="T2797" i="1" s="1"/>
  <c r="A2796" i="1"/>
  <c r="T2796" i="1" s="1"/>
  <c r="A2795" i="1"/>
  <c r="T2795" i="1" s="1"/>
  <c r="A2794" i="1"/>
  <c r="T2794" i="1" s="1"/>
  <c r="A2793" i="1"/>
  <c r="T2793" i="1" s="1"/>
  <c r="A2792" i="1"/>
  <c r="T2792" i="1" s="1"/>
  <c r="A2791" i="1"/>
  <c r="T2791" i="1" s="1"/>
  <c r="A2790" i="1"/>
  <c r="T2790" i="1" s="1"/>
  <c r="A2789" i="1"/>
  <c r="T2789" i="1" s="1"/>
  <c r="A2788" i="1"/>
  <c r="T2788" i="1" s="1"/>
  <c r="A2787" i="1"/>
  <c r="T2787" i="1" s="1"/>
  <c r="A2786" i="1"/>
  <c r="T2786" i="1" s="1"/>
  <c r="A2785" i="1"/>
  <c r="T2785" i="1" s="1"/>
  <c r="A2784" i="1"/>
  <c r="T2784" i="1" s="1"/>
  <c r="A2783" i="1"/>
  <c r="T2783" i="1" s="1"/>
  <c r="A2782" i="1"/>
  <c r="T2782" i="1" s="1"/>
  <c r="A2781" i="1"/>
  <c r="T2781" i="1" s="1"/>
  <c r="A2780" i="1"/>
  <c r="T2780" i="1" s="1"/>
  <c r="A2779" i="1"/>
  <c r="T2779" i="1" s="1"/>
  <c r="A2778" i="1"/>
  <c r="T2778" i="1" s="1"/>
  <c r="A2777" i="1"/>
  <c r="T2777" i="1" s="1"/>
  <c r="A2776" i="1"/>
  <c r="T2776" i="1" s="1"/>
  <c r="A2775" i="1"/>
  <c r="T2775" i="1" s="1"/>
  <c r="A2774" i="1"/>
  <c r="T2774" i="1" s="1"/>
  <c r="A2773" i="1"/>
  <c r="T2773" i="1" s="1"/>
  <c r="A2772" i="1"/>
  <c r="T2772" i="1" s="1"/>
  <c r="A2771" i="1"/>
  <c r="T2771" i="1" s="1"/>
  <c r="A2770" i="1"/>
  <c r="T2770" i="1" s="1"/>
  <c r="A2769" i="1"/>
  <c r="T2769" i="1" s="1"/>
  <c r="A2768" i="1"/>
  <c r="T2768" i="1" s="1"/>
  <c r="A2767" i="1"/>
  <c r="T2767" i="1" s="1"/>
  <c r="A2766" i="1"/>
  <c r="T2766" i="1" s="1"/>
  <c r="A2765" i="1"/>
  <c r="T2765" i="1" s="1"/>
  <c r="A2764" i="1"/>
  <c r="T2764" i="1" s="1"/>
  <c r="A2763" i="1"/>
  <c r="T2763" i="1" s="1"/>
  <c r="A2762" i="1"/>
  <c r="T2762" i="1" s="1"/>
  <c r="A2761" i="1"/>
  <c r="T2761" i="1" s="1"/>
  <c r="A2760" i="1"/>
  <c r="T2760" i="1" s="1"/>
  <c r="A2759" i="1"/>
  <c r="T2759" i="1" s="1"/>
  <c r="A2758" i="1"/>
  <c r="T2758" i="1" s="1"/>
  <c r="A2757" i="1"/>
  <c r="T2757" i="1" s="1"/>
  <c r="A2756" i="1"/>
  <c r="T2756" i="1" s="1"/>
  <c r="A2755" i="1"/>
  <c r="T2755" i="1" s="1"/>
  <c r="A2754" i="1"/>
  <c r="T2754" i="1" s="1"/>
  <c r="A2753" i="1"/>
  <c r="T2753" i="1" s="1"/>
  <c r="A2752" i="1"/>
  <c r="T2752" i="1" s="1"/>
  <c r="A2751" i="1"/>
  <c r="T2751" i="1" s="1"/>
  <c r="A2750" i="1"/>
  <c r="T2750" i="1" s="1"/>
  <c r="A2749" i="1"/>
  <c r="T2749" i="1" s="1"/>
  <c r="A2748" i="1"/>
  <c r="T2748" i="1" s="1"/>
  <c r="A2747" i="1"/>
  <c r="T2747" i="1" s="1"/>
  <c r="A2746" i="1"/>
  <c r="T2746" i="1" s="1"/>
  <c r="A2745" i="1"/>
  <c r="T2745" i="1" s="1"/>
  <c r="A2744" i="1"/>
  <c r="T2744" i="1" s="1"/>
  <c r="A2743" i="1"/>
  <c r="T2743" i="1" s="1"/>
  <c r="A2742" i="1"/>
  <c r="T2742" i="1" s="1"/>
  <c r="A2741" i="1"/>
  <c r="T2741" i="1" s="1"/>
  <c r="A2740" i="1"/>
  <c r="T2740" i="1" s="1"/>
  <c r="A2739" i="1"/>
  <c r="T2739" i="1" s="1"/>
  <c r="A2738" i="1"/>
  <c r="T2738" i="1" s="1"/>
  <c r="A2737" i="1"/>
  <c r="T2737" i="1" s="1"/>
  <c r="A2736" i="1"/>
  <c r="T2736" i="1" s="1"/>
  <c r="A2735" i="1"/>
  <c r="T2735" i="1" s="1"/>
  <c r="A2734" i="1"/>
  <c r="T2734" i="1" s="1"/>
  <c r="A2733" i="1"/>
  <c r="T2733" i="1" s="1"/>
  <c r="A2732" i="1"/>
  <c r="T2732" i="1" s="1"/>
  <c r="A2731" i="1"/>
  <c r="T2731" i="1" s="1"/>
  <c r="A2730" i="1"/>
  <c r="T2730" i="1" s="1"/>
  <c r="A2729" i="1"/>
  <c r="T2729" i="1" s="1"/>
  <c r="A2728" i="1"/>
  <c r="T2728" i="1" s="1"/>
  <c r="A2727" i="1"/>
  <c r="T2727" i="1" s="1"/>
  <c r="A2726" i="1"/>
  <c r="T2726" i="1" s="1"/>
  <c r="A2725" i="1"/>
  <c r="T2725" i="1" s="1"/>
  <c r="A2724" i="1"/>
  <c r="T2724" i="1" s="1"/>
  <c r="A2723" i="1"/>
  <c r="T2723" i="1" s="1"/>
  <c r="A2722" i="1"/>
  <c r="T2722" i="1" s="1"/>
  <c r="A2721" i="1"/>
  <c r="T2721" i="1" s="1"/>
  <c r="A2720" i="1"/>
  <c r="T2720" i="1" s="1"/>
  <c r="A2719" i="1"/>
  <c r="T2719" i="1" s="1"/>
  <c r="A2718" i="1"/>
  <c r="T2718" i="1" s="1"/>
  <c r="A2717" i="1"/>
  <c r="T2717" i="1" s="1"/>
  <c r="A2716" i="1"/>
  <c r="T2716" i="1" s="1"/>
  <c r="A2715" i="1"/>
  <c r="T2715" i="1" s="1"/>
  <c r="A2714" i="1"/>
  <c r="T2714" i="1" s="1"/>
  <c r="A2713" i="1"/>
  <c r="T2713" i="1" s="1"/>
  <c r="A2712" i="1"/>
  <c r="T2712" i="1" s="1"/>
  <c r="A2711" i="1"/>
  <c r="T2711" i="1" s="1"/>
  <c r="A2710" i="1"/>
  <c r="T2710" i="1" s="1"/>
  <c r="A2709" i="1"/>
  <c r="T2709" i="1" s="1"/>
  <c r="A2708" i="1"/>
  <c r="T2708" i="1" s="1"/>
  <c r="A2707" i="1"/>
  <c r="T2707" i="1" s="1"/>
  <c r="A2706" i="1"/>
  <c r="T2706" i="1" s="1"/>
  <c r="A2705" i="1"/>
  <c r="T2705" i="1" s="1"/>
  <c r="A2704" i="1"/>
  <c r="T2704" i="1" s="1"/>
  <c r="A2703" i="1"/>
  <c r="T2703" i="1" s="1"/>
  <c r="A2702" i="1"/>
  <c r="T2702" i="1" s="1"/>
  <c r="A2701" i="1"/>
  <c r="T2701" i="1" s="1"/>
  <c r="A2700" i="1"/>
  <c r="T2700" i="1" s="1"/>
  <c r="A2699" i="1"/>
  <c r="T2699" i="1" s="1"/>
  <c r="A2698" i="1"/>
  <c r="T2698" i="1" s="1"/>
  <c r="A2697" i="1"/>
  <c r="T2697" i="1" s="1"/>
  <c r="A2696" i="1"/>
  <c r="T2696" i="1" s="1"/>
  <c r="A2695" i="1"/>
  <c r="T2695" i="1" s="1"/>
  <c r="A2694" i="1"/>
  <c r="T2694" i="1" s="1"/>
  <c r="A2693" i="1"/>
  <c r="T2693" i="1" s="1"/>
  <c r="A2692" i="1"/>
  <c r="T2692" i="1" s="1"/>
  <c r="A2691" i="1"/>
  <c r="T2691" i="1" s="1"/>
  <c r="A2690" i="1"/>
  <c r="T2690" i="1" s="1"/>
  <c r="A2689" i="1"/>
  <c r="T2689" i="1" s="1"/>
  <c r="A2688" i="1"/>
  <c r="T2688" i="1" s="1"/>
  <c r="A2687" i="1"/>
  <c r="T2687" i="1" s="1"/>
  <c r="A2686" i="1"/>
  <c r="T2686" i="1" s="1"/>
  <c r="A2685" i="1"/>
  <c r="T2685" i="1" s="1"/>
  <c r="A2684" i="1"/>
  <c r="T2684" i="1" s="1"/>
  <c r="A2683" i="1"/>
  <c r="T2683" i="1" s="1"/>
  <c r="A2682" i="1"/>
  <c r="T2682" i="1" s="1"/>
  <c r="A2681" i="1"/>
  <c r="T2681" i="1" s="1"/>
  <c r="A2680" i="1"/>
  <c r="T2680" i="1" s="1"/>
  <c r="A2679" i="1"/>
  <c r="T2679" i="1" s="1"/>
  <c r="A2678" i="1"/>
  <c r="T2678" i="1" s="1"/>
  <c r="A2677" i="1"/>
  <c r="T2677" i="1" s="1"/>
  <c r="A2676" i="1"/>
  <c r="T2676" i="1" s="1"/>
  <c r="A2675" i="1"/>
  <c r="T2675" i="1" s="1"/>
  <c r="A2674" i="1"/>
  <c r="T2674" i="1" s="1"/>
  <c r="A2673" i="1"/>
  <c r="T2673" i="1" s="1"/>
  <c r="A2672" i="1"/>
  <c r="T2672" i="1" s="1"/>
  <c r="A2671" i="1"/>
  <c r="T2671" i="1" s="1"/>
  <c r="A2670" i="1"/>
  <c r="T2670" i="1" s="1"/>
  <c r="A2669" i="1"/>
  <c r="T2669" i="1" s="1"/>
  <c r="A2668" i="1"/>
  <c r="T2668" i="1" s="1"/>
  <c r="A2667" i="1"/>
  <c r="T2667" i="1" s="1"/>
  <c r="A2666" i="1"/>
  <c r="T2666" i="1" s="1"/>
  <c r="A2665" i="1"/>
  <c r="T2665" i="1" s="1"/>
  <c r="A2664" i="1"/>
  <c r="T2664" i="1" s="1"/>
  <c r="A2663" i="1"/>
  <c r="T2663" i="1" s="1"/>
  <c r="A2662" i="1"/>
  <c r="T2662" i="1" s="1"/>
  <c r="A2661" i="1"/>
  <c r="T2661" i="1" s="1"/>
  <c r="A2660" i="1"/>
  <c r="T2660" i="1" s="1"/>
  <c r="A2659" i="1"/>
  <c r="T2659" i="1" s="1"/>
  <c r="A2658" i="1"/>
  <c r="T2658" i="1" s="1"/>
  <c r="A2657" i="1"/>
  <c r="T2657" i="1" s="1"/>
  <c r="A2656" i="1"/>
  <c r="T2656" i="1" s="1"/>
  <c r="A2655" i="1"/>
  <c r="T2655" i="1" s="1"/>
  <c r="A2654" i="1"/>
  <c r="T2654" i="1" s="1"/>
  <c r="A2653" i="1"/>
  <c r="T2653" i="1" s="1"/>
  <c r="A2652" i="1"/>
  <c r="T2652" i="1" s="1"/>
  <c r="A2651" i="1"/>
  <c r="T2651" i="1" s="1"/>
  <c r="A2650" i="1"/>
  <c r="T2650" i="1" s="1"/>
  <c r="A2649" i="1"/>
  <c r="T2649" i="1" s="1"/>
  <c r="A2648" i="1"/>
  <c r="T2648" i="1" s="1"/>
  <c r="A2647" i="1"/>
  <c r="T2647" i="1" s="1"/>
  <c r="A2646" i="1"/>
  <c r="T2646" i="1" s="1"/>
  <c r="A2645" i="1"/>
  <c r="T2645" i="1" s="1"/>
  <c r="A2644" i="1"/>
  <c r="T2644" i="1" s="1"/>
  <c r="A2643" i="1"/>
  <c r="T2643" i="1" s="1"/>
  <c r="A2642" i="1"/>
  <c r="T2642" i="1" s="1"/>
  <c r="A2641" i="1"/>
  <c r="T2641" i="1" s="1"/>
  <c r="A2640" i="1"/>
  <c r="T2640" i="1" s="1"/>
  <c r="A2639" i="1"/>
  <c r="T2639" i="1" s="1"/>
  <c r="A2638" i="1"/>
  <c r="T2638" i="1" s="1"/>
  <c r="A2637" i="1"/>
  <c r="T2637" i="1" s="1"/>
  <c r="A2636" i="1"/>
  <c r="T2636" i="1" s="1"/>
  <c r="A2635" i="1"/>
  <c r="T2635" i="1" s="1"/>
  <c r="A2634" i="1"/>
  <c r="T2634" i="1" s="1"/>
  <c r="A2633" i="1"/>
  <c r="T2633" i="1" s="1"/>
  <c r="A2632" i="1"/>
  <c r="T2632" i="1" s="1"/>
  <c r="A2631" i="1"/>
  <c r="T2631" i="1" s="1"/>
  <c r="A2630" i="1"/>
  <c r="T2630" i="1" s="1"/>
  <c r="A2629" i="1"/>
  <c r="T2629" i="1" s="1"/>
  <c r="A2628" i="1"/>
  <c r="T2628" i="1" s="1"/>
  <c r="A2627" i="1"/>
  <c r="T2627" i="1" s="1"/>
  <c r="A2626" i="1"/>
  <c r="T2626" i="1" s="1"/>
  <c r="A2625" i="1"/>
  <c r="T2625" i="1" s="1"/>
  <c r="A2624" i="1"/>
  <c r="T2624" i="1" s="1"/>
  <c r="A2623" i="1"/>
  <c r="T2623" i="1" s="1"/>
  <c r="A2622" i="1"/>
  <c r="T2622" i="1" s="1"/>
  <c r="A2621" i="1"/>
  <c r="T2621" i="1" s="1"/>
  <c r="A2620" i="1"/>
  <c r="T2620" i="1" s="1"/>
  <c r="A2619" i="1"/>
  <c r="T2619" i="1" s="1"/>
  <c r="A2618" i="1"/>
  <c r="T2618" i="1" s="1"/>
  <c r="A2617" i="1"/>
  <c r="T2617" i="1" s="1"/>
  <c r="A2616" i="1"/>
  <c r="T2616" i="1" s="1"/>
  <c r="A2615" i="1"/>
  <c r="T2615" i="1" s="1"/>
  <c r="A2614" i="1"/>
  <c r="T2614" i="1" s="1"/>
  <c r="A2613" i="1"/>
  <c r="T2613" i="1" s="1"/>
  <c r="A2612" i="1"/>
  <c r="T2612" i="1" s="1"/>
  <c r="A2611" i="1"/>
  <c r="T2611" i="1" s="1"/>
  <c r="A2610" i="1"/>
  <c r="T2610" i="1" s="1"/>
  <c r="A2609" i="1"/>
  <c r="T2609" i="1" s="1"/>
  <c r="A2608" i="1"/>
  <c r="T2608" i="1" s="1"/>
  <c r="A2607" i="1"/>
  <c r="T2607" i="1" s="1"/>
  <c r="A2606" i="1"/>
  <c r="T2606" i="1" s="1"/>
  <c r="A2605" i="1"/>
  <c r="T2605" i="1" s="1"/>
  <c r="A2604" i="1"/>
  <c r="T2604" i="1" s="1"/>
  <c r="A2603" i="1"/>
  <c r="T2603" i="1" s="1"/>
  <c r="A2602" i="1"/>
  <c r="T2602" i="1" s="1"/>
  <c r="A2601" i="1"/>
  <c r="T2601" i="1" s="1"/>
  <c r="A2600" i="1"/>
  <c r="T2600" i="1" s="1"/>
  <c r="A2599" i="1"/>
  <c r="T2599" i="1" s="1"/>
  <c r="A2598" i="1"/>
  <c r="T2598" i="1" s="1"/>
  <c r="A2597" i="1"/>
  <c r="T2597" i="1" s="1"/>
  <c r="A2596" i="1"/>
  <c r="T2596" i="1" s="1"/>
  <c r="A2595" i="1"/>
  <c r="T2595" i="1" s="1"/>
  <c r="A2594" i="1"/>
  <c r="T2594" i="1" s="1"/>
  <c r="A2593" i="1"/>
  <c r="T2593" i="1" s="1"/>
  <c r="A2592" i="1"/>
  <c r="T2592" i="1" s="1"/>
  <c r="A2591" i="1"/>
  <c r="T2591" i="1" s="1"/>
  <c r="A2590" i="1"/>
  <c r="T2590" i="1" s="1"/>
  <c r="A2589" i="1"/>
  <c r="T2589" i="1" s="1"/>
  <c r="A2588" i="1"/>
  <c r="T2588" i="1" s="1"/>
  <c r="A2587" i="1"/>
  <c r="T2587" i="1" s="1"/>
  <c r="A2586" i="1"/>
  <c r="T2586" i="1" s="1"/>
  <c r="A2585" i="1"/>
  <c r="T2585" i="1" s="1"/>
  <c r="A2584" i="1"/>
  <c r="T2584" i="1" s="1"/>
  <c r="A2583" i="1"/>
  <c r="T2583" i="1" s="1"/>
  <c r="A2582" i="1"/>
  <c r="T2582" i="1" s="1"/>
  <c r="A2581" i="1"/>
  <c r="T2581" i="1" s="1"/>
  <c r="A2580" i="1"/>
  <c r="T2580" i="1" s="1"/>
  <c r="A2579" i="1"/>
  <c r="T2579" i="1" s="1"/>
  <c r="A2578" i="1"/>
  <c r="T2578" i="1" s="1"/>
  <c r="A2577" i="1"/>
  <c r="T2577" i="1" s="1"/>
  <c r="A2576" i="1"/>
  <c r="T2576" i="1" s="1"/>
  <c r="A2575" i="1"/>
  <c r="T2575" i="1" s="1"/>
  <c r="A2574" i="1"/>
  <c r="T2574" i="1" s="1"/>
  <c r="A2573" i="1"/>
  <c r="T2573" i="1" s="1"/>
  <c r="A2572" i="1"/>
  <c r="T2572" i="1" s="1"/>
  <c r="A2571" i="1"/>
  <c r="T2571" i="1" s="1"/>
  <c r="A2570" i="1"/>
  <c r="T2570" i="1" s="1"/>
  <c r="A2569" i="1"/>
  <c r="T2569" i="1" s="1"/>
  <c r="A2568" i="1"/>
  <c r="T2568" i="1" s="1"/>
  <c r="A2567" i="1"/>
  <c r="T2567" i="1" s="1"/>
  <c r="A2566" i="1"/>
  <c r="T2566" i="1" s="1"/>
  <c r="A2565" i="1"/>
  <c r="T2565" i="1" s="1"/>
  <c r="A2564" i="1"/>
  <c r="T2564" i="1" s="1"/>
  <c r="A2563" i="1"/>
  <c r="T2563" i="1" s="1"/>
  <c r="A2562" i="1"/>
  <c r="T2562" i="1" s="1"/>
  <c r="A2561" i="1"/>
  <c r="T2561" i="1" s="1"/>
  <c r="A2560" i="1"/>
  <c r="T2560" i="1" s="1"/>
  <c r="A2559" i="1"/>
  <c r="T2559" i="1" s="1"/>
  <c r="A2558" i="1"/>
  <c r="T2558" i="1" s="1"/>
  <c r="A2557" i="1"/>
  <c r="T2557" i="1" s="1"/>
  <c r="A2556" i="1"/>
  <c r="T2556" i="1" s="1"/>
  <c r="A2555" i="1"/>
  <c r="T2555" i="1" s="1"/>
  <c r="A2554" i="1"/>
  <c r="T2554" i="1" s="1"/>
  <c r="A2553" i="1"/>
  <c r="T2553" i="1" s="1"/>
  <c r="A2552" i="1"/>
  <c r="T2552" i="1" s="1"/>
  <c r="A2551" i="1"/>
  <c r="T2551" i="1" s="1"/>
  <c r="A2550" i="1"/>
  <c r="T2550" i="1" s="1"/>
  <c r="A2549" i="1"/>
  <c r="T2549" i="1" s="1"/>
  <c r="A2548" i="1"/>
  <c r="T2548" i="1" s="1"/>
  <c r="A2547" i="1"/>
  <c r="T2547" i="1" s="1"/>
  <c r="A2546" i="1"/>
  <c r="T2546" i="1" s="1"/>
  <c r="A2545" i="1"/>
  <c r="T2545" i="1" s="1"/>
  <c r="A2544" i="1"/>
  <c r="T2544" i="1" s="1"/>
  <c r="A2543" i="1"/>
  <c r="T2543" i="1" s="1"/>
  <c r="A2542" i="1"/>
  <c r="T2542" i="1" s="1"/>
  <c r="A2541" i="1"/>
  <c r="T2541" i="1" s="1"/>
  <c r="A2540" i="1"/>
  <c r="T2540" i="1" s="1"/>
  <c r="A2539" i="1"/>
  <c r="T2539" i="1" s="1"/>
  <c r="A2538" i="1"/>
  <c r="T2538" i="1" s="1"/>
  <c r="A2537" i="1"/>
  <c r="T2537" i="1" s="1"/>
  <c r="A2536" i="1"/>
  <c r="T2536" i="1" s="1"/>
  <c r="A2535" i="1"/>
  <c r="T2535" i="1" s="1"/>
  <c r="A2534" i="1"/>
  <c r="T2534" i="1" s="1"/>
  <c r="A2533" i="1"/>
  <c r="T2533" i="1" s="1"/>
  <c r="A2532" i="1"/>
  <c r="T2532" i="1" s="1"/>
  <c r="A2531" i="1"/>
  <c r="T2531" i="1" s="1"/>
  <c r="A2530" i="1"/>
  <c r="T2530" i="1" s="1"/>
  <c r="A2529" i="1"/>
  <c r="T2529" i="1" s="1"/>
  <c r="A2528" i="1"/>
  <c r="T2528" i="1" s="1"/>
  <c r="A2527" i="1"/>
  <c r="T2527" i="1" s="1"/>
  <c r="A2526" i="1"/>
  <c r="T2526" i="1" s="1"/>
  <c r="A2525" i="1"/>
  <c r="T2525" i="1" s="1"/>
  <c r="A2524" i="1"/>
  <c r="T2524" i="1" s="1"/>
  <c r="A2523" i="1"/>
  <c r="T2523" i="1" s="1"/>
  <c r="A2522" i="1"/>
  <c r="T2522" i="1" s="1"/>
  <c r="A2521" i="1"/>
  <c r="T2521" i="1" s="1"/>
  <c r="A2520" i="1"/>
  <c r="T2520" i="1" s="1"/>
  <c r="A2519" i="1"/>
  <c r="T2519" i="1" s="1"/>
  <c r="A2518" i="1"/>
  <c r="T2518" i="1" s="1"/>
  <c r="A2517" i="1"/>
  <c r="T2517" i="1" s="1"/>
  <c r="A2516" i="1"/>
  <c r="T2516" i="1" s="1"/>
  <c r="A2515" i="1"/>
  <c r="T2515" i="1" s="1"/>
  <c r="A2514" i="1"/>
  <c r="T2514" i="1" s="1"/>
  <c r="A2513" i="1"/>
  <c r="T2513" i="1" s="1"/>
  <c r="A2512" i="1"/>
  <c r="T2512" i="1" s="1"/>
  <c r="A2511" i="1"/>
  <c r="T2511" i="1" s="1"/>
  <c r="A2510" i="1"/>
  <c r="T2510" i="1" s="1"/>
  <c r="A2509" i="1"/>
  <c r="T2509" i="1" s="1"/>
  <c r="A2508" i="1"/>
  <c r="T2508" i="1" s="1"/>
  <c r="A2507" i="1"/>
  <c r="T2507" i="1" s="1"/>
  <c r="A2506" i="1"/>
  <c r="T2506" i="1" s="1"/>
  <c r="A2505" i="1"/>
  <c r="T2505" i="1" s="1"/>
  <c r="A2504" i="1"/>
  <c r="T2504" i="1" s="1"/>
  <c r="A2503" i="1"/>
  <c r="T2503" i="1" s="1"/>
  <c r="A2502" i="1"/>
  <c r="T2502" i="1" s="1"/>
  <c r="A2501" i="1"/>
  <c r="T2501" i="1" s="1"/>
  <c r="A2500" i="1"/>
  <c r="T2500" i="1" s="1"/>
  <c r="A2499" i="1"/>
  <c r="T2499" i="1" s="1"/>
  <c r="A2498" i="1"/>
  <c r="T2498" i="1" s="1"/>
  <c r="A2497" i="1"/>
  <c r="T2497" i="1" s="1"/>
  <c r="A2496" i="1"/>
  <c r="T2496" i="1" s="1"/>
  <c r="A2495" i="1"/>
  <c r="T2495" i="1" s="1"/>
  <c r="A2494" i="1"/>
  <c r="T2494" i="1" s="1"/>
  <c r="A2493" i="1"/>
  <c r="T2493" i="1" s="1"/>
  <c r="A2492" i="1"/>
  <c r="T2492" i="1" s="1"/>
  <c r="A2491" i="1"/>
  <c r="T2491" i="1" s="1"/>
  <c r="A2490" i="1"/>
  <c r="T2490" i="1" s="1"/>
  <c r="A2489" i="1"/>
  <c r="T2489" i="1" s="1"/>
  <c r="A2488" i="1"/>
  <c r="T2488" i="1" s="1"/>
  <c r="A2487" i="1"/>
  <c r="T2487" i="1" s="1"/>
  <c r="A2486" i="1"/>
  <c r="T2486" i="1" s="1"/>
  <c r="A2485" i="1"/>
  <c r="T2485" i="1" s="1"/>
  <c r="A2484" i="1"/>
  <c r="T2484" i="1" s="1"/>
  <c r="A2483" i="1"/>
  <c r="T2483" i="1" s="1"/>
  <c r="A2482" i="1"/>
  <c r="T2482" i="1" s="1"/>
  <c r="A2481" i="1"/>
  <c r="T2481" i="1" s="1"/>
  <c r="A2480" i="1"/>
  <c r="T2480" i="1" s="1"/>
  <c r="A2479" i="1"/>
  <c r="T2479" i="1" s="1"/>
  <c r="A2478" i="1"/>
  <c r="T2478" i="1" s="1"/>
  <c r="A2477" i="1"/>
  <c r="T2477" i="1" s="1"/>
  <c r="A2476" i="1"/>
  <c r="T2476" i="1" s="1"/>
  <c r="A2475" i="1"/>
  <c r="T2475" i="1" s="1"/>
  <c r="A2474" i="1"/>
  <c r="T2474" i="1" s="1"/>
  <c r="A2473" i="1"/>
  <c r="T2473" i="1" s="1"/>
  <c r="A2472" i="1"/>
  <c r="T2472" i="1" s="1"/>
  <c r="A2471" i="1"/>
  <c r="T2471" i="1" s="1"/>
  <c r="A2470" i="1"/>
  <c r="T2470" i="1" s="1"/>
  <c r="A2469" i="1"/>
  <c r="T2469" i="1" s="1"/>
  <c r="A2468" i="1"/>
  <c r="T2468" i="1" s="1"/>
  <c r="A2467" i="1"/>
  <c r="T2467" i="1" s="1"/>
  <c r="A2466" i="1"/>
  <c r="T2466" i="1" s="1"/>
  <c r="A2465" i="1"/>
  <c r="T2465" i="1" s="1"/>
  <c r="A2464" i="1"/>
  <c r="T2464" i="1" s="1"/>
  <c r="A2463" i="1"/>
  <c r="T2463" i="1" s="1"/>
  <c r="A2462" i="1"/>
  <c r="T2462" i="1" s="1"/>
  <c r="A2461" i="1"/>
  <c r="T2461" i="1" s="1"/>
  <c r="A2460" i="1"/>
  <c r="T2460" i="1" s="1"/>
  <c r="A2459" i="1"/>
  <c r="T2459" i="1" s="1"/>
  <c r="A2458" i="1"/>
  <c r="T2458" i="1" s="1"/>
  <c r="A2457" i="1"/>
  <c r="T2457" i="1" s="1"/>
  <c r="A2456" i="1"/>
  <c r="T2456" i="1" s="1"/>
  <c r="A2455" i="1"/>
  <c r="T2455" i="1" s="1"/>
  <c r="A2454" i="1"/>
  <c r="T2454" i="1" s="1"/>
  <c r="A2453" i="1"/>
  <c r="T2453" i="1" s="1"/>
  <c r="A2452" i="1"/>
  <c r="T2452" i="1" s="1"/>
  <c r="A2451" i="1"/>
  <c r="T2451" i="1" s="1"/>
  <c r="A2450" i="1"/>
  <c r="T2450" i="1" s="1"/>
  <c r="A2449" i="1"/>
  <c r="T2449" i="1" s="1"/>
  <c r="A2448" i="1"/>
  <c r="T2448" i="1" s="1"/>
  <c r="A2447" i="1"/>
  <c r="T2447" i="1" s="1"/>
  <c r="A2446" i="1"/>
  <c r="T2446" i="1" s="1"/>
  <c r="A2445" i="1"/>
  <c r="T2445" i="1" s="1"/>
  <c r="A2444" i="1"/>
  <c r="T2444" i="1" s="1"/>
  <c r="A2443" i="1"/>
  <c r="T2443" i="1" s="1"/>
  <c r="A2442" i="1"/>
  <c r="T2442" i="1" s="1"/>
  <c r="A2441" i="1"/>
  <c r="T2441" i="1" s="1"/>
  <c r="A2440" i="1"/>
  <c r="T2440" i="1" s="1"/>
  <c r="A2439" i="1"/>
  <c r="T2439" i="1" s="1"/>
  <c r="A2438" i="1"/>
  <c r="T2438" i="1" s="1"/>
  <c r="A2437" i="1"/>
  <c r="T2437" i="1" s="1"/>
  <c r="A2436" i="1"/>
  <c r="T2436" i="1" s="1"/>
  <c r="A2435" i="1"/>
  <c r="T2435" i="1" s="1"/>
  <c r="A2434" i="1"/>
  <c r="T2434" i="1" s="1"/>
  <c r="A2433" i="1"/>
  <c r="T2433" i="1" s="1"/>
  <c r="A2432" i="1"/>
  <c r="T2432" i="1" s="1"/>
  <c r="A2431" i="1"/>
  <c r="T2431" i="1" s="1"/>
  <c r="A2430" i="1"/>
  <c r="T2430" i="1" s="1"/>
  <c r="A2429" i="1"/>
  <c r="T2429" i="1" s="1"/>
  <c r="A2428" i="1"/>
  <c r="T2428" i="1" s="1"/>
  <c r="A2427" i="1"/>
  <c r="T2427" i="1" s="1"/>
  <c r="A2426" i="1"/>
  <c r="T2426" i="1" s="1"/>
  <c r="A2425" i="1"/>
  <c r="T2425" i="1" s="1"/>
  <c r="A2424" i="1"/>
  <c r="T2424" i="1" s="1"/>
  <c r="A2423" i="1"/>
  <c r="T2423" i="1" s="1"/>
  <c r="A2422" i="1"/>
  <c r="T2422" i="1" s="1"/>
  <c r="A2421" i="1"/>
  <c r="T2421" i="1" s="1"/>
  <c r="A2420" i="1"/>
  <c r="T2420" i="1" s="1"/>
  <c r="A2419" i="1"/>
  <c r="T2419" i="1" s="1"/>
  <c r="A2418" i="1"/>
  <c r="T2418" i="1" s="1"/>
  <c r="A2417" i="1"/>
  <c r="T2417" i="1" s="1"/>
  <c r="A2416" i="1"/>
  <c r="T2416" i="1" s="1"/>
  <c r="A2415" i="1"/>
  <c r="T2415" i="1" s="1"/>
  <c r="A2414" i="1"/>
  <c r="T2414" i="1" s="1"/>
  <c r="A2413" i="1"/>
  <c r="T2413" i="1" s="1"/>
  <c r="A2412" i="1"/>
  <c r="T2412" i="1" s="1"/>
  <c r="A2411" i="1"/>
  <c r="T2411" i="1" s="1"/>
  <c r="A2410" i="1"/>
  <c r="T2410" i="1" s="1"/>
  <c r="A2409" i="1"/>
  <c r="T2409" i="1" s="1"/>
  <c r="A2408" i="1"/>
  <c r="T2408" i="1" s="1"/>
  <c r="A2407" i="1"/>
  <c r="T2407" i="1" s="1"/>
  <c r="A2406" i="1"/>
  <c r="T2406" i="1" s="1"/>
  <c r="A2405" i="1"/>
  <c r="T2405" i="1" s="1"/>
  <c r="A2404" i="1"/>
  <c r="T2404" i="1" s="1"/>
  <c r="A2403" i="1"/>
  <c r="T2403" i="1" s="1"/>
  <c r="A2402" i="1"/>
  <c r="T2402" i="1" s="1"/>
  <c r="A2401" i="1"/>
  <c r="T2401" i="1" s="1"/>
  <c r="A2400" i="1"/>
  <c r="T2400" i="1" s="1"/>
  <c r="A2399" i="1"/>
  <c r="T2399" i="1" s="1"/>
  <c r="A2398" i="1"/>
  <c r="T2398" i="1" s="1"/>
  <c r="A2397" i="1"/>
  <c r="T2397" i="1" s="1"/>
  <c r="A2396" i="1"/>
  <c r="T2396" i="1" s="1"/>
  <c r="A2395" i="1"/>
  <c r="T2395" i="1" s="1"/>
  <c r="A2394" i="1"/>
  <c r="T2394" i="1" s="1"/>
  <c r="A2393" i="1"/>
  <c r="T2393" i="1" s="1"/>
  <c r="A2392" i="1"/>
  <c r="T2392" i="1" s="1"/>
  <c r="A2391" i="1"/>
  <c r="T2391" i="1" s="1"/>
  <c r="A2390" i="1"/>
  <c r="T2390" i="1" s="1"/>
  <c r="A2389" i="1"/>
  <c r="T2389" i="1" s="1"/>
  <c r="A2388" i="1"/>
  <c r="T2388" i="1" s="1"/>
  <c r="A2387" i="1"/>
  <c r="T2387" i="1" s="1"/>
  <c r="A2386" i="1"/>
  <c r="T2386" i="1" s="1"/>
  <c r="A2385" i="1"/>
  <c r="T2385" i="1" s="1"/>
  <c r="A2384" i="1"/>
  <c r="T2384" i="1" s="1"/>
  <c r="A2383" i="1"/>
  <c r="T2383" i="1" s="1"/>
  <c r="A2382" i="1"/>
  <c r="T2382" i="1" s="1"/>
  <c r="A2381" i="1"/>
  <c r="T2381" i="1" s="1"/>
  <c r="A2380" i="1"/>
  <c r="T2380" i="1" s="1"/>
  <c r="A2379" i="1"/>
  <c r="T2379" i="1" s="1"/>
  <c r="A2378" i="1"/>
  <c r="T2378" i="1" s="1"/>
  <c r="A2377" i="1"/>
  <c r="T2377" i="1" s="1"/>
  <c r="A2376" i="1"/>
  <c r="T2376" i="1" s="1"/>
  <c r="A2375" i="1"/>
  <c r="T2375" i="1" s="1"/>
  <c r="A2374" i="1"/>
  <c r="T2374" i="1" s="1"/>
  <c r="A2373" i="1"/>
  <c r="T2373" i="1" s="1"/>
  <c r="A2372" i="1"/>
  <c r="T2372" i="1" s="1"/>
  <c r="A2371" i="1"/>
  <c r="T2371" i="1" s="1"/>
  <c r="A2370" i="1"/>
  <c r="T2370" i="1" s="1"/>
  <c r="A2369" i="1"/>
  <c r="T2369" i="1" s="1"/>
  <c r="A2368" i="1"/>
  <c r="T2368" i="1" s="1"/>
  <c r="A2367" i="1"/>
  <c r="T2367" i="1" s="1"/>
  <c r="A2366" i="1"/>
  <c r="T2366" i="1" s="1"/>
  <c r="A2365" i="1"/>
  <c r="T2365" i="1" s="1"/>
  <c r="A2364" i="1"/>
  <c r="T2364" i="1" s="1"/>
  <c r="A2363" i="1"/>
  <c r="T2363" i="1" s="1"/>
  <c r="A2362" i="1"/>
  <c r="T2362" i="1" s="1"/>
  <c r="A2361" i="1"/>
  <c r="T2361" i="1" s="1"/>
  <c r="A2360" i="1"/>
  <c r="T2360" i="1" s="1"/>
  <c r="A2359" i="1"/>
  <c r="T2359" i="1" s="1"/>
  <c r="A2358" i="1"/>
  <c r="T2358" i="1" s="1"/>
  <c r="A2357" i="1"/>
  <c r="T2357" i="1" s="1"/>
  <c r="A2356" i="1"/>
  <c r="T2356" i="1" s="1"/>
  <c r="A2355" i="1"/>
  <c r="T2355" i="1" s="1"/>
  <c r="A2354" i="1"/>
  <c r="T2354" i="1" s="1"/>
  <c r="A2353" i="1"/>
  <c r="T2353" i="1" s="1"/>
  <c r="A2352" i="1"/>
  <c r="T2352" i="1" s="1"/>
  <c r="A2351" i="1"/>
  <c r="T2351" i="1" s="1"/>
  <c r="A2350" i="1"/>
  <c r="T2350" i="1" s="1"/>
  <c r="A2349" i="1"/>
  <c r="T2349" i="1" s="1"/>
  <c r="A2348" i="1"/>
  <c r="T2348" i="1" s="1"/>
  <c r="A2347" i="1"/>
  <c r="T2347" i="1" s="1"/>
  <c r="A2346" i="1"/>
  <c r="T2346" i="1" s="1"/>
  <c r="A2345" i="1"/>
  <c r="T2345" i="1" s="1"/>
  <c r="A2344" i="1"/>
  <c r="T2344" i="1" s="1"/>
  <c r="A2343" i="1"/>
  <c r="T2343" i="1" s="1"/>
  <c r="A2342" i="1"/>
  <c r="T2342" i="1" s="1"/>
  <c r="A2341" i="1"/>
  <c r="T2341" i="1" s="1"/>
  <c r="A2340" i="1"/>
  <c r="T2340" i="1" s="1"/>
  <c r="A2339" i="1"/>
  <c r="T2339" i="1" s="1"/>
  <c r="A2338" i="1"/>
  <c r="T2338" i="1" s="1"/>
  <c r="A2337" i="1"/>
  <c r="T2337" i="1" s="1"/>
  <c r="A2336" i="1"/>
  <c r="T2336" i="1" s="1"/>
  <c r="A2335" i="1"/>
  <c r="T2335" i="1" s="1"/>
  <c r="A2334" i="1"/>
  <c r="T2334" i="1" s="1"/>
  <c r="A2333" i="1"/>
  <c r="T2333" i="1" s="1"/>
  <c r="A2332" i="1"/>
  <c r="T2332" i="1" s="1"/>
  <c r="A2331" i="1"/>
  <c r="T2331" i="1" s="1"/>
  <c r="A2330" i="1"/>
  <c r="T2330" i="1" s="1"/>
  <c r="A2329" i="1"/>
  <c r="T2329" i="1" s="1"/>
  <c r="A2328" i="1"/>
  <c r="T2328" i="1" s="1"/>
  <c r="A2327" i="1"/>
  <c r="T2327" i="1" s="1"/>
  <c r="A2326" i="1"/>
  <c r="T2326" i="1" s="1"/>
  <c r="A2325" i="1"/>
  <c r="T2325" i="1" s="1"/>
  <c r="A2324" i="1"/>
  <c r="T2324" i="1" s="1"/>
  <c r="A2323" i="1"/>
  <c r="T2323" i="1" s="1"/>
  <c r="A2322" i="1"/>
  <c r="T2322" i="1" s="1"/>
  <c r="A2321" i="1"/>
  <c r="T2321" i="1" s="1"/>
  <c r="A2320" i="1"/>
  <c r="T2320" i="1" s="1"/>
  <c r="A2319" i="1"/>
  <c r="T2319" i="1" s="1"/>
  <c r="A2318" i="1"/>
  <c r="T2318" i="1" s="1"/>
  <c r="A2317" i="1"/>
  <c r="T2317" i="1" s="1"/>
  <c r="A2316" i="1"/>
  <c r="T2316" i="1" s="1"/>
  <c r="A2315" i="1"/>
  <c r="T2315" i="1" s="1"/>
  <c r="A2314" i="1"/>
  <c r="T2314" i="1" s="1"/>
  <c r="A2313" i="1"/>
  <c r="T2313" i="1" s="1"/>
  <c r="A2312" i="1"/>
  <c r="T2312" i="1" s="1"/>
  <c r="A2311" i="1"/>
  <c r="T2311" i="1" s="1"/>
  <c r="A2310" i="1"/>
  <c r="T2310" i="1" s="1"/>
  <c r="A2309" i="1"/>
  <c r="T2309" i="1" s="1"/>
  <c r="A2308" i="1"/>
  <c r="T2308" i="1" s="1"/>
  <c r="A2307" i="1"/>
  <c r="T2307" i="1" s="1"/>
  <c r="A2306" i="1"/>
  <c r="T2306" i="1" s="1"/>
  <c r="A2305" i="1"/>
  <c r="T2305" i="1" s="1"/>
  <c r="A2304" i="1"/>
  <c r="T2304" i="1" s="1"/>
  <c r="A2303" i="1"/>
  <c r="T2303" i="1" s="1"/>
  <c r="A2302" i="1"/>
  <c r="T2302" i="1" s="1"/>
  <c r="A2301" i="1"/>
  <c r="T2301" i="1" s="1"/>
  <c r="A2300" i="1"/>
  <c r="T2300" i="1" s="1"/>
  <c r="A2299" i="1"/>
  <c r="T2299" i="1" s="1"/>
  <c r="A2298" i="1"/>
  <c r="T2298" i="1" s="1"/>
  <c r="A2297" i="1"/>
  <c r="T2297" i="1" s="1"/>
  <c r="A2296" i="1"/>
  <c r="T2296" i="1" s="1"/>
  <c r="A2295" i="1"/>
  <c r="T2295" i="1" s="1"/>
  <c r="A2294" i="1"/>
  <c r="T2294" i="1" s="1"/>
  <c r="A2293" i="1"/>
  <c r="T2293" i="1" s="1"/>
  <c r="A2292" i="1"/>
  <c r="T2292" i="1" s="1"/>
  <c r="A2291" i="1"/>
  <c r="T2291" i="1" s="1"/>
  <c r="A2290" i="1"/>
  <c r="T2290" i="1" s="1"/>
  <c r="A2289" i="1"/>
  <c r="T2289" i="1" s="1"/>
  <c r="A2288" i="1"/>
  <c r="T2288" i="1" s="1"/>
  <c r="A2287" i="1"/>
  <c r="T2287" i="1" s="1"/>
  <c r="A2286" i="1"/>
  <c r="T2286" i="1" s="1"/>
  <c r="A2285" i="1"/>
  <c r="T2285" i="1" s="1"/>
  <c r="A2284" i="1"/>
  <c r="T2284" i="1" s="1"/>
  <c r="A2283" i="1"/>
  <c r="T2283" i="1" s="1"/>
  <c r="A2282" i="1"/>
  <c r="T2282" i="1" s="1"/>
  <c r="A2281" i="1"/>
  <c r="T2281" i="1" s="1"/>
  <c r="A2280" i="1"/>
  <c r="T2280" i="1" s="1"/>
  <c r="A2279" i="1"/>
  <c r="T2279" i="1" s="1"/>
  <c r="A2278" i="1"/>
  <c r="T2278" i="1" s="1"/>
  <c r="A2277" i="1"/>
  <c r="T2277" i="1" s="1"/>
  <c r="A2276" i="1"/>
  <c r="T2276" i="1" s="1"/>
  <c r="A2275" i="1"/>
  <c r="T2275" i="1" s="1"/>
  <c r="A2274" i="1"/>
  <c r="T2274" i="1" s="1"/>
  <c r="A2273" i="1"/>
  <c r="T2273" i="1" s="1"/>
  <c r="A2272" i="1"/>
  <c r="T2272" i="1" s="1"/>
  <c r="A2271" i="1"/>
  <c r="T2271" i="1" s="1"/>
  <c r="A2270" i="1"/>
  <c r="T2270" i="1" s="1"/>
  <c r="A2269" i="1"/>
  <c r="T2269" i="1" s="1"/>
  <c r="A2268" i="1"/>
  <c r="T2268" i="1" s="1"/>
  <c r="A2267" i="1"/>
  <c r="T2267" i="1" s="1"/>
  <c r="A2266" i="1"/>
  <c r="T2266" i="1" s="1"/>
  <c r="A2265" i="1"/>
  <c r="T2265" i="1" s="1"/>
  <c r="A2264" i="1"/>
  <c r="T2264" i="1" s="1"/>
  <c r="A2263" i="1"/>
  <c r="T2263" i="1" s="1"/>
  <c r="A2262" i="1"/>
  <c r="T2262" i="1" s="1"/>
  <c r="A2261" i="1"/>
  <c r="T2261" i="1" s="1"/>
  <c r="A2260" i="1"/>
  <c r="T2260" i="1" s="1"/>
  <c r="A2259" i="1"/>
  <c r="T2259" i="1" s="1"/>
  <c r="A2258" i="1"/>
  <c r="T2258" i="1" s="1"/>
  <c r="A2257" i="1"/>
  <c r="T2257" i="1" s="1"/>
  <c r="A2256" i="1"/>
  <c r="T2256" i="1" s="1"/>
  <c r="A2255" i="1"/>
  <c r="T2255" i="1" s="1"/>
  <c r="A2254" i="1"/>
  <c r="T2254" i="1" s="1"/>
  <c r="A2253" i="1"/>
  <c r="T2253" i="1" s="1"/>
  <c r="A2252" i="1"/>
  <c r="T2252" i="1" s="1"/>
  <c r="A2251" i="1"/>
  <c r="T2251" i="1" s="1"/>
  <c r="A2250" i="1"/>
  <c r="T2250" i="1" s="1"/>
  <c r="A2249" i="1"/>
  <c r="T2249" i="1" s="1"/>
  <c r="A2248" i="1"/>
  <c r="T2248" i="1" s="1"/>
  <c r="A2247" i="1"/>
  <c r="T2247" i="1" s="1"/>
  <c r="A2246" i="1"/>
  <c r="T2246" i="1" s="1"/>
  <c r="A2245" i="1"/>
  <c r="T2245" i="1" s="1"/>
  <c r="A2244" i="1"/>
  <c r="T2244" i="1" s="1"/>
  <c r="A2243" i="1"/>
  <c r="T2243" i="1" s="1"/>
  <c r="A2242" i="1"/>
  <c r="T2242" i="1" s="1"/>
  <c r="A2241" i="1"/>
  <c r="T2241" i="1" s="1"/>
  <c r="A2240" i="1"/>
  <c r="T2240" i="1" s="1"/>
  <c r="A2239" i="1"/>
  <c r="T2239" i="1" s="1"/>
  <c r="A2238" i="1"/>
  <c r="T2238" i="1" s="1"/>
  <c r="A2237" i="1"/>
  <c r="T2237" i="1" s="1"/>
  <c r="A2236" i="1"/>
  <c r="T2236" i="1" s="1"/>
  <c r="A2235" i="1"/>
  <c r="T2235" i="1" s="1"/>
  <c r="A2234" i="1"/>
  <c r="T2234" i="1" s="1"/>
  <c r="A2233" i="1"/>
  <c r="T2233" i="1" s="1"/>
  <c r="A2232" i="1"/>
  <c r="T2232" i="1" s="1"/>
  <c r="A2231" i="1"/>
  <c r="T2231" i="1" s="1"/>
  <c r="A2230" i="1"/>
  <c r="T2230" i="1" s="1"/>
  <c r="A2229" i="1"/>
  <c r="T2229" i="1" s="1"/>
  <c r="A2228" i="1"/>
  <c r="T2228" i="1" s="1"/>
  <c r="A2227" i="1"/>
  <c r="T2227" i="1" s="1"/>
  <c r="A2226" i="1"/>
  <c r="T2226" i="1" s="1"/>
  <c r="A2225" i="1"/>
  <c r="T2225" i="1" s="1"/>
  <c r="A2224" i="1"/>
  <c r="T2224" i="1" s="1"/>
  <c r="A2223" i="1"/>
  <c r="T2223" i="1" s="1"/>
  <c r="A2222" i="1"/>
  <c r="T2222" i="1" s="1"/>
  <c r="A2221" i="1"/>
  <c r="T2221" i="1" s="1"/>
  <c r="A2220" i="1"/>
  <c r="T2220" i="1" s="1"/>
  <c r="A2219" i="1"/>
  <c r="T2219" i="1" s="1"/>
  <c r="A2218" i="1"/>
  <c r="T2218" i="1" s="1"/>
  <c r="A2217" i="1"/>
  <c r="T2217" i="1" s="1"/>
  <c r="A2216" i="1"/>
  <c r="T2216" i="1" s="1"/>
  <c r="A2215" i="1"/>
  <c r="T2215" i="1" s="1"/>
  <c r="A2214" i="1"/>
  <c r="T2214" i="1" s="1"/>
  <c r="A2213" i="1"/>
  <c r="T2213" i="1" s="1"/>
  <c r="A2212" i="1"/>
  <c r="T2212" i="1" s="1"/>
  <c r="A2211" i="1"/>
  <c r="T2211" i="1" s="1"/>
  <c r="A2210" i="1"/>
  <c r="T2210" i="1" s="1"/>
  <c r="A2209" i="1"/>
  <c r="T2209" i="1" s="1"/>
  <c r="A2208" i="1"/>
  <c r="T2208" i="1" s="1"/>
  <c r="A2207" i="1"/>
  <c r="T2207" i="1" s="1"/>
  <c r="A2206" i="1"/>
  <c r="T2206" i="1" s="1"/>
  <c r="A2205" i="1"/>
  <c r="T2205" i="1" s="1"/>
  <c r="A2204" i="1"/>
  <c r="T2204" i="1" s="1"/>
  <c r="A2203" i="1"/>
  <c r="T2203" i="1" s="1"/>
  <c r="A2202" i="1"/>
  <c r="T2202" i="1" s="1"/>
  <c r="A2201" i="1"/>
  <c r="T2201" i="1" s="1"/>
  <c r="A2200" i="1"/>
  <c r="T2200" i="1" s="1"/>
  <c r="A2199" i="1"/>
  <c r="T2199" i="1" s="1"/>
  <c r="A2198" i="1"/>
  <c r="T2198" i="1" s="1"/>
  <c r="A2197" i="1"/>
  <c r="T2197" i="1" s="1"/>
  <c r="A2196" i="1"/>
  <c r="T2196" i="1" s="1"/>
  <c r="A2195" i="1"/>
  <c r="T2195" i="1" s="1"/>
  <c r="A2194" i="1"/>
  <c r="T2194" i="1" s="1"/>
  <c r="A2193" i="1"/>
  <c r="T2193" i="1" s="1"/>
  <c r="A2192" i="1"/>
  <c r="T2192" i="1" s="1"/>
  <c r="A2191" i="1"/>
  <c r="T2191" i="1" s="1"/>
  <c r="A2190" i="1"/>
  <c r="T2190" i="1" s="1"/>
  <c r="A2189" i="1"/>
  <c r="T2189" i="1" s="1"/>
  <c r="A2188" i="1"/>
  <c r="T2188" i="1" s="1"/>
  <c r="A2187" i="1"/>
  <c r="T2187" i="1" s="1"/>
  <c r="A2186" i="1"/>
  <c r="T2186" i="1" s="1"/>
  <c r="A2185" i="1"/>
  <c r="T2185" i="1" s="1"/>
  <c r="A2184" i="1"/>
  <c r="T2184" i="1" s="1"/>
  <c r="A2183" i="1"/>
  <c r="T2183" i="1" s="1"/>
  <c r="A2182" i="1"/>
  <c r="T2182" i="1" s="1"/>
  <c r="A2181" i="1"/>
  <c r="T2181" i="1" s="1"/>
  <c r="A2180" i="1"/>
  <c r="T2180" i="1" s="1"/>
  <c r="A2179" i="1"/>
  <c r="T2179" i="1" s="1"/>
  <c r="A2178" i="1"/>
  <c r="T2178" i="1" s="1"/>
  <c r="A2177" i="1"/>
  <c r="T2177" i="1" s="1"/>
  <c r="A2176" i="1"/>
  <c r="T2176" i="1" s="1"/>
  <c r="A2175" i="1"/>
  <c r="T2175" i="1" s="1"/>
  <c r="A2174" i="1"/>
  <c r="T2174" i="1" s="1"/>
  <c r="A2173" i="1"/>
  <c r="T2173" i="1" s="1"/>
  <c r="A2172" i="1"/>
  <c r="T2172" i="1" s="1"/>
  <c r="A2171" i="1"/>
  <c r="T2171" i="1" s="1"/>
  <c r="A2170" i="1"/>
  <c r="T2170" i="1" s="1"/>
  <c r="A2169" i="1"/>
  <c r="T2169" i="1" s="1"/>
  <c r="A2168" i="1"/>
  <c r="T2168" i="1" s="1"/>
  <c r="A2167" i="1"/>
  <c r="T2167" i="1" s="1"/>
  <c r="A2166" i="1"/>
  <c r="T2166" i="1" s="1"/>
  <c r="A2165" i="1"/>
  <c r="T2165" i="1" s="1"/>
  <c r="A2164" i="1"/>
  <c r="T2164" i="1" s="1"/>
  <c r="A2163" i="1"/>
  <c r="T2163" i="1" s="1"/>
  <c r="A2162" i="1"/>
  <c r="T2162" i="1" s="1"/>
  <c r="A2161" i="1"/>
  <c r="T2161" i="1" s="1"/>
  <c r="A2160" i="1"/>
  <c r="T2160" i="1" s="1"/>
  <c r="A2159" i="1"/>
  <c r="T2159" i="1" s="1"/>
  <c r="A2158" i="1"/>
  <c r="T2158" i="1" s="1"/>
  <c r="A2157" i="1"/>
  <c r="T2157" i="1" s="1"/>
  <c r="A2156" i="1"/>
  <c r="T2156" i="1" s="1"/>
  <c r="A2155" i="1"/>
  <c r="T2155" i="1" s="1"/>
  <c r="A2154" i="1"/>
  <c r="T2154" i="1" s="1"/>
  <c r="A2153" i="1"/>
  <c r="T2153" i="1" s="1"/>
  <c r="A2152" i="1"/>
  <c r="T2152" i="1" s="1"/>
  <c r="A2151" i="1"/>
  <c r="T2151" i="1" s="1"/>
  <c r="A2150" i="1"/>
  <c r="T2150" i="1" s="1"/>
  <c r="A2149" i="1"/>
  <c r="T2149" i="1" s="1"/>
  <c r="A2148" i="1"/>
  <c r="T2148" i="1" s="1"/>
  <c r="A2147" i="1"/>
  <c r="T2147" i="1" s="1"/>
  <c r="A2146" i="1"/>
  <c r="T2146" i="1" s="1"/>
  <c r="A2145" i="1"/>
  <c r="T2145" i="1" s="1"/>
  <c r="A2144" i="1"/>
  <c r="T2144" i="1" s="1"/>
  <c r="A2143" i="1"/>
  <c r="T2143" i="1" s="1"/>
  <c r="A2142" i="1"/>
  <c r="T2142" i="1" s="1"/>
  <c r="A2141" i="1"/>
  <c r="T2141" i="1" s="1"/>
  <c r="A2140" i="1"/>
  <c r="T2140" i="1" s="1"/>
  <c r="A2139" i="1"/>
  <c r="T2139" i="1" s="1"/>
  <c r="A2138" i="1"/>
  <c r="T2138" i="1" s="1"/>
  <c r="A2137" i="1"/>
  <c r="T2137" i="1" s="1"/>
  <c r="A2136" i="1"/>
  <c r="T2136" i="1" s="1"/>
  <c r="A2135" i="1"/>
  <c r="T2135" i="1" s="1"/>
  <c r="A2134" i="1"/>
  <c r="T2134" i="1" s="1"/>
  <c r="A2133" i="1"/>
  <c r="T2133" i="1" s="1"/>
  <c r="A2132" i="1"/>
  <c r="T2132" i="1" s="1"/>
  <c r="A2131" i="1"/>
  <c r="T2131" i="1" s="1"/>
  <c r="A2130" i="1"/>
  <c r="T2130" i="1" s="1"/>
  <c r="A2129" i="1"/>
  <c r="T2129" i="1" s="1"/>
  <c r="A2128" i="1"/>
  <c r="T2128" i="1" s="1"/>
  <c r="A2127" i="1"/>
  <c r="T2127" i="1" s="1"/>
  <c r="A2126" i="1"/>
  <c r="T2126" i="1" s="1"/>
  <c r="A2125" i="1"/>
  <c r="T2125" i="1" s="1"/>
  <c r="A2124" i="1"/>
  <c r="T2124" i="1" s="1"/>
  <c r="A2123" i="1"/>
  <c r="T2123" i="1" s="1"/>
  <c r="A2122" i="1"/>
  <c r="T2122" i="1" s="1"/>
  <c r="A2121" i="1"/>
  <c r="T2121" i="1" s="1"/>
  <c r="A2120" i="1"/>
  <c r="T2120" i="1" s="1"/>
  <c r="A2119" i="1"/>
  <c r="T2119" i="1" s="1"/>
  <c r="A2118" i="1"/>
  <c r="T2118" i="1" s="1"/>
  <c r="A2117" i="1"/>
  <c r="T2117" i="1" s="1"/>
  <c r="A2116" i="1"/>
  <c r="T2116" i="1" s="1"/>
  <c r="A2115" i="1"/>
  <c r="T2115" i="1" s="1"/>
  <c r="A2114" i="1"/>
  <c r="T2114" i="1" s="1"/>
  <c r="A2113" i="1"/>
  <c r="T2113" i="1" s="1"/>
  <c r="A2112" i="1"/>
  <c r="T2112" i="1" s="1"/>
  <c r="A2111" i="1"/>
  <c r="T2111" i="1" s="1"/>
  <c r="A2110" i="1"/>
  <c r="T2110" i="1" s="1"/>
  <c r="A2109" i="1"/>
  <c r="T2109" i="1" s="1"/>
  <c r="A2108" i="1"/>
  <c r="T2108" i="1" s="1"/>
  <c r="A2107" i="1"/>
  <c r="T2107" i="1" s="1"/>
  <c r="A2106" i="1"/>
  <c r="T2106" i="1" s="1"/>
  <c r="A2105" i="1"/>
  <c r="T2105" i="1" s="1"/>
  <c r="A2104" i="1"/>
  <c r="T2104" i="1" s="1"/>
  <c r="A2103" i="1"/>
  <c r="T2103" i="1" s="1"/>
  <c r="A2102" i="1"/>
  <c r="T2102" i="1" s="1"/>
  <c r="A2101" i="1"/>
  <c r="T2101" i="1" s="1"/>
  <c r="A2100" i="1"/>
  <c r="T2100" i="1" s="1"/>
  <c r="A2099" i="1"/>
  <c r="T2099" i="1" s="1"/>
  <c r="A2098" i="1"/>
  <c r="T2098" i="1" s="1"/>
  <c r="A2097" i="1"/>
  <c r="T2097" i="1" s="1"/>
  <c r="A2096" i="1"/>
  <c r="T2096" i="1" s="1"/>
  <c r="A2095" i="1"/>
  <c r="T2095" i="1" s="1"/>
  <c r="A2094" i="1"/>
  <c r="T2094" i="1" s="1"/>
  <c r="A2093" i="1"/>
  <c r="T2093" i="1" s="1"/>
  <c r="A2092" i="1"/>
  <c r="T2092" i="1" s="1"/>
  <c r="A2091" i="1"/>
  <c r="T2091" i="1" s="1"/>
  <c r="A2090" i="1"/>
  <c r="T2090" i="1" s="1"/>
  <c r="A2089" i="1"/>
  <c r="T2089" i="1" s="1"/>
  <c r="A2088" i="1"/>
  <c r="T2088" i="1" s="1"/>
  <c r="A2087" i="1"/>
  <c r="T2087" i="1" s="1"/>
  <c r="A2086" i="1"/>
  <c r="T2086" i="1" s="1"/>
  <c r="A2085" i="1"/>
  <c r="T2085" i="1" s="1"/>
  <c r="A2084" i="1"/>
  <c r="T2084" i="1" s="1"/>
  <c r="A2083" i="1"/>
  <c r="T2083" i="1" s="1"/>
  <c r="A2082" i="1"/>
  <c r="T2082" i="1" s="1"/>
  <c r="A2081" i="1"/>
  <c r="T2081" i="1" s="1"/>
  <c r="A2080" i="1"/>
  <c r="T2080" i="1" s="1"/>
  <c r="A2079" i="1"/>
  <c r="T2079" i="1" s="1"/>
  <c r="A2078" i="1"/>
  <c r="T2078" i="1" s="1"/>
  <c r="A2077" i="1"/>
  <c r="T2077" i="1" s="1"/>
  <c r="A2076" i="1"/>
  <c r="T2076" i="1" s="1"/>
  <c r="A2075" i="1"/>
  <c r="T2075" i="1" s="1"/>
  <c r="A2074" i="1"/>
  <c r="T2074" i="1" s="1"/>
  <c r="A2073" i="1"/>
  <c r="T2073" i="1" s="1"/>
  <c r="A2072" i="1"/>
  <c r="T2072" i="1" s="1"/>
  <c r="A2071" i="1"/>
  <c r="T2071" i="1" s="1"/>
  <c r="A2070" i="1"/>
  <c r="T2070" i="1" s="1"/>
  <c r="A2069" i="1"/>
  <c r="T2069" i="1" s="1"/>
  <c r="A2068" i="1"/>
  <c r="T2068" i="1" s="1"/>
  <c r="A2067" i="1"/>
  <c r="T2067" i="1" s="1"/>
  <c r="A2066" i="1"/>
  <c r="T2066" i="1" s="1"/>
  <c r="A2065" i="1"/>
  <c r="T2065" i="1" s="1"/>
  <c r="A2064" i="1"/>
  <c r="T2064" i="1" s="1"/>
  <c r="A2063" i="1"/>
  <c r="T2063" i="1" s="1"/>
  <c r="A2062" i="1"/>
  <c r="T2062" i="1" s="1"/>
  <c r="A2061" i="1"/>
  <c r="T2061" i="1" s="1"/>
  <c r="A2060" i="1"/>
  <c r="T2060" i="1" s="1"/>
  <c r="A2059" i="1"/>
  <c r="T2059" i="1" s="1"/>
  <c r="A2058" i="1"/>
  <c r="T2058" i="1" s="1"/>
  <c r="A2057" i="1"/>
  <c r="T2057" i="1" s="1"/>
  <c r="A2056" i="1"/>
  <c r="T2056" i="1" s="1"/>
  <c r="A2055" i="1"/>
  <c r="T2055" i="1" s="1"/>
  <c r="A2054" i="1"/>
  <c r="T2054" i="1" s="1"/>
  <c r="A2053" i="1"/>
  <c r="T2053" i="1" s="1"/>
  <c r="A2052" i="1"/>
  <c r="T2052" i="1" s="1"/>
  <c r="A2051" i="1"/>
  <c r="T2051" i="1" s="1"/>
  <c r="A2050" i="1"/>
  <c r="T2050" i="1" s="1"/>
  <c r="A2049" i="1"/>
  <c r="T2049" i="1" s="1"/>
  <c r="A2048" i="1"/>
  <c r="T2048" i="1" s="1"/>
  <c r="A2047" i="1"/>
  <c r="T2047" i="1" s="1"/>
  <c r="A2046" i="1"/>
  <c r="T2046" i="1" s="1"/>
  <c r="A2045" i="1"/>
  <c r="T2045" i="1" s="1"/>
  <c r="A2044" i="1"/>
  <c r="T2044" i="1" s="1"/>
  <c r="A2043" i="1"/>
  <c r="T2043" i="1" s="1"/>
  <c r="A2042" i="1"/>
  <c r="T2042" i="1" s="1"/>
  <c r="A2041" i="1"/>
  <c r="T2041" i="1" s="1"/>
  <c r="A2040" i="1"/>
  <c r="T2040" i="1" s="1"/>
  <c r="A2039" i="1"/>
  <c r="T2039" i="1" s="1"/>
  <c r="A2038" i="1"/>
  <c r="T2038" i="1" s="1"/>
  <c r="A2037" i="1"/>
  <c r="T2037" i="1" s="1"/>
  <c r="A2036" i="1"/>
  <c r="T2036" i="1" s="1"/>
  <c r="A2035" i="1"/>
  <c r="T2035" i="1" s="1"/>
  <c r="A2034" i="1"/>
  <c r="T2034" i="1" s="1"/>
  <c r="A2033" i="1"/>
  <c r="T2033" i="1" s="1"/>
  <c r="A2032" i="1"/>
  <c r="T2032" i="1" s="1"/>
  <c r="A2031" i="1"/>
  <c r="T2031" i="1" s="1"/>
  <c r="A2030" i="1"/>
  <c r="T2030" i="1" s="1"/>
  <c r="A2029" i="1"/>
  <c r="T2029" i="1" s="1"/>
  <c r="A2028" i="1"/>
  <c r="T2028" i="1" s="1"/>
  <c r="A2027" i="1"/>
  <c r="T2027" i="1" s="1"/>
  <c r="A2026" i="1"/>
  <c r="T2026" i="1" s="1"/>
  <c r="A2025" i="1"/>
  <c r="T2025" i="1" s="1"/>
  <c r="A2024" i="1"/>
  <c r="T2024" i="1" s="1"/>
  <c r="A2023" i="1"/>
  <c r="T2023" i="1" s="1"/>
  <c r="A2022" i="1"/>
  <c r="T2022" i="1" s="1"/>
  <c r="A2021" i="1"/>
  <c r="T2021" i="1" s="1"/>
  <c r="A2020" i="1"/>
  <c r="T2020" i="1" s="1"/>
  <c r="A2019" i="1"/>
  <c r="T2019" i="1" s="1"/>
  <c r="A2018" i="1"/>
  <c r="T2018" i="1" s="1"/>
  <c r="A2017" i="1"/>
  <c r="T2017" i="1" s="1"/>
  <c r="A2016" i="1"/>
  <c r="T2016" i="1" s="1"/>
  <c r="A2015" i="1"/>
  <c r="T2015" i="1" s="1"/>
  <c r="A2014" i="1"/>
  <c r="T2014" i="1" s="1"/>
  <c r="A2013" i="1"/>
  <c r="T2013" i="1" s="1"/>
  <c r="A2012" i="1"/>
  <c r="T2012" i="1" s="1"/>
  <c r="A2011" i="1"/>
  <c r="T2011" i="1" s="1"/>
  <c r="A2010" i="1"/>
  <c r="T2010" i="1" s="1"/>
  <c r="A2009" i="1"/>
  <c r="T2009" i="1" s="1"/>
  <c r="A2008" i="1"/>
  <c r="T2008" i="1" s="1"/>
  <c r="A2007" i="1"/>
  <c r="T2007" i="1" s="1"/>
  <c r="A2006" i="1"/>
  <c r="T2006" i="1" s="1"/>
  <c r="A2005" i="1"/>
  <c r="T2005" i="1" s="1"/>
  <c r="A2004" i="1"/>
  <c r="T2004" i="1" s="1"/>
  <c r="A2003" i="1"/>
  <c r="T2003" i="1" s="1"/>
  <c r="A2002" i="1"/>
  <c r="T2002" i="1" s="1"/>
  <c r="A2001" i="1"/>
  <c r="T2001" i="1" s="1"/>
  <c r="A2000" i="1"/>
  <c r="T2000" i="1" s="1"/>
  <c r="A1999" i="1"/>
  <c r="T1999" i="1" s="1"/>
  <c r="A1998" i="1"/>
  <c r="T1998" i="1" s="1"/>
  <c r="A1997" i="1"/>
  <c r="T1997" i="1" s="1"/>
  <c r="A1996" i="1"/>
  <c r="T1996" i="1" s="1"/>
  <c r="A1995" i="1"/>
  <c r="T1995" i="1" s="1"/>
  <c r="A1994" i="1"/>
  <c r="T1994" i="1" s="1"/>
  <c r="A1993" i="1"/>
  <c r="T1993" i="1" s="1"/>
  <c r="A1992" i="1"/>
  <c r="T1992" i="1" s="1"/>
  <c r="A1991" i="1"/>
  <c r="T1991" i="1" s="1"/>
  <c r="A1990" i="1"/>
  <c r="T1990" i="1" s="1"/>
  <c r="A1989" i="1"/>
  <c r="T1989" i="1" s="1"/>
  <c r="A1988" i="1"/>
  <c r="T1988" i="1" s="1"/>
  <c r="A1987" i="1"/>
  <c r="T1987" i="1" s="1"/>
  <c r="A1986" i="1"/>
  <c r="T1986" i="1" s="1"/>
  <c r="A1985" i="1"/>
  <c r="T1985" i="1" s="1"/>
  <c r="A1984" i="1"/>
  <c r="T1984" i="1" s="1"/>
  <c r="A1983" i="1"/>
  <c r="T1983" i="1" s="1"/>
  <c r="A1982" i="1"/>
  <c r="T1982" i="1" s="1"/>
  <c r="A1981" i="1"/>
  <c r="T1981" i="1" s="1"/>
  <c r="A1980" i="1"/>
  <c r="T1980" i="1" s="1"/>
  <c r="A1979" i="1"/>
  <c r="T1979" i="1" s="1"/>
  <c r="A1978" i="1"/>
  <c r="T1978" i="1" s="1"/>
  <c r="A1977" i="1"/>
  <c r="T1977" i="1" s="1"/>
  <c r="A1976" i="1"/>
  <c r="T1976" i="1" s="1"/>
  <c r="A1975" i="1"/>
  <c r="T1975" i="1" s="1"/>
  <c r="A1974" i="1"/>
  <c r="T1974" i="1" s="1"/>
  <c r="A1973" i="1"/>
  <c r="T1973" i="1" s="1"/>
  <c r="A1972" i="1"/>
  <c r="T1972" i="1" s="1"/>
  <c r="A1971" i="1"/>
  <c r="T1971" i="1" s="1"/>
  <c r="A1970" i="1"/>
  <c r="T1970" i="1" s="1"/>
  <c r="A1969" i="1"/>
  <c r="T1969" i="1" s="1"/>
  <c r="A1968" i="1"/>
  <c r="T1968" i="1" s="1"/>
  <c r="A1967" i="1"/>
  <c r="T1967" i="1" s="1"/>
  <c r="A1966" i="1"/>
  <c r="T1966" i="1" s="1"/>
  <c r="A1965" i="1"/>
  <c r="T1965" i="1" s="1"/>
  <c r="A1964" i="1"/>
  <c r="T1964" i="1" s="1"/>
  <c r="A1963" i="1"/>
  <c r="T1963" i="1" s="1"/>
  <c r="A1962" i="1"/>
  <c r="T1962" i="1" s="1"/>
  <c r="A1961" i="1"/>
  <c r="T1961" i="1" s="1"/>
  <c r="A1960" i="1"/>
  <c r="T1960" i="1" s="1"/>
  <c r="A1959" i="1"/>
  <c r="T1959" i="1" s="1"/>
  <c r="A1958" i="1"/>
  <c r="T1958" i="1" s="1"/>
  <c r="A1957" i="1"/>
  <c r="T1957" i="1" s="1"/>
  <c r="A1956" i="1"/>
  <c r="T1956" i="1" s="1"/>
  <c r="A1955" i="1"/>
  <c r="T1955" i="1" s="1"/>
  <c r="A1954" i="1"/>
  <c r="T1954" i="1" s="1"/>
  <c r="A1953" i="1"/>
  <c r="T1953" i="1" s="1"/>
  <c r="A1952" i="1"/>
  <c r="T1952" i="1" s="1"/>
  <c r="A1951" i="1"/>
  <c r="T1951" i="1" s="1"/>
  <c r="A1950" i="1"/>
  <c r="T1950" i="1" s="1"/>
  <c r="A1949" i="1"/>
  <c r="T1949" i="1" s="1"/>
  <c r="A1948" i="1"/>
  <c r="T1948" i="1" s="1"/>
  <c r="A1947" i="1"/>
  <c r="T1947" i="1" s="1"/>
  <c r="A1946" i="1"/>
  <c r="T1946" i="1" s="1"/>
  <c r="A1945" i="1"/>
  <c r="T1945" i="1" s="1"/>
  <c r="A1944" i="1"/>
  <c r="T1944" i="1" s="1"/>
  <c r="A1943" i="1"/>
  <c r="T1943" i="1" s="1"/>
  <c r="A1942" i="1"/>
  <c r="T1942" i="1" s="1"/>
  <c r="A1941" i="1"/>
  <c r="T1941" i="1" s="1"/>
  <c r="A1940" i="1"/>
  <c r="T1940" i="1" s="1"/>
  <c r="A1939" i="1"/>
  <c r="T1939" i="1" s="1"/>
  <c r="A1938" i="1"/>
  <c r="T1938" i="1" s="1"/>
  <c r="A1937" i="1"/>
  <c r="T1937" i="1" s="1"/>
  <c r="A1936" i="1"/>
  <c r="T1936" i="1" s="1"/>
  <c r="A1935" i="1"/>
  <c r="T1935" i="1" s="1"/>
  <c r="A1934" i="1"/>
  <c r="T1934" i="1" s="1"/>
  <c r="A1933" i="1"/>
  <c r="T1933" i="1" s="1"/>
  <c r="A1932" i="1"/>
  <c r="T1932" i="1" s="1"/>
  <c r="A1931" i="1"/>
  <c r="T1931" i="1" s="1"/>
  <c r="A1930" i="1"/>
  <c r="T1930" i="1" s="1"/>
  <c r="A1929" i="1"/>
  <c r="T1929" i="1" s="1"/>
  <c r="A1928" i="1"/>
  <c r="T1928" i="1" s="1"/>
  <c r="A1927" i="1"/>
  <c r="T1927" i="1" s="1"/>
  <c r="A1926" i="1"/>
  <c r="T1926" i="1" s="1"/>
  <c r="A1925" i="1"/>
  <c r="T1925" i="1" s="1"/>
  <c r="A1924" i="1"/>
  <c r="T1924" i="1" s="1"/>
  <c r="A1923" i="1"/>
  <c r="T1923" i="1" s="1"/>
  <c r="A1922" i="1"/>
  <c r="T1922" i="1" s="1"/>
  <c r="A1921" i="1"/>
  <c r="T1921" i="1" s="1"/>
  <c r="A1920" i="1"/>
  <c r="T1920" i="1" s="1"/>
  <c r="A1919" i="1"/>
  <c r="T1919" i="1" s="1"/>
  <c r="A1918" i="1"/>
  <c r="T1918" i="1" s="1"/>
  <c r="A1917" i="1"/>
  <c r="T1917" i="1" s="1"/>
  <c r="A1916" i="1"/>
  <c r="T1916" i="1" s="1"/>
  <c r="A1915" i="1"/>
  <c r="T1915" i="1" s="1"/>
  <c r="A1914" i="1"/>
  <c r="T1914" i="1" s="1"/>
  <c r="A1913" i="1"/>
  <c r="T1913" i="1" s="1"/>
  <c r="A1912" i="1"/>
  <c r="T1912" i="1" s="1"/>
  <c r="A1911" i="1"/>
  <c r="T1911" i="1" s="1"/>
  <c r="A1910" i="1"/>
  <c r="T1910" i="1" s="1"/>
  <c r="A1909" i="1"/>
  <c r="T1909" i="1" s="1"/>
  <c r="A1908" i="1"/>
  <c r="T1908" i="1" s="1"/>
  <c r="A1907" i="1"/>
  <c r="T1907" i="1" s="1"/>
  <c r="A1906" i="1"/>
  <c r="T1906" i="1" s="1"/>
  <c r="A1905" i="1"/>
  <c r="T1905" i="1" s="1"/>
  <c r="A1904" i="1"/>
  <c r="T1904" i="1" s="1"/>
  <c r="A1903" i="1"/>
  <c r="T1903" i="1" s="1"/>
  <c r="A1902" i="1"/>
  <c r="T1902" i="1" s="1"/>
  <c r="A1901" i="1"/>
  <c r="T1901" i="1" s="1"/>
  <c r="A1900" i="1"/>
  <c r="T1900" i="1" s="1"/>
  <c r="A1899" i="1"/>
  <c r="T1899" i="1" s="1"/>
  <c r="A1898" i="1"/>
  <c r="T1898" i="1" s="1"/>
  <c r="A1897" i="1"/>
  <c r="T1897" i="1" s="1"/>
  <c r="A1896" i="1"/>
  <c r="T1896" i="1" s="1"/>
  <c r="A1895" i="1"/>
  <c r="T1895" i="1" s="1"/>
  <c r="A1894" i="1"/>
  <c r="T1894" i="1" s="1"/>
  <c r="A1893" i="1"/>
  <c r="T1893" i="1" s="1"/>
  <c r="A1892" i="1"/>
  <c r="T1892" i="1" s="1"/>
  <c r="A1891" i="1"/>
  <c r="T1891" i="1" s="1"/>
  <c r="A1890" i="1"/>
  <c r="T1890" i="1" s="1"/>
  <c r="A1889" i="1"/>
  <c r="T1889" i="1" s="1"/>
  <c r="A1888" i="1"/>
  <c r="T1888" i="1" s="1"/>
  <c r="A1887" i="1"/>
  <c r="T1887" i="1" s="1"/>
  <c r="A1886" i="1"/>
  <c r="T1886" i="1" s="1"/>
  <c r="A1885" i="1"/>
  <c r="T1885" i="1" s="1"/>
  <c r="A1884" i="1"/>
  <c r="T1884" i="1" s="1"/>
  <c r="A1883" i="1"/>
  <c r="T1883" i="1" s="1"/>
  <c r="A1882" i="1"/>
  <c r="T1882" i="1" s="1"/>
  <c r="A1881" i="1"/>
  <c r="T1881" i="1" s="1"/>
  <c r="A1880" i="1"/>
  <c r="T1880" i="1" s="1"/>
  <c r="A1879" i="1"/>
  <c r="T1879" i="1" s="1"/>
  <c r="A1878" i="1"/>
  <c r="T1878" i="1" s="1"/>
  <c r="A1877" i="1"/>
  <c r="T1877" i="1" s="1"/>
  <c r="A1876" i="1"/>
  <c r="T1876" i="1" s="1"/>
  <c r="A1875" i="1"/>
  <c r="T1875" i="1" s="1"/>
  <c r="A1874" i="1"/>
  <c r="T1874" i="1" s="1"/>
  <c r="A1873" i="1"/>
  <c r="T1873" i="1" s="1"/>
  <c r="A1872" i="1"/>
  <c r="T1872" i="1" s="1"/>
  <c r="A1871" i="1"/>
  <c r="T1871" i="1" s="1"/>
  <c r="A1870" i="1"/>
  <c r="T1870" i="1" s="1"/>
  <c r="A1869" i="1"/>
  <c r="T1869" i="1" s="1"/>
  <c r="A1868" i="1"/>
  <c r="T1868" i="1" s="1"/>
  <c r="A1867" i="1"/>
  <c r="T1867" i="1" s="1"/>
  <c r="A1866" i="1"/>
  <c r="T1866" i="1" s="1"/>
  <c r="A1865" i="1"/>
  <c r="T1865" i="1" s="1"/>
  <c r="A1864" i="1"/>
  <c r="T1864" i="1" s="1"/>
  <c r="A1863" i="1"/>
  <c r="T1863" i="1" s="1"/>
  <c r="A1862" i="1"/>
  <c r="T1862" i="1" s="1"/>
  <c r="A1861" i="1"/>
  <c r="T1861" i="1" s="1"/>
  <c r="A1860" i="1"/>
  <c r="T1860" i="1" s="1"/>
  <c r="A1859" i="1"/>
  <c r="T1859" i="1" s="1"/>
  <c r="A1858" i="1"/>
  <c r="T1858" i="1" s="1"/>
  <c r="A1857" i="1"/>
  <c r="T1857" i="1" s="1"/>
  <c r="A1856" i="1"/>
  <c r="T1856" i="1" s="1"/>
  <c r="A1855" i="1"/>
  <c r="T1855" i="1" s="1"/>
  <c r="A1854" i="1"/>
  <c r="T1854" i="1" s="1"/>
  <c r="A1853" i="1"/>
  <c r="T1853" i="1" s="1"/>
  <c r="A1852" i="1"/>
  <c r="T1852" i="1" s="1"/>
  <c r="A1851" i="1"/>
  <c r="T1851" i="1" s="1"/>
  <c r="A1850" i="1"/>
  <c r="T1850" i="1" s="1"/>
  <c r="A1849" i="1"/>
  <c r="T1849" i="1" s="1"/>
  <c r="A1848" i="1"/>
  <c r="T1848" i="1" s="1"/>
  <c r="A1847" i="1"/>
  <c r="T1847" i="1" s="1"/>
  <c r="A1846" i="1"/>
  <c r="T1846" i="1" s="1"/>
  <c r="A1845" i="1"/>
  <c r="T1845" i="1" s="1"/>
  <c r="A1844" i="1"/>
  <c r="T1844" i="1" s="1"/>
  <c r="A1843" i="1"/>
  <c r="T1843" i="1" s="1"/>
  <c r="A1842" i="1"/>
  <c r="T1842" i="1" s="1"/>
  <c r="A1841" i="1"/>
  <c r="T1841" i="1" s="1"/>
  <c r="A1840" i="1"/>
  <c r="T1840" i="1" s="1"/>
  <c r="A1839" i="1"/>
  <c r="T1839" i="1" s="1"/>
  <c r="A1838" i="1"/>
  <c r="T1838" i="1" s="1"/>
  <c r="A1837" i="1"/>
  <c r="T1837" i="1" s="1"/>
  <c r="A1836" i="1"/>
  <c r="T1836" i="1" s="1"/>
  <c r="A1835" i="1"/>
  <c r="T1835" i="1" s="1"/>
  <c r="A1834" i="1"/>
  <c r="T1834" i="1" s="1"/>
  <c r="A1833" i="1"/>
  <c r="T1833" i="1" s="1"/>
  <c r="A1832" i="1"/>
  <c r="T1832" i="1" s="1"/>
  <c r="A1831" i="1"/>
  <c r="T1831" i="1" s="1"/>
  <c r="A1830" i="1"/>
  <c r="T1830" i="1" s="1"/>
  <c r="A1829" i="1"/>
  <c r="T1829" i="1" s="1"/>
  <c r="A1828" i="1"/>
  <c r="T1828" i="1" s="1"/>
  <c r="A1827" i="1"/>
  <c r="T1827" i="1" s="1"/>
  <c r="A1826" i="1"/>
  <c r="T1826" i="1" s="1"/>
  <c r="A1825" i="1"/>
  <c r="T1825" i="1" s="1"/>
  <c r="A1824" i="1"/>
  <c r="T1824" i="1" s="1"/>
  <c r="A1823" i="1"/>
  <c r="T1823" i="1" s="1"/>
  <c r="A1822" i="1"/>
  <c r="T1822" i="1" s="1"/>
  <c r="A1821" i="1"/>
  <c r="T1821" i="1" s="1"/>
  <c r="A1820" i="1"/>
  <c r="T1820" i="1" s="1"/>
  <c r="A1819" i="1"/>
  <c r="T1819" i="1" s="1"/>
  <c r="A1818" i="1"/>
  <c r="T1818" i="1" s="1"/>
  <c r="A1817" i="1"/>
  <c r="T1817" i="1" s="1"/>
  <c r="A1816" i="1"/>
  <c r="T1816" i="1" s="1"/>
  <c r="A1815" i="1"/>
  <c r="T1815" i="1" s="1"/>
  <c r="A1814" i="1"/>
  <c r="T1814" i="1" s="1"/>
  <c r="A1813" i="1"/>
  <c r="T1813" i="1" s="1"/>
  <c r="A1812" i="1"/>
  <c r="T1812" i="1" s="1"/>
  <c r="A1811" i="1"/>
  <c r="T1811" i="1" s="1"/>
  <c r="A1810" i="1"/>
  <c r="T1810" i="1" s="1"/>
  <c r="A1809" i="1"/>
  <c r="T1809" i="1" s="1"/>
  <c r="A1808" i="1"/>
  <c r="T1808" i="1" s="1"/>
  <c r="A1807" i="1"/>
  <c r="T1807" i="1" s="1"/>
  <c r="A1806" i="1"/>
  <c r="T1806" i="1" s="1"/>
  <c r="A1805" i="1"/>
  <c r="T1805" i="1" s="1"/>
  <c r="A1804" i="1"/>
  <c r="T1804" i="1" s="1"/>
  <c r="A1803" i="1"/>
  <c r="T1803" i="1" s="1"/>
  <c r="A1802" i="1"/>
  <c r="T1802" i="1" s="1"/>
  <c r="A1801" i="1"/>
  <c r="T1801" i="1" s="1"/>
  <c r="A1800" i="1"/>
  <c r="T1800" i="1" s="1"/>
  <c r="A1799" i="1"/>
  <c r="T1799" i="1" s="1"/>
  <c r="A1798" i="1"/>
  <c r="T1798" i="1" s="1"/>
  <c r="A1797" i="1"/>
  <c r="T1797" i="1" s="1"/>
  <c r="A1796" i="1"/>
  <c r="T1796" i="1" s="1"/>
  <c r="A1795" i="1"/>
  <c r="T1795" i="1" s="1"/>
  <c r="A1794" i="1"/>
  <c r="T1794" i="1" s="1"/>
  <c r="A1793" i="1"/>
  <c r="T1793" i="1" s="1"/>
  <c r="A1792" i="1"/>
  <c r="T1792" i="1" s="1"/>
  <c r="A1791" i="1"/>
  <c r="T1791" i="1" s="1"/>
  <c r="A1790" i="1"/>
  <c r="T1790" i="1" s="1"/>
  <c r="A1789" i="1"/>
  <c r="T1789" i="1" s="1"/>
  <c r="A1788" i="1"/>
  <c r="T1788" i="1" s="1"/>
  <c r="A1787" i="1"/>
  <c r="T1787" i="1" s="1"/>
  <c r="A1786" i="1"/>
  <c r="T1786" i="1" s="1"/>
  <c r="A1785" i="1"/>
  <c r="T1785" i="1" s="1"/>
  <c r="A1784" i="1"/>
  <c r="T1784" i="1" s="1"/>
  <c r="A1783" i="1"/>
  <c r="T1783" i="1" s="1"/>
  <c r="A1782" i="1"/>
  <c r="T1782" i="1" s="1"/>
  <c r="A1781" i="1"/>
  <c r="T1781" i="1" s="1"/>
  <c r="A1780" i="1"/>
  <c r="T1780" i="1" s="1"/>
  <c r="A1779" i="1"/>
  <c r="T1779" i="1" s="1"/>
  <c r="A1778" i="1"/>
  <c r="T1778" i="1" s="1"/>
  <c r="A1777" i="1"/>
  <c r="T1777" i="1" s="1"/>
  <c r="A1776" i="1"/>
  <c r="T1776" i="1" s="1"/>
  <c r="A1775" i="1"/>
  <c r="T1775" i="1" s="1"/>
  <c r="A1774" i="1"/>
  <c r="T1774" i="1" s="1"/>
  <c r="A1773" i="1"/>
  <c r="T1773" i="1" s="1"/>
  <c r="A1772" i="1"/>
  <c r="T1772" i="1" s="1"/>
  <c r="A1771" i="1"/>
  <c r="T1771" i="1" s="1"/>
  <c r="A1770" i="1"/>
  <c r="T1770" i="1" s="1"/>
  <c r="A1769" i="1"/>
  <c r="T1769" i="1" s="1"/>
  <c r="A1768" i="1"/>
  <c r="T1768" i="1" s="1"/>
  <c r="A1767" i="1"/>
  <c r="T1767" i="1" s="1"/>
  <c r="A1766" i="1"/>
  <c r="T1766" i="1" s="1"/>
  <c r="A1765" i="1"/>
  <c r="T1765" i="1" s="1"/>
  <c r="A1764" i="1"/>
  <c r="T1764" i="1" s="1"/>
  <c r="A1763" i="1"/>
  <c r="T1763" i="1" s="1"/>
  <c r="A1762" i="1"/>
  <c r="T1762" i="1" s="1"/>
  <c r="A1761" i="1"/>
  <c r="T1761" i="1" s="1"/>
  <c r="A1760" i="1"/>
  <c r="T1760" i="1" s="1"/>
  <c r="A1759" i="1"/>
  <c r="T1759" i="1" s="1"/>
  <c r="A1758" i="1"/>
  <c r="T1758" i="1" s="1"/>
  <c r="A1757" i="1"/>
  <c r="T1757" i="1" s="1"/>
  <c r="A1756" i="1"/>
  <c r="T1756" i="1" s="1"/>
  <c r="A1755" i="1"/>
  <c r="T1755" i="1" s="1"/>
  <c r="A1754" i="1"/>
  <c r="T1754" i="1" s="1"/>
  <c r="A1753" i="1"/>
  <c r="T1753" i="1" s="1"/>
  <c r="A1752" i="1"/>
  <c r="T1752" i="1" s="1"/>
  <c r="A1751" i="1"/>
  <c r="T1751" i="1" s="1"/>
  <c r="A1750" i="1"/>
  <c r="T1750" i="1" s="1"/>
  <c r="A1749" i="1"/>
  <c r="T1749" i="1" s="1"/>
  <c r="A1748" i="1"/>
  <c r="T1748" i="1" s="1"/>
  <c r="A1747" i="1"/>
  <c r="T1747" i="1" s="1"/>
  <c r="A1746" i="1"/>
  <c r="T1746" i="1" s="1"/>
  <c r="A1745" i="1"/>
  <c r="T1745" i="1" s="1"/>
  <c r="A1744" i="1"/>
  <c r="T1744" i="1" s="1"/>
  <c r="A1743" i="1"/>
  <c r="T1743" i="1" s="1"/>
  <c r="A1742" i="1"/>
  <c r="T1742" i="1" s="1"/>
  <c r="A1741" i="1"/>
  <c r="T1741" i="1" s="1"/>
  <c r="A1740" i="1"/>
  <c r="T1740" i="1" s="1"/>
  <c r="A1739" i="1"/>
  <c r="T1739" i="1" s="1"/>
  <c r="A1738" i="1"/>
  <c r="T1738" i="1" s="1"/>
  <c r="A1737" i="1"/>
  <c r="T1737" i="1" s="1"/>
  <c r="A1736" i="1"/>
  <c r="T1736" i="1" s="1"/>
  <c r="A1735" i="1"/>
  <c r="T1735" i="1" s="1"/>
  <c r="A1734" i="1"/>
  <c r="T1734" i="1" s="1"/>
  <c r="A1733" i="1"/>
  <c r="T1733" i="1" s="1"/>
  <c r="A1732" i="1"/>
  <c r="T1732" i="1" s="1"/>
  <c r="A1731" i="1"/>
  <c r="T1731" i="1" s="1"/>
  <c r="A1730" i="1"/>
  <c r="T1730" i="1" s="1"/>
  <c r="A1729" i="1"/>
  <c r="T1729" i="1" s="1"/>
  <c r="A1728" i="1"/>
  <c r="T1728" i="1" s="1"/>
  <c r="A1727" i="1"/>
  <c r="T1727" i="1" s="1"/>
  <c r="A1726" i="1"/>
  <c r="T1726" i="1" s="1"/>
  <c r="A1725" i="1"/>
  <c r="T1725" i="1" s="1"/>
  <c r="A1724" i="1"/>
  <c r="T1724" i="1" s="1"/>
  <c r="A1723" i="1"/>
  <c r="T1723" i="1" s="1"/>
  <c r="A1722" i="1"/>
  <c r="T1722" i="1" s="1"/>
  <c r="A1721" i="1"/>
  <c r="T1721" i="1" s="1"/>
  <c r="A1720" i="1"/>
  <c r="T1720" i="1" s="1"/>
  <c r="A1719" i="1"/>
  <c r="T1719" i="1" s="1"/>
  <c r="A1718" i="1"/>
  <c r="T1718" i="1" s="1"/>
  <c r="A1717" i="1"/>
  <c r="T1717" i="1" s="1"/>
  <c r="A1716" i="1"/>
  <c r="T1716" i="1" s="1"/>
  <c r="A1715" i="1"/>
  <c r="T1715" i="1" s="1"/>
  <c r="A1714" i="1"/>
  <c r="T1714" i="1" s="1"/>
  <c r="A1713" i="1"/>
  <c r="T1713" i="1" s="1"/>
  <c r="A1712" i="1"/>
  <c r="T1712" i="1" s="1"/>
  <c r="A1711" i="1"/>
  <c r="T1711" i="1" s="1"/>
  <c r="A1710" i="1"/>
  <c r="T1710" i="1" s="1"/>
  <c r="A1709" i="1"/>
  <c r="T1709" i="1" s="1"/>
  <c r="A1708" i="1"/>
  <c r="T1708" i="1" s="1"/>
  <c r="A1707" i="1"/>
  <c r="T1707" i="1" s="1"/>
  <c r="A1706" i="1"/>
  <c r="T1706" i="1" s="1"/>
  <c r="A1705" i="1"/>
  <c r="T1705" i="1" s="1"/>
  <c r="A1704" i="1"/>
  <c r="T1704" i="1" s="1"/>
  <c r="A1703" i="1"/>
  <c r="T1703" i="1" s="1"/>
  <c r="A1702" i="1"/>
  <c r="T1702" i="1" s="1"/>
  <c r="A1701" i="1"/>
  <c r="T1701" i="1" s="1"/>
  <c r="A1700" i="1"/>
  <c r="T1700" i="1" s="1"/>
  <c r="A1699" i="1"/>
  <c r="T1699" i="1" s="1"/>
  <c r="A1698" i="1"/>
  <c r="T1698" i="1" s="1"/>
  <c r="A1697" i="1"/>
  <c r="T1697" i="1" s="1"/>
  <c r="A1696" i="1"/>
  <c r="T1696" i="1" s="1"/>
  <c r="A1695" i="1"/>
  <c r="T1695" i="1" s="1"/>
  <c r="A1694" i="1"/>
  <c r="T1694" i="1" s="1"/>
  <c r="A1693" i="1"/>
  <c r="T1693" i="1" s="1"/>
  <c r="A1692" i="1"/>
  <c r="T1692" i="1" s="1"/>
  <c r="A1691" i="1"/>
  <c r="T1691" i="1" s="1"/>
  <c r="A1690" i="1"/>
  <c r="T1690" i="1" s="1"/>
  <c r="A1689" i="1"/>
  <c r="T1689" i="1" s="1"/>
  <c r="A1688" i="1"/>
  <c r="T1688" i="1" s="1"/>
  <c r="A1687" i="1"/>
  <c r="T1687" i="1" s="1"/>
  <c r="A1686" i="1"/>
  <c r="T1686" i="1" s="1"/>
  <c r="A1685" i="1"/>
  <c r="T1685" i="1" s="1"/>
  <c r="A1684" i="1"/>
  <c r="T1684" i="1" s="1"/>
  <c r="A1683" i="1"/>
  <c r="T1683" i="1" s="1"/>
  <c r="A1682" i="1"/>
  <c r="T1682" i="1" s="1"/>
  <c r="A1681" i="1"/>
  <c r="T1681" i="1" s="1"/>
  <c r="A1680" i="1"/>
  <c r="T1680" i="1" s="1"/>
  <c r="A1679" i="1"/>
  <c r="T1679" i="1" s="1"/>
  <c r="A1678" i="1"/>
  <c r="T1678" i="1" s="1"/>
  <c r="A1677" i="1"/>
  <c r="T1677" i="1" s="1"/>
  <c r="A1676" i="1"/>
  <c r="T1676" i="1" s="1"/>
  <c r="A1675" i="1"/>
  <c r="T1675" i="1" s="1"/>
  <c r="A1674" i="1"/>
  <c r="T1674" i="1" s="1"/>
  <c r="A1673" i="1"/>
  <c r="T1673" i="1" s="1"/>
  <c r="A1672" i="1"/>
  <c r="T1672" i="1" s="1"/>
  <c r="A1671" i="1"/>
  <c r="T1671" i="1" s="1"/>
  <c r="A1670" i="1"/>
  <c r="T1670" i="1" s="1"/>
  <c r="A1669" i="1"/>
  <c r="T1669" i="1" s="1"/>
  <c r="A1668" i="1"/>
  <c r="T1668" i="1" s="1"/>
  <c r="A1667" i="1"/>
  <c r="T1667" i="1" s="1"/>
  <c r="A1666" i="1"/>
  <c r="T1666" i="1" s="1"/>
  <c r="A1665" i="1"/>
  <c r="T1665" i="1" s="1"/>
  <c r="A1664" i="1"/>
  <c r="T1664" i="1" s="1"/>
  <c r="A1663" i="1"/>
  <c r="T1663" i="1" s="1"/>
  <c r="A1662" i="1"/>
  <c r="T1662" i="1" s="1"/>
  <c r="A1661" i="1"/>
  <c r="T1661" i="1" s="1"/>
  <c r="A1660" i="1"/>
  <c r="T1660" i="1" s="1"/>
  <c r="A1659" i="1"/>
  <c r="T1659" i="1" s="1"/>
  <c r="A1658" i="1"/>
  <c r="T1658" i="1" s="1"/>
  <c r="A1657" i="1"/>
  <c r="T1657" i="1" s="1"/>
  <c r="A1656" i="1"/>
  <c r="T1656" i="1" s="1"/>
  <c r="A1655" i="1"/>
  <c r="T1655" i="1" s="1"/>
  <c r="A1654" i="1"/>
  <c r="T1654" i="1" s="1"/>
  <c r="A1653" i="1"/>
  <c r="T1653" i="1" s="1"/>
  <c r="A1652" i="1"/>
  <c r="T1652" i="1" s="1"/>
  <c r="A1651" i="1"/>
  <c r="T1651" i="1" s="1"/>
  <c r="A1650" i="1"/>
  <c r="T1650" i="1" s="1"/>
  <c r="A1649" i="1"/>
  <c r="T1649" i="1" s="1"/>
  <c r="A1648" i="1"/>
  <c r="T1648" i="1" s="1"/>
  <c r="A1647" i="1"/>
  <c r="T1647" i="1" s="1"/>
  <c r="A1646" i="1"/>
  <c r="T1646" i="1" s="1"/>
  <c r="A1645" i="1"/>
  <c r="T1645" i="1" s="1"/>
  <c r="A1644" i="1"/>
  <c r="T1644" i="1" s="1"/>
  <c r="A1643" i="1"/>
  <c r="T1643" i="1" s="1"/>
  <c r="A1642" i="1"/>
  <c r="T1642" i="1" s="1"/>
  <c r="A1641" i="1"/>
  <c r="T1641" i="1" s="1"/>
  <c r="A1640" i="1"/>
  <c r="T1640" i="1" s="1"/>
  <c r="A1639" i="1"/>
  <c r="T1639" i="1" s="1"/>
  <c r="A1638" i="1"/>
  <c r="T1638" i="1" s="1"/>
  <c r="A1637" i="1"/>
  <c r="T1637" i="1" s="1"/>
  <c r="A1636" i="1"/>
  <c r="T1636" i="1" s="1"/>
  <c r="A1635" i="1"/>
  <c r="T1635" i="1" s="1"/>
  <c r="A1634" i="1"/>
  <c r="T1634" i="1" s="1"/>
  <c r="A1633" i="1"/>
  <c r="T1633" i="1" s="1"/>
  <c r="A1632" i="1"/>
  <c r="T1632" i="1" s="1"/>
  <c r="A1631" i="1"/>
  <c r="T1631" i="1" s="1"/>
  <c r="A1630" i="1"/>
  <c r="T1630" i="1" s="1"/>
  <c r="A1629" i="1"/>
  <c r="T1629" i="1" s="1"/>
  <c r="A1628" i="1"/>
  <c r="T1628" i="1" s="1"/>
  <c r="A1627" i="1"/>
  <c r="T1627" i="1" s="1"/>
  <c r="A1626" i="1"/>
  <c r="T1626" i="1" s="1"/>
  <c r="A1625" i="1"/>
  <c r="T1625" i="1" s="1"/>
  <c r="A1624" i="1"/>
  <c r="T1624" i="1" s="1"/>
  <c r="A1623" i="1"/>
  <c r="T1623" i="1" s="1"/>
  <c r="A1622" i="1"/>
  <c r="T1622" i="1" s="1"/>
  <c r="A1621" i="1"/>
  <c r="T1621" i="1" s="1"/>
  <c r="A1620" i="1"/>
  <c r="T1620" i="1" s="1"/>
  <c r="A1619" i="1"/>
  <c r="T1619" i="1" s="1"/>
  <c r="A1618" i="1"/>
  <c r="T1618" i="1" s="1"/>
  <c r="A1617" i="1"/>
  <c r="T1617" i="1" s="1"/>
  <c r="A1616" i="1"/>
  <c r="T1616" i="1" s="1"/>
  <c r="A1615" i="1"/>
  <c r="T1615" i="1" s="1"/>
  <c r="A1614" i="1"/>
  <c r="T1614" i="1" s="1"/>
  <c r="A1613" i="1"/>
  <c r="T1613" i="1" s="1"/>
  <c r="A1612" i="1"/>
  <c r="T1612" i="1" s="1"/>
  <c r="A1611" i="1"/>
  <c r="T1611" i="1" s="1"/>
  <c r="A1610" i="1"/>
  <c r="T1610" i="1" s="1"/>
  <c r="A1609" i="1"/>
  <c r="T1609" i="1" s="1"/>
  <c r="A1608" i="1"/>
  <c r="T1608" i="1" s="1"/>
  <c r="A1607" i="1"/>
  <c r="T1607" i="1" s="1"/>
  <c r="A1606" i="1"/>
  <c r="T1606" i="1" s="1"/>
  <c r="A1605" i="1"/>
  <c r="T1605" i="1" s="1"/>
  <c r="A1604" i="1"/>
  <c r="T1604" i="1" s="1"/>
  <c r="A1603" i="1"/>
  <c r="T1603" i="1" s="1"/>
  <c r="A1602" i="1"/>
  <c r="T1602" i="1" s="1"/>
  <c r="A1601" i="1"/>
  <c r="T1601" i="1" s="1"/>
  <c r="A1600" i="1"/>
  <c r="T1600" i="1" s="1"/>
  <c r="A1599" i="1"/>
  <c r="T1599" i="1" s="1"/>
  <c r="A1598" i="1"/>
  <c r="T1598" i="1" s="1"/>
  <c r="A1597" i="1"/>
  <c r="T1597" i="1" s="1"/>
  <c r="A1596" i="1"/>
  <c r="T1596" i="1" s="1"/>
  <c r="A1595" i="1"/>
  <c r="T1595" i="1" s="1"/>
  <c r="A1594" i="1"/>
  <c r="T1594" i="1" s="1"/>
  <c r="A1593" i="1"/>
  <c r="T1593" i="1" s="1"/>
  <c r="A1592" i="1"/>
  <c r="T1592" i="1" s="1"/>
  <c r="A1591" i="1"/>
  <c r="T1591" i="1" s="1"/>
  <c r="A1590" i="1"/>
  <c r="T1590" i="1" s="1"/>
  <c r="A1589" i="1"/>
  <c r="T1589" i="1" s="1"/>
  <c r="A1588" i="1"/>
  <c r="T1588" i="1" s="1"/>
  <c r="A1587" i="1"/>
  <c r="T1587" i="1" s="1"/>
  <c r="A1586" i="1"/>
  <c r="T1586" i="1" s="1"/>
  <c r="A1585" i="1"/>
  <c r="T1585" i="1" s="1"/>
  <c r="A1584" i="1"/>
  <c r="T1584" i="1" s="1"/>
  <c r="A1583" i="1"/>
  <c r="T1583" i="1" s="1"/>
  <c r="A1582" i="1"/>
  <c r="T1582" i="1" s="1"/>
  <c r="A1581" i="1"/>
  <c r="T1581" i="1" s="1"/>
  <c r="A1580" i="1"/>
  <c r="T1580" i="1" s="1"/>
  <c r="A1579" i="1"/>
  <c r="T1579" i="1" s="1"/>
  <c r="A1578" i="1"/>
  <c r="T1578" i="1" s="1"/>
  <c r="A1577" i="1"/>
  <c r="T1577" i="1" s="1"/>
  <c r="A1576" i="1"/>
  <c r="T1576" i="1" s="1"/>
  <c r="A1575" i="1"/>
  <c r="T1575" i="1" s="1"/>
  <c r="A1574" i="1"/>
  <c r="T1574" i="1" s="1"/>
  <c r="A1573" i="1"/>
  <c r="T1573" i="1" s="1"/>
  <c r="A1572" i="1"/>
  <c r="T1572" i="1" s="1"/>
  <c r="A1571" i="1"/>
  <c r="T1571" i="1" s="1"/>
  <c r="A1570" i="1"/>
  <c r="T1570" i="1" s="1"/>
  <c r="A1569" i="1"/>
  <c r="T1569" i="1" s="1"/>
  <c r="A1568" i="1"/>
  <c r="T1568" i="1" s="1"/>
  <c r="A1567" i="1"/>
  <c r="T1567" i="1" s="1"/>
  <c r="A1566" i="1"/>
  <c r="T1566" i="1" s="1"/>
  <c r="A1565" i="1"/>
  <c r="T1565" i="1" s="1"/>
  <c r="A1564" i="1"/>
  <c r="T1564" i="1" s="1"/>
  <c r="A1563" i="1"/>
  <c r="T1563" i="1" s="1"/>
  <c r="A1562" i="1"/>
  <c r="T1562" i="1" s="1"/>
  <c r="A1561" i="1"/>
  <c r="T1561" i="1" s="1"/>
  <c r="A1560" i="1"/>
  <c r="T1560" i="1" s="1"/>
  <c r="A1559" i="1"/>
  <c r="T1559" i="1" s="1"/>
  <c r="A1558" i="1"/>
  <c r="T1558" i="1" s="1"/>
  <c r="A1557" i="1"/>
  <c r="T1557" i="1" s="1"/>
  <c r="A1556" i="1"/>
  <c r="T1556" i="1" s="1"/>
  <c r="A1555" i="1"/>
  <c r="T1555" i="1" s="1"/>
  <c r="A1554" i="1"/>
  <c r="T1554" i="1" s="1"/>
  <c r="A1553" i="1"/>
  <c r="T1553" i="1" s="1"/>
  <c r="A1552" i="1"/>
  <c r="T1552" i="1" s="1"/>
  <c r="A1551" i="1"/>
  <c r="T1551" i="1" s="1"/>
  <c r="A1550" i="1"/>
  <c r="T1550" i="1" s="1"/>
  <c r="A1549" i="1"/>
  <c r="T1549" i="1" s="1"/>
  <c r="A1548" i="1"/>
  <c r="T1548" i="1" s="1"/>
  <c r="A1547" i="1"/>
  <c r="T1547" i="1" s="1"/>
  <c r="A1546" i="1"/>
  <c r="T1546" i="1" s="1"/>
  <c r="A1545" i="1"/>
  <c r="T1545" i="1" s="1"/>
  <c r="A1544" i="1"/>
  <c r="T1544" i="1" s="1"/>
  <c r="A1543" i="1"/>
  <c r="T1543" i="1" s="1"/>
  <c r="A1542" i="1"/>
  <c r="T1542" i="1" s="1"/>
  <c r="A1541" i="1"/>
  <c r="T1541" i="1" s="1"/>
  <c r="A1540" i="1"/>
  <c r="T1540" i="1" s="1"/>
  <c r="A1539" i="1"/>
  <c r="T1539" i="1" s="1"/>
  <c r="A1538" i="1"/>
  <c r="T1538" i="1" s="1"/>
  <c r="A1537" i="1"/>
  <c r="T1537" i="1" s="1"/>
  <c r="A1536" i="1"/>
  <c r="T1536" i="1" s="1"/>
  <c r="A1535" i="1"/>
  <c r="T1535" i="1" s="1"/>
  <c r="A1534" i="1"/>
  <c r="T1534" i="1" s="1"/>
  <c r="A1533" i="1"/>
  <c r="T1533" i="1" s="1"/>
  <c r="A1532" i="1"/>
  <c r="T1532" i="1" s="1"/>
  <c r="A1531" i="1"/>
  <c r="T1531" i="1" s="1"/>
  <c r="A1530" i="1"/>
  <c r="T1530" i="1" s="1"/>
  <c r="A1529" i="1"/>
  <c r="T1529" i="1" s="1"/>
  <c r="A1528" i="1"/>
  <c r="T1528" i="1" s="1"/>
  <c r="A1527" i="1"/>
  <c r="T1527" i="1" s="1"/>
  <c r="A1526" i="1"/>
  <c r="T1526" i="1" s="1"/>
  <c r="A1525" i="1"/>
  <c r="T1525" i="1" s="1"/>
  <c r="A1524" i="1"/>
  <c r="T1524" i="1" s="1"/>
  <c r="A1523" i="1"/>
  <c r="T1523" i="1" s="1"/>
  <c r="A1522" i="1"/>
  <c r="T1522" i="1" s="1"/>
  <c r="A1521" i="1"/>
  <c r="T1521" i="1" s="1"/>
  <c r="A1520" i="1"/>
  <c r="T1520" i="1" s="1"/>
  <c r="A1519" i="1"/>
  <c r="T1519" i="1" s="1"/>
  <c r="A1518" i="1"/>
  <c r="T1518" i="1" s="1"/>
  <c r="A1517" i="1"/>
  <c r="T1517" i="1" s="1"/>
  <c r="A1516" i="1"/>
  <c r="T1516" i="1" s="1"/>
  <c r="A1515" i="1"/>
  <c r="T1515" i="1" s="1"/>
  <c r="A1514" i="1"/>
  <c r="T1514" i="1" s="1"/>
  <c r="A1513" i="1"/>
  <c r="T1513" i="1" s="1"/>
  <c r="A1512" i="1"/>
  <c r="T1512" i="1" s="1"/>
  <c r="A1511" i="1"/>
  <c r="T1511" i="1" s="1"/>
  <c r="A1510" i="1"/>
  <c r="T1510" i="1" s="1"/>
  <c r="A1509" i="1"/>
  <c r="T1509" i="1" s="1"/>
  <c r="A1508" i="1"/>
  <c r="T1508" i="1" s="1"/>
  <c r="A1507" i="1"/>
  <c r="T1507" i="1" s="1"/>
  <c r="A1506" i="1"/>
  <c r="T1506" i="1" s="1"/>
  <c r="A1505" i="1"/>
  <c r="T1505" i="1" s="1"/>
  <c r="A1504" i="1"/>
  <c r="T1504" i="1" s="1"/>
  <c r="A1503" i="1"/>
  <c r="T1503" i="1" s="1"/>
  <c r="A1502" i="1"/>
  <c r="T1502" i="1" s="1"/>
  <c r="A1501" i="1"/>
  <c r="T1501" i="1" s="1"/>
  <c r="A1500" i="1"/>
  <c r="T1500" i="1" s="1"/>
  <c r="A1499" i="1"/>
  <c r="T1499" i="1" s="1"/>
  <c r="A1498" i="1"/>
  <c r="T1498" i="1" s="1"/>
  <c r="A1497" i="1"/>
  <c r="T1497" i="1" s="1"/>
  <c r="A1496" i="1"/>
  <c r="T1496" i="1" s="1"/>
  <c r="A1495" i="1"/>
  <c r="T1495" i="1" s="1"/>
  <c r="A1494" i="1"/>
  <c r="T1494" i="1" s="1"/>
  <c r="A1493" i="1"/>
  <c r="T1493" i="1" s="1"/>
  <c r="A1492" i="1"/>
  <c r="T1492" i="1" s="1"/>
  <c r="A1491" i="1"/>
  <c r="T1491" i="1" s="1"/>
  <c r="A1490" i="1"/>
  <c r="T1490" i="1" s="1"/>
  <c r="A1489" i="1"/>
  <c r="T1489" i="1" s="1"/>
  <c r="A1488" i="1"/>
  <c r="T1488" i="1" s="1"/>
  <c r="A1487" i="1"/>
  <c r="T1487" i="1" s="1"/>
  <c r="A1486" i="1"/>
  <c r="T1486" i="1" s="1"/>
  <c r="A1485" i="1"/>
  <c r="T1485" i="1" s="1"/>
  <c r="A1484" i="1"/>
  <c r="T1484" i="1" s="1"/>
  <c r="A1483" i="1"/>
  <c r="T1483" i="1" s="1"/>
  <c r="A1482" i="1"/>
  <c r="T1482" i="1" s="1"/>
  <c r="A1481" i="1"/>
  <c r="T1481" i="1" s="1"/>
  <c r="A1480" i="1"/>
  <c r="T1480" i="1" s="1"/>
  <c r="A1479" i="1"/>
  <c r="T1479" i="1" s="1"/>
  <c r="A1478" i="1"/>
  <c r="T1478" i="1" s="1"/>
  <c r="A1477" i="1"/>
  <c r="T1477" i="1" s="1"/>
  <c r="A1476" i="1"/>
  <c r="T1476" i="1" s="1"/>
  <c r="A1475" i="1"/>
  <c r="T1475" i="1" s="1"/>
  <c r="A1474" i="1"/>
  <c r="T1474" i="1" s="1"/>
  <c r="A1473" i="1"/>
  <c r="T1473" i="1" s="1"/>
  <c r="A1472" i="1"/>
  <c r="T1472" i="1" s="1"/>
  <c r="A1471" i="1"/>
  <c r="T1471" i="1" s="1"/>
  <c r="A1470" i="1"/>
  <c r="T1470" i="1" s="1"/>
  <c r="A1469" i="1"/>
  <c r="T1469" i="1" s="1"/>
  <c r="A1468" i="1"/>
  <c r="T1468" i="1" s="1"/>
  <c r="A1467" i="1"/>
  <c r="T1467" i="1" s="1"/>
  <c r="A1466" i="1"/>
  <c r="T1466" i="1" s="1"/>
  <c r="A1465" i="1"/>
  <c r="T1465" i="1" s="1"/>
  <c r="A1464" i="1"/>
  <c r="T1464" i="1" s="1"/>
  <c r="A1463" i="1"/>
  <c r="T1463" i="1" s="1"/>
  <c r="A1462" i="1"/>
  <c r="T1462" i="1" s="1"/>
  <c r="A1461" i="1"/>
  <c r="T1461" i="1" s="1"/>
  <c r="A1460" i="1"/>
  <c r="T1460" i="1" s="1"/>
  <c r="A1459" i="1"/>
  <c r="T1459" i="1" s="1"/>
  <c r="A1458" i="1"/>
  <c r="T1458" i="1" s="1"/>
  <c r="A1457" i="1"/>
  <c r="T1457" i="1" s="1"/>
  <c r="A1456" i="1"/>
  <c r="T1456" i="1" s="1"/>
  <c r="A1455" i="1"/>
  <c r="T1455" i="1" s="1"/>
  <c r="A1454" i="1"/>
  <c r="T1454" i="1" s="1"/>
  <c r="A1453" i="1"/>
  <c r="T1453" i="1" s="1"/>
  <c r="A1452" i="1"/>
  <c r="T1452" i="1" s="1"/>
  <c r="A1451" i="1"/>
  <c r="T1451" i="1" s="1"/>
  <c r="A1450" i="1"/>
  <c r="T1450" i="1" s="1"/>
  <c r="A1449" i="1"/>
  <c r="T1449" i="1" s="1"/>
  <c r="A1448" i="1"/>
  <c r="T1448" i="1" s="1"/>
  <c r="A1447" i="1"/>
  <c r="T1447" i="1" s="1"/>
  <c r="A1446" i="1"/>
  <c r="T1446" i="1" s="1"/>
  <c r="A1445" i="1"/>
  <c r="T1445" i="1" s="1"/>
  <c r="A1444" i="1"/>
  <c r="T1444" i="1" s="1"/>
  <c r="A1443" i="1"/>
  <c r="T1443" i="1" s="1"/>
  <c r="A1442" i="1"/>
  <c r="T1442" i="1" s="1"/>
  <c r="A1441" i="1"/>
  <c r="T1441" i="1" s="1"/>
  <c r="A1440" i="1"/>
  <c r="T1440" i="1" s="1"/>
  <c r="A1439" i="1"/>
  <c r="T1439" i="1" s="1"/>
  <c r="A1438" i="1"/>
  <c r="T1438" i="1" s="1"/>
  <c r="A1437" i="1"/>
  <c r="T1437" i="1" s="1"/>
  <c r="A1436" i="1"/>
  <c r="T1436" i="1" s="1"/>
  <c r="A1435" i="1"/>
  <c r="T1435" i="1" s="1"/>
  <c r="A1434" i="1"/>
  <c r="T1434" i="1" s="1"/>
  <c r="A1433" i="1"/>
  <c r="T1433" i="1" s="1"/>
  <c r="A1432" i="1"/>
  <c r="T1432" i="1" s="1"/>
  <c r="A1431" i="1"/>
  <c r="T1431" i="1" s="1"/>
  <c r="A1430" i="1"/>
  <c r="T1430" i="1" s="1"/>
  <c r="A1429" i="1"/>
  <c r="T1429" i="1" s="1"/>
  <c r="A1428" i="1"/>
  <c r="T1428" i="1" s="1"/>
  <c r="A1427" i="1"/>
  <c r="T1427" i="1" s="1"/>
  <c r="A1426" i="1"/>
  <c r="T1426" i="1" s="1"/>
  <c r="A1425" i="1"/>
  <c r="T1425" i="1" s="1"/>
  <c r="A1424" i="1"/>
  <c r="T1424" i="1" s="1"/>
  <c r="A1423" i="1"/>
  <c r="T1423" i="1" s="1"/>
  <c r="A1422" i="1"/>
  <c r="T1422" i="1" s="1"/>
  <c r="A1421" i="1"/>
  <c r="T1421" i="1" s="1"/>
  <c r="A1420" i="1"/>
  <c r="T1420" i="1" s="1"/>
  <c r="A1419" i="1"/>
  <c r="T1419" i="1" s="1"/>
  <c r="A1418" i="1"/>
  <c r="T1418" i="1" s="1"/>
  <c r="A1417" i="1"/>
  <c r="T1417" i="1" s="1"/>
  <c r="A1416" i="1"/>
  <c r="T1416" i="1" s="1"/>
  <c r="A1415" i="1"/>
  <c r="T1415" i="1" s="1"/>
  <c r="A1414" i="1"/>
  <c r="T1414" i="1" s="1"/>
  <c r="A1413" i="1"/>
  <c r="T1413" i="1" s="1"/>
  <c r="A1412" i="1"/>
  <c r="T1412" i="1" s="1"/>
  <c r="A1411" i="1"/>
  <c r="T1411" i="1" s="1"/>
  <c r="A1410" i="1"/>
  <c r="T1410" i="1" s="1"/>
  <c r="A1409" i="1"/>
  <c r="T1409" i="1" s="1"/>
  <c r="A1408" i="1"/>
  <c r="T1408" i="1" s="1"/>
  <c r="A1407" i="1"/>
  <c r="T1407" i="1" s="1"/>
  <c r="A1406" i="1"/>
  <c r="T1406" i="1" s="1"/>
  <c r="A1405" i="1"/>
  <c r="T1405" i="1" s="1"/>
  <c r="A1404" i="1"/>
  <c r="T1404" i="1" s="1"/>
  <c r="A1403" i="1"/>
  <c r="T1403" i="1" s="1"/>
  <c r="A1402" i="1"/>
  <c r="T1402" i="1" s="1"/>
  <c r="A1401" i="1"/>
  <c r="T1401" i="1" s="1"/>
  <c r="A1400" i="1"/>
  <c r="T1400" i="1" s="1"/>
  <c r="A1399" i="1"/>
  <c r="T1399" i="1" s="1"/>
  <c r="A1398" i="1"/>
  <c r="T1398" i="1" s="1"/>
  <c r="A1397" i="1"/>
  <c r="T1397" i="1" s="1"/>
  <c r="A1396" i="1"/>
  <c r="T1396" i="1" s="1"/>
  <c r="A1395" i="1"/>
  <c r="T1395" i="1" s="1"/>
  <c r="A1394" i="1"/>
  <c r="T1394" i="1" s="1"/>
  <c r="A1393" i="1"/>
  <c r="T1393" i="1" s="1"/>
  <c r="A1392" i="1"/>
  <c r="T1392" i="1" s="1"/>
  <c r="A1391" i="1"/>
  <c r="T1391" i="1" s="1"/>
  <c r="A1390" i="1"/>
  <c r="T1390" i="1" s="1"/>
  <c r="A1389" i="1"/>
  <c r="T1389" i="1" s="1"/>
  <c r="A1388" i="1"/>
  <c r="T1388" i="1" s="1"/>
  <c r="A1387" i="1"/>
  <c r="T1387" i="1" s="1"/>
  <c r="A1386" i="1"/>
  <c r="T1386" i="1" s="1"/>
  <c r="A1385" i="1"/>
  <c r="T1385" i="1" s="1"/>
  <c r="A1384" i="1"/>
  <c r="T1384" i="1" s="1"/>
  <c r="A1383" i="1"/>
  <c r="T1383" i="1" s="1"/>
  <c r="A1382" i="1"/>
  <c r="T1382" i="1" s="1"/>
  <c r="A1381" i="1"/>
  <c r="T1381" i="1" s="1"/>
  <c r="A1380" i="1"/>
  <c r="T1380" i="1" s="1"/>
  <c r="A1379" i="1"/>
  <c r="T1379" i="1" s="1"/>
  <c r="A1378" i="1"/>
  <c r="T1378" i="1" s="1"/>
  <c r="A1377" i="1"/>
  <c r="T1377" i="1" s="1"/>
  <c r="A1376" i="1"/>
  <c r="T1376" i="1" s="1"/>
  <c r="A1375" i="1"/>
  <c r="T1375" i="1" s="1"/>
  <c r="A1374" i="1"/>
  <c r="T1374" i="1" s="1"/>
  <c r="A1373" i="1"/>
  <c r="T1373" i="1" s="1"/>
  <c r="A1372" i="1"/>
  <c r="T1372" i="1" s="1"/>
  <c r="A1371" i="1"/>
  <c r="T1371" i="1" s="1"/>
  <c r="A1370" i="1"/>
  <c r="T1370" i="1" s="1"/>
  <c r="A1369" i="1"/>
  <c r="T1369" i="1" s="1"/>
  <c r="A1368" i="1"/>
  <c r="T1368" i="1" s="1"/>
  <c r="A1367" i="1"/>
  <c r="T1367" i="1" s="1"/>
  <c r="A1366" i="1"/>
  <c r="T1366" i="1" s="1"/>
  <c r="A1365" i="1"/>
  <c r="T1365" i="1" s="1"/>
  <c r="A1364" i="1"/>
  <c r="T1364" i="1" s="1"/>
  <c r="A1363" i="1"/>
  <c r="T1363" i="1" s="1"/>
  <c r="A1362" i="1"/>
  <c r="T1362" i="1" s="1"/>
  <c r="A1361" i="1"/>
  <c r="T1361" i="1" s="1"/>
  <c r="A1360" i="1"/>
  <c r="T1360" i="1" s="1"/>
  <c r="A1359" i="1"/>
  <c r="T1359" i="1" s="1"/>
  <c r="A1358" i="1"/>
  <c r="T1358" i="1" s="1"/>
  <c r="A1357" i="1"/>
  <c r="T1357" i="1" s="1"/>
  <c r="A1356" i="1"/>
  <c r="T1356" i="1" s="1"/>
  <c r="A1355" i="1"/>
  <c r="T1355" i="1" s="1"/>
  <c r="A1354" i="1"/>
  <c r="T1354" i="1" s="1"/>
  <c r="A1353" i="1"/>
  <c r="T1353" i="1" s="1"/>
  <c r="A1352" i="1"/>
  <c r="T1352" i="1" s="1"/>
  <c r="A1351" i="1"/>
  <c r="T1351" i="1" s="1"/>
  <c r="A1350" i="1"/>
  <c r="T1350" i="1" s="1"/>
  <c r="A1349" i="1"/>
  <c r="T1349" i="1" s="1"/>
  <c r="A1348" i="1"/>
  <c r="T1348" i="1" s="1"/>
  <c r="A1347" i="1"/>
  <c r="T1347" i="1" s="1"/>
  <c r="A1346" i="1"/>
  <c r="T1346" i="1" s="1"/>
  <c r="A1345" i="1"/>
  <c r="T1345" i="1" s="1"/>
  <c r="A1344" i="1"/>
  <c r="T1344" i="1" s="1"/>
  <c r="A1343" i="1"/>
  <c r="T1343" i="1" s="1"/>
  <c r="A1342" i="1"/>
  <c r="T1342" i="1" s="1"/>
  <c r="A1341" i="1"/>
  <c r="T1341" i="1" s="1"/>
  <c r="A1340" i="1"/>
  <c r="T1340" i="1" s="1"/>
  <c r="A1339" i="1"/>
  <c r="T1339" i="1" s="1"/>
  <c r="A1338" i="1"/>
  <c r="T1338" i="1" s="1"/>
  <c r="A1337" i="1"/>
  <c r="T1337" i="1" s="1"/>
  <c r="A1336" i="1"/>
  <c r="T1336" i="1" s="1"/>
  <c r="A1335" i="1"/>
  <c r="T1335" i="1" s="1"/>
  <c r="A1334" i="1"/>
  <c r="T1334" i="1" s="1"/>
  <c r="A1333" i="1"/>
  <c r="T1333" i="1" s="1"/>
  <c r="A1332" i="1"/>
  <c r="T1332" i="1" s="1"/>
  <c r="A1331" i="1"/>
  <c r="T1331" i="1" s="1"/>
  <c r="A1330" i="1"/>
  <c r="T1330" i="1" s="1"/>
  <c r="A1329" i="1"/>
  <c r="T1329" i="1" s="1"/>
  <c r="A1328" i="1"/>
  <c r="T1328" i="1" s="1"/>
  <c r="A1327" i="1"/>
  <c r="T1327" i="1" s="1"/>
  <c r="A1326" i="1"/>
  <c r="T1326" i="1" s="1"/>
  <c r="A1325" i="1"/>
  <c r="T1325" i="1" s="1"/>
  <c r="A1324" i="1"/>
  <c r="T1324" i="1" s="1"/>
  <c r="A1323" i="1"/>
  <c r="T1323" i="1" s="1"/>
  <c r="A1322" i="1"/>
  <c r="T1322" i="1" s="1"/>
  <c r="A1321" i="1"/>
  <c r="T1321" i="1" s="1"/>
  <c r="A1320" i="1"/>
  <c r="T1320" i="1" s="1"/>
  <c r="A1319" i="1"/>
  <c r="T1319" i="1" s="1"/>
  <c r="A1318" i="1"/>
  <c r="T1318" i="1" s="1"/>
  <c r="A1317" i="1"/>
  <c r="T1317" i="1" s="1"/>
  <c r="A1316" i="1"/>
  <c r="T1316" i="1" s="1"/>
  <c r="A1315" i="1"/>
  <c r="T1315" i="1" s="1"/>
  <c r="A1314" i="1"/>
  <c r="T1314" i="1" s="1"/>
  <c r="A1313" i="1"/>
  <c r="T1313" i="1" s="1"/>
  <c r="A1312" i="1"/>
  <c r="T1312" i="1" s="1"/>
  <c r="A1311" i="1"/>
  <c r="T1311" i="1" s="1"/>
  <c r="A1310" i="1"/>
  <c r="T1310" i="1" s="1"/>
  <c r="A1309" i="1"/>
  <c r="T1309" i="1" s="1"/>
  <c r="A1308" i="1"/>
  <c r="T1308" i="1" s="1"/>
  <c r="A1307" i="1"/>
  <c r="T1307" i="1" s="1"/>
  <c r="A1306" i="1"/>
  <c r="T1306" i="1" s="1"/>
  <c r="A1305" i="1"/>
  <c r="T1305" i="1" s="1"/>
  <c r="A1304" i="1"/>
  <c r="T1304" i="1" s="1"/>
  <c r="A1303" i="1"/>
  <c r="T1303" i="1" s="1"/>
  <c r="A1302" i="1"/>
  <c r="T1302" i="1" s="1"/>
  <c r="A1301" i="1"/>
  <c r="T1301" i="1" s="1"/>
  <c r="A1300" i="1"/>
  <c r="T1300" i="1" s="1"/>
  <c r="A1299" i="1"/>
  <c r="T1299" i="1" s="1"/>
  <c r="A1298" i="1"/>
  <c r="T1298" i="1" s="1"/>
  <c r="A1297" i="1"/>
  <c r="T1297" i="1" s="1"/>
  <c r="A1296" i="1"/>
  <c r="T1296" i="1" s="1"/>
  <c r="A1295" i="1"/>
  <c r="T1295" i="1" s="1"/>
  <c r="A1294" i="1"/>
  <c r="T1294" i="1" s="1"/>
  <c r="A1293" i="1"/>
  <c r="T1293" i="1" s="1"/>
  <c r="A1292" i="1"/>
  <c r="T1292" i="1" s="1"/>
  <c r="A1291" i="1"/>
  <c r="T1291" i="1" s="1"/>
  <c r="A1290" i="1"/>
  <c r="T1290" i="1" s="1"/>
  <c r="A1289" i="1"/>
  <c r="T1289" i="1" s="1"/>
  <c r="A1288" i="1"/>
  <c r="T1288" i="1" s="1"/>
  <c r="A1287" i="1"/>
  <c r="T1287" i="1" s="1"/>
  <c r="A1286" i="1"/>
  <c r="T1286" i="1" s="1"/>
  <c r="A1285" i="1"/>
  <c r="T1285" i="1" s="1"/>
  <c r="A1284" i="1"/>
  <c r="T1284" i="1" s="1"/>
  <c r="A1283" i="1"/>
  <c r="T1283" i="1" s="1"/>
  <c r="A1282" i="1"/>
  <c r="T1282" i="1" s="1"/>
  <c r="A1281" i="1"/>
  <c r="T1281" i="1" s="1"/>
  <c r="A1280" i="1"/>
  <c r="T1280" i="1" s="1"/>
  <c r="A1279" i="1"/>
  <c r="T1279" i="1" s="1"/>
  <c r="A1278" i="1"/>
  <c r="T1278" i="1" s="1"/>
  <c r="A1277" i="1"/>
  <c r="T1277" i="1" s="1"/>
  <c r="A1276" i="1"/>
  <c r="T1276" i="1" s="1"/>
  <c r="A1275" i="1"/>
  <c r="T1275" i="1" s="1"/>
  <c r="A1274" i="1"/>
  <c r="T1274" i="1" s="1"/>
  <c r="A1273" i="1"/>
  <c r="T1273" i="1" s="1"/>
  <c r="A1272" i="1"/>
  <c r="T1272" i="1" s="1"/>
  <c r="A1271" i="1"/>
  <c r="T1271" i="1" s="1"/>
  <c r="A1270" i="1"/>
  <c r="T1270" i="1" s="1"/>
  <c r="A1269" i="1"/>
  <c r="T1269" i="1" s="1"/>
  <c r="A1268" i="1"/>
  <c r="T1268" i="1" s="1"/>
  <c r="A1267" i="1"/>
  <c r="T1267" i="1" s="1"/>
  <c r="A1266" i="1"/>
  <c r="T1266" i="1" s="1"/>
  <c r="A1265" i="1"/>
  <c r="T1265" i="1" s="1"/>
  <c r="A1264" i="1"/>
  <c r="T1264" i="1" s="1"/>
  <c r="A1263" i="1"/>
  <c r="T1263" i="1" s="1"/>
  <c r="A1262" i="1"/>
  <c r="T1262" i="1" s="1"/>
  <c r="A1261" i="1"/>
  <c r="T1261" i="1" s="1"/>
  <c r="A1260" i="1"/>
  <c r="T1260" i="1" s="1"/>
  <c r="A1259" i="1"/>
  <c r="T1259" i="1" s="1"/>
  <c r="A1258" i="1"/>
  <c r="T1258" i="1" s="1"/>
  <c r="A1257" i="1"/>
  <c r="T1257" i="1" s="1"/>
  <c r="A1256" i="1"/>
  <c r="T1256" i="1" s="1"/>
  <c r="A1255" i="1"/>
  <c r="T1255" i="1" s="1"/>
  <c r="A1254" i="1"/>
  <c r="T1254" i="1" s="1"/>
  <c r="A1253" i="1"/>
  <c r="T1253" i="1" s="1"/>
  <c r="A1252" i="1"/>
  <c r="T1252" i="1" s="1"/>
  <c r="A1251" i="1"/>
  <c r="T1251" i="1" s="1"/>
  <c r="A1250" i="1"/>
  <c r="T1250" i="1" s="1"/>
  <c r="A1249" i="1"/>
  <c r="T1249" i="1" s="1"/>
  <c r="A1248" i="1"/>
  <c r="T1248" i="1" s="1"/>
  <c r="A1247" i="1"/>
  <c r="T1247" i="1" s="1"/>
  <c r="A1246" i="1"/>
  <c r="T1246" i="1" s="1"/>
  <c r="A1245" i="1"/>
  <c r="T1245" i="1" s="1"/>
  <c r="A1244" i="1"/>
  <c r="T1244" i="1" s="1"/>
  <c r="A1243" i="1"/>
  <c r="T1243" i="1" s="1"/>
  <c r="A1242" i="1"/>
  <c r="T1242" i="1" s="1"/>
  <c r="A1241" i="1"/>
  <c r="T1241" i="1" s="1"/>
  <c r="A1240" i="1"/>
  <c r="T1240" i="1" s="1"/>
  <c r="A1239" i="1"/>
  <c r="T1239" i="1" s="1"/>
  <c r="A1238" i="1"/>
  <c r="T1238" i="1" s="1"/>
  <c r="A1237" i="1"/>
  <c r="T1237" i="1" s="1"/>
  <c r="A1236" i="1"/>
  <c r="T1236" i="1" s="1"/>
  <c r="A1235" i="1"/>
  <c r="T1235" i="1" s="1"/>
  <c r="A1234" i="1"/>
  <c r="T1234" i="1" s="1"/>
  <c r="A1233" i="1"/>
  <c r="T1233" i="1" s="1"/>
  <c r="A1232" i="1"/>
  <c r="T1232" i="1" s="1"/>
  <c r="A1231" i="1"/>
  <c r="T1231" i="1" s="1"/>
  <c r="A1230" i="1"/>
  <c r="T1230" i="1" s="1"/>
  <c r="A1229" i="1"/>
  <c r="T1229" i="1" s="1"/>
  <c r="A1228" i="1"/>
  <c r="T1228" i="1" s="1"/>
  <c r="A1227" i="1"/>
  <c r="T1227" i="1" s="1"/>
  <c r="A1226" i="1"/>
  <c r="T1226" i="1" s="1"/>
  <c r="A1225" i="1"/>
  <c r="T1225" i="1" s="1"/>
  <c r="A1224" i="1"/>
  <c r="T1224" i="1" s="1"/>
  <c r="A1223" i="1"/>
  <c r="T1223" i="1" s="1"/>
  <c r="A1222" i="1"/>
  <c r="T1222" i="1" s="1"/>
  <c r="A1221" i="1"/>
  <c r="T1221" i="1" s="1"/>
  <c r="A1220" i="1"/>
  <c r="T1220" i="1" s="1"/>
  <c r="A1219" i="1"/>
  <c r="T1219" i="1" s="1"/>
  <c r="A1218" i="1"/>
  <c r="T1218" i="1" s="1"/>
  <c r="A1217" i="1"/>
  <c r="T1217" i="1" s="1"/>
  <c r="A1216" i="1"/>
  <c r="T1216" i="1" s="1"/>
  <c r="A1215" i="1"/>
  <c r="T1215" i="1" s="1"/>
  <c r="A1214" i="1"/>
  <c r="T1214" i="1" s="1"/>
  <c r="A1213" i="1"/>
  <c r="T1213" i="1" s="1"/>
  <c r="A1212" i="1"/>
  <c r="T1212" i="1" s="1"/>
  <c r="A1211" i="1"/>
  <c r="T1211" i="1" s="1"/>
  <c r="A1210" i="1"/>
  <c r="T1210" i="1" s="1"/>
  <c r="A1209" i="1"/>
  <c r="T1209" i="1" s="1"/>
  <c r="A1208" i="1"/>
  <c r="T1208" i="1" s="1"/>
  <c r="A1207" i="1"/>
  <c r="T1207" i="1" s="1"/>
  <c r="A1206" i="1"/>
  <c r="T1206" i="1" s="1"/>
  <c r="A1205" i="1"/>
  <c r="T1205" i="1" s="1"/>
  <c r="A1204" i="1"/>
  <c r="T1204" i="1" s="1"/>
  <c r="A1203" i="1"/>
  <c r="T1203" i="1" s="1"/>
  <c r="A1202" i="1"/>
  <c r="T1202" i="1" s="1"/>
  <c r="A1201" i="1"/>
  <c r="T1201" i="1" s="1"/>
  <c r="A1200" i="1"/>
  <c r="T1200" i="1" s="1"/>
  <c r="A1199" i="1"/>
  <c r="T1199" i="1" s="1"/>
  <c r="A1198" i="1"/>
  <c r="T1198" i="1" s="1"/>
  <c r="A1197" i="1"/>
  <c r="T1197" i="1" s="1"/>
  <c r="A1196" i="1"/>
  <c r="T1196" i="1" s="1"/>
  <c r="A1195" i="1"/>
  <c r="T1195" i="1" s="1"/>
  <c r="A1194" i="1"/>
  <c r="T1194" i="1" s="1"/>
  <c r="A1193" i="1"/>
  <c r="T1193" i="1" s="1"/>
  <c r="A1192" i="1"/>
  <c r="T1192" i="1" s="1"/>
  <c r="A1191" i="1"/>
  <c r="T1191" i="1" s="1"/>
  <c r="A1190" i="1"/>
  <c r="T1190" i="1" s="1"/>
  <c r="A1189" i="1"/>
  <c r="T1189" i="1" s="1"/>
  <c r="A1188" i="1"/>
  <c r="T1188" i="1" s="1"/>
  <c r="A1187" i="1"/>
  <c r="T1187" i="1" s="1"/>
  <c r="A1186" i="1"/>
  <c r="T1186" i="1" s="1"/>
  <c r="A1185" i="1"/>
  <c r="T1185" i="1" s="1"/>
  <c r="A1184" i="1"/>
  <c r="T1184" i="1" s="1"/>
  <c r="A1183" i="1"/>
  <c r="T1183" i="1" s="1"/>
  <c r="A1182" i="1"/>
  <c r="T1182" i="1" s="1"/>
  <c r="A1181" i="1"/>
  <c r="T1181" i="1" s="1"/>
  <c r="A1180" i="1"/>
  <c r="T1180" i="1" s="1"/>
  <c r="A1179" i="1"/>
  <c r="T1179" i="1" s="1"/>
  <c r="A1178" i="1"/>
  <c r="T1178" i="1" s="1"/>
  <c r="A1177" i="1"/>
  <c r="T1177" i="1" s="1"/>
  <c r="A1176" i="1"/>
  <c r="T1176" i="1" s="1"/>
  <c r="A1175" i="1"/>
  <c r="T1175" i="1" s="1"/>
  <c r="A1174" i="1"/>
  <c r="T1174" i="1" s="1"/>
  <c r="A1173" i="1"/>
  <c r="T1173" i="1" s="1"/>
  <c r="A1172" i="1"/>
  <c r="T1172" i="1" s="1"/>
  <c r="A1171" i="1"/>
  <c r="T1171" i="1" s="1"/>
  <c r="A1170" i="1"/>
  <c r="T1170" i="1" s="1"/>
  <c r="A1169" i="1"/>
  <c r="T1169" i="1" s="1"/>
  <c r="A1168" i="1"/>
  <c r="T1168" i="1" s="1"/>
  <c r="A1167" i="1"/>
  <c r="T1167" i="1" s="1"/>
  <c r="A1166" i="1"/>
  <c r="T1166" i="1" s="1"/>
  <c r="A1165" i="1"/>
  <c r="T1165" i="1" s="1"/>
  <c r="A1164" i="1"/>
  <c r="T1164" i="1" s="1"/>
  <c r="A1163" i="1"/>
  <c r="T1163" i="1" s="1"/>
  <c r="A1162" i="1"/>
  <c r="T1162" i="1" s="1"/>
  <c r="A1161" i="1"/>
  <c r="T1161" i="1" s="1"/>
  <c r="A1160" i="1"/>
  <c r="T1160" i="1" s="1"/>
  <c r="A1159" i="1"/>
  <c r="T1159" i="1" s="1"/>
  <c r="A1158" i="1"/>
  <c r="T1158" i="1" s="1"/>
  <c r="A1157" i="1"/>
  <c r="T1157" i="1" s="1"/>
  <c r="A1156" i="1"/>
  <c r="T1156" i="1" s="1"/>
  <c r="A1155" i="1"/>
  <c r="T1155" i="1" s="1"/>
  <c r="A1154" i="1"/>
  <c r="T1154" i="1" s="1"/>
  <c r="A1153" i="1"/>
  <c r="T1153" i="1" s="1"/>
  <c r="A1152" i="1"/>
  <c r="T1152" i="1" s="1"/>
  <c r="A1151" i="1"/>
  <c r="T1151" i="1" s="1"/>
  <c r="A1150" i="1"/>
  <c r="T1150" i="1" s="1"/>
  <c r="A1149" i="1"/>
  <c r="T1149" i="1" s="1"/>
  <c r="A1148" i="1"/>
  <c r="T1148" i="1" s="1"/>
  <c r="A1147" i="1"/>
  <c r="T1147" i="1" s="1"/>
  <c r="A1146" i="1"/>
  <c r="T1146" i="1" s="1"/>
  <c r="A1145" i="1"/>
  <c r="T1145" i="1" s="1"/>
  <c r="A1144" i="1"/>
  <c r="T1144" i="1" s="1"/>
  <c r="A1143" i="1"/>
  <c r="T1143" i="1" s="1"/>
  <c r="A1142" i="1"/>
  <c r="T1142" i="1" s="1"/>
  <c r="A1141" i="1"/>
  <c r="T1141" i="1" s="1"/>
  <c r="A1140" i="1"/>
  <c r="T1140" i="1" s="1"/>
  <c r="A1139" i="1"/>
  <c r="T1139" i="1" s="1"/>
  <c r="A1138" i="1"/>
  <c r="T1138" i="1" s="1"/>
  <c r="A1137" i="1"/>
  <c r="T1137" i="1" s="1"/>
  <c r="A1136" i="1"/>
  <c r="T1136" i="1" s="1"/>
  <c r="A1135" i="1"/>
  <c r="T1135" i="1" s="1"/>
  <c r="A1134" i="1"/>
  <c r="T1134" i="1" s="1"/>
  <c r="A1133" i="1"/>
  <c r="T1133" i="1" s="1"/>
  <c r="A1132" i="1"/>
  <c r="T1132" i="1" s="1"/>
  <c r="A1131" i="1"/>
  <c r="T1131" i="1" s="1"/>
  <c r="A1130" i="1"/>
  <c r="T1130" i="1" s="1"/>
  <c r="A1129" i="1"/>
  <c r="T1129" i="1" s="1"/>
  <c r="A1128" i="1"/>
  <c r="T1128" i="1" s="1"/>
  <c r="A1127" i="1"/>
  <c r="T1127" i="1" s="1"/>
  <c r="A1126" i="1"/>
  <c r="T1126" i="1" s="1"/>
  <c r="A1125" i="1"/>
  <c r="T1125" i="1" s="1"/>
  <c r="A1124" i="1"/>
  <c r="T1124" i="1" s="1"/>
  <c r="A1123" i="1"/>
  <c r="T1123" i="1" s="1"/>
  <c r="A1122" i="1"/>
  <c r="T1122" i="1" s="1"/>
  <c r="A1121" i="1"/>
  <c r="T1121" i="1" s="1"/>
  <c r="A1120" i="1"/>
  <c r="T1120" i="1" s="1"/>
  <c r="A1119" i="1"/>
  <c r="T1119" i="1" s="1"/>
  <c r="A1118" i="1"/>
  <c r="T1118" i="1" s="1"/>
  <c r="A1117" i="1"/>
  <c r="T1117" i="1" s="1"/>
  <c r="A1116" i="1"/>
  <c r="T1116" i="1" s="1"/>
  <c r="A1115" i="1"/>
  <c r="T1115" i="1" s="1"/>
  <c r="A1114" i="1"/>
  <c r="T1114" i="1" s="1"/>
  <c r="A1113" i="1"/>
  <c r="T1113" i="1" s="1"/>
  <c r="A1112" i="1"/>
  <c r="T1112" i="1" s="1"/>
  <c r="A1111" i="1"/>
  <c r="T1111" i="1" s="1"/>
  <c r="A1110" i="1"/>
  <c r="T1110" i="1" s="1"/>
  <c r="A1109" i="1"/>
  <c r="T1109" i="1" s="1"/>
  <c r="A1108" i="1"/>
  <c r="T1108" i="1" s="1"/>
  <c r="A1107" i="1"/>
  <c r="T1107" i="1" s="1"/>
  <c r="A1106" i="1"/>
  <c r="T1106" i="1" s="1"/>
  <c r="A1105" i="1"/>
  <c r="T1105" i="1" s="1"/>
  <c r="A1104" i="1"/>
  <c r="T1104" i="1" s="1"/>
  <c r="A1103" i="1"/>
  <c r="T1103" i="1" s="1"/>
  <c r="A1102" i="1"/>
  <c r="T1102" i="1" s="1"/>
  <c r="A1101" i="1"/>
  <c r="T1101" i="1" s="1"/>
  <c r="A1100" i="1"/>
  <c r="T1100" i="1" s="1"/>
  <c r="A1099" i="1"/>
  <c r="T1099" i="1" s="1"/>
  <c r="A1098" i="1"/>
  <c r="T1098" i="1" s="1"/>
  <c r="A1097" i="1"/>
  <c r="T1097" i="1" s="1"/>
  <c r="A1096" i="1"/>
  <c r="T1096" i="1" s="1"/>
  <c r="A1095" i="1"/>
  <c r="T1095" i="1" s="1"/>
  <c r="A1094" i="1"/>
  <c r="T1094" i="1" s="1"/>
  <c r="A1093" i="1"/>
  <c r="T1093" i="1" s="1"/>
  <c r="A1092" i="1"/>
  <c r="T1092" i="1" s="1"/>
  <c r="A1091" i="1"/>
  <c r="T1091" i="1" s="1"/>
  <c r="A1090" i="1"/>
  <c r="T1090" i="1" s="1"/>
  <c r="A1089" i="1"/>
  <c r="T1089" i="1" s="1"/>
  <c r="A1088" i="1"/>
  <c r="T1088" i="1" s="1"/>
  <c r="A1087" i="1"/>
  <c r="T1087" i="1" s="1"/>
  <c r="A1086" i="1"/>
  <c r="T1086" i="1" s="1"/>
  <c r="A1085" i="1"/>
  <c r="T1085" i="1" s="1"/>
  <c r="A1084" i="1"/>
  <c r="T1084" i="1" s="1"/>
  <c r="A1083" i="1"/>
  <c r="T1083" i="1" s="1"/>
  <c r="A1082" i="1"/>
  <c r="T1082" i="1" s="1"/>
  <c r="A1081" i="1"/>
  <c r="T1081" i="1" s="1"/>
  <c r="A1080" i="1"/>
  <c r="T1080" i="1" s="1"/>
  <c r="A1079" i="1"/>
  <c r="T1079" i="1" s="1"/>
  <c r="A1078" i="1"/>
  <c r="T1078" i="1" s="1"/>
  <c r="A1077" i="1"/>
  <c r="T1077" i="1" s="1"/>
  <c r="A1076" i="1"/>
  <c r="T1076" i="1" s="1"/>
  <c r="A1075" i="1"/>
  <c r="T1075" i="1" s="1"/>
  <c r="A1074" i="1"/>
  <c r="T1074" i="1" s="1"/>
  <c r="A1073" i="1"/>
  <c r="T1073" i="1" s="1"/>
  <c r="A1072" i="1"/>
  <c r="T1072" i="1" s="1"/>
  <c r="A1071" i="1"/>
  <c r="T1071" i="1" s="1"/>
  <c r="A1070" i="1"/>
  <c r="T1070" i="1" s="1"/>
  <c r="A1069" i="1"/>
  <c r="T1069" i="1" s="1"/>
  <c r="A1068" i="1"/>
  <c r="T1068" i="1" s="1"/>
  <c r="A1067" i="1"/>
  <c r="T1067" i="1" s="1"/>
  <c r="A1066" i="1"/>
  <c r="T1066" i="1" s="1"/>
  <c r="A1065" i="1"/>
  <c r="T1065" i="1" s="1"/>
  <c r="A1064" i="1"/>
  <c r="T1064" i="1" s="1"/>
  <c r="A1063" i="1"/>
  <c r="T1063" i="1" s="1"/>
  <c r="A1062" i="1"/>
  <c r="T1062" i="1" s="1"/>
  <c r="A1061" i="1"/>
  <c r="T1061" i="1" s="1"/>
  <c r="A1060" i="1"/>
  <c r="T1060" i="1" s="1"/>
  <c r="A1059" i="1"/>
  <c r="T1059" i="1" s="1"/>
  <c r="A1058" i="1"/>
  <c r="T1058" i="1" s="1"/>
  <c r="A1057" i="1"/>
  <c r="T1057" i="1" s="1"/>
  <c r="A1056" i="1"/>
  <c r="T1056" i="1" s="1"/>
  <c r="A1055" i="1"/>
  <c r="T1055" i="1" s="1"/>
  <c r="A1054" i="1"/>
  <c r="T1054" i="1" s="1"/>
  <c r="A1053" i="1"/>
  <c r="T1053" i="1" s="1"/>
  <c r="A1052" i="1"/>
  <c r="T1052" i="1" s="1"/>
  <c r="A1051" i="1"/>
  <c r="T1051" i="1" s="1"/>
  <c r="A1050" i="1"/>
  <c r="T1050" i="1" s="1"/>
  <c r="A1049" i="1"/>
  <c r="T1049" i="1" s="1"/>
  <c r="A1048" i="1"/>
  <c r="T1048" i="1" s="1"/>
  <c r="A1047" i="1"/>
  <c r="T1047" i="1" s="1"/>
  <c r="A1046" i="1"/>
  <c r="T1046" i="1" s="1"/>
  <c r="A1045" i="1"/>
  <c r="T1045" i="1" s="1"/>
  <c r="A1044" i="1"/>
  <c r="T1044" i="1" s="1"/>
  <c r="A1043" i="1"/>
  <c r="T1043" i="1" s="1"/>
  <c r="A1042" i="1"/>
  <c r="T1042" i="1" s="1"/>
  <c r="A1041" i="1"/>
  <c r="T1041" i="1" s="1"/>
  <c r="A1040" i="1"/>
  <c r="T1040" i="1" s="1"/>
  <c r="A1039" i="1"/>
  <c r="T1039" i="1" s="1"/>
  <c r="A1038" i="1"/>
  <c r="T1038" i="1" s="1"/>
  <c r="A1037" i="1"/>
  <c r="T1037" i="1" s="1"/>
  <c r="A1036" i="1"/>
  <c r="T1036" i="1" s="1"/>
  <c r="A1035" i="1"/>
  <c r="T1035" i="1" s="1"/>
  <c r="A1034" i="1"/>
  <c r="T1034" i="1" s="1"/>
  <c r="A1033" i="1"/>
  <c r="T1033" i="1" s="1"/>
  <c r="A1032" i="1"/>
  <c r="T1032" i="1" s="1"/>
  <c r="A1031" i="1"/>
  <c r="T1031" i="1" s="1"/>
  <c r="A1030" i="1"/>
  <c r="T1030" i="1" s="1"/>
  <c r="A1029" i="1"/>
  <c r="T1029" i="1" s="1"/>
  <c r="A1028" i="1"/>
  <c r="T1028" i="1" s="1"/>
  <c r="A1027" i="1"/>
  <c r="T1027" i="1" s="1"/>
  <c r="A1026" i="1"/>
  <c r="T1026" i="1" s="1"/>
  <c r="A1025" i="1"/>
  <c r="T1025" i="1" s="1"/>
  <c r="A1024" i="1"/>
  <c r="T1024" i="1" s="1"/>
  <c r="A1023" i="1"/>
  <c r="T1023" i="1" s="1"/>
  <c r="A1022" i="1"/>
  <c r="T1022" i="1" s="1"/>
  <c r="A1021" i="1"/>
  <c r="T1021" i="1" s="1"/>
  <c r="A1020" i="1"/>
  <c r="T1020" i="1" s="1"/>
  <c r="A1019" i="1"/>
  <c r="T1019" i="1" s="1"/>
  <c r="A1018" i="1"/>
  <c r="T1018" i="1" s="1"/>
  <c r="A1017" i="1"/>
  <c r="T1017" i="1" s="1"/>
  <c r="A1016" i="1"/>
  <c r="T1016" i="1" s="1"/>
  <c r="A1015" i="1"/>
  <c r="T1015" i="1" s="1"/>
  <c r="A1014" i="1"/>
  <c r="T1014" i="1" s="1"/>
  <c r="A1013" i="1"/>
  <c r="T1013" i="1" s="1"/>
  <c r="A1012" i="1"/>
  <c r="T1012" i="1" s="1"/>
  <c r="A1011" i="1"/>
  <c r="T1011" i="1" s="1"/>
  <c r="A1010" i="1"/>
  <c r="T1010" i="1" s="1"/>
  <c r="A1009" i="1"/>
  <c r="T1009" i="1" s="1"/>
  <c r="A1008" i="1"/>
  <c r="T1008" i="1" s="1"/>
  <c r="A1007" i="1"/>
  <c r="T1007" i="1" s="1"/>
  <c r="A1006" i="1"/>
  <c r="T1006" i="1" s="1"/>
  <c r="A1005" i="1"/>
  <c r="T1005" i="1" s="1"/>
  <c r="A1004" i="1"/>
  <c r="T1004" i="1" s="1"/>
  <c r="A1003" i="1"/>
  <c r="T1003" i="1" s="1"/>
  <c r="A1002" i="1"/>
  <c r="T1002" i="1" s="1"/>
  <c r="A1001" i="1"/>
  <c r="T1001" i="1" s="1"/>
  <c r="A1000" i="1"/>
  <c r="T1000" i="1" s="1"/>
  <c r="A999" i="1"/>
  <c r="T999" i="1" s="1"/>
  <c r="A998" i="1"/>
  <c r="T998" i="1" s="1"/>
  <c r="A997" i="1"/>
  <c r="T997" i="1" s="1"/>
  <c r="A996" i="1"/>
  <c r="T996" i="1" s="1"/>
  <c r="A995" i="1"/>
  <c r="T995" i="1" s="1"/>
  <c r="A994" i="1"/>
  <c r="T994" i="1" s="1"/>
  <c r="A993" i="1"/>
  <c r="T993" i="1" s="1"/>
  <c r="A992" i="1"/>
  <c r="T992" i="1" s="1"/>
  <c r="A991" i="1"/>
  <c r="T991" i="1" s="1"/>
  <c r="A990" i="1"/>
  <c r="T990" i="1" s="1"/>
  <c r="A989" i="1"/>
  <c r="T989" i="1" s="1"/>
  <c r="A988" i="1"/>
  <c r="T988" i="1" s="1"/>
  <c r="A987" i="1"/>
  <c r="T987" i="1" s="1"/>
  <c r="A986" i="1"/>
  <c r="T986" i="1" s="1"/>
  <c r="A985" i="1"/>
  <c r="T985" i="1" s="1"/>
  <c r="A984" i="1"/>
  <c r="T984" i="1" s="1"/>
  <c r="A983" i="1"/>
  <c r="T983" i="1" s="1"/>
  <c r="A982" i="1"/>
  <c r="T982" i="1" s="1"/>
  <c r="A981" i="1"/>
  <c r="T981" i="1" s="1"/>
  <c r="A980" i="1"/>
  <c r="T980" i="1" s="1"/>
  <c r="A979" i="1"/>
  <c r="T979" i="1" s="1"/>
  <c r="A978" i="1"/>
  <c r="T978" i="1" s="1"/>
  <c r="A977" i="1"/>
  <c r="T977" i="1" s="1"/>
  <c r="A976" i="1"/>
  <c r="T976" i="1" s="1"/>
  <c r="A975" i="1"/>
  <c r="T975" i="1" s="1"/>
  <c r="A974" i="1"/>
  <c r="T974" i="1" s="1"/>
  <c r="A973" i="1"/>
  <c r="T973" i="1" s="1"/>
  <c r="A972" i="1"/>
  <c r="T972" i="1" s="1"/>
  <c r="A971" i="1"/>
  <c r="T971" i="1" s="1"/>
  <c r="A970" i="1"/>
  <c r="T970" i="1" s="1"/>
  <c r="A969" i="1"/>
  <c r="T969" i="1" s="1"/>
  <c r="A968" i="1"/>
  <c r="T968" i="1" s="1"/>
  <c r="A967" i="1"/>
  <c r="T967" i="1" s="1"/>
  <c r="A966" i="1"/>
  <c r="T966" i="1" s="1"/>
  <c r="A965" i="1"/>
  <c r="T965" i="1" s="1"/>
  <c r="A964" i="1"/>
  <c r="T964" i="1" s="1"/>
  <c r="A963" i="1"/>
  <c r="T963" i="1" s="1"/>
  <c r="A962" i="1"/>
  <c r="T962" i="1" s="1"/>
  <c r="A961" i="1"/>
  <c r="T961" i="1" s="1"/>
  <c r="A960" i="1"/>
  <c r="T960" i="1" s="1"/>
  <c r="A959" i="1"/>
  <c r="T959" i="1" s="1"/>
  <c r="A958" i="1"/>
  <c r="T958" i="1" s="1"/>
  <c r="A957" i="1"/>
  <c r="T957" i="1" s="1"/>
  <c r="A956" i="1"/>
  <c r="T956" i="1" s="1"/>
  <c r="A955" i="1"/>
  <c r="T955" i="1" s="1"/>
  <c r="A954" i="1"/>
  <c r="T954" i="1" s="1"/>
  <c r="A953" i="1"/>
  <c r="T953" i="1" s="1"/>
  <c r="A952" i="1"/>
  <c r="T952" i="1" s="1"/>
  <c r="A951" i="1"/>
  <c r="T951" i="1" s="1"/>
  <c r="A950" i="1"/>
  <c r="T950" i="1" s="1"/>
  <c r="A949" i="1"/>
  <c r="T949" i="1" s="1"/>
  <c r="A948" i="1"/>
  <c r="T948" i="1" s="1"/>
  <c r="A947" i="1"/>
  <c r="T947" i="1" s="1"/>
  <c r="A946" i="1"/>
  <c r="T946" i="1" s="1"/>
  <c r="A945" i="1"/>
  <c r="T945" i="1" s="1"/>
  <c r="A944" i="1"/>
  <c r="T944" i="1" s="1"/>
  <c r="A943" i="1"/>
  <c r="T943" i="1" s="1"/>
  <c r="A942" i="1"/>
  <c r="T942" i="1" s="1"/>
  <c r="A941" i="1"/>
  <c r="T941" i="1" s="1"/>
  <c r="A940" i="1"/>
  <c r="T940" i="1" s="1"/>
  <c r="A939" i="1"/>
  <c r="T939" i="1" s="1"/>
  <c r="A938" i="1"/>
  <c r="T938" i="1" s="1"/>
  <c r="A937" i="1"/>
  <c r="T937" i="1" s="1"/>
  <c r="A936" i="1"/>
  <c r="T936" i="1" s="1"/>
  <c r="A935" i="1"/>
  <c r="T935" i="1" s="1"/>
  <c r="A934" i="1"/>
  <c r="T934" i="1" s="1"/>
  <c r="A933" i="1"/>
  <c r="T933" i="1" s="1"/>
  <c r="A932" i="1"/>
  <c r="T932" i="1" s="1"/>
  <c r="A931" i="1"/>
  <c r="T931" i="1" s="1"/>
  <c r="A930" i="1"/>
  <c r="T930" i="1" s="1"/>
  <c r="A929" i="1"/>
  <c r="T929" i="1" s="1"/>
  <c r="A928" i="1"/>
  <c r="T928" i="1" s="1"/>
  <c r="A927" i="1"/>
  <c r="T927" i="1" s="1"/>
  <c r="A926" i="1"/>
  <c r="T926" i="1" s="1"/>
  <c r="A925" i="1"/>
  <c r="T925" i="1" s="1"/>
  <c r="A924" i="1"/>
  <c r="T924" i="1" s="1"/>
  <c r="A923" i="1"/>
  <c r="T923" i="1" s="1"/>
  <c r="A922" i="1"/>
  <c r="T922" i="1" s="1"/>
  <c r="A921" i="1"/>
  <c r="T921" i="1" s="1"/>
  <c r="A920" i="1"/>
  <c r="T920" i="1" s="1"/>
  <c r="A919" i="1"/>
  <c r="T919" i="1" s="1"/>
  <c r="A918" i="1"/>
  <c r="T918" i="1" s="1"/>
  <c r="A917" i="1"/>
  <c r="T917" i="1" s="1"/>
  <c r="A916" i="1"/>
  <c r="T916" i="1" s="1"/>
  <c r="A915" i="1"/>
  <c r="T915" i="1" s="1"/>
  <c r="A914" i="1"/>
  <c r="T914" i="1" s="1"/>
  <c r="A913" i="1"/>
  <c r="T913" i="1" s="1"/>
  <c r="A912" i="1"/>
  <c r="T912" i="1" s="1"/>
  <c r="A911" i="1"/>
  <c r="T911" i="1" s="1"/>
  <c r="A910" i="1"/>
  <c r="T910" i="1" s="1"/>
  <c r="A909" i="1"/>
  <c r="T909" i="1" s="1"/>
  <c r="A908" i="1"/>
  <c r="T908" i="1" s="1"/>
  <c r="A907" i="1"/>
  <c r="T907" i="1" s="1"/>
  <c r="A906" i="1"/>
  <c r="T906" i="1" s="1"/>
  <c r="A905" i="1"/>
  <c r="T905" i="1" s="1"/>
  <c r="A904" i="1"/>
  <c r="T904" i="1" s="1"/>
  <c r="A903" i="1"/>
  <c r="T903" i="1" s="1"/>
  <c r="A902" i="1"/>
  <c r="T902" i="1" s="1"/>
  <c r="A901" i="1"/>
  <c r="T901" i="1" s="1"/>
  <c r="A900" i="1"/>
  <c r="T900" i="1" s="1"/>
  <c r="A899" i="1"/>
  <c r="T899" i="1" s="1"/>
  <c r="A898" i="1"/>
  <c r="T898" i="1" s="1"/>
  <c r="A897" i="1"/>
  <c r="T897" i="1" s="1"/>
  <c r="A896" i="1"/>
  <c r="T896" i="1" s="1"/>
  <c r="A895" i="1"/>
  <c r="T895" i="1" s="1"/>
  <c r="A894" i="1"/>
  <c r="T894" i="1" s="1"/>
  <c r="A893" i="1"/>
  <c r="T893" i="1" s="1"/>
  <c r="A892" i="1"/>
  <c r="T892" i="1" s="1"/>
  <c r="A891" i="1"/>
  <c r="T891" i="1" s="1"/>
  <c r="A890" i="1"/>
  <c r="T890" i="1" s="1"/>
  <c r="A889" i="1"/>
  <c r="T889" i="1" s="1"/>
  <c r="A888" i="1"/>
  <c r="T888" i="1" s="1"/>
  <c r="A887" i="1"/>
  <c r="T887" i="1" s="1"/>
  <c r="A886" i="1"/>
  <c r="T886" i="1" s="1"/>
  <c r="A885" i="1"/>
  <c r="T885" i="1" s="1"/>
  <c r="A884" i="1"/>
  <c r="T884" i="1" s="1"/>
  <c r="A883" i="1"/>
  <c r="T883" i="1" s="1"/>
  <c r="A882" i="1"/>
  <c r="T882" i="1" s="1"/>
  <c r="A881" i="1"/>
  <c r="T881" i="1" s="1"/>
  <c r="A880" i="1"/>
  <c r="T880" i="1" s="1"/>
  <c r="A879" i="1"/>
  <c r="T879" i="1" s="1"/>
  <c r="A878" i="1"/>
  <c r="T878" i="1" s="1"/>
  <c r="A877" i="1"/>
  <c r="T877" i="1" s="1"/>
  <c r="A876" i="1"/>
  <c r="T876" i="1" s="1"/>
  <c r="A875" i="1"/>
  <c r="T875" i="1" s="1"/>
  <c r="A874" i="1"/>
  <c r="T874" i="1" s="1"/>
  <c r="A873" i="1"/>
  <c r="T873" i="1" s="1"/>
  <c r="A872" i="1"/>
  <c r="T872" i="1" s="1"/>
  <c r="A871" i="1"/>
  <c r="T871" i="1" s="1"/>
  <c r="A870" i="1"/>
  <c r="T870" i="1" s="1"/>
  <c r="A869" i="1"/>
  <c r="T869" i="1" s="1"/>
  <c r="A868" i="1"/>
  <c r="T868" i="1" s="1"/>
  <c r="A867" i="1"/>
  <c r="T867" i="1" s="1"/>
  <c r="A866" i="1"/>
  <c r="T866" i="1" s="1"/>
  <c r="A865" i="1"/>
  <c r="T865" i="1" s="1"/>
  <c r="A864" i="1"/>
  <c r="T864" i="1" s="1"/>
  <c r="A863" i="1"/>
  <c r="T863" i="1" s="1"/>
  <c r="A862" i="1"/>
  <c r="T862" i="1" s="1"/>
  <c r="A861" i="1"/>
  <c r="T861" i="1" s="1"/>
  <c r="A860" i="1"/>
  <c r="T860" i="1" s="1"/>
  <c r="A859" i="1"/>
  <c r="T859" i="1" s="1"/>
  <c r="A858" i="1"/>
  <c r="T858" i="1" s="1"/>
  <c r="A857" i="1"/>
  <c r="T857" i="1" s="1"/>
  <c r="A856" i="1"/>
  <c r="T856" i="1" s="1"/>
  <c r="A855" i="1"/>
  <c r="T855" i="1" s="1"/>
  <c r="A854" i="1"/>
  <c r="T854" i="1" s="1"/>
  <c r="A853" i="1"/>
  <c r="T853" i="1" s="1"/>
  <c r="A852" i="1"/>
  <c r="T852" i="1" s="1"/>
  <c r="A851" i="1"/>
  <c r="T851" i="1" s="1"/>
  <c r="A850" i="1"/>
  <c r="T850" i="1" s="1"/>
  <c r="A849" i="1"/>
  <c r="T849" i="1" s="1"/>
  <c r="A848" i="1"/>
  <c r="T848" i="1" s="1"/>
  <c r="A847" i="1"/>
  <c r="T847" i="1" s="1"/>
  <c r="A846" i="1"/>
  <c r="T846" i="1" s="1"/>
  <c r="A845" i="1"/>
  <c r="T845" i="1" s="1"/>
  <c r="A844" i="1"/>
  <c r="T844" i="1" s="1"/>
  <c r="A843" i="1"/>
  <c r="T843" i="1" s="1"/>
  <c r="A842" i="1"/>
  <c r="T842" i="1" s="1"/>
  <c r="A841" i="1"/>
  <c r="T841" i="1" s="1"/>
  <c r="A840" i="1"/>
  <c r="T840" i="1" s="1"/>
  <c r="A839" i="1"/>
  <c r="T839" i="1" s="1"/>
  <c r="A838" i="1"/>
  <c r="T838" i="1" s="1"/>
  <c r="A837" i="1"/>
  <c r="T837" i="1" s="1"/>
  <c r="A836" i="1"/>
  <c r="T836" i="1" s="1"/>
  <c r="A835" i="1"/>
  <c r="T835" i="1" s="1"/>
  <c r="A834" i="1"/>
  <c r="T834" i="1" s="1"/>
  <c r="A833" i="1"/>
  <c r="T833" i="1" s="1"/>
  <c r="A832" i="1"/>
  <c r="T832" i="1" s="1"/>
  <c r="A831" i="1"/>
  <c r="T831" i="1" s="1"/>
  <c r="A830" i="1"/>
  <c r="T830" i="1" s="1"/>
  <c r="A829" i="1"/>
  <c r="T829" i="1" s="1"/>
  <c r="A828" i="1"/>
  <c r="T828" i="1" s="1"/>
  <c r="A827" i="1"/>
  <c r="T827" i="1" s="1"/>
  <c r="A826" i="1"/>
  <c r="T826" i="1" s="1"/>
  <c r="A825" i="1"/>
  <c r="T825" i="1" s="1"/>
  <c r="A824" i="1"/>
  <c r="T824" i="1" s="1"/>
  <c r="A823" i="1"/>
  <c r="T823" i="1" s="1"/>
  <c r="A822" i="1"/>
  <c r="T822" i="1" s="1"/>
  <c r="A821" i="1"/>
  <c r="T821" i="1" s="1"/>
  <c r="A820" i="1"/>
  <c r="T820" i="1" s="1"/>
  <c r="A819" i="1"/>
  <c r="T819" i="1" s="1"/>
  <c r="A818" i="1"/>
  <c r="T818" i="1" s="1"/>
  <c r="A817" i="1"/>
  <c r="T817" i="1" s="1"/>
  <c r="A816" i="1"/>
  <c r="T816" i="1" s="1"/>
  <c r="A815" i="1"/>
  <c r="T815" i="1" s="1"/>
  <c r="A814" i="1"/>
  <c r="T814" i="1" s="1"/>
  <c r="A813" i="1"/>
  <c r="T813" i="1" s="1"/>
  <c r="A812" i="1"/>
  <c r="T812" i="1" s="1"/>
  <c r="A811" i="1"/>
  <c r="T811" i="1" s="1"/>
  <c r="A810" i="1"/>
  <c r="T810" i="1" s="1"/>
  <c r="A809" i="1"/>
  <c r="T809" i="1" s="1"/>
  <c r="A808" i="1"/>
  <c r="T808" i="1" s="1"/>
  <c r="A807" i="1"/>
  <c r="T807" i="1" s="1"/>
  <c r="A806" i="1"/>
  <c r="T806" i="1" s="1"/>
  <c r="A805" i="1"/>
  <c r="T805" i="1" s="1"/>
  <c r="A804" i="1"/>
  <c r="T804" i="1" s="1"/>
  <c r="A803" i="1"/>
  <c r="T803" i="1" s="1"/>
  <c r="A802" i="1"/>
  <c r="T802" i="1" s="1"/>
  <c r="A801" i="1"/>
  <c r="T801" i="1" s="1"/>
  <c r="A800" i="1"/>
  <c r="T800" i="1" s="1"/>
  <c r="A799" i="1"/>
  <c r="T799" i="1" s="1"/>
  <c r="A798" i="1"/>
  <c r="T798" i="1" s="1"/>
  <c r="A797" i="1"/>
  <c r="T797" i="1" s="1"/>
  <c r="A796" i="1"/>
  <c r="T796" i="1" s="1"/>
  <c r="A795" i="1"/>
  <c r="T795" i="1" s="1"/>
  <c r="A794" i="1"/>
  <c r="T794" i="1" s="1"/>
  <c r="A793" i="1"/>
  <c r="T793" i="1" s="1"/>
  <c r="A792" i="1"/>
  <c r="T792" i="1" s="1"/>
  <c r="A791" i="1"/>
  <c r="T791" i="1" s="1"/>
  <c r="A790" i="1"/>
  <c r="T790" i="1" s="1"/>
  <c r="A789" i="1"/>
  <c r="T789" i="1" s="1"/>
  <c r="A788" i="1"/>
  <c r="T788" i="1" s="1"/>
  <c r="A787" i="1"/>
  <c r="T787" i="1" s="1"/>
  <c r="A786" i="1"/>
  <c r="T786" i="1" s="1"/>
  <c r="A785" i="1"/>
  <c r="T785" i="1" s="1"/>
  <c r="A784" i="1"/>
  <c r="T784" i="1" s="1"/>
  <c r="A783" i="1"/>
  <c r="T783" i="1" s="1"/>
  <c r="A782" i="1"/>
  <c r="T782" i="1" s="1"/>
  <c r="A781" i="1"/>
  <c r="T781" i="1" s="1"/>
  <c r="A780" i="1"/>
  <c r="T780" i="1" s="1"/>
  <c r="A779" i="1"/>
  <c r="T779" i="1" s="1"/>
  <c r="A778" i="1"/>
  <c r="T778" i="1" s="1"/>
  <c r="A777" i="1"/>
  <c r="T777" i="1" s="1"/>
  <c r="A776" i="1"/>
  <c r="T776" i="1" s="1"/>
  <c r="A775" i="1"/>
  <c r="T775" i="1" s="1"/>
  <c r="A774" i="1"/>
  <c r="T774" i="1" s="1"/>
  <c r="A773" i="1"/>
  <c r="T773" i="1" s="1"/>
  <c r="A772" i="1"/>
  <c r="T772" i="1" s="1"/>
  <c r="A771" i="1"/>
  <c r="T771" i="1" s="1"/>
  <c r="A770" i="1"/>
  <c r="T770" i="1" s="1"/>
  <c r="A769" i="1"/>
  <c r="T769" i="1" s="1"/>
  <c r="A768" i="1"/>
  <c r="T768" i="1" s="1"/>
  <c r="A767" i="1"/>
  <c r="T767" i="1" s="1"/>
  <c r="A766" i="1"/>
  <c r="T766" i="1" s="1"/>
  <c r="A765" i="1"/>
  <c r="T765" i="1" s="1"/>
  <c r="A764" i="1"/>
  <c r="T764" i="1" s="1"/>
  <c r="A763" i="1"/>
  <c r="T763" i="1" s="1"/>
  <c r="A762" i="1"/>
  <c r="T762" i="1" s="1"/>
  <c r="A761" i="1"/>
  <c r="T761" i="1" s="1"/>
  <c r="A760" i="1"/>
  <c r="T760" i="1" s="1"/>
  <c r="A759" i="1"/>
  <c r="T759" i="1" s="1"/>
  <c r="A758" i="1"/>
  <c r="T758" i="1" s="1"/>
  <c r="A757" i="1"/>
  <c r="T757" i="1" s="1"/>
  <c r="A756" i="1"/>
  <c r="T756" i="1" s="1"/>
  <c r="A755" i="1"/>
  <c r="T755" i="1" s="1"/>
  <c r="A754" i="1"/>
  <c r="T754" i="1" s="1"/>
  <c r="A753" i="1"/>
  <c r="T753" i="1" s="1"/>
  <c r="A752" i="1"/>
  <c r="T752" i="1" s="1"/>
  <c r="A751" i="1"/>
  <c r="T751" i="1" s="1"/>
  <c r="A750" i="1"/>
  <c r="T750" i="1" s="1"/>
  <c r="A749" i="1"/>
  <c r="T749" i="1" s="1"/>
  <c r="A748" i="1"/>
  <c r="T748" i="1" s="1"/>
  <c r="A747" i="1"/>
  <c r="T747" i="1" s="1"/>
  <c r="A746" i="1"/>
  <c r="T746" i="1" s="1"/>
  <c r="A745" i="1"/>
  <c r="T745" i="1" s="1"/>
  <c r="A744" i="1"/>
  <c r="T744" i="1" s="1"/>
  <c r="A743" i="1"/>
  <c r="T743" i="1" s="1"/>
  <c r="A742" i="1"/>
  <c r="T742" i="1" s="1"/>
  <c r="A741" i="1"/>
  <c r="T741" i="1" s="1"/>
  <c r="A740" i="1"/>
  <c r="T740" i="1" s="1"/>
  <c r="A739" i="1"/>
  <c r="T739" i="1" s="1"/>
  <c r="A738" i="1"/>
  <c r="T738" i="1" s="1"/>
  <c r="A737" i="1"/>
  <c r="T737" i="1" s="1"/>
  <c r="A736" i="1"/>
  <c r="T736" i="1" s="1"/>
  <c r="A735" i="1"/>
  <c r="T735" i="1" s="1"/>
  <c r="A734" i="1"/>
  <c r="T734" i="1" s="1"/>
  <c r="A733" i="1"/>
  <c r="T733" i="1" s="1"/>
  <c r="A732" i="1"/>
  <c r="T732" i="1" s="1"/>
  <c r="A731" i="1"/>
  <c r="T731" i="1" s="1"/>
  <c r="A730" i="1"/>
  <c r="T730" i="1" s="1"/>
  <c r="A729" i="1"/>
  <c r="T729" i="1" s="1"/>
  <c r="A728" i="1"/>
  <c r="T728" i="1" s="1"/>
  <c r="A727" i="1"/>
  <c r="T727" i="1" s="1"/>
  <c r="A726" i="1"/>
  <c r="T726" i="1" s="1"/>
  <c r="A725" i="1"/>
  <c r="T725" i="1" s="1"/>
  <c r="A724" i="1"/>
  <c r="T724" i="1" s="1"/>
  <c r="A723" i="1"/>
  <c r="T723" i="1" s="1"/>
  <c r="A722" i="1"/>
  <c r="T722" i="1" s="1"/>
  <c r="A721" i="1"/>
  <c r="T721" i="1" s="1"/>
  <c r="A720" i="1"/>
  <c r="T720" i="1" s="1"/>
  <c r="A719" i="1"/>
  <c r="T719" i="1" s="1"/>
  <c r="A718" i="1"/>
  <c r="T718" i="1" s="1"/>
  <c r="A717" i="1"/>
  <c r="T717" i="1" s="1"/>
  <c r="A716" i="1"/>
  <c r="T716" i="1" s="1"/>
  <c r="A715" i="1"/>
  <c r="T715" i="1" s="1"/>
  <c r="A714" i="1"/>
  <c r="T714" i="1" s="1"/>
  <c r="A713" i="1"/>
  <c r="T713" i="1" s="1"/>
  <c r="A712" i="1"/>
  <c r="T712" i="1" s="1"/>
  <c r="A711" i="1"/>
  <c r="T711" i="1" s="1"/>
  <c r="A710" i="1"/>
  <c r="T710" i="1" s="1"/>
  <c r="A709" i="1"/>
  <c r="T709" i="1" s="1"/>
  <c r="A708" i="1"/>
  <c r="T708" i="1" s="1"/>
  <c r="A707" i="1"/>
  <c r="T707" i="1" s="1"/>
  <c r="A706" i="1"/>
  <c r="T706" i="1" s="1"/>
  <c r="A705" i="1"/>
  <c r="T705" i="1" s="1"/>
  <c r="A704" i="1"/>
  <c r="T704" i="1" s="1"/>
  <c r="A703" i="1"/>
  <c r="T703" i="1" s="1"/>
  <c r="A702" i="1"/>
  <c r="T702" i="1" s="1"/>
  <c r="A701" i="1"/>
  <c r="T701" i="1" s="1"/>
  <c r="A700" i="1"/>
  <c r="T700" i="1" s="1"/>
  <c r="A699" i="1"/>
  <c r="T699" i="1" s="1"/>
  <c r="A698" i="1"/>
  <c r="T698" i="1" s="1"/>
  <c r="A697" i="1"/>
  <c r="T697" i="1" s="1"/>
  <c r="A696" i="1"/>
  <c r="T696" i="1" s="1"/>
  <c r="A695" i="1"/>
  <c r="T695" i="1" s="1"/>
  <c r="A694" i="1"/>
  <c r="T694" i="1" s="1"/>
  <c r="A693" i="1"/>
  <c r="T693" i="1" s="1"/>
  <c r="A692" i="1"/>
  <c r="T692" i="1" s="1"/>
  <c r="A691" i="1"/>
  <c r="T691" i="1" s="1"/>
  <c r="A690" i="1"/>
  <c r="T690" i="1" s="1"/>
  <c r="A689" i="1"/>
  <c r="T689" i="1" s="1"/>
  <c r="A688" i="1"/>
  <c r="T688" i="1" s="1"/>
  <c r="A687" i="1"/>
  <c r="T687" i="1" s="1"/>
  <c r="A686" i="1"/>
  <c r="T686" i="1" s="1"/>
  <c r="A685" i="1"/>
  <c r="T685" i="1" s="1"/>
  <c r="A684" i="1"/>
  <c r="T684" i="1" s="1"/>
  <c r="A683" i="1"/>
  <c r="T683" i="1" s="1"/>
  <c r="A682" i="1"/>
  <c r="T682" i="1" s="1"/>
  <c r="A681" i="1"/>
  <c r="T681" i="1" s="1"/>
  <c r="A680" i="1"/>
  <c r="T680" i="1" s="1"/>
  <c r="A679" i="1"/>
  <c r="T679" i="1" s="1"/>
  <c r="A678" i="1"/>
  <c r="T678" i="1" s="1"/>
  <c r="A677" i="1"/>
  <c r="T677" i="1" s="1"/>
  <c r="A676" i="1"/>
  <c r="T676" i="1" s="1"/>
  <c r="A675" i="1"/>
  <c r="T675" i="1" s="1"/>
  <c r="A674" i="1"/>
  <c r="T674" i="1" s="1"/>
  <c r="A673" i="1"/>
  <c r="T673" i="1" s="1"/>
  <c r="A672" i="1"/>
  <c r="T672" i="1" s="1"/>
  <c r="A671" i="1"/>
  <c r="T671" i="1" s="1"/>
  <c r="A670" i="1"/>
  <c r="T670" i="1" s="1"/>
  <c r="A669" i="1"/>
  <c r="T669" i="1" s="1"/>
  <c r="A668" i="1"/>
  <c r="T668" i="1" s="1"/>
  <c r="A667" i="1"/>
  <c r="T667" i="1" s="1"/>
  <c r="A666" i="1"/>
  <c r="T666" i="1" s="1"/>
  <c r="A665" i="1"/>
  <c r="T665" i="1" s="1"/>
  <c r="A664" i="1"/>
  <c r="T664" i="1" s="1"/>
  <c r="A663" i="1"/>
  <c r="T663" i="1" s="1"/>
  <c r="A662" i="1"/>
  <c r="T662" i="1" s="1"/>
  <c r="A661" i="1"/>
  <c r="T661" i="1" s="1"/>
  <c r="A660" i="1"/>
  <c r="T660" i="1" s="1"/>
  <c r="A659" i="1"/>
  <c r="T659" i="1" s="1"/>
  <c r="A658" i="1"/>
  <c r="T658" i="1" s="1"/>
  <c r="A657" i="1"/>
  <c r="T657" i="1" s="1"/>
  <c r="A656" i="1"/>
  <c r="T656" i="1" s="1"/>
  <c r="A655" i="1"/>
  <c r="T655" i="1" s="1"/>
  <c r="A654" i="1"/>
  <c r="T654" i="1" s="1"/>
  <c r="A653" i="1"/>
  <c r="T653" i="1" s="1"/>
  <c r="A652" i="1"/>
  <c r="T652" i="1" s="1"/>
  <c r="A651" i="1"/>
  <c r="T651" i="1" s="1"/>
  <c r="A650" i="1"/>
  <c r="T650" i="1" s="1"/>
  <c r="A649" i="1"/>
  <c r="T649" i="1" s="1"/>
  <c r="A648" i="1"/>
  <c r="T648" i="1" s="1"/>
  <c r="A647" i="1"/>
  <c r="T647" i="1" s="1"/>
  <c r="A646" i="1"/>
  <c r="T646" i="1" s="1"/>
  <c r="A645" i="1"/>
  <c r="T645" i="1" s="1"/>
  <c r="A644" i="1"/>
  <c r="T644" i="1" s="1"/>
  <c r="A643" i="1"/>
  <c r="T643" i="1" s="1"/>
  <c r="A642" i="1"/>
  <c r="T642" i="1" s="1"/>
  <c r="A641" i="1"/>
  <c r="T641" i="1" s="1"/>
  <c r="A640" i="1"/>
  <c r="T640" i="1" s="1"/>
  <c r="A639" i="1"/>
  <c r="T639" i="1" s="1"/>
  <c r="A638" i="1"/>
  <c r="T638" i="1" s="1"/>
  <c r="A637" i="1"/>
  <c r="T637" i="1" s="1"/>
  <c r="A636" i="1"/>
  <c r="T636" i="1" s="1"/>
  <c r="A635" i="1"/>
  <c r="T635" i="1" s="1"/>
  <c r="A634" i="1"/>
  <c r="T634" i="1" s="1"/>
  <c r="A633" i="1"/>
  <c r="T633" i="1" s="1"/>
  <c r="A632" i="1"/>
  <c r="T632" i="1" s="1"/>
  <c r="A631" i="1"/>
  <c r="T631" i="1" s="1"/>
  <c r="A630" i="1"/>
  <c r="T630" i="1" s="1"/>
  <c r="A629" i="1"/>
  <c r="T629" i="1" s="1"/>
  <c r="A628" i="1"/>
  <c r="T628" i="1" s="1"/>
  <c r="A627" i="1"/>
  <c r="T627" i="1" s="1"/>
  <c r="A626" i="1"/>
  <c r="T626" i="1" s="1"/>
  <c r="A625" i="1"/>
  <c r="T625" i="1" s="1"/>
  <c r="A624" i="1"/>
  <c r="T624" i="1" s="1"/>
  <c r="A623" i="1"/>
  <c r="T623" i="1" s="1"/>
  <c r="A622" i="1"/>
  <c r="T622" i="1" s="1"/>
  <c r="A621" i="1"/>
  <c r="T621" i="1" s="1"/>
  <c r="A620" i="1"/>
  <c r="T620" i="1" s="1"/>
  <c r="A619" i="1"/>
  <c r="T619" i="1" s="1"/>
  <c r="A618" i="1"/>
  <c r="T618" i="1" s="1"/>
  <c r="A617" i="1"/>
  <c r="T617" i="1" s="1"/>
  <c r="A616" i="1"/>
  <c r="T616" i="1" s="1"/>
  <c r="A615" i="1"/>
  <c r="T615" i="1" s="1"/>
  <c r="A614" i="1"/>
  <c r="T614" i="1" s="1"/>
  <c r="A613" i="1"/>
  <c r="T613" i="1" s="1"/>
  <c r="A612" i="1"/>
  <c r="T612" i="1" s="1"/>
  <c r="A611" i="1"/>
  <c r="T611" i="1" s="1"/>
  <c r="A610" i="1"/>
  <c r="T610" i="1" s="1"/>
  <c r="A609" i="1"/>
  <c r="T609" i="1" s="1"/>
  <c r="A608" i="1"/>
  <c r="T608" i="1" s="1"/>
  <c r="A607" i="1"/>
  <c r="T607" i="1" s="1"/>
  <c r="A606" i="1"/>
  <c r="T606" i="1" s="1"/>
  <c r="A605" i="1"/>
  <c r="T605" i="1" s="1"/>
  <c r="A604" i="1"/>
  <c r="T604" i="1" s="1"/>
  <c r="A603" i="1"/>
  <c r="T603" i="1" s="1"/>
  <c r="A602" i="1"/>
  <c r="T602" i="1" s="1"/>
  <c r="A601" i="1"/>
  <c r="T601" i="1" s="1"/>
  <c r="A600" i="1"/>
  <c r="T600" i="1" s="1"/>
  <c r="A599" i="1"/>
  <c r="T599" i="1" s="1"/>
  <c r="A598" i="1"/>
  <c r="T598" i="1" s="1"/>
  <c r="A597" i="1"/>
  <c r="T597" i="1" s="1"/>
  <c r="A596" i="1"/>
  <c r="T596" i="1" s="1"/>
  <c r="A595" i="1"/>
  <c r="T595" i="1" s="1"/>
  <c r="A594" i="1"/>
  <c r="T594" i="1" s="1"/>
  <c r="A593" i="1"/>
  <c r="T593" i="1" s="1"/>
  <c r="A592" i="1"/>
  <c r="T592" i="1" s="1"/>
  <c r="A591" i="1"/>
  <c r="T591" i="1" s="1"/>
  <c r="A590" i="1"/>
  <c r="T590" i="1" s="1"/>
  <c r="A589" i="1"/>
  <c r="T589" i="1" s="1"/>
  <c r="A588" i="1"/>
  <c r="T588" i="1" s="1"/>
  <c r="A587" i="1"/>
  <c r="T587" i="1" s="1"/>
  <c r="A586" i="1"/>
  <c r="T586" i="1" s="1"/>
  <c r="A585" i="1"/>
  <c r="T585" i="1" s="1"/>
  <c r="A584" i="1"/>
  <c r="T584" i="1" s="1"/>
  <c r="A583" i="1"/>
  <c r="T583" i="1" s="1"/>
  <c r="A582" i="1"/>
  <c r="T582" i="1" s="1"/>
  <c r="A581" i="1"/>
  <c r="T581" i="1" s="1"/>
  <c r="A580" i="1"/>
  <c r="T580" i="1" s="1"/>
  <c r="A579" i="1"/>
  <c r="T579" i="1" s="1"/>
  <c r="A578" i="1"/>
  <c r="T578" i="1" s="1"/>
  <c r="A577" i="1"/>
  <c r="T577" i="1" s="1"/>
  <c r="A576" i="1"/>
  <c r="T576" i="1" s="1"/>
  <c r="A575" i="1"/>
  <c r="T575" i="1" s="1"/>
  <c r="A574" i="1"/>
  <c r="T574" i="1" s="1"/>
  <c r="A573" i="1"/>
  <c r="T573" i="1" s="1"/>
  <c r="A572" i="1"/>
  <c r="T572" i="1" s="1"/>
  <c r="A571" i="1"/>
  <c r="T571" i="1" s="1"/>
  <c r="A570" i="1"/>
  <c r="T570" i="1" s="1"/>
  <c r="A569" i="1"/>
  <c r="T569" i="1" s="1"/>
  <c r="A568" i="1"/>
  <c r="T568" i="1" s="1"/>
  <c r="A567" i="1"/>
  <c r="T567" i="1" s="1"/>
  <c r="A566" i="1"/>
  <c r="T566" i="1" s="1"/>
  <c r="A565" i="1"/>
  <c r="T565" i="1" s="1"/>
  <c r="A564" i="1"/>
  <c r="T564" i="1" s="1"/>
  <c r="A563" i="1"/>
  <c r="T563" i="1" s="1"/>
  <c r="A562" i="1"/>
  <c r="T562" i="1" s="1"/>
  <c r="A561" i="1"/>
  <c r="T561" i="1" s="1"/>
  <c r="A560" i="1"/>
  <c r="T560" i="1" s="1"/>
  <c r="A559" i="1"/>
  <c r="T559" i="1" s="1"/>
  <c r="A558" i="1"/>
  <c r="T558" i="1" s="1"/>
  <c r="A557" i="1"/>
  <c r="T557" i="1" s="1"/>
  <c r="A556" i="1"/>
  <c r="T556" i="1" s="1"/>
  <c r="A555" i="1"/>
  <c r="T555" i="1" s="1"/>
  <c r="A554" i="1"/>
  <c r="T554" i="1" s="1"/>
  <c r="A553" i="1"/>
  <c r="T553" i="1" s="1"/>
  <c r="A552" i="1"/>
  <c r="T552" i="1" s="1"/>
  <c r="A551" i="1"/>
  <c r="T551" i="1" s="1"/>
  <c r="A550" i="1"/>
  <c r="T550" i="1" s="1"/>
  <c r="A549" i="1"/>
  <c r="T549" i="1" s="1"/>
  <c r="A548" i="1"/>
  <c r="T548" i="1" s="1"/>
  <c r="A547" i="1"/>
  <c r="T547" i="1" s="1"/>
  <c r="A546" i="1"/>
  <c r="T546" i="1" s="1"/>
  <c r="A545" i="1"/>
  <c r="T545" i="1" s="1"/>
  <c r="A544" i="1"/>
  <c r="T544" i="1" s="1"/>
  <c r="A543" i="1"/>
  <c r="T543" i="1" s="1"/>
  <c r="A542" i="1"/>
  <c r="T542" i="1" s="1"/>
  <c r="A541" i="1"/>
  <c r="T541" i="1" s="1"/>
  <c r="A540" i="1"/>
  <c r="T540" i="1" s="1"/>
  <c r="A539" i="1"/>
  <c r="T539" i="1" s="1"/>
  <c r="A538" i="1"/>
  <c r="T538" i="1" s="1"/>
  <c r="A537" i="1"/>
  <c r="T537" i="1" s="1"/>
  <c r="A536" i="1"/>
  <c r="T536" i="1" s="1"/>
  <c r="A535" i="1"/>
  <c r="T535" i="1" s="1"/>
  <c r="A534" i="1"/>
  <c r="T534" i="1" s="1"/>
  <c r="A533" i="1"/>
  <c r="T533" i="1" s="1"/>
  <c r="A532" i="1"/>
  <c r="T532" i="1" s="1"/>
  <c r="A531" i="1"/>
  <c r="T531" i="1" s="1"/>
  <c r="A530" i="1"/>
  <c r="T530" i="1" s="1"/>
  <c r="A529" i="1"/>
  <c r="T529" i="1" s="1"/>
  <c r="A528" i="1"/>
  <c r="T528" i="1" s="1"/>
  <c r="A527" i="1"/>
  <c r="T527" i="1" s="1"/>
  <c r="A526" i="1"/>
  <c r="T526" i="1" s="1"/>
  <c r="A525" i="1"/>
  <c r="T525" i="1" s="1"/>
  <c r="A524" i="1"/>
  <c r="T524" i="1" s="1"/>
  <c r="A523" i="1"/>
  <c r="T523" i="1" s="1"/>
  <c r="A522" i="1"/>
  <c r="T522" i="1" s="1"/>
  <c r="A521" i="1"/>
  <c r="T521" i="1" s="1"/>
  <c r="A520" i="1"/>
  <c r="T520" i="1" s="1"/>
  <c r="A519" i="1"/>
  <c r="T519" i="1" s="1"/>
  <c r="A518" i="1"/>
  <c r="T518" i="1" s="1"/>
  <c r="A517" i="1"/>
  <c r="T517" i="1" s="1"/>
  <c r="A516" i="1"/>
  <c r="T516" i="1" s="1"/>
  <c r="A515" i="1"/>
  <c r="T515" i="1" s="1"/>
  <c r="A514" i="1"/>
  <c r="T514" i="1" s="1"/>
  <c r="A513" i="1"/>
  <c r="T513" i="1" s="1"/>
  <c r="A512" i="1"/>
  <c r="T512" i="1" s="1"/>
  <c r="A511" i="1"/>
  <c r="T511" i="1" s="1"/>
  <c r="A510" i="1"/>
  <c r="T510" i="1" s="1"/>
  <c r="A509" i="1"/>
  <c r="T509" i="1" s="1"/>
  <c r="A508" i="1"/>
  <c r="T508" i="1" s="1"/>
  <c r="A507" i="1"/>
  <c r="T507" i="1" s="1"/>
  <c r="A506" i="1"/>
  <c r="T506" i="1" s="1"/>
  <c r="A505" i="1"/>
  <c r="T505" i="1" s="1"/>
  <c r="A504" i="1"/>
  <c r="T504" i="1" s="1"/>
  <c r="A503" i="1"/>
  <c r="T503" i="1" s="1"/>
  <c r="A502" i="1"/>
  <c r="T502" i="1" s="1"/>
  <c r="A501" i="1"/>
  <c r="T501" i="1" s="1"/>
  <c r="A500" i="1"/>
  <c r="T500" i="1" s="1"/>
  <c r="A499" i="1"/>
  <c r="T499" i="1" s="1"/>
  <c r="A498" i="1"/>
  <c r="T498" i="1" s="1"/>
  <c r="A497" i="1"/>
  <c r="T497" i="1" s="1"/>
  <c r="A496" i="1"/>
  <c r="T496" i="1" s="1"/>
  <c r="A495" i="1"/>
  <c r="T495" i="1" s="1"/>
  <c r="A494" i="1"/>
  <c r="T494" i="1" s="1"/>
  <c r="A493" i="1"/>
  <c r="T493" i="1" s="1"/>
  <c r="A492" i="1"/>
  <c r="T492" i="1" s="1"/>
  <c r="A491" i="1"/>
  <c r="T491" i="1" s="1"/>
  <c r="A490" i="1"/>
  <c r="T490" i="1" s="1"/>
  <c r="A489" i="1"/>
  <c r="T489" i="1" s="1"/>
  <c r="A488" i="1"/>
  <c r="T488" i="1" s="1"/>
  <c r="A487" i="1"/>
  <c r="T487" i="1" s="1"/>
  <c r="A486" i="1"/>
  <c r="T486" i="1" s="1"/>
  <c r="A485" i="1"/>
  <c r="T485" i="1" s="1"/>
  <c r="A484" i="1"/>
  <c r="T484" i="1" s="1"/>
  <c r="A483" i="1"/>
  <c r="T483" i="1" s="1"/>
  <c r="A482" i="1"/>
  <c r="T482" i="1" s="1"/>
  <c r="A481" i="1"/>
  <c r="T481" i="1" s="1"/>
  <c r="A480" i="1"/>
  <c r="T480" i="1" s="1"/>
  <c r="A479" i="1"/>
  <c r="T479" i="1" s="1"/>
  <c r="A478" i="1"/>
  <c r="T478" i="1" s="1"/>
  <c r="A477" i="1"/>
  <c r="T477" i="1" s="1"/>
  <c r="A476" i="1"/>
  <c r="T476" i="1" s="1"/>
  <c r="A475" i="1"/>
  <c r="T475" i="1" s="1"/>
  <c r="A474" i="1"/>
  <c r="T474" i="1" s="1"/>
  <c r="A473" i="1"/>
  <c r="T473" i="1" s="1"/>
  <c r="A472" i="1"/>
  <c r="T472" i="1" s="1"/>
  <c r="A471" i="1"/>
  <c r="T471" i="1" s="1"/>
  <c r="A470" i="1"/>
  <c r="T470" i="1" s="1"/>
  <c r="A469" i="1"/>
  <c r="T469" i="1" s="1"/>
  <c r="A468" i="1"/>
  <c r="T468" i="1" s="1"/>
  <c r="A467" i="1"/>
  <c r="T467" i="1" s="1"/>
  <c r="A466" i="1"/>
  <c r="T466" i="1" s="1"/>
  <c r="A465" i="1"/>
  <c r="T465" i="1" s="1"/>
  <c r="A464" i="1"/>
  <c r="T464" i="1" s="1"/>
  <c r="A463" i="1"/>
  <c r="T463" i="1" s="1"/>
  <c r="A462" i="1"/>
  <c r="T462" i="1" s="1"/>
  <c r="A461" i="1"/>
  <c r="T461" i="1" s="1"/>
  <c r="A460" i="1"/>
  <c r="T460" i="1" s="1"/>
  <c r="A459" i="1"/>
  <c r="T459" i="1" s="1"/>
  <c r="A458" i="1"/>
  <c r="T458" i="1" s="1"/>
  <c r="A457" i="1"/>
  <c r="T457" i="1" s="1"/>
  <c r="A456" i="1"/>
  <c r="T456" i="1" s="1"/>
  <c r="A455" i="1"/>
  <c r="T455" i="1" s="1"/>
  <c r="A454" i="1"/>
  <c r="T454" i="1" s="1"/>
  <c r="A453" i="1"/>
  <c r="T453" i="1" s="1"/>
  <c r="A452" i="1"/>
  <c r="T452" i="1" s="1"/>
  <c r="A451" i="1"/>
  <c r="T451" i="1" s="1"/>
  <c r="A450" i="1"/>
  <c r="T450" i="1" s="1"/>
  <c r="A449" i="1"/>
  <c r="T449" i="1" s="1"/>
  <c r="A448" i="1"/>
  <c r="T448" i="1" s="1"/>
  <c r="A447" i="1"/>
  <c r="T447" i="1" s="1"/>
  <c r="A446" i="1"/>
  <c r="T446" i="1" s="1"/>
  <c r="A445" i="1"/>
  <c r="T445" i="1" s="1"/>
  <c r="A444" i="1"/>
  <c r="T444" i="1" s="1"/>
  <c r="A443" i="1"/>
  <c r="T443" i="1" s="1"/>
  <c r="A442" i="1"/>
  <c r="T442" i="1" s="1"/>
  <c r="A441" i="1"/>
  <c r="T441" i="1" s="1"/>
  <c r="A440" i="1"/>
  <c r="T440" i="1" s="1"/>
  <c r="A439" i="1"/>
  <c r="T439" i="1" s="1"/>
  <c r="A438" i="1"/>
  <c r="T438" i="1" s="1"/>
  <c r="A437" i="1"/>
  <c r="T437" i="1" s="1"/>
  <c r="A436" i="1"/>
  <c r="T436" i="1" s="1"/>
  <c r="A435" i="1"/>
  <c r="T435" i="1" s="1"/>
  <c r="A434" i="1"/>
  <c r="T434" i="1" s="1"/>
  <c r="A433" i="1"/>
  <c r="T433" i="1" s="1"/>
  <c r="A432" i="1"/>
  <c r="T432" i="1" s="1"/>
  <c r="A431" i="1"/>
  <c r="T431" i="1" s="1"/>
  <c r="A430" i="1"/>
  <c r="T430" i="1" s="1"/>
  <c r="A429" i="1"/>
  <c r="T429" i="1" s="1"/>
  <c r="A428" i="1"/>
  <c r="T428" i="1" s="1"/>
  <c r="A427" i="1"/>
  <c r="T427" i="1" s="1"/>
  <c r="A426" i="1"/>
  <c r="T426" i="1" s="1"/>
  <c r="A425" i="1"/>
  <c r="T425" i="1" s="1"/>
  <c r="A424" i="1"/>
  <c r="T424" i="1" s="1"/>
  <c r="A423" i="1"/>
  <c r="T423" i="1" s="1"/>
  <c r="A422" i="1"/>
  <c r="T422" i="1" s="1"/>
  <c r="A421" i="1"/>
  <c r="T421" i="1" s="1"/>
  <c r="A420" i="1"/>
  <c r="T420" i="1" s="1"/>
  <c r="A419" i="1"/>
  <c r="T419" i="1" s="1"/>
  <c r="A418" i="1"/>
  <c r="T418" i="1" s="1"/>
  <c r="A417" i="1"/>
  <c r="T417" i="1" s="1"/>
  <c r="A416" i="1"/>
  <c r="T416" i="1" s="1"/>
  <c r="A415" i="1"/>
  <c r="T415" i="1" s="1"/>
  <c r="A414" i="1"/>
  <c r="T414" i="1" s="1"/>
  <c r="A413" i="1"/>
  <c r="T413" i="1" s="1"/>
  <c r="A412" i="1"/>
  <c r="T412" i="1" s="1"/>
  <c r="A411" i="1"/>
  <c r="T411" i="1" s="1"/>
  <c r="A410" i="1"/>
  <c r="T410" i="1" s="1"/>
  <c r="A409" i="1"/>
  <c r="T409" i="1" s="1"/>
  <c r="A408" i="1"/>
  <c r="T408" i="1" s="1"/>
  <c r="A407" i="1"/>
  <c r="T407" i="1" s="1"/>
  <c r="A406" i="1"/>
  <c r="T406" i="1" s="1"/>
  <c r="A405" i="1"/>
  <c r="T405" i="1" s="1"/>
  <c r="A404" i="1"/>
  <c r="T404" i="1" s="1"/>
  <c r="A403" i="1"/>
  <c r="T403" i="1" s="1"/>
  <c r="A402" i="1"/>
  <c r="T402" i="1" s="1"/>
  <c r="A401" i="1"/>
  <c r="T401" i="1" s="1"/>
  <c r="A400" i="1"/>
  <c r="T400" i="1" s="1"/>
  <c r="A399" i="1"/>
  <c r="T399" i="1" s="1"/>
  <c r="A398" i="1"/>
  <c r="T398" i="1" s="1"/>
  <c r="A397" i="1"/>
  <c r="T397" i="1" s="1"/>
  <c r="A396" i="1"/>
  <c r="T396" i="1" s="1"/>
  <c r="A395" i="1"/>
  <c r="T395" i="1" s="1"/>
  <c r="A394" i="1"/>
  <c r="T394" i="1" s="1"/>
  <c r="A393" i="1"/>
  <c r="T393" i="1" s="1"/>
  <c r="A392" i="1"/>
  <c r="T392" i="1" s="1"/>
  <c r="A391" i="1"/>
  <c r="T391" i="1" s="1"/>
  <c r="A390" i="1"/>
  <c r="T390" i="1" s="1"/>
  <c r="A389" i="1"/>
  <c r="T389" i="1" s="1"/>
  <c r="A388" i="1"/>
  <c r="T388" i="1" s="1"/>
  <c r="A387" i="1"/>
  <c r="T387" i="1" s="1"/>
  <c r="A386" i="1"/>
  <c r="T386" i="1" s="1"/>
  <c r="A385" i="1"/>
  <c r="T385" i="1" s="1"/>
  <c r="A384" i="1"/>
  <c r="T384" i="1" s="1"/>
  <c r="A383" i="1"/>
  <c r="T383" i="1" s="1"/>
  <c r="A382" i="1"/>
  <c r="T382" i="1" s="1"/>
  <c r="A381" i="1"/>
  <c r="T381" i="1" s="1"/>
  <c r="A380" i="1"/>
  <c r="T380" i="1" s="1"/>
  <c r="A379" i="1"/>
  <c r="T379" i="1" s="1"/>
  <c r="A378" i="1"/>
  <c r="T378" i="1" s="1"/>
  <c r="A377" i="1"/>
  <c r="T377" i="1" s="1"/>
  <c r="A376" i="1"/>
  <c r="T376" i="1" s="1"/>
  <c r="A375" i="1"/>
  <c r="T375" i="1" s="1"/>
  <c r="A374" i="1"/>
  <c r="T374" i="1" s="1"/>
  <c r="A373" i="1"/>
  <c r="T373" i="1" s="1"/>
  <c r="A372" i="1"/>
  <c r="T372" i="1" s="1"/>
  <c r="A371" i="1"/>
  <c r="T371" i="1" s="1"/>
  <c r="A370" i="1"/>
  <c r="T370" i="1" s="1"/>
  <c r="A369" i="1"/>
  <c r="T369" i="1" s="1"/>
  <c r="A368" i="1"/>
  <c r="T368" i="1" s="1"/>
  <c r="A367" i="1"/>
  <c r="T367" i="1" s="1"/>
  <c r="A366" i="1"/>
  <c r="T366" i="1" s="1"/>
  <c r="A365" i="1"/>
  <c r="T365" i="1" s="1"/>
  <c r="A364" i="1"/>
  <c r="T364" i="1" s="1"/>
  <c r="A363" i="1"/>
  <c r="T363" i="1" s="1"/>
  <c r="A362" i="1"/>
  <c r="T362" i="1" s="1"/>
  <c r="A361" i="1"/>
  <c r="T361" i="1" s="1"/>
  <c r="A360" i="1"/>
  <c r="T360" i="1" s="1"/>
  <c r="A359" i="1"/>
  <c r="T359" i="1" s="1"/>
  <c r="A358" i="1"/>
  <c r="T358" i="1" s="1"/>
  <c r="A357" i="1"/>
  <c r="T357" i="1" s="1"/>
  <c r="A356" i="1"/>
  <c r="T356" i="1" s="1"/>
  <c r="A355" i="1"/>
  <c r="T355" i="1" s="1"/>
  <c r="A354" i="1"/>
  <c r="T354" i="1" s="1"/>
  <c r="A353" i="1"/>
  <c r="T353" i="1" s="1"/>
  <c r="A352" i="1"/>
  <c r="T352" i="1" s="1"/>
  <c r="A351" i="1"/>
  <c r="T351" i="1" s="1"/>
  <c r="A350" i="1"/>
  <c r="T350" i="1" s="1"/>
  <c r="A349" i="1"/>
  <c r="T349" i="1" s="1"/>
  <c r="A348" i="1"/>
  <c r="T348" i="1" s="1"/>
  <c r="A347" i="1"/>
  <c r="T347" i="1" s="1"/>
  <c r="A346" i="1"/>
  <c r="T346" i="1" s="1"/>
  <c r="A345" i="1"/>
  <c r="T345" i="1" s="1"/>
  <c r="A344" i="1"/>
  <c r="T344" i="1" s="1"/>
  <c r="A343" i="1"/>
  <c r="T343" i="1" s="1"/>
  <c r="A342" i="1"/>
  <c r="T342" i="1" s="1"/>
  <c r="A341" i="1"/>
  <c r="T341" i="1" s="1"/>
  <c r="A340" i="1"/>
  <c r="T340" i="1" s="1"/>
  <c r="A339" i="1"/>
  <c r="T339" i="1" s="1"/>
  <c r="A338" i="1"/>
  <c r="T338" i="1" s="1"/>
  <c r="A337" i="1"/>
  <c r="T337" i="1" s="1"/>
  <c r="A336" i="1"/>
  <c r="T336" i="1" s="1"/>
  <c r="A335" i="1"/>
  <c r="T335" i="1" s="1"/>
  <c r="A334" i="1"/>
  <c r="T334" i="1" s="1"/>
  <c r="A333" i="1"/>
  <c r="T333" i="1" s="1"/>
  <c r="A332" i="1"/>
  <c r="T332" i="1" s="1"/>
  <c r="A331" i="1"/>
  <c r="T331" i="1" s="1"/>
  <c r="A330" i="1"/>
  <c r="T330" i="1" s="1"/>
  <c r="A329" i="1"/>
  <c r="T329" i="1" s="1"/>
  <c r="A328" i="1"/>
  <c r="T328" i="1" s="1"/>
  <c r="A327" i="1"/>
  <c r="T327" i="1" s="1"/>
  <c r="A326" i="1"/>
  <c r="T326" i="1" s="1"/>
  <c r="A325" i="1"/>
  <c r="T325" i="1" s="1"/>
  <c r="A324" i="1"/>
  <c r="T324" i="1" s="1"/>
  <c r="A323" i="1"/>
  <c r="T323" i="1" s="1"/>
  <c r="A322" i="1"/>
  <c r="T322" i="1" s="1"/>
  <c r="A321" i="1"/>
  <c r="T321" i="1" s="1"/>
  <c r="A320" i="1"/>
  <c r="T320" i="1" s="1"/>
  <c r="A319" i="1"/>
  <c r="T319" i="1" s="1"/>
  <c r="A318" i="1"/>
  <c r="T318" i="1" s="1"/>
  <c r="A317" i="1"/>
  <c r="T317" i="1" s="1"/>
  <c r="A316" i="1"/>
  <c r="T316" i="1" s="1"/>
  <c r="A315" i="1"/>
  <c r="T315" i="1" s="1"/>
  <c r="A314" i="1"/>
  <c r="T314" i="1" s="1"/>
  <c r="A313" i="1"/>
  <c r="T313" i="1" s="1"/>
  <c r="A312" i="1"/>
  <c r="T312" i="1" s="1"/>
  <c r="A311" i="1"/>
  <c r="T311" i="1" s="1"/>
  <c r="A310" i="1"/>
  <c r="T310" i="1" s="1"/>
  <c r="A309" i="1"/>
  <c r="T309" i="1" s="1"/>
  <c r="A308" i="1"/>
  <c r="T308" i="1" s="1"/>
  <c r="A307" i="1"/>
  <c r="T307" i="1" s="1"/>
  <c r="A306" i="1"/>
  <c r="T306" i="1" s="1"/>
  <c r="A305" i="1"/>
  <c r="T305" i="1" s="1"/>
  <c r="A304" i="1"/>
  <c r="T304" i="1" s="1"/>
  <c r="A303" i="1"/>
  <c r="T303" i="1" s="1"/>
  <c r="A302" i="1"/>
  <c r="T302" i="1" s="1"/>
  <c r="A301" i="1"/>
  <c r="T301" i="1" s="1"/>
  <c r="A300" i="1"/>
  <c r="T300" i="1" s="1"/>
  <c r="A299" i="1"/>
  <c r="T299" i="1" s="1"/>
  <c r="A298" i="1"/>
  <c r="T298" i="1" s="1"/>
  <c r="A297" i="1"/>
  <c r="T297" i="1" s="1"/>
  <c r="A296" i="1"/>
  <c r="T296" i="1" s="1"/>
  <c r="A295" i="1"/>
  <c r="T295" i="1" s="1"/>
  <c r="A294" i="1"/>
  <c r="T294" i="1" s="1"/>
  <c r="A293" i="1"/>
  <c r="T293" i="1" s="1"/>
  <c r="A292" i="1"/>
  <c r="T292" i="1" s="1"/>
  <c r="A291" i="1"/>
  <c r="T291" i="1" s="1"/>
  <c r="A290" i="1"/>
  <c r="T290" i="1" s="1"/>
  <c r="A289" i="1"/>
  <c r="T289" i="1" s="1"/>
  <c r="A288" i="1"/>
  <c r="T288" i="1" s="1"/>
  <c r="A287" i="1"/>
  <c r="T287" i="1" s="1"/>
  <c r="A286" i="1"/>
  <c r="T286" i="1" s="1"/>
  <c r="A285" i="1"/>
  <c r="T285" i="1" s="1"/>
  <c r="A284" i="1"/>
  <c r="T284" i="1" s="1"/>
  <c r="A283" i="1"/>
  <c r="T283" i="1" s="1"/>
  <c r="A282" i="1"/>
  <c r="T282" i="1" s="1"/>
  <c r="A281" i="1"/>
  <c r="T281" i="1" s="1"/>
  <c r="A280" i="1"/>
  <c r="T280" i="1" s="1"/>
  <c r="A279" i="1"/>
  <c r="T279" i="1" s="1"/>
  <c r="A278" i="1"/>
  <c r="T278" i="1" s="1"/>
  <c r="A277" i="1"/>
  <c r="T277" i="1" s="1"/>
  <c r="A276" i="1"/>
  <c r="T276" i="1" s="1"/>
  <c r="A275" i="1"/>
  <c r="T275" i="1" s="1"/>
  <c r="A274" i="1"/>
  <c r="T274" i="1" s="1"/>
  <c r="A273" i="1"/>
  <c r="T273" i="1" s="1"/>
  <c r="A272" i="1"/>
  <c r="T272" i="1" s="1"/>
  <c r="A271" i="1"/>
  <c r="T271" i="1" s="1"/>
  <c r="A270" i="1"/>
  <c r="T270" i="1" s="1"/>
  <c r="A269" i="1"/>
  <c r="T269" i="1" s="1"/>
  <c r="A268" i="1"/>
  <c r="T268" i="1" s="1"/>
  <c r="A267" i="1"/>
  <c r="T267" i="1" s="1"/>
  <c r="A266" i="1"/>
  <c r="T266" i="1" s="1"/>
  <c r="A265" i="1"/>
  <c r="T265" i="1" s="1"/>
  <c r="A264" i="1"/>
  <c r="T264" i="1" s="1"/>
  <c r="A263" i="1"/>
  <c r="T263" i="1" s="1"/>
  <c r="A262" i="1"/>
  <c r="T262" i="1" s="1"/>
  <c r="A261" i="1"/>
  <c r="T261" i="1" s="1"/>
  <c r="A260" i="1"/>
  <c r="T260" i="1" s="1"/>
  <c r="A259" i="1"/>
  <c r="T259" i="1" s="1"/>
  <c r="A258" i="1"/>
  <c r="T258" i="1" s="1"/>
  <c r="A257" i="1"/>
  <c r="T257" i="1" s="1"/>
  <c r="A256" i="1"/>
  <c r="T256" i="1" s="1"/>
  <c r="A255" i="1"/>
  <c r="T255" i="1" s="1"/>
  <c r="A254" i="1"/>
  <c r="T254" i="1" s="1"/>
  <c r="A253" i="1"/>
  <c r="T253" i="1" s="1"/>
  <c r="A252" i="1"/>
  <c r="T252" i="1" s="1"/>
  <c r="A251" i="1"/>
  <c r="T251" i="1" s="1"/>
  <c r="A250" i="1"/>
  <c r="T250" i="1" s="1"/>
  <c r="A249" i="1"/>
  <c r="T249" i="1" s="1"/>
  <c r="A248" i="1"/>
  <c r="T248" i="1" s="1"/>
  <c r="A247" i="1"/>
  <c r="T247" i="1" s="1"/>
  <c r="A246" i="1"/>
  <c r="T246" i="1" s="1"/>
  <c r="A245" i="1"/>
  <c r="T245" i="1" s="1"/>
  <c r="A244" i="1"/>
  <c r="T244" i="1" s="1"/>
  <c r="A243" i="1"/>
  <c r="T243" i="1" s="1"/>
  <c r="A242" i="1"/>
  <c r="T242" i="1" s="1"/>
  <c r="A241" i="1"/>
  <c r="T241" i="1" s="1"/>
  <c r="A240" i="1"/>
  <c r="T240" i="1" s="1"/>
  <c r="A239" i="1"/>
  <c r="T239" i="1" s="1"/>
  <c r="A238" i="1"/>
  <c r="T238" i="1" s="1"/>
  <c r="A237" i="1"/>
  <c r="T237" i="1" s="1"/>
  <c r="A236" i="1"/>
  <c r="T236" i="1" s="1"/>
  <c r="A235" i="1"/>
  <c r="T235" i="1" s="1"/>
  <c r="A234" i="1"/>
  <c r="T234" i="1" s="1"/>
  <c r="A233" i="1"/>
  <c r="T233" i="1" s="1"/>
  <c r="A232" i="1"/>
  <c r="T232" i="1" s="1"/>
  <c r="A231" i="1"/>
  <c r="T231" i="1" s="1"/>
  <c r="A230" i="1"/>
  <c r="T230" i="1" s="1"/>
  <c r="A229" i="1"/>
  <c r="T229" i="1" s="1"/>
  <c r="A228" i="1"/>
  <c r="T228" i="1" s="1"/>
  <c r="A227" i="1"/>
  <c r="T227" i="1" s="1"/>
  <c r="A226" i="1"/>
  <c r="T226" i="1" s="1"/>
  <c r="A225" i="1"/>
  <c r="T225" i="1" s="1"/>
  <c r="A224" i="1"/>
  <c r="T224" i="1" s="1"/>
  <c r="A223" i="1"/>
  <c r="T223" i="1" s="1"/>
  <c r="A222" i="1"/>
  <c r="T222" i="1" s="1"/>
  <c r="A221" i="1"/>
  <c r="T221" i="1" s="1"/>
  <c r="A220" i="1"/>
  <c r="T220" i="1" s="1"/>
  <c r="A219" i="1"/>
  <c r="T219" i="1" s="1"/>
  <c r="A218" i="1"/>
  <c r="T218" i="1" s="1"/>
  <c r="A217" i="1"/>
  <c r="T217" i="1" s="1"/>
  <c r="A216" i="1"/>
  <c r="T216" i="1" s="1"/>
  <c r="A215" i="1"/>
  <c r="T215" i="1" s="1"/>
  <c r="A214" i="1"/>
  <c r="T214" i="1" s="1"/>
  <c r="A213" i="1"/>
  <c r="T213" i="1" s="1"/>
  <c r="A212" i="1"/>
  <c r="T212" i="1" s="1"/>
  <c r="A211" i="1"/>
  <c r="T211" i="1" s="1"/>
  <c r="A210" i="1"/>
  <c r="T210" i="1" s="1"/>
  <c r="A209" i="1"/>
  <c r="T209" i="1" s="1"/>
  <c r="A208" i="1"/>
  <c r="T208" i="1" s="1"/>
  <c r="A207" i="1"/>
  <c r="T207" i="1" s="1"/>
  <c r="A206" i="1"/>
  <c r="T206" i="1" s="1"/>
  <c r="A205" i="1"/>
  <c r="T205" i="1" s="1"/>
  <c r="A204" i="1"/>
  <c r="T204" i="1" s="1"/>
  <c r="A203" i="1"/>
  <c r="T203" i="1" s="1"/>
  <c r="A202" i="1"/>
  <c r="T202" i="1" s="1"/>
  <c r="A201" i="1"/>
  <c r="T201" i="1" s="1"/>
  <c r="A200" i="1"/>
  <c r="T200" i="1" s="1"/>
  <c r="A199" i="1"/>
  <c r="T199" i="1" s="1"/>
  <c r="A198" i="1"/>
  <c r="T198" i="1" s="1"/>
  <c r="A197" i="1"/>
  <c r="T197" i="1" s="1"/>
  <c r="A196" i="1"/>
  <c r="T196" i="1" s="1"/>
  <c r="A195" i="1"/>
  <c r="T195" i="1" s="1"/>
  <c r="A194" i="1"/>
  <c r="T194" i="1" s="1"/>
  <c r="A193" i="1"/>
  <c r="T193" i="1" s="1"/>
  <c r="A192" i="1"/>
  <c r="T192" i="1" s="1"/>
  <c r="A191" i="1"/>
  <c r="T191" i="1" s="1"/>
  <c r="A190" i="1"/>
  <c r="T190" i="1" s="1"/>
  <c r="A189" i="1"/>
  <c r="T189" i="1" s="1"/>
  <c r="A188" i="1"/>
  <c r="T188" i="1" s="1"/>
  <c r="A187" i="1"/>
  <c r="T187" i="1" s="1"/>
  <c r="A186" i="1"/>
  <c r="T186" i="1" s="1"/>
  <c r="A185" i="1"/>
  <c r="T185" i="1" s="1"/>
  <c r="A184" i="1"/>
  <c r="T184" i="1" s="1"/>
  <c r="A183" i="1"/>
  <c r="T183" i="1" s="1"/>
  <c r="A182" i="1"/>
  <c r="T182" i="1" s="1"/>
  <c r="A181" i="1"/>
  <c r="T181" i="1" s="1"/>
  <c r="A180" i="1"/>
  <c r="T180" i="1" s="1"/>
  <c r="A179" i="1"/>
  <c r="T179" i="1" s="1"/>
  <c r="A178" i="1"/>
  <c r="T178" i="1" s="1"/>
  <c r="A177" i="1"/>
  <c r="T177" i="1" s="1"/>
  <c r="A176" i="1"/>
  <c r="T176" i="1" s="1"/>
  <c r="A175" i="1"/>
  <c r="T175" i="1" s="1"/>
  <c r="A174" i="1"/>
  <c r="T174" i="1" s="1"/>
  <c r="A173" i="1"/>
  <c r="T173" i="1" s="1"/>
  <c r="A172" i="1"/>
  <c r="T172" i="1" s="1"/>
  <c r="A171" i="1"/>
  <c r="T171" i="1" s="1"/>
  <c r="A170" i="1"/>
  <c r="T170" i="1" s="1"/>
  <c r="A169" i="1"/>
  <c r="T169" i="1" s="1"/>
  <c r="A168" i="1"/>
  <c r="T168" i="1" s="1"/>
  <c r="A167" i="1"/>
  <c r="T167" i="1" s="1"/>
  <c r="A166" i="1"/>
  <c r="T166" i="1" s="1"/>
  <c r="A165" i="1"/>
  <c r="T165" i="1" s="1"/>
  <c r="A164" i="1"/>
  <c r="T164" i="1" s="1"/>
  <c r="A163" i="1"/>
  <c r="T163" i="1" s="1"/>
  <c r="A162" i="1"/>
  <c r="T162" i="1" s="1"/>
  <c r="A161" i="1"/>
  <c r="T161" i="1" s="1"/>
  <c r="A160" i="1"/>
  <c r="T160" i="1" s="1"/>
  <c r="A159" i="1"/>
  <c r="T159" i="1" s="1"/>
  <c r="A158" i="1"/>
  <c r="T158" i="1" s="1"/>
  <c r="A157" i="1"/>
  <c r="T157" i="1" s="1"/>
  <c r="A156" i="1"/>
  <c r="T156" i="1" s="1"/>
  <c r="A155" i="1"/>
  <c r="T155" i="1" s="1"/>
  <c r="A154" i="1"/>
  <c r="T154" i="1" s="1"/>
  <c r="A153" i="1"/>
  <c r="T153" i="1" s="1"/>
  <c r="A152" i="1"/>
  <c r="T152" i="1" s="1"/>
  <c r="A151" i="1"/>
  <c r="T151" i="1" s="1"/>
  <c r="A150" i="1"/>
  <c r="T150" i="1" s="1"/>
  <c r="A149" i="1"/>
  <c r="T149" i="1" s="1"/>
  <c r="A148" i="1"/>
  <c r="T148" i="1" s="1"/>
  <c r="A147" i="1"/>
  <c r="T147" i="1" s="1"/>
  <c r="A146" i="1"/>
  <c r="T146" i="1" s="1"/>
  <c r="A145" i="1"/>
  <c r="T145" i="1" s="1"/>
  <c r="A144" i="1"/>
  <c r="T144" i="1" s="1"/>
  <c r="A143" i="1"/>
  <c r="T143" i="1" s="1"/>
  <c r="A142" i="1"/>
  <c r="T142" i="1" s="1"/>
  <c r="A141" i="1"/>
  <c r="T141" i="1" s="1"/>
  <c r="A140" i="1"/>
  <c r="T140" i="1" s="1"/>
  <c r="A139" i="1"/>
  <c r="T139" i="1" s="1"/>
  <c r="A138" i="1"/>
  <c r="T138" i="1" s="1"/>
  <c r="A137" i="1"/>
  <c r="T137" i="1" s="1"/>
  <c r="A136" i="1"/>
  <c r="T136" i="1" s="1"/>
  <c r="A135" i="1"/>
  <c r="T135" i="1" s="1"/>
  <c r="A134" i="1"/>
  <c r="T134" i="1" s="1"/>
  <c r="A133" i="1"/>
  <c r="T133" i="1" s="1"/>
  <c r="A132" i="1"/>
  <c r="T132" i="1" s="1"/>
  <c r="A131" i="1"/>
  <c r="T131" i="1" s="1"/>
  <c r="A130" i="1"/>
  <c r="T130" i="1" s="1"/>
  <c r="A129" i="1"/>
  <c r="T129" i="1" s="1"/>
  <c r="A128" i="1"/>
  <c r="T128" i="1" s="1"/>
  <c r="A127" i="1"/>
  <c r="T127" i="1" s="1"/>
  <c r="A126" i="1"/>
  <c r="T126" i="1" s="1"/>
  <c r="A125" i="1"/>
  <c r="T125" i="1" s="1"/>
  <c r="A124" i="1"/>
  <c r="T124" i="1" s="1"/>
  <c r="A123" i="1"/>
  <c r="T123" i="1" s="1"/>
  <c r="A122" i="1"/>
  <c r="T122" i="1" s="1"/>
  <c r="A121" i="1"/>
  <c r="T121" i="1" s="1"/>
  <c r="A120" i="1"/>
  <c r="T120" i="1" s="1"/>
  <c r="A119" i="1"/>
  <c r="T119" i="1" s="1"/>
  <c r="A118" i="1"/>
  <c r="T118" i="1" s="1"/>
  <c r="A117" i="1"/>
  <c r="T117" i="1" s="1"/>
  <c r="A116" i="1"/>
  <c r="T116" i="1" s="1"/>
  <c r="A115" i="1"/>
  <c r="T115" i="1" s="1"/>
  <c r="A114" i="1"/>
  <c r="T114" i="1" s="1"/>
  <c r="A113" i="1"/>
  <c r="T113" i="1" s="1"/>
  <c r="A112" i="1"/>
  <c r="T112" i="1" s="1"/>
  <c r="A111" i="1"/>
  <c r="T111" i="1" s="1"/>
  <c r="A110" i="1"/>
  <c r="T110" i="1" s="1"/>
  <c r="A109" i="1"/>
  <c r="T109" i="1" s="1"/>
  <c r="A108" i="1"/>
  <c r="T108" i="1" s="1"/>
  <c r="A107" i="1"/>
  <c r="T107" i="1" s="1"/>
  <c r="A106" i="1"/>
  <c r="T106" i="1" s="1"/>
  <c r="A105" i="1"/>
  <c r="T105" i="1" s="1"/>
  <c r="A104" i="1"/>
  <c r="T104" i="1" s="1"/>
  <c r="A103" i="1"/>
  <c r="T103" i="1" s="1"/>
  <c r="A102" i="1"/>
  <c r="T102" i="1" s="1"/>
  <c r="A101" i="1"/>
  <c r="T101" i="1" s="1"/>
  <c r="A100" i="1"/>
  <c r="T100" i="1" s="1"/>
  <c r="A99" i="1"/>
  <c r="T99" i="1" s="1"/>
  <c r="A98" i="1"/>
  <c r="T98" i="1" s="1"/>
  <c r="A97" i="1"/>
  <c r="T97" i="1" s="1"/>
  <c r="A96" i="1"/>
  <c r="T96" i="1" s="1"/>
  <c r="A95" i="1"/>
  <c r="T95" i="1" s="1"/>
  <c r="A94" i="1"/>
  <c r="T94" i="1" s="1"/>
  <c r="A93" i="1"/>
  <c r="T93" i="1" s="1"/>
  <c r="A92" i="1"/>
  <c r="T92" i="1" s="1"/>
  <c r="A91" i="1"/>
  <c r="T91" i="1" s="1"/>
  <c r="A90" i="1"/>
  <c r="T90" i="1" s="1"/>
  <c r="A89" i="1"/>
  <c r="T89" i="1" s="1"/>
  <c r="A88" i="1"/>
  <c r="T88" i="1" s="1"/>
  <c r="A87" i="1"/>
  <c r="T87" i="1" s="1"/>
  <c r="A86" i="1"/>
  <c r="T86" i="1" s="1"/>
  <c r="A85" i="1"/>
  <c r="T85" i="1" s="1"/>
  <c r="A84" i="1"/>
  <c r="T84" i="1" s="1"/>
  <c r="A83" i="1"/>
  <c r="T83" i="1" s="1"/>
  <c r="A82" i="1"/>
  <c r="T82" i="1" s="1"/>
  <c r="A81" i="1"/>
  <c r="T81" i="1" s="1"/>
  <c r="A80" i="1"/>
  <c r="T80" i="1" s="1"/>
  <c r="A79" i="1"/>
  <c r="T79" i="1" s="1"/>
  <c r="A78" i="1"/>
  <c r="T78" i="1" s="1"/>
  <c r="A77" i="1"/>
  <c r="T77" i="1" s="1"/>
  <c r="A76" i="1"/>
  <c r="T76" i="1" s="1"/>
  <c r="A75" i="1"/>
  <c r="T75" i="1" s="1"/>
  <c r="A74" i="1"/>
  <c r="T74" i="1" s="1"/>
  <c r="A73" i="1"/>
  <c r="T73" i="1" s="1"/>
  <c r="A72" i="1"/>
  <c r="T72" i="1" s="1"/>
  <c r="A71" i="1"/>
  <c r="T71" i="1" s="1"/>
  <c r="A70" i="1"/>
  <c r="T70" i="1" s="1"/>
  <c r="A69" i="1"/>
  <c r="T69" i="1" s="1"/>
  <c r="A68" i="1"/>
  <c r="T68" i="1" s="1"/>
  <c r="A67" i="1"/>
  <c r="T67" i="1" s="1"/>
  <c r="A66" i="1"/>
  <c r="T66" i="1" s="1"/>
  <c r="A65" i="1"/>
  <c r="T65" i="1" s="1"/>
  <c r="A64" i="1"/>
  <c r="T64" i="1" s="1"/>
  <c r="A63" i="1"/>
  <c r="T63" i="1" s="1"/>
  <c r="A62" i="1"/>
  <c r="T62" i="1" s="1"/>
  <c r="A61" i="1"/>
  <c r="T61" i="1" s="1"/>
  <c r="A60" i="1"/>
  <c r="T60" i="1" s="1"/>
  <c r="A59" i="1"/>
  <c r="T59" i="1" s="1"/>
  <c r="A58" i="1"/>
  <c r="T58" i="1" s="1"/>
  <c r="A57" i="1"/>
  <c r="T57" i="1" s="1"/>
  <c r="A56" i="1"/>
  <c r="T56" i="1" s="1"/>
  <c r="A55" i="1"/>
  <c r="T55" i="1" s="1"/>
  <c r="A54" i="1"/>
  <c r="T54" i="1" s="1"/>
  <c r="A53" i="1"/>
  <c r="T53" i="1" s="1"/>
  <c r="A52" i="1"/>
  <c r="T52" i="1" s="1"/>
  <c r="A51" i="1"/>
  <c r="T51" i="1" s="1"/>
  <c r="A50" i="1"/>
  <c r="T50" i="1" s="1"/>
  <c r="A49" i="1"/>
  <c r="T49" i="1" s="1"/>
  <c r="A48" i="1"/>
  <c r="T48" i="1" s="1"/>
  <c r="A47" i="1"/>
  <c r="T47" i="1" s="1"/>
  <c r="A46" i="1"/>
  <c r="T46" i="1" s="1"/>
  <c r="A45" i="1"/>
  <c r="T45" i="1" s="1"/>
  <c r="A44" i="1"/>
  <c r="T44" i="1" s="1"/>
  <c r="A43" i="1"/>
  <c r="T43" i="1" s="1"/>
  <c r="A42" i="1"/>
  <c r="T42" i="1" s="1"/>
  <c r="A41" i="1"/>
  <c r="T41" i="1" s="1"/>
  <c r="A40" i="1"/>
  <c r="T40" i="1" s="1"/>
  <c r="A39" i="1"/>
  <c r="T39" i="1" s="1"/>
  <c r="A38" i="1"/>
  <c r="T38" i="1" s="1"/>
  <c r="A37" i="1"/>
  <c r="T37" i="1" s="1"/>
  <c r="A36" i="1"/>
  <c r="T36" i="1" s="1"/>
  <c r="A35" i="1"/>
  <c r="T35" i="1" s="1"/>
  <c r="A34" i="1"/>
  <c r="T34" i="1" s="1"/>
  <c r="A33" i="1"/>
  <c r="T33" i="1" s="1"/>
  <c r="A32" i="1"/>
  <c r="T32" i="1" s="1"/>
  <c r="A31" i="1"/>
  <c r="T31" i="1" s="1"/>
  <c r="A30" i="1"/>
  <c r="T30" i="1" s="1"/>
  <c r="A29" i="1"/>
  <c r="T29" i="1" s="1"/>
  <c r="A28" i="1"/>
  <c r="T28" i="1" s="1"/>
  <c r="A27" i="1"/>
  <c r="T27" i="1" s="1"/>
  <c r="A26" i="1"/>
  <c r="T26" i="1" s="1"/>
  <c r="A25" i="1"/>
  <c r="T25" i="1" s="1"/>
  <c r="A24" i="1"/>
  <c r="T24" i="1" s="1"/>
  <c r="A23" i="1"/>
  <c r="T23" i="1" s="1"/>
  <c r="A22" i="1"/>
  <c r="T22" i="1" s="1"/>
  <c r="A21" i="1"/>
  <c r="T21" i="1" s="1"/>
  <c r="A20" i="1"/>
  <c r="T20" i="1" s="1"/>
  <c r="A19" i="1"/>
  <c r="T19" i="1" s="1"/>
  <c r="A18" i="1"/>
  <c r="T18" i="1" s="1"/>
  <c r="A17" i="1"/>
  <c r="T17" i="1" s="1"/>
  <c r="A16" i="1"/>
  <c r="T16" i="1" s="1"/>
  <c r="A15" i="1"/>
  <c r="T15" i="1" s="1"/>
  <c r="A14" i="1"/>
  <c r="T14" i="1" s="1"/>
  <c r="A13" i="1"/>
  <c r="T13" i="1" s="1"/>
  <c r="A12" i="1"/>
  <c r="T12" i="1" s="1"/>
  <c r="A11" i="1"/>
  <c r="T11" i="1" s="1"/>
  <c r="A10" i="1"/>
  <c r="T10" i="1" s="1"/>
  <c r="A9" i="1"/>
  <c r="T9" i="1" s="1"/>
  <c r="A8" i="1"/>
  <c r="T8" i="1" s="1"/>
  <c r="A7" i="1"/>
  <c r="T7" i="1" s="1"/>
  <c r="A6" i="1"/>
  <c r="T6" i="1" s="1"/>
  <c r="A5" i="1"/>
  <c r="T5" i="1" s="1"/>
  <c r="H13" i="3" l="1"/>
  <c r="I13" i="3" s="1"/>
  <c r="H20" i="3"/>
  <c r="I20" i="3" s="1"/>
  <c r="H26" i="3"/>
  <c r="I26" i="3" s="1"/>
  <c r="H45" i="3"/>
  <c r="I45" i="3" s="1"/>
  <c r="H63" i="3"/>
  <c r="I63" i="3" s="1"/>
  <c r="H97" i="3"/>
  <c r="I97" i="3" s="1"/>
  <c r="H103" i="3"/>
  <c r="I103" i="3" s="1"/>
  <c r="H111" i="3"/>
  <c r="I111" i="3" s="1"/>
  <c r="H143" i="3"/>
  <c r="I143" i="3" s="1"/>
  <c r="H156" i="3"/>
  <c r="I156" i="3" s="1"/>
  <c r="H164" i="3"/>
  <c r="I164" i="3" s="1"/>
  <c r="H172" i="3"/>
  <c r="I172" i="3" s="1"/>
  <c r="H179" i="3"/>
  <c r="I179" i="3" s="1"/>
  <c r="H187" i="3"/>
  <c r="I187" i="3" s="1"/>
  <c r="H192" i="3"/>
  <c r="I192" i="3" s="1"/>
  <c r="H201" i="3"/>
  <c r="I201" i="3" s="1"/>
  <c r="H69" i="3"/>
  <c r="I69" i="3" s="1"/>
  <c r="H145" i="3"/>
  <c r="I145" i="3" s="1"/>
  <c r="H34" i="3"/>
  <c r="I34" i="3" s="1"/>
  <c r="H21" i="3"/>
  <c r="I21" i="3" s="1"/>
  <c r="H27" i="3"/>
  <c r="I27" i="3" s="1"/>
  <c r="H33" i="3"/>
  <c r="I33" i="3" s="1"/>
  <c r="H54" i="3"/>
  <c r="I54" i="3" s="1"/>
  <c r="H46" i="3"/>
  <c r="I46" i="3" s="1"/>
  <c r="H90" i="3"/>
  <c r="I90" i="3" s="1"/>
  <c r="H98" i="3"/>
  <c r="I98" i="3" s="1"/>
  <c r="H104" i="3"/>
  <c r="I104" i="3" s="1"/>
  <c r="H112" i="3"/>
  <c r="I112" i="3" s="1"/>
  <c r="H122" i="3"/>
  <c r="I122" i="3" s="1"/>
  <c r="H144" i="3"/>
  <c r="I144" i="3" s="1"/>
  <c r="H157" i="3"/>
  <c r="I157" i="3" s="1"/>
  <c r="H165" i="3"/>
  <c r="I165" i="3" s="1"/>
  <c r="H173" i="3"/>
  <c r="I173" i="3" s="1"/>
  <c r="H180" i="3"/>
  <c r="I180" i="3" s="1"/>
  <c r="H193" i="3"/>
  <c r="I193" i="3" s="1"/>
  <c r="H66" i="3"/>
  <c r="I66" i="3" s="1"/>
  <c r="H70" i="3"/>
  <c r="I70" i="3" s="1"/>
  <c r="H74" i="3"/>
  <c r="I74" i="3" s="1"/>
  <c r="H147" i="3"/>
  <c r="I147" i="3" s="1"/>
  <c r="H141" i="3"/>
  <c r="I141" i="3" s="1"/>
  <c r="H8" i="3"/>
  <c r="I8" i="3" s="1"/>
  <c r="G98" i="5"/>
  <c r="H98" i="5" s="1"/>
  <c r="H206" i="3"/>
  <c r="I206" i="3" s="1"/>
  <c r="H213" i="3"/>
  <c r="I213" i="3" s="1"/>
  <c r="H129" i="3"/>
  <c r="I129" i="3" s="1"/>
  <c r="H207" i="3"/>
  <c r="I207" i="3" s="1"/>
  <c r="H128" i="3"/>
  <c r="I128" i="3" s="1"/>
  <c r="H214" i="3"/>
  <c r="I214" i="3" s="1"/>
  <c r="G97" i="5"/>
  <c r="H97" i="5" s="1"/>
  <c r="H150" i="3"/>
  <c r="I150" i="3" s="1"/>
  <c r="H197" i="3"/>
  <c r="I197" i="3" s="1"/>
  <c r="H211" i="3"/>
  <c r="I211" i="3" s="1"/>
  <c r="H84" i="3"/>
  <c r="I84" i="3" s="1"/>
  <c r="H80" i="3"/>
  <c r="I80" i="3" s="1"/>
  <c r="H136" i="3"/>
  <c r="I136" i="3" s="1"/>
  <c r="H85" i="3"/>
  <c r="I85" i="3" s="1"/>
  <c r="G56" i="5"/>
  <c r="H56" i="5" s="1"/>
  <c r="H134" i="3"/>
  <c r="I134" i="3" s="1"/>
  <c r="H135" i="3"/>
  <c r="I135" i="3" s="1"/>
  <c r="H212" i="3"/>
  <c r="I212" i="3" s="1"/>
  <c r="H208" i="3"/>
  <c r="I208" i="3" s="1"/>
  <c r="H210" i="3"/>
  <c r="I210" i="3" s="1"/>
  <c r="H209" i="3"/>
  <c r="I209" i="3" s="1"/>
  <c r="H205" i="3"/>
  <c r="I205" i="3" s="1"/>
  <c r="H149" i="3"/>
  <c r="I149" i="3" s="1"/>
  <c r="H148" i="3"/>
  <c r="I148" i="3" s="1"/>
  <c r="H133" i="3"/>
  <c r="I133" i="3" s="1"/>
  <c r="H88" i="3"/>
  <c r="I88" i="3" s="1"/>
  <c r="H86" i="3"/>
  <c r="I86" i="3" s="1"/>
  <c r="H131" i="3"/>
  <c r="I131" i="3" s="1"/>
  <c r="H89" i="3"/>
  <c r="I89" i="3" s="1"/>
  <c r="H87" i="3"/>
  <c r="I87" i="3" s="1"/>
  <c r="H132" i="3"/>
  <c r="I132" i="3" s="1"/>
  <c r="H130" i="3"/>
  <c r="I130" i="3" s="1"/>
  <c r="G95" i="5"/>
  <c r="H95" i="5" s="1"/>
  <c r="G96" i="5"/>
  <c r="H96" i="5" s="1"/>
  <c r="G60" i="5"/>
  <c r="H60" i="5" s="1"/>
  <c r="G58" i="5"/>
  <c r="H58" i="5" s="1"/>
  <c r="G93" i="5"/>
  <c r="H93" i="5" s="1"/>
  <c r="G94" i="5"/>
  <c r="H94" i="5" s="1"/>
  <c r="G59" i="5"/>
  <c r="H59" i="5" s="1"/>
  <c r="G57" i="5"/>
  <c r="H57" i="5" s="1"/>
  <c r="H14" i="3"/>
  <c r="I14" i="3" s="1"/>
  <c r="H50" i="3"/>
  <c r="I50" i="3" s="1"/>
  <c r="H28" i="3"/>
  <c r="I28" i="3" s="1"/>
  <c r="H31" i="3"/>
  <c r="I31" i="3" s="1"/>
  <c r="H53" i="3"/>
  <c r="I53" i="3" s="1"/>
  <c r="H39" i="3"/>
  <c r="I39" i="3" s="1"/>
  <c r="H47" i="3"/>
  <c r="I47" i="3" s="1"/>
  <c r="H91" i="3"/>
  <c r="I91" i="3" s="1"/>
  <c r="H99" i="3"/>
  <c r="I99" i="3" s="1"/>
  <c r="H120" i="3"/>
  <c r="I120" i="3" s="1"/>
  <c r="H113" i="3"/>
  <c r="I113" i="3" s="1"/>
  <c r="H123" i="3"/>
  <c r="I123" i="3" s="1"/>
  <c r="H158" i="3"/>
  <c r="I158" i="3" s="1"/>
  <c r="H166" i="3"/>
  <c r="I166" i="3" s="1"/>
  <c r="H174" i="3"/>
  <c r="I174" i="3" s="1"/>
  <c r="H181" i="3"/>
  <c r="I181" i="3" s="1"/>
  <c r="H194" i="3"/>
  <c r="I194" i="3" s="1"/>
  <c r="H67" i="3"/>
  <c r="I67" i="3" s="1"/>
  <c r="H71" i="3"/>
  <c r="I71" i="3" s="1"/>
  <c r="H82" i="3"/>
  <c r="I82" i="3" s="1"/>
  <c r="H15" i="3"/>
  <c r="I15" i="3" s="1"/>
  <c r="H22" i="3"/>
  <c r="I22" i="3" s="1"/>
  <c r="H29" i="3"/>
  <c r="I29" i="3" s="1"/>
  <c r="H35" i="3"/>
  <c r="I35" i="3" s="1"/>
  <c r="H55" i="3"/>
  <c r="I55" i="3" s="1"/>
  <c r="H92" i="3"/>
  <c r="I92" i="3" s="1"/>
  <c r="H100" i="3"/>
  <c r="I100" i="3" s="1"/>
  <c r="H105" i="3"/>
  <c r="I105" i="3" s="1"/>
  <c r="H114" i="3"/>
  <c r="I114" i="3" s="1"/>
  <c r="H137" i="3"/>
  <c r="I137" i="3" s="1"/>
  <c r="H151" i="3"/>
  <c r="I151" i="3" s="1"/>
  <c r="H159" i="3"/>
  <c r="I159" i="3" s="1"/>
  <c r="H167" i="3"/>
  <c r="I167" i="3" s="1"/>
  <c r="H175" i="3"/>
  <c r="I175" i="3" s="1"/>
  <c r="H182" i="3"/>
  <c r="I182" i="3" s="1"/>
  <c r="H196" i="3"/>
  <c r="I196" i="3" s="1"/>
  <c r="H195" i="3"/>
  <c r="I195" i="3" s="1"/>
  <c r="H76" i="3"/>
  <c r="I76" i="3" s="1"/>
  <c r="H75" i="3"/>
  <c r="I75" i="3" s="1"/>
  <c r="H106" i="3"/>
  <c r="I106" i="3" s="1"/>
  <c r="H124" i="3"/>
  <c r="I124" i="3" s="1"/>
  <c r="H59" i="3"/>
  <c r="I59" i="3" s="1"/>
  <c r="H81" i="3"/>
  <c r="I81" i="3" s="1"/>
  <c r="H9" i="3"/>
  <c r="I9" i="3" s="1"/>
  <c r="H16" i="3"/>
  <c r="I16" i="3" s="1"/>
  <c r="H23" i="3"/>
  <c r="I23" i="3" s="1"/>
  <c r="H52" i="3"/>
  <c r="I52" i="3" s="1"/>
  <c r="H36" i="3"/>
  <c r="I36" i="3" s="1"/>
  <c r="H48" i="3"/>
  <c r="I48" i="3" s="1"/>
  <c r="H93" i="3"/>
  <c r="I93" i="3" s="1"/>
  <c r="H101" i="3"/>
  <c r="I101" i="3" s="1"/>
  <c r="H107" i="3"/>
  <c r="I107" i="3" s="1"/>
  <c r="H115" i="3"/>
  <c r="I115" i="3" s="1"/>
  <c r="H138" i="3"/>
  <c r="I138" i="3" s="1"/>
  <c r="H152" i="3"/>
  <c r="I152" i="3" s="1"/>
  <c r="H160" i="3"/>
  <c r="I160" i="3" s="1"/>
  <c r="H168" i="3"/>
  <c r="I168" i="3" s="1"/>
  <c r="H176" i="3"/>
  <c r="I176" i="3" s="1"/>
  <c r="H183" i="3"/>
  <c r="I183" i="3" s="1"/>
  <c r="H188" i="3"/>
  <c r="I188" i="3" s="1"/>
  <c r="H198" i="3"/>
  <c r="I198" i="3" s="1"/>
  <c r="H68" i="3"/>
  <c r="I68" i="3" s="1"/>
  <c r="H72" i="3"/>
  <c r="I72" i="3" s="1"/>
  <c r="H77" i="3"/>
  <c r="I77" i="3" s="1"/>
  <c r="H6" i="3"/>
  <c r="I6" i="3" s="1"/>
  <c r="H78" i="3"/>
  <c r="I78" i="3" s="1"/>
  <c r="H125" i="3"/>
  <c r="I125" i="3" s="1"/>
  <c r="H58" i="3"/>
  <c r="I58" i="3" s="1"/>
  <c r="H40" i="3"/>
  <c r="I40" i="3" s="1"/>
  <c r="H60" i="3"/>
  <c r="I60" i="3" s="1"/>
  <c r="H83" i="3"/>
  <c r="I83" i="3" s="1"/>
  <c r="H10" i="3"/>
  <c r="I10" i="3" s="1"/>
  <c r="H17" i="3"/>
  <c r="I17" i="3" s="1"/>
  <c r="H24" i="3"/>
  <c r="I24" i="3" s="1"/>
  <c r="H37" i="3"/>
  <c r="I37" i="3" s="1"/>
  <c r="H57" i="3"/>
  <c r="I57" i="3" s="1"/>
  <c r="H49" i="3"/>
  <c r="I49" i="3" s="1"/>
  <c r="H94" i="3"/>
  <c r="I94" i="3" s="1"/>
  <c r="H118" i="3"/>
  <c r="I118" i="3" s="1"/>
  <c r="H108" i="3"/>
  <c r="I108" i="3" s="1"/>
  <c r="H116" i="3"/>
  <c r="I116" i="3" s="1"/>
  <c r="H139" i="3"/>
  <c r="I139" i="3" s="1"/>
  <c r="H153" i="3"/>
  <c r="I153" i="3" s="1"/>
  <c r="H161" i="3"/>
  <c r="I161" i="3" s="1"/>
  <c r="H169" i="3"/>
  <c r="I169" i="3" s="1"/>
  <c r="H177" i="3"/>
  <c r="I177" i="3" s="1"/>
  <c r="H184" i="3"/>
  <c r="I184" i="3" s="1"/>
  <c r="H189" i="3"/>
  <c r="I189" i="3" s="1"/>
  <c r="H199" i="3"/>
  <c r="I199" i="3" s="1"/>
  <c r="H64" i="3"/>
  <c r="I64" i="3" s="1"/>
  <c r="H73" i="3"/>
  <c r="I73" i="3" s="1"/>
  <c r="H127" i="3"/>
  <c r="I127" i="3" s="1"/>
  <c r="H79" i="3"/>
  <c r="I79" i="3" s="1"/>
  <c r="H41" i="3"/>
  <c r="I41" i="3" s="1"/>
  <c r="H203" i="3"/>
  <c r="I203" i="3" s="1"/>
  <c r="H11" i="3"/>
  <c r="I11" i="3" s="1"/>
  <c r="H18" i="3"/>
  <c r="I18" i="3" s="1"/>
  <c r="H25" i="3"/>
  <c r="I25" i="3" s="1"/>
  <c r="H38" i="3"/>
  <c r="I38" i="3" s="1"/>
  <c r="H56" i="3"/>
  <c r="I56" i="3" s="1"/>
  <c r="H95" i="3"/>
  <c r="I95" i="3" s="1"/>
  <c r="H102" i="3"/>
  <c r="I102" i="3" s="1"/>
  <c r="H109" i="3"/>
  <c r="I109" i="3" s="1"/>
  <c r="H117" i="3"/>
  <c r="I117" i="3" s="1"/>
  <c r="H140" i="3"/>
  <c r="I140" i="3" s="1"/>
  <c r="H154" i="3"/>
  <c r="I154" i="3" s="1"/>
  <c r="H162" i="3"/>
  <c r="I162" i="3" s="1"/>
  <c r="H170" i="3"/>
  <c r="I170" i="3" s="1"/>
  <c r="H178" i="3"/>
  <c r="I178" i="3" s="1"/>
  <c r="H185" i="3"/>
  <c r="I185" i="3" s="1"/>
  <c r="H190" i="3"/>
  <c r="I190" i="3" s="1"/>
  <c r="H200" i="3"/>
  <c r="I200" i="3" s="1"/>
  <c r="H65" i="3"/>
  <c r="I65" i="3" s="1"/>
  <c r="H126" i="3"/>
  <c r="I126" i="3" s="1"/>
  <c r="H42" i="3"/>
  <c r="I42" i="3" s="1"/>
  <c r="H32" i="3"/>
  <c r="I32" i="3" s="1"/>
  <c r="H204" i="3"/>
  <c r="I204" i="3" s="1"/>
  <c r="H12" i="3"/>
  <c r="I12" i="3" s="1"/>
  <c r="H19" i="3"/>
  <c r="I19" i="3" s="1"/>
  <c r="H51" i="3"/>
  <c r="I51" i="3" s="1"/>
  <c r="H30" i="3"/>
  <c r="I30" i="3" s="1"/>
  <c r="H61" i="3"/>
  <c r="I61" i="3" s="1"/>
  <c r="H44" i="3"/>
  <c r="I44" i="3" s="1"/>
  <c r="H62" i="3"/>
  <c r="I62" i="3" s="1"/>
  <c r="H96" i="3"/>
  <c r="I96" i="3" s="1"/>
  <c r="H119" i="3"/>
  <c r="I119" i="3" s="1"/>
  <c r="H110" i="3"/>
  <c r="I110" i="3" s="1"/>
  <c r="H121" i="3"/>
  <c r="I121" i="3" s="1"/>
  <c r="H142" i="3"/>
  <c r="I142" i="3" s="1"/>
  <c r="H155" i="3"/>
  <c r="I155" i="3" s="1"/>
  <c r="H163" i="3"/>
  <c r="I163" i="3" s="1"/>
  <c r="H171" i="3"/>
  <c r="I171" i="3" s="1"/>
  <c r="H186" i="3"/>
  <c r="I186" i="3" s="1"/>
  <c r="H191" i="3"/>
  <c r="I191" i="3" s="1"/>
  <c r="H202" i="3"/>
  <c r="I202" i="3" s="1"/>
  <c r="H146" i="3"/>
  <c r="I146" i="3" s="1"/>
  <c r="H43" i="3"/>
  <c r="I43" i="3" s="1"/>
  <c r="H7" i="3"/>
  <c r="I7" i="3" s="1"/>
  <c r="G21" i="5"/>
  <c r="H21" i="5" s="1"/>
  <c r="G22" i="5"/>
  <c r="H22" i="5" s="1"/>
  <c r="G23" i="5"/>
  <c r="H23" i="5" s="1"/>
  <c r="G24" i="5"/>
  <c r="H24" i="5" s="1"/>
  <c r="G39" i="5"/>
  <c r="H39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4" i="5"/>
  <c r="H34" i="5" s="1"/>
  <c r="G35" i="5"/>
  <c r="H35" i="5" s="1"/>
  <c r="G37" i="5"/>
  <c r="H37" i="5" s="1"/>
  <c r="G38" i="5"/>
  <c r="H38" i="5" s="1"/>
  <c r="G40" i="5"/>
  <c r="H40" i="5" s="1"/>
  <c r="G41" i="5"/>
  <c r="H41" i="5" s="1"/>
  <c r="G54" i="5"/>
  <c r="H54" i="5" s="1"/>
  <c r="G42" i="5"/>
  <c r="H42" i="5" s="1"/>
  <c r="G47" i="5"/>
  <c r="H47" i="5" s="1"/>
  <c r="G48" i="5"/>
  <c r="H48" i="5" s="1"/>
  <c r="G49" i="5"/>
  <c r="H49" i="5" s="1"/>
  <c r="G51" i="5"/>
  <c r="H51" i="5" s="1"/>
  <c r="G63" i="5"/>
  <c r="H63" i="5" s="1"/>
  <c r="G64" i="5"/>
  <c r="H64" i="5" s="1"/>
  <c r="G91" i="5"/>
  <c r="H91" i="5" s="1"/>
  <c r="G92" i="5"/>
  <c r="H92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H116" i="5" s="1"/>
  <c r="G117" i="5"/>
  <c r="H117" i="5" s="1"/>
  <c r="G118" i="5"/>
  <c r="H118" i="5" s="1"/>
  <c r="G119" i="5"/>
  <c r="H119" i="5" s="1"/>
  <c r="G120" i="5"/>
  <c r="H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H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61" i="5"/>
  <c r="H61" i="5" s="1"/>
  <c r="G62" i="5"/>
  <c r="H62" i="5" s="1"/>
  <c r="G99" i="5"/>
  <c r="H99" i="5" s="1"/>
  <c r="G100" i="5"/>
  <c r="H100" i="5" s="1"/>
  <c r="G101" i="5"/>
  <c r="H101" i="5" s="1"/>
  <c r="G7" i="5"/>
  <c r="G79" i="5"/>
  <c r="H79" i="5" s="1"/>
  <c r="G89" i="5"/>
  <c r="H89" i="5" s="1"/>
  <c r="G90" i="5"/>
  <c r="H90" i="5" s="1"/>
  <c r="G52" i="5"/>
  <c r="H52" i="5" s="1"/>
  <c r="G53" i="5"/>
  <c r="H53" i="5" s="1"/>
  <c r="G43" i="5"/>
  <c r="H43" i="5" s="1"/>
  <c r="G44" i="5"/>
  <c r="H44" i="5" s="1"/>
  <c r="G45" i="5"/>
  <c r="H45" i="5" s="1"/>
  <c r="G46" i="5"/>
  <c r="H46" i="5" s="1"/>
  <c r="G50" i="5"/>
  <c r="H50" i="5" s="1"/>
  <c r="G36" i="5"/>
  <c r="H36" i="5" s="1"/>
  <c r="G55" i="5"/>
  <c r="H55" i="5" s="1"/>
  <c r="G151" i="5"/>
  <c r="H151" i="5" s="1"/>
  <c r="G150" i="5"/>
  <c r="H150" i="5" s="1"/>
  <c r="G8" i="5"/>
  <c r="H8" i="5" s="1"/>
  <c r="H3" i="3" l="1"/>
  <c r="I3" i="3" s="1"/>
  <c r="G2" i="5"/>
  <c r="I2" i="5" s="1"/>
  <c r="H7" i="5"/>
  <c r="AB203" i="3" l="1"/>
  <c r="AB195" i="3"/>
  <c r="AB179" i="3"/>
  <c r="AB207" i="3"/>
  <c r="AB226" i="3"/>
  <c r="AB210" i="3"/>
  <c r="AB154" i="3"/>
  <c r="AB114" i="3"/>
  <c r="AB216" i="3"/>
  <c r="AB176" i="3"/>
  <c r="AB40" i="3"/>
  <c r="AB215" i="3"/>
  <c r="AB175" i="3"/>
  <c r="AB222" i="3"/>
  <c r="AB182" i="3"/>
  <c r="AB86" i="3"/>
  <c r="AC86" i="3" s="1"/>
  <c r="AB213" i="3"/>
  <c r="AB197" i="3"/>
  <c r="AB181" i="3"/>
  <c r="AB101" i="3"/>
  <c r="AB61" i="3"/>
  <c r="AB45" i="3"/>
  <c r="AB29" i="3"/>
  <c r="AC29" i="3" s="1"/>
  <c r="AB220" i="3"/>
  <c r="AB217" i="3"/>
  <c r="AB185" i="3"/>
  <c r="AB224" i="3"/>
  <c r="AB184" i="3"/>
  <c r="AB168" i="3"/>
  <c r="AC168" i="3" s="1"/>
  <c r="AB152" i="3"/>
  <c r="AC152" i="3" s="1"/>
  <c r="AB151" i="3"/>
  <c r="AB39" i="3"/>
  <c r="AB7" i="3"/>
  <c r="AC7" i="3" s="1"/>
  <c r="AB214" i="3"/>
  <c r="AB94" i="3"/>
  <c r="AB221" i="3"/>
  <c r="AB205" i="3"/>
  <c r="AB157" i="3"/>
  <c r="AB77" i="3"/>
  <c r="AB212" i="3"/>
  <c r="AB60" i="3"/>
  <c r="AB20" i="3"/>
  <c r="AB68" i="3"/>
  <c r="AB121" i="3"/>
  <c r="AB116" i="3"/>
  <c r="AB74" i="3"/>
  <c r="AB28" i="3"/>
  <c r="AB12" i="3"/>
  <c r="AB24" i="3"/>
  <c r="AB96" i="3"/>
  <c r="AB79" i="3"/>
  <c r="AB189" i="3"/>
  <c r="AB23" i="3"/>
  <c r="AB37" i="3"/>
  <c r="AB90" i="3"/>
  <c r="AB30" i="3"/>
  <c r="AB62" i="3"/>
  <c r="AB35" i="3"/>
  <c r="AB106" i="3"/>
  <c r="AB56" i="3"/>
  <c r="AB141" i="3"/>
  <c r="AB66" i="3"/>
  <c r="AB26" i="3"/>
  <c r="AB192" i="3"/>
  <c r="AB41" i="3"/>
  <c r="AB42" i="3"/>
  <c r="AB133" i="3"/>
  <c r="AB120" i="3"/>
  <c r="AB33" i="3"/>
  <c r="AB72" i="3"/>
  <c r="AB156" i="3"/>
  <c r="AB113" i="3"/>
  <c r="AB84" i="3"/>
  <c r="AB92" i="3"/>
  <c r="AB155" i="3"/>
  <c r="AB128" i="3"/>
  <c r="AB80" i="3"/>
  <c r="AB107" i="3"/>
  <c r="AB71" i="3"/>
  <c r="AB55" i="3"/>
  <c r="AB64" i="3"/>
  <c r="AB69" i="3"/>
  <c r="AB21" i="3"/>
  <c r="AB43" i="3"/>
  <c r="AB127" i="3"/>
  <c r="AB201" i="3"/>
  <c r="AB14" i="3"/>
  <c r="AB16" i="3"/>
  <c r="AB138" i="3"/>
  <c r="AB73" i="3"/>
  <c r="AB15" i="3"/>
  <c r="AB51" i="3"/>
  <c r="AB102" i="3"/>
  <c r="AB119" i="3"/>
  <c r="AB105" i="3"/>
  <c r="AB172" i="3"/>
  <c r="AB126" i="3"/>
  <c r="AB134" i="3"/>
  <c r="AB118" i="3"/>
  <c r="AB65" i="3"/>
  <c r="AB137" i="3"/>
  <c r="AB109" i="3"/>
  <c r="AB186" i="3"/>
  <c r="AB117" i="3"/>
  <c r="AB140" i="3"/>
  <c r="AB52" i="3"/>
  <c r="AB166" i="3"/>
  <c r="AB89" i="3"/>
  <c r="AB103" i="3"/>
  <c r="AB139" i="3"/>
  <c r="AB187" i="3"/>
  <c r="AB223" i="3"/>
  <c r="AB76" i="3"/>
  <c r="AB6" i="3"/>
  <c r="AB19" i="3"/>
  <c r="AB67" i="3"/>
  <c r="AB17" i="3"/>
  <c r="AB58" i="3"/>
  <c r="AB104" i="3"/>
  <c r="AB162" i="3"/>
  <c r="AB208" i="3"/>
  <c r="AB85" i="3"/>
  <c r="AB199" i="3"/>
  <c r="AB161" i="3"/>
  <c r="AB132" i="3"/>
  <c r="AB200" i="3" l="1"/>
  <c r="AC200" i="3" s="1"/>
  <c r="AB50" i="3"/>
  <c r="AB97" i="3"/>
  <c r="AC97" i="3" s="1"/>
  <c r="AB129" i="3"/>
  <c r="AC129" i="3" s="1"/>
  <c r="AB148" i="3"/>
  <c r="AC148" i="3" s="1"/>
  <c r="AB108" i="3"/>
  <c r="AC108" i="3" s="1"/>
  <c r="AB188" i="3"/>
  <c r="AC188" i="3" s="1"/>
  <c r="AB93" i="3"/>
  <c r="AC93" i="3" s="1"/>
  <c r="AB167" i="3"/>
  <c r="AC167" i="3" s="1"/>
  <c r="AB193" i="3"/>
  <c r="AC193" i="3" s="1"/>
  <c r="AB165" i="3"/>
  <c r="AC165" i="3" s="1"/>
  <c r="AB70" i="3"/>
  <c r="AC70" i="3" s="1"/>
  <c r="AB198" i="3"/>
  <c r="AC198" i="3" s="1"/>
  <c r="AB111" i="3"/>
  <c r="AC111" i="3" s="1"/>
  <c r="AB144" i="3"/>
  <c r="AC144" i="3" s="1"/>
  <c r="AB34" i="3"/>
  <c r="AC34" i="3" s="1"/>
  <c r="AB98" i="3"/>
  <c r="AC98" i="3" s="1"/>
  <c r="AB171" i="3"/>
  <c r="AC171" i="3" s="1"/>
  <c r="AB196" i="3"/>
  <c r="AC196" i="3" s="1"/>
  <c r="AB150" i="3"/>
  <c r="AC150" i="3" s="1"/>
  <c r="AB183" i="3"/>
  <c r="AB9" i="3"/>
  <c r="AC9" i="3" s="1"/>
  <c r="AB160" i="3"/>
  <c r="AC160" i="3" s="1"/>
  <c r="AB170" i="3"/>
  <c r="AB110" i="3"/>
  <c r="AC110" i="3" s="1"/>
  <c r="AB115" i="3"/>
  <c r="AC115" i="3" s="1"/>
  <c r="AB36" i="3"/>
  <c r="AC36" i="3" s="1"/>
  <c r="AB125" i="3"/>
  <c r="AB191" i="3"/>
  <c r="AC191" i="3" s="1"/>
  <c r="AB81" i="3"/>
  <c r="AC81" i="3" s="1"/>
  <c r="AB145" i="3"/>
  <c r="AC145" i="3" s="1"/>
  <c r="AB209" i="3"/>
  <c r="AB143" i="3"/>
  <c r="AC143" i="3" s="1"/>
  <c r="AB178" i="3"/>
  <c r="AC178" i="3" s="1"/>
  <c r="AB59" i="3"/>
  <c r="AC59" i="3" s="1"/>
  <c r="AB123" i="3"/>
  <c r="AC123" i="3" s="1"/>
  <c r="AB13" i="3"/>
  <c r="AC13" i="3" s="1"/>
  <c r="AB46" i="3"/>
  <c r="AC46" i="3" s="1"/>
  <c r="AB190" i="3"/>
  <c r="AC190" i="3" s="1"/>
  <c r="AB87" i="3"/>
  <c r="AC87" i="3" s="1"/>
  <c r="AB136" i="3"/>
  <c r="AC136" i="3" s="1"/>
  <c r="AB25" i="3"/>
  <c r="AC25" i="3" s="1"/>
  <c r="AB153" i="3"/>
  <c r="AC153" i="3" s="1"/>
  <c r="AB31" i="3"/>
  <c r="AC31" i="3" s="1"/>
  <c r="AB159" i="3"/>
  <c r="AC159" i="3" s="1"/>
  <c r="AB122" i="3"/>
  <c r="AC122" i="3" s="1"/>
  <c r="AB131" i="3"/>
  <c r="AC131" i="3" s="1"/>
  <c r="AB206" i="3"/>
  <c r="AB225" i="3"/>
  <c r="AC225" i="3" s="1"/>
  <c r="AB142" i="3"/>
  <c r="AC142" i="3" s="1"/>
  <c r="AB47" i="3"/>
  <c r="AC47" i="3" s="1"/>
  <c r="AB88" i="3"/>
  <c r="AC88" i="3" s="1"/>
  <c r="AB130" i="3"/>
  <c r="AC130" i="3" s="1"/>
  <c r="AB194" i="3"/>
  <c r="AC194" i="3" s="1"/>
  <c r="AB11" i="3"/>
  <c r="AC11" i="3" s="1"/>
  <c r="AB75" i="3"/>
  <c r="AC75" i="3" s="1"/>
  <c r="AB164" i="3"/>
  <c r="AC164" i="3" s="1"/>
  <c r="AB180" i="3"/>
  <c r="AC180" i="3" s="1"/>
  <c r="AB173" i="3"/>
  <c r="AC173" i="3" s="1"/>
  <c r="AB78" i="3"/>
  <c r="AC78" i="3" s="1"/>
  <c r="AB32" i="3"/>
  <c r="AC32" i="3" s="1"/>
  <c r="AB169" i="3"/>
  <c r="AC169" i="3" s="1"/>
  <c r="AB204" i="3"/>
  <c r="AC204" i="3" s="1"/>
  <c r="AB22" i="3"/>
  <c r="AC22" i="3" s="1"/>
  <c r="AB158" i="3"/>
  <c r="AC158" i="3" s="1"/>
  <c r="AB63" i="3"/>
  <c r="AC63" i="3" s="1"/>
  <c r="AB10" i="3"/>
  <c r="AC10" i="3" s="1"/>
  <c r="AB202" i="3"/>
  <c r="AC202" i="3" s="1"/>
  <c r="AB83" i="3"/>
  <c r="AC83" i="3" s="1"/>
  <c r="AB147" i="3"/>
  <c r="AC147" i="3" s="1"/>
  <c r="AB211" i="3"/>
  <c r="AC211" i="3" s="1"/>
  <c r="AB100" i="3"/>
  <c r="AC100" i="3" s="1"/>
  <c r="AB53" i="3"/>
  <c r="AC53" i="3" s="1"/>
  <c r="AB135" i="3"/>
  <c r="AC135" i="3" s="1"/>
  <c r="AB48" i="3"/>
  <c r="AC48" i="3" s="1"/>
  <c r="AB49" i="3"/>
  <c r="AC49" i="3" s="1"/>
  <c r="AB177" i="3"/>
  <c r="AC177" i="3" s="1"/>
  <c r="AB38" i="3"/>
  <c r="AC38" i="3" s="1"/>
  <c r="AB174" i="3"/>
  <c r="AC174" i="3" s="1"/>
  <c r="AB112" i="3"/>
  <c r="AC112" i="3" s="1"/>
  <c r="AB18" i="3"/>
  <c r="AC18" i="3" s="1"/>
  <c r="AB82" i="3"/>
  <c r="AC82" i="3" s="1"/>
  <c r="AB146" i="3"/>
  <c r="AC146" i="3" s="1"/>
  <c r="AB27" i="3"/>
  <c r="AC27" i="3" s="1"/>
  <c r="AB91" i="3"/>
  <c r="AC91" i="3" s="1"/>
  <c r="AB219" i="3"/>
  <c r="AC219" i="3" s="1"/>
  <c r="AB44" i="3"/>
  <c r="AC44" i="3" s="1"/>
  <c r="AB124" i="3"/>
  <c r="AC124" i="3" s="1"/>
  <c r="AB57" i="3"/>
  <c r="AC57" i="3" s="1"/>
  <c r="AB149" i="3"/>
  <c r="AC149" i="3" s="1"/>
  <c r="AB54" i="3"/>
  <c r="AC54" i="3" s="1"/>
  <c r="AB95" i="3"/>
  <c r="AC95" i="3" s="1"/>
  <c r="AB8" i="3"/>
  <c r="AC8" i="3" s="1"/>
  <c r="AB218" i="3"/>
  <c r="AC218" i="3" s="1"/>
  <c r="AB99" i="3"/>
  <c r="AC99" i="3" s="1"/>
  <c r="AB163" i="3"/>
  <c r="AC163" i="3" s="1"/>
  <c r="AB227" i="3"/>
  <c r="AC227" i="3" s="1"/>
  <c r="AC20" i="3"/>
  <c r="AC170" i="3"/>
  <c r="AC181" i="3"/>
  <c r="AC132" i="3"/>
  <c r="AC161" i="3"/>
  <c r="AC77" i="3"/>
  <c r="AC199" i="3"/>
  <c r="AC208" i="3"/>
  <c r="AC104" i="3"/>
  <c r="AC19" i="3"/>
  <c r="AC58" i="3"/>
  <c r="AC226" i="3"/>
  <c r="AC101" i="3"/>
  <c r="AC17" i="3"/>
  <c r="AC45" i="3"/>
  <c r="AC6" i="3"/>
  <c r="AC184" i="3"/>
  <c r="AC76" i="3"/>
  <c r="AC223" i="3"/>
  <c r="AC85" i="3"/>
  <c r="AC187" i="3"/>
  <c r="AC182" i="3"/>
  <c r="AC213" i="3"/>
  <c r="AC139" i="3"/>
  <c r="AC103" i="3"/>
  <c r="AC220" i="3"/>
  <c r="AC209" i="3"/>
  <c r="AC89" i="3"/>
  <c r="AC166" i="3"/>
  <c r="AC224" i="3"/>
  <c r="AC222" i="3"/>
  <c r="AC52" i="3"/>
  <c r="AC214" i="3"/>
  <c r="AC140" i="3"/>
  <c r="AC205" i="3"/>
  <c r="AC117" i="3"/>
  <c r="AC221" i="3"/>
  <c r="AC186" i="3"/>
  <c r="AC125" i="3"/>
  <c r="AC197" i="3"/>
  <c r="AC212" i="3"/>
  <c r="AC137" i="3"/>
  <c r="AC65" i="3"/>
  <c r="AC118" i="3"/>
  <c r="AC210" i="3"/>
  <c r="AC134" i="3"/>
  <c r="AC216" i="3"/>
  <c r="AC217" i="3"/>
  <c r="AC207" i="3"/>
  <c r="AC126" i="3"/>
  <c r="AC172" i="3"/>
  <c r="AC195" i="3"/>
  <c r="AC105" i="3"/>
  <c r="AC215" i="3"/>
  <c r="AC203" i="3"/>
  <c r="AC176" i="3"/>
  <c r="AC102" i="3"/>
  <c r="AC179" i="3"/>
  <c r="AC51" i="3"/>
  <c r="AC175" i="3"/>
  <c r="AC15" i="3"/>
  <c r="AC185" i="3"/>
  <c r="AC73" i="3"/>
  <c r="AC138" i="3"/>
  <c r="AC162" i="3"/>
  <c r="AC157" i="3"/>
  <c r="AC16" i="3"/>
  <c r="AC14" i="3"/>
  <c r="AC201" i="3"/>
  <c r="AC114" i="3"/>
  <c r="AC151" i="3"/>
  <c r="AC206" i="3"/>
  <c r="AC127" i="3"/>
  <c r="AC43" i="3"/>
  <c r="AC21" i="3"/>
  <c r="AC119" i="3"/>
  <c r="AC154" i="3"/>
  <c r="AC64" i="3"/>
  <c r="AC55" i="3"/>
  <c r="AC71" i="3"/>
  <c r="AC107" i="3"/>
  <c r="AC109" i="3"/>
  <c r="AC80" i="3"/>
  <c r="AC128" i="3"/>
  <c r="AC155" i="3"/>
  <c r="AC183" i="3"/>
  <c r="AC92" i="3"/>
  <c r="AC68" i="3"/>
  <c r="AC84" i="3"/>
  <c r="AC113" i="3"/>
  <c r="AC156" i="3"/>
  <c r="AC72" i="3"/>
  <c r="AC33" i="3"/>
  <c r="AC120" i="3"/>
  <c r="AC69" i="3"/>
  <c r="AC133" i="3"/>
  <c r="AC42" i="3"/>
  <c r="AC41" i="3"/>
  <c r="AC192" i="3"/>
  <c r="AC28" i="3"/>
  <c r="AC26" i="3"/>
  <c r="AC66" i="3"/>
  <c r="AC141" i="3"/>
  <c r="AC61" i="3"/>
  <c r="AC40" i="3"/>
  <c r="AC56" i="3"/>
  <c r="AC60" i="3"/>
  <c r="AC106" i="3"/>
  <c r="AC35" i="3"/>
  <c r="AC62" i="3"/>
  <c r="AC30" i="3"/>
  <c r="AC90" i="3"/>
  <c r="AC37" i="3"/>
  <c r="AC23" i="3"/>
  <c r="AC189" i="3"/>
  <c r="AC94" i="3"/>
  <c r="AC79" i="3"/>
  <c r="AC96" i="3"/>
  <c r="AC24" i="3"/>
  <c r="AC67" i="3"/>
  <c r="AC12" i="3"/>
  <c r="AC74" i="3"/>
  <c r="AC116" i="3"/>
  <c r="AC121" i="3"/>
  <c r="AC39" i="3"/>
  <c r="AC50" i="3"/>
  <c r="AB3" i="3" l="1"/>
  <c r="AC3" i="3" s="1"/>
</calcChain>
</file>

<file path=xl/sharedStrings.xml><?xml version="1.0" encoding="utf-8"?>
<sst xmlns="http://schemas.openxmlformats.org/spreadsheetml/2006/main" count="102907" uniqueCount="1482">
  <si>
    <t xml:space="preserve"> RV Inicial 
Producción
    [KG]</t>
  </si>
  <si>
    <t>Stock IN 
   Final
   [KG]</t>
  </si>
  <si>
    <t xml:space="preserve">  RV Final
Producción
    [KG]</t>
  </si>
  <si>
    <t xml:space="preserve">  Pedidos 
Ingresados
    [KG]</t>
  </si>
  <si>
    <t xml:space="preserve">    Plan 
Producción 
    [KG]</t>
  </si>
  <si>
    <t>Mes/Año natural</t>
  </si>
  <si>
    <t>Sector</t>
  </si>
  <si>
    <t>Oficina de ventas</t>
  </si>
  <si>
    <t>Agro America</t>
  </si>
  <si>
    <t>Agro Europa</t>
  </si>
  <si>
    <t>Agro Mexico</t>
  </si>
  <si>
    <t>Agro Sudamerica</t>
  </si>
  <si>
    <t>Agrosuper Asia</t>
  </si>
  <si>
    <t>Agrosuper Brasil</t>
  </si>
  <si>
    <t>Agrosuper Shanghai</t>
  </si>
  <si>
    <t>Andes Asia</t>
  </si>
  <si>
    <t>Exportacion Directa</t>
  </si>
  <si>
    <t>1020017</t>
  </si>
  <si>
    <t>GO Chu Ctro@ Fi Cj 20k AS</t>
  </si>
  <si>
    <t>1020105</t>
  </si>
  <si>
    <t>GO Lom Tecla@ Cj Lom Ctro JP</t>
  </si>
  <si>
    <t>1020110</t>
  </si>
  <si>
    <t>GO MM Loin L@ Cj 12k AP</t>
  </si>
  <si>
    <t>1020284</t>
  </si>
  <si>
    <t>GO Posta Negra 3P T@ Va Cj t-f JP</t>
  </si>
  <si>
    <t>1020326</t>
  </si>
  <si>
    <t>GO PpPal Pim@ Cj AP</t>
  </si>
  <si>
    <t>1020339</t>
  </si>
  <si>
    <t>GO Lom Tocino@ Cj 20k AS</t>
  </si>
  <si>
    <t>1020349</t>
  </si>
  <si>
    <t>GO Papda@ Cj t-f AS</t>
  </si>
  <si>
    <t>1020352</t>
  </si>
  <si>
    <t>GO Cue 20@ Cj 20k AS</t>
  </si>
  <si>
    <t>1020367</t>
  </si>
  <si>
    <t>GO Gord Lom Tocino@ Cj t-f AS</t>
  </si>
  <si>
    <t>1020412</t>
  </si>
  <si>
    <t>GO Cne Long@ Cj t-f AS</t>
  </si>
  <si>
    <t>1020589</t>
  </si>
  <si>
    <t>GO MM Loin S@ Fi Cj 12k AP</t>
  </si>
  <si>
    <t>1020592</t>
  </si>
  <si>
    <t>GO Lom Vet &gt;2.0@ Fi Cj Lom Vet AP</t>
  </si>
  <si>
    <t>1020620</t>
  </si>
  <si>
    <t>GO Lom Vet &lt;2.0@ Fi Cj AP</t>
  </si>
  <si>
    <t>1020636</t>
  </si>
  <si>
    <t>GO File C/cab@ Va Cj 10k AP</t>
  </si>
  <si>
    <t>1020637</t>
  </si>
  <si>
    <t>GO Panc Tec S/cue@ Fi Cj ch AP</t>
  </si>
  <si>
    <t>1020662</t>
  </si>
  <si>
    <t>GO Ganso C/asto 3P@ Va Cj t-f AP</t>
  </si>
  <si>
    <t>1020664</t>
  </si>
  <si>
    <t>GO Ganso C/asto C/abas S/g@ Va Cj JP</t>
  </si>
  <si>
    <t>1020665</t>
  </si>
  <si>
    <t>GO Posta Rosada 3P@ Va Cj t-f AP</t>
  </si>
  <si>
    <t>1020678</t>
  </si>
  <si>
    <t>GO Lom Tec@ Va Cj Lom Ctro AP</t>
  </si>
  <si>
    <t>1020681</t>
  </si>
  <si>
    <t>GO MM Loin D@ Fi Cj 12k AP</t>
  </si>
  <si>
    <t>1020704</t>
  </si>
  <si>
    <t>GO File N@ Va Cj File AP</t>
  </si>
  <si>
    <t>1020715</t>
  </si>
  <si>
    <t>GO Panc Tec C/cue@ Fi Cj Panc AP</t>
  </si>
  <si>
    <t>1020731</t>
  </si>
  <si>
    <t>GO Panc S/tec/cue I@ Fi Cj Panc 4s AP</t>
  </si>
  <si>
    <t>1020758</t>
  </si>
  <si>
    <t>GO Lom Vet S/g@ Va Cj ch AP</t>
  </si>
  <si>
    <t>1020774</t>
  </si>
  <si>
    <t>GO Malaya Japon@ Va Cj JP</t>
  </si>
  <si>
    <t>1020802</t>
  </si>
  <si>
    <t>GO Panc S/tec N@ Fi Cj 20k AP</t>
  </si>
  <si>
    <t>1020810</t>
  </si>
  <si>
    <t>GO Recto@ Cj File AP</t>
  </si>
  <si>
    <t>1020822</t>
  </si>
  <si>
    <t>GO Resto Tira Hso@ Cj 20k AS</t>
  </si>
  <si>
    <t>1020828</t>
  </si>
  <si>
    <t>GO BB Ribs 20-24 Oz@ Cj 10k AS</t>
  </si>
  <si>
    <t>1020848</t>
  </si>
  <si>
    <t>GO Lom Ctro 27@ Cj 20k AS</t>
  </si>
  <si>
    <t>1020853</t>
  </si>
  <si>
    <t>GO File C/cab@ Cj 5k AS</t>
  </si>
  <si>
    <t>1020860</t>
  </si>
  <si>
    <t>GO Lom Vet@ Cj 12k AK</t>
  </si>
  <si>
    <t>1020861</t>
  </si>
  <si>
    <t>GO Lom Vet@ Cj 12k TJ</t>
  </si>
  <si>
    <t>1020886</t>
  </si>
  <si>
    <t>GO Panc Tecl Nor@ Cj 20k AS</t>
  </si>
  <si>
    <t>1020904</t>
  </si>
  <si>
    <t>GO Panc C/cue@ Cj Panc 230 TJ</t>
  </si>
  <si>
    <t>1020905</t>
  </si>
  <si>
    <t>GO Panc C/cue@ Cj Panc 230 AK</t>
  </si>
  <si>
    <t>1020914</t>
  </si>
  <si>
    <t>GO Panc Lam 2.5mm@ Cj ch AP</t>
  </si>
  <si>
    <t>1020915</t>
  </si>
  <si>
    <t>GO Pna Nor@ Bo Cj 20k AS</t>
  </si>
  <si>
    <t>1020925</t>
  </si>
  <si>
    <t>GO Grasa Forro Pna Limp@ Cj 20k AS</t>
  </si>
  <si>
    <t>1020944</t>
  </si>
  <si>
    <t>GO PpPna 59@ Fi Cj 20k AS</t>
  </si>
  <si>
    <t>1020990</t>
  </si>
  <si>
    <t>GO Ganso S/g S/abst DA@ Cj 12k AP</t>
  </si>
  <si>
    <t>1020991</t>
  </si>
  <si>
    <t>GO Asiento C/g DA@ Cj 12k JP</t>
  </si>
  <si>
    <t>1021005</t>
  </si>
  <si>
    <t>GO PpPal 77@ Bo Cj 20k AS</t>
  </si>
  <si>
    <t>1021012</t>
  </si>
  <si>
    <t>GO Papda K@ Cj 20k AK</t>
  </si>
  <si>
    <t>1021020</t>
  </si>
  <si>
    <t>1021023</t>
  </si>
  <si>
    <t>1021039</t>
  </si>
  <si>
    <t>1021045</t>
  </si>
  <si>
    <t>GO PernilM C/M@ Cj 15k AK</t>
  </si>
  <si>
    <t>1021046</t>
  </si>
  <si>
    <t>GO PernilM C/M@ Cj 15k TJ</t>
  </si>
  <si>
    <t>1021082</t>
  </si>
  <si>
    <t>GO Triming 70/30@ Cj 20k AS</t>
  </si>
  <si>
    <t>1021085</t>
  </si>
  <si>
    <t>GO Gord Esp@ Cj 20k AS</t>
  </si>
  <si>
    <t>1021092</t>
  </si>
  <si>
    <t>GO Triming 85/15@ Cj t-f 20k AS</t>
  </si>
  <si>
    <t>1021105</t>
  </si>
  <si>
    <t>GO Pulmon@ Cj 20k bca AS</t>
  </si>
  <si>
    <t>1021106</t>
  </si>
  <si>
    <t>1021111</t>
  </si>
  <si>
    <t>GO Epiplón@ Cj 20k AS</t>
  </si>
  <si>
    <t>1021115</t>
  </si>
  <si>
    <t>GO Estómago Pouch@ 20k bca AS</t>
  </si>
  <si>
    <t>1021136</t>
  </si>
  <si>
    <t>GO Tráquea@ Cj Lom Ctro AP</t>
  </si>
  <si>
    <t>1021149</t>
  </si>
  <si>
    <t>GO Tira Hso Ctro@ Cj 20k TJ</t>
  </si>
  <si>
    <t>1021150</t>
  </si>
  <si>
    <t>GO Tira Hso Ctro@ Cj 20k AK</t>
  </si>
  <si>
    <t>1021151</t>
  </si>
  <si>
    <t>GO Hso Cogote@ Bo Cj 20k TJ</t>
  </si>
  <si>
    <t>1021152</t>
  </si>
  <si>
    <t>GO Hso Cogote@ Bo Cj 20k AK</t>
  </si>
  <si>
    <t>1021156</t>
  </si>
  <si>
    <t>GO Hso Pecho@ Cj Lom Vet TJ</t>
  </si>
  <si>
    <t>1021187</t>
  </si>
  <si>
    <t>GO Cue Back@ Cj 20k t-f AS</t>
  </si>
  <si>
    <t>1021237</t>
  </si>
  <si>
    <t>GO Triming 80/20@ Bo c/f Cj 20k AS</t>
  </si>
  <si>
    <t>1021263</t>
  </si>
  <si>
    <t>GO Forro Pal@ Bo Cj 20k AS</t>
  </si>
  <si>
    <t>1021272</t>
  </si>
  <si>
    <t>GO Pna Forro@ Bo Cj 20k AS</t>
  </si>
  <si>
    <t>1021287</t>
  </si>
  <si>
    <t>GO Lom Tocino@ Bo Cj AS</t>
  </si>
  <si>
    <t>1021385</t>
  </si>
  <si>
    <t>GO Cue granel Esp CC@ Cj 20k AS</t>
  </si>
  <si>
    <t>GO PpPna 59@ Cj 20k AS</t>
  </si>
  <si>
    <t>1021435</t>
  </si>
  <si>
    <t>GO Gord Lom Tocino@ Cj 20k AS</t>
  </si>
  <si>
    <t>1021470</t>
  </si>
  <si>
    <t>GO PernilM@ Cj 20k AK</t>
  </si>
  <si>
    <t>1021474</t>
  </si>
  <si>
    <t>GO Gord Esp@ Bo Cj AS</t>
  </si>
  <si>
    <t>1021533</t>
  </si>
  <si>
    <t>GO Panc Mit@ Va Cj 20k AP</t>
  </si>
  <si>
    <t>1021538</t>
  </si>
  <si>
    <t>GO Pecho Belly S/p@ Vp Cj AS</t>
  </si>
  <si>
    <t>GO Pecho Belly C/Hso pec@ Vp Cj AS</t>
  </si>
  <si>
    <t>1021550</t>
  </si>
  <si>
    <t>GO Triming 85/15@ Cj 20k AS</t>
  </si>
  <si>
    <t>1021555</t>
  </si>
  <si>
    <t>GO Grasa Desp Papda@ Cj 20k AS</t>
  </si>
  <si>
    <t>1021603</t>
  </si>
  <si>
    <t>GO MM Loin L (MC4-5)@ Fi Cj ch JP</t>
  </si>
  <si>
    <t>1021609</t>
  </si>
  <si>
    <t>GO File C/cab@ IWP Cj 10k SC</t>
  </si>
  <si>
    <t>1021622</t>
  </si>
  <si>
    <t>1021664</t>
  </si>
  <si>
    <t>GO Pecho S/cue K@ Cj 20k TJ</t>
  </si>
  <si>
    <t>1021665</t>
  </si>
  <si>
    <t>GO Pecho S/cue K@ Cj 20k AK</t>
  </si>
  <si>
    <t>1021731</t>
  </si>
  <si>
    <t>GO PernilM@ Cj 20k AS</t>
  </si>
  <si>
    <t>1021732</t>
  </si>
  <si>
    <t>GO Hso femur@ Cj 20k AS</t>
  </si>
  <si>
    <t>1021733</t>
  </si>
  <si>
    <t>1021735</t>
  </si>
  <si>
    <t>GO Patas@ Cj 20k AS</t>
  </si>
  <si>
    <t>1021737</t>
  </si>
  <si>
    <t>GO Manos B@ Cj 20k AS</t>
  </si>
  <si>
    <t>1021738</t>
  </si>
  <si>
    <t>GO Patas B@ Cj 20k AS</t>
  </si>
  <si>
    <t>1021739</t>
  </si>
  <si>
    <t>GO Cab Part@ Cj 20k AS</t>
  </si>
  <si>
    <t>GO Pana S/Corazón@ Cj 20k AS</t>
  </si>
  <si>
    <t>1021765</t>
  </si>
  <si>
    <t>1021766</t>
  </si>
  <si>
    <t>GO Hso Cogote@ Cj 20k AS</t>
  </si>
  <si>
    <t>1021767</t>
  </si>
  <si>
    <t>GO Tira Hso Ctro@ Cj 20k AS</t>
  </si>
  <si>
    <t>1021774</t>
  </si>
  <si>
    <t>GO Hso húmer@ Bo Cj 20k AS</t>
  </si>
  <si>
    <t>1021864</t>
  </si>
  <si>
    <t>GO Cue Papda CP@ Cj 20k AS</t>
  </si>
  <si>
    <t>1021903</t>
  </si>
  <si>
    <t>GO Corazón Partido@ Cj 10k AS</t>
  </si>
  <si>
    <t>1021905</t>
  </si>
  <si>
    <t>GO Reco 70/30 @ Cj 20k AS</t>
  </si>
  <si>
    <t>1021922</t>
  </si>
  <si>
    <t>1021924</t>
  </si>
  <si>
    <t>GO MM Loin L@ Cj 15k AS</t>
  </si>
  <si>
    <t>1021925</t>
  </si>
  <si>
    <t>GO MM Loin S@ Fi Cj 15k AS</t>
  </si>
  <si>
    <t>1021931</t>
  </si>
  <si>
    <t>GO Pta Cos 3h@ Bo Cj 10k AS</t>
  </si>
  <si>
    <t>1021936</t>
  </si>
  <si>
    <t>GO PpPal pimentada@ Cj 20k AS</t>
  </si>
  <si>
    <t>1021952</t>
  </si>
  <si>
    <t>1021971</t>
  </si>
  <si>
    <t>GO Cue Back@ Cj 20k bca AS</t>
  </si>
  <si>
    <t>1021976</t>
  </si>
  <si>
    <t>GO PpPal 77@ Cj 20k AS</t>
  </si>
  <si>
    <t>1021980</t>
  </si>
  <si>
    <t>GO BB Ribs Grd B@ Fi Cj 20k AS</t>
  </si>
  <si>
    <t>1021987</t>
  </si>
  <si>
    <t>GO Recto@ Cj 10k AS</t>
  </si>
  <si>
    <t>1021992</t>
  </si>
  <si>
    <t>1022033</t>
  </si>
  <si>
    <t>GO Lengua@ Fi Cj 10k AS</t>
  </si>
  <si>
    <t>1022073</t>
  </si>
  <si>
    <t>GO Mantec@ Cj 20k AS</t>
  </si>
  <si>
    <t>1022080</t>
  </si>
  <si>
    <t>GO Cola Nor@ Fi Cj 10k AS</t>
  </si>
  <si>
    <t>1022096</t>
  </si>
  <si>
    <t>GO Sternum Bones@ Bo Cj 10k AS</t>
  </si>
  <si>
    <t>1022099</t>
  </si>
  <si>
    <t>GO Hso Costilla@ Cj 18k AS</t>
  </si>
  <si>
    <t>1022102</t>
  </si>
  <si>
    <t>GO Pecho S/cue K@ Cj 20k AS</t>
  </si>
  <si>
    <t>1022125</t>
  </si>
  <si>
    <t>GO PernilM C/M@ Cj 20k AS</t>
  </si>
  <si>
    <t>1022128</t>
  </si>
  <si>
    <t>GO Ganso C/asiento@ Bol Cj 14k AS</t>
  </si>
  <si>
    <t>1022141</t>
  </si>
  <si>
    <t>GO Posta Negra D@ Cj AS</t>
  </si>
  <si>
    <t>1022142</t>
  </si>
  <si>
    <t>GO Posta Rosada@ Cj AS</t>
  </si>
  <si>
    <t>1022149</t>
  </si>
  <si>
    <t>GO Plancha Rebaje Ent@ Cj 20k AS</t>
  </si>
  <si>
    <t>1022150</t>
  </si>
  <si>
    <t>GO Gord chic@ Cj 20k AS</t>
  </si>
  <si>
    <t>1022169</t>
  </si>
  <si>
    <t>GO Cartilag Lom@ Cj 10k AS</t>
  </si>
  <si>
    <t>1022183</t>
  </si>
  <si>
    <t>GO PernilP@ Bo Cj 20k AS</t>
  </si>
  <si>
    <t>1022186</t>
  </si>
  <si>
    <t>GO Resto Tira Hso Ctro@ Bo Cj 20k AS</t>
  </si>
  <si>
    <t>1022193</t>
  </si>
  <si>
    <t>GO Lom Vet 44@ Bo Cj 20k AS</t>
  </si>
  <si>
    <t>1022197</t>
  </si>
  <si>
    <t>GO Pna Forro@ Cj 20k AS</t>
  </si>
  <si>
    <t>1022212</t>
  </si>
  <si>
    <t>GO Cab Ent@ Cj 20k AS</t>
  </si>
  <si>
    <t>1022217</t>
  </si>
  <si>
    <t>GO Lom Tocino@ Bo Cj 20k AS</t>
  </si>
  <si>
    <t>1022218</t>
  </si>
  <si>
    <t>1022247</t>
  </si>
  <si>
    <t>GO Triming 60/40@ Bo Cj AS</t>
  </si>
  <si>
    <t>1022273</t>
  </si>
  <si>
    <t>GO Grasa Forro Pna Limp@ Bo Cj AS</t>
  </si>
  <si>
    <t>1022282</t>
  </si>
  <si>
    <t>GO Malaya Japon@ Vp Fi Cj 20k AP</t>
  </si>
  <si>
    <t>1022283</t>
  </si>
  <si>
    <t>GO Malaya 5-6mm@ Bo Cj 9k AS</t>
  </si>
  <si>
    <t>1022291</t>
  </si>
  <si>
    <t>GO PernilM B@ Bo Cj 20k AS</t>
  </si>
  <si>
    <t>1022293</t>
  </si>
  <si>
    <t>GO Malaya Japon@ Vp Fi Cj 5k AS</t>
  </si>
  <si>
    <t>1022304</t>
  </si>
  <si>
    <t>GO Pancreas@ Bo Cj AS</t>
  </si>
  <si>
    <t>1022313</t>
  </si>
  <si>
    <t>GO CC Loin T@ Fi Cj AP</t>
  </si>
  <si>
    <t>1022326</t>
  </si>
  <si>
    <t>GO CC Loin L (S/T)@ Fi Cj AP</t>
  </si>
  <si>
    <t>1022340</t>
  </si>
  <si>
    <t>GO Lom Vet Lam@ Cj AS</t>
  </si>
  <si>
    <t>1022370</t>
  </si>
  <si>
    <t>GO MM Loin LL (29-32 VP)@ Bo Cj AP</t>
  </si>
  <si>
    <t>1022373</t>
  </si>
  <si>
    <t>GO Reco 60/40 @ Cj 20k AS</t>
  </si>
  <si>
    <t>1022378</t>
  </si>
  <si>
    <t>GO Resto Tira Hso@ Fi Cj 10k AS</t>
  </si>
  <si>
    <t>1022379</t>
  </si>
  <si>
    <t>GO PpPal 77@ Bo Cj AS</t>
  </si>
  <si>
    <t>1022381</t>
  </si>
  <si>
    <t>GO Gord Esp@ Bo Cj 10k AS</t>
  </si>
  <si>
    <t>1022384</t>
  </si>
  <si>
    <t>GO BB Ribs Grd B@ Fi Cj 10k AS</t>
  </si>
  <si>
    <t>1022388</t>
  </si>
  <si>
    <t>GO Mixto Hso@ Bo Cj 10k AS</t>
  </si>
  <si>
    <t>1022398</t>
  </si>
  <si>
    <t>GO Ganso C/asto S/g 3P@ Bo Cj AS</t>
  </si>
  <si>
    <t>1022409</t>
  </si>
  <si>
    <t>GO Tripa s/Cal# Bidon AS</t>
  </si>
  <si>
    <t>1022414</t>
  </si>
  <si>
    <t>GO Caz Ent@ Bo Cj 10k AS</t>
  </si>
  <si>
    <t>1022416</t>
  </si>
  <si>
    <t>GO Chu Vet Repas@ Bo Cj 21k AS</t>
  </si>
  <si>
    <t>1022417</t>
  </si>
  <si>
    <t>GO Cue granel@ Bo Cj 20k AS</t>
  </si>
  <si>
    <t>1022472</t>
  </si>
  <si>
    <t>GO Lom Ctro S/Tecla(OY)Mit@ Cj Tf 20k AP</t>
  </si>
  <si>
    <t>1022499</t>
  </si>
  <si>
    <t>GO Lom Vet Mit@ 4 Bo Cj 10k AP</t>
  </si>
  <si>
    <t>1022515</t>
  </si>
  <si>
    <t>GO Panc Tec C/cue@ Fi Cj Panc AS</t>
  </si>
  <si>
    <t>1022541</t>
  </si>
  <si>
    <t>GO Reco 20/80 @ Cj 20k AS</t>
  </si>
  <si>
    <t>1022561</t>
  </si>
  <si>
    <t>GO MM Loin LL@ Fi Cj 12k AA</t>
  </si>
  <si>
    <t>1022587</t>
  </si>
  <si>
    <t>GO CC Loin L (S/T) 45@ Fi Cj AP</t>
  </si>
  <si>
    <t>GO Grasa Forro Pal@ Cj 20k AS</t>
  </si>
  <si>
    <t>1022600</t>
  </si>
  <si>
    <t>GO Lom Vet 2 a 2,3k@ Fi Verd Cj AP</t>
  </si>
  <si>
    <t>1022607</t>
  </si>
  <si>
    <t>GO Platead Lom TF@ Cj 10k AK (TS)</t>
  </si>
  <si>
    <t>1022619</t>
  </si>
  <si>
    <t>GO Malaya 5-6mm@ Vp Cj AS</t>
  </si>
  <si>
    <t>1022621</t>
  </si>
  <si>
    <t>GO Panc S/tec N @ Fi Cj AS</t>
  </si>
  <si>
    <t>1022636</t>
  </si>
  <si>
    <t>GO Hso Coxal@ Cj 15kg AS</t>
  </si>
  <si>
    <t>1022637</t>
  </si>
  <si>
    <t>GO Hso Escapula@ Cj 15kg AS</t>
  </si>
  <si>
    <t>1022639</t>
  </si>
  <si>
    <t>GO Cab Bca Ent S/L@ Cj 20k AS</t>
  </si>
  <si>
    <t>1022640</t>
  </si>
  <si>
    <t>GO Cab Roj Ent S/L@ Cj 20k AS</t>
  </si>
  <si>
    <t>1022645</t>
  </si>
  <si>
    <t>1022646</t>
  </si>
  <si>
    <t>1022664</t>
  </si>
  <si>
    <t>GO CC Loin L (S/T) (DF)@ Fi Cj AP</t>
  </si>
  <si>
    <t>1022748</t>
  </si>
  <si>
    <t>GO Manos@ Cj 10k AS</t>
  </si>
  <si>
    <t>1022750</t>
  </si>
  <si>
    <t>GO PpPal Pim@ Cj 17.5k AS</t>
  </si>
  <si>
    <t>1022751</t>
  </si>
  <si>
    <t>GO PpPal 1P Ex@ Cj 14k AS</t>
  </si>
  <si>
    <t>1022753</t>
  </si>
  <si>
    <t>GO PernilM 1,3 kg up@ Cj 20k AS</t>
  </si>
  <si>
    <t>1022767</t>
  </si>
  <si>
    <t>GO Gord Esp@ 20kg AA</t>
  </si>
  <si>
    <t>1022781</t>
  </si>
  <si>
    <t>GO Tripa Calib 32/35# Bo Bidon AS</t>
  </si>
  <si>
    <t>1022782</t>
  </si>
  <si>
    <t>GO Tripa Calib 35/38# Bo Bidon AS</t>
  </si>
  <si>
    <t>1022783</t>
  </si>
  <si>
    <t>GO Tripa Calib 38/40# Bo Bidon AS</t>
  </si>
  <si>
    <t>1022794</t>
  </si>
  <si>
    <t>GO PpPal 1P@ 100g  AS</t>
  </si>
  <si>
    <t>1022847</t>
  </si>
  <si>
    <t>GO Cne Falda Pan@ CJ 20k AS</t>
  </si>
  <si>
    <t>GO Pal Nor@ Cj 20k AS</t>
  </si>
  <si>
    <t>GO Hso Pecho@ Cj 10k AS</t>
  </si>
  <si>
    <t>1022855</t>
  </si>
  <si>
    <t>1022856</t>
  </si>
  <si>
    <t>GO Reco 10/90 @ Cj 20k AS</t>
  </si>
  <si>
    <t>1022863</t>
  </si>
  <si>
    <t>GO Lom Vet M@ Cj 9k AS</t>
  </si>
  <si>
    <t>1022864</t>
  </si>
  <si>
    <t>GO Lom Vet L@ Cj 11k AS</t>
  </si>
  <si>
    <t>1022865</t>
  </si>
  <si>
    <t>GO Pan Tec S/cuero M@ Cj 17k AS</t>
  </si>
  <si>
    <t>1022866</t>
  </si>
  <si>
    <t>GO Pan Tec S/cuero L@ Cj 19k AS</t>
  </si>
  <si>
    <t>1022883</t>
  </si>
  <si>
    <t>GO BB Ribs 640g@ Cj 16k AS</t>
  </si>
  <si>
    <t>1022885</t>
  </si>
  <si>
    <t>GO Panc S/cue@ Cj Panc TJ</t>
  </si>
  <si>
    <t>1022887</t>
  </si>
  <si>
    <t>GO Panc S/cue@ Cj Panc AK</t>
  </si>
  <si>
    <t>1022914</t>
  </si>
  <si>
    <t>1022918</t>
  </si>
  <si>
    <t>GO Lom Tocino@ Cj 20k AA</t>
  </si>
  <si>
    <t>1022919</t>
  </si>
  <si>
    <t>GO MM LOIN S VP@ Cj 10k AP</t>
  </si>
  <si>
    <t>1022920</t>
  </si>
  <si>
    <t>GO Gord Rebaje@ Cj 20k AS</t>
  </si>
  <si>
    <t>1022921</t>
  </si>
  <si>
    <t>GO Gord Chic@ Cj 20k AS</t>
  </si>
  <si>
    <t>1022930</t>
  </si>
  <si>
    <t>GO Panc S/cue Hem@ Cj Panc TJ AS</t>
  </si>
  <si>
    <t>1022931</t>
  </si>
  <si>
    <t>GO File C/cab 6x1@ VP Cj AP</t>
  </si>
  <si>
    <t>1022936</t>
  </si>
  <si>
    <t>1022939</t>
  </si>
  <si>
    <t>GO Pta Cost@ Bo Cj 20k AS</t>
  </si>
  <si>
    <t>1022940</t>
  </si>
  <si>
    <t>GO PernilM 1 kg down@ Cj 20k AS</t>
  </si>
  <si>
    <t>1022941</t>
  </si>
  <si>
    <t>GO PernilM 1-1.3 kg@ Cj 20k AS</t>
  </si>
  <si>
    <t>1022943</t>
  </si>
  <si>
    <t>GO Lom Ctro@ Cj 16k AS</t>
  </si>
  <si>
    <t>1022945</t>
  </si>
  <si>
    <t>1022985</t>
  </si>
  <si>
    <t>GO Lom Vet Mad@ Cj 8,5k TJ</t>
  </si>
  <si>
    <t>1022986</t>
  </si>
  <si>
    <t>GO Panc S/cue Mad@ Cj 16,4k Panc TJ</t>
  </si>
  <si>
    <t>1022989</t>
  </si>
  <si>
    <t>GO MM LOIN S VP@ Cj 10k AS</t>
  </si>
  <si>
    <t>1022990</t>
  </si>
  <si>
    <t>GO Panc Tec S/cue VP@ Cj ch AP</t>
  </si>
  <si>
    <t>1022996</t>
  </si>
  <si>
    <t>GO Visual Triming@ Cj 20k AS</t>
  </si>
  <si>
    <t>1023034</t>
  </si>
  <si>
    <t>1023037</t>
  </si>
  <si>
    <t>GO Panc S/cue@ Cj Panc 16k AS</t>
  </si>
  <si>
    <t>1023038</t>
  </si>
  <si>
    <t>GO Lom Vet@ Cj 8k AS</t>
  </si>
  <si>
    <t>1023090</t>
  </si>
  <si>
    <t>GO Panc S/cue S/h@ Cj Panc 16k AS</t>
  </si>
  <si>
    <t>1023093</t>
  </si>
  <si>
    <t>GO Cordon Lom@ Bo Cj 20k AS</t>
  </si>
  <si>
    <t>1023110</t>
  </si>
  <si>
    <t>1023111</t>
  </si>
  <si>
    <t>GO Grasa Forro Pna Limp@ Bo Cj 20k AS</t>
  </si>
  <si>
    <t>1023123</t>
  </si>
  <si>
    <t>GO Lom Vet@ Cj 9k AS</t>
  </si>
  <si>
    <t>1023126</t>
  </si>
  <si>
    <t>GO Reco 90/10 @ Cj 20k AS</t>
  </si>
  <si>
    <t>1023132</t>
  </si>
  <si>
    <t>GO Pal S/Hso C/Cue@ Cj 20k AS</t>
  </si>
  <si>
    <t>1023143</t>
  </si>
  <si>
    <t>GO Platead@ Fi Cj 20k AS</t>
  </si>
  <si>
    <t>1023163</t>
  </si>
  <si>
    <t>GO Lom Vet &gt;2.0@ Fi Cj 8k AP</t>
  </si>
  <si>
    <t>1023183</t>
  </si>
  <si>
    <t>GO Pech S/Cue@ Vp Cj AS</t>
  </si>
  <si>
    <t>1023190</t>
  </si>
  <si>
    <t>GO Pana s/Corazon@ Bo Cj 20k AS</t>
  </si>
  <si>
    <t>1023194</t>
  </si>
  <si>
    <t>GO Cne Falda Panc@ Bo Cj AP</t>
  </si>
  <si>
    <t>1023265</t>
  </si>
  <si>
    <t>GO Pta Cos 2h@ Bo Cj 10k AS</t>
  </si>
  <si>
    <t>Descripción</t>
  </si>
  <si>
    <t>SKU</t>
  </si>
  <si>
    <t>Total general</t>
  </si>
  <si>
    <t>1021140</t>
  </si>
  <si>
    <t>GO Chu Ctro@ Fi Cj 20k US</t>
  </si>
  <si>
    <t>1021270</t>
  </si>
  <si>
    <t>1021623</t>
  </si>
  <si>
    <t>GO BB Ribs 24 oz@ Cj 10k AS</t>
  </si>
  <si>
    <t>1022196</t>
  </si>
  <si>
    <t>GO Forro Pal@ Cj 20k AS</t>
  </si>
  <si>
    <t>1022568</t>
  </si>
  <si>
    <t>GO Panc Tecla SCue@ 4 Bo Cj 20kg AS</t>
  </si>
  <si>
    <t>1022654</t>
  </si>
  <si>
    <t>GO Triming 90/10@ Cj 20k AS</t>
  </si>
  <si>
    <t>1023273</t>
  </si>
  <si>
    <t>GO Posta Negra@ Va Cj 20k</t>
  </si>
  <si>
    <t>1023274</t>
  </si>
  <si>
    <t>GO Ganso S/g S/abst @ Va Cj 12k</t>
  </si>
  <si>
    <t>1021260</t>
  </si>
  <si>
    <t>GO Estómago Crud@ Bo Cj 20k AS</t>
  </si>
  <si>
    <t>1021101</t>
  </si>
  <si>
    <t>GO Corazón Partido@ Cj t-f 20k AS</t>
  </si>
  <si>
    <t>1021398</t>
  </si>
  <si>
    <t>1021639</t>
  </si>
  <si>
    <t>1022097</t>
  </si>
  <si>
    <t>GO Solomillo@ Bo Cj 20k AS</t>
  </si>
  <si>
    <t>1022115</t>
  </si>
  <si>
    <t>GO Plancha c/Cuero@ Cj 20k AS</t>
  </si>
  <si>
    <t>1022550</t>
  </si>
  <si>
    <t>GO Hso femur@ Cj 20k AS AA</t>
  </si>
  <si>
    <t>1023035</t>
  </si>
  <si>
    <t>GO Belly Strip@ Cj 20k AS</t>
  </si>
  <si>
    <t>1023050</t>
  </si>
  <si>
    <t>GO Lom Centro@ Cj 16k AS</t>
  </si>
  <si>
    <t>1020878</t>
  </si>
  <si>
    <t>GO Hso Pecho@ Cj 10k US AS</t>
  </si>
  <si>
    <t>1021204</t>
  </si>
  <si>
    <t>1021820</t>
  </si>
  <si>
    <t>GO Lom Vet 44@ Fi Cj 20k AS</t>
  </si>
  <si>
    <t>1021874</t>
  </si>
  <si>
    <t>GO Papda@ Bo Cj 20k AS</t>
  </si>
  <si>
    <t>1022570</t>
  </si>
  <si>
    <t>GO Panc Tec S/cue Mad@ Va Cj AS</t>
  </si>
  <si>
    <t>1022901</t>
  </si>
  <si>
    <t>GO Panc Tec S/Cue L@ Fi CJ Ch AP</t>
  </si>
  <si>
    <t>GO Gord rebaje@ Bo Cj 20k AS</t>
  </si>
  <si>
    <t>GO Cue Papda CP@ Cj 20k bca AS</t>
  </si>
  <si>
    <t>Material</t>
  </si>
  <si>
    <t>1021078</t>
  </si>
  <si>
    <t>GO Triming 80/20@ Cj 20k AS</t>
  </si>
  <si>
    <t>1023301</t>
  </si>
  <si>
    <t>GO CC Loin LL@ Bo Cj Lom Mad AP</t>
  </si>
  <si>
    <t>1023302</t>
  </si>
  <si>
    <t>1020869</t>
  </si>
  <si>
    <t>GO Cos 79@ Bo Cj 20k AS</t>
  </si>
  <si>
    <t>1022406</t>
  </si>
  <si>
    <t>1022569</t>
  </si>
  <si>
    <t>GO BB Ribs 24-28 Oz@ Cj 10k AS</t>
  </si>
  <si>
    <t>1023102</t>
  </si>
  <si>
    <t>GO MM Loin LL VP@ Cj 20k AA</t>
  </si>
  <si>
    <t>1023283</t>
  </si>
  <si>
    <t>GO Grasa Chaleco@ Cj 10k AS</t>
  </si>
  <si>
    <t>1022389</t>
  </si>
  <si>
    <t>GO Cue 20@ Bo Cj 20k AS</t>
  </si>
  <si>
    <t>1022709</t>
  </si>
  <si>
    <t>GO PpPna 57@ Bo Cj AS</t>
  </si>
  <si>
    <t>1023312</t>
  </si>
  <si>
    <t>GO File C/cab@Cj 20k AS</t>
  </si>
  <si>
    <t>GO Lom Tocino @ Bo Cj 20k AS</t>
  </si>
  <si>
    <t>1020845</t>
  </si>
  <si>
    <t>1021596</t>
  </si>
  <si>
    <t>1021819</t>
  </si>
  <si>
    <t>GO Lom Ctro 27@ Fi Cj 20k AS</t>
  </si>
  <si>
    <t>1022335</t>
  </si>
  <si>
    <t>GO Tail end Cort@ Fi Cj AS</t>
  </si>
  <si>
    <t>1022869</t>
  </si>
  <si>
    <t>GO Hso Pecho@ Cj 10k AP</t>
  </si>
  <si>
    <t>1023307</t>
  </si>
  <si>
    <t>GO Pulmon@ Cj 20k AS</t>
  </si>
  <si>
    <t>1022413</t>
  </si>
  <si>
    <t>GO Pta Tráquea@ Fi Cj 8k AS</t>
  </si>
  <si>
    <t>1023290</t>
  </si>
  <si>
    <t>GO Hso tibia @ Cj 20k AS</t>
  </si>
  <si>
    <t>1023291</t>
  </si>
  <si>
    <t>GO Hso Costilla 4x 5kg @ Cj 20k AS</t>
  </si>
  <si>
    <t>1023306</t>
  </si>
  <si>
    <t>1021026</t>
  </si>
  <si>
    <t>GO Gord rebaje@ Cj 20k AS</t>
  </si>
  <si>
    <t>1022371</t>
  </si>
  <si>
    <t>GO Panc S/tec SP@ Fi Cj AP</t>
  </si>
  <si>
    <t>1022907</t>
  </si>
  <si>
    <t>GO Riñon Ent@ Bo Cj 10k AS</t>
  </si>
  <si>
    <t>1023257</t>
  </si>
  <si>
    <t>GO Reco 60/40 Panc@ Bo Cj 20k AS</t>
  </si>
  <si>
    <t>1023318</t>
  </si>
  <si>
    <t>GO Reco 80/20 @ Bo Cj 20k AS</t>
  </si>
  <si>
    <t>1023319</t>
  </si>
  <si>
    <t>GO Reco 90/10 @ Bo Cj 20k AS</t>
  </si>
  <si>
    <t>1021077</t>
  </si>
  <si>
    <t>GO Patas B@ Bo Cj 20 k AS</t>
  </si>
  <si>
    <t>1023331</t>
  </si>
  <si>
    <t>Stock IN 
   Inicial
    [KG]</t>
  </si>
  <si>
    <t>1023326</t>
  </si>
  <si>
    <t>1023329</t>
  </si>
  <si>
    <t>1023055</t>
  </si>
  <si>
    <t>GO Lom Vet M@ Fi Cj Lom Vet AP</t>
  </si>
  <si>
    <t>1022101</t>
  </si>
  <si>
    <t>GO Lom Tec@ Va Cj 20k AS</t>
  </si>
  <si>
    <t>1022987</t>
  </si>
  <si>
    <t>GO Lom Tocino@ Bo Cj 20k AP</t>
  </si>
  <si>
    <t>1022760</t>
  </si>
  <si>
    <t>GO Pecho Belly s/p@ Vp Cj AS</t>
  </si>
  <si>
    <t>1023334</t>
  </si>
  <si>
    <t>Cue granel Esp CC@ Cj 20k AS</t>
  </si>
  <si>
    <t>1023336</t>
  </si>
  <si>
    <t>Cerdo</t>
  </si>
  <si>
    <t>1021539</t>
  </si>
  <si>
    <t>1021433</t>
  </si>
  <si>
    <t>1021868</t>
  </si>
  <si>
    <t>GO PpPna 54@ Cj 20k AS</t>
  </si>
  <si>
    <t>1021944</t>
  </si>
  <si>
    <t>GO Diafrag@ Va Cj 8k AS</t>
  </si>
  <si>
    <t>1021945</t>
  </si>
  <si>
    <t>GO Lengua Japon@ Cj 10k AS</t>
  </si>
  <si>
    <t>1022182</t>
  </si>
  <si>
    <t>GO BB Ribs 20-24 oz@ Cj 10k AS</t>
  </si>
  <si>
    <t>1023349</t>
  </si>
  <si>
    <t>GO Lom Tecla VP@ Cj Lom Ctro</t>
  </si>
  <si>
    <t>1023350</t>
  </si>
  <si>
    <t>Lom Vet &gt;2.0@ VP Cj Lom Vet AP</t>
  </si>
  <si>
    <t>1023352</t>
  </si>
  <si>
    <t>1023353</t>
  </si>
  <si>
    <t>1023351</t>
  </si>
  <si>
    <t>1021929</t>
  </si>
  <si>
    <t>GO Panc Lam 3mm@ Cj 10k AS</t>
  </si>
  <si>
    <t>1022657</t>
  </si>
  <si>
    <t>GO BB Ribs 20-24 Oz@Cj 10K AS</t>
  </si>
  <si>
    <t>1022854</t>
  </si>
  <si>
    <t>1023144</t>
  </si>
  <si>
    <t>GO Papda C/Cue granel@ Bo Cj AS</t>
  </si>
  <si>
    <t>1023343</t>
  </si>
  <si>
    <t>GO Triming 60/40@ Bo Cj 20k AS</t>
  </si>
  <si>
    <t>1023355</t>
  </si>
  <si>
    <t>1022922</t>
  </si>
  <si>
    <t>GO Triming Panc@ Cj 20k AS</t>
  </si>
  <si>
    <t>1022928</t>
  </si>
  <si>
    <t>GO Cue Granel Esp CC@Cj 20k AS</t>
  </si>
  <si>
    <t>GO Panc S/tec L @VP Cj AP</t>
  </si>
  <si>
    <t>1022047</t>
  </si>
  <si>
    <t>GO Panc Tec S/cue@ R VP Cj ch AP</t>
  </si>
  <si>
    <t>1023375</t>
  </si>
  <si>
    <t>GO Útero @ Bo Cj 20k AS</t>
  </si>
  <si>
    <t>1023383</t>
  </si>
  <si>
    <t>GO Riñón Ent@ Bo Cj 20k AS</t>
  </si>
  <si>
    <t>1020993</t>
  </si>
  <si>
    <t>1021920</t>
  </si>
  <si>
    <t>GO CC Loin L@ Fi Cj Lom Ctro AS</t>
  </si>
  <si>
    <t>1021921</t>
  </si>
  <si>
    <t>GO Lom Tecla@ Cj 18k AS</t>
  </si>
  <si>
    <t>1022145</t>
  </si>
  <si>
    <t>GO Ppa Pna Heinz@ Bo Cj 20k AS</t>
  </si>
  <si>
    <t>1022786</t>
  </si>
  <si>
    <t>GO Trip Calib Tub 35/39 Azul# Bidon AS</t>
  </si>
  <si>
    <t>1022858</t>
  </si>
  <si>
    <t>1023157</t>
  </si>
  <si>
    <t>GO Lom Tocin@ Cj 20k AS</t>
  </si>
  <si>
    <t>1023276</t>
  </si>
  <si>
    <t>GO Rosada@ Va Cj 20k</t>
  </si>
  <si>
    <t>1023295</t>
  </si>
  <si>
    <t>GO Trip Calib Tub 37/40 Azul# Cj AS</t>
  </si>
  <si>
    <t>1023354</t>
  </si>
  <si>
    <t>GO PernilM 1 kg down@ Cj 10k AS</t>
  </si>
  <si>
    <t>1023389</t>
  </si>
  <si>
    <t>GO Triming 60/40@ Cj 20k AS</t>
  </si>
  <si>
    <t>1023391</t>
  </si>
  <si>
    <t>1023324</t>
  </si>
  <si>
    <t>1021655</t>
  </si>
  <si>
    <t>GO Estómago Pouch@ Bo Cj 10k AS</t>
  </si>
  <si>
    <t>1023051</t>
  </si>
  <si>
    <t>GO Lom Vet L@ Fi Cj Lom Vet AP</t>
  </si>
  <si>
    <t>1023184</t>
  </si>
  <si>
    <t>GO CC Loin L S/Tec@ Fi Cj 16k AS</t>
  </si>
  <si>
    <t>GO Cuarto Delant @ COM Cj AS</t>
  </si>
  <si>
    <t>GO Cuarto Trasero @ COM Cj AS</t>
  </si>
  <si>
    <t>GO Manos @ COM Cj 20k AS</t>
  </si>
  <si>
    <t>GO Mantec @ COM Cj AS</t>
  </si>
  <si>
    <t>GO Patas @ COM Cj 20k AS</t>
  </si>
  <si>
    <t>GO Cab Ent @ COM Cj 20k AS</t>
  </si>
  <si>
    <t>GO Cuarto Central @ COM Cj AS</t>
  </si>
  <si>
    <t>1023247</t>
  </si>
  <si>
    <t>GO Panc Lam 2.5mm@ Cj 5k AS</t>
  </si>
  <si>
    <t>05.2022</t>
  </si>
  <si>
    <t>1022605</t>
  </si>
  <si>
    <t>GO Recto Tubo Crud@ Cj 10k AS</t>
  </si>
  <si>
    <t>1022705</t>
  </si>
  <si>
    <t>1022780</t>
  </si>
  <si>
    <t>GO Tripa Calib 30/32# Bo Bidon AS</t>
  </si>
  <si>
    <t>1022995</t>
  </si>
  <si>
    <t>GO Panc Tec /C cue S/H@ Cj 20k AS</t>
  </si>
  <si>
    <t>1023066</t>
  </si>
  <si>
    <t>GO BB Ribs@ Cj 16k AS</t>
  </si>
  <si>
    <t>1023219</t>
  </si>
  <si>
    <t>1023387</t>
  </si>
  <si>
    <t>1023362</t>
  </si>
  <si>
    <t>1023363</t>
  </si>
  <si>
    <t>1023364</t>
  </si>
  <si>
    <t>1023365</t>
  </si>
  <si>
    <t>1023366</t>
  </si>
  <si>
    <t>1023367</t>
  </si>
  <si>
    <t>1023368</t>
  </si>
  <si>
    <t>Suma de RV Final</t>
  </si>
  <si>
    <t>1022784</t>
  </si>
  <si>
    <t>GO Tripa Calib 40/42# Bo Bin AS</t>
  </si>
  <si>
    <t>1023400</t>
  </si>
  <si>
    <t>1023397</t>
  </si>
  <si>
    <t>RV Inicial 
   Venta
    [KG]</t>
  </si>
  <si>
    <t>RV Final 
 Venta
  [KG]</t>
  </si>
  <si>
    <t>1023166</t>
  </si>
  <si>
    <t>1023175</t>
  </si>
  <si>
    <t>GO Pp Pna USA@ Cj Muestra SAG</t>
  </si>
  <si>
    <t>Pollo</t>
  </si>
  <si>
    <t>Pavo</t>
  </si>
  <si>
    <t>1010877</t>
  </si>
  <si>
    <t>PO Molleja Mrps@ Cj 10k AS</t>
  </si>
  <si>
    <t>Africa</t>
  </si>
  <si>
    <t>1010885</t>
  </si>
  <si>
    <t>PO PchDeh 5oz 2x10 NMr@ Cj 9k AS</t>
  </si>
  <si>
    <t>1010886</t>
  </si>
  <si>
    <t>PO PchDeh 6oz 2x10 NMr@ Cj 9k AS</t>
  </si>
  <si>
    <t>1010887</t>
  </si>
  <si>
    <t>PO PchDeh 7oz 2x10 NMr@ Cj 9k AS</t>
  </si>
  <si>
    <t>1010888</t>
  </si>
  <si>
    <t>PO PchDeh 8oz 2x10 NMr@ Cj 9k AS</t>
  </si>
  <si>
    <t>1011042</t>
  </si>
  <si>
    <t>PO Pta Espinaz@ Cj 10k AS</t>
  </si>
  <si>
    <t>1011047</t>
  </si>
  <si>
    <t>PO PchDeh &gt;170g NMr@ Cj 10k SP</t>
  </si>
  <si>
    <t>1011105</t>
  </si>
  <si>
    <t>PO Tru-Ctro Ala 60-80 4x10 NMr@ Cj20k AS</t>
  </si>
  <si>
    <t>1011127</t>
  </si>
  <si>
    <t>PO PchDeh Random Mr Mex@ Cj 10k AS</t>
  </si>
  <si>
    <t>1011150</t>
  </si>
  <si>
    <t>PO Tru-Ctro Ala Mex@ Cj 9k AS</t>
  </si>
  <si>
    <t>1011151</t>
  </si>
  <si>
    <t>PO File Mex@ Cj 9k AS</t>
  </si>
  <si>
    <t>1011250</t>
  </si>
  <si>
    <t>PO PchDeh NMr s/cal 4x10@ Cj 20k Am AS</t>
  </si>
  <si>
    <t>1011290</t>
  </si>
  <si>
    <t>PO Pch Piel@ Cj 20k AS</t>
  </si>
  <si>
    <t>1011379</t>
  </si>
  <si>
    <t>PO TrDeh@ Bo Cj 12k AS</t>
  </si>
  <si>
    <t>1011421</t>
  </si>
  <si>
    <t>PO Ppa Esp 50 Pim@ Cj 20k AS</t>
  </si>
  <si>
    <t>1011422</t>
  </si>
  <si>
    <t>PO Pch Piel Pim 50 ppm@ Cj 14 AS</t>
  </si>
  <si>
    <t>1011558</t>
  </si>
  <si>
    <t>PO Ppa Esp@ 2 blo x 10k Cj AS</t>
  </si>
  <si>
    <t>1011560</t>
  </si>
  <si>
    <t>PO Corazón@ Bo Cj 18k AS</t>
  </si>
  <si>
    <t>1011566</t>
  </si>
  <si>
    <t>1011582</t>
  </si>
  <si>
    <t>GA S/m@ Gr Cj bca AS</t>
  </si>
  <si>
    <t>1011586</t>
  </si>
  <si>
    <t>PO Ala Media B 4x10@ Cj 20k AS</t>
  </si>
  <si>
    <t>1011701</t>
  </si>
  <si>
    <t>PO PchDeh NMr@ Cj 20k AS</t>
  </si>
  <si>
    <t>1011748</t>
  </si>
  <si>
    <t>PO PchDeh &gt;170 NMr@ Cj 10k AS</t>
  </si>
  <si>
    <t>1011948</t>
  </si>
  <si>
    <t>PO Ctre Mrps@ Cj 12k AS</t>
  </si>
  <si>
    <t>1011967</t>
  </si>
  <si>
    <t>PO Garra J@ Bo Cj 20k AS</t>
  </si>
  <si>
    <t>1011968</t>
  </si>
  <si>
    <t>PO Garra L A@ Bo Cj 20k AS</t>
  </si>
  <si>
    <t>1011969</t>
  </si>
  <si>
    <t>PO Garra L B@ Bo Cj 20k AS</t>
  </si>
  <si>
    <t>1012005</t>
  </si>
  <si>
    <t>PO Garra IQF@ Bo Cj AS</t>
  </si>
  <si>
    <t>1012012</t>
  </si>
  <si>
    <t>PO Ala Ctro Mr@ Fi Cj 18k AS</t>
  </si>
  <si>
    <t>1012038</t>
  </si>
  <si>
    <t>PO PchDeh 4oz 2x10 NMr@ Cj 9k AS</t>
  </si>
  <si>
    <t>1012107</t>
  </si>
  <si>
    <t>PO PchDeh 4oz Mr@ Cj AS</t>
  </si>
  <si>
    <t>1012108</t>
  </si>
  <si>
    <t>PO PchDeh 5oz Mr@ Cj AS</t>
  </si>
  <si>
    <t>1012109</t>
  </si>
  <si>
    <t>PO PchDeh 6oz Mr@ Cj AS</t>
  </si>
  <si>
    <t>1012110</t>
  </si>
  <si>
    <t>PO PchDeh 7oz Mr@ Cj AS</t>
  </si>
  <si>
    <t>1012111</t>
  </si>
  <si>
    <t>PO PchDeh 8oz Mr@ Cj AS</t>
  </si>
  <si>
    <t>1012112</t>
  </si>
  <si>
    <t>PO PchDeh 9oz Mr@ Cj AS</t>
  </si>
  <si>
    <t>1012115</t>
  </si>
  <si>
    <t>PO PchDeh 6oz 2x10 Mr@ Cj 20k AS</t>
  </si>
  <si>
    <t>1012145</t>
  </si>
  <si>
    <t>PO PchDeh S/p/g/f &lt;140@ Fi Cj 20k AS</t>
  </si>
  <si>
    <t>1012147</t>
  </si>
  <si>
    <t>PO File s/t Mr@ Fi Cj 17k AS</t>
  </si>
  <si>
    <t>1012148</t>
  </si>
  <si>
    <t>PO Tru-Ctro Ala 60-80 Mr@ Fi Cj 20k AS</t>
  </si>
  <si>
    <t>1012157</t>
  </si>
  <si>
    <t>PO Tru Ala 8x5@ Fi Cj AS</t>
  </si>
  <si>
    <t>1012158</t>
  </si>
  <si>
    <t>PO File s/t 8x5 Mr@ Fi Cj AS</t>
  </si>
  <si>
    <t>1012159</t>
  </si>
  <si>
    <t>PO Tru Ctro Ala 60-80 8x5 Mr@ Fi Cj AS</t>
  </si>
  <si>
    <t>1012160</t>
  </si>
  <si>
    <t>PO PchDeh 8x5 Mr@ Fi Cj AS</t>
  </si>
  <si>
    <t>1012161</t>
  </si>
  <si>
    <t>PO Ala Ctro 8x5 Mr@ Cj 20k AS</t>
  </si>
  <si>
    <t>1012163</t>
  </si>
  <si>
    <t>PO File s/t 4x10 Mr@ Zi Cj 20k AS</t>
  </si>
  <si>
    <t>1012164</t>
  </si>
  <si>
    <t>PO Ala Ctro 4x10 Mr@ Zi Cj 20k AS</t>
  </si>
  <si>
    <t>1012165</t>
  </si>
  <si>
    <t>PO Tru-Ctro Ala 4x10 Mr@ Zi Cj AS</t>
  </si>
  <si>
    <t>1012166</t>
  </si>
  <si>
    <t>PO Tru Ala 4x10 Mr@ Zi Cj AS</t>
  </si>
  <si>
    <t>1012167</t>
  </si>
  <si>
    <t>PO PchDeh 4x10 Mr@ Zi Cj 20k AS</t>
  </si>
  <si>
    <t>1012207</t>
  </si>
  <si>
    <t>PO Ctre Mrps@ Bo 12x1k Cj AS</t>
  </si>
  <si>
    <t>1012208</t>
  </si>
  <si>
    <t>GA S/m@ Bo Cj AS</t>
  </si>
  <si>
    <t>1012218</t>
  </si>
  <si>
    <t>PO Ala Media 1k@ Cj 20k AS</t>
  </si>
  <si>
    <t>1012275</t>
  </si>
  <si>
    <t>PO Tru Ala 4x10 NMr@ Bo Cj 20k AS</t>
  </si>
  <si>
    <t>1012278</t>
  </si>
  <si>
    <t>PO Tru Ala Mex@ Cj 9k AS</t>
  </si>
  <si>
    <t>1012283</t>
  </si>
  <si>
    <t>PO Pana S/Corazón@ Cj 20k AS</t>
  </si>
  <si>
    <t>1012326</t>
  </si>
  <si>
    <t>PO Corazon@Bo 12k Cj AS</t>
  </si>
  <si>
    <t>1012362</t>
  </si>
  <si>
    <t>PO Corazon@ Cj 18k AS</t>
  </si>
  <si>
    <t>1012399</t>
  </si>
  <si>
    <t>PO PchDeh 700g IQF Mr@ Cj AS</t>
  </si>
  <si>
    <t>1012400</t>
  </si>
  <si>
    <t>PO File s/t 700g Mr@ Cj AS</t>
  </si>
  <si>
    <t>1012401</t>
  </si>
  <si>
    <t>PO Tru-Ctro Ala 700g Mr@ Cj AS</t>
  </si>
  <si>
    <t>1012434</t>
  </si>
  <si>
    <t>PO Pta Ala@ Cj 20k AS</t>
  </si>
  <si>
    <t>1012448</t>
  </si>
  <si>
    <t>PO Garra Economy@ Cj 20k AS</t>
  </si>
  <si>
    <t>1012451</t>
  </si>
  <si>
    <t>PO Ala Media@ Cj 15k AS</t>
  </si>
  <si>
    <t>1012452</t>
  </si>
  <si>
    <t>PO Ala Media Grado B@ Cj AS</t>
  </si>
  <si>
    <t>1012455</t>
  </si>
  <si>
    <t>PO Ctro Pta Ala Choice@ Cj 20k AS</t>
  </si>
  <si>
    <t>1012483</t>
  </si>
  <si>
    <t>PO Tru-Ctro Ala 4x10 Mr@ Cj AS</t>
  </si>
  <si>
    <t>1012488</t>
  </si>
  <si>
    <t>PO PchDeh R Mr@ Bo Cj 20k AS</t>
  </si>
  <si>
    <t>1012502</t>
  </si>
  <si>
    <t>PO Garra Large B@ Cj 20k AS</t>
  </si>
  <si>
    <t>1012503</t>
  </si>
  <si>
    <t>PO Garra M B@ Cj 20k AS</t>
  </si>
  <si>
    <t>1012504</t>
  </si>
  <si>
    <t>1012518</t>
  </si>
  <si>
    <t>PO File s/t  RC´S 8x5@ Cj AS</t>
  </si>
  <si>
    <t>1012519</t>
  </si>
  <si>
    <t>1012520</t>
  </si>
  <si>
    <t>1012521</t>
  </si>
  <si>
    <t>1012522</t>
  </si>
  <si>
    <t>1012523</t>
  </si>
  <si>
    <t>1012524</t>
  </si>
  <si>
    <t>1012525</t>
  </si>
  <si>
    <t>1012526</t>
  </si>
  <si>
    <t>1012527</t>
  </si>
  <si>
    <t>PO Garra M A@ Bo Cj 20k AS</t>
  </si>
  <si>
    <t>1012532</t>
  </si>
  <si>
    <t>PO Contre 8x5 estuche@Cj 20k AS</t>
  </si>
  <si>
    <t>1012534</t>
  </si>
  <si>
    <t>PO Pech c/h c/p Blo@ Cj 20k AS</t>
  </si>
  <si>
    <t>1012552</t>
  </si>
  <si>
    <t>PO PchDeh Random@ Cj 10k AS</t>
  </si>
  <si>
    <t>1012556</t>
  </si>
  <si>
    <t>PO CDM 14% proteina@ Cj 20k AS</t>
  </si>
  <si>
    <t>1012598</t>
  </si>
  <si>
    <t>GA Garra G Large B@ Cj 20k AS</t>
  </si>
  <si>
    <t>1012601</t>
  </si>
  <si>
    <t>PO Pana S/Corazon@ Cj 20k AS</t>
  </si>
  <si>
    <t>1012612</t>
  </si>
  <si>
    <t>PO Ppa Esp Blo@ Bo Cj 20k AS</t>
  </si>
  <si>
    <t>1012633</t>
  </si>
  <si>
    <t>1012674</t>
  </si>
  <si>
    <t>PO Corazon@Pla Cj 19k</t>
  </si>
  <si>
    <t>1012681</t>
  </si>
  <si>
    <t>PO Nudillo @ Cj 20Kg AS</t>
  </si>
  <si>
    <t>1012694</t>
  </si>
  <si>
    <t>1012698</t>
  </si>
  <si>
    <t>PO File 4x10 NMr SD@ CJ AS</t>
  </si>
  <si>
    <t>1012699</t>
  </si>
  <si>
    <t>PO Tru- Ctro Ala 4x10NMr@Bo Cj 20k SD</t>
  </si>
  <si>
    <t>1012719</t>
  </si>
  <si>
    <t>PO Ppa Esp@ 2 Blox10kg CJ AS SD</t>
  </si>
  <si>
    <t>1012724</t>
  </si>
  <si>
    <t>PO Corazon@ Bo 19k Cj</t>
  </si>
  <si>
    <t>1012725</t>
  </si>
  <si>
    <t>PO File s/t 8x5 Mr@ Cj AS</t>
  </si>
  <si>
    <t>1012730</t>
  </si>
  <si>
    <t>PO Corazón@ Placa 19kg Cj AS</t>
  </si>
  <si>
    <t>1012745</t>
  </si>
  <si>
    <t>PO Corazon part@Blo 19 kg</t>
  </si>
  <si>
    <t>1012763</t>
  </si>
  <si>
    <t>PO Pana S/cora blo@Cj 20kg AS</t>
  </si>
  <si>
    <t>1012764</t>
  </si>
  <si>
    <t>PO Ppa Esp@ Bo Cj 20k AS</t>
  </si>
  <si>
    <t>1012773</t>
  </si>
  <si>
    <t>1012778</t>
  </si>
  <si>
    <t>PO Corazón@ Placa Cj 19kg SD</t>
  </si>
  <si>
    <t>1012788</t>
  </si>
  <si>
    <t>PO Pech c/h c/p Blo Mex@ Cj 20k AS</t>
  </si>
  <si>
    <t>1030224</t>
  </si>
  <si>
    <t>PV Tru Larg@ Bo Cj 15k AS</t>
  </si>
  <si>
    <t>1030230</t>
  </si>
  <si>
    <t>PV Piel Tru@ Bo Cj SO</t>
  </si>
  <si>
    <t>1030239</t>
  </si>
  <si>
    <t>PV Ctro Pta Ala 30 Lb@ Bo Cj SO</t>
  </si>
  <si>
    <t>1030265</t>
  </si>
  <si>
    <t>Pv PchDeh S/p@ Jp SO</t>
  </si>
  <si>
    <t>1030309</t>
  </si>
  <si>
    <t>PV Cog MA 15 kg@ Bo Cj 15k SO</t>
  </si>
  <si>
    <t>1030321</t>
  </si>
  <si>
    <t>PV Pch MA 8% 14-16 Lb@ Bo Cj 20k SO</t>
  </si>
  <si>
    <t>1030325</t>
  </si>
  <si>
    <t>1030327</t>
  </si>
  <si>
    <t>PV PchDeh@ Bo Cj 20k SO</t>
  </si>
  <si>
    <t>1030332</t>
  </si>
  <si>
    <t>PV Tru Ala@ Ex Bo Cj AS</t>
  </si>
  <si>
    <t>1030337</t>
  </si>
  <si>
    <t>PV PchDeh@ Blo Cj 15k SO</t>
  </si>
  <si>
    <t>1030355</t>
  </si>
  <si>
    <t>PV Rabadilla@ Bo Cj 10K AS</t>
  </si>
  <si>
    <t>1030360</t>
  </si>
  <si>
    <t>PV Pch MA 15% 14-16 Lb@ Bo Cj 20k SO</t>
  </si>
  <si>
    <t>1030366</t>
  </si>
  <si>
    <t>PV Pch MA 8% 12-14 Lb@ Bo Cj 20k SO</t>
  </si>
  <si>
    <t>1030370</t>
  </si>
  <si>
    <t>PV Triming Pch@ Cj 40 Lbs SO</t>
  </si>
  <si>
    <t>1030376</t>
  </si>
  <si>
    <t>PV Pch MA 8% 16-18 Lb@ Bo Cj 15k SO</t>
  </si>
  <si>
    <t>1030378</t>
  </si>
  <si>
    <t>PV Corazón@ Blo 10k Cj AS</t>
  </si>
  <si>
    <t>1030379</t>
  </si>
  <si>
    <t>PV PchDeh S/p@ Bo Cj 20k SO</t>
  </si>
  <si>
    <t>1030388</t>
  </si>
  <si>
    <t>PV Garra B MA@ Bo Cj 15k SO</t>
  </si>
  <si>
    <t>1030389</t>
  </si>
  <si>
    <t>PV Garra B HE@ Bo Cj 15k SO</t>
  </si>
  <si>
    <t>1030390</t>
  </si>
  <si>
    <t>PV Garra A HE@ Bo Cj 15k SO</t>
  </si>
  <si>
    <t>1030419</t>
  </si>
  <si>
    <t>PV Hígad@ Bo Cj 15k SO</t>
  </si>
  <si>
    <t>1030424</t>
  </si>
  <si>
    <t>PV PchDeh Mrps C/piel @ Cj 18k AS</t>
  </si>
  <si>
    <t>1030452</t>
  </si>
  <si>
    <t>PV Pech USA 10 - 12 LB@ Bo Hor Cj 11k SO</t>
  </si>
  <si>
    <t>1030461</t>
  </si>
  <si>
    <t>PV Pech USA 8 - 10 LB@ Bo Hor Cj 11k SO</t>
  </si>
  <si>
    <t>1030468</t>
  </si>
  <si>
    <t>PV TruDeh Cort Sp Heinz@ Blo Cj 15 kg SO</t>
  </si>
  <si>
    <t>1030498</t>
  </si>
  <si>
    <t>PV Contre@ Bo Cj 10k AS</t>
  </si>
  <si>
    <t>1030505</t>
  </si>
  <si>
    <t>PV File s/t@ Bo Cj 18k SO</t>
  </si>
  <si>
    <t>1030506</t>
  </si>
  <si>
    <t>PV PechDeh S/p@ Bo Cj 20k SO</t>
  </si>
  <si>
    <t>1030525</t>
  </si>
  <si>
    <t>PV Tru Ala@ Ex blo Cj 15k SO</t>
  </si>
  <si>
    <t>1030535</t>
  </si>
  <si>
    <t>PV Tru Larg MA@ Bo Cj SO</t>
  </si>
  <si>
    <t>1030542</t>
  </si>
  <si>
    <t>PV PchDeh S/p S/f@ Bo Cj 15k SO</t>
  </si>
  <si>
    <t>1030545</t>
  </si>
  <si>
    <t>PV TruDeh Cort S/h S/p@ Bo Cj AS</t>
  </si>
  <si>
    <t>1030555</t>
  </si>
  <si>
    <t>PV Corazon@ 20k Cj SO</t>
  </si>
  <si>
    <t>1030566</t>
  </si>
  <si>
    <t>PV Ctro Pta Ala B MA@ Bo Cj SO</t>
  </si>
  <si>
    <t>1030635</t>
  </si>
  <si>
    <t>PV Cog MA@ Bo Cj 10k AS</t>
  </si>
  <si>
    <t>1030658</t>
  </si>
  <si>
    <t>PV TruDeh Cort s/h S/p @ Cj AS</t>
  </si>
  <si>
    <t>1030670</t>
  </si>
  <si>
    <t>PV PchDeh S/p c/f MA@ Cj 15k AS</t>
  </si>
  <si>
    <t>1030672</t>
  </si>
  <si>
    <t>PV Tru Larg He@ Ex Bo Cj 15K AS</t>
  </si>
  <si>
    <t>1030683</t>
  </si>
  <si>
    <t>1030684</t>
  </si>
  <si>
    <t>PV Garra A MA@ Bo Cj 15k AS</t>
  </si>
  <si>
    <t>1030685</t>
  </si>
  <si>
    <t>PV Ctro Pta Ala@ Bo Cj 15k AS</t>
  </si>
  <si>
    <t>1030686</t>
  </si>
  <si>
    <t>PV Cog S/piel MA@ Bo Cj 15k AS</t>
  </si>
  <si>
    <t>1030710</t>
  </si>
  <si>
    <t>PV Corazon s/a@Blo 15Kg Jp SO</t>
  </si>
  <si>
    <t>1030711</t>
  </si>
  <si>
    <t>PV CONTRE S/m @Blo 15Kg Jp SO</t>
  </si>
  <si>
    <t>1030720</t>
  </si>
  <si>
    <t>PV Piel Tru@ Bo Cj AS</t>
  </si>
  <si>
    <t>1030735</t>
  </si>
  <si>
    <t>PV Cog MA 30Lb@ Bo Cj 15k SO</t>
  </si>
  <si>
    <t>1030736</t>
  </si>
  <si>
    <t>PV PchDeh c/p@ Cj 17,5k AS</t>
  </si>
  <si>
    <t>1030740</t>
  </si>
  <si>
    <t>PV PchDeh S/p S/ten C/f@ Cj 20k AS</t>
  </si>
  <si>
    <t>1030743</t>
  </si>
  <si>
    <t>PV MA Tru Lar@ Bo Cj 16k AS</t>
  </si>
  <si>
    <t>1030744</t>
  </si>
  <si>
    <t>PV Cab Ent MA@ Cj 15k AS</t>
  </si>
  <si>
    <t>1030745</t>
  </si>
  <si>
    <t>PV Higad 40Lb@ Bo Cj 18k SO</t>
  </si>
  <si>
    <t>1030755</t>
  </si>
  <si>
    <t>PV Osob@ Cj 14k AS</t>
  </si>
  <si>
    <t>1030765</t>
  </si>
  <si>
    <t>PV Corazn @ Bo Cj 15K AS</t>
  </si>
  <si>
    <t>1030773</t>
  </si>
  <si>
    <t>PV Pch Filete 1 kg @Bo CJ 14Kg AS</t>
  </si>
  <si>
    <t>1030780</t>
  </si>
  <si>
    <t>PV Pch Ent c/p s/m@ Bo Cj 20k AS</t>
  </si>
  <si>
    <t>1030782</t>
  </si>
  <si>
    <t>PV Pech USA 12-15 LB @BO Hor Cj 15k AS</t>
  </si>
  <si>
    <t>1030783</t>
  </si>
  <si>
    <t>PV Pch MA 8% 18-20 Lb@ Bo Cj 20k AS</t>
  </si>
  <si>
    <t>1030784</t>
  </si>
  <si>
    <t>PV Pch MA 15% 16-18 Lb@ Bo Cj 20k AS</t>
  </si>
  <si>
    <t>1030785</t>
  </si>
  <si>
    <t>PV Pch MA 15% 18-20 Lb@ Bo Cj 20k AS</t>
  </si>
  <si>
    <t>1030788</t>
  </si>
  <si>
    <t>PV Pta Ala MA@ Bo Cj AS</t>
  </si>
  <si>
    <t>1030792</t>
  </si>
  <si>
    <t>PV Fil C/ten MA NMr@ Cj 15 kg AS</t>
  </si>
  <si>
    <t>1030802</t>
  </si>
  <si>
    <t>PV PDM @ Bo Cj 15k AS</t>
  </si>
  <si>
    <t>1030804</t>
  </si>
  <si>
    <t>PV Higa Indus@ Bo Jp 600k AS</t>
  </si>
  <si>
    <t>Nivel 3</t>
  </si>
  <si>
    <t>Menudencias Contre</t>
  </si>
  <si>
    <t>Pechuga Desh s/Piel</t>
  </si>
  <si>
    <t>Cazuela Espinazo</t>
  </si>
  <si>
    <t>Ala Trutro-Centro</t>
  </si>
  <si>
    <t>Filete</t>
  </si>
  <si>
    <t>Subprod Piel</t>
  </si>
  <si>
    <t>Trutro Deshuesado co</t>
  </si>
  <si>
    <t>Carne Recuperada Pul</t>
  </si>
  <si>
    <t>Menudencias Corazón</t>
  </si>
  <si>
    <t>Muestra</t>
  </si>
  <si>
    <t>Reproductor Gallina</t>
  </si>
  <si>
    <t>Ala Centro</t>
  </si>
  <si>
    <t>Patas Garras</t>
  </si>
  <si>
    <t>Ala Trutro</t>
  </si>
  <si>
    <t>Menudencias Pana</t>
  </si>
  <si>
    <t>Ala Punta</t>
  </si>
  <si>
    <t>Ala Centro-Punta</t>
  </si>
  <si>
    <t>Pechuga Entera</t>
  </si>
  <si>
    <t>Carne Recuperada ADM</t>
  </si>
  <si>
    <t>Subprod Despunte Tru</t>
  </si>
  <si>
    <t>Chuleta Centro</t>
  </si>
  <si>
    <t>Lomo Centro</t>
  </si>
  <si>
    <t>Lomo MM Loin</t>
  </si>
  <si>
    <t>Pierna Pulpa Fina</t>
  </si>
  <si>
    <t>Paleta Pulpa</t>
  </si>
  <si>
    <t>Grasa Lomo Tocino</t>
  </si>
  <si>
    <t>Plancha s/Cuero</t>
  </si>
  <si>
    <t>Cuero Panceta</t>
  </si>
  <si>
    <t>Grasa Gordura</t>
  </si>
  <si>
    <t>Recortes No Magro</t>
  </si>
  <si>
    <t>Lomo Vetado</t>
  </si>
  <si>
    <t>Filete c/Cabeza</t>
  </si>
  <si>
    <t>Panceta s/Cuero</t>
  </si>
  <si>
    <t>Panceta c/Cuero</t>
  </si>
  <si>
    <t>Prolijado Malaya</t>
  </si>
  <si>
    <t>Subprod Tripa</t>
  </si>
  <si>
    <t>Huesos Cuarto Centra</t>
  </si>
  <si>
    <t>Chuleta Huesos</t>
  </si>
  <si>
    <t>Cost-Pec Entero</t>
  </si>
  <si>
    <t>Pierna Entera</t>
  </si>
  <si>
    <t>Grasa Forro</t>
  </si>
  <si>
    <t>Pierna Pulpa</t>
  </si>
  <si>
    <t>Paleta Entera</t>
  </si>
  <si>
    <t>Cuero Papada</t>
  </si>
  <si>
    <t>Pernil Mano</t>
  </si>
  <si>
    <t>Subprod Visceras</t>
  </si>
  <si>
    <t>Grasa Interior</t>
  </si>
  <si>
    <t>Huesos Cuarto Delant</t>
  </si>
  <si>
    <t>Cuero Back</t>
  </si>
  <si>
    <t>Cuero Forro</t>
  </si>
  <si>
    <t>Cuero Mixto</t>
  </si>
  <si>
    <t>Huesos Cuarto Traser</t>
  </si>
  <si>
    <t>Subprod Patas-Manos</t>
  </si>
  <si>
    <t>Cabeza Entera</t>
  </si>
  <si>
    <t>Lomo CC Loin</t>
  </si>
  <si>
    <t>Cost-Pec Trozos</t>
  </si>
  <si>
    <t>Diafragma</t>
  </si>
  <si>
    <t>Cabeza Derivados</t>
  </si>
  <si>
    <t>Subprod Cola</t>
  </si>
  <si>
    <t>Plancha c/Cuero</t>
  </si>
  <si>
    <t>Pernil Pierna</t>
  </si>
  <si>
    <t>Chuleta Cazuela</t>
  </si>
  <si>
    <t>Chuleta Vetada</t>
  </si>
  <si>
    <t>Prolijado Plateada</t>
  </si>
  <si>
    <t>Subprod Grasa</t>
  </si>
  <si>
    <t>Vara Cuarto Delanter</t>
  </si>
  <si>
    <t>Vara Cuarto Trasero</t>
  </si>
  <si>
    <t>Vara Cuarto Central</t>
  </si>
  <si>
    <t>Trutro Largo</t>
  </si>
  <si>
    <t>Recortes Piel</t>
  </si>
  <si>
    <t>Ala Centro Punta</t>
  </si>
  <si>
    <t>Pech Desh s/Piel</t>
  </si>
  <si>
    <t>Menudencias Cogote</t>
  </si>
  <si>
    <t>Pech Entera</t>
  </si>
  <si>
    <t>Varios Carcasa</t>
  </si>
  <si>
    <t>Recortes Estándar</t>
  </si>
  <si>
    <t>Menudencias Hígado</t>
  </si>
  <si>
    <t>Pech Desh c/Piel</t>
  </si>
  <si>
    <t>Trutro Desh Corto</t>
  </si>
  <si>
    <t>Pech Desh Filete</t>
  </si>
  <si>
    <t>Menudencias Cabeza</t>
  </si>
  <si>
    <t>Trutro Osobuco</t>
  </si>
  <si>
    <t>Carne Recuperada</t>
  </si>
  <si>
    <t>Nivel 2</t>
  </si>
  <si>
    <t>Menudencias</t>
  </si>
  <si>
    <t>Pechuga Desh</t>
  </si>
  <si>
    <t>Cazuela</t>
  </si>
  <si>
    <t>Ala</t>
  </si>
  <si>
    <t>Subprod</t>
  </si>
  <si>
    <t>Trutro Deshuesado</t>
  </si>
  <si>
    <t>Reproductor</t>
  </si>
  <si>
    <t>Patas</t>
  </si>
  <si>
    <t>Pechuga</t>
  </si>
  <si>
    <t>Chuleta</t>
  </si>
  <si>
    <t>Lomo</t>
  </si>
  <si>
    <t>Pierna</t>
  </si>
  <si>
    <t>Paleta</t>
  </si>
  <si>
    <t>Grasas</t>
  </si>
  <si>
    <t>Plancha</t>
  </si>
  <si>
    <t>Cueros</t>
  </si>
  <si>
    <t>Recortes</t>
  </si>
  <si>
    <t>Panceta</t>
  </si>
  <si>
    <t>Prolijado</t>
  </si>
  <si>
    <t>Huesos</t>
  </si>
  <si>
    <t>Cost-Pec</t>
  </si>
  <si>
    <t>Pernil</t>
  </si>
  <si>
    <t>Cabeza</t>
  </si>
  <si>
    <t>Vara Gordo</t>
  </si>
  <si>
    <t>Trutro</t>
  </si>
  <si>
    <t>Pech Desh</t>
  </si>
  <si>
    <t>Pech</t>
  </si>
  <si>
    <t>Varios</t>
  </si>
  <si>
    <t>Trutro Desh</t>
  </si>
  <si>
    <t>Tipo de Venta</t>
  </si>
  <si>
    <t>Directa</t>
  </si>
  <si>
    <t>EERR</t>
  </si>
  <si>
    <t>Sin asignar</t>
  </si>
  <si>
    <t>03.2022</t>
  </si>
  <si>
    <t>1012744</t>
  </si>
  <si>
    <t>PO Pch Deh NMr@SD Cj 20kg AS</t>
  </si>
  <si>
    <t>1011073</t>
  </si>
  <si>
    <t>1011120</t>
  </si>
  <si>
    <t>PO Pch Ent@ Cj 20k AS</t>
  </si>
  <si>
    <t>1012342</t>
  </si>
  <si>
    <t>1021710</t>
  </si>
  <si>
    <t>GO Tripa Sal Cal 38-40 Ex# Bidon AS</t>
  </si>
  <si>
    <t>1021740</t>
  </si>
  <si>
    <t>1022418</t>
  </si>
  <si>
    <t>1021500</t>
  </si>
  <si>
    <t>1022082</t>
  </si>
  <si>
    <t>GO Reco 80/20 @ Cj 20k AS</t>
  </si>
  <si>
    <t>1022415</t>
  </si>
  <si>
    <t>GO Reco 85/15 @ Cj 20k AS</t>
  </si>
  <si>
    <t>1022433</t>
  </si>
  <si>
    <t>HE Hso PernilP# Bo Cj 18k SC</t>
  </si>
  <si>
    <t>Reprod</t>
  </si>
  <si>
    <t>Reprod Hembra</t>
  </si>
  <si>
    <t>1022449</t>
  </si>
  <si>
    <t>GO PpPna 59@ Bo Cj 24k AS</t>
  </si>
  <si>
    <t>1022500</t>
  </si>
  <si>
    <t>1022793</t>
  </si>
  <si>
    <t>GO PpPal Pim@ 100g AS</t>
  </si>
  <si>
    <t>1022822</t>
  </si>
  <si>
    <t>1022838</t>
  </si>
  <si>
    <t>GO Pan Tec S/cuero L@ Cj 19k AS (MU)</t>
  </si>
  <si>
    <t>1022932</t>
  </si>
  <si>
    <t>1023047</t>
  </si>
  <si>
    <t>GO Lom Vet 44@ Fi Cj 18k AS</t>
  </si>
  <si>
    <t>1023130</t>
  </si>
  <si>
    <t>1023131</t>
  </si>
  <si>
    <t>GO Pna S/Hso C/Cue@ Cj 20k AS</t>
  </si>
  <si>
    <t>1023158</t>
  </si>
  <si>
    <t>1023264</t>
  </si>
  <si>
    <t>GO Trip Calib Tub 35-39# Bidon AS</t>
  </si>
  <si>
    <t>1030661</t>
  </si>
  <si>
    <t>PV PchDeh S/p c/f MA@ Bo Cj 16k SO</t>
  </si>
  <si>
    <t>1030732</t>
  </si>
  <si>
    <t>PV PchDeh Mrps C/piel@ Cj 18k AS</t>
  </si>
  <si>
    <t>1030228</t>
  </si>
  <si>
    <t>PV TruDeh Cort S/p@ Bo Cj  SO</t>
  </si>
  <si>
    <t>1030294</t>
  </si>
  <si>
    <t>PV PchDeh S/p HE@ Blo Jp SO</t>
  </si>
  <si>
    <t>1030549</t>
  </si>
  <si>
    <t>PV TruDeh Cort@ Bo Cj SO</t>
  </si>
  <si>
    <t>04.2022</t>
  </si>
  <si>
    <t>1011431</t>
  </si>
  <si>
    <t>PO Corazón@ Bo 20k Cj SP</t>
  </si>
  <si>
    <t>1012423</t>
  </si>
  <si>
    <t>PO Ctro-Pta-Ala Choice@ Cj 20k AS</t>
  </si>
  <si>
    <t>1012424</t>
  </si>
  <si>
    <t>PO Ctro-Pta-Ala@ Cj 20k AS</t>
  </si>
  <si>
    <t>1012454</t>
  </si>
  <si>
    <t>PO Ctro Pta Ala@ Cj 20k AS</t>
  </si>
  <si>
    <t>1011417</t>
  </si>
  <si>
    <t>PO Ala Ctro NMr 4x5@ Bo Cj 20k AS</t>
  </si>
  <si>
    <t>1011614</t>
  </si>
  <si>
    <t>PO PchDeh Random Mr MEX@ Cj 20k AS</t>
  </si>
  <si>
    <t>1012299</t>
  </si>
  <si>
    <t>PO Pta Espinazo USA@ cj 10k AS Muestra</t>
  </si>
  <si>
    <t>1012300</t>
  </si>
  <si>
    <t>PO CDM 14% Prot@ Cj 20kg Muestra</t>
  </si>
  <si>
    <t>1012313</t>
  </si>
  <si>
    <t>PO Tru Crto Desh Sp Mr@ MUESTRA SAG</t>
  </si>
  <si>
    <t>1012602</t>
  </si>
  <si>
    <t>PO Ala Ctro NMr IQF@ Cj 20k AS</t>
  </si>
  <si>
    <t>1012631</t>
  </si>
  <si>
    <t>PO Pana c/corazon@2 Blox10k Cj MUESTRA</t>
  </si>
  <si>
    <t>1012657</t>
  </si>
  <si>
    <t>PO Piel@ Cj 15Kg AS</t>
  </si>
  <si>
    <t>1012748</t>
  </si>
  <si>
    <t>1022817</t>
  </si>
  <si>
    <t>1022851</t>
  </si>
  <si>
    <t>1023372</t>
  </si>
  <si>
    <t>1022818</t>
  </si>
  <si>
    <t>GO Lom Vet@ Cj Muestra SAG</t>
  </si>
  <si>
    <t>1023386</t>
  </si>
  <si>
    <t>1023390</t>
  </si>
  <si>
    <t xml:space="preserve"> GO Triming 80/20@ Bo c/f Cj 20k AS</t>
  </si>
  <si>
    <t>1030576</t>
  </si>
  <si>
    <t>PV Muestra Piel Tru Cor@ Bo Cj 15k AS</t>
  </si>
  <si>
    <t>Muestras</t>
  </si>
  <si>
    <t>1030358</t>
  </si>
  <si>
    <t>PV Pta Ala@ Blo Jp SO</t>
  </si>
  <si>
    <t>Ala 3er Segmento</t>
  </si>
  <si>
    <t>1030532</t>
  </si>
  <si>
    <t>PV Corazon@ Bo 15x1k Cj SO</t>
  </si>
  <si>
    <t>1030575</t>
  </si>
  <si>
    <t>06.2022</t>
  </si>
  <si>
    <t>8888888</t>
  </si>
  <si>
    <t>1012796</t>
  </si>
  <si>
    <t>PO Ala Puch Mex@ Cj 10k AS</t>
  </si>
  <si>
    <t>Ala Puchero</t>
  </si>
  <si>
    <t>1022842</t>
  </si>
  <si>
    <t>GO Triming Lom@ Cj 20k AS</t>
  </si>
  <si>
    <t>Recortes Magro</t>
  </si>
  <si>
    <t>1022844</t>
  </si>
  <si>
    <t>GO Cordon Lom@ CJ 20k AS</t>
  </si>
  <si>
    <t>1023370</t>
  </si>
  <si>
    <t>GO Pna Nor@ Cj 20k AS</t>
  </si>
  <si>
    <t>1023371</t>
  </si>
  <si>
    <t>1023109</t>
  </si>
  <si>
    <t>1023218</t>
  </si>
  <si>
    <t>GO Estomago Pouch@ 20k AS</t>
  </si>
  <si>
    <t>1030279</t>
  </si>
  <si>
    <t>PV TruDeh Cort S/p@ Jp SO</t>
  </si>
  <si>
    <t>1030793</t>
  </si>
  <si>
    <t>PV Pch Ent MA 15%  10-12 Lb@ Bo Cj SO</t>
  </si>
  <si>
    <t>1030794</t>
  </si>
  <si>
    <t>PV Pch Ent MA 15%  12-14 Lb@ Bo Cj SO</t>
  </si>
  <si>
    <t>RV Inicial
    [KG]</t>
  </si>
  <si>
    <t>RV Final
   [KG]</t>
  </si>
  <si>
    <t xml:space="preserve">  Pedidos
Ingresados
    [KG]</t>
  </si>
  <si>
    <t xml:space="preserve"> RV Inicial
[PP USD]</t>
  </si>
  <si>
    <t xml:space="preserve"> RV Final
[PP USD]</t>
  </si>
  <si>
    <t xml:space="preserve">  Pedidos
Ingresados
 [PP USD]</t>
  </si>
  <si>
    <t>Elaborado</t>
  </si>
  <si>
    <t>Empanizados Croqueta</t>
  </si>
  <si>
    <t>Empanizados Nuggets</t>
  </si>
  <si>
    <t>1100573</t>
  </si>
  <si>
    <t>Croq Pollo 80g@Bo 18x1,5 Lb Cj AS</t>
  </si>
  <si>
    <t>1100570</t>
  </si>
  <si>
    <t>Figuritas Pollo@ Bo 18x1.5 Lb Cj AS</t>
  </si>
  <si>
    <t>1100572</t>
  </si>
  <si>
    <t>Strips Pollo@ Bo 18x1.5 Lb Cj AS</t>
  </si>
  <si>
    <t>1100574</t>
  </si>
  <si>
    <t>Nugg Pollo@ Bo 18x1.5 Lb Cj AS</t>
  </si>
  <si>
    <t>1100407</t>
  </si>
  <si>
    <t>Nugg Pollo Uru@ Bo Cj 1k SH</t>
  </si>
  <si>
    <t>1100408</t>
  </si>
  <si>
    <t>Nugg Pollo Uru@ Film 2.5k SH</t>
  </si>
  <si>
    <t>1100602</t>
  </si>
  <si>
    <t>File Pollo PR@ Bo 18x1.5 Lb Cj AS</t>
  </si>
  <si>
    <t>Mes</t>
  </si>
  <si>
    <t>06</t>
  </si>
  <si>
    <t>Suma de  RV Final</t>
  </si>
  <si>
    <t>04</t>
  </si>
  <si>
    <t>05</t>
  </si>
  <si>
    <t>Empanizado</t>
  </si>
  <si>
    <t xml:space="preserve"> Producción</t>
  </si>
  <si>
    <t>ss</t>
  </si>
  <si>
    <t>03</t>
  </si>
  <si>
    <t>01.2022</t>
  </si>
  <si>
    <t>1011888</t>
  </si>
  <si>
    <t>1012312</t>
  </si>
  <si>
    <t>PO Piel @ Cj 20k AS MUESTRA SAG</t>
  </si>
  <si>
    <t>1012655</t>
  </si>
  <si>
    <t>PO Garra Pla@ Cj 20k AS</t>
  </si>
  <si>
    <t>1020086</t>
  </si>
  <si>
    <t>GO Lom Ctro 27 S/f@ Va Cj t-f AS</t>
  </si>
  <si>
    <t>1020945</t>
  </si>
  <si>
    <t>GO PpPna 47@ Cj 20k AS</t>
  </si>
  <si>
    <t>1021279</t>
  </si>
  <si>
    <t>1021649</t>
  </si>
  <si>
    <t>GO Panc# Cj 10k AK</t>
  </si>
  <si>
    <t>1020921</t>
  </si>
  <si>
    <t>1022254</t>
  </si>
  <si>
    <t>GO Chu Vet Repas@ Fi Cj AS</t>
  </si>
  <si>
    <t>1022356</t>
  </si>
  <si>
    <t>1022813</t>
  </si>
  <si>
    <t>1022816</t>
  </si>
  <si>
    <t>1022832</t>
  </si>
  <si>
    <t>GO PpPna 57@ MUESTRA Bo Cj AS</t>
  </si>
  <si>
    <t>1022835</t>
  </si>
  <si>
    <t>GO Panc S/tec L @ Fi Cj AS</t>
  </si>
  <si>
    <t>1022837</t>
  </si>
  <si>
    <t>GO Panc S/tec M @ Fi Cj AS</t>
  </si>
  <si>
    <t>1022946</t>
  </si>
  <si>
    <t>GO Chu Ctro@ Cj AS</t>
  </si>
  <si>
    <t>1030544</t>
  </si>
  <si>
    <t>PV Contre@ Ex Bo Cj 10k SO</t>
  </si>
  <si>
    <t>02.2022</t>
  </si>
  <si>
    <t>1030791</t>
  </si>
  <si>
    <t>PV MA Tru Lar@ Bo Cj 15k AS</t>
  </si>
  <si>
    <t>Muestras Mixtas</t>
  </si>
  <si>
    <t>1100665</t>
  </si>
  <si>
    <t>Filetitos Pollo@ Bo 400g x12 Cj LC (mues</t>
  </si>
  <si>
    <t>Suma de   Pedidos</t>
  </si>
  <si>
    <t>sin precio cargado</t>
  </si>
  <si>
    <t>(Todas)</t>
  </si>
  <si>
    <t>Etiquetas de fila</t>
  </si>
  <si>
    <t xml:space="preserve">Suma de RV Final </t>
  </si>
  <si>
    <t>PO PchDeh 4-10oz NMr@ Cj AS</t>
  </si>
  <si>
    <t>GO Desp Forro Pal@ MUESTRA Cj 20k AS</t>
  </si>
  <si>
    <t>PO Tru-Ctro Ala 4x10 Mr@ Muestra SAG</t>
  </si>
  <si>
    <t>1012782</t>
  </si>
  <si>
    <t>PO Pch Piel@CF Cj 18 k</t>
  </si>
  <si>
    <t>1022290</t>
  </si>
  <si>
    <t>GO Lom Tocino S/cue@ Cj 20k AS</t>
  </si>
  <si>
    <t>1030809</t>
  </si>
  <si>
    <t>PV Tru Cor C/p NMr@ Bo Cj 15k AS</t>
  </si>
  <si>
    <t>Trutro Corto</t>
  </si>
  <si>
    <t>1030810</t>
  </si>
  <si>
    <t>PV Tru Lar MA Mr@ LP 15k AS</t>
  </si>
  <si>
    <t>Total Cerdo</t>
  </si>
  <si>
    <t>Total Pavo</t>
  </si>
  <si>
    <t>Total Pollo</t>
  </si>
  <si>
    <t>1022824</t>
  </si>
  <si>
    <t>GO Desp Forro Pna@ Muestra Cj 20k AS</t>
  </si>
  <si>
    <t>1023168</t>
  </si>
  <si>
    <t>GO Pna S/Hso C/Cue F (7-8Kg)@ Cj 20k AS</t>
  </si>
  <si>
    <t>Status</t>
  </si>
  <si>
    <t>Diferencia</t>
  </si>
  <si>
    <t>Suma de Diferencia</t>
  </si>
  <si>
    <t>Pendiente de ingreso</t>
  </si>
  <si>
    <t>Plan de ventas China</t>
  </si>
  <si>
    <t>Suma de Plan de ventas China</t>
  </si>
  <si>
    <t>Total Agro Sudamerica</t>
  </si>
  <si>
    <t>Total Agrosuper Asia</t>
  </si>
  <si>
    <t>Total Agrosuper Brasil</t>
  </si>
  <si>
    <t>Total Agrosuper Shanghai</t>
  </si>
  <si>
    <t>Total Exportacion Directa</t>
  </si>
  <si>
    <t>1023411</t>
  </si>
  <si>
    <t>GO  PpPna 54@ Bo Cj AS</t>
  </si>
  <si>
    <t>1023412</t>
  </si>
  <si>
    <t>GO  PpPna 57@ Bo Cj AS</t>
  </si>
  <si>
    <t>1023417</t>
  </si>
  <si>
    <t>GO Pna S/Hso C/Cue F (8-9Kg)@ Cj 20k AS</t>
  </si>
  <si>
    <t>1030818</t>
  </si>
  <si>
    <t>PV Fil C/ten MA NMr@ Cj 40 Lb AS</t>
  </si>
  <si>
    <t>07.2022</t>
  </si>
  <si>
    <t>1012595</t>
  </si>
  <si>
    <t>PO PchDeh@ Bo 16x1k Cj AS</t>
  </si>
  <si>
    <t>1022896</t>
  </si>
  <si>
    <t>GO Panc Lam 1.2mm VI@ CJ AP</t>
  </si>
  <si>
    <t>1023019</t>
  </si>
  <si>
    <t>1023284</t>
  </si>
  <si>
    <t>1023292</t>
  </si>
  <si>
    <t>GO Tripa Calib 32/35# Bidon AS</t>
  </si>
  <si>
    <t>1023409</t>
  </si>
  <si>
    <t>1023421</t>
  </si>
  <si>
    <t>f</t>
  </si>
  <si>
    <t>ok</t>
  </si>
  <si>
    <t>OK</t>
  </si>
  <si>
    <t>1100492</t>
  </si>
  <si>
    <t>Figuritas Pollo@ Bo Cj 1,5Lb AS</t>
  </si>
  <si>
    <t>07</t>
  </si>
  <si>
    <t>Material SAP</t>
  </si>
  <si>
    <t>Descripcion ENG</t>
  </si>
  <si>
    <t>FCL</t>
  </si>
  <si>
    <t>Kilos</t>
  </si>
  <si>
    <t>Precio USD CFR</t>
  </si>
  <si>
    <t>Frozen Pork leg boneless and skinless</t>
  </si>
  <si>
    <t>Frozen Pork back fat</t>
  </si>
  <si>
    <t>Frozen Pork Leaf Lard</t>
  </si>
  <si>
    <t>Frozen Pork Trimming 60/40</t>
  </si>
  <si>
    <t>Frozen Pork Boneless shoulder</t>
  </si>
  <si>
    <t>Frozen Pork cutting fat (Gord Especial)</t>
  </si>
  <si>
    <t>Frozen Pork mix skin RS</t>
  </si>
  <si>
    <t>Frozen Pork Trimming 20/80 (Cutting Fat)</t>
  </si>
  <si>
    <t>Frozen Pork Whole shoulder</t>
  </si>
  <si>
    <t>Frozen Pork Cutting fat H (Pork Trimming)</t>
  </si>
  <si>
    <t>Frozen Pork Leaf Lard 20kg</t>
  </si>
  <si>
    <t>Frozen Pork Shoulder skin</t>
  </si>
  <si>
    <t>Frozen Pork mix skin LM</t>
  </si>
  <si>
    <t>FOB</t>
  </si>
  <si>
    <t>GO Panc Lam 3mm@ Cj AS</t>
  </si>
  <si>
    <t>PO Tru desh N/Mr#Cj 20kg</t>
  </si>
  <si>
    <t>1023398</t>
  </si>
  <si>
    <t>1023399</t>
  </si>
  <si>
    <t>1011258</t>
  </si>
  <si>
    <t>PO Ppa de pollo 10%@Blo Cj 20kg</t>
  </si>
  <si>
    <t>1030817</t>
  </si>
  <si>
    <t>1022841</t>
  </si>
  <si>
    <t>1022825</t>
  </si>
  <si>
    <t>1023167</t>
  </si>
  <si>
    <t>Prod. Esp.</t>
  </si>
  <si>
    <t>Prod. Esp. Antic.</t>
  </si>
  <si>
    <t>1021278</t>
  </si>
  <si>
    <t>GO PernilM@ Fi Cj 20k SC</t>
  </si>
  <si>
    <t>GO Grasa Desp Papda@ MUESTRA Cj 20k AS</t>
  </si>
  <si>
    <t>1023429</t>
  </si>
  <si>
    <t>GO Pna S/Hso C/Cue @ Cj 20k AS</t>
  </si>
  <si>
    <t>08.2022</t>
  </si>
  <si>
    <t>1023422</t>
  </si>
  <si>
    <t>1030812</t>
  </si>
  <si>
    <t xml:space="preserve"> PV TruDeh Cort S/h S/p@ Bo Cj AS</t>
  </si>
  <si>
    <t>1030816</t>
  </si>
  <si>
    <t>1030821</t>
  </si>
  <si>
    <t>1022346</t>
  </si>
  <si>
    <t>GO PpPal 1P Ex@ Bo AP</t>
  </si>
  <si>
    <t>1023419</t>
  </si>
  <si>
    <t>1022622</t>
  </si>
  <si>
    <t>1022776</t>
  </si>
  <si>
    <t>GO Tiroide@ Cj 20k AS</t>
  </si>
  <si>
    <t>Subprod Tiroide</t>
  </si>
  <si>
    <t>1023373</t>
  </si>
  <si>
    <t>GO PernilM 1-1.3 kg@ Cj 10k AS</t>
  </si>
  <si>
    <t>plan</t>
  </si>
  <si>
    <t>dif</t>
  </si>
  <si>
    <t>GA Elab# CB AS</t>
  </si>
  <si>
    <t>PO PchDeh Mr@ MUESTRA SAG</t>
  </si>
  <si>
    <t>1022820</t>
  </si>
  <si>
    <t>GO Pta Cos @ Bo Cj 10k AS</t>
  </si>
  <si>
    <t>1023328</t>
  </si>
  <si>
    <t>1011906</t>
  </si>
  <si>
    <t>PO File NMr@Bo Cj 15K AS</t>
  </si>
  <si>
    <t>1022459</t>
  </si>
  <si>
    <t>GO Cos 75 Mit@ Cj 14k AS</t>
  </si>
  <si>
    <t>1022460</t>
  </si>
  <si>
    <t>GO BB Ribs@ Cj 13k AS</t>
  </si>
  <si>
    <t>1022821</t>
  </si>
  <si>
    <t>GO Entraña@ MUESTRA 10k AS</t>
  </si>
  <si>
    <t>1012058</t>
  </si>
  <si>
    <t>GA C/M@Bo Cj AS</t>
  </si>
  <si>
    <t>1012059</t>
  </si>
  <si>
    <t>PO ala ent B@ Cj 20kg AS</t>
  </si>
  <si>
    <t>1011074</t>
  </si>
  <si>
    <t>PO Molleja Mrps@ Muestra SAG</t>
  </si>
  <si>
    <t>1012310</t>
  </si>
  <si>
    <t>PO TruEnt Deh s/p Tf Mr@Muestra SAG</t>
  </si>
  <si>
    <t>1012805</t>
  </si>
  <si>
    <t>PO TruEnt Deh s/p@ Cj 10k AS</t>
  </si>
  <si>
    <t>Trutro Deshuesado si</t>
  </si>
  <si>
    <t>1012806</t>
  </si>
  <si>
    <t>PO TruCrtoDeh s/p Mr@ Cj 20k AS</t>
  </si>
  <si>
    <t>1020660</t>
  </si>
  <si>
    <t>1022870</t>
  </si>
  <si>
    <t>GO Patas@ Cj 20 kg AS</t>
  </si>
  <si>
    <t>1023433</t>
  </si>
  <si>
    <t>GO Papda Cab@ Cj 20k AS</t>
  </si>
  <si>
    <t>1023435</t>
  </si>
  <si>
    <t>1023436</t>
  </si>
  <si>
    <t>GO Manos@ Cj 20k AS</t>
  </si>
  <si>
    <t>1023438</t>
  </si>
  <si>
    <t>1023439</t>
  </si>
  <si>
    <t>1022814</t>
  </si>
  <si>
    <t>GO Cos 75 Mit@ Cj Tf 20k AS</t>
  </si>
  <si>
    <t>1022815</t>
  </si>
  <si>
    <t>1023410</t>
  </si>
  <si>
    <t>GO File C/cab 1KG@ Cj k AS</t>
  </si>
  <si>
    <t>1023432</t>
  </si>
  <si>
    <t>1023434</t>
  </si>
  <si>
    <t>09.2022</t>
  </si>
  <si>
    <t>1012375</t>
  </si>
  <si>
    <t>PO Pech c/h c/p@ Cj 16k AS</t>
  </si>
  <si>
    <t>1021047</t>
  </si>
  <si>
    <t>GO PernilM C/M@ Cj 15k HW</t>
  </si>
  <si>
    <t>1021650</t>
  </si>
  <si>
    <t>GO Lom Vet# Cj 12k AK</t>
  </si>
  <si>
    <t>1023084</t>
  </si>
  <si>
    <t>GO CC Loin LL@ Fi Cj Lom Tec AP</t>
  </si>
  <si>
    <t>1023164</t>
  </si>
  <si>
    <t>GO Lom Vet# Cj 12k AS</t>
  </si>
  <si>
    <t>1023420</t>
  </si>
  <si>
    <t xml:space="preserve"> GO PpPna 59@ Cj 20k AS</t>
  </si>
  <si>
    <t>1023212</t>
  </si>
  <si>
    <t>10.2022</t>
  </si>
  <si>
    <t>Ajustar como VD</t>
  </si>
  <si>
    <t>Tipo de venta</t>
  </si>
  <si>
    <t>Directa digitada</t>
  </si>
  <si>
    <t>08</t>
  </si>
  <si>
    <t>PO Pana S/Corazon@ Cj 18k AS</t>
  </si>
  <si>
    <t>PV Cartílago Tru Cor Gra@ Bo Cj SO</t>
  </si>
  <si>
    <t>1012622</t>
  </si>
  <si>
    <t>PO TruEnt Deh Tf@MUESTRA SAG</t>
  </si>
  <si>
    <t>1012453</t>
  </si>
  <si>
    <t>PO Ala Media IQF@ Cj 18k AS</t>
  </si>
  <si>
    <t>1023269</t>
  </si>
  <si>
    <t>GO PpPna 54 s/a@ Cj 20k AS</t>
  </si>
  <si>
    <t>1023445</t>
  </si>
  <si>
    <t>1023446</t>
  </si>
  <si>
    <t>GO Panc C/cue@ IWP Cj 20k AS</t>
  </si>
  <si>
    <t>1020924</t>
  </si>
  <si>
    <t>GO PernilP@ Cj 12k AS</t>
  </si>
  <si>
    <t>1012469</t>
  </si>
  <si>
    <t>1021068</t>
  </si>
  <si>
    <t>GO Cola Nor@ Fi Cj 12k AS</t>
  </si>
  <si>
    <t>1021666</t>
  </si>
  <si>
    <t>GO Pecho C/cue K@ Cj 20k TJ</t>
  </si>
  <si>
    <t>1021667</t>
  </si>
  <si>
    <t>GO Pecho C/cue K@ Cj 20k AK</t>
  </si>
  <si>
    <t>1022584</t>
  </si>
  <si>
    <t>GO Chu Vet Repas@ Bo 6x4k Cj AS</t>
  </si>
  <si>
    <t>1023018</t>
  </si>
  <si>
    <t>GO Papda c/cuer@ Cj 10k</t>
  </si>
  <si>
    <t>1023165</t>
  </si>
  <si>
    <t>GO Panc S/Cue# Cj 12k AS</t>
  </si>
  <si>
    <t>1023444</t>
  </si>
  <si>
    <t>10</t>
  </si>
  <si>
    <t>Plan</t>
  </si>
  <si>
    <t>Dif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</si>
</sst>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 &quot;$&quot;* #,##0_ ;_ &quot;$&quot;* \-#,##0_ ;_ &quot;$&quot;* &quot;-&quot;_ ;_ @_ "/>
    <numFmt numFmtId="41" formatCode="_ * #,##0_ ;_ * \-#,##0_ ;_ * &quot;-&quot;_ ;_ @_ "/>
    <numFmt numFmtId="164" formatCode="###,000"/>
    <numFmt numFmtId="165" formatCode="_ * #,##0.00_ ;_ * \-#,##0.00_ ;_ * &quot;-&quot;_ ;_ @_ "/>
    <numFmt numFmtId="166" formatCode="#,##0_ ;[Red]\-#,##0\ "/>
    <numFmt numFmtId="167" formatCode="_ &quot;$&quot;* #,##0.00_ ;_ &quot;$&quot;* \-#,##0.00_ ;_ &quot;$&quot;* &quot;-&quot;_ ;_ @_ "/>
  </numFmts>
  <fonts count="17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/>
      <bottom/>
      <diagonal/>
    </border>
  </borders>
  <cellStyleXfs count="41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0" fontId="3" fillId="3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164" fontId="2" fillId="5" borderId="2" applyNumberFormat="0" applyBorder="0">
      <alignment horizontal="right" vertical="center"/>
      <protection locked="0"/>
    </xf>
    <xf numFmtId="0" fontId="3" fillId="3" borderId="3" applyNumberFormat="0" applyAlignment="0">
      <alignment horizontal="left" vertical="center" indent="1"/>
      <protection locked="0"/>
    </xf>
    <xf numFmtId="164" fontId="1" fillId="4" borderId="3" applyNumberFormat="0" applyProtection="0">
      <alignment horizontal="right" vertical="center"/>
    </xf>
    <xf numFmtId="164" fontId="1" fillId="5" borderId="3" applyNumberFormat="0" applyBorder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15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5" borderId="1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NumberFormat="0" applyBorder="0" applyAlignment="0" applyProtection="0"/>
    <xf numFmtId="0" fontId="9" fillId="3" borderId="3" applyNumberFormat="0" applyAlignment="0">
      <alignment horizontal="left" vertical="center" indent="1"/>
      <protection locked="0"/>
    </xf>
    <xf numFmtId="0" fontId="9" fillId="3" borderId="3" applyNumberFormat="0" applyAlignment="0">
      <alignment horizontal="left" vertical="center" indent="1"/>
      <protection locked="0"/>
    </xf>
    <xf numFmtId="0" fontId="9" fillId="4" borderId="3" applyNumberFormat="0" applyAlignment="0" applyProtection="0">
      <alignment horizontal="left" vertical="center" indent="1"/>
    </xf>
    <xf numFmtId="164" fontId="11" fillId="4" borderId="3" applyNumberFormat="0" applyProtection="0">
      <alignment horizontal="right" vertical="center"/>
    </xf>
    <xf numFmtId="164" fontId="12" fillId="5" borderId="2" applyNumberFormat="0" applyBorder="0">
      <alignment horizontal="right" vertical="center"/>
      <protection locked="0"/>
    </xf>
    <xf numFmtId="164" fontId="11" fillId="5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164" fontId="2" fillId="0" borderId="2" applyNumberFormat="0" applyFill="0" applyBorder="0" applyAlignment="0" applyProtection="0">
      <alignment horizontal="right" vertical="center"/>
    </xf>
    <xf numFmtId="0" fontId="8" fillId="0" borderId="6" applyNumberFormat="0" applyFont="0" applyFill="0" applyAlignment="0" applyProtection="0"/>
    <xf numFmtId="41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2" fontId="13" fillId="0" borderId="0" applyFont="0" applyFill="0" applyBorder="0" applyAlignment="0" applyProtection="0"/>
  </cellStyleXfs>
  <cellXfs count="35">
    <xf numFmtId="0" fontId="0" fillId="0" borderId="0" xfId="0"/>
    <xf numFmtId="37" fontId="2" fillId="0" borderId="2" xfId="2" applyNumberFormat="1">
      <alignment horizontal="right" vertical="center"/>
    </xf>
    <xf numFmtId="39" fontId="2" fillId="0" borderId="2" xfId="2" applyNumberFormat="1">
      <alignment horizontal="right" vertical="center"/>
    </xf>
    <xf numFmtId="0" fontId="1" fillId="2" borderId="1" xfId="1" applyNumberFormat="1" applyBorder="1" applyAlignment="1"/>
    <xf numFmtId="0" fontId="1" fillId="2" borderId="1" xfId="1" quotePrefix="1" applyNumberFormat="1" applyBorder="1" applyAlignment="1"/>
    <xf numFmtId="0" fontId="3" fillId="16" borderId="1" xfId="22" quotePrefix="1" applyNumberFormat="1" applyBorder="1" applyAlignment="1">
      <alignment wrapText="1"/>
    </xf>
    <xf numFmtId="0" fontId="2" fillId="15" borderId="1" xfId="20" quotePrefix="1" applyNumberFormat="1" applyBorder="1" applyAlignment="1"/>
    <xf numFmtId="0" fontId="2" fillId="15" borderId="1" xfId="20" quotePrefix="1" applyNumberFormat="1" applyAlignment="1"/>
    <xf numFmtId="0" fontId="0" fillId="0" borderId="0" xfId="0" pivotButton="1"/>
    <xf numFmtId="3" fontId="0" fillId="0" borderId="0" xfId="0" applyNumberFormat="1"/>
    <xf numFmtId="41" fontId="0" fillId="0" borderId="0" xfId="38" applyFont="1"/>
    <xf numFmtId="9" fontId="0" fillId="0" borderId="0" xfId="39" applyFont="1"/>
    <xf numFmtId="37" fontId="2" fillId="0" borderId="7" xfId="2" applyNumberFormat="1" applyBorder="1">
      <alignment horizontal="right" vertical="center"/>
    </xf>
    <xf numFmtId="37" fontId="2" fillId="0" borderId="8" xfId="2" applyNumberFormat="1" applyBorder="1">
      <alignment horizontal="right" vertical="center"/>
    </xf>
    <xf numFmtId="37" fontId="2" fillId="0" borderId="9" xfId="2" applyNumberFormat="1" applyBorder="1">
      <alignment horizontal="right" vertical="center"/>
    </xf>
    <xf numFmtId="0" fontId="2" fillId="15" borderId="1" xfId="20" quotePrefix="1" applyNumberFormat="1" applyBorder="1" applyAlignment="1">
      <alignment wrapText="1"/>
    </xf>
    <xf numFmtId="39" fontId="2" fillId="0" borderId="7" xfId="2" applyNumberFormat="1" applyBorder="1">
      <alignment horizontal="right" vertical="center"/>
    </xf>
    <xf numFmtId="39" fontId="2" fillId="0" borderId="8" xfId="2" applyNumberFormat="1" applyBorder="1">
      <alignment horizontal="right" vertical="center"/>
    </xf>
    <xf numFmtId="39" fontId="2" fillId="0" borderId="9" xfId="2" applyNumberFormat="1" applyBorder="1">
      <alignment horizontal="right" vertical="center"/>
    </xf>
    <xf numFmtId="4" fontId="0" fillId="0" borderId="0" xfId="0" applyNumberFormat="1"/>
    <xf numFmtId="41" fontId="15" fillId="19" borderId="0" xfId="38" applyFont="1" applyFill="1"/>
    <xf numFmtId="41" fontId="16" fillId="19" borderId="0" xfId="38" applyFont="1" applyFill="1"/>
    <xf numFmtId="42" fontId="0" fillId="0" borderId="0" xfId="40" applyFont="1"/>
    <xf numFmtId="0" fontId="0" fillId="20" borderId="0" xfId="0" applyFill="1"/>
    <xf numFmtId="39" fontId="7" fillId="19" borderId="7" xfId="2" applyNumberFormat="1" applyFont="1" applyFill="1" applyBorder="1">
      <alignment horizontal="right" vertical="center"/>
    </xf>
    <xf numFmtId="0" fontId="14" fillId="19" borderId="0" xfId="0" applyFont="1" applyFill="1"/>
    <xf numFmtId="165" fontId="0" fillId="0" borderId="0" xfId="38" applyNumberFormat="1" applyFont="1"/>
    <xf numFmtId="41" fontId="15" fillId="0" borderId="0" xfId="0" applyNumberFormat="1" applyFont="1"/>
    <xf numFmtId="0" fontId="0" fillId="0" borderId="0" xfId="0" applyAlignment="1">
      <alignment horizontal="left"/>
    </xf>
    <xf numFmtId="37" fontId="0" fillId="0" borderId="0" xfId="0" applyNumberFormat="1"/>
    <xf numFmtId="0" fontId="3" fillId="16" borderId="10" xfId="22" applyNumberFormat="1" applyBorder="1" applyAlignment="1">
      <alignment wrapText="1"/>
    </xf>
    <xf numFmtId="166" fontId="0" fillId="0" borderId="0" xfId="0" applyNumberFormat="1"/>
    <xf numFmtId="167" fontId="0" fillId="0" borderId="0" xfId="40" applyNumberFormat="1" applyFont="1"/>
    <xf numFmtId="3" fontId="0" fillId="19" borderId="0" xfId="0" applyNumberFormat="1" applyFill="1"/>
    <xf numFmtId="41" fontId="0" fillId="0" borderId="0" xfId="0" applyNumberFormat="1"/>
  </cellXfs>
  <cellStyles count="41">
    <cellStyle name="Millares [0]" xfId="38" builtinId="6"/>
    <cellStyle name="Moneda [0]" xfId="40" builtinId="7"/>
    <cellStyle name="Normal" xfId="0" builtinId="0"/>
    <cellStyle name="Porcentaje" xfId="39" builtinId="5"/>
    <cellStyle name="SAPBorder" xfId="19" xr:uid="{9B6374D4-AF81-4A23-854E-D41970152C94}"/>
    <cellStyle name="SAPDataCell" xfId="2" xr:uid="{32780BF3-E614-4DFC-B271-305AC4502E1E}"/>
    <cellStyle name="SAPDataTotalCell" xfId="3" xr:uid="{84862DEA-87B4-4B5D-B359-5F5A0F75DDAC}"/>
    <cellStyle name="SAPDimensionCell" xfId="1" xr:uid="{95177CB5-A9A1-4B66-B2A1-D99D000AEF4D}"/>
    <cellStyle name="SAPEditableDataCell" xfId="4" xr:uid="{34EB2257-0994-40AC-BFAE-56A2D6D3A72C}"/>
    <cellStyle name="SAPEditableDataTotalCell" xfId="7" xr:uid="{DEED4CFF-FB7C-46AE-87D6-9A5C36FA1D50}"/>
    <cellStyle name="SAPEmphasized" xfId="27" xr:uid="{7D5CD2EB-3EAD-49D7-B445-8A49965608F8}"/>
    <cellStyle name="SAPEmphasizedEditableDataCell" xfId="29" xr:uid="{707F3DC3-E7F3-4030-8EB1-9D5908CD5508}"/>
    <cellStyle name="SAPEmphasizedEditableDataTotalCell" xfId="30" xr:uid="{6FB0C60F-9DE7-4E84-B110-1C13DA12E64A}"/>
    <cellStyle name="SAPEmphasizedLockedDataCell" xfId="33" xr:uid="{C68B608A-F1A3-45BF-A2E3-7F00D00C1625}"/>
    <cellStyle name="SAPEmphasizedLockedDataTotalCell" xfId="34" xr:uid="{903145F6-B7DB-40B2-B656-7083ADBD260F}"/>
    <cellStyle name="SAPEmphasizedReadonlyDataCell" xfId="31" xr:uid="{44C775C5-DB64-49F2-A682-B01999C64352}"/>
    <cellStyle name="SAPEmphasizedReadonlyDataTotalCell" xfId="32" xr:uid="{72816D67-DA12-494B-95DD-125D483A4224}"/>
    <cellStyle name="SAPEmphasizedTotal" xfId="28" xr:uid="{368E5034-5DC4-4ED8-ABA1-4DBA0809ADD9}"/>
    <cellStyle name="SAPError" xfId="37" xr:uid="{2944288F-DD84-4549-B8D5-EF3863E4ACFD}"/>
    <cellStyle name="SAPExceptionLevel1" xfId="10" xr:uid="{51BBCD30-D923-42AE-8E3B-4FF9150D95AE}"/>
    <cellStyle name="SAPExceptionLevel2" xfId="11" xr:uid="{773E1B39-CA43-44F9-8CF9-9853FB0A43EC}"/>
    <cellStyle name="SAPExceptionLevel3" xfId="12" xr:uid="{AD48661C-4383-44D5-A005-3CC5185F1AC2}"/>
    <cellStyle name="SAPExceptionLevel4" xfId="13" xr:uid="{49BE730A-9324-403E-81F9-FF30D694FB54}"/>
    <cellStyle name="SAPExceptionLevel5" xfId="14" xr:uid="{5C1A6EB4-7FDB-4820-8587-5ADF746869DC}"/>
    <cellStyle name="SAPExceptionLevel6" xfId="15" xr:uid="{21C9F729-287C-4575-B72E-DE7E0442E272}"/>
    <cellStyle name="SAPExceptionLevel7" xfId="16" xr:uid="{859A5F89-BC41-488B-9E65-101AE02B58D8}"/>
    <cellStyle name="SAPExceptionLevel8" xfId="17" xr:uid="{6479E6C5-4157-4E16-B847-70B247FFCF0C}"/>
    <cellStyle name="SAPExceptionLevel9" xfId="18" xr:uid="{CE1D024A-918E-4773-84B4-A6C8588A0076}"/>
    <cellStyle name="SAPFormula" xfId="36" xr:uid="{8E573664-AF5D-4F2F-9B08-7C18BC07C0C2}"/>
    <cellStyle name="SAPHierarchyCell0" xfId="22" xr:uid="{10AD7AEC-7A3F-432E-BDD8-62FA9BCB2D8E}"/>
    <cellStyle name="SAPHierarchyCell1" xfId="23" xr:uid="{5D2BF18F-2416-4CCB-A2C9-D914E1C59EA6}"/>
    <cellStyle name="SAPHierarchyCell2" xfId="24" xr:uid="{442C97A7-C1B1-4127-8F0E-ECCA9388F347}"/>
    <cellStyle name="SAPHierarchyCell3" xfId="25" xr:uid="{7A67AA7E-53C0-4D9D-A94D-B71D1D3971D4}"/>
    <cellStyle name="SAPHierarchyCell4" xfId="26" xr:uid="{2DC2426F-82A0-47F7-8442-2BCDE56961F5}"/>
    <cellStyle name="SAPLockedDataCell" xfId="6" xr:uid="{DEE1CE7F-6F63-405C-AA53-A84EA717560D}"/>
    <cellStyle name="SAPLockedDataTotalCell" xfId="9" xr:uid="{CF573EF4-9A74-442A-A9B2-9A36AC30369A}"/>
    <cellStyle name="SAPMemberCell" xfId="20" xr:uid="{E3CB707A-2438-4502-B55C-BE8B550FCAB3}"/>
    <cellStyle name="SAPMemberTotalCell" xfId="21" xr:uid="{FD160F49-6B97-4637-B770-8358303EE2A7}"/>
    <cellStyle name="SAPMessageText" xfId="35" xr:uid="{08BE1284-A88D-465C-8AB1-5F400A413022}"/>
    <cellStyle name="SAPReadonlyDataCell" xfId="5" xr:uid="{DAEC10F2-FBF3-4330-A473-D4B3CB96730C}"/>
    <cellStyle name="SAPReadonlyDataTotalCell" xfId="8" xr:uid="{54F3B5EB-9263-4DA6-9378-CFE4128C8EF1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otogo/Desktop/S&amp;OP/Plan%20de%20ventas/Plan%20Junio-Julio-Agosto%20V_1/Plan%20de%20ventas%20Junio_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otogo/Desktop/S&amp;OP/Plan%20de%20ventas/Septiembre/Plan%20de%20ventas%20Septiembre_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otogo/Desktop/S&amp;OP/Plan%20de%20ventas/Plan%20Junio-Julio-Agosto%20V_1/RV/VD%20Junio%20-%20TOMA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otogo/Desktop/S&amp;OP/Plan%20de%20ventas/Octubre/Plan%20de%20ventas%20Octubr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ea"/>
      <sheetName val="Bajada CDS"/>
      <sheetName val="BASE PLAN MES N"/>
      <sheetName val="Hoja4"/>
      <sheetName val="Resumen PI"/>
      <sheetName val="Desviación nave Corea"/>
      <sheetName val="Resumen Volumen"/>
      <sheetName val="Detalle SUD"/>
      <sheetName val="Tripas"/>
      <sheetName val="Resumen NETO"/>
      <sheetName val="Hoja2"/>
      <sheetName val="Capacidad logística"/>
      <sheetName val="Brasil"/>
      <sheetName val="Analisis cambios VS V0"/>
      <sheetName val="Analisis China"/>
      <sheetName val="Por despachar"/>
      <sheetName val="Analisis SUD"/>
      <sheetName val="Stock"/>
      <sheetName val="En puerto-Programado"/>
      <sheetName val="Plan de ventas Junio_V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ea"/>
      <sheetName val="Resumen PI"/>
      <sheetName val="Stock"/>
      <sheetName val="BASE PLAN MES N"/>
      <sheetName val="Resumen Volumen"/>
      <sheetName val="Saldo de carne Cerdo"/>
      <sheetName val="Saldo de carne"/>
      <sheetName val="Hoja6"/>
      <sheetName val="Hoja5"/>
      <sheetName val="Hoja8"/>
      <sheetName val="Mes n+2 y n+3"/>
      <sheetName val="Hoja7"/>
      <sheetName val="Bajada CDS"/>
      <sheetName val="Hoja4"/>
      <sheetName val="Hoja3"/>
      <sheetName val="Hoja2"/>
      <sheetName val="BASE PLAN MES N inicial"/>
      <sheetName val="Colaboración"/>
      <sheetName val="Resumen NETO"/>
      <sheetName val="Hoja1"/>
      <sheetName val="Capacidad"/>
      <sheetName val="Detalle SUD"/>
      <sheetName val="Tripas"/>
      <sheetName val="Brasil"/>
      <sheetName val="Analisis China"/>
      <sheetName val="Por despachar"/>
      <sheetName val="Analisis SUD"/>
      <sheetName val="En puerto-Programado"/>
      <sheetName val="Plan de ventas Septiembre_V1"/>
    </sheetNames>
    <sheetDataSet>
      <sheetData sheetId="0"/>
      <sheetData sheetId="1"/>
      <sheetData sheetId="2"/>
      <sheetData sheetId="3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</row>
        <row r="6">
          <cell r="I6" t="str">
            <v>Actualizado</v>
          </cell>
        </row>
        <row r="7">
          <cell r="I7" t="str">
            <v>Agrosuper Shanghai</v>
          </cell>
        </row>
        <row r="8">
          <cell r="I8">
            <v>15699058</v>
          </cell>
        </row>
        <row r="9">
          <cell r="B9" t="str">
            <v>Llave</v>
          </cell>
          <cell r="C9" t="str">
            <v>Sector</v>
          </cell>
          <cell r="D9" t="str">
            <v>Oficina</v>
          </cell>
          <cell r="E9" t="str">
            <v>Material</v>
          </cell>
          <cell r="F9" t="str">
            <v>Descripción</v>
          </cell>
          <cell r="G9" t="str">
            <v>Nivel Jer. 2</v>
          </cell>
          <cell r="H9" t="str">
            <v>Nivel Jer. 3</v>
          </cell>
          <cell r="I9" t="str">
            <v xml:space="preserve"> RV Producción mes n+1</v>
          </cell>
        </row>
        <row r="10">
          <cell r="B10" t="str">
            <v>Agro Sudamerica1020017</v>
          </cell>
          <cell r="C10" t="str">
            <v>Cerdo</v>
          </cell>
          <cell r="D10" t="str">
            <v>Agro Sudamerica</v>
          </cell>
          <cell r="E10">
            <v>1020017</v>
          </cell>
          <cell r="F10" t="str">
            <v>GO Chu Ctro@ Fi Cj 20k AS</v>
          </cell>
          <cell r="G10" t="str">
            <v>Chuleta</v>
          </cell>
          <cell r="H10" t="str">
            <v>Chuleta Centro</v>
          </cell>
          <cell r="I10">
            <v>0</v>
          </cell>
        </row>
        <row r="11">
          <cell r="B11" t="str">
            <v>Agro Sudamerica1021279</v>
          </cell>
          <cell r="C11" t="str">
            <v>Cerdo</v>
          </cell>
          <cell r="D11" t="str">
            <v>Agro Sudamerica</v>
          </cell>
          <cell r="E11">
            <v>1021279</v>
          </cell>
          <cell r="F11" t="str">
            <v>GO Hso Pecho@ Cj 10k SC</v>
          </cell>
          <cell r="G11" t="str">
            <v>Huesos</v>
          </cell>
          <cell r="H11" t="str">
            <v>Huesos Cuarto Centra</v>
          </cell>
          <cell r="I11">
            <v>869</v>
          </cell>
        </row>
        <row r="12">
          <cell r="B12" t="str">
            <v>Agro Sudamerica1020339</v>
          </cell>
          <cell r="C12" t="str">
            <v>Cerdo</v>
          </cell>
          <cell r="D12" t="str">
            <v>Agro Sudamerica</v>
          </cell>
          <cell r="E12">
            <v>1020339</v>
          </cell>
          <cell r="F12" t="str">
            <v>GO Lom Tocino@ Cj 20k AS</v>
          </cell>
          <cell r="G12" t="str">
            <v>Grasas</v>
          </cell>
          <cell r="H12" t="str">
            <v>Grasa Lomo Tocino</v>
          </cell>
          <cell r="I12">
            <v>137834</v>
          </cell>
        </row>
        <row r="13">
          <cell r="B13" t="str">
            <v>Agro Sudamerica1020349</v>
          </cell>
          <cell r="C13" t="str">
            <v>Cerdo</v>
          </cell>
          <cell r="D13" t="str">
            <v>Agro Sudamerica</v>
          </cell>
          <cell r="E13">
            <v>1020349</v>
          </cell>
          <cell r="F13" t="str">
            <v>GO Papda@ Cj t-f AS</v>
          </cell>
          <cell r="G13" t="str">
            <v>Plancha</v>
          </cell>
          <cell r="H13" t="str">
            <v>Plancha s/Cuero</v>
          </cell>
          <cell r="I13">
            <v>0</v>
          </cell>
        </row>
        <row r="14">
          <cell r="B14" t="str">
            <v>Agro Sudamerica1020352</v>
          </cell>
          <cell r="C14" t="str">
            <v>Cerdo</v>
          </cell>
          <cell r="D14" t="str">
            <v>Agro Sudamerica</v>
          </cell>
          <cell r="E14">
            <v>1020352</v>
          </cell>
          <cell r="F14" t="str">
            <v>GO Cue 20@ Cj 20k AS</v>
          </cell>
          <cell r="G14" t="str">
            <v>Cueros</v>
          </cell>
          <cell r="H14" t="str">
            <v>Cuero Panceta</v>
          </cell>
          <cell r="I14">
            <v>37238</v>
          </cell>
        </row>
        <row r="15">
          <cell r="B15" t="str">
            <v>Agro Sudamerica1020367</v>
          </cell>
          <cell r="C15" t="str">
            <v>Cerdo</v>
          </cell>
          <cell r="D15" t="str">
            <v>Agro Sudamerica</v>
          </cell>
          <cell r="E15">
            <v>1020367</v>
          </cell>
          <cell r="F15" t="str">
            <v>GO Gord Lom Tocino@ Cj t-f AS</v>
          </cell>
          <cell r="G15" t="str">
            <v>Grasas</v>
          </cell>
          <cell r="H15" t="str">
            <v>Grasa Gordura</v>
          </cell>
          <cell r="I15">
            <v>96000</v>
          </cell>
        </row>
        <row r="16">
          <cell r="B16" t="str">
            <v>Agro Sudamerica1020412</v>
          </cell>
          <cell r="C16" t="str">
            <v>Cerdo</v>
          </cell>
          <cell r="D16" t="str">
            <v>Agro Sudamerica</v>
          </cell>
          <cell r="E16">
            <v>1020412</v>
          </cell>
          <cell r="F16" t="str">
            <v>GO Cne Long@ Cj t-f AS</v>
          </cell>
          <cell r="G16" t="str">
            <v>Recortes</v>
          </cell>
          <cell r="H16" t="str">
            <v>Recortes No Magro</v>
          </cell>
          <cell r="I16">
            <v>212933</v>
          </cell>
        </row>
        <row r="17">
          <cell r="B17" t="str">
            <v>Agro Sudamerica1021980</v>
          </cell>
          <cell r="C17" t="str">
            <v>Cerdo</v>
          </cell>
          <cell r="D17" t="str">
            <v>Agro Sudamerica</v>
          </cell>
          <cell r="E17">
            <v>1021980</v>
          </cell>
          <cell r="F17" t="str">
            <v>GO BB Ribs Grd B@ Fi Cj 20k AS</v>
          </cell>
          <cell r="G17" t="str">
            <v>Chuleta</v>
          </cell>
          <cell r="H17" t="str">
            <v>Chuleta Huesos</v>
          </cell>
          <cell r="I17">
            <v>0</v>
          </cell>
        </row>
        <row r="18">
          <cell r="B18" t="str">
            <v>Agro Sudamerica1020848</v>
          </cell>
          <cell r="C18" t="str">
            <v>Cerdo</v>
          </cell>
          <cell r="D18" t="str">
            <v>Agro Sudamerica</v>
          </cell>
          <cell r="E18">
            <v>1020848</v>
          </cell>
          <cell r="F18" t="str">
            <v>GO Lom Ctro 27@ Cj 20k AS</v>
          </cell>
          <cell r="G18" t="str">
            <v>Lomo</v>
          </cell>
          <cell r="H18" t="str">
            <v>Lomo Centro</v>
          </cell>
          <cell r="I18">
            <v>121861</v>
          </cell>
        </row>
        <row r="19">
          <cell r="B19" t="str">
            <v>Agro Sudamerica1020869</v>
          </cell>
          <cell r="C19" t="str">
            <v>Cerdo</v>
          </cell>
          <cell r="D19" t="str">
            <v>Agro Sudamerica</v>
          </cell>
          <cell r="E19">
            <v>1020869</v>
          </cell>
          <cell r="F19" t="str">
            <v>GO Cos 79@ Bo Cj 20k AS</v>
          </cell>
          <cell r="G19" t="str">
            <v>Cost-Pec</v>
          </cell>
          <cell r="H19" t="str">
            <v>Cost-Pec Entero</v>
          </cell>
          <cell r="I19">
            <v>0</v>
          </cell>
        </row>
        <row r="20">
          <cell r="B20" t="str">
            <v>Agro Sudamerica1020886</v>
          </cell>
          <cell r="C20" t="str">
            <v>Cerdo</v>
          </cell>
          <cell r="D20" t="str">
            <v>Agro Sudamerica</v>
          </cell>
          <cell r="E20">
            <v>1020886</v>
          </cell>
          <cell r="F20" t="str">
            <v>GO Panc Tecl Nor@ Cj 20k AS</v>
          </cell>
          <cell r="G20" t="str">
            <v>Panceta</v>
          </cell>
          <cell r="H20" t="str">
            <v>Panceta s/Cuero</v>
          </cell>
          <cell r="I20">
            <v>5273</v>
          </cell>
        </row>
        <row r="21">
          <cell r="B21" t="str">
            <v>Agro Sudamerica1020915</v>
          </cell>
          <cell r="C21" t="str">
            <v>Cerdo</v>
          </cell>
          <cell r="D21" t="str">
            <v>Agro Sudamerica</v>
          </cell>
          <cell r="E21">
            <v>1020915</v>
          </cell>
          <cell r="F21" t="str">
            <v>GO Pna Nor@ Bo Cj 20k AS</v>
          </cell>
          <cell r="G21" t="str">
            <v>Pierna</v>
          </cell>
          <cell r="H21" t="str">
            <v>Pierna Entera</v>
          </cell>
          <cell r="I21">
            <v>0</v>
          </cell>
        </row>
        <row r="22">
          <cell r="B22" t="str">
            <v>Agro Sudamerica1020925</v>
          </cell>
          <cell r="C22" t="str">
            <v>Cerdo</v>
          </cell>
          <cell r="D22" t="str">
            <v>Agro Sudamerica</v>
          </cell>
          <cell r="E22">
            <v>1020925</v>
          </cell>
          <cell r="F22" t="str">
            <v>GO Grasa Forro Pna Limp@ Cj 20k AS</v>
          </cell>
          <cell r="G22" t="str">
            <v>Grasas</v>
          </cell>
          <cell r="H22" t="str">
            <v>Grasa Forro</v>
          </cell>
          <cell r="I22">
            <v>18363</v>
          </cell>
        </row>
        <row r="23">
          <cell r="B23" t="str">
            <v>Agro Sudamerica1020944</v>
          </cell>
          <cell r="C23" t="str">
            <v>Cerdo</v>
          </cell>
          <cell r="D23" t="str">
            <v>Agro Sudamerica</v>
          </cell>
          <cell r="E23">
            <v>1020944</v>
          </cell>
          <cell r="F23" t="str">
            <v>GO PpPna 59@ Fi Cj 20k AS</v>
          </cell>
          <cell r="G23" t="str">
            <v>Pierna</v>
          </cell>
          <cell r="H23" t="str">
            <v>Pierna Pulpa</v>
          </cell>
          <cell r="I23">
            <v>221194</v>
          </cell>
        </row>
        <row r="24">
          <cell r="B24" t="str">
            <v>Agro Sudamerica1021023</v>
          </cell>
          <cell r="C24" t="str">
            <v>Cerdo</v>
          </cell>
          <cell r="D24" t="str">
            <v>Agro Sudamerica</v>
          </cell>
          <cell r="E24">
            <v>1021023</v>
          </cell>
          <cell r="F24" t="str">
            <v>GO Gord rebaje@ Bo Cj 20k AS</v>
          </cell>
          <cell r="G24" t="str">
            <v>Grasas</v>
          </cell>
          <cell r="H24" t="str">
            <v>Grasa Gordura</v>
          </cell>
          <cell r="I24">
            <v>182908</v>
          </cell>
        </row>
        <row r="25">
          <cell r="B25" t="str">
            <v>Agro Sudamerica1021039</v>
          </cell>
          <cell r="C25" t="str">
            <v>Cerdo</v>
          </cell>
          <cell r="D25" t="str">
            <v>Agro Sudamerica</v>
          </cell>
          <cell r="E25">
            <v>1021039</v>
          </cell>
          <cell r="F25" t="str">
            <v>GO Cue Papda CP@ Cj 20k bca AS</v>
          </cell>
          <cell r="G25" t="str">
            <v>Cueros</v>
          </cell>
          <cell r="H25" t="str">
            <v>Cuero Papada</v>
          </cell>
          <cell r="I25">
            <v>19000</v>
          </cell>
        </row>
        <row r="26">
          <cell r="B26" t="str">
            <v>Agro Sudamerica1021077</v>
          </cell>
          <cell r="C26" t="str">
            <v>Cerdo</v>
          </cell>
          <cell r="D26" t="str">
            <v>Agro Sudamerica</v>
          </cell>
          <cell r="E26">
            <v>1021077</v>
          </cell>
          <cell r="F26" t="str">
            <v>GO Gord chic@ Cj 20k AS</v>
          </cell>
          <cell r="G26" t="str">
            <v>Grasas</v>
          </cell>
          <cell r="H26" t="str">
            <v>Grasa Gordura</v>
          </cell>
          <cell r="I26">
            <v>2061</v>
          </cell>
        </row>
        <row r="27">
          <cell r="B27" t="str">
            <v>Agro Sudamerica1021078</v>
          </cell>
          <cell r="C27" t="str">
            <v>Cerdo</v>
          </cell>
          <cell r="D27" t="str">
            <v>Agro Sudamerica</v>
          </cell>
          <cell r="E27">
            <v>1021078</v>
          </cell>
          <cell r="F27" t="str">
            <v>GO Triming 80/20@ Cj 20k AS</v>
          </cell>
          <cell r="G27" t="str">
            <v>Recortes</v>
          </cell>
          <cell r="H27" t="str">
            <v>Recortes No Magro</v>
          </cell>
          <cell r="I27">
            <v>55716</v>
          </cell>
        </row>
        <row r="28">
          <cell r="B28" t="str">
            <v>Agro Sudamerica1021082</v>
          </cell>
          <cell r="C28" t="str">
            <v>Cerdo</v>
          </cell>
          <cell r="D28" t="str">
            <v>Agro Sudamerica</v>
          </cell>
          <cell r="E28">
            <v>1021082</v>
          </cell>
          <cell r="F28" t="str">
            <v>GO Triming 70/30@ Cj 20k AS</v>
          </cell>
          <cell r="G28" t="str">
            <v>Recortes</v>
          </cell>
          <cell r="H28" t="str">
            <v>Recortes No Magro</v>
          </cell>
          <cell r="I28">
            <v>0</v>
          </cell>
        </row>
        <row r="29">
          <cell r="B29" t="str">
            <v>Agro Sudamerica1021085</v>
          </cell>
          <cell r="C29" t="str">
            <v>Cerdo</v>
          </cell>
          <cell r="D29" t="str">
            <v>Agro Sudamerica</v>
          </cell>
          <cell r="E29">
            <v>1021085</v>
          </cell>
          <cell r="F29" t="str">
            <v>GO Gord Esp@ Cj 20k AS</v>
          </cell>
          <cell r="G29" t="str">
            <v>Grasas</v>
          </cell>
          <cell r="H29" t="str">
            <v>Grasa Gordura</v>
          </cell>
          <cell r="I29">
            <v>0</v>
          </cell>
        </row>
        <row r="30">
          <cell r="B30" t="str">
            <v>Agro Sudamerica1021092</v>
          </cell>
          <cell r="C30" t="str">
            <v>Cerdo</v>
          </cell>
          <cell r="D30" t="str">
            <v>Agro Sudamerica</v>
          </cell>
          <cell r="E30">
            <v>1021092</v>
          </cell>
          <cell r="F30" t="str">
            <v>GO Triming 85/15@ Cj t-f 20k AS</v>
          </cell>
          <cell r="G30" t="str">
            <v>Recortes</v>
          </cell>
          <cell r="H30" t="str">
            <v>Recortes No Magro</v>
          </cell>
          <cell r="I30">
            <v>129511</v>
          </cell>
        </row>
        <row r="31">
          <cell r="B31" t="str">
            <v>Agro Sudamerica1021101</v>
          </cell>
          <cell r="C31" t="str">
            <v>Cerdo</v>
          </cell>
          <cell r="D31" t="str">
            <v>Agro Sudamerica</v>
          </cell>
          <cell r="E31">
            <v>1021101</v>
          </cell>
          <cell r="F31" t="str">
            <v>GO Corazón Partido@ Cj t-f 20k AS</v>
          </cell>
          <cell r="G31" t="str">
            <v>Subprod</v>
          </cell>
          <cell r="H31" t="str">
            <v>Subprod Visceras</v>
          </cell>
          <cell r="I31">
            <v>27354</v>
          </cell>
        </row>
        <row r="32">
          <cell r="B32" t="str">
            <v>Agro Sudamerica1021105</v>
          </cell>
          <cell r="C32" t="str">
            <v>Cerdo</v>
          </cell>
          <cell r="D32" t="str">
            <v>Agro Sudamerica</v>
          </cell>
          <cell r="E32">
            <v>1021105</v>
          </cell>
          <cell r="F32" t="str">
            <v>GO Pulmon@ Cj 20k bca AS</v>
          </cell>
          <cell r="G32" t="str">
            <v>Subprod</v>
          </cell>
          <cell r="H32" t="str">
            <v>Subprod Visceras</v>
          </cell>
          <cell r="I32">
            <v>54217</v>
          </cell>
        </row>
        <row r="33">
          <cell r="B33" t="str">
            <v>Agro Sudamerica1021106</v>
          </cell>
          <cell r="C33" t="str">
            <v>Cerdo</v>
          </cell>
          <cell r="D33" t="str">
            <v>Agro Sudamerica</v>
          </cell>
          <cell r="E33">
            <v>1021106</v>
          </cell>
          <cell r="F33" t="str">
            <v>GO Pana S/Corazón@ Cj 20k AS</v>
          </cell>
          <cell r="G33" t="str">
            <v>Subprod</v>
          </cell>
          <cell r="H33" t="str">
            <v>Subprod Visceras</v>
          </cell>
          <cell r="I33">
            <v>0</v>
          </cell>
        </row>
        <row r="34">
          <cell r="B34" t="str">
            <v>Agro Sudamerica1021111</v>
          </cell>
          <cell r="C34" t="str">
            <v>Cerdo</v>
          </cell>
          <cell r="D34" t="str">
            <v>Agro Sudamerica</v>
          </cell>
          <cell r="E34">
            <v>1021111</v>
          </cell>
          <cell r="F34" t="str">
            <v>GO Epiplón@ Cj 20k AS</v>
          </cell>
          <cell r="G34" t="str">
            <v>Grasas</v>
          </cell>
          <cell r="H34" t="str">
            <v>Grasa Interior</v>
          </cell>
          <cell r="I34">
            <v>4533</v>
          </cell>
        </row>
        <row r="35">
          <cell r="B35" t="str">
            <v>Agro Sudamerica1021187</v>
          </cell>
          <cell r="C35" t="str">
            <v>Cerdo</v>
          </cell>
          <cell r="D35" t="str">
            <v>Agro Sudamerica</v>
          </cell>
          <cell r="E35">
            <v>1021187</v>
          </cell>
          <cell r="F35" t="str">
            <v>GO Cue Back@ Cj 20k t-f AS</v>
          </cell>
          <cell r="G35" t="str">
            <v>Cueros</v>
          </cell>
          <cell r="H35" t="str">
            <v>Cuero Back</v>
          </cell>
          <cell r="I35">
            <v>52215</v>
          </cell>
        </row>
        <row r="36">
          <cell r="B36" t="str">
            <v>Agro Sudamerica1021237</v>
          </cell>
          <cell r="C36" t="str">
            <v>Cerdo</v>
          </cell>
          <cell r="D36" t="str">
            <v>Agro Sudamerica</v>
          </cell>
          <cell r="E36">
            <v>1021237</v>
          </cell>
          <cell r="F36" t="str">
            <v>GO Triming 80/20@ Bo c/f Cj 20k AS</v>
          </cell>
          <cell r="G36" t="str">
            <v>Recortes</v>
          </cell>
          <cell r="H36" t="str">
            <v>Recortes No Magro</v>
          </cell>
          <cell r="I36">
            <v>0</v>
          </cell>
        </row>
        <row r="37">
          <cell r="B37" t="str">
            <v>Agro Sudamerica1021263</v>
          </cell>
          <cell r="C37" t="str">
            <v>Cerdo</v>
          </cell>
          <cell r="D37" t="str">
            <v>Agro Sudamerica</v>
          </cell>
          <cell r="E37">
            <v>1021263</v>
          </cell>
          <cell r="F37" t="str">
            <v>GO PpPna 59@ Fi Cj 20k AS</v>
          </cell>
          <cell r="G37" t="str">
            <v>Pierna</v>
          </cell>
          <cell r="H37" t="str">
            <v>Pierna Pulpa</v>
          </cell>
          <cell r="I37">
            <v>0</v>
          </cell>
        </row>
        <row r="38">
          <cell r="B38" t="str">
            <v>Agro Sudamerica1021287</v>
          </cell>
          <cell r="C38" t="str">
            <v>Cerdo</v>
          </cell>
          <cell r="D38" t="str">
            <v>Agro Sudamerica</v>
          </cell>
          <cell r="E38">
            <v>1021287</v>
          </cell>
          <cell r="F38" t="str">
            <v>GO Lom Tocino@ Bo Cj AS</v>
          </cell>
          <cell r="G38" t="str">
            <v>Grasas</v>
          </cell>
          <cell r="H38" t="str">
            <v>Grasa Lomo Tocino</v>
          </cell>
          <cell r="I38">
            <v>0</v>
          </cell>
        </row>
        <row r="39">
          <cell r="B39" t="str">
            <v>Agro Sudamerica1021385</v>
          </cell>
          <cell r="C39" t="str">
            <v>Cerdo</v>
          </cell>
          <cell r="D39" t="str">
            <v>Agro Sudamerica</v>
          </cell>
          <cell r="E39">
            <v>1021385</v>
          </cell>
          <cell r="F39" t="str">
            <v>GO Cue granel Esp CC@ Cj 20k AS</v>
          </cell>
          <cell r="G39" t="str">
            <v>Cueros</v>
          </cell>
          <cell r="H39" t="str">
            <v>Cuero Mixto</v>
          </cell>
          <cell r="I39">
            <v>150837</v>
          </cell>
        </row>
        <row r="40">
          <cell r="B40" t="str">
            <v>Agro Sudamerica1021435</v>
          </cell>
          <cell r="C40" t="str">
            <v>Cerdo</v>
          </cell>
          <cell r="D40" t="str">
            <v>Agro Sudamerica</v>
          </cell>
          <cell r="E40">
            <v>1021435</v>
          </cell>
          <cell r="F40" t="str">
            <v>GO Gord Lom Tocino@ Cj 20k AS</v>
          </cell>
          <cell r="G40" t="str">
            <v>Grasas</v>
          </cell>
          <cell r="H40" t="str">
            <v>Grasa Gordura</v>
          </cell>
          <cell r="I40">
            <v>0</v>
          </cell>
        </row>
        <row r="41">
          <cell r="B41" t="str">
            <v>Agro Sudamerica1021550</v>
          </cell>
          <cell r="C41" t="str">
            <v>Cerdo</v>
          </cell>
          <cell r="D41" t="str">
            <v>Agro Sudamerica</v>
          </cell>
          <cell r="E41">
            <v>1021550</v>
          </cell>
          <cell r="F41" t="str">
            <v>GO Triming 85/15@ Cj 20k AS</v>
          </cell>
          <cell r="G41" t="str">
            <v>Recortes</v>
          </cell>
          <cell r="H41" t="str">
            <v>Recortes No Magro</v>
          </cell>
          <cell r="I41">
            <v>0</v>
          </cell>
        </row>
        <row r="42">
          <cell r="B42" t="str">
            <v>Agro Sudamerica1021622</v>
          </cell>
          <cell r="C42" t="str">
            <v>Cerdo</v>
          </cell>
          <cell r="D42" t="str">
            <v>Agro Sudamerica</v>
          </cell>
          <cell r="E42">
            <v>1021622</v>
          </cell>
          <cell r="F42" t="str">
            <v>GO BB Ribs 20-24 Oz@ Cj 10k AS</v>
          </cell>
          <cell r="G42" t="str">
            <v>Chuleta</v>
          </cell>
          <cell r="H42" t="str">
            <v>Chuleta Huesos</v>
          </cell>
          <cell r="I42">
            <v>5011</v>
          </cell>
        </row>
        <row r="43">
          <cell r="B43" t="str">
            <v>Agro Sudamerica1021623</v>
          </cell>
          <cell r="C43" t="str">
            <v>Cerdo</v>
          </cell>
          <cell r="D43" t="str">
            <v>Agro Sudamerica</v>
          </cell>
          <cell r="E43">
            <v>1021623</v>
          </cell>
          <cell r="F43" t="str">
            <v>GO BB Ribs 24 oz@ Cj 10k AS</v>
          </cell>
          <cell r="G43" t="str">
            <v>Chuleta</v>
          </cell>
          <cell r="H43" t="str">
            <v>Chuleta Huesos</v>
          </cell>
          <cell r="I43">
            <v>0</v>
          </cell>
        </row>
        <row r="44">
          <cell r="B44" t="str">
            <v>Agro Sudamerica1021639</v>
          </cell>
          <cell r="C44" t="str">
            <v>Cerdo</v>
          </cell>
          <cell r="D44" t="str">
            <v>Agro Sudamerica</v>
          </cell>
          <cell r="E44">
            <v>1021639</v>
          </cell>
          <cell r="F44" t="str">
            <v>GO File C/cab@ Cj 5k AS</v>
          </cell>
          <cell r="G44" t="str">
            <v>Filete</v>
          </cell>
          <cell r="H44" t="str">
            <v>Filete c/Cabeza</v>
          </cell>
          <cell r="I44">
            <v>0</v>
          </cell>
        </row>
        <row r="45">
          <cell r="B45" t="str">
            <v>Agro Sudamerica1021819</v>
          </cell>
          <cell r="C45" t="str">
            <v>Cerdo</v>
          </cell>
          <cell r="D45" t="str">
            <v>Agro Sudamerica</v>
          </cell>
          <cell r="E45">
            <v>1021819</v>
          </cell>
          <cell r="F45" t="str">
            <v>GO Lom Ctro 27@ Fi Cj 20k AS</v>
          </cell>
          <cell r="G45" t="str">
            <v>Lomo</v>
          </cell>
          <cell r="H45" t="str">
            <v>Lomo Centro</v>
          </cell>
          <cell r="I45">
            <v>0</v>
          </cell>
        </row>
        <row r="46">
          <cell r="B46" t="str">
            <v>Agro Sudamerica1021820</v>
          </cell>
          <cell r="C46" t="str">
            <v>Cerdo</v>
          </cell>
          <cell r="D46" t="str">
            <v>Agro Sudamerica</v>
          </cell>
          <cell r="E46">
            <v>1021820</v>
          </cell>
          <cell r="F46" t="str">
            <v>GO Lom Vet 44@ Fi Cj 20k AS</v>
          </cell>
          <cell r="G46" t="str">
            <v>Lomo</v>
          </cell>
          <cell r="H46" t="str">
            <v>Lomo Vetado</v>
          </cell>
          <cell r="I46">
            <v>0</v>
          </cell>
        </row>
        <row r="47">
          <cell r="B47" t="str">
            <v>Agro Sudamerica1021868</v>
          </cell>
          <cell r="C47" t="str">
            <v>Cerdo</v>
          </cell>
          <cell r="D47" t="str">
            <v>Agro Sudamerica</v>
          </cell>
          <cell r="E47">
            <v>1021868</v>
          </cell>
          <cell r="F47" t="str">
            <v>GO PpPna 54@ Cj 20k AS</v>
          </cell>
          <cell r="G47" t="str">
            <v>Pierna</v>
          </cell>
          <cell r="H47" t="str">
            <v>Pierna Pulpa Fina</v>
          </cell>
          <cell r="I47">
            <v>60279</v>
          </cell>
        </row>
        <row r="48">
          <cell r="B48" t="str">
            <v>Agro Sudamerica1021903</v>
          </cell>
          <cell r="C48" t="str">
            <v>Cerdo</v>
          </cell>
          <cell r="D48" t="str">
            <v>Agro Sudamerica</v>
          </cell>
          <cell r="E48">
            <v>1021903</v>
          </cell>
          <cell r="F48" t="str">
            <v>GO Corazón Partido@ Cj 10k AS</v>
          </cell>
          <cell r="G48" t="str">
            <v>Subprod</v>
          </cell>
          <cell r="H48" t="str">
            <v>Subprod Visceras</v>
          </cell>
          <cell r="I48">
            <v>0</v>
          </cell>
        </row>
        <row r="49">
          <cell r="B49" t="str">
            <v>Agro Sudamerica1021976</v>
          </cell>
          <cell r="C49" t="str">
            <v>Cerdo</v>
          </cell>
          <cell r="D49" t="str">
            <v>Agro Sudamerica</v>
          </cell>
          <cell r="E49">
            <v>1021976</v>
          </cell>
          <cell r="F49" t="str">
            <v>GO PpPal 77@ Cj 20k AS</v>
          </cell>
          <cell r="G49" t="str">
            <v>Paleta</v>
          </cell>
          <cell r="H49" t="str">
            <v>Paleta Pulpa</v>
          </cell>
          <cell r="I49">
            <v>55532</v>
          </cell>
        </row>
        <row r="50">
          <cell r="B50" t="str">
            <v>Agro Sudamerica1022047</v>
          </cell>
          <cell r="C50" t="str">
            <v>Cerdo</v>
          </cell>
          <cell r="D50" t="str">
            <v>Agro Sudamerica</v>
          </cell>
          <cell r="E50">
            <v>1022047</v>
          </cell>
          <cell r="F50" t="str">
            <v>GO Triming Panc@ Cj 20k AS</v>
          </cell>
          <cell r="G50" t="str">
            <v>Recortes</v>
          </cell>
          <cell r="H50" t="str">
            <v>Recortes No Magro</v>
          </cell>
          <cell r="I50">
            <v>24000</v>
          </cell>
        </row>
        <row r="51">
          <cell r="B51" t="str">
            <v>Agro Sudamerica1022149</v>
          </cell>
          <cell r="C51" t="str">
            <v>Cerdo</v>
          </cell>
          <cell r="D51" t="str">
            <v>Agro Sudamerica</v>
          </cell>
          <cell r="E51">
            <v>1022149</v>
          </cell>
          <cell r="F51" t="str">
            <v>GO Plancha Rebaje Ent@ Cj 20k AS</v>
          </cell>
          <cell r="G51" t="str">
            <v>Plancha</v>
          </cell>
          <cell r="H51" t="str">
            <v>Plancha s/Cuero</v>
          </cell>
          <cell r="I51">
            <v>0</v>
          </cell>
        </row>
        <row r="52">
          <cell r="B52" t="str">
            <v>Agro Sudamerica1022150</v>
          </cell>
          <cell r="C52" t="str">
            <v>Cerdo</v>
          </cell>
          <cell r="D52" t="str">
            <v>Agro Sudamerica</v>
          </cell>
          <cell r="E52">
            <v>1022150</v>
          </cell>
          <cell r="F52" t="str">
            <v>GO Gord chic@ Cj 20k AS</v>
          </cell>
          <cell r="G52" t="str">
            <v>Grasas</v>
          </cell>
          <cell r="H52" t="str">
            <v>Grasa Gordura</v>
          </cell>
          <cell r="I52">
            <v>113453</v>
          </cell>
        </row>
        <row r="53">
          <cell r="B53" t="str">
            <v>Agro Sudamerica1022196</v>
          </cell>
          <cell r="C53" t="str">
            <v>Cerdo</v>
          </cell>
          <cell r="D53" t="str">
            <v>Agro Sudamerica</v>
          </cell>
          <cell r="E53">
            <v>1022196</v>
          </cell>
          <cell r="F53" t="str">
            <v>GO Forro Pal@ Cj 20k AS</v>
          </cell>
          <cell r="G53" t="str">
            <v>Cueros</v>
          </cell>
          <cell r="H53" t="str">
            <v>Cuero Forro</v>
          </cell>
          <cell r="I53">
            <v>32990</v>
          </cell>
        </row>
        <row r="54">
          <cell r="B54" t="str">
            <v>Agro Sudamerica1022197</v>
          </cell>
          <cell r="C54" t="str">
            <v>Cerdo</v>
          </cell>
          <cell r="D54" t="str">
            <v>Agro Sudamerica</v>
          </cell>
          <cell r="E54">
            <v>1022197</v>
          </cell>
          <cell r="F54" t="str">
            <v>GO Pna Forro@ Cj 20k AS</v>
          </cell>
          <cell r="G54" t="str">
            <v>Cueros</v>
          </cell>
          <cell r="H54" t="str">
            <v>Cuero Forro</v>
          </cell>
          <cell r="I54">
            <v>0</v>
          </cell>
        </row>
        <row r="55">
          <cell r="B55" t="str">
            <v>Agro Sudamerica1022247</v>
          </cell>
          <cell r="C55" t="str">
            <v>Cerdo</v>
          </cell>
          <cell r="D55" t="str">
            <v>Agro Sudamerica</v>
          </cell>
          <cell r="E55">
            <v>1022247</v>
          </cell>
          <cell r="F55" t="str">
            <v>GO Triming 60/40@ Bo Cj AS</v>
          </cell>
          <cell r="G55" t="str">
            <v>Recortes</v>
          </cell>
          <cell r="H55" t="str">
            <v>Recortes No Magro</v>
          </cell>
          <cell r="I55">
            <v>0</v>
          </cell>
        </row>
        <row r="56">
          <cell r="B56" t="str">
            <v>Agro Sudamerica1022384</v>
          </cell>
          <cell r="C56" t="str">
            <v>Cerdo</v>
          </cell>
          <cell r="D56" t="str">
            <v>Agro Sudamerica</v>
          </cell>
          <cell r="E56">
            <v>1022384</v>
          </cell>
          <cell r="F56" t="str">
            <v>GO BB Ribs Grd B@ Fi Cj 10k AS</v>
          </cell>
          <cell r="G56" t="str">
            <v>Chuleta</v>
          </cell>
          <cell r="H56" t="str">
            <v>Chuleta Huesos</v>
          </cell>
          <cell r="I56">
            <v>0</v>
          </cell>
        </row>
        <row r="57">
          <cell r="B57" t="str">
            <v>Agro Sudamerica1022406</v>
          </cell>
          <cell r="C57" t="str">
            <v>Cerdo</v>
          </cell>
          <cell r="D57" t="str">
            <v>Agro Sudamerica</v>
          </cell>
          <cell r="E57">
            <v>1022406</v>
          </cell>
          <cell r="F57" t="str">
            <v>GO Patas B@ Bo Cj 20 k AS</v>
          </cell>
          <cell r="G57" t="str">
            <v>Subprod</v>
          </cell>
          <cell r="H57" t="str">
            <v>Subprod Patas-Manos</v>
          </cell>
          <cell r="I57">
            <v>0</v>
          </cell>
        </row>
        <row r="58">
          <cell r="B58" t="str">
            <v>Agro Sudamerica1022409</v>
          </cell>
          <cell r="C58" t="str">
            <v>Cerdo</v>
          </cell>
          <cell r="D58" t="str">
            <v>Agro Sudamerica</v>
          </cell>
          <cell r="E58">
            <v>1022409</v>
          </cell>
          <cell r="F58" t="str">
            <v>GO Tripa s/Cal# Bidon AS</v>
          </cell>
          <cell r="G58" t="str">
            <v>Subprod</v>
          </cell>
          <cell r="H58" t="str">
            <v>Subprod Tripa</v>
          </cell>
          <cell r="I58">
            <v>24171</v>
          </cell>
        </row>
        <row r="59">
          <cell r="B59" t="str">
            <v>Agro Sudamerica1022569</v>
          </cell>
          <cell r="C59" t="str">
            <v>Cerdo</v>
          </cell>
          <cell r="D59" t="str">
            <v>Agro Sudamerica</v>
          </cell>
          <cell r="E59">
            <v>1022569</v>
          </cell>
          <cell r="F59" t="str">
            <v>GO BB Ribs 24-28 Oz@ Cj 10k AS</v>
          </cell>
          <cell r="G59" t="str">
            <v>Chuleta</v>
          </cell>
          <cell r="H59" t="str">
            <v>Chuleta Huesos</v>
          </cell>
          <cell r="I59">
            <v>0</v>
          </cell>
        </row>
        <row r="60">
          <cell r="B60" t="str">
            <v>Agro Sudamerica1022654</v>
          </cell>
          <cell r="C60" t="str">
            <v>Cerdo</v>
          </cell>
          <cell r="D60" t="str">
            <v>Agro Sudamerica</v>
          </cell>
          <cell r="E60">
            <v>1022654</v>
          </cell>
          <cell r="F60" t="str">
            <v>GO Triming 90/10@ Cj 20k AS</v>
          </cell>
          <cell r="G60" t="str">
            <v>Recortes</v>
          </cell>
          <cell r="H60" t="str">
            <v>Recortes No Magro</v>
          </cell>
          <cell r="I60">
            <v>0</v>
          </cell>
        </row>
        <row r="61">
          <cell r="B61" t="str">
            <v>Agro Sudamerica1022705</v>
          </cell>
          <cell r="C61" t="str">
            <v>Cerdo</v>
          </cell>
          <cell r="D61" t="str">
            <v>Agro Sudamerica</v>
          </cell>
          <cell r="E61">
            <v>1022705</v>
          </cell>
          <cell r="F61" t="str">
            <v>GO Mantec@ Cj 20k AS</v>
          </cell>
          <cell r="G61" t="str">
            <v>Grasas</v>
          </cell>
          <cell r="H61" t="str">
            <v>Grasa Interior</v>
          </cell>
          <cell r="I61">
            <v>24000</v>
          </cell>
        </row>
        <row r="62">
          <cell r="B62" t="str">
            <v>Agro Sudamerica1022709</v>
          </cell>
          <cell r="C62" t="str">
            <v>Cerdo</v>
          </cell>
          <cell r="D62" t="str">
            <v>Agro Sudamerica</v>
          </cell>
          <cell r="E62">
            <v>1022709</v>
          </cell>
          <cell r="F62" t="str">
            <v>GO PpPna 57@ Bo Cj AS</v>
          </cell>
          <cell r="G62" t="str">
            <v>Pierna</v>
          </cell>
          <cell r="H62" t="str">
            <v>Pierna Pulpa</v>
          </cell>
          <cell r="I62">
            <v>288000</v>
          </cell>
        </row>
        <row r="63">
          <cell r="B63" t="str">
            <v>Agro Sudamerica1022847</v>
          </cell>
          <cell r="C63" t="str">
            <v>Cerdo</v>
          </cell>
          <cell r="D63" t="str">
            <v>Agro Sudamerica</v>
          </cell>
          <cell r="E63">
            <v>1022847</v>
          </cell>
          <cell r="F63" t="str">
            <v>GO Cne Falda Pan@ CJ 20k AS</v>
          </cell>
          <cell r="G63" t="str">
            <v>Panceta</v>
          </cell>
          <cell r="H63" t="str">
            <v>Panceta s/Cuero</v>
          </cell>
          <cell r="I63">
            <v>24220</v>
          </cell>
        </row>
        <row r="64">
          <cell r="B64" t="str">
            <v>Agro Sudamerica1022855</v>
          </cell>
          <cell r="C64" t="str">
            <v>Cerdo</v>
          </cell>
          <cell r="D64" t="str">
            <v>Agro Sudamerica</v>
          </cell>
          <cell r="E64">
            <v>1022855</v>
          </cell>
          <cell r="F64" t="str">
            <v>GO Grasa Forro Pal@ Cj 20k AS</v>
          </cell>
          <cell r="G64" t="str">
            <v>Grasas</v>
          </cell>
          <cell r="H64" t="str">
            <v>Grasa Forro</v>
          </cell>
          <cell r="I64">
            <v>17929</v>
          </cell>
        </row>
        <row r="65">
          <cell r="B65" t="str">
            <v>Agro Sudamerica1022920</v>
          </cell>
          <cell r="C65" t="str">
            <v>Cerdo</v>
          </cell>
          <cell r="D65" t="str">
            <v>Agro Sudamerica</v>
          </cell>
          <cell r="E65">
            <v>1022920</v>
          </cell>
          <cell r="F65" t="str">
            <v>GO Gord rebaje@ Cj 20k AS</v>
          </cell>
          <cell r="G65" t="str">
            <v>Grasas</v>
          </cell>
          <cell r="H65" t="str">
            <v>Grasa Gordura</v>
          </cell>
          <cell r="I65">
            <v>0</v>
          </cell>
        </row>
        <row r="66">
          <cell r="B66" t="str">
            <v>Agro Sudamerica1022921</v>
          </cell>
          <cell r="C66" t="str">
            <v>Cerdo</v>
          </cell>
          <cell r="D66" t="str">
            <v>Agro Sudamerica</v>
          </cell>
          <cell r="E66">
            <v>1022921</v>
          </cell>
          <cell r="F66" t="str">
            <v>GO Gord chic@ Cj 20k AS</v>
          </cell>
          <cell r="G66" t="str">
            <v>Grasas</v>
          </cell>
          <cell r="H66" t="str">
            <v>Grasa Gordura</v>
          </cell>
          <cell r="I66">
            <v>19082</v>
          </cell>
        </row>
        <row r="67">
          <cell r="B67" t="str">
            <v>Agro Sudamerica1022922</v>
          </cell>
          <cell r="C67" t="str">
            <v>Cerdo</v>
          </cell>
          <cell r="D67" t="str">
            <v>Agro Sudamerica</v>
          </cell>
          <cell r="E67">
            <v>1022922</v>
          </cell>
          <cell r="F67" t="str">
            <v>GO Triming Panc@ Cj 20k AS</v>
          </cell>
          <cell r="G67" t="str">
            <v>Recortes</v>
          </cell>
          <cell r="H67" t="str">
            <v>Recortes No Magro</v>
          </cell>
          <cell r="I67">
            <v>0</v>
          </cell>
        </row>
        <row r="68">
          <cell r="B68" t="str">
            <v>Agro Sudamerica1022928</v>
          </cell>
          <cell r="C68" t="str">
            <v>Cerdo</v>
          </cell>
          <cell r="D68" t="str">
            <v>Agro Sudamerica</v>
          </cell>
          <cell r="E68">
            <v>1022928</v>
          </cell>
          <cell r="F68" t="str">
            <v>GO Cue Granel Esp CC@Cj 20k AS</v>
          </cell>
          <cell r="G68" t="str">
            <v>Cueros</v>
          </cell>
          <cell r="H68" t="str">
            <v>Cuero Mixto</v>
          </cell>
          <cell r="I68">
            <v>22</v>
          </cell>
        </row>
        <row r="69">
          <cell r="B69" t="str">
            <v>Agro Sudamerica1022996</v>
          </cell>
          <cell r="C69" t="str">
            <v>Cerdo</v>
          </cell>
          <cell r="D69" t="str">
            <v>Agro Sudamerica</v>
          </cell>
          <cell r="E69">
            <v>1022996</v>
          </cell>
          <cell r="F69" t="str">
            <v>GO Visual Triming@ Cj 20k AS</v>
          </cell>
          <cell r="G69" t="str">
            <v>Grasas</v>
          </cell>
          <cell r="H69" t="str">
            <v>Grasa Gordura</v>
          </cell>
          <cell r="I69">
            <v>0</v>
          </cell>
        </row>
        <row r="70">
          <cell r="B70" t="str">
            <v>Agro Sudamerica1023312</v>
          </cell>
          <cell r="C70" t="str">
            <v>Cerdo</v>
          </cell>
          <cell r="D70" t="str">
            <v>Agro Sudamerica</v>
          </cell>
          <cell r="E70">
            <v>1023312</v>
          </cell>
          <cell r="F70" t="str">
            <v>GO File C/cab@Cj 20k AS</v>
          </cell>
          <cell r="G70" t="str">
            <v>Filete</v>
          </cell>
          <cell r="H70" t="str">
            <v>Filete c/Cabeza</v>
          </cell>
          <cell r="I70">
            <v>0</v>
          </cell>
        </row>
        <row r="71">
          <cell r="B71" t="str">
            <v>Agro Sudamerica1023331</v>
          </cell>
          <cell r="C71" t="str">
            <v>Cerdo</v>
          </cell>
          <cell r="D71" t="str">
            <v>Agro Sudamerica</v>
          </cell>
          <cell r="E71">
            <v>1023331</v>
          </cell>
          <cell r="F71" t="str">
            <v>GO Lom Vet 44@ Bo Cj 20k AS</v>
          </cell>
          <cell r="G71" t="str">
            <v>Lomo</v>
          </cell>
          <cell r="H71" t="str">
            <v>Lomo Vetado</v>
          </cell>
          <cell r="I71">
            <v>0</v>
          </cell>
        </row>
        <row r="72">
          <cell r="B72" t="str">
            <v>Agro Sudamerica1023355</v>
          </cell>
          <cell r="C72" t="str">
            <v>Cerdo</v>
          </cell>
          <cell r="D72" t="str">
            <v>Agro Sudamerica</v>
          </cell>
          <cell r="E72">
            <v>1023355</v>
          </cell>
          <cell r="F72" t="str">
            <v>GO Pulmon@ Cj 20k AS</v>
          </cell>
          <cell r="G72" t="str">
            <v>Subprod</v>
          </cell>
          <cell r="H72" t="str">
            <v>Subprod Visceras</v>
          </cell>
          <cell r="I72">
            <v>24500</v>
          </cell>
        </row>
        <row r="73">
          <cell r="B73" t="str">
            <v>Agrosuper Asia1020860</v>
          </cell>
          <cell r="C73" t="str">
            <v>Cerdo</v>
          </cell>
          <cell r="D73" t="str">
            <v>Agrosuper Asia</v>
          </cell>
          <cell r="E73">
            <v>1020860</v>
          </cell>
          <cell r="F73" t="str">
            <v>GO Lom Vet@ Cj 12k AK</v>
          </cell>
          <cell r="G73" t="str">
            <v>Lomo</v>
          </cell>
          <cell r="H73" t="str">
            <v>Lomo Vetado</v>
          </cell>
          <cell r="I73">
            <v>57661</v>
          </cell>
        </row>
        <row r="74">
          <cell r="B74" t="str">
            <v>Agrosuper Asia1020861</v>
          </cell>
          <cell r="C74" t="str">
            <v>Cerdo</v>
          </cell>
          <cell r="D74" t="str">
            <v>Agrosuper Asia</v>
          </cell>
          <cell r="E74">
            <v>1020861</v>
          </cell>
          <cell r="F74" t="str">
            <v>GO Lom Vet@ Cj 12k TJ</v>
          </cell>
          <cell r="G74" t="str">
            <v>Lomo</v>
          </cell>
          <cell r="H74" t="str">
            <v>Lomo Vetado</v>
          </cell>
          <cell r="I74">
            <v>127021</v>
          </cell>
        </row>
        <row r="75">
          <cell r="B75" t="str">
            <v>Agrosuper Asia1020904</v>
          </cell>
          <cell r="C75" t="str">
            <v>Cerdo</v>
          </cell>
          <cell r="D75" t="str">
            <v>Agrosuper Asia</v>
          </cell>
          <cell r="E75">
            <v>1020904</v>
          </cell>
          <cell r="F75" t="str">
            <v>GO Panc C/cue@ Cj Panc 230 TJ</v>
          </cell>
          <cell r="G75" t="str">
            <v>Panceta</v>
          </cell>
          <cell r="H75" t="str">
            <v>Panceta c/Cuero</v>
          </cell>
          <cell r="I75">
            <v>0</v>
          </cell>
        </row>
        <row r="76">
          <cell r="B76" t="str">
            <v>Agrosuper Asia1020905</v>
          </cell>
          <cell r="C76" t="str">
            <v>Cerdo</v>
          </cell>
          <cell r="D76" t="str">
            <v>Agrosuper Asia</v>
          </cell>
          <cell r="E76">
            <v>1020905</v>
          </cell>
          <cell r="F76" t="str">
            <v>GO Panc C/cue@ Cj Panc 230 AK</v>
          </cell>
          <cell r="G76" t="str">
            <v>Panceta</v>
          </cell>
          <cell r="H76" t="str">
            <v>Panceta c/Cuero</v>
          </cell>
          <cell r="I76">
            <v>0</v>
          </cell>
        </row>
        <row r="77">
          <cell r="B77" t="str">
            <v>Agrosuper Asia1021012</v>
          </cell>
          <cell r="C77" t="str">
            <v>Cerdo</v>
          </cell>
          <cell r="D77" t="str">
            <v>Agrosuper Asia</v>
          </cell>
          <cell r="E77">
            <v>1021012</v>
          </cell>
          <cell r="F77" t="str">
            <v>GO Papda K@ Cj 20k AK</v>
          </cell>
          <cell r="G77" t="str">
            <v>Plancha</v>
          </cell>
          <cell r="H77" t="str">
            <v>Plancha s/Cuero</v>
          </cell>
          <cell r="I77">
            <v>144763</v>
          </cell>
        </row>
        <row r="78">
          <cell r="B78" t="str">
            <v>Agrosuper Asia1021045</v>
          </cell>
          <cell r="C78" t="str">
            <v>Cerdo</v>
          </cell>
          <cell r="D78" t="str">
            <v>Agrosuper Asia</v>
          </cell>
          <cell r="E78">
            <v>1021045</v>
          </cell>
          <cell r="F78" t="str">
            <v>GO PernilM C/M@ Cj 15k AK</v>
          </cell>
          <cell r="G78" t="str">
            <v>Pernil</v>
          </cell>
          <cell r="H78" t="str">
            <v>Pernil Mano</v>
          </cell>
          <cell r="I78">
            <v>88340</v>
          </cell>
        </row>
        <row r="79">
          <cell r="B79" t="str">
            <v>Agrosuper Asia1021046</v>
          </cell>
          <cell r="C79" t="str">
            <v>Cerdo</v>
          </cell>
          <cell r="D79" t="str">
            <v>Agrosuper Asia</v>
          </cell>
          <cell r="E79">
            <v>1021046</v>
          </cell>
          <cell r="F79" t="str">
            <v>GO PernilM C/M@ Cj 15k TJ</v>
          </cell>
          <cell r="G79" t="str">
            <v>Pernil</v>
          </cell>
          <cell r="H79" t="str">
            <v>Pernil Mano</v>
          </cell>
          <cell r="I79">
            <v>42000</v>
          </cell>
        </row>
        <row r="80">
          <cell r="B80" t="str">
            <v>Agrosuper Asia1021149</v>
          </cell>
          <cell r="C80" t="str">
            <v>Cerdo</v>
          </cell>
          <cell r="D80" t="str">
            <v>Agrosuper Asia</v>
          </cell>
          <cell r="E80">
            <v>1021149</v>
          </cell>
          <cell r="F80" t="str">
            <v>GO Tira Hso Ctro@ Cj 20k TJ</v>
          </cell>
          <cell r="G80" t="str">
            <v>Huesos</v>
          </cell>
          <cell r="H80" t="str">
            <v>Huesos Cuarto Centra</v>
          </cell>
          <cell r="I80">
            <v>150836</v>
          </cell>
        </row>
        <row r="81">
          <cell r="B81" t="str">
            <v>Agrosuper Asia1021150</v>
          </cell>
          <cell r="C81" t="str">
            <v>Cerdo</v>
          </cell>
          <cell r="D81" t="str">
            <v>Agrosuper Asia</v>
          </cell>
          <cell r="E81">
            <v>1021150</v>
          </cell>
          <cell r="F81" t="str">
            <v>GO Tira Hso Ctro@ Cj 20k AK</v>
          </cell>
          <cell r="G81" t="str">
            <v>Huesos</v>
          </cell>
          <cell r="H81" t="str">
            <v>Huesos Cuarto Centra</v>
          </cell>
          <cell r="I81">
            <v>3581</v>
          </cell>
        </row>
        <row r="82">
          <cell r="B82" t="str">
            <v>Agrosuper Asia1021151</v>
          </cell>
          <cell r="C82" t="str">
            <v>Cerdo</v>
          </cell>
          <cell r="D82" t="str">
            <v>Agrosuper Asia</v>
          </cell>
          <cell r="E82">
            <v>1021151</v>
          </cell>
          <cell r="F82" t="str">
            <v>GO Hso Cogote@ Bo Cj 20k TJ</v>
          </cell>
          <cell r="G82" t="str">
            <v>Huesos</v>
          </cell>
          <cell r="H82" t="str">
            <v>Huesos Cuarto Delant</v>
          </cell>
          <cell r="I82">
            <v>0</v>
          </cell>
        </row>
        <row r="83">
          <cell r="B83" t="str">
            <v>Agrosuper Asia1021152</v>
          </cell>
          <cell r="C83" t="str">
            <v>Cerdo</v>
          </cell>
          <cell r="D83" t="str">
            <v>Agrosuper Asia</v>
          </cell>
          <cell r="E83">
            <v>1021152</v>
          </cell>
          <cell r="F83" t="str">
            <v>GO Hso Cogote@ Bo Cj 20k AK</v>
          </cell>
          <cell r="G83" t="str">
            <v>Huesos</v>
          </cell>
          <cell r="H83" t="str">
            <v>Huesos Cuarto Delant</v>
          </cell>
          <cell r="I83">
            <v>57578</v>
          </cell>
        </row>
        <row r="84">
          <cell r="B84" t="str">
            <v>Agrosuper Asia1021156</v>
          </cell>
          <cell r="C84" t="str">
            <v>Cerdo</v>
          </cell>
          <cell r="D84" t="str">
            <v>Agrosuper Asia</v>
          </cell>
          <cell r="E84">
            <v>1021156</v>
          </cell>
          <cell r="F84" t="str">
            <v>GO Hso Pecho@ Cj Lom Vet TJ</v>
          </cell>
          <cell r="G84" t="str">
            <v>Huesos</v>
          </cell>
          <cell r="H84" t="str">
            <v>Huesos Cuarto Centra</v>
          </cell>
          <cell r="I84">
            <v>48465</v>
          </cell>
        </row>
        <row r="85">
          <cell r="B85" t="str">
            <v>Agrosuper Asia1021204</v>
          </cell>
          <cell r="C85" t="str">
            <v>Cerdo</v>
          </cell>
          <cell r="D85" t="str">
            <v>Agrosuper Asia</v>
          </cell>
          <cell r="E85">
            <v>1021204</v>
          </cell>
          <cell r="F85" t="str">
            <v>GO Lom Tocino@ Cj 20k AS</v>
          </cell>
          <cell r="G85" t="str">
            <v>Grasas</v>
          </cell>
          <cell r="H85" t="str">
            <v>Grasa Lomo Tocino</v>
          </cell>
          <cell r="I85">
            <v>0</v>
          </cell>
        </row>
        <row r="86">
          <cell r="B86" t="str">
            <v>Agrosuper Asia1021470</v>
          </cell>
          <cell r="C86" t="str">
            <v>Cerdo</v>
          </cell>
          <cell r="D86" t="str">
            <v>Agrosuper Asia</v>
          </cell>
          <cell r="E86">
            <v>1021470</v>
          </cell>
          <cell r="F86" t="str">
            <v>GO PernilM@ Cj 20k AK</v>
          </cell>
          <cell r="G86" t="str">
            <v>Pernil</v>
          </cell>
          <cell r="H86" t="str">
            <v>Pernil Mano</v>
          </cell>
          <cell r="I86">
            <v>38202</v>
          </cell>
        </row>
        <row r="87">
          <cell r="B87" t="str">
            <v>Agrosuper Asia1021655</v>
          </cell>
          <cell r="C87" t="str">
            <v>Cerdo</v>
          </cell>
          <cell r="D87" t="str">
            <v>Agrosuper Asia</v>
          </cell>
          <cell r="E87">
            <v>1021655</v>
          </cell>
          <cell r="F87" t="str">
            <v>GO Estómago Pouch@ Bo Cj 10k AS</v>
          </cell>
          <cell r="G87" t="str">
            <v>Subprod</v>
          </cell>
          <cell r="H87" t="str">
            <v>Subprod Visceras</v>
          </cell>
          <cell r="I87">
            <v>0</v>
          </cell>
        </row>
        <row r="88">
          <cell r="B88" t="str">
            <v>Agrosuper Asia1021664</v>
          </cell>
          <cell r="C88" t="str">
            <v>Cerdo</v>
          </cell>
          <cell r="D88" t="str">
            <v>Agrosuper Asia</v>
          </cell>
          <cell r="E88">
            <v>1021664</v>
          </cell>
          <cell r="F88" t="str">
            <v>GO Pecho S/cue K@ Cj 20k TJ</v>
          </cell>
          <cell r="G88" t="str">
            <v>Cost-Pec</v>
          </cell>
          <cell r="H88" t="str">
            <v>Cost-Pec Entero</v>
          </cell>
          <cell r="I88">
            <v>0</v>
          </cell>
        </row>
        <row r="89">
          <cell r="B89" t="str">
            <v>Agrosuper Asia1021665</v>
          </cell>
          <cell r="C89" t="str">
            <v>Cerdo</v>
          </cell>
          <cell r="D89" t="str">
            <v>Agrosuper Asia</v>
          </cell>
          <cell r="E89">
            <v>1021665</v>
          </cell>
          <cell r="F89" t="str">
            <v>GO Pecho S/cue K@ Cj 20k AK</v>
          </cell>
          <cell r="G89" t="str">
            <v>Cost-Pec</v>
          </cell>
          <cell r="H89" t="str">
            <v>Cost-Pec Entero</v>
          </cell>
          <cell r="I89">
            <v>0</v>
          </cell>
        </row>
        <row r="90">
          <cell r="B90" t="str">
            <v>Agrosuper Asia1022182</v>
          </cell>
          <cell r="C90" t="str">
            <v>Cerdo</v>
          </cell>
          <cell r="D90" t="str">
            <v>Agrosuper Asia</v>
          </cell>
          <cell r="E90">
            <v>1022182</v>
          </cell>
          <cell r="F90" t="str">
            <v>GO BB Ribs 20-24 Oz@ Cj 10k AS</v>
          </cell>
          <cell r="G90" t="str">
            <v>Chuleta</v>
          </cell>
          <cell r="H90" t="str">
            <v>Chuleta Huesos</v>
          </cell>
          <cell r="I90">
            <v>0</v>
          </cell>
        </row>
        <row r="91">
          <cell r="B91" t="str">
            <v>Agrosuper Asia1022283</v>
          </cell>
          <cell r="C91" t="str">
            <v>Cerdo</v>
          </cell>
          <cell r="D91" t="str">
            <v>Agrosuper Asia</v>
          </cell>
          <cell r="E91">
            <v>1022283</v>
          </cell>
          <cell r="F91" t="str">
            <v>GO Malaya 5-6mm@ Bo Cj 9k AS</v>
          </cell>
          <cell r="G91" t="str">
            <v>Prolijado</v>
          </cell>
          <cell r="H91" t="str">
            <v>Prolijado Malaya</v>
          </cell>
          <cell r="I91">
            <v>0</v>
          </cell>
        </row>
        <row r="92">
          <cell r="B92" t="str">
            <v>Agrosuper Asia1022607</v>
          </cell>
          <cell r="C92" t="str">
            <v>Cerdo</v>
          </cell>
          <cell r="D92" t="str">
            <v>Agrosuper Asia</v>
          </cell>
          <cell r="E92">
            <v>1022607</v>
          </cell>
          <cell r="F92" t="str">
            <v>GO Platead Lom TF@ Cj 10k AK (TS)</v>
          </cell>
          <cell r="G92" t="str">
            <v>Prolijado</v>
          </cell>
          <cell r="H92" t="str">
            <v>Prolijado Plateada</v>
          </cell>
          <cell r="I92">
            <v>27022</v>
          </cell>
        </row>
        <row r="93">
          <cell r="B93" t="str">
            <v>Agrosuper Asia1022885</v>
          </cell>
          <cell r="C93" t="str">
            <v>Cerdo</v>
          </cell>
          <cell r="D93" t="str">
            <v>Agrosuper Asia</v>
          </cell>
          <cell r="E93">
            <v>1022885</v>
          </cell>
          <cell r="F93" t="str">
            <v>GO Panc S/cue@ Cj Panc TJ</v>
          </cell>
          <cell r="G93" t="str">
            <v>Panceta</v>
          </cell>
          <cell r="H93" t="str">
            <v>Panceta s/Cuero</v>
          </cell>
          <cell r="I93">
            <v>517682</v>
          </cell>
        </row>
        <row r="94">
          <cell r="B94" t="str">
            <v>Agrosuper Asia1022887</v>
          </cell>
          <cell r="C94" t="str">
            <v>Cerdo</v>
          </cell>
          <cell r="D94" t="str">
            <v>Agrosuper Asia</v>
          </cell>
          <cell r="E94">
            <v>1022887</v>
          </cell>
          <cell r="F94" t="str">
            <v>GO Panc S/cue@ Cj Panc AK</v>
          </cell>
          <cell r="G94" t="str">
            <v>Panceta</v>
          </cell>
          <cell r="H94" t="str">
            <v>Panceta s/Cuero</v>
          </cell>
          <cell r="I94">
            <v>63649</v>
          </cell>
        </row>
        <row r="95">
          <cell r="B95" t="str">
            <v>Agrosuper Asia1022930</v>
          </cell>
          <cell r="C95" t="str">
            <v>Cerdo</v>
          </cell>
          <cell r="D95" t="str">
            <v>Agrosuper Asia</v>
          </cell>
          <cell r="E95">
            <v>1022930</v>
          </cell>
          <cell r="F95" t="str">
            <v>GO Panc S/cue Hem@ Cj Panc TJ AS</v>
          </cell>
          <cell r="G95" t="str">
            <v>Panceta</v>
          </cell>
          <cell r="H95" t="str">
            <v>Panceta s/Cuero</v>
          </cell>
          <cell r="I95">
            <v>222261</v>
          </cell>
        </row>
        <row r="96">
          <cell r="B96" t="str">
            <v>Agrosuper Asia1022985</v>
          </cell>
          <cell r="C96" t="str">
            <v>Cerdo</v>
          </cell>
          <cell r="D96" t="str">
            <v>Agrosuper Asia</v>
          </cell>
          <cell r="E96">
            <v>1022985</v>
          </cell>
          <cell r="F96" t="str">
            <v>GO Lom Vet Mad@ Cj 8,5k TJ</v>
          </cell>
          <cell r="G96" t="str">
            <v>Lomo</v>
          </cell>
          <cell r="H96" t="str">
            <v>Lomo Vetado</v>
          </cell>
          <cell r="I96">
            <v>0</v>
          </cell>
        </row>
        <row r="97">
          <cell r="B97" t="str">
            <v>Agrosuper Asia1022986</v>
          </cell>
          <cell r="C97" t="str">
            <v>Cerdo</v>
          </cell>
          <cell r="D97" t="str">
            <v>Agrosuper Asia</v>
          </cell>
          <cell r="E97">
            <v>1022986</v>
          </cell>
          <cell r="F97" t="str">
            <v>GO Panc S/cue Mad@ Cj 16,4k Panc TJ</v>
          </cell>
          <cell r="G97" t="str">
            <v>Panceta</v>
          </cell>
          <cell r="H97" t="str">
            <v>Panceta s/Cuero</v>
          </cell>
          <cell r="I97">
            <v>3528</v>
          </cell>
        </row>
        <row r="98">
          <cell r="B98" t="str">
            <v>Agrosuper Asia1023037</v>
          </cell>
          <cell r="C98" t="str">
            <v>Cerdo</v>
          </cell>
          <cell r="D98" t="str">
            <v>Agrosuper Asia</v>
          </cell>
          <cell r="E98">
            <v>1023037</v>
          </cell>
          <cell r="F98" t="str">
            <v>GO Panc S/cue@ Cj Panc 16k AS</v>
          </cell>
          <cell r="G98" t="str">
            <v>Panceta</v>
          </cell>
          <cell r="H98" t="str">
            <v>Panceta s/Cuero</v>
          </cell>
          <cell r="I98">
            <v>72440</v>
          </cell>
        </row>
        <row r="99">
          <cell r="B99" t="str">
            <v>Agrosuper Asia1023038</v>
          </cell>
          <cell r="C99" t="str">
            <v>Cerdo</v>
          </cell>
          <cell r="D99" t="str">
            <v>Agrosuper Asia</v>
          </cell>
          <cell r="E99">
            <v>1023038</v>
          </cell>
          <cell r="F99" t="str">
            <v>GO Lom Vet@ Cj 8k AS</v>
          </cell>
          <cell r="G99" t="str">
            <v>Lomo</v>
          </cell>
          <cell r="H99" t="str">
            <v>Lomo Vetado</v>
          </cell>
          <cell r="I99">
            <v>123314</v>
          </cell>
        </row>
        <row r="100">
          <cell r="B100" t="str">
            <v>Agrosuper Asia1023090</v>
          </cell>
          <cell r="C100" t="str">
            <v>Cerdo</v>
          </cell>
          <cell r="D100" t="str">
            <v>Agrosuper Asia</v>
          </cell>
          <cell r="E100">
            <v>1023090</v>
          </cell>
          <cell r="F100" t="str">
            <v>GO Panc S/cue S/h@ Cj Panc 16k AS</v>
          </cell>
          <cell r="G100" t="str">
            <v>Panceta</v>
          </cell>
          <cell r="H100" t="str">
            <v>Panceta s/Cuero</v>
          </cell>
          <cell r="I100">
            <v>6766</v>
          </cell>
        </row>
        <row r="101">
          <cell r="B101" t="str">
            <v>Agrosuper Asia1023144</v>
          </cell>
          <cell r="C101" t="str">
            <v>Cerdo</v>
          </cell>
          <cell r="D101" t="str">
            <v>Agrosuper Asia</v>
          </cell>
          <cell r="E101">
            <v>1023144</v>
          </cell>
          <cell r="F101" t="str">
            <v>GO Papda C/Cue granel@ Bo Cj AS</v>
          </cell>
          <cell r="G101" t="str">
            <v>Plancha</v>
          </cell>
          <cell r="H101" t="str">
            <v>Plancha c/Cuero</v>
          </cell>
          <cell r="I101">
            <v>0</v>
          </cell>
        </row>
        <row r="102">
          <cell r="B102" t="str">
            <v>Agrosuper Asia1023183</v>
          </cell>
          <cell r="C102" t="str">
            <v>Cerdo</v>
          </cell>
          <cell r="D102" t="str">
            <v>Agrosuper Asia</v>
          </cell>
          <cell r="E102">
            <v>1023183</v>
          </cell>
          <cell r="F102" t="str">
            <v>GO Pech S/Cue@ Vp Cj AS</v>
          </cell>
          <cell r="G102" t="str">
            <v>Cost-Pec</v>
          </cell>
          <cell r="H102" t="str">
            <v>Cost-Pec Entero</v>
          </cell>
          <cell r="I102">
            <v>32000</v>
          </cell>
        </row>
        <row r="103">
          <cell r="B103" t="str">
            <v>Agrosuper Asia1023283</v>
          </cell>
          <cell r="C103" t="str">
            <v>Cerdo</v>
          </cell>
          <cell r="D103" t="str">
            <v>Agrosuper Asia</v>
          </cell>
          <cell r="E103">
            <v>1023283</v>
          </cell>
          <cell r="F103" t="str">
            <v>GO Grasa Chaleco@ Cj 10k AS</v>
          </cell>
          <cell r="G103" t="str">
            <v>Subprod</v>
          </cell>
          <cell r="H103" t="str">
            <v>Subprod Grasa</v>
          </cell>
          <cell r="I103">
            <v>84038</v>
          </cell>
        </row>
        <row r="104">
          <cell r="B104" t="str">
            <v>Agrosuper Asia1023305</v>
          </cell>
          <cell r="C104" t="str">
            <v>Cerdo</v>
          </cell>
          <cell r="D104" t="str">
            <v>Agrosuper Asia</v>
          </cell>
          <cell r="E104">
            <v>1023305</v>
          </cell>
          <cell r="F104" t="str">
            <v>GO Mucosa # Isotanque AS</v>
          </cell>
          <cell r="G104" t="str">
            <v>Subprod</v>
          </cell>
          <cell r="H104" t="str">
            <v>Subprod Proteína y O</v>
          </cell>
          <cell r="I104">
            <v>0</v>
          </cell>
        </row>
        <row r="105">
          <cell r="B105" t="str">
            <v>Agrosuper Asia1023307</v>
          </cell>
          <cell r="C105" t="str">
            <v>Cerdo</v>
          </cell>
          <cell r="D105" t="str">
            <v>Agrosuper Asia</v>
          </cell>
          <cell r="E105">
            <v>1023307</v>
          </cell>
          <cell r="F105" t="str">
            <v>GO Pulmon@ Cj 20k AS</v>
          </cell>
          <cell r="G105" t="str">
            <v>Subprod</v>
          </cell>
          <cell r="H105" t="str">
            <v>Subprod Visceras</v>
          </cell>
          <cell r="I105">
            <v>1274</v>
          </cell>
        </row>
        <row r="106">
          <cell r="B106" t="str">
            <v>Agrosuper Asia1023326</v>
          </cell>
          <cell r="C106" t="str">
            <v>Cerdo</v>
          </cell>
          <cell r="D106" t="str">
            <v>Agrosuper Asia</v>
          </cell>
          <cell r="E106">
            <v>1023326</v>
          </cell>
          <cell r="F106" t="str">
            <v>GO Corazón Partido@ Cj 10k AS</v>
          </cell>
          <cell r="G106" t="str">
            <v>Subprod</v>
          </cell>
          <cell r="H106" t="str">
            <v>Subprod Visceras</v>
          </cell>
          <cell r="I106">
            <v>20997</v>
          </cell>
        </row>
        <row r="107">
          <cell r="B107" t="str">
            <v>Agrosuper Brasil1021864</v>
          </cell>
          <cell r="C107" t="str">
            <v>Cerdo</v>
          </cell>
          <cell r="D107" t="str">
            <v>Agrosuper Brasil</v>
          </cell>
          <cell r="E107">
            <v>1021864</v>
          </cell>
          <cell r="F107" t="str">
            <v>GO Cue Papda CP@ Cj 20k AS</v>
          </cell>
          <cell r="G107" t="str">
            <v>Cueros</v>
          </cell>
          <cell r="H107" t="str">
            <v>Cuero Papada</v>
          </cell>
          <cell r="I107">
            <v>61480</v>
          </cell>
        </row>
        <row r="108">
          <cell r="B108" t="str">
            <v>Agrosuper Brasil1022217</v>
          </cell>
          <cell r="C108" t="str">
            <v>Cerdo</v>
          </cell>
          <cell r="D108" t="str">
            <v>Agrosuper Brasil</v>
          </cell>
          <cell r="E108">
            <v>1022217</v>
          </cell>
          <cell r="F108" t="str">
            <v>GO Lom Tocino@ Bo Cj 20k AS</v>
          </cell>
          <cell r="G108" t="str">
            <v>Grasas</v>
          </cell>
          <cell r="H108" t="str">
            <v>Grasa Lomo Tocino</v>
          </cell>
          <cell r="I108">
            <v>363942</v>
          </cell>
        </row>
        <row r="109">
          <cell r="B109" t="str">
            <v>Agrosuper Brasil1022218</v>
          </cell>
          <cell r="C109" t="str">
            <v>Cerdo</v>
          </cell>
          <cell r="D109" t="str">
            <v>Agrosuper Brasil</v>
          </cell>
          <cell r="E109">
            <v>1022218</v>
          </cell>
          <cell r="F109" t="str">
            <v>GO Grasa Forro Pna Limp@ Cj 20k AS</v>
          </cell>
          <cell r="G109" t="str">
            <v>Grasas</v>
          </cell>
          <cell r="H109" t="str">
            <v>Grasa Forro</v>
          </cell>
          <cell r="I109">
            <v>71836</v>
          </cell>
        </row>
        <row r="110">
          <cell r="B110" t="str">
            <v>Agrosuper Brasil1022273</v>
          </cell>
          <cell r="C110" t="str">
            <v>Cerdo</v>
          </cell>
          <cell r="D110" t="str">
            <v>Agrosuper Brasil</v>
          </cell>
          <cell r="E110">
            <v>1022273</v>
          </cell>
          <cell r="F110" t="str">
            <v>GO Grasa Forro Pna Limp@ Bo Cj AS</v>
          </cell>
          <cell r="G110" t="str">
            <v>Grasas</v>
          </cell>
          <cell r="H110" t="str">
            <v>Grasa Forro</v>
          </cell>
          <cell r="I110">
            <v>195308</v>
          </cell>
        </row>
        <row r="111">
          <cell r="B111" t="str">
            <v>Agrosuper Brasil1023329</v>
          </cell>
          <cell r="C111" t="str">
            <v>Cerdo</v>
          </cell>
          <cell r="D111" t="str">
            <v>Agrosuper Brasil</v>
          </cell>
          <cell r="E111">
            <v>1023329</v>
          </cell>
          <cell r="F111" t="str">
            <v>GO Cue Papda CP@ Cj 20k AS</v>
          </cell>
          <cell r="G111" t="str">
            <v>Cueros</v>
          </cell>
          <cell r="H111" t="str">
            <v>Cuero Papada</v>
          </cell>
          <cell r="I111">
            <v>14737</v>
          </cell>
        </row>
        <row r="112">
          <cell r="B112" t="str">
            <v>Agrosuper Brasil1023334</v>
          </cell>
          <cell r="C112" t="str">
            <v>Cerdo</v>
          </cell>
          <cell r="D112" t="str">
            <v>Agrosuper Brasil</v>
          </cell>
          <cell r="E112">
            <v>1023334</v>
          </cell>
          <cell r="F112" t="str">
            <v>Cue granel Esp CC@ Cj 20k AS</v>
          </cell>
          <cell r="G112" t="str">
            <v>Cueros</v>
          </cell>
          <cell r="H112" t="str">
            <v>Cuero Mixto</v>
          </cell>
          <cell r="I112">
            <v>40297</v>
          </cell>
        </row>
        <row r="113">
          <cell r="B113" t="str">
            <v>Agrosuper Brasil1023336</v>
          </cell>
          <cell r="C113" t="str">
            <v>Cerdo</v>
          </cell>
          <cell r="D113" t="str">
            <v>Agrosuper Brasil</v>
          </cell>
          <cell r="E113">
            <v>1023336</v>
          </cell>
          <cell r="F113" t="str">
            <v>Cue granel Esp CC@ Cj 20k AS</v>
          </cell>
          <cell r="G113" t="str">
            <v>Cueros</v>
          </cell>
          <cell r="H113" t="str">
            <v>Cuero Mixto</v>
          </cell>
          <cell r="I113">
            <v>34000</v>
          </cell>
        </row>
        <row r="114">
          <cell r="B114" t="str">
            <v>Agrosuper Shanghai1023109</v>
          </cell>
          <cell r="C114" t="str">
            <v>Cerdo</v>
          </cell>
          <cell r="D114" t="str">
            <v>Agrosuper Shanghai</v>
          </cell>
          <cell r="E114">
            <v>1023109</v>
          </cell>
          <cell r="F114" t="str">
            <v>GO Reco 20/80 @ Cj 20k AS</v>
          </cell>
          <cell r="G114" t="str">
            <v>Grasas</v>
          </cell>
          <cell r="H114" t="str">
            <v>Grasa Gordura</v>
          </cell>
          <cell r="I114">
            <v>21578</v>
          </cell>
        </row>
        <row r="115">
          <cell r="B115" t="str">
            <v>Agrosuper Shanghai1021115</v>
          </cell>
          <cell r="C115" t="str">
            <v>Cerdo</v>
          </cell>
          <cell r="D115" t="str">
            <v>Agrosuper Shanghai</v>
          </cell>
          <cell r="E115">
            <v>1021115</v>
          </cell>
          <cell r="F115" t="str">
            <v>GO Estómago Pouch@ 20k bca AS</v>
          </cell>
          <cell r="G115" t="str">
            <v>Subprod</v>
          </cell>
          <cell r="H115" t="str">
            <v>Subprod Visceras</v>
          </cell>
          <cell r="I115">
            <v>3680</v>
          </cell>
        </row>
        <row r="116">
          <cell r="B116" t="str">
            <v>Agrosuper Shanghai1021731</v>
          </cell>
          <cell r="C116" t="str">
            <v>Cerdo</v>
          </cell>
          <cell r="D116" t="str">
            <v>Agrosuper Shanghai</v>
          </cell>
          <cell r="E116">
            <v>1021731</v>
          </cell>
          <cell r="F116" t="str">
            <v>GO PernilM@ Cj 20k AS</v>
          </cell>
          <cell r="G116" t="str">
            <v>Pernil</v>
          </cell>
          <cell r="H116" t="str">
            <v>Pernil Mano</v>
          </cell>
          <cell r="I116">
            <v>91000</v>
          </cell>
        </row>
        <row r="117">
          <cell r="B117" t="str">
            <v>Agrosuper Shanghai1021733</v>
          </cell>
          <cell r="C117" t="str">
            <v>Cerdo</v>
          </cell>
          <cell r="D117" t="str">
            <v>Agrosuper Shanghai</v>
          </cell>
          <cell r="E117">
            <v>1021733</v>
          </cell>
          <cell r="F117" t="str">
            <v>GO PpPna 59@ Cj 20k AS</v>
          </cell>
          <cell r="G117" t="str">
            <v>Pierna</v>
          </cell>
          <cell r="H117" t="str">
            <v>Pierna Pulpa</v>
          </cell>
          <cell r="I117">
            <v>127297</v>
          </cell>
        </row>
        <row r="118">
          <cell r="B118" t="str">
            <v>Agrosuper Shanghai1021735</v>
          </cell>
          <cell r="C118" t="str">
            <v>Cerdo</v>
          </cell>
          <cell r="D118" t="str">
            <v>Agrosuper Shanghai</v>
          </cell>
          <cell r="E118">
            <v>1021735</v>
          </cell>
          <cell r="F118" t="str">
            <v>GO Patas@ Cj 20k AS</v>
          </cell>
          <cell r="G118" t="str">
            <v>Subprod</v>
          </cell>
          <cell r="H118" t="str">
            <v>Subprod Patas-Manos</v>
          </cell>
          <cell r="I118">
            <v>123751</v>
          </cell>
        </row>
        <row r="119">
          <cell r="B119" t="str">
            <v>Agrosuper Shanghai1021738</v>
          </cell>
          <cell r="C119" t="str">
            <v>Cerdo</v>
          </cell>
          <cell r="D119" t="str">
            <v>Agrosuper Shanghai</v>
          </cell>
          <cell r="E119">
            <v>1021738</v>
          </cell>
          <cell r="F119" t="str">
            <v>GO Patas B@ Cj 20k AS</v>
          </cell>
          <cell r="G119" t="str">
            <v>Subprod</v>
          </cell>
          <cell r="H119" t="str">
            <v>Subprod Patas-Manos</v>
          </cell>
          <cell r="I119">
            <v>57322</v>
          </cell>
        </row>
        <row r="120">
          <cell r="B120" t="str">
            <v>Agrosuper Shanghai1021765</v>
          </cell>
          <cell r="C120" t="str">
            <v>Cerdo</v>
          </cell>
          <cell r="D120" t="str">
            <v>Agrosuper Shanghai</v>
          </cell>
          <cell r="E120">
            <v>1021765</v>
          </cell>
          <cell r="F120" t="str">
            <v>GO Pna Nor@ Bo Cj 20k AS</v>
          </cell>
          <cell r="G120" t="str">
            <v>Pierna</v>
          </cell>
          <cell r="H120" t="str">
            <v>Pierna Entera</v>
          </cell>
          <cell r="I120">
            <v>0</v>
          </cell>
        </row>
        <row r="121">
          <cell r="B121" t="str">
            <v>Agrosuper Shanghai1021992</v>
          </cell>
          <cell r="C121" t="str">
            <v>Cerdo</v>
          </cell>
          <cell r="D121" t="str">
            <v>Agrosuper Shanghai</v>
          </cell>
          <cell r="E121">
            <v>1021992</v>
          </cell>
          <cell r="F121" t="str">
            <v>GO Lom Tocino@ Cj 20k AS</v>
          </cell>
          <cell r="G121" t="str">
            <v>Grasas</v>
          </cell>
          <cell r="H121" t="str">
            <v>Grasa Lomo Tocino</v>
          </cell>
          <cell r="I121">
            <v>0</v>
          </cell>
        </row>
        <row r="122">
          <cell r="B122" t="str">
            <v>Agrosuper Shanghai1022073</v>
          </cell>
          <cell r="C122" t="str">
            <v>Cerdo</v>
          </cell>
          <cell r="D122" t="str">
            <v>Agrosuper Shanghai</v>
          </cell>
          <cell r="E122">
            <v>1022073</v>
          </cell>
          <cell r="F122" t="str">
            <v>GO Mantec@ Cj 20k AS</v>
          </cell>
          <cell r="G122" t="str">
            <v>Grasas</v>
          </cell>
          <cell r="H122" t="str">
            <v>Grasa Interior</v>
          </cell>
          <cell r="I122">
            <v>0</v>
          </cell>
        </row>
        <row r="123">
          <cell r="B123" t="str">
            <v>Agrosuper Shanghai1022096</v>
          </cell>
          <cell r="C123" t="str">
            <v>Cerdo</v>
          </cell>
          <cell r="D123" t="str">
            <v>Agrosuper Shanghai</v>
          </cell>
          <cell r="E123">
            <v>1022096</v>
          </cell>
          <cell r="F123" t="str">
            <v>GO Sternum Bones@ Bo Cj 10k AS</v>
          </cell>
          <cell r="G123" t="str">
            <v>Huesos</v>
          </cell>
          <cell r="H123" t="str">
            <v>Huesos Cuarto Delant</v>
          </cell>
          <cell r="I123">
            <v>107734</v>
          </cell>
        </row>
        <row r="124">
          <cell r="B124" t="str">
            <v>Agrosuper Shanghai1022125</v>
          </cell>
          <cell r="C124" t="str">
            <v>Cerdo</v>
          </cell>
          <cell r="D124" t="str">
            <v>Agrosuper Shanghai</v>
          </cell>
          <cell r="E124">
            <v>1022125</v>
          </cell>
          <cell r="F124" t="str">
            <v>GO PernilM C/M@ Cj 20k AS</v>
          </cell>
          <cell r="G124" t="str">
            <v>Pernil</v>
          </cell>
          <cell r="H124" t="str">
            <v>Pernil Mano</v>
          </cell>
          <cell r="I124">
            <v>173053</v>
          </cell>
        </row>
        <row r="125">
          <cell r="B125" t="str">
            <v>Agrosuper Shanghai1022183</v>
          </cell>
          <cell r="C125" t="str">
            <v>Cerdo</v>
          </cell>
          <cell r="D125" t="str">
            <v>Agrosuper Shanghai</v>
          </cell>
          <cell r="E125">
            <v>1022183</v>
          </cell>
          <cell r="F125" t="str">
            <v>GO PernilP@ Bo Cj 20k AS</v>
          </cell>
          <cell r="G125" t="str">
            <v>Pernil</v>
          </cell>
          <cell r="H125" t="str">
            <v>Pernil Pierna</v>
          </cell>
          <cell r="I125">
            <v>514700</v>
          </cell>
        </row>
        <row r="126">
          <cell r="B126" t="str">
            <v>Agrosuper Shanghai1022186</v>
          </cell>
          <cell r="C126" t="str">
            <v>Cerdo</v>
          </cell>
          <cell r="D126" t="str">
            <v>Agrosuper Shanghai</v>
          </cell>
          <cell r="E126">
            <v>1022186</v>
          </cell>
          <cell r="F126" t="str">
            <v>GO Resto Tira Hso Ctro@ Bo Cj 20k AS</v>
          </cell>
          <cell r="G126" t="str">
            <v>Huesos</v>
          </cell>
          <cell r="H126" t="str">
            <v>Huesos Cuarto Centra</v>
          </cell>
          <cell r="I126">
            <v>47327</v>
          </cell>
        </row>
        <row r="127">
          <cell r="B127" t="str">
            <v>Agrosuper Shanghai1022291</v>
          </cell>
          <cell r="C127" t="str">
            <v>Cerdo</v>
          </cell>
          <cell r="D127" t="str">
            <v>Agrosuper Shanghai</v>
          </cell>
          <cell r="E127">
            <v>1022291</v>
          </cell>
          <cell r="F127" t="str">
            <v>GO PernilM B@ Bo Cj 20k AS</v>
          </cell>
          <cell r="G127" t="str">
            <v>Pernil</v>
          </cell>
          <cell r="H127" t="str">
            <v>Pernil Mano</v>
          </cell>
          <cell r="I127">
            <v>17368</v>
          </cell>
        </row>
        <row r="128">
          <cell r="B128" t="str">
            <v>Agrosuper Shanghai1022373</v>
          </cell>
          <cell r="C128" t="str">
            <v>Cerdo</v>
          </cell>
          <cell r="D128" t="str">
            <v>Agrosuper Shanghai</v>
          </cell>
          <cell r="E128">
            <v>1022373</v>
          </cell>
          <cell r="F128" t="str">
            <v>GO Reco 60/40 @ Cj 20k AS</v>
          </cell>
          <cell r="G128" t="str">
            <v>Recortes</v>
          </cell>
          <cell r="H128" t="str">
            <v>Recortes No Magro</v>
          </cell>
          <cell r="I128">
            <v>72000</v>
          </cell>
        </row>
        <row r="129">
          <cell r="B129" t="str">
            <v>Agrosuper Shanghai1022378</v>
          </cell>
          <cell r="C129" t="str">
            <v>Cerdo</v>
          </cell>
          <cell r="D129" t="str">
            <v>Agrosuper Shanghai</v>
          </cell>
          <cell r="E129">
            <v>1022378</v>
          </cell>
          <cell r="F129" t="str">
            <v>GO Resto Tira Hso@ Fi Cj 10k AS</v>
          </cell>
          <cell r="G129" t="str">
            <v>Huesos</v>
          </cell>
          <cell r="H129" t="str">
            <v>Huesos Cuarto Centra</v>
          </cell>
          <cell r="I129">
            <v>57311</v>
          </cell>
        </row>
        <row r="130">
          <cell r="B130" t="str">
            <v>Agrosuper Shanghai1022379</v>
          </cell>
          <cell r="C130" t="str">
            <v>Cerdo</v>
          </cell>
          <cell r="D130" t="str">
            <v>Agrosuper Shanghai</v>
          </cell>
          <cell r="E130">
            <v>1022379</v>
          </cell>
          <cell r="F130" t="str">
            <v>GO PpPal 77@ Bo Cj AS</v>
          </cell>
          <cell r="G130" t="str">
            <v>Paleta</v>
          </cell>
          <cell r="H130" t="str">
            <v>Paleta Pulpa</v>
          </cell>
          <cell r="I130">
            <v>0</v>
          </cell>
        </row>
        <row r="131">
          <cell r="B131" t="str">
            <v>Agrosuper Shanghai1022381</v>
          </cell>
          <cell r="C131" t="str">
            <v>Cerdo</v>
          </cell>
          <cell r="D131" t="str">
            <v>Agrosuper Shanghai</v>
          </cell>
          <cell r="E131">
            <v>1022381</v>
          </cell>
          <cell r="F131" t="str">
            <v>GO Gord Esp@ Bo Cj 10k AS</v>
          </cell>
          <cell r="G131" t="str">
            <v>Grasas</v>
          </cell>
          <cell r="H131" t="str">
            <v>Grasa Gordura</v>
          </cell>
          <cell r="I131">
            <v>65792</v>
          </cell>
        </row>
        <row r="132">
          <cell r="B132" t="str">
            <v>Agrosuper Shanghai1022389</v>
          </cell>
          <cell r="C132" t="str">
            <v>Cerdo</v>
          </cell>
          <cell r="D132" t="str">
            <v>Agrosuper Shanghai</v>
          </cell>
          <cell r="E132">
            <v>1022389</v>
          </cell>
          <cell r="F132" t="str">
            <v>GO Cue 20@ Bo Cj 20k AS</v>
          </cell>
          <cell r="G132" t="str">
            <v>Cueros</v>
          </cell>
          <cell r="H132" t="str">
            <v>Cuero Panceta</v>
          </cell>
          <cell r="I132">
            <v>0</v>
          </cell>
        </row>
        <row r="133">
          <cell r="B133" t="str">
            <v>Agrosuper Shanghai1022414</v>
          </cell>
          <cell r="C133" t="str">
            <v>Cerdo</v>
          </cell>
          <cell r="D133" t="str">
            <v>Agrosuper Shanghai</v>
          </cell>
          <cell r="E133">
            <v>1022414</v>
          </cell>
          <cell r="F133" t="str">
            <v>GO Caz Ent@ Bo Cj 10k AS</v>
          </cell>
          <cell r="G133" t="str">
            <v>Chuleta</v>
          </cell>
          <cell r="H133" t="str">
            <v>Chuleta Cazuela</v>
          </cell>
          <cell r="I133">
            <v>116000</v>
          </cell>
        </row>
        <row r="134">
          <cell r="B134" t="str">
            <v>Agrosuper Shanghai1022415</v>
          </cell>
          <cell r="C134" t="str">
            <v>Cerdo</v>
          </cell>
          <cell r="D134" t="str">
            <v>Agrosuper Shanghai</v>
          </cell>
          <cell r="E134">
            <v>1022415</v>
          </cell>
          <cell r="F134" t="str">
            <v>GO Reco 85/15 @ Cj 20k AS</v>
          </cell>
          <cell r="G134" t="str">
            <v>Recortes</v>
          </cell>
          <cell r="H134" t="str">
            <v>Recortes No Magro</v>
          </cell>
          <cell r="I134">
            <v>0</v>
          </cell>
        </row>
        <row r="135">
          <cell r="B135" t="str">
            <v>Agrosuper Shanghai1022417</v>
          </cell>
          <cell r="C135" t="str">
            <v>Cerdo</v>
          </cell>
          <cell r="D135" t="str">
            <v>Agrosuper Shanghai</v>
          </cell>
          <cell r="E135">
            <v>1022417</v>
          </cell>
          <cell r="F135" t="str">
            <v>GO Cue granel@ Bo Cj 20k AS</v>
          </cell>
          <cell r="G135" t="str">
            <v>Cueros</v>
          </cell>
          <cell r="H135" t="str">
            <v>Cuero Mixto</v>
          </cell>
          <cell r="I135">
            <v>489284</v>
          </cell>
        </row>
        <row r="136">
          <cell r="B136" t="str">
            <v>Agrosuper Shanghai1022541</v>
          </cell>
          <cell r="C136" t="str">
            <v>Cerdo</v>
          </cell>
          <cell r="D136" t="str">
            <v>Agrosuper Shanghai</v>
          </cell>
          <cell r="E136">
            <v>1022541</v>
          </cell>
          <cell r="F136" t="str">
            <v>GO Reco 20/80 @ Cj 20k AS</v>
          </cell>
          <cell r="G136" t="str">
            <v>Grasas</v>
          </cell>
          <cell r="H136" t="str">
            <v>Grasa Gordura</v>
          </cell>
          <cell r="I136">
            <v>405100</v>
          </cell>
        </row>
        <row r="137">
          <cell r="B137" t="str">
            <v>Agrosuper Shanghai1022637</v>
          </cell>
          <cell r="C137" t="str">
            <v>Cerdo</v>
          </cell>
          <cell r="D137" t="str">
            <v>Agrosuper Shanghai</v>
          </cell>
          <cell r="E137">
            <v>1022637</v>
          </cell>
          <cell r="F137" t="str">
            <v>GO Hso Escapula@ Cj 15kg AS</v>
          </cell>
          <cell r="G137" t="str">
            <v>Huesos</v>
          </cell>
          <cell r="H137" t="str">
            <v>Huesos Cuarto Delant</v>
          </cell>
          <cell r="I137">
            <v>67834</v>
          </cell>
        </row>
        <row r="138">
          <cell r="B138" t="str">
            <v>Agrosuper Shanghai1022748</v>
          </cell>
          <cell r="C138" t="str">
            <v>Cerdo</v>
          </cell>
          <cell r="D138" t="str">
            <v>Agrosuper Shanghai</v>
          </cell>
          <cell r="E138">
            <v>1022748</v>
          </cell>
          <cell r="F138" t="str">
            <v>GO Manos@ Cj 10k AS</v>
          </cell>
          <cell r="G138" t="str">
            <v>Subprod</v>
          </cell>
          <cell r="H138" t="str">
            <v>Subprod Patas-Manos</v>
          </cell>
          <cell r="I138">
            <v>136999</v>
          </cell>
        </row>
        <row r="139">
          <cell r="B139" t="str">
            <v>Agrosuper Shanghai1022851</v>
          </cell>
          <cell r="C139" t="str">
            <v>Cerdo</v>
          </cell>
          <cell r="D139" t="str">
            <v>Agrosuper Shanghai</v>
          </cell>
          <cell r="E139">
            <v>1022851</v>
          </cell>
          <cell r="F139" t="str">
            <v>GO Pal Nor@ Cj 20k AS</v>
          </cell>
          <cell r="G139" t="str">
            <v>Paleta</v>
          </cell>
          <cell r="H139" t="str">
            <v>Paleta Entera</v>
          </cell>
          <cell r="I139">
            <v>0</v>
          </cell>
        </row>
        <row r="140">
          <cell r="B140" t="str">
            <v>Agrosuper Shanghai1022856</v>
          </cell>
          <cell r="C140" t="str">
            <v>Cerdo</v>
          </cell>
          <cell r="D140" t="str">
            <v>Agrosuper Shanghai</v>
          </cell>
          <cell r="E140">
            <v>1022856</v>
          </cell>
          <cell r="F140" t="str">
            <v>GO Reco 10/90 @ Cj 20k AS</v>
          </cell>
          <cell r="G140" t="str">
            <v>Grasas</v>
          </cell>
          <cell r="H140" t="str">
            <v>Grasa Gordura</v>
          </cell>
          <cell r="I140">
            <v>136422</v>
          </cell>
        </row>
        <row r="141">
          <cell r="B141" t="str">
            <v>Agrosuper Shanghai1022945</v>
          </cell>
          <cell r="C141" t="str">
            <v>Cerdo</v>
          </cell>
          <cell r="D141" t="str">
            <v>Agrosuper Shanghai</v>
          </cell>
          <cell r="E141">
            <v>1022945</v>
          </cell>
          <cell r="F141" t="str">
            <v>GO Mantec@ Cj 20k AS</v>
          </cell>
          <cell r="G141" t="str">
            <v>Grasas</v>
          </cell>
          <cell r="H141" t="str">
            <v>Grasa Interior</v>
          </cell>
          <cell r="I141">
            <v>307160</v>
          </cell>
        </row>
        <row r="142">
          <cell r="B142" t="str">
            <v>Agrosuper Shanghai1023034</v>
          </cell>
          <cell r="C142" t="str">
            <v>Cerdo</v>
          </cell>
          <cell r="D142" t="str">
            <v>Agrosuper Shanghai</v>
          </cell>
          <cell r="E142">
            <v>1023034</v>
          </cell>
          <cell r="F142" t="str">
            <v>GO Forro Pal@ Bo Cj 20k AS</v>
          </cell>
          <cell r="G142" t="str">
            <v>Cueros</v>
          </cell>
          <cell r="H142" t="str">
            <v>Cuero Forro</v>
          </cell>
          <cell r="I142">
            <v>71359</v>
          </cell>
        </row>
        <row r="143">
          <cell r="B143" t="str">
            <v>Agrosuper Shanghai1023093</v>
          </cell>
          <cell r="C143" t="str">
            <v>Cerdo</v>
          </cell>
          <cell r="D143" t="str">
            <v>Agrosuper Shanghai</v>
          </cell>
          <cell r="E143">
            <v>1023093</v>
          </cell>
          <cell r="F143" t="str">
            <v>GO Cordon Lom@ Bo Cj 20k AS</v>
          </cell>
          <cell r="G143" t="str">
            <v>Recortes</v>
          </cell>
          <cell r="H143" t="str">
            <v>Recortes No Magro</v>
          </cell>
          <cell r="I143">
            <v>64626</v>
          </cell>
        </row>
        <row r="144">
          <cell r="B144" t="str">
            <v>Agrosuper Shanghai1023111</v>
          </cell>
          <cell r="C144" t="str">
            <v>Cerdo</v>
          </cell>
          <cell r="D144" t="str">
            <v>Agrosuper Shanghai</v>
          </cell>
          <cell r="E144">
            <v>1023111</v>
          </cell>
          <cell r="F144" t="str">
            <v>GO Grasa Forro Pna Limp@ Bo Cj 20k AS</v>
          </cell>
          <cell r="G144" t="str">
            <v>Grasas</v>
          </cell>
          <cell r="H144" t="str">
            <v>Grasa Forro</v>
          </cell>
          <cell r="I144">
            <v>8073</v>
          </cell>
        </row>
        <row r="145">
          <cell r="B145" t="str">
            <v>Agrosuper Shanghai1023131</v>
          </cell>
          <cell r="C145" t="str">
            <v>Cerdo</v>
          </cell>
          <cell r="D145" t="str">
            <v>Agrosuper Shanghai</v>
          </cell>
          <cell r="E145">
            <v>1023131</v>
          </cell>
          <cell r="F145" t="str">
            <v>GO Pna S/Hso C/Cue@ Cj 20k AS</v>
          </cell>
          <cell r="G145" t="str">
            <v>Pierna</v>
          </cell>
          <cell r="H145" t="str">
            <v>Pierna Pulpa</v>
          </cell>
          <cell r="I145">
            <v>0</v>
          </cell>
        </row>
        <row r="146">
          <cell r="B146" t="str">
            <v>Agrosuper Shanghai1023306</v>
          </cell>
          <cell r="C146" t="str">
            <v>Cerdo</v>
          </cell>
          <cell r="D146" t="str">
            <v>Agrosuper Shanghai</v>
          </cell>
          <cell r="E146">
            <v>1023306</v>
          </cell>
          <cell r="F146" t="str">
            <v>GO Cue granel@ Bo Cj 20k AS</v>
          </cell>
          <cell r="G146" t="str">
            <v>Cueros</v>
          </cell>
          <cell r="H146" t="str">
            <v>Cuero Mixto</v>
          </cell>
          <cell r="I146">
            <v>0</v>
          </cell>
        </row>
        <row r="147">
          <cell r="B147" t="str">
            <v>Exportacion Directa1020105</v>
          </cell>
          <cell r="C147" t="str">
            <v>Cerdo</v>
          </cell>
          <cell r="D147" t="str">
            <v>Exportacion Directa</v>
          </cell>
          <cell r="E147">
            <v>1020105</v>
          </cell>
          <cell r="F147" t="str">
            <v>GO Lom Tecla@ Cj Lom Ctro JP</v>
          </cell>
          <cell r="G147" t="str">
            <v>Lomo</v>
          </cell>
          <cell r="H147" t="str">
            <v>Lomo Centro</v>
          </cell>
          <cell r="I147">
            <v>81138</v>
          </cell>
        </row>
        <row r="148">
          <cell r="B148" t="str">
            <v>Exportacion Directa1020110</v>
          </cell>
          <cell r="C148" t="str">
            <v>Cerdo</v>
          </cell>
          <cell r="D148" t="str">
            <v>Exportacion Directa</v>
          </cell>
          <cell r="E148">
            <v>1020110</v>
          </cell>
          <cell r="F148" t="str">
            <v>GO MM Loin L@ Cj 12k AP</v>
          </cell>
          <cell r="G148" t="str">
            <v>Lomo</v>
          </cell>
          <cell r="H148" t="str">
            <v>Lomo MM Loin</v>
          </cell>
          <cell r="I148">
            <v>482625</v>
          </cell>
        </row>
        <row r="149">
          <cell r="B149" t="str">
            <v>Exportacion Directa1020284</v>
          </cell>
          <cell r="C149" t="str">
            <v>Cerdo</v>
          </cell>
          <cell r="D149" t="str">
            <v>Exportacion Directa</v>
          </cell>
          <cell r="E149">
            <v>1020284</v>
          </cell>
          <cell r="F149" t="str">
            <v>GO Posta Negra 3P T@ Va Cj t-f JP</v>
          </cell>
          <cell r="G149" t="str">
            <v>Pierna</v>
          </cell>
          <cell r="H149" t="str">
            <v>Pierna Pulpa Fina</v>
          </cell>
          <cell r="I149">
            <v>5241</v>
          </cell>
        </row>
        <row r="150">
          <cell r="B150" t="str">
            <v>Exportacion Directa1020326</v>
          </cell>
          <cell r="C150" t="str">
            <v>Cerdo</v>
          </cell>
          <cell r="D150" t="str">
            <v>Exportacion Directa</v>
          </cell>
          <cell r="E150">
            <v>1020326</v>
          </cell>
          <cell r="F150" t="str">
            <v>GO PpPal Pim@ Cj AP</v>
          </cell>
          <cell r="G150" t="str">
            <v>Paleta</v>
          </cell>
          <cell r="H150" t="str">
            <v>Paleta Pulpa</v>
          </cell>
          <cell r="I150">
            <v>244547</v>
          </cell>
        </row>
        <row r="151">
          <cell r="B151" t="str">
            <v>Exportacion Directa1020589</v>
          </cell>
          <cell r="C151" t="str">
            <v>Cerdo</v>
          </cell>
          <cell r="D151" t="str">
            <v>Exportacion Directa</v>
          </cell>
          <cell r="E151">
            <v>1020589</v>
          </cell>
          <cell r="F151" t="str">
            <v>GO MM Loin S@ Fi Cj 12k AP</v>
          </cell>
          <cell r="G151" t="str">
            <v>Lomo</v>
          </cell>
          <cell r="H151" t="str">
            <v>Lomo MM Loin</v>
          </cell>
          <cell r="I151">
            <v>32869</v>
          </cell>
        </row>
        <row r="152">
          <cell r="B152" t="str">
            <v>Exportacion Directa1020592</v>
          </cell>
          <cell r="C152" t="str">
            <v>Cerdo</v>
          </cell>
          <cell r="D152" t="str">
            <v>Exportacion Directa</v>
          </cell>
          <cell r="E152">
            <v>1020592</v>
          </cell>
          <cell r="F152" t="str">
            <v>GO Lom Vet &gt;2.0@ Fi Cj Lom Vet AP</v>
          </cell>
          <cell r="G152" t="str">
            <v>Lomo</v>
          </cell>
          <cell r="H152" t="str">
            <v>Lomo Vetado</v>
          </cell>
          <cell r="I152">
            <v>187358</v>
          </cell>
        </row>
        <row r="153">
          <cell r="B153" t="str">
            <v>Exportacion Directa1020620</v>
          </cell>
          <cell r="C153" t="str">
            <v>Cerdo</v>
          </cell>
          <cell r="D153" t="str">
            <v>Exportacion Directa</v>
          </cell>
          <cell r="E153">
            <v>1020620</v>
          </cell>
          <cell r="F153" t="str">
            <v>GO Lom Vet &lt;2.0@ Fi Cj AP</v>
          </cell>
          <cell r="G153" t="str">
            <v>Lomo</v>
          </cell>
          <cell r="H153" t="str">
            <v>Lomo Vetado</v>
          </cell>
          <cell r="I153">
            <v>26564</v>
          </cell>
        </row>
        <row r="154">
          <cell r="B154" t="str">
            <v>Exportacion Directa1020636</v>
          </cell>
          <cell r="C154" t="str">
            <v>Cerdo</v>
          </cell>
          <cell r="D154" t="str">
            <v>Exportacion Directa</v>
          </cell>
          <cell r="E154">
            <v>1020636</v>
          </cell>
          <cell r="F154" t="str">
            <v>GO File C/cab@ Va Cj 10k AP</v>
          </cell>
          <cell r="G154" t="str">
            <v>Filete</v>
          </cell>
          <cell r="H154" t="str">
            <v>Filete c/Cabeza</v>
          </cell>
          <cell r="I154">
            <v>20905</v>
          </cell>
        </row>
        <row r="155">
          <cell r="B155" t="str">
            <v>Exportacion Directa1020637</v>
          </cell>
          <cell r="C155" t="str">
            <v>Cerdo</v>
          </cell>
          <cell r="D155" t="str">
            <v>Exportacion Directa</v>
          </cell>
          <cell r="E155">
            <v>1020637</v>
          </cell>
          <cell r="F155" t="str">
            <v>GO Panc Tec S/cue@ Fi Cj ch AP</v>
          </cell>
          <cell r="G155" t="str">
            <v>Panceta</v>
          </cell>
          <cell r="H155" t="str">
            <v>Panceta s/Cuero</v>
          </cell>
          <cell r="I155">
            <v>219578</v>
          </cell>
        </row>
        <row r="156">
          <cell r="B156" t="str">
            <v>Exportacion Directa1020662</v>
          </cell>
          <cell r="C156" t="str">
            <v>Cerdo</v>
          </cell>
          <cell r="D156" t="str">
            <v>Exportacion Directa</v>
          </cell>
          <cell r="E156">
            <v>1020662</v>
          </cell>
          <cell r="F156" t="str">
            <v>GO Ganso C/asto 3P@ Va Cj t-f AP</v>
          </cell>
          <cell r="G156" t="str">
            <v>Pierna</v>
          </cell>
          <cell r="H156" t="str">
            <v>Pierna Pulpa Fina</v>
          </cell>
          <cell r="I156">
            <v>0</v>
          </cell>
        </row>
        <row r="157">
          <cell r="B157" t="str">
            <v>Exportacion Directa1020664</v>
          </cell>
          <cell r="C157" t="str">
            <v>Cerdo</v>
          </cell>
          <cell r="D157" t="str">
            <v>Exportacion Directa</v>
          </cell>
          <cell r="E157">
            <v>1020664</v>
          </cell>
          <cell r="F157" t="str">
            <v>GO Ganso C/asto C/abas S/g@ Va Cj JP</v>
          </cell>
          <cell r="G157" t="str">
            <v>Pierna</v>
          </cell>
          <cell r="H157" t="str">
            <v>Pierna Pulpa Fina</v>
          </cell>
          <cell r="I157">
            <v>990</v>
          </cell>
        </row>
        <row r="158">
          <cell r="B158" t="str">
            <v>Exportacion Directa1020665</v>
          </cell>
          <cell r="C158" t="str">
            <v>Cerdo</v>
          </cell>
          <cell r="D158" t="str">
            <v>Exportacion Directa</v>
          </cell>
          <cell r="E158">
            <v>1020665</v>
          </cell>
          <cell r="F158" t="str">
            <v>GO Posta Rosada 3P@ Va Cj t-f AP</v>
          </cell>
          <cell r="G158" t="str">
            <v>Pierna</v>
          </cell>
          <cell r="H158" t="str">
            <v>Pierna Pulpa Fina</v>
          </cell>
          <cell r="I158">
            <v>11700</v>
          </cell>
        </row>
        <row r="159">
          <cell r="B159" t="str">
            <v>Exportacion Directa1020678</v>
          </cell>
          <cell r="C159" t="str">
            <v>Cerdo</v>
          </cell>
          <cell r="D159" t="str">
            <v>Exportacion Directa</v>
          </cell>
          <cell r="E159">
            <v>1020678</v>
          </cell>
          <cell r="F159" t="str">
            <v>GO Lom Tec@ Va Cj Lom Ctro AP</v>
          </cell>
          <cell r="G159" t="str">
            <v>Lomo</v>
          </cell>
          <cell r="H159" t="str">
            <v>Lomo Centro</v>
          </cell>
          <cell r="I159">
            <v>0</v>
          </cell>
        </row>
        <row r="160">
          <cell r="B160" t="str">
            <v>Exportacion Directa1020681</v>
          </cell>
          <cell r="C160" t="str">
            <v>Cerdo</v>
          </cell>
          <cell r="D160" t="str">
            <v>Exportacion Directa</v>
          </cell>
          <cell r="E160">
            <v>1020681</v>
          </cell>
          <cell r="F160" t="str">
            <v>GO MM Loin D@ Fi Cj 12k AP</v>
          </cell>
          <cell r="G160" t="str">
            <v>Lomo</v>
          </cell>
          <cell r="H160" t="str">
            <v>Lomo MM Loin</v>
          </cell>
          <cell r="I160">
            <v>3391</v>
          </cell>
        </row>
        <row r="161">
          <cell r="B161" t="str">
            <v>Exportacion Directa1020704</v>
          </cell>
          <cell r="C161" t="str">
            <v>Cerdo</v>
          </cell>
          <cell r="D161" t="str">
            <v>Exportacion Directa</v>
          </cell>
          <cell r="E161">
            <v>1020704</v>
          </cell>
          <cell r="F161" t="str">
            <v>GO File N@ Va Cj File AP</v>
          </cell>
          <cell r="G161" t="str">
            <v>Filete</v>
          </cell>
          <cell r="H161" t="str">
            <v>Filete c/Cabeza</v>
          </cell>
          <cell r="I161">
            <v>1004</v>
          </cell>
        </row>
        <row r="162">
          <cell r="B162" t="str">
            <v>Exportacion Directa1020715</v>
          </cell>
          <cell r="C162" t="str">
            <v>Cerdo</v>
          </cell>
          <cell r="D162" t="str">
            <v>Exportacion Directa</v>
          </cell>
          <cell r="E162">
            <v>1020715</v>
          </cell>
          <cell r="F162" t="str">
            <v>GO Panc Tec C/cue@ Fi Cj Panc AP</v>
          </cell>
          <cell r="G162" t="str">
            <v>Panceta</v>
          </cell>
          <cell r="H162" t="str">
            <v>Panceta c/Cuero</v>
          </cell>
          <cell r="I162">
            <v>1628</v>
          </cell>
        </row>
        <row r="163">
          <cell r="B163" t="str">
            <v>Exportacion Directa1020731</v>
          </cell>
          <cell r="C163" t="str">
            <v>Cerdo</v>
          </cell>
          <cell r="D163" t="str">
            <v>Exportacion Directa</v>
          </cell>
          <cell r="E163">
            <v>1020731</v>
          </cell>
          <cell r="F163" t="str">
            <v>GO Panc S/tec/cue I@ Fi Cj Panc 4s AP</v>
          </cell>
          <cell r="G163" t="str">
            <v>Panceta</v>
          </cell>
          <cell r="H163" t="str">
            <v>Panceta s/Cuero</v>
          </cell>
          <cell r="I163">
            <v>44417</v>
          </cell>
        </row>
        <row r="164">
          <cell r="B164" t="str">
            <v>Exportacion Directa1020758</v>
          </cell>
          <cell r="C164" t="str">
            <v>Cerdo</v>
          </cell>
          <cell r="D164" t="str">
            <v>Exportacion Directa</v>
          </cell>
          <cell r="E164">
            <v>1020758</v>
          </cell>
          <cell r="F164" t="str">
            <v>GO Lom Vet S/g@ Va Cj ch AP</v>
          </cell>
          <cell r="G164" t="str">
            <v>Lomo</v>
          </cell>
          <cell r="H164" t="str">
            <v>Lomo Vetado</v>
          </cell>
          <cell r="I164">
            <v>13882</v>
          </cell>
        </row>
        <row r="165">
          <cell r="B165" t="str">
            <v>Exportacion Directa1020774</v>
          </cell>
          <cell r="C165" t="str">
            <v>Cerdo</v>
          </cell>
          <cell r="D165" t="str">
            <v>Exportacion Directa</v>
          </cell>
          <cell r="E165">
            <v>1020774</v>
          </cell>
          <cell r="F165" t="str">
            <v>GO Malaya Japon@ Va Cj JP</v>
          </cell>
          <cell r="G165" t="str">
            <v>Prolijado</v>
          </cell>
          <cell r="H165" t="str">
            <v>Prolijado Malaya</v>
          </cell>
          <cell r="I165">
            <v>8844</v>
          </cell>
        </row>
        <row r="166">
          <cell r="B166" t="str">
            <v>Exportacion Directa1020802</v>
          </cell>
          <cell r="C166" t="str">
            <v>Cerdo</v>
          </cell>
          <cell r="D166" t="str">
            <v>Exportacion Directa</v>
          </cell>
          <cell r="E166">
            <v>1020802</v>
          </cell>
          <cell r="F166" t="str">
            <v>GO Panc S/tec N@ Fi Cj 20k AP</v>
          </cell>
          <cell r="G166" t="str">
            <v>Panceta</v>
          </cell>
          <cell r="H166" t="str">
            <v>Panceta s/Cuero</v>
          </cell>
          <cell r="I166">
            <v>45291</v>
          </cell>
        </row>
        <row r="167">
          <cell r="B167" t="str">
            <v>Exportacion Directa1020810</v>
          </cell>
          <cell r="C167" t="str">
            <v>Cerdo</v>
          </cell>
          <cell r="D167" t="str">
            <v>Exportacion Directa</v>
          </cell>
          <cell r="E167">
            <v>1020810</v>
          </cell>
          <cell r="F167" t="str">
            <v>GO Recto@ Cj File AP</v>
          </cell>
          <cell r="G167" t="str">
            <v>Subprod</v>
          </cell>
          <cell r="H167" t="str">
            <v>Subprod Tripa</v>
          </cell>
          <cell r="I167">
            <v>621</v>
          </cell>
        </row>
        <row r="168">
          <cell r="B168" t="str">
            <v>Exportacion Directa1020914</v>
          </cell>
          <cell r="C168" t="str">
            <v>Cerdo</v>
          </cell>
          <cell r="D168" t="str">
            <v>Exportacion Directa</v>
          </cell>
          <cell r="E168">
            <v>1020914</v>
          </cell>
          <cell r="F168" t="str">
            <v>GO Panc Lam 2.5mm@ Cj ch AP</v>
          </cell>
          <cell r="G168" t="str">
            <v>Panceta</v>
          </cell>
          <cell r="H168" t="str">
            <v>Panceta c/Cuero</v>
          </cell>
          <cell r="I168">
            <v>12618</v>
          </cell>
        </row>
        <row r="169">
          <cell r="B169" t="str">
            <v>Exportacion Directa1020990</v>
          </cell>
          <cell r="C169" t="str">
            <v>Cerdo</v>
          </cell>
          <cell r="D169" t="str">
            <v>Exportacion Directa</v>
          </cell>
          <cell r="E169">
            <v>1020990</v>
          </cell>
          <cell r="F169" t="str">
            <v>GO Ganso S/g S/abst DA@ Cj 12k AP</v>
          </cell>
          <cell r="G169" t="str">
            <v>Pierna</v>
          </cell>
          <cell r="H169" t="str">
            <v>Pierna Pulpa Fina</v>
          </cell>
          <cell r="I169">
            <v>158</v>
          </cell>
        </row>
        <row r="170">
          <cell r="B170" t="str">
            <v>Exportacion Directa1020991</v>
          </cell>
          <cell r="C170" t="str">
            <v>Cerdo</v>
          </cell>
          <cell r="D170" t="str">
            <v>Exportacion Directa</v>
          </cell>
          <cell r="E170">
            <v>1020991</v>
          </cell>
          <cell r="F170" t="str">
            <v>GO Asiento C/g DA@ Cj 12k JP</v>
          </cell>
          <cell r="G170" t="str">
            <v>Pierna</v>
          </cell>
          <cell r="H170" t="str">
            <v>Pierna Pulpa Fina</v>
          </cell>
          <cell r="I170">
            <v>13000</v>
          </cell>
        </row>
        <row r="171">
          <cell r="B171" t="str">
            <v>Exportacion Directa1021136</v>
          </cell>
          <cell r="C171" t="str">
            <v>Cerdo</v>
          </cell>
          <cell r="D171" t="str">
            <v>Exportacion Directa</v>
          </cell>
          <cell r="E171">
            <v>1021136</v>
          </cell>
          <cell r="F171" t="str">
            <v>GO Tráquea@ Cj Lom Ctro AP</v>
          </cell>
          <cell r="G171" t="str">
            <v>Subprod</v>
          </cell>
          <cell r="H171" t="str">
            <v>Subprod Visceras</v>
          </cell>
          <cell r="I171">
            <v>9800</v>
          </cell>
        </row>
        <row r="172">
          <cell r="B172" t="str">
            <v>Exportacion Directa1021533</v>
          </cell>
          <cell r="C172" t="str">
            <v>Cerdo</v>
          </cell>
          <cell r="D172" t="str">
            <v>Exportacion Directa</v>
          </cell>
          <cell r="E172">
            <v>1021533</v>
          </cell>
          <cell r="F172" t="str">
            <v>GO Panc Mit@ Va Cj 20k AP</v>
          </cell>
          <cell r="G172" t="str">
            <v>Panceta</v>
          </cell>
          <cell r="H172" t="str">
            <v>Panceta s/Cuero</v>
          </cell>
          <cell r="I172">
            <v>0</v>
          </cell>
        </row>
        <row r="173">
          <cell r="B173" t="str">
            <v>Exportacion Directa1021603</v>
          </cell>
          <cell r="C173" t="str">
            <v>Cerdo</v>
          </cell>
          <cell r="D173" t="str">
            <v>Exportacion Directa</v>
          </cell>
          <cell r="E173">
            <v>1021603</v>
          </cell>
          <cell r="F173" t="str">
            <v>GO MM Loin L (MC4-5)@ Fi Cj ch JP</v>
          </cell>
          <cell r="G173" t="str">
            <v>Lomo</v>
          </cell>
          <cell r="H173" t="str">
            <v>Lomo MM Loin</v>
          </cell>
          <cell r="I173">
            <v>14792</v>
          </cell>
        </row>
        <row r="174">
          <cell r="B174" t="str">
            <v>Exportacion Directa1021609</v>
          </cell>
          <cell r="C174" t="str">
            <v>Cerdo</v>
          </cell>
          <cell r="D174" t="str">
            <v>Exportacion Directa</v>
          </cell>
          <cell r="E174">
            <v>1021609</v>
          </cell>
          <cell r="F174" t="str">
            <v>GO File C/cab@ IWP Cj 10k SC</v>
          </cell>
          <cell r="G174" t="str">
            <v>Filete</v>
          </cell>
          <cell r="H174" t="str">
            <v>Filete c/Cabeza</v>
          </cell>
          <cell r="I174">
            <v>43774</v>
          </cell>
        </row>
        <row r="175">
          <cell r="B175" t="str">
            <v>Exportacion Directa1022282</v>
          </cell>
          <cell r="C175" t="str">
            <v>Cerdo</v>
          </cell>
          <cell r="D175" t="str">
            <v>Exportacion Directa</v>
          </cell>
          <cell r="E175">
            <v>1022282</v>
          </cell>
          <cell r="F175" t="str">
            <v>GO Malaya Japon@ Vp Fi Cj 20k AP</v>
          </cell>
          <cell r="G175" t="str">
            <v>Prolijado</v>
          </cell>
          <cell r="H175" t="str">
            <v>Prolijado Malaya</v>
          </cell>
          <cell r="I175">
            <v>0</v>
          </cell>
        </row>
        <row r="176">
          <cell r="B176" t="str">
            <v>Exportacion Directa1022313</v>
          </cell>
          <cell r="C176" t="str">
            <v>Cerdo</v>
          </cell>
          <cell r="D176" t="str">
            <v>Exportacion Directa</v>
          </cell>
          <cell r="E176">
            <v>1022313</v>
          </cell>
          <cell r="F176" t="str">
            <v>GO CC Loin T@ Fi Cj AP</v>
          </cell>
          <cell r="G176" t="str">
            <v>Lomo</v>
          </cell>
          <cell r="H176" t="str">
            <v>Lomo CC Loin</v>
          </cell>
          <cell r="I176">
            <v>7069</v>
          </cell>
        </row>
        <row r="177">
          <cell r="B177" t="str">
            <v>Exportacion Directa1022326</v>
          </cell>
          <cell r="C177" t="str">
            <v>Cerdo</v>
          </cell>
          <cell r="D177" t="str">
            <v>Exportacion Directa</v>
          </cell>
          <cell r="E177">
            <v>1022326</v>
          </cell>
          <cell r="F177" t="str">
            <v>GO CC Loin L (S/T)@ Fi Cj AP</v>
          </cell>
          <cell r="G177" t="str">
            <v>Lomo</v>
          </cell>
          <cell r="H177" t="str">
            <v>Lomo CC Loin</v>
          </cell>
          <cell r="I177">
            <v>17089</v>
          </cell>
        </row>
        <row r="178">
          <cell r="B178" t="str">
            <v>Exportacion Directa1022370</v>
          </cell>
          <cell r="C178" t="str">
            <v>Cerdo</v>
          </cell>
          <cell r="D178" t="str">
            <v>Exportacion Directa</v>
          </cell>
          <cell r="E178">
            <v>1022370</v>
          </cell>
          <cell r="F178" t="str">
            <v>GO MM Loin LL (29-32 VP)@ Bo Cj AP</v>
          </cell>
          <cell r="G178" t="str">
            <v>Lomo</v>
          </cell>
          <cell r="H178" t="str">
            <v>Lomo MM Loin</v>
          </cell>
          <cell r="I178">
            <v>19574</v>
          </cell>
        </row>
        <row r="179">
          <cell r="B179" t="str">
            <v>Exportacion Directa1022371</v>
          </cell>
          <cell r="C179" t="str">
            <v>Cerdo</v>
          </cell>
          <cell r="D179" t="str">
            <v>Exportacion Directa</v>
          </cell>
          <cell r="E179">
            <v>1022371</v>
          </cell>
          <cell r="F179" t="str">
            <v>GO Panc S/tec SP@ Fi Cj AP</v>
          </cell>
          <cell r="G179" t="str">
            <v>Panceta</v>
          </cell>
          <cell r="H179" t="str">
            <v>Panceta s/Cuero</v>
          </cell>
          <cell r="I179">
            <v>27899</v>
          </cell>
        </row>
        <row r="180">
          <cell r="B180" t="str">
            <v>Exportacion Directa1022472</v>
          </cell>
          <cell r="C180" t="str">
            <v>Cerdo</v>
          </cell>
          <cell r="D180" t="str">
            <v>Exportacion Directa</v>
          </cell>
          <cell r="E180">
            <v>1022472</v>
          </cell>
          <cell r="F180" t="str">
            <v>GO Lom Ctro S/Tecla(OY)Mit@ Cj Tf 20k AP</v>
          </cell>
          <cell r="G180" t="str">
            <v>Lomo</v>
          </cell>
          <cell r="H180" t="str">
            <v>Lomo Centro</v>
          </cell>
          <cell r="I180">
            <v>0</v>
          </cell>
        </row>
        <row r="181">
          <cell r="B181" t="str">
            <v>Exportacion Directa1022499</v>
          </cell>
          <cell r="C181" t="str">
            <v>Cerdo</v>
          </cell>
          <cell r="D181" t="str">
            <v>Exportacion Directa</v>
          </cell>
          <cell r="E181">
            <v>1022499</v>
          </cell>
          <cell r="F181" t="str">
            <v>GO Lom Vet Mit@ 4 Bo Cj 10k AP</v>
          </cell>
          <cell r="G181" t="str">
            <v>Lomo</v>
          </cell>
          <cell r="H181" t="str">
            <v>Lomo Vetado</v>
          </cell>
          <cell r="I181">
            <v>23736</v>
          </cell>
        </row>
        <row r="182">
          <cell r="B182" t="str">
            <v>Exportacion Directa1022587</v>
          </cell>
          <cell r="C182" t="str">
            <v>Cerdo</v>
          </cell>
          <cell r="D182" t="str">
            <v>Exportacion Directa</v>
          </cell>
          <cell r="E182">
            <v>1022587</v>
          </cell>
          <cell r="F182" t="str">
            <v>GO CC Loin L (S/T) 45@ Fi Cj AP</v>
          </cell>
          <cell r="G182" t="str">
            <v>Lomo</v>
          </cell>
          <cell r="H182" t="str">
            <v>Lomo CC Loin</v>
          </cell>
          <cell r="I182">
            <v>4017</v>
          </cell>
        </row>
        <row r="183">
          <cell r="B183" t="str">
            <v>Exportacion Directa1022600</v>
          </cell>
          <cell r="C183" t="str">
            <v>Cerdo</v>
          </cell>
          <cell r="D183" t="str">
            <v>Exportacion Directa</v>
          </cell>
          <cell r="E183">
            <v>1022600</v>
          </cell>
          <cell r="F183" t="str">
            <v>GO Lom Vet 2 a 2,3k@ Fi Verd Cj AP</v>
          </cell>
          <cell r="G183" t="str">
            <v>Lomo</v>
          </cell>
          <cell r="H183" t="str">
            <v>Lomo Vetado</v>
          </cell>
          <cell r="I183">
            <v>15692</v>
          </cell>
        </row>
        <row r="184">
          <cell r="B184" t="str">
            <v>Exportacion Directa1022664</v>
          </cell>
          <cell r="C184" t="str">
            <v>Cerdo</v>
          </cell>
          <cell r="D184" t="str">
            <v>Exportacion Directa</v>
          </cell>
          <cell r="E184">
            <v>1022664</v>
          </cell>
          <cell r="F184" t="str">
            <v>GO CC Loin L (S/T) (DF)@ Fi Cj AP</v>
          </cell>
          <cell r="G184" t="str">
            <v>Lomo</v>
          </cell>
          <cell r="H184" t="str">
            <v>Lomo CC Loin</v>
          </cell>
          <cell r="I184">
            <v>66114</v>
          </cell>
        </row>
        <row r="185">
          <cell r="B185" t="str">
            <v>Exportacion Directa1022817</v>
          </cell>
          <cell r="C185" t="str">
            <v>Cerdo</v>
          </cell>
          <cell r="D185" t="str">
            <v>Exportacion Directa</v>
          </cell>
          <cell r="E185">
            <v>1022817</v>
          </cell>
          <cell r="F185" t="str">
            <v>GO Lom Vet L@ VP Cj Lom Vet Mad AP</v>
          </cell>
          <cell r="G185" t="str">
            <v>Muestra</v>
          </cell>
          <cell r="H185" t="str">
            <v>Muestra</v>
          </cell>
          <cell r="I185">
            <v>0</v>
          </cell>
        </row>
        <row r="186">
          <cell r="B186" t="str">
            <v>Exportacion Directa1022869</v>
          </cell>
          <cell r="C186" t="str">
            <v>Cerdo</v>
          </cell>
          <cell r="D186" t="str">
            <v>Exportacion Directa</v>
          </cell>
          <cell r="E186">
            <v>1022869</v>
          </cell>
          <cell r="F186" t="str">
            <v>GO Hso Pecho@ Cj 10k AP</v>
          </cell>
          <cell r="G186" t="str">
            <v>Huesos</v>
          </cell>
          <cell r="H186" t="str">
            <v>Huesos Cuarto Centra</v>
          </cell>
          <cell r="I186">
            <v>0</v>
          </cell>
        </row>
        <row r="187">
          <cell r="B187" t="str">
            <v>Exportacion Directa1022901</v>
          </cell>
          <cell r="C187" t="str">
            <v>Cerdo</v>
          </cell>
          <cell r="D187" t="str">
            <v>Exportacion Directa</v>
          </cell>
          <cell r="E187">
            <v>1022901</v>
          </cell>
          <cell r="F187" t="str">
            <v>GO Panc Tec S/Cue L@ Fi CJ Ch AP</v>
          </cell>
          <cell r="G187" t="str">
            <v>Panceta</v>
          </cell>
          <cell r="H187" t="str">
            <v>Panceta s/Cuero</v>
          </cell>
          <cell r="I187">
            <v>0</v>
          </cell>
        </row>
        <row r="188">
          <cell r="B188" t="str">
            <v>Exportacion Directa1022919</v>
          </cell>
          <cell r="C188" t="str">
            <v>Cerdo</v>
          </cell>
          <cell r="D188" t="str">
            <v>Exportacion Directa</v>
          </cell>
          <cell r="E188">
            <v>1022919</v>
          </cell>
          <cell r="F188" t="str">
            <v>GO MM LOIN S VP@ Cj 10k AP</v>
          </cell>
          <cell r="G188" t="str">
            <v>Lomo</v>
          </cell>
          <cell r="H188" t="str">
            <v>Lomo MM Loin</v>
          </cell>
          <cell r="I188">
            <v>0</v>
          </cell>
        </row>
        <row r="189">
          <cell r="B189" t="str">
            <v>Exportacion Directa1022931</v>
          </cell>
          <cell r="C189" t="str">
            <v>Cerdo</v>
          </cell>
          <cell r="D189" t="str">
            <v>Exportacion Directa</v>
          </cell>
          <cell r="E189">
            <v>1022931</v>
          </cell>
          <cell r="F189" t="str">
            <v>GO File C/cab 6x1@ VP Cj AP</v>
          </cell>
          <cell r="G189" t="str">
            <v>Filete</v>
          </cell>
          <cell r="H189" t="str">
            <v>Filete c/Cabeza</v>
          </cell>
          <cell r="I189">
            <v>26565</v>
          </cell>
        </row>
        <row r="190">
          <cell r="B190" t="str">
            <v>Exportacion Directa1022987</v>
          </cell>
          <cell r="C190" t="str">
            <v>Cerdo</v>
          </cell>
          <cell r="D190" t="str">
            <v>Exportacion Directa</v>
          </cell>
          <cell r="E190">
            <v>1022987</v>
          </cell>
          <cell r="F190" t="str">
            <v>GO Lom Tocino@ Bo Cj 20k AP</v>
          </cell>
          <cell r="G190" t="str">
            <v>Plancha</v>
          </cell>
          <cell r="H190" t="str">
            <v>Plancha s/Cuero</v>
          </cell>
          <cell r="I190">
            <v>38592</v>
          </cell>
        </row>
        <row r="191">
          <cell r="B191" t="str">
            <v>Exportacion Directa1022990</v>
          </cell>
          <cell r="C191" t="str">
            <v>Cerdo</v>
          </cell>
          <cell r="D191" t="str">
            <v>Exportacion Directa</v>
          </cell>
          <cell r="E191">
            <v>1022990</v>
          </cell>
          <cell r="F191" t="str">
            <v>GO Panc Tec S/cue VP@ Cj ch AP</v>
          </cell>
          <cell r="G191" t="str">
            <v>Panceta</v>
          </cell>
          <cell r="H191" t="str">
            <v>Panceta s/Cuero</v>
          </cell>
          <cell r="I191">
            <v>0</v>
          </cell>
        </row>
        <row r="192">
          <cell r="B192" t="str">
            <v>Exportacion Directa1023051</v>
          </cell>
          <cell r="C192" t="str">
            <v>Cerdo</v>
          </cell>
          <cell r="D192" t="str">
            <v>Exportacion Directa</v>
          </cell>
          <cell r="E192">
            <v>1023051</v>
          </cell>
          <cell r="F192" t="str">
            <v>GO Lom Vet L@ Fi Cj Lom Vet AP</v>
          </cell>
          <cell r="G192" t="str">
            <v>Lomo</v>
          </cell>
          <cell r="H192" t="str">
            <v>Lomo Vetado</v>
          </cell>
          <cell r="I192">
            <v>0</v>
          </cell>
        </row>
        <row r="193">
          <cell r="B193" t="str">
            <v>Exportacion Directa1023055</v>
          </cell>
          <cell r="C193" t="str">
            <v>Cerdo</v>
          </cell>
          <cell r="D193" t="str">
            <v>Exportacion Directa</v>
          </cell>
          <cell r="E193">
            <v>1023055</v>
          </cell>
          <cell r="F193" t="str">
            <v>GO Lom Vet M@ Fi Cj Lom Vet AP</v>
          </cell>
          <cell r="G193" t="str">
            <v>Lomo</v>
          </cell>
          <cell r="H193" t="str">
            <v>Lomo Vetado</v>
          </cell>
          <cell r="I193">
            <v>10538</v>
          </cell>
        </row>
        <row r="194">
          <cell r="B194" t="str">
            <v>Exportacion Directa1023163</v>
          </cell>
          <cell r="C194" t="str">
            <v>Cerdo</v>
          </cell>
          <cell r="D194" t="str">
            <v>Exportacion Directa</v>
          </cell>
          <cell r="E194">
            <v>1023163</v>
          </cell>
          <cell r="F194" t="str">
            <v>GO Lom Vet &gt;2.0@ Fi Cj 8k AP</v>
          </cell>
          <cell r="G194" t="str">
            <v>Lomo</v>
          </cell>
          <cell r="H194" t="str">
            <v>Lomo Vetado</v>
          </cell>
          <cell r="I194">
            <v>15836</v>
          </cell>
        </row>
        <row r="195">
          <cell r="B195" t="str">
            <v>Exportacion Directa1023194</v>
          </cell>
          <cell r="C195" t="str">
            <v>Cerdo</v>
          </cell>
          <cell r="D195" t="str">
            <v>Exportacion Directa</v>
          </cell>
          <cell r="E195">
            <v>1023194</v>
          </cell>
          <cell r="F195" t="str">
            <v>GO Cne Falda Panc@ Bo Cj AP</v>
          </cell>
          <cell r="G195" t="str">
            <v>Panceta</v>
          </cell>
          <cell r="H195" t="str">
            <v>Panceta s/Cuero</v>
          </cell>
          <cell r="I195">
            <v>8936</v>
          </cell>
        </row>
        <row r="196">
          <cell r="B196" t="str">
            <v>Exportacion Directa1023301</v>
          </cell>
          <cell r="C196" t="str">
            <v>Cerdo</v>
          </cell>
          <cell r="D196" t="str">
            <v>Exportacion Directa</v>
          </cell>
          <cell r="E196">
            <v>1023301</v>
          </cell>
          <cell r="F196" t="str">
            <v>GO CC Loin LL@ Bo Cj Lom Mad AP</v>
          </cell>
          <cell r="G196" t="str">
            <v>Lomo</v>
          </cell>
          <cell r="H196" t="str">
            <v>Lomo CC Loin</v>
          </cell>
          <cell r="I196">
            <v>0</v>
          </cell>
        </row>
        <row r="197">
          <cell r="B197" t="str">
            <v>Exportacion Directa1023349</v>
          </cell>
          <cell r="C197" t="str">
            <v>Cerdo</v>
          </cell>
          <cell r="D197" t="str">
            <v>Exportacion Directa</v>
          </cell>
          <cell r="E197">
            <v>1023349</v>
          </cell>
          <cell r="F197" t="str">
            <v>GO Lom Tecla VP@ Cj Lom Ctro</v>
          </cell>
          <cell r="G197" t="str">
            <v>Lomo</v>
          </cell>
          <cell r="H197" t="str">
            <v>Lomo Centro</v>
          </cell>
          <cell r="I197">
            <v>4393</v>
          </cell>
        </row>
        <row r="198">
          <cell r="B198" t="str">
            <v>Exportacion Directa1023350</v>
          </cell>
          <cell r="C198" t="str">
            <v>Cerdo</v>
          </cell>
          <cell r="D198" t="str">
            <v>Exportacion Directa</v>
          </cell>
          <cell r="E198">
            <v>1023350</v>
          </cell>
          <cell r="F198" t="str">
            <v>Lom Vet &gt;2.0@ VP Cj Lom Vet AP</v>
          </cell>
          <cell r="G198" t="str">
            <v>Lomo</v>
          </cell>
          <cell r="H198" t="str">
            <v>Lomo Vetado</v>
          </cell>
          <cell r="I198">
            <v>15287</v>
          </cell>
        </row>
        <row r="199">
          <cell r="B199" t="str">
            <v>Exportacion Directa1023351</v>
          </cell>
          <cell r="C199" t="str">
            <v>Cerdo</v>
          </cell>
          <cell r="D199" t="str">
            <v>Exportacion Directa</v>
          </cell>
          <cell r="E199">
            <v>1023351</v>
          </cell>
          <cell r="F199" t="str">
            <v>GO Panc S/tec L @VP Cj AP</v>
          </cell>
          <cell r="G199" t="str">
            <v>Panceta</v>
          </cell>
          <cell r="H199" t="str">
            <v>Panceta s/Cuero</v>
          </cell>
          <cell r="I199">
            <v>6152</v>
          </cell>
        </row>
        <row r="200">
          <cell r="B200" t="str">
            <v>Exportacion Directa1023352</v>
          </cell>
          <cell r="C200" t="str">
            <v>Cerdo</v>
          </cell>
          <cell r="D200" t="str">
            <v>Exportacion Directa</v>
          </cell>
          <cell r="E200">
            <v>1023352</v>
          </cell>
          <cell r="F200" t="str">
            <v>GO Panc Tec S/cue@ R VP Cj ch AP</v>
          </cell>
          <cell r="G200" t="str">
            <v>Panceta</v>
          </cell>
          <cell r="H200" t="str">
            <v>Panceta s/Cuero</v>
          </cell>
          <cell r="I200">
            <v>51787</v>
          </cell>
        </row>
        <row r="201">
          <cell r="B201" t="str">
            <v>Agro Sudamerica1030224</v>
          </cell>
          <cell r="C201" t="str">
            <v>Pavo</v>
          </cell>
          <cell r="D201" t="str">
            <v>Agro Sudamerica</v>
          </cell>
          <cell r="E201">
            <v>1030224</v>
          </cell>
          <cell r="F201" t="str">
            <v>PV Tru Larg@ Bo Cj 15k AS</v>
          </cell>
          <cell r="G201" t="str">
            <v>Trutro</v>
          </cell>
          <cell r="H201" t="str">
            <v>Trutro Largo</v>
          </cell>
          <cell r="I201">
            <v>0</v>
          </cell>
        </row>
        <row r="202">
          <cell r="B202" t="str">
            <v>Agro Sudamerica1030332</v>
          </cell>
          <cell r="C202" t="str">
            <v>Pavo</v>
          </cell>
          <cell r="D202" t="str">
            <v>Agro Sudamerica</v>
          </cell>
          <cell r="E202">
            <v>1030332</v>
          </cell>
          <cell r="F202" t="str">
            <v>PV Tru Ala@ Ex Bo Cj AS</v>
          </cell>
          <cell r="G202" t="str">
            <v>Ala</v>
          </cell>
          <cell r="H202" t="str">
            <v>Ala Trutro</v>
          </cell>
          <cell r="I202">
            <v>0</v>
          </cell>
        </row>
        <row r="203">
          <cell r="B203" t="str">
            <v>Agro Sudamerica1030498</v>
          </cell>
          <cell r="C203" t="str">
            <v>Pavo</v>
          </cell>
          <cell r="D203" t="str">
            <v>Agro Sudamerica</v>
          </cell>
          <cell r="E203">
            <v>1030498</v>
          </cell>
          <cell r="F203" t="str">
            <v>PV Contre@ Bo Cj 10k AS</v>
          </cell>
          <cell r="G203" t="str">
            <v>Menudencias</v>
          </cell>
          <cell r="H203" t="str">
            <v>Menudencias Contre</v>
          </cell>
          <cell r="I203">
            <v>0</v>
          </cell>
        </row>
        <row r="204">
          <cell r="B204" t="str">
            <v>Agro Sudamerica1030545</v>
          </cell>
          <cell r="C204" t="str">
            <v>Pavo</v>
          </cell>
          <cell r="D204" t="str">
            <v>Agro Sudamerica</v>
          </cell>
          <cell r="E204">
            <v>1030545</v>
          </cell>
          <cell r="F204" t="str">
            <v>PV TruDeh Cort S/h S/p@ Bo Cj AS</v>
          </cell>
          <cell r="G204" t="str">
            <v>Trutro Desh</v>
          </cell>
          <cell r="H204" t="str">
            <v>Trutro Desh Corto</v>
          </cell>
          <cell r="I204">
            <v>0</v>
          </cell>
        </row>
        <row r="205">
          <cell r="B205" t="str">
            <v>Agro Sudamerica1030670</v>
          </cell>
          <cell r="C205" t="str">
            <v>Pavo</v>
          </cell>
          <cell r="D205" t="str">
            <v>Agro Sudamerica</v>
          </cell>
          <cell r="E205">
            <v>1030670</v>
          </cell>
          <cell r="F205" t="str">
            <v>PV PchDeh S/p c/f MA@ Cj 15k AS</v>
          </cell>
          <cell r="G205" t="str">
            <v>Pech Desh</v>
          </cell>
          <cell r="H205" t="str">
            <v>Pech Desh s/Piel</v>
          </cell>
          <cell r="I205">
            <v>0</v>
          </cell>
        </row>
        <row r="206">
          <cell r="B206" t="str">
            <v>Agro Sudamerica1030720</v>
          </cell>
          <cell r="C206" t="str">
            <v>Pavo</v>
          </cell>
          <cell r="D206" t="str">
            <v>Agro Sudamerica</v>
          </cell>
          <cell r="E206">
            <v>1030720</v>
          </cell>
          <cell r="F206" t="str">
            <v>PV Piel Tru@ Bo Cj AS</v>
          </cell>
          <cell r="G206" t="str">
            <v>Recortes</v>
          </cell>
          <cell r="H206" t="str">
            <v>Recortes Piel</v>
          </cell>
          <cell r="I206">
            <v>0</v>
          </cell>
        </row>
        <row r="207">
          <cell r="B207" t="str">
            <v>Agro Sudamerica1030732</v>
          </cell>
          <cell r="C207" t="str">
            <v>Pavo</v>
          </cell>
          <cell r="D207" t="str">
            <v>Agro Sudamerica</v>
          </cell>
          <cell r="E207">
            <v>1030732</v>
          </cell>
          <cell r="F207" t="str">
            <v>PV PchDeh Mrps C/piel@ Cj 18k AS</v>
          </cell>
          <cell r="G207" t="str">
            <v>Pech Desh</v>
          </cell>
          <cell r="H207" t="str">
            <v>Pech Desh c/Piel</v>
          </cell>
          <cell r="I207">
            <v>0</v>
          </cell>
        </row>
        <row r="208">
          <cell r="B208" t="str">
            <v>Agro Sudamerica1030739</v>
          </cell>
          <cell r="C208" t="str">
            <v>Pavo</v>
          </cell>
          <cell r="D208" t="str">
            <v>Agro Sudamerica</v>
          </cell>
          <cell r="E208">
            <v>1030739</v>
          </cell>
          <cell r="F208" t="str">
            <v>PV MA Tru Ala@ Bo Cj 15k AS</v>
          </cell>
          <cell r="G208" t="str">
            <v>Ala</v>
          </cell>
          <cell r="H208" t="str">
            <v>Ala Trutro</v>
          </cell>
          <cell r="I208">
            <v>0</v>
          </cell>
        </row>
        <row r="209">
          <cell r="B209" t="str">
            <v>Agro Sudamerica1030780</v>
          </cell>
          <cell r="C209" t="str">
            <v>Pavo</v>
          </cell>
          <cell r="D209" t="str">
            <v>Agro Sudamerica</v>
          </cell>
          <cell r="E209">
            <v>1030780</v>
          </cell>
          <cell r="F209" t="str">
            <v>PV Pch Ent c/p s/m@ Bo Cj 20k AS</v>
          </cell>
          <cell r="G209" t="str">
            <v>Pech</v>
          </cell>
          <cell r="H209" t="str">
            <v>Pech Entera</v>
          </cell>
          <cell r="I209">
            <v>0</v>
          </cell>
        </row>
        <row r="210">
          <cell r="B210" t="str">
            <v>Agrosuper Asia1030309</v>
          </cell>
          <cell r="C210" t="str">
            <v>Pavo</v>
          </cell>
          <cell r="D210" t="str">
            <v>Agrosuper Asia</v>
          </cell>
          <cell r="E210">
            <v>1030309</v>
          </cell>
          <cell r="F210" t="str">
            <v>PV Cog MA 15 kg@ Bo Cj 15k SO</v>
          </cell>
          <cell r="G210" t="str">
            <v>Menudencias</v>
          </cell>
          <cell r="H210" t="str">
            <v>Menudencias Cogote</v>
          </cell>
          <cell r="I210">
            <v>0</v>
          </cell>
        </row>
        <row r="211">
          <cell r="B211" t="str">
            <v>Agrosuper Asia1030535</v>
          </cell>
          <cell r="C211" t="str">
            <v>Pavo</v>
          </cell>
          <cell r="D211" t="str">
            <v>Agrosuper Asia</v>
          </cell>
          <cell r="E211">
            <v>1030535</v>
          </cell>
          <cell r="F211" t="str">
            <v>PV Tru Larg MA@ Bo Cj SO</v>
          </cell>
          <cell r="G211" t="str">
            <v>Trutro</v>
          </cell>
          <cell r="H211" t="str">
            <v>Trutro Largo</v>
          </cell>
          <cell r="I211">
            <v>0</v>
          </cell>
        </row>
        <row r="212">
          <cell r="B212" t="str">
            <v>Agrosuper Asia1030542</v>
          </cell>
          <cell r="C212" t="str">
            <v>Pavo</v>
          </cell>
          <cell r="D212" t="str">
            <v>Agrosuper Asia</v>
          </cell>
          <cell r="E212">
            <v>1030542</v>
          </cell>
          <cell r="F212" t="str">
            <v>PV PchDeh S/p S/f@ Bo Cj 15k SO</v>
          </cell>
          <cell r="G212" t="str">
            <v>Pech Desh</v>
          </cell>
          <cell r="H212" t="str">
            <v>Pech Desh s/Piel</v>
          </cell>
          <cell r="I212">
            <v>0</v>
          </cell>
        </row>
        <row r="213">
          <cell r="B213" t="str">
            <v>Agro Sudamerica1010877</v>
          </cell>
          <cell r="C213" t="str">
            <v>Pollo</v>
          </cell>
          <cell r="D213" t="str">
            <v>Agro Sudamerica</v>
          </cell>
          <cell r="E213">
            <v>1010877</v>
          </cell>
          <cell r="F213" t="str">
            <v>PO Molleja Mrps@ Cj 10k AS</v>
          </cell>
          <cell r="G213" t="str">
            <v>Menudencias</v>
          </cell>
          <cell r="H213" t="str">
            <v>Menudencias Contre</v>
          </cell>
          <cell r="I213">
            <v>124984</v>
          </cell>
        </row>
        <row r="214">
          <cell r="B214" t="str">
            <v>Agro Sudamerica1011042</v>
          </cell>
          <cell r="C214" t="str">
            <v>Pollo</v>
          </cell>
          <cell r="D214" t="str">
            <v>Agro Sudamerica</v>
          </cell>
          <cell r="E214">
            <v>1011042</v>
          </cell>
          <cell r="F214" t="str">
            <v>PO Pta Espinaz@ Cj 10k AS</v>
          </cell>
          <cell r="G214" t="str">
            <v>Cazuela</v>
          </cell>
          <cell r="H214" t="str">
            <v>Cazuela Espinazo</v>
          </cell>
          <cell r="I214">
            <v>0</v>
          </cell>
        </row>
        <row r="215">
          <cell r="B215" t="str">
            <v>Agro Sudamerica1011047</v>
          </cell>
          <cell r="C215" t="str">
            <v>Pollo</v>
          </cell>
          <cell r="D215" t="str">
            <v>Agro Sudamerica</v>
          </cell>
          <cell r="E215">
            <v>1011047</v>
          </cell>
          <cell r="F215" t="str">
            <v>PO PchDeh &gt;170g NMr@ Cj 10k SP</v>
          </cell>
          <cell r="G215" t="str">
            <v>Pechuga Desh</v>
          </cell>
          <cell r="H215" t="str">
            <v>Pechuga Desh s/Piel</v>
          </cell>
          <cell r="I215">
            <v>0</v>
          </cell>
        </row>
        <row r="216">
          <cell r="B216" t="str">
            <v>Agro Sudamerica1011250</v>
          </cell>
          <cell r="C216" t="str">
            <v>Pollo</v>
          </cell>
          <cell r="D216" t="str">
            <v>Agro Sudamerica</v>
          </cell>
          <cell r="E216">
            <v>1011250</v>
          </cell>
          <cell r="F216" t="str">
            <v>PO PchDeh NMr s/cal 4x10@ Cj 20k Am AS</v>
          </cell>
          <cell r="G216" t="str">
            <v>Pechuga Desh</v>
          </cell>
          <cell r="H216" t="str">
            <v>Pechuga Desh s/Piel</v>
          </cell>
          <cell r="I216">
            <v>0</v>
          </cell>
        </row>
        <row r="217">
          <cell r="B217" t="str">
            <v>Agro Sudamerica1011290</v>
          </cell>
          <cell r="C217" t="str">
            <v>Pollo</v>
          </cell>
          <cell r="D217" t="str">
            <v>Agro Sudamerica</v>
          </cell>
          <cell r="E217">
            <v>1011290</v>
          </cell>
          <cell r="F217" t="str">
            <v>PO Pch Piel@ Cj 20k AS</v>
          </cell>
          <cell r="G217" t="str">
            <v>Subprod</v>
          </cell>
          <cell r="H217" t="str">
            <v>Subprod Piel</v>
          </cell>
          <cell r="I217">
            <v>0</v>
          </cell>
        </row>
        <row r="218">
          <cell r="B218" t="str">
            <v>Agro Sudamerica1011421</v>
          </cell>
          <cell r="C218" t="str">
            <v>Pollo</v>
          </cell>
          <cell r="D218" t="str">
            <v>Agro Sudamerica</v>
          </cell>
          <cell r="E218">
            <v>1011421</v>
          </cell>
          <cell r="F218" t="str">
            <v>PO Ppa Esp 50 Pim@ Cj 20k AS</v>
          </cell>
          <cell r="G218" t="str">
            <v>Carne Recuperada</v>
          </cell>
          <cell r="H218" t="str">
            <v>Carne Recuperada Pul</v>
          </cell>
          <cell r="I218">
            <v>604441</v>
          </cell>
        </row>
        <row r="219">
          <cell r="B219" t="str">
            <v>Agro Sudamerica1011422</v>
          </cell>
          <cell r="C219" t="str">
            <v>Pollo</v>
          </cell>
          <cell r="D219" t="str">
            <v>Agro Sudamerica</v>
          </cell>
          <cell r="E219">
            <v>1011422</v>
          </cell>
          <cell r="F219" t="str">
            <v>PO Pch Piel Pim 50 ppm@ Cj 14 AS</v>
          </cell>
          <cell r="G219" t="str">
            <v>Subprod</v>
          </cell>
          <cell r="H219" t="str">
            <v>Subprod Piel</v>
          </cell>
          <cell r="I219">
            <v>0</v>
          </cell>
        </row>
        <row r="220">
          <cell r="B220" t="str">
            <v>Agro Sudamerica1011558</v>
          </cell>
          <cell r="C220" t="str">
            <v>Pollo</v>
          </cell>
          <cell r="D220" t="str">
            <v>Agro Sudamerica</v>
          </cell>
          <cell r="E220">
            <v>1011558</v>
          </cell>
          <cell r="F220" t="str">
            <v>PO Ppa Esp@ 2 blo x 10k Cj AS</v>
          </cell>
          <cell r="G220" t="str">
            <v>Carne Recuperada</v>
          </cell>
          <cell r="H220" t="str">
            <v>Carne Recuperada Pul</v>
          </cell>
          <cell r="I220">
            <v>241117</v>
          </cell>
        </row>
        <row r="221">
          <cell r="B221" t="str">
            <v>Agro Sudamerica1011582</v>
          </cell>
          <cell r="C221" t="str">
            <v>Pollo</v>
          </cell>
          <cell r="D221" t="str">
            <v>Agro Sudamerica</v>
          </cell>
          <cell r="E221">
            <v>1011582</v>
          </cell>
          <cell r="F221" t="str">
            <v>GA S/m@ Gr Cj bca AS</v>
          </cell>
          <cell r="G221" t="str">
            <v>Reproductor</v>
          </cell>
          <cell r="H221" t="str">
            <v>Reproductor Gallina</v>
          </cell>
          <cell r="I221">
            <v>0</v>
          </cell>
        </row>
        <row r="222">
          <cell r="B222" t="str">
            <v>Agro Sudamerica1011888</v>
          </cell>
          <cell r="C222" t="str">
            <v>Pollo</v>
          </cell>
          <cell r="D222" t="str">
            <v>Agro Sudamerica</v>
          </cell>
          <cell r="E222">
            <v>1011888</v>
          </cell>
          <cell r="F222" t="str">
            <v>PO Piel de pollo@ CJ As</v>
          </cell>
          <cell r="G222" t="str">
            <v>Subprod</v>
          </cell>
          <cell r="H222" t="str">
            <v>Subprod Piel</v>
          </cell>
          <cell r="I222">
            <v>0</v>
          </cell>
        </row>
        <row r="223">
          <cell r="B223" t="str">
            <v>Agro Sudamerica1011939</v>
          </cell>
          <cell r="C223" t="str">
            <v>Pollo</v>
          </cell>
          <cell r="D223" t="str">
            <v>Agro Sudamerica</v>
          </cell>
          <cell r="E223">
            <v>1011939</v>
          </cell>
          <cell r="F223" t="str">
            <v>PO Tru Larg@ NNII Cj 15k</v>
          </cell>
          <cell r="G223" t="str">
            <v>Trutro</v>
          </cell>
          <cell r="H223" t="str">
            <v>Trutro Largo</v>
          </cell>
          <cell r="I223">
            <v>0</v>
          </cell>
        </row>
        <row r="224">
          <cell r="B224" t="str">
            <v>Agro Sudamerica1012207</v>
          </cell>
          <cell r="C224" t="str">
            <v>Pollo</v>
          </cell>
          <cell r="D224" t="str">
            <v>Agro Sudamerica</v>
          </cell>
          <cell r="E224">
            <v>1012207</v>
          </cell>
          <cell r="F224" t="str">
            <v>PO Ctre Mrps@ Bo 12x1k Cj AS</v>
          </cell>
          <cell r="G224" t="str">
            <v>Menudencias</v>
          </cell>
          <cell r="H224" t="str">
            <v>Menudencias Contre</v>
          </cell>
          <cell r="I224">
            <v>41500</v>
          </cell>
        </row>
        <row r="225">
          <cell r="B225" t="str">
            <v>Agro Sudamerica1012208</v>
          </cell>
          <cell r="C225" t="str">
            <v>Pollo</v>
          </cell>
          <cell r="D225" t="str">
            <v>Agro Sudamerica</v>
          </cell>
          <cell r="E225">
            <v>1012208</v>
          </cell>
          <cell r="F225" t="str">
            <v>GA S/m@ Bo Cj AS</v>
          </cell>
          <cell r="G225" t="str">
            <v>Reproductor</v>
          </cell>
          <cell r="H225" t="str">
            <v>Reproductor Gallina</v>
          </cell>
          <cell r="I225">
            <v>20493</v>
          </cell>
        </row>
        <row r="226">
          <cell r="B226" t="str">
            <v>Agro Sudamerica1012283</v>
          </cell>
          <cell r="C226" t="str">
            <v>Pollo</v>
          </cell>
          <cell r="D226" t="str">
            <v>Agro Sudamerica</v>
          </cell>
          <cell r="E226">
            <v>1012283</v>
          </cell>
          <cell r="F226" t="str">
            <v>PO Pana S/Corazón@ Cj 20k AS</v>
          </cell>
          <cell r="G226" t="str">
            <v>Menudencias</v>
          </cell>
          <cell r="H226" t="str">
            <v>Menudencias Pana</v>
          </cell>
          <cell r="I226">
            <v>16654</v>
          </cell>
        </row>
        <row r="227">
          <cell r="B227" t="str">
            <v>Agro Sudamerica1012362</v>
          </cell>
          <cell r="C227" t="str">
            <v>Pollo</v>
          </cell>
          <cell r="D227" t="str">
            <v>Agro Sudamerica</v>
          </cell>
          <cell r="E227">
            <v>1012362</v>
          </cell>
          <cell r="F227" t="str">
            <v>PO Corazon@ Cj 18k AS</v>
          </cell>
          <cell r="G227" t="str">
            <v>Menudencias</v>
          </cell>
          <cell r="H227" t="str">
            <v>Menudencias Corazón</v>
          </cell>
          <cell r="I227">
            <v>0</v>
          </cell>
        </row>
        <row r="228">
          <cell r="B228" t="str">
            <v>Agro Sudamerica1012552</v>
          </cell>
          <cell r="C228" t="str">
            <v>Pollo</v>
          </cell>
          <cell r="D228" t="str">
            <v>Agro Sudamerica</v>
          </cell>
          <cell r="E228">
            <v>1012552</v>
          </cell>
          <cell r="F228" t="str">
            <v>PO PchDeh Random@ Cj 10k AS</v>
          </cell>
          <cell r="G228" t="str">
            <v>Pechuga Desh</v>
          </cell>
          <cell r="H228" t="str">
            <v>Pechuga Desh s/Piel</v>
          </cell>
          <cell r="I228">
            <v>390</v>
          </cell>
        </row>
        <row r="229">
          <cell r="B229" t="str">
            <v>Agro Sudamerica1012556</v>
          </cell>
          <cell r="C229" t="str">
            <v>Pollo</v>
          </cell>
          <cell r="D229" t="str">
            <v>Agro Sudamerica</v>
          </cell>
          <cell r="E229">
            <v>1012556</v>
          </cell>
          <cell r="F229" t="str">
            <v>PO CDM 14% proteina@ Cj 20k AS</v>
          </cell>
          <cell r="G229" t="str">
            <v>Carne Recuperada</v>
          </cell>
          <cell r="H229" t="str">
            <v>Carne Recuperada ADM</v>
          </cell>
          <cell r="I229">
            <v>240000</v>
          </cell>
        </row>
        <row r="230">
          <cell r="B230" t="str">
            <v>Agro Sudamerica1012602</v>
          </cell>
          <cell r="C230" t="str">
            <v>Pollo</v>
          </cell>
          <cell r="D230" t="str">
            <v>Agro Sudamerica</v>
          </cell>
          <cell r="E230">
            <v>1012602</v>
          </cell>
          <cell r="F230" t="str">
            <v>PO Ala Ctro NMr IQF@ Cj 20k AS</v>
          </cell>
          <cell r="G230" t="str">
            <v>Ala</v>
          </cell>
          <cell r="H230" t="str">
            <v>Ala Centro</v>
          </cell>
          <cell r="I230">
            <v>0</v>
          </cell>
        </row>
        <row r="231">
          <cell r="B231" t="str">
            <v>Agro Sudamerica1012698</v>
          </cell>
          <cell r="C231" t="str">
            <v>Pollo</v>
          </cell>
          <cell r="D231" t="str">
            <v>Agro Sudamerica</v>
          </cell>
          <cell r="E231">
            <v>1012698</v>
          </cell>
          <cell r="F231" t="str">
            <v>PO File 4x10 NMr SD@ CJ AS</v>
          </cell>
          <cell r="G231" t="str">
            <v>Filete</v>
          </cell>
          <cell r="H231" t="str">
            <v>Filete</v>
          </cell>
          <cell r="I231">
            <v>0</v>
          </cell>
        </row>
        <row r="232">
          <cell r="B232" t="str">
            <v>Agro Sudamerica1012699</v>
          </cell>
          <cell r="C232" t="str">
            <v>Pollo</v>
          </cell>
          <cell r="D232" t="str">
            <v>Agro Sudamerica</v>
          </cell>
          <cell r="E232">
            <v>1012699</v>
          </cell>
          <cell r="F232" t="str">
            <v>PO Tru- Ctro Ala 4x10NMr@Bo Cj 20k SD</v>
          </cell>
          <cell r="G232" t="str">
            <v>Ala</v>
          </cell>
          <cell r="H232" t="str">
            <v>Ala Trutro</v>
          </cell>
          <cell r="I232">
            <v>0</v>
          </cell>
        </row>
        <row r="233">
          <cell r="B233" t="str">
            <v>Agro Sudamerica1012719</v>
          </cell>
          <cell r="C233" t="str">
            <v>Pollo</v>
          </cell>
          <cell r="D233" t="str">
            <v>Agro Sudamerica</v>
          </cell>
          <cell r="E233">
            <v>1012719</v>
          </cell>
          <cell r="F233" t="str">
            <v>PO Ppa Esp@ 2 Blox10kg CJ AS SD</v>
          </cell>
          <cell r="G233" t="str">
            <v>Carne Recuperada</v>
          </cell>
          <cell r="H233" t="str">
            <v>Carne Recuperada ADM</v>
          </cell>
          <cell r="I233">
            <v>192000</v>
          </cell>
        </row>
        <row r="234">
          <cell r="B234" t="str">
            <v>Agro Sudamerica1012744</v>
          </cell>
          <cell r="C234" t="str">
            <v>Pollo</v>
          </cell>
          <cell r="D234" t="str">
            <v>Agro Sudamerica</v>
          </cell>
          <cell r="E234">
            <v>1012744</v>
          </cell>
          <cell r="F234" t="str">
            <v>PO Pch Deh NMr@SD Cj 20kg AS</v>
          </cell>
          <cell r="G234" t="str">
            <v>Pechuga Desh</v>
          </cell>
          <cell r="H234" t="str">
            <v>Pechuga Desh s/Piel</v>
          </cell>
          <cell r="I234">
            <v>0</v>
          </cell>
        </row>
        <row r="235">
          <cell r="B235" t="str">
            <v>Agro Sudamerica1012763</v>
          </cell>
          <cell r="C235" t="str">
            <v>Pollo</v>
          </cell>
          <cell r="D235" t="str">
            <v>Agro Sudamerica</v>
          </cell>
          <cell r="E235">
            <v>1012763</v>
          </cell>
          <cell r="F235" t="str">
            <v>PO Pana S/cora blo@Cj 20kg AS</v>
          </cell>
          <cell r="G235" t="str">
            <v>Menudencias</v>
          </cell>
          <cell r="H235" t="str">
            <v>Menudencias Pana</v>
          </cell>
          <cell r="I235">
            <v>74419</v>
          </cell>
        </row>
        <row r="236">
          <cell r="B236" t="str">
            <v>Agro Sudamerica1012778</v>
          </cell>
          <cell r="C236" t="str">
            <v>Pollo</v>
          </cell>
          <cell r="D236" t="str">
            <v>Agro Sudamerica</v>
          </cell>
          <cell r="E236">
            <v>1012778</v>
          </cell>
          <cell r="F236" t="str">
            <v>PO Corazón@ Placa Cj 19kg SD</v>
          </cell>
          <cell r="G236" t="str">
            <v>Menudencias</v>
          </cell>
          <cell r="H236" t="str">
            <v>Menudencias Corazón</v>
          </cell>
          <cell r="I236">
            <v>0</v>
          </cell>
        </row>
        <row r="237">
          <cell r="B237" t="str">
            <v>Agrosuper Asia1012012</v>
          </cell>
          <cell r="C237" t="str">
            <v>Pollo</v>
          </cell>
          <cell r="D237" t="str">
            <v>Agrosuper Asia</v>
          </cell>
          <cell r="E237">
            <v>1012012</v>
          </cell>
          <cell r="F237" t="str">
            <v>PO Ala Ctro Mr@ Fi Cj 18k AS</v>
          </cell>
          <cell r="G237" t="str">
            <v>Ala</v>
          </cell>
          <cell r="H237" t="str">
            <v>Ala Centro</v>
          </cell>
          <cell r="I237">
            <v>57357</v>
          </cell>
        </row>
        <row r="238">
          <cell r="B238" t="str">
            <v>Agrosuper Asia1012612</v>
          </cell>
          <cell r="C238" t="str">
            <v>Pollo</v>
          </cell>
          <cell r="D238" t="str">
            <v>Agrosuper Asia</v>
          </cell>
          <cell r="E238">
            <v>1012612</v>
          </cell>
          <cell r="F238" t="str">
            <v>PO Ppa Esp Blo@ Bo Cj 20k AS</v>
          </cell>
          <cell r="G238" t="str">
            <v>Carne Recuperada</v>
          </cell>
          <cell r="H238" t="str">
            <v>Carne Recuperada Pul</v>
          </cell>
          <cell r="I238">
            <v>1107947</v>
          </cell>
        </row>
        <row r="239">
          <cell r="B239" t="str">
            <v>Agrosuper Brasil1011560</v>
          </cell>
          <cell r="C239" t="str">
            <v>Pollo</v>
          </cell>
          <cell r="D239" t="str">
            <v>Agrosuper Brasil</v>
          </cell>
          <cell r="E239">
            <v>1011560</v>
          </cell>
          <cell r="F239" t="str">
            <v>PO Corazón@ Bo Cj 18k AS</v>
          </cell>
          <cell r="G239" t="str">
            <v>Menudencias</v>
          </cell>
          <cell r="H239" t="str">
            <v>Menudencias Corazón</v>
          </cell>
          <cell r="I239">
            <v>24465</v>
          </cell>
        </row>
        <row r="240">
          <cell r="B240" t="str">
            <v>Agrosuper Brasil1012362</v>
          </cell>
          <cell r="C240" t="str">
            <v>Pollo</v>
          </cell>
          <cell r="D240" t="str">
            <v>Agrosuper Brasil</v>
          </cell>
          <cell r="E240">
            <v>1012362</v>
          </cell>
          <cell r="F240" t="str">
            <v>PO Corazon@ Cj 18k AS</v>
          </cell>
          <cell r="G240" t="str">
            <v>Menudencias</v>
          </cell>
          <cell r="H240" t="str">
            <v>Menudencias Corazón</v>
          </cell>
          <cell r="I240">
            <v>68626</v>
          </cell>
        </row>
        <row r="241">
          <cell r="B241" t="str">
            <v>Agrosuper Brasil1012674</v>
          </cell>
          <cell r="C241" t="str">
            <v>Pollo</v>
          </cell>
          <cell r="D241" t="str">
            <v>Agrosuper Brasil</v>
          </cell>
          <cell r="E241">
            <v>1012674</v>
          </cell>
          <cell r="F241" t="str">
            <v>PO Corazon@Pla Cj 19k</v>
          </cell>
          <cell r="G241" t="str">
            <v>Menudencias</v>
          </cell>
          <cell r="H241" t="str">
            <v>Menudencias Corazón</v>
          </cell>
          <cell r="I241">
            <v>47206</v>
          </cell>
        </row>
        <row r="242">
          <cell r="B242" t="str">
            <v>Agrosuper Shanghai1011586</v>
          </cell>
          <cell r="C242" t="str">
            <v>Pollo</v>
          </cell>
          <cell r="D242" t="str">
            <v>Agrosuper Shanghai</v>
          </cell>
          <cell r="E242">
            <v>1011586</v>
          </cell>
          <cell r="F242" t="str">
            <v>PO Ala Media B 4x10@ Cj 20k AS</v>
          </cell>
          <cell r="G242" t="str">
            <v>Ala</v>
          </cell>
          <cell r="H242" t="str">
            <v>Ala Centro</v>
          </cell>
          <cell r="I242">
            <v>116482</v>
          </cell>
        </row>
        <row r="243">
          <cell r="B243" t="str">
            <v>Agrosuper Shanghai1011968</v>
          </cell>
          <cell r="C243" t="str">
            <v>Pollo</v>
          </cell>
          <cell r="D243" t="str">
            <v>Agrosuper Shanghai</v>
          </cell>
          <cell r="E243">
            <v>1011968</v>
          </cell>
          <cell r="F243" t="str">
            <v>PO Garra L A@ Bo Cj 20k AS</v>
          </cell>
          <cell r="G243" t="str">
            <v>Patas</v>
          </cell>
          <cell r="H243" t="str">
            <v>Patas Garras</v>
          </cell>
          <cell r="I243">
            <v>1631</v>
          </cell>
        </row>
        <row r="244">
          <cell r="B244" t="str">
            <v>Agrosuper Shanghai1012312</v>
          </cell>
          <cell r="C244" t="str">
            <v>Pollo</v>
          </cell>
          <cell r="D244" t="str">
            <v>Agrosuper Shanghai</v>
          </cell>
          <cell r="E244">
            <v>1012312</v>
          </cell>
          <cell r="F244" t="str">
            <v>PO Piel @ Cj 20k AS MUESTRA SAG</v>
          </cell>
          <cell r="G244" t="str">
            <v>Muestra</v>
          </cell>
          <cell r="H244" t="str">
            <v>Muestra</v>
          </cell>
          <cell r="I244">
            <v>0</v>
          </cell>
        </row>
        <row r="245">
          <cell r="B245" t="str">
            <v>Agrosuper Shanghai1012448</v>
          </cell>
          <cell r="C245" t="str">
            <v>Pollo</v>
          </cell>
          <cell r="D245" t="str">
            <v>Agrosuper Shanghai</v>
          </cell>
          <cell r="E245">
            <v>1012448</v>
          </cell>
          <cell r="F245" t="str">
            <v>PO Garra Economy@ Cj 20k AS</v>
          </cell>
          <cell r="G245" t="str">
            <v>Patas</v>
          </cell>
          <cell r="H245" t="str">
            <v>Patas Garras</v>
          </cell>
          <cell r="I245">
            <v>267290</v>
          </cell>
        </row>
        <row r="246">
          <cell r="B246" t="str">
            <v>Agrosuper Shanghai1012452</v>
          </cell>
          <cell r="C246" t="str">
            <v>Pollo</v>
          </cell>
          <cell r="D246" t="str">
            <v>Agrosuper Shanghai</v>
          </cell>
          <cell r="E246">
            <v>1012452</v>
          </cell>
          <cell r="F246" t="str">
            <v>PO Ala Media Grado B@ Cj AS</v>
          </cell>
          <cell r="G246" t="str">
            <v>Ala</v>
          </cell>
          <cell r="H246" t="str">
            <v>Ala Centro</v>
          </cell>
          <cell r="I246">
            <v>12346</v>
          </cell>
        </row>
        <row r="247">
          <cell r="B247" t="str">
            <v>Agrosuper Shanghai1012455</v>
          </cell>
          <cell r="C247" t="str">
            <v>Pollo</v>
          </cell>
          <cell r="D247" t="str">
            <v>Agrosuper Shanghai</v>
          </cell>
          <cell r="E247">
            <v>1012455</v>
          </cell>
          <cell r="F247" t="str">
            <v>PO Ctro Pta Ala Choice@ Cj 20k AS</v>
          </cell>
          <cell r="G247" t="str">
            <v>Ala</v>
          </cell>
          <cell r="H247" t="str">
            <v>Ala Centro-Punta</v>
          </cell>
          <cell r="I247">
            <v>157453</v>
          </cell>
        </row>
        <row r="248">
          <cell r="B248" t="str">
            <v>Agrosuper Shanghai1012502</v>
          </cell>
          <cell r="C248" t="str">
            <v>Pollo</v>
          </cell>
          <cell r="D248" t="str">
            <v>Agrosuper Shanghai</v>
          </cell>
          <cell r="E248">
            <v>1012502</v>
          </cell>
          <cell r="F248" t="str">
            <v>PO Garra Large B@ Cj 20k AS</v>
          </cell>
          <cell r="G248" t="str">
            <v>Patas</v>
          </cell>
          <cell r="H248" t="str">
            <v>Patas Garras</v>
          </cell>
          <cell r="I248">
            <v>8088</v>
          </cell>
        </row>
        <row r="249">
          <cell r="B249" t="str">
            <v>Agrosuper Shanghai1012503</v>
          </cell>
          <cell r="C249" t="str">
            <v>Pollo</v>
          </cell>
          <cell r="D249" t="str">
            <v>Agrosuper Shanghai</v>
          </cell>
          <cell r="E249">
            <v>1012503</v>
          </cell>
          <cell r="F249" t="str">
            <v>PO Garra M B@ Cj 20k AS</v>
          </cell>
          <cell r="G249" t="str">
            <v>Patas</v>
          </cell>
          <cell r="H249" t="str">
            <v>Patas Garras</v>
          </cell>
          <cell r="I249">
            <v>59797</v>
          </cell>
        </row>
        <row r="250">
          <cell r="B250" t="str">
            <v>Agrosuper Shanghai1012504</v>
          </cell>
          <cell r="C250" t="str">
            <v>Pollo</v>
          </cell>
          <cell r="D250" t="str">
            <v>Agrosuper Shanghai</v>
          </cell>
          <cell r="E250">
            <v>1012504</v>
          </cell>
          <cell r="F250" t="str">
            <v>PO Garra Economy@ Cj 20k AS</v>
          </cell>
          <cell r="G250" t="str">
            <v>Patas</v>
          </cell>
          <cell r="H250" t="str">
            <v>Patas Garras</v>
          </cell>
          <cell r="I250">
            <v>281240</v>
          </cell>
        </row>
        <row r="251">
          <cell r="B251" t="str">
            <v>Agrosuper Shanghai1012598</v>
          </cell>
          <cell r="C251" t="str">
            <v>Pollo</v>
          </cell>
          <cell r="D251" t="str">
            <v>Agrosuper Shanghai</v>
          </cell>
          <cell r="E251">
            <v>1012598</v>
          </cell>
          <cell r="F251" t="str">
            <v>GA Garra G Large B@ Cj 20k AS</v>
          </cell>
          <cell r="G251" t="str">
            <v>Patas</v>
          </cell>
          <cell r="H251" t="str">
            <v>Patas Garras</v>
          </cell>
          <cell r="I251">
            <v>4647</v>
          </cell>
        </row>
        <row r="252">
          <cell r="B252" t="str">
            <v>Agro Mexico1012764</v>
          </cell>
          <cell r="C252" t="str">
            <v>Pollo</v>
          </cell>
          <cell r="D252" t="str">
            <v>Agro Mexico</v>
          </cell>
          <cell r="E252">
            <v>1012764</v>
          </cell>
          <cell r="F252" t="str">
            <v>PO Ppa Esp@ Bo Cj 20k AS</v>
          </cell>
          <cell r="G252" t="str">
            <v>Carne Recuperada</v>
          </cell>
          <cell r="H252" t="str">
            <v>Carne Recuperada Pulpa</v>
          </cell>
          <cell r="I252">
            <v>189434</v>
          </cell>
        </row>
        <row r="253">
          <cell r="B253" t="str">
            <v>Agrosuper Shanghai1030525</v>
          </cell>
          <cell r="C253" t="str">
            <v>Pavo</v>
          </cell>
          <cell r="D253" t="str">
            <v>Agrosuper Shanghai</v>
          </cell>
          <cell r="E253">
            <v>1030525</v>
          </cell>
          <cell r="F253" t="str">
            <v>PV Tru Ala@ Ex blo Cj 15k SO</v>
          </cell>
          <cell r="G253" t="str">
            <v>Ala</v>
          </cell>
          <cell r="H253" t="str">
            <v>Ala Trutro</v>
          </cell>
          <cell r="I253">
            <v>114204</v>
          </cell>
        </row>
        <row r="254">
          <cell r="B254" t="str">
            <v>Agro Sudamerica1030230</v>
          </cell>
          <cell r="C254" t="str">
            <v>Pavo</v>
          </cell>
          <cell r="D254" t="str">
            <v>Agro Sudamerica</v>
          </cell>
          <cell r="E254">
            <v>1030230</v>
          </cell>
          <cell r="F254" t="str">
            <v>Pv Piel Tru@ Bo Cj So</v>
          </cell>
          <cell r="G254" t="str">
            <v>Recortes</v>
          </cell>
          <cell r="H254" t="str">
            <v>Recortes Piel</v>
          </cell>
          <cell r="I254">
            <v>0</v>
          </cell>
        </row>
        <row r="255">
          <cell r="B255" t="str">
            <v>Agro Sudamerica1030672</v>
          </cell>
          <cell r="C255" t="str">
            <v>Pavo</v>
          </cell>
          <cell r="D255" t="str">
            <v>Agro Sudamerica</v>
          </cell>
          <cell r="E255">
            <v>1030672</v>
          </cell>
          <cell r="F255" t="str">
            <v>PV Tru Larg He@ Ex Bo Cj 15K AS</v>
          </cell>
          <cell r="G255" t="str">
            <v>Trutro</v>
          </cell>
          <cell r="H255" t="str">
            <v>Trutro Largo</v>
          </cell>
          <cell r="I255">
            <v>0</v>
          </cell>
        </row>
        <row r="256">
          <cell r="B256" t="str">
            <v>Agrosuper Shanghai1021905</v>
          </cell>
          <cell r="C256" t="str">
            <v>Cerdo</v>
          </cell>
          <cell r="D256" t="str">
            <v>Agrosuper Shanghai</v>
          </cell>
          <cell r="E256">
            <v>1021905</v>
          </cell>
          <cell r="F256" t="str">
            <v>GO Triming 70/30@ Cj 20k AS</v>
          </cell>
          <cell r="G256" t="str">
            <v>Recortes</v>
          </cell>
          <cell r="H256" t="str">
            <v>Recortes No Magro</v>
          </cell>
          <cell r="I256">
            <v>0</v>
          </cell>
        </row>
        <row r="257">
          <cell r="B257" t="str">
            <v>Agrosuper Shanghai1021971</v>
          </cell>
          <cell r="C257" t="str">
            <v>Cerdo</v>
          </cell>
          <cell r="D257" t="str">
            <v>Agrosuper Shanghai</v>
          </cell>
          <cell r="E257">
            <v>1021971</v>
          </cell>
          <cell r="F257" t="str">
            <v>GO Cue Back@ Cj 20k bca AS</v>
          </cell>
          <cell r="G257" t="str">
            <v>Cueros</v>
          </cell>
          <cell r="H257" t="str">
            <v>Cuero Back</v>
          </cell>
          <cell r="I257">
            <v>0</v>
          </cell>
        </row>
        <row r="258">
          <cell r="B258" t="str">
            <v>Agrosuper Shanghai1022418</v>
          </cell>
          <cell r="C258" t="str">
            <v>Cerdo</v>
          </cell>
          <cell r="D258" t="str">
            <v>Agrosuper Shanghai</v>
          </cell>
          <cell r="E258">
            <v>1022418</v>
          </cell>
          <cell r="F258" t="str">
            <v>GO Tripa s/Cal # Bidon AS</v>
          </cell>
          <cell r="G258" t="str">
            <v>Subprod</v>
          </cell>
          <cell r="H258" t="str">
            <v>Subprod Tripa</v>
          </cell>
          <cell r="I258">
            <v>0</v>
          </cell>
        </row>
        <row r="259">
          <cell r="B259" t="str">
            <v>Agrosuper Asia1022605</v>
          </cell>
          <cell r="C259" t="str">
            <v>Cerdo</v>
          </cell>
          <cell r="D259" t="str">
            <v>Agrosuper Asia</v>
          </cell>
          <cell r="E259">
            <v>1022605</v>
          </cell>
          <cell r="F259" t="str">
            <v>GO Recto Tubo Crud@ Cj 10k AS</v>
          </cell>
          <cell r="G259" t="str">
            <v>Subprod</v>
          </cell>
          <cell r="H259" t="str">
            <v>Subprod Tripa</v>
          </cell>
          <cell r="I259">
            <v>19657</v>
          </cell>
        </row>
        <row r="260">
          <cell r="B260" t="str">
            <v>Agro Sudamerica1022842</v>
          </cell>
          <cell r="C260" t="str">
            <v>Cerdo</v>
          </cell>
          <cell r="D260" t="str">
            <v>Agro Sudamerica</v>
          </cell>
          <cell r="E260">
            <v>1022842</v>
          </cell>
          <cell r="F260" t="str">
            <v>GO Triming Lomo@ Cj 20k AS</v>
          </cell>
          <cell r="G260" t="str">
            <v>Recortes</v>
          </cell>
          <cell r="H260" t="str">
            <v>Recortes Magro</v>
          </cell>
          <cell r="I260">
            <v>0</v>
          </cell>
        </row>
        <row r="261">
          <cell r="B261" t="str">
            <v>Agro Sudamerica1022844</v>
          </cell>
          <cell r="C261" t="str">
            <v>Cerdo</v>
          </cell>
          <cell r="D261" t="str">
            <v>Agro Sudamerica</v>
          </cell>
          <cell r="E261">
            <v>1022844</v>
          </cell>
          <cell r="F261" t="str">
            <v>GO Cordon Lom@ CJ 20k AS</v>
          </cell>
          <cell r="G261" t="str">
            <v>Recortes</v>
          </cell>
          <cell r="H261" t="str">
            <v>Recortes No Magro</v>
          </cell>
          <cell r="I261">
            <v>541</v>
          </cell>
        </row>
        <row r="262">
          <cell r="B262" t="str">
            <v>Agrosuper Shanghai1022943</v>
          </cell>
          <cell r="C262" t="str">
            <v>Cerdo</v>
          </cell>
          <cell r="D262" t="str">
            <v>Agrosuper Shanghai</v>
          </cell>
          <cell r="E262">
            <v>1022943</v>
          </cell>
          <cell r="F262" t="str">
            <v>GO Lom Ctro@ Cj 16k AS</v>
          </cell>
          <cell r="G262" t="str">
            <v>Lomo</v>
          </cell>
          <cell r="H262" t="str">
            <v>Lomo Centro</v>
          </cell>
          <cell r="I262">
            <v>53674</v>
          </cell>
        </row>
        <row r="263">
          <cell r="B263" t="str">
            <v>Agrosuper Shanghai1022995</v>
          </cell>
          <cell r="C263" t="str">
            <v>Cerdo</v>
          </cell>
          <cell r="D263" t="str">
            <v>Agrosuper Shanghai</v>
          </cell>
          <cell r="E263">
            <v>1022995</v>
          </cell>
          <cell r="F263" t="str">
            <v>GO Panc Tec /C cue S/H@ Cj 20k AS</v>
          </cell>
          <cell r="G263" t="str">
            <v>Panceta</v>
          </cell>
          <cell r="H263" t="str">
            <v>Panceta c/Cuero</v>
          </cell>
          <cell r="I263">
            <v>0</v>
          </cell>
        </row>
        <row r="264">
          <cell r="B264" t="str">
            <v>Agrosuper Shanghai1023110</v>
          </cell>
          <cell r="C264" t="str">
            <v>Cerdo</v>
          </cell>
          <cell r="D264" t="str">
            <v>Agrosuper Shanghai</v>
          </cell>
          <cell r="E264">
            <v>1023110</v>
          </cell>
          <cell r="F264" t="str">
            <v>GO Pna Forro@ Bo Cj 20k AS</v>
          </cell>
          <cell r="G264" t="str">
            <v>Grasas</v>
          </cell>
          <cell r="H264" t="str">
            <v>Cuero Forro</v>
          </cell>
          <cell r="I264">
            <v>0</v>
          </cell>
        </row>
        <row r="265">
          <cell r="B265" t="str">
            <v>Agrosuper Asia1023370</v>
          </cell>
          <cell r="C265" t="str">
            <v>Cerdo</v>
          </cell>
          <cell r="D265" t="str">
            <v>Agrosuper Asia</v>
          </cell>
          <cell r="E265">
            <v>1023370</v>
          </cell>
          <cell r="F265" t="str">
            <v>GO Pna Nor@ Cj 20k AS</v>
          </cell>
          <cell r="G265" t="str">
            <v>Pierna</v>
          </cell>
          <cell r="H265" t="str">
            <v>Pierna Entera</v>
          </cell>
          <cell r="I265">
            <v>0</v>
          </cell>
        </row>
        <row r="266">
          <cell r="B266" t="str">
            <v>Agrosuper Asia1023371</v>
          </cell>
          <cell r="C266" t="str">
            <v>Cerdo</v>
          </cell>
          <cell r="D266" t="str">
            <v>Agrosuper Asia</v>
          </cell>
          <cell r="E266">
            <v>1023371</v>
          </cell>
          <cell r="F266" t="str">
            <v>GO Pal Nor@ Cj 20k AS</v>
          </cell>
          <cell r="G266" t="str">
            <v>Paleta</v>
          </cell>
          <cell r="H266" t="str">
            <v>Paleta Entera</v>
          </cell>
          <cell r="I266">
            <v>0</v>
          </cell>
        </row>
        <row r="267">
          <cell r="B267" t="str">
            <v>Agrosuper Asia1023372</v>
          </cell>
          <cell r="C267" t="str">
            <v>Cerdo</v>
          </cell>
          <cell r="D267" t="str">
            <v>Agrosuper Asia</v>
          </cell>
          <cell r="E267">
            <v>1023372</v>
          </cell>
          <cell r="F267" t="str">
            <v>GO Lom Ctro 27@ Fi Cj 20k AS</v>
          </cell>
          <cell r="G267" t="str">
            <v>Centro</v>
          </cell>
          <cell r="H267" t="str">
            <v>Lomo Centro</v>
          </cell>
          <cell r="I267">
            <v>0</v>
          </cell>
        </row>
        <row r="268">
          <cell r="B268" t="str">
            <v>Agrosuper Asia1023397</v>
          </cell>
          <cell r="C268" t="str">
            <v>Cerdo</v>
          </cell>
          <cell r="D268" t="str">
            <v>Agrosuper Asia</v>
          </cell>
          <cell r="E268">
            <v>1023397</v>
          </cell>
          <cell r="F268" t="str">
            <v>GO Gord Esp@ Cj 20k AS</v>
          </cell>
          <cell r="G268" t="str">
            <v>Grasas</v>
          </cell>
          <cell r="H268" t="str">
            <v>Grasa Gordura</v>
          </cell>
          <cell r="I268">
            <v>0</v>
          </cell>
        </row>
        <row r="269">
          <cell r="B269" t="str">
            <v>Agro Sudamerica1100407</v>
          </cell>
          <cell r="C269" t="str">
            <v>Elaborado</v>
          </cell>
          <cell r="D269" t="str">
            <v>Agro Sudamerica</v>
          </cell>
          <cell r="E269">
            <v>1100407</v>
          </cell>
          <cell r="F269" t="str">
            <v>Nugg Pollo Uru@ Bo Cj 1k SH</v>
          </cell>
          <cell r="G269" t="str">
            <v>Empanizado</v>
          </cell>
          <cell r="H269" t="str">
            <v>Empanizados Nuggets</v>
          </cell>
          <cell r="I269">
            <v>0</v>
          </cell>
        </row>
        <row r="270">
          <cell r="B270" t="str">
            <v>Agro Sudamerica1100408</v>
          </cell>
          <cell r="C270" t="str">
            <v>Elaborado</v>
          </cell>
          <cell r="D270" t="str">
            <v>Agro Sudamerica</v>
          </cell>
          <cell r="E270">
            <v>1100408</v>
          </cell>
          <cell r="F270" t="str">
            <v>Nugg Pollo Uru@ Film 2.5k SH</v>
          </cell>
          <cell r="G270" t="str">
            <v>Empanizado</v>
          </cell>
          <cell r="H270" t="str">
            <v>Empanizados Nuggets</v>
          </cell>
          <cell r="I270">
            <v>0</v>
          </cell>
        </row>
        <row r="271">
          <cell r="B271" t="str">
            <v>Agrosuper Shanghai1030419</v>
          </cell>
          <cell r="C271" t="str">
            <v>Pavo</v>
          </cell>
          <cell r="D271" t="str">
            <v>Agrosuper Shanghai</v>
          </cell>
          <cell r="E271">
            <v>1030419</v>
          </cell>
          <cell r="F271" t="str">
            <v>PV Hígad@ Bo Cj 15k SO</v>
          </cell>
          <cell r="G271" t="str">
            <v>Menudencias</v>
          </cell>
          <cell r="H271" t="str">
            <v>Menudencias Hígado</v>
          </cell>
          <cell r="I271">
            <v>10280</v>
          </cell>
        </row>
        <row r="272">
          <cell r="B272" t="str">
            <v>Agrosuper Shanghai1012424</v>
          </cell>
          <cell r="C272" t="str">
            <v>Pollo</v>
          </cell>
          <cell r="D272" t="str">
            <v>Agrosuper Shanghai</v>
          </cell>
          <cell r="E272">
            <v>1012424</v>
          </cell>
          <cell r="F272" t="str">
            <v>PO Ctro-Pta-Ala@ Cj 20k AS</v>
          </cell>
          <cell r="G272" t="str">
            <v>Ala</v>
          </cell>
          <cell r="H272" t="str">
            <v>Ala Centro-Punta</v>
          </cell>
          <cell r="I272">
            <v>0</v>
          </cell>
        </row>
        <row r="273">
          <cell r="B273" t="str">
            <v>Agrosuper Shanghai1012454</v>
          </cell>
          <cell r="C273" t="str">
            <v>Pollo</v>
          </cell>
          <cell r="D273" t="str">
            <v>Agrosuper Shanghai</v>
          </cell>
          <cell r="E273">
            <v>1012454</v>
          </cell>
          <cell r="F273" t="str">
            <v>PO Ctro Pta Ala@ Cj 20k AS</v>
          </cell>
          <cell r="G273" t="str">
            <v>Ala</v>
          </cell>
          <cell r="H273" t="str">
            <v>Ala Centro-Punta</v>
          </cell>
          <cell r="I273">
            <v>0</v>
          </cell>
        </row>
        <row r="274">
          <cell r="B274" t="str">
            <v>Agro Sudamerica1021005</v>
          </cell>
          <cell r="C274" t="str">
            <v>Cerdo</v>
          </cell>
          <cell r="D274" t="str">
            <v>Agro Sudamerica</v>
          </cell>
          <cell r="E274">
            <v>1021005</v>
          </cell>
          <cell r="F274" t="str">
            <v>GO PpPal 77@ Bo Cj 20k AS</v>
          </cell>
          <cell r="G274" t="str">
            <v>Paleta</v>
          </cell>
          <cell r="H274" t="str">
            <v>Paleta Pulpa</v>
          </cell>
          <cell r="I274">
            <v>0</v>
          </cell>
        </row>
        <row r="275">
          <cell r="B275" t="str">
            <v>Agro Sudamerica1022102</v>
          </cell>
          <cell r="C275" t="str">
            <v>Cerdo</v>
          </cell>
          <cell r="D275" t="str">
            <v>Agro Sudamerica</v>
          </cell>
          <cell r="E275">
            <v>1022102</v>
          </cell>
          <cell r="F275" t="str">
            <v>GO Pecho S/cue K@ Cj 20k AS</v>
          </cell>
          <cell r="G275" t="str">
            <v>Cost-Pec</v>
          </cell>
          <cell r="H275" t="str">
            <v>Cost-Pec Entero</v>
          </cell>
          <cell r="I275">
            <v>0</v>
          </cell>
        </row>
        <row r="276">
          <cell r="B276" t="str">
            <v>Agro Sudamerica1020993</v>
          </cell>
          <cell r="C276" t="str">
            <v>Cerdo</v>
          </cell>
          <cell r="D276" t="str">
            <v>Agro Sudamerica</v>
          </cell>
          <cell r="E276">
            <v>1020993</v>
          </cell>
          <cell r="F276" t="str">
            <v>GO Pal Nor@ Cj 20k AS</v>
          </cell>
          <cell r="G276" t="str">
            <v>Paleta</v>
          </cell>
          <cell r="H276" t="str">
            <v>Paleta Entera</v>
          </cell>
          <cell r="I276">
            <v>0</v>
          </cell>
        </row>
        <row r="277">
          <cell r="B277" t="str">
            <v>Agrosuper Asia1022767</v>
          </cell>
          <cell r="C277" t="str">
            <v>Cerdo</v>
          </cell>
          <cell r="D277" t="str">
            <v>Agrosuper Asia</v>
          </cell>
          <cell r="E277">
            <v>1022767</v>
          </cell>
          <cell r="F277" t="str">
            <v>GO Gord Esp@ 20kg AA</v>
          </cell>
          <cell r="G277" t="str">
            <v>Grasas</v>
          </cell>
          <cell r="H277" t="str">
            <v>Grasa Gordura</v>
          </cell>
          <cell r="I277">
            <v>0</v>
          </cell>
        </row>
        <row r="278">
          <cell r="B278" t="str">
            <v>Agrosuper Shanghai1021740</v>
          </cell>
          <cell r="C278" t="str">
            <v>Cerdo</v>
          </cell>
          <cell r="D278" t="str">
            <v>Agrosuper Shanghai</v>
          </cell>
          <cell r="E278">
            <v>1021740</v>
          </cell>
          <cell r="F278" t="str">
            <v>GO Pana S/Corazón@ Cj 20k AS</v>
          </cell>
          <cell r="G278" t="str">
            <v>Subprod</v>
          </cell>
          <cell r="H278" t="str">
            <v>Subprod Visceras</v>
          </cell>
          <cell r="I278">
            <v>106687</v>
          </cell>
        </row>
        <row r="279">
          <cell r="B279" t="str">
            <v>Agrosuper Shanghai1022388</v>
          </cell>
          <cell r="C279" t="str">
            <v>Cerdo</v>
          </cell>
          <cell r="D279" t="str">
            <v>Agrosuper Shanghai</v>
          </cell>
          <cell r="E279">
            <v>1022388</v>
          </cell>
          <cell r="F279" t="str">
            <v>GO Mixto Hso@ Bo Cj 10k AS</v>
          </cell>
          <cell r="G279" t="str">
            <v>Huesos</v>
          </cell>
          <cell r="H279" t="str">
            <v>Huesos Cuarto Centra</v>
          </cell>
          <cell r="I279">
            <v>54736</v>
          </cell>
        </row>
        <row r="280">
          <cell r="B280" t="str">
            <v>Agrosuper Shanghai1022646</v>
          </cell>
          <cell r="C280" t="str">
            <v>Cerdo</v>
          </cell>
          <cell r="D280" t="str">
            <v>Agrosuper Shanghai</v>
          </cell>
          <cell r="E280">
            <v>1022646</v>
          </cell>
          <cell r="F280" t="str">
            <v>GO Pecho Belly S/p@ Vp Cj AS</v>
          </cell>
          <cell r="G280" t="str">
            <v>Panceta</v>
          </cell>
          <cell r="H280" t="str">
            <v>Panceta s/Cuero</v>
          </cell>
          <cell r="I280">
            <v>11072</v>
          </cell>
        </row>
        <row r="281">
          <cell r="B281" t="str">
            <v>Agrosuper Shanghai1023035</v>
          </cell>
          <cell r="C281" t="str">
            <v>Cerdo</v>
          </cell>
          <cell r="D281" t="str">
            <v>Agrosuper Shanghai</v>
          </cell>
          <cell r="E281">
            <v>1023035</v>
          </cell>
          <cell r="F281" t="str">
            <v>GO Belly Strip@ Cj 20k AS</v>
          </cell>
          <cell r="G281" t="str">
            <v>Recortes</v>
          </cell>
          <cell r="H281" t="str">
            <v>Recortes No Magro</v>
          </cell>
          <cell r="I281">
            <v>0</v>
          </cell>
        </row>
        <row r="282">
          <cell r="B282" t="str">
            <v>Agrosuper Shanghai1023362</v>
          </cell>
          <cell r="C282" t="str">
            <v>Cerdo</v>
          </cell>
          <cell r="D282" t="str">
            <v>Agrosuper Shanghai</v>
          </cell>
          <cell r="E282">
            <v>1023362</v>
          </cell>
          <cell r="F282" t="str">
            <v>GO Cuarto Delant @ COM Cj AS</v>
          </cell>
          <cell r="G282" t="str">
            <v>Vara Gordo</v>
          </cell>
          <cell r="H282" t="str">
            <v>Vara Cuarto Delanter</v>
          </cell>
          <cell r="I282">
            <v>0</v>
          </cell>
        </row>
        <row r="283">
          <cell r="B283" t="str">
            <v>Agrosuper Shanghai1023363</v>
          </cell>
          <cell r="C283" t="str">
            <v>Cerdo</v>
          </cell>
          <cell r="D283" t="str">
            <v>Agrosuper Shanghai</v>
          </cell>
          <cell r="E283">
            <v>1023363</v>
          </cell>
          <cell r="F283" t="str">
            <v>GO Cuarto Trasero @ COM Cj AS</v>
          </cell>
          <cell r="G283" t="str">
            <v>Vara Gordo</v>
          </cell>
          <cell r="H283" t="str">
            <v>Vara Cuarto Trasero</v>
          </cell>
          <cell r="I283">
            <v>0</v>
          </cell>
        </row>
        <row r="284">
          <cell r="B284" t="str">
            <v>Agrosuper Shanghai1023364</v>
          </cell>
          <cell r="C284" t="str">
            <v>Cerdo</v>
          </cell>
          <cell r="D284" t="str">
            <v>Agrosuper Shanghai</v>
          </cell>
          <cell r="E284">
            <v>1023364</v>
          </cell>
          <cell r="F284" t="str">
            <v>GO Manos @ COM Cj 20k AS</v>
          </cell>
          <cell r="G284" t="str">
            <v>Subprod</v>
          </cell>
          <cell r="H284" t="str">
            <v>Subprod Patas-Manos</v>
          </cell>
          <cell r="I284">
            <v>0</v>
          </cell>
        </row>
        <row r="285">
          <cell r="B285" t="str">
            <v>Agrosuper Shanghai1023365</v>
          </cell>
          <cell r="C285" t="str">
            <v>Cerdo</v>
          </cell>
          <cell r="D285" t="str">
            <v>Agrosuper Shanghai</v>
          </cell>
          <cell r="E285">
            <v>1023365</v>
          </cell>
          <cell r="F285" t="str">
            <v>GO Mantec @ COM Cj AS</v>
          </cell>
          <cell r="G285" t="str">
            <v>Grasas</v>
          </cell>
          <cell r="H285" t="str">
            <v>Grasa Interior</v>
          </cell>
          <cell r="I285">
            <v>0</v>
          </cell>
        </row>
        <row r="286">
          <cell r="B286" t="str">
            <v>Agrosuper Shanghai1023366</v>
          </cell>
          <cell r="C286" t="str">
            <v>Cerdo</v>
          </cell>
          <cell r="D286" t="str">
            <v>Agrosuper Shanghai</v>
          </cell>
          <cell r="E286">
            <v>1023366</v>
          </cell>
          <cell r="F286" t="str">
            <v>GO Patas @ COM Cj 20k AS</v>
          </cell>
          <cell r="G286" t="str">
            <v>Subprod</v>
          </cell>
          <cell r="H286" t="str">
            <v>Subprod Patas-Manos</v>
          </cell>
          <cell r="I286">
            <v>0</v>
          </cell>
        </row>
        <row r="287">
          <cell r="B287" t="str">
            <v>Agrosuper Shanghai1023367</v>
          </cell>
          <cell r="C287" t="str">
            <v>Cerdo</v>
          </cell>
          <cell r="D287" t="str">
            <v>Agrosuper Shanghai</v>
          </cell>
          <cell r="E287">
            <v>1023367</v>
          </cell>
          <cell r="F287" t="str">
            <v>GO Cab Ent @ COM Cj 20k AS</v>
          </cell>
          <cell r="G287" t="str">
            <v>Cabeza</v>
          </cell>
          <cell r="H287" t="str">
            <v>Cabeza Entera</v>
          </cell>
          <cell r="I287">
            <v>0</v>
          </cell>
        </row>
        <row r="288">
          <cell r="B288" t="str">
            <v>Agrosuper Shanghai1023368</v>
          </cell>
          <cell r="C288" t="str">
            <v>Cerdo</v>
          </cell>
          <cell r="D288" t="str">
            <v>Agrosuper Shanghai</v>
          </cell>
          <cell r="E288">
            <v>1023368</v>
          </cell>
          <cell r="F288" t="str">
            <v>GO Cuarto Central @ COM Cj AS</v>
          </cell>
          <cell r="G288" t="str">
            <v>Vara Gordo</v>
          </cell>
          <cell r="H288" t="str">
            <v>Vara Cuarto Central</v>
          </cell>
          <cell r="I288">
            <v>0</v>
          </cell>
        </row>
        <row r="289">
          <cell r="B289" t="str">
            <v>Exportacion Directa1023166</v>
          </cell>
          <cell r="C289" t="str">
            <v>Cerdo</v>
          </cell>
          <cell r="D289" t="str">
            <v>Exportacion Directa</v>
          </cell>
          <cell r="E289">
            <v>1023166</v>
          </cell>
          <cell r="F289" t="str">
            <v>GO Lom Tocino@ Bo Cj 20k AP</v>
          </cell>
          <cell r="G289" t="str">
            <v>Panceta</v>
          </cell>
          <cell r="H289" t="str">
            <v>Panceta s/Cuero</v>
          </cell>
          <cell r="I289">
            <v>0</v>
          </cell>
        </row>
        <row r="290">
          <cell r="B290" t="str">
            <v>Agro Sudamerica1011105</v>
          </cell>
          <cell r="C290" t="str">
            <v>Pollo</v>
          </cell>
          <cell r="D290" t="str">
            <v>Agro Sudamerica</v>
          </cell>
          <cell r="E290">
            <v>1011105</v>
          </cell>
          <cell r="F290" t="str">
            <v>PO Tru-Ctro Ala 60-80 4x10 NMr@ Cj20k AS</v>
          </cell>
          <cell r="G290" t="str">
            <v>Trutro</v>
          </cell>
          <cell r="H290" t="str">
            <v>Trutro Largo</v>
          </cell>
          <cell r="I290">
            <v>0</v>
          </cell>
        </row>
        <row r="291">
          <cell r="B291" t="str">
            <v>Agro Sudamerica1030661</v>
          </cell>
          <cell r="C291" t="str">
            <v>Pavo</v>
          </cell>
          <cell r="D291" t="str">
            <v>Agro Sudamerica</v>
          </cell>
          <cell r="E291">
            <v>1030661</v>
          </cell>
          <cell r="F291" t="str">
            <v>PV PchDeh S/p c/f MA@ Bo Cj 16k SO</v>
          </cell>
          <cell r="G291" t="str">
            <v>Pech Desh</v>
          </cell>
          <cell r="H291" t="str">
            <v>Pech Desh c/Piel</v>
          </cell>
          <cell r="I291">
            <v>0</v>
          </cell>
        </row>
        <row r="292">
          <cell r="B292" t="str">
            <v>Agro Sudamerica1030736</v>
          </cell>
          <cell r="C292" t="str">
            <v>Pavo</v>
          </cell>
          <cell r="D292" t="str">
            <v>Agro Sudamerica</v>
          </cell>
          <cell r="E292">
            <v>1030736</v>
          </cell>
          <cell r="F292" t="str">
            <v>PV PchDeh c/p@ Cj 17,5k AS</v>
          </cell>
          <cell r="G292" t="str">
            <v>Pech Desh</v>
          </cell>
          <cell r="H292" t="str">
            <v>Pech Desh c/Piel</v>
          </cell>
          <cell r="I292">
            <v>0</v>
          </cell>
        </row>
        <row r="293">
          <cell r="B293" t="str">
            <v>Agro Sudamerica1030755</v>
          </cell>
          <cell r="C293" t="str">
            <v>Pavo</v>
          </cell>
          <cell r="D293" t="str">
            <v>Agro Sudamerica</v>
          </cell>
          <cell r="E293">
            <v>1030755</v>
          </cell>
          <cell r="F293" t="str">
            <v>PV Osob@ Cj 14k AS</v>
          </cell>
          <cell r="G293" t="str">
            <v>Trutro</v>
          </cell>
          <cell r="H293" t="str">
            <v>Trutro Osobuco</v>
          </cell>
          <cell r="I293">
            <v>0</v>
          </cell>
        </row>
        <row r="294">
          <cell r="B294" t="str">
            <v>Agrosuper Asia1030576</v>
          </cell>
          <cell r="C294" t="str">
            <v>Pavo</v>
          </cell>
          <cell r="D294" t="str">
            <v>Agrosuper Asia</v>
          </cell>
          <cell r="E294">
            <v>1030576</v>
          </cell>
          <cell r="F294" t="str">
            <v>PV Muestra Piel Tru Cor@ Bo Cj 15k AS</v>
          </cell>
          <cell r="G294" t="str">
            <v>Muestras</v>
          </cell>
          <cell r="H294" t="str">
            <v>Muestras</v>
          </cell>
          <cell r="I294">
            <v>0</v>
          </cell>
        </row>
        <row r="295">
          <cell r="B295" t="str">
            <v>Agrosuper Brasil1030740</v>
          </cell>
          <cell r="C295" t="str">
            <v>Pavo</v>
          </cell>
          <cell r="D295" t="str">
            <v>Agrosuper Brasil</v>
          </cell>
          <cell r="E295">
            <v>1030740</v>
          </cell>
          <cell r="F295" t="str">
            <v>PV PchDeh S/p S/ten C/f@ Cj 20k AS</v>
          </cell>
          <cell r="G295" t="str">
            <v>Pech Desh</v>
          </cell>
          <cell r="H295" t="str">
            <v>Pech Desh c/Piel</v>
          </cell>
          <cell r="I295">
            <v>0</v>
          </cell>
        </row>
        <row r="296">
          <cell r="B296" t="str">
            <v>Agro Sudamerica1012342</v>
          </cell>
          <cell r="C296" t="str">
            <v>Pollo</v>
          </cell>
          <cell r="D296" t="str">
            <v>Agro Sudamerica</v>
          </cell>
          <cell r="E296">
            <v>1012342</v>
          </cell>
          <cell r="F296" t="str">
            <v>PO Corazon@ Cj 18k AS</v>
          </cell>
          <cell r="G296" t="str">
            <v>Menudencias</v>
          </cell>
          <cell r="H296" t="str">
            <v>Menudencias Corazón</v>
          </cell>
          <cell r="I296">
            <v>0</v>
          </cell>
        </row>
        <row r="297">
          <cell r="B297" t="str">
            <v>Agro Sudamerica1011431</v>
          </cell>
          <cell r="C297" t="str">
            <v>Pollo</v>
          </cell>
          <cell r="D297" t="str">
            <v>Agro Sudamerica</v>
          </cell>
          <cell r="E297">
            <v>1011431</v>
          </cell>
          <cell r="F297" t="str">
            <v>PO Corazón@ Bo 20k Cj SP</v>
          </cell>
          <cell r="G297" t="str">
            <v>Menudencias</v>
          </cell>
          <cell r="H297" t="str">
            <v>Menudencias Corazón</v>
          </cell>
          <cell r="I297">
            <v>0</v>
          </cell>
        </row>
        <row r="298">
          <cell r="B298" t="str">
            <v>Agro Sudamerica1011566</v>
          </cell>
          <cell r="C298" t="str">
            <v>Pollo</v>
          </cell>
          <cell r="D298" t="str">
            <v>Agro Sudamerica</v>
          </cell>
          <cell r="E298">
            <v>1011566</v>
          </cell>
          <cell r="F298" t="str">
            <v>PO Garra Lag@Cj 20 kg Muestra</v>
          </cell>
          <cell r="G298" t="str">
            <v>Muestra</v>
          </cell>
          <cell r="H298" t="str">
            <v>Muestra</v>
          </cell>
          <cell r="I298">
            <v>0</v>
          </cell>
        </row>
        <row r="299">
          <cell r="B299" t="str">
            <v>Agrosuper Shanghai1012423</v>
          </cell>
          <cell r="C299" t="str">
            <v>Pollo</v>
          </cell>
          <cell r="D299" t="str">
            <v>Agrosuper Shanghai</v>
          </cell>
          <cell r="E299">
            <v>1012423</v>
          </cell>
          <cell r="F299" t="str">
            <v>PO Ctro-Pta-Ala Choice@ Cj 20k AS</v>
          </cell>
          <cell r="G299" t="str">
            <v>Ala</v>
          </cell>
          <cell r="H299" t="str">
            <v>Ala Centro-Punta</v>
          </cell>
          <cell r="I299">
            <v>0</v>
          </cell>
        </row>
        <row r="300">
          <cell r="B300" t="str">
            <v>Agro Sudamerica1022781</v>
          </cell>
          <cell r="C300" t="str">
            <v>Cerdo</v>
          </cell>
          <cell r="D300" t="str">
            <v>Agro Sudamerica</v>
          </cell>
          <cell r="E300">
            <v>1022781</v>
          </cell>
          <cell r="F300" t="str">
            <v>GO TRIPA CALIB 32/35# BO BIDON AS</v>
          </cell>
          <cell r="G300" t="str">
            <v>Subprod</v>
          </cell>
          <cell r="H300" t="str">
            <v>Subprod Tripa</v>
          </cell>
          <cell r="I300">
            <v>14087</v>
          </cell>
        </row>
        <row r="301">
          <cell r="B301" t="str">
            <v>Agro Sudamerica1022782</v>
          </cell>
          <cell r="C301" t="str">
            <v>Cerdo</v>
          </cell>
          <cell r="D301" t="str">
            <v>Agro Sudamerica</v>
          </cell>
          <cell r="E301">
            <v>1022782</v>
          </cell>
          <cell r="F301" t="str">
            <v>GO TRIPA CALIB 35/38# BO BIDON AS</v>
          </cell>
          <cell r="G301" t="str">
            <v>Subprod</v>
          </cell>
          <cell r="H301" t="str">
            <v>Subprod Tripa</v>
          </cell>
          <cell r="I301">
            <v>2868</v>
          </cell>
        </row>
        <row r="302">
          <cell r="B302" t="str">
            <v>Agro Sudamerica1022783</v>
          </cell>
          <cell r="C302" t="str">
            <v>Cerdo</v>
          </cell>
          <cell r="D302" t="str">
            <v>Agro Sudamerica</v>
          </cell>
          <cell r="E302">
            <v>1022783</v>
          </cell>
          <cell r="F302" t="str">
            <v>GO TRIPA CALIB 38/40# BO BIDON AS</v>
          </cell>
          <cell r="G302" t="str">
            <v>Subprod</v>
          </cell>
          <cell r="H302" t="str">
            <v>Subprod Tripa</v>
          </cell>
          <cell r="I302">
            <v>0</v>
          </cell>
        </row>
        <row r="303">
          <cell r="B303" t="str">
            <v>Agro Sudamerica1022784</v>
          </cell>
          <cell r="C303" t="str">
            <v>Cerdo</v>
          </cell>
          <cell r="D303" t="str">
            <v>Agro Sudamerica</v>
          </cell>
          <cell r="E303">
            <v>1022784</v>
          </cell>
          <cell r="F303" t="str">
            <v>GO TRIPA CALIB 40/42# BO BIN AS</v>
          </cell>
          <cell r="G303" t="str">
            <v>Subprod</v>
          </cell>
          <cell r="H303" t="str">
            <v>Subprod Tripa</v>
          </cell>
          <cell r="I303">
            <v>5895</v>
          </cell>
        </row>
        <row r="304">
          <cell r="B304" t="str">
            <v>Agrosuper Brasil1022782</v>
          </cell>
          <cell r="C304" t="str">
            <v>Cerdo</v>
          </cell>
          <cell r="D304" t="str">
            <v>Agrosuper Brasil</v>
          </cell>
          <cell r="E304">
            <v>1022782</v>
          </cell>
          <cell r="F304" t="str">
            <v>GO TRIPA CALIB 35/38# BO BIDON AS</v>
          </cell>
          <cell r="G304" t="str">
            <v>Subprod</v>
          </cell>
          <cell r="H304" t="str">
            <v>Subprod Tripa</v>
          </cell>
          <cell r="I304">
            <v>0</v>
          </cell>
        </row>
        <row r="305">
          <cell r="B305" t="str">
            <v>Agrosuper Brasil1022783</v>
          </cell>
          <cell r="C305" t="str">
            <v>Cerdo</v>
          </cell>
          <cell r="D305" t="str">
            <v>Agrosuper Brasil</v>
          </cell>
          <cell r="E305">
            <v>1022783</v>
          </cell>
          <cell r="F305" t="str">
            <v>GO TRIPA CALIB 38/40# BO BIDON AS</v>
          </cell>
          <cell r="G305" t="str">
            <v>Subprod</v>
          </cell>
          <cell r="H305" t="str">
            <v>Subprod Tripa</v>
          </cell>
          <cell r="I305">
            <v>811</v>
          </cell>
        </row>
        <row r="306">
          <cell r="B306" t="str">
            <v>Agrosuper Brasil1022784</v>
          </cell>
          <cell r="C306" t="str">
            <v>Cerdo</v>
          </cell>
          <cell r="D306" t="str">
            <v>Agrosuper Brasil</v>
          </cell>
          <cell r="E306">
            <v>1022784</v>
          </cell>
          <cell r="F306" t="str">
            <v>GO TRIPA CALIB 40/42# BO BIN AS</v>
          </cell>
          <cell r="G306" t="str">
            <v>Subprod</v>
          </cell>
          <cell r="H306" t="str">
            <v>Subprod Tripa</v>
          </cell>
          <cell r="I306">
            <v>0</v>
          </cell>
        </row>
        <row r="307">
          <cell r="B307" t="str">
            <v>Agro Sudamerica1022786</v>
          </cell>
          <cell r="C307" t="str">
            <v>Cerdo</v>
          </cell>
          <cell r="D307" t="str">
            <v>Agro Sudamerica</v>
          </cell>
          <cell r="E307">
            <v>1022786</v>
          </cell>
          <cell r="F307" t="str">
            <v>GO Trip Calib Tub 35/39 Azul# Bidon AS</v>
          </cell>
          <cell r="G307" t="str">
            <v>Subprod</v>
          </cell>
          <cell r="H307" t="str">
            <v>Subprod Tripa</v>
          </cell>
          <cell r="I307">
            <v>300</v>
          </cell>
        </row>
        <row r="308">
          <cell r="B308" t="str">
            <v>Agro Sudamerica1023295</v>
          </cell>
          <cell r="C308" t="str">
            <v>Cerdo</v>
          </cell>
          <cell r="D308" t="str">
            <v>Agro Sudamerica</v>
          </cell>
          <cell r="E308">
            <v>1023295</v>
          </cell>
          <cell r="F308" t="str">
            <v>GO Trip Calib Tub 37/40 Azul# Cj AS</v>
          </cell>
          <cell r="G308" t="str">
            <v>Subprod</v>
          </cell>
          <cell r="H308" t="str">
            <v>Subprod Tripa</v>
          </cell>
          <cell r="I308">
            <v>1000</v>
          </cell>
        </row>
        <row r="309">
          <cell r="B309" t="str">
            <v>Agro Sudamerica1012782</v>
          </cell>
          <cell r="C309" t="str">
            <v>Pollo</v>
          </cell>
          <cell r="D309" t="str">
            <v>Agro Sudamerica</v>
          </cell>
          <cell r="E309">
            <v>1012782</v>
          </cell>
          <cell r="F309" t="str">
            <v>PO Pch Piel@CF Cj 18 k</v>
          </cell>
          <cell r="G309" t="str">
            <v>Subprod</v>
          </cell>
          <cell r="H309" t="str">
            <v>Subprod Piel</v>
          </cell>
          <cell r="I309">
            <v>0</v>
          </cell>
        </row>
        <row r="310">
          <cell r="B310" t="str">
            <v>Agro Sudamerica1021864</v>
          </cell>
          <cell r="C310" t="str">
            <v>Cerdo</v>
          </cell>
          <cell r="D310" t="str">
            <v>Agro Sudamerica</v>
          </cell>
          <cell r="E310">
            <v>1021864</v>
          </cell>
          <cell r="F310" t="str">
            <v>GO Cue Papda CP@ Cj 20k AS</v>
          </cell>
          <cell r="G310" t="str">
            <v>Cueros</v>
          </cell>
          <cell r="H310" t="str">
            <v>Cuero Papada</v>
          </cell>
          <cell r="I310">
            <v>0</v>
          </cell>
        </row>
        <row r="311">
          <cell r="B311" t="str">
            <v>Agro Sudamerica1030817</v>
          </cell>
          <cell r="C311" t="str">
            <v>Pavo</v>
          </cell>
          <cell r="D311" t="str">
            <v>Agro Sudamerica</v>
          </cell>
          <cell r="E311">
            <v>1030817</v>
          </cell>
          <cell r="F311" t="str">
            <v>PV Tru Larg@ Bo Cj 15k AS</v>
          </cell>
          <cell r="G311" t="str">
            <v>Trutro</v>
          </cell>
          <cell r="H311" t="str">
            <v>Trutro Largo</v>
          </cell>
          <cell r="I311">
            <v>0</v>
          </cell>
        </row>
        <row r="312">
          <cell r="B312" t="str">
            <v>Agro Sudamerica1030812</v>
          </cell>
          <cell r="C312" t="str">
            <v>Pavo</v>
          </cell>
          <cell r="D312" t="str">
            <v>Agro Sudamerica</v>
          </cell>
          <cell r="E312">
            <v>1030812</v>
          </cell>
          <cell r="F312" t="str">
            <v xml:space="preserve"> PV TruDeh Cort S/h S/p@ Bo Cj AS</v>
          </cell>
          <cell r="G312" t="str">
            <v>Trutro Desh</v>
          </cell>
          <cell r="H312" t="str">
            <v>Trutro Desh Corto</v>
          </cell>
          <cell r="I312">
            <v>0</v>
          </cell>
        </row>
        <row r="313">
          <cell r="B313" t="str">
            <v>Agro Sudamerica1030816</v>
          </cell>
          <cell r="C313" t="str">
            <v>Pavo</v>
          </cell>
          <cell r="D313" t="str">
            <v>Agro Sudamerica</v>
          </cell>
          <cell r="E313">
            <v>1030816</v>
          </cell>
          <cell r="F313" t="str">
            <v>PV Tru Ala@ Ex Bo Cj AS</v>
          </cell>
          <cell r="G313" t="str">
            <v>Ala</v>
          </cell>
          <cell r="H313" t="str">
            <v>Ala Trutro</v>
          </cell>
          <cell r="I313">
            <v>0</v>
          </cell>
        </row>
        <row r="314">
          <cell r="B314" t="str">
            <v>Agro Sudamerica1030821</v>
          </cell>
          <cell r="C314" t="str">
            <v>Pavo</v>
          </cell>
          <cell r="D314" t="str">
            <v>Agro Sudamerica</v>
          </cell>
          <cell r="E314">
            <v>1030821</v>
          </cell>
          <cell r="F314" t="str">
            <v>PV PchDeh S/p c/f MA@ Cj 15k SO</v>
          </cell>
          <cell r="G314" t="str">
            <v>Pech Desh</v>
          </cell>
          <cell r="H314" t="str">
            <v>Pech Desh s/Piel</v>
          </cell>
          <cell r="I314">
            <v>0</v>
          </cell>
        </row>
        <row r="315">
          <cell r="B315" t="str">
            <v>Agro Sudamerica1020086</v>
          </cell>
          <cell r="C315" t="str">
            <v>Cerdo</v>
          </cell>
          <cell r="D315" t="str">
            <v>Agro Sudamerica</v>
          </cell>
          <cell r="E315">
            <v>1020086</v>
          </cell>
          <cell r="F315" t="str">
            <v>GO Lom Ctro 27 S/f@ Va Cj t-f AS</v>
          </cell>
          <cell r="G315" t="str">
            <v>Lomo</v>
          </cell>
          <cell r="H315" t="str">
            <v>Lomo Centro</v>
          </cell>
          <cell r="I315">
            <v>106118</v>
          </cell>
        </row>
        <row r="316">
          <cell r="B316" t="str">
            <v>Agro Sudamerica1022290</v>
          </cell>
          <cell r="C316" t="str">
            <v>Cerdo</v>
          </cell>
          <cell r="D316" t="str">
            <v>Agro Sudamerica</v>
          </cell>
          <cell r="E316">
            <v>1022290</v>
          </cell>
          <cell r="F316" t="str">
            <v>GO Lom Tocino S/cue@ Cj 20k AS</v>
          </cell>
          <cell r="G316" t="str">
            <v>Grasas</v>
          </cell>
          <cell r="H316" t="str">
            <v>Grasa Lomo Tocino</v>
          </cell>
          <cell r="I316">
            <v>0</v>
          </cell>
        </row>
        <row r="317">
          <cell r="B317" t="str">
            <v>Exportacion Directa1022346</v>
          </cell>
          <cell r="C317" t="str">
            <v>Cerdo</v>
          </cell>
          <cell r="D317" t="str">
            <v>Exportacion Directa</v>
          </cell>
          <cell r="E317">
            <v>1022346</v>
          </cell>
          <cell r="F317" t="str">
            <v>GO PpPal 1P Ex@ Bo AP</v>
          </cell>
          <cell r="G317" t="str">
            <v>Paleta</v>
          </cell>
          <cell r="H317" t="str">
            <v>Paleta Pulpa</v>
          </cell>
          <cell r="I317">
            <v>9480</v>
          </cell>
        </row>
        <row r="318">
          <cell r="B318" t="str">
            <v>Exportacion Directa1023419</v>
          </cell>
          <cell r="C318" t="str">
            <v>Cerdo</v>
          </cell>
          <cell r="D318" t="str">
            <v>Exportacion Directa</v>
          </cell>
          <cell r="E318">
            <v>1023419</v>
          </cell>
          <cell r="F318" t="str">
            <v>GO Lom Tocino@ Bo Cj 20k AP</v>
          </cell>
          <cell r="G318" t="str">
            <v>Grasas</v>
          </cell>
          <cell r="H318" t="str">
            <v>Grasa Lomo Tocino</v>
          </cell>
          <cell r="I318">
            <v>19418</v>
          </cell>
        </row>
        <row r="319">
          <cell r="B319" t="str">
            <v>Agro Mexico1030802</v>
          </cell>
          <cell r="C319" t="str">
            <v>Pavo</v>
          </cell>
          <cell r="D319" t="str">
            <v>Agro Mexico</v>
          </cell>
          <cell r="E319">
            <v>1030802</v>
          </cell>
          <cell r="F319" t="str">
            <v>PV PDM @ Bo Cj 15k AS</v>
          </cell>
          <cell r="G319" t="str">
            <v>Carne Recuperada</v>
          </cell>
          <cell r="H319" t="str">
            <v>Carne Recuperada</v>
          </cell>
          <cell r="I319">
            <v>153669</v>
          </cell>
        </row>
        <row r="320">
          <cell r="B320" t="str">
            <v>Agro Sudamerica1023433</v>
          </cell>
          <cell r="C320" t="str">
            <v>Cerdo</v>
          </cell>
          <cell r="D320" t="str">
            <v>Agro Sudamerica</v>
          </cell>
          <cell r="E320">
            <v>1023433</v>
          </cell>
          <cell r="F320" t="str">
            <v>GO Papda Cab@ Cj 20k AS</v>
          </cell>
          <cell r="G320" t="str">
            <v>Plancha</v>
          </cell>
          <cell r="H320" t="str">
            <v>Plancha s/Cuero</v>
          </cell>
          <cell r="I320">
            <v>110455</v>
          </cell>
        </row>
        <row r="321">
          <cell r="B321" t="str">
            <v>Agro Sudamerica1023436</v>
          </cell>
          <cell r="C321" t="str">
            <v>Cerdo</v>
          </cell>
          <cell r="D321" t="str">
            <v>Agro Sudamerica</v>
          </cell>
          <cell r="E321">
            <v>1023436</v>
          </cell>
          <cell r="F321" t="str">
            <v>GO Manos@ Cj 20k AS</v>
          </cell>
          <cell r="G321" t="str">
            <v>Subprod</v>
          </cell>
          <cell r="H321" t="str">
            <v>Subprod Patas-Manos</v>
          </cell>
          <cell r="I321">
            <v>24000</v>
          </cell>
        </row>
        <row r="322">
          <cell r="B322" t="str">
            <v>Agro Sudamerica1012375</v>
          </cell>
          <cell r="C322" t="str">
            <v>Pollo</v>
          </cell>
          <cell r="D322" t="str">
            <v>Agro Sudamerica</v>
          </cell>
          <cell r="E322">
            <v>1012375</v>
          </cell>
          <cell r="F322" t="str">
            <v>PO Pech c/h c/p@ Cj 16k AS</v>
          </cell>
          <cell r="G322" t="str">
            <v>Pechuga</v>
          </cell>
          <cell r="H322" t="str">
            <v>Pechuga Entera</v>
          </cell>
          <cell r="I322">
            <v>48000</v>
          </cell>
        </row>
        <row r="323">
          <cell r="B323" t="str">
            <v>Agro Sudamerica1023420</v>
          </cell>
          <cell r="C323" t="str">
            <v>Cerdo</v>
          </cell>
          <cell r="D323" t="str">
            <v>Agro Sudamerica</v>
          </cell>
          <cell r="E323">
            <v>1023420</v>
          </cell>
          <cell r="F323" t="str">
            <v xml:space="preserve"> GO PpPna 59@ Cj 20k AS</v>
          </cell>
          <cell r="G323" t="str">
            <v>Pierna</v>
          </cell>
          <cell r="H323" t="str">
            <v>Pierna Pulpa</v>
          </cell>
          <cell r="I323">
            <v>48000</v>
          </cell>
        </row>
        <row r="324">
          <cell r="B324" t="str">
            <v>Agrosuper Asia1020660</v>
          </cell>
          <cell r="C324" t="str">
            <v>Cerdo</v>
          </cell>
          <cell r="D324" t="str">
            <v>Agrosuper Asia</v>
          </cell>
          <cell r="E324">
            <v>1020660</v>
          </cell>
          <cell r="F324" t="str">
            <v>GO PernilP@ Bo Cj 20k AS</v>
          </cell>
          <cell r="G324" t="str">
            <v>Pernil</v>
          </cell>
          <cell r="H324" t="str">
            <v>Pernil Pierna</v>
          </cell>
          <cell r="I324">
            <v>132000</v>
          </cell>
        </row>
        <row r="325">
          <cell r="B325" t="str">
            <v>Agrosuper Asia1023435</v>
          </cell>
          <cell r="C325" t="str">
            <v>Cerdo</v>
          </cell>
          <cell r="D325" t="str">
            <v>Agrosuper Asia</v>
          </cell>
          <cell r="E325">
            <v>1023435</v>
          </cell>
          <cell r="F325" t="str">
            <v>GO Cab Ent@ Cj 20k AS</v>
          </cell>
          <cell r="G325" t="str">
            <v>Cabeza</v>
          </cell>
          <cell r="H325" t="str">
            <v>Cabeza Entera</v>
          </cell>
          <cell r="I325">
            <v>315194</v>
          </cell>
        </row>
        <row r="326">
          <cell r="B326" t="str">
            <v>Agrosuper Asia1023438</v>
          </cell>
          <cell r="C326" t="str">
            <v>Cerdo</v>
          </cell>
          <cell r="D326" t="str">
            <v>Agrosuper Asia</v>
          </cell>
          <cell r="E326">
            <v>1023438</v>
          </cell>
          <cell r="F326" t="str">
            <v>GO Pana S/Corazón@ Cj 20k AS</v>
          </cell>
          <cell r="G326" t="str">
            <v>Subprod</v>
          </cell>
          <cell r="H326" t="str">
            <v>Subprod Visceras</v>
          </cell>
          <cell r="I326">
            <v>150000</v>
          </cell>
        </row>
        <row r="327">
          <cell r="B327" t="str">
            <v>Agrosuper Asia1023439</v>
          </cell>
          <cell r="C327" t="str">
            <v>Cerdo</v>
          </cell>
          <cell r="D327" t="str">
            <v>Agrosuper Asia</v>
          </cell>
          <cell r="E327">
            <v>1023439</v>
          </cell>
          <cell r="F327" t="str">
            <v>GO Hso femur@ Cj 20k AS</v>
          </cell>
          <cell r="G327" t="str">
            <v>Huesos</v>
          </cell>
          <cell r="H327" t="str">
            <v>Huesos Cuarto Traser</v>
          </cell>
          <cell r="I327">
            <v>100000</v>
          </cell>
        </row>
        <row r="360">
          <cell r="F360">
            <v>0</v>
          </cell>
        </row>
        <row r="361">
          <cell r="F361">
            <v>0</v>
          </cell>
        </row>
        <row r="362">
          <cell r="F362">
            <v>0</v>
          </cell>
        </row>
        <row r="363">
          <cell r="F363">
            <v>0</v>
          </cell>
        </row>
        <row r="364">
          <cell r="F364">
            <v>0</v>
          </cell>
        </row>
        <row r="365">
          <cell r="F365">
            <v>0</v>
          </cell>
        </row>
        <row r="366">
          <cell r="F366">
            <v>0</v>
          </cell>
        </row>
        <row r="367">
          <cell r="F367">
            <v>0</v>
          </cell>
        </row>
        <row r="368">
          <cell r="F368">
            <v>0</v>
          </cell>
        </row>
        <row r="369">
          <cell r="F369">
            <v>0</v>
          </cell>
        </row>
        <row r="370">
          <cell r="F370">
            <v>0</v>
          </cell>
        </row>
        <row r="371">
          <cell r="F371">
            <v>0</v>
          </cell>
        </row>
        <row r="372">
          <cell r="F372">
            <v>0</v>
          </cell>
        </row>
        <row r="373">
          <cell r="F373">
            <v>0</v>
          </cell>
        </row>
        <row r="374">
          <cell r="F374">
            <v>0</v>
          </cell>
        </row>
        <row r="375">
          <cell r="F375">
            <v>0</v>
          </cell>
        </row>
        <row r="376">
          <cell r="F376">
            <v>0</v>
          </cell>
        </row>
        <row r="377">
          <cell r="F377">
            <v>0</v>
          </cell>
        </row>
        <row r="378">
          <cell r="F378">
            <v>0</v>
          </cell>
        </row>
        <row r="379">
          <cell r="F379">
            <v>0</v>
          </cell>
        </row>
        <row r="380">
          <cell r="F380">
            <v>-66000</v>
          </cell>
        </row>
        <row r="381">
          <cell r="F381">
            <v>0</v>
          </cell>
        </row>
        <row r="382">
          <cell r="F382">
            <v>0</v>
          </cell>
        </row>
        <row r="383">
          <cell r="F383">
            <v>0</v>
          </cell>
        </row>
        <row r="384">
          <cell r="F384">
            <v>0</v>
          </cell>
        </row>
        <row r="385">
          <cell r="F385">
            <v>0</v>
          </cell>
        </row>
        <row r="386">
          <cell r="F386">
            <v>0</v>
          </cell>
        </row>
        <row r="387">
          <cell r="F387">
            <v>0</v>
          </cell>
        </row>
        <row r="388">
          <cell r="F388">
            <v>0</v>
          </cell>
        </row>
        <row r="389">
          <cell r="F389">
            <v>0</v>
          </cell>
        </row>
        <row r="390">
          <cell r="F390">
            <v>-48000</v>
          </cell>
        </row>
        <row r="391">
          <cell r="F391">
            <v>0</v>
          </cell>
        </row>
        <row r="392">
          <cell r="F392">
            <v>0</v>
          </cell>
        </row>
        <row r="393">
          <cell r="F393">
            <v>0</v>
          </cell>
        </row>
        <row r="497">
          <cell r="F497">
            <v>0</v>
          </cell>
        </row>
        <row r="498">
          <cell r="F498">
            <v>0</v>
          </cell>
        </row>
        <row r="499">
          <cell r="F499">
            <v>0</v>
          </cell>
        </row>
        <row r="524">
          <cell r="F524">
            <v>-5000</v>
          </cell>
        </row>
        <row r="525">
          <cell r="F525">
            <v>-600000</v>
          </cell>
        </row>
        <row r="546">
          <cell r="F546">
            <v>0</v>
          </cell>
        </row>
        <row r="552">
          <cell r="F552">
            <v>0</v>
          </cell>
        </row>
        <row r="553">
          <cell r="F553">
            <v>0</v>
          </cell>
        </row>
        <row r="554">
          <cell r="F554">
            <v>-24000</v>
          </cell>
        </row>
        <row r="555">
          <cell r="F555">
            <v>0</v>
          </cell>
        </row>
        <row r="564">
          <cell r="F564">
            <v>0</v>
          </cell>
        </row>
        <row r="581">
          <cell r="F581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</sheetNames>
    <sheetDataSet>
      <sheetData sheetId="0">
        <row r="1">
          <cell r="A1" t="str">
            <v>Material SAP</v>
          </cell>
          <cell r="B1" t="str">
            <v>Descripcion ENG</v>
          </cell>
          <cell r="C1" t="str">
            <v>FCL</v>
          </cell>
          <cell r="D1" t="str">
            <v>Kilos</v>
          </cell>
          <cell r="E1" t="str">
            <v>PP USD CFR</v>
          </cell>
          <cell r="F1" t="str">
            <v>FOB</v>
          </cell>
        </row>
        <row r="2">
          <cell r="A2">
            <v>1011586</v>
          </cell>
          <cell r="B2" t="str">
            <v>Frozen Chicken MJW B grade - SV</v>
          </cell>
          <cell r="C2">
            <v>3</v>
          </cell>
          <cell r="D2">
            <v>72000</v>
          </cell>
          <cell r="E2">
            <v>3.7</v>
          </cell>
          <cell r="F2">
            <v>3.6</v>
          </cell>
        </row>
        <row r="3">
          <cell r="A3">
            <v>1012448</v>
          </cell>
          <cell r="B3" t="str">
            <v>Frozen Chicken Paw Economy</v>
          </cell>
          <cell r="C3">
            <v>5</v>
          </cell>
          <cell r="D3">
            <v>120000</v>
          </cell>
          <cell r="E3">
            <v>5.65</v>
          </cell>
          <cell r="F3">
            <v>5.5500000000000007</v>
          </cell>
        </row>
        <row r="4">
          <cell r="A4">
            <v>1012455</v>
          </cell>
          <cell r="B4" t="str">
            <v>Frozen Chicken miscut wing - LM</v>
          </cell>
          <cell r="C4">
            <v>5</v>
          </cell>
          <cell r="D4">
            <v>120000</v>
          </cell>
          <cell r="E4">
            <v>2.9</v>
          </cell>
          <cell r="F4">
            <v>2.8</v>
          </cell>
        </row>
        <row r="5">
          <cell r="A5">
            <v>1012504</v>
          </cell>
          <cell r="B5" t="str">
            <v>Frozen Chicken Paw Economy - LM</v>
          </cell>
          <cell r="C5">
            <v>1</v>
          </cell>
          <cell r="D5">
            <v>24000</v>
          </cell>
          <cell r="E5">
            <v>5.6</v>
          </cell>
          <cell r="F5">
            <v>5.5</v>
          </cell>
        </row>
        <row r="6">
          <cell r="A6">
            <v>1021731</v>
          </cell>
          <cell r="B6" t="str">
            <v>Frozen Pork Fore Hock Skin On</v>
          </cell>
          <cell r="C6">
            <v>5</v>
          </cell>
          <cell r="D6">
            <v>120000</v>
          </cell>
          <cell r="E6">
            <v>2.2000000000000002</v>
          </cell>
          <cell r="F6">
            <v>2.1</v>
          </cell>
        </row>
        <row r="7">
          <cell r="A7">
            <v>1021735</v>
          </cell>
          <cell r="B7" t="str">
            <v>Frozen Pork Hind Feet</v>
          </cell>
          <cell r="C7">
            <v>3</v>
          </cell>
          <cell r="D7">
            <v>72000</v>
          </cell>
          <cell r="E7">
            <v>4.6500000000000004</v>
          </cell>
          <cell r="F7">
            <v>4.5500000000000007</v>
          </cell>
        </row>
        <row r="8">
          <cell r="A8">
            <v>1022073</v>
          </cell>
          <cell r="B8" t="str">
            <v>Frozen Pork Leaf Lard</v>
          </cell>
          <cell r="C8">
            <v>3</v>
          </cell>
          <cell r="D8">
            <v>72000</v>
          </cell>
          <cell r="E8">
            <v>1.2</v>
          </cell>
          <cell r="F8">
            <v>1.0999999999999999</v>
          </cell>
        </row>
        <row r="9">
          <cell r="A9">
            <v>1022096</v>
          </cell>
          <cell r="B9" t="str">
            <v>Frozen Pork Sternum Bones</v>
          </cell>
          <cell r="C9">
            <v>2</v>
          </cell>
          <cell r="D9">
            <v>48000</v>
          </cell>
          <cell r="E9">
            <v>1.5</v>
          </cell>
          <cell r="F9">
            <v>1.4</v>
          </cell>
        </row>
        <row r="10">
          <cell r="A10">
            <v>1022125</v>
          </cell>
          <cell r="B10" t="str">
            <v>Frozen Pork Long Front Feet</v>
          </cell>
          <cell r="C10">
            <v>4</v>
          </cell>
          <cell r="D10">
            <v>96000</v>
          </cell>
          <cell r="E10">
            <v>3.1</v>
          </cell>
          <cell r="F10">
            <v>3</v>
          </cell>
        </row>
        <row r="11">
          <cell r="A11">
            <v>1022183</v>
          </cell>
          <cell r="B11" t="str">
            <v>Frozen Pork Hind Hock Skin On</v>
          </cell>
          <cell r="C11">
            <v>15</v>
          </cell>
          <cell r="D11">
            <v>360000</v>
          </cell>
          <cell r="E11">
            <v>2.2000000000000002</v>
          </cell>
          <cell r="F11">
            <v>2.1</v>
          </cell>
        </row>
        <row r="12">
          <cell r="A12">
            <v>1022291</v>
          </cell>
          <cell r="B12" t="str">
            <v>Frozen Pork Fore Hock B grade</v>
          </cell>
          <cell r="C12">
            <v>1</v>
          </cell>
          <cell r="D12">
            <v>24000</v>
          </cell>
          <cell r="E12">
            <v>2.1</v>
          </cell>
          <cell r="F12">
            <v>2</v>
          </cell>
        </row>
        <row r="13">
          <cell r="A13">
            <v>1022378</v>
          </cell>
          <cell r="B13" t="str">
            <v>Frozen Pork Flat Bone</v>
          </cell>
          <cell r="C13">
            <v>2</v>
          </cell>
          <cell r="D13">
            <v>48000</v>
          </cell>
          <cell r="E13">
            <v>2.1</v>
          </cell>
          <cell r="F13">
            <v>2</v>
          </cell>
        </row>
        <row r="14">
          <cell r="A14">
            <v>1022414</v>
          </cell>
          <cell r="B14" t="str">
            <v>Frozen Pork Tail bone Pieces</v>
          </cell>
          <cell r="C14">
            <v>2</v>
          </cell>
          <cell r="D14">
            <v>48000</v>
          </cell>
          <cell r="E14">
            <v>1.2</v>
          </cell>
          <cell r="F14">
            <v>1.0999999999999999</v>
          </cell>
        </row>
        <row r="15">
          <cell r="A15">
            <v>1022417</v>
          </cell>
          <cell r="B15" t="str">
            <v>Frozen Pork mix skin RS</v>
          </cell>
          <cell r="C15">
            <v>4</v>
          </cell>
          <cell r="D15">
            <v>96000</v>
          </cell>
          <cell r="E15">
            <v>0.75</v>
          </cell>
          <cell r="F15">
            <v>0.65</v>
          </cell>
        </row>
        <row r="16">
          <cell r="A16">
            <v>1022541</v>
          </cell>
          <cell r="B16" t="str">
            <v>Frozen Pork Trimming 20/80 (Cutting Fat)</v>
          </cell>
          <cell r="C16">
            <v>9</v>
          </cell>
          <cell r="D16">
            <v>216000</v>
          </cell>
          <cell r="E16">
            <v>1.2</v>
          </cell>
          <cell r="F16">
            <v>1.0999999999999999</v>
          </cell>
        </row>
        <row r="17">
          <cell r="A17">
            <v>1022637</v>
          </cell>
          <cell r="B17" t="str">
            <v>Frozen Pork Scapula Bone</v>
          </cell>
          <cell r="C17">
            <v>3</v>
          </cell>
          <cell r="D17">
            <v>72000</v>
          </cell>
          <cell r="E17">
            <v>1.2</v>
          </cell>
          <cell r="F17">
            <v>1.0999999999999999</v>
          </cell>
        </row>
        <row r="18">
          <cell r="A18">
            <v>1022748</v>
          </cell>
          <cell r="B18" t="str">
            <v>Frozen Pork Front Feet</v>
          </cell>
          <cell r="C18">
            <v>3</v>
          </cell>
          <cell r="D18">
            <v>72000</v>
          </cell>
          <cell r="E18">
            <v>5.15</v>
          </cell>
          <cell r="F18">
            <v>5.0500000000000007</v>
          </cell>
        </row>
        <row r="19">
          <cell r="A19">
            <v>1022856</v>
          </cell>
          <cell r="B19" t="str">
            <v>Frozen Pork Cutting fat H (Pork Trimming)</v>
          </cell>
          <cell r="C19">
            <v>2</v>
          </cell>
          <cell r="D19">
            <v>48000</v>
          </cell>
          <cell r="E19">
            <v>1.2</v>
          </cell>
          <cell r="F19">
            <v>1.0999999999999999</v>
          </cell>
        </row>
        <row r="20">
          <cell r="A20">
            <v>1023034</v>
          </cell>
          <cell r="B20" t="str">
            <v>Frozen Pork Shoulder skin</v>
          </cell>
          <cell r="C20">
            <v>3</v>
          </cell>
          <cell r="D20">
            <v>72000</v>
          </cell>
          <cell r="E20">
            <v>0.85</v>
          </cell>
          <cell r="F20">
            <v>0.75</v>
          </cell>
        </row>
        <row r="21">
          <cell r="A21">
            <v>1023306</v>
          </cell>
          <cell r="B21" t="str">
            <v>Frozen Pork mix skin LM</v>
          </cell>
          <cell r="C21">
            <v>5</v>
          </cell>
          <cell r="D21">
            <v>120000</v>
          </cell>
          <cell r="E21">
            <v>0.9</v>
          </cell>
          <cell r="F21">
            <v>0.8</v>
          </cell>
        </row>
        <row r="22">
          <cell r="A22" t="str">
            <v>Total general</v>
          </cell>
          <cell r="B22"/>
          <cell r="C22">
            <v>80</v>
          </cell>
          <cell r="D22">
            <v>1920000</v>
          </cell>
        </row>
        <row r="26">
          <cell r="A26">
            <v>1011586</v>
          </cell>
        </row>
        <row r="27">
          <cell r="A27">
            <v>1012424</v>
          </cell>
        </row>
        <row r="28">
          <cell r="A28">
            <v>1012448</v>
          </cell>
        </row>
        <row r="29">
          <cell r="A29">
            <v>1012454</v>
          </cell>
        </row>
        <row r="30">
          <cell r="A30">
            <v>1012455</v>
          </cell>
        </row>
        <row r="31">
          <cell r="A31">
            <v>1012504</v>
          </cell>
        </row>
        <row r="32">
          <cell r="A32">
            <v>1021731</v>
          </cell>
        </row>
        <row r="33">
          <cell r="A33">
            <v>1021735</v>
          </cell>
        </row>
        <row r="34">
          <cell r="A34">
            <v>1021905</v>
          </cell>
        </row>
        <row r="35">
          <cell r="A35">
            <v>1022096</v>
          </cell>
        </row>
        <row r="36">
          <cell r="A36">
            <v>1022186</v>
          </cell>
        </row>
        <row r="37">
          <cell r="A37">
            <v>1022291</v>
          </cell>
        </row>
        <row r="38">
          <cell r="A38">
            <v>1022378</v>
          </cell>
        </row>
        <row r="39">
          <cell r="A39">
            <v>1022417</v>
          </cell>
        </row>
        <row r="40">
          <cell r="A40">
            <v>1022418</v>
          </cell>
        </row>
        <row r="41">
          <cell r="A41">
            <v>1022541</v>
          </cell>
        </row>
        <row r="42">
          <cell r="A42">
            <v>1022637</v>
          </cell>
        </row>
        <row r="43">
          <cell r="A43">
            <v>1022748</v>
          </cell>
        </row>
        <row r="44">
          <cell r="A44">
            <v>1022856</v>
          </cell>
        </row>
        <row r="45">
          <cell r="A45">
            <v>1023110</v>
          </cell>
        </row>
        <row r="46">
          <cell r="A46">
            <v>1030419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ea"/>
      <sheetName val="Resumen PI"/>
      <sheetName val="Stock"/>
      <sheetName val="Ajuste"/>
      <sheetName val="BASE PLAN MES N"/>
      <sheetName val="Saldo de carne Cerdo"/>
      <sheetName val="Bajada CDS"/>
      <sheetName val="Resumen Volumen"/>
      <sheetName val="Saldo de carne"/>
      <sheetName val="Hoja6"/>
      <sheetName val="Mes n+2 y n+3"/>
      <sheetName val="Hoja7"/>
      <sheetName val="Hoja4"/>
      <sheetName val="Hoja3"/>
      <sheetName val="Hoja2"/>
      <sheetName val="BASE PLAN MES N inicial"/>
      <sheetName val="Colaboración"/>
      <sheetName val="Resumen NETO"/>
      <sheetName val="Hoja1"/>
      <sheetName val="Capacidad"/>
      <sheetName val="Detalle SUD"/>
      <sheetName val="Tripas"/>
      <sheetName val="Brasil"/>
      <sheetName val="Analisis China"/>
      <sheetName val="Por despachar"/>
      <sheetName val="Analisis SUD"/>
      <sheetName val="En puerto-Programado"/>
    </sheetNames>
    <sheetDataSet>
      <sheetData sheetId="0"/>
      <sheetData sheetId="1"/>
      <sheetData sheetId="2"/>
      <sheetData sheetId="3"/>
      <sheetData sheetId="4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</row>
        <row r="6">
          <cell r="I6" t="str">
            <v>Actualizado</v>
          </cell>
        </row>
        <row r="7">
          <cell r="I7" t="str">
            <v>Agrosuper Shanghai</v>
          </cell>
        </row>
        <row r="8">
          <cell r="I8">
            <v>2617502</v>
          </cell>
        </row>
        <row r="9">
          <cell r="B9" t="str">
            <v>Llave</v>
          </cell>
          <cell r="C9" t="str">
            <v>Sector</v>
          </cell>
          <cell r="D9" t="str">
            <v>Oficina</v>
          </cell>
          <cell r="E9" t="str">
            <v>Material</v>
          </cell>
          <cell r="F9" t="str">
            <v>Descripción</v>
          </cell>
          <cell r="G9" t="str">
            <v>Nivel Jer. 2</v>
          </cell>
          <cell r="H9" t="str">
            <v>Nivel Jer. 3</v>
          </cell>
          <cell r="I9" t="str">
            <v xml:space="preserve"> RV Producción mes n+1</v>
          </cell>
        </row>
        <row r="10">
          <cell r="B10" t="str">
            <v>Agro Sudamerica1020017</v>
          </cell>
          <cell r="C10" t="str">
            <v>Cerdo</v>
          </cell>
          <cell r="D10" t="str">
            <v>Agro Sudamerica</v>
          </cell>
          <cell r="E10">
            <v>1020017</v>
          </cell>
          <cell r="F10" t="str">
            <v>GO Chu Ctro@ Fi Cj 20k AS</v>
          </cell>
          <cell r="G10" t="str">
            <v>Chuleta</v>
          </cell>
          <cell r="H10" t="str">
            <v>Chuleta Centro</v>
          </cell>
          <cell r="I10">
            <v>72000</v>
          </cell>
        </row>
        <row r="11">
          <cell r="B11" t="str">
            <v>Agro Sudamerica1021279</v>
          </cell>
          <cell r="C11" t="str">
            <v>Cerdo</v>
          </cell>
          <cell r="D11" t="str">
            <v>Agro Sudamerica</v>
          </cell>
          <cell r="E11">
            <v>1021279</v>
          </cell>
          <cell r="F11" t="str">
            <v>GO Hso Pecho@ Cj 10k SC</v>
          </cell>
          <cell r="G11" t="str">
            <v>Huesos</v>
          </cell>
          <cell r="H11" t="str">
            <v>Huesos Cuarto Centra</v>
          </cell>
          <cell r="I11">
            <v>9074</v>
          </cell>
        </row>
        <row r="12">
          <cell r="B12" t="str">
            <v>Agro Sudamerica1020339</v>
          </cell>
          <cell r="C12" t="str">
            <v>Cerdo</v>
          </cell>
          <cell r="D12" t="str">
            <v>Agro Sudamerica</v>
          </cell>
          <cell r="E12">
            <v>1020339</v>
          </cell>
          <cell r="F12" t="str">
            <v>GO Lom Tocino@ Cj 20k AS</v>
          </cell>
          <cell r="G12" t="str">
            <v>Grasas</v>
          </cell>
          <cell r="H12" t="str">
            <v>Grasa Lomo Tocino</v>
          </cell>
          <cell r="I12">
            <v>11091</v>
          </cell>
        </row>
        <row r="13">
          <cell r="B13" t="str">
            <v>Agro Sudamerica1020349</v>
          </cell>
          <cell r="C13" t="str">
            <v>Cerdo</v>
          </cell>
          <cell r="D13" t="str">
            <v>Agro Sudamerica</v>
          </cell>
          <cell r="E13">
            <v>1020349</v>
          </cell>
          <cell r="F13" t="str">
            <v>GO Papda@ Cj t-f AS</v>
          </cell>
          <cell r="G13" t="str">
            <v>Plancha</v>
          </cell>
          <cell r="H13" t="str">
            <v>Plancha s/Cuero</v>
          </cell>
          <cell r="I13">
            <v>0</v>
          </cell>
        </row>
        <row r="14">
          <cell r="B14" t="str">
            <v>Agro Sudamerica1020352</v>
          </cell>
          <cell r="C14" t="str">
            <v>Cerdo</v>
          </cell>
          <cell r="D14" t="str">
            <v>Agro Sudamerica</v>
          </cell>
          <cell r="E14">
            <v>1020352</v>
          </cell>
          <cell r="F14" t="str">
            <v>GO Cue 20@ Cj 20k AS</v>
          </cell>
          <cell r="G14" t="str">
            <v>Cueros</v>
          </cell>
          <cell r="H14" t="str">
            <v>Cuero Panceta</v>
          </cell>
          <cell r="I14">
            <v>34692</v>
          </cell>
        </row>
        <row r="15">
          <cell r="B15" t="str">
            <v>Agro Sudamerica1020367</v>
          </cell>
          <cell r="C15" t="str">
            <v>Cerdo</v>
          </cell>
          <cell r="D15" t="str">
            <v>Agro Sudamerica</v>
          </cell>
          <cell r="E15">
            <v>1020367</v>
          </cell>
          <cell r="F15" t="str">
            <v>GO Gord Lom Tocino@ Cj t-f AS</v>
          </cell>
          <cell r="G15" t="str">
            <v>Grasas</v>
          </cell>
          <cell r="H15" t="str">
            <v>Grasa Gordura</v>
          </cell>
          <cell r="I15">
            <v>182310</v>
          </cell>
        </row>
        <row r="16">
          <cell r="B16" t="str">
            <v>Agro Sudamerica1020412</v>
          </cell>
          <cell r="C16" t="str">
            <v>Cerdo</v>
          </cell>
          <cell r="D16" t="str">
            <v>Agro Sudamerica</v>
          </cell>
          <cell r="E16">
            <v>1020412</v>
          </cell>
          <cell r="F16" t="str">
            <v>GO Cne Long@ Cj t-f AS</v>
          </cell>
          <cell r="G16" t="str">
            <v>Recortes</v>
          </cell>
          <cell r="H16" t="str">
            <v>Recortes No Magro</v>
          </cell>
          <cell r="I16">
            <v>341436</v>
          </cell>
        </row>
        <row r="17">
          <cell r="B17" t="str">
            <v>Agro Sudamerica1021980</v>
          </cell>
          <cell r="C17" t="str">
            <v>Cerdo</v>
          </cell>
          <cell r="D17" t="str">
            <v>Agro Sudamerica</v>
          </cell>
          <cell r="E17">
            <v>1021980</v>
          </cell>
          <cell r="F17" t="str">
            <v>GO BB Ribs Grd B@ Fi Cj 20k AS</v>
          </cell>
          <cell r="G17" t="str">
            <v>Chuleta</v>
          </cell>
          <cell r="H17" t="str">
            <v>Chuleta Huesos</v>
          </cell>
          <cell r="I17">
            <v>9004</v>
          </cell>
        </row>
        <row r="18">
          <cell r="B18" t="str">
            <v>Agro Sudamerica1020848</v>
          </cell>
          <cell r="C18" t="str">
            <v>Cerdo</v>
          </cell>
          <cell r="D18" t="str">
            <v>Agro Sudamerica</v>
          </cell>
          <cell r="E18">
            <v>1020848</v>
          </cell>
          <cell r="F18" t="str">
            <v>GO Lom Ctro 27@ Cj 20k AS</v>
          </cell>
          <cell r="G18" t="str">
            <v>Lomo</v>
          </cell>
          <cell r="H18" t="str">
            <v>Lomo Centro</v>
          </cell>
          <cell r="I18">
            <v>216000</v>
          </cell>
        </row>
        <row r="19">
          <cell r="B19" t="str">
            <v>Agro Sudamerica1020869</v>
          </cell>
          <cell r="C19" t="str">
            <v>Cerdo</v>
          </cell>
          <cell r="D19" t="str">
            <v>Agro Sudamerica</v>
          </cell>
          <cell r="E19">
            <v>1020869</v>
          </cell>
          <cell r="F19" t="str">
            <v>GO Cos 79@ Bo Cj 20k AS</v>
          </cell>
          <cell r="G19" t="str">
            <v>Cost-Pec</v>
          </cell>
          <cell r="H19" t="str">
            <v>Cost-Pec Entero</v>
          </cell>
          <cell r="I19">
            <v>17883</v>
          </cell>
        </row>
        <row r="20">
          <cell r="B20" t="str">
            <v>Agro Sudamerica1020886</v>
          </cell>
          <cell r="C20" t="str">
            <v>Cerdo</v>
          </cell>
          <cell r="D20" t="str">
            <v>Agro Sudamerica</v>
          </cell>
          <cell r="E20">
            <v>1020886</v>
          </cell>
          <cell r="F20" t="str">
            <v>GO Panc Tecl Nor@ Cj 20k AS</v>
          </cell>
          <cell r="G20" t="str">
            <v>Panceta</v>
          </cell>
          <cell r="H20" t="str">
            <v>Panceta s/Cuero</v>
          </cell>
          <cell r="I20">
            <v>27154</v>
          </cell>
        </row>
        <row r="21">
          <cell r="B21" t="str">
            <v>Agro Sudamerica1020915</v>
          </cell>
          <cell r="C21" t="str">
            <v>Cerdo</v>
          </cell>
          <cell r="D21" t="str">
            <v>Agro Sudamerica</v>
          </cell>
          <cell r="E21">
            <v>1020915</v>
          </cell>
          <cell r="F21" t="str">
            <v>GO Pna Nor@ Bo Cj 20k AS</v>
          </cell>
          <cell r="G21" t="str">
            <v>Pierna</v>
          </cell>
          <cell r="H21" t="str">
            <v>Pierna Entera</v>
          </cell>
          <cell r="I21">
            <v>0</v>
          </cell>
        </row>
        <row r="22">
          <cell r="B22" t="str">
            <v>Agro Sudamerica1020925</v>
          </cell>
          <cell r="C22" t="str">
            <v>Cerdo</v>
          </cell>
          <cell r="D22" t="str">
            <v>Agro Sudamerica</v>
          </cell>
          <cell r="E22">
            <v>1020925</v>
          </cell>
          <cell r="F22" t="str">
            <v>GO Grasa Forro Pna Limp@ Cj 20k AS</v>
          </cell>
          <cell r="G22" t="str">
            <v>Grasas</v>
          </cell>
          <cell r="H22" t="str">
            <v>Grasa Forro</v>
          </cell>
          <cell r="I22">
            <v>0</v>
          </cell>
        </row>
        <row r="23">
          <cell r="B23" t="str">
            <v>Agro Sudamerica1020944</v>
          </cell>
          <cell r="C23" t="str">
            <v>Cerdo</v>
          </cell>
          <cell r="D23" t="str">
            <v>Agro Sudamerica</v>
          </cell>
          <cell r="E23">
            <v>1020944</v>
          </cell>
          <cell r="F23" t="str">
            <v>GO PpPna 59@ Fi Cj 20k AS</v>
          </cell>
          <cell r="G23" t="str">
            <v>Pierna</v>
          </cell>
          <cell r="H23" t="str">
            <v>Pierna Pulpa</v>
          </cell>
          <cell r="I23">
            <v>216000</v>
          </cell>
        </row>
        <row r="24">
          <cell r="B24" t="str">
            <v>Agro Sudamerica1021023</v>
          </cell>
          <cell r="C24" t="str">
            <v>Cerdo</v>
          </cell>
          <cell r="D24" t="str">
            <v>Agro Sudamerica</v>
          </cell>
          <cell r="E24">
            <v>1021023</v>
          </cell>
          <cell r="F24" t="str">
            <v>GO Gord rebaje@ Bo Cj 20k AS</v>
          </cell>
          <cell r="G24" t="str">
            <v>Grasas</v>
          </cell>
          <cell r="H24" t="str">
            <v>Grasa Gordura</v>
          </cell>
          <cell r="I24">
            <v>116753</v>
          </cell>
        </row>
        <row r="25">
          <cell r="B25" t="str">
            <v>Agro Sudamerica1021039</v>
          </cell>
          <cell r="C25" t="str">
            <v>Cerdo</v>
          </cell>
          <cell r="D25" t="str">
            <v>Agro Sudamerica</v>
          </cell>
          <cell r="E25">
            <v>1021039</v>
          </cell>
          <cell r="F25" t="str">
            <v>GO Cue Papda CP@ Cj 20k bca AS</v>
          </cell>
          <cell r="G25" t="str">
            <v>Cueros</v>
          </cell>
          <cell r="H25" t="str">
            <v>Cuero Papada</v>
          </cell>
          <cell r="I25">
            <v>16440</v>
          </cell>
        </row>
        <row r="26">
          <cell r="B26" t="str">
            <v>Agro Sudamerica1021077</v>
          </cell>
          <cell r="C26" t="str">
            <v>Cerdo</v>
          </cell>
          <cell r="D26" t="str">
            <v>Agro Sudamerica</v>
          </cell>
          <cell r="E26">
            <v>1021077</v>
          </cell>
          <cell r="F26" t="str">
            <v>GO Gord chic@ Cj 20k AS</v>
          </cell>
          <cell r="G26" t="str">
            <v>Grasas</v>
          </cell>
          <cell r="H26" t="str">
            <v>Grasa Gordura</v>
          </cell>
          <cell r="I26">
            <v>21292</v>
          </cell>
        </row>
        <row r="27">
          <cell r="B27" t="str">
            <v>Agro Sudamerica1021078</v>
          </cell>
          <cell r="C27" t="str">
            <v>Cerdo</v>
          </cell>
          <cell r="D27" t="str">
            <v>Agro Sudamerica</v>
          </cell>
          <cell r="E27">
            <v>1021078</v>
          </cell>
          <cell r="F27" t="str">
            <v>GO Triming 80/20@ Cj 20k AS</v>
          </cell>
          <cell r="G27" t="str">
            <v>Recortes</v>
          </cell>
          <cell r="H27" t="str">
            <v>Recortes No Magro</v>
          </cell>
          <cell r="I27">
            <v>150952</v>
          </cell>
        </row>
        <row r="28">
          <cell r="B28" t="str">
            <v>Agro Sudamerica1021082</v>
          </cell>
          <cell r="C28" t="str">
            <v>Cerdo</v>
          </cell>
          <cell r="D28" t="str">
            <v>Agro Sudamerica</v>
          </cell>
          <cell r="E28">
            <v>1021082</v>
          </cell>
          <cell r="F28" t="str">
            <v>GO Triming 70/30@ Cj 20k AS</v>
          </cell>
          <cell r="G28" t="str">
            <v>Recortes</v>
          </cell>
          <cell r="H28" t="str">
            <v>Recortes No Magro</v>
          </cell>
          <cell r="I28">
            <v>45833</v>
          </cell>
        </row>
        <row r="29">
          <cell r="B29" t="str">
            <v>Agro Sudamerica1021085</v>
          </cell>
          <cell r="C29" t="str">
            <v>Cerdo</v>
          </cell>
          <cell r="D29" t="str">
            <v>Agro Sudamerica</v>
          </cell>
          <cell r="E29">
            <v>1021085</v>
          </cell>
          <cell r="F29" t="str">
            <v>GO Gord Esp@ Cj 20k AS</v>
          </cell>
          <cell r="G29" t="str">
            <v>Grasas</v>
          </cell>
          <cell r="H29" t="str">
            <v>Grasa Gordura</v>
          </cell>
          <cell r="I29">
            <v>0</v>
          </cell>
        </row>
        <row r="30">
          <cell r="B30" t="str">
            <v>Agro Sudamerica1021092</v>
          </cell>
          <cell r="C30" t="str">
            <v>Cerdo</v>
          </cell>
          <cell r="D30" t="str">
            <v>Agro Sudamerica</v>
          </cell>
          <cell r="E30">
            <v>1021092</v>
          </cell>
          <cell r="F30" t="str">
            <v>GO Triming 85/15@ Cj t-f 20k AS</v>
          </cell>
          <cell r="G30" t="str">
            <v>Recortes</v>
          </cell>
          <cell r="H30" t="str">
            <v>Recortes No Magro</v>
          </cell>
          <cell r="I30">
            <v>119951</v>
          </cell>
        </row>
        <row r="31">
          <cell r="B31" t="str">
            <v>Agro Sudamerica1021101</v>
          </cell>
          <cell r="C31" t="str">
            <v>Cerdo</v>
          </cell>
          <cell r="D31" t="str">
            <v>Agro Sudamerica</v>
          </cell>
          <cell r="E31">
            <v>1021101</v>
          </cell>
          <cell r="F31" t="str">
            <v>GO Corazón Partido@ Cj t-f 20k AS</v>
          </cell>
          <cell r="G31" t="str">
            <v>Subprod</v>
          </cell>
          <cell r="H31" t="str">
            <v>Subprod Visceras</v>
          </cell>
          <cell r="I31">
            <v>13067</v>
          </cell>
        </row>
        <row r="32">
          <cell r="B32" t="str">
            <v>Agro Sudamerica1021105</v>
          </cell>
          <cell r="C32" t="str">
            <v>Cerdo</v>
          </cell>
          <cell r="D32" t="str">
            <v>Agro Sudamerica</v>
          </cell>
          <cell r="E32">
            <v>1021105</v>
          </cell>
          <cell r="F32" t="str">
            <v>GO Pulmon@ Cj 20k bca AS</v>
          </cell>
          <cell r="G32" t="str">
            <v>Subprod</v>
          </cell>
          <cell r="H32" t="str">
            <v>Subprod Visceras</v>
          </cell>
          <cell r="I32">
            <v>50360</v>
          </cell>
        </row>
        <row r="33">
          <cell r="B33" t="str">
            <v>Agro Sudamerica1021106</v>
          </cell>
          <cell r="C33" t="str">
            <v>Cerdo</v>
          </cell>
          <cell r="D33" t="str">
            <v>Agro Sudamerica</v>
          </cell>
          <cell r="E33">
            <v>1021106</v>
          </cell>
          <cell r="F33" t="str">
            <v>GO Pana S/Corazón@ Cj 20k AS</v>
          </cell>
          <cell r="G33" t="str">
            <v>Subprod</v>
          </cell>
          <cell r="H33" t="str">
            <v>Subprod Visceras</v>
          </cell>
          <cell r="I33">
            <v>11450</v>
          </cell>
        </row>
        <row r="34">
          <cell r="B34" t="str">
            <v>Agro Sudamerica1021111</v>
          </cell>
          <cell r="C34" t="str">
            <v>Cerdo</v>
          </cell>
          <cell r="D34" t="str">
            <v>Agro Sudamerica</v>
          </cell>
          <cell r="E34">
            <v>1021111</v>
          </cell>
          <cell r="F34" t="str">
            <v>GO Epiplón@ Cj 20k AS</v>
          </cell>
          <cell r="G34" t="str">
            <v>Grasas</v>
          </cell>
          <cell r="H34" t="str">
            <v>Grasa Interior</v>
          </cell>
          <cell r="I34">
            <v>4000</v>
          </cell>
        </row>
        <row r="35">
          <cell r="B35" t="str">
            <v>Agro Sudamerica1021187</v>
          </cell>
          <cell r="C35" t="str">
            <v>Cerdo</v>
          </cell>
          <cell r="D35" t="str">
            <v>Agro Sudamerica</v>
          </cell>
          <cell r="E35">
            <v>1021187</v>
          </cell>
          <cell r="F35" t="str">
            <v>GO Cue Back@ Cj 20k t-f AS</v>
          </cell>
          <cell r="G35" t="str">
            <v>Cueros</v>
          </cell>
          <cell r="H35" t="str">
            <v>Cuero Back</v>
          </cell>
          <cell r="I35">
            <v>43894</v>
          </cell>
        </row>
        <row r="36">
          <cell r="B36" t="str">
            <v>Agro Sudamerica1021237</v>
          </cell>
          <cell r="C36" t="str">
            <v>Cerdo</v>
          </cell>
          <cell r="D36" t="str">
            <v>Agro Sudamerica</v>
          </cell>
          <cell r="E36">
            <v>1021237</v>
          </cell>
          <cell r="F36" t="str">
            <v>GO Triming 80/20@ Bo c/f Cj 20k AS</v>
          </cell>
          <cell r="G36" t="str">
            <v>Recortes</v>
          </cell>
          <cell r="H36" t="str">
            <v>Recortes No Magro</v>
          </cell>
          <cell r="I36">
            <v>0</v>
          </cell>
        </row>
        <row r="37">
          <cell r="B37" t="str">
            <v>Agro Sudamerica1021263</v>
          </cell>
          <cell r="C37" t="str">
            <v>Cerdo</v>
          </cell>
          <cell r="D37" t="str">
            <v>Agro Sudamerica</v>
          </cell>
          <cell r="E37">
            <v>1021263</v>
          </cell>
          <cell r="F37" t="str">
            <v>GO PpPna 59@ Fi Cj 20k AS</v>
          </cell>
          <cell r="G37" t="str">
            <v>Pierna</v>
          </cell>
          <cell r="H37" t="str">
            <v>Pierna Pulpa</v>
          </cell>
          <cell r="I37">
            <v>0</v>
          </cell>
        </row>
        <row r="38">
          <cell r="B38" t="str">
            <v>Agro Sudamerica1021287</v>
          </cell>
          <cell r="C38" t="str">
            <v>Cerdo</v>
          </cell>
          <cell r="D38" t="str">
            <v>Agro Sudamerica</v>
          </cell>
          <cell r="E38">
            <v>1021287</v>
          </cell>
          <cell r="F38" t="str">
            <v>GO Lom Tocino@ Bo Cj AS</v>
          </cell>
          <cell r="G38" t="str">
            <v>Grasas</v>
          </cell>
          <cell r="H38" t="str">
            <v>Grasa Lomo Tocino</v>
          </cell>
          <cell r="I38">
            <v>0</v>
          </cell>
        </row>
        <row r="39">
          <cell r="B39" t="str">
            <v>Agro Sudamerica1021385</v>
          </cell>
          <cell r="C39" t="str">
            <v>Cerdo</v>
          </cell>
          <cell r="D39" t="str">
            <v>Agro Sudamerica</v>
          </cell>
          <cell r="E39">
            <v>1021385</v>
          </cell>
          <cell r="F39" t="str">
            <v>GO Cue granel Esp CC@ Cj 20k AS</v>
          </cell>
          <cell r="G39" t="str">
            <v>Cueros</v>
          </cell>
          <cell r="H39" t="str">
            <v>Cuero Mixto</v>
          </cell>
          <cell r="I39">
            <v>184859</v>
          </cell>
        </row>
        <row r="40">
          <cell r="B40" t="str">
            <v>Agro Sudamerica1021435</v>
          </cell>
          <cell r="C40" t="str">
            <v>Cerdo</v>
          </cell>
          <cell r="D40" t="str">
            <v>Agro Sudamerica</v>
          </cell>
          <cell r="E40">
            <v>1021435</v>
          </cell>
          <cell r="F40" t="str">
            <v>GO Gord Lom Tocino@ Cj 20k AS</v>
          </cell>
          <cell r="G40" t="str">
            <v>Grasas</v>
          </cell>
          <cell r="H40" t="str">
            <v>Grasa Gordura</v>
          </cell>
          <cell r="I40">
            <v>0</v>
          </cell>
        </row>
        <row r="41">
          <cell r="B41" t="str">
            <v>Agro Sudamerica1021550</v>
          </cell>
          <cell r="C41" t="str">
            <v>Cerdo</v>
          </cell>
          <cell r="D41" t="str">
            <v>Agro Sudamerica</v>
          </cell>
          <cell r="E41">
            <v>1021550</v>
          </cell>
          <cell r="F41" t="str">
            <v>GO Triming 85/15@ Cj 20k AS</v>
          </cell>
          <cell r="G41" t="str">
            <v>Recortes</v>
          </cell>
          <cell r="H41" t="str">
            <v>Recortes No Magro</v>
          </cell>
          <cell r="I41">
            <v>0</v>
          </cell>
        </row>
        <row r="42">
          <cell r="B42" t="str">
            <v>Agro Sudamerica1021622</v>
          </cell>
          <cell r="C42" t="str">
            <v>Cerdo</v>
          </cell>
          <cell r="D42" t="str">
            <v>Agro Sudamerica</v>
          </cell>
          <cell r="E42">
            <v>1021622</v>
          </cell>
          <cell r="F42" t="str">
            <v>GO BB Ribs 20-24 Oz@ Cj 10k AS</v>
          </cell>
          <cell r="G42" t="str">
            <v>Chuleta</v>
          </cell>
          <cell r="H42" t="str">
            <v>Chuleta Huesos</v>
          </cell>
          <cell r="I42">
            <v>0</v>
          </cell>
        </row>
        <row r="43">
          <cell r="B43" t="str">
            <v>Agro Sudamerica1021623</v>
          </cell>
          <cell r="C43" t="str">
            <v>Cerdo</v>
          </cell>
          <cell r="D43" t="str">
            <v>Agro Sudamerica</v>
          </cell>
          <cell r="E43">
            <v>1021623</v>
          </cell>
          <cell r="F43" t="str">
            <v>GO BB Ribs 24 oz@ Cj 10k AS</v>
          </cell>
          <cell r="G43" t="str">
            <v>Chuleta</v>
          </cell>
          <cell r="H43" t="str">
            <v>Chuleta Huesos</v>
          </cell>
          <cell r="I43">
            <v>0</v>
          </cell>
        </row>
        <row r="44">
          <cell r="B44" t="str">
            <v>Agro Sudamerica1021639</v>
          </cell>
          <cell r="C44" t="str">
            <v>Cerdo</v>
          </cell>
          <cell r="D44" t="str">
            <v>Agro Sudamerica</v>
          </cell>
          <cell r="E44">
            <v>1021639</v>
          </cell>
          <cell r="F44" t="str">
            <v>GO File C/cab@ Cj 5k AS</v>
          </cell>
          <cell r="G44" t="str">
            <v>Filete</v>
          </cell>
          <cell r="H44" t="str">
            <v>Filete c/Cabeza</v>
          </cell>
          <cell r="I44">
            <v>0</v>
          </cell>
        </row>
        <row r="45">
          <cell r="B45" t="str">
            <v>Agro Sudamerica1021819</v>
          </cell>
          <cell r="C45" t="str">
            <v>Cerdo</v>
          </cell>
          <cell r="D45" t="str">
            <v>Agro Sudamerica</v>
          </cell>
          <cell r="E45">
            <v>1021819</v>
          </cell>
          <cell r="F45" t="str">
            <v>GO Lom Ctro 27@ Fi Cj 20k AS</v>
          </cell>
          <cell r="G45" t="str">
            <v>Lomo</v>
          </cell>
          <cell r="H45" t="str">
            <v>Lomo Centro</v>
          </cell>
          <cell r="I45">
            <v>0</v>
          </cell>
        </row>
        <row r="46">
          <cell r="B46" t="str">
            <v>Agro Sudamerica1021820</v>
          </cell>
          <cell r="C46" t="str">
            <v>Cerdo</v>
          </cell>
          <cell r="D46" t="str">
            <v>Agro Sudamerica</v>
          </cell>
          <cell r="E46">
            <v>1021820</v>
          </cell>
          <cell r="F46" t="str">
            <v>GO Lom Vet 44@ Fi Cj 20k AS</v>
          </cell>
          <cell r="G46" t="str">
            <v>Lomo</v>
          </cell>
          <cell r="H46" t="str">
            <v>Lomo Vetado</v>
          </cell>
          <cell r="I46">
            <v>0</v>
          </cell>
        </row>
        <row r="47">
          <cell r="B47" t="str">
            <v>Agro Sudamerica1021868</v>
          </cell>
          <cell r="C47" t="str">
            <v>Cerdo</v>
          </cell>
          <cell r="D47" t="str">
            <v>Agro Sudamerica</v>
          </cell>
          <cell r="E47">
            <v>1021868</v>
          </cell>
          <cell r="F47" t="str">
            <v>GO PpPna 54@ Cj 20k AS</v>
          </cell>
          <cell r="G47" t="str">
            <v>Pierna</v>
          </cell>
          <cell r="H47" t="str">
            <v>Pierna Pulpa Fina</v>
          </cell>
          <cell r="I47">
            <v>101115</v>
          </cell>
        </row>
        <row r="48">
          <cell r="B48" t="str">
            <v>Agro Sudamerica1021903</v>
          </cell>
          <cell r="C48" t="str">
            <v>Cerdo</v>
          </cell>
          <cell r="D48" t="str">
            <v>Agro Sudamerica</v>
          </cell>
          <cell r="E48">
            <v>1021903</v>
          </cell>
          <cell r="F48" t="str">
            <v>GO Corazón Partido@ Cj 10k AS</v>
          </cell>
          <cell r="G48" t="str">
            <v>Subprod</v>
          </cell>
          <cell r="H48" t="str">
            <v>Subprod Visceras</v>
          </cell>
          <cell r="I48">
            <v>0</v>
          </cell>
        </row>
        <row r="49">
          <cell r="B49" t="str">
            <v>Agro Sudamerica1021976</v>
          </cell>
          <cell r="C49" t="str">
            <v>Cerdo</v>
          </cell>
          <cell r="D49" t="str">
            <v>Agro Sudamerica</v>
          </cell>
          <cell r="E49">
            <v>1021976</v>
          </cell>
          <cell r="F49" t="str">
            <v>GO PpPal 77@ Cj 20k AS</v>
          </cell>
          <cell r="G49" t="str">
            <v>Paleta</v>
          </cell>
          <cell r="H49" t="str">
            <v>Paleta Pulpa</v>
          </cell>
          <cell r="I49">
            <v>96733</v>
          </cell>
        </row>
        <row r="50">
          <cell r="B50" t="str">
            <v>Agro Sudamerica1022047</v>
          </cell>
          <cell r="C50" t="str">
            <v>Cerdo</v>
          </cell>
          <cell r="D50" t="str">
            <v>Agro Sudamerica</v>
          </cell>
          <cell r="E50">
            <v>1022047</v>
          </cell>
          <cell r="F50" t="str">
            <v>GO Triming Panc@ Cj 20k AS</v>
          </cell>
          <cell r="G50" t="str">
            <v>Recortes</v>
          </cell>
          <cell r="H50" t="str">
            <v>Recortes No Magro</v>
          </cell>
          <cell r="I50">
            <v>6734</v>
          </cell>
        </row>
        <row r="51">
          <cell r="B51" t="str">
            <v>Agro Sudamerica1022149</v>
          </cell>
          <cell r="C51" t="str">
            <v>Cerdo</v>
          </cell>
          <cell r="D51" t="str">
            <v>Agro Sudamerica</v>
          </cell>
          <cell r="E51">
            <v>1022149</v>
          </cell>
          <cell r="F51" t="str">
            <v>GO Plancha Rebaje Ent@ Cj 20k AS</v>
          </cell>
          <cell r="G51" t="str">
            <v>Plancha</v>
          </cell>
          <cell r="H51" t="str">
            <v>Plancha s/Cuero</v>
          </cell>
          <cell r="I51">
            <v>9553</v>
          </cell>
        </row>
        <row r="52">
          <cell r="B52" t="str">
            <v>Agro Sudamerica1022150</v>
          </cell>
          <cell r="C52" t="str">
            <v>Cerdo</v>
          </cell>
          <cell r="D52" t="str">
            <v>Agro Sudamerica</v>
          </cell>
          <cell r="E52">
            <v>1022150</v>
          </cell>
          <cell r="F52" t="str">
            <v>GO Gord chic@ Cj 20k AS</v>
          </cell>
          <cell r="G52" t="str">
            <v>Grasas</v>
          </cell>
          <cell r="H52" t="str">
            <v>Grasa Gordura</v>
          </cell>
          <cell r="I52">
            <v>126988</v>
          </cell>
        </row>
        <row r="53">
          <cell r="B53" t="str">
            <v>Agro Sudamerica1022196</v>
          </cell>
          <cell r="C53" t="str">
            <v>Cerdo</v>
          </cell>
          <cell r="D53" t="str">
            <v>Agro Sudamerica</v>
          </cell>
          <cell r="E53">
            <v>1022196</v>
          </cell>
          <cell r="F53" t="str">
            <v>GO Forro Pal@ Cj 20k AS</v>
          </cell>
          <cell r="G53" t="str">
            <v>Cueros</v>
          </cell>
          <cell r="H53" t="str">
            <v>Cuero Forro</v>
          </cell>
          <cell r="I53">
            <v>35778</v>
          </cell>
        </row>
        <row r="54">
          <cell r="B54" t="str">
            <v>Agro Sudamerica1022197</v>
          </cell>
          <cell r="C54" t="str">
            <v>Cerdo</v>
          </cell>
          <cell r="D54" t="str">
            <v>Agro Sudamerica</v>
          </cell>
          <cell r="E54">
            <v>1022197</v>
          </cell>
          <cell r="F54" t="str">
            <v>GO Pna Forro@ Cj 20k AS</v>
          </cell>
          <cell r="G54" t="str">
            <v>Cueros</v>
          </cell>
          <cell r="H54" t="str">
            <v>Cuero Forro</v>
          </cell>
          <cell r="I54">
            <v>0</v>
          </cell>
        </row>
        <row r="55">
          <cell r="B55" t="str">
            <v>Agro Sudamerica1022247</v>
          </cell>
          <cell r="C55" t="str">
            <v>Cerdo</v>
          </cell>
          <cell r="D55" t="str">
            <v>Agro Sudamerica</v>
          </cell>
          <cell r="E55">
            <v>1022247</v>
          </cell>
          <cell r="F55" t="str">
            <v>GO Triming 60/40@ Bo Cj AS</v>
          </cell>
          <cell r="G55" t="str">
            <v>Recortes</v>
          </cell>
          <cell r="H55" t="str">
            <v>Recortes No Magro</v>
          </cell>
          <cell r="I55">
            <v>0</v>
          </cell>
        </row>
        <row r="56">
          <cell r="B56" t="str">
            <v>Agro Sudamerica1022384</v>
          </cell>
          <cell r="C56" t="str">
            <v>Cerdo</v>
          </cell>
          <cell r="D56" t="str">
            <v>Agro Sudamerica</v>
          </cell>
          <cell r="E56">
            <v>1022384</v>
          </cell>
          <cell r="F56" t="str">
            <v>GO BB Ribs Grd B@ Fi Cj 10k AS</v>
          </cell>
          <cell r="G56" t="str">
            <v>Chuleta</v>
          </cell>
          <cell r="H56" t="str">
            <v>Chuleta Huesos</v>
          </cell>
          <cell r="I56">
            <v>0</v>
          </cell>
        </row>
        <row r="57">
          <cell r="B57" t="str">
            <v>Agro Sudamerica1022406</v>
          </cell>
          <cell r="C57" t="str">
            <v>Cerdo</v>
          </cell>
          <cell r="D57" t="str">
            <v>Agro Sudamerica</v>
          </cell>
          <cell r="E57">
            <v>1022406</v>
          </cell>
          <cell r="F57" t="str">
            <v>GO Patas B@ Bo Cj 20 k AS</v>
          </cell>
          <cell r="G57" t="str">
            <v>Subprod</v>
          </cell>
          <cell r="H57" t="str">
            <v>Subprod Patas-Manos</v>
          </cell>
          <cell r="I57">
            <v>787</v>
          </cell>
        </row>
        <row r="58">
          <cell r="B58" t="str">
            <v>Agro Sudamerica1022409</v>
          </cell>
          <cell r="C58" t="str">
            <v>Cerdo</v>
          </cell>
          <cell r="D58" t="str">
            <v>Agro Sudamerica</v>
          </cell>
          <cell r="E58">
            <v>1022409</v>
          </cell>
          <cell r="F58" t="str">
            <v>GO Tripa s/Cal# Bidon AS</v>
          </cell>
          <cell r="G58" t="str">
            <v>Subprod</v>
          </cell>
          <cell r="H58" t="str">
            <v>Subprod Tripa</v>
          </cell>
          <cell r="I58">
            <v>11418</v>
          </cell>
        </row>
        <row r="59">
          <cell r="B59" t="str">
            <v>Agro Sudamerica1022569</v>
          </cell>
          <cell r="C59" t="str">
            <v>Cerdo</v>
          </cell>
          <cell r="D59" t="str">
            <v>Agro Sudamerica</v>
          </cell>
          <cell r="E59">
            <v>1022569</v>
          </cell>
          <cell r="F59" t="str">
            <v>GO BB Ribs 24-28 Oz@ Cj 10k AS</v>
          </cell>
          <cell r="G59" t="str">
            <v>Chuleta</v>
          </cell>
          <cell r="H59" t="str">
            <v>Chuleta Huesos</v>
          </cell>
          <cell r="I59">
            <v>0</v>
          </cell>
        </row>
        <row r="60">
          <cell r="B60" t="str">
            <v>Agro Sudamerica1022654</v>
          </cell>
          <cell r="C60" t="str">
            <v>Cerdo</v>
          </cell>
          <cell r="D60" t="str">
            <v>Agro Sudamerica</v>
          </cell>
          <cell r="E60">
            <v>1022654</v>
          </cell>
          <cell r="F60" t="str">
            <v>GO Triming 90/10@ Cj 20k AS</v>
          </cell>
          <cell r="G60" t="str">
            <v>Recortes</v>
          </cell>
          <cell r="H60" t="str">
            <v>Recortes No Magro</v>
          </cell>
          <cell r="I60">
            <v>0</v>
          </cell>
        </row>
        <row r="61">
          <cell r="B61" t="str">
            <v>Agro Sudamerica1022705</v>
          </cell>
          <cell r="C61" t="str">
            <v>Cerdo</v>
          </cell>
          <cell r="D61" t="str">
            <v>Agro Sudamerica</v>
          </cell>
          <cell r="E61">
            <v>1022705</v>
          </cell>
          <cell r="F61" t="str">
            <v>GO Mantec@ Cj 20k AS</v>
          </cell>
          <cell r="G61" t="str">
            <v>Grasas</v>
          </cell>
          <cell r="H61" t="str">
            <v>Grasa Interior</v>
          </cell>
          <cell r="I61">
            <v>0</v>
          </cell>
        </row>
        <row r="62">
          <cell r="B62" t="str">
            <v>Agro Sudamerica1022709</v>
          </cell>
          <cell r="C62" t="str">
            <v>Cerdo</v>
          </cell>
          <cell r="D62" t="str">
            <v>Agro Sudamerica</v>
          </cell>
          <cell r="E62">
            <v>1022709</v>
          </cell>
          <cell r="F62" t="str">
            <v>GO PpPna 57@ Bo Cj AS</v>
          </cell>
          <cell r="G62" t="str">
            <v>Pierna</v>
          </cell>
          <cell r="H62" t="str">
            <v>Pierna Pulpa</v>
          </cell>
          <cell r="I62">
            <v>432270</v>
          </cell>
        </row>
        <row r="63">
          <cell r="B63" t="str">
            <v>Agro Sudamerica1022847</v>
          </cell>
          <cell r="C63" t="str">
            <v>Cerdo</v>
          </cell>
          <cell r="D63" t="str">
            <v>Agro Sudamerica</v>
          </cell>
          <cell r="E63">
            <v>1022847</v>
          </cell>
          <cell r="F63" t="str">
            <v>GO Cne Falda Pan@ CJ 20k AS</v>
          </cell>
          <cell r="G63" t="str">
            <v>Panceta</v>
          </cell>
          <cell r="H63" t="str">
            <v>Panceta s/Cuero</v>
          </cell>
          <cell r="I63">
            <v>24000</v>
          </cell>
        </row>
        <row r="64">
          <cell r="B64" t="str">
            <v>Agro Sudamerica1022855</v>
          </cell>
          <cell r="C64" t="str">
            <v>Cerdo</v>
          </cell>
          <cell r="D64" t="str">
            <v>Agro Sudamerica</v>
          </cell>
          <cell r="E64">
            <v>1022855</v>
          </cell>
          <cell r="F64" t="str">
            <v>GO Grasa Forro Pal@ Cj 20k AS</v>
          </cell>
          <cell r="G64" t="str">
            <v>Grasas</v>
          </cell>
          <cell r="H64" t="str">
            <v>Grasa Forro</v>
          </cell>
          <cell r="I64">
            <v>15730</v>
          </cell>
        </row>
        <row r="65">
          <cell r="B65" t="str">
            <v>Agro Sudamerica1022920</v>
          </cell>
          <cell r="C65" t="str">
            <v>Cerdo</v>
          </cell>
          <cell r="D65" t="str">
            <v>Agro Sudamerica</v>
          </cell>
          <cell r="E65">
            <v>1022920</v>
          </cell>
          <cell r="F65" t="str">
            <v>GO Gord rebaje@ Cj 20k AS</v>
          </cell>
          <cell r="G65" t="str">
            <v>Grasas</v>
          </cell>
          <cell r="H65" t="str">
            <v>Grasa Gordura</v>
          </cell>
          <cell r="I65">
            <v>8253</v>
          </cell>
        </row>
        <row r="66">
          <cell r="B66" t="str">
            <v>Agro Sudamerica1022921</v>
          </cell>
          <cell r="C66" t="str">
            <v>Cerdo</v>
          </cell>
          <cell r="D66" t="str">
            <v>Agro Sudamerica</v>
          </cell>
          <cell r="E66">
            <v>1022921</v>
          </cell>
          <cell r="F66" t="str">
            <v>GO Gord chic@ Cj 20k AS</v>
          </cell>
          <cell r="G66" t="str">
            <v>Grasas</v>
          </cell>
          <cell r="H66" t="str">
            <v>Grasa Gordura</v>
          </cell>
          <cell r="I66">
            <v>19410</v>
          </cell>
        </row>
        <row r="67">
          <cell r="B67" t="str">
            <v>Agro Sudamerica1022922</v>
          </cell>
          <cell r="C67" t="str">
            <v>Cerdo</v>
          </cell>
          <cell r="D67" t="str">
            <v>Agro Sudamerica</v>
          </cell>
          <cell r="E67">
            <v>1022922</v>
          </cell>
          <cell r="F67" t="str">
            <v>GO Triming Panc@ Cj 20k AS</v>
          </cell>
          <cell r="G67" t="str">
            <v>Recortes</v>
          </cell>
          <cell r="H67" t="str">
            <v>Recortes No Magro</v>
          </cell>
          <cell r="I67">
            <v>0</v>
          </cell>
        </row>
        <row r="68">
          <cell r="B68" t="str">
            <v>Agro Sudamerica1022928</v>
          </cell>
          <cell r="C68" t="str">
            <v>Cerdo</v>
          </cell>
          <cell r="D68" t="str">
            <v>Agro Sudamerica</v>
          </cell>
          <cell r="E68">
            <v>1022928</v>
          </cell>
          <cell r="F68" t="str">
            <v>GO Cue Granel Esp CC@Cj 20k AS</v>
          </cell>
          <cell r="G68" t="str">
            <v>Cueros</v>
          </cell>
          <cell r="H68" t="str">
            <v>Cuero Mixto</v>
          </cell>
          <cell r="I68">
            <v>0</v>
          </cell>
        </row>
        <row r="69">
          <cell r="B69" t="str">
            <v>Agro Sudamerica1022996</v>
          </cell>
          <cell r="C69" t="str">
            <v>Cerdo</v>
          </cell>
          <cell r="D69" t="str">
            <v>Agro Sudamerica</v>
          </cell>
          <cell r="E69">
            <v>1022996</v>
          </cell>
          <cell r="F69" t="str">
            <v>GO Visual Triming@ Cj 20k AS</v>
          </cell>
          <cell r="G69" t="str">
            <v>Grasas</v>
          </cell>
          <cell r="H69" t="str">
            <v>Grasa Gordura</v>
          </cell>
          <cell r="I69">
            <v>0</v>
          </cell>
        </row>
        <row r="70">
          <cell r="B70" t="str">
            <v>Agro Sudamerica1023312</v>
          </cell>
          <cell r="C70" t="str">
            <v>Cerdo</v>
          </cell>
          <cell r="D70" t="str">
            <v>Agro Sudamerica</v>
          </cell>
          <cell r="E70">
            <v>1023312</v>
          </cell>
          <cell r="F70" t="str">
            <v>GO File C/cab@Cj 20k AS</v>
          </cell>
          <cell r="G70" t="str">
            <v>Filete</v>
          </cell>
          <cell r="H70" t="str">
            <v>Filete c/Cabeza</v>
          </cell>
          <cell r="I70">
            <v>0</v>
          </cell>
        </row>
        <row r="71">
          <cell r="B71" t="str">
            <v>Agro Sudamerica1023331</v>
          </cell>
          <cell r="C71" t="str">
            <v>Cerdo</v>
          </cell>
          <cell r="D71" t="str">
            <v>Agro Sudamerica</v>
          </cell>
          <cell r="E71">
            <v>1023331</v>
          </cell>
          <cell r="F71" t="str">
            <v>GO Lom Vet 44@ Bo Cj 20k AS</v>
          </cell>
          <cell r="G71" t="str">
            <v>Lomo</v>
          </cell>
          <cell r="H71" t="str">
            <v>Lomo Vetado</v>
          </cell>
          <cell r="I71">
            <v>0</v>
          </cell>
        </row>
        <row r="72">
          <cell r="B72" t="str">
            <v>Agro Sudamerica1023355</v>
          </cell>
          <cell r="C72" t="str">
            <v>Cerdo</v>
          </cell>
          <cell r="D72" t="str">
            <v>Agro Sudamerica</v>
          </cell>
          <cell r="E72">
            <v>1023355</v>
          </cell>
          <cell r="F72" t="str">
            <v>GO Pulmon@ Cj 20k AS</v>
          </cell>
          <cell r="G72" t="str">
            <v>Subprod</v>
          </cell>
          <cell r="H72" t="str">
            <v>Subprod Visceras</v>
          </cell>
          <cell r="I72">
            <v>24600</v>
          </cell>
        </row>
        <row r="73">
          <cell r="B73" t="str">
            <v>Agrosuper Asia1020860</v>
          </cell>
          <cell r="C73" t="str">
            <v>Cerdo</v>
          </cell>
          <cell r="D73" t="str">
            <v>Agrosuper Asia</v>
          </cell>
          <cell r="E73">
            <v>1020860</v>
          </cell>
          <cell r="F73" t="str">
            <v>GO Lom Vet@ Cj 12k AK</v>
          </cell>
          <cell r="G73" t="str">
            <v>Lomo</v>
          </cell>
          <cell r="H73" t="str">
            <v>Lomo Vetado</v>
          </cell>
          <cell r="I73">
            <v>116527</v>
          </cell>
        </row>
        <row r="74">
          <cell r="B74" t="str">
            <v>Agrosuper Asia1020861</v>
          </cell>
          <cell r="C74" t="str">
            <v>Cerdo</v>
          </cell>
          <cell r="D74" t="str">
            <v>Agrosuper Asia</v>
          </cell>
          <cell r="E74">
            <v>1020861</v>
          </cell>
          <cell r="F74" t="str">
            <v>GO Lom Vet@ Cj 12k TJ</v>
          </cell>
          <cell r="G74" t="str">
            <v>Lomo</v>
          </cell>
          <cell r="H74" t="str">
            <v>Lomo Vetado</v>
          </cell>
          <cell r="I74">
            <v>183408</v>
          </cell>
        </row>
        <row r="75">
          <cell r="B75" t="str">
            <v>Agrosuper Asia1020904</v>
          </cell>
          <cell r="C75" t="str">
            <v>Cerdo</v>
          </cell>
          <cell r="D75" t="str">
            <v>Agrosuper Asia</v>
          </cell>
          <cell r="E75">
            <v>1020904</v>
          </cell>
          <cell r="F75" t="str">
            <v>GO Panc C/cue@ Cj Panc 230 TJ</v>
          </cell>
          <cell r="G75" t="str">
            <v>Panceta</v>
          </cell>
          <cell r="H75" t="str">
            <v>Panceta c/Cuero</v>
          </cell>
          <cell r="I75">
            <v>30056</v>
          </cell>
        </row>
        <row r="76">
          <cell r="B76" t="str">
            <v>Agrosuper Asia1020905</v>
          </cell>
          <cell r="C76" t="str">
            <v>Cerdo</v>
          </cell>
          <cell r="D76" t="str">
            <v>Agrosuper Asia</v>
          </cell>
          <cell r="E76">
            <v>1020905</v>
          </cell>
          <cell r="F76" t="str">
            <v>GO Panc C/cue@ Cj Panc 230 AK</v>
          </cell>
          <cell r="G76" t="str">
            <v>Panceta</v>
          </cell>
          <cell r="H76" t="str">
            <v>Panceta c/Cuero</v>
          </cell>
          <cell r="I76">
            <v>8517</v>
          </cell>
        </row>
        <row r="77">
          <cell r="B77" t="str">
            <v>Agrosuper Asia1021012</v>
          </cell>
          <cell r="C77" t="str">
            <v>Cerdo</v>
          </cell>
          <cell r="D77" t="str">
            <v>Agrosuper Asia</v>
          </cell>
          <cell r="E77">
            <v>1021012</v>
          </cell>
          <cell r="F77" t="str">
            <v>GO Papda K@ Cj 20k AK</v>
          </cell>
          <cell r="G77" t="str">
            <v>Plancha</v>
          </cell>
          <cell r="H77" t="str">
            <v>Plancha s/Cuero</v>
          </cell>
          <cell r="I77">
            <v>141351</v>
          </cell>
        </row>
        <row r="78">
          <cell r="B78" t="str">
            <v>Agrosuper Asia1021045</v>
          </cell>
          <cell r="C78" t="str">
            <v>Cerdo</v>
          </cell>
          <cell r="D78" t="str">
            <v>Agrosuper Asia</v>
          </cell>
          <cell r="E78">
            <v>1021045</v>
          </cell>
          <cell r="F78" t="str">
            <v>GO PernilM C/M@ Cj 15k AK</v>
          </cell>
          <cell r="G78" t="str">
            <v>Pernil</v>
          </cell>
          <cell r="H78" t="str">
            <v>Pernil Mano</v>
          </cell>
          <cell r="I78">
            <v>51702</v>
          </cell>
        </row>
        <row r="79">
          <cell r="B79" t="str">
            <v>Agrosuper Asia1021046</v>
          </cell>
          <cell r="C79" t="str">
            <v>Cerdo</v>
          </cell>
          <cell r="D79" t="str">
            <v>Agrosuper Asia</v>
          </cell>
          <cell r="E79">
            <v>1021046</v>
          </cell>
          <cell r="F79" t="str">
            <v>GO PernilM C/M@ Cj 15k TJ</v>
          </cell>
          <cell r="G79" t="str">
            <v>Pernil</v>
          </cell>
          <cell r="H79" t="str">
            <v>Pernil Mano</v>
          </cell>
          <cell r="I79">
            <v>26724</v>
          </cell>
        </row>
        <row r="80">
          <cell r="B80" t="str">
            <v>Agrosuper Asia1021149</v>
          </cell>
          <cell r="C80" t="str">
            <v>Cerdo</v>
          </cell>
          <cell r="D80" t="str">
            <v>Agrosuper Asia</v>
          </cell>
          <cell r="E80">
            <v>1021149</v>
          </cell>
          <cell r="F80" t="str">
            <v>GO Tira Hso Ctro@ Cj 20k TJ</v>
          </cell>
          <cell r="G80" t="str">
            <v>Huesos</v>
          </cell>
          <cell r="H80" t="str">
            <v>Huesos Cuarto Centra</v>
          </cell>
          <cell r="I80">
            <v>128000</v>
          </cell>
        </row>
        <row r="81">
          <cell r="B81" t="str">
            <v>Agrosuper Asia1021150</v>
          </cell>
          <cell r="C81" t="str">
            <v>Cerdo</v>
          </cell>
          <cell r="D81" t="str">
            <v>Agrosuper Asia</v>
          </cell>
          <cell r="E81">
            <v>1021150</v>
          </cell>
          <cell r="F81" t="str">
            <v>GO Tira Hso Ctro@ Cj 20k AK</v>
          </cell>
          <cell r="G81" t="str">
            <v>Huesos</v>
          </cell>
          <cell r="H81" t="str">
            <v>Huesos Cuarto Centra</v>
          </cell>
          <cell r="I81">
            <v>12875</v>
          </cell>
        </row>
        <row r="82">
          <cell r="B82" t="str">
            <v>Agrosuper Asia1021151</v>
          </cell>
          <cell r="C82" t="str">
            <v>Cerdo</v>
          </cell>
          <cell r="D82" t="str">
            <v>Agrosuper Asia</v>
          </cell>
          <cell r="E82">
            <v>1021151</v>
          </cell>
          <cell r="F82" t="str">
            <v>GO Hso Cogote@ Bo Cj 20k TJ</v>
          </cell>
          <cell r="G82" t="str">
            <v>Huesos</v>
          </cell>
          <cell r="H82" t="str">
            <v>Huesos Cuarto Delant</v>
          </cell>
          <cell r="I82">
            <v>22842</v>
          </cell>
        </row>
        <row r="83">
          <cell r="B83" t="str">
            <v>Agrosuper Asia1021152</v>
          </cell>
          <cell r="C83" t="str">
            <v>Cerdo</v>
          </cell>
          <cell r="D83" t="str">
            <v>Agrosuper Asia</v>
          </cell>
          <cell r="E83">
            <v>1021152</v>
          </cell>
          <cell r="F83" t="str">
            <v>GO Hso Cogote@ Bo Cj 20k AK</v>
          </cell>
          <cell r="G83" t="str">
            <v>Huesos</v>
          </cell>
          <cell r="H83" t="str">
            <v>Huesos Cuarto Delant</v>
          </cell>
          <cell r="I83">
            <v>36000</v>
          </cell>
        </row>
        <row r="84">
          <cell r="B84" t="str">
            <v>Agrosuper Asia1021156</v>
          </cell>
          <cell r="C84" t="str">
            <v>Cerdo</v>
          </cell>
          <cell r="D84" t="str">
            <v>Agrosuper Asia</v>
          </cell>
          <cell r="E84">
            <v>1021156</v>
          </cell>
          <cell r="F84" t="str">
            <v>GO Hso Pecho@ Cj Lom Vet TJ</v>
          </cell>
          <cell r="G84" t="str">
            <v>Huesos</v>
          </cell>
          <cell r="H84" t="str">
            <v>Huesos Cuarto Centra</v>
          </cell>
          <cell r="I84">
            <v>50875</v>
          </cell>
        </row>
        <row r="85">
          <cell r="B85" t="str">
            <v>Agrosuper Asia1021204</v>
          </cell>
          <cell r="C85" t="str">
            <v>Cerdo</v>
          </cell>
          <cell r="D85" t="str">
            <v>Agrosuper Asia</v>
          </cell>
          <cell r="E85">
            <v>1021204</v>
          </cell>
          <cell r="F85" t="str">
            <v>GO Lom Tocino@ Cj 20k AS</v>
          </cell>
          <cell r="G85" t="str">
            <v>Grasas</v>
          </cell>
          <cell r="H85" t="str">
            <v>Grasa Lomo Tocino</v>
          </cell>
          <cell r="I85">
            <v>0</v>
          </cell>
        </row>
        <row r="86">
          <cell r="B86" t="str">
            <v>Agrosuper Asia1021470</v>
          </cell>
          <cell r="C86" t="str">
            <v>Cerdo</v>
          </cell>
          <cell r="D86" t="str">
            <v>Agrosuper Asia</v>
          </cell>
          <cell r="E86">
            <v>1021470</v>
          </cell>
          <cell r="F86" t="str">
            <v>GO PernilM@ Cj 20k AK</v>
          </cell>
          <cell r="G86" t="str">
            <v>Pernil</v>
          </cell>
          <cell r="H86" t="str">
            <v>Pernil Mano</v>
          </cell>
          <cell r="I86">
            <v>44000</v>
          </cell>
        </row>
        <row r="87">
          <cell r="B87" t="str">
            <v>Agrosuper Asia1021655</v>
          </cell>
          <cell r="C87" t="str">
            <v>Cerdo</v>
          </cell>
          <cell r="D87" t="str">
            <v>Agrosuper Asia</v>
          </cell>
          <cell r="E87">
            <v>1021655</v>
          </cell>
          <cell r="F87" t="str">
            <v>GO Estómago Pouch@ Bo Cj 10k AS</v>
          </cell>
          <cell r="G87" t="str">
            <v>Subprod</v>
          </cell>
          <cell r="H87" t="str">
            <v>Subprod Visceras</v>
          </cell>
          <cell r="I87">
            <v>0</v>
          </cell>
        </row>
        <row r="88">
          <cell r="B88" t="str">
            <v>Agrosuper Asia1021664</v>
          </cell>
          <cell r="C88" t="str">
            <v>Cerdo</v>
          </cell>
          <cell r="D88" t="str">
            <v>Agrosuper Asia</v>
          </cell>
          <cell r="E88">
            <v>1021664</v>
          </cell>
          <cell r="F88" t="str">
            <v>GO Pecho S/cue K@ Cj 20k TJ</v>
          </cell>
          <cell r="G88" t="str">
            <v>Cost-Pec</v>
          </cell>
          <cell r="H88" t="str">
            <v>Cost-Pec Entero</v>
          </cell>
          <cell r="I88">
            <v>0</v>
          </cell>
        </row>
        <row r="89">
          <cell r="B89" t="str">
            <v>Agrosuper Asia1021665</v>
          </cell>
          <cell r="C89" t="str">
            <v>Cerdo</v>
          </cell>
          <cell r="D89" t="str">
            <v>Agrosuper Asia</v>
          </cell>
          <cell r="E89">
            <v>1021665</v>
          </cell>
          <cell r="F89" t="str">
            <v>GO Pecho S/cue K@ Cj 20k AK</v>
          </cell>
          <cell r="G89" t="str">
            <v>Cost-Pec</v>
          </cell>
          <cell r="H89" t="str">
            <v>Cost-Pec Entero</v>
          </cell>
          <cell r="I89">
            <v>0</v>
          </cell>
        </row>
        <row r="90">
          <cell r="B90" t="str">
            <v>Agrosuper Asia1022182</v>
          </cell>
          <cell r="C90" t="str">
            <v>Cerdo</v>
          </cell>
          <cell r="D90" t="str">
            <v>Agrosuper Asia</v>
          </cell>
          <cell r="E90">
            <v>1022182</v>
          </cell>
          <cell r="F90" t="str">
            <v>GO BB Ribs 20-24 Oz@ Cj 10k AS</v>
          </cell>
          <cell r="G90" t="str">
            <v>Chuleta</v>
          </cell>
          <cell r="H90" t="str">
            <v>Chuleta Huesos</v>
          </cell>
          <cell r="I90">
            <v>1150</v>
          </cell>
        </row>
        <row r="91">
          <cell r="B91" t="str">
            <v>Agrosuper Asia1022283</v>
          </cell>
          <cell r="C91" t="str">
            <v>Cerdo</v>
          </cell>
          <cell r="D91" t="str">
            <v>Agrosuper Asia</v>
          </cell>
          <cell r="E91">
            <v>1022283</v>
          </cell>
          <cell r="F91" t="str">
            <v>GO Malaya 5-6mm@ Bo Cj 9k AS</v>
          </cell>
          <cell r="G91" t="str">
            <v>Prolijado</v>
          </cell>
          <cell r="H91" t="str">
            <v>Prolijado Malaya</v>
          </cell>
          <cell r="I91">
            <v>0</v>
          </cell>
        </row>
        <row r="92">
          <cell r="B92" t="str">
            <v>Agrosuper Asia1022607</v>
          </cell>
          <cell r="C92" t="str">
            <v>Cerdo</v>
          </cell>
          <cell r="D92" t="str">
            <v>Agrosuper Asia</v>
          </cell>
          <cell r="E92">
            <v>1022607</v>
          </cell>
          <cell r="F92" t="str">
            <v>GO Platead Lom TF@ Cj 10k AK (TS)</v>
          </cell>
          <cell r="G92" t="str">
            <v>Prolijado</v>
          </cell>
          <cell r="H92" t="str">
            <v>Prolijado Plateada</v>
          </cell>
          <cell r="I92">
            <v>41417</v>
          </cell>
        </row>
        <row r="93">
          <cell r="B93" t="str">
            <v>Agrosuper Asia1022885</v>
          </cell>
          <cell r="C93" t="str">
            <v>Cerdo</v>
          </cell>
          <cell r="D93" t="str">
            <v>Agrosuper Asia</v>
          </cell>
          <cell r="E93">
            <v>1022885</v>
          </cell>
          <cell r="F93" t="str">
            <v>GO Panc S/cue@ Cj Panc TJ</v>
          </cell>
          <cell r="G93" t="str">
            <v>Panceta</v>
          </cell>
          <cell r="H93" t="str">
            <v>Panceta s/Cuero</v>
          </cell>
          <cell r="I93">
            <v>392936</v>
          </cell>
        </row>
        <row r="94">
          <cell r="B94" t="str">
            <v>Agrosuper Asia1022887</v>
          </cell>
          <cell r="C94" t="str">
            <v>Cerdo</v>
          </cell>
          <cell r="D94" t="str">
            <v>Agrosuper Asia</v>
          </cell>
          <cell r="E94">
            <v>1022887</v>
          </cell>
          <cell r="F94" t="str">
            <v>GO Panc S/cue@ Cj Panc AK</v>
          </cell>
          <cell r="G94" t="str">
            <v>Panceta</v>
          </cell>
          <cell r="H94" t="str">
            <v>Panceta s/Cuero</v>
          </cell>
          <cell r="I94">
            <v>117486</v>
          </cell>
        </row>
        <row r="95">
          <cell r="B95" t="str">
            <v>Agrosuper Asia1022930</v>
          </cell>
          <cell r="C95" t="str">
            <v>Cerdo</v>
          </cell>
          <cell r="D95" t="str">
            <v>Agrosuper Asia</v>
          </cell>
          <cell r="E95">
            <v>1022930</v>
          </cell>
          <cell r="F95" t="str">
            <v>GO Panc S/cue Hem@ Cj Panc TJ AS</v>
          </cell>
          <cell r="G95" t="str">
            <v>Panceta</v>
          </cell>
          <cell r="H95" t="str">
            <v>Panceta s/Cuero</v>
          </cell>
          <cell r="I95">
            <v>225975</v>
          </cell>
        </row>
        <row r="96">
          <cell r="B96" t="str">
            <v>Agrosuper Asia1022985</v>
          </cell>
          <cell r="C96" t="str">
            <v>Cerdo</v>
          </cell>
          <cell r="D96" t="str">
            <v>Agrosuper Asia</v>
          </cell>
          <cell r="E96">
            <v>1022985</v>
          </cell>
          <cell r="F96" t="str">
            <v>GO Lom Vet Mad@ Cj 8,5k TJ</v>
          </cell>
          <cell r="G96" t="str">
            <v>Lomo</v>
          </cell>
          <cell r="H96" t="str">
            <v>Lomo Vetado</v>
          </cell>
          <cell r="I96">
            <v>5000</v>
          </cell>
        </row>
        <row r="97">
          <cell r="B97" t="str">
            <v>Agrosuper Asia1022986</v>
          </cell>
          <cell r="C97" t="str">
            <v>Cerdo</v>
          </cell>
          <cell r="D97" t="str">
            <v>Agrosuper Asia</v>
          </cell>
          <cell r="E97">
            <v>1022986</v>
          </cell>
          <cell r="F97" t="str">
            <v>GO Panc S/cue Mad@ Cj 16,4k Panc TJ</v>
          </cell>
          <cell r="G97" t="str">
            <v>Panceta</v>
          </cell>
          <cell r="H97" t="str">
            <v>Panceta s/Cuero</v>
          </cell>
          <cell r="I97">
            <v>2894</v>
          </cell>
        </row>
        <row r="98">
          <cell r="B98" t="str">
            <v>Agrosuper Asia1023037</v>
          </cell>
          <cell r="C98" t="str">
            <v>Cerdo</v>
          </cell>
          <cell r="D98" t="str">
            <v>Agrosuper Asia</v>
          </cell>
          <cell r="E98">
            <v>1023037</v>
          </cell>
          <cell r="F98" t="str">
            <v>GO Panc S/cue@ Cj Panc 16k AS</v>
          </cell>
          <cell r="G98" t="str">
            <v>Panceta</v>
          </cell>
          <cell r="H98" t="str">
            <v>Panceta s/Cuero</v>
          </cell>
          <cell r="I98">
            <v>78774</v>
          </cell>
        </row>
        <row r="99">
          <cell r="B99" t="str">
            <v>Agrosuper Asia1023038</v>
          </cell>
          <cell r="C99" t="str">
            <v>Cerdo</v>
          </cell>
          <cell r="D99" t="str">
            <v>Agrosuper Asia</v>
          </cell>
          <cell r="E99">
            <v>1023038</v>
          </cell>
          <cell r="F99" t="str">
            <v>GO Lom Vet@ Cj 8k AS</v>
          </cell>
          <cell r="G99" t="str">
            <v>Lomo</v>
          </cell>
          <cell r="H99" t="str">
            <v>Lomo Vetado</v>
          </cell>
          <cell r="I99">
            <v>89543</v>
          </cell>
        </row>
        <row r="100">
          <cell r="B100" t="str">
            <v>Agrosuper Asia1023090</v>
          </cell>
          <cell r="C100" t="str">
            <v>Cerdo</v>
          </cell>
          <cell r="D100" t="str">
            <v>Agrosuper Asia</v>
          </cell>
          <cell r="E100">
            <v>1023090</v>
          </cell>
          <cell r="F100" t="str">
            <v>GO Panc S/cue S/h@ Cj Panc 16k AS</v>
          </cell>
          <cell r="G100" t="str">
            <v>Panceta</v>
          </cell>
          <cell r="H100" t="str">
            <v>Panceta s/Cuero</v>
          </cell>
          <cell r="I100">
            <v>0</v>
          </cell>
        </row>
        <row r="101">
          <cell r="B101" t="str">
            <v>Agrosuper Asia1023144</v>
          </cell>
          <cell r="C101" t="str">
            <v>Cerdo</v>
          </cell>
          <cell r="D101" t="str">
            <v>Agrosuper Asia</v>
          </cell>
          <cell r="E101">
            <v>1023144</v>
          </cell>
          <cell r="F101" t="str">
            <v>GO Papda C/Cue granel@ Bo Cj AS</v>
          </cell>
          <cell r="G101" t="str">
            <v>Plancha</v>
          </cell>
          <cell r="H101" t="str">
            <v>Plancha c/Cuero</v>
          </cell>
          <cell r="I101">
            <v>8596</v>
          </cell>
        </row>
        <row r="102">
          <cell r="B102" t="str">
            <v>Agrosuper Asia1023183</v>
          </cell>
          <cell r="C102" t="str">
            <v>Cerdo</v>
          </cell>
          <cell r="D102" t="str">
            <v>Agrosuper Asia</v>
          </cell>
          <cell r="E102">
            <v>1023183</v>
          </cell>
          <cell r="F102" t="str">
            <v>GO Pech S/Cue@ Vp Cj AS</v>
          </cell>
          <cell r="G102" t="str">
            <v>Cost-Pec</v>
          </cell>
          <cell r="H102" t="str">
            <v>Cost-Pec Entero</v>
          </cell>
          <cell r="I102">
            <v>0</v>
          </cell>
        </row>
        <row r="103">
          <cell r="B103" t="str">
            <v>Agrosuper Asia1023283</v>
          </cell>
          <cell r="C103" t="str">
            <v>Cerdo</v>
          </cell>
          <cell r="D103" t="str">
            <v>Agrosuper Asia</v>
          </cell>
          <cell r="E103">
            <v>1023283</v>
          </cell>
          <cell r="F103" t="str">
            <v>GO Grasa Chaleco@ Cj 10k AS</v>
          </cell>
          <cell r="G103" t="str">
            <v>Subprod</v>
          </cell>
          <cell r="H103" t="str">
            <v>Subprod Grasa</v>
          </cell>
          <cell r="I103">
            <v>81048</v>
          </cell>
        </row>
        <row r="104">
          <cell r="B104" t="str">
            <v>Agrosuper Asia1023305</v>
          </cell>
          <cell r="C104" t="str">
            <v>Cerdo</v>
          </cell>
          <cell r="D104" t="str">
            <v>Agrosuper Asia</v>
          </cell>
          <cell r="E104">
            <v>1023305</v>
          </cell>
          <cell r="F104" t="str">
            <v>GO Mucosa # Isotanque AS</v>
          </cell>
          <cell r="G104" t="str">
            <v>Subprod</v>
          </cell>
          <cell r="H104" t="str">
            <v>Subprod Proteína y O</v>
          </cell>
          <cell r="I104">
            <v>0</v>
          </cell>
        </row>
        <row r="105">
          <cell r="B105" t="str">
            <v>Agrosuper Asia1023307</v>
          </cell>
          <cell r="C105" t="str">
            <v>Cerdo</v>
          </cell>
          <cell r="D105" t="str">
            <v>Agrosuper Asia</v>
          </cell>
          <cell r="E105">
            <v>1023307</v>
          </cell>
          <cell r="F105" t="str">
            <v>GO Pulmon@ Cj 20k AS</v>
          </cell>
          <cell r="G105" t="str">
            <v>Subprod</v>
          </cell>
          <cell r="H105" t="str">
            <v>Subprod Visceras</v>
          </cell>
          <cell r="I105">
            <v>0</v>
          </cell>
        </row>
        <row r="106">
          <cell r="B106" t="str">
            <v>Agrosuper Asia1023326</v>
          </cell>
          <cell r="C106" t="str">
            <v>Cerdo</v>
          </cell>
          <cell r="D106" t="str">
            <v>Agrosuper Asia</v>
          </cell>
          <cell r="E106">
            <v>1023326</v>
          </cell>
          <cell r="F106" t="str">
            <v>GO Corazón Partido@ Cj 10k AS</v>
          </cell>
          <cell r="G106" t="str">
            <v>Subprod</v>
          </cell>
          <cell r="H106" t="str">
            <v>Subprod Visceras</v>
          </cell>
          <cell r="I106">
            <v>7957</v>
          </cell>
        </row>
        <row r="107">
          <cell r="B107" t="str">
            <v>Agrosuper Brasil1021864</v>
          </cell>
          <cell r="C107" t="str">
            <v>Cerdo</v>
          </cell>
          <cell r="D107" t="str">
            <v>Agrosuper Brasil</v>
          </cell>
          <cell r="E107">
            <v>1021864</v>
          </cell>
          <cell r="F107" t="str">
            <v>GO Cue Papda CP@ Cj 20k AS</v>
          </cell>
          <cell r="G107" t="str">
            <v>Cueros</v>
          </cell>
          <cell r="H107" t="str">
            <v>Cuero Papada</v>
          </cell>
          <cell r="I107">
            <v>49174</v>
          </cell>
        </row>
        <row r="108">
          <cell r="B108" t="str">
            <v>Agrosuper Brasil1022217</v>
          </cell>
          <cell r="C108" t="str">
            <v>Cerdo</v>
          </cell>
          <cell r="D108" t="str">
            <v>Agrosuper Brasil</v>
          </cell>
          <cell r="E108">
            <v>1022217</v>
          </cell>
          <cell r="F108" t="str">
            <v>GO Lom Tocino@ Bo Cj 20k AS</v>
          </cell>
          <cell r="G108" t="str">
            <v>Grasas</v>
          </cell>
          <cell r="H108" t="str">
            <v>Grasa Lomo Tocino</v>
          </cell>
          <cell r="I108">
            <v>268041</v>
          </cell>
        </row>
        <row r="109">
          <cell r="B109" t="str">
            <v>Agrosuper Brasil1022218</v>
          </cell>
          <cell r="C109" t="str">
            <v>Cerdo</v>
          </cell>
          <cell r="D109" t="str">
            <v>Agrosuper Brasil</v>
          </cell>
          <cell r="E109">
            <v>1022218</v>
          </cell>
          <cell r="F109" t="str">
            <v>GO Grasa Forro Pna Limp@ Cj 20k AS</v>
          </cell>
          <cell r="G109" t="str">
            <v>Grasas</v>
          </cell>
          <cell r="H109" t="str">
            <v>Grasa Forro</v>
          </cell>
          <cell r="I109">
            <v>3854</v>
          </cell>
        </row>
        <row r="110">
          <cell r="B110" t="str">
            <v>Agrosuper Brasil1022273</v>
          </cell>
          <cell r="C110" t="str">
            <v>Cerdo</v>
          </cell>
          <cell r="D110" t="str">
            <v>Agrosuper Brasil</v>
          </cell>
          <cell r="E110">
            <v>1022273</v>
          </cell>
          <cell r="F110" t="str">
            <v>GO Grasa Forro Pna Limp@ Bo Cj AS</v>
          </cell>
          <cell r="G110" t="str">
            <v>Grasas</v>
          </cell>
          <cell r="H110" t="str">
            <v>Grasa Forro</v>
          </cell>
          <cell r="I110">
            <v>248934</v>
          </cell>
        </row>
        <row r="111">
          <cell r="B111" t="str">
            <v>Agrosuper Brasil1023329</v>
          </cell>
          <cell r="C111" t="str">
            <v>Cerdo</v>
          </cell>
          <cell r="D111" t="str">
            <v>Agrosuper Brasil</v>
          </cell>
          <cell r="E111">
            <v>1023329</v>
          </cell>
          <cell r="F111" t="str">
            <v>GO Cue Papda CP@ Cj 20k AS</v>
          </cell>
          <cell r="G111" t="str">
            <v>Cueros</v>
          </cell>
          <cell r="H111" t="str">
            <v>Cuero Papada</v>
          </cell>
          <cell r="I111">
            <v>26015</v>
          </cell>
        </row>
        <row r="112">
          <cell r="B112" t="str">
            <v>Agrosuper Brasil1023334</v>
          </cell>
          <cell r="C112" t="str">
            <v>Cerdo</v>
          </cell>
          <cell r="D112" t="str">
            <v>Agrosuper Brasil</v>
          </cell>
          <cell r="E112">
            <v>1023334</v>
          </cell>
          <cell r="F112" t="str">
            <v>Cue granel Esp CC@ Cj 20k AS</v>
          </cell>
          <cell r="G112" t="str">
            <v>Cueros</v>
          </cell>
          <cell r="H112" t="str">
            <v>Cuero Mixto</v>
          </cell>
          <cell r="I112">
            <v>238400</v>
          </cell>
        </row>
        <row r="113">
          <cell r="B113" t="str">
            <v>Agrosuper Brasil1023336</v>
          </cell>
          <cell r="C113" t="str">
            <v>Cerdo</v>
          </cell>
          <cell r="D113" t="str">
            <v>Agrosuper Brasil</v>
          </cell>
          <cell r="E113">
            <v>1023336</v>
          </cell>
          <cell r="F113" t="str">
            <v>Cue granel Esp CC@ Cj 20k AS</v>
          </cell>
          <cell r="G113" t="str">
            <v>Cueros</v>
          </cell>
          <cell r="H113" t="str">
            <v>Cuero Mixto</v>
          </cell>
          <cell r="I113">
            <v>4928</v>
          </cell>
        </row>
        <row r="114">
          <cell r="B114" t="str">
            <v>Agrosuper Shanghai1023109</v>
          </cell>
          <cell r="C114" t="str">
            <v>Cerdo</v>
          </cell>
          <cell r="D114" t="str">
            <v>Agrosuper Shanghai</v>
          </cell>
          <cell r="E114">
            <v>1023109</v>
          </cell>
          <cell r="F114" t="str">
            <v>GO Reco 20/80 @ Cj 20k AS</v>
          </cell>
          <cell r="G114" t="str">
            <v>Grasas</v>
          </cell>
          <cell r="H114" t="str">
            <v>Grasa Gordura</v>
          </cell>
          <cell r="I114">
            <v>0</v>
          </cell>
        </row>
        <row r="115">
          <cell r="B115" t="str">
            <v>Agrosuper Shanghai1021115</v>
          </cell>
          <cell r="C115" t="str">
            <v>Cerdo</v>
          </cell>
          <cell r="D115" t="str">
            <v>Agrosuper Shanghai</v>
          </cell>
          <cell r="E115">
            <v>1021115</v>
          </cell>
          <cell r="F115" t="str">
            <v>GO Estómago Pouch@ 20k bca AS</v>
          </cell>
          <cell r="G115" t="str">
            <v>Subprod</v>
          </cell>
          <cell r="H115" t="str">
            <v>Subprod Visceras</v>
          </cell>
          <cell r="I115">
            <v>0</v>
          </cell>
        </row>
        <row r="116">
          <cell r="B116" t="str">
            <v>Agrosuper Shanghai1021731</v>
          </cell>
          <cell r="C116" t="str">
            <v>Cerdo</v>
          </cell>
          <cell r="D116" t="str">
            <v>Agrosuper Shanghai</v>
          </cell>
          <cell r="E116">
            <v>1021731</v>
          </cell>
          <cell r="F116" t="str">
            <v>GO PernilM@ Cj 20k AS</v>
          </cell>
          <cell r="G116" t="str">
            <v>Pernil</v>
          </cell>
          <cell r="H116" t="str">
            <v>Pernil Mano</v>
          </cell>
          <cell r="I116">
            <v>0</v>
          </cell>
        </row>
        <row r="117">
          <cell r="B117" t="str">
            <v>Agrosuper Shanghai1021733</v>
          </cell>
          <cell r="C117" t="str">
            <v>Cerdo</v>
          </cell>
          <cell r="D117" t="str">
            <v>Agrosuper Shanghai</v>
          </cell>
          <cell r="E117">
            <v>1021733</v>
          </cell>
          <cell r="F117" t="str">
            <v>GO PpPna 59@ Cj 20k AS</v>
          </cell>
          <cell r="G117" t="str">
            <v>Pierna</v>
          </cell>
          <cell r="H117" t="str">
            <v>Pierna Pulpa</v>
          </cell>
          <cell r="I117">
            <v>0</v>
          </cell>
        </row>
        <row r="118">
          <cell r="B118" t="str">
            <v>Agrosuper Shanghai1021735</v>
          </cell>
          <cell r="C118" t="str">
            <v>Cerdo</v>
          </cell>
          <cell r="D118" t="str">
            <v>Agrosuper Shanghai</v>
          </cell>
          <cell r="E118">
            <v>1021735</v>
          </cell>
          <cell r="F118" t="str">
            <v>GO Patas@ Cj 20k AS</v>
          </cell>
          <cell r="G118" t="str">
            <v>Subprod</v>
          </cell>
          <cell r="H118" t="str">
            <v>Subprod Patas-Manos</v>
          </cell>
          <cell r="I118">
            <v>0</v>
          </cell>
        </row>
        <row r="119">
          <cell r="B119" t="str">
            <v>Agrosuper Shanghai1021738</v>
          </cell>
          <cell r="C119" t="str">
            <v>Cerdo</v>
          </cell>
          <cell r="D119" t="str">
            <v>Agrosuper Shanghai</v>
          </cell>
          <cell r="E119">
            <v>1021738</v>
          </cell>
          <cell r="F119" t="str">
            <v>GO Patas B@ Cj 20k AS</v>
          </cell>
          <cell r="G119" t="str">
            <v>Subprod</v>
          </cell>
          <cell r="H119" t="str">
            <v>Subprod Patas-Manos</v>
          </cell>
          <cell r="I119">
            <v>0</v>
          </cell>
        </row>
        <row r="120">
          <cell r="B120" t="str">
            <v>Agrosuper Shanghai1021765</v>
          </cell>
          <cell r="C120" t="str">
            <v>Cerdo</v>
          </cell>
          <cell r="D120" t="str">
            <v>Agrosuper Shanghai</v>
          </cell>
          <cell r="E120">
            <v>1021765</v>
          </cell>
          <cell r="F120" t="str">
            <v>GO Pna Nor@ Bo Cj 20k AS</v>
          </cell>
          <cell r="G120" t="str">
            <v>Pierna</v>
          </cell>
          <cell r="H120" t="str">
            <v>Pierna Entera</v>
          </cell>
          <cell r="I120">
            <v>0</v>
          </cell>
        </row>
        <row r="121">
          <cell r="B121" t="str">
            <v>Agrosuper Shanghai1021992</v>
          </cell>
          <cell r="C121" t="str">
            <v>Cerdo</v>
          </cell>
          <cell r="D121" t="str">
            <v>Agrosuper Shanghai</v>
          </cell>
          <cell r="E121">
            <v>1021992</v>
          </cell>
          <cell r="F121" t="str">
            <v>GO Lom Tocino@ Cj 20k AS</v>
          </cell>
          <cell r="G121" t="str">
            <v>Grasas</v>
          </cell>
          <cell r="H121" t="str">
            <v>Grasa Lomo Tocino</v>
          </cell>
          <cell r="I121">
            <v>0</v>
          </cell>
        </row>
        <row r="122">
          <cell r="B122" t="str">
            <v>Agrosuper Shanghai1022073</v>
          </cell>
          <cell r="C122" t="str">
            <v>Cerdo</v>
          </cell>
          <cell r="D122" t="str">
            <v>Agrosuper Shanghai</v>
          </cell>
          <cell r="E122">
            <v>1022073</v>
          </cell>
          <cell r="F122" t="str">
            <v>GO Mantec@ Cj 20k AS</v>
          </cell>
          <cell r="G122" t="str">
            <v>Grasas</v>
          </cell>
          <cell r="H122" t="str">
            <v>Grasa Interior</v>
          </cell>
          <cell r="I122">
            <v>0</v>
          </cell>
        </row>
        <row r="123">
          <cell r="B123" t="str">
            <v>Agrosuper Shanghai1022096</v>
          </cell>
          <cell r="C123" t="str">
            <v>Cerdo</v>
          </cell>
          <cell r="D123" t="str">
            <v>Agrosuper Shanghai</v>
          </cell>
          <cell r="E123">
            <v>1022096</v>
          </cell>
          <cell r="F123" t="str">
            <v>GO Sternum Bones@ Bo Cj 10k AS</v>
          </cell>
          <cell r="G123" t="str">
            <v>Huesos</v>
          </cell>
          <cell r="H123" t="str">
            <v>Huesos Cuarto Delant</v>
          </cell>
          <cell r="I123">
            <v>0</v>
          </cell>
        </row>
        <row r="124">
          <cell r="B124" t="str">
            <v>Agrosuper Shanghai1022125</v>
          </cell>
          <cell r="C124" t="str">
            <v>Cerdo</v>
          </cell>
          <cell r="D124" t="str">
            <v>Agrosuper Shanghai</v>
          </cell>
          <cell r="E124">
            <v>1022125</v>
          </cell>
          <cell r="F124" t="str">
            <v>GO PernilM C/M@ Cj 20k AS</v>
          </cell>
          <cell r="G124" t="str">
            <v>Pernil</v>
          </cell>
          <cell r="H124" t="str">
            <v>Pernil Mano</v>
          </cell>
          <cell r="I124">
            <v>0</v>
          </cell>
        </row>
        <row r="125">
          <cell r="B125" t="str">
            <v>Agrosuper Shanghai1022183</v>
          </cell>
          <cell r="C125" t="str">
            <v>Cerdo</v>
          </cell>
          <cell r="D125" t="str">
            <v>Agrosuper Shanghai</v>
          </cell>
          <cell r="E125">
            <v>1022183</v>
          </cell>
          <cell r="F125" t="str">
            <v>GO PernilP@ Bo Cj 20k AS</v>
          </cell>
          <cell r="G125" t="str">
            <v>Pernil</v>
          </cell>
          <cell r="H125" t="str">
            <v>Pernil Pierna</v>
          </cell>
          <cell r="I125">
            <v>0</v>
          </cell>
        </row>
        <row r="126">
          <cell r="B126" t="str">
            <v>Agrosuper Shanghai1022186</v>
          </cell>
          <cell r="C126" t="str">
            <v>Cerdo</v>
          </cell>
          <cell r="D126" t="str">
            <v>Agrosuper Shanghai</v>
          </cell>
          <cell r="E126">
            <v>1022186</v>
          </cell>
          <cell r="F126" t="str">
            <v>GO Resto Tira Hso Ctro@ Bo Cj 20k AS</v>
          </cell>
          <cell r="G126" t="str">
            <v>Huesos</v>
          </cell>
          <cell r="H126" t="str">
            <v>Huesos Cuarto Centra</v>
          </cell>
          <cell r="I126">
            <v>0</v>
          </cell>
        </row>
        <row r="127">
          <cell r="B127" t="str">
            <v>Agrosuper Shanghai1022291</v>
          </cell>
          <cell r="C127" t="str">
            <v>Cerdo</v>
          </cell>
          <cell r="D127" t="str">
            <v>Agrosuper Shanghai</v>
          </cell>
          <cell r="E127">
            <v>1022291</v>
          </cell>
          <cell r="F127" t="str">
            <v>GO PernilM B@ Bo Cj 20k AS</v>
          </cell>
          <cell r="G127" t="str">
            <v>Pernil</v>
          </cell>
          <cell r="H127" t="str">
            <v>Pernil Mano</v>
          </cell>
          <cell r="I127">
            <v>0</v>
          </cell>
        </row>
        <row r="128">
          <cell r="B128" t="str">
            <v>Agrosuper Shanghai1022373</v>
          </cell>
          <cell r="C128" t="str">
            <v>Cerdo</v>
          </cell>
          <cell r="D128" t="str">
            <v>Agrosuper Shanghai</v>
          </cell>
          <cell r="E128">
            <v>1022373</v>
          </cell>
          <cell r="F128" t="str">
            <v>GO Reco 60/40 @ Cj 20k AS</v>
          </cell>
          <cell r="G128" t="str">
            <v>Recortes</v>
          </cell>
          <cell r="H128" t="str">
            <v>Recortes No Magro</v>
          </cell>
          <cell r="I128">
            <v>0</v>
          </cell>
        </row>
        <row r="129">
          <cell r="B129" t="str">
            <v>Agrosuper Shanghai1022378</v>
          </cell>
          <cell r="C129" t="str">
            <v>Cerdo</v>
          </cell>
          <cell r="D129" t="str">
            <v>Agrosuper Shanghai</v>
          </cell>
          <cell r="E129">
            <v>1022378</v>
          </cell>
          <cell r="F129" t="str">
            <v>GO Resto Tira Hso@ Fi Cj 10k AS</v>
          </cell>
          <cell r="G129" t="str">
            <v>Huesos</v>
          </cell>
          <cell r="H129" t="str">
            <v>Huesos Cuarto Centra</v>
          </cell>
          <cell r="I129">
            <v>0</v>
          </cell>
        </row>
        <row r="130">
          <cell r="B130" t="str">
            <v>Agrosuper Shanghai1022379</v>
          </cell>
          <cell r="C130" t="str">
            <v>Cerdo</v>
          </cell>
          <cell r="D130" t="str">
            <v>Agrosuper Shanghai</v>
          </cell>
          <cell r="E130">
            <v>1022379</v>
          </cell>
          <cell r="F130" t="str">
            <v>GO PpPal 77@ Bo Cj AS</v>
          </cell>
          <cell r="G130" t="str">
            <v>Paleta</v>
          </cell>
          <cell r="H130" t="str">
            <v>Paleta Pulpa</v>
          </cell>
          <cell r="I130">
            <v>0</v>
          </cell>
        </row>
        <row r="131">
          <cell r="B131" t="str">
            <v>Agrosuper Shanghai1022381</v>
          </cell>
          <cell r="C131" t="str">
            <v>Cerdo</v>
          </cell>
          <cell r="D131" t="str">
            <v>Agrosuper Shanghai</v>
          </cell>
          <cell r="E131">
            <v>1022381</v>
          </cell>
          <cell r="F131" t="str">
            <v>GO Gord Esp@ Bo Cj 10k AS</v>
          </cell>
          <cell r="G131" t="str">
            <v>Grasas</v>
          </cell>
          <cell r="H131" t="str">
            <v>Grasa Gordura</v>
          </cell>
          <cell r="I131">
            <v>0</v>
          </cell>
        </row>
        <row r="132">
          <cell r="B132" t="str">
            <v>Agrosuper Shanghai1022389</v>
          </cell>
          <cell r="C132" t="str">
            <v>Cerdo</v>
          </cell>
          <cell r="D132" t="str">
            <v>Agrosuper Shanghai</v>
          </cell>
          <cell r="E132">
            <v>1022389</v>
          </cell>
          <cell r="F132" t="str">
            <v>GO Cue 20@ Bo Cj 20k AS</v>
          </cell>
          <cell r="G132" t="str">
            <v>Cueros</v>
          </cell>
          <cell r="H132" t="str">
            <v>Cuero Panceta</v>
          </cell>
          <cell r="I132">
            <v>0</v>
          </cell>
        </row>
        <row r="133">
          <cell r="B133" t="str">
            <v>Agrosuper Shanghai1022414</v>
          </cell>
          <cell r="C133" t="str">
            <v>Cerdo</v>
          </cell>
          <cell r="D133" t="str">
            <v>Agrosuper Shanghai</v>
          </cell>
          <cell r="E133">
            <v>1022414</v>
          </cell>
          <cell r="F133" t="str">
            <v>GO Caz Ent@ Bo Cj 10k AS</v>
          </cell>
          <cell r="G133" t="str">
            <v>Chuleta</v>
          </cell>
          <cell r="H133" t="str">
            <v>Chuleta Cazuela</v>
          </cell>
          <cell r="I133">
            <v>0</v>
          </cell>
        </row>
        <row r="134">
          <cell r="B134" t="str">
            <v>Agrosuper Shanghai1022415</v>
          </cell>
          <cell r="C134" t="str">
            <v>Cerdo</v>
          </cell>
          <cell r="D134" t="str">
            <v>Agrosuper Shanghai</v>
          </cell>
          <cell r="E134">
            <v>1022415</v>
          </cell>
          <cell r="F134" t="str">
            <v>GO Reco 85/15 @ Cj 20k AS</v>
          </cell>
          <cell r="G134" t="str">
            <v>Recortes</v>
          </cell>
          <cell r="H134" t="str">
            <v>Recortes No Magro</v>
          </cell>
          <cell r="I134">
            <v>0</v>
          </cell>
        </row>
        <row r="135">
          <cell r="B135" t="str">
            <v>Agrosuper Shanghai1022417</v>
          </cell>
          <cell r="C135" t="str">
            <v>Cerdo</v>
          </cell>
          <cell r="D135" t="str">
            <v>Agrosuper Shanghai</v>
          </cell>
          <cell r="E135">
            <v>1022417</v>
          </cell>
          <cell r="F135" t="str">
            <v>GO Cue granel@ Bo Cj 20k AS</v>
          </cell>
          <cell r="G135" t="str">
            <v>Cueros</v>
          </cell>
          <cell r="H135" t="str">
            <v>Cuero Mixto</v>
          </cell>
          <cell r="I135">
            <v>0</v>
          </cell>
        </row>
        <row r="136">
          <cell r="B136" t="str">
            <v>Agrosuper Shanghai1022541</v>
          </cell>
          <cell r="C136" t="str">
            <v>Cerdo</v>
          </cell>
          <cell r="D136" t="str">
            <v>Agrosuper Shanghai</v>
          </cell>
          <cell r="E136">
            <v>1022541</v>
          </cell>
          <cell r="F136" t="str">
            <v>GO Reco 20/80 @ Cj 20k AS</v>
          </cell>
          <cell r="G136" t="str">
            <v>Grasas</v>
          </cell>
          <cell r="H136" t="str">
            <v>Grasa Gordura</v>
          </cell>
          <cell r="I136">
            <v>0</v>
          </cell>
        </row>
        <row r="137">
          <cell r="B137" t="str">
            <v>Agrosuper Shanghai1022637</v>
          </cell>
          <cell r="C137" t="str">
            <v>Cerdo</v>
          </cell>
          <cell r="D137" t="str">
            <v>Agrosuper Shanghai</v>
          </cell>
          <cell r="E137">
            <v>1022637</v>
          </cell>
          <cell r="F137" t="str">
            <v>GO Hso Escapula@ Cj 15kg AS</v>
          </cell>
          <cell r="G137" t="str">
            <v>Huesos</v>
          </cell>
          <cell r="H137" t="str">
            <v>Huesos Cuarto Delant</v>
          </cell>
          <cell r="I137">
            <v>0</v>
          </cell>
        </row>
        <row r="138">
          <cell r="B138" t="str">
            <v>Agrosuper Shanghai1022748</v>
          </cell>
          <cell r="C138" t="str">
            <v>Cerdo</v>
          </cell>
          <cell r="D138" t="str">
            <v>Agrosuper Shanghai</v>
          </cell>
          <cell r="E138">
            <v>1022748</v>
          </cell>
          <cell r="F138" t="str">
            <v>GO Manos@ Cj 10k AS</v>
          </cell>
          <cell r="G138" t="str">
            <v>Subprod</v>
          </cell>
          <cell r="H138" t="str">
            <v>Subprod Patas-Manos</v>
          </cell>
          <cell r="I138">
            <v>0</v>
          </cell>
        </row>
        <row r="139">
          <cell r="B139" t="str">
            <v>Agrosuper Shanghai1022851</v>
          </cell>
          <cell r="C139" t="str">
            <v>Cerdo</v>
          </cell>
          <cell r="D139" t="str">
            <v>Agrosuper Shanghai</v>
          </cell>
          <cell r="E139">
            <v>1022851</v>
          </cell>
          <cell r="F139" t="str">
            <v>GO Pal Nor@ Cj 20k AS</v>
          </cell>
          <cell r="G139" t="str">
            <v>Paleta</v>
          </cell>
          <cell r="H139" t="str">
            <v>Paleta Entera</v>
          </cell>
          <cell r="I139">
            <v>0</v>
          </cell>
        </row>
        <row r="140">
          <cell r="B140" t="str">
            <v>Agrosuper Shanghai1022856</v>
          </cell>
          <cell r="C140" t="str">
            <v>Cerdo</v>
          </cell>
          <cell r="D140" t="str">
            <v>Agrosuper Shanghai</v>
          </cell>
          <cell r="E140">
            <v>1022856</v>
          </cell>
          <cell r="F140" t="str">
            <v>GO Reco 10/90 @ Cj 20k AS</v>
          </cell>
          <cell r="G140" t="str">
            <v>Grasas</v>
          </cell>
          <cell r="H140" t="str">
            <v>Grasa Gordura</v>
          </cell>
          <cell r="I140">
            <v>0</v>
          </cell>
        </row>
        <row r="141">
          <cell r="B141" t="str">
            <v>Agrosuper Shanghai1022945</v>
          </cell>
          <cell r="C141" t="str">
            <v>Cerdo</v>
          </cell>
          <cell r="D141" t="str">
            <v>Agrosuper Shanghai</v>
          </cell>
          <cell r="E141">
            <v>1022945</v>
          </cell>
          <cell r="F141" t="str">
            <v>GO Mantec@ Cj 20k AS</v>
          </cell>
          <cell r="G141" t="str">
            <v>Grasas</v>
          </cell>
          <cell r="H141" t="str">
            <v>Grasa Interior</v>
          </cell>
          <cell r="I141">
            <v>0</v>
          </cell>
        </row>
        <row r="142">
          <cell r="B142" t="str">
            <v>Agrosuper Shanghai1023034</v>
          </cell>
          <cell r="C142" t="str">
            <v>Cerdo</v>
          </cell>
          <cell r="D142" t="str">
            <v>Agrosuper Shanghai</v>
          </cell>
          <cell r="E142">
            <v>1023034</v>
          </cell>
          <cell r="F142" t="str">
            <v>GO Forro Pal@ Bo Cj 20k AS</v>
          </cell>
          <cell r="G142" t="str">
            <v>Cueros</v>
          </cell>
          <cell r="H142" t="str">
            <v>Cuero Forro</v>
          </cell>
          <cell r="I142">
            <v>0</v>
          </cell>
        </row>
        <row r="143">
          <cell r="B143" t="str">
            <v>Agrosuper Shanghai1023093</v>
          </cell>
          <cell r="C143" t="str">
            <v>Cerdo</v>
          </cell>
          <cell r="D143" t="str">
            <v>Agrosuper Shanghai</v>
          </cell>
          <cell r="E143">
            <v>1023093</v>
          </cell>
          <cell r="F143" t="str">
            <v>GO Cordon Lom@ Bo Cj 20k AS</v>
          </cell>
          <cell r="G143" t="str">
            <v>Recortes</v>
          </cell>
          <cell r="H143" t="str">
            <v>Recortes No Magro</v>
          </cell>
          <cell r="I143">
            <v>0</v>
          </cell>
        </row>
        <row r="144">
          <cell r="B144" t="str">
            <v>Agrosuper Shanghai1023111</v>
          </cell>
          <cell r="C144" t="str">
            <v>Cerdo</v>
          </cell>
          <cell r="D144" t="str">
            <v>Agrosuper Shanghai</v>
          </cell>
          <cell r="E144">
            <v>1023111</v>
          </cell>
          <cell r="F144" t="str">
            <v>GO Grasa Forro Pna Limp@ Bo Cj 20k AS</v>
          </cell>
          <cell r="G144" t="str">
            <v>Grasas</v>
          </cell>
          <cell r="H144" t="str">
            <v>Grasa Forro</v>
          </cell>
          <cell r="I144">
            <v>0</v>
          </cell>
        </row>
        <row r="145">
          <cell r="B145" t="str">
            <v>Agrosuper Shanghai1023131</v>
          </cell>
          <cell r="C145" t="str">
            <v>Cerdo</v>
          </cell>
          <cell r="D145" t="str">
            <v>Agrosuper Shanghai</v>
          </cell>
          <cell r="E145">
            <v>1023131</v>
          </cell>
          <cell r="F145" t="str">
            <v>GO Pna S/Hso C/Cue@ Cj 20k AS</v>
          </cell>
          <cell r="G145" t="str">
            <v>Pierna</v>
          </cell>
          <cell r="H145" t="str">
            <v>Pierna Pulpa</v>
          </cell>
          <cell r="I145">
            <v>0</v>
          </cell>
        </row>
        <row r="146">
          <cell r="B146" t="str">
            <v>Agrosuper Shanghai1023306</v>
          </cell>
          <cell r="C146" t="str">
            <v>Cerdo</v>
          </cell>
          <cell r="D146" t="str">
            <v>Agrosuper Shanghai</v>
          </cell>
          <cell r="E146">
            <v>1023306</v>
          </cell>
          <cell r="F146" t="str">
            <v>GO Cue granel@ Bo Cj 20k AS</v>
          </cell>
          <cell r="G146" t="str">
            <v>Cueros</v>
          </cell>
          <cell r="H146" t="str">
            <v>Cuero Mixto</v>
          </cell>
          <cell r="I146">
            <v>0</v>
          </cell>
        </row>
        <row r="147">
          <cell r="B147" t="str">
            <v>Exportacion Directa1020105</v>
          </cell>
          <cell r="C147" t="str">
            <v>Cerdo</v>
          </cell>
          <cell r="D147" t="str">
            <v>Exportacion Directa</v>
          </cell>
          <cell r="E147">
            <v>1020105</v>
          </cell>
          <cell r="F147" t="str">
            <v>GO Lom Tecla@ Cj Lom Ctro JP</v>
          </cell>
          <cell r="G147" t="str">
            <v>Lomo</v>
          </cell>
          <cell r="H147" t="str">
            <v>Lomo Centro</v>
          </cell>
          <cell r="I147">
            <v>35424</v>
          </cell>
        </row>
        <row r="148">
          <cell r="B148" t="str">
            <v>Exportacion Directa1020110</v>
          </cell>
          <cell r="C148" t="str">
            <v>Cerdo</v>
          </cell>
          <cell r="D148" t="str">
            <v>Exportacion Directa</v>
          </cell>
          <cell r="E148">
            <v>1020110</v>
          </cell>
          <cell r="F148" t="str">
            <v>GO MM Loin L@ Cj 12k AP</v>
          </cell>
          <cell r="G148" t="str">
            <v>Lomo</v>
          </cell>
          <cell r="H148" t="str">
            <v>Lomo MM Loin</v>
          </cell>
          <cell r="I148">
            <v>360000</v>
          </cell>
        </row>
        <row r="149">
          <cell r="B149" t="str">
            <v>Exportacion Directa1020284</v>
          </cell>
          <cell r="C149" t="str">
            <v>Cerdo</v>
          </cell>
          <cell r="D149" t="str">
            <v>Exportacion Directa</v>
          </cell>
          <cell r="E149">
            <v>1020284</v>
          </cell>
          <cell r="F149" t="str">
            <v>GO Posta Negra 3P T@ Va Cj t-f JP</v>
          </cell>
          <cell r="G149" t="str">
            <v>Pierna</v>
          </cell>
          <cell r="H149" t="str">
            <v>Pierna Pulpa Fina</v>
          </cell>
          <cell r="I149">
            <v>12030</v>
          </cell>
        </row>
        <row r="150">
          <cell r="B150" t="str">
            <v>Exportacion Directa1020326</v>
          </cell>
          <cell r="C150" t="str">
            <v>Cerdo</v>
          </cell>
          <cell r="D150" t="str">
            <v>Exportacion Directa</v>
          </cell>
          <cell r="E150">
            <v>1020326</v>
          </cell>
          <cell r="F150" t="str">
            <v>GO PpPal Pim@ Cj AP</v>
          </cell>
          <cell r="G150" t="str">
            <v>Paleta</v>
          </cell>
          <cell r="H150" t="str">
            <v>Paleta Pulpa</v>
          </cell>
          <cell r="I150">
            <v>261909</v>
          </cell>
        </row>
        <row r="151">
          <cell r="B151" t="str">
            <v>Exportacion Directa1020589</v>
          </cell>
          <cell r="C151" t="str">
            <v>Cerdo</v>
          </cell>
          <cell r="D151" t="str">
            <v>Exportacion Directa</v>
          </cell>
          <cell r="E151">
            <v>1020589</v>
          </cell>
          <cell r="F151" t="str">
            <v>GO MM Loin S@ Fi Cj 12k AP</v>
          </cell>
          <cell r="G151" t="str">
            <v>Lomo</v>
          </cell>
          <cell r="H151" t="str">
            <v>Lomo MM Loin</v>
          </cell>
          <cell r="I151">
            <v>126034</v>
          </cell>
        </row>
        <row r="152">
          <cell r="B152" t="str">
            <v>Exportacion Directa1020592</v>
          </cell>
          <cell r="C152" t="str">
            <v>Cerdo</v>
          </cell>
          <cell r="D152" t="str">
            <v>Exportacion Directa</v>
          </cell>
          <cell r="E152">
            <v>1020592</v>
          </cell>
          <cell r="F152" t="str">
            <v>GO Lom Vet &gt;2.0@ Fi Cj Lom Vet AP</v>
          </cell>
          <cell r="G152" t="str">
            <v>Lomo</v>
          </cell>
          <cell r="H152" t="str">
            <v>Lomo Vetado</v>
          </cell>
          <cell r="I152">
            <v>197335</v>
          </cell>
        </row>
        <row r="153">
          <cell r="B153" t="str">
            <v>Exportacion Directa1020620</v>
          </cell>
          <cell r="C153" t="str">
            <v>Cerdo</v>
          </cell>
          <cell r="D153" t="str">
            <v>Exportacion Directa</v>
          </cell>
          <cell r="E153">
            <v>1020620</v>
          </cell>
          <cell r="F153" t="str">
            <v>GO Lom Vet &lt;2.0@ Fi Cj AP</v>
          </cell>
          <cell r="G153" t="str">
            <v>Lomo</v>
          </cell>
          <cell r="H153" t="str">
            <v>Lomo Vetado</v>
          </cell>
          <cell r="I153">
            <v>68569</v>
          </cell>
        </row>
        <row r="154">
          <cell r="B154" t="str">
            <v>Exportacion Directa1020636</v>
          </cell>
          <cell r="C154" t="str">
            <v>Cerdo</v>
          </cell>
          <cell r="D154" t="str">
            <v>Exportacion Directa</v>
          </cell>
          <cell r="E154">
            <v>1020636</v>
          </cell>
          <cell r="F154" t="str">
            <v>GO File C/cab@ Va Cj 10k AP</v>
          </cell>
          <cell r="G154" t="str">
            <v>Filete</v>
          </cell>
          <cell r="H154" t="str">
            <v>Filete c/Cabeza</v>
          </cell>
          <cell r="I154">
            <v>14281</v>
          </cell>
        </row>
        <row r="155">
          <cell r="B155" t="str">
            <v>Exportacion Directa1020637</v>
          </cell>
          <cell r="C155" t="str">
            <v>Cerdo</v>
          </cell>
          <cell r="D155" t="str">
            <v>Exportacion Directa</v>
          </cell>
          <cell r="E155">
            <v>1020637</v>
          </cell>
          <cell r="F155" t="str">
            <v>GO Panc Tec S/cue@ Fi Cj ch AP</v>
          </cell>
          <cell r="G155" t="str">
            <v>Panceta</v>
          </cell>
          <cell r="H155" t="str">
            <v>Panceta s/Cuero</v>
          </cell>
          <cell r="I155">
            <v>225000</v>
          </cell>
        </row>
        <row r="156">
          <cell r="B156" t="str">
            <v>Exportacion Directa1020662</v>
          </cell>
          <cell r="C156" t="str">
            <v>Cerdo</v>
          </cell>
          <cell r="D156" t="str">
            <v>Exportacion Directa</v>
          </cell>
          <cell r="E156">
            <v>1020662</v>
          </cell>
          <cell r="F156" t="str">
            <v>GO Ganso C/asto 3P@ Va Cj t-f AP</v>
          </cell>
          <cell r="G156" t="str">
            <v>Pierna</v>
          </cell>
          <cell r="H156" t="str">
            <v>Pierna Pulpa Fina</v>
          </cell>
          <cell r="I156">
            <v>9703</v>
          </cell>
        </row>
        <row r="157">
          <cell r="B157" t="str">
            <v>Exportacion Directa1020664</v>
          </cell>
          <cell r="C157" t="str">
            <v>Cerdo</v>
          </cell>
          <cell r="D157" t="str">
            <v>Exportacion Directa</v>
          </cell>
          <cell r="E157">
            <v>1020664</v>
          </cell>
          <cell r="F157" t="str">
            <v>GO Ganso C/asto C/abas S/g@ Va Cj JP</v>
          </cell>
          <cell r="G157" t="str">
            <v>Pierna</v>
          </cell>
          <cell r="H157" t="str">
            <v>Pierna Pulpa Fina</v>
          </cell>
          <cell r="I157">
            <v>3308</v>
          </cell>
        </row>
        <row r="158">
          <cell r="B158" t="str">
            <v>Exportacion Directa1020665</v>
          </cell>
          <cell r="C158" t="str">
            <v>Cerdo</v>
          </cell>
          <cell r="D158" t="str">
            <v>Exportacion Directa</v>
          </cell>
          <cell r="E158">
            <v>1020665</v>
          </cell>
          <cell r="F158" t="str">
            <v>GO Posta Rosada 3P@ Va Cj t-f AP</v>
          </cell>
          <cell r="G158" t="str">
            <v>Pierna</v>
          </cell>
          <cell r="H158" t="str">
            <v>Pierna Pulpa Fina</v>
          </cell>
          <cell r="I158">
            <v>13118</v>
          </cell>
        </row>
        <row r="159">
          <cell r="B159" t="str">
            <v>Exportacion Directa1020678</v>
          </cell>
          <cell r="C159" t="str">
            <v>Cerdo</v>
          </cell>
          <cell r="D159" t="str">
            <v>Exportacion Directa</v>
          </cell>
          <cell r="E159">
            <v>1020678</v>
          </cell>
          <cell r="F159" t="str">
            <v>GO Lom Tec@ Va Cj Lom Ctro AP</v>
          </cell>
          <cell r="G159" t="str">
            <v>Lomo</v>
          </cell>
          <cell r="H159" t="str">
            <v>Lomo Centro</v>
          </cell>
          <cell r="I159">
            <v>0</v>
          </cell>
        </row>
        <row r="160">
          <cell r="B160" t="str">
            <v>Exportacion Directa1020681</v>
          </cell>
          <cell r="C160" t="str">
            <v>Cerdo</v>
          </cell>
          <cell r="D160" t="str">
            <v>Exportacion Directa</v>
          </cell>
          <cell r="E160">
            <v>1020681</v>
          </cell>
          <cell r="F160" t="str">
            <v>GO MM Loin D@ Fi Cj 12k AP</v>
          </cell>
          <cell r="G160" t="str">
            <v>Lomo</v>
          </cell>
          <cell r="H160" t="str">
            <v>Lomo MM Loin</v>
          </cell>
          <cell r="I160">
            <v>8606</v>
          </cell>
        </row>
        <row r="161">
          <cell r="B161" t="str">
            <v>Exportacion Directa1020704</v>
          </cell>
          <cell r="C161" t="str">
            <v>Cerdo</v>
          </cell>
          <cell r="D161" t="str">
            <v>Exportacion Directa</v>
          </cell>
          <cell r="E161">
            <v>1020704</v>
          </cell>
          <cell r="F161" t="str">
            <v>GO File N@ Va Cj File AP</v>
          </cell>
          <cell r="G161" t="str">
            <v>Filete</v>
          </cell>
          <cell r="H161" t="str">
            <v>Filete c/Cabeza</v>
          </cell>
          <cell r="I161">
            <v>1769</v>
          </cell>
        </row>
        <row r="162">
          <cell r="B162" t="str">
            <v>Exportacion Directa1020715</v>
          </cell>
          <cell r="C162" t="str">
            <v>Cerdo</v>
          </cell>
          <cell r="D162" t="str">
            <v>Exportacion Directa</v>
          </cell>
          <cell r="E162">
            <v>1020715</v>
          </cell>
          <cell r="F162" t="str">
            <v>GO Panc Tec C/cue@ Fi Cj Panc AP</v>
          </cell>
          <cell r="G162" t="str">
            <v>Panceta</v>
          </cell>
          <cell r="H162" t="str">
            <v>Panceta c/Cuero</v>
          </cell>
          <cell r="I162">
            <v>2021</v>
          </cell>
        </row>
        <row r="163">
          <cell r="B163" t="str">
            <v>Exportacion Directa1020731</v>
          </cell>
          <cell r="C163" t="str">
            <v>Cerdo</v>
          </cell>
          <cell r="D163" t="str">
            <v>Exportacion Directa</v>
          </cell>
          <cell r="E163">
            <v>1020731</v>
          </cell>
          <cell r="F163" t="str">
            <v>GO Panc S/tec/cue I@ Fi Cj Panc 4s AP</v>
          </cell>
          <cell r="G163" t="str">
            <v>Panceta</v>
          </cell>
          <cell r="H163" t="str">
            <v>Panceta s/Cuero</v>
          </cell>
          <cell r="I163">
            <v>20000</v>
          </cell>
        </row>
        <row r="164">
          <cell r="B164" t="str">
            <v>Exportacion Directa1020758</v>
          </cell>
          <cell r="C164" t="str">
            <v>Cerdo</v>
          </cell>
          <cell r="D164" t="str">
            <v>Exportacion Directa</v>
          </cell>
          <cell r="E164">
            <v>1020758</v>
          </cell>
          <cell r="F164" t="str">
            <v>GO Lom Vet S/g@ Va Cj ch AP</v>
          </cell>
          <cell r="G164" t="str">
            <v>Lomo</v>
          </cell>
          <cell r="H164" t="str">
            <v>Lomo Vetado</v>
          </cell>
          <cell r="I164">
            <v>5343</v>
          </cell>
        </row>
        <row r="165">
          <cell r="B165" t="str">
            <v>Exportacion Directa1020774</v>
          </cell>
          <cell r="C165" t="str">
            <v>Cerdo</v>
          </cell>
          <cell r="D165" t="str">
            <v>Exportacion Directa</v>
          </cell>
          <cell r="E165">
            <v>1020774</v>
          </cell>
          <cell r="F165" t="str">
            <v>GO Malaya Japon@ Va Cj JP</v>
          </cell>
          <cell r="G165" t="str">
            <v>Prolijado</v>
          </cell>
          <cell r="H165" t="str">
            <v>Prolijado Malaya</v>
          </cell>
          <cell r="I165">
            <v>10122</v>
          </cell>
        </row>
        <row r="166">
          <cell r="B166" t="str">
            <v>Exportacion Directa1020802</v>
          </cell>
          <cell r="C166" t="str">
            <v>Cerdo</v>
          </cell>
          <cell r="D166" t="str">
            <v>Exportacion Directa</v>
          </cell>
          <cell r="E166">
            <v>1020802</v>
          </cell>
          <cell r="F166" t="str">
            <v>GO Panc S/tec N@ Fi Cj 20k AP</v>
          </cell>
          <cell r="G166" t="str">
            <v>Panceta</v>
          </cell>
          <cell r="H166" t="str">
            <v>Panceta s/Cuero</v>
          </cell>
          <cell r="I166">
            <v>43997</v>
          </cell>
        </row>
        <row r="167">
          <cell r="B167" t="str">
            <v>Exportacion Directa1020810</v>
          </cell>
          <cell r="C167" t="str">
            <v>Cerdo</v>
          </cell>
          <cell r="D167" t="str">
            <v>Exportacion Directa</v>
          </cell>
          <cell r="E167">
            <v>1020810</v>
          </cell>
          <cell r="F167" t="str">
            <v>GO Recto@ Cj File AP</v>
          </cell>
          <cell r="G167" t="str">
            <v>Subprod</v>
          </cell>
          <cell r="H167" t="str">
            <v>Subprod Tripa</v>
          </cell>
          <cell r="I167">
            <v>5000</v>
          </cell>
        </row>
        <row r="168">
          <cell r="B168" t="str">
            <v>Exportacion Directa1020914</v>
          </cell>
          <cell r="C168" t="str">
            <v>Cerdo</v>
          </cell>
          <cell r="D168" t="str">
            <v>Exportacion Directa</v>
          </cell>
          <cell r="E168">
            <v>1020914</v>
          </cell>
          <cell r="F168" t="str">
            <v>GO Panc Lam 2.5mm@ Cj ch AP</v>
          </cell>
          <cell r="G168" t="str">
            <v>Panceta</v>
          </cell>
          <cell r="H168" t="str">
            <v>Panceta c/Cuero</v>
          </cell>
          <cell r="I168">
            <v>12325</v>
          </cell>
        </row>
        <row r="169">
          <cell r="B169" t="str">
            <v>Exportacion Directa1020990</v>
          </cell>
          <cell r="C169" t="str">
            <v>Cerdo</v>
          </cell>
          <cell r="D169" t="str">
            <v>Exportacion Directa</v>
          </cell>
          <cell r="E169">
            <v>1020990</v>
          </cell>
          <cell r="F169" t="str">
            <v>GO Ganso S/g S/abst DA@ Cj 12k AP</v>
          </cell>
          <cell r="G169" t="str">
            <v>Pierna</v>
          </cell>
          <cell r="H169" t="str">
            <v>Pierna Pulpa Fina</v>
          </cell>
          <cell r="I169">
            <v>8728</v>
          </cell>
        </row>
        <row r="170">
          <cell r="B170" t="str">
            <v>Exportacion Directa1020991</v>
          </cell>
          <cell r="C170" t="str">
            <v>Cerdo</v>
          </cell>
          <cell r="D170" t="str">
            <v>Exportacion Directa</v>
          </cell>
          <cell r="E170">
            <v>1020991</v>
          </cell>
          <cell r="F170" t="str">
            <v>GO Asiento C/g DA@ Cj 12k JP</v>
          </cell>
          <cell r="G170" t="str">
            <v>Pierna</v>
          </cell>
          <cell r="H170" t="str">
            <v>Pierna Pulpa Fina</v>
          </cell>
          <cell r="I170">
            <v>11185</v>
          </cell>
        </row>
        <row r="171">
          <cell r="B171" t="str">
            <v>Exportacion Directa1021136</v>
          </cell>
          <cell r="C171" t="str">
            <v>Cerdo</v>
          </cell>
          <cell r="D171" t="str">
            <v>Exportacion Directa</v>
          </cell>
          <cell r="E171">
            <v>1021136</v>
          </cell>
          <cell r="F171" t="str">
            <v>GO Tráquea@ Cj Lom Ctro AP</v>
          </cell>
          <cell r="G171" t="str">
            <v>Subprod</v>
          </cell>
          <cell r="H171" t="str">
            <v>Subprod Visceras</v>
          </cell>
          <cell r="I171">
            <v>0</v>
          </cell>
        </row>
        <row r="172">
          <cell r="B172" t="str">
            <v>Exportacion Directa1021533</v>
          </cell>
          <cell r="C172" t="str">
            <v>Cerdo</v>
          </cell>
          <cell r="D172" t="str">
            <v>Exportacion Directa</v>
          </cell>
          <cell r="E172">
            <v>1021533</v>
          </cell>
          <cell r="F172" t="str">
            <v>GO Panc Mit@ Va Cj 20k AP</v>
          </cell>
          <cell r="G172" t="str">
            <v>Panceta</v>
          </cell>
          <cell r="H172" t="str">
            <v>Panceta s/Cuero</v>
          </cell>
          <cell r="I172">
            <v>0</v>
          </cell>
        </row>
        <row r="173">
          <cell r="B173" t="str">
            <v>Exportacion Directa1021603</v>
          </cell>
          <cell r="C173" t="str">
            <v>Cerdo</v>
          </cell>
          <cell r="D173" t="str">
            <v>Exportacion Directa</v>
          </cell>
          <cell r="E173">
            <v>1021603</v>
          </cell>
          <cell r="F173" t="str">
            <v>GO MM Loin L (MC4-5)@ Fi Cj ch JP</v>
          </cell>
          <cell r="G173" t="str">
            <v>Lomo</v>
          </cell>
          <cell r="H173" t="str">
            <v>Lomo MM Loin</v>
          </cell>
          <cell r="I173">
            <v>10482</v>
          </cell>
        </row>
        <row r="174">
          <cell r="B174" t="str">
            <v>Exportacion Directa1021609</v>
          </cell>
          <cell r="C174" t="str">
            <v>Cerdo</v>
          </cell>
          <cell r="D174" t="str">
            <v>Exportacion Directa</v>
          </cell>
          <cell r="E174">
            <v>1021609</v>
          </cell>
          <cell r="F174" t="str">
            <v>GO File C/cab@ IWP Cj 10k SC</v>
          </cell>
          <cell r="G174" t="str">
            <v>Filete</v>
          </cell>
          <cell r="H174" t="str">
            <v>Filete c/Cabeza</v>
          </cell>
          <cell r="I174">
            <v>18000</v>
          </cell>
        </row>
        <row r="175">
          <cell r="B175" t="str">
            <v>Exportacion Directa1022282</v>
          </cell>
          <cell r="C175" t="str">
            <v>Cerdo</v>
          </cell>
          <cell r="D175" t="str">
            <v>Exportacion Directa</v>
          </cell>
          <cell r="E175">
            <v>1022282</v>
          </cell>
          <cell r="F175" t="str">
            <v>GO Malaya Japon@ Vp Fi Cj 20k AP</v>
          </cell>
          <cell r="G175" t="str">
            <v>Prolijado</v>
          </cell>
          <cell r="H175" t="str">
            <v>Prolijado Malaya</v>
          </cell>
          <cell r="I175">
            <v>0</v>
          </cell>
        </row>
        <row r="176">
          <cell r="B176" t="str">
            <v>Exportacion Directa1022313</v>
          </cell>
          <cell r="C176" t="str">
            <v>Cerdo</v>
          </cell>
          <cell r="D176" t="str">
            <v>Exportacion Directa</v>
          </cell>
          <cell r="E176">
            <v>1022313</v>
          </cell>
          <cell r="F176" t="str">
            <v>GO CC Loin T@ Fi Cj AP</v>
          </cell>
          <cell r="G176" t="str">
            <v>Lomo</v>
          </cell>
          <cell r="H176" t="str">
            <v>Lomo CC Loin</v>
          </cell>
          <cell r="I176">
            <v>5121</v>
          </cell>
        </row>
        <row r="177">
          <cell r="B177" t="str">
            <v>Exportacion Directa1022326</v>
          </cell>
          <cell r="C177" t="str">
            <v>Cerdo</v>
          </cell>
          <cell r="D177" t="str">
            <v>Exportacion Directa</v>
          </cell>
          <cell r="E177">
            <v>1022326</v>
          </cell>
          <cell r="F177" t="str">
            <v>GO CC Loin L (S/T)@ Fi Cj AP</v>
          </cell>
          <cell r="G177" t="str">
            <v>Lomo</v>
          </cell>
          <cell r="H177" t="str">
            <v>Lomo CC Loin</v>
          </cell>
          <cell r="I177">
            <v>11456</v>
          </cell>
        </row>
        <row r="178">
          <cell r="B178" t="str">
            <v>Exportacion Directa1022370</v>
          </cell>
          <cell r="C178" t="str">
            <v>Cerdo</v>
          </cell>
          <cell r="D178" t="str">
            <v>Exportacion Directa</v>
          </cell>
          <cell r="E178">
            <v>1022370</v>
          </cell>
          <cell r="F178" t="str">
            <v>GO MM Loin LL (29-32 VP)@ Bo Cj AP</v>
          </cell>
          <cell r="G178" t="str">
            <v>Lomo</v>
          </cell>
          <cell r="H178" t="str">
            <v>Lomo MM Loin</v>
          </cell>
          <cell r="I178">
            <v>19391</v>
          </cell>
        </row>
        <row r="179">
          <cell r="B179" t="str">
            <v>Exportacion Directa1022371</v>
          </cell>
          <cell r="C179" t="str">
            <v>Cerdo</v>
          </cell>
          <cell r="D179" t="str">
            <v>Exportacion Directa</v>
          </cell>
          <cell r="E179">
            <v>1022371</v>
          </cell>
          <cell r="F179" t="str">
            <v>GO Panc S/tec SP@ Fi Cj AP</v>
          </cell>
          <cell r="G179" t="str">
            <v>Panceta</v>
          </cell>
          <cell r="H179" t="str">
            <v>Panceta s/Cuero</v>
          </cell>
          <cell r="I179">
            <v>8934</v>
          </cell>
        </row>
        <row r="180">
          <cell r="B180" t="str">
            <v>Exportacion Directa1022472</v>
          </cell>
          <cell r="C180" t="str">
            <v>Cerdo</v>
          </cell>
          <cell r="D180" t="str">
            <v>Exportacion Directa</v>
          </cell>
          <cell r="E180">
            <v>1022472</v>
          </cell>
          <cell r="F180" t="str">
            <v>GO Lom Ctro S/Tecla(OY)Mit@ Cj Tf 20k AP</v>
          </cell>
          <cell r="G180" t="str">
            <v>Lomo</v>
          </cell>
          <cell r="H180" t="str">
            <v>Lomo Centro</v>
          </cell>
          <cell r="I180">
            <v>0</v>
          </cell>
        </row>
        <row r="181">
          <cell r="B181" t="str">
            <v>Exportacion Directa1022499</v>
          </cell>
          <cell r="C181" t="str">
            <v>Cerdo</v>
          </cell>
          <cell r="D181" t="str">
            <v>Exportacion Directa</v>
          </cell>
          <cell r="E181">
            <v>1022499</v>
          </cell>
          <cell r="F181" t="str">
            <v>GO Lom Vet Mit@ 4 Bo Cj 10k AP</v>
          </cell>
          <cell r="G181" t="str">
            <v>Lomo</v>
          </cell>
          <cell r="H181" t="str">
            <v>Lomo Vetado</v>
          </cell>
          <cell r="I181">
            <v>22607</v>
          </cell>
        </row>
        <row r="182">
          <cell r="B182" t="str">
            <v>Exportacion Directa1022587</v>
          </cell>
          <cell r="C182" t="str">
            <v>Cerdo</v>
          </cell>
          <cell r="D182" t="str">
            <v>Exportacion Directa</v>
          </cell>
          <cell r="E182">
            <v>1022587</v>
          </cell>
          <cell r="F182" t="str">
            <v>GO CC Loin L (S/T) 45@ Fi Cj AP</v>
          </cell>
          <cell r="G182" t="str">
            <v>Lomo</v>
          </cell>
          <cell r="H182" t="str">
            <v>Lomo CC Loin</v>
          </cell>
          <cell r="I182">
            <v>4076</v>
          </cell>
        </row>
        <row r="183">
          <cell r="B183" t="str">
            <v>Exportacion Directa1022600</v>
          </cell>
          <cell r="C183" t="str">
            <v>Cerdo</v>
          </cell>
          <cell r="D183" t="str">
            <v>Exportacion Directa</v>
          </cell>
          <cell r="E183">
            <v>1022600</v>
          </cell>
          <cell r="F183" t="str">
            <v>GO Lom Vet 2 a 2,3k@ Fi Verd Cj AP</v>
          </cell>
          <cell r="G183" t="str">
            <v>Lomo</v>
          </cell>
          <cell r="H183" t="str">
            <v>Lomo Vetado</v>
          </cell>
          <cell r="I183">
            <v>12783</v>
          </cell>
        </row>
        <row r="184">
          <cell r="B184" t="str">
            <v>Exportacion Directa1022664</v>
          </cell>
          <cell r="C184" t="str">
            <v>Cerdo</v>
          </cell>
          <cell r="D184" t="str">
            <v>Exportacion Directa</v>
          </cell>
          <cell r="E184">
            <v>1022664</v>
          </cell>
          <cell r="F184" t="str">
            <v>GO CC Loin L (S/T) (DF)@ Fi Cj AP</v>
          </cell>
          <cell r="G184" t="str">
            <v>Lomo</v>
          </cell>
          <cell r="H184" t="str">
            <v>Lomo CC Loin</v>
          </cell>
          <cell r="I184">
            <v>61428</v>
          </cell>
        </row>
        <row r="185">
          <cell r="B185" t="str">
            <v>Exportacion Directa1022817</v>
          </cell>
          <cell r="C185" t="str">
            <v>Cerdo</v>
          </cell>
          <cell r="D185" t="str">
            <v>Exportacion Directa</v>
          </cell>
          <cell r="E185">
            <v>1022817</v>
          </cell>
          <cell r="F185" t="str">
            <v>GO Lom Vet L@ VP Cj Lom Vet Mad AP</v>
          </cell>
          <cell r="G185" t="str">
            <v>Muestra</v>
          </cell>
          <cell r="H185" t="str">
            <v>Muestra</v>
          </cell>
          <cell r="I185">
            <v>0</v>
          </cell>
        </row>
        <row r="186">
          <cell r="B186" t="str">
            <v>Exportacion Directa1022869</v>
          </cell>
          <cell r="C186" t="str">
            <v>Cerdo</v>
          </cell>
          <cell r="D186" t="str">
            <v>Exportacion Directa</v>
          </cell>
          <cell r="E186">
            <v>1022869</v>
          </cell>
          <cell r="F186" t="str">
            <v>GO Hso Pecho@ Cj 10k AP</v>
          </cell>
          <cell r="G186" t="str">
            <v>Huesos</v>
          </cell>
          <cell r="H186" t="str">
            <v>Huesos Cuarto Centra</v>
          </cell>
          <cell r="I186">
            <v>0</v>
          </cell>
        </row>
        <row r="187">
          <cell r="B187" t="str">
            <v>Exportacion Directa1022901</v>
          </cell>
          <cell r="C187" t="str">
            <v>Cerdo</v>
          </cell>
          <cell r="D187" t="str">
            <v>Exportacion Directa</v>
          </cell>
          <cell r="E187">
            <v>1022901</v>
          </cell>
          <cell r="F187" t="str">
            <v>GO Panc Tec S/Cue L@ Fi CJ Ch AP</v>
          </cell>
          <cell r="G187" t="str">
            <v>Panceta</v>
          </cell>
          <cell r="H187" t="str">
            <v>Panceta s/Cuero</v>
          </cell>
          <cell r="I187">
            <v>0</v>
          </cell>
        </row>
        <row r="188">
          <cell r="B188" t="str">
            <v>Exportacion Directa1022919</v>
          </cell>
          <cell r="C188" t="str">
            <v>Cerdo</v>
          </cell>
          <cell r="D188" t="str">
            <v>Exportacion Directa</v>
          </cell>
          <cell r="E188">
            <v>1022919</v>
          </cell>
          <cell r="F188" t="str">
            <v>GO MM LOIN S VP@ Cj 10k AP</v>
          </cell>
          <cell r="G188" t="str">
            <v>Lomo</v>
          </cell>
          <cell r="H188" t="str">
            <v>Lomo MM Loin</v>
          </cell>
          <cell r="I188">
            <v>0</v>
          </cell>
        </row>
        <row r="189">
          <cell r="B189" t="str">
            <v>Exportacion Directa1022931</v>
          </cell>
          <cell r="C189" t="str">
            <v>Cerdo</v>
          </cell>
          <cell r="D189" t="str">
            <v>Exportacion Directa</v>
          </cell>
          <cell r="E189">
            <v>1022931</v>
          </cell>
          <cell r="F189" t="str">
            <v>GO File C/cab 6x1@ VP Cj AP</v>
          </cell>
          <cell r="G189" t="str">
            <v>Filete</v>
          </cell>
          <cell r="H189" t="str">
            <v>Filete c/Cabeza</v>
          </cell>
          <cell r="I189">
            <v>22174</v>
          </cell>
        </row>
        <row r="190">
          <cell r="B190" t="str">
            <v>Exportacion Directa1022987</v>
          </cell>
          <cell r="C190" t="str">
            <v>Cerdo</v>
          </cell>
          <cell r="D190" t="str">
            <v>Exportacion Directa</v>
          </cell>
          <cell r="E190">
            <v>1022987</v>
          </cell>
          <cell r="F190" t="str">
            <v>GO Lom Tocino@ Bo Cj 20k AP</v>
          </cell>
          <cell r="G190" t="str">
            <v>Plancha</v>
          </cell>
          <cell r="H190" t="str">
            <v>Plancha s/Cuero</v>
          </cell>
          <cell r="I190">
            <v>38992</v>
          </cell>
        </row>
        <row r="191">
          <cell r="B191" t="str">
            <v>Exportacion Directa1022990</v>
          </cell>
          <cell r="C191" t="str">
            <v>Cerdo</v>
          </cell>
          <cell r="D191" t="str">
            <v>Exportacion Directa</v>
          </cell>
          <cell r="E191">
            <v>1022990</v>
          </cell>
          <cell r="F191" t="str">
            <v>GO Panc Tec S/cue VP@ Cj ch AP</v>
          </cell>
          <cell r="G191" t="str">
            <v>Panceta</v>
          </cell>
          <cell r="H191" t="str">
            <v>Panceta s/Cuero</v>
          </cell>
          <cell r="I191">
            <v>0</v>
          </cell>
        </row>
        <row r="192">
          <cell r="B192" t="str">
            <v>Exportacion Directa1023051</v>
          </cell>
          <cell r="C192" t="str">
            <v>Cerdo</v>
          </cell>
          <cell r="D192" t="str">
            <v>Exportacion Directa</v>
          </cell>
          <cell r="E192">
            <v>1023051</v>
          </cell>
          <cell r="F192" t="str">
            <v>GO Lom Vet L@ Fi Cj Lom Vet AP</v>
          </cell>
          <cell r="G192" t="str">
            <v>Lomo</v>
          </cell>
          <cell r="H192" t="str">
            <v>Lomo Vetado</v>
          </cell>
          <cell r="I192">
            <v>0</v>
          </cell>
        </row>
        <row r="193">
          <cell r="B193" t="str">
            <v>Exportacion Directa1023055</v>
          </cell>
          <cell r="C193" t="str">
            <v>Cerdo</v>
          </cell>
          <cell r="D193" t="str">
            <v>Exportacion Directa</v>
          </cell>
          <cell r="E193">
            <v>1023055</v>
          </cell>
          <cell r="F193" t="str">
            <v>GO Lom Vet M@ Fi Cj Lom Vet AP</v>
          </cell>
          <cell r="G193" t="str">
            <v>Lomo</v>
          </cell>
          <cell r="H193" t="str">
            <v>Lomo Vetado</v>
          </cell>
          <cell r="I193">
            <v>9032</v>
          </cell>
        </row>
        <row r="194">
          <cell r="B194" t="str">
            <v>Exportacion Directa1023163</v>
          </cell>
          <cell r="C194" t="str">
            <v>Cerdo</v>
          </cell>
          <cell r="D194" t="str">
            <v>Exportacion Directa</v>
          </cell>
          <cell r="E194">
            <v>1023163</v>
          </cell>
          <cell r="F194" t="str">
            <v>GO Lom Vet &gt;2.0@ Fi Cj 8k AP</v>
          </cell>
          <cell r="G194" t="str">
            <v>Lomo</v>
          </cell>
          <cell r="H194" t="str">
            <v>Lomo Vetado</v>
          </cell>
          <cell r="I194">
            <v>0</v>
          </cell>
        </row>
        <row r="195">
          <cell r="B195" t="str">
            <v>Exportacion Directa1023194</v>
          </cell>
          <cell r="C195" t="str">
            <v>Cerdo</v>
          </cell>
          <cell r="D195" t="str">
            <v>Exportacion Directa</v>
          </cell>
          <cell r="E195">
            <v>1023194</v>
          </cell>
          <cell r="F195" t="str">
            <v>GO Cne Falda Panc@ Bo Cj AP</v>
          </cell>
          <cell r="G195" t="str">
            <v>Panceta</v>
          </cell>
          <cell r="H195" t="str">
            <v>Panceta s/Cuero</v>
          </cell>
          <cell r="I195">
            <v>13858</v>
          </cell>
        </row>
        <row r="196">
          <cell r="B196" t="str">
            <v>Exportacion Directa1023301</v>
          </cell>
          <cell r="C196" t="str">
            <v>Cerdo</v>
          </cell>
          <cell r="D196" t="str">
            <v>Exportacion Directa</v>
          </cell>
          <cell r="E196">
            <v>1023301</v>
          </cell>
          <cell r="F196" t="str">
            <v>GO CC Loin LL@ Bo Cj Lom Mad AP</v>
          </cell>
          <cell r="G196" t="str">
            <v>Lomo</v>
          </cell>
          <cell r="H196" t="str">
            <v>Lomo CC Loin</v>
          </cell>
          <cell r="I196">
            <v>15188</v>
          </cell>
        </row>
        <row r="197">
          <cell r="B197" t="str">
            <v>Exportacion Directa1023349</v>
          </cell>
          <cell r="C197" t="str">
            <v>Cerdo</v>
          </cell>
          <cell r="D197" t="str">
            <v>Exportacion Directa</v>
          </cell>
          <cell r="E197">
            <v>1023349</v>
          </cell>
          <cell r="F197" t="str">
            <v>GO Lom Tecla VP@ Cj Lom Ctro</v>
          </cell>
          <cell r="G197" t="str">
            <v>Lomo</v>
          </cell>
          <cell r="H197" t="str">
            <v>Lomo Centro</v>
          </cell>
          <cell r="I197">
            <v>8081</v>
          </cell>
        </row>
        <row r="198">
          <cell r="B198" t="str">
            <v>Exportacion Directa1023350</v>
          </cell>
          <cell r="C198" t="str">
            <v>Cerdo</v>
          </cell>
          <cell r="D198" t="str">
            <v>Exportacion Directa</v>
          </cell>
          <cell r="E198">
            <v>1023350</v>
          </cell>
          <cell r="F198" t="str">
            <v>Lom Vet &gt;2.0@ VP Cj Lom Vet AP</v>
          </cell>
          <cell r="G198" t="str">
            <v>Lomo</v>
          </cell>
          <cell r="H198" t="str">
            <v>Lomo Vetado</v>
          </cell>
          <cell r="I198">
            <v>29500</v>
          </cell>
        </row>
        <row r="199">
          <cell r="B199" t="str">
            <v>Exportacion Directa1023351</v>
          </cell>
          <cell r="C199" t="str">
            <v>Cerdo</v>
          </cell>
          <cell r="D199" t="str">
            <v>Exportacion Directa</v>
          </cell>
          <cell r="E199">
            <v>1023351</v>
          </cell>
          <cell r="F199" t="str">
            <v>GO Panc S/tec L @VP Cj AP</v>
          </cell>
          <cell r="G199" t="str">
            <v>Panceta</v>
          </cell>
          <cell r="H199" t="str">
            <v>Panceta s/Cuero</v>
          </cell>
          <cell r="I199">
            <v>4520</v>
          </cell>
        </row>
        <row r="200">
          <cell r="B200" t="str">
            <v>Exportacion Directa1023352</v>
          </cell>
          <cell r="C200" t="str">
            <v>Cerdo</v>
          </cell>
          <cell r="D200" t="str">
            <v>Exportacion Directa</v>
          </cell>
          <cell r="E200">
            <v>1023352</v>
          </cell>
          <cell r="F200" t="str">
            <v>GO Panc Tec S/cue@ R VP Cj ch AP</v>
          </cell>
          <cell r="G200" t="str">
            <v>Panceta</v>
          </cell>
          <cell r="H200" t="str">
            <v>Panceta s/Cuero</v>
          </cell>
          <cell r="I200">
            <v>45235</v>
          </cell>
        </row>
        <row r="201">
          <cell r="B201" t="str">
            <v>Agro Sudamerica1030224</v>
          </cell>
          <cell r="C201" t="str">
            <v>Pavo</v>
          </cell>
          <cell r="D201" t="str">
            <v>Agro Sudamerica</v>
          </cell>
          <cell r="E201">
            <v>1030224</v>
          </cell>
          <cell r="F201" t="str">
            <v>PV Tru Larg@ Bo Cj 15k AS</v>
          </cell>
          <cell r="G201" t="str">
            <v>Trutro</v>
          </cell>
          <cell r="H201" t="str">
            <v>Trutro Largo</v>
          </cell>
          <cell r="I201">
            <v>0</v>
          </cell>
        </row>
        <row r="202">
          <cell r="B202" t="str">
            <v>Agro Sudamerica1030332</v>
          </cell>
          <cell r="C202" t="str">
            <v>Pavo</v>
          </cell>
          <cell r="D202" t="str">
            <v>Agro Sudamerica</v>
          </cell>
          <cell r="E202">
            <v>1030332</v>
          </cell>
          <cell r="F202" t="str">
            <v>PV Tru Ala@ Ex Bo Cj AS</v>
          </cell>
          <cell r="G202" t="str">
            <v>Ala</v>
          </cell>
          <cell r="H202" t="str">
            <v>Ala Trutro</v>
          </cell>
          <cell r="I202">
            <v>0</v>
          </cell>
        </row>
        <row r="203">
          <cell r="B203" t="str">
            <v>Agro Sudamerica1030498</v>
          </cell>
          <cell r="C203" t="str">
            <v>Pavo</v>
          </cell>
          <cell r="D203" t="str">
            <v>Agro Sudamerica</v>
          </cell>
          <cell r="E203">
            <v>1030498</v>
          </cell>
          <cell r="F203" t="str">
            <v>PV Contre@ Bo Cj 10k AS</v>
          </cell>
          <cell r="G203" t="str">
            <v>Menudencias</v>
          </cell>
          <cell r="H203" t="str">
            <v>Menudencias Contre</v>
          </cell>
          <cell r="I203">
            <v>0</v>
          </cell>
        </row>
        <row r="204">
          <cell r="B204" t="str">
            <v>Agro Sudamerica1030545</v>
          </cell>
          <cell r="C204" t="str">
            <v>Pavo</v>
          </cell>
          <cell r="D204" t="str">
            <v>Agro Sudamerica</v>
          </cell>
          <cell r="E204">
            <v>1030545</v>
          </cell>
          <cell r="F204" t="str">
            <v>PV TruDeh Cort S/h S/p@ Bo Cj AS</v>
          </cell>
          <cell r="G204" t="str">
            <v>Trutro Desh</v>
          </cell>
          <cell r="H204" t="str">
            <v>Trutro Desh Corto</v>
          </cell>
          <cell r="I204">
            <v>0</v>
          </cell>
        </row>
        <row r="205">
          <cell r="B205" t="str">
            <v>Agro Sudamerica1030670</v>
          </cell>
          <cell r="C205" t="str">
            <v>Pavo</v>
          </cell>
          <cell r="D205" t="str">
            <v>Agro Sudamerica</v>
          </cell>
          <cell r="E205">
            <v>1030670</v>
          </cell>
          <cell r="F205" t="str">
            <v>PV PchDeh S/p c/f MA@ Cj 15k AS</v>
          </cell>
          <cell r="G205" t="str">
            <v>Pech Desh</v>
          </cell>
          <cell r="H205" t="str">
            <v>Pech Desh s/Piel</v>
          </cell>
          <cell r="I205">
            <v>0</v>
          </cell>
        </row>
        <row r="206">
          <cell r="B206" t="str">
            <v>Agro Sudamerica1030720</v>
          </cell>
          <cell r="C206" t="str">
            <v>Pavo</v>
          </cell>
          <cell r="D206" t="str">
            <v>Agro Sudamerica</v>
          </cell>
          <cell r="E206">
            <v>1030720</v>
          </cell>
          <cell r="F206" t="str">
            <v>PV Piel Tru@ Bo Cj AS</v>
          </cell>
          <cell r="G206" t="str">
            <v>Recortes</v>
          </cell>
          <cell r="H206" t="str">
            <v>Recortes Piel</v>
          </cell>
          <cell r="I206">
            <v>0</v>
          </cell>
        </row>
        <row r="207">
          <cell r="B207" t="str">
            <v>Agro Sudamerica1030732</v>
          </cell>
          <cell r="C207" t="str">
            <v>Pavo</v>
          </cell>
          <cell r="D207" t="str">
            <v>Agro Sudamerica</v>
          </cell>
          <cell r="E207">
            <v>1030732</v>
          </cell>
          <cell r="F207" t="str">
            <v>PV PchDeh Mrps C/piel@ Cj 18k AS</v>
          </cell>
          <cell r="G207" t="str">
            <v>Pech Desh</v>
          </cell>
          <cell r="H207" t="str">
            <v>Pech Desh c/Piel</v>
          </cell>
          <cell r="I207">
            <v>0</v>
          </cell>
        </row>
        <row r="208">
          <cell r="B208" t="str">
            <v>Agro Sudamerica1030739</v>
          </cell>
          <cell r="C208" t="str">
            <v>Pavo</v>
          </cell>
          <cell r="D208" t="str">
            <v>Agro Sudamerica</v>
          </cell>
          <cell r="E208">
            <v>1030739</v>
          </cell>
          <cell r="F208" t="str">
            <v>PV MA Tru Ala@ Bo Cj 15k AS</v>
          </cell>
          <cell r="G208" t="str">
            <v>Ala</v>
          </cell>
          <cell r="H208" t="str">
            <v>Ala Trutro</v>
          </cell>
          <cell r="I208">
            <v>0</v>
          </cell>
        </row>
        <row r="209">
          <cell r="B209" t="str">
            <v>Agro Sudamerica1030780</v>
          </cell>
          <cell r="C209" t="str">
            <v>Pavo</v>
          </cell>
          <cell r="D209" t="str">
            <v>Agro Sudamerica</v>
          </cell>
          <cell r="E209">
            <v>1030780</v>
          </cell>
          <cell r="F209" t="str">
            <v>PV Pch Ent c/p s/m@ Bo Cj 20k AS</v>
          </cell>
          <cell r="G209" t="str">
            <v>Pech</v>
          </cell>
          <cell r="H209" t="str">
            <v>Pech Entera</v>
          </cell>
          <cell r="I209">
            <v>0</v>
          </cell>
        </row>
        <row r="210">
          <cell r="B210" t="str">
            <v>Agrosuper Asia1030309</v>
          </cell>
          <cell r="C210" t="str">
            <v>Pavo</v>
          </cell>
          <cell r="D210" t="str">
            <v>Agrosuper Asia</v>
          </cell>
          <cell r="E210">
            <v>1030309</v>
          </cell>
          <cell r="F210" t="str">
            <v>PV Cog MA 15 kg@ Bo Cj 15k SO</v>
          </cell>
          <cell r="G210" t="str">
            <v>Menudencias</v>
          </cell>
          <cell r="H210" t="str">
            <v>Menudencias Cogote</v>
          </cell>
          <cell r="I210">
            <v>0</v>
          </cell>
        </row>
        <row r="211">
          <cell r="B211" t="str">
            <v>Agrosuper Asia1030535</v>
          </cell>
          <cell r="C211" t="str">
            <v>Pavo</v>
          </cell>
          <cell r="D211" t="str">
            <v>Agrosuper Asia</v>
          </cell>
          <cell r="E211">
            <v>1030535</v>
          </cell>
          <cell r="F211" t="str">
            <v>PV Tru Larg MA@ Bo Cj SO</v>
          </cell>
          <cell r="G211" t="str">
            <v>Trutro</v>
          </cell>
          <cell r="H211" t="str">
            <v>Trutro Largo</v>
          </cell>
          <cell r="I211">
            <v>0</v>
          </cell>
        </row>
        <row r="212">
          <cell r="B212" t="str">
            <v>Agrosuper Asia1030542</v>
          </cell>
          <cell r="C212" t="str">
            <v>Pavo</v>
          </cell>
          <cell r="D212" t="str">
            <v>Agrosuper Asia</v>
          </cell>
          <cell r="E212">
            <v>1030542</v>
          </cell>
          <cell r="F212" t="str">
            <v>PV PchDeh S/p S/f@ Bo Cj 15k SO</v>
          </cell>
          <cell r="G212" t="str">
            <v>Pech Desh</v>
          </cell>
          <cell r="H212" t="str">
            <v>Pech Desh s/Piel</v>
          </cell>
          <cell r="I212">
            <v>0</v>
          </cell>
        </row>
        <row r="213">
          <cell r="B213" t="str">
            <v>Agro Sudamerica1010877</v>
          </cell>
          <cell r="C213" t="str">
            <v>Pollo</v>
          </cell>
          <cell r="D213" t="str">
            <v>Agro Sudamerica</v>
          </cell>
          <cell r="E213">
            <v>1010877</v>
          </cell>
          <cell r="F213" t="str">
            <v>PO Molleja Mrps@ Cj 10k AS</v>
          </cell>
          <cell r="G213" t="str">
            <v>Menudencias</v>
          </cell>
          <cell r="H213" t="str">
            <v>Menudencias Contre</v>
          </cell>
          <cell r="I213">
            <v>75713</v>
          </cell>
        </row>
        <row r="214">
          <cell r="B214" t="str">
            <v>Agro Sudamerica1011042</v>
          </cell>
          <cell r="C214" t="str">
            <v>Pollo</v>
          </cell>
          <cell r="D214" t="str">
            <v>Agro Sudamerica</v>
          </cell>
          <cell r="E214">
            <v>1011042</v>
          </cell>
          <cell r="F214" t="str">
            <v>PO Pta Espinaz@ Cj 10k AS</v>
          </cell>
          <cell r="G214" t="str">
            <v>Cazuela</v>
          </cell>
          <cell r="H214" t="str">
            <v>Cazuela Espinazo</v>
          </cell>
          <cell r="I214">
            <v>0</v>
          </cell>
        </row>
        <row r="215">
          <cell r="B215" t="str">
            <v>Agro Sudamerica1011047</v>
          </cell>
          <cell r="C215" t="str">
            <v>Pollo</v>
          </cell>
          <cell r="D215" t="str">
            <v>Agro Sudamerica</v>
          </cell>
          <cell r="E215">
            <v>1011047</v>
          </cell>
          <cell r="F215" t="str">
            <v>PO PchDeh &gt;170g NMr@ Cj 10k SP</v>
          </cell>
          <cell r="G215" t="str">
            <v>Pechuga Desh</v>
          </cell>
          <cell r="H215" t="str">
            <v>Pechuga Desh s/Piel</v>
          </cell>
          <cell r="I215">
            <v>0</v>
          </cell>
        </row>
        <row r="216">
          <cell r="B216" t="str">
            <v>Agro Sudamerica1011250</v>
          </cell>
          <cell r="C216" t="str">
            <v>Pollo</v>
          </cell>
          <cell r="D216" t="str">
            <v>Agro Sudamerica</v>
          </cell>
          <cell r="E216">
            <v>1011250</v>
          </cell>
          <cell r="F216" t="str">
            <v>PO PchDeh NMr s/cal 4x10@ Cj 20k Am AS</v>
          </cell>
          <cell r="G216" t="str">
            <v>Pechuga Desh</v>
          </cell>
          <cell r="H216" t="str">
            <v>Pechuga Desh s/Piel</v>
          </cell>
          <cell r="I216">
            <v>0</v>
          </cell>
        </row>
        <row r="217">
          <cell r="B217" t="str">
            <v>Agro Sudamerica1011290</v>
          </cell>
          <cell r="C217" t="str">
            <v>Pollo</v>
          </cell>
          <cell r="D217" t="str">
            <v>Agro Sudamerica</v>
          </cell>
          <cell r="E217">
            <v>1011290</v>
          </cell>
          <cell r="F217" t="str">
            <v>PO Pch Piel@ Cj 20k AS</v>
          </cell>
          <cell r="G217" t="str">
            <v>Subprod</v>
          </cell>
          <cell r="H217" t="str">
            <v>Subprod Piel</v>
          </cell>
          <cell r="I217">
            <v>30000</v>
          </cell>
        </row>
        <row r="218">
          <cell r="B218" t="str">
            <v>Agro Sudamerica1011421</v>
          </cell>
          <cell r="C218" t="str">
            <v>Pollo</v>
          </cell>
          <cell r="D218" t="str">
            <v>Agro Sudamerica</v>
          </cell>
          <cell r="E218">
            <v>1011421</v>
          </cell>
          <cell r="F218" t="str">
            <v>PO Ppa Esp 50 Pim@ Cj 20k AS</v>
          </cell>
          <cell r="G218" t="str">
            <v>Carne Recuperada</v>
          </cell>
          <cell r="H218" t="str">
            <v>Carne Recuperada Pul</v>
          </cell>
          <cell r="I218">
            <v>732889</v>
          </cell>
        </row>
        <row r="219">
          <cell r="B219" t="str">
            <v>Agro Sudamerica1011422</v>
          </cell>
          <cell r="C219" t="str">
            <v>Pollo</v>
          </cell>
          <cell r="D219" t="str">
            <v>Agro Sudamerica</v>
          </cell>
          <cell r="E219">
            <v>1011422</v>
          </cell>
          <cell r="F219" t="str">
            <v>PO Pch Piel Pim 50 ppm@ Cj 14 AS</v>
          </cell>
          <cell r="G219" t="str">
            <v>Subprod</v>
          </cell>
          <cell r="H219" t="str">
            <v>Subprod Piel</v>
          </cell>
          <cell r="I219">
            <v>0</v>
          </cell>
        </row>
        <row r="220">
          <cell r="B220" t="str">
            <v>Agro Sudamerica1011558</v>
          </cell>
          <cell r="C220" t="str">
            <v>Pollo</v>
          </cell>
          <cell r="D220" t="str">
            <v>Agro Sudamerica</v>
          </cell>
          <cell r="E220">
            <v>1011558</v>
          </cell>
          <cell r="F220" t="str">
            <v>PO Ppa Esp@ 2 blo x 10k Cj AS</v>
          </cell>
          <cell r="G220" t="str">
            <v>Carne Recuperada</v>
          </cell>
          <cell r="H220" t="str">
            <v>Carne Recuperada Pul</v>
          </cell>
          <cell r="I220">
            <v>237803</v>
          </cell>
        </row>
        <row r="221">
          <cell r="B221" t="str">
            <v>Agro Sudamerica1011582</v>
          </cell>
          <cell r="C221" t="str">
            <v>Pollo</v>
          </cell>
          <cell r="D221" t="str">
            <v>Agro Sudamerica</v>
          </cell>
          <cell r="E221">
            <v>1011582</v>
          </cell>
          <cell r="F221" t="str">
            <v>GA S/m@ Gr Cj bca AS</v>
          </cell>
          <cell r="G221" t="str">
            <v>Reproductor</v>
          </cell>
          <cell r="H221" t="str">
            <v>Reproductor Gallina</v>
          </cell>
          <cell r="I221">
            <v>0</v>
          </cell>
        </row>
        <row r="222">
          <cell r="B222" t="str">
            <v>Agro Sudamerica1011888</v>
          </cell>
          <cell r="C222" t="str">
            <v>Pollo</v>
          </cell>
          <cell r="D222" t="str">
            <v>Agro Sudamerica</v>
          </cell>
          <cell r="E222">
            <v>1011888</v>
          </cell>
          <cell r="F222" t="str">
            <v>PO Piel de pollo@ CJ As</v>
          </cell>
          <cell r="G222" t="str">
            <v>Subprod</v>
          </cell>
          <cell r="H222" t="str">
            <v>Subprod Piel</v>
          </cell>
          <cell r="I222">
            <v>0</v>
          </cell>
        </row>
        <row r="223">
          <cell r="B223" t="str">
            <v>Agro Sudamerica1011939</v>
          </cell>
          <cell r="C223" t="str">
            <v>Pollo</v>
          </cell>
          <cell r="D223" t="str">
            <v>Agro Sudamerica</v>
          </cell>
          <cell r="E223">
            <v>1011939</v>
          </cell>
          <cell r="F223" t="str">
            <v>PO Tru Larg@ NNII Cj 15k</v>
          </cell>
          <cell r="G223" t="str">
            <v>Trutro</v>
          </cell>
          <cell r="H223" t="str">
            <v>Trutro Largo</v>
          </cell>
          <cell r="I223">
            <v>0</v>
          </cell>
        </row>
        <row r="224">
          <cell r="B224" t="str">
            <v>Agro Sudamerica1012207</v>
          </cell>
          <cell r="C224" t="str">
            <v>Pollo</v>
          </cell>
          <cell r="D224" t="str">
            <v>Agro Sudamerica</v>
          </cell>
          <cell r="E224">
            <v>1012207</v>
          </cell>
          <cell r="F224" t="str">
            <v>PO Ctre Mrps@ Bo 12x1k Cj AS</v>
          </cell>
          <cell r="G224" t="str">
            <v>Menudencias</v>
          </cell>
          <cell r="H224" t="str">
            <v>Menudencias Contre</v>
          </cell>
          <cell r="I224">
            <v>42196</v>
          </cell>
        </row>
        <row r="225">
          <cell r="B225" t="str">
            <v>Agro Sudamerica1012208</v>
          </cell>
          <cell r="C225" t="str">
            <v>Pollo</v>
          </cell>
          <cell r="D225" t="str">
            <v>Agro Sudamerica</v>
          </cell>
          <cell r="E225">
            <v>1012208</v>
          </cell>
          <cell r="F225" t="str">
            <v>GA S/m@ Bo Cj AS</v>
          </cell>
          <cell r="G225" t="str">
            <v>Reproductor</v>
          </cell>
          <cell r="H225" t="str">
            <v>Reproductor Gallina</v>
          </cell>
          <cell r="I225">
            <v>25607</v>
          </cell>
        </row>
        <row r="226">
          <cell r="B226" t="str">
            <v>Agro Sudamerica1012283</v>
          </cell>
          <cell r="C226" t="str">
            <v>Pollo</v>
          </cell>
          <cell r="D226" t="str">
            <v>Agro Sudamerica</v>
          </cell>
          <cell r="E226">
            <v>1012283</v>
          </cell>
          <cell r="F226" t="str">
            <v>PO Pana S/Corazón@ Cj 20k AS</v>
          </cell>
          <cell r="G226" t="str">
            <v>Menudencias</v>
          </cell>
          <cell r="H226" t="str">
            <v>Menudencias Pana</v>
          </cell>
          <cell r="I226">
            <v>48662</v>
          </cell>
        </row>
        <row r="227">
          <cell r="B227" t="str">
            <v>Agro Sudamerica1012362</v>
          </cell>
          <cell r="C227" t="str">
            <v>Pollo</v>
          </cell>
          <cell r="D227" t="str">
            <v>Agro Sudamerica</v>
          </cell>
          <cell r="E227">
            <v>1012362</v>
          </cell>
          <cell r="F227" t="str">
            <v>PO Corazon@ Cj 18k AS</v>
          </cell>
          <cell r="G227" t="str">
            <v>Menudencias</v>
          </cell>
          <cell r="H227" t="str">
            <v>Menudencias Corazón</v>
          </cell>
          <cell r="I227">
            <v>0</v>
          </cell>
        </row>
        <row r="228">
          <cell r="B228" t="str">
            <v>Agro Sudamerica1012552</v>
          </cell>
          <cell r="C228" t="str">
            <v>Pollo</v>
          </cell>
          <cell r="D228" t="str">
            <v>Agro Sudamerica</v>
          </cell>
          <cell r="E228">
            <v>1012552</v>
          </cell>
          <cell r="F228" t="str">
            <v>PO PchDeh Random@ Cj 10k AS</v>
          </cell>
          <cell r="G228" t="str">
            <v>Pechuga Desh</v>
          </cell>
          <cell r="H228" t="str">
            <v>Pechuga Desh s/Piel</v>
          </cell>
          <cell r="I228">
            <v>0</v>
          </cell>
        </row>
        <row r="229">
          <cell r="B229" t="str">
            <v>Agro Sudamerica1012556</v>
          </cell>
          <cell r="C229" t="str">
            <v>Pollo</v>
          </cell>
          <cell r="D229" t="str">
            <v>Agro Sudamerica</v>
          </cell>
          <cell r="E229">
            <v>1012556</v>
          </cell>
          <cell r="F229" t="str">
            <v>PO CDM 14% proteina@ Cj 20k AS</v>
          </cell>
          <cell r="G229" t="str">
            <v>Carne Recuperada</v>
          </cell>
          <cell r="H229" t="str">
            <v>Carne Recuperada ADM</v>
          </cell>
          <cell r="I229">
            <v>248000</v>
          </cell>
        </row>
        <row r="230">
          <cell r="B230" t="str">
            <v>Agro Sudamerica1012602</v>
          </cell>
          <cell r="C230" t="str">
            <v>Pollo</v>
          </cell>
          <cell r="D230" t="str">
            <v>Agro Sudamerica</v>
          </cell>
          <cell r="E230">
            <v>1012602</v>
          </cell>
          <cell r="F230" t="str">
            <v>PO Ala Ctro NMr IQF@ Cj 20k AS</v>
          </cell>
          <cell r="G230" t="str">
            <v>Ala</v>
          </cell>
          <cell r="H230" t="str">
            <v>Ala Centro</v>
          </cell>
          <cell r="I230">
            <v>0</v>
          </cell>
        </row>
        <row r="231">
          <cell r="B231" t="str">
            <v>Agro Sudamerica1012698</v>
          </cell>
          <cell r="C231" t="str">
            <v>Pollo</v>
          </cell>
          <cell r="D231" t="str">
            <v>Agro Sudamerica</v>
          </cell>
          <cell r="E231">
            <v>1012698</v>
          </cell>
          <cell r="F231" t="str">
            <v>PO File 4x10 NMr SD@ CJ AS</v>
          </cell>
          <cell r="G231" t="str">
            <v>Filete</v>
          </cell>
          <cell r="H231" t="str">
            <v>Filete</v>
          </cell>
          <cell r="I231">
            <v>0</v>
          </cell>
        </row>
        <row r="232">
          <cell r="B232" t="str">
            <v>Agro Sudamerica1012699</v>
          </cell>
          <cell r="C232" t="str">
            <v>Pollo</v>
          </cell>
          <cell r="D232" t="str">
            <v>Agro Sudamerica</v>
          </cell>
          <cell r="E232">
            <v>1012699</v>
          </cell>
          <cell r="F232" t="str">
            <v>PO Tru- Ctro Ala 4x10NMr@Bo Cj 20k SD</v>
          </cell>
          <cell r="G232" t="str">
            <v>Ala</v>
          </cell>
          <cell r="H232" t="str">
            <v>Ala Trutro</v>
          </cell>
          <cell r="I232">
            <v>0</v>
          </cell>
        </row>
        <row r="233">
          <cell r="B233" t="str">
            <v>Agro Sudamerica1012719</v>
          </cell>
          <cell r="C233" t="str">
            <v>Pollo</v>
          </cell>
          <cell r="D233" t="str">
            <v>Agro Sudamerica</v>
          </cell>
          <cell r="E233">
            <v>1012719</v>
          </cell>
          <cell r="F233" t="str">
            <v>PO Ppa Esp@ 2 Blox10kg CJ AS SD</v>
          </cell>
          <cell r="G233" t="str">
            <v>Carne Recuperada</v>
          </cell>
          <cell r="H233" t="str">
            <v>Carne Recuperada ADM</v>
          </cell>
          <cell r="I233">
            <v>0</v>
          </cell>
        </row>
        <row r="234">
          <cell r="B234" t="str">
            <v>Agro Sudamerica1012744</v>
          </cell>
          <cell r="C234" t="str">
            <v>Pollo</v>
          </cell>
          <cell r="D234" t="str">
            <v>Agro Sudamerica</v>
          </cell>
          <cell r="E234">
            <v>1012744</v>
          </cell>
          <cell r="F234" t="str">
            <v>PO Pch Deh NMr@SD Cj 20kg AS</v>
          </cell>
          <cell r="G234" t="str">
            <v>Pechuga Desh</v>
          </cell>
          <cell r="H234" t="str">
            <v>Pechuga Desh s/Piel</v>
          </cell>
          <cell r="I234">
            <v>0</v>
          </cell>
        </row>
        <row r="235">
          <cell r="B235" t="str">
            <v>Agro Sudamerica1012763</v>
          </cell>
          <cell r="C235" t="str">
            <v>Pollo</v>
          </cell>
          <cell r="D235" t="str">
            <v>Agro Sudamerica</v>
          </cell>
          <cell r="E235">
            <v>1012763</v>
          </cell>
          <cell r="F235" t="str">
            <v>PO Pana S/cora blo@Cj 20kg AS</v>
          </cell>
          <cell r="G235" t="str">
            <v>Menudencias</v>
          </cell>
          <cell r="H235" t="str">
            <v>Menudencias Pana</v>
          </cell>
          <cell r="I235">
            <v>0</v>
          </cell>
        </row>
        <row r="236">
          <cell r="B236" t="str">
            <v>Agro Sudamerica1012778</v>
          </cell>
          <cell r="C236" t="str">
            <v>Pollo</v>
          </cell>
          <cell r="D236" t="str">
            <v>Agro Sudamerica</v>
          </cell>
          <cell r="E236">
            <v>1012778</v>
          </cell>
          <cell r="F236" t="str">
            <v>PO Corazón@ Placa Cj 19kg SD</v>
          </cell>
          <cell r="G236" t="str">
            <v>Menudencias</v>
          </cell>
          <cell r="H236" t="str">
            <v>Menudencias Corazón</v>
          </cell>
          <cell r="I236">
            <v>0</v>
          </cell>
        </row>
        <row r="237">
          <cell r="B237" t="str">
            <v>Agrosuper Asia1012012</v>
          </cell>
          <cell r="C237" t="str">
            <v>Pollo</v>
          </cell>
          <cell r="D237" t="str">
            <v>Agrosuper Asia</v>
          </cell>
          <cell r="E237">
            <v>1012012</v>
          </cell>
          <cell r="F237" t="str">
            <v>PO Ala Ctro Mr@ Fi Cj 18k AS</v>
          </cell>
          <cell r="G237" t="str">
            <v>Ala</v>
          </cell>
          <cell r="H237" t="str">
            <v>Ala Centro</v>
          </cell>
          <cell r="I237">
            <v>0</v>
          </cell>
        </row>
        <row r="238">
          <cell r="B238" t="str">
            <v>Agrosuper Asia1012612</v>
          </cell>
          <cell r="C238" t="str">
            <v>Pollo</v>
          </cell>
          <cell r="D238" t="str">
            <v>Agrosuper Asia</v>
          </cell>
          <cell r="E238">
            <v>1012612</v>
          </cell>
          <cell r="F238" t="str">
            <v>PO Ppa Esp Blo@ Bo Cj 20k AS</v>
          </cell>
          <cell r="G238" t="str">
            <v>Carne Recuperada</v>
          </cell>
          <cell r="H238" t="str">
            <v>Carne Recuperada Pul</v>
          </cell>
          <cell r="I238">
            <v>555541</v>
          </cell>
        </row>
        <row r="239">
          <cell r="B239" t="str">
            <v>Agrosuper Brasil1011560</v>
          </cell>
          <cell r="C239" t="str">
            <v>Pollo</v>
          </cell>
          <cell r="D239" t="str">
            <v>Agrosuper Brasil</v>
          </cell>
          <cell r="E239">
            <v>1011560</v>
          </cell>
          <cell r="F239" t="str">
            <v>PO Corazón@ Bo Cj 18k AS</v>
          </cell>
          <cell r="G239" t="str">
            <v>Menudencias</v>
          </cell>
          <cell r="H239" t="str">
            <v>Menudencias Corazón</v>
          </cell>
          <cell r="I239">
            <v>0</v>
          </cell>
        </row>
        <row r="240">
          <cell r="B240" t="str">
            <v>Agrosuper Brasil1012362</v>
          </cell>
          <cell r="C240" t="str">
            <v>Pollo</v>
          </cell>
          <cell r="D240" t="str">
            <v>Agrosuper Brasil</v>
          </cell>
          <cell r="E240">
            <v>1012362</v>
          </cell>
          <cell r="F240" t="str">
            <v>PO Corazon@ Cj 18k AS</v>
          </cell>
          <cell r="G240" t="str">
            <v>Menudencias</v>
          </cell>
          <cell r="H240" t="str">
            <v>Menudencias Corazón</v>
          </cell>
          <cell r="I240">
            <v>88428</v>
          </cell>
        </row>
        <row r="241">
          <cell r="B241" t="str">
            <v>Agrosuper Brasil1012674</v>
          </cell>
          <cell r="C241" t="str">
            <v>Pollo</v>
          </cell>
          <cell r="D241" t="str">
            <v>Agrosuper Brasil</v>
          </cell>
          <cell r="E241">
            <v>1012674</v>
          </cell>
          <cell r="F241" t="str">
            <v>PO Corazon@Pla Cj 19k</v>
          </cell>
          <cell r="G241" t="str">
            <v>Menudencias</v>
          </cell>
          <cell r="H241" t="str">
            <v>Menudencias Corazón</v>
          </cell>
          <cell r="I241">
            <v>48700</v>
          </cell>
        </row>
        <row r="242">
          <cell r="B242" t="str">
            <v>Agrosuper Shanghai1011586</v>
          </cell>
          <cell r="C242" t="str">
            <v>Pollo</v>
          </cell>
          <cell r="D242" t="str">
            <v>Agrosuper Shanghai</v>
          </cell>
          <cell r="E242">
            <v>1011586</v>
          </cell>
          <cell r="F242" t="str">
            <v>PO Ala Media B 4x10@ Cj 20k AS</v>
          </cell>
          <cell r="G242" t="str">
            <v>Ala</v>
          </cell>
          <cell r="H242" t="str">
            <v>Ala Centro</v>
          </cell>
          <cell r="I242">
            <v>0</v>
          </cell>
        </row>
        <row r="243">
          <cell r="B243" t="str">
            <v>Agrosuper Shanghai1011968</v>
          </cell>
          <cell r="C243" t="str">
            <v>Pollo</v>
          </cell>
          <cell r="D243" t="str">
            <v>Agrosuper Shanghai</v>
          </cell>
          <cell r="E243">
            <v>1011968</v>
          </cell>
          <cell r="F243" t="str">
            <v>PO Garra L A@ Bo Cj 20k AS</v>
          </cell>
          <cell r="G243" t="str">
            <v>Patas</v>
          </cell>
          <cell r="H243" t="str">
            <v>Patas Garras</v>
          </cell>
          <cell r="I243">
            <v>0</v>
          </cell>
        </row>
        <row r="244">
          <cell r="B244" t="str">
            <v>Agrosuper Shanghai1012312</v>
          </cell>
          <cell r="C244" t="str">
            <v>Pollo</v>
          </cell>
          <cell r="D244" t="str">
            <v>Agrosuper Shanghai</v>
          </cell>
          <cell r="E244">
            <v>1012312</v>
          </cell>
          <cell r="F244" t="str">
            <v>PO Piel @ Cj 20k AS MUESTRA SAG</v>
          </cell>
          <cell r="G244" t="str">
            <v>Muestra</v>
          </cell>
          <cell r="H244" t="str">
            <v>Muestra</v>
          </cell>
          <cell r="I244">
            <v>0</v>
          </cell>
        </row>
        <row r="245">
          <cell r="B245" t="str">
            <v>Agrosuper Shanghai1012448</v>
          </cell>
          <cell r="C245" t="str">
            <v>Pollo</v>
          </cell>
          <cell r="D245" t="str">
            <v>Agrosuper Shanghai</v>
          </cell>
          <cell r="E245">
            <v>1012448</v>
          </cell>
          <cell r="F245" t="str">
            <v>PO Garra Economy@ Cj 20k AS</v>
          </cell>
          <cell r="G245" t="str">
            <v>Patas</v>
          </cell>
          <cell r="H245" t="str">
            <v>Patas Garras</v>
          </cell>
          <cell r="I245">
            <v>0</v>
          </cell>
        </row>
        <row r="246">
          <cell r="B246" t="str">
            <v>Agrosuper Shanghai1012452</v>
          </cell>
          <cell r="C246" t="str">
            <v>Pollo</v>
          </cell>
          <cell r="D246" t="str">
            <v>Agrosuper Shanghai</v>
          </cell>
          <cell r="E246">
            <v>1012452</v>
          </cell>
          <cell r="F246" t="str">
            <v>PO Ala Media Grado B@ Cj AS</v>
          </cell>
          <cell r="G246" t="str">
            <v>Ala</v>
          </cell>
          <cell r="H246" t="str">
            <v>Ala Centro</v>
          </cell>
          <cell r="I246">
            <v>0</v>
          </cell>
        </row>
        <row r="247">
          <cell r="B247" t="str">
            <v>Agrosuper Shanghai1012455</v>
          </cell>
          <cell r="C247" t="str">
            <v>Pollo</v>
          </cell>
          <cell r="D247" t="str">
            <v>Agrosuper Shanghai</v>
          </cell>
          <cell r="E247">
            <v>1012455</v>
          </cell>
          <cell r="F247" t="str">
            <v>PO Ctro Pta Ala Choice@ Cj 20k AS</v>
          </cell>
          <cell r="G247" t="str">
            <v>Ala</v>
          </cell>
          <cell r="H247" t="str">
            <v>Ala Centro-Punta</v>
          </cell>
          <cell r="I247">
            <v>0</v>
          </cell>
        </row>
        <row r="248">
          <cell r="B248" t="str">
            <v>Agrosuper Shanghai1012502</v>
          </cell>
          <cell r="C248" t="str">
            <v>Pollo</v>
          </cell>
          <cell r="D248" t="str">
            <v>Agrosuper Shanghai</v>
          </cell>
          <cell r="E248">
            <v>1012502</v>
          </cell>
          <cell r="F248" t="str">
            <v>PO Garra Large B@ Cj 20k AS</v>
          </cell>
          <cell r="G248" t="str">
            <v>Patas</v>
          </cell>
          <cell r="H248" t="str">
            <v>Patas Garras</v>
          </cell>
          <cell r="I248">
            <v>0</v>
          </cell>
        </row>
        <row r="249">
          <cell r="B249" t="str">
            <v>Agrosuper Shanghai1012503</v>
          </cell>
          <cell r="C249" t="str">
            <v>Pollo</v>
          </cell>
          <cell r="D249" t="str">
            <v>Agrosuper Shanghai</v>
          </cell>
          <cell r="E249">
            <v>1012503</v>
          </cell>
          <cell r="F249" t="str">
            <v>PO Garra M B@ Cj 20k AS</v>
          </cell>
          <cell r="G249" t="str">
            <v>Patas</v>
          </cell>
          <cell r="H249" t="str">
            <v>Patas Garras</v>
          </cell>
          <cell r="I249">
            <v>0</v>
          </cell>
        </row>
        <row r="250">
          <cell r="B250" t="str">
            <v>Agrosuper Shanghai1012504</v>
          </cell>
          <cell r="C250" t="str">
            <v>Pollo</v>
          </cell>
          <cell r="D250" t="str">
            <v>Agrosuper Shanghai</v>
          </cell>
          <cell r="E250">
            <v>1012504</v>
          </cell>
          <cell r="F250" t="str">
            <v>PO Garra Economy@ Cj 20k AS</v>
          </cell>
          <cell r="G250" t="str">
            <v>Patas</v>
          </cell>
          <cell r="H250" t="str">
            <v>Patas Garras</v>
          </cell>
          <cell r="I250">
            <v>0</v>
          </cell>
        </row>
        <row r="251">
          <cell r="B251" t="str">
            <v>Agrosuper Shanghai1012598</v>
          </cell>
          <cell r="C251" t="str">
            <v>Pollo</v>
          </cell>
          <cell r="D251" t="str">
            <v>Agrosuper Shanghai</v>
          </cell>
          <cell r="E251">
            <v>1012598</v>
          </cell>
          <cell r="F251" t="str">
            <v>GA Garra G Large B@ Cj 20k AS</v>
          </cell>
          <cell r="G251" t="str">
            <v>Patas</v>
          </cell>
          <cell r="H251" t="str">
            <v>Patas Garras</v>
          </cell>
          <cell r="I251">
            <v>0</v>
          </cell>
        </row>
        <row r="252">
          <cell r="B252" t="str">
            <v>Agro Mexico1012764</v>
          </cell>
          <cell r="C252" t="str">
            <v>Pollo</v>
          </cell>
          <cell r="D252" t="str">
            <v>Agro Mexico</v>
          </cell>
          <cell r="E252">
            <v>1012764</v>
          </cell>
          <cell r="F252" t="str">
            <v>PO Ppa Esp@ Bo Cj 20k AS</v>
          </cell>
          <cell r="G252" t="str">
            <v>Carne Recuperada</v>
          </cell>
          <cell r="H252" t="str">
            <v>Carne Recuperada Pulpa</v>
          </cell>
          <cell r="I252">
            <v>288043</v>
          </cell>
        </row>
        <row r="253">
          <cell r="B253" t="str">
            <v>Agrosuper Shanghai1030525</v>
          </cell>
          <cell r="C253" t="str">
            <v>Pavo</v>
          </cell>
          <cell r="D253" t="str">
            <v>Agrosuper Shanghai</v>
          </cell>
          <cell r="E253">
            <v>1030525</v>
          </cell>
          <cell r="F253" t="str">
            <v>PV Tru Ala@ Ex blo Cj 15k SO</v>
          </cell>
          <cell r="G253" t="str">
            <v>Ala</v>
          </cell>
          <cell r="H253" t="str">
            <v>Ala Trutro</v>
          </cell>
          <cell r="I253">
            <v>0</v>
          </cell>
        </row>
        <row r="254">
          <cell r="B254" t="str">
            <v>Agro Sudamerica1030230</v>
          </cell>
          <cell r="C254" t="str">
            <v>Pavo</v>
          </cell>
          <cell r="D254" t="str">
            <v>Agro Sudamerica</v>
          </cell>
          <cell r="E254">
            <v>1030230</v>
          </cell>
          <cell r="F254" t="str">
            <v>Pv Piel Tru@ Bo Cj So</v>
          </cell>
          <cell r="G254" t="str">
            <v>Recortes</v>
          </cell>
          <cell r="H254" t="str">
            <v>Recortes Piel</v>
          </cell>
          <cell r="I254">
            <v>0</v>
          </cell>
        </row>
        <row r="255">
          <cell r="B255" t="str">
            <v>Agro Sudamerica1030672</v>
          </cell>
          <cell r="C255" t="str">
            <v>Pavo</v>
          </cell>
          <cell r="D255" t="str">
            <v>Agro Sudamerica</v>
          </cell>
          <cell r="E255">
            <v>1030672</v>
          </cell>
          <cell r="F255" t="str">
            <v>PV Tru Larg He@ Ex Bo Cj 15K AS</v>
          </cell>
          <cell r="G255" t="str">
            <v>Trutro</v>
          </cell>
          <cell r="H255" t="str">
            <v>Trutro Largo</v>
          </cell>
          <cell r="I255">
            <v>0</v>
          </cell>
        </row>
        <row r="256">
          <cell r="B256" t="str">
            <v>Agrosuper Shanghai1021905</v>
          </cell>
          <cell r="C256" t="str">
            <v>Cerdo</v>
          </cell>
          <cell r="D256" t="str">
            <v>Agrosuper Shanghai</v>
          </cell>
          <cell r="E256">
            <v>1021905</v>
          </cell>
          <cell r="F256" t="str">
            <v>GO Triming 70/30@ Cj 20k AS</v>
          </cell>
          <cell r="G256" t="str">
            <v>Recortes</v>
          </cell>
          <cell r="H256" t="str">
            <v>Recortes No Magro</v>
          </cell>
          <cell r="I256">
            <v>0</v>
          </cell>
        </row>
        <row r="257">
          <cell r="B257" t="str">
            <v>Agrosuper Shanghai1021971</v>
          </cell>
          <cell r="C257" t="str">
            <v>Cerdo</v>
          </cell>
          <cell r="D257" t="str">
            <v>Agrosuper Shanghai</v>
          </cell>
          <cell r="E257">
            <v>1021971</v>
          </cell>
          <cell r="F257" t="str">
            <v>GO Cue Back@ Cj 20k bca AS</v>
          </cell>
          <cell r="G257" t="str">
            <v>Cueros</v>
          </cell>
          <cell r="H257" t="str">
            <v>Cuero Back</v>
          </cell>
          <cell r="I257">
            <v>0</v>
          </cell>
        </row>
        <row r="258">
          <cell r="B258" t="str">
            <v>Agrosuper Shanghai1022418</v>
          </cell>
          <cell r="C258" t="str">
            <v>Cerdo</v>
          </cell>
          <cell r="D258" t="str">
            <v>Agrosuper Shanghai</v>
          </cell>
          <cell r="E258">
            <v>1022418</v>
          </cell>
          <cell r="F258" t="str">
            <v>GO Tripa s/Cal # Bidon AS</v>
          </cell>
          <cell r="G258" t="str">
            <v>Subprod</v>
          </cell>
          <cell r="H258" t="str">
            <v>Subprod Tripa</v>
          </cell>
          <cell r="I258">
            <v>0</v>
          </cell>
        </row>
        <row r="259">
          <cell r="B259" t="str">
            <v>Agrosuper Asia1022605</v>
          </cell>
          <cell r="C259" t="str">
            <v>Cerdo</v>
          </cell>
          <cell r="D259" t="str">
            <v>Agrosuper Asia</v>
          </cell>
          <cell r="E259">
            <v>1022605</v>
          </cell>
          <cell r="F259" t="str">
            <v>GO Recto Tubo Crud@ Cj 10k AS</v>
          </cell>
          <cell r="G259" t="str">
            <v>Subprod</v>
          </cell>
          <cell r="H259" t="str">
            <v>Subprod Tripa</v>
          </cell>
          <cell r="I259">
            <v>13799</v>
          </cell>
        </row>
        <row r="260">
          <cell r="B260" t="str">
            <v>Agro Sudamerica1022842</v>
          </cell>
          <cell r="C260" t="str">
            <v>Cerdo</v>
          </cell>
          <cell r="D260" t="str">
            <v>Agro Sudamerica</v>
          </cell>
          <cell r="E260">
            <v>1022842</v>
          </cell>
          <cell r="F260" t="str">
            <v>GO Triming Lomo@ Cj 20k AS</v>
          </cell>
          <cell r="G260" t="str">
            <v>Recortes</v>
          </cell>
          <cell r="H260" t="str">
            <v>Recortes Magro</v>
          </cell>
          <cell r="I260">
            <v>0</v>
          </cell>
        </row>
        <row r="261">
          <cell r="B261" t="str">
            <v>Agro Sudamerica1022844</v>
          </cell>
          <cell r="C261" t="str">
            <v>Cerdo</v>
          </cell>
          <cell r="D261" t="str">
            <v>Agro Sudamerica</v>
          </cell>
          <cell r="E261">
            <v>1022844</v>
          </cell>
          <cell r="F261" t="str">
            <v>GO Cordon Lom@ CJ 20k AS</v>
          </cell>
          <cell r="G261" t="str">
            <v>Recortes</v>
          </cell>
          <cell r="H261" t="str">
            <v>Recortes No Magro</v>
          </cell>
          <cell r="I261">
            <v>0</v>
          </cell>
        </row>
        <row r="262">
          <cell r="B262" t="str">
            <v>Agrosuper Shanghai1022943</v>
          </cell>
          <cell r="C262" t="str">
            <v>Cerdo</v>
          </cell>
          <cell r="D262" t="str">
            <v>Agrosuper Shanghai</v>
          </cell>
          <cell r="E262">
            <v>1022943</v>
          </cell>
          <cell r="F262" t="str">
            <v>GO Lom Ctro@ Cj 16k AS</v>
          </cell>
          <cell r="G262" t="str">
            <v>Lomo</v>
          </cell>
          <cell r="H262" t="str">
            <v>Lomo Centro</v>
          </cell>
          <cell r="I262">
            <v>0</v>
          </cell>
        </row>
        <row r="263">
          <cell r="B263" t="str">
            <v>Agrosuper Shanghai1022995</v>
          </cell>
          <cell r="C263" t="str">
            <v>Cerdo</v>
          </cell>
          <cell r="D263" t="str">
            <v>Agrosuper Shanghai</v>
          </cell>
          <cell r="E263">
            <v>1022995</v>
          </cell>
          <cell r="F263" t="str">
            <v>GO Panc Tec /C cue S/H@ Cj 20k AS</v>
          </cell>
          <cell r="G263" t="str">
            <v>Panceta</v>
          </cell>
          <cell r="H263" t="str">
            <v>Panceta c/Cuero</v>
          </cell>
          <cell r="I263">
            <v>0</v>
          </cell>
        </row>
        <row r="264">
          <cell r="B264" t="str">
            <v>Agrosuper Shanghai1023110</v>
          </cell>
          <cell r="C264" t="str">
            <v>Cerdo</v>
          </cell>
          <cell r="D264" t="str">
            <v>Agrosuper Shanghai</v>
          </cell>
          <cell r="E264">
            <v>1023110</v>
          </cell>
          <cell r="F264" t="str">
            <v>GO Pna Forro@ Bo Cj 20k AS</v>
          </cell>
          <cell r="G264" t="str">
            <v>Grasas</v>
          </cell>
          <cell r="H264" t="str">
            <v>Cuero Forro</v>
          </cell>
          <cell r="I264">
            <v>0</v>
          </cell>
        </row>
        <row r="265">
          <cell r="B265" t="str">
            <v>Agrosuper Asia1023370</v>
          </cell>
          <cell r="C265" t="str">
            <v>Cerdo</v>
          </cell>
          <cell r="D265" t="str">
            <v>Agrosuper Asia</v>
          </cell>
          <cell r="E265">
            <v>1023370</v>
          </cell>
          <cell r="F265" t="str">
            <v>GO Pna Nor@ Cj 20k AS</v>
          </cell>
          <cell r="G265" t="str">
            <v>Pierna</v>
          </cell>
          <cell r="H265" t="str">
            <v>Pierna Entera</v>
          </cell>
          <cell r="I265">
            <v>0</v>
          </cell>
        </row>
        <row r="266">
          <cell r="B266" t="str">
            <v>Agrosuper Asia1023371</v>
          </cell>
          <cell r="C266" t="str">
            <v>Cerdo</v>
          </cell>
          <cell r="D266" t="str">
            <v>Agrosuper Asia</v>
          </cell>
          <cell r="E266">
            <v>1023371</v>
          </cell>
          <cell r="F266" t="str">
            <v>GO Pal Nor@ Cj 20k AS</v>
          </cell>
          <cell r="G266" t="str">
            <v>Paleta</v>
          </cell>
          <cell r="H266" t="str">
            <v>Paleta Entera</v>
          </cell>
          <cell r="I266">
            <v>0</v>
          </cell>
        </row>
        <row r="267">
          <cell r="B267" t="str">
            <v>Agrosuper Asia1023372</v>
          </cell>
          <cell r="C267" t="str">
            <v>Cerdo</v>
          </cell>
          <cell r="D267" t="str">
            <v>Agrosuper Asia</v>
          </cell>
          <cell r="E267">
            <v>1023372</v>
          </cell>
          <cell r="F267" t="str">
            <v>GO Lom Ctro 27@ Fi Cj 20k AS</v>
          </cell>
          <cell r="G267" t="str">
            <v>Centro</v>
          </cell>
          <cell r="H267" t="str">
            <v>Lomo Centro</v>
          </cell>
          <cell r="I267">
            <v>0</v>
          </cell>
        </row>
        <row r="268">
          <cell r="B268" t="str">
            <v>Agrosuper Asia1023397</v>
          </cell>
          <cell r="C268" t="str">
            <v>Cerdo</v>
          </cell>
          <cell r="D268" t="str">
            <v>Agrosuper Asia</v>
          </cell>
          <cell r="E268">
            <v>1023397</v>
          </cell>
          <cell r="F268" t="str">
            <v>GO Gord Esp@ Cj 20k AS</v>
          </cell>
          <cell r="G268" t="str">
            <v>Grasas</v>
          </cell>
          <cell r="H268" t="str">
            <v>Grasa Gordura</v>
          </cell>
          <cell r="I268">
            <v>15125</v>
          </cell>
        </row>
        <row r="269">
          <cell r="B269" t="str">
            <v>Agro Sudamerica1100407</v>
          </cell>
          <cell r="C269" t="str">
            <v>Elaborado</v>
          </cell>
          <cell r="D269" t="str">
            <v>Agro Sudamerica</v>
          </cell>
          <cell r="E269">
            <v>1100407</v>
          </cell>
          <cell r="F269" t="str">
            <v>Nugg Pollo Uru@ Bo Cj 1k SH</v>
          </cell>
          <cell r="G269" t="str">
            <v>Empanizado</v>
          </cell>
          <cell r="H269" t="str">
            <v>Empanizados Nuggets</v>
          </cell>
          <cell r="I269">
            <v>0</v>
          </cell>
        </row>
        <row r="270">
          <cell r="B270" t="str">
            <v>Agro Sudamerica1100408</v>
          </cell>
          <cell r="C270" t="str">
            <v>Elaborado</v>
          </cell>
          <cell r="D270" t="str">
            <v>Agro Sudamerica</v>
          </cell>
          <cell r="E270">
            <v>1100408</v>
          </cell>
          <cell r="F270" t="str">
            <v>Nugg Pollo Uru@ Film 2.5k SH</v>
          </cell>
          <cell r="G270" t="str">
            <v>Empanizado</v>
          </cell>
          <cell r="H270" t="str">
            <v>Empanizados Nuggets</v>
          </cell>
          <cell r="I270">
            <v>0</v>
          </cell>
        </row>
        <row r="271">
          <cell r="B271" t="str">
            <v>Agrosuper Shanghai1030419</v>
          </cell>
          <cell r="C271" t="str">
            <v>Pavo</v>
          </cell>
          <cell r="D271" t="str">
            <v>Agrosuper Shanghai</v>
          </cell>
          <cell r="E271">
            <v>1030419</v>
          </cell>
          <cell r="F271" t="str">
            <v>PV Hígad@ Bo Cj 15k SO</v>
          </cell>
          <cell r="G271" t="str">
            <v>Menudencias</v>
          </cell>
          <cell r="H271" t="str">
            <v>Menudencias Hígado</v>
          </cell>
          <cell r="I271">
            <v>0</v>
          </cell>
        </row>
        <row r="272">
          <cell r="B272" t="str">
            <v>Agrosuper Shanghai1012424</v>
          </cell>
          <cell r="C272" t="str">
            <v>Pollo</v>
          </cell>
          <cell r="D272" t="str">
            <v>Agrosuper Shanghai</v>
          </cell>
          <cell r="E272">
            <v>1012424</v>
          </cell>
          <cell r="F272" t="str">
            <v>PO Ctro-Pta-Ala@ Cj 20k AS</v>
          </cell>
          <cell r="G272" t="str">
            <v>Ala</v>
          </cell>
          <cell r="H272" t="str">
            <v>Ala Centro-Punta</v>
          </cell>
          <cell r="I272">
            <v>0</v>
          </cell>
        </row>
        <row r="273">
          <cell r="B273" t="str">
            <v>Agrosuper Shanghai1012454</v>
          </cell>
          <cell r="C273" t="str">
            <v>Pollo</v>
          </cell>
          <cell r="D273" t="str">
            <v>Agrosuper Shanghai</v>
          </cell>
          <cell r="E273">
            <v>1012454</v>
          </cell>
          <cell r="F273" t="str">
            <v>PO Ctro Pta Ala@ Cj 20k AS</v>
          </cell>
          <cell r="G273" t="str">
            <v>Ala</v>
          </cell>
          <cell r="H273" t="str">
            <v>Ala Centro-Punta</v>
          </cell>
          <cell r="I273">
            <v>0</v>
          </cell>
        </row>
        <row r="274">
          <cell r="B274" t="str">
            <v>Agro Sudamerica1021005</v>
          </cell>
          <cell r="C274" t="str">
            <v>Cerdo</v>
          </cell>
          <cell r="D274" t="str">
            <v>Agro Sudamerica</v>
          </cell>
          <cell r="E274">
            <v>1021005</v>
          </cell>
          <cell r="F274" t="str">
            <v>GO PpPal 77@ Bo Cj 20k AS</v>
          </cell>
          <cell r="G274" t="str">
            <v>Paleta</v>
          </cell>
          <cell r="H274" t="str">
            <v>Paleta Pulpa</v>
          </cell>
          <cell r="I274">
            <v>0</v>
          </cell>
        </row>
        <row r="275">
          <cell r="B275" t="str">
            <v>Agro Sudamerica1022102</v>
          </cell>
          <cell r="C275" t="str">
            <v>Cerdo</v>
          </cell>
          <cell r="D275" t="str">
            <v>Agro Sudamerica</v>
          </cell>
          <cell r="E275">
            <v>1022102</v>
          </cell>
          <cell r="F275" t="str">
            <v>GO Pecho S/cue K@ Cj 20k AS</v>
          </cell>
          <cell r="G275" t="str">
            <v>Cost-Pec</v>
          </cell>
          <cell r="H275" t="str">
            <v>Cost-Pec Entero</v>
          </cell>
          <cell r="I275">
            <v>0</v>
          </cell>
        </row>
        <row r="276">
          <cell r="B276" t="str">
            <v>Agro Sudamerica1020993</v>
          </cell>
          <cell r="C276" t="str">
            <v>Cerdo</v>
          </cell>
          <cell r="D276" t="str">
            <v>Agro Sudamerica</v>
          </cell>
          <cell r="E276">
            <v>1020993</v>
          </cell>
          <cell r="F276" t="str">
            <v>GO Pal Nor@ Cj 20k AS</v>
          </cell>
          <cell r="G276" t="str">
            <v>Paleta</v>
          </cell>
          <cell r="H276" t="str">
            <v>Paleta Entera</v>
          </cell>
          <cell r="I276">
            <v>0</v>
          </cell>
        </row>
        <row r="277">
          <cell r="B277" t="str">
            <v>Agrosuper Asia1022767</v>
          </cell>
          <cell r="C277" t="str">
            <v>Cerdo</v>
          </cell>
          <cell r="D277" t="str">
            <v>Agrosuper Asia</v>
          </cell>
          <cell r="E277">
            <v>1022767</v>
          </cell>
          <cell r="F277" t="str">
            <v>GO Gord Esp@ 20kg AA</v>
          </cell>
          <cell r="G277" t="str">
            <v>Grasas</v>
          </cell>
          <cell r="H277" t="str">
            <v>Grasa Gordura</v>
          </cell>
          <cell r="I277">
            <v>0</v>
          </cell>
        </row>
        <row r="278">
          <cell r="B278" t="str">
            <v>Agrosuper Shanghai1021740</v>
          </cell>
          <cell r="C278" t="str">
            <v>Cerdo</v>
          </cell>
          <cell r="D278" t="str">
            <v>Agrosuper Shanghai</v>
          </cell>
          <cell r="E278">
            <v>1021740</v>
          </cell>
          <cell r="F278" t="str">
            <v>GO Pana S/Corazón@ Cj 20k AS</v>
          </cell>
          <cell r="G278" t="str">
            <v>Subprod</v>
          </cell>
          <cell r="H278" t="str">
            <v>Subprod Visceras</v>
          </cell>
          <cell r="I278">
            <v>0</v>
          </cell>
        </row>
        <row r="279">
          <cell r="B279" t="str">
            <v>Agrosuper Shanghai1022388</v>
          </cell>
          <cell r="C279" t="str">
            <v>Cerdo</v>
          </cell>
          <cell r="D279" t="str">
            <v>Agrosuper Shanghai</v>
          </cell>
          <cell r="E279">
            <v>1022388</v>
          </cell>
          <cell r="F279" t="str">
            <v>GO Mixto Hso@ Bo Cj 10k AS</v>
          </cell>
          <cell r="G279" t="str">
            <v>Huesos</v>
          </cell>
          <cell r="H279" t="str">
            <v>Huesos Cuarto Centra</v>
          </cell>
          <cell r="I279">
            <v>0</v>
          </cell>
        </row>
        <row r="280">
          <cell r="B280" t="str">
            <v>Agrosuper Shanghai1022646</v>
          </cell>
          <cell r="C280" t="str">
            <v>Cerdo</v>
          </cell>
          <cell r="D280" t="str">
            <v>Agrosuper Shanghai</v>
          </cell>
          <cell r="E280">
            <v>1022646</v>
          </cell>
          <cell r="F280" t="str">
            <v>GO Pecho Belly S/p@ Vp Cj AS</v>
          </cell>
          <cell r="G280" t="str">
            <v>Panceta</v>
          </cell>
          <cell r="H280" t="str">
            <v>Panceta s/Cuero</v>
          </cell>
          <cell r="I280">
            <v>0</v>
          </cell>
        </row>
        <row r="281">
          <cell r="B281" t="str">
            <v>Agrosuper Shanghai1023035</v>
          </cell>
          <cell r="C281" t="str">
            <v>Cerdo</v>
          </cell>
          <cell r="D281" t="str">
            <v>Agrosuper Shanghai</v>
          </cell>
          <cell r="E281">
            <v>1023035</v>
          </cell>
          <cell r="F281" t="str">
            <v>GO Belly Strip@ Cj 20k AS</v>
          </cell>
          <cell r="G281" t="str">
            <v>Recortes</v>
          </cell>
          <cell r="H281" t="str">
            <v>Recortes No Magro</v>
          </cell>
          <cell r="I281">
            <v>0</v>
          </cell>
        </row>
        <row r="282">
          <cell r="B282" t="str">
            <v>Agrosuper Shanghai1023362</v>
          </cell>
          <cell r="C282" t="str">
            <v>Cerdo</v>
          </cell>
          <cell r="D282" t="str">
            <v>Agrosuper Shanghai</v>
          </cell>
          <cell r="E282">
            <v>1023362</v>
          </cell>
          <cell r="F282" t="str">
            <v>GO Cuarto Delant @ COM Cj AS</v>
          </cell>
          <cell r="G282" t="str">
            <v>Vara Gordo</v>
          </cell>
          <cell r="H282" t="str">
            <v>Vara Cuarto Delanter</v>
          </cell>
          <cell r="I282">
            <v>0</v>
          </cell>
        </row>
        <row r="283">
          <cell r="B283" t="str">
            <v>Agrosuper Shanghai1023363</v>
          </cell>
          <cell r="C283" t="str">
            <v>Cerdo</v>
          </cell>
          <cell r="D283" t="str">
            <v>Agrosuper Shanghai</v>
          </cell>
          <cell r="E283">
            <v>1023363</v>
          </cell>
          <cell r="F283" t="str">
            <v>GO Cuarto Trasero @ COM Cj AS</v>
          </cell>
          <cell r="G283" t="str">
            <v>Vara Gordo</v>
          </cell>
          <cell r="H283" t="str">
            <v>Vara Cuarto Trasero</v>
          </cell>
          <cell r="I283">
            <v>0</v>
          </cell>
        </row>
        <row r="284">
          <cell r="B284" t="str">
            <v>Agrosuper Shanghai1023364</v>
          </cell>
          <cell r="C284" t="str">
            <v>Cerdo</v>
          </cell>
          <cell r="D284" t="str">
            <v>Agrosuper Shanghai</v>
          </cell>
          <cell r="E284">
            <v>1023364</v>
          </cell>
          <cell r="F284" t="str">
            <v>GO Manos @ COM Cj 20k AS</v>
          </cell>
          <cell r="G284" t="str">
            <v>Subprod</v>
          </cell>
          <cell r="H284" t="str">
            <v>Subprod Patas-Manos</v>
          </cell>
          <cell r="I284">
            <v>0</v>
          </cell>
        </row>
        <row r="285">
          <cell r="B285" t="str">
            <v>Agrosuper Shanghai1023365</v>
          </cell>
          <cell r="C285" t="str">
            <v>Cerdo</v>
          </cell>
          <cell r="D285" t="str">
            <v>Agrosuper Shanghai</v>
          </cell>
          <cell r="E285">
            <v>1023365</v>
          </cell>
          <cell r="F285" t="str">
            <v>GO Mantec @ COM Cj AS</v>
          </cell>
          <cell r="G285" t="str">
            <v>Grasas</v>
          </cell>
          <cell r="H285" t="str">
            <v>Grasa Interior</v>
          </cell>
          <cell r="I285">
            <v>0</v>
          </cell>
        </row>
        <row r="286">
          <cell r="B286" t="str">
            <v>Agrosuper Shanghai1023366</v>
          </cell>
          <cell r="C286" t="str">
            <v>Cerdo</v>
          </cell>
          <cell r="D286" t="str">
            <v>Agrosuper Shanghai</v>
          </cell>
          <cell r="E286">
            <v>1023366</v>
          </cell>
          <cell r="F286" t="str">
            <v>GO Patas @ COM Cj 20k AS</v>
          </cell>
          <cell r="G286" t="str">
            <v>Subprod</v>
          </cell>
          <cell r="H286" t="str">
            <v>Subprod Patas-Manos</v>
          </cell>
          <cell r="I286">
            <v>0</v>
          </cell>
        </row>
        <row r="287">
          <cell r="B287" t="str">
            <v>Agrosuper Shanghai1023367</v>
          </cell>
          <cell r="C287" t="str">
            <v>Cerdo</v>
          </cell>
          <cell r="D287" t="str">
            <v>Agrosuper Shanghai</v>
          </cell>
          <cell r="E287">
            <v>1023367</v>
          </cell>
          <cell r="F287" t="str">
            <v>GO Cab Ent @ COM Cj 20k AS</v>
          </cell>
          <cell r="G287" t="str">
            <v>Cabeza</v>
          </cell>
          <cell r="H287" t="str">
            <v>Cabeza Entera</v>
          </cell>
          <cell r="I287">
            <v>0</v>
          </cell>
        </row>
        <row r="288">
          <cell r="B288" t="str">
            <v>Agrosuper Shanghai1023368</v>
          </cell>
          <cell r="C288" t="str">
            <v>Cerdo</v>
          </cell>
          <cell r="D288" t="str">
            <v>Agrosuper Shanghai</v>
          </cell>
          <cell r="E288">
            <v>1023368</v>
          </cell>
          <cell r="F288" t="str">
            <v>GO Cuarto Central @ COM Cj AS</v>
          </cell>
          <cell r="G288" t="str">
            <v>Vara Gordo</v>
          </cell>
          <cell r="H288" t="str">
            <v>Vara Cuarto Central</v>
          </cell>
          <cell r="I288">
            <v>0</v>
          </cell>
        </row>
        <row r="289">
          <cell r="B289" t="str">
            <v>Exportacion Directa1023166</v>
          </cell>
          <cell r="C289" t="str">
            <v>Cerdo</v>
          </cell>
          <cell r="D289" t="str">
            <v>Exportacion Directa</v>
          </cell>
          <cell r="E289">
            <v>1023166</v>
          </cell>
          <cell r="F289" t="str">
            <v>GO Lom Tocino@ Bo Cj 20k AP</v>
          </cell>
          <cell r="G289" t="str">
            <v>Panceta</v>
          </cell>
          <cell r="H289" t="str">
            <v>Panceta s/Cuero</v>
          </cell>
          <cell r="I289">
            <v>0</v>
          </cell>
        </row>
        <row r="290">
          <cell r="B290" t="str">
            <v>Agro Sudamerica1011105</v>
          </cell>
          <cell r="C290" t="str">
            <v>Pollo</v>
          </cell>
          <cell r="D290" t="str">
            <v>Agro Sudamerica</v>
          </cell>
          <cell r="E290">
            <v>1011105</v>
          </cell>
          <cell r="F290" t="str">
            <v>PO Tru-Ctro Ala 60-80 4x10 NMr@ Cj20k AS</v>
          </cell>
          <cell r="G290" t="str">
            <v>Trutro</v>
          </cell>
          <cell r="H290" t="str">
            <v>Trutro Largo</v>
          </cell>
          <cell r="I290">
            <v>24000</v>
          </cell>
        </row>
        <row r="291">
          <cell r="B291" t="str">
            <v>Agro Sudamerica1030661</v>
          </cell>
          <cell r="C291" t="str">
            <v>Pavo</v>
          </cell>
          <cell r="D291" t="str">
            <v>Agro Sudamerica</v>
          </cell>
          <cell r="E291">
            <v>1030661</v>
          </cell>
          <cell r="F291" t="str">
            <v>PV PchDeh S/p c/f MA@ Bo Cj 16k SO</v>
          </cell>
          <cell r="G291" t="str">
            <v>Pech Desh</v>
          </cell>
          <cell r="H291" t="str">
            <v>Pech Desh c/Piel</v>
          </cell>
          <cell r="I291">
            <v>0</v>
          </cell>
        </row>
        <row r="292">
          <cell r="B292" t="str">
            <v>Agro Sudamerica1030736</v>
          </cell>
          <cell r="C292" t="str">
            <v>Pavo</v>
          </cell>
          <cell r="D292" t="str">
            <v>Agro Sudamerica</v>
          </cell>
          <cell r="E292">
            <v>1030736</v>
          </cell>
          <cell r="F292" t="str">
            <v>PV PchDeh c/p@ Cj 17,5k AS</v>
          </cell>
          <cell r="G292" t="str">
            <v>Pech Desh</v>
          </cell>
          <cell r="H292" t="str">
            <v>Pech Desh c/Piel</v>
          </cell>
          <cell r="I292">
            <v>0</v>
          </cell>
        </row>
        <row r="293">
          <cell r="B293" t="str">
            <v>Agro Sudamerica1030755</v>
          </cell>
          <cell r="C293" t="str">
            <v>Pavo</v>
          </cell>
          <cell r="D293" t="str">
            <v>Agro Sudamerica</v>
          </cell>
          <cell r="E293">
            <v>1030755</v>
          </cell>
          <cell r="F293" t="str">
            <v>PV Osob@ Cj 14k AS</v>
          </cell>
          <cell r="G293" t="str">
            <v>Trutro</v>
          </cell>
          <cell r="H293" t="str">
            <v>Trutro Osobuco</v>
          </cell>
          <cell r="I293">
            <v>0</v>
          </cell>
        </row>
        <row r="294">
          <cell r="B294" t="str">
            <v>Agrosuper Asia1030576</v>
          </cell>
          <cell r="C294" t="str">
            <v>Pavo</v>
          </cell>
          <cell r="D294" t="str">
            <v>Agrosuper Asia</v>
          </cell>
          <cell r="E294">
            <v>1030576</v>
          </cell>
          <cell r="F294" t="str">
            <v>PV Muestra Piel Tru Cor@ Bo Cj 15k AS</v>
          </cell>
          <cell r="G294" t="str">
            <v>Muestras</v>
          </cell>
          <cell r="H294" t="str">
            <v>Muestras</v>
          </cell>
          <cell r="I294">
            <v>0</v>
          </cell>
        </row>
        <row r="295">
          <cell r="B295" t="str">
            <v>Agrosuper Brasil1030740</v>
          </cell>
          <cell r="C295" t="str">
            <v>Pavo</v>
          </cell>
          <cell r="D295" t="str">
            <v>Agrosuper Brasil</v>
          </cell>
          <cell r="E295">
            <v>1030740</v>
          </cell>
          <cell r="F295" t="str">
            <v>PV PchDeh S/p S/ten C/f@ Cj 20k AS</v>
          </cell>
          <cell r="G295" t="str">
            <v>Pech Desh</v>
          </cell>
          <cell r="H295" t="str">
            <v>Pech Desh c/Piel</v>
          </cell>
          <cell r="I295">
            <v>0</v>
          </cell>
        </row>
        <row r="296">
          <cell r="B296" t="str">
            <v>Agro Sudamerica1012342</v>
          </cell>
          <cell r="C296" t="str">
            <v>Pollo</v>
          </cell>
          <cell r="D296" t="str">
            <v>Agro Sudamerica</v>
          </cell>
          <cell r="E296">
            <v>1012342</v>
          </cell>
          <cell r="F296" t="str">
            <v>PO Corazon@ Cj 18k AS</v>
          </cell>
          <cell r="G296" t="str">
            <v>Menudencias</v>
          </cell>
          <cell r="H296" t="str">
            <v>Menudencias Corazón</v>
          </cell>
          <cell r="I296">
            <v>0</v>
          </cell>
        </row>
        <row r="297">
          <cell r="B297" t="str">
            <v>Agro Sudamerica1011431</v>
          </cell>
          <cell r="C297" t="str">
            <v>Pollo</v>
          </cell>
          <cell r="D297" t="str">
            <v>Agro Sudamerica</v>
          </cell>
          <cell r="E297">
            <v>1011431</v>
          </cell>
          <cell r="F297" t="str">
            <v>PO Corazón@ Bo 20k Cj SP</v>
          </cell>
          <cell r="G297" t="str">
            <v>Menudencias</v>
          </cell>
          <cell r="H297" t="str">
            <v>Menudencias Corazón</v>
          </cell>
          <cell r="I297">
            <v>0</v>
          </cell>
        </row>
        <row r="298">
          <cell r="B298" t="str">
            <v>Agro Sudamerica1011566</v>
          </cell>
          <cell r="C298" t="str">
            <v>Pollo</v>
          </cell>
          <cell r="D298" t="str">
            <v>Agro Sudamerica</v>
          </cell>
          <cell r="E298">
            <v>1011566</v>
          </cell>
          <cell r="F298" t="str">
            <v>PO Garra Lag@Cj 20 kg Muestra</v>
          </cell>
          <cell r="G298" t="str">
            <v>Muestra</v>
          </cell>
          <cell r="H298" t="str">
            <v>Muestra</v>
          </cell>
          <cell r="I298">
            <v>0</v>
          </cell>
        </row>
        <row r="299">
          <cell r="B299" t="str">
            <v>Agrosuper Shanghai1012423</v>
          </cell>
          <cell r="C299" t="str">
            <v>Pollo</v>
          </cell>
          <cell r="D299" t="str">
            <v>Agrosuper Shanghai</v>
          </cell>
          <cell r="E299">
            <v>1012423</v>
          </cell>
          <cell r="F299" t="str">
            <v>PO Ctro-Pta-Ala Choice@ Cj 20k AS</v>
          </cell>
          <cell r="G299" t="str">
            <v>Ala</v>
          </cell>
          <cell r="H299" t="str">
            <v>Ala Centro-Punta</v>
          </cell>
          <cell r="I299">
            <v>0</v>
          </cell>
        </row>
        <row r="300">
          <cell r="B300" t="str">
            <v>Agro Sudamerica1022781</v>
          </cell>
          <cell r="C300" t="str">
            <v>Cerdo</v>
          </cell>
          <cell r="D300" t="str">
            <v>Agro Sudamerica</v>
          </cell>
          <cell r="E300">
            <v>1022781</v>
          </cell>
          <cell r="F300" t="str">
            <v>GO TRIPA CALIB 32/35# BO BIDON AS</v>
          </cell>
          <cell r="G300" t="str">
            <v>Subprod</v>
          </cell>
          <cell r="H300" t="str">
            <v>Subprod Tripa</v>
          </cell>
          <cell r="I300">
            <v>2744</v>
          </cell>
        </row>
        <row r="301">
          <cell r="B301" t="str">
            <v>Agro Sudamerica1022782</v>
          </cell>
          <cell r="C301" t="str">
            <v>Cerdo</v>
          </cell>
          <cell r="D301" t="str">
            <v>Agro Sudamerica</v>
          </cell>
          <cell r="E301">
            <v>1022782</v>
          </cell>
          <cell r="F301" t="str">
            <v>GO TRIPA CALIB 35/38# BO BIDON AS</v>
          </cell>
          <cell r="G301" t="str">
            <v>Subprod</v>
          </cell>
          <cell r="H301" t="str">
            <v>Subprod Tripa</v>
          </cell>
          <cell r="I301">
            <v>0</v>
          </cell>
        </row>
        <row r="302">
          <cell r="B302" t="str">
            <v>Agro Sudamerica1022783</v>
          </cell>
          <cell r="C302" t="str">
            <v>Cerdo</v>
          </cell>
          <cell r="D302" t="str">
            <v>Agro Sudamerica</v>
          </cell>
          <cell r="E302">
            <v>1022783</v>
          </cell>
          <cell r="F302" t="str">
            <v>GO TRIPA CALIB 38/40# BO BIDON AS</v>
          </cell>
          <cell r="G302" t="str">
            <v>Subprod</v>
          </cell>
          <cell r="H302" t="str">
            <v>Subprod Tripa</v>
          </cell>
          <cell r="I302">
            <v>0</v>
          </cell>
        </row>
        <row r="303">
          <cell r="B303" t="str">
            <v>Agro Sudamerica1022784</v>
          </cell>
          <cell r="C303" t="str">
            <v>Cerdo</v>
          </cell>
          <cell r="D303" t="str">
            <v>Agro Sudamerica</v>
          </cell>
          <cell r="E303">
            <v>1022784</v>
          </cell>
          <cell r="F303" t="str">
            <v>GO TRIPA CALIB 40/42# BO BIN AS</v>
          </cell>
          <cell r="G303" t="str">
            <v>Subprod</v>
          </cell>
          <cell r="H303" t="str">
            <v>Subprod Tripa</v>
          </cell>
          <cell r="I303">
            <v>3891</v>
          </cell>
        </row>
        <row r="304">
          <cell r="B304" t="str">
            <v>Agrosuper Brasil1022782</v>
          </cell>
          <cell r="C304" t="str">
            <v>Cerdo</v>
          </cell>
          <cell r="D304" t="str">
            <v>Agrosuper Brasil</v>
          </cell>
          <cell r="E304">
            <v>1022782</v>
          </cell>
          <cell r="F304" t="str">
            <v>GO TRIPA CALIB 35/38# BO BIDON AS</v>
          </cell>
          <cell r="G304" t="str">
            <v>Subprod</v>
          </cell>
          <cell r="H304" t="str">
            <v>Subprod Tripa</v>
          </cell>
          <cell r="I304">
            <v>0</v>
          </cell>
        </row>
        <row r="305">
          <cell r="B305" t="str">
            <v>Agrosuper Brasil1022783</v>
          </cell>
          <cell r="C305" t="str">
            <v>Cerdo</v>
          </cell>
          <cell r="D305" t="str">
            <v>Agrosuper Brasil</v>
          </cell>
          <cell r="E305">
            <v>1022783</v>
          </cell>
          <cell r="F305" t="str">
            <v>GO TRIPA CALIB 38/40# BO BIDON AS</v>
          </cell>
          <cell r="G305" t="str">
            <v>Subprod</v>
          </cell>
          <cell r="H305" t="str">
            <v>Subprod Tripa</v>
          </cell>
          <cell r="I305">
            <v>0</v>
          </cell>
        </row>
        <row r="306">
          <cell r="B306" t="str">
            <v>Agrosuper Brasil1022784</v>
          </cell>
          <cell r="C306" t="str">
            <v>Cerdo</v>
          </cell>
          <cell r="D306" t="str">
            <v>Agrosuper Brasil</v>
          </cell>
          <cell r="E306">
            <v>1022784</v>
          </cell>
          <cell r="F306" t="str">
            <v>GO TRIPA CALIB 40/42# BO BIN AS</v>
          </cell>
          <cell r="G306" t="str">
            <v>Subprod</v>
          </cell>
          <cell r="H306" t="str">
            <v>Subprod Tripa</v>
          </cell>
          <cell r="I306">
            <v>0</v>
          </cell>
        </row>
        <row r="307">
          <cell r="B307" t="str">
            <v>Agro Sudamerica1022786</v>
          </cell>
          <cell r="C307" t="str">
            <v>Cerdo</v>
          </cell>
          <cell r="D307" t="str">
            <v>Agro Sudamerica</v>
          </cell>
          <cell r="E307">
            <v>1022786</v>
          </cell>
          <cell r="F307" t="str">
            <v>GO Trip Calib Tub 35/39 Azul# Bidon AS</v>
          </cell>
          <cell r="G307" t="str">
            <v>Subprod</v>
          </cell>
          <cell r="H307" t="str">
            <v>Subprod Tripa</v>
          </cell>
          <cell r="I307">
            <v>3511</v>
          </cell>
        </row>
        <row r="308">
          <cell r="B308" t="str">
            <v>Agro Sudamerica1023295</v>
          </cell>
          <cell r="C308" t="str">
            <v>Cerdo</v>
          </cell>
          <cell r="D308" t="str">
            <v>Agro Sudamerica</v>
          </cell>
          <cell r="E308">
            <v>1023295</v>
          </cell>
          <cell r="F308" t="str">
            <v>GO Trip Calib Tub 37/40 Azul# Cj AS</v>
          </cell>
          <cell r="G308" t="str">
            <v>Subprod</v>
          </cell>
          <cell r="H308" t="str">
            <v>Subprod Tripa</v>
          </cell>
          <cell r="I308">
            <v>0</v>
          </cell>
        </row>
        <row r="309">
          <cell r="B309" t="str">
            <v>Agro Sudamerica1012782</v>
          </cell>
          <cell r="C309" t="str">
            <v>Pollo</v>
          </cell>
          <cell r="D309" t="str">
            <v>Agro Sudamerica</v>
          </cell>
          <cell r="E309">
            <v>1012782</v>
          </cell>
          <cell r="F309" t="str">
            <v>PO Pch Piel@CF Cj 18 k</v>
          </cell>
          <cell r="G309" t="str">
            <v>Subprod</v>
          </cell>
          <cell r="H309" t="str">
            <v>Subprod Piel</v>
          </cell>
          <cell r="I309">
            <v>0</v>
          </cell>
        </row>
        <row r="310">
          <cell r="B310" t="str">
            <v>Agro Sudamerica1021864</v>
          </cell>
          <cell r="C310" t="str">
            <v>Cerdo</v>
          </cell>
          <cell r="D310" t="str">
            <v>Agro Sudamerica</v>
          </cell>
          <cell r="E310">
            <v>1021864</v>
          </cell>
          <cell r="F310" t="str">
            <v>GO Cue Papda CP@ Cj 20k AS</v>
          </cell>
          <cell r="G310" t="str">
            <v>Cueros</v>
          </cell>
          <cell r="H310" t="str">
            <v>Cuero Papada</v>
          </cell>
          <cell r="I310">
            <v>0</v>
          </cell>
        </row>
        <row r="311">
          <cell r="B311" t="str">
            <v>Agro Sudamerica1030817</v>
          </cell>
          <cell r="C311" t="str">
            <v>Pavo</v>
          </cell>
          <cell r="D311" t="str">
            <v>Agro Sudamerica</v>
          </cell>
          <cell r="E311">
            <v>1030817</v>
          </cell>
          <cell r="F311" t="str">
            <v>PV Tru Larg@ Bo Cj 15k AS</v>
          </cell>
          <cell r="G311" t="str">
            <v>Trutro</v>
          </cell>
          <cell r="H311" t="str">
            <v>Trutro Largo</v>
          </cell>
          <cell r="I311">
            <v>0</v>
          </cell>
        </row>
        <row r="312">
          <cell r="B312" t="str">
            <v>Agro Sudamerica1030812</v>
          </cell>
          <cell r="C312" t="str">
            <v>Pavo</v>
          </cell>
          <cell r="D312" t="str">
            <v>Agro Sudamerica</v>
          </cell>
          <cell r="E312">
            <v>1030812</v>
          </cell>
          <cell r="F312" t="str">
            <v xml:space="preserve"> PV TruDeh Cort S/h S/p@ Bo Cj AS</v>
          </cell>
          <cell r="G312" t="str">
            <v>Trutro Desh</v>
          </cell>
          <cell r="H312" t="str">
            <v>Trutro Desh Corto</v>
          </cell>
          <cell r="I312">
            <v>0</v>
          </cell>
        </row>
        <row r="313">
          <cell r="B313" t="str">
            <v>Agro Sudamerica1030816</v>
          </cell>
          <cell r="C313" t="str">
            <v>Pavo</v>
          </cell>
          <cell r="D313" t="str">
            <v>Agro Sudamerica</v>
          </cell>
          <cell r="E313">
            <v>1030816</v>
          </cell>
          <cell r="F313" t="str">
            <v>PV Tru Ala@ Ex Bo Cj AS</v>
          </cell>
          <cell r="G313" t="str">
            <v>Ala</v>
          </cell>
          <cell r="H313" t="str">
            <v>Ala Trutro</v>
          </cell>
          <cell r="I313">
            <v>0</v>
          </cell>
        </row>
        <row r="314">
          <cell r="B314" t="str">
            <v>Agro Sudamerica1030821</v>
          </cell>
          <cell r="C314" t="str">
            <v>Pavo</v>
          </cell>
          <cell r="D314" t="str">
            <v>Agro Sudamerica</v>
          </cell>
          <cell r="E314">
            <v>1030821</v>
          </cell>
          <cell r="F314" t="str">
            <v>PV PchDeh S/p c/f MA@ Cj 15k SO</v>
          </cell>
          <cell r="G314" t="str">
            <v>Pech Desh</v>
          </cell>
          <cell r="H314" t="str">
            <v>Pech Desh s/Piel</v>
          </cell>
          <cell r="I314">
            <v>0</v>
          </cell>
        </row>
        <row r="315">
          <cell r="B315" t="str">
            <v>Agro Sudamerica1020086</v>
          </cell>
          <cell r="C315" t="str">
            <v>Cerdo</v>
          </cell>
          <cell r="D315" t="str">
            <v>Agro Sudamerica</v>
          </cell>
          <cell r="E315">
            <v>1020086</v>
          </cell>
          <cell r="F315" t="str">
            <v>GO Lom Ctro 27 S/f@ Va Cj t-f AS</v>
          </cell>
          <cell r="G315" t="str">
            <v>Lomo</v>
          </cell>
          <cell r="H315" t="str">
            <v>Lomo Centro</v>
          </cell>
          <cell r="I315">
            <v>73812</v>
          </cell>
        </row>
        <row r="316">
          <cell r="B316" t="str">
            <v>Agro Sudamerica1022290</v>
          </cell>
          <cell r="C316" t="str">
            <v>Cerdo</v>
          </cell>
          <cell r="D316" t="str">
            <v>Agro Sudamerica</v>
          </cell>
          <cell r="E316">
            <v>1022290</v>
          </cell>
          <cell r="F316" t="str">
            <v>GO Lom Tocino S/cue@ Cj 20k AS</v>
          </cell>
          <cell r="G316" t="str">
            <v>Grasas</v>
          </cell>
          <cell r="H316" t="str">
            <v>Grasa Lomo Tocino</v>
          </cell>
          <cell r="I316">
            <v>0</v>
          </cell>
        </row>
        <row r="317">
          <cell r="B317" t="str">
            <v>Exportacion Directa1022346</v>
          </cell>
          <cell r="C317" t="str">
            <v>Cerdo</v>
          </cell>
          <cell r="D317" t="str">
            <v>Exportacion Directa</v>
          </cell>
          <cell r="E317">
            <v>1022346</v>
          </cell>
          <cell r="F317" t="str">
            <v>GO PpPal 1P Ex@ Bo AP</v>
          </cell>
          <cell r="G317" t="str">
            <v>Paleta</v>
          </cell>
          <cell r="H317" t="str">
            <v>Paleta Pulpa</v>
          </cell>
          <cell r="I317">
            <v>7751</v>
          </cell>
        </row>
        <row r="318">
          <cell r="B318" t="str">
            <v>Exportacion Directa1023419</v>
          </cell>
          <cell r="C318" t="str">
            <v>Cerdo</v>
          </cell>
          <cell r="D318" t="str">
            <v>Exportacion Directa</v>
          </cell>
          <cell r="E318">
            <v>1023419</v>
          </cell>
          <cell r="F318" t="str">
            <v>GO Lom Tocino@ Bo Cj 20k AP</v>
          </cell>
          <cell r="G318" t="str">
            <v>Grasas</v>
          </cell>
          <cell r="H318" t="str">
            <v>Grasa Lomo Tocino</v>
          </cell>
          <cell r="I318">
            <v>57659</v>
          </cell>
        </row>
        <row r="319">
          <cell r="B319" t="str">
            <v>Agro Mexico1030802</v>
          </cell>
          <cell r="C319" t="str">
            <v>Pavo</v>
          </cell>
          <cell r="D319" t="str">
            <v>Agro Mexico</v>
          </cell>
          <cell r="E319">
            <v>1030802</v>
          </cell>
          <cell r="F319" t="str">
            <v>PV PDM @ Bo Cj 15k AS</v>
          </cell>
          <cell r="G319" t="str">
            <v>Carne Recuperada</v>
          </cell>
          <cell r="H319" t="str">
            <v>Carne Recuperada</v>
          </cell>
          <cell r="I319">
            <v>0</v>
          </cell>
        </row>
        <row r="320">
          <cell r="B320" t="str">
            <v>Agro Sudamerica1023433</v>
          </cell>
          <cell r="C320" t="str">
            <v>Cerdo</v>
          </cell>
          <cell r="D320" t="str">
            <v>Agro Sudamerica</v>
          </cell>
          <cell r="E320">
            <v>1023433</v>
          </cell>
          <cell r="F320" t="str">
            <v>GO Papda Cab@ Cj 20k AS</v>
          </cell>
          <cell r="G320" t="str">
            <v>Plancha</v>
          </cell>
          <cell r="H320" t="str">
            <v>Plancha s/Cuero</v>
          </cell>
          <cell r="I320">
            <v>114361</v>
          </cell>
        </row>
        <row r="321">
          <cell r="B321" t="str">
            <v>Agro Sudamerica1023436</v>
          </cell>
          <cell r="C321" t="str">
            <v>Cerdo</v>
          </cell>
          <cell r="D321" t="str">
            <v>Agro Sudamerica</v>
          </cell>
          <cell r="E321">
            <v>1023436</v>
          </cell>
          <cell r="F321" t="str">
            <v>GO Manos@ Cj 20k AS</v>
          </cell>
          <cell r="G321" t="str">
            <v>Subprod</v>
          </cell>
          <cell r="H321" t="str">
            <v>Subprod Patas-Manos</v>
          </cell>
          <cell r="I321">
            <v>14740</v>
          </cell>
        </row>
        <row r="322">
          <cell r="B322" t="str">
            <v>Agro Sudamerica1012375</v>
          </cell>
          <cell r="C322" t="str">
            <v>Pollo</v>
          </cell>
          <cell r="D322" t="str">
            <v>Agro Sudamerica</v>
          </cell>
          <cell r="E322">
            <v>1012375</v>
          </cell>
          <cell r="F322" t="str">
            <v>PO Pech c/h c/p@ Cj 16k AS</v>
          </cell>
          <cell r="G322" t="str">
            <v>Pechuga</v>
          </cell>
          <cell r="H322" t="str">
            <v>Pechuga Entera</v>
          </cell>
          <cell r="I322">
            <v>47176</v>
          </cell>
        </row>
        <row r="323">
          <cell r="B323" t="str">
            <v>Agro Sudamerica1023420</v>
          </cell>
          <cell r="C323" t="str">
            <v>Cerdo</v>
          </cell>
          <cell r="D323" t="str">
            <v>Agro Sudamerica</v>
          </cell>
          <cell r="E323">
            <v>1023420</v>
          </cell>
          <cell r="F323" t="str">
            <v xml:space="preserve"> GO PpPna 59@ Cj 20k AS</v>
          </cell>
          <cell r="G323" t="str">
            <v>Pierna</v>
          </cell>
          <cell r="H323" t="str">
            <v>Pierna Pulpa</v>
          </cell>
          <cell r="I323">
            <v>0</v>
          </cell>
        </row>
        <row r="324">
          <cell r="B324" t="str">
            <v>Agrosuper Asia1020660</v>
          </cell>
          <cell r="C324" t="str">
            <v>Cerdo</v>
          </cell>
          <cell r="D324" t="str">
            <v>Agrosuper Asia</v>
          </cell>
          <cell r="E324">
            <v>1020660</v>
          </cell>
          <cell r="F324" t="str">
            <v>GO PernilP@ Bo Cj 20k AS</v>
          </cell>
          <cell r="G324" t="str">
            <v>Pernil</v>
          </cell>
          <cell r="H324" t="str">
            <v>Pernil Pierna</v>
          </cell>
          <cell r="I324">
            <v>0</v>
          </cell>
        </row>
        <row r="325">
          <cell r="B325" t="str">
            <v>Agrosuper Asia1023435</v>
          </cell>
          <cell r="C325" t="str">
            <v>Cerdo</v>
          </cell>
          <cell r="D325" t="str">
            <v>Agrosuper Asia</v>
          </cell>
          <cell r="E325">
            <v>1023435</v>
          </cell>
          <cell r="F325" t="str">
            <v>GO Cab Ent@ Cj 20k AS</v>
          </cell>
          <cell r="G325" t="str">
            <v>Cabeza</v>
          </cell>
          <cell r="H325" t="str">
            <v>Cabeza Entera</v>
          </cell>
          <cell r="I325">
            <v>0</v>
          </cell>
        </row>
        <row r="326">
          <cell r="B326" t="str">
            <v>Agrosuper Asia1023438</v>
          </cell>
          <cell r="C326" t="str">
            <v>Cerdo</v>
          </cell>
          <cell r="D326" t="str">
            <v>Agrosuper Asia</v>
          </cell>
          <cell r="E326">
            <v>1023438</v>
          </cell>
          <cell r="F326" t="str">
            <v>GO Pana S/Corazón@ Cj 20k AS</v>
          </cell>
          <cell r="G326" t="str">
            <v>Subprod</v>
          </cell>
          <cell r="H326" t="str">
            <v>Subprod Visceras</v>
          </cell>
          <cell r="I326">
            <v>108384</v>
          </cell>
        </row>
        <row r="327">
          <cell r="B327" t="str">
            <v>Agrosuper Asia1023439</v>
          </cell>
          <cell r="C327" t="str">
            <v>Cerdo</v>
          </cell>
          <cell r="D327" t="str">
            <v>Agrosuper Asia</v>
          </cell>
          <cell r="E327">
            <v>1023439</v>
          </cell>
          <cell r="F327" t="str">
            <v>GO Hso femur@ Cj 20k AS</v>
          </cell>
          <cell r="G327" t="str">
            <v>Huesos</v>
          </cell>
          <cell r="H327" t="str">
            <v>Huesos Cuarto Traser</v>
          </cell>
          <cell r="I327">
            <v>0</v>
          </cell>
        </row>
        <row r="328">
          <cell r="B328" t="str">
            <v>Agrosuper Asia1012469</v>
          </cell>
          <cell r="C328" t="str">
            <v>Pollo</v>
          </cell>
          <cell r="D328" t="str">
            <v>Agrosuper Asia</v>
          </cell>
          <cell r="E328">
            <v>1012469</v>
          </cell>
          <cell r="F328" t="str">
            <v>PO Tru Ctro Ala 60-80 8x5 Mr@ Fi Cj AS</v>
          </cell>
          <cell r="G328" t="str">
            <v>Ala</v>
          </cell>
          <cell r="H328" t="str">
            <v>Ala Trutro-Centro</v>
          </cell>
          <cell r="I328">
            <v>19000</v>
          </cell>
        </row>
        <row r="329">
          <cell r="B329" t="str">
            <v>Agro Sudamerica1022870</v>
          </cell>
          <cell r="C329" t="str">
            <v>Cerdo</v>
          </cell>
          <cell r="D329" t="str">
            <v>Agro Sudamerica</v>
          </cell>
          <cell r="E329">
            <v>1022870</v>
          </cell>
          <cell r="F329" t="str">
            <v>GO Patas@ Cj 20 kg AS</v>
          </cell>
          <cell r="G329" t="str">
            <v>Subprod</v>
          </cell>
          <cell r="H329" t="str">
            <v>Subprod Patas-Manos</v>
          </cell>
          <cell r="I329">
            <v>11400</v>
          </cell>
        </row>
        <row r="474">
          <cell r="F474">
            <v>0</v>
          </cell>
        </row>
        <row r="475">
          <cell r="F475">
            <v>0</v>
          </cell>
        </row>
        <row r="476">
          <cell r="F476">
            <v>0</v>
          </cell>
        </row>
        <row r="501">
          <cell r="F501">
            <v>-5000</v>
          </cell>
        </row>
        <row r="502">
          <cell r="F502">
            <v>-600000</v>
          </cell>
        </row>
        <row r="523">
          <cell r="F523">
            <v>0</v>
          </cell>
        </row>
        <row r="529">
          <cell r="F529">
            <v>0</v>
          </cell>
        </row>
        <row r="530">
          <cell r="F530">
            <v>0</v>
          </cell>
        </row>
        <row r="531">
          <cell r="F531">
            <v>-24000</v>
          </cell>
        </row>
        <row r="532">
          <cell r="F532">
            <v>0</v>
          </cell>
        </row>
        <row r="541">
          <cell r="F541">
            <v>0</v>
          </cell>
        </row>
        <row r="558">
          <cell r="F558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14.697518055553" createdVersion="7" refreshedVersion="8" minRefreshableVersion="3" recordCount="5053" xr:uid="{A8D9E008-6F7A-4B12-A6FC-367E1267D31B}">
  <cacheSource type="worksheet">
    <worksheetSource ref="A4:Q1048576" sheet="Base RV Volumen"/>
  </cacheSource>
  <cacheFields count="17">
    <cacheField name="SKU" numFmtId="0">
      <sharedItems containsString="0" containsBlank="1" containsNumber="1" containsInteger="1" minValue="1010877" maxValue="8888888" count="587">
        <n v="1010877"/>
        <n v="1011042"/>
        <n v="1011047"/>
        <n v="1011290"/>
        <n v="1011417"/>
        <n v="1011421"/>
        <n v="1011558"/>
        <n v="1011560"/>
        <n v="1011582"/>
        <n v="1011586"/>
        <n v="1011888"/>
        <n v="1011967"/>
        <n v="1011968"/>
        <n v="1011969"/>
        <n v="1012005"/>
        <n v="1012012"/>
        <n v="1012207"/>
        <n v="1012208"/>
        <n v="1012283"/>
        <n v="1012312"/>
        <n v="1012362"/>
        <n v="1012423"/>
        <n v="1012434"/>
        <n v="1012448"/>
        <n v="1012452"/>
        <n v="1012454"/>
        <n v="1012455"/>
        <n v="1012502"/>
        <n v="1012503"/>
        <n v="1012504"/>
        <n v="1012525"/>
        <n v="1012527"/>
        <n v="1012552"/>
        <n v="1012556"/>
        <n v="1012598"/>
        <n v="1012612"/>
        <n v="1012655"/>
        <n v="1012674"/>
        <n v="1012698"/>
        <n v="1012699"/>
        <n v="1012719"/>
        <n v="1012744"/>
        <n v="1010885"/>
        <n v="1010887"/>
        <n v="1010888"/>
        <n v="1011120"/>
        <n v="1011127"/>
        <n v="1011150"/>
        <n v="1011250"/>
        <n v="1011701"/>
        <n v="1011748"/>
        <n v="1012038"/>
        <n v="1012107"/>
        <n v="1012108"/>
        <n v="1012109"/>
        <n v="1012110"/>
        <n v="1012111"/>
        <n v="1012112"/>
        <n v="1012145"/>
        <n v="1012147"/>
        <n v="1012148"/>
        <n v="1012157"/>
        <n v="1012158"/>
        <n v="1012159"/>
        <n v="1012160"/>
        <n v="1012161"/>
        <n v="1012163"/>
        <n v="1012164"/>
        <n v="1012165"/>
        <n v="1012167"/>
        <n v="1012278"/>
        <n v="1012326"/>
        <n v="1012401"/>
        <n v="1012483"/>
        <n v="1012518"/>
        <n v="1012519"/>
        <n v="1012520"/>
        <n v="1012521"/>
        <n v="1012522"/>
        <n v="1012523"/>
        <n v="1012524"/>
        <n v="1012532"/>
        <n v="1012534"/>
        <n v="1012601"/>
        <n v="1012694"/>
        <n v="1012724"/>
        <n v="1012730"/>
        <n v="1011422"/>
        <n v="1011614"/>
        <n v="1012166"/>
        <n v="1012451"/>
        <n v="1012526"/>
        <n v="1020017"/>
        <n v="1020086"/>
        <n v="1020105"/>
        <n v="1020110"/>
        <n v="1020284"/>
        <n v="1020326"/>
        <n v="1020339"/>
        <n v="1020349"/>
        <n v="1020352"/>
        <n v="1020367"/>
        <n v="1020412"/>
        <n v="1020589"/>
        <n v="1020592"/>
        <n v="1020620"/>
        <n v="1020636"/>
        <n v="1020637"/>
        <n v="1020662"/>
        <n v="1020664"/>
        <n v="1020665"/>
        <n v="1020678"/>
        <n v="1020681"/>
        <n v="1020704"/>
        <n v="1020715"/>
        <n v="1020731"/>
        <n v="1020758"/>
        <n v="1020774"/>
        <n v="1020802"/>
        <n v="1020810"/>
        <n v="1020848"/>
        <n v="1020860"/>
        <n v="1020861"/>
        <n v="1020869"/>
        <n v="1020886"/>
        <n v="1020904"/>
        <n v="1020905"/>
        <n v="1020914"/>
        <n v="1020915"/>
        <n v="1020925"/>
        <n v="1020944"/>
        <n v="1020945"/>
        <n v="1020990"/>
        <n v="1020991"/>
        <n v="1021012"/>
        <n v="1021023"/>
        <n v="1021039"/>
        <n v="1021045"/>
        <n v="1021046"/>
        <n v="1021077"/>
        <n v="1021078"/>
        <n v="1021082"/>
        <n v="1021085"/>
        <n v="1021092"/>
        <n v="1021101"/>
        <n v="1021105"/>
        <n v="1021106"/>
        <n v="1021111"/>
        <n v="1021115"/>
        <n v="1021136"/>
        <n v="1021149"/>
        <n v="1021150"/>
        <n v="1021151"/>
        <n v="1021152"/>
        <n v="1021156"/>
        <n v="1021187"/>
        <n v="1021204"/>
        <n v="1021279"/>
        <n v="1021287"/>
        <n v="1021385"/>
        <n v="1021435"/>
        <n v="1021470"/>
        <n v="1021533"/>
        <n v="1021550"/>
        <n v="1021603"/>
        <n v="1021609"/>
        <n v="1021622"/>
        <n v="1021623"/>
        <n v="1021639"/>
        <n v="1021649"/>
        <n v="1021664"/>
        <n v="1021665"/>
        <n v="1021731"/>
        <n v="1021735"/>
        <n v="1021738"/>
        <n v="1021740"/>
        <n v="1021864"/>
        <n v="1021905"/>
        <n v="1021976"/>
        <n v="1021980"/>
        <n v="1021992"/>
        <n v="1022073"/>
        <n v="1022096"/>
        <n v="1022102"/>
        <n v="1022125"/>
        <n v="1022149"/>
        <n v="1022150"/>
        <n v="1022183"/>
        <n v="1022186"/>
        <n v="1022196"/>
        <n v="1022197"/>
        <n v="1022217"/>
        <n v="1022218"/>
        <n v="1022273"/>
        <n v="1022282"/>
        <n v="1022283"/>
        <n v="1022291"/>
        <n v="1022313"/>
        <n v="1022326"/>
        <n v="1022370"/>
        <n v="1022371"/>
        <n v="1022373"/>
        <n v="1022378"/>
        <n v="1022381"/>
        <n v="1022384"/>
        <n v="1022389"/>
        <n v="1022406"/>
        <n v="1022409"/>
        <n v="1022414"/>
        <n v="1022417"/>
        <n v="1022418"/>
        <n v="1022472"/>
        <n v="1022499"/>
        <n v="1022541"/>
        <n v="1022569"/>
        <n v="1022587"/>
        <n v="1022600"/>
        <n v="1022605"/>
        <n v="1022607"/>
        <n v="1022637"/>
        <n v="1022654"/>
        <n v="1022664"/>
        <n v="1022705"/>
        <n v="1022709"/>
        <n v="1022748"/>
        <n v="1022780"/>
        <n v="1022781"/>
        <n v="1022782"/>
        <n v="1022783"/>
        <n v="1022847"/>
        <n v="1022851"/>
        <n v="1022855"/>
        <n v="1022856"/>
        <n v="1022869"/>
        <n v="1022885"/>
        <n v="1022887"/>
        <n v="1022901"/>
        <n v="1022919"/>
        <n v="1022920"/>
        <n v="1022921"/>
        <n v="1022930"/>
        <n v="1022931"/>
        <n v="1022943"/>
        <n v="1022945"/>
        <n v="1022985"/>
        <n v="1022986"/>
        <n v="1022987"/>
        <n v="1022990"/>
        <n v="1022996"/>
        <n v="1023034"/>
        <n v="1023035"/>
        <n v="1023037"/>
        <n v="1023038"/>
        <n v="1023051"/>
        <n v="1023055"/>
        <n v="1023090"/>
        <n v="1023109"/>
        <n v="1023110"/>
        <n v="1023111"/>
        <n v="1023163"/>
        <n v="1023183"/>
        <n v="1023194"/>
        <n v="1023283"/>
        <n v="1023301"/>
        <n v="1023306"/>
        <n v="1023307"/>
        <n v="1023312"/>
        <n v="1023326"/>
        <n v="1023329"/>
        <n v="1023334"/>
        <n v="1023336"/>
        <n v="1020822"/>
        <n v="1020828"/>
        <n v="1020845"/>
        <n v="1020853"/>
        <n v="1020878"/>
        <n v="1020921"/>
        <n v="1021005"/>
        <n v="1021020"/>
        <n v="1021026"/>
        <n v="1021140"/>
        <n v="1021237"/>
        <n v="1021260"/>
        <n v="1021263"/>
        <n v="1021270"/>
        <n v="1021272"/>
        <n v="1021398"/>
        <n v="1021474"/>
        <n v="1021500"/>
        <n v="1021538"/>
        <n v="1021539"/>
        <n v="1021555"/>
        <n v="1021596"/>
        <n v="1021732"/>
        <n v="1021733"/>
        <n v="1021737"/>
        <n v="1021739"/>
        <n v="1021765"/>
        <n v="1021766"/>
        <n v="1021767"/>
        <n v="1021774"/>
        <n v="1021819"/>
        <n v="1021820"/>
        <n v="1021874"/>
        <n v="1021903"/>
        <n v="1021922"/>
        <n v="1021924"/>
        <n v="1021925"/>
        <n v="1021929"/>
        <n v="1021931"/>
        <n v="1021936"/>
        <n v="1021952"/>
        <n v="1021971"/>
        <n v="1021987"/>
        <n v="1022033"/>
        <n v="1022080"/>
        <n v="1022082"/>
        <n v="1022097"/>
        <n v="1022099"/>
        <n v="1022101"/>
        <n v="1022115"/>
        <n v="1022128"/>
        <n v="1022141"/>
        <n v="1022142"/>
        <n v="1022145"/>
        <n v="1022169"/>
        <n v="1022193"/>
        <n v="1022212"/>
        <n v="1022247"/>
        <n v="1022254"/>
        <n v="1022293"/>
        <n v="1022304"/>
        <n v="1022335"/>
        <n v="1022340"/>
        <n v="1022356"/>
        <n v="1022379"/>
        <n v="1022388"/>
        <n v="1022398"/>
        <n v="1022413"/>
        <n v="1022415"/>
        <n v="1022416"/>
        <n v="1022449"/>
        <n v="1022500"/>
        <n v="1022515"/>
        <n v="1022550"/>
        <n v="1022561"/>
        <n v="1022568"/>
        <n v="1022570"/>
        <n v="1022619"/>
        <n v="1022621"/>
        <n v="1022636"/>
        <n v="1022639"/>
        <n v="1022640"/>
        <n v="1022645"/>
        <n v="1022646"/>
        <n v="1022750"/>
        <n v="1022751"/>
        <n v="1022753"/>
        <n v="1022767"/>
        <n v="1022793"/>
        <n v="1022794"/>
        <n v="1022813"/>
        <n v="1022816"/>
        <n v="1022817"/>
        <n v="1022832"/>
        <n v="1022835"/>
        <n v="1022837"/>
        <n v="1022854"/>
        <n v="1022863"/>
        <n v="1022864"/>
        <n v="1022865"/>
        <n v="1022866"/>
        <n v="1022883"/>
        <n v="1022907"/>
        <n v="1022914"/>
        <n v="1022918"/>
        <n v="1022932"/>
        <n v="1022936"/>
        <n v="1022939"/>
        <n v="1022940"/>
        <n v="1022941"/>
        <n v="1022946"/>
        <n v="1022989"/>
        <n v="1022995"/>
        <n v="1023047"/>
        <n v="1023050"/>
        <n v="1023066"/>
        <n v="1023093"/>
        <n v="1023102"/>
        <n v="1023123"/>
        <n v="1023126"/>
        <n v="1023131"/>
        <n v="1023132"/>
        <n v="1023143"/>
        <n v="1023157"/>
        <n v="1023158"/>
        <n v="1023166"/>
        <n v="1023190"/>
        <n v="1023247"/>
        <n v="1023257"/>
        <n v="1023265"/>
        <n v="1023273"/>
        <n v="1023274"/>
        <n v="1023290"/>
        <n v="1023291"/>
        <n v="1023302"/>
        <n v="1023318"/>
        <n v="1023319"/>
        <n v="1030224"/>
        <n v="1030230"/>
        <n v="1030309"/>
        <n v="1030332"/>
        <n v="1030355"/>
        <n v="1030378"/>
        <n v="1030535"/>
        <n v="1030545"/>
        <n v="1030635"/>
        <n v="1030670"/>
        <n v="1030720"/>
        <n v="1030744"/>
        <n v="1030780"/>
        <n v="1030239"/>
        <n v="1030265"/>
        <n v="1030321"/>
        <n v="1030337"/>
        <n v="1030360"/>
        <n v="1030370"/>
        <n v="1030376"/>
        <n v="1030379"/>
        <n v="1030388"/>
        <n v="1030389"/>
        <n v="1030424"/>
        <n v="1030452"/>
        <n v="1030505"/>
        <n v="1030506"/>
        <n v="1030566"/>
        <n v="1030658"/>
        <n v="1030683"/>
        <n v="1030684"/>
        <n v="1030685"/>
        <n v="1030686"/>
        <n v="1030710"/>
        <n v="1030711"/>
        <n v="1030735"/>
        <n v="1030743"/>
        <n v="1030745"/>
        <n v="1030765"/>
        <n v="1030773"/>
        <n v="1030782"/>
        <n v="1030783"/>
        <n v="1030784"/>
        <n v="1030785"/>
        <n v="1030544"/>
        <n v="1012342"/>
        <n v="1012424"/>
        <n v="1012763"/>
        <n v="1012764"/>
        <n v="1012602"/>
        <n v="1012725"/>
        <n v="1012745"/>
        <n v="1021868"/>
        <n v="1022182"/>
        <n v="1022786"/>
        <n v="1023295"/>
        <n v="1023331"/>
        <n v="1023349"/>
        <n v="1023350"/>
        <n v="1023351"/>
        <n v="1023352"/>
        <n v="1021433"/>
        <n v="1021944"/>
        <n v="1021945"/>
        <n v="1022760"/>
        <n v="1023130"/>
        <n v="1023184"/>
        <n v="1023324"/>
        <n v="1023353"/>
        <n v="1030228"/>
        <n v="1030791"/>
        <n v="1030792"/>
        <n v="1030498"/>
        <n v="1010886"/>
        <n v="1011073"/>
        <n v="1012399"/>
        <n v="1012400"/>
        <n v="1012681"/>
        <n v="1021710"/>
        <n v="1022047"/>
        <n v="1022922"/>
        <n v="1022928"/>
        <n v="1023144"/>
        <n v="1023355"/>
        <n v="1022433"/>
        <n v="1022657"/>
        <n v="1022822"/>
        <n v="1022838"/>
        <n v="1023264"/>
        <n v="1023343"/>
        <n v="1023383"/>
        <n v="1030525"/>
        <n v="1030542"/>
        <n v="1030661"/>
        <n v="1030732"/>
        <n v="1030736"/>
        <n v="1030740"/>
        <n v="1030755"/>
        <n v="1030788"/>
        <n v="1030294"/>
        <n v="1030325"/>
        <n v="1030327"/>
        <n v="1030468"/>
        <n v="1030549"/>
        <n v="1011431"/>
        <n v="1011151"/>
        <n v="1011379"/>
        <n v="1011948"/>
        <n v="1012115"/>
        <n v="1012218"/>
        <n v="1012299"/>
        <n v="1012300"/>
        <n v="1012313"/>
        <n v="1012488"/>
        <n v="1012629"/>
        <n v="1012631"/>
        <n v="1012633"/>
        <n v="1012657"/>
        <n v="1012748"/>
        <n v="1020993"/>
        <n v="1021655"/>
        <n v="1023362"/>
        <n v="1023363"/>
        <n v="1023364"/>
        <n v="1023365"/>
        <n v="1023366"/>
        <n v="1023367"/>
        <n v="1023368"/>
        <n v="1023372"/>
        <n v="1021920"/>
        <n v="1021921"/>
        <n v="1022818"/>
        <n v="1022858"/>
        <n v="1023175"/>
        <n v="1023276"/>
        <n v="1023354"/>
        <n v="1023375"/>
        <n v="1023386"/>
        <n v="1023389"/>
        <n v="1023390"/>
        <n v="1023391"/>
        <n v="1030576"/>
        <n v="1030358"/>
        <n v="1030366"/>
        <n v="1030461"/>
        <n v="1030532"/>
        <n v="1030555"/>
        <n v="1030575"/>
        <n v="1030802"/>
        <n v="1011566"/>
        <n v="1012778"/>
        <n v="1012782"/>
        <n v="1011105"/>
        <n v="1012275"/>
        <n v="1012773"/>
        <n v="1012788"/>
        <n v="1022784"/>
        <n v="1023397"/>
        <n v="1023219"/>
        <n v="1023387"/>
        <n v="1023400"/>
        <n v="1030419"/>
        <n v="1030672"/>
        <n v="1030390"/>
        <n v="1030804"/>
        <n v="8888888"/>
        <n v="1012796"/>
        <n v="1022842"/>
        <n v="1022844"/>
        <n v="1023370"/>
        <n v="1023371"/>
        <n v="1023218"/>
        <n v="1022290"/>
        <n v="1030279"/>
        <n v="1030793"/>
        <n v="1030794"/>
        <n v="1030809"/>
        <n v="1030810"/>
        <m/>
      </sharedItems>
    </cacheField>
    <cacheField name="Mes/Año natural" numFmtId="0">
      <sharedItems containsBlank="1" count="7">
        <s v="01.2022"/>
        <s v="02.2022"/>
        <s v="03.2022"/>
        <s v="04.2022"/>
        <s v="05.2022"/>
        <s v="06.2022"/>
        <m/>
      </sharedItems>
    </cacheField>
    <cacheField name="Sector" numFmtId="0">
      <sharedItems containsBlank="1" count="4">
        <s v="Pollo"/>
        <s v="Cerdo"/>
        <s v="Pavo"/>
        <m/>
      </sharedItems>
    </cacheField>
    <cacheField name="Tipo de Venta" numFmtId="0">
      <sharedItems containsBlank="1" count="4">
        <s v="Directa"/>
        <s v="EERR"/>
        <s v="Sin asignar"/>
        <m/>
      </sharedItems>
    </cacheField>
    <cacheField name="Material" numFmtId="0">
      <sharedItems containsBlank="1"/>
    </cacheField>
    <cacheField name="Descripción" numFmtId="0">
      <sharedItems containsBlank="1" count="519">
        <s v="PO Molleja Mrps@ Cj 10k AS"/>
        <s v="PO Pta Espinaz@ Cj 10k AS"/>
        <s v="PO PchDeh &gt;170g NMr@ Cj 10k SP"/>
        <s v="PO Pch Piel@ Cj 20k AS"/>
        <s v="PO Ala Ctro NMr 4x5@ Bo Cj 20k AS"/>
        <s v="PO Ppa Esp 50 Pim@ Cj 20k AS"/>
        <s v="PO Ppa Esp@ 2 blo x 10k Cj AS"/>
        <s v="PO Corazón@ Bo Cj 18k AS"/>
        <s v="GA S/m@ Gr Cj bca AS"/>
        <s v="PO Ala Media B 4x10@ Cj 20k AS"/>
        <s v="PO Piel de pollo@ CJ As"/>
        <s v="PO Garra J@ Bo Cj 20k AS"/>
        <s v="PO Garra L A@ Bo Cj 20k AS"/>
        <s v="PO Garra L B@ Bo Cj 20k AS"/>
        <s v="PO Garra IQF@ Bo Cj AS"/>
        <s v="PO Ala Ctro Mr@ Fi Cj 18k AS"/>
        <s v="PO Ctre Mrps@ Bo 12x1k Cj AS"/>
        <s v="GA S/m@ Bo Cj AS"/>
        <s v="PO Pana S/Corazón@ Cj 20k AS"/>
        <s v="PO Piel @ Cj 20k AS MUESTRA SAG"/>
        <s v="PO Corazon@ Cj 18k AS"/>
        <s v="PO Ctro-Pta-Ala Choice@ Cj 20k AS"/>
        <s v="PO Pta Ala@ Cj 20k AS"/>
        <s v="PO Garra Economy@ Cj 20k AS"/>
        <s v="PO Ala Media Grado B@ Cj AS"/>
        <s v="PO Ctro Pta Ala@ Cj 20k AS"/>
        <s v="PO Ctro Pta Ala Choice@ Cj 20k AS"/>
        <s v="PO Garra Large B@ Cj 20k AS"/>
        <s v="PO Garra M B@ Cj 20k AS"/>
        <s v="PO Garra M A@ Bo Cj 20k AS"/>
        <s v="PO PchDeh Random@ Cj 10k AS"/>
        <s v="PO CDM 14% proteina@ Cj 20k AS"/>
        <s v="GA Garra G Large B@ Cj 20k AS"/>
        <s v="PO Ppa Esp Blo@ Bo Cj 20k AS"/>
        <s v="PO Garra Pla@ Cj 20k AS"/>
        <s v="PO Corazon@Pla Cj 19k"/>
        <s v="PO File 4x10 NMr SD@ CJ AS"/>
        <s v="PO Tru- Ctro Ala 4x10NMr@Bo Cj 20k SD"/>
        <s v="PO Ppa Esp@ 2 Blox10kg CJ AS SD"/>
        <s v="PO Pch Deh NMr@SD Cj 20kg AS"/>
        <s v="PO PchDeh 5oz 2x10 NMr@ Cj 9k AS"/>
        <s v="PO PchDeh 7oz 2x10 NMr@ Cj 9k AS"/>
        <s v="PO PchDeh 8oz 2x10 NMr@ Cj 9k AS"/>
        <s v="PO Pch Ent@ Cj 20k AS"/>
        <s v="PO PchDeh Random Mr Mex@ Cj 10k AS"/>
        <s v="PO Tru-Ctro Ala Mex@ Cj 9k AS"/>
        <s v="PO PchDeh NMr s/cal 4x10@ Cj 20k Am AS"/>
        <s v="PO PchDeh NMr@ Cj 20k AS"/>
        <s v="PO PchDeh &gt;170 NMr@ Cj 10k AS"/>
        <s v="PO PchDeh 4oz 2x10 NMr@ Cj 9k AS"/>
        <s v="PO PchDeh 4oz Mr@ Cj AS"/>
        <s v="PO PchDeh 5oz Mr@ Cj AS"/>
        <s v="PO PchDeh 6oz Mr@ Cj AS"/>
        <s v="PO PchDeh 7oz Mr@ Cj AS"/>
        <s v="PO PchDeh 8oz Mr@ Cj AS"/>
        <s v="PO PchDeh 9oz Mr@ Cj AS"/>
        <s v="PO PchDeh S/p/g/f &lt;140@ Fi Cj 20k AS"/>
        <s v="PO File s/t Mr@ Fi Cj 17k AS"/>
        <s v="PO Tru-Ctro Ala 60-80 Mr@ Fi Cj 20k AS"/>
        <s v="PO Tru Ala 8x5@ Fi Cj AS"/>
        <s v="PO File s/t 8x5 Mr@ Fi Cj AS"/>
        <s v="PO Tru Ctro Ala 60-80 8x5 Mr@ Fi Cj AS"/>
        <s v="PO PchDeh 8x5 Mr@ Fi Cj AS"/>
        <s v="PO Ala Ctro 8x5 Mr@ Cj 20k AS"/>
        <s v="PO File s/t 4x10 Mr@ Zi Cj 20k AS"/>
        <s v="PO Ala Ctro 4x10 Mr@ Zi Cj 20k AS"/>
        <s v="PO Tru-Ctro Ala 4x10 Mr@ Zi Cj AS"/>
        <s v="PO PchDeh 4x10 Mr@ Zi Cj 20k AS"/>
        <s v="PO Tru Ala Mex@ Cj 9k AS"/>
        <s v="PO Corazon@Bo 12k Cj AS"/>
        <s v="PO Tru-Ctro Ala 700g Mr@ Cj AS"/>
        <s v="PO Tru-Ctro Ala 4x10 Mr@ Cj AS"/>
        <s v="PO File s/t  RC´S 8x5@ Cj AS"/>
        <s v="PO Contre 8x5 estuche@Cj 20k AS"/>
        <s v="PO Pech c/h c/p Blo@ Cj 20k AS"/>
        <s v="PO Pana S/Corazon@ Cj 20k AS"/>
        <s v="PO PchDeh 4-10oz NMr@ Cj AS"/>
        <s v="PO Corazon@ Bo 19k Cj"/>
        <s v="PO Corazón@ Placa 19kg Cj AS"/>
        <s v="PO Pch Piel Pim 50 ppm@ Cj 14 AS"/>
        <s v="PO PchDeh Random Mr MEX@ Cj 20k AS"/>
        <s v="PO Tru Ala 4x10 Mr@ Zi Cj AS"/>
        <s v="PO Ala Media@ Cj 15k AS"/>
        <s v="GO Chu Ctro@ Fi Cj 20k AS"/>
        <s v="GO Lom Ctro 27 S/f@ Va Cj t-f AS"/>
        <s v="GO Lom Tecla@ Cj Lom Ctro JP"/>
        <s v="GO MM Loin L@ Cj 12k AP"/>
        <s v="GO Posta Negra 3P T@ Va Cj t-f JP"/>
        <s v="GO PpPal Pim@ Cj AP"/>
        <s v="GO Lom Tocino@ Cj 20k AS"/>
        <s v="GO Papda@ Cj t-f AS"/>
        <s v="GO Cue 20@ Cj 20k AS"/>
        <s v="GO Gord Lom Tocino@ Cj t-f AS"/>
        <s v="GO Cne Long@ Cj t-f AS"/>
        <s v="GO MM Loin S@ Fi Cj 12k AP"/>
        <s v="GO Lom Vet &gt;2.0@ Fi Cj Lom Vet AP"/>
        <s v="GO Lom Vet &lt;2.0@ Fi Cj AP"/>
        <s v="GO File C/cab@ Va Cj 10k AP"/>
        <s v="GO Panc Tec S/cue@ Fi Cj ch AP"/>
        <s v="GO Ganso C/asto 3P@ Va Cj t-f AP"/>
        <s v="GO Ganso C/asto C/abas S/g@ Va Cj JP"/>
        <s v="GO Posta Rosada 3P@ Va Cj t-f AP"/>
        <s v="GO Lom Tec@ Va Cj Lom Ctro AP"/>
        <s v="GO MM Loin D@ Fi Cj 12k AP"/>
        <s v="GO File N@ Va Cj File AP"/>
        <s v="GO Panc Tec C/cue@ Fi Cj Panc AP"/>
        <s v="GO Panc S/tec/cue I@ Fi Cj Panc 4s AP"/>
        <s v="GO Lom Vet S/g@ Va Cj ch AP"/>
        <s v="GO Malaya Japon@ Va Cj JP"/>
        <s v="GO Panc S/tec N@ Fi Cj 20k AP"/>
        <s v="GO Recto@ Cj File AP"/>
        <s v="GO Lom Ctro 27@ Cj 20k AS"/>
        <s v="GO Lom Vet@ Cj 12k AK"/>
        <s v="GO Lom Vet@ Cj 12k TJ"/>
        <s v="GO Cos 79@ Bo Cj 20k AS"/>
        <s v="GO Panc Tecl Nor@ Cj 20k AS"/>
        <s v="GO Panc C/cue@ Cj Panc 230 TJ"/>
        <s v="GO Panc C/cue@ Cj Panc 230 AK"/>
        <s v="GO Panc Lam 2.5mm@ Cj ch AP"/>
        <s v="GO Pna Nor@ Bo Cj 20k AS"/>
        <s v="GO Grasa Forro Pna Limp@ Cj 20k AS"/>
        <s v="GO PpPna 59@ Fi Cj 20k AS"/>
        <s v="GO PpPna 47@ Cj 20k AS"/>
        <s v="GO Ganso S/g S/abst DA@ Cj 12k AP"/>
        <s v="GO Asiento C/g DA@ Cj 12k JP"/>
        <s v="GO Papda K@ Cj 20k AK"/>
        <s v="GO Gord rebaje@ Bo Cj 20k AS"/>
        <s v="GO Cue Papda CP@ Cj 20k bca AS"/>
        <s v="GO PernilM C/M@ Cj 15k AK"/>
        <s v="GO PernilM C/M@ Cj 15k TJ"/>
        <s v="GO Gord chic@ Cj 20k AS"/>
        <s v="GO Triming 80/20@ Cj 20k AS"/>
        <s v="GO Triming 70/30@ Cj 20k AS"/>
        <s v="GO Gord Esp@ Cj 20k AS"/>
        <s v="GO Triming 85/15@ Cj t-f 20k AS"/>
        <s v="GO Corazón Partido@ Cj t-f 20k AS"/>
        <s v="GO Pulmon@ Cj 20k bca AS"/>
        <s v="GO Pana S/Corazón@ Cj 20k AS"/>
        <s v="GO Epiplón@ Cj 20k AS"/>
        <s v="GO Estómago Pouch@ 20k bca AS"/>
        <s v="GO Tráquea@ Cj Lom Ctro AP"/>
        <s v="GO Tira Hso Ctro@ Cj 20k TJ"/>
        <s v="GO Tira Hso Ctro@ Cj 20k AK"/>
        <s v="GO Hso Cogote@ Bo Cj 20k TJ"/>
        <s v="GO Hso Cogote@ Bo Cj 20k AK"/>
        <s v="GO Hso Pecho@ Cj Lom Vet TJ"/>
        <s v="GO Cue Back@ Cj 20k t-f AS"/>
        <s v="GO Hso Pecho@ Cj 10k AS"/>
        <s v="GO Lom Tocino@ Bo Cj AS"/>
        <s v="GO Cue granel Esp CC@ Cj 20k AS"/>
        <s v="GO Gord Lom Tocino@ Cj 20k AS"/>
        <s v="GO PernilM@ Cj 20k AK"/>
        <s v="GO Panc Mit@ Va Cj 20k AP"/>
        <s v="GO Triming 85/15@ Cj 20k AS"/>
        <s v="GO MM Loin L (MC4-5)@ Fi Cj ch JP"/>
        <s v="GO File C/cab@ IWP Cj 10k SC"/>
        <s v="GO BB Ribs 20-24 Oz@ Cj 10k AS"/>
        <s v="GO BB Ribs 24 oz@ Cj 10k AS"/>
        <s v="GO File C/cab@ Cj 5k AS"/>
        <s v="GO Panc# Cj 10k AK"/>
        <s v="GO Pecho S/cue K@ Cj 20k TJ"/>
        <s v="GO Pecho S/cue K@ Cj 20k AK"/>
        <s v="GO PernilM@ Cj 20k AS"/>
        <s v="GO Patas@ Cj 20k AS"/>
        <s v="GO Patas B@ Cj 20k AS"/>
        <s v="GO Cue Papda CP@ Cj 20k AS"/>
        <s v="GO Reco 70/30 @ Cj 20k AS"/>
        <s v="GO PpPal 77@ Cj 20k AS"/>
        <s v="GO BB Ribs Grd B@ Fi Cj 20k AS"/>
        <s v="GO Mantec@ Cj 20k AS"/>
        <s v="GO Sternum Bones@ Bo Cj 10k AS"/>
        <s v="GO Pecho S/cue K@ Cj 20k AS"/>
        <s v="GO PernilM C/M@ Cj 20k AS"/>
        <s v="GO Plancha Rebaje Ent@ Cj 20k AS"/>
        <s v="GO PernilP@ Bo Cj 20k AS"/>
        <s v="GO Resto Tira Hso Ctro@ Bo Cj 20k AS"/>
        <s v="GO Forro Pal@ Cj 20k AS"/>
        <s v="GO Pna Forro@ Cj 20k AS"/>
        <s v="GO Lom Tocino@ Bo Cj 20k AS"/>
        <s v="GO Grasa Forro Pna Limp@ Bo Cj AS"/>
        <s v="GO Malaya Japon@ Vp Fi Cj 20k AP"/>
        <s v="GO Malaya 5-6mm@ Bo Cj 9k AS"/>
        <s v="GO PernilM B@ Bo Cj 20k AS"/>
        <s v="GO CC Loin T@ Fi Cj AP"/>
        <s v="GO CC Loin L (S/T)@ Fi Cj AP"/>
        <s v="GO MM Loin LL (29-32 VP)@ Bo Cj AP"/>
        <s v="GO Panc S/tec SP@ Fi Cj AP"/>
        <s v="GO Reco 60/40 @ Cj 20k AS"/>
        <s v="GO Resto Tira Hso@ Fi Cj 10k AS"/>
        <s v="GO Gord Esp@ Bo Cj 10k AS"/>
        <s v="GO BB Ribs Grd B@ Fi Cj 10k AS"/>
        <s v="GO Cue 20@ Bo Cj 20k AS"/>
        <s v="GO Patas B@ Bo Cj 20 k AS"/>
        <s v="GO Tripa s/Cal# Bidon AS"/>
        <s v="GO Caz Ent@ Bo Cj 10k AS"/>
        <s v="GO Cue granel@ Bo Cj 20k AS"/>
        <s v="GO Lom Ctro S/Tecla(OY)Mit@ Cj Tf 20k AP"/>
        <s v="GO Lom Vet Mit@ 4 Bo Cj 10k AP"/>
        <s v="GO Reco 20/80 @ Cj 20k AS"/>
        <s v="GO BB Ribs 24-28 Oz@ Cj 10k AS"/>
        <s v="GO CC Loin L (S/T) 45@ Fi Cj AP"/>
        <s v="GO Lom Vet 2 a 2,3k@ Fi Verd Cj AP"/>
        <s v="GO Recto Tubo Crud@ Cj 10k AS"/>
        <s v="GO Platead Lom TF@ Cj 10k AK (TS)"/>
        <s v="GO Hso Escapula@ Cj 15kg AS"/>
        <s v="GO Triming 90/10@ Cj 20k AS"/>
        <s v="GO CC Loin L (S/T) (DF)@ Fi Cj AP"/>
        <s v="GO PpPna 57@ Bo Cj AS"/>
        <s v="GO Manos@ Cj 10k AS"/>
        <s v="GO Tripa Calib 30/32# Bo Bidon AS"/>
        <s v="GO Tripa Calib 32/35# Bo Bidon AS"/>
        <s v="GO Tripa Calib 35/38# Bo Bidon AS"/>
        <s v="GO Tripa Calib 38/40# Bo Bidon AS"/>
        <s v="GO Cne Falda Pan@ CJ 20k AS"/>
        <s v="GO Pal Nor@ Cj 20k AS"/>
        <s v="GO Grasa Forro Pal@ Cj 20k AS"/>
        <s v="GO Reco 10/90 @ Cj 20k AS"/>
        <s v="GO Hso Pecho@ Cj 10k AP"/>
        <s v="GO Panc S/cue@ Cj Panc TJ"/>
        <s v="GO Panc S/cue@ Cj Panc AK"/>
        <s v="GO Panc Tec S/Cue L@ Fi CJ Ch AP"/>
        <s v="GO MM LOIN S VP@ Cj 10k AP"/>
        <s v="GO Gord Rebaje@ Cj 20k AS"/>
        <s v="GO Panc S/cue Hem@ Cj Panc TJ AS"/>
        <s v="GO File C/cab 6x1@ VP Cj AP"/>
        <s v="GO Lom Ctro@ Cj 16k AS"/>
        <s v="GO Lom Vet Mad@ Cj 8,5k TJ"/>
        <s v="GO Panc S/cue Mad@ Cj 16,4k Panc TJ"/>
        <s v="GO Lom Tocino@ Bo Cj 20k AP"/>
        <s v="GO Panc Tec S/cue VP@ Cj ch AP"/>
        <s v="GO Visual Triming@ Cj 20k AS"/>
        <s v="GO Forro Pal@ Bo Cj 20k AS"/>
        <s v="GO Belly Strip@ Cj 20k AS"/>
        <s v="GO Panc S/cue@ Cj Panc 16k AS"/>
        <s v="GO Lom Vet@ Cj 8k AS"/>
        <s v="GO Lom Vet L@ Fi Cj Lom Vet AP"/>
        <s v="GO Lom Vet M@ Fi Cj Lom Vet AP"/>
        <s v="GO Panc S/cue S/h@ Cj Panc 16k AS"/>
        <s v="GO Pna Forro@ Bo Cj 20k AS"/>
        <s v="GO Grasa Forro Pna Limp@ Bo Cj 20k AS"/>
        <s v="GO Lom Vet &gt;2.0@ Fi Cj 8k AP"/>
        <s v="GO Pech S/Cue@ Vp Cj AS"/>
        <s v="GO Cne Falda Panc@ Bo Cj AP"/>
        <s v="GO Grasa Chaleco@ Cj 10k AS"/>
        <s v="GO CC Loin LL@ Bo Cj Lom Mad AP"/>
        <s v="GO Pulmon@ Cj 20k AS"/>
        <s v="GO File C/cab@Cj 20k AS"/>
        <s v="GO Corazón Partido@ Cj 10k AS"/>
        <s v="Cue granel Esp CC@ Cj 20k AS"/>
        <s v="GO Resto Tira Hso@ Cj 20k AS"/>
        <s v="GO Lom Vet 44@ Fi Cj 20k AS"/>
        <s v="GO Hso Pecho@ Cj 10k US AS"/>
        <s v="GO Pna Nor@ Cj 20k AS"/>
        <s v="GO PpPal 77@ Bo Cj 20k AS"/>
        <s v="GO Papda@ Bo Cj 20k AS"/>
        <s v="GO Chu Ctro@ Fi Cj 20k US"/>
        <s v="GO Triming 80/20@ Bo c/f Cj 20k AS"/>
        <s v="GO Estómago Crud@ Bo Cj 20k AS"/>
        <s v="GO Gord Esp@ Bo Cj AS"/>
        <s v="GO Pecho Belly S/p@ Vp Cj AS"/>
        <s v="GO Pecho Belly C/Hso pec@ Vp Cj AS"/>
        <s v="GO Grasa Desp Papda@ Cj 20k AS"/>
        <s v="GO Hso femur@ Cj 20k AS"/>
        <s v="GO PpPna 59@ Cj 20k AS"/>
        <s v="GO Manos B@ Cj 20k AS"/>
        <s v="GO Cab Part@ Cj 20k AS"/>
        <s v="GO Hso Cogote@ Cj 20k AS"/>
        <s v="GO Tira Hso Ctro@ Cj 20k AS"/>
        <s v="GO Hso húmer@ Bo Cj 20k AS"/>
        <s v="GO Lom Ctro 27@ Fi Cj 20k AS"/>
        <s v="GO MM Loin L@ Cj 15k AS"/>
        <s v="GO MM Loin S@ Fi Cj 15k AS"/>
        <s v="GO Panc Lam 3mm@ Cj 10k AS"/>
        <s v="GO Pta Cos 3h@ Bo Cj 10k AS"/>
        <s v="GO PpPal pimentada@ Cj 20k AS"/>
        <s v="GO Cue Back@ Cj 20k bca AS"/>
        <s v="GO Recto@ Cj 10k AS"/>
        <s v="GO Lengua@ Fi Cj 10k AS"/>
        <s v="GO Cola Nor@ Fi Cj 10k AS"/>
        <s v="GO Reco 80/20 @ Cj 20k AS"/>
        <s v="GO Solomillo@ Bo Cj 20k AS"/>
        <s v="GO Hso Costilla@ Cj 18k AS"/>
        <s v="GO Lom Tec@ Va Cj 20k AS"/>
        <s v="GO Plancha c/Cuero@ Cj 20k AS"/>
        <s v="GO Ganso C/asiento@ Bol Cj 14k AS"/>
        <s v="GO Posta Negra D@ Cj AS"/>
        <s v="GO Posta Rosada@ Cj AS"/>
        <s v="GO Ppa Pna Heinz@ Bo Cj 20k AS"/>
        <s v="GO Cartilag Lom@ Cj 10k AS"/>
        <s v="GO Lom Vet 44@ Bo Cj 20k AS"/>
        <s v="GO Cab Ent@ Cj 20k AS"/>
        <s v="GO Triming 60/40@ Bo Cj AS"/>
        <s v="GO Chu Vet Repas@ Fi Cj AS"/>
        <s v="GO Malaya Japon@ Vp Fi Cj 5k AS"/>
        <s v="GO Pancreas@ Bo Cj AS"/>
        <s v="GO Tail end Cort@ Fi Cj AS"/>
        <s v="GO Lom Vet Lam@ Cj AS"/>
        <s v="GO PpPal 77@ Bo Cj AS"/>
        <s v="GO Mixto Hso@ Bo Cj 10k AS"/>
        <s v="GO Ganso C/asto S/g 3P@ Bo Cj AS"/>
        <s v="GO Pta Tráquea@ Fi Cj 8k AS"/>
        <s v="GO Reco 85/15 @ Cj 20k AS"/>
        <s v="GO Chu Vet Repas@ Bo Cj 21k AS"/>
        <s v="GO PpPna 59@ Bo Cj 24k AS"/>
        <s v="GO Panc Tec C/cue@ Fi Cj Panc AS"/>
        <s v="GO Hso femur@ Cj 20k AS AA"/>
        <s v="GO MM Loin LL@ Fi Cj 12k AA"/>
        <s v="GO Panc Tecla SCue@ 4 Bo Cj 20kg AS"/>
        <s v="GO Panc Tec S/cue Mad@ Va Cj AS"/>
        <s v="GO Malaya 5-6mm@ Vp Cj AS"/>
        <s v="GO Panc S/tec N @ Fi Cj AS"/>
        <s v="GO Hso Coxal@ Cj 15kg AS"/>
        <s v="GO Cab Bca Ent S/L@ Cj 20k AS"/>
        <s v="GO Cab Roj Ent S/L@ Cj 20k AS"/>
        <s v="GO PpPal Pim@ Cj 17.5k AS"/>
        <s v="GO PpPal 1P Ex@ Cj 14k AS"/>
        <s v="GO PernilM 1,3 kg up@ Cj 20k AS"/>
        <s v="GO Gord Esp@ 20kg AA"/>
        <s v="GO PpPal Pim@ 100g AS"/>
        <s v="GO PpPal 1P@ 100g  AS"/>
        <s v="GO Desp Forro Pal@ MUESTRA Cj 20k AS"/>
        <s v="GO Tiras Lom Vet@ MUESTRA Cj 20k AS"/>
        <s v="GO Lom Vet L@ VP Cj Lom Vet Mad AP"/>
        <s v="GO PpPna 57@ MUESTRA Bo Cj AS"/>
        <s v="GO Panc S/tec L @ Fi Cj AS"/>
        <s v="GO Panc S/tec M @ Fi Cj AS"/>
        <s v="GO Lom Vet M@ Cj 9k AS"/>
        <s v="GO Lom Vet L@ Cj 11k AS"/>
        <s v="GO Pan Tec S/cuero M@ Cj 17k AS"/>
        <s v="GO Pan Tec S/cuero L@ Cj 19k AS"/>
        <s v="GO BB Ribs 640g@ Cj 16k AS"/>
        <s v="GO Riñon Ent@ Bo Cj 10k AS"/>
        <s v="GO Lom Tocino @ Bo Cj 20k AS"/>
        <s v="GO Lom Tocino@ Cj 20k AA"/>
        <s v="GO Pta Cost@ Bo Cj 20k AS"/>
        <s v="GO PernilM 1 kg down@ Cj 20k AS"/>
        <s v="GO PernilM 1-1.3 kg@ Cj 20k AS"/>
        <s v="GO Chu Ctro@ Cj AS"/>
        <s v="GO MM LOIN S VP@ Cj 10k AS"/>
        <s v="GO Panc Tec /C cue S/H@ Cj 20k AS"/>
        <s v="GO Lom Vet 44@ Fi Cj 18k AS"/>
        <s v="GO Lom Centro@ Cj 16k AS"/>
        <s v="GO BB Ribs@ Cj 16k AS"/>
        <s v="GO Cordon Lom@ Bo Cj 20k AS"/>
        <s v="GO MM Loin LL VP@ Cj 20k AA"/>
        <s v="GO Lom Vet@ Cj 9k AS"/>
        <s v="GO Reco 90/10 @ Cj 20k AS"/>
        <s v="GO Pna S/Hso C/Cue@ Cj 20k AS"/>
        <s v="GO Pal S/Hso C/Cue@ Cj 20k AS"/>
        <s v="GO Platead@ Fi Cj 20k AS"/>
        <s v="GO Lom Tocin@ Cj 20k AS"/>
        <s v="GO Pana s/Corazon@ Bo Cj 20k AS"/>
        <s v="GO Panc Lam 2.5mm@ Cj 5k AS"/>
        <s v="GO Reco 60/40 Panc@ Bo Cj 20k AS"/>
        <s v="GO Pta Cos 2h@ Bo Cj 10k AS"/>
        <s v="GO Posta Negra@ Va Cj 20k"/>
        <s v="GO Ganso S/g S/abst @ Va Cj 12k"/>
        <s v="GO Hso tibia @ Cj 20k AS"/>
        <s v="GO Hso Costilla 4x 5kg @ Cj 20k AS"/>
        <s v="GO Reco 80/20 @ Bo Cj 20k AS"/>
        <s v="GO Reco 90/10 @ Bo Cj 20k AS"/>
        <s v="PV Tru Larg@ Bo Cj 15k AS"/>
        <s v="PV Piel Tru@ Bo Cj SO"/>
        <s v="PV Cog MA 15 kg@ Bo Cj 15k SO"/>
        <s v="PV Tru Ala@ Ex Bo Cj AS"/>
        <s v="PV Rabadilla@ Bo Cj 10K AS"/>
        <s v="PV Corazón@ Blo 10k Cj AS"/>
        <s v="PV Tru Larg MA@ Bo Cj SO"/>
        <s v="PV TruDeh Cort S/h S/p@ Bo Cj AS"/>
        <s v="PV Cog MA@ Bo Cj 10k AS"/>
        <s v="PV PchDeh S/p c/f MA@ Cj 15k AS"/>
        <s v="PV Piel Tru@ Bo Cj AS"/>
        <s v="PV Cab Ent MA@ Cj 15k AS"/>
        <s v="PV Pch Ent c/p s/m@ Bo Cj 20k AS"/>
        <s v="PV Ctro Pta Ala 30 Lb@ Bo Cj SO"/>
        <s v="Pv PchDeh S/p@ Jp SO"/>
        <s v="PV Pch MA 8% 14-16 Lb@ Bo Cj 20k SO"/>
        <s v="PV PchDeh@ Blo Cj 15k SO"/>
        <s v="PV Pch MA 15% 14-16 Lb@ Bo Cj 20k SO"/>
        <s v="PV Triming Pch@ Cj 40 Lbs SO"/>
        <s v="PV Pch MA 8% 16-18 Lb@ Bo Cj 15k SO"/>
        <s v="PV PchDeh S/p@ Bo Cj 20k SO"/>
        <s v="PV Garra B MA@ Bo Cj 15k SO"/>
        <s v="PV Garra B HE@ Bo Cj 15k SO"/>
        <s v="PV PchDeh Mrps C/piel @ Cj 18k AS"/>
        <s v="PV Pech USA 10 - 12 LB@ Bo Hor Cj 11k SO"/>
        <s v="PV File s/t@ Bo Cj 18k SO"/>
        <s v="PV PechDeh S/p@ Bo Cj 20k SO"/>
        <s v="PV Ctro Pta Ala B MA@ Bo Cj SO"/>
        <s v="PV TruDeh Cort s/h S/p @ Cj AS"/>
        <s v="PV Garra A MA@ Bo Cj 15k AS"/>
        <s v="PV Ctro Pta Ala@ Bo Cj 15k AS"/>
        <s v="PV Cog S/piel MA@ Bo Cj 15k AS"/>
        <s v="PV Corazon s/a@Blo 15Kg Jp SO"/>
        <s v="PV CONTRE S/m @Blo 15Kg Jp SO"/>
        <s v="PV Cog MA 30Lb@ Bo Cj 15k SO"/>
        <s v="PV MA Tru Lar@ Bo Cj 16k AS"/>
        <s v="PV Higad 40Lb@ Bo Cj 18k SO"/>
        <s v="PV Corazn @ Bo Cj 15K AS"/>
        <s v="PV Pch Filete 1 kg @Bo CJ 14Kg AS"/>
        <s v="PV Pech USA 12-15 LB @BO Hor Cj 15k AS"/>
        <s v="PV Pch MA 8% 18-20 Lb@ Bo Cj 20k AS"/>
        <s v="PV Pch MA 15% 16-18 Lb@ Bo Cj 20k AS"/>
        <s v="PV Pch MA 15% 18-20 Lb@ Bo Cj 20k AS"/>
        <s v="PV Contre@ Ex Bo Cj 10k SO"/>
        <s v="PO Ctro-Pta-Ala@ Cj 20k AS"/>
        <s v="PO Pana S/cora blo@Cj 20kg AS"/>
        <s v="PO Ppa Esp@ Bo Cj 20k AS"/>
        <s v="PO Ala Ctro NMr IQF@ Cj 20k AS"/>
        <s v="PO File s/t 8x5 Mr@ Cj AS"/>
        <s v="PO Corazon part@Blo 19 kg"/>
        <s v="GO PpPna 54@ Cj 20k AS"/>
        <s v="GO Trip Calib Tub 35/39 Azul# Bidon AS"/>
        <s v="GO Trip Calib Tub 37/40 Azul# Cj AS"/>
        <s v="GO Lom Tecla VP@ Cj Lom Ctro"/>
        <s v="Lom Vet &gt;2.0@ VP Cj Lom Vet AP"/>
        <s v="GO Panc S/tec L @VP Cj AP"/>
        <s v="GO Panc Tec S/cue@ R VP Cj ch AP"/>
        <s v="GO Diafrag@ Va Cj 8k AS"/>
        <s v="GO Lengua Japon@ Cj 10k AS"/>
        <s v="GO CC Loin L S/Tec@ Fi Cj 16k AS"/>
        <s v="PV TruDeh Cort S/p@ Bo Cj  SO"/>
        <s v="PV MA Tru Lar@ Bo Cj 15k AS"/>
        <s v="PV Fil C/ten MA NMr@ Cj 15 kg AS"/>
        <s v="PV Contre@ Bo Cj 10k AS"/>
        <s v="PO PchDeh 6oz 2x10 NMr@ Cj 9k AS"/>
        <s v="PO Tru-Ctro Ala 4x10 Mr@ Muestra SAG"/>
        <s v="PO PchDeh 700g IQF Mr@ Cj AS"/>
        <s v="PO File s/t 700g Mr@ Cj AS"/>
        <s v="PO Nudillo @ Cj 20Kg AS"/>
        <s v="GO Tripa Sal Cal 38-40 Ex# Bidon AS"/>
        <s v="GO Triming Panc@ Cj 20k AS"/>
        <s v="GO Cue Granel Esp CC@Cj 20k AS"/>
        <s v="GO Papda C/Cue granel@ Bo Cj AS"/>
        <s v="HE Hso PernilP# Bo Cj 18k SC"/>
        <s v="GO BB Ribs 20-24 Oz@Cj 10K AS"/>
        <s v="GO  BB Ribs 24 oz@MUESTRA SAG"/>
        <s v="GO Pan Tec S/cuero L@ Cj 19k AS (MU)"/>
        <s v="GO Trip Calib Tub 35-39# Bidon AS"/>
        <s v="GO Triming 60/40@ Bo Cj 20k AS"/>
        <s v="GO Riñón Ent@ Bo Cj 20k AS"/>
        <s v="PV Tru Ala@ Ex blo Cj 15k SO"/>
        <s v="PV PchDeh S/p S/f@ Bo Cj 15k SO"/>
        <s v="PV PchDeh S/p c/f MA@ Bo Cj 16k SO"/>
        <s v="PV PchDeh Mrps C/piel@ Cj 18k AS"/>
        <s v="PV PchDeh c/p@ Cj 17,5k AS"/>
        <s v="PV PchDeh S/p S/ten C/f@ Cj 20k AS"/>
        <s v="PV Osob@ Cj 14k AS"/>
        <s v="PV Pta Ala MA@ Bo Cj AS"/>
        <s v="PV PchDeh S/p HE@ Blo Jp SO"/>
        <s v="PV PchDeh@ Bo Cj 20k SO"/>
        <s v="PV TruDeh Cort Sp Heinz@ Blo Cj 15 kg SO"/>
        <s v="PV TruDeh Cort@ Bo Cj SO"/>
        <s v="PO Corazón@ Bo 20k Cj SP"/>
        <s v="PO File Mex@ Cj 9k AS"/>
        <s v="PO TrDeh@ Bo Cj 12k AS"/>
        <s v="PO Ctre Mrps@ Cj 12k AS"/>
        <s v="PO PchDeh 6oz 2x10 Mr@ Cj 20k AS"/>
        <s v="PO Ala Media 1k@ Cj 20k AS"/>
        <s v="PO Pta Espinazo USA@ cj 10k AS Muestra"/>
        <s v="PO CDM 14% Prot@ Cj 20kg Muestra"/>
        <s v="PO Tru Crto Desh Sp Mr@ MUESTRA SAG"/>
        <s v="PO PchDeh R Mr@ Bo Cj 20k AS"/>
        <s v="PO Pech Cartilago@ Cj 10k MUESTRA"/>
        <s v="PO Pana c/corazon@2 Blox10k Cj MUESTRA"/>
        <s v="PO Piel@ Cj 15Kg AS"/>
        <s v="PO Tru-Ala 8x5 Mr IQF@Cj AS MUESTRA SAG"/>
        <s v="GO Estómago Pouch@ Bo Cj 10k AS"/>
        <s v="GO Cuarto Delant @ COM Cj AS"/>
        <s v="GO Cuarto Trasero @ COM Cj AS"/>
        <s v="GO Manos @ COM Cj 20k AS"/>
        <s v="GO Mantec @ COM Cj AS"/>
        <s v="GO Patas @ COM Cj 20k AS"/>
        <s v="GO Cab Ent @ COM Cj 20k AS"/>
        <s v="GO Cuarto Central @ COM Cj AS"/>
        <s v="GO CC Loin L@ Fi Cj Lom Ctro AS"/>
        <s v="GO Lom Tecla@ Cj 18k AS"/>
        <s v="GO Lom Vet@ Cj Muestra SAG"/>
        <s v="GO Pp Pna USA@ Cj Muestra SAG"/>
        <s v="GO Rosada@ Va Cj 20k"/>
        <s v="GO PernilM 1 kg down@ Cj 10k AS"/>
        <s v="GO Útero @ Bo Cj 20k AS"/>
        <s v="GO Triming 60/40@ Cj 20k AS"/>
        <s v=" GO Triming 80/20@ Bo c/f Cj 20k AS"/>
        <s v="PV Muestra Piel Tru Cor@ Bo Cj 15k AS"/>
        <s v="PV Pta Ala@ Blo Jp SO"/>
        <s v="PV Pch MA 8% 12-14 Lb@ Bo Cj 20k SO"/>
        <s v="PV Pech USA 8 - 10 LB@ Bo Hor Cj 11k SO"/>
        <s v="PV Corazon@ Bo 15x1k Cj SO"/>
        <s v="PV Corazon@ 20k Cj SO"/>
        <s v="PV Costill MA Mr@ Bo Cj 20k AS"/>
        <s v="PV PDM @ Bo Cj 15k AS"/>
        <s v="PO Garra Lag@Cj 20 kg Muestra"/>
        <s v="PO Corazón@ Placa Cj 19kg SD"/>
        <s v="PO Pch Piel@CF Cj 18 k"/>
        <s v="PO Tru-Ctro Ala 60-80 4x10 NMr@ Cj20k AS"/>
        <s v="PO Tru Ala 4x10 NMr@ Bo Cj 20k AS"/>
        <s v="PO Pech c/h c/p Blo Mex@ Cj 20k AS"/>
        <s v="GO Tripa Calib 40/42# Bo Bin AS"/>
        <s v="GO Pna S/Hso C/Cue F@ Cj 20k AS"/>
        <s v="PV Hígad@ Bo Cj 15k SO"/>
        <s v="PV Tru Larg He@ Ex Bo Cj 15K AS"/>
        <s v="PV Garra A HE@ Bo Cj 15k SO"/>
        <s v="PV Higa Indus@ Bo Jp 600k AS"/>
        <s v="8888888"/>
        <s v="PO Ala Puch Mex@ Cj 10k AS"/>
        <s v="GO Triming Lom@ Cj 20k AS"/>
        <s v="GO Cordon Lom@ CJ 20k AS"/>
        <s v="GO Estomago Pouch@ 20k AS"/>
        <s v="GO Lom Tocino S/cue@ Cj 20k AS"/>
        <s v="PV TruDeh Cort S/p@ Jp SO"/>
        <s v="PV Pch Ent MA 15%  10-12 Lb@ Bo Cj SO"/>
        <s v="PV Pch Ent MA 15%  12-14 Lb@ Bo Cj SO"/>
        <s v="PV Tru Cor C/p NMr@ Bo Cj 15k AS"/>
        <s v="PV Tru Lar MA Mr@ LP 15k AS"/>
        <m/>
        <s v="PO PchDeh 5,5-8.5oz NMr@ Cj AS" u="1"/>
        <s v="GO PpPna 54@ MUESTRA Cj 20k AS" u="1"/>
        <s v="PO TrDeh S/p 15k NMr@ MUESTRA SAG" u="1"/>
      </sharedItems>
    </cacheField>
    <cacheField name="Nivel 2" numFmtId="0">
      <sharedItems containsBlank="1"/>
    </cacheField>
    <cacheField name="Nivel 3" numFmtId="0">
      <sharedItems containsBlank="1"/>
    </cacheField>
    <cacheField name="Oficina de ventas" numFmtId="0">
      <sharedItems containsBlank="1" count="11">
        <s v="Agro Sudamerica"/>
        <s v="Africa"/>
        <s v="Agrosuper Shanghai"/>
        <s v="Agrosuper Brasil"/>
        <s v="Agrosuper Asia"/>
        <s v="Agro America"/>
        <s v="Agro Mexico"/>
        <s v="Agro Europa"/>
        <s v="Andes Asia"/>
        <s v="Exportacion Directa"/>
        <m/>
      </sharedItems>
    </cacheField>
    <cacheField name="Stock IN _x000a_   Inicial_x000a_    [KG]" numFmtId="0">
      <sharedItems containsString="0" containsBlank="1" containsNumber="1" containsInteger="1" minValue="-548139" maxValue="193834"/>
    </cacheField>
    <cacheField name=" RV Inicial _x000a_Producción_x000a_    [KG]" numFmtId="0">
      <sharedItems containsString="0" containsBlank="1" containsNumber="1" containsInteger="1" minValue="-448" maxValue="1481192"/>
    </cacheField>
    <cacheField name="RV Inicial _x000a_   Venta_x000a_    [KG]" numFmtId="0">
      <sharedItems containsString="0" containsBlank="1" containsNumber="1" containsInteger="1" minValue="0" maxValue="1440000"/>
    </cacheField>
    <cacheField name="Stock IN _x000a_   Final_x000a_   [KG]" numFmtId="0">
      <sharedItems containsString="0" containsBlank="1" containsNumber="1" containsInteger="1" minValue="-548139" maxValue="203497"/>
    </cacheField>
    <cacheField name="  RV Final_x000a_Producción_x000a_    [KG]" numFmtId="0">
      <sharedItems containsString="0" containsBlank="1" containsNumber="1" containsInteger="1" minValue="-25000" maxValue="1457192"/>
    </cacheField>
    <cacheField name="RV Final _x000a_ Venta_x000a_  [KG]" numFmtId="0">
      <sharedItems containsString="0" containsBlank="1" containsNumber="1" containsInteger="1" minValue="-791" maxValue="1416000"/>
    </cacheField>
    <cacheField name="  Pedidos _x000a_Ingresados_x000a_    [KG]" numFmtId="0">
      <sharedItems containsString="0" containsBlank="1" containsNumber="1" minValue="0.1" maxValue="1424600"/>
    </cacheField>
    <cacheField name="    Plan _x000a_Producción _x000a_    [KG]" numFmtId="0">
      <sharedItems containsString="0" containsBlank="1" containsNumber="1" minValue="4.7880000000000003" maxValue="1505191.355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20.499119444445" createdVersion="8" refreshedVersion="8" minRefreshableVersion="3" recordCount="5062" xr:uid="{CC7FB46B-ADF3-4ABB-BA21-A001D34B9599}">
  <cacheSource type="worksheet">
    <worksheetSource ref="A4:T5066" sheet="Base RV Volumen"/>
  </cacheSource>
  <cacheFields count="20">
    <cacheField name="SKU" numFmtId="0">
      <sharedItems containsSemiMixedTypes="0" containsString="0" containsNumber="1" containsInteger="1" minValue="1010877" maxValue="8888888"/>
    </cacheField>
    <cacheField name="Mes/Año natural" numFmtId="0">
      <sharedItems count="6">
        <s v="01.2022"/>
        <s v="02.2022"/>
        <s v="03.2022"/>
        <s v="04.2022"/>
        <s v="05.2022"/>
        <s v="06.2022"/>
      </sharedItems>
    </cacheField>
    <cacheField name="Sector" numFmtId="0">
      <sharedItems count="3">
        <s v="Pollo"/>
        <s v="Cerdo"/>
        <s v="Pavo"/>
      </sharedItems>
    </cacheField>
    <cacheField name="Tipo de Venta" numFmtId="0">
      <sharedItems count="3">
        <s v="Directa"/>
        <s v="EERR"/>
        <s v="Sin asignar"/>
      </sharedItems>
    </cacheField>
    <cacheField name="Material" numFmtId="0">
      <sharedItems/>
    </cacheField>
    <cacheField name="Descripción" numFmtId="0">
      <sharedItems/>
    </cacheField>
    <cacheField name="Nivel 2" numFmtId="0">
      <sharedItems/>
    </cacheField>
    <cacheField name="Nivel 3" numFmtId="0">
      <sharedItems/>
    </cacheField>
    <cacheField name="Oficina de ventas" numFmtId="0">
      <sharedItems count="10">
        <s v="Agro Sudamerica"/>
        <s v="Africa"/>
        <s v="Agrosuper Shanghai"/>
        <s v="Agrosuper Brasil"/>
        <s v="Agrosuper Asia"/>
        <s v="Agro America"/>
        <s v="Agro Mexico"/>
        <s v="Agro Europa"/>
        <s v="Andes Asia"/>
        <s v="Exportacion Directa"/>
      </sharedItems>
    </cacheField>
    <cacheField name="Stock IN _x000a_   Inicial_x000a_    [KG]" numFmtId="37">
      <sharedItems containsString="0" containsBlank="1" containsNumber="1" containsInteger="1" minValue="-548139" maxValue="193834"/>
    </cacheField>
    <cacheField name=" RV Inicial _x000a_Producción_x000a_    [KG]" numFmtId="37">
      <sharedItems containsString="0" containsBlank="1" containsNumber="1" containsInteger="1" minValue="-448" maxValue="1481192"/>
    </cacheField>
    <cacheField name="RV Inicial _x000a_   Venta_x000a_    [KG]" numFmtId="37">
      <sharedItems containsString="0" containsBlank="1" containsNumber="1" containsInteger="1" minValue="0" maxValue="1440000"/>
    </cacheField>
    <cacheField name="Stock IN _x000a_   Final_x000a_   [KG]" numFmtId="37">
      <sharedItems containsString="0" containsBlank="1" containsNumber="1" containsInteger="1" minValue="-548139" maxValue="203497"/>
    </cacheField>
    <cacheField name="  RV Final_x000a_Producción_x000a_    [KG]" numFmtId="37">
      <sharedItems containsString="0" containsBlank="1" containsNumber="1" containsInteger="1" minValue="-25000" maxValue="1457192"/>
    </cacheField>
    <cacheField name="RV Final _x000a_ Venta_x000a_  [KG]" numFmtId="37">
      <sharedItems containsString="0" containsBlank="1" containsNumber="1" containsInteger="1" minValue="-791" maxValue="1416000" count="687">
        <n v="204350"/>
        <m/>
        <n v="48000"/>
        <n v="23000"/>
        <n v="3186"/>
        <n v="900000"/>
        <n v="472000"/>
        <n v="24000"/>
        <n v="7026"/>
        <n v="123893"/>
        <n v="360000"/>
        <n v="129741"/>
        <n v="1024"/>
        <n v="40000"/>
        <n v="9944"/>
        <n v="47990"/>
        <n v="5600"/>
        <n v="72000"/>
        <n v="40731"/>
        <n v="2440"/>
        <n v="38504"/>
        <n v="12000"/>
        <n v="228000"/>
        <n v="4609"/>
        <n v="5420"/>
        <n v="700000"/>
        <n v="6560"/>
        <n v="23995"/>
        <n v="200000"/>
        <n v="144000"/>
        <n v="7736"/>
        <n v="12919"/>
        <n v="6060"/>
        <n v="139858"/>
        <n v="4815"/>
        <n v="1010000"/>
        <n v="120000"/>
        <n v="5134"/>
        <n v="36288"/>
        <n v="3000"/>
        <n v="116806"/>
        <n v="247753"/>
        <n v="200331"/>
        <n v="98260"/>
        <n v="44593"/>
        <n v="89647"/>
        <n v="1221"/>
        <n v="38279"/>
        <n v="136895"/>
        <n v="328049"/>
        <n v="44000"/>
        <n v="63630"/>
        <n v="125949"/>
        <n v="79833"/>
        <n v="959811"/>
        <n v="219165"/>
        <n v="96067"/>
        <n v="18144"/>
        <n v="272158"/>
        <n v="127008"/>
        <n v="37827"/>
        <n v="47396"/>
        <n v="215626"/>
        <n v="232382"/>
        <n v="147959"/>
        <n v="116612"/>
        <n v="5376"/>
        <n v="160000"/>
        <n v="210000"/>
        <n v="54420"/>
        <n v="8874"/>
        <n v="6928"/>
        <n v="35000"/>
        <n v="258000"/>
        <n v="7000"/>
        <n v="288000"/>
        <n v="192000"/>
        <n v="0"/>
        <n v="80000"/>
        <n v="140000"/>
        <n v="10000"/>
        <n v="172000"/>
        <n v="500"/>
        <n v="20000"/>
        <n v="2000"/>
        <n v="62500"/>
        <n v="216000"/>
        <n v="110000"/>
        <n v="66000"/>
        <n v="132000"/>
        <n v="88000"/>
        <n v="648000"/>
        <n v="8000"/>
        <n v="4000"/>
        <n v="22000"/>
        <n v="240000"/>
        <n v="15000"/>
        <n v="5000"/>
        <n v="168000"/>
        <n v="96000"/>
        <n v="312000"/>
        <n v="14000"/>
        <n v="13500"/>
        <n v="6000"/>
        <n v="13000"/>
        <n v="2364"/>
        <n v="9144"/>
        <n v="800"/>
        <n v="425000"/>
        <n v="319000"/>
        <n v="25000"/>
        <n v="121000"/>
        <n v="23500"/>
        <n v="1500"/>
        <n v="480000"/>
        <n v="600000"/>
        <n v="30000"/>
        <n v="1000"/>
        <n v="4536"/>
        <n v="936000"/>
        <n v="5085"/>
        <n v="11631"/>
        <n v="50000"/>
        <n v="60000"/>
        <n v="285000"/>
        <n v="7500"/>
        <n v="16000"/>
        <n v="264000"/>
        <n v="4336"/>
        <n v="37996"/>
        <n v="10120"/>
        <n v="10387"/>
        <n v="13613"/>
        <n v="64800"/>
        <n v="3366"/>
        <n v="304420"/>
        <n v="2043"/>
        <n v="12020"/>
        <n v="6130"/>
        <n v="530917"/>
        <n v="69560"/>
        <n v="14424"/>
        <n v="7820"/>
        <n v="22350"/>
        <n v="105043"/>
        <n v="128900"/>
        <n v="8755"/>
        <n v="7902"/>
        <n v="36017"/>
        <n v="2504"/>
        <n v="5529"/>
        <n v="4428"/>
        <n v="145260"/>
        <n v="47960"/>
        <n v="676000"/>
        <n v="384000"/>
        <n v="4200"/>
        <n v="90000"/>
        <n v="2664"/>
        <n v="26354"/>
        <n v="2120"/>
        <n v="61721"/>
        <n v="10660"/>
        <n v="1000000"/>
        <n v="7925"/>
        <n v="978365"/>
        <n v="196288"/>
        <n v="10986"/>
        <n v="229698"/>
        <n v="425816"/>
        <n v="349348"/>
        <n v="108906"/>
        <n v="19958"/>
        <n v="19992"/>
        <n v="37322"/>
        <n v="99065"/>
        <n v="34800"/>
        <n v="43546"/>
        <n v="372858"/>
        <n v="39916"/>
        <n v="179623"/>
        <n v="527256"/>
        <n v="39917"/>
        <n v="330000"/>
        <n v="265447"/>
        <n v="127007"/>
        <n v="5843"/>
        <n v="189748"/>
        <n v="73170"/>
        <n v="27494"/>
        <n v="6300"/>
        <n v="220000"/>
        <n v="195300"/>
        <n v="36233"/>
        <n v="9158"/>
        <n v="37920"/>
        <n v="21603"/>
        <n v="273000"/>
        <n v="119000"/>
        <n v="54000"/>
        <n v="317950"/>
        <n v="216950"/>
        <n v="72500"/>
        <n v="39000"/>
        <n v="548000"/>
        <n v="2500"/>
        <n v="96001"/>
        <n v="336000"/>
        <n v="456000"/>
        <n v="19000"/>
        <n v="23940"/>
        <n v="26940"/>
        <n v="1890"/>
        <n v="3048"/>
        <n v="18576"/>
        <n v="68000"/>
        <n v="116501"/>
        <n v="2282"/>
        <n v="10221"/>
        <n v="19659"/>
        <n v="4433"/>
        <n v="432000"/>
        <n v="4080"/>
        <n v="10500"/>
        <n v="41000"/>
        <n v="46000"/>
        <n v="960000"/>
        <n v="2363"/>
        <n v="85000"/>
        <n v="65000"/>
        <n v="6790"/>
        <n v="5418"/>
        <n v="72122"/>
        <n v="3620"/>
        <n v="74462"/>
        <n v="71644"/>
        <n v="4943"/>
        <n v="5120"/>
        <n v="1494"/>
        <n v="27372"/>
        <n v="325230"/>
        <n v="318216"/>
        <n v="2729"/>
        <n v="59899"/>
        <n v="22510"/>
        <n v="59731"/>
        <n v="324019"/>
        <n v="20518"/>
        <n v="121101"/>
        <n v="80302"/>
        <n v="57153"/>
        <n v="1067"/>
        <n v="89606"/>
        <n v="174560"/>
        <n v="74242"/>
        <n v="430600"/>
        <n v="4853"/>
        <n v="9979"/>
        <n v="2077"/>
        <n v="1416000"/>
        <n v="13968"/>
        <n v="181439"/>
        <n v="1941"/>
        <n v="230771"/>
        <n v="328975"/>
        <n v="365987"/>
        <n v="51370"/>
        <n v="31720"/>
        <n v="5751"/>
        <n v="60276"/>
        <n v="179585"/>
        <n v="88274"/>
        <n v="59875"/>
        <n v="111242"/>
        <n v="329085"/>
        <n v="44445"/>
        <n v="65670"/>
        <n v="239499"/>
        <n v="572000"/>
        <n v="501679"/>
        <n v="19476"/>
        <n v="2358"/>
        <n v="27400"/>
        <n v="624000"/>
        <n v="30560"/>
        <n v="89205"/>
        <n v="234987"/>
        <n v="122021"/>
        <n v="35688"/>
        <n v="31888"/>
        <n v="6804"/>
        <n v="408000"/>
        <n v="27457"/>
        <n v="216998"/>
        <n v="49589"/>
        <n v="30503"/>
        <n v="363000"/>
        <n v="196000"/>
        <n v="205000"/>
        <n v="197000"/>
        <n v="504000"/>
        <n v="9000"/>
        <n v="906"/>
        <n v="32000"/>
        <n v="76000"/>
        <n v="36000"/>
        <n v="431000"/>
        <n v="308000"/>
        <n v="17000"/>
        <n v="99000"/>
        <n v="55000"/>
        <n v="164"/>
        <n v="70000"/>
        <n v="744000"/>
        <n v="43200"/>
        <n v="4627"/>
        <n v="1056000"/>
        <n v="45000"/>
        <n v="237229"/>
        <n v="158000"/>
        <n v="130000"/>
        <n v="9405"/>
        <n v="72032"/>
        <n v="69191"/>
        <n v="17451"/>
        <n v="9984"/>
        <n v="18016"/>
        <n v="15242"/>
        <n v="9947"/>
        <n v="9112"/>
        <n v="26128"/>
        <n v="286000"/>
        <n v="161674"/>
        <n v="24005"/>
        <n v="1315"/>
        <n v="7244"/>
        <n v="71367"/>
        <n v="218600"/>
        <n v="34530"/>
        <n v="8785"/>
        <n v="714090"/>
        <n v="1559"/>
        <n v="216060"/>
        <n v="156069"/>
        <n v="16704"/>
        <n v="91576"/>
        <n v="2394"/>
        <n v="45612"/>
        <n v="2605"/>
        <n v="733358"/>
        <n v="27699"/>
        <n v="723029"/>
        <n v="5297"/>
        <n v="111532"/>
        <n v="14886"/>
        <n v="4550"/>
        <n v="1633"/>
        <n v="45600"/>
        <n v="4800"/>
        <n v="967400"/>
        <n v="1995"/>
        <n v="80351"/>
        <n v="1923"/>
        <n v="272272"/>
        <n v="150000"/>
        <n v="12247"/>
        <n v="32115"/>
        <n v="285585"/>
        <n v="406425"/>
        <n v="65318"/>
        <n v="56246"/>
        <n v="69910"/>
        <n v="99872"/>
        <n v="49465"/>
        <n v="425256"/>
        <n v="118843"/>
        <n v="88915"/>
        <n v="79143"/>
        <n v="514328"/>
        <n v="19861"/>
        <n v="257142"/>
        <n v="80509"/>
        <n v="8324"/>
        <n v="264626"/>
        <n v="19976"/>
        <n v="108803"/>
        <n v="66174"/>
        <n v="159935"/>
        <n v="39589"/>
        <n v="49896"/>
        <n v="4854"/>
        <n v="566676"/>
        <n v="-791"/>
        <n v="1275"/>
        <n v="40100"/>
        <n v="1463"/>
        <n v="14207"/>
        <n v="43419"/>
        <n v="11504"/>
        <n v="38075"/>
        <n v="143000"/>
        <n v="163000"/>
        <n v="190000"/>
        <n v="73000"/>
        <n v="134000"/>
        <n v="88906"/>
        <n v="156000"/>
        <n v="41105"/>
        <n v="11000"/>
        <n v="97000"/>
        <n v="26289"/>
        <n v="164000"/>
        <n v="104000"/>
        <n v="21000"/>
        <n v="6426"/>
        <n v="4572"/>
        <n v="17028"/>
        <n v="300"/>
        <n v="422041"/>
        <n v="4619"/>
        <n v="62412"/>
        <n v="46360"/>
        <n v="152000"/>
        <n v="48004"/>
        <n v="61804"/>
        <n v="93045"/>
        <n v="202660"/>
        <n v="28080"/>
        <n v="18000"/>
        <n v="28000"/>
        <n v="2400"/>
        <n v="244000"/>
        <n v="2180"/>
        <n v="31000"/>
        <n v="576000"/>
        <n v="3729"/>
        <n v="53000"/>
        <n v="888000"/>
        <n v="98000"/>
        <n v="33000"/>
        <n v="40200"/>
        <n v="32"/>
        <n v="6203"/>
        <n v="3920"/>
        <n v="5060"/>
        <n v="24038"/>
        <n v="3280"/>
        <n v="3500"/>
        <n v="19044"/>
        <n v="2870"/>
        <n v="18145"/>
        <n v="18252"/>
        <n v="16756"/>
        <n v="474"/>
        <n v="326"/>
        <n v="574"/>
        <n v="3248"/>
        <n v="16376"/>
        <n v="3014"/>
        <n v="64000"/>
        <n v="1820"/>
        <n v="11120"/>
        <n v="6120"/>
        <n v="2520"/>
        <n v="3240"/>
        <n v="528000"/>
        <n v="4458"/>
        <n v="19680"/>
        <n v="14400"/>
        <n v="19542"/>
        <n v="9371"/>
        <n v="13920"/>
        <n v="120"/>
        <n v="1680"/>
        <n v="160260"/>
        <n v="58860"/>
        <n v="720028"/>
        <n v="112954"/>
        <n v="18725"/>
        <n v="85375"/>
        <n v="28697"/>
        <n v="19783"/>
        <n v="12565"/>
        <n v="22800"/>
        <n v="1322161"/>
        <n v="82682"/>
        <n v="37990"/>
        <n v="163293"/>
        <n v="159600"/>
        <n v="12420"/>
        <n v="225527"/>
        <n v="353194"/>
        <n v="106776"/>
        <n v="138709"/>
        <n v="21954"/>
        <n v="219718"/>
        <n v="179704"/>
        <n v="99301"/>
        <n v="20865"/>
        <n v="110802"/>
        <n v="295744"/>
        <n v="47174"/>
        <n v="85711"/>
        <n v="80558"/>
        <n v="49170"/>
        <n v="798022"/>
        <n v="545769"/>
        <n v="255849"/>
        <n v="108864"/>
        <n v="8257"/>
        <n v="65409"/>
        <n v="151072"/>
        <n v="107321"/>
        <n v="95980"/>
        <n v="34927"/>
        <n v="4807"/>
        <n v="199600"/>
        <n v="173601"/>
        <n v="59832"/>
        <n v="8011"/>
        <n v="20520"/>
        <n v="1639"/>
        <n v="21600"/>
        <n v="693400"/>
        <n v="170000"/>
        <n v="142766"/>
        <n v="153000"/>
        <n v="1606"/>
        <n v="83718"/>
        <n v="22239"/>
        <n v="17003"/>
        <n v="4892"/>
        <n v="500000"/>
        <n v="579"/>
        <n v="550000"/>
        <n v="91"/>
        <n v="72562"/>
        <n v="29483"/>
        <n v="24034"/>
        <n v="67041"/>
        <n v="129654"/>
        <n v="216159"/>
        <n v="400000"/>
        <n v="40880"/>
        <n v="43350"/>
        <n v="696000"/>
        <n v="6046"/>
        <n v="10873"/>
        <n v="26392"/>
        <n v="5957"/>
        <n v="39315"/>
        <n v="1080000"/>
        <n v="100000"/>
        <n v="23587"/>
        <n v="40865"/>
        <n v="50680"/>
        <n v="269584"/>
        <n v="22260"/>
        <n v="12284"/>
        <n v="1102"/>
        <n v="129600"/>
        <n v="4307"/>
        <n v="3450"/>
        <n v="62000"/>
        <n v="10149"/>
        <n v="1050"/>
        <n v="4775"/>
        <n v="1260"/>
        <n v="37247"/>
        <n v="4455"/>
        <n v="1380"/>
        <n v="8807"/>
        <n v="26772"/>
        <n v="11025"/>
        <n v="7281"/>
        <n v="5289"/>
        <n v="1178"/>
        <n v="10800"/>
        <n v="135310"/>
        <n v="24370"/>
        <n v="902735"/>
        <n v="53748"/>
        <n v="72554"/>
        <n v="37570"/>
        <n v="16076"/>
        <n v="23268"/>
        <n v="287894"/>
        <n v="2290"/>
        <n v="46010"/>
        <n v="800000"/>
        <n v="20282"/>
        <n v="28015"/>
        <n v="2268"/>
        <n v="4990"/>
        <n v="1355799"/>
        <n v="8056"/>
        <n v="28085"/>
        <n v="3132"/>
        <n v="1832"/>
        <n v="299735"/>
        <n v="41296"/>
        <n v="8944"/>
        <n v="4684"/>
        <n v="159145"/>
        <n v="339980"/>
        <n v="260198"/>
        <n v="20834"/>
        <n v="159666"/>
        <n v="170543"/>
        <n v="90269"/>
        <n v="101583"/>
        <n v="238935"/>
        <n v="50720"/>
        <n v="99599"/>
        <n v="39667"/>
        <n v="250205"/>
        <n v="2250"/>
        <n v="558602"/>
        <n v="20140"/>
        <n v="270162"/>
        <n v="11203"/>
        <n v="5137"/>
        <n v="236091"/>
        <n v="52942"/>
        <n v="30499"/>
        <n v="99446"/>
        <n v="180017"/>
        <n v="49251"/>
        <n v="50586"/>
        <n v="9903"/>
        <n v="2978"/>
        <n v="6169"/>
        <n v="224658"/>
        <n v="54432"/>
        <n v="1073"/>
        <n v="10213"/>
        <n v="180000"/>
        <n v="78000"/>
        <n v="154000"/>
        <n v="198000"/>
        <n v="23792"/>
        <n v="370"/>
        <n v="7245"/>
        <n v="42000"/>
        <n v="13938"/>
        <n v="38283"/>
        <n v="85384"/>
        <n v="24011"/>
        <n v="2839"/>
        <n v="408"/>
        <n v="159176"/>
        <n v="811"/>
        <n v="17685"/>
        <n v="407589"/>
        <n v="19966"/>
        <n v="720000"/>
        <n v="841"/>
        <n v="1448"/>
        <n v="984000"/>
        <n v="74546"/>
        <n v="1782"/>
        <n v="3459"/>
        <n v="120678"/>
        <n v="12686"/>
        <n v="2740"/>
        <n v="6460"/>
        <n v="277749"/>
        <n v="40298"/>
        <n v="16602"/>
        <n v="47801"/>
        <n v="10825"/>
        <n v="24041"/>
        <n v="7999"/>
        <n v="9044"/>
        <n v="4893"/>
        <n v="672000"/>
        <n v="20351"/>
        <n v="2736"/>
        <n v="15029"/>
        <n v="36739"/>
        <n v="138523"/>
        <n v="101169"/>
        <n v="1694"/>
        <n v="13265"/>
        <n v="4420"/>
        <n v="1340"/>
        <n v="1080"/>
      </sharedItems>
    </cacheField>
    <cacheField name="  Pedidos _x000a_Ingresados_x000a_    [KG]" numFmtId="37">
      <sharedItems containsString="0" containsBlank="1" containsNumber="1" minValue="0.1" maxValue="1424600" count="690">
        <n v="173400"/>
        <n v="192000"/>
        <n v="60000"/>
        <n v="24000"/>
        <n v="23700"/>
        <m/>
        <n v="504000"/>
        <n v="408000"/>
        <n v="63600"/>
        <n v="72000"/>
        <n v="300"/>
        <n v="39958.048000000003"/>
        <n v="12000"/>
        <n v="48000"/>
        <n v="3000"/>
        <n v="47990"/>
        <n v="750000"/>
        <n v="23995"/>
        <n v="40"/>
        <n v="322000"/>
        <n v="142000"/>
        <n v="4108.6360000000004"/>
        <n v="6968.08"/>
        <n v="136800"/>
        <n v="1003200"/>
        <n v="120042"/>
        <n v="11793.393"/>
        <n v="36300"/>
        <n v="22800"/>
        <n v="360000"/>
        <n v="120000"/>
        <n v="10967.773999999999"/>
        <n v="137891.96799999999"/>
        <n v="309351.50400000002"/>
        <n v="199944.41"/>
        <n v="97976.576000000001"/>
        <n v="38918.546000000002"/>
        <n v="85819.957999999999"/>
        <n v="36105.923000000003"/>
        <n v="130635.808"/>
        <n v="421842.67200000002"/>
        <n v="39916.271999999997"/>
        <n v="83461.376000000004"/>
        <n v="119748.288"/>
        <n v="79832.895999999993"/>
        <n v="858381.99699999997"/>
        <n v="219632.92600000001"/>
        <n v="80028"/>
        <n v="271615.435"/>
        <n v="216000"/>
        <n v="127005.75999999999"/>
        <n v="18143.68"/>
        <n v="48080.752"/>
        <n v="215910.49600000001"/>
        <n v="234054.17600000001"/>
        <n v="148869.24600000001"/>
        <n v="123740.69"/>
        <n v="5375.9719999999998"/>
        <n v="160000"/>
        <n v="217002.23999999999"/>
        <n v="54432"/>
        <n v="10811"/>
        <n v="35000"/>
        <n v="258000"/>
        <n v="7000"/>
        <n v="288000"/>
        <n v="180000"/>
        <n v="49000"/>
        <n v="80000"/>
        <n v="155500"/>
        <n v="10000"/>
        <n v="177300"/>
        <n v="500"/>
        <n v="20000"/>
        <n v="2000"/>
        <n v="62500"/>
        <n v="75000"/>
        <n v="110000"/>
        <n v="66000"/>
        <n v="132000"/>
        <n v="88000"/>
        <n v="508000"/>
        <n v="8000"/>
        <n v="44000"/>
        <n v="36000"/>
        <n v="31070"/>
        <n v="4000"/>
        <n v="22000"/>
        <n v="5000"/>
        <n v="84000"/>
        <n v="15000"/>
        <n v="5780"/>
        <n v="6900"/>
        <n v="530"/>
        <n v="46751"/>
        <n v="96000"/>
        <n v="240000"/>
        <n v="54000"/>
        <n v="215970"/>
        <n v="168000"/>
        <n v="619"/>
        <n v="23940"/>
        <n v="6000"/>
        <n v="13000"/>
        <n v="3360"/>
        <n v="65000"/>
        <n v="627.29999999999995"/>
        <n v="13494.6"/>
        <n v="9144"/>
        <n v="800"/>
        <n v="425000"/>
        <n v="319000"/>
        <n v="25000"/>
        <n v="121000"/>
        <n v="23500"/>
        <n v="48001"/>
        <n v="23995.017"/>
        <n v="140000"/>
        <n v="24002"/>
        <n v="312000"/>
        <n v="144055.01699999999"/>
        <n v="24012"/>
        <n v="120010"/>
        <n v="288024"/>
        <n v="360030"/>
        <n v="40000"/>
        <n v="13500"/>
        <n v="1500"/>
        <n v="144000"/>
        <n v="34000"/>
        <n v="432000"/>
        <n v="600026"/>
        <n v="30000"/>
        <n v="1000"/>
        <n v="4717.3559999999998"/>
        <n v="936000"/>
        <n v="0.1"/>
        <n v="0.4"/>
        <n v="100"/>
        <n v="136.9"/>
        <n v="116.2"/>
        <n v="50000"/>
        <n v="83000"/>
        <n v="61000"/>
        <n v="23995.134999999998"/>
        <n v="45900"/>
        <n v="284674.27399999998"/>
        <n v="7500"/>
        <n v="18144"/>
        <n v="24008.04"/>
        <n v="64800"/>
        <n v="11063.727999999999"/>
        <n v="2054.7399999999998"/>
        <n v="22623.355"/>
        <n v="14880.394"/>
        <n v="539037.28200000001"/>
        <n v="69549.260999999999"/>
        <n v="16170"/>
        <n v="6350.2879999999996"/>
        <n v="96069.440000000002"/>
        <n v="480000"/>
        <n v="10800"/>
        <n v="24493.968000000001"/>
        <n v="16332.861999999999"/>
        <n v="28785.588"/>
        <n v="2517.04"/>
        <n v="5532.19"/>
        <n v="4430.68"/>
        <n v="107960"/>
        <n v="71960"/>
        <n v="576000"/>
        <n v="384000"/>
        <n v="61721"/>
        <n v="72040"/>
        <n v="10660"/>
        <n v="1000000"/>
        <n v="120040"/>
        <n v="4422.5219999999999"/>
        <n v="3846.46"/>
        <n v="7320.9750000000004"/>
        <n v="7930"/>
        <n v="980400"/>
        <n v="40016.839999999997"/>
        <n v="199650"/>
        <n v="734.81899999999996"/>
        <n v="229156.46400000001"/>
        <n v="422115.20500000002"/>
        <n v="348996.93599999999"/>
        <n v="109951.405"/>
        <n v="19958.400000000001"/>
        <n v="19992.329000000002"/>
        <n v="37321.68"/>
        <n v="99065.164000000004"/>
        <n v="24494.047999999999"/>
        <n v="43545.599999999999"/>
        <n v="361969.47200000001"/>
        <n v="39916.447999999997"/>
        <n v="199581.88800000001"/>
        <n v="517277.16800000001"/>
        <n v="38101.728000000003"/>
        <n v="337930.32799999998"/>
        <n v="18480"/>
        <n v="265446.614"/>
        <n v="13970.81"/>
        <n v="79832.543999999994"/>
        <n v="190509.53599999999"/>
        <n v="75840.581999999995"/>
        <n v="19958.047999999999"/>
        <n v="27941.267"/>
        <n v="6299.0320000000002"/>
        <n v="220000"/>
        <n v="195300.101"/>
        <n v="36287.68"/>
        <n v="9158"/>
        <n v="12011"/>
        <n v="34067"/>
        <n v="21603"/>
        <n v="273000"/>
        <n v="119000"/>
        <n v="317950"/>
        <n v="216950"/>
        <n v="72500"/>
        <n v="39000"/>
        <n v="14000"/>
        <n v="548000"/>
        <n v="96001"/>
        <n v="3553"/>
        <n v="19000"/>
        <n v="11025"/>
        <n v="1890"/>
        <n v="4572"/>
        <n v="17028"/>
        <n v="1521"/>
        <n v="68000"/>
        <n v="2281.5"/>
        <n v="19447"/>
        <n v="48038.400000000001"/>
        <n v="80"/>
        <n v="48004"/>
        <n v="19658.677"/>
        <n v="24003"/>
        <n v="119992.068"/>
        <n v="144012"/>
        <n v="264000"/>
        <n v="432034"/>
        <n v="10500"/>
        <n v="41000"/>
        <n v="72001"/>
        <n v="600000"/>
        <n v="4368"/>
        <n v="46000"/>
        <n v="960000"/>
        <n v="2362.5"/>
        <n v="108000"/>
        <n v="0.3"/>
        <n v="85000"/>
        <n v="20501"/>
        <n v="308397.11499999999"/>
        <n v="36288"/>
        <n v="336000"/>
        <n v="88"/>
        <n v="28000"/>
        <n v="24004.511999999999"/>
        <n v="12020.152"/>
        <n v="437036.76899999997"/>
        <n v="59994.345999999998"/>
        <n v="16797.64"/>
        <n v="72052.08"/>
        <n v="57152.591999999997"/>
        <n v="84"/>
        <n v="62000"/>
        <n v="18000"/>
        <n v="16873"/>
        <n v="1056000"/>
        <n v="24830"/>
        <n v="900000"/>
        <n v="430600"/>
        <n v="5297"/>
        <n v="5278.9740000000002"/>
        <n v="2077.4879999999998"/>
        <n v="200"/>
        <n v="1424600"/>
        <n v="13985.94"/>
        <n v="181500"/>
        <n v="226070.38099999999"/>
        <n v="328854.55200000003"/>
        <n v="366411.61700000003"/>
        <n v="32114.312999999998"/>
        <n v="32386.564999999999"/>
        <n v="7983.2190000000001"/>
        <n v="59923.101000000002"/>
        <n v="179676.73800000001"/>
        <n v="89884.650999999998"/>
        <n v="57153.04"/>
        <n v="111403.63499999999"/>
        <n v="335659.74400000001"/>
        <n v="34473.232000000004"/>
        <n v="64410.495999999999"/>
        <n v="239496.92800000001"/>
        <n v="676764.54399999999"/>
        <n v="19050.88"/>
        <n v="501678.45799999998"/>
        <n v="20520"/>
        <n v="18441.286"/>
        <n v="620695.29299999995"/>
        <n v="127006.39999999999"/>
        <n v="30118.508000000002"/>
        <n v="88905.04"/>
        <n v="235325.30600000001"/>
        <n v="121926.058"/>
        <n v="35108.373"/>
        <n v="31933.228999999999"/>
        <n v="6804"/>
        <n v="400000"/>
        <n v="216998.40900000001"/>
        <n v="54431.360000000001"/>
        <n v="43203"/>
        <n v="109000"/>
        <n v="363000"/>
        <n v="74500"/>
        <n v="32000"/>
        <n v="188100"/>
        <n v="187000"/>
        <n v="541300"/>
        <n v="9000"/>
        <n v="190001"/>
        <n v="13600"/>
        <n v="145143"/>
        <n v="2500"/>
        <n v="1656"/>
        <n v="61042"/>
        <n v="96700"/>
        <n v="96118"/>
        <n v="326000"/>
        <n v="160"/>
        <n v="46840"/>
        <n v="131000"/>
        <n v="431000"/>
        <n v="308000"/>
        <n v="14608"/>
        <n v="16736"/>
        <n v="99000"/>
        <n v="55000"/>
        <n v="10400"/>
        <n v="95000"/>
        <n v="24020"/>
        <n v="46926.565999999999"/>
        <n v="47990.034"/>
        <n v="39618.048000000003"/>
        <n v="93813.005999999994"/>
        <n v="367800"/>
        <n v="456000"/>
        <n v="216650"/>
        <n v="744001"/>
        <n v="120001"/>
        <n v="4626.6779999999999"/>
        <n v="0.2"/>
        <n v="1"/>
        <n v="20"/>
        <n v="58"/>
        <n v="45000"/>
        <n v="42500"/>
        <n v="119985.05100000001"/>
        <n v="237228.571"/>
        <n v="18759"/>
        <n v="120006"/>
        <n v="53504"/>
        <n v="130000"/>
        <n v="164"/>
        <n v="1482"/>
        <n v="43200"/>
        <n v="6140.4679999999998"/>
        <n v="13631.036"/>
        <n v="15241.656999999999"/>
        <n v="5605.5169999999998"/>
        <n v="739412.41"/>
        <n v="9112.1260000000002"/>
        <n v="47999.105000000003"/>
        <n v="11997.508"/>
        <n v="1327.48"/>
        <n v="7258.11"/>
        <n v="64000"/>
        <n v="720000"/>
        <n v="71985"/>
        <n v="168001"/>
        <n v="24992.124"/>
        <n v="1050000"/>
        <n v="119980"/>
        <n v="734600"/>
        <n v="14885.815000000001"/>
        <n v="4625.7290000000003"/>
        <n v="1632.96"/>
        <n v="45600"/>
        <n v="967620"/>
        <n v="1995.8040000000001"/>
        <n v="19972.14"/>
        <n v="272272"/>
        <n v="182400"/>
        <n v="12247.093000000001"/>
        <n v="32114.880000000001"/>
        <n v="284768.61599999998"/>
        <n v="418399.78899999999"/>
        <n v="65317.802000000003"/>
        <n v="56245.760000000002"/>
        <n v="17236.495999999999"/>
        <n v="69910.284"/>
        <n v="39952.341999999997"/>
        <n v="79915.611999999994"/>
        <n v="53433.921999999999"/>
        <n v="430531.58600000001"/>
        <n v="30844.48"/>
        <n v="118842.56"/>
        <n v="99792"/>
        <n v="78925.759999999995"/>
        <n v="551387.84299999999"/>
        <n v="407877.12"/>
        <n v="0.45400000000000001"/>
        <n v="18.14"/>
        <n v="10012.799999999999"/>
        <n v="264625.57199999999"/>
        <n v="276000"/>
        <n v="108863.03999999999"/>
        <n v="65318.400000000001"/>
        <n v="157850.36799999999"/>
        <n v="40461.120000000003"/>
        <n v="49896"/>
        <n v="4808.16"/>
        <n v="560000"/>
        <n v="216999.30600000001"/>
        <n v="70992.289000000004"/>
        <n v="12011.328"/>
        <n v="32403"/>
        <n v="72.56"/>
        <n v="700100"/>
        <n v="127381"/>
        <n v="95020"/>
        <n v="107000"/>
        <n v="163000"/>
        <n v="190020"/>
        <n v="73000"/>
        <n v="143000"/>
        <n v="156000"/>
        <n v="11000"/>
        <n v="23040"/>
        <n v="47880"/>
        <n v="21000"/>
        <n v="16707.599999999999"/>
        <n v="12192"/>
        <n v="253.5"/>
        <n v="22.3"/>
        <n v="4619"/>
        <n v="20086.099999999999"/>
        <n v="24096"/>
        <n v="21246"/>
        <n v="313"/>
        <n v="557"/>
        <n v="3177"/>
        <n v="22112"/>
        <n v="46359.987999999998"/>
        <n v="152000"/>
        <n v="48003.8"/>
        <n v="72006"/>
        <n v="56664.483"/>
        <n v="93045"/>
        <n v="202660.10500000001"/>
        <n v="8696.7189999999991"/>
        <n v="104000"/>
        <n v="456038"/>
        <n v="4080"/>
        <n v="2400"/>
        <n v="244000"/>
        <n v="2144"/>
        <n v="32730"/>
        <n v="23000"/>
        <n v="3729"/>
        <n v="53000"/>
        <n v="888000"/>
        <n v="18.143999999999998"/>
        <n v="16000"/>
        <n v="98000"/>
        <n v="33000"/>
        <n v="40200"/>
        <n v="31.751999999999999"/>
        <n v="3920"/>
        <n v="5060"/>
        <n v="24016.33"/>
        <n v="3280"/>
        <n v="3500"/>
        <n v="237228.62"/>
        <n v="19043.659"/>
        <n v="2869.951"/>
        <n v="18145"/>
        <n v="144010"/>
        <n v="99020"/>
        <n v="3014"/>
        <n v="30"/>
        <n v="6120"/>
        <n v="96020"/>
        <n v="2531.1"/>
        <n v="11809.14"/>
        <n v="3520.2159999999999"/>
        <n v="527999.57499999995"/>
        <n v="96048"/>
        <n v="8314.08"/>
        <n v="14399.964"/>
        <n v="60"/>
        <n v="120086.8"/>
        <n v="19050.864000000001"/>
        <n v="9370.8340000000007"/>
        <n v="14968.536"/>
        <n v="13929.12"/>
        <n v="4291.3549999999996"/>
        <n v="152334"/>
        <n v="148410"/>
        <n v="2120"/>
        <n v="1546"/>
        <n v="36"/>
        <n v="208462"/>
        <n v="2628"/>
        <n v="19783.036"/>
        <n v="12564.745999999999"/>
        <n v="1322400"/>
        <n v="82692"/>
        <n v="35924.923999999999"/>
        <n v="163293.12"/>
        <n v="159600"/>
        <n v="12419.567999999999"/>
        <n v="225708.435"/>
        <n v="349630.12099999998"/>
        <n v="106775.909"/>
        <n v="138708.785"/>
        <n v="21954.205000000002"/>
        <n v="26308.495999999999"/>
        <n v="219474.921"/>
        <n v="178592.158"/>
        <n v="99871.835000000006"/>
        <n v="22679.648000000001"/>
        <n v="108862.272"/>
        <n v="294837.78200000001"/>
        <n v="47173.728000000003"/>
        <n v="85711.263999999996"/>
        <n v="80558.467000000004"/>
        <n v="49169.536"/>
        <n v="810120.03200000001"/>
        <n v="545769.05599999998"/>
        <n v="257662.62400000001"/>
        <n v="108864"/>
        <n v="6441.0320000000002"/>
        <n v="65408.608999999997"/>
        <n v="151228.16800000001"/>
        <n v="104417.499"/>
        <n v="95980.207999999999"/>
        <n v="34926.584000000003"/>
        <n v="199600"/>
        <n v="173599.62400000001"/>
        <n v="59874.144"/>
        <n v="8011"/>
        <n v="29614"/>
        <n v="21604.74"/>
        <n v="192480"/>
        <n v="700600"/>
        <n v="129000"/>
        <n v="185700"/>
        <n v="7100"/>
        <n v="154000"/>
        <n v="43000"/>
        <n v="47000"/>
        <n v="21300"/>
        <n v="5211"/>
        <n v="2578"/>
        <n v="29000"/>
        <n v="160200"/>
        <n v="4698"/>
        <n v="8731.2000000000007"/>
        <n v="11520"/>
        <n v="7924.8"/>
        <n v="4800"/>
        <n v="8359.2000000000007"/>
        <n v="900"/>
        <n v="6779.25"/>
        <n v="550000"/>
        <n v="253000"/>
        <n v="27500"/>
        <n v="1368"/>
        <n v="6307"/>
        <n v="63999.01"/>
        <n v="24001.9"/>
        <n v="24648.188999999998"/>
        <n v="129654"/>
        <n v="216106.307"/>
        <n v="7459.7740000000003"/>
        <n v="168014"/>
        <n v="391800"/>
        <n v="312024"/>
        <n v="696000"/>
        <n v="26000"/>
        <n v="5955.6549999999997"/>
        <n v="1080000"/>
        <n v="87200"/>
        <n v="100000"/>
        <n v="79.56"/>
        <n v="269576.49800000002"/>
        <n v="22425.736000000001"/>
        <n v="12700.575999999999"/>
        <n v="96006"/>
        <n v="129600"/>
        <n v="21600"/>
        <n v="48020"/>
        <n v="128500"/>
        <n v="4762.7160000000003"/>
        <n v="2519.4960000000001"/>
        <n v="11793.392"/>
        <n v="1259.527"/>
        <n v="1800"/>
        <n v="599875.42500000005"/>
        <n v="4455"/>
        <n v="71985.051000000007"/>
        <n v="23586.784"/>
        <n v="1600"/>
        <n v="1380"/>
        <n v="9440"/>
        <n v="288208.32"/>
        <n v="25100"/>
        <n v="12432.380999999999"/>
        <n v="30799.365000000002"/>
        <n v="5288.4309999999996"/>
        <n v="998000"/>
        <n v="102000"/>
        <n v="1641.67"/>
        <n v="4906.87"/>
        <n v="1356200"/>
        <n v="40014"/>
        <n v="29937.072"/>
        <n v="300277.90399999998"/>
        <n v="159665.08799999999"/>
        <n v="335659.77600000001"/>
        <n v="262631.23200000002"/>
        <n v="139820.56899999999"/>
        <n v="179703.891"/>
        <n v="73894.178"/>
        <n v="10886.4"/>
        <n v="101605.024"/>
        <n v="238863.75"/>
        <n v="50802.527999999998"/>
        <n v="97976.224000000002"/>
        <n v="239497.28"/>
        <n v="38102.048000000003"/>
        <n v="249658.62400000001"/>
        <n v="523630.20799999998"/>
        <n v="269433.64799999999"/>
        <n v="199584"/>
        <n v="54431.040000000001"/>
        <n v="30481.759999999998"/>
        <n v="104326.976"/>
        <n v="179224.32000000001"/>
        <n v="49713.887999999999"/>
        <n v="50439.792000000001"/>
        <n v="9979.0239999999994"/>
        <n v="9196"/>
        <n v="20012.831999999999"/>
        <n v="12426"/>
        <n v="724000"/>
        <n v="167000"/>
        <n v="78000"/>
        <n v="209000"/>
        <n v="145000"/>
        <n v="70000"/>
        <n v="11566.8"/>
        <n v="12384"/>
        <n v="22500"/>
        <n v="44089.381999999998"/>
        <n v="200000"/>
        <n v="2412"/>
        <n v="47995.017"/>
        <n v="159205.57699999999"/>
        <n v="39006"/>
        <n v="7012.2"/>
        <n v="984000"/>
        <n v="284674.34399999998"/>
        <n v="39928"/>
        <n v="31198"/>
        <n v="96008"/>
        <n v="12012"/>
        <n v="158000"/>
        <n v="671860.47600000002"/>
        <n v="46949.002999999997"/>
        <n v="2399.502"/>
        <n v="15159.045"/>
        <n v="14399.732"/>
        <n v="105"/>
      </sharedItems>
    </cacheField>
    <cacheField name="    Plan _x000a_Producción _x000a_    [KG]" numFmtId="37">
      <sharedItems containsString="0" containsBlank="1" containsNumber="1" minValue="4.7880000000000003" maxValue="1505191.3559999999"/>
    </cacheField>
    <cacheField name="Diferencia" numFmtId="37">
      <sharedItems containsSemiMixedTypes="0" containsString="0" containsNumber="1" minValue="-900000" maxValue="900000"/>
    </cacheField>
    <cacheField name="Status" numFmtId="0">
      <sharedItems count="3">
        <s v="Sobre ingreso"/>
        <s v="Pendiente de ingreso"/>
        <s v="OK"/>
      </sharedItems>
    </cacheField>
    <cacheField name="Plan de ventas China" numFmtId="41">
      <sharedItems containsSemiMixedTypes="0" containsString="0" containsNumber="1" minValue="0" maxValue="33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02.945085879626" createdVersion="7" refreshedVersion="8" minRefreshableVersion="3" recordCount="3272" xr:uid="{1B60A435-33AE-4D3F-9156-9A125886A663}">
  <cacheSource type="worksheet">
    <worksheetSource ref="A3:P3275" sheet="Base RV precios"/>
  </cacheSource>
  <cacheFields count="16">
    <cacheField name="Mes" numFmtId="0">
      <sharedItems count="9">
        <s v="01"/>
        <s v="02"/>
        <s v="03"/>
        <s v="04"/>
        <s v="05"/>
        <s v="06"/>
        <s v="07"/>
        <s v="08"/>
        <s v="" u="1"/>
      </sharedItems>
    </cacheField>
    <cacheField name="SKU" numFmtId="0">
      <sharedItems containsSemiMixedTypes="0" containsString="0" containsNumber="1" containsInteger="1" minValue="0" maxValue="8888888" count="607">
        <n v="1030332"/>
        <n v="1011042"/>
        <n v="1012207"/>
        <n v="1030744"/>
        <n v="1030635"/>
        <n v="1030720"/>
        <n v="1030355"/>
        <n v="1012699"/>
        <n v="1012556"/>
        <n v="1012719"/>
        <n v="1011421"/>
        <n v="1011558"/>
        <n v="1020017"/>
        <n v="1021622"/>
        <n v="1021623"/>
        <n v="1022384"/>
        <n v="1021187"/>
        <n v="1022196"/>
        <n v="1022197"/>
        <n v="1021385"/>
        <n v="1021039"/>
        <n v="1023329"/>
        <n v="1100407"/>
        <n v="1100408"/>
        <n v="1012698"/>
        <n v="1021639"/>
        <n v="1023312"/>
        <n v="1020925"/>
        <n v="1022218"/>
        <n v="1022273"/>
        <n v="1022855"/>
        <n v="1020367"/>
        <n v="1021023"/>
        <n v="1021435"/>
        <n v="1022150"/>
        <n v="1022996"/>
        <n v="1021111"/>
        <n v="1022705"/>
        <n v="1020339"/>
        <n v="1021287"/>
        <n v="1020086"/>
        <n v="1020848"/>
        <n v="1010877"/>
        <n v="1012362"/>
        <n v="1012283"/>
        <n v="1021976"/>
        <n v="1020886"/>
        <n v="1012655"/>
        <n v="1030670"/>
        <n v="1011047"/>
        <n v="1012552"/>
        <n v="1012744"/>
        <n v="1020944"/>
        <n v="1022709"/>
        <n v="1020349"/>
        <n v="1022149"/>
        <n v="1030230"/>
        <n v="1020412"/>
        <n v="1021078"/>
        <n v="1021092"/>
        <n v="1021550"/>
        <n v="1022654"/>
        <n v="1011582"/>
        <n v="1012208"/>
        <n v="1011290"/>
        <n v="1022409"/>
        <n v="1022780"/>
        <n v="1022781"/>
        <n v="1022782"/>
        <n v="1021101"/>
        <n v="1021105"/>
        <n v="1021106"/>
        <n v="1030224"/>
        <n v="1030545"/>
        <n v="1012012"/>
        <n v="1012612"/>
        <n v="1021664"/>
        <n v="1021665"/>
        <n v="1023183"/>
        <n v="1021204"/>
        <n v="1021149"/>
        <n v="1021150"/>
        <n v="1021156"/>
        <n v="1021151"/>
        <n v="1021152"/>
        <n v="1020860"/>
        <n v="1020861"/>
        <n v="1022985"/>
        <n v="1023038"/>
        <n v="1030309"/>
        <n v="1020904"/>
        <n v="1020905"/>
        <n v="1021649"/>
        <n v="1022885"/>
        <n v="1022887"/>
        <n v="1022930"/>
        <n v="1022986"/>
        <n v="1023037"/>
        <n v="1021045"/>
        <n v="1021046"/>
        <n v="1021012"/>
        <n v="1022283"/>
        <n v="1022607"/>
        <n v="1023283"/>
        <n v="1023307"/>
        <n v="1023326"/>
        <n v="1030535"/>
        <n v="1023334"/>
        <n v="1023336"/>
        <n v="1021864"/>
        <n v="1022217"/>
        <n v="1011560"/>
        <n v="1012674"/>
        <n v="1011417"/>
        <n v="1011586"/>
        <n v="1012452"/>
        <n v="1012423"/>
        <n v="1012454"/>
        <n v="1012455"/>
        <n v="1012434"/>
        <n v="1022414"/>
        <n v="1023034"/>
        <n v="1022417"/>
        <n v="1023306"/>
        <n v="1022381"/>
        <n v="1022541"/>
        <n v="1022856"/>
        <n v="1022073"/>
        <n v="1022945"/>
        <n v="1021992"/>
        <n v="1022186"/>
        <n v="1022378"/>
        <n v="1022096"/>
        <n v="1022637"/>
        <n v="1022943"/>
        <n v="1012312"/>
        <n v="1011967"/>
        <n v="1011968"/>
        <n v="1011969"/>
        <n v="1012005"/>
        <n v="1012448"/>
        <n v="1012502"/>
        <n v="1012503"/>
        <n v="1012504"/>
        <n v="1012525"/>
        <n v="1012527"/>
        <n v="1012598"/>
        <n v="1021731"/>
        <n v="1022125"/>
        <n v="1022291"/>
        <n v="1022183"/>
        <n v="1022373"/>
        <n v="1021735"/>
        <n v="1021738"/>
        <n v="1022748"/>
        <n v="1021115"/>
        <n v="1020636"/>
        <n v="1020704"/>
        <n v="1021609"/>
        <n v="1022931"/>
        <n v="1022869"/>
        <n v="1022313"/>
        <n v="1022326"/>
        <n v="1022587"/>
        <n v="1022664"/>
        <n v="1023301"/>
        <n v="1020105"/>
        <n v="1020678"/>
        <n v="1022472"/>
        <n v="1020110"/>
        <n v="1020589"/>
        <n v="1020681"/>
        <n v="1021603"/>
        <n v="1022370"/>
        <n v="1022919"/>
        <n v="1020592"/>
        <n v="1020620"/>
        <n v="1020758"/>
        <n v="1022499"/>
        <n v="1022600"/>
        <n v="1023051"/>
        <n v="1023055"/>
        <n v="1023163"/>
        <n v="1020326"/>
        <n v="1020715"/>
        <n v="1020914"/>
        <n v="1020637"/>
        <n v="1020731"/>
        <n v="1020802"/>
        <n v="1021533"/>
        <n v="1022371"/>
        <n v="1022901"/>
        <n v="1022990"/>
        <n v="1023194"/>
        <n v="1020284"/>
        <n v="1020662"/>
        <n v="1020664"/>
        <n v="1020665"/>
        <n v="1020990"/>
        <n v="1020991"/>
        <n v="1022987"/>
        <n v="1020774"/>
        <n v="1020810"/>
        <n v="1021136"/>
        <n v="1012161"/>
        <n v="1012164"/>
        <n v="1012157"/>
        <n v="1012148"/>
        <n v="1012159"/>
        <n v="1012165"/>
        <n v="1012401"/>
        <n v="1012483"/>
        <n v="1030239"/>
        <n v="1020828"/>
        <n v="1022883"/>
        <n v="1100573"/>
        <n v="1100602"/>
        <n v="1100570"/>
        <n v="1100572"/>
        <n v="1100574"/>
        <n v="1012147"/>
        <n v="1012158"/>
        <n v="1012163"/>
        <n v="1012518"/>
        <n v="1020822"/>
        <n v="1012532"/>
        <n v="1012601"/>
        <n v="1030735"/>
        <n v="1021538"/>
        <n v="1021539"/>
        <n v="1030321"/>
        <n v="1030360"/>
        <n v="1030376"/>
        <n v="1030783"/>
        <n v="1030784"/>
        <n v="1030785"/>
        <n v="1030424"/>
        <n v="1030505"/>
        <n v="1030773"/>
        <n v="1030379"/>
        <n v="1030452"/>
        <n v="1030782"/>
        <n v="1011120"/>
        <n v="1010885"/>
        <n v="1010887"/>
        <n v="1010888"/>
        <n v="1011250"/>
        <n v="1011701"/>
        <n v="1012038"/>
        <n v="1012107"/>
        <n v="1012108"/>
        <n v="1012109"/>
        <n v="1012110"/>
        <n v="1012111"/>
        <n v="1012112"/>
        <n v="1012145"/>
        <n v="1012160"/>
        <n v="1012167"/>
        <n v="1012519"/>
        <n v="1012520"/>
        <n v="1012521"/>
        <n v="1012522"/>
        <n v="1012523"/>
        <n v="1012524"/>
        <n v="1012694"/>
        <n v="1023273"/>
        <n v="1023274"/>
        <n v="1022619"/>
        <n v="1030370"/>
        <n v="1023190"/>
        <n v="1020853"/>
        <n v="1021474"/>
        <n v="1021819"/>
        <n v="1012724"/>
        <n v="1012730"/>
        <n v="1030711"/>
        <n v="1030710"/>
        <n v="1021005"/>
        <n v="1030265"/>
        <n v="1011748"/>
        <n v="1022247"/>
        <n v="1021903"/>
        <n v="1012278"/>
        <n v="1011150"/>
        <n v="1021270"/>
        <n v="1021272"/>
        <n v="1021026"/>
        <n v="1021555"/>
        <n v="1021874"/>
        <n v="1023302"/>
        <n v="1030337"/>
        <n v="1012534"/>
        <n v="1011127"/>
        <n v="1022115"/>
        <n v="1023257"/>
        <n v="1023319"/>
        <n v="1022907"/>
        <n v="1030658"/>
        <n v="1030685"/>
        <n v="1022033"/>
        <n v="1021739"/>
        <n v="1022212"/>
        <n v="1022639"/>
        <n v="1021971"/>
        <n v="1022389"/>
        <n v="1021767"/>
        <n v="1022099"/>
        <n v="1022388"/>
        <n v="1023291"/>
        <n v="1021766"/>
        <n v="1021774"/>
        <n v="1021732"/>
        <n v="1022636"/>
        <n v="1023290"/>
        <n v="1030686"/>
        <n v="1022813"/>
        <n v="1022816"/>
        <n v="1022832"/>
        <n v="1022379"/>
        <n v="1022645"/>
        <n v="1022646"/>
        <n v="1030684"/>
        <n v="1022753"/>
        <n v="1022941"/>
        <n v="1021733"/>
        <n v="1022169"/>
        <n v="1023093"/>
        <n v="1022080"/>
        <n v="1021737"/>
        <n v="1030683"/>
        <n v="1030743"/>
        <n v="1021952"/>
        <n v="1021931"/>
        <n v="1023265"/>
        <n v="1022767"/>
        <n v="1022914"/>
        <n v="1022918"/>
        <n v="1022550"/>
        <n v="1022101"/>
        <n v="1021924"/>
        <n v="1021925"/>
        <n v="1022561"/>
        <n v="1022989"/>
        <n v="1022863"/>
        <n v="1022864"/>
        <n v="1023123"/>
        <n v="1012326"/>
        <n v="1022817"/>
        <n v="1022835"/>
        <n v="1022751"/>
        <n v="1022794"/>
        <n v="1021936"/>
        <n v="1022750"/>
        <n v="1022793"/>
        <n v="1022515"/>
        <n v="1022570"/>
        <n v="1022621"/>
        <n v="1022865"/>
        <n v="1022866"/>
        <n v="1023166"/>
        <n v="1022128"/>
        <n v="1022141"/>
        <n v="1022142"/>
        <n v="1022398"/>
        <n v="1022293"/>
        <n v="1022837"/>
        <n v="1021987"/>
        <n v="1022413"/>
        <n v="1012764"/>
        <n v="1021980"/>
        <n v="1020869"/>
        <n v="1020352"/>
        <n v="1021077"/>
        <n v="1021085"/>
        <n v="1022921"/>
        <n v="1021820"/>
        <n v="1023331"/>
        <n v="1012342"/>
        <n v="1012763"/>
        <n v="1022847"/>
        <n v="1030780"/>
        <n v="1020915"/>
        <n v="1021868"/>
        <n v="1021082"/>
        <n v="1011422"/>
        <n v="1022406"/>
        <n v="1022418"/>
        <n v="1022783"/>
        <n v="1022786"/>
        <n v="1023295"/>
        <n v="1022182"/>
        <n v="1023090"/>
        <n v="1021470"/>
        <n v="1012424"/>
        <n v="1023111"/>
        <n v="1023349"/>
        <n v="1023350"/>
        <n v="1023351"/>
        <n v="1023352"/>
        <n v="1012602"/>
        <n v="1012166"/>
        <n v="1021398"/>
        <n v="1023050"/>
        <n v="1030745"/>
        <n v="1030228"/>
        <n v="1012745"/>
        <n v="1023353"/>
        <n v="1021263"/>
        <n v="1021433"/>
        <n v="1021596"/>
        <n v="1012725"/>
        <n v="1020845"/>
        <n v="1100665"/>
        <n v="1030792"/>
        <n v="1011614"/>
        <n v="1023324"/>
        <n v="1030566"/>
        <n v="1022640"/>
        <n v="1022936"/>
        <n v="1023157"/>
        <n v="1022193"/>
        <n v="1023047"/>
        <n v="1022568"/>
        <n v="1030388"/>
        <n v="1022940"/>
        <n v="1021905"/>
        <n v="1023126"/>
        <n v="1030791"/>
        <n v="1021945"/>
        <n v="1023184"/>
        <n v="1023102"/>
        <n v="1023247"/>
        <n v="1021944"/>
        <n v="1030788"/>
        <n v="1022569"/>
        <n v="1022928"/>
        <n v="1020993"/>
        <n v="1030732"/>
        <n v="1021237"/>
        <n v="1022047"/>
        <n v="1022922"/>
        <n v="1023391"/>
        <n v="1023355"/>
        <n v="1030542"/>
        <n v="1023144"/>
        <n v="1023035"/>
        <n v="1022282"/>
        <n v="1012400"/>
        <n v="1020878"/>
        <n v="1010886"/>
        <n v="1012399"/>
        <n v="1021260"/>
        <n v="1023264"/>
        <n v="1022304"/>
        <n v="1022854"/>
        <n v="1022822"/>
        <n v="1030327"/>
        <n v="1023343"/>
        <n v="1023383"/>
        <n v="1012451"/>
        <n v="1012681"/>
        <n v="1022838"/>
        <n v="1021929"/>
        <n v="1030498"/>
        <n v="1022920"/>
        <n v="1023372"/>
        <n v="1030576"/>
        <n v="1021655"/>
        <n v="1023368"/>
        <n v="1023362"/>
        <n v="1023363"/>
        <n v="1021140"/>
        <n v="1012299"/>
        <n v="1012300"/>
        <n v="1012313"/>
        <n v="1012631"/>
        <n v="1022818"/>
        <n v="1023175"/>
        <n v="1030366"/>
        <n v="1030461"/>
        <n v="1012115"/>
        <n v="1012488"/>
        <n v="1023276"/>
        <n v="1022858"/>
        <n v="1023386"/>
        <n v="1022145"/>
        <n v="1023389"/>
        <n v="1023390"/>
        <n v="1030802"/>
        <n v="1022657"/>
        <n v="1030575"/>
        <n v="1012218"/>
        <n v="1023367"/>
        <n v="1022939"/>
        <n v="1023365"/>
        <n v="1030389"/>
        <n v="1012526"/>
        <n v="1023354"/>
        <n v="1023364"/>
        <n v="1023366"/>
        <n v="1021922"/>
        <n v="1021920"/>
        <n v="1021921"/>
        <n v="1012657"/>
        <n v="1030378"/>
        <n v="1012778"/>
        <n v="1012782"/>
        <n v="1022784"/>
        <n v="1023397"/>
        <n v="1022605"/>
        <n v="1023398"/>
        <n v="1023399"/>
        <n v="1030525"/>
        <n v="1023110"/>
        <n v="1030419"/>
        <n v="1011105"/>
        <n v="1030555"/>
        <n v="1012773"/>
        <n v="1030765"/>
        <n v="1030804"/>
        <n v="1023400"/>
        <n v="1023387"/>
        <n v="1012788"/>
        <n v="1023318"/>
        <n v="1012275"/>
        <n v="1022995"/>
        <n v="1030506"/>
        <n v="1023143"/>
        <n v="1023328"/>
        <n v="1011258"/>
        <n v="1022825"/>
        <n v="1022820"/>
        <n v="1023167"/>
        <n v="1022842"/>
        <n v="1022844"/>
        <n v="1030817"/>
        <n v="8888888"/>
        <n v="1100492"/>
        <n v="1023371"/>
        <n v="1023370"/>
        <n v="1023109"/>
        <n v="1022851"/>
        <n v="1030794"/>
        <n v="1030818"/>
        <n v="1023417"/>
        <n v="1030279"/>
        <n v="1012796"/>
        <n v="1021020"/>
        <n v="1023375"/>
        <n v="1023218"/>
        <n v="1030809"/>
        <n v="1030810"/>
        <n v="1023412"/>
        <n v="1023411"/>
        <n v="1030544"/>
        <n v="1022460"/>
        <n v="1022459"/>
        <n v="1022290"/>
        <n v="1021279"/>
        <n v="1022821"/>
        <n v="1021740"/>
        <n v="1022841"/>
        <n v="1030793"/>
        <n v="1011906"/>
        <n v="1023429"/>
        <n v="1023292"/>
        <n v="1023409"/>
        <n v="1023421"/>
        <n v="1022824"/>
        <n v="1023168"/>
        <n v="1023284"/>
        <n v="1023066"/>
        <n v="1012595"/>
        <n v="1030816"/>
        <n v="1012058"/>
        <n v="1012059"/>
        <n v="1030821"/>
        <n v="1023433"/>
        <n v="1022870"/>
        <n v="1023436"/>
        <n v="1030812"/>
        <n v="1023435"/>
        <n v="1023439"/>
        <n v="1020660"/>
        <n v="1023438"/>
        <n v="1023419"/>
        <n v="1022346"/>
        <n v="1021278"/>
        <n v="1023410"/>
        <n v="1012310"/>
        <n v="1022814"/>
        <n v="1022815"/>
        <n v="1012806"/>
        <n v="1023422"/>
        <n v="1012805"/>
        <n v="1023434"/>
        <n v="1011074"/>
        <n v="1023219"/>
        <n v="1023432"/>
        <n v="0" u="1"/>
        <n v="1011888" u="1"/>
        <n v="1011073" u="1"/>
        <n v="1023416" u="1"/>
        <n v="1012445" u="1"/>
        <n v="1011566" u="1"/>
        <n v="1012629" u="1"/>
        <n v="1012748" u="1"/>
      </sharedItems>
    </cacheField>
    <cacheField name="Mes/Año natural" numFmtId="0">
      <sharedItems/>
    </cacheField>
    <cacheField name="Tipo de Venta" numFmtId="0">
      <sharedItems containsBlank="1" count="3">
        <s v="Directa"/>
        <s v="EERR"/>
        <m u="1"/>
      </sharedItems>
    </cacheField>
    <cacheField name="Oficina de ventas" numFmtId="0">
      <sharedItems containsBlank="1" count="11">
        <s v="Africa"/>
        <s v="Agro Sudamerica"/>
        <s v="Agrosuper Asia"/>
        <s v="Agrosuper Brasil"/>
        <s v="Agrosuper Shanghai"/>
        <s v="Exportacion Directa"/>
        <s v="Agro America"/>
        <s v="Agro Europa"/>
        <s v="Agro Mexico"/>
        <s v="Andes Asia"/>
        <m u="1"/>
      </sharedItems>
    </cacheField>
    <cacheField name="Nivel 2" numFmtId="0">
      <sharedItems/>
    </cacheField>
    <cacheField name="Nivel 3" numFmtId="0">
      <sharedItems/>
    </cacheField>
    <cacheField name="Material" numFmtId="0">
      <sharedItems/>
    </cacheField>
    <cacheField name="Descripción" numFmtId="0">
      <sharedItems containsBlank="1" count="536">
        <s v="PV Tru Ala@ Ex Bo Cj AS"/>
        <s v="PO Pta Espinaz@ Cj 10k AS"/>
        <s v="PO Ctre Mrps@ Bo 12x1k Cj AS"/>
        <s v="PV Cab Ent MA@ Cj 15k AS"/>
        <s v="PV Cog MA@ Bo Cj 10k AS"/>
        <s v="PV Piel Tru@ Bo Cj AS"/>
        <s v="PV Rabadilla@ Bo Cj 10K AS"/>
        <s v="PO Tru- Ctro Ala 4x10NMr@Bo Cj 20k SD"/>
        <s v="PO CDM 14% proteina@ Cj 20k AS"/>
        <s v="PO Ppa Esp@ 2 Blox10kg CJ AS SD"/>
        <s v="PO Ppa Esp 50 Pim@ Cj 20k AS"/>
        <s v="PO Ppa Esp@ 2 blo x 10k Cj AS"/>
        <s v="GO Chu Ctro@ Fi Cj 20k AS"/>
        <s v="GO BB Ribs 20-24 Oz@ Cj 10k AS"/>
        <s v="GO BB Ribs 24 oz@ Cj 10k AS"/>
        <s v="GO BB Ribs Grd B@ Fi Cj 10k AS"/>
        <s v="GO Cue Back@ Cj 20k t-f AS"/>
        <s v="GO Forro Pal@ Cj 20k AS"/>
        <s v="GO Pna Forro@ Cj 20k AS"/>
        <s v="GO Cue granel Esp CC@ Cj 20k AS"/>
        <s v="GO Cue Papda CP@ Cj 20k bca AS"/>
        <s v="GO Cue Papda CP@ Cj 20k AS"/>
        <s v="Nugg Pollo Uru@ Bo Cj 1k SH"/>
        <s v="Nugg Pollo Uru@ Film 2.5k SH"/>
        <s v="PO File 4x10 NMr SD@ CJ AS"/>
        <s v="GO File C/cab@ Cj 5k AS"/>
        <s v="GO File C/cab@Cj 20k AS"/>
        <s v="GO Grasa Forro Pna Limp@ Cj 20k AS"/>
        <s v="GO Grasa Forro Pna Limp@ Bo Cj AS"/>
        <s v="GO Grasa Forro Pal@ Cj 20k AS"/>
        <s v="GO Gord Lom Tocino@ Cj t-f AS"/>
        <s v="GO Gord rebaje@ Bo Cj 20k AS"/>
        <s v="GO Gord Lom Tocino@ Cj 20k AS"/>
        <s v="GO Gord chic@ Cj 20k AS"/>
        <s v="GO Visual Triming@ Cj 20k AS"/>
        <s v="GO Epiplón@ Cj 20k AS"/>
        <s v="GO Mantec@ Cj 20k AS"/>
        <s v="GO Lom Tocino@ Cj 20k AS"/>
        <s v="GO Lom Tocino@ Bo Cj AS"/>
        <s v="GO Lom Ctro 27 S/f@ Va Cj t-f AS"/>
        <s v="GO Lom Ctro 27@ Cj 20k AS"/>
        <s v="PO Molleja Mrps@ Cj 10k AS"/>
        <s v="PO Corazon@ Cj 18k AS"/>
        <s v="PO Pana S/Corazón@ Cj 20k AS"/>
        <s v="GO PpPal 77@ Cj 20k AS"/>
        <s v="GO Panc Tecl Nor@ Cj 20k AS"/>
        <s v="PO Garra Pla@ Cj 20k AS"/>
        <s v="PV PchDeh S/p c/f MA@ Cj 15k AS"/>
        <s v="PO PchDeh &gt;170g NMr@ Cj 10k SP"/>
        <s v="PO PchDeh Random@ Cj 10k AS"/>
        <s v="PO Pch Deh NMr@SD Cj 20kg AS"/>
        <s v="GO PpPna 59@ Fi Cj 20k AS"/>
        <s v="GO PpPna 57@ Bo Cj AS"/>
        <s v="GO Papda@ Cj t-f AS"/>
        <s v="GO Plancha Rebaje Ent@ Cj 20k AS"/>
        <s v="PV Piel Tru@ Bo Cj SO"/>
        <s v="GO Cne Long@ Cj t-f AS"/>
        <s v="GO Triming 80/20@ Cj 20k AS"/>
        <s v="GO Triming 85/15@ Cj t-f 20k AS"/>
        <s v="GO Triming 85/15@ Cj 20k AS"/>
        <s v="GO Triming 90/10@ Cj 20k AS"/>
        <s v="GA S/m@ Gr Cj bca AS"/>
        <s v="GA S/m@ Bo Cj AS"/>
        <s v="PO Pch Piel@ Cj 20k AS"/>
        <s v="GO Tripa s/Cal# Bidon AS"/>
        <s v="GO Tripa Calib 30/32# Bo Bidon AS"/>
        <s v="GO Tripa Calib 32/35# Bo Bidon AS"/>
        <s v="GO Tripa Calib 35/38# Bo Bidon AS"/>
        <s v="GO Corazón Partido@ Cj t-f 20k AS"/>
        <s v="GO Pulmon@ Cj 20k bca AS"/>
        <s v="GO Pana S/Corazón@ Cj 20k AS"/>
        <s v="PV Tru Larg@ Bo Cj 15k AS"/>
        <s v="PV TruDeh Cort S/h S/p@ Bo Cj AS"/>
        <s v="PO Ala Ctro Mr@ Fi Cj 18k AS"/>
        <s v="PO Ppa Esp Blo@ Bo Cj 20k AS"/>
        <s v="GO Pecho S/cue K@ Cj 20k TJ"/>
        <s v="GO Pecho S/cue K@ Cj 20k AK"/>
        <s v="GO Pech S/Cue@ Vp Cj AS"/>
        <s v="GO Tira Hso Ctro@ Cj 20k TJ"/>
        <s v="GO Tira Hso Ctro@ Cj 20k AK"/>
        <s v="GO Hso Pecho@ Cj Lom Vet TJ"/>
        <s v="GO Hso Cogote@ Bo Cj 20k TJ"/>
        <s v="GO Hso Cogote@ Bo Cj 20k AK"/>
        <s v="GO Lom Vet@ Cj 12k AK"/>
        <s v="GO Lom Vet@ Cj 12k TJ"/>
        <s v="GO Lom Vet Mad@ Cj 8,5k TJ"/>
        <s v="GO Lom Vet@ Cj 8k AS"/>
        <s v="PV Cog MA 15 kg@ Bo Cj 15k SO"/>
        <s v="GO Panc C/cue@ Cj Panc 230 TJ"/>
        <s v="GO Panc C/cue@ Cj Panc 230 AK"/>
        <s v="GO Panc# Cj 10k AK"/>
        <s v="GO Panc S/cue@ Cj Panc TJ"/>
        <s v="GO Panc S/cue@ Cj Panc AK"/>
        <s v="GO Panc S/cue Hem@ Cj Panc TJ AS"/>
        <s v="GO Panc S/cue Mad@ Cj 16,4k Panc TJ"/>
        <s v="GO Panc S/cue@ Cj Panc 16k AS"/>
        <s v="GO PernilM C/M@ Cj 15k AK"/>
        <s v="GO PernilM C/M@ Cj 15k TJ"/>
        <s v="GO Papda K@ Cj 20k AK"/>
        <s v="GO Malaya 5-6mm@ Bo Cj 9k AS"/>
        <s v="GO Platead Lom TF@ Cj 10k AK (TS)"/>
        <s v="GO Grasa Chaleco@ Cj 10k AS"/>
        <s v="GO Pulmon@ Cj 20k AS"/>
        <s v="GO Corazón Partido@ Cj 10k AS"/>
        <s v="PV Tru Larg MA@ Bo Cj SO"/>
        <s v="Cue granel Esp CC@ Cj 20k AS"/>
        <s v="GO Lom Tocino@ Bo Cj 20k AS"/>
        <s v="PO Corazón@ Bo Cj 18k AS"/>
        <s v="PO Corazon@Pla Cj 19k"/>
        <s v="PO Ala Ctro NMr 4x5@ Bo Cj 20k AS"/>
        <s v="PO Ala Media B 4x10@ Cj 20k AS"/>
        <s v="PO Ala Media Grado B@ Cj AS"/>
        <s v="PO Ctro-Pta-Ala Choice@ Cj 20k AS"/>
        <s v="PO Ctro Pta Ala@ Cj 20k AS"/>
        <s v="PO Ctro Pta Ala Choice@ Cj 20k AS"/>
        <s v="PO Pta Ala@ Cj 20k AS"/>
        <s v="GO Caz Ent@ Bo Cj 10k AS"/>
        <s v="GO Forro Pal@ Bo Cj 20k AS"/>
        <s v="GO Cue granel@ Bo Cj 20k AS"/>
        <s v="GO Gord Esp@ Bo Cj 10k AS"/>
        <s v="GO Reco 20/80 @ Cj 20k AS"/>
        <s v="GO Reco 10/90 @ Cj 20k AS"/>
        <s v="GO Resto Tira Hso Ctro@ Bo Cj 20k AS"/>
        <s v="GO Resto Tira Hso@ Fi Cj 10k AS"/>
        <s v="GO Sternum Bones@ Bo Cj 10k AS"/>
        <s v="GO Hso Escapula@ Cj 15kg AS"/>
        <s v="GO Lom Ctro@ Cj 16k AS"/>
        <s v="PO Piel @ Cj 20k AS MUESTRA SAG"/>
        <s v="PO Garra J@ Bo Cj 20k AS"/>
        <s v="PO Garra L A@ Bo Cj 20k AS"/>
        <s v="PO Garra L B@ Bo Cj 20k AS"/>
        <s v="PO Garra IQF@ Bo Cj AS"/>
        <s v="PO Garra Economy@ Cj 20k AS"/>
        <s v="PO Garra Large B@ Cj 20k AS"/>
        <s v="PO Garra M B@ Cj 20k AS"/>
        <s v="PO Garra M A@ Bo Cj 20k AS"/>
        <s v="GA Garra G Large B@ Cj 20k AS"/>
        <s v="GO PernilM@ Cj 20k AS"/>
        <s v="GO PernilM C/M@ Cj 20k AS"/>
        <s v="GO PernilM B@ Bo Cj 20k AS"/>
        <s v="GO PernilP@ Bo Cj 20k AS"/>
        <s v="GO Reco 60/40 @ Cj 20k AS"/>
        <s v="GO Patas@ Cj 20k AS"/>
        <s v="GO Patas B@ Cj 20k AS"/>
        <s v="GO Manos@ Cj 10k AS"/>
        <s v="GO Estómago Pouch@ 20k bca AS"/>
        <s v="GO File C/cab@ Va Cj 10k AP"/>
        <s v="GO File N@ Va Cj File AP"/>
        <s v="GO File C/cab@ IWP Cj 10k SC"/>
        <s v="GO File C/cab 6x1@ VP Cj AP"/>
        <s v="GO Hso Pecho@ Cj 10k AP"/>
        <s v="GO CC Loin T@ Fi Cj AP"/>
        <s v="GO CC Loin L (S/T)@ Fi Cj AP"/>
        <s v="GO CC Loin L (S/T) 45@ Fi Cj AP"/>
        <s v="GO CC Loin L (S/T) (DF)@ Fi Cj AP"/>
        <s v="GO CC Loin LL@ Bo Cj Lom Mad AP"/>
        <s v="GO Lom Tecla@ Cj Lom Ctro JP"/>
        <s v="GO Lom Tec@ Va Cj Lom Ctro AP"/>
        <s v="GO Lom Ctro S/Tecla(OY)Mit@ Cj Tf 20k AP"/>
        <s v="GO MM Loin L@ Cj 12k AP"/>
        <s v="GO MM Loin S@ Fi Cj 12k AP"/>
        <s v="GO MM Loin D@ Fi Cj 12k AP"/>
        <s v="GO MM Loin L (MC4-5)@ Fi Cj ch JP"/>
        <s v="GO MM Loin LL (29-32 VP)@ Bo Cj AP"/>
        <s v="GO MM LOIN S VP@ Cj 10k AP"/>
        <s v="GO Lom Vet &gt;2.0@ Fi Cj Lom Vet AP"/>
        <s v="GO Lom Vet &lt;2.0@ Fi Cj AP"/>
        <s v="GO Lom Vet S/g@ Va Cj ch AP"/>
        <s v="GO Lom Vet Mit@ 4 Bo Cj 10k AP"/>
        <s v="GO Lom Vet 2 a 2,3k@ Fi Verd Cj AP"/>
        <s v="GO Lom Vet L@ Fi Cj Lom Vet AP"/>
        <s v="GO Lom Vet M@ Fi Cj Lom Vet AP"/>
        <s v="GO Lom Vet &gt;2.0@ Fi Cj 8k AP"/>
        <s v="GO PpPal Pim@ Cj AP"/>
        <s v="GO Panc Tec C/cue@ Fi Cj Panc AP"/>
        <s v="GO Panc Lam 2.5mm@ Cj ch AP"/>
        <s v="GO Panc Tec S/cue@ Fi Cj ch AP"/>
        <s v="GO Panc S/tec/cue I@ Fi Cj Panc 4s AP"/>
        <s v="GO Panc S/tec N@ Fi Cj 20k AP"/>
        <s v="GO Panc Mit@ Va Cj 20k AP"/>
        <s v="GO Panc S/tec SP@ Fi Cj AP"/>
        <s v="GO Panc Tec S/Cue L@ Fi CJ Ch AP"/>
        <s v="GO Panc Tec S/cue VP@ Cj ch AP"/>
        <s v="GO Cne Falda Panc@ Bo Cj AP"/>
        <s v="GO Posta Negra 3P T@ Va Cj t-f JP"/>
        <s v="GO Ganso C/asto 3P@ Va Cj t-f AP"/>
        <s v="GO Ganso C/asto C/abas S/g@ Va Cj JP"/>
        <s v="GO Posta Rosada 3P@ Va Cj t-f AP"/>
        <s v="GO Ganso S/g S/abst DA@ Cj 12k AP"/>
        <s v="GO Asiento C/g DA@ Cj 12k JP"/>
        <s v="GO Lom Tocino@ Bo Cj 20k AP"/>
        <s v="GO Malaya Japon@ Va Cj JP"/>
        <s v="GO Recto@ Cj File AP"/>
        <s v="GO Tráquea@ Cj Lom Ctro AP"/>
        <s v="PO Ala Ctro 8x5 Mr@ Cj 20k AS"/>
        <s v="PO Ala Ctro 4x10 Mr@ Zi Cj 20k AS"/>
        <s v="PO Tru Ala 8x5@ Fi Cj AS"/>
        <s v="PO Tru-Ctro Ala 60-80 Mr@ Fi Cj 20k AS"/>
        <s v="PO Tru Ctro Ala 60-80 8x5 Mr@ Fi Cj AS"/>
        <s v="PO Tru-Ctro Ala 4x10 Mr@ Zi Cj AS"/>
        <s v="PO Tru-Ctro Ala 700g Mr@ Cj AS"/>
        <s v="PO Tru-Ctro Ala 4x10 Mr@ Cj AS"/>
        <s v="PV Ctro Pta Ala 30 Lb@ Bo Cj SO"/>
        <s v="GO BB Ribs 640g@ Cj 16k AS"/>
        <s v="Croq Pollo 80g@Bo 18x1,5 Lb Cj AS"/>
        <s v="File Pollo PR@ Bo 18x1.5 Lb Cj AS"/>
        <s v="Figuritas Pollo@ Bo 18x1.5 Lb Cj AS"/>
        <s v="Strips Pollo@ Bo 18x1.5 Lb Cj AS"/>
        <s v="Nugg Pollo@ Bo 18x1.5 Lb Cj AS"/>
        <s v="PO File s/t Mr@ Fi Cj 17k AS"/>
        <s v="PO File s/t 8x5 Mr@ Fi Cj AS"/>
        <s v="PO File s/t 4x10 Mr@ Zi Cj 20k AS"/>
        <s v="PO File s/t  RC´S 8x5@ Cj AS"/>
        <s v="GO Resto Tira Hso@ Cj 20k AS"/>
        <s v="PO Contre 8x5 estuche@Cj 20k AS"/>
        <s v="PO Pana S/Corazon@ Cj 20k AS"/>
        <s v="PV Cog MA 30Lb@ Bo Cj 15k SO"/>
        <s v="GO Pecho Belly S/p@ Vp Cj AS"/>
        <s v="GO Pecho Belly C/Hso pec@ Vp Cj AS"/>
        <s v="PV Pch MA 8% 14-16 Lb@ Bo Cj 20k SO"/>
        <s v="PV Pch MA 15% 14-16 Lb@ Bo Cj 20k SO"/>
        <s v="PV Pch MA 8% 16-18 Lb@ Bo Cj 15k SO"/>
        <s v="PV Pch MA 8% 18-20 Lb@ Bo Cj 20k AS"/>
        <s v="PV Pch MA 15% 16-18 Lb@ Bo Cj 20k AS"/>
        <s v="PV Pch MA 15% 18-20 Lb@ Bo Cj 20k AS"/>
        <s v="PV PchDeh Mrps C/piel @ Cj 18k AS"/>
        <s v="PV File s/t@ Bo Cj 18k SO"/>
        <s v="PV Pch Filete 1 kg @Bo CJ 14Kg AS"/>
        <s v="PV PchDeh S/p@ Bo Cj 20k SO"/>
        <s v="PV Pech USA 10 - 12 LB@ Bo Hor Cj 11k SO"/>
        <s v="PV Pech USA 12-15 LB @BO Hor Cj 15k AS"/>
        <s v="PO Pch Ent@ Cj 20k AS"/>
        <s v="PO PchDeh 5oz 2x10 NMr@ Cj 9k AS"/>
        <s v="PO PchDeh 7oz 2x10 NMr@ Cj 9k AS"/>
        <s v="PO PchDeh 8oz 2x10 NMr@ Cj 9k AS"/>
        <s v="PO PchDeh NMr s/cal 4x10@ Cj 20k Am AS"/>
        <s v="PO PchDeh NMr@ Cj 20k AS"/>
        <s v="PO PchDeh 4oz 2x10 NMr@ Cj 9k AS"/>
        <s v="PO PchDeh 4oz Mr@ Cj AS"/>
        <s v="PO PchDeh 5oz Mr@ Cj AS"/>
        <s v="PO PchDeh 6oz Mr@ Cj AS"/>
        <s v="PO PchDeh 7oz Mr@ Cj AS"/>
        <s v="PO PchDeh 8oz Mr@ Cj AS"/>
        <s v="PO PchDeh 9oz Mr@ Cj AS"/>
        <s v="PO PchDeh S/p/g/f &lt;140@ Fi Cj 20k AS"/>
        <s v="PO PchDeh 8x5 Mr@ Fi Cj AS"/>
        <s v="PO PchDeh 4x10 Mr@ Zi Cj 20k AS"/>
        <s v="PO PchDeh 4-10oz NMr@ Cj AS"/>
        <s v="GO Posta Negra@ Va Cj 20k"/>
        <s v="GO Ganso S/g S/abst @ Va Cj 12k"/>
        <s v="GO Malaya 5-6mm@ Vp Cj AS"/>
        <s v="PV Triming Pch@ Cj 40 Lbs SO"/>
        <s v="GO Pana s/Corazon@ Bo Cj 20k AS"/>
        <s v="GO Gord Esp@ Bo Cj AS"/>
        <s v="GO Lom Ctro 27@ Fi Cj 20k AS"/>
        <s v="PO Corazon@ Bo 19k Cj"/>
        <s v="PO Corazón@ Placa 19kg Cj AS"/>
        <s v="PV CONTRE S/m @Blo 15Kg Jp SO"/>
        <s v="PV Corazon s/a@Blo 15Kg Jp SO"/>
        <s v="GO PpPal 77@ Bo Cj 20k AS"/>
        <s v="Pv PchDeh S/p@ Jp SO"/>
        <s v="PO PchDeh &gt;170 NMr@ Cj 10k AS"/>
        <s v="GO Triming 60/40@ Bo Cj AS"/>
        <s v="PO Tru Ala Mex@ Cj 9k AS"/>
        <s v="PO Tru-Ctro Ala Mex@ Cj 9k AS"/>
        <s v="GO Pna Forro@ Bo Cj 20k AS"/>
        <s v="GO Gord rebaje@ Cj 20k AS"/>
        <s v="GO Grasa Desp Papda@ Cj 20k AS"/>
        <s v="PV PchDeh@ Blo Cj 15k SO"/>
        <s v="PO Pech c/h c/p Blo@ Cj 20k AS"/>
        <s v="PO PchDeh Random Mr Mex@ Cj 10k AS"/>
        <s v="GO Plancha c/Cuero@ Cj 20k AS"/>
        <s v="GO Reco 60/40 Panc@ Bo Cj 20k AS"/>
        <s v="GO Reco 90/10 @ Bo Cj 20k AS"/>
        <s v="GO Riñon Ent@ Bo Cj 10k AS"/>
        <s v="PV TruDeh Cort s/h S/p @ Cj AS"/>
        <s v="PV Ctro Pta Ala@ Bo Cj 15k AS"/>
        <s v="GO Lengua@ Fi Cj 10k AS"/>
        <s v="GO Cab Part@ Cj 20k AS"/>
        <s v="GO Cab Ent@ Cj 20k AS"/>
        <s v="GO Cab Bca Ent S/L@ Cj 20k AS"/>
        <s v="GO Cue Back@ Cj 20k bca AS"/>
        <s v="GO Cue 20@ Bo Cj 20k AS"/>
        <s v="GO Tira Hso Ctro@ Cj 20k AS"/>
        <s v="GO Hso Costilla@ Cj 18k AS"/>
        <s v="GO Mixto Hso@ Bo Cj 10k AS"/>
        <s v="GO Hso Costilla 4x 5kg @ Cj 20k AS"/>
        <s v="GO Hso Cogote@ Cj 20k AS"/>
        <s v="GO Hso húmer@ Bo Cj 20k AS"/>
        <s v="GO Hso femur@ Cj 20k AS"/>
        <s v="GO Hso Coxal@ Cj 15kg AS"/>
        <s v="GO Hso tibia @ Cj 20k AS"/>
        <s v="PV Cog S/piel MA@ Bo Cj 15k AS"/>
        <s v="GO Desp Forro Pal@ MUESTRA Cj 20k AS"/>
        <s v="GO Platead@ Fi Cj 20k AS"/>
        <s v="GO PpPna 57@ MUESTRA Bo Cj AS"/>
        <s v="GO PpPal 77@ Bo Cj AS"/>
        <s v="PV Garra A MA@ Bo Cj 15k AS"/>
        <s v="GO PernilM 1,3 kg up@ Cj 20k AS"/>
        <s v="GO PernilM 1-1.3 kg@ Cj 20k AS"/>
        <s v="GO PpPna 59@ Cj 20k AS"/>
        <s v="GO Cartilag Lom@ Cj 10k AS"/>
        <s v="GO Cordon Lom@ Bo Cj 20k AS"/>
        <s v="GO Cola Nor@ Fi Cj 10k AS"/>
        <s v="GO Manos B@ Cj 20k AS"/>
        <s v="PV MA Tru Lar@ Bo Cj 16k AS"/>
        <s v="GO Pta Cos 3h@ Bo Cj 10k AS"/>
        <s v="GO Pta Cos 2h@ Bo Cj 10k AS"/>
        <s v="GO Gord Esp@ 20kg AA"/>
        <s v="GO Lom Tocino @ Bo Cj 20k AS"/>
        <s v="GO Lom Tocino@ Cj 20k AA"/>
        <s v="GO Hso femur@ Cj 20k AS AA"/>
        <s v="GO Lom Tec@ Va Cj 20k AS"/>
        <s v="GO MM Loin L@ Cj 15k AS"/>
        <s v="GO MM Loin S@ Fi Cj 15k AS"/>
        <s v="GO MM Loin LL@ Fi Cj 12k AA"/>
        <s v="GO MM LOIN S VP@ Cj 10k AS"/>
        <s v="GO Lom Vet M@ Cj 9k AS"/>
        <s v="GO Lom Vet L@ Cj 11k AS"/>
        <s v="GO Lom Vet@ Cj 9k AS"/>
        <s v="PO Corazon@Bo 12k Cj AS"/>
        <s v="GO Panc S/tec L @ Fi Cj AS"/>
        <s v="GO PpPal 1P Ex@ Cj 14k AS"/>
        <s v="GO PpPal 1P@ 100g  AS"/>
        <s v="GO PpPal pimentada@ Cj 20k AS"/>
        <s v="GO PpPal Pim@ Cj 17.5k AS"/>
        <s v="GO PpPal Pim@ 100g AS"/>
        <s v="GO Panc Tec C/cue@ Fi Cj Panc AS"/>
        <s v="GO Panc Tec S/cue Mad@ Va Cj AS"/>
        <s v="GO Panc S/tec N @ Fi Cj AS"/>
        <s v="GO Pan Tec S/cuero M@ Cj 17k AS"/>
        <s v="GO Pan Tec S/cuero L@ Cj 19k AS"/>
        <s v="GO Lom Vet Lam@ Cj AS"/>
        <s v="GO Ganso C/asiento@ Bol Cj 14k AS"/>
        <s v="GO Posta Negra D@ Cj AS"/>
        <s v="GO Posta Rosada@ Cj AS"/>
        <s v="GO Ganso C/asto S/g 3P@ Bo Cj AS"/>
        <s v="GO Malaya Japon@ Vp Fi Cj 5k AS"/>
        <s v="GO Panc S/tec M @ Fi Cj AS"/>
        <s v="GO Recto@ Cj 10k AS"/>
        <s v="GO Pta Tráquea@ Fi Cj 8k AS"/>
        <s v="PO Ppa Esp@ Bo Cj 20k AS"/>
        <s v="GO BB Ribs Grd B@ Fi Cj 20k AS"/>
        <s v="GO Cos 79@ Bo Cj 20k AS"/>
        <s v="GO Cue 20@ Cj 20k AS"/>
        <s v="GO Gord Esp@ Cj 20k AS"/>
        <s v="GO Lom Vet 44@ Fi Cj 20k AS"/>
        <s v="GO Lom Vet 44@ Bo Cj 20k AS"/>
        <s v="PO Pana S/cora blo@Cj 20kg AS"/>
        <s v="GO Cne Falda Pan@ CJ 20k AS"/>
        <s v="PV Pch Ent c/p s/m@ Bo Cj 20k AS"/>
        <s v="GO Pna Nor@ Bo Cj 20k AS"/>
        <s v="GO PpPna 54@ Cj 20k AS"/>
        <s v="GO Triming 70/30@ Cj 20k AS"/>
        <s v="PO Pch Piel Pim 50 ppm@ Cj 14 AS"/>
        <s v="GO Patas B@ Bo Cj 20 k AS"/>
        <s v="GO Tripa Calib 38/40# Bo Bidon AS"/>
        <s v="GO Trip Calib Tub 35/39 Azul# Bidon AS"/>
        <s v="GO Trip Calib Tub 37/40 Azul# Cj AS"/>
        <s v="GO Panc S/cue S/h@ Cj Panc 16k AS"/>
        <s v="GO PernilM@ Cj 20k AK"/>
        <s v="PO Ctro-Pta-Ala@ Cj 20k AS"/>
        <s v="GO Grasa Forro Pna Limp@ Bo Cj 20k AS"/>
        <s v="GO Lom Tecla VP@ Cj Lom Ctro"/>
        <s v="Lom Vet &gt;2.0@ VP Cj Lom Vet AP"/>
        <s v="GO Panc S/tec L @VP Cj AP"/>
        <s v="GO Panc Tec S/cue@ R VP Cj ch AP"/>
        <s v="PO Ala Ctro NMr IQF@ Cj 20k AS"/>
        <s v="PO Tru Ala 4x10 Mr@ Zi Cj AS"/>
        <s v="GO Lom Centro@ Cj 16k AS"/>
        <s v="PV Higad 40Lb@ Bo Cj 18k SO"/>
        <s v="PV TruDeh Cort S/p@ Bo Cj  SO"/>
        <s v="PO Corazon part@Blo 19 kg"/>
        <s v="PO File s/t 8x5 Mr@ Cj AS"/>
        <s v="Filetitos Pollo@ Bo 400g x12 Cj LC (mues"/>
        <s v="PV Fil C/ten MA NMr@ Cj 15 kg AS"/>
        <s v="PO PchDeh Random Mr MEX@ Cj 20k AS"/>
        <s v="PV Ctro Pta Ala B MA@ Bo Cj SO"/>
        <s v="GO Cab Roj Ent S/L@ Cj 20k AS"/>
        <s v="GO Lom Tocin@ Cj 20k AS"/>
        <s v="GO Lom Vet 44@ Fi Cj 18k AS"/>
        <s v="GO Panc Tecla SCue@ 4 Bo Cj 20kg AS"/>
        <s v="PV Garra B MA@ Bo Cj 15k SO"/>
        <s v="GO PernilM 1 kg down@ Cj 20k AS"/>
        <s v="GO Reco 70/30 @ Cj 20k AS"/>
        <s v="GO Reco 90/10 @ Cj 20k AS"/>
        <s v="PV MA Tru Lar@ Bo Cj 15k AS"/>
        <s v="GO Lengua Japon@ Cj 10k AS"/>
        <s v="GO CC Loin L S/Tec@ Fi Cj 16k AS"/>
        <s v="GO MM Loin LL VP@ Cj 20k AA"/>
        <s v="GO Panc Lam 2.5mm@ Cj 5k AS"/>
        <s v="GO Diafrag@ Va Cj 8k AS"/>
        <s v="PV Pta Ala MA@ Bo Cj AS"/>
        <s v="GO BB Ribs 24-28 Oz@ Cj 10k AS"/>
        <s v="GO Cue Granel Esp CC@Cj 20k AS"/>
        <s v="GO Pal Nor@ Cj 20k AS"/>
        <s v="PV PchDeh Mrps C/piel@ Cj 18k AS"/>
        <s v="GO Triming 80/20@ Bo c/f Cj 20k AS"/>
        <s v="GO Triming Panc@ Cj 20k AS"/>
        <s v="PV PchDeh S/p S/f@ Bo Cj 15k SO"/>
        <s v="GO Papda C/Cue granel@ Bo Cj AS"/>
        <s v="GO Belly Strip@ Cj 20k AS"/>
        <s v="GO Malaya Japon@ Vp Fi Cj 20k AP"/>
        <s v="PO File s/t 700g Mr@ Cj AS"/>
        <s v="GO Hso Pecho@ Cj 10k US AS"/>
        <s v="PO PchDeh 6oz 2x10 NMr@ Cj 9k AS"/>
        <s v="PO PchDeh 700g IQF Mr@ Cj AS"/>
        <s v="GO Estómago Crud@ Bo Cj 20k AS"/>
        <s v="GO Trip Calib Tub 35-39# Bidon AS"/>
        <s v="GO Pancreas@ Bo Cj AS"/>
        <s v="GO Hso Pecho@ Cj 10k AS"/>
        <s v="GO Panc Lam 3mm@ Cj AS"/>
        <s v="PV PchDeh@ Bo Cj 20k SO"/>
        <s v="GO Triming 60/40@ Bo Cj 20k AS"/>
        <s v="GO Riñón Ent@ Bo Cj 20k AS"/>
        <s v="PO Ala Media@ Cj 15k AS"/>
        <s v="PO Nudillo @ Cj 20Kg AS"/>
        <s v="GO Pan Tec S/cuero L@ Cj 19k AS (MU)"/>
        <s v="GO Panc Lam 3mm@ Cj 10k AS"/>
        <s v="PV Contre@ Bo Cj 10k AS"/>
        <s v="PV Muestra Piel Tru Cor@ Bo Cj 15k AS"/>
        <s v="GO Estómago Pouch@ Bo Cj 10k AS"/>
        <s v="GO Cuarto Central @ COM Cj AS"/>
        <s v="GO Cuarto Delant @ COM Cj AS"/>
        <s v="GO Cuarto Trasero @ COM Cj AS"/>
        <s v="GO Chu Ctro@ Fi Cj 20k US"/>
        <s v="PO Pta Espinazo USA@ cj 10k AS Muestra"/>
        <s v="PO CDM 14% Prot@ Cj 20kg Muestra"/>
        <s v="PO Tru Crto Desh Sp Mr@ MUESTRA SAG"/>
        <s v="PO Pana c/corazon@2 Blox10k Cj MUESTRA"/>
        <s v="GO Lom Vet@ Cj Muestra SAG"/>
        <s v="GO Pp Pna USA@ Cj Muestra SAG"/>
        <s v="PV Pch MA 8% 12-14 Lb@ Bo Cj 20k SO"/>
        <s v="PV Pech USA 8 - 10 LB@ Bo Hor Cj 11k SO"/>
        <s v="PO PchDeh 6oz 2x10 Mr@ Cj 20k AS"/>
        <s v="PO PchDeh R Mr@ Bo Cj 20k AS"/>
        <s v="GO Rosada@ Va Cj 20k"/>
        <s v="GO Ppa Pna Heinz@ Bo Cj 20k AS"/>
        <s v="GO Triming 60/40@ Cj 20k AS"/>
        <s v=" GO Triming 80/20@ Bo c/f Cj 20k AS"/>
        <s v="PV PDM @ Bo Cj 15k AS"/>
        <s v="GO BB Ribs 20-24 Oz@Cj 10K AS"/>
        <s v="PV Costill MA Mr@ Bo Cj 20k AS"/>
        <s v="PO Ala Media 1k@ Cj 20k AS"/>
        <s v="GO Cab Ent @ COM Cj 20k AS"/>
        <s v="GO Pta Cost@ Bo Cj 20k AS"/>
        <s v="GO Mantec @ COM Cj AS"/>
        <s v="PV Garra B HE@ Bo Cj 15k SO"/>
        <s v="GO PernilM 1 kg down@ Cj 10k AS"/>
        <s v="GO Manos @ COM Cj 20k AS"/>
        <s v="GO Patas @ COM Cj 20k AS"/>
        <s v="GO CC Loin L@ Fi Cj Lom Ctro AS"/>
        <s v="GO Lom Tecla@ Cj 18k AS"/>
        <s v="PO Piel@ Cj 15Kg AS"/>
        <s v="PV Corazón@ Blo 10k Cj AS"/>
        <s v="PO Corazón@ Placa Cj 19kg SD"/>
        <s v="PO Pch Piel@CF Cj 18 k"/>
        <s v="GO Tripa Calib 40/42# Bo Bin AS"/>
        <s v="GO Recto Tubo Crud@ Cj 10k AS"/>
        <s v="PV Tru Ala@ Ex blo Cj 15k SO"/>
        <s v="PV Hígad@ Bo Cj 15k SO"/>
        <s v="PO Tru-Ctro Ala 60-80 4x10 NMr@ Cj20k AS"/>
        <s v="PV Corazon@ 20k Cj SO"/>
        <s v="PV Corazn @ Bo Cj 15K AS"/>
        <s v="PV Higa Indus@ Bo Jp 600k AS"/>
        <s v="GO Pna S/Hso C/Cue F (7-8Kg)@ Cj 20k AS"/>
        <s v="PO Pech c/h c/p Blo Mex@ Cj 20k AS"/>
        <s v="GO Reco 80/20 @ Bo Cj 20k AS"/>
        <s v="PO Tru Ala 4x10 NMr@ Bo Cj 20k AS"/>
        <s v="GO Panc Tec /C cue S/H@ Cj 20k AS"/>
        <s v="PV PechDeh S/p@ Bo Cj 20k SO"/>
        <s v="PO Ppa de pollo 10%@Blo Cj 20kg"/>
        <s v="GO Pta Cos @ Bo Cj 10k AS"/>
        <s v="GO Triming Lom@ Cj 20k AS"/>
        <s v="GO Cordon Lom@ CJ 20k AS"/>
        <s v="8888888"/>
        <s v="Figuritas Pollo@ Bo Cj 1,5Lb AS"/>
        <s v="GO Pna Nor@ Cj 20k AS"/>
        <s v="PV Pch Ent MA 15%  12-14 Lb@ Bo Cj SO"/>
        <s v="PV Fil C/ten MA NMr@ Cj 40 Lb AS"/>
        <s v="GO Pna S/Hso C/Cue F (8-9Kg)@ Cj 20k AS"/>
        <s v="PV TruDeh Cort S/p@ Jp SO"/>
        <s v="PO Ala Puch Mex@ Cj 10k AS"/>
        <s v="GO Papda@ Bo Cj 20k AS"/>
        <s v="GO Útero @ Bo Cj 20k AS"/>
        <s v="GO Estomago Pouch@ 20k AS"/>
        <s v="PV Tru Cor C/p NMr@ Bo Cj 15k AS"/>
        <s v="PV Tru Lar MA Mr@ LP 15k AS"/>
        <s v="GO  PpPna 57@ Bo Cj AS"/>
        <s v="GO  PpPna 54@ Bo Cj AS"/>
        <s v="PV Contre@ Ex Bo Cj 10k SO"/>
        <s v="GO BB Ribs@ Cj 13k AS"/>
        <s v="GO Cos 75 Mit@ Cj 14k AS"/>
        <s v="GO Lom Tocino S/cue@ Cj 20k AS"/>
        <s v="GO Entraña@ MUESTRA 10k AS"/>
        <s v="PV Pch Ent MA 15%  10-12 Lb@ Bo Cj SO"/>
        <s v="PO File NMr@Bo Cj 15K AS"/>
        <s v="GO Pna S/Hso C/Cue @ Cj 20k AS"/>
        <s v="GO Tripa Calib 32/35# Bidon AS"/>
        <s v="GO Desp Forro Pna@ Muestra Cj 20k AS"/>
        <s v="GO Grasa Desp Papda@ MUESTRA Cj 20k AS"/>
        <s v="GO BB Ribs@ Cj 16k AS"/>
        <s v="PO PchDeh@ Bo 16x1k Cj AS"/>
        <s v="GA C/M@Bo Cj AS"/>
        <s v="PO ala ent B@ Cj 20kg AS"/>
        <s v="GO Papda Cab@ Cj 20k AS"/>
        <s v="GO Patas@ Cj 20 kg AS"/>
        <s v="GO Manos@ Cj 20k AS"/>
        <s v=" PV TruDeh Cort S/h S/p@ Bo Cj AS"/>
        <s v="GO PpPal 1P Ex@ Bo AP"/>
        <s v="GO PernilM@ Fi Cj 20k SC"/>
        <s v="GO File C/cab 1KG@ Cj k AS"/>
        <s v="PO TruEnt Deh s/p Tf Mr@Muestra SAG"/>
        <s v="GO Cos 75 Mit@ Cj Tf 20k AS"/>
        <s v="PO TruCrtoDeh s/p Mr@ Cj 20k AS"/>
        <s v="PO TruEnt Deh s/p@ Cj 10k AS"/>
        <s v="PO Molleja Mrps@ Muestra SAG"/>
        <m u="1"/>
        <s v="GO Pal S/Pla Porc @ MUESTRA SAG" u="1"/>
        <s v="GO Pna S/Hso C/Cue F (6-7Kg)@ Cj 20k AS" u="1"/>
        <s v="PO Tru-Ala 8x5 Mr IQF@Cj AS MUESTRA SAG" u="1"/>
        <s v="PO PchDeh 5,5-8.5oz NMr@ Cj AS" u="1"/>
        <s v="PO Piel de pollo@ CJ As" u="1"/>
        <s v="GO Pork Scruff Meat@ Cj 10 kg AS" u="1"/>
        <s v="GO Recortes (Ganglios) @ MUESTRA SAG" u="1"/>
        <s v="PO Garra Lag@Cj 20 kg Muestra" u="1"/>
        <s v="GO Lom Vet L@ VP Cj Lom Vet Mad AP" u="1"/>
        <s v="GO Tiras Lom Vet@ MUESTRA Cj 20k AS" u="1"/>
        <s v="GO  BB Ribs 24 oz@MUESTRA SAG" u="1"/>
        <s v="GO PpPna 54@ MUESTRA Cj 20k AS" u="1"/>
        <s v="GO Chu Vet Porc @ MUESTRA SAG" u="1"/>
        <s v="GO Pna S/Hso C/Cue F@ Cj 20k AS" u="1"/>
        <s v="PO Tru Cort@ Cj 15k AS" u="1"/>
        <s v="PO Pech Cartilago@ Cj 10k MUESTRA" u="1"/>
        <s v="GO Chu Ctro Porc @ MUESTRA SAG" u="1"/>
        <s v="PO TrDeh S/p 15k NMr@ MUESTRA SAG" u="1"/>
      </sharedItems>
    </cacheField>
    <cacheField name="Sector" numFmtId="0">
      <sharedItems/>
    </cacheField>
    <cacheField name="RV Inicial_x000a_    [KG]" numFmtId="37">
      <sharedItems containsString="0" containsBlank="1" containsNumber="1" containsInteger="1" minValue="0" maxValue="1440000"/>
    </cacheField>
    <cacheField name="RV Final_x000a_   [KG]" numFmtId="37">
      <sharedItems containsString="0" containsBlank="1" containsNumber="1" containsInteger="1" minValue="-791" maxValue="1416000"/>
    </cacheField>
    <cacheField name="  Pedidos_x000a_Ingresados_x000a_    [KG]" numFmtId="37">
      <sharedItems containsString="0" containsBlank="1" containsNumber="1" minValue="0.1" maxValue="1424600"/>
    </cacheField>
    <cacheField name=" RV Inicial_x000a_[PP USD]" numFmtId="39">
      <sharedItems containsString="0" containsBlank="1" containsNumber="1" minValue="-8.4541999534631193E-2" maxValue="15.1074450084602"/>
    </cacheField>
    <cacheField name=" RV Final_x000a_[PP USD]" numFmtId="39">
      <sharedItems containsString="0" containsBlank="1" containsNumber="1" minValue="-8.45792767732962E-2" maxValue="15.1074450084602"/>
    </cacheField>
    <cacheField name="  Pedidos_x000a_Ingresados_x000a_ [PP USD]" numFmtId="39">
      <sharedItems containsString="0" containsBlank="1" containsNumber="1" minValue="-22.234419028042499" maxValue="104.4703488561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30.521509722224" createdVersion="8" refreshedVersion="8" minRefreshableVersion="3" recordCount="8361" xr:uid="{811F5BD2-2072-425E-AB44-EEC894FB67CC}">
  <cacheSource type="worksheet">
    <worksheetSource ref="A4:T1048576" sheet="Base RV Volumen"/>
  </cacheSource>
  <cacheFields count="20">
    <cacheField name="SKU" numFmtId="0">
      <sharedItems containsString="0" containsBlank="1" containsNumber="1" containsInteger="1" minValue="1010877" maxValue="8888888" count="662">
        <n v="1010877"/>
        <n v="1011042"/>
        <n v="1011047"/>
        <n v="1011290"/>
        <n v="1011417"/>
        <n v="1011421"/>
        <n v="1011558"/>
        <n v="1011560"/>
        <n v="1011582"/>
        <n v="1011586"/>
        <n v="1011888"/>
        <n v="1011967"/>
        <n v="1011968"/>
        <n v="1011969"/>
        <n v="1012005"/>
        <n v="1012012"/>
        <n v="1012207"/>
        <n v="1012208"/>
        <n v="1012283"/>
        <n v="1012312"/>
        <n v="1012362"/>
        <n v="1012423"/>
        <n v="1012434"/>
        <n v="1012448"/>
        <n v="1012452"/>
        <n v="1012454"/>
        <n v="1012455"/>
        <n v="1012502"/>
        <n v="1012503"/>
        <n v="1012504"/>
        <n v="1012525"/>
        <n v="1012527"/>
        <n v="1012552"/>
        <n v="1012556"/>
        <n v="1012598"/>
        <n v="1012612"/>
        <n v="1012655"/>
        <n v="1012674"/>
        <n v="1012698"/>
        <n v="1012699"/>
        <n v="1012719"/>
        <n v="1012744"/>
        <n v="1010885"/>
        <n v="1010887"/>
        <n v="1010888"/>
        <n v="1011120"/>
        <n v="1011127"/>
        <n v="1011150"/>
        <n v="1011250"/>
        <n v="1011701"/>
        <n v="1011748"/>
        <n v="1012038"/>
        <n v="1012107"/>
        <n v="1012108"/>
        <n v="1012109"/>
        <n v="1012110"/>
        <n v="1012111"/>
        <n v="1012112"/>
        <n v="1012145"/>
        <n v="1012147"/>
        <n v="1012148"/>
        <n v="1012157"/>
        <n v="1012158"/>
        <n v="1012159"/>
        <n v="1012160"/>
        <n v="1012161"/>
        <n v="1012163"/>
        <n v="1012164"/>
        <n v="1012165"/>
        <n v="1012167"/>
        <n v="1012278"/>
        <n v="1012326"/>
        <n v="1012401"/>
        <n v="1012483"/>
        <n v="1012518"/>
        <n v="1012519"/>
        <n v="1012520"/>
        <n v="1012521"/>
        <n v="1012522"/>
        <n v="1012523"/>
        <n v="1012524"/>
        <n v="1012532"/>
        <n v="1012534"/>
        <n v="1012601"/>
        <n v="1012694"/>
        <n v="1012724"/>
        <n v="1012730"/>
        <n v="1011422"/>
        <n v="1011614"/>
        <n v="1012166"/>
        <n v="1012451"/>
        <n v="1012526"/>
        <n v="1020017"/>
        <n v="1020086"/>
        <n v="1020105"/>
        <n v="1020110"/>
        <n v="1020284"/>
        <n v="1020326"/>
        <n v="1020339"/>
        <n v="1020349"/>
        <n v="1020352"/>
        <n v="1020367"/>
        <n v="1020412"/>
        <n v="1020589"/>
        <n v="1020592"/>
        <n v="1020620"/>
        <n v="1020636"/>
        <n v="1020637"/>
        <n v="1020662"/>
        <n v="1020664"/>
        <n v="1020665"/>
        <n v="1020678"/>
        <n v="1020681"/>
        <n v="1020704"/>
        <n v="1020715"/>
        <n v="1020731"/>
        <n v="1020758"/>
        <n v="1020774"/>
        <n v="1020802"/>
        <n v="1020810"/>
        <n v="1020848"/>
        <n v="1020860"/>
        <n v="1020861"/>
        <n v="1020869"/>
        <n v="1020886"/>
        <n v="1020904"/>
        <n v="1020905"/>
        <n v="1020914"/>
        <n v="1020915"/>
        <n v="1020925"/>
        <n v="1020944"/>
        <n v="1020945"/>
        <n v="1020990"/>
        <n v="1020991"/>
        <n v="1021012"/>
        <n v="1021023"/>
        <n v="1021039"/>
        <n v="1021045"/>
        <n v="1021046"/>
        <n v="1021077"/>
        <n v="1021078"/>
        <n v="1021082"/>
        <n v="1021085"/>
        <n v="1021092"/>
        <n v="1021101"/>
        <n v="1021105"/>
        <n v="1021106"/>
        <n v="1021111"/>
        <n v="1021115"/>
        <n v="1021136"/>
        <n v="1021149"/>
        <n v="1021150"/>
        <n v="1021151"/>
        <n v="1021152"/>
        <n v="1021156"/>
        <n v="1021187"/>
        <n v="1021204"/>
        <n v="1021279"/>
        <n v="1021287"/>
        <n v="1021385"/>
        <n v="1021435"/>
        <n v="1021470"/>
        <n v="1021533"/>
        <n v="1021550"/>
        <n v="1021603"/>
        <n v="1021609"/>
        <n v="1021622"/>
        <n v="1021623"/>
        <n v="1021639"/>
        <n v="1021649"/>
        <n v="1021664"/>
        <n v="1021665"/>
        <n v="1021731"/>
        <n v="1021735"/>
        <n v="1021738"/>
        <n v="1021740"/>
        <n v="1021864"/>
        <n v="1021905"/>
        <n v="1021976"/>
        <n v="1021980"/>
        <n v="1021992"/>
        <n v="1022073"/>
        <n v="1022096"/>
        <n v="1022102"/>
        <n v="1022125"/>
        <n v="1022149"/>
        <n v="1022150"/>
        <n v="1022183"/>
        <n v="1022186"/>
        <n v="1022196"/>
        <n v="1022197"/>
        <n v="1022217"/>
        <n v="1022218"/>
        <n v="1022273"/>
        <n v="1022282"/>
        <n v="1022283"/>
        <n v="1022291"/>
        <n v="1022313"/>
        <n v="1022326"/>
        <n v="1022370"/>
        <n v="1022371"/>
        <n v="1022373"/>
        <n v="1022378"/>
        <n v="1022381"/>
        <n v="1022384"/>
        <n v="1022389"/>
        <n v="1022406"/>
        <n v="1022409"/>
        <n v="1022414"/>
        <n v="1022417"/>
        <n v="1022418"/>
        <n v="1022472"/>
        <n v="1022499"/>
        <n v="1022541"/>
        <n v="1022569"/>
        <n v="1022587"/>
        <n v="1022600"/>
        <n v="1022605"/>
        <n v="1022607"/>
        <n v="1022637"/>
        <n v="1022654"/>
        <n v="1022664"/>
        <n v="1022705"/>
        <n v="1022709"/>
        <n v="1022748"/>
        <n v="1022780"/>
        <n v="1022781"/>
        <n v="1022782"/>
        <n v="1022783"/>
        <n v="1022847"/>
        <n v="1022851"/>
        <n v="1022855"/>
        <n v="1022856"/>
        <n v="1022869"/>
        <n v="1022885"/>
        <n v="1022887"/>
        <n v="1022901"/>
        <n v="1022919"/>
        <n v="1022920"/>
        <n v="1022921"/>
        <n v="1022930"/>
        <n v="1022931"/>
        <n v="1022943"/>
        <n v="1022945"/>
        <n v="1022985"/>
        <n v="1022986"/>
        <n v="1022987"/>
        <n v="1022990"/>
        <n v="1022996"/>
        <n v="1023034"/>
        <n v="1023035"/>
        <n v="1023037"/>
        <n v="1023038"/>
        <n v="1023051"/>
        <n v="1023055"/>
        <n v="1023090"/>
        <n v="1023109"/>
        <n v="1023110"/>
        <n v="1023111"/>
        <n v="1023163"/>
        <n v="1023183"/>
        <n v="1023194"/>
        <n v="1023283"/>
        <n v="1023301"/>
        <n v="1023306"/>
        <n v="1023307"/>
        <n v="1023312"/>
        <n v="1023326"/>
        <n v="1023329"/>
        <n v="1023334"/>
        <n v="1023336"/>
        <n v="1020822"/>
        <n v="1020828"/>
        <n v="1020845"/>
        <n v="1020853"/>
        <n v="1020878"/>
        <n v="1020921"/>
        <n v="1021005"/>
        <n v="1021020"/>
        <n v="1021026"/>
        <n v="1021140"/>
        <n v="1021237"/>
        <n v="1021260"/>
        <n v="1021263"/>
        <n v="1021270"/>
        <n v="1021272"/>
        <n v="1021398"/>
        <n v="1021474"/>
        <n v="1021500"/>
        <n v="1021538"/>
        <n v="1021539"/>
        <n v="1021555"/>
        <n v="1021596"/>
        <n v="1021732"/>
        <n v="1021733"/>
        <n v="1021737"/>
        <n v="1021739"/>
        <n v="1021765"/>
        <n v="1021766"/>
        <n v="1021767"/>
        <n v="1021774"/>
        <n v="1021819"/>
        <n v="1021820"/>
        <n v="1021874"/>
        <n v="1021903"/>
        <n v="1021922"/>
        <n v="1021924"/>
        <n v="1021925"/>
        <n v="1021929"/>
        <n v="1021931"/>
        <n v="1021936"/>
        <n v="1021952"/>
        <n v="1021971"/>
        <n v="1021987"/>
        <n v="1022033"/>
        <n v="1022080"/>
        <n v="1022082"/>
        <n v="1022097"/>
        <n v="1022099"/>
        <n v="1022101"/>
        <n v="1022115"/>
        <n v="1022128"/>
        <n v="1022141"/>
        <n v="1022142"/>
        <n v="1022145"/>
        <n v="1022169"/>
        <n v="1022193"/>
        <n v="1022212"/>
        <n v="1022247"/>
        <n v="1022254"/>
        <n v="1022293"/>
        <n v="1022304"/>
        <n v="1022335"/>
        <n v="1022340"/>
        <n v="1022356"/>
        <n v="1022379"/>
        <n v="1022388"/>
        <n v="1022398"/>
        <n v="1022413"/>
        <n v="1022415"/>
        <n v="1022416"/>
        <n v="1022449"/>
        <n v="1022500"/>
        <n v="1022515"/>
        <n v="1022550"/>
        <n v="1022561"/>
        <n v="1022568"/>
        <n v="1022570"/>
        <n v="1022619"/>
        <n v="1022621"/>
        <n v="1022636"/>
        <n v="1022639"/>
        <n v="1022640"/>
        <n v="1022645"/>
        <n v="1022646"/>
        <n v="1022750"/>
        <n v="1022751"/>
        <n v="1022753"/>
        <n v="1022767"/>
        <n v="1022793"/>
        <n v="1022794"/>
        <n v="1022813"/>
        <n v="1022816"/>
        <n v="1022817"/>
        <n v="1022832"/>
        <n v="1022835"/>
        <n v="1022837"/>
        <n v="1022854"/>
        <n v="1022863"/>
        <n v="1022864"/>
        <n v="1022865"/>
        <n v="1022866"/>
        <n v="1022883"/>
        <n v="1022907"/>
        <n v="1022914"/>
        <n v="1022918"/>
        <n v="1022932"/>
        <n v="1022936"/>
        <n v="1022939"/>
        <n v="1022940"/>
        <n v="1022941"/>
        <n v="1022946"/>
        <n v="1022989"/>
        <n v="1022995"/>
        <n v="1023047"/>
        <n v="1023050"/>
        <n v="1023066"/>
        <n v="1023093"/>
        <n v="1023102"/>
        <n v="1023123"/>
        <n v="1023126"/>
        <n v="1023131"/>
        <n v="1023132"/>
        <n v="1023143"/>
        <n v="1023157"/>
        <n v="1023158"/>
        <n v="1023166"/>
        <n v="1023190"/>
        <n v="1023247"/>
        <n v="1023257"/>
        <n v="1023265"/>
        <n v="1023273"/>
        <n v="1023274"/>
        <n v="1023290"/>
        <n v="1023291"/>
        <n v="1023302"/>
        <n v="1023318"/>
        <n v="1023319"/>
        <n v="1030224"/>
        <n v="1030230"/>
        <n v="1030309"/>
        <n v="1030332"/>
        <n v="1030355"/>
        <n v="1030378"/>
        <n v="1030535"/>
        <n v="1030545"/>
        <n v="1030635"/>
        <n v="1030670"/>
        <n v="1030720"/>
        <n v="1030744"/>
        <n v="1030780"/>
        <n v="1030239"/>
        <n v="1030265"/>
        <n v="1030321"/>
        <n v="1030337"/>
        <n v="1030360"/>
        <n v="1030370"/>
        <n v="1030376"/>
        <n v="1030379"/>
        <n v="1030388"/>
        <n v="1030389"/>
        <n v="1030424"/>
        <n v="1030452"/>
        <n v="1030505"/>
        <n v="1030506"/>
        <n v="1030566"/>
        <n v="1030658"/>
        <n v="1030683"/>
        <n v="1030684"/>
        <n v="1030685"/>
        <n v="1030686"/>
        <n v="1030710"/>
        <n v="1030711"/>
        <n v="1030735"/>
        <n v="1030743"/>
        <n v="1030745"/>
        <n v="1030765"/>
        <n v="1030773"/>
        <n v="1030782"/>
        <n v="1030783"/>
        <n v="1030784"/>
        <n v="1030785"/>
        <n v="1030544"/>
        <n v="1012342"/>
        <n v="1012424"/>
        <n v="1012763"/>
        <n v="1012764"/>
        <n v="1012602"/>
        <n v="1012725"/>
        <n v="1012745"/>
        <n v="1021868"/>
        <n v="1022182"/>
        <n v="1022786"/>
        <n v="1023295"/>
        <n v="1023331"/>
        <n v="1023349"/>
        <n v="1023350"/>
        <n v="1023351"/>
        <n v="1023352"/>
        <n v="1021433"/>
        <n v="1021944"/>
        <n v="1021945"/>
        <n v="1022760"/>
        <n v="1023130"/>
        <n v="1023184"/>
        <n v="1023324"/>
        <n v="1023353"/>
        <n v="1030228"/>
        <n v="1030791"/>
        <n v="1030792"/>
        <n v="1030498"/>
        <n v="1010886"/>
        <n v="1011073"/>
        <n v="1012399"/>
        <n v="1012400"/>
        <n v="1012681"/>
        <n v="1020993"/>
        <n v="1021710"/>
        <n v="1022047"/>
        <n v="1022922"/>
        <n v="1022928"/>
        <n v="1023144"/>
        <n v="1023355"/>
        <n v="1023391"/>
        <n v="1022433"/>
        <n v="1022657"/>
        <n v="1022822"/>
        <n v="1022838"/>
        <n v="1023264"/>
        <n v="1023343"/>
        <n v="1023383"/>
        <n v="1030525"/>
        <n v="1030542"/>
        <n v="1030661"/>
        <n v="1030732"/>
        <n v="1030736"/>
        <n v="1030740"/>
        <n v="1030755"/>
        <n v="1030788"/>
        <n v="1030294"/>
        <n v="1030325"/>
        <n v="1030327"/>
        <n v="1030468"/>
        <n v="1030549"/>
        <n v="1011431"/>
        <n v="1011151"/>
        <n v="1011379"/>
        <n v="1011948"/>
        <n v="1012115"/>
        <n v="1012218"/>
        <n v="1012299"/>
        <n v="1012300"/>
        <n v="1012313"/>
        <n v="1012488"/>
        <n v="1012631"/>
        <n v="1012633"/>
        <n v="1012657"/>
        <n v="1012748"/>
        <n v="1021655"/>
        <n v="1023362"/>
        <n v="1023363"/>
        <n v="1023368"/>
        <n v="1023372"/>
        <n v="1021920"/>
        <n v="1021921"/>
        <n v="1022818"/>
        <n v="1022858"/>
        <n v="1023175"/>
        <n v="1023276"/>
        <n v="1023354"/>
        <n v="1023364"/>
        <n v="1023365"/>
        <n v="1023366"/>
        <n v="1023367"/>
        <n v="1023375"/>
        <n v="1023386"/>
        <n v="1023389"/>
        <n v="1023390"/>
        <n v="1030576"/>
        <n v="1030358"/>
        <n v="1030366"/>
        <n v="1030461"/>
        <n v="1030532"/>
        <n v="1030555"/>
        <n v="1030575"/>
        <n v="1030802"/>
        <n v="1011566"/>
        <n v="1012778"/>
        <n v="1012782"/>
        <n v="1011105"/>
        <n v="1012275"/>
        <n v="1012773"/>
        <n v="1012788"/>
        <n v="1022784"/>
        <n v="1023397"/>
        <n v="1023398"/>
        <n v="1023399"/>
        <n v="1023219"/>
        <n v="1023387"/>
        <n v="1023400"/>
        <n v="1030419"/>
        <n v="1030672"/>
        <n v="1030390"/>
        <n v="1030804"/>
        <n v="1011258"/>
        <n v="8888888"/>
        <n v="1012796"/>
        <n v="1022820"/>
        <n v="1022825"/>
        <n v="1022842"/>
        <n v="1022844"/>
        <n v="1023167"/>
        <n v="1023328"/>
        <n v="1023370"/>
        <n v="1023371"/>
        <n v="1023218"/>
        <n v="1023411"/>
        <n v="1023412"/>
        <n v="1023417"/>
        <n v="1022290"/>
        <n v="1030817"/>
        <n v="1030279"/>
        <n v="1030793"/>
        <n v="1030794"/>
        <n v="1030809"/>
        <n v="1030810"/>
        <n v="1030818"/>
        <n v="1011906"/>
        <n v="1012595"/>
        <n v="1012622"/>
        <n v="1022459"/>
        <n v="1022460"/>
        <n v="1022821"/>
        <n v="1022824"/>
        <n v="1022841"/>
        <n v="1022896"/>
        <n v="1023019"/>
        <n v="1023168"/>
        <n v="1023284"/>
        <n v="1023292"/>
        <n v="1023409"/>
        <n v="1023421"/>
        <n v="1023429"/>
        <n v="1021278"/>
        <n v="1012058"/>
        <n v="1012059"/>
        <n v="1011074"/>
        <n v="1012310"/>
        <n v="1012805"/>
        <n v="1012806"/>
        <n v="1020660"/>
        <n v="1022346"/>
        <n v="1022870"/>
        <n v="1023419"/>
        <n v="1023433"/>
        <n v="1023435"/>
        <n v="1023436"/>
        <n v="1023438"/>
        <n v="1023439"/>
        <n v="1022622"/>
        <n v="1022776"/>
        <n v="1022814"/>
        <n v="1022815"/>
        <n v="1023212"/>
        <n v="1023373"/>
        <n v="1023410"/>
        <n v="1023422"/>
        <n v="1023432"/>
        <n v="1023434"/>
        <n v="1030812"/>
        <n v="1030816"/>
        <n v="1030821"/>
        <n v="1012375"/>
        <n v="1012453"/>
        <n v="1021047"/>
        <n v="1021650"/>
        <n v="1023084"/>
        <n v="1023164"/>
        <n v="1023420"/>
        <n v="1023269"/>
        <n v="1023445"/>
        <n v="1023446"/>
        <n v="1020924"/>
        <n v="1012469"/>
        <n v="1021068"/>
        <n v="1021666"/>
        <n v="1021667"/>
        <n v="1022584"/>
        <n v="1023018"/>
        <n v="1023165"/>
        <n v="1023444"/>
        <m/>
      </sharedItems>
    </cacheField>
    <cacheField name="Mes/Año natural" numFmtId="0">
      <sharedItems containsBlank="1" count="11">
        <s v="01.2022"/>
        <s v="02.2022"/>
        <s v="03.2022"/>
        <s v="04.2022"/>
        <s v="05.2022"/>
        <s v="06.2022"/>
        <s v="07.2022"/>
        <s v="08.2022"/>
        <s v="09.2022"/>
        <s v="10.2022"/>
        <m/>
      </sharedItems>
    </cacheField>
    <cacheField name="Sector" numFmtId="0">
      <sharedItems containsBlank="1"/>
    </cacheField>
    <cacheField name="Tipo de Venta" numFmtId="0">
      <sharedItems containsBlank="1" count="4">
        <s v="Directa"/>
        <s v="EERR"/>
        <s v="Sin asignar"/>
        <m/>
      </sharedItems>
    </cacheField>
    <cacheField name="Material" numFmtId="0">
      <sharedItems containsBlank="1"/>
    </cacheField>
    <cacheField name="Descripción" numFmtId="0">
      <sharedItems containsBlank="1" count="568">
        <s v="PO Molleja Mrps@ Cj 10k AS"/>
        <s v="PO Pta Espinaz@ Cj 10k AS"/>
        <s v="PO PchDeh &gt;170g NMr@ Cj 10k SP"/>
        <s v="PO Pch Piel@ Cj 20k AS"/>
        <s v="PO Ala Ctro NMr 4x5@ Bo Cj 20k AS"/>
        <s v="PO Ppa Esp 50 Pim@ Cj 20k AS"/>
        <s v="PO Ppa Esp@ 2 blo x 10k Cj AS"/>
        <s v="PO Corazón@ Bo Cj 18k AS"/>
        <s v="GA S/m@ Gr Cj bca AS"/>
        <s v="PO Ala Media B 4x10@ Cj 20k AS"/>
        <s v="GA Elab# CB AS"/>
        <s v="PO Garra J@ Bo Cj 20k AS"/>
        <s v="PO Garra L A@ Bo Cj 20k AS"/>
        <s v="PO Garra L B@ Bo Cj 20k AS"/>
        <s v="PO Garra IQF@ Bo Cj AS"/>
        <s v="PO Ala Ctro Mr@ Fi Cj 18k AS"/>
        <s v="PO Ctre Mrps@ Bo 12x1k Cj AS"/>
        <s v="GA S/m@ Bo Cj AS"/>
        <s v="PO Pana S/Corazón@ Cj 20k AS"/>
        <s v="PO Piel @ Cj 20k AS MUESTRA SAG"/>
        <s v="PO Corazon@ Cj 18k AS"/>
        <s v="PO Ctro-Pta-Ala Choice@ Cj 20k AS"/>
        <s v="PO Pta Ala@ Cj 20k AS"/>
        <s v="PO Garra Economy@ Cj 20k AS"/>
        <s v="PO Ala Media Grado B@ Cj AS"/>
        <s v="PO Ctro Pta Ala@ Cj 20k AS"/>
        <s v="PO Ctro Pta Ala Choice@ Cj 20k AS"/>
        <s v="PO Garra Large B@ Cj 20k AS"/>
        <s v="PO Garra M B@ Cj 20k AS"/>
        <s v="PO Garra M A@ Bo Cj 20k AS"/>
        <s v="PO PchDeh Random@ Cj 10k AS"/>
        <s v="PO CDM 14% proteina@ Cj 20k AS"/>
        <s v="GA Garra G Large B@ Cj 20k AS"/>
        <s v="PO Ppa Esp Blo@ Bo Cj 20k AS"/>
        <s v="PO Garra Pla@ Cj 20k AS"/>
        <s v="PO Corazon@Pla Cj 19k"/>
        <s v="PO File 4x10 NMr SD@ CJ AS"/>
        <s v="PO Tru- Ctro Ala 4x10NMr@Bo Cj 20k SD"/>
        <s v="PO Ppa Esp@ 2 Blox10kg CJ AS SD"/>
        <s v="PO Pch Deh NMr@SD Cj 20kg AS"/>
        <s v="PO PchDeh 5oz 2x10 NMr@ Cj 9k AS"/>
        <s v="PO PchDeh 7oz 2x10 NMr@ Cj 9k AS"/>
        <s v="PO PchDeh 8oz 2x10 NMr@ Cj 9k AS"/>
        <s v="PO Pch Ent@ Cj 20k AS"/>
        <s v="PO PchDeh Random Mr Mex@ Cj 10k AS"/>
        <s v="PO Tru-Ctro Ala Mex@ Cj 9k AS"/>
        <s v="PO PchDeh NMr s/cal 4x10@ Cj 20k Am AS"/>
        <s v="PO PchDeh NMr@ Cj 20k AS"/>
        <s v="PO PchDeh &gt;170 NMr@ Cj 10k AS"/>
        <s v="PO PchDeh 4oz 2x10 NMr@ Cj 9k AS"/>
        <s v="PO PchDeh 4oz Mr@ Cj AS"/>
        <s v="PO PchDeh 5oz Mr@ Cj AS"/>
        <s v="PO PchDeh 6oz Mr@ Cj AS"/>
        <s v="PO PchDeh 7oz Mr@ Cj AS"/>
        <s v="PO PchDeh 8oz Mr@ Cj AS"/>
        <s v="PO PchDeh 9oz Mr@ Cj AS"/>
        <s v="PO PchDeh S/p/g/f &lt;140@ Fi Cj 20k AS"/>
        <s v="PO File s/t Mr@ Fi Cj 17k AS"/>
        <s v="PO Tru-Ctro Ala 60-80 Mr@ Fi Cj 20k AS"/>
        <s v="PO Tru Ala 8x5@ Fi Cj AS"/>
        <s v="PO File s/t 8x5 Mr@ Fi Cj AS"/>
        <s v="PO Tru Ctro Ala 60-80 8x5 Mr@ Fi Cj AS"/>
        <s v="PO PchDeh 8x5 Mr@ Fi Cj AS"/>
        <s v="PO Ala Ctro 8x5 Mr@ Cj 20k AS"/>
        <s v="PO File s/t 4x10 Mr@ Zi Cj 20k AS"/>
        <s v="PO Ala Ctro 4x10 Mr@ Zi Cj 20k AS"/>
        <s v="PO Tru-Ctro Ala 4x10 Mr@ Zi Cj AS"/>
        <s v="PO PchDeh 4x10 Mr@ Zi Cj 20k AS"/>
        <s v="PO Tru Ala Mex@ Cj 9k AS"/>
        <s v="PO Corazon@Bo 12k Cj AS"/>
        <s v="PO Tru-Ctro Ala 700g Mr@ Cj AS"/>
        <s v="PO Tru-Ctro Ala 4x10 Mr@ Cj AS"/>
        <s v="PO File s/t  RC´S 8x5@ Cj AS"/>
        <s v="PO Contre 8x5 estuche@Cj 20k AS"/>
        <s v="PO Pech c/h c/p Blo@ Cj 20k AS"/>
        <s v="PO Pana S/Corazon@ Cj 18k AS"/>
        <s v="PO PchDeh 4-10oz NMr@ Cj AS"/>
        <s v="PO Corazon@ Bo 19k Cj"/>
        <s v="PO Corazón@ Placa 19kg Cj AS"/>
        <s v="PO Pch Piel Pim 50 ppm@ Cj 14 AS"/>
        <s v="PO PchDeh Random Mr MEX@ Cj 20k AS"/>
        <s v="PO Tru Ala 4x10 Mr@ Zi Cj AS"/>
        <s v="PO Ala Media@ Cj 15k AS"/>
        <s v="GO Chu Ctro@ Fi Cj 20k AS"/>
        <s v="GO Lom Ctro 27 S/f@ Va Cj t-f AS"/>
        <s v="GO Lom Tecla@ Cj Lom Ctro JP"/>
        <s v="GO MM Loin L@ Cj 12k AP"/>
        <s v="GO Posta Negra 3P T@ Va Cj t-f JP"/>
        <s v="GO PpPal Pim@ Cj AP"/>
        <s v="GO Lom Tocino@ Cj 20k AS"/>
        <s v="GO Papda@ Cj t-f AS"/>
        <s v="GO Cue 20@ Cj 20k AS"/>
        <s v="GO Gord Lom Tocino@ Cj t-f AS"/>
        <s v="GO Cne Long@ Cj t-f AS"/>
        <s v="GO MM Loin S@ Fi Cj 12k AP"/>
        <s v="GO Lom Vet &gt;2.0@ Fi Cj Lom Vet AP"/>
        <s v="GO Lom Vet &lt;2.0@ Fi Cj AP"/>
        <s v="GO File C/cab@ Va Cj 10k AP"/>
        <s v="GO Panc Tec S/cue@ Fi Cj ch AP"/>
        <s v="GO Ganso C/asto 3P@ Va Cj t-f AP"/>
        <s v="GO Ganso C/asto C/abas S/g@ Va Cj JP"/>
        <s v="GO Posta Rosada 3P@ Va Cj t-f AP"/>
        <s v="GO Lom Tec@ Va Cj Lom Ctro AP"/>
        <s v="GO MM Loin D@ Fi Cj 12k AP"/>
        <s v="GO File N@ Va Cj File AP"/>
        <s v="GO Panc Tec C/cue@ Fi Cj Panc AP"/>
        <s v="GO Panc S/tec/cue I@ Fi Cj Panc 4s AP"/>
        <s v="GO Lom Vet S/g@ Va Cj ch AP"/>
        <s v="GO Malaya Japon@ Va Cj JP"/>
        <s v="GO Panc S/tec N@ Fi Cj 20k AP"/>
        <s v="GO Recto@ Cj File AP"/>
        <s v="GO Lom Ctro 27@ Cj 20k AS"/>
        <s v="GO Lom Vet@ Cj 12k AK"/>
        <s v="GO Lom Vet@ Cj 12k TJ"/>
        <s v="GO Cos 79@ Bo Cj 20k AS"/>
        <s v="GO Panc Tecl Nor@ Cj 20k AS"/>
        <s v="GO Panc C/cue@ Cj Panc 230 TJ"/>
        <s v="GO Panc C/cue@ Cj Panc 230 AK"/>
        <s v="GO Panc Lam 2.5mm@ Cj ch AP"/>
        <s v="GO Pna Nor@ Bo Cj 20k AS"/>
        <s v="GO Grasa Forro Pna Limp@ Cj 20k AS"/>
        <s v="GO PpPna 59@ Fi Cj 20k AS"/>
        <s v="GO PpPna 47@ Cj 20k AS"/>
        <s v="GO Ganso S/g S/abst DA@ Cj 12k AP"/>
        <s v="GO Asiento C/g DA@ Cj 12k JP"/>
        <s v="GO Papda K@ Cj 20k AK"/>
        <s v="GO Gord rebaje@ Bo Cj 20k AS"/>
        <s v="GO Cue Papda CP@ Cj 20k bca AS"/>
        <s v="GO PernilM C/M@ Cj 15k AK"/>
        <s v="GO PernilM C/M@ Cj 15k TJ"/>
        <s v="GO Gord chic@ Cj 20k AS"/>
        <s v="GO Triming 80/20@ Cj 20k AS"/>
        <s v="GO Triming 70/30@ Cj 20k AS"/>
        <s v="GO Gord Esp@ Cj 20k AS"/>
        <s v="GO Triming 85/15@ Cj t-f 20k AS"/>
        <s v="GO Corazón Partido@ Cj t-f 20k AS"/>
        <s v="GO Pulmon@ Cj 20k bca AS"/>
        <s v="GO Pana S/Corazón@ Cj 20k AS"/>
        <s v="GO Epiplón@ Cj 20k AS"/>
        <s v="GO Estómago Pouch@ 20k bca AS"/>
        <s v="GO Tráquea@ Cj Lom Ctro AP"/>
        <s v="GO Tira Hso Ctro@ Cj 20k TJ"/>
        <s v="GO Tira Hso Ctro@ Cj 20k AK"/>
        <s v="GO Hso Cogote@ Bo Cj 20k TJ"/>
        <s v="GO Hso Cogote@ Bo Cj 20k AK"/>
        <s v="GO Hso Pecho@ Cj Lom Vet TJ"/>
        <s v="GO Cue Back@ Cj 20k t-f AS"/>
        <s v="GO Hso Pecho@ Cj 10k AS"/>
        <s v="GO Lom Tocino@ Bo Cj AS"/>
        <s v="GO Cue granel Esp CC@ Cj 20k AS"/>
        <s v="GO Gord Lom Tocino@ Cj 20k AS"/>
        <s v="GO PernilM@ Cj 20k AK"/>
        <s v="GO Panc Mit@ Va Cj 20k AP"/>
        <s v="GO Triming 85/15@ Cj 20k AS"/>
        <s v="GO MM Loin L (MC4-5)@ Fi Cj ch JP"/>
        <s v="GO File C/cab@ IWP Cj 10k SC"/>
        <s v="GO BB Ribs 20-24 Oz@ Cj 10k AS"/>
        <s v="GO BB Ribs 24 oz@ Cj 10k AS"/>
        <s v="GO File C/cab@ Cj 5k AS"/>
        <s v="GO Panc# Cj 10k AK"/>
        <s v="GO Pecho S/cue K@ Cj 20k TJ"/>
        <s v="GO Pecho S/cue K@ Cj 20k AK"/>
        <s v="GO PernilM@ Cj 20k AS"/>
        <s v="GO Patas@ Cj 20k AS"/>
        <s v="GO Patas B@ Cj 20k AS"/>
        <s v="GO Cue Papda CP@ Cj 20k AS"/>
        <s v="GO Reco 70/30 @ Cj 20k AS"/>
        <s v="GO PpPal 77@ Cj 20k AS"/>
        <s v="GO BB Ribs Grd B@ Fi Cj 20k AS"/>
        <s v="GO Mantec@ Cj 20k AS"/>
        <s v="GO Sternum Bones@ Bo Cj 10k AS"/>
        <s v="GO Pecho S/cue K@ Cj 20k AS"/>
        <s v="GO PernilM C/M@ Cj 20k AS"/>
        <s v="GO Plancha Rebaje Ent@ Cj 20k AS"/>
        <s v="GO PernilP@ Bo Cj 20k AS"/>
        <s v="GO Resto Tira Hso Ctro@ Bo Cj 20k AS"/>
        <s v="GO Forro Pal@ Cj 20k AS"/>
        <s v="GO Pna Forro@ Cj 20k AS"/>
        <s v="GO Lom Tocino@ Bo Cj 20k AS"/>
        <s v="GO Grasa Forro Pna Limp@ Bo Cj AS"/>
        <s v="GO Malaya Japon@ Vp Fi Cj 20k AP"/>
        <s v="GO Malaya 5-6mm@ Bo Cj 9k AS"/>
        <s v="GO PernilM B@ Bo Cj 20k AS"/>
        <s v="GO CC Loin T@ Fi Cj AP"/>
        <s v="GO CC Loin L (S/T)@ Fi Cj AP"/>
        <s v="GO MM Loin LL (29-32 VP)@ Bo Cj AP"/>
        <s v="GO Panc S/tec SP@ Fi Cj AP"/>
        <s v="GO Reco 60/40 @ Cj 20k AS"/>
        <s v="GO Resto Tira Hso@ Fi Cj 10k AS"/>
        <s v="GO Gord Esp@ Bo Cj 10k AS"/>
        <s v="GO BB Ribs Grd B@ Fi Cj 10k AS"/>
        <s v="GO Cue 20@ Bo Cj 20k AS"/>
        <s v="GO Patas B@ Bo Cj 20 k AS"/>
        <s v="GO Tripa s/Cal# Bidon AS"/>
        <s v="GO Caz Ent@ Bo Cj 10k AS"/>
        <s v="GO Cue granel@ Bo Cj 20k AS"/>
        <s v="GO Lom Ctro S/Tecla(OY)Mit@ Cj Tf 20k AP"/>
        <s v="GO Lom Vet Mit@ 4 Bo Cj 10k AP"/>
        <s v="GO Reco 20/80 @ Cj 20k AS"/>
        <s v="GO BB Ribs 24-28 Oz@ Cj 10k AS"/>
        <s v="GO CC Loin L (S/T) 45@ Fi Cj AP"/>
        <s v="GO Lom Vet 2 a 2,3k@ Fi Verd Cj AP"/>
        <s v="GO Recto Tubo Crud@ Cj 10k AS"/>
        <s v="GO Platead Lom TF@ Cj 10k AK (TS)"/>
        <s v="GO Hso Escapula@ Cj 15kg AS"/>
        <s v="GO Triming 90/10@ Cj 20k AS"/>
        <s v="GO CC Loin L (S/T) (DF)@ Fi Cj AP"/>
        <s v="GO PpPna 57@ Bo Cj AS"/>
        <s v="GO Manos@ Cj 10k AS"/>
        <s v="GO Tripa Calib 30/32# Bo Bidon AS"/>
        <s v="GO Tripa Calib 32/35# Bo Bidon AS"/>
        <s v="GO Tripa Calib 35/38# Bo Bidon AS"/>
        <s v="GO Tripa Calib 38/40# Bo Bidon AS"/>
        <s v="GO Cne Falda Pan@ CJ 20k AS"/>
        <s v="GO Pal Nor@ Cj 20k AS"/>
        <s v="GO Grasa Forro Pal@ Cj 20k AS"/>
        <s v="GO Reco 10/90 @ Cj 20k AS"/>
        <s v="GO Hso Pecho@ Cj 10k AP"/>
        <s v="GO Panc S/cue@ Cj Panc TJ"/>
        <s v="GO Panc S/cue@ Cj Panc AK"/>
        <s v="GO Panc Tec S/Cue L@ Fi CJ Ch AP"/>
        <s v="GO MM LOIN S VP@ Cj 10k AP"/>
        <s v="GO Gord Rebaje@ Cj 20k AS"/>
        <s v="GO Panc S/cue Hem@ Cj Panc TJ AS"/>
        <s v="GO File C/cab 6x1@ VP Cj AP"/>
        <s v="GO Lom Ctro@ Cj 16k AS"/>
        <s v="GO Lom Vet Mad@ Cj 8,5k TJ"/>
        <s v="GO Panc S/cue Mad@ Cj 16,4k Panc TJ"/>
        <s v="GO Lom Tocino@ Bo Cj 20k AP"/>
        <s v="GO Panc Tec S/cue VP@ Cj ch AP"/>
        <s v="GO Visual Triming@ Cj 20k AS"/>
        <s v="GO Forro Pal@ Bo Cj 20k AS"/>
        <s v="GO Belly Strip@ Cj 20k AS"/>
        <s v="GO Panc S/cue@ Cj Panc 16k AS"/>
        <s v="GO Lom Vet@ Cj 8k AS"/>
        <s v="GO Lom Vet L@ Fi Cj Lom Vet AP"/>
        <s v="GO Lom Vet M@ Fi Cj Lom Vet AP"/>
        <s v="GO Panc S/cue S/h@ Cj Panc 16k AS"/>
        <s v="GO Pna Forro@ Bo Cj 20k AS"/>
        <s v="GO Grasa Forro Pna Limp@ Bo Cj 20k AS"/>
        <s v="GO Lom Vet &gt;2.0@ Fi Cj 8k AP"/>
        <s v="GO Pech S/Cue@ Vp Cj AS"/>
        <s v="GO Cne Falda Panc@ Bo Cj AP"/>
        <s v="GO Grasa Chaleco@ Cj 10k AS"/>
        <s v="GO CC Loin LL@ Bo Cj Lom Mad AP"/>
        <s v="GO Pulmon@ Cj 20k AS"/>
        <s v="GO File C/cab@Cj 20k AS"/>
        <s v="GO Corazón Partido@ Cj 10k AS"/>
        <s v="Cue granel Esp CC@ Cj 20k AS"/>
        <s v="GO Resto Tira Hso@ Cj 20k AS"/>
        <s v="GO Lom Vet 44@ Fi Cj 20k AS"/>
        <s v="GO Hso Pecho@ Cj 10k US AS"/>
        <s v="GO Pna Nor@ Cj 20k AS"/>
        <s v="GO PpPal 77@ Bo Cj 20k AS"/>
        <s v="GO Papda@ Bo Cj 20k AS"/>
        <s v="GO Chu Ctro@ Fi Cj 20k US"/>
        <s v="GO Triming 80/20@ Bo c/f Cj 20k AS"/>
        <s v="GO Estómago Crud@ Bo Cj 20k AS"/>
        <s v="GO Gord Esp@ Bo Cj AS"/>
        <s v="GO Pecho Belly S/p@ Vp Cj AS"/>
        <s v="GO Pecho Belly C/Hso pec@ Vp Cj AS"/>
        <s v="GO Grasa Desp Papda@ Cj 20k AS"/>
        <s v="GO Hso femur@ Cj 20k AS"/>
        <s v="GO PpPna 59@ Cj 20k AS"/>
        <s v="GO Manos B@ Cj 20k AS"/>
        <s v="GO Cab Part@ Cj 20k AS"/>
        <s v="GO Hso Cogote@ Cj 20k AS"/>
        <s v="GO Tira Hso Ctro@ Cj 20k AS"/>
        <s v="GO Hso húmer@ Bo Cj 20k AS"/>
        <s v="GO Lom Ctro 27@ Fi Cj 20k AS"/>
        <s v="GO MM Loin L@ Cj 15k AS"/>
        <s v="GO MM Loin S@ Fi Cj 15k AS"/>
        <s v="GO Panc Lam 3mm@ Cj 10k AS"/>
        <s v="GO Pta Cos 3h@ Bo Cj 10k AS"/>
        <s v="GO PpPal pimentada@ Cj 20k AS"/>
        <s v="GO Cue Back@ Cj 20k bca AS"/>
        <s v="GO Recto@ Cj 10k AS"/>
        <s v="GO Lengua@ Fi Cj 10k AS"/>
        <s v="GO Cola Nor@ Fi Cj 10k AS"/>
        <s v="GO Reco 80/20 @ Cj 20k AS"/>
        <s v="GO Solomillo@ Bo Cj 20k AS"/>
        <s v="GO Hso Costilla@ Cj 18k AS"/>
        <s v="GO Lom Tec@ Va Cj 20k AS"/>
        <s v="GO Plancha c/Cuero@ Cj 20k AS"/>
        <s v="GO Ganso C/asiento@ Bol Cj 14k AS"/>
        <s v="GO Posta Negra D@ Cj AS"/>
        <s v="GO Posta Rosada@ Cj AS"/>
        <s v="GO Ppa Pna Heinz@ Bo Cj 20k AS"/>
        <s v="GO Cartilag Lom@ Cj 10k AS"/>
        <s v="GO Lom Vet 44@ Bo Cj 20k AS"/>
        <s v="GO Cab Ent@ Cj 20k AS"/>
        <s v="GO Triming 60/40@ Bo Cj AS"/>
        <s v="GO Chu Vet Repas@ Fi Cj AS"/>
        <s v="GO Malaya Japon@ Vp Fi Cj 5k AS"/>
        <s v="GO Pancreas@ Bo Cj AS"/>
        <s v="GO Tail end Cort@ Fi Cj AS"/>
        <s v="GO Lom Vet Lam@ Cj AS"/>
        <s v="GO PpPal 77@ Bo Cj AS"/>
        <s v="GO Mixto Hso@ Bo Cj 10k AS"/>
        <s v="GO Ganso C/asto S/g 3P@ Bo Cj AS"/>
        <s v="GO Pta Tráquea@ Fi Cj 8k AS"/>
        <s v="GO Reco 85/15 @ Cj 20k AS"/>
        <s v="GO Chu Vet Repas@ Bo Cj 21k AS"/>
        <s v="GO PpPna 59@ Bo Cj 24k AS"/>
        <s v="GO Panc Tec C/cue@ Fi Cj Panc AS"/>
        <s v="GO Hso femur@ Cj 20k AS AA"/>
        <s v="GO MM Loin LL@ Fi Cj 12k AA"/>
        <s v="GO Panc Tecla SCue@ 4 Bo Cj 20kg AS"/>
        <s v="GO Panc Tec S/cue Mad@ Va Cj AS"/>
        <s v="GO Malaya 5-6mm@ Vp Cj AS"/>
        <s v="GO Panc S/tec N @ Fi Cj AS"/>
        <s v="GO Hso Coxal@ Cj 15kg AS"/>
        <s v="GO Cab Bca Ent S/L@ Cj 20k AS"/>
        <s v="GO Cab Roj Ent S/L@ Cj 20k AS"/>
        <s v="GO PpPal Pim@ Cj 17.5k AS"/>
        <s v="GO PpPal 1P Ex@ Cj 14k AS"/>
        <s v="GO PernilM 1,3 kg up@ Cj 20k AS"/>
        <s v="GO Gord Esp@ 20kg AA"/>
        <s v="GO PpPal Pim@ 100g AS"/>
        <s v="GO PpPal 1P@ 100g  AS"/>
        <s v="GO Desp Forro Pal@ MUESTRA Cj 20k AS"/>
        <s v="GO Platead@ Fi Cj 20k AS"/>
        <s v="GO Cordon Lom@ Bo Cj 20k AS"/>
        <s v="GO PpPna 57@ MUESTRA Bo Cj AS"/>
        <s v="GO Panc S/tec L @ Fi Cj AS"/>
        <s v="GO Panc S/tec M @ Fi Cj AS"/>
        <s v="GO Lom Vet M@ Cj 9k AS"/>
        <s v="GO Lom Vet L@ Cj 11k AS"/>
        <s v="GO Pan Tec S/cuero M@ Cj 17k AS"/>
        <s v="GO Pan Tec S/cuero L@ Cj 19k AS"/>
        <s v="GO BB Ribs 640g@ Cj 16k AS"/>
        <s v="GO Riñon Ent@ Bo Cj 10k AS"/>
        <s v="GO Lom Tocino @ Bo Cj 20k AS"/>
        <s v="GO Lom Tocino@ Cj 20k AA"/>
        <s v="GO Pta Cost@ Bo Cj 20k AS"/>
        <s v="GO PernilM 1 kg down@ Cj 20k AS"/>
        <s v="GO PernilM 1-1.3 kg@ Cj 20k AS"/>
        <s v="GO Chu Ctro@ Cj AS"/>
        <s v="GO MM LOIN S VP@ Cj 10k AS"/>
        <s v="GO Panc Tec /C cue S/H@ Cj 20k AS"/>
        <s v="GO Lom Vet 44@ Fi Cj 18k AS"/>
        <s v="GO Lom Centro@ Cj 16k AS"/>
        <s v="GO BB Ribs@ Cj 16k AS"/>
        <s v="GO MM Loin LL VP@ Cj 20k AA"/>
        <s v="GO Lom Vet@ Cj 9k AS"/>
        <s v="GO Reco 90/10 @ Cj 20k AS"/>
        <s v="GO Pna S/Hso C/Cue@ Cj 20k AS"/>
        <s v="GO Pal S/Hso C/Cue@ Cj 20k AS"/>
        <s v="GO Lom Tocin@ Cj 20k AS"/>
        <s v="GO Pana s/Corazon@ Bo Cj 20k AS"/>
        <s v="GO Panc Lam 2.5mm@ Cj 5k AS"/>
        <s v="GO Reco 60/40 Panc@ Bo Cj 20k AS"/>
        <s v="GO Pta Cos 2h@ Bo Cj 10k AS"/>
        <s v="GO Posta Negra@ Va Cj 20k"/>
        <s v="GO Ganso S/g S/abst @ Va Cj 12k"/>
        <s v="GO Hso tibia @ Cj 20k AS"/>
        <s v="GO Hso Costilla 4x 5kg @ Cj 20k AS"/>
        <s v="GO Reco 80/20 @ Bo Cj 20k AS"/>
        <s v="GO Reco 90/10 @ Bo Cj 20k AS"/>
        <s v="PV Tru Larg@ Bo Cj 15k AS"/>
        <s v="PV Piel Tru@ Bo Cj SO"/>
        <s v="PV Cog MA 15 kg@ Bo Cj 15k SO"/>
        <s v="PV Tru Ala@ Ex Bo Cj AS"/>
        <s v="PV Rabadilla@ Bo Cj 10K AS"/>
        <s v="PV Corazón@ Blo 10k Cj AS"/>
        <s v="PV Tru Larg MA@ Bo Cj SO"/>
        <s v="PV TruDeh Cort S/h S/p@ Bo Cj AS"/>
        <s v="PV Cog MA@ Bo Cj 10k AS"/>
        <s v="PV PchDeh S/p c/f MA@ Cj 15k AS"/>
        <s v="PV Piel Tru@ Bo Cj AS"/>
        <s v="PV Cab Ent MA@ Cj 15k AS"/>
        <s v="PV Pch Ent c/p s/m@ Bo Cj 20k AS"/>
        <s v="PV Ctro Pta Ala 30 Lb@ Bo Cj SO"/>
        <s v="Pv PchDeh S/p@ Jp SO"/>
        <s v="PV Pch MA 8% 14-16 Lb@ Bo Cj 20k SO"/>
        <s v="PV PchDeh@ Blo Cj 15k SO"/>
        <s v="PV Pch MA 15% 14-16 Lb@ Bo Cj 20k SO"/>
        <s v="PV Triming Pch@ Cj 40 Lbs SO"/>
        <s v="PV Pch MA 8% 16-18 Lb@ Bo Cj 15k SO"/>
        <s v="PV PchDeh S/p@ Bo Cj 20k SO"/>
        <s v="PV Garra B MA@ Bo Cj 15k SO"/>
        <s v="PV Garra B HE@ Bo Cj 15k SO"/>
        <s v="PV PchDeh Mrps C/piel @ Cj 18k AS"/>
        <s v="PV Pech USA 10 - 12 LB@ Bo Hor Cj 11k SO"/>
        <s v="PV File s/t@ Bo Cj 18k SO"/>
        <s v="PV PechDeh S/p@ Bo Cj 20k SO"/>
        <s v="PV Ctro Pta Ala B MA@ Bo Cj SO"/>
        <s v="PV TruDeh Cort s/h S/p @ Cj AS"/>
        <s v="PV Garra A MA@ Bo Cj 15k AS"/>
        <s v="PV Ctro Pta Ala@ Bo Cj 15k AS"/>
        <s v="PV Cog S/piel MA@ Bo Cj 15k AS"/>
        <s v="PV Corazon s/a@Blo 15Kg Jp SO"/>
        <s v="PV CONTRE S/m @Blo 15Kg Jp SO"/>
        <s v="PV Cog MA 30Lb@ Bo Cj 15k SO"/>
        <s v="PV MA Tru Lar@ Bo Cj 16k AS"/>
        <s v="PV Higad 40Lb@ Bo Cj 18k SO"/>
        <s v="PV Corazn @ Bo Cj 15K AS"/>
        <s v="PV Pch Filete 1 kg @Bo CJ 14Kg AS"/>
        <s v="PV Pech USA 12-15 LB @BO Hor Cj 15k AS"/>
        <s v="PV Pch MA 8% 18-20 Lb@ Bo Cj 20k AS"/>
        <s v="PV Pch MA 15% 16-18 Lb@ Bo Cj 20k AS"/>
        <s v="PV Pch MA 15% 18-20 Lb@ Bo Cj 20k AS"/>
        <s v="PV Contre@ Ex Bo Cj 10k SO"/>
        <s v="PO Ctro-Pta-Ala@ Cj 20k AS"/>
        <s v="PO Pana S/cora blo@Cj 20kg AS"/>
        <s v="PO Ppa Esp@ Bo Cj 20k AS"/>
        <s v="PO Ala Ctro NMr IQF@ Cj 20k AS"/>
        <s v="PO File s/t 8x5 Mr@ Cj AS"/>
        <s v="PO Corazon part@Blo 19 kg"/>
        <s v="GO PpPna 54@ Cj 20k AS"/>
        <s v="GO Trip Calib Tub 35/39 Azul# Bidon AS"/>
        <s v="GO Trip Calib Tub 37/40 Azul# Cj AS"/>
        <s v="GO Lom Tecla VP@ Cj Lom Ctro"/>
        <s v="Lom Vet &gt;2.0@ VP Cj Lom Vet AP"/>
        <s v="GO Panc S/tec L @VP Cj AP"/>
        <s v="GO Panc Tec S/cue@ R VP Cj ch AP"/>
        <s v="GO Diafrag@ Va Cj 8k AS"/>
        <s v="GO Lengua Japon@ Cj 10k AS"/>
        <s v="GO CC Loin L S/Tec@ Fi Cj 16k AS"/>
        <s v="PV TruDeh Cort S/p@ Bo Cj  SO"/>
        <s v="PV MA Tru Lar@ Bo Cj 15k AS"/>
        <s v="PV Fil C/ten MA NMr@ Cj 15 kg AS"/>
        <s v="PV Contre@ Bo Cj 10k AS"/>
        <s v="PO PchDeh 6oz 2x10 NMr@ Cj 9k AS"/>
        <s v="PO Tru-Ctro Ala 4x10 Mr@ Muestra SAG"/>
        <s v="PO PchDeh 700g IQF Mr@ Cj AS"/>
        <s v="PO File s/t 700g Mr@ Cj AS"/>
        <s v="PO Nudillo @ Cj 20Kg AS"/>
        <s v="GO Tripa Sal Cal 38-40 Ex# Bidon AS"/>
        <s v="GO Triming Panc@ Cj 20k AS"/>
        <s v="GO Cue Granel Esp CC@Cj 20k AS"/>
        <s v="GO Papda C/Cue granel@ Bo Cj AS"/>
        <s v="HE Hso PernilP# Bo Cj 18k SC"/>
        <s v="GO BB Ribs 20-24 Oz@Cj 10K AS"/>
        <s v="GO Panc Lam 3mm@ Cj AS"/>
        <s v="GO Pan Tec S/cuero L@ Cj 19k AS (MU)"/>
        <s v="GO Trip Calib Tub 35-39# Bidon AS"/>
        <s v="GO Triming 60/40@ Bo Cj 20k AS"/>
        <s v="GO Riñón Ent@ Bo Cj 20k AS"/>
        <s v="PV Tru Ala@ Ex blo Cj 15k SO"/>
        <s v="PV PchDeh S/p S/f@ Bo Cj 15k SO"/>
        <s v="PV PchDeh S/p c/f MA@ Bo Cj 16k SO"/>
        <s v="PV PchDeh Mrps C/piel@ Cj 18k AS"/>
        <s v="PV PchDeh c/p@ Cj 17,5k AS"/>
        <s v="PV PchDeh S/p S/ten C/f@ Cj 20k AS"/>
        <s v="PV Osob@ Cj 14k AS"/>
        <s v="PV Pta Ala MA@ Bo Cj AS"/>
        <s v="PV PchDeh S/p HE@ Blo Jp SO"/>
        <s v="PV PchDeh@ Bo Cj 20k SO"/>
        <s v="PV TruDeh Cort Sp Heinz@ Blo Cj 15 kg SO"/>
        <s v="PV TruDeh Cort@ Bo Cj SO"/>
        <s v="PO Corazón@ Bo 20k Cj SP"/>
        <s v="PO File Mex@ Cj 9k AS"/>
        <s v="PO TrDeh@ Bo Cj 12k AS"/>
        <s v="PO Ctre Mrps@ Cj 12k AS"/>
        <s v="PO PchDeh 6oz 2x10 Mr@ Cj 20k AS"/>
        <s v="PO Ala Media 1k@ Cj 20k AS"/>
        <s v="PO Pta Espinazo USA@ cj 10k AS Muestra"/>
        <s v="PO CDM 14% Prot@ Cj 20kg Muestra"/>
        <s v="PO Tru Crto Desh Sp Mr@ MUESTRA SAG"/>
        <s v="PO PchDeh R Mr@ Bo Cj 20k AS"/>
        <s v="PO Pana c/corazon@2 Blox10k Cj MUESTRA"/>
        <s v="PO Piel@ Cj 15Kg AS"/>
        <s v="PO PchDeh Mr@ MUESTRA SAG"/>
        <s v="GO Estómago Pouch@ Bo Cj 10k AS"/>
        <s v="GO Cuarto Delant @ COM Cj AS"/>
        <s v="GO Cuarto Trasero @ COM Cj AS"/>
        <s v="GO Cuarto Central @ COM Cj AS"/>
        <s v="GO CC Loin L@ Fi Cj Lom Ctro AS"/>
        <s v="GO Lom Tecla@ Cj 18k AS"/>
        <s v="GO Lom Vet@ Cj Muestra SAG"/>
        <s v="GO Pp Pna USA@ Cj Muestra SAG"/>
        <s v="GO Rosada@ Va Cj 20k"/>
        <s v="GO PernilM 1 kg down@ Cj 10k AS"/>
        <s v="GO Manos @ COM Cj 20k AS"/>
        <s v="GO Mantec @ COM Cj AS"/>
        <s v="GO Patas @ COM Cj 20k AS"/>
        <s v="GO Cab Ent @ COM Cj 20k AS"/>
        <s v="GO Útero @ Bo Cj 20k AS"/>
        <s v="GO Triming 60/40@ Cj 20k AS"/>
        <s v=" GO Triming 80/20@ Bo c/f Cj 20k AS"/>
        <s v="PV Muestra Piel Tru Cor@ Bo Cj 15k AS"/>
        <s v="PV Pta Ala@ Blo Jp SO"/>
        <s v="PV Pch MA 8% 12-14 Lb@ Bo Cj 20k SO"/>
        <s v="PV Pech USA 8 - 10 LB@ Bo Hor Cj 11k SO"/>
        <s v="PV Corazon@ Bo 15x1k Cj SO"/>
        <s v="PV Corazon@ 20k Cj SO"/>
        <s v="PV Cartílago Tru Cor Gra@ Bo Cj SO"/>
        <s v="PV PDM @ Bo Cj 15k AS"/>
        <s v="PO Tru desh N/Mr#Cj 20kg"/>
        <s v="PO Corazón@ Placa Cj 19kg SD"/>
        <s v="PO Pch Piel@CF Cj 18 k"/>
        <s v="PO Tru-Ctro Ala 60-80 4x10 NMr@ Cj20k AS"/>
        <s v="PO Tru Ala 4x10 NMr@ Bo Cj 20k AS"/>
        <s v="PO Pana S/Corazon@ Cj 20k AS"/>
        <s v="PO Pech c/h c/p Blo Mex@ Cj 20k AS"/>
        <s v="GO Tripa Calib 40/42# Bo Bin AS"/>
        <s v="GO Pna S/Hso C/Cue F (7-8Kg)@ Cj 20k AS"/>
        <s v="PV Hígad@ Bo Cj 15k SO"/>
        <s v="PV Tru Larg He@ Ex Bo Cj 15K AS"/>
        <s v="PV Garra A HE@ Bo Cj 15k SO"/>
        <s v="PV Higa Indus@ Bo Jp 600k AS"/>
        <s v="PO Ppa de pollo 10%@Blo Cj 20kg"/>
        <s v="8888888"/>
        <s v="PO Ala Puch Mex@ Cj 10k AS"/>
        <s v="GO Pta Cos @ Bo Cj 10k AS"/>
        <s v="GO Triming Lom@ Cj 20k AS"/>
        <s v="GO Cordon Lom@ CJ 20k AS"/>
        <s v="GO Estomago Pouch@ 20k AS"/>
        <s v="GO  PpPna 54@ Bo Cj AS"/>
        <s v="GO  PpPna 57@ Bo Cj AS"/>
        <s v="GO Pna S/Hso C/Cue F (8-9Kg)@ Cj 20k AS"/>
        <s v="GO Lom Tocino S/cue@ Cj 20k AS"/>
        <s v="PV TruDeh Cort S/p@ Jp SO"/>
        <s v="PV Pch Ent MA 15%  10-12 Lb@ Bo Cj SO"/>
        <s v="PV Pch Ent MA 15%  12-14 Lb@ Bo Cj SO"/>
        <s v="PV Tru Cor C/p NMr@ Bo Cj 15k AS"/>
        <s v="PV Tru Lar MA Mr@ LP 15k AS"/>
        <s v="PV Fil C/ten MA NMr@ Cj 40 Lb AS"/>
        <s v="PO File NMr@Bo Cj 15K AS"/>
        <s v="PO PchDeh@ Bo 16x1k Cj AS"/>
        <s v="PO TruEnt Deh Tf@MUESTRA SAG"/>
        <s v="GO Cos 75 Mit@ Cj 14k AS"/>
        <s v="GO BB Ribs@ Cj 13k AS"/>
        <s v="GO Entraña@ MUESTRA 10k AS"/>
        <s v="GO Desp Forro Pna@ Muestra Cj 20k AS"/>
        <s v="GO Panc Lam 1.2mm VI@ CJ AP"/>
        <s v="GO Grasa Desp Papda@ MUESTRA Cj 20k AS"/>
        <s v="GO Tripa Calib 32/35# Bidon AS"/>
        <s v="GO Pna S/Hso C/Cue @ Cj 20k AS"/>
        <s v="GO PernilM@ Fi Cj 20k SC"/>
        <s v="GA C/M@Bo Cj AS"/>
        <s v="PO ala ent B@ Cj 20kg AS"/>
        <s v="PO Molleja Mrps@ Muestra SAG"/>
        <s v="PO TruEnt Deh s/p Tf Mr@Muestra SAG"/>
        <s v="PO TruEnt Deh s/p@ Cj 10k AS"/>
        <s v="PO TruCrtoDeh s/p Mr@ Cj 20k AS"/>
        <s v="GO PpPal 1P Ex@ Bo AP"/>
        <s v="GO Patas@ Cj 20 kg AS"/>
        <s v="GO Papda Cab@ Cj 20k AS"/>
        <s v="GO Manos@ Cj 20k AS"/>
        <s v="GO Tiroide@ Cj 20k AS"/>
        <s v="GO Cos 75 Mit@ Cj Tf 20k AS"/>
        <s v="GO PernilM 1-1.3 kg@ Cj 10k AS"/>
        <s v="GO File C/cab 1KG@ Cj k AS"/>
        <s v=" PV TruDeh Cort S/h S/p@ Bo Cj AS"/>
        <s v="PO Pech c/h c/p@ Cj 16k AS"/>
        <s v="PO Ala Media IQF@ Cj 18k AS"/>
        <s v="GO PernilM C/M@ Cj 15k HW"/>
        <s v="GO Lom Vet# Cj 12k AK"/>
        <s v="GO CC Loin LL@ Fi Cj Lom Tec AP"/>
        <s v="GO Lom Vet# Cj 12k AS"/>
        <s v=" GO PpPna 59@ Cj 20k AS"/>
        <s v="GO PpPna 54 s/a@ Cj 20k AS"/>
        <s v="GO Panc C/cue@ IWP Cj 20k AS"/>
        <s v="GO PernilP@ Cj 12k AS"/>
        <s v="GO Cola Nor@ Fi Cj 12k AS"/>
        <s v="GO Pecho C/cue K@ Cj 20k TJ"/>
        <s v="GO Pecho C/cue K@ Cj 20k AK"/>
        <s v="GO Chu Vet Repas@ Bo 6x4k Cj AS"/>
        <s v="GO Papda c/cuer@ Cj 10k"/>
        <s v="GO Panc S/Cue# Cj 12k AS"/>
        <m/>
        <s v="PO Tru-Ala 8x5 Mr IQF@Cj AS MUESTRA SAG" u="1"/>
        <s v="PO Piel de pollo@ CJ As" u="1"/>
        <s v="PV Costill MA Mr@ Bo Cj 20k AS" u="1"/>
        <s v="GO Chu Vet Porc @ MUESTRA SAG" u="1"/>
        <s v="GO Chu Ctro Porc @ MUESTRA SAG" u="1"/>
      </sharedItems>
    </cacheField>
    <cacheField name="Nivel 2" numFmtId="0">
      <sharedItems containsBlank="1"/>
    </cacheField>
    <cacheField name="Nivel 3" numFmtId="0">
      <sharedItems containsBlank="1"/>
    </cacheField>
    <cacheField name="Oficina de ventas" numFmtId="0">
      <sharedItems containsBlank="1" count="11">
        <s v="Agro Sudamerica"/>
        <s v="Africa"/>
        <s v="Agrosuper Shanghai"/>
        <s v="Agrosuper Brasil"/>
        <s v="Agrosuper Asia"/>
        <s v="Agro America"/>
        <s v="Agro Mexico"/>
        <s v="Agro Europa"/>
        <s v="Andes Asia"/>
        <s v="Exportacion Directa"/>
        <m/>
      </sharedItems>
    </cacheField>
    <cacheField name="Stock IN _x000a_   Inicial_x000a_    [KG]" numFmtId="0">
      <sharedItems containsString="0" containsBlank="1" containsNumber="1" containsInteger="1" minValue="-699090" maxValue="220840"/>
    </cacheField>
    <cacheField name=" RV Inicial _x000a_Producción_x000a_    [KG]" numFmtId="0">
      <sharedItems containsString="0" containsBlank="1" containsNumber="1" containsInteger="1" minValue="-448" maxValue="1525662"/>
    </cacheField>
    <cacheField name="RV Inicial _x000a_   Venta_x000a_    [KG]" numFmtId="0">
      <sharedItems containsString="0" containsBlank="1" containsNumber="1" containsInteger="1" minValue="0" maxValue="1440000"/>
    </cacheField>
    <cacheField name="Stock IN _x000a_   Final_x000a_   [KG]" numFmtId="0">
      <sharedItems containsString="0" containsBlank="1" containsNumber="1" containsInteger="1" minValue="-552047" maxValue="220840"/>
    </cacheField>
    <cacheField name="  RV Final_x000a_Producción_x000a_    [KG]" numFmtId="0">
      <sharedItems containsString="0" containsBlank="1" containsNumber="1" containsInteger="1" minValue="-48000" maxValue="1536247"/>
    </cacheField>
    <cacheField name="RV Final _x000a_ Venta_x000a_  [KG]" numFmtId="0">
      <sharedItems containsString="0" containsBlank="1" containsNumber="1" containsInteger="1" minValue="-791" maxValue="1416000"/>
    </cacheField>
    <cacheField name="  Pedidos _x000a_Ingresados_x000a_    [KG]" numFmtId="0">
      <sharedItems containsString="0" containsBlank="1" containsNumber="1" minValue="0.1" maxValue="1424600"/>
    </cacheField>
    <cacheField name="    Plan _x000a_Producción _x000a_    [KG]" numFmtId="0">
      <sharedItems containsString="0" containsBlank="1" containsNumber="1" minValue="4.7880000000000003" maxValue="1773840"/>
    </cacheField>
    <cacheField name="Diferencia" numFmtId="0">
      <sharedItems containsString="0" containsBlank="1" containsNumber="1" minValue="-900000" maxValue="900000"/>
    </cacheField>
    <cacheField name="Status" numFmtId="0">
      <sharedItems containsBlank="1"/>
    </cacheField>
    <cacheField name="Plan de ventas China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30.521979282406" createdVersion="8" refreshedVersion="8" minRefreshableVersion="3" recordCount="4228" xr:uid="{05DFD704-CEAE-43C5-94E0-2DFAED8AA014}">
  <cacheSource type="worksheet">
    <worksheetSource ref="A3:P4231" sheet="Base RV precios"/>
  </cacheSource>
  <cacheFields count="16">
    <cacheField name="Mes" numFmtId="0">
      <sharedItems count="10">
        <s v="01"/>
        <s v="02"/>
        <s v="03"/>
        <s v="04"/>
        <s v="05"/>
        <s v="06"/>
        <s v="07"/>
        <s v="08"/>
        <s v="09"/>
        <s v="10"/>
      </sharedItems>
    </cacheField>
    <cacheField name="SKU" numFmtId="0">
      <sharedItems containsSemiMixedTypes="0" containsString="0" containsNumber="1" containsInteger="1" minValue="1010877" maxValue="8888888" count="617">
        <n v="1030332"/>
        <n v="1011042"/>
        <n v="1012207"/>
        <n v="1030744"/>
        <n v="1030635"/>
        <n v="1030720"/>
        <n v="1030355"/>
        <n v="1012699"/>
        <n v="1012556"/>
        <n v="1012719"/>
        <n v="1011421"/>
        <n v="1011558"/>
        <n v="1020017"/>
        <n v="1021622"/>
        <n v="1021623"/>
        <n v="1022384"/>
        <n v="1021187"/>
        <n v="1022196"/>
        <n v="1022197"/>
        <n v="1021385"/>
        <n v="1021039"/>
        <n v="1023329"/>
        <n v="1100407"/>
        <n v="1100408"/>
        <n v="1012698"/>
        <n v="1021639"/>
        <n v="1023312"/>
        <n v="1020925"/>
        <n v="1022218"/>
        <n v="1022273"/>
        <n v="1022855"/>
        <n v="1020367"/>
        <n v="1021023"/>
        <n v="1021435"/>
        <n v="1022150"/>
        <n v="1022996"/>
        <n v="1021111"/>
        <n v="1022705"/>
        <n v="1020339"/>
        <n v="1021287"/>
        <n v="1020086"/>
        <n v="1020848"/>
        <n v="1010877"/>
        <n v="1012362"/>
        <n v="1012283"/>
        <n v="1021976"/>
        <n v="1020886"/>
        <n v="1030670"/>
        <n v="1011047"/>
        <n v="1012552"/>
        <n v="1012744"/>
        <n v="1020944"/>
        <n v="1022709"/>
        <n v="1020349"/>
        <n v="1022149"/>
        <n v="1030230"/>
        <n v="1020412"/>
        <n v="1021078"/>
        <n v="1021092"/>
        <n v="1021550"/>
        <n v="1022654"/>
        <n v="1011582"/>
        <n v="1012208"/>
        <n v="1011290"/>
        <n v="1022409"/>
        <n v="1022780"/>
        <n v="1022781"/>
        <n v="1022782"/>
        <n v="1021101"/>
        <n v="1021105"/>
        <n v="1021106"/>
        <n v="1030224"/>
        <n v="1030545"/>
        <n v="1012012"/>
        <n v="1012612"/>
        <n v="1021664"/>
        <n v="1021665"/>
        <n v="1023183"/>
        <n v="1021204"/>
        <n v="1021149"/>
        <n v="1021150"/>
        <n v="1021156"/>
        <n v="1021151"/>
        <n v="1021152"/>
        <n v="1020860"/>
        <n v="1020861"/>
        <n v="1022985"/>
        <n v="1023038"/>
        <n v="1030309"/>
        <n v="1020904"/>
        <n v="1020905"/>
        <n v="1021649"/>
        <n v="1022885"/>
        <n v="1022887"/>
        <n v="1022930"/>
        <n v="1022986"/>
        <n v="1023037"/>
        <n v="1021045"/>
        <n v="1021046"/>
        <n v="1021012"/>
        <n v="1022283"/>
        <n v="1022607"/>
        <n v="1023283"/>
        <n v="1023307"/>
        <n v="1023326"/>
        <n v="1030535"/>
        <n v="1023334"/>
        <n v="1023336"/>
        <n v="1021864"/>
        <n v="1022217"/>
        <n v="1011560"/>
        <n v="1012674"/>
        <n v="1011417"/>
        <n v="1011586"/>
        <n v="1012452"/>
        <n v="1012423"/>
        <n v="1012454"/>
        <n v="1012455"/>
        <n v="1012434"/>
        <n v="1022414"/>
        <n v="1023034"/>
        <n v="1022417"/>
        <n v="1023306"/>
        <n v="1022381"/>
        <n v="1022541"/>
        <n v="1022856"/>
        <n v="1022073"/>
        <n v="1022945"/>
        <n v="1021992"/>
        <n v="1022186"/>
        <n v="1022378"/>
        <n v="1022096"/>
        <n v="1022637"/>
        <n v="1022943"/>
        <n v="1012312"/>
        <n v="1011967"/>
        <n v="1011968"/>
        <n v="1011969"/>
        <n v="1012005"/>
        <n v="1012448"/>
        <n v="1012502"/>
        <n v="1012503"/>
        <n v="1012504"/>
        <n v="1012525"/>
        <n v="1012527"/>
        <n v="1012598"/>
        <n v="1021731"/>
        <n v="1022125"/>
        <n v="1022291"/>
        <n v="1022183"/>
        <n v="1022373"/>
        <n v="1021735"/>
        <n v="1021738"/>
        <n v="1022748"/>
        <n v="1021115"/>
        <n v="1020636"/>
        <n v="1020704"/>
        <n v="1021609"/>
        <n v="1022931"/>
        <n v="1022869"/>
        <n v="1022313"/>
        <n v="1022326"/>
        <n v="1022587"/>
        <n v="1022664"/>
        <n v="1023301"/>
        <n v="1020105"/>
        <n v="1020678"/>
        <n v="1022472"/>
        <n v="1020110"/>
        <n v="1020589"/>
        <n v="1020681"/>
        <n v="1021603"/>
        <n v="1022370"/>
        <n v="1022919"/>
        <n v="1020592"/>
        <n v="1020620"/>
        <n v="1020758"/>
        <n v="1022499"/>
        <n v="1022600"/>
        <n v="1023051"/>
        <n v="1023055"/>
        <n v="1023163"/>
        <n v="1020326"/>
        <n v="1020715"/>
        <n v="1020914"/>
        <n v="1020637"/>
        <n v="1020731"/>
        <n v="1020802"/>
        <n v="1021533"/>
        <n v="1022371"/>
        <n v="1022901"/>
        <n v="1022990"/>
        <n v="1023194"/>
        <n v="1020284"/>
        <n v="1020662"/>
        <n v="1020664"/>
        <n v="1020665"/>
        <n v="1020990"/>
        <n v="1020991"/>
        <n v="1022987"/>
        <n v="1020774"/>
        <n v="1020810"/>
        <n v="1021136"/>
        <n v="1012161"/>
        <n v="1012164"/>
        <n v="1012157"/>
        <n v="1012148"/>
        <n v="1012159"/>
        <n v="1012165"/>
        <n v="1012401"/>
        <n v="1012483"/>
        <n v="1030239"/>
        <n v="1020828"/>
        <n v="1022883"/>
        <n v="1100573"/>
        <n v="1100602"/>
        <n v="1100570"/>
        <n v="1100572"/>
        <n v="1100574"/>
        <n v="1012147"/>
        <n v="1012158"/>
        <n v="1012163"/>
        <n v="1012518"/>
        <n v="1020822"/>
        <n v="1012532"/>
        <n v="1012601"/>
        <n v="1030735"/>
        <n v="1021538"/>
        <n v="1021539"/>
        <n v="1030321"/>
        <n v="1030360"/>
        <n v="1030376"/>
        <n v="1030783"/>
        <n v="1030784"/>
        <n v="1030785"/>
        <n v="1030424"/>
        <n v="1030505"/>
        <n v="1030773"/>
        <n v="1030379"/>
        <n v="1030452"/>
        <n v="1030782"/>
        <n v="1011120"/>
        <n v="1010885"/>
        <n v="1010887"/>
        <n v="1010888"/>
        <n v="1011250"/>
        <n v="1011701"/>
        <n v="1012038"/>
        <n v="1012107"/>
        <n v="1012108"/>
        <n v="1012109"/>
        <n v="1012110"/>
        <n v="1012111"/>
        <n v="1012112"/>
        <n v="1012145"/>
        <n v="1012160"/>
        <n v="1012167"/>
        <n v="1012519"/>
        <n v="1012520"/>
        <n v="1012521"/>
        <n v="1012522"/>
        <n v="1012523"/>
        <n v="1012524"/>
        <n v="1012694"/>
        <n v="1023273"/>
        <n v="1023274"/>
        <n v="1022619"/>
        <n v="1030370"/>
        <n v="1023190"/>
        <n v="1020853"/>
        <n v="1021474"/>
        <n v="1021819"/>
        <n v="1012724"/>
        <n v="1012730"/>
        <n v="1030711"/>
        <n v="1030710"/>
        <n v="1021005"/>
        <n v="1030265"/>
        <n v="1011748"/>
        <n v="1022247"/>
        <n v="1021903"/>
        <n v="1012278"/>
        <n v="1011150"/>
        <n v="1021270"/>
        <n v="1021272"/>
        <n v="1021026"/>
        <n v="1021555"/>
        <n v="1021874"/>
        <n v="1023302"/>
        <n v="1030337"/>
        <n v="1012534"/>
        <n v="1011127"/>
        <n v="1022115"/>
        <n v="1023257"/>
        <n v="1023319"/>
        <n v="1022907"/>
        <n v="1030658"/>
        <n v="1030685"/>
        <n v="1022033"/>
        <n v="1021739"/>
        <n v="1022212"/>
        <n v="1022639"/>
        <n v="1021971"/>
        <n v="1022389"/>
        <n v="1021767"/>
        <n v="1022099"/>
        <n v="1022388"/>
        <n v="1023291"/>
        <n v="1021766"/>
        <n v="1021774"/>
        <n v="1021732"/>
        <n v="1022636"/>
        <n v="1023290"/>
        <n v="1030686"/>
        <n v="1022813"/>
        <n v="1022816"/>
        <n v="1022832"/>
        <n v="1022379"/>
        <n v="1022645"/>
        <n v="1022646"/>
        <n v="1030684"/>
        <n v="1022753"/>
        <n v="1022941"/>
        <n v="1021733"/>
        <n v="1022169"/>
        <n v="1023093"/>
        <n v="1022080"/>
        <n v="1021737"/>
        <n v="1030683"/>
        <n v="1030743"/>
        <n v="1021952"/>
        <n v="1021931"/>
        <n v="1023265"/>
        <n v="1022767"/>
        <n v="1022914"/>
        <n v="1022918"/>
        <n v="1022550"/>
        <n v="1022101"/>
        <n v="1021924"/>
        <n v="1021925"/>
        <n v="1022561"/>
        <n v="1022989"/>
        <n v="1022863"/>
        <n v="1022864"/>
        <n v="1023123"/>
        <n v="1012326"/>
        <n v="1022817"/>
        <n v="1022835"/>
        <n v="1022751"/>
        <n v="1022794"/>
        <n v="1021936"/>
        <n v="1022750"/>
        <n v="1022793"/>
        <n v="1022515"/>
        <n v="1022570"/>
        <n v="1022621"/>
        <n v="1022865"/>
        <n v="1022866"/>
        <n v="1023166"/>
        <n v="1022128"/>
        <n v="1022141"/>
        <n v="1022142"/>
        <n v="1022398"/>
        <n v="1022293"/>
        <n v="1022837"/>
        <n v="1021987"/>
        <n v="1022413"/>
        <n v="1012764"/>
        <n v="1021980"/>
        <n v="1020869"/>
        <n v="1020352"/>
        <n v="1021077"/>
        <n v="1021085"/>
        <n v="1022921"/>
        <n v="1021820"/>
        <n v="1023331"/>
        <n v="1012342"/>
        <n v="1012763"/>
        <n v="1022847"/>
        <n v="1030780"/>
        <n v="1020915"/>
        <n v="1021868"/>
        <n v="1021082"/>
        <n v="1011422"/>
        <n v="1022406"/>
        <n v="1022418"/>
        <n v="1022783"/>
        <n v="1022786"/>
        <n v="1023295"/>
        <n v="1022182"/>
        <n v="1023090"/>
        <n v="1021470"/>
        <n v="1012424"/>
        <n v="1023111"/>
        <n v="1023349"/>
        <n v="1023350"/>
        <n v="1023351"/>
        <n v="1023352"/>
        <n v="1012602"/>
        <n v="1012166"/>
        <n v="1021398"/>
        <n v="1023050"/>
        <n v="1030745"/>
        <n v="1030228"/>
        <n v="1012745"/>
        <n v="1023353"/>
        <n v="1021263"/>
        <n v="1021433"/>
        <n v="1021596"/>
        <n v="1012725"/>
        <n v="1020845"/>
        <n v="1100665"/>
        <n v="1030792"/>
        <n v="1011614"/>
        <n v="1023324"/>
        <n v="1030566"/>
        <n v="1022640"/>
        <n v="1022936"/>
        <n v="1023157"/>
        <n v="1022193"/>
        <n v="1023047"/>
        <n v="1022568"/>
        <n v="1030388"/>
        <n v="1022940"/>
        <n v="1021905"/>
        <n v="1023126"/>
        <n v="1030791"/>
        <n v="1021945"/>
        <n v="1023184"/>
        <n v="1023102"/>
        <n v="1023247"/>
        <n v="1021944"/>
        <n v="1030788"/>
        <n v="1022569"/>
        <n v="1022928"/>
        <n v="1020993"/>
        <n v="1030732"/>
        <n v="1021237"/>
        <n v="1022047"/>
        <n v="1022922"/>
        <n v="1023391"/>
        <n v="1023355"/>
        <n v="1030542"/>
        <n v="1023144"/>
        <n v="1023035"/>
        <n v="1022282"/>
        <n v="1012400"/>
        <n v="1020878"/>
        <n v="1010886"/>
        <n v="1012399"/>
        <n v="1021260"/>
        <n v="1023264"/>
        <n v="1022304"/>
        <n v="1022854"/>
        <n v="1022822"/>
        <n v="1030327"/>
        <n v="1023343"/>
        <n v="1023383"/>
        <n v="1012451"/>
        <n v="1012681"/>
        <n v="1022838"/>
        <n v="1021929"/>
        <n v="1030498"/>
        <n v="1022920"/>
        <n v="1023372"/>
        <n v="1030576"/>
        <n v="1021655"/>
        <n v="1023368"/>
        <n v="1023362"/>
        <n v="1023363"/>
        <n v="1021140"/>
        <n v="1012299"/>
        <n v="1012300"/>
        <n v="1012313"/>
        <n v="1012631"/>
        <n v="1022818"/>
        <n v="1023175"/>
        <n v="1030366"/>
        <n v="1030461"/>
        <n v="1012115"/>
        <n v="1012488"/>
        <n v="1023276"/>
        <n v="1022858"/>
        <n v="1023386"/>
        <n v="1022145"/>
        <n v="1023389"/>
        <n v="1023390"/>
        <n v="1030802"/>
        <n v="1022657"/>
        <n v="1012218"/>
        <n v="1023367"/>
        <n v="1022939"/>
        <n v="1023365"/>
        <n v="1030389"/>
        <n v="1012526"/>
        <n v="1023354"/>
        <n v="1023364"/>
        <n v="1023366"/>
        <n v="1021922"/>
        <n v="1021920"/>
        <n v="1021921"/>
        <n v="1012657"/>
        <n v="1030378"/>
        <n v="1012778"/>
        <n v="1012782"/>
        <n v="1022784"/>
        <n v="1023397"/>
        <n v="1022605"/>
        <n v="1023398"/>
        <n v="1023399"/>
        <n v="1030525"/>
        <n v="1023110"/>
        <n v="1030419"/>
        <n v="1011105"/>
        <n v="1030555"/>
        <n v="1012773"/>
        <n v="1030765"/>
        <n v="1030804"/>
        <n v="1023400"/>
        <n v="1023387"/>
        <n v="1012788"/>
        <n v="1023318"/>
        <n v="1012275"/>
        <n v="1022995"/>
        <n v="1030506"/>
        <n v="1023143"/>
        <n v="1023328"/>
        <n v="1011258"/>
        <n v="1022825"/>
        <n v="1022820"/>
        <n v="1023167"/>
        <n v="1022842"/>
        <n v="1022844"/>
        <n v="1030817"/>
        <n v="8888888"/>
        <n v="1100492"/>
        <n v="1023371"/>
        <n v="1023370"/>
        <n v="1023109"/>
        <n v="1022851"/>
        <n v="1030794"/>
        <n v="1030818"/>
        <n v="1023417"/>
        <n v="1030279"/>
        <n v="1012796"/>
        <n v="1021020"/>
        <n v="1023375"/>
        <n v="1023218"/>
        <n v="1030809"/>
        <n v="1030810"/>
        <n v="1023412"/>
        <n v="1023411"/>
        <n v="1030544"/>
        <n v="1022460"/>
        <n v="1022459"/>
        <n v="1022290"/>
        <n v="1021279"/>
        <n v="1022821"/>
        <n v="1021740"/>
        <n v="1022841"/>
        <n v="1030793"/>
        <n v="1011906"/>
        <n v="1023429"/>
        <n v="1023292"/>
        <n v="1023409"/>
        <n v="1023421"/>
        <n v="1022824"/>
        <n v="1023168"/>
        <n v="1023284"/>
        <n v="1023066"/>
        <n v="1012595"/>
        <n v="1030816"/>
        <n v="1012058"/>
        <n v="1012059"/>
        <n v="1030821"/>
        <n v="1023433"/>
        <n v="1022870"/>
        <n v="1023436"/>
        <n v="1030812"/>
        <n v="1023435"/>
        <n v="1023439"/>
        <n v="1020660"/>
        <n v="1023438"/>
        <n v="1023419"/>
        <n v="1022346"/>
        <n v="1023212"/>
        <n v="1021278"/>
        <n v="1023410"/>
        <n v="1012310"/>
        <n v="1022814"/>
        <n v="1022815"/>
        <n v="1012806"/>
        <n v="1023422"/>
        <n v="1012805"/>
        <n v="1023434"/>
        <n v="1011074"/>
        <n v="1023219"/>
        <n v="1023432"/>
        <n v="1023373"/>
        <n v="1022082"/>
        <n v="1012375"/>
        <n v="1023420"/>
        <n v="1021650"/>
        <n v="1023164"/>
        <n v="1023446"/>
        <n v="1022097"/>
        <n v="1023445"/>
        <n v="1011151"/>
        <n v="1012453"/>
        <n v="1023269"/>
        <n v="1020921"/>
        <n v="1012469"/>
        <n v="1021666"/>
        <n v="1021667"/>
        <n v="1023165"/>
        <n v="1020924"/>
        <n v="1011948"/>
      </sharedItems>
    </cacheField>
    <cacheField name="Mes/Año natural" numFmtId="0">
      <sharedItems count="10">
        <s v="01.2022"/>
        <s v="02.2022"/>
        <s v="03.2022"/>
        <s v="04.2022"/>
        <s v="05.2022"/>
        <s v="06.2022"/>
        <s v="07.2022"/>
        <s v="08.2022"/>
        <s v="09.2022"/>
        <s v="10.2022"/>
      </sharedItems>
    </cacheField>
    <cacheField name="Tipo de Venta" numFmtId="0">
      <sharedItems count="2">
        <s v="Directa"/>
        <s v="EERR"/>
      </sharedItems>
    </cacheField>
    <cacheField name="Oficina de ventas" numFmtId="0">
      <sharedItems count="10">
        <s v="Africa"/>
        <s v="Agro Sudamerica"/>
        <s v="Agrosuper Asia"/>
        <s v="Agrosuper Brasil"/>
        <s v="Agrosuper Shanghai"/>
        <s v="Exportacion Directa"/>
        <s v="Agro America"/>
        <s v="Agro Europa"/>
        <s v="Agro Mexico"/>
        <s v="Andes Asia"/>
      </sharedItems>
    </cacheField>
    <cacheField name="Nivel 2" numFmtId="0">
      <sharedItems/>
    </cacheField>
    <cacheField name="Nivel 3" numFmtId="0">
      <sharedItems/>
    </cacheField>
    <cacheField name="Material" numFmtId="0">
      <sharedItems/>
    </cacheField>
    <cacheField name="Descripción" numFmtId="0">
      <sharedItems count="532">
        <s v="PV Tru Ala@ Ex Bo Cj AS"/>
        <s v="PO Pta Espinaz@ Cj 10k AS"/>
        <s v="PO Ctre Mrps@ Bo 12x1k Cj AS"/>
        <s v="PV Cab Ent MA@ Cj 15k AS"/>
        <s v="PV Cog MA@ Bo Cj 10k AS"/>
        <s v="PV Piel Tru@ Bo Cj AS"/>
        <s v="PV Rabadilla@ Bo Cj 10K AS"/>
        <s v="PO Tru- Ctro Ala 4x10NMr@Bo Cj 20k SD"/>
        <s v="PO CDM 14% proteina@ Cj 20k AS"/>
        <s v="PO Ppa Esp@ 2 Blox10kg CJ AS SD"/>
        <s v="PO Ppa Esp 50 Pim@ Cj 20k AS"/>
        <s v="PO Ppa Esp@ 2 blo x 10k Cj AS"/>
        <s v="GO Chu Ctro@ Fi Cj 20k AS"/>
        <s v="GO BB Ribs 20-24 Oz@ Cj 10k AS"/>
        <s v="GO BB Ribs 24 oz@ Cj 10k AS"/>
        <s v="GO BB Ribs Grd B@ Fi Cj 10k AS"/>
        <s v="GO Cue Back@ Cj 20k t-f AS"/>
        <s v="GO Forro Pal@ Cj 20k AS"/>
        <s v="GO Pna Forro@ Cj 20k AS"/>
        <s v="GO Cue granel Esp CC@ Cj 20k AS"/>
        <s v="GO Cue Papda CP@ Cj 20k bca AS"/>
        <s v="GO Cue Papda CP@ Cj 20k AS"/>
        <s v="Nugg Pollo Uru@ Bo Cj 1k SH"/>
        <s v="Nugg Pollo Uru@ Film 2.5k SH"/>
        <s v="PO File 4x10 NMr SD@ CJ AS"/>
        <s v="GO File C/cab@ Cj 5k AS"/>
        <s v="GO File C/cab@Cj 20k AS"/>
        <s v="GO Grasa Forro Pna Limp@ Cj 20k AS"/>
        <s v="GO Grasa Forro Pna Limp@ Bo Cj AS"/>
        <s v="GO Grasa Forro Pal@ Cj 20k AS"/>
        <s v="GO Gord Lom Tocino@ Cj t-f AS"/>
        <s v="GO Gord rebaje@ Bo Cj 20k AS"/>
        <s v="GO Gord Lom Tocino@ Cj 20k AS"/>
        <s v="GO Gord chic@ Cj 20k AS"/>
        <s v="GO Visual Triming@ Cj 20k AS"/>
        <s v="GO Epiplón@ Cj 20k AS"/>
        <s v="GO Mantec@ Cj 20k AS"/>
        <s v="GO Lom Tocino@ Cj 20k AS"/>
        <s v="GO Lom Tocino@ Bo Cj AS"/>
        <s v="GO Lom Ctro 27 S/f@ Va Cj t-f AS"/>
        <s v="GO Lom Ctro 27@ Cj 20k AS"/>
        <s v="PO Molleja Mrps@ Cj 10k AS"/>
        <s v="PO Corazon@ Cj 18k AS"/>
        <s v="PO Pana S/Corazón@ Cj 20k AS"/>
        <s v="GO PpPal 77@ Cj 20k AS"/>
        <s v="GO Panc Tecl Nor@ Cj 20k AS"/>
        <s v="PV PchDeh S/p c/f MA@ Cj 15k AS"/>
        <s v="PO PchDeh &gt;170g NMr@ Cj 10k SP"/>
        <s v="PO PchDeh Random@ Cj 10k AS"/>
        <s v="PO Pch Deh NMr@SD Cj 20kg AS"/>
        <s v="GO PpPna 59@ Fi Cj 20k AS"/>
        <s v="GO PpPna 57@ Bo Cj AS"/>
        <s v="GO Papda@ Cj t-f AS"/>
        <s v="GO Plancha Rebaje Ent@ Cj 20k AS"/>
        <s v="PV Piel Tru@ Bo Cj SO"/>
        <s v="GO Cne Long@ Cj t-f AS"/>
        <s v="GO Triming 80/20@ Cj 20k AS"/>
        <s v="GO Triming 85/15@ Cj t-f 20k AS"/>
        <s v="GO Triming 85/15@ Cj 20k AS"/>
        <s v="GO Triming 90/10@ Cj 20k AS"/>
        <s v="GA S/m@ Gr Cj bca AS"/>
        <s v="GA S/m@ Bo Cj AS"/>
        <s v="PO Pch Piel@ Cj 20k AS"/>
        <s v="GO Tripa s/Cal# Bidon AS"/>
        <s v="GO Tripa Calib 30/32# Bo Bidon AS"/>
        <s v="GO Tripa Calib 32/35# Bo Bidon AS"/>
        <s v="GO Tripa Calib 35/38# Bo Bidon AS"/>
        <s v="GO Corazón Partido@ Cj t-f 20k AS"/>
        <s v="GO Pulmon@ Cj 20k bca AS"/>
        <s v="GO Pana S/Corazón@ Cj 20k AS"/>
        <s v="PV Tru Larg@ Bo Cj 15k AS"/>
        <s v="PV TruDeh Cort S/h S/p@ Bo Cj AS"/>
        <s v="PO Ala Ctro Mr@ Fi Cj 18k AS"/>
        <s v="PO Ppa Esp Blo@ Bo Cj 20k AS"/>
        <s v="GO Pecho S/cue K@ Cj 20k TJ"/>
        <s v="GO Pecho S/cue K@ Cj 20k AK"/>
        <s v="GO Pech S/Cue@ Vp Cj AS"/>
        <s v="GO Tira Hso Ctro@ Cj 20k TJ"/>
        <s v="GO Tira Hso Ctro@ Cj 20k AK"/>
        <s v="GO Hso Pecho@ Cj Lom Vet TJ"/>
        <s v="GO Hso Cogote@ Bo Cj 20k TJ"/>
        <s v="GO Hso Cogote@ Bo Cj 20k AK"/>
        <s v="GO Lom Vet@ Cj 12k AK"/>
        <s v="GO Lom Vet@ Cj 12k TJ"/>
        <s v="GO Lom Vet Mad@ Cj 8,5k TJ"/>
        <s v="GO Lom Vet@ Cj 8k AS"/>
        <s v="PV Cog MA 15 kg@ Bo Cj 15k SO"/>
        <s v="GO Panc C/cue@ Cj Panc 230 TJ"/>
        <s v="GO Panc C/cue@ Cj Panc 230 AK"/>
        <s v="GO Panc# Cj 10k AK"/>
        <s v="GO Panc S/cue@ Cj Panc TJ"/>
        <s v="GO Panc S/cue@ Cj Panc AK"/>
        <s v="GO Panc S/cue Hem@ Cj Panc TJ AS"/>
        <s v="GO Panc S/cue Mad@ Cj 16,4k Panc TJ"/>
        <s v="GO Panc S/cue@ Cj Panc 16k AS"/>
        <s v="GO PernilM C/M@ Cj 15k AK"/>
        <s v="GO PernilM C/M@ Cj 15k TJ"/>
        <s v="GO Papda K@ Cj 20k AK"/>
        <s v="GO Malaya 5-6mm@ Bo Cj 9k AS"/>
        <s v="GO Platead Lom TF@ Cj 10k AK (TS)"/>
        <s v="GO Grasa Chaleco@ Cj 10k AS"/>
        <s v="GO Pulmon@ Cj 20k AS"/>
        <s v="GO Corazón Partido@ Cj 10k AS"/>
        <s v="PV Tru Larg MA@ Bo Cj SO"/>
        <s v="Cue granel Esp CC@ Cj 20k AS"/>
        <s v="GO Lom Tocino@ Bo Cj 20k AS"/>
        <s v="PO Corazón@ Bo Cj 18k AS"/>
        <s v="PO Corazon@Pla Cj 19k"/>
        <s v="PO Ala Ctro NMr 4x5@ Bo Cj 20k AS"/>
        <s v="PO Ala Media B 4x10@ Cj 20k AS"/>
        <s v="PO Ala Media Grado B@ Cj AS"/>
        <s v="PO Ctro-Pta-Ala Choice@ Cj 20k AS"/>
        <s v="PO Ctro Pta Ala@ Cj 20k AS"/>
        <s v="PO Ctro Pta Ala Choice@ Cj 20k AS"/>
        <s v="PO Pta Ala@ Cj 20k AS"/>
        <s v="GO Caz Ent@ Bo Cj 10k AS"/>
        <s v="GO Forro Pal@ Bo Cj 20k AS"/>
        <s v="GO Cue granel@ Bo Cj 20k AS"/>
        <s v="GO Gord Esp@ Bo Cj 10k AS"/>
        <s v="GO Reco 20/80 @ Cj 20k AS"/>
        <s v="GO Reco 10/90 @ Cj 20k AS"/>
        <s v="GO Resto Tira Hso Ctro@ Bo Cj 20k AS"/>
        <s v="GO Resto Tira Hso@ Fi Cj 10k AS"/>
        <s v="GO Sternum Bones@ Bo Cj 10k AS"/>
        <s v="GO Hso Escapula@ Cj 15kg AS"/>
        <s v="GO Lom Ctro@ Cj 16k AS"/>
        <s v="PO Piel @ Cj 20k AS MUESTRA SAG"/>
        <s v="PO Garra J@ Bo Cj 20k AS"/>
        <s v="PO Garra L A@ Bo Cj 20k AS"/>
        <s v="PO Garra L B@ Bo Cj 20k AS"/>
        <s v="PO Garra IQF@ Bo Cj AS"/>
        <s v="PO Garra Economy@ Cj 20k AS"/>
        <s v="PO Garra Large B@ Cj 20k AS"/>
        <s v="PO Garra M B@ Cj 20k AS"/>
        <s v="PO Garra M A@ Bo Cj 20k AS"/>
        <s v="GA Garra G Large B@ Cj 20k AS"/>
        <s v="GO PernilM@ Cj 20k AS"/>
        <s v="GO PernilM C/M@ Cj 20k AS"/>
        <s v="GO PernilM B@ Bo Cj 20k AS"/>
        <s v="GO PernilP@ Bo Cj 20k AS"/>
        <s v="GO Reco 60/40 @ Cj 20k AS"/>
        <s v="GO Patas@ Cj 20k AS"/>
        <s v="GO Patas B@ Cj 20k AS"/>
        <s v="GO Manos@ Cj 10k AS"/>
        <s v="GO Estómago Pouch@ 20k bca AS"/>
        <s v="GO File C/cab@ Va Cj 10k AP"/>
        <s v="GO File N@ Va Cj File AP"/>
        <s v="GO File C/cab@ IWP Cj 10k SC"/>
        <s v="GO File C/cab 6x1@ VP Cj AP"/>
        <s v="GO Hso Pecho@ Cj 10k AP"/>
        <s v="GO CC Loin T@ Fi Cj AP"/>
        <s v="GO CC Loin L (S/T)@ Fi Cj AP"/>
        <s v="GO CC Loin L (S/T) 45@ Fi Cj AP"/>
        <s v="GO CC Loin L (S/T) (DF)@ Fi Cj AP"/>
        <s v="GO CC Loin LL@ Bo Cj Lom Mad AP"/>
        <s v="GO Lom Tecla@ Cj Lom Ctro JP"/>
        <s v="GO Lom Tec@ Va Cj Lom Ctro AP"/>
        <s v="GO Lom Ctro S/Tecla(OY)Mit@ Cj Tf 20k AP"/>
        <s v="GO MM Loin L@ Cj 12k AP"/>
        <s v="GO MM Loin S@ Fi Cj 12k AP"/>
        <s v="GO MM Loin D@ Fi Cj 12k AP"/>
        <s v="GO MM Loin L (MC4-5)@ Fi Cj ch JP"/>
        <s v="GO MM Loin LL (29-32 VP)@ Bo Cj AP"/>
        <s v="GO MM LOIN S VP@ Cj 10k AP"/>
        <s v="GO Lom Vet &gt;2.0@ Fi Cj Lom Vet AP"/>
        <s v="GO Lom Vet &lt;2.0@ Fi Cj AP"/>
        <s v="GO Lom Vet S/g@ Va Cj ch AP"/>
        <s v="GO Lom Vet Mit@ 4 Bo Cj 10k AP"/>
        <s v="GO Lom Vet 2 a 2,3k@ Fi Verd Cj AP"/>
        <s v="GO Lom Vet L@ Fi Cj Lom Vet AP"/>
        <s v="GO Lom Vet M@ Fi Cj Lom Vet AP"/>
        <s v="GO Lom Vet &gt;2.0@ Fi Cj 8k AP"/>
        <s v="GO PpPal Pim@ Cj AP"/>
        <s v="GO Panc Tec C/cue@ Fi Cj Panc AP"/>
        <s v="GO Panc Lam 2.5mm@ Cj ch AP"/>
        <s v="GO Panc Tec S/cue@ Fi Cj ch AP"/>
        <s v="GO Panc S/tec/cue I@ Fi Cj Panc 4s AP"/>
        <s v="GO Panc S/tec N@ Fi Cj 20k AP"/>
        <s v="GO Panc Mit@ Va Cj 20k AP"/>
        <s v="GO Panc S/tec SP@ Fi Cj AP"/>
        <s v="GO Panc Tec S/Cue L@ Fi CJ Ch AP"/>
        <s v="GO Panc Tec S/cue VP@ Cj ch AP"/>
        <s v="GO Cne Falda Panc@ Bo Cj AP"/>
        <s v="GO Posta Negra 3P T@ Va Cj t-f JP"/>
        <s v="GO Ganso C/asto 3P@ Va Cj t-f AP"/>
        <s v="GO Ganso C/asto C/abas S/g@ Va Cj JP"/>
        <s v="GO Posta Rosada 3P@ Va Cj t-f AP"/>
        <s v="GO Ganso S/g S/abst DA@ Cj 12k AP"/>
        <s v="GO Asiento C/g DA@ Cj 12k JP"/>
        <s v="GO Lom Tocino@ Bo Cj 20k AP"/>
        <s v="GO Malaya Japon@ Va Cj JP"/>
        <s v="GO Recto@ Cj File AP"/>
        <s v="GO Tráquea@ Cj Lom Ctro AP"/>
        <s v="PO Ala Ctro 8x5 Mr@ Cj 20k AS"/>
        <s v="PO Ala Ctro 4x10 Mr@ Zi Cj 20k AS"/>
        <s v="PO Tru Ala 8x5@ Fi Cj AS"/>
        <s v="PO Tru-Ctro Ala 60-80 Mr@ Fi Cj 20k AS"/>
        <s v="PO Tru Ctro Ala 60-80 8x5 Mr@ Fi Cj AS"/>
        <s v="PO Tru-Ctro Ala 4x10 Mr@ Zi Cj AS"/>
        <s v="PO Tru-Ctro Ala 700g Mr@ Cj AS"/>
        <s v="PO Tru-Ctro Ala 4x10 Mr@ Cj AS"/>
        <s v="PV Ctro Pta Ala 30 Lb@ Bo Cj SO"/>
        <s v="GO BB Ribs 640g@ Cj 16k AS"/>
        <s v="Croq Pollo 80g@Bo 18x1,5 Lb Cj AS"/>
        <s v="File Pollo PR@ Bo 18x1.5 Lb Cj AS"/>
        <s v="Figuritas Pollo@ Bo 18x1.5 Lb Cj AS"/>
        <s v="Strips Pollo@ Bo 18x1.5 Lb Cj AS"/>
        <s v="Nugg Pollo@ Bo 18x1.5 Lb Cj AS"/>
        <s v="PO File s/t Mr@ Fi Cj 17k AS"/>
        <s v="PO File s/t 8x5 Mr@ Fi Cj AS"/>
        <s v="PO File s/t 4x10 Mr@ Zi Cj 20k AS"/>
        <s v="PO File s/t  RC´S 8x5@ Cj AS"/>
        <s v="GO Resto Tira Hso@ Cj 20k AS"/>
        <s v="PO Contre 8x5 estuche@Cj 20k AS"/>
        <s v="PO Pana S/Corazon@ Cj 18k AS"/>
        <s v="PV Cog MA 30Lb@ Bo Cj 15k SO"/>
        <s v="GO Pecho Belly S/p@ Vp Cj AS"/>
        <s v="GO Pecho Belly C/Hso pec@ Vp Cj AS"/>
        <s v="PV Pch MA 8% 14-16 Lb@ Bo Cj 20k SO"/>
        <s v="PV Pch MA 15% 14-16 Lb@ Bo Cj 20k SO"/>
        <s v="PV Pch MA 8% 16-18 Lb@ Bo Cj 15k SO"/>
        <s v="PV Pch MA 8% 18-20 Lb@ Bo Cj 20k AS"/>
        <s v="PV Pch MA 15% 16-18 Lb@ Bo Cj 20k AS"/>
        <s v="PV Pch MA 15% 18-20 Lb@ Bo Cj 20k AS"/>
        <s v="PV PchDeh Mrps C/piel @ Cj 18k AS"/>
        <s v="PV File s/t@ Bo Cj 18k SO"/>
        <s v="PV Pch Filete 1 kg @Bo CJ 14Kg AS"/>
        <s v="PV PchDeh S/p@ Bo Cj 20k SO"/>
        <s v="PV Pech USA 10 - 12 LB@ Bo Hor Cj 11k SO"/>
        <s v="PV Pech USA 12-15 LB @BO Hor Cj 15k AS"/>
        <s v="PO Pch Ent@ Cj 20k AS"/>
        <s v="PO PchDeh 5oz 2x10 NMr@ Cj 9k AS"/>
        <s v="PO PchDeh 7oz 2x10 NMr@ Cj 9k AS"/>
        <s v="PO PchDeh 8oz 2x10 NMr@ Cj 9k AS"/>
        <s v="PO PchDeh NMr s/cal 4x10@ Cj 20k Am AS"/>
        <s v="PO PchDeh NMr@ Cj 20k AS"/>
        <s v="PO PchDeh 4oz 2x10 NMr@ Cj 9k AS"/>
        <s v="PO PchDeh 4oz Mr@ Cj AS"/>
        <s v="PO PchDeh 5oz Mr@ Cj AS"/>
        <s v="PO PchDeh 6oz Mr@ Cj AS"/>
        <s v="PO PchDeh 7oz Mr@ Cj AS"/>
        <s v="PO PchDeh 8oz Mr@ Cj AS"/>
        <s v="PO PchDeh 9oz Mr@ Cj AS"/>
        <s v="PO PchDeh S/p/g/f &lt;140@ Fi Cj 20k AS"/>
        <s v="PO PchDeh 8x5 Mr@ Fi Cj AS"/>
        <s v="PO PchDeh 4x10 Mr@ Zi Cj 20k AS"/>
        <s v="PO PchDeh 4-10oz NMr@ Cj AS"/>
        <s v="GO Posta Negra@ Va Cj 20k"/>
        <s v="GO Ganso S/g S/abst @ Va Cj 12k"/>
        <s v="GO Malaya 5-6mm@ Vp Cj AS"/>
        <s v="PV Triming Pch@ Cj 40 Lbs SO"/>
        <s v="GO Pana s/Corazon@ Bo Cj 20k AS"/>
        <s v="GO Gord Esp@ Bo Cj AS"/>
        <s v="GO Lom Ctro 27@ Fi Cj 20k AS"/>
        <s v="PO Corazon@ Bo 19k Cj"/>
        <s v="PO Corazón@ Placa 19kg Cj AS"/>
        <s v="PV CONTRE S/m @Blo 15Kg Jp SO"/>
        <s v="PV Corazon s/a@Blo 15Kg Jp SO"/>
        <s v="GO PpPal 77@ Bo Cj 20k AS"/>
        <s v="Pv PchDeh S/p@ Jp SO"/>
        <s v="PO PchDeh &gt;170 NMr@ Cj 10k AS"/>
        <s v="GO Triming 60/40@ Bo Cj AS"/>
        <s v="PO Tru Ala Mex@ Cj 9k AS"/>
        <s v="PO Tru-Ctro Ala Mex@ Cj 9k AS"/>
        <s v="GO Pna Forro@ Bo Cj 20k AS"/>
        <s v="GO Gord rebaje@ Cj 20k AS"/>
        <s v="GO Grasa Desp Papda@ Cj 20k AS"/>
        <s v="PV PchDeh@ Blo Cj 15k SO"/>
        <s v="PO Pech c/h c/p Blo@ Cj 20k AS"/>
        <s v="PO PchDeh Random Mr Mex@ Cj 10k AS"/>
        <s v="GO Plancha c/Cuero@ Cj 20k AS"/>
        <s v="GO Reco 60/40 Panc@ Bo Cj 20k AS"/>
        <s v="GO Reco 90/10 @ Bo Cj 20k AS"/>
        <s v="GO Riñon Ent@ Bo Cj 10k AS"/>
        <s v="PV TruDeh Cort s/h S/p @ Cj AS"/>
        <s v="PV Ctro Pta Ala@ Bo Cj 15k AS"/>
        <s v="GO Lengua@ Fi Cj 10k AS"/>
        <s v="GO Cab Part@ Cj 20k AS"/>
        <s v="GO Cab Ent@ Cj 20k AS"/>
        <s v="GO Cab Bca Ent S/L@ Cj 20k AS"/>
        <s v="GO Cue Back@ Cj 20k bca AS"/>
        <s v="GO Cue 20@ Bo Cj 20k AS"/>
        <s v="GO Tira Hso Ctro@ Cj 20k AS"/>
        <s v="GO Hso Costilla@ Cj 18k AS"/>
        <s v="GO Mixto Hso@ Bo Cj 10k AS"/>
        <s v="GO Hso Costilla 4x 5kg @ Cj 20k AS"/>
        <s v="GO Hso Cogote@ Cj 20k AS"/>
        <s v="GO Hso húmer@ Bo Cj 20k AS"/>
        <s v="GO Hso femur@ Cj 20k AS"/>
        <s v="GO Hso Coxal@ Cj 15kg AS"/>
        <s v="GO Hso tibia @ Cj 20k AS"/>
        <s v="PV Cog S/piel MA@ Bo Cj 15k AS"/>
        <s v="GO Desp Forro Pal@ MUESTRA Cj 20k AS"/>
        <s v="GO Platead@ Fi Cj 20k AS"/>
        <s v="GO PpPna 57@ MUESTRA Bo Cj AS"/>
        <s v="GO PpPal 77@ Bo Cj AS"/>
        <s v="PV Garra A MA@ Bo Cj 15k AS"/>
        <s v="GO PernilM 1,3 kg up@ Cj 20k AS"/>
        <s v="GO PernilM 1-1.3 kg@ Cj 20k AS"/>
        <s v="GO PpPna 59@ Cj 20k AS"/>
        <s v="GO Cartilag Lom@ Cj 10k AS"/>
        <s v="GO Cordon Lom@ Bo Cj 20k AS"/>
        <s v="GO Cola Nor@ Fi Cj 10k AS"/>
        <s v="GO Manos B@ Cj 20k AS"/>
        <s v="PV MA Tru Lar@ Bo Cj 16k AS"/>
        <s v="GO Pta Cos 3h@ Bo Cj 10k AS"/>
        <s v="GO Pta Cos 2h@ Bo Cj 10k AS"/>
        <s v="GO Gord Esp@ 20kg AA"/>
        <s v="GO Lom Tocino @ Bo Cj 20k AS"/>
        <s v="GO Lom Tocino@ Cj 20k AA"/>
        <s v="GO Hso femur@ Cj 20k AS AA"/>
        <s v="GO Lom Tec@ Va Cj 20k AS"/>
        <s v="GO MM Loin L@ Cj 15k AS"/>
        <s v="GO MM Loin S@ Fi Cj 15k AS"/>
        <s v="GO MM Loin LL@ Fi Cj 12k AA"/>
        <s v="GO MM LOIN S VP@ Cj 10k AS"/>
        <s v="GO Lom Vet M@ Cj 9k AS"/>
        <s v="GO Lom Vet L@ Cj 11k AS"/>
        <s v="GO Lom Vet@ Cj 9k AS"/>
        <s v="PO Corazon@Bo 12k Cj AS"/>
        <s v="GO Panc S/tec L @ Fi Cj AS"/>
        <s v="GO PpPal 1P Ex@ Cj 14k AS"/>
        <s v="GO PpPal 1P@ 100g  AS"/>
        <s v="GO PpPal pimentada@ Cj 20k AS"/>
        <s v="GO PpPal Pim@ Cj 17.5k AS"/>
        <s v="GO PpPal Pim@ 100g AS"/>
        <s v="GO Panc Tec C/cue@ Fi Cj Panc AS"/>
        <s v="GO Panc Tec S/cue Mad@ Va Cj AS"/>
        <s v="GO Panc S/tec N @ Fi Cj AS"/>
        <s v="GO Pan Tec S/cuero M@ Cj 17k AS"/>
        <s v="GO Pan Tec S/cuero L@ Cj 19k AS"/>
        <s v="GO Lom Vet Lam@ Cj AS"/>
        <s v="GO Ganso C/asiento@ Bol Cj 14k AS"/>
        <s v="GO Posta Negra D@ Cj AS"/>
        <s v="GO Posta Rosada@ Cj AS"/>
        <s v="GO Ganso C/asto S/g 3P@ Bo Cj AS"/>
        <s v="GO Malaya Japon@ Vp Fi Cj 5k AS"/>
        <s v="GO Panc S/tec M @ Fi Cj AS"/>
        <s v="GO Recto@ Cj 10k AS"/>
        <s v="GO Pta Tráquea@ Fi Cj 8k AS"/>
        <s v="PO Ppa Esp@ Bo Cj 20k AS"/>
        <s v="GO BB Ribs Grd B@ Fi Cj 20k AS"/>
        <s v="GO Cos 79@ Bo Cj 20k AS"/>
        <s v="GO Cue 20@ Cj 20k AS"/>
        <s v="GO Gord Esp@ Cj 20k AS"/>
        <s v="GO Lom Vet 44@ Fi Cj 20k AS"/>
        <s v="GO Lom Vet 44@ Bo Cj 20k AS"/>
        <s v="PO Pana S/cora blo@Cj 20kg AS"/>
        <s v="GO Cne Falda Pan@ CJ 20k AS"/>
        <s v="PV Pch Ent c/p s/m@ Bo Cj 20k AS"/>
        <s v="GO Pna Nor@ Bo Cj 20k AS"/>
        <s v="GO PpPna 54@ Cj 20k AS"/>
        <s v="GO Triming 70/30@ Cj 20k AS"/>
        <s v="PO Pch Piel Pim 50 ppm@ Cj 14 AS"/>
        <s v="GO Patas B@ Bo Cj 20 k AS"/>
        <s v="GO Tripa Calib 38/40# Bo Bidon AS"/>
        <s v="GO Trip Calib Tub 35/39 Azul# Bidon AS"/>
        <s v="GO Trip Calib Tub 37/40 Azul# Cj AS"/>
        <s v="GO Panc S/cue S/h@ Cj Panc 16k AS"/>
        <s v="GO PernilM@ Cj 20k AK"/>
        <s v="PO Ctro-Pta-Ala@ Cj 20k AS"/>
        <s v="GO Grasa Forro Pna Limp@ Bo Cj 20k AS"/>
        <s v="GO Lom Tecla VP@ Cj Lom Ctro"/>
        <s v="Lom Vet &gt;2.0@ VP Cj Lom Vet AP"/>
        <s v="GO Panc S/tec L @VP Cj AP"/>
        <s v="GO Panc Tec S/cue@ R VP Cj ch AP"/>
        <s v="PO Ala Ctro NMr IQF@ Cj 20k AS"/>
        <s v="PO Tru Ala 4x10 Mr@ Zi Cj AS"/>
        <s v="GO Lom Centro@ Cj 16k AS"/>
        <s v="PV Higad 40Lb@ Bo Cj 18k SO"/>
        <s v="PV TruDeh Cort S/p@ Bo Cj  SO"/>
        <s v="PO Corazon part@Blo 19 kg"/>
        <s v="PO File s/t 8x5 Mr@ Cj AS"/>
        <s v="Filetitos Pollo@ Bo 400g x12 Cj LC (mues"/>
        <s v="PV Fil C/ten MA NMr@ Cj 15 kg AS"/>
        <s v="PO PchDeh Random Mr MEX@ Cj 20k AS"/>
        <s v="PV Ctro Pta Ala B MA@ Bo Cj SO"/>
        <s v="GO Cab Roj Ent S/L@ Cj 20k AS"/>
        <s v="GO Lom Tocin@ Cj 20k AS"/>
        <s v="GO Lom Vet 44@ Fi Cj 18k AS"/>
        <s v="GO Panc Tecla SCue@ 4 Bo Cj 20kg AS"/>
        <s v="PV Garra B MA@ Bo Cj 15k SO"/>
        <s v="GO PernilM 1 kg down@ Cj 20k AS"/>
        <s v="GO Reco 70/30 @ Cj 20k AS"/>
        <s v="GO Reco 90/10 @ Cj 20k AS"/>
        <s v="PV MA Tru Lar@ Bo Cj 15k AS"/>
        <s v="GO Lengua Japon@ Cj 10k AS"/>
        <s v="GO CC Loin L S/Tec@ Fi Cj 16k AS"/>
        <s v="GO MM Loin LL VP@ Cj 20k AA"/>
        <s v="GO Panc Lam 2.5mm@ Cj 5k AS"/>
        <s v="GO Diafrag@ Va Cj 8k AS"/>
        <s v="PV Pta Ala MA@ Bo Cj AS"/>
        <s v="GO BB Ribs 24-28 Oz@ Cj 10k AS"/>
        <s v="GO Cue Granel Esp CC@Cj 20k AS"/>
        <s v="GO Pal Nor@ Cj 20k AS"/>
        <s v="PV PchDeh Mrps C/piel@ Cj 18k AS"/>
        <s v="GO Triming 80/20@ Bo c/f Cj 20k AS"/>
        <s v="GO Triming Panc@ Cj 20k AS"/>
        <s v="PV PchDeh S/p S/f@ Bo Cj 15k SO"/>
        <s v="GO Papda C/Cue granel@ Bo Cj AS"/>
        <s v="GO Belly Strip@ Cj 20k AS"/>
        <s v="GO Malaya Japon@ Vp Fi Cj 20k AP"/>
        <s v="PO File s/t 700g Mr@ Cj AS"/>
        <s v="GO Hso Pecho@ Cj 10k US AS"/>
        <s v="PO PchDeh 6oz 2x10 NMr@ Cj 9k AS"/>
        <s v="PO PchDeh 700g IQF Mr@ Cj AS"/>
        <s v="GO Estómago Crud@ Bo Cj 20k AS"/>
        <s v="GO Trip Calib Tub 35-39# Bidon AS"/>
        <s v="GO Pancreas@ Bo Cj AS"/>
        <s v="GO Hso Pecho@ Cj 10k AS"/>
        <s v="GO Panc Lam 3mm@ Cj AS"/>
        <s v="PV PchDeh@ Bo Cj 20k SO"/>
        <s v="GO Triming 60/40@ Bo Cj 20k AS"/>
        <s v="GO Riñón Ent@ Bo Cj 20k AS"/>
        <s v="PO Ala Media@ Cj 15k AS"/>
        <s v="PO Nudillo @ Cj 20Kg AS"/>
        <s v="GO Pan Tec S/cuero L@ Cj 19k AS (MU)"/>
        <s v="GO Panc Lam 3mm@ Cj 10k AS"/>
        <s v="PV Contre@ Bo Cj 10k AS"/>
        <s v="PV Muestra Piel Tru Cor@ Bo Cj 15k AS"/>
        <s v="GO Estómago Pouch@ Bo Cj 10k AS"/>
        <s v="GO Cuarto Central @ COM Cj AS"/>
        <s v="GO Cuarto Delant @ COM Cj AS"/>
        <s v="GO Cuarto Trasero @ COM Cj AS"/>
        <s v="GO Chu Ctro@ Fi Cj 20k US"/>
        <s v="PO Pta Espinazo USA@ cj 10k AS Muestra"/>
        <s v="PO CDM 14% Prot@ Cj 20kg Muestra"/>
        <s v="PO Tru Crto Desh Sp Mr@ MUESTRA SAG"/>
        <s v="PO Pana c/corazon@2 Blox10k Cj MUESTRA"/>
        <s v="GO Lom Vet@ Cj Muestra SAG"/>
        <s v="GO Pp Pna USA@ Cj Muestra SAG"/>
        <s v="PV Pch MA 8% 12-14 Lb@ Bo Cj 20k SO"/>
        <s v="PV Pech USA 8 - 10 LB@ Bo Hor Cj 11k SO"/>
        <s v="PO PchDeh 6oz 2x10 Mr@ Cj 20k AS"/>
        <s v="PO PchDeh R Mr@ Bo Cj 20k AS"/>
        <s v="GO Rosada@ Va Cj 20k"/>
        <s v="GO Ppa Pna Heinz@ Bo Cj 20k AS"/>
        <s v="GO Triming 60/40@ Cj 20k AS"/>
        <s v=" GO Triming 80/20@ Bo c/f Cj 20k AS"/>
        <s v="PV PDM @ Bo Cj 15k AS"/>
        <s v="GO BB Ribs 20-24 Oz@Cj 10K AS"/>
        <s v="PO Ala Media 1k@ Cj 20k AS"/>
        <s v="GO Cab Ent @ COM Cj 20k AS"/>
        <s v="GO Pta Cost@ Bo Cj 20k AS"/>
        <s v="GO Mantec @ COM Cj AS"/>
        <s v="PV Garra B HE@ Bo Cj 15k SO"/>
        <s v="GO PernilM 1 kg down@ Cj 10k AS"/>
        <s v="GO Manos @ COM Cj 20k AS"/>
        <s v="GO Patas @ COM Cj 20k AS"/>
        <s v="GO CC Loin L@ Fi Cj Lom Ctro AS"/>
        <s v="GO Lom Tecla@ Cj 18k AS"/>
        <s v="PO Piel@ Cj 15Kg AS"/>
        <s v="PV Corazón@ Blo 10k Cj AS"/>
        <s v="PO Corazón@ Placa Cj 19kg SD"/>
        <s v="PO Pch Piel@CF Cj 18 k"/>
        <s v="GO Tripa Calib 40/42# Bo Bin AS"/>
        <s v="GO Recto Tubo Crud@ Cj 10k AS"/>
        <s v="PV Tru Ala@ Ex blo Cj 15k SO"/>
        <s v="PV Hígad@ Bo Cj 15k SO"/>
        <s v="PO Tru-Ctro Ala 60-80 4x10 NMr@ Cj20k AS"/>
        <s v="PV Corazon@ 20k Cj SO"/>
        <s v="PO Pana S/Corazon@ Cj 20k AS"/>
        <s v="PV Corazn @ Bo Cj 15K AS"/>
        <s v="PV Higa Indus@ Bo Jp 600k AS"/>
        <s v="GO Pna S/Hso C/Cue F (7-8Kg)@ Cj 20k AS"/>
        <s v="PO Pech c/h c/p Blo Mex@ Cj 20k AS"/>
        <s v="GO Reco 80/20 @ Bo Cj 20k AS"/>
        <s v="PO Tru Ala 4x10 NMr@ Bo Cj 20k AS"/>
        <s v="GO Panc Tec /C cue S/H@ Cj 20k AS"/>
        <s v="PV PechDeh S/p@ Bo Cj 20k SO"/>
        <s v="PO Ppa de pollo 10%@Blo Cj 20kg"/>
        <s v="GO Pta Cos @ Bo Cj 10k AS"/>
        <s v="GO Triming Lom@ Cj 20k AS"/>
        <s v="GO Cordon Lom@ CJ 20k AS"/>
        <s v="8888888"/>
        <s v="Figuritas Pollo@ Bo Cj 1,5Lb AS"/>
        <s v="GO Pna Nor@ Cj 20k AS"/>
        <s v="PV Pch Ent MA 15%  12-14 Lb@ Bo Cj SO"/>
        <s v="PV Fil C/ten MA NMr@ Cj 40 Lb AS"/>
        <s v="GO Pna S/Hso C/Cue F (8-9Kg)@ Cj 20k AS"/>
        <s v="PV TruDeh Cort S/p@ Jp SO"/>
        <s v="PO Ala Puch Mex@ Cj 10k AS"/>
        <s v="GO Papda@ Bo Cj 20k AS"/>
        <s v="GO Útero @ Bo Cj 20k AS"/>
        <s v="GO Estomago Pouch@ 20k AS"/>
        <s v="PV Tru Cor C/p NMr@ Bo Cj 15k AS"/>
        <s v="PV Tru Lar MA Mr@ LP 15k AS"/>
        <s v="GO  PpPna 57@ Bo Cj AS"/>
        <s v="GO  PpPna 54@ Bo Cj AS"/>
        <s v="PV Contre@ Ex Bo Cj 10k SO"/>
        <s v="GO BB Ribs@ Cj 13k AS"/>
        <s v="GO Cos 75 Mit@ Cj 14k AS"/>
        <s v="GO Lom Tocino S/cue@ Cj 20k AS"/>
        <s v="GO Entraña@ MUESTRA 10k AS"/>
        <s v="PV Pch Ent MA 15%  10-12 Lb@ Bo Cj SO"/>
        <s v="PO File NMr@Bo Cj 15K AS"/>
        <s v="GO Pna S/Hso C/Cue @ Cj 20k AS"/>
        <s v="GO Tripa Calib 32/35# Bidon AS"/>
        <s v="GO Desp Forro Pna@ Muestra Cj 20k AS"/>
        <s v="GO Grasa Desp Papda@ MUESTRA Cj 20k AS"/>
        <s v="GO BB Ribs@ Cj 16k AS"/>
        <s v="PO PchDeh@ Bo 16x1k Cj AS"/>
        <s v="GA C/M@Bo Cj AS"/>
        <s v="PO ala ent B@ Cj 20kg AS"/>
        <s v="GO Papda Cab@ Cj 20k AS"/>
        <s v="GO Patas@ Cj 20 kg AS"/>
        <s v="GO Manos@ Cj 20k AS"/>
        <s v=" PV TruDeh Cort S/h S/p@ Bo Cj AS"/>
        <s v="GO PpPal 1P Ex@ Bo AP"/>
        <s v="GO PernilM@ Fi Cj 20k SC"/>
        <s v="GO File C/cab 1KG@ Cj k AS"/>
        <s v="PO TruEnt Deh s/p Tf Mr@Muestra SAG"/>
        <s v="GO Cos 75 Mit@ Cj Tf 20k AS"/>
        <s v="PO TruCrtoDeh s/p Mr@ Cj 20k AS"/>
        <s v="PO TruEnt Deh s/p@ Cj 10k AS"/>
        <s v="PO Molleja Mrps@ Muestra SAG"/>
        <s v="GO PernilM 1-1.3 kg@ Cj 10k AS"/>
        <s v="GO Reco 80/20 @ Cj 20k AS"/>
        <s v="PO Pech c/h c/p@ Cj 16k AS"/>
        <s v=" GO PpPna 59@ Cj 20k AS"/>
        <s v="GO Lom Vet# Cj 12k AK"/>
        <s v="GO Lom Vet# Cj 12k AS"/>
        <s v="GO Panc C/cue@ IWP Cj 20k AS"/>
        <s v="GO Solomillo@ Bo Cj 20k AS"/>
        <s v="PO File Mex@ Cj 9k AS"/>
        <s v="PO Ala Media IQF@ Cj 18k AS"/>
        <s v="GO PpPna 54 s/a@ Cj 20k AS"/>
        <s v="GO Pecho C/cue K@ Cj 20k TJ"/>
        <s v="GO Pecho C/cue K@ Cj 20k AK"/>
        <s v="GO Panc S/Cue# Cj 12k AS"/>
        <s v="GO PernilP@ Cj 12k AS"/>
        <s v="PO Ctre Mrps@ Cj 12k AS"/>
      </sharedItems>
    </cacheField>
    <cacheField name="Sector" numFmtId="0">
      <sharedItems/>
    </cacheField>
    <cacheField name="RV Inicial_x000a_    [KG]" numFmtId="37">
      <sharedItems containsString="0" containsBlank="1" containsNumber="1" containsInteger="1" minValue="0" maxValue="1440000"/>
    </cacheField>
    <cacheField name="RV Final_x000a_   [KG]" numFmtId="37">
      <sharedItems containsString="0" containsBlank="1" containsNumber="1" containsInteger="1" minValue="-791" maxValue="1416000"/>
    </cacheField>
    <cacheField name="  Pedidos_x000a_Ingresados_x000a_    [KG]" numFmtId="37">
      <sharedItems containsString="0" containsBlank="1" containsNumber="1" minValue="0.1" maxValue="1424600"/>
    </cacheField>
    <cacheField name=" RV Inicial_x000a_[PP USD]" numFmtId="39">
      <sharedItems containsString="0" containsBlank="1" containsNumber="1" minValue="-8.4541999534631193E-2" maxValue="15.1074450084602"/>
    </cacheField>
    <cacheField name=" RV Final_x000a_[PP USD]" numFmtId="39">
      <sharedItems containsString="0" containsBlank="1" containsNumber="1" minValue="-8.45792767732962E-2" maxValue="15.1074450084602"/>
    </cacheField>
    <cacheField name="  Pedidos_x000a_Ingresados_x000a_ [PP USD]" numFmtId="39">
      <sharedItems containsString="0" containsBlank="1" containsNumber="1" minValue="-22.234419028042499" maxValue="104.4703488561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3">
  <r>
    <x v="0"/>
    <x v="0"/>
    <x v="0"/>
    <x v="0"/>
    <s v="1010877"/>
    <x v="0"/>
    <s v="Menudencias"/>
    <s v="Menudencias Contre"/>
    <x v="0"/>
    <n v="61350"/>
    <n v="99000"/>
    <n v="160350"/>
    <n v="61350"/>
    <n v="143000"/>
    <n v="204350"/>
    <n v="173400"/>
    <m/>
  </r>
  <r>
    <x v="1"/>
    <x v="0"/>
    <x v="0"/>
    <x v="0"/>
    <s v="1011042"/>
    <x v="1"/>
    <s v="Cazuela"/>
    <s v="Cazuela Espinazo"/>
    <x v="1"/>
    <m/>
    <m/>
    <m/>
    <m/>
    <m/>
    <m/>
    <n v="192000"/>
    <m/>
  </r>
  <r>
    <x v="1"/>
    <x v="0"/>
    <x v="0"/>
    <x v="0"/>
    <s v="1011042"/>
    <x v="1"/>
    <s v="Cazuela"/>
    <s v="Cazuela Espinazo"/>
    <x v="0"/>
    <n v="0"/>
    <n v="48000"/>
    <n v="48000"/>
    <n v="0"/>
    <n v="48000"/>
    <n v="48000"/>
    <n v="60000"/>
    <m/>
  </r>
  <r>
    <x v="2"/>
    <x v="0"/>
    <x v="0"/>
    <x v="0"/>
    <s v="1011047"/>
    <x v="2"/>
    <s v="Pechuga Desh"/>
    <s v="Pechuga Desh s/Piel"/>
    <x v="0"/>
    <m/>
    <m/>
    <m/>
    <m/>
    <m/>
    <m/>
    <n v="24000"/>
    <m/>
  </r>
  <r>
    <x v="3"/>
    <x v="0"/>
    <x v="0"/>
    <x v="0"/>
    <s v="1011290"/>
    <x v="3"/>
    <s v="Subprod"/>
    <s v="Subprod Piel"/>
    <x v="0"/>
    <m/>
    <m/>
    <m/>
    <n v="-6063"/>
    <n v="29063"/>
    <n v="23000"/>
    <n v="23700"/>
    <m/>
  </r>
  <r>
    <x v="4"/>
    <x v="0"/>
    <x v="0"/>
    <x v="0"/>
    <s v="1011417"/>
    <x v="4"/>
    <s v="Ala"/>
    <s v="Ala Centro"/>
    <x v="2"/>
    <n v="3186"/>
    <n v="0"/>
    <n v="3186"/>
    <n v="3186"/>
    <n v="0"/>
    <n v="3186"/>
    <m/>
    <m/>
  </r>
  <r>
    <x v="5"/>
    <x v="0"/>
    <x v="0"/>
    <x v="0"/>
    <s v="1011421"/>
    <x v="5"/>
    <s v="Carne Recuperada"/>
    <s v="Carne Recuperada Pul"/>
    <x v="0"/>
    <n v="-155489"/>
    <n v="1055489"/>
    <n v="900000"/>
    <n v="-155489"/>
    <n v="1055489"/>
    <n v="900000"/>
    <n v="504000"/>
    <m/>
  </r>
  <r>
    <x v="6"/>
    <x v="0"/>
    <x v="0"/>
    <x v="0"/>
    <s v="1011558"/>
    <x v="6"/>
    <s v="Carne Recuperada"/>
    <s v="Carne Recuperada Pul"/>
    <x v="0"/>
    <n v="5167"/>
    <n v="466833"/>
    <n v="472000"/>
    <n v="5167"/>
    <n v="466833"/>
    <n v="472000"/>
    <n v="408000"/>
    <m/>
  </r>
  <r>
    <x v="7"/>
    <x v="0"/>
    <x v="0"/>
    <x v="0"/>
    <s v="1011560"/>
    <x v="7"/>
    <s v="Menudencias"/>
    <s v="Menudencias Corazón"/>
    <x v="3"/>
    <n v="3384"/>
    <n v="44616"/>
    <n v="48000"/>
    <n v="3384"/>
    <n v="20616"/>
    <n v="24000"/>
    <n v="24000"/>
    <m/>
  </r>
  <r>
    <x v="8"/>
    <x v="0"/>
    <x v="0"/>
    <x v="0"/>
    <s v="1011582"/>
    <x v="8"/>
    <s v="Reproductor"/>
    <s v="Reproductor Gallina"/>
    <x v="0"/>
    <n v="7026"/>
    <n v="0"/>
    <n v="7026"/>
    <n v="7026"/>
    <n v="0"/>
    <n v="7026"/>
    <n v="63600"/>
    <m/>
  </r>
  <r>
    <x v="9"/>
    <x v="0"/>
    <x v="0"/>
    <x v="0"/>
    <s v="1011586"/>
    <x v="9"/>
    <s v="Ala"/>
    <s v="Ala Centro"/>
    <x v="2"/>
    <n v="29817"/>
    <n v="70076"/>
    <n v="99893"/>
    <n v="29817"/>
    <n v="94076"/>
    <n v="123893"/>
    <n v="72000"/>
    <m/>
  </r>
  <r>
    <x v="10"/>
    <x v="0"/>
    <x v="0"/>
    <x v="0"/>
    <s v="1011888"/>
    <x v="10"/>
    <s v="Subprod"/>
    <s v="Subprod Piel"/>
    <x v="0"/>
    <m/>
    <m/>
    <m/>
    <m/>
    <m/>
    <m/>
    <n v="300"/>
    <m/>
  </r>
  <r>
    <x v="11"/>
    <x v="0"/>
    <x v="0"/>
    <x v="0"/>
    <s v="1011967"/>
    <x v="11"/>
    <s v="Patas"/>
    <s v="Patas Garras"/>
    <x v="2"/>
    <n v="108080"/>
    <n v="235642"/>
    <n v="360000"/>
    <n v="108080"/>
    <n v="235642"/>
    <n v="360000"/>
    <m/>
    <m/>
  </r>
  <r>
    <x v="12"/>
    <x v="0"/>
    <x v="0"/>
    <x v="0"/>
    <s v="1011968"/>
    <x v="12"/>
    <s v="Patas"/>
    <s v="Patas Garras"/>
    <x v="2"/>
    <n v="13140"/>
    <n v="10960"/>
    <n v="24000"/>
    <n v="13140"/>
    <n v="10960"/>
    <n v="24000"/>
    <m/>
    <m/>
  </r>
  <r>
    <x v="13"/>
    <x v="0"/>
    <x v="0"/>
    <x v="0"/>
    <s v="1011969"/>
    <x v="13"/>
    <s v="Patas"/>
    <s v="Patas Garras"/>
    <x v="2"/>
    <n v="3700"/>
    <n v="126041"/>
    <n v="129741"/>
    <n v="3700"/>
    <n v="126041"/>
    <n v="129741"/>
    <m/>
    <m/>
  </r>
  <r>
    <x v="14"/>
    <x v="0"/>
    <x v="0"/>
    <x v="0"/>
    <s v="1012005"/>
    <x v="14"/>
    <s v="Patas"/>
    <s v="Patas Garras"/>
    <x v="2"/>
    <n v="1024"/>
    <n v="0"/>
    <n v="1024"/>
    <n v="1024"/>
    <n v="0"/>
    <n v="1024"/>
    <m/>
    <m/>
  </r>
  <r>
    <x v="15"/>
    <x v="0"/>
    <x v="0"/>
    <x v="0"/>
    <s v="1012012"/>
    <x v="15"/>
    <s v="Ala"/>
    <s v="Ala Centro"/>
    <x v="4"/>
    <n v="-17743"/>
    <n v="57743"/>
    <n v="40000"/>
    <n v="-17743"/>
    <n v="57743"/>
    <n v="40000"/>
    <n v="39958.048000000003"/>
    <m/>
  </r>
  <r>
    <x v="16"/>
    <x v="0"/>
    <x v="0"/>
    <x v="0"/>
    <s v="1012207"/>
    <x v="16"/>
    <s v="Menudencias"/>
    <s v="Menudencias Contre"/>
    <x v="1"/>
    <n v="9944"/>
    <n v="0"/>
    <n v="9944"/>
    <n v="9944"/>
    <n v="0"/>
    <n v="9944"/>
    <m/>
    <m/>
  </r>
  <r>
    <x v="16"/>
    <x v="0"/>
    <x v="0"/>
    <x v="0"/>
    <s v="1012207"/>
    <x v="16"/>
    <s v="Menudencias"/>
    <s v="Menudencias Contre"/>
    <x v="0"/>
    <n v="0"/>
    <n v="44000"/>
    <n v="44000"/>
    <m/>
    <m/>
    <m/>
    <n v="12000"/>
    <m/>
  </r>
  <r>
    <x v="17"/>
    <x v="0"/>
    <x v="0"/>
    <x v="0"/>
    <s v="1012208"/>
    <x v="17"/>
    <s v="Reproductor"/>
    <s v="Reproductor Gallina"/>
    <x v="0"/>
    <n v="6438"/>
    <n v="41562"/>
    <n v="48000"/>
    <n v="6438"/>
    <n v="41562"/>
    <n v="48000"/>
    <n v="48000"/>
    <m/>
  </r>
  <r>
    <x v="18"/>
    <x v="0"/>
    <x v="0"/>
    <x v="0"/>
    <s v="1012283"/>
    <x v="18"/>
    <s v="Menudencias"/>
    <s v="Menudencias Pana"/>
    <x v="0"/>
    <n v="0"/>
    <n v="48000"/>
    <n v="48000"/>
    <n v="0"/>
    <n v="48000"/>
    <n v="48000"/>
    <n v="48000"/>
    <m/>
  </r>
  <r>
    <x v="19"/>
    <x v="0"/>
    <x v="0"/>
    <x v="0"/>
    <s v="1012312"/>
    <x v="19"/>
    <s v="Muestra"/>
    <s v="Muestra"/>
    <x v="2"/>
    <m/>
    <m/>
    <m/>
    <m/>
    <m/>
    <m/>
    <n v="24000"/>
    <m/>
  </r>
  <r>
    <x v="20"/>
    <x v="0"/>
    <x v="0"/>
    <x v="0"/>
    <s v="1012362"/>
    <x v="20"/>
    <s v="Menudencias"/>
    <s v="Menudencias Corazón"/>
    <x v="0"/>
    <m/>
    <m/>
    <m/>
    <m/>
    <m/>
    <m/>
    <n v="3000"/>
    <m/>
  </r>
  <r>
    <x v="20"/>
    <x v="0"/>
    <x v="0"/>
    <x v="0"/>
    <s v="1012362"/>
    <x v="20"/>
    <s v="Menudencias"/>
    <s v="Menudencias Corazón"/>
    <x v="3"/>
    <n v="0"/>
    <n v="28588"/>
    <n v="28588"/>
    <n v="0"/>
    <n v="47990"/>
    <n v="47990"/>
    <n v="47990"/>
    <m/>
  </r>
  <r>
    <x v="21"/>
    <x v="0"/>
    <x v="0"/>
    <x v="0"/>
    <s v="1012423"/>
    <x v="21"/>
    <s v="Ala"/>
    <s v="Ala Centro-Punta"/>
    <x v="2"/>
    <n v="0"/>
    <n v="24000"/>
    <n v="24000"/>
    <n v="0"/>
    <n v="24000"/>
    <n v="24000"/>
    <m/>
    <m/>
  </r>
  <r>
    <x v="22"/>
    <x v="0"/>
    <x v="0"/>
    <x v="0"/>
    <s v="1012434"/>
    <x v="22"/>
    <s v="Ala"/>
    <s v="Ala Punta"/>
    <x v="2"/>
    <n v="5600"/>
    <n v="0"/>
    <n v="5600"/>
    <n v="5600"/>
    <n v="0"/>
    <n v="5600"/>
    <m/>
    <m/>
  </r>
  <r>
    <x v="23"/>
    <x v="0"/>
    <x v="0"/>
    <x v="0"/>
    <s v="1012448"/>
    <x v="23"/>
    <s v="Patas"/>
    <s v="Patas Garras"/>
    <x v="2"/>
    <n v="-103920"/>
    <n v="175362"/>
    <n v="72000"/>
    <n v="-103920"/>
    <n v="175362"/>
    <n v="72000"/>
    <n v="48000"/>
    <m/>
  </r>
  <r>
    <x v="24"/>
    <x v="0"/>
    <x v="0"/>
    <x v="0"/>
    <s v="1012452"/>
    <x v="24"/>
    <s v="Ala"/>
    <s v="Ala Centro"/>
    <x v="2"/>
    <n v="-3269"/>
    <n v="44000"/>
    <n v="40731"/>
    <n v="-3269"/>
    <n v="44000"/>
    <n v="40731"/>
    <n v="48000"/>
    <m/>
  </r>
  <r>
    <x v="25"/>
    <x v="0"/>
    <x v="0"/>
    <x v="0"/>
    <s v="1012454"/>
    <x v="25"/>
    <s v="Ala"/>
    <s v="Ala Centro-Punta"/>
    <x v="2"/>
    <n v="340"/>
    <n v="2100"/>
    <n v="2440"/>
    <n v="340"/>
    <n v="2100"/>
    <n v="2440"/>
    <m/>
    <m/>
  </r>
  <r>
    <x v="26"/>
    <x v="0"/>
    <x v="0"/>
    <x v="0"/>
    <s v="1012455"/>
    <x v="26"/>
    <s v="Ala"/>
    <s v="Ala Centro-Punta"/>
    <x v="2"/>
    <n v="-61600"/>
    <n v="100104"/>
    <n v="38504"/>
    <n v="-61600"/>
    <n v="100104"/>
    <n v="38504"/>
    <n v="24000"/>
    <m/>
  </r>
  <r>
    <x v="27"/>
    <x v="0"/>
    <x v="0"/>
    <x v="0"/>
    <s v="1012502"/>
    <x v="27"/>
    <s v="Patas"/>
    <s v="Patas Garras"/>
    <x v="2"/>
    <n v="3160"/>
    <n v="7034"/>
    <n v="12000"/>
    <n v="3160"/>
    <n v="7034"/>
    <n v="12000"/>
    <m/>
    <m/>
  </r>
  <r>
    <x v="28"/>
    <x v="0"/>
    <x v="0"/>
    <x v="0"/>
    <s v="1012503"/>
    <x v="28"/>
    <s v="Patas"/>
    <s v="Patas Garras"/>
    <x v="2"/>
    <n v="-41680"/>
    <n v="263793"/>
    <n v="228000"/>
    <n v="-41680"/>
    <n v="263793"/>
    <n v="228000"/>
    <m/>
    <m/>
  </r>
  <r>
    <x v="29"/>
    <x v="0"/>
    <x v="0"/>
    <x v="0"/>
    <s v="1012504"/>
    <x v="23"/>
    <s v="Patas"/>
    <s v="Patas Garras"/>
    <x v="2"/>
    <n v="-9440"/>
    <n v="45724"/>
    <n v="48000"/>
    <n v="-9440"/>
    <n v="45724"/>
    <n v="48000"/>
    <n v="24000"/>
    <m/>
  </r>
  <r>
    <x v="30"/>
    <x v="0"/>
    <x v="0"/>
    <x v="0"/>
    <s v="1012525"/>
    <x v="11"/>
    <s v="Patas"/>
    <s v="Patas Garras"/>
    <x v="2"/>
    <n v="3040"/>
    <n v="10552"/>
    <n v="12000"/>
    <n v="3040"/>
    <n v="10552"/>
    <n v="12000"/>
    <m/>
    <m/>
  </r>
  <r>
    <x v="31"/>
    <x v="0"/>
    <x v="0"/>
    <x v="0"/>
    <s v="1012527"/>
    <x v="29"/>
    <s v="Patas"/>
    <s v="Patas Garras"/>
    <x v="2"/>
    <n v="10400"/>
    <n v="10552"/>
    <n v="24000"/>
    <n v="10400"/>
    <n v="10552"/>
    <n v="24000"/>
    <m/>
    <m/>
  </r>
  <r>
    <x v="32"/>
    <x v="0"/>
    <x v="0"/>
    <x v="0"/>
    <s v="1012552"/>
    <x v="30"/>
    <s v="Pechuga Desh"/>
    <s v="Pechuga Desh s/Piel"/>
    <x v="0"/>
    <n v="-23310"/>
    <n v="47310"/>
    <n v="24000"/>
    <n v="-23310"/>
    <n v="71310"/>
    <n v="48000"/>
    <n v="48000"/>
    <m/>
  </r>
  <r>
    <x v="33"/>
    <x v="0"/>
    <x v="0"/>
    <x v="0"/>
    <s v="1012556"/>
    <x v="31"/>
    <s v="Carne Recuperada"/>
    <s v="Carne Recuperada ADM"/>
    <x v="0"/>
    <n v="4609"/>
    <n v="0"/>
    <n v="4609"/>
    <n v="4609"/>
    <n v="0"/>
    <n v="4609"/>
    <m/>
    <m/>
  </r>
  <r>
    <x v="34"/>
    <x v="0"/>
    <x v="0"/>
    <x v="0"/>
    <s v="1012598"/>
    <x v="32"/>
    <s v="Patas"/>
    <s v="Patas Garras"/>
    <x v="2"/>
    <n v="5420"/>
    <n v="0"/>
    <n v="5420"/>
    <n v="5420"/>
    <n v="0"/>
    <n v="5420"/>
    <m/>
    <m/>
  </r>
  <r>
    <x v="35"/>
    <x v="0"/>
    <x v="0"/>
    <x v="0"/>
    <s v="1012612"/>
    <x v="33"/>
    <s v="Carne Recuperada"/>
    <s v="Carne Recuperada Pul"/>
    <x v="4"/>
    <n v="-68066"/>
    <n v="768066"/>
    <n v="700000"/>
    <n v="-68066"/>
    <n v="768066"/>
    <n v="700000"/>
    <n v="750000"/>
    <m/>
  </r>
  <r>
    <x v="36"/>
    <x v="0"/>
    <x v="0"/>
    <x v="0"/>
    <s v="1012655"/>
    <x v="34"/>
    <s v="Patas"/>
    <s v="Patas Garras"/>
    <x v="0"/>
    <n v="6560"/>
    <n v="0"/>
    <n v="6560"/>
    <n v="6560"/>
    <n v="0"/>
    <n v="6560"/>
    <m/>
    <m/>
  </r>
  <r>
    <x v="37"/>
    <x v="0"/>
    <x v="0"/>
    <x v="0"/>
    <s v="1012674"/>
    <x v="35"/>
    <s v="Menudencias"/>
    <s v="Menudencias Corazón"/>
    <x v="3"/>
    <n v="-32869"/>
    <n v="54100"/>
    <n v="21231"/>
    <n v="-32869"/>
    <n v="56864"/>
    <n v="23995"/>
    <n v="23995"/>
    <m/>
  </r>
  <r>
    <x v="38"/>
    <x v="0"/>
    <x v="0"/>
    <x v="0"/>
    <s v="1012698"/>
    <x v="36"/>
    <s v="Filete"/>
    <s v="Filete"/>
    <x v="0"/>
    <m/>
    <m/>
    <m/>
    <m/>
    <m/>
    <m/>
    <n v="40"/>
    <m/>
  </r>
  <r>
    <x v="39"/>
    <x v="0"/>
    <x v="0"/>
    <x v="0"/>
    <s v="1012699"/>
    <x v="37"/>
    <s v="Ala"/>
    <s v="Ala Trutro"/>
    <x v="0"/>
    <m/>
    <m/>
    <m/>
    <m/>
    <m/>
    <m/>
    <n v="40"/>
    <m/>
  </r>
  <r>
    <x v="40"/>
    <x v="0"/>
    <x v="0"/>
    <x v="0"/>
    <s v="1012719"/>
    <x v="38"/>
    <s v="Carne Recuperada"/>
    <s v="Carne Recuperada ADM"/>
    <x v="0"/>
    <n v="149891"/>
    <n v="50109"/>
    <n v="200000"/>
    <n v="149891"/>
    <n v="50109"/>
    <n v="200000"/>
    <n v="322000"/>
    <m/>
  </r>
  <r>
    <x v="41"/>
    <x v="0"/>
    <x v="0"/>
    <x v="0"/>
    <s v="1012744"/>
    <x v="39"/>
    <s v="Pechuga Desh"/>
    <s v="Pechuga Desh s/Piel"/>
    <x v="0"/>
    <n v="0"/>
    <n v="144000"/>
    <n v="144000"/>
    <n v="0"/>
    <n v="144000"/>
    <n v="144000"/>
    <n v="142000"/>
    <m/>
  </r>
  <r>
    <x v="42"/>
    <x v="0"/>
    <x v="0"/>
    <x v="1"/>
    <s v="1010885"/>
    <x v="40"/>
    <s v="Pechuga Desh"/>
    <s v="Pechuga Desh s/Piel"/>
    <x v="5"/>
    <n v="7736"/>
    <n v="0"/>
    <n v="7736"/>
    <n v="7736"/>
    <n v="0"/>
    <n v="7736"/>
    <n v="4108.6360000000004"/>
    <m/>
  </r>
  <r>
    <x v="43"/>
    <x v="0"/>
    <x v="0"/>
    <x v="1"/>
    <s v="1010887"/>
    <x v="41"/>
    <s v="Pechuga Desh"/>
    <s v="Pechuga Desh s/Piel"/>
    <x v="5"/>
    <n v="12919"/>
    <n v="0"/>
    <n v="12919"/>
    <n v="12919"/>
    <n v="0"/>
    <n v="12919"/>
    <n v="6968.08"/>
    <m/>
  </r>
  <r>
    <x v="44"/>
    <x v="0"/>
    <x v="0"/>
    <x v="1"/>
    <s v="1010888"/>
    <x v="42"/>
    <s v="Pechuga Desh"/>
    <s v="Pechuga Desh s/Piel"/>
    <x v="5"/>
    <n v="6060"/>
    <n v="0"/>
    <n v="6060"/>
    <n v="6060"/>
    <n v="0"/>
    <n v="6060"/>
    <m/>
    <m/>
  </r>
  <r>
    <x v="2"/>
    <x v="0"/>
    <x v="0"/>
    <x v="1"/>
    <s v="1011047"/>
    <x v="2"/>
    <s v="Pechuga Desh"/>
    <s v="Pechuga Desh s/Piel"/>
    <x v="6"/>
    <n v="-33073"/>
    <n v="172931"/>
    <n v="139858"/>
    <n v="-33073"/>
    <n v="172931"/>
    <n v="139858"/>
    <n v="136800"/>
    <m/>
  </r>
  <r>
    <x v="45"/>
    <x v="0"/>
    <x v="0"/>
    <x v="1"/>
    <s v="1011120"/>
    <x v="43"/>
    <s v="Pechuga"/>
    <s v="Pechuga Entera"/>
    <x v="5"/>
    <n v="0"/>
    <n v="4815"/>
    <n v="4815"/>
    <n v="0"/>
    <n v="4815"/>
    <n v="4815"/>
    <m/>
    <m/>
  </r>
  <r>
    <x v="46"/>
    <x v="0"/>
    <x v="0"/>
    <x v="1"/>
    <s v="1011127"/>
    <x v="44"/>
    <s v="Pechuga Desh"/>
    <s v="Pechuga Desh s/Piel"/>
    <x v="6"/>
    <n v="-135233"/>
    <n v="1145233"/>
    <n v="1010000"/>
    <n v="-135233"/>
    <n v="1145233"/>
    <n v="1010000"/>
    <n v="1003200"/>
    <m/>
  </r>
  <r>
    <x v="47"/>
    <x v="0"/>
    <x v="0"/>
    <x v="1"/>
    <s v="1011150"/>
    <x v="45"/>
    <s v="Ala"/>
    <s v="Ala Trutro-Centro"/>
    <x v="6"/>
    <n v="-15151"/>
    <n v="135151"/>
    <n v="120000"/>
    <n v="-15151"/>
    <n v="135151"/>
    <n v="120000"/>
    <n v="120042"/>
    <m/>
  </r>
  <r>
    <x v="48"/>
    <x v="0"/>
    <x v="0"/>
    <x v="1"/>
    <s v="1011250"/>
    <x v="46"/>
    <s v="Pechuga Desh"/>
    <s v="Pechuga Desh s/Piel"/>
    <x v="5"/>
    <n v="5134"/>
    <n v="0"/>
    <n v="5134"/>
    <n v="5134"/>
    <n v="0"/>
    <n v="5134"/>
    <n v="11793.393"/>
    <m/>
  </r>
  <r>
    <x v="9"/>
    <x v="0"/>
    <x v="0"/>
    <x v="1"/>
    <s v="1011586"/>
    <x v="9"/>
    <s v="Ala"/>
    <s v="Ala Centro"/>
    <x v="2"/>
    <m/>
    <m/>
    <m/>
    <m/>
    <m/>
    <m/>
    <n v="48000"/>
    <m/>
  </r>
  <r>
    <x v="49"/>
    <x v="0"/>
    <x v="0"/>
    <x v="1"/>
    <s v="1011701"/>
    <x v="47"/>
    <s v="Pechuga Desh"/>
    <s v="Pechuga Desh s/Piel"/>
    <x v="5"/>
    <n v="0"/>
    <n v="36288"/>
    <n v="36288"/>
    <n v="0"/>
    <n v="36288"/>
    <n v="36288"/>
    <n v="36300"/>
    <m/>
  </r>
  <r>
    <x v="50"/>
    <x v="0"/>
    <x v="0"/>
    <x v="1"/>
    <s v="1011748"/>
    <x v="48"/>
    <s v="Pechuga Desh"/>
    <s v="Pechuga Desh s/Piel"/>
    <x v="7"/>
    <m/>
    <m/>
    <m/>
    <m/>
    <m/>
    <m/>
    <n v="22800"/>
    <m/>
  </r>
  <r>
    <x v="11"/>
    <x v="0"/>
    <x v="0"/>
    <x v="1"/>
    <s v="1011967"/>
    <x v="11"/>
    <s v="Patas"/>
    <s v="Patas Garras"/>
    <x v="2"/>
    <m/>
    <m/>
    <m/>
    <m/>
    <m/>
    <m/>
    <n v="360000"/>
    <m/>
  </r>
  <r>
    <x v="12"/>
    <x v="0"/>
    <x v="0"/>
    <x v="1"/>
    <s v="1011968"/>
    <x v="12"/>
    <s v="Patas"/>
    <s v="Patas Garras"/>
    <x v="2"/>
    <m/>
    <m/>
    <m/>
    <m/>
    <m/>
    <m/>
    <n v="24000"/>
    <m/>
  </r>
  <r>
    <x v="13"/>
    <x v="0"/>
    <x v="0"/>
    <x v="1"/>
    <s v="1011969"/>
    <x v="13"/>
    <s v="Patas"/>
    <s v="Patas Garras"/>
    <x v="2"/>
    <m/>
    <m/>
    <m/>
    <m/>
    <m/>
    <m/>
    <n v="120000"/>
    <m/>
  </r>
  <r>
    <x v="51"/>
    <x v="0"/>
    <x v="0"/>
    <x v="1"/>
    <s v="1012038"/>
    <x v="49"/>
    <s v="Pechuga Desh"/>
    <s v="Pechuga Desh s/Piel"/>
    <x v="5"/>
    <n v="3000"/>
    <n v="0"/>
    <n v="3000"/>
    <n v="3000"/>
    <n v="0"/>
    <n v="3000"/>
    <n v="10967.773999999999"/>
    <m/>
  </r>
  <r>
    <x v="52"/>
    <x v="0"/>
    <x v="0"/>
    <x v="1"/>
    <s v="1012107"/>
    <x v="50"/>
    <s v="Pechuga Desh"/>
    <s v="Pechuga Desh s/Piel"/>
    <x v="5"/>
    <n v="-6087"/>
    <n v="122893"/>
    <n v="116806"/>
    <n v="-6087"/>
    <n v="122893"/>
    <n v="116806"/>
    <n v="137891.96799999999"/>
    <m/>
  </r>
  <r>
    <x v="53"/>
    <x v="0"/>
    <x v="0"/>
    <x v="1"/>
    <s v="1012108"/>
    <x v="51"/>
    <s v="Pechuga Desh"/>
    <s v="Pechuga Desh s/Piel"/>
    <x v="5"/>
    <n v="47658"/>
    <n v="200095"/>
    <n v="247753"/>
    <n v="47658"/>
    <n v="200095"/>
    <n v="247753"/>
    <n v="309351.50400000002"/>
    <m/>
  </r>
  <r>
    <x v="54"/>
    <x v="0"/>
    <x v="0"/>
    <x v="1"/>
    <s v="1012109"/>
    <x v="52"/>
    <s v="Pechuga Desh"/>
    <s v="Pechuga Desh s/Piel"/>
    <x v="5"/>
    <n v="-80117"/>
    <n v="280448"/>
    <n v="200331"/>
    <n v="-80117"/>
    <n v="280448"/>
    <n v="200331"/>
    <n v="199944.41"/>
    <m/>
  </r>
  <r>
    <x v="55"/>
    <x v="0"/>
    <x v="0"/>
    <x v="1"/>
    <s v="1012110"/>
    <x v="53"/>
    <s v="Pechuga Desh"/>
    <s v="Pechuga Desh s/Piel"/>
    <x v="5"/>
    <n v="-38813"/>
    <n v="137073"/>
    <n v="98260"/>
    <n v="-38813"/>
    <n v="137073"/>
    <n v="98260"/>
    <n v="97976.576000000001"/>
    <m/>
  </r>
  <r>
    <x v="56"/>
    <x v="0"/>
    <x v="0"/>
    <x v="1"/>
    <s v="1012111"/>
    <x v="54"/>
    <s v="Pechuga Desh"/>
    <s v="Pechuga Desh s/Piel"/>
    <x v="5"/>
    <n v="-34184"/>
    <n v="78777"/>
    <n v="44593"/>
    <n v="-34184"/>
    <n v="78777"/>
    <n v="44593"/>
    <n v="38918.546000000002"/>
    <m/>
  </r>
  <r>
    <x v="57"/>
    <x v="0"/>
    <x v="0"/>
    <x v="1"/>
    <s v="1012112"/>
    <x v="55"/>
    <s v="Pechuga Desh"/>
    <s v="Pechuga Desh s/Piel"/>
    <x v="5"/>
    <n v="18747"/>
    <n v="70900"/>
    <n v="89647"/>
    <n v="18747"/>
    <n v="70900"/>
    <n v="89647"/>
    <n v="85819.957999999999"/>
    <m/>
  </r>
  <r>
    <x v="58"/>
    <x v="0"/>
    <x v="0"/>
    <x v="1"/>
    <s v="1012145"/>
    <x v="56"/>
    <s v="Pechuga Desh"/>
    <s v="Pechuga Desh s/Piel"/>
    <x v="5"/>
    <n v="-43000"/>
    <n v="60000"/>
    <n v="17000"/>
    <m/>
    <m/>
    <m/>
    <m/>
    <m/>
  </r>
  <r>
    <x v="59"/>
    <x v="0"/>
    <x v="0"/>
    <x v="1"/>
    <s v="1012147"/>
    <x v="57"/>
    <s v="Filete"/>
    <s v="Filete"/>
    <x v="5"/>
    <n v="-19928"/>
    <n v="111149"/>
    <n v="91221"/>
    <n v="-19928"/>
    <n v="21149"/>
    <n v="1221"/>
    <m/>
    <m/>
  </r>
  <r>
    <x v="60"/>
    <x v="0"/>
    <x v="0"/>
    <x v="1"/>
    <s v="1012148"/>
    <x v="58"/>
    <s v="Ala"/>
    <s v="Ala Trutro-Centro"/>
    <x v="5"/>
    <n v="-9088"/>
    <n v="104837"/>
    <n v="95750"/>
    <m/>
    <m/>
    <m/>
    <m/>
    <m/>
  </r>
  <r>
    <x v="61"/>
    <x v="0"/>
    <x v="0"/>
    <x v="1"/>
    <s v="1012157"/>
    <x v="59"/>
    <s v="Ala"/>
    <s v="Ala Trutro"/>
    <x v="5"/>
    <n v="-105622"/>
    <n v="143901"/>
    <n v="38279"/>
    <n v="-105622"/>
    <n v="143901"/>
    <n v="38279"/>
    <n v="36105.923000000003"/>
    <m/>
  </r>
  <r>
    <x v="62"/>
    <x v="0"/>
    <x v="0"/>
    <x v="1"/>
    <s v="1012158"/>
    <x v="60"/>
    <s v="Filete"/>
    <s v="Filete"/>
    <x v="5"/>
    <n v="-35585"/>
    <n v="82479"/>
    <n v="46895"/>
    <n v="-35585"/>
    <n v="172479"/>
    <n v="136895"/>
    <n v="130635.808"/>
    <m/>
  </r>
  <r>
    <x v="63"/>
    <x v="0"/>
    <x v="0"/>
    <x v="1"/>
    <s v="1012159"/>
    <x v="61"/>
    <s v="Ala"/>
    <s v="Ala Trutro-Centro"/>
    <x v="5"/>
    <n v="0"/>
    <n v="208049"/>
    <n v="208049"/>
    <n v="0"/>
    <n v="328049"/>
    <n v="328049"/>
    <n v="421842.67200000002"/>
    <m/>
  </r>
  <r>
    <x v="64"/>
    <x v="0"/>
    <x v="0"/>
    <x v="1"/>
    <s v="1012160"/>
    <x v="62"/>
    <s v="Pechuga Desh"/>
    <s v="Pechuga Desh s/Piel"/>
    <x v="5"/>
    <n v="-23954"/>
    <n v="47954"/>
    <n v="24000"/>
    <n v="-23954"/>
    <n v="67954"/>
    <n v="44000"/>
    <n v="39916.271999999997"/>
    <m/>
  </r>
  <r>
    <x v="65"/>
    <x v="0"/>
    <x v="0"/>
    <x v="1"/>
    <s v="1012161"/>
    <x v="63"/>
    <s v="Ala"/>
    <s v="Ala Centro"/>
    <x v="5"/>
    <n v="-44000"/>
    <n v="107630"/>
    <n v="63630"/>
    <n v="-44000"/>
    <n v="107630"/>
    <n v="63630"/>
    <n v="83461.376000000004"/>
    <m/>
  </r>
  <r>
    <x v="66"/>
    <x v="0"/>
    <x v="0"/>
    <x v="1"/>
    <s v="1012163"/>
    <x v="64"/>
    <s v="Filete"/>
    <s v="Filete"/>
    <x v="5"/>
    <n v="-15772"/>
    <n v="141721"/>
    <n v="125949"/>
    <n v="-15772"/>
    <n v="141721"/>
    <n v="125949"/>
    <n v="119748.288"/>
    <m/>
  </r>
  <r>
    <x v="67"/>
    <x v="0"/>
    <x v="0"/>
    <x v="1"/>
    <s v="1012164"/>
    <x v="65"/>
    <s v="Ala"/>
    <s v="Ala Centro"/>
    <x v="5"/>
    <n v="15206"/>
    <n v="64627"/>
    <n v="79833"/>
    <n v="15206"/>
    <n v="64627"/>
    <n v="79833"/>
    <n v="79832.895999999993"/>
    <m/>
  </r>
  <r>
    <x v="68"/>
    <x v="0"/>
    <x v="0"/>
    <x v="1"/>
    <s v="1012165"/>
    <x v="66"/>
    <s v="Ala"/>
    <s v="Ala Trutro-Centro"/>
    <x v="5"/>
    <n v="-55769"/>
    <n v="1015580"/>
    <n v="959811"/>
    <n v="-55769"/>
    <n v="1015580"/>
    <n v="959811"/>
    <n v="858381.99699999997"/>
    <m/>
  </r>
  <r>
    <x v="69"/>
    <x v="0"/>
    <x v="0"/>
    <x v="1"/>
    <s v="1012167"/>
    <x v="67"/>
    <s v="Pechuga Desh"/>
    <s v="Pechuga Desh s/Piel"/>
    <x v="5"/>
    <n v="0"/>
    <n v="399165"/>
    <n v="399165"/>
    <n v="0"/>
    <n v="219165"/>
    <n v="219165"/>
    <n v="219632.92600000001"/>
    <m/>
  </r>
  <r>
    <x v="70"/>
    <x v="0"/>
    <x v="0"/>
    <x v="1"/>
    <s v="1012278"/>
    <x v="68"/>
    <s v="Ala"/>
    <s v="Ala Trutro"/>
    <x v="6"/>
    <n v="-8933"/>
    <n v="105000"/>
    <n v="96067"/>
    <n v="-8933"/>
    <n v="105000"/>
    <n v="96067"/>
    <n v="80028"/>
    <m/>
  </r>
  <r>
    <x v="71"/>
    <x v="0"/>
    <x v="0"/>
    <x v="1"/>
    <s v="1012326"/>
    <x v="69"/>
    <s v="Menudencias"/>
    <s v="Menudencias Corazón"/>
    <x v="8"/>
    <n v="0"/>
    <n v="3000"/>
    <n v="3000"/>
    <n v="0"/>
    <n v="3000"/>
    <n v="3000"/>
    <n v="3000"/>
    <m/>
  </r>
  <r>
    <x v="72"/>
    <x v="0"/>
    <x v="0"/>
    <x v="1"/>
    <s v="1012401"/>
    <x v="70"/>
    <s v="Ala"/>
    <s v="Ala Trutro-Centro"/>
    <x v="5"/>
    <n v="0"/>
    <n v="18144"/>
    <n v="18144"/>
    <n v="0"/>
    <n v="18144"/>
    <n v="18144"/>
    <m/>
    <m/>
  </r>
  <r>
    <x v="23"/>
    <x v="0"/>
    <x v="0"/>
    <x v="1"/>
    <s v="1012448"/>
    <x v="23"/>
    <s v="Patas"/>
    <s v="Patas Garras"/>
    <x v="2"/>
    <m/>
    <m/>
    <m/>
    <m/>
    <m/>
    <m/>
    <n v="24000"/>
    <m/>
  </r>
  <r>
    <x v="26"/>
    <x v="0"/>
    <x v="0"/>
    <x v="1"/>
    <s v="1012455"/>
    <x v="26"/>
    <s v="Ala"/>
    <s v="Ala Centro-Punta"/>
    <x v="2"/>
    <m/>
    <m/>
    <m/>
    <m/>
    <m/>
    <m/>
    <n v="24000"/>
    <m/>
  </r>
  <r>
    <x v="73"/>
    <x v="0"/>
    <x v="0"/>
    <x v="1"/>
    <s v="1012483"/>
    <x v="71"/>
    <s v="Ala"/>
    <s v="Ala Trutro-Centro"/>
    <x v="5"/>
    <n v="-2037"/>
    <n v="274195"/>
    <n v="272158"/>
    <n v="-2037"/>
    <n v="274195"/>
    <n v="272158"/>
    <n v="271615.435"/>
    <m/>
  </r>
  <r>
    <x v="27"/>
    <x v="0"/>
    <x v="0"/>
    <x v="1"/>
    <s v="1012502"/>
    <x v="27"/>
    <s v="Patas"/>
    <s v="Patas Garras"/>
    <x v="2"/>
    <m/>
    <m/>
    <m/>
    <m/>
    <m/>
    <m/>
    <n v="12000"/>
    <m/>
  </r>
  <r>
    <x v="28"/>
    <x v="0"/>
    <x v="0"/>
    <x v="1"/>
    <s v="1012503"/>
    <x v="28"/>
    <s v="Patas"/>
    <s v="Patas Garras"/>
    <x v="2"/>
    <m/>
    <m/>
    <m/>
    <m/>
    <m/>
    <m/>
    <n v="216000"/>
    <m/>
  </r>
  <r>
    <x v="29"/>
    <x v="0"/>
    <x v="0"/>
    <x v="1"/>
    <s v="1012504"/>
    <x v="23"/>
    <s v="Patas"/>
    <s v="Patas Garras"/>
    <x v="2"/>
    <m/>
    <m/>
    <m/>
    <m/>
    <m/>
    <m/>
    <n v="24000"/>
    <m/>
  </r>
  <r>
    <x v="74"/>
    <x v="0"/>
    <x v="0"/>
    <x v="1"/>
    <s v="1012518"/>
    <x v="72"/>
    <s v="Filete"/>
    <s v="Filete"/>
    <x v="5"/>
    <n v="-26508"/>
    <n v="153515"/>
    <n v="127008"/>
    <n v="-26508"/>
    <n v="153515"/>
    <n v="127008"/>
    <n v="127005.75999999999"/>
    <m/>
  </r>
  <r>
    <x v="75"/>
    <x v="0"/>
    <x v="0"/>
    <x v="1"/>
    <s v="1012519"/>
    <x v="50"/>
    <s v="Pechuga Desh"/>
    <s v="Pechuga Desh s/Piel"/>
    <x v="5"/>
    <n v="15769"/>
    <n v="22058"/>
    <n v="37827"/>
    <n v="15769"/>
    <n v="22058"/>
    <n v="37827"/>
    <n v="18143.68"/>
    <m/>
  </r>
  <r>
    <x v="76"/>
    <x v="0"/>
    <x v="0"/>
    <x v="1"/>
    <s v="1012520"/>
    <x v="51"/>
    <s v="Pechuga Desh"/>
    <s v="Pechuga Desh s/Piel"/>
    <x v="5"/>
    <n v="-10899"/>
    <n v="58295"/>
    <n v="47396"/>
    <n v="-10899"/>
    <n v="58295"/>
    <n v="47396"/>
    <n v="48080.752"/>
    <m/>
  </r>
  <r>
    <x v="77"/>
    <x v="0"/>
    <x v="0"/>
    <x v="1"/>
    <s v="1012521"/>
    <x v="52"/>
    <s v="Pechuga Desh"/>
    <s v="Pechuga Desh s/Piel"/>
    <x v="5"/>
    <n v="-6527"/>
    <n v="222153"/>
    <n v="215626"/>
    <n v="-6527"/>
    <n v="222153"/>
    <n v="215626"/>
    <n v="215910.49600000001"/>
    <m/>
  </r>
  <r>
    <x v="78"/>
    <x v="0"/>
    <x v="0"/>
    <x v="1"/>
    <s v="1012522"/>
    <x v="53"/>
    <s v="Pechuga Desh"/>
    <s v="Pechuga Desh s/Piel"/>
    <x v="5"/>
    <n v="54345"/>
    <n v="178037"/>
    <n v="232382"/>
    <n v="54345"/>
    <n v="178037"/>
    <n v="232382"/>
    <n v="234054.17600000001"/>
    <m/>
  </r>
  <r>
    <x v="79"/>
    <x v="0"/>
    <x v="0"/>
    <x v="1"/>
    <s v="1012523"/>
    <x v="54"/>
    <s v="Pechuga Desh"/>
    <s v="Pechuga Desh s/Piel"/>
    <x v="5"/>
    <n v="23491"/>
    <n v="124468"/>
    <n v="147959"/>
    <n v="23491"/>
    <n v="124468"/>
    <n v="147959"/>
    <n v="148869.24600000001"/>
    <m/>
  </r>
  <r>
    <x v="80"/>
    <x v="0"/>
    <x v="0"/>
    <x v="1"/>
    <s v="1012524"/>
    <x v="55"/>
    <s v="Pechuga Desh"/>
    <s v="Pechuga Desh s/Piel"/>
    <x v="5"/>
    <n v="34683"/>
    <n v="81929"/>
    <n v="116612"/>
    <n v="34683"/>
    <n v="81929"/>
    <n v="116612"/>
    <n v="123740.69"/>
    <m/>
  </r>
  <r>
    <x v="30"/>
    <x v="0"/>
    <x v="0"/>
    <x v="1"/>
    <s v="1012525"/>
    <x v="11"/>
    <s v="Patas"/>
    <s v="Patas Garras"/>
    <x v="2"/>
    <m/>
    <m/>
    <m/>
    <m/>
    <m/>
    <m/>
    <n v="12000"/>
    <m/>
  </r>
  <r>
    <x v="31"/>
    <x v="0"/>
    <x v="0"/>
    <x v="1"/>
    <s v="1012527"/>
    <x v="29"/>
    <s v="Patas"/>
    <s v="Patas Garras"/>
    <x v="2"/>
    <m/>
    <m/>
    <m/>
    <m/>
    <m/>
    <m/>
    <n v="24000"/>
    <m/>
  </r>
  <r>
    <x v="81"/>
    <x v="0"/>
    <x v="0"/>
    <x v="1"/>
    <s v="1012532"/>
    <x v="73"/>
    <s v="Menudencias"/>
    <s v="Menudencias Contre"/>
    <x v="5"/>
    <n v="-924"/>
    <n v="6300"/>
    <n v="5376"/>
    <n v="-924"/>
    <n v="6300"/>
    <n v="5376"/>
    <n v="5375.9719999999998"/>
    <m/>
  </r>
  <r>
    <x v="82"/>
    <x v="0"/>
    <x v="0"/>
    <x v="1"/>
    <s v="1012534"/>
    <x v="74"/>
    <s v="Pechuga"/>
    <s v="Pechuga Entera"/>
    <x v="6"/>
    <n v="754"/>
    <n v="159246"/>
    <n v="160000"/>
    <n v="754"/>
    <n v="159246"/>
    <n v="160000"/>
    <n v="160000"/>
    <m/>
  </r>
  <r>
    <x v="83"/>
    <x v="0"/>
    <x v="0"/>
    <x v="1"/>
    <s v="1012601"/>
    <x v="75"/>
    <s v="Menudencias"/>
    <s v="Menudencias Pana"/>
    <x v="5"/>
    <n v="0"/>
    <n v="210000"/>
    <n v="210000"/>
    <n v="0"/>
    <n v="210000"/>
    <n v="210000"/>
    <n v="217002.23999999999"/>
    <m/>
  </r>
  <r>
    <x v="84"/>
    <x v="0"/>
    <x v="0"/>
    <x v="1"/>
    <s v="1012694"/>
    <x v="76"/>
    <s v="Pechuga Desh"/>
    <s v="Pechuga Desh s/Piel"/>
    <x v="5"/>
    <n v="1306"/>
    <n v="40752"/>
    <n v="42058"/>
    <n v="1306"/>
    <n v="53114"/>
    <n v="54420"/>
    <n v="54432"/>
    <m/>
  </r>
  <r>
    <x v="85"/>
    <x v="0"/>
    <x v="0"/>
    <x v="1"/>
    <s v="1012724"/>
    <x v="77"/>
    <s v="Menudencias"/>
    <s v="Menudencias Corazón"/>
    <x v="7"/>
    <n v="8874"/>
    <n v="0"/>
    <n v="8874"/>
    <n v="8874"/>
    <n v="0"/>
    <n v="8874"/>
    <n v="10811"/>
    <m/>
  </r>
  <r>
    <x v="86"/>
    <x v="0"/>
    <x v="0"/>
    <x v="1"/>
    <s v="1012730"/>
    <x v="78"/>
    <s v="Menudencias"/>
    <s v="Menudencias Corazón"/>
    <x v="7"/>
    <n v="6928"/>
    <n v="0"/>
    <n v="6928"/>
    <n v="6928"/>
    <n v="0"/>
    <n v="6928"/>
    <n v="10811"/>
    <m/>
  </r>
  <r>
    <x v="0"/>
    <x v="0"/>
    <x v="0"/>
    <x v="2"/>
    <s v="1010877"/>
    <x v="0"/>
    <s v="Menudencias"/>
    <s v="Menudencias Contre"/>
    <x v="1"/>
    <m/>
    <m/>
    <m/>
    <m/>
    <m/>
    <m/>
    <m/>
    <n v="98997"/>
  </r>
  <r>
    <x v="1"/>
    <x v="0"/>
    <x v="0"/>
    <x v="2"/>
    <s v="1011042"/>
    <x v="1"/>
    <s v="Cazuela"/>
    <s v="Cazuela Espinazo"/>
    <x v="1"/>
    <m/>
    <m/>
    <m/>
    <m/>
    <m/>
    <m/>
    <m/>
    <n v="48001"/>
  </r>
  <r>
    <x v="2"/>
    <x v="0"/>
    <x v="0"/>
    <x v="2"/>
    <s v="1011047"/>
    <x v="2"/>
    <s v="Pechuga Desh"/>
    <s v="Pechuga Desh s/Piel"/>
    <x v="6"/>
    <m/>
    <m/>
    <m/>
    <m/>
    <m/>
    <m/>
    <m/>
    <n v="172929"/>
  </r>
  <r>
    <x v="45"/>
    <x v="0"/>
    <x v="0"/>
    <x v="2"/>
    <s v="1011120"/>
    <x v="43"/>
    <s v="Pechuga"/>
    <s v="Pechuga Entera"/>
    <x v="5"/>
    <m/>
    <m/>
    <m/>
    <m/>
    <m/>
    <m/>
    <m/>
    <n v="4816"/>
  </r>
  <r>
    <x v="46"/>
    <x v="0"/>
    <x v="0"/>
    <x v="2"/>
    <s v="1011127"/>
    <x v="44"/>
    <s v="Pechuga Desh"/>
    <s v="Pechuga Desh s/Piel"/>
    <x v="6"/>
    <m/>
    <m/>
    <m/>
    <m/>
    <m/>
    <m/>
    <m/>
    <n v="1145233"/>
  </r>
  <r>
    <x v="47"/>
    <x v="0"/>
    <x v="0"/>
    <x v="2"/>
    <s v="1011150"/>
    <x v="45"/>
    <s v="Ala"/>
    <s v="Ala Trutro-Centro"/>
    <x v="6"/>
    <m/>
    <m/>
    <m/>
    <m/>
    <m/>
    <m/>
    <m/>
    <n v="135150"/>
  </r>
  <r>
    <x v="3"/>
    <x v="0"/>
    <x v="0"/>
    <x v="2"/>
    <s v="1011290"/>
    <x v="3"/>
    <s v="Subprod"/>
    <s v="Subprod Piel"/>
    <x v="0"/>
    <m/>
    <m/>
    <m/>
    <m/>
    <m/>
    <m/>
    <m/>
    <n v="6064"/>
  </r>
  <r>
    <x v="5"/>
    <x v="0"/>
    <x v="0"/>
    <x v="2"/>
    <s v="1011421"/>
    <x v="5"/>
    <s v="Carne Recuperada"/>
    <s v="Carne Recuperada Pul"/>
    <x v="0"/>
    <m/>
    <m/>
    <m/>
    <m/>
    <m/>
    <m/>
    <m/>
    <n v="1055486"/>
  </r>
  <r>
    <x v="87"/>
    <x v="0"/>
    <x v="0"/>
    <x v="2"/>
    <s v="1011422"/>
    <x v="79"/>
    <s v="Subprod"/>
    <s v="Subprod Piel"/>
    <x v="0"/>
    <m/>
    <m/>
    <m/>
    <m/>
    <m/>
    <m/>
    <m/>
    <n v="23692"/>
  </r>
  <r>
    <x v="6"/>
    <x v="0"/>
    <x v="0"/>
    <x v="2"/>
    <s v="1011558"/>
    <x v="6"/>
    <s v="Carne Recuperada"/>
    <s v="Carne Recuperada Pul"/>
    <x v="0"/>
    <m/>
    <m/>
    <m/>
    <m/>
    <m/>
    <m/>
    <m/>
    <n v="466832"/>
  </r>
  <r>
    <x v="7"/>
    <x v="0"/>
    <x v="0"/>
    <x v="2"/>
    <s v="1011560"/>
    <x v="7"/>
    <s v="Menudencias"/>
    <s v="Menudencias Corazón"/>
    <x v="3"/>
    <m/>
    <m/>
    <m/>
    <m/>
    <m/>
    <m/>
    <m/>
    <n v="44616"/>
  </r>
  <r>
    <x v="8"/>
    <x v="0"/>
    <x v="0"/>
    <x v="2"/>
    <s v="1011582"/>
    <x v="8"/>
    <s v="Reproductor"/>
    <s v="Reproductor Gallina"/>
    <x v="0"/>
    <m/>
    <m/>
    <m/>
    <m/>
    <m/>
    <m/>
    <m/>
    <n v="40971"/>
  </r>
  <r>
    <x v="9"/>
    <x v="0"/>
    <x v="0"/>
    <x v="2"/>
    <s v="1011586"/>
    <x v="9"/>
    <s v="Ala"/>
    <s v="Ala Centro"/>
    <x v="2"/>
    <m/>
    <m/>
    <m/>
    <m/>
    <m/>
    <m/>
    <m/>
    <n v="70078"/>
  </r>
  <r>
    <x v="88"/>
    <x v="0"/>
    <x v="0"/>
    <x v="2"/>
    <s v="1011614"/>
    <x v="80"/>
    <s v="Pechuga Desh"/>
    <s v="Pechuga Desh s/Piel"/>
    <x v="6"/>
    <m/>
    <m/>
    <m/>
    <m/>
    <m/>
    <m/>
    <m/>
    <n v="130"/>
  </r>
  <r>
    <x v="49"/>
    <x v="0"/>
    <x v="0"/>
    <x v="2"/>
    <s v="1011701"/>
    <x v="47"/>
    <s v="Pechuga Desh"/>
    <s v="Pechuga Desh s/Piel"/>
    <x v="5"/>
    <m/>
    <m/>
    <m/>
    <m/>
    <m/>
    <m/>
    <m/>
    <n v="36290"/>
  </r>
  <r>
    <x v="50"/>
    <x v="0"/>
    <x v="0"/>
    <x v="2"/>
    <s v="1011748"/>
    <x v="48"/>
    <s v="Pechuga Desh"/>
    <s v="Pechuga Desh s/Piel"/>
    <x v="7"/>
    <m/>
    <m/>
    <m/>
    <m/>
    <m/>
    <m/>
    <m/>
    <n v="100003"/>
  </r>
  <r>
    <x v="11"/>
    <x v="0"/>
    <x v="0"/>
    <x v="2"/>
    <s v="1011967"/>
    <x v="11"/>
    <s v="Patas"/>
    <s v="Patas Garras"/>
    <x v="2"/>
    <m/>
    <m/>
    <m/>
    <m/>
    <m/>
    <m/>
    <m/>
    <n v="235647"/>
  </r>
  <r>
    <x v="12"/>
    <x v="0"/>
    <x v="0"/>
    <x v="2"/>
    <s v="1011968"/>
    <x v="12"/>
    <s v="Patas"/>
    <s v="Patas Garras"/>
    <x v="2"/>
    <m/>
    <m/>
    <m/>
    <m/>
    <m/>
    <m/>
    <m/>
    <n v="10961"/>
  </r>
  <r>
    <x v="13"/>
    <x v="0"/>
    <x v="0"/>
    <x v="2"/>
    <s v="1011969"/>
    <x v="13"/>
    <s v="Patas"/>
    <s v="Patas Garras"/>
    <x v="2"/>
    <m/>
    <m/>
    <m/>
    <m/>
    <m/>
    <m/>
    <m/>
    <n v="126044"/>
  </r>
  <r>
    <x v="15"/>
    <x v="0"/>
    <x v="0"/>
    <x v="2"/>
    <s v="1012012"/>
    <x v="15"/>
    <s v="Ala"/>
    <s v="Ala Centro"/>
    <x v="4"/>
    <m/>
    <m/>
    <m/>
    <m/>
    <m/>
    <m/>
    <m/>
    <n v="57738"/>
  </r>
  <r>
    <x v="52"/>
    <x v="0"/>
    <x v="0"/>
    <x v="2"/>
    <s v="1012107"/>
    <x v="50"/>
    <s v="Pechuga Desh"/>
    <s v="Pechuga Desh s/Piel"/>
    <x v="5"/>
    <m/>
    <m/>
    <m/>
    <m/>
    <m/>
    <m/>
    <m/>
    <n v="122892"/>
  </r>
  <r>
    <x v="53"/>
    <x v="0"/>
    <x v="0"/>
    <x v="2"/>
    <s v="1012108"/>
    <x v="51"/>
    <s v="Pechuga Desh"/>
    <s v="Pechuga Desh s/Piel"/>
    <x v="5"/>
    <m/>
    <m/>
    <m/>
    <m/>
    <m/>
    <m/>
    <m/>
    <n v="200097"/>
  </r>
  <r>
    <x v="54"/>
    <x v="0"/>
    <x v="0"/>
    <x v="2"/>
    <s v="1012109"/>
    <x v="52"/>
    <s v="Pechuga Desh"/>
    <s v="Pechuga Desh s/Piel"/>
    <x v="5"/>
    <m/>
    <m/>
    <m/>
    <m/>
    <m/>
    <m/>
    <m/>
    <n v="280446"/>
  </r>
  <r>
    <x v="55"/>
    <x v="0"/>
    <x v="0"/>
    <x v="2"/>
    <s v="1012110"/>
    <x v="53"/>
    <s v="Pechuga Desh"/>
    <s v="Pechuga Desh s/Piel"/>
    <x v="5"/>
    <m/>
    <m/>
    <m/>
    <m/>
    <m/>
    <m/>
    <m/>
    <n v="137071"/>
  </r>
  <r>
    <x v="56"/>
    <x v="0"/>
    <x v="0"/>
    <x v="2"/>
    <s v="1012111"/>
    <x v="54"/>
    <s v="Pechuga Desh"/>
    <s v="Pechuga Desh s/Piel"/>
    <x v="5"/>
    <m/>
    <m/>
    <m/>
    <m/>
    <m/>
    <m/>
    <m/>
    <n v="78770"/>
  </r>
  <r>
    <x v="58"/>
    <x v="0"/>
    <x v="0"/>
    <x v="2"/>
    <s v="1012145"/>
    <x v="56"/>
    <s v="Pechuga Desh"/>
    <s v="Pechuga Desh s/Piel"/>
    <x v="5"/>
    <m/>
    <m/>
    <m/>
    <m/>
    <m/>
    <m/>
    <m/>
    <n v="60003"/>
  </r>
  <r>
    <x v="59"/>
    <x v="0"/>
    <x v="0"/>
    <x v="2"/>
    <s v="1012147"/>
    <x v="57"/>
    <s v="Filete"/>
    <s v="Filete"/>
    <x v="5"/>
    <m/>
    <m/>
    <m/>
    <m/>
    <m/>
    <m/>
    <m/>
    <n v="111147"/>
  </r>
  <r>
    <x v="60"/>
    <x v="0"/>
    <x v="0"/>
    <x v="2"/>
    <s v="1012148"/>
    <x v="58"/>
    <s v="Ala"/>
    <s v="Ala Trutro-Centro"/>
    <x v="5"/>
    <m/>
    <m/>
    <m/>
    <m/>
    <m/>
    <m/>
    <m/>
    <n v="104837"/>
  </r>
  <r>
    <x v="61"/>
    <x v="0"/>
    <x v="0"/>
    <x v="2"/>
    <s v="1012157"/>
    <x v="59"/>
    <s v="Ala"/>
    <s v="Ala Trutro"/>
    <x v="5"/>
    <m/>
    <m/>
    <m/>
    <m/>
    <m/>
    <m/>
    <m/>
    <n v="143896"/>
  </r>
  <r>
    <x v="62"/>
    <x v="0"/>
    <x v="0"/>
    <x v="2"/>
    <s v="1012158"/>
    <x v="60"/>
    <s v="Filete"/>
    <s v="Filete"/>
    <x v="5"/>
    <m/>
    <m/>
    <m/>
    <m/>
    <m/>
    <m/>
    <m/>
    <n v="82479"/>
  </r>
  <r>
    <x v="63"/>
    <x v="0"/>
    <x v="0"/>
    <x v="2"/>
    <s v="1012159"/>
    <x v="61"/>
    <s v="Ala"/>
    <s v="Ala Trutro-Centro"/>
    <x v="5"/>
    <m/>
    <m/>
    <m/>
    <m/>
    <m/>
    <m/>
    <m/>
    <n v="208049"/>
  </r>
  <r>
    <x v="64"/>
    <x v="0"/>
    <x v="0"/>
    <x v="2"/>
    <s v="1012160"/>
    <x v="62"/>
    <s v="Pechuga Desh"/>
    <s v="Pechuga Desh s/Piel"/>
    <x v="5"/>
    <m/>
    <m/>
    <m/>
    <m/>
    <m/>
    <m/>
    <m/>
    <n v="47952"/>
  </r>
  <r>
    <x v="65"/>
    <x v="0"/>
    <x v="0"/>
    <x v="2"/>
    <s v="1012161"/>
    <x v="63"/>
    <s v="Ala"/>
    <s v="Ala Centro"/>
    <x v="5"/>
    <m/>
    <m/>
    <m/>
    <m/>
    <m/>
    <m/>
    <m/>
    <n v="107634"/>
  </r>
  <r>
    <x v="66"/>
    <x v="0"/>
    <x v="0"/>
    <x v="2"/>
    <s v="1012163"/>
    <x v="64"/>
    <s v="Filete"/>
    <s v="Filete"/>
    <x v="5"/>
    <m/>
    <m/>
    <m/>
    <m/>
    <m/>
    <m/>
    <m/>
    <n v="141717"/>
  </r>
  <r>
    <x v="67"/>
    <x v="0"/>
    <x v="0"/>
    <x v="2"/>
    <s v="1012164"/>
    <x v="65"/>
    <s v="Ala"/>
    <s v="Ala Centro"/>
    <x v="5"/>
    <m/>
    <m/>
    <m/>
    <m/>
    <m/>
    <m/>
    <m/>
    <n v="64629"/>
  </r>
  <r>
    <x v="68"/>
    <x v="0"/>
    <x v="0"/>
    <x v="2"/>
    <s v="1012165"/>
    <x v="66"/>
    <s v="Ala"/>
    <s v="Ala Trutro-Centro"/>
    <x v="5"/>
    <m/>
    <m/>
    <m/>
    <m/>
    <m/>
    <m/>
    <m/>
    <n v="1015579"/>
  </r>
  <r>
    <x v="89"/>
    <x v="0"/>
    <x v="0"/>
    <x v="2"/>
    <s v="1012166"/>
    <x v="81"/>
    <s v="Ala"/>
    <s v="Ala Trutro"/>
    <x v="5"/>
    <m/>
    <m/>
    <m/>
    <m/>
    <m/>
    <m/>
    <m/>
    <n v="13402"/>
  </r>
  <r>
    <x v="69"/>
    <x v="0"/>
    <x v="0"/>
    <x v="2"/>
    <s v="1012167"/>
    <x v="67"/>
    <s v="Pechuga Desh"/>
    <s v="Pechuga Desh s/Piel"/>
    <x v="5"/>
    <m/>
    <m/>
    <m/>
    <m/>
    <m/>
    <m/>
    <m/>
    <n v="399167"/>
  </r>
  <r>
    <x v="16"/>
    <x v="0"/>
    <x v="0"/>
    <x v="2"/>
    <s v="1012207"/>
    <x v="16"/>
    <s v="Menudencias"/>
    <s v="Menudencias Contre"/>
    <x v="1"/>
    <m/>
    <m/>
    <m/>
    <m/>
    <m/>
    <m/>
    <m/>
    <n v="44000"/>
  </r>
  <r>
    <x v="17"/>
    <x v="0"/>
    <x v="0"/>
    <x v="2"/>
    <s v="1012208"/>
    <x v="17"/>
    <s v="Reproductor"/>
    <s v="Reproductor Gallina"/>
    <x v="0"/>
    <m/>
    <m/>
    <m/>
    <m/>
    <m/>
    <m/>
    <m/>
    <n v="41560"/>
  </r>
  <r>
    <x v="70"/>
    <x v="0"/>
    <x v="0"/>
    <x v="2"/>
    <s v="1012278"/>
    <x v="68"/>
    <s v="Ala"/>
    <s v="Ala Trutro"/>
    <x v="6"/>
    <m/>
    <m/>
    <m/>
    <m/>
    <m/>
    <m/>
    <m/>
    <n v="105001"/>
  </r>
  <r>
    <x v="18"/>
    <x v="0"/>
    <x v="0"/>
    <x v="2"/>
    <s v="1012283"/>
    <x v="18"/>
    <s v="Menudencias"/>
    <s v="Menudencias Pana"/>
    <x v="0"/>
    <m/>
    <m/>
    <m/>
    <m/>
    <m/>
    <m/>
    <m/>
    <n v="48001"/>
  </r>
  <r>
    <x v="71"/>
    <x v="0"/>
    <x v="0"/>
    <x v="2"/>
    <s v="1012326"/>
    <x v="69"/>
    <s v="Menudencias"/>
    <s v="Menudencias Corazón"/>
    <x v="8"/>
    <m/>
    <m/>
    <m/>
    <m/>
    <m/>
    <m/>
    <m/>
    <n v="2999"/>
  </r>
  <r>
    <x v="20"/>
    <x v="0"/>
    <x v="0"/>
    <x v="2"/>
    <s v="1012362"/>
    <x v="20"/>
    <s v="Menudencias"/>
    <s v="Menudencias Corazón"/>
    <x v="3"/>
    <m/>
    <m/>
    <m/>
    <m/>
    <m/>
    <m/>
    <m/>
    <n v="34089"/>
  </r>
  <r>
    <x v="72"/>
    <x v="0"/>
    <x v="0"/>
    <x v="2"/>
    <s v="1012401"/>
    <x v="70"/>
    <s v="Ala"/>
    <s v="Ala Trutro-Centro"/>
    <x v="5"/>
    <m/>
    <m/>
    <m/>
    <m/>
    <m/>
    <m/>
    <m/>
    <n v="18142"/>
  </r>
  <r>
    <x v="21"/>
    <x v="0"/>
    <x v="0"/>
    <x v="2"/>
    <s v="1012423"/>
    <x v="21"/>
    <s v="Ala"/>
    <s v="Ala Centro-Punta"/>
    <x v="2"/>
    <m/>
    <m/>
    <m/>
    <m/>
    <m/>
    <m/>
    <m/>
    <n v="23999"/>
  </r>
  <r>
    <x v="23"/>
    <x v="0"/>
    <x v="0"/>
    <x v="2"/>
    <s v="1012448"/>
    <x v="23"/>
    <s v="Patas"/>
    <s v="Patas Garras"/>
    <x v="2"/>
    <m/>
    <m/>
    <m/>
    <m/>
    <m/>
    <m/>
    <m/>
    <n v="175364"/>
  </r>
  <r>
    <x v="90"/>
    <x v="0"/>
    <x v="0"/>
    <x v="2"/>
    <s v="1012451"/>
    <x v="82"/>
    <s v="Ala"/>
    <s v="Ala Centro"/>
    <x v="2"/>
    <m/>
    <m/>
    <m/>
    <m/>
    <m/>
    <m/>
    <m/>
    <n v="20999"/>
  </r>
  <r>
    <x v="24"/>
    <x v="0"/>
    <x v="0"/>
    <x v="2"/>
    <s v="1012452"/>
    <x v="24"/>
    <s v="Ala"/>
    <s v="Ala Centro"/>
    <x v="2"/>
    <m/>
    <m/>
    <m/>
    <m/>
    <m/>
    <m/>
    <m/>
    <n v="44000"/>
  </r>
  <r>
    <x v="25"/>
    <x v="0"/>
    <x v="0"/>
    <x v="2"/>
    <s v="1012454"/>
    <x v="25"/>
    <s v="Ala"/>
    <s v="Ala Centro-Punta"/>
    <x v="2"/>
    <m/>
    <m/>
    <m/>
    <m/>
    <m/>
    <m/>
    <m/>
    <n v="2102"/>
  </r>
  <r>
    <x v="26"/>
    <x v="0"/>
    <x v="0"/>
    <x v="2"/>
    <s v="1012455"/>
    <x v="26"/>
    <s v="Ala"/>
    <s v="Ala Centro-Punta"/>
    <x v="2"/>
    <m/>
    <m/>
    <m/>
    <m/>
    <m/>
    <m/>
    <m/>
    <n v="100107"/>
  </r>
  <r>
    <x v="73"/>
    <x v="0"/>
    <x v="0"/>
    <x v="2"/>
    <s v="1012483"/>
    <x v="71"/>
    <s v="Ala"/>
    <s v="Ala Trutro-Centro"/>
    <x v="5"/>
    <m/>
    <m/>
    <m/>
    <m/>
    <m/>
    <m/>
    <m/>
    <n v="274196"/>
  </r>
  <r>
    <x v="27"/>
    <x v="0"/>
    <x v="0"/>
    <x v="2"/>
    <s v="1012502"/>
    <x v="27"/>
    <s v="Patas"/>
    <s v="Patas Garras"/>
    <x v="2"/>
    <m/>
    <m/>
    <m/>
    <m/>
    <m/>
    <m/>
    <m/>
    <n v="7037"/>
  </r>
  <r>
    <x v="28"/>
    <x v="0"/>
    <x v="0"/>
    <x v="2"/>
    <s v="1012503"/>
    <x v="28"/>
    <s v="Patas"/>
    <s v="Patas Garras"/>
    <x v="2"/>
    <m/>
    <m/>
    <m/>
    <m/>
    <m/>
    <m/>
    <m/>
    <n v="263799"/>
  </r>
  <r>
    <x v="29"/>
    <x v="0"/>
    <x v="0"/>
    <x v="2"/>
    <s v="1012504"/>
    <x v="23"/>
    <s v="Patas"/>
    <s v="Patas Garras"/>
    <x v="2"/>
    <m/>
    <m/>
    <m/>
    <m/>
    <m/>
    <m/>
    <m/>
    <n v="45726"/>
  </r>
  <r>
    <x v="74"/>
    <x v="0"/>
    <x v="0"/>
    <x v="2"/>
    <s v="1012518"/>
    <x v="72"/>
    <s v="Filete"/>
    <s v="Filete"/>
    <x v="5"/>
    <m/>
    <m/>
    <m/>
    <m/>
    <m/>
    <m/>
    <m/>
    <n v="153510"/>
  </r>
  <r>
    <x v="75"/>
    <x v="0"/>
    <x v="0"/>
    <x v="2"/>
    <s v="1012519"/>
    <x v="50"/>
    <s v="Pechuga Desh"/>
    <s v="Pechuga Desh s/Piel"/>
    <x v="5"/>
    <m/>
    <m/>
    <m/>
    <m/>
    <m/>
    <m/>
    <m/>
    <n v="22060"/>
  </r>
  <r>
    <x v="76"/>
    <x v="0"/>
    <x v="0"/>
    <x v="2"/>
    <s v="1012520"/>
    <x v="51"/>
    <s v="Pechuga Desh"/>
    <s v="Pechuga Desh s/Piel"/>
    <x v="5"/>
    <m/>
    <m/>
    <m/>
    <m/>
    <m/>
    <m/>
    <m/>
    <n v="58296"/>
  </r>
  <r>
    <x v="77"/>
    <x v="0"/>
    <x v="0"/>
    <x v="2"/>
    <s v="1012521"/>
    <x v="52"/>
    <s v="Pechuga Desh"/>
    <s v="Pechuga Desh s/Piel"/>
    <x v="5"/>
    <m/>
    <m/>
    <m/>
    <m/>
    <m/>
    <m/>
    <m/>
    <n v="222151"/>
  </r>
  <r>
    <x v="78"/>
    <x v="0"/>
    <x v="0"/>
    <x v="2"/>
    <s v="1012522"/>
    <x v="53"/>
    <s v="Pechuga Desh"/>
    <s v="Pechuga Desh s/Piel"/>
    <x v="5"/>
    <m/>
    <m/>
    <m/>
    <m/>
    <m/>
    <m/>
    <m/>
    <n v="178040"/>
  </r>
  <r>
    <x v="79"/>
    <x v="0"/>
    <x v="0"/>
    <x v="2"/>
    <s v="1012523"/>
    <x v="54"/>
    <s v="Pechuga Desh"/>
    <s v="Pechuga Desh s/Piel"/>
    <x v="5"/>
    <m/>
    <m/>
    <m/>
    <m/>
    <m/>
    <m/>
    <m/>
    <n v="124463"/>
  </r>
  <r>
    <x v="80"/>
    <x v="0"/>
    <x v="0"/>
    <x v="2"/>
    <s v="1012524"/>
    <x v="55"/>
    <s v="Pechuga Desh"/>
    <s v="Pechuga Desh s/Piel"/>
    <x v="5"/>
    <m/>
    <m/>
    <m/>
    <m/>
    <m/>
    <m/>
    <m/>
    <n v="81932"/>
  </r>
  <r>
    <x v="30"/>
    <x v="0"/>
    <x v="0"/>
    <x v="2"/>
    <s v="1012525"/>
    <x v="11"/>
    <s v="Patas"/>
    <s v="Patas Garras"/>
    <x v="2"/>
    <m/>
    <m/>
    <m/>
    <m/>
    <m/>
    <m/>
    <m/>
    <n v="10557"/>
  </r>
  <r>
    <x v="91"/>
    <x v="0"/>
    <x v="0"/>
    <x v="2"/>
    <s v="1012526"/>
    <x v="12"/>
    <s v="Patas"/>
    <s v="Patas Garras"/>
    <x v="2"/>
    <m/>
    <m/>
    <m/>
    <m/>
    <m/>
    <m/>
    <m/>
    <n v="14066"/>
  </r>
  <r>
    <x v="31"/>
    <x v="0"/>
    <x v="0"/>
    <x v="2"/>
    <s v="1012527"/>
    <x v="29"/>
    <s v="Patas"/>
    <s v="Patas Garras"/>
    <x v="2"/>
    <m/>
    <m/>
    <m/>
    <m/>
    <m/>
    <m/>
    <m/>
    <n v="10557"/>
  </r>
  <r>
    <x v="81"/>
    <x v="0"/>
    <x v="0"/>
    <x v="2"/>
    <s v="1012532"/>
    <x v="73"/>
    <s v="Menudencias"/>
    <s v="Menudencias Contre"/>
    <x v="5"/>
    <m/>
    <m/>
    <m/>
    <m/>
    <m/>
    <m/>
    <m/>
    <n v="6302"/>
  </r>
  <r>
    <x v="82"/>
    <x v="0"/>
    <x v="0"/>
    <x v="2"/>
    <s v="1012534"/>
    <x v="74"/>
    <s v="Pechuga"/>
    <s v="Pechuga Entera"/>
    <x v="6"/>
    <m/>
    <m/>
    <m/>
    <m/>
    <m/>
    <m/>
    <m/>
    <n v="159251"/>
  </r>
  <r>
    <x v="32"/>
    <x v="0"/>
    <x v="0"/>
    <x v="2"/>
    <s v="1012552"/>
    <x v="30"/>
    <s v="Pechuga Desh"/>
    <s v="Pechuga Desh s/Piel"/>
    <x v="0"/>
    <m/>
    <m/>
    <m/>
    <m/>
    <m/>
    <m/>
    <m/>
    <n v="47312"/>
  </r>
  <r>
    <x v="83"/>
    <x v="0"/>
    <x v="0"/>
    <x v="2"/>
    <s v="1012601"/>
    <x v="75"/>
    <s v="Menudencias"/>
    <s v="Menudencias Pana"/>
    <x v="5"/>
    <m/>
    <m/>
    <m/>
    <m/>
    <m/>
    <m/>
    <m/>
    <n v="210000"/>
  </r>
  <r>
    <x v="35"/>
    <x v="0"/>
    <x v="0"/>
    <x v="2"/>
    <s v="1012612"/>
    <x v="33"/>
    <s v="Carne Recuperada"/>
    <s v="Carne Recuperada Pul"/>
    <x v="4"/>
    <m/>
    <m/>
    <m/>
    <m/>
    <m/>
    <m/>
    <m/>
    <n v="768070"/>
  </r>
  <r>
    <x v="37"/>
    <x v="0"/>
    <x v="0"/>
    <x v="2"/>
    <s v="1012674"/>
    <x v="35"/>
    <s v="Menudencias"/>
    <s v="Menudencias Corazón"/>
    <x v="3"/>
    <m/>
    <m/>
    <m/>
    <m/>
    <m/>
    <m/>
    <m/>
    <n v="54106"/>
  </r>
  <r>
    <x v="84"/>
    <x v="0"/>
    <x v="0"/>
    <x v="2"/>
    <s v="1012694"/>
    <x v="76"/>
    <s v="Pechuga Desh"/>
    <s v="Pechuga Desh s/Piel"/>
    <x v="5"/>
    <m/>
    <m/>
    <m/>
    <m/>
    <m/>
    <m/>
    <m/>
    <n v="40750"/>
  </r>
  <r>
    <x v="40"/>
    <x v="0"/>
    <x v="0"/>
    <x v="2"/>
    <s v="1012719"/>
    <x v="38"/>
    <s v="Carne Recuperada"/>
    <s v="Carne Recuperada ADM"/>
    <x v="1"/>
    <m/>
    <m/>
    <m/>
    <m/>
    <m/>
    <m/>
    <m/>
    <n v="50114"/>
  </r>
  <r>
    <x v="41"/>
    <x v="0"/>
    <x v="0"/>
    <x v="2"/>
    <s v="1012744"/>
    <x v="39"/>
    <s v="Pechuga Desh"/>
    <s v="Pechuga Desh s/Piel"/>
    <x v="0"/>
    <m/>
    <m/>
    <m/>
    <m/>
    <m/>
    <m/>
    <m/>
    <n v="144004"/>
  </r>
  <r>
    <x v="92"/>
    <x v="0"/>
    <x v="1"/>
    <x v="0"/>
    <s v="1020017"/>
    <x v="83"/>
    <s v="Chuleta"/>
    <s v="Chuleta Centro"/>
    <x v="0"/>
    <n v="-36894"/>
    <n v="96000"/>
    <n v="72000"/>
    <n v="-36894"/>
    <n v="96000"/>
    <n v="72000"/>
    <n v="72000"/>
    <m/>
  </r>
  <r>
    <x v="93"/>
    <x v="0"/>
    <x v="1"/>
    <x v="0"/>
    <s v="1020086"/>
    <x v="84"/>
    <s v="Lomo"/>
    <s v="Lomo Centro"/>
    <x v="0"/>
    <n v="0"/>
    <n v="72000"/>
    <n v="72000"/>
    <n v="0"/>
    <n v="72000"/>
    <n v="72000"/>
    <m/>
    <m/>
  </r>
  <r>
    <x v="94"/>
    <x v="0"/>
    <x v="1"/>
    <x v="0"/>
    <s v="1020105"/>
    <x v="85"/>
    <s v="Lomo"/>
    <s v="Lomo Centro"/>
    <x v="9"/>
    <n v="-17225"/>
    <n v="57475"/>
    <n v="45000"/>
    <n v="-17225"/>
    <n v="57475"/>
    <n v="35000"/>
    <n v="35000"/>
    <m/>
  </r>
  <r>
    <x v="95"/>
    <x v="0"/>
    <x v="1"/>
    <x v="0"/>
    <s v="1020110"/>
    <x v="86"/>
    <s v="Lomo"/>
    <s v="Lomo MM Loin"/>
    <x v="9"/>
    <n v="-21101"/>
    <n v="251101"/>
    <n v="258000"/>
    <n v="-21101"/>
    <n v="305932"/>
    <n v="258000"/>
    <n v="258000"/>
    <m/>
  </r>
  <r>
    <x v="96"/>
    <x v="0"/>
    <x v="1"/>
    <x v="0"/>
    <s v="1020284"/>
    <x v="87"/>
    <s v="Pierna"/>
    <s v="Pierna Pulpa Fina"/>
    <x v="9"/>
    <n v="1720"/>
    <n v="6330"/>
    <n v="7000"/>
    <n v="1720"/>
    <n v="6330"/>
    <n v="7000"/>
    <n v="7000"/>
    <m/>
  </r>
  <r>
    <x v="97"/>
    <x v="0"/>
    <x v="1"/>
    <x v="0"/>
    <s v="1020326"/>
    <x v="88"/>
    <s v="Paleta"/>
    <s v="Paleta Pulpa"/>
    <x v="9"/>
    <n v="-86489"/>
    <n v="181304"/>
    <n v="96000"/>
    <n v="-86489"/>
    <n v="165304"/>
    <n v="288000"/>
    <n v="288000"/>
    <m/>
  </r>
  <r>
    <x v="98"/>
    <x v="0"/>
    <x v="1"/>
    <x v="0"/>
    <s v="1020339"/>
    <x v="89"/>
    <s v="Grasas"/>
    <s v="Grasa Lomo Tocino"/>
    <x v="0"/>
    <n v="29119"/>
    <n v="19000"/>
    <n v="48000"/>
    <n v="29119"/>
    <n v="19000"/>
    <n v="72000"/>
    <n v="72000"/>
    <m/>
  </r>
  <r>
    <x v="99"/>
    <x v="0"/>
    <x v="1"/>
    <x v="0"/>
    <s v="1020349"/>
    <x v="90"/>
    <s v="Plancha"/>
    <s v="Plancha s/Cuero"/>
    <x v="0"/>
    <n v="3725"/>
    <n v="188275"/>
    <n v="192000"/>
    <n v="3725"/>
    <n v="188275"/>
    <n v="192000"/>
    <n v="180000"/>
    <m/>
  </r>
  <r>
    <x v="100"/>
    <x v="0"/>
    <x v="1"/>
    <x v="0"/>
    <s v="1020352"/>
    <x v="91"/>
    <s v="Cueros"/>
    <s v="Cuero Panceta"/>
    <x v="0"/>
    <n v="14573"/>
    <n v="0"/>
    <n v="0"/>
    <n v="14573"/>
    <n v="0"/>
    <n v="0"/>
    <m/>
    <m/>
  </r>
  <r>
    <x v="101"/>
    <x v="0"/>
    <x v="1"/>
    <x v="0"/>
    <s v="1020367"/>
    <x v="92"/>
    <s v="Grasas"/>
    <s v="Grasa Gordura"/>
    <x v="0"/>
    <n v="2627"/>
    <n v="21373"/>
    <n v="24000"/>
    <n v="2627"/>
    <n v="21373"/>
    <n v="24000"/>
    <n v="24000"/>
    <m/>
  </r>
  <r>
    <x v="102"/>
    <x v="0"/>
    <x v="1"/>
    <x v="0"/>
    <s v="1020412"/>
    <x v="93"/>
    <s v="Recortes"/>
    <s v="Recortes No Magro"/>
    <x v="0"/>
    <n v="12193"/>
    <n v="35807"/>
    <n v="48000"/>
    <n v="12193"/>
    <n v="35807"/>
    <n v="48000"/>
    <n v="49000"/>
    <m/>
  </r>
  <r>
    <x v="103"/>
    <x v="0"/>
    <x v="1"/>
    <x v="0"/>
    <s v="1020589"/>
    <x v="94"/>
    <s v="Lomo"/>
    <s v="Lomo MM Loin"/>
    <x v="9"/>
    <n v="14260"/>
    <n v="43240"/>
    <n v="80000"/>
    <n v="14260"/>
    <n v="53390"/>
    <n v="80000"/>
    <n v="80000"/>
    <m/>
  </r>
  <r>
    <x v="104"/>
    <x v="0"/>
    <x v="1"/>
    <x v="0"/>
    <s v="1020592"/>
    <x v="95"/>
    <s v="Lomo"/>
    <s v="Lomo Vetado"/>
    <x v="9"/>
    <n v="-27115"/>
    <n v="130615"/>
    <n v="0"/>
    <n v="-27115"/>
    <n v="167115"/>
    <n v="140000"/>
    <n v="155500"/>
    <m/>
  </r>
  <r>
    <x v="105"/>
    <x v="0"/>
    <x v="1"/>
    <x v="0"/>
    <s v="1020620"/>
    <x v="96"/>
    <s v="Lomo"/>
    <s v="Lomo Vetado"/>
    <x v="9"/>
    <n v="-2903"/>
    <n v="14403"/>
    <n v="10000"/>
    <n v="-2903"/>
    <n v="14403"/>
    <n v="10000"/>
    <n v="10000"/>
    <m/>
  </r>
  <r>
    <x v="106"/>
    <x v="0"/>
    <x v="1"/>
    <x v="0"/>
    <s v="1020636"/>
    <x v="97"/>
    <s v="Filete"/>
    <s v="Filete c/Cabeza"/>
    <x v="9"/>
    <n v="1168"/>
    <n v="12632"/>
    <n v="12000"/>
    <n v="1168"/>
    <n v="12632"/>
    <n v="12000"/>
    <n v="12000"/>
    <m/>
  </r>
  <r>
    <x v="107"/>
    <x v="0"/>
    <x v="1"/>
    <x v="0"/>
    <s v="1020637"/>
    <x v="98"/>
    <s v="Panceta"/>
    <s v="Panceta s/Cuero"/>
    <x v="9"/>
    <n v="2568"/>
    <n v="181432"/>
    <n v="160000"/>
    <n v="2568"/>
    <n v="159150"/>
    <n v="172000"/>
    <n v="177300"/>
    <m/>
  </r>
  <r>
    <x v="108"/>
    <x v="0"/>
    <x v="1"/>
    <x v="0"/>
    <s v="1020662"/>
    <x v="99"/>
    <s v="Pierna"/>
    <s v="Pierna Pulpa Fina"/>
    <x v="9"/>
    <n v="-4905"/>
    <n v="16405"/>
    <n v="15000"/>
    <n v="-4905"/>
    <n v="16405"/>
    <n v="10000"/>
    <n v="10000"/>
    <m/>
  </r>
  <r>
    <x v="109"/>
    <x v="0"/>
    <x v="1"/>
    <x v="0"/>
    <s v="1020664"/>
    <x v="100"/>
    <s v="Pierna"/>
    <s v="Pierna Pulpa Fina"/>
    <x v="9"/>
    <n v="0"/>
    <n v="0"/>
    <n v="3000"/>
    <n v="0"/>
    <n v="0"/>
    <n v="3000"/>
    <n v="3000"/>
    <m/>
  </r>
  <r>
    <x v="110"/>
    <x v="0"/>
    <x v="1"/>
    <x v="0"/>
    <s v="1020665"/>
    <x v="101"/>
    <s v="Pierna"/>
    <s v="Pierna Pulpa Fina"/>
    <x v="9"/>
    <n v="428"/>
    <n v="7622"/>
    <n v="7000"/>
    <n v="428"/>
    <n v="7622"/>
    <n v="7000"/>
    <n v="7000"/>
    <m/>
  </r>
  <r>
    <x v="111"/>
    <x v="0"/>
    <x v="1"/>
    <x v="0"/>
    <s v="1020678"/>
    <x v="102"/>
    <s v="Lomo"/>
    <s v="Lomo Centro"/>
    <x v="9"/>
    <n v="340"/>
    <n v="0"/>
    <n v="500"/>
    <n v="340"/>
    <n v="0"/>
    <n v="500"/>
    <n v="500"/>
    <m/>
  </r>
  <r>
    <x v="112"/>
    <x v="0"/>
    <x v="1"/>
    <x v="0"/>
    <s v="1020681"/>
    <x v="103"/>
    <s v="Lomo"/>
    <s v="Lomo MM Loin"/>
    <x v="9"/>
    <n v="101"/>
    <n v="17149"/>
    <n v="20000"/>
    <n v="101"/>
    <n v="17149"/>
    <n v="20000"/>
    <n v="20000"/>
    <m/>
  </r>
  <r>
    <x v="113"/>
    <x v="0"/>
    <x v="1"/>
    <x v="0"/>
    <s v="1020704"/>
    <x v="104"/>
    <s v="Filete"/>
    <s v="Filete c/Cabeza"/>
    <x v="9"/>
    <n v="600"/>
    <n v="0"/>
    <n v="500"/>
    <n v="600"/>
    <n v="0"/>
    <n v="500"/>
    <n v="500"/>
    <m/>
  </r>
  <r>
    <x v="114"/>
    <x v="0"/>
    <x v="1"/>
    <x v="0"/>
    <s v="1020715"/>
    <x v="105"/>
    <s v="Panceta"/>
    <s v="Panceta c/Cuero"/>
    <x v="9"/>
    <n v="5317"/>
    <n v="0"/>
    <n v="2000"/>
    <n v="5317"/>
    <n v="0"/>
    <n v="2000"/>
    <n v="2000"/>
    <m/>
  </r>
  <r>
    <x v="115"/>
    <x v="0"/>
    <x v="1"/>
    <x v="0"/>
    <s v="1020731"/>
    <x v="106"/>
    <s v="Panceta"/>
    <s v="Panceta s/Cuero"/>
    <x v="9"/>
    <n v="-3740"/>
    <n v="15240"/>
    <n v="10000"/>
    <n v="-3740"/>
    <n v="15240"/>
    <n v="10000"/>
    <n v="10000"/>
    <m/>
  </r>
  <r>
    <x v="116"/>
    <x v="0"/>
    <x v="1"/>
    <x v="0"/>
    <s v="1020758"/>
    <x v="107"/>
    <s v="Lomo"/>
    <s v="Lomo Vetado"/>
    <x v="9"/>
    <n v="1288"/>
    <n v="5612"/>
    <n v="7000"/>
    <n v="1288"/>
    <n v="5612"/>
    <n v="7000"/>
    <n v="7000"/>
    <m/>
  </r>
  <r>
    <x v="117"/>
    <x v="0"/>
    <x v="1"/>
    <x v="0"/>
    <s v="1020774"/>
    <x v="108"/>
    <s v="Prolijado"/>
    <s v="Prolijado Malaya"/>
    <x v="9"/>
    <n v="-2340"/>
    <n v="11314"/>
    <n v="10000"/>
    <n v="-2340"/>
    <n v="5404"/>
    <n v="10000"/>
    <n v="10000"/>
    <m/>
  </r>
  <r>
    <x v="118"/>
    <x v="0"/>
    <x v="1"/>
    <x v="0"/>
    <s v="1020802"/>
    <x v="109"/>
    <s v="Panceta"/>
    <s v="Panceta s/Cuero"/>
    <x v="9"/>
    <n v="-9574"/>
    <n v="81449"/>
    <n v="62500"/>
    <n v="-9574"/>
    <n v="81449"/>
    <n v="62500"/>
    <n v="62500"/>
    <m/>
  </r>
  <r>
    <x v="119"/>
    <x v="0"/>
    <x v="1"/>
    <x v="0"/>
    <s v="1020810"/>
    <x v="110"/>
    <s v="Subprod"/>
    <s v="Subprod Tripa"/>
    <x v="9"/>
    <n v="-2670"/>
    <n v="10162"/>
    <n v="3000"/>
    <n v="-2670"/>
    <n v="10162"/>
    <n v="3000"/>
    <n v="3000"/>
    <m/>
  </r>
  <r>
    <x v="120"/>
    <x v="0"/>
    <x v="1"/>
    <x v="0"/>
    <s v="1020848"/>
    <x v="111"/>
    <s v="Lomo"/>
    <s v="Lomo Centro"/>
    <x v="0"/>
    <n v="79212"/>
    <n v="208788"/>
    <n v="288000"/>
    <n v="79212"/>
    <n v="136788"/>
    <n v="216000"/>
    <n v="75000"/>
    <m/>
  </r>
  <r>
    <x v="121"/>
    <x v="0"/>
    <x v="1"/>
    <x v="0"/>
    <s v="1020860"/>
    <x v="112"/>
    <s v="Lomo"/>
    <s v="Lomo Vetado"/>
    <x v="4"/>
    <n v="1153"/>
    <n v="108847"/>
    <n v="110000"/>
    <n v="1153"/>
    <n v="108847"/>
    <n v="110000"/>
    <n v="110000"/>
    <m/>
  </r>
  <r>
    <x v="122"/>
    <x v="0"/>
    <x v="1"/>
    <x v="0"/>
    <s v="1020861"/>
    <x v="113"/>
    <s v="Lomo"/>
    <s v="Lomo Vetado"/>
    <x v="4"/>
    <n v="-43349"/>
    <n v="110000"/>
    <n v="66000"/>
    <n v="-43349"/>
    <n v="110000"/>
    <n v="66000"/>
    <n v="66000"/>
    <m/>
  </r>
  <r>
    <x v="123"/>
    <x v="0"/>
    <x v="1"/>
    <x v="0"/>
    <s v="1020869"/>
    <x v="114"/>
    <s v="Cost-Pec"/>
    <s v="Cost-Pec Entero"/>
    <x v="0"/>
    <n v="766"/>
    <n v="0"/>
    <n v="0"/>
    <n v="766"/>
    <n v="0"/>
    <n v="0"/>
    <m/>
    <m/>
  </r>
  <r>
    <x v="124"/>
    <x v="0"/>
    <x v="1"/>
    <x v="0"/>
    <s v="1020886"/>
    <x v="115"/>
    <s v="Panceta"/>
    <s v="Panceta s/Cuero"/>
    <x v="0"/>
    <n v="13198"/>
    <n v="0"/>
    <n v="12000"/>
    <n v="13198"/>
    <n v="0"/>
    <n v="12000"/>
    <n v="10000"/>
    <m/>
  </r>
  <r>
    <x v="125"/>
    <x v="0"/>
    <x v="1"/>
    <x v="0"/>
    <s v="1020904"/>
    <x v="116"/>
    <s v="Panceta"/>
    <s v="Panceta c/Cuero"/>
    <x v="4"/>
    <n v="2695"/>
    <n v="0"/>
    <n v="154000"/>
    <n v="2695"/>
    <n v="0"/>
    <n v="132000"/>
    <n v="132000"/>
    <m/>
  </r>
  <r>
    <x v="126"/>
    <x v="0"/>
    <x v="1"/>
    <x v="0"/>
    <s v="1020905"/>
    <x v="117"/>
    <s v="Panceta"/>
    <s v="Panceta c/Cuero"/>
    <x v="4"/>
    <n v="475"/>
    <n v="0"/>
    <n v="66000"/>
    <n v="475"/>
    <n v="0"/>
    <n v="88000"/>
    <n v="88000"/>
    <m/>
  </r>
  <r>
    <x v="127"/>
    <x v="0"/>
    <x v="1"/>
    <x v="0"/>
    <s v="1020914"/>
    <x v="118"/>
    <s v="Panceta"/>
    <s v="Panceta c/Cuero"/>
    <x v="9"/>
    <n v="-2890"/>
    <n v="5190"/>
    <n v="2000"/>
    <n v="-2890"/>
    <n v="5190"/>
    <n v="2000"/>
    <n v="2000"/>
    <m/>
  </r>
  <r>
    <x v="128"/>
    <x v="0"/>
    <x v="1"/>
    <x v="0"/>
    <s v="1020915"/>
    <x v="119"/>
    <s v="Pierna"/>
    <s v="Pierna Entera"/>
    <x v="0"/>
    <n v="408"/>
    <n v="0"/>
    <n v="0"/>
    <n v="408"/>
    <n v="0"/>
    <n v="0"/>
    <m/>
    <m/>
  </r>
  <r>
    <x v="129"/>
    <x v="0"/>
    <x v="1"/>
    <x v="0"/>
    <s v="1020925"/>
    <x v="120"/>
    <s v="Grasas"/>
    <s v="Grasa Forro"/>
    <x v="0"/>
    <n v="23079"/>
    <n v="0"/>
    <n v="24000"/>
    <n v="23079"/>
    <n v="0"/>
    <n v="24000"/>
    <n v="3000"/>
    <m/>
  </r>
  <r>
    <x v="130"/>
    <x v="0"/>
    <x v="1"/>
    <x v="0"/>
    <s v="1020944"/>
    <x v="121"/>
    <s v="Pierna"/>
    <s v="Pierna Pulpa"/>
    <x v="0"/>
    <n v="-181725"/>
    <n v="838704"/>
    <n v="648000"/>
    <n v="-181725"/>
    <n v="838704"/>
    <n v="648000"/>
    <n v="508000"/>
    <m/>
  </r>
  <r>
    <x v="131"/>
    <x v="0"/>
    <x v="1"/>
    <x v="0"/>
    <s v="1020945"/>
    <x v="122"/>
    <s v="Pierna"/>
    <s v="Pierna Pulpa Fina"/>
    <x v="0"/>
    <n v="-12000"/>
    <n v="0"/>
    <n v="0"/>
    <n v="-12000"/>
    <n v="0"/>
    <n v="0"/>
    <m/>
    <m/>
  </r>
  <r>
    <x v="132"/>
    <x v="0"/>
    <x v="1"/>
    <x v="0"/>
    <s v="1020990"/>
    <x v="123"/>
    <s v="Pierna"/>
    <s v="Pierna Pulpa Fina"/>
    <x v="9"/>
    <n v="-2592"/>
    <n v="1413"/>
    <n v="9000"/>
    <n v="-2592"/>
    <n v="1413"/>
    <n v="8000"/>
    <n v="8000"/>
    <m/>
  </r>
  <r>
    <x v="133"/>
    <x v="0"/>
    <x v="1"/>
    <x v="0"/>
    <s v="1020991"/>
    <x v="124"/>
    <s v="Pierna"/>
    <s v="Pierna Pulpa Fina"/>
    <x v="9"/>
    <n v="136"/>
    <n v="0"/>
    <n v="10000"/>
    <n v="136"/>
    <n v="0"/>
    <n v="10000"/>
    <n v="10000"/>
    <m/>
  </r>
  <r>
    <x v="134"/>
    <x v="0"/>
    <x v="1"/>
    <x v="0"/>
    <s v="1021012"/>
    <x v="125"/>
    <s v="Plancha"/>
    <s v="Plancha s/Cuero"/>
    <x v="4"/>
    <n v="13221"/>
    <n v="34318"/>
    <n v="44000"/>
    <n v="13221"/>
    <n v="34318"/>
    <n v="44000"/>
    <n v="44000"/>
    <m/>
  </r>
  <r>
    <x v="135"/>
    <x v="0"/>
    <x v="1"/>
    <x v="0"/>
    <s v="1021023"/>
    <x v="126"/>
    <s v="Grasas"/>
    <s v="Grasa Gordura"/>
    <x v="0"/>
    <n v="-57373"/>
    <n v="201373"/>
    <n v="144000"/>
    <n v="-57373"/>
    <n v="201373"/>
    <n v="144000"/>
    <n v="120000"/>
    <m/>
  </r>
  <r>
    <x v="136"/>
    <x v="0"/>
    <x v="1"/>
    <x v="0"/>
    <s v="1021039"/>
    <x v="127"/>
    <s v="Cueros"/>
    <s v="Cuero Papada"/>
    <x v="0"/>
    <n v="25015"/>
    <n v="0"/>
    <n v="0"/>
    <n v="25015"/>
    <n v="0"/>
    <n v="24000"/>
    <m/>
    <m/>
  </r>
  <r>
    <x v="137"/>
    <x v="0"/>
    <x v="1"/>
    <x v="0"/>
    <s v="1021045"/>
    <x v="128"/>
    <s v="Pernil"/>
    <s v="Pernil Mano"/>
    <x v="4"/>
    <n v="-4971"/>
    <n v="85410"/>
    <n v="88000"/>
    <n v="-4971"/>
    <n v="41410"/>
    <n v="44000"/>
    <n v="44000"/>
    <m/>
  </r>
  <r>
    <x v="138"/>
    <x v="0"/>
    <x v="1"/>
    <x v="0"/>
    <s v="1021046"/>
    <x v="129"/>
    <s v="Pernil"/>
    <s v="Pernil Mano"/>
    <x v="4"/>
    <n v="-3474"/>
    <n v="31"/>
    <n v="0"/>
    <n v="-3474"/>
    <n v="44031"/>
    <n v="44000"/>
    <n v="44000"/>
    <m/>
  </r>
  <r>
    <x v="139"/>
    <x v="0"/>
    <x v="1"/>
    <x v="0"/>
    <s v="1021077"/>
    <x v="130"/>
    <s v="Grasas"/>
    <s v="Grasa Gordura"/>
    <x v="0"/>
    <n v="-7676"/>
    <n v="7676"/>
    <n v="0"/>
    <n v="-7676"/>
    <n v="7676"/>
    <n v="0"/>
    <m/>
    <m/>
  </r>
  <r>
    <x v="140"/>
    <x v="0"/>
    <x v="1"/>
    <x v="0"/>
    <s v="1021078"/>
    <x v="131"/>
    <s v="Recortes"/>
    <s v="Recortes No Magro"/>
    <x v="0"/>
    <n v="-42409"/>
    <n v="93074"/>
    <n v="48000"/>
    <n v="-42409"/>
    <n v="85074"/>
    <n v="48000"/>
    <n v="36000"/>
    <m/>
  </r>
  <r>
    <x v="141"/>
    <x v="0"/>
    <x v="1"/>
    <x v="0"/>
    <s v="1021082"/>
    <x v="132"/>
    <s v="Recortes"/>
    <s v="Recortes No Magro"/>
    <x v="0"/>
    <n v="-5179"/>
    <n v="177"/>
    <n v="0"/>
    <n v="-5179"/>
    <n v="177"/>
    <n v="0"/>
    <m/>
    <m/>
  </r>
  <r>
    <x v="142"/>
    <x v="0"/>
    <x v="1"/>
    <x v="0"/>
    <s v="1021085"/>
    <x v="133"/>
    <s v="Grasas"/>
    <s v="Grasa Gordura"/>
    <x v="0"/>
    <n v="16486"/>
    <n v="0"/>
    <n v="0"/>
    <n v="16486"/>
    <n v="0"/>
    <n v="0"/>
    <m/>
    <m/>
  </r>
  <r>
    <x v="143"/>
    <x v="0"/>
    <x v="1"/>
    <x v="0"/>
    <s v="1021092"/>
    <x v="134"/>
    <s v="Recortes"/>
    <s v="Recortes No Magro"/>
    <x v="0"/>
    <n v="13575"/>
    <n v="34425"/>
    <n v="48000"/>
    <n v="13575"/>
    <n v="10425"/>
    <n v="24000"/>
    <n v="31070"/>
    <m/>
  </r>
  <r>
    <x v="144"/>
    <x v="0"/>
    <x v="1"/>
    <x v="0"/>
    <s v="1021101"/>
    <x v="135"/>
    <s v="Subprod"/>
    <s v="Subprod Visceras"/>
    <x v="0"/>
    <n v="26701"/>
    <n v="0"/>
    <n v="12000"/>
    <n v="26701"/>
    <n v="0"/>
    <n v="24000"/>
    <n v="24000"/>
    <m/>
  </r>
  <r>
    <x v="145"/>
    <x v="0"/>
    <x v="1"/>
    <x v="0"/>
    <s v="1021105"/>
    <x v="136"/>
    <s v="Subprod"/>
    <s v="Subprod Visceras"/>
    <x v="0"/>
    <n v="7033"/>
    <n v="0"/>
    <n v="0"/>
    <n v="7033"/>
    <n v="0"/>
    <n v="24000"/>
    <n v="24000"/>
    <m/>
  </r>
  <r>
    <x v="146"/>
    <x v="0"/>
    <x v="1"/>
    <x v="0"/>
    <s v="1021106"/>
    <x v="137"/>
    <s v="Subprod"/>
    <s v="Subprod Visceras"/>
    <x v="0"/>
    <n v="-15583"/>
    <n v="126256"/>
    <n v="120000"/>
    <n v="-15583"/>
    <n v="126256"/>
    <n v="120000"/>
    <n v="120000"/>
    <m/>
  </r>
  <r>
    <x v="147"/>
    <x v="0"/>
    <x v="1"/>
    <x v="0"/>
    <s v="1021111"/>
    <x v="138"/>
    <s v="Grasas"/>
    <s v="Grasa Interior"/>
    <x v="0"/>
    <n v="1026"/>
    <n v="0"/>
    <n v="2000"/>
    <n v="1026"/>
    <n v="0"/>
    <n v="2000"/>
    <m/>
    <m/>
  </r>
  <r>
    <x v="148"/>
    <x v="0"/>
    <x v="1"/>
    <x v="0"/>
    <s v="1021115"/>
    <x v="139"/>
    <s v="Subprod"/>
    <s v="Subprod Visceras"/>
    <x v="2"/>
    <n v="-82362"/>
    <n v="100362"/>
    <n v="24000"/>
    <n v="-82362"/>
    <n v="100362"/>
    <n v="24000"/>
    <n v="24000"/>
    <m/>
  </r>
  <r>
    <x v="149"/>
    <x v="0"/>
    <x v="1"/>
    <x v="0"/>
    <s v="1021136"/>
    <x v="140"/>
    <s v="Subprod"/>
    <s v="Subprod Visceras"/>
    <x v="9"/>
    <n v="3352"/>
    <n v="4502"/>
    <n v="4000"/>
    <n v="3352"/>
    <n v="4502"/>
    <n v="4000"/>
    <n v="4000"/>
    <m/>
  </r>
  <r>
    <x v="150"/>
    <x v="0"/>
    <x v="1"/>
    <x v="0"/>
    <s v="1021149"/>
    <x v="141"/>
    <s v="Huesos"/>
    <s v="Huesos Cuarto Centra"/>
    <x v="4"/>
    <n v="18696"/>
    <n v="69304"/>
    <n v="44000"/>
    <n v="18696"/>
    <n v="69304"/>
    <n v="44000"/>
    <n v="44000"/>
    <m/>
  </r>
  <r>
    <x v="151"/>
    <x v="0"/>
    <x v="1"/>
    <x v="0"/>
    <s v="1021150"/>
    <x v="142"/>
    <s v="Huesos"/>
    <s v="Huesos Cuarto Centra"/>
    <x v="4"/>
    <n v="-6624"/>
    <n v="50624"/>
    <n v="44000"/>
    <n v="-6624"/>
    <n v="50624"/>
    <n v="44000"/>
    <n v="44000"/>
    <m/>
  </r>
  <r>
    <x v="152"/>
    <x v="0"/>
    <x v="1"/>
    <x v="0"/>
    <s v="1021151"/>
    <x v="143"/>
    <s v="Huesos"/>
    <s v="Huesos Cuarto Delant"/>
    <x v="4"/>
    <n v="-36028"/>
    <n v="66000"/>
    <n v="22000"/>
    <n v="-36028"/>
    <n v="66000"/>
    <n v="22000"/>
    <n v="44000"/>
    <m/>
  </r>
  <r>
    <x v="153"/>
    <x v="0"/>
    <x v="1"/>
    <x v="0"/>
    <s v="1021152"/>
    <x v="144"/>
    <s v="Huesos"/>
    <s v="Huesos Cuarto Delant"/>
    <x v="4"/>
    <n v="2068"/>
    <n v="40932"/>
    <n v="44000"/>
    <n v="2068"/>
    <n v="40932"/>
    <n v="44000"/>
    <n v="22000"/>
    <m/>
  </r>
  <r>
    <x v="154"/>
    <x v="0"/>
    <x v="1"/>
    <x v="0"/>
    <s v="1021156"/>
    <x v="145"/>
    <s v="Huesos"/>
    <s v="Huesos Cuarto Centra"/>
    <x v="4"/>
    <n v="9165"/>
    <n v="38835"/>
    <n v="48000"/>
    <n v="9165"/>
    <n v="38835"/>
    <n v="48000"/>
    <n v="48000"/>
    <m/>
  </r>
  <r>
    <x v="155"/>
    <x v="0"/>
    <x v="1"/>
    <x v="0"/>
    <s v="1021187"/>
    <x v="146"/>
    <s v="Cueros"/>
    <s v="Cuero Back"/>
    <x v="0"/>
    <n v="13039"/>
    <n v="34961"/>
    <n v="48000"/>
    <n v="13039"/>
    <n v="34961"/>
    <n v="48000"/>
    <n v="12000"/>
    <m/>
  </r>
  <r>
    <x v="156"/>
    <x v="0"/>
    <x v="1"/>
    <x v="0"/>
    <s v="1021204"/>
    <x v="89"/>
    <s v="Grasas"/>
    <s v="Grasa Lomo Tocino"/>
    <x v="4"/>
    <n v="20041"/>
    <n v="0"/>
    <n v="0"/>
    <n v="20041"/>
    <n v="0"/>
    <n v="24000"/>
    <m/>
    <m/>
  </r>
  <r>
    <x v="157"/>
    <x v="0"/>
    <x v="1"/>
    <x v="0"/>
    <s v="1021279"/>
    <x v="147"/>
    <s v="Huesos"/>
    <s v="Huesos Cuarto Centra"/>
    <x v="0"/>
    <n v="1161"/>
    <n v="0"/>
    <n v="0"/>
    <n v="1161"/>
    <n v="0"/>
    <n v="0"/>
    <m/>
    <m/>
  </r>
  <r>
    <x v="158"/>
    <x v="0"/>
    <x v="1"/>
    <x v="0"/>
    <s v="1021287"/>
    <x v="148"/>
    <s v="Grasas"/>
    <s v="Grasa Lomo Tocino"/>
    <x v="0"/>
    <m/>
    <m/>
    <m/>
    <m/>
    <m/>
    <m/>
    <n v="5000"/>
    <m/>
  </r>
  <r>
    <x v="159"/>
    <x v="0"/>
    <x v="1"/>
    <x v="0"/>
    <s v="1021385"/>
    <x v="149"/>
    <s v="Cueros"/>
    <s v="Cuero Mixto"/>
    <x v="0"/>
    <n v="2451"/>
    <n v="141549"/>
    <n v="144000"/>
    <n v="2451"/>
    <n v="141549"/>
    <n v="144000"/>
    <n v="84000"/>
    <m/>
  </r>
  <r>
    <x v="159"/>
    <x v="0"/>
    <x v="1"/>
    <x v="0"/>
    <s v="1021385"/>
    <x v="149"/>
    <s v="Cueros"/>
    <s v="Cuero Mixto"/>
    <x v="3"/>
    <n v="2451"/>
    <n v="237549"/>
    <n v="240000"/>
    <n v="2451"/>
    <n v="237549"/>
    <n v="240000"/>
    <m/>
    <m/>
  </r>
  <r>
    <x v="160"/>
    <x v="0"/>
    <x v="1"/>
    <x v="0"/>
    <s v="1021435"/>
    <x v="150"/>
    <s v="Grasas"/>
    <s v="Grasa Gordura"/>
    <x v="0"/>
    <m/>
    <m/>
    <m/>
    <m/>
    <m/>
    <m/>
    <n v="24000"/>
    <m/>
  </r>
  <r>
    <x v="161"/>
    <x v="0"/>
    <x v="1"/>
    <x v="0"/>
    <s v="1021470"/>
    <x v="151"/>
    <s v="Pernil"/>
    <s v="Pernil Mano"/>
    <x v="4"/>
    <n v="1364"/>
    <n v="0"/>
    <n v="0"/>
    <n v="1364"/>
    <n v="0"/>
    <n v="0"/>
    <m/>
    <m/>
  </r>
  <r>
    <x v="162"/>
    <x v="0"/>
    <x v="1"/>
    <x v="0"/>
    <s v="1021533"/>
    <x v="152"/>
    <s v="Panceta"/>
    <s v="Panceta s/Cuero"/>
    <x v="9"/>
    <n v="142"/>
    <n v="0"/>
    <n v="15000"/>
    <n v="142"/>
    <n v="14868"/>
    <n v="15000"/>
    <n v="15000"/>
    <m/>
  </r>
  <r>
    <x v="163"/>
    <x v="0"/>
    <x v="1"/>
    <x v="0"/>
    <s v="1021550"/>
    <x v="153"/>
    <s v="Recortes"/>
    <s v="Recortes No Magro"/>
    <x v="0"/>
    <m/>
    <m/>
    <m/>
    <m/>
    <m/>
    <m/>
    <n v="5780"/>
    <m/>
  </r>
  <r>
    <x v="164"/>
    <x v="0"/>
    <x v="1"/>
    <x v="0"/>
    <s v="1021603"/>
    <x v="154"/>
    <s v="Lomo"/>
    <s v="Lomo MM Loin"/>
    <x v="9"/>
    <n v="437"/>
    <n v="5313"/>
    <n v="5000"/>
    <n v="437"/>
    <n v="5313"/>
    <n v="5000"/>
    <n v="5000"/>
    <m/>
  </r>
  <r>
    <x v="165"/>
    <x v="0"/>
    <x v="1"/>
    <x v="0"/>
    <s v="1021609"/>
    <x v="155"/>
    <s v="Filete"/>
    <s v="Filete c/Cabeza"/>
    <x v="9"/>
    <n v="939"/>
    <n v="8261"/>
    <n v="8000"/>
    <n v="939"/>
    <n v="8261"/>
    <n v="8000"/>
    <n v="8000"/>
    <m/>
  </r>
  <r>
    <x v="166"/>
    <x v="0"/>
    <x v="1"/>
    <x v="0"/>
    <s v="1021622"/>
    <x v="156"/>
    <s v="Chuleta"/>
    <s v="Chuleta Huesos"/>
    <x v="0"/>
    <n v="-2469"/>
    <n v="14469"/>
    <n v="12000"/>
    <n v="-2469"/>
    <n v="14469"/>
    <n v="12000"/>
    <n v="6900"/>
    <m/>
  </r>
  <r>
    <x v="167"/>
    <x v="0"/>
    <x v="1"/>
    <x v="0"/>
    <s v="1021623"/>
    <x v="157"/>
    <s v="Chuleta"/>
    <s v="Chuleta Huesos"/>
    <x v="0"/>
    <n v="637"/>
    <n v="0"/>
    <n v="0"/>
    <n v="637"/>
    <n v="0"/>
    <n v="0"/>
    <n v="530"/>
    <m/>
  </r>
  <r>
    <x v="168"/>
    <x v="0"/>
    <x v="1"/>
    <x v="0"/>
    <s v="1021639"/>
    <x v="158"/>
    <s v="Filete"/>
    <s v="Filete c/Cabeza"/>
    <x v="0"/>
    <n v="-13465"/>
    <n v="41935"/>
    <n v="24000"/>
    <n v="-13465"/>
    <n v="41935"/>
    <n v="48000"/>
    <n v="46751"/>
    <m/>
  </r>
  <r>
    <x v="169"/>
    <x v="0"/>
    <x v="1"/>
    <x v="0"/>
    <s v="1021649"/>
    <x v="159"/>
    <s v="Panceta"/>
    <s v="Panceta s/Cuero"/>
    <x v="4"/>
    <n v="0"/>
    <n v="66000"/>
    <n v="66000"/>
    <m/>
    <m/>
    <m/>
    <m/>
    <m/>
  </r>
  <r>
    <x v="170"/>
    <x v="0"/>
    <x v="1"/>
    <x v="0"/>
    <s v="1021664"/>
    <x v="160"/>
    <s v="Cost-Pec"/>
    <s v="Cost-Pec Entero"/>
    <x v="4"/>
    <n v="-3105"/>
    <n v="77003"/>
    <n v="44000"/>
    <n v="-3105"/>
    <n v="77003"/>
    <n v="44000"/>
    <n v="44000"/>
    <m/>
  </r>
  <r>
    <x v="171"/>
    <x v="0"/>
    <x v="1"/>
    <x v="0"/>
    <s v="1021665"/>
    <x v="161"/>
    <s v="Cost-Pec"/>
    <s v="Cost-Pec Entero"/>
    <x v="4"/>
    <n v="-1113"/>
    <n v="29958"/>
    <n v="44000"/>
    <n v="-1113"/>
    <n v="29958"/>
    <n v="44000"/>
    <n v="44000"/>
    <m/>
  </r>
  <r>
    <x v="172"/>
    <x v="0"/>
    <x v="1"/>
    <x v="0"/>
    <s v="1021731"/>
    <x v="162"/>
    <s v="Pernil"/>
    <s v="Pernil Mano"/>
    <x v="2"/>
    <n v="-138528"/>
    <n v="298909"/>
    <n v="168000"/>
    <n v="-138528"/>
    <n v="298909"/>
    <n v="168000"/>
    <n v="120000"/>
    <m/>
  </r>
  <r>
    <x v="173"/>
    <x v="0"/>
    <x v="1"/>
    <x v="0"/>
    <s v="1021735"/>
    <x v="163"/>
    <s v="Subprod"/>
    <s v="Subprod Patas-Manos"/>
    <x v="2"/>
    <n v="15328"/>
    <n v="89074"/>
    <n v="120000"/>
    <n v="15328"/>
    <n v="89074"/>
    <n v="120000"/>
    <n v="120000"/>
    <m/>
  </r>
  <r>
    <x v="174"/>
    <x v="0"/>
    <x v="1"/>
    <x v="0"/>
    <s v="1021738"/>
    <x v="164"/>
    <s v="Subprod"/>
    <s v="Subprod Patas-Manos"/>
    <x v="2"/>
    <m/>
    <m/>
    <m/>
    <m/>
    <m/>
    <m/>
    <n v="48000"/>
    <m/>
  </r>
  <r>
    <x v="175"/>
    <x v="0"/>
    <x v="1"/>
    <x v="0"/>
    <s v="1021740"/>
    <x v="137"/>
    <s v="Subprod"/>
    <s v="Subprod Visceras"/>
    <x v="2"/>
    <n v="0"/>
    <n v="110"/>
    <n v="0"/>
    <n v="0"/>
    <n v="110"/>
    <n v="0"/>
    <m/>
    <m/>
  </r>
  <r>
    <x v="176"/>
    <x v="0"/>
    <x v="1"/>
    <x v="0"/>
    <s v="1021864"/>
    <x v="165"/>
    <s v="Cueros"/>
    <s v="Cuero Papada"/>
    <x v="3"/>
    <n v="-124033"/>
    <n v="97694"/>
    <n v="0"/>
    <n v="-124033"/>
    <n v="97694"/>
    <n v="96000"/>
    <n v="96000"/>
    <m/>
  </r>
  <r>
    <x v="177"/>
    <x v="0"/>
    <x v="1"/>
    <x v="0"/>
    <s v="1021905"/>
    <x v="166"/>
    <s v="Recortes"/>
    <s v="Recortes No Magro"/>
    <x v="2"/>
    <n v="11649"/>
    <n v="0"/>
    <n v="0"/>
    <n v="11649"/>
    <n v="0"/>
    <n v="0"/>
    <m/>
    <m/>
  </r>
  <r>
    <x v="178"/>
    <x v="0"/>
    <x v="1"/>
    <x v="0"/>
    <s v="1021976"/>
    <x v="167"/>
    <s v="Paleta"/>
    <s v="Paleta Pulpa"/>
    <x v="0"/>
    <n v="-6090"/>
    <n v="192000"/>
    <n v="192000"/>
    <n v="-6090"/>
    <n v="216000"/>
    <n v="216000"/>
    <n v="240000"/>
    <m/>
  </r>
  <r>
    <x v="179"/>
    <x v="0"/>
    <x v="1"/>
    <x v="0"/>
    <s v="1021980"/>
    <x v="168"/>
    <s v="Chuleta"/>
    <s v="Chuleta Huesos"/>
    <x v="0"/>
    <n v="0"/>
    <n v="4714"/>
    <n v="0"/>
    <n v="0"/>
    <n v="4714"/>
    <n v="0"/>
    <m/>
    <m/>
  </r>
  <r>
    <x v="180"/>
    <x v="0"/>
    <x v="1"/>
    <x v="0"/>
    <s v="1021992"/>
    <x v="89"/>
    <s v="Grasas"/>
    <s v="Grasa Lomo Tocino"/>
    <x v="2"/>
    <m/>
    <m/>
    <m/>
    <m/>
    <m/>
    <m/>
    <n v="120000"/>
    <m/>
  </r>
  <r>
    <x v="181"/>
    <x v="0"/>
    <x v="1"/>
    <x v="0"/>
    <s v="1022073"/>
    <x v="169"/>
    <s v="Grasas"/>
    <s v="Grasa Interior"/>
    <x v="2"/>
    <m/>
    <m/>
    <m/>
    <m/>
    <m/>
    <m/>
    <n v="24000"/>
    <m/>
  </r>
  <r>
    <x v="182"/>
    <x v="0"/>
    <x v="1"/>
    <x v="0"/>
    <s v="1022096"/>
    <x v="170"/>
    <s v="Huesos"/>
    <s v="Huesos Cuarto Delant"/>
    <x v="2"/>
    <n v="17498"/>
    <n v="195197"/>
    <n v="212695"/>
    <n v="17498"/>
    <n v="291197"/>
    <n v="312000"/>
    <n v="192000"/>
    <m/>
  </r>
  <r>
    <x v="183"/>
    <x v="0"/>
    <x v="1"/>
    <x v="0"/>
    <s v="1022102"/>
    <x v="171"/>
    <s v="Cost-Pec"/>
    <s v="Cost-Pec Entero"/>
    <x v="0"/>
    <n v="3441"/>
    <n v="0"/>
    <n v="0"/>
    <n v="3441"/>
    <n v="0"/>
    <n v="0"/>
    <m/>
    <m/>
  </r>
  <r>
    <x v="184"/>
    <x v="0"/>
    <x v="1"/>
    <x v="0"/>
    <s v="1022125"/>
    <x v="172"/>
    <s v="Pernil"/>
    <s v="Pernil Mano"/>
    <x v="2"/>
    <m/>
    <m/>
    <m/>
    <m/>
    <m/>
    <m/>
    <n v="72000"/>
    <m/>
  </r>
  <r>
    <x v="185"/>
    <x v="0"/>
    <x v="1"/>
    <x v="0"/>
    <s v="1022149"/>
    <x v="173"/>
    <s v="Plancha"/>
    <s v="Plancha s/Cuero"/>
    <x v="0"/>
    <n v="14060"/>
    <n v="0"/>
    <n v="14000"/>
    <n v="14060"/>
    <n v="0"/>
    <n v="14000"/>
    <n v="12000"/>
    <m/>
  </r>
  <r>
    <x v="186"/>
    <x v="0"/>
    <x v="1"/>
    <x v="0"/>
    <s v="1022150"/>
    <x v="130"/>
    <s v="Grasas"/>
    <s v="Grasa Gordura"/>
    <x v="0"/>
    <n v="-9015"/>
    <n v="129015"/>
    <n v="120000"/>
    <n v="-9015"/>
    <n v="81015"/>
    <n v="72000"/>
    <n v="54000"/>
    <m/>
  </r>
  <r>
    <x v="187"/>
    <x v="0"/>
    <x v="1"/>
    <x v="0"/>
    <s v="1022183"/>
    <x v="174"/>
    <s v="Pernil"/>
    <s v="Pernil Pierna"/>
    <x v="2"/>
    <n v="-117161"/>
    <n v="226218"/>
    <n v="120000"/>
    <n v="-117161"/>
    <n v="226218"/>
    <n v="240000"/>
    <n v="288000"/>
    <m/>
  </r>
  <r>
    <x v="188"/>
    <x v="0"/>
    <x v="1"/>
    <x v="0"/>
    <s v="1022186"/>
    <x v="175"/>
    <s v="Huesos"/>
    <s v="Huesos Cuarto Centra"/>
    <x v="2"/>
    <n v="8312"/>
    <n v="92161"/>
    <n v="96000"/>
    <n v="8312"/>
    <n v="92161"/>
    <n v="96000"/>
    <n v="48000"/>
    <m/>
  </r>
  <r>
    <x v="189"/>
    <x v="0"/>
    <x v="1"/>
    <x v="0"/>
    <s v="1022196"/>
    <x v="176"/>
    <s v="Cueros"/>
    <s v="Cuero Forro"/>
    <x v="0"/>
    <n v="38167"/>
    <n v="0"/>
    <n v="24000"/>
    <n v="38167"/>
    <n v="9833"/>
    <n v="48000"/>
    <n v="48000"/>
    <m/>
  </r>
  <r>
    <x v="190"/>
    <x v="0"/>
    <x v="1"/>
    <x v="0"/>
    <s v="1022197"/>
    <x v="177"/>
    <s v="Cueros"/>
    <s v="Cuero Forro"/>
    <x v="0"/>
    <n v="14146"/>
    <n v="0"/>
    <n v="0"/>
    <n v="14146"/>
    <n v="9854"/>
    <n v="24000"/>
    <m/>
    <m/>
  </r>
  <r>
    <x v="191"/>
    <x v="0"/>
    <x v="1"/>
    <x v="0"/>
    <s v="1022217"/>
    <x v="178"/>
    <s v="Grasas"/>
    <s v="Grasa Lomo Tocino"/>
    <x v="3"/>
    <n v="-112766"/>
    <n v="280720"/>
    <n v="168000"/>
    <n v="-112766"/>
    <n v="354726"/>
    <n v="240000"/>
    <n v="215970"/>
    <m/>
  </r>
  <r>
    <x v="192"/>
    <x v="0"/>
    <x v="1"/>
    <x v="0"/>
    <s v="1022218"/>
    <x v="120"/>
    <s v="Grasas"/>
    <s v="Grasa Forro"/>
    <x v="0"/>
    <m/>
    <m/>
    <m/>
    <m/>
    <m/>
    <m/>
    <n v="24000"/>
    <m/>
  </r>
  <r>
    <x v="192"/>
    <x v="0"/>
    <x v="1"/>
    <x v="0"/>
    <s v="1022218"/>
    <x v="120"/>
    <s v="Grasas"/>
    <s v="Grasa Forro"/>
    <x v="3"/>
    <n v="-74649"/>
    <n v="102671"/>
    <n v="48000"/>
    <n v="-74649"/>
    <n v="102671"/>
    <n v="120000"/>
    <n v="96000"/>
    <m/>
  </r>
  <r>
    <x v="193"/>
    <x v="0"/>
    <x v="1"/>
    <x v="0"/>
    <s v="1022273"/>
    <x v="179"/>
    <s v="Grasas"/>
    <s v="Grasa Forro"/>
    <x v="0"/>
    <m/>
    <m/>
    <m/>
    <m/>
    <m/>
    <m/>
    <n v="12000"/>
    <m/>
  </r>
  <r>
    <x v="193"/>
    <x v="0"/>
    <x v="1"/>
    <x v="0"/>
    <s v="1022273"/>
    <x v="179"/>
    <s v="Grasas"/>
    <s v="Grasa Forro"/>
    <x v="3"/>
    <n v="-87357"/>
    <n v="139736"/>
    <n v="72000"/>
    <n v="-87357"/>
    <n v="139736"/>
    <n v="168000"/>
    <n v="168000"/>
    <m/>
  </r>
  <r>
    <x v="194"/>
    <x v="0"/>
    <x v="1"/>
    <x v="0"/>
    <s v="1022282"/>
    <x v="180"/>
    <s v="Prolijado"/>
    <s v="Prolijado Malaya"/>
    <x v="9"/>
    <n v="4005"/>
    <n v="0"/>
    <n v="0"/>
    <n v="4005"/>
    <n v="0"/>
    <n v="0"/>
    <m/>
    <m/>
  </r>
  <r>
    <x v="195"/>
    <x v="0"/>
    <x v="1"/>
    <x v="0"/>
    <s v="1022283"/>
    <x v="181"/>
    <s v="Prolijado"/>
    <s v="Prolijado Malaya"/>
    <x v="4"/>
    <n v="1042"/>
    <n v="3909"/>
    <n v="5000"/>
    <n v="1042"/>
    <n v="3909"/>
    <n v="5000"/>
    <n v="5000"/>
    <m/>
  </r>
  <r>
    <x v="196"/>
    <x v="0"/>
    <x v="1"/>
    <x v="0"/>
    <s v="1022291"/>
    <x v="182"/>
    <s v="Pernil"/>
    <s v="Pernil Mano"/>
    <x v="2"/>
    <n v="1852"/>
    <n v="51043"/>
    <n v="48000"/>
    <n v="1852"/>
    <n v="51043"/>
    <n v="72000"/>
    <n v="24000"/>
    <m/>
  </r>
  <r>
    <x v="197"/>
    <x v="0"/>
    <x v="1"/>
    <x v="0"/>
    <s v="1022313"/>
    <x v="183"/>
    <s v="Lomo"/>
    <s v="Lomo CC Loin"/>
    <x v="9"/>
    <n v="-4481"/>
    <n v="15981"/>
    <n v="3000"/>
    <n v="-4481"/>
    <n v="15981"/>
    <n v="3000"/>
    <n v="3000"/>
    <m/>
  </r>
  <r>
    <x v="198"/>
    <x v="0"/>
    <x v="1"/>
    <x v="0"/>
    <s v="1022326"/>
    <x v="184"/>
    <s v="Lomo"/>
    <s v="Lomo CC Loin"/>
    <x v="9"/>
    <n v="164"/>
    <n v="40086"/>
    <n v="35000"/>
    <n v="164"/>
    <n v="40086"/>
    <n v="35000"/>
    <n v="35000"/>
    <m/>
  </r>
  <r>
    <x v="199"/>
    <x v="0"/>
    <x v="1"/>
    <x v="0"/>
    <s v="1022370"/>
    <x v="185"/>
    <s v="Lomo"/>
    <s v="Lomo MM Loin"/>
    <x v="9"/>
    <n v="-1599"/>
    <n v="18849"/>
    <n v="15000"/>
    <n v="-1599"/>
    <n v="18849"/>
    <n v="15000"/>
    <n v="15000"/>
    <m/>
  </r>
  <r>
    <x v="200"/>
    <x v="0"/>
    <x v="1"/>
    <x v="0"/>
    <s v="1022371"/>
    <x v="186"/>
    <s v="Panceta"/>
    <s v="Panceta s/Cuero"/>
    <x v="9"/>
    <n v="-7888"/>
    <n v="7888"/>
    <n v="20000"/>
    <n v="-7888"/>
    <n v="7888"/>
    <n v="20000"/>
    <n v="20000"/>
    <m/>
  </r>
  <r>
    <x v="201"/>
    <x v="0"/>
    <x v="1"/>
    <x v="0"/>
    <s v="1022373"/>
    <x v="187"/>
    <s v="Recortes"/>
    <s v="Recortes No Magro"/>
    <x v="2"/>
    <n v="51248"/>
    <n v="0"/>
    <n v="0"/>
    <n v="51248"/>
    <n v="35248"/>
    <n v="96000"/>
    <n v="48000"/>
    <m/>
  </r>
  <r>
    <x v="202"/>
    <x v="0"/>
    <x v="1"/>
    <x v="0"/>
    <s v="1022378"/>
    <x v="188"/>
    <s v="Huesos"/>
    <s v="Huesos Cuarto Centra"/>
    <x v="2"/>
    <n v="8811"/>
    <n v="63801"/>
    <n v="72000"/>
    <n v="8811"/>
    <n v="63801"/>
    <n v="72000"/>
    <n v="48000"/>
    <m/>
  </r>
  <r>
    <x v="203"/>
    <x v="0"/>
    <x v="1"/>
    <x v="0"/>
    <s v="1022381"/>
    <x v="189"/>
    <s v="Grasas"/>
    <s v="Grasa Gordura"/>
    <x v="2"/>
    <n v="55077"/>
    <n v="0"/>
    <n v="48000"/>
    <n v="55077"/>
    <n v="0"/>
    <n v="72000"/>
    <n v="24000"/>
    <m/>
  </r>
  <r>
    <x v="204"/>
    <x v="0"/>
    <x v="1"/>
    <x v="0"/>
    <s v="1022384"/>
    <x v="190"/>
    <s v="Chuleta"/>
    <s v="Chuleta Huesos"/>
    <x v="0"/>
    <n v="5"/>
    <n v="0"/>
    <n v="0"/>
    <n v="5"/>
    <n v="0"/>
    <n v="0"/>
    <n v="619"/>
    <m/>
  </r>
  <r>
    <x v="205"/>
    <x v="0"/>
    <x v="1"/>
    <x v="0"/>
    <s v="1022389"/>
    <x v="191"/>
    <s v="Cueros"/>
    <s v="Cuero Panceta"/>
    <x v="2"/>
    <n v="-31103"/>
    <n v="31103"/>
    <n v="0"/>
    <n v="-31103"/>
    <n v="31103"/>
    <n v="0"/>
    <m/>
    <m/>
  </r>
  <r>
    <x v="206"/>
    <x v="0"/>
    <x v="1"/>
    <x v="0"/>
    <s v="1022406"/>
    <x v="192"/>
    <s v="Subprod"/>
    <s v="Subprod Patas-Manos"/>
    <x v="0"/>
    <n v="1932"/>
    <n v="0"/>
    <n v="0"/>
    <n v="1932"/>
    <n v="0"/>
    <n v="0"/>
    <m/>
    <m/>
  </r>
  <r>
    <x v="207"/>
    <x v="0"/>
    <x v="1"/>
    <x v="0"/>
    <s v="1022409"/>
    <x v="193"/>
    <s v="Subprod"/>
    <s v="Subprod Tripa"/>
    <x v="0"/>
    <n v="4220"/>
    <n v="9280"/>
    <n v="13500"/>
    <n v="4220"/>
    <n v="9280"/>
    <n v="13500"/>
    <n v="23940"/>
    <m/>
  </r>
  <r>
    <x v="208"/>
    <x v="0"/>
    <x v="1"/>
    <x v="0"/>
    <s v="1022414"/>
    <x v="194"/>
    <s v="Chuleta"/>
    <s v="Chuleta Cazuela"/>
    <x v="2"/>
    <n v="-47537"/>
    <n v="107014"/>
    <n v="72000"/>
    <n v="-47537"/>
    <n v="155014"/>
    <n v="120000"/>
    <n v="120000"/>
    <m/>
  </r>
  <r>
    <x v="209"/>
    <x v="0"/>
    <x v="1"/>
    <x v="0"/>
    <s v="1022417"/>
    <x v="195"/>
    <s v="Cueros"/>
    <s v="Cuero Mixto"/>
    <x v="2"/>
    <n v="0"/>
    <n v="31985"/>
    <n v="48000"/>
    <n v="0"/>
    <n v="51985"/>
    <n v="48000"/>
    <m/>
    <m/>
  </r>
  <r>
    <x v="210"/>
    <x v="0"/>
    <x v="1"/>
    <x v="0"/>
    <s v="1022418"/>
    <x v="193"/>
    <s v="Subprod"/>
    <s v="Subprod Tripa"/>
    <x v="2"/>
    <n v="-4016"/>
    <n v="4016"/>
    <n v="0"/>
    <n v="-4016"/>
    <n v="4016"/>
    <n v="0"/>
    <m/>
    <m/>
  </r>
  <r>
    <x v="211"/>
    <x v="0"/>
    <x v="1"/>
    <x v="0"/>
    <s v="1022472"/>
    <x v="196"/>
    <s v="Lomo"/>
    <s v="Lomo Centro"/>
    <x v="9"/>
    <n v="1759"/>
    <n v="3991"/>
    <n v="5000"/>
    <n v="1759"/>
    <n v="3991"/>
    <n v="5000"/>
    <n v="5000"/>
    <m/>
  </r>
  <r>
    <x v="212"/>
    <x v="0"/>
    <x v="1"/>
    <x v="0"/>
    <s v="1022499"/>
    <x v="197"/>
    <s v="Lomo"/>
    <s v="Lomo Vetado"/>
    <x v="9"/>
    <n v="-8270"/>
    <n v="19770"/>
    <n v="10000"/>
    <n v="-8270"/>
    <n v="19770"/>
    <n v="10000"/>
    <n v="10000"/>
    <m/>
  </r>
  <r>
    <x v="213"/>
    <x v="0"/>
    <x v="1"/>
    <x v="0"/>
    <s v="1022541"/>
    <x v="198"/>
    <s v="Grasas"/>
    <s v="Grasa Gordura"/>
    <x v="2"/>
    <n v="48778"/>
    <n v="0"/>
    <n v="48000"/>
    <n v="48778"/>
    <n v="48000"/>
    <n v="96000"/>
    <n v="72000"/>
    <m/>
  </r>
  <r>
    <x v="214"/>
    <x v="0"/>
    <x v="1"/>
    <x v="0"/>
    <s v="1022569"/>
    <x v="199"/>
    <s v="Chuleta"/>
    <s v="Chuleta Huesos"/>
    <x v="0"/>
    <n v="-4060"/>
    <n v="0"/>
    <n v="0"/>
    <n v="-4060"/>
    <n v="4060"/>
    <n v="0"/>
    <m/>
    <m/>
  </r>
  <r>
    <x v="215"/>
    <x v="0"/>
    <x v="1"/>
    <x v="0"/>
    <s v="1022587"/>
    <x v="200"/>
    <s v="Lomo"/>
    <s v="Lomo CC Loin"/>
    <x v="9"/>
    <n v="497"/>
    <n v="6403"/>
    <n v="6000"/>
    <n v="497"/>
    <n v="6403"/>
    <n v="6000"/>
    <n v="6000"/>
    <m/>
  </r>
  <r>
    <x v="216"/>
    <x v="0"/>
    <x v="1"/>
    <x v="0"/>
    <s v="1022600"/>
    <x v="201"/>
    <s v="Lomo"/>
    <s v="Lomo Vetado"/>
    <x v="9"/>
    <n v="-5085"/>
    <n v="20035"/>
    <n v="13000"/>
    <n v="-5085"/>
    <n v="20035"/>
    <n v="13000"/>
    <n v="13000"/>
    <m/>
  </r>
  <r>
    <x v="217"/>
    <x v="0"/>
    <x v="1"/>
    <x v="0"/>
    <s v="1022605"/>
    <x v="202"/>
    <s v="Subprod"/>
    <s v="Subprod Tripa"/>
    <x v="4"/>
    <n v="0"/>
    <n v="190"/>
    <n v="0"/>
    <n v="0"/>
    <n v="190"/>
    <n v="0"/>
    <m/>
    <m/>
  </r>
  <r>
    <x v="218"/>
    <x v="0"/>
    <x v="1"/>
    <x v="0"/>
    <s v="1022607"/>
    <x v="203"/>
    <s v="Prolijado"/>
    <s v="Prolijado Plateada"/>
    <x v="4"/>
    <n v="20635"/>
    <n v="23365"/>
    <n v="44000"/>
    <n v="20635"/>
    <n v="23365"/>
    <n v="44000"/>
    <n v="66000"/>
    <m/>
  </r>
  <r>
    <x v="219"/>
    <x v="0"/>
    <x v="1"/>
    <x v="0"/>
    <s v="1022637"/>
    <x v="204"/>
    <s v="Huesos"/>
    <s v="Huesos Cuarto Delant"/>
    <x v="2"/>
    <n v="-67075"/>
    <n v="94469"/>
    <n v="24000"/>
    <n v="-67075"/>
    <n v="94469"/>
    <n v="24000"/>
    <m/>
    <m/>
  </r>
  <r>
    <x v="220"/>
    <x v="0"/>
    <x v="1"/>
    <x v="0"/>
    <s v="1022654"/>
    <x v="205"/>
    <s v="Recortes"/>
    <s v="Recortes No Magro"/>
    <x v="0"/>
    <m/>
    <m/>
    <m/>
    <m/>
    <m/>
    <m/>
    <n v="3360"/>
    <m/>
  </r>
  <r>
    <x v="221"/>
    <x v="0"/>
    <x v="1"/>
    <x v="0"/>
    <s v="1022664"/>
    <x v="206"/>
    <s v="Lomo"/>
    <s v="Lomo CC Loin"/>
    <x v="9"/>
    <n v="2498"/>
    <n v="20502"/>
    <n v="20000"/>
    <n v="2498"/>
    <n v="20502"/>
    <n v="20000"/>
    <n v="20000"/>
    <m/>
  </r>
  <r>
    <x v="222"/>
    <x v="0"/>
    <x v="1"/>
    <x v="0"/>
    <s v="1022705"/>
    <x v="169"/>
    <s v="Grasas"/>
    <s v="Grasa Interior"/>
    <x v="0"/>
    <m/>
    <m/>
    <m/>
    <n v="0"/>
    <n v="0"/>
    <n v="24000"/>
    <m/>
    <m/>
  </r>
  <r>
    <x v="223"/>
    <x v="0"/>
    <x v="1"/>
    <x v="0"/>
    <s v="1022709"/>
    <x v="207"/>
    <s v="Pierna"/>
    <s v="Pierna Pulpa"/>
    <x v="0"/>
    <n v="-433"/>
    <n v="72000"/>
    <n v="72000"/>
    <n v="-433"/>
    <n v="72000"/>
    <n v="72000"/>
    <n v="65000"/>
    <m/>
  </r>
  <r>
    <x v="224"/>
    <x v="0"/>
    <x v="1"/>
    <x v="0"/>
    <s v="1022748"/>
    <x v="208"/>
    <s v="Subprod"/>
    <s v="Subprod Patas-Manos"/>
    <x v="2"/>
    <m/>
    <m/>
    <m/>
    <m/>
    <m/>
    <m/>
    <n v="72000"/>
    <m/>
  </r>
  <r>
    <x v="225"/>
    <x v="0"/>
    <x v="1"/>
    <x v="0"/>
    <s v="1022780"/>
    <x v="209"/>
    <s v="Subprod"/>
    <s v="Subprod Tripa"/>
    <x v="0"/>
    <m/>
    <m/>
    <m/>
    <m/>
    <m/>
    <m/>
    <n v="627.29999999999995"/>
    <m/>
  </r>
  <r>
    <x v="226"/>
    <x v="0"/>
    <x v="1"/>
    <x v="0"/>
    <s v="1022781"/>
    <x v="210"/>
    <s v="Subprod"/>
    <s v="Subprod Tripa"/>
    <x v="0"/>
    <n v="-6630"/>
    <n v="8994"/>
    <n v="2364"/>
    <n v="-6630"/>
    <n v="8994"/>
    <n v="2364"/>
    <n v="13494.6"/>
    <m/>
  </r>
  <r>
    <x v="227"/>
    <x v="0"/>
    <x v="1"/>
    <x v="0"/>
    <s v="1022782"/>
    <x v="211"/>
    <s v="Subprod"/>
    <s v="Subprod Tripa"/>
    <x v="0"/>
    <m/>
    <m/>
    <m/>
    <n v="0"/>
    <n v="9144"/>
    <n v="9144"/>
    <n v="9144"/>
    <m/>
  </r>
  <r>
    <x v="227"/>
    <x v="0"/>
    <x v="1"/>
    <x v="0"/>
    <s v="1022782"/>
    <x v="211"/>
    <s v="Subprod"/>
    <s v="Subprod Tripa"/>
    <x v="3"/>
    <n v="-3600"/>
    <n v="0"/>
    <n v="0"/>
    <n v="-3600"/>
    <n v="0"/>
    <n v="0"/>
    <m/>
    <m/>
  </r>
  <r>
    <x v="228"/>
    <x v="0"/>
    <x v="1"/>
    <x v="0"/>
    <s v="1022783"/>
    <x v="212"/>
    <s v="Subprod"/>
    <s v="Subprod Tripa"/>
    <x v="0"/>
    <n v="-15600"/>
    <n v="15600"/>
    <n v="0"/>
    <n v="-15600"/>
    <n v="15600"/>
    <n v="0"/>
    <m/>
    <m/>
  </r>
  <r>
    <x v="229"/>
    <x v="0"/>
    <x v="1"/>
    <x v="0"/>
    <s v="1022847"/>
    <x v="213"/>
    <s v="Panceta"/>
    <s v="Panceta s/Cuero"/>
    <x v="0"/>
    <n v="-36123"/>
    <n v="38038"/>
    <n v="0"/>
    <n v="-36123"/>
    <n v="38038"/>
    <n v="0"/>
    <m/>
    <m/>
  </r>
  <r>
    <x v="230"/>
    <x v="0"/>
    <x v="1"/>
    <x v="0"/>
    <s v="1022851"/>
    <x v="214"/>
    <s v="Paleta"/>
    <s v="Paleta Entera"/>
    <x v="2"/>
    <n v="-722"/>
    <n v="0"/>
    <n v="0"/>
    <n v="-722"/>
    <n v="0"/>
    <n v="0"/>
    <m/>
    <m/>
  </r>
  <r>
    <x v="231"/>
    <x v="0"/>
    <x v="1"/>
    <x v="0"/>
    <s v="1022855"/>
    <x v="215"/>
    <s v="Grasas"/>
    <s v="Grasa Forro"/>
    <x v="0"/>
    <n v="7956"/>
    <n v="16044"/>
    <n v="24000"/>
    <n v="7956"/>
    <n v="16044"/>
    <n v="24000"/>
    <n v="24000"/>
    <m/>
  </r>
  <r>
    <x v="232"/>
    <x v="0"/>
    <x v="1"/>
    <x v="0"/>
    <s v="1022856"/>
    <x v="216"/>
    <s v="Grasas"/>
    <s v="Grasa Gordura"/>
    <x v="2"/>
    <n v="-26820"/>
    <n v="151774"/>
    <n v="120000"/>
    <n v="-26820"/>
    <n v="151774"/>
    <n v="120000"/>
    <n v="72000"/>
    <m/>
  </r>
  <r>
    <x v="233"/>
    <x v="0"/>
    <x v="1"/>
    <x v="0"/>
    <s v="1022869"/>
    <x v="217"/>
    <s v="Huesos"/>
    <s v="Huesos Cuarto Centra"/>
    <x v="9"/>
    <n v="720"/>
    <n v="200"/>
    <n v="800"/>
    <n v="720"/>
    <n v="200"/>
    <n v="800"/>
    <n v="800"/>
    <m/>
  </r>
  <r>
    <x v="234"/>
    <x v="0"/>
    <x v="1"/>
    <x v="0"/>
    <s v="1022885"/>
    <x v="218"/>
    <s v="Panceta"/>
    <s v="Panceta s/Cuero"/>
    <x v="4"/>
    <n v="-548139"/>
    <n v="548139"/>
    <n v="440000"/>
    <n v="-548139"/>
    <n v="548139"/>
    <n v="425000"/>
    <n v="425000"/>
    <m/>
  </r>
  <r>
    <x v="235"/>
    <x v="0"/>
    <x v="1"/>
    <x v="0"/>
    <s v="1022887"/>
    <x v="219"/>
    <s v="Panceta"/>
    <s v="Panceta s/Cuero"/>
    <x v="4"/>
    <n v="16484"/>
    <n v="279612"/>
    <n v="308000"/>
    <n v="16484"/>
    <n v="262652"/>
    <n v="319000"/>
    <n v="319000"/>
    <m/>
  </r>
  <r>
    <x v="236"/>
    <x v="0"/>
    <x v="1"/>
    <x v="0"/>
    <s v="1022901"/>
    <x v="220"/>
    <s v="Panceta"/>
    <s v="Panceta s/Cuero"/>
    <x v="9"/>
    <n v="-1721"/>
    <n v="13221"/>
    <n v="10000"/>
    <n v="-1721"/>
    <n v="13221"/>
    <n v="10000"/>
    <n v="10000"/>
    <m/>
  </r>
  <r>
    <x v="237"/>
    <x v="0"/>
    <x v="1"/>
    <x v="0"/>
    <s v="1022919"/>
    <x v="221"/>
    <s v="Lomo"/>
    <s v="Lomo MM Loin"/>
    <x v="9"/>
    <n v="2083"/>
    <n v="0"/>
    <n v="24000"/>
    <n v="2083"/>
    <n v="0"/>
    <n v="24000"/>
    <n v="24000"/>
    <m/>
  </r>
  <r>
    <x v="238"/>
    <x v="0"/>
    <x v="1"/>
    <x v="0"/>
    <s v="1022920"/>
    <x v="222"/>
    <s v="Grasas"/>
    <s v="Grasa Gordura"/>
    <x v="0"/>
    <n v="4619"/>
    <n v="0"/>
    <n v="0"/>
    <n v="4619"/>
    <n v="0"/>
    <n v="0"/>
    <m/>
    <m/>
  </r>
  <r>
    <x v="239"/>
    <x v="0"/>
    <x v="1"/>
    <x v="0"/>
    <s v="1022921"/>
    <x v="130"/>
    <s v="Grasas"/>
    <s v="Grasa Gordura"/>
    <x v="0"/>
    <n v="1081"/>
    <n v="0"/>
    <n v="0"/>
    <n v="1081"/>
    <n v="0"/>
    <n v="0"/>
    <m/>
    <m/>
  </r>
  <r>
    <x v="240"/>
    <x v="0"/>
    <x v="1"/>
    <x v="0"/>
    <s v="1022930"/>
    <x v="223"/>
    <s v="Panceta"/>
    <s v="Panceta s/Cuero"/>
    <x v="4"/>
    <n v="-8430"/>
    <n v="118430"/>
    <n v="110000"/>
    <n v="-8430"/>
    <n v="118430"/>
    <n v="110000"/>
    <n v="110000"/>
    <m/>
  </r>
  <r>
    <x v="241"/>
    <x v="0"/>
    <x v="1"/>
    <x v="0"/>
    <s v="1022931"/>
    <x v="224"/>
    <s v="Filete"/>
    <s v="Filete c/Cabeza"/>
    <x v="9"/>
    <n v="-2544"/>
    <n v="2544"/>
    <n v="5000"/>
    <n v="-2544"/>
    <n v="2544"/>
    <n v="0"/>
    <m/>
    <m/>
  </r>
  <r>
    <x v="242"/>
    <x v="0"/>
    <x v="1"/>
    <x v="0"/>
    <s v="1022943"/>
    <x v="225"/>
    <s v="Lomo"/>
    <s v="Lomo Centro"/>
    <x v="2"/>
    <m/>
    <m/>
    <m/>
    <n v="0"/>
    <n v="72000"/>
    <n v="72000"/>
    <m/>
    <m/>
  </r>
  <r>
    <x v="243"/>
    <x v="0"/>
    <x v="1"/>
    <x v="0"/>
    <s v="1022945"/>
    <x v="169"/>
    <s v="Grasas"/>
    <s v="Grasa Interior"/>
    <x v="2"/>
    <m/>
    <m/>
    <m/>
    <m/>
    <m/>
    <m/>
    <n v="24000"/>
    <m/>
  </r>
  <r>
    <x v="244"/>
    <x v="0"/>
    <x v="1"/>
    <x v="0"/>
    <s v="1022985"/>
    <x v="226"/>
    <s v="Lomo"/>
    <s v="Lomo Vetado"/>
    <x v="4"/>
    <n v="-406"/>
    <n v="5000"/>
    <n v="5000"/>
    <n v="-406"/>
    <n v="5000"/>
    <n v="5000"/>
    <n v="5000"/>
    <m/>
  </r>
  <r>
    <x v="245"/>
    <x v="0"/>
    <x v="1"/>
    <x v="0"/>
    <s v="1022986"/>
    <x v="227"/>
    <s v="Panceta"/>
    <s v="Panceta s/Cuero"/>
    <x v="4"/>
    <n v="-6352"/>
    <n v="6352"/>
    <n v="5000"/>
    <n v="-6352"/>
    <n v="6352"/>
    <n v="5000"/>
    <n v="5000"/>
    <m/>
  </r>
  <r>
    <x v="246"/>
    <x v="0"/>
    <x v="1"/>
    <x v="0"/>
    <s v="1022987"/>
    <x v="228"/>
    <s v="Plancha"/>
    <s v="Plancha s/Cuero"/>
    <x v="9"/>
    <n v="0"/>
    <n v="0"/>
    <n v="48000"/>
    <n v="0"/>
    <n v="24000"/>
    <n v="48000"/>
    <n v="48000"/>
    <m/>
  </r>
  <r>
    <x v="247"/>
    <x v="0"/>
    <x v="1"/>
    <x v="0"/>
    <s v="1022990"/>
    <x v="229"/>
    <s v="Panceta"/>
    <s v="Panceta s/Cuero"/>
    <x v="9"/>
    <n v="-126"/>
    <n v="126"/>
    <n v="25000"/>
    <n v="-126"/>
    <n v="25291"/>
    <n v="25000"/>
    <n v="25000"/>
    <m/>
  </r>
  <r>
    <x v="248"/>
    <x v="0"/>
    <x v="1"/>
    <x v="0"/>
    <s v="1022996"/>
    <x v="230"/>
    <s v="Grasas"/>
    <s v="Grasa Gordura"/>
    <x v="0"/>
    <n v="52092"/>
    <n v="0"/>
    <n v="48000"/>
    <n v="52092"/>
    <n v="0"/>
    <n v="48000"/>
    <m/>
    <m/>
  </r>
  <r>
    <x v="249"/>
    <x v="0"/>
    <x v="1"/>
    <x v="0"/>
    <s v="1023034"/>
    <x v="231"/>
    <s v="Cueros"/>
    <s v="Cuero Forro"/>
    <x v="2"/>
    <m/>
    <m/>
    <m/>
    <m/>
    <m/>
    <m/>
    <n v="48000"/>
    <m/>
  </r>
  <r>
    <x v="250"/>
    <x v="0"/>
    <x v="1"/>
    <x v="0"/>
    <s v="1023035"/>
    <x v="232"/>
    <s v="Recortes"/>
    <s v="Recortes No Magro"/>
    <x v="2"/>
    <n v="35"/>
    <n v="0"/>
    <n v="0"/>
    <n v="35"/>
    <n v="0"/>
    <n v="0"/>
    <m/>
    <m/>
  </r>
  <r>
    <x v="251"/>
    <x v="0"/>
    <x v="1"/>
    <x v="0"/>
    <s v="1023037"/>
    <x v="233"/>
    <s v="Panceta"/>
    <s v="Panceta s/Cuero"/>
    <x v="4"/>
    <n v="5111"/>
    <n v="115889"/>
    <n v="121000"/>
    <n v="5111"/>
    <n v="115889"/>
    <n v="121000"/>
    <n v="121000"/>
    <m/>
  </r>
  <r>
    <x v="252"/>
    <x v="0"/>
    <x v="1"/>
    <x v="0"/>
    <s v="1023038"/>
    <x v="234"/>
    <s v="Lomo"/>
    <s v="Lomo Vetado"/>
    <x v="4"/>
    <n v="308"/>
    <n v="54692"/>
    <n v="55000"/>
    <n v="308"/>
    <n v="54692"/>
    <n v="66000"/>
    <n v="66000"/>
    <m/>
  </r>
  <r>
    <x v="253"/>
    <x v="0"/>
    <x v="1"/>
    <x v="0"/>
    <s v="1023051"/>
    <x v="235"/>
    <s v="Lomo"/>
    <s v="Lomo Vetado"/>
    <x v="9"/>
    <m/>
    <m/>
    <m/>
    <n v="0"/>
    <n v="5000"/>
    <n v="5000"/>
    <m/>
    <m/>
  </r>
  <r>
    <x v="254"/>
    <x v="0"/>
    <x v="1"/>
    <x v="0"/>
    <s v="1023055"/>
    <x v="236"/>
    <s v="Lomo"/>
    <s v="Lomo Vetado"/>
    <x v="9"/>
    <n v="0"/>
    <n v="0"/>
    <n v="150000"/>
    <n v="0"/>
    <n v="5000"/>
    <n v="5000"/>
    <m/>
    <m/>
  </r>
  <r>
    <x v="255"/>
    <x v="0"/>
    <x v="1"/>
    <x v="0"/>
    <s v="1023090"/>
    <x v="237"/>
    <s v="Panceta"/>
    <s v="Panceta s/Cuero"/>
    <x v="4"/>
    <n v="2637"/>
    <n v="0"/>
    <n v="0"/>
    <n v="2637"/>
    <n v="0"/>
    <n v="0"/>
    <m/>
    <m/>
  </r>
  <r>
    <x v="256"/>
    <x v="0"/>
    <x v="1"/>
    <x v="0"/>
    <s v="1023109"/>
    <x v="198"/>
    <s v="Grasas"/>
    <s v="Grasa Gordura"/>
    <x v="2"/>
    <n v="5408"/>
    <n v="0"/>
    <n v="0"/>
    <n v="5408"/>
    <n v="0"/>
    <n v="0"/>
    <m/>
    <m/>
  </r>
  <r>
    <x v="257"/>
    <x v="0"/>
    <x v="1"/>
    <x v="0"/>
    <s v="1023110"/>
    <x v="238"/>
    <s v="Cueros"/>
    <s v="Cuero Forro"/>
    <x v="2"/>
    <n v="1221"/>
    <n v="0"/>
    <n v="0"/>
    <n v="1221"/>
    <n v="0"/>
    <n v="0"/>
    <m/>
    <m/>
  </r>
  <r>
    <x v="258"/>
    <x v="0"/>
    <x v="1"/>
    <x v="0"/>
    <s v="1023111"/>
    <x v="239"/>
    <s v="Grasas"/>
    <s v="Grasa Forro"/>
    <x v="2"/>
    <n v="-11822"/>
    <n v="11822"/>
    <n v="0"/>
    <n v="-11822"/>
    <n v="11822"/>
    <n v="0"/>
    <m/>
    <m/>
  </r>
  <r>
    <x v="259"/>
    <x v="0"/>
    <x v="1"/>
    <x v="0"/>
    <s v="1023163"/>
    <x v="240"/>
    <s v="Lomo"/>
    <s v="Lomo Vetado"/>
    <x v="9"/>
    <n v="0"/>
    <n v="11500"/>
    <n v="5000"/>
    <n v="0"/>
    <n v="11500"/>
    <n v="10000"/>
    <n v="5000"/>
    <m/>
  </r>
  <r>
    <x v="260"/>
    <x v="0"/>
    <x v="1"/>
    <x v="0"/>
    <s v="1023183"/>
    <x v="241"/>
    <s v="Cost-Pec"/>
    <s v="Cost-Pec Entero"/>
    <x v="4"/>
    <n v="473"/>
    <n v="43527"/>
    <n v="44000"/>
    <n v="473"/>
    <n v="43527"/>
    <n v="44000"/>
    <n v="44000"/>
    <m/>
  </r>
  <r>
    <x v="261"/>
    <x v="0"/>
    <x v="1"/>
    <x v="0"/>
    <s v="1023194"/>
    <x v="242"/>
    <s v="Panceta"/>
    <s v="Panceta s/Cuero"/>
    <x v="9"/>
    <n v="-2878"/>
    <n v="9778"/>
    <n v="6000"/>
    <n v="-2878"/>
    <n v="9778"/>
    <n v="6000"/>
    <n v="6000"/>
    <m/>
  </r>
  <r>
    <x v="262"/>
    <x v="0"/>
    <x v="1"/>
    <x v="0"/>
    <s v="1023283"/>
    <x v="243"/>
    <s v="Subprod"/>
    <s v="Subprod Grasa"/>
    <x v="4"/>
    <n v="16566"/>
    <n v="87626"/>
    <n v="66000"/>
    <n v="16566"/>
    <n v="87626"/>
    <n v="72000"/>
    <n v="72000"/>
    <m/>
  </r>
  <r>
    <x v="263"/>
    <x v="0"/>
    <x v="1"/>
    <x v="0"/>
    <s v="1023301"/>
    <x v="244"/>
    <s v="Lomo"/>
    <s v="Lomo CC Loin"/>
    <x v="9"/>
    <n v="-38592"/>
    <n v="57282"/>
    <n v="23500"/>
    <n v="-38592"/>
    <n v="57282"/>
    <n v="23500"/>
    <n v="23500"/>
    <m/>
  </r>
  <r>
    <x v="264"/>
    <x v="0"/>
    <x v="1"/>
    <x v="0"/>
    <s v="1023306"/>
    <x v="195"/>
    <s v="Cueros"/>
    <s v="Cuero Mixto"/>
    <x v="2"/>
    <m/>
    <m/>
    <m/>
    <m/>
    <m/>
    <m/>
    <n v="96000"/>
    <m/>
  </r>
  <r>
    <x v="265"/>
    <x v="0"/>
    <x v="1"/>
    <x v="0"/>
    <s v="1023307"/>
    <x v="245"/>
    <s v="Subprod"/>
    <s v="Subprod Visceras"/>
    <x v="4"/>
    <n v="-9954"/>
    <n v="50686"/>
    <n v="44000"/>
    <n v="-9954"/>
    <n v="50686"/>
    <n v="48000"/>
    <n v="48000"/>
    <m/>
  </r>
  <r>
    <x v="266"/>
    <x v="0"/>
    <x v="1"/>
    <x v="0"/>
    <s v="1023312"/>
    <x v="246"/>
    <s v="Filete"/>
    <s v="Filete c/Cabeza"/>
    <x v="0"/>
    <n v="-5349"/>
    <n v="24000"/>
    <n v="24000"/>
    <n v="-5349"/>
    <n v="24000"/>
    <n v="10000"/>
    <m/>
    <m/>
  </r>
  <r>
    <x v="267"/>
    <x v="0"/>
    <x v="1"/>
    <x v="0"/>
    <s v="1023326"/>
    <x v="247"/>
    <s v="Subprod"/>
    <s v="Subprod Visceras"/>
    <x v="4"/>
    <n v="11"/>
    <n v="0"/>
    <n v="0"/>
    <n v="11"/>
    <n v="48000"/>
    <n v="48000"/>
    <n v="48000"/>
    <m/>
  </r>
  <r>
    <x v="268"/>
    <x v="0"/>
    <x v="1"/>
    <x v="0"/>
    <s v="1023329"/>
    <x v="165"/>
    <s v="Cueros"/>
    <s v="Cuero Papada"/>
    <x v="0"/>
    <m/>
    <m/>
    <m/>
    <m/>
    <m/>
    <m/>
    <n v="24000"/>
    <m/>
  </r>
  <r>
    <x v="268"/>
    <x v="0"/>
    <x v="1"/>
    <x v="0"/>
    <s v="1023329"/>
    <x v="165"/>
    <s v="Cueros"/>
    <s v="Cuero Papada"/>
    <x v="3"/>
    <m/>
    <m/>
    <m/>
    <n v="0"/>
    <n v="50000"/>
    <n v="72000"/>
    <n v="48001"/>
    <m/>
  </r>
  <r>
    <x v="269"/>
    <x v="0"/>
    <x v="1"/>
    <x v="0"/>
    <s v="1023334"/>
    <x v="248"/>
    <s v="Cueros"/>
    <s v="Cuero Mixto"/>
    <x v="3"/>
    <m/>
    <m/>
    <m/>
    <m/>
    <m/>
    <m/>
    <n v="192000"/>
    <m/>
  </r>
  <r>
    <x v="270"/>
    <x v="0"/>
    <x v="1"/>
    <x v="0"/>
    <s v="1023336"/>
    <x v="248"/>
    <s v="Cueros"/>
    <s v="Cuero Mixto"/>
    <x v="3"/>
    <m/>
    <m/>
    <m/>
    <m/>
    <m/>
    <m/>
    <n v="48000"/>
    <m/>
  </r>
  <r>
    <x v="271"/>
    <x v="0"/>
    <x v="1"/>
    <x v="1"/>
    <s v="1020822"/>
    <x v="249"/>
    <s v="Huesos"/>
    <s v="Huesos Cuarto Centra"/>
    <x v="5"/>
    <n v="0"/>
    <n v="23370"/>
    <n v="24000"/>
    <n v="0"/>
    <n v="23370"/>
    <n v="24000"/>
    <n v="23995.017"/>
    <m/>
  </r>
  <r>
    <x v="272"/>
    <x v="0"/>
    <x v="1"/>
    <x v="1"/>
    <s v="1020828"/>
    <x v="156"/>
    <s v="Chuleta"/>
    <s v="Chuleta Huesos"/>
    <x v="5"/>
    <n v="-6340"/>
    <n v="30428"/>
    <n v="24000"/>
    <n v="-6340"/>
    <n v="6428"/>
    <n v="0"/>
    <m/>
    <m/>
  </r>
  <r>
    <x v="273"/>
    <x v="0"/>
    <x v="1"/>
    <x v="1"/>
    <s v="1020845"/>
    <x v="250"/>
    <s v="Lomo"/>
    <s v="Lomo Vetado"/>
    <x v="6"/>
    <n v="-2710"/>
    <n v="0"/>
    <n v="0"/>
    <n v="-2710"/>
    <n v="0"/>
    <n v="0"/>
    <m/>
    <m/>
  </r>
  <r>
    <x v="274"/>
    <x v="0"/>
    <x v="1"/>
    <x v="1"/>
    <s v="1020853"/>
    <x v="158"/>
    <s v="Filete"/>
    <s v="Filete c/Cabeza"/>
    <x v="7"/>
    <n v="-6065"/>
    <n v="146065"/>
    <n v="140000"/>
    <n v="-6065"/>
    <n v="146065"/>
    <n v="140000"/>
    <n v="140000"/>
    <m/>
  </r>
  <r>
    <x v="275"/>
    <x v="0"/>
    <x v="1"/>
    <x v="1"/>
    <s v="1020878"/>
    <x v="251"/>
    <s v="Huesos"/>
    <s v="Huesos Cuarto Centra"/>
    <x v="5"/>
    <n v="-14486"/>
    <n v="13620"/>
    <n v="0"/>
    <n v="-14486"/>
    <n v="13620"/>
    <n v="0"/>
    <m/>
    <m/>
  </r>
  <r>
    <x v="276"/>
    <x v="0"/>
    <x v="1"/>
    <x v="1"/>
    <s v="1020921"/>
    <x v="252"/>
    <s v="Pierna"/>
    <s v="Pierna Entera"/>
    <x v="7"/>
    <n v="0"/>
    <n v="20"/>
    <n v="0"/>
    <n v="0"/>
    <n v="20"/>
    <n v="0"/>
    <m/>
    <m/>
  </r>
  <r>
    <x v="277"/>
    <x v="0"/>
    <x v="1"/>
    <x v="1"/>
    <s v="1021005"/>
    <x v="253"/>
    <s v="Paleta"/>
    <s v="Paleta Pulpa"/>
    <x v="7"/>
    <n v="328"/>
    <n v="0"/>
    <n v="0"/>
    <n v="328"/>
    <n v="47672"/>
    <n v="48000"/>
    <m/>
    <m/>
  </r>
  <r>
    <x v="278"/>
    <x v="0"/>
    <x v="1"/>
    <x v="1"/>
    <s v="1021020"/>
    <x v="254"/>
    <s v="Plancha"/>
    <s v="Plancha s/Cuero"/>
    <x v="6"/>
    <n v="-7707"/>
    <n v="121"/>
    <n v="0"/>
    <n v="-7707"/>
    <n v="121"/>
    <n v="0"/>
    <m/>
    <m/>
  </r>
  <r>
    <x v="279"/>
    <x v="0"/>
    <x v="1"/>
    <x v="1"/>
    <s v="1021026"/>
    <x v="222"/>
    <s v="Grasas"/>
    <s v="Grasa Gordura"/>
    <x v="6"/>
    <n v="92"/>
    <n v="29926"/>
    <n v="24000"/>
    <n v="92"/>
    <n v="29926"/>
    <n v="24000"/>
    <n v="24002"/>
    <m/>
  </r>
  <r>
    <x v="280"/>
    <x v="0"/>
    <x v="1"/>
    <x v="1"/>
    <s v="1021140"/>
    <x v="255"/>
    <s v="Chuleta"/>
    <s v="Chuleta Centro"/>
    <x v="5"/>
    <n v="-765"/>
    <n v="17"/>
    <n v="0"/>
    <n v="-765"/>
    <n v="17"/>
    <n v="0"/>
    <m/>
    <m/>
  </r>
  <r>
    <x v="281"/>
    <x v="0"/>
    <x v="1"/>
    <x v="1"/>
    <s v="1021237"/>
    <x v="256"/>
    <s v="Recortes"/>
    <s v="Recortes No Magro"/>
    <x v="7"/>
    <n v="-15571"/>
    <n v="15571"/>
    <n v="0"/>
    <n v="-15571"/>
    <n v="0"/>
    <n v="0"/>
    <m/>
    <m/>
  </r>
  <r>
    <x v="282"/>
    <x v="0"/>
    <x v="1"/>
    <x v="1"/>
    <s v="1021260"/>
    <x v="257"/>
    <s v="Subprod"/>
    <s v="Subprod Visceras"/>
    <x v="5"/>
    <n v="2581"/>
    <n v="0"/>
    <n v="0"/>
    <n v="2581"/>
    <n v="0"/>
    <n v="0"/>
    <m/>
    <m/>
  </r>
  <r>
    <x v="283"/>
    <x v="0"/>
    <x v="1"/>
    <x v="1"/>
    <s v="1021263"/>
    <x v="121"/>
    <s v="Pierna"/>
    <s v="Pierna Pulpa"/>
    <x v="7"/>
    <n v="-7455"/>
    <n v="7455"/>
    <n v="0"/>
    <n v="-7455"/>
    <n v="7455"/>
    <n v="0"/>
    <m/>
    <m/>
  </r>
  <r>
    <x v="284"/>
    <x v="0"/>
    <x v="1"/>
    <x v="1"/>
    <s v="1021270"/>
    <x v="231"/>
    <s v="Cueros"/>
    <s v="Cuero Forro"/>
    <x v="6"/>
    <n v="19422"/>
    <n v="76578"/>
    <n v="96000"/>
    <n v="19422"/>
    <n v="76578"/>
    <n v="96000"/>
    <n v="96000"/>
    <m/>
  </r>
  <r>
    <x v="285"/>
    <x v="0"/>
    <x v="1"/>
    <x v="1"/>
    <s v="1021272"/>
    <x v="238"/>
    <s v="Cueros"/>
    <s v="Cuero Forro"/>
    <x v="6"/>
    <n v="13587"/>
    <n v="298413"/>
    <n v="312000"/>
    <n v="13587"/>
    <n v="298413"/>
    <n v="312000"/>
    <n v="312000"/>
    <m/>
  </r>
  <r>
    <x v="158"/>
    <x v="0"/>
    <x v="1"/>
    <x v="1"/>
    <s v="1021287"/>
    <x v="148"/>
    <s v="Grasas"/>
    <s v="Grasa Lomo Tocino"/>
    <x v="7"/>
    <n v="-2706"/>
    <n v="2484"/>
    <n v="0"/>
    <n v="-2706"/>
    <n v="2484"/>
    <n v="0"/>
    <m/>
    <m/>
  </r>
  <r>
    <x v="286"/>
    <x v="0"/>
    <x v="1"/>
    <x v="1"/>
    <s v="1021398"/>
    <x v="158"/>
    <s v="Filete"/>
    <s v="Filete c/Cabeza"/>
    <x v="5"/>
    <n v="-5"/>
    <n v="0"/>
    <n v="0"/>
    <n v="-5"/>
    <n v="0"/>
    <n v="0"/>
    <m/>
    <m/>
  </r>
  <r>
    <x v="160"/>
    <x v="0"/>
    <x v="1"/>
    <x v="1"/>
    <s v="1021435"/>
    <x v="150"/>
    <s v="Grasas"/>
    <s v="Grasa Gordura"/>
    <x v="7"/>
    <n v="11305"/>
    <n v="108695"/>
    <n v="120000"/>
    <n v="11305"/>
    <n v="108695"/>
    <n v="120000"/>
    <n v="72000"/>
    <m/>
  </r>
  <r>
    <x v="287"/>
    <x v="0"/>
    <x v="1"/>
    <x v="1"/>
    <s v="1021474"/>
    <x v="258"/>
    <s v="Grasas"/>
    <s v="Grasa Gordura"/>
    <x v="7"/>
    <n v="-25867"/>
    <n v="101044"/>
    <n v="72000"/>
    <n v="-25867"/>
    <n v="101044"/>
    <n v="72000"/>
    <m/>
    <m/>
  </r>
  <r>
    <x v="288"/>
    <x v="0"/>
    <x v="1"/>
    <x v="1"/>
    <s v="1021500"/>
    <x v="132"/>
    <s v="Recortes"/>
    <s v="Recortes No Magro"/>
    <x v="7"/>
    <n v="0"/>
    <n v="739"/>
    <n v="0"/>
    <n v="0"/>
    <n v="739"/>
    <n v="0"/>
    <m/>
    <m/>
  </r>
  <r>
    <x v="289"/>
    <x v="0"/>
    <x v="1"/>
    <x v="1"/>
    <s v="1021538"/>
    <x v="259"/>
    <s v="Panceta"/>
    <s v="Panceta s/Cuero"/>
    <x v="5"/>
    <n v="8548"/>
    <n v="121605"/>
    <n v="120000"/>
    <n v="8548"/>
    <n v="135605"/>
    <n v="144000"/>
    <n v="144055.01699999999"/>
    <m/>
  </r>
  <r>
    <x v="290"/>
    <x v="0"/>
    <x v="1"/>
    <x v="1"/>
    <s v="1021539"/>
    <x v="260"/>
    <s v="Panceta"/>
    <s v="Panceta s/Cuero"/>
    <x v="5"/>
    <m/>
    <m/>
    <m/>
    <m/>
    <m/>
    <m/>
    <n v="24012"/>
    <m/>
  </r>
  <r>
    <x v="163"/>
    <x v="0"/>
    <x v="1"/>
    <x v="1"/>
    <s v="1021550"/>
    <x v="153"/>
    <s v="Recortes"/>
    <s v="Recortes No Magro"/>
    <x v="7"/>
    <n v="-1261"/>
    <n v="44551"/>
    <n v="48000"/>
    <n v="-1261"/>
    <n v="68551"/>
    <n v="72000"/>
    <m/>
    <m/>
  </r>
  <r>
    <x v="291"/>
    <x v="0"/>
    <x v="1"/>
    <x v="1"/>
    <s v="1021555"/>
    <x v="261"/>
    <s v="Grasas"/>
    <s v="Grasa Gordura"/>
    <x v="6"/>
    <n v="-40307"/>
    <n v="170136"/>
    <n v="120000"/>
    <n v="-40307"/>
    <n v="170136"/>
    <n v="120000"/>
    <n v="120010"/>
    <m/>
  </r>
  <r>
    <x v="292"/>
    <x v="0"/>
    <x v="1"/>
    <x v="1"/>
    <s v="1021596"/>
    <x v="149"/>
    <s v="Cueros"/>
    <s v="Cuero Mixto"/>
    <x v="6"/>
    <n v="-1200"/>
    <n v="1200"/>
    <n v="0"/>
    <n v="-1200"/>
    <n v="1200"/>
    <n v="0"/>
    <m/>
    <m/>
  </r>
  <r>
    <x v="172"/>
    <x v="0"/>
    <x v="1"/>
    <x v="1"/>
    <s v="1021731"/>
    <x v="162"/>
    <s v="Pernil"/>
    <s v="Pernil Mano"/>
    <x v="2"/>
    <n v="0"/>
    <n v="120000"/>
    <n v="120000"/>
    <n v="0"/>
    <n v="120000"/>
    <n v="120000"/>
    <n v="168000"/>
    <m/>
  </r>
  <r>
    <x v="293"/>
    <x v="0"/>
    <x v="1"/>
    <x v="1"/>
    <s v="1021732"/>
    <x v="262"/>
    <s v="Huesos"/>
    <s v="Huesos Cuarto Traser"/>
    <x v="2"/>
    <n v="-14288"/>
    <n v="326781"/>
    <n v="312000"/>
    <n v="-14288"/>
    <n v="326781"/>
    <n v="312000"/>
    <n v="312000"/>
    <m/>
  </r>
  <r>
    <x v="294"/>
    <x v="0"/>
    <x v="1"/>
    <x v="1"/>
    <s v="1021733"/>
    <x v="263"/>
    <s v="Pierna"/>
    <s v="Pierna Pulpa"/>
    <x v="2"/>
    <n v="-28421"/>
    <n v="214754"/>
    <n v="192000"/>
    <n v="-28421"/>
    <n v="70754"/>
    <n v="0"/>
    <m/>
    <m/>
  </r>
  <r>
    <x v="173"/>
    <x v="0"/>
    <x v="1"/>
    <x v="1"/>
    <s v="1021735"/>
    <x v="163"/>
    <s v="Subprod"/>
    <s v="Subprod Patas-Manos"/>
    <x v="2"/>
    <n v="0"/>
    <n v="120000"/>
    <n v="120000"/>
    <n v="0"/>
    <n v="120000"/>
    <n v="120000"/>
    <n v="120000"/>
    <m/>
  </r>
  <r>
    <x v="295"/>
    <x v="0"/>
    <x v="1"/>
    <x v="1"/>
    <s v="1021737"/>
    <x v="264"/>
    <s v="Subprod"/>
    <s v="Subprod Patas-Manos"/>
    <x v="2"/>
    <n v="12725"/>
    <n v="13015"/>
    <n v="24000"/>
    <n v="12725"/>
    <n v="13015"/>
    <n v="24000"/>
    <n v="24000"/>
    <m/>
  </r>
  <r>
    <x v="174"/>
    <x v="0"/>
    <x v="1"/>
    <x v="1"/>
    <s v="1021738"/>
    <x v="164"/>
    <s v="Subprod"/>
    <s v="Subprod Patas-Manos"/>
    <x v="2"/>
    <n v="30569"/>
    <n v="89431"/>
    <n v="120000"/>
    <n v="30569"/>
    <n v="89431"/>
    <n v="120000"/>
    <n v="72000"/>
    <m/>
  </r>
  <r>
    <x v="296"/>
    <x v="0"/>
    <x v="1"/>
    <x v="1"/>
    <s v="1021739"/>
    <x v="265"/>
    <s v="Cabeza"/>
    <s v="Cabeza Entera"/>
    <x v="2"/>
    <n v="11438"/>
    <n v="48057"/>
    <n v="48000"/>
    <n v="11438"/>
    <n v="48057"/>
    <n v="48000"/>
    <n v="48000"/>
    <m/>
  </r>
  <r>
    <x v="297"/>
    <x v="0"/>
    <x v="1"/>
    <x v="1"/>
    <s v="1021765"/>
    <x v="119"/>
    <s v="Pierna"/>
    <s v="Pierna Entera"/>
    <x v="2"/>
    <n v="-7203"/>
    <n v="0"/>
    <n v="0"/>
    <n v="-7203"/>
    <n v="0"/>
    <n v="0"/>
    <m/>
    <m/>
  </r>
  <r>
    <x v="298"/>
    <x v="0"/>
    <x v="1"/>
    <x v="1"/>
    <s v="1021766"/>
    <x v="266"/>
    <s v="Huesos"/>
    <s v="Huesos Cuarto Delant"/>
    <x v="2"/>
    <n v="-57990"/>
    <n v="166577"/>
    <n v="96000"/>
    <n v="-57990"/>
    <n v="262577"/>
    <n v="192000"/>
    <n v="192000"/>
    <m/>
  </r>
  <r>
    <x v="299"/>
    <x v="0"/>
    <x v="1"/>
    <x v="1"/>
    <s v="1021767"/>
    <x v="267"/>
    <s v="Huesos"/>
    <s v="Huesos Cuarto Centra"/>
    <x v="2"/>
    <n v="-140590"/>
    <n v="384447"/>
    <n v="240000"/>
    <n v="-140590"/>
    <n v="432447"/>
    <n v="288000"/>
    <n v="288024"/>
    <m/>
  </r>
  <r>
    <x v="300"/>
    <x v="0"/>
    <x v="1"/>
    <x v="1"/>
    <s v="1021774"/>
    <x v="268"/>
    <s v="Huesos"/>
    <s v="Huesos Cuarto Delant"/>
    <x v="2"/>
    <n v="6367"/>
    <n v="70766"/>
    <n v="72000"/>
    <n v="6367"/>
    <n v="70766"/>
    <n v="72000"/>
    <n v="72000"/>
    <m/>
  </r>
  <r>
    <x v="301"/>
    <x v="0"/>
    <x v="1"/>
    <x v="1"/>
    <s v="1021819"/>
    <x v="269"/>
    <s v="Lomo"/>
    <s v="Lomo Centro"/>
    <x v="7"/>
    <n v="19006"/>
    <n v="54208"/>
    <n v="72000"/>
    <n v="19006"/>
    <n v="54208"/>
    <n v="72000"/>
    <n v="48000"/>
    <m/>
  </r>
  <r>
    <x v="302"/>
    <x v="0"/>
    <x v="1"/>
    <x v="1"/>
    <s v="1021820"/>
    <x v="250"/>
    <s v="Lomo"/>
    <s v="Lomo Vetado"/>
    <x v="7"/>
    <n v="-5562"/>
    <n v="23"/>
    <n v="0"/>
    <n v="-5562"/>
    <n v="23"/>
    <n v="0"/>
    <m/>
    <m/>
  </r>
  <r>
    <x v="303"/>
    <x v="0"/>
    <x v="1"/>
    <x v="1"/>
    <s v="1021874"/>
    <x v="130"/>
    <s v="Grasas"/>
    <s v="Grasa Gordura"/>
    <x v="6"/>
    <n v="13829"/>
    <n v="226171"/>
    <n v="240000"/>
    <n v="13829"/>
    <n v="346171"/>
    <n v="360000"/>
    <n v="360030"/>
    <m/>
  </r>
  <r>
    <x v="304"/>
    <x v="0"/>
    <x v="1"/>
    <x v="1"/>
    <s v="1021903"/>
    <x v="247"/>
    <s v="Subprod"/>
    <s v="Subprod Visceras"/>
    <x v="7"/>
    <n v="8991"/>
    <n v="92205"/>
    <n v="96000"/>
    <n v="8991"/>
    <n v="44205"/>
    <n v="48000"/>
    <m/>
    <m/>
  </r>
  <r>
    <x v="305"/>
    <x v="0"/>
    <x v="1"/>
    <x v="1"/>
    <s v="1021922"/>
    <x v="158"/>
    <s v="Filete"/>
    <s v="Filete c/Cabeza"/>
    <x v="8"/>
    <n v="338"/>
    <n v="0"/>
    <n v="0"/>
    <n v="338"/>
    <n v="0"/>
    <n v="0"/>
    <m/>
    <m/>
  </r>
  <r>
    <x v="306"/>
    <x v="0"/>
    <x v="1"/>
    <x v="1"/>
    <s v="1021924"/>
    <x v="270"/>
    <s v="Lomo"/>
    <s v="Lomo MM Loin"/>
    <x v="8"/>
    <n v="1784"/>
    <n v="15466"/>
    <n v="15000"/>
    <n v="1784"/>
    <n v="15466"/>
    <n v="15000"/>
    <n v="15000"/>
    <m/>
  </r>
  <r>
    <x v="307"/>
    <x v="0"/>
    <x v="1"/>
    <x v="1"/>
    <s v="1021925"/>
    <x v="271"/>
    <s v="Lomo"/>
    <s v="Lomo MM Loin"/>
    <x v="8"/>
    <n v="-4398"/>
    <n v="38898"/>
    <n v="30000"/>
    <n v="-4398"/>
    <n v="38898"/>
    <n v="40000"/>
    <n v="40000"/>
    <m/>
  </r>
  <r>
    <x v="308"/>
    <x v="0"/>
    <x v="1"/>
    <x v="1"/>
    <s v="1021929"/>
    <x v="272"/>
    <s v="Panceta"/>
    <s v="Panceta c/Cuero"/>
    <x v="8"/>
    <n v="140"/>
    <n v="0"/>
    <n v="0"/>
    <n v="140"/>
    <n v="0"/>
    <n v="0"/>
    <m/>
    <m/>
  </r>
  <r>
    <x v="309"/>
    <x v="0"/>
    <x v="1"/>
    <x v="1"/>
    <s v="1021931"/>
    <x v="273"/>
    <s v="Cost-Pec"/>
    <s v="Cost-Pec Trozos"/>
    <x v="8"/>
    <n v="-2097"/>
    <n v="15678"/>
    <n v="13500"/>
    <n v="-2097"/>
    <n v="15678"/>
    <n v="13500"/>
    <n v="13500"/>
    <m/>
  </r>
  <r>
    <x v="310"/>
    <x v="0"/>
    <x v="1"/>
    <x v="1"/>
    <s v="1021936"/>
    <x v="274"/>
    <s v="Paleta"/>
    <s v="Paleta Pulpa"/>
    <x v="8"/>
    <n v="15515"/>
    <n v="370885"/>
    <n v="336000"/>
    <n v="15515"/>
    <n v="394885"/>
    <n v="360000"/>
    <n v="360000"/>
    <m/>
  </r>
  <r>
    <x v="311"/>
    <x v="0"/>
    <x v="1"/>
    <x v="1"/>
    <s v="1021952"/>
    <x v="156"/>
    <s v="Chuleta"/>
    <s v="Chuleta Huesos"/>
    <x v="8"/>
    <n v="910"/>
    <n v="1390"/>
    <n v="2000"/>
    <n v="910"/>
    <n v="1390"/>
    <n v="2000"/>
    <n v="2000"/>
    <m/>
  </r>
  <r>
    <x v="312"/>
    <x v="0"/>
    <x v="1"/>
    <x v="1"/>
    <s v="1021971"/>
    <x v="275"/>
    <s v="Cueros"/>
    <s v="Cuero Back"/>
    <x v="2"/>
    <n v="3860"/>
    <n v="89156"/>
    <n v="96000"/>
    <n v="3860"/>
    <n v="89156"/>
    <n v="96000"/>
    <n v="96000"/>
    <m/>
  </r>
  <r>
    <x v="313"/>
    <x v="0"/>
    <x v="1"/>
    <x v="1"/>
    <s v="1021987"/>
    <x v="276"/>
    <s v="Subprod"/>
    <s v="Subprod Tripa"/>
    <x v="8"/>
    <n v="-980"/>
    <n v="12480"/>
    <n v="10000"/>
    <n v="-980"/>
    <n v="12480"/>
    <n v="10000"/>
    <n v="10000"/>
    <m/>
  </r>
  <r>
    <x v="180"/>
    <x v="0"/>
    <x v="1"/>
    <x v="1"/>
    <s v="1021992"/>
    <x v="89"/>
    <s v="Grasas"/>
    <s v="Grasa Lomo Tocino"/>
    <x v="2"/>
    <n v="30006"/>
    <n v="164000"/>
    <n v="192000"/>
    <n v="30006"/>
    <n v="65994"/>
    <n v="120000"/>
    <m/>
    <m/>
  </r>
  <r>
    <x v="314"/>
    <x v="0"/>
    <x v="1"/>
    <x v="1"/>
    <s v="1022033"/>
    <x v="277"/>
    <s v="Cabeza"/>
    <s v="Cabeza Derivados"/>
    <x v="2"/>
    <n v="-19556"/>
    <n v="36910"/>
    <n v="24000"/>
    <n v="-19556"/>
    <n v="36910"/>
    <n v="24000"/>
    <n v="24000"/>
    <m/>
  </r>
  <r>
    <x v="181"/>
    <x v="0"/>
    <x v="1"/>
    <x v="1"/>
    <s v="1022073"/>
    <x v="169"/>
    <s v="Grasas"/>
    <s v="Grasa Interior"/>
    <x v="2"/>
    <n v="79174"/>
    <n v="88826"/>
    <n v="168000"/>
    <n v="79174"/>
    <n v="-7174"/>
    <n v="72000"/>
    <n v="48000"/>
    <m/>
  </r>
  <r>
    <x v="315"/>
    <x v="0"/>
    <x v="1"/>
    <x v="1"/>
    <s v="1022080"/>
    <x v="278"/>
    <s v="Subprod"/>
    <s v="Subprod Cola"/>
    <x v="2"/>
    <n v="-8104"/>
    <n v="87427"/>
    <n v="72000"/>
    <n v="-8104"/>
    <n v="87427"/>
    <n v="72000"/>
    <n v="72000"/>
    <m/>
  </r>
  <r>
    <x v="316"/>
    <x v="0"/>
    <x v="1"/>
    <x v="1"/>
    <s v="1022082"/>
    <x v="279"/>
    <s v="Recortes"/>
    <s v="Recortes No Magro"/>
    <x v="2"/>
    <n v="780"/>
    <n v="0"/>
    <n v="0"/>
    <n v="780"/>
    <n v="0"/>
    <n v="0"/>
    <m/>
    <m/>
  </r>
  <r>
    <x v="182"/>
    <x v="0"/>
    <x v="1"/>
    <x v="1"/>
    <s v="1022096"/>
    <x v="170"/>
    <s v="Huesos"/>
    <s v="Huesos Cuarto Delant"/>
    <x v="2"/>
    <m/>
    <m/>
    <m/>
    <m/>
    <m/>
    <m/>
    <n v="120000"/>
    <m/>
  </r>
  <r>
    <x v="317"/>
    <x v="0"/>
    <x v="1"/>
    <x v="1"/>
    <s v="1022097"/>
    <x v="280"/>
    <s v="Filete"/>
    <s v="Filete c/Cabeza"/>
    <x v="7"/>
    <n v="8060"/>
    <n v="0"/>
    <n v="0"/>
    <n v="8060"/>
    <n v="0"/>
    <n v="0"/>
    <m/>
    <m/>
  </r>
  <r>
    <x v="318"/>
    <x v="0"/>
    <x v="1"/>
    <x v="1"/>
    <s v="1022099"/>
    <x v="281"/>
    <s v="Huesos"/>
    <s v="Huesos Cuarto Centra"/>
    <x v="2"/>
    <n v="-22191"/>
    <n v="201220"/>
    <n v="192000"/>
    <n v="-22191"/>
    <n v="201220"/>
    <n v="216000"/>
    <n v="216000"/>
    <m/>
  </r>
  <r>
    <x v="319"/>
    <x v="0"/>
    <x v="1"/>
    <x v="1"/>
    <s v="1022101"/>
    <x v="282"/>
    <s v="Lomo"/>
    <s v="Lomo Centro"/>
    <x v="8"/>
    <n v="0"/>
    <n v="1150"/>
    <n v="1000"/>
    <n v="0"/>
    <n v="1150"/>
    <n v="1500"/>
    <n v="1500"/>
    <m/>
  </r>
  <r>
    <x v="320"/>
    <x v="0"/>
    <x v="1"/>
    <x v="1"/>
    <s v="1022115"/>
    <x v="283"/>
    <s v="Plancha"/>
    <s v="Plancha c/Cuero"/>
    <x v="6"/>
    <n v="13601"/>
    <n v="6663"/>
    <n v="24000"/>
    <n v="13601"/>
    <n v="6663"/>
    <n v="24000"/>
    <n v="24000"/>
    <m/>
  </r>
  <r>
    <x v="184"/>
    <x v="0"/>
    <x v="1"/>
    <x v="1"/>
    <s v="1022125"/>
    <x v="172"/>
    <s v="Pernil"/>
    <s v="Pernil Mano"/>
    <x v="2"/>
    <n v="-18718"/>
    <n v="240000"/>
    <n v="216000"/>
    <n v="-18718"/>
    <n v="240000"/>
    <n v="216000"/>
    <n v="144000"/>
    <m/>
  </r>
  <r>
    <x v="321"/>
    <x v="0"/>
    <x v="1"/>
    <x v="1"/>
    <s v="1022128"/>
    <x v="284"/>
    <s v="Pierna"/>
    <s v="Pierna Pulpa Fina"/>
    <x v="8"/>
    <n v="-1250"/>
    <n v="1292"/>
    <n v="10000"/>
    <n v="-1250"/>
    <n v="1292"/>
    <n v="10000"/>
    <n v="10000"/>
    <m/>
  </r>
  <r>
    <x v="322"/>
    <x v="0"/>
    <x v="1"/>
    <x v="1"/>
    <s v="1022141"/>
    <x v="285"/>
    <s v="Pierna"/>
    <s v="Pierna Pulpa Fina"/>
    <x v="8"/>
    <n v="3139"/>
    <n v="12961"/>
    <n v="14000"/>
    <n v="3139"/>
    <n v="12961"/>
    <n v="14000"/>
    <n v="34000"/>
    <m/>
  </r>
  <r>
    <x v="323"/>
    <x v="0"/>
    <x v="1"/>
    <x v="1"/>
    <s v="1022142"/>
    <x v="286"/>
    <s v="Pierna"/>
    <s v="Pierna Pulpa Fina"/>
    <x v="8"/>
    <n v="510"/>
    <n v="10990"/>
    <n v="10000"/>
    <n v="510"/>
    <n v="10990"/>
    <n v="10000"/>
    <n v="10000"/>
    <m/>
  </r>
  <r>
    <x v="324"/>
    <x v="0"/>
    <x v="1"/>
    <x v="1"/>
    <s v="1022145"/>
    <x v="287"/>
    <s v="Pierna"/>
    <s v="Pierna Pulpa"/>
    <x v="7"/>
    <n v="-681"/>
    <n v="17"/>
    <n v="0"/>
    <n v="-681"/>
    <n v="17"/>
    <n v="0"/>
    <m/>
    <m/>
  </r>
  <r>
    <x v="325"/>
    <x v="0"/>
    <x v="1"/>
    <x v="1"/>
    <s v="1022169"/>
    <x v="288"/>
    <s v="Recortes"/>
    <s v="Recortes No Magro"/>
    <x v="2"/>
    <n v="-15738"/>
    <n v="184143"/>
    <n v="168000"/>
    <n v="-15738"/>
    <n v="184143"/>
    <n v="168000"/>
    <n v="168000"/>
    <m/>
  </r>
  <r>
    <x v="187"/>
    <x v="0"/>
    <x v="1"/>
    <x v="1"/>
    <s v="1022183"/>
    <x v="174"/>
    <s v="Pernil"/>
    <s v="Pernil Pierna"/>
    <x v="2"/>
    <n v="0"/>
    <n v="480000"/>
    <n v="480000"/>
    <n v="0"/>
    <n v="480000"/>
    <n v="480000"/>
    <n v="432000"/>
    <m/>
  </r>
  <r>
    <x v="188"/>
    <x v="0"/>
    <x v="1"/>
    <x v="1"/>
    <s v="1022186"/>
    <x v="175"/>
    <s v="Huesos"/>
    <s v="Huesos Cuarto Centra"/>
    <x v="2"/>
    <m/>
    <m/>
    <m/>
    <m/>
    <m/>
    <m/>
    <n v="48000"/>
    <m/>
  </r>
  <r>
    <x v="326"/>
    <x v="0"/>
    <x v="1"/>
    <x v="1"/>
    <s v="1022193"/>
    <x v="289"/>
    <s v="Lomo"/>
    <s v="Lomo Vetado"/>
    <x v="2"/>
    <n v="-67956"/>
    <n v="0"/>
    <n v="0"/>
    <n v="-67956"/>
    <n v="0"/>
    <n v="0"/>
    <m/>
    <m/>
  </r>
  <r>
    <x v="327"/>
    <x v="0"/>
    <x v="1"/>
    <x v="1"/>
    <s v="1022212"/>
    <x v="290"/>
    <s v="Cabeza"/>
    <s v="Cabeza Entera"/>
    <x v="2"/>
    <n v="-70828"/>
    <n v="665808"/>
    <n v="600000"/>
    <n v="-70828"/>
    <n v="665808"/>
    <n v="600000"/>
    <n v="600026"/>
    <m/>
  </r>
  <r>
    <x v="328"/>
    <x v="0"/>
    <x v="1"/>
    <x v="1"/>
    <s v="1022247"/>
    <x v="291"/>
    <s v="Recortes"/>
    <s v="Recortes No Magro"/>
    <x v="7"/>
    <n v="62980"/>
    <n v="0"/>
    <n v="48000"/>
    <n v="62980"/>
    <n v="0"/>
    <n v="48000"/>
    <m/>
    <m/>
  </r>
  <r>
    <x v="329"/>
    <x v="0"/>
    <x v="1"/>
    <x v="1"/>
    <s v="1022254"/>
    <x v="292"/>
    <s v="Chuleta"/>
    <s v="Chuleta Vetada"/>
    <x v="7"/>
    <n v="1416"/>
    <n v="0"/>
    <n v="0"/>
    <n v="1416"/>
    <n v="0"/>
    <n v="0"/>
    <m/>
    <m/>
  </r>
  <r>
    <x v="196"/>
    <x v="0"/>
    <x v="1"/>
    <x v="1"/>
    <s v="1022291"/>
    <x v="182"/>
    <s v="Pernil"/>
    <s v="Pernil Mano"/>
    <x v="2"/>
    <m/>
    <m/>
    <m/>
    <m/>
    <m/>
    <m/>
    <n v="48000"/>
    <m/>
  </r>
  <r>
    <x v="330"/>
    <x v="0"/>
    <x v="1"/>
    <x v="1"/>
    <s v="1022293"/>
    <x v="293"/>
    <s v="Prolijado"/>
    <s v="Prolijado Malaya"/>
    <x v="8"/>
    <n v="11070"/>
    <n v="0"/>
    <n v="6000"/>
    <n v="11070"/>
    <n v="0"/>
    <n v="6000"/>
    <n v="6000"/>
    <m/>
  </r>
  <r>
    <x v="331"/>
    <x v="0"/>
    <x v="1"/>
    <x v="1"/>
    <s v="1022304"/>
    <x v="294"/>
    <s v="Subprod"/>
    <s v="Subprod Visceras"/>
    <x v="7"/>
    <n v="-27454"/>
    <n v="19071"/>
    <n v="0"/>
    <n v="-27454"/>
    <n v="19071"/>
    <n v="0"/>
    <m/>
    <m/>
  </r>
  <r>
    <x v="332"/>
    <x v="0"/>
    <x v="1"/>
    <x v="1"/>
    <s v="1022335"/>
    <x v="295"/>
    <s v="Huesos"/>
    <s v="Huesos Cuarto Centra"/>
    <x v="5"/>
    <n v="42"/>
    <n v="0"/>
    <n v="0"/>
    <n v="42"/>
    <n v="0"/>
    <n v="0"/>
    <m/>
    <m/>
  </r>
  <r>
    <x v="333"/>
    <x v="0"/>
    <x v="1"/>
    <x v="1"/>
    <s v="1022340"/>
    <x v="296"/>
    <s v="Lomo"/>
    <s v="Lomo Vetado"/>
    <x v="2"/>
    <n v="3790"/>
    <n v="0"/>
    <n v="0"/>
    <n v="3790"/>
    <n v="0"/>
    <n v="0"/>
    <m/>
    <m/>
  </r>
  <r>
    <x v="334"/>
    <x v="0"/>
    <x v="1"/>
    <x v="1"/>
    <s v="1022356"/>
    <x v="120"/>
    <s v="Grasas"/>
    <s v="Grasa Forro"/>
    <x v="7"/>
    <n v="0"/>
    <n v="42"/>
    <n v="0"/>
    <n v="0"/>
    <n v="42"/>
    <n v="0"/>
    <m/>
    <m/>
  </r>
  <r>
    <x v="201"/>
    <x v="0"/>
    <x v="1"/>
    <x v="1"/>
    <s v="1022373"/>
    <x v="187"/>
    <s v="Recortes"/>
    <s v="Recortes No Magro"/>
    <x v="2"/>
    <n v="0"/>
    <n v="227248"/>
    <n v="168000"/>
    <n v="0"/>
    <n v="240000"/>
    <n v="240000"/>
    <n v="288000"/>
    <m/>
  </r>
  <r>
    <x v="202"/>
    <x v="0"/>
    <x v="1"/>
    <x v="1"/>
    <s v="1022378"/>
    <x v="188"/>
    <s v="Huesos"/>
    <s v="Huesos Cuarto Centra"/>
    <x v="2"/>
    <m/>
    <m/>
    <m/>
    <m/>
    <m/>
    <m/>
    <n v="24000"/>
    <m/>
  </r>
  <r>
    <x v="335"/>
    <x v="0"/>
    <x v="1"/>
    <x v="1"/>
    <s v="1022379"/>
    <x v="297"/>
    <s v="Paleta"/>
    <s v="Paleta Pulpa"/>
    <x v="2"/>
    <n v="-271"/>
    <n v="815"/>
    <n v="0"/>
    <n v="-271"/>
    <n v="72815"/>
    <n v="72000"/>
    <n v="48000"/>
    <m/>
  </r>
  <r>
    <x v="203"/>
    <x v="0"/>
    <x v="1"/>
    <x v="1"/>
    <s v="1022381"/>
    <x v="189"/>
    <s v="Grasas"/>
    <s v="Grasa Gordura"/>
    <x v="2"/>
    <m/>
    <m/>
    <m/>
    <m/>
    <m/>
    <m/>
    <n v="48000"/>
    <m/>
  </r>
  <r>
    <x v="336"/>
    <x v="0"/>
    <x v="1"/>
    <x v="1"/>
    <s v="1022388"/>
    <x v="298"/>
    <s v="Huesos"/>
    <s v="Huesos Cuarto Centra"/>
    <x v="2"/>
    <n v="-18631"/>
    <n v="106892"/>
    <n v="96000"/>
    <n v="-18631"/>
    <n v="106892"/>
    <n v="96000"/>
    <n v="96000"/>
    <m/>
  </r>
  <r>
    <x v="205"/>
    <x v="0"/>
    <x v="1"/>
    <x v="1"/>
    <s v="1022389"/>
    <x v="191"/>
    <s v="Cueros"/>
    <s v="Cuero Panceta"/>
    <x v="2"/>
    <n v="-31103"/>
    <n v="57789"/>
    <n v="24000"/>
    <n v="-31103"/>
    <n v="57789"/>
    <n v="24000"/>
    <n v="24000"/>
    <m/>
  </r>
  <r>
    <x v="337"/>
    <x v="0"/>
    <x v="1"/>
    <x v="1"/>
    <s v="1022398"/>
    <x v="299"/>
    <s v="Pierna"/>
    <s v="Pierna Pulpa Fina"/>
    <x v="8"/>
    <n v="2542"/>
    <n v="0"/>
    <n v="12000"/>
    <n v="2542"/>
    <n v="0"/>
    <n v="15000"/>
    <n v="15000"/>
    <m/>
  </r>
  <r>
    <x v="338"/>
    <x v="0"/>
    <x v="1"/>
    <x v="1"/>
    <s v="1022413"/>
    <x v="300"/>
    <s v="Subprod"/>
    <s v="Subprod Visceras"/>
    <x v="8"/>
    <n v="-350"/>
    <n v="8967"/>
    <n v="0"/>
    <n v="-350"/>
    <n v="8967"/>
    <n v="4000"/>
    <n v="4000"/>
    <m/>
  </r>
  <r>
    <x v="208"/>
    <x v="0"/>
    <x v="1"/>
    <x v="1"/>
    <s v="1022414"/>
    <x v="194"/>
    <s v="Chuleta"/>
    <s v="Chuleta Cazuela"/>
    <x v="2"/>
    <n v="0"/>
    <n v="72000"/>
    <n v="72000"/>
    <n v="0"/>
    <n v="72000"/>
    <n v="72000"/>
    <n v="72000"/>
    <m/>
  </r>
  <r>
    <x v="339"/>
    <x v="0"/>
    <x v="1"/>
    <x v="1"/>
    <s v="1022415"/>
    <x v="301"/>
    <s v="Recortes"/>
    <s v="Recortes No Magro"/>
    <x v="2"/>
    <n v="5820"/>
    <n v="0"/>
    <n v="0"/>
    <n v="5820"/>
    <n v="0"/>
    <n v="0"/>
    <m/>
    <m/>
  </r>
  <r>
    <x v="340"/>
    <x v="0"/>
    <x v="1"/>
    <x v="1"/>
    <s v="1022416"/>
    <x v="302"/>
    <s v="Chuleta"/>
    <s v="Chuleta Vetada"/>
    <x v="2"/>
    <n v="1140"/>
    <n v="0"/>
    <n v="0"/>
    <n v="1140"/>
    <n v="0"/>
    <n v="0"/>
    <m/>
    <m/>
  </r>
  <r>
    <x v="209"/>
    <x v="0"/>
    <x v="1"/>
    <x v="1"/>
    <s v="1022417"/>
    <x v="195"/>
    <s v="Cueros"/>
    <s v="Cuero Mixto"/>
    <x v="2"/>
    <n v="-58820"/>
    <n v="58820"/>
    <n v="0"/>
    <n v="-58820"/>
    <n v="58820"/>
    <n v="0"/>
    <n v="48000"/>
    <m/>
  </r>
  <r>
    <x v="341"/>
    <x v="0"/>
    <x v="1"/>
    <x v="1"/>
    <s v="1022449"/>
    <x v="303"/>
    <s v="Pierna"/>
    <s v="Pierna Pulpa"/>
    <x v="5"/>
    <n v="3205"/>
    <n v="0"/>
    <n v="0"/>
    <n v="3205"/>
    <n v="0"/>
    <n v="0"/>
    <m/>
    <m/>
  </r>
  <r>
    <x v="342"/>
    <x v="0"/>
    <x v="1"/>
    <x v="1"/>
    <s v="1022500"/>
    <x v="130"/>
    <s v="Grasas"/>
    <s v="Grasa Gordura"/>
    <x v="7"/>
    <n v="6120"/>
    <n v="0"/>
    <n v="0"/>
    <n v="6120"/>
    <n v="0"/>
    <n v="0"/>
    <m/>
    <m/>
  </r>
  <r>
    <x v="343"/>
    <x v="0"/>
    <x v="1"/>
    <x v="1"/>
    <s v="1022515"/>
    <x v="304"/>
    <s v="Panceta"/>
    <s v="Panceta c/Cuero"/>
    <x v="8"/>
    <n v="1588"/>
    <n v="32912"/>
    <n v="30000"/>
    <n v="1588"/>
    <n v="32912"/>
    <n v="30000"/>
    <n v="30000"/>
    <m/>
  </r>
  <r>
    <x v="213"/>
    <x v="0"/>
    <x v="1"/>
    <x v="1"/>
    <s v="1022541"/>
    <x v="198"/>
    <s v="Grasas"/>
    <s v="Grasa Gordura"/>
    <x v="2"/>
    <m/>
    <m/>
    <m/>
    <m/>
    <m/>
    <m/>
    <n v="24000"/>
    <m/>
  </r>
  <r>
    <x v="344"/>
    <x v="0"/>
    <x v="1"/>
    <x v="1"/>
    <s v="1022550"/>
    <x v="305"/>
    <s v="Huesos"/>
    <s v="Huesos Cuarto Traser"/>
    <x v="8"/>
    <n v="-40380"/>
    <n v="67980"/>
    <n v="24000"/>
    <n v="-40380"/>
    <n v="67980"/>
    <n v="24000"/>
    <n v="24000"/>
    <m/>
  </r>
  <r>
    <x v="345"/>
    <x v="0"/>
    <x v="1"/>
    <x v="1"/>
    <s v="1022561"/>
    <x v="306"/>
    <s v="Lomo"/>
    <s v="Lomo MM Loin"/>
    <x v="8"/>
    <n v="1865"/>
    <n v="0"/>
    <n v="1000"/>
    <n v="1865"/>
    <n v="0"/>
    <n v="1000"/>
    <n v="1000"/>
    <m/>
  </r>
  <r>
    <x v="346"/>
    <x v="0"/>
    <x v="1"/>
    <x v="1"/>
    <s v="1022568"/>
    <x v="307"/>
    <s v="Panceta"/>
    <s v="Panceta s/Cuero"/>
    <x v="2"/>
    <n v="-127674"/>
    <n v="127674"/>
    <n v="0"/>
    <n v="-127674"/>
    <n v="127674"/>
    <n v="0"/>
    <m/>
    <m/>
  </r>
  <r>
    <x v="347"/>
    <x v="0"/>
    <x v="1"/>
    <x v="1"/>
    <s v="1022570"/>
    <x v="308"/>
    <s v="Panceta"/>
    <s v="Panceta c/Cuero"/>
    <x v="8"/>
    <m/>
    <m/>
    <m/>
    <n v="0"/>
    <n v="0"/>
    <n v="2000"/>
    <n v="2000"/>
    <m/>
  </r>
  <r>
    <x v="348"/>
    <x v="0"/>
    <x v="1"/>
    <x v="1"/>
    <s v="1022619"/>
    <x v="309"/>
    <s v="Prolijado"/>
    <s v="Prolijado Malaya"/>
    <x v="5"/>
    <n v="-2734"/>
    <n v="7270"/>
    <n v="4536"/>
    <n v="-2734"/>
    <n v="7270"/>
    <n v="4536"/>
    <n v="4717.3559999999998"/>
    <m/>
  </r>
  <r>
    <x v="349"/>
    <x v="0"/>
    <x v="1"/>
    <x v="1"/>
    <s v="1022621"/>
    <x v="310"/>
    <s v="Panceta"/>
    <s v="Panceta s/Cuero"/>
    <x v="8"/>
    <n v="931"/>
    <n v="45069"/>
    <n v="40000"/>
    <n v="931"/>
    <n v="45069"/>
    <n v="40000"/>
    <n v="40000"/>
    <m/>
  </r>
  <r>
    <x v="350"/>
    <x v="0"/>
    <x v="1"/>
    <x v="1"/>
    <s v="1022636"/>
    <x v="311"/>
    <s v="Huesos"/>
    <s v="Huesos Cuarto Traser"/>
    <x v="2"/>
    <n v="12915"/>
    <n v="165616"/>
    <n v="192000"/>
    <n v="12915"/>
    <n v="165616"/>
    <n v="192000"/>
    <n v="192000"/>
    <m/>
  </r>
  <r>
    <x v="219"/>
    <x v="0"/>
    <x v="1"/>
    <x v="1"/>
    <s v="1022637"/>
    <x v="204"/>
    <s v="Huesos"/>
    <s v="Huesos Cuarto Delant"/>
    <x v="2"/>
    <m/>
    <m/>
    <m/>
    <m/>
    <m/>
    <m/>
    <n v="24000"/>
    <m/>
  </r>
  <r>
    <x v="351"/>
    <x v="0"/>
    <x v="1"/>
    <x v="1"/>
    <s v="1022639"/>
    <x v="312"/>
    <s v="Cabeza"/>
    <s v="Cabeza Entera"/>
    <x v="2"/>
    <n v="17824"/>
    <n v="916282"/>
    <n v="936000"/>
    <n v="17824"/>
    <n v="916282"/>
    <n v="936000"/>
    <n v="936000"/>
    <m/>
  </r>
  <r>
    <x v="352"/>
    <x v="0"/>
    <x v="1"/>
    <x v="1"/>
    <s v="1022640"/>
    <x v="313"/>
    <s v="Cabeza"/>
    <s v="Cabeza Entera"/>
    <x v="2"/>
    <n v="-86434"/>
    <n v="50722"/>
    <n v="0"/>
    <n v="-86434"/>
    <n v="50722"/>
    <n v="0"/>
    <m/>
    <m/>
  </r>
  <r>
    <x v="353"/>
    <x v="0"/>
    <x v="1"/>
    <x v="1"/>
    <s v="1022645"/>
    <x v="260"/>
    <s v="Panceta"/>
    <s v="Panceta s/Cuero"/>
    <x v="2"/>
    <n v="5085"/>
    <n v="0"/>
    <n v="5085"/>
    <n v="5085"/>
    <n v="0"/>
    <n v="5085"/>
    <m/>
    <m/>
  </r>
  <r>
    <x v="354"/>
    <x v="0"/>
    <x v="1"/>
    <x v="1"/>
    <s v="1022646"/>
    <x v="259"/>
    <s v="Panceta"/>
    <s v="Panceta s/Cuero"/>
    <x v="2"/>
    <n v="11631"/>
    <n v="0"/>
    <n v="11631"/>
    <n v="11631"/>
    <n v="0"/>
    <n v="11631"/>
    <m/>
    <m/>
  </r>
  <r>
    <x v="220"/>
    <x v="0"/>
    <x v="1"/>
    <x v="1"/>
    <s v="1022654"/>
    <x v="205"/>
    <s v="Recortes"/>
    <s v="Recortes No Magro"/>
    <x v="7"/>
    <n v="18594"/>
    <n v="0"/>
    <n v="24000"/>
    <n v="18594"/>
    <n v="0"/>
    <n v="24000"/>
    <m/>
    <m/>
  </r>
  <r>
    <x v="224"/>
    <x v="0"/>
    <x v="1"/>
    <x v="1"/>
    <s v="1022748"/>
    <x v="208"/>
    <s v="Subprod"/>
    <s v="Subprod Patas-Manos"/>
    <x v="2"/>
    <n v="-13412"/>
    <n v="204115"/>
    <n v="192000"/>
    <n v="-13412"/>
    <n v="204115"/>
    <n v="192000"/>
    <n v="120000"/>
    <m/>
  </r>
  <r>
    <x v="355"/>
    <x v="0"/>
    <x v="1"/>
    <x v="1"/>
    <s v="1022750"/>
    <x v="314"/>
    <s v="Paleta"/>
    <s v="Paleta Pulpa"/>
    <x v="8"/>
    <n v="-620"/>
    <n v="42144"/>
    <n v="48000"/>
    <n v="-620"/>
    <n v="18144"/>
    <n v="24000"/>
    <n v="24000"/>
    <m/>
  </r>
  <r>
    <x v="356"/>
    <x v="0"/>
    <x v="1"/>
    <x v="1"/>
    <s v="1022751"/>
    <x v="315"/>
    <s v="Paleta"/>
    <s v="Paleta Entera"/>
    <x v="8"/>
    <n v="4246"/>
    <n v="21054"/>
    <n v="22000"/>
    <n v="4246"/>
    <n v="21054"/>
    <n v="22000"/>
    <n v="22000"/>
    <m/>
  </r>
  <r>
    <x v="357"/>
    <x v="0"/>
    <x v="1"/>
    <x v="1"/>
    <s v="1022753"/>
    <x v="316"/>
    <s v="Pernil"/>
    <s v="Pernil Mano"/>
    <x v="2"/>
    <n v="20568"/>
    <n v="99432"/>
    <n v="120000"/>
    <n v="20568"/>
    <n v="99432"/>
    <n v="120000"/>
    <n v="96000"/>
    <m/>
  </r>
  <r>
    <x v="358"/>
    <x v="0"/>
    <x v="1"/>
    <x v="1"/>
    <s v="1022767"/>
    <x v="317"/>
    <s v="Grasas"/>
    <s v="Grasa Gordura"/>
    <x v="8"/>
    <n v="1300"/>
    <n v="26300"/>
    <n v="24000"/>
    <n v="1300"/>
    <n v="26300"/>
    <n v="24000"/>
    <n v="24000"/>
    <m/>
  </r>
  <r>
    <x v="359"/>
    <x v="0"/>
    <x v="1"/>
    <x v="1"/>
    <s v="1022793"/>
    <x v="318"/>
    <s v="Paleta"/>
    <s v="Paleta Pulpa"/>
    <x v="8"/>
    <m/>
    <m/>
    <m/>
    <m/>
    <m/>
    <m/>
    <n v="0.1"/>
    <m/>
  </r>
  <r>
    <x v="360"/>
    <x v="0"/>
    <x v="1"/>
    <x v="1"/>
    <s v="1022794"/>
    <x v="319"/>
    <s v="Paleta"/>
    <s v="Paleta Entera"/>
    <x v="8"/>
    <n v="0"/>
    <n v="0"/>
    <n v="0"/>
    <n v="0"/>
    <n v="0"/>
    <n v="0"/>
    <n v="0.4"/>
    <m/>
  </r>
  <r>
    <x v="361"/>
    <x v="0"/>
    <x v="1"/>
    <x v="1"/>
    <s v="1022813"/>
    <x v="320"/>
    <s v="Muestra"/>
    <s v="Muestra"/>
    <x v="2"/>
    <m/>
    <m/>
    <m/>
    <m/>
    <m/>
    <m/>
    <n v="500"/>
    <m/>
  </r>
  <r>
    <x v="362"/>
    <x v="0"/>
    <x v="1"/>
    <x v="1"/>
    <s v="1022816"/>
    <x v="321"/>
    <s v="Muestra"/>
    <s v="Muestra"/>
    <x v="2"/>
    <m/>
    <m/>
    <m/>
    <m/>
    <m/>
    <m/>
    <n v="100"/>
    <m/>
  </r>
  <r>
    <x v="363"/>
    <x v="0"/>
    <x v="1"/>
    <x v="1"/>
    <s v="1022817"/>
    <x v="322"/>
    <s v="Muestra"/>
    <s v="Muestra"/>
    <x v="8"/>
    <m/>
    <m/>
    <m/>
    <m/>
    <m/>
    <m/>
    <n v="100"/>
    <m/>
  </r>
  <r>
    <x v="364"/>
    <x v="0"/>
    <x v="1"/>
    <x v="1"/>
    <s v="1022832"/>
    <x v="323"/>
    <s v="Muestra"/>
    <s v="Muestra"/>
    <x v="2"/>
    <m/>
    <m/>
    <m/>
    <m/>
    <m/>
    <m/>
    <n v="500"/>
    <m/>
  </r>
  <r>
    <x v="365"/>
    <x v="0"/>
    <x v="1"/>
    <x v="1"/>
    <s v="1022835"/>
    <x v="324"/>
    <s v="Muestra"/>
    <s v="Muestra"/>
    <x v="8"/>
    <m/>
    <m/>
    <m/>
    <m/>
    <m/>
    <m/>
    <n v="136.9"/>
    <m/>
  </r>
  <r>
    <x v="366"/>
    <x v="0"/>
    <x v="1"/>
    <x v="1"/>
    <s v="1022837"/>
    <x v="325"/>
    <s v="Recortes"/>
    <s v="Recortes Magro"/>
    <x v="8"/>
    <m/>
    <m/>
    <m/>
    <m/>
    <m/>
    <m/>
    <n v="116.2"/>
    <m/>
  </r>
  <r>
    <x v="367"/>
    <x v="0"/>
    <x v="1"/>
    <x v="1"/>
    <s v="1022854"/>
    <x v="147"/>
    <s v="Huesos"/>
    <s v="Huesos Cuarto Centra"/>
    <x v="6"/>
    <n v="1768"/>
    <n v="0"/>
    <n v="0"/>
    <n v="1768"/>
    <n v="0"/>
    <n v="0"/>
    <m/>
    <m/>
  </r>
  <r>
    <x v="232"/>
    <x v="0"/>
    <x v="1"/>
    <x v="1"/>
    <s v="1022856"/>
    <x v="216"/>
    <s v="Grasas"/>
    <s v="Grasa Gordura"/>
    <x v="2"/>
    <m/>
    <m/>
    <m/>
    <m/>
    <m/>
    <m/>
    <n v="72000"/>
    <m/>
  </r>
  <r>
    <x v="368"/>
    <x v="0"/>
    <x v="1"/>
    <x v="1"/>
    <s v="1022863"/>
    <x v="326"/>
    <s v="Lomo"/>
    <s v="Lomo Vetado"/>
    <x v="8"/>
    <n v="-6204"/>
    <n v="52204"/>
    <n v="40000"/>
    <n v="-6204"/>
    <n v="56293"/>
    <n v="50000"/>
    <n v="50000"/>
    <m/>
  </r>
  <r>
    <x v="369"/>
    <x v="0"/>
    <x v="1"/>
    <x v="1"/>
    <s v="1022864"/>
    <x v="327"/>
    <s v="Lomo"/>
    <s v="Lomo Vetado"/>
    <x v="8"/>
    <n v="1073"/>
    <n v="16177"/>
    <n v="15000"/>
    <n v="1073"/>
    <n v="30513"/>
    <n v="30000"/>
    <n v="30000"/>
    <m/>
  </r>
  <r>
    <x v="370"/>
    <x v="0"/>
    <x v="1"/>
    <x v="1"/>
    <s v="1022865"/>
    <x v="328"/>
    <s v="Panceta"/>
    <s v="Panceta s/Cuero"/>
    <x v="8"/>
    <n v="-7053"/>
    <n v="99053"/>
    <n v="80000"/>
    <n v="-7053"/>
    <n v="99053"/>
    <n v="80000"/>
    <n v="83000"/>
    <m/>
  </r>
  <r>
    <x v="371"/>
    <x v="0"/>
    <x v="1"/>
    <x v="1"/>
    <s v="1022866"/>
    <x v="329"/>
    <s v="Panceta"/>
    <s v="Panceta s/Cuero"/>
    <x v="8"/>
    <n v="-2540"/>
    <n v="71540"/>
    <n v="60000"/>
    <n v="-2540"/>
    <n v="71540"/>
    <n v="60000"/>
    <n v="61000"/>
    <m/>
  </r>
  <r>
    <x v="372"/>
    <x v="0"/>
    <x v="1"/>
    <x v="1"/>
    <s v="1022883"/>
    <x v="330"/>
    <s v="Chuleta"/>
    <s v="Chuleta Huesos"/>
    <x v="5"/>
    <n v="0"/>
    <n v="12771"/>
    <n v="0"/>
    <n v="0"/>
    <n v="36771"/>
    <n v="24000"/>
    <n v="23995.134999999998"/>
    <m/>
  </r>
  <r>
    <x v="373"/>
    <x v="0"/>
    <x v="1"/>
    <x v="1"/>
    <s v="1022907"/>
    <x v="331"/>
    <s v="Subprod"/>
    <s v="Subprod Visceras"/>
    <x v="6"/>
    <n v="-38229"/>
    <n v="89229"/>
    <n v="48000"/>
    <n v="-38229"/>
    <n v="89229"/>
    <n v="48000"/>
    <n v="48000"/>
    <m/>
  </r>
  <r>
    <x v="374"/>
    <x v="0"/>
    <x v="1"/>
    <x v="1"/>
    <s v="1022914"/>
    <x v="332"/>
    <s v="Grasas"/>
    <s v="Grasa Lomo Tocino"/>
    <x v="8"/>
    <n v="7940"/>
    <n v="19660"/>
    <n v="24000"/>
    <n v="7940"/>
    <n v="19660"/>
    <n v="24000"/>
    <n v="24000"/>
    <m/>
  </r>
  <r>
    <x v="375"/>
    <x v="0"/>
    <x v="1"/>
    <x v="1"/>
    <s v="1022918"/>
    <x v="333"/>
    <s v="Grasas"/>
    <s v="Grasa Lomo Tocino"/>
    <x v="8"/>
    <n v="-12699"/>
    <n v="103277"/>
    <n v="96000"/>
    <n v="-12699"/>
    <n v="103277"/>
    <n v="120000"/>
    <n v="120000"/>
    <m/>
  </r>
  <r>
    <x v="376"/>
    <x v="0"/>
    <x v="1"/>
    <x v="1"/>
    <s v="1022932"/>
    <x v="156"/>
    <s v="Chuleta"/>
    <s v="Chuleta Huesos"/>
    <x v="2"/>
    <n v="0"/>
    <n v="80"/>
    <n v="0"/>
    <n v="0"/>
    <n v="80"/>
    <n v="0"/>
    <m/>
    <m/>
  </r>
  <r>
    <x v="377"/>
    <x v="0"/>
    <x v="1"/>
    <x v="1"/>
    <s v="1022936"/>
    <x v="158"/>
    <s v="Filete"/>
    <s v="Filete c/Cabeza"/>
    <x v="2"/>
    <n v="-11848"/>
    <n v="0"/>
    <n v="0"/>
    <n v="-11848"/>
    <n v="0"/>
    <n v="0"/>
    <m/>
    <m/>
  </r>
  <r>
    <x v="378"/>
    <x v="0"/>
    <x v="1"/>
    <x v="1"/>
    <s v="1022939"/>
    <x v="334"/>
    <s v="Cost-Pec"/>
    <s v="Cost-Pec Trozos"/>
    <x v="2"/>
    <n v="-16954"/>
    <n v="80"/>
    <n v="0"/>
    <n v="-16954"/>
    <n v="80"/>
    <n v="0"/>
    <m/>
    <m/>
  </r>
  <r>
    <x v="379"/>
    <x v="0"/>
    <x v="1"/>
    <x v="1"/>
    <s v="1022940"/>
    <x v="335"/>
    <s v="Pernil"/>
    <s v="Pernil Mano"/>
    <x v="2"/>
    <n v="-901"/>
    <n v="12390"/>
    <n v="0"/>
    <n v="-901"/>
    <n v="12390"/>
    <n v="0"/>
    <m/>
    <m/>
  </r>
  <r>
    <x v="380"/>
    <x v="0"/>
    <x v="1"/>
    <x v="1"/>
    <s v="1022941"/>
    <x v="336"/>
    <s v="Pernil"/>
    <s v="Pernil Mano"/>
    <x v="2"/>
    <n v="19617"/>
    <n v="60002"/>
    <n v="72000"/>
    <n v="19617"/>
    <n v="60002"/>
    <n v="72000"/>
    <n v="72000"/>
    <m/>
  </r>
  <r>
    <x v="242"/>
    <x v="0"/>
    <x v="1"/>
    <x v="1"/>
    <s v="1022943"/>
    <x v="225"/>
    <s v="Lomo"/>
    <s v="Lomo Centro"/>
    <x v="2"/>
    <n v="16"/>
    <n v="0"/>
    <n v="0"/>
    <n v="16"/>
    <n v="0"/>
    <n v="0"/>
    <n v="72000"/>
    <m/>
  </r>
  <r>
    <x v="243"/>
    <x v="0"/>
    <x v="1"/>
    <x v="1"/>
    <s v="1022945"/>
    <x v="169"/>
    <s v="Grasas"/>
    <s v="Grasa Interior"/>
    <x v="2"/>
    <n v="-77196"/>
    <n v="303930"/>
    <n v="216000"/>
    <n v="-77196"/>
    <n v="269197"/>
    <n v="192000"/>
    <n v="168000"/>
    <m/>
  </r>
  <r>
    <x v="381"/>
    <x v="0"/>
    <x v="1"/>
    <x v="1"/>
    <s v="1022946"/>
    <x v="337"/>
    <s v="Chuleta"/>
    <s v="Chuleta Centro"/>
    <x v="2"/>
    <n v="-4685"/>
    <n v="0"/>
    <n v="0"/>
    <n v="-4685"/>
    <n v="0"/>
    <n v="0"/>
    <m/>
    <m/>
  </r>
  <r>
    <x v="382"/>
    <x v="0"/>
    <x v="1"/>
    <x v="1"/>
    <s v="1022989"/>
    <x v="338"/>
    <s v="Lomo"/>
    <s v="Lomo MM Loin"/>
    <x v="8"/>
    <n v="-7797"/>
    <n v="30797"/>
    <n v="20000"/>
    <n v="-7797"/>
    <n v="30797"/>
    <n v="30000"/>
    <n v="30000"/>
    <m/>
  </r>
  <r>
    <x v="383"/>
    <x v="0"/>
    <x v="1"/>
    <x v="1"/>
    <s v="1022995"/>
    <x v="339"/>
    <s v="Panceta"/>
    <s v="Panceta c/Cuero"/>
    <x v="2"/>
    <n v="0"/>
    <n v="19"/>
    <n v="0"/>
    <n v="0"/>
    <n v="19"/>
    <n v="0"/>
    <m/>
    <m/>
  </r>
  <r>
    <x v="249"/>
    <x v="0"/>
    <x v="1"/>
    <x v="1"/>
    <s v="1023034"/>
    <x v="231"/>
    <s v="Cueros"/>
    <s v="Cuero Forro"/>
    <x v="2"/>
    <n v="26658"/>
    <n v="208771"/>
    <n v="240000"/>
    <n v="26658"/>
    <n v="198938"/>
    <n v="240000"/>
    <n v="192000"/>
    <m/>
  </r>
  <r>
    <x v="384"/>
    <x v="0"/>
    <x v="1"/>
    <x v="1"/>
    <s v="1023047"/>
    <x v="340"/>
    <s v="Lomo"/>
    <s v="Lomo Vetado"/>
    <x v="2"/>
    <n v="5434"/>
    <n v="0"/>
    <n v="0"/>
    <n v="5434"/>
    <n v="0"/>
    <n v="0"/>
    <m/>
    <m/>
  </r>
  <r>
    <x v="385"/>
    <x v="0"/>
    <x v="1"/>
    <x v="1"/>
    <s v="1023050"/>
    <x v="341"/>
    <s v="Lomo"/>
    <s v="Lomo Centro"/>
    <x v="5"/>
    <n v="3562"/>
    <n v="0"/>
    <n v="0"/>
    <n v="3562"/>
    <n v="0"/>
    <n v="0"/>
    <m/>
    <m/>
  </r>
  <r>
    <x v="386"/>
    <x v="0"/>
    <x v="1"/>
    <x v="1"/>
    <s v="1023066"/>
    <x v="342"/>
    <s v="Chuleta"/>
    <s v="Chuleta Huesos"/>
    <x v="2"/>
    <n v="0"/>
    <n v="17"/>
    <n v="0"/>
    <n v="0"/>
    <n v="17"/>
    <n v="0"/>
    <m/>
    <m/>
  </r>
  <r>
    <x v="387"/>
    <x v="0"/>
    <x v="1"/>
    <x v="1"/>
    <s v="1023093"/>
    <x v="343"/>
    <s v="Recortes"/>
    <s v="Recortes No Magro"/>
    <x v="2"/>
    <n v="-15981"/>
    <n v="48134"/>
    <n v="48000"/>
    <n v="-15981"/>
    <n v="48134"/>
    <n v="48000"/>
    <n v="45900"/>
    <m/>
  </r>
  <r>
    <x v="388"/>
    <x v="0"/>
    <x v="1"/>
    <x v="1"/>
    <s v="1023102"/>
    <x v="344"/>
    <s v="Lomo"/>
    <s v="Lomo MM Loin"/>
    <x v="8"/>
    <n v="-6772"/>
    <n v="6772"/>
    <n v="0"/>
    <n v="-6772"/>
    <n v="6772"/>
    <n v="0"/>
    <m/>
    <m/>
  </r>
  <r>
    <x v="389"/>
    <x v="0"/>
    <x v="1"/>
    <x v="1"/>
    <s v="1023123"/>
    <x v="345"/>
    <s v="Lomo"/>
    <s v="Lomo Vetado"/>
    <x v="8"/>
    <n v="2747"/>
    <n v="3003"/>
    <n v="5000"/>
    <n v="2747"/>
    <n v="3003"/>
    <n v="5000"/>
    <n v="5000"/>
    <m/>
  </r>
  <r>
    <x v="390"/>
    <x v="0"/>
    <x v="1"/>
    <x v="1"/>
    <s v="1023126"/>
    <x v="346"/>
    <s v="Recortes"/>
    <s v="Recortes No Magro"/>
    <x v="2"/>
    <n v="4680"/>
    <n v="0"/>
    <n v="0"/>
    <n v="4680"/>
    <n v="0"/>
    <n v="0"/>
    <m/>
    <m/>
  </r>
  <r>
    <x v="391"/>
    <x v="0"/>
    <x v="1"/>
    <x v="1"/>
    <s v="1023131"/>
    <x v="347"/>
    <s v="Pierna"/>
    <s v="Pierna Pulpa"/>
    <x v="2"/>
    <n v="-22"/>
    <n v="260"/>
    <n v="0"/>
    <n v="-22"/>
    <n v="260"/>
    <n v="0"/>
    <m/>
    <m/>
  </r>
  <r>
    <x v="392"/>
    <x v="0"/>
    <x v="1"/>
    <x v="1"/>
    <s v="1023132"/>
    <x v="348"/>
    <s v="Paleta"/>
    <s v="Paleta Pulpa"/>
    <x v="2"/>
    <n v="2338"/>
    <n v="0"/>
    <n v="0"/>
    <n v="2338"/>
    <n v="0"/>
    <n v="0"/>
    <m/>
    <m/>
  </r>
  <r>
    <x v="393"/>
    <x v="0"/>
    <x v="1"/>
    <x v="1"/>
    <s v="1023143"/>
    <x v="349"/>
    <s v="Prolijado"/>
    <s v="Prolijado Plateada"/>
    <x v="2"/>
    <n v="1840"/>
    <n v="0"/>
    <n v="0"/>
    <n v="1840"/>
    <n v="0"/>
    <n v="0"/>
    <m/>
    <m/>
  </r>
  <r>
    <x v="394"/>
    <x v="0"/>
    <x v="1"/>
    <x v="1"/>
    <s v="1023157"/>
    <x v="350"/>
    <s v="Grasas"/>
    <s v="Grasa Lomo Tocino"/>
    <x v="2"/>
    <n v="1460"/>
    <n v="0"/>
    <n v="0"/>
    <n v="1460"/>
    <n v="0"/>
    <n v="0"/>
    <m/>
    <m/>
  </r>
  <r>
    <x v="395"/>
    <x v="0"/>
    <x v="1"/>
    <x v="1"/>
    <s v="1023158"/>
    <x v="289"/>
    <s v="Lomo"/>
    <s v="Lomo Vetado"/>
    <x v="2"/>
    <n v="255"/>
    <n v="0"/>
    <n v="0"/>
    <n v="255"/>
    <n v="0"/>
    <n v="0"/>
    <m/>
    <m/>
  </r>
  <r>
    <x v="396"/>
    <x v="0"/>
    <x v="1"/>
    <x v="1"/>
    <s v="1023166"/>
    <x v="228"/>
    <s v="Panceta"/>
    <s v="Panceta s/Cuero"/>
    <x v="8"/>
    <m/>
    <m/>
    <m/>
    <m/>
    <m/>
    <m/>
    <n v="100"/>
    <m/>
  </r>
  <r>
    <x v="397"/>
    <x v="0"/>
    <x v="1"/>
    <x v="1"/>
    <s v="1023190"/>
    <x v="351"/>
    <s v="Subprod"/>
    <s v="Subprod Visceras"/>
    <x v="5"/>
    <n v="-113903"/>
    <n v="282847"/>
    <n v="168000"/>
    <n v="-113903"/>
    <n v="330847"/>
    <n v="285000"/>
    <n v="284674.27399999998"/>
    <m/>
  </r>
  <r>
    <x v="398"/>
    <x v="0"/>
    <x v="1"/>
    <x v="1"/>
    <s v="1023247"/>
    <x v="352"/>
    <s v="Panceta"/>
    <s v="Panceta s/Cuero"/>
    <x v="8"/>
    <n v="1120"/>
    <n v="0"/>
    <n v="0"/>
    <n v="1120"/>
    <n v="0"/>
    <n v="0"/>
    <m/>
    <m/>
  </r>
  <r>
    <x v="399"/>
    <x v="0"/>
    <x v="1"/>
    <x v="1"/>
    <s v="1023257"/>
    <x v="353"/>
    <s v="Recortes"/>
    <s v="Recortes No Magro"/>
    <x v="6"/>
    <n v="-24002"/>
    <n v="48939"/>
    <n v="24000"/>
    <n v="-24002"/>
    <n v="48939"/>
    <n v="24000"/>
    <n v="24002"/>
    <m/>
  </r>
  <r>
    <x v="400"/>
    <x v="0"/>
    <x v="1"/>
    <x v="1"/>
    <s v="1023265"/>
    <x v="354"/>
    <s v="Cost-Pec"/>
    <s v="Cost-Pec Trozos"/>
    <x v="8"/>
    <n v="1416"/>
    <n v="6792"/>
    <n v="7500"/>
    <n v="1416"/>
    <n v="6792"/>
    <n v="7500"/>
    <n v="7500"/>
    <m/>
  </r>
  <r>
    <x v="401"/>
    <x v="0"/>
    <x v="1"/>
    <x v="1"/>
    <s v="1023273"/>
    <x v="355"/>
    <s v="Pierna"/>
    <s v="Pierna Pulpa Fina"/>
    <x v="5"/>
    <n v="2106"/>
    <n v="16038"/>
    <n v="18144"/>
    <n v="2106"/>
    <n v="16038"/>
    <n v="18144"/>
    <n v="18144"/>
    <m/>
  </r>
  <r>
    <x v="402"/>
    <x v="0"/>
    <x v="1"/>
    <x v="1"/>
    <s v="1023274"/>
    <x v="356"/>
    <s v="Pierna"/>
    <s v="Pierna Pulpa Fina"/>
    <x v="5"/>
    <n v="1471"/>
    <n v="16673"/>
    <n v="18144"/>
    <n v="1471"/>
    <n v="16673"/>
    <n v="18144"/>
    <n v="18144"/>
    <m/>
  </r>
  <r>
    <x v="403"/>
    <x v="0"/>
    <x v="1"/>
    <x v="1"/>
    <s v="1023290"/>
    <x v="357"/>
    <s v="Huesos"/>
    <s v="Huesos Cuarto Traser"/>
    <x v="2"/>
    <n v="1900"/>
    <n v="0"/>
    <n v="16000"/>
    <n v="1900"/>
    <n v="0"/>
    <n v="16000"/>
    <m/>
    <m/>
  </r>
  <r>
    <x v="404"/>
    <x v="0"/>
    <x v="1"/>
    <x v="1"/>
    <s v="1023291"/>
    <x v="358"/>
    <s v="Huesos"/>
    <s v="Huesos Cuarto Centra"/>
    <x v="2"/>
    <n v="0"/>
    <n v="24000"/>
    <n v="24000"/>
    <n v="0"/>
    <n v="24000"/>
    <n v="24000"/>
    <n v="24000"/>
    <m/>
  </r>
  <r>
    <x v="405"/>
    <x v="0"/>
    <x v="1"/>
    <x v="1"/>
    <s v="1023302"/>
    <x v="169"/>
    <s v="Grasas"/>
    <s v="Grasa Interior"/>
    <x v="6"/>
    <n v="-920"/>
    <n v="26819"/>
    <n v="24000"/>
    <n v="-920"/>
    <n v="157552"/>
    <n v="144000"/>
    <n v="144000"/>
    <m/>
  </r>
  <r>
    <x v="264"/>
    <x v="0"/>
    <x v="1"/>
    <x v="1"/>
    <s v="1023306"/>
    <x v="195"/>
    <s v="Cueros"/>
    <s v="Cuero Mixto"/>
    <x v="2"/>
    <n v="19401"/>
    <n v="220599"/>
    <n v="240000"/>
    <n v="19401"/>
    <n v="220599"/>
    <n v="264000"/>
    <n v="168000"/>
    <m/>
  </r>
  <r>
    <x v="406"/>
    <x v="0"/>
    <x v="1"/>
    <x v="1"/>
    <s v="1023318"/>
    <x v="359"/>
    <s v="Recortes"/>
    <s v="Recortes No Magro"/>
    <x v="6"/>
    <n v="-23978"/>
    <n v="23978"/>
    <n v="0"/>
    <n v="-23978"/>
    <n v="23978"/>
    <n v="0"/>
    <m/>
    <m/>
  </r>
  <r>
    <x v="407"/>
    <x v="0"/>
    <x v="1"/>
    <x v="1"/>
    <s v="1023319"/>
    <x v="360"/>
    <s v="Recortes"/>
    <s v="Recortes No Magro"/>
    <x v="6"/>
    <n v="-23980"/>
    <n v="36634"/>
    <n v="12000"/>
    <n v="-23980"/>
    <n v="36634"/>
    <n v="12000"/>
    <n v="24000"/>
    <m/>
  </r>
  <r>
    <x v="92"/>
    <x v="0"/>
    <x v="1"/>
    <x v="2"/>
    <s v="1020017"/>
    <x v="83"/>
    <s v="Chuleta"/>
    <s v="Chuleta Centro"/>
    <x v="0"/>
    <m/>
    <m/>
    <m/>
    <m/>
    <m/>
    <m/>
    <m/>
    <n v="99521.843999999997"/>
  </r>
  <r>
    <x v="93"/>
    <x v="0"/>
    <x v="1"/>
    <x v="2"/>
    <s v="1020086"/>
    <x v="84"/>
    <s v="Lomo"/>
    <s v="Lomo Centro"/>
    <x v="0"/>
    <m/>
    <m/>
    <m/>
    <m/>
    <m/>
    <m/>
    <m/>
    <n v="72461.442999999999"/>
  </r>
  <r>
    <x v="94"/>
    <x v="0"/>
    <x v="1"/>
    <x v="2"/>
    <s v="1020105"/>
    <x v="85"/>
    <s v="Lomo"/>
    <s v="Lomo Centro"/>
    <x v="9"/>
    <m/>
    <m/>
    <m/>
    <m/>
    <m/>
    <m/>
    <m/>
    <n v="57475.186999999998"/>
  </r>
  <r>
    <x v="95"/>
    <x v="0"/>
    <x v="1"/>
    <x v="2"/>
    <s v="1020110"/>
    <x v="86"/>
    <s v="Lomo"/>
    <s v="Lomo MM Loin"/>
    <x v="9"/>
    <m/>
    <m/>
    <m/>
    <m/>
    <m/>
    <m/>
    <m/>
    <n v="302686.83799999999"/>
  </r>
  <r>
    <x v="96"/>
    <x v="0"/>
    <x v="1"/>
    <x v="2"/>
    <s v="1020284"/>
    <x v="87"/>
    <s v="Pierna"/>
    <s v="Pierna Pulpa Fina"/>
    <x v="9"/>
    <m/>
    <m/>
    <m/>
    <m/>
    <m/>
    <m/>
    <m/>
    <n v="6330.2"/>
  </r>
  <r>
    <x v="97"/>
    <x v="0"/>
    <x v="1"/>
    <x v="2"/>
    <s v="1020326"/>
    <x v="88"/>
    <s v="Paleta"/>
    <s v="Paleta Pulpa"/>
    <x v="9"/>
    <m/>
    <m/>
    <m/>
    <m/>
    <m/>
    <m/>
    <m/>
    <n v="165464.44500000001"/>
  </r>
  <r>
    <x v="98"/>
    <x v="0"/>
    <x v="1"/>
    <x v="2"/>
    <s v="1020339"/>
    <x v="89"/>
    <s v="Grasas"/>
    <s v="Grasa Lomo Tocino"/>
    <x v="0"/>
    <m/>
    <m/>
    <m/>
    <m/>
    <m/>
    <m/>
    <m/>
    <n v="19000"/>
  </r>
  <r>
    <x v="99"/>
    <x v="0"/>
    <x v="1"/>
    <x v="2"/>
    <s v="1020349"/>
    <x v="90"/>
    <s v="Plancha"/>
    <s v="Plancha s/Cuero"/>
    <x v="0"/>
    <m/>
    <m/>
    <m/>
    <m/>
    <m/>
    <m/>
    <m/>
    <n v="188274.91800000001"/>
  </r>
  <r>
    <x v="101"/>
    <x v="0"/>
    <x v="1"/>
    <x v="2"/>
    <s v="1020367"/>
    <x v="92"/>
    <s v="Grasas"/>
    <s v="Grasa Gordura"/>
    <x v="0"/>
    <m/>
    <m/>
    <m/>
    <m/>
    <m/>
    <m/>
    <m/>
    <n v="21372.876"/>
  </r>
  <r>
    <x v="102"/>
    <x v="0"/>
    <x v="1"/>
    <x v="2"/>
    <s v="1020412"/>
    <x v="93"/>
    <s v="Recortes"/>
    <s v="Recortes No Magro"/>
    <x v="0"/>
    <m/>
    <m/>
    <m/>
    <m/>
    <m/>
    <m/>
    <m/>
    <n v="35807.487999999998"/>
  </r>
  <r>
    <x v="103"/>
    <x v="0"/>
    <x v="1"/>
    <x v="2"/>
    <s v="1020589"/>
    <x v="94"/>
    <s v="Lomo"/>
    <s v="Lomo MM Loin"/>
    <x v="9"/>
    <m/>
    <m/>
    <m/>
    <m/>
    <m/>
    <m/>
    <m/>
    <n v="55945.786"/>
  </r>
  <r>
    <x v="104"/>
    <x v="0"/>
    <x v="1"/>
    <x v="2"/>
    <s v="1020592"/>
    <x v="95"/>
    <s v="Lomo"/>
    <s v="Lomo Vetado"/>
    <x v="9"/>
    <m/>
    <m/>
    <m/>
    <m/>
    <m/>
    <m/>
    <m/>
    <n v="29708.830999999998"/>
  </r>
  <r>
    <x v="105"/>
    <x v="0"/>
    <x v="1"/>
    <x v="2"/>
    <s v="1020620"/>
    <x v="96"/>
    <s v="Lomo"/>
    <s v="Lomo Vetado"/>
    <x v="9"/>
    <m/>
    <m/>
    <m/>
    <m/>
    <m/>
    <m/>
    <m/>
    <n v="14402.512000000001"/>
  </r>
  <r>
    <x v="106"/>
    <x v="0"/>
    <x v="1"/>
    <x v="2"/>
    <s v="1020636"/>
    <x v="97"/>
    <s v="Filete"/>
    <s v="Filete c/Cabeza"/>
    <x v="9"/>
    <m/>
    <m/>
    <m/>
    <m/>
    <m/>
    <m/>
    <m/>
    <n v="12631.616"/>
  </r>
  <r>
    <x v="107"/>
    <x v="0"/>
    <x v="1"/>
    <x v="2"/>
    <s v="1020637"/>
    <x v="98"/>
    <s v="Panceta"/>
    <s v="Panceta s/Cuero"/>
    <x v="9"/>
    <m/>
    <m/>
    <m/>
    <m/>
    <m/>
    <m/>
    <m/>
    <n v="159150.15299999999"/>
  </r>
  <r>
    <x v="108"/>
    <x v="0"/>
    <x v="1"/>
    <x v="2"/>
    <s v="1020662"/>
    <x v="99"/>
    <s v="Pierna"/>
    <s v="Pierna Pulpa Fina"/>
    <x v="9"/>
    <m/>
    <m/>
    <m/>
    <m/>
    <m/>
    <m/>
    <m/>
    <n v="16405.218000000001"/>
  </r>
  <r>
    <x v="110"/>
    <x v="0"/>
    <x v="1"/>
    <x v="2"/>
    <s v="1020665"/>
    <x v="101"/>
    <s v="Pierna"/>
    <s v="Pierna Pulpa Fina"/>
    <x v="9"/>
    <m/>
    <m/>
    <m/>
    <m/>
    <m/>
    <m/>
    <m/>
    <n v="7621.9409999999998"/>
  </r>
  <r>
    <x v="112"/>
    <x v="0"/>
    <x v="1"/>
    <x v="2"/>
    <s v="1020681"/>
    <x v="103"/>
    <s v="Lomo"/>
    <s v="Lomo MM Loin"/>
    <x v="9"/>
    <m/>
    <m/>
    <m/>
    <m/>
    <m/>
    <m/>
    <m/>
    <n v="17149.437000000002"/>
  </r>
  <r>
    <x v="115"/>
    <x v="0"/>
    <x v="1"/>
    <x v="2"/>
    <s v="1020731"/>
    <x v="106"/>
    <s v="Panceta"/>
    <s v="Panceta s/Cuero"/>
    <x v="9"/>
    <m/>
    <m/>
    <m/>
    <m/>
    <m/>
    <m/>
    <m/>
    <n v="15240.136"/>
  </r>
  <r>
    <x v="116"/>
    <x v="0"/>
    <x v="1"/>
    <x v="2"/>
    <s v="1020758"/>
    <x v="107"/>
    <s v="Lomo"/>
    <s v="Lomo Vetado"/>
    <x v="9"/>
    <m/>
    <m/>
    <m/>
    <m/>
    <m/>
    <m/>
    <m/>
    <n v="5612.201"/>
  </r>
  <r>
    <x v="117"/>
    <x v="0"/>
    <x v="1"/>
    <x v="2"/>
    <s v="1020774"/>
    <x v="108"/>
    <s v="Prolijado"/>
    <s v="Prolijado Malaya"/>
    <x v="9"/>
    <m/>
    <m/>
    <m/>
    <m/>
    <m/>
    <m/>
    <m/>
    <n v="5404.0140000000001"/>
  </r>
  <r>
    <x v="118"/>
    <x v="0"/>
    <x v="1"/>
    <x v="2"/>
    <s v="1020802"/>
    <x v="109"/>
    <s v="Panceta"/>
    <s v="Panceta s/Cuero"/>
    <x v="9"/>
    <m/>
    <m/>
    <m/>
    <m/>
    <m/>
    <m/>
    <m/>
    <n v="81448.563999999998"/>
  </r>
  <r>
    <x v="119"/>
    <x v="0"/>
    <x v="1"/>
    <x v="2"/>
    <s v="1020810"/>
    <x v="110"/>
    <s v="Subprod"/>
    <s v="Subprod Tripa"/>
    <x v="9"/>
    <m/>
    <m/>
    <m/>
    <m/>
    <m/>
    <m/>
    <m/>
    <n v="7090.9809999999998"/>
  </r>
  <r>
    <x v="271"/>
    <x v="0"/>
    <x v="1"/>
    <x v="2"/>
    <s v="1020822"/>
    <x v="249"/>
    <s v="Huesos"/>
    <s v="Huesos Cuarto Centra"/>
    <x v="5"/>
    <m/>
    <m/>
    <m/>
    <m/>
    <m/>
    <m/>
    <m/>
    <n v="23369.563999999998"/>
  </r>
  <r>
    <x v="272"/>
    <x v="0"/>
    <x v="1"/>
    <x v="2"/>
    <s v="1020828"/>
    <x v="156"/>
    <s v="Chuleta"/>
    <s v="Chuleta Huesos"/>
    <x v="5"/>
    <m/>
    <m/>
    <m/>
    <m/>
    <m/>
    <m/>
    <m/>
    <n v="29928.069"/>
  </r>
  <r>
    <x v="120"/>
    <x v="0"/>
    <x v="1"/>
    <x v="2"/>
    <s v="1020848"/>
    <x v="111"/>
    <s v="Lomo"/>
    <s v="Lomo Centro"/>
    <x v="0"/>
    <m/>
    <m/>
    <m/>
    <m/>
    <m/>
    <m/>
    <m/>
    <n v="160787.59099999999"/>
  </r>
  <r>
    <x v="274"/>
    <x v="0"/>
    <x v="1"/>
    <x v="2"/>
    <s v="1020853"/>
    <x v="158"/>
    <s v="Filete"/>
    <s v="Filete c/Cabeza"/>
    <x v="7"/>
    <m/>
    <m/>
    <m/>
    <m/>
    <m/>
    <m/>
    <m/>
    <n v="140294.38200000001"/>
  </r>
  <r>
    <x v="121"/>
    <x v="0"/>
    <x v="1"/>
    <x v="2"/>
    <s v="1020860"/>
    <x v="112"/>
    <s v="Lomo"/>
    <s v="Lomo Vetado"/>
    <x v="4"/>
    <m/>
    <m/>
    <m/>
    <m/>
    <m/>
    <m/>
    <m/>
    <n v="108347.80499999999"/>
  </r>
  <r>
    <x v="122"/>
    <x v="0"/>
    <x v="1"/>
    <x v="2"/>
    <s v="1020861"/>
    <x v="113"/>
    <s v="Lomo"/>
    <s v="Lomo Vetado"/>
    <x v="4"/>
    <m/>
    <m/>
    <m/>
    <m/>
    <m/>
    <m/>
    <m/>
    <n v="109879.352"/>
  </r>
  <r>
    <x v="275"/>
    <x v="0"/>
    <x v="1"/>
    <x v="2"/>
    <s v="1020878"/>
    <x v="251"/>
    <s v="Huesos"/>
    <s v="Huesos Cuarto Centra"/>
    <x v="5"/>
    <m/>
    <m/>
    <m/>
    <m/>
    <m/>
    <m/>
    <m/>
    <n v="13619.817999999999"/>
  </r>
  <r>
    <x v="127"/>
    <x v="0"/>
    <x v="1"/>
    <x v="2"/>
    <s v="1020914"/>
    <x v="118"/>
    <s v="Panceta"/>
    <s v="Panceta c/Cuero"/>
    <x v="9"/>
    <m/>
    <m/>
    <m/>
    <m/>
    <m/>
    <m/>
    <m/>
    <n v="5190.0029999999997"/>
  </r>
  <r>
    <x v="130"/>
    <x v="0"/>
    <x v="1"/>
    <x v="2"/>
    <s v="1020944"/>
    <x v="121"/>
    <s v="Pierna"/>
    <s v="Pierna Pulpa"/>
    <x v="0"/>
    <m/>
    <m/>
    <m/>
    <m/>
    <m/>
    <m/>
    <m/>
    <n v="837911.64099999995"/>
  </r>
  <r>
    <x v="132"/>
    <x v="0"/>
    <x v="1"/>
    <x v="2"/>
    <s v="1020990"/>
    <x v="123"/>
    <s v="Pierna"/>
    <s v="Pierna Pulpa Fina"/>
    <x v="9"/>
    <m/>
    <m/>
    <m/>
    <m/>
    <m/>
    <m/>
    <m/>
    <n v="1413.2729999999999"/>
  </r>
  <r>
    <x v="134"/>
    <x v="0"/>
    <x v="1"/>
    <x v="2"/>
    <s v="1021012"/>
    <x v="125"/>
    <s v="Plancha"/>
    <s v="Plancha s/Cuero"/>
    <x v="4"/>
    <m/>
    <m/>
    <m/>
    <m/>
    <m/>
    <m/>
    <m/>
    <n v="34317.519999999997"/>
  </r>
  <r>
    <x v="278"/>
    <x v="0"/>
    <x v="1"/>
    <x v="2"/>
    <s v="1021020"/>
    <x v="254"/>
    <s v="Plancha"/>
    <s v="Plancha s/Cuero"/>
    <x v="6"/>
    <m/>
    <m/>
    <m/>
    <m/>
    <m/>
    <m/>
    <m/>
    <n v="121.196"/>
  </r>
  <r>
    <x v="135"/>
    <x v="0"/>
    <x v="1"/>
    <x v="2"/>
    <s v="1021023"/>
    <x v="126"/>
    <s v="Grasas"/>
    <s v="Grasa Gordura"/>
    <x v="0"/>
    <m/>
    <m/>
    <m/>
    <m/>
    <m/>
    <m/>
    <m/>
    <n v="201373.13399999999"/>
  </r>
  <r>
    <x v="279"/>
    <x v="0"/>
    <x v="1"/>
    <x v="2"/>
    <s v="1021026"/>
    <x v="222"/>
    <s v="Grasas"/>
    <s v="Grasa Gordura"/>
    <x v="6"/>
    <m/>
    <m/>
    <m/>
    <m/>
    <m/>
    <m/>
    <m/>
    <n v="29925.795999999998"/>
  </r>
  <r>
    <x v="137"/>
    <x v="0"/>
    <x v="1"/>
    <x v="2"/>
    <s v="1021045"/>
    <x v="128"/>
    <s v="Pernil"/>
    <s v="Pernil Mano"/>
    <x v="4"/>
    <m/>
    <m/>
    <m/>
    <m/>
    <m/>
    <m/>
    <m/>
    <n v="85409.7"/>
  </r>
  <r>
    <x v="138"/>
    <x v="0"/>
    <x v="1"/>
    <x v="2"/>
    <s v="1021046"/>
    <x v="129"/>
    <s v="Pernil"/>
    <s v="Pernil Mano"/>
    <x v="4"/>
    <m/>
    <m/>
    <m/>
    <m/>
    <m/>
    <m/>
    <m/>
    <n v="17.55"/>
  </r>
  <r>
    <x v="139"/>
    <x v="0"/>
    <x v="1"/>
    <x v="2"/>
    <s v="1021077"/>
    <x v="130"/>
    <s v="Grasas"/>
    <s v="Grasa Gordura"/>
    <x v="0"/>
    <m/>
    <m/>
    <m/>
    <m/>
    <m/>
    <m/>
    <m/>
    <n v="7675.9979999999996"/>
  </r>
  <r>
    <x v="140"/>
    <x v="0"/>
    <x v="1"/>
    <x v="2"/>
    <s v="1021078"/>
    <x v="131"/>
    <s v="Recortes"/>
    <s v="Recortes No Magro"/>
    <x v="0"/>
    <m/>
    <m/>
    <m/>
    <m/>
    <m/>
    <m/>
    <m/>
    <n v="93127.31"/>
  </r>
  <r>
    <x v="141"/>
    <x v="0"/>
    <x v="1"/>
    <x v="2"/>
    <s v="1021082"/>
    <x v="132"/>
    <s v="Recortes"/>
    <s v="Recortes No Magro"/>
    <x v="0"/>
    <m/>
    <m/>
    <m/>
    <m/>
    <m/>
    <m/>
    <m/>
    <n v="177.22300000000001"/>
  </r>
  <r>
    <x v="143"/>
    <x v="0"/>
    <x v="1"/>
    <x v="2"/>
    <s v="1021092"/>
    <x v="134"/>
    <s v="Recortes"/>
    <s v="Recortes No Magro"/>
    <x v="0"/>
    <m/>
    <m/>
    <m/>
    <m/>
    <m/>
    <m/>
    <m/>
    <n v="28041.269"/>
  </r>
  <r>
    <x v="146"/>
    <x v="0"/>
    <x v="1"/>
    <x v="2"/>
    <s v="1021106"/>
    <x v="137"/>
    <s v="Subprod"/>
    <s v="Subprod Visceras"/>
    <x v="0"/>
    <m/>
    <m/>
    <m/>
    <m/>
    <m/>
    <m/>
    <m/>
    <n v="126255.88"/>
  </r>
  <r>
    <x v="148"/>
    <x v="0"/>
    <x v="1"/>
    <x v="2"/>
    <s v="1021115"/>
    <x v="139"/>
    <s v="Subprod"/>
    <s v="Subprod Visceras"/>
    <x v="2"/>
    <m/>
    <m/>
    <m/>
    <m/>
    <m/>
    <m/>
    <m/>
    <n v="99655.89"/>
  </r>
  <r>
    <x v="149"/>
    <x v="0"/>
    <x v="1"/>
    <x v="2"/>
    <s v="1021136"/>
    <x v="140"/>
    <s v="Subprod"/>
    <s v="Subprod Visceras"/>
    <x v="9"/>
    <m/>
    <m/>
    <m/>
    <m/>
    <m/>
    <m/>
    <m/>
    <n v="4502.1099999999997"/>
  </r>
  <r>
    <x v="150"/>
    <x v="0"/>
    <x v="1"/>
    <x v="2"/>
    <s v="1021149"/>
    <x v="141"/>
    <s v="Huesos"/>
    <s v="Huesos Cuarto Centra"/>
    <x v="4"/>
    <m/>
    <m/>
    <m/>
    <m/>
    <m/>
    <m/>
    <m/>
    <n v="69304.051999999996"/>
  </r>
  <r>
    <x v="151"/>
    <x v="0"/>
    <x v="1"/>
    <x v="2"/>
    <s v="1021150"/>
    <x v="142"/>
    <s v="Huesos"/>
    <s v="Huesos Cuarto Centra"/>
    <x v="4"/>
    <m/>
    <m/>
    <m/>
    <m/>
    <m/>
    <m/>
    <m/>
    <n v="6624.0020000000004"/>
  </r>
  <r>
    <x v="152"/>
    <x v="0"/>
    <x v="1"/>
    <x v="2"/>
    <s v="1021151"/>
    <x v="143"/>
    <s v="Huesos"/>
    <s v="Huesos Cuarto Delant"/>
    <x v="4"/>
    <m/>
    <m/>
    <m/>
    <m/>
    <m/>
    <m/>
    <m/>
    <n v="65999.995999999999"/>
  </r>
  <r>
    <x v="153"/>
    <x v="0"/>
    <x v="1"/>
    <x v="2"/>
    <s v="1021152"/>
    <x v="144"/>
    <s v="Huesos"/>
    <s v="Huesos Cuarto Delant"/>
    <x v="4"/>
    <m/>
    <m/>
    <m/>
    <m/>
    <m/>
    <m/>
    <m/>
    <n v="29169.076000000001"/>
  </r>
  <r>
    <x v="154"/>
    <x v="0"/>
    <x v="1"/>
    <x v="2"/>
    <s v="1021156"/>
    <x v="145"/>
    <s v="Huesos"/>
    <s v="Huesos Cuarto Centra"/>
    <x v="4"/>
    <m/>
    <m/>
    <m/>
    <m/>
    <m/>
    <m/>
    <m/>
    <n v="38834.771999999997"/>
  </r>
  <r>
    <x v="155"/>
    <x v="0"/>
    <x v="1"/>
    <x v="2"/>
    <s v="1021187"/>
    <x v="146"/>
    <s v="Cueros"/>
    <s v="Cuero Back"/>
    <x v="0"/>
    <m/>
    <m/>
    <m/>
    <m/>
    <m/>
    <m/>
    <m/>
    <n v="34961.286"/>
  </r>
  <r>
    <x v="281"/>
    <x v="0"/>
    <x v="1"/>
    <x v="2"/>
    <s v="1021237"/>
    <x v="256"/>
    <s v="Recortes"/>
    <s v="Recortes No Magro"/>
    <x v="7"/>
    <m/>
    <m/>
    <m/>
    <m/>
    <m/>
    <m/>
    <m/>
    <n v="15571.002"/>
  </r>
  <r>
    <x v="283"/>
    <x v="0"/>
    <x v="1"/>
    <x v="2"/>
    <s v="1021263"/>
    <x v="121"/>
    <s v="Pierna"/>
    <s v="Pierna Pulpa"/>
    <x v="7"/>
    <m/>
    <m/>
    <m/>
    <m/>
    <m/>
    <m/>
    <m/>
    <n v="7455.1"/>
  </r>
  <r>
    <x v="284"/>
    <x v="0"/>
    <x v="1"/>
    <x v="2"/>
    <s v="1021270"/>
    <x v="231"/>
    <s v="Cueros"/>
    <s v="Cuero Forro"/>
    <x v="6"/>
    <m/>
    <m/>
    <m/>
    <m/>
    <m/>
    <m/>
    <m/>
    <n v="76577.589000000007"/>
  </r>
  <r>
    <x v="285"/>
    <x v="0"/>
    <x v="1"/>
    <x v="2"/>
    <s v="1021272"/>
    <x v="238"/>
    <s v="Cueros"/>
    <s v="Cuero Forro"/>
    <x v="6"/>
    <m/>
    <m/>
    <m/>
    <m/>
    <m/>
    <m/>
    <m/>
    <n v="298412.53200000001"/>
  </r>
  <r>
    <x v="158"/>
    <x v="0"/>
    <x v="1"/>
    <x v="2"/>
    <s v="1021287"/>
    <x v="148"/>
    <s v="Grasas"/>
    <s v="Grasa Lomo Tocino"/>
    <x v="7"/>
    <m/>
    <m/>
    <m/>
    <m/>
    <m/>
    <m/>
    <m/>
    <n v="2483.5659999999998"/>
  </r>
  <r>
    <x v="159"/>
    <x v="0"/>
    <x v="1"/>
    <x v="2"/>
    <s v="1021385"/>
    <x v="149"/>
    <s v="Cueros"/>
    <s v="Cuero Mixto"/>
    <x v="0"/>
    <m/>
    <m/>
    <m/>
    <m/>
    <m/>
    <m/>
    <m/>
    <n v="379412.54599999997"/>
  </r>
  <r>
    <x v="160"/>
    <x v="0"/>
    <x v="1"/>
    <x v="2"/>
    <s v="1021435"/>
    <x v="150"/>
    <s v="Grasas"/>
    <s v="Grasa Gordura"/>
    <x v="7"/>
    <m/>
    <m/>
    <m/>
    <m/>
    <m/>
    <m/>
    <m/>
    <n v="108695.095"/>
  </r>
  <r>
    <x v="287"/>
    <x v="0"/>
    <x v="1"/>
    <x v="2"/>
    <s v="1021474"/>
    <x v="258"/>
    <s v="Grasas"/>
    <s v="Grasa Gordura"/>
    <x v="7"/>
    <m/>
    <m/>
    <m/>
    <m/>
    <m/>
    <m/>
    <m/>
    <n v="101043.57"/>
  </r>
  <r>
    <x v="288"/>
    <x v="0"/>
    <x v="1"/>
    <x v="2"/>
    <s v="1021500"/>
    <x v="132"/>
    <s v="Recortes"/>
    <s v="Recortes No Magro"/>
    <x v="7"/>
    <m/>
    <m/>
    <m/>
    <m/>
    <m/>
    <m/>
    <m/>
    <n v="738.99800000000005"/>
  </r>
  <r>
    <x v="162"/>
    <x v="0"/>
    <x v="1"/>
    <x v="2"/>
    <s v="1021533"/>
    <x v="152"/>
    <s v="Panceta"/>
    <s v="Panceta s/Cuero"/>
    <x v="9"/>
    <m/>
    <m/>
    <m/>
    <m/>
    <m/>
    <m/>
    <m/>
    <n v="14867.523999999999"/>
  </r>
  <r>
    <x v="289"/>
    <x v="0"/>
    <x v="1"/>
    <x v="2"/>
    <s v="1021538"/>
    <x v="259"/>
    <s v="Panceta"/>
    <s v="Panceta s/Cuero"/>
    <x v="5"/>
    <m/>
    <m/>
    <m/>
    <m/>
    <m/>
    <m/>
    <m/>
    <n v="121605.01300000001"/>
  </r>
  <r>
    <x v="163"/>
    <x v="0"/>
    <x v="1"/>
    <x v="2"/>
    <s v="1021550"/>
    <x v="153"/>
    <s v="Recortes"/>
    <s v="Recortes No Magro"/>
    <x v="7"/>
    <m/>
    <m/>
    <m/>
    <m/>
    <m/>
    <m/>
    <m/>
    <n v="50935.841999999997"/>
  </r>
  <r>
    <x v="291"/>
    <x v="0"/>
    <x v="1"/>
    <x v="2"/>
    <s v="1021555"/>
    <x v="261"/>
    <s v="Grasas"/>
    <s v="Grasa Gordura"/>
    <x v="6"/>
    <m/>
    <m/>
    <m/>
    <m/>
    <m/>
    <m/>
    <m/>
    <n v="170136.171"/>
  </r>
  <r>
    <x v="292"/>
    <x v="0"/>
    <x v="1"/>
    <x v="2"/>
    <s v="1021596"/>
    <x v="149"/>
    <s v="Cueros"/>
    <s v="Cuero Mixto"/>
    <x v="6"/>
    <m/>
    <m/>
    <m/>
    <m/>
    <m/>
    <m/>
    <m/>
    <n v="1199.7080000000001"/>
  </r>
  <r>
    <x v="164"/>
    <x v="0"/>
    <x v="1"/>
    <x v="2"/>
    <s v="1021603"/>
    <x v="154"/>
    <s v="Lomo"/>
    <s v="Lomo MM Loin"/>
    <x v="9"/>
    <m/>
    <m/>
    <m/>
    <m/>
    <m/>
    <m/>
    <m/>
    <n v="5312.8909999999996"/>
  </r>
  <r>
    <x v="165"/>
    <x v="0"/>
    <x v="1"/>
    <x v="2"/>
    <s v="1021609"/>
    <x v="155"/>
    <s v="Filete"/>
    <s v="Filete c/Cabeza"/>
    <x v="9"/>
    <m/>
    <m/>
    <m/>
    <m/>
    <m/>
    <m/>
    <m/>
    <n v="8260.7810000000009"/>
  </r>
  <r>
    <x v="166"/>
    <x v="0"/>
    <x v="1"/>
    <x v="2"/>
    <s v="1021622"/>
    <x v="156"/>
    <s v="Chuleta"/>
    <s v="Chuleta Huesos"/>
    <x v="0"/>
    <m/>
    <m/>
    <m/>
    <m/>
    <m/>
    <m/>
    <m/>
    <n v="18819.98"/>
  </r>
  <r>
    <x v="168"/>
    <x v="0"/>
    <x v="1"/>
    <x v="2"/>
    <s v="1021639"/>
    <x v="158"/>
    <s v="Filete"/>
    <s v="Filete c/Cabeza"/>
    <x v="0"/>
    <m/>
    <m/>
    <m/>
    <m/>
    <m/>
    <m/>
    <m/>
    <n v="46375.936999999998"/>
  </r>
  <r>
    <x v="170"/>
    <x v="0"/>
    <x v="1"/>
    <x v="2"/>
    <s v="1021664"/>
    <x v="160"/>
    <s v="Cost-Pec"/>
    <s v="Cost-Pec Entero"/>
    <x v="4"/>
    <m/>
    <m/>
    <m/>
    <m/>
    <m/>
    <m/>
    <m/>
    <n v="77002.626000000004"/>
  </r>
  <r>
    <x v="171"/>
    <x v="0"/>
    <x v="1"/>
    <x v="2"/>
    <s v="1021665"/>
    <x v="161"/>
    <s v="Cost-Pec"/>
    <s v="Cost-Pec Entero"/>
    <x v="4"/>
    <m/>
    <m/>
    <m/>
    <m/>
    <m/>
    <m/>
    <m/>
    <n v="59.052"/>
  </r>
  <r>
    <x v="172"/>
    <x v="0"/>
    <x v="1"/>
    <x v="2"/>
    <s v="1021731"/>
    <x v="162"/>
    <s v="Pernil"/>
    <s v="Pernil Mano"/>
    <x v="2"/>
    <m/>
    <m/>
    <m/>
    <m/>
    <m/>
    <m/>
    <m/>
    <n v="372719.34100000001"/>
  </r>
  <r>
    <x v="293"/>
    <x v="0"/>
    <x v="1"/>
    <x v="2"/>
    <s v="1021732"/>
    <x v="262"/>
    <s v="Huesos"/>
    <s v="Huesos Cuarto Traser"/>
    <x v="2"/>
    <m/>
    <m/>
    <m/>
    <m/>
    <m/>
    <m/>
    <m/>
    <n v="326780.97399999999"/>
  </r>
  <r>
    <x v="294"/>
    <x v="0"/>
    <x v="1"/>
    <x v="2"/>
    <s v="1021733"/>
    <x v="263"/>
    <s v="Pierna"/>
    <s v="Pierna Pulpa"/>
    <x v="2"/>
    <m/>
    <m/>
    <m/>
    <m/>
    <m/>
    <m/>
    <m/>
    <n v="69606.657000000007"/>
  </r>
  <r>
    <x v="173"/>
    <x v="0"/>
    <x v="1"/>
    <x v="2"/>
    <s v="1021735"/>
    <x v="163"/>
    <s v="Subprod"/>
    <s v="Subprod Patas-Manos"/>
    <x v="2"/>
    <m/>
    <m/>
    <m/>
    <m/>
    <m/>
    <m/>
    <m/>
    <n v="196501.98300000001"/>
  </r>
  <r>
    <x v="295"/>
    <x v="0"/>
    <x v="1"/>
    <x v="2"/>
    <s v="1021737"/>
    <x v="264"/>
    <s v="Subprod"/>
    <s v="Subprod Patas-Manos"/>
    <x v="2"/>
    <m/>
    <m/>
    <m/>
    <m/>
    <m/>
    <m/>
    <m/>
    <n v="13015.189"/>
  </r>
  <r>
    <x v="174"/>
    <x v="0"/>
    <x v="1"/>
    <x v="2"/>
    <s v="1021738"/>
    <x v="164"/>
    <s v="Subprod"/>
    <s v="Subprod Patas-Manos"/>
    <x v="2"/>
    <m/>
    <m/>
    <m/>
    <m/>
    <m/>
    <m/>
    <m/>
    <n v="89431.410999999993"/>
  </r>
  <r>
    <x v="296"/>
    <x v="0"/>
    <x v="1"/>
    <x v="2"/>
    <s v="1021739"/>
    <x v="265"/>
    <s v="Cabeza"/>
    <s v="Cabeza Entera"/>
    <x v="2"/>
    <m/>
    <m/>
    <m/>
    <m/>
    <m/>
    <m/>
    <m/>
    <n v="48056.866000000002"/>
  </r>
  <r>
    <x v="298"/>
    <x v="0"/>
    <x v="1"/>
    <x v="2"/>
    <s v="1021766"/>
    <x v="266"/>
    <s v="Huesos"/>
    <s v="Huesos Cuarto Delant"/>
    <x v="2"/>
    <m/>
    <m/>
    <m/>
    <m/>
    <m/>
    <m/>
    <m/>
    <n v="201106.87400000001"/>
  </r>
  <r>
    <x v="299"/>
    <x v="0"/>
    <x v="1"/>
    <x v="2"/>
    <s v="1021767"/>
    <x v="267"/>
    <s v="Huesos"/>
    <s v="Huesos Cuarto Centra"/>
    <x v="2"/>
    <m/>
    <m/>
    <m/>
    <m/>
    <m/>
    <m/>
    <m/>
    <n v="403446.27399999998"/>
  </r>
  <r>
    <x v="300"/>
    <x v="0"/>
    <x v="1"/>
    <x v="2"/>
    <s v="1021774"/>
    <x v="268"/>
    <s v="Huesos"/>
    <s v="Huesos Cuarto Delant"/>
    <x v="2"/>
    <m/>
    <m/>
    <m/>
    <m/>
    <m/>
    <m/>
    <m/>
    <n v="70765.622000000003"/>
  </r>
  <r>
    <x v="301"/>
    <x v="0"/>
    <x v="1"/>
    <x v="2"/>
    <s v="1021819"/>
    <x v="269"/>
    <s v="Lomo"/>
    <s v="Lomo Centro"/>
    <x v="7"/>
    <m/>
    <m/>
    <m/>
    <m/>
    <m/>
    <m/>
    <m/>
    <n v="54207.792000000001"/>
  </r>
  <r>
    <x v="176"/>
    <x v="0"/>
    <x v="1"/>
    <x v="2"/>
    <s v="1021864"/>
    <x v="165"/>
    <s v="Cueros"/>
    <s v="Cuero Papada"/>
    <x v="3"/>
    <m/>
    <m/>
    <m/>
    <m/>
    <m/>
    <m/>
    <m/>
    <n v="97693.75"/>
  </r>
  <r>
    <x v="303"/>
    <x v="0"/>
    <x v="1"/>
    <x v="2"/>
    <s v="1021874"/>
    <x v="130"/>
    <s v="Grasas"/>
    <s v="Grasa Gordura"/>
    <x v="6"/>
    <m/>
    <m/>
    <m/>
    <m/>
    <m/>
    <m/>
    <m/>
    <n v="346170.86700000003"/>
  </r>
  <r>
    <x v="304"/>
    <x v="0"/>
    <x v="1"/>
    <x v="2"/>
    <s v="1021903"/>
    <x v="247"/>
    <s v="Subprod"/>
    <s v="Subprod Visceras"/>
    <x v="7"/>
    <m/>
    <m/>
    <m/>
    <m/>
    <m/>
    <m/>
    <m/>
    <n v="92205.11"/>
  </r>
  <r>
    <x v="306"/>
    <x v="0"/>
    <x v="1"/>
    <x v="2"/>
    <s v="1021924"/>
    <x v="270"/>
    <s v="Lomo"/>
    <s v="Lomo MM Loin"/>
    <x v="8"/>
    <m/>
    <m/>
    <m/>
    <m/>
    <m/>
    <m/>
    <m/>
    <n v="15466.025"/>
  </r>
  <r>
    <x v="307"/>
    <x v="0"/>
    <x v="1"/>
    <x v="2"/>
    <s v="1021925"/>
    <x v="271"/>
    <s v="Lomo"/>
    <s v="Lomo MM Loin"/>
    <x v="8"/>
    <m/>
    <m/>
    <m/>
    <m/>
    <m/>
    <m/>
    <m/>
    <n v="38898.305"/>
  </r>
  <r>
    <x v="309"/>
    <x v="0"/>
    <x v="1"/>
    <x v="2"/>
    <s v="1021931"/>
    <x v="273"/>
    <s v="Cost-Pec"/>
    <s v="Cost-Pec Trozos"/>
    <x v="8"/>
    <m/>
    <m/>
    <m/>
    <m/>
    <m/>
    <m/>
    <m/>
    <n v="15678.142"/>
  </r>
  <r>
    <x v="310"/>
    <x v="0"/>
    <x v="1"/>
    <x v="2"/>
    <s v="1021936"/>
    <x v="274"/>
    <s v="Paleta"/>
    <s v="Paleta Pulpa"/>
    <x v="8"/>
    <m/>
    <m/>
    <m/>
    <m/>
    <m/>
    <m/>
    <m/>
    <n v="370884.739"/>
  </r>
  <r>
    <x v="311"/>
    <x v="0"/>
    <x v="1"/>
    <x v="2"/>
    <s v="1021952"/>
    <x v="156"/>
    <s v="Chuleta"/>
    <s v="Chuleta Huesos"/>
    <x v="8"/>
    <m/>
    <m/>
    <m/>
    <m/>
    <m/>
    <m/>
    <m/>
    <n v="1389.9960000000001"/>
  </r>
  <r>
    <x v="312"/>
    <x v="0"/>
    <x v="1"/>
    <x v="2"/>
    <s v="1021971"/>
    <x v="275"/>
    <s v="Cueros"/>
    <s v="Cuero Back"/>
    <x v="2"/>
    <m/>
    <m/>
    <m/>
    <m/>
    <m/>
    <m/>
    <m/>
    <n v="89156.11"/>
  </r>
  <r>
    <x v="178"/>
    <x v="0"/>
    <x v="1"/>
    <x v="2"/>
    <s v="1021976"/>
    <x v="167"/>
    <s v="Paleta"/>
    <s v="Paleta Pulpa"/>
    <x v="0"/>
    <m/>
    <m/>
    <m/>
    <m/>
    <m/>
    <m/>
    <m/>
    <n v="192000.00899999999"/>
  </r>
  <r>
    <x v="313"/>
    <x v="0"/>
    <x v="1"/>
    <x v="2"/>
    <s v="1021987"/>
    <x v="276"/>
    <s v="Subprod"/>
    <s v="Subprod Tripa"/>
    <x v="8"/>
    <m/>
    <m/>
    <m/>
    <m/>
    <m/>
    <m/>
    <m/>
    <n v="12479.855"/>
  </r>
  <r>
    <x v="180"/>
    <x v="0"/>
    <x v="1"/>
    <x v="2"/>
    <s v="1021992"/>
    <x v="89"/>
    <s v="Grasas"/>
    <s v="Grasa Lomo Tocino"/>
    <x v="2"/>
    <m/>
    <m/>
    <m/>
    <m/>
    <m/>
    <m/>
    <m/>
    <n v="140861.46799999999"/>
  </r>
  <r>
    <x v="314"/>
    <x v="0"/>
    <x v="1"/>
    <x v="2"/>
    <s v="1022033"/>
    <x v="277"/>
    <s v="Cabeza"/>
    <s v="Cabeza Derivados"/>
    <x v="2"/>
    <m/>
    <m/>
    <m/>
    <m/>
    <m/>
    <m/>
    <m/>
    <n v="36910.159"/>
  </r>
  <r>
    <x v="181"/>
    <x v="0"/>
    <x v="1"/>
    <x v="2"/>
    <s v="1022073"/>
    <x v="169"/>
    <s v="Grasas"/>
    <s v="Grasa Interior"/>
    <x v="2"/>
    <m/>
    <m/>
    <m/>
    <m/>
    <m/>
    <m/>
    <m/>
    <n v="146468.39600000001"/>
  </r>
  <r>
    <x v="315"/>
    <x v="0"/>
    <x v="1"/>
    <x v="2"/>
    <s v="1022080"/>
    <x v="278"/>
    <s v="Subprod"/>
    <s v="Subprod Cola"/>
    <x v="2"/>
    <m/>
    <m/>
    <m/>
    <m/>
    <m/>
    <m/>
    <m/>
    <n v="87427.531000000003"/>
  </r>
  <r>
    <x v="182"/>
    <x v="0"/>
    <x v="1"/>
    <x v="2"/>
    <s v="1022096"/>
    <x v="170"/>
    <s v="Huesos"/>
    <s v="Huesos Cuarto Delant"/>
    <x v="2"/>
    <m/>
    <m/>
    <m/>
    <m/>
    <m/>
    <m/>
    <m/>
    <n v="231717.59700000001"/>
  </r>
  <r>
    <x v="318"/>
    <x v="0"/>
    <x v="1"/>
    <x v="2"/>
    <s v="1022099"/>
    <x v="281"/>
    <s v="Huesos"/>
    <s v="Huesos Cuarto Centra"/>
    <x v="2"/>
    <m/>
    <m/>
    <m/>
    <m/>
    <m/>
    <m/>
    <m/>
    <n v="201219.883"/>
  </r>
  <r>
    <x v="319"/>
    <x v="0"/>
    <x v="1"/>
    <x v="2"/>
    <s v="1022101"/>
    <x v="282"/>
    <s v="Lomo"/>
    <s v="Lomo Centro"/>
    <x v="8"/>
    <m/>
    <m/>
    <m/>
    <m/>
    <m/>
    <m/>
    <m/>
    <n v="1149.998"/>
  </r>
  <r>
    <x v="184"/>
    <x v="0"/>
    <x v="1"/>
    <x v="2"/>
    <s v="1022125"/>
    <x v="172"/>
    <s v="Pernil"/>
    <s v="Pernil Mano"/>
    <x v="2"/>
    <m/>
    <m/>
    <m/>
    <m/>
    <m/>
    <m/>
    <m/>
    <n v="240000.008"/>
  </r>
  <r>
    <x v="321"/>
    <x v="0"/>
    <x v="1"/>
    <x v="2"/>
    <s v="1022128"/>
    <x v="284"/>
    <s v="Pierna"/>
    <s v="Pierna Pulpa Fina"/>
    <x v="8"/>
    <m/>
    <m/>
    <m/>
    <m/>
    <m/>
    <m/>
    <m/>
    <n v="1292.06"/>
  </r>
  <r>
    <x v="322"/>
    <x v="0"/>
    <x v="1"/>
    <x v="2"/>
    <s v="1022141"/>
    <x v="285"/>
    <s v="Pierna"/>
    <s v="Pierna Pulpa Fina"/>
    <x v="8"/>
    <m/>
    <m/>
    <m/>
    <m/>
    <m/>
    <m/>
    <m/>
    <n v="12960.937"/>
  </r>
  <r>
    <x v="323"/>
    <x v="0"/>
    <x v="1"/>
    <x v="2"/>
    <s v="1022142"/>
    <x v="286"/>
    <s v="Pierna"/>
    <s v="Pierna Pulpa Fina"/>
    <x v="8"/>
    <m/>
    <m/>
    <m/>
    <m/>
    <m/>
    <m/>
    <m/>
    <n v="10989.636"/>
  </r>
  <r>
    <x v="186"/>
    <x v="0"/>
    <x v="1"/>
    <x v="2"/>
    <s v="1022150"/>
    <x v="130"/>
    <s v="Grasas"/>
    <s v="Grasa Gordura"/>
    <x v="0"/>
    <m/>
    <m/>
    <m/>
    <m/>
    <m/>
    <m/>
    <m/>
    <n v="129014.68799999999"/>
  </r>
  <r>
    <x v="325"/>
    <x v="0"/>
    <x v="1"/>
    <x v="2"/>
    <s v="1022169"/>
    <x v="288"/>
    <s v="Recortes"/>
    <s v="Recortes No Magro"/>
    <x v="2"/>
    <m/>
    <m/>
    <m/>
    <m/>
    <m/>
    <m/>
    <m/>
    <n v="184613.43400000001"/>
  </r>
  <r>
    <x v="187"/>
    <x v="0"/>
    <x v="1"/>
    <x v="2"/>
    <s v="1022183"/>
    <x v="174"/>
    <s v="Pernil"/>
    <s v="Pernil Pierna"/>
    <x v="2"/>
    <m/>
    <m/>
    <m/>
    <m/>
    <m/>
    <m/>
    <m/>
    <n v="775847.68"/>
  </r>
  <r>
    <x v="188"/>
    <x v="0"/>
    <x v="1"/>
    <x v="2"/>
    <s v="1022186"/>
    <x v="175"/>
    <s v="Huesos"/>
    <s v="Huesos Cuarto Centra"/>
    <x v="2"/>
    <m/>
    <m/>
    <m/>
    <m/>
    <m/>
    <m/>
    <m/>
    <n v="92161.017999999996"/>
  </r>
  <r>
    <x v="327"/>
    <x v="0"/>
    <x v="1"/>
    <x v="2"/>
    <s v="1022212"/>
    <x v="290"/>
    <s v="Cabeza"/>
    <s v="Cabeza Entera"/>
    <x v="2"/>
    <m/>
    <m/>
    <m/>
    <m/>
    <m/>
    <m/>
    <m/>
    <n v="665808.21400000004"/>
  </r>
  <r>
    <x v="191"/>
    <x v="0"/>
    <x v="1"/>
    <x v="2"/>
    <s v="1022217"/>
    <x v="178"/>
    <s v="Grasas"/>
    <s v="Grasa Lomo Tocino"/>
    <x v="3"/>
    <m/>
    <m/>
    <m/>
    <m/>
    <m/>
    <m/>
    <m/>
    <n v="280719.66499999998"/>
  </r>
  <r>
    <x v="192"/>
    <x v="0"/>
    <x v="1"/>
    <x v="2"/>
    <s v="1022218"/>
    <x v="120"/>
    <s v="Grasas"/>
    <s v="Grasa Forro"/>
    <x v="3"/>
    <m/>
    <m/>
    <m/>
    <m/>
    <m/>
    <m/>
    <m/>
    <n v="102670.57399999999"/>
  </r>
  <r>
    <x v="193"/>
    <x v="0"/>
    <x v="1"/>
    <x v="2"/>
    <s v="1022273"/>
    <x v="179"/>
    <s v="Grasas"/>
    <s v="Grasa Forro"/>
    <x v="3"/>
    <m/>
    <m/>
    <m/>
    <m/>
    <m/>
    <m/>
    <m/>
    <n v="139735.82"/>
  </r>
  <r>
    <x v="195"/>
    <x v="0"/>
    <x v="1"/>
    <x v="2"/>
    <s v="1022283"/>
    <x v="181"/>
    <s v="Prolijado"/>
    <s v="Prolijado Malaya"/>
    <x v="4"/>
    <m/>
    <m/>
    <m/>
    <m/>
    <m/>
    <m/>
    <m/>
    <n v="5643.1049999999996"/>
  </r>
  <r>
    <x v="196"/>
    <x v="0"/>
    <x v="1"/>
    <x v="2"/>
    <s v="1022291"/>
    <x v="182"/>
    <s v="Pernil"/>
    <s v="Pernil Mano"/>
    <x v="2"/>
    <m/>
    <m/>
    <m/>
    <m/>
    <m/>
    <m/>
    <m/>
    <n v="51043.487000000001"/>
  </r>
  <r>
    <x v="331"/>
    <x v="0"/>
    <x v="1"/>
    <x v="2"/>
    <s v="1022304"/>
    <x v="294"/>
    <s v="Subprod"/>
    <s v="Subprod Visceras"/>
    <x v="7"/>
    <m/>
    <m/>
    <m/>
    <m/>
    <m/>
    <m/>
    <m/>
    <n v="19071.053"/>
  </r>
  <r>
    <x v="197"/>
    <x v="0"/>
    <x v="1"/>
    <x v="2"/>
    <s v="1022313"/>
    <x v="183"/>
    <s v="Lomo"/>
    <s v="Lomo CC Loin"/>
    <x v="9"/>
    <m/>
    <m/>
    <m/>
    <m/>
    <m/>
    <m/>
    <m/>
    <n v="15981.002"/>
  </r>
  <r>
    <x v="198"/>
    <x v="0"/>
    <x v="1"/>
    <x v="2"/>
    <s v="1022326"/>
    <x v="184"/>
    <s v="Lomo"/>
    <s v="Lomo CC Loin"/>
    <x v="9"/>
    <m/>
    <m/>
    <m/>
    <m/>
    <m/>
    <m/>
    <m/>
    <n v="40085.671000000002"/>
  </r>
  <r>
    <x v="334"/>
    <x v="0"/>
    <x v="1"/>
    <x v="2"/>
    <s v="1022356"/>
    <x v="120"/>
    <s v="Grasas"/>
    <s v="Grasa Forro"/>
    <x v="7"/>
    <m/>
    <m/>
    <m/>
    <m/>
    <m/>
    <m/>
    <m/>
    <n v="39.773000000000003"/>
  </r>
  <r>
    <x v="199"/>
    <x v="0"/>
    <x v="1"/>
    <x v="2"/>
    <s v="1022370"/>
    <x v="185"/>
    <s v="Lomo"/>
    <s v="Lomo MM Loin"/>
    <x v="9"/>
    <m/>
    <m/>
    <m/>
    <m/>
    <m/>
    <m/>
    <m/>
    <n v="18849.420999999998"/>
  </r>
  <r>
    <x v="200"/>
    <x v="0"/>
    <x v="1"/>
    <x v="2"/>
    <s v="1022371"/>
    <x v="186"/>
    <s v="Panceta"/>
    <s v="Panceta s/Cuero"/>
    <x v="9"/>
    <m/>
    <m/>
    <m/>
    <m/>
    <m/>
    <m/>
    <m/>
    <n v="7888.2060000000001"/>
  </r>
  <r>
    <x v="201"/>
    <x v="0"/>
    <x v="1"/>
    <x v="2"/>
    <s v="1022373"/>
    <x v="187"/>
    <s v="Recortes"/>
    <s v="Recortes No Magro"/>
    <x v="2"/>
    <m/>
    <m/>
    <m/>
    <m/>
    <m/>
    <m/>
    <m/>
    <n v="107963.777"/>
  </r>
  <r>
    <x v="202"/>
    <x v="0"/>
    <x v="1"/>
    <x v="2"/>
    <s v="1022378"/>
    <x v="188"/>
    <s v="Huesos"/>
    <s v="Huesos Cuarto Centra"/>
    <x v="2"/>
    <m/>
    <m/>
    <m/>
    <m/>
    <m/>
    <m/>
    <m/>
    <n v="63691.17"/>
  </r>
  <r>
    <x v="335"/>
    <x v="0"/>
    <x v="1"/>
    <x v="2"/>
    <s v="1022379"/>
    <x v="297"/>
    <s v="Paleta"/>
    <s v="Paleta Pulpa"/>
    <x v="2"/>
    <m/>
    <m/>
    <m/>
    <m/>
    <m/>
    <m/>
    <m/>
    <n v="815.38599999999997"/>
  </r>
  <r>
    <x v="336"/>
    <x v="0"/>
    <x v="1"/>
    <x v="2"/>
    <s v="1022388"/>
    <x v="298"/>
    <s v="Huesos"/>
    <s v="Huesos Cuarto Centra"/>
    <x v="2"/>
    <m/>
    <m/>
    <m/>
    <m/>
    <m/>
    <m/>
    <m/>
    <n v="106891.766"/>
  </r>
  <r>
    <x v="205"/>
    <x v="0"/>
    <x v="1"/>
    <x v="2"/>
    <s v="1022389"/>
    <x v="191"/>
    <s v="Cueros"/>
    <s v="Cuero Panceta"/>
    <x v="2"/>
    <m/>
    <m/>
    <m/>
    <m/>
    <m/>
    <m/>
    <m/>
    <n v="89127.009000000005"/>
  </r>
  <r>
    <x v="207"/>
    <x v="0"/>
    <x v="1"/>
    <x v="2"/>
    <s v="1022409"/>
    <x v="193"/>
    <s v="Subprod"/>
    <s v="Subprod Tripa"/>
    <x v="0"/>
    <m/>
    <m/>
    <m/>
    <m/>
    <m/>
    <m/>
    <m/>
    <n v="9280.0040000000008"/>
  </r>
  <r>
    <x v="338"/>
    <x v="0"/>
    <x v="1"/>
    <x v="2"/>
    <s v="1022413"/>
    <x v="300"/>
    <s v="Subprod"/>
    <s v="Subprod Visceras"/>
    <x v="8"/>
    <m/>
    <m/>
    <m/>
    <m/>
    <m/>
    <m/>
    <m/>
    <n v="8966.4889999999996"/>
  </r>
  <r>
    <x v="208"/>
    <x v="0"/>
    <x v="1"/>
    <x v="2"/>
    <s v="1022414"/>
    <x v="194"/>
    <s v="Chuleta"/>
    <s v="Chuleta Cazuela"/>
    <x v="2"/>
    <m/>
    <m/>
    <m/>
    <m/>
    <m/>
    <m/>
    <m/>
    <n v="199014.02499999999"/>
  </r>
  <r>
    <x v="209"/>
    <x v="0"/>
    <x v="1"/>
    <x v="2"/>
    <s v="1022417"/>
    <x v="195"/>
    <s v="Cueros"/>
    <s v="Cuero Mixto"/>
    <x v="2"/>
    <m/>
    <m/>
    <m/>
    <m/>
    <m/>
    <m/>
    <m/>
    <n v="90804.957999999999"/>
  </r>
  <r>
    <x v="210"/>
    <x v="0"/>
    <x v="1"/>
    <x v="2"/>
    <s v="1022418"/>
    <x v="193"/>
    <s v="Subprod"/>
    <s v="Subprod Tripa"/>
    <x v="2"/>
    <m/>
    <m/>
    <m/>
    <m/>
    <m/>
    <m/>
    <m/>
    <n v="4016.002"/>
  </r>
  <r>
    <x v="211"/>
    <x v="0"/>
    <x v="1"/>
    <x v="2"/>
    <s v="1022472"/>
    <x v="196"/>
    <s v="Lomo"/>
    <s v="Lomo Centro"/>
    <x v="9"/>
    <m/>
    <m/>
    <m/>
    <m/>
    <m/>
    <m/>
    <m/>
    <n v="3990.7620000000002"/>
  </r>
  <r>
    <x v="212"/>
    <x v="0"/>
    <x v="1"/>
    <x v="2"/>
    <s v="1022499"/>
    <x v="197"/>
    <s v="Lomo"/>
    <s v="Lomo Vetado"/>
    <x v="9"/>
    <m/>
    <m/>
    <m/>
    <m/>
    <m/>
    <m/>
    <m/>
    <n v="19770.316999999999"/>
  </r>
  <r>
    <x v="343"/>
    <x v="0"/>
    <x v="1"/>
    <x v="2"/>
    <s v="1022515"/>
    <x v="304"/>
    <s v="Panceta"/>
    <s v="Panceta c/Cuero"/>
    <x v="8"/>
    <m/>
    <m/>
    <m/>
    <m/>
    <m/>
    <m/>
    <m/>
    <n v="32912.447"/>
  </r>
  <r>
    <x v="344"/>
    <x v="0"/>
    <x v="1"/>
    <x v="2"/>
    <s v="1022550"/>
    <x v="305"/>
    <s v="Huesos"/>
    <s v="Huesos Cuarto Traser"/>
    <x v="8"/>
    <m/>
    <m/>
    <m/>
    <m/>
    <m/>
    <m/>
    <m/>
    <n v="67979.994999999995"/>
  </r>
  <r>
    <x v="346"/>
    <x v="0"/>
    <x v="1"/>
    <x v="2"/>
    <s v="1022568"/>
    <x v="307"/>
    <s v="Panceta"/>
    <s v="Panceta s/Cuero"/>
    <x v="2"/>
    <m/>
    <m/>
    <m/>
    <m/>
    <m/>
    <m/>
    <m/>
    <n v="127673.76"/>
  </r>
  <r>
    <x v="215"/>
    <x v="0"/>
    <x v="1"/>
    <x v="2"/>
    <s v="1022587"/>
    <x v="200"/>
    <s v="Lomo"/>
    <s v="Lomo CC Loin"/>
    <x v="9"/>
    <m/>
    <m/>
    <m/>
    <m/>
    <m/>
    <m/>
    <m/>
    <n v="6402.9319999999998"/>
  </r>
  <r>
    <x v="216"/>
    <x v="0"/>
    <x v="1"/>
    <x v="2"/>
    <s v="1022600"/>
    <x v="201"/>
    <s v="Lomo"/>
    <s v="Lomo Vetado"/>
    <x v="9"/>
    <m/>
    <m/>
    <m/>
    <m/>
    <m/>
    <m/>
    <m/>
    <n v="20035.151000000002"/>
  </r>
  <r>
    <x v="217"/>
    <x v="0"/>
    <x v="1"/>
    <x v="2"/>
    <s v="1022605"/>
    <x v="202"/>
    <s v="Subprod"/>
    <s v="Subprod Tripa"/>
    <x v="4"/>
    <m/>
    <m/>
    <m/>
    <m/>
    <m/>
    <m/>
    <m/>
    <n v="190.00899999999999"/>
  </r>
  <r>
    <x v="218"/>
    <x v="0"/>
    <x v="1"/>
    <x v="2"/>
    <s v="1022607"/>
    <x v="203"/>
    <s v="Prolijado"/>
    <s v="Prolijado Plateada"/>
    <x v="4"/>
    <m/>
    <m/>
    <m/>
    <m/>
    <m/>
    <m/>
    <m/>
    <n v="23365.085999999999"/>
  </r>
  <r>
    <x v="348"/>
    <x v="0"/>
    <x v="1"/>
    <x v="2"/>
    <s v="1022619"/>
    <x v="309"/>
    <s v="Prolijado"/>
    <s v="Prolijado Malaya"/>
    <x v="5"/>
    <m/>
    <m/>
    <m/>
    <m/>
    <m/>
    <m/>
    <m/>
    <n v="4535.9660000000003"/>
  </r>
  <r>
    <x v="349"/>
    <x v="0"/>
    <x v="1"/>
    <x v="2"/>
    <s v="1022621"/>
    <x v="310"/>
    <s v="Panceta"/>
    <s v="Panceta s/Cuero"/>
    <x v="8"/>
    <m/>
    <m/>
    <m/>
    <m/>
    <m/>
    <m/>
    <m/>
    <n v="45069.294000000002"/>
  </r>
  <r>
    <x v="350"/>
    <x v="0"/>
    <x v="1"/>
    <x v="2"/>
    <s v="1022636"/>
    <x v="311"/>
    <s v="Huesos"/>
    <s v="Huesos Cuarto Traser"/>
    <x v="2"/>
    <m/>
    <m/>
    <m/>
    <m/>
    <m/>
    <m/>
    <m/>
    <n v="187776.421"/>
  </r>
  <r>
    <x v="219"/>
    <x v="0"/>
    <x v="1"/>
    <x v="2"/>
    <s v="1022637"/>
    <x v="204"/>
    <s v="Huesos"/>
    <s v="Huesos Cuarto Delant"/>
    <x v="2"/>
    <m/>
    <m/>
    <m/>
    <m/>
    <m/>
    <m/>
    <m/>
    <n v="94469.014999999999"/>
  </r>
  <r>
    <x v="351"/>
    <x v="0"/>
    <x v="1"/>
    <x v="2"/>
    <s v="1022639"/>
    <x v="312"/>
    <s v="Cabeza"/>
    <s v="Cabeza Entera"/>
    <x v="2"/>
    <m/>
    <m/>
    <m/>
    <m/>
    <m/>
    <m/>
    <m/>
    <n v="916282.59100000001"/>
  </r>
  <r>
    <x v="352"/>
    <x v="0"/>
    <x v="1"/>
    <x v="2"/>
    <s v="1022640"/>
    <x v="313"/>
    <s v="Cabeza"/>
    <s v="Cabeza Entera"/>
    <x v="2"/>
    <m/>
    <m/>
    <m/>
    <m/>
    <m/>
    <m/>
    <m/>
    <n v="50721.601000000002"/>
  </r>
  <r>
    <x v="221"/>
    <x v="0"/>
    <x v="1"/>
    <x v="2"/>
    <s v="1022664"/>
    <x v="206"/>
    <s v="Lomo"/>
    <s v="Lomo CC Loin"/>
    <x v="9"/>
    <m/>
    <m/>
    <m/>
    <m/>
    <m/>
    <m/>
    <m/>
    <n v="20502.267"/>
  </r>
  <r>
    <x v="223"/>
    <x v="0"/>
    <x v="1"/>
    <x v="2"/>
    <s v="1022709"/>
    <x v="207"/>
    <s v="Pierna"/>
    <s v="Pierna Pulpa"/>
    <x v="0"/>
    <m/>
    <m/>
    <m/>
    <m/>
    <m/>
    <m/>
    <m/>
    <n v="72000.004000000001"/>
  </r>
  <r>
    <x v="224"/>
    <x v="0"/>
    <x v="1"/>
    <x v="2"/>
    <s v="1022748"/>
    <x v="208"/>
    <s v="Subprod"/>
    <s v="Subprod Patas-Manos"/>
    <x v="2"/>
    <m/>
    <m/>
    <m/>
    <m/>
    <m/>
    <m/>
    <m/>
    <n v="204114.80799999999"/>
  </r>
  <r>
    <x v="355"/>
    <x v="0"/>
    <x v="1"/>
    <x v="2"/>
    <s v="1022750"/>
    <x v="314"/>
    <s v="Paleta"/>
    <s v="Paleta Pulpa"/>
    <x v="8"/>
    <m/>
    <m/>
    <m/>
    <m/>
    <m/>
    <m/>
    <m/>
    <n v="42144.387999999999"/>
  </r>
  <r>
    <x v="356"/>
    <x v="0"/>
    <x v="1"/>
    <x v="2"/>
    <s v="1022751"/>
    <x v="315"/>
    <s v="Paleta"/>
    <s v="Paleta Entera"/>
    <x v="8"/>
    <m/>
    <m/>
    <m/>
    <m/>
    <m/>
    <m/>
    <m/>
    <n v="21053.998"/>
  </r>
  <r>
    <x v="357"/>
    <x v="0"/>
    <x v="1"/>
    <x v="2"/>
    <s v="1022753"/>
    <x v="316"/>
    <s v="Pernil"/>
    <s v="Pernil Mano"/>
    <x v="2"/>
    <m/>
    <m/>
    <m/>
    <m/>
    <m/>
    <m/>
    <m/>
    <n v="99432.372000000003"/>
  </r>
  <r>
    <x v="358"/>
    <x v="0"/>
    <x v="1"/>
    <x v="2"/>
    <s v="1022767"/>
    <x v="317"/>
    <s v="Grasas"/>
    <s v="Grasa Gordura"/>
    <x v="8"/>
    <m/>
    <m/>
    <m/>
    <m/>
    <m/>
    <m/>
    <m/>
    <n v="26300.006000000001"/>
  </r>
  <r>
    <x v="226"/>
    <x v="0"/>
    <x v="1"/>
    <x v="2"/>
    <s v="1022781"/>
    <x v="210"/>
    <s v="Subprod"/>
    <s v="Subprod Tripa"/>
    <x v="0"/>
    <m/>
    <m/>
    <m/>
    <m/>
    <m/>
    <m/>
    <m/>
    <n v="8993.9619999999995"/>
  </r>
  <r>
    <x v="228"/>
    <x v="0"/>
    <x v="1"/>
    <x v="2"/>
    <s v="1022783"/>
    <x v="212"/>
    <s v="Subprod"/>
    <s v="Subprod Tripa"/>
    <x v="0"/>
    <m/>
    <m/>
    <m/>
    <m/>
    <m/>
    <m/>
    <m/>
    <n v="15599.99"/>
  </r>
  <r>
    <x v="229"/>
    <x v="0"/>
    <x v="1"/>
    <x v="2"/>
    <s v="1022847"/>
    <x v="213"/>
    <s v="Panceta"/>
    <s v="Panceta s/Cuero"/>
    <x v="0"/>
    <m/>
    <m/>
    <m/>
    <m/>
    <m/>
    <m/>
    <m/>
    <n v="38037.612999999998"/>
  </r>
  <r>
    <x v="230"/>
    <x v="0"/>
    <x v="1"/>
    <x v="2"/>
    <s v="1022851"/>
    <x v="214"/>
    <s v="Paleta"/>
    <s v="Paleta Entera"/>
    <x v="2"/>
    <m/>
    <m/>
    <m/>
    <m/>
    <m/>
    <m/>
    <m/>
    <n v="17689.707999999999"/>
  </r>
  <r>
    <x v="231"/>
    <x v="0"/>
    <x v="1"/>
    <x v="2"/>
    <s v="1022855"/>
    <x v="215"/>
    <s v="Grasas"/>
    <s v="Grasa Forro"/>
    <x v="0"/>
    <m/>
    <m/>
    <m/>
    <m/>
    <m/>
    <m/>
    <m/>
    <n v="17700.161"/>
  </r>
  <r>
    <x v="232"/>
    <x v="0"/>
    <x v="1"/>
    <x v="2"/>
    <s v="1022856"/>
    <x v="216"/>
    <s v="Grasas"/>
    <s v="Grasa Gordura"/>
    <x v="2"/>
    <m/>
    <m/>
    <m/>
    <m/>
    <m/>
    <m/>
    <m/>
    <n v="151773.785"/>
  </r>
  <r>
    <x v="368"/>
    <x v="0"/>
    <x v="1"/>
    <x v="2"/>
    <s v="1022863"/>
    <x v="326"/>
    <s v="Lomo"/>
    <s v="Lomo Vetado"/>
    <x v="8"/>
    <m/>
    <m/>
    <m/>
    <m/>
    <m/>
    <m/>
    <m/>
    <n v="56292.993000000002"/>
  </r>
  <r>
    <x v="369"/>
    <x v="0"/>
    <x v="1"/>
    <x v="2"/>
    <s v="1022864"/>
    <x v="327"/>
    <s v="Lomo"/>
    <s v="Lomo Vetado"/>
    <x v="8"/>
    <m/>
    <m/>
    <m/>
    <m/>
    <m/>
    <m/>
    <m/>
    <n v="30512.602999999999"/>
  </r>
  <r>
    <x v="370"/>
    <x v="0"/>
    <x v="1"/>
    <x v="2"/>
    <s v="1022865"/>
    <x v="328"/>
    <s v="Panceta"/>
    <s v="Panceta s/Cuero"/>
    <x v="8"/>
    <m/>
    <m/>
    <m/>
    <m/>
    <m/>
    <m/>
    <m/>
    <n v="99052.698999999993"/>
  </r>
  <r>
    <x v="371"/>
    <x v="0"/>
    <x v="1"/>
    <x v="2"/>
    <s v="1022866"/>
    <x v="329"/>
    <s v="Panceta"/>
    <s v="Panceta s/Cuero"/>
    <x v="8"/>
    <m/>
    <m/>
    <m/>
    <m/>
    <m/>
    <m/>
    <m/>
    <n v="71540.05"/>
  </r>
  <r>
    <x v="233"/>
    <x v="0"/>
    <x v="1"/>
    <x v="2"/>
    <s v="1022869"/>
    <x v="217"/>
    <s v="Huesos"/>
    <s v="Huesos Cuarto Centra"/>
    <x v="9"/>
    <m/>
    <m/>
    <m/>
    <m/>
    <m/>
    <m/>
    <m/>
    <n v="200.00299999999999"/>
  </r>
  <r>
    <x v="372"/>
    <x v="0"/>
    <x v="1"/>
    <x v="2"/>
    <s v="1022883"/>
    <x v="330"/>
    <s v="Chuleta"/>
    <s v="Chuleta Huesos"/>
    <x v="5"/>
    <m/>
    <m/>
    <m/>
    <m/>
    <m/>
    <m/>
    <m/>
    <n v="12770.835999999999"/>
  </r>
  <r>
    <x v="234"/>
    <x v="0"/>
    <x v="1"/>
    <x v="2"/>
    <s v="1022885"/>
    <x v="218"/>
    <s v="Panceta"/>
    <s v="Panceta s/Cuero"/>
    <x v="4"/>
    <m/>
    <m/>
    <m/>
    <m/>
    <m/>
    <m/>
    <m/>
    <n v="548139.25899999996"/>
  </r>
  <r>
    <x v="235"/>
    <x v="0"/>
    <x v="1"/>
    <x v="2"/>
    <s v="1022887"/>
    <x v="219"/>
    <s v="Panceta"/>
    <s v="Panceta s/Cuero"/>
    <x v="4"/>
    <m/>
    <m/>
    <m/>
    <m/>
    <m/>
    <m/>
    <m/>
    <n v="328124.37099999998"/>
  </r>
  <r>
    <x v="236"/>
    <x v="0"/>
    <x v="1"/>
    <x v="2"/>
    <s v="1022901"/>
    <x v="220"/>
    <s v="Panceta"/>
    <s v="Panceta s/Cuero"/>
    <x v="9"/>
    <m/>
    <m/>
    <m/>
    <m/>
    <m/>
    <m/>
    <m/>
    <n v="13220.698"/>
  </r>
  <r>
    <x v="373"/>
    <x v="0"/>
    <x v="1"/>
    <x v="2"/>
    <s v="1022907"/>
    <x v="331"/>
    <s v="Subprod"/>
    <s v="Subprod Visceras"/>
    <x v="6"/>
    <m/>
    <m/>
    <m/>
    <m/>
    <m/>
    <m/>
    <m/>
    <n v="89664.847999999998"/>
  </r>
  <r>
    <x v="374"/>
    <x v="0"/>
    <x v="1"/>
    <x v="2"/>
    <s v="1022914"/>
    <x v="332"/>
    <s v="Grasas"/>
    <s v="Grasa Lomo Tocino"/>
    <x v="8"/>
    <m/>
    <m/>
    <m/>
    <m/>
    <m/>
    <m/>
    <m/>
    <n v="19660.002"/>
  </r>
  <r>
    <x v="375"/>
    <x v="0"/>
    <x v="1"/>
    <x v="2"/>
    <s v="1022918"/>
    <x v="333"/>
    <s v="Grasas"/>
    <s v="Grasa Lomo Tocino"/>
    <x v="8"/>
    <m/>
    <m/>
    <m/>
    <m/>
    <m/>
    <m/>
    <m/>
    <n v="103277.34"/>
  </r>
  <r>
    <x v="240"/>
    <x v="0"/>
    <x v="1"/>
    <x v="2"/>
    <s v="1022930"/>
    <x v="223"/>
    <s v="Panceta"/>
    <s v="Panceta s/Cuero"/>
    <x v="4"/>
    <m/>
    <m/>
    <m/>
    <m/>
    <m/>
    <m/>
    <m/>
    <n v="118429.63400000001"/>
  </r>
  <r>
    <x v="241"/>
    <x v="0"/>
    <x v="1"/>
    <x v="2"/>
    <s v="1022931"/>
    <x v="224"/>
    <s v="Filete"/>
    <s v="Filete c/Cabeza"/>
    <x v="9"/>
    <m/>
    <m/>
    <m/>
    <m/>
    <m/>
    <m/>
    <m/>
    <n v="2544.402"/>
  </r>
  <r>
    <x v="376"/>
    <x v="0"/>
    <x v="1"/>
    <x v="2"/>
    <s v="1022932"/>
    <x v="156"/>
    <s v="Chuleta"/>
    <s v="Chuleta Huesos"/>
    <x v="2"/>
    <m/>
    <m/>
    <m/>
    <m/>
    <m/>
    <m/>
    <m/>
    <n v="76.650999999999996"/>
  </r>
  <r>
    <x v="378"/>
    <x v="0"/>
    <x v="1"/>
    <x v="2"/>
    <s v="1022939"/>
    <x v="334"/>
    <s v="Cost-Pec"/>
    <s v="Cost-Pec Trozos"/>
    <x v="2"/>
    <m/>
    <m/>
    <m/>
    <m/>
    <m/>
    <m/>
    <m/>
    <n v="76.650999999999996"/>
  </r>
  <r>
    <x v="379"/>
    <x v="0"/>
    <x v="1"/>
    <x v="2"/>
    <s v="1022940"/>
    <x v="335"/>
    <s v="Pernil"/>
    <s v="Pernil Mano"/>
    <x v="2"/>
    <m/>
    <m/>
    <m/>
    <m/>
    <m/>
    <m/>
    <m/>
    <n v="12389.954"/>
  </r>
  <r>
    <x v="380"/>
    <x v="0"/>
    <x v="1"/>
    <x v="2"/>
    <s v="1022941"/>
    <x v="336"/>
    <s v="Pernil"/>
    <s v="Pernil Mano"/>
    <x v="2"/>
    <m/>
    <m/>
    <m/>
    <m/>
    <m/>
    <m/>
    <m/>
    <n v="60002.294999999998"/>
  </r>
  <r>
    <x v="242"/>
    <x v="0"/>
    <x v="1"/>
    <x v="2"/>
    <s v="1022943"/>
    <x v="225"/>
    <s v="Lomo"/>
    <s v="Lomo Centro"/>
    <x v="2"/>
    <m/>
    <m/>
    <m/>
    <m/>
    <m/>
    <m/>
    <m/>
    <n v="48000.002"/>
  </r>
  <r>
    <x v="243"/>
    <x v="0"/>
    <x v="1"/>
    <x v="2"/>
    <s v="1022945"/>
    <x v="169"/>
    <s v="Grasas"/>
    <s v="Grasa Interior"/>
    <x v="2"/>
    <m/>
    <m/>
    <m/>
    <m/>
    <m/>
    <m/>
    <m/>
    <n v="246404.03200000001"/>
  </r>
  <r>
    <x v="244"/>
    <x v="0"/>
    <x v="1"/>
    <x v="2"/>
    <s v="1022985"/>
    <x v="226"/>
    <s v="Lomo"/>
    <s v="Lomo Vetado"/>
    <x v="4"/>
    <m/>
    <m/>
    <m/>
    <m/>
    <m/>
    <m/>
    <m/>
    <n v="4999.9960000000001"/>
  </r>
  <r>
    <x v="245"/>
    <x v="0"/>
    <x v="1"/>
    <x v="2"/>
    <s v="1022986"/>
    <x v="227"/>
    <s v="Panceta"/>
    <s v="Panceta s/Cuero"/>
    <x v="4"/>
    <m/>
    <m/>
    <m/>
    <m/>
    <m/>
    <m/>
    <m/>
    <n v="6352.1019999999999"/>
  </r>
  <r>
    <x v="246"/>
    <x v="0"/>
    <x v="1"/>
    <x v="2"/>
    <s v="1022987"/>
    <x v="228"/>
    <s v="Plancha"/>
    <s v="Plancha s/Cuero"/>
    <x v="9"/>
    <m/>
    <m/>
    <m/>
    <m/>
    <m/>
    <m/>
    <m/>
    <n v="23999.994999999999"/>
  </r>
  <r>
    <x v="382"/>
    <x v="0"/>
    <x v="1"/>
    <x v="2"/>
    <s v="1022989"/>
    <x v="338"/>
    <s v="Lomo"/>
    <s v="Lomo MM Loin"/>
    <x v="8"/>
    <m/>
    <m/>
    <m/>
    <m/>
    <m/>
    <m/>
    <m/>
    <n v="30796.903999999999"/>
  </r>
  <r>
    <x v="247"/>
    <x v="0"/>
    <x v="1"/>
    <x v="2"/>
    <s v="1022990"/>
    <x v="229"/>
    <s v="Panceta"/>
    <s v="Panceta s/Cuero"/>
    <x v="9"/>
    <m/>
    <m/>
    <m/>
    <m/>
    <m/>
    <m/>
    <m/>
    <n v="25290.737000000001"/>
  </r>
  <r>
    <x v="383"/>
    <x v="0"/>
    <x v="1"/>
    <x v="2"/>
    <s v="1022995"/>
    <x v="339"/>
    <s v="Panceta"/>
    <s v="Panceta c/Cuero"/>
    <x v="2"/>
    <m/>
    <m/>
    <m/>
    <m/>
    <m/>
    <m/>
    <m/>
    <n v="16.428999999999998"/>
  </r>
  <r>
    <x v="249"/>
    <x v="0"/>
    <x v="1"/>
    <x v="2"/>
    <s v="1023034"/>
    <x v="231"/>
    <s v="Cueros"/>
    <s v="Cuero Forro"/>
    <x v="2"/>
    <m/>
    <m/>
    <m/>
    <m/>
    <m/>
    <m/>
    <m/>
    <n v="208185.04300000001"/>
  </r>
  <r>
    <x v="251"/>
    <x v="0"/>
    <x v="1"/>
    <x v="2"/>
    <s v="1023037"/>
    <x v="233"/>
    <s v="Panceta"/>
    <s v="Panceta s/Cuero"/>
    <x v="4"/>
    <m/>
    <m/>
    <m/>
    <m/>
    <m/>
    <m/>
    <m/>
    <n v="115888.648"/>
  </r>
  <r>
    <x v="252"/>
    <x v="0"/>
    <x v="1"/>
    <x v="2"/>
    <s v="1023038"/>
    <x v="234"/>
    <s v="Lomo"/>
    <s v="Lomo Vetado"/>
    <x v="4"/>
    <m/>
    <m/>
    <m/>
    <m/>
    <m/>
    <m/>
    <m/>
    <n v="54691.944000000003"/>
  </r>
  <r>
    <x v="254"/>
    <x v="0"/>
    <x v="1"/>
    <x v="2"/>
    <s v="1023055"/>
    <x v="236"/>
    <s v="Lomo"/>
    <s v="Lomo Vetado"/>
    <x v="9"/>
    <m/>
    <m/>
    <m/>
    <m/>
    <m/>
    <m/>
    <m/>
    <n v="147880.00599999999"/>
  </r>
  <r>
    <x v="386"/>
    <x v="0"/>
    <x v="1"/>
    <x v="2"/>
    <s v="1023066"/>
    <x v="342"/>
    <s v="Chuleta"/>
    <s v="Chuleta Huesos"/>
    <x v="2"/>
    <m/>
    <m/>
    <m/>
    <m/>
    <m/>
    <m/>
    <m/>
    <n v="7.44"/>
  </r>
  <r>
    <x v="387"/>
    <x v="0"/>
    <x v="1"/>
    <x v="2"/>
    <s v="1023093"/>
    <x v="343"/>
    <s v="Recortes"/>
    <s v="Recortes No Magro"/>
    <x v="2"/>
    <m/>
    <m/>
    <m/>
    <m/>
    <m/>
    <m/>
    <m/>
    <n v="48134.421999999999"/>
  </r>
  <r>
    <x v="388"/>
    <x v="0"/>
    <x v="1"/>
    <x v="2"/>
    <s v="1023102"/>
    <x v="344"/>
    <s v="Lomo"/>
    <s v="Lomo MM Loin"/>
    <x v="8"/>
    <m/>
    <m/>
    <m/>
    <m/>
    <m/>
    <m/>
    <m/>
    <n v="6772.0559999999996"/>
  </r>
  <r>
    <x v="258"/>
    <x v="0"/>
    <x v="1"/>
    <x v="2"/>
    <s v="1023111"/>
    <x v="239"/>
    <s v="Grasas"/>
    <s v="Grasa Forro"/>
    <x v="2"/>
    <m/>
    <m/>
    <m/>
    <m/>
    <m/>
    <m/>
    <m/>
    <n v="11821.976000000001"/>
  </r>
  <r>
    <x v="389"/>
    <x v="0"/>
    <x v="1"/>
    <x v="2"/>
    <s v="1023123"/>
    <x v="345"/>
    <s v="Lomo"/>
    <s v="Lomo Vetado"/>
    <x v="8"/>
    <m/>
    <m/>
    <m/>
    <m/>
    <m/>
    <m/>
    <m/>
    <n v="3003.4009999999998"/>
  </r>
  <r>
    <x v="391"/>
    <x v="0"/>
    <x v="1"/>
    <x v="2"/>
    <s v="1023131"/>
    <x v="347"/>
    <s v="Pierna"/>
    <s v="Pierna Pulpa"/>
    <x v="2"/>
    <m/>
    <m/>
    <m/>
    <m/>
    <m/>
    <m/>
    <m/>
    <n v="281.863"/>
  </r>
  <r>
    <x v="259"/>
    <x v="0"/>
    <x v="1"/>
    <x v="2"/>
    <s v="1023163"/>
    <x v="240"/>
    <s v="Lomo"/>
    <s v="Lomo Vetado"/>
    <x v="9"/>
    <m/>
    <m/>
    <m/>
    <m/>
    <m/>
    <m/>
    <m/>
    <n v="11500.005999999999"/>
  </r>
  <r>
    <x v="260"/>
    <x v="0"/>
    <x v="1"/>
    <x v="2"/>
    <s v="1023183"/>
    <x v="241"/>
    <s v="Cost-Pec"/>
    <s v="Cost-Pec Entero"/>
    <x v="4"/>
    <m/>
    <m/>
    <m/>
    <m/>
    <m/>
    <m/>
    <m/>
    <n v="43527.284"/>
  </r>
  <r>
    <x v="397"/>
    <x v="0"/>
    <x v="1"/>
    <x v="2"/>
    <s v="1023190"/>
    <x v="351"/>
    <s v="Subprod"/>
    <s v="Subprod Visceras"/>
    <x v="5"/>
    <m/>
    <m/>
    <m/>
    <m/>
    <m/>
    <m/>
    <m/>
    <n v="282846.74900000001"/>
  </r>
  <r>
    <x v="261"/>
    <x v="0"/>
    <x v="1"/>
    <x v="2"/>
    <s v="1023194"/>
    <x v="242"/>
    <s v="Panceta"/>
    <s v="Panceta s/Cuero"/>
    <x v="9"/>
    <m/>
    <m/>
    <m/>
    <m/>
    <m/>
    <m/>
    <m/>
    <n v="9778.4529999999995"/>
  </r>
  <r>
    <x v="399"/>
    <x v="0"/>
    <x v="1"/>
    <x v="2"/>
    <s v="1023257"/>
    <x v="353"/>
    <s v="Recortes"/>
    <s v="Recortes No Magro"/>
    <x v="6"/>
    <m/>
    <m/>
    <m/>
    <m/>
    <m/>
    <m/>
    <m/>
    <n v="48938.709000000003"/>
  </r>
  <r>
    <x v="400"/>
    <x v="0"/>
    <x v="1"/>
    <x v="2"/>
    <s v="1023265"/>
    <x v="354"/>
    <s v="Cost-Pec"/>
    <s v="Cost-Pec Trozos"/>
    <x v="8"/>
    <m/>
    <m/>
    <m/>
    <m/>
    <m/>
    <m/>
    <m/>
    <n v="6792.19"/>
  </r>
  <r>
    <x v="401"/>
    <x v="0"/>
    <x v="1"/>
    <x v="2"/>
    <s v="1023273"/>
    <x v="355"/>
    <s v="Pierna"/>
    <s v="Pierna Pulpa Fina"/>
    <x v="5"/>
    <m/>
    <m/>
    <m/>
    <m/>
    <m/>
    <m/>
    <m/>
    <n v="16037.804"/>
  </r>
  <r>
    <x v="402"/>
    <x v="0"/>
    <x v="1"/>
    <x v="2"/>
    <s v="1023274"/>
    <x v="356"/>
    <s v="Pierna"/>
    <s v="Pierna Pulpa Fina"/>
    <x v="5"/>
    <m/>
    <m/>
    <m/>
    <m/>
    <m/>
    <m/>
    <m/>
    <n v="16672.849999999999"/>
  </r>
  <r>
    <x v="262"/>
    <x v="0"/>
    <x v="1"/>
    <x v="2"/>
    <s v="1023283"/>
    <x v="243"/>
    <s v="Subprod"/>
    <s v="Subprod Grasa"/>
    <x v="4"/>
    <m/>
    <m/>
    <m/>
    <m/>
    <m/>
    <m/>
    <m/>
    <n v="87625.535000000003"/>
  </r>
  <r>
    <x v="404"/>
    <x v="0"/>
    <x v="1"/>
    <x v="2"/>
    <s v="1023291"/>
    <x v="358"/>
    <s v="Huesos"/>
    <s v="Huesos Cuarto Centra"/>
    <x v="2"/>
    <m/>
    <m/>
    <m/>
    <m/>
    <m/>
    <m/>
    <m/>
    <n v="23999.995999999999"/>
  </r>
  <r>
    <x v="263"/>
    <x v="0"/>
    <x v="1"/>
    <x v="2"/>
    <s v="1023301"/>
    <x v="244"/>
    <s v="Lomo"/>
    <s v="Lomo CC Loin"/>
    <x v="9"/>
    <m/>
    <m/>
    <m/>
    <m/>
    <m/>
    <m/>
    <m/>
    <n v="57281.552000000003"/>
  </r>
  <r>
    <x v="405"/>
    <x v="0"/>
    <x v="1"/>
    <x v="2"/>
    <s v="1023302"/>
    <x v="169"/>
    <s v="Grasas"/>
    <s v="Grasa Interior"/>
    <x v="6"/>
    <m/>
    <m/>
    <m/>
    <m/>
    <m/>
    <m/>
    <m/>
    <n v="26819.003000000001"/>
  </r>
  <r>
    <x v="264"/>
    <x v="0"/>
    <x v="1"/>
    <x v="2"/>
    <s v="1023306"/>
    <x v="195"/>
    <s v="Cueros"/>
    <s v="Cuero Mixto"/>
    <x v="2"/>
    <m/>
    <m/>
    <m/>
    <m/>
    <m/>
    <m/>
    <m/>
    <n v="220599.174"/>
  </r>
  <r>
    <x v="265"/>
    <x v="0"/>
    <x v="1"/>
    <x v="2"/>
    <s v="1023307"/>
    <x v="245"/>
    <s v="Subprod"/>
    <s v="Subprod Visceras"/>
    <x v="4"/>
    <m/>
    <m/>
    <m/>
    <m/>
    <m/>
    <m/>
    <m/>
    <n v="50686.112000000001"/>
  </r>
  <r>
    <x v="266"/>
    <x v="0"/>
    <x v="1"/>
    <x v="2"/>
    <s v="1023312"/>
    <x v="246"/>
    <s v="Filete"/>
    <s v="Filete c/Cabeza"/>
    <x v="0"/>
    <m/>
    <m/>
    <m/>
    <m/>
    <m/>
    <m/>
    <m/>
    <n v="23999.995999999999"/>
  </r>
  <r>
    <x v="406"/>
    <x v="0"/>
    <x v="1"/>
    <x v="2"/>
    <s v="1023318"/>
    <x v="359"/>
    <s v="Recortes"/>
    <s v="Recortes No Magro"/>
    <x v="6"/>
    <m/>
    <m/>
    <m/>
    <m/>
    <m/>
    <m/>
    <m/>
    <n v="2284.2860000000001"/>
  </r>
  <r>
    <x v="407"/>
    <x v="0"/>
    <x v="1"/>
    <x v="2"/>
    <s v="1023319"/>
    <x v="360"/>
    <s v="Recortes"/>
    <s v="Recortes No Magro"/>
    <x v="6"/>
    <m/>
    <m/>
    <m/>
    <m/>
    <m/>
    <m/>
    <m/>
    <n v="36633.853999999999"/>
  </r>
  <r>
    <x v="268"/>
    <x v="0"/>
    <x v="1"/>
    <x v="2"/>
    <s v="1023329"/>
    <x v="165"/>
    <s v="Cueros"/>
    <s v="Cuero Papada"/>
    <x v="3"/>
    <m/>
    <m/>
    <m/>
    <m/>
    <m/>
    <m/>
    <m/>
    <n v="48000.006000000001"/>
  </r>
  <r>
    <x v="408"/>
    <x v="0"/>
    <x v="2"/>
    <x v="0"/>
    <s v="1030224"/>
    <x v="361"/>
    <s v="Trutro"/>
    <s v="Trutro Largo"/>
    <x v="0"/>
    <n v="30923"/>
    <n v="20048"/>
    <n v="48000"/>
    <n v="30923"/>
    <n v="20048"/>
    <n v="48000"/>
    <n v="48000"/>
    <m/>
  </r>
  <r>
    <x v="409"/>
    <x v="0"/>
    <x v="2"/>
    <x v="0"/>
    <s v="1030230"/>
    <x v="362"/>
    <s v="Recortes"/>
    <s v="Recortes Piel"/>
    <x v="0"/>
    <n v="4336"/>
    <n v="0"/>
    <n v="4336"/>
    <n v="4336"/>
    <n v="0"/>
    <n v="4336"/>
    <m/>
    <m/>
  </r>
  <r>
    <x v="410"/>
    <x v="0"/>
    <x v="2"/>
    <x v="0"/>
    <s v="1030309"/>
    <x v="363"/>
    <s v="Menudencias"/>
    <s v="Menudencias Cogote"/>
    <x v="4"/>
    <n v="0"/>
    <n v="22000"/>
    <n v="22000"/>
    <n v="0"/>
    <n v="22000"/>
    <n v="22000"/>
    <n v="22000"/>
    <m/>
  </r>
  <r>
    <x v="411"/>
    <x v="0"/>
    <x v="2"/>
    <x v="0"/>
    <s v="1030332"/>
    <x v="364"/>
    <s v="Ala"/>
    <s v="Ala Trutro"/>
    <x v="1"/>
    <m/>
    <m/>
    <m/>
    <m/>
    <m/>
    <m/>
    <n v="24000"/>
    <m/>
  </r>
  <r>
    <x v="411"/>
    <x v="0"/>
    <x v="2"/>
    <x v="0"/>
    <s v="1030332"/>
    <x v="364"/>
    <s v="Ala"/>
    <s v="Ala Trutro"/>
    <x v="0"/>
    <n v="24000"/>
    <n v="92708"/>
    <n v="120000"/>
    <n v="24000"/>
    <n v="92708"/>
    <n v="120000"/>
    <n v="144000"/>
    <m/>
  </r>
  <r>
    <x v="412"/>
    <x v="0"/>
    <x v="2"/>
    <x v="0"/>
    <s v="1030355"/>
    <x v="365"/>
    <s v="Varios"/>
    <s v="Varios Carcasa"/>
    <x v="1"/>
    <n v="-33636"/>
    <n v="71632"/>
    <n v="37996"/>
    <n v="-33636"/>
    <n v="71632"/>
    <n v="37996"/>
    <n v="24000"/>
    <m/>
  </r>
  <r>
    <x v="413"/>
    <x v="0"/>
    <x v="2"/>
    <x v="0"/>
    <s v="1030378"/>
    <x v="366"/>
    <s v="Menudencias"/>
    <s v="Menudencias Corazón"/>
    <x v="1"/>
    <n v="-303"/>
    <n v="303"/>
    <n v="0"/>
    <n v="-303"/>
    <n v="303"/>
    <n v="0"/>
    <m/>
    <m/>
  </r>
  <r>
    <x v="414"/>
    <x v="0"/>
    <x v="2"/>
    <x v="0"/>
    <s v="1030535"/>
    <x v="367"/>
    <s v="Trutro"/>
    <s v="Trutro Largo"/>
    <x v="4"/>
    <n v="7037"/>
    <n v="14963"/>
    <n v="22000"/>
    <n v="7037"/>
    <n v="14963"/>
    <n v="22000"/>
    <n v="22000"/>
    <m/>
  </r>
  <r>
    <x v="415"/>
    <x v="0"/>
    <x v="2"/>
    <x v="0"/>
    <s v="1030545"/>
    <x v="368"/>
    <s v="Trutro Desh"/>
    <s v="Trutro Desh Corto"/>
    <x v="0"/>
    <n v="12495"/>
    <n v="11505"/>
    <n v="24000"/>
    <n v="12495"/>
    <n v="11505"/>
    <n v="24000"/>
    <n v="24000"/>
    <m/>
  </r>
  <r>
    <x v="416"/>
    <x v="0"/>
    <x v="2"/>
    <x v="0"/>
    <s v="1030635"/>
    <x v="369"/>
    <s v="Menudencias"/>
    <s v="Menudencias Cogote"/>
    <x v="1"/>
    <n v="10120"/>
    <n v="0"/>
    <n v="10120"/>
    <n v="10120"/>
    <n v="0"/>
    <n v="10120"/>
    <m/>
    <m/>
  </r>
  <r>
    <x v="417"/>
    <x v="0"/>
    <x v="2"/>
    <x v="0"/>
    <s v="1030670"/>
    <x v="370"/>
    <s v="Pech Desh"/>
    <s v="Pech Desh s/Piel"/>
    <x v="0"/>
    <n v="0"/>
    <n v="48000"/>
    <n v="48000"/>
    <n v="0"/>
    <n v="48000"/>
    <n v="48000"/>
    <n v="72000"/>
    <m/>
  </r>
  <r>
    <x v="418"/>
    <x v="0"/>
    <x v="2"/>
    <x v="0"/>
    <s v="1030720"/>
    <x v="371"/>
    <s v="Recortes"/>
    <s v="Recortes Piel"/>
    <x v="1"/>
    <n v="10387"/>
    <n v="0"/>
    <n v="10387"/>
    <n v="10387"/>
    <n v="0"/>
    <n v="10387"/>
    <m/>
    <m/>
  </r>
  <r>
    <x v="418"/>
    <x v="0"/>
    <x v="2"/>
    <x v="0"/>
    <s v="1030720"/>
    <x v="371"/>
    <s v="Recortes"/>
    <s v="Recortes Piel"/>
    <x v="0"/>
    <n v="0"/>
    <n v="13613"/>
    <n v="13613"/>
    <n v="0"/>
    <n v="13613"/>
    <n v="13613"/>
    <n v="24000"/>
    <m/>
  </r>
  <r>
    <x v="419"/>
    <x v="0"/>
    <x v="2"/>
    <x v="0"/>
    <s v="1030744"/>
    <x v="372"/>
    <s v="Menudencias"/>
    <s v="Menudencias Cabeza"/>
    <x v="1"/>
    <n v="9389"/>
    <n v="2611"/>
    <n v="12000"/>
    <n v="9389"/>
    <n v="2611"/>
    <n v="12000"/>
    <m/>
    <m/>
  </r>
  <r>
    <x v="420"/>
    <x v="0"/>
    <x v="2"/>
    <x v="0"/>
    <s v="1030780"/>
    <x v="373"/>
    <s v="Pech"/>
    <s v="Pech Entera"/>
    <x v="0"/>
    <n v="1494"/>
    <n v="0"/>
    <n v="0"/>
    <n v="1494"/>
    <n v="0"/>
    <n v="0"/>
    <m/>
    <m/>
  </r>
  <r>
    <x v="421"/>
    <x v="0"/>
    <x v="2"/>
    <x v="1"/>
    <s v="1030239"/>
    <x v="374"/>
    <s v="Ala"/>
    <s v="Ala Centro Punta"/>
    <x v="5"/>
    <n v="-8521"/>
    <n v="32521"/>
    <n v="24000"/>
    <n v="-8521"/>
    <n v="32521"/>
    <n v="24000"/>
    <n v="24008.04"/>
    <m/>
  </r>
  <r>
    <x v="422"/>
    <x v="0"/>
    <x v="2"/>
    <x v="1"/>
    <s v="1030265"/>
    <x v="375"/>
    <s v="Pech Desh"/>
    <s v="Pech Desh s/Piel"/>
    <x v="7"/>
    <n v="0"/>
    <n v="64800"/>
    <n v="64800"/>
    <n v="0"/>
    <n v="64800"/>
    <n v="64800"/>
    <n v="64800"/>
    <m/>
  </r>
  <r>
    <x v="423"/>
    <x v="0"/>
    <x v="2"/>
    <x v="1"/>
    <s v="1030321"/>
    <x v="376"/>
    <s v="Pech"/>
    <s v="Pech Entera"/>
    <x v="5"/>
    <n v="0"/>
    <n v="3366"/>
    <n v="3366"/>
    <n v="0"/>
    <n v="3366"/>
    <n v="3366"/>
    <n v="11063.727999999999"/>
    <m/>
  </r>
  <r>
    <x v="424"/>
    <x v="0"/>
    <x v="2"/>
    <x v="1"/>
    <s v="1030337"/>
    <x v="377"/>
    <s v="Pech Desh"/>
    <s v="Pech Desh s/Piel"/>
    <x v="6"/>
    <n v="-31580"/>
    <n v="336000"/>
    <n v="304420"/>
    <n v="-31580"/>
    <n v="336000"/>
    <n v="304420"/>
    <n v="288000"/>
    <m/>
  </r>
  <r>
    <x v="425"/>
    <x v="0"/>
    <x v="2"/>
    <x v="1"/>
    <s v="1030360"/>
    <x v="378"/>
    <s v="Pech"/>
    <s v="Pech Entera"/>
    <x v="5"/>
    <n v="0"/>
    <n v="2043"/>
    <n v="2043"/>
    <n v="0"/>
    <n v="2043"/>
    <n v="2043"/>
    <n v="2054.7399999999998"/>
    <m/>
  </r>
  <r>
    <x v="426"/>
    <x v="0"/>
    <x v="2"/>
    <x v="1"/>
    <s v="1030370"/>
    <x v="379"/>
    <s v="Recortes"/>
    <s v="Recortes Estándar"/>
    <x v="5"/>
    <n v="12546"/>
    <n v="0"/>
    <n v="12020"/>
    <n v="12546"/>
    <n v="0"/>
    <n v="12020"/>
    <n v="22623.355"/>
    <m/>
  </r>
  <r>
    <x v="427"/>
    <x v="0"/>
    <x v="2"/>
    <x v="1"/>
    <s v="1030376"/>
    <x v="380"/>
    <s v="Pech"/>
    <s v="Pech Entera"/>
    <x v="5"/>
    <n v="0"/>
    <n v="6130"/>
    <n v="6130"/>
    <n v="0"/>
    <n v="6130"/>
    <n v="6130"/>
    <n v="14880.394"/>
    <m/>
  </r>
  <r>
    <x v="428"/>
    <x v="0"/>
    <x v="2"/>
    <x v="1"/>
    <s v="1030379"/>
    <x v="381"/>
    <s v="Pech Desh"/>
    <s v="Pech Desh s/Piel"/>
    <x v="5"/>
    <n v="-165083"/>
    <n v="696000"/>
    <n v="530917"/>
    <n v="-165083"/>
    <n v="696000"/>
    <n v="530917"/>
    <n v="539037.28200000001"/>
    <m/>
  </r>
  <r>
    <x v="429"/>
    <x v="0"/>
    <x v="2"/>
    <x v="1"/>
    <s v="1030388"/>
    <x v="382"/>
    <s v="Patas"/>
    <s v="Patas Garras"/>
    <x v="2"/>
    <n v="2729"/>
    <n v="0"/>
    <n v="0"/>
    <n v="2729"/>
    <n v="0"/>
    <n v="0"/>
    <m/>
    <m/>
  </r>
  <r>
    <x v="430"/>
    <x v="0"/>
    <x v="2"/>
    <x v="1"/>
    <s v="1030389"/>
    <x v="383"/>
    <s v="Patas"/>
    <s v="Patas Garras"/>
    <x v="2"/>
    <n v="4455"/>
    <n v="0"/>
    <n v="0"/>
    <n v="4455"/>
    <n v="0"/>
    <n v="0"/>
    <m/>
    <m/>
  </r>
  <r>
    <x v="431"/>
    <x v="0"/>
    <x v="2"/>
    <x v="1"/>
    <s v="1030424"/>
    <x v="384"/>
    <s v="Pech Desh"/>
    <s v="Pech Desh c/Piel"/>
    <x v="5"/>
    <n v="0"/>
    <n v="69560"/>
    <n v="69560"/>
    <n v="0"/>
    <n v="69560"/>
    <n v="69560"/>
    <n v="69549.260999999999"/>
    <m/>
  </r>
  <r>
    <x v="432"/>
    <x v="0"/>
    <x v="2"/>
    <x v="1"/>
    <s v="1030452"/>
    <x v="385"/>
    <s v="Pech Desh"/>
    <s v="Pech Desh s/Piel"/>
    <x v="5"/>
    <n v="0"/>
    <n v="14424"/>
    <n v="14424"/>
    <n v="0"/>
    <n v="14424"/>
    <n v="14424"/>
    <n v="16170"/>
    <m/>
  </r>
  <r>
    <x v="433"/>
    <x v="0"/>
    <x v="2"/>
    <x v="1"/>
    <s v="1030505"/>
    <x v="386"/>
    <s v="Pech Desh"/>
    <s v="Pech Desh Filete"/>
    <x v="5"/>
    <n v="-8090"/>
    <n v="15910"/>
    <n v="7820"/>
    <n v="-8090"/>
    <n v="15910"/>
    <n v="7820"/>
    <n v="6350.2879999999996"/>
    <m/>
  </r>
  <r>
    <x v="434"/>
    <x v="0"/>
    <x v="2"/>
    <x v="1"/>
    <s v="1030506"/>
    <x v="387"/>
    <s v="Pech Desh"/>
    <s v="Pech Desh s/Piel"/>
    <x v="2"/>
    <n v="-24200"/>
    <n v="24000"/>
    <n v="0"/>
    <n v="-24200"/>
    <n v="24000"/>
    <n v="0"/>
    <m/>
    <m/>
  </r>
  <r>
    <x v="435"/>
    <x v="0"/>
    <x v="2"/>
    <x v="1"/>
    <s v="1030566"/>
    <x v="388"/>
    <s v="Ala"/>
    <s v="Ala Centro Punta"/>
    <x v="2"/>
    <n v="-9348"/>
    <n v="0"/>
    <n v="0"/>
    <n v="-9348"/>
    <n v="0"/>
    <n v="0"/>
    <m/>
    <m/>
  </r>
  <r>
    <x v="436"/>
    <x v="0"/>
    <x v="2"/>
    <x v="1"/>
    <s v="1030658"/>
    <x v="389"/>
    <s v="Trutro Desh"/>
    <s v="Trutro Desh Corto"/>
    <x v="6"/>
    <n v="-11026"/>
    <n v="107026"/>
    <n v="96000"/>
    <n v="-11026"/>
    <n v="107026"/>
    <n v="96000"/>
    <n v="96069.440000000002"/>
    <m/>
  </r>
  <r>
    <x v="437"/>
    <x v="0"/>
    <x v="2"/>
    <x v="1"/>
    <s v="1030683"/>
    <x v="361"/>
    <s v="Trutro"/>
    <s v="Trutro Largo"/>
    <x v="2"/>
    <n v="93121"/>
    <n v="386879"/>
    <n v="480000"/>
    <n v="93121"/>
    <n v="386879"/>
    <n v="480000"/>
    <n v="480000"/>
    <m/>
  </r>
  <r>
    <x v="438"/>
    <x v="0"/>
    <x v="2"/>
    <x v="1"/>
    <s v="1030684"/>
    <x v="390"/>
    <s v="Patas"/>
    <s v="Patas Garras"/>
    <x v="2"/>
    <n v="2350"/>
    <n v="20000"/>
    <n v="22350"/>
    <n v="2350"/>
    <n v="20000"/>
    <n v="22350"/>
    <n v="24000"/>
    <m/>
  </r>
  <r>
    <x v="439"/>
    <x v="0"/>
    <x v="2"/>
    <x v="1"/>
    <s v="1030685"/>
    <x v="391"/>
    <s v="Ala"/>
    <s v="Ala Centro Punta"/>
    <x v="2"/>
    <n v="-2957"/>
    <n v="108000"/>
    <n v="105043"/>
    <n v="-2957"/>
    <n v="108000"/>
    <n v="105043"/>
    <n v="96000"/>
    <m/>
  </r>
  <r>
    <x v="440"/>
    <x v="0"/>
    <x v="2"/>
    <x v="1"/>
    <s v="1030686"/>
    <x v="392"/>
    <s v="Menudencias"/>
    <s v="Menudencias Cogote"/>
    <x v="2"/>
    <n v="9268"/>
    <n v="119632"/>
    <n v="128900"/>
    <n v="9268"/>
    <n v="119632"/>
    <n v="128900"/>
    <n v="120000"/>
    <m/>
  </r>
  <r>
    <x v="441"/>
    <x v="0"/>
    <x v="2"/>
    <x v="1"/>
    <s v="1030710"/>
    <x v="393"/>
    <s v="Menudencias"/>
    <s v="Menudencias Corazón"/>
    <x v="7"/>
    <n v="-3984"/>
    <n v="12738"/>
    <n v="8755"/>
    <n v="-3984"/>
    <n v="12738"/>
    <n v="8755"/>
    <n v="10800"/>
    <m/>
  </r>
  <r>
    <x v="442"/>
    <x v="0"/>
    <x v="2"/>
    <x v="1"/>
    <s v="1030711"/>
    <x v="394"/>
    <s v="Menudencias"/>
    <s v="Menudencias Contre"/>
    <x v="7"/>
    <n v="-4098"/>
    <n v="12000"/>
    <n v="7902"/>
    <n v="-4098"/>
    <n v="12000"/>
    <n v="7902"/>
    <n v="10800"/>
    <m/>
  </r>
  <r>
    <x v="443"/>
    <x v="0"/>
    <x v="2"/>
    <x v="1"/>
    <s v="1030735"/>
    <x v="395"/>
    <s v="Menudencias"/>
    <s v="Menudencias Cogote"/>
    <x v="5"/>
    <n v="943"/>
    <n v="23057"/>
    <n v="24000"/>
    <n v="943"/>
    <n v="23057"/>
    <n v="24000"/>
    <n v="24493.968000000001"/>
    <m/>
  </r>
  <r>
    <x v="444"/>
    <x v="0"/>
    <x v="2"/>
    <x v="1"/>
    <s v="1030743"/>
    <x v="396"/>
    <s v="Trutro"/>
    <s v="Trutro Largo"/>
    <x v="2"/>
    <n v="0"/>
    <n v="2000"/>
    <n v="2000"/>
    <n v="0"/>
    <n v="2000"/>
    <n v="2000"/>
    <m/>
    <m/>
  </r>
  <r>
    <x v="445"/>
    <x v="0"/>
    <x v="2"/>
    <x v="1"/>
    <s v="1030745"/>
    <x v="397"/>
    <s v="Menudencias"/>
    <s v="Menudencias Hígado"/>
    <x v="5"/>
    <n v="-22580"/>
    <n v="21000"/>
    <n v="0"/>
    <n v="-22580"/>
    <n v="21000"/>
    <n v="0"/>
    <m/>
    <m/>
  </r>
  <r>
    <x v="446"/>
    <x v="0"/>
    <x v="2"/>
    <x v="1"/>
    <s v="1030765"/>
    <x v="398"/>
    <s v="Menudencias"/>
    <s v="Menudencias Corazón"/>
    <x v="7"/>
    <n v="920"/>
    <n v="0"/>
    <n v="0"/>
    <n v="920"/>
    <n v="0"/>
    <n v="0"/>
    <m/>
    <m/>
  </r>
  <r>
    <x v="447"/>
    <x v="0"/>
    <x v="2"/>
    <x v="1"/>
    <s v="1030773"/>
    <x v="399"/>
    <s v="Pech Desh"/>
    <s v="Pech Desh Filete"/>
    <x v="5"/>
    <n v="5400"/>
    <n v="14600"/>
    <n v="20000"/>
    <n v="5400"/>
    <n v="14600"/>
    <n v="20000"/>
    <n v="16332.861999999999"/>
    <m/>
  </r>
  <r>
    <x v="448"/>
    <x v="0"/>
    <x v="2"/>
    <x v="1"/>
    <s v="1030782"/>
    <x v="400"/>
    <s v="Pech Desh"/>
    <s v="Pech Desh s/Piel"/>
    <x v="5"/>
    <n v="0"/>
    <n v="36017"/>
    <n v="36017"/>
    <n v="0"/>
    <n v="36017"/>
    <n v="36017"/>
    <n v="28785.588"/>
    <m/>
  </r>
  <r>
    <x v="449"/>
    <x v="0"/>
    <x v="2"/>
    <x v="1"/>
    <s v="1030783"/>
    <x v="401"/>
    <s v="Pech"/>
    <s v="Pech Entera"/>
    <x v="5"/>
    <n v="0"/>
    <n v="2504"/>
    <n v="2504"/>
    <n v="0"/>
    <n v="2504"/>
    <n v="2504"/>
    <n v="2517.04"/>
    <m/>
  </r>
  <r>
    <x v="450"/>
    <x v="0"/>
    <x v="2"/>
    <x v="1"/>
    <s v="1030784"/>
    <x v="402"/>
    <s v="Pech"/>
    <s v="Pech Entera"/>
    <x v="5"/>
    <n v="0"/>
    <n v="5529"/>
    <n v="5529"/>
    <n v="0"/>
    <n v="5529"/>
    <n v="5529"/>
    <n v="5532.19"/>
    <m/>
  </r>
  <r>
    <x v="451"/>
    <x v="0"/>
    <x v="2"/>
    <x v="1"/>
    <s v="1030785"/>
    <x v="403"/>
    <s v="Pech"/>
    <s v="Pech Entera"/>
    <x v="5"/>
    <n v="0"/>
    <n v="4428"/>
    <n v="4428"/>
    <n v="0"/>
    <n v="4428"/>
    <n v="4428"/>
    <n v="4430.68"/>
    <m/>
  </r>
  <r>
    <x v="408"/>
    <x v="0"/>
    <x v="2"/>
    <x v="2"/>
    <s v="1030224"/>
    <x v="361"/>
    <s v="Trutro"/>
    <s v="Trutro Largo"/>
    <x v="7"/>
    <m/>
    <m/>
    <m/>
    <m/>
    <m/>
    <m/>
    <m/>
    <n v="52555"/>
  </r>
  <r>
    <x v="421"/>
    <x v="0"/>
    <x v="2"/>
    <x v="2"/>
    <s v="1030239"/>
    <x v="374"/>
    <s v="Ala"/>
    <s v="Ala Centro Punta"/>
    <x v="5"/>
    <m/>
    <m/>
    <m/>
    <m/>
    <m/>
    <m/>
    <m/>
    <n v="32106"/>
  </r>
  <r>
    <x v="410"/>
    <x v="0"/>
    <x v="2"/>
    <x v="2"/>
    <s v="1030309"/>
    <x v="363"/>
    <s v="Menudencias"/>
    <s v="Menudencias Cogote"/>
    <x v="4"/>
    <m/>
    <m/>
    <m/>
    <m/>
    <m/>
    <m/>
    <m/>
    <n v="22002"/>
  </r>
  <r>
    <x v="423"/>
    <x v="0"/>
    <x v="2"/>
    <x v="2"/>
    <s v="1030321"/>
    <x v="376"/>
    <s v="Pech"/>
    <s v="Pech Entera"/>
    <x v="5"/>
    <m/>
    <m/>
    <m/>
    <m/>
    <m/>
    <m/>
    <m/>
    <n v="3364"/>
  </r>
  <r>
    <x v="411"/>
    <x v="0"/>
    <x v="2"/>
    <x v="2"/>
    <s v="1030332"/>
    <x v="364"/>
    <s v="Ala"/>
    <s v="Ala Trutro"/>
    <x v="7"/>
    <m/>
    <m/>
    <m/>
    <m/>
    <m/>
    <m/>
    <m/>
    <n v="92706"/>
  </r>
  <r>
    <x v="424"/>
    <x v="0"/>
    <x v="2"/>
    <x v="2"/>
    <s v="1030337"/>
    <x v="377"/>
    <s v="Pech Desh"/>
    <s v="Pech Desh s/Piel"/>
    <x v="6"/>
    <m/>
    <m/>
    <m/>
    <m/>
    <m/>
    <m/>
    <m/>
    <n v="367576"/>
  </r>
  <r>
    <x v="412"/>
    <x v="0"/>
    <x v="2"/>
    <x v="2"/>
    <s v="1030355"/>
    <x v="365"/>
    <s v="Varios"/>
    <s v="Varios Carcasa"/>
    <x v="7"/>
    <m/>
    <m/>
    <m/>
    <m/>
    <m/>
    <m/>
    <m/>
    <n v="71635"/>
  </r>
  <r>
    <x v="425"/>
    <x v="0"/>
    <x v="2"/>
    <x v="2"/>
    <s v="1030360"/>
    <x v="378"/>
    <s v="Pech"/>
    <s v="Pech Entera"/>
    <x v="5"/>
    <m/>
    <m/>
    <m/>
    <m/>
    <m/>
    <m/>
    <m/>
    <n v="2043"/>
  </r>
  <r>
    <x v="427"/>
    <x v="0"/>
    <x v="2"/>
    <x v="2"/>
    <s v="1030376"/>
    <x v="380"/>
    <s v="Pech"/>
    <s v="Pech Entera"/>
    <x v="5"/>
    <m/>
    <m/>
    <m/>
    <m/>
    <m/>
    <m/>
    <m/>
    <n v="6134"/>
  </r>
  <r>
    <x v="413"/>
    <x v="0"/>
    <x v="2"/>
    <x v="2"/>
    <s v="1030378"/>
    <x v="366"/>
    <s v="Menudencias"/>
    <s v="Menudencias Corazón"/>
    <x v="7"/>
    <m/>
    <m/>
    <m/>
    <m/>
    <m/>
    <m/>
    <m/>
    <n v="300"/>
  </r>
  <r>
    <x v="428"/>
    <x v="0"/>
    <x v="2"/>
    <x v="2"/>
    <s v="1030379"/>
    <x v="381"/>
    <s v="Pech Desh"/>
    <s v="Pech Desh s/Piel"/>
    <x v="5"/>
    <m/>
    <m/>
    <m/>
    <m/>
    <m/>
    <m/>
    <m/>
    <n v="741781"/>
  </r>
  <r>
    <x v="431"/>
    <x v="0"/>
    <x v="2"/>
    <x v="2"/>
    <s v="1030424"/>
    <x v="384"/>
    <s v="Pech Desh"/>
    <s v="Pech Desh c/Piel"/>
    <x v="5"/>
    <m/>
    <m/>
    <m/>
    <m/>
    <m/>
    <m/>
    <m/>
    <n v="67202"/>
  </r>
  <r>
    <x v="432"/>
    <x v="0"/>
    <x v="2"/>
    <x v="2"/>
    <s v="1030452"/>
    <x v="385"/>
    <s v="Pech Desh"/>
    <s v="Pech Desh s/Piel"/>
    <x v="5"/>
    <m/>
    <m/>
    <m/>
    <m/>
    <m/>
    <m/>
    <m/>
    <n v="14426"/>
  </r>
  <r>
    <x v="433"/>
    <x v="0"/>
    <x v="2"/>
    <x v="2"/>
    <s v="1030505"/>
    <x v="386"/>
    <s v="Pech Desh"/>
    <s v="Pech Desh Filete"/>
    <x v="5"/>
    <m/>
    <m/>
    <m/>
    <m/>
    <m/>
    <m/>
    <m/>
    <n v="16801"/>
  </r>
  <r>
    <x v="434"/>
    <x v="0"/>
    <x v="2"/>
    <x v="2"/>
    <s v="1030506"/>
    <x v="387"/>
    <s v="Pech Desh"/>
    <s v="Pech Desh s/Piel"/>
    <x v="2"/>
    <m/>
    <m/>
    <m/>
    <m/>
    <m/>
    <m/>
    <m/>
    <n v="24203"/>
  </r>
  <r>
    <x v="414"/>
    <x v="0"/>
    <x v="2"/>
    <x v="2"/>
    <s v="1030535"/>
    <x v="367"/>
    <s v="Trutro"/>
    <s v="Trutro Largo"/>
    <x v="4"/>
    <m/>
    <m/>
    <m/>
    <m/>
    <m/>
    <m/>
    <m/>
    <n v="16964"/>
  </r>
  <r>
    <x v="452"/>
    <x v="0"/>
    <x v="2"/>
    <x v="2"/>
    <s v="1030544"/>
    <x v="404"/>
    <s v="Menudencias"/>
    <s v="Menudencias Contre"/>
    <x v="7"/>
    <m/>
    <m/>
    <m/>
    <m/>
    <m/>
    <m/>
    <m/>
    <n v="11999"/>
  </r>
  <r>
    <x v="415"/>
    <x v="0"/>
    <x v="2"/>
    <x v="2"/>
    <s v="1030545"/>
    <x v="368"/>
    <s v="Trutro Desh"/>
    <s v="Trutro Desh Corto"/>
    <x v="7"/>
    <m/>
    <m/>
    <m/>
    <m/>
    <m/>
    <m/>
    <m/>
    <n v="11504"/>
  </r>
  <r>
    <x v="435"/>
    <x v="0"/>
    <x v="2"/>
    <x v="2"/>
    <s v="1030566"/>
    <x v="388"/>
    <s v="Ala"/>
    <s v="Ala Centro Punta"/>
    <x v="2"/>
    <m/>
    <m/>
    <m/>
    <m/>
    <m/>
    <m/>
    <m/>
    <n v="14437"/>
  </r>
  <r>
    <x v="436"/>
    <x v="0"/>
    <x v="2"/>
    <x v="2"/>
    <s v="1030658"/>
    <x v="389"/>
    <s v="Trutro Desh"/>
    <s v="Trutro Desh Corto"/>
    <x v="6"/>
    <m/>
    <m/>
    <m/>
    <m/>
    <m/>
    <m/>
    <m/>
    <n v="107027"/>
  </r>
  <r>
    <x v="417"/>
    <x v="0"/>
    <x v="2"/>
    <x v="2"/>
    <s v="1030670"/>
    <x v="370"/>
    <s v="Pech Desh"/>
    <s v="Pech Desh s/Piel"/>
    <x v="7"/>
    <m/>
    <m/>
    <m/>
    <m/>
    <m/>
    <m/>
    <m/>
    <n v="48001"/>
  </r>
  <r>
    <x v="437"/>
    <x v="0"/>
    <x v="2"/>
    <x v="2"/>
    <s v="1030683"/>
    <x v="361"/>
    <s v="Trutro"/>
    <s v="Trutro Largo"/>
    <x v="2"/>
    <m/>
    <m/>
    <m/>
    <m/>
    <m/>
    <m/>
    <m/>
    <n v="354877"/>
  </r>
  <r>
    <x v="438"/>
    <x v="0"/>
    <x v="2"/>
    <x v="2"/>
    <s v="1030684"/>
    <x v="390"/>
    <s v="Patas"/>
    <s v="Patas Garras"/>
    <x v="2"/>
    <m/>
    <m/>
    <m/>
    <m/>
    <m/>
    <m/>
    <m/>
    <n v="937"/>
  </r>
  <r>
    <x v="439"/>
    <x v="0"/>
    <x v="2"/>
    <x v="2"/>
    <s v="1030685"/>
    <x v="391"/>
    <s v="Ala"/>
    <s v="Ala Centro Punta"/>
    <x v="2"/>
    <m/>
    <m/>
    <m/>
    <m/>
    <m/>
    <m/>
    <m/>
    <n v="117225"/>
  </r>
  <r>
    <x v="440"/>
    <x v="0"/>
    <x v="2"/>
    <x v="2"/>
    <s v="1030686"/>
    <x v="392"/>
    <s v="Menudencias"/>
    <s v="Menudencias Cogote"/>
    <x v="2"/>
    <m/>
    <m/>
    <m/>
    <m/>
    <m/>
    <m/>
    <m/>
    <n v="119636"/>
  </r>
  <r>
    <x v="441"/>
    <x v="0"/>
    <x v="2"/>
    <x v="2"/>
    <s v="1030710"/>
    <x v="393"/>
    <s v="Menudencias"/>
    <s v="Menudencias Corazón"/>
    <x v="7"/>
    <m/>
    <m/>
    <m/>
    <m/>
    <m/>
    <m/>
    <m/>
    <n v="12736"/>
  </r>
  <r>
    <x v="418"/>
    <x v="0"/>
    <x v="2"/>
    <x v="2"/>
    <s v="1030720"/>
    <x v="371"/>
    <s v="Recortes"/>
    <s v="Recortes Piel"/>
    <x v="7"/>
    <m/>
    <m/>
    <m/>
    <m/>
    <m/>
    <m/>
    <m/>
    <n v="13610"/>
  </r>
  <r>
    <x v="443"/>
    <x v="0"/>
    <x v="2"/>
    <x v="2"/>
    <s v="1030735"/>
    <x v="395"/>
    <s v="Menudencias"/>
    <s v="Menudencias Cogote"/>
    <x v="5"/>
    <m/>
    <m/>
    <m/>
    <m/>
    <m/>
    <m/>
    <m/>
    <n v="23056"/>
  </r>
  <r>
    <x v="444"/>
    <x v="0"/>
    <x v="2"/>
    <x v="2"/>
    <s v="1030743"/>
    <x v="396"/>
    <s v="Trutro"/>
    <s v="Trutro Largo"/>
    <x v="2"/>
    <m/>
    <m/>
    <m/>
    <m/>
    <m/>
    <m/>
    <m/>
    <n v="2001"/>
  </r>
  <r>
    <x v="419"/>
    <x v="0"/>
    <x v="2"/>
    <x v="2"/>
    <s v="1030744"/>
    <x v="372"/>
    <s v="Menudencias"/>
    <s v="Menudencias Cabeza"/>
    <x v="7"/>
    <m/>
    <m/>
    <m/>
    <m/>
    <m/>
    <m/>
    <m/>
    <n v="2611"/>
  </r>
  <r>
    <x v="445"/>
    <x v="0"/>
    <x v="2"/>
    <x v="2"/>
    <s v="1030745"/>
    <x v="397"/>
    <s v="Menudencias"/>
    <s v="Menudencias Hígado"/>
    <x v="5"/>
    <m/>
    <m/>
    <m/>
    <m/>
    <m/>
    <m/>
    <m/>
    <n v="21002"/>
  </r>
  <r>
    <x v="448"/>
    <x v="0"/>
    <x v="2"/>
    <x v="2"/>
    <s v="1030782"/>
    <x v="400"/>
    <s v="Pech Desh"/>
    <s v="Pech Desh s/Piel"/>
    <x v="5"/>
    <m/>
    <m/>
    <m/>
    <m/>
    <m/>
    <m/>
    <m/>
    <n v="33659"/>
  </r>
  <r>
    <x v="449"/>
    <x v="0"/>
    <x v="2"/>
    <x v="2"/>
    <s v="1030783"/>
    <x v="401"/>
    <s v="Pech"/>
    <s v="Pech Entera"/>
    <x v="5"/>
    <m/>
    <m/>
    <m/>
    <m/>
    <m/>
    <m/>
    <m/>
    <n v="2522"/>
  </r>
  <r>
    <x v="450"/>
    <x v="0"/>
    <x v="2"/>
    <x v="2"/>
    <s v="1030784"/>
    <x v="402"/>
    <s v="Pech"/>
    <s v="Pech Entera"/>
    <x v="5"/>
    <m/>
    <m/>
    <m/>
    <m/>
    <m/>
    <m/>
    <m/>
    <n v="5533"/>
  </r>
  <r>
    <x v="451"/>
    <x v="0"/>
    <x v="2"/>
    <x v="2"/>
    <s v="1030785"/>
    <x v="403"/>
    <s v="Pech"/>
    <s v="Pech Entera"/>
    <x v="5"/>
    <m/>
    <m/>
    <m/>
    <m/>
    <m/>
    <m/>
    <m/>
    <n v="4449"/>
  </r>
  <r>
    <x v="0"/>
    <x v="1"/>
    <x v="0"/>
    <x v="0"/>
    <s v="1010877"/>
    <x v="0"/>
    <s v="Menudencias"/>
    <s v="Menudencias Contre"/>
    <x v="0"/>
    <n v="59760"/>
    <n v="85500"/>
    <n v="145260"/>
    <n v="59760"/>
    <n v="85500"/>
    <n v="145260"/>
    <n v="107960"/>
    <m/>
  </r>
  <r>
    <x v="1"/>
    <x v="1"/>
    <x v="0"/>
    <x v="0"/>
    <s v="1011042"/>
    <x v="1"/>
    <s v="Cazuela"/>
    <s v="Cazuela Espinazo"/>
    <x v="1"/>
    <n v="30570"/>
    <n v="17430"/>
    <n v="48000"/>
    <n v="30570"/>
    <n v="233430"/>
    <n v="264000"/>
    <n v="240000"/>
    <m/>
  </r>
  <r>
    <x v="1"/>
    <x v="1"/>
    <x v="0"/>
    <x v="0"/>
    <s v="1011042"/>
    <x v="1"/>
    <s v="Cazuela"/>
    <s v="Cazuela Espinazo"/>
    <x v="0"/>
    <m/>
    <m/>
    <m/>
    <n v="0"/>
    <n v="47960"/>
    <n v="47960"/>
    <n v="71960"/>
    <m/>
  </r>
  <r>
    <x v="3"/>
    <x v="1"/>
    <x v="0"/>
    <x v="0"/>
    <s v="1011290"/>
    <x v="3"/>
    <s v="Subprod"/>
    <s v="Subprod Piel"/>
    <x v="0"/>
    <n v="0"/>
    <n v="24000"/>
    <n v="24000"/>
    <m/>
    <m/>
    <m/>
    <m/>
    <m/>
  </r>
  <r>
    <x v="4"/>
    <x v="1"/>
    <x v="0"/>
    <x v="0"/>
    <s v="1011417"/>
    <x v="4"/>
    <s v="Ala"/>
    <s v="Ala Centro"/>
    <x v="2"/>
    <n v="3186"/>
    <n v="0"/>
    <n v="3186"/>
    <n v="3186"/>
    <n v="0"/>
    <n v="3186"/>
    <m/>
    <m/>
  </r>
  <r>
    <x v="5"/>
    <x v="1"/>
    <x v="0"/>
    <x v="0"/>
    <s v="1011421"/>
    <x v="5"/>
    <s v="Carne Recuperada"/>
    <s v="Carne Recuperada Pul"/>
    <x v="0"/>
    <n v="42315"/>
    <n v="633685"/>
    <n v="676000"/>
    <n v="42315"/>
    <n v="633685"/>
    <n v="676000"/>
    <n v="576000"/>
    <m/>
  </r>
  <r>
    <x v="87"/>
    <x v="1"/>
    <x v="0"/>
    <x v="0"/>
    <s v="1011422"/>
    <x v="79"/>
    <s v="Subprod"/>
    <s v="Subprod Piel"/>
    <x v="0"/>
    <n v="2388"/>
    <n v="0"/>
    <n v="2388"/>
    <n v="2388"/>
    <n v="21612"/>
    <n v="24000"/>
    <n v="24000"/>
    <m/>
  </r>
  <r>
    <x v="6"/>
    <x v="1"/>
    <x v="0"/>
    <x v="0"/>
    <s v="1011558"/>
    <x v="6"/>
    <s v="Carne Recuperada"/>
    <s v="Carne Recuperada Pul"/>
    <x v="0"/>
    <n v="2528"/>
    <n v="261472"/>
    <n v="264000"/>
    <n v="2528"/>
    <n v="381472"/>
    <n v="384000"/>
    <n v="384000"/>
    <m/>
  </r>
  <r>
    <x v="7"/>
    <x v="1"/>
    <x v="0"/>
    <x v="0"/>
    <s v="1011560"/>
    <x v="7"/>
    <s v="Menudencias"/>
    <s v="Menudencias Corazón"/>
    <x v="3"/>
    <n v="-1116"/>
    <n v="25116"/>
    <n v="24000"/>
    <n v="-1116"/>
    <n v="25116"/>
    <n v="24000"/>
    <m/>
    <m/>
  </r>
  <r>
    <x v="8"/>
    <x v="1"/>
    <x v="0"/>
    <x v="0"/>
    <s v="1011582"/>
    <x v="8"/>
    <s v="Reproductor"/>
    <s v="Reproductor Gallina"/>
    <x v="0"/>
    <n v="-2598"/>
    <n v="26598"/>
    <n v="24000"/>
    <n v="-2598"/>
    <n v="26598"/>
    <n v="24000"/>
    <m/>
    <m/>
  </r>
  <r>
    <x v="9"/>
    <x v="1"/>
    <x v="0"/>
    <x v="0"/>
    <s v="1011586"/>
    <x v="9"/>
    <s v="Ala"/>
    <s v="Ala Centro"/>
    <x v="2"/>
    <n v="-5122"/>
    <n v="88375"/>
    <n v="83253"/>
    <n v="-5122"/>
    <n v="77122"/>
    <n v="72000"/>
    <n v="72000"/>
    <m/>
  </r>
  <r>
    <x v="11"/>
    <x v="1"/>
    <x v="0"/>
    <x v="0"/>
    <s v="1011967"/>
    <x v="11"/>
    <s v="Patas"/>
    <s v="Patas Garras"/>
    <x v="2"/>
    <n v="-39000"/>
    <n v="190722"/>
    <n v="168000"/>
    <n v="-39000"/>
    <n v="190722"/>
    <n v="168000"/>
    <m/>
    <m/>
  </r>
  <r>
    <x v="12"/>
    <x v="1"/>
    <x v="0"/>
    <x v="0"/>
    <s v="1011968"/>
    <x v="12"/>
    <s v="Patas"/>
    <s v="Patas Garras"/>
    <x v="2"/>
    <n v="2400"/>
    <n v="9700"/>
    <n v="12000"/>
    <n v="2400"/>
    <n v="9700"/>
    <n v="12000"/>
    <m/>
    <m/>
  </r>
  <r>
    <x v="13"/>
    <x v="1"/>
    <x v="0"/>
    <x v="0"/>
    <s v="1011969"/>
    <x v="13"/>
    <s v="Patas"/>
    <s v="Patas Garras"/>
    <x v="2"/>
    <n v="65760"/>
    <n v="174240"/>
    <n v="240000"/>
    <n v="65760"/>
    <n v="174240"/>
    <n v="240000"/>
    <m/>
    <m/>
  </r>
  <r>
    <x v="14"/>
    <x v="1"/>
    <x v="0"/>
    <x v="0"/>
    <s v="1012005"/>
    <x v="14"/>
    <s v="Patas"/>
    <s v="Patas Garras"/>
    <x v="2"/>
    <n v="0"/>
    <n v="12000"/>
    <n v="12000"/>
    <n v="0"/>
    <n v="12000"/>
    <n v="12000"/>
    <m/>
    <m/>
  </r>
  <r>
    <x v="15"/>
    <x v="1"/>
    <x v="0"/>
    <x v="0"/>
    <s v="1012012"/>
    <x v="15"/>
    <s v="Ala"/>
    <s v="Ala Centro"/>
    <x v="4"/>
    <n v="0"/>
    <n v="40000"/>
    <n v="40000"/>
    <m/>
    <m/>
    <m/>
    <m/>
    <m/>
  </r>
  <r>
    <x v="16"/>
    <x v="1"/>
    <x v="0"/>
    <x v="0"/>
    <s v="1012207"/>
    <x v="16"/>
    <s v="Menudencias"/>
    <s v="Menudencias Contre"/>
    <x v="1"/>
    <n v="4200"/>
    <n v="0"/>
    <n v="4200"/>
    <n v="4200"/>
    <n v="0"/>
    <n v="4200"/>
    <m/>
    <m/>
  </r>
  <r>
    <x v="16"/>
    <x v="1"/>
    <x v="0"/>
    <x v="0"/>
    <s v="1012207"/>
    <x v="16"/>
    <s v="Menudencias"/>
    <s v="Menudencias Contre"/>
    <x v="0"/>
    <n v="0"/>
    <n v="48000"/>
    <n v="48000"/>
    <n v="0"/>
    <n v="48000"/>
    <n v="48000"/>
    <n v="12000"/>
    <m/>
  </r>
  <r>
    <x v="17"/>
    <x v="1"/>
    <x v="0"/>
    <x v="0"/>
    <s v="1012208"/>
    <x v="17"/>
    <s v="Reproductor"/>
    <s v="Reproductor Gallina"/>
    <x v="0"/>
    <n v="6196"/>
    <n v="48000"/>
    <n v="54196"/>
    <n v="6196"/>
    <n v="83804"/>
    <n v="90000"/>
    <n v="72000"/>
    <m/>
  </r>
  <r>
    <x v="18"/>
    <x v="1"/>
    <x v="0"/>
    <x v="0"/>
    <s v="1012283"/>
    <x v="18"/>
    <s v="Menudencias"/>
    <s v="Menudencias Pana"/>
    <x v="0"/>
    <n v="-3662"/>
    <n v="51662"/>
    <n v="48000"/>
    <n v="-3662"/>
    <n v="51662"/>
    <n v="48000"/>
    <n v="24000"/>
    <m/>
  </r>
  <r>
    <x v="453"/>
    <x v="1"/>
    <x v="0"/>
    <x v="0"/>
    <s v="1012342"/>
    <x v="20"/>
    <s v="Menudencias"/>
    <s v="Menudencias Corazón"/>
    <x v="0"/>
    <n v="2664"/>
    <n v="0"/>
    <n v="2664"/>
    <n v="2664"/>
    <n v="0"/>
    <n v="2664"/>
    <m/>
    <m/>
  </r>
  <r>
    <x v="20"/>
    <x v="1"/>
    <x v="0"/>
    <x v="0"/>
    <s v="1012362"/>
    <x v="20"/>
    <s v="Menudencias"/>
    <s v="Menudencias Corazón"/>
    <x v="0"/>
    <n v="26354"/>
    <n v="0"/>
    <n v="26354"/>
    <n v="26354"/>
    <n v="0"/>
    <n v="26354"/>
    <m/>
    <m/>
  </r>
  <r>
    <x v="20"/>
    <x v="1"/>
    <x v="0"/>
    <x v="0"/>
    <s v="1012362"/>
    <x v="20"/>
    <s v="Menudencias"/>
    <s v="Menudencias Corazón"/>
    <x v="3"/>
    <n v="0"/>
    <n v="48000"/>
    <n v="48000"/>
    <n v="0"/>
    <n v="48000"/>
    <n v="48000"/>
    <m/>
    <m/>
  </r>
  <r>
    <x v="454"/>
    <x v="1"/>
    <x v="0"/>
    <x v="0"/>
    <s v="1012424"/>
    <x v="405"/>
    <s v="Ala"/>
    <s v="Ala Centro-Punta"/>
    <x v="2"/>
    <n v="2120"/>
    <n v="0"/>
    <n v="2120"/>
    <n v="2120"/>
    <n v="0"/>
    <n v="2120"/>
    <m/>
    <m/>
  </r>
  <r>
    <x v="22"/>
    <x v="1"/>
    <x v="0"/>
    <x v="0"/>
    <s v="1012434"/>
    <x v="22"/>
    <s v="Ala"/>
    <s v="Ala Punta"/>
    <x v="2"/>
    <n v="16300"/>
    <n v="0"/>
    <n v="16300"/>
    <m/>
    <m/>
    <m/>
    <m/>
    <m/>
  </r>
  <r>
    <x v="23"/>
    <x v="1"/>
    <x v="0"/>
    <x v="0"/>
    <s v="1012448"/>
    <x v="23"/>
    <s v="Patas"/>
    <s v="Patas Garras"/>
    <x v="2"/>
    <n v="13100"/>
    <n v="202342"/>
    <n v="216000"/>
    <n v="13100"/>
    <n v="202342"/>
    <n v="216000"/>
    <n v="168000"/>
    <m/>
  </r>
  <r>
    <x v="24"/>
    <x v="1"/>
    <x v="0"/>
    <x v="0"/>
    <s v="1012452"/>
    <x v="24"/>
    <s v="Ala"/>
    <s v="Ala Centro"/>
    <x v="2"/>
    <n v="19721"/>
    <n v="42000"/>
    <n v="61721"/>
    <n v="19721"/>
    <n v="42000"/>
    <n v="61721"/>
    <n v="61721"/>
    <m/>
  </r>
  <r>
    <x v="26"/>
    <x v="1"/>
    <x v="0"/>
    <x v="0"/>
    <s v="1012455"/>
    <x v="26"/>
    <s v="Ala"/>
    <s v="Ala Centro-Punta"/>
    <x v="2"/>
    <n v="28920"/>
    <n v="1395"/>
    <n v="30315"/>
    <n v="28920"/>
    <n v="43080"/>
    <n v="72000"/>
    <n v="24000"/>
    <m/>
  </r>
  <r>
    <x v="27"/>
    <x v="1"/>
    <x v="0"/>
    <x v="0"/>
    <s v="1012502"/>
    <x v="27"/>
    <s v="Patas"/>
    <s v="Patas Garras"/>
    <x v="2"/>
    <n v="2300"/>
    <n v="7894"/>
    <n v="12000"/>
    <n v="2300"/>
    <n v="7894"/>
    <n v="12000"/>
    <m/>
    <m/>
  </r>
  <r>
    <x v="28"/>
    <x v="1"/>
    <x v="0"/>
    <x v="0"/>
    <s v="1012503"/>
    <x v="28"/>
    <s v="Patas"/>
    <s v="Patas Garras"/>
    <x v="2"/>
    <n v="37040"/>
    <n v="269073"/>
    <n v="312000"/>
    <n v="37040"/>
    <n v="269073"/>
    <n v="312000"/>
    <m/>
    <m/>
  </r>
  <r>
    <x v="29"/>
    <x v="1"/>
    <x v="0"/>
    <x v="0"/>
    <s v="1012504"/>
    <x v="23"/>
    <s v="Patas"/>
    <s v="Patas Garras"/>
    <x v="2"/>
    <n v="-440"/>
    <n v="60724"/>
    <n v="72000"/>
    <n v="-440"/>
    <n v="60724"/>
    <n v="72000"/>
    <n v="24000"/>
    <m/>
  </r>
  <r>
    <x v="30"/>
    <x v="1"/>
    <x v="0"/>
    <x v="0"/>
    <s v="1012525"/>
    <x v="11"/>
    <s v="Patas"/>
    <s v="Patas Garras"/>
    <x v="2"/>
    <n v="1320"/>
    <n v="12272"/>
    <n v="12000"/>
    <n v="1320"/>
    <n v="12272"/>
    <n v="12000"/>
    <m/>
    <m/>
  </r>
  <r>
    <x v="31"/>
    <x v="1"/>
    <x v="0"/>
    <x v="0"/>
    <s v="1012527"/>
    <x v="29"/>
    <s v="Patas"/>
    <s v="Patas Garras"/>
    <x v="2"/>
    <n v="1440"/>
    <n v="19512"/>
    <n v="24000"/>
    <n v="1440"/>
    <n v="19512"/>
    <n v="24000"/>
    <m/>
    <m/>
  </r>
  <r>
    <x v="32"/>
    <x v="1"/>
    <x v="0"/>
    <x v="0"/>
    <s v="1012552"/>
    <x v="30"/>
    <s v="Pechuga Desh"/>
    <s v="Pechuga Desh s/Piel"/>
    <x v="0"/>
    <n v="0"/>
    <n v="24000"/>
    <n v="24000"/>
    <n v="0"/>
    <n v="72000"/>
    <n v="72000"/>
    <n v="72040"/>
    <m/>
  </r>
  <r>
    <x v="33"/>
    <x v="1"/>
    <x v="0"/>
    <x v="0"/>
    <s v="1012556"/>
    <x v="31"/>
    <s v="Carne Recuperada"/>
    <s v="Carne Recuperada ADM"/>
    <x v="0"/>
    <n v="4478"/>
    <n v="0"/>
    <n v="4478"/>
    <m/>
    <m/>
    <m/>
    <m/>
    <m/>
  </r>
  <r>
    <x v="34"/>
    <x v="1"/>
    <x v="0"/>
    <x v="0"/>
    <s v="1012598"/>
    <x v="32"/>
    <s v="Patas"/>
    <s v="Patas Garras"/>
    <x v="2"/>
    <n v="10660"/>
    <n v="0"/>
    <n v="10660"/>
    <n v="10660"/>
    <n v="0"/>
    <n v="10660"/>
    <n v="10660"/>
    <m/>
  </r>
  <r>
    <x v="35"/>
    <x v="1"/>
    <x v="0"/>
    <x v="0"/>
    <s v="1012612"/>
    <x v="33"/>
    <s v="Carne Recuperada"/>
    <s v="Carne Recuperada Pul"/>
    <x v="4"/>
    <n v="-7192"/>
    <n v="707192"/>
    <n v="700000"/>
    <n v="-7192"/>
    <n v="1007192"/>
    <n v="1000000"/>
    <n v="1000000"/>
    <m/>
  </r>
  <r>
    <x v="37"/>
    <x v="1"/>
    <x v="0"/>
    <x v="0"/>
    <s v="1012674"/>
    <x v="35"/>
    <s v="Menudencias"/>
    <s v="Menudencias Corazón"/>
    <x v="3"/>
    <n v="-5858"/>
    <n v="53858"/>
    <n v="48000"/>
    <n v="-5858"/>
    <n v="53858"/>
    <n v="48000"/>
    <n v="23995"/>
    <m/>
  </r>
  <r>
    <x v="38"/>
    <x v="1"/>
    <x v="0"/>
    <x v="0"/>
    <s v="1012698"/>
    <x v="36"/>
    <s v="Filete"/>
    <s v="Filete"/>
    <x v="0"/>
    <m/>
    <m/>
    <m/>
    <m/>
    <m/>
    <m/>
    <n v="40"/>
    <m/>
  </r>
  <r>
    <x v="39"/>
    <x v="1"/>
    <x v="0"/>
    <x v="0"/>
    <s v="1012699"/>
    <x v="37"/>
    <s v="Ala"/>
    <s v="Ala Trutro"/>
    <x v="0"/>
    <m/>
    <m/>
    <m/>
    <m/>
    <m/>
    <m/>
    <n v="40"/>
    <m/>
  </r>
  <r>
    <x v="40"/>
    <x v="1"/>
    <x v="0"/>
    <x v="0"/>
    <s v="1012719"/>
    <x v="38"/>
    <s v="Carne Recuperada"/>
    <s v="Carne Recuperada ADM"/>
    <x v="0"/>
    <n v="69997"/>
    <n v="386003"/>
    <n v="456000"/>
    <n v="69997"/>
    <n v="355003"/>
    <n v="425000"/>
    <n v="425000"/>
    <m/>
  </r>
  <r>
    <x v="41"/>
    <x v="1"/>
    <x v="0"/>
    <x v="0"/>
    <s v="1012744"/>
    <x v="39"/>
    <s v="Pechuga Desh"/>
    <s v="Pechuga Desh s/Piel"/>
    <x v="0"/>
    <n v="13874"/>
    <n v="106126"/>
    <n v="120000"/>
    <n v="13874"/>
    <n v="106126"/>
    <n v="120000"/>
    <n v="120040"/>
    <m/>
  </r>
  <r>
    <x v="455"/>
    <x v="1"/>
    <x v="0"/>
    <x v="0"/>
    <s v="1012763"/>
    <x v="406"/>
    <s v="Menudencias"/>
    <s v="Menudencias Pana"/>
    <x v="0"/>
    <m/>
    <m/>
    <m/>
    <n v="0"/>
    <n v="48000"/>
    <n v="48000"/>
    <n v="48000"/>
    <m/>
  </r>
  <r>
    <x v="456"/>
    <x v="1"/>
    <x v="0"/>
    <x v="0"/>
    <s v="1012764"/>
    <x v="407"/>
    <s v="Carne Recuperada"/>
    <s v="Carne Recuperada ADM"/>
    <x v="6"/>
    <m/>
    <m/>
    <m/>
    <m/>
    <m/>
    <m/>
    <n v="60000"/>
    <m/>
  </r>
  <r>
    <x v="0"/>
    <x v="1"/>
    <x v="0"/>
    <x v="1"/>
    <s v="1010877"/>
    <x v="0"/>
    <s v="Menudencias"/>
    <s v="Menudencias Contre"/>
    <x v="7"/>
    <m/>
    <m/>
    <m/>
    <m/>
    <m/>
    <m/>
    <n v="48000"/>
    <m/>
  </r>
  <r>
    <x v="42"/>
    <x v="1"/>
    <x v="0"/>
    <x v="1"/>
    <s v="1010885"/>
    <x v="40"/>
    <s v="Pechuga Desh"/>
    <s v="Pechuga Desh s/Piel"/>
    <x v="5"/>
    <n v="4136"/>
    <n v="0"/>
    <n v="4136"/>
    <m/>
    <m/>
    <m/>
    <n v="4422.5219999999999"/>
    <m/>
  </r>
  <r>
    <x v="43"/>
    <x v="1"/>
    <x v="0"/>
    <x v="1"/>
    <s v="1010887"/>
    <x v="41"/>
    <s v="Pechuga Desh"/>
    <s v="Pechuga Desh s/Piel"/>
    <x v="5"/>
    <n v="12919"/>
    <n v="0"/>
    <n v="12919"/>
    <m/>
    <m/>
    <m/>
    <n v="3846.46"/>
    <m/>
  </r>
  <r>
    <x v="44"/>
    <x v="1"/>
    <x v="0"/>
    <x v="1"/>
    <s v="1010888"/>
    <x v="42"/>
    <s v="Pechuga Desh"/>
    <s v="Pechuga Desh s/Piel"/>
    <x v="5"/>
    <n v="6060"/>
    <n v="0"/>
    <n v="6060"/>
    <n v="6060"/>
    <n v="0"/>
    <n v="6060"/>
    <n v="7320.9750000000004"/>
    <m/>
  </r>
  <r>
    <x v="2"/>
    <x v="1"/>
    <x v="0"/>
    <x v="1"/>
    <s v="1011047"/>
    <x v="2"/>
    <s v="Pechuga Desh"/>
    <s v="Pechuga Desh s/Piel"/>
    <x v="6"/>
    <n v="7925"/>
    <n v="0"/>
    <n v="7925"/>
    <n v="7925"/>
    <n v="0"/>
    <n v="7925"/>
    <n v="7930"/>
    <m/>
  </r>
  <r>
    <x v="46"/>
    <x v="1"/>
    <x v="0"/>
    <x v="1"/>
    <s v="1011127"/>
    <x v="44"/>
    <s v="Pechuga Desh"/>
    <s v="Pechuga Desh s/Piel"/>
    <x v="6"/>
    <n v="113002"/>
    <n v="865362"/>
    <n v="978365"/>
    <n v="113002"/>
    <n v="865362"/>
    <n v="978365"/>
    <n v="980400"/>
    <m/>
  </r>
  <r>
    <x v="88"/>
    <x v="1"/>
    <x v="0"/>
    <x v="1"/>
    <s v="1011614"/>
    <x v="80"/>
    <s v="Pechuga Desh"/>
    <s v="Pechuga Desh s/Piel"/>
    <x v="6"/>
    <n v="0"/>
    <n v="40000"/>
    <n v="40000"/>
    <n v="0"/>
    <n v="40000"/>
    <n v="40000"/>
    <n v="40016.839999999997"/>
    <m/>
  </r>
  <r>
    <x v="49"/>
    <x v="1"/>
    <x v="0"/>
    <x v="1"/>
    <s v="1011701"/>
    <x v="47"/>
    <s v="Pechuga Desh"/>
    <s v="Pechuga Desh s/Piel"/>
    <x v="5"/>
    <n v="0"/>
    <n v="196288"/>
    <n v="196288"/>
    <n v="0"/>
    <n v="196288"/>
    <n v="196288"/>
    <n v="199650"/>
    <m/>
  </r>
  <r>
    <x v="50"/>
    <x v="1"/>
    <x v="0"/>
    <x v="1"/>
    <s v="1011748"/>
    <x v="48"/>
    <s v="Pechuga Desh"/>
    <s v="Pechuga Desh s/Piel"/>
    <x v="7"/>
    <m/>
    <m/>
    <m/>
    <m/>
    <m/>
    <m/>
    <n v="22800"/>
    <m/>
  </r>
  <r>
    <x v="11"/>
    <x v="1"/>
    <x v="0"/>
    <x v="1"/>
    <s v="1011967"/>
    <x v="11"/>
    <s v="Patas"/>
    <s v="Patas Garras"/>
    <x v="2"/>
    <m/>
    <m/>
    <m/>
    <m/>
    <m/>
    <m/>
    <n v="168000"/>
    <m/>
  </r>
  <r>
    <x v="12"/>
    <x v="1"/>
    <x v="0"/>
    <x v="1"/>
    <s v="1011968"/>
    <x v="12"/>
    <s v="Patas"/>
    <s v="Patas Garras"/>
    <x v="2"/>
    <m/>
    <m/>
    <m/>
    <m/>
    <m/>
    <m/>
    <n v="12000"/>
    <m/>
  </r>
  <r>
    <x v="13"/>
    <x v="1"/>
    <x v="0"/>
    <x v="1"/>
    <s v="1011969"/>
    <x v="13"/>
    <s v="Patas"/>
    <s v="Patas Garras"/>
    <x v="2"/>
    <m/>
    <m/>
    <m/>
    <m/>
    <m/>
    <m/>
    <n v="240000"/>
    <m/>
  </r>
  <r>
    <x v="14"/>
    <x v="1"/>
    <x v="0"/>
    <x v="1"/>
    <s v="1012005"/>
    <x v="14"/>
    <s v="Patas"/>
    <s v="Patas Garras"/>
    <x v="2"/>
    <m/>
    <m/>
    <m/>
    <m/>
    <m/>
    <m/>
    <n v="12000"/>
    <m/>
  </r>
  <r>
    <x v="51"/>
    <x v="1"/>
    <x v="0"/>
    <x v="1"/>
    <s v="1012038"/>
    <x v="49"/>
    <s v="Pechuga Desh"/>
    <s v="Pechuga Desh s/Piel"/>
    <x v="5"/>
    <n v="10986"/>
    <n v="0"/>
    <n v="10986"/>
    <n v="10986"/>
    <n v="0"/>
    <n v="10986"/>
    <n v="734.81899999999996"/>
    <m/>
  </r>
  <r>
    <x v="52"/>
    <x v="1"/>
    <x v="0"/>
    <x v="1"/>
    <s v="1012107"/>
    <x v="50"/>
    <s v="Pechuga Desh"/>
    <s v="Pechuga Desh s/Piel"/>
    <x v="5"/>
    <n v="28978"/>
    <n v="200720"/>
    <n v="229698"/>
    <n v="28978"/>
    <n v="200720"/>
    <n v="229698"/>
    <n v="229156.46400000001"/>
    <m/>
  </r>
  <r>
    <x v="53"/>
    <x v="1"/>
    <x v="0"/>
    <x v="1"/>
    <s v="1012108"/>
    <x v="51"/>
    <s v="Pechuga Desh"/>
    <s v="Pechuga Desh s/Piel"/>
    <x v="5"/>
    <n v="102267"/>
    <n v="323549"/>
    <n v="425816"/>
    <n v="102267"/>
    <n v="323549"/>
    <n v="425816"/>
    <n v="422115.20500000002"/>
    <m/>
  </r>
  <r>
    <x v="54"/>
    <x v="1"/>
    <x v="0"/>
    <x v="1"/>
    <s v="1012109"/>
    <x v="52"/>
    <s v="Pechuga Desh"/>
    <s v="Pechuga Desh s/Piel"/>
    <x v="5"/>
    <n v="-1163"/>
    <n v="350511"/>
    <n v="349348"/>
    <n v="-1163"/>
    <n v="350511"/>
    <n v="349348"/>
    <n v="348996.93599999999"/>
    <m/>
  </r>
  <r>
    <x v="55"/>
    <x v="1"/>
    <x v="0"/>
    <x v="1"/>
    <s v="1012110"/>
    <x v="53"/>
    <s v="Pechuga Desh"/>
    <s v="Pechuga Desh s/Piel"/>
    <x v="5"/>
    <n v="19032"/>
    <n v="89875"/>
    <n v="108906"/>
    <n v="19032"/>
    <n v="89875"/>
    <n v="108906"/>
    <n v="109951.405"/>
    <m/>
  </r>
  <r>
    <x v="56"/>
    <x v="1"/>
    <x v="0"/>
    <x v="1"/>
    <s v="1012111"/>
    <x v="54"/>
    <s v="Pechuga Desh"/>
    <s v="Pechuga Desh s/Piel"/>
    <x v="5"/>
    <n v="-3634"/>
    <n v="25465"/>
    <n v="21831"/>
    <n v="-3634"/>
    <n v="23592"/>
    <n v="19958"/>
    <n v="19958.400000000001"/>
    <m/>
  </r>
  <r>
    <x v="58"/>
    <x v="1"/>
    <x v="0"/>
    <x v="1"/>
    <s v="1012145"/>
    <x v="56"/>
    <s v="Pechuga Desh"/>
    <s v="Pechuga Desh s/Piel"/>
    <x v="5"/>
    <n v="0"/>
    <n v="36144"/>
    <n v="36144"/>
    <n v="0"/>
    <n v="19992"/>
    <n v="19992"/>
    <n v="19992.329000000002"/>
    <m/>
  </r>
  <r>
    <x v="59"/>
    <x v="1"/>
    <x v="0"/>
    <x v="1"/>
    <s v="1012147"/>
    <x v="57"/>
    <s v="Filete"/>
    <s v="Filete"/>
    <x v="5"/>
    <n v="0"/>
    <n v="39958"/>
    <n v="39958"/>
    <n v="0"/>
    <n v="37322"/>
    <n v="37322"/>
    <n v="37321.68"/>
    <m/>
  </r>
  <r>
    <x v="60"/>
    <x v="1"/>
    <x v="0"/>
    <x v="1"/>
    <s v="1012148"/>
    <x v="58"/>
    <s v="Ala"/>
    <s v="Ala Trutro-Centro"/>
    <x v="5"/>
    <n v="5586"/>
    <n v="114163"/>
    <n v="119750"/>
    <n v="5586"/>
    <n v="93478"/>
    <n v="99065"/>
    <n v="99065.164000000004"/>
    <m/>
  </r>
  <r>
    <x v="61"/>
    <x v="1"/>
    <x v="0"/>
    <x v="1"/>
    <s v="1012157"/>
    <x v="59"/>
    <s v="Ala"/>
    <s v="Ala Trutro"/>
    <x v="5"/>
    <n v="-52651"/>
    <n v="172401"/>
    <n v="119750"/>
    <n v="-52651"/>
    <n v="87451"/>
    <n v="34800"/>
    <n v="24494.047999999999"/>
    <m/>
  </r>
  <r>
    <x v="62"/>
    <x v="1"/>
    <x v="0"/>
    <x v="1"/>
    <s v="1012158"/>
    <x v="60"/>
    <s v="Filete"/>
    <s v="Filete"/>
    <x v="5"/>
    <n v="-54056"/>
    <n v="101889"/>
    <n v="47833"/>
    <n v="-54056"/>
    <n v="97602"/>
    <n v="43546"/>
    <n v="43545.599999999999"/>
    <m/>
  </r>
  <r>
    <x v="63"/>
    <x v="1"/>
    <x v="0"/>
    <x v="1"/>
    <s v="1012159"/>
    <x v="61"/>
    <s v="Ala"/>
    <s v="Ala Trutro-Centro"/>
    <x v="5"/>
    <n v="-18073"/>
    <n v="406486"/>
    <n v="388413"/>
    <n v="-18073"/>
    <n v="390931"/>
    <n v="372858"/>
    <n v="361969.47200000001"/>
    <m/>
  </r>
  <r>
    <x v="65"/>
    <x v="1"/>
    <x v="0"/>
    <x v="1"/>
    <s v="1012161"/>
    <x v="63"/>
    <s v="Ala"/>
    <s v="Ala Centro"/>
    <x v="5"/>
    <n v="0"/>
    <n v="99791"/>
    <n v="99791"/>
    <n v="0"/>
    <n v="39916"/>
    <n v="39916"/>
    <n v="39916.447999999997"/>
    <m/>
  </r>
  <r>
    <x v="66"/>
    <x v="1"/>
    <x v="0"/>
    <x v="1"/>
    <s v="1012163"/>
    <x v="64"/>
    <s v="Filete"/>
    <s v="Filete"/>
    <x v="5"/>
    <n v="0"/>
    <n v="208766"/>
    <n v="208766"/>
    <n v="0"/>
    <n v="179623"/>
    <n v="179623"/>
    <n v="199581.88800000001"/>
    <m/>
  </r>
  <r>
    <x v="67"/>
    <x v="1"/>
    <x v="0"/>
    <x v="1"/>
    <s v="1012164"/>
    <x v="65"/>
    <s v="Ala"/>
    <s v="Ala Centro"/>
    <x v="5"/>
    <n v="15999"/>
    <n v="59686"/>
    <n v="75685"/>
    <n v="15999"/>
    <n v="63834"/>
    <n v="79833"/>
    <n v="79832.895999999993"/>
    <m/>
  </r>
  <r>
    <x v="68"/>
    <x v="1"/>
    <x v="0"/>
    <x v="1"/>
    <s v="1012165"/>
    <x v="66"/>
    <s v="Ala"/>
    <s v="Ala Trutro-Centro"/>
    <x v="5"/>
    <n v="-167326"/>
    <n v="686033"/>
    <n v="518707"/>
    <n v="-167326"/>
    <n v="694582"/>
    <n v="527256"/>
    <n v="517277.16800000001"/>
    <m/>
  </r>
  <r>
    <x v="89"/>
    <x v="1"/>
    <x v="0"/>
    <x v="1"/>
    <s v="1012166"/>
    <x v="81"/>
    <s v="Ala"/>
    <s v="Ala Trutro"/>
    <x v="5"/>
    <n v="0"/>
    <n v="39917"/>
    <n v="39917"/>
    <n v="0"/>
    <n v="39917"/>
    <n v="39917"/>
    <n v="38101.728000000003"/>
    <m/>
  </r>
  <r>
    <x v="69"/>
    <x v="1"/>
    <x v="0"/>
    <x v="1"/>
    <s v="1012167"/>
    <x v="67"/>
    <s v="Pechuga Desh"/>
    <s v="Pechuga Desh s/Piel"/>
    <x v="5"/>
    <n v="0"/>
    <n v="330000"/>
    <n v="330000"/>
    <n v="0"/>
    <n v="330000"/>
    <n v="330000"/>
    <n v="337930.32799999998"/>
    <m/>
  </r>
  <r>
    <x v="70"/>
    <x v="1"/>
    <x v="0"/>
    <x v="1"/>
    <s v="1012278"/>
    <x v="68"/>
    <s v="Ala"/>
    <s v="Ala Trutro"/>
    <x v="6"/>
    <n v="13524"/>
    <n v="0"/>
    <n v="13524"/>
    <m/>
    <m/>
    <m/>
    <m/>
    <m/>
  </r>
  <r>
    <x v="71"/>
    <x v="1"/>
    <x v="0"/>
    <x v="1"/>
    <s v="1012326"/>
    <x v="69"/>
    <s v="Menudencias"/>
    <s v="Menudencias Corazón"/>
    <x v="8"/>
    <n v="0"/>
    <n v="3000"/>
    <n v="3000"/>
    <n v="0"/>
    <n v="6000"/>
    <n v="6000"/>
    <n v="6000"/>
    <m/>
  </r>
  <r>
    <x v="72"/>
    <x v="1"/>
    <x v="0"/>
    <x v="1"/>
    <s v="1012401"/>
    <x v="70"/>
    <s v="Ala"/>
    <s v="Ala Trutro-Centro"/>
    <x v="5"/>
    <n v="0"/>
    <n v="18144"/>
    <n v="18144"/>
    <n v="0"/>
    <n v="18144"/>
    <n v="18144"/>
    <n v="18480"/>
    <m/>
  </r>
  <r>
    <x v="23"/>
    <x v="1"/>
    <x v="0"/>
    <x v="1"/>
    <s v="1012448"/>
    <x v="23"/>
    <s v="Patas"/>
    <s v="Patas Garras"/>
    <x v="2"/>
    <m/>
    <m/>
    <m/>
    <m/>
    <m/>
    <m/>
    <n v="48000"/>
    <m/>
  </r>
  <r>
    <x v="26"/>
    <x v="1"/>
    <x v="0"/>
    <x v="1"/>
    <s v="1012455"/>
    <x v="26"/>
    <s v="Ala"/>
    <s v="Ala Centro-Punta"/>
    <x v="2"/>
    <m/>
    <m/>
    <m/>
    <m/>
    <m/>
    <m/>
    <n v="24000"/>
    <m/>
  </r>
  <r>
    <x v="73"/>
    <x v="1"/>
    <x v="0"/>
    <x v="1"/>
    <s v="1012483"/>
    <x v="71"/>
    <s v="Ala"/>
    <s v="Ala Trutro-Centro"/>
    <x v="5"/>
    <n v="0"/>
    <n v="272158"/>
    <n v="272158"/>
    <n v="0"/>
    <n v="265447"/>
    <n v="265447"/>
    <n v="265446.614"/>
    <m/>
  </r>
  <r>
    <x v="27"/>
    <x v="1"/>
    <x v="0"/>
    <x v="1"/>
    <s v="1012502"/>
    <x v="27"/>
    <s v="Patas"/>
    <s v="Patas Garras"/>
    <x v="2"/>
    <m/>
    <m/>
    <m/>
    <m/>
    <m/>
    <m/>
    <n v="12000"/>
    <m/>
  </r>
  <r>
    <x v="28"/>
    <x v="1"/>
    <x v="0"/>
    <x v="1"/>
    <s v="1012503"/>
    <x v="28"/>
    <s v="Patas"/>
    <s v="Patas Garras"/>
    <x v="2"/>
    <m/>
    <m/>
    <m/>
    <m/>
    <m/>
    <m/>
    <n v="312000"/>
    <m/>
  </r>
  <r>
    <x v="29"/>
    <x v="1"/>
    <x v="0"/>
    <x v="1"/>
    <s v="1012504"/>
    <x v="23"/>
    <s v="Patas"/>
    <s v="Patas Garras"/>
    <x v="2"/>
    <m/>
    <m/>
    <m/>
    <m/>
    <m/>
    <m/>
    <n v="48000"/>
    <m/>
  </r>
  <r>
    <x v="74"/>
    <x v="1"/>
    <x v="0"/>
    <x v="1"/>
    <s v="1012518"/>
    <x v="72"/>
    <s v="Filete"/>
    <s v="Filete"/>
    <x v="5"/>
    <n v="-31701"/>
    <n v="158708"/>
    <n v="127007"/>
    <n v="-31701"/>
    <n v="158708"/>
    <n v="127007"/>
    <n v="127005.75999999999"/>
    <m/>
  </r>
  <r>
    <x v="75"/>
    <x v="1"/>
    <x v="0"/>
    <x v="1"/>
    <s v="1012519"/>
    <x v="50"/>
    <s v="Pechuga Desh"/>
    <s v="Pechuga Desh s/Piel"/>
    <x v="5"/>
    <n v="-18124"/>
    <n v="23967"/>
    <n v="5843"/>
    <n v="-18124"/>
    <n v="23967"/>
    <n v="5843"/>
    <n v="13970.81"/>
    <m/>
  </r>
  <r>
    <x v="76"/>
    <x v="1"/>
    <x v="0"/>
    <x v="1"/>
    <s v="1012520"/>
    <x v="51"/>
    <s v="Pechuga Desh"/>
    <s v="Pechuga Desh s/Piel"/>
    <x v="5"/>
    <n v="24424"/>
    <n v="58419"/>
    <n v="82843"/>
    <n v="24424"/>
    <n v="55409"/>
    <n v="79833"/>
    <n v="79832.543999999994"/>
    <m/>
  </r>
  <r>
    <x v="77"/>
    <x v="1"/>
    <x v="0"/>
    <x v="1"/>
    <s v="1012521"/>
    <x v="52"/>
    <s v="Pechuga Desh"/>
    <s v="Pechuga Desh s/Piel"/>
    <x v="5"/>
    <n v="-6479"/>
    <n v="196226"/>
    <n v="189748"/>
    <n v="-6479"/>
    <n v="196226"/>
    <n v="189748"/>
    <n v="190509.53599999999"/>
    <m/>
  </r>
  <r>
    <x v="78"/>
    <x v="1"/>
    <x v="0"/>
    <x v="1"/>
    <s v="1012522"/>
    <x v="53"/>
    <s v="Pechuga Desh"/>
    <s v="Pechuga Desh s/Piel"/>
    <x v="5"/>
    <n v="-40671"/>
    <n v="113841"/>
    <n v="73170"/>
    <n v="-40671"/>
    <n v="113841"/>
    <n v="73170"/>
    <n v="75840.581999999995"/>
    <m/>
  </r>
  <r>
    <x v="79"/>
    <x v="1"/>
    <x v="0"/>
    <x v="1"/>
    <s v="1012523"/>
    <x v="54"/>
    <s v="Pechuga Desh"/>
    <s v="Pechuga Desh s/Piel"/>
    <x v="5"/>
    <n v="-40712"/>
    <n v="62912"/>
    <n v="22200"/>
    <n v="-40712"/>
    <n v="60670"/>
    <n v="19958"/>
    <n v="19958.047999999999"/>
    <m/>
  </r>
  <r>
    <x v="80"/>
    <x v="1"/>
    <x v="0"/>
    <x v="1"/>
    <s v="1012524"/>
    <x v="55"/>
    <s v="Pechuga Desh"/>
    <s v="Pechuga Desh s/Piel"/>
    <x v="5"/>
    <n v="-12949"/>
    <n v="40444"/>
    <n v="27494"/>
    <n v="-12949"/>
    <n v="40444"/>
    <n v="27494"/>
    <n v="27941.267"/>
    <m/>
  </r>
  <r>
    <x v="30"/>
    <x v="1"/>
    <x v="0"/>
    <x v="1"/>
    <s v="1012525"/>
    <x v="11"/>
    <s v="Patas"/>
    <s v="Patas Garras"/>
    <x v="2"/>
    <m/>
    <m/>
    <m/>
    <m/>
    <m/>
    <m/>
    <n v="12000"/>
    <m/>
  </r>
  <r>
    <x v="31"/>
    <x v="1"/>
    <x v="0"/>
    <x v="1"/>
    <s v="1012527"/>
    <x v="29"/>
    <s v="Patas"/>
    <s v="Patas Garras"/>
    <x v="2"/>
    <m/>
    <m/>
    <m/>
    <m/>
    <m/>
    <m/>
    <n v="24000"/>
    <m/>
  </r>
  <r>
    <x v="81"/>
    <x v="1"/>
    <x v="0"/>
    <x v="1"/>
    <s v="1012532"/>
    <x v="73"/>
    <s v="Menudencias"/>
    <s v="Menudencias Contre"/>
    <x v="5"/>
    <n v="0"/>
    <n v="6300"/>
    <n v="6300"/>
    <n v="0"/>
    <n v="6300"/>
    <n v="6300"/>
    <n v="6299.0320000000002"/>
    <m/>
  </r>
  <r>
    <x v="82"/>
    <x v="1"/>
    <x v="0"/>
    <x v="1"/>
    <s v="1012534"/>
    <x v="74"/>
    <s v="Pechuga"/>
    <s v="Pechuga Entera"/>
    <x v="6"/>
    <n v="4333"/>
    <n v="0"/>
    <n v="4333"/>
    <n v="0"/>
    <n v="220000"/>
    <n v="220000"/>
    <n v="220000"/>
    <m/>
  </r>
  <r>
    <x v="83"/>
    <x v="1"/>
    <x v="0"/>
    <x v="1"/>
    <s v="1012601"/>
    <x v="75"/>
    <s v="Menudencias"/>
    <s v="Menudencias Pana"/>
    <x v="5"/>
    <n v="0"/>
    <n v="190231"/>
    <n v="190231"/>
    <n v="0"/>
    <n v="195300"/>
    <n v="195300"/>
    <n v="195300.101"/>
    <m/>
  </r>
  <r>
    <x v="457"/>
    <x v="1"/>
    <x v="0"/>
    <x v="1"/>
    <s v="1012602"/>
    <x v="408"/>
    <s v="Ala"/>
    <s v="Ala Centro"/>
    <x v="5"/>
    <n v="30718"/>
    <n v="0"/>
    <n v="30718"/>
    <m/>
    <m/>
    <m/>
    <m/>
    <m/>
  </r>
  <r>
    <x v="84"/>
    <x v="1"/>
    <x v="0"/>
    <x v="1"/>
    <s v="1012694"/>
    <x v="76"/>
    <s v="Pechuga Desh"/>
    <s v="Pechuga Desh s/Piel"/>
    <x v="5"/>
    <n v="-18198"/>
    <n v="54432"/>
    <n v="36233"/>
    <n v="-18198"/>
    <n v="54432"/>
    <n v="36233"/>
    <n v="36287.68"/>
    <m/>
  </r>
  <r>
    <x v="85"/>
    <x v="1"/>
    <x v="0"/>
    <x v="1"/>
    <s v="1012724"/>
    <x v="77"/>
    <s v="Menudencias"/>
    <s v="Menudencias Corazón"/>
    <x v="7"/>
    <n v="6372"/>
    <n v="0"/>
    <n v="6372"/>
    <n v="9158"/>
    <n v="0"/>
    <n v="9158"/>
    <n v="9158"/>
    <m/>
  </r>
  <r>
    <x v="458"/>
    <x v="1"/>
    <x v="0"/>
    <x v="1"/>
    <s v="1012725"/>
    <x v="409"/>
    <s v="Filete"/>
    <s v="Filete"/>
    <x v="6"/>
    <n v="0"/>
    <n v="12000"/>
    <n v="12000"/>
    <n v="0"/>
    <n v="12000"/>
    <n v="12000"/>
    <n v="12011"/>
    <m/>
  </r>
  <r>
    <x v="86"/>
    <x v="1"/>
    <x v="0"/>
    <x v="1"/>
    <s v="1012730"/>
    <x v="78"/>
    <s v="Menudencias"/>
    <s v="Menudencias Corazón"/>
    <x v="7"/>
    <n v="12944"/>
    <n v="0"/>
    <n v="12944"/>
    <n v="37920"/>
    <n v="0"/>
    <n v="37920"/>
    <n v="34067"/>
    <m/>
  </r>
  <r>
    <x v="459"/>
    <x v="1"/>
    <x v="0"/>
    <x v="1"/>
    <s v="1012745"/>
    <x v="410"/>
    <s v="Menudencias"/>
    <s v="Menudencias Corazón"/>
    <x v="7"/>
    <n v="12317"/>
    <n v="0"/>
    <n v="12317"/>
    <n v="21603"/>
    <n v="0"/>
    <n v="21603"/>
    <n v="21603"/>
    <m/>
  </r>
  <r>
    <x v="456"/>
    <x v="1"/>
    <x v="0"/>
    <x v="1"/>
    <s v="1012764"/>
    <x v="407"/>
    <s v="Carne Recuperada"/>
    <s v="Carne Recuperada ADM"/>
    <x v="6"/>
    <m/>
    <m/>
    <m/>
    <n v="0"/>
    <n v="60000"/>
    <n v="60000"/>
    <m/>
    <m/>
  </r>
  <r>
    <x v="0"/>
    <x v="1"/>
    <x v="0"/>
    <x v="2"/>
    <s v="1010877"/>
    <x v="0"/>
    <s v="Menudencias"/>
    <s v="Menudencias Contre"/>
    <x v="1"/>
    <m/>
    <m/>
    <m/>
    <m/>
    <m/>
    <m/>
    <m/>
    <n v="91497"/>
  </r>
  <r>
    <x v="1"/>
    <x v="1"/>
    <x v="0"/>
    <x v="2"/>
    <s v="1011042"/>
    <x v="1"/>
    <s v="Cazuela"/>
    <s v="Cazuela Espinazo"/>
    <x v="1"/>
    <m/>
    <m/>
    <m/>
    <m/>
    <m/>
    <m/>
    <m/>
    <n v="2468"/>
  </r>
  <r>
    <x v="46"/>
    <x v="1"/>
    <x v="0"/>
    <x v="2"/>
    <s v="1011127"/>
    <x v="44"/>
    <s v="Pechuga Desh"/>
    <s v="Pechuga Desh s/Piel"/>
    <x v="6"/>
    <m/>
    <m/>
    <m/>
    <m/>
    <m/>
    <m/>
    <m/>
    <n v="886120"/>
  </r>
  <r>
    <x v="3"/>
    <x v="1"/>
    <x v="0"/>
    <x v="2"/>
    <s v="1011290"/>
    <x v="3"/>
    <s v="Subprod"/>
    <s v="Subprod Piel"/>
    <x v="0"/>
    <m/>
    <m/>
    <m/>
    <m/>
    <m/>
    <m/>
    <m/>
    <n v="72004"/>
  </r>
  <r>
    <x v="5"/>
    <x v="1"/>
    <x v="0"/>
    <x v="2"/>
    <s v="1011421"/>
    <x v="5"/>
    <s v="Carne Recuperada"/>
    <s v="Carne Recuperada Pul"/>
    <x v="0"/>
    <m/>
    <m/>
    <m/>
    <m/>
    <m/>
    <m/>
    <m/>
    <n v="633689"/>
  </r>
  <r>
    <x v="6"/>
    <x v="1"/>
    <x v="0"/>
    <x v="2"/>
    <s v="1011558"/>
    <x v="6"/>
    <s v="Carne Recuperada"/>
    <s v="Carne Recuperada Pul"/>
    <x v="0"/>
    <m/>
    <m/>
    <m/>
    <m/>
    <m/>
    <m/>
    <m/>
    <n v="261469"/>
  </r>
  <r>
    <x v="7"/>
    <x v="1"/>
    <x v="0"/>
    <x v="2"/>
    <s v="1011560"/>
    <x v="7"/>
    <s v="Menudencias"/>
    <s v="Menudencias Corazón"/>
    <x v="3"/>
    <m/>
    <m/>
    <m/>
    <m/>
    <m/>
    <m/>
    <m/>
    <n v="22554"/>
  </r>
  <r>
    <x v="8"/>
    <x v="1"/>
    <x v="0"/>
    <x v="2"/>
    <s v="1011582"/>
    <x v="8"/>
    <s v="Reproductor"/>
    <s v="Reproductor Gallina"/>
    <x v="0"/>
    <m/>
    <m/>
    <m/>
    <m/>
    <m/>
    <m/>
    <m/>
    <n v="2599"/>
  </r>
  <r>
    <x v="9"/>
    <x v="1"/>
    <x v="0"/>
    <x v="2"/>
    <s v="1011586"/>
    <x v="9"/>
    <s v="Ala"/>
    <s v="Ala Centro"/>
    <x v="2"/>
    <m/>
    <m/>
    <m/>
    <m/>
    <m/>
    <m/>
    <m/>
    <n v="88373"/>
  </r>
  <r>
    <x v="88"/>
    <x v="1"/>
    <x v="0"/>
    <x v="2"/>
    <s v="1011614"/>
    <x v="80"/>
    <s v="Pechuga Desh"/>
    <s v="Pechuga Desh s/Piel"/>
    <x v="6"/>
    <m/>
    <m/>
    <m/>
    <m/>
    <m/>
    <m/>
    <m/>
    <n v="40002"/>
  </r>
  <r>
    <x v="49"/>
    <x v="1"/>
    <x v="0"/>
    <x v="2"/>
    <s v="1011701"/>
    <x v="47"/>
    <s v="Pechuga Desh"/>
    <s v="Pechuga Desh s/Piel"/>
    <x v="5"/>
    <m/>
    <m/>
    <m/>
    <m/>
    <m/>
    <m/>
    <m/>
    <n v="196288"/>
  </r>
  <r>
    <x v="11"/>
    <x v="1"/>
    <x v="0"/>
    <x v="2"/>
    <s v="1011967"/>
    <x v="11"/>
    <s v="Patas"/>
    <s v="Patas Garras"/>
    <x v="2"/>
    <m/>
    <m/>
    <m/>
    <m/>
    <m/>
    <m/>
    <m/>
    <n v="245953"/>
  </r>
  <r>
    <x v="13"/>
    <x v="1"/>
    <x v="0"/>
    <x v="2"/>
    <s v="1011969"/>
    <x v="13"/>
    <s v="Patas"/>
    <s v="Patas Garras"/>
    <x v="2"/>
    <m/>
    <m/>
    <m/>
    <m/>
    <m/>
    <m/>
    <m/>
    <n v="124136"/>
  </r>
  <r>
    <x v="14"/>
    <x v="1"/>
    <x v="0"/>
    <x v="2"/>
    <s v="1012005"/>
    <x v="14"/>
    <s v="Patas"/>
    <s v="Patas Garras"/>
    <x v="2"/>
    <m/>
    <m/>
    <m/>
    <m/>
    <m/>
    <m/>
    <m/>
    <n v="14352"/>
  </r>
  <r>
    <x v="15"/>
    <x v="1"/>
    <x v="0"/>
    <x v="2"/>
    <s v="1012012"/>
    <x v="15"/>
    <s v="Ala"/>
    <s v="Ala Centro"/>
    <x v="4"/>
    <m/>
    <m/>
    <m/>
    <m/>
    <m/>
    <m/>
    <m/>
    <n v="40002"/>
  </r>
  <r>
    <x v="54"/>
    <x v="1"/>
    <x v="0"/>
    <x v="2"/>
    <s v="1012109"/>
    <x v="52"/>
    <s v="Pechuga Desh"/>
    <s v="Pechuga Desh s/Piel"/>
    <x v="5"/>
    <m/>
    <m/>
    <m/>
    <m/>
    <m/>
    <m/>
    <m/>
    <n v="1164"/>
  </r>
  <r>
    <x v="56"/>
    <x v="1"/>
    <x v="0"/>
    <x v="2"/>
    <s v="1012111"/>
    <x v="54"/>
    <s v="Pechuga Desh"/>
    <s v="Pechuga Desh s/Piel"/>
    <x v="5"/>
    <m/>
    <m/>
    <m/>
    <m/>
    <m/>
    <m/>
    <m/>
    <n v="3633"/>
  </r>
  <r>
    <x v="57"/>
    <x v="1"/>
    <x v="0"/>
    <x v="2"/>
    <s v="1012112"/>
    <x v="55"/>
    <s v="Pechuga Desh"/>
    <s v="Pechuga Desh s/Piel"/>
    <x v="5"/>
    <m/>
    <m/>
    <m/>
    <m/>
    <m/>
    <m/>
    <m/>
    <n v="14405"/>
  </r>
  <r>
    <x v="58"/>
    <x v="1"/>
    <x v="0"/>
    <x v="2"/>
    <s v="1012145"/>
    <x v="56"/>
    <s v="Pechuga Desh"/>
    <s v="Pechuga Desh s/Piel"/>
    <x v="5"/>
    <m/>
    <m/>
    <m/>
    <m/>
    <m/>
    <m/>
    <m/>
    <n v="36142"/>
  </r>
  <r>
    <x v="59"/>
    <x v="1"/>
    <x v="0"/>
    <x v="2"/>
    <s v="1012147"/>
    <x v="57"/>
    <s v="Filete"/>
    <s v="Filete"/>
    <x v="5"/>
    <m/>
    <m/>
    <m/>
    <m/>
    <m/>
    <m/>
    <m/>
    <n v="39961"/>
  </r>
  <r>
    <x v="60"/>
    <x v="1"/>
    <x v="0"/>
    <x v="2"/>
    <s v="1012148"/>
    <x v="58"/>
    <s v="Ala"/>
    <s v="Ala Trutro-Centro"/>
    <x v="5"/>
    <m/>
    <m/>
    <m/>
    <m/>
    <m/>
    <m/>
    <m/>
    <n v="114163"/>
  </r>
  <r>
    <x v="61"/>
    <x v="1"/>
    <x v="0"/>
    <x v="2"/>
    <s v="1012157"/>
    <x v="59"/>
    <s v="Ala"/>
    <s v="Ala Trutro"/>
    <x v="5"/>
    <m/>
    <m/>
    <m/>
    <m/>
    <m/>
    <m/>
    <m/>
    <n v="172401"/>
  </r>
  <r>
    <x v="62"/>
    <x v="1"/>
    <x v="0"/>
    <x v="2"/>
    <s v="1012158"/>
    <x v="60"/>
    <s v="Filete"/>
    <s v="Filete"/>
    <x v="5"/>
    <m/>
    <m/>
    <m/>
    <m/>
    <m/>
    <m/>
    <m/>
    <n v="101891"/>
  </r>
  <r>
    <x v="63"/>
    <x v="1"/>
    <x v="0"/>
    <x v="2"/>
    <s v="1012159"/>
    <x v="61"/>
    <s v="Ala"/>
    <s v="Ala Trutro-Centro"/>
    <x v="5"/>
    <m/>
    <m/>
    <m/>
    <m/>
    <m/>
    <m/>
    <m/>
    <n v="405505"/>
  </r>
  <r>
    <x v="64"/>
    <x v="1"/>
    <x v="0"/>
    <x v="2"/>
    <s v="1012160"/>
    <x v="62"/>
    <s v="Pechuga Desh"/>
    <s v="Pechuga Desh s/Piel"/>
    <x v="5"/>
    <m/>
    <m/>
    <m/>
    <m/>
    <m/>
    <m/>
    <m/>
    <n v="44903"/>
  </r>
  <r>
    <x v="65"/>
    <x v="1"/>
    <x v="0"/>
    <x v="2"/>
    <s v="1012161"/>
    <x v="63"/>
    <s v="Ala"/>
    <s v="Ala Centro"/>
    <x v="5"/>
    <m/>
    <m/>
    <m/>
    <m/>
    <m/>
    <m/>
    <m/>
    <n v="99794"/>
  </r>
  <r>
    <x v="66"/>
    <x v="1"/>
    <x v="0"/>
    <x v="2"/>
    <s v="1012163"/>
    <x v="64"/>
    <s v="Filete"/>
    <s v="Filete"/>
    <x v="5"/>
    <m/>
    <m/>
    <m/>
    <m/>
    <m/>
    <m/>
    <m/>
    <n v="208770"/>
  </r>
  <r>
    <x v="67"/>
    <x v="1"/>
    <x v="0"/>
    <x v="2"/>
    <s v="1012164"/>
    <x v="65"/>
    <s v="Ala"/>
    <s v="Ala Centro"/>
    <x v="5"/>
    <m/>
    <m/>
    <m/>
    <m/>
    <m/>
    <m/>
    <m/>
    <n v="59683"/>
  </r>
  <r>
    <x v="68"/>
    <x v="1"/>
    <x v="0"/>
    <x v="2"/>
    <s v="1012165"/>
    <x v="66"/>
    <s v="Ala"/>
    <s v="Ala Trutro-Centro"/>
    <x v="5"/>
    <m/>
    <m/>
    <m/>
    <m/>
    <m/>
    <m/>
    <m/>
    <n v="686214"/>
  </r>
  <r>
    <x v="89"/>
    <x v="1"/>
    <x v="0"/>
    <x v="2"/>
    <s v="1012166"/>
    <x v="81"/>
    <s v="Ala"/>
    <s v="Ala Trutro"/>
    <x v="5"/>
    <m/>
    <m/>
    <m/>
    <m/>
    <m/>
    <m/>
    <m/>
    <n v="39919"/>
  </r>
  <r>
    <x v="69"/>
    <x v="1"/>
    <x v="0"/>
    <x v="2"/>
    <s v="1012167"/>
    <x v="67"/>
    <s v="Pechuga Desh"/>
    <s v="Pechuga Desh s/Piel"/>
    <x v="5"/>
    <m/>
    <m/>
    <m/>
    <m/>
    <m/>
    <m/>
    <m/>
    <n v="329998"/>
  </r>
  <r>
    <x v="16"/>
    <x v="1"/>
    <x v="0"/>
    <x v="2"/>
    <s v="1012207"/>
    <x v="16"/>
    <s v="Menudencias"/>
    <s v="Menudencias Contre"/>
    <x v="1"/>
    <m/>
    <m/>
    <m/>
    <m/>
    <m/>
    <m/>
    <m/>
    <n v="42002"/>
  </r>
  <r>
    <x v="17"/>
    <x v="1"/>
    <x v="0"/>
    <x v="2"/>
    <s v="1012208"/>
    <x v="17"/>
    <s v="Reproductor"/>
    <s v="Reproductor Gallina"/>
    <x v="0"/>
    <m/>
    <m/>
    <m/>
    <m/>
    <m/>
    <m/>
    <m/>
    <n v="65808"/>
  </r>
  <r>
    <x v="18"/>
    <x v="1"/>
    <x v="0"/>
    <x v="2"/>
    <s v="1012283"/>
    <x v="18"/>
    <s v="Menudencias"/>
    <s v="Menudencias Pana"/>
    <x v="0"/>
    <m/>
    <m/>
    <m/>
    <m/>
    <m/>
    <m/>
    <m/>
    <n v="99663"/>
  </r>
  <r>
    <x v="20"/>
    <x v="1"/>
    <x v="0"/>
    <x v="2"/>
    <s v="1012362"/>
    <x v="20"/>
    <s v="Menudencias"/>
    <s v="Menudencias Corazón"/>
    <x v="3"/>
    <m/>
    <m/>
    <m/>
    <m/>
    <m/>
    <m/>
    <m/>
    <n v="52647"/>
  </r>
  <r>
    <x v="72"/>
    <x v="1"/>
    <x v="0"/>
    <x v="2"/>
    <s v="1012401"/>
    <x v="70"/>
    <s v="Ala"/>
    <s v="Ala Trutro-Centro"/>
    <x v="5"/>
    <m/>
    <m/>
    <m/>
    <m/>
    <m/>
    <m/>
    <m/>
    <n v="18144"/>
  </r>
  <r>
    <x v="23"/>
    <x v="1"/>
    <x v="0"/>
    <x v="2"/>
    <s v="1012448"/>
    <x v="23"/>
    <s v="Patas"/>
    <s v="Patas Garras"/>
    <x v="2"/>
    <m/>
    <m/>
    <m/>
    <m/>
    <m/>
    <m/>
    <m/>
    <n v="166745"/>
  </r>
  <r>
    <x v="90"/>
    <x v="1"/>
    <x v="0"/>
    <x v="2"/>
    <s v="1012451"/>
    <x v="82"/>
    <s v="Ala"/>
    <s v="Ala Centro"/>
    <x v="2"/>
    <m/>
    <m/>
    <m/>
    <m/>
    <m/>
    <m/>
    <m/>
    <n v="19999"/>
  </r>
  <r>
    <x v="24"/>
    <x v="1"/>
    <x v="0"/>
    <x v="2"/>
    <s v="1012452"/>
    <x v="24"/>
    <s v="Ala"/>
    <s v="Ala Centro"/>
    <x v="2"/>
    <m/>
    <m/>
    <m/>
    <m/>
    <m/>
    <m/>
    <m/>
    <n v="41997"/>
  </r>
  <r>
    <x v="25"/>
    <x v="1"/>
    <x v="0"/>
    <x v="2"/>
    <s v="1012454"/>
    <x v="25"/>
    <s v="Ala"/>
    <s v="Ala Centro-Punta"/>
    <x v="2"/>
    <m/>
    <m/>
    <m/>
    <m/>
    <m/>
    <m/>
    <m/>
    <n v="145"/>
  </r>
  <r>
    <x v="26"/>
    <x v="1"/>
    <x v="0"/>
    <x v="2"/>
    <s v="1012455"/>
    <x v="26"/>
    <s v="Ala"/>
    <s v="Ala Centro-Punta"/>
    <x v="2"/>
    <m/>
    <m/>
    <m/>
    <m/>
    <m/>
    <m/>
    <m/>
    <n v="1395"/>
  </r>
  <r>
    <x v="73"/>
    <x v="1"/>
    <x v="0"/>
    <x v="2"/>
    <s v="1012483"/>
    <x v="71"/>
    <s v="Ala"/>
    <s v="Ala Trutro-Centro"/>
    <x v="5"/>
    <m/>
    <m/>
    <m/>
    <m/>
    <m/>
    <m/>
    <m/>
    <n v="272157"/>
  </r>
  <r>
    <x v="27"/>
    <x v="1"/>
    <x v="0"/>
    <x v="2"/>
    <s v="1012502"/>
    <x v="27"/>
    <s v="Patas"/>
    <s v="Patas Garras"/>
    <x v="2"/>
    <m/>
    <m/>
    <m/>
    <m/>
    <m/>
    <m/>
    <m/>
    <n v="10174"/>
  </r>
  <r>
    <x v="28"/>
    <x v="1"/>
    <x v="0"/>
    <x v="2"/>
    <s v="1012503"/>
    <x v="28"/>
    <s v="Patas"/>
    <s v="Patas Garras"/>
    <x v="2"/>
    <m/>
    <m/>
    <m/>
    <m/>
    <m/>
    <m/>
    <m/>
    <n v="225341"/>
  </r>
  <r>
    <x v="29"/>
    <x v="1"/>
    <x v="0"/>
    <x v="2"/>
    <s v="1012504"/>
    <x v="23"/>
    <s v="Patas"/>
    <s v="Patas Garras"/>
    <x v="2"/>
    <m/>
    <m/>
    <m/>
    <m/>
    <m/>
    <m/>
    <m/>
    <n v="32398"/>
  </r>
  <r>
    <x v="74"/>
    <x v="1"/>
    <x v="0"/>
    <x v="2"/>
    <s v="1012518"/>
    <x v="72"/>
    <s v="Filete"/>
    <s v="Filete"/>
    <x v="5"/>
    <m/>
    <m/>
    <m/>
    <m/>
    <m/>
    <m/>
    <m/>
    <n v="158711"/>
  </r>
  <r>
    <x v="75"/>
    <x v="1"/>
    <x v="0"/>
    <x v="2"/>
    <s v="1012519"/>
    <x v="50"/>
    <s v="Pechuga Desh"/>
    <s v="Pechuga Desh s/Piel"/>
    <x v="5"/>
    <m/>
    <m/>
    <m/>
    <m/>
    <m/>
    <m/>
    <m/>
    <n v="18124"/>
  </r>
  <r>
    <x v="76"/>
    <x v="1"/>
    <x v="0"/>
    <x v="2"/>
    <s v="1012520"/>
    <x v="51"/>
    <s v="Pechuga Desh"/>
    <s v="Pechuga Desh s/Piel"/>
    <x v="5"/>
    <m/>
    <m/>
    <m/>
    <m/>
    <m/>
    <m/>
    <m/>
    <n v="454575"/>
  </r>
  <r>
    <x v="77"/>
    <x v="1"/>
    <x v="0"/>
    <x v="2"/>
    <s v="1012521"/>
    <x v="52"/>
    <s v="Pechuga Desh"/>
    <s v="Pechuga Desh s/Piel"/>
    <x v="5"/>
    <m/>
    <m/>
    <m/>
    <m/>
    <m/>
    <m/>
    <m/>
    <n v="505259"/>
  </r>
  <r>
    <x v="78"/>
    <x v="1"/>
    <x v="0"/>
    <x v="2"/>
    <s v="1012522"/>
    <x v="53"/>
    <s v="Pechuga Desh"/>
    <s v="Pechuga Desh s/Piel"/>
    <x v="5"/>
    <m/>
    <m/>
    <m/>
    <m/>
    <m/>
    <m/>
    <m/>
    <n v="372705"/>
  </r>
  <r>
    <x v="79"/>
    <x v="1"/>
    <x v="0"/>
    <x v="2"/>
    <s v="1012523"/>
    <x v="54"/>
    <s v="Pechuga Desh"/>
    <s v="Pechuga Desh s/Piel"/>
    <x v="5"/>
    <m/>
    <m/>
    <m/>
    <m/>
    <m/>
    <m/>
    <m/>
    <n v="115102"/>
  </r>
  <r>
    <x v="80"/>
    <x v="1"/>
    <x v="0"/>
    <x v="2"/>
    <s v="1012524"/>
    <x v="55"/>
    <s v="Pechuga Desh"/>
    <s v="Pechuga Desh s/Piel"/>
    <x v="5"/>
    <m/>
    <m/>
    <m/>
    <m/>
    <m/>
    <m/>
    <m/>
    <n v="12949"/>
  </r>
  <r>
    <x v="30"/>
    <x v="1"/>
    <x v="0"/>
    <x v="2"/>
    <s v="1012525"/>
    <x v="11"/>
    <s v="Patas"/>
    <s v="Patas Garras"/>
    <x v="2"/>
    <m/>
    <m/>
    <m/>
    <m/>
    <m/>
    <m/>
    <m/>
    <n v="8882"/>
  </r>
  <r>
    <x v="91"/>
    <x v="1"/>
    <x v="0"/>
    <x v="2"/>
    <s v="1012526"/>
    <x v="12"/>
    <s v="Patas"/>
    <s v="Patas Garras"/>
    <x v="2"/>
    <m/>
    <m/>
    <m/>
    <m/>
    <m/>
    <m/>
    <m/>
    <n v="6591"/>
  </r>
  <r>
    <x v="31"/>
    <x v="1"/>
    <x v="0"/>
    <x v="2"/>
    <s v="1012527"/>
    <x v="29"/>
    <s v="Patas"/>
    <s v="Patas Garras"/>
    <x v="2"/>
    <m/>
    <m/>
    <m/>
    <m/>
    <m/>
    <m/>
    <m/>
    <n v="11853"/>
  </r>
  <r>
    <x v="32"/>
    <x v="1"/>
    <x v="0"/>
    <x v="2"/>
    <s v="1012552"/>
    <x v="30"/>
    <s v="Pechuga Desh"/>
    <s v="Pechuga Desh s/Piel"/>
    <x v="0"/>
    <m/>
    <m/>
    <m/>
    <m/>
    <m/>
    <m/>
    <m/>
    <n v="24001"/>
  </r>
  <r>
    <x v="83"/>
    <x v="1"/>
    <x v="0"/>
    <x v="2"/>
    <s v="1012601"/>
    <x v="75"/>
    <s v="Menudencias"/>
    <s v="Menudencias Pana"/>
    <x v="5"/>
    <m/>
    <m/>
    <m/>
    <m/>
    <m/>
    <m/>
    <m/>
    <n v="120229"/>
  </r>
  <r>
    <x v="35"/>
    <x v="1"/>
    <x v="0"/>
    <x v="2"/>
    <s v="1012612"/>
    <x v="33"/>
    <s v="Carne Recuperada"/>
    <s v="Carne Recuperada Pul"/>
    <x v="4"/>
    <m/>
    <m/>
    <m/>
    <m/>
    <m/>
    <m/>
    <m/>
    <n v="707191"/>
  </r>
  <r>
    <x v="37"/>
    <x v="1"/>
    <x v="0"/>
    <x v="2"/>
    <s v="1012674"/>
    <x v="35"/>
    <s v="Menudencias"/>
    <s v="Menudencias Corazón"/>
    <x v="3"/>
    <m/>
    <m/>
    <m/>
    <m/>
    <m/>
    <m/>
    <m/>
    <n v="51269"/>
  </r>
  <r>
    <x v="84"/>
    <x v="1"/>
    <x v="0"/>
    <x v="2"/>
    <s v="1012694"/>
    <x v="76"/>
    <s v="Pechuga Desh"/>
    <s v="Pechuga Desh s/Piel"/>
    <x v="5"/>
    <m/>
    <m/>
    <m/>
    <m/>
    <m/>
    <m/>
    <m/>
    <n v="54428"/>
  </r>
  <r>
    <x v="40"/>
    <x v="1"/>
    <x v="0"/>
    <x v="2"/>
    <s v="1012719"/>
    <x v="38"/>
    <s v="Carne Recuperada"/>
    <s v="Carne Recuperada ADM"/>
    <x v="1"/>
    <m/>
    <m/>
    <m/>
    <m/>
    <m/>
    <m/>
    <m/>
    <n v="386002"/>
  </r>
  <r>
    <x v="458"/>
    <x v="1"/>
    <x v="0"/>
    <x v="2"/>
    <s v="1012725"/>
    <x v="409"/>
    <s v="Filete"/>
    <s v="Filete"/>
    <x v="6"/>
    <m/>
    <m/>
    <m/>
    <m/>
    <m/>
    <m/>
    <m/>
    <n v="11995"/>
  </r>
  <r>
    <x v="41"/>
    <x v="1"/>
    <x v="0"/>
    <x v="2"/>
    <s v="1012744"/>
    <x v="39"/>
    <s v="Pechuga Desh"/>
    <s v="Pechuga Desh s/Piel"/>
    <x v="0"/>
    <m/>
    <m/>
    <m/>
    <m/>
    <m/>
    <m/>
    <m/>
    <n v="106127"/>
  </r>
  <r>
    <x v="92"/>
    <x v="1"/>
    <x v="1"/>
    <x v="0"/>
    <s v="1020017"/>
    <x v="83"/>
    <s v="Chuleta"/>
    <s v="Chuleta Centro"/>
    <x v="0"/>
    <n v="773"/>
    <n v="71227"/>
    <n v="72000"/>
    <n v="773"/>
    <n v="71227"/>
    <n v="72000"/>
    <n v="72000"/>
    <m/>
  </r>
  <r>
    <x v="93"/>
    <x v="1"/>
    <x v="1"/>
    <x v="0"/>
    <s v="1020086"/>
    <x v="84"/>
    <s v="Lomo"/>
    <s v="Lomo Centro"/>
    <x v="0"/>
    <n v="71811"/>
    <n v="0"/>
    <n v="0"/>
    <n v="71811"/>
    <n v="0"/>
    <n v="0"/>
    <m/>
    <m/>
  </r>
  <r>
    <x v="94"/>
    <x v="1"/>
    <x v="1"/>
    <x v="0"/>
    <s v="1020105"/>
    <x v="85"/>
    <s v="Lomo"/>
    <s v="Lomo Centro"/>
    <x v="9"/>
    <n v="-21970"/>
    <n v="56970"/>
    <n v="35000"/>
    <n v="-21970"/>
    <n v="56970"/>
    <n v="40000"/>
    <n v="40000"/>
    <m/>
  </r>
  <r>
    <x v="95"/>
    <x v="1"/>
    <x v="1"/>
    <x v="0"/>
    <s v="1020110"/>
    <x v="86"/>
    <s v="Lomo"/>
    <s v="Lomo MM Loin"/>
    <x v="9"/>
    <n v="63591"/>
    <n v="325556"/>
    <n v="258000"/>
    <n v="63591"/>
    <n v="325556"/>
    <n v="273000"/>
    <n v="273000"/>
    <m/>
  </r>
  <r>
    <x v="96"/>
    <x v="1"/>
    <x v="1"/>
    <x v="0"/>
    <s v="1020284"/>
    <x v="87"/>
    <s v="Pierna"/>
    <s v="Pierna Pulpa Fina"/>
    <x v="9"/>
    <n v="618"/>
    <n v="6382"/>
    <n v="7000"/>
    <n v="618"/>
    <n v="6382"/>
    <n v="7000"/>
    <n v="7000"/>
    <m/>
  </r>
  <r>
    <x v="97"/>
    <x v="1"/>
    <x v="1"/>
    <x v="0"/>
    <s v="1020326"/>
    <x v="88"/>
    <s v="Paleta"/>
    <s v="Paleta Pulpa"/>
    <x v="9"/>
    <n v="-151535"/>
    <n v="240044"/>
    <n v="288000"/>
    <n v="-151535"/>
    <n v="240044"/>
    <n v="288000"/>
    <n v="288000"/>
    <m/>
  </r>
  <r>
    <x v="98"/>
    <x v="1"/>
    <x v="1"/>
    <x v="0"/>
    <s v="1020339"/>
    <x v="89"/>
    <s v="Grasas"/>
    <s v="Grasa Lomo Tocino"/>
    <x v="0"/>
    <n v="-23149"/>
    <n v="95149"/>
    <n v="72000"/>
    <n v="-23149"/>
    <n v="142149"/>
    <n v="119000"/>
    <n v="119000"/>
    <m/>
  </r>
  <r>
    <x v="99"/>
    <x v="1"/>
    <x v="1"/>
    <x v="0"/>
    <s v="1020349"/>
    <x v="90"/>
    <s v="Plancha"/>
    <s v="Plancha s/Cuero"/>
    <x v="0"/>
    <n v="76604"/>
    <n v="151542"/>
    <n v="216000"/>
    <n v="76604"/>
    <n v="151542"/>
    <n v="216000"/>
    <n v="216000"/>
    <m/>
  </r>
  <r>
    <x v="100"/>
    <x v="1"/>
    <x v="1"/>
    <x v="0"/>
    <s v="1020352"/>
    <x v="91"/>
    <s v="Cueros"/>
    <s v="Cuero Panceta"/>
    <x v="0"/>
    <n v="14417"/>
    <n v="29913"/>
    <n v="48000"/>
    <n v="14417"/>
    <n v="29913"/>
    <n v="48000"/>
    <n v="48000"/>
    <m/>
  </r>
  <r>
    <x v="101"/>
    <x v="1"/>
    <x v="1"/>
    <x v="0"/>
    <s v="1020367"/>
    <x v="92"/>
    <s v="Grasas"/>
    <s v="Grasa Gordura"/>
    <x v="0"/>
    <n v="68"/>
    <n v="71932"/>
    <n v="72000"/>
    <n v="68"/>
    <n v="71932"/>
    <n v="72000"/>
    <n v="48000"/>
    <m/>
  </r>
  <r>
    <x v="102"/>
    <x v="1"/>
    <x v="1"/>
    <x v="0"/>
    <s v="1020412"/>
    <x v="93"/>
    <s v="Recortes"/>
    <s v="Recortes No Magro"/>
    <x v="0"/>
    <n v="11206"/>
    <n v="36794"/>
    <n v="48000"/>
    <n v="11206"/>
    <n v="36794"/>
    <n v="54000"/>
    <n v="54000"/>
    <m/>
  </r>
  <r>
    <x v="103"/>
    <x v="1"/>
    <x v="1"/>
    <x v="0"/>
    <s v="1020589"/>
    <x v="94"/>
    <s v="Lomo"/>
    <s v="Lomo MM Loin"/>
    <x v="9"/>
    <n v="2560"/>
    <n v="53429"/>
    <n v="80000"/>
    <n v="2560"/>
    <n v="53429"/>
    <n v="80000"/>
    <n v="80000"/>
    <m/>
  </r>
  <r>
    <x v="104"/>
    <x v="1"/>
    <x v="1"/>
    <x v="0"/>
    <s v="1020592"/>
    <x v="95"/>
    <s v="Lomo"/>
    <s v="Lomo Vetado"/>
    <x v="9"/>
    <n v="-16551"/>
    <n v="305954"/>
    <n v="167000"/>
    <n v="-16551"/>
    <n v="305954"/>
    <n v="317950"/>
    <n v="317950"/>
    <m/>
  </r>
  <r>
    <x v="105"/>
    <x v="1"/>
    <x v="1"/>
    <x v="0"/>
    <s v="1020620"/>
    <x v="96"/>
    <s v="Lomo"/>
    <s v="Lomo Vetado"/>
    <x v="9"/>
    <n v="-7651"/>
    <n v="32"/>
    <n v="12000"/>
    <n v="-7651"/>
    <n v="32"/>
    <n v="12000"/>
    <n v="12000"/>
    <m/>
  </r>
  <r>
    <x v="106"/>
    <x v="1"/>
    <x v="1"/>
    <x v="0"/>
    <s v="1020636"/>
    <x v="97"/>
    <s v="Filete"/>
    <s v="Filete c/Cabeza"/>
    <x v="9"/>
    <n v="-6585"/>
    <n v="18585"/>
    <n v="12000"/>
    <n v="-6585"/>
    <n v="18585"/>
    <n v="12000"/>
    <n v="12000"/>
    <m/>
  </r>
  <r>
    <x v="107"/>
    <x v="1"/>
    <x v="1"/>
    <x v="0"/>
    <s v="1020637"/>
    <x v="98"/>
    <s v="Panceta"/>
    <s v="Panceta s/Cuero"/>
    <x v="9"/>
    <n v="-6869"/>
    <n v="27320"/>
    <n v="197000"/>
    <n v="-6869"/>
    <n v="27320"/>
    <n v="216950"/>
    <n v="216950"/>
    <m/>
  </r>
  <r>
    <x v="108"/>
    <x v="1"/>
    <x v="1"/>
    <x v="0"/>
    <s v="1020662"/>
    <x v="99"/>
    <s v="Pierna"/>
    <s v="Pierna Pulpa Fina"/>
    <x v="9"/>
    <n v="-2648"/>
    <n v="0"/>
    <n v="10000"/>
    <n v="-2648"/>
    <n v="0"/>
    <n v="10000"/>
    <n v="10000"/>
    <m/>
  </r>
  <r>
    <x v="109"/>
    <x v="1"/>
    <x v="1"/>
    <x v="0"/>
    <s v="1020664"/>
    <x v="100"/>
    <s v="Pierna"/>
    <s v="Pierna Pulpa Fina"/>
    <x v="9"/>
    <n v="-3000"/>
    <n v="3000"/>
    <n v="3000"/>
    <n v="-3000"/>
    <n v="3000"/>
    <n v="3000"/>
    <n v="3000"/>
    <m/>
  </r>
  <r>
    <x v="110"/>
    <x v="1"/>
    <x v="1"/>
    <x v="0"/>
    <s v="1020665"/>
    <x v="101"/>
    <s v="Pierna"/>
    <s v="Pierna Pulpa Fina"/>
    <x v="9"/>
    <n v="150"/>
    <n v="6850"/>
    <n v="7000"/>
    <n v="150"/>
    <n v="6850"/>
    <n v="7000"/>
    <n v="7000"/>
    <m/>
  </r>
  <r>
    <x v="111"/>
    <x v="1"/>
    <x v="1"/>
    <x v="0"/>
    <s v="1020678"/>
    <x v="102"/>
    <s v="Lomo"/>
    <s v="Lomo Centro"/>
    <x v="9"/>
    <n v="-160"/>
    <n v="160"/>
    <n v="0"/>
    <n v="-160"/>
    <n v="160"/>
    <n v="0"/>
    <m/>
    <m/>
  </r>
  <r>
    <x v="112"/>
    <x v="1"/>
    <x v="1"/>
    <x v="0"/>
    <s v="1020681"/>
    <x v="103"/>
    <s v="Lomo"/>
    <s v="Lomo MM Loin"/>
    <x v="9"/>
    <n v="3124"/>
    <n v="16876"/>
    <n v="20000"/>
    <n v="3124"/>
    <n v="16876"/>
    <n v="20000"/>
    <n v="20000"/>
    <m/>
  </r>
  <r>
    <x v="113"/>
    <x v="1"/>
    <x v="1"/>
    <x v="0"/>
    <s v="1020704"/>
    <x v="104"/>
    <s v="Filete"/>
    <s v="Filete c/Cabeza"/>
    <x v="9"/>
    <n v="100"/>
    <n v="400"/>
    <n v="500"/>
    <n v="100"/>
    <n v="400"/>
    <n v="500"/>
    <n v="500"/>
    <m/>
  </r>
  <r>
    <x v="114"/>
    <x v="1"/>
    <x v="1"/>
    <x v="0"/>
    <s v="1020715"/>
    <x v="105"/>
    <s v="Panceta"/>
    <s v="Panceta c/Cuero"/>
    <x v="9"/>
    <n v="3311"/>
    <n v="0"/>
    <n v="2000"/>
    <n v="3311"/>
    <n v="0"/>
    <n v="2000"/>
    <n v="2000"/>
    <m/>
  </r>
  <r>
    <x v="115"/>
    <x v="1"/>
    <x v="1"/>
    <x v="0"/>
    <s v="1020731"/>
    <x v="106"/>
    <s v="Panceta"/>
    <s v="Panceta s/Cuero"/>
    <x v="9"/>
    <n v="1918"/>
    <n v="0"/>
    <n v="10000"/>
    <n v="1918"/>
    <n v="0"/>
    <n v="10000"/>
    <n v="10000"/>
    <m/>
  </r>
  <r>
    <x v="116"/>
    <x v="1"/>
    <x v="1"/>
    <x v="0"/>
    <s v="1020758"/>
    <x v="107"/>
    <s v="Lomo"/>
    <s v="Lomo Vetado"/>
    <x v="9"/>
    <n v="-963"/>
    <n v="0"/>
    <n v="6000"/>
    <n v="-963"/>
    <n v="0"/>
    <n v="6000"/>
    <n v="6000"/>
    <m/>
  </r>
  <r>
    <x v="117"/>
    <x v="1"/>
    <x v="1"/>
    <x v="0"/>
    <s v="1020774"/>
    <x v="108"/>
    <s v="Prolijado"/>
    <s v="Prolijado Malaya"/>
    <x v="9"/>
    <n v="2100"/>
    <n v="9900"/>
    <n v="12000"/>
    <n v="2100"/>
    <n v="9900"/>
    <n v="12000"/>
    <n v="12000"/>
    <m/>
  </r>
  <r>
    <x v="118"/>
    <x v="1"/>
    <x v="1"/>
    <x v="0"/>
    <s v="1020802"/>
    <x v="109"/>
    <s v="Panceta"/>
    <s v="Panceta s/Cuero"/>
    <x v="9"/>
    <n v="-1447"/>
    <n v="72500"/>
    <n v="72500"/>
    <n v="-1447"/>
    <n v="72500"/>
    <n v="72500"/>
    <n v="72500"/>
    <m/>
  </r>
  <r>
    <x v="119"/>
    <x v="1"/>
    <x v="1"/>
    <x v="0"/>
    <s v="1020810"/>
    <x v="110"/>
    <s v="Subprod"/>
    <s v="Subprod Tripa"/>
    <x v="9"/>
    <n v="-4330"/>
    <n v="5126"/>
    <n v="3000"/>
    <n v="-4330"/>
    <n v="5126"/>
    <n v="3000"/>
    <n v="3000"/>
    <m/>
  </r>
  <r>
    <x v="120"/>
    <x v="1"/>
    <x v="1"/>
    <x v="0"/>
    <s v="1020848"/>
    <x v="111"/>
    <s v="Lomo"/>
    <s v="Lomo Centro"/>
    <x v="0"/>
    <n v="125897"/>
    <n v="66052"/>
    <n v="192000"/>
    <n v="125897"/>
    <n v="66052"/>
    <n v="216000"/>
    <n v="216000"/>
    <m/>
  </r>
  <r>
    <x v="121"/>
    <x v="1"/>
    <x v="1"/>
    <x v="0"/>
    <s v="1020860"/>
    <x v="112"/>
    <s v="Lomo"/>
    <s v="Lomo Vetado"/>
    <x v="4"/>
    <n v="48003"/>
    <n v="61997"/>
    <n v="110000"/>
    <n v="48003"/>
    <n v="61997"/>
    <n v="110000"/>
    <n v="110000"/>
    <m/>
  </r>
  <r>
    <x v="122"/>
    <x v="1"/>
    <x v="1"/>
    <x v="0"/>
    <s v="1020861"/>
    <x v="113"/>
    <s v="Lomo"/>
    <s v="Lomo Vetado"/>
    <x v="4"/>
    <n v="5102"/>
    <n v="60898"/>
    <n v="66000"/>
    <n v="5102"/>
    <n v="60898"/>
    <n v="66000"/>
    <n v="66000"/>
    <m/>
  </r>
  <r>
    <x v="123"/>
    <x v="1"/>
    <x v="1"/>
    <x v="0"/>
    <s v="1020869"/>
    <x v="114"/>
    <s v="Cost-Pec"/>
    <s v="Cost-Pec Entero"/>
    <x v="0"/>
    <n v="769"/>
    <n v="0"/>
    <n v="0"/>
    <n v="769"/>
    <n v="20000"/>
    <n v="39000"/>
    <n v="39000"/>
    <m/>
  </r>
  <r>
    <x v="124"/>
    <x v="1"/>
    <x v="1"/>
    <x v="0"/>
    <s v="1020886"/>
    <x v="115"/>
    <s v="Panceta"/>
    <s v="Panceta s/Cuero"/>
    <x v="0"/>
    <n v="-2720"/>
    <n v="958"/>
    <n v="0"/>
    <n v="-2720"/>
    <n v="958"/>
    <n v="0"/>
    <m/>
    <m/>
  </r>
  <r>
    <x v="125"/>
    <x v="1"/>
    <x v="1"/>
    <x v="0"/>
    <s v="1020904"/>
    <x v="116"/>
    <s v="Panceta"/>
    <s v="Panceta c/Cuero"/>
    <x v="4"/>
    <n v="-130672"/>
    <n v="196488"/>
    <n v="132000"/>
    <n v="-130672"/>
    <n v="196488"/>
    <n v="132000"/>
    <n v="132000"/>
    <m/>
  </r>
  <r>
    <x v="126"/>
    <x v="1"/>
    <x v="1"/>
    <x v="0"/>
    <s v="1020905"/>
    <x v="117"/>
    <s v="Panceta"/>
    <s v="Panceta c/Cuero"/>
    <x v="4"/>
    <n v="-61256"/>
    <n v="0"/>
    <n v="88000"/>
    <n v="-61256"/>
    <n v="0"/>
    <n v="88000"/>
    <n v="88000"/>
    <m/>
  </r>
  <r>
    <x v="127"/>
    <x v="1"/>
    <x v="1"/>
    <x v="0"/>
    <s v="1020914"/>
    <x v="118"/>
    <s v="Panceta"/>
    <s v="Panceta c/Cuero"/>
    <x v="9"/>
    <n v="-1661"/>
    <n v="3661"/>
    <n v="2000"/>
    <n v="-1661"/>
    <n v="3661"/>
    <n v="7000"/>
    <n v="7000"/>
    <m/>
  </r>
  <r>
    <x v="128"/>
    <x v="1"/>
    <x v="1"/>
    <x v="0"/>
    <s v="1020915"/>
    <x v="119"/>
    <s v="Pierna"/>
    <s v="Pierna Entera"/>
    <x v="0"/>
    <n v="373"/>
    <n v="1627"/>
    <n v="2000"/>
    <n v="373"/>
    <n v="1627"/>
    <n v="2000"/>
    <n v="2000"/>
    <m/>
  </r>
  <r>
    <x v="129"/>
    <x v="1"/>
    <x v="1"/>
    <x v="0"/>
    <s v="1020925"/>
    <x v="120"/>
    <s v="Grasas"/>
    <s v="Grasa Forro"/>
    <x v="0"/>
    <n v="-2128"/>
    <n v="26128"/>
    <n v="24000"/>
    <n v="-2128"/>
    <n v="26128"/>
    <n v="14000"/>
    <n v="14000"/>
    <m/>
  </r>
  <r>
    <x v="130"/>
    <x v="1"/>
    <x v="1"/>
    <x v="0"/>
    <s v="1020944"/>
    <x v="121"/>
    <s v="Pierna"/>
    <s v="Pierna Pulpa"/>
    <x v="0"/>
    <n v="168782"/>
    <n v="286793"/>
    <n v="456000"/>
    <n v="168782"/>
    <n v="354335"/>
    <n v="548000"/>
    <n v="548000"/>
    <m/>
  </r>
  <r>
    <x v="132"/>
    <x v="1"/>
    <x v="1"/>
    <x v="0"/>
    <s v="1020990"/>
    <x v="123"/>
    <s v="Pierna"/>
    <s v="Pierna Pulpa Fina"/>
    <x v="9"/>
    <n v="-4616"/>
    <n v="8000"/>
    <n v="8000"/>
    <n v="-4616"/>
    <n v="8000"/>
    <n v="8000"/>
    <n v="8000"/>
    <m/>
  </r>
  <r>
    <x v="133"/>
    <x v="1"/>
    <x v="1"/>
    <x v="0"/>
    <s v="1020991"/>
    <x v="124"/>
    <s v="Pierna"/>
    <s v="Pierna Pulpa Fina"/>
    <x v="9"/>
    <n v="-3384"/>
    <n v="115"/>
    <n v="10000"/>
    <n v="-3384"/>
    <n v="115"/>
    <n v="10000"/>
    <n v="10000"/>
    <m/>
  </r>
  <r>
    <x v="134"/>
    <x v="1"/>
    <x v="1"/>
    <x v="0"/>
    <s v="1021012"/>
    <x v="125"/>
    <s v="Plancha"/>
    <s v="Plancha s/Cuero"/>
    <x v="4"/>
    <n v="-18410"/>
    <n v="62410"/>
    <n v="44000"/>
    <n v="-18410"/>
    <n v="62410"/>
    <n v="44000"/>
    <n v="44000"/>
    <m/>
  </r>
  <r>
    <x v="135"/>
    <x v="1"/>
    <x v="1"/>
    <x v="0"/>
    <s v="1021023"/>
    <x v="126"/>
    <s v="Grasas"/>
    <s v="Grasa Gordura"/>
    <x v="0"/>
    <n v="-9524"/>
    <n v="153524"/>
    <n v="144000"/>
    <n v="-9524"/>
    <n v="153524"/>
    <n v="144000"/>
    <n v="144000"/>
    <m/>
  </r>
  <r>
    <x v="136"/>
    <x v="1"/>
    <x v="1"/>
    <x v="0"/>
    <s v="1021039"/>
    <x v="127"/>
    <s v="Cueros"/>
    <s v="Cuero Papada"/>
    <x v="0"/>
    <n v="1003"/>
    <n v="24000"/>
    <n v="48000"/>
    <n v="1003"/>
    <n v="24000"/>
    <n v="48000"/>
    <n v="48000"/>
    <m/>
  </r>
  <r>
    <x v="137"/>
    <x v="1"/>
    <x v="1"/>
    <x v="0"/>
    <s v="1021045"/>
    <x v="128"/>
    <s v="Pernil"/>
    <s v="Pernil Mano"/>
    <x v="4"/>
    <n v="29038"/>
    <n v="14962"/>
    <n v="44000"/>
    <n v="29038"/>
    <n v="14962"/>
    <n v="44000"/>
    <n v="44000"/>
    <m/>
  </r>
  <r>
    <x v="138"/>
    <x v="1"/>
    <x v="1"/>
    <x v="0"/>
    <s v="1021046"/>
    <x v="129"/>
    <s v="Pernil"/>
    <s v="Pernil Mano"/>
    <x v="4"/>
    <n v="6303"/>
    <n v="37697"/>
    <n v="44000"/>
    <n v="6303"/>
    <n v="37697"/>
    <n v="44000"/>
    <n v="44000"/>
    <m/>
  </r>
  <r>
    <x v="139"/>
    <x v="1"/>
    <x v="1"/>
    <x v="0"/>
    <s v="1021077"/>
    <x v="130"/>
    <s v="Grasas"/>
    <s v="Grasa Gordura"/>
    <x v="0"/>
    <n v="2048"/>
    <n v="0"/>
    <n v="0"/>
    <n v="2048"/>
    <n v="0"/>
    <n v="24000"/>
    <n v="24000"/>
    <m/>
  </r>
  <r>
    <x v="140"/>
    <x v="1"/>
    <x v="1"/>
    <x v="0"/>
    <s v="1021078"/>
    <x v="131"/>
    <s v="Recortes"/>
    <s v="Recortes No Magro"/>
    <x v="0"/>
    <n v="-2004"/>
    <n v="57296"/>
    <n v="72000"/>
    <n v="-2004"/>
    <n v="57296"/>
    <n v="72000"/>
    <n v="72000"/>
    <m/>
  </r>
  <r>
    <x v="141"/>
    <x v="1"/>
    <x v="1"/>
    <x v="0"/>
    <s v="1021082"/>
    <x v="132"/>
    <s v="Recortes"/>
    <s v="Recortes No Magro"/>
    <x v="0"/>
    <n v="5987"/>
    <n v="0"/>
    <n v="0"/>
    <n v="5987"/>
    <n v="0"/>
    <n v="6000"/>
    <n v="6000"/>
    <m/>
  </r>
  <r>
    <x v="142"/>
    <x v="1"/>
    <x v="1"/>
    <x v="0"/>
    <s v="1021085"/>
    <x v="133"/>
    <s v="Grasas"/>
    <s v="Grasa Gordura"/>
    <x v="0"/>
    <n v="8278"/>
    <n v="15722"/>
    <n v="24000"/>
    <n v="8278"/>
    <n v="0"/>
    <n v="0"/>
    <m/>
    <m/>
  </r>
  <r>
    <x v="143"/>
    <x v="1"/>
    <x v="1"/>
    <x v="0"/>
    <s v="1021092"/>
    <x v="134"/>
    <s v="Recortes"/>
    <s v="Recortes No Magro"/>
    <x v="0"/>
    <n v="24903"/>
    <n v="23097"/>
    <n v="72000"/>
    <n v="24903"/>
    <n v="23097"/>
    <n v="48000"/>
    <n v="48000"/>
    <m/>
  </r>
  <r>
    <x v="144"/>
    <x v="1"/>
    <x v="1"/>
    <x v="0"/>
    <s v="1021101"/>
    <x v="135"/>
    <s v="Subprod"/>
    <s v="Subprod Visceras"/>
    <x v="0"/>
    <n v="1806"/>
    <n v="24000"/>
    <n v="48000"/>
    <n v="1806"/>
    <n v="24000"/>
    <n v="24000"/>
    <m/>
    <m/>
  </r>
  <r>
    <x v="145"/>
    <x v="1"/>
    <x v="1"/>
    <x v="0"/>
    <s v="1021105"/>
    <x v="136"/>
    <s v="Subprod"/>
    <s v="Subprod Visceras"/>
    <x v="0"/>
    <n v="-19582"/>
    <n v="19582"/>
    <n v="24000"/>
    <n v="-19582"/>
    <n v="19582"/>
    <n v="24000"/>
    <n v="24000"/>
    <m/>
  </r>
  <r>
    <x v="146"/>
    <x v="1"/>
    <x v="1"/>
    <x v="0"/>
    <s v="1021106"/>
    <x v="137"/>
    <s v="Subprod"/>
    <s v="Subprod Visceras"/>
    <x v="0"/>
    <n v="-5157"/>
    <n v="115499"/>
    <n v="120000"/>
    <n v="-5157"/>
    <n v="115499"/>
    <n v="144000"/>
    <n v="144000"/>
    <m/>
  </r>
  <r>
    <x v="147"/>
    <x v="1"/>
    <x v="1"/>
    <x v="0"/>
    <s v="1021111"/>
    <x v="138"/>
    <s v="Grasas"/>
    <s v="Grasa Interior"/>
    <x v="0"/>
    <n v="2448"/>
    <n v="0"/>
    <n v="2500"/>
    <n v="2448"/>
    <n v="0"/>
    <n v="2500"/>
    <n v="3000"/>
    <m/>
  </r>
  <r>
    <x v="148"/>
    <x v="1"/>
    <x v="1"/>
    <x v="0"/>
    <s v="1021115"/>
    <x v="139"/>
    <s v="Subprod"/>
    <s v="Subprod Visceras"/>
    <x v="2"/>
    <n v="-73774"/>
    <n v="73774"/>
    <n v="0"/>
    <n v="-73774"/>
    <n v="73774"/>
    <n v="0"/>
    <m/>
    <m/>
  </r>
  <r>
    <x v="149"/>
    <x v="1"/>
    <x v="1"/>
    <x v="0"/>
    <s v="1021136"/>
    <x v="140"/>
    <s v="Subprod"/>
    <s v="Subprod Visceras"/>
    <x v="9"/>
    <n v="173"/>
    <n v="3827"/>
    <n v="4000"/>
    <n v="173"/>
    <n v="3827"/>
    <n v="4000"/>
    <n v="4000"/>
    <m/>
  </r>
  <r>
    <x v="150"/>
    <x v="1"/>
    <x v="1"/>
    <x v="0"/>
    <s v="1021149"/>
    <x v="141"/>
    <s v="Huesos"/>
    <s v="Huesos Cuarto Centra"/>
    <x v="4"/>
    <n v="16350"/>
    <n v="27650"/>
    <n v="44000"/>
    <n v="16350"/>
    <n v="27650"/>
    <n v="44000"/>
    <n v="44000"/>
    <m/>
  </r>
  <r>
    <x v="151"/>
    <x v="1"/>
    <x v="1"/>
    <x v="0"/>
    <s v="1021150"/>
    <x v="142"/>
    <s v="Huesos"/>
    <s v="Huesos Cuarto Centra"/>
    <x v="4"/>
    <n v="42"/>
    <n v="43958"/>
    <n v="44000"/>
    <n v="42"/>
    <n v="43958"/>
    <n v="44000"/>
    <n v="44000"/>
    <m/>
  </r>
  <r>
    <x v="152"/>
    <x v="1"/>
    <x v="1"/>
    <x v="0"/>
    <s v="1021151"/>
    <x v="143"/>
    <s v="Huesos"/>
    <s v="Huesos Cuarto Delant"/>
    <x v="4"/>
    <n v="-60750"/>
    <n v="20173"/>
    <n v="44000"/>
    <n v="-60750"/>
    <n v="20173"/>
    <n v="44000"/>
    <n v="44000"/>
    <m/>
  </r>
  <r>
    <x v="153"/>
    <x v="1"/>
    <x v="1"/>
    <x v="0"/>
    <s v="1021152"/>
    <x v="144"/>
    <s v="Huesos"/>
    <s v="Huesos Cuarto Delant"/>
    <x v="4"/>
    <n v="-216"/>
    <n v="22216"/>
    <n v="22000"/>
    <n v="-216"/>
    <n v="22216"/>
    <n v="22000"/>
    <n v="22000"/>
    <m/>
  </r>
  <r>
    <x v="154"/>
    <x v="1"/>
    <x v="1"/>
    <x v="0"/>
    <s v="1021156"/>
    <x v="145"/>
    <s v="Huesos"/>
    <s v="Huesos Cuarto Centra"/>
    <x v="4"/>
    <n v="-3769"/>
    <n v="51430"/>
    <n v="48000"/>
    <n v="-3769"/>
    <n v="51430"/>
    <n v="44000"/>
    <n v="44000"/>
    <m/>
  </r>
  <r>
    <x v="155"/>
    <x v="1"/>
    <x v="1"/>
    <x v="0"/>
    <s v="1021187"/>
    <x v="146"/>
    <s v="Cueros"/>
    <s v="Cuero Back"/>
    <x v="0"/>
    <n v="-14183"/>
    <n v="14183"/>
    <n v="0"/>
    <n v="-14183"/>
    <n v="14183"/>
    <n v="24000"/>
    <n v="24000"/>
    <m/>
  </r>
  <r>
    <x v="156"/>
    <x v="1"/>
    <x v="1"/>
    <x v="0"/>
    <s v="1021204"/>
    <x v="89"/>
    <s v="Grasas"/>
    <s v="Grasa Lomo Tocino"/>
    <x v="4"/>
    <n v="19920"/>
    <n v="2080"/>
    <n v="22000"/>
    <n v="19920"/>
    <n v="2080"/>
    <n v="0"/>
    <m/>
    <m/>
  </r>
  <r>
    <x v="157"/>
    <x v="1"/>
    <x v="1"/>
    <x v="0"/>
    <s v="1021279"/>
    <x v="147"/>
    <s v="Huesos"/>
    <s v="Huesos Cuarto Centra"/>
    <x v="0"/>
    <n v="1141"/>
    <n v="0"/>
    <n v="0"/>
    <n v="1141"/>
    <n v="0"/>
    <n v="0"/>
    <m/>
    <m/>
  </r>
  <r>
    <x v="159"/>
    <x v="1"/>
    <x v="1"/>
    <x v="0"/>
    <s v="1021385"/>
    <x v="149"/>
    <s v="Cueros"/>
    <s v="Cuero Mixto"/>
    <x v="0"/>
    <n v="7084"/>
    <n v="184916"/>
    <n v="192000"/>
    <n v="7084"/>
    <n v="136916"/>
    <n v="96001"/>
    <n v="96001"/>
    <m/>
  </r>
  <r>
    <x v="161"/>
    <x v="1"/>
    <x v="1"/>
    <x v="0"/>
    <s v="1021470"/>
    <x v="151"/>
    <s v="Pernil"/>
    <s v="Pernil Mano"/>
    <x v="4"/>
    <n v="781"/>
    <n v="21219"/>
    <n v="22000"/>
    <n v="781"/>
    <n v="21219"/>
    <n v="22000"/>
    <n v="22000"/>
    <m/>
  </r>
  <r>
    <x v="162"/>
    <x v="1"/>
    <x v="1"/>
    <x v="0"/>
    <s v="1021533"/>
    <x v="152"/>
    <s v="Panceta"/>
    <s v="Panceta s/Cuero"/>
    <x v="9"/>
    <n v="1605"/>
    <n v="0"/>
    <n v="15000"/>
    <n v="1605"/>
    <n v="0"/>
    <n v="0"/>
    <m/>
    <m/>
  </r>
  <r>
    <x v="164"/>
    <x v="1"/>
    <x v="1"/>
    <x v="0"/>
    <s v="1021603"/>
    <x v="154"/>
    <s v="Lomo"/>
    <s v="Lomo MM Loin"/>
    <x v="9"/>
    <n v="4649"/>
    <n v="351"/>
    <n v="5000"/>
    <n v="4649"/>
    <n v="351"/>
    <n v="5000"/>
    <n v="5000"/>
    <m/>
  </r>
  <r>
    <x v="165"/>
    <x v="1"/>
    <x v="1"/>
    <x v="0"/>
    <s v="1021609"/>
    <x v="155"/>
    <s v="Filete"/>
    <s v="Filete c/Cabeza"/>
    <x v="9"/>
    <n v="7847"/>
    <n v="153"/>
    <n v="8000"/>
    <n v="7847"/>
    <n v="153"/>
    <n v="8000"/>
    <n v="8000"/>
    <m/>
  </r>
  <r>
    <x v="166"/>
    <x v="1"/>
    <x v="1"/>
    <x v="0"/>
    <s v="1021622"/>
    <x v="156"/>
    <s v="Chuleta"/>
    <s v="Chuleta Huesos"/>
    <x v="0"/>
    <n v="-5210"/>
    <n v="5210"/>
    <n v="0"/>
    <n v="-5210"/>
    <n v="5210"/>
    <n v="0"/>
    <m/>
    <m/>
  </r>
  <r>
    <x v="167"/>
    <x v="1"/>
    <x v="1"/>
    <x v="0"/>
    <s v="1021623"/>
    <x v="157"/>
    <s v="Chuleta"/>
    <s v="Chuleta Huesos"/>
    <x v="0"/>
    <n v="640"/>
    <n v="0"/>
    <n v="0"/>
    <n v="640"/>
    <n v="0"/>
    <n v="0"/>
    <m/>
    <m/>
  </r>
  <r>
    <x v="168"/>
    <x v="1"/>
    <x v="1"/>
    <x v="0"/>
    <s v="1021639"/>
    <x v="158"/>
    <s v="Filete"/>
    <s v="Filete c/Cabeza"/>
    <x v="0"/>
    <n v="-42115"/>
    <n v="11875"/>
    <n v="0"/>
    <n v="-42115"/>
    <n v="11875"/>
    <n v="0"/>
    <m/>
    <m/>
  </r>
  <r>
    <x v="169"/>
    <x v="1"/>
    <x v="1"/>
    <x v="0"/>
    <s v="1021649"/>
    <x v="159"/>
    <s v="Panceta"/>
    <s v="Panceta s/Cuero"/>
    <x v="4"/>
    <n v="152"/>
    <n v="0"/>
    <n v="0"/>
    <n v="152"/>
    <n v="0"/>
    <n v="0"/>
    <m/>
    <m/>
  </r>
  <r>
    <x v="170"/>
    <x v="1"/>
    <x v="1"/>
    <x v="0"/>
    <s v="1021664"/>
    <x v="160"/>
    <s v="Cost-Pec"/>
    <s v="Cost-Pec Entero"/>
    <x v="4"/>
    <n v="8290"/>
    <n v="35710"/>
    <n v="44000"/>
    <n v="8290"/>
    <n v="35710"/>
    <n v="44000"/>
    <n v="44000"/>
    <m/>
  </r>
  <r>
    <x v="171"/>
    <x v="1"/>
    <x v="1"/>
    <x v="0"/>
    <s v="1021665"/>
    <x v="161"/>
    <s v="Cost-Pec"/>
    <s v="Cost-Pec Entero"/>
    <x v="4"/>
    <n v="-2774"/>
    <n v="44000"/>
    <n v="44000"/>
    <n v="-2774"/>
    <n v="44000"/>
    <n v="44000"/>
    <n v="44000"/>
    <m/>
  </r>
  <r>
    <x v="172"/>
    <x v="1"/>
    <x v="1"/>
    <x v="0"/>
    <s v="1021731"/>
    <x v="162"/>
    <s v="Pernil"/>
    <s v="Pernil Mano"/>
    <x v="2"/>
    <n v="-146041"/>
    <n v="268791"/>
    <n v="120000"/>
    <n v="-146041"/>
    <n v="208791"/>
    <n v="72000"/>
    <n v="192000"/>
    <m/>
  </r>
  <r>
    <x v="173"/>
    <x v="1"/>
    <x v="1"/>
    <x v="0"/>
    <s v="1021735"/>
    <x v="163"/>
    <s v="Subprod"/>
    <s v="Subprod Patas-Manos"/>
    <x v="2"/>
    <n v="-32233"/>
    <n v="73143"/>
    <n v="24000"/>
    <n v="-32233"/>
    <n v="73143"/>
    <n v="24000"/>
    <n v="72000"/>
    <m/>
  </r>
  <r>
    <x v="175"/>
    <x v="1"/>
    <x v="1"/>
    <x v="0"/>
    <s v="1021740"/>
    <x v="137"/>
    <s v="Subprod"/>
    <s v="Subprod Visceras"/>
    <x v="2"/>
    <n v="0"/>
    <n v="217"/>
    <n v="0"/>
    <n v="0"/>
    <n v="217"/>
    <n v="0"/>
    <m/>
    <m/>
  </r>
  <r>
    <x v="302"/>
    <x v="1"/>
    <x v="1"/>
    <x v="0"/>
    <s v="1021820"/>
    <x v="250"/>
    <s v="Lomo"/>
    <s v="Lomo Vetado"/>
    <x v="0"/>
    <m/>
    <m/>
    <m/>
    <m/>
    <m/>
    <m/>
    <n v="3553"/>
    <m/>
  </r>
  <r>
    <x v="176"/>
    <x v="1"/>
    <x v="1"/>
    <x v="0"/>
    <s v="1021864"/>
    <x v="165"/>
    <s v="Cueros"/>
    <s v="Cuero Papada"/>
    <x v="3"/>
    <n v="-19594"/>
    <n v="74000"/>
    <n v="48000"/>
    <n v="-19594"/>
    <n v="74000"/>
    <n v="48000"/>
    <n v="48000"/>
    <m/>
  </r>
  <r>
    <x v="460"/>
    <x v="1"/>
    <x v="1"/>
    <x v="0"/>
    <s v="1021868"/>
    <x v="411"/>
    <s v="Pierna"/>
    <s v="Pierna Pulpa Fina"/>
    <x v="0"/>
    <n v="4458"/>
    <n v="19542"/>
    <n v="24000"/>
    <n v="4458"/>
    <n v="0"/>
    <n v="0"/>
    <n v="10000"/>
    <m/>
  </r>
  <r>
    <x v="304"/>
    <x v="1"/>
    <x v="1"/>
    <x v="0"/>
    <s v="1021903"/>
    <x v="247"/>
    <s v="Subprod"/>
    <s v="Subprod Visceras"/>
    <x v="0"/>
    <m/>
    <m/>
    <m/>
    <m/>
    <m/>
    <m/>
    <n v="24000"/>
    <m/>
  </r>
  <r>
    <x v="177"/>
    <x v="1"/>
    <x v="1"/>
    <x v="0"/>
    <s v="1021905"/>
    <x v="166"/>
    <s v="Recortes"/>
    <s v="Recortes No Magro"/>
    <x v="2"/>
    <n v="11887"/>
    <n v="0"/>
    <n v="0"/>
    <n v="11887"/>
    <n v="0"/>
    <n v="0"/>
    <m/>
    <m/>
  </r>
  <r>
    <x v="178"/>
    <x v="1"/>
    <x v="1"/>
    <x v="0"/>
    <s v="1021976"/>
    <x v="167"/>
    <s v="Paleta"/>
    <s v="Paleta Pulpa"/>
    <x v="0"/>
    <n v="97035"/>
    <n v="94965"/>
    <n v="192000"/>
    <n v="97035"/>
    <n v="142965"/>
    <n v="240000"/>
    <n v="240000"/>
    <m/>
  </r>
  <r>
    <x v="179"/>
    <x v="1"/>
    <x v="1"/>
    <x v="0"/>
    <s v="1021980"/>
    <x v="168"/>
    <s v="Chuleta"/>
    <s v="Chuleta Huesos"/>
    <x v="0"/>
    <n v="0"/>
    <n v="0"/>
    <n v="300"/>
    <n v="0"/>
    <n v="0"/>
    <n v="0"/>
    <m/>
    <m/>
  </r>
  <r>
    <x v="180"/>
    <x v="1"/>
    <x v="1"/>
    <x v="0"/>
    <s v="1021992"/>
    <x v="89"/>
    <s v="Grasas"/>
    <s v="Grasa Lomo Tocino"/>
    <x v="2"/>
    <n v="0"/>
    <n v="27000"/>
    <n v="24000"/>
    <n v="0"/>
    <n v="27000"/>
    <n v="24000"/>
    <n v="120000"/>
    <m/>
  </r>
  <r>
    <x v="182"/>
    <x v="1"/>
    <x v="1"/>
    <x v="0"/>
    <s v="1022096"/>
    <x v="170"/>
    <s v="Huesos"/>
    <s v="Huesos Cuarto Delant"/>
    <x v="2"/>
    <n v="127231"/>
    <n v="204250"/>
    <n v="336000"/>
    <n v="127231"/>
    <n v="204250"/>
    <n v="336000"/>
    <n v="192000"/>
    <m/>
  </r>
  <r>
    <x v="183"/>
    <x v="1"/>
    <x v="1"/>
    <x v="0"/>
    <s v="1022102"/>
    <x v="171"/>
    <s v="Cost-Pec"/>
    <s v="Cost-Pec Entero"/>
    <x v="0"/>
    <n v="3441"/>
    <n v="0"/>
    <n v="0"/>
    <n v="3441"/>
    <n v="0"/>
    <n v="0"/>
    <m/>
    <m/>
  </r>
  <r>
    <x v="184"/>
    <x v="1"/>
    <x v="1"/>
    <x v="0"/>
    <s v="1022125"/>
    <x v="172"/>
    <s v="Pernil"/>
    <s v="Pernil Mano"/>
    <x v="2"/>
    <m/>
    <m/>
    <m/>
    <m/>
    <m/>
    <m/>
    <n v="96000"/>
    <m/>
  </r>
  <r>
    <x v="185"/>
    <x v="1"/>
    <x v="1"/>
    <x v="0"/>
    <s v="1022149"/>
    <x v="173"/>
    <s v="Plancha"/>
    <s v="Plancha s/Cuero"/>
    <x v="0"/>
    <n v="17102"/>
    <n v="10181"/>
    <n v="24000"/>
    <n v="17102"/>
    <n v="10181"/>
    <n v="24000"/>
    <n v="24000"/>
    <m/>
  </r>
  <r>
    <x v="186"/>
    <x v="1"/>
    <x v="1"/>
    <x v="0"/>
    <s v="1022150"/>
    <x v="130"/>
    <s v="Grasas"/>
    <s v="Grasa Gordura"/>
    <x v="0"/>
    <n v="46176"/>
    <n v="73824"/>
    <n v="120000"/>
    <n v="46176"/>
    <n v="73824"/>
    <n v="72000"/>
    <n v="72000"/>
    <m/>
  </r>
  <r>
    <x v="461"/>
    <x v="1"/>
    <x v="1"/>
    <x v="0"/>
    <s v="1022182"/>
    <x v="156"/>
    <s v="Chuleta"/>
    <s v="Chuleta Huesos"/>
    <x v="4"/>
    <n v="0"/>
    <n v="22000"/>
    <n v="22000"/>
    <n v="0"/>
    <n v="22000"/>
    <n v="22000"/>
    <n v="22000"/>
    <m/>
  </r>
  <r>
    <x v="187"/>
    <x v="1"/>
    <x v="1"/>
    <x v="0"/>
    <s v="1022183"/>
    <x v="174"/>
    <s v="Pernil"/>
    <s v="Pernil Pierna"/>
    <x v="2"/>
    <n v="135286"/>
    <n v="195713"/>
    <n v="336000"/>
    <n v="135286"/>
    <n v="195713"/>
    <n v="336000"/>
    <n v="408000"/>
    <m/>
  </r>
  <r>
    <x v="188"/>
    <x v="1"/>
    <x v="1"/>
    <x v="0"/>
    <s v="1022186"/>
    <x v="175"/>
    <s v="Huesos"/>
    <s v="Huesos Cuarto Centra"/>
    <x v="2"/>
    <n v="-474"/>
    <n v="15744"/>
    <n v="16000"/>
    <n v="-474"/>
    <n v="77744"/>
    <n v="72000"/>
    <m/>
    <m/>
  </r>
  <r>
    <x v="189"/>
    <x v="1"/>
    <x v="1"/>
    <x v="0"/>
    <s v="1022196"/>
    <x v="176"/>
    <s v="Cueros"/>
    <s v="Cuero Forro"/>
    <x v="0"/>
    <n v="-1897"/>
    <n v="1897"/>
    <n v="24000"/>
    <n v="-1897"/>
    <n v="1897"/>
    <n v="24000"/>
    <n v="24000"/>
    <m/>
  </r>
  <r>
    <x v="190"/>
    <x v="1"/>
    <x v="1"/>
    <x v="0"/>
    <s v="1022197"/>
    <x v="177"/>
    <s v="Cueros"/>
    <s v="Cuero Forro"/>
    <x v="0"/>
    <n v="-9874"/>
    <n v="9874"/>
    <n v="0"/>
    <n v="-9874"/>
    <n v="9874"/>
    <n v="24000"/>
    <n v="24000"/>
    <m/>
  </r>
  <r>
    <x v="191"/>
    <x v="1"/>
    <x v="1"/>
    <x v="0"/>
    <s v="1022217"/>
    <x v="178"/>
    <s v="Grasas"/>
    <s v="Grasa Lomo Tocino"/>
    <x v="3"/>
    <n v="-7418"/>
    <n v="271418"/>
    <n v="264000"/>
    <n v="-7418"/>
    <n v="224418"/>
    <n v="456000"/>
    <n v="504000"/>
    <m/>
  </r>
  <r>
    <x v="192"/>
    <x v="1"/>
    <x v="1"/>
    <x v="0"/>
    <s v="1022218"/>
    <x v="120"/>
    <s v="Grasas"/>
    <s v="Grasa Forro"/>
    <x v="3"/>
    <n v="-95459"/>
    <n v="94596"/>
    <n v="0"/>
    <n v="-95459"/>
    <n v="94596"/>
    <n v="144000"/>
    <n v="144000"/>
    <m/>
  </r>
  <r>
    <x v="193"/>
    <x v="1"/>
    <x v="1"/>
    <x v="0"/>
    <s v="1022273"/>
    <x v="179"/>
    <s v="Grasas"/>
    <s v="Grasa Forro"/>
    <x v="3"/>
    <n v="-99567"/>
    <n v="123341"/>
    <n v="24000"/>
    <n v="-99567"/>
    <n v="123341"/>
    <n v="192000"/>
    <n v="216000"/>
    <m/>
  </r>
  <r>
    <x v="194"/>
    <x v="1"/>
    <x v="1"/>
    <x v="0"/>
    <s v="1022282"/>
    <x v="180"/>
    <s v="Prolijado"/>
    <s v="Prolijado Malaya"/>
    <x v="9"/>
    <n v="-70"/>
    <n v="0"/>
    <n v="0"/>
    <n v="-70"/>
    <n v="0"/>
    <n v="0"/>
    <m/>
    <m/>
  </r>
  <r>
    <x v="195"/>
    <x v="1"/>
    <x v="1"/>
    <x v="0"/>
    <s v="1022283"/>
    <x v="181"/>
    <s v="Prolijado"/>
    <s v="Prolijado Malaya"/>
    <x v="4"/>
    <n v="-13180"/>
    <n v="10826"/>
    <n v="5000"/>
    <n v="-13180"/>
    <n v="10826"/>
    <n v="5000"/>
    <n v="5000"/>
    <m/>
  </r>
  <r>
    <x v="196"/>
    <x v="1"/>
    <x v="1"/>
    <x v="0"/>
    <s v="1022291"/>
    <x v="182"/>
    <s v="Pernil"/>
    <s v="Pernil Mano"/>
    <x v="2"/>
    <n v="-31589"/>
    <n v="49964"/>
    <n v="24000"/>
    <n v="-31589"/>
    <n v="49964"/>
    <n v="24000"/>
    <n v="24000"/>
    <m/>
  </r>
  <r>
    <x v="197"/>
    <x v="1"/>
    <x v="1"/>
    <x v="0"/>
    <s v="1022313"/>
    <x v="183"/>
    <s v="Lomo"/>
    <s v="Lomo CC Loin"/>
    <x v="9"/>
    <n v="-2171"/>
    <n v="7171"/>
    <n v="5000"/>
    <n v="-2171"/>
    <n v="7171"/>
    <n v="5000"/>
    <n v="5000"/>
    <m/>
  </r>
  <r>
    <x v="198"/>
    <x v="1"/>
    <x v="1"/>
    <x v="0"/>
    <s v="1022326"/>
    <x v="184"/>
    <s v="Lomo"/>
    <s v="Lomo CC Loin"/>
    <x v="9"/>
    <n v="-716"/>
    <n v="35716"/>
    <n v="35000"/>
    <n v="-716"/>
    <n v="35716"/>
    <n v="35000"/>
    <n v="35000"/>
    <m/>
  </r>
  <r>
    <x v="199"/>
    <x v="1"/>
    <x v="1"/>
    <x v="0"/>
    <s v="1022370"/>
    <x v="185"/>
    <s v="Lomo"/>
    <s v="Lomo MM Loin"/>
    <x v="9"/>
    <n v="2975"/>
    <n v="12025"/>
    <n v="15000"/>
    <n v="2975"/>
    <n v="12025"/>
    <n v="15000"/>
    <n v="15000"/>
    <m/>
  </r>
  <r>
    <x v="200"/>
    <x v="1"/>
    <x v="1"/>
    <x v="0"/>
    <s v="1022371"/>
    <x v="186"/>
    <s v="Panceta"/>
    <s v="Panceta s/Cuero"/>
    <x v="9"/>
    <n v="1210"/>
    <n v="17790"/>
    <n v="19000"/>
    <n v="1210"/>
    <n v="17790"/>
    <n v="19000"/>
    <n v="19000"/>
    <m/>
  </r>
  <r>
    <x v="201"/>
    <x v="1"/>
    <x v="1"/>
    <x v="0"/>
    <s v="1022373"/>
    <x v="187"/>
    <s v="Recortes"/>
    <s v="Recortes No Magro"/>
    <x v="2"/>
    <n v="97066"/>
    <n v="0"/>
    <n v="0"/>
    <n v="97066"/>
    <n v="20000"/>
    <n v="0"/>
    <n v="72000"/>
    <m/>
  </r>
  <r>
    <x v="202"/>
    <x v="1"/>
    <x v="1"/>
    <x v="0"/>
    <s v="1022378"/>
    <x v="188"/>
    <s v="Huesos"/>
    <s v="Huesos Cuarto Centra"/>
    <x v="2"/>
    <n v="-1921"/>
    <n v="60330"/>
    <n v="72000"/>
    <n v="-1921"/>
    <n v="60330"/>
    <n v="72000"/>
    <n v="72000"/>
    <m/>
  </r>
  <r>
    <x v="203"/>
    <x v="1"/>
    <x v="1"/>
    <x v="0"/>
    <s v="1022381"/>
    <x v="189"/>
    <s v="Grasas"/>
    <s v="Grasa Gordura"/>
    <x v="2"/>
    <n v="27572"/>
    <n v="0"/>
    <n v="24000"/>
    <n v="27572"/>
    <n v="0"/>
    <n v="24000"/>
    <n v="24000"/>
    <m/>
  </r>
  <r>
    <x v="204"/>
    <x v="1"/>
    <x v="1"/>
    <x v="0"/>
    <s v="1022384"/>
    <x v="190"/>
    <s v="Chuleta"/>
    <s v="Chuleta Huesos"/>
    <x v="0"/>
    <n v="10"/>
    <n v="0"/>
    <n v="0"/>
    <n v="10"/>
    <n v="990"/>
    <n v="1000"/>
    <n v="1000"/>
    <m/>
  </r>
  <r>
    <x v="336"/>
    <x v="1"/>
    <x v="1"/>
    <x v="0"/>
    <s v="1022388"/>
    <x v="298"/>
    <s v="Huesos"/>
    <s v="Huesos Cuarto Centra"/>
    <x v="2"/>
    <n v="0"/>
    <n v="103890"/>
    <n v="120000"/>
    <n v="0"/>
    <n v="103890"/>
    <n v="120000"/>
    <m/>
    <m/>
  </r>
  <r>
    <x v="206"/>
    <x v="1"/>
    <x v="1"/>
    <x v="0"/>
    <s v="1022406"/>
    <x v="192"/>
    <s v="Subprod"/>
    <s v="Subprod Patas-Manos"/>
    <x v="0"/>
    <n v="1864"/>
    <n v="3136"/>
    <n v="5000"/>
    <n v="1864"/>
    <n v="3136"/>
    <n v="5000"/>
    <n v="5000"/>
    <m/>
  </r>
  <r>
    <x v="207"/>
    <x v="1"/>
    <x v="1"/>
    <x v="0"/>
    <s v="1022409"/>
    <x v="193"/>
    <s v="Subprod"/>
    <s v="Subprod Tripa"/>
    <x v="0"/>
    <n v="22475"/>
    <n v="0"/>
    <n v="13500"/>
    <n v="22475"/>
    <n v="0"/>
    <n v="23940"/>
    <n v="23940"/>
    <m/>
  </r>
  <r>
    <x v="208"/>
    <x v="1"/>
    <x v="1"/>
    <x v="0"/>
    <s v="1022414"/>
    <x v="194"/>
    <s v="Chuleta"/>
    <s v="Chuleta Cazuela"/>
    <x v="2"/>
    <n v="52967"/>
    <n v="86226"/>
    <n v="144000"/>
    <n v="52967"/>
    <n v="86226"/>
    <n v="144000"/>
    <n v="144000"/>
    <m/>
  </r>
  <r>
    <x v="209"/>
    <x v="1"/>
    <x v="1"/>
    <x v="0"/>
    <s v="1022417"/>
    <x v="195"/>
    <s v="Cueros"/>
    <s v="Cuero Mixto"/>
    <x v="2"/>
    <m/>
    <m/>
    <m/>
    <n v="0"/>
    <n v="48000"/>
    <n v="48000"/>
    <n v="24000"/>
    <m/>
  </r>
  <r>
    <x v="210"/>
    <x v="1"/>
    <x v="1"/>
    <x v="0"/>
    <s v="1022418"/>
    <x v="193"/>
    <s v="Subprod"/>
    <s v="Subprod Tripa"/>
    <x v="0"/>
    <m/>
    <m/>
    <m/>
    <m/>
    <m/>
    <m/>
    <n v="11025"/>
    <m/>
  </r>
  <r>
    <x v="210"/>
    <x v="1"/>
    <x v="1"/>
    <x v="0"/>
    <s v="1022418"/>
    <x v="193"/>
    <s v="Subprod"/>
    <s v="Subprod Tripa"/>
    <x v="2"/>
    <n v="10710"/>
    <n v="0"/>
    <n v="0"/>
    <n v="10710"/>
    <n v="0"/>
    <n v="0"/>
    <m/>
    <m/>
  </r>
  <r>
    <x v="211"/>
    <x v="1"/>
    <x v="1"/>
    <x v="0"/>
    <s v="1022472"/>
    <x v="196"/>
    <s v="Lomo"/>
    <s v="Lomo Centro"/>
    <x v="9"/>
    <n v="154"/>
    <n v="4846"/>
    <n v="5000"/>
    <n v="154"/>
    <n v="4846"/>
    <n v="0"/>
    <m/>
    <m/>
  </r>
  <r>
    <x v="212"/>
    <x v="1"/>
    <x v="1"/>
    <x v="0"/>
    <s v="1022499"/>
    <x v="197"/>
    <s v="Lomo"/>
    <s v="Lomo Vetado"/>
    <x v="9"/>
    <n v="-7979"/>
    <n v="36"/>
    <n v="10000"/>
    <n v="-7979"/>
    <n v="36"/>
    <n v="10000"/>
    <n v="10000"/>
    <m/>
  </r>
  <r>
    <x v="213"/>
    <x v="1"/>
    <x v="1"/>
    <x v="0"/>
    <s v="1022541"/>
    <x v="198"/>
    <s v="Grasas"/>
    <s v="Grasa Gordura"/>
    <x v="2"/>
    <n v="24914"/>
    <n v="0"/>
    <n v="24000"/>
    <n v="24914"/>
    <n v="0"/>
    <n v="26940"/>
    <n v="24000"/>
    <m/>
  </r>
  <r>
    <x v="214"/>
    <x v="1"/>
    <x v="1"/>
    <x v="0"/>
    <s v="1022569"/>
    <x v="199"/>
    <s v="Chuleta"/>
    <s v="Chuleta Huesos"/>
    <x v="0"/>
    <n v="1930"/>
    <n v="0"/>
    <n v="0"/>
    <n v="1930"/>
    <n v="0"/>
    <n v="0"/>
    <m/>
    <m/>
  </r>
  <r>
    <x v="215"/>
    <x v="1"/>
    <x v="1"/>
    <x v="0"/>
    <s v="1022587"/>
    <x v="200"/>
    <s v="Lomo"/>
    <s v="Lomo CC Loin"/>
    <x v="9"/>
    <n v="-633"/>
    <n v="6633"/>
    <n v="6000"/>
    <n v="-633"/>
    <n v="6633"/>
    <n v="6000"/>
    <n v="6000"/>
    <m/>
  </r>
  <r>
    <x v="216"/>
    <x v="1"/>
    <x v="1"/>
    <x v="0"/>
    <s v="1022600"/>
    <x v="201"/>
    <s v="Lomo"/>
    <s v="Lomo Vetado"/>
    <x v="9"/>
    <n v="-17370"/>
    <n v="0"/>
    <n v="13000"/>
    <n v="-17370"/>
    <n v="0"/>
    <n v="13000"/>
    <n v="13000"/>
    <m/>
  </r>
  <r>
    <x v="217"/>
    <x v="1"/>
    <x v="1"/>
    <x v="0"/>
    <s v="1022605"/>
    <x v="202"/>
    <s v="Subprod"/>
    <s v="Subprod Tripa"/>
    <x v="4"/>
    <n v="0"/>
    <n v="3575"/>
    <n v="0"/>
    <n v="0"/>
    <n v="3575"/>
    <n v="0"/>
    <m/>
    <m/>
  </r>
  <r>
    <x v="218"/>
    <x v="1"/>
    <x v="1"/>
    <x v="0"/>
    <s v="1022607"/>
    <x v="203"/>
    <s v="Prolijado"/>
    <s v="Prolijado Plateada"/>
    <x v="4"/>
    <n v="1926"/>
    <n v="27209"/>
    <n v="44000"/>
    <n v="1926"/>
    <n v="27209"/>
    <n v="44000"/>
    <n v="44000"/>
    <m/>
  </r>
  <r>
    <x v="219"/>
    <x v="1"/>
    <x v="1"/>
    <x v="0"/>
    <s v="1022637"/>
    <x v="204"/>
    <s v="Huesos"/>
    <s v="Huesos Cuarto Delant"/>
    <x v="2"/>
    <n v="12185"/>
    <n v="101003"/>
    <n v="120000"/>
    <n v="12185"/>
    <n v="101003"/>
    <n v="120000"/>
    <n v="96000"/>
    <m/>
  </r>
  <r>
    <x v="221"/>
    <x v="1"/>
    <x v="1"/>
    <x v="0"/>
    <s v="1022664"/>
    <x v="206"/>
    <s v="Lomo"/>
    <s v="Lomo CC Loin"/>
    <x v="9"/>
    <n v="378"/>
    <n v="19622"/>
    <n v="20000"/>
    <n v="378"/>
    <n v="19622"/>
    <n v="20000"/>
    <n v="20000"/>
    <m/>
  </r>
  <r>
    <x v="223"/>
    <x v="1"/>
    <x v="1"/>
    <x v="0"/>
    <s v="1022709"/>
    <x v="207"/>
    <s v="Pierna"/>
    <s v="Pierna Pulpa"/>
    <x v="0"/>
    <n v="24575"/>
    <n v="23425"/>
    <n v="48000"/>
    <n v="24575"/>
    <n v="-575"/>
    <n v="24000"/>
    <n v="24000"/>
    <m/>
  </r>
  <r>
    <x v="224"/>
    <x v="1"/>
    <x v="1"/>
    <x v="0"/>
    <s v="1022748"/>
    <x v="208"/>
    <s v="Subprod"/>
    <s v="Subprod Patas-Manos"/>
    <x v="2"/>
    <m/>
    <m/>
    <m/>
    <m/>
    <m/>
    <m/>
    <n v="60000"/>
    <m/>
  </r>
  <r>
    <x v="226"/>
    <x v="1"/>
    <x v="1"/>
    <x v="0"/>
    <s v="1022781"/>
    <x v="210"/>
    <s v="Subprod"/>
    <s v="Subprod Tripa"/>
    <x v="0"/>
    <n v="-2550"/>
    <n v="2550"/>
    <n v="0"/>
    <n v="-2550"/>
    <n v="2550"/>
    <n v="1890"/>
    <n v="1890"/>
    <m/>
  </r>
  <r>
    <x v="227"/>
    <x v="1"/>
    <x v="1"/>
    <x v="0"/>
    <s v="1022782"/>
    <x v="211"/>
    <s v="Subprod"/>
    <s v="Subprod Tripa"/>
    <x v="0"/>
    <m/>
    <m/>
    <m/>
    <n v="0"/>
    <n v="0"/>
    <n v="3048"/>
    <n v="4572"/>
    <m/>
  </r>
  <r>
    <x v="227"/>
    <x v="1"/>
    <x v="1"/>
    <x v="0"/>
    <s v="1022782"/>
    <x v="211"/>
    <s v="Subprod"/>
    <s v="Subprod Tripa"/>
    <x v="3"/>
    <n v="-29040"/>
    <n v="10297"/>
    <n v="0"/>
    <n v="-29040"/>
    <n v="10297"/>
    <n v="0"/>
    <m/>
    <m/>
  </r>
  <r>
    <x v="228"/>
    <x v="1"/>
    <x v="1"/>
    <x v="0"/>
    <s v="1022783"/>
    <x v="212"/>
    <s v="Subprod"/>
    <s v="Subprod Tripa"/>
    <x v="0"/>
    <n v="-15600"/>
    <n v="10647"/>
    <n v="0"/>
    <n v="-15600"/>
    <n v="10647"/>
    <n v="18576"/>
    <n v="17028"/>
    <m/>
  </r>
  <r>
    <x v="462"/>
    <x v="1"/>
    <x v="1"/>
    <x v="0"/>
    <s v="1022786"/>
    <x v="412"/>
    <s v="Subprod"/>
    <s v="Subprod Tripa"/>
    <x v="0"/>
    <m/>
    <m/>
    <m/>
    <m/>
    <m/>
    <m/>
    <n v="1521"/>
    <m/>
  </r>
  <r>
    <x v="229"/>
    <x v="1"/>
    <x v="1"/>
    <x v="0"/>
    <s v="1022847"/>
    <x v="213"/>
    <s v="Panceta"/>
    <s v="Panceta s/Cuero"/>
    <x v="0"/>
    <n v="-19240"/>
    <n v="19000"/>
    <n v="48000"/>
    <n v="-19240"/>
    <n v="19000"/>
    <n v="48000"/>
    <n v="60000"/>
    <m/>
  </r>
  <r>
    <x v="231"/>
    <x v="1"/>
    <x v="1"/>
    <x v="0"/>
    <s v="1022855"/>
    <x v="215"/>
    <s v="Grasas"/>
    <s v="Grasa Forro"/>
    <x v="0"/>
    <n v="-3123"/>
    <n v="17746"/>
    <n v="0"/>
    <n v="-3123"/>
    <n v="17746"/>
    <n v="0"/>
    <m/>
    <m/>
  </r>
  <r>
    <x v="232"/>
    <x v="1"/>
    <x v="1"/>
    <x v="0"/>
    <s v="1022856"/>
    <x v="216"/>
    <s v="Grasas"/>
    <s v="Grasa Gordura"/>
    <x v="2"/>
    <n v="10620"/>
    <n v="0"/>
    <n v="12000"/>
    <n v="10620"/>
    <n v="0"/>
    <n v="0"/>
    <m/>
    <m/>
  </r>
  <r>
    <x v="233"/>
    <x v="1"/>
    <x v="1"/>
    <x v="0"/>
    <s v="1022869"/>
    <x v="217"/>
    <s v="Huesos"/>
    <s v="Huesos Cuarto Centra"/>
    <x v="9"/>
    <n v="-310"/>
    <n v="800"/>
    <n v="800"/>
    <n v="-310"/>
    <n v="800"/>
    <n v="800"/>
    <n v="800"/>
    <m/>
  </r>
  <r>
    <x v="234"/>
    <x v="1"/>
    <x v="1"/>
    <x v="0"/>
    <s v="1022885"/>
    <x v="218"/>
    <s v="Panceta"/>
    <s v="Panceta s/Cuero"/>
    <x v="4"/>
    <n v="-442428"/>
    <n v="713376"/>
    <n v="425000"/>
    <n v="-442428"/>
    <n v="713376"/>
    <n v="425000"/>
    <n v="425000"/>
    <m/>
  </r>
  <r>
    <x v="235"/>
    <x v="1"/>
    <x v="1"/>
    <x v="0"/>
    <s v="1022887"/>
    <x v="219"/>
    <s v="Panceta"/>
    <s v="Panceta s/Cuero"/>
    <x v="4"/>
    <n v="-27502"/>
    <n v="218476"/>
    <n v="319000"/>
    <n v="-27502"/>
    <n v="218476"/>
    <n v="319000"/>
    <n v="319000"/>
    <m/>
  </r>
  <r>
    <x v="236"/>
    <x v="1"/>
    <x v="1"/>
    <x v="0"/>
    <s v="1022901"/>
    <x v="220"/>
    <s v="Panceta"/>
    <s v="Panceta s/Cuero"/>
    <x v="9"/>
    <n v="488"/>
    <n v="9512"/>
    <n v="10000"/>
    <n v="488"/>
    <n v="9512"/>
    <n v="10000"/>
    <n v="10000"/>
    <m/>
  </r>
  <r>
    <x v="237"/>
    <x v="1"/>
    <x v="1"/>
    <x v="0"/>
    <s v="1022919"/>
    <x v="221"/>
    <s v="Lomo"/>
    <s v="Lomo MM Loin"/>
    <x v="9"/>
    <n v="2746"/>
    <n v="21254"/>
    <n v="24000"/>
    <n v="2746"/>
    <n v="21254"/>
    <n v="24000"/>
    <n v="24000"/>
    <m/>
  </r>
  <r>
    <x v="238"/>
    <x v="1"/>
    <x v="1"/>
    <x v="0"/>
    <s v="1022920"/>
    <x v="222"/>
    <s v="Grasas"/>
    <s v="Grasa Gordura"/>
    <x v="0"/>
    <n v="4619"/>
    <n v="0"/>
    <n v="0"/>
    <n v="4619"/>
    <n v="0"/>
    <n v="0"/>
    <m/>
    <m/>
  </r>
  <r>
    <x v="239"/>
    <x v="1"/>
    <x v="1"/>
    <x v="0"/>
    <s v="1022921"/>
    <x v="130"/>
    <s v="Grasas"/>
    <s v="Grasa Gordura"/>
    <x v="0"/>
    <n v="1064"/>
    <n v="33000"/>
    <n v="60000"/>
    <n v="1064"/>
    <n v="33000"/>
    <n v="68000"/>
    <n v="68000"/>
    <m/>
  </r>
  <r>
    <x v="240"/>
    <x v="1"/>
    <x v="1"/>
    <x v="0"/>
    <s v="1022930"/>
    <x v="223"/>
    <s v="Panceta"/>
    <s v="Panceta s/Cuero"/>
    <x v="4"/>
    <n v="8846"/>
    <n v="101154"/>
    <n v="110000"/>
    <n v="8846"/>
    <n v="101154"/>
    <n v="110000"/>
    <n v="110000"/>
    <m/>
  </r>
  <r>
    <x v="241"/>
    <x v="1"/>
    <x v="1"/>
    <x v="0"/>
    <s v="1022931"/>
    <x v="224"/>
    <s v="Filete"/>
    <s v="Filete c/Cabeza"/>
    <x v="9"/>
    <n v="8422"/>
    <n v="0"/>
    <n v="0"/>
    <n v="8422"/>
    <n v="0"/>
    <n v="0"/>
    <m/>
    <m/>
  </r>
  <r>
    <x v="244"/>
    <x v="1"/>
    <x v="1"/>
    <x v="0"/>
    <s v="1022985"/>
    <x v="226"/>
    <s v="Lomo"/>
    <s v="Lomo Vetado"/>
    <x v="4"/>
    <n v="-5711"/>
    <n v="10711"/>
    <n v="5000"/>
    <n v="-5711"/>
    <n v="10711"/>
    <n v="5000"/>
    <n v="5000"/>
    <m/>
  </r>
  <r>
    <x v="245"/>
    <x v="1"/>
    <x v="1"/>
    <x v="0"/>
    <s v="1022986"/>
    <x v="227"/>
    <s v="Panceta"/>
    <s v="Panceta s/Cuero"/>
    <x v="4"/>
    <n v="1562"/>
    <n v="3438"/>
    <n v="5000"/>
    <n v="1562"/>
    <n v="3438"/>
    <n v="5000"/>
    <n v="5000"/>
    <m/>
  </r>
  <r>
    <x v="246"/>
    <x v="1"/>
    <x v="1"/>
    <x v="0"/>
    <s v="1022987"/>
    <x v="228"/>
    <s v="Plancha"/>
    <s v="Plancha s/Cuero"/>
    <x v="9"/>
    <n v="-18306"/>
    <n v="9221"/>
    <n v="24000"/>
    <n v="-18306"/>
    <n v="9221"/>
    <n v="24000"/>
    <n v="48000"/>
    <m/>
  </r>
  <r>
    <x v="247"/>
    <x v="1"/>
    <x v="1"/>
    <x v="0"/>
    <s v="1022990"/>
    <x v="229"/>
    <s v="Panceta"/>
    <s v="Panceta s/Cuero"/>
    <x v="9"/>
    <n v="520"/>
    <n v="0"/>
    <n v="25000"/>
    <n v="520"/>
    <n v="0"/>
    <n v="0"/>
    <m/>
    <m/>
  </r>
  <r>
    <x v="248"/>
    <x v="1"/>
    <x v="1"/>
    <x v="0"/>
    <s v="1022996"/>
    <x v="230"/>
    <s v="Grasas"/>
    <s v="Grasa Gordura"/>
    <x v="0"/>
    <n v="6970"/>
    <n v="17030"/>
    <n v="24000"/>
    <n v="6970"/>
    <n v="17030"/>
    <n v="24000"/>
    <n v="24000"/>
    <m/>
  </r>
  <r>
    <x v="249"/>
    <x v="1"/>
    <x v="1"/>
    <x v="0"/>
    <s v="1023034"/>
    <x v="231"/>
    <s v="Cueros"/>
    <s v="Cuero Forro"/>
    <x v="2"/>
    <m/>
    <m/>
    <m/>
    <m/>
    <m/>
    <m/>
    <n v="72000"/>
    <m/>
  </r>
  <r>
    <x v="250"/>
    <x v="1"/>
    <x v="1"/>
    <x v="0"/>
    <s v="1023035"/>
    <x v="232"/>
    <s v="Recortes"/>
    <s v="Recortes No Magro"/>
    <x v="2"/>
    <n v="415"/>
    <n v="0"/>
    <n v="0"/>
    <n v="415"/>
    <n v="0"/>
    <n v="0"/>
    <m/>
    <m/>
  </r>
  <r>
    <x v="251"/>
    <x v="1"/>
    <x v="1"/>
    <x v="0"/>
    <s v="1023037"/>
    <x v="233"/>
    <s v="Panceta"/>
    <s v="Panceta s/Cuero"/>
    <x v="4"/>
    <n v="-28633"/>
    <n v="121000"/>
    <n v="121000"/>
    <n v="-28633"/>
    <n v="121000"/>
    <n v="121000"/>
    <n v="121000"/>
    <m/>
  </r>
  <r>
    <x v="252"/>
    <x v="1"/>
    <x v="1"/>
    <x v="0"/>
    <s v="1023038"/>
    <x v="234"/>
    <s v="Lomo"/>
    <s v="Lomo Vetado"/>
    <x v="4"/>
    <n v="963"/>
    <n v="65037"/>
    <n v="66000"/>
    <n v="963"/>
    <n v="65037"/>
    <n v="66000"/>
    <n v="66000"/>
    <m/>
  </r>
  <r>
    <x v="253"/>
    <x v="1"/>
    <x v="1"/>
    <x v="0"/>
    <s v="1023051"/>
    <x v="235"/>
    <s v="Lomo"/>
    <s v="Lomo Vetado"/>
    <x v="9"/>
    <m/>
    <m/>
    <m/>
    <m/>
    <m/>
    <m/>
    <n v="3000"/>
    <m/>
  </r>
  <r>
    <x v="254"/>
    <x v="1"/>
    <x v="1"/>
    <x v="0"/>
    <s v="1023055"/>
    <x v="236"/>
    <s v="Lomo"/>
    <s v="Lomo Vetado"/>
    <x v="9"/>
    <n v="0"/>
    <n v="0"/>
    <n v="0"/>
    <n v="0"/>
    <n v="0"/>
    <n v="7000"/>
    <n v="7000"/>
    <m/>
  </r>
  <r>
    <x v="255"/>
    <x v="1"/>
    <x v="1"/>
    <x v="0"/>
    <s v="1023090"/>
    <x v="237"/>
    <s v="Panceta"/>
    <s v="Panceta s/Cuero"/>
    <x v="4"/>
    <n v="3070"/>
    <n v="0"/>
    <n v="22000"/>
    <n v="3070"/>
    <n v="0"/>
    <n v="22000"/>
    <n v="22000"/>
    <m/>
  </r>
  <r>
    <x v="387"/>
    <x v="1"/>
    <x v="1"/>
    <x v="0"/>
    <s v="1023093"/>
    <x v="343"/>
    <s v="Recortes"/>
    <s v="Recortes No Magro"/>
    <x v="2"/>
    <m/>
    <m/>
    <m/>
    <m/>
    <m/>
    <m/>
    <n v="12000"/>
    <m/>
  </r>
  <r>
    <x v="256"/>
    <x v="1"/>
    <x v="1"/>
    <x v="0"/>
    <s v="1023109"/>
    <x v="198"/>
    <s v="Grasas"/>
    <s v="Grasa Gordura"/>
    <x v="2"/>
    <n v="1972"/>
    <n v="0"/>
    <n v="0"/>
    <n v="1972"/>
    <n v="0"/>
    <n v="0"/>
    <m/>
    <m/>
  </r>
  <r>
    <x v="257"/>
    <x v="1"/>
    <x v="1"/>
    <x v="0"/>
    <s v="1023110"/>
    <x v="238"/>
    <s v="Cueros"/>
    <s v="Cuero Forro"/>
    <x v="2"/>
    <n v="1176"/>
    <n v="0"/>
    <n v="0"/>
    <n v="1176"/>
    <n v="0"/>
    <n v="0"/>
    <m/>
    <m/>
  </r>
  <r>
    <x v="258"/>
    <x v="1"/>
    <x v="1"/>
    <x v="0"/>
    <s v="1023111"/>
    <x v="239"/>
    <s v="Grasas"/>
    <s v="Grasa Forro"/>
    <x v="2"/>
    <n v="137"/>
    <n v="0"/>
    <n v="0"/>
    <n v="137"/>
    <n v="0"/>
    <n v="116501"/>
    <n v="96000"/>
    <m/>
  </r>
  <r>
    <x v="259"/>
    <x v="1"/>
    <x v="1"/>
    <x v="0"/>
    <s v="1023163"/>
    <x v="240"/>
    <s v="Lomo"/>
    <s v="Lomo Vetado"/>
    <x v="9"/>
    <n v="0"/>
    <n v="10000"/>
    <n v="10000"/>
    <n v="0"/>
    <n v="5000"/>
    <n v="5000"/>
    <n v="5000"/>
    <m/>
  </r>
  <r>
    <x v="260"/>
    <x v="1"/>
    <x v="1"/>
    <x v="0"/>
    <s v="1023183"/>
    <x v="241"/>
    <s v="Cost-Pec"/>
    <s v="Cost-Pec Entero"/>
    <x v="4"/>
    <n v="-17945"/>
    <n v="44000"/>
    <n v="44000"/>
    <n v="-17945"/>
    <n v="44000"/>
    <n v="44000"/>
    <n v="44000"/>
    <m/>
  </r>
  <r>
    <x v="261"/>
    <x v="1"/>
    <x v="1"/>
    <x v="0"/>
    <s v="1023194"/>
    <x v="242"/>
    <s v="Panceta"/>
    <s v="Panceta s/Cuero"/>
    <x v="9"/>
    <n v="-3969"/>
    <n v="9969"/>
    <n v="6000"/>
    <n v="-3969"/>
    <n v="9969"/>
    <n v="6000"/>
    <n v="6000"/>
    <m/>
  </r>
  <r>
    <x v="262"/>
    <x v="1"/>
    <x v="1"/>
    <x v="0"/>
    <s v="1023283"/>
    <x v="243"/>
    <s v="Subprod"/>
    <s v="Subprod Grasa"/>
    <x v="4"/>
    <n v="-7202"/>
    <n v="41909"/>
    <n v="72000"/>
    <n v="-7202"/>
    <n v="41909"/>
    <n v="48000"/>
    <n v="72000"/>
    <m/>
  </r>
  <r>
    <x v="463"/>
    <x v="1"/>
    <x v="1"/>
    <x v="0"/>
    <s v="1023295"/>
    <x v="413"/>
    <s v="Subprod"/>
    <s v="Subprod Tripa"/>
    <x v="0"/>
    <n v="0"/>
    <n v="3000"/>
    <n v="3000"/>
    <n v="0"/>
    <n v="3000"/>
    <n v="2282"/>
    <n v="2281.5"/>
    <m/>
  </r>
  <r>
    <x v="263"/>
    <x v="1"/>
    <x v="1"/>
    <x v="0"/>
    <s v="1023301"/>
    <x v="244"/>
    <s v="Lomo"/>
    <s v="Lomo CC Loin"/>
    <x v="9"/>
    <n v="-24614"/>
    <n v="48114"/>
    <n v="23500"/>
    <n v="-24614"/>
    <n v="48114"/>
    <n v="23500"/>
    <n v="23500"/>
    <m/>
  </r>
  <r>
    <x v="264"/>
    <x v="1"/>
    <x v="1"/>
    <x v="0"/>
    <s v="1023306"/>
    <x v="195"/>
    <s v="Cueros"/>
    <s v="Cuero Mixto"/>
    <x v="2"/>
    <m/>
    <m/>
    <m/>
    <m/>
    <m/>
    <m/>
    <n v="96000"/>
    <m/>
  </r>
  <r>
    <x v="265"/>
    <x v="1"/>
    <x v="1"/>
    <x v="0"/>
    <s v="1023307"/>
    <x v="245"/>
    <s v="Subprod"/>
    <s v="Subprod Visceras"/>
    <x v="4"/>
    <n v="-10825"/>
    <n v="27932"/>
    <n v="48000"/>
    <n v="-10825"/>
    <n v="27932"/>
    <n v="48000"/>
    <n v="48000"/>
    <m/>
  </r>
  <r>
    <x v="266"/>
    <x v="1"/>
    <x v="1"/>
    <x v="0"/>
    <s v="1023312"/>
    <x v="246"/>
    <s v="Filete"/>
    <s v="Filete c/Cabeza"/>
    <x v="0"/>
    <n v="1029"/>
    <n v="22971"/>
    <n v="24000"/>
    <n v="1029"/>
    <n v="22971"/>
    <n v="10221"/>
    <m/>
    <m/>
  </r>
  <r>
    <x v="267"/>
    <x v="1"/>
    <x v="1"/>
    <x v="0"/>
    <s v="1023326"/>
    <x v="247"/>
    <s v="Subprod"/>
    <s v="Subprod Visceras"/>
    <x v="4"/>
    <n v="-42776"/>
    <n v="24000"/>
    <n v="48000"/>
    <n v="-42776"/>
    <n v="24000"/>
    <n v="48000"/>
    <n v="48000"/>
    <m/>
  </r>
  <r>
    <x v="268"/>
    <x v="1"/>
    <x v="1"/>
    <x v="0"/>
    <s v="1023329"/>
    <x v="165"/>
    <s v="Cueros"/>
    <s v="Cuero Papada"/>
    <x v="0"/>
    <m/>
    <m/>
    <m/>
    <m/>
    <m/>
    <m/>
    <n v="24000"/>
    <m/>
  </r>
  <r>
    <x v="268"/>
    <x v="1"/>
    <x v="1"/>
    <x v="0"/>
    <s v="1023329"/>
    <x v="165"/>
    <s v="Cueros"/>
    <s v="Cuero Papada"/>
    <x v="3"/>
    <n v="3254"/>
    <n v="32000"/>
    <n v="48000"/>
    <n v="3254"/>
    <n v="32000"/>
    <n v="48000"/>
    <n v="24000"/>
    <m/>
  </r>
  <r>
    <x v="464"/>
    <x v="1"/>
    <x v="1"/>
    <x v="0"/>
    <s v="1023331"/>
    <x v="289"/>
    <s v="Lomo"/>
    <s v="Lomo Vetado"/>
    <x v="0"/>
    <n v="-3256"/>
    <n v="0"/>
    <n v="0"/>
    <n v="-3256"/>
    <n v="0"/>
    <n v="23000"/>
    <n v="19447"/>
    <m/>
  </r>
  <r>
    <x v="269"/>
    <x v="1"/>
    <x v="1"/>
    <x v="0"/>
    <s v="1023334"/>
    <x v="248"/>
    <s v="Cueros"/>
    <s v="Cuero Mixto"/>
    <x v="0"/>
    <m/>
    <m/>
    <m/>
    <n v="0"/>
    <n v="0"/>
    <n v="24000"/>
    <n v="24000"/>
    <m/>
  </r>
  <r>
    <x v="269"/>
    <x v="1"/>
    <x v="1"/>
    <x v="0"/>
    <s v="1023334"/>
    <x v="248"/>
    <s v="Cueros"/>
    <s v="Cuero Mixto"/>
    <x v="3"/>
    <n v="18631"/>
    <n v="173369"/>
    <n v="192000"/>
    <n v="18631"/>
    <n v="113369"/>
    <n v="192000"/>
    <n v="192000"/>
    <m/>
  </r>
  <r>
    <x v="270"/>
    <x v="1"/>
    <x v="1"/>
    <x v="0"/>
    <s v="1023336"/>
    <x v="248"/>
    <s v="Cueros"/>
    <s v="Cuero Mixto"/>
    <x v="3"/>
    <n v="-528"/>
    <n v="48528"/>
    <n v="48000"/>
    <n v="-528"/>
    <n v="48528"/>
    <n v="48000"/>
    <n v="48000"/>
    <m/>
  </r>
  <r>
    <x v="465"/>
    <x v="1"/>
    <x v="1"/>
    <x v="0"/>
    <s v="1023349"/>
    <x v="414"/>
    <s v="Lomo"/>
    <s v="Lomo Centro"/>
    <x v="9"/>
    <m/>
    <m/>
    <m/>
    <m/>
    <m/>
    <m/>
    <n v="5000"/>
    <m/>
  </r>
  <r>
    <x v="466"/>
    <x v="1"/>
    <x v="1"/>
    <x v="0"/>
    <s v="1023350"/>
    <x v="415"/>
    <s v="Lomo"/>
    <s v="Lomo Vetado"/>
    <x v="9"/>
    <m/>
    <m/>
    <m/>
    <m/>
    <m/>
    <m/>
    <n v="10000"/>
    <m/>
  </r>
  <r>
    <x v="467"/>
    <x v="1"/>
    <x v="1"/>
    <x v="0"/>
    <s v="1023351"/>
    <x v="416"/>
    <s v="Panceta"/>
    <s v="Panceta s/Cuero"/>
    <x v="9"/>
    <m/>
    <m/>
    <m/>
    <m/>
    <m/>
    <m/>
    <n v="10000"/>
    <m/>
  </r>
  <r>
    <x v="468"/>
    <x v="1"/>
    <x v="1"/>
    <x v="0"/>
    <s v="1023352"/>
    <x v="417"/>
    <s v="Panceta"/>
    <s v="Panceta s/Cuero"/>
    <x v="9"/>
    <m/>
    <m/>
    <m/>
    <m/>
    <m/>
    <m/>
    <n v="110000"/>
    <m/>
  </r>
  <r>
    <x v="271"/>
    <x v="1"/>
    <x v="1"/>
    <x v="1"/>
    <s v="1020822"/>
    <x v="249"/>
    <s v="Huesos"/>
    <s v="Huesos Cuarto Centra"/>
    <x v="5"/>
    <n v="0"/>
    <n v="24011"/>
    <n v="24011"/>
    <n v="3082"/>
    <n v="0"/>
    <n v="0"/>
    <m/>
    <m/>
  </r>
  <r>
    <x v="272"/>
    <x v="1"/>
    <x v="1"/>
    <x v="1"/>
    <s v="1020828"/>
    <x v="156"/>
    <s v="Chuleta"/>
    <s v="Chuleta Huesos"/>
    <x v="5"/>
    <n v="5650"/>
    <n v="0"/>
    <n v="0"/>
    <n v="5650"/>
    <n v="0"/>
    <n v="0"/>
    <m/>
    <m/>
  </r>
  <r>
    <x v="273"/>
    <x v="1"/>
    <x v="1"/>
    <x v="1"/>
    <s v="1020845"/>
    <x v="250"/>
    <s v="Lomo"/>
    <s v="Lomo Vetado"/>
    <x v="6"/>
    <n v="2399"/>
    <n v="44989"/>
    <n v="48000"/>
    <n v="2399"/>
    <n v="44989"/>
    <n v="48000"/>
    <n v="48038.400000000001"/>
    <m/>
  </r>
  <r>
    <x v="274"/>
    <x v="1"/>
    <x v="1"/>
    <x v="1"/>
    <s v="1020853"/>
    <x v="158"/>
    <s v="Filete"/>
    <s v="Filete c/Cabeza"/>
    <x v="7"/>
    <n v="-13318"/>
    <n v="128813"/>
    <n v="120000"/>
    <n v="-13318"/>
    <n v="148813"/>
    <n v="160000"/>
    <n v="160000"/>
    <m/>
  </r>
  <r>
    <x v="123"/>
    <x v="1"/>
    <x v="1"/>
    <x v="1"/>
    <s v="1020869"/>
    <x v="114"/>
    <s v="Cost-Pec"/>
    <s v="Cost-Pec Entero"/>
    <x v="6"/>
    <m/>
    <m/>
    <m/>
    <m/>
    <m/>
    <m/>
    <n v="80"/>
    <m/>
  </r>
  <r>
    <x v="275"/>
    <x v="1"/>
    <x v="1"/>
    <x v="1"/>
    <s v="1020878"/>
    <x v="251"/>
    <s v="Huesos"/>
    <s v="Huesos Cuarto Centra"/>
    <x v="5"/>
    <n v="1114"/>
    <n v="0"/>
    <n v="0"/>
    <n v="1114"/>
    <n v="0"/>
    <n v="0"/>
    <m/>
    <m/>
  </r>
  <r>
    <x v="276"/>
    <x v="1"/>
    <x v="1"/>
    <x v="1"/>
    <s v="1020921"/>
    <x v="252"/>
    <s v="Pierna"/>
    <s v="Pierna Entera"/>
    <x v="7"/>
    <n v="0"/>
    <n v="144"/>
    <n v="0"/>
    <n v="0"/>
    <n v="144"/>
    <n v="0"/>
    <m/>
    <m/>
  </r>
  <r>
    <x v="277"/>
    <x v="1"/>
    <x v="1"/>
    <x v="1"/>
    <s v="1021005"/>
    <x v="253"/>
    <s v="Paleta"/>
    <s v="Paleta Pulpa"/>
    <x v="7"/>
    <n v="18214"/>
    <n v="0"/>
    <n v="0"/>
    <n v="18214"/>
    <n v="0"/>
    <n v="0"/>
    <m/>
    <m/>
  </r>
  <r>
    <x v="278"/>
    <x v="1"/>
    <x v="1"/>
    <x v="1"/>
    <s v="1021020"/>
    <x v="254"/>
    <s v="Plancha"/>
    <s v="Plancha s/Cuero"/>
    <x v="6"/>
    <n v="-1145"/>
    <n v="164"/>
    <n v="0"/>
    <n v="-1145"/>
    <n v="164"/>
    <n v="0"/>
    <m/>
    <m/>
  </r>
  <r>
    <x v="279"/>
    <x v="1"/>
    <x v="1"/>
    <x v="1"/>
    <s v="1021026"/>
    <x v="222"/>
    <s v="Grasas"/>
    <s v="Grasa Gordura"/>
    <x v="6"/>
    <n v="619"/>
    <n v="42540"/>
    <n v="48000"/>
    <n v="619"/>
    <n v="42540"/>
    <n v="48000"/>
    <n v="48004"/>
    <m/>
  </r>
  <r>
    <x v="280"/>
    <x v="1"/>
    <x v="1"/>
    <x v="1"/>
    <s v="1021140"/>
    <x v="255"/>
    <s v="Chuleta"/>
    <s v="Chuleta Centro"/>
    <x v="5"/>
    <n v="4360"/>
    <n v="0"/>
    <n v="0"/>
    <n v="4360"/>
    <n v="0"/>
    <n v="0"/>
    <m/>
    <m/>
  </r>
  <r>
    <x v="281"/>
    <x v="1"/>
    <x v="1"/>
    <x v="1"/>
    <s v="1021237"/>
    <x v="256"/>
    <s v="Recortes"/>
    <s v="Recortes No Magro"/>
    <x v="7"/>
    <n v="-11600"/>
    <n v="11600"/>
    <n v="0"/>
    <n v="-11600"/>
    <n v="11600"/>
    <n v="0"/>
    <m/>
    <m/>
  </r>
  <r>
    <x v="282"/>
    <x v="1"/>
    <x v="1"/>
    <x v="1"/>
    <s v="1021260"/>
    <x v="257"/>
    <s v="Subprod"/>
    <s v="Subprod Visceras"/>
    <x v="5"/>
    <n v="2581"/>
    <n v="0"/>
    <n v="0"/>
    <n v="2581"/>
    <n v="0"/>
    <n v="0"/>
    <m/>
    <m/>
  </r>
  <r>
    <x v="283"/>
    <x v="1"/>
    <x v="1"/>
    <x v="1"/>
    <s v="1021263"/>
    <x v="121"/>
    <s v="Pierna"/>
    <s v="Pierna Pulpa"/>
    <x v="7"/>
    <n v="3172"/>
    <n v="68828"/>
    <n v="120000"/>
    <n v="3172"/>
    <n v="68828"/>
    <n v="120000"/>
    <m/>
    <m/>
  </r>
  <r>
    <x v="284"/>
    <x v="1"/>
    <x v="1"/>
    <x v="1"/>
    <s v="1021270"/>
    <x v="231"/>
    <s v="Cueros"/>
    <s v="Cuero Forro"/>
    <x v="6"/>
    <n v="6811"/>
    <n v="89189"/>
    <n v="96000"/>
    <n v="6811"/>
    <n v="89189"/>
    <n v="96000"/>
    <n v="96000"/>
    <m/>
  </r>
  <r>
    <x v="285"/>
    <x v="1"/>
    <x v="1"/>
    <x v="1"/>
    <s v="1021272"/>
    <x v="238"/>
    <s v="Cueros"/>
    <s v="Cuero Forro"/>
    <x v="6"/>
    <n v="-1588"/>
    <n v="308581"/>
    <n v="312000"/>
    <n v="-1588"/>
    <n v="308581"/>
    <n v="312000"/>
    <n v="312000"/>
    <m/>
  </r>
  <r>
    <x v="158"/>
    <x v="1"/>
    <x v="1"/>
    <x v="1"/>
    <s v="1021287"/>
    <x v="148"/>
    <s v="Grasas"/>
    <s v="Grasa Lomo Tocino"/>
    <x v="7"/>
    <n v="-59"/>
    <n v="1376"/>
    <n v="0"/>
    <n v="-59"/>
    <n v="1376"/>
    <n v="0"/>
    <m/>
    <m/>
  </r>
  <r>
    <x v="286"/>
    <x v="1"/>
    <x v="1"/>
    <x v="1"/>
    <s v="1021398"/>
    <x v="158"/>
    <s v="Filete"/>
    <s v="Filete c/Cabeza"/>
    <x v="5"/>
    <n v="0"/>
    <n v="48081"/>
    <n v="48000"/>
    <n v="0"/>
    <n v="19740"/>
    <n v="19659"/>
    <n v="19658.677"/>
    <m/>
  </r>
  <r>
    <x v="469"/>
    <x v="1"/>
    <x v="1"/>
    <x v="1"/>
    <s v="1021433"/>
    <x v="263"/>
    <s v="Pierna"/>
    <s v="Pierna Pulpa"/>
    <x v="7"/>
    <n v="0"/>
    <n v="48000"/>
    <n v="48000"/>
    <n v="0"/>
    <n v="24000"/>
    <n v="24000"/>
    <n v="24003"/>
    <m/>
  </r>
  <r>
    <x v="160"/>
    <x v="1"/>
    <x v="1"/>
    <x v="1"/>
    <s v="1021435"/>
    <x v="150"/>
    <s v="Grasas"/>
    <s v="Grasa Gordura"/>
    <x v="7"/>
    <n v="83565"/>
    <n v="36435"/>
    <n v="120000"/>
    <n v="83565"/>
    <n v="180435"/>
    <n v="120000"/>
    <m/>
    <m/>
  </r>
  <r>
    <x v="287"/>
    <x v="1"/>
    <x v="1"/>
    <x v="1"/>
    <s v="1021474"/>
    <x v="258"/>
    <s v="Grasas"/>
    <s v="Grasa Gordura"/>
    <x v="7"/>
    <n v="-47984"/>
    <n v="47984"/>
    <n v="0"/>
    <n v="-47984"/>
    <n v="63706"/>
    <n v="0"/>
    <m/>
    <m/>
  </r>
  <r>
    <x v="289"/>
    <x v="1"/>
    <x v="1"/>
    <x v="1"/>
    <s v="1021538"/>
    <x v="259"/>
    <s v="Panceta"/>
    <s v="Panceta s/Cuero"/>
    <x v="5"/>
    <n v="17578"/>
    <n v="95786"/>
    <n v="120000"/>
    <n v="17578"/>
    <n v="95786"/>
    <n v="120000"/>
    <n v="119992.068"/>
    <m/>
  </r>
  <r>
    <x v="290"/>
    <x v="1"/>
    <x v="1"/>
    <x v="1"/>
    <s v="1021539"/>
    <x v="260"/>
    <s v="Panceta"/>
    <s v="Panceta s/Cuero"/>
    <x v="5"/>
    <n v="27862"/>
    <n v="0"/>
    <n v="24000"/>
    <n v="27862"/>
    <n v="0"/>
    <n v="24000"/>
    <n v="23995.017"/>
    <m/>
  </r>
  <r>
    <x v="163"/>
    <x v="1"/>
    <x v="1"/>
    <x v="1"/>
    <s v="1021550"/>
    <x v="153"/>
    <s v="Recortes"/>
    <s v="Recortes No Magro"/>
    <x v="7"/>
    <n v="-23992"/>
    <n v="57563"/>
    <n v="0"/>
    <n v="-23992"/>
    <n v="57563"/>
    <n v="0"/>
    <m/>
    <m/>
  </r>
  <r>
    <x v="291"/>
    <x v="1"/>
    <x v="1"/>
    <x v="1"/>
    <s v="1021555"/>
    <x v="261"/>
    <s v="Grasas"/>
    <s v="Grasa Gordura"/>
    <x v="6"/>
    <n v="-29191"/>
    <n v="164583"/>
    <n v="144000"/>
    <n v="-29191"/>
    <n v="164583"/>
    <n v="144000"/>
    <n v="144012"/>
    <m/>
  </r>
  <r>
    <x v="292"/>
    <x v="1"/>
    <x v="1"/>
    <x v="1"/>
    <s v="1021596"/>
    <x v="149"/>
    <s v="Cueros"/>
    <s v="Cuero Mixto"/>
    <x v="6"/>
    <n v="0"/>
    <n v="32856"/>
    <n v="24000"/>
    <n v="0"/>
    <n v="32856"/>
    <n v="24000"/>
    <n v="24002"/>
    <m/>
  </r>
  <r>
    <x v="172"/>
    <x v="1"/>
    <x v="1"/>
    <x v="1"/>
    <s v="1021731"/>
    <x v="162"/>
    <s v="Pernil"/>
    <s v="Pernil Mano"/>
    <x v="2"/>
    <n v="0"/>
    <n v="120000"/>
    <n v="120000"/>
    <n v="0"/>
    <n v="120000"/>
    <n v="120000"/>
    <m/>
    <m/>
  </r>
  <r>
    <x v="293"/>
    <x v="1"/>
    <x v="1"/>
    <x v="1"/>
    <s v="1021732"/>
    <x v="262"/>
    <s v="Huesos"/>
    <s v="Huesos Cuarto Traser"/>
    <x v="2"/>
    <n v="-28609"/>
    <n v="281404"/>
    <n v="264000"/>
    <n v="-28609"/>
    <n v="281404"/>
    <n v="264000"/>
    <n v="264000"/>
    <m/>
  </r>
  <r>
    <x v="294"/>
    <x v="1"/>
    <x v="1"/>
    <x v="1"/>
    <s v="1021733"/>
    <x v="263"/>
    <s v="Pierna"/>
    <s v="Pierna Pulpa"/>
    <x v="2"/>
    <n v="5293"/>
    <n v="84556"/>
    <n v="0"/>
    <n v="5293"/>
    <n v="84556"/>
    <n v="4433"/>
    <m/>
    <m/>
  </r>
  <r>
    <x v="173"/>
    <x v="1"/>
    <x v="1"/>
    <x v="1"/>
    <s v="1021735"/>
    <x v="163"/>
    <s v="Subprod"/>
    <s v="Subprod Patas-Manos"/>
    <x v="2"/>
    <n v="0"/>
    <n v="120000"/>
    <n v="120000"/>
    <n v="0"/>
    <n v="120000"/>
    <n v="120000"/>
    <n v="72000"/>
    <m/>
  </r>
  <r>
    <x v="295"/>
    <x v="1"/>
    <x v="1"/>
    <x v="1"/>
    <s v="1021737"/>
    <x v="264"/>
    <s v="Subprod"/>
    <s v="Subprod Patas-Manos"/>
    <x v="2"/>
    <n v="5302"/>
    <n v="12651"/>
    <n v="24000"/>
    <n v="5302"/>
    <n v="12651"/>
    <n v="24000"/>
    <n v="24000"/>
    <m/>
  </r>
  <r>
    <x v="174"/>
    <x v="1"/>
    <x v="1"/>
    <x v="1"/>
    <s v="1021738"/>
    <x v="164"/>
    <s v="Subprod"/>
    <s v="Subprod Patas-Manos"/>
    <x v="2"/>
    <n v="15796"/>
    <n v="84102"/>
    <n v="120000"/>
    <n v="15796"/>
    <n v="84102"/>
    <n v="120000"/>
    <n v="120000"/>
    <m/>
  </r>
  <r>
    <x v="296"/>
    <x v="1"/>
    <x v="1"/>
    <x v="1"/>
    <s v="1021739"/>
    <x v="265"/>
    <s v="Cabeza"/>
    <s v="Cabeza Entera"/>
    <x v="2"/>
    <n v="3712"/>
    <n v="39134"/>
    <n v="48000"/>
    <n v="3712"/>
    <n v="39134"/>
    <n v="48000"/>
    <n v="48000"/>
    <m/>
  </r>
  <r>
    <x v="297"/>
    <x v="1"/>
    <x v="1"/>
    <x v="1"/>
    <s v="1021765"/>
    <x v="119"/>
    <s v="Pierna"/>
    <s v="Pierna Entera"/>
    <x v="2"/>
    <n v="-7203"/>
    <n v="0"/>
    <n v="0"/>
    <n v="-7203"/>
    <n v="0"/>
    <n v="0"/>
    <m/>
    <m/>
  </r>
  <r>
    <x v="298"/>
    <x v="1"/>
    <x v="1"/>
    <x v="1"/>
    <s v="1021766"/>
    <x v="266"/>
    <s v="Huesos"/>
    <s v="Huesos Cuarto Delant"/>
    <x v="2"/>
    <n v="108575"/>
    <n v="281728"/>
    <n v="384000"/>
    <n v="108575"/>
    <n v="281728"/>
    <n v="384000"/>
    <n v="384000"/>
    <m/>
  </r>
  <r>
    <x v="299"/>
    <x v="1"/>
    <x v="1"/>
    <x v="1"/>
    <s v="1021767"/>
    <x v="267"/>
    <s v="Huesos"/>
    <s v="Huesos Cuarto Centra"/>
    <x v="2"/>
    <n v="61407"/>
    <n v="418593"/>
    <n v="480000"/>
    <n v="61407"/>
    <n v="418593"/>
    <n v="480000"/>
    <n v="480000"/>
    <m/>
  </r>
  <r>
    <x v="300"/>
    <x v="1"/>
    <x v="1"/>
    <x v="1"/>
    <s v="1021774"/>
    <x v="268"/>
    <s v="Huesos"/>
    <s v="Huesos Cuarto Delant"/>
    <x v="2"/>
    <n v="9523"/>
    <n v="71004"/>
    <n v="96000"/>
    <n v="9523"/>
    <n v="71004"/>
    <n v="96000"/>
    <n v="96000"/>
    <m/>
  </r>
  <r>
    <x v="301"/>
    <x v="1"/>
    <x v="1"/>
    <x v="1"/>
    <s v="1021819"/>
    <x v="269"/>
    <s v="Lomo"/>
    <s v="Lomo Centro"/>
    <x v="7"/>
    <n v="-3862"/>
    <n v="120000"/>
    <n v="120000"/>
    <n v="-3862"/>
    <n v="120000"/>
    <n v="120000"/>
    <m/>
    <m/>
  </r>
  <r>
    <x v="302"/>
    <x v="1"/>
    <x v="1"/>
    <x v="1"/>
    <s v="1021820"/>
    <x v="250"/>
    <s v="Lomo"/>
    <s v="Lomo Vetado"/>
    <x v="7"/>
    <n v="391"/>
    <n v="0"/>
    <n v="0"/>
    <n v="391"/>
    <n v="0"/>
    <n v="0"/>
    <m/>
    <m/>
  </r>
  <r>
    <x v="303"/>
    <x v="1"/>
    <x v="1"/>
    <x v="1"/>
    <s v="1021874"/>
    <x v="130"/>
    <s v="Grasas"/>
    <s v="Grasa Gordura"/>
    <x v="6"/>
    <n v="123048"/>
    <n v="323952"/>
    <n v="432000"/>
    <n v="123048"/>
    <n v="323952"/>
    <n v="432000"/>
    <n v="432034"/>
    <m/>
  </r>
  <r>
    <x v="304"/>
    <x v="1"/>
    <x v="1"/>
    <x v="1"/>
    <s v="1021903"/>
    <x v="247"/>
    <s v="Subprod"/>
    <s v="Subprod Visceras"/>
    <x v="7"/>
    <n v="-64829"/>
    <n v="38570"/>
    <n v="0"/>
    <n v="-64829"/>
    <n v="38570"/>
    <n v="0"/>
    <m/>
    <m/>
  </r>
  <r>
    <x v="177"/>
    <x v="1"/>
    <x v="1"/>
    <x v="1"/>
    <s v="1021905"/>
    <x v="166"/>
    <s v="Recortes"/>
    <s v="Recortes No Magro"/>
    <x v="2"/>
    <n v="0"/>
    <n v="0"/>
    <n v="0"/>
    <n v="0"/>
    <n v="0"/>
    <n v="4080"/>
    <m/>
    <m/>
  </r>
  <r>
    <x v="305"/>
    <x v="1"/>
    <x v="1"/>
    <x v="1"/>
    <s v="1021922"/>
    <x v="158"/>
    <s v="Filete"/>
    <s v="Filete c/Cabeza"/>
    <x v="8"/>
    <n v="175"/>
    <n v="0"/>
    <n v="0"/>
    <n v="175"/>
    <n v="0"/>
    <n v="0"/>
    <m/>
    <m/>
  </r>
  <r>
    <x v="306"/>
    <x v="1"/>
    <x v="1"/>
    <x v="1"/>
    <s v="1021924"/>
    <x v="270"/>
    <s v="Lomo"/>
    <s v="Lomo MM Loin"/>
    <x v="8"/>
    <n v="920"/>
    <n v="14080"/>
    <n v="15000"/>
    <n v="920"/>
    <n v="14080"/>
    <n v="15000"/>
    <n v="15000"/>
    <m/>
  </r>
  <r>
    <x v="307"/>
    <x v="1"/>
    <x v="1"/>
    <x v="1"/>
    <s v="1021925"/>
    <x v="271"/>
    <s v="Lomo"/>
    <s v="Lomo MM Loin"/>
    <x v="8"/>
    <n v="-2231"/>
    <n v="52231"/>
    <n v="50000"/>
    <n v="-2231"/>
    <n v="52231"/>
    <n v="50000"/>
    <n v="50000"/>
    <m/>
  </r>
  <r>
    <x v="309"/>
    <x v="1"/>
    <x v="1"/>
    <x v="1"/>
    <s v="1021931"/>
    <x v="273"/>
    <s v="Cost-Pec"/>
    <s v="Cost-Pec Trozos"/>
    <x v="8"/>
    <n v="4184"/>
    <n v="6304"/>
    <n v="10000"/>
    <n v="4184"/>
    <n v="6304"/>
    <n v="10500"/>
    <n v="10500"/>
    <m/>
  </r>
  <r>
    <x v="310"/>
    <x v="1"/>
    <x v="1"/>
    <x v="1"/>
    <s v="1021936"/>
    <x v="274"/>
    <s v="Paleta"/>
    <s v="Paleta Pulpa"/>
    <x v="8"/>
    <n v="-28818"/>
    <n v="336000"/>
    <n v="336000"/>
    <n v="-28818"/>
    <n v="336000"/>
    <n v="360000"/>
    <n v="360000"/>
    <m/>
  </r>
  <r>
    <x v="470"/>
    <x v="1"/>
    <x v="1"/>
    <x v="1"/>
    <s v="1021944"/>
    <x v="418"/>
    <s v="Recortes"/>
    <s v="Diafragma"/>
    <x v="8"/>
    <n v="0"/>
    <n v="3000"/>
    <n v="3000"/>
    <n v="0"/>
    <n v="3000"/>
    <n v="3000"/>
    <n v="3000"/>
    <m/>
  </r>
  <r>
    <x v="471"/>
    <x v="1"/>
    <x v="1"/>
    <x v="1"/>
    <s v="1021945"/>
    <x v="419"/>
    <s v="Cabeza"/>
    <s v="Cabeza Derivados"/>
    <x v="8"/>
    <n v="0"/>
    <n v="3000"/>
    <n v="3000"/>
    <n v="0"/>
    <n v="3000"/>
    <n v="3000"/>
    <n v="3000"/>
    <m/>
  </r>
  <r>
    <x v="311"/>
    <x v="1"/>
    <x v="1"/>
    <x v="1"/>
    <s v="1021952"/>
    <x v="156"/>
    <s v="Chuleta"/>
    <s v="Chuleta Huesos"/>
    <x v="8"/>
    <n v="630"/>
    <n v="1370"/>
    <n v="2000"/>
    <n v="630"/>
    <n v="1370"/>
    <n v="2000"/>
    <n v="2000"/>
    <m/>
  </r>
  <r>
    <x v="312"/>
    <x v="1"/>
    <x v="1"/>
    <x v="1"/>
    <s v="1021971"/>
    <x v="275"/>
    <s v="Cueros"/>
    <s v="Cuero Back"/>
    <x v="2"/>
    <n v="-14773"/>
    <n v="96983"/>
    <n v="72000"/>
    <n v="-14773"/>
    <n v="96983"/>
    <n v="72000"/>
    <n v="72000"/>
    <m/>
  </r>
  <r>
    <x v="179"/>
    <x v="1"/>
    <x v="1"/>
    <x v="1"/>
    <s v="1021980"/>
    <x v="168"/>
    <s v="Chuleta"/>
    <s v="Chuleta Huesos"/>
    <x v="6"/>
    <n v="20"/>
    <n v="0"/>
    <n v="0"/>
    <n v="20"/>
    <n v="0"/>
    <n v="0"/>
    <m/>
    <m/>
  </r>
  <r>
    <x v="313"/>
    <x v="1"/>
    <x v="1"/>
    <x v="1"/>
    <s v="1021987"/>
    <x v="276"/>
    <s v="Subprod"/>
    <s v="Subprod Tripa"/>
    <x v="8"/>
    <n v="-2921"/>
    <n v="10000"/>
    <n v="10000"/>
    <n v="-2921"/>
    <n v="10000"/>
    <n v="10000"/>
    <n v="10000"/>
    <m/>
  </r>
  <r>
    <x v="180"/>
    <x v="1"/>
    <x v="1"/>
    <x v="1"/>
    <s v="1021992"/>
    <x v="89"/>
    <s v="Grasas"/>
    <s v="Grasa Lomo Tocino"/>
    <x v="2"/>
    <n v="176445"/>
    <n v="16000"/>
    <n v="192000"/>
    <n v="176445"/>
    <n v="16000"/>
    <n v="192000"/>
    <n v="96000"/>
    <m/>
  </r>
  <r>
    <x v="314"/>
    <x v="1"/>
    <x v="1"/>
    <x v="1"/>
    <s v="1022033"/>
    <x v="277"/>
    <s v="Cabeza"/>
    <s v="Cabeza Derivados"/>
    <x v="2"/>
    <n v="-5648"/>
    <n v="35236"/>
    <n v="30000"/>
    <n v="-5648"/>
    <n v="35236"/>
    <n v="24000"/>
    <n v="24000"/>
    <m/>
  </r>
  <r>
    <x v="181"/>
    <x v="1"/>
    <x v="1"/>
    <x v="1"/>
    <s v="1022073"/>
    <x v="169"/>
    <s v="Grasas"/>
    <s v="Grasa Interior"/>
    <x v="2"/>
    <n v="86905"/>
    <n v="0"/>
    <n v="72000"/>
    <n v="86905"/>
    <n v="0"/>
    <n v="72000"/>
    <n v="72000"/>
    <m/>
  </r>
  <r>
    <x v="315"/>
    <x v="1"/>
    <x v="1"/>
    <x v="1"/>
    <s v="1022080"/>
    <x v="278"/>
    <s v="Subprod"/>
    <s v="Subprod Cola"/>
    <x v="2"/>
    <n v="4429"/>
    <n v="113668"/>
    <n v="120000"/>
    <n v="4429"/>
    <n v="113668"/>
    <n v="120000"/>
    <n v="120000"/>
    <m/>
  </r>
  <r>
    <x v="316"/>
    <x v="1"/>
    <x v="1"/>
    <x v="1"/>
    <s v="1022082"/>
    <x v="279"/>
    <s v="Recortes"/>
    <s v="Recortes No Magro"/>
    <x v="2"/>
    <n v="780"/>
    <n v="0"/>
    <n v="0"/>
    <n v="780"/>
    <n v="0"/>
    <n v="0"/>
    <m/>
    <m/>
  </r>
  <r>
    <x v="182"/>
    <x v="1"/>
    <x v="1"/>
    <x v="1"/>
    <s v="1022096"/>
    <x v="170"/>
    <s v="Huesos"/>
    <s v="Huesos Cuarto Delant"/>
    <x v="2"/>
    <m/>
    <m/>
    <m/>
    <m/>
    <m/>
    <m/>
    <n v="144000"/>
    <m/>
  </r>
  <r>
    <x v="317"/>
    <x v="1"/>
    <x v="1"/>
    <x v="1"/>
    <s v="1022097"/>
    <x v="280"/>
    <s v="Filete"/>
    <s v="Filete c/Cabeza"/>
    <x v="7"/>
    <n v="8060"/>
    <n v="0"/>
    <n v="0"/>
    <n v="8060"/>
    <n v="0"/>
    <n v="0"/>
    <m/>
    <m/>
  </r>
  <r>
    <x v="318"/>
    <x v="1"/>
    <x v="1"/>
    <x v="1"/>
    <s v="1022099"/>
    <x v="281"/>
    <s v="Huesos"/>
    <s v="Huesos Cuarto Centra"/>
    <x v="2"/>
    <n v="-31178"/>
    <n v="184175"/>
    <n v="144000"/>
    <n v="-31178"/>
    <n v="184175"/>
    <n v="144000"/>
    <n v="144000"/>
    <m/>
  </r>
  <r>
    <x v="319"/>
    <x v="1"/>
    <x v="1"/>
    <x v="1"/>
    <s v="1022101"/>
    <x v="282"/>
    <s v="Lomo"/>
    <s v="Lomo Centro"/>
    <x v="8"/>
    <n v="-1500"/>
    <n v="3000"/>
    <n v="1500"/>
    <n v="-1500"/>
    <n v="3000"/>
    <n v="1500"/>
    <n v="1500"/>
    <m/>
  </r>
  <r>
    <x v="320"/>
    <x v="1"/>
    <x v="1"/>
    <x v="1"/>
    <s v="1022115"/>
    <x v="283"/>
    <s v="Plancha"/>
    <s v="Plancha c/Cuero"/>
    <x v="6"/>
    <n v="1030"/>
    <n v="0"/>
    <n v="0"/>
    <n v="1030"/>
    <n v="0"/>
    <n v="0"/>
    <m/>
    <m/>
  </r>
  <r>
    <x v="184"/>
    <x v="1"/>
    <x v="1"/>
    <x v="1"/>
    <s v="1022125"/>
    <x v="172"/>
    <s v="Pernil"/>
    <s v="Pernil Mano"/>
    <x v="2"/>
    <n v="17427"/>
    <n v="222573"/>
    <n v="240000"/>
    <n v="17427"/>
    <n v="222573"/>
    <n v="240000"/>
    <n v="144000"/>
    <m/>
  </r>
  <r>
    <x v="321"/>
    <x v="1"/>
    <x v="1"/>
    <x v="1"/>
    <s v="1022128"/>
    <x v="284"/>
    <s v="Pierna"/>
    <s v="Pierna Pulpa Fina"/>
    <x v="8"/>
    <n v="-1963"/>
    <n v="11964"/>
    <n v="10000"/>
    <n v="-1963"/>
    <n v="11964"/>
    <n v="10000"/>
    <n v="10000"/>
    <m/>
  </r>
  <r>
    <x v="322"/>
    <x v="1"/>
    <x v="1"/>
    <x v="1"/>
    <s v="1022141"/>
    <x v="285"/>
    <s v="Pierna"/>
    <s v="Pierna Pulpa Fina"/>
    <x v="8"/>
    <n v="781"/>
    <n v="10657"/>
    <n v="34000"/>
    <n v="781"/>
    <n v="10657"/>
    <n v="41000"/>
    <n v="41000"/>
    <m/>
  </r>
  <r>
    <x v="323"/>
    <x v="1"/>
    <x v="1"/>
    <x v="1"/>
    <s v="1022142"/>
    <x v="286"/>
    <s v="Pierna"/>
    <s v="Pierna Pulpa Fina"/>
    <x v="8"/>
    <n v="1163"/>
    <n v="8837"/>
    <n v="10000"/>
    <n v="1163"/>
    <n v="8837"/>
    <n v="10000"/>
    <n v="10000"/>
    <m/>
  </r>
  <r>
    <x v="324"/>
    <x v="1"/>
    <x v="1"/>
    <x v="1"/>
    <s v="1022145"/>
    <x v="287"/>
    <s v="Pierna"/>
    <s v="Pierna Pulpa"/>
    <x v="7"/>
    <n v="18"/>
    <n v="0"/>
    <n v="0"/>
    <n v="18"/>
    <n v="0"/>
    <n v="0"/>
    <m/>
    <m/>
  </r>
  <r>
    <x v="325"/>
    <x v="1"/>
    <x v="1"/>
    <x v="1"/>
    <s v="1022169"/>
    <x v="288"/>
    <s v="Recortes"/>
    <s v="Recortes No Magro"/>
    <x v="2"/>
    <n v="-24457"/>
    <n v="24457"/>
    <n v="0"/>
    <n v="-24457"/>
    <n v="166457"/>
    <n v="144000"/>
    <n v="144000"/>
    <m/>
  </r>
  <r>
    <x v="187"/>
    <x v="1"/>
    <x v="1"/>
    <x v="1"/>
    <s v="1022183"/>
    <x v="174"/>
    <s v="Pernil"/>
    <s v="Pernil Pierna"/>
    <x v="2"/>
    <n v="0"/>
    <n v="480000"/>
    <n v="480000"/>
    <n v="0"/>
    <n v="480000"/>
    <n v="480000"/>
    <n v="408000"/>
    <m/>
  </r>
  <r>
    <x v="188"/>
    <x v="1"/>
    <x v="1"/>
    <x v="1"/>
    <s v="1022186"/>
    <x v="175"/>
    <s v="Huesos"/>
    <s v="Huesos Cuarto Centra"/>
    <x v="2"/>
    <m/>
    <m/>
    <m/>
    <m/>
    <m/>
    <m/>
    <n v="72001"/>
    <m/>
  </r>
  <r>
    <x v="326"/>
    <x v="1"/>
    <x v="1"/>
    <x v="1"/>
    <s v="1022193"/>
    <x v="289"/>
    <s v="Lomo"/>
    <s v="Lomo Vetado"/>
    <x v="2"/>
    <n v="-68618"/>
    <n v="24729"/>
    <n v="24000"/>
    <n v="-68618"/>
    <n v="24729"/>
    <n v="24000"/>
    <n v="24000"/>
    <m/>
  </r>
  <r>
    <x v="327"/>
    <x v="1"/>
    <x v="1"/>
    <x v="1"/>
    <s v="1022212"/>
    <x v="290"/>
    <s v="Cabeza"/>
    <s v="Cabeza Entera"/>
    <x v="2"/>
    <n v="-17938"/>
    <n v="611152"/>
    <n v="600000"/>
    <n v="-17938"/>
    <n v="611152"/>
    <n v="600000"/>
    <n v="600000"/>
    <m/>
  </r>
  <r>
    <x v="328"/>
    <x v="1"/>
    <x v="1"/>
    <x v="1"/>
    <s v="1022247"/>
    <x v="291"/>
    <s v="Recortes"/>
    <s v="Recortes No Magro"/>
    <x v="7"/>
    <n v="-39480"/>
    <n v="39480"/>
    <n v="0"/>
    <n v="-39480"/>
    <n v="39480"/>
    <n v="0"/>
    <m/>
    <m/>
  </r>
  <r>
    <x v="329"/>
    <x v="1"/>
    <x v="1"/>
    <x v="1"/>
    <s v="1022254"/>
    <x v="292"/>
    <s v="Chuleta"/>
    <s v="Chuleta Vetada"/>
    <x v="7"/>
    <n v="1365"/>
    <n v="0"/>
    <n v="0"/>
    <n v="1365"/>
    <n v="0"/>
    <n v="0"/>
    <m/>
    <m/>
  </r>
  <r>
    <x v="330"/>
    <x v="1"/>
    <x v="1"/>
    <x v="1"/>
    <s v="1022293"/>
    <x v="293"/>
    <s v="Prolijado"/>
    <s v="Prolijado Malaya"/>
    <x v="8"/>
    <n v="2225"/>
    <n v="779"/>
    <n v="10000"/>
    <n v="2225"/>
    <n v="779"/>
    <n v="10000"/>
    <n v="10000"/>
    <m/>
  </r>
  <r>
    <x v="331"/>
    <x v="1"/>
    <x v="1"/>
    <x v="1"/>
    <s v="1022304"/>
    <x v="294"/>
    <s v="Subprod"/>
    <s v="Subprod Visceras"/>
    <x v="7"/>
    <n v="-16360"/>
    <n v="13653"/>
    <n v="0"/>
    <n v="-16360"/>
    <n v="13653"/>
    <n v="0"/>
    <m/>
    <m/>
  </r>
  <r>
    <x v="332"/>
    <x v="1"/>
    <x v="1"/>
    <x v="1"/>
    <s v="1022335"/>
    <x v="295"/>
    <s v="Huesos"/>
    <s v="Huesos Cuarto Centra"/>
    <x v="5"/>
    <n v="42"/>
    <n v="0"/>
    <n v="0"/>
    <n v="42"/>
    <n v="0"/>
    <n v="0"/>
    <m/>
    <m/>
  </r>
  <r>
    <x v="333"/>
    <x v="1"/>
    <x v="1"/>
    <x v="1"/>
    <s v="1022340"/>
    <x v="296"/>
    <s v="Lomo"/>
    <s v="Lomo Vetado"/>
    <x v="2"/>
    <n v="3790"/>
    <n v="0"/>
    <n v="0"/>
    <n v="3790"/>
    <n v="0"/>
    <n v="0"/>
    <m/>
    <m/>
  </r>
  <r>
    <x v="201"/>
    <x v="1"/>
    <x v="1"/>
    <x v="1"/>
    <s v="1022373"/>
    <x v="187"/>
    <s v="Recortes"/>
    <s v="Recortes No Magro"/>
    <x v="2"/>
    <n v="0"/>
    <n v="97066"/>
    <n v="96000"/>
    <n v="0"/>
    <n v="97066"/>
    <n v="96000"/>
    <n v="24000"/>
    <m/>
  </r>
  <r>
    <x v="335"/>
    <x v="1"/>
    <x v="1"/>
    <x v="1"/>
    <s v="1022379"/>
    <x v="297"/>
    <s v="Paleta"/>
    <s v="Paleta Pulpa"/>
    <x v="2"/>
    <n v="3037"/>
    <n v="0"/>
    <n v="0"/>
    <n v="3037"/>
    <n v="0"/>
    <n v="0"/>
    <m/>
    <m/>
  </r>
  <r>
    <x v="336"/>
    <x v="1"/>
    <x v="1"/>
    <x v="1"/>
    <s v="1022388"/>
    <x v="298"/>
    <s v="Huesos"/>
    <s v="Huesos Cuarto Centra"/>
    <x v="2"/>
    <n v="1272"/>
    <n v="0"/>
    <n v="0"/>
    <n v="1272"/>
    <n v="0"/>
    <n v="0"/>
    <n v="120000"/>
    <m/>
  </r>
  <r>
    <x v="205"/>
    <x v="1"/>
    <x v="1"/>
    <x v="1"/>
    <s v="1022389"/>
    <x v="191"/>
    <s v="Cueros"/>
    <s v="Cuero Panceta"/>
    <x v="2"/>
    <n v="-14173"/>
    <n v="14173"/>
    <n v="0"/>
    <n v="-14173"/>
    <n v="14173"/>
    <n v="0"/>
    <m/>
    <m/>
  </r>
  <r>
    <x v="337"/>
    <x v="1"/>
    <x v="1"/>
    <x v="1"/>
    <s v="1022398"/>
    <x v="299"/>
    <s v="Pierna"/>
    <s v="Pierna Pulpa Fina"/>
    <x v="8"/>
    <n v="1386"/>
    <n v="0"/>
    <n v="12000"/>
    <n v="1386"/>
    <n v="0"/>
    <n v="12000"/>
    <n v="12000"/>
    <m/>
  </r>
  <r>
    <x v="338"/>
    <x v="1"/>
    <x v="1"/>
    <x v="1"/>
    <s v="1022413"/>
    <x v="300"/>
    <s v="Subprod"/>
    <s v="Subprod Visceras"/>
    <x v="8"/>
    <n v="-3144"/>
    <n v="8144"/>
    <n v="5000"/>
    <n v="-3144"/>
    <n v="8144"/>
    <n v="5000"/>
    <n v="5000"/>
    <m/>
  </r>
  <r>
    <x v="208"/>
    <x v="1"/>
    <x v="1"/>
    <x v="1"/>
    <s v="1022414"/>
    <x v="194"/>
    <s v="Chuleta"/>
    <s v="Chuleta Cazuela"/>
    <x v="2"/>
    <n v="0"/>
    <n v="72000"/>
    <n v="72000"/>
    <n v="0"/>
    <n v="72000"/>
    <n v="72000"/>
    <n v="72000"/>
    <m/>
  </r>
  <r>
    <x v="339"/>
    <x v="1"/>
    <x v="1"/>
    <x v="1"/>
    <s v="1022415"/>
    <x v="301"/>
    <s v="Recortes"/>
    <s v="Recortes No Magro"/>
    <x v="2"/>
    <n v="5820"/>
    <n v="0"/>
    <n v="0"/>
    <n v="5820"/>
    <n v="0"/>
    <n v="0"/>
    <m/>
    <m/>
  </r>
  <r>
    <x v="340"/>
    <x v="1"/>
    <x v="1"/>
    <x v="1"/>
    <s v="1022416"/>
    <x v="302"/>
    <s v="Chuleta"/>
    <s v="Chuleta Vetada"/>
    <x v="2"/>
    <n v="1140"/>
    <n v="0"/>
    <n v="0"/>
    <n v="1140"/>
    <n v="0"/>
    <n v="0"/>
    <m/>
    <m/>
  </r>
  <r>
    <x v="209"/>
    <x v="1"/>
    <x v="1"/>
    <x v="1"/>
    <s v="1022417"/>
    <x v="195"/>
    <s v="Cueros"/>
    <s v="Cuero Mixto"/>
    <x v="2"/>
    <n v="12535"/>
    <n v="0"/>
    <n v="12000"/>
    <n v="12535"/>
    <n v="240000"/>
    <n v="240000"/>
    <n v="264000"/>
    <m/>
  </r>
  <r>
    <x v="341"/>
    <x v="1"/>
    <x v="1"/>
    <x v="1"/>
    <s v="1022449"/>
    <x v="303"/>
    <s v="Pierna"/>
    <s v="Pierna Pulpa"/>
    <x v="5"/>
    <n v="3354"/>
    <n v="0"/>
    <n v="0"/>
    <n v="3354"/>
    <n v="0"/>
    <n v="0"/>
    <m/>
    <m/>
  </r>
  <r>
    <x v="342"/>
    <x v="1"/>
    <x v="1"/>
    <x v="1"/>
    <s v="1022500"/>
    <x v="130"/>
    <s v="Grasas"/>
    <s v="Grasa Gordura"/>
    <x v="7"/>
    <n v="5989"/>
    <n v="0"/>
    <n v="0"/>
    <n v="5989"/>
    <n v="0"/>
    <n v="0"/>
    <m/>
    <m/>
  </r>
  <r>
    <x v="343"/>
    <x v="1"/>
    <x v="1"/>
    <x v="1"/>
    <s v="1022515"/>
    <x v="304"/>
    <s v="Panceta"/>
    <s v="Panceta c/Cuero"/>
    <x v="8"/>
    <n v="-359"/>
    <n v="35000"/>
    <n v="35000"/>
    <n v="-359"/>
    <n v="35000"/>
    <n v="35000"/>
    <n v="35000"/>
    <m/>
  </r>
  <r>
    <x v="344"/>
    <x v="1"/>
    <x v="1"/>
    <x v="1"/>
    <s v="1022550"/>
    <x v="305"/>
    <s v="Huesos"/>
    <s v="Huesos Cuarto Traser"/>
    <x v="8"/>
    <n v="5482"/>
    <n v="18518"/>
    <n v="24000"/>
    <n v="5482"/>
    <n v="18518"/>
    <n v="24000"/>
    <n v="24000"/>
    <m/>
  </r>
  <r>
    <x v="345"/>
    <x v="1"/>
    <x v="1"/>
    <x v="1"/>
    <s v="1022561"/>
    <x v="306"/>
    <s v="Lomo"/>
    <s v="Lomo MM Loin"/>
    <x v="8"/>
    <n v="864"/>
    <n v="0"/>
    <n v="1000"/>
    <n v="864"/>
    <n v="0"/>
    <n v="1000"/>
    <n v="1000"/>
    <m/>
  </r>
  <r>
    <x v="346"/>
    <x v="1"/>
    <x v="1"/>
    <x v="1"/>
    <s v="1022568"/>
    <x v="307"/>
    <s v="Panceta"/>
    <s v="Panceta s/Cuero"/>
    <x v="2"/>
    <n v="-15617"/>
    <n v="24230"/>
    <n v="24000"/>
    <n v="-15617"/>
    <n v="24230"/>
    <n v="24000"/>
    <n v="24000"/>
    <m/>
  </r>
  <r>
    <x v="347"/>
    <x v="1"/>
    <x v="1"/>
    <x v="1"/>
    <s v="1022570"/>
    <x v="308"/>
    <s v="Panceta"/>
    <s v="Panceta c/Cuero"/>
    <x v="8"/>
    <n v="3084"/>
    <n v="0"/>
    <n v="2000"/>
    <n v="3084"/>
    <n v="0"/>
    <n v="2000"/>
    <n v="2000"/>
    <m/>
  </r>
  <r>
    <x v="348"/>
    <x v="1"/>
    <x v="1"/>
    <x v="1"/>
    <s v="1022619"/>
    <x v="309"/>
    <s v="Prolijado"/>
    <s v="Prolijado Malaya"/>
    <x v="5"/>
    <n v="-1747"/>
    <n v="0"/>
    <n v="0"/>
    <n v="-1747"/>
    <n v="0"/>
    <n v="4536"/>
    <n v="4368"/>
    <m/>
  </r>
  <r>
    <x v="349"/>
    <x v="1"/>
    <x v="1"/>
    <x v="1"/>
    <s v="1022621"/>
    <x v="310"/>
    <s v="Panceta"/>
    <s v="Panceta s/Cuero"/>
    <x v="8"/>
    <n v="-1333"/>
    <n v="45000"/>
    <n v="45000"/>
    <n v="-1333"/>
    <n v="69000"/>
    <n v="46000"/>
    <n v="46000"/>
    <m/>
  </r>
  <r>
    <x v="350"/>
    <x v="1"/>
    <x v="1"/>
    <x v="1"/>
    <s v="1022636"/>
    <x v="311"/>
    <s v="Huesos"/>
    <s v="Huesos Cuarto Traser"/>
    <x v="2"/>
    <n v="-578"/>
    <n v="159479"/>
    <n v="168000"/>
    <n v="-578"/>
    <n v="159479"/>
    <n v="168000"/>
    <n v="168000"/>
    <m/>
  </r>
  <r>
    <x v="219"/>
    <x v="1"/>
    <x v="1"/>
    <x v="1"/>
    <s v="1022637"/>
    <x v="204"/>
    <s v="Huesos"/>
    <s v="Huesos Cuarto Delant"/>
    <x v="2"/>
    <m/>
    <m/>
    <m/>
    <m/>
    <m/>
    <m/>
    <n v="24000"/>
    <m/>
  </r>
  <r>
    <x v="351"/>
    <x v="1"/>
    <x v="1"/>
    <x v="1"/>
    <s v="1022639"/>
    <x v="312"/>
    <s v="Cabeza"/>
    <s v="Cabeza Entera"/>
    <x v="2"/>
    <n v="103269"/>
    <n v="865394"/>
    <n v="960000"/>
    <n v="103269"/>
    <n v="865394"/>
    <n v="960000"/>
    <n v="960000"/>
    <m/>
  </r>
  <r>
    <x v="352"/>
    <x v="1"/>
    <x v="1"/>
    <x v="1"/>
    <s v="1022640"/>
    <x v="313"/>
    <s v="Cabeza"/>
    <s v="Cabeza Entera"/>
    <x v="2"/>
    <n v="-17753"/>
    <n v="41753"/>
    <n v="24000"/>
    <n v="-17753"/>
    <n v="41753"/>
    <n v="24000"/>
    <n v="24000"/>
    <m/>
  </r>
  <r>
    <x v="353"/>
    <x v="1"/>
    <x v="1"/>
    <x v="1"/>
    <s v="1022645"/>
    <x v="260"/>
    <s v="Panceta"/>
    <s v="Panceta s/Cuero"/>
    <x v="2"/>
    <n v="5085"/>
    <n v="18915"/>
    <n v="24000"/>
    <n v="5085"/>
    <n v="18915"/>
    <n v="24000"/>
    <n v="24000"/>
    <m/>
  </r>
  <r>
    <x v="354"/>
    <x v="1"/>
    <x v="1"/>
    <x v="1"/>
    <s v="1022646"/>
    <x v="259"/>
    <s v="Panceta"/>
    <s v="Panceta s/Cuero"/>
    <x v="2"/>
    <n v="2349"/>
    <n v="0"/>
    <n v="0"/>
    <n v="2349"/>
    <n v="0"/>
    <n v="2363"/>
    <n v="2362.5"/>
    <m/>
  </r>
  <r>
    <x v="220"/>
    <x v="1"/>
    <x v="1"/>
    <x v="1"/>
    <s v="1022654"/>
    <x v="205"/>
    <s v="Recortes"/>
    <s v="Recortes No Magro"/>
    <x v="7"/>
    <n v="-7940"/>
    <n v="7940"/>
    <n v="0"/>
    <n v="-7940"/>
    <n v="21000"/>
    <n v="0"/>
    <m/>
    <m/>
  </r>
  <r>
    <x v="224"/>
    <x v="1"/>
    <x v="1"/>
    <x v="1"/>
    <s v="1022748"/>
    <x v="208"/>
    <s v="Subprod"/>
    <s v="Subprod Patas-Manos"/>
    <x v="2"/>
    <n v="-55020"/>
    <n v="198277"/>
    <n v="144000"/>
    <n v="-55020"/>
    <n v="198277"/>
    <n v="168000"/>
    <n v="108000"/>
    <m/>
  </r>
  <r>
    <x v="355"/>
    <x v="1"/>
    <x v="1"/>
    <x v="1"/>
    <s v="1022750"/>
    <x v="314"/>
    <s v="Paleta"/>
    <s v="Paleta Pulpa"/>
    <x v="8"/>
    <n v="2477"/>
    <n v="45523"/>
    <n v="48000"/>
    <n v="2477"/>
    <n v="21523"/>
    <n v="24000"/>
    <n v="24000"/>
    <m/>
  </r>
  <r>
    <x v="356"/>
    <x v="1"/>
    <x v="1"/>
    <x v="1"/>
    <s v="1022751"/>
    <x v="315"/>
    <s v="Paleta"/>
    <s v="Paleta Entera"/>
    <x v="8"/>
    <n v="-3717"/>
    <n v="22000"/>
    <n v="22000"/>
    <n v="-3717"/>
    <n v="22000"/>
    <n v="22000"/>
    <n v="22000"/>
    <m/>
  </r>
  <r>
    <x v="357"/>
    <x v="1"/>
    <x v="1"/>
    <x v="1"/>
    <s v="1022753"/>
    <x v="316"/>
    <s v="Pernil"/>
    <s v="Pernil Mano"/>
    <x v="2"/>
    <n v="26247"/>
    <n v="93753"/>
    <n v="120000"/>
    <n v="26247"/>
    <n v="93753"/>
    <n v="120000"/>
    <n v="120000"/>
    <m/>
  </r>
  <r>
    <x v="472"/>
    <x v="1"/>
    <x v="1"/>
    <x v="1"/>
    <s v="1022760"/>
    <x v="259"/>
    <s v="Panceta"/>
    <s v="Panceta s/Cuero"/>
    <x v="5"/>
    <n v="1571"/>
    <n v="0"/>
    <n v="0"/>
    <n v="1571"/>
    <n v="0"/>
    <n v="0"/>
    <m/>
    <m/>
  </r>
  <r>
    <x v="358"/>
    <x v="1"/>
    <x v="1"/>
    <x v="1"/>
    <s v="1022767"/>
    <x v="317"/>
    <s v="Grasas"/>
    <s v="Grasa Gordura"/>
    <x v="8"/>
    <n v="-591"/>
    <n v="24591"/>
    <n v="24000"/>
    <n v="-591"/>
    <n v="24591"/>
    <n v="24000"/>
    <n v="24000"/>
    <m/>
  </r>
  <r>
    <x v="359"/>
    <x v="1"/>
    <x v="1"/>
    <x v="1"/>
    <s v="1022793"/>
    <x v="318"/>
    <s v="Paleta"/>
    <s v="Paleta Pulpa"/>
    <x v="8"/>
    <m/>
    <m/>
    <m/>
    <m/>
    <m/>
    <m/>
    <n v="0.1"/>
    <m/>
  </r>
  <r>
    <x v="360"/>
    <x v="1"/>
    <x v="1"/>
    <x v="1"/>
    <s v="1022794"/>
    <x v="319"/>
    <s v="Paleta"/>
    <s v="Paleta Entera"/>
    <x v="8"/>
    <m/>
    <m/>
    <m/>
    <m/>
    <m/>
    <m/>
    <n v="0.3"/>
    <m/>
  </r>
  <r>
    <x v="368"/>
    <x v="1"/>
    <x v="1"/>
    <x v="1"/>
    <s v="1022863"/>
    <x v="326"/>
    <s v="Lomo"/>
    <s v="Lomo Vetado"/>
    <x v="8"/>
    <n v="1360"/>
    <n v="0"/>
    <n v="50000"/>
    <n v="1360"/>
    <n v="0"/>
    <n v="50000"/>
    <n v="50000"/>
    <m/>
  </r>
  <r>
    <x v="369"/>
    <x v="1"/>
    <x v="1"/>
    <x v="1"/>
    <s v="1022864"/>
    <x v="327"/>
    <s v="Lomo"/>
    <s v="Lomo Vetado"/>
    <x v="8"/>
    <n v="-7164"/>
    <n v="30000"/>
    <n v="30000"/>
    <n v="-7164"/>
    <n v="30000"/>
    <n v="30000"/>
    <n v="30000"/>
    <m/>
  </r>
  <r>
    <x v="370"/>
    <x v="1"/>
    <x v="1"/>
    <x v="1"/>
    <s v="1022865"/>
    <x v="328"/>
    <s v="Panceta"/>
    <s v="Panceta s/Cuero"/>
    <x v="8"/>
    <n v="-65"/>
    <n v="85000"/>
    <n v="85000"/>
    <n v="-65"/>
    <n v="85000"/>
    <n v="85000"/>
    <n v="85000"/>
    <m/>
  </r>
  <r>
    <x v="371"/>
    <x v="1"/>
    <x v="1"/>
    <x v="1"/>
    <s v="1022866"/>
    <x v="329"/>
    <s v="Panceta"/>
    <s v="Panceta s/Cuero"/>
    <x v="8"/>
    <n v="-712"/>
    <n v="65000"/>
    <n v="65000"/>
    <n v="-712"/>
    <n v="65000"/>
    <n v="65000"/>
    <n v="65000"/>
    <m/>
  </r>
  <r>
    <x v="372"/>
    <x v="1"/>
    <x v="1"/>
    <x v="1"/>
    <s v="1022883"/>
    <x v="330"/>
    <s v="Chuleta"/>
    <s v="Chuleta Huesos"/>
    <x v="5"/>
    <n v="0"/>
    <n v="24000"/>
    <n v="24000"/>
    <n v="0"/>
    <n v="24000"/>
    <n v="24000"/>
    <n v="23995.017"/>
    <m/>
  </r>
  <r>
    <x v="373"/>
    <x v="1"/>
    <x v="1"/>
    <x v="1"/>
    <s v="1022907"/>
    <x v="331"/>
    <s v="Subprod"/>
    <s v="Subprod Visceras"/>
    <x v="6"/>
    <n v="9615"/>
    <n v="48385"/>
    <n v="72000"/>
    <n v="9615"/>
    <n v="48385"/>
    <n v="72000"/>
    <n v="72000"/>
    <m/>
  </r>
  <r>
    <x v="374"/>
    <x v="1"/>
    <x v="1"/>
    <x v="1"/>
    <s v="1022914"/>
    <x v="332"/>
    <s v="Grasas"/>
    <s v="Grasa Lomo Tocino"/>
    <x v="8"/>
    <n v="3177"/>
    <n v="0"/>
    <n v="24000"/>
    <n v="3177"/>
    <n v="0"/>
    <n v="24000"/>
    <n v="24000"/>
    <m/>
  </r>
  <r>
    <x v="375"/>
    <x v="1"/>
    <x v="1"/>
    <x v="1"/>
    <s v="1022918"/>
    <x v="333"/>
    <s v="Grasas"/>
    <s v="Grasa Lomo Tocino"/>
    <x v="8"/>
    <n v="-20963"/>
    <n v="114266"/>
    <n v="96000"/>
    <n v="-20963"/>
    <n v="114266"/>
    <n v="96000"/>
    <n v="96000"/>
    <m/>
  </r>
  <r>
    <x v="377"/>
    <x v="1"/>
    <x v="1"/>
    <x v="1"/>
    <s v="1022936"/>
    <x v="158"/>
    <s v="Filete"/>
    <s v="Filete c/Cabeza"/>
    <x v="2"/>
    <n v="-2200"/>
    <n v="0"/>
    <n v="0"/>
    <n v="-2200"/>
    <n v="0"/>
    <n v="6790"/>
    <m/>
    <m/>
  </r>
  <r>
    <x v="378"/>
    <x v="1"/>
    <x v="1"/>
    <x v="1"/>
    <s v="1022939"/>
    <x v="334"/>
    <s v="Cost-Pec"/>
    <s v="Cost-Pec Trozos"/>
    <x v="2"/>
    <n v="3740"/>
    <n v="0"/>
    <n v="0"/>
    <n v="3740"/>
    <n v="0"/>
    <n v="0"/>
    <m/>
    <m/>
  </r>
  <r>
    <x v="379"/>
    <x v="1"/>
    <x v="1"/>
    <x v="1"/>
    <s v="1022940"/>
    <x v="335"/>
    <s v="Pernil"/>
    <s v="Pernil Mano"/>
    <x v="2"/>
    <n v="9785"/>
    <n v="11315"/>
    <n v="24000"/>
    <n v="9785"/>
    <n v="71315"/>
    <n v="72000"/>
    <n v="72000"/>
    <m/>
  </r>
  <r>
    <x v="380"/>
    <x v="1"/>
    <x v="1"/>
    <x v="1"/>
    <s v="1022941"/>
    <x v="336"/>
    <s v="Pernil"/>
    <s v="Pernil Mano"/>
    <x v="2"/>
    <n v="-1162"/>
    <n v="56575"/>
    <n v="48000"/>
    <n v="-1162"/>
    <n v="56575"/>
    <n v="48000"/>
    <n v="48000"/>
    <m/>
  </r>
  <r>
    <x v="242"/>
    <x v="1"/>
    <x v="1"/>
    <x v="1"/>
    <s v="1022943"/>
    <x v="225"/>
    <s v="Lomo"/>
    <s v="Lomo Centro"/>
    <x v="2"/>
    <n v="16"/>
    <n v="0"/>
    <n v="0"/>
    <n v="16"/>
    <n v="0"/>
    <n v="0"/>
    <m/>
    <m/>
  </r>
  <r>
    <x v="243"/>
    <x v="1"/>
    <x v="1"/>
    <x v="1"/>
    <s v="1022945"/>
    <x v="169"/>
    <s v="Grasas"/>
    <s v="Grasa Interior"/>
    <x v="2"/>
    <n v="-80962"/>
    <n v="80962"/>
    <n v="0"/>
    <n v="-80962"/>
    <n v="80962"/>
    <n v="0"/>
    <m/>
    <m/>
  </r>
  <r>
    <x v="381"/>
    <x v="1"/>
    <x v="1"/>
    <x v="1"/>
    <s v="1022946"/>
    <x v="337"/>
    <s v="Chuleta"/>
    <s v="Chuleta Centro"/>
    <x v="2"/>
    <n v="-4685"/>
    <n v="1182"/>
    <n v="0"/>
    <n v="-4685"/>
    <n v="1182"/>
    <n v="0"/>
    <m/>
    <m/>
  </r>
  <r>
    <x v="382"/>
    <x v="1"/>
    <x v="1"/>
    <x v="1"/>
    <s v="1022989"/>
    <x v="338"/>
    <s v="Lomo"/>
    <s v="Lomo MM Loin"/>
    <x v="8"/>
    <n v="-5755"/>
    <n v="5755"/>
    <n v="30000"/>
    <n v="-5755"/>
    <n v="5755"/>
    <n v="30000"/>
    <n v="30000"/>
    <m/>
  </r>
  <r>
    <x v="249"/>
    <x v="1"/>
    <x v="1"/>
    <x v="1"/>
    <s v="1023034"/>
    <x v="231"/>
    <s v="Cueros"/>
    <s v="Cuero Forro"/>
    <x v="2"/>
    <n v="12952"/>
    <n v="173060"/>
    <n v="192000"/>
    <n v="12952"/>
    <n v="173060"/>
    <n v="192000"/>
    <n v="120000"/>
    <m/>
  </r>
  <r>
    <x v="384"/>
    <x v="1"/>
    <x v="1"/>
    <x v="1"/>
    <s v="1023047"/>
    <x v="340"/>
    <s v="Lomo"/>
    <s v="Lomo Vetado"/>
    <x v="2"/>
    <n v="5411"/>
    <n v="0"/>
    <n v="0"/>
    <n v="5411"/>
    <n v="0"/>
    <n v="5418"/>
    <m/>
    <m/>
  </r>
  <r>
    <x v="385"/>
    <x v="1"/>
    <x v="1"/>
    <x v="1"/>
    <s v="1023050"/>
    <x v="341"/>
    <s v="Lomo"/>
    <s v="Lomo Centro"/>
    <x v="5"/>
    <n v="3562"/>
    <n v="68560"/>
    <n v="72122"/>
    <n v="3562"/>
    <n v="68560"/>
    <n v="72122"/>
    <n v="72000"/>
    <m/>
  </r>
  <r>
    <x v="386"/>
    <x v="1"/>
    <x v="1"/>
    <x v="1"/>
    <s v="1023066"/>
    <x v="342"/>
    <s v="Chuleta"/>
    <s v="Chuleta Huesos"/>
    <x v="2"/>
    <n v="0"/>
    <n v="17"/>
    <n v="0"/>
    <n v="0"/>
    <n v="17"/>
    <n v="0"/>
    <m/>
    <m/>
  </r>
  <r>
    <x v="387"/>
    <x v="1"/>
    <x v="1"/>
    <x v="1"/>
    <s v="1023093"/>
    <x v="343"/>
    <s v="Recortes"/>
    <s v="Recortes No Magro"/>
    <x v="2"/>
    <n v="-28073"/>
    <n v="40133"/>
    <n v="24000"/>
    <n v="-28073"/>
    <n v="40133"/>
    <n v="24000"/>
    <n v="12000"/>
    <m/>
  </r>
  <r>
    <x v="388"/>
    <x v="1"/>
    <x v="1"/>
    <x v="1"/>
    <s v="1023102"/>
    <x v="344"/>
    <s v="Lomo"/>
    <s v="Lomo MM Loin"/>
    <x v="8"/>
    <n v="-71"/>
    <n v="71"/>
    <n v="0"/>
    <n v="-71"/>
    <n v="5071"/>
    <n v="5000"/>
    <n v="5000"/>
    <m/>
  </r>
  <r>
    <x v="258"/>
    <x v="1"/>
    <x v="1"/>
    <x v="1"/>
    <s v="1023111"/>
    <x v="239"/>
    <s v="Grasas"/>
    <s v="Grasa Forro"/>
    <x v="2"/>
    <m/>
    <m/>
    <m/>
    <m/>
    <m/>
    <m/>
    <n v="20501"/>
    <m/>
  </r>
  <r>
    <x v="389"/>
    <x v="1"/>
    <x v="1"/>
    <x v="1"/>
    <s v="1023123"/>
    <x v="345"/>
    <s v="Lomo"/>
    <s v="Lomo Vetado"/>
    <x v="8"/>
    <n v="527"/>
    <n v="6473"/>
    <n v="7000"/>
    <n v="527"/>
    <n v="6473"/>
    <n v="7000"/>
    <n v="7000"/>
    <m/>
  </r>
  <r>
    <x v="390"/>
    <x v="1"/>
    <x v="1"/>
    <x v="1"/>
    <s v="1023126"/>
    <x v="346"/>
    <s v="Recortes"/>
    <s v="Recortes No Magro"/>
    <x v="2"/>
    <n v="3660"/>
    <n v="0"/>
    <n v="0"/>
    <n v="3660"/>
    <n v="0"/>
    <n v="3620"/>
    <m/>
    <m/>
  </r>
  <r>
    <x v="473"/>
    <x v="1"/>
    <x v="1"/>
    <x v="1"/>
    <s v="1023130"/>
    <x v="190"/>
    <s v="Chuleta"/>
    <s v="Chuleta Huesos"/>
    <x v="2"/>
    <n v="0"/>
    <n v="13747"/>
    <n v="0"/>
    <n v="0"/>
    <n v="13747"/>
    <n v="0"/>
    <m/>
    <m/>
  </r>
  <r>
    <x v="391"/>
    <x v="1"/>
    <x v="1"/>
    <x v="1"/>
    <s v="1023131"/>
    <x v="347"/>
    <s v="Pierna"/>
    <s v="Pierna Pulpa"/>
    <x v="2"/>
    <n v="-2890"/>
    <n v="0"/>
    <n v="0"/>
    <n v="-2890"/>
    <n v="0"/>
    <n v="0"/>
    <m/>
    <m/>
  </r>
  <r>
    <x v="392"/>
    <x v="1"/>
    <x v="1"/>
    <x v="1"/>
    <s v="1023132"/>
    <x v="348"/>
    <s v="Paleta"/>
    <s v="Paleta Pulpa"/>
    <x v="2"/>
    <n v="2427"/>
    <n v="0"/>
    <n v="0"/>
    <n v="2427"/>
    <n v="0"/>
    <n v="0"/>
    <m/>
    <m/>
  </r>
  <r>
    <x v="393"/>
    <x v="1"/>
    <x v="1"/>
    <x v="1"/>
    <s v="1023143"/>
    <x v="349"/>
    <s v="Prolijado"/>
    <s v="Prolijado Plateada"/>
    <x v="2"/>
    <n v="1400"/>
    <n v="0"/>
    <n v="0"/>
    <n v="1400"/>
    <n v="0"/>
    <n v="0"/>
    <m/>
    <m/>
  </r>
  <r>
    <x v="394"/>
    <x v="1"/>
    <x v="1"/>
    <x v="1"/>
    <s v="1023157"/>
    <x v="350"/>
    <s v="Grasas"/>
    <s v="Grasa Lomo Tocino"/>
    <x v="2"/>
    <n v="3500"/>
    <n v="0"/>
    <n v="3500"/>
    <n v="3500"/>
    <n v="0"/>
    <n v="0"/>
    <m/>
    <m/>
  </r>
  <r>
    <x v="395"/>
    <x v="1"/>
    <x v="1"/>
    <x v="1"/>
    <s v="1023158"/>
    <x v="289"/>
    <s v="Lomo"/>
    <s v="Lomo Vetado"/>
    <x v="2"/>
    <n v="234"/>
    <n v="0"/>
    <n v="0"/>
    <n v="234"/>
    <n v="0"/>
    <n v="0"/>
    <m/>
    <m/>
  </r>
  <r>
    <x v="474"/>
    <x v="1"/>
    <x v="1"/>
    <x v="1"/>
    <s v="1023184"/>
    <x v="420"/>
    <s v="Lomo"/>
    <s v="Lomo CC Loin"/>
    <x v="8"/>
    <m/>
    <m/>
    <m/>
    <m/>
    <m/>
    <m/>
    <n v="1000"/>
    <m/>
  </r>
  <r>
    <x v="397"/>
    <x v="1"/>
    <x v="1"/>
    <x v="1"/>
    <s v="1023190"/>
    <x v="351"/>
    <s v="Subprod"/>
    <s v="Subprod Visceras"/>
    <x v="5"/>
    <n v="58300"/>
    <n v="255672"/>
    <n v="312000"/>
    <n v="58300"/>
    <n v="255672"/>
    <n v="312000"/>
    <n v="308397.11499999999"/>
    <m/>
  </r>
  <r>
    <x v="398"/>
    <x v="1"/>
    <x v="1"/>
    <x v="1"/>
    <s v="1023247"/>
    <x v="352"/>
    <s v="Panceta"/>
    <s v="Panceta s/Cuero"/>
    <x v="8"/>
    <m/>
    <m/>
    <m/>
    <n v="0"/>
    <n v="0"/>
    <n v="1000"/>
    <n v="1000"/>
    <m/>
  </r>
  <r>
    <x v="399"/>
    <x v="1"/>
    <x v="1"/>
    <x v="1"/>
    <s v="1023257"/>
    <x v="353"/>
    <s v="Recortes"/>
    <s v="Recortes No Magro"/>
    <x v="6"/>
    <n v="3688"/>
    <n v="40733"/>
    <n v="24000"/>
    <n v="3688"/>
    <n v="20312"/>
    <n v="24000"/>
    <n v="24002"/>
    <m/>
  </r>
  <r>
    <x v="400"/>
    <x v="1"/>
    <x v="1"/>
    <x v="1"/>
    <s v="1023265"/>
    <x v="354"/>
    <s v="Cost-Pec"/>
    <s v="Cost-Pec Trozos"/>
    <x v="8"/>
    <n v="131"/>
    <n v="6334"/>
    <n v="7000"/>
    <n v="66"/>
    <n v="0"/>
    <n v="0"/>
    <n v="7000"/>
    <m/>
  </r>
  <r>
    <x v="401"/>
    <x v="1"/>
    <x v="1"/>
    <x v="1"/>
    <s v="1023273"/>
    <x v="355"/>
    <s v="Pierna"/>
    <s v="Pierna Pulpa Fina"/>
    <x v="5"/>
    <n v="1471"/>
    <n v="20194"/>
    <n v="36288"/>
    <n v="1471"/>
    <n v="20194"/>
    <n v="36288"/>
    <n v="36288"/>
    <m/>
  </r>
  <r>
    <x v="402"/>
    <x v="1"/>
    <x v="1"/>
    <x v="1"/>
    <s v="1023274"/>
    <x v="356"/>
    <s v="Pierna"/>
    <s v="Pierna Pulpa Fina"/>
    <x v="5"/>
    <n v="-1703"/>
    <n v="53"/>
    <n v="0"/>
    <n v="-1703"/>
    <n v="53"/>
    <n v="0"/>
    <m/>
    <m/>
  </r>
  <r>
    <x v="403"/>
    <x v="1"/>
    <x v="1"/>
    <x v="1"/>
    <s v="1023290"/>
    <x v="357"/>
    <s v="Huesos"/>
    <s v="Huesos Cuarto Traser"/>
    <x v="2"/>
    <n v="-12440"/>
    <n v="1000"/>
    <n v="0"/>
    <n v="-12440"/>
    <n v="1000"/>
    <n v="0"/>
    <m/>
    <m/>
  </r>
  <r>
    <x v="404"/>
    <x v="1"/>
    <x v="1"/>
    <x v="1"/>
    <s v="1023291"/>
    <x v="358"/>
    <s v="Huesos"/>
    <s v="Huesos Cuarto Centra"/>
    <x v="2"/>
    <n v="-23980"/>
    <n v="24000"/>
    <n v="0"/>
    <n v="-23980"/>
    <n v="24000"/>
    <n v="0"/>
    <m/>
    <m/>
  </r>
  <r>
    <x v="405"/>
    <x v="1"/>
    <x v="1"/>
    <x v="1"/>
    <s v="1023302"/>
    <x v="169"/>
    <s v="Grasas"/>
    <s v="Grasa Interior"/>
    <x v="6"/>
    <n v="-6257"/>
    <n v="338318"/>
    <n v="336000"/>
    <n v="-6257"/>
    <n v="338318"/>
    <n v="336000"/>
    <n v="336000"/>
    <m/>
  </r>
  <r>
    <x v="264"/>
    <x v="1"/>
    <x v="1"/>
    <x v="1"/>
    <s v="1023306"/>
    <x v="195"/>
    <s v="Cueros"/>
    <s v="Cuero Mixto"/>
    <x v="2"/>
    <n v="-13539"/>
    <n v="253539"/>
    <n v="240000"/>
    <n v="-13539"/>
    <n v="253539"/>
    <n v="240000"/>
    <n v="144000"/>
    <m/>
  </r>
  <r>
    <x v="406"/>
    <x v="1"/>
    <x v="1"/>
    <x v="1"/>
    <s v="1023318"/>
    <x v="359"/>
    <s v="Recortes"/>
    <s v="Recortes No Magro"/>
    <x v="6"/>
    <n v="-1547"/>
    <n v="1547"/>
    <n v="0"/>
    <n v="-1547"/>
    <n v="1547"/>
    <n v="0"/>
    <m/>
    <m/>
  </r>
  <r>
    <x v="407"/>
    <x v="1"/>
    <x v="1"/>
    <x v="1"/>
    <s v="1023319"/>
    <x v="360"/>
    <s v="Recortes"/>
    <s v="Recortes No Magro"/>
    <x v="6"/>
    <n v="-22378"/>
    <n v="20583"/>
    <n v="0"/>
    <n v="-22378"/>
    <n v="7523"/>
    <n v="0"/>
    <m/>
    <m/>
  </r>
  <r>
    <x v="475"/>
    <x v="1"/>
    <x v="1"/>
    <x v="1"/>
    <s v="1023324"/>
    <x v="263"/>
    <s v="Pierna"/>
    <s v="Pierna Pulpa"/>
    <x v="6"/>
    <m/>
    <m/>
    <m/>
    <m/>
    <m/>
    <m/>
    <n v="88"/>
    <m/>
  </r>
  <r>
    <x v="476"/>
    <x v="1"/>
    <x v="1"/>
    <x v="1"/>
    <s v="1023353"/>
    <x v="253"/>
    <s v="Paleta"/>
    <s v="Paleta Pulpa"/>
    <x v="7"/>
    <m/>
    <m/>
    <m/>
    <n v="0"/>
    <n v="20000"/>
    <n v="20000"/>
    <n v="20000"/>
    <m/>
  </r>
  <r>
    <x v="92"/>
    <x v="1"/>
    <x v="1"/>
    <x v="2"/>
    <s v="1020017"/>
    <x v="83"/>
    <s v="Chuleta"/>
    <s v="Chuleta Centro"/>
    <x v="0"/>
    <m/>
    <m/>
    <m/>
    <m/>
    <m/>
    <m/>
    <m/>
    <n v="72408.612999999998"/>
  </r>
  <r>
    <x v="94"/>
    <x v="1"/>
    <x v="1"/>
    <x v="2"/>
    <s v="1020105"/>
    <x v="85"/>
    <s v="Lomo"/>
    <s v="Lomo Centro"/>
    <x v="9"/>
    <m/>
    <m/>
    <m/>
    <m/>
    <m/>
    <m/>
    <m/>
    <n v="56970.432000000001"/>
  </r>
  <r>
    <x v="95"/>
    <x v="1"/>
    <x v="1"/>
    <x v="2"/>
    <s v="1020110"/>
    <x v="86"/>
    <s v="Lomo"/>
    <s v="Lomo MM Loin"/>
    <x v="9"/>
    <m/>
    <m/>
    <m/>
    <m/>
    <m/>
    <m/>
    <m/>
    <n v="373316.75300000003"/>
  </r>
  <r>
    <x v="96"/>
    <x v="1"/>
    <x v="1"/>
    <x v="2"/>
    <s v="1020284"/>
    <x v="87"/>
    <s v="Pierna"/>
    <s v="Pierna Pulpa Fina"/>
    <x v="9"/>
    <m/>
    <m/>
    <m/>
    <m/>
    <m/>
    <m/>
    <m/>
    <n v="6381.79"/>
  </r>
  <r>
    <x v="97"/>
    <x v="1"/>
    <x v="1"/>
    <x v="2"/>
    <s v="1020326"/>
    <x v="88"/>
    <s v="Paleta"/>
    <s v="Paleta Pulpa"/>
    <x v="9"/>
    <m/>
    <m/>
    <m/>
    <m/>
    <m/>
    <m/>
    <m/>
    <n v="240044.29800000001"/>
  </r>
  <r>
    <x v="98"/>
    <x v="1"/>
    <x v="1"/>
    <x v="2"/>
    <s v="1020339"/>
    <x v="89"/>
    <s v="Grasas"/>
    <s v="Grasa Lomo Tocino"/>
    <x v="0"/>
    <m/>
    <m/>
    <m/>
    <m/>
    <m/>
    <m/>
    <m/>
    <n v="47148.966999999997"/>
  </r>
  <r>
    <x v="99"/>
    <x v="1"/>
    <x v="1"/>
    <x v="2"/>
    <s v="1020349"/>
    <x v="90"/>
    <s v="Plancha"/>
    <s v="Plancha s/Cuero"/>
    <x v="0"/>
    <m/>
    <m/>
    <m/>
    <m/>
    <m/>
    <m/>
    <m/>
    <n v="138090.07500000001"/>
  </r>
  <r>
    <x v="100"/>
    <x v="1"/>
    <x v="1"/>
    <x v="2"/>
    <s v="1020352"/>
    <x v="91"/>
    <s v="Cueros"/>
    <s v="Cuero Panceta"/>
    <x v="0"/>
    <m/>
    <m/>
    <m/>
    <m/>
    <m/>
    <m/>
    <m/>
    <n v="26142.550999999999"/>
  </r>
  <r>
    <x v="101"/>
    <x v="1"/>
    <x v="1"/>
    <x v="2"/>
    <s v="1020367"/>
    <x v="92"/>
    <s v="Grasas"/>
    <s v="Grasa Gordura"/>
    <x v="0"/>
    <m/>
    <m/>
    <m/>
    <m/>
    <m/>
    <m/>
    <m/>
    <n v="67851.770999999993"/>
  </r>
  <r>
    <x v="102"/>
    <x v="1"/>
    <x v="1"/>
    <x v="2"/>
    <s v="1020412"/>
    <x v="93"/>
    <s v="Recortes"/>
    <s v="Recortes No Magro"/>
    <x v="0"/>
    <m/>
    <m/>
    <m/>
    <m/>
    <m/>
    <m/>
    <m/>
    <n v="36793.688000000002"/>
  </r>
  <r>
    <x v="103"/>
    <x v="1"/>
    <x v="1"/>
    <x v="2"/>
    <s v="1020589"/>
    <x v="94"/>
    <s v="Lomo"/>
    <s v="Lomo MM Loin"/>
    <x v="9"/>
    <m/>
    <m/>
    <m/>
    <m/>
    <m/>
    <m/>
    <m/>
    <n v="48395.476999999999"/>
  </r>
  <r>
    <x v="104"/>
    <x v="1"/>
    <x v="1"/>
    <x v="2"/>
    <s v="1020592"/>
    <x v="95"/>
    <s v="Lomo"/>
    <s v="Lomo Vetado"/>
    <x v="9"/>
    <m/>
    <m/>
    <m/>
    <m/>
    <m/>
    <m/>
    <m/>
    <n v="305953.77"/>
  </r>
  <r>
    <x v="106"/>
    <x v="1"/>
    <x v="1"/>
    <x v="2"/>
    <s v="1020636"/>
    <x v="97"/>
    <s v="Filete"/>
    <s v="Filete c/Cabeza"/>
    <x v="9"/>
    <m/>
    <m/>
    <m/>
    <m/>
    <m/>
    <m/>
    <m/>
    <n v="18584.902999999998"/>
  </r>
  <r>
    <x v="107"/>
    <x v="1"/>
    <x v="1"/>
    <x v="2"/>
    <s v="1020637"/>
    <x v="98"/>
    <s v="Panceta"/>
    <s v="Panceta s/Cuero"/>
    <x v="9"/>
    <m/>
    <m/>
    <m/>
    <m/>
    <m/>
    <m/>
    <m/>
    <n v="27319.734"/>
  </r>
  <r>
    <x v="109"/>
    <x v="1"/>
    <x v="1"/>
    <x v="2"/>
    <s v="1020664"/>
    <x v="100"/>
    <s v="Pierna"/>
    <s v="Pierna Pulpa Fina"/>
    <x v="9"/>
    <m/>
    <m/>
    <m/>
    <m/>
    <m/>
    <m/>
    <m/>
    <n v="3000"/>
  </r>
  <r>
    <x v="110"/>
    <x v="1"/>
    <x v="1"/>
    <x v="2"/>
    <s v="1020665"/>
    <x v="101"/>
    <s v="Pierna"/>
    <s v="Pierna Pulpa Fina"/>
    <x v="9"/>
    <m/>
    <m/>
    <m/>
    <m/>
    <m/>
    <m/>
    <m/>
    <n v="6850.3320000000003"/>
  </r>
  <r>
    <x v="111"/>
    <x v="1"/>
    <x v="1"/>
    <x v="2"/>
    <s v="1020678"/>
    <x v="102"/>
    <s v="Lomo"/>
    <s v="Lomo Centro"/>
    <x v="9"/>
    <m/>
    <m/>
    <m/>
    <m/>
    <m/>
    <m/>
    <m/>
    <n v="160.19300000000001"/>
  </r>
  <r>
    <x v="112"/>
    <x v="1"/>
    <x v="1"/>
    <x v="2"/>
    <s v="1020681"/>
    <x v="103"/>
    <s v="Lomo"/>
    <s v="Lomo MM Loin"/>
    <x v="9"/>
    <m/>
    <m/>
    <m/>
    <m/>
    <m/>
    <m/>
    <m/>
    <n v="16876.405999999999"/>
  </r>
  <r>
    <x v="113"/>
    <x v="1"/>
    <x v="1"/>
    <x v="2"/>
    <s v="1020704"/>
    <x v="104"/>
    <s v="Filete"/>
    <s v="Filete c/Cabeza"/>
    <x v="9"/>
    <m/>
    <m/>
    <m/>
    <m/>
    <m/>
    <m/>
    <m/>
    <n v="399.995"/>
  </r>
  <r>
    <x v="117"/>
    <x v="1"/>
    <x v="1"/>
    <x v="2"/>
    <s v="1020774"/>
    <x v="108"/>
    <s v="Prolijado"/>
    <s v="Prolijado Malaya"/>
    <x v="9"/>
    <m/>
    <m/>
    <m/>
    <m/>
    <m/>
    <m/>
    <m/>
    <n v="9900"/>
  </r>
  <r>
    <x v="118"/>
    <x v="1"/>
    <x v="1"/>
    <x v="2"/>
    <s v="1020802"/>
    <x v="109"/>
    <s v="Panceta"/>
    <s v="Panceta s/Cuero"/>
    <x v="9"/>
    <m/>
    <m/>
    <m/>
    <m/>
    <m/>
    <m/>
    <m/>
    <n v="72499.998000000007"/>
  </r>
  <r>
    <x v="119"/>
    <x v="1"/>
    <x v="1"/>
    <x v="2"/>
    <s v="1020810"/>
    <x v="110"/>
    <s v="Subprod"/>
    <s v="Subprod Tripa"/>
    <x v="9"/>
    <m/>
    <m/>
    <m/>
    <m/>
    <m/>
    <m/>
    <m/>
    <n v="5125.8230000000003"/>
  </r>
  <r>
    <x v="271"/>
    <x v="1"/>
    <x v="1"/>
    <x v="2"/>
    <s v="1020822"/>
    <x v="249"/>
    <s v="Huesos"/>
    <s v="Huesos Cuarto Centra"/>
    <x v="5"/>
    <m/>
    <m/>
    <m/>
    <m/>
    <m/>
    <m/>
    <m/>
    <n v="19181.346000000001"/>
  </r>
  <r>
    <x v="272"/>
    <x v="1"/>
    <x v="1"/>
    <x v="2"/>
    <s v="1020828"/>
    <x v="156"/>
    <s v="Chuleta"/>
    <s v="Chuleta Huesos"/>
    <x v="5"/>
    <m/>
    <m/>
    <m/>
    <m/>
    <m/>
    <m/>
    <m/>
    <n v="51830.796999999999"/>
  </r>
  <r>
    <x v="273"/>
    <x v="1"/>
    <x v="1"/>
    <x v="2"/>
    <s v="1020845"/>
    <x v="250"/>
    <s v="Lomo"/>
    <s v="Lomo Vetado"/>
    <x v="6"/>
    <m/>
    <m/>
    <m/>
    <m/>
    <m/>
    <m/>
    <m/>
    <n v="44988.197999999997"/>
  </r>
  <r>
    <x v="120"/>
    <x v="1"/>
    <x v="1"/>
    <x v="2"/>
    <s v="1020848"/>
    <x v="111"/>
    <s v="Lomo"/>
    <s v="Lomo Centro"/>
    <x v="0"/>
    <m/>
    <m/>
    <m/>
    <m/>
    <m/>
    <m/>
    <m/>
    <n v="66052.58"/>
  </r>
  <r>
    <x v="274"/>
    <x v="1"/>
    <x v="1"/>
    <x v="2"/>
    <s v="1020853"/>
    <x v="158"/>
    <s v="Filete"/>
    <s v="Filete c/Cabeza"/>
    <x v="7"/>
    <m/>
    <m/>
    <m/>
    <m/>
    <m/>
    <m/>
    <m/>
    <n v="128813.023"/>
  </r>
  <r>
    <x v="121"/>
    <x v="1"/>
    <x v="1"/>
    <x v="2"/>
    <s v="1020860"/>
    <x v="112"/>
    <s v="Lomo"/>
    <s v="Lomo Vetado"/>
    <x v="4"/>
    <m/>
    <m/>
    <m/>
    <m/>
    <m/>
    <m/>
    <m/>
    <n v="61343.197999999997"/>
  </r>
  <r>
    <x v="122"/>
    <x v="1"/>
    <x v="1"/>
    <x v="2"/>
    <s v="1020861"/>
    <x v="113"/>
    <s v="Lomo"/>
    <s v="Lomo Vetado"/>
    <x v="4"/>
    <m/>
    <m/>
    <m/>
    <m/>
    <m/>
    <m/>
    <m/>
    <n v="60722.177000000003"/>
  </r>
  <r>
    <x v="124"/>
    <x v="1"/>
    <x v="1"/>
    <x v="2"/>
    <s v="1020886"/>
    <x v="115"/>
    <s v="Panceta"/>
    <s v="Panceta s/Cuero"/>
    <x v="0"/>
    <m/>
    <m/>
    <m/>
    <m/>
    <m/>
    <m/>
    <m/>
    <n v="957.45699999999999"/>
  </r>
  <r>
    <x v="125"/>
    <x v="1"/>
    <x v="1"/>
    <x v="2"/>
    <s v="1020904"/>
    <x v="116"/>
    <s v="Panceta"/>
    <s v="Panceta c/Cuero"/>
    <x v="4"/>
    <m/>
    <m/>
    <m/>
    <m/>
    <m/>
    <m/>
    <m/>
    <n v="196487.12899999999"/>
  </r>
  <r>
    <x v="127"/>
    <x v="1"/>
    <x v="1"/>
    <x v="2"/>
    <s v="1020914"/>
    <x v="118"/>
    <s v="Panceta"/>
    <s v="Panceta c/Cuero"/>
    <x v="9"/>
    <m/>
    <m/>
    <m/>
    <m/>
    <m/>
    <m/>
    <m/>
    <n v="3661.0709999999999"/>
  </r>
  <r>
    <x v="129"/>
    <x v="1"/>
    <x v="1"/>
    <x v="2"/>
    <s v="1020925"/>
    <x v="120"/>
    <s v="Grasas"/>
    <s v="Grasa Forro"/>
    <x v="0"/>
    <m/>
    <m/>
    <m/>
    <m/>
    <m/>
    <m/>
    <m/>
    <n v="26127.52"/>
  </r>
  <r>
    <x v="130"/>
    <x v="1"/>
    <x v="1"/>
    <x v="2"/>
    <s v="1020944"/>
    <x v="121"/>
    <s v="Pierna"/>
    <s v="Pierna Pulpa"/>
    <x v="0"/>
    <m/>
    <m/>
    <m/>
    <m/>
    <m/>
    <m/>
    <m/>
    <n v="286792.93900000001"/>
  </r>
  <r>
    <x v="132"/>
    <x v="1"/>
    <x v="1"/>
    <x v="2"/>
    <s v="1020990"/>
    <x v="123"/>
    <s v="Pierna"/>
    <s v="Pierna Pulpa Fina"/>
    <x v="9"/>
    <m/>
    <m/>
    <m/>
    <m/>
    <m/>
    <m/>
    <m/>
    <n v="13287.178"/>
  </r>
  <r>
    <x v="134"/>
    <x v="1"/>
    <x v="1"/>
    <x v="2"/>
    <s v="1021012"/>
    <x v="125"/>
    <s v="Plancha"/>
    <s v="Plancha s/Cuero"/>
    <x v="4"/>
    <m/>
    <m/>
    <m/>
    <m/>
    <m/>
    <m/>
    <m/>
    <n v="57002.531999999999"/>
  </r>
  <r>
    <x v="278"/>
    <x v="1"/>
    <x v="1"/>
    <x v="2"/>
    <s v="1021020"/>
    <x v="254"/>
    <s v="Plancha"/>
    <s v="Plancha s/Cuero"/>
    <x v="6"/>
    <m/>
    <m/>
    <m/>
    <m/>
    <m/>
    <m/>
    <m/>
    <n v="163.69900000000001"/>
  </r>
  <r>
    <x v="135"/>
    <x v="1"/>
    <x v="1"/>
    <x v="2"/>
    <s v="1021023"/>
    <x v="126"/>
    <s v="Grasas"/>
    <s v="Grasa Gordura"/>
    <x v="0"/>
    <m/>
    <m/>
    <m/>
    <m/>
    <m/>
    <m/>
    <m/>
    <n v="136641.03099999999"/>
  </r>
  <r>
    <x v="279"/>
    <x v="1"/>
    <x v="1"/>
    <x v="2"/>
    <s v="1021026"/>
    <x v="222"/>
    <s v="Grasas"/>
    <s v="Grasa Gordura"/>
    <x v="6"/>
    <m/>
    <m/>
    <m/>
    <m/>
    <m/>
    <m/>
    <m/>
    <n v="43337.171000000002"/>
  </r>
  <r>
    <x v="136"/>
    <x v="1"/>
    <x v="1"/>
    <x v="2"/>
    <s v="1021039"/>
    <x v="127"/>
    <s v="Cueros"/>
    <s v="Cuero Papada"/>
    <x v="0"/>
    <m/>
    <m/>
    <m/>
    <m/>
    <m/>
    <m/>
    <m/>
    <n v="23999.998"/>
  </r>
  <r>
    <x v="137"/>
    <x v="1"/>
    <x v="1"/>
    <x v="2"/>
    <s v="1021045"/>
    <x v="128"/>
    <s v="Pernil"/>
    <s v="Pernil Mano"/>
    <x v="4"/>
    <m/>
    <m/>
    <m/>
    <m/>
    <m/>
    <m/>
    <m/>
    <n v="14961.937"/>
  </r>
  <r>
    <x v="138"/>
    <x v="1"/>
    <x v="1"/>
    <x v="2"/>
    <s v="1021046"/>
    <x v="129"/>
    <s v="Pernil"/>
    <s v="Pernil Mano"/>
    <x v="4"/>
    <m/>
    <m/>
    <m/>
    <m/>
    <m/>
    <m/>
    <m/>
    <n v="37696.722999999998"/>
  </r>
  <r>
    <x v="139"/>
    <x v="1"/>
    <x v="1"/>
    <x v="2"/>
    <s v="1021077"/>
    <x v="130"/>
    <s v="Grasas"/>
    <s v="Grasa Gordura"/>
    <x v="0"/>
    <m/>
    <m/>
    <m/>
    <m/>
    <m/>
    <m/>
    <m/>
    <n v="119656.591"/>
  </r>
  <r>
    <x v="140"/>
    <x v="1"/>
    <x v="1"/>
    <x v="2"/>
    <s v="1021078"/>
    <x v="131"/>
    <s v="Recortes"/>
    <s v="Recortes No Magro"/>
    <x v="0"/>
    <m/>
    <m/>
    <m/>
    <m/>
    <m/>
    <m/>
    <m/>
    <n v="57296.345999999998"/>
  </r>
  <r>
    <x v="142"/>
    <x v="1"/>
    <x v="1"/>
    <x v="2"/>
    <s v="1021085"/>
    <x v="133"/>
    <s v="Grasas"/>
    <s v="Grasa Gordura"/>
    <x v="0"/>
    <m/>
    <m/>
    <m/>
    <m/>
    <m/>
    <m/>
    <m/>
    <n v="15045.581"/>
  </r>
  <r>
    <x v="143"/>
    <x v="1"/>
    <x v="1"/>
    <x v="2"/>
    <s v="1021092"/>
    <x v="134"/>
    <s v="Recortes"/>
    <s v="Recortes No Magro"/>
    <x v="0"/>
    <m/>
    <m/>
    <m/>
    <m/>
    <m/>
    <m/>
    <m/>
    <n v="23096.585999999999"/>
  </r>
  <r>
    <x v="145"/>
    <x v="1"/>
    <x v="1"/>
    <x v="2"/>
    <s v="1021105"/>
    <x v="136"/>
    <s v="Subprod"/>
    <s v="Subprod Visceras"/>
    <x v="0"/>
    <m/>
    <m/>
    <m/>
    <m/>
    <m/>
    <m/>
    <m/>
    <n v="19581.591"/>
  </r>
  <r>
    <x v="146"/>
    <x v="1"/>
    <x v="1"/>
    <x v="2"/>
    <s v="1021106"/>
    <x v="137"/>
    <s v="Subprod"/>
    <s v="Subprod Visceras"/>
    <x v="0"/>
    <m/>
    <m/>
    <m/>
    <m/>
    <m/>
    <m/>
    <m/>
    <n v="115498.605"/>
  </r>
  <r>
    <x v="148"/>
    <x v="1"/>
    <x v="1"/>
    <x v="2"/>
    <s v="1021115"/>
    <x v="139"/>
    <s v="Subprod"/>
    <s v="Subprod Visceras"/>
    <x v="2"/>
    <m/>
    <m/>
    <m/>
    <m/>
    <m/>
    <m/>
    <m/>
    <n v="73773.538"/>
  </r>
  <r>
    <x v="149"/>
    <x v="1"/>
    <x v="1"/>
    <x v="2"/>
    <s v="1021136"/>
    <x v="140"/>
    <s v="Subprod"/>
    <s v="Subprod Visceras"/>
    <x v="9"/>
    <m/>
    <m/>
    <m/>
    <m/>
    <m/>
    <m/>
    <m/>
    <n v="3826.998"/>
  </r>
  <r>
    <x v="150"/>
    <x v="1"/>
    <x v="1"/>
    <x v="2"/>
    <s v="1021149"/>
    <x v="141"/>
    <s v="Huesos"/>
    <s v="Huesos Cuarto Centra"/>
    <x v="4"/>
    <m/>
    <m/>
    <m/>
    <m/>
    <m/>
    <m/>
    <m/>
    <n v="27650.187999999998"/>
  </r>
  <r>
    <x v="151"/>
    <x v="1"/>
    <x v="1"/>
    <x v="2"/>
    <s v="1021150"/>
    <x v="142"/>
    <s v="Huesos"/>
    <s v="Huesos Cuarto Centra"/>
    <x v="4"/>
    <m/>
    <m/>
    <m/>
    <m/>
    <m/>
    <m/>
    <m/>
    <n v="43957.942999999999"/>
  </r>
  <r>
    <x v="152"/>
    <x v="1"/>
    <x v="1"/>
    <x v="2"/>
    <s v="1021151"/>
    <x v="143"/>
    <s v="Huesos"/>
    <s v="Huesos Cuarto Delant"/>
    <x v="4"/>
    <m/>
    <m/>
    <m/>
    <m/>
    <m/>
    <m/>
    <m/>
    <n v="20172.467000000001"/>
  </r>
  <r>
    <x v="153"/>
    <x v="1"/>
    <x v="1"/>
    <x v="2"/>
    <s v="1021152"/>
    <x v="144"/>
    <s v="Huesos"/>
    <s v="Huesos Cuarto Delant"/>
    <x v="4"/>
    <m/>
    <m/>
    <m/>
    <m/>
    <m/>
    <m/>
    <m/>
    <n v="20215.848000000002"/>
  </r>
  <r>
    <x v="154"/>
    <x v="1"/>
    <x v="1"/>
    <x v="2"/>
    <s v="1021156"/>
    <x v="145"/>
    <s v="Huesos"/>
    <s v="Huesos Cuarto Centra"/>
    <x v="4"/>
    <m/>
    <m/>
    <m/>
    <m/>
    <m/>
    <m/>
    <m/>
    <n v="51430.375"/>
  </r>
  <r>
    <x v="155"/>
    <x v="1"/>
    <x v="1"/>
    <x v="2"/>
    <s v="1021187"/>
    <x v="146"/>
    <s v="Cueros"/>
    <s v="Cuero Back"/>
    <x v="0"/>
    <m/>
    <m/>
    <m/>
    <m/>
    <m/>
    <m/>
    <m/>
    <n v="14182.822"/>
  </r>
  <r>
    <x v="156"/>
    <x v="1"/>
    <x v="1"/>
    <x v="2"/>
    <s v="1021204"/>
    <x v="89"/>
    <s v="Grasas"/>
    <s v="Grasa Lomo Tocino"/>
    <x v="2"/>
    <m/>
    <m/>
    <m/>
    <m/>
    <m/>
    <m/>
    <m/>
    <n v="2080.0010000000002"/>
  </r>
  <r>
    <x v="281"/>
    <x v="1"/>
    <x v="1"/>
    <x v="2"/>
    <s v="1021237"/>
    <x v="256"/>
    <s v="Recortes"/>
    <s v="Recortes No Magro"/>
    <x v="7"/>
    <m/>
    <m/>
    <m/>
    <m/>
    <m/>
    <m/>
    <m/>
    <n v="11599.999"/>
  </r>
  <r>
    <x v="283"/>
    <x v="1"/>
    <x v="1"/>
    <x v="2"/>
    <s v="1021263"/>
    <x v="121"/>
    <s v="Pierna"/>
    <s v="Pierna Pulpa"/>
    <x v="7"/>
    <m/>
    <m/>
    <m/>
    <m/>
    <m/>
    <m/>
    <m/>
    <n v="164447.429"/>
  </r>
  <r>
    <x v="284"/>
    <x v="1"/>
    <x v="1"/>
    <x v="2"/>
    <s v="1021270"/>
    <x v="231"/>
    <s v="Cueros"/>
    <s v="Cuero Forro"/>
    <x v="6"/>
    <m/>
    <m/>
    <m/>
    <m/>
    <m/>
    <m/>
    <m/>
    <n v="89189.171000000002"/>
  </r>
  <r>
    <x v="285"/>
    <x v="1"/>
    <x v="1"/>
    <x v="2"/>
    <s v="1021272"/>
    <x v="238"/>
    <s v="Cueros"/>
    <s v="Cuero Forro"/>
    <x v="6"/>
    <m/>
    <m/>
    <m/>
    <m/>
    <m/>
    <m/>
    <m/>
    <n v="300500.43599999999"/>
  </r>
  <r>
    <x v="158"/>
    <x v="1"/>
    <x v="1"/>
    <x v="2"/>
    <s v="1021287"/>
    <x v="148"/>
    <s v="Grasas"/>
    <s v="Grasa Lomo Tocino"/>
    <x v="7"/>
    <m/>
    <m/>
    <m/>
    <m/>
    <m/>
    <m/>
    <m/>
    <n v="1376.4939999999999"/>
  </r>
  <r>
    <x v="159"/>
    <x v="1"/>
    <x v="1"/>
    <x v="2"/>
    <s v="1021385"/>
    <x v="149"/>
    <s v="Cueros"/>
    <s v="Cuero Mixto"/>
    <x v="0"/>
    <m/>
    <m/>
    <m/>
    <m/>
    <m/>
    <m/>
    <m/>
    <n v="184407.639"/>
  </r>
  <r>
    <x v="286"/>
    <x v="1"/>
    <x v="1"/>
    <x v="2"/>
    <s v="1021398"/>
    <x v="158"/>
    <s v="Filete"/>
    <s v="Filete c/Cabeza"/>
    <x v="5"/>
    <m/>
    <m/>
    <m/>
    <m/>
    <m/>
    <m/>
    <m/>
    <n v="51809.769"/>
  </r>
  <r>
    <x v="160"/>
    <x v="1"/>
    <x v="1"/>
    <x v="2"/>
    <s v="1021435"/>
    <x v="150"/>
    <s v="Grasas"/>
    <s v="Grasa Gordura"/>
    <x v="7"/>
    <m/>
    <m/>
    <m/>
    <m/>
    <m/>
    <m/>
    <m/>
    <n v="36435.447"/>
  </r>
  <r>
    <x v="161"/>
    <x v="1"/>
    <x v="1"/>
    <x v="2"/>
    <s v="1021470"/>
    <x v="151"/>
    <s v="Pernil"/>
    <s v="Pernil Mano"/>
    <x v="4"/>
    <m/>
    <m/>
    <m/>
    <m/>
    <m/>
    <m/>
    <m/>
    <n v="21219.258999999998"/>
  </r>
  <r>
    <x v="287"/>
    <x v="1"/>
    <x v="1"/>
    <x v="2"/>
    <s v="1021474"/>
    <x v="258"/>
    <s v="Grasas"/>
    <s v="Grasa Gordura"/>
    <x v="7"/>
    <m/>
    <m/>
    <m/>
    <m/>
    <m/>
    <m/>
    <m/>
    <n v="74898.315000000002"/>
  </r>
  <r>
    <x v="289"/>
    <x v="1"/>
    <x v="1"/>
    <x v="2"/>
    <s v="1021538"/>
    <x v="259"/>
    <s v="Panceta"/>
    <s v="Panceta s/Cuero"/>
    <x v="5"/>
    <m/>
    <m/>
    <m/>
    <m/>
    <m/>
    <m/>
    <m/>
    <n v="90097.909"/>
  </r>
  <r>
    <x v="163"/>
    <x v="1"/>
    <x v="1"/>
    <x v="2"/>
    <s v="1021550"/>
    <x v="153"/>
    <s v="Recortes"/>
    <s v="Recortes No Magro"/>
    <x v="7"/>
    <m/>
    <m/>
    <m/>
    <m/>
    <m/>
    <m/>
    <m/>
    <n v="49755.125"/>
  </r>
  <r>
    <x v="291"/>
    <x v="1"/>
    <x v="1"/>
    <x v="2"/>
    <s v="1021555"/>
    <x v="261"/>
    <s v="Grasas"/>
    <s v="Grasa Gordura"/>
    <x v="6"/>
    <m/>
    <m/>
    <m/>
    <m/>
    <m/>
    <m/>
    <m/>
    <n v="154609.86199999999"/>
  </r>
  <r>
    <x v="292"/>
    <x v="1"/>
    <x v="1"/>
    <x v="2"/>
    <s v="1021596"/>
    <x v="149"/>
    <s v="Cueros"/>
    <s v="Cuero Mixto"/>
    <x v="6"/>
    <m/>
    <m/>
    <m/>
    <m/>
    <m/>
    <m/>
    <m/>
    <n v="14855.886"/>
  </r>
  <r>
    <x v="164"/>
    <x v="1"/>
    <x v="1"/>
    <x v="2"/>
    <s v="1021603"/>
    <x v="154"/>
    <s v="Lomo"/>
    <s v="Lomo MM Loin"/>
    <x v="9"/>
    <m/>
    <m/>
    <m/>
    <m/>
    <m/>
    <m/>
    <m/>
    <n v="351.41800000000001"/>
  </r>
  <r>
    <x v="165"/>
    <x v="1"/>
    <x v="1"/>
    <x v="2"/>
    <s v="1021609"/>
    <x v="155"/>
    <s v="Filete"/>
    <s v="Filete c/Cabeza"/>
    <x v="9"/>
    <m/>
    <m/>
    <m/>
    <m/>
    <m/>
    <m/>
    <m/>
    <n v="153.44800000000001"/>
  </r>
  <r>
    <x v="168"/>
    <x v="1"/>
    <x v="1"/>
    <x v="2"/>
    <s v="1021639"/>
    <x v="158"/>
    <s v="Filete"/>
    <s v="Filete c/Cabeza"/>
    <x v="0"/>
    <m/>
    <m/>
    <m/>
    <m/>
    <m/>
    <m/>
    <m/>
    <n v="11874.710999999999"/>
  </r>
  <r>
    <x v="170"/>
    <x v="1"/>
    <x v="1"/>
    <x v="2"/>
    <s v="1021664"/>
    <x v="160"/>
    <s v="Cost-Pec"/>
    <s v="Cost-Pec Entero"/>
    <x v="4"/>
    <m/>
    <m/>
    <m/>
    <m/>
    <m/>
    <m/>
    <m/>
    <n v="36924.767999999996"/>
  </r>
  <r>
    <x v="171"/>
    <x v="1"/>
    <x v="1"/>
    <x v="2"/>
    <s v="1021665"/>
    <x v="161"/>
    <s v="Cost-Pec"/>
    <s v="Cost-Pec Entero"/>
    <x v="4"/>
    <m/>
    <m/>
    <m/>
    <m/>
    <m/>
    <m/>
    <m/>
    <n v="44512.343000000001"/>
  </r>
  <r>
    <x v="172"/>
    <x v="1"/>
    <x v="1"/>
    <x v="2"/>
    <s v="1021731"/>
    <x v="162"/>
    <s v="Pernil"/>
    <s v="Pernil Mano"/>
    <x v="2"/>
    <m/>
    <m/>
    <m/>
    <m/>
    <m/>
    <m/>
    <m/>
    <n v="388790.72200000001"/>
  </r>
  <r>
    <x v="293"/>
    <x v="1"/>
    <x v="1"/>
    <x v="2"/>
    <s v="1021732"/>
    <x v="262"/>
    <s v="Huesos"/>
    <s v="Huesos Cuarto Traser"/>
    <x v="2"/>
    <m/>
    <m/>
    <m/>
    <m/>
    <m/>
    <m/>
    <m/>
    <n v="308753.99099999998"/>
  </r>
  <r>
    <x v="294"/>
    <x v="1"/>
    <x v="1"/>
    <x v="2"/>
    <s v="1021733"/>
    <x v="263"/>
    <s v="Pierna"/>
    <s v="Pierna Pulpa"/>
    <x v="2"/>
    <m/>
    <m/>
    <m/>
    <m/>
    <m/>
    <m/>
    <m/>
    <n v="86506.345000000001"/>
  </r>
  <r>
    <x v="173"/>
    <x v="1"/>
    <x v="1"/>
    <x v="2"/>
    <s v="1021735"/>
    <x v="163"/>
    <s v="Subprod"/>
    <s v="Subprod Patas-Manos"/>
    <x v="2"/>
    <m/>
    <m/>
    <m/>
    <m/>
    <m/>
    <m/>
    <m/>
    <n v="196278.98499999999"/>
  </r>
  <r>
    <x v="295"/>
    <x v="1"/>
    <x v="1"/>
    <x v="2"/>
    <s v="1021737"/>
    <x v="264"/>
    <s v="Subprod"/>
    <s v="Subprod Patas-Manos"/>
    <x v="2"/>
    <m/>
    <m/>
    <m/>
    <m/>
    <m/>
    <m/>
    <m/>
    <n v="12650.879000000001"/>
  </r>
  <r>
    <x v="174"/>
    <x v="1"/>
    <x v="1"/>
    <x v="2"/>
    <s v="1021738"/>
    <x v="164"/>
    <s v="Subprod"/>
    <s v="Subprod Patas-Manos"/>
    <x v="2"/>
    <m/>
    <m/>
    <m/>
    <m/>
    <m/>
    <m/>
    <m/>
    <n v="84102.422999999995"/>
  </r>
  <r>
    <x v="296"/>
    <x v="1"/>
    <x v="1"/>
    <x v="2"/>
    <s v="1021739"/>
    <x v="265"/>
    <s v="Cabeza"/>
    <s v="Cabeza Entera"/>
    <x v="2"/>
    <m/>
    <m/>
    <m/>
    <m/>
    <m/>
    <m/>
    <m/>
    <n v="39133.783000000003"/>
  </r>
  <r>
    <x v="298"/>
    <x v="1"/>
    <x v="1"/>
    <x v="2"/>
    <s v="1021766"/>
    <x v="266"/>
    <s v="Huesos"/>
    <s v="Huesos Cuarto Delant"/>
    <x v="2"/>
    <m/>
    <m/>
    <m/>
    <m/>
    <m/>
    <m/>
    <m/>
    <n v="230000.72"/>
  </r>
  <r>
    <x v="299"/>
    <x v="1"/>
    <x v="1"/>
    <x v="2"/>
    <s v="1021767"/>
    <x v="267"/>
    <s v="Huesos"/>
    <s v="Huesos Cuarto Centra"/>
    <x v="2"/>
    <m/>
    <m/>
    <m/>
    <m/>
    <m/>
    <m/>
    <m/>
    <n v="389060.79599999997"/>
  </r>
  <r>
    <x v="300"/>
    <x v="1"/>
    <x v="1"/>
    <x v="2"/>
    <s v="1021774"/>
    <x v="268"/>
    <s v="Huesos"/>
    <s v="Huesos Cuarto Delant"/>
    <x v="2"/>
    <m/>
    <m/>
    <m/>
    <m/>
    <m/>
    <m/>
    <m/>
    <n v="66356.097999999998"/>
  </r>
  <r>
    <x v="301"/>
    <x v="1"/>
    <x v="1"/>
    <x v="2"/>
    <s v="1021819"/>
    <x v="269"/>
    <s v="Lomo"/>
    <s v="Lomo Centro"/>
    <x v="7"/>
    <m/>
    <m/>
    <m/>
    <m/>
    <m/>
    <m/>
    <m/>
    <n v="120747.505"/>
  </r>
  <r>
    <x v="176"/>
    <x v="1"/>
    <x v="1"/>
    <x v="2"/>
    <s v="1021864"/>
    <x v="165"/>
    <s v="Cueros"/>
    <s v="Cuero Papada"/>
    <x v="3"/>
    <m/>
    <m/>
    <m/>
    <m/>
    <m/>
    <m/>
    <m/>
    <n v="74126.191000000006"/>
  </r>
  <r>
    <x v="460"/>
    <x v="1"/>
    <x v="1"/>
    <x v="2"/>
    <s v="1021868"/>
    <x v="411"/>
    <s v="Pierna"/>
    <s v="Pierna Pulpa Fina"/>
    <x v="0"/>
    <m/>
    <m/>
    <m/>
    <m/>
    <m/>
    <m/>
    <m/>
    <n v="19541.642"/>
  </r>
  <r>
    <x v="303"/>
    <x v="1"/>
    <x v="1"/>
    <x v="2"/>
    <s v="1021874"/>
    <x v="130"/>
    <s v="Grasas"/>
    <s v="Grasa Gordura"/>
    <x v="6"/>
    <m/>
    <m/>
    <m/>
    <m/>
    <m/>
    <m/>
    <m/>
    <n v="236952.261"/>
  </r>
  <r>
    <x v="304"/>
    <x v="1"/>
    <x v="1"/>
    <x v="2"/>
    <s v="1021903"/>
    <x v="247"/>
    <s v="Subprod"/>
    <s v="Subprod Visceras"/>
    <x v="7"/>
    <m/>
    <m/>
    <m/>
    <m/>
    <m/>
    <m/>
    <m/>
    <n v="33657.294999999998"/>
  </r>
  <r>
    <x v="306"/>
    <x v="1"/>
    <x v="1"/>
    <x v="2"/>
    <s v="1021924"/>
    <x v="270"/>
    <s v="Lomo"/>
    <s v="Lomo MM Loin"/>
    <x v="8"/>
    <m/>
    <m/>
    <m/>
    <m/>
    <m/>
    <m/>
    <m/>
    <n v="14080.092000000001"/>
  </r>
  <r>
    <x v="307"/>
    <x v="1"/>
    <x v="1"/>
    <x v="2"/>
    <s v="1021925"/>
    <x v="271"/>
    <s v="Lomo"/>
    <s v="Lomo MM Loin"/>
    <x v="8"/>
    <m/>
    <m/>
    <m/>
    <m/>
    <m/>
    <m/>
    <m/>
    <n v="52231.37"/>
  </r>
  <r>
    <x v="309"/>
    <x v="1"/>
    <x v="1"/>
    <x v="2"/>
    <s v="1021931"/>
    <x v="273"/>
    <s v="Cost-Pec"/>
    <s v="Cost-Pec Trozos"/>
    <x v="8"/>
    <m/>
    <m/>
    <m/>
    <m/>
    <m/>
    <m/>
    <m/>
    <n v="6303.6409999999996"/>
  </r>
  <r>
    <x v="310"/>
    <x v="1"/>
    <x v="1"/>
    <x v="2"/>
    <s v="1021936"/>
    <x v="274"/>
    <s v="Paleta"/>
    <s v="Paleta Pulpa"/>
    <x v="8"/>
    <m/>
    <m/>
    <m/>
    <m/>
    <m/>
    <m/>
    <m/>
    <n v="357302.99699999997"/>
  </r>
  <r>
    <x v="470"/>
    <x v="1"/>
    <x v="1"/>
    <x v="2"/>
    <s v="1021944"/>
    <x v="418"/>
    <s v="Recortes"/>
    <s v="Diafragma"/>
    <x v="8"/>
    <m/>
    <m/>
    <m/>
    <m/>
    <m/>
    <m/>
    <m/>
    <n v="3000"/>
  </r>
  <r>
    <x v="471"/>
    <x v="1"/>
    <x v="1"/>
    <x v="2"/>
    <s v="1021945"/>
    <x v="419"/>
    <s v="Cabeza"/>
    <s v="Cabeza Derivados"/>
    <x v="8"/>
    <m/>
    <m/>
    <m/>
    <m/>
    <m/>
    <m/>
    <m/>
    <n v="3000.002"/>
  </r>
  <r>
    <x v="311"/>
    <x v="1"/>
    <x v="1"/>
    <x v="2"/>
    <s v="1021952"/>
    <x v="156"/>
    <s v="Chuleta"/>
    <s v="Chuleta Huesos"/>
    <x v="8"/>
    <m/>
    <m/>
    <m/>
    <m/>
    <m/>
    <m/>
    <m/>
    <n v="1370.0050000000001"/>
  </r>
  <r>
    <x v="312"/>
    <x v="1"/>
    <x v="1"/>
    <x v="2"/>
    <s v="1021971"/>
    <x v="275"/>
    <s v="Cueros"/>
    <s v="Cuero Back"/>
    <x v="2"/>
    <m/>
    <m/>
    <m/>
    <m/>
    <m/>
    <m/>
    <m/>
    <n v="85378.433000000005"/>
  </r>
  <r>
    <x v="178"/>
    <x v="1"/>
    <x v="1"/>
    <x v="2"/>
    <s v="1021976"/>
    <x v="167"/>
    <s v="Paleta"/>
    <s v="Paleta Pulpa"/>
    <x v="0"/>
    <m/>
    <m/>
    <m/>
    <m/>
    <m/>
    <m/>
    <m/>
    <n v="94965.361999999994"/>
  </r>
  <r>
    <x v="313"/>
    <x v="1"/>
    <x v="1"/>
    <x v="2"/>
    <s v="1021987"/>
    <x v="276"/>
    <s v="Subprod"/>
    <s v="Subprod Tripa"/>
    <x v="8"/>
    <m/>
    <m/>
    <m/>
    <m/>
    <m/>
    <m/>
    <m/>
    <n v="9999.9959999999992"/>
  </r>
  <r>
    <x v="180"/>
    <x v="1"/>
    <x v="1"/>
    <x v="2"/>
    <s v="1021992"/>
    <x v="89"/>
    <s v="Grasas"/>
    <s v="Grasa Lomo Tocino"/>
    <x v="2"/>
    <m/>
    <m/>
    <m/>
    <m/>
    <m/>
    <m/>
    <m/>
    <n v="91290.808000000005"/>
  </r>
  <r>
    <x v="314"/>
    <x v="1"/>
    <x v="1"/>
    <x v="2"/>
    <s v="1022033"/>
    <x v="277"/>
    <s v="Cabeza"/>
    <s v="Cabeza Derivados"/>
    <x v="2"/>
    <m/>
    <m/>
    <m/>
    <m/>
    <m/>
    <m/>
    <m/>
    <n v="35236.008999999998"/>
  </r>
  <r>
    <x v="315"/>
    <x v="1"/>
    <x v="1"/>
    <x v="2"/>
    <s v="1022080"/>
    <x v="278"/>
    <s v="Subprod"/>
    <s v="Subprod Cola"/>
    <x v="2"/>
    <m/>
    <m/>
    <m/>
    <m/>
    <m/>
    <m/>
    <m/>
    <n v="81855.145000000004"/>
  </r>
  <r>
    <x v="182"/>
    <x v="1"/>
    <x v="1"/>
    <x v="2"/>
    <s v="1022096"/>
    <x v="170"/>
    <s v="Huesos"/>
    <s v="Huesos Cuarto Delant"/>
    <x v="2"/>
    <m/>
    <m/>
    <m/>
    <m/>
    <m/>
    <m/>
    <m/>
    <n v="232522.10200000001"/>
  </r>
  <r>
    <x v="318"/>
    <x v="1"/>
    <x v="1"/>
    <x v="2"/>
    <s v="1022099"/>
    <x v="281"/>
    <s v="Huesos"/>
    <s v="Huesos Cuarto Centra"/>
    <x v="2"/>
    <m/>
    <m/>
    <m/>
    <m/>
    <m/>
    <m/>
    <m/>
    <n v="185576.72099999999"/>
  </r>
  <r>
    <x v="319"/>
    <x v="1"/>
    <x v="1"/>
    <x v="2"/>
    <s v="1022101"/>
    <x v="282"/>
    <s v="Lomo"/>
    <s v="Lomo Centro"/>
    <x v="8"/>
    <m/>
    <m/>
    <m/>
    <m/>
    <m/>
    <m/>
    <m/>
    <n v="3000"/>
  </r>
  <r>
    <x v="184"/>
    <x v="1"/>
    <x v="1"/>
    <x v="2"/>
    <s v="1022125"/>
    <x v="172"/>
    <s v="Pernil"/>
    <s v="Pernil Mano"/>
    <x v="2"/>
    <m/>
    <m/>
    <m/>
    <m/>
    <m/>
    <m/>
    <m/>
    <n v="222573.32800000001"/>
  </r>
  <r>
    <x v="321"/>
    <x v="1"/>
    <x v="1"/>
    <x v="2"/>
    <s v="1022128"/>
    <x v="284"/>
    <s v="Pierna"/>
    <s v="Pierna Pulpa Fina"/>
    <x v="8"/>
    <m/>
    <m/>
    <m/>
    <m/>
    <m/>
    <m/>
    <m/>
    <n v="18328.181"/>
  </r>
  <r>
    <x v="322"/>
    <x v="1"/>
    <x v="1"/>
    <x v="2"/>
    <s v="1022141"/>
    <x v="285"/>
    <s v="Pierna"/>
    <s v="Pierna Pulpa Fina"/>
    <x v="8"/>
    <m/>
    <m/>
    <m/>
    <m/>
    <m/>
    <m/>
    <m/>
    <n v="10390.449000000001"/>
  </r>
  <r>
    <x v="323"/>
    <x v="1"/>
    <x v="1"/>
    <x v="2"/>
    <s v="1022142"/>
    <x v="286"/>
    <s v="Pierna"/>
    <s v="Pierna Pulpa Fina"/>
    <x v="8"/>
    <m/>
    <m/>
    <m/>
    <m/>
    <m/>
    <m/>
    <m/>
    <n v="8837.3940000000002"/>
  </r>
  <r>
    <x v="185"/>
    <x v="1"/>
    <x v="1"/>
    <x v="2"/>
    <s v="1022149"/>
    <x v="173"/>
    <s v="Plancha"/>
    <s v="Plancha s/Cuero"/>
    <x v="0"/>
    <m/>
    <m/>
    <m/>
    <m/>
    <m/>
    <m/>
    <m/>
    <n v="10180.862999999999"/>
  </r>
  <r>
    <x v="186"/>
    <x v="1"/>
    <x v="1"/>
    <x v="2"/>
    <s v="1022150"/>
    <x v="130"/>
    <s v="Grasas"/>
    <s v="Grasa Gordura"/>
    <x v="0"/>
    <m/>
    <m/>
    <m/>
    <m/>
    <m/>
    <m/>
    <m/>
    <n v="73823.509999999995"/>
  </r>
  <r>
    <x v="325"/>
    <x v="1"/>
    <x v="1"/>
    <x v="2"/>
    <s v="1022169"/>
    <x v="288"/>
    <s v="Recortes"/>
    <s v="Recortes No Magro"/>
    <x v="2"/>
    <m/>
    <m/>
    <m/>
    <m/>
    <m/>
    <m/>
    <m/>
    <n v="166320.36199999999"/>
  </r>
  <r>
    <x v="461"/>
    <x v="1"/>
    <x v="1"/>
    <x v="2"/>
    <s v="1022182"/>
    <x v="156"/>
    <s v="Chuleta"/>
    <s v="Chuleta Huesos"/>
    <x v="4"/>
    <m/>
    <m/>
    <m/>
    <m/>
    <m/>
    <m/>
    <m/>
    <n v="21999.994999999999"/>
  </r>
  <r>
    <x v="187"/>
    <x v="1"/>
    <x v="1"/>
    <x v="2"/>
    <s v="1022183"/>
    <x v="174"/>
    <s v="Pernil"/>
    <s v="Pernil Pierna"/>
    <x v="2"/>
    <m/>
    <m/>
    <m/>
    <m/>
    <m/>
    <m/>
    <m/>
    <n v="675712.76699999999"/>
  </r>
  <r>
    <x v="188"/>
    <x v="1"/>
    <x v="1"/>
    <x v="2"/>
    <s v="1022186"/>
    <x v="175"/>
    <s v="Huesos"/>
    <s v="Huesos Cuarto Centra"/>
    <x v="2"/>
    <m/>
    <m/>
    <m/>
    <m/>
    <m/>
    <m/>
    <m/>
    <n v="78312.285000000003"/>
  </r>
  <r>
    <x v="326"/>
    <x v="1"/>
    <x v="1"/>
    <x v="2"/>
    <s v="1022193"/>
    <x v="289"/>
    <s v="Lomo"/>
    <s v="Lomo Vetado"/>
    <x v="2"/>
    <m/>
    <m/>
    <m/>
    <m/>
    <m/>
    <m/>
    <m/>
    <n v="24728.904999999999"/>
  </r>
  <r>
    <x v="189"/>
    <x v="1"/>
    <x v="1"/>
    <x v="2"/>
    <s v="1022196"/>
    <x v="176"/>
    <s v="Cueros"/>
    <s v="Cuero Forro"/>
    <x v="0"/>
    <m/>
    <m/>
    <m/>
    <m/>
    <m/>
    <m/>
    <m/>
    <n v="1896.999"/>
  </r>
  <r>
    <x v="190"/>
    <x v="1"/>
    <x v="1"/>
    <x v="2"/>
    <s v="1022197"/>
    <x v="177"/>
    <s v="Cueros"/>
    <s v="Cuero Forro"/>
    <x v="0"/>
    <m/>
    <m/>
    <m/>
    <m/>
    <m/>
    <m/>
    <m/>
    <n v="9874.3279999999995"/>
  </r>
  <r>
    <x v="327"/>
    <x v="1"/>
    <x v="1"/>
    <x v="2"/>
    <s v="1022212"/>
    <x v="290"/>
    <s v="Cabeza"/>
    <s v="Cabeza Entera"/>
    <x v="2"/>
    <m/>
    <m/>
    <m/>
    <m/>
    <m/>
    <m/>
    <m/>
    <n v="625303.48400000005"/>
  </r>
  <r>
    <x v="191"/>
    <x v="1"/>
    <x v="1"/>
    <x v="2"/>
    <s v="1022217"/>
    <x v="178"/>
    <s v="Grasas"/>
    <s v="Grasa Lomo Tocino"/>
    <x v="3"/>
    <m/>
    <m/>
    <m/>
    <m/>
    <m/>
    <m/>
    <m/>
    <n v="271126.511"/>
  </r>
  <r>
    <x v="192"/>
    <x v="1"/>
    <x v="1"/>
    <x v="2"/>
    <s v="1022218"/>
    <x v="120"/>
    <s v="Grasas"/>
    <s v="Grasa Forro"/>
    <x v="3"/>
    <m/>
    <m/>
    <m/>
    <m/>
    <m/>
    <m/>
    <m/>
    <n v="86650.112999999998"/>
  </r>
  <r>
    <x v="328"/>
    <x v="1"/>
    <x v="1"/>
    <x v="2"/>
    <s v="1022247"/>
    <x v="291"/>
    <s v="Recortes"/>
    <s v="Recortes No Magro"/>
    <x v="7"/>
    <m/>
    <m/>
    <m/>
    <m/>
    <m/>
    <m/>
    <m/>
    <n v="39480.364999999998"/>
  </r>
  <r>
    <x v="193"/>
    <x v="1"/>
    <x v="1"/>
    <x v="2"/>
    <s v="1022273"/>
    <x v="179"/>
    <s v="Grasas"/>
    <s v="Grasa Forro"/>
    <x v="3"/>
    <m/>
    <m/>
    <m/>
    <m/>
    <m/>
    <m/>
    <m/>
    <n v="112011.984"/>
  </r>
  <r>
    <x v="195"/>
    <x v="1"/>
    <x v="1"/>
    <x v="2"/>
    <s v="1022283"/>
    <x v="181"/>
    <s v="Prolijado"/>
    <s v="Prolijado Malaya"/>
    <x v="4"/>
    <m/>
    <m/>
    <m/>
    <m/>
    <m/>
    <m/>
    <m/>
    <n v="5226.0190000000002"/>
  </r>
  <r>
    <x v="196"/>
    <x v="1"/>
    <x v="1"/>
    <x v="2"/>
    <s v="1022291"/>
    <x v="182"/>
    <s v="Pernil"/>
    <s v="Pernil Mano"/>
    <x v="2"/>
    <m/>
    <m/>
    <m/>
    <m/>
    <m/>
    <m/>
    <m/>
    <n v="49964.137999999999"/>
  </r>
  <r>
    <x v="330"/>
    <x v="1"/>
    <x v="1"/>
    <x v="2"/>
    <s v="1022293"/>
    <x v="293"/>
    <s v="Prolijado"/>
    <s v="Prolijado Malaya"/>
    <x v="8"/>
    <m/>
    <m/>
    <m/>
    <m/>
    <m/>
    <m/>
    <m/>
    <n v="778.79399999999998"/>
  </r>
  <r>
    <x v="331"/>
    <x v="1"/>
    <x v="1"/>
    <x v="2"/>
    <s v="1022304"/>
    <x v="294"/>
    <s v="Subprod"/>
    <s v="Subprod Visceras"/>
    <x v="7"/>
    <m/>
    <m/>
    <m/>
    <m/>
    <m/>
    <m/>
    <m/>
    <n v="13653.204"/>
  </r>
  <r>
    <x v="197"/>
    <x v="1"/>
    <x v="1"/>
    <x v="2"/>
    <s v="1022313"/>
    <x v="183"/>
    <s v="Lomo"/>
    <s v="Lomo CC Loin"/>
    <x v="9"/>
    <m/>
    <m/>
    <m/>
    <m/>
    <m/>
    <m/>
    <m/>
    <n v="7171.4759999999997"/>
  </r>
  <r>
    <x v="198"/>
    <x v="1"/>
    <x v="1"/>
    <x v="2"/>
    <s v="1022326"/>
    <x v="184"/>
    <s v="Lomo"/>
    <s v="Lomo CC Loin"/>
    <x v="9"/>
    <m/>
    <m/>
    <m/>
    <m/>
    <m/>
    <m/>
    <m/>
    <n v="35716.036"/>
  </r>
  <r>
    <x v="199"/>
    <x v="1"/>
    <x v="1"/>
    <x v="2"/>
    <s v="1022370"/>
    <x v="185"/>
    <s v="Lomo"/>
    <s v="Lomo MM Loin"/>
    <x v="9"/>
    <m/>
    <m/>
    <m/>
    <m/>
    <m/>
    <m/>
    <m/>
    <n v="12025.008"/>
  </r>
  <r>
    <x v="200"/>
    <x v="1"/>
    <x v="1"/>
    <x v="2"/>
    <s v="1022371"/>
    <x v="186"/>
    <s v="Panceta"/>
    <s v="Panceta s/Cuero"/>
    <x v="9"/>
    <m/>
    <m/>
    <m/>
    <m/>
    <m/>
    <m/>
    <m/>
    <n v="17790.203000000001"/>
  </r>
  <r>
    <x v="201"/>
    <x v="1"/>
    <x v="1"/>
    <x v="2"/>
    <s v="1022373"/>
    <x v="187"/>
    <s v="Recortes"/>
    <s v="Recortes No Magro"/>
    <x v="2"/>
    <m/>
    <m/>
    <m/>
    <m/>
    <m/>
    <m/>
    <m/>
    <n v="115026.7"/>
  </r>
  <r>
    <x v="202"/>
    <x v="1"/>
    <x v="1"/>
    <x v="2"/>
    <s v="1022378"/>
    <x v="188"/>
    <s v="Huesos"/>
    <s v="Huesos Cuarto Centra"/>
    <x v="2"/>
    <m/>
    <m/>
    <m/>
    <m/>
    <m/>
    <m/>
    <m/>
    <n v="59291.398000000001"/>
  </r>
  <r>
    <x v="336"/>
    <x v="1"/>
    <x v="1"/>
    <x v="2"/>
    <s v="1022388"/>
    <x v="298"/>
    <s v="Huesos"/>
    <s v="Huesos Cuarto Centra"/>
    <x v="2"/>
    <m/>
    <m/>
    <m/>
    <m/>
    <m/>
    <m/>
    <m/>
    <n v="99339.451000000001"/>
  </r>
  <r>
    <x v="205"/>
    <x v="1"/>
    <x v="1"/>
    <x v="2"/>
    <s v="1022389"/>
    <x v="191"/>
    <s v="Cueros"/>
    <s v="Cuero Panceta"/>
    <x v="2"/>
    <m/>
    <m/>
    <m/>
    <m/>
    <m/>
    <m/>
    <m/>
    <n v="14173.316000000001"/>
  </r>
  <r>
    <x v="207"/>
    <x v="1"/>
    <x v="1"/>
    <x v="2"/>
    <s v="1022409"/>
    <x v="193"/>
    <s v="Subprod"/>
    <s v="Subprod Tripa"/>
    <x v="0"/>
    <m/>
    <m/>
    <m/>
    <m/>
    <m/>
    <m/>
    <m/>
    <n v="41374.279000000002"/>
  </r>
  <r>
    <x v="338"/>
    <x v="1"/>
    <x v="1"/>
    <x v="2"/>
    <s v="1022413"/>
    <x v="300"/>
    <s v="Subprod"/>
    <s v="Subprod Visceras"/>
    <x v="8"/>
    <m/>
    <m/>
    <m/>
    <m/>
    <m/>
    <m/>
    <m/>
    <n v="3144"/>
  </r>
  <r>
    <x v="208"/>
    <x v="1"/>
    <x v="1"/>
    <x v="2"/>
    <s v="1022414"/>
    <x v="194"/>
    <s v="Chuleta"/>
    <s v="Chuleta Cazuela"/>
    <x v="2"/>
    <m/>
    <m/>
    <m/>
    <m/>
    <m/>
    <m/>
    <m/>
    <n v="169895.13800000001"/>
  </r>
  <r>
    <x v="211"/>
    <x v="1"/>
    <x v="1"/>
    <x v="2"/>
    <s v="1022472"/>
    <x v="196"/>
    <s v="Lomo"/>
    <s v="Lomo Centro"/>
    <x v="9"/>
    <m/>
    <m/>
    <m/>
    <m/>
    <m/>
    <m/>
    <m/>
    <n v="4845.9979999999996"/>
  </r>
  <r>
    <x v="212"/>
    <x v="1"/>
    <x v="1"/>
    <x v="2"/>
    <s v="1022499"/>
    <x v="197"/>
    <s v="Lomo"/>
    <s v="Lomo Vetado"/>
    <x v="9"/>
    <m/>
    <m/>
    <m/>
    <m/>
    <m/>
    <m/>
    <m/>
    <n v="33.799999999999997"/>
  </r>
  <r>
    <x v="343"/>
    <x v="1"/>
    <x v="1"/>
    <x v="2"/>
    <s v="1022515"/>
    <x v="304"/>
    <s v="Panceta"/>
    <s v="Panceta c/Cuero"/>
    <x v="8"/>
    <m/>
    <m/>
    <m/>
    <m/>
    <m/>
    <m/>
    <m/>
    <n v="35000.002999999997"/>
  </r>
  <r>
    <x v="344"/>
    <x v="1"/>
    <x v="1"/>
    <x v="2"/>
    <s v="1022550"/>
    <x v="305"/>
    <s v="Huesos"/>
    <s v="Huesos Cuarto Traser"/>
    <x v="8"/>
    <m/>
    <m/>
    <m/>
    <m/>
    <m/>
    <m/>
    <m/>
    <n v="18517.744999999999"/>
  </r>
  <r>
    <x v="346"/>
    <x v="1"/>
    <x v="1"/>
    <x v="2"/>
    <s v="1022568"/>
    <x v="307"/>
    <s v="Panceta"/>
    <s v="Panceta s/Cuero"/>
    <x v="2"/>
    <m/>
    <m/>
    <m/>
    <m/>
    <m/>
    <m/>
    <m/>
    <n v="24229.845000000001"/>
  </r>
  <r>
    <x v="215"/>
    <x v="1"/>
    <x v="1"/>
    <x v="2"/>
    <s v="1022587"/>
    <x v="200"/>
    <s v="Lomo"/>
    <s v="Lomo CC Loin"/>
    <x v="9"/>
    <m/>
    <m/>
    <m/>
    <m/>
    <m/>
    <m/>
    <m/>
    <n v="6632.7259999999997"/>
  </r>
  <r>
    <x v="217"/>
    <x v="1"/>
    <x v="1"/>
    <x v="2"/>
    <s v="1022605"/>
    <x v="202"/>
    <s v="Subprod"/>
    <s v="Subprod Tripa"/>
    <x v="4"/>
    <m/>
    <m/>
    <m/>
    <m/>
    <m/>
    <m/>
    <m/>
    <n v="3574.5520000000001"/>
  </r>
  <r>
    <x v="218"/>
    <x v="1"/>
    <x v="1"/>
    <x v="2"/>
    <s v="1022607"/>
    <x v="203"/>
    <s v="Prolijado"/>
    <s v="Prolijado Plateada"/>
    <x v="4"/>
    <m/>
    <m/>
    <m/>
    <m/>
    <m/>
    <m/>
    <m/>
    <n v="27208.696"/>
  </r>
  <r>
    <x v="349"/>
    <x v="1"/>
    <x v="1"/>
    <x v="2"/>
    <s v="1022621"/>
    <x v="310"/>
    <s v="Panceta"/>
    <s v="Panceta s/Cuero"/>
    <x v="8"/>
    <m/>
    <m/>
    <m/>
    <m/>
    <m/>
    <m/>
    <m/>
    <n v="45000.002999999997"/>
  </r>
  <r>
    <x v="350"/>
    <x v="1"/>
    <x v="1"/>
    <x v="2"/>
    <s v="1022636"/>
    <x v="311"/>
    <s v="Huesos"/>
    <s v="Huesos Cuarto Traser"/>
    <x v="2"/>
    <m/>
    <m/>
    <m/>
    <m/>
    <m/>
    <m/>
    <m/>
    <n v="174354.39"/>
  </r>
  <r>
    <x v="219"/>
    <x v="1"/>
    <x v="1"/>
    <x v="2"/>
    <s v="1022637"/>
    <x v="204"/>
    <s v="Huesos"/>
    <s v="Huesos Cuarto Delant"/>
    <x v="2"/>
    <m/>
    <m/>
    <m/>
    <m/>
    <m/>
    <m/>
    <m/>
    <n v="87049.846000000005"/>
  </r>
  <r>
    <x v="351"/>
    <x v="1"/>
    <x v="1"/>
    <x v="2"/>
    <s v="1022639"/>
    <x v="312"/>
    <s v="Cabeza"/>
    <s v="Cabeza Entera"/>
    <x v="2"/>
    <m/>
    <m/>
    <m/>
    <m/>
    <m/>
    <m/>
    <m/>
    <n v="817433.326"/>
  </r>
  <r>
    <x v="352"/>
    <x v="1"/>
    <x v="1"/>
    <x v="2"/>
    <s v="1022640"/>
    <x v="313"/>
    <s v="Cabeza"/>
    <s v="Cabeza Entera"/>
    <x v="2"/>
    <m/>
    <m/>
    <m/>
    <m/>
    <m/>
    <m/>
    <m/>
    <n v="96061.237999999998"/>
  </r>
  <r>
    <x v="353"/>
    <x v="1"/>
    <x v="1"/>
    <x v="2"/>
    <s v="1022645"/>
    <x v="260"/>
    <s v="Panceta"/>
    <s v="Panceta s/Cuero"/>
    <x v="2"/>
    <m/>
    <m/>
    <m/>
    <m/>
    <m/>
    <m/>
    <m/>
    <n v="27596.011999999999"/>
  </r>
  <r>
    <x v="220"/>
    <x v="1"/>
    <x v="1"/>
    <x v="2"/>
    <s v="1022654"/>
    <x v="205"/>
    <s v="Recortes"/>
    <s v="Recortes No Magro"/>
    <x v="7"/>
    <m/>
    <m/>
    <m/>
    <m/>
    <m/>
    <m/>
    <m/>
    <n v="7940.0029999999997"/>
  </r>
  <r>
    <x v="221"/>
    <x v="1"/>
    <x v="1"/>
    <x v="2"/>
    <s v="1022664"/>
    <x v="206"/>
    <s v="Lomo"/>
    <s v="Lomo CC Loin"/>
    <x v="9"/>
    <m/>
    <m/>
    <m/>
    <m/>
    <m/>
    <m/>
    <m/>
    <n v="19621.834999999999"/>
  </r>
  <r>
    <x v="223"/>
    <x v="1"/>
    <x v="1"/>
    <x v="2"/>
    <s v="1022709"/>
    <x v="207"/>
    <s v="Pierna"/>
    <s v="Pierna Pulpa"/>
    <x v="0"/>
    <m/>
    <m/>
    <m/>
    <m/>
    <m/>
    <m/>
    <m/>
    <n v="23424.764999999999"/>
  </r>
  <r>
    <x v="224"/>
    <x v="1"/>
    <x v="1"/>
    <x v="2"/>
    <s v="1022748"/>
    <x v="208"/>
    <s v="Subprod"/>
    <s v="Subprod Patas-Manos"/>
    <x v="2"/>
    <m/>
    <m/>
    <m/>
    <m/>
    <m/>
    <m/>
    <m/>
    <n v="198277.11300000001"/>
  </r>
  <r>
    <x v="355"/>
    <x v="1"/>
    <x v="1"/>
    <x v="2"/>
    <s v="1022750"/>
    <x v="314"/>
    <s v="Paleta"/>
    <s v="Paleta Pulpa"/>
    <x v="8"/>
    <m/>
    <m/>
    <m/>
    <m/>
    <m/>
    <m/>
    <m/>
    <n v="45522.997000000003"/>
  </r>
  <r>
    <x v="356"/>
    <x v="1"/>
    <x v="1"/>
    <x v="2"/>
    <s v="1022751"/>
    <x v="315"/>
    <s v="Paleta"/>
    <s v="Paleta Entera"/>
    <x v="8"/>
    <m/>
    <m/>
    <m/>
    <m/>
    <m/>
    <m/>
    <m/>
    <n v="21999.998"/>
  </r>
  <r>
    <x v="357"/>
    <x v="1"/>
    <x v="1"/>
    <x v="2"/>
    <s v="1022753"/>
    <x v="316"/>
    <s v="Pernil"/>
    <s v="Pernil Mano"/>
    <x v="2"/>
    <m/>
    <m/>
    <m/>
    <m/>
    <m/>
    <m/>
    <m/>
    <n v="93753.357000000004"/>
  </r>
  <r>
    <x v="358"/>
    <x v="1"/>
    <x v="1"/>
    <x v="2"/>
    <s v="1022767"/>
    <x v="317"/>
    <s v="Grasas"/>
    <s v="Grasa Gordura"/>
    <x v="8"/>
    <m/>
    <m/>
    <m/>
    <m/>
    <m/>
    <m/>
    <m/>
    <n v="24590.942999999999"/>
  </r>
  <r>
    <x v="226"/>
    <x v="1"/>
    <x v="1"/>
    <x v="2"/>
    <s v="1022781"/>
    <x v="210"/>
    <s v="Subprod"/>
    <s v="Subprod Tripa"/>
    <x v="0"/>
    <m/>
    <m/>
    <m/>
    <m/>
    <m/>
    <m/>
    <m/>
    <n v="2550.0050000000001"/>
  </r>
  <r>
    <x v="227"/>
    <x v="1"/>
    <x v="1"/>
    <x v="2"/>
    <s v="1022782"/>
    <x v="211"/>
    <s v="Subprod"/>
    <s v="Subprod Tripa"/>
    <x v="0"/>
    <m/>
    <m/>
    <m/>
    <m/>
    <m/>
    <m/>
    <m/>
    <n v="10296.679"/>
  </r>
  <r>
    <x v="228"/>
    <x v="1"/>
    <x v="1"/>
    <x v="2"/>
    <s v="1022783"/>
    <x v="212"/>
    <s v="Subprod"/>
    <s v="Subprod Tripa"/>
    <x v="0"/>
    <m/>
    <m/>
    <m/>
    <m/>
    <m/>
    <m/>
    <m/>
    <n v="10646.67"/>
  </r>
  <r>
    <x v="229"/>
    <x v="1"/>
    <x v="1"/>
    <x v="2"/>
    <s v="1022847"/>
    <x v="213"/>
    <s v="Panceta"/>
    <s v="Panceta s/Cuero"/>
    <x v="0"/>
    <m/>
    <m/>
    <m/>
    <m/>
    <m/>
    <m/>
    <m/>
    <n v="19000.002"/>
  </r>
  <r>
    <x v="231"/>
    <x v="1"/>
    <x v="1"/>
    <x v="2"/>
    <s v="1022855"/>
    <x v="215"/>
    <s v="Grasas"/>
    <s v="Grasa Forro"/>
    <x v="0"/>
    <m/>
    <m/>
    <m/>
    <m/>
    <m/>
    <m/>
    <m/>
    <n v="18773.148000000001"/>
  </r>
  <r>
    <x v="232"/>
    <x v="1"/>
    <x v="1"/>
    <x v="2"/>
    <s v="1022856"/>
    <x v="216"/>
    <s v="Grasas"/>
    <s v="Grasa Gordura"/>
    <x v="2"/>
    <m/>
    <m/>
    <m/>
    <m/>
    <m/>
    <m/>
    <m/>
    <n v="172384.717"/>
  </r>
  <r>
    <x v="369"/>
    <x v="1"/>
    <x v="1"/>
    <x v="2"/>
    <s v="1022864"/>
    <x v="327"/>
    <s v="Lomo"/>
    <s v="Lomo Vetado"/>
    <x v="8"/>
    <m/>
    <m/>
    <m/>
    <m/>
    <m/>
    <m/>
    <m/>
    <n v="29999.996999999999"/>
  </r>
  <r>
    <x v="370"/>
    <x v="1"/>
    <x v="1"/>
    <x v="2"/>
    <s v="1022865"/>
    <x v="328"/>
    <s v="Panceta"/>
    <s v="Panceta s/Cuero"/>
    <x v="8"/>
    <m/>
    <m/>
    <m/>
    <m/>
    <m/>
    <m/>
    <m/>
    <n v="85000"/>
  </r>
  <r>
    <x v="371"/>
    <x v="1"/>
    <x v="1"/>
    <x v="2"/>
    <s v="1022866"/>
    <x v="329"/>
    <s v="Panceta"/>
    <s v="Panceta s/Cuero"/>
    <x v="8"/>
    <m/>
    <m/>
    <m/>
    <m/>
    <m/>
    <m/>
    <m/>
    <n v="65000"/>
  </r>
  <r>
    <x v="233"/>
    <x v="1"/>
    <x v="1"/>
    <x v="2"/>
    <s v="1022869"/>
    <x v="217"/>
    <s v="Huesos"/>
    <s v="Huesos Cuarto Centra"/>
    <x v="9"/>
    <m/>
    <m/>
    <m/>
    <m/>
    <m/>
    <m/>
    <m/>
    <n v="800.00099999999998"/>
  </r>
  <r>
    <x v="372"/>
    <x v="1"/>
    <x v="1"/>
    <x v="2"/>
    <s v="1022883"/>
    <x v="330"/>
    <s v="Chuleta"/>
    <s v="Chuleta Huesos"/>
    <x v="5"/>
    <m/>
    <m/>
    <m/>
    <m/>
    <m/>
    <m/>
    <m/>
    <n v="503.41899999999998"/>
  </r>
  <r>
    <x v="234"/>
    <x v="1"/>
    <x v="1"/>
    <x v="2"/>
    <s v="1022885"/>
    <x v="218"/>
    <s v="Panceta"/>
    <s v="Panceta s/Cuero"/>
    <x v="4"/>
    <m/>
    <m/>
    <m/>
    <m/>
    <m/>
    <m/>
    <m/>
    <n v="718505.98800000001"/>
  </r>
  <r>
    <x v="235"/>
    <x v="1"/>
    <x v="1"/>
    <x v="2"/>
    <s v="1022887"/>
    <x v="219"/>
    <s v="Panceta"/>
    <s v="Panceta s/Cuero"/>
    <x v="4"/>
    <m/>
    <m/>
    <m/>
    <m/>
    <m/>
    <m/>
    <m/>
    <n v="319000.00400000002"/>
  </r>
  <r>
    <x v="236"/>
    <x v="1"/>
    <x v="1"/>
    <x v="2"/>
    <s v="1022901"/>
    <x v="220"/>
    <s v="Panceta"/>
    <s v="Panceta s/Cuero"/>
    <x v="9"/>
    <m/>
    <m/>
    <m/>
    <m/>
    <m/>
    <m/>
    <m/>
    <n v="9511.6419999999998"/>
  </r>
  <r>
    <x v="375"/>
    <x v="1"/>
    <x v="1"/>
    <x v="2"/>
    <s v="1022918"/>
    <x v="333"/>
    <s v="Grasas"/>
    <s v="Grasa Lomo Tocino"/>
    <x v="8"/>
    <m/>
    <m/>
    <m/>
    <m/>
    <m/>
    <m/>
    <m/>
    <n v="114266.031"/>
  </r>
  <r>
    <x v="237"/>
    <x v="1"/>
    <x v="1"/>
    <x v="2"/>
    <s v="1022919"/>
    <x v="221"/>
    <s v="Lomo"/>
    <s v="Lomo MM Loin"/>
    <x v="9"/>
    <m/>
    <m/>
    <m/>
    <m/>
    <m/>
    <m/>
    <m/>
    <n v="12857.862999999999"/>
  </r>
  <r>
    <x v="240"/>
    <x v="1"/>
    <x v="1"/>
    <x v="2"/>
    <s v="1022930"/>
    <x v="223"/>
    <s v="Panceta"/>
    <s v="Panceta s/Cuero"/>
    <x v="4"/>
    <m/>
    <m/>
    <m/>
    <m/>
    <m/>
    <m/>
    <m/>
    <n v="630.17700000000002"/>
  </r>
  <r>
    <x v="379"/>
    <x v="1"/>
    <x v="1"/>
    <x v="2"/>
    <s v="1022940"/>
    <x v="335"/>
    <s v="Pernil"/>
    <s v="Pernil Mano"/>
    <x v="2"/>
    <m/>
    <m/>
    <m/>
    <m/>
    <m/>
    <m/>
    <m/>
    <n v="11315.057000000001"/>
  </r>
  <r>
    <x v="380"/>
    <x v="1"/>
    <x v="1"/>
    <x v="2"/>
    <s v="1022941"/>
    <x v="336"/>
    <s v="Pernil"/>
    <s v="Pernil Mano"/>
    <x v="2"/>
    <m/>
    <m/>
    <m/>
    <m/>
    <m/>
    <m/>
    <m/>
    <n v="56575.296000000002"/>
  </r>
  <r>
    <x v="243"/>
    <x v="1"/>
    <x v="1"/>
    <x v="2"/>
    <s v="1022945"/>
    <x v="169"/>
    <s v="Grasas"/>
    <s v="Grasa Interior"/>
    <x v="2"/>
    <m/>
    <m/>
    <m/>
    <m/>
    <m/>
    <m/>
    <m/>
    <n v="80961.717000000004"/>
  </r>
  <r>
    <x v="244"/>
    <x v="1"/>
    <x v="1"/>
    <x v="2"/>
    <s v="1022985"/>
    <x v="226"/>
    <s v="Lomo"/>
    <s v="Lomo Vetado"/>
    <x v="4"/>
    <m/>
    <m/>
    <m/>
    <m/>
    <m/>
    <m/>
    <m/>
    <n v="10710.967000000001"/>
  </r>
  <r>
    <x v="245"/>
    <x v="1"/>
    <x v="1"/>
    <x v="2"/>
    <s v="1022986"/>
    <x v="227"/>
    <s v="Panceta"/>
    <s v="Panceta s/Cuero"/>
    <x v="4"/>
    <m/>
    <m/>
    <m/>
    <m/>
    <m/>
    <m/>
    <m/>
    <n v="3438.1790000000001"/>
  </r>
  <r>
    <x v="246"/>
    <x v="1"/>
    <x v="1"/>
    <x v="2"/>
    <s v="1022987"/>
    <x v="228"/>
    <s v="Plancha"/>
    <s v="Plancha s/Cuero"/>
    <x v="9"/>
    <m/>
    <m/>
    <m/>
    <m/>
    <m/>
    <m/>
    <m/>
    <n v="9220.6779999999999"/>
  </r>
  <r>
    <x v="382"/>
    <x v="1"/>
    <x v="1"/>
    <x v="2"/>
    <s v="1022989"/>
    <x v="338"/>
    <s v="Lomo"/>
    <s v="Lomo MM Loin"/>
    <x v="8"/>
    <m/>
    <m/>
    <m/>
    <m/>
    <m/>
    <m/>
    <m/>
    <n v="5755.3689999999997"/>
  </r>
  <r>
    <x v="248"/>
    <x v="1"/>
    <x v="1"/>
    <x v="2"/>
    <s v="1022996"/>
    <x v="230"/>
    <s v="Grasas"/>
    <s v="Grasa Gordura"/>
    <x v="0"/>
    <m/>
    <m/>
    <m/>
    <m/>
    <m/>
    <m/>
    <m/>
    <n v="17030.241000000002"/>
  </r>
  <r>
    <x v="249"/>
    <x v="1"/>
    <x v="1"/>
    <x v="2"/>
    <s v="1023034"/>
    <x v="231"/>
    <s v="Cueros"/>
    <s v="Cuero Forro"/>
    <x v="2"/>
    <m/>
    <m/>
    <m/>
    <m/>
    <m/>
    <m/>
    <m/>
    <n v="165859.64000000001"/>
  </r>
  <r>
    <x v="251"/>
    <x v="1"/>
    <x v="1"/>
    <x v="2"/>
    <s v="1023037"/>
    <x v="233"/>
    <s v="Panceta"/>
    <s v="Panceta s/Cuero"/>
    <x v="4"/>
    <m/>
    <m/>
    <m/>
    <m/>
    <m/>
    <m/>
    <m/>
    <n v="121000"/>
  </r>
  <r>
    <x v="252"/>
    <x v="1"/>
    <x v="1"/>
    <x v="2"/>
    <s v="1023038"/>
    <x v="234"/>
    <s v="Lomo"/>
    <s v="Lomo Vetado"/>
    <x v="4"/>
    <m/>
    <m/>
    <m/>
    <m/>
    <m/>
    <m/>
    <m/>
    <n v="65037.423000000003"/>
  </r>
  <r>
    <x v="385"/>
    <x v="1"/>
    <x v="1"/>
    <x v="2"/>
    <s v="1023050"/>
    <x v="341"/>
    <s v="Lomo"/>
    <s v="Lomo Centro"/>
    <x v="5"/>
    <m/>
    <m/>
    <m/>
    <m/>
    <m/>
    <m/>
    <m/>
    <n v="68560.239000000001"/>
  </r>
  <r>
    <x v="387"/>
    <x v="1"/>
    <x v="1"/>
    <x v="2"/>
    <s v="1023093"/>
    <x v="343"/>
    <s v="Recortes"/>
    <s v="Recortes No Magro"/>
    <x v="2"/>
    <m/>
    <m/>
    <m/>
    <m/>
    <m/>
    <m/>
    <m/>
    <n v="40132.771999999997"/>
  </r>
  <r>
    <x v="388"/>
    <x v="1"/>
    <x v="1"/>
    <x v="2"/>
    <s v="1023102"/>
    <x v="344"/>
    <s v="Lomo"/>
    <s v="Lomo MM Loin"/>
    <x v="8"/>
    <m/>
    <m/>
    <m/>
    <m/>
    <m/>
    <m/>
    <m/>
    <n v="71.042000000000002"/>
  </r>
  <r>
    <x v="389"/>
    <x v="1"/>
    <x v="1"/>
    <x v="2"/>
    <s v="1023123"/>
    <x v="345"/>
    <s v="Lomo"/>
    <s v="Lomo Vetado"/>
    <x v="8"/>
    <m/>
    <m/>
    <m/>
    <m/>
    <m/>
    <m/>
    <m/>
    <n v="6472.7719999999999"/>
  </r>
  <r>
    <x v="391"/>
    <x v="1"/>
    <x v="1"/>
    <x v="2"/>
    <s v="1023131"/>
    <x v="347"/>
    <s v="Pierna"/>
    <s v="Pierna Pulpa"/>
    <x v="2"/>
    <m/>
    <m/>
    <m/>
    <m/>
    <m/>
    <m/>
    <m/>
    <n v="348.61200000000002"/>
  </r>
  <r>
    <x v="259"/>
    <x v="1"/>
    <x v="1"/>
    <x v="2"/>
    <s v="1023163"/>
    <x v="240"/>
    <s v="Lomo"/>
    <s v="Lomo Vetado"/>
    <x v="9"/>
    <m/>
    <m/>
    <m/>
    <m/>
    <m/>
    <m/>
    <m/>
    <n v="10000.003000000001"/>
  </r>
  <r>
    <x v="260"/>
    <x v="1"/>
    <x v="1"/>
    <x v="2"/>
    <s v="1023183"/>
    <x v="241"/>
    <s v="Cost-Pec"/>
    <s v="Cost-Pec Entero"/>
    <x v="4"/>
    <m/>
    <m/>
    <m/>
    <m/>
    <m/>
    <m/>
    <m/>
    <n v="45885.682000000001"/>
  </r>
  <r>
    <x v="397"/>
    <x v="1"/>
    <x v="1"/>
    <x v="2"/>
    <s v="1023190"/>
    <x v="351"/>
    <s v="Subprod"/>
    <s v="Subprod Visceras"/>
    <x v="5"/>
    <m/>
    <m/>
    <m/>
    <m/>
    <m/>
    <m/>
    <m/>
    <n v="255671.796"/>
  </r>
  <r>
    <x v="261"/>
    <x v="1"/>
    <x v="1"/>
    <x v="2"/>
    <s v="1023194"/>
    <x v="242"/>
    <s v="Panceta"/>
    <s v="Panceta s/Cuero"/>
    <x v="9"/>
    <m/>
    <m/>
    <m/>
    <m/>
    <m/>
    <m/>
    <m/>
    <n v="9969.4879999999994"/>
  </r>
  <r>
    <x v="399"/>
    <x v="1"/>
    <x v="1"/>
    <x v="2"/>
    <s v="1023257"/>
    <x v="353"/>
    <s v="Recortes"/>
    <s v="Recortes No Magro"/>
    <x v="6"/>
    <m/>
    <m/>
    <m/>
    <m/>
    <m/>
    <m/>
    <m/>
    <n v="20732.901000000002"/>
  </r>
  <r>
    <x v="400"/>
    <x v="1"/>
    <x v="1"/>
    <x v="2"/>
    <s v="1023265"/>
    <x v="354"/>
    <s v="Cost-Pec"/>
    <s v="Cost-Pec Trozos"/>
    <x v="8"/>
    <m/>
    <m/>
    <m/>
    <m/>
    <m/>
    <m/>
    <m/>
    <n v="6334.9960000000001"/>
  </r>
  <r>
    <x v="401"/>
    <x v="1"/>
    <x v="1"/>
    <x v="2"/>
    <s v="1023273"/>
    <x v="355"/>
    <s v="Pierna"/>
    <s v="Pierna Pulpa Fina"/>
    <x v="5"/>
    <m/>
    <m/>
    <m/>
    <m/>
    <m/>
    <m/>
    <m/>
    <n v="20194.032999999999"/>
  </r>
  <r>
    <x v="402"/>
    <x v="1"/>
    <x v="1"/>
    <x v="2"/>
    <s v="1023274"/>
    <x v="356"/>
    <s v="Pierna"/>
    <s v="Pierna Pulpa Fina"/>
    <x v="5"/>
    <m/>
    <m/>
    <m/>
    <m/>
    <m/>
    <m/>
    <m/>
    <n v="49.661000000000001"/>
  </r>
  <r>
    <x v="262"/>
    <x v="1"/>
    <x v="1"/>
    <x v="2"/>
    <s v="1023283"/>
    <x v="243"/>
    <s v="Subprod"/>
    <s v="Subprod Grasa"/>
    <x v="4"/>
    <m/>
    <m/>
    <m/>
    <m/>
    <m/>
    <m/>
    <m/>
    <n v="41909.379999999997"/>
  </r>
  <r>
    <x v="404"/>
    <x v="1"/>
    <x v="1"/>
    <x v="2"/>
    <s v="1023291"/>
    <x v="358"/>
    <s v="Huesos"/>
    <s v="Huesos Cuarto Centra"/>
    <x v="2"/>
    <m/>
    <m/>
    <m/>
    <m/>
    <m/>
    <m/>
    <m/>
    <n v="23999.994999999999"/>
  </r>
  <r>
    <x v="463"/>
    <x v="1"/>
    <x v="1"/>
    <x v="2"/>
    <s v="1023295"/>
    <x v="413"/>
    <s v="Subprod"/>
    <s v="Subprod Tripa"/>
    <x v="0"/>
    <m/>
    <m/>
    <m/>
    <m/>
    <m/>
    <m/>
    <m/>
    <n v="3000.002"/>
  </r>
  <r>
    <x v="263"/>
    <x v="1"/>
    <x v="1"/>
    <x v="2"/>
    <s v="1023301"/>
    <x v="244"/>
    <s v="Lomo"/>
    <s v="Lomo CC Loin"/>
    <x v="9"/>
    <m/>
    <m/>
    <m/>
    <m/>
    <m/>
    <m/>
    <m/>
    <n v="48114.44"/>
  </r>
  <r>
    <x v="405"/>
    <x v="1"/>
    <x v="1"/>
    <x v="2"/>
    <s v="1023302"/>
    <x v="169"/>
    <s v="Grasas"/>
    <s v="Grasa Interior"/>
    <x v="6"/>
    <m/>
    <m/>
    <m/>
    <m/>
    <m/>
    <m/>
    <m/>
    <n v="319734.42099999997"/>
  </r>
  <r>
    <x v="264"/>
    <x v="1"/>
    <x v="1"/>
    <x v="2"/>
    <s v="1023306"/>
    <x v="195"/>
    <s v="Cueros"/>
    <s v="Cuero Mixto"/>
    <x v="2"/>
    <m/>
    <m/>
    <m/>
    <m/>
    <m/>
    <m/>
    <m/>
    <n v="253749.65299999999"/>
  </r>
  <r>
    <x v="265"/>
    <x v="1"/>
    <x v="1"/>
    <x v="2"/>
    <s v="1023307"/>
    <x v="245"/>
    <s v="Subprod"/>
    <s v="Subprod Visceras"/>
    <x v="4"/>
    <m/>
    <m/>
    <m/>
    <m/>
    <m/>
    <m/>
    <m/>
    <n v="27932.084999999999"/>
  </r>
  <r>
    <x v="266"/>
    <x v="1"/>
    <x v="1"/>
    <x v="2"/>
    <s v="1023312"/>
    <x v="246"/>
    <s v="Filete"/>
    <s v="Filete c/Cabeza"/>
    <x v="0"/>
    <m/>
    <m/>
    <m/>
    <m/>
    <m/>
    <m/>
    <m/>
    <n v="22970.539000000001"/>
  </r>
  <r>
    <x v="406"/>
    <x v="1"/>
    <x v="1"/>
    <x v="2"/>
    <s v="1023318"/>
    <x v="359"/>
    <s v="Recortes"/>
    <s v="Recortes No Magro"/>
    <x v="6"/>
    <m/>
    <m/>
    <m/>
    <m/>
    <m/>
    <m/>
    <m/>
    <n v="1547.0550000000001"/>
  </r>
  <r>
    <x v="407"/>
    <x v="1"/>
    <x v="1"/>
    <x v="2"/>
    <s v="1023319"/>
    <x v="360"/>
    <s v="Recortes"/>
    <s v="Recortes No Magro"/>
    <x v="6"/>
    <m/>
    <m/>
    <m/>
    <m/>
    <m/>
    <m/>
    <m/>
    <n v="20583.489000000001"/>
  </r>
  <r>
    <x v="267"/>
    <x v="1"/>
    <x v="1"/>
    <x v="2"/>
    <s v="1023326"/>
    <x v="247"/>
    <s v="Subprod"/>
    <s v="Subprod Visceras"/>
    <x v="4"/>
    <m/>
    <m/>
    <m/>
    <m/>
    <m/>
    <m/>
    <m/>
    <n v="48000.47"/>
  </r>
  <r>
    <x v="268"/>
    <x v="1"/>
    <x v="1"/>
    <x v="2"/>
    <s v="1023329"/>
    <x v="165"/>
    <s v="Cueros"/>
    <s v="Cuero Papada"/>
    <x v="3"/>
    <m/>
    <m/>
    <m/>
    <m/>
    <m/>
    <m/>
    <m/>
    <n v="32206.999"/>
  </r>
  <r>
    <x v="269"/>
    <x v="1"/>
    <x v="1"/>
    <x v="2"/>
    <s v="1023334"/>
    <x v="248"/>
    <s v="Cueros"/>
    <s v="Cuero Mixto"/>
    <x v="3"/>
    <m/>
    <m/>
    <m/>
    <m/>
    <m/>
    <m/>
    <m/>
    <n v="173368.93799999999"/>
  </r>
  <r>
    <x v="270"/>
    <x v="1"/>
    <x v="1"/>
    <x v="2"/>
    <s v="1023336"/>
    <x v="248"/>
    <s v="Cueros"/>
    <s v="Cuero Mixto"/>
    <x v="3"/>
    <m/>
    <m/>
    <m/>
    <m/>
    <m/>
    <m/>
    <m/>
    <n v="48527.999000000003"/>
  </r>
  <r>
    <x v="408"/>
    <x v="1"/>
    <x v="2"/>
    <x v="0"/>
    <s v="1030224"/>
    <x v="361"/>
    <s v="Trutro"/>
    <s v="Trutro Largo"/>
    <x v="0"/>
    <m/>
    <m/>
    <m/>
    <n v="2462"/>
    <n v="72000"/>
    <n v="74462"/>
    <n v="48000"/>
    <m/>
  </r>
  <r>
    <x v="411"/>
    <x v="1"/>
    <x v="2"/>
    <x v="0"/>
    <s v="1030332"/>
    <x v="364"/>
    <s v="Ala"/>
    <s v="Ala Trutro"/>
    <x v="0"/>
    <m/>
    <m/>
    <m/>
    <n v="0"/>
    <n v="144000"/>
    <n v="144000"/>
    <n v="96000"/>
    <m/>
  </r>
  <r>
    <x v="412"/>
    <x v="1"/>
    <x v="2"/>
    <x v="0"/>
    <s v="1030355"/>
    <x v="365"/>
    <s v="Varios"/>
    <s v="Varios Carcasa"/>
    <x v="1"/>
    <m/>
    <m/>
    <m/>
    <n v="2644"/>
    <n v="69000"/>
    <n v="71644"/>
    <n v="72000"/>
    <m/>
  </r>
  <r>
    <x v="414"/>
    <x v="1"/>
    <x v="2"/>
    <x v="0"/>
    <s v="1030535"/>
    <x v="367"/>
    <s v="Trutro"/>
    <s v="Trutro Largo"/>
    <x v="4"/>
    <m/>
    <m/>
    <m/>
    <n v="2471"/>
    <n v="2471"/>
    <n v="4943"/>
    <m/>
    <m/>
  </r>
  <r>
    <x v="415"/>
    <x v="1"/>
    <x v="2"/>
    <x v="0"/>
    <s v="1030545"/>
    <x v="368"/>
    <s v="Trutro Desh"/>
    <s v="Trutro Desh Corto"/>
    <x v="0"/>
    <m/>
    <m/>
    <m/>
    <n v="0"/>
    <n v="48000"/>
    <n v="48000"/>
    <n v="24000"/>
    <m/>
  </r>
  <r>
    <x v="416"/>
    <x v="1"/>
    <x v="2"/>
    <x v="0"/>
    <s v="1030635"/>
    <x v="369"/>
    <s v="Menudencias"/>
    <s v="Menudencias Cogote"/>
    <x v="1"/>
    <m/>
    <m/>
    <m/>
    <n v="5120"/>
    <n v="0"/>
    <n v="5120"/>
    <m/>
    <m/>
  </r>
  <r>
    <x v="417"/>
    <x v="1"/>
    <x v="2"/>
    <x v="0"/>
    <s v="1030670"/>
    <x v="370"/>
    <s v="Pech Desh"/>
    <s v="Pech Desh s/Piel"/>
    <x v="0"/>
    <m/>
    <m/>
    <m/>
    <n v="0"/>
    <n v="120000"/>
    <n v="120000"/>
    <n v="144000"/>
    <m/>
  </r>
  <r>
    <x v="418"/>
    <x v="1"/>
    <x v="2"/>
    <x v="0"/>
    <s v="1030720"/>
    <x v="371"/>
    <s v="Recortes"/>
    <s v="Recortes Piel"/>
    <x v="0"/>
    <m/>
    <m/>
    <m/>
    <n v="0"/>
    <n v="24000"/>
    <n v="24000"/>
    <n v="28000"/>
    <m/>
  </r>
  <r>
    <x v="420"/>
    <x v="1"/>
    <x v="2"/>
    <x v="0"/>
    <s v="1030780"/>
    <x v="373"/>
    <s v="Pech"/>
    <s v="Pech Entera"/>
    <x v="0"/>
    <m/>
    <m/>
    <m/>
    <n v="1494"/>
    <n v="0"/>
    <n v="1494"/>
    <m/>
    <m/>
  </r>
  <r>
    <x v="477"/>
    <x v="1"/>
    <x v="2"/>
    <x v="1"/>
    <s v="1030228"/>
    <x v="421"/>
    <s v="Trutro Desh"/>
    <s v="Trutro Desh Corto"/>
    <x v="5"/>
    <m/>
    <m/>
    <m/>
    <n v="0"/>
    <n v="24000"/>
    <n v="24000"/>
    <n v="24004.511999999999"/>
    <m/>
  </r>
  <r>
    <x v="421"/>
    <x v="1"/>
    <x v="2"/>
    <x v="1"/>
    <s v="1030239"/>
    <x v="374"/>
    <s v="Ala"/>
    <s v="Ala Centro Punta"/>
    <x v="5"/>
    <m/>
    <m/>
    <m/>
    <n v="3331"/>
    <n v="24041"/>
    <n v="27372"/>
    <n v="24008.04"/>
    <m/>
  </r>
  <r>
    <x v="422"/>
    <x v="1"/>
    <x v="2"/>
    <x v="1"/>
    <s v="1030265"/>
    <x v="375"/>
    <s v="Pech Desh"/>
    <s v="Pech Desh s/Piel"/>
    <x v="7"/>
    <m/>
    <m/>
    <m/>
    <n v="-61200"/>
    <n v="61200"/>
    <n v="0"/>
    <m/>
    <m/>
  </r>
  <r>
    <x v="423"/>
    <x v="1"/>
    <x v="2"/>
    <x v="1"/>
    <s v="1030321"/>
    <x v="376"/>
    <s v="Pech"/>
    <s v="Pech Entera"/>
    <x v="5"/>
    <m/>
    <m/>
    <m/>
    <n v="-1780"/>
    <n v="1780"/>
    <n v="0"/>
    <m/>
    <m/>
  </r>
  <r>
    <x v="411"/>
    <x v="1"/>
    <x v="2"/>
    <x v="1"/>
    <s v="1030332"/>
    <x v="364"/>
    <s v="Ala"/>
    <s v="Ala Trutro"/>
    <x v="7"/>
    <m/>
    <m/>
    <m/>
    <m/>
    <m/>
    <m/>
    <n v="72000"/>
    <m/>
  </r>
  <r>
    <x v="424"/>
    <x v="1"/>
    <x v="2"/>
    <x v="1"/>
    <s v="1030337"/>
    <x v="377"/>
    <s v="Pech Desh"/>
    <s v="Pech Desh s/Piel"/>
    <x v="6"/>
    <m/>
    <m/>
    <m/>
    <n v="-60087"/>
    <n v="385317"/>
    <n v="325230"/>
    <n v="312000"/>
    <m/>
  </r>
  <r>
    <x v="426"/>
    <x v="1"/>
    <x v="2"/>
    <x v="1"/>
    <s v="1030370"/>
    <x v="379"/>
    <s v="Recortes"/>
    <s v="Recortes Estándar"/>
    <x v="5"/>
    <m/>
    <m/>
    <m/>
    <n v="-1782"/>
    <n v="13803"/>
    <n v="12020"/>
    <n v="12020.152"/>
    <m/>
  </r>
  <r>
    <x v="427"/>
    <x v="1"/>
    <x v="2"/>
    <x v="1"/>
    <s v="1030376"/>
    <x v="380"/>
    <s v="Pech"/>
    <s v="Pech Entera"/>
    <x v="5"/>
    <m/>
    <m/>
    <m/>
    <n v="-2114"/>
    <n v="2114"/>
    <n v="0"/>
    <m/>
    <m/>
  </r>
  <r>
    <x v="428"/>
    <x v="1"/>
    <x v="2"/>
    <x v="1"/>
    <s v="1030379"/>
    <x v="381"/>
    <s v="Pech Desh"/>
    <s v="Pech Desh s/Piel"/>
    <x v="5"/>
    <m/>
    <m/>
    <m/>
    <n v="-50818"/>
    <n v="369034"/>
    <n v="318216"/>
    <n v="437036.76899999997"/>
    <m/>
  </r>
  <r>
    <x v="429"/>
    <x v="1"/>
    <x v="2"/>
    <x v="1"/>
    <s v="1030388"/>
    <x v="382"/>
    <s v="Patas"/>
    <s v="Patas Garras"/>
    <x v="2"/>
    <m/>
    <m/>
    <m/>
    <n v="2729"/>
    <n v="0"/>
    <n v="2729"/>
    <m/>
    <m/>
  </r>
  <r>
    <x v="431"/>
    <x v="1"/>
    <x v="2"/>
    <x v="1"/>
    <s v="1030424"/>
    <x v="384"/>
    <s v="Pech Desh"/>
    <s v="Pech Desh c/Piel"/>
    <x v="5"/>
    <m/>
    <m/>
    <m/>
    <n v="-4101"/>
    <n v="64000"/>
    <n v="59899"/>
    <n v="59994.345999999998"/>
    <m/>
  </r>
  <r>
    <x v="433"/>
    <x v="1"/>
    <x v="2"/>
    <x v="1"/>
    <s v="1030505"/>
    <x v="386"/>
    <s v="Pech Desh"/>
    <s v="Pech Desh Filete"/>
    <x v="5"/>
    <m/>
    <m/>
    <m/>
    <n v="0"/>
    <n v="16000"/>
    <n v="16000"/>
    <n v="16797.64"/>
    <m/>
  </r>
  <r>
    <x v="435"/>
    <x v="1"/>
    <x v="2"/>
    <x v="1"/>
    <s v="1030566"/>
    <x v="388"/>
    <s v="Ala"/>
    <s v="Ala Centro Punta"/>
    <x v="2"/>
    <m/>
    <m/>
    <m/>
    <n v="3859"/>
    <n v="18650"/>
    <n v="22510"/>
    <n v="24000"/>
    <m/>
  </r>
  <r>
    <x v="436"/>
    <x v="1"/>
    <x v="2"/>
    <x v="1"/>
    <s v="1030658"/>
    <x v="389"/>
    <s v="Trutro Desh"/>
    <s v="Trutro Desh Corto"/>
    <x v="6"/>
    <m/>
    <m/>
    <m/>
    <n v="-3007"/>
    <n v="62738"/>
    <n v="59731"/>
    <n v="72052.08"/>
    <m/>
  </r>
  <r>
    <x v="437"/>
    <x v="1"/>
    <x v="2"/>
    <x v="1"/>
    <s v="1030683"/>
    <x v="361"/>
    <s v="Trutro"/>
    <s v="Trutro Largo"/>
    <x v="2"/>
    <m/>
    <m/>
    <m/>
    <n v="9818"/>
    <n v="314201"/>
    <n v="324019"/>
    <n v="312000"/>
    <m/>
  </r>
  <r>
    <x v="438"/>
    <x v="1"/>
    <x v="2"/>
    <x v="1"/>
    <s v="1030684"/>
    <x v="390"/>
    <s v="Patas"/>
    <s v="Patas Garras"/>
    <x v="2"/>
    <m/>
    <m/>
    <m/>
    <n v="0"/>
    <n v="20518"/>
    <n v="20518"/>
    <n v="24000"/>
    <m/>
  </r>
  <r>
    <x v="439"/>
    <x v="1"/>
    <x v="2"/>
    <x v="1"/>
    <s v="1030685"/>
    <x v="391"/>
    <s v="Ala"/>
    <s v="Ala Centro Punta"/>
    <x v="2"/>
    <m/>
    <m/>
    <m/>
    <n v="-410"/>
    <n v="121510"/>
    <n v="121101"/>
    <n v="120000"/>
    <m/>
  </r>
  <r>
    <x v="440"/>
    <x v="1"/>
    <x v="2"/>
    <x v="1"/>
    <s v="1030686"/>
    <x v="392"/>
    <s v="Menudencias"/>
    <s v="Menudencias Cogote"/>
    <x v="2"/>
    <m/>
    <m/>
    <m/>
    <n v="-16947"/>
    <n v="97249"/>
    <n v="80302"/>
    <n v="144000"/>
    <m/>
  </r>
  <r>
    <x v="441"/>
    <x v="1"/>
    <x v="2"/>
    <x v="1"/>
    <s v="1030710"/>
    <x v="393"/>
    <s v="Menudencias"/>
    <s v="Menudencias Corazón"/>
    <x v="7"/>
    <m/>
    <m/>
    <m/>
    <n v="0"/>
    <n v="12000"/>
    <n v="12000"/>
    <m/>
    <m/>
  </r>
  <r>
    <x v="442"/>
    <x v="1"/>
    <x v="2"/>
    <x v="1"/>
    <s v="1030711"/>
    <x v="394"/>
    <s v="Menudencias"/>
    <s v="Menudencias Contre"/>
    <x v="7"/>
    <m/>
    <m/>
    <m/>
    <n v="0"/>
    <n v="12000"/>
    <n v="12000"/>
    <m/>
    <m/>
  </r>
  <r>
    <x v="443"/>
    <x v="1"/>
    <x v="2"/>
    <x v="1"/>
    <s v="1030735"/>
    <x v="395"/>
    <s v="Menudencias"/>
    <s v="Menudencias Cogote"/>
    <x v="5"/>
    <m/>
    <m/>
    <m/>
    <n v="0"/>
    <n v="57153"/>
    <n v="57153"/>
    <n v="57152.591999999997"/>
    <m/>
  </r>
  <r>
    <x v="445"/>
    <x v="1"/>
    <x v="2"/>
    <x v="1"/>
    <s v="1030745"/>
    <x v="397"/>
    <s v="Menudencias"/>
    <s v="Menudencias Hígado"/>
    <x v="5"/>
    <m/>
    <m/>
    <m/>
    <n v="-6072"/>
    <n v="10072"/>
    <n v="4000"/>
    <m/>
    <m/>
  </r>
  <r>
    <x v="447"/>
    <x v="1"/>
    <x v="2"/>
    <x v="1"/>
    <s v="1030773"/>
    <x v="399"/>
    <s v="Pech Desh"/>
    <s v="Pech Desh Filete"/>
    <x v="5"/>
    <m/>
    <m/>
    <m/>
    <n v="1067"/>
    <n v="0"/>
    <n v="1067"/>
    <m/>
    <m/>
  </r>
  <r>
    <x v="447"/>
    <x v="1"/>
    <x v="2"/>
    <x v="1"/>
    <s v="1030773"/>
    <x v="399"/>
    <s v="Pech Desh"/>
    <s v="Pech Desh Filete"/>
    <x v="6"/>
    <m/>
    <m/>
    <m/>
    <m/>
    <m/>
    <m/>
    <n v="84"/>
    <m/>
  </r>
  <r>
    <x v="449"/>
    <x v="1"/>
    <x v="2"/>
    <x v="1"/>
    <s v="1030783"/>
    <x v="401"/>
    <s v="Pech"/>
    <s v="Pech Entera"/>
    <x v="5"/>
    <m/>
    <m/>
    <m/>
    <n v="-999"/>
    <n v="999"/>
    <n v="0"/>
    <m/>
    <m/>
  </r>
  <r>
    <x v="451"/>
    <x v="1"/>
    <x v="2"/>
    <x v="1"/>
    <s v="1030785"/>
    <x v="403"/>
    <s v="Pech"/>
    <s v="Pech Entera"/>
    <x v="5"/>
    <m/>
    <m/>
    <m/>
    <n v="-436"/>
    <n v="436"/>
    <n v="0"/>
    <m/>
    <m/>
  </r>
  <r>
    <x v="478"/>
    <x v="1"/>
    <x v="2"/>
    <x v="1"/>
    <s v="1030791"/>
    <x v="422"/>
    <s v="Trutro"/>
    <s v="Trutro Largo"/>
    <x v="2"/>
    <m/>
    <m/>
    <m/>
    <n v="0"/>
    <n v="1000"/>
    <n v="1000"/>
    <m/>
    <m/>
  </r>
  <r>
    <x v="479"/>
    <x v="1"/>
    <x v="2"/>
    <x v="1"/>
    <s v="1030792"/>
    <x v="423"/>
    <s v="Pech Desh"/>
    <s v="Pech Desh Filete"/>
    <x v="6"/>
    <m/>
    <m/>
    <m/>
    <n v="0"/>
    <n v="89606"/>
    <n v="89606"/>
    <n v="96000"/>
    <m/>
  </r>
  <r>
    <x v="408"/>
    <x v="1"/>
    <x v="2"/>
    <x v="2"/>
    <s v="1030224"/>
    <x v="361"/>
    <s v="Trutro"/>
    <s v="Trutro Largo"/>
    <x v="7"/>
    <m/>
    <m/>
    <m/>
    <m/>
    <m/>
    <m/>
    <m/>
    <n v="69540"/>
  </r>
  <r>
    <x v="477"/>
    <x v="1"/>
    <x v="2"/>
    <x v="2"/>
    <s v="1030228"/>
    <x v="421"/>
    <s v="Trutro Desh"/>
    <s v="Trutro Desh Corto"/>
    <x v="5"/>
    <m/>
    <m/>
    <m/>
    <m/>
    <m/>
    <m/>
    <m/>
    <n v="23998"/>
  </r>
  <r>
    <x v="421"/>
    <x v="1"/>
    <x v="2"/>
    <x v="2"/>
    <s v="1030239"/>
    <x v="374"/>
    <s v="Ala"/>
    <s v="Ala Centro Punta"/>
    <x v="5"/>
    <m/>
    <m/>
    <m/>
    <m/>
    <m/>
    <m/>
    <m/>
    <n v="20708"/>
  </r>
  <r>
    <x v="422"/>
    <x v="1"/>
    <x v="2"/>
    <x v="2"/>
    <s v="1030265"/>
    <x v="375"/>
    <s v="Pech Desh"/>
    <s v="Pech Desh s/Piel"/>
    <x v="7"/>
    <m/>
    <m/>
    <m/>
    <m/>
    <m/>
    <m/>
    <m/>
    <n v="61199"/>
  </r>
  <r>
    <x v="423"/>
    <x v="1"/>
    <x v="2"/>
    <x v="2"/>
    <s v="1030321"/>
    <x v="376"/>
    <s v="Pech"/>
    <s v="Pech Entera"/>
    <x v="5"/>
    <m/>
    <m/>
    <m/>
    <m/>
    <m/>
    <m/>
    <m/>
    <n v="1781"/>
  </r>
  <r>
    <x v="411"/>
    <x v="1"/>
    <x v="2"/>
    <x v="2"/>
    <s v="1030332"/>
    <x v="364"/>
    <s v="Ala"/>
    <s v="Ala Trutro"/>
    <x v="7"/>
    <m/>
    <m/>
    <m/>
    <m/>
    <m/>
    <m/>
    <m/>
    <n v="144004"/>
  </r>
  <r>
    <x v="424"/>
    <x v="1"/>
    <x v="2"/>
    <x v="2"/>
    <s v="1030337"/>
    <x v="377"/>
    <s v="Pech Desh"/>
    <s v="Pech Desh s/Piel"/>
    <x v="6"/>
    <m/>
    <m/>
    <m/>
    <m/>
    <m/>
    <m/>
    <m/>
    <n v="361314"/>
  </r>
  <r>
    <x v="412"/>
    <x v="1"/>
    <x v="2"/>
    <x v="2"/>
    <s v="1030355"/>
    <x v="365"/>
    <s v="Varios"/>
    <s v="Varios Carcasa"/>
    <x v="7"/>
    <m/>
    <m/>
    <m/>
    <m/>
    <m/>
    <m/>
    <m/>
    <n v="69002"/>
  </r>
  <r>
    <x v="426"/>
    <x v="1"/>
    <x v="2"/>
    <x v="2"/>
    <s v="1030370"/>
    <x v="379"/>
    <s v="Recortes"/>
    <s v="Recortes Estándar"/>
    <x v="5"/>
    <m/>
    <m/>
    <m/>
    <m/>
    <m/>
    <m/>
    <m/>
    <n v="13802"/>
  </r>
  <r>
    <x v="427"/>
    <x v="1"/>
    <x v="2"/>
    <x v="2"/>
    <s v="1030376"/>
    <x v="380"/>
    <s v="Pech"/>
    <s v="Pech Entera"/>
    <x v="5"/>
    <m/>
    <m/>
    <m/>
    <m/>
    <m/>
    <m/>
    <m/>
    <n v="2116"/>
  </r>
  <r>
    <x v="428"/>
    <x v="1"/>
    <x v="2"/>
    <x v="2"/>
    <s v="1030379"/>
    <x v="381"/>
    <s v="Pech Desh"/>
    <s v="Pech Desh s/Piel"/>
    <x v="5"/>
    <m/>
    <m/>
    <m/>
    <m/>
    <m/>
    <m/>
    <m/>
    <n v="369036"/>
  </r>
  <r>
    <x v="429"/>
    <x v="1"/>
    <x v="2"/>
    <x v="2"/>
    <s v="1030388"/>
    <x v="382"/>
    <s v="Patas"/>
    <s v="Patas Garras"/>
    <x v="2"/>
    <m/>
    <m/>
    <m/>
    <m/>
    <m/>
    <m/>
    <m/>
    <n v="13151"/>
  </r>
  <r>
    <x v="431"/>
    <x v="1"/>
    <x v="2"/>
    <x v="2"/>
    <s v="1030424"/>
    <x v="384"/>
    <s v="Pech Desh"/>
    <s v="Pech Desh c/Piel"/>
    <x v="5"/>
    <m/>
    <m/>
    <m/>
    <m/>
    <m/>
    <m/>
    <m/>
    <n v="64006"/>
  </r>
  <r>
    <x v="432"/>
    <x v="1"/>
    <x v="2"/>
    <x v="2"/>
    <s v="1030452"/>
    <x v="385"/>
    <s v="Pech Desh"/>
    <s v="Pech Desh s/Piel"/>
    <x v="5"/>
    <m/>
    <m/>
    <m/>
    <m/>
    <m/>
    <m/>
    <m/>
    <n v="17982"/>
  </r>
  <r>
    <x v="480"/>
    <x v="1"/>
    <x v="2"/>
    <x v="2"/>
    <s v="1030498"/>
    <x v="424"/>
    <s v="Menudencias"/>
    <s v="Menudencias Contre"/>
    <x v="7"/>
    <m/>
    <m/>
    <m/>
    <m/>
    <m/>
    <m/>
    <m/>
    <n v="2043"/>
  </r>
  <r>
    <x v="433"/>
    <x v="1"/>
    <x v="2"/>
    <x v="2"/>
    <s v="1030505"/>
    <x v="386"/>
    <s v="Pech Desh"/>
    <s v="Pech Desh Filete"/>
    <x v="5"/>
    <m/>
    <m/>
    <m/>
    <m/>
    <m/>
    <m/>
    <m/>
    <n v="15997"/>
  </r>
  <r>
    <x v="415"/>
    <x v="1"/>
    <x v="2"/>
    <x v="2"/>
    <s v="1030545"/>
    <x v="368"/>
    <s v="Trutro Desh"/>
    <s v="Trutro Desh Corto"/>
    <x v="7"/>
    <m/>
    <m/>
    <m/>
    <m/>
    <m/>
    <m/>
    <m/>
    <n v="47997"/>
  </r>
  <r>
    <x v="435"/>
    <x v="1"/>
    <x v="2"/>
    <x v="2"/>
    <s v="1030566"/>
    <x v="388"/>
    <s v="Ala"/>
    <s v="Ala Centro Punta"/>
    <x v="2"/>
    <m/>
    <m/>
    <m/>
    <m/>
    <m/>
    <m/>
    <m/>
    <n v="14789"/>
  </r>
  <r>
    <x v="436"/>
    <x v="1"/>
    <x v="2"/>
    <x v="2"/>
    <s v="1030658"/>
    <x v="389"/>
    <s v="Trutro Desh"/>
    <s v="Trutro Desh Corto"/>
    <x v="6"/>
    <m/>
    <m/>
    <m/>
    <m/>
    <m/>
    <m/>
    <m/>
    <n v="62743"/>
  </r>
  <r>
    <x v="417"/>
    <x v="1"/>
    <x v="2"/>
    <x v="2"/>
    <s v="1030670"/>
    <x v="370"/>
    <s v="Pech Desh"/>
    <s v="Pech Desh s/Piel"/>
    <x v="7"/>
    <m/>
    <m/>
    <m/>
    <m/>
    <m/>
    <m/>
    <m/>
    <n v="119994"/>
  </r>
  <r>
    <x v="437"/>
    <x v="1"/>
    <x v="2"/>
    <x v="2"/>
    <s v="1030683"/>
    <x v="361"/>
    <s v="Trutro"/>
    <s v="Trutro Largo"/>
    <x v="2"/>
    <m/>
    <m/>
    <m/>
    <m/>
    <m/>
    <m/>
    <m/>
    <n v="304384"/>
  </r>
  <r>
    <x v="438"/>
    <x v="1"/>
    <x v="2"/>
    <x v="2"/>
    <s v="1030684"/>
    <x v="390"/>
    <s v="Patas"/>
    <s v="Patas Garras"/>
    <x v="2"/>
    <m/>
    <m/>
    <m/>
    <m/>
    <m/>
    <m/>
    <m/>
    <n v="515"/>
  </r>
  <r>
    <x v="439"/>
    <x v="1"/>
    <x v="2"/>
    <x v="2"/>
    <s v="1030685"/>
    <x v="391"/>
    <s v="Ala"/>
    <s v="Ala Centro Punta"/>
    <x v="2"/>
    <m/>
    <m/>
    <m/>
    <m/>
    <m/>
    <m/>
    <m/>
    <n v="121513"/>
  </r>
  <r>
    <x v="440"/>
    <x v="1"/>
    <x v="2"/>
    <x v="2"/>
    <s v="1030686"/>
    <x v="392"/>
    <s v="Menudencias"/>
    <s v="Menudencias Cogote"/>
    <x v="2"/>
    <m/>
    <m/>
    <m/>
    <m/>
    <m/>
    <m/>
    <m/>
    <n v="97253"/>
  </r>
  <r>
    <x v="418"/>
    <x v="1"/>
    <x v="2"/>
    <x v="2"/>
    <s v="1030720"/>
    <x v="371"/>
    <s v="Recortes"/>
    <s v="Recortes Piel"/>
    <x v="7"/>
    <m/>
    <m/>
    <m/>
    <m/>
    <m/>
    <m/>
    <m/>
    <n v="23998"/>
  </r>
  <r>
    <x v="443"/>
    <x v="1"/>
    <x v="2"/>
    <x v="2"/>
    <s v="1030735"/>
    <x v="395"/>
    <s v="Menudencias"/>
    <s v="Menudencias Cogote"/>
    <x v="5"/>
    <m/>
    <m/>
    <m/>
    <m/>
    <m/>
    <m/>
    <m/>
    <n v="57149"/>
  </r>
  <r>
    <x v="444"/>
    <x v="1"/>
    <x v="2"/>
    <x v="2"/>
    <s v="1030743"/>
    <x v="396"/>
    <s v="Trutro"/>
    <s v="Trutro Largo"/>
    <x v="2"/>
    <m/>
    <m/>
    <m/>
    <m/>
    <m/>
    <m/>
    <m/>
    <n v="1000"/>
  </r>
  <r>
    <x v="445"/>
    <x v="1"/>
    <x v="2"/>
    <x v="2"/>
    <s v="1030745"/>
    <x v="397"/>
    <s v="Menudencias"/>
    <s v="Menudencias Hígado"/>
    <x v="5"/>
    <m/>
    <m/>
    <m/>
    <m/>
    <m/>
    <m/>
    <m/>
    <n v="6073"/>
  </r>
  <r>
    <x v="448"/>
    <x v="1"/>
    <x v="2"/>
    <x v="2"/>
    <s v="1030782"/>
    <x v="400"/>
    <s v="Pech Desh"/>
    <s v="Pech Desh s/Piel"/>
    <x v="5"/>
    <m/>
    <m/>
    <m/>
    <m/>
    <m/>
    <m/>
    <m/>
    <n v="39815"/>
  </r>
  <r>
    <x v="449"/>
    <x v="1"/>
    <x v="2"/>
    <x v="2"/>
    <s v="1030783"/>
    <x v="401"/>
    <s v="Pech"/>
    <s v="Pech Entera"/>
    <x v="5"/>
    <m/>
    <m/>
    <m/>
    <m/>
    <m/>
    <m/>
    <m/>
    <n v="996"/>
  </r>
  <r>
    <x v="451"/>
    <x v="1"/>
    <x v="2"/>
    <x v="2"/>
    <s v="1030785"/>
    <x v="403"/>
    <s v="Pech"/>
    <s v="Pech Entera"/>
    <x v="5"/>
    <m/>
    <m/>
    <m/>
    <m/>
    <m/>
    <m/>
    <m/>
    <n v="439"/>
  </r>
  <r>
    <x v="479"/>
    <x v="1"/>
    <x v="2"/>
    <x v="2"/>
    <s v="1030792"/>
    <x v="423"/>
    <s v="Pech Desh"/>
    <s v="Pech Desh Filete"/>
    <x v="6"/>
    <m/>
    <m/>
    <m/>
    <m/>
    <m/>
    <m/>
    <m/>
    <n v="89609"/>
  </r>
  <r>
    <x v="0"/>
    <x v="2"/>
    <x v="0"/>
    <x v="0"/>
    <s v="1010877"/>
    <x v="0"/>
    <s v="Menudencias"/>
    <s v="Menudencias Contre"/>
    <x v="1"/>
    <m/>
    <m/>
    <m/>
    <m/>
    <m/>
    <m/>
    <n v="120000"/>
    <m/>
  </r>
  <r>
    <x v="0"/>
    <x v="2"/>
    <x v="0"/>
    <x v="0"/>
    <s v="1010877"/>
    <x v="0"/>
    <s v="Menudencias"/>
    <s v="Menudencias Contre"/>
    <x v="0"/>
    <n v="69860"/>
    <n v="104700"/>
    <n v="174560"/>
    <n v="69860"/>
    <n v="104700"/>
    <n v="174560"/>
    <n v="62000"/>
    <m/>
  </r>
  <r>
    <x v="1"/>
    <x v="2"/>
    <x v="0"/>
    <x v="0"/>
    <s v="1011042"/>
    <x v="1"/>
    <s v="Cazuela"/>
    <s v="Cazuela Espinazo"/>
    <x v="0"/>
    <m/>
    <m/>
    <m/>
    <m/>
    <m/>
    <m/>
    <n v="18000"/>
    <m/>
  </r>
  <r>
    <x v="46"/>
    <x v="2"/>
    <x v="0"/>
    <x v="0"/>
    <s v="1011127"/>
    <x v="44"/>
    <s v="Pechuga Desh"/>
    <s v="Pechuga Desh s/Piel"/>
    <x v="0"/>
    <m/>
    <m/>
    <m/>
    <m/>
    <m/>
    <m/>
    <n v="24000"/>
    <m/>
  </r>
  <r>
    <x v="48"/>
    <x v="2"/>
    <x v="0"/>
    <x v="0"/>
    <s v="1011250"/>
    <x v="46"/>
    <s v="Pechuga Desh"/>
    <s v="Pechuga Desh s/Piel"/>
    <x v="0"/>
    <m/>
    <m/>
    <m/>
    <m/>
    <m/>
    <m/>
    <n v="16873"/>
    <m/>
  </r>
  <r>
    <x v="3"/>
    <x v="2"/>
    <x v="0"/>
    <x v="0"/>
    <s v="1011290"/>
    <x v="3"/>
    <s v="Subprod"/>
    <s v="Subprod Piel"/>
    <x v="0"/>
    <m/>
    <m/>
    <m/>
    <m/>
    <m/>
    <m/>
    <n v="24000"/>
    <m/>
  </r>
  <r>
    <x v="5"/>
    <x v="2"/>
    <x v="0"/>
    <x v="0"/>
    <s v="1011421"/>
    <x v="5"/>
    <s v="Carne Recuperada"/>
    <s v="Carne Recuperada Pul"/>
    <x v="0"/>
    <n v="0"/>
    <n v="900000"/>
    <n v="900000"/>
    <n v="0"/>
    <n v="900000"/>
    <n v="900000"/>
    <n v="1056000"/>
    <m/>
  </r>
  <r>
    <x v="6"/>
    <x v="2"/>
    <x v="0"/>
    <x v="0"/>
    <s v="1011558"/>
    <x v="6"/>
    <s v="Carne Recuperada"/>
    <s v="Carne Recuperada Pul"/>
    <x v="0"/>
    <n v="0"/>
    <n v="312000"/>
    <n v="312000"/>
    <n v="0"/>
    <n v="312000"/>
    <n v="312000"/>
    <n v="216000"/>
    <m/>
  </r>
  <r>
    <x v="9"/>
    <x v="2"/>
    <x v="0"/>
    <x v="0"/>
    <s v="1011586"/>
    <x v="9"/>
    <s v="Ala"/>
    <s v="Ala Centro"/>
    <x v="2"/>
    <n v="19386"/>
    <n v="70614"/>
    <n v="90000"/>
    <n v="19386"/>
    <n v="70614"/>
    <n v="90000"/>
    <n v="72000"/>
    <m/>
  </r>
  <r>
    <x v="16"/>
    <x v="2"/>
    <x v="0"/>
    <x v="0"/>
    <s v="1012207"/>
    <x v="16"/>
    <s v="Menudencias"/>
    <s v="Menudencias Contre"/>
    <x v="0"/>
    <n v="0"/>
    <n v="48000"/>
    <n v="48000"/>
    <n v="0"/>
    <n v="48000"/>
    <n v="48000"/>
    <n v="24000"/>
    <m/>
  </r>
  <r>
    <x v="17"/>
    <x v="2"/>
    <x v="0"/>
    <x v="0"/>
    <s v="1012208"/>
    <x v="17"/>
    <s v="Reproductor"/>
    <s v="Reproductor Gallina"/>
    <x v="0"/>
    <m/>
    <m/>
    <m/>
    <m/>
    <m/>
    <m/>
    <n v="30000"/>
    <m/>
  </r>
  <r>
    <x v="18"/>
    <x v="2"/>
    <x v="0"/>
    <x v="0"/>
    <s v="1012283"/>
    <x v="18"/>
    <s v="Menudencias"/>
    <s v="Menudencias Pana"/>
    <x v="0"/>
    <n v="0"/>
    <n v="74242"/>
    <n v="74242"/>
    <n v="0"/>
    <n v="74242"/>
    <n v="74242"/>
    <n v="72000"/>
    <m/>
  </r>
  <r>
    <x v="23"/>
    <x v="2"/>
    <x v="0"/>
    <x v="0"/>
    <s v="1012448"/>
    <x v="23"/>
    <s v="Patas"/>
    <s v="Patas Garras"/>
    <x v="2"/>
    <m/>
    <m/>
    <m/>
    <m/>
    <m/>
    <m/>
    <n v="96000"/>
    <m/>
  </r>
  <r>
    <x v="24"/>
    <x v="2"/>
    <x v="0"/>
    <x v="0"/>
    <s v="1012452"/>
    <x v="24"/>
    <s v="Ala"/>
    <s v="Ala Centro"/>
    <x v="2"/>
    <m/>
    <m/>
    <m/>
    <m/>
    <m/>
    <m/>
    <n v="12000"/>
    <m/>
  </r>
  <r>
    <x v="26"/>
    <x v="2"/>
    <x v="0"/>
    <x v="0"/>
    <s v="1012455"/>
    <x v="26"/>
    <s v="Ala"/>
    <s v="Ala Centro-Punta"/>
    <x v="2"/>
    <n v="18420"/>
    <n v="173580"/>
    <n v="192000"/>
    <n v="18420"/>
    <n v="173580"/>
    <n v="192000"/>
    <n v="120000"/>
    <m/>
  </r>
  <r>
    <x v="27"/>
    <x v="2"/>
    <x v="0"/>
    <x v="0"/>
    <s v="1012502"/>
    <x v="27"/>
    <s v="Patas"/>
    <s v="Patas Garras"/>
    <x v="2"/>
    <m/>
    <m/>
    <m/>
    <m/>
    <m/>
    <m/>
    <n v="12000"/>
    <m/>
  </r>
  <r>
    <x v="29"/>
    <x v="2"/>
    <x v="0"/>
    <x v="0"/>
    <s v="1012504"/>
    <x v="23"/>
    <s v="Patas"/>
    <s v="Patas Garras"/>
    <x v="2"/>
    <m/>
    <m/>
    <m/>
    <m/>
    <m/>
    <m/>
    <n v="24000"/>
    <m/>
  </r>
  <r>
    <x v="32"/>
    <x v="2"/>
    <x v="0"/>
    <x v="0"/>
    <s v="1012552"/>
    <x v="30"/>
    <s v="Pechuga Desh"/>
    <s v="Pechuga Desh s/Piel"/>
    <x v="0"/>
    <m/>
    <m/>
    <m/>
    <m/>
    <m/>
    <m/>
    <n v="24830"/>
    <m/>
  </r>
  <r>
    <x v="33"/>
    <x v="2"/>
    <x v="0"/>
    <x v="0"/>
    <s v="1012556"/>
    <x v="31"/>
    <s v="Carne Recuperada"/>
    <s v="Carne Recuperada ADM"/>
    <x v="0"/>
    <n v="4478"/>
    <n v="43522"/>
    <n v="48000"/>
    <n v="4478"/>
    <n v="115522"/>
    <n v="120000"/>
    <n v="120000"/>
    <m/>
  </r>
  <r>
    <x v="35"/>
    <x v="2"/>
    <x v="0"/>
    <x v="0"/>
    <s v="1012612"/>
    <x v="33"/>
    <s v="Carne Recuperada"/>
    <s v="Carne Recuperada Pul"/>
    <x v="4"/>
    <m/>
    <m/>
    <m/>
    <m/>
    <m/>
    <m/>
    <n v="900000"/>
    <m/>
  </r>
  <r>
    <x v="40"/>
    <x v="2"/>
    <x v="0"/>
    <x v="0"/>
    <s v="1012719"/>
    <x v="38"/>
    <s v="Carne Recuperada"/>
    <s v="Carne Recuperada ADM"/>
    <x v="0"/>
    <n v="58171"/>
    <n v="469829"/>
    <n v="528000"/>
    <n v="58171"/>
    <n v="372429"/>
    <n v="430600"/>
    <n v="430600"/>
    <m/>
  </r>
  <r>
    <x v="41"/>
    <x v="2"/>
    <x v="0"/>
    <x v="0"/>
    <s v="1012744"/>
    <x v="39"/>
    <s v="Pechuga Desh"/>
    <s v="Pechuga Desh s/Piel"/>
    <x v="0"/>
    <m/>
    <m/>
    <m/>
    <m/>
    <m/>
    <m/>
    <n v="5297"/>
    <m/>
  </r>
  <r>
    <x v="455"/>
    <x v="2"/>
    <x v="0"/>
    <x v="0"/>
    <s v="1012763"/>
    <x v="406"/>
    <s v="Menudencias"/>
    <s v="Menudencias Pana"/>
    <x v="0"/>
    <m/>
    <m/>
    <m/>
    <m/>
    <m/>
    <m/>
    <n v="24000"/>
    <m/>
  </r>
  <r>
    <x v="456"/>
    <x v="2"/>
    <x v="0"/>
    <x v="0"/>
    <s v="1012764"/>
    <x v="407"/>
    <s v="Carne Recuperada"/>
    <s v="Carne Recuperada ADM"/>
    <x v="6"/>
    <m/>
    <m/>
    <m/>
    <m/>
    <m/>
    <m/>
    <n v="192000"/>
    <m/>
  </r>
  <r>
    <x v="42"/>
    <x v="2"/>
    <x v="0"/>
    <x v="1"/>
    <s v="1010885"/>
    <x v="40"/>
    <s v="Pechuga Desh"/>
    <s v="Pechuga Desh s/Piel"/>
    <x v="5"/>
    <n v="2009"/>
    <n v="2527"/>
    <n v="4536"/>
    <n v="2009"/>
    <n v="2844"/>
    <n v="4853"/>
    <n v="5278.9740000000002"/>
    <m/>
  </r>
  <r>
    <x v="481"/>
    <x v="2"/>
    <x v="0"/>
    <x v="1"/>
    <s v="1010886"/>
    <x v="425"/>
    <s v="Pechuga Desh"/>
    <s v="Pechuga Desh s/Piel"/>
    <x v="5"/>
    <n v="0"/>
    <n v="9979"/>
    <n v="9979"/>
    <n v="0"/>
    <n v="9979"/>
    <n v="9979"/>
    <m/>
    <m/>
  </r>
  <r>
    <x v="44"/>
    <x v="2"/>
    <x v="0"/>
    <x v="1"/>
    <s v="1010888"/>
    <x v="42"/>
    <s v="Pechuga Desh"/>
    <s v="Pechuga Desh s/Piel"/>
    <x v="5"/>
    <m/>
    <m/>
    <m/>
    <n v="2077"/>
    <n v="0"/>
    <n v="2077"/>
    <n v="2077.4879999999998"/>
    <m/>
  </r>
  <r>
    <x v="1"/>
    <x v="2"/>
    <x v="0"/>
    <x v="1"/>
    <s v="1011042"/>
    <x v="1"/>
    <s v="Cazuela"/>
    <s v="Cazuela Espinazo"/>
    <x v="7"/>
    <m/>
    <m/>
    <m/>
    <m/>
    <m/>
    <m/>
    <n v="24000"/>
    <m/>
  </r>
  <r>
    <x v="2"/>
    <x v="2"/>
    <x v="0"/>
    <x v="1"/>
    <s v="1011047"/>
    <x v="2"/>
    <s v="Pechuga Desh"/>
    <s v="Pechuga Desh s/Piel"/>
    <x v="6"/>
    <m/>
    <m/>
    <m/>
    <n v="0"/>
    <n v="24000"/>
    <n v="24000"/>
    <n v="22800"/>
    <m/>
  </r>
  <r>
    <x v="482"/>
    <x v="2"/>
    <x v="0"/>
    <x v="1"/>
    <s v="1011073"/>
    <x v="426"/>
    <s v="Muestra"/>
    <s v="Muestra"/>
    <x v="6"/>
    <m/>
    <m/>
    <m/>
    <m/>
    <m/>
    <m/>
    <n v="200"/>
    <m/>
  </r>
  <r>
    <x v="45"/>
    <x v="2"/>
    <x v="0"/>
    <x v="1"/>
    <s v="1011120"/>
    <x v="43"/>
    <s v="Pechuga"/>
    <s v="Pechuga Entera"/>
    <x v="5"/>
    <n v="0"/>
    <n v="59875"/>
    <n v="59875"/>
    <m/>
    <m/>
    <m/>
    <m/>
    <m/>
  </r>
  <r>
    <x v="46"/>
    <x v="2"/>
    <x v="0"/>
    <x v="1"/>
    <s v="1011127"/>
    <x v="44"/>
    <s v="Pechuga Desh"/>
    <s v="Pechuga Desh s/Piel"/>
    <x v="6"/>
    <n v="-41192"/>
    <n v="1481192"/>
    <n v="1440000"/>
    <n v="-41192"/>
    <n v="1457192"/>
    <n v="1416000"/>
    <n v="1424600"/>
    <m/>
  </r>
  <r>
    <x v="46"/>
    <x v="2"/>
    <x v="0"/>
    <x v="1"/>
    <s v="1011127"/>
    <x v="44"/>
    <s v="Pechuga Desh"/>
    <s v="Pechuga Desh s/Piel"/>
    <x v="0"/>
    <n v="0"/>
    <n v="24000"/>
    <n v="24000"/>
    <m/>
    <m/>
    <m/>
    <m/>
    <m/>
  </r>
  <r>
    <x v="48"/>
    <x v="2"/>
    <x v="0"/>
    <x v="1"/>
    <s v="1011250"/>
    <x v="46"/>
    <s v="Pechuga Desh"/>
    <s v="Pechuga Desh s/Piel"/>
    <x v="5"/>
    <m/>
    <m/>
    <m/>
    <n v="13968"/>
    <n v="0"/>
    <n v="13968"/>
    <n v="13985.94"/>
    <m/>
  </r>
  <r>
    <x v="9"/>
    <x v="2"/>
    <x v="0"/>
    <x v="1"/>
    <s v="1011586"/>
    <x v="9"/>
    <s v="Ala"/>
    <s v="Ala Centro"/>
    <x v="2"/>
    <m/>
    <m/>
    <m/>
    <m/>
    <m/>
    <m/>
    <n v="48000"/>
    <m/>
  </r>
  <r>
    <x v="49"/>
    <x v="2"/>
    <x v="0"/>
    <x v="1"/>
    <s v="1011701"/>
    <x v="47"/>
    <s v="Pechuga Desh"/>
    <s v="Pechuga Desh s/Piel"/>
    <x v="5"/>
    <n v="-37630"/>
    <n v="219069"/>
    <n v="181439"/>
    <n v="-37630"/>
    <n v="219069"/>
    <n v="181439"/>
    <n v="181500"/>
    <m/>
  </r>
  <r>
    <x v="50"/>
    <x v="2"/>
    <x v="0"/>
    <x v="1"/>
    <s v="1011748"/>
    <x v="48"/>
    <s v="Pechuga Desh"/>
    <s v="Pechuga Desh s/Piel"/>
    <x v="7"/>
    <m/>
    <m/>
    <m/>
    <m/>
    <m/>
    <m/>
    <n v="22800"/>
    <m/>
  </r>
  <r>
    <x v="11"/>
    <x v="2"/>
    <x v="0"/>
    <x v="1"/>
    <s v="1011967"/>
    <x v="11"/>
    <s v="Patas"/>
    <s v="Patas Garras"/>
    <x v="2"/>
    <n v="-16320"/>
    <n v="208320"/>
    <n v="192000"/>
    <n v="-16320"/>
    <n v="208320"/>
    <n v="192000"/>
    <n v="192000"/>
    <m/>
  </r>
  <r>
    <x v="12"/>
    <x v="2"/>
    <x v="0"/>
    <x v="1"/>
    <s v="1011968"/>
    <x v="12"/>
    <s v="Patas"/>
    <s v="Patas Garras"/>
    <x v="2"/>
    <n v="5720"/>
    <n v="6280"/>
    <n v="12000"/>
    <n v="5720"/>
    <n v="6280"/>
    <n v="12000"/>
    <n v="12000"/>
    <m/>
  </r>
  <r>
    <x v="13"/>
    <x v="2"/>
    <x v="0"/>
    <x v="1"/>
    <s v="1011969"/>
    <x v="13"/>
    <s v="Patas"/>
    <s v="Patas Garras"/>
    <x v="2"/>
    <n v="-54980"/>
    <n v="150980"/>
    <n v="96000"/>
    <n v="-54980"/>
    <n v="150980"/>
    <n v="96000"/>
    <n v="96000"/>
    <m/>
  </r>
  <r>
    <x v="51"/>
    <x v="2"/>
    <x v="0"/>
    <x v="1"/>
    <s v="1012038"/>
    <x v="49"/>
    <s v="Pechuga Desh"/>
    <s v="Pechuga Desh s/Piel"/>
    <x v="5"/>
    <m/>
    <m/>
    <m/>
    <n v="1941"/>
    <n v="0"/>
    <n v="1941"/>
    <m/>
    <m/>
  </r>
  <r>
    <x v="52"/>
    <x v="2"/>
    <x v="0"/>
    <x v="1"/>
    <s v="1012107"/>
    <x v="50"/>
    <s v="Pechuga Desh"/>
    <s v="Pechuga Desh s/Piel"/>
    <x v="5"/>
    <n v="-6470"/>
    <n v="237241"/>
    <n v="230771"/>
    <n v="-6470"/>
    <n v="237241"/>
    <n v="230771"/>
    <n v="226070.38099999999"/>
    <m/>
  </r>
  <r>
    <x v="53"/>
    <x v="2"/>
    <x v="0"/>
    <x v="1"/>
    <s v="1012108"/>
    <x v="51"/>
    <s v="Pechuga Desh"/>
    <s v="Pechuga Desh s/Piel"/>
    <x v="5"/>
    <n v="-38921"/>
    <n v="367896"/>
    <n v="328975"/>
    <n v="-38921"/>
    <n v="367896"/>
    <n v="328975"/>
    <n v="328854.55200000003"/>
    <m/>
  </r>
  <r>
    <x v="54"/>
    <x v="2"/>
    <x v="0"/>
    <x v="1"/>
    <s v="1012109"/>
    <x v="52"/>
    <s v="Pechuga Desh"/>
    <s v="Pechuga Desh s/Piel"/>
    <x v="5"/>
    <n v="-5347"/>
    <n v="371334"/>
    <n v="365987"/>
    <n v="-5347"/>
    <n v="371334"/>
    <n v="365987"/>
    <n v="366411.61700000003"/>
    <m/>
  </r>
  <r>
    <x v="55"/>
    <x v="2"/>
    <x v="0"/>
    <x v="1"/>
    <s v="1012110"/>
    <x v="53"/>
    <s v="Pechuga Desh"/>
    <s v="Pechuga Desh s/Piel"/>
    <x v="5"/>
    <n v="-34587"/>
    <n v="85957"/>
    <n v="51370"/>
    <n v="-34587"/>
    <n v="85957"/>
    <n v="51370"/>
    <n v="32114.312999999998"/>
    <m/>
  </r>
  <r>
    <x v="56"/>
    <x v="2"/>
    <x v="0"/>
    <x v="1"/>
    <s v="1012111"/>
    <x v="54"/>
    <s v="Pechuga Desh"/>
    <s v="Pechuga Desh s/Piel"/>
    <x v="5"/>
    <n v="776"/>
    <n v="30945"/>
    <n v="31720"/>
    <n v="776"/>
    <n v="30945"/>
    <n v="31720"/>
    <n v="32386.564999999999"/>
    <m/>
  </r>
  <r>
    <x v="57"/>
    <x v="2"/>
    <x v="0"/>
    <x v="1"/>
    <s v="1012112"/>
    <x v="55"/>
    <s v="Pechuga Desh"/>
    <s v="Pechuga Desh s/Piel"/>
    <x v="5"/>
    <n v="-14879"/>
    <n v="20630"/>
    <n v="5751"/>
    <n v="-14879"/>
    <n v="20630"/>
    <n v="5751"/>
    <n v="7983.2190000000001"/>
    <m/>
  </r>
  <r>
    <x v="58"/>
    <x v="2"/>
    <x v="0"/>
    <x v="1"/>
    <s v="1012145"/>
    <x v="56"/>
    <s v="Pechuga Desh"/>
    <s v="Pechuga Desh s/Piel"/>
    <x v="5"/>
    <n v="0"/>
    <n v="82276"/>
    <n v="82276"/>
    <n v="0"/>
    <n v="60276"/>
    <n v="60276"/>
    <n v="59923.101000000002"/>
    <m/>
  </r>
  <r>
    <x v="59"/>
    <x v="2"/>
    <x v="0"/>
    <x v="1"/>
    <s v="1012147"/>
    <x v="57"/>
    <s v="Filete"/>
    <s v="Filete"/>
    <x v="5"/>
    <n v="0"/>
    <n v="150585"/>
    <n v="150585"/>
    <n v="0"/>
    <n v="179585"/>
    <n v="179585"/>
    <n v="179676.73800000001"/>
    <m/>
  </r>
  <r>
    <x v="60"/>
    <x v="2"/>
    <x v="0"/>
    <x v="1"/>
    <s v="1012148"/>
    <x v="58"/>
    <s v="Ala"/>
    <s v="Ala Trutro-Centro"/>
    <x v="5"/>
    <n v="-11217"/>
    <n v="99491"/>
    <n v="88274"/>
    <n v="-11217"/>
    <n v="99491"/>
    <n v="88274"/>
    <n v="89884.650999999998"/>
    <m/>
  </r>
  <r>
    <x v="61"/>
    <x v="2"/>
    <x v="0"/>
    <x v="1"/>
    <s v="1012157"/>
    <x v="59"/>
    <s v="Ala"/>
    <s v="Ala Trutro"/>
    <x v="5"/>
    <n v="-10944"/>
    <n v="70819"/>
    <n v="59875"/>
    <n v="-10944"/>
    <n v="70819"/>
    <n v="59875"/>
    <n v="57153.04"/>
    <m/>
  </r>
  <r>
    <x v="62"/>
    <x v="2"/>
    <x v="0"/>
    <x v="1"/>
    <s v="1012158"/>
    <x v="60"/>
    <s v="Filete"/>
    <s v="Filete"/>
    <x v="5"/>
    <n v="-3340"/>
    <n v="125582"/>
    <n v="122242"/>
    <n v="-3340"/>
    <n v="114582"/>
    <n v="111242"/>
    <n v="111403.63499999999"/>
    <m/>
  </r>
  <r>
    <x v="63"/>
    <x v="2"/>
    <x v="0"/>
    <x v="1"/>
    <s v="1012159"/>
    <x v="61"/>
    <s v="Ala"/>
    <s v="Ala Trutro-Centro"/>
    <x v="5"/>
    <n v="-20025"/>
    <n v="349109"/>
    <n v="329085"/>
    <n v="-20025"/>
    <n v="349109"/>
    <n v="329085"/>
    <n v="335659.74400000001"/>
    <m/>
  </r>
  <r>
    <x v="64"/>
    <x v="2"/>
    <x v="0"/>
    <x v="1"/>
    <s v="1012160"/>
    <x v="62"/>
    <s v="Pechuga Desh"/>
    <s v="Pechuga Desh s/Piel"/>
    <x v="5"/>
    <n v="4445"/>
    <n v="0"/>
    <n v="4445"/>
    <n v="4445"/>
    <n v="40000"/>
    <n v="44445"/>
    <n v="34473.232000000004"/>
    <m/>
  </r>
  <r>
    <x v="65"/>
    <x v="2"/>
    <x v="0"/>
    <x v="1"/>
    <s v="1012161"/>
    <x v="63"/>
    <s v="Ala"/>
    <s v="Ala Centro"/>
    <x v="5"/>
    <n v="16584"/>
    <n v="49086"/>
    <n v="65670"/>
    <n v="16584"/>
    <n v="49086"/>
    <n v="65670"/>
    <n v="64410.495999999999"/>
    <m/>
  </r>
  <r>
    <x v="66"/>
    <x v="2"/>
    <x v="0"/>
    <x v="1"/>
    <s v="1012163"/>
    <x v="64"/>
    <s v="Filete"/>
    <s v="Filete"/>
    <x v="5"/>
    <n v="48914"/>
    <n v="190585"/>
    <n v="239499"/>
    <n v="48914"/>
    <n v="190585"/>
    <n v="239499"/>
    <n v="239496.92800000001"/>
    <m/>
  </r>
  <r>
    <x v="67"/>
    <x v="2"/>
    <x v="0"/>
    <x v="1"/>
    <s v="1012164"/>
    <x v="65"/>
    <s v="Ala"/>
    <s v="Ala Centro"/>
    <x v="5"/>
    <n v="0"/>
    <n v="39917"/>
    <n v="39917"/>
    <n v="0"/>
    <n v="39917"/>
    <n v="39917"/>
    <n v="38101.728000000003"/>
    <m/>
  </r>
  <r>
    <x v="68"/>
    <x v="2"/>
    <x v="0"/>
    <x v="1"/>
    <s v="1012165"/>
    <x v="66"/>
    <s v="Ala"/>
    <s v="Ala Trutro-Centro"/>
    <x v="5"/>
    <n v="-15330"/>
    <n v="1037099"/>
    <n v="1021770"/>
    <n v="-15330"/>
    <n v="587330"/>
    <n v="572000"/>
    <n v="676764.54399999999"/>
    <m/>
  </r>
  <r>
    <x v="89"/>
    <x v="2"/>
    <x v="0"/>
    <x v="1"/>
    <s v="1012166"/>
    <x v="81"/>
    <s v="Ala"/>
    <s v="Ala Trutro"/>
    <x v="5"/>
    <n v="0"/>
    <n v="19958"/>
    <n v="19958"/>
    <n v="0"/>
    <n v="19958"/>
    <n v="19958"/>
    <n v="19050.88"/>
    <m/>
  </r>
  <r>
    <x v="69"/>
    <x v="2"/>
    <x v="0"/>
    <x v="1"/>
    <s v="1012167"/>
    <x v="67"/>
    <s v="Pechuga Desh"/>
    <s v="Pechuga Desh s/Piel"/>
    <x v="5"/>
    <n v="-23658"/>
    <n v="513314"/>
    <n v="489655"/>
    <n v="-23658"/>
    <n v="525338"/>
    <n v="501679"/>
    <n v="501678.45799999998"/>
    <m/>
  </r>
  <r>
    <x v="16"/>
    <x v="2"/>
    <x v="0"/>
    <x v="1"/>
    <s v="1012207"/>
    <x v="16"/>
    <s v="Menudencias"/>
    <s v="Menudencias Contre"/>
    <x v="1"/>
    <n v="19476"/>
    <n v="0"/>
    <n v="19476"/>
    <n v="19476"/>
    <n v="0"/>
    <n v="19476"/>
    <m/>
    <m/>
  </r>
  <r>
    <x v="17"/>
    <x v="2"/>
    <x v="0"/>
    <x v="1"/>
    <s v="1012208"/>
    <x v="17"/>
    <s v="Reproductor"/>
    <s v="Reproductor Gallina"/>
    <x v="0"/>
    <n v="-9776"/>
    <n v="33776"/>
    <n v="24000"/>
    <n v="-9776"/>
    <n v="39776"/>
    <n v="30000"/>
    <m/>
    <m/>
  </r>
  <r>
    <x v="70"/>
    <x v="2"/>
    <x v="0"/>
    <x v="1"/>
    <s v="1012278"/>
    <x v="68"/>
    <s v="Ala"/>
    <s v="Ala Trutro"/>
    <x v="6"/>
    <n v="0"/>
    <n v="24000"/>
    <n v="24000"/>
    <n v="0"/>
    <n v="24000"/>
    <n v="24000"/>
    <n v="20520"/>
    <m/>
  </r>
  <r>
    <x v="71"/>
    <x v="2"/>
    <x v="0"/>
    <x v="1"/>
    <s v="1012326"/>
    <x v="69"/>
    <s v="Menudencias"/>
    <s v="Menudencias Corazón"/>
    <x v="8"/>
    <n v="-2608"/>
    <n v="8608"/>
    <n v="6000"/>
    <n v="-2608"/>
    <n v="8608"/>
    <n v="6000"/>
    <n v="6000"/>
    <m/>
  </r>
  <r>
    <x v="453"/>
    <x v="2"/>
    <x v="0"/>
    <x v="1"/>
    <s v="1012342"/>
    <x v="20"/>
    <s v="Menudencias"/>
    <s v="Menudencias Corazón"/>
    <x v="0"/>
    <n v="2358"/>
    <n v="0"/>
    <n v="2358"/>
    <n v="2358"/>
    <n v="0"/>
    <n v="2358"/>
    <m/>
    <m/>
  </r>
  <r>
    <x v="20"/>
    <x v="2"/>
    <x v="0"/>
    <x v="1"/>
    <s v="1012362"/>
    <x v="20"/>
    <s v="Menudencias"/>
    <s v="Menudencias Corazón"/>
    <x v="0"/>
    <n v="16610"/>
    <n v="0"/>
    <n v="16610"/>
    <n v="16610"/>
    <n v="7390"/>
    <n v="24000"/>
    <m/>
    <m/>
  </r>
  <r>
    <x v="483"/>
    <x v="2"/>
    <x v="0"/>
    <x v="1"/>
    <s v="1012399"/>
    <x v="427"/>
    <s v="Pechuga Desh"/>
    <s v="Pechuga Desh s/Piel"/>
    <x v="5"/>
    <n v="0"/>
    <n v="18144"/>
    <n v="18144"/>
    <m/>
    <m/>
    <m/>
    <m/>
    <m/>
  </r>
  <r>
    <x v="484"/>
    <x v="2"/>
    <x v="0"/>
    <x v="1"/>
    <s v="1012400"/>
    <x v="428"/>
    <s v="Filete"/>
    <s v="Filete"/>
    <x v="5"/>
    <n v="0"/>
    <n v="18144"/>
    <n v="18144"/>
    <m/>
    <m/>
    <m/>
    <m/>
    <m/>
  </r>
  <r>
    <x v="72"/>
    <x v="2"/>
    <x v="0"/>
    <x v="1"/>
    <s v="1012401"/>
    <x v="70"/>
    <s v="Ala"/>
    <s v="Ala Trutro-Centro"/>
    <x v="5"/>
    <n v="-12332"/>
    <n v="30475"/>
    <n v="18144"/>
    <n v="-12332"/>
    <n v="30475"/>
    <n v="18144"/>
    <n v="18441.286"/>
    <m/>
  </r>
  <r>
    <x v="22"/>
    <x v="2"/>
    <x v="0"/>
    <x v="1"/>
    <s v="1012434"/>
    <x v="22"/>
    <s v="Ala"/>
    <s v="Ala Punta"/>
    <x v="2"/>
    <n v="27400"/>
    <n v="0"/>
    <n v="27400"/>
    <n v="27400"/>
    <n v="0"/>
    <n v="27400"/>
    <n v="24000"/>
    <m/>
  </r>
  <r>
    <x v="23"/>
    <x v="2"/>
    <x v="0"/>
    <x v="1"/>
    <s v="1012448"/>
    <x v="23"/>
    <s v="Patas"/>
    <s v="Patas Garras"/>
    <x v="2"/>
    <n v="-26540"/>
    <n v="182540"/>
    <n v="156000"/>
    <n v="-26540"/>
    <n v="194540"/>
    <n v="168000"/>
    <n v="72000"/>
    <m/>
  </r>
  <r>
    <x v="90"/>
    <x v="2"/>
    <x v="0"/>
    <x v="1"/>
    <s v="1012451"/>
    <x v="82"/>
    <s v="Ala"/>
    <s v="Ala Centro"/>
    <x v="2"/>
    <m/>
    <m/>
    <m/>
    <n v="-16146"/>
    <n v="56146"/>
    <n v="40000"/>
    <n v="48000"/>
    <m/>
  </r>
  <r>
    <x v="24"/>
    <x v="2"/>
    <x v="0"/>
    <x v="1"/>
    <s v="1012452"/>
    <x v="24"/>
    <s v="Ala"/>
    <s v="Ala Centro"/>
    <x v="2"/>
    <n v="-11537"/>
    <n v="47537"/>
    <n v="36000"/>
    <n v="-41537"/>
    <n v="47537"/>
    <n v="6000"/>
    <m/>
    <m/>
  </r>
  <r>
    <x v="26"/>
    <x v="2"/>
    <x v="0"/>
    <x v="1"/>
    <s v="1012455"/>
    <x v="26"/>
    <s v="Ala"/>
    <s v="Ala Centro-Punta"/>
    <x v="2"/>
    <m/>
    <m/>
    <m/>
    <m/>
    <m/>
    <m/>
    <n v="72000"/>
    <m/>
  </r>
  <r>
    <x v="73"/>
    <x v="2"/>
    <x v="0"/>
    <x v="1"/>
    <s v="1012483"/>
    <x v="71"/>
    <s v="Ala"/>
    <s v="Ala Trutro-Centro"/>
    <x v="5"/>
    <n v="-5953"/>
    <n v="278112"/>
    <n v="272158"/>
    <n v="-5953"/>
    <n v="629953"/>
    <n v="624000"/>
    <n v="620695.29299999995"/>
    <m/>
  </r>
  <r>
    <x v="27"/>
    <x v="2"/>
    <x v="0"/>
    <x v="1"/>
    <s v="1012502"/>
    <x v="27"/>
    <s v="Patas"/>
    <s v="Patas Garras"/>
    <x v="2"/>
    <n v="4020"/>
    <n v="7980"/>
    <n v="12000"/>
    <n v="4020"/>
    <n v="7980"/>
    <n v="12000"/>
    <m/>
    <m/>
  </r>
  <r>
    <x v="28"/>
    <x v="2"/>
    <x v="0"/>
    <x v="1"/>
    <s v="1012503"/>
    <x v="28"/>
    <s v="Patas"/>
    <s v="Patas Garras"/>
    <x v="2"/>
    <n v="-31120"/>
    <n v="319120"/>
    <n v="288000"/>
    <n v="-31120"/>
    <n v="319120"/>
    <n v="288000"/>
    <n v="288000"/>
    <m/>
  </r>
  <r>
    <x v="29"/>
    <x v="2"/>
    <x v="0"/>
    <x v="1"/>
    <s v="1012504"/>
    <x v="23"/>
    <s v="Patas"/>
    <s v="Patas Garras"/>
    <x v="2"/>
    <n v="-39560"/>
    <n v="51560"/>
    <n v="12000"/>
    <n v="-39560"/>
    <n v="63560"/>
    <n v="24000"/>
    <m/>
    <m/>
  </r>
  <r>
    <x v="74"/>
    <x v="2"/>
    <x v="0"/>
    <x v="1"/>
    <s v="1012518"/>
    <x v="72"/>
    <s v="Filete"/>
    <s v="Filete"/>
    <x v="5"/>
    <n v="-43928"/>
    <n v="170936"/>
    <n v="127007"/>
    <n v="-43928"/>
    <n v="170936"/>
    <n v="127007"/>
    <n v="127006.39999999999"/>
    <m/>
  </r>
  <r>
    <x v="75"/>
    <x v="2"/>
    <x v="0"/>
    <x v="1"/>
    <s v="1012519"/>
    <x v="50"/>
    <s v="Pechuga Desh"/>
    <s v="Pechuga Desh s/Piel"/>
    <x v="5"/>
    <n v="6492"/>
    <n v="24068"/>
    <n v="30560"/>
    <n v="6492"/>
    <n v="24068"/>
    <n v="30560"/>
    <n v="30118.508000000002"/>
    <m/>
  </r>
  <r>
    <x v="76"/>
    <x v="2"/>
    <x v="0"/>
    <x v="1"/>
    <s v="1012520"/>
    <x v="51"/>
    <s v="Pechuga Desh"/>
    <s v="Pechuga Desh s/Piel"/>
    <x v="5"/>
    <n v="10125"/>
    <n v="79080"/>
    <n v="89205"/>
    <n v="10125"/>
    <n v="79080"/>
    <n v="89205"/>
    <n v="88905.04"/>
    <m/>
  </r>
  <r>
    <x v="77"/>
    <x v="2"/>
    <x v="0"/>
    <x v="1"/>
    <s v="1012521"/>
    <x v="52"/>
    <s v="Pechuga Desh"/>
    <s v="Pechuga Desh s/Piel"/>
    <x v="5"/>
    <n v="-9131"/>
    <n v="244118"/>
    <n v="234987"/>
    <n v="-9131"/>
    <n v="244118"/>
    <n v="234987"/>
    <n v="235325.30600000001"/>
    <m/>
  </r>
  <r>
    <x v="78"/>
    <x v="2"/>
    <x v="0"/>
    <x v="1"/>
    <s v="1012522"/>
    <x v="53"/>
    <s v="Pechuga Desh"/>
    <s v="Pechuga Desh s/Piel"/>
    <x v="5"/>
    <n v="-13791"/>
    <n v="135812"/>
    <n v="122021"/>
    <n v="-13791"/>
    <n v="135812"/>
    <n v="122021"/>
    <n v="121926.058"/>
    <m/>
  </r>
  <r>
    <x v="79"/>
    <x v="2"/>
    <x v="0"/>
    <x v="1"/>
    <s v="1012523"/>
    <x v="54"/>
    <s v="Pechuga Desh"/>
    <s v="Pechuga Desh s/Piel"/>
    <x v="5"/>
    <n v="-34797"/>
    <n v="70485"/>
    <n v="35688"/>
    <n v="-34797"/>
    <n v="70485"/>
    <n v="35688"/>
    <n v="35108.373"/>
    <m/>
  </r>
  <r>
    <x v="80"/>
    <x v="2"/>
    <x v="0"/>
    <x v="1"/>
    <s v="1012524"/>
    <x v="55"/>
    <s v="Pechuga Desh"/>
    <s v="Pechuga Desh s/Piel"/>
    <x v="5"/>
    <n v="-17968"/>
    <n v="49855"/>
    <n v="31888"/>
    <n v="-17968"/>
    <n v="49855"/>
    <n v="31888"/>
    <n v="31933.228999999999"/>
    <m/>
  </r>
  <r>
    <x v="30"/>
    <x v="2"/>
    <x v="0"/>
    <x v="1"/>
    <s v="1012525"/>
    <x v="11"/>
    <s v="Patas"/>
    <s v="Patas Garras"/>
    <x v="2"/>
    <n v="200"/>
    <n v="11800"/>
    <n v="12000"/>
    <n v="200"/>
    <n v="11800"/>
    <n v="12000"/>
    <n v="12000"/>
    <m/>
  </r>
  <r>
    <x v="81"/>
    <x v="2"/>
    <x v="0"/>
    <x v="1"/>
    <s v="1012532"/>
    <x v="73"/>
    <s v="Menudencias"/>
    <s v="Menudencias Contre"/>
    <x v="5"/>
    <n v="0"/>
    <n v="6900"/>
    <n v="6900"/>
    <n v="0"/>
    <n v="6804"/>
    <n v="6804"/>
    <n v="6804"/>
    <m/>
  </r>
  <r>
    <x v="82"/>
    <x v="2"/>
    <x v="0"/>
    <x v="1"/>
    <s v="1012534"/>
    <x v="74"/>
    <s v="Pechuga"/>
    <s v="Pechuga Entera"/>
    <x v="6"/>
    <n v="0"/>
    <n v="408000"/>
    <n v="408000"/>
    <n v="0"/>
    <n v="408000"/>
    <n v="408000"/>
    <n v="400000"/>
    <m/>
  </r>
  <r>
    <x v="32"/>
    <x v="2"/>
    <x v="0"/>
    <x v="1"/>
    <s v="1012552"/>
    <x v="30"/>
    <s v="Pechuga Desh"/>
    <s v="Pechuga Desh s/Piel"/>
    <x v="0"/>
    <n v="-6370"/>
    <n v="33827"/>
    <n v="27457"/>
    <n v="-6370"/>
    <n v="33827"/>
    <n v="27457"/>
    <m/>
    <m/>
  </r>
  <r>
    <x v="83"/>
    <x v="2"/>
    <x v="0"/>
    <x v="1"/>
    <s v="1012601"/>
    <x v="75"/>
    <s v="Menudencias"/>
    <s v="Menudencias Pana"/>
    <x v="5"/>
    <n v="12522"/>
    <n v="197478"/>
    <n v="210000"/>
    <n v="12522"/>
    <n v="204476"/>
    <n v="216998"/>
    <n v="216998.40900000001"/>
    <m/>
  </r>
  <r>
    <x v="35"/>
    <x v="2"/>
    <x v="0"/>
    <x v="1"/>
    <s v="1012612"/>
    <x v="33"/>
    <s v="Carne Recuperada"/>
    <s v="Carne Recuperada Pul"/>
    <x v="4"/>
    <n v="-450604"/>
    <n v="1350604"/>
    <n v="900000"/>
    <n v="-450604"/>
    <n v="1350604"/>
    <n v="900000"/>
    <m/>
    <m/>
  </r>
  <r>
    <x v="485"/>
    <x v="2"/>
    <x v="0"/>
    <x v="1"/>
    <s v="1012681"/>
    <x v="429"/>
    <s v="Subprod"/>
    <s v="Subprod Despunte Tru"/>
    <x v="2"/>
    <m/>
    <m/>
    <m/>
    <n v="0"/>
    <n v="24000"/>
    <n v="24000"/>
    <n v="24000"/>
    <m/>
  </r>
  <r>
    <x v="84"/>
    <x v="2"/>
    <x v="0"/>
    <x v="1"/>
    <s v="1012694"/>
    <x v="76"/>
    <s v="Pechuga Desh"/>
    <s v="Pechuga Desh s/Piel"/>
    <x v="5"/>
    <n v="-4843"/>
    <n v="54432"/>
    <n v="49589"/>
    <n v="-4843"/>
    <n v="54432"/>
    <n v="49589"/>
    <n v="54431.360000000001"/>
    <m/>
  </r>
  <r>
    <x v="458"/>
    <x v="2"/>
    <x v="0"/>
    <x v="1"/>
    <s v="1012725"/>
    <x v="409"/>
    <s v="Filete"/>
    <s v="Filete"/>
    <x v="6"/>
    <n v="0"/>
    <n v="12000"/>
    <n v="12000"/>
    <n v="0"/>
    <n v="12000"/>
    <n v="12000"/>
    <n v="12000"/>
    <m/>
  </r>
  <r>
    <x v="86"/>
    <x v="2"/>
    <x v="0"/>
    <x v="1"/>
    <s v="1012730"/>
    <x v="78"/>
    <s v="Menudencias"/>
    <s v="Menudencias Corazón"/>
    <x v="7"/>
    <n v="30503"/>
    <n v="0"/>
    <n v="30503"/>
    <n v="30503"/>
    <n v="0"/>
    <n v="30503"/>
    <n v="43203"/>
    <m/>
  </r>
  <r>
    <x v="455"/>
    <x v="2"/>
    <x v="0"/>
    <x v="1"/>
    <s v="1012763"/>
    <x v="406"/>
    <s v="Menudencias"/>
    <s v="Menudencias Pana"/>
    <x v="0"/>
    <m/>
    <m/>
    <m/>
    <n v="-11537"/>
    <n v="35537"/>
    <n v="24000"/>
    <m/>
    <m/>
  </r>
  <r>
    <x v="456"/>
    <x v="2"/>
    <x v="0"/>
    <x v="1"/>
    <s v="1012764"/>
    <x v="407"/>
    <s v="Carne Recuperada"/>
    <s v="Carne Recuperada ADM"/>
    <x v="6"/>
    <n v="0"/>
    <n v="192000"/>
    <n v="192000"/>
    <n v="0"/>
    <n v="192000"/>
    <n v="192000"/>
    <m/>
    <m/>
  </r>
  <r>
    <x v="0"/>
    <x v="2"/>
    <x v="0"/>
    <x v="2"/>
    <s v="1010877"/>
    <x v="0"/>
    <s v="Menudencias"/>
    <s v="Menudencias Contre"/>
    <x v="1"/>
    <m/>
    <m/>
    <m/>
    <m/>
    <m/>
    <m/>
    <m/>
    <n v="104705.00599999999"/>
  </r>
  <r>
    <x v="42"/>
    <x v="2"/>
    <x v="0"/>
    <x v="2"/>
    <s v="1010885"/>
    <x v="40"/>
    <s v="Pechuga Desh"/>
    <s v="Pechuga Desh s/Piel"/>
    <x v="5"/>
    <m/>
    <m/>
    <m/>
    <m/>
    <m/>
    <m/>
    <m/>
    <n v="2526"/>
  </r>
  <r>
    <x v="481"/>
    <x v="2"/>
    <x v="0"/>
    <x v="2"/>
    <s v="1010886"/>
    <x v="425"/>
    <s v="Pechuga Desh"/>
    <s v="Pechuga Desh s/Piel"/>
    <x v="5"/>
    <m/>
    <m/>
    <m/>
    <m/>
    <m/>
    <m/>
    <m/>
    <n v="9979.5069999999996"/>
  </r>
  <r>
    <x v="1"/>
    <x v="2"/>
    <x v="0"/>
    <x v="2"/>
    <s v="1011042"/>
    <x v="1"/>
    <s v="Cazuela"/>
    <s v="Cazuela Espinazo"/>
    <x v="1"/>
    <m/>
    <m/>
    <m/>
    <m/>
    <m/>
    <m/>
    <m/>
    <n v="85262.301999999996"/>
  </r>
  <r>
    <x v="45"/>
    <x v="2"/>
    <x v="0"/>
    <x v="2"/>
    <s v="1011120"/>
    <x v="43"/>
    <s v="Pechuga"/>
    <s v="Pechuga Entera"/>
    <x v="5"/>
    <m/>
    <m/>
    <m/>
    <m/>
    <m/>
    <m/>
    <m/>
    <n v="59876.697"/>
  </r>
  <r>
    <x v="46"/>
    <x v="2"/>
    <x v="0"/>
    <x v="2"/>
    <s v="1011127"/>
    <x v="44"/>
    <s v="Pechuga Desh"/>
    <s v="Pechuga Desh s/Piel"/>
    <x v="6"/>
    <m/>
    <m/>
    <m/>
    <m/>
    <m/>
    <m/>
    <m/>
    <n v="1505191.3559999999"/>
  </r>
  <r>
    <x v="5"/>
    <x v="2"/>
    <x v="0"/>
    <x v="2"/>
    <s v="1011421"/>
    <x v="5"/>
    <s v="Carne Recuperada"/>
    <s v="Carne Recuperada Pul"/>
    <x v="0"/>
    <m/>
    <m/>
    <m/>
    <m/>
    <m/>
    <m/>
    <m/>
    <n v="900003.56499999994"/>
  </r>
  <r>
    <x v="6"/>
    <x v="2"/>
    <x v="0"/>
    <x v="2"/>
    <s v="1011558"/>
    <x v="6"/>
    <s v="Carne Recuperada"/>
    <s v="Carne Recuperada Pul"/>
    <x v="0"/>
    <m/>
    <m/>
    <m/>
    <m/>
    <m/>
    <m/>
    <m/>
    <n v="312000.49300000002"/>
  </r>
  <r>
    <x v="7"/>
    <x v="2"/>
    <x v="0"/>
    <x v="2"/>
    <s v="1011560"/>
    <x v="7"/>
    <s v="Menudencias"/>
    <s v="Menudencias Corazón"/>
    <x v="3"/>
    <m/>
    <m/>
    <m/>
    <m/>
    <m/>
    <m/>
    <m/>
    <n v="21702.002"/>
  </r>
  <r>
    <x v="8"/>
    <x v="2"/>
    <x v="0"/>
    <x v="2"/>
    <s v="1011582"/>
    <x v="8"/>
    <s v="Reproductor"/>
    <s v="Reproductor Gallina"/>
    <x v="0"/>
    <m/>
    <m/>
    <m/>
    <m/>
    <m/>
    <m/>
    <m/>
    <n v="32566.538"/>
  </r>
  <r>
    <x v="9"/>
    <x v="2"/>
    <x v="0"/>
    <x v="2"/>
    <s v="1011586"/>
    <x v="9"/>
    <s v="Ala"/>
    <s v="Ala Centro"/>
    <x v="2"/>
    <m/>
    <m/>
    <m/>
    <m/>
    <m/>
    <m/>
    <m/>
    <n v="70613.698999999993"/>
  </r>
  <r>
    <x v="49"/>
    <x v="2"/>
    <x v="0"/>
    <x v="2"/>
    <s v="1011701"/>
    <x v="47"/>
    <s v="Pechuga Desh"/>
    <s v="Pechuga Desh s/Piel"/>
    <x v="5"/>
    <m/>
    <m/>
    <m/>
    <m/>
    <m/>
    <m/>
    <m/>
    <n v="219072.592"/>
  </r>
  <r>
    <x v="11"/>
    <x v="2"/>
    <x v="0"/>
    <x v="2"/>
    <s v="1011967"/>
    <x v="11"/>
    <s v="Patas"/>
    <s v="Patas Garras"/>
    <x v="2"/>
    <m/>
    <m/>
    <m/>
    <m/>
    <m/>
    <m/>
    <m/>
    <n v="208322.848"/>
  </r>
  <r>
    <x v="12"/>
    <x v="2"/>
    <x v="0"/>
    <x v="2"/>
    <s v="1011968"/>
    <x v="12"/>
    <s v="Patas"/>
    <s v="Patas Garras"/>
    <x v="2"/>
    <m/>
    <m/>
    <m/>
    <m/>
    <m/>
    <m/>
    <m/>
    <n v="6281"/>
  </r>
  <r>
    <x v="13"/>
    <x v="2"/>
    <x v="0"/>
    <x v="2"/>
    <s v="1011969"/>
    <x v="13"/>
    <s v="Patas"/>
    <s v="Patas Garras"/>
    <x v="2"/>
    <m/>
    <m/>
    <m/>
    <m/>
    <m/>
    <m/>
    <m/>
    <n v="150979.46"/>
  </r>
  <r>
    <x v="52"/>
    <x v="2"/>
    <x v="0"/>
    <x v="2"/>
    <s v="1012107"/>
    <x v="50"/>
    <s v="Pechuga Desh"/>
    <s v="Pechuga Desh s/Piel"/>
    <x v="5"/>
    <m/>
    <m/>
    <m/>
    <m/>
    <m/>
    <m/>
    <m/>
    <n v="237241.48499999999"/>
  </r>
  <r>
    <x v="53"/>
    <x v="2"/>
    <x v="0"/>
    <x v="2"/>
    <s v="1012108"/>
    <x v="51"/>
    <s v="Pechuga Desh"/>
    <s v="Pechuga Desh s/Piel"/>
    <x v="5"/>
    <m/>
    <m/>
    <m/>
    <m/>
    <m/>
    <m/>
    <m/>
    <n v="367894.74599999998"/>
  </r>
  <r>
    <x v="54"/>
    <x v="2"/>
    <x v="0"/>
    <x v="2"/>
    <s v="1012109"/>
    <x v="52"/>
    <s v="Pechuga Desh"/>
    <s v="Pechuga Desh s/Piel"/>
    <x v="5"/>
    <m/>
    <m/>
    <m/>
    <m/>
    <m/>
    <m/>
    <m/>
    <n v="371338.67300000001"/>
  </r>
  <r>
    <x v="55"/>
    <x v="2"/>
    <x v="0"/>
    <x v="2"/>
    <s v="1012110"/>
    <x v="53"/>
    <s v="Pechuga Desh"/>
    <s v="Pechuga Desh s/Piel"/>
    <x v="5"/>
    <m/>
    <m/>
    <m/>
    <m/>
    <m/>
    <m/>
    <m/>
    <n v="85951.76"/>
  </r>
  <r>
    <x v="56"/>
    <x v="2"/>
    <x v="0"/>
    <x v="2"/>
    <s v="1012111"/>
    <x v="54"/>
    <s v="Pechuga Desh"/>
    <s v="Pechuga Desh s/Piel"/>
    <x v="5"/>
    <m/>
    <m/>
    <m/>
    <m/>
    <m/>
    <m/>
    <m/>
    <n v="30941"/>
  </r>
  <r>
    <x v="57"/>
    <x v="2"/>
    <x v="0"/>
    <x v="2"/>
    <s v="1012112"/>
    <x v="55"/>
    <s v="Pechuga Desh"/>
    <s v="Pechuga Desh s/Piel"/>
    <x v="5"/>
    <m/>
    <m/>
    <m/>
    <m/>
    <m/>
    <m/>
    <m/>
    <n v="20630.312000000002"/>
  </r>
  <r>
    <x v="58"/>
    <x v="2"/>
    <x v="0"/>
    <x v="2"/>
    <s v="1012145"/>
    <x v="56"/>
    <s v="Pechuga Desh"/>
    <s v="Pechuga Desh s/Piel"/>
    <x v="5"/>
    <m/>
    <m/>
    <m/>
    <m/>
    <m/>
    <m/>
    <m/>
    <n v="82276.52"/>
  </r>
  <r>
    <x v="59"/>
    <x v="2"/>
    <x v="0"/>
    <x v="2"/>
    <s v="1012147"/>
    <x v="57"/>
    <s v="Filete"/>
    <s v="Filete"/>
    <x v="5"/>
    <m/>
    <m/>
    <m/>
    <m/>
    <m/>
    <m/>
    <m/>
    <n v="150583.41399999999"/>
  </r>
  <r>
    <x v="60"/>
    <x v="2"/>
    <x v="0"/>
    <x v="2"/>
    <s v="1012148"/>
    <x v="58"/>
    <s v="Ala"/>
    <s v="Ala Trutro-Centro"/>
    <x v="5"/>
    <m/>
    <m/>
    <m/>
    <m/>
    <m/>
    <m/>
    <m/>
    <n v="99490.982000000004"/>
  </r>
  <r>
    <x v="61"/>
    <x v="2"/>
    <x v="0"/>
    <x v="2"/>
    <s v="1012157"/>
    <x v="59"/>
    <s v="Ala"/>
    <s v="Ala Trutro"/>
    <x v="5"/>
    <m/>
    <m/>
    <m/>
    <m/>
    <m/>
    <m/>
    <m/>
    <n v="70817.044999999998"/>
  </r>
  <r>
    <x v="62"/>
    <x v="2"/>
    <x v="0"/>
    <x v="2"/>
    <s v="1012158"/>
    <x v="60"/>
    <s v="Filete"/>
    <s v="Filete"/>
    <x v="5"/>
    <m/>
    <m/>
    <m/>
    <m/>
    <m/>
    <m/>
    <m/>
    <n v="125585"/>
  </r>
  <r>
    <x v="63"/>
    <x v="2"/>
    <x v="0"/>
    <x v="2"/>
    <s v="1012159"/>
    <x v="61"/>
    <s v="Ala"/>
    <s v="Ala Trutro-Centro"/>
    <x v="5"/>
    <m/>
    <m/>
    <m/>
    <m/>
    <m/>
    <m/>
    <m/>
    <n v="349105.82199999999"/>
  </r>
  <r>
    <x v="65"/>
    <x v="2"/>
    <x v="0"/>
    <x v="2"/>
    <s v="1012161"/>
    <x v="63"/>
    <s v="Ala"/>
    <s v="Ala Centro"/>
    <x v="5"/>
    <m/>
    <m/>
    <m/>
    <m/>
    <m/>
    <m/>
    <m/>
    <n v="49085.891000000003"/>
  </r>
  <r>
    <x v="66"/>
    <x v="2"/>
    <x v="0"/>
    <x v="2"/>
    <s v="1012163"/>
    <x v="64"/>
    <s v="Filete"/>
    <s v="Filete"/>
    <x v="5"/>
    <m/>
    <m/>
    <m/>
    <m/>
    <m/>
    <m/>
    <m/>
    <n v="190585.24100000001"/>
  </r>
  <r>
    <x v="67"/>
    <x v="2"/>
    <x v="0"/>
    <x v="2"/>
    <s v="1012164"/>
    <x v="65"/>
    <s v="Ala"/>
    <s v="Ala Centro"/>
    <x v="5"/>
    <m/>
    <m/>
    <m/>
    <m/>
    <m/>
    <m/>
    <m/>
    <n v="39916.536"/>
  </r>
  <r>
    <x v="68"/>
    <x v="2"/>
    <x v="0"/>
    <x v="2"/>
    <s v="1012165"/>
    <x v="66"/>
    <s v="Ala"/>
    <s v="Ala Trutro-Centro"/>
    <x v="5"/>
    <m/>
    <m/>
    <m/>
    <m/>
    <m/>
    <m/>
    <m/>
    <n v="1037103.169"/>
  </r>
  <r>
    <x v="89"/>
    <x v="2"/>
    <x v="0"/>
    <x v="2"/>
    <s v="1012166"/>
    <x v="81"/>
    <s v="Ala"/>
    <s v="Ala Trutro"/>
    <x v="5"/>
    <m/>
    <m/>
    <m/>
    <m/>
    <m/>
    <m/>
    <m/>
    <n v="19958"/>
  </r>
  <r>
    <x v="69"/>
    <x v="2"/>
    <x v="0"/>
    <x v="2"/>
    <s v="1012167"/>
    <x v="67"/>
    <s v="Pechuga Desh"/>
    <s v="Pechuga Desh s/Piel"/>
    <x v="5"/>
    <m/>
    <m/>
    <m/>
    <m/>
    <m/>
    <m/>
    <m/>
    <n v="513316"/>
  </r>
  <r>
    <x v="16"/>
    <x v="2"/>
    <x v="0"/>
    <x v="2"/>
    <s v="1012207"/>
    <x v="16"/>
    <s v="Menudencias"/>
    <s v="Menudencias Contre"/>
    <x v="1"/>
    <m/>
    <m/>
    <m/>
    <m/>
    <m/>
    <m/>
    <m/>
    <n v="48000.423000000003"/>
  </r>
  <r>
    <x v="17"/>
    <x v="2"/>
    <x v="0"/>
    <x v="2"/>
    <s v="1012208"/>
    <x v="17"/>
    <s v="Reproductor"/>
    <s v="Reproductor Gallina"/>
    <x v="0"/>
    <m/>
    <m/>
    <m/>
    <m/>
    <m/>
    <m/>
    <m/>
    <n v="33776.355000000003"/>
  </r>
  <r>
    <x v="70"/>
    <x v="2"/>
    <x v="0"/>
    <x v="2"/>
    <s v="1012278"/>
    <x v="68"/>
    <s v="Ala"/>
    <s v="Ala Trutro"/>
    <x v="6"/>
    <m/>
    <m/>
    <m/>
    <m/>
    <m/>
    <m/>
    <m/>
    <n v="23995.757000000001"/>
  </r>
  <r>
    <x v="18"/>
    <x v="2"/>
    <x v="0"/>
    <x v="2"/>
    <s v="1012283"/>
    <x v="18"/>
    <s v="Menudencias"/>
    <s v="Menudencias Pana"/>
    <x v="0"/>
    <m/>
    <m/>
    <m/>
    <m/>
    <m/>
    <m/>
    <m/>
    <n v="74239.634000000005"/>
  </r>
  <r>
    <x v="71"/>
    <x v="2"/>
    <x v="0"/>
    <x v="2"/>
    <s v="1012326"/>
    <x v="69"/>
    <s v="Menudencias"/>
    <s v="Menudencias Corazón"/>
    <x v="8"/>
    <m/>
    <m/>
    <m/>
    <m/>
    <m/>
    <m/>
    <m/>
    <n v="8608.3310000000001"/>
  </r>
  <r>
    <x v="20"/>
    <x v="2"/>
    <x v="0"/>
    <x v="2"/>
    <s v="1012362"/>
    <x v="20"/>
    <s v="Menudencias"/>
    <s v="Menudencias Corazón"/>
    <x v="3"/>
    <m/>
    <m/>
    <m/>
    <m/>
    <m/>
    <m/>
    <m/>
    <n v="55390.451000000001"/>
  </r>
  <r>
    <x v="483"/>
    <x v="2"/>
    <x v="0"/>
    <x v="2"/>
    <s v="1012399"/>
    <x v="427"/>
    <s v="Pechuga Desh"/>
    <s v="Pechuga Desh s/Piel"/>
    <x v="5"/>
    <m/>
    <m/>
    <m/>
    <m/>
    <m/>
    <m/>
    <m/>
    <n v="18144.587"/>
  </r>
  <r>
    <x v="484"/>
    <x v="2"/>
    <x v="0"/>
    <x v="2"/>
    <s v="1012400"/>
    <x v="428"/>
    <s v="Filete"/>
    <s v="Filete"/>
    <x v="5"/>
    <m/>
    <m/>
    <m/>
    <m/>
    <m/>
    <m/>
    <m/>
    <n v="18147.441999999999"/>
  </r>
  <r>
    <x v="72"/>
    <x v="2"/>
    <x v="0"/>
    <x v="2"/>
    <s v="1012401"/>
    <x v="70"/>
    <s v="Ala"/>
    <s v="Ala Trutro-Centro"/>
    <x v="5"/>
    <m/>
    <m/>
    <m/>
    <m/>
    <m/>
    <m/>
    <m/>
    <n v="30472.143"/>
  </r>
  <r>
    <x v="23"/>
    <x v="2"/>
    <x v="0"/>
    <x v="2"/>
    <s v="1012448"/>
    <x v="23"/>
    <s v="Patas"/>
    <s v="Patas Garras"/>
    <x v="2"/>
    <m/>
    <m/>
    <m/>
    <m/>
    <m/>
    <m/>
    <m/>
    <n v="182539.74299999999"/>
  </r>
  <r>
    <x v="90"/>
    <x v="2"/>
    <x v="0"/>
    <x v="2"/>
    <s v="1012451"/>
    <x v="82"/>
    <s v="Ala"/>
    <s v="Ala Centro"/>
    <x v="2"/>
    <m/>
    <m/>
    <m/>
    <m/>
    <m/>
    <m/>
    <m/>
    <n v="16145.998"/>
  </r>
  <r>
    <x v="24"/>
    <x v="2"/>
    <x v="0"/>
    <x v="2"/>
    <s v="1012452"/>
    <x v="24"/>
    <s v="Ala"/>
    <s v="Ala Centro"/>
    <x v="2"/>
    <m/>
    <m/>
    <m/>
    <m/>
    <m/>
    <m/>
    <m/>
    <n v="47537.245999999999"/>
  </r>
  <r>
    <x v="26"/>
    <x v="2"/>
    <x v="0"/>
    <x v="2"/>
    <s v="1012455"/>
    <x v="26"/>
    <s v="Ala"/>
    <s v="Ala Centro-Punta"/>
    <x v="2"/>
    <m/>
    <m/>
    <m/>
    <m/>
    <m/>
    <m/>
    <m/>
    <n v="173580.07800000001"/>
  </r>
  <r>
    <x v="73"/>
    <x v="2"/>
    <x v="0"/>
    <x v="2"/>
    <s v="1012483"/>
    <x v="71"/>
    <s v="Ala"/>
    <s v="Ala Trutro-Centro"/>
    <x v="5"/>
    <m/>
    <m/>
    <m/>
    <m/>
    <m/>
    <m/>
    <m/>
    <n v="278111.65299999999"/>
  </r>
  <r>
    <x v="27"/>
    <x v="2"/>
    <x v="0"/>
    <x v="2"/>
    <s v="1012502"/>
    <x v="27"/>
    <s v="Patas"/>
    <s v="Patas Garras"/>
    <x v="2"/>
    <m/>
    <m/>
    <m/>
    <m/>
    <m/>
    <m/>
    <m/>
    <n v="7980.0649999999996"/>
  </r>
  <r>
    <x v="28"/>
    <x v="2"/>
    <x v="0"/>
    <x v="2"/>
    <s v="1012503"/>
    <x v="28"/>
    <s v="Patas"/>
    <s v="Patas Garras"/>
    <x v="2"/>
    <m/>
    <m/>
    <m/>
    <m/>
    <m/>
    <m/>
    <m/>
    <n v="319118"/>
  </r>
  <r>
    <x v="29"/>
    <x v="2"/>
    <x v="0"/>
    <x v="2"/>
    <s v="1012504"/>
    <x v="23"/>
    <s v="Patas"/>
    <s v="Patas Garras"/>
    <x v="2"/>
    <m/>
    <m/>
    <m/>
    <m/>
    <m/>
    <m/>
    <m/>
    <n v="51557.14"/>
  </r>
  <r>
    <x v="74"/>
    <x v="2"/>
    <x v="0"/>
    <x v="2"/>
    <s v="1012518"/>
    <x v="72"/>
    <s v="Filete"/>
    <s v="Filete"/>
    <x v="5"/>
    <m/>
    <m/>
    <m/>
    <m/>
    <m/>
    <m/>
    <m/>
    <n v="170935.59599999999"/>
  </r>
  <r>
    <x v="75"/>
    <x v="2"/>
    <x v="0"/>
    <x v="2"/>
    <s v="1012519"/>
    <x v="50"/>
    <s v="Pechuga Desh"/>
    <s v="Pechuga Desh s/Piel"/>
    <x v="5"/>
    <m/>
    <m/>
    <m/>
    <m/>
    <m/>
    <m/>
    <m/>
    <n v="24063"/>
  </r>
  <r>
    <x v="76"/>
    <x v="2"/>
    <x v="0"/>
    <x v="2"/>
    <s v="1012520"/>
    <x v="51"/>
    <s v="Pechuga Desh"/>
    <s v="Pechuga Desh s/Piel"/>
    <x v="5"/>
    <m/>
    <m/>
    <m/>
    <m/>
    <m/>
    <m/>
    <m/>
    <n v="79083"/>
  </r>
  <r>
    <x v="77"/>
    <x v="2"/>
    <x v="0"/>
    <x v="2"/>
    <s v="1012521"/>
    <x v="52"/>
    <s v="Pechuga Desh"/>
    <s v="Pechuga Desh s/Piel"/>
    <x v="5"/>
    <m/>
    <m/>
    <m/>
    <m/>
    <m/>
    <m/>
    <m/>
    <n v="244113"/>
  </r>
  <r>
    <x v="78"/>
    <x v="2"/>
    <x v="0"/>
    <x v="2"/>
    <s v="1012522"/>
    <x v="53"/>
    <s v="Pechuga Desh"/>
    <s v="Pechuga Desh s/Piel"/>
    <x v="5"/>
    <m/>
    <m/>
    <m/>
    <m/>
    <m/>
    <m/>
    <m/>
    <n v="135812"/>
  </r>
  <r>
    <x v="79"/>
    <x v="2"/>
    <x v="0"/>
    <x v="2"/>
    <s v="1012523"/>
    <x v="54"/>
    <s v="Pechuga Desh"/>
    <s v="Pechuga Desh s/Piel"/>
    <x v="5"/>
    <m/>
    <m/>
    <m/>
    <m/>
    <m/>
    <m/>
    <m/>
    <n v="70484"/>
  </r>
  <r>
    <x v="80"/>
    <x v="2"/>
    <x v="0"/>
    <x v="2"/>
    <s v="1012524"/>
    <x v="55"/>
    <s v="Pechuga Desh"/>
    <s v="Pechuga Desh s/Piel"/>
    <x v="5"/>
    <m/>
    <m/>
    <m/>
    <m/>
    <m/>
    <m/>
    <m/>
    <n v="49857"/>
  </r>
  <r>
    <x v="30"/>
    <x v="2"/>
    <x v="0"/>
    <x v="2"/>
    <s v="1012525"/>
    <x v="11"/>
    <s v="Patas"/>
    <s v="Patas Garras"/>
    <x v="2"/>
    <m/>
    <m/>
    <m/>
    <m/>
    <m/>
    <m/>
    <m/>
    <n v="11798.870999999999"/>
  </r>
  <r>
    <x v="91"/>
    <x v="2"/>
    <x v="0"/>
    <x v="2"/>
    <s v="1012526"/>
    <x v="12"/>
    <s v="Patas"/>
    <s v="Patas Garras"/>
    <x v="2"/>
    <m/>
    <m/>
    <m/>
    <m/>
    <m/>
    <m/>
    <m/>
    <n v="6194.0150000000003"/>
  </r>
  <r>
    <x v="31"/>
    <x v="2"/>
    <x v="0"/>
    <x v="2"/>
    <s v="1012527"/>
    <x v="29"/>
    <s v="Patas"/>
    <s v="Patas Garras"/>
    <x v="2"/>
    <m/>
    <m/>
    <m/>
    <m/>
    <m/>
    <m/>
    <m/>
    <n v="5523"/>
  </r>
  <r>
    <x v="81"/>
    <x v="2"/>
    <x v="0"/>
    <x v="2"/>
    <s v="1012532"/>
    <x v="73"/>
    <s v="Menudencias"/>
    <s v="Menudencias Contre"/>
    <x v="5"/>
    <m/>
    <m/>
    <m/>
    <m/>
    <m/>
    <m/>
    <m/>
    <n v="6897"/>
  </r>
  <r>
    <x v="82"/>
    <x v="2"/>
    <x v="0"/>
    <x v="2"/>
    <s v="1012534"/>
    <x v="74"/>
    <s v="Pechuga"/>
    <s v="Pechuga Entera"/>
    <x v="6"/>
    <m/>
    <m/>
    <m/>
    <m/>
    <m/>
    <m/>
    <m/>
    <n v="408004"/>
  </r>
  <r>
    <x v="32"/>
    <x v="2"/>
    <x v="0"/>
    <x v="2"/>
    <s v="1012552"/>
    <x v="30"/>
    <s v="Pechuga Desh"/>
    <s v="Pechuga Desh s/Piel"/>
    <x v="0"/>
    <m/>
    <m/>
    <m/>
    <m/>
    <m/>
    <m/>
    <m/>
    <n v="33824"/>
  </r>
  <r>
    <x v="33"/>
    <x v="2"/>
    <x v="0"/>
    <x v="2"/>
    <s v="1012556"/>
    <x v="31"/>
    <s v="Carne Recuperada"/>
    <s v="Carne Recuperada ADM"/>
    <x v="0"/>
    <m/>
    <m/>
    <m/>
    <m/>
    <m/>
    <m/>
    <m/>
    <n v="43522.252"/>
  </r>
  <r>
    <x v="83"/>
    <x v="2"/>
    <x v="0"/>
    <x v="2"/>
    <s v="1012601"/>
    <x v="75"/>
    <s v="Menudencias"/>
    <s v="Menudencias Pana"/>
    <x v="5"/>
    <m/>
    <m/>
    <m/>
    <m/>
    <m/>
    <m/>
    <m/>
    <n v="197478"/>
  </r>
  <r>
    <x v="35"/>
    <x v="2"/>
    <x v="0"/>
    <x v="2"/>
    <s v="1012612"/>
    <x v="33"/>
    <s v="Carne Recuperada"/>
    <s v="Carne Recuperada Pul"/>
    <x v="4"/>
    <m/>
    <m/>
    <m/>
    <m/>
    <m/>
    <m/>
    <m/>
    <n v="1028595"/>
  </r>
  <r>
    <x v="37"/>
    <x v="2"/>
    <x v="0"/>
    <x v="2"/>
    <s v="1012674"/>
    <x v="35"/>
    <s v="Menudencias"/>
    <s v="Menudencias Corazón"/>
    <x v="3"/>
    <m/>
    <m/>
    <m/>
    <m/>
    <m/>
    <m/>
    <m/>
    <n v="59101.595000000001"/>
  </r>
  <r>
    <x v="84"/>
    <x v="2"/>
    <x v="0"/>
    <x v="2"/>
    <s v="1012694"/>
    <x v="76"/>
    <s v="Pechuga Desh"/>
    <s v="Pechuga Desh s/Piel"/>
    <x v="5"/>
    <m/>
    <m/>
    <m/>
    <m/>
    <m/>
    <m/>
    <m/>
    <n v="54435"/>
  </r>
  <r>
    <x v="40"/>
    <x v="2"/>
    <x v="0"/>
    <x v="2"/>
    <s v="1012719"/>
    <x v="38"/>
    <s v="Carne Recuperada"/>
    <s v="Carne Recuperada ADM"/>
    <x v="1"/>
    <m/>
    <m/>
    <m/>
    <m/>
    <m/>
    <m/>
    <m/>
    <n v="469828.23200000002"/>
  </r>
  <r>
    <x v="458"/>
    <x v="2"/>
    <x v="0"/>
    <x v="2"/>
    <s v="1012725"/>
    <x v="409"/>
    <s v="Filete"/>
    <s v="Filete"/>
    <x v="6"/>
    <m/>
    <m/>
    <m/>
    <m/>
    <m/>
    <m/>
    <m/>
    <n v="12001"/>
  </r>
  <r>
    <x v="41"/>
    <x v="2"/>
    <x v="0"/>
    <x v="2"/>
    <s v="1012744"/>
    <x v="39"/>
    <s v="Pechuga Desh"/>
    <s v="Pechuga Desh s/Piel"/>
    <x v="0"/>
    <m/>
    <m/>
    <m/>
    <m/>
    <m/>
    <m/>
    <m/>
    <n v="15985"/>
  </r>
  <r>
    <x v="455"/>
    <x v="2"/>
    <x v="0"/>
    <x v="2"/>
    <s v="1012763"/>
    <x v="406"/>
    <s v="Menudencias"/>
    <s v="Menudencias Pana"/>
    <x v="0"/>
    <m/>
    <m/>
    <m/>
    <m/>
    <m/>
    <m/>
    <m/>
    <n v="11531.516"/>
  </r>
  <r>
    <x v="456"/>
    <x v="2"/>
    <x v="0"/>
    <x v="2"/>
    <s v="1012764"/>
    <x v="407"/>
    <s v="Carne Recuperada"/>
    <s v="Carne Recuperada ADM"/>
    <x v="6"/>
    <m/>
    <m/>
    <m/>
    <m/>
    <m/>
    <m/>
    <m/>
    <n v="192001.74100000001"/>
  </r>
  <r>
    <x v="92"/>
    <x v="2"/>
    <x v="1"/>
    <x v="0"/>
    <s v="1020017"/>
    <x v="83"/>
    <s v="Chuleta"/>
    <s v="Chuleta Centro"/>
    <x v="0"/>
    <n v="1547"/>
    <n v="97643"/>
    <n v="96000"/>
    <n v="1547"/>
    <n v="97643"/>
    <n v="96000"/>
    <n v="109000"/>
    <m/>
  </r>
  <r>
    <x v="94"/>
    <x v="2"/>
    <x v="1"/>
    <x v="0"/>
    <s v="1020105"/>
    <x v="85"/>
    <s v="Lomo"/>
    <s v="Lomo Centro"/>
    <x v="9"/>
    <n v="-42651"/>
    <n v="76944"/>
    <n v="35000"/>
    <n v="-42651"/>
    <n v="76944"/>
    <n v="35000"/>
    <n v="35000"/>
    <m/>
  </r>
  <r>
    <x v="95"/>
    <x v="2"/>
    <x v="1"/>
    <x v="0"/>
    <s v="1020110"/>
    <x v="86"/>
    <s v="Lomo"/>
    <s v="Lomo MM Loin"/>
    <x v="9"/>
    <n v="132927"/>
    <n v="251941"/>
    <n v="363000"/>
    <n v="132927"/>
    <n v="251941"/>
    <n v="363000"/>
    <n v="363000"/>
    <m/>
  </r>
  <r>
    <x v="96"/>
    <x v="2"/>
    <x v="1"/>
    <x v="0"/>
    <s v="1020284"/>
    <x v="87"/>
    <s v="Pierna"/>
    <s v="Pierna Pulpa Fina"/>
    <x v="9"/>
    <n v="-462"/>
    <n v="7000"/>
    <n v="7000"/>
    <n v="-462"/>
    <n v="7000"/>
    <n v="7000"/>
    <n v="7000"/>
    <m/>
  </r>
  <r>
    <x v="97"/>
    <x v="2"/>
    <x v="1"/>
    <x v="0"/>
    <s v="1020326"/>
    <x v="88"/>
    <s v="Paleta"/>
    <s v="Paleta Pulpa"/>
    <x v="9"/>
    <n v="-157592"/>
    <n v="264660"/>
    <n v="288000"/>
    <n v="-157592"/>
    <n v="264660"/>
    <n v="288000"/>
    <n v="288000"/>
    <m/>
  </r>
  <r>
    <x v="98"/>
    <x v="2"/>
    <x v="1"/>
    <x v="0"/>
    <s v="1020339"/>
    <x v="89"/>
    <s v="Grasas"/>
    <s v="Grasa Lomo Tocino"/>
    <x v="0"/>
    <n v="-11486"/>
    <n v="22650"/>
    <n v="24000"/>
    <n v="-11486"/>
    <n v="83487"/>
    <n v="72000"/>
    <n v="74500"/>
    <m/>
  </r>
  <r>
    <x v="99"/>
    <x v="2"/>
    <x v="1"/>
    <x v="0"/>
    <s v="1020349"/>
    <x v="90"/>
    <s v="Plancha"/>
    <s v="Plancha s/Cuero"/>
    <x v="0"/>
    <n v="-70845"/>
    <n v="254999"/>
    <n v="196000"/>
    <n v="-70845"/>
    <n v="254999"/>
    <n v="196000"/>
    <n v="144000"/>
    <m/>
  </r>
  <r>
    <x v="100"/>
    <x v="2"/>
    <x v="1"/>
    <x v="0"/>
    <s v="1020352"/>
    <x v="91"/>
    <s v="Cueros"/>
    <s v="Cuero Panceta"/>
    <x v="0"/>
    <n v="-780"/>
    <n v="24780"/>
    <n v="24000"/>
    <n v="-780"/>
    <n v="24780"/>
    <n v="24000"/>
    <n v="32000"/>
    <m/>
  </r>
  <r>
    <x v="101"/>
    <x v="2"/>
    <x v="1"/>
    <x v="0"/>
    <s v="1020367"/>
    <x v="92"/>
    <s v="Grasas"/>
    <s v="Grasa Gordura"/>
    <x v="0"/>
    <n v="854"/>
    <n v="71146"/>
    <n v="72000"/>
    <n v="854"/>
    <n v="71146"/>
    <n v="72000"/>
    <n v="72000"/>
    <m/>
  </r>
  <r>
    <x v="102"/>
    <x v="2"/>
    <x v="1"/>
    <x v="0"/>
    <s v="1020412"/>
    <x v="93"/>
    <s v="Recortes"/>
    <s v="Recortes No Magro"/>
    <x v="0"/>
    <n v="27823"/>
    <n v="21867"/>
    <n v="48000"/>
    <n v="27823"/>
    <n v="21867"/>
    <n v="48000"/>
    <n v="48000"/>
    <m/>
  </r>
  <r>
    <x v="103"/>
    <x v="2"/>
    <x v="1"/>
    <x v="0"/>
    <s v="1020589"/>
    <x v="94"/>
    <s v="Lomo"/>
    <s v="Lomo MM Loin"/>
    <x v="9"/>
    <n v="-27334"/>
    <n v="90046"/>
    <n v="80000"/>
    <n v="-27334"/>
    <n v="90046"/>
    <n v="80000"/>
    <n v="80000"/>
    <m/>
  </r>
  <r>
    <x v="104"/>
    <x v="2"/>
    <x v="1"/>
    <x v="0"/>
    <s v="1020592"/>
    <x v="95"/>
    <s v="Lomo"/>
    <s v="Lomo Vetado"/>
    <x v="9"/>
    <n v="-79889"/>
    <n v="424723"/>
    <n v="200000"/>
    <n v="-79889"/>
    <n v="424723"/>
    <n v="205000"/>
    <n v="188100"/>
    <m/>
  </r>
  <r>
    <x v="105"/>
    <x v="2"/>
    <x v="1"/>
    <x v="0"/>
    <s v="1020620"/>
    <x v="96"/>
    <s v="Lomo"/>
    <s v="Lomo Vetado"/>
    <x v="9"/>
    <n v="-9443"/>
    <n v="29443"/>
    <n v="20000"/>
    <n v="-9443"/>
    <n v="29443"/>
    <n v="20000"/>
    <n v="20000"/>
    <m/>
  </r>
  <r>
    <x v="106"/>
    <x v="2"/>
    <x v="1"/>
    <x v="0"/>
    <s v="1020636"/>
    <x v="97"/>
    <s v="Filete"/>
    <s v="Filete c/Cabeza"/>
    <x v="9"/>
    <n v="372"/>
    <n v="11628"/>
    <n v="12000"/>
    <n v="372"/>
    <n v="11628"/>
    <n v="12000"/>
    <n v="12000"/>
    <m/>
  </r>
  <r>
    <x v="107"/>
    <x v="2"/>
    <x v="1"/>
    <x v="0"/>
    <s v="1020637"/>
    <x v="98"/>
    <s v="Panceta"/>
    <s v="Panceta s/Cuero"/>
    <x v="9"/>
    <n v="-170973"/>
    <n v="484111"/>
    <n v="197000"/>
    <n v="-170973"/>
    <n v="484111"/>
    <n v="197000"/>
    <n v="187000"/>
    <m/>
  </r>
  <r>
    <x v="108"/>
    <x v="2"/>
    <x v="1"/>
    <x v="0"/>
    <s v="1020662"/>
    <x v="99"/>
    <s v="Pierna"/>
    <s v="Pierna Pulpa Fina"/>
    <x v="9"/>
    <n v="155"/>
    <n v="9845"/>
    <n v="10000"/>
    <n v="155"/>
    <n v="9845"/>
    <n v="10000"/>
    <n v="10000"/>
    <m/>
  </r>
  <r>
    <x v="109"/>
    <x v="2"/>
    <x v="1"/>
    <x v="0"/>
    <s v="1020664"/>
    <x v="100"/>
    <s v="Pierna"/>
    <s v="Pierna Pulpa Fina"/>
    <x v="9"/>
    <n v="-1488"/>
    <n v="4487"/>
    <n v="3000"/>
    <n v="-1488"/>
    <n v="4487"/>
    <n v="3000"/>
    <n v="3000"/>
    <m/>
  </r>
  <r>
    <x v="110"/>
    <x v="2"/>
    <x v="1"/>
    <x v="0"/>
    <s v="1020665"/>
    <x v="101"/>
    <s v="Pierna"/>
    <s v="Pierna Pulpa Fina"/>
    <x v="9"/>
    <n v="-969"/>
    <n v="7000"/>
    <n v="7000"/>
    <n v="-969"/>
    <n v="7000"/>
    <n v="7000"/>
    <n v="7000"/>
    <m/>
  </r>
  <r>
    <x v="111"/>
    <x v="2"/>
    <x v="1"/>
    <x v="0"/>
    <s v="1020678"/>
    <x v="102"/>
    <s v="Lomo"/>
    <s v="Lomo Centro"/>
    <x v="9"/>
    <n v="253"/>
    <n v="0"/>
    <n v="0"/>
    <n v="253"/>
    <n v="0"/>
    <n v="0"/>
    <m/>
    <m/>
  </r>
  <r>
    <x v="112"/>
    <x v="2"/>
    <x v="1"/>
    <x v="0"/>
    <s v="1020681"/>
    <x v="103"/>
    <s v="Lomo"/>
    <s v="Lomo MM Loin"/>
    <x v="9"/>
    <n v="-6727"/>
    <n v="16769"/>
    <n v="15000"/>
    <n v="-6727"/>
    <n v="16769"/>
    <n v="15000"/>
    <n v="20000"/>
    <m/>
  </r>
  <r>
    <x v="113"/>
    <x v="2"/>
    <x v="1"/>
    <x v="0"/>
    <s v="1020704"/>
    <x v="104"/>
    <s v="Filete"/>
    <s v="Filete c/Cabeza"/>
    <x v="9"/>
    <n v="32"/>
    <n v="468"/>
    <n v="500"/>
    <n v="32"/>
    <n v="468"/>
    <n v="500"/>
    <n v="500"/>
    <m/>
  </r>
  <r>
    <x v="114"/>
    <x v="2"/>
    <x v="1"/>
    <x v="0"/>
    <s v="1020715"/>
    <x v="105"/>
    <s v="Panceta"/>
    <s v="Panceta c/Cuero"/>
    <x v="9"/>
    <n v="1296"/>
    <n v="704"/>
    <n v="2000"/>
    <n v="1296"/>
    <n v="704"/>
    <n v="2000"/>
    <n v="2000"/>
    <m/>
  </r>
  <r>
    <x v="115"/>
    <x v="2"/>
    <x v="1"/>
    <x v="0"/>
    <s v="1020731"/>
    <x v="106"/>
    <s v="Panceta"/>
    <s v="Panceta s/Cuero"/>
    <x v="9"/>
    <n v="-1447"/>
    <n v="10465"/>
    <n v="10000"/>
    <n v="-1447"/>
    <n v="10465"/>
    <n v="10000"/>
    <n v="10000"/>
    <m/>
  </r>
  <r>
    <x v="116"/>
    <x v="2"/>
    <x v="1"/>
    <x v="0"/>
    <s v="1020758"/>
    <x v="107"/>
    <s v="Lomo"/>
    <s v="Lomo Vetado"/>
    <x v="9"/>
    <n v="334"/>
    <n v="5666"/>
    <n v="6000"/>
    <n v="334"/>
    <n v="5666"/>
    <n v="6000"/>
    <n v="6000"/>
    <m/>
  </r>
  <r>
    <x v="117"/>
    <x v="2"/>
    <x v="1"/>
    <x v="0"/>
    <s v="1020774"/>
    <x v="108"/>
    <s v="Prolijado"/>
    <s v="Prolijado Malaya"/>
    <x v="9"/>
    <n v="-5730"/>
    <n v="17730"/>
    <n v="12000"/>
    <n v="-5730"/>
    <n v="17730"/>
    <n v="12000"/>
    <n v="12000"/>
    <m/>
  </r>
  <r>
    <x v="118"/>
    <x v="2"/>
    <x v="1"/>
    <x v="0"/>
    <s v="1020802"/>
    <x v="109"/>
    <s v="Panceta"/>
    <s v="Panceta s/Cuero"/>
    <x v="9"/>
    <n v="-31198"/>
    <n v="103698"/>
    <n v="72500"/>
    <n v="-31198"/>
    <n v="103698"/>
    <n v="72500"/>
    <n v="72500"/>
    <m/>
  </r>
  <r>
    <x v="119"/>
    <x v="2"/>
    <x v="1"/>
    <x v="0"/>
    <s v="1020810"/>
    <x v="110"/>
    <s v="Subprod"/>
    <s v="Subprod Tripa"/>
    <x v="9"/>
    <n v="-6336"/>
    <n v="4200"/>
    <n v="4000"/>
    <n v="-6336"/>
    <n v="4200"/>
    <n v="4000"/>
    <n v="4000"/>
    <m/>
  </r>
  <r>
    <x v="120"/>
    <x v="2"/>
    <x v="1"/>
    <x v="0"/>
    <s v="1020848"/>
    <x v="111"/>
    <s v="Lomo"/>
    <s v="Lomo Centro"/>
    <x v="0"/>
    <n v="-46472"/>
    <n v="393406"/>
    <n v="384000"/>
    <n v="-46472"/>
    <n v="393406"/>
    <n v="384000"/>
    <n v="408000"/>
    <m/>
  </r>
  <r>
    <x v="121"/>
    <x v="2"/>
    <x v="1"/>
    <x v="0"/>
    <s v="1020860"/>
    <x v="112"/>
    <s v="Lomo"/>
    <s v="Lomo Vetado"/>
    <x v="4"/>
    <n v="-20172"/>
    <n v="110000"/>
    <n v="89828"/>
    <n v="-20172"/>
    <n v="152649"/>
    <n v="132000"/>
    <n v="132000"/>
    <m/>
  </r>
  <r>
    <x v="122"/>
    <x v="2"/>
    <x v="1"/>
    <x v="0"/>
    <s v="1020861"/>
    <x v="113"/>
    <s v="Lomo"/>
    <s v="Lomo Vetado"/>
    <x v="4"/>
    <n v="6717"/>
    <n v="59283"/>
    <n v="66000"/>
    <n v="6717"/>
    <n v="125283"/>
    <n v="132000"/>
    <n v="132000"/>
    <m/>
  </r>
  <r>
    <x v="123"/>
    <x v="2"/>
    <x v="1"/>
    <x v="0"/>
    <s v="1020869"/>
    <x v="114"/>
    <s v="Cost-Pec"/>
    <s v="Cost-Pec Entero"/>
    <x v="0"/>
    <n v="-21625"/>
    <n v="24000"/>
    <n v="24000"/>
    <n v="-21625"/>
    <n v="24000"/>
    <n v="24000"/>
    <m/>
    <m/>
  </r>
  <r>
    <x v="124"/>
    <x v="2"/>
    <x v="1"/>
    <x v="0"/>
    <s v="1020886"/>
    <x v="115"/>
    <s v="Panceta"/>
    <s v="Panceta s/Cuero"/>
    <x v="0"/>
    <n v="3170"/>
    <n v="0"/>
    <n v="0"/>
    <n v="3170"/>
    <n v="0"/>
    <n v="0"/>
    <m/>
    <m/>
  </r>
  <r>
    <x v="125"/>
    <x v="2"/>
    <x v="1"/>
    <x v="0"/>
    <s v="1020904"/>
    <x v="116"/>
    <s v="Panceta"/>
    <s v="Panceta c/Cuero"/>
    <x v="4"/>
    <n v="-130410"/>
    <n v="0"/>
    <n v="0"/>
    <n v="-130410"/>
    <n v="0"/>
    <n v="0"/>
    <m/>
    <m/>
  </r>
  <r>
    <x v="126"/>
    <x v="2"/>
    <x v="1"/>
    <x v="0"/>
    <s v="1020905"/>
    <x v="117"/>
    <s v="Panceta"/>
    <s v="Panceta c/Cuero"/>
    <x v="4"/>
    <n v="-132140"/>
    <n v="0"/>
    <n v="0"/>
    <n v="-132140"/>
    <n v="0"/>
    <n v="0"/>
    <m/>
    <m/>
  </r>
  <r>
    <x v="127"/>
    <x v="2"/>
    <x v="1"/>
    <x v="0"/>
    <s v="1020914"/>
    <x v="118"/>
    <s v="Panceta"/>
    <s v="Panceta c/Cuero"/>
    <x v="9"/>
    <n v="265"/>
    <n v="6735"/>
    <n v="7000"/>
    <n v="265"/>
    <n v="6735"/>
    <n v="7000"/>
    <n v="7000"/>
    <m/>
  </r>
  <r>
    <x v="128"/>
    <x v="2"/>
    <x v="1"/>
    <x v="0"/>
    <s v="1020915"/>
    <x v="119"/>
    <s v="Pierna"/>
    <s v="Pierna Entera"/>
    <x v="0"/>
    <n v="-1627"/>
    <n v="0"/>
    <n v="0"/>
    <n v="-1627"/>
    <n v="0"/>
    <n v="0"/>
    <m/>
    <m/>
  </r>
  <r>
    <x v="129"/>
    <x v="2"/>
    <x v="1"/>
    <x v="0"/>
    <s v="1020925"/>
    <x v="120"/>
    <s v="Grasas"/>
    <s v="Grasa Forro"/>
    <x v="0"/>
    <n v="25152"/>
    <n v="96000"/>
    <n v="120000"/>
    <n v="25152"/>
    <n v="72000"/>
    <n v="96000"/>
    <n v="72000"/>
    <m/>
  </r>
  <r>
    <x v="130"/>
    <x v="2"/>
    <x v="1"/>
    <x v="0"/>
    <s v="1020944"/>
    <x v="121"/>
    <s v="Pierna"/>
    <s v="Pierna Pulpa"/>
    <x v="0"/>
    <n v="-24782"/>
    <n v="744000"/>
    <n v="744000"/>
    <n v="-24782"/>
    <n v="447800"/>
    <n v="504000"/>
    <n v="541300"/>
    <m/>
  </r>
  <r>
    <x v="132"/>
    <x v="2"/>
    <x v="1"/>
    <x v="0"/>
    <s v="1020990"/>
    <x v="123"/>
    <s v="Pierna"/>
    <s v="Pierna Pulpa Fina"/>
    <x v="9"/>
    <n v="-3608"/>
    <n v="11475"/>
    <n v="9000"/>
    <n v="-3608"/>
    <n v="11475"/>
    <n v="9000"/>
    <n v="9000"/>
    <m/>
  </r>
  <r>
    <x v="133"/>
    <x v="2"/>
    <x v="1"/>
    <x v="0"/>
    <s v="1020991"/>
    <x v="124"/>
    <s v="Pierna"/>
    <s v="Pierna Pulpa Fina"/>
    <x v="9"/>
    <n v="-4103"/>
    <n v="13426"/>
    <n v="10000"/>
    <n v="-4103"/>
    <n v="13426"/>
    <n v="10000"/>
    <n v="10000"/>
    <m/>
  </r>
  <r>
    <x v="277"/>
    <x v="2"/>
    <x v="1"/>
    <x v="0"/>
    <s v="1021005"/>
    <x v="253"/>
    <s v="Paleta"/>
    <s v="Paleta Pulpa"/>
    <x v="0"/>
    <m/>
    <m/>
    <m/>
    <n v="0"/>
    <n v="0"/>
    <n v="48000"/>
    <n v="10000"/>
    <m/>
  </r>
  <r>
    <x v="134"/>
    <x v="2"/>
    <x v="1"/>
    <x v="0"/>
    <s v="1021012"/>
    <x v="125"/>
    <s v="Plancha"/>
    <s v="Plancha s/Cuero"/>
    <x v="4"/>
    <n v="906"/>
    <n v="0"/>
    <n v="906"/>
    <n v="906"/>
    <n v="0"/>
    <n v="906"/>
    <m/>
    <m/>
  </r>
  <r>
    <x v="135"/>
    <x v="2"/>
    <x v="1"/>
    <x v="0"/>
    <s v="1021023"/>
    <x v="126"/>
    <s v="Grasas"/>
    <s v="Grasa Gordura"/>
    <x v="0"/>
    <n v="-58833"/>
    <n v="202833"/>
    <n v="144000"/>
    <n v="-58833"/>
    <n v="202833"/>
    <n v="144000"/>
    <n v="190001"/>
    <m/>
  </r>
  <r>
    <x v="136"/>
    <x v="2"/>
    <x v="1"/>
    <x v="0"/>
    <s v="1021039"/>
    <x v="127"/>
    <s v="Cueros"/>
    <s v="Cuero Papada"/>
    <x v="0"/>
    <n v="6539"/>
    <n v="89234"/>
    <n v="96000"/>
    <n v="6539"/>
    <n v="89234"/>
    <n v="96000"/>
    <n v="13600"/>
    <m/>
  </r>
  <r>
    <x v="137"/>
    <x v="2"/>
    <x v="1"/>
    <x v="0"/>
    <s v="1021045"/>
    <x v="128"/>
    <s v="Pernil"/>
    <s v="Pernil Mano"/>
    <x v="4"/>
    <n v="20954"/>
    <n v="23046"/>
    <n v="44000"/>
    <n v="20954"/>
    <n v="23046"/>
    <n v="44000"/>
    <n v="44000"/>
    <m/>
  </r>
  <r>
    <x v="138"/>
    <x v="2"/>
    <x v="1"/>
    <x v="0"/>
    <s v="1021046"/>
    <x v="129"/>
    <s v="Pernil"/>
    <s v="Pernil Mano"/>
    <x v="4"/>
    <n v="10637"/>
    <n v="33363"/>
    <n v="44000"/>
    <n v="10637"/>
    <n v="33363"/>
    <n v="44000"/>
    <n v="44000"/>
    <m/>
  </r>
  <r>
    <x v="139"/>
    <x v="2"/>
    <x v="1"/>
    <x v="0"/>
    <s v="1021077"/>
    <x v="130"/>
    <s v="Grasas"/>
    <s v="Grasa Gordura"/>
    <x v="0"/>
    <n v="566"/>
    <n v="0"/>
    <n v="0"/>
    <n v="566"/>
    <n v="24000"/>
    <n v="24000"/>
    <n v="24000"/>
    <m/>
  </r>
  <r>
    <x v="140"/>
    <x v="2"/>
    <x v="1"/>
    <x v="0"/>
    <s v="1021078"/>
    <x v="131"/>
    <s v="Recortes"/>
    <s v="Recortes No Magro"/>
    <x v="0"/>
    <n v="-7393"/>
    <n v="142782"/>
    <n v="144000"/>
    <n v="-7393"/>
    <n v="142782"/>
    <n v="144000"/>
    <n v="145143"/>
    <m/>
  </r>
  <r>
    <x v="141"/>
    <x v="2"/>
    <x v="1"/>
    <x v="0"/>
    <s v="1021082"/>
    <x v="132"/>
    <s v="Recortes"/>
    <s v="Recortes No Magro"/>
    <x v="0"/>
    <n v="186"/>
    <n v="0"/>
    <n v="0"/>
    <n v="186"/>
    <n v="0"/>
    <n v="0"/>
    <n v="2500"/>
    <m/>
  </r>
  <r>
    <x v="142"/>
    <x v="2"/>
    <x v="1"/>
    <x v="0"/>
    <s v="1021085"/>
    <x v="133"/>
    <s v="Grasas"/>
    <s v="Grasa Gordura"/>
    <x v="0"/>
    <n v="9047"/>
    <n v="14953"/>
    <n v="24000"/>
    <n v="9047"/>
    <n v="14953"/>
    <n v="24000"/>
    <n v="2000"/>
    <m/>
  </r>
  <r>
    <x v="143"/>
    <x v="2"/>
    <x v="1"/>
    <x v="0"/>
    <s v="1021092"/>
    <x v="134"/>
    <s v="Recortes"/>
    <s v="Recortes No Magro"/>
    <x v="0"/>
    <n v="-46845"/>
    <n v="88184"/>
    <n v="48000"/>
    <n v="-46845"/>
    <n v="88184"/>
    <n v="48000"/>
    <n v="48000"/>
    <m/>
  </r>
  <r>
    <x v="144"/>
    <x v="2"/>
    <x v="1"/>
    <x v="0"/>
    <s v="1021101"/>
    <x v="135"/>
    <s v="Subprod"/>
    <s v="Subprod Visceras"/>
    <x v="0"/>
    <n v="1588"/>
    <n v="0"/>
    <n v="0"/>
    <n v="1588"/>
    <n v="0"/>
    <n v="0"/>
    <n v="24000"/>
    <m/>
  </r>
  <r>
    <x v="145"/>
    <x v="2"/>
    <x v="1"/>
    <x v="0"/>
    <s v="1021105"/>
    <x v="136"/>
    <s v="Subprod"/>
    <s v="Subprod Visceras"/>
    <x v="0"/>
    <n v="21109"/>
    <n v="0"/>
    <n v="24000"/>
    <n v="21109"/>
    <n v="0"/>
    <n v="24000"/>
    <n v="24000"/>
    <m/>
  </r>
  <r>
    <x v="146"/>
    <x v="2"/>
    <x v="1"/>
    <x v="0"/>
    <s v="1021106"/>
    <x v="137"/>
    <s v="Subprod"/>
    <s v="Subprod Visceras"/>
    <x v="0"/>
    <n v="-13570"/>
    <n v="133570"/>
    <n v="120000"/>
    <n v="-13570"/>
    <n v="133570"/>
    <n v="120000"/>
    <n v="120000"/>
    <m/>
  </r>
  <r>
    <x v="147"/>
    <x v="2"/>
    <x v="1"/>
    <x v="0"/>
    <s v="1021111"/>
    <x v="138"/>
    <s v="Grasas"/>
    <s v="Grasa Interior"/>
    <x v="0"/>
    <n v="6"/>
    <n v="0"/>
    <n v="0"/>
    <n v="6"/>
    <n v="0"/>
    <n v="0"/>
    <n v="1656"/>
    <m/>
  </r>
  <r>
    <x v="148"/>
    <x v="2"/>
    <x v="1"/>
    <x v="0"/>
    <s v="1021115"/>
    <x v="139"/>
    <s v="Subprod"/>
    <s v="Subprod Visceras"/>
    <x v="2"/>
    <n v="-47628"/>
    <n v="47628"/>
    <n v="0"/>
    <n v="-47628"/>
    <n v="47628"/>
    <n v="0"/>
    <m/>
    <m/>
  </r>
  <r>
    <x v="149"/>
    <x v="2"/>
    <x v="1"/>
    <x v="0"/>
    <s v="1021136"/>
    <x v="140"/>
    <s v="Subprod"/>
    <s v="Subprod Visceras"/>
    <x v="9"/>
    <n v="-3450"/>
    <n v="0"/>
    <n v="6000"/>
    <n v="-3450"/>
    <n v="0"/>
    <n v="6000"/>
    <n v="6000"/>
    <m/>
  </r>
  <r>
    <x v="150"/>
    <x v="2"/>
    <x v="1"/>
    <x v="0"/>
    <s v="1021149"/>
    <x v="141"/>
    <s v="Huesos"/>
    <s v="Huesos Cuarto Centra"/>
    <x v="4"/>
    <n v="5339"/>
    <n v="38661"/>
    <n v="44000"/>
    <n v="5339"/>
    <n v="16661"/>
    <n v="22000"/>
    <n v="22000"/>
    <m/>
  </r>
  <r>
    <x v="151"/>
    <x v="2"/>
    <x v="1"/>
    <x v="0"/>
    <s v="1021150"/>
    <x v="142"/>
    <s v="Huesos"/>
    <s v="Huesos Cuarto Centra"/>
    <x v="4"/>
    <n v="1320"/>
    <n v="24969"/>
    <n v="26289"/>
    <n v="1320"/>
    <n v="42680"/>
    <n v="44000"/>
    <n v="44000"/>
    <m/>
  </r>
  <r>
    <x v="152"/>
    <x v="2"/>
    <x v="1"/>
    <x v="0"/>
    <s v="1021151"/>
    <x v="143"/>
    <s v="Huesos"/>
    <s v="Huesos Cuarto Delant"/>
    <x v="4"/>
    <n v="-85224"/>
    <n v="28438"/>
    <n v="0"/>
    <n v="-85224"/>
    <n v="50438"/>
    <n v="22000"/>
    <n v="22000"/>
    <m/>
  </r>
  <r>
    <x v="153"/>
    <x v="2"/>
    <x v="1"/>
    <x v="0"/>
    <s v="1021152"/>
    <x v="144"/>
    <s v="Huesos"/>
    <s v="Huesos Cuarto Delant"/>
    <x v="4"/>
    <n v="1720"/>
    <n v="20280"/>
    <n v="22000"/>
    <n v="1720"/>
    <n v="42280"/>
    <n v="0"/>
    <m/>
    <m/>
  </r>
  <r>
    <x v="154"/>
    <x v="2"/>
    <x v="1"/>
    <x v="0"/>
    <s v="1021156"/>
    <x v="145"/>
    <s v="Huesos"/>
    <s v="Huesos Cuarto Centra"/>
    <x v="4"/>
    <n v="7123"/>
    <n v="0"/>
    <n v="7123"/>
    <n v="7123"/>
    <n v="0"/>
    <n v="7000"/>
    <n v="7000"/>
    <m/>
  </r>
  <r>
    <x v="155"/>
    <x v="2"/>
    <x v="1"/>
    <x v="0"/>
    <s v="1021187"/>
    <x v="146"/>
    <s v="Cueros"/>
    <s v="Cuero Back"/>
    <x v="0"/>
    <n v="-813"/>
    <n v="72813"/>
    <n v="72000"/>
    <n v="-813"/>
    <n v="72813"/>
    <n v="72000"/>
    <n v="88000"/>
    <m/>
  </r>
  <r>
    <x v="156"/>
    <x v="2"/>
    <x v="1"/>
    <x v="0"/>
    <s v="1021204"/>
    <x v="89"/>
    <s v="Grasas"/>
    <s v="Grasa Lomo Tocino"/>
    <x v="4"/>
    <n v="1020"/>
    <n v="0"/>
    <n v="0"/>
    <n v="1020"/>
    <n v="0"/>
    <n v="0"/>
    <m/>
    <m/>
  </r>
  <r>
    <x v="281"/>
    <x v="2"/>
    <x v="1"/>
    <x v="0"/>
    <s v="1021237"/>
    <x v="256"/>
    <s v="Recortes"/>
    <s v="Recortes No Magro"/>
    <x v="0"/>
    <m/>
    <m/>
    <m/>
    <n v="0"/>
    <n v="0"/>
    <n v="32000"/>
    <n v="61042"/>
    <m/>
  </r>
  <r>
    <x v="283"/>
    <x v="2"/>
    <x v="1"/>
    <x v="0"/>
    <s v="1021263"/>
    <x v="121"/>
    <s v="Pierna"/>
    <s v="Pierna Pulpa"/>
    <x v="0"/>
    <m/>
    <m/>
    <m/>
    <m/>
    <m/>
    <m/>
    <n v="96700"/>
    <m/>
  </r>
  <r>
    <x v="159"/>
    <x v="2"/>
    <x v="1"/>
    <x v="0"/>
    <s v="1021385"/>
    <x v="149"/>
    <s v="Cueros"/>
    <s v="Cuero Mixto"/>
    <x v="0"/>
    <n v="-5599"/>
    <n v="172750"/>
    <n v="168000"/>
    <n v="-5599"/>
    <n v="172750"/>
    <n v="168000"/>
    <n v="144000"/>
    <m/>
  </r>
  <r>
    <x v="160"/>
    <x v="2"/>
    <x v="1"/>
    <x v="0"/>
    <s v="1021435"/>
    <x v="150"/>
    <s v="Grasas"/>
    <s v="Grasa Gordura"/>
    <x v="0"/>
    <m/>
    <m/>
    <m/>
    <n v="0"/>
    <n v="0"/>
    <n v="12000"/>
    <n v="12000"/>
    <m/>
  </r>
  <r>
    <x v="161"/>
    <x v="2"/>
    <x v="1"/>
    <x v="0"/>
    <s v="1021470"/>
    <x v="151"/>
    <s v="Pernil"/>
    <s v="Pernil Mano"/>
    <x v="4"/>
    <n v="9095"/>
    <n v="12905"/>
    <n v="22000"/>
    <n v="9095"/>
    <n v="12905"/>
    <n v="22000"/>
    <n v="22000"/>
    <m/>
  </r>
  <r>
    <x v="162"/>
    <x v="2"/>
    <x v="1"/>
    <x v="0"/>
    <s v="1021533"/>
    <x v="152"/>
    <s v="Panceta"/>
    <s v="Panceta s/Cuero"/>
    <x v="9"/>
    <n v="-5028"/>
    <n v="20029"/>
    <n v="15000"/>
    <n v="-5028"/>
    <n v="20029"/>
    <n v="15000"/>
    <n v="15000"/>
    <m/>
  </r>
  <r>
    <x v="163"/>
    <x v="2"/>
    <x v="1"/>
    <x v="0"/>
    <s v="1021550"/>
    <x v="153"/>
    <s v="Recortes"/>
    <s v="Recortes No Magro"/>
    <x v="0"/>
    <m/>
    <m/>
    <m/>
    <n v="0"/>
    <n v="0"/>
    <n v="76000"/>
    <n v="96118"/>
    <m/>
  </r>
  <r>
    <x v="164"/>
    <x v="2"/>
    <x v="1"/>
    <x v="0"/>
    <s v="1021603"/>
    <x v="154"/>
    <s v="Lomo"/>
    <s v="Lomo MM Loin"/>
    <x v="9"/>
    <n v="319"/>
    <n v="4681"/>
    <n v="5000"/>
    <n v="319"/>
    <n v="4681"/>
    <n v="5000"/>
    <n v="5000"/>
    <m/>
  </r>
  <r>
    <x v="165"/>
    <x v="2"/>
    <x v="1"/>
    <x v="0"/>
    <s v="1021609"/>
    <x v="155"/>
    <s v="Filete"/>
    <s v="Filete c/Cabeza"/>
    <x v="9"/>
    <n v="475"/>
    <n v="7525"/>
    <n v="8000"/>
    <n v="475"/>
    <n v="7525"/>
    <n v="8000"/>
    <n v="8000"/>
    <m/>
  </r>
  <r>
    <x v="166"/>
    <x v="2"/>
    <x v="1"/>
    <x v="0"/>
    <s v="1021622"/>
    <x v="156"/>
    <s v="Chuleta"/>
    <s v="Chuleta Huesos"/>
    <x v="0"/>
    <n v="40"/>
    <n v="35960"/>
    <n v="36000"/>
    <n v="40"/>
    <n v="35960"/>
    <n v="36000"/>
    <n v="18000"/>
    <m/>
  </r>
  <r>
    <x v="167"/>
    <x v="2"/>
    <x v="1"/>
    <x v="0"/>
    <s v="1021623"/>
    <x v="157"/>
    <s v="Chuleta"/>
    <s v="Chuleta Huesos"/>
    <x v="0"/>
    <n v="630"/>
    <n v="0"/>
    <n v="0"/>
    <n v="630"/>
    <n v="0"/>
    <n v="0"/>
    <m/>
    <m/>
  </r>
  <r>
    <x v="168"/>
    <x v="2"/>
    <x v="1"/>
    <x v="0"/>
    <s v="1021639"/>
    <x v="158"/>
    <s v="Filete"/>
    <s v="Filete c/Cabeza"/>
    <x v="0"/>
    <n v="1405"/>
    <n v="22595"/>
    <n v="24000"/>
    <n v="1405"/>
    <n v="22595"/>
    <n v="24000"/>
    <m/>
    <m/>
  </r>
  <r>
    <x v="170"/>
    <x v="2"/>
    <x v="1"/>
    <x v="0"/>
    <s v="1021664"/>
    <x v="160"/>
    <s v="Cost-Pec"/>
    <s v="Cost-Pec Entero"/>
    <x v="4"/>
    <n v="11648"/>
    <n v="32352"/>
    <n v="44000"/>
    <n v="11648"/>
    <n v="54352"/>
    <n v="66000"/>
    <n v="88000"/>
    <m/>
  </r>
  <r>
    <x v="171"/>
    <x v="2"/>
    <x v="1"/>
    <x v="0"/>
    <s v="1021665"/>
    <x v="161"/>
    <s v="Cost-Pec"/>
    <s v="Cost-Pec Entero"/>
    <x v="4"/>
    <n v="19050"/>
    <n v="24950"/>
    <n v="44000"/>
    <n v="19050"/>
    <n v="24950"/>
    <n v="44000"/>
    <n v="66000"/>
    <m/>
  </r>
  <r>
    <x v="486"/>
    <x v="2"/>
    <x v="1"/>
    <x v="0"/>
    <s v="1021710"/>
    <x v="430"/>
    <s v="Subprod"/>
    <s v="Subprod Tripa"/>
    <x v="0"/>
    <n v="-18576"/>
    <n v="15184"/>
    <n v="0"/>
    <n v="-18576"/>
    <n v="15184"/>
    <n v="0"/>
    <m/>
    <m/>
  </r>
  <r>
    <x v="172"/>
    <x v="2"/>
    <x v="1"/>
    <x v="0"/>
    <s v="1021731"/>
    <x v="162"/>
    <s v="Pernil"/>
    <s v="Pernil Mano"/>
    <x v="2"/>
    <n v="-111276"/>
    <n v="293660"/>
    <n v="192000"/>
    <n v="-111276"/>
    <n v="293660"/>
    <n v="192000"/>
    <n v="120000"/>
    <m/>
  </r>
  <r>
    <x v="294"/>
    <x v="2"/>
    <x v="1"/>
    <x v="0"/>
    <s v="1021733"/>
    <x v="263"/>
    <s v="Pierna"/>
    <s v="Pierna Pulpa"/>
    <x v="2"/>
    <n v="0"/>
    <n v="87688"/>
    <n v="96000"/>
    <n v="0"/>
    <n v="87688"/>
    <n v="96000"/>
    <n v="96000"/>
    <m/>
  </r>
  <r>
    <x v="173"/>
    <x v="2"/>
    <x v="1"/>
    <x v="0"/>
    <s v="1021735"/>
    <x v="163"/>
    <s v="Subprod"/>
    <s v="Subprod Patas-Manos"/>
    <x v="2"/>
    <n v="4227"/>
    <n v="110492"/>
    <n v="120000"/>
    <n v="4227"/>
    <n v="110492"/>
    <n v="120000"/>
    <n v="96000"/>
    <m/>
  </r>
  <r>
    <x v="174"/>
    <x v="2"/>
    <x v="1"/>
    <x v="0"/>
    <s v="1021738"/>
    <x v="164"/>
    <s v="Subprod"/>
    <s v="Subprod Patas-Manos"/>
    <x v="2"/>
    <m/>
    <m/>
    <m/>
    <m/>
    <m/>
    <m/>
    <n v="24000"/>
    <m/>
  </r>
  <r>
    <x v="175"/>
    <x v="2"/>
    <x v="1"/>
    <x v="0"/>
    <s v="1021740"/>
    <x v="137"/>
    <s v="Subprod"/>
    <s v="Subprod Visceras"/>
    <x v="2"/>
    <n v="0"/>
    <n v="68"/>
    <n v="0"/>
    <n v="0"/>
    <n v="68"/>
    <n v="0"/>
    <m/>
    <m/>
  </r>
  <r>
    <x v="297"/>
    <x v="2"/>
    <x v="1"/>
    <x v="0"/>
    <s v="1021765"/>
    <x v="119"/>
    <s v="Pierna"/>
    <s v="Pierna Entera"/>
    <x v="2"/>
    <n v="0"/>
    <n v="344"/>
    <n v="0"/>
    <n v="0"/>
    <n v="344"/>
    <n v="0"/>
    <m/>
    <m/>
  </r>
  <r>
    <x v="301"/>
    <x v="2"/>
    <x v="1"/>
    <x v="0"/>
    <s v="1021819"/>
    <x v="269"/>
    <s v="Lomo"/>
    <s v="Lomo Centro"/>
    <x v="0"/>
    <m/>
    <m/>
    <m/>
    <n v="0"/>
    <n v="0"/>
    <n v="48000"/>
    <n v="120000"/>
    <m/>
  </r>
  <r>
    <x v="302"/>
    <x v="2"/>
    <x v="1"/>
    <x v="0"/>
    <s v="1021820"/>
    <x v="250"/>
    <s v="Lomo"/>
    <s v="Lomo Vetado"/>
    <x v="0"/>
    <m/>
    <m/>
    <m/>
    <m/>
    <m/>
    <m/>
    <n v="24000"/>
    <m/>
  </r>
  <r>
    <x v="176"/>
    <x v="2"/>
    <x v="1"/>
    <x v="0"/>
    <s v="1021864"/>
    <x v="165"/>
    <s v="Cueros"/>
    <s v="Cuero Papada"/>
    <x v="0"/>
    <m/>
    <m/>
    <m/>
    <m/>
    <m/>
    <m/>
    <n v="24000"/>
    <m/>
  </r>
  <r>
    <x v="176"/>
    <x v="2"/>
    <x v="1"/>
    <x v="0"/>
    <s v="1021864"/>
    <x v="165"/>
    <s v="Cueros"/>
    <s v="Cuero Papada"/>
    <x v="3"/>
    <n v="-18360"/>
    <n v="42360"/>
    <n v="24000"/>
    <n v="-18360"/>
    <n v="42360"/>
    <n v="24000"/>
    <n v="96000"/>
    <m/>
  </r>
  <r>
    <x v="460"/>
    <x v="2"/>
    <x v="1"/>
    <x v="0"/>
    <s v="1021868"/>
    <x v="411"/>
    <s v="Pierna"/>
    <s v="Pierna Pulpa Fina"/>
    <x v="0"/>
    <n v="4275"/>
    <n v="0"/>
    <n v="0"/>
    <n v="4275"/>
    <n v="19725"/>
    <n v="24000"/>
    <n v="24000"/>
    <m/>
  </r>
  <r>
    <x v="177"/>
    <x v="2"/>
    <x v="1"/>
    <x v="0"/>
    <s v="1021905"/>
    <x v="166"/>
    <s v="Recortes"/>
    <s v="Recortes No Magro"/>
    <x v="2"/>
    <n v="4080"/>
    <n v="0"/>
    <n v="0"/>
    <n v="4080"/>
    <n v="0"/>
    <n v="0"/>
    <m/>
    <m/>
  </r>
  <r>
    <x v="178"/>
    <x v="2"/>
    <x v="1"/>
    <x v="0"/>
    <s v="1021976"/>
    <x v="167"/>
    <s v="Paleta"/>
    <s v="Paleta Pulpa"/>
    <x v="0"/>
    <n v="-44130"/>
    <n v="278174"/>
    <n v="288000"/>
    <n v="-44130"/>
    <n v="234974"/>
    <n v="168000"/>
    <n v="326000"/>
    <m/>
  </r>
  <r>
    <x v="487"/>
    <x v="2"/>
    <x v="1"/>
    <x v="0"/>
    <s v="1022047"/>
    <x v="431"/>
    <s v="Recortes"/>
    <s v="Recortes No Magro"/>
    <x v="0"/>
    <m/>
    <m/>
    <m/>
    <n v="0"/>
    <n v="22000"/>
    <n v="48000"/>
    <n v="24000"/>
    <m/>
  </r>
  <r>
    <x v="182"/>
    <x v="2"/>
    <x v="1"/>
    <x v="0"/>
    <s v="1022096"/>
    <x v="170"/>
    <s v="Huesos"/>
    <s v="Huesos Cuarto Delant"/>
    <x v="2"/>
    <n v="-79926"/>
    <n v="275074"/>
    <n v="192000"/>
    <n v="-79926"/>
    <n v="275074"/>
    <n v="192000"/>
    <n v="144000"/>
    <m/>
  </r>
  <r>
    <x v="183"/>
    <x v="2"/>
    <x v="1"/>
    <x v="0"/>
    <s v="1022102"/>
    <x v="171"/>
    <s v="Cost-Pec"/>
    <s v="Cost-Pec Entero"/>
    <x v="0"/>
    <n v="3441"/>
    <n v="0"/>
    <n v="0"/>
    <n v="3441"/>
    <n v="0"/>
    <n v="0"/>
    <m/>
    <m/>
  </r>
  <r>
    <x v="184"/>
    <x v="2"/>
    <x v="1"/>
    <x v="0"/>
    <s v="1022125"/>
    <x v="172"/>
    <s v="Pernil"/>
    <s v="Pernil Mano"/>
    <x v="2"/>
    <m/>
    <m/>
    <m/>
    <m/>
    <m/>
    <m/>
    <n v="48000"/>
    <m/>
  </r>
  <r>
    <x v="185"/>
    <x v="2"/>
    <x v="1"/>
    <x v="0"/>
    <s v="1022149"/>
    <x v="173"/>
    <s v="Plancha"/>
    <s v="Plancha s/Cuero"/>
    <x v="0"/>
    <n v="-6035"/>
    <n v="248"/>
    <n v="0"/>
    <n v="-6035"/>
    <n v="248"/>
    <n v="0"/>
    <m/>
    <m/>
  </r>
  <r>
    <x v="186"/>
    <x v="2"/>
    <x v="1"/>
    <x v="0"/>
    <s v="1022150"/>
    <x v="130"/>
    <s v="Grasas"/>
    <s v="Grasa Gordura"/>
    <x v="0"/>
    <n v="-46630"/>
    <n v="120000"/>
    <n v="120000"/>
    <n v="-46630"/>
    <n v="120000"/>
    <n v="120000"/>
    <n v="168000"/>
    <m/>
  </r>
  <r>
    <x v="461"/>
    <x v="2"/>
    <x v="1"/>
    <x v="0"/>
    <s v="1022182"/>
    <x v="156"/>
    <s v="Chuleta"/>
    <s v="Chuleta Huesos"/>
    <x v="4"/>
    <n v="9911"/>
    <n v="16443"/>
    <n v="22000"/>
    <n v="9911"/>
    <n v="16443"/>
    <n v="22000"/>
    <n v="22000"/>
    <m/>
  </r>
  <r>
    <x v="187"/>
    <x v="2"/>
    <x v="1"/>
    <x v="0"/>
    <s v="1022183"/>
    <x v="174"/>
    <s v="Pernil"/>
    <s v="Pernil Pierna"/>
    <x v="2"/>
    <n v="-79960"/>
    <n v="249193"/>
    <n v="200000"/>
    <n v="-79960"/>
    <n v="249193"/>
    <n v="200000"/>
    <n v="408000"/>
    <m/>
  </r>
  <r>
    <x v="188"/>
    <x v="2"/>
    <x v="1"/>
    <x v="0"/>
    <s v="1022186"/>
    <x v="175"/>
    <s v="Huesos"/>
    <s v="Huesos Cuarto Centra"/>
    <x v="2"/>
    <n v="6073"/>
    <n v="92976"/>
    <n v="96000"/>
    <n v="6073"/>
    <n v="92976"/>
    <n v="96000"/>
    <n v="48000"/>
    <m/>
  </r>
  <r>
    <x v="189"/>
    <x v="2"/>
    <x v="1"/>
    <x v="0"/>
    <s v="1022196"/>
    <x v="176"/>
    <s v="Cueros"/>
    <s v="Cuero Forro"/>
    <x v="0"/>
    <n v="13"/>
    <n v="23987"/>
    <n v="24000"/>
    <n v="13"/>
    <n v="23987"/>
    <n v="24000"/>
    <m/>
    <m/>
  </r>
  <r>
    <x v="190"/>
    <x v="2"/>
    <x v="1"/>
    <x v="0"/>
    <s v="1022197"/>
    <x v="177"/>
    <s v="Cueros"/>
    <s v="Cuero Forro"/>
    <x v="0"/>
    <n v="-9128"/>
    <n v="33128"/>
    <n v="24000"/>
    <n v="-9128"/>
    <n v="33128"/>
    <n v="24000"/>
    <n v="24000"/>
    <m/>
  </r>
  <r>
    <x v="191"/>
    <x v="2"/>
    <x v="1"/>
    <x v="0"/>
    <s v="1022217"/>
    <x v="178"/>
    <s v="Grasas"/>
    <s v="Grasa Lomo Tocino"/>
    <x v="3"/>
    <n v="-341115"/>
    <n v="341115"/>
    <n v="0"/>
    <n v="-341115"/>
    <n v="280278"/>
    <n v="312000"/>
    <n v="336000"/>
    <m/>
  </r>
  <r>
    <x v="192"/>
    <x v="2"/>
    <x v="1"/>
    <x v="0"/>
    <s v="1022218"/>
    <x v="120"/>
    <s v="Grasas"/>
    <s v="Grasa Forro"/>
    <x v="3"/>
    <n v="-182514"/>
    <n v="28426"/>
    <n v="0"/>
    <n v="-182514"/>
    <n v="52426"/>
    <n v="96000"/>
    <n v="96000"/>
    <m/>
  </r>
  <r>
    <x v="193"/>
    <x v="2"/>
    <x v="1"/>
    <x v="0"/>
    <s v="1022273"/>
    <x v="179"/>
    <s v="Grasas"/>
    <s v="Grasa Forro"/>
    <x v="3"/>
    <n v="-135160"/>
    <n v="126908"/>
    <n v="0"/>
    <n v="-135160"/>
    <n v="126908"/>
    <n v="168000"/>
    <n v="168000"/>
    <m/>
  </r>
  <r>
    <x v="194"/>
    <x v="2"/>
    <x v="1"/>
    <x v="0"/>
    <s v="1022282"/>
    <x v="180"/>
    <s v="Prolijado"/>
    <s v="Prolijado Malaya"/>
    <x v="9"/>
    <n v="-500"/>
    <n v="0"/>
    <n v="0"/>
    <n v="-500"/>
    <n v="0"/>
    <n v="0"/>
    <n v="160"/>
    <m/>
  </r>
  <r>
    <x v="195"/>
    <x v="2"/>
    <x v="1"/>
    <x v="0"/>
    <s v="1022283"/>
    <x v="181"/>
    <s v="Prolijado"/>
    <s v="Prolijado Malaya"/>
    <x v="4"/>
    <n v="-13580"/>
    <n v="0"/>
    <n v="0"/>
    <n v="-13580"/>
    <n v="0"/>
    <n v="0"/>
    <m/>
    <m/>
  </r>
  <r>
    <x v="196"/>
    <x v="2"/>
    <x v="1"/>
    <x v="0"/>
    <s v="1022291"/>
    <x v="182"/>
    <s v="Pernil"/>
    <s v="Pernil Mano"/>
    <x v="2"/>
    <n v="-19108"/>
    <n v="55743"/>
    <n v="36000"/>
    <n v="-19108"/>
    <n v="55743"/>
    <n v="36000"/>
    <n v="24000"/>
    <m/>
  </r>
  <r>
    <x v="197"/>
    <x v="2"/>
    <x v="1"/>
    <x v="0"/>
    <s v="1022313"/>
    <x v="183"/>
    <s v="Lomo"/>
    <s v="Lomo CC Loin"/>
    <x v="9"/>
    <n v="-804"/>
    <n v="10476"/>
    <n v="10000"/>
    <n v="-804"/>
    <n v="10476"/>
    <n v="10000"/>
    <n v="10000"/>
    <m/>
  </r>
  <r>
    <x v="198"/>
    <x v="2"/>
    <x v="1"/>
    <x v="0"/>
    <s v="1022326"/>
    <x v="184"/>
    <s v="Lomo"/>
    <s v="Lomo CC Loin"/>
    <x v="9"/>
    <n v="-7776"/>
    <n v="39466"/>
    <n v="35000"/>
    <n v="-7776"/>
    <n v="39466"/>
    <n v="35000"/>
    <n v="35000"/>
    <m/>
  </r>
  <r>
    <x v="199"/>
    <x v="2"/>
    <x v="1"/>
    <x v="0"/>
    <s v="1022370"/>
    <x v="185"/>
    <s v="Lomo"/>
    <s v="Lomo MM Loin"/>
    <x v="9"/>
    <n v="2602"/>
    <n v="12398"/>
    <n v="15000"/>
    <n v="2602"/>
    <n v="12398"/>
    <n v="15000"/>
    <n v="15000"/>
    <m/>
  </r>
  <r>
    <x v="200"/>
    <x v="2"/>
    <x v="1"/>
    <x v="0"/>
    <s v="1022371"/>
    <x v="186"/>
    <s v="Panceta"/>
    <s v="Panceta s/Cuero"/>
    <x v="9"/>
    <n v="7681"/>
    <n v="11319"/>
    <n v="19000"/>
    <n v="7681"/>
    <n v="11319"/>
    <n v="19000"/>
    <n v="18000"/>
    <m/>
  </r>
  <r>
    <x v="201"/>
    <x v="2"/>
    <x v="1"/>
    <x v="0"/>
    <s v="1022373"/>
    <x v="187"/>
    <s v="Recortes"/>
    <s v="Recortes No Magro"/>
    <x v="2"/>
    <n v="9986"/>
    <n v="0"/>
    <n v="0"/>
    <n v="9986"/>
    <n v="0"/>
    <n v="0"/>
    <m/>
    <m/>
  </r>
  <r>
    <x v="202"/>
    <x v="2"/>
    <x v="1"/>
    <x v="0"/>
    <s v="1022378"/>
    <x v="188"/>
    <s v="Huesos"/>
    <s v="Huesos Cuarto Centra"/>
    <x v="2"/>
    <n v="-33438"/>
    <n v="83638"/>
    <n v="48000"/>
    <n v="-33438"/>
    <n v="83638"/>
    <n v="48000"/>
    <n v="24000"/>
    <m/>
  </r>
  <r>
    <x v="203"/>
    <x v="2"/>
    <x v="1"/>
    <x v="0"/>
    <s v="1022381"/>
    <x v="189"/>
    <s v="Grasas"/>
    <s v="Grasa Gordura"/>
    <x v="2"/>
    <n v="-19090"/>
    <n v="85362"/>
    <n v="72000"/>
    <n v="-19090"/>
    <n v="85362"/>
    <n v="72000"/>
    <n v="72000"/>
    <m/>
  </r>
  <r>
    <x v="204"/>
    <x v="2"/>
    <x v="1"/>
    <x v="0"/>
    <s v="1022384"/>
    <x v="190"/>
    <s v="Chuleta"/>
    <s v="Chuleta Huesos"/>
    <x v="0"/>
    <n v="50"/>
    <n v="0"/>
    <n v="0"/>
    <n v="50"/>
    <n v="0"/>
    <n v="0"/>
    <m/>
    <m/>
  </r>
  <r>
    <x v="336"/>
    <x v="2"/>
    <x v="1"/>
    <x v="0"/>
    <s v="1022388"/>
    <x v="298"/>
    <s v="Huesos"/>
    <s v="Huesos Cuarto Centra"/>
    <x v="2"/>
    <n v="0"/>
    <n v="127194"/>
    <n v="120000"/>
    <n v="0"/>
    <n v="127194"/>
    <n v="120000"/>
    <m/>
    <m/>
  </r>
  <r>
    <x v="205"/>
    <x v="2"/>
    <x v="1"/>
    <x v="0"/>
    <s v="1022389"/>
    <x v="191"/>
    <s v="Cueros"/>
    <s v="Cuero Panceta"/>
    <x v="2"/>
    <n v="0"/>
    <n v="13242"/>
    <n v="0"/>
    <n v="0"/>
    <n v="13242"/>
    <n v="0"/>
    <m/>
    <m/>
  </r>
  <r>
    <x v="206"/>
    <x v="2"/>
    <x v="1"/>
    <x v="0"/>
    <s v="1022406"/>
    <x v="192"/>
    <s v="Subprod"/>
    <s v="Subprod Patas-Manos"/>
    <x v="0"/>
    <n v="-1642"/>
    <n v="1642"/>
    <n v="0"/>
    <n v="-1642"/>
    <n v="1642"/>
    <n v="0"/>
    <m/>
    <m/>
  </r>
  <r>
    <x v="207"/>
    <x v="2"/>
    <x v="1"/>
    <x v="0"/>
    <s v="1022409"/>
    <x v="193"/>
    <s v="Subprod"/>
    <s v="Subprod Tripa"/>
    <x v="0"/>
    <n v="16131"/>
    <n v="0"/>
    <n v="0"/>
    <n v="16131"/>
    <n v="0"/>
    <n v="23940"/>
    <n v="23940"/>
    <m/>
  </r>
  <r>
    <x v="208"/>
    <x v="2"/>
    <x v="1"/>
    <x v="0"/>
    <s v="1022414"/>
    <x v="194"/>
    <s v="Chuleta"/>
    <s v="Chuleta Cazuela"/>
    <x v="2"/>
    <n v="-25805"/>
    <n v="247118"/>
    <n v="240000"/>
    <n v="-25805"/>
    <n v="247118"/>
    <n v="240000"/>
    <n v="144000"/>
    <m/>
  </r>
  <r>
    <x v="209"/>
    <x v="2"/>
    <x v="1"/>
    <x v="0"/>
    <s v="1022417"/>
    <x v="195"/>
    <s v="Cueros"/>
    <s v="Cuero Mixto"/>
    <x v="2"/>
    <n v="0"/>
    <n v="113932"/>
    <n v="48000"/>
    <n v="0"/>
    <n v="113932"/>
    <n v="48000"/>
    <n v="24000"/>
    <m/>
  </r>
  <r>
    <x v="210"/>
    <x v="2"/>
    <x v="1"/>
    <x v="0"/>
    <s v="1022418"/>
    <x v="193"/>
    <s v="Subprod"/>
    <s v="Subprod Tripa"/>
    <x v="2"/>
    <n v="11340"/>
    <n v="0"/>
    <n v="11340"/>
    <n v="11340"/>
    <n v="0"/>
    <n v="0"/>
    <m/>
    <m/>
  </r>
  <r>
    <x v="211"/>
    <x v="2"/>
    <x v="1"/>
    <x v="0"/>
    <s v="1022472"/>
    <x v="196"/>
    <s v="Lomo"/>
    <s v="Lomo Centro"/>
    <x v="9"/>
    <n v="1346"/>
    <n v="3654"/>
    <n v="5000"/>
    <n v="1346"/>
    <n v="3654"/>
    <n v="5000"/>
    <n v="5000"/>
    <m/>
  </r>
  <r>
    <x v="212"/>
    <x v="2"/>
    <x v="1"/>
    <x v="0"/>
    <s v="1022499"/>
    <x v="197"/>
    <s v="Lomo"/>
    <s v="Lomo Vetado"/>
    <x v="9"/>
    <n v="-4167"/>
    <n v="4167"/>
    <n v="10000"/>
    <n v="-4167"/>
    <n v="4167"/>
    <n v="10000"/>
    <n v="10000"/>
    <m/>
  </r>
  <r>
    <x v="213"/>
    <x v="2"/>
    <x v="1"/>
    <x v="0"/>
    <s v="1022541"/>
    <x v="198"/>
    <s v="Grasas"/>
    <s v="Grasa Gordura"/>
    <x v="2"/>
    <n v="2114"/>
    <n v="44474"/>
    <n v="48000"/>
    <n v="2114"/>
    <n v="44474"/>
    <n v="48000"/>
    <n v="24000"/>
    <m/>
  </r>
  <r>
    <x v="214"/>
    <x v="2"/>
    <x v="1"/>
    <x v="0"/>
    <s v="1022569"/>
    <x v="199"/>
    <s v="Chuleta"/>
    <s v="Chuleta Huesos"/>
    <x v="0"/>
    <n v="580"/>
    <n v="4420"/>
    <n v="5000"/>
    <n v="580"/>
    <n v="4420"/>
    <n v="5000"/>
    <n v="5000"/>
    <m/>
  </r>
  <r>
    <x v="215"/>
    <x v="2"/>
    <x v="1"/>
    <x v="0"/>
    <s v="1022587"/>
    <x v="200"/>
    <s v="Lomo"/>
    <s v="Lomo CC Loin"/>
    <x v="9"/>
    <n v="-1801"/>
    <n v="6000"/>
    <n v="6000"/>
    <n v="-1801"/>
    <n v="6000"/>
    <n v="6000"/>
    <n v="6000"/>
    <m/>
  </r>
  <r>
    <x v="216"/>
    <x v="2"/>
    <x v="1"/>
    <x v="0"/>
    <s v="1022600"/>
    <x v="201"/>
    <s v="Lomo"/>
    <s v="Lomo Vetado"/>
    <x v="9"/>
    <n v="-4085"/>
    <n v="4085"/>
    <n v="13000"/>
    <n v="-4085"/>
    <n v="4085"/>
    <n v="13000"/>
    <n v="13000"/>
    <m/>
  </r>
  <r>
    <x v="218"/>
    <x v="2"/>
    <x v="1"/>
    <x v="0"/>
    <s v="1022607"/>
    <x v="203"/>
    <s v="Prolijado"/>
    <s v="Prolijado Plateada"/>
    <x v="4"/>
    <n v="-20379"/>
    <n v="31032"/>
    <n v="22000"/>
    <n v="-20379"/>
    <n v="31032"/>
    <n v="22000"/>
    <n v="22000"/>
    <m/>
  </r>
  <r>
    <x v="219"/>
    <x v="2"/>
    <x v="1"/>
    <x v="0"/>
    <s v="1022637"/>
    <x v="204"/>
    <s v="Huesos"/>
    <s v="Huesos Cuarto Delant"/>
    <x v="2"/>
    <n v="-17223"/>
    <n v="115497"/>
    <n v="96000"/>
    <n v="-17223"/>
    <n v="115497"/>
    <n v="96000"/>
    <n v="48000"/>
    <m/>
  </r>
  <r>
    <x v="220"/>
    <x v="2"/>
    <x v="1"/>
    <x v="0"/>
    <s v="1022654"/>
    <x v="205"/>
    <s v="Recortes"/>
    <s v="Recortes No Magro"/>
    <x v="0"/>
    <m/>
    <m/>
    <m/>
    <m/>
    <m/>
    <m/>
    <n v="46840"/>
    <m/>
  </r>
  <r>
    <x v="221"/>
    <x v="2"/>
    <x v="1"/>
    <x v="0"/>
    <s v="1022664"/>
    <x v="206"/>
    <s v="Lomo"/>
    <s v="Lomo CC Loin"/>
    <x v="9"/>
    <n v="2897"/>
    <n v="17103"/>
    <n v="20000"/>
    <n v="2897"/>
    <n v="17103"/>
    <n v="20000"/>
    <n v="20000"/>
    <m/>
  </r>
  <r>
    <x v="223"/>
    <x v="2"/>
    <x v="1"/>
    <x v="0"/>
    <s v="1022709"/>
    <x v="207"/>
    <s v="Pierna"/>
    <s v="Pierna Pulpa"/>
    <x v="0"/>
    <n v="2990"/>
    <n v="21010"/>
    <n v="24000"/>
    <n v="2990"/>
    <n v="117010"/>
    <n v="120000"/>
    <n v="131000"/>
    <m/>
  </r>
  <r>
    <x v="224"/>
    <x v="2"/>
    <x v="1"/>
    <x v="0"/>
    <s v="1022748"/>
    <x v="208"/>
    <s v="Subprod"/>
    <s v="Subprod Patas-Manos"/>
    <x v="2"/>
    <m/>
    <m/>
    <m/>
    <m/>
    <m/>
    <m/>
    <n v="84000"/>
    <m/>
  </r>
  <r>
    <x v="226"/>
    <x v="2"/>
    <x v="1"/>
    <x v="0"/>
    <s v="1022781"/>
    <x v="210"/>
    <s v="Subprod"/>
    <s v="Subprod Tripa"/>
    <x v="0"/>
    <n v="-12240"/>
    <n v="6249"/>
    <n v="0"/>
    <n v="-12240"/>
    <n v="6249"/>
    <n v="0"/>
    <m/>
    <m/>
  </r>
  <r>
    <x v="227"/>
    <x v="2"/>
    <x v="1"/>
    <x v="0"/>
    <s v="1022782"/>
    <x v="211"/>
    <s v="Subprod"/>
    <s v="Subprod Tripa"/>
    <x v="3"/>
    <n v="-6000"/>
    <n v="0"/>
    <n v="0"/>
    <n v="-6000"/>
    <n v="0"/>
    <n v="0"/>
    <m/>
    <m/>
  </r>
  <r>
    <x v="228"/>
    <x v="2"/>
    <x v="1"/>
    <x v="0"/>
    <s v="1022783"/>
    <x v="212"/>
    <s v="Subprod"/>
    <s v="Subprod Tripa"/>
    <x v="0"/>
    <n v="-11424"/>
    <n v="6598"/>
    <n v="0"/>
    <n v="-11424"/>
    <n v="6598"/>
    <n v="0"/>
    <m/>
    <m/>
  </r>
  <r>
    <x v="229"/>
    <x v="2"/>
    <x v="1"/>
    <x v="0"/>
    <s v="1022847"/>
    <x v="213"/>
    <s v="Panceta"/>
    <s v="Panceta s/Cuero"/>
    <x v="0"/>
    <n v="-52744"/>
    <n v="135150"/>
    <n v="96000"/>
    <n v="-52744"/>
    <n v="28726"/>
    <n v="0"/>
    <m/>
    <m/>
  </r>
  <r>
    <x v="231"/>
    <x v="2"/>
    <x v="1"/>
    <x v="0"/>
    <s v="1022855"/>
    <x v="215"/>
    <s v="Grasas"/>
    <s v="Grasa Forro"/>
    <x v="0"/>
    <n v="16266"/>
    <n v="20240"/>
    <n v="36000"/>
    <n v="16266"/>
    <n v="20240"/>
    <n v="36000"/>
    <n v="24000"/>
    <m/>
  </r>
  <r>
    <x v="232"/>
    <x v="2"/>
    <x v="1"/>
    <x v="0"/>
    <s v="1022856"/>
    <x v="216"/>
    <s v="Grasas"/>
    <s v="Grasa Gordura"/>
    <x v="2"/>
    <n v="-2449"/>
    <n v="292034"/>
    <n v="288000"/>
    <n v="-2449"/>
    <n v="292034"/>
    <n v="288000"/>
    <n v="192000"/>
    <m/>
  </r>
  <r>
    <x v="233"/>
    <x v="2"/>
    <x v="1"/>
    <x v="0"/>
    <s v="1022869"/>
    <x v="217"/>
    <s v="Huesos"/>
    <s v="Huesos Cuarto Centra"/>
    <x v="9"/>
    <n v="1180"/>
    <n v="0"/>
    <n v="800"/>
    <n v="1180"/>
    <n v="0"/>
    <n v="800"/>
    <n v="800"/>
    <m/>
  </r>
  <r>
    <x v="234"/>
    <x v="2"/>
    <x v="1"/>
    <x v="0"/>
    <s v="1022885"/>
    <x v="218"/>
    <s v="Panceta"/>
    <s v="Panceta s/Cuero"/>
    <x v="4"/>
    <n v="-339407"/>
    <n v="588668"/>
    <n v="425000"/>
    <n v="-339407"/>
    <n v="588668"/>
    <n v="431000"/>
    <n v="431000"/>
    <m/>
  </r>
  <r>
    <x v="235"/>
    <x v="2"/>
    <x v="1"/>
    <x v="0"/>
    <s v="1022887"/>
    <x v="219"/>
    <s v="Panceta"/>
    <s v="Panceta s/Cuero"/>
    <x v="4"/>
    <n v="-122251"/>
    <n v="441251"/>
    <n v="319000"/>
    <n v="-122251"/>
    <n v="430251"/>
    <n v="308000"/>
    <n v="308000"/>
    <m/>
  </r>
  <r>
    <x v="236"/>
    <x v="2"/>
    <x v="1"/>
    <x v="0"/>
    <s v="1022901"/>
    <x v="220"/>
    <s v="Panceta"/>
    <s v="Panceta s/Cuero"/>
    <x v="9"/>
    <n v="1786"/>
    <n v="8214"/>
    <n v="10000"/>
    <n v="1786"/>
    <n v="8214"/>
    <n v="10000"/>
    <n v="10000"/>
    <m/>
  </r>
  <r>
    <x v="237"/>
    <x v="2"/>
    <x v="1"/>
    <x v="0"/>
    <s v="1022919"/>
    <x v="221"/>
    <s v="Lomo"/>
    <s v="Lomo MM Loin"/>
    <x v="9"/>
    <n v="2612"/>
    <n v="21388"/>
    <n v="24000"/>
    <n v="2612"/>
    <n v="21388"/>
    <n v="24000"/>
    <n v="24000"/>
    <m/>
  </r>
  <r>
    <x v="238"/>
    <x v="2"/>
    <x v="1"/>
    <x v="0"/>
    <s v="1022920"/>
    <x v="222"/>
    <s v="Grasas"/>
    <s v="Grasa Gordura"/>
    <x v="0"/>
    <n v="4619"/>
    <n v="0"/>
    <n v="0"/>
    <n v="4619"/>
    <n v="0"/>
    <n v="0"/>
    <m/>
    <m/>
  </r>
  <r>
    <x v="239"/>
    <x v="2"/>
    <x v="1"/>
    <x v="0"/>
    <s v="1022921"/>
    <x v="130"/>
    <s v="Grasas"/>
    <s v="Grasa Gordura"/>
    <x v="0"/>
    <n v="-222"/>
    <n v="36222"/>
    <n v="36000"/>
    <n v="-222"/>
    <n v="36222"/>
    <n v="36000"/>
    <n v="36000"/>
    <m/>
  </r>
  <r>
    <x v="488"/>
    <x v="2"/>
    <x v="1"/>
    <x v="0"/>
    <s v="1022922"/>
    <x v="431"/>
    <s v="Recortes"/>
    <s v="Recortes No Magro"/>
    <x v="0"/>
    <m/>
    <m/>
    <m/>
    <n v="0"/>
    <n v="17000"/>
    <n v="17000"/>
    <n v="14608"/>
    <m/>
  </r>
  <r>
    <x v="489"/>
    <x v="2"/>
    <x v="1"/>
    <x v="0"/>
    <s v="1022928"/>
    <x v="432"/>
    <s v="Cueros"/>
    <s v="Cuero Mixto"/>
    <x v="0"/>
    <m/>
    <m/>
    <m/>
    <n v="0"/>
    <n v="16000"/>
    <n v="16000"/>
    <n v="16736"/>
    <m/>
  </r>
  <r>
    <x v="240"/>
    <x v="2"/>
    <x v="1"/>
    <x v="0"/>
    <s v="1022930"/>
    <x v="223"/>
    <s v="Panceta"/>
    <s v="Panceta s/Cuero"/>
    <x v="4"/>
    <n v="2768"/>
    <n v="107232"/>
    <n v="110000"/>
    <n v="2768"/>
    <n v="107232"/>
    <n v="110000"/>
    <n v="110000"/>
    <m/>
  </r>
  <r>
    <x v="241"/>
    <x v="2"/>
    <x v="1"/>
    <x v="0"/>
    <s v="1022931"/>
    <x v="224"/>
    <s v="Filete"/>
    <s v="Filete c/Cabeza"/>
    <x v="9"/>
    <n v="467"/>
    <n v="0"/>
    <n v="0"/>
    <n v="467"/>
    <n v="0"/>
    <n v="0"/>
    <m/>
    <m/>
  </r>
  <r>
    <x v="244"/>
    <x v="2"/>
    <x v="1"/>
    <x v="0"/>
    <s v="1022985"/>
    <x v="226"/>
    <s v="Lomo"/>
    <s v="Lomo Vetado"/>
    <x v="4"/>
    <n v="-3421"/>
    <n v="5000"/>
    <n v="1579"/>
    <n v="-3421"/>
    <n v="5000"/>
    <n v="2000"/>
    <n v="2000"/>
    <m/>
  </r>
  <r>
    <x v="245"/>
    <x v="2"/>
    <x v="1"/>
    <x v="0"/>
    <s v="1022986"/>
    <x v="227"/>
    <s v="Panceta"/>
    <s v="Panceta s/Cuero"/>
    <x v="4"/>
    <n v="-41"/>
    <n v="41"/>
    <n v="0"/>
    <n v="-41"/>
    <n v="41"/>
    <n v="0"/>
    <m/>
    <m/>
  </r>
  <r>
    <x v="246"/>
    <x v="2"/>
    <x v="1"/>
    <x v="0"/>
    <s v="1022987"/>
    <x v="228"/>
    <s v="Plancha"/>
    <s v="Plancha s/Cuero"/>
    <x v="9"/>
    <n v="-25490"/>
    <n v="46990"/>
    <n v="24000"/>
    <n v="-25490"/>
    <n v="46990"/>
    <n v="48000"/>
    <n v="48000"/>
    <m/>
  </r>
  <r>
    <x v="247"/>
    <x v="2"/>
    <x v="1"/>
    <x v="0"/>
    <s v="1022990"/>
    <x v="229"/>
    <s v="Panceta"/>
    <s v="Panceta s/Cuero"/>
    <x v="9"/>
    <n v="-25229"/>
    <n v="21598"/>
    <n v="25000"/>
    <n v="-25229"/>
    <n v="21598"/>
    <n v="25000"/>
    <m/>
    <m/>
  </r>
  <r>
    <x v="248"/>
    <x v="2"/>
    <x v="1"/>
    <x v="0"/>
    <s v="1022996"/>
    <x v="230"/>
    <s v="Grasas"/>
    <s v="Grasa Gordura"/>
    <x v="0"/>
    <n v="5624"/>
    <n v="0"/>
    <n v="0"/>
    <n v="5624"/>
    <n v="0"/>
    <n v="0"/>
    <m/>
    <m/>
  </r>
  <r>
    <x v="249"/>
    <x v="2"/>
    <x v="1"/>
    <x v="0"/>
    <s v="1023034"/>
    <x v="231"/>
    <s v="Cueros"/>
    <s v="Cuero Forro"/>
    <x v="2"/>
    <m/>
    <m/>
    <m/>
    <m/>
    <m/>
    <m/>
    <n v="72000"/>
    <m/>
  </r>
  <r>
    <x v="250"/>
    <x v="2"/>
    <x v="1"/>
    <x v="0"/>
    <s v="1023035"/>
    <x v="232"/>
    <s v="Recortes"/>
    <s v="Recortes No Magro"/>
    <x v="2"/>
    <n v="393"/>
    <n v="48000"/>
    <n v="48000"/>
    <n v="393"/>
    <n v="9000"/>
    <n v="24000"/>
    <n v="24000"/>
    <m/>
  </r>
  <r>
    <x v="251"/>
    <x v="2"/>
    <x v="1"/>
    <x v="0"/>
    <s v="1023037"/>
    <x v="233"/>
    <s v="Panceta"/>
    <s v="Panceta s/Cuero"/>
    <x v="4"/>
    <n v="-27979"/>
    <n v="126979"/>
    <n v="99000"/>
    <n v="-27979"/>
    <n v="126979"/>
    <n v="99000"/>
    <n v="99000"/>
    <m/>
  </r>
  <r>
    <x v="252"/>
    <x v="2"/>
    <x v="1"/>
    <x v="0"/>
    <s v="1023038"/>
    <x v="234"/>
    <s v="Lomo"/>
    <s v="Lomo Vetado"/>
    <x v="4"/>
    <n v="-3588"/>
    <n v="66000"/>
    <n v="62412"/>
    <n v="-3588"/>
    <n v="60000"/>
    <n v="55000"/>
    <n v="55000"/>
    <m/>
  </r>
  <r>
    <x v="253"/>
    <x v="2"/>
    <x v="1"/>
    <x v="0"/>
    <s v="1023051"/>
    <x v="235"/>
    <s v="Lomo"/>
    <s v="Lomo Vetado"/>
    <x v="9"/>
    <m/>
    <m/>
    <m/>
    <m/>
    <m/>
    <m/>
    <n v="3000"/>
    <m/>
  </r>
  <r>
    <x v="254"/>
    <x v="2"/>
    <x v="1"/>
    <x v="0"/>
    <s v="1023055"/>
    <x v="236"/>
    <s v="Lomo"/>
    <s v="Lomo Vetado"/>
    <x v="9"/>
    <n v="0"/>
    <n v="5000"/>
    <n v="5000"/>
    <n v="0"/>
    <n v="4599"/>
    <n v="5000"/>
    <n v="5000"/>
    <m/>
  </r>
  <r>
    <x v="255"/>
    <x v="2"/>
    <x v="1"/>
    <x v="0"/>
    <s v="1023090"/>
    <x v="237"/>
    <s v="Panceta"/>
    <s v="Panceta s/Cuero"/>
    <x v="4"/>
    <n v="2819"/>
    <n v="19181"/>
    <n v="22000"/>
    <n v="2819"/>
    <n v="19181"/>
    <n v="22000"/>
    <n v="22000"/>
    <m/>
  </r>
  <r>
    <x v="387"/>
    <x v="2"/>
    <x v="1"/>
    <x v="0"/>
    <s v="1023093"/>
    <x v="343"/>
    <s v="Recortes"/>
    <s v="Recortes No Magro"/>
    <x v="2"/>
    <m/>
    <m/>
    <m/>
    <m/>
    <m/>
    <m/>
    <n v="12000"/>
    <m/>
  </r>
  <r>
    <x v="257"/>
    <x v="2"/>
    <x v="1"/>
    <x v="0"/>
    <s v="1023110"/>
    <x v="238"/>
    <s v="Cueros"/>
    <s v="Cuero Forro"/>
    <x v="2"/>
    <n v="1176"/>
    <n v="0"/>
    <n v="0"/>
    <n v="1176"/>
    <n v="0"/>
    <n v="0"/>
    <m/>
    <m/>
  </r>
  <r>
    <x v="258"/>
    <x v="2"/>
    <x v="1"/>
    <x v="0"/>
    <s v="1023111"/>
    <x v="239"/>
    <s v="Grasas"/>
    <s v="Grasa Forro"/>
    <x v="2"/>
    <n v="4284"/>
    <n v="0"/>
    <n v="0"/>
    <n v="4284"/>
    <n v="0"/>
    <n v="0"/>
    <m/>
    <m/>
  </r>
  <r>
    <x v="490"/>
    <x v="2"/>
    <x v="1"/>
    <x v="0"/>
    <s v="1023144"/>
    <x v="433"/>
    <s v="Plancha"/>
    <s v="Plancha c/Cuero"/>
    <x v="4"/>
    <n v="0"/>
    <n v="164"/>
    <n v="164"/>
    <n v="0"/>
    <n v="164"/>
    <n v="164"/>
    <m/>
    <m/>
  </r>
  <r>
    <x v="259"/>
    <x v="2"/>
    <x v="1"/>
    <x v="0"/>
    <s v="1023163"/>
    <x v="240"/>
    <s v="Lomo"/>
    <s v="Lomo Vetado"/>
    <x v="9"/>
    <n v="0"/>
    <n v="5000"/>
    <n v="5000"/>
    <n v="0"/>
    <n v="5000"/>
    <n v="5000"/>
    <n v="5000"/>
    <m/>
  </r>
  <r>
    <x v="260"/>
    <x v="2"/>
    <x v="1"/>
    <x v="0"/>
    <s v="1023183"/>
    <x v="241"/>
    <s v="Cost-Pec"/>
    <s v="Cost-Pec Entero"/>
    <x v="4"/>
    <n v="4002"/>
    <n v="39998"/>
    <n v="44000"/>
    <n v="4002"/>
    <n v="17998"/>
    <n v="22000"/>
    <n v="22000"/>
    <m/>
  </r>
  <r>
    <x v="261"/>
    <x v="2"/>
    <x v="1"/>
    <x v="0"/>
    <s v="1023194"/>
    <x v="242"/>
    <s v="Panceta"/>
    <s v="Panceta s/Cuero"/>
    <x v="9"/>
    <n v="-2825"/>
    <n v="8825"/>
    <n v="6000"/>
    <n v="-2825"/>
    <n v="8825"/>
    <n v="6000"/>
    <n v="6000"/>
    <m/>
  </r>
  <r>
    <x v="262"/>
    <x v="2"/>
    <x v="1"/>
    <x v="0"/>
    <s v="1023283"/>
    <x v="243"/>
    <s v="Subprod"/>
    <s v="Subprod Grasa"/>
    <x v="4"/>
    <n v="-19641"/>
    <n v="115641"/>
    <n v="96000"/>
    <n v="-19641"/>
    <n v="115641"/>
    <n v="96000"/>
    <n v="96000"/>
    <m/>
  </r>
  <r>
    <x v="263"/>
    <x v="2"/>
    <x v="1"/>
    <x v="0"/>
    <s v="1023301"/>
    <x v="244"/>
    <s v="Lomo"/>
    <s v="Lomo CC Loin"/>
    <x v="9"/>
    <n v="-5699"/>
    <n v="26637"/>
    <n v="23500"/>
    <n v="-5699"/>
    <n v="26637"/>
    <n v="23500"/>
    <n v="23500"/>
    <m/>
  </r>
  <r>
    <x v="264"/>
    <x v="2"/>
    <x v="1"/>
    <x v="0"/>
    <s v="1023306"/>
    <x v="195"/>
    <s v="Cueros"/>
    <s v="Cuero Mixto"/>
    <x v="2"/>
    <m/>
    <m/>
    <m/>
    <m/>
    <m/>
    <m/>
    <n v="168000"/>
    <m/>
  </r>
  <r>
    <x v="265"/>
    <x v="2"/>
    <x v="1"/>
    <x v="0"/>
    <s v="1023307"/>
    <x v="245"/>
    <s v="Subprod"/>
    <s v="Subprod Visceras"/>
    <x v="4"/>
    <n v="-71642"/>
    <n v="60000"/>
    <n v="0"/>
    <n v="-71642"/>
    <n v="60000"/>
    <n v="0"/>
    <m/>
    <m/>
  </r>
  <r>
    <x v="266"/>
    <x v="2"/>
    <x v="1"/>
    <x v="0"/>
    <s v="1023312"/>
    <x v="246"/>
    <s v="Filete"/>
    <s v="Filete c/Cabeza"/>
    <x v="0"/>
    <n v="-13138"/>
    <n v="1442"/>
    <n v="0"/>
    <n v="-13138"/>
    <n v="1278"/>
    <n v="0"/>
    <m/>
    <m/>
  </r>
  <r>
    <x v="267"/>
    <x v="2"/>
    <x v="1"/>
    <x v="0"/>
    <s v="1023326"/>
    <x v="247"/>
    <s v="Subprod"/>
    <s v="Subprod Visceras"/>
    <x v="4"/>
    <n v="-79509"/>
    <n v="82451"/>
    <n v="0"/>
    <n v="-79509"/>
    <n v="82451"/>
    <n v="0"/>
    <m/>
    <m/>
  </r>
  <r>
    <x v="268"/>
    <x v="2"/>
    <x v="1"/>
    <x v="0"/>
    <s v="1023329"/>
    <x v="165"/>
    <s v="Cueros"/>
    <s v="Cuero Papada"/>
    <x v="0"/>
    <m/>
    <m/>
    <m/>
    <m/>
    <m/>
    <m/>
    <n v="10400"/>
    <m/>
  </r>
  <r>
    <x v="268"/>
    <x v="2"/>
    <x v="1"/>
    <x v="0"/>
    <s v="1023329"/>
    <x v="165"/>
    <s v="Cueros"/>
    <s v="Cuero Papada"/>
    <x v="3"/>
    <n v="-1386"/>
    <n v="27389"/>
    <n v="24000"/>
    <n v="-1386"/>
    <n v="27389"/>
    <n v="24000"/>
    <n v="72000"/>
    <m/>
  </r>
  <r>
    <x v="464"/>
    <x v="2"/>
    <x v="1"/>
    <x v="0"/>
    <s v="1023331"/>
    <x v="289"/>
    <s v="Lomo"/>
    <s v="Lomo Vetado"/>
    <x v="0"/>
    <n v="-19641"/>
    <n v="0"/>
    <n v="0"/>
    <n v="-19641"/>
    <n v="0"/>
    <n v="0"/>
    <m/>
    <m/>
  </r>
  <r>
    <x v="269"/>
    <x v="2"/>
    <x v="1"/>
    <x v="0"/>
    <s v="1023334"/>
    <x v="248"/>
    <s v="Cueros"/>
    <s v="Cuero Mixto"/>
    <x v="3"/>
    <n v="39126"/>
    <n v="0"/>
    <n v="48000"/>
    <n v="39126"/>
    <n v="0"/>
    <n v="96000"/>
    <n v="192000"/>
    <m/>
  </r>
  <r>
    <x v="270"/>
    <x v="2"/>
    <x v="1"/>
    <x v="0"/>
    <s v="1023336"/>
    <x v="248"/>
    <s v="Cueros"/>
    <s v="Cuero Mixto"/>
    <x v="3"/>
    <n v="-96246"/>
    <n v="96246"/>
    <n v="0"/>
    <n v="-96246"/>
    <n v="72246"/>
    <n v="48000"/>
    <n v="96000"/>
    <m/>
  </r>
  <r>
    <x v="465"/>
    <x v="2"/>
    <x v="1"/>
    <x v="0"/>
    <s v="1023349"/>
    <x v="414"/>
    <s v="Lomo"/>
    <s v="Lomo Centro"/>
    <x v="9"/>
    <m/>
    <m/>
    <m/>
    <m/>
    <m/>
    <m/>
    <n v="5000"/>
    <m/>
  </r>
  <r>
    <x v="466"/>
    <x v="2"/>
    <x v="1"/>
    <x v="0"/>
    <s v="1023350"/>
    <x v="415"/>
    <s v="Lomo"/>
    <s v="Lomo Vetado"/>
    <x v="9"/>
    <n v="0"/>
    <n v="90000"/>
    <n v="45000"/>
    <n v="0"/>
    <n v="90000"/>
    <n v="50000"/>
    <n v="50000"/>
    <m/>
  </r>
  <r>
    <x v="467"/>
    <x v="2"/>
    <x v="1"/>
    <x v="0"/>
    <s v="1023351"/>
    <x v="416"/>
    <s v="Panceta"/>
    <s v="Panceta s/Cuero"/>
    <x v="9"/>
    <n v="0"/>
    <n v="6059"/>
    <n v="5000"/>
    <n v="0"/>
    <n v="6059"/>
    <n v="5000"/>
    <n v="5000"/>
    <m/>
  </r>
  <r>
    <x v="468"/>
    <x v="2"/>
    <x v="1"/>
    <x v="0"/>
    <s v="1023352"/>
    <x v="417"/>
    <s v="Panceta"/>
    <s v="Panceta s/Cuero"/>
    <x v="9"/>
    <n v="0"/>
    <n v="25572"/>
    <n v="55000"/>
    <n v="0"/>
    <n v="25572"/>
    <n v="70000"/>
    <n v="95000"/>
    <m/>
  </r>
  <r>
    <x v="491"/>
    <x v="2"/>
    <x v="1"/>
    <x v="0"/>
    <s v="1023355"/>
    <x v="245"/>
    <s v="Subprod"/>
    <s v="Subprod Visceras"/>
    <x v="0"/>
    <m/>
    <m/>
    <m/>
    <n v="0"/>
    <n v="24000"/>
    <n v="24000"/>
    <n v="24000"/>
    <m/>
  </r>
  <r>
    <x v="271"/>
    <x v="2"/>
    <x v="1"/>
    <x v="1"/>
    <s v="1020822"/>
    <x v="249"/>
    <s v="Huesos"/>
    <s v="Huesos Cuarto Centra"/>
    <x v="5"/>
    <n v="-6163"/>
    <n v="0"/>
    <n v="0"/>
    <n v="-6163"/>
    <n v="0"/>
    <n v="0"/>
    <n v="24020"/>
    <m/>
  </r>
  <r>
    <x v="272"/>
    <x v="2"/>
    <x v="1"/>
    <x v="1"/>
    <s v="1020828"/>
    <x v="156"/>
    <s v="Chuleta"/>
    <s v="Chuleta Huesos"/>
    <x v="5"/>
    <n v="8740"/>
    <n v="50000"/>
    <n v="48000"/>
    <n v="8740"/>
    <n v="52740"/>
    <n v="48000"/>
    <n v="46926.565999999999"/>
    <m/>
  </r>
  <r>
    <x v="273"/>
    <x v="2"/>
    <x v="1"/>
    <x v="1"/>
    <s v="1020845"/>
    <x v="250"/>
    <s v="Lomo"/>
    <s v="Lomo Vetado"/>
    <x v="6"/>
    <n v="4732"/>
    <n v="0"/>
    <n v="0"/>
    <n v="4732"/>
    <n v="0"/>
    <n v="0"/>
    <m/>
    <m/>
  </r>
  <r>
    <x v="274"/>
    <x v="2"/>
    <x v="1"/>
    <x v="1"/>
    <s v="1020853"/>
    <x v="158"/>
    <s v="Filete"/>
    <s v="Filete c/Cabeza"/>
    <x v="7"/>
    <n v="-18374"/>
    <n v="142818"/>
    <n v="120000"/>
    <n v="-18374"/>
    <n v="142818"/>
    <n v="120000"/>
    <n v="120000"/>
    <m/>
  </r>
  <r>
    <x v="275"/>
    <x v="2"/>
    <x v="1"/>
    <x v="1"/>
    <s v="1020878"/>
    <x v="251"/>
    <s v="Huesos"/>
    <s v="Huesos Cuarto Centra"/>
    <x v="5"/>
    <n v="2754"/>
    <n v="29810"/>
    <n v="24000"/>
    <n v="2754"/>
    <n v="29810"/>
    <n v="24000"/>
    <m/>
    <m/>
  </r>
  <r>
    <x v="277"/>
    <x v="2"/>
    <x v="1"/>
    <x v="1"/>
    <s v="1021005"/>
    <x v="253"/>
    <s v="Paleta"/>
    <s v="Paleta Pulpa"/>
    <x v="7"/>
    <n v="12917"/>
    <n v="0"/>
    <n v="0"/>
    <n v="12917"/>
    <n v="0"/>
    <n v="0"/>
    <m/>
    <m/>
  </r>
  <r>
    <x v="278"/>
    <x v="2"/>
    <x v="1"/>
    <x v="1"/>
    <s v="1021020"/>
    <x v="254"/>
    <s v="Plancha"/>
    <s v="Plancha s/Cuero"/>
    <x v="6"/>
    <n v="2016"/>
    <n v="0"/>
    <n v="0"/>
    <n v="2016"/>
    <n v="0"/>
    <n v="0"/>
    <m/>
    <m/>
  </r>
  <r>
    <x v="279"/>
    <x v="2"/>
    <x v="1"/>
    <x v="1"/>
    <s v="1021026"/>
    <x v="222"/>
    <s v="Grasas"/>
    <s v="Grasa Gordura"/>
    <x v="6"/>
    <n v="-3466"/>
    <n v="10798"/>
    <n v="0"/>
    <n v="-3466"/>
    <n v="10798"/>
    <n v="0"/>
    <m/>
    <m/>
  </r>
  <r>
    <x v="280"/>
    <x v="2"/>
    <x v="1"/>
    <x v="1"/>
    <s v="1021140"/>
    <x v="255"/>
    <s v="Chuleta"/>
    <s v="Chuleta Centro"/>
    <x v="5"/>
    <n v="4278"/>
    <n v="0"/>
    <n v="0"/>
    <n v="4278"/>
    <n v="0"/>
    <n v="0"/>
    <m/>
    <m/>
  </r>
  <r>
    <x v="281"/>
    <x v="2"/>
    <x v="1"/>
    <x v="1"/>
    <s v="1021237"/>
    <x v="256"/>
    <s v="Recortes"/>
    <s v="Recortes No Magro"/>
    <x v="7"/>
    <n v="-1462"/>
    <n v="0"/>
    <n v="0"/>
    <n v="-1462"/>
    <n v="0"/>
    <n v="0"/>
    <m/>
    <m/>
  </r>
  <r>
    <x v="282"/>
    <x v="2"/>
    <x v="1"/>
    <x v="1"/>
    <s v="1021260"/>
    <x v="257"/>
    <s v="Subprod"/>
    <s v="Subprod Visceras"/>
    <x v="5"/>
    <n v="2581"/>
    <n v="0"/>
    <n v="0"/>
    <n v="2581"/>
    <n v="0"/>
    <n v="48000"/>
    <n v="47990.034"/>
    <m/>
  </r>
  <r>
    <x v="283"/>
    <x v="2"/>
    <x v="1"/>
    <x v="1"/>
    <s v="1021263"/>
    <x v="121"/>
    <s v="Pierna"/>
    <s v="Pierna Pulpa"/>
    <x v="7"/>
    <n v="2588"/>
    <n v="0"/>
    <n v="0"/>
    <n v="2588"/>
    <n v="0"/>
    <n v="0"/>
    <m/>
    <m/>
  </r>
  <r>
    <x v="284"/>
    <x v="2"/>
    <x v="1"/>
    <x v="1"/>
    <s v="1021270"/>
    <x v="231"/>
    <s v="Cueros"/>
    <s v="Cuero Forro"/>
    <x v="6"/>
    <n v="-427"/>
    <n v="96427"/>
    <n v="96000"/>
    <n v="-427"/>
    <n v="96427"/>
    <n v="96000"/>
    <n v="96000"/>
    <m/>
  </r>
  <r>
    <x v="285"/>
    <x v="2"/>
    <x v="1"/>
    <x v="1"/>
    <s v="1021272"/>
    <x v="238"/>
    <s v="Cueros"/>
    <s v="Cuero Forro"/>
    <x v="6"/>
    <n v="-17586"/>
    <n v="329760"/>
    <n v="312000"/>
    <n v="-17586"/>
    <n v="329760"/>
    <n v="312000"/>
    <n v="312000"/>
    <m/>
  </r>
  <r>
    <x v="158"/>
    <x v="2"/>
    <x v="1"/>
    <x v="1"/>
    <s v="1021287"/>
    <x v="148"/>
    <s v="Grasas"/>
    <s v="Grasa Lomo Tocino"/>
    <x v="7"/>
    <n v="835"/>
    <n v="0"/>
    <n v="0"/>
    <n v="835"/>
    <n v="0"/>
    <n v="0"/>
    <m/>
    <m/>
  </r>
  <r>
    <x v="286"/>
    <x v="2"/>
    <x v="1"/>
    <x v="1"/>
    <s v="1021398"/>
    <x v="158"/>
    <s v="Filete"/>
    <s v="Filete c/Cabeza"/>
    <x v="5"/>
    <n v="-2027"/>
    <n v="50109"/>
    <n v="48000"/>
    <n v="-2027"/>
    <n v="50109"/>
    <n v="48000"/>
    <n v="39618.048000000003"/>
    <m/>
  </r>
  <r>
    <x v="469"/>
    <x v="2"/>
    <x v="1"/>
    <x v="1"/>
    <s v="1021433"/>
    <x v="263"/>
    <s v="Pierna"/>
    <s v="Pierna Pulpa"/>
    <x v="7"/>
    <n v="515"/>
    <n v="0"/>
    <n v="0"/>
    <n v="515"/>
    <n v="0"/>
    <n v="0"/>
    <m/>
    <m/>
  </r>
  <r>
    <x v="160"/>
    <x v="2"/>
    <x v="1"/>
    <x v="1"/>
    <s v="1021435"/>
    <x v="150"/>
    <s v="Grasas"/>
    <s v="Grasa Gordura"/>
    <x v="7"/>
    <n v="53670"/>
    <n v="0"/>
    <n v="0"/>
    <n v="53670"/>
    <n v="0"/>
    <n v="0"/>
    <m/>
    <m/>
  </r>
  <r>
    <x v="287"/>
    <x v="2"/>
    <x v="1"/>
    <x v="1"/>
    <s v="1021474"/>
    <x v="258"/>
    <s v="Grasas"/>
    <s v="Grasa Gordura"/>
    <x v="7"/>
    <n v="13081"/>
    <n v="0"/>
    <n v="0"/>
    <n v="13081"/>
    <n v="0"/>
    <n v="0"/>
    <m/>
    <m/>
  </r>
  <r>
    <x v="288"/>
    <x v="2"/>
    <x v="1"/>
    <x v="1"/>
    <s v="1021500"/>
    <x v="132"/>
    <s v="Recortes"/>
    <s v="Recortes No Magro"/>
    <x v="7"/>
    <n v="140"/>
    <n v="0"/>
    <n v="0"/>
    <n v="140"/>
    <n v="0"/>
    <n v="0"/>
    <m/>
    <m/>
  </r>
  <r>
    <x v="289"/>
    <x v="2"/>
    <x v="1"/>
    <x v="1"/>
    <s v="1021538"/>
    <x v="259"/>
    <s v="Panceta"/>
    <s v="Panceta s/Cuero"/>
    <x v="5"/>
    <n v="-7465"/>
    <n v="116654"/>
    <n v="96000"/>
    <n v="-7465"/>
    <n v="116654"/>
    <n v="96000"/>
    <n v="93813.005999999994"/>
    <m/>
  </r>
  <r>
    <x v="290"/>
    <x v="2"/>
    <x v="1"/>
    <x v="1"/>
    <s v="1021539"/>
    <x v="260"/>
    <s v="Panceta"/>
    <s v="Panceta s/Cuero"/>
    <x v="5"/>
    <n v="-20776"/>
    <n v="720"/>
    <n v="0"/>
    <n v="-20776"/>
    <n v="720"/>
    <n v="0"/>
    <m/>
    <m/>
  </r>
  <r>
    <x v="163"/>
    <x v="2"/>
    <x v="1"/>
    <x v="1"/>
    <s v="1021550"/>
    <x v="153"/>
    <s v="Recortes"/>
    <s v="Recortes No Magro"/>
    <x v="7"/>
    <n v="15261"/>
    <n v="0"/>
    <n v="0"/>
    <n v="15261"/>
    <n v="0"/>
    <n v="0"/>
    <m/>
    <m/>
  </r>
  <r>
    <x v="291"/>
    <x v="2"/>
    <x v="1"/>
    <x v="1"/>
    <s v="1021555"/>
    <x v="261"/>
    <s v="Grasas"/>
    <s v="Grasa Gordura"/>
    <x v="6"/>
    <n v="8897"/>
    <n v="186959"/>
    <n v="192000"/>
    <n v="8897"/>
    <n v="186959"/>
    <n v="192000"/>
    <n v="192000"/>
    <m/>
  </r>
  <r>
    <x v="292"/>
    <x v="2"/>
    <x v="1"/>
    <x v="1"/>
    <s v="1021596"/>
    <x v="149"/>
    <s v="Cueros"/>
    <s v="Cuero Mixto"/>
    <x v="6"/>
    <n v="1747"/>
    <n v="70253"/>
    <n v="72000"/>
    <n v="1747"/>
    <n v="94253"/>
    <n v="96000"/>
    <n v="72000"/>
    <m/>
  </r>
  <r>
    <x v="172"/>
    <x v="2"/>
    <x v="1"/>
    <x v="1"/>
    <s v="1021731"/>
    <x v="162"/>
    <s v="Pernil"/>
    <s v="Pernil Mano"/>
    <x v="2"/>
    <m/>
    <m/>
    <m/>
    <m/>
    <m/>
    <m/>
    <n v="72000"/>
    <m/>
  </r>
  <r>
    <x v="293"/>
    <x v="2"/>
    <x v="1"/>
    <x v="1"/>
    <s v="1021732"/>
    <x v="262"/>
    <s v="Huesos"/>
    <s v="Huesos Cuarto Traser"/>
    <x v="2"/>
    <n v="9781"/>
    <n v="350972"/>
    <n v="360000"/>
    <n v="9781"/>
    <n v="350972"/>
    <n v="360000"/>
    <n v="367800"/>
    <m/>
  </r>
  <r>
    <x v="294"/>
    <x v="2"/>
    <x v="1"/>
    <x v="1"/>
    <s v="1021733"/>
    <x v="263"/>
    <s v="Pierna"/>
    <s v="Pierna Pulpa"/>
    <x v="2"/>
    <n v="4444"/>
    <n v="0"/>
    <n v="0"/>
    <n v="4444"/>
    <n v="0"/>
    <n v="0"/>
    <m/>
    <m/>
  </r>
  <r>
    <x v="173"/>
    <x v="2"/>
    <x v="1"/>
    <x v="1"/>
    <s v="1021735"/>
    <x v="163"/>
    <s v="Subprod"/>
    <s v="Subprod Patas-Manos"/>
    <x v="2"/>
    <n v="0"/>
    <n v="120000"/>
    <n v="120000"/>
    <n v="0"/>
    <n v="120000"/>
    <n v="120000"/>
    <n v="144000"/>
    <m/>
  </r>
  <r>
    <x v="295"/>
    <x v="2"/>
    <x v="1"/>
    <x v="1"/>
    <s v="1021737"/>
    <x v="264"/>
    <s v="Subprod"/>
    <s v="Subprod Patas-Manos"/>
    <x v="2"/>
    <n v="885"/>
    <n v="15396"/>
    <n v="0"/>
    <n v="885"/>
    <n v="15396"/>
    <n v="0"/>
    <m/>
    <m/>
  </r>
  <r>
    <x v="174"/>
    <x v="2"/>
    <x v="1"/>
    <x v="1"/>
    <s v="1021738"/>
    <x v="164"/>
    <s v="Subprod"/>
    <s v="Subprod Patas-Manos"/>
    <x v="2"/>
    <n v="-12353"/>
    <n v="99606"/>
    <n v="96000"/>
    <n v="-12353"/>
    <n v="99606"/>
    <n v="96000"/>
    <n v="72000"/>
    <m/>
  </r>
  <r>
    <x v="296"/>
    <x v="2"/>
    <x v="1"/>
    <x v="1"/>
    <s v="1021739"/>
    <x v="265"/>
    <s v="Cabeza"/>
    <s v="Cabeza Entera"/>
    <x v="2"/>
    <n v="-11180"/>
    <n v="39986"/>
    <n v="24000"/>
    <n v="-11180"/>
    <n v="39986"/>
    <n v="24000"/>
    <n v="24000"/>
    <m/>
  </r>
  <r>
    <x v="297"/>
    <x v="2"/>
    <x v="1"/>
    <x v="1"/>
    <s v="1021765"/>
    <x v="119"/>
    <s v="Pierna"/>
    <s v="Pierna Entera"/>
    <x v="2"/>
    <n v="-6760"/>
    <n v="0"/>
    <n v="0"/>
    <n v="-6760"/>
    <n v="0"/>
    <n v="0"/>
    <m/>
    <m/>
  </r>
  <r>
    <x v="298"/>
    <x v="2"/>
    <x v="1"/>
    <x v="1"/>
    <s v="1021766"/>
    <x v="266"/>
    <s v="Huesos"/>
    <s v="Huesos Cuarto Delant"/>
    <x v="2"/>
    <n v="-96813"/>
    <n v="344895"/>
    <n v="264000"/>
    <n v="-96813"/>
    <n v="344895"/>
    <n v="264000"/>
    <n v="264000"/>
    <m/>
  </r>
  <r>
    <x v="299"/>
    <x v="2"/>
    <x v="1"/>
    <x v="1"/>
    <s v="1021767"/>
    <x v="267"/>
    <s v="Huesos"/>
    <s v="Huesos Cuarto Centra"/>
    <x v="2"/>
    <n v="-58253"/>
    <n v="512616"/>
    <n v="456000"/>
    <n v="-58253"/>
    <n v="512616"/>
    <n v="456000"/>
    <n v="456000"/>
    <m/>
  </r>
  <r>
    <x v="300"/>
    <x v="2"/>
    <x v="1"/>
    <x v="1"/>
    <s v="1021774"/>
    <x v="268"/>
    <s v="Huesos"/>
    <s v="Huesos Cuarto Delant"/>
    <x v="2"/>
    <n v="-15766"/>
    <n v="90630"/>
    <n v="72000"/>
    <n v="-15766"/>
    <n v="90630"/>
    <n v="72000"/>
    <n v="72000"/>
    <m/>
  </r>
  <r>
    <x v="301"/>
    <x v="2"/>
    <x v="1"/>
    <x v="1"/>
    <s v="1021819"/>
    <x v="269"/>
    <s v="Lomo"/>
    <s v="Lomo Centro"/>
    <x v="7"/>
    <n v="38658"/>
    <n v="0"/>
    <n v="0"/>
    <n v="38658"/>
    <n v="0"/>
    <n v="0"/>
    <m/>
    <m/>
  </r>
  <r>
    <x v="302"/>
    <x v="2"/>
    <x v="1"/>
    <x v="1"/>
    <s v="1021820"/>
    <x v="250"/>
    <s v="Lomo"/>
    <s v="Lomo Vetado"/>
    <x v="7"/>
    <n v="5046"/>
    <n v="0"/>
    <n v="0"/>
    <n v="5046"/>
    <n v="0"/>
    <n v="0"/>
    <m/>
    <m/>
  </r>
  <r>
    <x v="303"/>
    <x v="2"/>
    <x v="1"/>
    <x v="1"/>
    <s v="1021874"/>
    <x v="130"/>
    <s v="Grasas"/>
    <s v="Grasa Gordura"/>
    <x v="6"/>
    <n v="-62990"/>
    <n v="374991"/>
    <n v="312000"/>
    <n v="-62990"/>
    <n v="374991"/>
    <n v="312000"/>
    <n v="312000"/>
    <m/>
  </r>
  <r>
    <x v="304"/>
    <x v="2"/>
    <x v="1"/>
    <x v="1"/>
    <s v="1021903"/>
    <x v="247"/>
    <s v="Subprod"/>
    <s v="Subprod Visceras"/>
    <x v="7"/>
    <n v="-9223"/>
    <n v="0"/>
    <n v="0"/>
    <n v="-9223"/>
    <n v="0"/>
    <n v="0"/>
    <m/>
    <m/>
  </r>
  <r>
    <x v="305"/>
    <x v="2"/>
    <x v="1"/>
    <x v="1"/>
    <s v="1021922"/>
    <x v="158"/>
    <s v="Filete"/>
    <s v="Filete c/Cabeza"/>
    <x v="8"/>
    <n v="175"/>
    <n v="0"/>
    <n v="0"/>
    <n v="175"/>
    <n v="0"/>
    <n v="0"/>
    <m/>
    <m/>
  </r>
  <r>
    <x v="306"/>
    <x v="2"/>
    <x v="1"/>
    <x v="1"/>
    <s v="1021924"/>
    <x v="270"/>
    <s v="Lomo"/>
    <s v="Lomo MM Loin"/>
    <x v="8"/>
    <n v="1178"/>
    <n v="13822"/>
    <n v="15000"/>
    <n v="1178"/>
    <n v="13822"/>
    <n v="15000"/>
    <n v="15000"/>
    <m/>
  </r>
  <r>
    <x v="307"/>
    <x v="2"/>
    <x v="1"/>
    <x v="1"/>
    <s v="1021925"/>
    <x v="271"/>
    <s v="Lomo"/>
    <s v="Lomo MM Loin"/>
    <x v="8"/>
    <n v="5996"/>
    <n v="54004"/>
    <n v="60000"/>
    <n v="5996"/>
    <n v="54004"/>
    <n v="10000"/>
    <n v="10000"/>
    <m/>
  </r>
  <r>
    <x v="308"/>
    <x v="2"/>
    <x v="1"/>
    <x v="1"/>
    <s v="1021929"/>
    <x v="272"/>
    <s v="Panceta"/>
    <s v="Panceta c/Cuero"/>
    <x v="8"/>
    <n v="0"/>
    <n v="2000"/>
    <n v="2000"/>
    <n v="0"/>
    <n v="2000"/>
    <n v="2000"/>
    <n v="2000"/>
    <m/>
  </r>
  <r>
    <x v="309"/>
    <x v="2"/>
    <x v="1"/>
    <x v="1"/>
    <s v="1021931"/>
    <x v="273"/>
    <s v="Cost-Pec"/>
    <s v="Cost-Pec Trozos"/>
    <x v="8"/>
    <n v="5321"/>
    <n v="21379"/>
    <n v="30000"/>
    <n v="5321"/>
    <n v="21379"/>
    <n v="30000"/>
    <n v="30000"/>
    <m/>
  </r>
  <r>
    <x v="310"/>
    <x v="2"/>
    <x v="1"/>
    <x v="1"/>
    <s v="1021936"/>
    <x v="274"/>
    <s v="Paleta"/>
    <s v="Paleta Pulpa"/>
    <x v="8"/>
    <n v="-67697"/>
    <n v="451697"/>
    <n v="384000"/>
    <n v="-67697"/>
    <n v="451697"/>
    <n v="408000"/>
    <n v="408000"/>
    <m/>
  </r>
  <r>
    <x v="470"/>
    <x v="2"/>
    <x v="1"/>
    <x v="1"/>
    <s v="1021944"/>
    <x v="418"/>
    <s v="Recortes"/>
    <s v="Diafragma"/>
    <x v="8"/>
    <n v="-2992"/>
    <n v="5992"/>
    <n v="3000"/>
    <n v="-2992"/>
    <n v="5992"/>
    <n v="3000"/>
    <n v="3000"/>
    <m/>
  </r>
  <r>
    <x v="471"/>
    <x v="2"/>
    <x v="1"/>
    <x v="1"/>
    <s v="1021945"/>
    <x v="419"/>
    <s v="Cabeza"/>
    <s v="Cabeza Derivados"/>
    <x v="8"/>
    <n v="-3000"/>
    <n v="4168"/>
    <n v="3000"/>
    <n v="-3000"/>
    <n v="4168"/>
    <n v="3000"/>
    <n v="3000"/>
    <m/>
  </r>
  <r>
    <x v="311"/>
    <x v="2"/>
    <x v="1"/>
    <x v="1"/>
    <s v="1021952"/>
    <x v="156"/>
    <s v="Chuleta"/>
    <s v="Chuleta Huesos"/>
    <x v="8"/>
    <n v="680"/>
    <n v="320"/>
    <n v="1000"/>
    <n v="680"/>
    <n v="320"/>
    <n v="2000"/>
    <n v="2000"/>
    <m/>
  </r>
  <r>
    <x v="312"/>
    <x v="2"/>
    <x v="1"/>
    <x v="1"/>
    <s v="1021971"/>
    <x v="275"/>
    <s v="Cueros"/>
    <s v="Cuero Back"/>
    <x v="2"/>
    <n v="-31990"/>
    <n v="12999"/>
    <n v="0"/>
    <n v="-31990"/>
    <n v="12999"/>
    <n v="0"/>
    <m/>
    <m/>
  </r>
  <r>
    <x v="179"/>
    <x v="2"/>
    <x v="1"/>
    <x v="1"/>
    <s v="1021980"/>
    <x v="168"/>
    <s v="Chuleta"/>
    <s v="Chuleta Huesos"/>
    <x v="6"/>
    <n v="-300"/>
    <n v="0"/>
    <n v="0"/>
    <n v="-300"/>
    <n v="0"/>
    <n v="0"/>
    <m/>
    <m/>
  </r>
  <r>
    <x v="313"/>
    <x v="2"/>
    <x v="1"/>
    <x v="1"/>
    <s v="1021987"/>
    <x v="276"/>
    <s v="Subprod"/>
    <s v="Subprod Tripa"/>
    <x v="8"/>
    <n v="-13312"/>
    <n v="4200"/>
    <n v="0"/>
    <n v="-13312"/>
    <n v="4200"/>
    <n v="0"/>
    <m/>
    <m/>
  </r>
  <r>
    <x v="180"/>
    <x v="2"/>
    <x v="1"/>
    <x v="1"/>
    <s v="1021992"/>
    <x v="89"/>
    <s v="Grasas"/>
    <s v="Grasa Lomo Tocino"/>
    <x v="2"/>
    <n v="-76693"/>
    <n v="70587"/>
    <n v="0"/>
    <n v="-76693"/>
    <n v="70587"/>
    <n v="0"/>
    <m/>
    <m/>
  </r>
  <r>
    <x v="314"/>
    <x v="2"/>
    <x v="1"/>
    <x v="1"/>
    <s v="1022033"/>
    <x v="277"/>
    <s v="Cabeza"/>
    <s v="Cabeza Derivados"/>
    <x v="2"/>
    <n v="5650"/>
    <n v="40666"/>
    <n v="48000"/>
    <n v="5650"/>
    <n v="40666"/>
    <n v="48000"/>
    <n v="48000"/>
    <m/>
  </r>
  <r>
    <x v="181"/>
    <x v="2"/>
    <x v="1"/>
    <x v="1"/>
    <s v="1022073"/>
    <x v="169"/>
    <s v="Grasas"/>
    <s v="Grasa Interior"/>
    <x v="2"/>
    <n v="10252"/>
    <n v="0"/>
    <n v="0"/>
    <n v="10252"/>
    <n v="0"/>
    <n v="0"/>
    <m/>
    <m/>
  </r>
  <r>
    <x v="315"/>
    <x v="2"/>
    <x v="1"/>
    <x v="1"/>
    <s v="1022080"/>
    <x v="278"/>
    <s v="Subprod"/>
    <s v="Subprod Cola"/>
    <x v="2"/>
    <n v="-27118"/>
    <n v="96608"/>
    <n v="72000"/>
    <n v="-27118"/>
    <n v="96608"/>
    <n v="72000"/>
    <n v="72000"/>
    <m/>
  </r>
  <r>
    <x v="316"/>
    <x v="2"/>
    <x v="1"/>
    <x v="1"/>
    <s v="1022082"/>
    <x v="279"/>
    <s v="Recortes"/>
    <s v="Recortes No Magro"/>
    <x v="2"/>
    <n v="740"/>
    <n v="0"/>
    <n v="0"/>
    <n v="740"/>
    <n v="0"/>
    <n v="0"/>
    <m/>
    <m/>
  </r>
  <r>
    <x v="182"/>
    <x v="2"/>
    <x v="1"/>
    <x v="1"/>
    <s v="1022096"/>
    <x v="170"/>
    <s v="Huesos"/>
    <s v="Huesos Cuarto Delant"/>
    <x v="2"/>
    <m/>
    <m/>
    <m/>
    <m/>
    <m/>
    <m/>
    <n v="48000"/>
    <m/>
  </r>
  <r>
    <x v="317"/>
    <x v="2"/>
    <x v="1"/>
    <x v="1"/>
    <s v="1022097"/>
    <x v="280"/>
    <s v="Filete"/>
    <s v="Filete c/Cabeza"/>
    <x v="7"/>
    <n v="8060"/>
    <n v="0"/>
    <n v="0"/>
    <n v="8060"/>
    <n v="0"/>
    <n v="0"/>
    <m/>
    <m/>
  </r>
  <r>
    <x v="318"/>
    <x v="2"/>
    <x v="1"/>
    <x v="1"/>
    <s v="1022099"/>
    <x v="281"/>
    <s v="Huesos"/>
    <s v="Huesos Cuarto Centra"/>
    <x v="2"/>
    <n v="11331"/>
    <n v="213142"/>
    <n v="216000"/>
    <n v="11331"/>
    <n v="213142"/>
    <n v="216000"/>
    <n v="216650"/>
    <m/>
  </r>
  <r>
    <x v="319"/>
    <x v="2"/>
    <x v="1"/>
    <x v="1"/>
    <s v="1022101"/>
    <x v="282"/>
    <s v="Lomo"/>
    <s v="Lomo Centro"/>
    <x v="8"/>
    <n v="-2172"/>
    <n v="4172"/>
    <n v="2000"/>
    <n v="-2172"/>
    <n v="4172"/>
    <n v="2000"/>
    <n v="2000"/>
    <m/>
  </r>
  <r>
    <x v="320"/>
    <x v="2"/>
    <x v="1"/>
    <x v="1"/>
    <s v="1022115"/>
    <x v="283"/>
    <s v="Plancha"/>
    <s v="Plancha c/Cuero"/>
    <x v="6"/>
    <n v="-668"/>
    <n v="110"/>
    <n v="0"/>
    <n v="-668"/>
    <n v="110"/>
    <n v="0"/>
    <m/>
    <m/>
  </r>
  <r>
    <x v="184"/>
    <x v="2"/>
    <x v="1"/>
    <x v="1"/>
    <s v="1022125"/>
    <x v="172"/>
    <s v="Pernil"/>
    <s v="Pernil Mano"/>
    <x v="2"/>
    <n v="-92902"/>
    <n v="190064"/>
    <n v="144000"/>
    <n v="-92902"/>
    <n v="190064"/>
    <n v="144000"/>
    <n v="96000"/>
    <m/>
  </r>
  <r>
    <x v="321"/>
    <x v="2"/>
    <x v="1"/>
    <x v="1"/>
    <s v="1022128"/>
    <x v="284"/>
    <s v="Pierna"/>
    <s v="Pierna Pulpa Fina"/>
    <x v="8"/>
    <n v="-3229"/>
    <n v="3229"/>
    <n v="0"/>
    <n v="-3229"/>
    <n v="3229"/>
    <n v="10000"/>
    <n v="10000"/>
    <m/>
  </r>
  <r>
    <x v="322"/>
    <x v="2"/>
    <x v="1"/>
    <x v="1"/>
    <s v="1022141"/>
    <x v="285"/>
    <s v="Pierna"/>
    <s v="Pierna Pulpa Fina"/>
    <x v="8"/>
    <n v="-27315"/>
    <n v="55483"/>
    <n v="22000"/>
    <n v="-27315"/>
    <n v="55483"/>
    <n v="41000"/>
    <n v="41000"/>
    <m/>
  </r>
  <r>
    <x v="323"/>
    <x v="2"/>
    <x v="1"/>
    <x v="1"/>
    <s v="1022142"/>
    <x v="286"/>
    <s v="Pierna"/>
    <s v="Pierna Pulpa Fina"/>
    <x v="8"/>
    <n v="481"/>
    <n v="4519"/>
    <n v="5000"/>
    <n v="481"/>
    <n v="4519"/>
    <n v="10000"/>
    <n v="10000"/>
    <m/>
  </r>
  <r>
    <x v="325"/>
    <x v="2"/>
    <x v="1"/>
    <x v="1"/>
    <s v="1022169"/>
    <x v="288"/>
    <s v="Recortes"/>
    <s v="Recortes No Magro"/>
    <x v="2"/>
    <n v="-6366"/>
    <n v="187962"/>
    <n v="192000"/>
    <n v="-6366"/>
    <n v="187962"/>
    <n v="192000"/>
    <n v="192000"/>
    <m/>
  </r>
  <r>
    <x v="187"/>
    <x v="2"/>
    <x v="1"/>
    <x v="1"/>
    <s v="1022183"/>
    <x v="174"/>
    <s v="Pernil"/>
    <s v="Pernil Pierna"/>
    <x v="2"/>
    <n v="0"/>
    <n v="480000"/>
    <n v="480000"/>
    <n v="0"/>
    <n v="480000"/>
    <n v="480000"/>
    <n v="312000"/>
    <m/>
  </r>
  <r>
    <x v="188"/>
    <x v="2"/>
    <x v="1"/>
    <x v="1"/>
    <s v="1022186"/>
    <x v="175"/>
    <s v="Huesos"/>
    <s v="Huesos Cuarto Centra"/>
    <x v="2"/>
    <m/>
    <m/>
    <m/>
    <m/>
    <m/>
    <m/>
    <n v="24000"/>
    <m/>
  </r>
  <r>
    <x v="326"/>
    <x v="2"/>
    <x v="1"/>
    <x v="1"/>
    <s v="1022193"/>
    <x v="289"/>
    <s v="Lomo"/>
    <s v="Lomo Vetado"/>
    <x v="2"/>
    <n v="577"/>
    <n v="25390"/>
    <n v="24000"/>
    <n v="577"/>
    <n v="25390"/>
    <n v="24000"/>
    <n v="24000"/>
    <m/>
  </r>
  <r>
    <x v="327"/>
    <x v="2"/>
    <x v="1"/>
    <x v="1"/>
    <s v="1022212"/>
    <x v="290"/>
    <s v="Cabeza"/>
    <s v="Cabeza Entera"/>
    <x v="2"/>
    <n v="-25707"/>
    <n v="739401"/>
    <n v="744000"/>
    <n v="-25707"/>
    <n v="739401"/>
    <n v="744000"/>
    <n v="744001"/>
    <m/>
  </r>
  <r>
    <x v="328"/>
    <x v="2"/>
    <x v="1"/>
    <x v="1"/>
    <s v="1022247"/>
    <x v="291"/>
    <s v="Recortes"/>
    <s v="Recortes No Magro"/>
    <x v="7"/>
    <n v="-1690"/>
    <n v="0"/>
    <n v="0"/>
    <n v="-1690"/>
    <n v="0"/>
    <n v="0"/>
    <m/>
    <m/>
  </r>
  <r>
    <x v="330"/>
    <x v="2"/>
    <x v="1"/>
    <x v="1"/>
    <s v="1022293"/>
    <x v="293"/>
    <s v="Prolijado"/>
    <s v="Prolijado Malaya"/>
    <x v="8"/>
    <n v="-5355"/>
    <n v="6270"/>
    <n v="0"/>
    <n v="-5355"/>
    <n v="6270"/>
    <n v="0"/>
    <m/>
    <m/>
  </r>
  <r>
    <x v="331"/>
    <x v="2"/>
    <x v="1"/>
    <x v="1"/>
    <s v="1022304"/>
    <x v="294"/>
    <s v="Subprod"/>
    <s v="Subprod Visceras"/>
    <x v="7"/>
    <n v="-11566"/>
    <n v="14781"/>
    <n v="20000"/>
    <n v="-11566"/>
    <n v="14781"/>
    <n v="20000"/>
    <n v="20000"/>
    <m/>
  </r>
  <r>
    <x v="332"/>
    <x v="2"/>
    <x v="1"/>
    <x v="1"/>
    <s v="1022335"/>
    <x v="295"/>
    <s v="Huesos"/>
    <s v="Huesos Cuarto Centra"/>
    <x v="5"/>
    <n v="42"/>
    <n v="0"/>
    <n v="0"/>
    <n v="42"/>
    <n v="0"/>
    <n v="0"/>
    <m/>
    <m/>
  </r>
  <r>
    <x v="333"/>
    <x v="2"/>
    <x v="1"/>
    <x v="1"/>
    <s v="1022340"/>
    <x v="296"/>
    <s v="Lomo"/>
    <s v="Lomo Vetado"/>
    <x v="2"/>
    <n v="3790"/>
    <n v="0"/>
    <n v="0"/>
    <n v="3790"/>
    <n v="0"/>
    <n v="0"/>
    <m/>
    <m/>
  </r>
  <r>
    <x v="202"/>
    <x v="2"/>
    <x v="1"/>
    <x v="1"/>
    <s v="1022378"/>
    <x v="188"/>
    <s v="Huesos"/>
    <s v="Huesos Cuarto Centra"/>
    <x v="2"/>
    <m/>
    <m/>
    <m/>
    <m/>
    <m/>
    <m/>
    <n v="24000"/>
    <m/>
  </r>
  <r>
    <x v="335"/>
    <x v="2"/>
    <x v="1"/>
    <x v="1"/>
    <s v="1022379"/>
    <x v="297"/>
    <s v="Paleta"/>
    <s v="Paleta Pulpa"/>
    <x v="2"/>
    <n v="11465"/>
    <n v="0"/>
    <n v="0"/>
    <n v="11465"/>
    <n v="0"/>
    <n v="0"/>
    <m/>
    <m/>
  </r>
  <r>
    <x v="336"/>
    <x v="2"/>
    <x v="1"/>
    <x v="1"/>
    <s v="1022388"/>
    <x v="298"/>
    <s v="Huesos"/>
    <s v="Huesos Cuarto Centra"/>
    <x v="2"/>
    <n v="-3661"/>
    <n v="3661"/>
    <n v="0"/>
    <n v="-3661"/>
    <n v="3661"/>
    <n v="0"/>
    <n v="120001"/>
    <m/>
  </r>
  <r>
    <x v="205"/>
    <x v="2"/>
    <x v="1"/>
    <x v="1"/>
    <s v="1022389"/>
    <x v="191"/>
    <s v="Cueros"/>
    <s v="Cuero Panceta"/>
    <x v="2"/>
    <n v="-2460"/>
    <n v="2460"/>
    <n v="0"/>
    <n v="-2460"/>
    <n v="2460"/>
    <n v="0"/>
    <m/>
    <m/>
  </r>
  <r>
    <x v="337"/>
    <x v="2"/>
    <x v="1"/>
    <x v="1"/>
    <s v="1022398"/>
    <x v="299"/>
    <s v="Pierna"/>
    <s v="Pierna Pulpa Fina"/>
    <x v="8"/>
    <n v="-98"/>
    <n v="12098"/>
    <n v="12000"/>
    <n v="-98"/>
    <n v="12098"/>
    <n v="12000"/>
    <n v="12000"/>
    <m/>
  </r>
  <r>
    <x v="338"/>
    <x v="2"/>
    <x v="1"/>
    <x v="1"/>
    <s v="1022413"/>
    <x v="300"/>
    <s v="Subprod"/>
    <s v="Subprod Visceras"/>
    <x v="8"/>
    <n v="-6680"/>
    <n v="0"/>
    <n v="0"/>
    <n v="-6680"/>
    <n v="0"/>
    <n v="0"/>
    <m/>
    <m/>
  </r>
  <r>
    <x v="208"/>
    <x v="2"/>
    <x v="1"/>
    <x v="1"/>
    <s v="1022414"/>
    <x v="194"/>
    <s v="Chuleta"/>
    <s v="Chuleta Cazuela"/>
    <x v="2"/>
    <m/>
    <m/>
    <m/>
    <m/>
    <m/>
    <m/>
    <n v="96000"/>
    <m/>
  </r>
  <r>
    <x v="339"/>
    <x v="2"/>
    <x v="1"/>
    <x v="1"/>
    <s v="1022415"/>
    <x v="301"/>
    <s v="Recortes"/>
    <s v="Recortes No Magro"/>
    <x v="2"/>
    <n v="1716"/>
    <n v="0"/>
    <n v="0"/>
    <n v="1716"/>
    <n v="0"/>
    <n v="0"/>
    <m/>
    <m/>
  </r>
  <r>
    <x v="340"/>
    <x v="2"/>
    <x v="1"/>
    <x v="1"/>
    <s v="1022416"/>
    <x v="302"/>
    <s v="Chuleta"/>
    <s v="Chuleta Vetada"/>
    <x v="2"/>
    <n v="1140"/>
    <n v="0"/>
    <n v="0"/>
    <n v="1140"/>
    <n v="0"/>
    <n v="0"/>
    <m/>
    <m/>
  </r>
  <r>
    <x v="209"/>
    <x v="2"/>
    <x v="1"/>
    <x v="1"/>
    <s v="1022417"/>
    <x v="195"/>
    <s v="Cueros"/>
    <s v="Cuero Mixto"/>
    <x v="2"/>
    <n v="-88165"/>
    <n v="9895"/>
    <n v="0"/>
    <n v="-88165"/>
    <n v="9895"/>
    <n v="0"/>
    <n v="24000"/>
    <m/>
  </r>
  <r>
    <x v="492"/>
    <x v="2"/>
    <x v="1"/>
    <x v="1"/>
    <s v="1022433"/>
    <x v="434"/>
    <s v="Reprod"/>
    <s v="Reprod Hembra"/>
    <x v="7"/>
    <n v="0"/>
    <n v="43200"/>
    <n v="43200"/>
    <n v="0"/>
    <n v="43200"/>
    <n v="43200"/>
    <m/>
    <m/>
  </r>
  <r>
    <x v="341"/>
    <x v="2"/>
    <x v="1"/>
    <x v="1"/>
    <s v="1022449"/>
    <x v="303"/>
    <s v="Pierna"/>
    <s v="Pierna Pulpa"/>
    <x v="5"/>
    <n v="3354"/>
    <n v="0"/>
    <n v="0"/>
    <n v="3354"/>
    <n v="0"/>
    <n v="0"/>
    <m/>
    <m/>
  </r>
  <r>
    <x v="342"/>
    <x v="2"/>
    <x v="1"/>
    <x v="1"/>
    <s v="1022500"/>
    <x v="130"/>
    <s v="Grasas"/>
    <s v="Grasa Gordura"/>
    <x v="7"/>
    <n v="5897"/>
    <n v="0"/>
    <n v="0"/>
    <n v="5897"/>
    <n v="0"/>
    <n v="0"/>
    <m/>
    <m/>
  </r>
  <r>
    <x v="343"/>
    <x v="2"/>
    <x v="1"/>
    <x v="1"/>
    <s v="1022515"/>
    <x v="304"/>
    <s v="Panceta"/>
    <s v="Panceta c/Cuero"/>
    <x v="8"/>
    <n v="-125"/>
    <n v="12015"/>
    <n v="12000"/>
    <n v="-125"/>
    <n v="12015"/>
    <n v="12000"/>
    <n v="12000"/>
    <m/>
  </r>
  <r>
    <x v="213"/>
    <x v="2"/>
    <x v="1"/>
    <x v="1"/>
    <s v="1022541"/>
    <x v="198"/>
    <s v="Grasas"/>
    <s v="Grasa Gordura"/>
    <x v="2"/>
    <m/>
    <m/>
    <m/>
    <m/>
    <m/>
    <m/>
    <n v="24000"/>
    <m/>
  </r>
  <r>
    <x v="344"/>
    <x v="2"/>
    <x v="1"/>
    <x v="1"/>
    <s v="1022550"/>
    <x v="305"/>
    <s v="Huesos"/>
    <s v="Huesos Cuarto Traser"/>
    <x v="8"/>
    <n v="3983"/>
    <n v="20017"/>
    <n v="24000"/>
    <n v="3983"/>
    <n v="20017"/>
    <n v="0"/>
    <m/>
    <m/>
  </r>
  <r>
    <x v="345"/>
    <x v="2"/>
    <x v="1"/>
    <x v="1"/>
    <s v="1022561"/>
    <x v="306"/>
    <s v="Lomo"/>
    <s v="Lomo MM Loin"/>
    <x v="8"/>
    <n v="654"/>
    <n v="346"/>
    <n v="1000"/>
    <n v="654"/>
    <n v="346"/>
    <n v="6000"/>
    <n v="6000"/>
    <m/>
  </r>
  <r>
    <x v="346"/>
    <x v="2"/>
    <x v="1"/>
    <x v="1"/>
    <s v="1022568"/>
    <x v="307"/>
    <s v="Panceta"/>
    <s v="Panceta s/Cuero"/>
    <x v="2"/>
    <n v="-12370"/>
    <n v="61062"/>
    <n v="48000"/>
    <n v="-12370"/>
    <n v="61062"/>
    <n v="48000"/>
    <n v="48000"/>
    <m/>
  </r>
  <r>
    <x v="347"/>
    <x v="2"/>
    <x v="1"/>
    <x v="1"/>
    <s v="1022570"/>
    <x v="308"/>
    <s v="Panceta"/>
    <s v="Panceta c/Cuero"/>
    <x v="8"/>
    <n v="626"/>
    <n v="1374"/>
    <n v="2000"/>
    <n v="626"/>
    <n v="1374"/>
    <n v="0"/>
    <m/>
    <m/>
  </r>
  <r>
    <x v="348"/>
    <x v="2"/>
    <x v="1"/>
    <x v="1"/>
    <s v="1022619"/>
    <x v="309"/>
    <s v="Prolijado"/>
    <s v="Prolijado Malaya"/>
    <x v="5"/>
    <n v="-8015"/>
    <n v="12179"/>
    <n v="4165"/>
    <n v="-8015"/>
    <n v="12179"/>
    <n v="4627"/>
    <n v="4626.6779999999999"/>
    <m/>
  </r>
  <r>
    <x v="349"/>
    <x v="2"/>
    <x v="1"/>
    <x v="1"/>
    <s v="1022621"/>
    <x v="310"/>
    <s v="Panceta"/>
    <s v="Panceta s/Cuero"/>
    <x v="8"/>
    <n v="907"/>
    <n v="22500"/>
    <n v="22000"/>
    <n v="907"/>
    <n v="22500"/>
    <n v="30000"/>
    <n v="30000"/>
    <m/>
  </r>
  <r>
    <x v="350"/>
    <x v="2"/>
    <x v="1"/>
    <x v="1"/>
    <s v="1022636"/>
    <x v="311"/>
    <s v="Huesos"/>
    <s v="Huesos Cuarto Traser"/>
    <x v="2"/>
    <n v="6091"/>
    <n v="196945"/>
    <n v="192000"/>
    <n v="6091"/>
    <n v="196945"/>
    <n v="192000"/>
    <n v="192000"/>
    <m/>
  </r>
  <r>
    <x v="219"/>
    <x v="2"/>
    <x v="1"/>
    <x v="1"/>
    <s v="1022637"/>
    <x v="204"/>
    <s v="Huesos"/>
    <s v="Huesos Cuarto Delant"/>
    <x v="2"/>
    <m/>
    <m/>
    <m/>
    <m/>
    <m/>
    <m/>
    <n v="48000"/>
    <m/>
  </r>
  <r>
    <x v="351"/>
    <x v="2"/>
    <x v="1"/>
    <x v="1"/>
    <s v="1022639"/>
    <x v="312"/>
    <s v="Cabeza"/>
    <s v="Cabeza Entera"/>
    <x v="2"/>
    <n v="46871"/>
    <n v="1015062"/>
    <n v="1056000"/>
    <n v="46871"/>
    <n v="1015062"/>
    <n v="1056000"/>
    <n v="1056000"/>
    <m/>
  </r>
  <r>
    <x v="352"/>
    <x v="2"/>
    <x v="1"/>
    <x v="1"/>
    <s v="1022640"/>
    <x v="313"/>
    <s v="Cabeza"/>
    <s v="Cabeza Entera"/>
    <x v="2"/>
    <n v="18637"/>
    <n v="70462"/>
    <n v="96000"/>
    <n v="18637"/>
    <n v="70462"/>
    <n v="96000"/>
    <n v="96000"/>
    <m/>
  </r>
  <r>
    <x v="353"/>
    <x v="2"/>
    <x v="1"/>
    <x v="1"/>
    <s v="1022645"/>
    <x v="260"/>
    <s v="Panceta"/>
    <s v="Panceta s/Cuero"/>
    <x v="2"/>
    <n v="-18894"/>
    <n v="43000"/>
    <n v="48000"/>
    <n v="-18894"/>
    <n v="43000"/>
    <n v="48000"/>
    <n v="48000"/>
    <m/>
  </r>
  <r>
    <x v="354"/>
    <x v="2"/>
    <x v="1"/>
    <x v="1"/>
    <s v="1022646"/>
    <x v="259"/>
    <s v="Panceta"/>
    <s v="Panceta s/Cuero"/>
    <x v="2"/>
    <n v="2349"/>
    <n v="0"/>
    <n v="0"/>
    <n v="2349"/>
    <n v="0"/>
    <n v="0"/>
    <m/>
    <m/>
  </r>
  <r>
    <x v="220"/>
    <x v="2"/>
    <x v="1"/>
    <x v="1"/>
    <s v="1022654"/>
    <x v="205"/>
    <s v="Recortes"/>
    <s v="Recortes No Magro"/>
    <x v="7"/>
    <n v="-383"/>
    <n v="0"/>
    <n v="0"/>
    <n v="-383"/>
    <n v="0"/>
    <n v="0"/>
    <m/>
    <m/>
  </r>
  <r>
    <x v="493"/>
    <x v="2"/>
    <x v="1"/>
    <x v="1"/>
    <s v="1022657"/>
    <x v="435"/>
    <s v="Chuleta"/>
    <s v="Chuleta Huesos"/>
    <x v="6"/>
    <n v="0"/>
    <n v="20000"/>
    <n v="0"/>
    <n v="0"/>
    <n v="20000"/>
    <n v="0"/>
    <m/>
    <m/>
  </r>
  <r>
    <x v="224"/>
    <x v="2"/>
    <x v="1"/>
    <x v="1"/>
    <s v="1022748"/>
    <x v="208"/>
    <s v="Subprod"/>
    <s v="Subprod Patas-Manos"/>
    <x v="2"/>
    <n v="-56741"/>
    <n v="241432"/>
    <n v="192000"/>
    <n v="-56741"/>
    <n v="241432"/>
    <n v="192000"/>
    <n v="108000"/>
    <m/>
  </r>
  <r>
    <x v="355"/>
    <x v="2"/>
    <x v="1"/>
    <x v="1"/>
    <s v="1022750"/>
    <x v="314"/>
    <s v="Paleta"/>
    <s v="Paleta Pulpa"/>
    <x v="8"/>
    <n v="-42"/>
    <n v="48000"/>
    <n v="48000"/>
    <n v="-42"/>
    <n v="48000"/>
    <n v="24000"/>
    <n v="24000"/>
    <m/>
  </r>
  <r>
    <x v="356"/>
    <x v="2"/>
    <x v="1"/>
    <x v="1"/>
    <s v="1022751"/>
    <x v="315"/>
    <s v="Paleta"/>
    <s v="Paleta Entera"/>
    <x v="8"/>
    <n v="2029"/>
    <n v="19971"/>
    <n v="22000"/>
    <n v="2029"/>
    <n v="19971"/>
    <n v="22000"/>
    <n v="22000"/>
    <m/>
  </r>
  <r>
    <x v="357"/>
    <x v="2"/>
    <x v="1"/>
    <x v="1"/>
    <s v="1022753"/>
    <x v="316"/>
    <s v="Pernil"/>
    <s v="Pernil Mano"/>
    <x v="2"/>
    <n v="31059"/>
    <n v="196247"/>
    <n v="216000"/>
    <n v="31059"/>
    <n v="196247"/>
    <n v="216000"/>
    <n v="216000"/>
    <m/>
  </r>
  <r>
    <x v="472"/>
    <x v="2"/>
    <x v="1"/>
    <x v="1"/>
    <s v="1022760"/>
    <x v="259"/>
    <s v="Panceta"/>
    <s v="Panceta s/Cuero"/>
    <x v="5"/>
    <n v="1051"/>
    <n v="0"/>
    <n v="0"/>
    <n v="1051"/>
    <n v="0"/>
    <n v="0"/>
    <m/>
    <m/>
  </r>
  <r>
    <x v="358"/>
    <x v="2"/>
    <x v="1"/>
    <x v="1"/>
    <s v="1022767"/>
    <x v="317"/>
    <s v="Grasas"/>
    <s v="Grasa Gordura"/>
    <x v="8"/>
    <n v="-3271"/>
    <n v="3271"/>
    <n v="0"/>
    <n v="-3271"/>
    <n v="27271"/>
    <n v="24000"/>
    <n v="24000"/>
    <m/>
  </r>
  <r>
    <x v="359"/>
    <x v="2"/>
    <x v="1"/>
    <x v="1"/>
    <s v="1022793"/>
    <x v="318"/>
    <s v="Paleta"/>
    <s v="Paleta Pulpa"/>
    <x v="8"/>
    <m/>
    <m/>
    <m/>
    <m/>
    <m/>
    <m/>
    <n v="0.2"/>
    <m/>
  </r>
  <r>
    <x v="360"/>
    <x v="2"/>
    <x v="1"/>
    <x v="1"/>
    <s v="1022794"/>
    <x v="319"/>
    <s v="Paleta"/>
    <s v="Paleta Entera"/>
    <x v="8"/>
    <n v="0"/>
    <n v="0"/>
    <n v="0"/>
    <n v="0"/>
    <n v="0"/>
    <n v="0"/>
    <n v="1"/>
    <m/>
  </r>
  <r>
    <x v="494"/>
    <x v="2"/>
    <x v="1"/>
    <x v="1"/>
    <s v="1022822"/>
    <x v="436"/>
    <s v="Muestra"/>
    <s v="Muestra"/>
    <x v="6"/>
    <m/>
    <m/>
    <m/>
    <m/>
    <m/>
    <m/>
    <n v="20"/>
    <m/>
  </r>
  <r>
    <x v="495"/>
    <x v="2"/>
    <x v="1"/>
    <x v="1"/>
    <s v="1022838"/>
    <x v="437"/>
    <s v="Muestra"/>
    <s v="Muestra"/>
    <x v="8"/>
    <m/>
    <m/>
    <m/>
    <m/>
    <m/>
    <m/>
    <n v="58"/>
    <m/>
  </r>
  <r>
    <x v="367"/>
    <x v="2"/>
    <x v="1"/>
    <x v="1"/>
    <s v="1022854"/>
    <x v="147"/>
    <s v="Huesos"/>
    <s v="Huesos Cuarto Centra"/>
    <x v="6"/>
    <n v="0"/>
    <n v="48000"/>
    <n v="48000"/>
    <n v="0"/>
    <n v="48000"/>
    <n v="48000"/>
    <n v="48000"/>
    <m/>
  </r>
  <r>
    <x v="232"/>
    <x v="2"/>
    <x v="1"/>
    <x v="1"/>
    <s v="1022856"/>
    <x v="216"/>
    <s v="Grasas"/>
    <s v="Grasa Gordura"/>
    <x v="2"/>
    <m/>
    <m/>
    <m/>
    <m/>
    <m/>
    <m/>
    <n v="96000"/>
    <m/>
  </r>
  <r>
    <x v="368"/>
    <x v="2"/>
    <x v="1"/>
    <x v="1"/>
    <s v="1022863"/>
    <x v="326"/>
    <s v="Lomo"/>
    <s v="Lomo Vetado"/>
    <x v="8"/>
    <n v="-8852"/>
    <n v="65563"/>
    <n v="60000"/>
    <n v="-8852"/>
    <n v="65563"/>
    <n v="60000"/>
    <n v="60000"/>
    <m/>
  </r>
  <r>
    <x v="369"/>
    <x v="2"/>
    <x v="1"/>
    <x v="1"/>
    <s v="1022864"/>
    <x v="327"/>
    <s v="Lomo"/>
    <s v="Lomo Vetado"/>
    <x v="8"/>
    <n v="-11106"/>
    <n v="47584"/>
    <n v="40000"/>
    <n v="-11106"/>
    <n v="47407"/>
    <n v="45000"/>
    <n v="45000"/>
    <m/>
  </r>
  <r>
    <x v="370"/>
    <x v="2"/>
    <x v="1"/>
    <x v="1"/>
    <s v="1022865"/>
    <x v="328"/>
    <s v="Panceta"/>
    <s v="Panceta s/Cuero"/>
    <x v="8"/>
    <n v="-10861"/>
    <n v="52922"/>
    <n v="53000"/>
    <n v="-10861"/>
    <n v="52922"/>
    <n v="55000"/>
    <n v="55000"/>
    <m/>
  </r>
  <r>
    <x v="371"/>
    <x v="2"/>
    <x v="1"/>
    <x v="1"/>
    <s v="1022866"/>
    <x v="329"/>
    <s v="Panceta"/>
    <s v="Panceta s/Cuero"/>
    <x v="8"/>
    <n v="-3267"/>
    <n v="45267"/>
    <n v="45000"/>
    <n v="-3267"/>
    <n v="45267"/>
    <n v="35000"/>
    <n v="35000"/>
    <m/>
  </r>
  <r>
    <x v="372"/>
    <x v="2"/>
    <x v="1"/>
    <x v="1"/>
    <s v="1022883"/>
    <x v="330"/>
    <s v="Chuleta"/>
    <s v="Chuleta Huesos"/>
    <x v="5"/>
    <n v="0"/>
    <n v="23587"/>
    <n v="24000"/>
    <n v="0"/>
    <n v="23587"/>
    <n v="24000"/>
    <n v="24000"/>
    <m/>
  </r>
  <r>
    <x v="373"/>
    <x v="2"/>
    <x v="1"/>
    <x v="1"/>
    <s v="1022907"/>
    <x v="331"/>
    <s v="Subprod"/>
    <s v="Subprod Visceras"/>
    <x v="6"/>
    <n v="3033"/>
    <n v="93000"/>
    <n v="96000"/>
    <n v="3033"/>
    <n v="93150"/>
    <n v="96000"/>
    <n v="42500"/>
    <m/>
  </r>
  <r>
    <x v="374"/>
    <x v="2"/>
    <x v="1"/>
    <x v="1"/>
    <s v="1022914"/>
    <x v="332"/>
    <s v="Grasas"/>
    <s v="Grasa Lomo Tocino"/>
    <x v="8"/>
    <n v="4065"/>
    <n v="0"/>
    <n v="0"/>
    <n v="4065"/>
    <n v="0"/>
    <n v="0"/>
    <m/>
    <m/>
  </r>
  <r>
    <x v="375"/>
    <x v="2"/>
    <x v="1"/>
    <x v="1"/>
    <s v="1022918"/>
    <x v="333"/>
    <s v="Grasas"/>
    <s v="Grasa Lomo Tocino"/>
    <x v="8"/>
    <n v="-25181"/>
    <n v="121356"/>
    <n v="96000"/>
    <n v="-25181"/>
    <n v="121356"/>
    <n v="96000"/>
    <n v="96000"/>
    <m/>
  </r>
  <r>
    <x v="376"/>
    <x v="2"/>
    <x v="1"/>
    <x v="1"/>
    <s v="1022932"/>
    <x v="156"/>
    <s v="Chuleta"/>
    <s v="Chuleta Huesos"/>
    <x v="2"/>
    <n v="0"/>
    <n v="60"/>
    <n v="0"/>
    <n v="0"/>
    <n v="60"/>
    <n v="0"/>
    <m/>
    <m/>
  </r>
  <r>
    <x v="377"/>
    <x v="2"/>
    <x v="1"/>
    <x v="1"/>
    <s v="1022936"/>
    <x v="158"/>
    <s v="Filete"/>
    <s v="Filete c/Cabeza"/>
    <x v="2"/>
    <n v="6790"/>
    <n v="41210"/>
    <n v="48000"/>
    <n v="6790"/>
    <n v="41210"/>
    <n v="48000"/>
    <n v="48000"/>
    <m/>
  </r>
  <r>
    <x v="378"/>
    <x v="2"/>
    <x v="1"/>
    <x v="1"/>
    <s v="1022939"/>
    <x v="334"/>
    <s v="Cost-Pec"/>
    <s v="Cost-Pec Trozos"/>
    <x v="2"/>
    <n v="4420"/>
    <n v="4994"/>
    <n v="0"/>
    <n v="4420"/>
    <n v="4994"/>
    <n v="0"/>
    <m/>
    <m/>
  </r>
  <r>
    <x v="379"/>
    <x v="2"/>
    <x v="1"/>
    <x v="1"/>
    <s v="1022940"/>
    <x v="335"/>
    <s v="Pernil"/>
    <s v="Pernil Mano"/>
    <x v="2"/>
    <n v="26220"/>
    <n v="63712"/>
    <n v="96000"/>
    <n v="26220"/>
    <n v="63712"/>
    <n v="96000"/>
    <n v="96000"/>
    <m/>
  </r>
  <r>
    <x v="380"/>
    <x v="2"/>
    <x v="1"/>
    <x v="1"/>
    <s v="1022941"/>
    <x v="336"/>
    <s v="Pernil"/>
    <s v="Pernil Mano"/>
    <x v="2"/>
    <n v="6211"/>
    <n v="45674"/>
    <n v="48000"/>
    <n v="6211"/>
    <n v="45674"/>
    <n v="48000"/>
    <n v="48000"/>
    <m/>
  </r>
  <r>
    <x v="242"/>
    <x v="2"/>
    <x v="1"/>
    <x v="1"/>
    <s v="1022943"/>
    <x v="225"/>
    <s v="Lomo"/>
    <s v="Lomo Centro"/>
    <x v="2"/>
    <n v="-1801"/>
    <n v="0"/>
    <n v="0"/>
    <n v="-1801"/>
    <n v="0"/>
    <n v="0"/>
    <m/>
    <m/>
  </r>
  <r>
    <x v="243"/>
    <x v="2"/>
    <x v="1"/>
    <x v="1"/>
    <s v="1022945"/>
    <x v="169"/>
    <s v="Grasas"/>
    <s v="Grasa Interior"/>
    <x v="2"/>
    <n v="-8910"/>
    <n v="8910"/>
    <n v="0"/>
    <n v="-8910"/>
    <n v="8910"/>
    <n v="0"/>
    <m/>
    <m/>
  </r>
  <r>
    <x v="382"/>
    <x v="2"/>
    <x v="1"/>
    <x v="1"/>
    <s v="1022989"/>
    <x v="338"/>
    <s v="Lomo"/>
    <s v="Lomo MM Loin"/>
    <x v="8"/>
    <n v="2957"/>
    <n v="27043"/>
    <n v="30000"/>
    <n v="2957"/>
    <n v="77043"/>
    <n v="80000"/>
    <n v="80000"/>
    <m/>
  </r>
  <r>
    <x v="249"/>
    <x v="2"/>
    <x v="1"/>
    <x v="1"/>
    <s v="1023034"/>
    <x v="231"/>
    <s v="Cueros"/>
    <s v="Cuero Forro"/>
    <x v="2"/>
    <n v="7395"/>
    <n v="208618"/>
    <n v="216000"/>
    <n v="7395"/>
    <n v="208618"/>
    <n v="216000"/>
    <n v="144000"/>
    <m/>
  </r>
  <r>
    <x v="384"/>
    <x v="2"/>
    <x v="1"/>
    <x v="1"/>
    <s v="1023047"/>
    <x v="340"/>
    <s v="Lomo"/>
    <s v="Lomo Vetado"/>
    <x v="2"/>
    <n v="5411"/>
    <n v="0"/>
    <n v="0"/>
    <n v="5411"/>
    <n v="0"/>
    <n v="0"/>
    <m/>
    <m/>
  </r>
  <r>
    <x v="385"/>
    <x v="2"/>
    <x v="1"/>
    <x v="1"/>
    <s v="1023050"/>
    <x v="341"/>
    <s v="Lomo"/>
    <s v="Lomo Centro"/>
    <x v="5"/>
    <n v="12412"/>
    <n v="107791"/>
    <n v="120000"/>
    <n v="12412"/>
    <n v="107791"/>
    <n v="120000"/>
    <n v="119985.05100000001"/>
    <m/>
  </r>
  <r>
    <x v="386"/>
    <x v="2"/>
    <x v="1"/>
    <x v="1"/>
    <s v="1023066"/>
    <x v="342"/>
    <s v="Chuleta"/>
    <s v="Chuleta Huesos"/>
    <x v="2"/>
    <n v="0"/>
    <n v="10913"/>
    <n v="0"/>
    <n v="0"/>
    <n v="10913"/>
    <n v="0"/>
    <m/>
    <m/>
  </r>
  <r>
    <x v="387"/>
    <x v="2"/>
    <x v="1"/>
    <x v="1"/>
    <s v="1023093"/>
    <x v="343"/>
    <s v="Recortes"/>
    <s v="Recortes No Magro"/>
    <x v="2"/>
    <n v="-10872"/>
    <n v="73137"/>
    <n v="72000"/>
    <n v="-10872"/>
    <n v="73137"/>
    <n v="72000"/>
    <n v="60000"/>
    <m/>
  </r>
  <r>
    <x v="388"/>
    <x v="2"/>
    <x v="1"/>
    <x v="1"/>
    <s v="1023102"/>
    <x v="344"/>
    <s v="Lomo"/>
    <s v="Lomo MM Loin"/>
    <x v="8"/>
    <n v="-793"/>
    <n v="5725"/>
    <n v="5000"/>
    <n v="-793"/>
    <n v="5725"/>
    <n v="6000"/>
    <n v="6000"/>
    <m/>
  </r>
  <r>
    <x v="389"/>
    <x v="2"/>
    <x v="1"/>
    <x v="1"/>
    <s v="1023123"/>
    <x v="345"/>
    <s v="Lomo"/>
    <s v="Lomo Vetado"/>
    <x v="8"/>
    <n v="-6882"/>
    <n v="0"/>
    <n v="0"/>
    <n v="-6882"/>
    <n v="0"/>
    <n v="0"/>
    <m/>
    <m/>
  </r>
  <r>
    <x v="390"/>
    <x v="2"/>
    <x v="1"/>
    <x v="1"/>
    <s v="1023126"/>
    <x v="346"/>
    <s v="Recortes"/>
    <s v="Recortes No Magro"/>
    <x v="2"/>
    <n v="3620"/>
    <n v="0"/>
    <n v="0"/>
    <n v="3620"/>
    <n v="0"/>
    <n v="0"/>
    <m/>
    <m/>
  </r>
  <r>
    <x v="473"/>
    <x v="2"/>
    <x v="1"/>
    <x v="1"/>
    <s v="1023130"/>
    <x v="190"/>
    <s v="Chuleta"/>
    <s v="Chuleta Huesos"/>
    <x v="2"/>
    <n v="0"/>
    <n v="-182"/>
    <n v="0"/>
    <n v="0"/>
    <n v="0"/>
    <n v="0"/>
    <m/>
    <m/>
  </r>
  <r>
    <x v="391"/>
    <x v="2"/>
    <x v="1"/>
    <x v="1"/>
    <s v="1023131"/>
    <x v="347"/>
    <s v="Pierna"/>
    <s v="Pierna Pulpa"/>
    <x v="2"/>
    <n v="-4200"/>
    <n v="420"/>
    <n v="0"/>
    <n v="-4200"/>
    <n v="420"/>
    <n v="0"/>
    <m/>
    <m/>
  </r>
  <r>
    <x v="392"/>
    <x v="2"/>
    <x v="1"/>
    <x v="1"/>
    <s v="1023132"/>
    <x v="348"/>
    <s v="Paleta"/>
    <s v="Paleta Pulpa"/>
    <x v="2"/>
    <n v="1452"/>
    <n v="0"/>
    <n v="0"/>
    <n v="1452"/>
    <n v="0"/>
    <n v="0"/>
    <m/>
    <m/>
  </r>
  <r>
    <x v="393"/>
    <x v="2"/>
    <x v="1"/>
    <x v="1"/>
    <s v="1023143"/>
    <x v="349"/>
    <s v="Prolijado"/>
    <s v="Prolijado Plateada"/>
    <x v="2"/>
    <n v="1400"/>
    <n v="0"/>
    <n v="0"/>
    <n v="1400"/>
    <n v="0"/>
    <n v="0"/>
    <m/>
    <m/>
  </r>
  <r>
    <x v="395"/>
    <x v="2"/>
    <x v="1"/>
    <x v="1"/>
    <s v="1023158"/>
    <x v="289"/>
    <s v="Lomo"/>
    <s v="Lomo Vetado"/>
    <x v="2"/>
    <n v="254"/>
    <n v="254"/>
    <n v="0"/>
    <n v="254"/>
    <n v="254"/>
    <n v="0"/>
    <m/>
    <m/>
  </r>
  <r>
    <x v="397"/>
    <x v="2"/>
    <x v="1"/>
    <x v="1"/>
    <s v="1023190"/>
    <x v="351"/>
    <s v="Subprod"/>
    <s v="Subprod Visceras"/>
    <x v="5"/>
    <n v="-63556"/>
    <n v="301965"/>
    <n v="240000"/>
    <n v="-63556"/>
    <n v="301965"/>
    <n v="237229"/>
    <n v="237228.571"/>
    <m/>
  </r>
  <r>
    <x v="398"/>
    <x v="2"/>
    <x v="1"/>
    <x v="1"/>
    <s v="1023247"/>
    <x v="352"/>
    <s v="Panceta"/>
    <s v="Panceta s/Cuero"/>
    <x v="8"/>
    <n v="-1000"/>
    <n v="1000"/>
    <n v="0"/>
    <n v="-1000"/>
    <n v="1000"/>
    <n v="0"/>
    <m/>
    <m/>
  </r>
  <r>
    <x v="399"/>
    <x v="2"/>
    <x v="1"/>
    <x v="1"/>
    <s v="1023257"/>
    <x v="353"/>
    <s v="Recortes"/>
    <s v="Recortes No Magro"/>
    <x v="6"/>
    <n v="5712"/>
    <n v="0"/>
    <n v="0"/>
    <n v="5712"/>
    <n v="0"/>
    <n v="0"/>
    <m/>
    <m/>
  </r>
  <r>
    <x v="496"/>
    <x v="2"/>
    <x v="1"/>
    <x v="1"/>
    <s v="1023264"/>
    <x v="438"/>
    <s v="Subprod"/>
    <s v="Subprod Tripa"/>
    <x v="7"/>
    <m/>
    <m/>
    <m/>
    <m/>
    <m/>
    <m/>
    <n v="18759"/>
    <m/>
  </r>
  <r>
    <x v="400"/>
    <x v="2"/>
    <x v="1"/>
    <x v="1"/>
    <s v="1023265"/>
    <x v="354"/>
    <s v="Cost-Pec"/>
    <s v="Cost-Pec Trozos"/>
    <x v="8"/>
    <n v="-1763"/>
    <n v="6526"/>
    <n v="5000"/>
    <n v="-1763"/>
    <n v="6526"/>
    <n v="7000"/>
    <n v="7000"/>
    <m/>
  </r>
  <r>
    <x v="401"/>
    <x v="2"/>
    <x v="1"/>
    <x v="1"/>
    <s v="1023273"/>
    <x v="355"/>
    <s v="Pierna"/>
    <s v="Pierna Pulpa Fina"/>
    <x v="5"/>
    <n v="-23337"/>
    <n v="98"/>
    <n v="0"/>
    <n v="-23337"/>
    <n v="98"/>
    <n v="0"/>
    <m/>
    <m/>
  </r>
  <r>
    <x v="402"/>
    <x v="2"/>
    <x v="1"/>
    <x v="1"/>
    <s v="1023274"/>
    <x v="356"/>
    <s v="Pierna"/>
    <s v="Pierna Pulpa Fina"/>
    <x v="5"/>
    <n v="808"/>
    <n v="1486"/>
    <n v="0"/>
    <n v="808"/>
    <n v="1505"/>
    <n v="0"/>
    <m/>
    <m/>
  </r>
  <r>
    <x v="403"/>
    <x v="2"/>
    <x v="1"/>
    <x v="1"/>
    <s v="1023290"/>
    <x v="357"/>
    <s v="Huesos"/>
    <s v="Huesos Cuarto Traser"/>
    <x v="2"/>
    <n v="-10840"/>
    <n v="10574"/>
    <n v="0"/>
    <n v="-10840"/>
    <n v="10574"/>
    <n v="0"/>
    <m/>
    <m/>
  </r>
  <r>
    <x v="404"/>
    <x v="2"/>
    <x v="1"/>
    <x v="1"/>
    <s v="1023291"/>
    <x v="358"/>
    <s v="Huesos"/>
    <s v="Huesos Cuarto Centra"/>
    <x v="2"/>
    <n v="-24000"/>
    <n v="24000"/>
    <n v="0"/>
    <n v="-24000"/>
    <n v="24000"/>
    <n v="0"/>
    <m/>
    <m/>
  </r>
  <r>
    <x v="405"/>
    <x v="2"/>
    <x v="1"/>
    <x v="1"/>
    <s v="1023302"/>
    <x v="169"/>
    <s v="Grasas"/>
    <s v="Grasa Interior"/>
    <x v="6"/>
    <n v="-26895"/>
    <n v="469433"/>
    <n v="432000"/>
    <n v="-26895"/>
    <n v="469433"/>
    <n v="432000"/>
    <n v="432000"/>
    <m/>
  </r>
  <r>
    <x v="264"/>
    <x v="2"/>
    <x v="1"/>
    <x v="1"/>
    <s v="1023306"/>
    <x v="195"/>
    <s v="Cueros"/>
    <s v="Cuero Mixto"/>
    <x v="2"/>
    <n v="2017"/>
    <n v="324836"/>
    <n v="336000"/>
    <n v="2017"/>
    <n v="324836"/>
    <n v="336000"/>
    <n v="168000"/>
    <m/>
  </r>
  <r>
    <x v="406"/>
    <x v="2"/>
    <x v="1"/>
    <x v="1"/>
    <s v="1023318"/>
    <x v="359"/>
    <s v="Recortes"/>
    <s v="Recortes No Magro"/>
    <x v="6"/>
    <n v="11202"/>
    <n v="0"/>
    <n v="0"/>
    <n v="11202"/>
    <n v="0"/>
    <n v="0"/>
    <m/>
    <m/>
  </r>
  <r>
    <x v="407"/>
    <x v="2"/>
    <x v="1"/>
    <x v="1"/>
    <s v="1023319"/>
    <x v="360"/>
    <s v="Recortes"/>
    <s v="Recortes No Magro"/>
    <x v="6"/>
    <n v="-19060"/>
    <n v="28528"/>
    <n v="24000"/>
    <n v="-19060"/>
    <n v="28528"/>
    <n v="24000"/>
    <n v="24000"/>
    <m/>
  </r>
  <r>
    <x v="475"/>
    <x v="2"/>
    <x v="1"/>
    <x v="1"/>
    <s v="1023324"/>
    <x v="263"/>
    <s v="Pierna"/>
    <s v="Pierna Pulpa"/>
    <x v="6"/>
    <m/>
    <m/>
    <m/>
    <n v="0"/>
    <n v="120000"/>
    <n v="120000"/>
    <n v="120006"/>
    <m/>
  </r>
  <r>
    <x v="497"/>
    <x v="2"/>
    <x v="1"/>
    <x v="1"/>
    <s v="1023343"/>
    <x v="439"/>
    <s v="Recortes"/>
    <s v="Recortes No Magro"/>
    <x v="6"/>
    <n v="0"/>
    <n v="240000"/>
    <n v="240000"/>
    <n v="0"/>
    <n v="240000"/>
    <n v="240000"/>
    <n v="240000"/>
    <m/>
  </r>
  <r>
    <x v="476"/>
    <x v="2"/>
    <x v="1"/>
    <x v="1"/>
    <s v="1023353"/>
    <x v="253"/>
    <s v="Paleta"/>
    <s v="Paleta Pulpa"/>
    <x v="7"/>
    <n v="0"/>
    <n v="43200"/>
    <n v="43200"/>
    <n v="0"/>
    <n v="43200"/>
    <n v="43200"/>
    <n v="40000"/>
    <m/>
  </r>
  <r>
    <x v="498"/>
    <x v="2"/>
    <x v="1"/>
    <x v="1"/>
    <s v="1023383"/>
    <x v="440"/>
    <s v="Subprod"/>
    <s v="Subprod Visceras"/>
    <x v="6"/>
    <m/>
    <m/>
    <m/>
    <m/>
    <m/>
    <m/>
    <n v="53504"/>
    <m/>
  </r>
  <r>
    <x v="92"/>
    <x v="2"/>
    <x v="1"/>
    <x v="2"/>
    <s v="1020017"/>
    <x v="83"/>
    <s v="Chuleta"/>
    <s v="Chuleta Centro"/>
    <x v="0"/>
    <m/>
    <m/>
    <m/>
    <m/>
    <m/>
    <m/>
    <m/>
    <n v="49643.298000000003"/>
  </r>
  <r>
    <x v="94"/>
    <x v="2"/>
    <x v="1"/>
    <x v="2"/>
    <s v="1020105"/>
    <x v="85"/>
    <s v="Lomo"/>
    <s v="Lomo Centro"/>
    <x v="9"/>
    <m/>
    <m/>
    <m/>
    <m/>
    <m/>
    <m/>
    <m/>
    <n v="76943.607999999993"/>
  </r>
  <r>
    <x v="95"/>
    <x v="2"/>
    <x v="1"/>
    <x v="2"/>
    <s v="1020110"/>
    <x v="86"/>
    <s v="Lomo"/>
    <s v="Lomo MM Loin"/>
    <x v="9"/>
    <m/>
    <m/>
    <m/>
    <m/>
    <m/>
    <m/>
    <m/>
    <n v="252355.80600000001"/>
  </r>
  <r>
    <x v="96"/>
    <x v="2"/>
    <x v="1"/>
    <x v="2"/>
    <s v="1020284"/>
    <x v="87"/>
    <s v="Pierna"/>
    <s v="Pierna Pulpa Fina"/>
    <x v="9"/>
    <m/>
    <m/>
    <m/>
    <m/>
    <m/>
    <m/>
    <m/>
    <n v="7000.0039999999999"/>
  </r>
  <r>
    <x v="97"/>
    <x v="2"/>
    <x v="1"/>
    <x v="2"/>
    <s v="1020326"/>
    <x v="88"/>
    <s v="Paleta"/>
    <s v="Paleta Pulpa"/>
    <x v="9"/>
    <m/>
    <m/>
    <m/>
    <m/>
    <m/>
    <m/>
    <m/>
    <n v="264659.891"/>
  </r>
  <r>
    <x v="98"/>
    <x v="2"/>
    <x v="1"/>
    <x v="2"/>
    <s v="1020339"/>
    <x v="89"/>
    <s v="Grasas"/>
    <s v="Grasa Lomo Tocino"/>
    <x v="0"/>
    <m/>
    <m/>
    <m/>
    <m/>
    <m/>
    <m/>
    <m/>
    <n v="22649.719000000001"/>
  </r>
  <r>
    <x v="99"/>
    <x v="2"/>
    <x v="1"/>
    <x v="2"/>
    <s v="1020349"/>
    <x v="90"/>
    <s v="Plancha"/>
    <s v="Plancha s/Cuero"/>
    <x v="0"/>
    <m/>
    <m/>
    <m/>
    <m/>
    <m/>
    <m/>
    <m/>
    <n v="254999.141"/>
  </r>
  <r>
    <x v="100"/>
    <x v="2"/>
    <x v="1"/>
    <x v="2"/>
    <s v="1020352"/>
    <x v="91"/>
    <s v="Cueros"/>
    <s v="Cuero Panceta"/>
    <x v="0"/>
    <m/>
    <m/>
    <m/>
    <m/>
    <m/>
    <m/>
    <m/>
    <n v="24780.368999999999"/>
  </r>
  <r>
    <x v="101"/>
    <x v="2"/>
    <x v="1"/>
    <x v="2"/>
    <s v="1020367"/>
    <x v="92"/>
    <s v="Grasas"/>
    <s v="Grasa Gordura"/>
    <x v="0"/>
    <m/>
    <m/>
    <m/>
    <m/>
    <m/>
    <m/>
    <m/>
    <n v="71145.600999999995"/>
  </r>
  <r>
    <x v="102"/>
    <x v="2"/>
    <x v="1"/>
    <x v="2"/>
    <s v="1020412"/>
    <x v="93"/>
    <s v="Recortes"/>
    <s v="Recortes No Magro"/>
    <x v="0"/>
    <m/>
    <m/>
    <m/>
    <m/>
    <m/>
    <m/>
    <m/>
    <n v="21867.135999999999"/>
  </r>
  <r>
    <x v="103"/>
    <x v="2"/>
    <x v="1"/>
    <x v="2"/>
    <s v="1020589"/>
    <x v="94"/>
    <s v="Lomo"/>
    <s v="Lomo MM Loin"/>
    <x v="9"/>
    <m/>
    <m/>
    <m/>
    <m/>
    <m/>
    <m/>
    <m/>
    <n v="89852.923999999999"/>
  </r>
  <r>
    <x v="104"/>
    <x v="2"/>
    <x v="1"/>
    <x v="2"/>
    <s v="1020592"/>
    <x v="95"/>
    <s v="Lomo"/>
    <s v="Lomo Vetado"/>
    <x v="9"/>
    <m/>
    <m/>
    <m/>
    <m/>
    <m/>
    <m/>
    <m/>
    <n v="424723.15500000003"/>
  </r>
  <r>
    <x v="105"/>
    <x v="2"/>
    <x v="1"/>
    <x v="2"/>
    <s v="1020620"/>
    <x v="96"/>
    <s v="Lomo"/>
    <s v="Lomo Vetado"/>
    <x v="9"/>
    <m/>
    <m/>
    <m/>
    <m/>
    <m/>
    <m/>
    <m/>
    <n v="29443.001"/>
  </r>
  <r>
    <x v="106"/>
    <x v="2"/>
    <x v="1"/>
    <x v="2"/>
    <s v="1020636"/>
    <x v="97"/>
    <s v="Filete"/>
    <s v="Filete c/Cabeza"/>
    <x v="9"/>
    <m/>
    <m/>
    <m/>
    <m/>
    <m/>
    <m/>
    <m/>
    <n v="11627.992"/>
  </r>
  <r>
    <x v="107"/>
    <x v="2"/>
    <x v="1"/>
    <x v="2"/>
    <s v="1020637"/>
    <x v="98"/>
    <s v="Panceta"/>
    <s v="Panceta s/Cuero"/>
    <x v="9"/>
    <m/>
    <m/>
    <m/>
    <m/>
    <m/>
    <m/>
    <m/>
    <n v="484111.73599999998"/>
  </r>
  <r>
    <x v="108"/>
    <x v="2"/>
    <x v="1"/>
    <x v="2"/>
    <s v="1020662"/>
    <x v="99"/>
    <s v="Pierna"/>
    <s v="Pierna Pulpa Fina"/>
    <x v="9"/>
    <m/>
    <m/>
    <m/>
    <m/>
    <m/>
    <m/>
    <m/>
    <n v="9845.0030000000006"/>
  </r>
  <r>
    <x v="109"/>
    <x v="2"/>
    <x v="1"/>
    <x v="2"/>
    <s v="1020664"/>
    <x v="100"/>
    <s v="Pierna"/>
    <s v="Pierna Pulpa Fina"/>
    <x v="9"/>
    <m/>
    <m/>
    <m/>
    <m/>
    <m/>
    <m/>
    <m/>
    <n v="4487.1090000000004"/>
  </r>
  <r>
    <x v="110"/>
    <x v="2"/>
    <x v="1"/>
    <x v="2"/>
    <s v="1020665"/>
    <x v="101"/>
    <s v="Pierna"/>
    <s v="Pierna Pulpa Fina"/>
    <x v="9"/>
    <m/>
    <m/>
    <m/>
    <m/>
    <m/>
    <m/>
    <m/>
    <n v="7000.0039999999999"/>
  </r>
  <r>
    <x v="112"/>
    <x v="2"/>
    <x v="1"/>
    <x v="2"/>
    <s v="1020681"/>
    <x v="103"/>
    <s v="Lomo"/>
    <s v="Lomo MM Loin"/>
    <x v="9"/>
    <m/>
    <m/>
    <m/>
    <m/>
    <m/>
    <m/>
    <m/>
    <n v="16768.517"/>
  </r>
  <r>
    <x v="113"/>
    <x v="2"/>
    <x v="1"/>
    <x v="2"/>
    <s v="1020704"/>
    <x v="104"/>
    <s v="Filete"/>
    <s v="Filete c/Cabeza"/>
    <x v="9"/>
    <m/>
    <m/>
    <m/>
    <m/>
    <m/>
    <m/>
    <m/>
    <n v="468.33"/>
  </r>
  <r>
    <x v="114"/>
    <x v="2"/>
    <x v="1"/>
    <x v="2"/>
    <s v="1020715"/>
    <x v="105"/>
    <s v="Panceta"/>
    <s v="Panceta c/Cuero"/>
    <x v="9"/>
    <m/>
    <m/>
    <m/>
    <m/>
    <m/>
    <m/>
    <m/>
    <n v="703.66"/>
  </r>
  <r>
    <x v="115"/>
    <x v="2"/>
    <x v="1"/>
    <x v="2"/>
    <s v="1020731"/>
    <x v="106"/>
    <s v="Panceta"/>
    <s v="Panceta s/Cuero"/>
    <x v="9"/>
    <m/>
    <m/>
    <m/>
    <m/>
    <m/>
    <m/>
    <m/>
    <n v="10465.284"/>
  </r>
  <r>
    <x v="116"/>
    <x v="2"/>
    <x v="1"/>
    <x v="2"/>
    <s v="1020758"/>
    <x v="107"/>
    <s v="Lomo"/>
    <s v="Lomo Vetado"/>
    <x v="9"/>
    <m/>
    <m/>
    <m/>
    <m/>
    <m/>
    <m/>
    <m/>
    <n v="5666"/>
  </r>
  <r>
    <x v="117"/>
    <x v="2"/>
    <x v="1"/>
    <x v="2"/>
    <s v="1020774"/>
    <x v="108"/>
    <s v="Prolijado"/>
    <s v="Prolijado Malaya"/>
    <x v="9"/>
    <m/>
    <m/>
    <m/>
    <m/>
    <m/>
    <m/>
    <m/>
    <n v="17729.556"/>
  </r>
  <r>
    <x v="118"/>
    <x v="2"/>
    <x v="1"/>
    <x v="2"/>
    <s v="1020802"/>
    <x v="109"/>
    <s v="Panceta"/>
    <s v="Panceta s/Cuero"/>
    <x v="9"/>
    <m/>
    <m/>
    <m/>
    <m/>
    <m/>
    <m/>
    <m/>
    <n v="103697.995"/>
  </r>
  <r>
    <x v="119"/>
    <x v="2"/>
    <x v="1"/>
    <x v="2"/>
    <s v="1020810"/>
    <x v="110"/>
    <s v="Subprod"/>
    <s v="Subprod Tripa"/>
    <x v="9"/>
    <m/>
    <m/>
    <m/>
    <m/>
    <m/>
    <m/>
    <m/>
    <n v="4200.1670000000004"/>
  </r>
  <r>
    <x v="271"/>
    <x v="2"/>
    <x v="1"/>
    <x v="2"/>
    <s v="1020822"/>
    <x v="249"/>
    <s v="Huesos"/>
    <s v="Huesos Cuarto Centra"/>
    <x v="5"/>
    <m/>
    <m/>
    <m/>
    <m/>
    <m/>
    <m/>
    <m/>
    <n v="8982.3279999999995"/>
  </r>
  <r>
    <x v="272"/>
    <x v="2"/>
    <x v="1"/>
    <x v="2"/>
    <s v="1020828"/>
    <x v="156"/>
    <s v="Chuleta"/>
    <s v="Chuleta Huesos"/>
    <x v="5"/>
    <m/>
    <m/>
    <m/>
    <m/>
    <m/>
    <m/>
    <m/>
    <n v="55740.226000000002"/>
  </r>
  <r>
    <x v="120"/>
    <x v="2"/>
    <x v="1"/>
    <x v="2"/>
    <s v="1020848"/>
    <x v="111"/>
    <s v="Lomo"/>
    <s v="Lomo Centro"/>
    <x v="0"/>
    <m/>
    <m/>
    <m/>
    <m/>
    <m/>
    <m/>
    <m/>
    <n v="407084.66499999998"/>
  </r>
  <r>
    <x v="274"/>
    <x v="2"/>
    <x v="1"/>
    <x v="2"/>
    <s v="1020853"/>
    <x v="158"/>
    <s v="Filete"/>
    <s v="Filete c/Cabeza"/>
    <x v="7"/>
    <m/>
    <m/>
    <m/>
    <m/>
    <m/>
    <m/>
    <m/>
    <n v="142817.592"/>
  </r>
  <r>
    <x v="121"/>
    <x v="2"/>
    <x v="1"/>
    <x v="2"/>
    <s v="1020860"/>
    <x v="112"/>
    <s v="Lomo"/>
    <s v="Lomo Vetado"/>
    <x v="4"/>
    <m/>
    <m/>
    <m/>
    <m/>
    <m/>
    <m/>
    <m/>
    <n v="109523.11"/>
  </r>
  <r>
    <x v="122"/>
    <x v="2"/>
    <x v="1"/>
    <x v="2"/>
    <s v="1020861"/>
    <x v="113"/>
    <s v="Lomo"/>
    <s v="Lomo Vetado"/>
    <x v="4"/>
    <m/>
    <m/>
    <m/>
    <m/>
    <m/>
    <m/>
    <m/>
    <n v="59283.014000000003"/>
  </r>
  <r>
    <x v="123"/>
    <x v="2"/>
    <x v="1"/>
    <x v="2"/>
    <s v="1020869"/>
    <x v="114"/>
    <s v="Cost-Pec"/>
    <s v="Cost-Pec Entero"/>
    <x v="0"/>
    <m/>
    <m/>
    <m/>
    <m/>
    <m/>
    <m/>
    <m/>
    <n v="23999.998"/>
  </r>
  <r>
    <x v="275"/>
    <x v="2"/>
    <x v="1"/>
    <x v="2"/>
    <s v="1020878"/>
    <x v="251"/>
    <s v="Huesos"/>
    <s v="Huesos Cuarto Centra"/>
    <x v="5"/>
    <m/>
    <m/>
    <m/>
    <m/>
    <m/>
    <m/>
    <m/>
    <n v="29810.333999999999"/>
  </r>
  <r>
    <x v="127"/>
    <x v="2"/>
    <x v="1"/>
    <x v="2"/>
    <s v="1020914"/>
    <x v="118"/>
    <s v="Panceta"/>
    <s v="Panceta c/Cuero"/>
    <x v="9"/>
    <m/>
    <m/>
    <m/>
    <m/>
    <m/>
    <m/>
    <m/>
    <n v="6735.0020000000004"/>
  </r>
  <r>
    <x v="129"/>
    <x v="2"/>
    <x v="1"/>
    <x v="2"/>
    <s v="1020925"/>
    <x v="120"/>
    <s v="Grasas"/>
    <s v="Grasa Forro"/>
    <x v="0"/>
    <m/>
    <m/>
    <m/>
    <m/>
    <m/>
    <m/>
    <m/>
    <n v="95999.993000000002"/>
  </r>
  <r>
    <x v="130"/>
    <x v="2"/>
    <x v="1"/>
    <x v="2"/>
    <s v="1020944"/>
    <x v="121"/>
    <s v="Pierna"/>
    <s v="Pierna Pulpa"/>
    <x v="0"/>
    <m/>
    <m/>
    <m/>
    <m/>
    <m/>
    <m/>
    <m/>
    <n v="743993.95299999998"/>
  </r>
  <r>
    <x v="132"/>
    <x v="2"/>
    <x v="1"/>
    <x v="2"/>
    <s v="1020990"/>
    <x v="123"/>
    <s v="Pierna"/>
    <s v="Pierna Pulpa Fina"/>
    <x v="9"/>
    <m/>
    <m/>
    <m/>
    <m/>
    <m/>
    <m/>
    <m/>
    <n v="11475.003000000001"/>
  </r>
  <r>
    <x v="133"/>
    <x v="2"/>
    <x v="1"/>
    <x v="2"/>
    <s v="1020991"/>
    <x v="124"/>
    <s v="Pierna"/>
    <s v="Pierna Pulpa Fina"/>
    <x v="9"/>
    <m/>
    <m/>
    <m/>
    <m/>
    <m/>
    <m/>
    <m/>
    <n v="13425.994000000001"/>
  </r>
  <r>
    <x v="135"/>
    <x v="2"/>
    <x v="1"/>
    <x v="2"/>
    <s v="1021023"/>
    <x v="126"/>
    <s v="Grasas"/>
    <s v="Grasa Gordura"/>
    <x v="0"/>
    <m/>
    <m/>
    <m/>
    <m/>
    <m/>
    <m/>
    <m/>
    <n v="202832.96599999999"/>
  </r>
  <r>
    <x v="279"/>
    <x v="2"/>
    <x v="1"/>
    <x v="2"/>
    <s v="1021026"/>
    <x v="222"/>
    <s v="Grasas"/>
    <s v="Grasa Gordura"/>
    <x v="6"/>
    <m/>
    <m/>
    <m/>
    <m/>
    <m/>
    <m/>
    <m/>
    <n v="10798.645"/>
  </r>
  <r>
    <x v="136"/>
    <x v="2"/>
    <x v="1"/>
    <x v="2"/>
    <s v="1021039"/>
    <x v="127"/>
    <s v="Cueros"/>
    <s v="Cuero Papada"/>
    <x v="0"/>
    <m/>
    <m/>
    <m/>
    <m/>
    <m/>
    <m/>
    <m/>
    <n v="89234.035999999993"/>
  </r>
  <r>
    <x v="137"/>
    <x v="2"/>
    <x v="1"/>
    <x v="2"/>
    <s v="1021045"/>
    <x v="128"/>
    <s v="Pernil"/>
    <s v="Pernil Mano"/>
    <x v="4"/>
    <m/>
    <m/>
    <m/>
    <m/>
    <m/>
    <m/>
    <m/>
    <n v="23045.919000000002"/>
  </r>
  <r>
    <x v="138"/>
    <x v="2"/>
    <x v="1"/>
    <x v="2"/>
    <s v="1021046"/>
    <x v="129"/>
    <s v="Pernil"/>
    <s v="Pernil Mano"/>
    <x v="4"/>
    <m/>
    <m/>
    <m/>
    <m/>
    <m/>
    <m/>
    <m/>
    <n v="33362.514000000003"/>
  </r>
  <r>
    <x v="140"/>
    <x v="2"/>
    <x v="1"/>
    <x v="2"/>
    <s v="1021078"/>
    <x v="131"/>
    <s v="Recortes"/>
    <s v="Recortes No Magro"/>
    <x v="0"/>
    <m/>
    <m/>
    <m/>
    <m/>
    <m/>
    <m/>
    <m/>
    <n v="142781.88200000001"/>
  </r>
  <r>
    <x v="142"/>
    <x v="2"/>
    <x v="1"/>
    <x v="2"/>
    <s v="1021085"/>
    <x v="133"/>
    <s v="Grasas"/>
    <s v="Grasa Gordura"/>
    <x v="0"/>
    <m/>
    <m/>
    <m/>
    <m/>
    <m/>
    <m/>
    <m/>
    <n v="14953.023999999999"/>
  </r>
  <r>
    <x v="143"/>
    <x v="2"/>
    <x v="1"/>
    <x v="2"/>
    <s v="1021092"/>
    <x v="134"/>
    <s v="Recortes"/>
    <s v="Recortes No Magro"/>
    <x v="0"/>
    <m/>
    <m/>
    <m/>
    <m/>
    <m/>
    <m/>
    <m/>
    <n v="88183.687999999995"/>
  </r>
  <r>
    <x v="146"/>
    <x v="2"/>
    <x v="1"/>
    <x v="2"/>
    <s v="1021106"/>
    <x v="137"/>
    <s v="Subprod"/>
    <s v="Subprod Visceras"/>
    <x v="0"/>
    <m/>
    <m/>
    <m/>
    <m/>
    <m/>
    <m/>
    <m/>
    <n v="133570.288"/>
  </r>
  <r>
    <x v="148"/>
    <x v="2"/>
    <x v="1"/>
    <x v="2"/>
    <s v="1021115"/>
    <x v="139"/>
    <s v="Subprod"/>
    <s v="Subprod Visceras"/>
    <x v="2"/>
    <m/>
    <m/>
    <m/>
    <m/>
    <m/>
    <m/>
    <m/>
    <n v="47627.862999999998"/>
  </r>
  <r>
    <x v="150"/>
    <x v="2"/>
    <x v="1"/>
    <x v="2"/>
    <s v="1021149"/>
    <x v="141"/>
    <s v="Huesos"/>
    <s v="Huesos Cuarto Centra"/>
    <x v="4"/>
    <m/>
    <m/>
    <m/>
    <m/>
    <m/>
    <m/>
    <m/>
    <n v="38660.995999999999"/>
  </r>
  <r>
    <x v="151"/>
    <x v="2"/>
    <x v="1"/>
    <x v="2"/>
    <s v="1021150"/>
    <x v="142"/>
    <s v="Huesos"/>
    <s v="Huesos Cuarto Centra"/>
    <x v="4"/>
    <m/>
    <m/>
    <m/>
    <m/>
    <m/>
    <m/>
    <m/>
    <n v="24969.477999999999"/>
  </r>
  <r>
    <x v="152"/>
    <x v="2"/>
    <x v="1"/>
    <x v="2"/>
    <s v="1021151"/>
    <x v="143"/>
    <s v="Huesos"/>
    <s v="Huesos Cuarto Delant"/>
    <x v="4"/>
    <m/>
    <m/>
    <m/>
    <m/>
    <m/>
    <m/>
    <m/>
    <n v="28437.963"/>
  </r>
  <r>
    <x v="153"/>
    <x v="2"/>
    <x v="1"/>
    <x v="2"/>
    <s v="1021152"/>
    <x v="144"/>
    <s v="Huesos"/>
    <s v="Huesos Cuarto Delant"/>
    <x v="4"/>
    <m/>
    <m/>
    <m/>
    <m/>
    <m/>
    <m/>
    <m/>
    <n v="20279.996999999999"/>
  </r>
  <r>
    <x v="155"/>
    <x v="2"/>
    <x v="1"/>
    <x v="2"/>
    <s v="1021187"/>
    <x v="146"/>
    <s v="Cueros"/>
    <s v="Cuero Back"/>
    <x v="0"/>
    <m/>
    <m/>
    <m/>
    <m/>
    <m/>
    <m/>
    <m/>
    <n v="72813.471000000005"/>
  </r>
  <r>
    <x v="284"/>
    <x v="2"/>
    <x v="1"/>
    <x v="2"/>
    <s v="1021270"/>
    <x v="231"/>
    <s v="Cueros"/>
    <s v="Cuero Forro"/>
    <x v="6"/>
    <m/>
    <m/>
    <m/>
    <m/>
    <m/>
    <m/>
    <m/>
    <n v="96427.027000000002"/>
  </r>
  <r>
    <x v="285"/>
    <x v="2"/>
    <x v="1"/>
    <x v="2"/>
    <s v="1021272"/>
    <x v="238"/>
    <s v="Cueros"/>
    <s v="Cuero Forro"/>
    <x v="6"/>
    <m/>
    <m/>
    <m/>
    <m/>
    <m/>
    <m/>
    <m/>
    <n v="329760.04200000002"/>
  </r>
  <r>
    <x v="159"/>
    <x v="2"/>
    <x v="1"/>
    <x v="2"/>
    <s v="1021385"/>
    <x v="149"/>
    <s v="Cueros"/>
    <s v="Cuero Mixto"/>
    <x v="0"/>
    <m/>
    <m/>
    <m/>
    <m/>
    <m/>
    <m/>
    <m/>
    <n v="172749.829"/>
  </r>
  <r>
    <x v="286"/>
    <x v="2"/>
    <x v="1"/>
    <x v="2"/>
    <s v="1021398"/>
    <x v="158"/>
    <s v="Filete"/>
    <s v="Filete c/Cabeza"/>
    <x v="5"/>
    <m/>
    <m/>
    <m/>
    <m/>
    <m/>
    <m/>
    <m/>
    <n v="50108.767"/>
  </r>
  <r>
    <x v="161"/>
    <x v="2"/>
    <x v="1"/>
    <x v="2"/>
    <s v="1021470"/>
    <x v="151"/>
    <s v="Pernil"/>
    <s v="Pernil Mano"/>
    <x v="4"/>
    <m/>
    <m/>
    <m/>
    <m/>
    <m/>
    <m/>
    <m/>
    <n v="12905.44"/>
  </r>
  <r>
    <x v="162"/>
    <x v="2"/>
    <x v="1"/>
    <x v="2"/>
    <s v="1021533"/>
    <x v="152"/>
    <s v="Panceta"/>
    <s v="Panceta s/Cuero"/>
    <x v="9"/>
    <m/>
    <m/>
    <m/>
    <m/>
    <m/>
    <m/>
    <m/>
    <n v="20028.865000000002"/>
  </r>
  <r>
    <x v="289"/>
    <x v="2"/>
    <x v="1"/>
    <x v="2"/>
    <s v="1021538"/>
    <x v="259"/>
    <s v="Panceta"/>
    <s v="Panceta s/Cuero"/>
    <x v="5"/>
    <m/>
    <m/>
    <m/>
    <m/>
    <m/>
    <m/>
    <m/>
    <n v="116654.22100000001"/>
  </r>
  <r>
    <x v="290"/>
    <x v="2"/>
    <x v="1"/>
    <x v="2"/>
    <s v="1021539"/>
    <x v="260"/>
    <s v="Panceta"/>
    <s v="Panceta s/Cuero"/>
    <x v="5"/>
    <m/>
    <m/>
    <m/>
    <m/>
    <m/>
    <m/>
    <m/>
    <n v="720.029"/>
  </r>
  <r>
    <x v="291"/>
    <x v="2"/>
    <x v="1"/>
    <x v="2"/>
    <s v="1021555"/>
    <x v="261"/>
    <s v="Grasas"/>
    <s v="Grasa Gordura"/>
    <x v="6"/>
    <m/>
    <m/>
    <m/>
    <m/>
    <m/>
    <m/>
    <m/>
    <n v="186958.753"/>
  </r>
  <r>
    <x v="292"/>
    <x v="2"/>
    <x v="1"/>
    <x v="2"/>
    <s v="1021596"/>
    <x v="149"/>
    <s v="Cueros"/>
    <s v="Cuero Mixto"/>
    <x v="6"/>
    <m/>
    <m/>
    <m/>
    <m/>
    <m/>
    <m/>
    <m/>
    <n v="70253.335000000006"/>
  </r>
  <r>
    <x v="164"/>
    <x v="2"/>
    <x v="1"/>
    <x v="2"/>
    <s v="1021603"/>
    <x v="154"/>
    <s v="Lomo"/>
    <s v="Lomo MM Loin"/>
    <x v="9"/>
    <m/>
    <m/>
    <m/>
    <m/>
    <m/>
    <m/>
    <m/>
    <n v="4681.1660000000002"/>
  </r>
  <r>
    <x v="165"/>
    <x v="2"/>
    <x v="1"/>
    <x v="2"/>
    <s v="1021609"/>
    <x v="155"/>
    <s v="Filete"/>
    <s v="Filete c/Cabeza"/>
    <x v="9"/>
    <m/>
    <m/>
    <m/>
    <m/>
    <m/>
    <m/>
    <m/>
    <n v="7524.8339999999998"/>
  </r>
  <r>
    <x v="166"/>
    <x v="2"/>
    <x v="1"/>
    <x v="2"/>
    <s v="1021622"/>
    <x v="156"/>
    <s v="Chuleta"/>
    <s v="Chuleta Huesos"/>
    <x v="0"/>
    <m/>
    <m/>
    <m/>
    <m/>
    <m/>
    <m/>
    <m/>
    <n v="35960.008000000002"/>
  </r>
  <r>
    <x v="168"/>
    <x v="2"/>
    <x v="1"/>
    <x v="2"/>
    <s v="1021639"/>
    <x v="158"/>
    <s v="Filete"/>
    <s v="Filete c/Cabeza"/>
    <x v="0"/>
    <m/>
    <m/>
    <m/>
    <m/>
    <m/>
    <m/>
    <m/>
    <n v="22595.004000000001"/>
  </r>
  <r>
    <x v="170"/>
    <x v="2"/>
    <x v="1"/>
    <x v="2"/>
    <s v="1021664"/>
    <x v="160"/>
    <s v="Cost-Pec"/>
    <s v="Cost-Pec Entero"/>
    <x v="4"/>
    <m/>
    <m/>
    <m/>
    <m/>
    <m/>
    <m/>
    <m/>
    <n v="32351.642"/>
  </r>
  <r>
    <x v="171"/>
    <x v="2"/>
    <x v="1"/>
    <x v="2"/>
    <s v="1021665"/>
    <x v="161"/>
    <s v="Cost-Pec"/>
    <s v="Cost-Pec Entero"/>
    <x v="4"/>
    <m/>
    <m/>
    <m/>
    <m/>
    <m/>
    <m/>
    <m/>
    <n v="24949.864000000001"/>
  </r>
  <r>
    <x v="486"/>
    <x v="2"/>
    <x v="1"/>
    <x v="2"/>
    <s v="1021710"/>
    <x v="430"/>
    <s v="Subprod"/>
    <s v="Subprod Tripa"/>
    <x v="0"/>
    <m/>
    <m/>
    <m/>
    <m/>
    <m/>
    <m/>
    <m/>
    <n v="15184.388999999999"/>
  </r>
  <r>
    <x v="172"/>
    <x v="2"/>
    <x v="1"/>
    <x v="2"/>
    <s v="1021731"/>
    <x v="162"/>
    <s v="Pernil"/>
    <s v="Pernil Mano"/>
    <x v="2"/>
    <m/>
    <m/>
    <m/>
    <m/>
    <m/>
    <m/>
    <m/>
    <n v="293659.18"/>
  </r>
  <r>
    <x v="293"/>
    <x v="2"/>
    <x v="1"/>
    <x v="2"/>
    <s v="1021732"/>
    <x v="262"/>
    <s v="Huesos"/>
    <s v="Huesos Cuarto Traser"/>
    <x v="2"/>
    <m/>
    <m/>
    <m/>
    <m/>
    <m/>
    <m/>
    <m/>
    <n v="350972.07199999999"/>
  </r>
  <r>
    <x v="294"/>
    <x v="2"/>
    <x v="1"/>
    <x v="2"/>
    <s v="1021733"/>
    <x v="263"/>
    <s v="Pierna"/>
    <s v="Pierna Pulpa"/>
    <x v="2"/>
    <m/>
    <m/>
    <m/>
    <m/>
    <m/>
    <m/>
    <m/>
    <n v="89516.294999999998"/>
  </r>
  <r>
    <x v="173"/>
    <x v="2"/>
    <x v="1"/>
    <x v="2"/>
    <s v="1021735"/>
    <x v="163"/>
    <s v="Subprod"/>
    <s v="Subprod Patas-Manos"/>
    <x v="2"/>
    <m/>
    <m/>
    <m/>
    <m/>
    <m/>
    <m/>
    <m/>
    <n v="230491.94899999999"/>
  </r>
  <r>
    <x v="295"/>
    <x v="2"/>
    <x v="1"/>
    <x v="2"/>
    <s v="1021737"/>
    <x v="264"/>
    <s v="Subprod"/>
    <s v="Subprod Patas-Manos"/>
    <x v="2"/>
    <m/>
    <m/>
    <m/>
    <m/>
    <m/>
    <m/>
    <m/>
    <n v="15395.885"/>
  </r>
  <r>
    <x v="174"/>
    <x v="2"/>
    <x v="1"/>
    <x v="2"/>
    <s v="1021738"/>
    <x v="164"/>
    <s v="Subprod"/>
    <s v="Subprod Patas-Manos"/>
    <x v="2"/>
    <m/>
    <m/>
    <m/>
    <m/>
    <m/>
    <m/>
    <m/>
    <n v="99606.001999999993"/>
  </r>
  <r>
    <x v="296"/>
    <x v="2"/>
    <x v="1"/>
    <x v="2"/>
    <s v="1021739"/>
    <x v="265"/>
    <s v="Cabeza"/>
    <s v="Cabeza Entera"/>
    <x v="2"/>
    <m/>
    <m/>
    <m/>
    <m/>
    <m/>
    <m/>
    <m/>
    <n v="39985.072999999997"/>
  </r>
  <r>
    <x v="175"/>
    <x v="2"/>
    <x v="1"/>
    <x v="2"/>
    <s v="1021740"/>
    <x v="137"/>
    <s v="Subprod"/>
    <s v="Subprod Visceras"/>
    <x v="2"/>
    <m/>
    <m/>
    <m/>
    <m/>
    <m/>
    <m/>
    <m/>
    <n v="66.164000000000001"/>
  </r>
  <r>
    <x v="297"/>
    <x v="2"/>
    <x v="1"/>
    <x v="2"/>
    <s v="1021765"/>
    <x v="119"/>
    <s v="Pierna"/>
    <s v="Pierna Entera"/>
    <x v="2"/>
    <m/>
    <m/>
    <m/>
    <m/>
    <m/>
    <m/>
    <m/>
    <n v="344.31"/>
  </r>
  <r>
    <x v="298"/>
    <x v="2"/>
    <x v="1"/>
    <x v="2"/>
    <s v="1021766"/>
    <x v="266"/>
    <s v="Huesos"/>
    <s v="Huesos Cuarto Delant"/>
    <x v="2"/>
    <m/>
    <m/>
    <m/>
    <m/>
    <m/>
    <m/>
    <m/>
    <n v="344895.20199999999"/>
  </r>
  <r>
    <x v="299"/>
    <x v="2"/>
    <x v="1"/>
    <x v="2"/>
    <s v="1021767"/>
    <x v="267"/>
    <s v="Huesos"/>
    <s v="Huesos Cuarto Centra"/>
    <x v="2"/>
    <m/>
    <m/>
    <m/>
    <m/>
    <m/>
    <m/>
    <m/>
    <n v="512616.70400000003"/>
  </r>
  <r>
    <x v="300"/>
    <x v="2"/>
    <x v="1"/>
    <x v="2"/>
    <s v="1021774"/>
    <x v="268"/>
    <s v="Huesos"/>
    <s v="Huesos Cuarto Delant"/>
    <x v="2"/>
    <m/>
    <m/>
    <m/>
    <m/>
    <m/>
    <m/>
    <m/>
    <n v="90630.207999999999"/>
  </r>
  <r>
    <x v="176"/>
    <x v="2"/>
    <x v="1"/>
    <x v="2"/>
    <s v="1021864"/>
    <x v="165"/>
    <s v="Cueros"/>
    <s v="Cuero Papada"/>
    <x v="3"/>
    <m/>
    <m/>
    <m/>
    <m/>
    <m/>
    <m/>
    <m/>
    <n v="56759.432000000001"/>
  </r>
  <r>
    <x v="303"/>
    <x v="2"/>
    <x v="1"/>
    <x v="2"/>
    <s v="1021874"/>
    <x v="130"/>
    <s v="Grasas"/>
    <s v="Grasa Gordura"/>
    <x v="6"/>
    <m/>
    <m/>
    <m/>
    <m/>
    <m/>
    <m/>
    <m/>
    <n v="374990.58299999998"/>
  </r>
  <r>
    <x v="306"/>
    <x v="2"/>
    <x v="1"/>
    <x v="2"/>
    <s v="1021924"/>
    <x v="270"/>
    <s v="Lomo"/>
    <s v="Lomo MM Loin"/>
    <x v="8"/>
    <m/>
    <m/>
    <m/>
    <m/>
    <m/>
    <m/>
    <m/>
    <n v="13822.356"/>
  </r>
  <r>
    <x v="307"/>
    <x v="2"/>
    <x v="1"/>
    <x v="2"/>
    <s v="1021925"/>
    <x v="271"/>
    <s v="Lomo"/>
    <s v="Lomo MM Loin"/>
    <x v="8"/>
    <m/>
    <m/>
    <m/>
    <m/>
    <m/>
    <m/>
    <m/>
    <n v="54004.141000000003"/>
  </r>
  <r>
    <x v="309"/>
    <x v="2"/>
    <x v="1"/>
    <x v="2"/>
    <s v="1021931"/>
    <x v="273"/>
    <s v="Cost-Pec"/>
    <s v="Cost-Pec Trozos"/>
    <x v="8"/>
    <m/>
    <m/>
    <m/>
    <m/>
    <m/>
    <m/>
    <m/>
    <n v="21378.848999999998"/>
  </r>
  <r>
    <x v="310"/>
    <x v="2"/>
    <x v="1"/>
    <x v="2"/>
    <s v="1021936"/>
    <x v="274"/>
    <s v="Paleta"/>
    <s v="Paleta Pulpa"/>
    <x v="8"/>
    <m/>
    <m/>
    <m/>
    <m/>
    <m/>
    <m/>
    <m/>
    <n v="451696.61200000002"/>
  </r>
  <r>
    <x v="470"/>
    <x v="2"/>
    <x v="1"/>
    <x v="2"/>
    <s v="1021944"/>
    <x v="418"/>
    <s v="Recortes"/>
    <s v="Diafragma"/>
    <x v="8"/>
    <m/>
    <m/>
    <m/>
    <m/>
    <m/>
    <m/>
    <m/>
    <n v="5991.9979999999996"/>
  </r>
  <r>
    <x v="471"/>
    <x v="2"/>
    <x v="1"/>
    <x v="2"/>
    <s v="1021945"/>
    <x v="419"/>
    <s v="Cabeza"/>
    <s v="Cabeza Derivados"/>
    <x v="8"/>
    <m/>
    <m/>
    <m/>
    <m/>
    <m/>
    <m/>
    <m/>
    <n v="4167.6040000000003"/>
  </r>
  <r>
    <x v="311"/>
    <x v="2"/>
    <x v="1"/>
    <x v="2"/>
    <s v="1021952"/>
    <x v="156"/>
    <s v="Chuleta"/>
    <s v="Chuleta Huesos"/>
    <x v="8"/>
    <m/>
    <m/>
    <m/>
    <m/>
    <m/>
    <m/>
    <m/>
    <n v="320.00400000000002"/>
  </r>
  <r>
    <x v="312"/>
    <x v="2"/>
    <x v="1"/>
    <x v="2"/>
    <s v="1021971"/>
    <x v="275"/>
    <s v="Cueros"/>
    <s v="Cuero Back"/>
    <x v="2"/>
    <m/>
    <m/>
    <m/>
    <m/>
    <m/>
    <m/>
    <m/>
    <n v="12998.876"/>
  </r>
  <r>
    <x v="178"/>
    <x v="2"/>
    <x v="1"/>
    <x v="2"/>
    <s v="1021976"/>
    <x v="167"/>
    <s v="Paleta"/>
    <s v="Paleta Pulpa"/>
    <x v="0"/>
    <m/>
    <m/>
    <m/>
    <m/>
    <m/>
    <m/>
    <m/>
    <n v="278173.68400000001"/>
  </r>
  <r>
    <x v="313"/>
    <x v="2"/>
    <x v="1"/>
    <x v="2"/>
    <s v="1021987"/>
    <x v="276"/>
    <s v="Subprod"/>
    <s v="Subprod Tripa"/>
    <x v="8"/>
    <m/>
    <m/>
    <m/>
    <m/>
    <m/>
    <m/>
    <m/>
    <n v="4200.0039999999999"/>
  </r>
  <r>
    <x v="180"/>
    <x v="2"/>
    <x v="1"/>
    <x v="2"/>
    <s v="1021992"/>
    <x v="89"/>
    <s v="Grasas"/>
    <s v="Grasa Lomo Tocino"/>
    <x v="2"/>
    <m/>
    <m/>
    <m/>
    <m/>
    <m/>
    <m/>
    <m/>
    <n v="70587.010999999999"/>
  </r>
  <r>
    <x v="314"/>
    <x v="2"/>
    <x v="1"/>
    <x v="2"/>
    <s v="1022033"/>
    <x v="277"/>
    <s v="Cabeza"/>
    <s v="Cabeza Derivados"/>
    <x v="2"/>
    <m/>
    <m/>
    <m/>
    <m/>
    <m/>
    <m/>
    <m/>
    <n v="40665.603999999999"/>
  </r>
  <r>
    <x v="315"/>
    <x v="2"/>
    <x v="1"/>
    <x v="2"/>
    <s v="1022080"/>
    <x v="278"/>
    <s v="Subprod"/>
    <s v="Subprod Cola"/>
    <x v="2"/>
    <m/>
    <m/>
    <m/>
    <m/>
    <m/>
    <m/>
    <m/>
    <n v="96607.99"/>
  </r>
  <r>
    <x v="182"/>
    <x v="2"/>
    <x v="1"/>
    <x v="2"/>
    <s v="1022096"/>
    <x v="170"/>
    <s v="Huesos"/>
    <s v="Huesos Cuarto Delant"/>
    <x v="2"/>
    <m/>
    <m/>
    <m/>
    <m/>
    <m/>
    <m/>
    <m/>
    <n v="275074.23499999999"/>
  </r>
  <r>
    <x v="318"/>
    <x v="2"/>
    <x v="1"/>
    <x v="2"/>
    <s v="1022099"/>
    <x v="281"/>
    <s v="Huesos"/>
    <s v="Huesos Cuarto Centra"/>
    <x v="2"/>
    <m/>
    <m/>
    <m/>
    <m/>
    <m/>
    <m/>
    <m/>
    <n v="213141.98199999999"/>
  </r>
  <r>
    <x v="319"/>
    <x v="2"/>
    <x v="1"/>
    <x v="2"/>
    <s v="1022101"/>
    <x v="282"/>
    <s v="Lomo"/>
    <s v="Lomo Centro"/>
    <x v="8"/>
    <m/>
    <m/>
    <m/>
    <m/>
    <m/>
    <m/>
    <m/>
    <n v="4171.9089999999997"/>
  </r>
  <r>
    <x v="320"/>
    <x v="2"/>
    <x v="1"/>
    <x v="2"/>
    <s v="1022115"/>
    <x v="283"/>
    <s v="Plancha"/>
    <s v="Plancha c/Cuero"/>
    <x v="6"/>
    <m/>
    <m/>
    <m/>
    <m/>
    <m/>
    <m/>
    <m/>
    <n v="109.77500000000001"/>
  </r>
  <r>
    <x v="184"/>
    <x v="2"/>
    <x v="1"/>
    <x v="2"/>
    <s v="1022125"/>
    <x v="172"/>
    <s v="Pernil"/>
    <s v="Pernil Mano"/>
    <x v="2"/>
    <m/>
    <m/>
    <m/>
    <m/>
    <m/>
    <m/>
    <m/>
    <n v="190064.26199999999"/>
  </r>
  <r>
    <x v="321"/>
    <x v="2"/>
    <x v="1"/>
    <x v="2"/>
    <s v="1022128"/>
    <x v="284"/>
    <s v="Pierna"/>
    <s v="Pierna Pulpa Fina"/>
    <x v="8"/>
    <m/>
    <m/>
    <m/>
    <m/>
    <m/>
    <m/>
    <m/>
    <n v="3229.0039999999999"/>
  </r>
  <r>
    <x v="322"/>
    <x v="2"/>
    <x v="1"/>
    <x v="2"/>
    <s v="1022141"/>
    <x v="285"/>
    <s v="Pierna"/>
    <s v="Pierna Pulpa Fina"/>
    <x v="8"/>
    <m/>
    <m/>
    <m/>
    <m/>
    <m/>
    <m/>
    <m/>
    <n v="55483.620999999999"/>
  </r>
  <r>
    <x v="323"/>
    <x v="2"/>
    <x v="1"/>
    <x v="2"/>
    <s v="1022142"/>
    <x v="286"/>
    <s v="Pierna"/>
    <s v="Pierna Pulpa Fina"/>
    <x v="8"/>
    <m/>
    <m/>
    <m/>
    <m/>
    <m/>
    <m/>
    <m/>
    <n v="4519.4409999999998"/>
  </r>
  <r>
    <x v="185"/>
    <x v="2"/>
    <x v="1"/>
    <x v="2"/>
    <s v="1022149"/>
    <x v="173"/>
    <s v="Plancha"/>
    <s v="Plancha s/Cuero"/>
    <x v="0"/>
    <m/>
    <m/>
    <m/>
    <m/>
    <m/>
    <m/>
    <m/>
    <n v="247.62799999999999"/>
  </r>
  <r>
    <x v="186"/>
    <x v="2"/>
    <x v="1"/>
    <x v="2"/>
    <s v="1022150"/>
    <x v="130"/>
    <s v="Grasas"/>
    <s v="Grasa Gordura"/>
    <x v="0"/>
    <m/>
    <m/>
    <m/>
    <m/>
    <m/>
    <m/>
    <m/>
    <n v="120000.231"/>
  </r>
  <r>
    <x v="325"/>
    <x v="2"/>
    <x v="1"/>
    <x v="2"/>
    <s v="1022169"/>
    <x v="288"/>
    <s v="Recortes"/>
    <s v="Recortes No Magro"/>
    <x v="2"/>
    <m/>
    <m/>
    <m/>
    <m/>
    <m/>
    <m/>
    <m/>
    <n v="187961.815"/>
  </r>
  <r>
    <x v="461"/>
    <x v="2"/>
    <x v="1"/>
    <x v="2"/>
    <s v="1022182"/>
    <x v="156"/>
    <s v="Chuleta"/>
    <s v="Chuleta Huesos"/>
    <x v="4"/>
    <m/>
    <m/>
    <m/>
    <m/>
    <m/>
    <m/>
    <m/>
    <n v="16442.928"/>
  </r>
  <r>
    <x v="187"/>
    <x v="2"/>
    <x v="1"/>
    <x v="2"/>
    <s v="1022183"/>
    <x v="174"/>
    <s v="Pernil"/>
    <s v="Pernil Pierna"/>
    <x v="2"/>
    <m/>
    <m/>
    <m/>
    <m/>
    <m/>
    <m/>
    <m/>
    <n v="729193.4"/>
  </r>
  <r>
    <x v="188"/>
    <x v="2"/>
    <x v="1"/>
    <x v="2"/>
    <s v="1022186"/>
    <x v="175"/>
    <s v="Huesos"/>
    <s v="Huesos Cuarto Centra"/>
    <x v="2"/>
    <m/>
    <m/>
    <m/>
    <m/>
    <m/>
    <m/>
    <m/>
    <n v="92975.888000000006"/>
  </r>
  <r>
    <x v="326"/>
    <x v="2"/>
    <x v="1"/>
    <x v="2"/>
    <s v="1022193"/>
    <x v="289"/>
    <s v="Lomo"/>
    <s v="Lomo Vetado"/>
    <x v="2"/>
    <m/>
    <m/>
    <m/>
    <m/>
    <m/>
    <m/>
    <m/>
    <n v="25390.404999999999"/>
  </r>
  <r>
    <x v="189"/>
    <x v="2"/>
    <x v="1"/>
    <x v="2"/>
    <s v="1022196"/>
    <x v="176"/>
    <s v="Cueros"/>
    <s v="Cuero Forro"/>
    <x v="0"/>
    <m/>
    <m/>
    <m/>
    <m/>
    <m/>
    <m/>
    <m/>
    <n v="23986.999"/>
  </r>
  <r>
    <x v="190"/>
    <x v="2"/>
    <x v="1"/>
    <x v="2"/>
    <s v="1022197"/>
    <x v="177"/>
    <s v="Cueros"/>
    <s v="Cuero Forro"/>
    <x v="0"/>
    <m/>
    <m/>
    <m/>
    <m/>
    <m/>
    <m/>
    <m/>
    <n v="33128.031999999999"/>
  </r>
  <r>
    <x v="327"/>
    <x v="2"/>
    <x v="1"/>
    <x v="2"/>
    <s v="1022212"/>
    <x v="290"/>
    <s v="Cabeza"/>
    <s v="Cabeza Entera"/>
    <x v="2"/>
    <m/>
    <m/>
    <m/>
    <m/>
    <m/>
    <m/>
    <m/>
    <n v="739401.54399999999"/>
  </r>
  <r>
    <x v="191"/>
    <x v="2"/>
    <x v="1"/>
    <x v="2"/>
    <s v="1022217"/>
    <x v="178"/>
    <s v="Grasas"/>
    <s v="Grasa Lomo Tocino"/>
    <x v="3"/>
    <m/>
    <m/>
    <m/>
    <m/>
    <m/>
    <m/>
    <m/>
    <n v="341115.25599999999"/>
  </r>
  <r>
    <x v="192"/>
    <x v="2"/>
    <x v="1"/>
    <x v="2"/>
    <s v="1022218"/>
    <x v="120"/>
    <s v="Grasas"/>
    <s v="Grasa Forro"/>
    <x v="3"/>
    <m/>
    <m/>
    <m/>
    <m/>
    <m/>
    <m/>
    <m/>
    <n v="28426.276000000002"/>
  </r>
  <r>
    <x v="193"/>
    <x v="2"/>
    <x v="1"/>
    <x v="2"/>
    <s v="1022273"/>
    <x v="179"/>
    <s v="Grasas"/>
    <s v="Grasa Forro"/>
    <x v="3"/>
    <m/>
    <m/>
    <m/>
    <m/>
    <m/>
    <m/>
    <m/>
    <n v="126907.76700000001"/>
  </r>
  <r>
    <x v="196"/>
    <x v="2"/>
    <x v="1"/>
    <x v="2"/>
    <s v="1022291"/>
    <x v="182"/>
    <s v="Pernil"/>
    <s v="Pernil Mano"/>
    <x v="2"/>
    <m/>
    <m/>
    <m/>
    <m/>
    <m/>
    <m/>
    <m/>
    <n v="55742.686000000002"/>
  </r>
  <r>
    <x v="330"/>
    <x v="2"/>
    <x v="1"/>
    <x v="2"/>
    <s v="1022293"/>
    <x v="293"/>
    <s v="Prolijado"/>
    <s v="Prolijado Malaya"/>
    <x v="8"/>
    <m/>
    <m/>
    <m/>
    <m/>
    <m/>
    <m/>
    <m/>
    <n v="6270.4520000000002"/>
  </r>
  <r>
    <x v="331"/>
    <x v="2"/>
    <x v="1"/>
    <x v="2"/>
    <s v="1022304"/>
    <x v="294"/>
    <s v="Subprod"/>
    <s v="Subprod Visceras"/>
    <x v="7"/>
    <m/>
    <m/>
    <m/>
    <m/>
    <m/>
    <m/>
    <m/>
    <n v="14780.806"/>
  </r>
  <r>
    <x v="197"/>
    <x v="2"/>
    <x v="1"/>
    <x v="2"/>
    <s v="1022313"/>
    <x v="183"/>
    <s v="Lomo"/>
    <s v="Lomo CC Loin"/>
    <x v="9"/>
    <m/>
    <m/>
    <m/>
    <m/>
    <m/>
    <m/>
    <m/>
    <n v="10476.358"/>
  </r>
  <r>
    <x v="198"/>
    <x v="2"/>
    <x v="1"/>
    <x v="2"/>
    <s v="1022326"/>
    <x v="184"/>
    <s v="Lomo"/>
    <s v="Lomo CC Loin"/>
    <x v="9"/>
    <m/>
    <m/>
    <m/>
    <m/>
    <m/>
    <m/>
    <m/>
    <n v="39465.910000000003"/>
  </r>
  <r>
    <x v="199"/>
    <x v="2"/>
    <x v="1"/>
    <x v="2"/>
    <s v="1022370"/>
    <x v="185"/>
    <s v="Lomo"/>
    <s v="Lomo MM Loin"/>
    <x v="9"/>
    <m/>
    <m/>
    <m/>
    <m/>
    <m/>
    <m/>
    <m/>
    <n v="12398.467000000001"/>
  </r>
  <r>
    <x v="200"/>
    <x v="2"/>
    <x v="1"/>
    <x v="2"/>
    <s v="1022371"/>
    <x v="186"/>
    <s v="Panceta"/>
    <s v="Panceta s/Cuero"/>
    <x v="9"/>
    <m/>
    <m/>
    <m/>
    <m/>
    <m/>
    <m/>
    <m/>
    <n v="11318.866"/>
  </r>
  <r>
    <x v="202"/>
    <x v="2"/>
    <x v="1"/>
    <x v="2"/>
    <s v="1022378"/>
    <x v="188"/>
    <s v="Huesos"/>
    <s v="Huesos Cuarto Centra"/>
    <x v="2"/>
    <m/>
    <m/>
    <m/>
    <m/>
    <m/>
    <m/>
    <m/>
    <n v="83638.285000000003"/>
  </r>
  <r>
    <x v="203"/>
    <x v="2"/>
    <x v="1"/>
    <x v="2"/>
    <s v="1022381"/>
    <x v="189"/>
    <s v="Grasas"/>
    <s v="Grasa Gordura"/>
    <x v="2"/>
    <m/>
    <m/>
    <m/>
    <m/>
    <m/>
    <m/>
    <m/>
    <n v="85361.85"/>
  </r>
  <r>
    <x v="336"/>
    <x v="2"/>
    <x v="1"/>
    <x v="2"/>
    <s v="1022388"/>
    <x v="298"/>
    <s v="Huesos"/>
    <s v="Huesos Cuarto Centra"/>
    <x v="2"/>
    <m/>
    <m/>
    <m/>
    <m/>
    <m/>
    <m/>
    <m/>
    <n v="130853.89200000001"/>
  </r>
  <r>
    <x v="205"/>
    <x v="2"/>
    <x v="1"/>
    <x v="2"/>
    <s v="1022389"/>
    <x v="191"/>
    <s v="Cueros"/>
    <s v="Cuero Panceta"/>
    <x v="2"/>
    <m/>
    <m/>
    <m/>
    <m/>
    <m/>
    <m/>
    <m/>
    <n v="15701.228999999999"/>
  </r>
  <r>
    <x v="337"/>
    <x v="2"/>
    <x v="1"/>
    <x v="2"/>
    <s v="1022398"/>
    <x v="299"/>
    <s v="Pierna"/>
    <s v="Pierna Pulpa Fina"/>
    <x v="8"/>
    <m/>
    <m/>
    <m/>
    <m/>
    <m/>
    <m/>
    <m/>
    <n v="12098.224"/>
  </r>
  <r>
    <x v="206"/>
    <x v="2"/>
    <x v="1"/>
    <x v="2"/>
    <s v="1022406"/>
    <x v="192"/>
    <s v="Subprod"/>
    <s v="Subprod Patas-Manos"/>
    <x v="0"/>
    <m/>
    <m/>
    <m/>
    <m/>
    <m/>
    <m/>
    <m/>
    <n v="1642.066"/>
  </r>
  <r>
    <x v="208"/>
    <x v="2"/>
    <x v="1"/>
    <x v="2"/>
    <s v="1022414"/>
    <x v="194"/>
    <s v="Chuleta"/>
    <s v="Chuleta Cazuela"/>
    <x v="2"/>
    <m/>
    <m/>
    <m/>
    <m/>
    <m/>
    <m/>
    <m/>
    <n v="247117.76300000001"/>
  </r>
  <r>
    <x v="209"/>
    <x v="2"/>
    <x v="1"/>
    <x v="2"/>
    <s v="1022417"/>
    <x v="195"/>
    <s v="Cueros"/>
    <s v="Cuero Mixto"/>
    <x v="2"/>
    <m/>
    <m/>
    <m/>
    <m/>
    <m/>
    <m/>
    <m/>
    <n v="123827.42"/>
  </r>
  <r>
    <x v="211"/>
    <x v="2"/>
    <x v="1"/>
    <x v="2"/>
    <s v="1022472"/>
    <x v="196"/>
    <s v="Lomo"/>
    <s v="Lomo Centro"/>
    <x v="9"/>
    <m/>
    <m/>
    <m/>
    <m/>
    <m/>
    <m/>
    <m/>
    <n v="3653.826"/>
  </r>
  <r>
    <x v="212"/>
    <x v="2"/>
    <x v="1"/>
    <x v="2"/>
    <s v="1022499"/>
    <x v="197"/>
    <s v="Lomo"/>
    <s v="Lomo Vetado"/>
    <x v="9"/>
    <m/>
    <m/>
    <m/>
    <m/>
    <m/>
    <m/>
    <m/>
    <n v="4166.9970000000003"/>
  </r>
  <r>
    <x v="343"/>
    <x v="2"/>
    <x v="1"/>
    <x v="2"/>
    <s v="1022515"/>
    <x v="304"/>
    <s v="Panceta"/>
    <s v="Panceta c/Cuero"/>
    <x v="8"/>
    <m/>
    <m/>
    <m/>
    <m/>
    <m/>
    <m/>
    <m/>
    <n v="12014.528"/>
  </r>
  <r>
    <x v="213"/>
    <x v="2"/>
    <x v="1"/>
    <x v="2"/>
    <s v="1022541"/>
    <x v="198"/>
    <s v="Grasas"/>
    <s v="Grasa Gordura"/>
    <x v="2"/>
    <m/>
    <m/>
    <m/>
    <m/>
    <m/>
    <m/>
    <m/>
    <n v="44474.002"/>
  </r>
  <r>
    <x v="344"/>
    <x v="2"/>
    <x v="1"/>
    <x v="2"/>
    <s v="1022550"/>
    <x v="305"/>
    <s v="Huesos"/>
    <s v="Huesos Cuarto Traser"/>
    <x v="8"/>
    <m/>
    <m/>
    <m/>
    <m/>
    <m/>
    <m/>
    <m/>
    <n v="20016.896000000001"/>
  </r>
  <r>
    <x v="345"/>
    <x v="2"/>
    <x v="1"/>
    <x v="2"/>
    <s v="1022561"/>
    <x v="306"/>
    <s v="Lomo"/>
    <s v="Lomo MM Loin"/>
    <x v="8"/>
    <m/>
    <m/>
    <m/>
    <m/>
    <m/>
    <m/>
    <m/>
    <n v="346.15"/>
  </r>
  <r>
    <x v="346"/>
    <x v="2"/>
    <x v="1"/>
    <x v="2"/>
    <s v="1022568"/>
    <x v="307"/>
    <s v="Panceta"/>
    <s v="Panceta s/Cuero"/>
    <x v="2"/>
    <m/>
    <m/>
    <m/>
    <m/>
    <m/>
    <m/>
    <m/>
    <n v="61061.964"/>
  </r>
  <r>
    <x v="214"/>
    <x v="2"/>
    <x v="1"/>
    <x v="2"/>
    <s v="1022569"/>
    <x v="199"/>
    <s v="Chuleta"/>
    <s v="Chuleta Huesos"/>
    <x v="0"/>
    <m/>
    <m/>
    <m/>
    <m/>
    <m/>
    <m/>
    <m/>
    <n v="4419.9939999999997"/>
  </r>
  <r>
    <x v="215"/>
    <x v="2"/>
    <x v="1"/>
    <x v="2"/>
    <s v="1022587"/>
    <x v="200"/>
    <s v="Lomo"/>
    <s v="Lomo CC Loin"/>
    <x v="9"/>
    <m/>
    <m/>
    <m/>
    <m/>
    <m/>
    <m/>
    <m/>
    <n v="6000.0029999999997"/>
  </r>
  <r>
    <x v="216"/>
    <x v="2"/>
    <x v="1"/>
    <x v="2"/>
    <s v="1022600"/>
    <x v="201"/>
    <s v="Lomo"/>
    <s v="Lomo Vetado"/>
    <x v="9"/>
    <m/>
    <m/>
    <m/>
    <m/>
    <m/>
    <m/>
    <m/>
    <n v="4084.9960000000001"/>
  </r>
  <r>
    <x v="218"/>
    <x v="2"/>
    <x v="1"/>
    <x v="2"/>
    <s v="1022607"/>
    <x v="203"/>
    <s v="Prolijado"/>
    <s v="Prolijado Plateada"/>
    <x v="4"/>
    <m/>
    <m/>
    <m/>
    <m/>
    <m/>
    <m/>
    <m/>
    <n v="31032.341"/>
  </r>
  <r>
    <x v="348"/>
    <x v="2"/>
    <x v="1"/>
    <x v="2"/>
    <s v="1022619"/>
    <x v="309"/>
    <s v="Prolijado"/>
    <s v="Prolijado Malaya"/>
    <x v="5"/>
    <m/>
    <m/>
    <m/>
    <m/>
    <m/>
    <m/>
    <m/>
    <n v="12179.492"/>
  </r>
  <r>
    <x v="349"/>
    <x v="2"/>
    <x v="1"/>
    <x v="2"/>
    <s v="1022621"/>
    <x v="310"/>
    <s v="Panceta"/>
    <s v="Panceta s/Cuero"/>
    <x v="8"/>
    <m/>
    <m/>
    <m/>
    <m/>
    <m/>
    <m/>
    <m/>
    <n v="22500.957999999999"/>
  </r>
  <r>
    <x v="350"/>
    <x v="2"/>
    <x v="1"/>
    <x v="2"/>
    <s v="1022636"/>
    <x v="311"/>
    <s v="Huesos"/>
    <s v="Huesos Cuarto Traser"/>
    <x v="2"/>
    <m/>
    <m/>
    <m/>
    <m/>
    <m/>
    <m/>
    <m/>
    <n v="196945.37599999999"/>
  </r>
  <r>
    <x v="219"/>
    <x v="2"/>
    <x v="1"/>
    <x v="2"/>
    <s v="1022637"/>
    <x v="204"/>
    <s v="Huesos"/>
    <s v="Huesos Cuarto Delant"/>
    <x v="2"/>
    <m/>
    <m/>
    <m/>
    <m/>
    <m/>
    <m/>
    <m/>
    <n v="115496.963"/>
  </r>
  <r>
    <x v="351"/>
    <x v="2"/>
    <x v="1"/>
    <x v="2"/>
    <s v="1022639"/>
    <x v="312"/>
    <s v="Cabeza"/>
    <s v="Cabeza Entera"/>
    <x v="2"/>
    <m/>
    <m/>
    <m/>
    <m/>
    <m/>
    <m/>
    <m/>
    <n v="1015062.277"/>
  </r>
  <r>
    <x v="352"/>
    <x v="2"/>
    <x v="1"/>
    <x v="2"/>
    <s v="1022640"/>
    <x v="313"/>
    <s v="Cabeza"/>
    <s v="Cabeza Entera"/>
    <x v="2"/>
    <m/>
    <m/>
    <m/>
    <m/>
    <m/>
    <m/>
    <m/>
    <n v="70462.418999999994"/>
  </r>
  <r>
    <x v="353"/>
    <x v="2"/>
    <x v="1"/>
    <x v="2"/>
    <s v="1022645"/>
    <x v="260"/>
    <s v="Panceta"/>
    <s v="Panceta s/Cuero"/>
    <x v="2"/>
    <m/>
    <m/>
    <m/>
    <m/>
    <m/>
    <m/>
    <m/>
    <n v="42999.997000000003"/>
  </r>
  <r>
    <x v="493"/>
    <x v="2"/>
    <x v="1"/>
    <x v="2"/>
    <s v="1022657"/>
    <x v="435"/>
    <s v="Chuleta"/>
    <s v="Chuleta Huesos"/>
    <x v="6"/>
    <m/>
    <m/>
    <m/>
    <m/>
    <m/>
    <m/>
    <m/>
    <n v="20000.006000000001"/>
  </r>
  <r>
    <x v="221"/>
    <x v="2"/>
    <x v="1"/>
    <x v="2"/>
    <s v="1022664"/>
    <x v="206"/>
    <s v="Lomo"/>
    <s v="Lomo CC Loin"/>
    <x v="9"/>
    <m/>
    <m/>
    <m/>
    <m/>
    <m/>
    <m/>
    <m/>
    <n v="17102.823"/>
  </r>
  <r>
    <x v="223"/>
    <x v="2"/>
    <x v="1"/>
    <x v="2"/>
    <s v="1022709"/>
    <x v="207"/>
    <s v="Pierna"/>
    <s v="Pierna Pulpa"/>
    <x v="0"/>
    <m/>
    <m/>
    <m/>
    <m/>
    <m/>
    <m/>
    <m/>
    <n v="21010.016"/>
  </r>
  <r>
    <x v="224"/>
    <x v="2"/>
    <x v="1"/>
    <x v="2"/>
    <s v="1022748"/>
    <x v="208"/>
    <s v="Subprod"/>
    <s v="Subprod Patas-Manos"/>
    <x v="2"/>
    <m/>
    <m/>
    <m/>
    <m/>
    <m/>
    <m/>
    <m/>
    <n v="241432.29399999999"/>
  </r>
  <r>
    <x v="355"/>
    <x v="2"/>
    <x v="1"/>
    <x v="2"/>
    <s v="1022750"/>
    <x v="314"/>
    <s v="Paleta"/>
    <s v="Paleta Pulpa"/>
    <x v="8"/>
    <m/>
    <m/>
    <m/>
    <m/>
    <m/>
    <m/>
    <m/>
    <n v="47999.993999999999"/>
  </r>
  <r>
    <x v="356"/>
    <x v="2"/>
    <x v="1"/>
    <x v="2"/>
    <s v="1022751"/>
    <x v="315"/>
    <s v="Paleta"/>
    <s v="Paleta Entera"/>
    <x v="8"/>
    <m/>
    <m/>
    <m/>
    <m/>
    <m/>
    <m/>
    <m/>
    <n v="19971.312000000002"/>
  </r>
  <r>
    <x v="357"/>
    <x v="2"/>
    <x v="1"/>
    <x v="2"/>
    <s v="1022753"/>
    <x v="316"/>
    <s v="Pernil"/>
    <s v="Pernil Mano"/>
    <x v="2"/>
    <m/>
    <m/>
    <m/>
    <m/>
    <m/>
    <m/>
    <m/>
    <n v="196247.041"/>
  </r>
  <r>
    <x v="358"/>
    <x v="2"/>
    <x v="1"/>
    <x v="2"/>
    <s v="1022767"/>
    <x v="317"/>
    <s v="Grasas"/>
    <s v="Grasa Gordura"/>
    <x v="8"/>
    <m/>
    <m/>
    <m/>
    <m/>
    <m/>
    <m/>
    <m/>
    <n v="3271.0039999999999"/>
  </r>
  <r>
    <x v="226"/>
    <x v="2"/>
    <x v="1"/>
    <x v="2"/>
    <s v="1022781"/>
    <x v="210"/>
    <s v="Subprod"/>
    <s v="Subprod Tripa"/>
    <x v="0"/>
    <m/>
    <m/>
    <m/>
    <m/>
    <m/>
    <m/>
    <m/>
    <n v="6249.2520000000004"/>
  </r>
  <r>
    <x v="228"/>
    <x v="2"/>
    <x v="1"/>
    <x v="2"/>
    <s v="1022783"/>
    <x v="212"/>
    <s v="Subprod"/>
    <s v="Subprod Tripa"/>
    <x v="0"/>
    <m/>
    <m/>
    <m/>
    <m/>
    <m/>
    <m/>
    <m/>
    <n v="6598.1880000000001"/>
  </r>
  <r>
    <x v="229"/>
    <x v="2"/>
    <x v="1"/>
    <x v="2"/>
    <s v="1022847"/>
    <x v="213"/>
    <s v="Panceta"/>
    <s v="Panceta s/Cuero"/>
    <x v="0"/>
    <m/>
    <m/>
    <m/>
    <m/>
    <m/>
    <m/>
    <m/>
    <n v="28727.059000000001"/>
  </r>
  <r>
    <x v="367"/>
    <x v="2"/>
    <x v="1"/>
    <x v="2"/>
    <s v="1022854"/>
    <x v="147"/>
    <s v="Huesos"/>
    <s v="Huesos Cuarto Centra"/>
    <x v="6"/>
    <m/>
    <m/>
    <m/>
    <m/>
    <m/>
    <m/>
    <m/>
    <n v="48000.364000000001"/>
  </r>
  <r>
    <x v="231"/>
    <x v="2"/>
    <x v="1"/>
    <x v="2"/>
    <s v="1022855"/>
    <x v="215"/>
    <s v="Grasas"/>
    <s v="Grasa Forro"/>
    <x v="0"/>
    <m/>
    <m/>
    <m/>
    <m/>
    <m/>
    <m/>
    <m/>
    <n v="20240.022000000001"/>
  </r>
  <r>
    <x v="232"/>
    <x v="2"/>
    <x v="1"/>
    <x v="2"/>
    <s v="1022856"/>
    <x v="216"/>
    <s v="Grasas"/>
    <s v="Grasa Gordura"/>
    <x v="2"/>
    <m/>
    <m/>
    <m/>
    <m/>
    <m/>
    <m/>
    <m/>
    <n v="292034.45899999997"/>
  </r>
  <r>
    <x v="368"/>
    <x v="2"/>
    <x v="1"/>
    <x v="2"/>
    <s v="1022863"/>
    <x v="326"/>
    <s v="Lomo"/>
    <s v="Lomo Vetado"/>
    <x v="8"/>
    <m/>
    <m/>
    <m/>
    <m/>
    <m/>
    <m/>
    <m/>
    <n v="65563.994000000006"/>
  </r>
  <r>
    <x v="369"/>
    <x v="2"/>
    <x v="1"/>
    <x v="2"/>
    <s v="1022864"/>
    <x v="327"/>
    <s v="Lomo"/>
    <s v="Lomo Vetado"/>
    <x v="8"/>
    <m/>
    <m/>
    <m/>
    <m/>
    <m/>
    <m/>
    <m/>
    <n v="47407.529000000002"/>
  </r>
  <r>
    <x v="370"/>
    <x v="2"/>
    <x v="1"/>
    <x v="2"/>
    <s v="1022865"/>
    <x v="328"/>
    <s v="Panceta"/>
    <s v="Panceta s/Cuero"/>
    <x v="8"/>
    <m/>
    <m/>
    <m/>
    <m/>
    <m/>
    <m/>
    <m/>
    <n v="52921.692999999999"/>
  </r>
  <r>
    <x v="371"/>
    <x v="2"/>
    <x v="1"/>
    <x v="2"/>
    <s v="1022866"/>
    <x v="329"/>
    <s v="Panceta"/>
    <s v="Panceta s/Cuero"/>
    <x v="8"/>
    <m/>
    <m/>
    <m/>
    <m/>
    <m/>
    <m/>
    <m/>
    <n v="45267.209000000003"/>
  </r>
  <r>
    <x v="372"/>
    <x v="2"/>
    <x v="1"/>
    <x v="2"/>
    <s v="1022883"/>
    <x v="330"/>
    <s v="Chuleta"/>
    <s v="Chuleta Huesos"/>
    <x v="5"/>
    <m/>
    <m/>
    <m/>
    <m/>
    <m/>
    <m/>
    <m/>
    <n v="23587.052"/>
  </r>
  <r>
    <x v="234"/>
    <x v="2"/>
    <x v="1"/>
    <x v="2"/>
    <s v="1022885"/>
    <x v="218"/>
    <s v="Panceta"/>
    <s v="Panceta s/Cuero"/>
    <x v="4"/>
    <m/>
    <m/>
    <m/>
    <m/>
    <m/>
    <m/>
    <m/>
    <n v="588667.19700000004"/>
  </r>
  <r>
    <x v="235"/>
    <x v="2"/>
    <x v="1"/>
    <x v="2"/>
    <s v="1022887"/>
    <x v="219"/>
    <s v="Panceta"/>
    <s v="Panceta s/Cuero"/>
    <x v="4"/>
    <m/>
    <m/>
    <m/>
    <m/>
    <m/>
    <m/>
    <m/>
    <n v="441251.50699999998"/>
  </r>
  <r>
    <x v="236"/>
    <x v="2"/>
    <x v="1"/>
    <x v="2"/>
    <s v="1022901"/>
    <x v="220"/>
    <s v="Panceta"/>
    <s v="Panceta s/Cuero"/>
    <x v="9"/>
    <m/>
    <m/>
    <m/>
    <m/>
    <m/>
    <m/>
    <m/>
    <n v="8214.3940000000002"/>
  </r>
  <r>
    <x v="373"/>
    <x v="2"/>
    <x v="1"/>
    <x v="2"/>
    <s v="1022907"/>
    <x v="331"/>
    <s v="Subprod"/>
    <s v="Subprod Visceras"/>
    <x v="6"/>
    <m/>
    <m/>
    <m/>
    <m/>
    <m/>
    <m/>
    <m/>
    <n v="93150.004000000001"/>
  </r>
  <r>
    <x v="375"/>
    <x v="2"/>
    <x v="1"/>
    <x v="2"/>
    <s v="1022918"/>
    <x v="333"/>
    <s v="Grasas"/>
    <s v="Grasa Lomo Tocino"/>
    <x v="8"/>
    <m/>
    <m/>
    <m/>
    <m/>
    <m/>
    <m/>
    <m/>
    <n v="121356.01"/>
  </r>
  <r>
    <x v="237"/>
    <x v="2"/>
    <x v="1"/>
    <x v="2"/>
    <s v="1022919"/>
    <x v="221"/>
    <s v="Lomo"/>
    <s v="Lomo MM Loin"/>
    <x v="9"/>
    <m/>
    <m/>
    <m/>
    <m/>
    <m/>
    <m/>
    <m/>
    <n v="21388.030999999999"/>
  </r>
  <r>
    <x v="239"/>
    <x v="2"/>
    <x v="1"/>
    <x v="2"/>
    <s v="1022921"/>
    <x v="130"/>
    <s v="Grasas"/>
    <s v="Grasa Gordura"/>
    <x v="0"/>
    <m/>
    <m/>
    <m/>
    <m/>
    <m/>
    <m/>
    <m/>
    <n v="36221.817999999999"/>
  </r>
  <r>
    <x v="240"/>
    <x v="2"/>
    <x v="1"/>
    <x v="2"/>
    <s v="1022930"/>
    <x v="223"/>
    <s v="Panceta"/>
    <s v="Panceta s/Cuero"/>
    <x v="4"/>
    <m/>
    <m/>
    <m/>
    <m/>
    <m/>
    <m/>
    <m/>
    <n v="107232.04700000001"/>
  </r>
  <r>
    <x v="376"/>
    <x v="2"/>
    <x v="1"/>
    <x v="2"/>
    <s v="1022932"/>
    <x v="156"/>
    <s v="Chuleta"/>
    <s v="Chuleta Huesos"/>
    <x v="2"/>
    <m/>
    <m/>
    <m/>
    <m/>
    <m/>
    <m/>
    <m/>
    <n v="58.600999999999999"/>
  </r>
  <r>
    <x v="377"/>
    <x v="2"/>
    <x v="1"/>
    <x v="2"/>
    <s v="1022936"/>
    <x v="158"/>
    <s v="Filete"/>
    <s v="Filete c/Cabeza"/>
    <x v="2"/>
    <m/>
    <m/>
    <m/>
    <m/>
    <m/>
    <m/>
    <m/>
    <n v="41210.004000000001"/>
  </r>
  <r>
    <x v="378"/>
    <x v="2"/>
    <x v="1"/>
    <x v="2"/>
    <s v="1022939"/>
    <x v="334"/>
    <s v="Cost-Pec"/>
    <s v="Cost-Pec Trozos"/>
    <x v="2"/>
    <m/>
    <m/>
    <m/>
    <m/>
    <m/>
    <m/>
    <m/>
    <n v="4993.7280000000001"/>
  </r>
  <r>
    <x v="379"/>
    <x v="2"/>
    <x v="1"/>
    <x v="2"/>
    <s v="1022940"/>
    <x v="335"/>
    <s v="Pernil"/>
    <s v="Pernil Mano"/>
    <x v="2"/>
    <m/>
    <m/>
    <m/>
    <m/>
    <m/>
    <m/>
    <m/>
    <n v="63711.985999999997"/>
  </r>
  <r>
    <x v="380"/>
    <x v="2"/>
    <x v="1"/>
    <x v="2"/>
    <s v="1022941"/>
    <x v="336"/>
    <s v="Pernil"/>
    <s v="Pernil Mano"/>
    <x v="2"/>
    <m/>
    <m/>
    <m/>
    <m/>
    <m/>
    <m/>
    <m/>
    <n v="45673.887000000002"/>
  </r>
  <r>
    <x v="243"/>
    <x v="2"/>
    <x v="1"/>
    <x v="2"/>
    <s v="1022945"/>
    <x v="169"/>
    <s v="Grasas"/>
    <s v="Grasa Interior"/>
    <x v="2"/>
    <m/>
    <m/>
    <m/>
    <m/>
    <m/>
    <m/>
    <m/>
    <n v="8909.6059999999998"/>
  </r>
  <r>
    <x v="244"/>
    <x v="2"/>
    <x v="1"/>
    <x v="2"/>
    <s v="1022985"/>
    <x v="226"/>
    <s v="Lomo"/>
    <s v="Lomo Vetado"/>
    <x v="4"/>
    <m/>
    <m/>
    <m/>
    <m/>
    <m/>
    <m/>
    <m/>
    <n v="5000.0039999999999"/>
  </r>
  <r>
    <x v="245"/>
    <x v="2"/>
    <x v="1"/>
    <x v="2"/>
    <s v="1022986"/>
    <x v="227"/>
    <s v="Panceta"/>
    <s v="Panceta s/Cuero"/>
    <x v="4"/>
    <m/>
    <m/>
    <m/>
    <m/>
    <m/>
    <m/>
    <m/>
    <n v="40.656999999999996"/>
  </r>
  <r>
    <x v="246"/>
    <x v="2"/>
    <x v="1"/>
    <x v="2"/>
    <s v="1022987"/>
    <x v="228"/>
    <s v="Plancha"/>
    <s v="Plancha s/Cuero"/>
    <x v="9"/>
    <m/>
    <m/>
    <m/>
    <m/>
    <m/>
    <m/>
    <m/>
    <n v="46990.006000000001"/>
  </r>
  <r>
    <x v="382"/>
    <x v="2"/>
    <x v="1"/>
    <x v="2"/>
    <s v="1022989"/>
    <x v="338"/>
    <s v="Lomo"/>
    <s v="Lomo MM Loin"/>
    <x v="8"/>
    <m/>
    <m/>
    <m/>
    <m/>
    <m/>
    <m/>
    <m/>
    <n v="27043.471000000001"/>
  </r>
  <r>
    <x v="247"/>
    <x v="2"/>
    <x v="1"/>
    <x v="2"/>
    <s v="1022990"/>
    <x v="229"/>
    <s v="Panceta"/>
    <s v="Panceta s/Cuero"/>
    <x v="9"/>
    <m/>
    <m/>
    <m/>
    <m/>
    <m/>
    <m/>
    <m/>
    <n v="21598.027999999998"/>
  </r>
  <r>
    <x v="249"/>
    <x v="2"/>
    <x v="1"/>
    <x v="2"/>
    <s v="1023034"/>
    <x v="231"/>
    <s v="Cueros"/>
    <s v="Cuero Forro"/>
    <x v="2"/>
    <m/>
    <m/>
    <m/>
    <m/>
    <m/>
    <m/>
    <m/>
    <n v="208618.45699999999"/>
  </r>
  <r>
    <x v="250"/>
    <x v="2"/>
    <x v="1"/>
    <x v="2"/>
    <s v="1023035"/>
    <x v="232"/>
    <s v="Recortes"/>
    <s v="Recortes No Magro"/>
    <x v="2"/>
    <m/>
    <m/>
    <m/>
    <m/>
    <m/>
    <m/>
    <m/>
    <n v="48000.002"/>
  </r>
  <r>
    <x v="251"/>
    <x v="2"/>
    <x v="1"/>
    <x v="2"/>
    <s v="1023037"/>
    <x v="233"/>
    <s v="Panceta"/>
    <s v="Panceta s/Cuero"/>
    <x v="4"/>
    <m/>
    <m/>
    <m/>
    <m/>
    <m/>
    <m/>
    <m/>
    <n v="126979.08199999999"/>
  </r>
  <r>
    <x v="252"/>
    <x v="2"/>
    <x v="1"/>
    <x v="2"/>
    <s v="1023038"/>
    <x v="234"/>
    <s v="Lomo"/>
    <s v="Lomo Vetado"/>
    <x v="4"/>
    <m/>
    <m/>
    <m/>
    <m/>
    <m/>
    <m/>
    <m/>
    <n v="65999.997000000003"/>
  </r>
  <r>
    <x v="385"/>
    <x v="2"/>
    <x v="1"/>
    <x v="2"/>
    <s v="1023050"/>
    <x v="341"/>
    <s v="Lomo"/>
    <s v="Lomo Centro"/>
    <x v="5"/>
    <m/>
    <m/>
    <m/>
    <m/>
    <m/>
    <m/>
    <m/>
    <n v="107790.959"/>
  </r>
  <r>
    <x v="254"/>
    <x v="2"/>
    <x v="1"/>
    <x v="2"/>
    <s v="1023055"/>
    <x v="236"/>
    <s v="Lomo"/>
    <s v="Lomo Vetado"/>
    <x v="9"/>
    <m/>
    <m/>
    <m/>
    <m/>
    <m/>
    <m/>
    <m/>
    <n v="4598.09"/>
  </r>
  <r>
    <x v="386"/>
    <x v="2"/>
    <x v="1"/>
    <x v="2"/>
    <s v="1023066"/>
    <x v="342"/>
    <s v="Chuleta"/>
    <s v="Chuleta Huesos"/>
    <x v="2"/>
    <m/>
    <m/>
    <m/>
    <m/>
    <m/>
    <m/>
    <m/>
    <n v="10912.953"/>
  </r>
  <r>
    <x v="255"/>
    <x v="2"/>
    <x v="1"/>
    <x v="2"/>
    <s v="1023090"/>
    <x v="237"/>
    <s v="Panceta"/>
    <s v="Panceta s/Cuero"/>
    <x v="4"/>
    <m/>
    <m/>
    <m/>
    <m/>
    <m/>
    <m/>
    <m/>
    <n v="19181.227999999999"/>
  </r>
  <r>
    <x v="387"/>
    <x v="2"/>
    <x v="1"/>
    <x v="2"/>
    <s v="1023093"/>
    <x v="343"/>
    <s v="Recortes"/>
    <s v="Recortes No Magro"/>
    <x v="2"/>
    <m/>
    <m/>
    <m/>
    <m/>
    <m/>
    <m/>
    <m/>
    <n v="73136.937000000005"/>
  </r>
  <r>
    <x v="388"/>
    <x v="2"/>
    <x v="1"/>
    <x v="2"/>
    <s v="1023102"/>
    <x v="344"/>
    <s v="Lomo"/>
    <s v="Lomo MM Loin"/>
    <x v="8"/>
    <m/>
    <m/>
    <m/>
    <m/>
    <m/>
    <m/>
    <m/>
    <n v="5725.31"/>
  </r>
  <r>
    <x v="391"/>
    <x v="2"/>
    <x v="1"/>
    <x v="2"/>
    <s v="1023131"/>
    <x v="347"/>
    <s v="Pierna"/>
    <s v="Pierna Pulpa"/>
    <x v="2"/>
    <m/>
    <m/>
    <m/>
    <m/>
    <m/>
    <m/>
    <m/>
    <n v="419.64400000000001"/>
  </r>
  <r>
    <x v="490"/>
    <x v="2"/>
    <x v="1"/>
    <x v="2"/>
    <s v="1023144"/>
    <x v="433"/>
    <s v="Plancha"/>
    <s v="Plancha c/Cuero"/>
    <x v="4"/>
    <m/>
    <m/>
    <m/>
    <m/>
    <m/>
    <m/>
    <m/>
    <n v="329.27199999999999"/>
  </r>
  <r>
    <x v="395"/>
    <x v="2"/>
    <x v="1"/>
    <x v="2"/>
    <s v="1023158"/>
    <x v="289"/>
    <s v="Lomo"/>
    <s v="Lomo Vetado"/>
    <x v="2"/>
    <m/>
    <m/>
    <m/>
    <m/>
    <m/>
    <m/>
    <m/>
    <n v="253.971"/>
  </r>
  <r>
    <x v="259"/>
    <x v="2"/>
    <x v="1"/>
    <x v="2"/>
    <s v="1023163"/>
    <x v="240"/>
    <s v="Lomo"/>
    <s v="Lomo Vetado"/>
    <x v="9"/>
    <m/>
    <m/>
    <m/>
    <m/>
    <m/>
    <m/>
    <m/>
    <n v="9999.9959999999992"/>
  </r>
  <r>
    <x v="260"/>
    <x v="2"/>
    <x v="1"/>
    <x v="2"/>
    <s v="1023183"/>
    <x v="241"/>
    <s v="Cost-Pec"/>
    <s v="Cost-Pec Entero"/>
    <x v="4"/>
    <m/>
    <m/>
    <m/>
    <m/>
    <m/>
    <m/>
    <m/>
    <n v="39997.767999999996"/>
  </r>
  <r>
    <x v="397"/>
    <x v="2"/>
    <x v="1"/>
    <x v="2"/>
    <s v="1023190"/>
    <x v="351"/>
    <s v="Subprod"/>
    <s v="Subprod Visceras"/>
    <x v="5"/>
    <m/>
    <m/>
    <m/>
    <m/>
    <m/>
    <m/>
    <m/>
    <n v="301964.951"/>
  </r>
  <r>
    <x v="261"/>
    <x v="2"/>
    <x v="1"/>
    <x v="2"/>
    <s v="1023194"/>
    <x v="242"/>
    <s v="Panceta"/>
    <s v="Panceta s/Cuero"/>
    <x v="9"/>
    <m/>
    <m/>
    <m/>
    <m/>
    <m/>
    <m/>
    <m/>
    <n v="8825.6380000000008"/>
  </r>
  <r>
    <x v="398"/>
    <x v="2"/>
    <x v="1"/>
    <x v="2"/>
    <s v="1023247"/>
    <x v="352"/>
    <s v="Panceta"/>
    <s v="Panceta s/Cuero"/>
    <x v="8"/>
    <m/>
    <m/>
    <m/>
    <m/>
    <m/>
    <m/>
    <m/>
    <n v="1000.006"/>
  </r>
  <r>
    <x v="400"/>
    <x v="2"/>
    <x v="1"/>
    <x v="2"/>
    <s v="1023265"/>
    <x v="354"/>
    <s v="Cost-Pec"/>
    <s v="Cost-Pec Trozos"/>
    <x v="8"/>
    <m/>
    <m/>
    <m/>
    <m/>
    <m/>
    <m/>
    <m/>
    <n v="6525.7860000000001"/>
  </r>
  <r>
    <x v="401"/>
    <x v="2"/>
    <x v="1"/>
    <x v="2"/>
    <s v="1023273"/>
    <x v="355"/>
    <s v="Pierna"/>
    <s v="Pierna Pulpa Fina"/>
    <x v="5"/>
    <m/>
    <m/>
    <m/>
    <m/>
    <m/>
    <m/>
    <m/>
    <n v="98.492999999999995"/>
  </r>
  <r>
    <x v="402"/>
    <x v="2"/>
    <x v="1"/>
    <x v="2"/>
    <s v="1023274"/>
    <x v="356"/>
    <s v="Pierna"/>
    <s v="Pierna Pulpa Fina"/>
    <x v="5"/>
    <m/>
    <m/>
    <m/>
    <m/>
    <m/>
    <m/>
    <m/>
    <n v="1507.6469999999999"/>
  </r>
  <r>
    <x v="262"/>
    <x v="2"/>
    <x v="1"/>
    <x v="2"/>
    <s v="1023283"/>
    <x v="243"/>
    <s v="Subprod"/>
    <s v="Subprod Grasa"/>
    <x v="4"/>
    <m/>
    <m/>
    <m/>
    <m/>
    <m/>
    <m/>
    <m/>
    <n v="115641.35400000001"/>
  </r>
  <r>
    <x v="403"/>
    <x v="2"/>
    <x v="1"/>
    <x v="2"/>
    <s v="1023290"/>
    <x v="357"/>
    <s v="Huesos"/>
    <s v="Huesos Cuarto Traser"/>
    <x v="2"/>
    <m/>
    <m/>
    <m/>
    <m/>
    <m/>
    <m/>
    <m/>
    <n v="10573.98"/>
  </r>
  <r>
    <x v="404"/>
    <x v="2"/>
    <x v="1"/>
    <x v="2"/>
    <s v="1023291"/>
    <x v="358"/>
    <s v="Huesos"/>
    <s v="Huesos Cuarto Centra"/>
    <x v="2"/>
    <m/>
    <m/>
    <m/>
    <m/>
    <m/>
    <m/>
    <m/>
    <n v="23999.998"/>
  </r>
  <r>
    <x v="263"/>
    <x v="2"/>
    <x v="1"/>
    <x v="2"/>
    <s v="1023301"/>
    <x v="244"/>
    <s v="Lomo"/>
    <s v="Lomo CC Loin"/>
    <x v="9"/>
    <m/>
    <m/>
    <m/>
    <m/>
    <m/>
    <m/>
    <m/>
    <n v="26637.127"/>
  </r>
  <r>
    <x v="405"/>
    <x v="2"/>
    <x v="1"/>
    <x v="2"/>
    <s v="1023302"/>
    <x v="169"/>
    <s v="Grasas"/>
    <s v="Grasa Interior"/>
    <x v="6"/>
    <m/>
    <m/>
    <m/>
    <m/>
    <m/>
    <m/>
    <m/>
    <n v="469432.63"/>
  </r>
  <r>
    <x v="264"/>
    <x v="2"/>
    <x v="1"/>
    <x v="2"/>
    <s v="1023306"/>
    <x v="195"/>
    <s v="Cueros"/>
    <s v="Cuero Mixto"/>
    <x v="2"/>
    <m/>
    <m/>
    <m/>
    <m/>
    <m/>
    <m/>
    <m/>
    <n v="324836.09899999999"/>
  </r>
  <r>
    <x v="265"/>
    <x v="2"/>
    <x v="1"/>
    <x v="2"/>
    <s v="1023307"/>
    <x v="245"/>
    <s v="Subprod"/>
    <s v="Subprod Visceras"/>
    <x v="4"/>
    <m/>
    <m/>
    <m/>
    <m/>
    <m/>
    <m/>
    <m/>
    <n v="60000.008999999998"/>
  </r>
  <r>
    <x v="266"/>
    <x v="2"/>
    <x v="1"/>
    <x v="2"/>
    <s v="1023312"/>
    <x v="246"/>
    <s v="Filete"/>
    <s v="Filete c/Cabeza"/>
    <x v="0"/>
    <m/>
    <m/>
    <m/>
    <m/>
    <m/>
    <m/>
    <m/>
    <n v="1277.9570000000001"/>
  </r>
  <r>
    <x v="407"/>
    <x v="2"/>
    <x v="1"/>
    <x v="2"/>
    <s v="1023319"/>
    <x v="360"/>
    <s v="Recortes"/>
    <s v="Recortes No Magro"/>
    <x v="6"/>
    <m/>
    <m/>
    <m/>
    <m/>
    <m/>
    <m/>
    <m/>
    <n v="29144.960999999999"/>
  </r>
  <r>
    <x v="267"/>
    <x v="2"/>
    <x v="1"/>
    <x v="2"/>
    <s v="1023326"/>
    <x v="247"/>
    <s v="Subprod"/>
    <s v="Subprod Visceras"/>
    <x v="4"/>
    <m/>
    <m/>
    <m/>
    <m/>
    <m/>
    <m/>
    <m/>
    <n v="82450.864000000001"/>
  </r>
  <r>
    <x v="268"/>
    <x v="2"/>
    <x v="1"/>
    <x v="2"/>
    <s v="1023329"/>
    <x v="165"/>
    <s v="Cueros"/>
    <s v="Cuero Papada"/>
    <x v="3"/>
    <m/>
    <m/>
    <m/>
    <m/>
    <m/>
    <m/>
    <m/>
    <n v="27389.29"/>
  </r>
  <r>
    <x v="270"/>
    <x v="2"/>
    <x v="1"/>
    <x v="2"/>
    <s v="1023336"/>
    <x v="248"/>
    <s v="Cueros"/>
    <s v="Cuero Mixto"/>
    <x v="3"/>
    <m/>
    <m/>
    <m/>
    <m/>
    <m/>
    <m/>
    <m/>
    <n v="96246.005999999994"/>
  </r>
  <r>
    <x v="497"/>
    <x v="2"/>
    <x v="1"/>
    <x v="2"/>
    <s v="1023343"/>
    <x v="439"/>
    <s v="Recortes"/>
    <s v="Recortes No Magro"/>
    <x v="6"/>
    <m/>
    <m/>
    <m/>
    <m/>
    <m/>
    <m/>
    <m/>
    <n v="240000.00899999999"/>
  </r>
  <r>
    <x v="466"/>
    <x v="2"/>
    <x v="1"/>
    <x v="2"/>
    <s v="1023350"/>
    <x v="415"/>
    <s v="Lomo"/>
    <s v="Lomo Vetado"/>
    <x v="9"/>
    <m/>
    <m/>
    <m/>
    <m/>
    <m/>
    <m/>
    <m/>
    <n v="89999.995999999999"/>
  </r>
  <r>
    <x v="467"/>
    <x v="2"/>
    <x v="1"/>
    <x v="2"/>
    <s v="1023351"/>
    <x v="416"/>
    <s v="Panceta"/>
    <s v="Panceta s/Cuero"/>
    <x v="9"/>
    <m/>
    <m/>
    <m/>
    <m/>
    <m/>
    <m/>
    <m/>
    <n v="6059.4520000000002"/>
  </r>
  <r>
    <x v="468"/>
    <x v="2"/>
    <x v="1"/>
    <x v="2"/>
    <s v="1023352"/>
    <x v="417"/>
    <s v="Panceta"/>
    <s v="Panceta s/Cuero"/>
    <x v="9"/>
    <m/>
    <m/>
    <m/>
    <m/>
    <m/>
    <m/>
    <m/>
    <n v="25570.573"/>
  </r>
  <r>
    <x v="476"/>
    <x v="2"/>
    <x v="1"/>
    <x v="2"/>
    <s v="1023353"/>
    <x v="253"/>
    <s v="Paleta"/>
    <s v="Paleta Pulpa"/>
    <x v="7"/>
    <m/>
    <m/>
    <m/>
    <m/>
    <m/>
    <m/>
    <m/>
    <n v="43199.998"/>
  </r>
  <r>
    <x v="408"/>
    <x v="2"/>
    <x v="2"/>
    <x v="0"/>
    <s v="1030224"/>
    <x v="361"/>
    <s v="Trutro"/>
    <s v="Trutro Largo"/>
    <x v="1"/>
    <m/>
    <m/>
    <m/>
    <n v="0"/>
    <n v="158000"/>
    <n v="158000"/>
    <m/>
    <m/>
  </r>
  <r>
    <x v="408"/>
    <x v="2"/>
    <x v="2"/>
    <x v="0"/>
    <s v="1030224"/>
    <x v="361"/>
    <s v="Trutro"/>
    <s v="Trutro Largo"/>
    <x v="0"/>
    <n v="110572"/>
    <n v="185339"/>
    <n v="295910"/>
    <n v="97869"/>
    <n v="27339"/>
    <n v="130000"/>
    <n v="130000"/>
    <m/>
  </r>
  <r>
    <x v="410"/>
    <x v="2"/>
    <x v="2"/>
    <x v="0"/>
    <s v="1030309"/>
    <x v="363"/>
    <s v="Menudencias"/>
    <s v="Menudencias Cogote"/>
    <x v="4"/>
    <n v="2026"/>
    <n v="5425"/>
    <n v="7451"/>
    <n v="3980"/>
    <n v="5425"/>
    <n v="9405"/>
    <m/>
    <m/>
  </r>
  <r>
    <x v="411"/>
    <x v="2"/>
    <x v="2"/>
    <x v="0"/>
    <s v="1030332"/>
    <x v="364"/>
    <s v="Ala"/>
    <s v="Ala Trutro"/>
    <x v="1"/>
    <n v="-55300"/>
    <n v="55300"/>
    <n v="0"/>
    <n v="-120420"/>
    <n v="113100"/>
    <n v="0"/>
    <m/>
    <m/>
  </r>
  <r>
    <x v="411"/>
    <x v="2"/>
    <x v="2"/>
    <x v="0"/>
    <s v="1030332"/>
    <x v="364"/>
    <s v="Ala"/>
    <s v="Ala Trutro"/>
    <x v="0"/>
    <n v="-57091"/>
    <n v="129832"/>
    <n v="72741"/>
    <n v="0"/>
    <n v="72032"/>
    <n v="72032"/>
    <n v="72000"/>
    <m/>
  </r>
  <r>
    <x v="412"/>
    <x v="2"/>
    <x v="2"/>
    <x v="0"/>
    <s v="1030355"/>
    <x v="365"/>
    <s v="Varios"/>
    <s v="Varios Carcasa"/>
    <x v="1"/>
    <n v="-10363"/>
    <n v="78237"/>
    <n v="67873"/>
    <n v="-9046"/>
    <n v="78237"/>
    <n v="69191"/>
    <n v="48000"/>
    <m/>
  </r>
  <r>
    <x v="499"/>
    <x v="2"/>
    <x v="2"/>
    <x v="0"/>
    <s v="1030525"/>
    <x v="441"/>
    <s v="Ala"/>
    <s v="Ala Trutro"/>
    <x v="2"/>
    <m/>
    <m/>
    <m/>
    <n v="60"/>
    <n v="0"/>
    <n v="0"/>
    <m/>
    <m/>
  </r>
  <r>
    <x v="414"/>
    <x v="2"/>
    <x v="2"/>
    <x v="0"/>
    <s v="1030535"/>
    <x v="367"/>
    <s v="Trutro"/>
    <s v="Trutro Largo"/>
    <x v="4"/>
    <n v="12888"/>
    <n v="40532"/>
    <n v="53419"/>
    <n v="8844"/>
    <n v="40532"/>
    <n v="48000"/>
    <n v="44000"/>
    <m/>
  </r>
  <r>
    <x v="500"/>
    <x v="2"/>
    <x v="2"/>
    <x v="0"/>
    <s v="1030542"/>
    <x v="442"/>
    <s v="Pech Desh"/>
    <s v="Pech Desh s/Piel"/>
    <x v="4"/>
    <m/>
    <m/>
    <m/>
    <n v="1620"/>
    <n v="42380"/>
    <n v="44000"/>
    <n v="44000"/>
    <m/>
  </r>
  <r>
    <x v="415"/>
    <x v="2"/>
    <x v="2"/>
    <x v="0"/>
    <s v="1030545"/>
    <x v="368"/>
    <s v="Trutro Desh"/>
    <s v="Trutro Desh Corto"/>
    <x v="1"/>
    <m/>
    <m/>
    <m/>
    <n v="0"/>
    <n v="20000"/>
    <n v="20000"/>
    <m/>
    <m/>
  </r>
  <r>
    <x v="415"/>
    <x v="2"/>
    <x v="2"/>
    <x v="0"/>
    <s v="1030545"/>
    <x v="368"/>
    <s v="Trutro Desh"/>
    <s v="Trutro Desh Corto"/>
    <x v="0"/>
    <n v="11475"/>
    <n v="70785"/>
    <n v="82260"/>
    <n v="17805"/>
    <n v="30195"/>
    <n v="48000"/>
    <n v="48000"/>
    <m/>
  </r>
  <r>
    <x v="416"/>
    <x v="2"/>
    <x v="2"/>
    <x v="0"/>
    <s v="1030635"/>
    <x v="369"/>
    <s v="Menudencias"/>
    <s v="Menudencias Cogote"/>
    <x v="1"/>
    <n v="11120"/>
    <n v="0"/>
    <n v="11120"/>
    <m/>
    <m/>
    <m/>
    <m/>
    <m/>
  </r>
  <r>
    <x v="501"/>
    <x v="2"/>
    <x v="2"/>
    <x v="0"/>
    <s v="1030661"/>
    <x v="443"/>
    <s v="Pech Desh"/>
    <s v="Pech Desh c/Piel"/>
    <x v="0"/>
    <m/>
    <m/>
    <m/>
    <n v="87"/>
    <n v="0"/>
    <n v="0"/>
    <m/>
    <m/>
  </r>
  <r>
    <x v="417"/>
    <x v="2"/>
    <x v="2"/>
    <x v="0"/>
    <s v="1030670"/>
    <x v="370"/>
    <s v="Pech Desh"/>
    <s v="Pech Desh s/Piel"/>
    <x v="0"/>
    <n v="1898"/>
    <n v="96000"/>
    <n v="97898"/>
    <n v="15153"/>
    <n v="80847"/>
    <n v="96000"/>
    <n v="96000"/>
    <m/>
  </r>
  <r>
    <x v="418"/>
    <x v="2"/>
    <x v="2"/>
    <x v="0"/>
    <s v="1030720"/>
    <x v="371"/>
    <s v="Recortes"/>
    <s v="Recortes Piel"/>
    <x v="0"/>
    <n v="0"/>
    <n v="24000"/>
    <n v="24000"/>
    <n v="0"/>
    <n v="48000"/>
    <n v="48000"/>
    <n v="48001"/>
    <m/>
  </r>
  <r>
    <x v="502"/>
    <x v="2"/>
    <x v="2"/>
    <x v="0"/>
    <s v="1030732"/>
    <x v="444"/>
    <s v="Pech Desh"/>
    <s v="Pech Desh c/Piel"/>
    <x v="0"/>
    <m/>
    <m/>
    <m/>
    <n v="385"/>
    <n v="0"/>
    <n v="0"/>
    <n v="164"/>
    <m/>
  </r>
  <r>
    <x v="503"/>
    <x v="2"/>
    <x v="2"/>
    <x v="0"/>
    <s v="1030736"/>
    <x v="445"/>
    <s v="Pech Desh"/>
    <s v="Pech Desh c/Piel"/>
    <x v="0"/>
    <m/>
    <m/>
    <m/>
    <n v="495"/>
    <n v="0"/>
    <n v="0"/>
    <m/>
    <m/>
  </r>
  <r>
    <x v="504"/>
    <x v="2"/>
    <x v="2"/>
    <x v="0"/>
    <s v="1030740"/>
    <x v="446"/>
    <s v="Pech Desh"/>
    <s v="Pech Desh c/Piel"/>
    <x v="3"/>
    <m/>
    <m/>
    <m/>
    <n v="105"/>
    <n v="0"/>
    <n v="0"/>
    <m/>
    <m/>
  </r>
  <r>
    <x v="505"/>
    <x v="2"/>
    <x v="2"/>
    <x v="0"/>
    <s v="1030755"/>
    <x v="447"/>
    <s v="Trutro"/>
    <s v="Trutro Osobuco"/>
    <x v="0"/>
    <m/>
    <m/>
    <m/>
    <n v="28"/>
    <n v="0"/>
    <n v="0"/>
    <m/>
    <m/>
  </r>
  <r>
    <x v="420"/>
    <x v="2"/>
    <x v="2"/>
    <x v="0"/>
    <s v="1030780"/>
    <x v="373"/>
    <s v="Pech"/>
    <s v="Pech Entera"/>
    <x v="0"/>
    <m/>
    <m/>
    <m/>
    <n v="1494"/>
    <n v="0"/>
    <n v="1494"/>
    <n v="1482"/>
    <m/>
  </r>
  <r>
    <x v="506"/>
    <x v="2"/>
    <x v="2"/>
    <x v="0"/>
    <s v="1030788"/>
    <x v="448"/>
    <s v="Ala"/>
    <s v="Ala Punta"/>
    <x v="1"/>
    <m/>
    <m/>
    <m/>
    <n v="0"/>
    <n v="6000"/>
    <n v="6000"/>
    <m/>
    <m/>
  </r>
  <r>
    <x v="408"/>
    <x v="2"/>
    <x v="2"/>
    <x v="1"/>
    <s v="1030224"/>
    <x v="361"/>
    <s v="Trutro"/>
    <s v="Trutro Largo"/>
    <x v="7"/>
    <m/>
    <m/>
    <m/>
    <m/>
    <m/>
    <m/>
    <n v="168000"/>
    <m/>
  </r>
  <r>
    <x v="477"/>
    <x v="2"/>
    <x v="2"/>
    <x v="1"/>
    <s v="1030228"/>
    <x v="421"/>
    <s v="Trutro Desh"/>
    <s v="Trutro Desh Corto"/>
    <x v="5"/>
    <m/>
    <m/>
    <m/>
    <n v="-50"/>
    <n v="0"/>
    <n v="0"/>
    <m/>
    <m/>
  </r>
  <r>
    <x v="421"/>
    <x v="2"/>
    <x v="2"/>
    <x v="1"/>
    <s v="1030239"/>
    <x v="374"/>
    <s v="Ala"/>
    <s v="Ala Centro Punta"/>
    <x v="5"/>
    <n v="6483"/>
    <n v="15424"/>
    <n v="21907"/>
    <n v="2028"/>
    <n v="15424"/>
    <n v="17451"/>
    <n v="23995.017"/>
    <m/>
  </r>
  <r>
    <x v="422"/>
    <x v="2"/>
    <x v="2"/>
    <x v="1"/>
    <s v="1030265"/>
    <x v="375"/>
    <s v="Pech Desh"/>
    <s v="Pech Desh s/Piel"/>
    <x v="7"/>
    <n v="-31386"/>
    <n v="36600"/>
    <n v="5214"/>
    <n v="-39200"/>
    <n v="82400"/>
    <n v="43200"/>
    <n v="43200"/>
    <m/>
  </r>
  <r>
    <x v="507"/>
    <x v="2"/>
    <x v="2"/>
    <x v="1"/>
    <s v="1030294"/>
    <x v="449"/>
    <s v="Pech Desh"/>
    <s v="Pech Desh s/Piel"/>
    <x v="7"/>
    <m/>
    <m/>
    <m/>
    <n v="600"/>
    <n v="0"/>
    <n v="0"/>
    <m/>
    <m/>
  </r>
  <r>
    <x v="423"/>
    <x v="2"/>
    <x v="2"/>
    <x v="1"/>
    <s v="1030321"/>
    <x v="376"/>
    <s v="Pech"/>
    <s v="Pech Entera"/>
    <x v="5"/>
    <m/>
    <m/>
    <m/>
    <n v="6624"/>
    <n v="3360"/>
    <n v="9984"/>
    <n v="6140.4679999999998"/>
    <m/>
  </r>
  <r>
    <x v="508"/>
    <x v="2"/>
    <x v="2"/>
    <x v="1"/>
    <s v="1030325"/>
    <x v="374"/>
    <s v="Ala"/>
    <s v="Ala Centro Punta"/>
    <x v="5"/>
    <n v="14"/>
    <n v="0"/>
    <n v="0"/>
    <n v="14"/>
    <n v="0"/>
    <n v="0"/>
    <m/>
    <m/>
  </r>
  <r>
    <x v="509"/>
    <x v="2"/>
    <x v="2"/>
    <x v="1"/>
    <s v="1030327"/>
    <x v="450"/>
    <s v="Pech Desh"/>
    <s v="Pech Desh s/Piel"/>
    <x v="6"/>
    <n v="270"/>
    <n v="0"/>
    <n v="0"/>
    <n v="270"/>
    <n v="23730"/>
    <n v="24000"/>
    <n v="20000"/>
    <m/>
  </r>
  <r>
    <x v="411"/>
    <x v="2"/>
    <x v="2"/>
    <x v="1"/>
    <s v="1030332"/>
    <x v="364"/>
    <s v="Ala"/>
    <s v="Ala Trutro"/>
    <x v="7"/>
    <m/>
    <m/>
    <m/>
    <m/>
    <m/>
    <m/>
    <n v="24000"/>
    <m/>
  </r>
  <r>
    <x v="424"/>
    <x v="2"/>
    <x v="2"/>
    <x v="1"/>
    <s v="1030337"/>
    <x v="377"/>
    <s v="Pech Desh"/>
    <s v="Pech Desh s/Piel"/>
    <x v="6"/>
    <n v="-18405"/>
    <n v="138405"/>
    <n v="120000"/>
    <n v="-24657"/>
    <n v="144658"/>
    <n v="120000"/>
    <n v="120000"/>
    <m/>
  </r>
  <r>
    <x v="412"/>
    <x v="2"/>
    <x v="2"/>
    <x v="1"/>
    <s v="1030355"/>
    <x v="365"/>
    <s v="Varios"/>
    <s v="Varios Carcasa"/>
    <x v="7"/>
    <m/>
    <m/>
    <m/>
    <m/>
    <m/>
    <m/>
    <n v="18000"/>
    <m/>
  </r>
  <r>
    <x v="425"/>
    <x v="2"/>
    <x v="2"/>
    <x v="1"/>
    <s v="1030360"/>
    <x v="378"/>
    <s v="Pech"/>
    <s v="Pech Entera"/>
    <x v="5"/>
    <m/>
    <m/>
    <m/>
    <n v="11416"/>
    <n v="6600"/>
    <n v="18016"/>
    <n v="13631.036"/>
    <m/>
  </r>
  <r>
    <x v="426"/>
    <x v="2"/>
    <x v="2"/>
    <x v="1"/>
    <s v="1030370"/>
    <x v="379"/>
    <s v="Recortes"/>
    <s v="Recortes Estándar"/>
    <x v="5"/>
    <n v="1794"/>
    <n v="12020"/>
    <n v="13814"/>
    <n v="3222"/>
    <n v="12020"/>
    <n v="15242"/>
    <n v="15241.656999999999"/>
    <m/>
  </r>
  <r>
    <x v="427"/>
    <x v="2"/>
    <x v="2"/>
    <x v="1"/>
    <s v="1030376"/>
    <x v="380"/>
    <s v="Pech"/>
    <s v="Pech Entera"/>
    <x v="5"/>
    <m/>
    <m/>
    <m/>
    <n v="3827"/>
    <n v="6120"/>
    <n v="9947"/>
    <n v="5605.5169999999998"/>
    <m/>
  </r>
  <r>
    <x v="428"/>
    <x v="2"/>
    <x v="2"/>
    <x v="1"/>
    <s v="1030379"/>
    <x v="381"/>
    <s v="Pech Desh"/>
    <s v="Pech Desh s/Piel"/>
    <x v="5"/>
    <n v="21431"/>
    <n v="762281"/>
    <n v="783711"/>
    <n v="23916"/>
    <n v="720084"/>
    <n v="744000"/>
    <n v="739412.41"/>
    <m/>
  </r>
  <r>
    <x v="431"/>
    <x v="2"/>
    <x v="2"/>
    <x v="1"/>
    <s v="1030424"/>
    <x v="384"/>
    <s v="Pech Desh"/>
    <s v="Pech Desh c/Piel"/>
    <x v="5"/>
    <n v="-62371"/>
    <n v="73600"/>
    <n v="11229"/>
    <n v="-45211"/>
    <n v="69211"/>
    <n v="24000"/>
    <n v="23995.017"/>
    <m/>
  </r>
  <r>
    <x v="432"/>
    <x v="2"/>
    <x v="2"/>
    <x v="1"/>
    <s v="1030452"/>
    <x v="385"/>
    <s v="Pech Desh"/>
    <s v="Pech Desh s/Piel"/>
    <x v="5"/>
    <n v="-15982"/>
    <n v="15982"/>
    <n v="0"/>
    <n v="-15982"/>
    <n v="15000"/>
    <n v="0"/>
    <m/>
    <m/>
  </r>
  <r>
    <x v="510"/>
    <x v="2"/>
    <x v="2"/>
    <x v="1"/>
    <s v="1030468"/>
    <x v="451"/>
    <s v="Trutro Desh"/>
    <s v="Trutro Desh Corto"/>
    <x v="7"/>
    <n v="30"/>
    <n v="0"/>
    <n v="0"/>
    <n v="30"/>
    <n v="0"/>
    <n v="0"/>
    <m/>
    <m/>
  </r>
  <r>
    <x v="433"/>
    <x v="2"/>
    <x v="2"/>
    <x v="1"/>
    <s v="1030505"/>
    <x v="386"/>
    <s v="Pech Desh"/>
    <s v="Pech Desh Filete"/>
    <x v="5"/>
    <n v="-10371"/>
    <n v="18400"/>
    <n v="8029"/>
    <n v="-9288"/>
    <n v="18400"/>
    <n v="9112"/>
    <n v="9112.1260000000002"/>
    <m/>
  </r>
  <r>
    <x v="434"/>
    <x v="2"/>
    <x v="2"/>
    <x v="1"/>
    <s v="1030506"/>
    <x v="387"/>
    <s v="Pech Desh"/>
    <s v="Pech Desh s/Piel"/>
    <x v="2"/>
    <m/>
    <m/>
    <m/>
    <n v="1380"/>
    <n v="0"/>
    <n v="0"/>
    <m/>
    <m/>
  </r>
  <r>
    <x v="499"/>
    <x v="2"/>
    <x v="2"/>
    <x v="1"/>
    <s v="1030525"/>
    <x v="441"/>
    <s v="Ala"/>
    <s v="Ala Trutro"/>
    <x v="2"/>
    <n v="60"/>
    <n v="0"/>
    <n v="0"/>
    <m/>
    <m/>
    <m/>
    <m/>
    <m/>
  </r>
  <r>
    <x v="511"/>
    <x v="2"/>
    <x v="2"/>
    <x v="1"/>
    <s v="1030549"/>
    <x v="452"/>
    <s v="Trutro Desh"/>
    <s v="Trutro Desh Corto"/>
    <x v="2"/>
    <n v="15"/>
    <n v="0"/>
    <n v="0"/>
    <n v="15"/>
    <n v="0"/>
    <n v="0"/>
    <m/>
    <m/>
  </r>
  <r>
    <x v="435"/>
    <x v="2"/>
    <x v="2"/>
    <x v="1"/>
    <s v="1030566"/>
    <x v="388"/>
    <s v="Ala"/>
    <s v="Ala Centro Punta"/>
    <x v="2"/>
    <n v="1110"/>
    <n v="22890"/>
    <n v="24000"/>
    <n v="2882"/>
    <n v="23246"/>
    <n v="26128"/>
    <n v="24000"/>
    <m/>
  </r>
  <r>
    <x v="436"/>
    <x v="2"/>
    <x v="2"/>
    <x v="1"/>
    <s v="1030658"/>
    <x v="389"/>
    <s v="Trutro Desh"/>
    <s v="Trutro Desh Corto"/>
    <x v="6"/>
    <n v="17140"/>
    <n v="294860"/>
    <n v="312000"/>
    <n v="23521"/>
    <n v="306426"/>
    <n v="312000"/>
    <n v="312000"/>
    <m/>
  </r>
  <r>
    <x v="437"/>
    <x v="2"/>
    <x v="2"/>
    <x v="1"/>
    <s v="1030683"/>
    <x v="361"/>
    <s v="Trutro"/>
    <s v="Trutro Largo"/>
    <x v="2"/>
    <n v="9858"/>
    <n v="254142"/>
    <n v="264000"/>
    <n v="42739"/>
    <n v="262099"/>
    <n v="286000"/>
    <n v="264000"/>
    <m/>
  </r>
  <r>
    <x v="438"/>
    <x v="2"/>
    <x v="2"/>
    <x v="1"/>
    <s v="1030684"/>
    <x v="390"/>
    <s v="Patas"/>
    <s v="Patas Garras"/>
    <x v="2"/>
    <n v="-22913"/>
    <n v="11097"/>
    <n v="0"/>
    <n v="-27180"/>
    <n v="27180"/>
    <n v="0"/>
    <m/>
    <m/>
  </r>
  <r>
    <x v="439"/>
    <x v="2"/>
    <x v="2"/>
    <x v="1"/>
    <s v="1030685"/>
    <x v="391"/>
    <s v="Ala"/>
    <s v="Ala Centro Punta"/>
    <x v="2"/>
    <n v="4096"/>
    <n v="139903"/>
    <n v="144000"/>
    <n v="13545"/>
    <n v="148129"/>
    <n v="161674"/>
    <n v="144000"/>
    <m/>
  </r>
  <r>
    <x v="440"/>
    <x v="2"/>
    <x v="2"/>
    <x v="1"/>
    <s v="1030686"/>
    <x v="392"/>
    <s v="Menudencias"/>
    <s v="Menudencias Cogote"/>
    <x v="2"/>
    <n v="-116473"/>
    <n v="188473"/>
    <n v="72000"/>
    <n v="-111150"/>
    <n v="183150"/>
    <n v="72000"/>
    <n v="72000"/>
    <m/>
  </r>
  <r>
    <x v="441"/>
    <x v="2"/>
    <x v="2"/>
    <x v="1"/>
    <s v="1030710"/>
    <x v="393"/>
    <s v="Menudencias"/>
    <s v="Menudencias Corazón"/>
    <x v="7"/>
    <n v="-12960"/>
    <n v="11089"/>
    <n v="0"/>
    <n v="-15750"/>
    <n v="11089"/>
    <n v="0"/>
    <m/>
    <m/>
  </r>
  <r>
    <x v="442"/>
    <x v="2"/>
    <x v="2"/>
    <x v="1"/>
    <s v="1030711"/>
    <x v="394"/>
    <s v="Menudencias"/>
    <s v="Menudencias Contre"/>
    <x v="7"/>
    <n v="-15100"/>
    <n v="8573"/>
    <n v="0"/>
    <n v="-17400"/>
    <n v="8573"/>
    <n v="0"/>
    <m/>
    <m/>
  </r>
  <r>
    <x v="443"/>
    <x v="2"/>
    <x v="2"/>
    <x v="1"/>
    <s v="1030735"/>
    <x v="395"/>
    <s v="Menudencias"/>
    <s v="Menudencias Cogote"/>
    <x v="5"/>
    <n v="-16963"/>
    <n v="0"/>
    <n v="0"/>
    <n v="-12926"/>
    <n v="60926"/>
    <n v="48000"/>
    <n v="47999.105000000003"/>
    <m/>
  </r>
  <r>
    <x v="444"/>
    <x v="2"/>
    <x v="2"/>
    <x v="1"/>
    <s v="1030743"/>
    <x v="396"/>
    <s v="Trutro"/>
    <s v="Trutro Largo"/>
    <x v="2"/>
    <m/>
    <m/>
    <m/>
    <n v="917"/>
    <n v="83"/>
    <n v="1000"/>
    <m/>
    <m/>
  </r>
  <r>
    <x v="445"/>
    <x v="2"/>
    <x v="2"/>
    <x v="1"/>
    <s v="1030745"/>
    <x v="397"/>
    <s v="Menudencias"/>
    <s v="Menudencias Hígado"/>
    <x v="5"/>
    <n v="-2518"/>
    <n v="21807"/>
    <n v="19289"/>
    <n v="1983"/>
    <n v="22023"/>
    <n v="24005"/>
    <n v="24004.511999999999"/>
    <m/>
  </r>
  <r>
    <x v="447"/>
    <x v="2"/>
    <x v="2"/>
    <x v="1"/>
    <s v="1030773"/>
    <x v="399"/>
    <s v="Pech Desh"/>
    <s v="Pech Desh Filete"/>
    <x v="5"/>
    <n v="9478"/>
    <n v="14592"/>
    <n v="24070"/>
    <n v="9478"/>
    <n v="4817"/>
    <n v="12000"/>
    <n v="11997.508"/>
    <m/>
  </r>
  <r>
    <x v="448"/>
    <x v="2"/>
    <x v="2"/>
    <x v="1"/>
    <s v="1030782"/>
    <x v="400"/>
    <s v="Pech Desh"/>
    <s v="Pech Desh s/Piel"/>
    <x v="5"/>
    <n v="-35812"/>
    <n v="48300"/>
    <n v="12488"/>
    <n v="-35812"/>
    <n v="35000"/>
    <n v="0"/>
    <m/>
    <m/>
  </r>
  <r>
    <x v="449"/>
    <x v="2"/>
    <x v="2"/>
    <x v="1"/>
    <s v="1030783"/>
    <x v="401"/>
    <s v="Pech"/>
    <s v="Pech Entera"/>
    <x v="5"/>
    <n v="-1456"/>
    <n v="859"/>
    <n v="0"/>
    <n v="-1205"/>
    <n v="2520"/>
    <n v="1315"/>
    <n v="1327.48"/>
    <m/>
  </r>
  <r>
    <x v="450"/>
    <x v="2"/>
    <x v="2"/>
    <x v="1"/>
    <s v="1030784"/>
    <x v="402"/>
    <s v="Pech"/>
    <s v="Pech Entera"/>
    <x v="5"/>
    <m/>
    <m/>
    <m/>
    <n v="3284"/>
    <n v="3960"/>
    <n v="7244"/>
    <n v="7258.11"/>
    <m/>
  </r>
  <r>
    <x v="451"/>
    <x v="2"/>
    <x v="2"/>
    <x v="1"/>
    <s v="1030785"/>
    <x v="403"/>
    <s v="Pech"/>
    <s v="Pech Entera"/>
    <x v="5"/>
    <n v="-2571"/>
    <n v="26741"/>
    <n v="24170"/>
    <n v="-2992"/>
    <n v="1440"/>
    <n v="0"/>
    <m/>
    <m/>
  </r>
  <r>
    <x v="506"/>
    <x v="2"/>
    <x v="2"/>
    <x v="1"/>
    <s v="1030788"/>
    <x v="448"/>
    <s v="Ala"/>
    <s v="Ala Punta"/>
    <x v="7"/>
    <m/>
    <m/>
    <m/>
    <m/>
    <m/>
    <m/>
    <n v="6000"/>
    <m/>
  </r>
  <r>
    <x v="479"/>
    <x v="2"/>
    <x v="2"/>
    <x v="1"/>
    <s v="1030792"/>
    <x v="423"/>
    <s v="Pech Desh"/>
    <s v="Pech Desh Filete"/>
    <x v="6"/>
    <n v="-79820"/>
    <n v="91820"/>
    <n v="12000"/>
    <n v="-91320"/>
    <n v="89779"/>
    <n v="0"/>
    <m/>
    <m/>
  </r>
  <r>
    <x v="408"/>
    <x v="2"/>
    <x v="2"/>
    <x v="2"/>
    <s v="1030224"/>
    <x v="361"/>
    <s v="Trutro"/>
    <s v="Trutro Largo"/>
    <x v="7"/>
    <m/>
    <m/>
    <m/>
    <m/>
    <m/>
    <m/>
    <m/>
    <n v="185343"/>
  </r>
  <r>
    <x v="421"/>
    <x v="2"/>
    <x v="2"/>
    <x v="2"/>
    <s v="1030239"/>
    <x v="374"/>
    <s v="Ala"/>
    <s v="Ala Centro Punta"/>
    <x v="5"/>
    <m/>
    <m/>
    <m/>
    <m/>
    <m/>
    <m/>
    <m/>
    <n v="15423"/>
  </r>
  <r>
    <x v="422"/>
    <x v="2"/>
    <x v="2"/>
    <x v="2"/>
    <s v="1030265"/>
    <x v="375"/>
    <s v="Pech Desh"/>
    <s v="Pech Desh s/Piel"/>
    <x v="7"/>
    <m/>
    <m/>
    <m/>
    <m/>
    <m/>
    <m/>
    <m/>
    <n v="36602"/>
  </r>
  <r>
    <x v="410"/>
    <x v="2"/>
    <x v="2"/>
    <x v="2"/>
    <s v="1030309"/>
    <x v="363"/>
    <s v="Menudencias"/>
    <s v="Menudencias Cogote"/>
    <x v="4"/>
    <m/>
    <m/>
    <m/>
    <m/>
    <m/>
    <m/>
    <m/>
    <n v="5424"/>
  </r>
  <r>
    <x v="411"/>
    <x v="2"/>
    <x v="2"/>
    <x v="2"/>
    <s v="1030332"/>
    <x v="364"/>
    <s v="Ala"/>
    <s v="Ala Trutro"/>
    <x v="7"/>
    <m/>
    <m/>
    <m/>
    <m/>
    <m/>
    <m/>
    <m/>
    <n v="185130"/>
  </r>
  <r>
    <x v="424"/>
    <x v="2"/>
    <x v="2"/>
    <x v="2"/>
    <s v="1030337"/>
    <x v="377"/>
    <s v="Pech Desh"/>
    <s v="Pech Desh s/Piel"/>
    <x v="6"/>
    <m/>
    <m/>
    <m/>
    <m/>
    <m/>
    <m/>
    <m/>
    <n v="138405"/>
  </r>
  <r>
    <x v="412"/>
    <x v="2"/>
    <x v="2"/>
    <x v="2"/>
    <s v="1030355"/>
    <x v="365"/>
    <s v="Varios"/>
    <s v="Varios Carcasa"/>
    <x v="7"/>
    <m/>
    <m/>
    <m/>
    <m/>
    <m/>
    <m/>
    <m/>
    <n v="78235"/>
  </r>
  <r>
    <x v="426"/>
    <x v="2"/>
    <x v="2"/>
    <x v="2"/>
    <s v="1030370"/>
    <x v="379"/>
    <s v="Recortes"/>
    <s v="Recortes Estándar"/>
    <x v="5"/>
    <m/>
    <m/>
    <m/>
    <m/>
    <m/>
    <m/>
    <m/>
    <n v="12027"/>
  </r>
  <r>
    <x v="428"/>
    <x v="2"/>
    <x v="2"/>
    <x v="2"/>
    <s v="1030379"/>
    <x v="381"/>
    <s v="Pech Desh"/>
    <s v="Pech Desh s/Piel"/>
    <x v="5"/>
    <m/>
    <m/>
    <m/>
    <m/>
    <m/>
    <m/>
    <m/>
    <n v="762280"/>
  </r>
  <r>
    <x v="431"/>
    <x v="2"/>
    <x v="2"/>
    <x v="2"/>
    <s v="1030424"/>
    <x v="384"/>
    <s v="Pech Desh"/>
    <s v="Pech Desh c/Piel"/>
    <x v="5"/>
    <m/>
    <m/>
    <m/>
    <m/>
    <m/>
    <m/>
    <m/>
    <n v="73597"/>
  </r>
  <r>
    <x v="432"/>
    <x v="2"/>
    <x v="2"/>
    <x v="2"/>
    <s v="1030452"/>
    <x v="385"/>
    <s v="Pech Desh"/>
    <s v="Pech Desh s/Piel"/>
    <x v="5"/>
    <m/>
    <m/>
    <m/>
    <m/>
    <m/>
    <m/>
    <m/>
    <n v="15982"/>
  </r>
  <r>
    <x v="433"/>
    <x v="2"/>
    <x v="2"/>
    <x v="2"/>
    <s v="1030505"/>
    <x v="386"/>
    <s v="Pech Desh"/>
    <s v="Pech Desh Filete"/>
    <x v="5"/>
    <m/>
    <m/>
    <m/>
    <m/>
    <m/>
    <m/>
    <m/>
    <n v="18403"/>
  </r>
  <r>
    <x v="414"/>
    <x v="2"/>
    <x v="2"/>
    <x v="2"/>
    <s v="1030535"/>
    <x v="367"/>
    <s v="Trutro"/>
    <s v="Trutro Largo"/>
    <x v="4"/>
    <m/>
    <m/>
    <m/>
    <m/>
    <m/>
    <m/>
    <m/>
    <n v="40534"/>
  </r>
  <r>
    <x v="415"/>
    <x v="2"/>
    <x v="2"/>
    <x v="2"/>
    <s v="1030545"/>
    <x v="368"/>
    <s v="Trutro Desh"/>
    <s v="Trutro Desh Corto"/>
    <x v="7"/>
    <m/>
    <m/>
    <m/>
    <m/>
    <m/>
    <m/>
    <m/>
    <n v="70783"/>
  </r>
  <r>
    <x v="435"/>
    <x v="2"/>
    <x v="2"/>
    <x v="2"/>
    <s v="1030566"/>
    <x v="388"/>
    <s v="Ala"/>
    <s v="Ala Centro Punta"/>
    <x v="2"/>
    <m/>
    <m/>
    <m/>
    <m/>
    <m/>
    <m/>
    <m/>
    <n v="23249"/>
  </r>
  <r>
    <x v="436"/>
    <x v="2"/>
    <x v="2"/>
    <x v="2"/>
    <s v="1030658"/>
    <x v="389"/>
    <s v="Trutro Desh"/>
    <s v="Trutro Desh Corto"/>
    <x v="6"/>
    <m/>
    <m/>
    <m/>
    <m/>
    <m/>
    <m/>
    <m/>
    <n v="294863"/>
  </r>
  <r>
    <x v="417"/>
    <x v="2"/>
    <x v="2"/>
    <x v="2"/>
    <s v="1030670"/>
    <x v="370"/>
    <s v="Pech Desh"/>
    <s v="Pech Desh s/Piel"/>
    <x v="7"/>
    <m/>
    <m/>
    <m/>
    <m/>
    <m/>
    <m/>
    <m/>
    <n v="96000"/>
  </r>
  <r>
    <x v="437"/>
    <x v="2"/>
    <x v="2"/>
    <x v="2"/>
    <s v="1030683"/>
    <x v="361"/>
    <s v="Trutro"/>
    <s v="Trutro Largo"/>
    <x v="2"/>
    <m/>
    <m/>
    <m/>
    <m/>
    <m/>
    <m/>
    <m/>
    <n v="254140"/>
  </r>
  <r>
    <x v="438"/>
    <x v="2"/>
    <x v="2"/>
    <x v="2"/>
    <s v="1030684"/>
    <x v="390"/>
    <s v="Patas"/>
    <s v="Patas Garras"/>
    <x v="2"/>
    <m/>
    <m/>
    <m/>
    <m/>
    <m/>
    <m/>
    <m/>
    <n v="11098"/>
  </r>
  <r>
    <x v="439"/>
    <x v="2"/>
    <x v="2"/>
    <x v="2"/>
    <s v="1030685"/>
    <x v="391"/>
    <s v="Ala"/>
    <s v="Ala Centro Punta"/>
    <x v="2"/>
    <m/>
    <m/>
    <m/>
    <m/>
    <m/>
    <m/>
    <m/>
    <n v="139902"/>
  </r>
  <r>
    <x v="440"/>
    <x v="2"/>
    <x v="2"/>
    <x v="2"/>
    <s v="1030686"/>
    <x v="392"/>
    <s v="Menudencias"/>
    <s v="Menudencias Cogote"/>
    <x v="2"/>
    <m/>
    <m/>
    <m/>
    <m/>
    <m/>
    <m/>
    <m/>
    <n v="188476"/>
  </r>
  <r>
    <x v="441"/>
    <x v="2"/>
    <x v="2"/>
    <x v="2"/>
    <s v="1030710"/>
    <x v="393"/>
    <s v="Menudencias"/>
    <s v="Menudencias Corazón"/>
    <x v="7"/>
    <m/>
    <m/>
    <m/>
    <m/>
    <m/>
    <m/>
    <m/>
    <n v="11088"/>
  </r>
  <r>
    <x v="442"/>
    <x v="2"/>
    <x v="2"/>
    <x v="2"/>
    <s v="1030711"/>
    <x v="394"/>
    <s v="Menudencias"/>
    <s v="Menudencias Contre"/>
    <x v="7"/>
    <m/>
    <m/>
    <m/>
    <m/>
    <m/>
    <m/>
    <m/>
    <n v="8571"/>
  </r>
  <r>
    <x v="418"/>
    <x v="2"/>
    <x v="2"/>
    <x v="2"/>
    <s v="1030720"/>
    <x v="371"/>
    <s v="Recortes"/>
    <s v="Recortes Piel"/>
    <x v="7"/>
    <m/>
    <m/>
    <m/>
    <m/>
    <m/>
    <m/>
    <m/>
    <n v="24002"/>
  </r>
  <r>
    <x v="445"/>
    <x v="2"/>
    <x v="2"/>
    <x v="2"/>
    <s v="1030745"/>
    <x v="397"/>
    <s v="Menudencias"/>
    <s v="Menudencias Hígado"/>
    <x v="5"/>
    <m/>
    <m/>
    <m/>
    <m/>
    <m/>
    <m/>
    <m/>
    <n v="21808"/>
  </r>
  <r>
    <x v="447"/>
    <x v="2"/>
    <x v="2"/>
    <x v="2"/>
    <s v="1030773"/>
    <x v="399"/>
    <s v="Pech Desh"/>
    <s v="Pech Desh Filete"/>
    <x v="5"/>
    <m/>
    <m/>
    <m/>
    <m/>
    <m/>
    <m/>
    <m/>
    <n v="14591"/>
  </r>
  <r>
    <x v="448"/>
    <x v="2"/>
    <x v="2"/>
    <x v="2"/>
    <s v="1030782"/>
    <x v="400"/>
    <s v="Pech Desh"/>
    <s v="Pech Desh s/Piel"/>
    <x v="5"/>
    <m/>
    <m/>
    <m/>
    <m/>
    <m/>
    <m/>
    <m/>
    <n v="48301"/>
  </r>
  <r>
    <x v="449"/>
    <x v="2"/>
    <x v="2"/>
    <x v="2"/>
    <s v="1030783"/>
    <x v="401"/>
    <s v="Pech"/>
    <s v="Pech Entera"/>
    <x v="5"/>
    <m/>
    <m/>
    <m/>
    <m/>
    <m/>
    <m/>
    <m/>
    <n v="859"/>
  </r>
  <r>
    <x v="451"/>
    <x v="2"/>
    <x v="2"/>
    <x v="2"/>
    <s v="1030785"/>
    <x v="403"/>
    <s v="Pech"/>
    <s v="Pech Entera"/>
    <x v="5"/>
    <m/>
    <m/>
    <m/>
    <m/>
    <m/>
    <m/>
    <m/>
    <n v="26733"/>
  </r>
  <r>
    <x v="506"/>
    <x v="2"/>
    <x v="2"/>
    <x v="2"/>
    <s v="1030788"/>
    <x v="448"/>
    <s v="Ala"/>
    <s v="Ala Punta"/>
    <x v="7"/>
    <m/>
    <m/>
    <m/>
    <m/>
    <m/>
    <m/>
    <m/>
    <n v="4940"/>
  </r>
  <r>
    <x v="479"/>
    <x v="2"/>
    <x v="2"/>
    <x v="2"/>
    <s v="1030792"/>
    <x v="423"/>
    <s v="Pech Desh"/>
    <s v="Pech Desh Filete"/>
    <x v="6"/>
    <m/>
    <m/>
    <m/>
    <m/>
    <m/>
    <m/>
    <m/>
    <n v="91824"/>
  </r>
  <r>
    <x v="0"/>
    <x v="3"/>
    <x v="0"/>
    <x v="0"/>
    <s v="1010877"/>
    <x v="0"/>
    <s v="Menudencias"/>
    <s v="Menudencias Contre"/>
    <x v="1"/>
    <n v="0"/>
    <n v="71367"/>
    <n v="71367"/>
    <m/>
    <m/>
    <m/>
    <m/>
    <m/>
  </r>
  <r>
    <x v="0"/>
    <x v="3"/>
    <x v="0"/>
    <x v="0"/>
    <s v="1010877"/>
    <x v="0"/>
    <s v="Menudencias"/>
    <s v="Menudencias Contre"/>
    <x v="7"/>
    <m/>
    <m/>
    <m/>
    <n v="0"/>
    <n v="71367"/>
    <n v="71367"/>
    <m/>
    <m/>
  </r>
  <r>
    <x v="0"/>
    <x v="3"/>
    <x v="0"/>
    <x v="0"/>
    <s v="1010877"/>
    <x v="0"/>
    <s v="Menudencias"/>
    <s v="Menudencias Contre"/>
    <x v="0"/>
    <n v="-26639"/>
    <n v="58700"/>
    <n v="32061"/>
    <n v="99900"/>
    <n v="118700"/>
    <n v="218600"/>
    <n v="64000"/>
    <m/>
  </r>
  <r>
    <x v="1"/>
    <x v="3"/>
    <x v="0"/>
    <x v="0"/>
    <s v="1011042"/>
    <x v="1"/>
    <s v="Cazuela"/>
    <s v="Cazuela Espinazo"/>
    <x v="0"/>
    <n v="9753"/>
    <n v="0"/>
    <n v="9753"/>
    <n v="34530"/>
    <n v="0"/>
    <n v="34530"/>
    <n v="15000"/>
    <m/>
  </r>
  <r>
    <x v="46"/>
    <x v="3"/>
    <x v="0"/>
    <x v="0"/>
    <s v="1011127"/>
    <x v="44"/>
    <s v="Pechuga Desh"/>
    <s v="Pechuga Desh s/Piel"/>
    <x v="0"/>
    <m/>
    <m/>
    <m/>
    <m/>
    <m/>
    <m/>
    <n v="72000"/>
    <m/>
  </r>
  <r>
    <x v="48"/>
    <x v="3"/>
    <x v="0"/>
    <x v="0"/>
    <s v="1011250"/>
    <x v="46"/>
    <s v="Pechuga Desh"/>
    <s v="Pechuga Desh s/Piel"/>
    <x v="0"/>
    <m/>
    <m/>
    <m/>
    <m/>
    <m/>
    <m/>
    <n v="24000"/>
    <m/>
  </r>
  <r>
    <x v="3"/>
    <x v="3"/>
    <x v="0"/>
    <x v="0"/>
    <s v="1011290"/>
    <x v="3"/>
    <s v="Subprod"/>
    <s v="Subprod Piel"/>
    <x v="0"/>
    <n v="8783"/>
    <n v="0"/>
    <n v="8783"/>
    <n v="8785"/>
    <n v="0"/>
    <n v="8785"/>
    <n v="8000"/>
    <m/>
  </r>
  <r>
    <x v="5"/>
    <x v="3"/>
    <x v="0"/>
    <x v="0"/>
    <s v="1011421"/>
    <x v="5"/>
    <s v="Carne Recuperada"/>
    <s v="Carne Recuperada Pul"/>
    <x v="0"/>
    <n v="-250725"/>
    <n v="631349"/>
    <n v="380624"/>
    <n v="10741"/>
    <n v="703349"/>
    <n v="714090"/>
    <n v="720000"/>
    <m/>
  </r>
  <r>
    <x v="87"/>
    <x v="3"/>
    <x v="0"/>
    <x v="0"/>
    <s v="1011422"/>
    <x v="79"/>
    <s v="Subprod"/>
    <s v="Subprod Piel"/>
    <x v="0"/>
    <n v="1559"/>
    <n v="0"/>
    <n v="1559"/>
    <n v="1559"/>
    <n v="0"/>
    <n v="1559"/>
    <m/>
    <m/>
  </r>
  <r>
    <x v="512"/>
    <x v="3"/>
    <x v="0"/>
    <x v="0"/>
    <s v="1011431"/>
    <x v="453"/>
    <s v="Menudencias"/>
    <s v="Menudencias Corazón"/>
    <x v="0"/>
    <m/>
    <m/>
    <m/>
    <n v="20"/>
    <n v="0"/>
    <n v="0"/>
    <m/>
    <m/>
  </r>
  <r>
    <x v="6"/>
    <x v="3"/>
    <x v="0"/>
    <x v="0"/>
    <s v="1011558"/>
    <x v="6"/>
    <s v="Carne Recuperada"/>
    <s v="Carne Recuperada Pul"/>
    <x v="0"/>
    <n v="-258789"/>
    <n v="282789"/>
    <n v="24000"/>
    <n v="-66729"/>
    <n v="282789"/>
    <n v="216060"/>
    <n v="120000"/>
    <m/>
  </r>
  <r>
    <x v="7"/>
    <x v="3"/>
    <x v="0"/>
    <x v="0"/>
    <s v="1011560"/>
    <x v="7"/>
    <s v="Menudencias"/>
    <s v="Menudencias Corazón"/>
    <x v="3"/>
    <n v="-7440"/>
    <n v="31440"/>
    <n v="24000"/>
    <n v="-7440"/>
    <n v="31440"/>
    <n v="24000"/>
    <n v="24000"/>
    <m/>
  </r>
  <r>
    <x v="8"/>
    <x v="3"/>
    <x v="0"/>
    <x v="0"/>
    <s v="1011582"/>
    <x v="8"/>
    <s v="Reproductor"/>
    <s v="Reproductor Gallina"/>
    <x v="0"/>
    <n v="3817"/>
    <n v="0"/>
    <n v="3817"/>
    <n v="704"/>
    <n v="0"/>
    <n v="0"/>
    <m/>
    <m/>
  </r>
  <r>
    <x v="9"/>
    <x v="3"/>
    <x v="0"/>
    <x v="0"/>
    <s v="1011586"/>
    <x v="9"/>
    <s v="Ala"/>
    <s v="Ala Centro"/>
    <x v="2"/>
    <n v="42724"/>
    <n v="52398"/>
    <n v="95122"/>
    <n v="66138"/>
    <n v="89931"/>
    <n v="156069"/>
    <n v="96000"/>
    <m/>
  </r>
  <r>
    <x v="15"/>
    <x v="3"/>
    <x v="0"/>
    <x v="0"/>
    <s v="1012012"/>
    <x v="15"/>
    <s v="Ala"/>
    <s v="Ala Centro"/>
    <x v="4"/>
    <n v="3578"/>
    <n v="0"/>
    <n v="3578"/>
    <n v="3578"/>
    <n v="0"/>
    <n v="0"/>
    <m/>
    <m/>
  </r>
  <r>
    <x v="16"/>
    <x v="3"/>
    <x v="0"/>
    <x v="0"/>
    <s v="1012207"/>
    <x v="16"/>
    <s v="Menudencias"/>
    <s v="Menudencias Contre"/>
    <x v="1"/>
    <n v="37576"/>
    <n v="0"/>
    <n v="37576"/>
    <m/>
    <m/>
    <m/>
    <m/>
    <m/>
  </r>
  <r>
    <x v="16"/>
    <x v="3"/>
    <x v="0"/>
    <x v="0"/>
    <s v="1012207"/>
    <x v="16"/>
    <s v="Menudencias"/>
    <s v="Menudencias Contre"/>
    <x v="7"/>
    <m/>
    <m/>
    <m/>
    <n v="16704"/>
    <n v="0"/>
    <n v="16704"/>
    <m/>
    <m/>
  </r>
  <r>
    <x v="16"/>
    <x v="3"/>
    <x v="0"/>
    <x v="0"/>
    <s v="1012207"/>
    <x v="16"/>
    <s v="Menudencias"/>
    <s v="Menudencias Contre"/>
    <x v="0"/>
    <m/>
    <m/>
    <m/>
    <n v="0"/>
    <n v="30000"/>
    <n v="30000"/>
    <n v="24000"/>
    <m/>
  </r>
  <r>
    <x v="17"/>
    <x v="3"/>
    <x v="0"/>
    <x v="0"/>
    <s v="1012208"/>
    <x v="17"/>
    <s v="Reproductor"/>
    <s v="Reproductor Gallina"/>
    <x v="0"/>
    <n v="6184"/>
    <n v="0"/>
    <n v="6184"/>
    <n v="-10937"/>
    <n v="34937"/>
    <n v="24000"/>
    <n v="24000"/>
    <m/>
  </r>
  <r>
    <x v="18"/>
    <x v="3"/>
    <x v="0"/>
    <x v="0"/>
    <s v="1012283"/>
    <x v="18"/>
    <s v="Menudencias"/>
    <s v="Menudencias Pana"/>
    <x v="0"/>
    <n v="28361"/>
    <n v="115639"/>
    <n v="144000"/>
    <n v="20576"/>
    <n v="71000"/>
    <n v="91576"/>
    <n v="96000"/>
    <m/>
  </r>
  <r>
    <x v="453"/>
    <x v="3"/>
    <x v="0"/>
    <x v="0"/>
    <s v="1012342"/>
    <x v="20"/>
    <s v="Menudencias"/>
    <s v="Menudencias Corazón"/>
    <x v="0"/>
    <m/>
    <m/>
    <m/>
    <n v="2394"/>
    <n v="0"/>
    <n v="2394"/>
    <m/>
    <m/>
  </r>
  <r>
    <x v="20"/>
    <x v="3"/>
    <x v="0"/>
    <x v="0"/>
    <s v="1012362"/>
    <x v="20"/>
    <s v="Menudencias"/>
    <s v="Menudencias Corazón"/>
    <x v="0"/>
    <n v="69395"/>
    <n v="0"/>
    <n v="69395"/>
    <n v="45612"/>
    <n v="0"/>
    <n v="45612"/>
    <n v="13000"/>
    <m/>
  </r>
  <r>
    <x v="20"/>
    <x v="3"/>
    <x v="0"/>
    <x v="0"/>
    <s v="1012362"/>
    <x v="20"/>
    <s v="Menudencias"/>
    <s v="Menudencias Corazón"/>
    <x v="3"/>
    <n v="0"/>
    <n v="2605"/>
    <n v="2605"/>
    <n v="0"/>
    <n v="2605"/>
    <n v="2605"/>
    <n v="71985"/>
    <m/>
  </r>
  <r>
    <x v="21"/>
    <x v="3"/>
    <x v="0"/>
    <x v="0"/>
    <s v="1012423"/>
    <x v="21"/>
    <s v="Ala"/>
    <s v="Ala Centro-Punta"/>
    <x v="2"/>
    <m/>
    <m/>
    <m/>
    <n v="740"/>
    <n v="0"/>
    <n v="0"/>
    <m/>
    <m/>
  </r>
  <r>
    <x v="454"/>
    <x v="3"/>
    <x v="0"/>
    <x v="0"/>
    <s v="1012424"/>
    <x v="405"/>
    <s v="Ala"/>
    <s v="Ala Centro-Punta"/>
    <x v="2"/>
    <n v="2120"/>
    <n v="0"/>
    <n v="2120"/>
    <n v="2120"/>
    <n v="0"/>
    <n v="0"/>
    <m/>
    <m/>
  </r>
  <r>
    <x v="23"/>
    <x v="3"/>
    <x v="0"/>
    <x v="0"/>
    <s v="1012448"/>
    <x v="23"/>
    <s v="Patas"/>
    <s v="Patas Garras"/>
    <x v="2"/>
    <m/>
    <m/>
    <m/>
    <m/>
    <m/>
    <m/>
    <n v="120000"/>
    <m/>
  </r>
  <r>
    <x v="25"/>
    <x v="3"/>
    <x v="0"/>
    <x v="0"/>
    <s v="1012454"/>
    <x v="25"/>
    <s v="Ala"/>
    <s v="Ala Centro-Punta"/>
    <x v="2"/>
    <n v="0"/>
    <n v="1950"/>
    <n v="1950"/>
    <n v="340"/>
    <n v="0"/>
    <n v="0"/>
    <m/>
    <m/>
  </r>
  <r>
    <x v="26"/>
    <x v="3"/>
    <x v="0"/>
    <x v="0"/>
    <s v="1012455"/>
    <x v="26"/>
    <s v="Ala"/>
    <s v="Ala Centro-Punta"/>
    <x v="2"/>
    <n v="11800"/>
    <n v="202480"/>
    <n v="214280"/>
    <n v="51000"/>
    <n v="189000"/>
    <n v="240000"/>
    <n v="168001"/>
    <m/>
  </r>
  <r>
    <x v="28"/>
    <x v="3"/>
    <x v="0"/>
    <x v="0"/>
    <s v="1012503"/>
    <x v="28"/>
    <s v="Patas"/>
    <s v="Patas Garras"/>
    <x v="2"/>
    <m/>
    <m/>
    <m/>
    <m/>
    <m/>
    <m/>
    <n v="12000"/>
    <m/>
  </r>
  <r>
    <x v="29"/>
    <x v="3"/>
    <x v="0"/>
    <x v="0"/>
    <s v="1012504"/>
    <x v="23"/>
    <s v="Patas"/>
    <s v="Patas Garras"/>
    <x v="2"/>
    <m/>
    <m/>
    <m/>
    <m/>
    <m/>
    <m/>
    <n v="48000"/>
    <m/>
  </r>
  <r>
    <x v="32"/>
    <x v="3"/>
    <x v="0"/>
    <x v="0"/>
    <s v="1012552"/>
    <x v="30"/>
    <s v="Pechuga Desh"/>
    <s v="Pechuga Desh s/Piel"/>
    <x v="0"/>
    <n v="23626"/>
    <n v="0"/>
    <n v="23626"/>
    <n v="0"/>
    <n v="72000"/>
    <n v="72000"/>
    <n v="72000"/>
    <m/>
  </r>
  <r>
    <x v="33"/>
    <x v="3"/>
    <x v="0"/>
    <x v="0"/>
    <s v="1012556"/>
    <x v="31"/>
    <s v="Carne Recuperada"/>
    <s v="Carne Recuperada ADM"/>
    <x v="0"/>
    <m/>
    <m/>
    <m/>
    <n v="-10629"/>
    <n v="0"/>
    <n v="0"/>
    <m/>
    <m/>
  </r>
  <r>
    <x v="34"/>
    <x v="3"/>
    <x v="0"/>
    <x v="0"/>
    <s v="1012598"/>
    <x v="32"/>
    <s v="Patas"/>
    <s v="Patas Garras"/>
    <x v="2"/>
    <m/>
    <m/>
    <m/>
    <m/>
    <m/>
    <m/>
    <n v="12000"/>
    <m/>
  </r>
  <r>
    <x v="35"/>
    <x v="3"/>
    <x v="0"/>
    <x v="0"/>
    <s v="1012612"/>
    <x v="33"/>
    <s v="Carne Recuperada"/>
    <s v="Carne Recuperada Pul"/>
    <x v="0"/>
    <m/>
    <m/>
    <m/>
    <m/>
    <m/>
    <m/>
    <n v="24992.124"/>
    <m/>
  </r>
  <r>
    <x v="35"/>
    <x v="3"/>
    <x v="0"/>
    <x v="0"/>
    <s v="1012612"/>
    <x v="33"/>
    <s v="Carne Recuperada"/>
    <s v="Carne Recuperada Pul"/>
    <x v="4"/>
    <n v="-202275"/>
    <n v="1107359"/>
    <n v="905084"/>
    <n v="-374002"/>
    <n v="1107359"/>
    <n v="733358"/>
    <n v="1050000"/>
    <m/>
  </r>
  <r>
    <x v="37"/>
    <x v="3"/>
    <x v="0"/>
    <x v="0"/>
    <s v="1012674"/>
    <x v="35"/>
    <s v="Menudencias"/>
    <s v="Menudencias Corazón"/>
    <x v="3"/>
    <n v="-14451"/>
    <n v="50600"/>
    <n v="36149"/>
    <n v="-22901"/>
    <n v="50600"/>
    <n v="27699"/>
    <n v="119980"/>
    <m/>
  </r>
  <r>
    <x v="39"/>
    <x v="3"/>
    <x v="0"/>
    <x v="0"/>
    <s v="1012699"/>
    <x v="37"/>
    <s v="Ala"/>
    <s v="Ala Trutro"/>
    <x v="0"/>
    <m/>
    <m/>
    <m/>
    <n v="36"/>
    <n v="0"/>
    <n v="0"/>
    <m/>
    <m/>
  </r>
  <r>
    <x v="40"/>
    <x v="3"/>
    <x v="0"/>
    <x v="0"/>
    <s v="1012719"/>
    <x v="38"/>
    <s v="Carne Recuperada"/>
    <s v="Carne Recuperada ADM"/>
    <x v="0"/>
    <n v="-48807"/>
    <n v="447533"/>
    <n v="398725"/>
    <n v="203497"/>
    <n v="519533"/>
    <n v="723029"/>
    <n v="734600"/>
    <m/>
  </r>
  <r>
    <x v="41"/>
    <x v="3"/>
    <x v="0"/>
    <x v="0"/>
    <s v="1012744"/>
    <x v="39"/>
    <s v="Pechuga Desh"/>
    <s v="Pechuga Desh s/Piel"/>
    <x v="0"/>
    <n v="2343"/>
    <n v="0"/>
    <n v="2343"/>
    <n v="5297"/>
    <n v="0"/>
    <n v="5297"/>
    <m/>
    <m/>
  </r>
  <r>
    <x v="455"/>
    <x v="3"/>
    <x v="0"/>
    <x v="0"/>
    <s v="1012763"/>
    <x v="406"/>
    <s v="Menudencias"/>
    <s v="Menudencias Pana"/>
    <x v="0"/>
    <n v="33936"/>
    <n v="0"/>
    <n v="33936"/>
    <n v="41532"/>
    <n v="70000"/>
    <n v="111532"/>
    <n v="24000"/>
    <m/>
  </r>
  <r>
    <x v="456"/>
    <x v="3"/>
    <x v="0"/>
    <x v="0"/>
    <s v="1012764"/>
    <x v="407"/>
    <s v="Carne Recuperada"/>
    <s v="Carne Recuperada ADM"/>
    <x v="6"/>
    <m/>
    <m/>
    <m/>
    <m/>
    <m/>
    <m/>
    <n v="192000"/>
    <m/>
  </r>
  <r>
    <x v="0"/>
    <x v="3"/>
    <x v="0"/>
    <x v="1"/>
    <s v="1010877"/>
    <x v="0"/>
    <s v="Menudencias"/>
    <s v="Menudencias Contre"/>
    <x v="7"/>
    <m/>
    <m/>
    <m/>
    <m/>
    <m/>
    <m/>
    <n v="72000"/>
    <m/>
  </r>
  <r>
    <x v="42"/>
    <x v="3"/>
    <x v="0"/>
    <x v="1"/>
    <s v="1010885"/>
    <x v="40"/>
    <s v="Pechuga Desh"/>
    <s v="Pechuga Desh s/Piel"/>
    <x v="5"/>
    <n v="10089"/>
    <n v="0"/>
    <n v="10089"/>
    <n v="14886"/>
    <n v="0"/>
    <n v="14886"/>
    <n v="14885.815000000001"/>
    <m/>
  </r>
  <r>
    <x v="481"/>
    <x v="3"/>
    <x v="0"/>
    <x v="1"/>
    <s v="1010886"/>
    <x v="425"/>
    <s v="Pechuga Desh"/>
    <s v="Pechuga Desh s/Piel"/>
    <x v="5"/>
    <n v="1509"/>
    <n v="0"/>
    <n v="1509"/>
    <n v="0"/>
    <n v="4550"/>
    <n v="4550"/>
    <n v="4625.7290000000003"/>
    <m/>
  </r>
  <r>
    <x v="43"/>
    <x v="3"/>
    <x v="0"/>
    <x v="1"/>
    <s v="1010887"/>
    <x v="41"/>
    <s v="Pechuga Desh"/>
    <s v="Pechuga Desh s/Piel"/>
    <x v="5"/>
    <m/>
    <m/>
    <m/>
    <n v="127"/>
    <n v="0"/>
    <n v="0"/>
    <m/>
    <m/>
  </r>
  <r>
    <x v="44"/>
    <x v="3"/>
    <x v="0"/>
    <x v="1"/>
    <s v="1010888"/>
    <x v="42"/>
    <s v="Pechuga Desh"/>
    <s v="Pechuga Desh s/Piel"/>
    <x v="5"/>
    <n v="4059"/>
    <n v="0"/>
    <n v="4059"/>
    <n v="1633"/>
    <n v="0"/>
    <n v="1633"/>
    <n v="1632.96"/>
    <m/>
  </r>
  <r>
    <x v="1"/>
    <x v="3"/>
    <x v="0"/>
    <x v="1"/>
    <s v="1011042"/>
    <x v="1"/>
    <s v="Cazuela"/>
    <s v="Cazuela Espinazo"/>
    <x v="7"/>
    <m/>
    <m/>
    <m/>
    <n v="0"/>
    <n v="60000"/>
    <n v="60000"/>
    <n v="24000"/>
    <m/>
  </r>
  <r>
    <x v="2"/>
    <x v="3"/>
    <x v="0"/>
    <x v="1"/>
    <s v="1011047"/>
    <x v="2"/>
    <s v="Pechuga Desh"/>
    <s v="Pechuga Desh s/Piel"/>
    <x v="6"/>
    <n v="1550"/>
    <n v="0"/>
    <n v="1550"/>
    <n v="35670"/>
    <n v="9930"/>
    <n v="45600"/>
    <n v="45600"/>
    <m/>
  </r>
  <r>
    <x v="45"/>
    <x v="3"/>
    <x v="0"/>
    <x v="1"/>
    <s v="1011120"/>
    <x v="43"/>
    <s v="Pechuga"/>
    <s v="Pechuga Entera"/>
    <x v="5"/>
    <n v="4800"/>
    <n v="0"/>
    <n v="4800"/>
    <n v="4800"/>
    <n v="0"/>
    <n v="4800"/>
    <n v="4000"/>
    <m/>
  </r>
  <r>
    <x v="46"/>
    <x v="3"/>
    <x v="0"/>
    <x v="1"/>
    <s v="1011127"/>
    <x v="44"/>
    <s v="Pechuga Desh"/>
    <s v="Pechuga Desh s/Piel"/>
    <x v="6"/>
    <n v="-205281"/>
    <n v="1086002"/>
    <n v="880721"/>
    <n v="-100780"/>
    <n v="1068180"/>
    <n v="967400"/>
    <n v="967620"/>
    <m/>
  </r>
  <r>
    <x v="46"/>
    <x v="3"/>
    <x v="0"/>
    <x v="1"/>
    <s v="1011127"/>
    <x v="44"/>
    <s v="Pechuga Desh"/>
    <s v="Pechuga Desh s/Piel"/>
    <x v="0"/>
    <n v="0"/>
    <n v="72000"/>
    <n v="72000"/>
    <n v="0"/>
    <n v="72000"/>
    <n v="72000"/>
    <m/>
    <m/>
  </r>
  <r>
    <x v="47"/>
    <x v="3"/>
    <x v="0"/>
    <x v="1"/>
    <s v="1011150"/>
    <x v="45"/>
    <s v="Ala"/>
    <s v="Ala Trutro-Centro"/>
    <x v="5"/>
    <n v="0"/>
    <n v="1995"/>
    <n v="1995"/>
    <n v="0"/>
    <n v="1995"/>
    <n v="1995"/>
    <n v="1995.8040000000001"/>
    <m/>
  </r>
  <r>
    <x v="47"/>
    <x v="3"/>
    <x v="0"/>
    <x v="1"/>
    <s v="1011150"/>
    <x v="45"/>
    <s v="Ala"/>
    <s v="Ala Trutro-Centro"/>
    <x v="6"/>
    <n v="0"/>
    <n v="77138"/>
    <n v="77138"/>
    <n v="351"/>
    <n v="80000"/>
    <n v="80351"/>
    <n v="80028"/>
    <m/>
  </r>
  <r>
    <x v="513"/>
    <x v="3"/>
    <x v="0"/>
    <x v="1"/>
    <s v="1011151"/>
    <x v="454"/>
    <s v="Filete"/>
    <s v="Filete"/>
    <x v="6"/>
    <m/>
    <m/>
    <m/>
    <n v="738"/>
    <n v="0"/>
    <n v="0"/>
    <m/>
    <m/>
  </r>
  <r>
    <x v="48"/>
    <x v="3"/>
    <x v="0"/>
    <x v="1"/>
    <s v="1011250"/>
    <x v="46"/>
    <s v="Pechuga Desh"/>
    <s v="Pechuga Desh s/Piel"/>
    <x v="5"/>
    <n v="19385"/>
    <n v="0"/>
    <n v="19385"/>
    <n v="36643"/>
    <n v="43972"/>
    <n v="0"/>
    <n v="19972.14"/>
    <m/>
  </r>
  <r>
    <x v="514"/>
    <x v="3"/>
    <x v="0"/>
    <x v="1"/>
    <s v="1011379"/>
    <x v="455"/>
    <s v="Trutro Deshuesado"/>
    <s v="Trutro Deshuesado co"/>
    <x v="8"/>
    <m/>
    <m/>
    <m/>
    <n v="12"/>
    <n v="0"/>
    <n v="0"/>
    <m/>
    <m/>
  </r>
  <r>
    <x v="4"/>
    <x v="3"/>
    <x v="0"/>
    <x v="1"/>
    <s v="1011417"/>
    <x v="4"/>
    <s v="Ala"/>
    <s v="Ala Centro"/>
    <x v="2"/>
    <n v="3186"/>
    <n v="0"/>
    <n v="3186"/>
    <n v="3186"/>
    <n v="0"/>
    <n v="0"/>
    <m/>
    <m/>
  </r>
  <r>
    <x v="9"/>
    <x v="3"/>
    <x v="0"/>
    <x v="1"/>
    <s v="1011586"/>
    <x v="9"/>
    <s v="Ala"/>
    <s v="Ala Centro"/>
    <x v="2"/>
    <m/>
    <m/>
    <m/>
    <m/>
    <m/>
    <m/>
    <n v="72000"/>
    <m/>
  </r>
  <r>
    <x v="88"/>
    <x v="3"/>
    <x v="0"/>
    <x v="1"/>
    <s v="1011614"/>
    <x v="80"/>
    <s v="Pechuga Desh"/>
    <s v="Pechuga Desh s/Piel"/>
    <x v="6"/>
    <n v="2086"/>
    <n v="0"/>
    <n v="2086"/>
    <n v="1923"/>
    <n v="0"/>
    <n v="1923"/>
    <m/>
    <m/>
  </r>
  <r>
    <x v="49"/>
    <x v="3"/>
    <x v="0"/>
    <x v="1"/>
    <s v="1011701"/>
    <x v="47"/>
    <s v="Pechuga Desh"/>
    <s v="Pechuga Desh s/Piel"/>
    <x v="5"/>
    <n v="0"/>
    <n v="178076"/>
    <n v="178076"/>
    <n v="37838"/>
    <n v="234434"/>
    <n v="272272"/>
    <n v="272272"/>
    <m/>
  </r>
  <r>
    <x v="50"/>
    <x v="3"/>
    <x v="0"/>
    <x v="1"/>
    <s v="1011748"/>
    <x v="48"/>
    <s v="Pechuga Desh"/>
    <s v="Pechuga Desh s/Piel"/>
    <x v="7"/>
    <n v="31320"/>
    <n v="149098"/>
    <n v="180418"/>
    <n v="0"/>
    <n v="150000"/>
    <n v="150000"/>
    <n v="182400"/>
    <m/>
  </r>
  <r>
    <x v="515"/>
    <x v="3"/>
    <x v="0"/>
    <x v="1"/>
    <s v="1011948"/>
    <x v="456"/>
    <s v="Menudencias"/>
    <s v="Menudencias Contre"/>
    <x v="8"/>
    <m/>
    <m/>
    <m/>
    <n v="108"/>
    <n v="0"/>
    <n v="0"/>
    <m/>
    <m/>
  </r>
  <r>
    <x v="11"/>
    <x v="3"/>
    <x v="0"/>
    <x v="1"/>
    <s v="1011967"/>
    <x v="11"/>
    <s v="Patas"/>
    <s v="Patas Garras"/>
    <x v="2"/>
    <n v="-7419"/>
    <n v="245429"/>
    <n v="238010"/>
    <n v="9960"/>
    <n v="254040"/>
    <n v="264000"/>
    <n v="264000"/>
    <m/>
  </r>
  <r>
    <x v="12"/>
    <x v="3"/>
    <x v="0"/>
    <x v="1"/>
    <s v="1011968"/>
    <x v="12"/>
    <s v="Patas"/>
    <s v="Patas Garras"/>
    <x v="2"/>
    <n v="18916"/>
    <n v="16786"/>
    <n v="35701"/>
    <n v="14840"/>
    <n v="21160"/>
    <n v="36000"/>
    <n v="36000"/>
    <m/>
  </r>
  <r>
    <x v="13"/>
    <x v="3"/>
    <x v="0"/>
    <x v="1"/>
    <s v="1011969"/>
    <x v="13"/>
    <s v="Patas"/>
    <s v="Patas Garras"/>
    <x v="2"/>
    <n v="-28199"/>
    <n v="135303"/>
    <n v="107105"/>
    <n v="28980"/>
    <n v="139020"/>
    <n v="168000"/>
    <n v="168000"/>
    <m/>
  </r>
  <r>
    <x v="14"/>
    <x v="3"/>
    <x v="0"/>
    <x v="1"/>
    <s v="1012005"/>
    <x v="14"/>
    <s v="Patas"/>
    <s v="Patas Garras"/>
    <x v="2"/>
    <m/>
    <m/>
    <m/>
    <n v="-11008"/>
    <n v="0"/>
    <n v="0"/>
    <m/>
    <m/>
  </r>
  <r>
    <x v="51"/>
    <x v="3"/>
    <x v="0"/>
    <x v="1"/>
    <s v="1012038"/>
    <x v="49"/>
    <s v="Pechuga Desh"/>
    <s v="Pechuga Desh s/Piel"/>
    <x v="5"/>
    <n v="5308"/>
    <n v="0"/>
    <n v="5308"/>
    <n v="12247"/>
    <n v="0"/>
    <n v="12247"/>
    <n v="12247.093000000001"/>
    <m/>
  </r>
  <r>
    <x v="52"/>
    <x v="3"/>
    <x v="0"/>
    <x v="1"/>
    <s v="1012107"/>
    <x v="50"/>
    <s v="Pechuga Desh"/>
    <s v="Pechuga Desh s/Piel"/>
    <x v="5"/>
    <n v="-114446"/>
    <n v="163809"/>
    <n v="49363"/>
    <n v="-130510"/>
    <n v="162625"/>
    <n v="32115"/>
    <n v="32114.880000000001"/>
    <m/>
  </r>
  <r>
    <x v="53"/>
    <x v="3"/>
    <x v="0"/>
    <x v="1"/>
    <s v="1012108"/>
    <x v="51"/>
    <s v="Pechuga Desh"/>
    <s v="Pechuga Desh s/Piel"/>
    <x v="5"/>
    <n v="-58842"/>
    <n v="325819"/>
    <n v="266976"/>
    <n v="-39300"/>
    <n v="324885"/>
    <n v="285585"/>
    <n v="284768.61599999998"/>
    <m/>
  </r>
  <r>
    <x v="54"/>
    <x v="3"/>
    <x v="0"/>
    <x v="1"/>
    <s v="1012109"/>
    <x v="52"/>
    <s v="Pechuga Desh"/>
    <s v="Pechuga Desh s/Piel"/>
    <x v="5"/>
    <n v="-6907"/>
    <n v="343071"/>
    <n v="336164"/>
    <n v="71106"/>
    <n v="341649"/>
    <n v="406425"/>
    <n v="418399.78899999999"/>
    <m/>
  </r>
  <r>
    <x v="55"/>
    <x v="3"/>
    <x v="0"/>
    <x v="1"/>
    <s v="1012110"/>
    <x v="53"/>
    <s v="Pechuga Desh"/>
    <s v="Pechuga Desh s/Piel"/>
    <x v="5"/>
    <n v="-24146"/>
    <n v="73634"/>
    <n v="49488"/>
    <n v="660"/>
    <n v="66438"/>
    <n v="65318"/>
    <n v="65317.802000000003"/>
    <m/>
  </r>
  <r>
    <x v="56"/>
    <x v="3"/>
    <x v="0"/>
    <x v="1"/>
    <s v="1012111"/>
    <x v="54"/>
    <s v="Pechuga Desh"/>
    <s v="Pechuga Desh s/Piel"/>
    <x v="5"/>
    <n v="-20491"/>
    <n v="30297"/>
    <n v="9806"/>
    <n v="23170"/>
    <n v="33076"/>
    <n v="56246"/>
    <n v="56245.760000000002"/>
    <m/>
  </r>
  <r>
    <x v="57"/>
    <x v="3"/>
    <x v="0"/>
    <x v="1"/>
    <s v="1012112"/>
    <x v="55"/>
    <s v="Pechuga Desh"/>
    <s v="Pechuga Desh s/Piel"/>
    <x v="5"/>
    <n v="-16986"/>
    <n v="14719"/>
    <n v="0"/>
    <n v="-18852"/>
    <n v="14719"/>
    <n v="0"/>
    <m/>
    <m/>
  </r>
  <r>
    <x v="516"/>
    <x v="3"/>
    <x v="0"/>
    <x v="1"/>
    <s v="1012115"/>
    <x v="457"/>
    <s v="Pechuga Desh"/>
    <s v="Pechuga Desh s/Piel"/>
    <x v="5"/>
    <n v="0"/>
    <n v="19760"/>
    <n v="19760"/>
    <n v="0"/>
    <n v="19958"/>
    <n v="19958"/>
    <n v="17236.495999999999"/>
    <m/>
  </r>
  <r>
    <x v="58"/>
    <x v="3"/>
    <x v="0"/>
    <x v="1"/>
    <s v="1012145"/>
    <x v="56"/>
    <s v="Pechuga Desh"/>
    <s v="Pechuga Desh s/Piel"/>
    <x v="5"/>
    <n v="-4129"/>
    <n v="74129"/>
    <n v="70000"/>
    <n v="-7077"/>
    <n v="76988"/>
    <n v="69910"/>
    <n v="69910.284"/>
    <m/>
  </r>
  <r>
    <x v="59"/>
    <x v="3"/>
    <x v="0"/>
    <x v="1"/>
    <s v="1012147"/>
    <x v="57"/>
    <s v="Filete"/>
    <s v="Filete"/>
    <x v="5"/>
    <n v="13675"/>
    <n v="25846"/>
    <n v="39521"/>
    <n v="-35386"/>
    <n v="26242"/>
    <n v="0"/>
    <n v="39952.341999999997"/>
    <m/>
  </r>
  <r>
    <x v="60"/>
    <x v="3"/>
    <x v="0"/>
    <x v="1"/>
    <s v="1012148"/>
    <x v="58"/>
    <s v="Ala"/>
    <s v="Ala Trutro-Centro"/>
    <x v="5"/>
    <n v="-5877"/>
    <n v="94941"/>
    <n v="89065"/>
    <n v="-3396"/>
    <n v="103268"/>
    <n v="99872"/>
    <n v="79915.611999999994"/>
    <m/>
  </r>
  <r>
    <x v="61"/>
    <x v="3"/>
    <x v="0"/>
    <x v="1"/>
    <s v="1012157"/>
    <x v="59"/>
    <s v="Ala"/>
    <s v="Ala Trutro"/>
    <x v="5"/>
    <n v="-26444"/>
    <n v="26444"/>
    <n v="0"/>
    <n v="-71942"/>
    <n v="26444"/>
    <n v="0"/>
    <m/>
    <m/>
  </r>
  <r>
    <x v="62"/>
    <x v="3"/>
    <x v="0"/>
    <x v="1"/>
    <s v="1012158"/>
    <x v="60"/>
    <s v="Filete"/>
    <s v="Filete"/>
    <x v="5"/>
    <n v="-46024"/>
    <n v="95537"/>
    <n v="49513"/>
    <n v="-87655"/>
    <n v="137119"/>
    <n v="49465"/>
    <n v="53433.921999999999"/>
    <m/>
  </r>
  <r>
    <x v="63"/>
    <x v="3"/>
    <x v="0"/>
    <x v="1"/>
    <s v="1012159"/>
    <x v="61"/>
    <s v="Ala"/>
    <s v="Ala Trutro-Centro"/>
    <x v="5"/>
    <n v="-20103"/>
    <n v="385939"/>
    <n v="365836"/>
    <n v="39317"/>
    <n v="385939"/>
    <n v="425256"/>
    <n v="417308.51199999999"/>
    <m/>
  </r>
  <r>
    <x v="64"/>
    <x v="3"/>
    <x v="0"/>
    <x v="1"/>
    <s v="1012160"/>
    <x v="62"/>
    <s v="Pechuga Desh"/>
    <s v="Pechuga Desh s/Piel"/>
    <x v="5"/>
    <n v="15687"/>
    <n v="18144"/>
    <n v="33831"/>
    <n v="-26726"/>
    <n v="19932"/>
    <n v="0"/>
    <n v="30844.48"/>
    <m/>
  </r>
  <r>
    <x v="65"/>
    <x v="3"/>
    <x v="0"/>
    <x v="1"/>
    <s v="1012161"/>
    <x v="63"/>
    <s v="Ala"/>
    <s v="Ala Centro"/>
    <x v="5"/>
    <n v="11380"/>
    <n v="87481"/>
    <n v="98861"/>
    <n v="34328"/>
    <n v="84514"/>
    <n v="118843"/>
    <n v="118842.56"/>
    <m/>
  </r>
  <r>
    <x v="66"/>
    <x v="3"/>
    <x v="0"/>
    <x v="1"/>
    <s v="1012163"/>
    <x v="64"/>
    <s v="Filete"/>
    <s v="Filete"/>
    <x v="5"/>
    <n v="21447"/>
    <n v="107206"/>
    <n v="128653"/>
    <n v="-22644"/>
    <n v="111558"/>
    <n v="88915"/>
    <n v="99792"/>
    <m/>
  </r>
  <r>
    <x v="67"/>
    <x v="3"/>
    <x v="0"/>
    <x v="1"/>
    <s v="1012164"/>
    <x v="65"/>
    <s v="Ala"/>
    <s v="Ala Centro"/>
    <x v="5"/>
    <n v="6978"/>
    <n v="72064"/>
    <n v="79042"/>
    <n v="50640"/>
    <n v="28503"/>
    <n v="79143"/>
    <n v="78925.759999999995"/>
    <m/>
  </r>
  <r>
    <x v="68"/>
    <x v="3"/>
    <x v="0"/>
    <x v="1"/>
    <s v="1012165"/>
    <x v="66"/>
    <s v="Ala"/>
    <s v="Ala Trutro-Centro"/>
    <x v="5"/>
    <n v="-110597"/>
    <n v="674132"/>
    <n v="563535"/>
    <n v="-155459"/>
    <n v="669787"/>
    <n v="514328"/>
    <n v="551387.84299999999"/>
    <m/>
  </r>
  <r>
    <x v="89"/>
    <x v="3"/>
    <x v="0"/>
    <x v="1"/>
    <s v="1012166"/>
    <x v="81"/>
    <s v="Ala"/>
    <s v="Ala Trutro"/>
    <x v="5"/>
    <n v="2485"/>
    <n v="17276"/>
    <n v="19760"/>
    <n v="5552"/>
    <n v="14309"/>
    <n v="19861"/>
    <n v="18143.68"/>
    <m/>
  </r>
  <r>
    <x v="69"/>
    <x v="3"/>
    <x v="0"/>
    <x v="1"/>
    <s v="1012167"/>
    <x v="67"/>
    <s v="Pechuga Desh"/>
    <s v="Pechuga Desh s/Piel"/>
    <x v="5"/>
    <n v="-75354"/>
    <n v="480878"/>
    <n v="405524"/>
    <n v="-217801"/>
    <n v="474944"/>
    <n v="257142"/>
    <n v="407877.12"/>
    <m/>
  </r>
  <r>
    <x v="16"/>
    <x v="3"/>
    <x v="0"/>
    <x v="1"/>
    <s v="1012207"/>
    <x v="16"/>
    <s v="Menudencias"/>
    <s v="Menudencias Contre"/>
    <x v="7"/>
    <m/>
    <m/>
    <m/>
    <m/>
    <m/>
    <m/>
    <n v="48000"/>
    <m/>
  </r>
  <r>
    <x v="517"/>
    <x v="3"/>
    <x v="0"/>
    <x v="1"/>
    <s v="1012218"/>
    <x v="458"/>
    <s v="Ala"/>
    <s v="Ala Centro"/>
    <x v="2"/>
    <n v="0"/>
    <n v="23761"/>
    <n v="23761"/>
    <n v="0"/>
    <n v="24000"/>
    <n v="24000"/>
    <n v="24000"/>
    <m/>
  </r>
  <r>
    <x v="70"/>
    <x v="3"/>
    <x v="0"/>
    <x v="1"/>
    <s v="1012278"/>
    <x v="68"/>
    <s v="Ala"/>
    <s v="Ala Trutro"/>
    <x v="6"/>
    <n v="8230"/>
    <n v="68908"/>
    <n v="77138"/>
    <n v="8739"/>
    <n v="71770"/>
    <n v="80509"/>
    <n v="80028"/>
    <m/>
  </r>
  <r>
    <x v="518"/>
    <x v="3"/>
    <x v="0"/>
    <x v="1"/>
    <s v="1012299"/>
    <x v="459"/>
    <s v="Muestra"/>
    <s v="Muestra"/>
    <x v="5"/>
    <m/>
    <m/>
    <m/>
    <m/>
    <m/>
    <m/>
    <n v="100"/>
    <m/>
  </r>
  <r>
    <x v="519"/>
    <x v="3"/>
    <x v="0"/>
    <x v="1"/>
    <s v="1012300"/>
    <x v="460"/>
    <s v="Muestra"/>
    <s v="Muestra"/>
    <x v="5"/>
    <m/>
    <m/>
    <m/>
    <m/>
    <m/>
    <m/>
    <n v="0.45400000000000001"/>
    <m/>
  </r>
  <r>
    <x v="520"/>
    <x v="3"/>
    <x v="0"/>
    <x v="1"/>
    <s v="1012313"/>
    <x v="461"/>
    <s v="Muestra"/>
    <s v="Muestra"/>
    <x v="5"/>
    <m/>
    <m/>
    <m/>
    <m/>
    <m/>
    <m/>
    <n v="18.14"/>
    <m/>
  </r>
  <r>
    <x v="71"/>
    <x v="3"/>
    <x v="0"/>
    <x v="1"/>
    <s v="1012326"/>
    <x v="69"/>
    <s v="Menudencias"/>
    <s v="Menudencias Corazón"/>
    <x v="8"/>
    <n v="-2612"/>
    <n v="8612"/>
    <n v="6000"/>
    <n v="-288"/>
    <n v="8612"/>
    <n v="8324"/>
    <n v="6000"/>
    <m/>
  </r>
  <r>
    <x v="483"/>
    <x v="3"/>
    <x v="0"/>
    <x v="1"/>
    <s v="1012399"/>
    <x v="427"/>
    <s v="Pechuga Desh"/>
    <s v="Pechuga Desh s/Piel"/>
    <x v="6"/>
    <n v="0"/>
    <n v="10000"/>
    <n v="10000"/>
    <n v="0"/>
    <n v="10000"/>
    <n v="10000"/>
    <n v="10012.799999999999"/>
    <m/>
  </r>
  <r>
    <x v="484"/>
    <x v="3"/>
    <x v="0"/>
    <x v="1"/>
    <s v="1012400"/>
    <x v="428"/>
    <s v="Filete"/>
    <s v="Filete"/>
    <x v="6"/>
    <n v="0"/>
    <n v="10000"/>
    <n v="10000"/>
    <n v="0"/>
    <n v="10000"/>
    <n v="10000"/>
    <n v="10012.799999999999"/>
    <m/>
  </r>
  <r>
    <x v="72"/>
    <x v="3"/>
    <x v="0"/>
    <x v="1"/>
    <s v="1012401"/>
    <x v="70"/>
    <s v="Ala"/>
    <s v="Ala Trutro-Centro"/>
    <x v="5"/>
    <n v="-3494"/>
    <n v="23220"/>
    <n v="19726"/>
    <m/>
    <m/>
    <m/>
    <m/>
    <m/>
  </r>
  <r>
    <x v="22"/>
    <x v="3"/>
    <x v="0"/>
    <x v="1"/>
    <s v="1012434"/>
    <x v="22"/>
    <s v="Ala"/>
    <s v="Ala Punta"/>
    <x v="2"/>
    <n v="16988"/>
    <n v="0"/>
    <n v="16988"/>
    <n v="9000"/>
    <n v="0"/>
    <n v="0"/>
    <n v="24000"/>
    <m/>
  </r>
  <r>
    <x v="23"/>
    <x v="3"/>
    <x v="0"/>
    <x v="1"/>
    <s v="1012448"/>
    <x v="23"/>
    <s v="Patas"/>
    <s v="Patas Garras"/>
    <x v="2"/>
    <n v="-52426"/>
    <n v="195232"/>
    <n v="142806"/>
    <n v="-1260"/>
    <n v="193260"/>
    <n v="192000"/>
    <n v="72000"/>
    <m/>
  </r>
  <r>
    <x v="90"/>
    <x v="3"/>
    <x v="0"/>
    <x v="1"/>
    <s v="1012451"/>
    <x v="82"/>
    <s v="Ala"/>
    <s v="Ala Centro"/>
    <x v="2"/>
    <n v="-8160"/>
    <n v="8160"/>
    <n v="0"/>
    <n v="-56535"/>
    <n v="8160"/>
    <n v="0"/>
    <m/>
    <m/>
  </r>
  <r>
    <x v="24"/>
    <x v="3"/>
    <x v="0"/>
    <x v="1"/>
    <s v="1012452"/>
    <x v="24"/>
    <s v="Ala"/>
    <s v="Ala Centro"/>
    <x v="2"/>
    <n v="-62589"/>
    <n v="41000"/>
    <n v="0"/>
    <n v="-40678"/>
    <n v="41000"/>
    <n v="0"/>
    <m/>
    <m/>
  </r>
  <r>
    <x v="26"/>
    <x v="3"/>
    <x v="0"/>
    <x v="1"/>
    <s v="1012455"/>
    <x v="26"/>
    <s v="Ala"/>
    <s v="Ala Centro-Punta"/>
    <x v="2"/>
    <m/>
    <m/>
    <m/>
    <m/>
    <m/>
    <m/>
    <n v="72000"/>
    <m/>
  </r>
  <r>
    <x v="73"/>
    <x v="3"/>
    <x v="0"/>
    <x v="1"/>
    <s v="1012483"/>
    <x v="71"/>
    <s v="Ala"/>
    <s v="Ala Trutro-Centro"/>
    <x v="5"/>
    <n v="7505"/>
    <n v="259490"/>
    <n v="266995"/>
    <n v="35762"/>
    <n v="228864"/>
    <n v="264626"/>
    <n v="264625.57199999999"/>
    <m/>
  </r>
  <r>
    <x v="521"/>
    <x v="3"/>
    <x v="0"/>
    <x v="1"/>
    <s v="1012488"/>
    <x v="462"/>
    <s v="Pechuga Desh"/>
    <s v="Pechuga Desh s/Piel"/>
    <x v="5"/>
    <m/>
    <m/>
    <m/>
    <n v="0"/>
    <n v="19976"/>
    <n v="19976"/>
    <n v="19958.400000000001"/>
    <m/>
  </r>
  <r>
    <x v="27"/>
    <x v="3"/>
    <x v="0"/>
    <x v="1"/>
    <s v="1012502"/>
    <x v="27"/>
    <s v="Patas"/>
    <s v="Patas Garras"/>
    <x v="2"/>
    <n v="-8440"/>
    <n v="8440"/>
    <n v="0"/>
    <n v="2940"/>
    <n v="9060"/>
    <n v="12000"/>
    <m/>
    <m/>
  </r>
  <r>
    <x v="28"/>
    <x v="3"/>
    <x v="0"/>
    <x v="1"/>
    <s v="1012503"/>
    <x v="28"/>
    <s v="Patas"/>
    <s v="Patas Garras"/>
    <x v="2"/>
    <n v="-86658"/>
    <n v="277067"/>
    <n v="190408"/>
    <n v="1280"/>
    <n v="286720"/>
    <n v="288000"/>
    <n v="276000"/>
    <m/>
  </r>
  <r>
    <x v="29"/>
    <x v="3"/>
    <x v="0"/>
    <x v="1"/>
    <s v="1012504"/>
    <x v="23"/>
    <s v="Patas"/>
    <s v="Patas Garras"/>
    <x v="2"/>
    <n v="-41873"/>
    <n v="53774"/>
    <n v="11900"/>
    <n v="-13380"/>
    <n v="61380"/>
    <n v="48000"/>
    <m/>
    <m/>
  </r>
  <r>
    <x v="74"/>
    <x v="3"/>
    <x v="0"/>
    <x v="1"/>
    <s v="1012518"/>
    <x v="72"/>
    <s v="Filete"/>
    <s v="Filete"/>
    <x v="5"/>
    <n v="-60658"/>
    <n v="159626"/>
    <n v="98968"/>
    <n v="-54595"/>
    <n v="163398"/>
    <n v="108803"/>
    <n v="108863.03999999999"/>
    <m/>
  </r>
  <r>
    <x v="75"/>
    <x v="3"/>
    <x v="0"/>
    <x v="1"/>
    <s v="1012519"/>
    <x v="50"/>
    <s v="Pechuga Desh"/>
    <s v="Pechuga Desh s/Piel"/>
    <x v="5"/>
    <n v="-4705"/>
    <n v="24444"/>
    <n v="19739"/>
    <n v="657"/>
    <n v="19301"/>
    <n v="19958"/>
    <n v="19958.400000000001"/>
    <m/>
  </r>
  <r>
    <x v="76"/>
    <x v="3"/>
    <x v="0"/>
    <x v="1"/>
    <s v="1012520"/>
    <x v="51"/>
    <s v="Pechuga Desh"/>
    <s v="Pechuga Desh s/Piel"/>
    <x v="5"/>
    <n v="1380"/>
    <n v="77769"/>
    <n v="79149"/>
    <n v="-9617"/>
    <n v="75791"/>
    <n v="66174"/>
    <n v="65318.400000000001"/>
    <m/>
  </r>
  <r>
    <x v="77"/>
    <x v="3"/>
    <x v="0"/>
    <x v="1"/>
    <s v="1012521"/>
    <x v="52"/>
    <s v="Pechuga Desh"/>
    <s v="Pechuga Desh s/Piel"/>
    <x v="5"/>
    <n v="-34233"/>
    <n v="192527"/>
    <n v="158294"/>
    <n v="-35559"/>
    <n v="197274"/>
    <n v="159935"/>
    <n v="157850.36799999999"/>
    <m/>
  </r>
  <r>
    <x v="78"/>
    <x v="3"/>
    <x v="0"/>
    <x v="1"/>
    <s v="1012522"/>
    <x v="53"/>
    <s v="Pechuga Desh"/>
    <s v="Pechuga Desh s/Piel"/>
    <x v="5"/>
    <n v="-54093"/>
    <n v="93600"/>
    <n v="39508"/>
    <n v="-51439"/>
    <n v="94193"/>
    <n v="39589"/>
    <n v="40461.120000000003"/>
    <m/>
  </r>
  <r>
    <x v="79"/>
    <x v="3"/>
    <x v="0"/>
    <x v="1"/>
    <s v="1012523"/>
    <x v="54"/>
    <s v="Pechuga Desh"/>
    <s v="Pechuga Desh s/Piel"/>
    <x v="5"/>
    <n v="-17215"/>
    <n v="56742"/>
    <n v="39527"/>
    <n v="-714"/>
    <n v="50610"/>
    <n v="49896"/>
    <n v="49896"/>
    <m/>
  </r>
  <r>
    <x v="80"/>
    <x v="3"/>
    <x v="0"/>
    <x v="1"/>
    <s v="1012524"/>
    <x v="55"/>
    <s v="Pechuga Desh"/>
    <s v="Pechuga Desh s/Piel"/>
    <x v="5"/>
    <n v="-41412"/>
    <n v="23544"/>
    <n v="0"/>
    <n v="-45433"/>
    <n v="23544"/>
    <n v="0"/>
    <m/>
    <m/>
  </r>
  <r>
    <x v="30"/>
    <x v="3"/>
    <x v="0"/>
    <x v="1"/>
    <s v="1012525"/>
    <x v="11"/>
    <s v="Patas"/>
    <s v="Patas Garras"/>
    <x v="2"/>
    <n v="11180"/>
    <n v="12621"/>
    <n v="23801"/>
    <n v="-940"/>
    <n v="12940"/>
    <n v="12000"/>
    <n v="24000"/>
    <m/>
  </r>
  <r>
    <x v="91"/>
    <x v="3"/>
    <x v="0"/>
    <x v="1"/>
    <s v="1012526"/>
    <x v="12"/>
    <s v="Patas"/>
    <s v="Patas Garras"/>
    <x v="2"/>
    <n v="15368"/>
    <n v="8433"/>
    <n v="23801"/>
    <n v="16660"/>
    <n v="7340"/>
    <n v="24000"/>
    <n v="24000"/>
    <m/>
  </r>
  <r>
    <x v="31"/>
    <x v="3"/>
    <x v="0"/>
    <x v="1"/>
    <s v="1012527"/>
    <x v="29"/>
    <s v="Patas"/>
    <s v="Patas Garras"/>
    <x v="2"/>
    <n v="30798"/>
    <n v="16804"/>
    <n v="47602"/>
    <n v="6300"/>
    <n v="17700"/>
    <n v="24000"/>
    <n v="24000"/>
    <m/>
  </r>
  <r>
    <x v="81"/>
    <x v="3"/>
    <x v="0"/>
    <x v="1"/>
    <s v="1012532"/>
    <x v="73"/>
    <s v="Menudencias"/>
    <s v="Menudencias Contre"/>
    <x v="5"/>
    <n v="-1600"/>
    <n v="6000"/>
    <n v="4400"/>
    <n v="-1146"/>
    <n v="6000"/>
    <n v="4854"/>
    <n v="4808.16"/>
    <m/>
  </r>
  <r>
    <x v="82"/>
    <x v="3"/>
    <x v="0"/>
    <x v="1"/>
    <s v="1012534"/>
    <x v="74"/>
    <s v="Pechuga"/>
    <s v="Pechuga Entera"/>
    <x v="6"/>
    <n v="-158536"/>
    <n v="653912"/>
    <n v="495376"/>
    <n v="-91860"/>
    <n v="658536"/>
    <n v="566676"/>
    <n v="560000"/>
    <m/>
  </r>
  <r>
    <x v="34"/>
    <x v="3"/>
    <x v="0"/>
    <x v="1"/>
    <s v="1012598"/>
    <x v="32"/>
    <s v="Patas"/>
    <s v="Patas Garras"/>
    <x v="2"/>
    <n v="11651"/>
    <n v="12150"/>
    <n v="23801"/>
    <n v="10820"/>
    <n v="13180"/>
    <n v="24000"/>
    <m/>
    <m/>
  </r>
  <r>
    <x v="83"/>
    <x v="3"/>
    <x v="0"/>
    <x v="1"/>
    <s v="1012601"/>
    <x v="75"/>
    <s v="Menudencias"/>
    <s v="Menudencias Pana"/>
    <x v="5"/>
    <n v="10394"/>
    <n v="0"/>
    <n v="10394"/>
    <n v="70000"/>
    <n v="135000"/>
    <n v="205000"/>
    <n v="216999.30600000001"/>
    <m/>
  </r>
  <r>
    <x v="457"/>
    <x v="3"/>
    <x v="0"/>
    <x v="1"/>
    <s v="1012602"/>
    <x v="408"/>
    <s v="Ala"/>
    <s v="Ala Centro"/>
    <x v="5"/>
    <n v="30482"/>
    <n v="0"/>
    <n v="29691"/>
    <n v="0"/>
    <n v="0"/>
    <n v="-791"/>
    <m/>
    <m/>
  </r>
  <r>
    <x v="522"/>
    <x v="3"/>
    <x v="0"/>
    <x v="1"/>
    <s v="1012629"/>
    <x v="463"/>
    <s v="Muestra"/>
    <s v="Muestra"/>
    <x v="7"/>
    <m/>
    <m/>
    <m/>
    <m/>
    <m/>
    <m/>
    <n v="20"/>
    <m/>
  </r>
  <r>
    <x v="523"/>
    <x v="3"/>
    <x v="0"/>
    <x v="1"/>
    <s v="1012631"/>
    <x v="464"/>
    <s v="Muestra"/>
    <s v="Muestra"/>
    <x v="5"/>
    <m/>
    <m/>
    <m/>
    <m/>
    <m/>
    <m/>
    <n v="100"/>
    <m/>
  </r>
  <r>
    <x v="524"/>
    <x v="3"/>
    <x v="0"/>
    <x v="1"/>
    <s v="1012633"/>
    <x v="18"/>
    <s v="Menudencias"/>
    <s v="Menudencias Pana"/>
    <x v="5"/>
    <m/>
    <m/>
    <m/>
    <n v="78"/>
    <n v="0"/>
    <n v="0"/>
    <m/>
    <m/>
  </r>
  <r>
    <x v="525"/>
    <x v="3"/>
    <x v="0"/>
    <x v="1"/>
    <s v="1012657"/>
    <x v="465"/>
    <s v="Subprod"/>
    <s v="Subprod Piel"/>
    <x v="8"/>
    <n v="1275"/>
    <n v="0"/>
    <n v="1275"/>
    <n v="1275"/>
    <n v="0"/>
    <n v="1275"/>
    <m/>
    <m/>
  </r>
  <r>
    <x v="485"/>
    <x v="3"/>
    <x v="0"/>
    <x v="1"/>
    <s v="1012681"/>
    <x v="429"/>
    <s v="Subprod"/>
    <s v="Subprod Despunte Tru"/>
    <x v="2"/>
    <m/>
    <m/>
    <m/>
    <n v="-19900"/>
    <n v="60000"/>
    <n v="40100"/>
    <n v="48000"/>
    <m/>
  </r>
  <r>
    <x v="84"/>
    <x v="3"/>
    <x v="0"/>
    <x v="1"/>
    <s v="1012694"/>
    <x v="76"/>
    <s v="Pechuga Desh"/>
    <s v="Pechuga Desh s/Piel"/>
    <x v="5"/>
    <n v="-26839"/>
    <n v="81271"/>
    <n v="54432"/>
    <n v="-20249"/>
    <n v="76495"/>
    <n v="56246"/>
    <n v="70992.289000000004"/>
    <m/>
  </r>
  <r>
    <x v="85"/>
    <x v="3"/>
    <x v="0"/>
    <x v="1"/>
    <s v="1012724"/>
    <x v="77"/>
    <s v="Menudencias"/>
    <s v="Menudencias Corazón"/>
    <x v="7"/>
    <m/>
    <m/>
    <m/>
    <n v="1463"/>
    <n v="0"/>
    <n v="1463"/>
    <n v="10800"/>
    <m/>
  </r>
  <r>
    <x v="458"/>
    <x v="3"/>
    <x v="0"/>
    <x v="1"/>
    <s v="1012725"/>
    <x v="409"/>
    <s v="Filete"/>
    <s v="Filete"/>
    <x v="6"/>
    <n v="0"/>
    <n v="12000"/>
    <n v="12000"/>
    <n v="2207"/>
    <n v="12000"/>
    <n v="14207"/>
    <n v="12011.328"/>
    <m/>
  </r>
  <r>
    <x v="86"/>
    <x v="3"/>
    <x v="0"/>
    <x v="1"/>
    <s v="1012730"/>
    <x v="78"/>
    <s v="Menudencias"/>
    <s v="Menudencias Corazón"/>
    <x v="7"/>
    <n v="3085"/>
    <n v="0"/>
    <n v="3085"/>
    <n v="43419"/>
    <n v="0"/>
    <n v="43419"/>
    <n v="32403"/>
    <m/>
  </r>
  <r>
    <x v="459"/>
    <x v="3"/>
    <x v="0"/>
    <x v="1"/>
    <s v="1012745"/>
    <x v="410"/>
    <s v="Menudencias"/>
    <s v="Menudencias Corazón"/>
    <x v="7"/>
    <n v="12893"/>
    <n v="0"/>
    <n v="12893"/>
    <n v="11504"/>
    <n v="0"/>
    <n v="11504"/>
    <m/>
    <m/>
  </r>
  <r>
    <x v="526"/>
    <x v="3"/>
    <x v="0"/>
    <x v="1"/>
    <s v="1012748"/>
    <x v="466"/>
    <s v="Muestra"/>
    <s v="Muestra"/>
    <x v="6"/>
    <m/>
    <m/>
    <m/>
    <m/>
    <m/>
    <m/>
    <n v="72.56"/>
    <m/>
  </r>
  <r>
    <x v="456"/>
    <x v="3"/>
    <x v="0"/>
    <x v="1"/>
    <s v="1012764"/>
    <x v="407"/>
    <s v="Carne Recuperada"/>
    <s v="Carne Recuperada ADM"/>
    <x v="6"/>
    <n v="0"/>
    <n v="196000"/>
    <n v="196000"/>
    <n v="-157925"/>
    <n v="196000"/>
    <n v="38075"/>
    <m/>
    <m/>
  </r>
  <r>
    <x v="0"/>
    <x v="3"/>
    <x v="0"/>
    <x v="2"/>
    <s v="1010877"/>
    <x v="0"/>
    <s v="Menudencias"/>
    <s v="Menudencias Contre"/>
    <x v="1"/>
    <m/>
    <m/>
    <m/>
    <m/>
    <m/>
    <m/>
    <m/>
    <n v="130065"/>
  </r>
  <r>
    <x v="46"/>
    <x v="3"/>
    <x v="0"/>
    <x v="2"/>
    <s v="1011127"/>
    <x v="44"/>
    <s v="Pechuga Desh"/>
    <s v="Pechuga Desh s/Piel"/>
    <x v="6"/>
    <m/>
    <m/>
    <m/>
    <m/>
    <m/>
    <m/>
    <m/>
    <n v="1158004"/>
  </r>
  <r>
    <x v="47"/>
    <x v="3"/>
    <x v="0"/>
    <x v="2"/>
    <s v="1011150"/>
    <x v="45"/>
    <s v="Ala"/>
    <s v="Ala Trutro-Centro"/>
    <x v="6"/>
    <m/>
    <m/>
    <m/>
    <m/>
    <m/>
    <m/>
    <m/>
    <n v="79135"/>
  </r>
  <r>
    <x v="5"/>
    <x v="3"/>
    <x v="0"/>
    <x v="2"/>
    <s v="1011421"/>
    <x v="5"/>
    <s v="Carne Recuperada"/>
    <s v="Carne Recuperada Pul"/>
    <x v="0"/>
    <m/>
    <m/>
    <m/>
    <m/>
    <m/>
    <m/>
    <m/>
    <n v="631351"/>
  </r>
  <r>
    <x v="6"/>
    <x v="3"/>
    <x v="0"/>
    <x v="2"/>
    <s v="1011558"/>
    <x v="6"/>
    <s v="Carne Recuperada"/>
    <s v="Carne Recuperada Pul"/>
    <x v="0"/>
    <m/>
    <m/>
    <m/>
    <m/>
    <m/>
    <m/>
    <m/>
    <n v="282789"/>
  </r>
  <r>
    <x v="7"/>
    <x v="3"/>
    <x v="0"/>
    <x v="2"/>
    <s v="1011560"/>
    <x v="7"/>
    <s v="Menudencias"/>
    <s v="Menudencias Corazón"/>
    <x v="3"/>
    <m/>
    <m/>
    <m/>
    <m/>
    <m/>
    <m/>
    <m/>
    <n v="31436"/>
  </r>
  <r>
    <x v="9"/>
    <x v="3"/>
    <x v="0"/>
    <x v="2"/>
    <s v="1011586"/>
    <x v="9"/>
    <s v="Ala"/>
    <s v="Ala Centro"/>
    <x v="2"/>
    <m/>
    <m/>
    <m/>
    <m/>
    <m/>
    <m/>
    <m/>
    <n v="52400"/>
  </r>
  <r>
    <x v="49"/>
    <x v="3"/>
    <x v="0"/>
    <x v="2"/>
    <s v="1011701"/>
    <x v="47"/>
    <s v="Pechuga Desh"/>
    <s v="Pechuga Desh s/Piel"/>
    <x v="5"/>
    <m/>
    <m/>
    <m/>
    <m/>
    <m/>
    <m/>
    <m/>
    <n v="178073"/>
  </r>
  <r>
    <x v="50"/>
    <x v="3"/>
    <x v="0"/>
    <x v="2"/>
    <s v="1011748"/>
    <x v="48"/>
    <s v="Pechuga Desh"/>
    <s v="Pechuga Desh s/Piel"/>
    <x v="7"/>
    <m/>
    <m/>
    <m/>
    <m/>
    <m/>
    <m/>
    <m/>
    <n v="149103"/>
  </r>
  <r>
    <x v="11"/>
    <x v="3"/>
    <x v="0"/>
    <x v="2"/>
    <s v="1011967"/>
    <x v="11"/>
    <s v="Patas"/>
    <s v="Patas Garras"/>
    <x v="2"/>
    <m/>
    <m/>
    <m/>
    <m/>
    <m/>
    <m/>
    <m/>
    <n v="245431"/>
  </r>
  <r>
    <x v="12"/>
    <x v="3"/>
    <x v="0"/>
    <x v="2"/>
    <s v="1011968"/>
    <x v="12"/>
    <s v="Patas"/>
    <s v="Patas Garras"/>
    <x v="2"/>
    <m/>
    <m/>
    <m/>
    <m/>
    <m/>
    <m/>
    <m/>
    <n v="16786"/>
  </r>
  <r>
    <x v="13"/>
    <x v="3"/>
    <x v="0"/>
    <x v="2"/>
    <s v="1011969"/>
    <x v="13"/>
    <s v="Patas"/>
    <s v="Patas Garras"/>
    <x v="2"/>
    <m/>
    <m/>
    <m/>
    <m/>
    <m/>
    <m/>
    <m/>
    <n v="135303"/>
  </r>
  <r>
    <x v="52"/>
    <x v="3"/>
    <x v="0"/>
    <x v="2"/>
    <s v="1012107"/>
    <x v="50"/>
    <s v="Pechuga Desh"/>
    <s v="Pechuga Desh s/Piel"/>
    <x v="5"/>
    <m/>
    <m/>
    <m/>
    <m/>
    <m/>
    <m/>
    <m/>
    <n v="163811"/>
  </r>
  <r>
    <x v="53"/>
    <x v="3"/>
    <x v="0"/>
    <x v="2"/>
    <s v="1012108"/>
    <x v="51"/>
    <s v="Pechuga Desh"/>
    <s v="Pechuga Desh s/Piel"/>
    <x v="5"/>
    <m/>
    <m/>
    <m/>
    <m/>
    <m/>
    <m/>
    <m/>
    <n v="325813"/>
  </r>
  <r>
    <x v="54"/>
    <x v="3"/>
    <x v="0"/>
    <x v="2"/>
    <s v="1012109"/>
    <x v="52"/>
    <s v="Pechuga Desh"/>
    <s v="Pechuga Desh s/Piel"/>
    <x v="5"/>
    <m/>
    <m/>
    <m/>
    <m/>
    <m/>
    <m/>
    <m/>
    <n v="343073"/>
  </r>
  <r>
    <x v="55"/>
    <x v="3"/>
    <x v="0"/>
    <x v="2"/>
    <s v="1012110"/>
    <x v="53"/>
    <s v="Pechuga Desh"/>
    <s v="Pechuga Desh s/Piel"/>
    <x v="5"/>
    <m/>
    <m/>
    <m/>
    <m/>
    <m/>
    <m/>
    <m/>
    <n v="73635"/>
  </r>
  <r>
    <x v="56"/>
    <x v="3"/>
    <x v="0"/>
    <x v="2"/>
    <s v="1012111"/>
    <x v="54"/>
    <s v="Pechuga Desh"/>
    <s v="Pechuga Desh s/Piel"/>
    <x v="5"/>
    <m/>
    <m/>
    <m/>
    <m/>
    <m/>
    <m/>
    <m/>
    <n v="30296"/>
  </r>
  <r>
    <x v="57"/>
    <x v="3"/>
    <x v="0"/>
    <x v="2"/>
    <s v="1012112"/>
    <x v="55"/>
    <s v="Pechuga Desh"/>
    <s v="Pechuga Desh s/Piel"/>
    <x v="5"/>
    <m/>
    <m/>
    <m/>
    <m/>
    <m/>
    <m/>
    <m/>
    <n v="14718"/>
  </r>
  <r>
    <x v="516"/>
    <x v="3"/>
    <x v="0"/>
    <x v="2"/>
    <s v="1012115"/>
    <x v="457"/>
    <s v="Pechuga Desh"/>
    <s v="Pechuga Desh s/Piel"/>
    <x v="5"/>
    <m/>
    <m/>
    <m/>
    <m/>
    <m/>
    <m/>
    <m/>
    <n v="19763"/>
  </r>
  <r>
    <x v="58"/>
    <x v="3"/>
    <x v="0"/>
    <x v="2"/>
    <s v="1012145"/>
    <x v="56"/>
    <s v="Pechuga Desh"/>
    <s v="Pechuga Desh s/Piel"/>
    <x v="5"/>
    <m/>
    <m/>
    <m/>
    <m/>
    <m/>
    <m/>
    <m/>
    <n v="74134"/>
  </r>
  <r>
    <x v="59"/>
    <x v="3"/>
    <x v="0"/>
    <x v="2"/>
    <s v="1012147"/>
    <x v="57"/>
    <s v="Filete"/>
    <s v="Filete"/>
    <x v="5"/>
    <m/>
    <m/>
    <m/>
    <m/>
    <m/>
    <m/>
    <m/>
    <n v="25841"/>
  </r>
  <r>
    <x v="60"/>
    <x v="3"/>
    <x v="0"/>
    <x v="2"/>
    <s v="1012148"/>
    <x v="58"/>
    <s v="Ala"/>
    <s v="Ala Trutro-Centro"/>
    <x v="5"/>
    <m/>
    <m/>
    <m/>
    <m/>
    <m/>
    <m/>
    <m/>
    <n v="94942"/>
  </r>
  <r>
    <x v="61"/>
    <x v="3"/>
    <x v="0"/>
    <x v="2"/>
    <s v="1012157"/>
    <x v="59"/>
    <s v="Ala"/>
    <s v="Ala Trutro"/>
    <x v="5"/>
    <m/>
    <m/>
    <m/>
    <m/>
    <m/>
    <m/>
    <m/>
    <n v="26441"/>
  </r>
  <r>
    <x v="62"/>
    <x v="3"/>
    <x v="0"/>
    <x v="2"/>
    <s v="1012158"/>
    <x v="60"/>
    <s v="Filete"/>
    <s v="Filete"/>
    <x v="5"/>
    <m/>
    <m/>
    <m/>
    <m/>
    <m/>
    <m/>
    <m/>
    <n v="95536"/>
  </r>
  <r>
    <x v="63"/>
    <x v="3"/>
    <x v="0"/>
    <x v="2"/>
    <s v="1012159"/>
    <x v="61"/>
    <s v="Ala"/>
    <s v="Ala Trutro-Centro"/>
    <x v="5"/>
    <m/>
    <m/>
    <m/>
    <m/>
    <m/>
    <m/>
    <m/>
    <n v="385942"/>
  </r>
  <r>
    <x v="64"/>
    <x v="3"/>
    <x v="0"/>
    <x v="2"/>
    <s v="1012160"/>
    <x v="62"/>
    <s v="Pechuga Desh"/>
    <s v="Pechuga Desh s/Piel"/>
    <x v="5"/>
    <m/>
    <m/>
    <m/>
    <m/>
    <m/>
    <m/>
    <m/>
    <n v="18145"/>
  </r>
  <r>
    <x v="65"/>
    <x v="3"/>
    <x v="0"/>
    <x v="2"/>
    <s v="1012161"/>
    <x v="63"/>
    <s v="Ala"/>
    <s v="Ala Centro"/>
    <x v="5"/>
    <m/>
    <m/>
    <m/>
    <m/>
    <m/>
    <m/>
    <m/>
    <n v="87481"/>
  </r>
  <r>
    <x v="66"/>
    <x v="3"/>
    <x v="0"/>
    <x v="2"/>
    <s v="1012163"/>
    <x v="64"/>
    <s v="Filete"/>
    <s v="Filete"/>
    <x v="5"/>
    <m/>
    <m/>
    <m/>
    <m/>
    <m/>
    <m/>
    <m/>
    <n v="107208"/>
  </r>
  <r>
    <x v="67"/>
    <x v="3"/>
    <x v="0"/>
    <x v="2"/>
    <s v="1012164"/>
    <x v="65"/>
    <s v="Ala"/>
    <s v="Ala Centro"/>
    <x v="5"/>
    <m/>
    <m/>
    <m/>
    <m/>
    <m/>
    <m/>
    <m/>
    <n v="72060"/>
  </r>
  <r>
    <x v="68"/>
    <x v="3"/>
    <x v="0"/>
    <x v="2"/>
    <s v="1012165"/>
    <x v="66"/>
    <s v="Ala"/>
    <s v="Ala Trutro-Centro"/>
    <x v="5"/>
    <m/>
    <m/>
    <m/>
    <m/>
    <m/>
    <m/>
    <m/>
    <n v="674133"/>
  </r>
  <r>
    <x v="89"/>
    <x v="3"/>
    <x v="0"/>
    <x v="2"/>
    <s v="1012166"/>
    <x v="81"/>
    <s v="Ala"/>
    <s v="Ala Trutro"/>
    <x v="5"/>
    <m/>
    <m/>
    <m/>
    <m/>
    <m/>
    <m/>
    <m/>
    <n v="17276"/>
  </r>
  <r>
    <x v="69"/>
    <x v="3"/>
    <x v="0"/>
    <x v="2"/>
    <s v="1012167"/>
    <x v="67"/>
    <s v="Pechuga Desh"/>
    <s v="Pechuga Desh s/Piel"/>
    <x v="5"/>
    <m/>
    <m/>
    <m/>
    <m/>
    <m/>
    <m/>
    <m/>
    <n v="480876"/>
  </r>
  <r>
    <x v="517"/>
    <x v="3"/>
    <x v="0"/>
    <x v="2"/>
    <s v="1012218"/>
    <x v="458"/>
    <s v="Ala"/>
    <s v="Ala Centro"/>
    <x v="2"/>
    <m/>
    <m/>
    <m/>
    <m/>
    <m/>
    <m/>
    <m/>
    <n v="23763"/>
  </r>
  <r>
    <x v="70"/>
    <x v="3"/>
    <x v="0"/>
    <x v="2"/>
    <s v="1012278"/>
    <x v="68"/>
    <s v="Ala"/>
    <s v="Ala Trutro"/>
    <x v="6"/>
    <m/>
    <m/>
    <m/>
    <m/>
    <m/>
    <m/>
    <m/>
    <n v="68910"/>
  </r>
  <r>
    <x v="18"/>
    <x v="3"/>
    <x v="0"/>
    <x v="2"/>
    <s v="1012283"/>
    <x v="18"/>
    <s v="Menudencias"/>
    <s v="Menudencias Pana"/>
    <x v="0"/>
    <m/>
    <m/>
    <m/>
    <m/>
    <m/>
    <m/>
    <m/>
    <n v="115641"/>
  </r>
  <r>
    <x v="71"/>
    <x v="3"/>
    <x v="0"/>
    <x v="2"/>
    <s v="1012326"/>
    <x v="69"/>
    <s v="Menudencias"/>
    <s v="Menudencias Corazón"/>
    <x v="8"/>
    <m/>
    <m/>
    <m/>
    <m/>
    <m/>
    <m/>
    <m/>
    <n v="8616"/>
  </r>
  <r>
    <x v="20"/>
    <x v="3"/>
    <x v="0"/>
    <x v="2"/>
    <s v="1012362"/>
    <x v="20"/>
    <s v="Menudencias"/>
    <s v="Menudencias Corazón"/>
    <x v="3"/>
    <m/>
    <m/>
    <m/>
    <m/>
    <m/>
    <m/>
    <m/>
    <n v="2607"/>
  </r>
  <r>
    <x v="483"/>
    <x v="3"/>
    <x v="0"/>
    <x v="2"/>
    <s v="1012399"/>
    <x v="427"/>
    <s v="Pechuga Desh"/>
    <s v="Pechuga Desh s/Piel"/>
    <x v="5"/>
    <m/>
    <m/>
    <m/>
    <m/>
    <m/>
    <m/>
    <m/>
    <n v="10003"/>
  </r>
  <r>
    <x v="484"/>
    <x v="3"/>
    <x v="0"/>
    <x v="2"/>
    <s v="1012400"/>
    <x v="428"/>
    <s v="Filete"/>
    <s v="Filete"/>
    <x v="5"/>
    <m/>
    <m/>
    <m/>
    <m/>
    <m/>
    <m/>
    <m/>
    <n v="10003"/>
  </r>
  <r>
    <x v="72"/>
    <x v="3"/>
    <x v="0"/>
    <x v="2"/>
    <s v="1012401"/>
    <x v="70"/>
    <s v="Ala"/>
    <s v="Ala Trutro-Centro"/>
    <x v="5"/>
    <m/>
    <m/>
    <m/>
    <m/>
    <m/>
    <m/>
    <m/>
    <n v="23225"/>
  </r>
  <r>
    <x v="23"/>
    <x v="3"/>
    <x v="0"/>
    <x v="2"/>
    <s v="1012448"/>
    <x v="23"/>
    <s v="Patas"/>
    <s v="Patas Garras"/>
    <x v="2"/>
    <m/>
    <m/>
    <m/>
    <m/>
    <m/>
    <m/>
    <m/>
    <n v="195234"/>
  </r>
  <r>
    <x v="90"/>
    <x v="3"/>
    <x v="0"/>
    <x v="2"/>
    <s v="1012451"/>
    <x v="82"/>
    <s v="Ala"/>
    <s v="Ala Centro"/>
    <x v="2"/>
    <m/>
    <m/>
    <m/>
    <m/>
    <m/>
    <m/>
    <m/>
    <n v="8157"/>
  </r>
  <r>
    <x v="24"/>
    <x v="3"/>
    <x v="0"/>
    <x v="2"/>
    <s v="1012452"/>
    <x v="24"/>
    <s v="Ala"/>
    <s v="Ala Centro"/>
    <x v="2"/>
    <m/>
    <m/>
    <m/>
    <m/>
    <m/>
    <m/>
    <m/>
    <n v="41002"/>
  </r>
  <r>
    <x v="25"/>
    <x v="3"/>
    <x v="0"/>
    <x v="2"/>
    <s v="1012454"/>
    <x v="25"/>
    <s v="Ala"/>
    <s v="Ala Centro-Punta"/>
    <x v="2"/>
    <m/>
    <m/>
    <m/>
    <m/>
    <m/>
    <m/>
    <m/>
    <n v="1949"/>
  </r>
  <r>
    <x v="26"/>
    <x v="3"/>
    <x v="0"/>
    <x v="2"/>
    <s v="1012455"/>
    <x v="26"/>
    <s v="Ala"/>
    <s v="Ala Centro-Punta"/>
    <x v="2"/>
    <m/>
    <m/>
    <m/>
    <m/>
    <m/>
    <m/>
    <m/>
    <n v="202478"/>
  </r>
  <r>
    <x v="73"/>
    <x v="3"/>
    <x v="0"/>
    <x v="2"/>
    <s v="1012483"/>
    <x v="71"/>
    <s v="Ala"/>
    <s v="Ala Trutro-Centro"/>
    <x v="5"/>
    <m/>
    <m/>
    <m/>
    <m/>
    <m/>
    <m/>
    <m/>
    <n v="259487"/>
  </r>
  <r>
    <x v="27"/>
    <x v="3"/>
    <x v="0"/>
    <x v="2"/>
    <s v="1012502"/>
    <x v="27"/>
    <s v="Patas"/>
    <s v="Patas Garras"/>
    <x v="2"/>
    <m/>
    <m/>
    <m/>
    <m/>
    <m/>
    <m/>
    <m/>
    <n v="8443"/>
  </r>
  <r>
    <x v="28"/>
    <x v="3"/>
    <x v="0"/>
    <x v="2"/>
    <s v="1012503"/>
    <x v="28"/>
    <s v="Patas"/>
    <s v="Patas Garras"/>
    <x v="2"/>
    <m/>
    <m/>
    <m/>
    <m/>
    <m/>
    <m/>
    <m/>
    <n v="277065"/>
  </r>
  <r>
    <x v="29"/>
    <x v="3"/>
    <x v="0"/>
    <x v="2"/>
    <s v="1012504"/>
    <x v="23"/>
    <s v="Patas"/>
    <s v="Patas Garras"/>
    <x v="2"/>
    <m/>
    <m/>
    <m/>
    <m/>
    <m/>
    <m/>
    <m/>
    <n v="53778"/>
  </r>
  <r>
    <x v="74"/>
    <x v="3"/>
    <x v="0"/>
    <x v="2"/>
    <s v="1012518"/>
    <x v="72"/>
    <s v="Filete"/>
    <s v="Filete"/>
    <x v="5"/>
    <m/>
    <m/>
    <m/>
    <m/>
    <m/>
    <m/>
    <m/>
    <n v="159624"/>
  </r>
  <r>
    <x v="75"/>
    <x v="3"/>
    <x v="0"/>
    <x v="2"/>
    <s v="1012519"/>
    <x v="50"/>
    <s v="Pechuga Desh"/>
    <s v="Pechuga Desh s/Piel"/>
    <x v="5"/>
    <m/>
    <m/>
    <m/>
    <m/>
    <m/>
    <m/>
    <m/>
    <n v="24446"/>
  </r>
  <r>
    <x v="76"/>
    <x v="3"/>
    <x v="0"/>
    <x v="2"/>
    <s v="1012520"/>
    <x v="51"/>
    <s v="Pechuga Desh"/>
    <s v="Pechuga Desh s/Piel"/>
    <x v="5"/>
    <m/>
    <m/>
    <m/>
    <m/>
    <m/>
    <m/>
    <m/>
    <n v="77768"/>
  </r>
  <r>
    <x v="77"/>
    <x v="3"/>
    <x v="0"/>
    <x v="2"/>
    <s v="1012521"/>
    <x v="52"/>
    <s v="Pechuga Desh"/>
    <s v="Pechuga Desh s/Piel"/>
    <x v="5"/>
    <m/>
    <m/>
    <m/>
    <m/>
    <m/>
    <m/>
    <m/>
    <n v="192534"/>
  </r>
  <r>
    <x v="78"/>
    <x v="3"/>
    <x v="0"/>
    <x v="2"/>
    <s v="1012522"/>
    <x v="53"/>
    <s v="Pechuga Desh"/>
    <s v="Pechuga Desh s/Piel"/>
    <x v="5"/>
    <m/>
    <m/>
    <m/>
    <m/>
    <m/>
    <m/>
    <m/>
    <n v="93599"/>
  </r>
  <r>
    <x v="79"/>
    <x v="3"/>
    <x v="0"/>
    <x v="2"/>
    <s v="1012523"/>
    <x v="54"/>
    <s v="Pechuga Desh"/>
    <s v="Pechuga Desh s/Piel"/>
    <x v="5"/>
    <m/>
    <m/>
    <m/>
    <m/>
    <m/>
    <m/>
    <m/>
    <n v="56737"/>
  </r>
  <r>
    <x v="80"/>
    <x v="3"/>
    <x v="0"/>
    <x v="2"/>
    <s v="1012524"/>
    <x v="55"/>
    <s v="Pechuga Desh"/>
    <s v="Pechuga Desh s/Piel"/>
    <x v="5"/>
    <m/>
    <m/>
    <m/>
    <m/>
    <m/>
    <m/>
    <m/>
    <n v="23545"/>
  </r>
  <r>
    <x v="30"/>
    <x v="3"/>
    <x v="0"/>
    <x v="2"/>
    <s v="1012525"/>
    <x v="11"/>
    <s v="Patas"/>
    <s v="Patas Garras"/>
    <x v="2"/>
    <m/>
    <m/>
    <m/>
    <m/>
    <m/>
    <m/>
    <m/>
    <n v="12622"/>
  </r>
  <r>
    <x v="91"/>
    <x v="3"/>
    <x v="0"/>
    <x v="2"/>
    <s v="1012526"/>
    <x v="12"/>
    <s v="Patas"/>
    <s v="Patas Garras"/>
    <x v="2"/>
    <m/>
    <m/>
    <m/>
    <m/>
    <m/>
    <m/>
    <m/>
    <n v="8429"/>
  </r>
  <r>
    <x v="31"/>
    <x v="3"/>
    <x v="0"/>
    <x v="2"/>
    <s v="1012527"/>
    <x v="29"/>
    <s v="Patas"/>
    <s v="Patas Garras"/>
    <x v="2"/>
    <m/>
    <m/>
    <m/>
    <m/>
    <m/>
    <m/>
    <m/>
    <n v="16810"/>
  </r>
  <r>
    <x v="81"/>
    <x v="3"/>
    <x v="0"/>
    <x v="2"/>
    <s v="1012532"/>
    <x v="73"/>
    <s v="Menudencias"/>
    <s v="Menudencias Contre"/>
    <x v="5"/>
    <m/>
    <m/>
    <m/>
    <m/>
    <m/>
    <m/>
    <m/>
    <n v="6000"/>
  </r>
  <r>
    <x v="82"/>
    <x v="3"/>
    <x v="0"/>
    <x v="2"/>
    <s v="1012534"/>
    <x v="74"/>
    <s v="Pechuga"/>
    <s v="Pechuga Entera"/>
    <x v="6"/>
    <m/>
    <m/>
    <m/>
    <m/>
    <m/>
    <m/>
    <m/>
    <n v="653913"/>
  </r>
  <r>
    <x v="34"/>
    <x v="3"/>
    <x v="0"/>
    <x v="2"/>
    <s v="1012598"/>
    <x v="32"/>
    <s v="Patas"/>
    <s v="Patas Garras"/>
    <x v="2"/>
    <m/>
    <m/>
    <m/>
    <m/>
    <m/>
    <m/>
    <m/>
    <n v="12153"/>
  </r>
  <r>
    <x v="35"/>
    <x v="3"/>
    <x v="0"/>
    <x v="2"/>
    <s v="1012612"/>
    <x v="33"/>
    <s v="Carne Recuperada"/>
    <s v="Carne Recuperada Pul"/>
    <x v="4"/>
    <m/>
    <m/>
    <m/>
    <m/>
    <m/>
    <m/>
    <m/>
    <n v="1107359"/>
  </r>
  <r>
    <x v="37"/>
    <x v="3"/>
    <x v="0"/>
    <x v="2"/>
    <s v="1012674"/>
    <x v="35"/>
    <s v="Menudencias"/>
    <s v="Menudencias Corazón"/>
    <x v="3"/>
    <m/>
    <m/>
    <m/>
    <m/>
    <m/>
    <m/>
    <m/>
    <n v="50597"/>
  </r>
  <r>
    <x v="84"/>
    <x v="3"/>
    <x v="0"/>
    <x v="2"/>
    <s v="1012694"/>
    <x v="76"/>
    <s v="Pechuga Desh"/>
    <s v="Pechuga Desh s/Piel"/>
    <x v="5"/>
    <m/>
    <m/>
    <m/>
    <m/>
    <m/>
    <m/>
    <m/>
    <n v="81270"/>
  </r>
  <r>
    <x v="40"/>
    <x v="3"/>
    <x v="0"/>
    <x v="2"/>
    <s v="1012719"/>
    <x v="38"/>
    <s v="Carne Recuperada"/>
    <s v="Carne Recuperada ADM"/>
    <x v="1"/>
    <m/>
    <m/>
    <m/>
    <m/>
    <m/>
    <m/>
    <m/>
    <n v="447533"/>
  </r>
  <r>
    <x v="458"/>
    <x v="3"/>
    <x v="0"/>
    <x v="2"/>
    <s v="1012725"/>
    <x v="409"/>
    <s v="Filete"/>
    <s v="Filete"/>
    <x v="6"/>
    <m/>
    <m/>
    <m/>
    <m/>
    <m/>
    <m/>
    <m/>
    <n v="11999"/>
  </r>
  <r>
    <x v="456"/>
    <x v="3"/>
    <x v="0"/>
    <x v="2"/>
    <s v="1012764"/>
    <x v="407"/>
    <s v="Carne Recuperada"/>
    <s v="Carne Recuperada ADM"/>
    <x v="6"/>
    <m/>
    <m/>
    <m/>
    <m/>
    <m/>
    <m/>
    <m/>
    <n v="196004"/>
  </r>
  <r>
    <x v="92"/>
    <x v="3"/>
    <x v="1"/>
    <x v="0"/>
    <s v="1020017"/>
    <x v="83"/>
    <s v="Chuleta"/>
    <s v="Chuleta Centro"/>
    <x v="0"/>
    <n v="51318"/>
    <n v="0"/>
    <n v="0"/>
    <n v="51318"/>
    <n v="0"/>
    <n v="4000"/>
    <n v="4000"/>
    <m/>
  </r>
  <r>
    <x v="94"/>
    <x v="3"/>
    <x v="1"/>
    <x v="0"/>
    <s v="1020105"/>
    <x v="85"/>
    <s v="Lomo"/>
    <s v="Lomo Centro"/>
    <x v="9"/>
    <n v="1143"/>
    <n v="38857"/>
    <n v="40000"/>
    <n v="1143"/>
    <n v="38857"/>
    <n v="40000"/>
    <n v="40000"/>
    <m/>
  </r>
  <r>
    <x v="95"/>
    <x v="3"/>
    <x v="1"/>
    <x v="0"/>
    <s v="1020110"/>
    <x v="86"/>
    <s v="Lomo"/>
    <s v="Lomo MM Loin"/>
    <x v="9"/>
    <n v="6451"/>
    <n v="685332"/>
    <n v="700000"/>
    <n v="6451"/>
    <n v="660332"/>
    <n v="700000"/>
    <n v="700100"/>
    <m/>
  </r>
  <r>
    <x v="96"/>
    <x v="3"/>
    <x v="1"/>
    <x v="0"/>
    <s v="1020284"/>
    <x v="87"/>
    <s v="Pierna"/>
    <s v="Pierna Pulpa Fina"/>
    <x v="9"/>
    <n v="866"/>
    <n v="13134"/>
    <n v="14000"/>
    <n v="866"/>
    <n v="13134"/>
    <n v="14000"/>
    <n v="14000"/>
    <m/>
  </r>
  <r>
    <x v="97"/>
    <x v="3"/>
    <x v="1"/>
    <x v="0"/>
    <s v="1020326"/>
    <x v="88"/>
    <s v="Paleta"/>
    <s v="Paleta Pulpa"/>
    <x v="9"/>
    <n v="-154329"/>
    <n v="376643"/>
    <n v="240000"/>
    <n v="-154329"/>
    <n v="376643"/>
    <n v="240000"/>
    <n v="240000"/>
    <m/>
  </r>
  <r>
    <x v="98"/>
    <x v="3"/>
    <x v="1"/>
    <x v="0"/>
    <s v="1020339"/>
    <x v="89"/>
    <s v="Grasas"/>
    <s v="Grasa Lomo Tocino"/>
    <x v="0"/>
    <n v="-86055"/>
    <n v="28555"/>
    <n v="0"/>
    <n v="-86055"/>
    <n v="224132"/>
    <n v="143000"/>
    <n v="103381"/>
    <m/>
  </r>
  <r>
    <x v="99"/>
    <x v="3"/>
    <x v="1"/>
    <x v="0"/>
    <s v="1020349"/>
    <x v="90"/>
    <s v="Plancha"/>
    <s v="Plancha s/Cuero"/>
    <x v="0"/>
    <n v="-9286"/>
    <n v="207433"/>
    <n v="192000"/>
    <n v="-9286"/>
    <n v="119433"/>
    <n v="96000"/>
    <n v="72000"/>
    <m/>
  </r>
  <r>
    <x v="100"/>
    <x v="3"/>
    <x v="1"/>
    <x v="0"/>
    <s v="1020352"/>
    <x v="91"/>
    <s v="Cueros"/>
    <s v="Cuero Panceta"/>
    <x v="0"/>
    <n v="-2468"/>
    <n v="41001"/>
    <n v="48000"/>
    <n v="-2468"/>
    <n v="41001"/>
    <n v="48000"/>
    <n v="24000"/>
    <m/>
  </r>
  <r>
    <x v="101"/>
    <x v="3"/>
    <x v="1"/>
    <x v="0"/>
    <s v="1020367"/>
    <x v="92"/>
    <s v="Grasas"/>
    <s v="Grasa Gordura"/>
    <x v="0"/>
    <n v="4705"/>
    <n v="81396"/>
    <n v="72000"/>
    <n v="4705"/>
    <n v="81396"/>
    <n v="72000"/>
    <n v="96020"/>
    <m/>
  </r>
  <r>
    <x v="102"/>
    <x v="3"/>
    <x v="1"/>
    <x v="0"/>
    <s v="1020412"/>
    <x v="93"/>
    <s v="Recortes"/>
    <s v="Recortes No Magro"/>
    <x v="0"/>
    <n v="-7907"/>
    <n v="152267"/>
    <n v="144000"/>
    <n v="-7907"/>
    <n v="152267"/>
    <n v="144000"/>
    <n v="107000"/>
    <m/>
  </r>
  <r>
    <x v="103"/>
    <x v="3"/>
    <x v="1"/>
    <x v="0"/>
    <s v="1020589"/>
    <x v="94"/>
    <s v="Lomo"/>
    <s v="Lomo MM Loin"/>
    <x v="9"/>
    <n v="-9027"/>
    <n v="66901"/>
    <n v="51399"/>
    <n v="-9027"/>
    <n v="135502"/>
    <n v="120000"/>
    <n v="120000"/>
    <m/>
  </r>
  <r>
    <x v="104"/>
    <x v="3"/>
    <x v="1"/>
    <x v="0"/>
    <s v="1020592"/>
    <x v="95"/>
    <s v="Lomo"/>
    <s v="Lomo Vetado"/>
    <x v="9"/>
    <n v="-93299"/>
    <n v="263299"/>
    <n v="170000"/>
    <n v="-93299"/>
    <n v="256299"/>
    <n v="163000"/>
    <n v="163000"/>
    <m/>
  </r>
  <r>
    <x v="105"/>
    <x v="3"/>
    <x v="1"/>
    <x v="0"/>
    <s v="1020620"/>
    <x v="96"/>
    <s v="Lomo"/>
    <s v="Lomo Vetado"/>
    <x v="9"/>
    <n v="-5243"/>
    <n v="35243"/>
    <n v="30000"/>
    <n v="-5243"/>
    <n v="35243"/>
    <n v="30000"/>
    <n v="30000"/>
    <m/>
  </r>
  <r>
    <x v="106"/>
    <x v="3"/>
    <x v="1"/>
    <x v="0"/>
    <s v="1020636"/>
    <x v="97"/>
    <s v="Filete"/>
    <s v="Filete c/Cabeza"/>
    <x v="9"/>
    <n v="40"/>
    <n v="12960"/>
    <n v="13000"/>
    <n v="40"/>
    <n v="12960"/>
    <n v="13000"/>
    <n v="13000"/>
    <m/>
  </r>
  <r>
    <x v="107"/>
    <x v="3"/>
    <x v="1"/>
    <x v="0"/>
    <s v="1020637"/>
    <x v="98"/>
    <s v="Panceta"/>
    <s v="Panceta s/Cuero"/>
    <x v="9"/>
    <n v="12141"/>
    <n v="177859"/>
    <n v="190000"/>
    <n v="12141"/>
    <n v="177859"/>
    <n v="190000"/>
    <n v="190020"/>
    <m/>
  </r>
  <r>
    <x v="108"/>
    <x v="3"/>
    <x v="1"/>
    <x v="0"/>
    <s v="1020662"/>
    <x v="99"/>
    <s v="Pierna"/>
    <s v="Pierna Pulpa Fina"/>
    <x v="9"/>
    <n v="767"/>
    <n v="19233"/>
    <n v="20000"/>
    <n v="767"/>
    <n v="19233"/>
    <n v="20000"/>
    <n v="20000"/>
    <m/>
  </r>
  <r>
    <x v="109"/>
    <x v="3"/>
    <x v="1"/>
    <x v="0"/>
    <s v="1020664"/>
    <x v="100"/>
    <s v="Pierna"/>
    <s v="Pierna Pulpa Fina"/>
    <x v="9"/>
    <n v="-2933"/>
    <n v="5933"/>
    <n v="3000"/>
    <n v="-2933"/>
    <n v="5933"/>
    <n v="3000"/>
    <n v="3000"/>
    <m/>
  </r>
  <r>
    <x v="110"/>
    <x v="3"/>
    <x v="1"/>
    <x v="0"/>
    <s v="1020665"/>
    <x v="101"/>
    <s v="Pierna"/>
    <s v="Pierna Pulpa Fina"/>
    <x v="9"/>
    <n v="663"/>
    <n v="13337"/>
    <n v="14000"/>
    <n v="663"/>
    <n v="13337"/>
    <n v="14000"/>
    <n v="14000"/>
    <m/>
  </r>
  <r>
    <x v="111"/>
    <x v="3"/>
    <x v="1"/>
    <x v="0"/>
    <s v="1020678"/>
    <x v="102"/>
    <s v="Lomo"/>
    <s v="Lomo Centro"/>
    <x v="9"/>
    <n v="244"/>
    <n v="256"/>
    <n v="500"/>
    <n v="244"/>
    <n v="256"/>
    <n v="500"/>
    <n v="500"/>
    <m/>
  </r>
  <r>
    <x v="112"/>
    <x v="3"/>
    <x v="1"/>
    <x v="0"/>
    <s v="1020681"/>
    <x v="103"/>
    <s v="Lomo"/>
    <s v="Lomo MM Loin"/>
    <x v="9"/>
    <n v="-6262"/>
    <n v="20000"/>
    <n v="13738"/>
    <n v="-6262"/>
    <n v="26262"/>
    <n v="20000"/>
    <n v="20000"/>
    <m/>
  </r>
  <r>
    <x v="113"/>
    <x v="3"/>
    <x v="1"/>
    <x v="0"/>
    <s v="1020704"/>
    <x v="104"/>
    <s v="Filete"/>
    <s v="Filete c/Cabeza"/>
    <x v="9"/>
    <n v="38"/>
    <n v="962"/>
    <n v="500"/>
    <n v="38"/>
    <n v="1462"/>
    <n v="1000"/>
    <n v="1000"/>
    <m/>
  </r>
  <r>
    <x v="114"/>
    <x v="3"/>
    <x v="1"/>
    <x v="0"/>
    <s v="1020715"/>
    <x v="105"/>
    <s v="Panceta"/>
    <s v="Panceta c/Cuero"/>
    <x v="9"/>
    <n v="-731"/>
    <n v="2000"/>
    <n v="1269"/>
    <n v="-731"/>
    <n v="2731"/>
    <n v="2000"/>
    <n v="2000"/>
    <m/>
  </r>
  <r>
    <x v="115"/>
    <x v="3"/>
    <x v="1"/>
    <x v="0"/>
    <s v="1020731"/>
    <x v="106"/>
    <s v="Panceta"/>
    <s v="Panceta s/Cuero"/>
    <x v="9"/>
    <n v="-3599"/>
    <n v="20000"/>
    <n v="16401"/>
    <n v="-3599"/>
    <n v="23599"/>
    <n v="20000"/>
    <n v="20000"/>
    <m/>
  </r>
  <r>
    <x v="116"/>
    <x v="3"/>
    <x v="1"/>
    <x v="0"/>
    <s v="1020758"/>
    <x v="107"/>
    <s v="Lomo"/>
    <s v="Lomo Vetado"/>
    <x v="9"/>
    <n v="77"/>
    <n v="2923"/>
    <n v="3000"/>
    <n v="77"/>
    <n v="2923"/>
    <n v="3000"/>
    <n v="3000"/>
    <m/>
  </r>
  <r>
    <x v="117"/>
    <x v="3"/>
    <x v="1"/>
    <x v="0"/>
    <s v="1020774"/>
    <x v="108"/>
    <s v="Prolijado"/>
    <s v="Prolijado Malaya"/>
    <x v="9"/>
    <n v="-7920"/>
    <n v="12625"/>
    <n v="4705"/>
    <n v="-7920"/>
    <n v="15920"/>
    <n v="8000"/>
    <n v="8000"/>
    <m/>
  </r>
  <r>
    <x v="118"/>
    <x v="3"/>
    <x v="1"/>
    <x v="0"/>
    <s v="1020802"/>
    <x v="109"/>
    <s v="Panceta"/>
    <s v="Panceta s/Cuero"/>
    <x v="9"/>
    <n v="-3270"/>
    <n v="72797"/>
    <n v="69730"/>
    <n v="-3270"/>
    <n v="76067"/>
    <n v="73000"/>
    <n v="73000"/>
    <m/>
  </r>
  <r>
    <x v="119"/>
    <x v="3"/>
    <x v="1"/>
    <x v="0"/>
    <s v="1020810"/>
    <x v="110"/>
    <s v="Subprod"/>
    <s v="Subprod Tripa"/>
    <x v="9"/>
    <n v="-8249"/>
    <n v="0"/>
    <n v="0"/>
    <n v="-8249"/>
    <n v="2000"/>
    <n v="2000"/>
    <n v="2000"/>
    <m/>
  </r>
  <r>
    <x v="120"/>
    <x v="3"/>
    <x v="1"/>
    <x v="0"/>
    <s v="1020848"/>
    <x v="111"/>
    <s v="Lomo"/>
    <s v="Lomo Centro"/>
    <x v="0"/>
    <n v="-21358"/>
    <n v="0"/>
    <n v="0"/>
    <n v="-21358"/>
    <n v="0"/>
    <n v="0"/>
    <m/>
    <m/>
  </r>
  <r>
    <x v="121"/>
    <x v="3"/>
    <x v="1"/>
    <x v="0"/>
    <s v="1020860"/>
    <x v="112"/>
    <s v="Lomo"/>
    <s v="Lomo Vetado"/>
    <x v="4"/>
    <n v="-23852"/>
    <n v="157585"/>
    <n v="134000"/>
    <n v="-23852"/>
    <n v="157585"/>
    <n v="134000"/>
    <n v="132000"/>
    <m/>
  </r>
  <r>
    <x v="122"/>
    <x v="3"/>
    <x v="1"/>
    <x v="0"/>
    <s v="1020861"/>
    <x v="113"/>
    <s v="Lomo"/>
    <s v="Lomo Vetado"/>
    <x v="4"/>
    <n v="-49132"/>
    <n v="181255"/>
    <n v="132000"/>
    <n v="-49132"/>
    <n v="181255"/>
    <n v="132000"/>
    <n v="132000"/>
    <m/>
  </r>
  <r>
    <x v="123"/>
    <x v="3"/>
    <x v="1"/>
    <x v="0"/>
    <s v="1020869"/>
    <x v="114"/>
    <s v="Cost-Pec"/>
    <s v="Cost-Pec Entero"/>
    <x v="0"/>
    <n v="-301"/>
    <n v="0"/>
    <n v="0"/>
    <n v="-301"/>
    <n v="0"/>
    <n v="24000"/>
    <n v="9000"/>
    <m/>
  </r>
  <r>
    <x v="124"/>
    <x v="3"/>
    <x v="1"/>
    <x v="0"/>
    <s v="1020886"/>
    <x v="115"/>
    <s v="Panceta"/>
    <s v="Panceta s/Cuero"/>
    <x v="0"/>
    <n v="1805"/>
    <n v="0"/>
    <n v="0"/>
    <n v="1805"/>
    <n v="0"/>
    <n v="0"/>
    <m/>
    <m/>
  </r>
  <r>
    <x v="125"/>
    <x v="3"/>
    <x v="1"/>
    <x v="0"/>
    <s v="1020904"/>
    <x v="116"/>
    <s v="Panceta"/>
    <s v="Panceta c/Cuero"/>
    <x v="4"/>
    <n v="-144337"/>
    <n v="40295"/>
    <n v="0"/>
    <n v="-144337"/>
    <n v="40295"/>
    <n v="0"/>
    <m/>
    <m/>
  </r>
  <r>
    <x v="126"/>
    <x v="3"/>
    <x v="1"/>
    <x v="0"/>
    <s v="1020905"/>
    <x v="117"/>
    <s v="Panceta"/>
    <s v="Panceta c/Cuero"/>
    <x v="4"/>
    <n v="-130491"/>
    <n v="52217"/>
    <n v="0"/>
    <n v="-130491"/>
    <n v="52217"/>
    <n v="0"/>
    <m/>
    <m/>
  </r>
  <r>
    <x v="127"/>
    <x v="3"/>
    <x v="1"/>
    <x v="0"/>
    <s v="1020914"/>
    <x v="118"/>
    <s v="Panceta"/>
    <s v="Panceta c/Cuero"/>
    <x v="9"/>
    <n v="-1350"/>
    <n v="10350"/>
    <n v="9000"/>
    <n v="-1350"/>
    <n v="10350"/>
    <n v="9000"/>
    <n v="9000"/>
    <m/>
  </r>
  <r>
    <x v="128"/>
    <x v="3"/>
    <x v="1"/>
    <x v="0"/>
    <s v="1020915"/>
    <x v="119"/>
    <s v="Pierna"/>
    <s v="Pierna Entera"/>
    <x v="0"/>
    <n v="85"/>
    <n v="0"/>
    <n v="0"/>
    <n v="85"/>
    <n v="0"/>
    <n v="2000"/>
    <n v="4000"/>
    <m/>
  </r>
  <r>
    <x v="129"/>
    <x v="3"/>
    <x v="1"/>
    <x v="0"/>
    <s v="1020925"/>
    <x v="120"/>
    <s v="Grasas"/>
    <s v="Grasa Forro"/>
    <x v="0"/>
    <n v="-10203"/>
    <n v="0"/>
    <n v="0"/>
    <n v="-10203"/>
    <n v="0"/>
    <n v="0"/>
    <m/>
    <m/>
  </r>
  <r>
    <x v="130"/>
    <x v="3"/>
    <x v="1"/>
    <x v="0"/>
    <s v="1020944"/>
    <x v="121"/>
    <s v="Pierna"/>
    <s v="Pierna Pulpa"/>
    <x v="0"/>
    <n v="-158121"/>
    <n v="476850"/>
    <n v="96000"/>
    <n v="-158121"/>
    <n v="476850"/>
    <n v="144000"/>
    <n v="143000"/>
    <m/>
  </r>
  <r>
    <x v="132"/>
    <x v="3"/>
    <x v="1"/>
    <x v="0"/>
    <s v="1020990"/>
    <x v="123"/>
    <s v="Pierna"/>
    <s v="Pierna Pulpa Fina"/>
    <x v="9"/>
    <n v="3152"/>
    <n v="6848"/>
    <n v="10000"/>
    <n v="3152"/>
    <n v="6848"/>
    <n v="10000"/>
    <n v="10000"/>
    <m/>
  </r>
  <r>
    <x v="133"/>
    <x v="3"/>
    <x v="1"/>
    <x v="0"/>
    <s v="1020991"/>
    <x v="124"/>
    <s v="Pierna"/>
    <s v="Pierna Pulpa Fina"/>
    <x v="9"/>
    <n v="419"/>
    <n v="12625"/>
    <n v="13043"/>
    <n v="419"/>
    <n v="23582"/>
    <n v="24000"/>
    <n v="24000"/>
    <m/>
  </r>
  <r>
    <x v="527"/>
    <x v="3"/>
    <x v="1"/>
    <x v="0"/>
    <s v="1020993"/>
    <x v="214"/>
    <s v="Paleta"/>
    <s v="Paleta Entera"/>
    <x v="0"/>
    <m/>
    <m/>
    <m/>
    <n v="0"/>
    <n v="1000"/>
    <n v="1000"/>
    <n v="1000"/>
    <m/>
  </r>
  <r>
    <x v="134"/>
    <x v="3"/>
    <x v="1"/>
    <x v="0"/>
    <s v="1021012"/>
    <x v="125"/>
    <s v="Plancha"/>
    <s v="Plancha s/Cuero"/>
    <x v="4"/>
    <n v="-1623"/>
    <n v="2529"/>
    <n v="906"/>
    <n v="-1623"/>
    <n v="89623"/>
    <n v="88906"/>
    <n v="88000"/>
    <m/>
  </r>
  <r>
    <x v="135"/>
    <x v="3"/>
    <x v="1"/>
    <x v="0"/>
    <s v="1021023"/>
    <x v="126"/>
    <s v="Grasas"/>
    <s v="Grasa Gordura"/>
    <x v="0"/>
    <n v="9583"/>
    <n v="133563"/>
    <n v="144000"/>
    <n v="9583"/>
    <n v="133563"/>
    <n v="156000"/>
    <n v="156000"/>
    <m/>
  </r>
  <r>
    <x v="136"/>
    <x v="3"/>
    <x v="1"/>
    <x v="0"/>
    <s v="1021039"/>
    <x v="127"/>
    <s v="Cueros"/>
    <s v="Cuero Papada"/>
    <x v="0"/>
    <n v="-12276"/>
    <n v="58762"/>
    <n v="48000"/>
    <n v="-12276"/>
    <n v="14897"/>
    <n v="0"/>
    <m/>
    <m/>
  </r>
  <r>
    <x v="137"/>
    <x v="3"/>
    <x v="1"/>
    <x v="0"/>
    <s v="1021045"/>
    <x v="128"/>
    <s v="Pernil"/>
    <s v="Pernil Mano"/>
    <x v="4"/>
    <n v="1811"/>
    <n v="42189"/>
    <n v="44000"/>
    <n v="1811"/>
    <n v="42189"/>
    <n v="44000"/>
    <n v="44000"/>
    <m/>
  </r>
  <r>
    <x v="138"/>
    <x v="3"/>
    <x v="1"/>
    <x v="0"/>
    <s v="1021046"/>
    <x v="129"/>
    <s v="Pernil"/>
    <s v="Pernil Mano"/>
    <x v="4"/>
    <n v="3001"/>
    <n v="38103"/>
    <n v="41105"/>
    <n v="3001"/>
    <n v="38103"/>
    <n v="41105"/>
    <n v="44000"/>
    <m/>
  </r>
  <r>
    <x v="139"/>
    <x v="3"/>
    <x v="1"/>
    <x v="0"/>
    <s v="1021077"/>
    <x v="130"/>
    <s v="Grasas"/>
    <s v="Grasa Gordura"/>
    <x v="0"/>
    <n v="-18810"/>
    <n v="24810"/>
    <n v="6000"/>
    <n v="-18810"/>
    <n v="29810"/>
    <n v="11000"/>
    <n v="11000"/>
    <m/>
  </r>
  <r>
    <x v="140"/>
    <x v="3"/>
    <x v="1"/>
    <x v="0"/>
    <s v="1021078"/>
    <x v="131"/>
    <s v="Recortes"/>
    <s v="Recortes No Magro"/>
    <x v="0"/>
    <n v="-29806"/>
    <n v="101370"/>
    <n v="72000"/>
    <n v="-29806"/>
    <n v="91370"/>
    <n v="72000"/>
    <n v="72000"/>
    <m/>
  </r>
  <r>
    <x v="141"/>
    <x v="3"/>
    <x v="1"/>
    <x v="0"/>
    <s v="1021082"/>
    <x v="132"/>
    <s v="Recortes"/>
    <s v="Recortes No Magro"/>
    <x v="0"/>
    <n v="44"/>
    <n v="0"/>
    <n v="0"/>
    <n v="44"/>
    <n v="24000"/>
    <n v="24000"/>
    <n v="24000"/>
    <m/>
  </r>
  <r>
    <x v="142"/>
    <x v="3"/>
    <x v="1"/>
    <x v="0"/>
    <s v="1021085"/>
    <x v="133"/>
    <s v="Grasas"/>
    <s v="Grasa Gordura"/>
    <x v="0"/>
    <n v="2813"/>
    <n v="21187"/>
    <n v="24000"/>
    <n v="2813"/>
    <n v="21187"/>
    <n v="24000"/>
    <n v="24000"/>
    <m/>
  </r>
  <r>
    <x v="143"/>
    <x v="3"/>
    <x v="1"/>
    <x v="0"/>
    <s v="1021092"/>
    <x v="134"/>
    <s v="Recortes"/>
    <s v="Recortes No Magro"/>
    <x v="0"/>
    <n v="8904"/>
    <n v="83809"/>
    <n v="96000"/>
    <n v="8904"/>
    <n v="83809"/>
    <n v="97000"/>
    <n v="121000"/>
    <m/>
  </r>
  <r>
    <x v="144"/>
    <x v="3"/>
    <x v="1"/>
    <x v="0"/>
    <s v="1021101"/>
    <x v="135"/>
    <s v="Subprod"/>
    <s v="Subprod Visceras"/>
    <x v="0"/>
    <n v="2445"/>
    <n v="0"/>
    <n v="0"/>
    <n v="2445"/>
    <n v="0"/>
    <n v="0"/>
    <n v="4000"/>
    <m/>
  </r>
  <r>
    <x v="145"/>
    <x v="3"/>
    <x v="1"/>
    <x v="0"/>
    <s v="1021105"/>
    <x v="136"/>
    <s v="Subprod"/>
    <s v="Subprod Visceras"/>
    <x v="0"/>
    <n v="1939"/>
    <n v="17404"/>
    <n v="24000"/>
    <n v="1939"/>
    <n v="17404"/>
    <n v="24000"/>
    <n v="24000"/>
    <m/>
  </r>
  <r>
    <x v="146"/>
    <x v="3"/>
    <x v="1"/>
    <x v="0"/>
    <s v="1021106"/>
    <x v="137"/>
    <s v="Subprod"/>
    <s v="Subprod Visceras"/>
    <x v="0"/>
    <n v="7576"/>
    <n v="154383"/>
    <n v="168000"/>
    <n v="7576"/>
    <n v="154383"/>
    <n v="168000"/>
    <n v="72000"/>
    <m/>
  </r>
  <r>
    <x v="147"/>
    <x v="3"/>
    <x v="1"/>
    <x v="0"/>
    <s v="1021111"/>
    <x v="138"/>
    <s v="Grasas"/>
    <s v="Grasa Interior"/>
    <x v="0"/>
    <n v="246"/>
    <n v="5000"/>
    <n v="0"/>
    <n v="246"/>
    <n v="5000"/>
    <n v="0"/>
    <m/>
    <m/>
  </r>
  <r>
    <x v="148"/>
    <x v="3"/>
    <x v="1"/>
    <x v="0"/>
    <s v="1021115"/>
    <x v="139"/>
    <s v="Subprod"/>
    <s v="Subprod Visceras"/>
    <x v="2"/>
    <n v="-22388"/>
    <n v="90962"/>
    <n v="72000"/>
    <n v="-22388"/>
    <n v="41962"/>
    <n v="0"/>
    <m/>
    <m/>
  </r>
  <r>
    <x v="149"/>
    <x v="3"/>
    <x v="1"/>
    <x v="0"/>
    <s v="1021136"/>
    <x v="140"/>
    <s v="Subprod"/>
    <s v="Subprod Visceras"/>
    <x v="9"/>
    <n v="-7640"/>
    <n v="5057"/>
    <n v="0"/>
    <n v="-7640"/>
    <n v="6057"/>
    <n v="1000"/>
    <n v="1000"/>
    <m/>
  </r>
  <r>
    <x v="150"/>
    <x v="3"/>
    <x v="1"/>
    <x v="0"/>
    <s v="1021149"/>
    <x v="141"/>
    <s v="Huesos"/>
    <s v="Huesos Cuarto Centra"/>
    <x v="4"/>
    <n v="23104"/>
    <n v="20896"/>
    <n v="44000"/>
    <n v="23104"/>
    <n v="20896"/>
    <n v="44000"/>
    <n v="22000"/>
    <m/>
  </r>
  <r>
    <x v="151"/>
    <x v="3"/>
    <x v="1"/>
    <x v="0"/>
    <s v="1021150"/>
    <x v="142"/>
    <s v="Huesos"/>
    <s v="Huesos Cuarto Centra"/>
    <x v="4"/>
    <n v="-16720"/>
    <n v="43009"/>
    <n v="26289"/>
    <n v="-16720"/>
    <n v="43009"/>
    <n v="26289"/>
    <n v="44000"/>
    <m/>
  </r>
  <r>
    <x v="152"/>
    <x v="3"/>
    <x v="1"/>
    <x v="0"/>
    <s v="1021151"/>
    <x v="143"/>
    <s v="Huesos"/>
    <s v="Huesos Cuarto Delant"/>
    <x v="4"/>
    <n v="-44284"/>
    <n v="22818"/>
    <n v="0"/>
    <n v="-44284"/>
    <n v="22818"/>
    <n v="0"/>
    <n v="22000"/>
    <m/>
  </r>
  <r>
    <x v="153"/>
    <x v="3"/>
    <x v="1"/>
    <x v="0"/>
    <s v="1021152"/>
    <x v="144"/>
    <s v="Huesos"/>
    <s v="Huesos Cuarto Delant"/>
    <x v="4"/>
    <n v="2736"/>
    <n v="19264"/>
    <n v="22000"/>
    <n v="2736"/>
    <n v="19264"/>
    <n v="22000"/>
    <m/>
    <m/>
  </r>
  <r>
    <x v="154"/>
    <x v="3"/>
    <x v="1"/>
    <x v="0"/>
    <s v="1021156"/>
    <x v="145"/>
    <s v="Huesos"/>
    <s v="Huesos Cuarto Centra"/>
    <x v="4"/>
    <n v="90352"/>
    <n v="0"/>
    <n v="7123"/>
    <n v="90352"/>
    <n v="0"/>
    <n v="55000"/>
    <n v="55000"/>
    <m/>
  </r>
  <r>
    <x v="155"/>
    <x v="3"/>
    <x v="1"/>
    <x v="0"/>
    <s v="1021187"/>
    <x v="146"/>
    <s v="Cueros"/>
    <s v="Cuero Back"/>
    <x v="0"/>
    <n v="-21223"/>
    <n v="24148"/>
    <n v="0"/>
    <n v="-21223"/>
    <n v="24148"/>
    <n v="24000"/>
    <n v="24000"/>
    <m/>
  </r>
  <r>
    <x v="156"/>
    <x v="3"/>
    <x v="1"/>
    <x v="0"/>
    <s v="1021204"/>
    <x v="89"/>
    <s v="Grasas"/>
    <s v="Grasa Lomo Tocino"/>
    <x v="0"/>
    <m/>
    <m/>
    <m/>
    <m/>
    <m/>
    <m/>
    <n v="23040"/>
    <m/>
  </r>
  <r>
    <x v="156"/>
    <x v="3"/>
    <x v="1"/>
    <x v="0"/>
    <s v="1021204"/>
    <x v="89"/>
    <s v="Grasas"/>
    <s v="Grasa Lomo Tocino"/>
    <x v="4"/>
    <n v="23040"/>
    <n v="0"/>
    <n v="0"/>
    <n v="23040"/>
    <n v="0"/>
    <n v="0"/>
    <m/>
    <m/>
  </r>
  <r>
    <x v="159"/>
    <x v="3"/>
    <x v="1"/>
    <x v="0"/>
    <s v="1021385"/>
    <x v="149"/>
    <s v="Cueros"/>
    <s v="Cuero Mixto"/>
    <x v="0"/>
    <n v="-47882"/>
    <n v="191882"/>
    <n v="144000"/>
    <n v="-47882"/>
    <n v="191882"/>
    <n v="144000"/>
    <n v="120000"/>
    <m/>
  </r>
  <r>
    <x v="160"/>
    <x v="3"/>
    <x v="1"/>
    <x v="0"/>
    <s v="1021435"/>
    <x v="150"/>
    <s v="Grasas"/>
    <s v="Grasa Gordura"/>
    <x v="0"/>
    <m/>
    <m/>
    <m/>
    <n v="0"/>
    <n v="0"/>
    <n v="24000"/>
    <m/>
    <m/>
  </r>
  <r>
    <x v="161"/>
    <x v="3"/>
    <x v="1"/>
    <x v="0"/>
    <s v="1021470"/>
    <x v="151"/>
    <s v="Pernil"/>
    <s v="Pernil Mano"/>
    <x v="4"/>
    <n v="-16069"/>
    <n v="38069"/>
    <n v="22000"/>
    <n v="-16069"/>
    <n v="38069"/>
    <n v="22000"/>
    <n v="22000"/>
    <m/>
  </r>
  <r>
    <x v="162"/>
    <x v="3"/>
    <x v="1"/>
    <x v="0"/>
    <s v="1021533"/>
    <x v="152"/>
    <s v="Panceta"/>
    <s v="Panceta s/Cuero"/>
    <x v="9"/>
    <n v="-94"/>
    <n v="0"/>
    <n v="0"/>
    <n v="-94"/>
    <n v="15000"/>
    <n v="15000"/>
    <n v="15000"/>
    <m/>
  </r>
  <r>
    <x v="164"/>
    <x v="3"/>
    <x v="1"/>
    <x v="0"/>
    <s v="1021603"/>
    <x v="154"/>
    <s v="Lomo"/>
    <s v="Lomo MM Loin"/>
    <x v="9"/>
    <n v="-1721"/>
    <n v="7000"/>
    <n v="5279"/>
    <n v="-1721"/>
    <n v="8721"/>
    <n v="7000"/>
    <n v="7000"/>
    <m/>
  </r>
  <r>
    <x v="165"/>
    <x v="3"/>
    <x v="1"/>
    <x v="0"/>
    <s v="1021609"/>
    <x v="155"/>
    <s v="Filete"/>
    <s v="Filete c/Cabeza"/>
    <x v="9"/>
    <n v="3261"/>
    <n v="0"/>
    <n v="0"/>
    <n v="3261"/>
    <n v="0"/>
    <n v="0"/>
    <m/>
    <m/>
  </r>
  <r>
    <x v="166"/>
    <x v="3"/>
    <x v="1"/>
    <x v="0"/>
    <s v="1021622"/>
    <x v="156"/>
    <s v="Chuleta"/>
    <s v="Chuleta Huesos"/>
    <x v="0"/>
    <n v="18399"/>
    <n v="7553"/>
    <n v="24000"/>
    <n v="18399"/>
    <n v="0"/>
    <n v="0"/>
    <m/>
    <m/>
  </r>
  <r>
    <x v="167"/>
    <x v="3"/>
    <x v="1"/>
    <x v="0"/>
    <s v="1021623"/>
    <x v="157"/>
    <s v="Chuleta"/>
    <s v="Chuleta Huesos"/>
    <x v="0"/>
    <n v="540"/>
    <n v="0"/>
    <n v="0"/>
    <n v="540"/>
    <n v="0"/>
    <n v="0"/>
    <m/>
    <m/>
  </r>
  <r>
    <x v="168"/>
    <x v="3"/>
    <x v="1"/>
    <x v="0"/>
    <s v="1021639"/>
    <x v="158"/>
    <s v="Filete"/>
    <s v="Filete c/Cabeza"/>
    <x v="0"/>
    <n v="829"/>
    <n v="0"/>
    <n v="0"/>
    <n v="829"/>
    <n v="0"/>
    <n v="1000"/>
    <n v="1000"/>
    <m/>
  </r>
  <r>
    <x v="528"/>
    <x v="3"/>
    <x v="1"/>
    <x v="0"/>
    <s v="1021655"/>
    <x v="467"/>
    <s v="Subprod"/>
    <s v="Subprod Visceras"/>
    <x v="4"/>
    <m/>
    <m/>
    <m/>
    <n v="0"/>
    <n v="48000"/>
    <n v="48000"/>
    <n v="48000"/>
    <m/>
  </r>
  <r>
    <x v="170"/>
    <x v="3"/>
    <x v="1"/>
    <x v="0"/>
    <s v="1021664"/>
    <x v="160"/>
    <s v="Cost-Pec"/>
    <s v="Cost-Pec Entero"/>
    <x v="4"/>
    <n v="35929"/>
    <n v="8071"/>
    <n v="44000"/>
    <n v="35929"/>
    <n v="8071"/>
    <n v="44000"/>
    <n v="66000"/>
    <m/>
  </r>
  <r>
    <x v="171"/>
    <x v="3"/>
    <x v="1"/>
    <x v="0"/>
    <s v="1021665"/>
    <x v="161"/>
    <s v="Cost-Pec"/>
    <s v="Cost-Pec Entero"/>
    <x v="4"/>
    <n v="3438"/>
    <n v="40562"/>
    <n v="44000"/>
    <n v="3438"/>
    <n v="40562"/>
    <n v="44000"/>
    <n v="44000"/>
    <m/>
  </r>
  <r>
    <x v="172"/>
    <x v="3"/>
    <x v="1"/>
    <x v="0"/>
    <s v="1021731"/>
    <x v="162"/>
    <s v="Pernil"/>
    <s v="Pernil Mano"/>
    <x v="2"/>
    <n v="-83915"/>
    <n v="46376"/>
    <n v="0"/>
    <n v="-83915"/>
    <n v="46376"/>
    <n v="0"/>
    <n v="96000"/>
    <m/>
  </r>
  <r>
    <x v="173"/>
    <x v="3"/>
    <x v="1"/>
    <x v="0"/>
    <s v="1021735"/>
    <x v="163"/>
    <s v="Subprod"/>
    <s v="Subprod Patas-Manos"/>
    <x v="2"/>
    <n v="-28402"/>
    <n v="58953"/>
    <n v="24000"/>
    <n v="-28402"/>
    <n v="58953"/>
    <n v="24000"/>
    <n v="48000"/>
    <m/>
  </r>
  <r>
    <x v="176"/>
    <x v="3"/>
    <x v="1"/>
    <x v="0"/>
    <s v="1021864"/>
    <x v="165"/>
    <s v="Cueros"/>
    <s v="Cuero Papada"/>
    <x v="0"/>
    <m/>
    <m/>
    <m/>
    <n v="0"/>
    <n v="24000"/>
    <n v="24000"/>
    <n v="24000"/>
    <m/>
  </r>
  <r>
    <x v="176"/>
    <x v="3"/>
    <x v="1"/>
    <x v="0"/>
    <s v="1021864"/>
    <x v="165"/>
    <s v="Cueros"/>
    <s v="Cuero Papada"/>
    <x v="3"/>
    <n v="73464"/>
    <n v="83276"/>
    <n v="96000"/>
    <n v="73464"/>
    <n v="21199"/>
    <n v="48000"/>
    <n v="96000"/>
    <m/>
  </r>
  <r>
    <x v="460"/>
    <x v="3"/>
    <x v="1"/>
    <x v="0"/>
    <s v="1021868"/>
    <x v="411"/>
    <s v="Pierna"/>
    <s v="Pierna Pulpa Fina"/>
    <x v="0"/>
    <n v="1113"/>
    <n v="0"/>
    <n v="0"/>
    <n v="1113"/>
    <n v="0"/>
    <n v="0"/>
    <n v="1000"/>
    <m/>
  </r>
  <r>
    <x v="177"/>
    <x v="3"/>
    <x v="1"/>
    <x v="0"/>
    <s v="1021905"/>
    <x v="166"/>
    <s v="Recortes"/>
    <s v="Recortes No Magro"/>
    <x v="2"/>
    <n v="4080"/>
    <n v="0"/>
    <n v="0"/>
    <n v="4080"/>
    <n v="0"/>
    <n v="0"/>
    <n v="24000"/>
    <m/>
  </r>
  <r>
    <x v="312"/>
    <x v="3"/>
    <x v="1"/>
    <x v="0"/>
    <s v="1021971"/>
    <x v="275"/>
    <s v="Cueros"/>
    <s v="Cuero Back"/>
    <x v="2"/>
    <n v="0"/>
    <n v="-448"/>
    <n v="0"/>
    <n v="0"/>
    <n v="-448"/>
    <n v="0"/>
    <m/>
    <m/>
  </r>
  <r>
    <x v="178"/>
    <x v="3"/>
    <x v="1"/>
    <x v="0"/>
    <s v="1021976"/>
    <x v="167"/>
    <s v="Paleta"/>
    <s v="Paleta Pulpa"/>
    <x v="0"/>
    <n v="-119450"/>
    <n v="323997"/>
    <n v="96000"/>
    <n v="-119450"/>
    <n v="323997"/>
    <n v="96000"/>
    <n v="96000"/>
    <m/>
  </r>
  <r>
    <x v="487"/>
    <x v="3"/>
    <x v="1"/>
    <x v="0"/>
    <s v="1022047"/>
    <x v="431"/>
    <s v="Recortes"/>
    <s v="Recortes No Magro"/>
    <x v="0"/>
    <n v="20"/>
    <n v="0"/>
    <n v="0"/>
    <n v="20"/>
    <n v="0"/>
    <n v="0"/>
    <m/>
    <m/>
  </r>
  <r>
    <x v="182"/>
    <x v="3"/>
    <x v="1"/>
    <x v="0"/>
    <s v="1022096"/>
    <x v="170"/>
    <s v="Huesos"/>
    <s v="Huesos Cuarto Delant"/>
    <x v="2"/>
    <n v="17189"/>
    <n v="238254"/>
    <n v="264000"/>
    <n v="17189"/>
    <n v="238254"/>
    <n v="264000"/>
    <n v="168000"/>
    <m/>
  </r>
  <r>
    <x v="183"/>
    <x v="3"/>
    <x v="1"/>
    <x v="0"/>
    <s v="1022102"/>
    <x v="171"/>
    <s v="Cost-Pec"/>
    <s v="Cost-Pec Entero"/>
    <x v="0"/>
    <n v="3441"/>
    <n v="0"/>
    <n v="0"/>
    <n v="3441"/>
    <n v="0"/>
    <n v="0"/>
    <m/>
    <m/>
  </r>
  <r>
    <x v="184"/>
    <x v="3"/>
    <x v="1"/>
    <x v="0"/>
    <s v="1022125"/>
    <x v="172"/>
    <s v="Pernil"/>
    <s v="Pernil Mano"/>
    <x v="2"/>
    <m/>
    <m/>
    <m/>
    <m/>
    <m/>
    <m/>
    <n v="96000"/>
    <m/>
  </r>
  <r>
    <x v="185"/>
    <x v="3"/>
    <x v="1"/>
    <x v="0"/>
    <s v="1022149"/>
    <x v="173"/>
    <s v="Plancha"/>
    <s v="Plancha s/Cuero"/>
    <x v="0"/>
    <n v="-5848"/>
    <n v="0"/>
    <n v="0"/>
    <n v="-5848"/>
    <n v="0"/>
    <n v="0"/>
    <m/>
    <m/>
  </r>
  <r>
    <x v="186"/>
    <x v="3"/>
    <x v="1"/>
    <x v="0"/>
    <s v="1022150"/>
    <x v="130"/>
    <s v="Grasas"/>
    <s v="Grasa Gordura"/>
    <x v="0"/>
    <n v="-3513"/>
    <n v="99513"/>
    <n v="96000"/>
    <n v="-3513"/>
    <n v="99513"/>
    <n v="96000"/>
    <n v="96000"/>
    <m/>
  </r>
  <r>
    <x v="461"/>
    <x v="3"/>
    <x v="1"/>
    <x v="0"/>
    <s v="1022182"/>
    <x v="156"/>
    <s v="Chuleta"/>
    <s v="Chuleta Huesos"/>
    <x v="4"/>
    <n v="1567"/>
    <n v="20433"/>
    <n v="22000"/>
    <n v="1567"/>
    <n v="20433"/>
    <n v="22000"/>
    <n v="22000"/>
    <m/>
  </r>
  <r>
    <x v="187"/>
    <x v="3"/>
    <x v="1"/>
    <x v="0"/>
    <s v="1022183"/>
    <x v="174"/>
    <s v="Pernil"/>
    <s v="Pernil Pierna"/>
    <x v="2"/>
    <n v="127332"/>
    <n v="34576"/>
    <n v="168000"/>
    <n v="127332"/>
    <n v="34576"/>
    <n v="164000"/>
    <n v="480000"/>
    <m/>
  </r>
  <r>
    <x v="188"/>
    <x v="3"/>
    <x v="1"/>
    <x v="0"/>
    <s v="1022186"/>
    <x v="175"/>
    <s v="Huesos"/>
    <s v="Huesos Cuarto Centra"/>
    <x v="2"/>
    <n v="-2754"/>
    <n v="62285"/>
    <n v="48000"/>
    <n v="-2754"/>
    <n v="62285"/>
    <n v="48000"/>
    <n v="24000"/>
    <m/>
  </r>
  <r>
    <x v="189"/>
    <x v="3"/>
    <x v="1"/>
    <x v="0"/>
    <s v="1022196"/>
    <x v="176"/>
    <s v="Cueros"/>
    <s v="Cuero Forro"/>
    <x v="0"/>
    <n v="7785"/>
    <n v="8429"/>
    <n v="24000"/>
    <n v="7785"/>
    <n v="8429"/>
    <n v="24000"/>
    <n v="24000"/>
    <m/>
  </r>
  <r>
    <x v="190"/>
    <x v="3"/>
    <x v="1"/>
    <x v="0"/>
    <s v="1022197"/>
    <x v="177"/>
    <s v="Cueros"/>
    <s v="Cuero Forro"/>
    <x v="0"/>
    <n v="-1376"/>
    <n v="1376"/>
    <n v="0"/>
    <n v="-1376"/>
    <n v="1376"/>
    <n v="0"/>
    <m/>
    <m/>
  </r>
  <r>
    <x v="191"/>
    <x v="3"/>
    <x v="1"/>
    <x v="0"/>
    <s v="1022217"/>
    <x v="178"/>
    <s v="Grasas"/>
    <s v="Grasa Lomo Tocino"/>
    <x v="3"/>
    <n v="24242"/>
    <n v="291335"/>
    <n v="312000"/>
    <n v="24242"/>
    <n v="95758"/>
    <n v="120000"/>
    <n v="72000"/>
    <m/>
  </r>
  <r>
    <x v="192"/>
    <x v="3"/>
    <x v="1"/>
    <x v="0"/>
    <s v="1022218"/>
    <x v="120"/>
    <s v="Grasas"/>
    <s v="Grasa Forro"/>
    <x v="0"/>
    <m/>
    <m/>
    <m/>
    <n v="0"/>
    <n v="24000"/>
    <n v="24000"/>
    <m/>
    <m/>
  </r>
  <r>
    <x v="192"/>
    <x v="3"/>
    <x v="1"/>
    <x v="0"/>
    <s v="1022218"/>
    <x v="120"/>
    <s v="Grasas"/>
    <s v="Grasa Forro"/>
    <x v="3"/>
    <n v="-243697"/>
    <n v="56540"/>
    <n v="0"/>
    <n v="-243697"/>
    <n v="32540"/>
    <n v="0"/>
    <n v="24000"/>
    <m/>
  </r>
  <r>
    <x v="193"/>
    <x v="3"/>
    <x v="1"/>
    <x v="0"/>
    <s v="1022273"/>
    <x v="179"/>
    <s v="Grasas"/>
    <s v="Grasa Forro"/>
    <x v="0"/>
    <m/>
    <m/>
    <m/>
    <n v="0"/>
    <n v="24000"/>
    <n v="24000"/>
    <n v="24000"/>
    <m/>
  </r>
  <r>
    <x v="193"/>
    <x v="3"/>
    <x v="1"/>
    <x v="0"/>
    <s v="1022273"/>
    <x v="179"/>
    <s v="Grasas"/>
    <s v="Grasa Forro"/>
    <x v="3"/>
    <n v="-299575"/>
    <n v="181659"/>
    <n v="0"/>
    <n v="-299575"/>
    <n v="157659"/>
    <n v="0"/>
    <m/>
    <m/>
  </r>
  <r>
    <x v="194"/>
    <x v="3"/>
    <x v="1"/>
    <x v="0"/>
    <s v="1022282"/>
    <x v="180"/>
    <s v="Prolijado"/>
    <s v="Prolijado Malaya"/>
    <x v="9"/>
    <n v="-3000"/>
    <n v="0"/>
    <n v="0"/>
    <n v="-3000"/>
    <n v="0"/>
    <n v="0"/>
    <m/>
    <m/>
  </r>
  <r>
    <x v="195"/>
    <x v="3"/>
    <x v="1"/>
    <x v="0"/>
    <s v="1022283"/>
    <x v="181"/>
    <s v="Prolijado"/>
    <s v="Prolijado Malaya"/>
    <x v="4"/>
    <n v="-10237"/>
    <n v="10237"/>
    <n v="0"/>
    <n v="-10237"/>
    <n v="10237"/>
    <n v="0"/>
    <m/>
    <m/>
  </r>
  <r>
    <x v="196"/>
    <x v="3"/>
    <x v="1"/>
    <x v="0"/>
    <s v="1022291"/>
    <x v="182"/>
    <s v="Pernil"/>
    <s v="Pernil Mano"/>
    <x v="2"/>
    <n v="-15217"/>
    <n v="60410"/>
    <n v="48000"/>
    <n v="-15217"/>
    <n v="60410"/>
    <n v="48000"/>
    <n v="48000"/>
    <m/>
  </r>
  <r>
    <x v="197"/>
    <x v="3"/>
    <x v="1"/>
    <x v="0"/>
    <s v="1022313"/>
    <x v="183"/>
    <s v="Lomo"/>
    <s v="Lomo CC Loin"/>
    <x v="9"/>
    <n v="-1172"/>
    <n v="6893"/>
    <n v="5722"/>
    <n v="-1172"/>
    <n v="11171"/>
    <n v="10000"/>
    <n v="10000"/>
    <m/>
  </r>
  <r>
    <x v="198"/>
    <x v="3"/>
    <x v="1"/>
    <x v="0"/>
    <s v="1022326"/>
    <x v="184"/>
    <s v="Lomo"/>
    <s v="Lomo CC Loin"/>
    <x v="9"/>
    <n v="2415"/>
    <n v="22585"/>
    <n v="25000"/>
    <n v="2415"/>
    <n v="22585"/>
    <n v="25000"/>
    <n v="25000"/>
    <m/>
  </r>
  <r>
    <x v="199"/>
    <x v="3"/>
    <x v="1"/>
    <x v="0"/>
    <s v="1022370"/>
    <x v="185"/>
    <s v="Lomo"/>
    <s v="Lomo MM Loin"/>
    <x v="9"/>
    <n v="-587"/>
    <n v="40000"/>
    <n v="39413"/>
    <n v="-587"/>
    <n v="40587"/>
    <n v="40000"/>
    <n v="40000"/>
    <m/>
  </r>
  <r>
    <x v="200"/>
    <x v="3"/>
    <x v="1"/>
    <x v="0"/>
    <s v="1022371"/>
    <x v="186"/>
    <s v="Panceta"/>
    <s v="Panceta s/Cuero"/>
    <x v="9"/>
    <n v="-2454"/>
    <n v="18000"/>
    <n v="19000"/>
    <n v="-2454"/>
    <n v="18000"/>
    <n v="19000"/>
    <n v="18000"/>
    <m/>
  </r>
  <r>
    <x v="201"/>
    <x v="3"/>
    <x v="1"/>
    <x v="0"/>
    <s v="1022373"/>
    <x v="187"/>
    <s v="Recortes"/>
    <s v="Recortes No Magro"/>
    <x v="2"/>
    <n v="24360"/>
    <n v="0"/>
    <n v="24000"/>
    <n v="24360"/>
    <n v="0"/>
    <n v="0"/>
    <m/>
    <m/>
  </r>
  <r>
    <x v="202"/>
    <x v="3"/>
    <x v="1"/>
    <x v="0"/>
    <s v="1022378"/>
    <x v="188"/>
    <s v="Huesos"/>
    <s v="Huesos Cuarto Centra"/>
    <x v="2"/>
    <n v="3534"/>
    <n v="60959"/>
    <n v="72000"/>
    <n v="3534"/>
    <n v="60959"/>
    <n v="72000"/>
    <n v="48000"/>
    <m/>
  </r>
  <r>
    <x v="203"/>
    <x v="3"/>
    <x v="1"/>
    <x v="0"/>
    <s v="1022381"/>
    <x v="189"/>
    <s v="Grasas"/>
    <s v="Grasa Gordura"/>
    <x v="2"/>
    <n v="5711"/>
    <n v="91973"/>
    <n v="96000"/>
    <n v="5711"/>
    <n v="91973"/>
    <n v="104000"/>
    <n v="72000"/>
    <m/>
  </r>
  <r>
    <x v="204"/>
    <x v="3"/>
    <x v="1"/>
    <x v="0"/>
    <s v="1022384"/>
    <x v="190"/>
    <s v="Chuleta"/>
    <s v="Chuleta Huesos"/>
    <x v="0"/>
    <n v="619"/>
    <n v="0"/>
    <n v="0"/>
    <n v="619"/>
    <n v="0"/>
    <n v="0"/>
    <m/>
    <m/>
  </r>
  <r>
    <x v="206"/>
    <x v="3"/>
    <x v="1"/>
    <x v="0"/>
    <s v="1022406"/>
    <x v="192"/>
    <s v="Subprod"/>
    <s v="Subprod Patas-Manos"/>
    <x v="0"/>
    <n v="362"/>
    <n v="4276"/>
    <n v="0"/>
    <n v="362"/>
    <n v="4276"/>
    <n v="8000"/>
    <n v="8000"/>
    <m/>
  </r>
  <r>
    <x v="207"/>
    <x v="3"/>
    <x v="1"/>
    <x v="0"/>
    <s v="1022409"/>
    <x v="193"/>
    <s v="Subprod"/>
    <s v="Subprod Tripa"/>
    <x v="0"/>
    <n v="15811"/>
    <n v="0"/>
    <n v="0"/>
    <n v="15811"/>
    <n v="0"/>
    <n v="0"/>
    <n v="47880"/>
    <m/>
  </r>
  <r>
    <x v="208"/>
    <x v="3"/>
    <x v="1"/>
    <x v="0"/>
    <s v="1022414"/>
    <x v="194"/>
    <s v="Chuleta"/>
    <s v="Chuleta Cazuela"/>
    <x v="2"/>
    <n v="-23615"/>
    <n v="117052"/>
    <n v="72000"/>
    <n v="-23615"/>
    <n v="117052"/>
    <n v="72000"/>
    <n v="96000"/>
    <m/>
  </r>
  <r>
    <x v="209"/>
    <x v="3"/>
    <x v="1"/>
    <x v="0"/>
    <s v="1022417"/>
    <x v="195"/>
    <s v="Cueros"/>
    <s v="Cuero Mixto"/>
    <x v="2"/>
    <m/>
    <m/>
    <m/>
    <m/>
    <m/>
    <m/>
    <n v="24000"/>
    <m/>
  </r>
  <r>
    <x v="210"/>
    <x v="3"/>
    <x v="1"/>
    <x v="0"/>
    <s v="1022418"/>
    <x v="193"/>
    <s v="Subprod"/>
    <s v="Subprod Tripa"/>
    <x v="2"/>
    <n v="-11340"/>
    <n v="11340"/>
    <n v="0"/>
    <n v="-11340"/>
    <n v="11340"/>
    <n v="0"/>
    <m/>
    <m/>
  </r>
  <r>
    <x v="211"/>
    <x v="3"/>
    <x v="1"/>
    <x v="0"/>
    <s v="1022472"/>
    <x v="196"/>
    <s v="Lomo"/>
    <s v="Lomo Centro"/>
    <x v="9"/>
    <n v="339"/>
    <n v="12661"/>
    <n v="13000"/>
    <n v="339"/>
    <n v="12661"/>
    <n v="13000"/>
    <n v="13000"/>
    <m/>
  </r>
  <r>
    <x v="212"/>
    <x v="3"/>
    <x v="1"/>
    <x v="0"/>
    <s v="1022499"/>
    <x v="197"/>
    <s v="Lomo"/>
    <s v="Lomo Vetado"/>
    <x v="9"/>
    <n v="-6461"/>
    <n v="27461"/>
    <n v="21000"/>
    <n v="-6461"/>
    <n v="27461"/>
    <n v="21000"/>
    <n v="21000"/>
    <m/>
  </r>
  <r>
    <x v="213"/>
    <x v="3"/>
    <x v="1"/>
    <x v="0"/>
    <s v="1022541"/>
    <x v="198"/>
    <s v="Grasas"/>
    <s v="Grasa Gordura"/>
    <x v="2"/>
    <n v="-20509"/>
    <n v="20509"/>
    <n v="0"/>
    <n v="-20509"/>
    <n v="20509"/>
    <n v="0"/>
    <m/>
    <m/>
  </r>
  <r>
    <x v="214"/>
    <x v="3"/>
    <x v="1"/>
    <x v="0"/>
    <s v="1022569"/>
    <x v="199"/>
    <s v="Chuleta"/>
    <s v="Chuleta Huesos"/>
    <x v="0"/>
    <n v="670"/>
    <n v="0"/>
    <n v="0"/>
    <n v="670"/>
    <n v="0"/>
    <n v="0"/>
    <m/>
    <m/>
  </r>
  <r>
    <x v="215"/>
    <x v="3"/>
    <x v="1"/>
    <x v="0"/>
    <s v="1022587"/>
    <x v="200"/>
    <s v="Lomo"/>
    <s v="Lomo CC Loin"/>
    <x v="9"/>
    <n v="-1354"/>
    <n v="3000"/>
    <n v="1646"/>
    <n v="-1354"/>
    <n v="4354"/>
    <n v="3000"/>
    <n v="3000"/>
    <m/>
  </r>
  <r>
    <x v="216"/>
    <x v="3"/>
    <x v="1"/>
    <x v="0"/>
    <s v="1022600"/>
    <x v="201"/>
    <s v="Lomo"/>
    <s v="Lomo Vetado"/>
    <x v="9"/>
    <n v="-6931"/>
    <n v="21931"/>
    <n v="15000"/>
    <n v="-6931"/>
    <n v="21931"/>
    <n v="15000"/>
    <n v="15000"/>
    <m/>
  </r>
  <r>
    <x v="218"/>
    <x v="3"/>
    <x v="1"/>
    <x v="0"/>
    <s v="1022607"/>
    <x v="203"/>
    <s v="Prolijado"/>
    <s v="Prolijado Plateada"/>
    <x v="4"/>
    <n v="-15316"/>
    <n v="26805"/>
    <n v="11489"/>
    <n v="-15316"/>
    <n v="30000"/>
    <n v="22000"/>
    <n v="22000"/>
    <m/>
  </r>
  <r>
    <x v="219"/>
    <x v="3"/>
    <x v="1"/>
    <x v="0"/>
    <s v="1022637"/>
    <x v="204"/>
    <s v="Huesos"/>
    <s v="Huesos Cuarto Delant"/>
    <x v="2"/>
    <n v="1613"/>
    <n v="98506"/>
    <n v="96000"/>
    <n v="1613"/>
    <n v="98506"/>
    <n v="96000"/>
    <n v="72000"/>
    <m/>
  </r>
  <r>
    <x v="221"/>
    <x v="3"/>
    <x v="1"/>
    <x v="0"/>
    <s v="1022664"/>
    <x v="206"/>
    <s v="Lomo"/>
    <s v="Lomo CC Loin"/>
    <x v="9"/>
    <n v="-8497"/>
    <n v="40000"/>
    <n v="31503"/>
    <n v="-8497"/>
    <n v="58497"/>
    <n v="50000"/>
    <n v="50000"/>
    <m/>
  </r>
  <r>
    <x v="223"/>
    <x v="3"/>
    <x v="1"/>
    <x v="0"/>
    <s v="1022709"/>
    <x v="207"/>
    <s v="Pierna"/>
    <s v="Pierna Pulpa"/>
    <x v="0"/>
    <n v="1388"/>
    <n v="48192"/>
    <n v="48000"/>
    <n v="1388"/>
    <n v="48192"/>
    <n v="48000"/>
    <n v="48000"/>
    <m/>
  </r>
  <r>
    <x v="224"/>
    <x v="3"/>
    <x v="1"/>
    <x v="0"/>
    <s v="1022748"/>
    <x v="208"/>
    <s v="Subprod"/>
    <s v="Subprod Patas-Manos"/>
    <x v="2"/>
    <m/>
    <m/>
    <m/>
    <m/>
    <m/>
    <m/>
    <n v="48000"/>
    <m/>
  </r>
  <r>
    <x v="226"/>
    <x v="3"/>
    <x v="1"/>
    <x v="0"/>
    <s v="1022781"/>
    <x v="210"/>
    <s v="Subprod"/>
    <s v="Subprod Tripa"/>
    <x v="0"/>
    <m/>
    <m/>
    <m/>
    <n v="0"/>
    <n v="0"/>
    <n v="6426"/>
    <n v="20563.2"/>
    <m/>
  </r>
  <r>
    <x v="227"/>
    <x v="3"/>
    <x v="1"/>
    <x v="0"/>
    <s v="1022782"/>
    <x v="211"/>
    <s v="Subprod"/>
    <s v="Subprod Tripa"/>
    <x v="0"/>
    <n v="0"/>
    <n v="3600"/>
    <n v="3600"/>
    <n v="0"/>
    <n v="3600"/>
    <n v="4572"/>
    <n v="12192"/>
    <m/>
  </r>
  <r>
    <x v="228"/>
    <x v="3"/>
    <x v="1"/>
    <x v="0"/>
    <s v="1022783"/>
    <x v="212"/>
    <s v="Subprod"/>
    <s v="Subprod Tripa"/>
    <x v="0"/>
    <n v="0"/>
    <n v="15600"/>
    <n v="15600"/>
    <n v="0"/>
    <n v="15600"/>
    <n v="17028"/>
    <n v="17028"/>
    <m/>
  </r>
  <r>
    <x v="462"/>
    <x v="3"/>
    <x v="1"/>
    <x v="0"/>
    <s v="1022786"/>
    <x v="412"/>
    <s v="Subprod"/>
    <s v="Subprod Tripa"/>
    <x v="0"/>
    <n v="0"/>
    <n v="300"/>
    <n v="300"/>
    <n v="0"/>
    <n v="300"/>
    <n v="300"/>
    <n v="253.5"/>
    <m/>
  </r>
  <r>
    <x v="363"/>
    <x v="3"/>
    <x v="1"/>
    <x v="0"/>
    <s v="1022817"/>
    <x v="322"/>
    <s v="Muestra"/>
    <s v="Muestra"/>
    <x v="9"/>
    <m/>
    <m/>
    <m/>
    <m/>
    <m/>
    <m/>
    <n v="22.3"/>
    <m/>
  </r>
  <r>
    <x v="229"/>
    <x v="3"/>
    <x v="1"/>
    <x v="0"/>
    <s v="1022847"/>
    <x v="213"/>
    <s v="Panceta"/>
    <s v="Panceta s/Cuero"/>
    <x v="0"/>
    <n v="-30662"/>
    <n v="29267"/>
    <n v="0"/>
    <n v="-30662"/>
    <n v="29267"/>
    <n v="0"/>
    <m/>
    <m/>
  </r>
  <r>
    <x v="230"/>
    <x v="3"/>
    <x v="1"/>
    <x v="0"/>
    <s v="1022851"/>
    <x v="214"/>
    <s v="Paleta"/>
    <s v="Paleta Entera"/>
    <x v="2"/>
    <n v="-901"/>
    <n v="0"/>
    <n v="0"/>
    <n v="-901"/>
    <n v="0"/>
    <n v="0"/>
    <m/>
    <m/>
  </r>
  <r>
    <x v="231"/>
    <x v="3"/>
    <x v="1"/>
    <x v="0"/>
    <s v="1022855"/>
    <x v="215"/>
    <s v="Grasas"/>
    <s v="Grasa Forro"/>
    <x v="0"/>
    <n v="4554"/>
    <n v="24549"/>
    <n v="24000"/>
    <n v="4554"/>
    <n v="24549"/>
    <n v="24000"/>
    <n v="24000"/>
    <m/>
  </r>
  <r>
    <x v="232"/>
    <x v="3"/>
    <x v="1"/>
    <x v="0"/>
    <s v="1022856"/>
    <x v="216"/>
    <s v="Grasas"/>
    <s v="Grasa Gordura"/>
    <x v="2"/>
    <n v="17893"/>
    <n v="35227"/>
    <n v="24000"/>
    <n v="17893"/>
    <n v="35227"/>
    <n v="24000"/>
    <n v="48000"/>
    <m/>
  </r>
  <r>
    <x v="233"/>
    <x v="3"/>
    <x v="1"/>
    <x v="0"/>
    <s v="1022869"/>
    <x v="217"/>
    <s v="Huesos"/>
    <s v="Huesos Cuarto Centra"/>
    <x v="9"/>
    <n v="70"/>
    <n v="0"/>
    <n v="0"/>
    <n v="70"/>
    <n v="0"/>
    <n v="0"/>
    <m/>
    <m/>
  </r>
  <r>
    <x v="234"/>
    <x v="3"/>
    <x v="1"/>
    <x v="0"/>
    <s v="1022885"/>
    <x v="218"/>
    <s v="Panceta"/>
    <s v="Panceta s/Cuero"/>
    <x v="4"/>
    <n v="-252761"/>
    <n v="674802"/>
    <n v="422041"/>
    <n v="-252761"/>
    <n v="603802"/>
    <n v="422041"/>
    <n v="431000"/>
    <m/>
  </r>
  <r>
    <x v="235"/>
    <x v="3"/>
    <x v="1"/>
    <x v="0"/>
    <s v="1022887"/>
    <x v="219"/>
    <s v="Panceta"/>
    <s v="Panceta s/Cuero"/>
    <x v="4"/>
    <n v="-37368"/>
    <n v="319000"/>
    <n v="281632"/>
    <n v="-37368"/>
    <n v="321368"/>
    <n v="308000"/>
    <n v="308000"/>
    <m/>
  </r>
  <r>
    <x v="236"/>
    <x v="3"/>
    <x v="1"/>
    <x v="0"/>
    <s v="1022901"/>
    <x v="220"/>
    <s v="Panceta"/>
    <s v="Panceta s/Cuero"/>
    <x v="9"/>
    <n v="-205"/>
    <n v="10000"/>
    <n v="9795"/>
    <n v="-205"/>
    <n v="10205"/>
    <n v="10000"/>
    <n v="10000"/>
    <m/>
  </r>
  <r>
    <x v="237"/>
    <x v="3"/>
    <x v="1"/>
    <x v="0"/>
    <s v="1022919"/>
    <x v="221"/>
    <s v="Lomo"/>
    <s v="Lomo MM Loin"/>
    <x v="9"/>
    <n v="-1138"/>
    <n v="5075"/>
    <n v="24000"/>
    <n v="-1138"/>
    <n v="5075"/>
    <n v="24000"/>
    <n v="24000"/>
    <m/>
  </r>
  <r>
    <x v="238"/>
    <x v="3"/>
    <x v="1"/>
    <x v="0"/>
    <s v="1022920"/>
    <x v="222"/>
    <s v="Grasas"/>
    <s v="Grasa Gordura"/>
    <x v="0"/>
    <n v="4619"/>
    <n v="0"/>
    <n v="0"/>
    <n v="4619"/>
    <n v="0"/>
    <n v="4619"/>
    <n v="4619"/>
    <m/>
  </r>
  <r>
    <x v="239"/>
    <x v="3"/>
    <x v="1"/>
    <x v="0"/>
    <s v="1022921"/>
    <x v="130"/>
    <s v="Grasas"/>
    <s v="Grasa Gordura"/>
    <x v="0"/>
    <n v="-2341"/>
    <n v="42082"/>
    <n v="40000"/>
    <n v="-2341"/>
    <n v="42082"/>
    <n v="40000"/>
    <n v="35000"/>
    <m/>
  </r>
  <r>
    <x v="488"/>
    <x v="3"/>
    <x v="1"/>
    <x v="0"/>
    <s v="1022922"/>
    <x v="431"/>
    <s v="Recortes"/>
    <s v="Recortes No Magro"/>
    <x v="0"/>
    <n v="-7676"/>
    <n v="0"/>
    <n v="0"/>
    <n v="-7676"/>
    <n v="0"/>
    <n v="0"/>
    <m/>
    <m/>
  </r>
  <r>
    <x v="489"/>
    <x v="3"/>
    <x v="1"/>
    <x v="0"/>
    <s v="1022928"/>
    <x v="432"/>
    <s v="Cueros"/>
    <s v="Cuero Mixto"/>
    <x v="0"/>
    <n v="8320"/>
    <n v="0"/>
    <n v="0"/>
    <n v="8320"/>
    <n v="0"/>
    <n v="0"/>
    <m/>
    <m/>
  </r>
  <r>
    <x v="240"/>
    <x v="3"/>
    <x v="1"/>
    <x v="0"/>
    <s v="1022930"/>
    <x v="223"/>
    <s v="Panceta"/>
    <s v="Panceta s/Cuero"/>
    <x v="4"/>
    <n v="-2880"/>
    <n v="112880"/>
    <n v="110000"/>
    <n v="-2880"/>
    <n v="112880"/>
    <n v="110000"/>
    <n v="110000"/>
    <m/>
  </r>
  <r>
    <x v="241"/>
    <x v="3"/>
    <x v="1"/>
    <x v="0"/>
    <s v="1022931"/>
    <x v="224"/>
    <s v="Filete"/>
    <s v="Filete c/Cabeza"/>
    <x v="9"/>
    <n v="135"/>
    <n v="30757"/>
    <n v="30000"/>
    <n v="135"/>
    <n v="30757"/>
    <n v="30000"/>
    <n v="30000"/>
    <m/>
  </r>
  <r>
    <x v="244"/>
    <x v="3"/>
    <x v="1"/>
    <x v="0"/>
    <s v="1022985"/>
    <x v="226"/>
    <s v="Lomo"/>
    <s v="Lomo Vetado"/>
    <x v="4"/>
    <n v="-703"/>
    <n v="2282"/>
    <n v="1579"/>
    <n v="-703"/>
    <n v="1861"/>
    <n v="2000"/>
    <n v="2000"/>
    <m/>
  </r>
  <r>
    <x v="245"/>
    <x v="3"/>
    <x v="1"/>
    <x v="0"/>
    <s v="1022986"/>
    <x v="227"/>
    <s v="Panceta"/>
    <s v="Panceta s/Cuero"/>
    <x v="4"/>
    <n v="-6"/>
    <n v="6"/>
    <n v="0"/>
    <n v="-6"/>
    <n v="6"/>
    <n v="0"/>
    <m/>
    <m/>
  </r>
  <r>
    <x v="246"/>
    <x v="3"/>
    <x v="1"/>
    <x v="0"/>
    <s v="1022987"/>
    <x v="228"/>
    <s v="Plancha"/>
    <s v="Plancha s/Cuero"/>
    <x v="9"/>
    <n v="-47720"/>
    <n v="47720"/>
    <n v="24000"/>
    <n v="-47720"/>
    <n v="23720"/>
    <n v="0"/>
    <m/>
    <m/>
  </r>
  <r>
    <x v="247"/>
    <x v="3"/>
    <x v="1"/>
    <x v="0"/>
    <s v="1022990"/>
    <x v="229"/>
    <s v="Panceta"/>
    <s v="Panceta s/Cuero"/>
    <x v="9"/>
    <n v="-796"/>
    <n v="0"/>
    <n v="0"/>
    <n v="-796"/>
    <n v="-25000"/>
    <n v="0"/>
    <m/>
    <m/>
  </r>
  <r>
    <x v="248"/>
    <x v="3"/>
    <x v="1"/>
    <x v="0"/>
    <s v="1022996"/>
    <x v="230"/>
    <s v="Grasas"/>
    <s v="Grasa Gordura"/>
    <x v="0"/>
    <n v="6307"/>
    <n v="0"/>
    <n v="0"/>
    <n v="6307"/>
    <n v="0"/>
    <n v="0"/>
    <m/>
    <m/>
  </r>
  <r>
    <x v="249"/>
    <x v="3"/>
    <x v="1"/>
    <x v="0"/>
    <s v="1023034"/>
    <x v="231"/>
    <s v="Cueros"/>
    <s v="Cuero Forro"/>
    <x v="2"/>
    <m/>
    <m/>
    <m/>
    <m/>
    <m/>
    <m/>
    <n v="96000"/>
    <m/>
  </r>
  <r>
    <x v="250"/>
    <x v="3"/>
    <x v="1"/>
    <x v="0"/>
    <s v="1023035"/>
    <x v="232"/>
    <s v="Recortes"/>
    <s v="Recortes No Magro"/>
    <x v="2"/>
    <n v="-37441"/>
    <n v="0"/>
    <n v="0"/>
    <n v="-37441"/>
    <n v="0"/>
    <n v="0"/>
    <m/>
    <m/>
  </r>
  <r>
    <x v="251"/>
    <x v="3"/>
    <x v="1"/>
    <x v="0"/>
    <s v="1023037"/>
    <x v="233"/>
    <s v="Panceta"/>
    <s v="Panceta s/Cuero"/>
    <x v="4"/>
    <n v="-6457"/>
    <n v="105457"/>
    <n v="99000"/>
    <n v="-6457"/>
    <n v="105457"/>
    <n v="99000"/>
    <n v="77000"/>
    <m/>
  </r>
  <r>
    <x v="252"/>
    <x v="3"/>
    <x v="1"/>
    <x v="0"/>
    <s v="1023038"/>
    <x v="234"/>
    <s v="Lomo"/>
    <s v="Lomo Vetado"/>
    <x v="4"/>
    <n v="35025"/>
    <n v="27387"/>
    <n v="62412"/>
    <n v="35025"/>
    <n v="27387"/>
    <n v="62412"/>
    <n v="55000"/>
    <m/>
  </r>
  <r>
    <x v="253"/>
    <x v="3"/>
    <x v="1"/>
    <x v="0"/>
    <s v="1023051"/>
    <x v="235"/>
    <s v="Lomo"/>
    <s v="Lomo Vetado"/>
    <x v="9"/>
    <m/>
    <m/>
    <m/>
    <m/>
    <m/>
    <m/>
    <n v="2000"/>
    <m/>
  </r>
  <r>
    <x v="254"/>
    <x v="3"/>
    <x v="1"/>
    <x v="0"/>
    <s v="1023055"/>
    <x v="236"/>
    <s v="Lomo"/>
    <s v="Lomo Vetado"/>
    <x v="9"/>
    <n v="0"/>
    <n v="5000"/>
    <n v="5000"/>
    <n v="0"/>
    <n v="5000"/>
    <n v="5000"/>
    <n v="5000"/>
    <m/>
  </r>
  <r>
    <x v="255"/>
    <x v="3"/>
    <x v="1"/>
    <x v="0"/>
    <s v="1023090"/>
    <x v="237"/>
    <s v="Panceta"/>
    <s v="Panceta s/Cuero"/>
    <x v="4"/>
    <n v="1872"/>
    <n v="20128"/>
    <n v="22000"/>
    <n v="1872"/>
    <n v="20128"/>
    <n v="22000"/>
    <n v="22000"/>
    <m/>
  </r>
  <r>
    <x v="257"/>
    <x v="3"/>
    <x v="1"/>
    <x v="0"/>
    <s v="1023110"/>
    <x v="238"/>
    <s v="Cueros"/>
    <s v="Cuero Forro"/>
    <x v="2"/>
    <n v="1176"/>
    <n v="0"/>
    <n v="0"/>
    <n v="1176"/>
    <n v="0"/>
    <n v="0"/>
    <m/>
    <m/>
  </r>
  <r>
    <x v="258"/>
    <x v="3"/>
    <x v="1"/>
    <x v="0"/>
    <s v="1023111"/>
    <x v="239"/>
    <s v="Grasas"/>
    <s v="Grasa Forro"/>
    <x v="2"/>
    <n v="24417"/>
    <n v="0"/>
    <n v="24000"/>
    <n v="24417"/>
    <n v="0"/>
    <n v="24000"/>
    <n v="24000"/>
    <m/>
  </r>
  <r>
    <x v="490"/>
    <x v="3"/>
    <x v="1"/>
    <x v="0"/>
    <s v="1023144"/>
    <x v="433"/>
    <s v="Plancha"/>
    <s v="Plancha c/Cuero"/>
    <x v="4"/>
    <n v="-328"/>
    <n v="656"/>
    <n v="328"/>
    <n v="-164"/>
    <n v="328"/>
    <n v="164"/>
    <m/>
    <m/>
  </r>
  <r>
    <x v="259"/>
    <x v="3"/>
    <x v="1"/>
    <x v="0"/>
    <s v="1023163"/>
    <x v="240"/>
    <s v="Lomo"/>
    <s v="Lomo Vetado"/>
    <x v="9"/>
    <n v="0"/>
    <n v="25000"/>
    <n v="25000"/>
    <n v="0"/>
    <n v="25000"/>
    <n v="25000"/>
    <n v="25000"/>
    <m/>
  </r>
  <r>
    <x v="260"/>
    <x v="3"/>
    <x v="1"/>
    <x v="0"/>
    <s v="1023183"/>
    <x v="241"/>
    <s v="Cost-Pec"/>
    <s v="Cost-Pec Entero"/>
    <x v="4"/>
    <n v="21335"/>
    <n v="23820"/>
    <n v="44000"/>
    <n v="21335"/>
    <n v="23820"/>
    <n v="44000"/>
    <n v="22000"/>
    <m/>
  </r>
  <r>
    <x v="261"/>
    <x v="3"/>
    <x v="1"/>
    <x v="0"/>
    <s v="1023194"/>
    <x v="242"/>
    <s v="Panceta"/>
    <s v="Panceta s/Cuero"/>
    <x v="9"/>
    <n v="-366"/>
    <n v="6366"/>
    <n v="6000"/>
    <n v="-366"/>
    <n v="6366"/>
    <n v="6000"/>
    <n v="6000"/>
    <m/>
  </r>
  <r>
    <x v="262"/>
    <x v="3"/>
    <x v="1"/>
    <x v="0"/>
    <s v="1023283"/>
    <x v="243"/>
    <s v="Subprod"/>
    <s v="Subprod Grasa"/>
    <x v="4"/>
    <n v="-76632"/>
    <n v="81069"/>
    <n v="0"/>
    <n v="-76632"/>
    <n v="81069"/>
    <n v="96000"/>
    <n v="96000"/>
    <m/>
  </r>
  <r>
    <x v="463"/>
    <x v="3"/>
    <x v="1"/>
    <x v="0"/>
    <s v="1023295"/>
    <x v="413"/>
    <s v="Subprod"/>
    <s v="Subprod Tripa"/>
    <x v="0"/>
    <n v="0"/>
    <n v="3000"/>
    <n v="3000"/>
    <n v="0"/>
    <n v="3000"/>
    <n v="2282"/>
    <n v="2281.5"/>
    <m/>
  </r>
  <r>
    <x v="263"/>
    <x v="3"/>
    <x v="1"/>
    <x v="0"/>
    <s v="1023301"/>
    <x v="244"/>
    <s v="Lomo"/>
    <s v="Lomo CC Loin"/>
    <x v="9"/>
    <n v="9311"/>
    <n v="14189"/>
    <n v="23500"/>
    <n v="9311"/>
    <n v="14189"/>
    <n v="23500"/>
    <n v="23500"/>
    <m/>
  </r>
  <r>
    <x v="264"/>
    <x v="3"/>
    <x v="1"/>
    <x v="0"/>
    <s v="1023306"/>
    <x v="195"/>
    <s v="Cueros"/>
    <s v="Cuero Mixto"/>
    <x v="2"/>
    <m/>
    <m/>
    <m/>
    <m/>
    <m/>
    <m/>
    <n v="120000"/>
    <m/>
  </r>
  <r>
    <x v="265"/>
    <x v="3"/>
    <x v="1"/>
    <x v="0"/>
    <s v="1023307"/>
    <x v="245"/>
    <s v="Subprod"/>
    <s v="Subprod Visceras"/>
    <x v="4"/>
    <n v="-36707"/>
    <n v="36707"/>
    <n v="0"/>
    <n v="-36707"/>
    <n v="36707"/>
    <n v="0"/>
    <m/>
    <m/>
  </r>
  <r>
    <x v="266"/>
    <x v="3"/>
    <x v="1"/>
    <x v="0"/>
    <s v="1023312"/>
    <x v="246"/>
    <s v="Filete"/>
    <s v="Filete c/Cabeza"/>
    <x v="0"/>
    <n v="11368"/>
    <n v="0"/>
    <n v="0"/>
    <n v="11368"/>
    <n v="0"/>
    <n v="0"/>
    <m/>
    <m/>
  </r>
  <r>
    <x v="267"/>
    <x v="3"/>
    <x v="1"/>
    <x v="0"/>
    <s v="1023326"/>
    <x v="247"/>
    <s v="Subprod"/>
    <s v="Subprod Visceras"/>
    <x v="4"/>
    <n v="-769"/>
    <n v="769"/>
    <n v="0"/>
    <n v="-769"/>
    <n v="769"/>
    <n v="0"/>
    <m/>
    <m/>
  </r>
  <r>
    <x v="268"/>
    <x v="3"/>
    <x v="1"/>
    <x v="0"/>
    <s v="1023329"/>
    <x v="165"/>
    <s v="Cueros"/>
    <s v="Cuero Papada"/>
    <x v="0"/>
    <m/>
    <m/>
    <m/>
    <n v="0"/>
    <n v="48000"/>
    <n v="48000"/>
    <n v="20000"/>
    <m/>
  </r>
  <r>
    <x v="268"/>
    <x v="3"/>
    <x v="1"/>
    <x v="0"/>
    <s v="1023329"/>
    <x v="165"/>
    <s v="Cueros"/>
    <s v="Cuero Papada"/>
    <x v="3"/>
    <n v="-3866"/>
    <n v="3866"/>
    <n v="0"/>
    <n v="-3866"/>
    <n v="37808"/>
    <n v="24000"/>
    <n v="24000"/>
    <m/>
  </r>
  <r>
    <x v="464"/>
    <x v="3"/>
    <x v="1"/>
    <x v="0"/>
    <s v="1023331"/>
    <x v="289"/>
    <s v="Lomo"/>
    <s v="Lomo Vetado"/>
    <x v="0"/>
    <n v="-15988"/>
    <n v="0"/>
    <n v="0"/>
    <n v="-15988"/>
    <n v="0"/>
    <n v="0"/>
    <n v="6000"/>
    <m/>
  </r>
  <r>
    <x v="269"/>
    <x v="3"/>
    <x v="1"/>
    <x v="0"/>
    <s v="1023334"/>
    <x v="248"/>
    <s v="Cueros"/>
    <s v="Cuero Mixto"/>
    <x v="3"/>
    <n v="-18902"/>
    <n v="18902"/>
    <n v="0"/>
    <n v="-18902"/>
    <n v="18902"/>
    <n v="0"/>
    <m/>
    <m/>
  </r>
  <r>
    <x v="270"/>
    <x v="3"/>
    <x v="1"/>
    <x v="0"/>
    <s v="1023336"/>
    <x v="248"/>
    <s v="Cueros"/>
    <s v="Cuero Mixto"/>
    <x v="0"/>
    <m/>
    <m/>
    <m/>
    <m/>
    <m/>
    <m/>
    <n v="4000"/>
    <m/>
  </r>
  <r>
    <x v="270"/>
    <x v="3"/>
    <x v="1"/>
    <x v="0"/>
    <s v="1023336"/>
    <x v="248"/>
    <s v="Cueros"/>
    <s v="Cuero Mixto"/>
    <x v="3"/>
    <n v="-84953"/>
    <n v="84953"/>
    <n v="0"/>
    <n v="-84953"/>
    <n v="84953"/>
    <n v="0"/>
    <m/>
    <m/>
  </r>
  <r>
    <x v="465"/>
    <x v="3"/>
    <x v="1"/>
    <x v="0"/>
    <s v="1023349"/>
    <x v="414"/>
    <s v="Lomo"/>
    <s v="Lomo Centro"/>
    <x v="9"/>
    <n v="-4957"/>
    <n v="5000"/>
    <n v="43"/>
    <n v="-4957"/>
    <n v="9957"/>
    <n v="5000"/>
    <n v="5000"/>
    <m/>
  </r>
  <r>
    <x v="466"/>
    <x v="3"/>
    <x v="1"/>
    <x v="0"/>
    <s v="1023350"/>
    <x v="415"/>
    <s v="Lomo"/>
    <s v="Lomo Vetado"/>
    <x v="9"/>
    <n v="-906"/>
    <n v="20906"/>
    <n v="20000"/>
    <n v="-906"/>
    <n v="20906"/>
    <n v="20000"/>
    <n v="20086.099999999999"/>
    <m/>
  </r>
  <r>
    <x v="467"/>
    <x v="3"/>
    <x v="1"/>
    <x v="0"/>
    <s v="1023351"/>
    <x v="416"/>
    <s v="Panceta"/>
    <s v="Panceta s/Cuero"/>
    <x v="9"/>
    <n v="-12886"/>
    <n v="12886"/>
    <n v="0"/>
    <n v="-12886"/>
    <n v="17886"/>
    <n v="5000"/>
    <n v="5000"/>
    <m/>
  </r>
  <r>
    <x v="468"/>
    <x v="3"/>
    <x v="1"/>
    <x v="0"/>
    <s v="1023352"/>
    <x v="417"/>
    <s v="Panceta"/>
    <s v="Panceta s/Cuero"/>
    <x v="9"/>
    <n v="-118769"/>
    <n v="50498"/>
    <n v="0"/>
    <n v="-118769"/>
    <n v="130498"/>
    <n v="80000"/>
    <n v="80000"/>
    <m/>
  </r>
  <r>
    <x v="529"/>
    <x v="3"/>
    <x v="1"/>
    <x v="0"/>
    <s v="1023362"/>
    <x v="468"/>
    <s v="Vara Gordo"/>
    <s v="Vara Cuarto Delanter"/>
    <x v="2"/>
    <m/>
    <m/>
    <m/>
    <m/>
    <m/>
    <m/>
    <n v="24096"/>
    <m/>
  </r>
  <r>
    <x v="530"/>
    <x v="3"/>
    <x v="1"/>
    <x v="0"/>
    <s v="1023363"/>
    <x v="469"/>
    <s v="Vara Gordo"/>
    <s v="Vara Cuarto Trasero"/>
    <x v="2"/>
    <m/>
    <m/>
    <m/>
    <m/>
    <m/>
    <m/>
    <n v="21246"/>
    <m/>
  </r>
  <r>
    <x v="531"/>
    <x v="3"/>
    <x v="1"/>
    <x v="0"/>
    <s v="1023364"/>
    <x v="470"/>
    <s v="Subprod"/>
    <s v="Subprod Patas-Manos"/>
    <x v="2"/>
    <m/>
    <m/>
    <m/>
    <m/>
    <m/>
    <m/>
    <n v="500"/>
    <m/>
  </r>
  <r>
    <x v="532"/>
    <x v="3"/>
    <x v="1"/>
    <x v="0"/>
    <s v="1023365"/>
    <x v="471"/>
    <s v="Grasas"/>
    <s v="Grasa Interior"/>
    <x v="2"/>
    <m/>
    <m/>
    <m/>
    <m/>
    <m/>
    <m/>
    <n v="313"/>
    <m/>
  </r>
  <r>
    <x v="533"/>
    <x v="3"/>
    <x v="1"/>
    <x v="0"/>
    <s v="1023366"/>
    <x v="472"/>
    <s v="Subprod"/>
    <s v="Subprod Patas-Manos"/>
    <x v="2"/>
    <m/>
    <m/>
    <m/>
    <m/>
    <m/>
    <m/>
    <n v="557"/>
    <m/>
  </r>
  <r>
    <x v="534"/>
    <x v="3"/>
    <x v="1"/>
    <x v="0"/>
    <s v="1023367"/>
    <x v="473"/>
    <s v="Cabeza"/>
    <s v="Cabeza Entera"/>
    <x v="2"/>
    <m/>
    <m/>
    <m/>
    <m/>
    <m/>
    <m/>
    <n v="3177"/>
    <m/>
  </r>
  <r>
    <x v="535"/>
    <x v="3"/>
    <x v="1"/>
    <x v="0"/>
    <s v="1023368"/>
    <x v="474"/>
    <s v="Vara Gordo"/>
    <s v="Vara Cuarto Central"/>
    <x v="2"/>
    <m/>
    <m/>
    <m/>
    <m/>
    <m/>
    <m/>
    <n v="22112"/>
    <m/>
  </r>
  <r>
    <x v="536"/>
    <x v="3"/>
    <x v="1"/>
    <x v="0"/>
    <s v="1023372"/>
    <x v="269"/>
    <s v="Lomo"/>
    <s v="Lomo Centro"/>
    <x v="4"/>
    <m/>
    <m/>
    <m/>
    <m/>
    <m/>
    <m/>
    <n v="24000"/>
    <m/>
  </r>
  <r>
    <x v="271"/>
    <x v="3"/>
    <x v="1"/>
    <x v="1"/>
    <s v="1020822"/>
    <x v="249"/>
    <s v="Huesos"/>
    <s v="Huesos Cuarto Centra"/>
    <x v="5"/>
    <n v="0"/>
    <n v="15548"/>
    <n v="24011"/>
    <n v="1297"/>
    <n v="0"/>
    <n v="0"/>
    <n v="23995.017"/>
    <m/>
  </r>
  <r>
    <x v="272"/>
    <x v="3"/>
    <x v="1"/>
    <x v="1"/>
    <s v="1020828"/>
    <x v="156"/>
    <s v="Chuleta"/>
    <s v="Chuleta Huesos"/>
    <x v="5"/>
    <n v="-1946"/>
    <n v="28791"/>
    <n v="24000"/>
    <n v="-1946"/>
    <n v="-19329"/>
    <n v="46360"/>
    <n v="46359.987999999998"/>
    <m/>
  </r>
  <r>
    <x v="273"/>
    <x v="3"/>
    <x v="1"/>
    <x v="1"/>
    <s v="1020845"/>
    <x v="250"/>
    <s v="Lomo"/>
    <s v="Lomo Vetado"/>
    <x v="6"/>
    <n v="406"/>
    <n v="0"/>
    <n v="0"/>
    <n v="406"/>
    <n v="0"/>
    <n v="0"/>
    <m/>
    <m/>
  </r>
  <r>
    <x v="274"/>
    <x v="3"/>
    <x v="1"/>
    <x v="1"/>
    <s v="1020853"/>
    <x v="158"/>
    <s v="Filete"/>
    <s v="Filete c/Cabeza"/>
    <x v="7"/>
    <n v="-3413"/>
    <n v="171783"/>
    <n v="160000"/>
    <n v="-3413"/>
    <n v="171783"/>
    <n v="152000"/>
    <n v="152000"/>
    <m/>
  </r>
  <r>
    <x v="275"/>
    <x v="3"/>
    <x v="1"/>
    <x v="1"/>
    <s v="1020878"/>
    <x v="251"/>
    <s v="Huesos"/>
    <s v="Huesos Cuarto Centra"/>
    <x v="5"/>
    <n v="-16555"/>
    <n v="67423"/>
    <n v="48000"/>
    <n v="-16555"/>
    <n v="67423"/>
    <n v="48004"/>
    <n v="48003.8"/>
    <m/>
  </r>
  <r>
    <x v="277"/>
    <x v="3"/>
    <x v="1"/>
    <x v="1"/>
    <s v="1021005"/>
    <x v="253"/>
    <s v="Paleta"/>
    <s v="Paleta Pulpa"/>
    <x v="7"/>
    <n v="-9337"/>
    <n v="0"/>
    <n v="0"/>
    <n v="-9337"/>
    <n v="0"/>
    <n v="0"/>
    <m/>
    <m/>
  </r>
  <r>
    <x v="278"/>
    <x v="3"/>
    <x v="1"/>
    <x v="1"/>
    <s v="1021020"/>
    <x v="254"/>
    <s v="Plancha"/>
    <s v="Plancha s/Cuero"/>
    <x v="6"/>
    <n v="2098"/>
    <n v="0"/>
    <n v="0"/>
    <n v="2098"/>
    <n v="0"/>
    <n v="0"/>
    <m/>
    <m/>
  </r>
  <r>
    <x v="279"/>
    <x v="3"/>
    <x v="1"/>
    <x v="1"/>
    <s v="1021026"/>
    <x v="222"/>
    <s v="Grasas"/>
    <s v="Grasa Gordura"/>
    <x v="6"/>
    <n v="70"/>
    <n v="75478"/>
    <n v="72000"/>
    <n v="70"/>
    <n v="75478"/>
    <n v="72000"/>
    <n v="72006"/>
    <m/>
  </r>
  <r>
    <x v="280"/>
    <x v="3"/>
    <x v="1"/>
    <x v="1"/>
    <s v="1021140"/>
    <x v="255"/>
    <s v="Chuleta"/>
    <s v="Chuleta Centro"/>
    <x v="5"/>
    <n v="3656"/>
    <n v="0"/>
    <n v="3656"/>
    <n v="3656"/>
    <n v="-3656"/>
    <n v="0"/>
    <m/>
    <m/>
  </r>
  <r>
    <x v="281"/>
    <x v="3"/>
    <x v="1"/>
    <x v="1"/>
    <s v="1021237"/>
    <x v="256"/>
    <s v="Recortes"/>
    <s v="Recortes No Magro"/>
    <x v="7"/>
    <n v="-100"/>
    <n v="0"/>
    <n v="0"/>
    <n v="-100"/>
    <n v="0"/>
    <n v="0"/>
    <m/>
    <m/>
  </r>
  <r>
    <x v="282"/>
    <x v="3"/>
    <x v="1"/>
    <x v="1"/>
    <s v="1021260"/>
    <x v="257"/>
    <s v="Subprod"/>
    <s v="Subprod Visceras"/>
    <x v="5"/>
    <n v="-45387"/>
    <n v="26387"/>
    <n v="0"/>
    <n v="-45387"/>
    <n v="45387"/>
    <n v="0"/>
    <m/>
    <m/>
  </r>
  <r>
    <x v="283"/>
    <x v="3"/>
    <x v="1"/>
    <x v="1"/>
    <s v="1021263"/>
    <x v="121"/>
    <s v="Pierna"/>
    <s v="Pierna Pulpa"/>
    <x v="7"/>
    <n v="87838"/>
    <n v="0"/>
    <n v="0"/>
    <n v="87838"/>
    <n v="0"/>
    <n v="0"/>
    <m/>
    <m/>
  </r>
  <r>
    <x v="284"/>
    <x v="3"/>
    <x v="1"/>
    <x v="1"/>
    <s v="1021270"/>
    <x v="231"/>
    <s v="Cueros"/>
    <s v="Cuero Forro"/>
    <x v="6"/>
    <n v="16337"/>
    <n v="79510"/>
    <n v="96000"/>
    <n v="16337"/>
    <n v="79510"/>
    <n v="120000"/>
    <n v="120000"/>
    <m/>
  </r>
  <r>
    <x v="285"/>
    <x v="3"/>
    <x v="1"/>
    <x v="1"/>
    <s v="1021272"/>
    <x v="238"/>
    <s v="Cueros"/>
    <s v="Cuero Forro"/>
    <x v="6"/>
    <n v="1272"/>
    <n v="314494"/>
    <n v="312000"/>
    <n v="1272"/>
    <n v="314494"/>
    <n v="312000"/>
    <n v="312000"/>
    <m/>
  </r>
  <r>
    <x v="158"/>
    <x v="3"/>
    <x v="1"/>
    <x v="1"/>
    <s v="1021287"/>
    <x v="148"/>
    <s v="Grasas"/>
    <s v="Grasa Lomo Tocino"/>
    <x v="7"/>
    <n v="24119"/>
    <n v="0"/>
    <n v="0"/>
    <n v="24119"/>
    <n v="0"/>
    <n v="0"/>
    <m/>
    <m/>
  </r>
  <r>
    <x v="286"/>
    <x v="3"/>
    <x v="1"/>
    <x v="1"/>
    <s v="1021398"/>
    <x v="158"/>
    <s v="Filete"/>
    <s v="Filete c/Cabeza"/>
    <x v="5"/>
    <n v="35"/>
    <n v="24573"/>
    <n v="24000"/>
    <n v="35"/>
    <n v="24573"/>
    <n v="61804"/>
    <n v="56664.483"/>
    <m/>
  </r>
  <r>
    <x v="469"/>
    <x v="3"/>
    <x v="1"/>
    <x v="1"/>
    <s v="1021433"/>
    <x v="263"/>
    <s v="Pierna"/>
    <s v="Pierna Pulpa"/>
    <x v="7"/>
    <n v="-804"/>
    <n v="804"/>
    <n v="0"/>
    <n v="-804"/>
    <n v="72804"/>
    <n v="93045"/>
    <n v="93045"/>
    <m/>
  </r>
  <r>
    <x v="160"/>
    <x v="3"/>
    <x v="1"/>
    <x v="1"/>
    <s v="1021435"/>
    <x v="150"/>
    <s v="Grasas"/>
    <s v="Grasa Gordura"/>
    <x v="7"/>
    <n v="169225"/>
    <n v="0"/>
    <n v="0"/>
    <n v="169225"/>
    <n v="0"/>
    <n v="0"/>
    <m/>
    <m/>
  </r>
  <r>
    <x v="287"/>
    <x v="3"/>
    <x v="1"/>
    <x v="1"/>
    <s v="1021474"/>
    <x v="258"/>
    <s v="Grasas"/>
    <s v="Grasa Gordura"/>
    <x v="7"/>
    <n v="55225"/>
    <n v="0"/>
    <n v="0"/>
    <n v="55225"/>
    <n v="0"/>
    <n v="0"/>
    <m/>
    <m/>
  </r>
  <r>
    <x v="289"/>
    <x v="3"/>
    <x v="1"/>
    <x v="1"/>
    <s v="1021538"/>
    <x v="259"/>
    <s v="Panceta"/>
    <s v="Panceta s/Cuero"/>
    <x v="5"/>
    <n v="33075"/>
    <n v="98755"/>
    <n v="130624"/>
    <n v="33075"/>
    <n v="170755"/>
    <n v="202660"/>
    <n v="202660.10500000001"/>
    <m/>
  </r>
  <r>
    <x v="290"/>
    <x v="3"/>
    <x v="1"/>
    <x v="1"/>
    <s v="1021539"/>
    <x v="260"/>
    <s v="Panceta"/>
    <s v="Panceta s/Cuero"/>
    <x v="5"/>
    <n v="16059"/>
    <n v="0"/>
    <n v="0"/>
    <n v="16059"/>
    <n v="0"/>
    <n v="0"/>
    <n v="8696.7189999999991"/>
    <m/>
  </r>
  <r>
    <x v="163"/>
    <x v="3"/>
    <x v="1"/>
    <x v="1"/>
    <s v="1021550"/>
    <x v="153"/>
    <s v="Recortes"/>
    <s v="Recortes No Magro"/>
    <x v="7"/>
    <n v="940"/>
    <n v="0"/>
    <n v="0"/>
    <n v="940"/>
    <n v="0"/>
    <n v="0"/>
    <m/>
    <m/>
  </r>
  <r>
    <x v="291"/>
    <x v="3"/>
    <x v="1"/>
    <x v="1"/>
    <s v="1021555"/>
    <x v="261"/>
    <s v="Grasas"/>
    <s v="Grasa Gordura"/>
    <x v="6"/>
    <n v="-1223"/>
    <n v="153108"/>
    <n v="144000"/>
    <n v="-1223"/>
    <n v="153108"/>
    <n v="144000"/>
    <n v="144012"/>
    <m/>
  </r>
  <r>
    <x v="292"/>
    <x v="3"/>
    <x v="1"/>
    <x v="1"/>
    <s v="1021596"/>
    <x v="149"/>
    <s v="Cueros"/>
    <s v="Cuero Mixto"/>
    <x v="6"/>
    <n v="2407"/>
    <n v="117593"/>
    <n v="120000"/>
    <n v="2407"/>
    <n v="117593"/>
    <n v="120000"/>
    <n v="120010"/>
    <m/>
  </r>
  <r>
    <x v="172"/>
    <x v="3"/>
    <x v="1"/>
    <x v="1"/>
    <s v="1021731"/>
    <x v="162"/>
    <s v="Pernil"/>
    <s v="Pernil Mano"/>
    <x v="2"/>
    <n v="0"/>
    <n v="120000"/>
    <n v="120000"/>
    <n v="0"/>
    <n v="120000"/>
    <n v="72000"/>
    <n v="24000"/>
    <m/>
  </r>
  <r>
    <x v="293"/>
    <x v="3"/>
    <x v="1"/>
    <x v="1"/>
    <s v="1021732"/>
    <x v="262"/>
    <s v="Huesos"/>
    <s v="Huesos Cuarto Traser"/>
    <x v="2"/>
    <n v="7028"/>
    <n v="309635"/>
    <n v="360000"/>
    <n v="7028"/>
    <n v="309635"/>
    <n v="360000"/>
    <n v="360000"/>
    <m/>
  </r>
  <r>
    <x v="294"/>
    <x v="3"/>
    <x v="1"/>
    <x v="1"/>
    <s v="1021733"/>
    <x v="263"/>
    <s v="Pierna"/>
    <s v="Pierna Pulpa"/>
    <x v="2"/>
    <n v="-3831"/>
    <n v="3831"/>
    <n v="0"/>
    <n v="-3831"/>
    <n v="3831"/>
    <n v="0"/>
    <m/>
    <m/>
  </r>
  <r>
    <x v="173"/>
    <x v="3"/>
    <x v="1"/>
    <x v="1"/>
    <s v="1021735"/>
    <x v="163"/>
    <s v="Subprod"/>
    <s v="Subprod Patas-Manos"/>
    <x v="2"/>
    <n v="0"/>
    <n v="120000"/>
    <n v="120000"/>
    <n v="0"/>
    <n v="120000"/>
    <n v="120000"/>
    <n v="96000"/>
    <m/>
  </r>
  <r>
    <x v="295"/>
    <x v="3"/>
    <x v="1"/>
    <x v="1"/>
    <s v="1021737"/>
    <x v="264"/>
    <s v="Subprod"/>
    <s v="Subprod Patas-Manos"/>
    <x v="2"/>
    <n v="19032"/>
    <n v="12729"/>
    <n v="24000"/>
    <n v="19032"/>
    <n v="12729"/>
    <n v="24000"/>
    <n v="24000"/>
    <m/>
  </r>
  <r>
    <x v="174"/>
    <x v="3"/>
    <x v="1"/>
    <x v="1"/>
    <s v="1021738"/>
    <x v="164"/>
    <s v="Subprod"/>
    <s v="Subprod Patas-Manos"/>
    <x v="2"/>
    <n v="754"/>
    <n v="87846"/>
    <n v="96000"/>
    <n v="754"/>
    <n v="87846"/>
    <n v="104000"/>
    <n v="104000"/>
    <m/>
  </r>
  <r>
    <x v="296"/>
    <x v="3"/>
    <x v="1"/>
    <x v="1"/>
    <s v="1021739"/>
    <x v="265"/>
    <s v="Cabeza"/>
    <s v="Cabeza Entera"/>
    <x v="2"/>
    <n v="-5315"/>
    <n v="35086"/>
    <n v="24000"/>
    <n v="-5315"/>
    <n v="35086"/>
    <n v="24000"/>
    <n v="24000"/>
    <m/>
  </r>
  <r>
    <x v="297"/>
    <x v="3"/>
    <x v="1"/>
    <x v="1"/>
    <s v="1021765"/>
    <x v="119"/>
    <s v="Pierna"/>
    <s v="Pierna Entera"/>
    <x v="2"/>
    <n v="-6760"/>
    <n v="6760"/>
    <n v="0"/>
    <n v="-6760"/>
    <n v="6760"/>
    <n v="0"/>
    <m/>
    <m/>
  </r>
  <r>
    <x v="298"/>
    <x v="3"/>
    <x v="1"/>
    <x v="1"/>
    <s v="1021766"/>
    <x v="266"/>
    <s v="Huesos"/>
    <s v="Huesos Cuarto Delant"/>
    <x v="2"/>
    <n v="-9642"/>
    <n v="335726"/>
    <n v="384000"/>
    <n v="-9642"/>
    <n v="265726"/>
    <n v="384000"/>
    <n v="384000"/>
    <m/>
  </r>
  <r>
    <x v="299"/>
    <x v="3"/>
    <x v="1"/>
    <x v="1"/>
    <s v="1021767"/>
    <x v="267"/>
    <s v="Huesos"/>
    <s v="Huesos Cuarto Centra"/>
    <x v="2"/>
    <n v="61663"/>
    <n v="432337"/>
    <n v="480000"/>
    <n v="61663"/>
    <n v="432337"/>
    <n v="480000"/>
    <n v="480000"/>
    <m/>
  </r>
  <r>
    <x v="300"/>
    <x v="3"/>
    <x v="1"/>
    <x v="1"/>
    <s v="1021774"/>
    <x v="268"/>
    <s v="Huesos"/>
    <s v="Huesos Cuarto Delant"/>
    <x v="2"/>
    <n v="8052"/>
    <n v="71828"/>
    <n v="72000"/>
    <n v="8052"/>
    <n v="71828"/>
    <n v="72000"/>
    <n v="72000"/>
    <m/>
  </r>
  <r>
    <x v="301"/>
    <x v="3"/>
    <x v="1"/>
    <x v="1"/>
    <s v="1021819"/>
    <x v="269"/>
    <s v="Lomo"/>
    <s v="Lomo Centro"/>
    <x v="7"/>
    <n v="122015"/>
    <n v="0"/>
    <n v="0"/>
    <n v="122015"/>
    <n v="0"/>
    <n v="0"/>
    <m/>
    <m/>
  </r>
  <r>
    <x v="302"/>
    <x v="3"/>
    <x v="1"/>
    <x v="1"/>
    <s v="1021820"/>
    <x v="250"/>
    <s v="Lomo"/>
    <s v="Lomo Vetado"/>
    <x v="7"/>
    <n v="4301"/>
    <n v="0"/>
    <n v="0"/>
    <n v="4301"/>
    <n v="0"/>
    <n v="0"/>
    <m/>
    <m/>
  </r>
  <r>
    <x v="303"/>
    <x v="3"/>
    <x v="1"/>
    <x v="1"/>
    <s v="1021874"/>
    <x v="130"/>
    <s v="Grasas"/>
    <s v="Grasa Gordura"/>
    <x v="6"/>
    <n v="73868"/>
    <n v="436218"/>
    <n v="456000"/>
    <n v="73868"/>
    <n v="436218"/>
    <n v="456000"/>
    <n v="456038"/>
    <m/>
  </r>
  <r>
    <x v="304"/>
    <x v="3"/>
    <x v="1"/>
    <x v="1"/>
    <s v="1021903"/>
    <x v="247"/>
    <s v="Subprod"/>
    <s v="Subprod Visceras"/>
    <x v="7"/>
    <n v="59646"/>
    <n v="0"/>
    <n v="0"/>
    <n v="59646"/>
    <n v="0"/>
    <n v="0"/>
    <m/>
    <m/>
  </r>
  <r>
    <x v="177"/>
    <x v="3"/>
    <x v="1"/>
    <x v="1"/>
    <s v="1021905"/>
    <x v="166"/>
    <s v="Recortes"/>
    <s v="Recortes No Magro"/>
    <x v="2"/>
    <m/>
    <m/>
    <m/>
    <n v="0"/>
    <n v="24000"/>
    <n v="28080"/>
    <n v="4080"/>
    <m/>
  </r>
  <r>
    <x v="537"/>
    <x v="3"/>
    <x v="1"/>
    <x v="1"/>
    <s v="1021920"/>
    <x v="475"/>
    <s v="Lomo"/>
    <s v="Lomo CC Loin"/>
    <x v="8"/>
    <n v="0"/>
    <n v="846"/>
    <n v="800"/>
    <n v="0"/>
    <n v="46"/>
    <n v="0"/>
    <m/>
    <m/>
  </r>
  <r>
    <x v="538"/>
    <x v="3"/>
    <x v="1"/>
    <x v="1"/>
    <s v="1021921"/>
    <x v="476"/>
    <s v="Lomo"/>
    <s v="Lomo Centro"/>
    <x v="8"/>
    <n v="0"/>
    <n v="800"/>
    <n v="800"/>
    <n v="0"/>
    <n v="1000"/>
    <n v="1000"/>
    <n v="1000"/>
    <m/>
  </r>
  <r>
    <x v="305"/>
    <x v="3"/>
    <x v="1"/>
    <x v="1"/>
    <s v="1021922"/>
    <x v="158"/>
    <s v="Filete"/>
    <s v="Filete c/Cabeza"/>
    <x v="8"/>
    <n v="175"/>
    <n v="0"/>
    <n v="0"/>
    <n v="175"/>
    <n v="0"/>
    <n v="0"/>
    <m/>
    <m/>
  </r>
  <r>
    <x v="306"/>
    <x v="3"/>
    <x v="1"/>
    <x v="1"/>
    <s v="1021924"/>
    <x v="270"/>
    <s v="Lomo"/>
    <s v="Lomo MM Loin"/>
    <x v="8"/>
    <n v="923"/>
    <n v="15077"/>
    <n v="16000"/>
    <n v="923"/>
    <n v="17077"/>
    <n v="18000"/>
    <n v="18000"/>
    <m/>
  </r>
  <r>
    <x v="307"/>
    <x v="3"/>
    <x v="1"/>
    <x v="1"/>
    <s v="1021925"/>
    <x v="271"/>
    <s v="Lomo"/>
    <s v="Lomo MM Loin"/>
    <x v="8"/>
    <n v="10490"/>
    <n v="17510"/>
    <n v="28000"/>
    <n v="10490"/>
    <n v="17510"/>
    <n v="28000"/>
    <n v="28000"/>
    <m/>
  </r>
  <r>
    <x v="308"/>
    <x v="3"/>
    <x v="1"/>
    <x v="1"/>
    <s v="1021929"/>
    <x v="272"/>
    <s v="Panceta"/>
    <s v="Panceta c/Cuero"/>
    <x v="8"/>
    <n v="250"/>
    <n v="0"/>
    <n v="0"/>
    <n v="250"/>
    <n v="0"/>
    <n v="0"/>
    <m/>
    <m/>
  </r>
  <r>
    <x v="309"/>
    <x v="3"/>
    <x v="1"/>
    <x v="1"/>
    <s v="1021931"/>
    <x v="273"/>
    <s v="Cost-Pec"/>
    <s v="Cost-Pec Trozos"/>
    <x v="8"/>
    <n v="-8117"/>
    <n v="16356"/>
    <n v="0"/>
    <n v="-8117"/>
    <n v="16356"/>
    <n v="0"/>
    <m/>
    <m/>
  </r>
  <r>
    <x v="310"/>
    <x v="3"/>
    <x v="1"/>
    <x v="1"/>
    <s v="1021936"/>
    <x v="274"/>
    <s v="Paleta"/>
    <s v="Paleta Pulpa"/>
    <x v="8"/>
    <n v="32263"/>
    <n v="304937"/>
    <n v="337200"/>
    <n v="32263"/>
    <n v="327737"/>
    <n v="360000"/>
    <n v="336000"/>
    <m/>
  </r>
  <r>
    <x v="470"/>
    <x v="3"/>
    <x v="1"/>
    <x v="1"/>
    <s v="1021944"/>
    <x v="418"/>
    <s v="Recortes"/>
    <s v="Diafragma"/>
    <x v="8"/>
    <n v="411"/>
    <n v="1989"/>
    <n v="2400"/>
    <n v="411"/>
    <n v="1989"/>
    <n v="2400"/>
    <n v="2400"/>
    <m/>
  </r>
  <r>
    <x v="471"/>
    <x v="3"/>
    <x v="1"/>
    <x v="1"/>
    <s v="1021945"/>
    <x v="419"/>
    <s v="Cabeza"/>
    <s v="Cabeza Derivados"/>
    <x v="8"/>
    <n v="-6000"/>
    <n v="8400"/>
    <n v="2400"/>
    <n v="-6000"/>
    <n v="8400"/>
    <n v="2400"/>
    <n v="2400"/>
    <m/>
  </r>
  <r>
    <x v="311"/>
    <x v="3"/>
    <x v="1"/>
    <x v="1"/>
    <s v="1021952"/>
    <x v="156"/>
    <s v="Chuleta"/>
    <s v="Chuleta Huesos"/>
    <x v="8"/>
    <n v="-1520"/>
    <n v="0"/>
    <n v="800"/>
    <n v="-1520"/>
    <n v="2200"/>
    <n v="3000"/>
    <n v="3000"/>
    <m/>
  </r>
  <r>
    <x v="312"/>
    <x v="3"/>
    <x v="1"/>
    <x v="1"/>
    <s v="1021971"/>
    <x v="275"/>
    <s v="Cueros"/>
    <s v="Cuero Back"/>
    <x v="2"/>
    <n v="-18361"/>
    <n v="42361"/>
    <n v="24000"/>
    <n v="-18361"/>
    <n v="42361"/>
    <n v="24000"/>
    <n v="24000"/>
    <m/>
  </r>
  <r>
    <x v="313"/>
    <x v="3"/>
    <x v="1"/>
    <x v="1"/>
    <s v="1021987"/>
    <x v="276"/>
    <s v="Subprod"/>
    <s v="Subprod Tripa"/>
    <x v="8"/>
    <n v="-10172"/>
    <n v="9468"/>
    <n v="0"/>
    <n v="-10172"/>
    <n v="9468"/>
    <n v="0"/>
    <m/>
    <m/>
  </r>
  <r>
    <x v="180"/>
    <x v="3"/>
    <x v="1"/>
    <x v="1"/>
    <s v="1021992"/>
    <x v="89"/>
    <s v="Grasas"/>
    <s v="Grasa Lomo Tocino"/>
    <x v="2"/>
    <n v="-16593"/>
    <n v="40173"/>
    <n v="24000"/>
    <n v="-16593"/>
    <n v="40173"/>
    <n v="24000"/>
    <n v="24000"/>
    <m/>
  </r>
  <r>
    <x v="314"/>
    <x v="3"/>
    <x v="1"/>
    <x v="1"/>
    <s v="1022033"/>
    <x v="277"/>
    <s v="Cabeza"/>
    <s v="Cabeza Derivados"/>
    <x v="2"/>
    <n v="-3775"/>
    <n v="30327"/>
    <n v="24000"/>
    <n v="-3775"/>
    <n v="30327"/>
    <n v="24000"/>
    <n v="24000"/>
    <m/>
  </r>
  <r>
    <x v="181"/>
    <x v="3"/>
    <x v="1"/>
    <x v="1"/>
    <s v="1022073"/>
    <x v="169"/>
    <s v="Grasas"/>
    <s v="Grasa Interior"/>
    <x v="2"/>
    <n v="9969"/>
    <n v="38031"/>
    <n v="48000"/>
    <n v="9969"/>
    <n v="38031"/>
    <n v="48000"/>
    <n v="48000"/>
    <m/>
  </r>
  <r>
    <x v="315"/>
    <x v="3"/>
    <x v="1"/>
    <x v="1"/>
    <s v="1022080"/>
    <x v="278"/>
    <s v="Subprod"/>
    <s v="Subprod Cola"/>
    <x v="2"/>
    <n v="-4079"/>
    <n v="76630"/>
    <n v="72000"/>
    <n v="-4079"/>
    <n v="76630"/>
    <n v="72000"/>
    <n v="72000"/>
    <m/>
  </r>
  <r>
    <x v="316"/>
    <x v="3"/>
    <x v="1"/>
    <x v="1"/>
    <s v="1022082"/>
    <x v="279"/>
    <s v="Recortes"/>
    <s v="Recortes No Magro"/>
    <x v="2"/>
    <n v="740"/>
    <n v="0"/>
    <n v="0"/>
    <n v="740"/>
    <n v="0"/>
    <n v="0"/>
    <m/>
    <m/>
  </r>
  <r>
    <x v="182"/>
    <x v="3"/>
    <x v="1"/>
    <x v="1"/>
    <s v="1022096"/>
    <x v="170"/>
    <s v="Huesos"/>
    <s v="Huesos Cuarto Delant"/>
    <x v="2"/>
    <m/>
    <m/>
    <m/>
    <m/>
    <m/>
    <m/>
    <n v="96000"/>
    <m/>
  </r>
  <r>
    <x v="317"/>
    <x v="3"/>
    <x v="1"/>
    <x v="1"/>
    <s v="1022097"/>
    <x v="280"/>
    <s v="Filete"/>
    <s v="Filete c/Cabeza"/>
    <x v="7"/>
    <n v="8060"/>
    <n v="0"/>
    <n v="0"/>
    <n v="8060"/>
    <n v="0"/>
    <n v="0"/>
    <m/>
    <m/>
  </r>
  <r>
    <x v="318"/>
    <x v="3"/>
    <x v="1"/>
    <x v="1"/>
    <s v="1022099"/>
    <x v="281"/>
    <s v="Huesos"/>
    <s v="Huesos Cuarto Centra"/>
    <x v="2"/>
    <n v="49770"/>
    <n v="188041"/>
    <n v="240000"/>
    <n v="49770"/>
    <n v="188041"/>
    <n v="244000"/>
    <n v="244000"/>
    <m/>
  </r>
  <r>
    <x v="319"/>
    <x v="3"/>
    <x v="1"/>
    <x v="1"/>
    <s v="1022101"/>
    <x v="282"/>
    <s v="Lomo"/>
    <s v="Lomo Centro"/>
    <x v="8"/>
    <n v="-1712"/>
    <n v="1600"/>
    <n v="0"/>
    <n v="-1712"/>
    <n v="3780"/>
    <n v="2180"/>
    <n v="2144"/>
    <m/>
  </r>
  <r>
    <x v="320"/>
    <x v="3"/>
    <x v="1"/>
    <x v="1"/>
    <s v="1022115"/>
    <x v="283"/>
    <s v="Plancha"/>
    <s v="Plancha c/Cuero"/>
    <x v="6"/>
    <n v="6794"/>
    <n v="0"/>
    <n v="0"/>
    <n v="6794"/>
    <n v="0"/>
    <n v="0"/>
    <m/>
    <m/>
  </r>
  <r>
    <x v="184"/>
    <x v="3"/>
    <x v="1"/>
    <x v="1"/>
    <s v="1022125"/>
    <x v="172"/>
    <s v="Pernil"/>
    <s v="Pernil Mano"/>
    <x v="2"/>
    <n v="-88553"/>
    <n v="202334"/>
    <n v="120000"/>
    <n v="-88553"/>
    <n v="202334"/>
    <n v="120000"/>
    <n v="24000"/>
    <m/>
  </r>
  <r>
    <x v="321"/>
    <x v="3"/>
    <x v="1"/>
    <x v="1"/>
    <s v="1022128"/>
    <x v="284"/>
    <s v="Pierna"/>
    <s v="Pierna Pulpa Fina"/>
    <x v="8"/>
    <n v="8230"/>
    <n v="0"/>
    <n v="8000"/>
    <n v="8230"/>
    <n v="0"/>
    <n v="8000"/>
    <n v="8000"/>
    <m/>
  </r>
  <r>
    <x v="322"/>
    <x v="3"/>
    <x v="1"/>
    <x v="1"/>
    <s v="1022141"/>
    <x v="285"/>
    <s v="Pierna"/>
    <s v="Pierna Pulpa Fina"/>
    <x v="8"/>
    <n v="-15472"/>
    <n v="26419"/>
    <n v="10947"/>
    <n v="-15472"/>
    <n v="46472"/>
    <n v="31000"/>
    <n v="32730"/>
    <m/>
  </r>
  <r>
    <x v="323"/>
    <x v="3"/>
    <x v="1"/>
    <x v="1"/>
    <s v="1022142"/>
    <x v="286"/>
    <s v="Pierna"/>
    <s v="Pierna Pulpa Fina"/>
    <x v="8"/>
    <n v="4447"/>
    <n v="18696"/>
    <n v="23143"/>
    <n v="4447"/>
    <n v="18553"/>
    <n v="23000"/>
    <n v="23000"/>
    <m/>
  </r>
  <r>
    <x v="324"/>
    <x v="3"/>
    <x v="1"/>
    <x v="1"/>
    <s v="1022145"/>
    <x v="287"/>
    <s v="Pierna"/>
    <s v="Pierna Pulpa"/>
    <x v="7"/>
    <n v="0"/>
    <n v="20000"/>
    <n v="20000"/>
    <n v="0"/>
    <n v="24000"/>
    <n v="24000"/>
    <n v="24000"/>
    <m/>
  </r>
  <r>
    <x v="325"/>
    <x v="3"/>
    <x v="1"/>
    <x v="1"/>
    <s v="1022169"/>
    <x v="288"/>
    <s v="Recortes"/>
    <s v="Recortes No Magro"/>
    <x v="2"/>
    <n v="-33531"/>
    <n v="130328"/>
    <n v="96000"/>
    <n v="-33531"/>
    <n v="130328"/>
    <n v="96000"/>
    <n v="96000"/>
    <m/>
  </r>
  <r>
    <x v="187"/>
    <x v="3"/>
    <x v="1"/>
    <x v="1"/>
    <s v="1022183"/>
    <x v="174"/>
    <s v="Pernil"/>
    <s v="Pernil Pierna"/>
    <x v="2"/>
    <n v="0"/>
    <n v="700000"/>
    <n v="700000"/>
    <n v="0"/>
    <n v="700000"/>
    <n v="700000"/>
    <n v="384000"/>
    <m/>
  </r>
  <r>
    <x v="188"/>
    <x v="3"/>
    <x v="1"/>
    <x v="1"/>
    <s v="1022186"/>
    <x v="175"/>
    <s v="Huesos"/>
    <s v="Huesos Cuarto Centra"/>
    <x v="2"/>
    <m/>
    <m/>
    <m/>
    <m/>
    <m/>
    <m/>
    <n v="24000"/>
    <m/>
  </r>
  <r>
    <x v="326"/>
    <x v="3"/>
    <x v="1"/>
    <x v="1"/>
    <s v="1022193"/>
    <x v="289"/>
    <s v="Lomo"/>
    <s v="Lomo Vetado"/>
    <x v="2"/>
    <n v="4062"/>
    <n v="24638"/>
    <n v="24000"/>
    <n v="4062"/>
    <n v="19938"/>
    <n v="24000"/>
    <n v="24000"/>
    <m/>
  </r>
  <r>
    <x v="327"/>
    <x v="3"/>
    <x v="1"/>
    <x v="1"/>
    <s v="1022212"/>
    <x v="290"/>
    <s v="Cabeza"/>
    <s v="Cabeza Entera"/>
    <x v="2"/>
    <n v="-71169"/>
    <n v="648012"/>
    <n v="576000"/>
    <n v="-71169"/>
    <n v="648012"/>
    <n v="576000"/>
    <n v="576000"/>
    <m/>
  </r>
  <r>
    <x v="328"/>
    <x v="3"/>
    <x v="1"/>
    <x v="1"/>
    <s v="1022247"/>
    <x v="291"/>
    <s v="Recortes"/>
    <s v="Recortes No Magro"/>
    <x v="7"/>
    <n v="56128"/>
    <n v="0"/>
    <n v="48000"/>
    <n v="56128"/>
    <n v="0"/>
    <n v="0"/>
    <m/>
    <m/>
  </r>
  <r>
    <x v="330"/>
    <x v="3"/>
    <x v="1"/>
    <x v="1"/>
    <s v="1022293"/>
    <x v="293"/>
    <s v="Prolijado"/>
    <s v="Prolijado Malaya"/>
    <x v="8"/>
    <n v="10"/>
    <n v="0"/>
    <n v="10"/>
    <n v="10"/>
    <n v="-10"/>
    <n v="0"/>
    <m/>
    <m/>
  </r>
  <r>
    <x v="331"/>
    <x v="3"/>
    <x v="1"/>
    <x v="1"/>
    <s v="1022304"/>
    <x v="294"/>
    <s v="Subprod"/>
    <s v="Subprod Visceras"/>
    <x v="7"/>
    <n v="-18600"/>
    <n v="22902"/>
    <n v="20000"/>
    <n v="-18600"/>
    <n v="22902"/>
    <n v="20000"/>
    <n v="20000"/>
    <m/>
  </r>
  <r>
    <x v="332"/>
    <x v="3"/>
    <x v="1"/>
    <x v="1"/>
    <s v="1022335"/>
    <x v="295"/>
    <s v="Huesos"/>
    <s v="Huesos Cuarto Centra"/>
    <x v="5"/>
    <n v="42"/>
    <n v="0"/>
    <n v="0"/>
    <n v="42"/>
    <n v="0"/>
    <n v="0"/>
    <m/>
    <m/>
  </r>
  <r>
    <x v="333"/>
    <x v="3"/>
    <x v="1"/>
    <x v="1"/>
    <s v="1022340"/>
    <x v="296"/>
    <s v="Lomo"/>
    <s v="Lomo Vetado"/>
    <x v="2"/>
    <n v="3790"/>
    <n v="0"/>
    <n v="0"/>
    <n v="3790"/>
    <n v="0"/>
    <n v="0"/>
    <m/>
    <m/>
  </r>
  <r>
    <x v="201"/>
    <x v="3"/>
    <x v="1"/>
    <x v="1"/>
    <s v="1022373"/>
    <x v="187"/>
    <s v="Recortes"/>
    <s v="Recortes No Magro"/>
    <x v="2"/>
    <n v="0"/>
    <n v="0"/>
    <n v="0"/>
    <n v="0"/>
    <n v="0"/>
    <n v="24000"/>
    <n v="24000"/>
    <m/>
  </r>
  <r>
    <x v="202"/>
    <x v="3"/>
    <x v="1"/>
    <x v="1"/>
    <s v="1022378"/>
    <x v="188"/>
    <s v="Huesos"/>
    <s v="Huesos Cuarto Centra"/>
    <x v="2"/>
    <m/>
    <m/>
    <m/>
    <m/>
    <m/>
    <m/>
    <n v="24000"/>
    <m/>
  </r>
  <r>
    <x v="335"/>
    <x v="3"/>
    <x v="1"/>
    <x v="1"/>
    <s v="1022379"/>
    <x v="297"/>
    <s v="Paleta"/>
    <s v="Paleta Pulpa"/>
    <x v="2"/>
    <n v="13817"/>
    <n v="0"/>
    <n v="0"/>
    <n v="13817"/>
    <n v="0"/>
    <n v="3729"/>
    <n v="3729"/>
    <m/>
  </r>
  <r>
    <x v="203"/>
    <x v="3"/>
    <x v="1"/>
    <x v="1"/>
    <s v="1022381"/>
    <x v="189"/>
    <s v="Grasas"/>
    <s v="Grasa Gordura"/>
    <x v="2"/>
    <m/>
    <m/>
    <m/>
    <m/>
    <m/>
    <m/>
    <n v="32000"/>
    <m/>
  </r>
  <r>
    <x v="336"/>
    <x v="3"/>
    <x v="1"/>
    <x v="1"/>
    <s v="1022388"/>
    <x v="298"/>
    <s v="Huesos"/>
    <s v="Huesos Cuarto Centra"/>
    <x v="2"/>
    <n v="18428"/>
    <n v="112427"/>
    <n v="120000"/>
    <n v="18428"/>
    <n v="112427"/>
    <n v="120000"/>
    <n v="120000"/>
    <m/>
  </r>
  <r>
    <x v="205"/>
    <x v="3"/>
    <x v="1"/>
    <x v="1"/>
    <s v="1022389"/>
    <x v="191"/>
    <s v="Cueros"/>
    <s v="Cuero Panceta"/>
    <x v="2"/>
    <n v="-548"/>
    <n v="0"/>
    <n v="0"/>
    <n v="-548"/>
    <n v="0"/>
    <n v="0"/>
    <m/>
    <m/>
  </r>
  <r>
    <x v="337"/>
    <x v="3"/>
    <x v="1"/>
    <x v="1"/>
    <s v="1022398"/>
    <x v="299"/>
    <s v="Pierna"/>
    <s v="Pierna Pulpa Fina"/>
    <x v="8"/>
    <n v="5435"/>
    <n v="47767"/>
    <n v="53202"/>
    <n v="5435"/>
    <n v="47565"/>
    <n v="53000"/>
    <n v="53000"/>
    <m/>
  </r>
  <r>
    <x v="338"/>
    <x v="3"/>
    <x v="1"/>
    <x v="1"/>
    <s v="1022413"/>
    <x v="300"/>
    <s v="Subprod"/>
    <s v="Subprod Visceras"/>
    <x v="8"/>
    <n v="-3468"/>
    <n v="5068"/>
    <n v="1600"/>
    <n v="-3468"/>
    <n v="7600"/>
    <n v="2000"/>
    <n v="2000"/>
    <m/>
  </r>
  <r>
    <x v="208"/>
    <x v="3"/>
    <x v="1"/>
    <x v="1"/>
    <s v="1022414"/>
    <x v="194"/>
    <s v="Chuleta"/>
    <s v="Chuleta Cazuela"/>
    <x v="2"/>
    <n v="0"/>
    <n v="72000"/>
    <n v="72000"/>
    <n v="0"/>
    <n v="72000"/>
    <n v="72000"/>
    <n v="48000"/>
    <m/>
  </r>
  <r>
    <x v="339"/>
    <x v="3"/>
    <x v="1"/>
    <x v="1"/>
    <s v="1022415"/>
    <x v="301"/>
    <s v="Recortes"/>
    <s v="Recortes No Magro"/>
    <x v="2"/>
    <n v="1716"/>
    <n v="0"/>
    <n v="0"/>
    <n v="1716"/>
    <n v="0"/>
    <n v="0"/>
    <m/>
    <m/>
  </r>
  <r>
    <x v="340"/>
    <x v="3"/>
    <x v="1"/>
    <x v="1"/>
    <s v="1022416"/>
    <x v="302"/>
    <s v="Chuleta"/>
    <s v="Chuleta Vetada"/>
    <x v="2"/>
    <n v="1140"/>
    <n v="0"/>
    <n v="0"/>
    <n v="1140"/>
    <n v="0"/>
    <n v="0"/>
    <m/>
    <m/>
  </r>
  <r>
    <x v="209"/>
    <x v="3"/>
    <x v="1"/>
    <x v="1"/>
    <s v="1022417"/>
    <x v="195"/>
    <s v="Cueros"/>
    <s v="Cuero Mixto"/>
    <x v="2"/>
    <n v="760"/>
    <n v="80366"/>
    <n v="72000"/>
    <n v="760"/>
    <n v="80366"/>
    <n v="72000"/>
    <n v="48000"/>
    <m/>
  </r>
  <r>
    <x v="492"/>
    <x v="3"/>
    <x v="1"/>
    <x v="1"/>
    <s v="1022433"/>
    <x v="434"/>
    <s v="Reprod"/>
    <s v="Reprod Hembra"/>
    <x v="7"/>
    <n v="0"/>
    <n v="72000"/>
    <n v="72000"/>
    <m/>
    <m/>
    <m/>
    <m/>
    <m/>
  </r>
  <r>
    <x v="341"/>
    <x v="3"/>
    <x v="1"/>
    <x v="1"/>
    <s v="1022449"/>
    <x v="303"/>
    <s v="Pierna"/>
    <s v="Pierna Pulpa"/>
    <x v="5"/>
    <n v="446"/>
    <n v="0"/>
    <n v="0"/>
    <n v="446"/>
    <n v="0"/>
    <n v="0"/>
    <m/>
    <m/>
  </r>
  <r>
    <x v="342"/>
    <x v="3"/>
    <x v="1"/>
    <x v="1"/>
    <s v="1022500"/>
    <x v="130"/>
    <s v="Grasas"/>
    <s v="Grasa Gordura"/>
    <x v="7"/>
    <n v="5852"/>
    <n v="0"/>
    <n v="0"/>
    <n v="5852"/>
    <n v="0"/>
    <n v="0"/>
    <m/>
    <m/>
  </r>
  <r>
    <x v="343"/>
    <x v="3"/>
    <x v="1"/>
    <x v="1"/>
    <s v="1022515"/>
    <x v="304"/>
    <s v="Panceta"/>
    <s v="Panceta c/Cuero"/>
    <x v="8"/>
    <n v="-3176"/>
    <n v="24000"/>
    <n v="20824"/>
    <n v="-3176"/>
    <n v="24176"/>
    <n v="21000"/>
    <n v="21000"/>
    <m/>
  </r>
  <r>
    <x v="344"/>
    <x v="3"/>
    <x v="1"/>
    <x v="1"/>
    <s v="1022550"/>
    <x v="305"/>
    <s v="Huesos"/>
    <s v="Huesos Cuarto Traser"/>
    <x v="8"/>
    <n v="24086"/>
    <n v="0"/>
    <n v="24000"/>
    <n v="24086"/>
    <n v="0"/>
    <n v="0"/>
    <m/>
    <m/>
  </r>
  <r>
    <x v="345"/>
    <x v="3"/>
    <x v="1"/>
    <x v="1"/>
    <s v="1022561"/>
    <x v="306"/>
    <s v="Lomo"/>
    <s v="Lomo MM Loin"/>
    <x v="8"/>
    <n v="-5464"/>
    <n v="733"/>
    <n v="0"/>
    <n v="-5464"/>
    <n v="2733"/>
    <n v="2000"/>
    <n v="2000"/>
    <m/>
  </r>
  <r>
    <x v="346"/>
    <x v="3"/>
    <x v="1"/>
    <x v="1"/>
    <s v="1022568"/>
    <x v="307"/>
    <s v="Panceta"/>
    <s v="Panceta s/Cuero"/>
    <x v="2"/>
    <n v="12436"/>
    <n v="24285"/>
    <n v="24000"/>
    <n v="12436"/>
    <n v="24285"/>
    <n v="24000"/>
    <n v="24000"/>
    <m/>
  </r>
  <r>
    <x v="347"/>
    <x v="3"/>
    <x v="1"/>
    <x v="1"/>
    <s v="1022570"/>
    <x v="308"/>
    <s v="Panceta"/>
    <s v="Panceta c/Cuero"/>
    <x v="8"/>
    <n v="1438"/>
    <n v="0"/>
    <n v="800"/>
    <n v="1438"/>
    <n v="200"/>
    <n v="1000"/>
    <n v="1000"/>
    <m/>
  </r>
  <r>
    <x v="348"/>
    <x v="3"/>
    <x v="1"/>
    <x v="1"/>
    <s v="1022619"/>
    <x v="309"/>
    <s v="Prolijado"/>
    <s v="Prolijado Malaya"/>
    <x v="5"/>
    <n v="-5287"/>
    <n v="283"/>
    <n v="0"/>
    <n v="-5287"/>
    <n v="283"/>
    <n v="0"/>
    <m/>
    <m/>
  </r>
  <r>
    <x v="349"/>
    <x v="3"/>
    <x v="1"/>
    <x v="1"/>
    <s v="1022621"/>
    <x v="310"/>
    <s v="Panceta"/>
    <s v="Panceta s/Cuero"/>
    <x v="8"/>
    <n v="949"/>
    <n v="31051"/>
    <n v="32000"/>
    <n v="949"/>
    <n v="31051"/>
    <n v="32000"/>
    <n v="32000"/>
    <m/>
  </r>
  <r>
    <x v="350"/>
    <x v="3"/>
    <x v="1"/>
    <x v="1"/>
    <s v="1022636"/>
    <x v="311"/>
    <s v="Huesos"/>
    <s v="Huesos Cuarto Traser"/>
    <x v="2"/>
    <n v="15947"/>
    <n v="157528"/>
    <n v="168000"/>
    <n v="15947"/>
    <n v="157528"/>
    <n v="168000"/>
    <n v="168000"/>
    <m/>
  </r>
  <r>
    <x v="219"/>
    <x v="3"/>
    <x v="1"/>
    <x v="1"/>
    <s v="1022637"/>
    <x v="204"/>
    <s v="Huesos"/>
    <s v="Huesos Cuarto Delant"/>
    <x v="2"/>
    <m/>
    <m/>
    <m/>
    <m/>
    <m/>
    <m/>
    <n v="24000"/>
    <m/>
  </r>
  <r>
    <x v="351"/>
    <x v="3"/>
    <x v="1"/>
    <x v="1"/>
    <s v="1022639"/>
    <x v="312"/>
    <s v="Cabeza"/>
    <s v="Cabeza Entera"/>
    <x v="2"/>
    <n v="41614"/>
    <n v="885306"/>
    <n v="888000"/>
    <n v="41614"/>
    <n v="885306"/>
    <n v="888000"/>
    <n v="888000"/>
    <m/>
  </r>
  <r>
    <x v="352"/>
    <x v="3"/>
    <x v="1"/>
    <x v="1"/>
    <s v="1022640"/>
    <x v="313"/>
    <s v="Cabeza"/>
    <s v="Cabeza Entera"/>
    <x v="2"/>
    <n v="-6231"/>
    <n v="61196"/>
    <n v="48000"/>
    <n v="-6231"/>
    <n v="61196"/>
    <n v="48000"/>
    <n v="48000"/>
    <m/>
  </r>
  <r>
    <x v="353"/>
    <x v="3"/>
    <x v="1"/>
    <x v="1"/>
    <s v="1022645"/>
    <x v="260"/>
    <s v="Panceta"/>
    <s v="Panceta s/Cuero"/>
    <x v="2"/>
    <n v="-16959"/>
    <n v="24000"/>
    <n v="24000"/>
    <n v="-16959"/>
    <n v="24000"/>
    <n v="24000"/>
    <n v="24000"/>
    <m/>
  </r>
  <r>
    <x v="354"/>
    <x v="3"/>
    <x v="1"/>
    <x v="1"/>
    <s v="1022646"/>
    <x v="259"/>
    <s v="Panceta"/>
    <s v="Panceta s/Cuero"/>
    <x v="2"/>
    <n v="-48"/>
    <n v="48"/>
    <n v="0"/>
    <n v="-48"/>
    <n v="48"/>
    <n v="0"/>
    <m/>
    <m/>
  </r>
  <r>
    <x v="220"/>
    <x v="3"/>
    <x v="1"/>
    <x v="1"/>
    <s v="1022654"/>
    <x v="205"/>
    <s v="Recortes"/>
    <s v="Recortes No Magro"/>
    <x v="7"/>
    <n v="21800"/>
    <n v="0"/>
    <n v="0"/>
    <n v="21800"/>
    <n v="0"/>
    <n v="0"/>
    <m/>
    <m/>
  </r>
  <r>
    <x v="493"/>
    <x v="3"/>
    <x v="1"/>
    <x v="1"/>
    <s v="1022657"/>
    <x v="435"/>
    <s v="Chuleta"/>
    <s v="Chuleta Huesos"/>
    <x v="6"/>
    <n v="0"/>
    <n v="7553"/>
    <n v="7500"/>
    <n v="0"/>
    <n v="7553"/>
    <n v="7500"/>
    <n v="7500"/>
    <m/>
  </r>
  <r>
    <x v="224"/>
    <x v="3"/>
    <x v="1"/>
    <x v="1"/>
    <s v="1022748"/>
    <x v="208"/>
    <s v="Subprod"/>
    <s v="Subprod Patas-Manos"/>
    <x v="2"/>
    <n v="-15929"/>
    <n v="199422"/>
    <n v="192000"/>
    <n v="-15929"/>
    <n v="199422"/>
    <n v="192000"/>
    <n v="144000"/>
    <m/>
  </r>
  <r>
    <x v="355"/>
    <x v="3"/>
    <x v="1"/>
    <x v="1"/>
    <s v="1022750"/>
    <x v="314"/>
    <s v="Paleta"/>
    <s v="Paleta Pulpa"/>
    <x v="8"/>
    <n v="-28278"/>
    <n v="37751"/>
    <n v="9473"/>
    <n v="-28278"/>
    <n v="28278"/>
    <n v="0"/>
    <m/>
    <m/>
  </r>
  <r>
    <x v="356"/>
    <x v="3"/>
    <x v="1"/>
    <x v="1"/>
    <s v="1022751"/>
    <x v="315"/>
    <s v="Paleta"/>
    <s v="Paleta Entera"/>
    <x v="8"/>
    <n v="-12688"/>
    <n v="27088"/>
    <n v="14400"/>
    <n v="-12688"/>
    <n v="27688"/>
    <n v="15000"/>
    <n v="15000"/>
    <m/>
  </r>
  <r>
    <x v="357"/>
    <x v="3"/>
    <x v="1"/>
    <x v="1"/>
    <s v="1022753"/>
    <x v="316"/>
    <s v="Pernil"/>
    <s v="Pernil Mano"/>
    <x v="2"/>
    <n v="35976"/>
    <n v="196617"/>
    <n v="240000"/>
    <n v="35976"/>
    <n v="196617"/>
    <n v="240000"/>
    <n v="240000"/>
    <m/>
  </r>
  <r>
    <x v="472"/>
    <x v="3"/>
    <x v="1"/>
    <x v="1"/>
    <s v="1022760"/>
    <x v="259"/>
    <s v="Panceta"/>
    <s v="Panceta s/Cuero"/>
    <x v="5"/>
    <n v="1051"/>
    <n v="0"/>
    <n v="0"/>
    <n v="1051"/>
    <n v="0"/>
    <n v="0"/>
    <m/>
    <m/>
  </r>
  <r>
    <x v="358"/>
    <x v="3"/>
    <x v="1"/>
    <x v="1"/>
    <s v="1022767"/>
    <x v="317"/>
    <s v="Grasas"/>
    <s v="Grasa Gordura"/>
    <x v="8"/>
    <n v="16901"/>
    <n v="32854"/>
    <n v="24000"/>
    <n v="16901"/>
    <n v="37654"/>
    <n v="24000"/>
    <n v="24000"/>
    <m/>
  </r>
  <r>
    <x v="360"/>
    <x v="3"/>
    <x v="1"/>
    <x v="1"/>
    <s v="1022794"/>
    <x v="319"/>
    <s v="Paleta"/>
    <s v="Paleta Entera"/>
    <x v="8"/>
    <n v="0"/>
    <n v="0"/>
    <n v="0"/>
    <n v="0"/>
    <n v="0"/>
    <n v="0"/>
    <n v="0.4"/>
    <m/>
  </r>
  <r>
    <x v="539"/>
    <x v="3"/>
    <x v="1"/>
    <x v="1"/>
    <s v="1022818"/>
    <x v="477"/>
    <s v="Muestra"/>
    <s v="Muestra"/>
    <x v="5"/>
    <m/>
    <m/>
    <m/>
    <m/>
    <m/>
    <m/>
    <n v="18.143999999999998"/>
    <m/>
  </r>
  <r>
    <x v="367"/>
    <x v="3"/>
    <x v="1"/>
    <x v="1"/>
    <s v="1022854"/>
    <x v="147"/>
    <s v="Huesos"/>
    <s v="Huesos Cuarto Centra"/>
    <x v="6"/>
    <n v="-48000"/>
    <n v="0"/>
    <n v="0"/>
    <n v="-48000"/>
    <n v="0"/>
    <n v="0"/>
    <m/>
    <m/>
  </r>
  <r>
    <x v="232"/>
    <x v="3"/>
    <x v="1"/>
    <x v="1"/>
    <s v="1022856"/>
    <x v="216"/>
    <s v="Grasas"/>
    <s v="Grasa Gordura"/>
    <x v="2"/>
    <n v="0"/>
    <n v="48000"/>
    <n v="48000"/>
    <n v="0"/>
    <n v="48000"/>
    <n v="48000"/>
    <n v="16000"/>
    <m/>
  </r>
  <r>
    <x v="540"/>
    <x v="3"/>
    <x v="1"/>
    <x v="1"/>
    <s v="1022858"/>
    <x v="269"/>
    <s v="Lomo"/>
    <s v="Lomo Centro"/>
    <x v="7"/>
    <n v="0"/>
    <n v="43834"/>
    <n v="48000"/>
    <n v="0"/>
    <n v="43834"/>
    <n v="98000"/>
    <n v="98000"/>
    <m/>
  </r>
  <r>
    <x v="368"/>
    <x v="3"/>
    <x v="1"/>
    <x v="1"/>
    <s v="1022863"/>
    <x v="326"/>
    <s v="Lomo"/>
    <s v="Lomo Vetado"/>
    <x v="8"/>
    <n v="-16470"/>
    <n v="43012"/>
    <n v="26542"/>
    <n v="-16470"/>
    <n v="49470"/>
    <n v="33000"/>
    <n v="33000"/>
    <m/>
  </r>
  <r>
    <x v="369"/>
    <x v="3"/>
    <x v="1"/>
    <x v="1"/>
    <s v="1022864"/>
    <x v="327"/>
    <s v="Lomo"/>
    <s v="Lomo Vetado"/>
    <x v="8"/>
    <n v="-1606"/>
    <n v="37606"/>
    <n v="36000"/>
    <n v="-1606"/>
    <n v="41806"/>
    <n v="40200"/>
    <n v="40200"/>
    <m/>
  </r>
  <r>
    <x v="370"/>
    <x v="3"/>
    <x v="1"/>
    <x v="1"/>
    <s v="1022865"/>
    <x v="328"/>
    <s v="Panceta"/>
    <s v="Panceta s/Cuero"/>
    <x v="8"/>
    <n v="-6443"/>
    <n v="32000"/>
    <n v="25557"/>
    <n v="-6443"/>
    <n v="51443"/>
    <n v="45000"/>
    <n v="45000"/>
    <m/>
  </r>
  <r>
    <x v="371"/>
    <x v="3"/>
    <x v="1"/>
    <x v="1"/>
    <s v="1022866"/>
    <x v="329"/>
    <s v="Panceta"/>
    <s v="Panceta s/Cuero"/>
    <x v="8"/>
    <n v="-7060"/>
    <n v="42550"/>
    <n v="35490"/>
    <n v="-7060"/>
    <n v="43060"/>
    <n v="36000"/>
    <n v="36000"/>
    <m/>
  </r>
  <r>
    <x v="372"/>
    <x v="3"/>
    <x v="1"/>
    <x v="1"/>
    <s v="1022883"/>
    <x v="330"/>
    <s v="Chuleta"/>
    <s v="Chuleta Huesos"/>
    <x v="5"/>
    <n v="0"/>
    <n v="23587"/>
    <n v="23587"/>
    <n v="0"/>
    <n v="32"/>
    <n v="32"/>
    <n v="31.751999999999999"/>
    <m/>
  </r>
  <r>
    <x v="373"/>
    <x v="3"/>
    <x v="1"/>
    <x v="1"/>
    <s v="1022907"/>
    <x v="331"/>
    <s v="Subprod"/>
    <s v="Subprod Visceras"/>
    <x v="6"/>
    <n v="-25512"/>
    <n v="29922"/>
    <n v="0"/>
    <n v="-25512"/>
    <n v="29922"/>
    <n v="24000"/>
    <n v="24000"/>
    <m/>
  </r>
  <r>
    <x v="374"/>
    <x v="3"/>
    <x v="1"/>
    <x v="1"/>
    <s v="1022914"/>
    <x v="332"/>
    <s v="Grasas"/>
    <s v="Grasa Lomo Tocino"/>
    <x v="8"/>
    <n v="1320"/>
    <n v="4883"/>
    <n v="6203"/>
    <n v="1320"/>
    <n v="4883"/>
    <n v="6203"/>
    <n v="24000"/>
    <m/>
  </r>
  <r>
    <x v="375"/>
    <x v="3"/>
    <x v="1"/>
    <x v="1"/>
    <s v="1022918"/>
    <x v="333"/>
    <s v="Grasas"/>
    <s v="Grasa Lomo Tocino"/>
    <x v="8"/>
    <n v="-3123"/>
    <n v="88209"/>
    <n v="85087"/>
    <n v="-3123"/>
    <n v="88209"/>
    <n v="120000"/>
    <n v="120000"/>
    <m/>
  </r>
  <r>
    <x v="377"/>
    <x v="3"/>
    <x v="1"/>
    <x v="1"/>
    <s v="1022936"/>
    <x v="158"/>
    <s v="Filete"/>
    <s v="Filete c/Cabeza"/>
    <x v="2"/>
    <n v="7000"/>
    <n v="0"/>
    <n v="0"/>
    <n v="7000"/>
    <n v="0"/>
    <n v="3920"/>
    <n v="3920"/>
    <m/>
  </r>
  <r>
    <x v="378"/>
    <x v="3"/>
    <x v="1"/>
    <x v="1"/>
    <s v="1022939"/>
    <x v="334"/>
    <s v="Cost-Pec"/>
    <s v="Cost-Pec Trozos"/>
    <x v="2"/>
    <n v="5040"/>
    <n v="0"/>
    <n v="0"/>
    <n v="5040"/>
    <n v="0"/>
    <n v="5060"/>
    <n v="5060"/>
    <m/>
  </r>
  <r>
    <x v="379"/>
    <x v="3"/>
    <x v="1"/>
    <x v="1"/>
    <s v="1022940"/>
    <x v="335"/>
    <s v="Pernil"/>
    <s v="Pernil Mano"/>
    <x v="2"/>
    <n v="10465"/>
    <n v="5686"/>
    <n v="24000"/>
    <n v="10465"/>
    <n v="5686"/>
    <n v="24000"/>
    <n v="24000"/>
    <m/>
  </r>
  <r>
    <x v="380"/>
    <x v="3"/>
    <x v="1"/>
    <x v="1"/>
    <s v="1022941"/>
    <x v="336"/>
    <s v="Pernil"/>
    <s v="Pernil Mano"/>
    <x v="2"/>
    <n v="26136"/>
    <n v="57580"/>
    <n v="96000"/>
    <n v="26136"/>
    <n v="57580"/>
    <n v="96000"/>
    <n v="96000"/>
    <m/>
  </r>
  <r>
    <x v="242"/>
    <x v="3"/>
    <x v="1"/>
    <x v="1"/>
    <s v="1022943"/>
    <x v="225"/>
    <s v="Lomo"/>
    <s v="Lomo Centro"/>
    <x v="2"/>
    <n v="25562"/>
    <n v="0"/>
    <n v="24000"/>
    <n v="25562"/>
    <n v="0"/>
    <n v="24000"/>
    <n v="24000"/>
    <m/>
  </r>
  <r>
    <x v="243"/>
    <x v="3"/>
    <x v="1"/>
    <x v="1"/>
    <s v="1022945"/>
    <x v="169"/>
    <s v="Grasas"/>
    <s v="Grasa Interior"/>
    <x v="2"/>
    <n v="980"/>
    <n v="0"/>
    <n v="0"/>
    <n v="980"/>
    <n v="0"/>
    <n v="0"/>
    <m/>
    <m/>
  </r>
  <r>
    <x v="382"/>
    <x v="3"/>
    <x v="1"/>
    <x v="1"/>
    <s v="1022989"/>
    <x v="338"/>
    <s v="Lomo"/>
    <s v="Lomo MM Loin"/>
    <x v="8"/>
    <n v="-7225"/>
    <n v="80686"/>
    <n v="72775"/>
    <n v="-7225"/>
    <n v="87911"/>
    <n v="80000"/>
    <n v="80000"/>
    <m/>
  </r>
  <r>
    <x v="249"/>
    <x v="3"/>
    <x v="1"/>
    <x v="1"/>
    <s v="1023034"/>
    <x v="231"/>
    <s v="Cueros"/>
    <s v="Cuero Forro"/>
    <x v="2"/>
    <n v="-171"/>
    <n v="195680"/>
    <n v="216000"/>
    <n v="-171"/>
    <n v="195680"/>
    <n v="216000"/>
    <n v="120000"/>
    <m/>
  </r>
  <r>
    <x v="384"/>
    <x v="3"/>
    <x v="1"/>
    <x v="1"/>
    <s v="1023047"/>
    <x v="340"/>
    <s v="Lomo"/>
    <s v="Lomo Vetado"/>
    <x v="2"/>
    <n v="5434"/>
    <n v="0"/>
    <n v="0"/>
    <n v="5434"/>
    <n v="0"/>
    <n v="0"/>
    <m/>
    <m/>
  </r>
  <r>
    <x v="385"/>
    <x v="3"/>
    <x v="1"/>
    <x v="1"/>
    <s v="1023050"/>
    <x v="341"/>
    <s v="Lomo"/>
    <s v="Lomo Centro"/>
    <x v="5"/>
    <n v="9038"/>
    <n v="0"/>
    <n v="9038"/>
    <n v="9038"/>
    <n v="0"/>
    <n v="24038"/>
    <n v="24016.33"/>
    <m/>
  </r>
  <r>
    <x v="387"/>
    <x v="3"/>
    <x v="1"/>
    <x v="1"/>
    <s v="1023093"/>
    <x v="343"/>
    <s v="Recortes"/>
    <s v="Recortes No Magro"/>
    <x v="2"/>
    <n v="-27495"/>
    <n v="63123"/>
    <n v="36000"/>
    <n v="-27495"/>
    <n v="63123"/>
    <n v="36000"/>
    <n v="36000"/>
    <m/>
  </r>
  <r>
    <x v="388"/>
    <x v="3"/>
    <x v="1"/>
    <x v="1"/>
    <s v="1023102"/>
    <x v="344"/>
    <s v="Lomo"/>
    <s v="Lomo MM Loin"/>
    <x v="8"/>
    <n v="-667"/>
    <n v="8000"/>
    <n v="7333"/>
    <n v="-667"/>
    <n v="10667"/>
    <n v="10000"/>
    <n v="10000"/>
    <m/>
  </r>
  <r>
    <x v="389"/>
    <x v="3"/>
    <x v="1"/>
    <x v="1"/>
    <s v="1023123"/>
    <x v="345"/>
    <s v="Lomo"/>
    <s v="Lomo Vetado"/>
    <x v="8"/>
    <n v="-5124"/>
    <n v="0"/>
    <n v="0"/>
    <n v="-5124"/>
    <n v="0"/>
    <n v="0"/>
    <m/>
    <m/>
  </r>
  <r>
    <x v="390"/>
    <x v="3"/>
    <x v="1"/>
    <x v="1"/>
    <s v="1023126"/>
    <x v="346"/>
    <s v="Recortes"/>
    <s v="Recortes No Magro"/>
    <x v="2"/>
    <n v="3420"/>
    <n v="0"/>
    <n v="0"/>
    <n v="3420"/>
    <n v="0"/>
    <n v="3280"/>
    <n v="3280"/>
    <m/>
  </r>
  <r>
    <x v="391"/>
    <x v="3"/>
    <x v="1"/>
    <x v="1"/>
    <s v="1023131"/>
    <x v="347"/>
    <s v="Pierna"/>
    <s v="Pierna Pulpa"/>
    <x v="2"/>
    <n v="-4200"/>
    <n v="0"/>
    <n v="0"/>
    <n v="-4200"/>
    <n v="0"/>
    <n v="0"/>
    <m/>
    <m/>
  </r>
  <r>
    <x v="392"/>
    <x v="3"/>
    <x v="1"/>
    <x v="1"/>
    <s v="1023132"/>
    <x v="348"/>
    <s v="Paleta"/>
    <s v="Paleta Pulpa"/>
    <x v="2"/>
    <n v="1552"/>
    <n v="0"/>
    <n v="0"/>
    <n v="1552"/>
    <n v="0"/>
    <n v="0"/>
    <m/>
    <m/>
  </r>
  <r>
    <x v="393"/>
    <x v="3"/>
    <x v="1"/>
    <x v="1"/>
    <s v="1023143"/>
    <x v="349"/>
    <s v="Prolijado"/>
    <s v="Prolijado Plateada"/>
    <x v="2"/>
    <n v="840"/>
    <n v="0"/>
    <n v="0"/>
    <n v="840"/>
    <n v="0"/>
    <n v="0"/>
    <m/>
    <m/>
  </r>
  <r>
    <x v="394"/>
    <x v="3"/>
    <x v="1"/>
    <x v="1"/>
    <s v="1023157"/>
    <x v="350"/>
    <s v="Grasas"/>
    <s v="Grasa Lomo Tocino"/>
    <x v="2"/>
    <n v="3500"/>
    <n v="0"/>
    <n v="0"/>
    <n v="3500"/>
    <n v="0"/>
    <n v="3500"/>
    <n v="3500"/>
    <m/>
  </r>
  <r>
    <x v="541"/>
    <x v="3"/>
    <x v="1"/>
    <x v="1"/>
    <s v="1023175"/>
    <x v="478"/>
    <s v="Muestra"/>
    <s v="Muestra"/>
    <x v="5"/>
    <m/>
    <m/>
    <m/>
    <m/>
    <m/>
    <m/>
    <n v="18.143999999999998"/>
    <m/>
  </r>
  <r>
    <x v="474"/>
    <x v="3"/>
    <x v="1"/>
    <x v="1"/>
    <s v="1023184"/>
    <x v="420"/>
    <s v="Lomo"/>
    <s v="Lomo CC Loin"/>
    <x v="8"/>
    <m/>
    <m/>
    <m/>
    <m/>
    <m/>
    <m/>
    <n v="2000"/>
    <m/>
  </r>
  <r>
    <x v="397"/>
    <x v="3"/>
    <x v="1"/>
    <x v="1"/>
    <s v="1023190"/>
    <x v="351"/>
    <s v="Subprod"/>
    <s v="Subprod Visceras"/>
    <x v="5"/>
    <n v="-9540"/>
    <n v="256614"/>
    <n v="240000"/>
    <n v="-9540"/>
    <n v="253843"/>
    <n v="237229"/>
    <n v="237228.62"/>
    <m/>
  </r>
  <r>
    <x v="399"/>
    <x v="3"/>
    <x v="1"/>
    <x v="1"/>
    <s v="1023257"/>
    <x v="353"/>
    <s v="Recortes"/>
    <s v="Recortes No Magro"/>
    <x v="6"/>
    <n v="8422"/>
    <n v="0"/>
    <n v="0"/>
    <n v="8422"/>
    <n v="0"/>
    <n v="0"/>
    <m/>
    <m/>
  </r>
  <r>
    <x v="400"/>
    <x v="3"/>
    <x v="1"/>
    <x v="1"/>
    <s v="1023265"/>
    <x v="354"/>
    <s v="Cost-Pec"/>
    <s v="Cost-Pec Trozos"/>
    <x v="8"/>
    <n v="-1347"/>
    <n v="6273"/>
    <n v="5600"/>
    <n v="-673"/>
    <n v="0"/>
    <n v="0"/>
    <n v="7000"/>
    <m/>
  </r>
  <r>
    <x v="401"/>
    <x v="3"/>
    <x v="1"/>
    <x v="1"/>
    <s v="1023273"/>
    <x v="355"/>
    <s v="Pierna"/>
    <s v="Pierna Pulpa Fina"/>
    <x v="5"/>
    <n v="-22869"/>
    <n v="19044"/>
    <n v="0"/>
    <n v="-22869"/>
    <n v="19044"/>
    <n v="19044"/>
    <n v="19043.659"/>
    <m/>
  </r>
  <r>
    <x v="402"/>
    <x v="3"/>
    <x v="1"/>
    <x v="1"/>
    <s v="1023274"/>
    <x v="356"/>
    <s v="Pierna"/>
    <s v="Pierna Pulpa Fina"/>
    <x v="5"/>
    <n v="808"/>
    <n v="0"/>
    <n v="2870"/>
    <n v="808"/>
    <n v="0"/>
    <n v="2870"/>
    <n v="2869.951"/>
    <m/>
  </r>
  <r>
    <x v="542"/>
    <x v="3"/>
    <x v="1"/>
    <x v="1"/>
    <s v="1023276"/>
    <x v="479"/>
    <s v="Pierna"/>
    <s v="Pierna Pulpa Fina"/>
    <x v="5"/>
    <n v="0"/>
    <n v="21087"/>
    <n v="24000"/>
    <n v="0"/>
    <n v="21087"/>
    <n v="18145"/>
    <n v="18145"/>
    <m/>
  </r>
  <r>
    <x v="403"/>
    <x v="3"/>
    <x v="1"/>
    <x v="1"/>
    <s v="1023290"/>
    <x v="357"/>
    <s v="Huesos"/>
    <s v="Huesos Cuarto Traser"/>
    <x v="2"/>
    <n v="-10576"/>
    <n v="0"/>
    <n v="0"/>
    <n v="-10576"/>
    <n v="0"/>
    <n v="0"/>
    <m/>
    <m/>
  </r>
  <r>
    <x v="404"/>
    <x v="3"/>
    <x v="1"/>
    <x v="1"/>
    <s v="1023291"/>
    <x v="358"/>
    <s v="Huesos"/>
    <s v="Huesos Cuarto Centra"/>
    <x v="2"/>
    <n v="-20997"/>
    <n v="16800"/>
    <n v="0"/>
    <n v="-20997"/>
    <n v="16800"/>
    <n v="0"/>
    <m/>
    <m/>
  </r>
  <r>
    <x v="405"/>
    <x v="3"/>
    <x v="1"/>
    <x v="1"/>
    <s v="1023302"/>
    <x v="169"/>
    <s v="Grasas"/>
    <s v="Grasa Interior"/>
    <x v="6"/>
    <n v="7945"/>
    <n v="359560"/>
    <n v="336000"/>
    <n v="7945"/>
    <n v="359560"/>
    <n v="336000"/>
    <n v="336000"/>
    <m/>
  </r>
  <r>
    <x v="264"/>
    <x v="3"/>
    <x v="1"/>
    <x v="1"/>
    <s v="1023306"/>
    <x v="195"/>
    <s v="Cueros"/>
    <s v="Cuero Mixto"/>
    <x v="2"/>
    <n v="-22577"/>
    <n v="346186"/>
    <n v="336000"/>
    <n v="-22577"/>
    <n v="346186"/>
    <n v="336000"/>
    <n v="216000"/>
    <m/>
  </r>
  <r>
    <x v="406"/>
    <x v="3"/>
    <x v="1"/>
    <x v="1"/>
    <s v="1023318"/>
    <x v="359"/>
    <s v="Recortes"/>
    <s v="Recortes No Magro"/>
    <x v="6"/>
    <n v="10067"/>
    <n v="0"/>
    <n v="0"/>
    <n v="10067"/>
    <n v="0"/>
    <n v="0"/>
    <m/>
    <m/>
  </r>
  <r>
    <x v="407"/>
    <x v="3"/>
    <x v="1"/>
    <x v="1"/>
    <s v="1023319"/>
    <x v="360"/>
    <s v="Recortes"/>
    <s v="Recortes No Magro"/>
    <x v="6"/>
    <n v="-10800"/>
    <n v="22223"/>
    <n v="0"/>
    <n v="-10800"/>
    <n v="22223"/>
    <n v="0"/>
    <m/>
    <m/>
  </r>
  <r>
    <x v="475"/>
    <x v="3"/>
    <x v="1"/>
    <x v="1"/>
    <s v="1023324"/>
    <x v="263"/>
    <s v="Pierna"/>
    <s v="Pierna Pulpa"/>
    <x v="6"/>
    <m/>
    <m/>
    <m/>
    <n v="0"/>
    <n v="144000"/>
    <n v="144000"/>
    <n v="144010"/>
    <m/>
  </r>
  <r>
    <x v="497"/>
    <x v="3"/>
    <x v="1"/>
    <x v="1"/>
    <s v="1023343"/>
    <x v="439"/>
    <s v="Recortes"/>
    <s v="Recortes No Magro"/>
    <x v="6"/>
    <n v="-21284"/>
    <n v="54908"/>
    <n v="24000"/>
    <n v="-21284"/>
    <n v="54908"/>
    <n v="24000"/>
    <n v="24002"/>
    <m/>
  </r>
  <r>
    <x v="476"/>
    <x v="3"/>
    <x v="1"/>
    <x v="1"/>
    <s v="1023353"/>
    <x v="253"/>
    <s v="Paleta"/>
    <s v="Paleta Pulpa"/>
    <x v="7"/>
    <n v="-1857"/>
    <n v="76820"/>
    <n v="96000"/>
    <n v="-1857"/>
    <n v="76820"/>
    <n v="96000"/>
    <n v="99020"/>
    <m/>
  </r>
  <r>
    <x v="543"/>
    <x v="3"/>
    <x v="1"/>
    <x v="1"/>
    <s v="1023354"/>
    <x v="480"/>
    <s v="Pernil"/>
    <s v="Pernil Mano"/>
    <x v="2"/>
    <n v="0"/>
    <n v="24608"/>
    <n v="24000"/>
    <n v="0"/>
    <n v="24608"/>
    <n v="24000"/>
    <n v="24000"/>
    <m/>
  </r>
  <r>
    <x v="529"/>
    <x v="3"/>
    <x v="1"/>
    <x v="1"/>
    <s v="1023362"/>
    <x v="468"/>
    <s v="Vara Gordo"/>
    <s v="Vara Cuarto Delanter"/>
    <x v="2"/>
    <m/>
    <m/>
    <m/>
    <n v="0"/>
    <n v="18252"/>
    <n v="18252"/>
    <m/>
    <m/>
  </r>
  <r>
    <x v="530"/>
    <x v="3"/>
    <x v="1"/>
    <x v="1"/>
    <s v="1023363"/>
    <x v="469"/>
    <s v="Vara Gordo"/>
    <s v="Vara Cuarto Trasero"/>
    <x v="2"/>
    <m/>
    <m/>
    <m/>
    <n v="0"/>
    <n v="16756"/>
    <n v="16756"/>
    <m/>
    <m/>
  </r>
  <r>
    <x v="531"/>
    <x v="3"/>
    <x v="1"/>
    <x v="1"/>
    <s v="1023364"/>
    <x v="470"/>
    <s v="Subprod"/>
    <s v="Subprod Patas-Manos"/>
    <x v="2"/>
    <m/>
    <m/>
    <m/>
    <n v="0"/>
    <n v="474"/>
    <n v="474"/>
    <m/>
    <m/>
  </r>
  <r>
    <x v="532"/>
    <x v="3"/>
    <x v="1"/>
    <x v="1"/>
    <s v="1023365"/>
    <x v="471"/>
    <s v="Grasas"/>
    <s v="Grasa Interior"/>
    <x v="2"/>
    <m/>
    <m/>
    <m/>
    <n v="0"/>
    <n v="326"/>
    <n v="326"/>
    <m/>
    <m/>
  </r>
  <r>
    <x v="533"/>
    <x v="3"/>
    <x v="1"/>
    <x v="1"/>
    <s v="1023366"/>
    <x v="472"/>
    <s v="Subprod"/>
    <s v="Subprod Patas-Manos"/>
    <x v="2"/>
    <m/>
    <m/>
    <m/>
    <n v="0"/>
    <n v="574"/>
    <n v="574"/>
    <m/>
    <m/>
  </r>
  <r>
    <x v="534"/>
    <x v="3"/>
    <x v="1"/>
    <x v="1"/>
    <s v="1023367"/>
    <x v="473"/>
    <s v="Cabeza"/>
    <s v="Cabeza Entera"/>
    <x v="2"/>
    <m/>
    <m/>
    <m/>
    <n v="0"/>
    <n v="3248"/>
    <n v="3248"/>
    <m/>
    <m/>
  </r>
  <r>
    <x v="535"/>
    <x v="3"/>
    <x v="1"/>
    <x v="1"/>
    <s v="1023368"/>
    <x v="474"/>
    <s v="Vara Gordo"/>
    <s v="Vara Cuarto Central"/>
    <x v="2"/>
    <m/>
    <m/>
    <m/>
    <n v="0"/>
    <n v="16376"/>
    <n v="16376"/>
    <m/>
    <m/>
  </r>
  <r>
    <x v="544"/>
    <x v="3"/>
    <x v="1"/>
    <x v="1"/>
    <s v="1023375"/>
    <x v="481"/>
    <s v="Subprod"/>
    <s v="Subprod Tripa"/>
    <x v="6"/>
    <n v="0"/>
    <n v="8000"/>
    <n v="0"/>
    <n v="0"/>
    <n v="8000"/>
    <n v="0"/>
    <m/>
    <m/>
  </r>
  <r>
    <x v="498"/>
    <x v="3"/>
    <x v="1"/>
    <x v="1"/>
    <s v="1023383"/>
    <x v="440"/>
    <s v="Subprod"/>
    <s v="Subprod Visceras"/>
    <x v="6"/>
    <n v="0"/>
    <n v="50000"/>
    <n v="48000"/>
    <n v="0"/>
    <n v="50000"/>
    <n v="48000"/>
    <n v="48004"/>
    <m/>
  </r>
  <r>
    <x v="545"/>
    <x v="3"/>
    <x v="1"/>
    <x v="1"/>
    <s v="1023386"/>
    <x v="250"/>
    <s v="Lomo"/>
    <s v="Lomo Vetado"/>
    <x v="7"/>
    <m/>
    <m/>
    <m/>
    <n v="0"/>
    <n v="1000"/>
    <n v="1000"/>
    <n v="1000"/>
    <m/>
  </r>
  <r>
    <x v="546"/>
    <x v="3"/>
    <x v="1"/>
    <x v="1"/>
    <s v="1023389"/>
    <x v="482"/>
    <s v="Recortes"/>
    <s v="Recortes No Magro"/>
    <x v="7"/>
    <m/>
    <m/>
    <m/>
    <n v="0"/>
    <n v="3014"/>
    <n v="3014"/>
    <n v="3014"/>
    <m/>
  </r>
  <r>
    <x v="547"/>
    <x v="3"/>
    <x v="1"/>
    <x v="1"/>
    <s v="1023390"/>
    <x v="483"/>
    <s v="Recortes"/>
    <s v="Recortes No Magro"/>
    <x v="7"/>
    <m/>
    <m/>
    <m/>
    <n v="0"/>
    <n v="10000"/>
    <n v="10000"/>
    <n v="10000"/>
    <m/>
  </r>
  <r>
    <x v="548"/>
    <x v="3"/>
    <x v="1"/>
    <x v="1"/>
    <s v="1023391"/>
    <x v="205"/>
    <s v="Recortes"/>
    <s v="Recortes No Magro"/>
    <x v="7"/>
    <m/>
    <m/>
    <m/>
    <n v="0"/>
    <n v="22223"/>
    <n v="25000"/>
    <n v="25000"/>
    <m/>
  </r>
  <r>
    <x v="94"/>
    <x v="3"/>
    <x v="1"/>
    <x v="2"/>
    <s v="1020105"/>
    <x v="85"/>
    <s v="Lomo"/>
    <s v="Lomo Centro"/>
    <x v="9"/>
    <m/>
    <m/>
    <m/>
    <m/>
    <m/>
    <m/>
    <m/>
    <n v="38857.275999999998"/>
  </r>
  <r>
    <x v="95"/>
    <x v="3"/>
    <x v="1"/>
    <x v="2"/>
    <s v="1020110"/>
    <x v="86"/>
    <s v="Lomo"/>
    <s v="Lomo MM Loin"/>
    <x v="9"/>
    <m/>
    <m/>
    <m/>
    <m/>
    <m/>
    <m/>
    <m/>
    <n v="660393.53700000001"/>
  </r>
  <r>
    <x v="96"/>
    <x v="3"/>
    <x v="1"/>
    <x v="2"/>
    <s v="1020284"/>
    <x v="87"/>
    <s v="Pierna"/>
    <s v="Pierna Pulpa Fina"/>
    <x v="9"/>
    <m/>
    <m/>
    <m/>
    <m/>
    <m/>
    <m/>
    <m/>
    <n v="13133.925999999999"/>
  </r>
  <r>
    <x v="97"/>
    <x v="3"/>
    <x v="1"/>
    <x v="2"/>
    <s v="1020326"/>
    <x v="88"/>
    <s v="Paleta"/>
    <s v="Paleta Pulpa"/>
    <x v="9"/>
    <m/>
    <m/>
    <m/>
    <m/>
    <m/>
    <m/>
    <m/>
    <n v="376642.90299999999"/>
  </r>
  <r>
    <x v="98"/>
    <x v="3"/>
    <x v="1"/>
    <x v="2"/>
    <s v="1020339"/>
    <x v="89"/>
    <s v="Grasas"/>
    <s v="Grasa Lomo Tocino"/>
    <x v="0"/>
    <m/>
    <m/>
    <m/>
    <m/>
    <m/>
    <m/>
    <m/>
    <n v="28555.08"/>
  </r>
  <r>
    <x v="99"/>
    <x v="3"/>
    <x v="1"/>
    <x v="2"/>
    <s v="1020349"/>
    <x v="90"/>
    <s v="Plancha"/>
    <s v="Plancha s/Cuero"/>
    <x v="0"/>
    <m/>
    <m/>
    <m/>
    <m/>
    <m/>
    <m/>
    <m/>
    <n v="207432.90299999999"/>
  </r>
  <r>
    <x v="100"/>
    <x v="3"/>
    <x v="1"/>
    <x v="2"/>
    <s v="1020352"/>
    <x v="91"/>
    <s v="Cueros"/>
    <s v="Cuero Panceta"/>
    <x v="0"/>
    <m/>
    <m/>
    <m/>
    <m/>
    <m/>
    <m/>
    <m/>
    <n v="41001.614000000001"/>
  </r>
  <r>
    <x v="101"/>
    <x v="3"/>
    <x v="1"/>
    <x v="2"/>
    <s v="1020367"/>
    <x v="92"/>
    <s v="Grasas"/>
    <s v="Grasa Gordura"/>
    <x v="0"/>
    <m/>
    <m/>
    <m/>
    <m/>
    <m/>
    <m/>
    <m/>
    <n v="81395.843999999997"/>
  </r>
  <r>
    <x v="102"/>
    <x v="3"/>
    <x v="1"/>
    <x v="2"/>
    <s v="1020412"/>
    <x v="93"/>
    <s v="Recortes"/>
    <s v="Recortes No Magro"/>
    <x v="0"/>
    <m/>
    <m/>
    <m/>
    <m/>
    <m/>
    <m/>
    <m/>
    <n v="152267.421"/>
  </r>
  <r>
    <x v="103"/>
    <x v="3"/>
    <x v="1"/>
    <x v="2"/>
    <s v="1020589"/>
    <x v="94"/>
    <s v="Lomo"/>
    <s v="Lomo MM Loin"/>
    <x v="9"/>
    <m/>
    <m/>
    <m/>
    <m/>
    <m/>
    <m/>
    <m/>
    <n v="65218.353999999999"/>
  </r>
  <r>
    <x v="104"/>
    <x v="3"/>
    <x v="1"/>
    <x v="2"/>
    <s v="1020592"/>
    <x v="95"/>
    <s v="Lomo"/>
    <s v="Lomo Vetado"/>
    <x v="9"/>
    <m/>
    <m/>
    <m/>
    <m/>
    <m/>
    <m/>
    <m/>
    <n v="273155.88799999998"/>
  </r>
  <r>
    <x v="105"/>
    <x v="3"/>
    <x v="1"/>
    <x v="2"/>
    <s v="1020620"/>
    <x v="96"/>
    <s v="Lomo"/>
    <s v="Lomo Vetado"/>
    <x v="9"/>
    <m/>
    <m/>
    <m/>
    <m/>
    <m/>
    <m/>
    <m/>
    <n v="35158.442000000003"/>
  </r>
  <r>
    <x v="106"/>
    <x v="3"/>
    <x v="1"/>
    <x v="2"/>
    <s v="1020636"/>
    <x v="97"/>
    <s v="Filete"/>
    <s v="Filete c/Cabeza"/>
    <x v="9"/>
    <m/>
    <m/>
    <m/>
    <m/>
    <m/>
    <m/>
    <m/>
    <n v="12959.624"/>
  </r>
  <r>
    <x v="107"/>
    <x v="3"/>
    <x v="1"/>
    <x v="2"/>
    <s v="1020637"/>
    <x v="98"/>
    <s v="Panceta"/>
    <s v="Panceta s/Cuero"/>
    <x v="9"/>
    <m/>
    <m/>
    <m/>
    <m/>
    <m/>
    <m/>
    <m/>
    <n v="179995.223"/>
  </r>
  <r>
    <x v="108"/>
    <x v="3"/>
    <x v="1"/>
    <x v="2"/>
    <s v="1020662"/>
    <x v="99"/>
    <s v="Pierna"/>
    <s v="Pierna Pulpa Fina"/>
    <x v="9"/>
    <m/>
    <m/>
    <m/>
    <m/>
    <m/>
    <m/>
    <m/>
    <n v="19233.447"/>
  </r>
  <r>
    <x v="109"/>
    <x v="3"/>
    <x v="1"/>
    <x v="2"/>
    <s v="1020664"/>
    <x v="100"/>
    <s v="Pierna"/>
    <s v="Pierna Pulpa Fina"/>
    <x v="9"/>
    <m/>
    <m/>
    <m/>
    <m/>
    <m/>
    <m/>
    <m/>
    <n v="5932.6459999999997"/>
  </r>
  <r>
    <x v="110"/>
    <x v="3"/>
    <x v="1"/>
    <x v="2"/>
    <s v="1020665"/>
    <x v="101"/>
    <s v="Pierna"/>
    <s v="Pierna Pulpa Fina"/>
    <x v="9"/>
    <m/>
    <m/>
    <m/>
    <m/>
    <m/>
    <m/>
    <m/>
    <n v="13337.334000000001"/>
  </r>
  <r>
    <x v="111"/>
    <x v="3"/>
    <x v="1"/>
    <x v="2"/>
    <s v="1020678"/>
    <x v="102"/>
    <s v="Lomo"/>
    <s v="Lomo Centro"/>
    <x v="9"/>
    <m/>
    <m/>
    <m/>
    <m/>
    <m/>
    <m/>
    <m/>
    <n v="255.96100000000001"/>
  </r>
  <r>
    <x v="112"/>
    <x v="3"/>
    <x v="1"/>
    <x v="2"/>
    <s v="1020681"/>
    <x v="103"/>
    <s v="Lomo"/>
    <s v="Lomo MM Loin"/>
    <x v="9"/>
    <m/>
    <m/>
    <m/>
    <m/>
    <m/>
    <m/>
    <m/>
    <n v="19999.999"/>
  </r>
  <r>
    <x v="113"/>
    <x v="3"/>
    <x v="1"/>
    <x v="2"/>
    <s v="1020704"/>
    <x v="104"/>
    <s v="Filete"/>
    <s v="Filete c/Cabeza"/>
    <x v="9"/>
    <m/>
    <m/>
    <m/>
    <m/>
    <m/>
    <m/>
    <m/>
    <n v="962.37400000000002"/>
  </r>
  <r>
    <x v="114"/>
    <x v="3"/>
    <x v="1"/>
    <x v="2"/>
    <s v="1020715"/>
    <x v="105"/>
    <s v="Panceta"/>
    <s v="Panceta c/Cuero"/>
    <x v="9"/>
    <m/>
    <m/>
    <m/>
    <m/>
    <m/>
    <m/>
    <m/>
    <n v="1999.9960000000001"/>
  </r>
  <r>
    <x v="115"/>
    <x v="3"/>
    <x v="1"/>
    <x v="2"/>
    <s v="1020731"/>
    <x v="106"/>
    <s v="Panceta"/>
    <s v="Panceta s/Cuero"/>
    <x v="9"/>
    <m/>
    <m/>
    <m/>
    <m/>
    <m/>
    <m/>
    <m/>
    <n v="20000.003000000001"/>
  </r>
  <r>
    <x v="116"/>
    <x v="3"/>
    <x v="1"/>
    <x v="2"/>
    <s v="1020758"/>
    <x v="107"/>
    <s v="Lomo"/>
    <s v="Lomo Vetado"/>
    <x v="9"/>
    <m/>
    <m/>
    <m/>
    <m/>
    <m/>
    <m/>
    <m/>
    <n v="2989.0039999999999"/>
  </r>
  <r>
    <x v="117"/>
    <x v="3"/>
    <x v="1"/>
    <x v="2"/>
    <s v="1020774"/>
    <x v="108"/>
    <s v="Prolijado"/>
    <s v="Prolijado Malaya"/>
    <x v="9"/>
    <m/>
    <m/>
    <m/>
    <m/>
    <m/>
    <m/>
    <m/>
    <n v="12624.619000000001"/>
  </r>
  <r>
    <x v="118"/>
    <x v="3"/>
    <x v="1"/>
    <x v="2"/>
    <s v="1020802"/>
    <x v="109"/>
    <s v="Panceta"/>
    <s v="Panceta s/Cuero"/>
    <x v="9"/>
    <m/>
    <m/>
    <m/>
    <m/>
    <m/>
    <m/>
    <m/>
    <n v="72797.195000000007"/>
  </r>
  <r>
    <x v="119"/>
    <x v="3"/>
    <x v="1"/>
    <x v="2"/>
    <s v="1020810"/>
    <x v="110"/>
    <s v="Subprod"/>
    <s v="Subprod Tripa"/>
    <x v="9"/>
    <m/>
    <m/>
    <m/>
    <m/>
    <m/>
    <m/>
    <m/>
    <n v="6635.6360000000004"/>
  </r>
  <r>
    <x v="271"/>
    <x v="3"/>
    <x v="1"/>
    <x v="2"/>
    <s v="1020822"/>
    <x v="249"/>
    <s v="Huesos"/>
    <s v="Huesos Cuarto Centra"/>
    <x v="5"/>
    <m/>
    <m/>
    <m/>
    <m/>
    <m/>
    <m/>
    <m/>
    <n v="15547.65"/>
  </r>
  <r>
    <x v="272"/>
    <x v="3"/>
    <x v="1"/>
    <x v="2"/>
    <s v="1020828"/>
    <x v="156"/>
    <s v="Chuleta"/>
    <s v="Chuleta Huesos"/>
    <x v="5"/>
    <m/>
    <m/>
    <m/>
    <m/>
    <m/>
    <m/>
    <m/>
    <n v="28790.753000000001"/>
  </r>
  <r>
    <x v="274"/>
    <x v="3"/>
    <x v="1"/>
    <x v="2"/>
    <s v="1020853"/>
    <x v="158"/>
    <s v="Filete"/>
    <s v="Filete c/Cabeza"/>
    <x v="7"/>
    <m/>
    <m/>
    <m/>
    <m/>
    <m/>
    <m/>
    <m/>
    <n v="171783.122"/>
  </r>
  <r>
    <x v="121"/>
    <x v="3"/>
    <x v="1"/>
    <x v="2"/>
    <s v="1020860"/>
    <x v="112"/>
    <s v="Lomo"/>
    <s v="Lomo Vetado"/>
    <x v="4"/>
    <m/>
    <m/>
    <m/>
    <m/>
    <m/>
    <m/>
    <m/>
    <n v="157673.856"/>
  </r>
  <r>
    <x v="122"/>
    <x v="3"/>
    <x v="1"/>
    <x v="2"/>
    <s v="1020861"/>
    <x v="113"/>
    <s v="Lomo"/>
    <s v="Lomo Vetado"/>
    <x v="4"/>
    <m/>
    <m/>
    <m/>
    <m/>
    <m/>
    <m/>
    <m/>
    <n v="181219.524"/>
  </r>
  <r>
    <x v="275"/>
    <x v="3"/>
    <x v="1"/>
    <x v="2"/>
    <s v="1020878"/>
    <x v="251"/>
    <s v="Huesos"/>
    <s v="Huesos Cuarto Centra"/>
    <x v="5"/>
    <m/>
    <m/>
    <m/>
    <m/>
    <m/>
    <m/>
    <m/>
    <n v="67423.403000000006"/>
  </r>
  <r>
    <x v="125"/>
    <x v="3"/>
    <x v="1"/>
    <x v="2"/>
    <s v="1020904"/>
    <x v="116"/>
    <s v="Panceta"/>
    <s v="Panceta c/Cuero"/>
    <x v="4"/>
    <m/>
    <m/>
    <m/>
    <m/>
    <m/>
    <m/>
    <m/>
    <n v="40294.712"/>
  </r>
  <r>
    <x v="126"/>
    <x v="3"/>
    <x v="1"/>
    <x v="2"/>
    <s v="1020905"/>
    <x v="117"/>
    <s v="Panceta"/>
    <s v="Panceta c/Cuero"/>
    <x v="4"/>
    <m/>
    <m/>
    <m/>
    <m/>
    <m/>
    <m/>
    <m/>
    <n v="52217.31"/>
  </r>
  <r>
    <x v="127"/>
    <x v="3"/>
    <x v="1"/>
    <x v="2"/>
    <s v="1020914"/>
    <x v="118"/>
    <s v="Panceta"/>
    <s v="Panceta c/Cuero"/>
    <x v="9"/>
    <m/>
    <m/>
    <m/>
    <m/>
    <m/>
    <m/>
    <m/>
    <n v="10349.962"/>
  </r>
  <r>
    <x v="130"/>
    <x v="3"/>
    <x v="1"/>
    <x v="2"/>
    <s v="1020944"/>
    <x v="121"/>
    <s v="Pierna"/>
    <s v="Pierna Pulpa"/>
    <x v="0"/>
    <m/>
    <m/>
    <m/>
    <m/>
    <m/>
    <m/>
    <m/>
    <n v="551301.84699999995"/>
  </r>
  <r>
    <x v="132"/>
    <x v="3"/>
    <x v="1"/>
    <x v="2"/>
    <s v="1020990"/>
    <x v="123"/>
    <s v="Pierna"/>
    <s v="Pierna Pulpa Fina"/>
    <x v="9"/>
    <m/>
    <m/>
    <m/>
    <m/>
    <m/>
    <m/>
    <m/>
    <n v="6847.8339999999998"/>
  </r>
  <r>
    <x v="133"/>
    <x v="3"/>
    <x v="1"/>
    <x v="2"/>
    <s v="1020991"/>
    <x v="124"/>
    <s v="Pierna"/>
    <s v="Pierna Pulpa Fina"/>
    <x v="9"/>
    <m/>
    <m/>
    <m/>
    <m/>
    <m/>
    <m/>
    <m/>
    <n v="12624.619000000001"/>
  </r>
  <r>
    <x v="134"/>
    <x v="3"/>
    <x v="1"/>
    <x v="2"/>
    <s v="1021012"/>
    <x v="125"/>
    <s v="Plancha"/>
    <s v="Plancha s/Cuero"/>
    <x v="4"/>
    <m/>
    <m/>
    <m/>
    <m/>
    <m/>
    <m/>
    <m/>
    <n v="2528.578"/>
  </r>
  <r>
    <x v="135"/>
    <x v="3"/>
    <x v="1"/>
    <x v="2"/>
    <s v="1021023"/>
    <x v="126"/>
    <s v="Grasas"/>
    <s v="Grasa Gordura"/>
    <x v="0"/>
    <m/>
    <m/>
    <m/>
    <m/>
    <m/>
    <m/>
    <m/>
    <n v="133562.717"/>
  </r>
  <r>
    <x v="279"/>
    <x v="3"/>
    <x v="1"/>
    <x v="2"/>
    <s v="1021026"/>
    <x v="222"/>
    <s v="Grasas"/>
    <s v="Grasa Gordura"/>
    <x v="6"/>
    <m/>
    <m/>
    <m/>
    <m/>
    <m/>
    <m/>
    <m/>
    <n v="75477.762000000002"/>
  </r>
  <r>
    <x v="136"/>
    <x v="3"/>
    <x v="1"/>
    <x v="2"/>
    <s v="1021039"/>
    <x v="127"/>
    <s v="Cueros"/>
    <s v="Cuero Papada"/>
    <x v="0"/>
    <m/>
    <m/>
    <m/>
    <m/>
    <m/>
    <m/>
    <m/>
    <n v="58762.249000000003"/>
  </r>
  <r>
    <x v="137"/>
    <x v="3"/>
    <x v="1"/>
    <x v="2"/>
    <s v="1021045"/>
    <x v="128"/>
    <s v="Pernil"/>
    <s v="Pernil Mano"/>
    <x v="4"/>
    <m/>
    <m/>
    <m/>
    <m/>
    <m/>
    <m/>
    <m/>
    <n v="42188.538"/>
  </r>
  <r>
    <x v="138"/>
    <x v="3"/>
    <x v="1"/>
    <x v="2"/>
    <s v="1021046"/>
    <x v="129"/>
    <s v="Pernil"/>
    <s v="Pernil Mano"/>
    <x v="4"/>
    <m/>
    <m/>
    <m/>
    <m/>
    <m/>
    <m/>
    <m/>
    <n v="38103.300000000003"/>
  </r>
  <r>
    <x v="139"/>
    <x v="3"/>
    <x v="1"/>
    <x v="2"/>
    <s v="1021077"/>
    <x v="130"/>
    <s v="Grasas"/>
    <s v="Grasa Gordura"/>
    <x v="0"/>
    <m/>
    <m/>
    <m/>
    <m/>
    <m/>
    <m/>
    <m/>
    <n v="24809.559000000001"/>
  </r>
  <r>
    <x v="140"/>
    <x v="3"/>
    <x v="1"/>
    <x v="2"/>
    <s v="1021078"/>
    <x v="131"/>
    <s v="Recortes"/>
    <s v="Recortes No Magro"/>
    <x v="0"/>
    <m/>
    <m/>
    <m/>
    <m/>
    <m/>
    <m/>
    <m/>
    <n v="101370.345"/>
  </r>
  <r>
    <x v="142"/>
    <x v="3"/>
    <x v="1"/>
    <x v="2"/>
    <s v="1021085"/>
    <x v="133"/>
    <s v="Grasas"/>
    <s v="Grasa Gordura"/>
    <x v="0"/>
    <m/>
    <m/>
    <m/>
    <m/>
    <m/>
    <m/>
    <m/>
    <n v="21186.964"/>
  </r>
  <r>
    <x v="143"/>
    <x v="3"/>
    <x v="1"/>
    <x v="2"/>
    <s v="1021092"/>
    <x v="134"/>
    <s v="Recortes"/>
    <s v="Recortes No Magro"/>
    <x v="0"/>
    <m/>
    <m/>
    <m/>
    <m/>
    <m/>
    <m/>
    <m/>
    <n v="83808.91"/>
  </r>
  <r>
    <x v="145"/>
    <x v="3"/>
    <x v="1"/>
    <x v="2"/>
    <s v="1021105"/>
    <x v="136"/>
    <s v="Subprod"/>
    <s v="Subprod Visceras"/>
    <x v="0"/>
    <m/>
    <m/>
    <m/>
    <m/>
    <m/>
    <m/>
    <m/>
    <n v="17404.268"/>
  </r>
  <r>
    <x v="146"/>
    <x v="3"/>
    <x v="1"/>
    <x v="2"/>
    <s v="1021106"/>
    <x v="137"/>
    <s v="Subprod"/>
    <s v="Subprod Visceras"/>
    <x v="0"/>
    <m/>
    <m/>
    <m/>
    <m/>
    <m/>
    <m/>
    <m/>
    <n v="143833.038"/>
  </r>
  <r>
    <x v="147"/>
    <x v="3"/>
    <x v="1"/>
    <x v="2"/>
    <s v="1021111"/>
    <x v="138"/>
    <s v="Grasas"/>
    <s v="Grasa Interior"/>
    <x v="0"/>
    <m/>
    <m/>
    <m/>
    <m/>
    <m/>
    <m/>
    <m/>
    <n v="4999.9960000000001"/>
  </r>
  <r>
    <x v="148"/>
    <x v="3"/>
    <x v="1"/>
    <x v="2"/>
    <s v="1021115"/>
    <x v="139"/>
    <s v="Subprod"/>
    <s v="Subprod Visceras"/>
    <x v="2"/>
    <m/>
    <m/>
    <m/>
    <m/>
    <m/>
    <m/>
    <m/>
    <n v="90453.187000000005"/>
  </r>
  <r>
    <x v="149"/>
    <x v="3"/>
    <x v="1"/>
    <x v="2"/>
    <s v="1021136"/>
    <x v="140"/>
    <s v="Subprod"/>
    <s v="Subprod Visceras"/>
    <x v="9"/>
    <m/>
    <m/>
    <m/>
    <m/>
    <m/>
    <m/>
    <m/>
    <n v="7149.2"/>
  </r>
  <r>
    <x v="150"/>
    <x v="3"/>
    <x v="1"/>
    <x v="2"/>
    <s v="1021149"/>
    <x v="141"/>
    <s v="Huesos"/>
    <s v="Huesos Cuarto Centra"/>
    <x v="4"/>
    <m/>
    <m/>
    <m/>
    <m/>
    <m/>
    <m/>
    <m/>
    <n v="20896"/>
  </r>
  <r>
    <x v="151"/>
    <x v="3"/>
    <x v="1"/>
    <x v="2"/>
    <s v="1021150"/>
    <x v="142"/>
    <s v="Huesos"/>
    <s v="Huesos Cuarto Centra"/>
    <x v="4"/>
    <m/>
    <m/>
    <m/>
    <m/>
    <m/>
    <m/>
    <m/>
    <n v="43008.995999999999"/>
  </r>
  <r>
    <x v="152"/>
    <x v="3"/>
    <x v="1"/>
    <x v="2"/>
    <s v="1021151"/>
    <x v="143"/>
    <s v="Huesos"/>
    <s v="Huesos Cuarto Delant"/>
    <x v="4"/>
    <m/>
    <m/>
    <m/>
    <m/>
    <m/>
    <m/>
    <m/>
    <n v="22818.061000000002"/>
  </r>
  <r>
    <x v="153"/>
    <x v="3"/>
    <x v="1"/>
    <x v="2"/>
    <s v="1021152"/>
    <x v="144"/>
    <s v="Huesos"/>
    <s v="Huesos Cuarto Delant"/>
    <x v="4"/>
    <m/>
    <m/>
    <m/>
    <m/>
    <m/>
    <m/>
    <m/>
    <n v="19264"/>
  </r>
  <r>
    <x v="155"/>
    <x v="3"/>
    <x v="1"/>
    <x v="2"/>
    <s v="1021187"/>
    <x v="146"/>
    <s v="Cueros"/>
    <s v="Cuero Back"/>
    <x v="0"/>
    <m/>
    <m/>
    <m/>
    <m/>
    <m/>
    <m/>
    <m/>
    <n v="24147.89"/>
  </r>
  <r>
    <x v="282"/>
    <x v="3"/>
    <x v="1"/>
    <x v="2"/>
    <s v="1021260"/>
    <x v="257"/>
    <s v="Subprod"/>
    <s v="Subprod Visceras"/>
    <x v="5"/>
    <m/>
    <m/>
    <m/>
    <m/>
    <m/>
    <m/>
    <m/>
    <n v="26006.679"/>
  </r>
  <r>
    <x v="284"/>
    <x v="3"/>
    <x v="1"/>
    <x v="2"/>
    <s v="1021270"/>
    <x v="231"/>
    <s v="Cueros"/>
    <s v="Cuero Forro"/>
    <x v="6"/>
    <m/>
    <m/>
    <m/>
    <m/>
    <m/>
    <m/>
    <m/>
    <n v="79509.725999999995"/>
  </r>
  <r>
    <x v="285"/>
    <x v="3"/>
    <x v="1"/>
    <x v="2"/>
    <s v="1021272"/>
    <x v="238"/>
    <s v="Cueros"/>
    <s v="Cuero Forro"/>
    <x v="6"/>
    <m/>
    <m/>
    <m/>
    <m/>
    <m/>
    <m/>
    <m/>
    <n v="314494.2"/>
  </r>
  <r>
    <x v="159"/>
    <x v="3"/>
    <x v="1"/>
    <x v="2"/>
    <s v="1021385"/>
    <x v="149"/>
    <s v="Cueros"/>
    <s v="Cuero Mixto"/>
    <x v="0"/>
    <m/>
    <m/>
    <m/>
    <m/>
    <m/>
    <m/>
    <m/>
    <n v="191882.44500000001"/>
  </r>
  <r>
    <x v="286"/>
    <x v="3"/>
    <x v="1"/>
    <x v="2"/>
    <s v="1021398"/>
    <x v="158"/>
    <s v="Filete"/>
    <s v="Filete c/Cabeza"/>
    <x v="5"/>
    <m/>
    <m/>
    <m/>
    <m/>
    <m/>
    <m/>
    <m/>
    <n v="24572.179"/>
  </r>
  <r>
    <x v="469"/>
    <x v="3"/>
    <x v="1"/>
    <x v="2"/>
    <s v="1021433"/>
    <x v="263"/>
    <s v="Pierna"/>
    <s v="Pierna Pulpa"/>
    <x v="7"/>
    <m/>
    <m/>
    <m/>
    <m/>
    <m/>
    <m/>
    <m/>
    <n v="804.11500000000001"/>
  </r>
  <r>
    <x v="161"/>
    <x v="3"/>
    <x v="1"/>
    <x v="2"/>
    <s v="1021470"/>
    <x v="151"/>
    <s v="Pernil"/>
    <s v="Pernil Mano"/>
    <x v="4"/>
    <m/>
    <m/>
    <m/>
    <m/>
    <m/>
    <m/>
    <m/>
    <n v="38068.531000000003"/>
  </r>
  <r>
    <x v="289"/>
    <x v="3"/>
    <x v="1"/>
    <x v="2"/>
    <s v="1021538"/>
    <x v="259"/>
    <s v="Panceta"/>
    <s v="Panceta s/Cuero"/>
    <x v="5"/>
    <m/>
    <m/>
    <m/>
    <m/>
    <m/>
    <m/>
    <m/>
    <n v="170798.48699999999"/>
  </r>
  <r>
    <x v="163"/>
    <x v="3"/>
    <x v="1"/>
    <x v="2"/>
    <s v="1021550"/>
    <x v="153"/>
    <s v="Recortes"/>
    <s v="Recortes No Magro"/>
    <x v="7"/>
    <m/>
    <m/>
    <m/>
    <m/>
    <m/>
    <m/>
    <m/>
    <n v="939.99699999999996"/>
  </r>
  <r>
    <x v="291"/>
    <x v="3"/>
    <x v="1"/>
    <x v="2"/>
    <s v="1021555"/>
    <x v="261"/>
    <s v="Grasas"/>
    <s v="Grasa Gordura"/>
    <x v="6"/>
    <m/>
    <m/>
    <m/>
    <m/>
    <m/>
    <m/>
    <m/>
    <n v="153108.47899999999"/>
  </r>
  <r>
    <x v="292"/>
    <x v="3"/>
    <x v="1"/>
    <x v="2"/>
    <s v="1021596"/>
    <x v="149"/>
    <s v="Cueros"/>
    <s v="Cuero Mixto"/>
    <x v="6"/>
    <m/>
    <m/>
    <m/>
    <m/>
    <m/>
    <m/>
    <m/>
    <n v="117592.944"/>
  </r>
  <r>
    <x v="164"/>
    <x v="3"/>
    <x v="1"/>
    <x v="2"/>
    <s v="1021603"/>
    <x v="154"/>
    <s v="Lomo"/>
    <s v="Lomo MM Loin"/>
    <x v="9"/>
    <m/>
    <m/>
    <m/>
    <m/>
    <m/>
    <m/>
    <m/>
    <n v="6999.9960000000001"/>
  </r>
  <r>
    <x v="170"/>
    <x v="3"/>
    <x v="1"/>
    <x v="2"/>
    <s v="1021664"/>
    <x v="160"/>
    <s v="Cost-Pec"/>
    <s v="Cost-Pec Entero"/>
    <x v="4"/>
    <m/>
    <m/>
    <m/>
    <m/>
    <m/>
    <m/>
    <m/>
    <n v="8070.7340000000004"/>
  </r>
  <r>
    <x v="171"/>
    <x v="3"/>
    <x v="1"/>
    <x v="2"/>
    <s v="1021665"/>
    <x v="161"/>
    <s v="Cost-Pec"/>
    <s v="Cost-Pec Entero"/>
    <x v="4"/>
    <m/>
    <m/>
    <m/>
    <m/>
    <m/>
    <m/>
    <m/>
    <n v="40561.741999999998"/>
  </r>
  <r>
    <x v="172"/>
    <x v="3"/>
    <x v="1"/>
    <x v="2"/>
    <s v="1021731"/>
    <x v="162"/>
    <s v="Pernil"/>
    <s v="Pernil Mano"/>
    <x v="2"/>
    <m/>
    <m/>
    <m/>
    <m/>
    <m/>
    <m/>
    <m/>
    <n v="166376.228"/>
  </r>
  <r>
    <x v="293"/>
    <x v="3"/>
    <x v="1"/>
    <x v="2"/>
    <s v="1021732"/>
    <x v="262"/>
    <s v="Huesos"/>
    <s v="Huesos Cuarto Traser"/>
    <x v="2"/>
    <m/>
    <m/>
    <m/>
    <m/>
    <m/>
    <m/>
    <m/>
    <n v="309635.391"/>
  </r>
  <r>
    <x v="294"/>
    <x v="3"/>
    <x v="1"/>
    <x v="2"/>
    <s v="1021733"/>
    <x v="263"/>
    <s v="Pierna"/>
    <s v="Pierna Pulpa"/>
    <x v="2"/>
    <m/>
    <m/>
    <m/>
    <m/>
    <m/>
    <m/>
    <m/>
    <n v="3830.9110000000001"/>
  </r>
  <r>
    <x v="173"/>
    <x v="3"/>
    <x v="1"/>
    <x v="2"/>
    <s v="1021735"/>
    <x v="163"/>
    <s v="Subprod"/>
    <s v="Subprod Patas-Manos"/>
    <x v="2"/>
    <m/>
    <m/>
    <m/>
    <m/>
    <m/>
    <m/>
    <m/>
    <n v="178953.79500000001"/>
  </r>
  <r>
    <x v="295"/>
    <x v="3"/>
    <x v="1"/>
    <x v="2"/>
    <s v="1021737"/>
    <x v="264"/>
    <s v="Subprod"/>
    <s v="Subprod Patas-Manos"/>
    <x v="2"/>
    <m/>
    <m/>
    <m/>
    <m/>
    <m/>
    <m/>
    <m/>
    <n v="12729.037"/>
  </r>
  <r>
    <x v="174"/>
    <x v="3"/>
    <x v="1"/>
    <x v="2"/>
    <s v="1021738"/>
    <x v="164"/>
    <s v="Subprod"/>
    <s v="Subprod Patas-Manos"/>
    <x v="2"/>
    <m/>
    <m/>
    <m/>
    <m/>
    <m/>
    <m/>
    <m/>
    <n v="87845.926000000007"/>
  </r>
  <r>
    <x v="296"/>
    <x v="3"/>
    <x v="1"/>
    <x v="2"/>
    <s v="1021739"/>
    <x v="265"/>
    <s v="Cabeza"/>
    <s v="Cabeza Entera"/>
    <x v="2"/>
    <m/>
    <m/>
    <m/>
    <m/>
    <m/>
    <m/>
    <m/>
    <n v="35086.466999999997"/>
  </r>
  <r>
    <x v="297"/>
    <x v="3"/>
    <x v="1"/>
    <x v="2"/>
    <s v="1021765"/>
    <x v="119"/>
    <s v="Pierna"/>
    <s v="Pierna Entera"/>
    <x v="2"/>
    <m/>
    <m/>
    <m/>
    <m/>
    <m/>
    <m/>
    <m/>
    <n v="6759.9979999999996"/>
  </r>
  <r>
    <x v="298"/>
    <x v="3"/>
    <x v="1"/>
    <x v="2"/>
    <s v="1021766"/>
    <x v="266"/>
    <s v="Huesos"/>
    <s v="Huesos Cuarto Delant"/>
    <x v="2"/>
    <m/>
    <m/>
    <m/>
    <m/>
    <m/>
    <m/>
    <m/>
    <n v="335725.734"/>
  </r>
  <r>
    <x v="299"/>
    <x v="3"/>
    <x v="1"/>
    <x v="2"/>
    <s v="1021767"/>
    <x v="267"/>
    <s v="Huesos"/>
    <s v="Huesos Cuarto Centra"/>
    <x v="2"/>
    <m/>
    <m/>
    <m/>
    <m/>
    <m/>
    <m/>
    <m/>
    <n v="432336.87400000001"/>
  </r>
  <r>
    <x v="300"/>
    <x v="3"/>
    <x v="1"/>
    <x v="2"/>
    <s v="1021774"/>
    <x v="268"/>
    <s v="Huesos"/>
    <s v="Huesos Cuarto Delant"/>
    <x v="2"/>
    <m/>
    <m/>
    <m/>
    <m/>
    <m/>
    <m/>
    <m/>
    <n v="71828.076000000001"/>
  </r>
  <r>
    <x v="301"/>
    <x v="3"/>
    <x v="1"/>
    <x v="2"/>
    <s v="1021819"/>
    <x v="269"/>
    <s v="Lomo"/>
    <s v="Lomo Centro"/>
    <x v="7"/>
    <m/>
    <m/>
    <m/>
    <m/>
    <m/>
    <m/>
    <m/>
    <n v="609.54600000000005"/>
  </r>
  <r>
    <x v="176"/>
    <x v="3"/>
    <x v="1"/>
    <x v="2"/>
    <s v="1021864"/>
    <x v="165"/>
    <s v="Cueros"/>
    <s v="Cuero Papada"/>
    <x v="3"/>
    <m/>
    <m/>
    <m/>
    <m/>
    <m/>
    <m/>
    <m/>
    <n v="83275.728000000003"/>
  </r>
  <r>
    <x v="303"/>
    <x v="3"/>
    <x v="1"/>
    <x v="2"/>
    <s v="1021874"/>
    <x v="130"/>
    <s v="Grasas"/>
    <s v="Grasa Gordura"/>
    <x v="6"/>
    <m/>
    <m/>
    <m/>
    <m/>
    <m/>
    <m/>
    <m/>
    <n v="434401.223"/>
  </r>
  <r>
    <x v="537"/>
    <x v="3"/>
    <x v="1"/>
    <x v="2"/>
    <s v="1021920"/>
    <x v="475"/>
    <s v="Lomo"/>
    <s v="Lomo CC Loin"/>
    <x v="8"/>
    <m/>
    <m/>
    <m/>
    <m/>
    <m/>
    <m/>
    <m/>
    <n v="847.30200000000002"/>
  </r>
  <r>
    <x v="538"/>
    <x v="3"/>
    <x v="1"/>
    <x v="2"/>
    <s v="1021921"/>
    <x v="476"/>
    <s v="Lomo"/>
    <s v="Lomo Centro"/>
    <x v="8"/>
    <m/>
    <m/>
    <m/>
    <m/>
    <m/>
    <m/>
    <m/>
    <n v="800.00199999999995"/>
  </r>
  <r>
    <x v="306"/>
    <x v="3"/>
    <x v="1"/>
    <x v="2"/>
    <s v="1021924"/>
    <x v="270"/>
    <s v="Lomo"/>
    <s v="Lomo MM Loin"/>
    <x v="8"/>
    <m/>
    <m/>
    <m/>
    <m/>
    <m/>
    <m/>
    <m/>
    <n v="15076.626"/>
  </r>
  <r>
    <x v="307"/>
    <x v="3"/>
    <x v="1"/>
    <x v="2"/>
    <s v="1021925"/>
    <x v="271"/>
    <s v="Lomo"/>
    <s v="Lomo MM Loin"/>
    <x v="8"/>
    <m/>
    <m/>
    <m/>
    <m/>
    <m/>
    <m/>
    <m/>
    <n v="17510.166000000001"/>
  </r>
  <r>
    <x v="309"/>
    <x v="3"/>
    <x v="1"/>
    <x v="2"/>
    <s v="1021931"/>
    <x v="273"/>
    <s v="Cost-Pec"/>
    <s v="Cost-Pec Trozos"/>
    <x v="8"/>
    <m/>
    <m/>
    <m/>
    <m/>
    <m/>
    <m/>
    <m/>
    <n v="16356.165999999999"/>
  </r>
  <r>
    <x v="310"/>
    <x v="3"/>
    <x v="1"/>
    <x v="2"/>
    <s v="1021936"/>
    <x v="274"/>
    <s v="Paleta"/>
    <s v="Paleta Pulpa"/>
    <x v="8"/>
    <m/>
    <m/>
    <m/>
    <m/>
    <m/>
    <m/>
    <m/>
    <n v="306484.87"/>
  </r>
  <r>
    <x v="470"/>
    <x v="3"/>
    <x v="1"/>
    <x v="2"/>
    <s v="1021944"/>
    <x v="418"/>
    <s v="Recortes"/>
    <s v="Diafragma"/>
    <x v="8"/>
    <m/>
    <m/>
    <m/>
    <m/>
    <m/>
    <m/>
    <m/>
    <n v="1988.998"/>
  </r>
  <r>
    <x v="471"/>
    <x v="3"/>
    <x v="1"/>
    <x v="2"/>
    <s v="1021945"/>
    <x v="419"/>
    <s v="Cabeza"/>
    <s v="Cabeza Derivados"/>
    <x v="8"/>
    <m/>
    <m/>
    <m/>
    <m/>
    <m/>
    <m/>
    <m/>
    <n v="8399.9979999999996"/>
  </r>
  <r>
    <x v="312"/>
    <x v="3"/>
    <x v="1"/>
    <x v="2"/>
    <s v="1021971"/>
    <x v="275"/>
    <s v="Cueros"/>
    <s v="Cuero Back"/>
    <x v="2"/>
    <m/>
    <m/>
    <m/>
    <m/>
    <m/>
    <m/>
    <m/>
    <n v="41913.148000000001"/>
  </r>
  <r>
    <x v="178"/>
    <x v="3"/>
    <x v="1"/>
    <x v="2"/>
    <s v="1021976"/>
    <x v="167"/>
    <s v="Paleta"/>
    <s v="Paleta Pulpa"/>
    <x v="0"/>
    <m/>
    <m/>
    <m/>
    <m/>
    <m/>
    <m/>
    <m/>
    <n v="318414.56599999999"/>
  </r>
  <r>
    <x v="313"/>
    <x v="3"/>
    <x v="1"/>
    <x v="2"/>
    <s v="1021987"/>
    <x v="276"/>
    <s v="Subprod"/>
    <s v="Subprod Tripa"/>
    <x v="8"/>
    <m/>
    <m/>
    <m/>
    <m/>
    <m/>
    <m/>
    <m/>
    <n v="20568.460999999999"/>
  </r>
  <r>
    <x v="180"/>
    <x v="3"/>
    <x v="1"/>
    <x v="2"/>
    <s v="1021992"/>
    <x v="89"/>
    <s v="Grasas"/>
    <s v="Grasa Lomo Tocino"/>
    <x v="2"/>
    <m/>
    <m/>
    <m/>
    <m/>
    <m/>
    <m/>
    <m/>
    <n v="40173.209000000003"/>
  </r>
  <r>
    <x v="314"/>
    <x v="3"/>
    <x v="1"/>
    <x v="2"/>
    <s v="1022033"/>
    <x v="277"/>
    <s v="Cabeza"/>
    <s v="Cabeza Derivados"/>
    <x v="2"/>
    <m/>
    <m/>
    <m/>
    <m/>
    <m/>
    <m/>
    <m/>
    <n v="30327.255000000001"/>
  </r>
  <r>
    <x v="181"/>
    <x v="3"/>
    <x v="1"/>
    <x v="2"/>
    <s v="1022073"/>
    <x v="169"/>
    <s v="Grasas"/>
    <s v="Grasa Interior"/>
    <x v="2"/>
    <m/>
    <m/>
    <m/>
    <m/>
    <m/>
    <m/>
    <m/>
    <n v="47019.995000000003"/>
  </r>
  <r>
    <x v="315"/>
    <x v="3"/>
    <x v="1"/>
    <x v="2"/>
    <s v="1022080"/>
    <x v="278"/>
    <s v="Subprod"/>
    <s v="Subprod Cola"/>
    <x v="2"/>
    <m/>
    <m/>
    <m/>
    <m/>
    <m/>
    <m/>
    <m/>
    <n v="76630.296000000002"/>
  </r>
  <r>
    <x v="182"/>
    <x v="3"/>
    <x v="1"/>
    <x v="2"/>
    <s v="1022096"/>
    <x v="170"/>
    <s v="Huesos"/>
    <s v="Huesos Cuarto Delant"/>
    <x v="2"/>
    <m/>
    <m/>
    <m/>
    <m/>
    <m/>
    <m/>
    <m/>
    <n v="238253.65400000001"/>
  </r>
  <r>
    <x v="318"/>
    <x v="3"/>
    <x v="1"/>
    <x v="2"/>
    <s v="1022099"/>
    <x v="281"/>
    <s v="Huesos"/>
    <s v="Huesos Cuarto Centra"/>
    <x v="2"/>
    <m/>
    <m/>
    <m/>
    <m/>
    <m/>
    <m/>
    <m/>
    <n v="188040.75700000001"/>
  </r>
  <r>
    <x v="319"/>
    <x v="3"/>
    <x v="1"/>
    <x v="2"/>
    <s v="1022101"/>
    <x v="282"/>
    <s v="Lomo"/>
    <s v="Lomo Centro"/>
    <x v="8"/>
    <m/>
    <m/>
    <m/>
    <m/>
    <m/>
    <m/>
    <m/>
    <n v="1600.0050000000001"/>
  </r>
  <r>
    <x v="184"/>
    <x v="3"/>
    <x v="1"/>
    <x v="2"/>
    <s v="1022125"/>
    <x v="172"/>
    <s v="Pernil"/>
    <s v="Pernil Mano"/>
    <x v="2"/>
    <m/>
    <m/>
    <m/>
    <m/>
    <m/>
    <m/>
    <m/>
    <n v="202333.89499999999"/>
  </r>
  <r>
    <x v="322"/>
    <x v="3"/>
    <x v="1"/>
    <x v="2"/>
    <s v="1022141"/>
    <x v="285"/>
    <s v="Pierna"/>
    <s v="Pierna Pulpa Fina"/>
    <x v="8"/>
    <m/>
    <m/>
    <m/>
    <m/>
    <m/>
    <m/>
    <m/>
    <n v="26419.116999999998"/>
  </r>
  <r>
    <x v="323"/>
    <x v="3"/>
    <x v="1"/>
    <x v="2"/>
    <s v="1022142"/>
    <x v="286"/>
    <s v="Pierna"/>
    <s v="Pierna Pulpa Fina"/>
    <x v="8"/>
    <m/>
    <m/>
    <m/>
    <m/>
    <m/>
    <m/>
    <m/>
    <n v="18696.162"/>
  </r>
  <r>
    <x v="186"/>
    <x v="3"/>
    <x v="1"/>
    <x v="2"/>
    <s v="1022150"/>
    <x v="130"/>
    <s v="Grasas"/>
    <s v="Grasa Gordura"/>
    <x v="0"/>
    <m/>
    <m/>
    <m/>
    <m/>
    <m/>
    <m/>
    <m/>
    <n v="99513.014999999999"/>
  </r>
  <r>
    <x v="325"/>
    <x v="3"/>
    <x v="1"/>
    <x v="2"/>
    <s v="1022169"/>
    <x v="288"/>
    <s v="Recortes"/>
    <s v="Recortes No Magro"/>
    <x v="2"/>
    <m/>
    <m/>
    <m/>
    <m/>
    <m/>
    <m/>
    <m/>
    <n v="130327.31"/>
  </r>
  <r>
    <x v="461"/>
    <x v="3"/>
    <x v="1"/>
    <x v="2"/>
    <s v="1022182"/>
    <x v="156"/>
    <s v="Chuleta"/>
    <s v="Chuleta Huesos"/>
    <x v="4"/>
    <m/>
    <m/>
    <m/>
    <m/>
    <m/>
    <m/>
    <m/>
    <n v="20433"/>
  </r>
  <r>
    <x v="187"/>
    <x v="3"/>
    <x v="1"/>
    <x v="2"/>
    <s v="1022183"/>
    <x v="174"/>
    <s v="Pernil"/>
    <s v="Pernil Pierna"/>
    <x v="2"/>
    <m/>
    <m/>
    <m/>
    <m/>
    <m/>
    <m/>
    <m/>
    <n v="734576.375"/>
  </r>
  <r>
    <x v="188"/>
    <x v="3"/>
    <x v="1"/>
    <x v="2"/>
    <s v="1022186"/>
    <x v="175"/>
    <s v="Huesos"/>
    <s v="Huesos Cuarto Centra"/>
    <x v="2"/>
    <m/>
    <m/>
    <m/>
    <m/>
    <m/>
    <m/>
    <m/>
    <n v="62285.538"/>
  </r>
  <r>
    <x v="326"/>
    <x v="3"/>
    <x v="1"/>
    <x v="2"/>
    <s v="1022193"/>
    <x v="289"/>
    <s v="Lomo"/>
    <s v="Lomo Vetado"/>
    <x v="2"/>
    <m/>
    <m/>
    <m/>
    <m/>
    <m/>
    <m/>
    <m/>
    <n v="24642.664000000001"/>
  </r>
  <r>
    <x v="189"/>
    <x v="3"/>
    <x v="1"/>
    <x v="2"/>
    <s v="1022196"/>
    <x v="176"/>
    <s v="Cueros"/>
    <s v="Cuero Forro"/>
    <x v="0"/>
    <m/>
    <m/>
    <m/>
    <m/>
    <m/>
    <m/>
    <m/>
    <n v="8429.2990000000009"/>
  </r>
  <r>
    <x v="190"/>
    <x v="3"/>
    <x v="1"/>
    <x v="2"/>
    <s v="1022197"/>
    <x v="177"/>
    <s v="Cueros"/>
    <s v="Cuero Forro"/>
    <x v="0"/>
    <m/>
    <m/>
    <m/>
    <m/>
    <m/>
    <m/>
    <m/>
    <n v="1376.403"/>
  </r>
  <r>
    <x v="327"/>
    <x v="3"/>
    <x v="1"/>
    <x v="2"/>
    <s v="1022212"/>
    <x v="290"/>
    <s v="Cabeza"/>
    <s v="Cabeza Entera"/>
    <x v="2"/>
    <m/>
    <m/>
    <m/>
    <m/>
    <m/>
    <m/>
    <m/>
    <n v="648012.44400000002"/>
  </r>
  <r>
    <x v="191"/>
    <x v="3"/>
    <x v="1"/>
    <x v="2"/>
    <s v="1022217"/>
    <x v="178"/>
    <s v="Grasas"/>
    <s v="Grasa Lomo Tocino"/>
    <x v="3"/>
    <m/>
    <m/>
    <m/>
    <m/>
    <m/>
    <m/>
    <m/>
    <n v="291334.99699999997"/>
  </r>
  <r>
    <x v="192"/>
    <x v="3"/>
    <x v="1"/>
    <x v="2"/>
    <s v="1022218"/>
    <x v="120"/>
    <s v="Grasas"/>
    <s v="Grasa Forro"/>
    <x v="3"/>
    <m/>
    <m/>
    <m/>
    <m/>
    <m/>
    <m/>
    <m/>
    <n v="56540.169000000002"/>
  </r>
  <r>
    <x v="193"/>
    <x v="3"/>
    <x v="1"/>
    <x v="2"/>
    <s v="1022273"/>
    <x v="179"/>
    <s v="Grasas"/>
    <s v="Grasa Forro"/>
    <x v="3"/>
    <m/>
    <m/>
    <m/>
    <m/>
    <m/>
    <m/>
    <m/>
    <n v="181658.99"/>
  </r>
  <r>
    <x v="195"/>
    <x v="3"/>
    <x v="1"/>
    <x v="2"/>
    <s v="1022283"/>
    <x v="181"/>
    <s v="Prolijado"/>
    <s v="Prolijado Malaya"/>
    <x v="4"/>
    <m/>
    <m/>
    <m/>
    <m/>
    <m/>
    <m/>
    <m/>
    <n v="10237.411"/>
  </r>
  <r>
    <x v="196"/>
    <x v="3"/>
    <x v="1"/>
    <x v="2"/>
    <s v="1022291"/>
    <x v="182"/>
    <s v="Pernil"/>
    <s v="Pernil Mano"/>
    <x v="2"/>
    <m/>
    <m/>
    <m/>
    <m/>
    <m/>
    <m/>
    <m/>
    <n v="60409.531999999999"/>
  </r>
  <r>
    <x v="331"/>
    <x v="3"/>
    <x v="1"/>
    <x v="2"/>
    <s v="1022304"/>
    <x v="294"/>
    <s v="Subprod"/>
    <s v="Subprod Visceras"/>
    <x v="7"/>
    <m/>
    <m/>
    <m/>
    <m/>
    <m/>
    <m/>
    <m/>
    <n v="22902.420999999998"/>
  </r>
  <r>
    <x v="197"/>
    <x v="3"/>
    <x v="1"/>
    <x v="2"/>
    <s v="1022313"/>
    <x v="183"/>
    <s v="Lomo"/>
    <s v="Lomo CC Loin"/>
    <x v="9"/>
    <m/>
    <m/>
    <m/>
    <m/>
    <m/>
    <m/>
    <m/>
    <n v="6893.3389999999999"/>
  </r>
  <r>
    <x v="198"/>
    <x v="3"/>
    <x v="1"/>
    <x v="2"/>
    <s v="1022326"/>
    <x v="184"/>
    <s v="Lomo"/>
    <s v="Lomo CC Loin"/>
    <x v="9"/>
    <m/>
    <m/>
    <m/>
    <m/>
    <m/>
    <m/>
    <m/>
    <n v="22584.977999999999"/>
  </r>
  <r>
    <x v="199"/>
    <x v="3"/>
    <x v="1"/>
    <x v="2"/>
    <s v="1022370"/>
    <x v="185"/>
    <s v="Lomo"/>
    <s v="Lomo MM Loin"/>
    <x v="9"/>
    <m/>
    <m/>
    <m/>
    <m/>
    <m/>
    <m/>
    <m/>
    <n v="40000"/>
  </r>
  <r>
    <x v="200"/>
    <x v="3"/>
    <x v="1"/>
    <x v="2"/>
    <s v="1022371"/>
    <x v="186"/>
    <s v="Panceta"/>
    <s v="Panceta s/Cuero"/>
    <x v="9"/>
    <m/>
    <m/>
    <m/>
    <m/>
    <m/>
    <m/>
    <m/>
    <n v="18000.004000000001"/>
  </r>
  <r>
    <x v="202"/>
    <x v="3"/>
    <x v="1"/>
    <x v="2"/>
    <s v="1022378"/>
    <x v="188"/>
    <s v="Huesos"/>
    <s v="Huesos Cuarto Centra"/>
    <x v="2"/>
    <m/>
    <m/>
    <m/>
    <m/>
    <m/>
    <m/>
    <m/>
    <n v="60958.402999999998"/>
  </r>
  <r>
    <x v="203"/>
    <x v="3"/>
    <x v="1"/>
    <x v="2"/>
    <s v="1022381"/>
    <x v="189"/>
    <s v="Grasas"/>
    <s v="Grasa Gordura"/>
    <x v="2"/>
    <m/>
    <m/>
    <m/>
    <m/>
    <m/>
    <m/>
    <m/>
    <n v="91973.062000000005"/>
  </r>
  <r>
    <x v="336"/>
    <x v="3"/>
    <x v="1"/>
    <x v="2"/>
    <s v="1022388"/>
    <x v="298"/>
    <s v="Huesos"/>
    <s v="Huesos Cuarto Centra"/>
    <x v="2"/>
    <m/>
    <m/>
    <m/>
    <m/>
    <m/>
    <m/>
    <m/>
    <n v="112426.87699999999"/>
  </r>
  <r>
    <x v="337"/>
    <x v="3"/>
    <x v="1"/>
    <x v="2"/>
    <s v="1022398"/>
    <x v="299"/>
    <s v="Pierna"/>
    <s v="Pierna Pulpa Fina"/>
    <x v="8"/>
    <m/>
    <m/>
    <m/>
    <m/>
    <m/>
    <m/>
    <m/>
    <n v="47766.864999999998"/>
  </r>
  <r>
    <x v="206"/>
    <x v="3"/>
    <x v="1"/>
    <x v="2"/>
    <s v="1022406"/>
    <x v="192"/>
    <s v="Subprod"/>
    <s v="Subprod Patas-Manos"/>
    <x v="0"/>
    <m/>
    <m/>
    <m/>
    <m/>
    <m/>
    <m/>
    <m/>
    <n v="4276.3950000000004"/>
  </r>
  <r>
    <x v="338"/>
    <x v="3"/>
    <x v="1"/>
    <x v="2"/>
    <s v="1022413"/>
    <x v="300"/>
    <s v="Subprod"/>
    <s v="Subprod Visceras"/>
    <x v="8"/>
    <m/>
    <m/>
    <m/>
    <m/>
    <m/>
    <m/>
    <m/>
    <n v="14845.861999999999"/>
  </r>
  <r>
    <x v="208"/>
    <x v="3"/>
    <x v="1"/>
    <x v="2"/>
    <s v="1022414"/>
    <x v="194"/>
    <s v="Chuleta"/>
    <s v="Chuleta Cazuela"/>
    <x v="2"/>
    <m/>
    <m/>
    <m/>
    <m/>
    <m/>
    <m/>
    <m/>
    <n v="189051.76300000001"/>
  </r>
  <r>
    <x v="209"/>
    <x v="3"/>
    <x v="1"/>
    <x v="2"/>
    <s v="1022417"/>
    <x v="195"/>
    <s v="Cueros"/>
    <s v="Cuero Mixto"/>
    <x v="2"/>
    <m/>
    <m/>
    <m/>
    <m/>
    <m/>
    <m/>
    <m/>
    <n v="80365.892999999996"/>
  </r>
  <r>
    <x v="210"/>
    <x v="3"/>
    <x v="1"/>
    <x v="2"/>
    <s v="1022418"/>
    <x v="193"/>
    <s v="Subprod"/>
    <s v="Subprod Tripa"/>
    <x v="2"/>
    <m/>
    <m/>
    <m/>
    <m/>
    <m/>
    <m/>
    <m/>
    <n v="12914.994000000001"/>
  </r>
  <r>
    <x v="211"/>
    <x v="3"/>
    <x v="1"/>
    <x v="2"/>
    <s v="1022472"/>
    <x v="196"/>
    <s v="Lomo"/>
    <s v="Lomo Centro"/>
    <x v="9"/>
    <m/>
    <m/>
    <m/>
    <m/>
    <m/>
    <m/>
    <m/>
    <n v="12661.474"/>
  </r>
  <r>
    <x v="212"/>
    <x v="3"/>
    <x v="1"/>
    <x v="2"/>
    <s v="1022499"/>
    <x v="197"/>
    <s v="Lomo"/>
    <s v="Lomo Vetado"/>
    <x v="9"/>
    <m/>
    <m/>
    <m/>
    <m/>
    <m/>
    <m/>
    <m/>
    <n v="27702.341"/>
  </r>
  <r>
    <x v="343"/>
    <x v="3"/>
    <x v="1"/>
    <x v="2"/>
    <s v="1022515"/>
    <x v="304"/>
    <s v="Panceta"/>
    <s v="Panceta c/Cuero"/>
    <x v="8"/>
    <m/>
    <m/>
    <m/>
    <m/>
    <m/>
    <m/>
    <m/>
    <n v="24000.002"/>
  </r>
  <r>
    <x v="213"/>
    <x v="3"/>
    <x v="1"/>
    <x v="2"/>
    <s v="1022541"/>
    <x v="198"/>
    <s v="Grasas"/>
    <s v="Grasa Gordura"/>
    <x v="2"/>
    <m/>
    <m/>
    <m/>
    <m/>
    <m/>
    <m/>
    <m/>
    <n v="20509.107"/>
  </r>
  <r>
    <x v="345"/>
    <x v="3"/>
    <x v="1"/>
    <x v="2"/>
    <s v="1022561"/>
    <x v="306"/>
    <s v="Lomo"/>
    <s v="Lomo MM Loin"/>
    <x v="8"/>
    <m/>
    <m/>
    <m/>
    <m/>
    <m/>
    <m/>
    <m/>
    <n v="734.48599999999999"/>
  </r>
  <r>
    <x v="346"/>
    <x v="3"/>
    <x v="1"/>
    <x v="2"/>
    <s v="1022568"/>
    <x v="307"/>
    <s v="Panceta"/>
    <s v="Panceta s/Cuero"/>
    <x v="2"/>
    <m/>
    <m/>
    <m/>
    <m/>
    <m/>
    <m/>
    <m/>
    <n v="24285.047999999999"/>
  </r>
  <r>
    <x v="215"/>
    <x v="3"/>
    <x v="1"/>
    <x v="2"/>
    <s v="1022587"/>
    <x v="200"/>
    <s v="Lomo"/>
    <s v="Lomo CC Loin"/>
    <x v="9"/>
    <m/>
    <m/>
    <m/>
    <m/>
    <m/>
    <m/>
    <m/>
    <n v="3000.0039999999999"/>
  </r>
  <r>
    <x v="216"/>
    <x v="3"/>
    <x v="1"/>
    <x v="2"/>
    <s v="1022600"/>
    <x v="201"/>
    <s v="Lomo"/>
    <s v="Lomo Vetado"/>
    <x v="9"/>
    <m/>
    <m/>
    <m/>
    <m/>
    <m/>
    <m/>
    <m/>
    <n v="21825.744999999999"/>
  </r>
  <r>
    <x v="218"/>
    <x v="3"/>
    <x v="1"/>
    <x v="2"/>
    <s v="1022607"/>
    <x v="203"/>
    <s v="Prolijado"/>
    <s v="Prolijado Plateada"/>
    <x v="4"/>
    <m/>
    <m/>
    <m/>
    <m/>
    <m/>
    <m/>
    <m/>
    <n v="26805.412"/>
  </r>
  <r>
    <x v="348"/>
    <x v="3"/>
    <x v="1"/>
    <x v="2"/>
    <s v="1022619"/>
    <x v="309"/>
    <s v="Prolijado"/>
    <s v="Prolijado Malaya"/>
    <x v="5"/>
    <m/>
    <m/>
    <m/>
    <m/>
    <m/>
    <m/>
    <m/>
    <n v="283.10399999999998"/>
  </r>
  <r>
    <x v="349"/>
    <x v="3"/>
    <x v="1"/>
    <x v="2"/>
    <s v="1022621"/>
    <x v="310"/>
    <s v="Panceta"/>
    <s v="Panceta s/Cuero"/>
    <x v="8"/>
    <m/>
    <m/>
    <m/>
    <m/>
    <m/>
    <m/>
    <m/>
    <n v="31050.876"/>
  </r>
  <r>
    <x v="350"/>
    <x v="3"/>
    <x v="1"/>
    <x v="2"/>
    <s v="1022636"/>
    <x v="311"/>
    <s v="Huesos"/>
    <s v="Huesos Cuarto Traser"/>
    <x v="2"/>
    <m/>
    <m/>
    <m/>
    <m/>
    <m/>
    <m/>
    <m/>
    <n v="157528.46299999999"/>
  </r>
  <r>
    <x v="219"/>
    <x v="3"/>
    <x v="1"/>
    <x v="2"/>
    <s v="1022637"/>
    <x v="204"/>
    <s v="Huesos"/>
    <s v="Huesos Cuarto Delant"/>
    <x v="2"/>
    <m/>
    <m/>
    <m/>
    <m/>
    <m/>
    <m/>
    <m/>
    <n v="98505.941999999995"/>
  </r>
  <r>
    <x v="351"/>
    <x v="3"/>
    <x v="1"/>
    <x v="2"/>
    <s v="1022639"/>
    <x v="312"/>
    <s v="Cabeza"/>
    <s v="Cabeza Entera"/>
    <x v="2"/>
    <m/>
    <m/>
    <m/>
    <m/>
    <m/>
    <m/>
    <m/>
    <n v="885306.13800000004"/>
  </r>
  <r>
    <x v="352"/>
    <x v="3"/>
    <x v="1"/>
    <x v="2"/>
    <s v="1022640"/>
    <x v="313"/>
    <s v="Cabeza"/>
    <s v="Cabeza Entera"/>
    <x v="2"/>
    <m/>
    <m/>
    <m/>
    <m/>
    <m/>
    <m/>
    <m/>
    <n v="61196.148999999998"/>
  </r>
  <r>
    <x v="354"/>
    <x v="3"/>
    <x v="1"/>
    <x v="2"/>
    <s v="1022646"/>
    <x v="259"/>
    <s v="Panceta"/>
    <s v="Panceta s/Cuero"/>
    <x v="2"/>
    <m/>
    <m/>
    <m/>
    <m/>
    <m/>
    <m/>
    <m/>
    <n v="47.704000000000001"/>
  </r>
  <r>
    <x v="493"/>
    <x v="3"/>
    <x v="1"/>
    <x v="2"/>
    <s v="1022657"/>
    <x v="435"/>
    <s v="Chuleta"/>
    <s v="Chuleta Huesos"/>
    <x v="6"/>
    <m/>
    <m/>
    <m/>
    <m/>
    <m/>
    <m/>
    <m/>
    <n v="7552.5540000000001"/>
  </r>
  <r>
    <x v="221"/>
    <x v="3"/>
    <x v="1"/>
    <x v="2"/>
    <s v="1022664"/>
    <x v="206"/>
    <s v="Lomo"/>
    <s v="Lomo CC Loin"/>
    <x v="9"/>
    <m/>
    <m/>
    <m/>
    <m/>
    <m/>
    <m/>
    <m/>
    <n v="40000.002"/>
  </r>
  <r>
    <x v="223"/>
    <x v="3"/>
    <x v="1"/>
    <x v="2"/>
    <s v="1022709"/>
    <x v="207"/>
    <s v="Pierna"/>
    <s v="Pierna Pulpa"/>
    <x v="0"/>
    <m/>
    <m/>
    <m/>
    <m/>
    <m/>
    <m/>
    <m/>
    <n v="48192.47"/>
  </r>
  <r>
    <x v="224"/>
    <x v="3"/>
    <x v="1"/>
    <x v="2"/>
    <s v="1022748"/>
    <x v="208"/>
    <s v="Subprod"/>
    <s v="Subprod Patas-Manos"/>
    <x v="2"/>
    <m/>
    <m/>
    <m/>
    <m/>
    <m/>
    <m/>
    <m/>
    <n v="199421.68599999999"/>
  </r>
  <r>
    <x v="355"/>
    <x v="3"/>
    <x v="1"/>
    <x v="2"/>
    <s v="1022750"/>
    <x v="314"/>
    <s v="Paleta"/>
    <s v="Paleta Pulpa"/>
    <x v="8"/>
    <m/>
    <m/>
    <m/>
    <m/>
    <m/>
    <m/>
    <m/>
    <n v="37750.936000000002"/>
  </r>
  <r>
    <x v="356"/>
    <x v="3"/>
    <x v="1"/>
    <x v="2"/>
    <s v="1022751"/>
    <x v="315"/>
    <s v="Paleta"/>
    <s v="Paleta Entera"/>
    <x v="8"/>
    <m/>
    <m/>
    <m/>
    <m/>
    <m/>
    <m/>
    <m/>
    <n v="27087.927"/>
  </r>
  <r>
    <x v="357"/>
    <x v="3"/>
    <x v="1"/>
    <x v="2"/>
    <s v="1022753"/>
    <x v="316"/>
    <s v="Pernil"/>
    <s v="Pernil Mano"/>
    <x v="2"/>
    <m/>
    <m/>
    <m/>
    <m/>
    <m/>
    <m/>
    <m/>
    <n v="196617.59299999999"/>
  </r>
  <r>
    <x v="358"/>
    <x v="3"/>
    <x v="1"/>
    <x v="2"/>
    <s v="1022767"/>
    <x v="317"/>
    <s v="Grasas"/>
    <s v="Grasa Gordura"/>
    <x v="8"/>
    <m/>
    <m/>
    <m/>
    <m/>
    <m/>
    <m/>
    <m/>
    <n v="32853.364000000001"/>
  </r>
  <r>
    <x v="227"/>
    <x v="3"/>
    <x v="1"/>
    <x v="2"/>
    <s v="1022782"/>
    <x v="211"/>
    <s v="Subprod"/>
    <s v="Subprod Tripa"/>
    <x v="0"/>
    <m/>
    <m/>
    <m/>
    <m/>
    <m/>
    <m/>
    <m/>
    <n v="3600.0030000000002"/>
  </r>
  <r>
    <x v="228"/>
    <x v="3"/>
    <x v="1"/>
    <x v="2"/>
    <s v="1022783"/>
    <x v="212"/>
    <s v="Subprod"/>
    <s v="Subprod Tripa"/>
    <x v="0"/>
    <m/>
    <m/>
    <m/>
    <m/>
    <m/>
    <m/>
    <m/>
    <n v="15599.999"/>
  </r>
  <r>
    <x v="462"/>
    <x v="3"/>
    <x v="1"/>
    <x v="2"/>
    <s v="1022786"/>
    <x v="412"/>
    <s v="Subprod"/>
    <s v="Subprod Tripa"/>
    <x v="0"/>
    <m/>
    <m/>
    <m/>
    <m/>
    <m/>
    <m/>
    <m/>
    <n v="299.99700000000001"/>
  </r>
  <r>
    <x v="229"/>
    <x v="3"/>
    <x v="1"/>
    <x v="2"/>
    <s v="1022847"/>
    <x v="213"/>
    <s v="Panceta"/>
    <s v="Panceta s/Cuero"/>
    <x v="0"/>
    <m/>
    <m/>
    <m/>
    <m/>
    <m/>
    <m/>
    <m/>
    <n v="29267.147000000001"/>
  </r>
  <r>
    <x v="231"/>
    <x v="3"/>
    <x v="1"/>
    <x v="2"/>
    <s v="1022855"/>
    <x v="215"/>
    <s v="Grasas"/>
    <s v="Grasa Forro"/>
    <x v="0"/>
    <m/>
    <m/>
    <m/>
    <m/>
    <m/>
    <m/>
    <m/>
    <n v="24549.455999999998"/>
  </r>
  <r>
    <x v="232"/>
    <x v="3"/>
    <x v="1"/>
    <x v="2"/>
    <s v="1022856"/>
    <x v="216"/>
    <s v="Grasas"/>
    <s v="Grasa Gordura"/>
    <x v="2"/>
    <m/>
    <m/>
    <m/>
    <m/>
    <m/>
    <m/>
    <m/>
    <n v="83227.125"/>
  </r>
  <r>
    <x v="540"/>
    <x v="3"/>
    <x v="1"/>
    <x v="2"/>
    <s v="1022858"/>
    <x v="269"/>
    <s v="Lomo"/>
    <s v="Lomo Centro"/>
    <x v="7"/>
    <m/>
    <m/>
    <m/>
    <m/>
    <m/>
    <m/>
    <m/>
    <n v="45173.41"/>
  </r>
  <r>
    <x v="368"/>
    <x v="3"/>
    <x v="1"/>
    <x v="2"/>
    <s v="1022863"/>
    <x v="326"/>
    <s v="Lomo"/>
    <s v="Lomo Vetado"/>
    <x v="8"/>
    <m/>
    <m/>
    <m/>
    <m/>
    <m/>
    <m/>
    <m/>
    <n v="43012.362000000001"/>
  </r>
  <r>
    <x v="369"/>
    <x v="3"/>
    <x v="1"/>
    <x v="2"/>
    <s v="1022864"/>
    <x v="327"/>
    <s v="Lomo"/>
    <s v="Lomo Vetado"/>
    <x v="8"/>
    <m/>
    <m/>
    <m/>
    <m/>
    <m/>
    <m/>
    <m/>
    <n v="37606.052000000003"/>
  </r>
  <r>
    <x v="370"/>
    <x v="3"/>
    <x v="1"/>
    <x v="2"/>
    <s v="1022865"/>
    <x v="328"/>
    <s v="Panceta"/>
    <s v="Panceta s/Cuero"/>
    <x v="8"/>
    <m/>
    <m/>
    <m/>
    <m/>
    <m/>
    <m/>
    <m/>
    <n v="31999.995999999999"/>
  </r>
  <r>
    <x v="371"/>
    <x v="3"/>
    <x v="1"/>
    <x v="2"/>
    <s v="1022866"/>
    <x v="329"/>
    <s v="Panceta"/>
    <s v="Panceta s/Cuero"/>
    <x v="8"/>
    <m/>
    <m/>
    <m/>
    <m/>
    <m/>
    <m/>
    <m/>
    <n v="42550.267"/>
  </r>
  <r>
    <x v="372"/>
    <x v="3"/>
    <x v="1"/>
    <x v="2"/>
    <s v="1022883"/>
    <x v="330"/>
    <s v="Chuleta"/>
    <s v="Chuleta Huesos"/>
    <x v="5"/>
    <m/>
    <m/>
    <m/>
    <m/>
    <m/>
    <m/>
    <m/>
    <n v="23586.830999999998"/>
  </r>
  <r>
    <x v="234"/>
    <x v="3"/>
    <x v="1"/>
    <x v="2"/>
    <s v="1022885"/>
    <x v="218"/>
    <s v="Panceta"/>
    <s v="Panceta s/Cuero"/>
    <x v="4"/>
    <m/>
    <m/>
    <m/>
    <m/>
    <m/>
    <m/>
    <m/>
    <n v="603457.93500000006"/>
  </r>
  <r>
    <x v="235"/>
    <x v="3"/>
    <x v="1"/>
    <x v="2"/>
    <s v="1022887"/>
    <x v="219"/>
    <s v="Panceta"/>
    <s v="Panceta s/Cuero"/>
    <x v="4"/>
    <m/>
    <m/>
    <m/>
    <m/>
    <m/>
    <m/>
    <m/>
    <n v="295051.27799999999"/>
  </r>
  <r>
    <x v="236"/>
    <x v="3"/>
    <x v="1"/>
    <x v="2"/>
    <s v="1022901"/>
    <x v="220"/>
    <s v="Panceta"/>
    <s v="Panceta s/Cuero"/>
    <x v="9"/>
    <m/>
    <m/>
    <m/>
    <m/>
    <m/>
    <m/>
    <m/>
    <n v="10000"/>
  </r>
  <r>
    <x v="373"/>
    <x v="3"/>
    <x v="1"/>
    <x v="2"/>
    <s v="1022907"/>
    <x v="331"/>
    <s v="Subprod"/>
    <s v="Subprod Visceras"/>
    <x v="6"/>
    <m/>
    <m/>
    <m/>
    <m/>
    <m/>
    <m/>
    <m/>
    <n v="27921.652999999998"/>
  </r>
  <r>
    <x v="374"/>
    <x v="3"/>
    <x v="1"/>
    <x v="2"/>
    <s v="1022914"/>
    <x v="332"/>
    <s v="Grasas"/>
    <s v="Grasa Lomo Tocino"/>
    <x v="8"/>
    <m/>
    <m/>
    <m/>
    <m/>
    <m/>
    <m/>
    <m/>
    <n v="4882.5780000000004"/>
  </r>
  <r>
    <x v="375"/>
    <x v="3"/>
    <x v="1"/>
    <x v="2"/>
    <s v="1022918"/>
    <x v="333"/>
    <s v="Grasas"/>
    <s v="Grasa Lomo Tocino"/>
    <x v="8"/>
    <m/>
    <m/>
    <m/>
    <m/>
    <m/>
    <m/>
    <m/>
    <n v="88209.035999999993"/>
  </r>
  <r>
    <x v="237"/>
    <x v="3"/>
    <x v="1"/>
    <x v="2"/>
    <s v="1022919"/>
    <x v="221"/>
    <s v="Lomo"/>
    <s v="Lomo MM Loin"/>
    <x v="9"/>
    <m/>
    <m/>
    <m/>
    <m/>
    <m/>
    <m/>
    <m/>
    <n v="5075.1940000000004"/>
  </r>
  <r>
    <x v="239"/>
    <x v="3"/>
    <x v="1"/>
    <x v="2"/>
    <s v="1022921"/>
    <x v="130"/>
    <s v="Grasas"/>
    <s v="Grasa Gordura"/>
    <x v="0"/>
    <m/>
    <m/>
    <m/>
    <m/>
    <m/>
    <m/>
    <m/>
    <n v="42082.061000000002"/>
  </r>
  <r>
    <x v="240"/>
    <x v="3"/>
    <x v="1"/>
    <x v="2"/>
    <s v="1022930"/>
    <x v="223"/>
    <s v="Panceta"/>
    <s v="Panceta s/Cuero"/>
    <x v="4"/>
    <m/>
    <m/>
    <m/>
    <m/>
    <m/>
    <m/>
    <m/>
    <n v="112879.993"/>
  </r>
  <r>
    <x v="241"/>
    <x v="3"/>
    <x v="1"/>
    <x v="2"/>
    <s v="1022931"/>
    <x v="224"/>
    <s v="Filete"/>
    <s v="Filete c/Cabeza"/>
    <x v="9"/>
    <m/>
    <m/>
    <m/>
    <m/>
    <m/>
    <m/>
    <m/>
    <n v="30756.812999999998"/>
  </r>
  <r>
    <x v="379"/>
    <x v="3"/>
    <x v="1"/>
    <x v="2"/>
    <s v="1022940"/>
    <x v="335"/>
    <s v="Pernil"/>
    <s v="Pernil Mano"/>
    <x v="2"/>
    <m/>
    <m/>
    <m/>
    <m/>
    <m/>
    <m/>
    <m/>
    <n v="5686.21"/>
  </r>
  <r>
    <x v="380"/>
    <x v="3"/>
    <x v="1"/>
    <x v="2"/>
    <s v="1022941"/>
    <x v="336"/>
    <s v="Pernil"/>
    <s v="Pernil Mano"/>
    <x v="2"/>
    <m/>
    <m/>
    <m/>
    <m/>
    <m/>
    <m/>
    <m/>
    <n v="57580.472999999998"/>
  </r>
  <r>
    <x v="242"/>
    <x v="3"/>
    <x v="1"/>
    <x v="2"/>
    <s v="1022943"/>
    <x v="225"/>
    <s v="Lomo"/>
    <s v="Lomo Centro"/>
    <x v="2"/>
    <m/>
    <m/>
    <m/>
    <m/>
    <m/>
    <m/>
    <m/>
    <n v="56.139000000000003"/>
  </r>
  <r>
    <x v="244"/>
    <x v="3"/>
    <x v="1"/>
    <x v="2"/>
    <s v="1022985"/>
    <x v="226"/>
    <s v="Lomo"/>
    <s v="Lomo Vetado"/>
    <x v="4"/>
    <m/>
    <m/>
    <m/>
    <m/>
    <m/>
    <m/>
    <m/>
    <n v="2282.413"/>
  </r>
  <r>
    <x v="245"/>
    <x v="3"/>
    <x v="1"/>
    <x v="2"/>
    <s v="1022986"/>
    <x v="227"/>
    <s v="Panceta"/>
    <s v="Panceta s/Cuero"/>
    <x v="4"/>
    <m/>
    <m/>
    <m/>
    <m/>
    <m/>
    <m/>
    <m/>
    <n v="4.7880000000000003"/>
  </r>
  <r>
    <x v="246"/>
    <x v="3"/>
    <x v="1"/>
    <x v="2"/>
    <s v="1022987"/>
    <x v="228"/>
    <s v="Plancha"/>
    <s v="Plancha s/Cuero"/>
    <x v="9"/>
    <m/>
    <m/>
    <m/>
    <m/>
    <m/>
    <m/>
    <m/>
    <n v="47719.999000000003"/>
  </r>
  <r>
    <x v="382"/>
    <x v="3"/>
    <x v="1"/>
    <x v="2"/>
    <s v="1022989"/>
    <x v="338"/>
    <s v="Lomo"/>
    <s v="Lomo MM Loin"/>
    <x v="8"/>
    <m/>
    <m/>
    <m/>
    <m/>
    <m/>
    <m/>
    <m/>
    <n v="80685.767999999996"/>
  </r>
  <r>
    <x v="249"/>
    <x v="3"/>
    <x v="1"/>
    <x v="2"/>
    <s v="1023034"/>
    <x v="231"/>
    <s v="Cueros"/>
    <s v="Cuero Forro"/>
    <x v="2"/>
    <m/>
    <m/>
    <m/>
    <m/>
    <m/>
    <m/>
    <m/>
    <n v="195680.19"/>
  </r>
  <r>
    <x v="251"/>
    <x v="3"/>
    <x v="1"/>
    <x v="2"/>
    <s v="1023037"/>
    <x v="233"/>
    <s v="Panceta"/>
    <s v="Panceta s/Cuero"/>
    <x v="4"/>
    <m/>
    <m/>
    <m/>
    <m/>
    <m/>
    <m/>
    <m/>
    <n v="105456.67200000001"/>
  </r>
  <r>
    <x v="252"/>
    <x v="3"/>
    <x v="1"/>
    <x v="2"/>
    <s v="1023038"/>
    <x v="234"/>
    <s v="Lomo"/>
    <s v="Lomo Vetado"/>
    <x v="4"/>
    <m/>
    <m/>
    <m/>
    <m/>
    <m/>
    <m/>
    <m/>
    <n v="27386.862000000001"/>
  </r>
  <r>
    <x v="385"/>
    <x v="3"/>
    <x v="1"/>
    <x v="2"/>
    <s v="1023050"/>
    <x v="341"/>
    <s v="Lomo"/>
    <s v="Lomo Centro"/>
    <x v="5"/>
    <m/>
    <m/>
    <m/>
    <m/>
    <m/>
    <m/>
    <m/>
    <n v="23999.998"/>
  </r>
  <r>
    <x v="254"/>
    <x v="3"/>
    <x v="1"/>
    <x v="2"/>
    <s v="1023055"/>
    <x v="236"/>
    <s v="Lomo"/>
    <s v="Lomo Vetado"/>
    <x v="9"/>
    <m/>
    <m/>
    <m/>
    <m/>
    <m/>
    <m/>
    <m/>
    <n v="5000.0010000000002"/>
  </r>
  <r>
    <x v="255"/>
    <x v="3"/>
    <x v="1"/>
    <x v="2"/>
    <s v="1023090"/>
    <x v="237"/>
    <s v="Panceta"/>
    <s v="Panceta s/Cuero"/>
    <x v="4"/>
    <m/>
    <m/>
    <m/>
    <m/>
    <m/>
    <m/>
    <m/>
    <n v="20127.834999999999"/>
  </r>
  <r>
    <x v="387"/>
    <x v="3"/>
    <x v="1"/>
    <x v="2"/>
    <s v="1023093"/>
    <x v="343"/>
    <s v="Recortes"/>
    <s v="Recortes No Magro"/>
    <x v="2"/>
    <m/>
    <m/>
    <m/>
    <m/>
    <m/>
    <m/>
    <m/>
    <n v="63123.091999999997"/>
  </r>
  <r>
    <x v="388"/>
    <x v="3"/>
    <x v="1"/>
    <x v="2"/>
    <s v="1023102"/>
    <x v="344"/>
    <s v="Lomo"/>
    <s v="Lomo MM Loin"/>
    <x v="8"/>
    <m/>
    <m/>
    <m/>
    <m/>
    <m/>
    <m/>
    <m/>
    <n v="7999.9930000000004"/>
  </r>
  <r>
    <x v="490"/>
    <x v="3"/>
    <x v="1"/>
    <x v="2"/>
    <s v="1023144"/>
    <x v="433"/>
    <s v="Plancha"/>
    <s v="Plancha c/Cuero"/>
    <x v="4"/>
    <m/>
    <m/>
    <m/>
    <m/>
    <m/>
    <m/>
    <m/>
    <n v="656"/>
  </r>
  <r>
    <x v="259"/>
    <x v="3"/>
    <x v="1"/>
    <x v="2"/>
    <s v="1023163"/>
    <x v="240"/>
    <s v="Lomo"/>
    <s v="Lomo Vetado"/>
    <x v="9"/>
    <m/>
    <m/>
    <m/>
    <m/>
    <m/>
    <m/>
    <m/>
    <n v="25000.004000000001"/>
  </r>
  <r>
    <x v="260"/>
    <x v="3"/>
    <x v="1"/>
    <x v="2"/>
    <s v="1023183"/>
    <x v="241"/>
    <s v="Cost-Pec"/>
    <s v="Cost-Pec Entero"/>
    <x v="4"/>
    <m/>
    <m/>
    <m/>
    <m/>
    <m/>
    <m/>
    <m/>
    <n v="23822.407999999999"/>
  </r>
  <r>
    <x v="397"/>
    <x v="3"/>
    <x v="1"/>
    <x v="2"/>
    <s v="1023190"/>
    <x v="351"/>
    <s v="Subprod"/>
    <s v="Subprod Visceras"/>
    <x v="5"/>
    <m/>
    <m/>
    <m/>
    <m/>
    <m/>
    <m/>
    <m/>
    <n v="256614.54399999999"/>
  </r>
  <r>
    <x v="261"/>
    <x v="3"/>
    <x v="1"/>
    <x v="2"/>
    <s v="1023194"/>
    <x v="242"/>
    <s v="Panceta"/>
    <s v="Panceta s/Cuero"/>
    <x v="9"/>
    <m/>
    <m/>
    <m/>
    <m/>
    <m/>
    <m/>
    <m/>
    <n v="6366.424"/>
  </r>
  <r>
    <x v="400"/>
    <x v="3"/>
    <x v="1"/>
    <x v="2"/>
    <s v="1023265"/>
    <x v="354"/>
    <s v="Cost-Pec"/>
    <s v="Cost-Pec Trozos"/>
    <x v="8"/>
    <m/>
    <m/>
    <m/>
    <m/>
    <m/>
    <m/>
    <m/>
    <n v="6273.375"/>
  </r>
  <r>
    <x v="401"/>
    <x v="3"/>
    <x v="1"/>
    <x v="2"/>
    <s v="1023273"/>
    <x v="355"/>
    <s v="Pierna"/>
    <s v="Pierna Pulpa Fina"/>
    <x v="5"/>
    <m/>
    <m/>
    <m/>
    <m/>
    <m/>
    <m/>
    <m/>
    <n v="19043.999"/>
  </r>
  <r>
    <x v="402"/>
    <x v="3"/>
    <x v="1"/>
    <x v="2"/>
    <s v="1023274"/>
    <x v="356"/>
    <s v="Pierna"/>
    <s v="Pierna Pulpa Fina"/>
    <x v="5"/>
    <m/>
    <m/>
    <m/>
    <m/>
    <m/>
    <m/>
    <m/>
    <n v="2061.904"/>
  </r>
  <r>
    <x v="542"/>
    <x v="3"/>
    <x v="1"/>
    <x v="2"/>
    <s v="1023276"/>
    <x v="479"/>
    <s v="Pierna"/>
    <s v="Pierna Pulpa Fina"/>
    <x v="5"/>
    <m/>
    <m/>
    <m/>
    <m/>
    <m/>
    <m/>
    <m/>
    <n v="21087.293000000001"/>
  </r>
  <r>
    <x v="262"/>
    <x v="3"/>
    <x v="1"/>
    <x v="2"/>
    <s v="1023283"/>
    <x v="243"/>
    <s v="Subprod"/>
    <s v="Subprod Grasa"/>
    <x v="4"/>
    <m/>
    <m/>
    <m/>
    <m/>
    <m/>
    <m/>
    <m/>
    <n v="81068.951000000001"/>
  </r>
  <r>
    <x v="403"/>
    <x v="3"/>
    <x v="1"/>
    <x v="2"/>
    <s v="1023290"/>
    <x v="357"/>
    <s v="Huesos"/>
    <s v="Huesos Cuarto Traser"/>
    <x v="2"/>
    <m/>
    <m/>
    <m/>
    <m/>
    <m/>
    <m/>
    <m/>
    <n v="700"/>
  </r>
  <r>
    <x v="404"/>
    <x v="3"/>
    <x v="1"/>
    <x v="2"/>
    <s v="1023291"/>
    <x v="358"/>
    <s v="Huesos"/>
    <s v="Huesos Cuarto Centra"/>
    <x v="2"/>
    <m/>
    <m/>
    <m/>
    <m/>
    <m/>
    <m/>
    <m/>
    <n v="16799.996999999999"/>
  </r>
  <r>
    <x v="463"/>
    <x v="3"/>
    <x v="1"/>
    <x v="2"/>
    <s v="1023295"/>
    <x v="413"/>
    <s v="Subprod"/>
    <s v="Subprod Tripa"/>
    <x v="0"/>
    <m/>
    <m/>
    <m/>
    <m/>
    <m/>
    <m/>
    <m/>
    <n v="3000"/>
  </r>
  <r>
    <x v="263"/>
    <x v="3"/>
    <x v="1"/>
    <x v="2"/>
    <s v="1023301"/>
    <x v="244"/>
    <s v="Lomo"/>
    <s v="Lomo CC Loin"/>
    <x v="9"/>
    <m/>
    <m/>
    <m/>
    <m/>
    <m/>
    <m/>
    <m/>
    <n v="14188.799000000001"/>
  </r>
  <r>
    <x v="405"/>
    <x v="3"/>
    <x v="1"/>
    <x v="2"/>
    <s v="1023302"/>
    <x v="169"/>
    <s v="Grasas"/>
    <s v="Grasa Interior"/>
    <x v="6"/>
    <m/>
    <m/>
    <m/>
    <m/>
    <m/>
    <m/>
    <m/>
    <n v="350571.17200000002"/>
  </r>
  <r>
    <x v="264"/>
    <x v="3"/>
    <x v="1"/>
    <x v="2"/>
    <s v="1023306"/>
    <x v="195"/>
    <s v="Cueros"/>
    <s v="Cuero Mixto"/>
    <x v="2"/>
    <m/>
    <m/>
    <m/>
    <m/>
    <m/>
    <m/>
    <m/>
    <n v="346185.15"/>
  </r>
  <r>
    <x v="265"/>
    <x v="3"/>
    <x v="1"/>
    <x v="2"/>
    <s v="1023307"/>
    <x v="245"/>
    <s v="Subprod"/>
    <s v="Subprod Visceras"/>
    <x v="4"/>
    <m/>
    <m/>
    <m/>
    <m/>
    <m/>
    <m/>
    <m/>
    <n v="34706.92"/>
  </r>
  <r>
    <x v="407"/>
    <x v="3"/>
    <x v="1"/>
    <x v="2"/>
    <s v="1023319"/>
    <x v="360"/>
    <s v="Recortes"/>
    <s v="Recortes No Magro"/>
    <x v="6"/>
    <m/>
    <m/>
    <m/>
    <m/>
    <m/>
    <m/>
    <m/>
    <n v="22223.679"/>
  </r>
  <r>
    <x v="267"/>
    <x v="3"/>
    <x v="1"/>
    <x v="2"/>
    <s v="1023326"/>
    <x v="247"/>
    <s v="Subprod"/>
    <s v="Subprod Visceras"/>
    <x v="4"/>
    <m/>
    <m/>
    <m/>
    <m/>
    <m/>
    <m/>
    <m/>
    <n v="18768.984"/>
  </r>
  <r>
    <x v="268"/>
    <x v="3"/>
    <x v="1"/>
    <x v="2"/>
    <s v="1023329"/>
    <x v="165"/>
    <s v="Cueros"/>
    <s v="Cuero Papada"/>
    <x v="3"/>
    <m/>
    <m/>
    <m/>
    <m/>
    <m/>
    <m/>
    <m/>
    <n v="3866.4520000000002"/>
  </r>
  <r>
    <x v="497"/>
    <x v="3"/>
    <x v="1"/>
    <x v="2"/>
    <s v="1023343"/>
    <x v="439"/>
    <s v="Recortes"/>
    <s v="Recortes No Magro"/>
    <x v="6"/>
    <m/>
    <m/>
    <m/>
    <m/>
    <m/>
    <m/>
    <m/>
    <n v="54909.32"/>
  </r>
  <r>
    <x v="465"/>
    <x v="3"/>
    <x v="1"/>
    <x v="2"/>
    <s v="1023349"/>
    <x v="414"/>
    <s v="Lomo"/>
    <s v="Lomo Centro"/>
    <x v="9"/>
    <m/>
    <m/>
    <m/>
    <m/>
    <m/>
    <m/>
    <m/>
    <n v="5000.0010000000002"/>
  </r>
  <r>
    <x v="467"/>
    <x v="3"/>
    <x v="1"/>
    <x v="2"/>
    <s v="1023351"/>
    <x v="416"/>
    <s v="Panceta"/>
    <s v="Panceta s/Cuero"/>
    <x v="9"/>
    <m/>
    <m/>
    <m/>
    <m/>
    <m/>
    <m/>
    <m/>
    <n v="12885.766"/>
  </r>
  <r>
    <x v="468"/>
    <x v="3"/>
    <x v="1"/>
    <x v="2"/>
    <s v="1023352"/>
    <x v="417"/>
    <s v="Panceta"/>
    <s v="Panceta s/Cuero"/>
    <x v="9"/>
    <m/>
    <m/>
    <m/>
    <m/>
    <m/>
    <m/>
    <m/>
    <n v="76556.676000000007"/>
  </r>
  <r>
    <x v="476"/>
    <x v="3"/>
    <x v="1"/>
    <x v="2"/>
    <s v="1023353"/>
    <x v="253"/>
    <s v="Paleta"/>
    <s v="Paleta Pulpa"/>
    <x v="7"/>
    <m/>
    <m/>
    <m/>
    <m/>
    <m/>
    <m/>
    <m/>
    <n v="76530.797000000006"/>
  </r>
  <r>
    <x v="543"/>
    <x v="3"/>
    <x v="1"/>
    <x v="2"/>
    <s v="1023354"/>
    <x v="480"/>
    <s v="Pernil"/>
    <s v="Pernil Mano"/>
    <x v="2"/>
    <m/>
    <m/>
    <m/>
    <m/>
    <m/>
    <m/>
    <m/>
    <n v="24608.451000000001"/>
  </r>
  <r>
    <x v="491"/>
    <x v="3"/>
    <x v="1"/>
    <x v="2"/>
    <s v="1023355"/>
    <x v="245"/>
    <s v="Subprod"/>
    <s v="Subprod Visceras"/>
    <x v="0"/>
    <m/>
    <m/>
    <m/>
    <m/>
    <m/>
    <m/>
    <m/>
    <n v="24999.996999999999"/>
  </r>
  <r>
    <x v="544"/>
    <x v="3"/>
    <x v="1"/>
    <x v="2"/>
    <s v="1023375"/>
    <x v="481"/>
    <s v="Subprod"/>
    <s v="Subprod Tripa"/>
    <x v="6"/>
    <m/>
    <m/>
    <m/>
    <m/>
    <m/>
    <m/>
    <m/>
    <n v="8400.0049999999992"/>
  </r>
  <r>
    <x v="498"/>
    <x v="3"/>
    <x v="1"/>
    <x v="2"/>
    <s v="1023383"/>
    <x v="440"/>
    <s v="Subprod"/>
    <s v="Subprod Visceras"/>
    <x v="6"/>
    <m/>
    <m/>
    <m/>
    <m/>
    <m/>
    <m/>
    <m/>
    <n v="58000.000999999997"/>
  </r>
  <r>
    <x v="408"/>
    <x v="3"/>
    <x v="2"/>
    <x v="0"/>
    <s v="1030224"/>
    <x v="361"/>
    <s v="Trutro"/>
    <s v="Trutro Largo"/>
    <x v="0"/>
    <n v="-117314"/>
    <n v="117314"/>
    <n v="0"/>
    <n v="-97337"/>
    <n v="97337"/>
    <n v="0"/>
    <m/>
    <m/>
  </r>
  <r>
    <x v="409"/>
    <x v="3"/>
    <x v="2"/>
    <x v="0"/>
    <s v="1030230"/>
    <x v="362"/>
    <s v="Recortes"/>
    <s v="Recortes Piel"/>
    <x v="0"/>
    <n v="6000"/>
    <n v="0"/>
    <n v="6000"/>
    <n v="6336"/>
    <n v="0"/>
    <n v="0"/>
    <m/>
    <m/>
  </r>
  <r>
    <x v="410"/>
    <x v="3"/>
    <x v="2"/>
    <x v="0"/>
    <s v="1030309"/>
    <x v="363"/>
    <s v="Menudencias"/>
    <s v="Menudencias Cogote"/>
    <x v="4"/>
    <n v="4980"/>
    <n v="0"/>
    <n v="4980"/>
    <m/>
    <m/>
    <m/>
    <m/>
    <m/>
  </r>
  <r>
    <x v="411"/>
    <x v="3"/>
    <x v="2"/>
    <x v="0"/>
    <s v="1030332"/>
    <x v="364"/>
    <s v="Ala"/>
    <s v="Ala Trutro"/>
    <x v="1"/>
    <m/>
    <m/>
    <m/>
    <n v="-78722"/>
    <n v="82889"/>
    <n v="0"/>
    <m/>
    <m/>
  </r>
  <r>
    <x v="412"/>
    <x v="3"/>
    <x v="2"/>
    <x v="0"/>
    <s v="1030355"/>
    <x v="365"/>
    <s v="Varios"/>
    <s v="Varios Carcasa"/>
    <x v="1"/>
    <n v="6802"/>
    <n v="65198"/>
    <n v="72000"/>
    <n v="137"/>
    <n v="63863"/>
    <n v="64000"/>
    <m/>
    <m/>
  </r>
  <r>
    <x v="413"/>
    <x v="3"/>
    <x v="2"/>
    <x v="0"/>
    <s v="1030378"/>
    <x v="366"/>
    <s v="Menudencias"/>
    <s v="Menudencias Corazón"/>
    <x v="1"/>
    <n v="1847"/>
    <n v="0"/>
    <n v="0"/>
    <m/>
    <m/>
    <m/>
    <m/>
    <m/>
  </r>
  <r>
    <x v="480"/>
    <x v="3"/>
    <x v="2"/>
    <x v="0"/>
    <s v="1030498"/>
    <x v="424"/>
    <s v="Menudencias"/>
    <s v="Menudencias Contre"/>
    <x v="1"/>
    <n v="1706"/>
    <n v="0"/>
    <n v="1706"/>
    <n v="1820"/>
    <n v="0"/>
    <n v="1820"/>
    <m/>
    <m/>
  </r>
  <r>
    <x v="414"/>
    <x v="3"/>
    <x v="2"/>
    <x v="0"/>
    <s v="1030535"/>
    <x v="367"/>
    <s v="Trutro"/>
    <s v="Trutro Largo"/>
    <x v="4"/>
    <n v="5427"/>
    <n v="61949"/>
    <n v="66000"/>
    <n v="0"/>
    <n v="66000"/>
    <n v="66000"/>
    <n v="66000"/>
    <m/>
  </r>
  <r>
    <x v="415"/>
    <x v="3"/>
    <x v="2"/>
    <x v="0"/>
    <s v="1030545"/>
    <x v="368"/>
    <s v="Trutro Desh"/>
    <s v="Trutro Desh Corto"/>
    <x v="0"/>
    <n v="-12961"/>
    <n v="60961"/>
    <n v="48000"/>
    <n v="0"/>
    <n v="48000"/>
    <n v="48000"/>
    <n v="48000"/>
    <m/>
  </r>
  <r>
    <x v="549"/>
    <x v="3"/>
    <x v="2"/>
    <x v="0"/>
    <s v="1030576"/>
    <x v="484"/>
    <s v="Muestras"/>
    <s v="Muestras"/>
    <x v="4"/>
    <m/>
    <m/>
    <m/>
    <m/>
    <m/>
    <m/>
    <n v="30"/>
    <m/>
  </r>
  <r>
    <x v="416"/>
    <x v="3"/>
    <x v="2"/>
    <x v="0"/>
    <s v="1030635"/>
    <x v="369"/>
    <s v="Menudencias"/>
    <s v="Menudencias Cogote"/>
    <x v="1"/>
    <n v="11120"/>
    <n v="0"/>
    <n v="11120"/>
    <n v="11120"/>
    <n v="0"/>
    <n v="11120"/>
    <m/>
    <m/>
  </r>
  <r>
    <x v="417"/>
    <x v="3"/>
    <x v="2"/>
    <x v="0"/>
    <s v="1030670"/>
    <x v="370"/>
    <s v="Pech Desh"/>
    <s v="Pech Desh s/Piel"/>
    <x v="0"/>
    <n v="-33001"/>
    <n v="105001"/>
    <n v="72000"/>
    <n v="-28176"/>
    <n v="100176"/>
    <n v="72000"/>
    <n v="72000"/>
    <m/>
  </r>
  <r>
    <x v="418"/>
    <x v="3"/>
    <x v="2"/>
    <x v="0"/>
    <s v="1030720"/>
    <x v="371"/>
    <s v="Recortes"/>
    <s v="Recortes Piel"/>
    <x v="1"/>
    <n v="-14930"/>
    <n v="14930"/>
    <n v="0"/>
    <n v="-15070"/>
    <n v="14930"/>
    <n v="0"/>
    <m/>
    <m/>
  </r>
  <r>
    <x v="418"/>
    <x v="3"/>
    <x v="2"/>
    <x v="0"/>
    <s v="1030720"/>
    <x v="371"/>
    <s v="Recortes"/>
    <s v="Recortes Piel"/>
    <x v="0"/>
    <n v="0"/>
    <n v="36000"/>
    <n v="36000"/>
    <n v="0"/>
    <n v="36000"/>
    <n v="36000"/>
    <m/>
    <m/>
  </r>
  <r>
    <x v="419"/>
    <x v="3"/>
    <x v="2"/>
    <x v="0"/>
    <s v="1030744"/>
    <x v="372"/>
    <s v="Menudencias"/>
    <s v="Menudencias Cabeza"/>
    <x v="1"/>
    <n v="11174"/>
    <n v="0"/>
    <n v="11174"/>
    <m/>
    <m/>
    <m/>
    <m/>
    <m/>
  </r>
  <r>
    <x v="506"/>
    <x v="3"/>
    <x v="2"/>
    <x v="0"/>
    <s v="1030788"/>
    <x v="448"/>
    <s v="Ala"/>
    <s v="Ala Punta"/>
    <x v="1"/>
    <m/>
    <m/>
    <m/>
    <n v="-5600"/>
    <n v="0"/>
    <n v="0"/>
    <m/>
    <m/>
  </r>
  <r>
    <x v="421"/>
    <x v="3"/>
    <x v="2"/>
    <x v="1"/>
    <s v="1030239"/>
    <x v="374"/>
    <s v="Ala"/>
    <s v="Ala Centro Punta"/>
    <x v="5"/>
    <n v="-11270"/>
    <n v="35269"/>
    <n v="24000"/>
    <n v="-15270"/>
    <n v="39270"/>
    <n v="24000"/>
    <n v="24008.04"/>
    <m/>
  </r>
  <r>
    <x v="422"/>
    <x v="3"/>
    <x v="2"/>
    <x v="1"/>
    <s v="1030265"/>
    <x v="375"/>
    <s v="Pech Desh"/>
    <s v="Pech Desh s/Piel"/>
    <x v="7"/>
    <n v="-51000"/>
    <n v="115800"/>
    <n v="64800"/>
    <n v="-30800"/>
    <n v="95600"/>
    <n v="64800"/>
    <n v="64800"/>
    <m/>
  </r>
  <r>
    <x v="423"/>
    <x v="3"/>
    <x v="2"/>
    <x v="1"/>
    <s v="1030321"/>
    <x v="376"/>
    <s v="Pech"/>
    <s v="Pech Entera"/>
    <x v="5"/>
    <n v="1879"/>
    <n v="4241"/>
    <n v="6120"/>
    <n v="-3216"/>
    <n v="9336"/>
    <n v="6120"/>
    <n v="6120"/>
    <m/>
  </r>
  <r>
    <x v="424"/>
    <x v="3"/>
    <x v="2"/>
    <x v="1"/>
    <s v="1030337"/>
    <x v="377"/>
    <s v="Pech Desh"/>
    <s v="Pech Desh s/Piel"/>
    <x v="6"/>
    <n v="-2318"/>
    <n v="86318"/>
    <n v="72000"/>
    <n v="0"/>
    <n v="96000"/>
    <n v="96000"/>
    <n v="96020"/>
    <m/>
  </r>
  <r>
    <x v="412"/>
    <x v="3"/>
    <x v="2"/>
    <x v="1"/>
    <s v="1030355"/>
    <x v="365"/>
    <s v="Varios"/>
    <s v="Varios Carcasa"/>
    <x v="7"/>
    <m/>
    <m/>
    <m/>
    <m/>
    <m/>
    <m/>
    <n v="72000"/>
    <m/>
  </r>
  <r>
    <x v="550"/>
    <x v="3"/>
    <x v="2"/>
    <x v="1"/>
    <s v="1030358"/>
    <x v="485"/>
    <s v="Ala"/>
    <s v="Ala 3er Segmento"/>
    <x v="2"/>
    <n v="0"/>
    <n v="411"/>
    <n v="0"/>
    <n v="0"/>
    <n v="0"/>
    <n v="0"/>
    <m/>
    <m/>
  </r>
  <r>
    <x v="425"/>
    <x v="3"/>
    <x v="2"/>
    <x v="1"/>
    <s v="1030360"/>
    <x v="378"/>
    <s v="Pech"/>
    <s v="Pech Entera"/>
    <x v="5"/>
    <n v="-1952"/>
    <n v="8072"/>
    <n v="6120"/>
    <n v="-1941"/>
    <n v="8061"/>
    <n v="6120"/>
    <n v="6120"/>
    <m/>
  </r>
  <r>
    <x v="551"/>
    <x v="3"/>
    <x v="2"/>
    <x v="1"/>
    <s v="1030366"/>
    <x v="486"/>
    <s v="Pech"/>
    <s v="Pech Entera"/>
    <x v="5"/>
    <n v="0"/>
    <n v="2520"/>
    <n v="2520"/>
    <n v="0"/>
    <n v="2520"/>
    <n v="2520"/>
    <n v="2531.1"/>
    <m/>
  </r>
  <r>
    <x v="426"/>
    <x v="3"/>
    <x v="2"/>
    <x v="1"/>
    <s v="1030370"/>
    <x v="379"/>
    <s v="Recortes"/>
    <s v="Recortes Estándar"/>
    <x v="5"/>
    <n v="2439"/>
    <n v="9561"/>
    <n v="12000"/>
    <n v="915"/>
    <n v="11084"/>
    <n v="12000"/>
    <n v="11809.14"/>
    <m/>
  </r>
  <r>
    <x v="427"/>
    <x v="3"/>
    <x v="2"/>
    <x v="1"/>
    <s v="1030376"/>
    <x v="380"/>
    <s v="Pech"/>
    <s v="Pech Entera"/>
    <x v="5"/>
    <n v="2459"/>
    <n v="781"/>
    <n v="3240"/>
    <n v="-8404"/>
    <n v="11644"/>
    <n v="3240"/>
    <n v="3520.2159999999999"/>
    <m/>
  </r>
  <r>
    <x v="428"/>
    <x v="3"/>
    <x v="2"/>
    <x v="1"/>
    <s v="1030379"/>
    <x v="381"/>
    <s v="Pech Desh"/>
    <s v="Pech Desh s/Piel"/>
    <x v="5"/>
    <n v="-60541"/>
    <n v="588541"/>
    <n v="528000"/>
    <n v="-80362"/>
    <n v="608362"/>
    <n v="528000"/>
    <n v="527999.57499999995"/>
    <m/>
  </r>
  <r>
    <x v="429"/>
    <x v="3"/>
    <x v="2"/>
    <x v="1"/>
    <s v="1030388"/>
    <x v="382"/>
    <s v="Patas"/>
    <s v="Patas Garras"/>
    <x v="2"/>
    <n v="2687"/>
    <n v="0"/>
    <n v="2687"/>
    <n v="2714"/>
    <n v="1744"/>
    <n v="4458"/>
    <m/>
    <m/>
  </r>
  <r>
    <x v="430"/>
    <x v="3"/>
    <x v="2"/>
    <x v="1"/>
    <s v="1030389"/>
    <x v="383"/>
    <s v="Patas"/>
    <s v="Patas Garras"/>
    <x v="2"/>
    <n v="3055"/>
    <n v="0"/>
    <n v="3055"/>
    <m/>
    <m/>
    <m/>
    <m/>
    <m/>
  </r>
  <r>
    <x v="431"/>
    <x v="3"/>
    <x v="2"/>
    <x v="1"/>
    <s v="1030424"/>
    <x v="384"/>
    <s v="Pech Desh"/>
    <s v="Pech Desh c/Piel"/>
    <x v="5"/>
    <n v="12265"/>
    <n v="83735"/>
    <n v="96000"/>
    <n v="10174"/>
    <n v="85826"/>
    <n v="96000"/>
    <n v="96048"/>
    <m/>
  </r>
  <r>
    <x v="432"/>
    <x v="3"/>
    <x v="2"/>
    <x v="1"/>
    <s v="1030452"/>
    <x v="385"/>
    <s v="Pech Desh"/>
    <s v="Pech Desh s/Piel"/>
    <x v="5"/>
    <n v="4501"/>
    <n v="15179"/>
    <n v="19680"/>
    <n v="1157"/>
    <n v="18523"/>
    <n v="19680"/>
    <n v="12850"/>
    <m/>
  </r>
  <r>
    <x v="552"/>
    <x v="3"/>
    <x v="2"/>
    <x v="1"/>
    <s v="1030461"/>
    <x v="487"/>
    <s v="Pech Desh"/>
    <s v="Pech Desh s/Piel"/>
    <x v="5"/>
    <n v="0"/>
    <n v="14400"/>
    <n v="14400"/>
    <n v="0"/>
    <n v="14400"/>
    <n v="14400"/>
    <n v="14399.964"/>
    <m/>
  </r>
  <r>
    <x v="433"/>
    <x v="3"/>
    <x v="2"/>
    <x v="1"/>
    <s v="1030505"/>
    <x v="386"/>
    <s v="Pech Desh"/>
    <s v="Pech Desh Filete"/>
    <x v="5"/>
    <n v="-10443"/>
    <n v="10443"/>
    <n v="0"/>
    <n v="-15254"/>
    <n v="15697"/>
    <n v="0"/>
    <m/>
    <m/>
  </r>
  <r>
    <x v="553"/>
    <x v="3"/>
    <x v="2"/>
    <x v="1"/>
    <s v="1030532"/>
    <x v="488"/>
    <s v="Menudencias"/>
    <s v="Menudencias Corazón"/>
    <x v="7"/>
    <n v="0"/>
    <n v="694"/>
    <n v="0"/>
    <n v="0"/>
    <n v="694"/>
    <n v="0"/>
    <m/>
    <m/>
  </r>
  <r>
    <x v="554"/>
    <x v="3"/>
    <x v="2"/>
    <x v="1"/>
    <s v="1030555"/>
    <x v="489"/>
    <s v="Menudencias"/>
    <s v="Menudencias Corazón"/>
    <x v="5"/>
    <m/>
    <m/>
    <m/>
    <n v="200"/>
    <n v="0"/>
    <n v="0"/>
    <m/>
    <m/>
  </r>
  <r>
    <x v="435"/>
    <x v="3"/>
    <x v="2"/>
    <x v="1"/>
    <s v="1030566"/>
    <x v="388"/>
    <s v="Ala"/>
    <s v="Ala Centro Punta"/>
    <x v="2"/>
    <n v="3753"/>
    <n v="18247"/>
    <n v="24000"/>
    <n v="0"/>
    <n v="24000"/>
    <n v="24000"/>
    <n v="24000"/>
    <m/>
  </r>
  <r>
    <x v="555"/>
    <x v="3"/>
    <x v="2"/>
    <x v="1"/>
    <s v="1030575"/>
    <x v="490"/>
    <s v="Pech Desh"/>
    <s v="Pech Desh Filete"/>
    <x v="6"/>
    <m/>
    <m/>
    <m/>
    <m/>
    <m/>
    <m/>
    <n v="60"/>
    <m/>
  </r>
  <r>
    <x v="436"/>
    <x v="3"/>
    <x v="2"/>
    <x v="1"/>
    <s v="1030658"/>
    <x v="389"/>
    <s v="Trutro Desh"/>
    <s v="Trutro Desh Corto"/>
    <x v="6"/>
    <n v="-63236"/>
    <n v="217431"/>
    <n v="120000"/>
    <n v="-38066"/>
    <n v="158066"/>
    <n v="120000"/>
    <n v="120086.8"/>
    <m/>
  </r>
  <r>
    <x v="437"/>
    <x v="3"/>
    <x v="2"/>
    <x v="1"/>
    <s v="1030683"/>
    <x v="361"/>
    <s v="Trutro"/>
    <s v="Trutro Largo"/>
    <x v="2"/>
    <n v="124463"/>
    <n v="230376"/>
    <n v="336000"/>
    <n v="162344"/>
    <n v="221656"/>
    <n v="384000"/>
    <n v="384000"/>
    <m/>
  </r>
  <r>
    <x v="438"/>
    <x v="3"/>
    <x v="2"/>
    <x v="1"/>
    <s v="1030684"/>
    <x v="390"/>
    <s v="Patas"/>
    <s v="Patas Garras"/>
    <x v="2"/>
    <n v="1943"/>
    <n v="11589"/>
    <n v="13532"/>
    <n v="7953"/>
    <n v="11589"/>
    <n v="19542"/>
    <n v="24000"/>
    <m/>
  </r>
  <r>
    <x v="439"/>
    <x v="3"/>
    <x v="2"/>
    <x v="1"/>
    <s v="1030685"/>
    <x v="391"/>
    <s v="Ala"/>
    <s v="Ala Centro Punta"/>
    <x v="2"/>
    <n v="-20882"/>
    <n v="108883"/>
    <n v="72000"/>
    <n v="10110"/>
    <n v="61890"/>
    <n v="72000"/>
    <n v="72000"/>
    <m/>
  </r>
  <r>
    <x v="440"/>
    <x v="3"/>
    <x v="2"/>
    <x v="1"/>
    <s v="1030686"/>
    <x v="392"/>
    <s v="Menudencias"/>
    <s v="Menudencias Cogote"/>
    <x v="2"/>
    <n v="-26268"/>
    <n v="111994"/>
    <n v="85726"/>
    <n v="-39029"/>
    <n v="111029"/>
    <n v="72000"/>
    <n v="96000"/>
    <m/>
  </r>
  <r>
    <x v="441"/>
    <x v="3"/>
    <x v="2"/>
    <x v="1"/>
    <s v="1030710"/>
    <x v="393"/>
    <s v="Menudencias"/>
    <s v="Menudencias Corazón"/>
    <x v="7"/>
    <n v="-7240"/>
    <n v="7240"/>
    <n v="0"/>
    <n v="-14600"/>
    <n v="7240"/>
    <n v="0"/>
    <m/>
    <m/>
  </r>
  <r>
    <x v="442"/>
    <x v="3"/>
    <x v="2"/>
    <x v="1"/>
    <s v="1030711"/>
    <x v="394"/>
    <s v="Menudencias"/>
    <s v="Menudencias Contre"/>
    <x v="7"/>
    <n v="-10320"/>
    <n v="10320"/>
    <n v="0"/>
    <n v="-15250"/>
    <n v="10320"/>
    <n v="0"/>
    <m/>
    <m/>
  </r>
  <r>
    <x v="443"/>
    <x v="3"/>
    <x v="2"/>
    <x v="1"/>
    <s v="1030735"/>
    <x v="395"/>
    <s v="Menudencias"/>
    <s v="Menudencias Cogote"/>
    <x v="5"/>
    <n v="-41862"/>
    <n v="41862"/>
    <n v="0"/>
    <n v="-65914"/>
    <n v="89914"/>
    <n v="24000"/>
    <n v="19050.864000000001"/>
    <m/>
  </r>
  <r>
    <x v="444"/>
    <x v="3"/>
    <x v="2"/>
    <x v="1"/>
    <s v="1030743"/>
    <x v="396"/>
    <s v="Trutro"/>
    <s v="Trutro Largo"/>
    <x v="2"/>
    <n v="0"/>
    <n v="5000"/>
    <n v="0"/>
    <m/>
    <m/>
    <m/>
    <m/>
    <m/>
  </r>
  <r>
    <x v="445"/>
    <x v="3"/>
    <x v="2"/>
    <x v="1"/>
    <s v="1030745"/>
    <x v="397"/>
    <s v="Menudencias"/>
    <s v="Menudencias Hígado"/>
    <x v="5"/>
    <n v="-3111"/>
    <n v="10831"/>
    <n v="7720"/>
    <n v="-1459"/>
    <n v="10831"/>
    <n v="9371"/>
    <n v="9370.8340000000007"/>
    <m/>
  </r>
  <r>
    <x v="446"/>
    <x v="3"/>
    <x v="2"/>
    <x v="1"/>
    <s v="1030765"/>
    <x v="398"/>
    <s v="Menudencias"/>
    <s v="Menudencias Corazón"/>
    <x v="7"/>
    <n v="1860"/>
    <n v="0"/>
    <n v="0"/>
    <m/>
    <m/>
    <m/>
    <m/>
    <m/>
  </r>
  <r>
    <x v="447"/>
    <x v="3"/>
    <x v="2"/>
    <x v="1"/>
    <s v="1030773"/>
    <x v="399"/>
    <s v="Pech Desh"/>
    <s v="Pech Desh Filete"/>
    <x v="5"/>
    <n v="4466"/>
    <n v="19534"/>
    <n v="24000"/>
    <n v="2466"/>
    <n v="21534"/>
    <n v="24000"/>
    <n v="14968.536"/>
    <m/>
  </r>
  <r>
    <x v="448"/>
    <x v="3"/>
    <x v="2"/>
    <x v="1"/>
    <s v="1030782"/>
    <x v="400"/>
    <s v="Pech Desh"/>
    <s v="Pech Desh s/Piel"/>
    <x v="5"/>
    <n v="-14842"/>
    <n v="28762"/>
    <n v="13920"/>
    <n v="-30199"/>
    <n v="44119"/>
    <n v="13920"/>
    <n v="13929.12"/>
    <m/>
  </r>
  <r>
    <x v="449"/>
    <x v="3"/>
    <x v="2"/>
    <x v="1"/>
    <s v="1030783"/>
    <x v="401"/>
    <s v="Pech"/>
    <s v="Pech Entera"/>
    <x v="5"/>
    <n v="-1145"/>
    <n v="1265"/>
    <n v="120"/>
    <n v="-1928"/>
    <n v="2048"/>
    <n v="120"/>
    <m/>
    <m/>
  </r>
  <r>
    <x v="450"/>
    <x v="3"/>
    <x v="2"/>
    <x v="1"/>
    <s v="1030784"/>
    <x v="402"/>
    <s v="Pech"/>
    <s v="Pech Entera"/>
    <x v="5"/>
    <n v="2703"/>
    <n v="1497"/>
    <n v="4200"/>
    <n v="725"/>
    <n v="3475"/>
    <n v="4200"/>
    <n v="4291.3549999999996"/>
    <m/>
  </r>
  <r>
    <x v="451"/>
    <x v="3"/>
    <x v="2"/>
    <x v="1"/>
    <s v="1030785"/>
    <x v="403"/>
    <s v="Pech"/>
    <s v="Pech Entera"/>
    <x v="5"/>
    <n v="0"/>
    <n v="1680"/>
    <n v="1680"/>
    <n v="-1589"/>
    <n v="3269"/>
    <n v="1680"/>
    <m/>
    <m/>
  </r>
  <r>
    <x v="556"/>
    <x v="3"/>
    <x v="2"/>
    <x v="1"/>
    <s v="1030802"/>
    <x v="491"/>
    <s v="Carne Recuperada"/>
    <s v="Carne Recuperada"/>
    <x v="6"/>
    <m/>
    <m/>
    <m/>
    <m/>
    <m/>
    <m/>
    <n v="60"/>
    <m/>
  </r>
  <r>
    <x v="408"/>
    <x v="3"/>
    <x v="2"/>
    <x v="2"/>
    <s v="1030224"/>
    <x v="361"/>
    <s v="Trutro"/>
    <s v="Trutro Largo"/>
    <x v="7"/>
    <m/>
    <m/>
    <m/>
    <m/>
    <m/>
    <m/>
    <m/>
    <n v="117315"/>
  </r>
  <r>
    <x v="421"/>
    <x v="3"/>
    <x v="2"/>
    <x v="2"/>
    <s v="1030239"/>
    <x v="374"/>
    <s v="Ala"/>
    <s v="Ala Centro Punta"/>
    <x v="5"/>
    <m/>
    <m/>
    <m/>
    <m/>
    <m/>
    <m/>
    <m/>
    <n v="35269"/>
  </r>
  <r>
    <x v="422"/>
    <x v="3"/>
    <x v="2"/>
    <x v="2"/>
    <s v="1030265"/>
    <x v="375"/>
    <s v="Pech Desh"/>
    <s v="Pech Desh s/Piel"/>
    <x v="7"/>
    <m/>
    <m/>
    <m/>
    <m/>
    <m/>
    <m/>
    <m/>
    <n v="115798"/>
  </r>
  <r>
    <x v="423"/>
    <x v="3"/>
    <x v="2"/>
    <x v="2"/>
    <s v="1030321"/>
    <x v="376"/>
    <s v="Pech"/>
    <s v="Pech Entera"/>
    <x v="5"/>
    <m/>
    <m/>
    <m/>
    <m/>
    <m/>
    <m/>
    <m/>
    <n v="4241"/>
  </r>
  <r>
    <x v="411"/>
    <x v="3"/>
    <x v="2"/>
    <x v="2"/>
    <s v="1030332"/>
    <x v="364"/>
    <s v="Ala"/>
    <s v="Ala Trutro"/>
    <x v="7"/>
    <m/>
    <m/>
    <m/>
    <m/>
    <m/>
    <m/>
    <m/>
    <n v="165782"/>
  </r>
  <r>
    <x v="424"/>
    <x v="3"/>
    <x v="2"/>
    <x v="2"/>
    <s v="1030337"/>
    <x v="377"/>
    <s v="Pech Desh"/>
    <s v="Pech Desh s/Piel"/>
    <x v="6"/>
    <m/>
    <m/>
    <m/>
    <m/>
    <m/>
    <m/>
    <m/>
    <n v="86314"/>
  </r>
  <r>
    <x v="412"/>
    <x v="3"/>
    <x v="2"/>
    <x v="2"/>
    <s v="1030355"/>
    <x v="365"/>
    <s v="Varios"/>
    <s v="Varios Carcasa"/>
    <x v="7"/>
    <m/>
    <m/>
    <m/>
    <m/>
    <m/>
    <m/>
    <m/>
    <n v="65200"/>
  </r>
  <r>
    <x v="550"/>
    <x v="3"/>
    <x v="2"/>
    <x v="2"/>
    <s v="1030358"/>
    <x v="485"/>
    <s v="Ala"/>
    <s v="Ala 3er Segmento"/>
    <x v="2"/>
    <m/>
    <m/>
    <m/>
    <m/>
    <m/>
    <m/>
    <m/>
    <n v="414"/>
  </r>
  <r>
    <x v="425"/>
    <x v="3"/>
    <x v="2"/>
    <x v="2"/>
    <s v="1030360"/>
    <x v="378"/>
    <s v="Pech"/>
    <s v="Pech Entera"/>
    <x v="5"/>
    <m/>
    <m/>
    <m/>
    <m/>
    <m/>
    <m/>
    <m/>
    <n v="8074"/>
  </r>
  <r>
    <x v="426"/>
    <x v="3"/>
    <x v="2"/>
    <x v="2"/>
    <s v="1030370"/>
    <x v="379"/>
    <s v="Recortes"/>
    <s v="Recortes Estándar"/>
    <x v="5"/>
    <m/>
    <m/>
    <m/>
    <m/>
    <m/>
    <m/>
    <m/>
    <n v="9564"/>
  </r>
  <r>
    <x v="427"/>
    <x v="3"/>
    <x v="2"/>
    <x v="2"/>
    <s v="1030376"/>
    <x v="380"/>
    <s v="Pech"/>
    <s v="Pech Entera"/>
    <x v="5"/>
    <m/>
    <m/>
    <m/>
    <m/>
    <m/>
    <m/>
    <m/>
    <n v="783"/>
  </r>
  <r>
    <x v="428"/>
    <x v="3"/>
    <x v="2"/>
    <x v="2"/>
    <s v="1030379"/>
    <x v="381"/>
    <s v="Pech Desh"/>
    <s v="Pech Desh s/Piel"/>
    <x v="5"/>
    <m/>
    <m/>
    <m/>
    <m/>
    <m/>
    <m/>
    <m/>
    <n v="588545"/>
  </r>
  <r>
    <x v="431"/>
    <x v="3"/>
    <x v="2"/>
    <x v="2"/>
    <s v="1030424"/>
    <x v="384"/>
    <s v="Pech Desh"/>
    <s v="Pech Desh c/Piel"/>
    <x v="5"/>
    <m/>
    <m/>
    <m/>
    <m/>
    <m/>
    <m/>
    <m/>
    <n v="83735"/>
  </r>
  <r>
    <x v="432"/>
    <x v="3"/>
    <x v="2"/>
    <x v="2"/>
    <s v="1030452"/>
    <x v="385"/>
    <s v="Pech Desh"/>
    <s v="Pech Desh s/Piel"/>
    <x v="5"/>
    <m/>
    <m/>
    <m/>
    <m/>
    <m/>
    <m/>
    <m/>
    <n v="15179"/>
  </r>
  <r>
    <x v="433"/>
    <x v="3"/>
    <x v="2"/>
    <x v="2"/>
    <s v="1030505"/>
    <x v="386"/>
    <s v="Pech Desh"/>
    <s v="Pech Desh Filete"/>
    <x v="5"/>
    <m/>
    <m/>
    <m/>
    <m/>
    <m/>
    <m/>
    <m/>
    <n v="10440"/>
  </r>
  <r>
    <x v="553"/>
    <x v="3"/>
    <x v="2"/>
    <x v="2"/>
    <s v="1030532"/>
    <x v="488"/>
    <s v="Menudencias"/>
    <s v="Menudencias Corazón"/>
    <x v="7"/>
    <m/>
    <m/>
    <m/>
    <m/>
    <m/>
    <m/>
    <m/>
    <n v="692"/>
  </r>
  <r>
    <x v="414"/>
    <x v="3"/>
    <x v="2"/>
    <x v="2"/>
    <s v="1030535"/>
    <x v="367"/>
    <s v="Trutro"/>
    <s v="Trutro Largo"/>
    <x v="4"/>
    <m/>
    <m/>
    <m/>
    <m/>
    <m/>
    <m/>
    <m/>
    <n v="61949"/>
  </r>
  <r>
    <x v="415"/>
    <x v="3"/>
    <x v="2"/>
    <x v="2"/>
    <s v="1030545"/>
    <x v="368"/>
    <s v="Trutro Desh"/>
    <s v="Trutro Desh Corto"/>
    <x v="7"/>
    <m/>
    <m/>
    <m/>
    <m/>
    <m/>
    <m/>
    <m/>
    <n v="60959"/>
  </r>
  <r>
    <x v="435"/>
    <x v="3"/>
    <x v="2"/>
    <x v="2"/>
    <s v="1030566"/>
    <x v="388"/>
    <s v="Ala"/>
    <s v="Ala Centro Punta"/>
    <x v="2"/>
    <m/>
    <m/>
    <m/>
    <m/>
    <m/>
    <m/>
    <m/>
    <n v="18246"/>
  </r>
  <r>
    <x v="436"/>
    <x v="3"/>
    <x v="2"/>
    <x v="2"/>
    <s v="1030658"/>
    <x v="389"/>
    <s v="Trutro Desh"/>
    <s v="Trutro Desh Corto"/>
    <x v="6"/>
    <m/>
    <m/>
    <m/>
    <m/>
    <m/>
    <m/>
    <m/>
    <n v="217432"/>
  </r>
  <r>
    <x v="417"/>
    <x v="3"/>
    <x v="2"/>
    <x v="2"/>
    <s v="1030670"/>
    <x v="370"/>
    <s v="Pech Desh"/>
    <s v="Pech Desh s/Piel"/>
    <x v="7"/>
    <m/>
    <m/>
    <m/>
    <m/>
    <m/>
    <m/>
    <m/>
    <n v="104999"/>
  </r>
  <r>
    <x v="437"/>
    <x v="3"/>
    <x v="2"/>
    <x v="2"/>
    <s v="1030683"/>
    <x v="361"/>
    <s v="Trutro"/>
    <s v="Trutro Largo"/>
    <x v="2"/>
    <m/>
    <m/>
    <m/>
    <m/>
    <m/>
    <m/>
    <m/>
    <n v="230375"/>
  </r>
  <r>
    <x v="438"/>
    <x v="3"/>
    <x v="2"/>
    <x v="2"/>
    <s v="1030684"/>
    <x v="390"/>
    <s v="Patas"/>
    <s v="Patas Garras"/>
    <x v="2"/>
    <m/>
    <m/>
    <m/>
    <m/>
    <m/>
    <m/>
    <m/>
    <n v="11590"/>
  </r>
  <r>
    <x v="439"/>
    <x v="3"/>
    <x v="2"/>
    <x v="2"/>
    <s v="1030685"/>
    <x v="391"/>
    <s v="Ala"/>
    <s v="Ala Centro Punta"/>
    <x v="2"/>
    <m/>
    <m/>
    <m/>
    <m/>
    <m/>
    <m/>
    <m/>
    <n v="108878"/>
  </r>
  <r>
    <x v="440"/>
    <x v="3"/>
    <x v="2"/>
    <x v="2"/>
    <s v="1030686"/>
    <x v="392"/>
    <s v="Menudencias"/>
    <s v="Menudencias Cogote"/>
    <x v="2"/>
    <m/>
    <m/>
    <m/>
    <m/>
    <m/>
    <m/>
    <m/>
    <n v="111993"/>
  </r>
  <r>
    <x v="441"/>
    <x v="3"/>
    <x v="2"/>
    <x v="2"/>
    <s v="1030710"/>
    <x v="393"/>
    <s v="Menudencias"/>
    <s v="Menudencias Corazón"/>
    <x v="7"/>
    <m/>
    <m/>
    <m/>
    <m/>
    <m/>
    <m/>
    <m/>
    <n v="7243"/>
  </r>
  <r>
    <x v="442"/>
    <x v="3"/>
    <x v="2"/>
    <x v="2"/>
    <s v="1030711"/>
    <x v="394"/>
    <s v="Menudencias"/>
    <s v="Menudencias Contre"/>
    <x v="7"/>
    <m/>
    <m/>
    <m/>
    <m/>
    <m/>
    <m/>
    <m/>
    <n v="10317"/>
  </r>
  <r>
    <x v="418"/>
    <x v="3"/>
    <x v="2"/>
    <x v="2"/>
    <s v="1030720"/>
    <x v="371"/>
    <s v="Recortes"/>
    <s v="Recortes Piel"/>
    <x v="7"/>
    <m/>
    <m/>
    <m/>
    <m/>
    <m/>
    <m/>
    <m/>
    <n v="50932"/>
  </r>
  <r>
    <x v="443"/>
    <x v="3"/>
    <x v="2"/>
    <x v="2"/>
    <s v="1030735"/>
    <x v="395"/>
    <s v="Menudencias"/>
    <s v="Menudencias Cogote"/>
    <x v="5"/>
    <m/>
    <m/>
    <m/>
    <m/>
    <m/>
    <m/>
    <m/>
    <n v="41864"/>
  </r>
  <r>
    <x v="444"/>
    <x v="3"/>
    <x v="2"/>
    <x v="2"/>
    <s v="1030743"/>
    <x v="396"/>
    <s v="Trutro"/>
    <s v="Trutro Largo"/>
    <x v="2"/>
    <m/>
    <m/>
    <m/>
    <m/>
    <m/>
    <m/>
    <m/>
    <n v="4994"/>
  </r>
  <r>
    <x v="445"/>
    <x v="3"/>
    <x v="2"/>
    <x v="2"/>
    <s v="1030745"/>
    <x v="397"/>
    <s v="Menudencias"/>
    <s v="Menudencias Hígado"/>
    <x v="5"/>
    <m/>
    <m/>
    <m/>
    <m/>
    <m/>
    <m/>
    <m/>
    <n v="10830"/>
  </r>
  <r>
    <x v="447"/>
    <x v="3"/>
    <x v="2"/>
    <x v="2"/>
    <s v="1030773"/>
    <x v="399"/>
    <s v="Pech Desh"/>
    <s v="Pech Desh Filete"/>
    <x v="5"/>
    <m/>
    <m/>
    <m/>
    <m/>
    <m/>
    <m/>
    <m/>
    <n v="19531"/>
  </r>
  <r>
    <x v="448"/>
    <x v="3"/>
    <x v="2"/>
    <x v="2"/>
    <s v="1030782"/>
    <x v="400"/>
    <s v="Pech Desh"/>
    <s v="Pech Desh s/Piel"/>
    <x v="5"/>
    <m/>
    <m/>
    <m/>
    <m/>
    <m/>
    <m/>
    <m/>
    <n v="28760"/>
  </r>
  <r>
    <x v="449"/>
    <x v="3"/>
    <x v="2"/>
    <x v="2"/>
    <s v="1030783"/>
    <x v="401"/>
    <s v="Pech"/>
    <s v="Pech Entera"/>
    <x v="5"/>
    <m/>
    <m/>
    <m/>
    <m/>
    <m/>
    <m/>
    <m/>
    <n v="1265"/>
  </r>
  <r>
    <x v="450"/>
    <x v="3"/>
    <x v="2"/>
    <x v="2"/>
    <s v="1030784"/>
    <x v="402"/>
    <s v="Pech"/>
    <s v="Pech Entera"/>
    <x v="5"/>
    <m/>
    <m/>
    <m/>
    <m/>
    <m/>
    <m/>
    <m/>
    <n v="1498"/>
  </r>
  <r>
    <x v="451"/>
    <x v="3"/>
    <x v="2"/>
    <x v="2"/>
    <s v="1030785"/>
    <x v="403"/>
    <s v="Pech"/>
    <s v="Pech Entera"/>
    <x v="5"/>
    <m/>
    <m/>
    <m/>
    <m/>
    <m/>
    <m/>
    <m/>
    <n v="1682"/>
  </r>
  <r>
    <x v="0"/>
    <x v="4"/>
    <x v="0"/>
    <x v="0"/>
    <s v="1010877"/>
    <x v="0"/>
    <s v="Menudencias"/>
    <s v="Menudencias Contre"/>
    <x v="0"/>
    <n v="63460"/>
    <n v="96800"/>
    <n v="160260"/>
    <n v="63460"/>
    <n v="96800"/>
    <n v="160260"/>
    <n v="152334"/>
    <m/>
  </r>
  <r>
    <x v="1"/>
    <x v="4"/>
    <x v="0"/>
    <x v="0"/>
    <s v="1011042"/>
    <x v="1"/>
    <s v="Cazuela"/>
    <s v="Cazuela Espinazo"/>
    <x v="0"/>
    <n v="58860"/>
    <n v="0"/>
    <n v="58860"/>
    <n v="58860"/>
    <n v="0"/>
    <n v="58860"/>
    <n v="60000"/>
    <m/>
  </r>
  <r>
    <x v="46"/>
    <x v="4"/>
    <x v="0"/>
    <x v="0"/>
    <s v="1011127"/>
    <x v="44"/>
    <s v="Pechuga Desh"/>
    <s v="Pechuga Desh s/Piel"/>
    <x v="0"/>
    <n v="0"/>
    <n v="48000"/>
    <n v="48000"/>
    <m/>
    <m/>
    <m/>
    <m/>
    <m/>
  </r>
  <r>
    <x v="3"/>
    <x v="4"/>
    <x v="0"/>
    <x v="0"/>
    <s v="1011290"/>
    <x v="3"/>
    <s v="Subprod"/>
    <s v="Subprod Piel"/>
    <x v="0"/>
    <n v="8084"/>
    <n v="0"/>
    <n v="8084"/>
    <m/>
    <m/>
    <m/>
    <m/>
    <m/>
  </r>
  <r>
    <x v="5"/>
    <x v="4"/>
    <x v="0"/>
    <x v="0"/>
    <s v="1011421"/>
    <x v="5"/>
    <s v="Carne Recuperada"/>
    <s v="Carne Recuperada Pul"/>
    <x v="0"/>
    <n v="-118902"/>
    <n v="886929"/>
    <n v="768028"/>
    <n v="-118902"/>
    <n v="838929"/>
    <n v="720028"/>
    <n v="720000"/>
    <m/>
  </r>
  <r>
    <x v="87"/>
    <x v="4"/>
    <x v="0"/>
    <x v="0"/>
    <s v="1011422"/>
    <x v="79"/>
    <s v="Subprod"/>
    <s v="Subprod Piel"/>
    <x v="0"/>
    <n v="1252"/>
    <n v="0"/>
    <n v="1252"/>
    <m/>
    <m/>
    <m/>
    <m/>
    <m/>
  </r>
  <r>
    <x v="6"/>
    <x v="4"/>
    <x v="0"/>
    <x v="0"/>
    <s v="1011558"/>
    <x v="6"/>
    <s v="Carne Recuperada"/>
    <s v="Carne Recuperada Pul"/>
    <x v="0"/>
    <n v="-73639"/>
    <n v="73639"/>
    <n v="0"/>
    <n v="-73639"/>
    <n v="169639"/>
    <n v="96000"/>
    <n v="96000"/>
    <m/>
  </r>
  <r>
    <x v="7"/>
    <x v="4"/>
    <x v="0"/>
    <x v="0"/>
    <s v="1011560"/>
    <x v="7"/>
    <s v="Menudencias"/>
    <s v="Menudencias Corazón"/>
    <x v="3"/>
    <n v="-15312"/>
    <n v="15312"/>
    <n v="0"/>
    <n v="-15312"/>
    <n v="15312"/>
    <n v="0"/>
    <m/>
    <m/>
  </r>
  <r>
    <x v="557"/>
    <x v="4"/>
    <x v="0"/>
    <x v="0"/>
    <s v="1011566"/>
    <x v="492"/>
    <s v="Muestra"/>
    <s v="Muestra"/>
    <x v="0"/>
    <m/>
    <m/>
    <m/>
    <m/>
    <m/>
    <m/>
    <n v="2120"/>
    <m/>
  </r>
  <r>
    <x v="8"/>
    <x v="4"/>
    <x v="0"/>
    <x v="0"/>
    <s v="1011582"/>
    <x v="8"/>
    <s v="Reproductor"/>
    <s v="Reproductor Gallina"/>
    <x v="0"/>
    <n v="-1491"/>
    <n v="25491"/>
    <n v="24000"/>
    <n v="-1491"/>
    <n v="0"/>
    <n v="0"/>
    <n v="1546"/>
    <m/>
  </r>
  <r>
    <x v="9"/>
    <x v="4"/>
    <x v="0"/>
    <x v="0"/>
    <s v="1011586"/>
    <x v="9"/>
    <s v="Ala"/>
    <s v="Ala Centro"/>
    <x v="2"/>
    <m/>
    <m/>
    <m/>
    <m/>
    <m/>
    <m/>
    <n v="48000"/>
    <m/>
  </r>
  <r>
    <x v="15"/>
    <x v="4"/>
    <x v="0"/>
    <x v="0"/>
    <s v="1012012"/>
    <x v="15"/>
    <s v="Ala"/>
    <s v="Ala Centro"/>
    <x v="4"/>
    <n v="3578"/>
    <n v="16422"/>
    <n v="20000"/>
    <n v="3578"/>
    <n v="16422"/>
    <n v="20000"/>
    <n v="19958.047999999999"/>
    <m/>
  </r>
  <r>
    <x v="16"/>
    <x v="4"/>
    <x v="0"/>
    <x v="0"/>
    <s v="1012207"/>
    <x v="16"/>
    <s v="Menudencias"/>
    <s v="Menudencias Contre"/>
    <x v="0"/>
    <m/>
    <m/>
    <m/>
    <m/>
    <m/>
    <m/>
    <n v="72000"/>
    <m/>
  </r>
  <r>
    <x v="17"/>
    <x v="4"/>
    <x v="0"/>
    <x v="0"/>
    <s v="1012208"/>
    <x v="17"/>
    <s v="Reproductor"/>
    <s v="Reproductor Gallina"/>
    <x v="0"/>
    <n v="-17239"/>
    <n v="41239"/>
    <n v="24000"/>
    <n v="-17239"/>
    <n v="41239"/>
    <n v="24000"/>
    <n v="24000"/>
    <m/>
  </r>
  <r>
    <x v="18"/>
    <x v="4"/>
    <x v="0"/>
    <x v="0"/>
    <s v="1012283"/>
    <x v="18"/>
    <s v="Menudencias"/>
    <s v="Menudencias Pana"/>
    <x v="0"/>
    <n v="13838"/>
    <n v="99116"/>
    <n v="112954"/>
    <n v="13838"/>
    <n v="99116"/>
    <n v="112954"/>
    <n v="96000"/>
    <m/>
  </r>
  <r>
    <x v="20"/>
    <x v="4"/>
    <x v="0"/>
    <x v="0"/>
    <s v="1012362"/>
    <x v="20"/>
    <s v="Menudencias"/>
    <s v="Menudencias Corazón"/>
    <x v="0"/>
    <n v="-39722"/>
    <n v="39722"/>
    <n v="0"/>
    <n v="-39722"/>
    <n v="39722"/>
    <n v="0"/>
    <m/>
    <m/>
  </r>
  <r>
    <x v="20"/>
    <x v="4"/>
    <x v="0"/>
    <x v="0"/>
    <s v="1012362"/>
    <x v="20"/>
    <s v="Menudencias"/>
    <s v="Menudencias Corazón"/>
    <x v="3"/>
    <n v="0"/>
    <n v="18725"/>
    <n v="18725"/>
    <n v="0"/>
    <n v="18725"/>
    <n v="18725"/>
    <m/>
    <m/>
  </r>
  <r>
    <x v="23"/>
    <x v="4"/>
    <x v="0"/>
    <x v="0"/>
    <s v="1012448"/>
    <x v="23"/>
    <s v="Patas"/>
    <s v="Patas Garras"/>
    <x v="2"/>
    <n v="26381"/>
    <n v="203779"/>
    <n v="230160"/>
    <n v="26381"/>
    <n v="189619"/>
    <n v="216000"/>
    <n v="96000"/>
    <m/>
  </r>
  <r>
    <x v="24"/>
    <x v="4"/>
    <x v="0"/>
    <x v="0"/>
    <s v="1012452"/>
    <x v="24"/>
    <s v="Ala"/>
    <s v="Ala Centro"/>
    <x v="2"/>
    <n v="-20496"/>
    <n v="20496"/>
    <n v="0"/>
    <n v="-20496"/>
    <n v="20496"/>
    <n v="0"/>
    <n v="24000"/>
    <m/>
  </r>
  <r>
    <x v="26"/>
    <x v="4"/>
    <x v="0"/>
    <x v="0"/>
    <s v="1012455"/>
    <x v="26"/>
    <s v="Ala"/>
    <s v="Ala Centro-Punta"/>
    <x v="2"/>
    <n v="20740"/>
    <n v="219260"/>
    <n v="240000"/>
    <n v="20740"/>
    <n v="219260"/>
    <n v="240000"/>
    <n v="144000"/>
    <m/>
  </r>
  <r>
    <x v="29"/>
    <x v="4"/>
    <x v="0"/>
    <x v="0"/>
    <s v="1012504"/>
    <x v="23"/>
    <s v="Patas"/>
    <s v="Patas Garras"/>
    <x v="2"/>
    <m/>
    <m/>
    <m/>
    <m/>
    <m/>
    <m/>
    <n v="24000"/>
    <m/>
  </r>
  <r>
    <x v="32"/>
    <x v="4"/>
    <x v="0"/>
    <x v="0"/>
    <s v="1012552"/>
    <x v="30"/>
    <s v="Pechuga Desh"/>
    <s v="Pechuga Desh s/Piel"/>
    <x v="0"/>
    <n v="0"/>
    <n v="48000"/>
    <n v="48000"/>
    <n v="0"/>
    <n v="46000"/>
    <n v="46000"/>
    <n v="46000"/>
    <m/>
  </r>
  <r>
    <x v="33"/>
    <x v="4"/>
    <x v="0"/>
    <x v="0"/>
    <s v="1012556"/>
    <x v="31"/>
    <s v="Carne Recuperada"/>
    <s v="Carne Recuperada ADM"/>
    <x v="0"/>
    <n v="8903"/>
    <n v="0"/>
    <n v="8903"/>
    <m/>
    <m/>
    <m/>
    <m/>
    <m/>
  </r>
  <r>
    <x v="35"/>
    <x v="4"/>
    <x v="0"/>
    <x v="0"/>
    <s v="1012612"/>
    <x v="33"/>
    <s v="Carne Recuperada"/>
    <s v="Carne Recuperada Pul"/>
    <x v="4"/>
    <n v="-284299"/>
    <n v="1284299"/>
    <n v="1000000"/>
    <n v="-284299"/>
    <n v="1284299"/>
    <n v="1000000"/>
    <n v="1000000"/>
    <m/>
  </r>
  <r>
    <x v="37"/>
    <x v="4"/>
    <x v="0"/>
    <x v="0"/>
    <s v="1012674"/>
    <x v="35"/>
    <s v="Menudencias"/>
    <s v="Menudencias Corazón"/>
    <x v="3"/>
    <n v="-120161"/>
    <n v="54000"/>
    <n v="0"/>
    <n v="-120161"/>
    <n v="54000"/>
    <n v="0"/>
    <m/>
    <m/>
  </r>
  <r>
    <x v="38"/>
    <x v="4"/>
    <x v="0"/>
    <x v="0"/>
    <s v="1012698"/>
    <x v="36"/>
    <s v="Filete"/>
    <s v="Filete"/>
    <x v="0"/>
    <m/>
    <m/>
    <m/>
    <m/>
    <m/>
    <m/>
    <n v="36"/>
    <m/>
  </r>
  <r>
    <x v="39"/>
    <x v="4"/>
    <x v="0"/>
    <x v="0"/>
    <s v="1012699"/>
    <x v="37"/>
    <s v="Ala"/>
    <s v="Ala Trutro"/>
    <x v="0"/>
    <n v="36"/>
    <n v="0"/>
    <n v="0"/>
    <n v="36"/>
    <n v="0"/>
    <n v="0"/>
    <n v="36"/>
    <m/>
  </r>
  <r>
    <x v="40"/>
    <x v="4"/>
    <x v="0"/>
    <x v="0"/>
    <s v="1012719"/>
    <x v="38"/>
    <s v="Carne Recuperada"/>
    <s v="Carne Recuperada ADM"/>
    <x v="0"/>
    <n v="-23622"/>
    <n v="204336"/>
    <n v="180714"/>
    <n v="-23622"/>
    <n v="215622"/>
    <n v="192000"/>
    <n v="192000"/>
    <m/>
  </r>
  <r>
    <x v="455"/>
    <x v="4"/>
    <x v="0"/>
    <x v="0"/>
    <s v="1012763"/>
    <x v="406"/>
    <s v="Menudencias"/>
    <s v="Menudencias Pana"/>
    <x v="0"/>
    <n v="85375"/>
    <n v="0"/>
    <n v="85375"/>
    <n v="85375"/>
    <n v="0"/>
    <n v="85375"/>
    <n v="120000"/>
    <m/>
  </r>
  <r>
    <x v="456"/>
    <x v="4"/>
    <x v="0"/>
    <x v="0"/>
    <s v="1012764"/>
    <x v="407"/>
    <s v="Carne Recuperada"/>
    <s v="Carne Recuperada ADM"/>
    <x v="6"/>
    <n v="-28857"/>
    <n v="288857"/>
    <n v="260000"/>
    <n v="-28857"/>
    <n v="292857"/>
    <n v="264000"/>
    <n v="264000"/>
    <m/>
  </r>
  <r>
    <x v="558"/>
    <x v="4"/>
    <x v="0"/>
    <x v="0"/>
    <s v="1012778"/>
    <x v="493"/>
    <s v="Menudencias"/>
    <s v="Menudencias Corazón"/>
    <x v="0"/>
    <n v="28697"/>
    <n v="0"/>
    <n v="28697"/>
    <n v="28697"/>
    <n v="0"/>
    <n v="28697"/>
    <n v="24000"/>
    <m/>
  </r>
  <r>
    <x v="559"/>
    <x v="4"/>
    <x v="0"/>
    <x v="0"/>
    <s v="1012782"/>
    <x v="494"/>
    <s v="Subprod"/>
    <s v="Subprod Piel"/>
    <x v="0"/>
    <m/>
    <m/>
    <m/>
    <m/>
    <m/>
    <m/>
    <n v="5000"/>
    <m/>
  </r>
  <r>
    <x v="42"/>
    <x v="4"/>
    <x v="0"/>
    <x v="1"/>
    <s v="1010885"/>
    <x v="40"/>
    <s v="Pechuga Desh"/>
    <s v="Pechuga Desh s/Piel"/>
    <x v="5"/>
    <n v="18898"/>
    <n v="0"/>
    <n v="18898"/>
    <n v="16329"/>
    <n v="3454"/>
    <n v="19783"/>
    <n v="19783.036"/>
    <m/>
  </r>
  <r>
    <x v="481"/>
    <x v="4"/>
    <x v="0"/>
    <x v="1"/>
    <s v="1010886"/>
    <x v="425"/>
    <s v="Pechuga Desh"/>
    <s v="Pechuga Desh s/Piel"/>
    <x v="5"/>
    <n v="-4540"/>
    <n v="4540"/>
    <n v="0"/>
    <n v="0"/>
    <n v="4540"/>
    <n v="0"/>
    <m/>
    <m/>
  </r>
  <r>
    <x v="43"/>
    <x v="4"/>
    <x v="0"/>
    <x v="1"/>
    <s v="1010887"/>
    <x v="41"/>
    <s v="Pechuga Desh"/>
    <s v="Pechuga Desh s/Piel"/>
    <x v="5"/>
    <n v="127"/>
    <n v="0"/>
    <n v="0"/>
    <n v="127"/>
    <n v="0"/>
    <n v="0"/>
    <m/>
    <m/>
  </r>
  <r>
    <x v="44"/>
    <x v="4"/>
    <x v="0"/>
    <x v="1"/>
    <s v="1010888"/>
    <x v="42"/>
    <s v="Pechuga Desh"/>
    <s v="Pechuga Desh s/Piel"/>
    <x v="5"/>
    <n v="11267"/>
    <n v="0"/>
    <n v="11267"/>
    <n v="11267"/>
    <n v="1298"/>
    <n v="12565"/>
    <n v="12564.745999999999"/>
    <m/>
  </r>
  <r>
    <x v="2"/>
    <x v="4"/>
    <x v="0"/>
    <x v="1"/>
    <s v="1011047"/>
    <x v="2"/>
    <s v="Pechuga Desh"/>
    <s v="Pechuga Desh s/Piel"/>
    <x v="6"/>
    <n v="2620"/>
    <n v="21380"/>
    <n v="24000"/>
    <n v="2620"/>
    <n v="20180"/>
    <n v="22800"/>
    <n v="22800"/>
    <m/>
  </r>
  <r>
    <x v="560"/>
    <x v="4"/>
    <x v="0"/>
    <x v="1"/>
    <s v="1011105"/>
    <x v="495"/>
    <s v="Ala"/>
    <s v="Ala Trutro-Centro"/>
    <x v="5"/>
    <n v="19410"/>
    <n v="548"/>
    <n v="19958"/>
    <n v="19410"/>
    <n v="548"/>
    <n v="19958"/>
    <n v="19972.14"/>
    <m/>
  </r>
  <r>
    <x v="46"/>
    <x v="4"/>
    <x v="0"/>
    <x v="1"/>
    <s v="1011127"/>
    <x v="44"/>
    <s v="Pechuga Desh"/>
    <s v="Pechuga Desh s/Piel"/>
    <x v="6"/>
    <n v="-24089"/>
    <n v="1342251"/>
    <n v="1318161"/>
    <n v="-24089"/>
    <n v="1346251"/>
    <n v="1322161"/>
    <n v="1322400"/>
    <m/>
  </r>
  <r>
    <x v="47"/>
    <x v="4"/>
    <x v="0"/>
    <x v="1"/>
    <s v="1011150"/>
    <x v="45"/>
    <s v="Ala"/>
    <s v="Ala Trutro-Centro"/>
    <x v="6"/>
    <n v="10910"/>
    <n v="71772"/>
    <n v="82682"/>
    <n v="10910"/>
    <n v="71772"/>
    <n v="82682"/>
    <n v="82692"/>
    <m/>
  </r>
  <r>
    <x v="513"/>
    <x v="4"/>
    <x v="0"/>
    <x v="1"/>
    <s v="1011151"/>
    <x v="454"/>
    <s v="Filete"/>
    <s v="Filete"/>
    <x v="6"/>
    <n v="738"/>
    <n v="0"/>
    <n v="0"/>
    <n v="738"/>
    <n v="0"/>
    <n v="0"/>
    <m/>
    <m/>
  </r>
  <r>
    <x v="48"/>
    <x v="4"/>
    <x v="0"/>
    <x v="1"/>
    <s v="1011250"/>
    <x v="46"/>
    <s v="Pechuga Desh"/>
    <s v="Pechuga Desh s/Piel"/>
    <x v="5"/>
    <n v="18974"/>
    <n v="13627"/>
    <n v="32601"/>
    <n v="18974"/>
    <n v="19016"/>
    <n v="37990"/>
    <n v="35924.923999999999"/>
    <m/>
  </r>
  <r>
    <x v="514"/>
    <x v="4"/>
    <x v="0"/>
    <x v="1"/>
    <s v="1011379"/>
    <x v="455"/>
    <s v="Trutro Deshuesado"/>
    <s v="Trutro Deshuesado co"/>
    <x v="8"/>
    <n v="12"/>
    <n v="0"/>
    <n v="0"/>
    <n v="12"/>
    <n v="0"/>
    <n v="0"/>
    <m/>
    <m/>
  </r>
  <r>
    <x v="9"/>
    <x v="4"/>
    <x v="0"/>
    <x v="1"/>
    <s v="1011586"/>
    <x v="9"/>
    <s v="Ala"/>
    <s v="Ala Centro"/>
    <x v="2"/>
    <n v="15256"/>
    <n v="68744"/>
    <n v="84000"/>
    <n v="15256"/>
    <n v="56744"/>
    <n v="72000"/>
    <n v="24000"/>
    <m/>
  </r>
  <r>
    <x v="49"/>
    <x v="4"/>
    <x v="0"/>
    <x v="1"/>
    <s v="1011701"/>
    <x v="47"/>
    <s v="Pechuga Desh"/>
    <s v="Pechuga Desh s/Piel"/>
    <x v="5"/>
    <n v="3356"/>
    <n v="154083"/>
    <n v="157439"/>
    <n v="3356"/>
    <n v="159937"/>
    <n v="163293"/>
    <n v="163293.12"/>
    <m/>
  </r>
  <r>
    <x v="50"/>
    <x v="4"/>
    <x v="0"/>
    <x v="1"/>
    <s v="1011748"/>
    <x v="48"/>
    <s v="Pechuga Desh"/>
    <s v="Pechuga Desh s/Piel"/>
    <x v="7"/>
    <n v="17086"/>
    <n v="147000"/>
    <n v="164086"/>
    <n v="17086"/>
    <n v="142514"/>
    <n v="159600"/>
    <n v="159600"/>
    <m/>
  </r>
  <r>
    <x v="50"/>
    <x v="4"/>
    <x v="0"/>
    <x v="1"/>
    <s v="1011748"/>
    <x v="48"/>
    <s v="Pechuga Desh"/>
    <s v="Pechuga Desh s/Piel"/>
    <x v="6"/>
    <m/>
    <m/>
    <m/>
    <n v="0"/>
    <n v="33000"/>
    <n v="33000"/>
    <n v="33000"/>
    <m/>
  </r>
  <r>
    <x v="515"/>
    <x v="4"/>
    <x v="0"/>
    <x v="1"/>
    <s v="1011948"/>
    <x v="456"/>
    <s v="Menudencias"/>
    <s v="Menudencias Contre"/>
    <x v="8"/>
    <n v="108"/>
    <n v="0"/>
    <n v="0"/>
    <n v="108"/>
    <n v="0"/>
    <n v="0"/>
    <m/>
    <m/>
  </r>
  <r>
    <x v="11"/>
    <x v="4"/>
    <x v="0"/>
    <x v="1"/>
    <s v="1011967"/>
    <x v="11"/>
    <s v="Patas"/>
    <s v="Patas Garras"/>
    <x v="2"/>
    <n v="-12451"/>
    <n v="184423"/>
    <n v="171973"/>
    <n v="-12451"/>
    <n v="180450"/>
    <n v="168000"/>
    <n v="168000"/>
    <m/>
  </r>
  <r>
    <x v="12"/>
    <x v="4"/>
    <x v="0"/>
    <x v="1"/>
    <s v="1011968"/>
    <x v="12"/>
    <s v="Patas"/>
    <s v="Patas Garras"/>
    <x v="2"/>
    <n v="7002"/>
    <n v="18004"/>
    <n v="25006"/>
    <n v="7002"/>
    <n v="16998"/>
    <n v="24000"/>
    <n v="24000"/>
    <m/>
  </r>
  <r>
    <x v="13"/>
    <x v="4"/>
    <x v="0"/>
    <x v="1"/>
    <s v="1011969"/>
    <x v="13"/>
    <s v="Patas"/>
    <s v="Patas Garras"/>
    <x v="2"/>
    <n v="-2180"/>
    <n v="132907"/>
    <n v="130728"/>
    <n v="-2180"/>
    <n v="146179"/>
    <n v="144000"/>
    <n v="144000"/>
    <m/>
  </r>
  <r>
    <x v="14"/>
    <x v="4"/>
    <x v="0"/>
    <x v="1"/>
    <s v="1012005"/>
    <x v="14"/>
    <s v="Patas"/>
    <s v="Patas Garras"/>
    <x v="2"/>
    <n v="-168"/>
    <n v="0"/>
    <n v="0"/>
    <n v="-168"/>
    <n v="0"/>
    <n v="0"/>
    <m/>
    <m/>
  </r>
  <r>
    <x v="51"/>
    <x v="4"/>
    <x v="0"/>
    <x v="1"/>
    <s v="1012038"/>
    <x v="49"/>
    <s v="Pechuga Desh"/>
    <s v="Pechuga Desh s/Piel"/>
    <x v="5"/>
    <n v="2642"/>
    <n v="0"/>
    <n v="2642"/>
    <n v="2642"/>
    <n v="9778"/>
    <n v="12420"/>
    <n v="12419.567999999999"/>
    <m/>
  </r>
  <r>
    <x v="52"/>
    <x v="4"/>
    <x v="0"/>
    <x v="1"/>
    <s v="1012107"/>
    <x v="50"/>
    <s v="Pechuga Desh"/>
    <s v="Pechuga Desh s/Piel"/>
    <x v="5"/>
    <n v="-80435"/>
    <n v="80735"/>
    <n v="0"/>
    <n v="-80435"/>
    <n v="80735"/>
    <n v="0"/>
    <m/>
    <m/>
  </r>
  <r>
    <x v="53"/>
    <x v="4"/>
    <x v="0"/>
    <x v="1"/>
    <s v="1012108"/>
    <x v="51"/>
    <s v="Pechuga Desh"/>
    <s v="Pechuga Desh s/Piel"/>
    <x v="5"/>
    <n v="-75894"/>
    <n v="301584"/>
    <n v="225690"/>
    <n v="-75894"/>
    <n v="301421"/>
    <n v="225527"/>
    <n v="225708.435"/>
    <m/>
  </r>
  <r>
    <x v="54"/>
    <x v="4"/>
    <x v="0"/>
    <x v="1"/>
    <s v="1012109"/>
    <x v="52"/>
    <s v="Pechuga Desh"/>
    <s v="Pechuga Desh s/Piel"/>
    <x v="5"/>
    <n v="-31775"/>
    <n v="384969"/>
    <n v="353194"/>
    <n v="-31775"/>
    <n v="384969"/>
    <n v="353194"/>
    <n v="349630.12099999998"/>
    <m/>
  </r>
  <r>
    <x v="55"/>
    <x v="4"/>
    <x v="0"/>
    <x v="1"/>
    <s v="1012110"/>
    <x v="53"/>
    <s v="Pechuga Desh"/>
    <s v="Pechuga Desh s/Piel"/>
    <x v="5"/>
    <n v="12210"/>
    <n v="94928"/>
    <n v="107138"/>
    <n v="12210"/>
    <n v="94566"/>
    <n v="106776"/>
    <n v="106775.909"/>
    <m/>
  </r>
  <r>
    <x v="56"/>
    <x v="4"/>
    <x v="0"/>
    <x v="1"/>
    <s v="1012111"/>
    <x v="54"/>
    <s v="Pechuga Desh"/>
    <s v="Pechuga Desh s/Piel"/>
    <x v="5"/>
    <n v="56196"/>
    <n v="92742"/>
    <n v="148938"/>
    <n v="56196"/>
    <n v="82513"/>
    <n v="138709"/>
    <n v="138708.785"/>
    <m/>
  </r>
  <r>
    <x v="57"/>
    <x v="4"/>
    <x v="0"/>
    <x v="1"/>
    <s v="1012112"/>
    <x v="55"/>
    <s v="Pechuga Desh"/>
    <s v="Pechuga Desh s/Piel"/>
    <x v="5"/>
    <n v="599"/>
    <n v="21590"/>
    <n v="22189"/>
    <n v="599"/>
    <n v="21355"/>
    <n v="21954"/>
    <n v="21954.205000000002"/>
    <m/>
  </r>
  <r>
    <x v="516"/>
    <x v="4"/>
    <x v="0"/>
    <x v="1"/>
    <s v="1012115"/>
    <x v="457"/>
    <s v="Pechuga Desh"/>
    <s v="Pechuga Desh s/Piel"/>
    <x v="5"/>
    <n v="-26309"/>
    <n v="46267"/>
    <n v="19958"/>
    <n v="-26309"/>
    <n v="46267"/>
    <n v="19958"/>
    <n v="19958.047999999999"/>
    <m/>
  </r>
  <r>
    <x v="58"/>
    <x v="4"/>
    <x v="0"/>
    <x v="1"/>
    <s v="1012145"/>
    <x v="56"/>
    <s v="Pechuga Desh"/>
    <s v="Pechuga Desh s/Piel"/>
    <x v="5"/>
    <n v="16137"/>
    <n v="83654"/>
    <n v="99791"/>
    <n v="16137"/>
    <n v="203581"/>
    <n v="219718"/>
    <n v="219474.921"/>
    <m/>
  </r>
  <r>
    <x v="59"/>
    <x v="4"/>
    <x v="0"/>
    <x v="1"/>
    <s v="1012147"/>
    <x v="57"/>
    <s v="Filete"/>
    <s v="Filete"/>
    <x v="5"/>
    <n v="-26237"/>
    <n v="195881"/>
    <n v="169643"/>
    <n v="-26237"/>
    <n v="205942"/>
    <n v="179704"/>
    <n v="178592.158"/>
    <m/>
  </r>
  <r>
    <x v="60"/>
    <x v="4"/>
    <x v="0"/>
    <x v="1"/>
    <s v="1012148"/>
    <x v="58"/>
    <s v="Ala"/>
    <s v="Ala Trutro-Centro"/>
    <x v="5"/>
    <n v="3217"/>
    <n v="86584"/>
    <n v="89801"/>
    <n v="3217"/>
    <n v="96084"/>
    <n v="99301"/>
    <n v="99871.835000000006"/>
    <m/>
  </r>
  <r>
    <x v="61"/>
    <x v="4"/>
    <x v="0"/>
    <x v="1"/>
    <s v="1012157"/>
    <x v="59"/>
    <s v="Ala"/>
    <s v="Ala Trutro"/>
    <x v="5"/>
    <n v="-2228"/>
    <n v="22186"/>
    <n v="19958"/>
    <n v="-2228"/>
    <n v="23093"/>
    <n v="20865"/>
    <n v="22679.648000000001"/>
    <m/>
  </r>
  <r>
    <x v="62"/>
    <x v="4"/>
    <x v="0"/>
    <x v="1"/>
    <s v="1012158"/>
    <x v="60"/>
    <s v="Filete"/>
    <s v="Filete"/>
    <x v="5"/>
    <n v="-19179"/>
    <n v="99010"/>
    <n v="79832"/>
    <n v="-19179"/>
    <n v="129980"/>
    <n v="110802"/>
    <n v="108862.272"/>
    <m/>
  </r>
  <r>
    <x v="63"/>
    <x v="4"/>
    <x v="0"/>
    <x v="1"/>
    <s v="1012159"/>
    <x v="61"/>
    <s v="Ala"/>
    <s v="Ala Trutro-Centro"/>
    <x v="5"/>
    <n v="3597"/>
    <n v="305752"/>
    <n v="309349"/>
    <n v="3597"/>
    <n v="292147"/>
    <n v="295744"/>
    <n v="294837.78200000001"/>
    <m/>
  </r>
  <r>
    <x v="64"/>
    <x v="4"/>
    <x v="0"/>
    <x v="1"/>
    <s v="1012160"/>
    <x v="62"/>
    <s v="Pechuga Desh"/>
    <s v="Pechuga Desh s/Piel"/>
    <x v="5"/>
    <n v="-33539"/>
    <n v="93414"/>
    <n v="59875"/>
    <n v="-33539"/>
    <n v="80713"/>
    <n v="47174"/>
    <n v="47173.728000000003"/>
    <m/>
  </r>
  <r>
    <x v="65"/>
    <x v="4"/>
    <x v="0"/>
    <x v="1"/>
    <s v="1012161"/>
    <x v="63"/>
    <s v="Ala"/>
    <s v="Ala Centro"/>
    <x v="5"/>
    <n v="8111"/>
    <n v="65181"/>
    <n v="73292"/>
    <n v="8111"/>
    <n v="77600"/>
    <n v="85711"/>
    <n v="85711.263999999996"/>
    <m/>
  </r>
  <r>
    <x v="66"/>
    <x v="4"/>
    <x v="0"/>
    <x v="1"/>
    <s v="1012163"/>
    <x v="64"/>
    <s v="Filete"/>
    <s v="Filete"/>
    <x v="5"/>
    <n v="-9838"/>
    <n v="59733"/>
    <n v="49895"/>
    <n v="-9838"/>
    <n v="90396"/>
    <n v="80558"/>
    <n v="80558.467000000004"/>
    <m/>
  </r>
  <r>
    <x v="67"/>
    <x v="4"/>
    <x v="0"/>
    <x v="1"/>
    <s v="1012164"/>
    <x v="65"/>
    <s v="Ala"/>
    <s v="Ala Centro"/>
    <x v="5"/>
    <n v="5407"/>
    <n v="34509"/>
    <n v="39916"/>
    <n v="5407"/>
    <n v="43763"/>
    <n v="49170"/>
    <n v="49169.536"/>
    <m/>
  </r>
  <r>
    <x v="68"/>
    <x v="4"/>
    <x v="0"/>
    <x v="1"/>
    <s v="1012165"/>
    <x v="66"/>
    <s v="Ala"/>
    <s v="Ala Trutro-Centro"/>
    <x v="5"/>
    <n v="-90222"/>
    <n v="908243"/>
    <n v="818022"/>
    <n v="-90222"/>
    <n v="888243"/>
    <n v="798022"/>
    <n v="810120.03200000001"/>
    <m/>
  </r>
  <r>
    <x v="89"/>
    <x v="4"/>
    <x v="0"/>
    <x v="1"/>
    <s v="1012166"/>
    <x v="81"/>
    <s v="Ala"/>
    <s v="Ala Trutro"/>
    <x v="5"/>
    <n v="-4046"/>
    <n v="4046"/>
    <n v="0"/>
    <n v="-4046"/>
    <n v="4046"/>
    <n v="0"/>
    <m/>
    <m/>
  </r>
  <r>
    <x v="69"/>
    <x v="4"/>
    <x v="0"/>
    <x v="1"/>
    <s v="1012167"/>
    <x v="67"/>
    <s v="Pechuga Desh"/>
    <s v="Pechuga Desh s/Piel"/>
    <x v="5"/>
    <n v="-106079"/>
    <n v="649600"/>
    <n v="543521"/>
    <n v="-106079"/>
    <n v="651848"/>
    <n v="545769"/>
    <n v="545769.05599999998"/>
    <m/>
  </r>
  <r>
    <x v="16"/>
    <x v="4"/>
    <x v="0"/>
    <x v="1"/>
    <s v="1012207"/>
    <x v="16"/>
    <s v="Menudencias"/>
    <s v="Menudencias Contre"/>
    <x v="0"/>
    <n v="20020"/>
    <n v="45500"/>
    <n v="65520"/>
    <n v="20020"/>
    <n v="51980"/>
    <n v="72000"/>
    <m/>
    <m/>
  </r>
  <r>
    <x v="517"/>
    <x v="4"/>
    <x v="0"/>
    <x v="1"/>
    <s v="1012218"/>
    <x v="458"/>
    <s v="Ala"/>
    <s v="Ala Centro"/>
    <x v="2"/>
    <n v="-24000"/>
    <n v="0"/>
    <n v="0"/>
    <n v="-24000"/>
    <n v="0"/>
    <n v="0"/>
    <m/>
    <m/>
  </r>
  <r>
    <x v="561"/>
    <x v="4"/>
    <x v="0"/>
    <x v="1"/>
    <s v="1012275"/>
    <x v="496"/>
    <s v="Ala"/>
    <s v="Ala Trutro"/>
    <x v="2"/>
    <n v="0"/>
    <n v="12000"/>
    <n v="12000"/>
    <m/>
    <m/>
    <m/>
    <m/>
    <m/>
  </r>
  <r>
    <x v="70"/>
    <x v="4"/>
    <x v="0"/>
    <x v="1"/>
    <s v="1012278"/>
    <x v="68"/>
    <s v="Ala"/>
    <s v="Ala Trutro"/>
    <x v="6"/>
    <n v="-7876"/>
    <n v="87876"/>
    <n v="80000"/>
    <n v="-7876"/>
    <n v="87876"/>
    <n v="80000"/>
    <n v="80028"/>
    <m/>
  </r>
  <r>
    <x v="71"/>
    <x v="4"/>
    <x v="0"/>
    <x v="1"/>
    <s v="1012326"/>
    <x v="69"/>
    <s v="Menudencias"/>
    <s v="Menudencias Corazón"/>
    <x v="8"/>
    <n v="2858"/>
    <n v="7142"/>
    <n v="10000"/>
    <n v="2858"/>
    <n v="7142"/>
    <n v="10000"/>
    <n v="10000"/>
    <m/>
  </r>
  <r>
    <x v="483"/>
    <x v="4"/>
    <x v="0"/>
    <x v="1"/>
    <s v="1012399"/>
    <x v="427"/>
    <s v="Pechuga Desh"/>
    <s v="Pechuga Desh s/Piel"/>
    <x v="5"/>
    <n v="2352"/>
    <n v="15792"/>
    <n v="18144"/>
    <m/>
    <m/>
    <m/>
    <m/>
    <m/>
  </r>
  <r>
    <x v="484"/>
    <x v="4"/>
    <x v="0"/>
    <x v="1"/>
    <s v="1012400"/>
    <x v="428"/>
    <s v="Filete"/>
    <s v="Filete"/>
    <x v="5"/>
    <n v="-5460"/>
    <n v="25418"/>
    <n v="19958"/>
    <n v="-5460"/>
    <n v="0"/>
    <n v="0"/>
    <m/>
    <m/>
  </r>
  <r>
    <x v="72"/>
    <x v="4"/>
    <x v="0"/>
    <x v="1"/>
    <s v="1012401"/>
    <x v="70"/>
    <s v="Ala"/>
    <s v="Ala Trutro-Centro"/>
    <x v="5"/>
    <n v="8770"/>
    <n v="35188"/>
    <n v="43958"/>
    <m/>
    <m/>
    <m/>
    <m/>
    <m/>
  </r>
  <r>
    <x v="22"/>
    <x v="4"/>
    <x v="0"/>
    <x v="1"/>
    <s v="1012434"/>
    <x v="22"/>
    <s v="Ala"/>
    <s v="Ala Punta"/>
    <x v="2"/>
    <n v="-9460"/>
    <n v="9460"/>
    <n v="0"/>
    <n v="-9460"/>
    <n v="9460"/>
    <n v="0"/>
    <m/>
    <m/>
  </r>
  <r>
    <x v="23"/>
    <x v="4"/>
    <x v="0"/>
    <x v="1"/>
    <s v="1012448"/>
    <x v="23"/>
    <s v="Patas"/>
    <s v="Patas Garras"/>
    <x v="2"/>
    <m/>
    <m/>
    <m/>
    <m/>
    <m/>
    <m/>
    <n v="120000"/>
    <m/>
  </r>
  <r>
    <x v="90"/>
    <x v="4"/>
    <x v="0"/>
    <x v="1"/>
    <s v="1012451"/>
    <x v="82"/>
    <s v="Ala"/>
    <s v="Ala Centro"/>
    <x v="2"/>
    <n v="-20595"/>
    <n v="32595"/>
    <n v="12000"/>
    <n v="-20595"/>
    <n v="32595"/>
    <n v="12000"/>
    <m/>
    <m/>
  </r>
  <r>
    <x v="26"/>
    <x v="4"/>
    <x v="0"/>
    <x v="1"/>
    <s v="1012455"/>
    <x v="26"/>
    <s v="Ala"/>
    <s v="Ala Centro-Punta"/>
    <x v="2"/>
    <m/>
    <m/>
    <m/>
    <m/>
    <m/>
    <m/>
    <n v="96000"/>
    <m/>
  </r>
  <r>
    <x v="73"/>
    <x v="4"/>
    <x v="0"/>
    <x v="1"/>
    <s v="1012483"/>
    <x v="71"/>
    <s v="Ala"/>
    <s v="Ala Trutro-Centro"/>
    <x v="5"/>
    <n v="8860"/>
    <n v="260573"/>
    <n v="269433"/>
    <n v="8860"/>
    <n v="246989"/>
    <n v="255849"/>
    <n v="257662.62400000001"/>
    <m/>
  </r>
  <r>
    <x v="521"/>
    <x v="4"/>
    <x v="0"/>
    <x v="1"/>
    <s v="1012488"/>
    <x v="462"/>
    <s v="Pechuga Desh"/>
    <s v="Pechuga Desh s/Piel"/>
    <x v="5"/>
    <n v="-19959"/>
    <n v="19959"/>
    <n v="0"/>
    <n v="-19959"/>
    <n v="19959"/>
    <n v="0"/>
    <m/>
    <m/>
  </r>
  <r>
    <x v="27"/>
    <x v="4"/>
    <x v="0"/>
    <x v="1"/>
    <s v="1012502"/>
    <x v="27"/>
    <s v="Patas"/>
    <s v="Patas Garras"/>
    <x v="2"/>
    <n v="12066"/>
    <n v="9703"/>
    <n v="21769"/>
    <n v="12066"/>
    <n v="11934"/>
    <n v="24000"/>
    <n v="24000"/>
    <m/>
  </r>
  <r>
    <x v="28"/>
    <x v="4"/>
    <x v="0"/>
    <x v="1"/>
    <s v="1012503"/>
    <x v="28"/>
    <s v="Patas"/>
    <s v="Patas Garras"/>
    <x v="2"/>
    <n v="-40929"/>
    <n v="287500"/>
    <n v="246571"/>
    <n v="-40929"/>
    <n v="280929"/>
    <n v="240000"/>
    <n v="240000"/>
    <m/>
  </r>
  <r>
    <x v="29"/>
    <x v="4"/>
    <x v="0"/>
    <x v="1"/>
    <s v="1012504"/>
    <x v="23"/>
    <s v="Patas"/>
    <s v="Patas Garras"/>
    <x v="2"/>
    <n v="-7847"/>
    <n v="56367"/>
    <n v="48520"/>
    <n v="-7847"/>
    <n v="55847"/>
    <n v="48000"/>
    <n v="24000"/>
    <m/>
  </r>
  <r>
    <x v="74"/>
    <x v="4"/>
    <x v="0"/>
    <x v="1"/>
    <s v="1012518"/>
    <x v="72"/>
    <s v="Filete"/>
    <s v="Filete"/>
    <x v="5"/>
    <n v="-41000"/>
    <n v="155000"/>
    <n v="114000"/>
    <n v="-41000"/>
    <n v="149864"/>
    <n v="108864"/>
    <n v="108864"/>
    <m/>
  </r>
  <r>
    <x v="75"/>
    <x v="4"/>
    <x v="0"/>
    <x v="1"/>
    <s v="1012519"/>
    <x v="50"/>
    <s v="Pechuga Desh"/>
    <s v="Pechuga Desh s/Piel"/>
    <x v="5"/>
    <n v="-10931"/>
    <n v="17036"/>
    <n v="6105"/>
    <n v="-10931"/>
    <n v="19188"/>
    <n v="8257"/>
    <n v="6441.0320000000002"/>
    <m/>
  </r>
  <r>
    <x v="76"/>
    <x v="4"/>
    <x v="0"/>
    <x v="1"/>
    <s v="1012520"/>
    <x v="51"/>
    <s v="Pechuga Desh"/>
    <s v="Pechuga Desh s/Piel"/>
    <x v="5"/>
    <n v="-9620"/>
    <n v="69860"/>
    <n v="60240"/>
    <n v="-9620"/>
    <n v="75029"/>
    <n v="65409"/>
    <n v="65408.608999999997"/>
    <m/>
  </r>
  <r>
    <x v="77"/>
    <x v="4"/>
    <x v="0"/>
    <x v="1"/>
    <s v="1012521"/>
    <x v="52"/>
    <s v="Pechuga Desh"/>
    <s v="Pechuga Desh s/Piel"/>
    <x v="5"/>
    <n v="-30301"/>
    <n v="180452"/>
    <n v="150152"/>
    <n v="-30301"/>
    <n v="181372"/>
    <n v="151072"/>
    <n v="151228.16800000001"/>
    <m/>
  </r>
  <r>
    <x v="78"/>
    <x v="4"/>
    <x v="0"/>
    <x v="1"/>
    <s v="1012522"/>
    <x v="53"/>
    <s v="Pechuga Desh"/>
    <s v="Pechuga Desh s/Piel"/>
    <x v="5"/>
    <n v="5867"/>
    <n v="101838"/>
    <n v="107705"/>
    <n v="5867"/>
    <n v="101454"/>
    <n v="107321"/>
    <n v="108046.587"/>
    <m/>
  </r>
  <r>
    <x v="79"/>
    <x v="4"/>
    <x v="0"/>
    <x v="1"/>
    <s v="1012523"/>
    <x v="54"/>
    <s v="Pechuga Desh"/>
    <s v="Pechuga Desh s/Piel"/>
    <x v="5"/>
    <n v="7512"/>
    <n v="79705"/>
    <n v="87217"/>
    <n v="7512"/>
    <n v="88468"/>
    <n v="95980"/>
    <n v="95980.207999999999"/>
    <m/>
  </r>
  <r>
    <x v="80"/>
    <x v="4"/>
    <x v="0"/>
    <x v="1"/>
    <s v="1012524"/>
    <x v="55"/>
    <s v="Pechuga Desh"/>
    <s v="Pechuga Desh s/Piel"/>
    <x v="5"/>
    <n v="1843"/>
    <n v="32728"/>
    <n v="34571"/>
    <n v="1843"/>
    <n v="33084"/>
    <n v="34927"/>
    <n v="34926.584000000003"/>
    <m/>
  </r>
  <r>
    <x v="30"/>
    <x v="4"/>
    <x v="0"/>
    <x v="1"/>
    <s v="1012525"/>
    <x v="11"/>
    <s v="Patas"/>
    <s v="Patas Garras"/>
    <x v="2"/>
    <n v="-16398"/>
    <n v="10728"/>
    <n v="0"/>
    <n v="-16398"/>
    <n v="10728"/>
    <n v="0"/>
    <m/>
    <m/>
  </r>
  <r>
    <x v="91"/>
    <x v="4"/>
    <x v="0"/>
    <x v="1"/>
    <s v="1012526"/>
    <x v="12"/>
    <s v="Patas"/>
    <s v="Patas Garras"/>
    <x v="2"/>
    <n v="3460"/>
    <n v="10767"/>
    <n v="14228"/>
    <n v="3460"/>
    <n v="8539"/>
    <n v="12000"/>
    <n v="12000"/>
    <m/>
  </r>
  <r>
    <x v="31"/>
    <x v="4"/>
    <x v="0"/>
    <x v="1"/>
    <s v="1012527"/>
    <x v="29"/>
    <s v="Patas"/>
    <s v="Patas Garras"/>
    <x v="2"/>
    <n v="-1958"/>
    <n v="14469"/>
    <n v="12511"/>
    <n v="-1958"/>
    <n v="13958"/>
    <n v="12000"/>
    <n v="12000"/>
    <m/>
  </r>
  <r>
    <x v="81"/>
    <x v="4"/>
    <x v="0"/>
    <x v="1"/>
    <s v="1012532"/>
    <x v="73"/>
    <s v="Menudencias"/>
    <s v="Menudencias Contre"/>
    <x v="5"/>
    <n v="-1793"/>
    <n v="6600"/>
    <n v="4807"/>
    <n v="-1793"/>
    <n v="6600"/>
    <n v="4807"/>
    <n v="4808.16"/>
    <m/>
  </r>
  <r>
    <x v="82"/>
    <x v="4"/>
    <x v="0"/>
    <x v="1"/>
    <s v="1012534"/>
    <x v="74"/>
    <s v="Pechuga"/>
    <s v="Pechuga Entera"/>
    <x v="6"/>
    <n v="-388149"/>
    <n v="591478"/>
    <n v="203329"/>
    <n v="-388149"/>
    <n v="587749"/>
    <n v="199600"/>
    <n v="199600"/>
    <m/>
  </r>
  <r>
    <x v="34"/>
    <x v="4"/>
    <x v="0"/>
    <x v="1"/>
    <s v="1012598"/>
    <x v="32"/>
    <s v="Patas"/>
    <s v="Patas Garras"/>
    <x v="2"/>
    <n v="-3080"/>
    <n v="1111"/>
    <n v="0"/>
    <n v="-3080"/>
    <n v="1111"/>
    <n v="0"/>
    <m/>
    <m/>
  </r>
  <r>
    <x v="83"/>
    <x v="4"/>
    <x v="0"/>
    <x v="1"/>
    <s v="1012601"/>
    <x v="75"/>
    <s v="Menudencias"/>
    <s v="Menudencias Pana"/>
    <x v="5"/>
    <n v="5664"/>
    <n v="167936"/>
    <n v="173601"/>
    <n v="5664"/>
    <n v="167936"/>
    <n v="173601"/>
    <n v="173672.2"/>
    <m/>
  </r>
  <r>
    <x v="524"/>
    <x v="4"/>
    <x v="0"/>
    <x v="1"/>
    <s v="1012633"/>
    <x v="18"/>
    <s v="Menudencias"/>
    <s v="Menudencias Pana"/>
    <x v="5"/>
    <n v="78"/>
    <n v="0"/>
    <n v="0"/>
    <n v="78"/>
    <n v="0"/>
    <n v="0"/>
    <m/>
    <m/>
  </r>
  <r>
    <x v="485"/>
    <x v="4"/>
    <x v="0"/>
    <x v="1"/>
    <s v="1012681"/>
    <x v="429"/>
    <s v="Subprod"/>
    <s v="Subprod Despunte Tru"/>
    <x v="2"/>
    <n v="-1120"/>
    <n v="0"/>
    <n v="0"/>
    <n v="-1120"/>
    <n v="49120"/>
    <n v="48000"/>
    <n v="24000"/>
    <m/>
  </r>
  <r>
    <x v="84"/>
    <x v="4"/>
    <x v="0"/>
    <x v="1"/>
    <s v="1012694"/>
    <x v="76"/>
    <s v="Pechuga Desh"/>
    <s v="Pechuga Desh s/Piel"/>
    <x v="5"/>
    <n v="-13053"/>
    <n v="67484"/>
    <n v="54432"/>
    <n v="-13053"/>
    <n v="72884"/>
    <n v="59832"/>
    <n v="59874.144"/>
    <m/>
  </r>
  <r>
    <x v="85"/>
    <x v="4"/>
    <x v="0"/>
    <x v="1"/>
    <s v="1012724"/>
    <x v="77"/>
    <s v="Menudencias"/>
    <s v="Menudencias Corazón"/>
    <x v="7"/>
    <n v="1463"/>
    <n v="0"/>
    <n v="1463"/>
    <n v="0"/>
    <n v="8011"/>
    <n v="8011"/>
    <n v="8011"/>
    <m/>
  </r>
  <r>
    <x v="458"/>
    <x v="4"/>
    <x v="0"/>
    <x v="1"/>
    <s v="1012725"/>
    <x v="409"/>
    <s v="Filete"/>
    <s v="Filete"/>
    <x v="6"/>
    <n v="4463"/>
    <n v="13537"/>
    <n v="18000"/>
    <n v="4463"/>
    <n v="16057"/>
    <n v="20520"/>
    <n v="20520"/>
    <m/>
  </r>
  <r>
    <x v="86"/>
    <x v="4"/>
    <x v="0"/>
    <x v="1"/>
    <s v="1012730"/>
    <x v="78"/>
    <s v="Menudencias"/>
    <s v="Menudencias Corazón"/>
    <x v="7"/>
    <n v="1639"/>
    <n v="0"/>
    <n v="1639"/>
    <n v="1639"/>
    <n v="0"/>
    <n v="1639"/>
    <n v="8011"/>
    <m/>
  </r>
  <r>
    <x v="459"/>
    <x v="4"/>
    <x v="0"/>
    <x v="1"/>
    <s v="1012745"/>
    <x v="410"/>
    <s v="Menudencias"/>
    <s v="Menudencias Corazón"/>
    <x v="7"/>
    <n v="16297"/>
    <n v="0"/>
    <n v="16297"/>
    <n v="16297"/>
    <n v="5306"/>
    <n v="21603"/>
    <n v="29614"/>
    <m/>
  </r>
  <r>
    <x v="562"/>
    <x v="4"/>
    <x v="0"/>
    <x v="1"/>
    <s v="1012773"/>
    <x v="75"/>
    <s v="Menudencias"/>
    <s v="Menudencias Pana"/>
    <x v="7"/>
    <m/>
    <m/>
    <m/>
    <n v="0"/>
    <n v="21600"/>
    <n v="21600"/>
    <n v="21604.74"/>
    <m/>
  </r>
  <r>
    <x v="563"/>
    <x v="4"/>
    <x v="0"/>
    <x v="1"/>
    <s v="1012788"/>
    <x v="497"/>
    <s v="Pechuga"/>
    <s v="Pechuga Entera"/>
    <x v="6"/>
    <n v="0"/>
    <n v="160000"/>
    <n v="160000"/>
    <n v="0"/>
    <n v="196000"/>
    <n v="196000"/>
    <n v="192480"/>
    <m/>
  </r>
  <r>
    <x v="0"/>
    <x v="4"/>
    <x v="0"/>
    <x v="2"/>
    <s v="1010877"/>
    <x v="0"/>
    <s v="Menudencias"/>
    <s v="Menudencias Contre"/>
    <x v="1"/>
    <m/>
    <m/>
    <m/>
    <m/>
    <m/>
    <m/>
    <m/>
    <n v="96800"/>
  </r>
  <r>
    <x v="481"/>
    <x v="4"/>
    <x v="0"/>
    <x v="2"/>
    <s v="1010886"/>
    <x v="425"/>
    <s v="Pechuga Desh"/>
    <s v="Pechuga Desh s/Piel"/>
    <x v="5"/>
    <m/>
    <m/>
    <m/>
    <m/>
    <m/>
    <m/>
    <m/>
    <n v="4540"/>
  </r>
  <r>
    <x v="2"/>
    <x v="4"/>
    <x v="0"/>
    <x v="2"/>
    <s v="1011047"/>
    <x v="2"/>
    <s v="Pechuga Desh"/>
    <s v="Pechuga Desh s/Piel"/>
    <x v="6"/>
    <m/>
    <m/>
    <m/>
    <m/>
    <m/>
    <m/>
    <m/>
    <n v="21378"/>
  </r>
  <r>
    <x v="46"/>
    <x v="4"/>
    <x v="0"/>
    <x v="2"/>
    <s v="1011127"/>
    <x v="44"/>
    <s v="Pechuga Desh"/>
    <s v="Pechuga Desh s/Piel"/>
    <x v="6"/>
    <m/>
    <m/>
    <m/>
    <m/>
    <m/>
    <m/>
    <m/>
    <n v="1390254"/>
  </r>
  <r>
    <x v="47"/>
    <x v="4"/>
    <x v="0"/>
    <x v="2"/>
    <s v="1011150"/>
    <x v="45"/>
    <s v="Ala"/>
    <s v="Ala Trutro-Centro"/>
    <x v="6"/>
    <m/>
    <m/>
    <m/>
    <m/>
    <m/>
    <m/>
    <m/>
    <n v="71774"/>
  </r>
  <r>
    <x v="48"/>
    <x v="4"/>
    <x v="0"/>
    <x v="2"/>
    <s v="1011250"/>
    <x v="46"/>
    <s v="Pechuga Desh"/>
    <s v="Pechuga Desh s/Piel"/>
    <x v="5"/>
    <m/>
    <m/>
    <m/>
    <m/>
    <m/>
    <m/>
    <m/>
    <n v="13627"/>
  </r>
  <r>
    <x v="5"/>
    <x v="4"/>
    <x v="0"/>
    <x v="2"/>
    <s v="1011421"/>
    <x v="5"/>
    <s v="Carne Recuperada"/>
    <s v="Carne Recuperada Pul"/>
    <x v="0"/>
    <m/>
    <m/>
    <m/>
    <m/>
    <m/>
    <m/>
    <m/>
    <n v="886932"/>
  </r>
  <r>
    <x v="6"/>
    <x v="4"/>
    <x v="0"/>
    <x v="2"/>
    <s v="1011558"/>
    <x v="6"/>
    <s v="Carne Recuperada"/>
    <s v="Carne Recuperada Pul"/>
    <x v="0"/>
    <m/>
    <m/>
    <m/>
    <m/>
    <m/>
    <m/>
    <m/>
    <n v="121637"/>
  </r>
  <r>
    <x v="7"/>
    <x v="4"/>
    <x v="0"/>
    <x v="2"/>
    <s v="1011560"/>
    <x v="7"/>
    <s v="Menudencias"/>
    <s v="Menudencias Corazón"/>
    <x v="3"/>
    <m/>
    <m/>
    <m/>
    <m/>
    <m/>
    <m/>
    <m/>
    <n v="15311"/>
  </r>
  <r>
    <x v="9"/>
    <x v="4"/>
    <x v="0"/>
    <x v="2"/>
    <s v="1011586"/>
    <x v="9"/>
    <s v="Ala"/>
    <s v="Ala Centro"/>
    <x v="2"/>
    <m/>
    <m/>
    <m/>
    <m/>
    <m/>
    <m/>
    <m/>
    <n v="68744"/>
  </r>
  <r>
    <x v="49"/>
    <x v="4"/>
    <x v="0"/>
    <x v="2"/>
    <s v="1011701"/>
    <x v="47"/>
    <s v="Pechuga Desh"/>
    <s v="Pechuga Desh s/Piel"/>
    <x v="5"/>
    <m/>
    <m/>
    <m/>
    <m/>
    <m/>
    <m/>
    <m/>
    <n v="84083"/>
  </r>
  <r>
    <x v="50"/>
    <x v="4"/>
    <x v="0"/>
    <x v="2"/>
    <s v="1011748"/>
    <x v="48"/>
    <s v="Pechuga Desh"/>
    <s v="Pechuga Desh s/Piel"/>
    <x v="7"/>
    <m/>
    <m/>
    <m/>
    <m/>
    <m/>
    <m/>
    <m/>
    <n v="146998"/>
  </r>
  <r>
    <x v="11"/>
    <x v="4"/>
    <x v="0"/>
    <x v="2"/>
    <s v="1011967"/>
    <x v="11"/>
    <s v="Patas"/>
    <s v="Patas Garras"/>
    <x v="2"/>
    <m/>
    <m/>
    <m/>
    <m/>
    <m/>
    <m/>
    <m/>
    <n v="184422"/>
  </r>
  <r>
    <x v="12"/>
    <x v="4"/>
    <x v="0"/>
    <x v="2"/>
    <s v="1011968"/>
    <x v="12"/>
    <s v="Patas"/>
    <s v="Patas Garras"/>
    <x v="2"/>
    <m/>
    <m/>
    <m/>
    <m/>
    <m/>
    <m/>
    <m/>
    <n v="18005"/>
  </r>
  <r>
    <x v="13"/>
    <x v="4"/>
    <x v="0"/>
    <x v="2"/>
    <s v="1011969"/>
    <x v="13"/>
    <s v="Patas"/>
    <s v="Patas Garras"/>
    <x v="2"/>
    <m/>
    <m/>
    <m/>
    <m/>
    <m/>
    <m/>
    <m/>
    <n v="132912"/>
  </r>
  <r>
    <x v="15"/>
    <x v="4"/>
    <x v="0"/>
    <x v="2"/>
    <s v="1012012"/>
    <x v="15"/>
    <s v="Ala"/>
    <s v="Ala Centro"/>
    <x v="4"/>
    <m/>
    <m/>
    <m/>
    <m/>
    <m/>
    <m/>
    <m/>
    <n v="16423"/>
  </r>
  <r>
    <x v="52"/>
    <x v="4"/>
    <x v="0"/>
    <x v="2"/>
    <s v="1012107"/>
    <x v="50"/>
    <s v="Pechuga Desh"/>
    <s v="Pechuga Desh s/Piel"/>
    <x v="5"/>
    <m/>
    <m/>
    <m/>
    <m/>
    <m/>
    <m/>
    <m/>
    <n v="80735"/>
  </r>
  <r>
    <x v="53"/>
    <x v="4"/>
    <x v="0"/>
    <x v="2"/>
    <s v="1012108"/>
    <x v="51"/>
    <s v="Pechuga Desh"/>
    <s v="Pechuga Desh s/Piel"/>
    <x v="5"/>
    <m/>
    <m/>
    <m/>
    <m/>
    <m/>
    <m/>
    <m/>
    <n v="301584"/>
  </r>
  <r>
    <x v="54"/>
    <x v="4"/>
    <x v="0"/>
    <x v="2"/>
    <s v="1012109"/>
    <x v="52"/>
    <s v="Pechuga Desh"/>
    <s v="Pechuga Desh s/Piel"/>
    <x v="5"/>
    <m/>
    <m/>
    <m/>
    <m/>
    <m/>
    <m/>
    <m/>
    <n v="384968"/>
  </r>
  <r>
    <x v="516"/>
    <x v="4"/>
    <x v="0"/>
    <x v="2"/>
    <s v="1012115"/>
    <x v="457"/>
    <s v="Pechuga Desh"/>
    <s v="Pechuga Desh s/Piel"/>
    <x v="5"/>
    <m/>
    <m/>
    <m/>
    <m/>
    <m/>
    <m/>
    <m/>
    <n v="46271"/>
  </r>
  <r>
    <x v="58"/>
    <x v="4"/>
    <x v="0"/>
    <x v="2"/>
    <s v="1012145"/>
    <x v="56"/>
    <s v="Pechuga Desh"/>
    <s v="Pechuga Desh s/Piel"/>
    <x v="5"/>
    <m/>
    <m/>
    <m/>
    <m/>
    <m/>
    <m/>
    <m/>
    <n v="83654"/>
  </r>
  <r>
    <x v="59"/>
    <x v="4"/>
    <x v="0"/>
    <x v="2"/>
    <s v="1012147"/>
    <x v="57"/>
    <s v="Filete"/>
    <s v="Filete"/>
    <x v="5"/>
    <m/>
    <m/>
    <m/>
    <m/>
    <m/>
    <m/>
    <m/>
    <n v="195879"/>
  </r>
  <r>
    <x v="60"/>
    <x v="4"/>
    <x v="0"/>
    <x v="2"/>
    <s v="1012148"/>
    <x v="58"/>
    <s v="Ala"/>
    <s v="Ala Trutro-Centro"/>
    <x v="5"/>
    <m/>
    <m/>
    <m/>
    <m/>
    <m/>
    <m/>
    <m/>
    <n v="86582"/>
  </r>
  <r>
    <x v="61"/>
    <x v="4"/>
    <x v="0"/>
    <x v="2"/>
    <s v="1012157"/>
    <x v="59"/>
    <s v="Ala"/>
    <s v="Ala Trutro"/>
    <x v="5"/>
    <m/>
    <m/>
    <m/>
    <m/>
    <m/>
    <m/>
    <m/>
    <n v="22186"/>
  </r>
  <r>
    <x v="62"/>
    <x v="4"/>
    <x v="0"/>
    <x v="2"/>
    <s v="1012158"/>
    <x v="60"/>
    <s v="Filete"/>
    <s v="Filete"/>
    <x v="5"/>
    <m/>
    <m/>
    <m/>
    <m/>
    <m/>
    <m/>
    <m/>
    <n v="99007"/>
  </r>
  <r>
    <x v="63"/>
    <x v="4"/>
    <x v="0"/>
    <x v="2"/>
    <s v="1012159"/>
    <x v="61"/>
    <s v="Ala"/>
    <s v="Ala Trutro-Centro"/>
    <x v="5"/>
    <m/>
    <m/>
    <m/>
    <m/>
    <m/>
    <m/>
    <m/>
    <n v="305755"/>
  </r>
  <r>
    <x v="64"/>
    <x v="4"/>
    <x v="0"/>
    <x v="2"/>
    <s v="1012160"/>
    <x v="62"/>
    <s v="Pechuga Desh"/>
    <s v="Pechuga Desh s/Piel"/>
    <x v="5"/>
    <m/>
    <m/>
    <m/>
    <m/>
    <m/>
    <m/>
    <m/>
    <n v="93415"/>
  </r>
  <r>
    <x v="65"/>
    <x v="4"/>
    <x v="0"/>
    <x v="2"/>
    <s v="1012161"/>
    <x v="63"/>
    <s v="Ala"/>
    <s v="Ala Centro"/>
    <x v="5"/>
    <m/>
    <m/>
    <m/>
    <m/>
    <m/>
    <m/>
    <m/>
    <n v="65181"/>
  </r>
  <r>
    <x v="66"/>
    <x v="4"/>
    <x v="0"/>
    <x v="2"/>
    <s v="1012163"/>
    <x v="64"/>
    <s v="Filete"/>
    <s v="Filete"/>
    <x v="5"/>
    <m/>
    <m/>
    <m/>
    <m/>
    <m/>
    <m/>
    <m/>
    <n v="49731"/>
  </r>
  <r>
    <x v="67"/>
    <x v="4"/>
    <x v="0"/>
    <x v="2"/>
    <s v="1012164"/>
    <x v="65"/>
    <s v="Ala"/>
    <s v="Ala Centro"/>
    <x v="5"/>
    <m/>
    <m/>
    <m/>
    <m/>
    <m/>
    <m/>
    <m/>
    <n v="34509"/>
  </r>
  <r>
    <x v="68"/>
    <x v="4"/>
    <x v="0"/>
    <x v="2"/>
    <s v="1012165"/>
    <x v="66"/>
    <s v="Ala"/>
    <s v="Ala Trutro-Centro"/>
    <x v="5"/>
    <m/>
    <m/>
    <m/>
    <m/>
    <m/>
    <m/>
    <m/>
    <n v="888239"/>
  </r>
  <r>
    <x v="89"/>
    <x v="4"/>
    <x v="0"/>
    <x v="2"/>
    <s v="1012166"/>
    <x v="81"/>
    <s v="Ala"/>
    <s v="Ala Trutro"/>
    <x v="5"/>
    <m/>
    <m/>
    <m/>
    <m/>
    <m/>
    <m/>
    <m/>
    <n v="4047"/>
  </r>
  <r>
    <x v="69"/>
    <x v="4"/>
    <x v="0"/>
    <x v="2"/>
    <s v="1012167"/>
    <x v="67"/>
    <s v="Pechuga Desh"/>
    <s v="Pechuga Desh s/Piel"/>
    <x v="5"/>
    <m/>
    <m/>
    <m/>
    <m/>
    <m/>
    <m/>
    <m/>
    <n v="649598"/>
  </r>
  <r>
    <x v="16"/>
    <x v="4"/>
    <x v="0"/>
    <x v="2"/>
    <s v="1012207"/>
    <x v="16"/>
    <s v="Menudencias"/>
    <s v="Menudencias Contre"/>
    <x v="1"/>
    <m/>
    <m/>
    <m/>
    <m/>
    <m/>
    <m/>
    <m/>
    <n v="45498"/>
  </r>
  <r>
    <x v="17"/>
    <x v="4"/>
    <x v="0"/>
    <x v="2"/>
    <s v="1012208"/>
    <x v="17"/>
    <s v="Reproductor"/>
    <s v="Reproductor Gallina"/>
    <x v="0"/>
    <m/>
    <m/>
    <m/>
    <m/>
    <m/>
    <m/>
    <m/>
    <n v="41240"/>
  </r>
  <r>
    <x v="561"/>
    <x v="4"/>
    <x v="0"/>
    <x v="2"/>
    <s v="1012275"/>
    <x v="496"/>
    <s v="Ala"/>
    <s v="Ala Trutro"/>
    <x v="2"/>
    <m/>
    <m/>
    <m/>
    <m/>
    <m/>
    <m/>
    <m/>
    <n v="12000"/>
  </r>
  <r>
    <x v="70"/>
    <x v="4"/>
    <x v="0"/>
    <x v="2"/>
    <s v="1012278"/>
    <x v="68"/>
    <s v="Ala"/>
    <s v="Ala Trutro"/>
    <x v="6"/>
    <m/>
    <m/>
    <m/>
    <m/>
    <m/>
    <m/>
    <m/>
    <n v="87873"/>
  </r>
  <r>
    <x v="18"/>
    <x v="4"/>
    <x v="0"/>
    <x v="2"/>
    <s v="1012283"/>
    <x v="18"/>
    <s v="Menudencias"/>
    <s v="Menudencias Pana"/>
    <x v="0"/>
    <m/>
    <m/>
    <m/>
    <m/>
    <m/>
    <m/>
    <m/>
    <n v="99115"/>
  </r>
  <r>
    <x v="71"/>
    <x v="4"/>
    <x v="0"/>
    <x v="2"/>
    <s v="1012326"/>
    <x v="69"/>
    <s v="Menudencias"/>
    <s v="Menudencias Corazón"/>
    <x v="8"/>
    <m/>
    <m/>
    <m/>
    <m/>
    <m/>
    <m/>
    <m/>
    <n v="7141"/>
  </r>
  <r>
    <x v="20"/>
    <x v="4"/>
    <x v="0"/>
    <x v="2"/>
    <s v="1012362"/>
    <x v="20"/>
    <s v="Menudencias"/>
    <s v="Menudencias Corazón"/>
    <x v="3"/>
    <m/>
    <m/>
    <m/>
    <m/>
    <m/>
    <m/>
    <m/>
    <n v="58446"/>
  </r>
  <r>
    <x v="483"/>
    <x v="4"/>
    <x v="0"/>
    <x v="2"/>
    <s v="1012399"/>
    <x v="427"/>
    <s v="Pechuga Desh"/>
    <s v="Pechuga Desh s/Piel"/>
    <x v="5"/>
    <m/>
    <m/>
    <m/>
    <m/>
    <m/>
    <m/>
    <m/>
    <n v="15791"/>
  </r>
  <r>
    <x v="484"/>
    <x v="4"/>
    <x v="0"/>
    <x v="2"/>
    <s v="1012400"/>
    <x v="428"/>
    <s v="Filete"/>
    <s v="Filete"/>
    <x v="5"/>
    <m/>
    <m/>
    <m/>
    <m/>
    <m/>
    <m/>
    <m/>
    <n v="25420"/>
  </r>
  <r>
    <x v="72"/>
    <x v="4"/>
    <x v="0"/>
    <x v="2"/>
    <s v="1012401"/>
    <x v="70"/>
    <s v="Ala"/>
    <s v="Ala Trutro-Centro"/>
    <x v="5"/>
    <m/>
    <m/>
    <m/>
    <m/>
    <m/>
    <m/>
    <m/>
    <n v="35187"/>
  </r>
  <r>
    <x v="22"/>
    <x v="4"/>
    <x v="0"/>
    <x v="2"/>
    <s v="1012434"/>
    <x v="22"/>
    <s v="Ala"/>
    <s v="Ala Punta"/>
    <x v="2"/>
    <m/>
    <m/>
    <m/>
    <m/>
    <m/>
    <m/>
    <m/>
    <n v="9458"/>
  </r>
  <r>
    <x v="23"/>
    <x v="4"/>
    <x v="0"/>
    <x v="2"/>
    <s v="1012448"/>
    <x v="23"/>
    <s v="Patas"/>
    <s v="Patas Garras"/>
    <x v="2"/>
    <m/>
    <m/>
    <m/>
    <m/>
    <m/>
    <m/>
    <m/>
    <n v="203780"/>
  </r>
  <r>
    <x v="90"/>
    <x v="4"/>
    <x v="0"/>
    <x v="2"/>
    <s v="1012451"/>
    <x v="82"/>
    <s v="Ala"/>
    <s v="Ala Centro"/>
    <x v="2"/>
    <m/>
    <m/>
    <m/>
    <m/>
    <m/>
    <m/>
    <m/>
    <n v="32595"/>
  </r>
  <r>
    <x v="24"/>
    <x v="4"/>
    <x v="0"/>
    <x v="2"/>
    <s v="1012452"/>
    <x v="24"/>
    <s v="Ala"/>
    <s v="Ala Centro"/>
    <x v="2"/>
    <m/>
    <m/>
    <m/>
    <m/>
    <m/>
    <m/>
    <m/>
    <n v="20495"/>
  </r>
  <r>
    <x v="26"/>
    <x v="4"/>
    <x v="0"/>
    <x v="2"/>
    <s v="1012455"/>
    <x v="26"/>
    <s v="Ala"/>
    <s v="Ala Centro-Punta"/>
    <x v="2"/>
    <m/>
    <m/>
    <m/>
    <m/>
    <m/>
    <m/>
    <m/>
    <n v="219260"/>
  </r>
  <r>
    <x v="73"/>
    <x v="4"/>
    <x v="0"/>
    <x v="2"/>
    <s v="1012483"/>
    <x v="71"/>
    <s v="Ala"/>
    <s v="Ala Trutro-Centro"/>
    <x v="5"/>
    <m/>
    <m/>
    <m/>
    <m/>
    <m/>
    <m/>
    <m/>
    <n v="260573"/>
  </r>
  <r>
    <x v="521"/>
    <x v="4"/>
    <x v="0"/>
    <x v="2"/>
    <s v="1012488"/>
    <x v="462"/>
    <s v="Pechuga Desh"/>
    <s v="Pechuga Desh s/Piel"/>
    <x v="5"/>
    <m/>
    <m/>
    <m/>
    <m/>
    <m/>
    <m/>
    <m/>
    <n v="19960"/>
  </r>
  <r>
    <x v="27"/>
    <x v="4"/>
    <x v="0"/>
    <x v="2"/>
    <s v="1012502"/>
    <x v="27"/>
    <s v="Patas"/>
    <s v="Patas Garras"/>
    <x v="2"/>
    <m/>
    <m/>
    <m/>
    <m/>
    <m/>
    <m/>
    <m/>
    <n v="9701"/>
  </r>
  <r>
    <x v="28"/>
    <x v="4"/>
    <x v="0"/>
    <x v="2"/>
    <s v="1012503"/>
    <x v="28"/>
    <s v="Patas"/>
    <s v="Patas Garras"/>
    <x v="2"/>
    <m/>
    <m/>
    <m/>
    <m/>
    <m/>
    <m/>
    <m/>
    <n v="287500"/>
  </r>
  <r>
    <x v="29"/>
    <x v="4"/>
    <x v="0"/>
    <x v="2"/>
    <s v="1012504"/>
    <x v="23"/>
    <s v="Patas"/>
    <s v="Patas Garras"/>
    <x v="2"/>
    <m/>
    <m/>
    <m/>
    <m/>
    <m/>
    <m/>
    <m/>
    <n v="56367"/>
  </r>
  <r>
    <x v="74"/>
    <x v="4"/>
    <x v="0"/>
    <x v="2"/>
    <s v="1012518"/>
    <x v="72"/>
    <s v="Filete"/>
    <s v="Filete"/>
    <x v="5"/>
    <m/>
    <m/>
    <m/>
    <m/>
    <m/>
    <m/>
    <m/>
    <n v="154997"/>
  </r>
  <r>
    <x v="75"/>
    <x v="4"/>
    <x v="0"/>
    <x v="2"/>
    <s v="1012519"/>
    <x v="50"/>
    <s v="Pechuga Desh"/>
    <s v="Pechuga Desh s/Piel"/>
    <x v="5"/>
    <m/>
    <m/>
    <m/>
    <m/>
    <m/>
    <m/>
    <m/>
    <n v="17038"/>
  </r>
  <r>
    <x v="76"/>
    <x v="4"/>
    <x v="0"/>
    <x v="2"/>
    <s v="1012520"/>
    <x v="51"/>
    <s v="Pechuga Desh"/>
    <s v="Pechuga Desh s/Piel"/>
    <x v="5"/>
    <m/>
    <m/>
    <m/>
    <m/>
    <m/>
    <m/>
    <m/>
    <n v="69859"/>
  </r>
  <r>
    <x v="77"/>
    <x v="4"/>
    <x v="0"/>
    <x v="2"/>
    <s v="1012521"/>
    <x v="52"/>
    <s v="Pechuga Desh"/>
    <s v="Pechuga Desh s/Piel"/>
    <x v="5"/>
    <m/>
    <m/>
    <m/>
    <m/>
    <m/>
    <m/>
    <m/>
    <n v="180457"/>
  </r>
  <r>
    <x v="78"/>
    <x v="4"/>
    <x v="0"/>
    <x v="2"/>
    <s v="1012522"/>
    <x v="53"/>
    <s v="Pechuga Desh"/>
    <s v="Pechuga Desh s/Piel"/>
    <x v="5"/>
    <m/>
    <m/>
    <m/>
    <m/>
    <m/>
    <m/>
    <m/>
    <n v="101839"/>
  </r>
  <r>
    <x v="79"/>
    <x v="4"/>
    <x v="0"/>
    <x v="2"/>
    <s v="1012523"/>
    <x v="54"/>
    <s v="Pechuga Desh"/>
    <s v="Pechuga Desh s/Piel"/>
    <x v="5"/>
    <m/>
    <m/>
    <m/>
    <m/>
    <m/>
    <m/>
    <m/>
    <n v="79704"/>
  </r>
  <r>
    <x v="80"/>
    <x v="4"/>
    <x v="0"/>
    <x v="2"/>
    <s v="1012524"/>
    <x v="55"/>
    <s v="Pechuga Desh"/>
    <s v="Pechuga Desh s/Piel"/>
    <x v="5"/>
    <m/>
    <m/>
    <m/>
    <m/>
    <m/>
    <m/>
    <m/>
    <n v="32724"/>
  </r>
  <r>
    <x v="30"/>
    <x v="4"/>
    <x v="0"/>
    <x v="2"/>
    <s v="1012525"/>
    <x v="11"/>
    <s v="Patas"/>
    <s v="Patas Garras"/>
    <x v="2"/>
    <m/>
    <m/>
    <m/>
    <m/>
    <m/>
    <m/>
    <m/>
    <n v="10728"/>
  </r>
  <r>
    <x v="91"/>
    <x v="4"/>
    <x v="0"/>
    <x v="2"/>
    <s v="1012526"/>
    <x v="12"/>
    <s v="Patas"/>
    <s v="Patas Garras"/>
    <x v="2"/>
    <m/>
    <m/>
    <m/>
    <m/>
    <m/>
    <m/>
    <m/>
    <n v="10766"/>
  </r>
  <r>
    <x v="31"/>
    <x v="4"/>
    <x v="0"/>
    <x v="2"/>
    <s v="1012527"/>
    <x v="29"/>
    <s v="Patas"/>
    <s v="Patas Garras"/>
    <x v="2"/>
    <m/>
    <m/>
    <m/>
    <m/>
    <m/>
    <m/>
    <m/>
    <n v="14468"/>
  </r>
  <r>
    <x v="81"/>
    <x v="4"/>
    <x v="0"/>
    <x v="2"/>
    <s v="1012532"/>
    <x v="73"/>
    <s v="Menudencias"/>
    <s v="Menudencias Contre"/>
    <x v="5"/>
    <m/>
    <m/>
    <m/>
    <m/>
    <m/>
    <m/>
    <m/>
    <n v="6600"/>
  </r>
  <r>
    <x v="82"/>
    <x v="4"/>
    <x v="0"/>
    <x v="2"/>
    <s v="1012534"/>
    <x v="74"/>
    <s v="Pechuga"/>
    <s v="Pechuga Entera"/>
    <x v="6"/>
    <m/>
    <m/>
    <m/>
    <m/>
    <m/>
    <m/>
    <m/>
    <n v="591478"/>
  </r>
  <r>
    <x v="32"/>
    <x v="4"/>
    <x v="0"/>
    <x v="2"/>
    <s v="1012552"/>
    <x v="30"/>
    <s v="Pechuga Desh"/>
    <s v="Pechuga Desh s/Piel"/>
    <x v="0"/>
    <m/>
    <m/>
    <m/>
    <m/>
    <m/>
    <m/>
    <m/>
    <n v="48001"/>
  </r>
  <r>
    <x v="34"/>
    <x v="4"/>
    <x v="0"/>
    <x v="2"/>
    <s v="1012598"/>
    <x v="32"/>
    <s v="Patas"/>
    <s v="Patas Garras"/>
    <x v="2"/>
    <m/>
    <m/>
    <m/>
    <m/>
    <m/>
    <m/>
    <m/>
    <n v="1110"/>
  </r>
  <r>
    <x v="83"/>
    <x v="4"/>
    <x v="0"/>
    <x v="2"/>
    <s v="1012601"/>
    <x v="75"/>
    <s v="Menudencias"/>
    <s v="Menudencias Pana"/>
    <x v="5"/>
    <m/>
    <m/>
    <m/>
    <m/>
    <m/>
    <m/>
    <m/>
    <n v="167936"/>
  </r>
  <r>
    <x v="35"/>
    <x v="4"/>
    <x v="0"/>
    <x v="2"/>
    <s v="1012612"/>
    <x v="33"/>
    <s v="Carne Recuperada"/>
    <s v="Carne Recuperada Pul"/>
    <x v="4"/>
    <m/>
    <m/>
    <m/>
    <m/>
    <m/>
    <m/>
    <m/>
    <n v="1284301"/>
  </r>
  <r>
    <x v="37"/>
    <x v="4"/>
    <x v="0"/>
    <x v="2"/>
    <s v="1012674"/>
    <x v="35"/>
    <s v="Menudencias"/>
    <s v="Menudencias Corazón"/>
    <x v="3"/>
    <m/>
    <m/>
    <m/>
    <m/>
    <m/>
    <m/>
    <m/>
    <n v="54001"/>
  </r>
  <r>
    <x v="84"/>
    <x v="4"/>
    <x v="0"/>
    <x v="2"/>
    <s v="1012694"/>
    <x v="76"/>
    <s v="Pechuga Desh"/>
    <s v="Pechuga Desh s/Piel"/>
    <x v="5"/>
    <m/>
    <m/>
    <m/>
    <m/>
    <m/>
    <m/>
    <m/>
    <n v="67486"/>
  </r>
  <r>
    <x v="40"/>
    <x v="4"/>
    <x v="0"/>
    <x v="2"/>
    <s v="1012719"/>
    <x v="38"/>
    <s v="Carne Recuperada"/>
    <s v="Carne Recuperada ADM"/>
    <x v="1"/>
    <m/>
    <m/>
    <m/>
    <m/>
    <m/>
    <m/>
    <m/>
    <n v="204334"/>
  </r>
  <r>
    <x v="458"/>
    <x v="4"/>
    <x v="0"/>
    <x v="2"/>
    <s v="1012725"/>
    <x v="409"/>
    <s v="Filete"/>
    <s v="Filete"/>
    <x v="6"/>
    <m/>
    <m/>
    <m/>
    <m/>
    <m/>
    <m/>
    <m/>
    <n v="13535"/>
  </r>
  <r>
    <x v="456"/>
    <x v="4"/>
    <x v="0"/>
    <x v="2"/>
    <s v="1012764"/>
    <x v="407"/>
    <s v="Carne Recuperada"/>
    <s v="Carne Recuperada ADM"/>
    <x v="6"/>
    <m/>
    <m/>
    <m/>
    <m/>
    <m/>
    <m/>
    <m/>
    <n v="288859"/>
  </r>
  <r>
    <x v="92"/>
    <x v="4"/>
    <x v="1"/>
    <x v="0"/>
    <s v="1020017"/>
    <x v="83"/>
    <s v="Chuleta"/>
    <s v="Chuleta Centro"/>
    <x v="0"/>
    <n v="-13776"/>
    <n v="0"/>
    <n v="0"/>
    <n v="-13776"/>
    <n v="0"/>
    <n v="0"/>
    <m/>
    <m/>
  </r>
  <r>
    <x v="94"/>
    <x v="4"/>
    <x v="1"/>
    <x v="0"/>
    <s v="1020105"/>
    <x v="85"/>
    <s v="Lomo"/>
    <s v="Lomo Centro"/>
    <x v="9"/>
    <n v="953"/>
    <n v="39047"/>
    <n v="40000"/>
    <n v="953"/>
    <n v="39047"/>
    <n v="40000"/>
    <n v="40000"/>
    <m/>
  </r>
  <r>
    <x v="95"/>
    <x v="4"/>
    <x v="1"/>
    <x v="0"/>
    <s v="1020110"/>
    <x v="86"/>
    <s v="Lomo"/>
    <s v="Lomo MM Loin"/>
    <x v="9"/>
    <n v="-313795"/>
    <n v="745788"/>
    <n v="700000"/>
    <n v="-313795"/>
    <n v="739188"/>
    <n v="693400"/>
    <n v="700600"/>
    <m/>
  </r>
  <r>
    <x v="96"/>
    <x v="4"/>
    <x v="1"/>
    <x v="0"/>
    <s v="1020284"/>
    <x v="87"/>
    <s v="Pierna"/>
    <s v="Pierna Pulpa Fina"/>
    <x v="9"/>
    <n v="-3057"/>
    <n v="17057"/>
    <n v="14000"/>
    <n v="-3057"/>
    <n v="17057"/>
    <n v="14000"/>
    <n v="5000"/>
    <m/>
  </r>
  <r>
    <x v="97"/>
    <x v="4"/>
    <x v="1"/>
    <x v="0"/>
    <s v="1020326"/>
    <x v="88"/>
    <s v="Paleta"/>
    <s v="Paleta Pulpa"/>
    <x v="9"/>
    <n v="-15008"/>
    <n v="269348"/>
    <n v="240000"/>
    <n v="-15008"/>
    <n v="255008"/>
    <n v="240000"/>
    <n v="264000"/>
    <m/>
  </r>
  <r>
    <x v="98"/>
    <x v="4"/>
    <x v="1"/>
    <x v="0"/>
    <s v="1020339"/>
    <x v="89"/>
    <s v="Grasas"/>
    <s v="Grasa Lomo Tocino"/>
    <x v="0"/>
    <n v="-60012"/>
    <n v="94169"/>
    <n v="72000"/>
    <n v="-60012"/>
    <n v="94169"/>
    <n v="72000"/>
    <n v="87000"/>
    <m/>
  </r>
  <r>
    <x v="99"/>
    <x v="4"/>
    <x v="1"/>
    <x v="0"/>
    <s v="1020349"/>
    <x v="90"/>
    <s v="Plancha"/>
    <s v="Plancha s/Cuero"/>
    <x v="0"/>
    <n v="29691"/>
    <n v="635"/>
    <n v="24000"/>
    <n v="29691"/>
    <n v="635"/>
    <n v="24000"/>
    <m/>
    <m/>
  </r>
  <r>
    <x v="100"/>
    <x v="4"/>
    <x v="1"/>
    <x v="0"/>
    <s v="1020352"/>
    <x v="91"/>
    <s v="Cueros"/>
    <s v="Cuero Panceta"/>
    <x v="0"/>
    <n v="-46766"/>
    <n v="43879"/>
    <n v="0"/>
    <n v="-46766"/>
    <n v="43879"/>
    <n v="0"/>
    <m/>
    <m/>
  </r>
  <r>
    <x v="101"/>
    <x v="4"/>
    <x v="1"/>
    <x v="0"/>
    <s v="1020367"/>
    <x v="92"/>
    <s v="Grasas"/>
    <s v="Grasa Gordura"/>
    <x v="0"/>
    <n v="16980"/>
    <n v="79020"/>
    <n v="96000"/>
    <n v="16980"/>
    <n v="103020"/>
    <n v="120000"/>
    <n v="109000"/>
    <m/>
  </r>
  <r>
    <x v="102"/>
    <x v="4"/>
    <x v="1"/>
    <x v="0"/>
    <s v="1020412"/>
    <x v="93"/>
    <s v="Recortes"/>
    <s v="Recortes No Magro"/>
    <x v="0"/>
    <n v="86491"/>
    <n v="71677"/>
    <n v="96000"/>
    <n v="86491"/>
    <n v="71677"/>
    <n v="96000"/>
    <n v="129000"/>
    <m/>
  </r>
  <r>
    <x v="103"/>
    <x v="4"/>
    <x v="1"/>
    <x v="0"/>
    <s v="1020589"/>
    <x v="94"/>
    <s v="Lomo"/>
    <s v="Lomo MM Loin"/>
    <x v="9"/>
    <n v="-29441"/>
    <n v="133272"/>
    <n v="120000"/>
    <n v="-29441"/>
    <n v="133272"/>
    <n v="120000"/>
    <n v="120000"/>
    <m/>
  </r>
  <r>
    <x v="104"/>
    <x v="4"/>
    <x v="1"/>
    <x v="0"/>
    <s v="1020592"/>
    <x v="95"/>
    <s v="Lomo"/>
    <s v="Lomo Vetado"/>
    <x v="9"/>
    <n v="-39786"/>
    <n v="209786"/>
    <n v="170000"/>
    <n v="-39786"/>
    <n v="209786"/>
    <n v="170000"/>
    <n v="163000"/>
    <m/>
  </r>
  <r>
    <x v="105"/>
    <x v="4"/>
    <x v="1"/>
    <x v="0"/>
    <s v="1020620"/>
    <x v="96"/>
    <s v="Lomo"/>
    <s v="Lomo Vetado"/>
    <x v="9"/>
    <n v="-1659"/>
    <n v="31659"/>
    <n v="30000"/>
    <n v="-1659"/>
    <n v="31659"/>
    <n v="30000"/>
    <n v="30000"/>
    <m/>
  </r>
  <r>
    <x v="106"/>
    <x v="4"/>
    <x v="1"/>
    <x v="0"/>
    <s v="1020636"/>
    <x v="97"/>
    <s v="Filete"/>
    <s v="Filete c/Cabeza"/>
    <x v="9"/>
    <n v="-1094"/>
    <n v="14094"/>
    <n v="13000"/>
    <n v="-1094"/>
    <n v="14094"/>
    <n v="13000"/>
    <n v="13000"/>
    <m/>
  </r>
  <r>
    <x v="107"/>
    <x v="4"/>
    <x v="1"/>
    <x v="0"/>
    <s v="1020637"/>
    <x v="98"/>
    <s v="Panceta"/>
    <s v="Panceta s/Cuero"/>
    <x v="9"/>
    <n v="-24948"/>
    <n v="214948"/>
    <n v="180000"/>
    <n v="-24948"/>
    <n v="214948"/>
    <n v="190000"/>
    <n v="185700"/>
    <m/>
  </r>
  <r>
    <x v="108"/>
    <x v="4"/>
    <x v="1"/>
    <x v="0"/>
    <s v="1020662"/>
    <x v="99"/>
    <s v="Pierna"/>
    <s v="Pierna Pulpa Fina"/>
    <x v="9"/>
    <n v="144"/>
    <n v="19856"/>
    <n v="20000"/>
    <n v="144"/>
    <n v="19856"/>
    <n v="20000"/>
    <n v="20000"/>
    <m/>
  </r>
  <r>
    <x v="109"/>
    <x v="4"/>
    <x v="1"/>
    <x v="0"/>
    <s v="1020664"/>
    <x v="100"/>
    <s v="Pierna"/>
    <s v="Pierna Pulpa Fina"/>
    <x v="9"/>
    <n v="679"/>
    <n v="2321"/>
    <n v="3000"/>
    <n v="679"/>
    <n v="2321"/>
    <n v="3000"/>
    <n v="3000"/>
    <m/>
  </r>
  <r>
    <x v="110"/>
    <x v="4"/>
    <x v="1"/>
    <x v="0"/>
    <s v="1020665"/>
    <x v="101"/>
    <s v="Pierna"/>
    <s v="Pierna Pulpa Fina"/>
    <x v="9"/>
    <n v="-5794"/>
    <n v="19794"/>
    <n v="14000"/>
    <n v="-5794"/>
    <n v="19794"/>
    <n v="14000"/>
    <n v="5000"/>
    <m/>
  </r>
  <r>
    <x v="111"/>
    <x v="4"/>
    <x v="1"/>
    <x v="0"/>
    <s v="1020678"/>
    <x v="102"/>
    <s v="Lomo"/>
    <s v="Lomo Centro"/>
    <x v="9"/>
    <n v="-500"/>
    <n v="500"/>
    <n v="500"/>
    <n v="-500"/>
    <n v="500"/>
    <n v="500"/>
    <m/>
    <m/>
  </r>
  <r>
    <x v="112"/>
    <x v="4"/>
    <x v="1"/>
    <x v="0"/>
    <s v="1020681"/>
    <x v="103"/>
    <s v="Lomo"/>
    <s v="Lomo MM Loin"/>
    <x v="9"/>
    <n v="-19268"/>
    <n v="20000"/>
    <n v="20000"/>
    <n v="-19268"/>
    <n v="20000"/>
    <n v="20000"/>
    <n v="15000"/>
    <m/>
  </r>
  <r>
    <x v="113"/>
    <x v="4"/>
    <x v="1"/>
    <x v="0"/>
    <s v="1020704"/>
    <x v="104"/>
    <s v="Filete"/>
    <s v="Filete c/Cabeza"/>
    <x v="9"/>
    <n v="-174"/>
    <n v="1174"/>
    <n v="1000"/>
    <n v="-174"/>
    <n v="1174"/>
    <n v="1000"/>
    <n v="1000"/>
    <m/>
  </r>
  <r>
    <x v="114"/>
    <x v="4"/>
    <x v="1"/>
    <x v="0"/>
    <s v="1020715"/>
    <x v="105"/>
    <s v="Panceta"/>
    <s v="Panceta c/Cuero"/>
    <x v="9"/>
    <n v="-1057"/>
    <n v="3057"/>
    <n v="2000"/>
    <n v="-1057"/>
    <n v="3057"/>
    <n v="2000"/>
    <n v="2000"/>
    <m/>
  </r>
  <r>
    <x v="115"/>
    <x v="4"/>
    <x v="1"/>
    <x v="0"/>
    <s v="1020731"/>
    <x v="106"/>
    <s v="Panceta"/>
    <s v="Panceta s/Cuero"/>
    <x v="9"/>
    <n v="961"/>
    <n v="19039"/>
    <n v="20000"/>
    <n v="961"/>
    <n v="19039"/>
    <n v="20000"/>
    <n v="20000"/>
    <m/>
  </r>
  <r>
    <x v="116"/>
    <x v="4"/>
    <x v="1"/>
    <x v="0"/>
    <s v="1020758"/>
    <x v="107"/>
    <s v="Lomo"/>
    <s v="Lomo Vetado"/>
    <x v="9"/>
    <n v="1899"/>
    <n v="1101"/>
    <n v="3000"/>
    <n v="1899"/>
    <n v="1101"/>
    <n v="3000"/>
    <n v="3000"/>
    <m/>
  </r>
  <r>
    <x v="117"/>
    <x v="4"/>
    <x v="1"/>
    <x v="0"/>
    <s v="1020774"/>
    <x v="108"/>
    <s v="Prolijado"/>
    <s v="Prolijado Malaya"/>
    <x v="9"/>
    <n v="-975"/>
    <n v="8000"/>
    <n v="8000"/>
    <n v="-975"/>
    <n v="8000"/>
    <n v="8000"/>
    <n v="8000"/>
    <m/>
  </r>
  <r>
    <x v="118"/>
    <x v="4"/>
    <x v="1"/>
    <x v="0"/>
    <s v="1020802"/>
    <x v="109"/>
    <s v="Panceta"/>
    <s v="Panceta s/Cuero"/>
    <x v="9"/>
    <n v="-19738"/>
    <n v="92610"/>
    <n v="73000"/>
    <n v="-19738"/>
    <n v="92610"/>
    <n v="73000"/>
    <n v="73000"/>
    <m/>
  </r>
  <r>
    <x v="119"/>
    <x v="4"/>
    <x v="1"/>
    <x v="0"/>
    <s v="1020810"/>
    <x v="110"/>
    <s v="Subprod"/>
    <s v="Subprod Tripa"/>
    <x v="9"/>
    <n v="-4870"/>
    <n v="6870"/>
    <n v="2000"/>
    <n v="-4870"/>
    <n v="6870"/>
    <n v="2000"/>
    <n v="2000"/>
    <m/>
  </r>
  <r>
    <x v="120"/>
    <x v="4"/>
    <x v="1"/>
    <x v="0"/>
    <s v="1020848"/>
    <x v="111"/>
    <s v="Lomo"/>
    <s v="Lomo Centro"/>
    <x v="0"/>
    <n v="4315"/>
    <n v="20000"/>
    <n v="24000"/>
    <n v="4315"/>
    <n v="20000"/>
    <n v="24000"/>
    <n v="24000"/>
    <m/>
  </r>
  <r>
    <x v="121"/>
    <x v="4"/>
    <x v="1"/>
    <x v="0"/>
    <s v="1020860"/>
    <x v="112"/>
    <s v="Lomo"/>
    <s v="Lomo Vetado"/>
    <x v="4"/>
    <n v="466"/>
    <n v="142300"/>
    <n v="142766"/>
    <n v="466"/>
    <n v="142300"/>
    <n v="142766"/>
    <n v="143000"/>
    <m/>
  </r>
  <r>
    <x v="122"/>
    <x v="4"/>
    <x v="1"/>
    <x v="0"/>
    <s v="1020861"/>
    <x v="113"/>
    <s v="Lomo"/>
    <s v="Lomo Vetado"/>
    <x v="4"/>
    <n v="-47038"/>
    <n v="110000"/>
    <n v="62962"/>
    <n v="-47038"/>
    <n v="158481"/>
    <n v="110000"/>
    <n v="110000"/>
    <m/>
  </r>
  <r>
    <x v="123"/>
    <x v="4"/>
    <x v="1"/>
    <x v="0"/>
    <s v="1020869"/>
    <x v="114"/>
    <s v="Cost-Pec"/>
    <s v="Cost-Pec Entero"/>
    <x v="0"/>
    <n v="14767"/>
    <n v="9233"/>
    <n v="24000"/>
    <n v="14767"/>
    <n v="9233"/>
    <n v="24000"/>
    <m/>
    <m/>
  </r>
  <r>
    <x v="124"/>
    <x v="4"/>
    <x v="1"/>
    <x v="0"/>
    <s v="1020886"/>
    <x v="115"/>
    <s v="Panceta"/>
    <s v="Panceta s/Cuero"/>
    <x v="0"/>
    <n v="1805"/>
    <n v="0"/>
    <n v="0"/>
    <n v="1805"/>
    <n v="0"/>
    <n v="0"/>
    <m/>
    <m/>
  </r>
  <r>
    <x v="125"/>
    <x v="4"/>
    <x v="1"/>
    <x v="0"/>
    <s v="1020904"/>
    <x v="116"/>
    <s v="Panceta"/>
    <s v="Panceta c/Cuero"/>
    <x v="4"/>
    <n v="-116279"/>
    <n v="18991"/>
    <n v="0"/>
    <n v="-116279"/>
    <n v="18991"/>
    <n v="0"/>
    <m/>
    <m/>
  </r>
  <r>
    <x v="126"/>
    <x v="4"/>
    <x v="1"/>
    <x v="0"/>
    <s v="1020905"/>
    <x v="117"/>
    <s v="Panceta"/>
    <s v="Panceta c/Cuero"/>
    <x v="4"/>
    <n v="-103996"/>
    <n v="22300"/>
    <n v="0"/>
    <n v="-103996"/>
    <n v="22300"/>
    <n v="0"/>
    <m/>
    <m/>
  </r>
  <r>
    <x v="127"/>
    <x v="4"/>
    <x v="1"/>
    <x v="0"/>
    <s v="1020914"/>
    <x v="118"/>
    <s v="Panceta"/>
    <s v="Panceta c/Cuero"/>
    <x v="9"/>
    <n v="3058"/>
    <n v="5942"/>
    <n v="9000"/>
    <n v="3058"/>
    <n v="5942"/>
    <n v="9000"/>
    <n v="9000"/>
    <m/>
  </r>
  <r>
    <x v="128"/>
    <x v="4"/>
    <x v="1"/>
    <x v="0"/>
    <s v="1020915"/>
    <x v="119"/>
    <s v="Pierna"/>
    <s v="Pierna Entera"/>
    <x v="0"/>
    <n v="-1579"/>
    <n v="1579"/>
    <n v="0"/>
    <n v="-1579"/>
    <n v="1579"/>
    <n v="0"/>
    <m/>
    <m/>
  </r>
  <r>
    <x v="129"/>
    <x v="4"/>
    <x v="1"/>
    <x v="0"/>
    <s v="1020925"/>
    <x v="120"/>
    <s v="Grasas"/>
    <s v="Grasa Forro"/>
    <x v="0"/>
    <n v="-997"/>
    <n v="48997"/>
    <n v="48000"/>
    <n v="-997"/>
    <n v="48997"/>
    <n v="48000"/>
    <n v="48000"/>
    <m/>
  </r>
  <r>
    <x v="130"/>
    <x v="4"/>
    <x v="1"/>
    <x v="0"/>
    <s v="1020944"/>
    <x v="121"/>
    <s v="Pierna"/>
    <s v="Pierna Pulpa"/>
    <x v="0"/>
    <n v="-92269"/>
    <n v="634989"/>
    <n v="480000"/>
    <n v="-92269"/>
    <n v="529989"/>
    <n v="384000"/>
    <n v="384000"/>
    <m/>
  </r>
  <r>
    <x v="132"/>
    <x v="4"/>
    <x v="1"/>
    <x v="0"/>
    <s v="1020990"/>
    <x v="123"/>
    <s v="Pierna"/>
    <s v="Pierna Pulpa Fina"/>
    <x v="9"/>
    <n v="295"/>
    <n v="9705"/>
    <n v="10000"/>
    <n v="295"/>
    <n v="9705"/>
    <n v="10000"/>
    <n v="5000"/>
    <m/>
  </r>
  <r>
    <x v="133"/>
    <x v="4"/>
    <x v="1"/>
    <x v="0"/>
    <s v="1020991"/>
    <x v="124"/>
    <s v="Pierna"/>
    <s v="Pierna Pulpa Fina"/>
    <x v="9"/>
    <n v="-14720"/>
    <n v="10466"/>
    <n v="24000"/>
    <n v="-14720"/>
    <n v="10466"/>
    <n v="24000"/>
    <n v="6000"/>
    <m/>
  </r>
  <r>
    <x v="527"/>
    <x v="4"/>
    <x v="1"/>
    <x v="0"/>
    <s v="1020993"/>
    <x v="214"/>
    <s v="Paleta"/>
    <s v="Paleta Entera"/>
    <x v="0"/>
    <n v="6190"/>
    <n v="0"/>
    <n v="0"/>
    <n v="6190"/>
    <n v="0"/>
    <n v="0"/>
    <n v="7100"/>
    <m/>
  </r>
  <r>
    <x v="134"/>
    <x v="4"/>
    <x v="1"/>
    <x v="0"/>
    <s v="1021012"/>
    <x v="125"/>
    <s v="Plancha"/>
    <s v="Plancha s/Cuero"/>
    <x v="4"/>
    <n v="1856"/>
    <n v="151144"/>
    <n v="153000"/>
    <n v="1856"/>
    <n v="151144"/>
    <n v="153000"/>
    <n v="154000"/>
    <m/>
  </r>
  <r>
    <x v="135"/>
    <x v="4"/>
    <x v="1"/>
    <x v="0"/>
    <s v="1021023"/>
    <x v="126"/>
    <s v="Grasas"/>
    <s v="Grasa Gordura"/>
    <x v="0"/>
    <n v="-33731"/>
    <n v="150936"/>
    <n v="144000"/>
    <n v="-33731"/>
    <n v="150936"/>
    <n v="144000"/>
    <n v="144000"/>
    <m/>
  </r>
  <r>
    <x v="136"/>
    <x v="4"/>
    <x v="1"/>
    <x v="0"/>
    <s v="1021039"/>
    <x v="127"/>
    <s v="Cueros"/>
    <s v="Cuero Papada"/>
    <x v="0"/>
    <n v="44091"/>
    <n v="84889"/>
    <n v="96000"/>
    <n v="44091"/>
    <n v="84889"/>
    <n v="96000"/>
    <n v="96000"/>
    <m/>
  </r>
  <r>
    <x v="137"/>
    <x v="4"/>
    <x v="1"/>
    <x v="0"/>
    <s v="1021045"/>
    <x v="128"/>
    <s v="Pernil"/>
    <s v="Pernil Mano"/>
    <x v="4"/>
    <n v="1606"/>
    <n v="0"/>
    <n v="1606"/>
    <n v="1606"/>
    <n v="0"/>
    <n v="1606"/>
    <m/>
    <m/>
  </r>
  <r>
    <x v="138"/>
    <x v="4"/>
    <x v="1"/>
    <x v="0"/>
    <s v="1021046"/>
    <x v="129"/>
    <s v="Pernil"/>
    <s v="Pernil Mano"/>
    <x v="4"/>
    <n v="-1211"/>
    <n v="0"/>
    <n v="0"/>
    <n v="-1211"/>
    <n v="0"/>
    <n v="0"/>
    <m/>
    <m/>
  </r>
  <r>
    <x v="139"/>
    <x v="4"/>
    <x v="1"/>
    <x v="0"/>
    <s v="1021077"/>
    <x v="130"/>
    <s v="Grasas"/>
    <s v="Grasa Gordura"/>
    <x v="0"/>
    <n v="4366"/>
    <n v="0"/>
    <n v="0"/>
    <n v="4366"/>
    <n v="0"/>
    <n v="0"/>
    <n v="43000"/>
    <m/>
  </r>
  <r>
    <x v="140"/>
    <x v="4"/>
    <x v="1"/>
    <x v="0"/>
    <s v="1021078"/>
    <x v="131"/>
    <s v="Recortes"/>
    <s v="Recortes No Magro"/>
    <x v="0"/>
    <n v="14326"/>
    <n v="97410"/>
    <n v="120000"/>
    <n v="14326"/>
    <n v="97410"/>
    <n v="120000"/>
    <n v="120000"/>
    <m/>
  </r>
  <r>
    <x v="141"/>
    <x v="4"/>
    <x v="1"/>
    <x v="0"/>
    <s v="1021082"/>
    <x v="132"/>
    <s v="Recortes"/>
    <s v="Recortes No Magro"/>
    <x v="0"/>
    <n v="-26456"/>
    <n v="74456"/>
    <n v="48000"/>
    <n v="-26456"/>
    <n v="74456"/>
    <n v="48000"/>
    <n v="47000"/>
    <m/>
  </r>
  <r>
    <x v="142"/>
    <x v="4"/>
    <x v="1"/>
    <x v="0"/>
    <s v="1021085"/>
    <x v="133"/>
    <s v="Grasas"/>
    <s v="Grasa Gordura"/>
    <x v="0"/>
    <n v="1848"/>
    <n v="22152"/>
    <n v="24000"/>
    <n v="1848"/>
    <n v="22152"/>
    <n v="24000"/>
    <n v="24000"/>
    <m/>
  </r>
  <r>
    <x v="143"/>
    <x v="4"/>
    <x v="1"/>
    <x v="0"/>
    <s v="1021092"/>
    <x v="134"/>
    <s v="Recortes"/>
    <s v="Recortes No Magro"/>
    <x v="0"/>
    <n v="29752"/>
    <n v="111752"/>
    <n v="144000"/>
    <n v="29752"/>
    <n v="111752"/>
    <n v="144000"/>
    <n v="144000"/>
    <m/>
  </r>
  <r>
    <x v="144"/>
    <x v="4"/>
    <x v="1"/>
    <x v="0"/>
    <s v="1021101"/>
    <x v="135"/>
    <s v="Subprod"/>
    <s v="Subprod Visceras"/>
    <x v="0"/>
    <n v="2326"/>
    <n v="21674"/>
    <n v="24000"/>
    <n v="2326"/>
    <n v="21674"/>
    <n v="24000"/>
    <n v="25000"/>
    <m/>
  </r>
  <r>
    <x v="145"/>
    <x v="4"/>
    <x v="1"/>
    <x v="0"/>
    <s v="1021105"/>
    <x v="136"/>
    <s v="Subprod"/>
    <s v="Subprod Visceras"/>
    <x v="0"/>
    <n v="-23847"/>
    <n v="23847"/>
    <n v="0"/>
    <n v="-23847"/>
    <n v="23847"/>
    <n v="0"/>
    <n v="5211"/>
    <m/>
  </r>
  <r>
    <x v="146"/>
    <x v="4"/>
    <x v="1"/>
    <x v="0"/>
    <s v="1021106"/>
    <x v="137"/>
    <s v="Subprod"/>
    <s v="Subprod Visceras"/>
    <x v="0"/>
    <n v="63455"/>
    <n v="74769"/>
    <n v="24000"/>
    <n v="63455"/>
    <n v="74769"/>
    <n v="24000"/>
    <m/>
    <m/>
  </r>
  <r>
    <x v="147"/>
    <x v="4"/>
    <x v="1"/>
    <x v="0"/>
    <s v="1021111"/>
    <x v="138"/>
    <s v="Grasas"/>
    <s v="Grasa Interior"/>
    <x v="0"/>
    <n v="1101"/>
    <n v="0"/>
    <n v="0"/>
    <n v="1101"/>
    <n v="0"/>
    <n v="0"/>
    <m/>
    <m/>
  </r>
  <r>
    <x v="148"/>
    <x v="4"/>
    <x v="1"/>
    <x v="0"/>
    <s v="1021115"/>
    <x v="139"/>
    <s v="Subprod"/>
    <s v="Subprod Visceras"/>
    <x v="2"/>
    <n v="-16900"/>
    <n v="16900"/>
    <n v="0"/>
    <n v="-16900"/>
    <n v="16900"/>
    <n v="0"/>
    <m/>
    <m/>
  </r>
  <r>
    <x v="149"/>
    <x v="4"/>
    <x v="1"/>
    <x v="0"/>
    <s v="1021136"/>
    <x v="140"/>
    <s v="Subprod"/>
    <s v="Subprod Visceras"/>
    <x v="9"/>
    <n v="-6410"/>
    <n v="7410"/>
    <n v="1000"/>
    <n v="-6410"/>
    <n v="8410"/>
    <n v="2000"/>
    <n v="2000"/>
    <m/>
  </r>
  <r>
    <x v="150"/>
    <x v="4"/>
    <x v="1"/>
    <x v="0"/>
    <s v="1021149"/>
    <x v="141"/>
    <s v="Huesos"/>
    <s v="Huesos Cuarto Centra"/>
    <x v="4"/>
    <n v="-21264"/>
    <n v="104982"/>
    <n v="83718"/>
    <n v="-21264"/>
    <n v="104982"/>
    <n v="83718"/>
    <n v="66000"/>
    <m/>
  </r>
  <r>
    <x v="151"/>
    <x v="4"/>
    <x v="1"/>
    <x v="0"/>
    <s v="1021150"/>
    <x v="142"/>
    <s v="Huesos"/>
    <s v="Huesos Cuarto Centra"/>
    <x v="4"/>
    <n v="22239"/>
    <n v="0"/>
    <n v="22239"/>
    <n v="22239"/>
    <n v="0"/>
    <n v="22239"/>
    <n v="44000"/>
    <m/>
  </r>
  <r>
    <x v="152"/>
    <x v="4"/>
    <x v="1"/>
    <x v="0"/>
    <s v="1021151"/>
    <x v="143"/>
    <s v="Huesos"/>
    <s v="Huesos Cuarto Delant"/>
    <x v="4"/>
    <n v="-1691"/>
    <n v="0"/>
    <n v="0"/>
    <n v="-1691"/>
    <n v="0"/>
    <n v="0"/>
    <m/>
    <m/>
  </r>
  <r>
    <x v="153"/>
    <x v="4"/>
    <x v="1"/>
    <x v="0"/>
    <s v="1021152"/>
    <x v="144"/>
    <s v="Huesos"/>
    <s v="Huesos Cuarto Delant"/>
    <x v="4"/>
    <n v="4368"/>
    <n v="0"/>
    <n v="0"/>
    <n v="4368"/>
    <n v="0"/>
    <n v="0"/>
    <m/>
    <m/>
  </r>
  <r>
    <x v="154"/>
    <x v="4"/>
    <x v="1"/>
    <x v="0"/>
    <s v="1021156"/>
    <x v="145"/>
    <s v="Huesos"/>
    <s v="Huesos Cuarto Centra"/>
    <x v="0"/>
    <m/>
    <m/>
    <m/>
    <m/>
    <m/>
    <m/>
    <n v="29000"/>
    <m/>
  </r>
  <r>
    <x v="154"/>
    <x v="4"/>
    <x v="1"/>
    <x v="0"/>
    <s v="1021156"/>
    <x v="145"/>
    <s v="Huesos"/>
    <s v="Huesos Cuarto Centra"/>
    <x v="4"/>
    <n v="-4094"/>
    <n v="0"/>
    <n v="0"/>
    <n v="-4094"/>
    <n v="0"/>
    <n v="0"/>
    <m/>
    <m/>
  </r>
  <r>
    <x v="155"/>
    <x v="4"/>
    <x v="1"/>
    <x v="0"/>
    <s v="1021187"/>
    <x v="146"/>
    <s v="Cueros"/>
    <s v="Cuero Back"/>
    <x v="0"/>
    <n v="-27150"/>
    <n v="80644"/>
    <n v="48000"/>
    <n v="-27150"/>
    <n v="80644"/>
    <n v="48000"/>
    <n v="45000"/>
    <m/>
  </r>
  <r>
    <x v="156"/>
    <x v="4"/>
    <x v="1"/>
    <x v="0"/>
    <s v="1021204"/>
    <x v="89"/>
    <s v="Grasas"/>
    <s v="Grasa Lomo Tocino"/>
    <x v="4"/>
    <n v="23040"/>
    <n v="0"/>
    <n v="23040"/>
    <n v="23040"/>
    <n v="0"/>
    <n v="0"/>
    <m/>
    <m/>
  </r>
  <r>
    <x v="159"/>
    <x v="4"/>
    <x v="1"/>
    <x v="0"/>
    <s v="1021385"/>
    <x v="149"/>
    <s v="Cueros"/>
    <s v="Cuero Mixto"/>
    <x v="0"/>
    <n v="41955"/>
    <n v="213453"/>
    <n v="216000"/>
    <n v="41955"/>
    <n v="213453"/>
    <n v="216000"/>
    <n v="154000"/>
    <m/>
  </r>
  <r>
    <x v="161"/>
    <x v="4"/>
    <x v="1"/>
    <x v="0"/>
    <s v="1021470"/>
    <x v="151"/>
    <s v="Pernil"/>
    <s v="Pernil Mano"/>
    <x v="4"/>
    <n v="-2072"/>
    <n v="2072"/>
    <n v="0"/>
    <n v="-2072"/>
    <n v="2072"/>
    <n v="0"/>
    <m/>
    <m/>
  </r>
  <r>
    <x v="162"/>
    <x v="4"/>
    <x v="1"/>
    <x v="0"/>
    <s v="1021533"/>
    <x v="152"/>
    <s v="Panceta"/>
    <s v="Panceta s/Cuero"/>
    <x v="9"/>
    <n v="1659"/>
    <n v="20332"/>
    <n v="15000"/>
    <n v="1659"/>
    <n v="25332"/>
    <n v="20000"/>
    <n v="15000"/>
    <m/>
  </r>
  <r>
    <x v="164"/>
    <x v="4"/>
    <x v="1"/>
    <x v="0"/>
    <s v="1021603"/>
    <x v="154"/>
    <s v="Lomo"/>
    <s v="Lomo MM Loin"/>
    <x v="9"/>
    <n v="-32"/>
    <n v="7032"/>
    <n v="7000"/>
    <n v="-32"/>
    <n v="7032"/>
    <n v="7000"/>
    <n v="7000"/>
    <m/>
  </r>
  <r>
    <x v="165"/>
    <x v="4"/>
    <x v="1"/>
    <x v="0"/>
    <s v="1021609"/>
    <x v="155"/>
    <s v="Filete"/>
    <s v="Filete c/Cabeza"/>
    <x v="9"/>
    <n v="3887"/>
    <n v="0"/>
    <n v="0"/>
    <n v="3887"/>
    <n v="0"/>
    <n v="0"/>
    <n v="30000"/>
    <m/>
  </r>
  <r>
    <x v="166"/>
    <x v="4"/>
    <x v="1"/>
    <x v="0"/>
    <s v="1021622"/>
    <x v="156"/>
    <s v="Chuleta"/>
    <s v="Chuleta Huesos"/>
    <x v="0"/>
    <n v="1740"/>
    <n v="10260"/>
    <n v="12000"/>
    <n v="1740"/>
    <n v="10260"/>
    <n v="12000"/>
    <m/>
    <m/>
  </r>
  <r>
    <x v="167"/>
    <x v="4"/>
    <x v="1"/>
    <x v="0"/>
    <s v="1021623"/>
    <x v="157"/>
    <s v="Chuleta"/>
    <s v="Chuleta Huesos"/>
    <x v="0"/>
    <n v="-100"/>
    <n v="0"/>
    <n v="0"/>
    <n v="-100"/>
    <n v="0"/>
    <n v="0"/>
    <m/>
    <m/>
  </r>
  <r>
    <x v="168"/>
    <x v="4"/>
    <x v="1"/>
    <x v="0"/>
    <s v="1021639"/>
    <x v="158"/>
    <s v="Filete"/>
    <s v="Filete c/Cabeza"/>
    <x v="0"/>
    <n v="1349"/>
    <n v="0"/>
    <n v="0"/>
    <n v="1349"/>
    <n v="0"/>
    <n v="0"/>
    <m/>
    <m/>
  </r>
  <r>
    <x v="528"/>
    <x v="4"/>
    <x v="1"/>
    <x v="0"/>
    <s v="1021655"/>
    <x v="467"/>
    <s v="Subprod"/>
    <s v="Subprod Visceras"/>
    <x v="4"/>
    <n v="-24000"/>
    <n v="88000"/>
    <n v="0"/>
    <n v="-24000"/>
    <n v="88000"/>
    <n v="48000"/>
    <m/>
    <m/>
  </r>
  <r>
    <x v="170"/>
    <x v="4"/>
    <x v="1"/>
    <x v="0"/>
    <s v="1021664"/>
    <x v="160"/>
    <s v="Cost-Pec"/>
    <s v="Cost-Pec Entero"/>
    <x v="4"/>
    <n v="17003"/>
    <n v="0"/>
    <n v="17003"/>
    <n v="17003"/>
    <n v="0"/>
    <n v="17003"/>
    <n v="39000"/>
    <m/>
  </r>
  <r>
    <x v="171"/>
    <x v="4"/>
    <x v="1"/>
    <x v="0"/>
    <s v="1021665"/>
    <x v="161"/>
    <s v="Cost-Pec"/>
    <s v="Cost-Pec Entero"/>
    <x v="4"/>
    <n v="-4546"/>
    <n v="2200"/>
    <n v="0"/>
    <n v="-4546"/>
    <n v="2200"/>
    <n v="0"/>
    <m/>
    <m/>
  </r>
  <r>
    <x v="172"/>
    <x v="4"/>
    <x v="1"/>
    <x v="0"/>
    <s v="1021731"/>
    <x v="162"/>
    <s v="Pernil"/>
    <s v="Pernil Mano"/>
    <x v="2"/>
    <n v="-17811"/>
    <n v="382333"/>
    <n v="360000"/>
    <n v="-17811"/>
    <n v="382333"/>
    <n v="360000"/>
    <n v="264000"/>
    <m/>
  </r>
  <r>
    <x v="173"/>
    <x v="4"/>
    <x v="1"/>
    <x v="0"/>
    <s v="1021735"/>
    <x v="163"/>
    <s v="Subprod"/>
    <s v="Subprod Patas-Manos"/>
    <x v="2"/>
    <n v="7882"/>
    <n v="104907"/>
    <n v="120000"/>
    <n v="7882"/>
    <n v="104907"/>
    <n v="120000"/>
    <n v="120000"/>
    <m/>
  </r>
  <r>
    <x v="297"/>
    <x v="4"/>
    <x v="1"/>
    <x v="0"/>
    <s v="1021765"/>
    <x v="119"/>
    <s v="Pierna"/>
    <s v="Pierna Entera"/>
    <x v="2"/>
    <n v="0"/>
    <n v="20"/>
    <n v="0"/>
    <n v="0"/>
    <n v="20"/>
    <n v="0"/>
    <m/>
    <m/>
  </r>
  <r>
    <x v="176"/>
    <x v="4"/>
    <x v="1"/>
    <x v="0"/>
    <s v="1021864"/>
    <x v="165"/>
    <s v="Cueros"/>
    <s v="Cuero Papada"/>
    <x v="3"/>
    <n v="-19453"/>
    <n v="15135"/>
    <n v="48000"/>
    <n v="-19453"/>
    <n v="15135"/>
    <n v="48000"/>
    <n v="48000"/>
    <m/>
  </r>
  <r>
    <x v="460"/>
    <x v="4"/>
    <x v="1"/>
    <x v="0"/>
    <s v="1021868"/>
    <x v="411"/>
    <s v="Pierna"/>
    <s v="Pierna Pulpa Fina"/>
    <x v="0"/>
    <n v="-5333"/>
    <n v="0"/>
    <n v="0"/>
    <n v="-5333"/>
    <n v="77333"/>
    <n v="72000"/>
    <n v="72000"/>
    <m/>
  </r>
  <r>
    <x v="177"/>
    <x v="4"/>
    <x v="1"/>
    <x v="0"/>
    <s v="1021905"/>
    <x v="166"/>
    <s v="Recortes"/>
    <s v="Recortes No Magro"/>
    <x v="2"/>
    <n v="33763"/>
    <n v="0"/>
    <n v="0"/>
    <n v="33763"/>
    <n v="0"/>
    <n v="24000"/>
    <m/>
    <m/>
  </r>
  <r>
    <x v="312"/>
    <x v="4"/>
    <x v="1"/>
    <x v="0"/>
    <s v="1021971"/>
    <x v="275"/>
    <s v="Cueros"/>
    <s v="Cuero Back"/>
    <x v="0"/>
    <m/>
    <m/>
    <m/>
    <m/>
    <m/>
    <m/>
    <n v="3000"/>
    <m/>
  </r>
  <r>
    <x v="178"/>
    <x v="4"/>
    <x v="1"/>
    <x v="0"/>
    <s v="1021976"/>
    <x v="167"/>
    <s v="Paleta"/>
    <s v="Paleta Pulpa"/>
    <x v="0"/>
    <n v="-75890"/>
    <n v="271396"/>
    <n v="264000"/>
    <n v="-75890"/>
    <n v="271396"/>
    <n v="264000"/>
    <n v="264000"/>
    <m/>
  </r>
  <r>
    <x v="487"/>
    <x v="4"/>
    <x v="1"/>
    <x v="0"/>
    <s v="1022047"/>
    <x v="431"/>
    <s v="Recortes"/>
    <s v="Recortes No Magro"/>
    <x v="0"/>
    <n v="-38400"/>
    <n v="3643"/>
    <n v="0"/>
    <n v="-38400"/>
    <n v="3643"/>
    <n v="0"/>
    <m/>
    <m/>
  </r>
  <r>
    <x v="181"/>
    <x v="4"/>
    <x v="1"/>
    <x v="0"/>
    <s v="1022073"/>
    <x v="169"/>
    <s v="Grasas"/>
    <s v="Grasa Interior"/>
    <x v="2"/>
    <m/>
    <m/>
    <m/>
    <m/>
    <m/>
    <m/>
    <n v="24000"/>
    <m/>
  </r>
  <r>
    <x v="182"/>
    <x v="4"/>
    <x v="1"/>
    <x v="0"/>
    <s v="1022096"/>
    <x v="170"/>
    <s v="Huesos"/>
    <s v="Huesos Cuarto Delant"/>
    <x v="2"/>
    <n v="-29708"/>
    <n v="177305"/>
    <n v="192000"/>
    <n v="-29708"/>
    <n v="177305"/>
    <n v="192000"/>
    <n v="144000"/>
    <m/>
  </r>
  <r>
    <x v="183"/>
    <x v="4"/>
    <x v="1"/>
    <x v="0"/>
    <s v="1022102"/>
    <x v="171"/>
    <s v="Cost-Pec"/>
    <s v="Cost-Pec Entero"/>
    <x v="0"/>
    <n v="3441"/>
    <n v="0"/>
    <n v="0"/>
    <n v="3441"/>
    <n v="0"/>
    <n v="0"/>
    <m/>
    <m/>
  </r>
  <r>
    <x v="185"/>
    <x v="4"/>
    <x v="1"/>
    <x v="0"/>
    <s v="1022149"/>
    <x v="173"/>
    <s v="Plancha"/>
    <s v="Plancha s/Cuero"/>
    <x v="0"/>
    <n v="-5423"/>
    <n v="0"/>
    <n v="0"/>
    <n v="-5423"/>
    <n v="0"/>
    <n v="0"/>
    <m/>
    <m/>
  </r>
  <r>
    <x v="186"/>
    <x v="4"/>
    <x v="1"/>
    <x v="0"/>
    <s v="1022150"/>
    <x v="130"/>
    <s v="Grasas"/>
    <s v="Grasa Gordura"/>
    <x v="0"/>
    <n v="12194"/>
    <n v="83806"/>
    <n v="96000"/>
    <n v="12194"/>
    <n v="83806"/>
    <n v="96000"/>
    <n v="96000"/>
    <m/>
  </r>
  <r>
    <x v="461"/>
    <x v="4"/>
    <x v="1"/>
    <x v="0"/>
    <s v="1022182"/>
    <x v="156"/>
    <s v="Chuleta"/>
    <s v="Chuleta Huesos"/>
    <x v="4"/>
    <n v="-4466"/>
    <n v="0"/>
    <n v="0"/>
    <n v="-4466"/>
    <n v="0"/>
    <n v="0"/>
    <m/>
    <m/>
  </r>
  <r>
    <x v="187"/>
    <x v="4"/>
    <x v="1"/>
    <x v="0"/>
    <s v="1022183"/>
    <x v="174"/>
    <s v="Pernil"/>
    <s v="Pernil Pierna"/>
    <x v="2"/>
    <n v="-13723"/>
    <n v="213723"/>
    <n v="200000"/>
    <n v="-13723"/>
    <n v="213723"/>
    <n v="200000"/>
    <n v="456000"/>
    <m/>
  </r>
  <r>
    <x v="188"/>
    <x v="4"/>
    <x v="1"/>
    <x v="0"/>
    <s v="1022186"/>
    <x v="175"/>
    <s v="Huesos"/>
    <s v="Huesos Cuarto Centra"/>
    <x v="2"/>
    <n v="26707"/>
    <n v="77380"/>
    <n v="96000"/>
    <n v="26707"/>
    <n v="77380"/>
    <n v="96000"/>
    <n v="48000"/>
    <m/>
  </r>
  <r>
    <x v="189"/>
    <x v="4"/>
    <x v="1"/>
    <x v="0"/>
    <s v="1022196"/>
    <x v="176"/>
    <s v="Cueros"/>
    <s v="Cuero Forro"/>
    <x v="0"/>
    <n v="4023"/>
    <n v="0"/>
    <n v="0"/>
    <n v="4023"/>
    <n v="43977"/>
    <n v="48000"/>
    <n v="48000"/>
    <m/>
  </r>
  <r>
    <x v="190"/>
    <x v="4"/>
    <x v="1"/>
    <x v="0"/>
    <s v="1022197"/>
    <x v="177"/>
    <s v="Cueros"/>
    <s v="Cuero Forro"/>
    <x v="0"/>
    <n v="15932"/>
    <n v="0"/>
    <n v="0"/>
    <n v="15932"/>
    <n v="0"/>
    <n v="0"/>
    <n v="4698"/>
    <m/>
  </r>
  <r>
    <x v="191"/>
    <x v="4"/>
    <x v="1"/>
    <x v="0"/>
    <s v="1022217"/>
    <x v="178"/>
    <s v="Grasas"/>
    <s v="Grasa Lomo Tocino"/>
    <x v="0"/>
    <m/>
    <m/>
    <m/>
    <m/>
    <m/>
    <m/>
    <n v="46000"/>
    <m/>
  </r>
  <r>
    <x v="191"/>
    <x v="4"/>
    <x v="1"/>
    <x v="0"/>
    <s v="1022217"/>
    <x v="178"/>
    <s v="Grasas"/>
    <s v="Grasa Lomo Tocino"/>
    <x v="3"/>
    <n v="-169287"/>
    <n v="326523"/>
    <n v="72000"/>
    <n v="-169287"/>
    <n v="326523"/>
    <n v="72000"/>
    <n v="24000"/>
    <m/>
  </r>
  <r>
    <x v="192"/>
    <x v="4"/>
    <x v="1"/>
    <x v="0"/>
    <s v="1022218"/>
    <x v="120"/>
    <s v="Grasas"/>
    <s v="Grasa Forro"/>
    <x v="3"/>
    <n v="-209534"/>
    <n v="60299"/>
    <n v="0"/>
    <n v="-209534"/>
    <n v="60299"/>
    <n v="0"/>
    <m/>
    <m/>
  </r>
  <r>
    <x v="193"/>
    <x v="4"/>
    <x v="1"/>
    <x v="0"/>
    <s v="1022273"/>
    <x v="179"/>
    <s v="Grasas"/>
    <s v="Grasa Forro"/>
    <x v="3"/>
    <n v="-102845"/>
    <n v="151161"/>
    <n v="48000"/>
    <n v="-102845"/>
    <n v="151161"/>
    <n v="48000"/>
    <n v="48000"/>
    <m/>
  </r>
  <r>
    <x v="194"/>
    <x v="4"/>
    <x v="1"/>
    <x v="0"/>
    <s v="1022282"/>
    <x v="180"/>
    <s v="Prolijado"/>
    <s v="Prolijado Malaya"/>
    <x v="9"/>
    <n v="-3000"/>
    <n v="0"/>
    <n v="0"/>
    <n v="-3000"/>
    <n v="0"/>
    <n v="0"/>
    <m/>
    <m/>
  </r>
  <r>
    <x v="195"/>
    <x v="4"/>
    <x v="1"/>
    <x v="0"/>
    <s v="1022283"/>
    <x v="181"/>
    <s v="Prolijado"/>
    <s v="Prolijado Malaya"/>
    <x v="4"/>
    <n v="-4892"/>
    <n v="4892"/>
    <n v="4892"/>
    <n v="-4892"/>
    <n v="4892"/>
    <n v="4892"/>
    <n v="5000"/>
    <m/>
  </r>
  <r>
    <x v="196"/>
    <x v="4"/>
    <x v="1"/>
    <x v="0"/>
    <s v="1022291"/>
    <x v="182"/>
    <s v="Pernil"/>
    <s v="Pernil Mano"/>
    <x v="2"/>
    <n v="-10461"/>
    <n v="62797"/>
    <n v="48000"/>
    <n v="-10461"/>
    <n v="62797"/>
    <n v="48000"/>
    <n v="24000"/>
    <m/>
  </r>
  <r>
    <x v="197"/>
    <x v="4"/>
    <x v="1"/>
    <x v="0"/>
    <s v="1022313"/>
    <x v="183"/>
    <s v="Lomo"/>
    <s v="Lomo CC Loin"/>
    <x v="9"/>
    <n v="1420"/>
    <n v="7274"/>
    <n v="10000"/>
    <n v="1420"/>
    <n v="7274"/>
    <n v="10000"/>
    <n v="10000"/>
    <m/>
  </r>
  <r>
    <x v="198"/>
    <x v="4"/>
    <x v="1"/>
    <x v="0"/>
    <s v="1022326"/>
    <x v="184"/>
    <s v="Lomo"/>
    <s v="Lomo CC Loin"/>
    <x v="9"/>
    <n v="35"/>
    <n v="24965"/>
    <n v="25000"/>
    <n v="35"/>
    <n v="24965"/>
    <n v="25000"/>
    <n v="25000"/>
    <m/>
  </r>
  <r>
    <x v="199"/>
    <x v="4"/>
    <x v="1"/>
    <x v="0"/>
    <s v="1022370"/>
    <x v="185"/>
    <s v="Lomo"/>
    <s v="Lomo MM Loin"/>
    <x v="9"/>
    <n v="-6695"/>
    <n v="40000"/>
    <n v="40000"/>
    <n v="-6695"/>
    <n v="40000"/>
    <n v="40000"/>
    <n v="40000"/>
    <m/>
  </r>
  <r>
    <x v="200"/>
    <x v="4"/>
    <x v="1"/>
    <x v="0"/>
    <s v="1022371"/>
    <x v="186"/>
    <s v="Panceta"/>
    <s v="Panceta s/Cuero"/>
    <x v="9"/>
    <n v="2700"/>
    <n v="15300"/>
    <n v="28000"/>
    <n v="2700"/>
    <n v="15300"/>
    <n v="28000"/>
    <n v="18000"/>
    <m/>
  </r>
  <r>
    <x v="201"/>
    <x v="4"/>
    <x v="1"/>
    <x v="0"/>
    <s v="1022373"/>
    <x v="187"/>
    <s v="Recortes"/>
    <s v="Recortes No Magro"/>
    <x v="2"/>
    <n v="1034"/>
    <n v="73633"/>
    <n v="72000"/>
    <n v="1034"/>
    <n v="73633"/>
    <n v="72000"/>
    <n v="48000"/>
    <m/>
  </r>
  <r>
    <x v="202"/>
    <x v="4"/>
    <x v="1"/>
    <x v="0"/>
    <s v="1022378"/>
    <x v="188"/>
    <s v="Huesos"/>
    <s v="Huesos Cuarto Centra"/>
    <x v="2"/>
    <n v="15057"/>
    <n v="58968"/>
    <n v="72000"/>
    <n v="15057"/>
    <n v="58968"/>
    <n v="72000"/>
    <n v="48000"/>
    <m/>
  </r>
  <r>
    <x v="203"/>
    <x v="4"/>
    <x v="1"/>
    <x v="0"/>
    <s v="1022381"/>
    <x v="189"/>
    <s v="Grasas"/>
    <s v="Grasa Gordura"/>
    <x v="2"/>
    <n v="31855"/>
    <n v="51716"/>
    <n v="96000"/>
    <n v="31855"/>
    <n v="51716"/>
    <n v="96000"/>
    <n v="48000"/>
    <m/>
  </r>
  <r>
    <x v="204"/>
    <x v="4"/>
    <x v="1"/>
    <x v="0"/>
    <s v="1022384"/>
    <x v="190"/>
    <s v="Chuleta"/>
    <s v="Chuleta Huesos"/>
    <x v="0"/>
    <n v="1"/>
    <n v="0"/>
    <n v="0"/>
    <n v="1"/>
    <n v="0"/>
    <n v="0"/>
    <m/>
    <m/>
  </r>
  <r>
    <x v="206"/>
    <x v="4"/>
    <x v="1"/>
    <x v="0"/>
    <s v="1022406"/>
    <x v="192"/>
    <s v="Subprod"/>
    <s v="Subprod Patas-Manos"/>
    <x v="0"/>
    <n v="314"/>
    <n v="0"/>
    <n v="0"/>
    <n v="314"/>
    <n v="0"/>
    <n v="0"/>
    <m/>
    <m/>
  </r>
  <r>
    <x v="207"/>
    <x v="4"/>
    <x v="1"/>
    <x v="0"/>
    <s v="1022409"/>
    <x v="193"/>
    <s v="Subprod"/>
    <s v="Subprod Tripa"/>
    <x v="0"/>
    <n v="26935"/>
    <n v="0"/>
    <n v="0"/>
    <n v="26935"/>
    <n v="0"/>
    <n v="0"/>
    <m/>
    <m/>
  </r>
  <r>
    <x v="208"/>
    <x v="4"/>
    <x v="1"/>
    <x v="0"/>
    <s v="1022414"/>
    <x v="194"/>
    <s v="Chuleta"/>
    <s v="Chuleta Cazuela"/>
    <x v="2"/>
    <n v="-20758"/>
    <n v="85209"/>
    <n v="72000"/>
    <n v="-20758"/>
    <n v="85209"/>
    <n v="72000"/>
    <n v="120000"/>
    <m/>
  </r>
  <r>
    <x v="209"/>
    <x v="4"/>
    <x v="1"/>
    <x v="0"/>
    <s v="1022417"/>
    <x v="195"/>
    <s v="Cueros"/>
    <s v="Cuero Mixto"/>
    <x v="2"/>
    <n v="0"/>
    <n v="125648"/>
    <n v="120000"/>
    <n v="0"/>
    <n v="197648"/>
    <n v="192000"/>
    <n v="24000"/>
    <m/>
  </r>
  <r>
    <x v="211"/>
    <x v="4"/>
    <x v="1"/>
    <x v="0"/>
    <s v="1022472"/>
    <x v="196"/>
    <s v="Lomo"/>
    <s v="Lomo Centro"/>
    <x v="9"/>
    <n v="-2716"/>
    <n v="0"/>
    <n v="13000"/>
    <n v="-2716"/>
    <n v="0"/>
    <n v="13000"/>
    <n v="13000"/>
    <m/>
  </r>
  <r>
    <x v="212"/>
    <x v="4"/>
    <x v="1"/>
    <x v="0"/>
    <s v="1022499"/>
    <x v="197"/>
    <s v="Lomo"/>
    <s v="Lomo Vetado"/>
    <x v="9"/>
    <n v="-326"/>
    <n v="21326"/>
    <n v="21000"/>
    <n v="-326"/>
    <n v="21326"/>
    <n v="21000"/>
    <n v="21000"/>
    <m/>
  </r>
  <r>
    <x v="213"/>
    <x v="4"/>
    <x v="1"/>
    <x v="0"/>
    <s v="1022541"/>
    <x v="198"/>
    <s v="Grasas"/>
    <s v="Grasa Gordura"/>
    <x v="2"/>
    <n v="5143"/>
    <n v="494857"/>
    <n v="500000"/>
    <n v="5143"/>
    <n v="494857"/>
    <n v="500000"/>
    <n v="264000"/>
    <m/>
  </r>
  <r>
    <x v="214"/>
    <x v="4"/>
    <x v="1"/>
    <x v="0"/>
    <s v="1022569"/>
    <x v="199"/>
    <s v="Chuleta"/>
    <s v="Chuleta Huesos"/>
    <x v="0"/>
    <n v="110"/>
    <n v="0"/>
    <n v="0"/>
    <n v="110"/>
    <n v="0"/>
    <n v="0"/>
    <m/>
    <m/>
  </r>
  <r>
    <x v="215"/>
    <x v="4"/>
    <x v="1"/>
    <x v="0"/>
    <s v="1022587"/>
    <x v="200"/>
    <s v="Lomo"/>
    <s v="Lomo CC Loin"/>
    <x v="9"/>
    <n v="-1785"/>
    <n v="3000"/>
    <n v="3000"/>
    <n v="-1785"/>
    <n v="3000"/>
    <n v="3000"/>
    <n v="3000"/>
    <m/>
  </r>
  <r>
    <x v="216"/>
    <x v="4"/>
    <x v="1"/>
    <x v="0"/>
    <s v="1022600"/>
    <x v="201"/>
    <s v="Lomo"/>
    <s v="Lomo Vetado"/>
    <x v="9"/>
    <n v="-1227"/>
    <n v="16227"/>
    <n v="15000"/>
    <n v="-1227"/>
    <n v="16227"/>
    <n v="15000"/>
    <n v="15000"/>
    <m/>
  </r>
  <r>
    <x v="217"/>
    <x v="4"/>
    <x v="1"/>
    <x v="0"/>
    <s v="1022605"/>
    <x v="202"/>
    <s v="Subprod"/>
    <s v="Subprod Tripa"/>
    <x v="4"/>
    <n v="0"/>
    <n v="579"/>
    <n v="579"/>
    <n v="0"/>
    <n v="579"/>
    <n v="579"/>
    <m/>
    <m/>
  </r>
  <r>
    <x v="218"/>
    <x v="4"/>
    <x v="1"/>
    <x v="0"/>
    <s v="1022607"/>
    <x v="203"/>
    <s v="Prolijado"/>
    <s v="Prolijado Plateada"/>
    <x v="4"/>
    <n v="-12687"/>
    <n v="28284"/>
    <n v="15597"/>
    <n v="-12687"/>
    <n v="28284"/>
    <n v="22000"/>
    <n v="22000"/>
    <m/>
  </r>
  <r>
    <x v="219"/>
    <x v="4"/>
    <x v="1"/>
    <x v="0"/>
    <s v="1022637"/>
    <x v="204"/>
    <s v="Huesos"/>
    <s v="Huesos Cuarto Delant"/>
    <x v="2"/>
    <n v="10652"/>
    <n v="116341"/>
    <n v="120000"/>
    <n v="10652"/>
    <n v="116341"/>
    <n v="120000"/>
    <n v="48000"/>
    <m/>
  </r>
  <r>
    <x v="354"/>
    <x v="4"/>
    <x v="1"/>
    <x v="0"/>
    <s v="1022646"/>
    <x v="259"/>
    <s v="Panceta"/>
    <s v="Panceta s/Cuero"/>
    <x v="2"/>
    <m/>
    <m/>
    <m/>
    <n v="0"/>
    <n v="0"/>
    <n v="10000"/>
    <m/>
    <m/>
  </r>
  <r>
    <x v="221"/>
    <x v="4"/>
    <x v="1"/>
    <x v="0"/>
    <s v="1022664"/>
    <x v="206"/>
    <s v="Lomo"/>
    <s v="Lomo CC Loin"/>
    <x v="9"/>
    <n v="9714"/>
    <n v="30286"/>
    <n v="40000"/>
    <n v="9714"/>
    <n v="40286"/>
    <n v="50000"/>
    <n v="30000"/>
    <m/>
  </r>
  <r>
    <x v="222"/>
    <x v="4"/>
    <x v="1"/>
    <x v="0"/>
    <s v="1022705"/>
    <x v="169"/>
    <s v="Grasas"/>
    <s v="Grasa Interior"/>
    <x v="0"/>
    <n v="4693"/>
    <n v="0"/>
    <n v="0"/>
    <n v="4693"/>
    <n v="0"/>
    <n v="0"/>
    <m/>
    <m/>
  </r>
  <r>
    <x v="223"/>
    <x v="4"/>
    <x v="1"/>
    <x v="0"/>
    <s v="1022709"/>
    <x v="207"/>
    <s v="Pierna"/>
    <s v="Pierna Pulpa"/>
    <x v="0"/>
    <n v="3507"/>
    <n v="236493"/>
    <n v="240000"/>
    <n v="3507"/>
    <n v="260493"/>
    <n v="264000"/>
    <n v="288000"/>
    <m/>
  </r>
  <r>
    <x v="224"/>
    <x v="4"/>
    <x v="1"/>
    <x v="0"/>
    <s v="1022748"/>
    <x v="208"/>
    <s v="Subprod"/>
    <s v="Subprod Patas-Manos"/>
    <x v="2"/>
    <m/>
    <m/>
    <m/>
    <m/>
    <m/>
    <m/>
    <n v="96000"/>
    <m/>
  </r>
  <r>
    <x v="358"/>
    <x v="4"/>
    <x v="1"/>
    <x v="0"/>
    <s v="1022767"/>
    <x v="317"/>
    <s v="Grasas"/>
    <s v="Grasa Gordura"/>
    <x v="4"/>
    <n v="35443"/>
    <n v="0"/>
    <n v="0"/>
    <n v="35443"/>
    <n v="0"/>
    <n v="0"/>
    <m/>
    <m/>
  </r>
  <r>
    <x v="225"/>
    <x v="4"/>
    <x v="1"/>
    <x v="0"/>
    <s v="1022780"/>
    <x v="209"/>
    <s v="Subprod"/>
    <s v="Subprod Tripa"/>
    <x v="0"/>
    <n v="-510"/>
    <n v="510"/>
    <n v="0"/>
    <n v="-510"/>
    <n v="510"/>
    <n v="0"/>
    <m/>
    <m/>
  </r>
  <r>
    <x v="226"/>
    <x v="4"/>
    <x v="1"/>
    <x v="0"/>
    <s v="1022781"/>
    <x v="210"/>
    <s v="Subprod"/>
    <s v="Subprod Tripa"/>
    <x v="0"/>
    <n v="-9150"/>
    <n v="8757"/>
    <n v="0"/>
    <n v="-9150"/>
    <n v="8757"/>
    <n v="0"/>
    <n v="8731.2000000000007"/>
    <m/>
  </r>
  <r>
    <x v="227"/>
    <x v="4"/>
    <x v="1"/>
    <x v="0"/>
    <s v="1022782"/>
    <x v="211"/>
    <s v="Subprod"/>
    <s v="Subprod Tripa"/>
    <x v="0"/>
    <m/>
    <m/>
    <m/>
    <m/>
    <m/>
    <m/>
    <n v="11520"/>
    <m/>
  </r>
  <r>
    <x v="227"/>
    <x v="4"/>
    <x v="1"/>
    <x v="0"/>
    <s v="1022782"/>
    <x v="211"/>
    <s v="Subprod"/>
    <s v="Subprod Tripa"/>
    <x v="3"/>
    <n v="-7200"/>
    <n v="0"/>
    <n v="0"/>
    <n v="-7200"/>
    <n v="0"/>
    <n v="0"/>
    <n v="7924.8"/>
    <m/>
  </r>
  <r>
    <x v="228"/>
    <x v="4"/>
    <x v="1"/>
    <x v="0"/>
    <s v="1022783"/>
    <x v="212"/>
    <s v="Subprod"/>
    <s v="Subprod Tripa"/>
    <x v="0"/>
    <n v="-26400"/>
    <n v="15155"/>
    <n v="0"/>
    <n v="-26400"/>
    <n v="15155"/>
    <n v="0"/>
    <n v="4800"/>
    <m/>
  </r>
  <r>
    <x v="228"/>
    <x v="4"/>
    <x v="1"/>
    <x v="0"/>
    <s v="1022783"/>
    <x v="212"/>
    <s v="Subprod"/>
    <s v="Subprod Tripa"/>
    <x v="3"/>
    <m/>
    <m/>
    <m/>
    <m/>
    <m/>
    <m/>
    <n v="8359.2000000000007"/>
    <m/>
  </r>
  <r>
    <x v="564"/>
    <x v="4"/>
    <x v="1"/>
    <x v="0"/>
    <s v="1022784"/>
    <x v="498"/>
    <s v="Subprod"/>
    <s v="Subprod Tripa"/>
    <x v="0"/>
    <m/>
    <m/>
    <m/>
    <m/>
    <m/>
    <m/>
    <n v="900"/>
    <m/>
  </r>
  <r>
    <x v="564"/>
    <x v="4"/>
    <x v="1"/>
    <x v="0"/>
    <s v="1022784"/>
    <x v="498"/>
    <s v="Subprod"/>
    <s v="Subprod Tripa"/>
    <x v="3"/>
    <m/>
    <m/>
    <m/>
    <m/>
    <m/>
    <m/>
    <n v="6779.25"/>
    <m/>
  </r>
  <r>
    <x v="462"/>
    <x v="4"/>
    <x v="1"/>
    <x v="0"/>
    <s v="1022786"/>
    <x v="412"/>
    <s v="Subprod"/>
    <s v="Subprod Tripa"/>
    <x v="0"/>
    <n v="-14100"/>
    <n v="14400"/>
    <n v="300"/>
    <n v="-14100"/>
    <n v="14400"/>
    <n v="300"/>
    <m/>
    <m/>
  </r>
  <r>
    <x v="229"/>
    <x v="4"/>
    <x v="1"/>
    <x v="0"/>
    <s v="1022847"/>
    <x v="213"/>
    <s v="Panceta"/>
    <s v="Panceta s/Cuero"/>
    <x v="0"/>
    <n v="-1695"/>
    <n v="32500"/>
    <n v="24000"/>
    <n v="-1695"/>
    <n v="32500"/>
    <n v="24000"/>
    <n v="24000"/>
    <m/>
  </r>
  <r>
    <x v="231"/>
    <x v="4"/>
    <x v="1"/>
    <x v="0"/>
    <s v="1022855"/>
    <x v="215"/>
    <s v="Grasas"/>
    <s v="Grasa Forro"/>
    <x v="0"/>
    <n v="0"/>
    <n v="10000"/>
    <n v="0"/>
    <n v="0"/>
    <n v="10000"/>
    <n v="0"/>
    <m/>
    <m/>
  </r>
  <r>
    <x v="232"/>
    <x v="4"/>
    <x v="1"/>
    <x v="0"/>
    <s v="1022856"/>
    <x v="216"/>
    <s v="Grasas"/>
    <s v="Grasa Gordura"/>
    <x v="2"/>
    <n v="12567"/>
    <n v="170114"/>
    <n v="192000"/>
    <n v="12567"/>
    <n v="146114"/>
    <n v="192000"/>
    <n v="120000"/>
    <m/>
  </r>
  <r>
    <x v="233"/>
    <x v="4"/>
    <x v="1"/>
    <x v="0"/>
    <s v="1022869"/>
    <x v="217"/>
    <s v="Huesos"/>
    <s v="Huesos Cuarto Centra"/>
    <x v="9"/>
    <n v="-610"/>
    <n v="610"/>
    <n v="0"/>
    <n v="-610"/>
    <n v="610"/>
    <n v="0"/>
    <m/>
    <m/>
  </r>
  <r>
    <x v="234"/>
    <x v="4"/>
    <x v="1"/>
    <x v="0"/>
    <s v="1022885"/>
    <x v="218"/>
    <s v="Panceta"/>
    <s v="Panceta s/Cuero"/>
    <x v="4"/>
    <n v="-19168"/>
    <n v="534719"/>
    <n v="550000"/>
    <n v="-19168"/>
    <n v="534719"/>
    <n v="550000"/>
    <n v="550000"/>
    <m/>
  </r>
  <r>
    <x v="235"/>
    <x v="4"/>
    <x v="1"/>
    <x v="0"/>
    <s v="1022887"/>
    <x v="219"/>
    <s v="Panceta"/>
    <s v="Panceta s/Cuero"/>
    <x v="4"/>
    <n v="-67317"/>
    <n v="316143"/>
    <n v="264000"/>
    <n v="-67317"/>
    <n v="316143"/>
    <n v="264000"/>
    <n v="253000"/>
    <m/>
  </r>
  <r>
    <x v="236"/>
    <x v="4"/>
    <x v="1"/>
    <x v="0"/>
    <s v="1022901"/>
    <x v="220"/>
    <s v="Panceta"/>
    <s v="Panceta s/Cuero"/>
    <x v="9"/>
    <n v="-77"/>
    <n v="10077"/>
    <n v="10000"/>
    <n v="-77"/>
    <n v="10077"/>
    <n v="10000"/>
    <n v="10000"/>
    <m/>
  </r>
  <r>
    <x v="237"/>
    <x v="4"/>
    <x v="1"/>
    <x v="0"/>
    <s v="1022919"/>
    <x v="221"/>
    <s v="Lomo"/>
    <s v="Lomo MM Loin"/>
    <x v="9"/>
    <n v="-2225"/>
    <n v="26225"/>
    <n v="24000"/>
    <n v="-2225"/>
    <n v="26225"/>
    <n v="24000"/>
    <n v="24000"/>
    <m/>
  </r>
  <r>
    <x v="238"/>
    <x v="4"/>
    <x v="1"/>
    <x v="0"/>
    <s v="1022920"/>
    <x v="222"/>
    <s v="Grasas"/>
    <s v="Grasa Gordura"/>
    <x v="0"/>
    <n v="0"/>
    <n v="22202"/>
    <n v="24000"/>
    <n v="0"/>
    <n v="22202"/>
    <n v="24000"/>
    <n v="24000"/>
    <m/>
  </r>
  <r>
    <x v="239"/>
    <x v="4"/>
    <x v="1"/>
    <x v="0"/>
    <s v="1022921"/>
    <x v="130"/>
    <s v="Grasas"/>
    <s v="Grasa Gordura"/>
    <x v="0"/>
    <n v="-7218"/>
    <n v="34403"/>
    <n v="23000"/>
    <n v="-7218"/>
    <n v="34403"/>
    <n v="23000"/>
    <n v="23000"/>
    <m/>
  </r>
  <r>
    <x v="488"/>
    <x v="4"/>
    <x v="1"/>
    <x v="0"/>
    <s v="1022922"/>
    <x v="431"/>
    <s v="Recortes"/>
    <s v="Recortes No Magro"/>
    <x v="0"/>
    <n v="-2595"/>
    <n v="0"/>
    <n v="0"/>
    <n v="-2595"/>
    <n v="0"/>
    <n v="0"/>
    <n v="684"/>
    <m/>
  </r>
  <r>
    <x v="489"/>
    <x v="4"/>
    <x v="1"/>
    <x v="0"/>
    <s v="1022928"/>
    <x v="432"/>
    <s v="Cueros"/>
    <s v="Cuero Mixto"/>
    <x v="0"/>
    <n v="4120"/>
    <n v="0"/>
    <n v="0"/>
    <n v="4120"/>
    <n v="0"/>
    <n v="0"/>
    <m/>
    <m/>
  </r>
  <r>
    <x v="240"/>
    <x v="4"/>
    <x v="1"/>
    <x v="0"/>
    <s v="1022930"/>
    <x v="223"/>
    <s v="Panceta"/>
    <s v="Panceta s/Cuero"/>
    <x v="4"/>
    <n v="22852"/>
    <n v="87148"/>
    <n v="110000"/>
    <n v="22852"/>
    <n v="87148"/>
    <n v="110000"/>
    <n v="110000"/>
    <m/>
  </r>
  <r>
    <x v="241"/>
    <x v="4"/>
    <x v="1"/>
    <x v="0"/>
    <s v="1022931"/>
    <x v="224"/>
    <s v="Filete"/>
    <s v="Filete c/Cabeza"/>
    <x v="9"/>
    <n v="-3298"/>
    <n v="33298"/>
    <n v="30000"/>
    <n v="-3298"/>
    <n v="33298"/>
    <n v="30000"/>
    <n v="20000"/>
    <m/>
  </r>
  <r>
    <x v="243"/>
    <x v="4"/>
    <x v="1"/>
    <x v="0"/>
    <s v="1022945"/>
    <x v="169"/>
    <s v="Grasas"/>
    <s v="Grasa Interior"/>
    <x v="2"/>
    <m/>
    <m/>
    <m/>
    <m/>
    <m/>
    <m/>
    <n v="48000"/>
    <m/>
  </r>
  <r>
    <x v="244"/>
    <x v="4"/>
    <x v="1"/>
    <x v="0"/>
    <s v="1022985"/>
    <x v="226"/>
    <s v="Lomo"/>
    <s v="Lomo Vetado"/>
    <x v="4"/>
    <n v="-521"/>
    <n v="0"/>
    <n v="0"/>
    <n v="-521"/>
    <n v="0"/>
    <n v="0"/>
    <m/>
    <m/>
  </r>
  <r>
    <x v="245"/>
    <x v="4"/>
    <x v="1"/>
    <x v="0"/>
    <s v="1022986"/>
    <x v="227"/>
    <s v="Panceta"/>
    <s v="Panceta s/Cuero"/>
    <x v="4"/>
    <n v="91"/>
    <n v="0"/>
    <n v="91"/>
    <n v="91"/>
    <n v="0"/>
    <n v="91"/>
    <m/>
    <m/>
  </r>
  <r>
    <x v="246"/>
    <x v="4"/>
    <x v="1"/>
    <x v="0"/>
    <s v="1022987"/>
    <x v="228"/>
    <s v="Plancha"/>
    <s v="Plancha s/Cuero"/>
    <x v="9"/>
    <n v="-26070"/>
    <n v="26070"/>
    <n v="24000"/>
    <n v="-26070"/>
    <n v="26070"/>
    <n v="24000"/>
    <n v="24000"/>
    <m/>
  </r>
  <r>
    <x v="247"/>
    <x v="4"/>
    <x v="1"/>
    <x v="0"/>
    <s v="1022990"/>
    <x v="229"/>
    <s v="Panceta"/>
    <s v="Panceta s/Cuero"/>
    <x v="9"/>
    <n v="-143"/>
    <n v="143"/>
    <n v="25000"/>
    <n v="-143"/>
    <n v="143"/>
    <n v="25000"/>
    <m/>
    <m/>
  </r>
  <r>
    <x v="248"/>
    <x v="4"/>
    <x v="1"/>
    <x v="0"/>
    <s v="1022996"/>
    <x v="230"/>
    <s v="Grasas"/>
    <s v="Grasa Gordura"/>
    <x v="0"/>
    <n v="6307"/>
    <n v="0"/>
    <n v="0"/>
    <n v="6307"/>
    <n v="0"/>
    <n v="0"/>
    <n v="6307"/>
    <m/>
  </r>
  <r>
    <x v="250"/>
    <x v="4"/>
    <x v="1"/>
    <x v="0"/>
    <s v="1023035"/>
    <x v="232"/>
    <s v="Recortes"/>
    <s v="Recortes No Magro"/>
    <x v="2"/>
    <n v="-16357"/>
    <n v="16357"/>
    <n v="0"/>
    <n v="-16357"/>
    <n v="16357"/>
    <n v="0"/>
    <m/>
    <m/>
  </r>
  <r>
    <x v="251"/>
    <x v="4"/>
    <x v="1"/>
    <x v="0"/>
    <s v="1023037"/>
    <x v="233"/>
    <s v="Panceta"/>
    <s v="Panceta s/Cuero"/>
    <x v="4"/>
    <n v="3053"/>
    <n v="117947"/>
    <n v="121000"/>
    <n v="3053"/>
    <n v="95974"/>
    <n v="121000"/>
    <n v="154000"/>
    <m/>
  </r>
  <r>
    <x v="252"/>
    <x v="4"/>
    <x v="1"/>
    <x v="0"/>
    <s v="1023038"/>
    <x v="234"/>
    <s v="Lomo"/>
    <s v="Lomo Vetado"/>
    <x v="4"/>
    <n v="-4438"/>
    <n v="77000"/>
    <n v="72562"/>
    <n v="-4438"/>
    <n v="77000"/>
    <n v="72562"/>
    <n v="66000"/>
    <m/>
  </r>
  <r>
    <x v="253"/>
    <x v="4"/>
    <x v="1"/>
    <x v="0"/>
    <s v="1023051"/>
    <x v="235"/>
    <s v="Lomo"/>
    <s v="Lomo Vetado"/>
    <x v="9"/>
    <n v="1344"/>
    <n v="0"/>
    <n v="0"/>
    <n v="1344"/>
    <n v="0"/>
    <n v="0"/>
    <n v="2000"/>
    <m/>
  </r>
  <r>
    <x v="254"/>
    <x v="4"/>
    <x v="1"/>
    <x v="0"/>
    <s v="1023055"/>
    <x v="236"/>
    <s v="Lomo"/>
    <s v="Lomo Vetado"/>
    <x v="9"/>
    <n v="-3707"/>
    <n v="3707"/>
    <n v="0"/>
    <n v="-3707"/>
    <n v="3707"/>
    <n v="0"/>
    <n v="5000"/>
    <m/>
  </r>
  <r>
    <x v="255"/>
    <x v="4"/>
    <x v="1"/>
    <x v="0"/>
    <s v="1023090"/>
    <x v="237"/>
    <s v="Panceta"/>
    <s v="Panceta s/Cuero"/>
    <x v="4"/>
    <n v="3363"/>
    <n v="18637"/>
    <n v="22000"/>
    <n v="3363"/>
    <n v="18637"/>
    <n v="22000"/>
    <n v="22000"/>
    <m/>
  </r>
  <r>
    <x v="257"/>
    <x v="4"/>
    <x v="1"/>
    <x v="0"/>
    <s v="1023110"/>
    <x v="238"/>
    <s v="Cueros"/>
    <s v="Cuero Forro"/>
    <x v="2"/>
    <n v="0"/>
    <n v="144000"/>
    <n v="144000"/>
    <n v="0"/>
    <n v="144000"/>
    <n v="144000"/>
    <n v="48000"/>
    <m/>
  </r>
  <r>
    <x v="258"/>
    <x v="4"/>
    <x v="1"/>
    <x v="0"/>
    <s v="1023111"/>
    <x v="239"/>
    <s v="Grasas"/>
    <s v="Grasa Forro"/>
    <x v="2"/>
    <n v="3385"/>
    <n v="0"/>
    <n v="0"/>
    <n v="3385"/>
    <n v="0"/>
    <n v="0"/>
    <m/>
    <m/>
  </r>
  <r>
    <x v="490"/>
    <x v="4"/>
    <x v="1"/>
    <x v="0"/>
    <s v="1023144"/>
    <x v="433"/>
    <s v="Plancha"/>
    <s v="Plancha c/Cuero"/>
    <x v="4"/>
    <n v="-123"/>
    <n v="48123"/>
    <n v="48000"/>
    <n v="-123"/>
    <n v="48123"/>
    <n v="48000"/>
    <n v="48000"/>
    <m/>
  </r>
  <r>
    <x v="259"/>
    <x v="4"/>
    <x v="1"/>
    <x v="0"/>
    <s v="1023163"/>
    <x v="240"/>
    <s v="Lomo"/>
    <s v="Lomo Vetado"/>
    <x v="9"/>
    <n v="-3996"/>
    <n v="28996"/>
    <n v="25000"/>
    <n v="-3996"/>
    <n v="28996"/>
    <n v="25000"/>
    <n v="25000"/>
    <m/>
  </r>
  <r>
    <x v="396"/>
    <x v="4"/>
    <x v="1"/>
    <x v="0"/>
    <s v="1023166"/>
    <x v="228"/>
    <s v="Panceta"/>
    <s v="Panceta s/Cuero"/>
    <x v="9"/>
    <m/>
    <m/>
    <m/>
    <m/>
    <m/>
    <m/>
    <n v="100"/>
    <m/>
  </r>
  <r>
    <x v="260"/>
    <x v="4"/>
    <x v="1"/>
    <x v="0"/>
    <s v="1023183"/>
    <x v="241"/>
    <s v="Cost-Pec"/>
    <s v="Cost-Pec Entero"/>
    <x v="4"/>
    <n v="-20135"/>
    <n v="20499"/>
    <n v="20499"/>
    <n v="-20135"/>
    <n v="20499"/>
    <n v="44000"/>
    <n v="22000"/>
    <m/>
  </r>
  <r>
    <x v="261"/>
    <x v="4"/>
    <x v="1"/>
    <x v="0"/>
    <s v="1023194"/>
    <x v="242"/>
    <s v="Panceta"/>
    <s v="Panceta s/Cuero"/>
    <x v="9"/>
    <n v="250"/>
    <n v="5750"/>
    <n v="6000"/>
    <n v="250"/>
    <n v="5750"/>
    <n v="6000"/>
    <n v="6000"/>
    <m/>
  </r>
  <r>
    <x v="262"/>
    <x v="4"/>
    <x v="1"/>
    <x v="0"/>
    <s v="1023283"/>
    <x v="243"/>
    <s v="Subprod"/>
    <s v="Subprod Grasa"/>
    <x v="4"/>
    <n v="-84064"/>
    <n v="76000"/>
    <n v="29483"/>
    <n v="-84064"/>
    <n v="76000"/>
    <n v="29483"/>
    <n v="24000"/>
    <m/>
  </r>
  <r>
    <x v="463"/>
    <x v="4"/>
    <x v="1"/>
    <x v="0"/>
    <s v="1023295"/>
    <x v="413"/>
    <s v="Subprod"/>
    <s v="Subprod Tripa"/>
    <x v="0"/>
    <n v="0"/>
    <n v="1000"/>
    <n v="1000"/>
    <n v="0"/>
    <n v="1000"/>
    <n v="1000"/>
    <m/>
    <m/>
  </r>
  <r>
    <x v="463"/>
    <x v="4"/>
    <x v="1"/>
    <x v="0"/>
    <s v="1023295"/>
    <x v="413"/>
    <s v="Subprod"/>
    <s v="Subprod Tripa"/>
    <x v="3"/>
    <n v="0"/>
    <n v="1000"/>
    <n v="1000"/>
    <n v="0"/>
    <n v="1000"/>
    <n v="1000"/>
    <m/>
    <m/>
  </r>
  <r>
    <x v="263"/>
    <x v="4"/>
    <x v="1"/>
    <x v="0"/>
    <s v="1023301"/>
    <x v="244"/>
    <s v="Lomo"/>
    <s v="Lomo CC Loin"/>
    <x v="9"/>
    <n v="-174"/>
    <n v="23500"/>
    <n v="23500"/>
    <n v="-174"/>
    <n v="23500"/>
    <n v="23500"/>
    <n v="23500"/>
    <m/>
  </r>
  <r>
    <x v="265"/>
    <x v="4"/>
    <x v="1"/>
    <x v="0"/>
    <s v="1023307"/>
    <x v="245"/>
    <s v="Subprod"/>
    <s v="Subprod Visceras"/>
    <x v="4"/>
    <n v="11479"/>
    <n v="33249"/>
    <n v="44728"/>
    <n v="11479"/>
    <n v="36521"/>
    <n v="48000"/>
    <n v="48000"/>
    <m/>
  </r>
  <r>
    <x v="266"/>
    <x v="4"/>
    <x v="1"/>
    <x v="0"/>
    <s v="1023312"/>
    <x v="246"/>
    <s v="Filete"/>
    <s v="Filete c/Cabeza"/>
    <x v="0"/>
    <n v="11368"/>
    <n v="0"/>
    <n v="0"/>
    <n v="11368"/>
    <n v="0"/>
    <n v="0"/>
    <m/>
    <m/>
  </r>
  <r>
    <x v="267"/>
    <x v="4"/>
    <x v="1"/>
    <x v="0"/>
    <s v="1023326"/>
    <x v="247"/>
    <s v="Subprod"/>
    <s v="Subprod Visceras"/>
    <x v="4"/>
    <n v="5244"/>
    <n v="18756"/>
    <n v="24000"/>
    <n v="5244"/>
    <n v="18756"/>
    <n v="24000"/>
    <n v="24000"/>
    <m/>
  </r>
  <r>
    <x v="268"/>
    <x v="4"/>
    <x v="1"/>
    <x v="0"/>
    <s v="1023329"/>
    <x v="165"/>
    <s v="Cueros"/>
    <s v="Cuero Papada"/>
    <x v="3"/>
    <n v="-97440"/>
    <n v="40000"/>
    <n v="0"/>
    <n v="-97440"/>
    <n v="40000"/>
    <n v="0"/>
    <n v="48000"/>
    <m/>
  </r>
  <r>
    <x v="464"/>
    <x v="4"/>
    <x v="1"/>
    <x v="0"/>
    <s v="1023331"/>
    <x v="289"/>
    <s v="Lomo"/>
    <s v="Lomo Vetado"/>
    <x v="0"/>
    <n v="-4038"/>
    <n v="0"/>
    <n v="0"/>
    <n v="-4038"/>
    <n v="0"/>
    <n v="0"/>
    <m/>
    <m/>
  </r>
  <r>
    <x v="269"/>
    <x v="4"/>
    <x v="1"/>
    <x v="0"/>
    <s v="1023334"/>
    <x v="248"/>
    <s v="Cueros"/>
    <s v="Cuero Mixto"/>
    <x v="3"/>
    <n v="9501"/>
    <n v="134499"/>
    <n v="144000"/>
    <n v="9501"/>
    <n v="134499"/>
    <n v="144000"/>
    <n v="144000"/>
    <m/>
  </r>
  <r>
    <x v="270"/>
    <x v="4"/>
    <x v="1"/>
    <x v="0"/>
    <s v="1023336"/>
    <x v="248"/>
    <s v="Cueros"/>
    <s v="Cuero Mixto"/>
    <x v="3"/>
    <n v="-29668"/>
    <n v="29668"/>
    <n v="0"/>
    <n v="-29668"/>
    <n v="29668"/>
    <n v="0"/>
    <m/>
    <m/>
  </r>
  <r>
    <x v="465"/>
    <x v="4"/>
    <x v="1"/>
    <x v="0"/>
    <s v="1023349"/>
    <x v="414"/>
    <s v="Lomo"/>
    <s v="Lomo Centro"/>
    <x v="9"/>
    <n v="629"/>
    <n v="4371"/>
    <n v="5000"/>
    <n v="629"/>
    <n v="4371"/>
    <n v="5000"/>
    <n v="5000"/>
    <m/>
  </r>
  <r>
    <x v="466"/>
    <x v="4"/>
    <x v="1"/>
    <x v="0"/>
    <s v="1023350"/>
    <x v="415"/>
    <s v="Lomo"/>
    <s v="Lomo Vetado"/>
    <x v="9"/>
    <n v="-1241"/>
    <n v="21241"/>
    <n v="20000"/>
    <n v="-1241"/>
    <n v="21241"/>
    <n v="20000"/>
    <n v="20000"/>
    <m/>
  </r>
  <r>
    <x v="467"/>
    <x v="4"/>
    <x v="1"/>
    <x v="0"/>
    <s v="1023351"/>
    <x v="416"/>
    <s v="Panceta"/>
    <s v="Panceta s/Cuero"/>
    <x v="9"/>
    <n v="-4526"/>
    <n v="9526"/>
    <n v="5000"/>
    <n v="-4526"/>
    <n v="9526"/>
    <n v="5000"/>
    <n v="5000"/>
    <m/>
  </r>
  <r>
    <x v="468"/>
    <x v="4"/>
    <x v="1"/>
    <x v="0"/>
    <s v="1023352"/>
    <x v="417"/>
    <s v="Panceta"/>
    <s v="Panceta s/Cuero"/>
    <x v="9"/>
    <n v="-142631"/>
    <n v="118797"/>
    <n v="80000"/>
    <n v="-142631"/>
    <n v="118797"/>
    <n v="80000"/>
    <n v="80000"/>
    <m/>
  </r>
  <r>
    <x v="491"/>
    <x v="4"/>
    <x v="1"/>
    <x v="0"/>
    <s v="1023355"/>
    <x v="245"/>
    <s v="Subprod"/>
    <s v="Subprod Visceras"/>
    <x v="0"/>
    <n v="-7333"/>
    <n v="0"/>
    <n v="0"/>
    <n v="-7333"/>
    <n v="25000"/>
    <n v="24000"/>
    <n v="24000"/>
    <m/>
  </r>
  <r>
    <x v="565"/>
    <x v="4"/>
    <x v="1"/>
    <x v="0"/>
    <s v="1023397"/>
    <x v="133"/>
    <s v="Grasas"/>
    <s v="Grasa Gordura"/>
    <x v="4"/>
    <m/>
    <m/>
    <m/>
    <m/>
    <m/>
    <m/>
    <n v="48000"/>
    <m/>
  </r>
  <r>
    <x v="271"/>
    <x v="4"/>
    <x v="1"/>
    <x v="1"/>
    <s v="1020822"/>
    <x v="249"/>
    <s v="Huesos"/>
    <s v="Huesos Cuarto Centra"/>
    <x v="5"/>
    <n v="-22547"/>
    <n v="46581"/>
    <n v="24034"/>
    <n v="-22547"/>
    <n v="46581"/>
    <n v="24034"/>
    <n v="23995.017"/>
    <m/>
  </r>
  <r>
    <x v="272"/>
    <x v="4"/>
    <x v="1"/>
    <x v="1"/>
    <s v="1020828"/>
    <x v="156"/>
    <s v="Chuleta"/>
    <s v="Chuleta Huesos"/>
    <x v="5"/>
    <n v="-4236"/>
    <n v="67823"/>
    <n v="64000"/>
    <n v="-4236"/>
    <n v="67823"/>
    <n v="64000"/>
    <n v="63999.01"/>
    <m/>
  </r>
  <r>
    <x v="273"/>
    <x v="4"/>
    <x v="1"/>
    <x v="1"/>
    <s v="1020845"/>
    <x v="250"/>
    <s v="Lomo"/>
    <s v="Lomo Vetado"/>
    <x v="6"/>
    <n v="318"/>
    <n v="0"/>
    <n v="0"/>
    <n v="318"/>
    <n v="0"/>
    <n v="0"/>
    <m/>
    <m/>
  </r>
  <r>
    <x v="274"/>
    <x v="4"/>
    <x v="1"/>
    <x v="1"/>
    <s v="1020853"/>
    <x v="158"/>
    <s v="Filete"/>
    <s v="Filete c/Cabeza"/>
    <x v="7"/>
    <n v="-14383"/>
    <n v="188717"/>
    <n v="168000"/>
    <n v="-14383"/>
    <n v="188717"/>
    <n v="168000"/>
    <n v="160000"/>
    <m/>
  </r>
  <r>
    <x v="275"/>
    <x v="4"/>
    <x v="1"/>
    <x v="1"/>
    <s v="1020878"/>
    <x v="251"/>
    <s v="Huesos"/>
    <s v="Huesos Cuarto Centra"/>
    <x v="5"/>
    <n v="13356"/>
    <n v="53685"/>
    <n v="67041"/>
    <n v="13356"/>
    <n v="53685"/>
    <n v="67041"/>
    <n v="24001.9"/>
    <m/>
  </r>
  <r>
    <x v="277"/>
    <x v="4"/>
    <x v="1"/>
    <x v="1"/>
    <s v="1021005"/>
    <x v="253"/>
    <s v="Paleta"/>
    <s v="Paleta Pulpa"/>
    <x v="7"/>
    <n v="2849"/>
    <n v="0"/>
    <n v="0"/>
    <n v="2849"/>
    <n v="0"/>
    <n v="0"/>
    <m/>
    <m/>
  </r>
  <r>
    <x v="278"/>
    <x v="4"/>
    <x v="1"/>
    <x v="1"/>
    <s v="1021020"/>
    <x v="254"/>
    <s v="Plancha"/>
    <s v="Plancha s/Cuero"/>
    <x v="6"/>
    <n v="1730"/>
    <n v="0"/>
    <n v="0"/>
    <n v="1730"/>
    <n v="0"/>
    <n v="0"/>
    <m/>
    <m/>
  </r>
  <r>
    <x v="279"/>
    <x v="4"/>
    <x v="1"/>
    <x v="1"/>
    <s v="1021026"/>
    <x v="222"/>
    <s v="Grasas"/>
    <s v="Grasa Gordura"/>
    <x v="6"/>
    <n v="-1741"/>
    <n v="20389"/>
    <n v="24000"/>
    <n v="-1741"/>
    <n v="20389"/>
    <n v="24000"/>
    <n v="24002"/>
    <m/>
  </r>
  <r>
    <x v="280"/>
    <x v="4"/>
    <x v="1"/>
    <x v="1"/>
    <s v="1021140"/>
    <x v="255"/>
    <s v="Chuleta"/>
    <s v="Chuleta Centro"/>
    <x v="5"/>
    <n v="-817"/>
    <n v="0"/>
    <n v="0"/>
    <n v="-817"/>
    <n v="0"/>
    <n v="0"/>
    <m/>
    <m/>
  </r>
  <r>
    <x v="281"/>
    <x v="4"/>
    <x v="1"/>
    <x v="1"/>
    <s v="1021237"/>
    <x v="256"/>
    <s v="Recortes"/>
    <s v="Recortes No Magro"/>
    <x v="7"/>
    <n v="-27942"/>
    <n v="0"/>
    <n v="0"/>
    <n v="-27942"/>
    <n v="0"/>
    <n v="0"/>
    <m/>
    <m/>
  </r>
  <r>
    <x v="282"/>
    <x v="4"/>
    <x v="1"/>
    <x v="1"/>
    <s v="1021260"/>
    <x v="257"/>
    <s v="Subprod"/>
    <s v="Subprod Visceras"/>
    <x v="5"/>
    <n v="-178"/>
    <n v="178"/>
    <n v="0"/>
    <n v="-178"/>
    <n v="178"/>
    <n v="0"/>
    <m/>
    <m/>
  </r>
  <r>
    <x v="283"/>
    <x v="4"/>
    <x v="1"/>
    <x v="1"/>
    <s v="1021263"/>
    <x v="121"/>
    <s v="Pierna"/>
    <s v="Pierna Pulpa"/>
    <x v="7"/>
    <n v="-99755"/>
    <n v="0"/>
    <n v="0"/>
    <n v="-99755"/>
    <n v="0"/>
    <n v="0"/>
    <m/>
    <m/>
  </r>
  <r>
    <x v="284"/>
    <x v="4"/>
    <x v="1"/>
    <x v="1"/>
    <s v="1021270"/>
    <x v="231"/>
    <s v="Cueros"/>
    <s v="Cuero Forro"/>
    <x v="6"/>
    <n v="-19318"/>
    <n v="309105"/>
    <n v="240000"/>
    <n v="-19318"/>
    <n v="260028"/>
    <n v="168000"/>
    <n v="168000"/>
    <m/>
  </r>
  <r>
    <x v="285"/>
    <x v="4"/>
    <x v="1"/>
    <x v="1"/>
    <s v="1021272"/>
    <x v="238"/>
    <s v="Cueros"/>
    <s v="Cuero Forro"/>
    <x v="6"/>
    <n v="-18516"/>
    <n v="165280"/>
    <n v="144000"/>
    <n v="-18516"/>
    <n v="165280"/>
    <n v="144000"/>
    <n v="144000"/>
    <m/>
  </r>
  <r>
    <x v="158"/>
    <x v="4"/>
    <x v="1"/>
    <x v="1"/>
    <s v="1021287"/>
    <x v="148"/>
    <s v="Grasas"/>
    <s v="Grasa Lomo Tocino"/>
    <x v="7"/>
    <n v="776"/>
    <n v="0"/>
    <n v="0"/>
    <n v="776"/>
    <n v="0"/>
    <n v="0"/>
    <m/>
    <m/>
  </r>
  <r>
    <x v="286"/>
    <x v="4"/>
    <x v="1"/>
    <x v="1"/>
    <s v="1021398"/>
    <x v="158"/>
    <s v="Filete"/>
    <s v="Filete c/Cabeza"/>
    <x v="5"/>
    <n v="-13810"/>
    <n v="37810"/>
    <n v="24000"/>
    <n v="-13810"/>
    <n v="37810"/>
    <n v="24000"/>
    <n v="24648.188999999998"/>
    <m/>
  </r>
  <r>
    <x v="469"/>
    <x v="4"/>
    <x v="1"/>
    <x v="1"/>
    <s v="1021433"/>
    <x v="263"/>
    <s v="Pierna"/>
    <s v="Pierna Pulpa"/>
    <x v="7"/>
    <n v="-6715"/>
    <n v="192932"/>
    <n v="120000"/>
    <n v="-6715"/>
    <n v="192932"/>
    <n v="129654"/>
    <n v="129654"/>
    <m/>
  </r>
  <r>
    <x v="160"/>
    <x v="4"/>
    <x v="1"/>
    <x v="1"/>
    <s v="1021435"/>
    <x v="150"/>
    <s v="Grasas"/>
    <s v="Grasa Gordura"/>
    <x v="7"/>
    <n v="-13035"/>
    <n v="0"/>
    <n v="0"/>
    <n v="-13035"/>
    <n v="0"/>
    <n v="0"/>
    <m/>
    <m/>
  </r>
  <r>
    <x v="287"/>
    <x v="4"/>
    <x v="1"/>
    <x v="1"/>
    <s v="1021474"/>
    <x v="258"/>
    <s v="Grasas"/>
    <s v="Grasa Gordura"/>
    <x v="7"/>
    <n v="3213"/>
    <n v="0"/>
    <n v="0"/>
    <n v="3213"/>
    <n v="0"/>
    <n v="0"/>
    <m/>
    <m/>
  </r>
  <r>
    <x v="289"/>
    <x v="4"/>
    <x v="1"/>
    <x v="1"/>
    <s v="1021538"/>
    <x v="259"/>
    <s v="Panceta"/>
    <s v="Panceta s/Cuero"/>
    <x v="5"/>
    <n v="-11566"/>
    <n v="227725"/>
    <n v="216159"/>
    <n v="-11566"/>
    <n v="227725"/>
    <n v="216159"/>
    <n v="216106.307"/>
    <m/>
  </r>
  <r>
    <x v="290"/>
    <x v="4"/>
    <x v="1"/>
    <x v="1"/>
    <s v="1021539"/>
    <x v="260"/>
    <s v="Panceta"/>
    <s v="Panceta s/Cuero"/>
    <x v="5"/>
    <n v="16444"/>
    <n v="0"/>
    <n v="0"/>
    <n v="16444"/>
    <n v="0"/>
    <n v="0"/>
    <m/>
    <m/>
  </r>
  <r>
    <x v="163"/>
    <x v="4"/>
    <x v="1"/>
    <x v="1"/>
    <s v="1021550"/>
    <x v="153"/>
    <s v="Recortes"/>
    <s v="Recortes No Magro"/>
    <x v="7"/>
    <n v="-25258"/>
    <n v="0"/>
    <n v="0"/>
    <n v="-25258"/>
    <n v="0"/>
    <n v="0"/>
    <m/>
    <m/>
  </r>
  <r>
    <x v="291"/>
    <x v="4"/>
    <x v="1"/>
    <x v="1"/>
    <s v="1021555"/>
    <x v="261"/>
    <s v="Grasas"/>
    <s v="Grasa Gordura"/>
    <x v="6"/>
    <n v="-381"/>
    <n v="170401"/>
    <n v="168000"/>
    <n v="-381"/>
    <n v="170401"/>
    <n v="168000"/>
    <n v="168014"/>
    <m/>
  </r>
  <r>
    <x v="292"/>
    <x v="4"/>
    <x v="1"/>
    <x v="1"/>
    <s v="1021596"/>
    <x v="149"/>
    <s v="Cueros"/>
    <s v="Cuero Mixto"/>
    <x v="6"/>
    <n v="12801"/>
    <n v="107199"/>
    <n v="120000"/>
    <n v="12801"/>
    <n v="35199"/>
    <n v="48000"/>
    <n v="120010"/>
    <m/>
  </r>
  <r>
    <x v="172"/>
    <x v="4"/>
    <x v="1"/>
    <x v="1"/>
    <s v="1021731"/>
    <x v="162"/>
    <s v="Pernil"/>
    <s v="Pernil Mano"/>
    <x v="2"/>
    <n v="0"/>
    <n v="0"/>
    <n v="0"/>
    <n v="0"/>
    <n v="0"/>
    <n v="0"/>
    <n v="96000"/>
    <m/>
  </r>
  <r>
    <x v="293"/>
    <x v="4"/>
    <x v="1"/>
    <x v="1"/>
    <s v="1021732"/>
    <x v="262"/>
    <s v="Huesos"/>
    <s v="Huesos Cuarto Traser"/>
    <x v="2"/>
    <n v="16006"/>
    <n v="347001"/>
    <n v="400000"/>
    <n v="16006"/>
    <n v="347001"/>
    <n v="400000"/>
    <n v="391800"/>
    <m/>
  </r>
  <r>
    <x v="294"/>
    <x v="4"/>
    <x v="1"/>
    <x v="1"/>
    <s v="1021733"/>
    <x v="263"/>
    <s v="Pierna"/>
    <s v="Pierna Pulpa"/>
    <x v="2"/>
    <n v="216"/>
    <n v="0"/>
    <n v="0"/>
    <n v="216"/>
    <n v="0"/>
    <n v="0"/>
    <m/>
    <m/>
  </r>
  <r>
    <x v="173"/>
    <x v="4"/>
    <x v="1"/>
    <x v="1"/>
    <s v="1021735"/>
    <x v="163"/>
    <s v="Subprod"/>
    <s v="Subprod Patas-Manos"/>
    <x v="2"/>
    <n v="0"/>
    <n v="120000"/>
    <n v="120000"/>
    <n v="0"/>
    <n v="120000"/>
    <n v="120000"/>
    <n v="120000"/>
    <m/>
  </r>
  <r>
    <x v="295"/>
    <x v="4"/>
    <x v="1"/>
    <x v="1"/>
    <s v="1021737"/>
    <x v="264"/>
    <s v="Subprod"/>
    <s v="Subprod Patas-Manos"/>
    <x v="2"/>
    <n v="8952"/>
    <n v="15587"/>
    <n v="24000"/>
    <n v="8952"/>
    <n v="15587"/>
    <n v="24000"/>
    <n v="24000"/>
    <m/>
  </r>
  <r>
    <x v="174"/>
    <x v="4"/>
    <x v="1"/>
    <x v="1"/>
    <s v="1021738"/>
    <x v="164"/>
    <s v="Subprod"/>
    <s v="Subprod Patas-Manos"/>
    <x v="2"/>
    <n v="-11022"/>
    <n v="96389"/>
    <n v="96000"/>
    <n v="-11022"/>
    <n v="96389"/>
    <n v="96000"/>
    <n v="96000"/>
    <m/>
  </r>
  <r>
    <x v="296"/>
    <x v="4"/>
    <x v="1"/>
    <x v="1"/>
    <s v="1021739"/>
    <x v="265"/>
    <s v="Cabeza"/>
    <s v="Cabeza Entera"/>
    <x v="2"/>
    <n v="1193"/>
    <n v="24249"/>
    <n v="0"/>
    <n v="1193"/>
    <n v="24249"/>
    <n v="24000"/>
    <n v="24000"/>
    <m/>
  </r>
  <r>
    <x v="297"/>
    <x v="4"/>
    <x v="1"/>
    <x v="1"/>
    <s v="1021765"/>
    <x v="119"/>
    <s v="Pierna"/>
    <s v="Pierna Entera"/>
    <x v="2"/>
    <n v="20"/>
    <n v="0"/>
    <n v="0"/>
    <n v="20"/>
    <n v="0"/>
    <n v="0"/>
    <m/>
    <m/>
  </r>
  <r>
    <x v="298"/>
    <x v="4"/>
    <x v="1"/>
    <x v="1"/>
    <s v="1021766"/>
    <x v="266"/>
    <s v="Huesos"/>
    <s v="Huesos Cuarto Delant"/>
    <x v="2"/>
    <n v="-12835"/>
    <n v="377981"/>
    <n v="432000"/>
    <n v="-12835"/>
    <n v="377981"/>
    <n v="432000"/>
    <n v="432000"/>
    <m/>
  </r>
  <r>
    <x v="299"/>
    <x v="4"/>
    <x v="1"/>
    <x v="1"/>
    <s v="1021767"/>
    <x v="267"/>
    <s v="Huesos"/>
    <s v="Huesos Cuarto Centra"/>
    <x v="2"/>
    <n v="41238"/>
    <n v="469457"/>
    <n v="504000"/>
    <n v="41238"/>
    <n v="469457"/>
    <n v="504000"/>
    <n v="504000"/>
    <m/>
  </r>
  <r>
    <x v="300"/>
    <x v="4"/>
    <x v="1"/>
    <x v="1"/>
    <s v="1021774"/>
    <x v="268"/>
    <s v="Huesos"/>
    <s v="Huesos Cuarto Delant"/>
    <x v="2"/>
    <n v="18220"/>
    <n v="85282"/>
    <n v="96000"/>
    <n v="18220"/>
    <n v="85282"/>
    <n v="96000"/>
    <n v="96000"/>
    <m/>
  </r>
  <r>
    <x v="301"/>
    <x v="4"/>
    <x v="1"/>
    <x v="1"/>
    <s v="1021819"/>
    <x v="269"/>
    <s v="Lomo"/>
    <s v="Lomo Centro"/>
    <x v="7"/>
    <n v="-63334"/>
    <n v="0"/>
    <n v="0"/>
    <n v="-63334"/>
    <n v="0"/>
    <n v="0"/>
    <m/>
    <m/>
  </r>
  <r>
    <x v="302"/>
    <x v="4"/>
    <x v="1"/>
    <x v="1"/>
    <s v="1021820"/>
    <x v="250"/>
    <s v="Lomo"/>
    <s v="Lomo Vetado"/>
    <x v="7"/>
    <n v="-20684"/>
    <n v="0"/>
    <n v="0"/>
    <n v="-20684"/>
    <n v="0"/>
    <n v="0"/>
    <m/>
    <m/>
  </r>
  <r>
    <x v="303"/>
    <x v="4"/>
    <x v="1"/>
    <x v="1"/>
    <s v="1021874"/>
    <x v="130"/>
    <s v="Grasas"/>
    <s v="Grasa Gordura"/>
    <x v="6"/>
    <n v="59207"/>
    <n v="248651"/>
    <n v="312000"/>
    <n v="59207"/>
    <n v="248651"/>
    <n v="312000"/>
    <n v="312024"/>
    <m/>
  </r>
  <r>
    <x v="304"/>
    <x v="4"/>
    <x v="1"/>
    <x v="1"/>
    <s v="1021903"/>
    <x v="247"/>
    <s v="Subprod"/>
    <s v="Subprod Visceras"/>
    <x v="7"/>
    <n v="-22891"/>
    <n v="0"/>
    <n v="0"/>
    <n v="-22891"/>
    <n v="0"/>
    <n v="0"/>
    <m/>
    <m/>
  </r>
  <r>
    <x v="177"/>
    <x v="4"/>
    <x v="1"/>
    <x v="1"/>
    <s v="1021905"/>
    <x v="166"/>
    <s v="Recortes"/>
    <s v="Recortes No Magro"/>
    <x v="2"/>
    <n v="0"/>
    <n v="0"/>
    <n v="0"/>
    <n v="0"/>
    <n v="0"/>
    <n v="0"/>
    <n v="24000"/>
    <m/>
  </r>
  <r>
    <x v="537"/>
    <x v="4"/>
    <x v="1"/>
    <x v="1"/>
    <s v="1021920"/>
    <x v="475"/>
    <s v="Lomo"/>
    <s v="Lomo CC Loin"/>
    <x v="8"/>
    <n v="14"/>
    <n v="0"/>
    <n v="0"/>
    <n v="14"/>
    <n v="0"/>
    <n v="0"/>
    <m/>
    <m/>
  </r>
  <r>
    <x v="538"/>
    <x v="4"/>
    <x v="1"/>
    <x v="1"/>
    <s v="1021921"/>
    <x v="476"/>
    <s v="Lomo"/>
    <s v="Lomo Centro"/>
    <x v="8"/>
    <n v="380"/>
    <n v="2620"/>
    <n v="3000"/>
    <n v="380"/>
    <n v="2620"/>
    <n v="3000"/>
    <n v="3000"/>
    <m/>
  </r>
  <r>
    <x v="305"/>
    <x v="4"/>
    <x v="1"/>
    <x v="1"/>
    <s v="1021922"/>
    <x v="158"/>
    <s v="Filete"/>
    <s v="Filete c/Cabeza"/>
    <x v="8"/>
    <n v="0"/>
    <n v="2000"/>
    <n v="2000"/>
    <n v="0"/>
    <n v="2000"/>
    <n v="2000"/>
    <n v="2000"/>
    <m/>
  </r>
  <r>
    <x v="306"/>
    <x v="4"/>
    <x v="1"/>
    <x v="1"/>
    <s v="1021924"/>
    <x v="270"/>
    <s v="Lomo"/>
    <s v="Lomo MM Loin"/>
    <x v="8"/>
    <n v="-2294"/>
    <n v="42294"/>
    <n v="40000"/>
    <n v="-2294"/>
    <n v="42294"/>
    <n v="40000"/>
    <n v="40000"/>
    <m/>
  </r>
  <r>
    <x v="307"/>
    <x v="4"/>
    <x v="1"/>
    <x v="1"/>
    <s v="1021925"/>
    <x v="271"/>
    <s v="Lomo"/>
    <s v="Lomo MM Loin"/>
    <x v="8"/>
    <n v="2725"/>
    <n v="27155"/>
    <n v="29880"/>
    <n v="2725"/>
    <n v="38155"/>
    <n v="40880"/>
    <n v="40000"/>
    <m/>
  </r>
  <r>
    <x v="308"/>
    <x v="4"/>
    <x v="1"/>
    <x v="1"/>
    <s v="1021929"/>
    <x v="272"/>
    <s v="Panceta"/>
    <s v="Panceta c/Cuero"/>
    <x v="8"/>
    <n v="490"/>
    <n v="1510"/>
    <n v="2000"/>
    <n v="490"/>
    <n v="1510"/>
    <n v="2000"/>
    <n v="2000"/>
    <m/>
  </r>
  <r>
    <x v="309"/>
    <x v="4"/>
    <x v="1"/>
    <x v="1"/>
    <s v="1021931"/>
    <x v="273"/>
    <s v="Cost-Pec"/>
    <s v="Cost-Pec Trozos"/>
    <x v="8"/>
    <n v="8134"/>
    <n v="15430"/>
    <n v="22000"/>
    <n v="8134"/>
    <n v="15430"/>
    <n v="22000"/>
    <n v="22000"/>
    <m/>
  </r>
  <r>
    <x v="310"/>
    <x v="4"/>
    <x v="1"/>
    <x v="1"/>
    <s v="1021936"/>
    <x v="274"/>
    <s v="Paleta"/>
    <s v="Paleta Pulpa"/>
    <x v="8"/>
    <n v="-3700"/>
    <n v="483700"/>
    <n v="480000"/>
    <n v="-3700"/>
    <n v="483700"/>
    <n v="480000"/>
    <n v="480000"/>
    <m/>
  </r>
  <r>
    <x v="470"/>
    <x v="4"/>
    <x v="1"/>
    <x v="1"/>
    <s v="1021944"/>
    <x v="418"/>
    <s v="Recortes"/>
    <s v="Diafragma"/>
    <x v="8"/>
    <n v="-1352"/>
    <n v="4352"/>
    <n v="3000"/>
    <n v="-1352"/>
    <n v="4352"/>
    <n v="3000"/>
    <n v="3000"/>
    <m/>
  </r>
  <r>
    <x v="471"/>
    <x v="4"/>
    <x v="1"/>
    <x v="1"/>
    <s v="1021945"/>
    <x v="419"/>
    <s v="Cabeza"/>
    <s v="Cabeza Derivados"/>
    <x v="8"/>
    <n v="-300"/>
    <n v="3300"/>
    <n v="3000"/>
    <n v="-300"/>
    <n v="3300"/>
    <n v="3000"/>
    <n v="3000"/>
    <m/>
  </r>
  <r>
    <x v="311"/>
    <x v="4"/>
    <x v="1"/>
    <x v="1"/>
    <s v="1021952"/>
    <x v="156"/>
    <s v="Chuleta"/>
    <s v="Chuleta Huesos"/>
    <x v="8"/>
    <n v="327"/>
    <n v="2673"/>
    <n v="3000"/>
    <n v="327"/>
    <n v="4673"/>
    <n v="5000"/>
    <n v="5000"/>
    <m/>
  </r>
  <r>
    <x v="312"/>
    <x v="4"/>
    <x v="1"/>
    <x v="1"/>
    <s v="1021971"/>
    <x v="275"/>
    <s v="Cueros"/>
    <s v="Cuero Back"/>
    <x v="2"/>
    <n v="-1504"/>
    <n v="1504"/>
    <n v="0"/>
    <n v="-1504"/>
    <n v="1504"/>
    <n v="0"/>
    <m/>
    <m/>
  </r>
  <r>
    <x v="179"/>
    <x v="4"/>
    <x v="1"/>
    <x v="1"/>
    <s v="1021980"/>
    <x v="168"/>
    <s v="Chuleta"/>
    <s v="Chuleta Huesos"/>
    <x v="6"/>
    <n v="0"/>
    <n v="10624"/>
    <n v="12000"/>
    <n v="0"/>
    <n v="10624"/>
    <n v="12000"/>
    <m/>
    <m/>
  </r>
  <r>
    <x v="313"/>
    <x v="4"/>
    <x v="1"/>
    <x v="1"/>
    <s v="1021987"/>
    <x v="276"/>
    <s v="Subprod"/>
    <s v="Subprod Tripa"/>
    <x v="8"/>
    <n v="-5340"/>
    <n v="15340"/>
    <n v="10000"/>
    <n v="-5340"/>
    <n v="15340"/>
    <n v="10000"/>
    <n v="10000"/>
    <m/>
  </r>
  <r>
    <x v="180"/>
    <x v="4"/>
    <x v="1"/>
    <x v="1"/>
    <s v="1021992"/>
    <x v="89"/>
    <s v="Grasas"/>
    <s v="Grasa Lomo Tocino"/>
    <x v="2"/>
    <n v="4728"/>
    <n v="0"/>
    <n v="0"/>
    <n v="4728"/>
    <n v="0"/>
    <n v="0"/>
    <m/>
    <m/>
  </r>
  <r>
    <x v="314"/>
    <x v="4"/>
    <x v="1"/>
    <x v="1"/>
    <s v="1022033"/>
    <x v="277"/>
    <s v="Cabeza"/>
    <s v="Cabeza Derivados"/>
    <x v="2"/>
    <n v="7858"/>
    <n v="38974"/>
    <n v="48000"/>
    <n v="7858"/>
    <n v="38974"/>
    <n v="48000"/>
    <n v="48000"/>
    <m/>
  </r>
  <r>
    <x v="181"/>
    <x v="4"/>
    <x v="1"/>
    <x v="1"/>
    <s v="1022073"/>
    <x v="169"/>
    <s v="Grasas"/>
    <s v="Grasa Interior"/>
    <x v="2"/>
    <n v="7467"/>
    <n v="16533"/>
    <n v="24000"/>
    <n v="7467"/>
    <n v="16533"/>
    <n v="24000"/>
    <m/>
    <m/>
  </r>
  <r>
    <x v="315"/>
    <x v="4"/>
    <x v="1"/>
    <x v="1"/>
    <s v="1022080"/>
    <x v="278"/>
    <s v="Subprod"/>
    <s v="Subprod Cola"/>
    <x v="2"/>
    <n v="7067"/>
    <n v="91468"/>
    <n v="96000"/>
    <n v="7067"/>
    <n v="91468"/>
    <n v="96000"/>
    <n v="96000"/>
    <m/>
  </r>
  <r>
    <x v="182"/>
    <x v="4"/>
    <x v="1"/>
    <x v="1"/>
    <s v="1022096"/>
    <x v="170"/>
    <s v="Huesos"/>
    <s v="Huesos Cuarto Delant"/>
    <x v="2"/>
    <m/>
    <m/>
    <m/>
    <m/>
    <m/>
    <m/>
    <n v="48000"/>
    <m/>
  </r>
  <r>
    <x v="317"/>
    <x v="4"/>
    <x v="1"/>
    <x v="1"/>
    <s v="1022097"/>
    <x v="280"/>
    <s v="Filete"/>
    <s v="Filete c/Cabeza"/>
    <x v="7"/>
    <n v="8060"/>
    <n v="0"/>
    <n v="0"/>
    <n v="8060"/>
    <n v="0"/>
    <n v="0"/>
    <m/>
    <m/>
  </r>
  <r>
    <x v="318"/>
    <x v="4"/>
    <x v="1"/>
    <x v="1"/>
    <s v="1022099"/>
    <x v="281"/>
    <s v="Huesos"/>
    <s v="Huesos Cuarto Centra"/>
    <x v="2"/>
    <n v="44429"/>
    <n v="75571"/>
    <n v="120000"/>
    <n v="44429"/>
    <n v="75571"/>
    <n v="120000"/>
    <n v="120000"/>
    <m/>
  </r>
  <r>
    <x v="319"/>
    <x v="4"/>
    <x v="1"/>
    <x v="1"/>
    <s v="1022101"/>
    <x v="282"/>
    <s v="Lomo"/>
    <s v="Lomo Centro"/>
    <x v="8"/>
    <n v="299"/>
    <n v="1701"/>
    <n v="2000"/>
    <n v="299"/>
    <n v="1701"/>
    <n v="2000"/>
    <n v="2000"/>
    <m/>
  </r>
  <r>
    <x v="320"/>
    <x v="4"/>
    <x v="1"/>
    <x v="1"/>
    <s v="1022115"/>
    <x v="283"/>
    <s v="Plancha"/>
    <s v="Plancha c/Cuero"/>
    <x v="6"/>
    <n v="5954"/>
    <n v="0"/>
    <n v="0"/>
    <n v="5954"/>
    <n v="0"/>
    <n v="0"/>
    <m/>
    <m/>
  </r>
  <r>
    <x v="184"/>
    <x v="4"/>
    <x v="1"/>
    <x v="1"/>
    <s v="1022125"/>
    <x v="172"/>
    <s v="Pernil"/>
    <s v="Pernil Mano"/>
    <x v="2"/>
    <n v="-14527"/>
    <n v="0"/>
    <n v="0"/>
    <n v="-14527"/>
    <n v="0"/>
    <n v="0"/>
    <m/>
    <m/>
  </r>
  <r>
    <x v="321"/>
    <x v="4"/>
    <x v="1"/>
    <x v="1"/>
    <s v="1022128"/>
    <x v="284"/>
    <s v="Pierna"/>
    <s v="Pierna Pulpa Fina"/>
    <x v="8"/>
    <n v="699"/>
    <n v="14301"/>
    <n v="15000"/>
    <n v="699"/>
    <n v="14301"/>
    <n v="15000"/>
    <n v="11000"/>
    <m/>
  </r>
  <r>
    <x v="322"/>
    <x v="4"/>
    <x v="1"/>
    <x v="1"/>
    <s v="1022141"/>
    <x v="285"/>
    <s v="Pierna"/>
    <s v="Pierna Pulpa Fina"/>
    <x v="8"/>
    <n v="473"/>
    <n v="27876"/>
    <n v="28350"/>
    <n v="473"/>
    <n v="42876"/>
    <n v="43350"/>
    <n v="43000"/>
    <m/>
  </r>
  <r>
    <x v="323"/>
    <x v="4"/>
    <x v="1"/>
    <x v="1"/>
    <s v="1022142"/>
    <x v="286"/>
    <s v="Pierna"/>
    <s v="Pierna Pulpa Fina"/>
    <x v="8"/>
    <n v="1661"/>
    <n v="13339"/>
    <n v="15000"/>
    <n v="1661"/>
    <n v="13339"/>
    <n v="15000"/>
    <n v="15000"/>
    <m/>
  </r>
  <r>
    <x v="324"/>
    <x v="4"/>
    <x v="1"/>
    <x v="1"/>
    <s v="1022145"/>
    <x v="287"/>
    <s v="Pierna"/>
    <s v="Pierna Pulpa"/>
    <x v="7"/>
    <n v="-1215"/>
    <n v="0"/>
    <n v="0"/>
    <n v="-1215"/>
    <n v="0"/>
    <n v="0"/>
    <m/>
    <m/>
  </r>
  <r>
    <x v="325"/>
    <x v="4"/>
    <x v="1"/>
    <x v="1"/>
    <s v="1022169"/>
    <x v="288"/>
    <s v="Recortes"/>
    <s v="Recortes No Magro"/>
    <x v="2"/>
    <n v="13561"/>
    <n v="189854"/>
    <n v="216000"/>
    <n v="13561"/>
    <n v="189854"/>
    <n v="216000"/>
    <n v="216000"/>
    <m/>
  </r>
  <r>
    <x v="187"/>
    <x v="4"/>
    <x v="1"/>
    <x v="1"/>
    <s v="1022183"/>
    <x v="174"/>
    <s v="Pernil"/>
    <s v="Pernil Pierna"/>
    <x v="2"/>
    <n v="0"/>
    <n v="595582"/>
    <n v="600000"/>
    <n v="0"/>
    <n v="595582"/>
    <n v="600000"/>
    <n v="336000"/>
    <m/>
  </r>
  <r>
    <x v="188"/>
    <x v="4"/>
    <x v="1"/>
    <x v="1"/>
    <s v="1022186"/>
    <x v="175"/>
    <s v="Huesos"/>
    <s v="Huesos Cuarto Centra"/>
    <x v="2"/>
    <m/>
    <m/>
    <m/>
    <m/>
    <m/>
    <m/>
    <n v="48000"/>
    <m/>
  </r>
  <r>
    <x v="326"/>
    <x v="4"/>
    <x v="1"/>
    <x v="1"/>
    <s v="1022193"/>
    <x v="289"/>
    <s v="Lomo"/>
    <s v="Lomo Vetado"/>
    <x v="2"/>
    <n v="12"/>
    <n v="0"/>
    <n v="0"/>
    <n v="12"/>
    <n v="0"/>
    <n v="24000"/>
    <n v="24000"/>
    <m/>
  </r>
  <r>
    <x v="327"/>
    <x v="4"/>
    <x v="1"/>
    <x v="1"/>
    <s v="1022212"/>
    <x v="290"/>
    <s v="Cabeza"/>
    <s v="Cabeza Entera"/>
    <x v="2"/>
    <n v="-27400"/>
    <n v="714792"/>
    <n v="696000"/>
    <n v="-27400"/>
    <n v="714792"/>
    <n v="696000"/>
    <n v="696000"/>
    <m/>
  </r>
  <r>
    <x v="328"/>
    <x v="4"/>
    <x v="1"/>
    <x v="1"/>
    <s v="1022247"/>
    <x v="291"/>
    <s v="Recortes"/>
    <s v="Recortes No Magro"/>
    <x v="7"/>
    <n v="2683"/>
    <n v="0"/>
    <n v="0"/>
    <n v="2683"/>
    <n v="0"/>
    <n v="0"/>
    <m/>
    <m/>
  </r>
  <r>
    <x v="196"/>
    <x v="4"/>
    <x v="1"/>
    <x v="1"/>
    <s v="1022291"/>
    <x v="182"/>
    <s v="Pernil"/>
    <s v="Pernil Mano"/>
    <x v="2"/>
    <m/>
    <m/>
    <m/>
    <m/>
    <m/>
    <m/>
    <n v="24000"/>
    <m/>
  </r>
  <r>
    <x v="330"/>
    <x v="4"/>
    <x v="1"/>
    <x v="1"/>
    <s v="1022293"/>
    <x v="293"/>
    <s v="Prolijado"/>
    <s v="Prolijado Malaya"/>
    <x v="8"/>
    <n v="725"/>
    <n v="5321"/>
    <n v="6046"/>
    <n v="725"/>
    <n v="5321"/>
    <n v="6046"/>
    <n v="6000"/>
    <m/>
  </r>
  <r>
    <x v="331"/>
    <x v="4"/>
    <x v="1"/>
    <x v="1"/>
    <s v="1022304"/>
    <x v="294"/>
    <s v="Subprod"/>
    <s v="Subprod Visceras"/>
    <x v="7"/>
    <n v="-17438"/>
    <n v="24094"/>
    <n v="0"/>
    <n v="-17438"/>
    <n v="24094"/>
    <n v="20000"/>
    <n v="20000"/>
    <m/>
  </r>
  <r>
    <x v="332"/>
    <x v="4"/>
    <x v="1"/>
    <x v="1"/>
    <s v="1022335"/>
    <x v="295"/>
    <s v="Huesos"/>
    <s v="Huesos Cuarto Centra"/>
    <x v="5"/>
    <n v="42"/>
    <n v="0"/>
    <n v="0"/>
    <n v="42"/>
    <n v="0"/>
    <n v="0"/>
    <m/>
    <m/>
  </r>
  <r>
    <x v="333"/>
    <x v="4"/>
    <x v="1"/>
    <x v="1"/>
    <s v="1022340"/>
    <x v="296"/>
    <s v="Lomo"/>
    <s v="Lomo Vetado"/>
    <x v="2"/>
    <n v="3790"/>
    <n v="0"/>
    <n v="0"/>
    <n v="3790"/>
    <n v="0"/>
    <n v="0"/>
    <m/>
    <m/>
  </r>
  <r>
    <x v="201"/>
    <x v="4"/>
    <x v="1"/>
    <x v="1"/>
    <s v="1022373"/>
    <x v="187"/>
    <s v="Recortes"/>
    <s v="Recortes No Magro"/>
    <x v="2"/>
    <m/>
    <m/>
    <m/>
    <m/>
    <m/>
    <m/>
    <n v="24000"/>
    <m/>
  </r>
  <r>
    <x v="202"/>
    <x v="4"/>
    <x v="1"/>
    <x v="1"/>
    <s v="1022378"/>
    <x v="188"/>
    <s v="Huesos"/>
    <s v="Huesos Cuarto Centra"/>
    <x v="2"/>
    <m/>
    <m/>
    <m/>
    <m/>
    <m/>
    <m/>
    <n v="24000"/>
    <m/>
  </r>
  <r>
    <x v="335"/>
    <x v="4"/>
    <x v="1"/>
    <x v="1"/>
    <s v="1022379"/>
    <x v="297"/>
    <s v="Paleta"/>
    <s v="Paleta Pulpa"/>
    <x v="2"/>
    <n v="10394"/>
    <n v="0"/>
    <n v="12000"/>
    <n v="10394"/>
    <n v="0"/>
    <n v="12000"/>
    <n v="12000"/>
    <m/>
  </r>
  <r>
    <x v="203"/>
    <x v="4"/>
    <x v="1"/>
    <x v="1"/>
    <s v="1022381"/>
    <x v="189"/>
    <s v="Grasas"/>
    <s v="Grasa Gordura"/>
    <x v="2"/>
    <m/>
    <m/>
    <m/>
    <m/>
    <m/>
    <m/>
    <n v="48000"/>
    <m/>
  </r>
  <r>
    <x v="336"/>
    <x v="4"/>
    <x v="1"/>
    <x v="1"/>
    <s v="1022388"/>
    <x v="298"/>
    <s v="Huesos"/>
    <s v="Huesos Cuarto Centra"/>
    <x v="2"/>
    <n v="5406"/>
    <n v="153919"/>
    <n v="168000"/>
    <n v="5406"/>
    <n v="153919"/>
    <n v="168000"/>
    <n v="168000"/>
    <m/>
  </r>
  <r>
    <x v="205"/>
    <x v="4"/>
    <x v="1"/>
    <x v="1"/>
    <s v="1022389"/>
    <x v="191"/>
    <s v="Cueros"/>
    <s v="Cuero Panceta"/>
    <x v="2"/>
    <n v="1600"/>
    <n v="0"/>
    <n v="0"/>
    <n v="1600"/>
    <n v="0"/>
    <n v="0"/>
    <m/>
    <m/>
  </r>
  <r>
    <x v="337"/>
    <x v="4"/>
    <x v="1"/>
    <x v="1"/>
    <s v="1022398"/>
    <x v="299"/>
    <s v="Pierna"/>
    <s v="Pierna Pulpa Fina"/>
    <x v="8"/>
    <n v="6137"/>
    <n v="33863"/>
    <n v="40000"/>
    <n v="6137"/>
    <n v="33863"/>
    <n v="40000"/>
    <n v="40000"/>
    <m/>
  </r>
  <r>
    <x v="338"/>
    <x v="4"/>
    <x v="1"/>
    <x v="1"/>
    <s v="1022413"/>
    <x v="300"/>
    <s v="Subprod"/>
    <s v="Subprod Visceras"/>
    <x v="8"/>
    <n v="-147"/>
    <n v="11020"/>
    <n v="10873"/>
    <n v="-147"/>
    <n v="11020"/>
    <n v="10873"/>
    <n v="10000"/>
    <m/>
  </r>
  <r>
    <x v="208"/>
    <x v="4"/>
    <x v="1"/>
    <x v="1"/>
    <s v="1022414"/>
    <x v="194"/>
    <s v="Chuleta"/>
    <s v="Chuleta Cazuela"/>
    <x v="2"/>
    <n v="0"/>
    <n v="120000"/>
    <n v="120000"/>
    <n v="0"/>
    <n v="120000"/>
    <n v="120000"/>
    <n v="72000"/>
    <m/>
  </r>
  <r>
    <x v="340"/>
    <x v="4"/>
    <x v="1"/>
    <x v="1"/>
    <s v="1022416"/>
    <x v="302"/>
    <s v="Chuleta"/>
    <s v="Chuleta Vetada"/>
    <x v="2"/>
    <n v="1116"/>
    <n v="0"/>
    <n v="0"/>
    <n v="1116"/>
    <n v="0"/>
    <n v="0"/>
    <m/>
    <m/>
  </r>
  <r>
    <x v="209"/>
    <x v="4"/>
    <x v="1"/>
    <x v="1"/>
    <s v="1022417"/>
    <x v="195"/>
    <s v="Cueros"/>
    <s v="Cuero Mixto"/>
    <x v="2"/>
    <n v="7152"/>
    <n v="0"/>
    <n v="0"/>
    <n v="7152"/>
    <n v="0"/>
    <n v="0"/>
    <n v="168000"/>
    <m/>
  </r>
  <r>
    <x v="343"/>
    <x v="4"/>
    <x v="1"/>
    <x v="1"/>
    <s v="1022515"/>
    <x v="304"/>
    <s v="Panceta"/>
    <s v="Panceta c/Cuero"/>
    <x v="8"/>
    <n v="-3608"/>
    <n v="30000"/>
    <n v="26392"/>
    <n v="-3608"/>
    <n v="30000"/>
    <n v="26392"/>
    <n v="26000"/>
    <m/>
  </r>
  <r>
    <x v="213"/>
    <x v="4"/>
    <x v="1"/>
    <x v="1"/>
    <s v="1022541"/>
    <x v="198"/>
    <s v="Grasas"/>
    <s v="Grasa Gordura"/>
    <x v="2"/>
    <m/>
    <m/>
    <m/>
    <m/>
    <m/>
    <m/>
    <n v="240000"/>
    <m/>
  </r>
  <r>
    <x v="344"/>
    <x v="4"/>
    <x v="1"/>
    <x v="1"/>
    <s v="1022550"/>
    <x v="305"/>
    <s v="Huesos"/>
    <s v="Huesos Cuarto Traser"/>
    <x v="8"/>
    <n v="26180"/>
    <n v="0"/>
    <n v="0"/>
    <n v="26180"/>
    <n v="0"/>
    <n v="0"/>
    <m/>
    <m/>
  </r>
  <r>
    <x v="345"/>
    <x v="4"/>
    <x v="1"/>
    <x v="1"/>
    <s v="1022561"/>
    <x v="306"/>
    <s v="Lomo"/>
    <s v="Lomo MM Loin"/>
    <x v="8"/>
    <n v="-2340"/>
    <n v="2000"/>
    <n v="0"/>
    <n v="-2340"/>
    <n v="6000"/>
    <n v="4000"/>
    <n v="4000"/>
    <m/>
  </r>
  <r>
    <x v="346"/>
    <x v="4"/>
    <x v="1"/>
    <x v="1"/>
    <s v="1022568"/>
    <x v="307"/>
    <s v="Panceta"/>
    <s v="Panceta s/Cuero"/>
    <x v="2"/>
    <n v="342"/>
    <n v="117658"/>
    <n v="120000"/>
    <n v="342"/>
    <n v="117658"/>
    <n v="120000"/>
    <n v="120000"/>
    <m/>
  </r>
  <r>
    <x v="347"/>
    <x v="4"/>
    <x v="1"/>
    <x v="1"/>
    <s v="1022570"/>
    <x v="308"/>
    <s v="Panceta"/>
    <s v="Panceta c/Cuero"/>
    <x v="8"/>
    <n v="-1571"/>
    <n v="3571"/>
    <n v="2000"/>
    <n v="-1571"/>
    <n v="1571"/>
    <n v="0"/>
    <m/>
    <m/>
  </r>
  <r>
    <x v="348"/>
    <x v="4"/>
    <x v="1"/>
    <x v="1"/>
    <s v="1022619"/>
    <x v="309"/>
    <s v="Prolijado"/>
    <s v="Prolijado Malaya"/>
    <x v="5"/>
    <n v="-252"/>
    <n v="6209"/>
    <n v="5957"/>
    <n v="-252"/>
    <n v="6209"/>
    <n v="5957"/>
    <n v="5955.6549999999997"/>
    <m/>
  </r>
  <r>
    <x v="349"/>
    <x v="4"/>
    <x v="1"/>
    <x v="1"/>
    <s v="1022621"/>
    <x v="310"/>
    <s v="Panceta"/>
    <s v="Panceta s/Cuero"/>
    <x v="8"/>
    <n v="-685"/>
    <n v="40000"/>
    <n v="39315"/>
    <n v="-685"/>
    <n v="40000"/>
    <n v="39315"/>
    <n v="39000"/>
    <m/>
  </r>
  <r>
    <x v="350"/>
    <x v="4"/>
    <x v="1"/>
    <x v="1"/>
    <s v="1022636"/>
    <x v="311"/>
    <s v="Huesos"/>
    <s v="Huesos Cuarto Traser"/>
    <x v="2"/>
    <n v="40707"/>
    <n v="169947"/>
    <n v="216000"/>
    <n v="40707"/>
    <n v="169947"/>
    <n v="216000"/>
    <n v="216000"/>
    <m/>
  </r>
  <r>
    <x v="219"/>
    <x v="4"/>
    <x v="1"/>
    <x v="1"/>
    <s v="1022637"/>
    <x v="204"/>
    <s v="Huesos"/>
    <s v="Huesos Cuarto Delant"/>
    <x v="2"/>
    <m/>
    <m/>
    <m/>
    <m/>
    <m/>
    <m/>
    <n v="72000"/>
    <m/>
  </r>
  <r>
    <x v="351"/>
    <x v="4"/>
    <x v="1"/>
    <x v="1"/>
    <s v="1022639"/>
    <x v="312"/>
    <s v="Cabeza"/>
    <s v="Cabeza Entera"/>
    <x v="2"/>
    <n v="68563"/>
    <n v="1004393"/>
    <n v="1080000"/>
    <n v="68563"/>
    <n v="1004393"/>
    <n v="1080000"/>
    <n v="1080000"/>
    <m/>
  </r>
  <r>
    <x v="352"/>
    <x v="4"/>
    <x v="1"/>
    <x v="1"/>
    <s v="1022640"/>
    <x v="313"/>
    <s v="Cabeza"/>
    <s v="Cabeza Entera"/>
    <x v="2"/>
    <n v="-5492"/>
    <n v="55759"/>
    <n v="48000"/>
    <n v="-5492"/>
    <n v="55759"/>
    <n v="48000"/>
    <n v="48000"/>
    <m/>
  </r>
  <r>
    <x v="353"/>
    <x v="4"/>
    <x v="1"/>
    <x v="1"/>
    <s v="1022645"/>
    <x v="260"/>
    <s v="Panceta"/>
    <s v="Panceta s/Cuero"/>
    <x v="2"/>
    <n v="-13069"/>
    <n v="21206"/>
    <n v="8000"/>
    <n v="-13069"/>
    <n v="21206"/>
    <n v="8000"/>
    <n v="8000"/>
    <m/>
  </r>
  <r>
    <x v="354"/>
    <x v="4"/>
    <x v="1"/>
    <x v="1"/>
    <s v="1022646"/>
    <x v="259"/>
    <s v="Panceta"/>
    <s v="Panceta s/Cuero"/>
    <x v="2"/>
    <n v="-240"/>
    <n v="240"/>
    <n v="0"/>
    <n v="-240"/>
    <n v="240"/>
    <n v="0"/>
    <m/>
    <m/>
  </r>
  <r>
    <x v="220"/>
    <x v="4"/>
    <x v="1"/>
    <x v="1"/>
    <s v="1022654"/>
    <x v="205"/>
    <s v="Recortes"/>
    <s v="Recortes No Magro"/>
    <x v="7"/>
    <n v="-31900"/>
    <n v="0"/>
    <n v="0"/>
    <n v="-31900"/>
    <n v="0"/>
    <n v="0"/>
    <m/>
    <m/>
  </r>
  <r>
    <x v="493"/>
    <x v="4"/>
    <x v="1"/>
    <x v="1"/>
    <s v="1022657"/>
    <x v="435"/>
    <s v="Chuleta"/>
    <s v="Chuleta Huesos"/>
    <x v="6"/>
    <n v="-5788"/>
    <n v="5788"/>
    <n v="0"/>
    <n v="-5788"/>
    <n v="5788"/>
    <n v="0"/>
    <m/>
    <m/>
  </r>
  <r>
    <x v="224"/>
    <x v="4"/>
    <x v="1"/>
    <x v="1"/>
    <s v="1022748"/>
    <x v="208"/>
    <s v="Subprod"/>
    <s v="Subprod Patas-Manos"/>
    <x v="2"/>
    <n v="-41262"/>
    <n v="264943"/>
    <n v="216000"/>
    <n v="-41262"/>
    <n v="264943"/>
    <n v="216000"/>
    <n v="120000"/>
    <m/>
  </r>
  <r>
    <x v="355"/>
    <x v="4"/>
    <x v="1"/>
    <x v="1"/>
    <s v="1022750"/>
    <x v="314"/>
    <s v="Paleta"/>
    <s v="Paleta Pulpa"/>
    <x v="8"/>
    <n v="-1178"/>
    <n v="1178"/>
    <n v="0"/>
    <n v="-1178"/>
    <n v="1178"/>
    <n v="0"/>
    <m/>
    <m/>
  </r>
  <r>
    <x v="356"/>
    <x v="4"/>
    <x v="1"/>
    <x v="1"/>
    <s v="1022751"/>
    <x v="315"/>
    <s v="Paleta"/>
    <s v="Paleta Entera"/>
    <x v="8"/>
    <n v="-3349"/>
    <n v="23349"/>
    <n v="20000"/>
    <n v="-3349"/>
    <n v="38349"/>
    <n v="35000"/>
    <n v="35000"/>
    <m/>
  </r>
  <r>
    <x v="357"/>
    <x v="4"/>
    <x v="1"/>
    <x v="1"/>
    <s v="1022753"/>
    <x v="316"/>
    <s v="Pernil"/>
    <s v="Pernil Mano"/>
    <x v="2"/>
    <n v="-99285"/>
    <n v="211576"/>
    <n v="120000"/>
    <n v="-99285"/>
    <n v="211576"/>
    <n v="120000"/>
    <n v="120000"/>
    <m/>
  </r>
  <r>
    <x v="472"/>
    <x v="4"/>
    <x v="1"/>
    <x v="1"/>
    <s v="1022760"/>
    <x v="259"/>
    <s v="Panceta"/>
    <s v="Panceta s/Cuero"/>
    <x v="5"/>
    <n v="1051"/>
    <n v="0"/>
    <n v="0"/>
    <n v="1051"/>
    <n v="0"/>
    <n v="0"/>
    <m/>
    <m/>
  </r>
  <r>
    <x v="358"/>
    <x v="4"/>
    <x v="1"/>
    <x v="1"/>
    <s v="1022767"/>
    <x v="317"/>
    <s v="Grasas"/>
    <s v="Grasa Gordura"/>
    <x v="8"/>
    <n v="0"/>
    <n v="61962"/>
    <n v="48000"/>
    <n v="0"/>
    <n v="37962"/>
    <n v="48000"/>
    <n v="48000"/>
    <m/>
  </r>
  <r>
    <x v="367"/>
    <x v="4"/>
    <x v="1"/>
    <x v="1"/>
    <s v="1022854"/>
    <x v="147"/>
    <s v="Huesos"/>
    <s v="Huesos Cuarto Centra"/>
    <x v="6"/>
    <n v="-29493"/>
    <n v="0"/>
    <n v="0"/>
    <n v="-29493"/>
    <n v="0"/>
    <n v="0"/>
    <m/>
    <m/>
  </r>
  <r>
    <x v="232"/>
    <x v="4"/>
    <x v="1"/>
    <x v="1"/>
    <s v="1022856"/>
    <x v="216"/>
    <s v="Grasas"/>
    <s v="Grasa Gordura"/>
    <x v="2"/>
    <m/>
    <m/>
    <m/>
    <m/>
    <m/>
    <m/>
    <n v="72000"/>
    <m/>
  </r>
  <r>
    <x v="540"/>
    <x v="4"/>
    <x v="1"/>
    <x v="1"/>
    <s v="1022858"/>
    <x v="269"/>
    <s v="Lomo"/>
    <s v="Lomo Centro"/>
    <x v="7"/>
    <n v="4021"/>
    <n v="83667"/>
    <n v="96000"/>
    <n v="4021"/>
    <n v="83667"/>
    <n v="96000"/>
    <n v="87200"/>
    <m/>
  </r>
  <r>
    <x v="368"/>
    <x v="4"/>
    <x v="1"/>
    <x v="1"/>
    <s v="1022863"/>
    <x v="326"/>
    <s v="Lomo"/>
    <s v="Lomo Vetado"/>
    <x v="8"/>
    <n v="8966"/>
    <n v="91034"/>
    <n v="100000"/>
    <n v="8966"/>
    <n v="91034"/>
    <n v="100000"/>
    <n v="100000"/>
    <m/>
  </r>
  <r>
    <x v="369"/>
    <x v="4"/>
    <x v="1"/>
    <x v="1"/>
    <s v="1022864"/>
    <x v="327"/>
    <s v="Lomo"/>
    <s v="Lomo Vetado"/>
    <x v="8"/>
    <n v="-427"/>
    <n v="100427"/>
    <n v="100000"/>
    <n v="-427"/>
    <n v="100427"/>
    <n v="100000"/>
    <n v="100000"/>
    <m/>
  </r>
  <r>
    <x v="370"/>
    <x v="4"/>
    <x v="1"/>
    <x v="1"/>
    <s v="1022865"/>
    <x v="328"/>
    <s v="Panceta"/>
    <s v="Panceta s/Cuero"/>
    <x v="8"/>
    <n v="-20816"/>
    <n v="70816"/>
    <n v="50000"/>
    <n v="-20816"/>
    <n v="70816"/>
    <n v="50000"/>
    <n v="50000"/>
    <m/>
  </r>
  <r>
    <x v="371"/>
    <x v="4"/>
    <x v="1"/>
    <x v="1"/>
    <s v="1022866"/>
    <x v="329"/>
    <s v="Panceta"/>
    <s v="Panceta s/Cuero"/>
    <x v="8"/>
    <n v="2456"/>
    <n v="47544"/>
    <n v="50000"/>
    <n v="2456"/>
    <n v="47544"/>
    <n v="50000"/>
    <n v="48000"/>
    <m/>
  </r>
  <r>
    <x v="372"/>
    <x v="4"/>
    <x v="1"/>
    <x v="1"/>
    <s v="1022883"/>
    <x v="330"/>
    <s v="Chuleta"/>
    <s v="Chuleta Huesos"/>
    <x v="5"/>
    <n v="0"/>
    <n v="8726"/>
    <n v="23587"/>
    <n v="0"/>
    <n v="8726"/>
    <n v="23587"/>
    <n v="24000"/>
    <m/>
  </r>
  <r>
    <x v="373"/>
    <x v="4"/>
    <x v="1"/>
    <x v="1"/>
    <s v="1022907"/>
    <x v="331"/>
    <s v="Subprod"/>
    <s v="Subprod Visceras"/>
    <x v="6"/>
    <n v="12767"/>
    <n v="26000"/>
    <n v="24000"/>
    <n v="12767"/>
    <n v="26000"/>
    <n v="24000"/>
    <n v="24000"/>
    <m/>
  </r>
  <r>
    <x v="374"/>
    <x v="4"/>
    <x v="1"/>
    <x v="1"/>
    <s v="1022914"/>
    <x v="332"/>
    <s v="Grasas"/>
    <s v="Grasa Lomo Tocino"/>
    <x v="8"/>
    <n v="448"/>
    <n v="28233"/>
    <n v="24000"/>
    <n v="448"/>
    <n v="28233"/>
    <n v="48000"/>
    <n v="48000"/>
    <m/>
  </r>
  <r>
    <x v="375"/>
    <x v="4"/>
    <x v="1"/>
    <x v="1"/>
    <s v="1022918"/>
    <x v="333"/>
    <s v="Grasas"/>
    <s v="Grasa Lomo Tocino"/>
    <x v="8"/>
    <n v="-21171"/>
    <n v="96000"/>
    <n v="72000"/>
    <n v="-21171"/>
    <n v="120000"/>
    <n v="96000"/>
    <n v="96000"/>
    <m/>
  </r>
  <r>
    <x v="377"/>
    <x v="4"/>
    <x v="1"/>
    <x v="1"/>
    <s v="1022936"/>
    <x v="158"/>
    <s v="Filete"/>
    <s v="Filete c/Cabeza"/>
    <x v="2"/>
    <n v="60"/>
    <n v="0"/>
    <n v="0"/>
    <n v="60"/>
    <n v="0"/>
    <n v="0"/>
    <m/>
    <m/>
  </r>
  <r>
    <x v="378"/>
    <x v="4"/>
    <x v="1"/>
    <x v="1"/>
    <s v="1022939"/>
    <x v="334"/>
    <s v="Cost-Pec"/>
    <s v="Cost-Pec Trozos"/>
    <x v="2"/>
    <n v="-2480"/>
    <n v="0"/>
    <n v="0"/>
    <n v="-2480"/>
    <n v="0"/>
    <n v="0"/>
    <m/>
    <m/>
  </r>
  <r>
    <x v="379"/>
    <x v="4"/>
    <x v="1"/>
    <x v="1"/>
    <s v="1022940"/>
    <x v="335"/>
    <s v="Pernil"/>
    <s v="Pernil Mano"/>
    <x v="2"/>
    <n v="45476"/>
    <n v="33451"/>
    <n v="72000"/>
    <n v="45476"/>
    <n v="33451"/>
    <n v="72000"/>
    <n v="72000"/>
    <m/>
  </r>
  <r>
    <x v="380"/>
    <x v="4"/>
    <x v="1"/>
    <x v="1"/>
    <s v="1022941"/>
    <x v="336"/>
    <s v="Pernil"/>
    <s v="Pernil Mano"/>
    <x v="2"/>
    <n v="9820"/>
    <n v="51385"/>
    <n v="48000"/>
    <n v="9820"/>
    <n v="51385"/>
    <n v="72000"/>
    <n v="72000"/>
    <m/>
  </r>
  <r>
    <x v="242"/>
    <x v="4"/>
    <x v="1"/>
    <x v="1"/>
    <s v="1022943"/>
    <x v="225"/>
    <s v="Lomo"/>
    <s v="Lomo Centro"/>
    <x v="2"/>
    <n v="1228"/>
    <n v="0"/>
    <n v="0"/>
    <n v="1228"/>
    <n v="0"/>
    <n v="0"/>
    <m/>
    <m/>
  </r>
  <r>
    <x v="243"/>
    <x v="4"/>
    <x v="1"/>
    <x v="1"/>
    <s v="1022945"/>
    <x v="169"/>
    <s v="Grasas"/>
    <s v="Grasa Interior"/>
    <x v="2"/>
    <n v="920"/>
    <n v="193880"/>
    <n v="192000"/>
    <n v="920"/>
    <n v="193880"/>
    <n v="192000"/>
    <n v="144000"/>
    <m/>
  </r>
  <r>
    <x v="382"/>
    <x v="4"/>
    <x v="1"/>
    <x v="1"/>
    <s v="1022989"/>
    <x v="338"/>
    <s v="Lomo"/>
    <s v="Lomo MM Loin"/>
    <x v="8"/>
    <n v="3506"/>
    <n v="48359"/>
    <n v="51865"/>
    <n v="3506"/>
    <n v="37359"/>
    <n v="40865"/>
    <n v="40000"/>
    <m/>
  </r>
  <r>
    <x v="383"/>
    <x v="4"/>
    <x v="1"/>
    <x v="1"/>
    <s v="1022995"/>
    <x v="339"/>
    <s v="Panceta"/>
    <s v="Panceta c/Cuero"/>
    <x v="2"/>
    <n v="0"/>
    <n v="2000"/>
    <n v="2000"/>
    <n v="0"/>
    <n v="2000"/>
    <n v="2000"/>
    <n v="2000"/>
    <m/>
  </r>
  <r>
    <x v="249"/>
    <x v="4"/>
    <x v="1"/>
    <x v="1"/>
    <s v="1023034"/>
    <x v="231"/>
    <s v="Cueros"/>
    <s v="Cuero Forro"/>
    <x v="2"/>
    <n v="-23817"/>
    <n v="0"/>
    <n v="10000"/>
    <n v="-23817"/>
    <n v="0"/>
    <n v="50680"/>
    <n v="48000"/>
    <m/>
  </r>
  <r>
    <x v="385"/>
    <x v="4"/>
    <x v="1"/>
    <x v="1"/>
    <s v="1023050"/>
    <x v="341"/>
    <s v="Lomo"/>
    <s v="Lomo Centro"/>
    <x v="5"/>
    <n v="-895"/>
    <n v="0"/>
    <n v="0"/>
    <n v="-895"/>
    <n v="0"/>
    <n v="0"/>
    <m/>
    <m/>
  </r>
  <r>
    <x v="387"/>
    <x v="4"/>
    <x v="1"/>
    <x v="1"/>
    <s v="1023093"/>
    <x v="343"/>
    <s v="Recortes"/>
    <s v="Recortes No Magro"/>
    <x v="2"/>
    <n v="3716"/>
    <n v="66605"/>
    <n v="72000"/>
    <n v="3716"/>
    <n v="66605"/>
    <n v="72000"/>
    <n v="72000"/>
    <m/>
  </r>
  <r>
    <x v="388"/>
    <x v="4"/>
    <x v="1"/>
    <x v="1"/>
    <s v="1023102"/>
    <x v="344"/>
    <s v="Lomo"/>
    <s v="Lomo MM Loin"/>
    <x v="8"/>
    <n v="-8696"/>
    <n v="10000"/>
    <n v="1304"/>
    <n v="-8696"/>
    <n v="8696"/>
    <n v="0"/>
    <m/>
    <m/>
  </r>
  <r>
    <x v="257"/>
    <x v="4"/>
    <x v="1"/>
    <x v="1"/>
    <s v="1023110"/>
    <x v="238"/>
    <s v="Cueros"/>
    <s v="Cuero Forro"/>
    <x v="2"/>
    <m/>
    <m/>
    <m/>
    <m/>
    <m/>
    <m/>
    <n v="96000"/>
    <m/>
  </r>
  <r>
    <x v="389"/>
    <x v="4"/>
    <x v="1"/>
    <x v="1"/>
    <s v="1023123"/>
    <x v="345"/>
    <s v="Lomo"/>
    <s v="Lomo Vetado"/>
    <x v="8"/>
    <n v="992"/>
    <n v="2008"/>
    <n v="3000"/>
    <n v="992"/>
    <n v="2008"/>
    <n v="3000"/>
    <n v="3000"/>
    <m/>
  </r>
  <r>
    <x v="390"/>
    <x v="4"/>
    <x v="1"/>
    <x v="1"/>
    <s v="1023126"/>
    <x v="346"/>
    <s v="Recortes"/>
    <s v="Recortes No Magro"/>
    <x v="2"/>
    <n v="-340"/>
    <n v="340"/>
    <n v="0"/>
    <n v="-340"/>
    <n v="340"/>
    <n v="0"/>
    <m/>
    <m/>
  </r>
  <r>
    <x v="392"/>
    <x v="4"/>
    <x v="1"/>
    <x v="1"/>
    <s v="1023132"/>
    <x v="348"/>
    <s v="Paleta"/>
    <s v="Paleta Pulpa"/>
    <x v="2"/>
    <n v="1489"/>
    <n v="0"/>
    <n v="0"/>
    <n v="1489"/>
    <n v="0"/>
    <n v="0"/>
    <m/>
    <m/>
  </r>
  <r>
    <x v="393"/>
    <x v="4"/>
    <x v="1"/>
    <x v="1"/>
    <s v="1023143"/>
    <x v="349"/>
    <s v="Prolijado"/>
    <s v="Prolijado Plateada"/>
    <x v="2"/>
    <n v="0"/>
    <n v="1000"/>
    <n v="1000"/>
    <n v="0"/>
    <n v="1000"/>
    <n v="1000"/>
    <n v="1000"/>
    <m/>
  </r>
  <r>
    <x v="394"/>
    <x v="4"/>
    <x v="1"/>
    <x v="1"/>
    <s v="1023157"/>
    <x v="350"/>
    <s v="Grasas"/>
    <s v="Grasa Lomo Tocino"/>
    <x v="2"/>
    <n v="-460"/>
    <n v="460"/>
    <n v="0"/>
    <n v="-460"/>
    <n v="460"/>
    <n v="0"/>
    <m/>
    <m/>
  </r>
  <r>
    <x v="541"/>
    <x v="4"/>
    <x v="1"/>
    <x v="1"/>
    <s v="1023175"/>
    <x v="478"/>
    <s v="Muestra"/>
    <s v="Muestra"/>
    <x v="5"/>
    <m/>
    <m/>
    <m/>
    <m/>
    <m/>
    <m/>
    <n v="79.56"/>
    <m/>
  </r>
  <r>
    <x v="474"/>
    <x v="4"/>
    <x v="1"/>
    <x v="1"/>
    <s v="1023184"/>
    <x v="420"/>
    <s v="Lomo"/>
    <s v="Lomo CC Loin"/>
    <x v="8"/>
    <n v="1427"/>
    <n v="0"/>
    <n v="1000"/>
    <n v="1427"/>
    <n v="0"/>
    <n v="1000"/>
    <n v="2000"/>
    <m/>
  </r>
  <r>
    <x v="397"/>
    <x v="4"/>
    <x v="1"/>
    <x v="1"/>
    <s v="1023190"/>
    <x v="351"/>
    <s v="Subprod"/>
    <s v="Subprod Visceras"/>
    <x v="5"/>
    <n v="-5390"/>
    <n v="274974"/>
    <n v="269584"/>
    <n v="-5390"/>
    <n v="274974"/>
    <n v="269584"/>
    <n v="269576.49800000002"/>
    <m/>
  </r>
  <r>
    <x v="566"/>
    <x v="4"/>
    <x v="1"/>
    <x v="1"/>
    <s v="1023219"/>
    <x v="174"/>
    <s v="Pernil"/>
    <s v="Pernil Pierna"/>
    <x v="6"/>
    <n v="1020"/>
    <n v="0"/>
    <n v="0"/>
    <n v="1020"/>
    <n v="0"/>
    <n v="0"/>
    <m/>
    <m/>
  </r>
  <r>
    <x v="398"/>
    <x v="4"/>
    <x v="1"/>
    <x v="1"/>
    <s v="1023247"/>
    <x v="352"/>
    <s v="Panceta"/>
    <s v="Panceta s/Cuero"/>
    <x v="8"/>
    <n v="45"/>
    <n v="955"/>
    <n v="1000"/>
    <n v="45"/>
    <n v="955"/>
    <n v="1000"/>
    <n v="1000"/>
    <m/>
  </r>
  <r>
    <x v="399"/>
    <x v="4"/>
    <x v="1"/>
    <x v="1"/>
    <s v="1023257"/>
    <x v="353"/>
    <s v="Recortes"/>
    <s v="Recortes No Magro"/>
    <x v="6"/>
    <n v="8422"/>
    <n v="0"/>
    <n v="0"/>
    <n v="8422"/>
    <n v="0"/>
    <n v="0"/>
    <m/>
    <m/>
  </r>
  <r>
    <x v="400"/>
    <x v="4"/>
    <x v="1"/>
    <x v="1"/>
    <s v="1023265"/>
    <x v="354"/>
    <s v="Cost-Pec"/>
    <s v="Cost-Pec Trozos"/>
    <x v="8"/>
    <n v="284"/>
    <n v="6600"/>
    <n v="5000"/>
    <n v="284"/>
    <n v="6600"/>
    <n v="5000"/>
    <n v="5000"/>
    <m/>
  </r>
  <r>
    <x v="401"/>
    <x v="4"/>
    <x v="1"/>
    <x v="1"/>
    <s v="1023273"/>
    <x v="355"/>
    <s v="Pierna"/>
    <s v="Pierna Pulpa Fina"/>
    <x v="5"/>
    <n v="-21592"/>
    <n v="43852"/>
    <n v="22260"/>
    <n v="-21592"/>
    <n v="43852"/>
    <n v="22260"/>
    <n v="22425.736000000001"/>
    <m/>
  </r>
  <r>
    <x v="402"/>
    <x v="4"/>
    <x v="1"/>
    <x v="1"/>
    <s v="1023274"/>
    <x v="356"/>
    <s v="Pierna"/>
    <s v="Pierna Pulpa Fina"/>
    <x v="5"/>
    <n v="-2062"/>
    <n v="14347"/>
    <n v="12284"/>
    <n v="-2062"/>
    <n v="14347"/>
    <n v="12284"/>
    <n v="12700.575999999999"/>
    <m/>
  </r>
  <r>
    <x v="542"/>
    <x v="4"/>
    <x v="1"/>
    <x v="1"/>
    <s v="1023276"/>
    <x v="479"/>
    <s v="Pierna"/>
    <s v="Pierna Pulpa Fina"/>
    <x v="5"/>
    <n v="1102"/>
    <n v="0"/>
    <n v="1102"/>
    <n v="1102"/>
    <n v="0"/>
    <n v="1102"/>
    <m/>
    <m/>
  </r>
  <r>
    <x v="403"/>
    <x v="4"/>
    <x v="1"/>
    <x v="1"/>
    <s v="1023290"/>
    <x v="357"/>
    <s v="Huesos"/>
    <s v="Huesos Cuarto Traser"/>
    <x v="2"/>
    <n v="-9336"/>
    <n v="0"/>
    <n v="0"/>
    <n v="-9336"/>
    <n v="0"/>
    <n v="0"/>
    <m/>
    <m/>
  </r>
  <r>
    <x v="404"/>
    <x v="4"/>
    <x v="1"/>
    <x v="1"/>
    <s v="1023291"/>
    <x v="358"/>
    <s v="Huesos"/>
    <s v="Huesos Cuarto Centra"/>
    <x v="2"/>
    <n v="3493"/>
    <n v="116507"/>
    <n v="120000"/>
    <n v="3493"/>
    <n v="116507"/>
    <n v="120000"/>
    <n v="24000"/>
    <m/>
  </r>
  <r>
    <x v="405"/>
    <x v="4"/>
    <x v="1"/>
    <x v="1"/>
    <s v="1023302"/>
    <x v="169"/>
    <s v="Grasas"/>
    <s v="Grasa Interior"/>
    <x v="6"/>
    <n v="-11450"/>
    <n v="203451"/>
    <n v="192000"/>
    <n v="-11450"/>
    <n v="203451"/>
    <n v="192000"/>
    <n v="192000"/>
    <m/>
  </r>
  <r>
    <x v="264"/>
    <x v="4"/>
    <x v="1"/>
    <x v="1"/>
    <s v="1023306"/>
    <x v="195"/>
    <s v="Cueros"/>
    <s v="Cuero Mixto"/>
    <x v="2"/>
    <n v="-70465"/>
    <n v="199465"/>
    <n v="120000"/>
    <n v="-70465"/>
    <n v="199465"/>
    <n v="120000"/>
    <n v="120000"/>
    <m/>
  </r>
  <r>
    <x v="406"/>
    <x v="4"/>
    <x v="1"/>
    <x v="1"/>
    <s v="1023318"/>
    <x v="359"/>
    <s v="Recortes"/>
    <s v="Recortes No Magro"/>
    <x v="6"/>
    <n v="9189"/>
    <n v="0"/>
    <n v="10000"/>
    <n v="9189"/>
    <n v="0"/>
    <n v="12000"/>
    <n v="12000"/>
    <m/>
  </r>
  <r>
    <x v="407"/>
    <x v="4"/>
    <x v="1"/>
    <x v="1"/>
    <s v="1023319"/>
    <x v="360"/>
    <s v="Recortes"/>
    <s v="Recortes No Magro"/>
    <x v="6"/>
    <n v="8441"/>
    <n v="1559"/>
    <n v="10000"/>
    <n v="8441"/>
    <n v="1559"/>
    <n v="12000"/>
    <n v="12000"/>
    <m/>
  </r>
  <r>
    <x v="475"/>
    <x v="4"/>
    <x v="1"/>
    <x v="1"/>
    <s v="1023324"/>
    <x v="263"/>
    <s v="Pierna"/>
    <s v="Pierna Pulpa"/>
    <x v="6"/>
    <n v="55634"/>
    <n v="103808"/>
    <n v="96000"/>
    <n v="55634"/>
    <n v="103808"/>
    <n v="96000"/>
    <n v="96008"/>
    <m/>
  </r>
  <r>
    <x v="497"/>
    <x v="4"/>
    <x v="1"/>
    <x v="1"/>
    <s v="1023343"/>
    <x v="439"/>
    <s v="Recortes"/>
    <s v="Recortes No Magro"/>
    <x v="6"/>
    <n v="9634"/>
    <n v="130890"/>
    <n v="144000"/>
    <n v="9634"/>
    <n v="130890"/>
    <n v="144000"/>
    <n v="144012"/>
    <m/>
  </r>
  <r>
    <x v="476"/>
    <x v="4"/>
    <x v="1"/>
    <x v="1"/>
    <s v="1023353"/>
    <x v="253"/>
    <s v="Paleta"/>
    <s v="Paleta Pulpa"/>
    <x v="7"/>
    <n v="-6933"/>
    <n v="120000"/>
    <n v="120000"/>
    <n v="-6933"/>
    <n v="120000"/>
    <n v="129600"/>
    <n v="129600"/>
    <m/>
  </r>
  <r>
    <x v="543"/>
    <x v="4"/>
    <x v="1"/>
    <x v="1"/>
    <s v="1023354"/>
    <x v="480"/>
    <s v="Pernil"/>
    <s v="Pernil Mano"/>
    <x v="2"/>
    <n v="-17000"/>
    <n v="11983"/>
    <n v="0"/>
    <n v="-17000"/>
    <n v="11983"/>
    <n v="0"/>
    <m/>
    <m/>
  </r>
  <r>
    <x v="544"/>
    <x v="4"/>
    <x v="1"/>
    <x v="1"/>
    <s v="1023375"/>
    <x v="481"/>
    <s v="Subprod"/>
    <s v="Subprod Tripa"/>
    <x v="6"/>
    <n v="4776"/>
    <n v="0"/>
    <n v="0"/>
    <n v="4776"/>
    <n v="0"/>
    <n v="0"/>
    <m/>
    <m/>
  </r>
  <r>
    <x v="498"/>
    <x v="4"/>
    <x v="1"/>
    <x v="1"/>
    <s v="1023383"/>
    <x v="440"/>
    <s v="Subprod"/>
    <s v="Subprod Visceras"/>
    <x v="6"/>
    <n v="-40997"/>
    <n v="52500"/>
    <n v="0"/>
    <n v="-40997"/>
    <n v="52500"/>
    <n v="24000"/>
    <n v="24002"/>
    <m/>
  </r>
  <r>
    <x v="567"/>
    <x v="4"/>
    <x v="1"/>
    <x v="1"/>
    <s v="1023387"/>
    <x v="132"/>
    <s v="Recortes"/>
    <s v="Recortes No Magro"/>
    <x v="7"/>
    <n v="0"/>
    <n v="40000"/>
    <n v="40000"/>
    <m/>
    <m/>
    <m/>
    <m/>
    <m/>
  </r>
  <r>
    <x v="546"/>
    <x v="4"/>
    <x v="1"/>
    <x v="1"/>
    <s v="1023389"/>
    <x v="482"/>
    <s v="Recortes"/>
    <s v="Recortes No Magro"/>
    <x v="7"/>
    <n v="0"/>
    <n v="40000"/>
    <n v="40000"/>
    <m/>
    <m/>
    <m/>
    <m/>
    <m/>
  </r>
  <r>
    <x v="548"/>
    <x v="4"/>
    <x v="1"/>
    <x v="1"/>
    <s v="1023391"/>
    <x v="205"/>
    <s v="Recortes"/>
    <s v="Recortes No Magro"/>
    <x v="7"/>
    <n v="0"/>
    <n v="26032"/>
    <n v="24000"/>
    <n v="0"/>
    <n v="26032"/>
    <n v="24000"/>
    <m/>
    <m/>
  </r>
  <r>
    <x v="565"/>
    <x v="4"/>
    <x v="1"/>
    <x v="1"/>
    <s v="1023397"/>
    <x v="133"/>
    <s v="Grasas"/>
    <s v="Grasa Gordura"/>
    <x v="4"/>
    <m/>
    <m/>
    <m/>
    <n v="0"/>
    <n v="24000"/>
    <n v="24000"/>
    <m/>
    <m/>
  </r>
  <r>
    <x v="568"/>
    <x v="4"/>
    <x v="1"/>
    <x v="1"/>
    <s v="1023400"/>
    <x v="499"/>
    <s v="Pierna"/>
    <s v="Pierna Pulpa"/>
    <x v="7"/>
    <m/>
    <m/>
    <m/>
    <m/>
    <m/>
    <m/>
    <n v="100"/>
    <m/>
  </r>
  <r>
    <x v="94"/>
    <x v="4"/>
    <x v="1"/>
    <x v="2"/>
    <s v="1020105"/>
    <x v="85"/>
    <s v="Lomo"/>
    <s v="Lomo Centro"/>
    <x v="9"/>
    <m/>
    <m/>
    <m/>
    <m/>
    <m/>
    <m/>
    <m/>
    <n v="39046.756000000001"/>
  </r>
  <r>
    <x v="95"/>
    <x v="4"/>
    <x v="1"/>
    <x v="2"/>
    <s v="1020110"/>
    <x v="86"/>
    <s v="Lomo"/>
    <s v="Lomo MM Loin"/>
    <x v="9"/>
    <m/>
    <m/>
    <m/>
    <m/>
    <m/>
    <m/>
    <m/>
    <n v="745788.11499999999"/>
  </r>
  <r>
    <x v="96"/>
    <x v="4"/>
    <x v="1"/>
    <x v="2"/>
    <s v="1020284"/>
    <x v="87"/>
    <s v="Pierna"/>
    <s v="Pierna Pulpa Fina"/>
    <x v="9"/>
    <m/>
    <m/>
    <m/>
    <m/>
    <m/>
    <m/>
    <m/>
    <n v="17056.527999999998"/>
  </r>
  <r>
    <x v="97"/>
    <x v="4"/>
    <x v="1"/>
    <x v="2"/>
    <s v="1020326"/>
    <x v="88"/>
    <s v="Paleta"/>
    <s v="Paleta Pulpa"/>
    <x v="9"/>
    <m/>
    <m/>
    <m/>
    <m/>
    <m/>
    <m/>
    <m/>
    <n v="269347.85200000001"/>
  </r>
  <r>
    <x v="98"/>
    <x v="4"/>
    <x v="1"/>
    <x v="2"/>
    <s v="1020339"/>
    <x v="89"/>
    <s v="Grasas"/>
    <s v="Grasa Lomo Tocino"/>
    <x v="0"/>
    <m/>
    <m/>
    <m/>
    <m/>
    <m/>
    <m/>
    <m/>
    <n v="94767.654999999999"/>
  </r>
  <r>
    <x v="99"/>
    <x v="4"/>
    <x v="1"/>
    <x v="2"/>
    <s v="1020349"/>
    <x v="90"/>
    <s v="Plancha"/>
    <s v="Plancha s/Cuero"/>
    <x v="0"/>
    <m/>
    <m/>
    <m/>
    <m/>
    <m/>
    <m/>
    <m/>
    <n v="634.53700000000003"/>
  </r>
  <r>
    <x v="100"/>
    <x v="4"/>
    <x v="1"/>
    <x v="2"/>
    <s v="1020352"/>
    <x v="91"/>
    <s v="Cueros"/>
    <s v="Cuero Panceta"/>
    <x v="0"/>
    <m/>
    <m/>
    <m/>
    <m/>
    <m/>
    <m/>
    <m/>
    <n v="44442.269"/>
  </r>
  <r>
    <x v="101"/>
    <x v="4"/>
    <x v="1"/>
    <x v="2"/>
    <s v="1020367"/>
    <x v="92"/>
    <s v="Grasas"/>
    <s v="Grasa Gordura"/>
    <x v="0"/>
    <m/>
    <m/>
    <m/>
    <m/>
    <m/>
    <m/>
    <m/>
    <n v="79020.297999999995"/>
  </r>
  <r>
    <x v="102"/>
    <x v="4"/>
    <x v="1"/>
    <x v="2"/>
    <s v="1020412"/>
    <x v="93"/>
    <s v="Recortes"/>
    <s v="Recortes No Magro"/>
    <x v="0"/>
    <m/>
    <m/>
    <m/>
    <m/>
    <m/>
    <m/>
    <m/>
    <n v="71677.417000000001"/>
  </r>
  <r>
    <x v="103"/>
    <x v="4"/>
    <x v="1"/>
    <x v="2"/>
    <s v="1020589"/>
    <x v="94"/>
    <s v="Lomo"/>
    <s v="Lomo MM Loin"/>
    <x v="9"/>
    <m/>
    <m/>
    <m/>
    <m/>
    <m/>
    <m/>
    <m/>
    <n v="133272.117"/>
  </r>
  <r>
    <x v="104"/>
    <x v="4"/>
    <x v="1"/>
    <x v="2"/>
    <s v="1020592"/>
    <x v="95"/>
    <s v="Lomo"/>
    <s v="Lomo Vetado"/>
    <x v="9"/>
    <m/>
    <m/>
    <m/>
    <m/>
    <m/>
    <m/>
    <m/>
    <n v="209786.209"/>
  </r>
  <r>
    <x v="105"/>
    <x v="4"/>
    <x v="1"/>
    <x v="2"/>
    <s v="1020620"/>
    <x v="96"/>
    <s v="Lomo"/>
    <s v="Lomo Vetado"/>
    <x v="9"/>
    <m/>
    <m/>
    <m/>
    <m/>
    <m/>
    <m/>
    <m/>
    <n v="31658.664000000001"/>
  </r>
  <r>
    <x v="106"/>
    <x v="4"/>
    <x v="1"/>
    <x v="2"/>
    <s v="1020636"/>
    <x v="97"/>
    <s v="Filete"/>
    <s v="Filete c/Cabeza"/>
    <x v="9"/>
    <m/>
    <m/>
    <m/>
    <m/>
    <m/>
    <m/>
    <m/>
    <n v="14093.802"/>
  </r>
  <r>
    <x v="107"/>
    <x v="4"/>
    <x v="1"/>
    <x v="2"/>
    <s v="1020637"/>
    <x v="98"/>
    <s v="Panceta"/>
    <s v="Panceta s/Cuero"/>
    <x v="9"/>
    <m/>
    <m/>
    <m/>
    <m/>
    <m/>
    <m/>
    <m/>
    <n v="214948.503"/>
  </r>
  <r>
    <x v="108"/>
    <x v="4"/>
    <x v="1"/>
    <x v="2"/>
    <s v="1020662"/>
    <x v="99"/>
    <s v="Pierna"/>
    <s v="Pierna Pulpa Fina"/>
    <x v="9"/>
    <m/>
    <m/>
    <m/>
    <m/>
    <m/>
    <m/>
    <m/>
    <n v="19855.558000000001"/>
  </r>
  <r>
    <x v="109"/>
    <x v="4"/>
    <x v="1"/>
    <x v="2"/>
    <s v="1020664"/>
    <x v="100"/>
    <s v="Pierna"/>
    <s v="Pierna Pulpa Fina"/>
    <x v="9"/>
    <m/>
    <m/>
    <m/>
    <m/>
    <m/>
    <m/>
    <m/>
    <n v="2321.248"/>
  </r>
  <r>
    <x v="110"/>
    <x v="4"/>
    <x v="1"/>
    <x v="2"/>
    <s v="1020665"/>
    <x v="101"/>
    <s v="Pierna"/>
    <s v="Pierna Pulpa Fina"/>
    <x v="9"/>
    <m/>
    <m/>
    <m/>
    <m/>
    <m/>
    <m/>
    <m/>
    <n v="19793.559000000001"/>
  </r>
  <r>
    <x v="111"/>
    <x v="4"/>
    <x v="1"/>
    <x v="2"/>
    <s v="1020678"/>
    <x v="102"/>
    <s v="Lomo"/>
    <s v="Lomo Centro"/>
    <x v="9"/>
    <m/>
    <m/>
    <m/>
    <m/>
    <m/>
    <m/>
    <m/>
    <n v="500.00400000000002"/>
  </r>
  <r>
    <x v="112"/>
    <x v="4"/>
    <x v="1"/>
    <x v="2"/>
    <s v="1020681"/>
    <x v="103"/>
    <s v="Lomo"/>
    <s v="Lomo MM Loin"/>
    <x v="9"/>
    <m/>
    <m/>
    <m/>
    <m/>
    <m/>
    <m/>
    <m/>
    <n v="20000.003000000001"/>
  </r>
  <r>
    <x v="113"/>
    <x v="4"/>
    <x v="1"/>
    <x v="2"/>
    <s v="1020704"/>
    <x v="104"/>
    <s v="Filete"/>
    <s v="Filete c/Cabeza"/>
    <x v="9"/>
    <m/>
    <m/>
    <m/>
    <m/>
    <m/>
    <m/>
    <m/>
    <n v="1173.7439999999999"/>
  </r>
  <r>
    <x v="114"/>
    <x v="4"/>
    <x v="1"/>
    <x v="2"/>
    <s v="1020715"/>
    <x v="105"/>
    <s v="Panceta"/>
    <s v="Panceta c/Cuero"/>
    <x v="9"/>
    <m/>
    <m/>
    <m/>
    <m/>
    <m/>
    <m/>
    <m/>
    <n v="3056.9119999999998"/>
  </r>
  <r>
    <x v="115"/>
    <x v="4"/>
    <x v="1"/>
    <x v="2"/>
    <s v="1020731"/>
    <x v="106"/>
    <s v="Panceta"/>
    <s v="Panceta s/Cuero"/>
    <x v="9"/>
    <m/>
    <m/>
    <m/>
    <m/>
    <m/>
    <m/>
    <m/>
    <n v="19038.644"/>
  </r>
  <r>
    <x v="116"/>
    <x v="4"/>
    <x v="1"/>
    <x v="2"/>
    <s v="1020758"/>
    <x v="107"/>
    <s v="Lomo"/>
    <s v="Lomo Vetado"/>
    <x v="9"/>
    <m/>
    <m/>
    <m/>
    <m/>
    <m/>
    <m/>
    <m/>
    <n v="1101.4739999999999"/>
  </r>
  <r>
    <x v="117"/>
    <x v="4"/>
    <x v="1"/>
    <x v="2"/>
    <s v="1020774"/>
    <x v="108"/>
    <s v="Prolijado"/>
    <s v="Prolijado Malaya"/>
    <x v="9"/>
    <m/>
    <m/>
    <m/>
    <m/>
    <m/>
    <m/>
    <m/>
    <n v="8000.0020000000004"/>
  </r>
  <r>
    <x v="118"/>
    <x v="4"/>
    <x v="1"/>
    <x v="2"/>
    <s v="1020802"/>
    <x v="109"/>
    <s v="Panceta"/>
    <s v="Panceta s/Cuero"/>
    <x v="9"/>
    <m/>
    <m/>
    <m/>
    <m/>
    <m/>
    <m/>
    <m/>
    <n v="92610.209000000003"/>
  </r>
  <r>
    <x v="119"/>
    <x v="4"/>
    <x v="1"/>
    <x v="2"/>
    <s v="1020810"/>
    <x v="110"/>
    <s v="Subprod"/>
    <s v="Subprod Tripa"/>
    <x v="9"/>
    <m/>
    <m/>
    <m/>
    <m/>
    <m/>
    <m/>
    <m/>
    <n v="6869.9920000000002"/>
  </r>
  <r>
    <x v="271"/>
    <x v="4"/>
    <x v="1"/>
    <x v="2"/>
    <s v="1020822"/>
    <x v="249"/>
    <s v="Huesos"/>
    <s v="Huesos Cuarto Centra"/>
    <x v="5"/>
    <m/>
    <m/>
    <m/>
    <m/>
    <m/>
    <m/>
    <m/>
    <n v="46580.625"/>
  </r>
  <r>
    <x v="272"/>
    <x v="4"/>
    <x v="1"/>
    <x v="2"/>
    <s v="1020828"/>
    <x v="156"/>
    <s v="Chuleta"/>
    <s v="Chuleta Huesos"/>
    <x v="5"/>
    <m/>
    <m/>
    <m/>
    <m/>
    <m/>
    <m/>
    <m/>
    <n v="48182.288999999997"/>
  </r>
  <r>
    <x v="120"/>
    <x v="4"/>
    <x v="1"/>
    <x v="2"/>
    <s v="1020848"/>
    <x v="111"/>
    <s v="Lomo"/>
    <s v="Lomo Centro"/>
    <x v="0"/>
    <m/>
    <m/>
    <m/>
    <m/>
    <m/>
    <m/>
    <m/>
    <n v="50604.218999999997"/>
  </r>
  <r>
    <x v="274"/>
    <x v="4"/>
    <x v="1"/>
    <x v="2"/>
    <s v="1020853"/>
    <x v="158"/>
    <s v="Filete"/>
    <s v="Filete c/Cabeza"/>
    <x v="7"/>
    <m/>
    <m/>
    <m/>
    <m/>
    <m/>
    <m/>
    <m/>
    <n v="203152.34299999999"/>
  </r>
  <r>
    <x v="121"/>
    <x v="4"/>
    <x v="1"/>
    <x v="2"/>
    <s v="1020860"/>
    <x v="112"/>
    <s v="Lomo"/>
    <s v="Lomo Vetado"/>
    <x v="4"/>
    <m/>
    <m/>
    <m/>
    <m/>
    <m/>
    <m/>
    <m/>
    <n v="142212.522"/>
  </r>
  <r>
    <x v="122"/>
    <x v="4"/>
    <x v="1"/>
    <x v="2"/>
    <s v="1020861"/>
    <x v="113"/>
    <s v="Lomo"/>
    <s v="Lomo Vetado"/>
    <x v="4"/>
    <m/>
    <m/>
    <m/>
    <m/>
    <m/>
    <m/>
    <m/>
    <n v="158481.427"/>
  </r>
  <r>
    <x v="123"/>
    <x v="4"/>
    <x v="1"/>
    <x v="2"/>
    <s v="1020869"/>
    <x v="114"/>
    <s v="Cost-Pec"/>
    <s v="Cost-Pec Entero"/>
    <x v="0"/>
    <m/>
    <m/>
    <m/>
    <m/>
    <m/>
    <m/>
    <m/>
    <n v="9232.5759999999991"/>
  </r>
  <r>
    <x v="275"/>
    <x v="4"/>
    <x v="1"/>
    <x v="2"/>
    <s v="1020878"/>
    <x v="251"/>
    <s v="Huesos"/>
    <s v="Huesos Cuarto Centra"/>
    <x v="5"/>
    <m/>
    <m/>
    <m/>
    <m/>
    <m/>
    <m/>
    <m/>
    <n v="53684.571000000004"/>
  </r>
  <r>
    <x v="125"/>
    <x v="4"/>
    <x v="1"/>
    <x v="2"/>
    <s v="1020904"/>
    <x v="116"/>
    <s v="Panceta"/>
    <s v="Panceta c/Cuero"/>
    <x v="4"/>
    <m/>
    <m/>
    <m/>
    <m/>
    <m/>
    <m/>
    <m/>
    <n v="18988.272000000001"/>
  </r>
  <r>
    <x v="126"/>
    <x v="4"/>
    <x v="1"/>
    <x v="2"/>
    <s v="1020905"/>
    <x v="117"/>
    <s v="Panceta"/>
    <s v="Panceta c/Cuero"/>
    <x v="4"/>
    <m/>
    <m/>
    <m/>
    <m/>
    <m/>
    <m/>
    <m/>
    <n v="22343.554"/>
  </r>
  <r>
    <x v="127"/>
    <x v="4"/>
    <x v="1"/>
    <x v="2"/>
    <s v="1020914"/>
    <x v="118"/>
    <s v="Panceta"/>
    <s v="Panceta c/Cuero"/>
    <x v="9"/>
    <m/>
    <m/>
    <m/>
    <m/>
    <m/>
    <m/>
    <m/>
    <n v="5941.7650000000003"/>
  </r>
  <r>
    <x v="128"/>
    <x v="4"/>
    <x v="1"/>
    <x v="2"/>
    <s v="1020915"/>
    <x v="119"/>
    <s v="Pierna"/>
    <s v="Pierna Entera"/>
    <x v="0"/>
    <m/>
    <m/>
    <m/>
    <m/>
    <m/>
    <m/>
    <m/>
    <n v="1579.422"/>
  </r>
  <r>
    <x v="129"/>
    <x v="4"/>
    <x v="1"/>
    <x v="2"/>
    <s v="1020925"/>
    <x v="120"/>
    <s v="Grasas"/>
    <s v="Grasa Forro"/>
    <x v="0"/>
    <m/>
    <m/>
    <m/>
    <m/>
    <m/>
    <m/>
    <m/>
    <n v="48997.330999999998"/>
  </r>
  <r>
    <x v="130"/>
    <x v="4"/>
    <x v="1"/>
    <x v="2"/>
    <s v="1020944"/>
    <x v="121"/>
    <s v="Pierna"/>
    <s v="Pierna Pulpa"/>
    <x v="0"/>
    <m/>
    <m/>
    <m/>
    <m/>
    <m/>
    <m/>
    <m/>
    <n v="634989.48300000001"/>
  </r>
  <r>
    <x v="132"/>
    <x v="4"/>
    <x v="1"/>
    <x v="2"/>
    <s v="1020990"/>
    <x v="123"/>
    <s v="Pierna"/>
    <s v="Pierna Pulpa Fina"/>
    <x v="9"/>
    <m/>
    <m/>
    <m/>
    <m/>
    <m/>
    <m/>
    <m/>
    <n v="9705.0660000000007"/>
  </r>
  <r>
    <x v="133"/>
    <x v="4"/>
    <x v="1"/>
    <x v="2"/>
    <s v="1020991"/>
    <x v="124"/>
    <s v="Pierna"/>
    <s v="Pierna Pulpa Fina"/>
    <x v="9"/>
    <m/>
    <m/>
    <m/>
    <m/>
    <m/>
    <m/>
    <m/>
    <n v="10465.92"/>
  </r>
  <r>
    <x v="134"/>
    <x v="4"/>
    <x v="1"/>
    <x v="2"/>
    <s v="1021012"/>
    <x v="125"/>
    <s v="Plancha"/>
    <s v="Plancha s/Cuero"/>
    <x v="4"/>
    <m/>
    <m/>
    <m/>
    <m/>
    <m/>
    <m/>
    <m/>
    <n v="150838.77799999999"/>
  </r>
  <r>
    <x v="135"/>
    <x v="4"/>
    <x v="1"/>
    <x v="2"/>
    <s v="1021023"/>
    <x v="126"/>
    <s v="Grasas"/>
    <s v="Grasa Gordura"/>
    <x v="0"/>
    <m/>
    <m/>
    <m/>
    <m/>
    <m/>
    <m/>
    <m/>
    <n v="150936.09299999999"/>
  </r>
  <r>
    <x v="279"/>
    <x v="4"/>
    <x v="1"/>
    <x v="2"/>
    <s v="1021026"/>
    <x v="222"/>
    <s v="Grasas"/>
    <s v="Grasa Gordura"/>
    <x v="6"/>
    <m/>
    <m/>
    <m/>
    <m/>
    <m/>
    <m/>
    <m/>
    <n v="20388.941999999999"/>
  </r>
  <r>
    <x v="136"/>
    <x v="4"/>
    <x v="1"/>
    <x v="2"/>
    <s v="1021039"/>
    <x v="127"/>
    <s v="Cueros"/>
    <s v="Cuero Papada"/>
    <x v="0"/>
    <m/>
    <m/>
    <m/>
    <m/>
    <m/>
    <m/>
    <m/>
    <n v="84211"/>
  </r>
  <r>
    <x v="140"/>
    <x v="4"/>
    <x v="1"/>
    <x v="2"/>
    <s v="1021078"/>
    <x v="131"/>
    <s v="Recortes"/>
    <s v="Recortes No Magro"/>
    <x v="0"/>
    <m/>
    <m/>
    <m/>
    <m/>
    <m/>
    <m/>
    <m/>
    <n v="97409.562999999995"/>
  </r>
  <r>
    <x v="141"/>
    <x v="4"/>
    <x v="1"/>
    <x v="2"/>
    <s v="1021082"/>
    <x v="132"/>
    <s v="Recortes"/>
    <s v="Recortes No Magro"/>
    <x v="0"/>
    <m/>
    <m/>
    <m/>
    <m/>
    <m/>
    <m/>
    <m/>
    <n v="74456.129000000001"/>
  </r>
  <r>
    <x v="142"/>
    <x v="4"/>
    <x v="1"/>
    <x v="2"/>
    <s v="1021085"/>
    <x v="133"/>
    <s v="Grasas"/>
    <s v="Grasa Gordura"/>
    <x v="0"/>
    <m/>
    <m/>
    <m/>
    <m/>
    <m/>
    <m/>
    <m/>
    <n v="22151.972000000002"/>
  </r>
  <r>
    <x v="143"/>
    <x v="4"/>
    <x v="1"/>
    <x v="2"/>
    <s v="1021092"/>
    <x v="134"/>
    <s v="Recortes"/>
    <s v="Recortes No Magro"/>
    <x v="0"/>
    <m/>
    <m/>
    <m/>
    <m/>
    <m/>
    <m/>
    <m/>
    <n v="118846.698"/>
  </r>
  <r>
    <x v="144"/>
    <x v="4"/>
    <x v="1"/>
    <x v="2"/>
    <s v="1021101"/>
    <x v="135"/>
    <s v="Subprod"/>
    <s v="Subprod Visceras"/>
    <x v="0"/>
    <m/>
    <m/>
    <m/>
    <m/>
    <m/>
    <m/>
    <m/>
    <n v="21674.021000000001"/>
  </r>
  <r>
    <x v="145"/>
    <x v="4"/>
    <x v="1"/>
    <x v="2"/>
    <s v="1021105"/>
    <x v="136"/>
    <s v="Subprod"/>
    <s v="Subprod Visceras"/>
    <x v="0"/>
    <m/>
    <m/>
    <m/>
    <m/>
    <m/>
    <m/>
    <m/>
    <n v="23846.813999999998"/>
  </r>
  <r>
    <x v="146"/>
    <x v="4"/>
    <x v="1"/>
    <x v="2"/>
    <s v="1021106"/>
    <x v="137"/>
    <s v="Subprod"/>
    <s v="Subprod Visceras"/>
    <x v="0"/>
    <m/>
    <m/>
    <m/>
    <m/>
    <m/>
    <m/>
    <m/>
    <n v="73923.138999999996"/>
  </r>
  <r>
    <x v="147"/>
    <x v="4"/>
    <x v="1"/>
    <x v="2"/>
    <s v="1021111"/>
    <x v="138"/>
    <s v="Grasas"/>
    <s v="Grasa Interior"/>
    <x v="0"/>
    <m/>
    <m/>
    <m/>
    <m/>
    <m/>
    <m/>
    <m/>
    <n v="5000.0010000000002"/>
  </r>
  <r>
    <x v="148"/>
    <x v="4"/>
    <x v="1"/>
    <x v="2"/>
    <s v="1021115"/>
    <x v="139"/>
    <s v="Subprod"/>
    <s v="Subprod Visceras"/>
    <x v="2"/>
    <m/>
    <m/>
    <m/>
    <m/>
    <m/>
    <m/>
    <m/>
    <n v="16900"/>
  </r>
  <r>
    <x v="149"/>
    <x v="4"/>
    <x v="1"/>
    <x v="2"/>
    <s v="1021136"/>
    <x v="140"/>
    <s v="Subprod"/>
    <s v="Subprod Visceras"/>
    <x v="9"/>
    <m/>
    <m/>
    <m/>
    <m/>
    <m/>
    <m/>
    <m/>
    <n v="7409.9859999999999"/>
  </r>
  <r>
    <x v="150"/>
    <x v="4"/>
    <x v="1"/>
    <x v="2"/>
    <s v="1021149"/>
    <x v="141"/>
    <s v="Huesos"/>
    <s v="Huesos Cuarto Centra"/>
    <x v="4"/>
    <m/>
    <m/>
    <m/>
    <m/>
    <m/>
    <m/>
    <m/>
    <n v="104981.886"/>
  </r>
  <r>
    <x v="153"/>
    <x v="4"/>
    <x v="1"/>
    <x v="2"/>
    <s v="1021152"/>
    <x v="144"/>
    <s v="Huesos"/>
    <s v="Huesos Cuarto Delant"/>
    <x v="4"/>
    <m/>
    <m/>
    <m/>
    <m/>
    <m/>
    <m/>
    <m/>
    <n v="10407.116"/>
  </r>
  <r>
    <x v="155"/>
    <x v="4"/>
    <x v="1"/>
    <x v="2"/>
    <s v="1021187"/>
    <x v="146"/>
    <s v="Cueros"/>
    <s v="Cuero Back"/>
    <x v="0"/>
    <m/>
    <m/>
    <m/>
    <m/>
    <m/>
    <m/>
    <m/>
    <n v="80644.418999999994"/>
  </r>
  <r>
    <x v="282"/>
    <x v="4"/>
    <x v="1"/>
    <x v="2"/>
    <s v="1021260"/>
    <x v="257"/>
    <s v="Subprod"/>
    <s v="Subprod Visceras"/>
    <x v="5"/>
    <m/>
    <m/>
    <m/>
    <m/>
    <m/>
    <m/>
    <m/>
    <n v="178.298"/>
  </r>
  <r>
    <x v="284"/>
    <x v="4"/>
    <x v="1"/>
    <x v="2"/>
    <s v="1021270"/>
    <x v="231"/>
    <s v="Cueros"/>
    <s v="Cuero Forro"/>
    <x v="6"/>
    <m/>
    <m/>
    <m/>
    <m/>
    <m/>
    <m/>
    <m/>
    <n v="309104.47700000001"/>
  </r>
  <r>
    <x v="285"/>
    <x v="4"/>
    <x v="1"/>
    <x v="2"/>
    <s v="1021272"/>
    <x v="238"/>
    <s v="Cueros"/>
    <s v="Cuero Forro"/>
    <x v="6"/>
    <m/>
    <m/>
    <m/>
    <m/>
    <m/>
    <m/>
    <m/>
    <n v="309215.19099999999"/>
  </r>
  <r>
    <x v="159"/>
    <x v="4"/>
    <x v="1"/>
    <x v="2"/>
    <s v="1021385"/>
    <x v="149"/>
    <s v="Cueros"/>
    <s v="Cuero Mixto"/>
    <x v="0"/>
    <m/>
    <m/>
    <m/>
    <m/>
    <m/>
    <m/>
    <m/>
    <n v="213090.13099999999"/>
  </r>
  <r>
    <x v="286"/>
    <x v="4"/>
    <x v="1"/>
    <x v="2"/>
    <s v="1021398"/>
    <x v="158"/>
    <s v="Filete"/>
    <s v="Filete c/Cabeza"/>
    <x v="5"/>
    <m/>
    <m/>
    <m/>
    <m/>
    <m/>
    <m/>
    <m/>
    <n v="23374.006000000001"/>
  </r>
  <r>
    <x v="469"/>
    <x v="4"/>
    <x v="1"/>
    <x v="2"/>
    <s v="1021433"/>
    <x v="263"/>
    <s v="Pierna"/>
    <s v="Pierna Pulpa"/>
    <x v="7"/>
    <m/>
    <m/>
    <m/>
    <m/>
    <m/>
    <m/>
    <m/>
    <n v="126715.28599999999"/>
  </r>
  <r>
    <x v="161"/>
    <x v="4"/>
    <x v="1"/>
    <x v="2"/>
    <s v="1021470"/>
    <x v="151"/>
    <s v="Pernil"/>
    <s v="Pernil Mano"/>
    <x v="4"/>
    <m/>
    <m/>
    <m/>
    <m/>
    <m/>
    <m/>
    <m/>
    <n v="2072.384"/>
  </r>
  <r>
    <x v="162"/>
    <x v="4"/>
    <x v="1"/>
    <x v="2"/>
    <s v="1021533"/>
    <x v="152"/>
    <s v="Panceta"/>
    <s v="Panceta s/Cuero"/>
    <x v="9"/>
    <m/>
    <m/>
    <m/>
    <m/>
    <m/>
    <m/>
    <m/>
    <n v="20332.317999999999"/>
  </r>
  <r>
    <x v="289"/>
    <x v="4"/>
    <x v="1"/>
    <x v="2"/>
    <s v="1021538"/>
    <x v="259"/>
    <s v="Panceta"/>
    <s v="Panceta s/Cuero"/>
    <x v="5"/>
    <m/>
    <m/>
    <m/>
    <m/>
    <m/>
    <m/>
    <m/>
    <n v="227724.98699999999"/>
  </r>
  <r>
    <x v="291"/>
    <x v="4"/>
    <x v="1"/>
    <x v="2"/>
    <s v="1021555"/>
    <x v="261"/>
    <s v="Grasas"/>
    <s v="Grasa Gordura"/>
    <x v="6"/>
    <m/>
    <m/>
    <m/>
    <m/>
    <m/>
    <m/>
    <m/>
    <n v="168751.37100000001"/>
  </r>
  <r>
    <x v="292"/>
    <x v="4"/>
    <x v="1"/>
    <x v="2"/>
    <s v="1021596"/>
    <x v="149"/>
    <s v="Cueros"/>
    <s v="Cuero Mixto"/>
    <x v="6"/>
    <m/>
    <m/>
    <m/>
    <m/>
    <m/>
    <m/>
    <m/>
    <n v="107197.997"/>
  </r>
  <r>
    <x v="164"/>
    <x v="4"/>
    <x v="1"/>
    <x v="2"/>
    <s v="1021603"/>
    <x v="154"/>
    <s v="Lomo"/>
    <s v="Lomo MM Loin"/>
    <x v="9"/>
    <m/>
    <m/>
    <m/>
    <m/>
    <m/>
    <m/>
    <m/>
    <n v="7032.17"/>
  </r>
  <r>
    <x v="166"/>
    <x v="4"/>
    <x v="1"/>
    <x v="2"/>
    <s v="1021622"/>
    <x v="156"/>
    <s v="Chuleta"/>
    <s v="Chuleta Huesos"/>
    <x v="0"/>
    <m/>
    <m/>
    <m/>
    <m/>
    <m/>
    <m/>
    <m/>
    <n v="10259.995000000001"/>
  </r>
  <r>
    <x v="528"/>
    <x v="4"/>
    <x v="1"/>
    <x v="2"/>
    <s v="1021655"/>
    <x v="467"/>
    <s v="Subprod"/>
    <s v="Subprod Visceras"/>
    <x v="4"/>
    <m/>
    <m/>
    <m/>
    <m/>
    <m/>
    <m/>
    <m/>
    <n v="92426.501000000004"/>
  </r>
  <r>
    <x v="171"/>
    <x v="4"/>
    <x v="1"/>
    <x v="2"/>
    <s v="1021665"/>
    <x v="161"/>
    <s v="Cost-Pec"/>
    <s v="Cost-Pec Entero"/>
    <x v="4"/>
    <m/>
    <m/>
    <m/>
    <m/>
    <m/>
    <m/>
    <m/>
    <n v="2268.1"/>
  </r>
  <r>
    <x v="172"/>
    <x v="4"/>
    <x v="1"/>
    <x v="2"/>
    <s v="1021731"/>
    <x v="162"/>
    <s v="Pernil"/>
    <s v="Pernil Mano"/>
    <x v="2"/>
    <m/>
    <m/>
    <m/>
    <m/>
    <m/>
    <m/>
    <m/>
    <n v="382332.49300000002"/>
  </r>
  <r>
    <x v="293"/>
    <x v="4"/>
    <x v="1"/>
    <x v="2"/>
    <s v="1021732"/>
    <x v="262"/>
    <s v="Huesos"/>
    <s v="Huesos Cuarto Traser"/>
    <x v="2"/>
    <m/>
    <m/>
    <m/>
    <m/>
    <m/>
    <m/>
    <m/>
    <n v="347001.69300000003"/>
  </r>
  <r>
    <x v="173"/>
    <x v="4"/>
    <x v="1"/>
    <x v="2"/>
    <s v="1021735"/>
    <x v="163"/>
    <s v="Subprod"/>
    <s v="Subprod Patas-Manos"/>
    <x v="2"/>
    <m/>
    <m/>
    <m/>
    <m/>
    <m/>
    <m/>
    <m/>
    <n v="224907.198"/>
  </r>
  <r>
    <x v="295"/>
    <x v="4"/>
    <x v="1"/>
    <x v="2"/>
    <s v="1021737"/>
    <x v="264"/>
    <s v="Subprod"/>
    <s v="Subprod Patas-Manos"/>
    <x v="2"/>
    <m/>
    <m/>
    <m/>
    <m/>
    <m/>
    <m/>
    <m/>
    <n v="15586.659"/>
  </r>
  <r>
    <x v="174"/>
    <x v="4"/>
    <x v="1"/>
    <x v="2"/>
    <s v="1021738"/>
    <x v="164"/>
    <s v="Subprod"/>
    <s v="Subprod Patas-Manos"/>
    <x v="2"/>
    <m/>
    <m/>
    <m/>
    <m/>
    <m/>
    <m/>
    <m/>
    <n v="96388.811000000002"/>
  </r>
  <r>
    <x v="296"/>
    <x v="4"/>
    <x v="1"/>
    <x v="2"/>
    <s v="1021739"/>
    <x v="265"/>
    <s v="Cabeza"/>
    <s v="Cabeza Entera"/>
    <x v="2"/>
    <m/>
    <m/>
    <m/>
    <m/>
    <m/>
    <m/>
    <m/>
    <n v="24248.517"/>
  </r>
  <r>
    <x v="298"/>
    <x v="4"/>
    <x v="1"/>
    <x v="2"/>
    <s v="1021766"/>
    <x v="266"/>
    <s v="Huesos"/>
    <s v="Huesos Cuarto Delant"/>
    <x v="2"/>
    <m/>
    <m/>
    <m/>
    <m/>
    <m/>
    <m/>
    <m/>
    <n v="368983.80800000002"/>
  </r>
  <r>
    <x v="299"/>
    <x v="4"/>
    <x v="1"/>
    <x v="2"/>
    <s v="1021767"/>
    <x v="267"/>
    <s v="Huesos"/>
    <s v="Huesos Cuarto Centra"/>
    <x v="2"/>
    <m/>
    <m/>
    <m/>
    <m/>
    <m/>
    <m/>
    <m/>
    <n v="469460.43099999998"/>
  </r>
  <r>
    <x v="300"/>
    <x v="4"/>
    <x v="1"/>
    <x v="2"/>
    <s v="1021774"/>
    <x v="268"/>
    <s v="Huesos"/>
    <s v="Huesos Cuarto Delant"/>
    <x v="2"/>
    <m/>
    <m/>
    <m/>
    <m/>
    <m/>
    <m/>
    <m/>
    <n v="85258.22"/>
  </r>
  <r>
    <x v="176"/>
    <x v="4"/>
    <x v="1"/>
    <x v="2"/>
    <s v="1021864"/>
    <x v="165"/>
    <s v="Cueros"/>
    <s v="Cuero Papada"/>
    <x v="3"/>
    <m/>
    <m/>
    <m/>
    <m/>
    <m/>
    <m/>
    <m/>
    <n v="15135.003000000001"/>
  </r>
  <r>
    <x v="303"/>
    <x v="4"/>
    <x v="1"/>
    <x v="2"/>
    <s v="1021874"/>
    <x v="130"/>
    <s v="Grasas"/>
    <s v="Grasa Gordura"/>
    <x v="6"/>
    <m/>
    <m/>
    <m/>
    <m/>
    <m/>
    <m/>
    <m/>
    <n v="248650.818"/>
  </r>
  <r>
    <x v="538"/>
    <x v="4"/>
    <x v="1"/>
    <x v="2"/>
    <s v="1021921"/>
    <x v="476"/>
    <s v="Lomo"/>
    <s v="Lomo Centro"/>
    <x v="8"/>
    <m/>
    <m/>
    <m/>
    <m/>
    <m/>
    <m/>
    <m/>
    <n v="2619.5680000000002"/>
  </r>
  <r>
    <x v="305"/>
    <x v="4"/>
    <x v="1"/>
    <x v="2"/>
    <s v="1021922"/>
    <x v="158"/>
    <s v="Filete"/>
    <s v="Filete c/Cabeza"/>
    <x v="8"/>
    <m/>
    <m/>
    <m/>
    <m/>
    <m/>
    <m/>
    <m/>
    <n v="1999.998"/>
  </r>
  <r>
    <x v="306"/>
    <x v="4"/>
    <x v="1"/>
    <x v="2"/>
    <s v="1021924"/>
    <x v="270"/>
    <s v="Lomo"/>
    <s v="Lomo MM Loin"/>
    <x v="8"/>
    <m/>
    <m/>
    <m/>
    <m/>
    <m/>
    <m/>
    <m/>
    <n v="42293.771999999997"/>
  </r>
  <r>
    <x v="307"/>
    <x v="4"/>
    <x v="1"/>
    <x v="2"/>
    <s v="1021925"/>
    <x v="271"/>
    <s v="Lomo"/>
    <s v="Lomo MM Loin"/>
    <x v="8"/>
    <m/>
    <m/>
    <m/>
    <m/>
    <m/>
    <m/>
    <m/>
    <n v="27155.378000000001"/>
  </r>
  <r>
    <x v="308"/>
    <x v="4"/>
    <x v="1"/>
    <x v="2"/>
    <s v="1021929"/>
    <x v="272"/>
    <s v="Panceta"/>
    <s v="Panceta c/Cuero"/>
    <x v="8"/>
    <m/>
    <m/>
    <m/>
    <m/>
    <m/>
    <m/>
    <m/>
    <n v="1509.9960000000001"/>
  </r>
  <r>
    <x v="309"/>
    <x v="4"/>
    <x v="1"/>
    <x v="2"/>
    <s v="1021931"/>
    <x v="273"/>
    <s v="Cost-Pec"/>
    <s v="Cost-Pec Trozos"/>
    <x v="8"/>
    <m/>
    <m/>
    <m/>
    <m/>
    <m/>
    <m/>
    <m/>
    <n v="15430.245999999999"/>
  </r>
  <r>
    <x v="310"/>
    <x v="4"/>
    <x v="1"/>
    <x v="2"/>
    <s v="1021936"/>
    <x v="274"/>
    <s v="Paleta"/>
    <s v="Paleta Pulpa"/>
    <x v="8"/>
    <m/>
    <m/>
    <m/>
    <m/>
    <m/>
    <m/>
    <m/>
    <n v="483700.38"/>
  </r>
  <r>
    <x v="470"/>
    <x v="4"/>
    <x v="1"/>
    <x v="2"/>
    <s v="1021944"/>
    <x v="418"/>
    <s v="Recortes"/>
    <s v="Diafragma"/>
    <x v="8"/>
    <m/>
    <m/>
    <m/>
    <m/>
    <m/>
    <m/>
    <m/>
    <n v="4352.0020000000004"/>
  </r>
  <r>
    <x v="471"/>
    <x v="4"/>
    <x v="1"/>
    <x v="2"/>
    <s v="1021945"/>
    <x v="419"/>
    <s v="Cabeza"/>
    <s v="Cabeza Derivados"/>
    <x v="8"/>
    <m/>
    <m/>
    <m/>
    <m/>
    <m/>
    <m/>
    <m/>
    <n v="3299.9949999999999"/>
  </r>
  <r>
    <x v="311"/>
    <x v="4"/>
    <x v="1"/>
    <x v="2"/>
    <s v="1021952"/>
    <x v="156"/>
    <s v="Chuleta"/>
    <s v="Chuleta Huesos"/>
    <x v="8"/>
    <m/>
    <m/>
    <m/>
    <m/>
    <m/>
    <m/>
    <m/>
    <n v="2672.9949999999999"/>
  </r>
  <r>
    <x v="312"/>
    <x v="4"/>
    <x v="1"/>
    <x v="2"/>
    <s v="1021971"/>
    <x v="275"/>
    <s v="Cueros"/>
    <s v="Cuero Back"/>
    <x v="2"/>
    <m/>
    <m/>
    <m/>
    <m/>
    <m/>
    <m/>
    <m/>
    <n v="1503.846"/>
  </r>
  <r>
    <x v="178"/>
    <x v="4"/>
    <x v="1"/>
    <x v="2"/>
    <s v="1021976"/>
    <x v="167"/>
    <s v="Paleta"/>
    <s v="Paleta Pulpa"/>
    <x v="0"/>
    <m/>
    <m/>
    <m/>
    <m/>
    <m/>
    <m/>
    <m/>
    <n v="274605.43300000002"/>
  </r>
  <r>
    <x v="179"/>
    <x v="4"/>
    <x v="1"/>
    <x v="2"/>
    <s v="1021980"/>
    <x v="168"/>
    <s v="Chuleta"/>
    <s v="Chuleta Huesos"/>
    <x v="6"/>
    <m/>
    <m/>
    <m/>
    <m/>
    <m/>
    <m/>
    <m/>
    <n v="10624.19"/>
  </r>
  <r>
    <x v="313"/>
    <x v="4"/>
    <x v="1"/>
    <x v="2"/>
    <s v="1021987"/>
    <x v="276"/>
    <s v="Subprod"/>
    <s v="Subprod Tripa"/>
    <x v="8"/>
    <m/>
    <m/>
    <m/>
    <m/>
    <m/>
    <m/>
    <m/>
    <n v="14439.513999999999"/>
  </r>
  <r>
    <x v="314"/>
    <x v="4"/>
    <x v="1"/>
    <x v="2"/>
    <s v="1022033"/>
    <x v="277"/>
    <s v="Cabeza"/>
    <s v="Cabeza Derivados"/>
    <x v="2"/>
    <m/>
    <m/>
    <m/>
    <m/>
    <m/>
    <m/>
    <m/>
    <n v="38973.927000000003"/>
  </r>
  <r>
    <x v="487"/>
    <x v="4"/>
    <x v="1"/>
    <x v="2"/>
    <s v="1022047"/>
    <x v="431"/>
    <s v="Recortes"/>
    <s v="Recortes No Magro"/>
    <x v="0"/>
    <m/>
    <m/>
    <m/>
    <m/>
    <m/>
    <m/>
    <m/>
    <n v="3642.9949999999999"/>
  </r>
  <r>
    <x v="181"/>
    <x v="4"/>
    <x v="1"/>
    <x v="2"/>
    <s v="1022073"/>
    <x v="169"/>
    <s v="Grasas"/>
    <s v="Grasa Interior"/>
    <x v="2"/>
    <m/>
    <m/>
    <m/>
    <m/>
    <m/>
    <m/>
    <m/>
    <n v="16533.002"/>
  </r>
  <r>
    <x v="315"/>
    <x v="4"/>
    <x v="1"/>
    <x v="2"/>
    <s v="1022080"/>
    <x v="278"/>
    <s v="Subprod"/>
    <s v="Subprod Cola"/>
    <x v="2"/>
    <m/>
    <m/>
    <m/>
    <m/>
    <m/>
    <m/>
    <m/>
    <n v="91486.567999999999"/>
  </r>
  <r>
    <x v="182"/>
    <x v="4"/>
    <x v="1"/>
    <x v="2"/>
    <s v="1022096"/>
    <x v="170"/>
    <s v="Huesos"/>
    <s v="Huesos Cuarto Delant"/>
    <x v="2"/>
    <m/>
    <m/>
    <m/>
    <m/>
    <m/>
    <m/>
    <m/>
    <n v="177305.13800000001"/>
  </r>
  <r>
    <x v="318"/>
    <x v="4"/>
    <x v="1"/>
    <x v="2"/>
    <s v="1022099"/>
    <x v="281"/>
    <s v="Huesos"/>
    <s v="Huesos Cuarto Centra"/>
    <x v="2"/>
    <m/>
    <m/>
    <m/>
    <m/>
    <m/>
    <m/>
    <m/>
    <n v="75570.995999999999"/>
  </r>
  <r>
    <x v="319"/>
    <x v="4"/>
    <x v="1"/>
    <x v="2"/>
    <s v="1022101"/>
    <x v="282"/>
    <s v="Lomo"/>
    <s v="Lomo Centro"/>
    <x v="8"/>
    <m/>
    <m/>
    <m/>
    <m/>
    <m/>
    <m/>
    <m/>
    <n v="1700.722"/>
  </r>
  <r>
    <x v="321"/>
    <x v="4"/>
    <x v="1"/>
    <x v="2"/>
    <s v="1022128"/>
    <x v="284"/>
    <s v="Pierna"/>
    <s v="Pierna Pulpa Fina"/>
    <x v="8"/>
    <m/>
    <m/>
    <m/>
    <m/>
    <m/>
    <m/>
    <m/>
    <n v="14300.776"/>
  </r>
  <r>
    <x v="322"/>
    <x v="4"/>
    <x v="1"/>
    <x v="2"/>
    <s v="1022141"/>
    <x v="285"/>
    <s v="Pierna"/>
    <s v="Pierna Pulpa Fina"/>
    <x v="8"/>
    <m/>
    <m/>
    <m/>
    <m/>
    <m/>
    <m/>
    <m/>
    <n v="27876.400000000001"/>
  </r>
  <r>
    <x v="323"/>
    <x v="4"/>
    <x v="1"/>
    <x v="2"/>
    <s v="1022142"/>
    <x v="286"/>
    <s v="Pierna"/>
    <s v="Pierna Pulpa Fina"/>
    <x v="8"/>
    <m/>
    <m/>
    <m/>
    <m/>
    <m/>
    <m/>
    <m/>
    <n v="13339.278"/>
  </r>
  <r>
    <x v="186"/>
    <x v="4"/>
    <x v="1"/>
    <x v="2"/>
    <s v="1022150"/>
    <x v="130"/>
    <s v="Grasas"/>
    <s v="Grasa Gordura"/>
    <x v="0"/>
    <m/>
    <m/>
    <m/>
    <m/>
    <m/>
    <m/>
    <m/>
    <n v="83806.481"/>
  </r>
  <r>
    <x v="325"/>
    <x v="4"/>
    <x v="1"/>
    <x v="2"/>
    <s v="1022169"/>
    <x v="288"/>
    <s v="Recortes"/>
    <s v="Recortes No Magro"/>
    <x v="2"/>
    <m/>
    <m/>
    <m/>
    <m/>
    <m/>
    <m/>
    <m/>
    <n v="189853.91"/>
  </r>
  <r>
    <x v="187"/>
    <x v="4"/>
    <x v="1"/>
    <x v="2"/>
    <s v="1022183"/>
    <x v="174"/>
    <s v="Pernil"/>
    <s v="Pernil Pierna"/>
    <x v="2"/>
    <m/>
    <m/>
    <m/>
    <m/>
    <m/>
    <m/>
    <m/>
    <n v="809305.08900000004"/>
  </r>
  <r>
    <x v="188"/>
    <x v="4"/>
    <x v="1"/>
    <x v="2"/>
    <s v="1022186"/>
    <x v="175"/>
    <s v="Huesos"/>
    <s v="Huesos Cuarto Centra"/>
    <x v="2"/>
    <m/>
    <m/>
    <m/>
    <m/>
    <m/>
    <m/>
    <m/>
    <n v="77380.595000000001"/>
  </r>
  <r>
    <x v="327"/>
    <x v="4"/>
    <x v="1"/>
    <x v="2"/>
    <s v="1022212"/>
    <x v="290"/>
    <s v="Cabeza"/>
    <s v="Cabeza Entera"/>
    <x v="2"/>
    <m/>
    <m/>
    <m/>
    <m/>
    <m/>
    <m/>
    <m/>
    <n v="714791.98100000003"/>
  </r>
  <r>
    <x v="191"/>
    <x v="4"/>
    <x v="1"/>
    <x v="2"/>
    <s v="1022217"/>
    <x v="178"/>
    <s v="Grasas"/>
    <s v="Grasa Lomo Tocino"/>
    <x v="3"/>
    <m/>
    <m/>
    <m/>
    <m/>
    <m/>
    <m/>
    <m/>
    <n v="344556.57900000003"/>
  </r>
  <r>
    <x v="192"/>
    <x v="4"/>
    <x v="1"/>
    <x v="2"/>
    <s v="1022218"/>
    <x v="120"/>
    <s v="Grasas"/>
    <s v="Grasa Forro"/>
    <x v="3"/>
    <m/>
    <m/>
    <m/>
    <m/>
    <m/>
    <m/>
    <m/>
    <n v="60299.317999999999"/>
  </r>
  <r>
    <x v="193"/>
    <x v="4"/>
    <x v="1"/>
    <x v="2"/>
    <s v="1022273"/>
    <x v="179"/>
    <s v="Grasas"/>
    <s v="Grasa Forro"/>
    <x v="3"/>
    <m/>
    <m/>
    <m/>
    <m/>
    <m/>
    <m/>
    <m/>
    <n v="151160.67300000001"/>
  </r>
  <r>
    <x v="195"/>
    <x v="4"/>
    <x v="1"/>
    <x v="2"/>
    <s v="1022283"/>
    <x v="181"/>
    <s v="Prolijado"/>
    <s v="Prolijado Malaya"/>
    <x v="4"/>
    <m/>
    <m/>
    <m/>
    <m/>
    <m/>
    <m/>
    <m/>
    <n v="4891.9979999999996"/>
  </r>
  <r>
    <x v="196"/>
    <x v="4"/>
    <x v="1"/>
    <x v="2"/>
    <s v="1022291"/>
    <x v="182"/>
    <s v="Pernil"/>
    <s v="Pernil Mano"/>
    <x v="2"/>
    <m/>
    <m/>
    <m/>
    <m/>
    <m/>
    <m/>
    <m/>
    <n v="62796.553999999996"/>
  </r>
  <r>
    <x v="330"/>
    <x v="4"/>
    <x v="1"/>
    <x v="2"/>
    <s v="1022293"/>
    <x v="293"/>
    <s v="Prolijado"/>
    <s v="Prolijado Malaya"/>
    <x v="8"/>
    <m/>
    <m/>
    <m/>
    <m/>
    <m/>
    <m/>
    <m/>
    <n v="5321"/>
  </r>
  <r>
    <x v="331"/>
    <x v="4"/>
    <x v="1"/>
    <x v="2"/>
    <s v="1022304"/>
    <x v="294"/>
    <s v="Subprod"/>
    <s v="Subprod Visceras"/>
    <x v="7"/>
    <m/>
    <m/>
    <m/>
    <m/>
    <m/>
    <m/>
    <m/>
    <n v="24094.433000000001"/>
  </r>
  <r>
    <x v="197"/>
    <x v="4"/>
    <x v="1"/>
    <x v="2"/>
    <s v="1022313"/>
    <x v="183"/>
    <s v="Lomo"/>
    <s v="Lomo CC Loin"/>
    <x v="9"/>
    <m/>
    <m/>
    <m/>
    <m/>
    <m/>
    <m/>
    <m/>
    <n v="7273.5780000000004"/>
  </r>
  <r>
    <x v="198"/>
    <x v="4"/>
    <x v="1"/>
    <x v="2"/>
    <s v="1022326"/>
    <x v="184"/>
    <s v="Lomo"/>
    <s v="Lomo CC Loin"/>
    <x v="9"/>
    <m/>
    <m/>
    <m/>
    <m/>
    <m/>
    <m/>
    <m/>
    <n v="24964.672999999999"/>
  </r>
  <r>
    <x v="199"/>
    <x v="4"/>
    <x v="1"/>
    <x v="2"/>
    <s v="1022370"/>
    <x v="185"/>
    <s v="Lomo"/>
    <s v="Lomo MM Loin"/>
    <x v="9"/>
    <m/>
    <m/>
    <m/>
    <m/>
    <m/>
    <m/>
    <m/>
    <n v="39999.998"/>
  </r>
  <r>
    <x v="200"/>
    <x v="4"/>
    <x v="1"/>
    <x v="2"/>
    <s v="1022371"/>
    <x v="186"/>
    <s v="Panceta"/>
    <s v="Panceta s/Cuero"/>
    <x v="9"/>
    <m/>
    <m/>
    <m/>
    <m/>
    <m/>
    <m/>
    <m/>
    <n v="15299.578"/>
  </r>
  <r>
    <x v="201"/>
    <x v="4"/>
    <x v="1"/>
    <x v="2"/>
    <s v="1022373"/>
    <x v="187"/>
    <s v="Recortes"/>
    <s v="Recortes No Magro"/>
    <x v="2"/>
    <m/>
    <m/>
    <m/>
    <m/>
    <m/>
    <m/>
    <m/>
    <n v="73625.305999999997"/>
  </r>
  <r>
    <x v="202"/>
    <x v="4"/>
    <x v="1"/>
    <x v="2"/>
    <s v="1022378"/>
    <x v="188"/>
    <s v="Huesos"/>
    <s v="Huesos Cuarto Centra"/>
    <x v="2"/>
    <m/>
    <m/>
    <m/>
    <m/>
    <m/>
    <m/>
    <m/>
    <n v="58968.303"/>
  </r>
  <r>
    <x v="203"/>
    <x v="4"/>
    <x v="1"/>
    <x v="2"/>
    <s v="1022381"/>
    <x v="189"/>
    <s v="Grasas"/>
    <s v="Grasa Gordura"/>
    <x v="2"/>
    <m/>
    <m/>
    <m/>
    <m/>
    <m/>
    <m/>
    <m/>
    <n v="51715.618000000002"/>
  </r>
  <r>
    <x v="336"/>
    <x v="4"/>
    <x v="1"/>
    <x v="2"/>
    <s v="1022388"/>
    <x v="298"/>
    <s v="Huesos"/>
    <s v="Huesos Cuarto Centra"/>
    <x v="2"/>
    <m/>
    <m/>
    <m/>
    <m/>
    <m/>
    <m/>
    <m/>
    <n v="153918.595"/>
  </r>
  <r>
    <x v="337"/>
    <x v="4"/>
    <x v="1"/>
    <x v="2"/>
    <s v="1022398"/>
    <x v="299"/>
    <s v="Pierna"/>
    <s v="Pierna Pulpa Fina"/>
    <x v="8"/>
    <m/>
    <m/>
    <m/>
    <m/>
    <m/>
    <m/>
    <m/>
    <n v="33862.92"/>
  </r>
  <r>
    <x v="338"/>
    <x v="4"/>
    <x v="1"/>
    <x v="2"/>
    <s v="1022413"/>
    <x v="300"/>
    <s v="Subprod"/>
    <s v="Subprod Visceras"/>
    <x v="8"/>
    <m/>
    <m/>
    <m/>
    <m/>
    <m/>
    <m/>
    <m/>
    <n v="11846.883"/>
  </r>
  <r>
    <x v="208"/>
    <x v="4"/>
    <x v="1"/>
    <x v="2"/>
    <s v="1022414"/>
    <x v="194"/>
    <s v="Chuleta"/>
    <s v="Chuleta Cazuela"/>
    <x v="2"/>
    <m/>
    <m/>
    <m/>
    <m/>
    <m/>
    <m/>
    <m/>
    <n v="205209.49299999999"/>
  </r>
  <r>
    <x v="209"/>
    <x v="4"/>
    <x v="1"/>
    <x v="2"/>
    <s v="1022417"/>
    <x v="195"/>
    <s v="Cueros"/>
    <s v="Cuero Mixto"/>
    <x v="2"/>
    <m/>
    <m/>
    <m/>
    <m/>
    <m/>
    <m/>
    <m/>
    <n v="135647.99100000001"/>
  </r>
  <r>
    <x v="212"/>
    <x v="4"/>
    <x v="1"/>
    <x v="2"/>
    <s v="1022499"/>
    <x v="197"/>
    <s v="Lomo"/>
    <s v="Lomo Vetado"/>
    <x v="9"/>
    <m/>
    <m/>
    <m/>
    <m/>
    <m/>
    <m/>
    <m/>
    <n v="21326.466"/>
  </r>
  <r>
    <x v="343"/>
    <x v="4"/>
    <x v="1"/>
    <x v="2"/>
    <s v="1022515"/>
    <x v="304"/>
    <s v="Panceta"/>
    <s v="Panceta c/Cuero"/>
    <x v="8"/>
    <m/>
    <m/>
    <m/>
    <m/>
    <m/>
    <m/>
    <m/>
    <n v="30000.002"/>
  </r>
  <r>
    <x v="213"/>
    <x v="4"/>
    <x v="1"/>
    <x v="2"/>
    <s v="1022541"/>
    <x v="198"/>
    <s v="Grasas"/>
    <s v="Grasa Gordura"/>
    <x v="2"/>
    <m/>
    <m/>
    <m/>
    <m/>
    <m/>
    <m/>
    <m/>
    <n v="494856.65899999999"/>
  </r>
  <r>
    <x v="345"/>
    <x v="4"/>
    <x v="1"/>
    <x v="2"/>
    <s v="1022561"/>
    <x v="306"/>
    <s v="Lomo"/>
    <s v="Lomo MM Loin"/>
    <x v="8"/>
    <m/>
    <m/>
    <m/>
    <m/>
    <m/>
    <m/>
    <m/>
    <n v="1999.998"/>
  </r>
  <r>
    <x v="346"/>
    <x v="4"/>
    <x v="1"/>
    <x v="2"/>
    <s v="1022568"/>
    <x v="307"/>
    <s v="Panceta"/>
    <s v="Panceta s/Cuero"/>
    <x v="2"/>
    <m/>
    <m/>
    <m/>
    <m/>
    <m/>
    <m/>
    <m/>
    <n v="112317.588"/>
  </r>
  <r>
    <x v="347"/>
    <x v="4"/>
    <x v="1"/>
    <x v="2"/>
    <s v="1022570"/>
    <x v="308"/>
    <s v="Panceta"/>
    <s v="Panceta c/Cuero"/>
    <x v="8"/>
    <m/>
    <m/>
    <m/>
    <m/>
    <m/>
    <m/>
    <m/>
    <n v="3571.4690000000001"/>
  </r>
  <r>
    <x v="215"/>
    <x v="4"/>
    <x v="1"/>
    <x v="2"/>
    <s v="1022587"/>
    <x v="200"/>
    <s v="Lomo"/>
    <s v="Lomo CC Loin"/>
    <x v="9"/>
    <m/>
    <m/>
    <m/>
    <m/>
    <m/>
    <m/>
    <m/>
    <n v="3000.0010000000002"/>
  </r>
  <r>
    <x v="216"/>
    <x v="4"/>
    <x v="1"/>
    <x v="2"/>
    <s v="1022600"/>
    <x v="201"/>
    <s v="Lomo"/>
    <s v="Lomo Vetado"/>
    <x v="9"/>
    <m/>
    <m/>
    <m/>
    <m/>
    <m/>
    <m/>
    <m/>
    <n v="16227.175999999999"/>
  </r>
  <r>
    <x v="217"/>
    <x v="4"/>
    <x v="1"/>
    <x v="2"/>
    <s v="1022605"/>
    <x v="202"/>
    <s v="Subprod"/>
    <s v="Subprod Tripa"/>
    <x v="4"/>
    <m/>
    <m/>
    <m/>
    <m/>
    <m/>
    <m/>
    <m/>
    <n v="578.62599999999998"/>
  </r>
  <r>
    <x v="218"/>
    <x v="4"/>
    <x v="1"/>
    <x v="2"/>
    <s v="1022607"/>
    <x v="203"/>
    <s v="Prolijado"/>
    <s v="Prolijado Plateada"/>
    <x v="4"/>
    <m/>
    <m/>
    <m/>
    <m/>
    <m/>
    <m/>
    <m/>
    <n v="28284.021000000001"/>
  </r>
  <r>
    <x v="348"/>
    <x v="4"/>
    <x v="1"/>
    <x v="2"/>
    <s v="1022619"/>
    <x v="309"/>
    <s v="Prolijado"/>
    <s v="Prolijado Malaya"/>
    <x v="5"/>
    <m/>
    <m/>
    <m/>
    <m/>
    <m/>
    <m/>
    <m/>
    <n v="6208.826"/>
  </r>
  <r>
    <x v="349"/>
    <x v="4"/>
    <x v="1"/>
    <x v="2"/>
    <s v="1022621"/>
    <x v="310"/>
    <s v="Panceta"/>
    <s v="Panceta s/Cuero"/>
    <x v="8"/>
    <m/>
    <m/>
    <m/>
    <m/>
    <m/>
    <m/>
    <m/>
    <n v="39999.997000000003"/>
  </r>
  <r>
    <x v="350"/>
    <x v="4"/>
    <x v="1"/>
    <x v="2"/>
    <s v="1022636"/>
    <x v="311"/>
    <s v="Huesos"/>
    <s v="Huesos Cuarto Traser"/>
    <x v="2"/>
    <m/>
    <m/>
    <m/>
    <m/>
    <m/>
    <m/>
    <m/>
    <n v="169946.45800000001"/>
  </r>
  <r>
    <x v="219"/>
    <x v="4"/>
    <x v="1"/>
    <x v="2"/>
    <s v="1022637"/>
    <x v="204"/>
    <s v="Huesos"/>
    <s v="Huesos Cuarto Delant"/>
    <x v="2"/>
    <m/>
    <m/>
    <m/>
    <m/>
    <m/>
    <m/>
    <m/>
    <n v="116340.514"/>
  </r>
  <r>
    <x v="351"/>
    <x v="4"/>
    <x v="1"/>
    <x v="2"/>
    <s v="1022639"/>
    <x v="312"/>
    <s v="Cabeza"/>
    <s v="Cabeza Entera"/>
    <x v="2"/>
    <m/>
    <m/>
    <m/>
    <m/>
    <m/>
    <m/>
    <m/>
    <n v="1004392.48"/>
  </r>
  <r>
    <x v="352"/>
    <x v="4"/>
    <x v="1"/>
    <x v="2"/>
    <s v="1022640"/>
    <x v="313"/>
    <s v="Cabeza"/>
    <s v="Cabeza Entera"/>
    <x v="2"/>
    <m/>
    <m/>
    <m/>
    <m/>
    <m/>
    <m/>
    <m/>
    <n v="55758.321000000004"/>
  </r>
  <r>
    <x v="353"/>
    <x v="4"/>
    <x v="1"/>
    <x v="2"/>
    <s v="1022645"/>
    <x v="260"/>
    <s v="Panceta"/>
    <s v="Panceta s/Cuero"/>
    <x v="2"/>
    <m/>
    <m/>
    <m/>
    <m/>
    <m/>
    <m/>
    <m/>
    <n v="21205.776999999998"/>
  </r>
  <r>
    <x v="354"/>
    <x v="4"/>
    <x v="1"/>
    <x v="2"/>
    <s v="1022646"/>
    <x v="259"/>
    <s v="Panceta"/>
    <s v="Panceta s/Cuero"/>
    <x v="2"/>
    <m/>
    <m/>
    <m/>
    <m/>
    <m/>
    <m/>
    <m/>
    <n v="240.256"/>
  </r>
  <r>
    <x v="493"/>
    <x v="4"/>
    <x v="1"/>
    <x v="2"/>
    <s v="1022657"/>
    <x v="435"/>
    <s v="Chuleta"/>
    <s v="Chuleta Huesos"/>
    <x v="6"/>
    <m/>
    <m/>
    <m/>
    <m/>
    <m/>
    <m/>
    <m/>
    <n v="26045.996999999999"/>
  </r>
  <r>
    <x v="221"/>
    <x v="4"/>
    <x v="1"/>
    <x v="2"/>
    <s v="1022664"/>
    <x v="206"/>
    <s v="Lomo"/>
    <s v="Lomo CC Loin"/>
    <x v="9"/>
    <m/>
    <m/>
    <m/>
    <m/>
    <m/>
    <m/>
    <m/>
    <n v="30286.062000000002"/>
  </r>
  <r>
    <x v="223"/>
    <x v="4"/>
    <x v="1"/>
    <x v="2"/>
    <s v="1022709"/>
    <x v="207"/>
    <s v="Pierna"/>
    <s v="Pierna Pulpa"/>
    <x v="0"/>
    <m/>
    <m/>
    <m/>
    <m/>
    <m/>
    <m/>
    <m/>
    <n v="236493.31200000001"/>
  </r>
  <r>
    <x v="224"/>
    <x v="4"/>
    <x v="1"/>
    <x v="2"/>
    <s v="1022748"/>
    <x v="208"/>
    <s v="Subprod"/>
    <s v="Subprod Patas-Manos"/>
    <x v="2"/>
    <m/>
    <m/>
    <m/>
    <m/>
    <m/>
    <m/>
    <m/>
    <n v="264942.61599999998"/>
  </r>
  <r>
    <x v="355"/>
    <x v="4"/>
    <x v="1"/>
    <x v="2"/>
    <s v="1022750"/>
    <x v="314"/>
    <s v="Paleta"/>
    <s v="Paleta Pulpa"/>
    <x v="8"/>
    <m/>
    <m/>
    <m/>
    <m/>
    <m/>
    <m/>
    <m/>
    <n v="1178"/>
  </r>
  <r>
    <x v="356"/>
    <x v="4"/>
    <x v="1"/>
    <x v="2"/>
    <s v="1022751"/>
    <x v="315"/>
    <s v="Paleta"/>
    <s v="Paleta Entera"/>
    <x v="8"/>
    <m/>
    <m/>
    <m/>
    <m/>
    <m/>
    <m/>
    <m/>
    <n v="23348.66"/>
  </r>
  <r>
    <x v="357"/>
    <x v="4"/>
    <x v="1"/>
    <x v="2"/>
    <s v="1022753"/>
    <x v="316"/>
    <s v="Pernil"/>
    <s v="Pernil Mano"/>
    <x v="2"/>
    <m/>
    <m/>
    <m/>
    <m/>
    <m/>
    <m/>
    <m/>
    <n v="211576.56099999999"/>
  </r>
  <r>
    <x v="358"/>
    <x v="4"/>
    <x v="1"/>
    <x v="2"/>
    <s v="1022767"/>
    <x v="317"/>
    <s v="Grasas"/>
    <s v="Grasa Gordura"/>
    <x v="8"/>
    <m/>
    <m/>
    <m/>
    <m/>
    <m/>
    <m/>
    <m/>
    <n v="61962.036"/>
  </r>
  <r>
    <x v="225"/>
    <x v="4"/>
    <x v="1"/>
    <x v="2"/>
    <s v="1022780"/>
    <x v="209"/>
    <s v="Subprod"/>
    <s v="Subprod Tripa"/>
    <x v="0"/>
    <m/>
    <m/>
    <m/>
    <m/>
    <m/>
    <m/>
    <m/>
    <n v="509.99599999999998"/>
  </r>
  <r>
    <x v="226"/>
    <x v="4"/>
    <x v="1"/>
    <x v="2"/>
    <s v="1022781"/>
    <x v="210"/>
    <s v="Subprod"/>
    <s v="Subprod Tripa"/>
    <x v="0"/>
    <m/>
    <m/>
    <m/>
    <m/>
    <m/>
    <m/>
    <m/>
    <n v="8757.2139999999999"/>
  </r>
  <r>
    <x v="228"/>
    <x v="4"/>
    <x v="1"/>
    <x v="2"/>
    <s v="1022783"/>
    <x v="212"/>
    <s v="Subprod"/>
    <s v="Subprod Tripa"/>
    <x v="0"/>
    <m/>
    <m/>
    <m/>
    <m/>
    <m/>
    <m/>
    <m/>
    <n v="15154.614"/>
  </r>
  <r>
    <x v="462"/>
    <x v="4"/>
    <x v="1"/>
    <x v="2"/>
    <s v="1022786"/>
    <x v="412"/>
    <s v="Subprod"/>
    <s v="Subprod Tripa"/>
    <x v="0"/>
    <m/>
    <m/>
    <m/>
    <m/>
    <m/>
    <m/>
    <m/>
    <n v="14399.99"/>
  </r>
  <r>
    <x v="229"/>
    <x v="4"/>
    <x v="1"/>
    <x v="2"/>
    <s v="1022847"/>
    <x v="213"/>
    <s v="Panceta"/>
    <s v="Panceta s/Cuero"/>
    <x v="0"/>
    <m/>
    <m/>
    <m/>
    <m/>
    <m/>
    <m/>
    <m/>
    <n v="32500"/>
  </r>
  <r>
    <x v="231"/>
    <x v="4"/>
    <x v="1"/>
    <x v="2"/>
    <s v="1022855"/>
    <x v="215"/>
    <s v="Grasas"/>
    <s v="Grasa Forro"/>
    <x v="0"/>
    <m/>
    <m/>
    <m/>
    <m/>
    <m/>
    <m/>
    <m/>
    <n v="9605.9110000000001"/>
  </r>
  <r>
    <x v="232"/>
    <x v="4"/>
    <x v="1"/>
    <x v="2"/>
    <s v="1022856"/>
    <x v="216"/>
    <s v="Grasas"/>
    <s v="Grasa Gordura"/>
    <x v="2"/>
    <m/>
    <m/>
    <m/>
    <m/>
    <m/>
    <m/>
    <m/>
    <n v="170112.71100000001"/>
  </r>
  <r>
    <x v="540"/>
    <x v="4"/>
    <x v="1"/>
    <x v="2"/>
    <s v="1022858"/>
    <x v="269"/>
    <s v="Lomo"/>
    <s v="Lomo Centro"/>
    <x v="7"/>
    <m/>
    <m/>
    <m/>
    <m/>
    <m/>
    <m/>
    <m/>
    <n v="53667.491000000002"/>
  </r>
  <r>
    <x v="368"/>
    <x v="4"/>
    <x v="1"/>
    <x v="2"/>
    <s v="1022863"/>
    <x v="326"/>
    <s v="Lomo"/>
    <s v="Lomo Vetado"/>
    <x v="8"/>
    <m/>
    <m/>
    <m/>
    <m/>
    <m/>
    <m/>
    <m/>
    <n v="91034.482000000004"/>
  </r>
  <r>
    <x v="369"/>
    <x v="4"/>
    <x v="1"/>
    <x v="2"/>
    <s v="1022864"/>
    <x v="327"/>
    <s v="Lomo"/>
    <s v="Lomo Vetado"/>
    <x v="8"/>
    <m/>
    <m/>
    <m/>
    <m/>
    <m/>
    <m/>
    <m/>
    <n v="100426.63800000001"/>
  </r>
  <r>
    <x v="370"/>
    <x v="4"/>
    <x v="1"/>
    <x v="2"/>
    <s v="1022865"/>
    <x v="328"/>
    <s v="Panceta"/>
    <s v="Panceta s/Cuero"/>
    <x v="8"/>
    <m/>
    <m/>
    <m/>
    <m/>
    <m/>
    <m/>
    <m/>
    <n v="70816.212"/>
  </r>
  <r>
    <x v="371"/>
    <x v="4"/>
    <x v="1"/>
    <x v="2"/>
    <s v="1022866"/>
    <x v="329"/>
    <s v="Panceta"/>
    <s v="Panceta s/Cuero"/>
    <x v="8"/>
    <m/>
    <m/>
    <m/>
    <m/>
    <m/>
    <m/>
    <m/>
    <n v="47543.705000000002"/>
  </r>
  <r>
    <x v="233"/>
    <x v="4"/>
    <x v="1"/>
    <x v="2"/>
    <s v="1022869"/>
    <x v="217"/>
    <s v="Huesos"/>
    <s v="Huesos Cuarto Centra"/>
    <x v="9"/>
    <m/>
    <m/>
    <m/>
    <m/>
    <m/>
    <m/>
    <m/>
    <n v="610.00400000000002"/>
  </r>
  <r>
    <x v="372"/>
    <x v="4"/>
    <x v="1"/>
    <x v="2"/>
    <s v="1022883"/>
    <x v="330"/>
    <s v="Chuleta"/>
    <s v="Chuleta Huesos"/>
    <x v="5"/>
    <m/>
    <m/>
    <m/>
    <m/>
    <m/>
    <m/>
    <m/>
    <n v="8787.0490000000009"/>
  </r>
  <r>
    <x v="234"/>
    <x v="4"/>
    <x v="1"/>
    <x v="2"/>
    <s v="1022885"/>
    <x v="218"/>
    <s v="Panceta"/>
    <s v="Panceta s/Cuero"/>
    <x v="4"/>
    <m/>
    <m/>
    <m/>
    <m/>
    <m/>
    <m/>
    <m/>
    <n v="534246.68299999996"/>
  </r>
  <r>
    <x v="235"/>
    <x v="4"/>
    <x v="1"/>
    <x v="2"/>
    <s v="1022887"/>
    <x v="219"/>
    <s v="Panceta"/>
    <s v="Panceta s/Cuero"/>
    <x v="4"/>
    <m/>
    <m/>
    <m/>
    <m/>
    <m/>
    <m/>
    <m/>
    <n v="316143.48"/>
  </r>
  <r>
    <x v="236"/>
    <x v="4"/>
    <x v="1"/>
    <x v="2"/>
    <s v="1022901"/>
    <x v="220"/>
    <s v="Panceta"/>
    <s v="Panceta s/Cuero"/>
    <x v="9"/>
    <m/>
    <m/>
    <m/>
    <m/>
    <m/>
    <m/>
    <m/>
    <n v="10076.781999999999"/>
  </r>
  <r>
    <x v="373"/>
    <x v="4"/>
    <x v="1"/>
    <x v="2"/>
    <s v="1022907"/>
    <x v="331"/>
    <s v="Subprod"/>
    <s v="Subprod Visceras"/>
    <x v="6"/>
    <m/>
    <m/>
    <m/>
    <m/>
    <m/>
    <m/>
    <m/>
    <n v="26249.994999999999"/>
  </r>
  <r>
    <x v="374"/>
    <x v="4"/>
    <x v="1"/>
    <x v="2"/>
    <s v="1022914"/>
    <x v="332"/>
    <s v="Grasas"/>
    <s v="Grasa Lomo Tocino"/>
    <x v="8"/>
    <m/>
    <m/>
    <m/>
    <m/>
    <m/>
    <m/>
    <m/>
    <n v="28232.942999999999"/>
  </r>
  <r>
    <x v="375"/>
    <x v="4"/>
    <x v="1"/>
    <x v="2"/>
    <s v="1022918"/>
    <x v="333"/>
    <s v="Grasas"/>
    <s v="Grasa Lomo Tocino"/>
    <x v="8"/>
    <m/>
    <m/>
    <m/>
    <m/>
    <m/>
    <m/>
    <m/>
    <n v="95999.997000000003"/>
  </r>
  <r>
    <x v="237"/>
    <x v="4"/>
    <x v="1"/>
    <x v="2"/>
    <s v="1022919"/>
    <x v="221"/>
    <s v="Lomo"/>
    <s v="Lomo MM Loin"/>
    <x v="9"/>
    <m/>
    <m/>
    <m/>
    <m/>
    <m/>
    <m/>
    <m/>
    <n v="26225.478999999999"/>
  </r>
  <r>
    <x v="238"/>
    <x v="4"/>
    <x v="1"/>
    <x v="2"/>
    <s v="1022920"/>
    <x v="222"/>
    <s v="Grasas"/>
    <s v="Grasa Gordura"/>
    <x v="0"/>
    <m/>
    <m/>
    <m/>
    <m/>
    <m/>
    <m/>
    <m/>
    <n v="22201.655999999999"/>
  </r>
  <r>
    <x v="239"/>
    <x v="4"/>
    <x v="1"/>
    <x v="2"/>
    <s v="1022921"/>
    <x v="130"/>
    <s v="Grasas"/>
    <s v="Grasa Gordura"/>
    <x v="0"/>
    <m/>
    <m/>
    <m/>
    <m/>
    <m/>
    <m/>
    <m/>
    <n v="34403.326999999997"/>
  </r>
  <r>
    <x v="240"/>
    <x v="4"/>
    <x v="1"/>
    <x v="2"/>
    <s v="1022930"/>
    <x v="223"/>
    <s v="Panceta"/>
    <s v="Panceta s/Cuero"/>
    <x v="4"/>
    <m/>
    <m/>
    <m/>
    <m/>
    <m/>
    <m/>
    <m/>
    <n v="87147.849000000002"/>
  </r>
  <r>
    <x v="241"/>
    <x v="4"/>
    <x v="1"/>
    <x v="2"/>
    <s v="1022931"/>
    <x v="224"/>
    <s v="Filete"/>
    <s v="Filete c/Cabeza"/>
    <x v="9"/>
    <m/>
    <m/>
    <m/>
    <m/>
    <m/>
    <m/>
    <m/>
    <n v="33298.28"/>
  </r>
  <r>
    <x v="379"/>
    <x v="4"/>
    <x v="1"/>
    <x v="2"/>
    <s v="1022940"/>
    <x v="335"/>
    <s v="Pernil"/>
    <s v="Pernil Mano"/>
    <x v="2"/>
    <m/>
    <m/>
    <m/>
    <m/>
    <m/>
    <m/>
    <m/>
    <n v="33451.476000000002"/>
  </r>
  <r>
    <x v="380"/>
    <x v="4"/>
    <x v="1"/>
    <x v="2"/>
    <s v="1022941"/>
    <x v="336"/>
    <s v="Pernil"/>
    <s v="Pernil Mano"/>
    <x v="2"/>
    <m/>
    <m/>
    <m/>
    <m/>
    <m/>
    <m/>
    <m/>
    <n v="51385.614000000001"/>
  </r>
  <r>
    <x v="243"/>
    <x v="4"/>
    <x v="1"/>
    <x v="2"/>
    <s v="1022945"/>
    <x v="169"/>
    <s v="Grasas"/>
    <s v="Grasa Interior"/>
    <x v="2"/>
    <m/>
    <m/>
    <m/>
    <m/>
    <m/>
    <m/>
    <m/>
    <n v="193880.00099999999"/>
  </r>
  <r>
    <x v="246"/>
    <x v="4"/>
    <x v="1"/>
    <x v="2"/>
    <s v="1022987"/>
    <x v="228"/>
    <s v="Plancha"/>
    <s v="Plancha s/Cuero"/>
    <x v="9"/>
    <m/>
    <m/>
    <m/>
    <m/>
    <m/>
    <m/>
    <m/>
    <n v="26070"/>
  </r>
  <r>
    <x v="382"/>
    <x v="4"/>
    <x v="1"/>
    <x v="2"/>
    <s v="1022989"/>
    <x v="338"/>
    <s v="Lomo"/>
    <s v="Lomo MM Loin"/>
    <x v="8"/>
    <m/>
    <m/>
    <m/>
    <m/>
    <m/>
    <m/>
    <m/>
    <n v="48358.512000000002"/>
  </r>
  <r>
    <x v="247"/>
    <x v="4"/>
    <x v="1"/>
    <x v="2"/>
    <s v="1022990"/>
    <x v="229"/>
    <s v="Panceta"/>
    <s v="Panceta s/Cuero"/>
    <x v="9"/>
    <m/>
    <m/>
    <m/>
    <m/>
    <m/>
    <m/>
    <m/>
    <n v="142.68600000000001"/>
  </r>
  <r>
    <x v="250"/>
    <x v="4"/>
    <x v="1"/>
    <x v="2"/>
    <s v="1023035"/>
    <x v="232"/>
    <s v="Recortes"/>
    <s v="Recortes No Magro"/>
    <x v="2"/>
    <m/>
    <m/>
    <m/>
    <m/>
    <m/>
    <m/>
    <m/>
    <n v="16365.004000000001"/>
  </r>
  <r>
    <x v="251"/>
    <x v="4"/>
    <x v="1"/>
    <x v="2"/>
    <s v="1023037"/>
    <x v="233"/>
    <s v="Panceta"/>
    <s v="Panceta s/Cuero"/>
    <x v="4"/>
    <m/>
    <m/>
    <m/>
    <m/>
    <m/>
    <m/>
    <m/>
    <n v="117947.33500000001"/>
  </r>
  <r>
    <x v="252"/>
    <x v="4"/>
    <x v="1"/>
    <x v="2"/>
    <s v="1023038"/>
    <x v="234"/>
    <s v="Lomo"/>
    <s v="Lomo Vetado"/>
    <x v="4"/>
    <m/>
    <m/>
    <m/>
    <m/>
    <m/>
    <m/>
    <m/>
    <n v="77000.005000000005"/>
  </r>
  <r>
    <x v="254"/>
    <x v="4"/>
    <x v="1"/>
    <x v="2"/>
    <s v="1023055"/>
    <x v="236"/>
    <s v="Lomo"/>
    <s v="Lomo Vetado"/>
    <x v="9"/>
    <m/>
    <m/>
    <m/>
    <m/>
    <m/>
    <m/>
    <m/>
    <n v="3706.54"/>
  </r>
  <r>
    <x v="255"/>
    <x v="4"/>
    <x v="1"/>
    <x v="2"/>
    <s v="1023090"/>
    <x v="237"/>
    <s v="Panceta"/>
    <s v="Panceta s/Cuero"/>
    <x v="4"/>
    <m/>
    <m/>
    <m/>
    <m/>
    <m/>
    <m/>
    <m/>
    <n v="18636.79"/>
  </r>
  <r>
    <x v="387"/>
    <x v="4"/>
    <x v="1"/>
    <x v="2"/>
    <s v="1023093"/>
    <x v="343"/>
    <s v="Recortes"/>
    <s v="Recortes No Magro"/>
    <x v="2"/>
    <m/>
    <m/>
    <m/>
    <m/>
    <m/>
    <m/>
    <m/>
    <n v="66604.975999999995"/>
  </r>
  <r>
    <x v="388"/>
    <x v="4"/>
    <x v="1"/>
    <x v="2"/>
    <s v="1023102"/>
    <x v="344"/>
    <s v="Lomo"/>
    <s v="Lomo MM Loin"/>
    <x v="8"/>
    <m/>
    <m/>
    <m/>
    <m/>
    <m/>
    <m/>
    <m/>
    <n v="10000.004999999999"/>
  </r>
  <r>
    <x v="389"/>
    <x v="4"/>
    <x v="1"/>
    <x v="2"/>
    <s v="1023123"/>
    <x v="345"/>
    <s v="Lomo"/>
    <s v="Lomo Vetado"/>
    <x v="8"/>
    <m/>
    <m/>
    <m/>
    <m/>
    <m/>
    <m/>
    <m/>
    <n v="2008.34"/>
  </r>
  <r>
    <x v="390"/>
    <x v="4"/>
    <x v="1"/>
    <x v="2"/>
    <s v="1023126"/>
    <x v="346"/>
    <s v="Recortes"/>
    <s v="Recortes No Magro"/>
    <x v="2"/>
    <m/>
    <m/>
    <m/>
    <m/>
    <m/>
    <m/>
    <m/>
    <n v="339.99799999999999"/>
  </r>
  <r>
    <x v="393"/>
    <x v="4"/>
    <x v="1"/>
    <x v="2"/>
    <s v="1023143"/>
    <x v="349"/>
    <s v="Prolijado"/>
    <s v="Prolijado Plateada"/>
    <x v="2"/>
    <m/>
    <m/>
    <m/>
    <m/>
    <m/>
    <m/>
    <m/>
    <n v="1000.004"/>
  </r>
  <r>
    <x v="490"/>
    <x v="4"/>
    <x v="1"/>
    <x v="2"/>
    <s v="1023144"/>
    <x v="433"/>
    <s v="Plancha"/>
    <s v="Plancha c/Cuero"/>
    <x v="4"/>
    <m/>
    <m/>
    <m/>
    <m/>
    <m/>
    <m/>
    <m/>
    <n v="48000.002999999997"/>
  </r>
  <r>
    <x v="394"/>
    <x v="4"/>
    <x v="1"/>
    <x v="2"/>
    <s v="1023157"/>
    <x v="350"/>
    <s v="Grasas"/>
    <s v="Grasa Lomo Tocino"/>
    <x v="2"/>
    <m/>
    <m/>
    <m/>
    <m/>
    <m/>
    <m/>
    <m/>
    <n v="459.99799999999999"/>
  </r>
  <r>
    <x v="259"/>
    <x v="4"/>
    <x v="1"/>
    <x v="2"/>
    <s v="1023163"/>
    <x v="240"/>
    <s v="Lomo"/>
    <s v="Lomo Vetado"/>
    <x v="9"/>
    <m/>
    <m/>
    <m/>
    <m/>
    <m/>
    <m/>
    <m/>
    <n v="28995.707999999999"/>
  </r>
  <r>
    <x v="260"/>
    <x v="4"/>
    <x v="1"/>
    <x v="2"/>
    <s v="1023183"/>
    <x v="241"/>
    <s v="Cost-Pec"/>
    <s v="Cost-Pec Entero"/>
    <x v="4"/>
    <m/>
    <m/>
    <m/>
    <m/>
    <m/>
    <m/>
    <m/>
    <n v="20498.907999999999"/>
  </r>
  <r>
    <x v="397"/>
    <x v="4"/>
    <x v="1"/>
    <x v="2"/>
    <s v="1023190"/>
    <x v="351"/>
    <s v="Subprod"/>
    <s v="Subprod Visceras"/>
    <x v="5"/>
    <m/>
    <m/>
    <m/>
    <m/>
    <m/>
    <m/>
    <m/>
    <n v="274974.08500000002"/>
  </r>
  <r>
    <x v="261"/>
    <x v="4"/>
    <x v="1"/>
    <x v="2"/>
    <s v="1023194"/>
    <x v="242"/>
    <s v="Panceta"/>
    <s v="Panceta s/Cuero"/>
    <x v="9"/>
    <m/>
    <m/>
    <m/>
    <m/>
    <m/>
    <m/>
    <m/>
    <n v="5749.7370000000001"/>
  </r>
  <r>
    <x v="398"/>
    <x v="4"/>
    <x v="1"/>
    <x v="2"/>
    <s v="1023247"/>
    <x v="352"/>
    <s v="Panceta"/>
    <s v="Panceta s/Cuero"/>
    <x v="8"/>
    <m/>
    <m/>
    <m/>
    <m/>
    <m/>
    <m/>
    <m/>
    <n v="955"/>
  </r>
  <r>
    <x v="400"/>
    <x v="4"/>
    <x v="1"/>
    <x v="2"/>
    <s v="1023265"/>
    <x v="354"/>
    <s v="Cost-Pec"/>
    <s v="Cost-Pec Trozos"/>
    <x v="8"/>
    <m/>
    <m/>
    <m/>
    <m/>
    <m/>
    <m/>
    <m/>
    <n v="6600.3159999999998"/>
  </r>
  <r>
    <x v="401"/>
    <x v="4"/>
    <x v="1"/>
    <x v="2"/>
    <s v="1023273"/>
    <x v="355"/>
    <s v="Pierna"/>
    <s v="Pierna Pulpa Fina"/>
    <x v="5"/>
    <m/>
    <m/>
    <m/>
    <m/>
    <m/>
    <m/>
    <m/>
    <n v="43852.071000000004"/>
  </r>
  <r>
    <x v="402"/>
    <x v="4"/>
    <x v="1"/>
    <x v="2"/>
    <s v="1023274"/>
    <x v="356"/>
    <s v="Pierna"/>
    <s v="Pierna Pulpa Fina"/>
    <x v="5"/>
    <m/>
    <m/>
    <m/>
    <m/>
    <m/>
    <m/>
    <m/>
    <n v="14346.74"/>
  </r>
  <r>
    <x v="262"/>
    <x v="4"/>
    <x v="1"/>
    <x v="2"/>
    <s v="1023283"/>
    <x v="243"/>
    <s v="Subprod"/>
    <s v="Subprod Grasa"/>
    <x v="4"/>
    <m/>
    <m/>
    <m/>
    <m/>
    <m/>
    <m/>
    <m/>
    <n v="83516.862999999998"/>
  </r>
  <r>
    <x v="404"/>
    <x v="4"/>
    <x v="1"/>
    <x v="2"/>
    <s v="1023291"/>
    <x v="358"/>
    <s v="Huesos"/>
    <s v="Huesos Cuarto Centra"/>
    <x v="2"/>
    <m/>
    <m/>
    <m/>
    <m/>
    <m/>
    <m/>
    <m/>
    <n v="116507.217"/>
  </r>
  <r>
    <x v="463"/>
    <x v="4"/>
    <x v="1"/>
    <x v="2"/>
    <s v="1023295"/>
    <x v="413"/>
    <s v="Subprod"/>
    <s v="Subprod Tripa"/>
    <x v="0"/>
    <m/>
    <m/>
    <m/>
    <m/>
    <m/>
    <m/>
    <m/>
    <n v="1000.004"/>
  </r>
  <r>
    <x v="263"/>
    <x v="4"/>
    <x v="1"/>
    <x v="2"/>
    <s v="1023301"/>
    <x v="244"/>
    <s v="Lomo"/>
    <s v="Lomo CC Loin"/>
    <x v="9"/>
    <m/>
    <m/>
    <m/>
    <m/>
    <m/>
    <m/>
    <m/>
    <n v="23500.001"/>
  </r>
  <r>
    <x v="405"/>
    <x v="4"/>
    <x v="1"/>
    <x v="2"/>
    <s v="1023302"/>
    <x v="169"/>
    <s v="Grasas"/>
    <s v="Grasa Interior"/>
    <x v="6"/>
    <m/>
    <m/>
    <m/>
    <m/>
    <m/>
    <m/>
    <m/>
    <n v="227449.84599999999"/>
  </r>
  <r>
    <x v="264"/>
    <x v="4"/>
    <x v="1"/>
    <x v="2"/>
    <s v="1023306"/>
    <x v="195"/>
    <s v="Cueros"/>
    <s v="Cuero Mixto"/>
    <x v="2"/>
    <m/>
    <m/>
    <m/>
    <m/>
    <m/>
    <m/>
    <m/>
    <n v="199464.61300000001"/>
  </r>
  <r>
    <x v="265"/>
    <x v="4"/>
    <x v="1"/>
    <x v="2"/>
    <s v="1023307"/>
    <x v="245"/>
    <s v="Subprod"/>
    <s v="Subprod Visceras"/>
    <x v="4"/>
    <m/>
    <m/>
    <m/>
    <m/>
    <m/>
    <m/>
    <m/>
    <n v="33249.161999999997"/>
  </r>
  <r>
    <x v="407"/>
    <x v="4"/>
    <x v="1"/>
    <x v="2"/>
    <s v="1023319"/>
    <x v="360"/>
    <s v="Recortes"/>
    <s v="Recortes No Magro"/>
    <x v="6"/>
    <m/>
    <m/>
    <m/>
    <m/>
    <m/>
    <m/>
    <m/>
    <n v="9353.0069999999996"/>
  </r>
  <r>
    <x v="475"/>
    <x v="4"/>
    <x v="1"/>
    <x v="2"/>
    <s v="1023324"/>
    <x v="263"/>
    <s v="Pierna"/>
    <s v="Pierna Pulpa"/>
    <x v="6"/>
    <m/>
    <m/>
    <m/>
    <m/>
    <m/>
    <m/>
    <m/>
    <n v="170024.622"/>
  </r>
  <r>
    <x v="267"/>
    <x v="4"/>
    <x v="1"/>
    <x v="2"/>
    <s v="1023326"/>
    <x v="247"/>
    <s v="Subprod"/>
    <s v="Subprod Visceras"/>
    <x v="4"/>
    <m/>
    <m/>
    <m/>
    <m/>
    <m/>
    <m/>
    <m/>
    <n v="19000"/>
  </r>
  <r>
    <x v="268"/>
    <x v="4"/>
    <x v="1"/>
    <x v="2"/>
    <s v="1023329"/>
    <x v="165"/>
    <s v="Cueros"/>
    <s v="Cuero Papada"/>
    <x v="3"/>
    <m/>
    <m/>
    <m/>
    <m/>
    <m/>
    <m/>
    <m/>
    <n v="40462.32"/>
  </r>
  <r>
    <x v="269"/>
    <x v="4"/>
    <x v="1"/>
    <x v="2"/>
    <s v="1023334"/>
    <x v="248"/>
    <s v="Cueros"/>
    <s v="Cuero Mixto"/>
    <x v="3"/>
    <m/>
    <m/>
    <m/>
    <m/>
    <m/>
    <m/>
    <m/>
    <n v="134497.995"/>
  </r>
  <r>
    <x v="270"/>
    <x v="4"/>
    <x v="1"/>
    <x v="2"/>
    <s v="1023336"/>
    <x v="248"/>
    <s v="Cueros"/>
    <s v="Cuero Mixto"/>
    <x v="3"/>
    <m/>
    <m/>
    <m/>
    <m/>
    <m/>
    <m/>
    <m/>
    <n v="29668.01"/>
  </r>
  <r>
    <x v="497"/>
    <x v="4"/>
    <x v="1"/>
    <x v="2"/>
    <s v="1023343"/>
    <x v="439"/>
    <s v="Recortes"/>
    <s v="Recortes No Magro"/>
    <x v="6"/>
    <m/>
    <m/>
    <m/>
    <m/>
    <m/>
    <m/>
    <m/>
    <n v="130890.469"/>
  </r>
  <r>
    <x v="465"/>
    <x v="4"/>
    <x v="1"/>
    <x v="2"/>
    <s v="1023349"/>
    <x v="414"/>
    <s v="Lomo"/>
    <s v="Lomo Centro"/>
    <x v="9"/>
    <m/>
    <m/>
    <m/>
    <m/>
    <m/>
    <m/>
    <m/>
    <n v="4371.1180000000004"/>
  </r>
  <r>
    <x v="466"/>
    <x v="4"/>
    <x v="1"/>
    <x v="2"/>
    <s v="1023350"/>
    <x v="415"/>
    <s v="Lomo"/>
    <s v="Lomo Vetado"/>
    <x v="9"/>
    <m/>
    <m/>
    <m/>
    <m/>
    <m/>
    <m/>
    <m/>
    <n v="21241.253000000001"/>
  </r>
  <r>
    <x v="467"/>
    <x v="4"/>
    <x v="1"/>
    <x v="2"/>
    <s v="1023351"/>
    <x v="416"/>
    <s v="Panceta"/>
    <s v="Panceta s/Cuero"/>
    <x v="9"/>
    <m/>
    <m/>
    <m/>
    <m/>
    <m/>
    <m/>
    <m/>
    <n v="9525.616"/>
  </r>
  <r>
    <x v="468"/>
    <x v="4"/>
    <x v="1"/>
    <x v="2"/>
    <s v="1023352"/>
    <x v="417"/>
    <s v="Panceta"/>
    <s v="Panceta s/Cuero"/>
    <x v="9"/>
    <m/>
    <m/>
    <m/>
    <m/>
    <m/>
    <m/>
    <m/>
    <n v="118796.67200000001"/>
  </r>
  <r>
    <x v="476"/>
    <x v="4"/>
    <x v="1"/>
    <x v="2"/>
    <s v="1023353"/>
    <x v="253"/>
    <s v="Paleta"/>
    <s v="Paleta Pulpa"/>
    <x v="7"/>
    <m/>
    <m/>
    <m/>
    <m/>
    <m/>
    <m/>
    <m/>
    <n v="119999.992"/>
  </r>
  <r>
    <x v="543"/>
    <x v="4"/>
    <x v="1"/>
    <x v="2"/>
    <s v="1023354"/>
    <x v="480"/>
    <s v="Pernil"/>
    <s v="Pernil Mano"/>
    <x v="2"/>
    <m/>
    <m/>
    <m/>
    <m/>
    <m/>
    <m/>
    <m/>
    <n v="11982.976000000001"/>
  </r>
  <r>
    <x v="491"/>
    <x v="4"/>
    <x v="1"/>
    <x v="2"/>
    <s v="1023355"/>
    <x v="245"/>
    <s v="Subprod"/>
    <s v="Subprod Visceras"/>
    <x v="0"/>
    <m/>
    <m/>
    <m/>
    <m/>
    <m/>
    <m/>
    <m/>
    <n v="25000.007000000001"/>
  </r>
  <r>
    <x v="529"/>
    <x v="4"/>
    <x v="1"/>
    <x v="2"/>
    <s v="1023362"/>
    <x v="468"/>
    <s v="Vara Gordo"/>
    <s v="Vara Cuarto Delanter"/>
    <x v="2"/>
    <m/>
    <m/>
    <m/>
    <m/>
    <m/>
    <m/>
    <m/>
    <n v="18953.823"/>
  </r>
  <r>
    <x v="530"/>
    <x v="4"/>
    <x v="1"/>
    <x v="2"/>
    <s v="1023363"/>
    <x v="469"/>
    <s v="Vara Gordo"/>
    <s v="Vara Cuarto Trasero"/>
    <x v="2"/>
    <m/>
    <m/>
    <m/>
    <m/>
    <m/>
    <m/>
    <m/>
    <n v="17400.096000000001"/>
  </r>
  <r>
    <x v="531"/>
    <x v="4"/>
    <x v="1"/>
    <x v="2"/>
    <s v="1023364"/>
    <x v="470"/>
    <s v="Subprod"/>
    <s v="Subprod Patas-Manos"/>
    <x v="2"/>
    <m/>
    <m/>
    <m/>
    <m/>
    <m/>
    <m/>
    <m/>
    <n v="491.94600000000003"/>
  </r>
  <r>
    <x v="532"/>
    <x v="4"/>
    <x v="1"/>
    <x v="2"/>
    <s v="1023365"/>
    <x v="471"/>
    <s v="Grasas"/>
    <s v="Grasa Interior"/>
    <x v="2"/>
    <m/>
    <m/>
    <m/>
    <m/>
    <m/>
    <m/>
    <m/>
    <n v="676.07399999999996"/>
  </r>
  <r>
    <x v="533"/>
    <x v="4"/>
    <x v="1"/>
    <x v="2"/>
    <s v="1023366"/>
    <x v="472"/>
    <s v="Subprod"/>
    <s v="Subprod Patas-Manos"/>
    <x v="2"/>
    <m/>
    <m/>
    <m/>
    <m/>
    <m/>
    <m/>
    <m/>
    <n v="596.44200000000001"/>
  </r>
  <r>
    <x v="534"/>
    <x v="4"/>
    <x v="1"/>
    <x v="2"/>
    <s v="1023367"/>
    <x v="473"/>
    <s v="Cabeza"/>
    <s v="Cabeza Entera"/>
    <x v="2"/>
    <m/>
    <m/>
    <m/>
    <m/>
    <m/>
    <m/>
    <m/>
    <n v="3373.1669999999999"/>
  </r>
  <r>
    <x v="535"/>
    <x v="4"/>
    <x v="1"/>
    <x v="2"/>
    <s v="1023368"/>
    <x v="474"/>
    <s v="Vara Gordo"/>
    <s v="Vara Cuarto Central"/>
    <x v="2"/>
    <m/>
    <m/>
    <m/>
    <m/>
    <m/>
    <m/>
    <m/>
    <n v="17005.421999999999"/>
  </r>
  <r>
    <x v="544"/>
    <x v="4"/>
    <x v="1"/>
    <x v="2"/>
    <s v="1023375"/>
    <x v="481"/>
    <s v="Subprod"/>
    <s v="Subprod Tripa"/>
    <x v="6"/>
    <m/>
    <m/>
    <m/>
    <m/>
    <m/>
    <m/>
    <m/>
    <n v="4600.0020000000004"/>
  </r>
  <r>
    <x v="498"/>
    <x v="4"/>
    <x v="1"/>
    <x v="2"/>
    <s v="1023383"/>
    <x v="440"/>
    <s v="Subprod"/>
    <s v="Subprod Visceras"/>
    <x v="6"/>
    <m/>
    <m/>
    <m/>
    <m/>
    <m/>
    <m/>
    <m/>
    <n v="52500.002999999997"/>
  </r>
  <r>
    <x v="548"/>
    <x v="4"/>
    <x v="1"/>
    <x v="2"/>
    <s v="1023391"/>
    <x v="205"/>
    <s v="Recortes"/>
    <s v="Recortes No Magro"/>
    <x v="7"/>
    <m/>
    <m/>
    <m/>
    <m/>
    <m/>
    <m/>
    <m/>
    <n v="16182.550999999999"/>
  </r>
  <r>
    <x v="408"/>
    <x v="4"/>
    <x v="2"/>
    <x v="0"/>
    <s v="1030224"/>
    <x v="361"/>
    <s v="Trutro"/>
    <s v="Trutro Largo"/>
    <x v="0"/>
    <n v="-7248"/>
    <n v="103248"/>
    <n v="96000"/>
    <n v="20767"/>
    <n v="75233"/>
    <n v="96000"/>
    <n v="96000"/>
    <m/>
  </r>
  <r>
    <x v="409"/>
    <x v="4"/>
    <x v="2"/>
    <x v="0"/>
    <s v="1030230"/>
    <x v="362"/>
    <s v="Recortes"/>
    <s v="Recortes Piel"/>
    <x v="0"/>
    <n v="8358"/>
    <n v="0"/>
    <n v="8358"/>
    <n v="4307"/>
    <n v="0"/>
    <n v="4307"/>
    <m/>
    <m/>
  </r>
  <r>
    <x v="410"/>
    <x v="4"/>
    <x v="2"/>
    <x v="0"/>
    <s v="1030309"/>
    <x v="363"/>
    <s v="Menudencias"/>
    <s v="Menudencias Cogote"/>
    <x v="4"/>
    <n v="3450"/>
    <n v="0"/>
    <n v="3450"/>
    <n v="3450"/>
    <n v="0"/>
    <n v="3450"/>
    <m/>
    <m/>
  </r>
  <r>
    <x v="411"/>
    <x v="4"/>
    <x v="2"/>
    <x v="0"/>
    <s v="1030332"/>
    <x v="364"/>
    <s v="Ala"/>
    <s v="Ala Trutro"/>
    <x v="1"/>
    <n v="-10952"/>
    <n v="10952"/>
    <n v="0"/>
    <n v="-28169"/>
    <n v="10952"/>
    <n v="0"/>
    <m/>
    <m/>
  </r>
  <r>
    <x v="412"/>
    <x v="4"/>
    <x v="2"/>
    <x v="0"/>
    <s v="1030355"/>
    <x v="365"/>
    <s v="Varios"/>
    <s v="Varios Carcasa"/>
    <x v="1"/>
    <n v="57791"/>
    <n v="62208"/>
    <n v="120000"/>
    <m/>
    <m/>
    <m/>
    <m/>
    <m/>
  </r>
  <r>
    <x v="412"/>
    <x v="4"/>
    <x v="2"/>
    <x v="0"/>
    <s v="1030355"/>
    <x v="365"/>
    <s v="Varios"/>
    <s v="Varios Carcasa"/>
    <x v="7"/>
    <m/>
    <m/>
    <m/>
    <n v="-12009"/>
    <n v="74008"/>
    <n v="62000"/>
    <m/>
    <m/>
  </r>
  <r>
    <x v="413"/>
    <x v="4"/>
    <x v="2"/>
    <x v="0"/>
    <s v="1030378"/>
    <x v="366"/>
    <s v="Menudencias"/>
    <s v="Menudencias Corazón"/>
    <x v="1"/>
    <n v="1847"/>
    <n v="0"/>
    <n v="1847"/>
    <m/>
    <m/>
    <m/>
    <m/>
    <m/>
  </r>
  <r>
    <x v="569"/>
    <x v="4"/>
    <x v="2"/>
    <x v="0"/>
    <s v="1030419"/>
    <x v="500"/>
    <s v="Menudencias"/>
    <s v="Menudencias Hígado"/>
    <x v="2"/>
    <m/>
    <m/>
    <m/>
    <m/>
    <m/>
    <m/>
    <n v="24000"/>
    <m/>
  </r>
  <r>
    <x v="480"/>
    <x v="4"/>
    <x v="2"/>
    <x v="0"/>
    <s v="1030498"/>
    <x v="424"/>
    <s v="Menudencias"/>
    <s v="Menudencias Contre"/>
    <x v="1"/>
    <n v="1630"/>
    <n v="0"/>
    <n v="1630"/>
    <m/>
    <m/>
    <m/>
    <m/>
    <m/>
  </r>
  <r>
    <x v="480"/>
    <x v="4"/>
    <x v="2"/>
    <x v="0"/>
    <s v="1030498"/>
    <x v="424"/>
    <s v="Menudencias"/>
    <s v="Menudencias Contre"/>
    <x v="0"/>
    <n v="0"/>
    <n v="10149"/>
    <n v="10149"/>
    <n v="0"/>
    <n v="10149"/>
    <n v="10149"/>
    <m/>
    <m/>
  </r>
  <r>
    <x v="499"/>
    <x v="4"/>
    <x v="2"/>
    <x v="0"/>
    <s v="1030525"/>
    <x v="441"/>
    <s v="Ala"/>
    <s v="Ala Trutro"/>
    <x v="2"/>
    <n v="0"/>
    <n v="48000"/>
    <n v="48000"/>
    <m/>
    <m/>
    <m/>
    <m/>
    <m/>
  </r>
  <r>
    <x v="414"/>
    <x v="4"/>
    <x v="2"/>
    <x v="0"/>
    <s v="1030535"/>
    <x v="367"/>
    <s v="Trutro"/>
    <s v="Trutro Largo"/>
    <x v="4"/>
    <n v="3584"/>
    <n v="44416"/>
    <n v="48000"/>
    <n v="3821"/>
    <n v="44179"/>
    <n v="48000"/>
    <n v="44000"/>
    <m/>
  </r>
  <r>
    <x v="500"/>
    <x v="4"/>
    <x v="2"/>
    <x v="0"/>
    <s v="1030542"/>
    <x v="442"/>
    <s v="Pech Desh"/>
    <s v="Pech Desh s/Piel"/>
    <x v="4"/>
    <n v="1050"/>
    <n v="0"/>
    <n v="1050"/>
    <n v="1050"/>
    <n v="0"/>
    <n v="1050"/>
    <m/>
    <m/>
  </r>
  <r>
    <x v="415"/>
    <x v="4"/>
    <x v="2"/>
    <x v="0"/>
    <s v="1030545"/>
    <x v="368"/>
    <s v="Trutro Desh"/>
    <s v="Trutro Desh Corto"/>
    <x v="0"/>
    <n v="-4401"/>
    <n v="4401"/>
    <n v="0"/>
    <n v="-13001"/>
    <n v="4401"/>
    <n v="0"/>
    <m/>
    <m/>
  </r>
  <r>
    <x v="416"/>
    <x v="4"/>
    <x v="2"/>
    <x v="0"/>
    <s v="1030635"/>
    <x v="369"/>
    <s v="Menudencias"/>
    <s v="Menudencias Cogote"/>
    <x v="1"/>
    <n v="11140"/>
    <n v="0"/>
    <n v="11140"/>
    <m/>
    <m/>
    <m/>
    <m/>
    <m/>
  </r>
  <r>
    <x v="417"/>
    <x v="4"/>
    <x v="2"/>
    <x v="0"/>
    <s v="1030670"/>
    <x v="370"/>
    <s v="Pech Desh"/>
    <s v="Pech Desh s/Piel"/>
    <x v="0"/>
    <n v="2333"/>
    <n v="45667"/>
    <n v="48000"/>
    <n v="8100"/>
    <n v="39899"/>
    <n v="48000"/>
    <n v="48000"/>
    <m/>
  </r>
  <r>
    <x v="570"/>
    <x v="4"/>
    <x v="2"/>
    <x v="0"/>
    <s v="1030672"/>
    <x v="501"/>
    <s v="Trutro"/>
    <s v="Trutro Largo"/>
    <x v="1"/>
    <n v="60"/>
    <n v="0"/>
    <n v="0"/>
    <n v="60"/>
    <n v="0"/>
    <n v="0"/>
    <m/>
    <m/>
  </r>
  <r>
    <x v="418"/>
    <x v="4"/>
    <x v="2"/>
    <x v="0"/>
    <s v="1030720"/>
    <x v="371"/>
    <s v="Recortes"/>
    <s v="Recortes Piel"/>
    <x v="1"/>
    <n v="1117"/>
    <n v="0"/>
    <n v="1117"/>
    <m/>
    <m/>
    <m/>
    <m/>
    <m/>
  </r>
  <r>
    <x v="418"/>
    <x v="4"/>
    <x v="2"/>
    <x v="0"/>
    <s v="1030720"/>
    <x v="371"/>
    <s v="Recortes"/>
    <s v="Recortes Piel"/>
    <x v="0"/>
    <n v="0"/>
    <n v="48000"/>
    <n v="48000"/>
    <n v="0"/>
    <n v="48000"/>
    <n v="48000"/>
    <n v="48000"/>
    <m/>
  </r>
  <r>
    <x v="503"/>
    <x v="4"/>
    <x v="2"/>
    <x v="0"/>
    <s v="1030736"/>
    <x v="445"/>
    <s v="Pech Desh"/>
    <s v="Pech Desh c/Piel"/>
    <x v="0"/>
    <n v="495"/>
    <n v="0"/>
    <n v="0"/>
    <n v="495"/>
    <n v="0"/>
    <n v="0"/>
    <m/>
    <m/>
  </r>
  <r>
    <x v="504"/>
    <x v="4"/>
    <x v="2"/>
    <x v="0"/>
    <s v="1030740"/>
    <x v="446"/>
    <s v="Pech Desh"/>
    <s v="Pech Desh c/Piel"/>
    <x v="3"/>
    <n v="105"/>
    <n v="0"/>
    <n v="0"/>
    <n v="105"/>
    <n v="0"/>
    <n v="0"/>
    <m/>
    <m/>
  </r>
  <r>
    <x v="419"/>
    <x v="4"/>
    <x v="2"/>
    <x v="0"/>
    <s v="1030744"/>
    <x v="372"/>
    <s v="Menudencias"/>
    <s v="Menudencias Cabeza"/>
    <x v="1"/>
    <n v="11174"/>
    <n v="0"/>
    <n v="11174"/>
    <m/>
    <m/>
    <m/>
    <m/>
    <m/>
  </r>
  <r>
    <x v="505"/>
    <x v="4"/>
    <x v="2"/>
    <x v="0"/>
    <s v="1030755"/>
    <x v="447"/>
    <s v="Trutro"/>
    <s v="Trutro Osobuco"/>
    <x v="0"/>
    <n v="28"/>
    <n v="0"/>
    <n v="0"/>
    <n v="14"/>
    <n v="0"/>
    <n v="0"/>
    <m/>
    <m/>
  </r>
  <r>
    <x v="420"/>
    <x v="4"/>
    <x v="2"/>
    <x v="0"/>
    <s v="1030780"/>
    <x v="373"/>
    <s v="Pech"/>
    <s v="Pech Entera"/>
    <x v="0"/>
    <n v="13"/>
    <n v="0"/>
    <n v="0"/>
    <n v="13"/>
    <n v="0"/>
    <n v="0"/>
    <m/>
    <m/>
  </r>
  <r>
    <x v="506"/>
    <x v="4"/>
    <x v="2"/>
    <x v="0"/>
    <s v="1030788"/>
    <x v="448"/>
    <s v="Ala"/>
    <s v="Ala Punta"/>
    <x v="1"/>
    <n v="-2755"/>
    <n v="229"/>
    <n v="0"/>
    <n v="-3615"/>
    <n v="229"/>
    <n v="0"/>
    <m/>
    <m/>
  </r>
  <r>
    <x v="421"/>
    <x v="4"/>
    <x v="2"/>
    <x v="1"/>
    <s v="1030239"/>
    <x v="374"/>
    <s v="Ala"/>
    <s v="Ala Centro Punta"/>
    <x v="5"/>
    <n v="12709"/>
    <n v="11291"/>
    <n v="24000"/>
    <n v="19312"/>
    <n v="4688"/>
    <n v="24000"/>
    <n v="23995.017"/>
    <m/>
  </r>
  <r>
    <x v="422"/>
    <x v="4"/>
    <x v="2"/>
    <x v="1"/>
    <s v="1030265"/>
    <x v="375"/>
    <s v="Pech Desh"/>
    <s v="Pech Desh s/Piel"/>
    <x v="7"/>
    <n v="-43786"/>
    <n v="108586"/>
    <n v="64800"/>
    <n v="-43200"/>
    <n v="64800"/>
    <n v="21600"/>
    <n v="21600"/>
    <m/>
  </r>
  <r>
    <x v="423"/>
    <x v="4"/>
    <x v="2"/>
    <x v="1"/>
    <s v="1030321"/>
    <x v="376"/>
    <s v="Pech"/>
    <s v="Pech Entera"/>
    <x v="5"/>
    <n v="-5301"/>
    <n v="6120"/>
    <n v="0"/>
    <n v="-5301"/>
    <n v="6120"/>
    <n v="0"/>
    <m/>
    <m/>
  </r>
  <r>
    <x v="508"/>
    <x v="4"/>
    <x v="2"/>
    <x v="1"/>
    <s v="1030325"/>
    <x v="374"/>
    <s v="Ala"/>
    <s v="Ala Centro Punta"/>
    <x v="5"/>
    <n v="14"/>
    <n v="0"/>
    <n v="0"/>
    <n v="14"/>
    <n v="0"/>
    <n v="0"/>
    <m/>
    <m/>
  </r>
  <r>
    <x v="509"/>
    <x v="4"/>
    <x v="2"/>
    <x v="1"/>
    <s v="1030327"/>
    <x v="450"/>
    <s v="Pech Desh"/>
    <s v="Pech Desh s/Piel"/>
    <x v="6"/>
    <n v="2900"/>
    <n v="45100"/>
    <n v="48000"/>
    <n v="2900"/>
    <n v="45100"/>
    <n v="48000"/>
    <n v="48020"/>
    <m/>
  </r>
  <r>
    <x v="424"/>
    <x v="4"/>
    <x v="2"/>
    <x v="1"/>
    <s v="1030337"/>
    <x v="377"/>
    <s v="Pech Desh"/>
    <s v="Pech Desh s/Piel"/>
    <x v="6"/>
    <n v="8273"/>
    <n v="183726"/>
    <n v="192000"/>
    <n v="10425"/>
    <n v="181575"/>
    <n v="192000"/>
    <n v="192000"/>
    <m/>
  </r>
  <r>
    <x v="412"/>
    <x v="4"/>
    <x v="2"/>
    <x v="1"/>
    <s v="1030355"/>
    <x v="365"/>
    <s v="Varios"/>
    <s v="Varios Carcasa"/>
    <x v="7"/>
    <m/>
    <m/>
    <m/>
    <m/>
    <m/>
    <m/>
    <n v="128500"/>
    <m/>
  </r>
  <r>
    <x v="425"/>
    <x v="4"/>
    <x v="2"/>
    <x v="1"/>
    <s v="1030360"/>
    <x v="378"/>
    <s v="Pech"/>
    <s v="Pech Entera"/>
    <x v="5"/>
    <n v="-745"/>
    <n v="5520"/>
    <n v="4775"/>
    <n v="-745"/>
    <n v="5520"/>
    <n v="4775"/>
    <n v="4762.7160000000003"/>
    <m/>
  </r>
  <r>
    <x v="551"/>
    <x v="4"/>
    <x v="2"/>
    <x v="1"/>
    <s v="1030366"/>
    <x v="486"/>
    <s v="Pech"/>
    <s v="Pech Entera"/>
    <x v="5"/>
    <n v="-1749"/>
    <n v="4269"/>
    <n v="2520"/>
    <n v="-2531"/>
    <n v="5051"/>
    <n v="2520"/>
    <n v="2519.4960000000001"/>
    <m/>
  </r>
  <r>
    <x v="426"/>
    <x v="4"/>
    <x v="2"/>
    <x v="1"/>
    <s v="1030370"/>
    <x v="379"/>
    <s v="Recortes"/>
    <s v="Recortes Estándar"/>
    <x v="5"/>
    <n v="2274"/>
    <n v="9726"/>
    <n v="12000"/>
    <n v="406"/>
    <n v="11594"/>
    <n v="12000"/>
    <n v="11793.392"/>
    <m/>
  </r>
  <r>
    <x v="427"/>
    <x v="4"/>
    <x v="2"/>
    <x v="1"/>
    <s v="1030376"/>
    <x v="380"/>
    <s v="Pech"/>
    <s v="Pech Entera"/>
    <x v="5"/>
    <n v="-1980"/>
    <n v="3240"/>
    <n v="1260"/>
    <n v="-1980"/>
    <n v="3240"/>
    <n v="1260"/>
    <n v="1259.527"/>
    <m/>
  </r>
  <r>
    <x v="413"/>
    <x v="4"/>
    <x v="2"/>
    <x v="1"/>
    <s v="1030378"/>
    <x v="366"/>
    <s v="Menudencias"/>
    <s v="Menudencias Corazón"/>
    <x v="7"/>
    <m/>
    <m/>
    <m/>
    <m/>
    <m/>
    <m/>
    <n v="1800"/>
    <m/>
  </r>
  <r>
    <x v="428"/>
    <x v="4"/>
    <x v="2"/>
    <x v="1"/>
    <s v="1030379"/>
    <x v="381"/>
    <s v="Pech Desh"/>
    <s v="Pech Desh s/Piel"/>
    <x v="5"/>
    <n v="9373"/>
    <n v="566627"/>
    <n v="576000"/>
    <n v="14002"/>
    <n v="585998"/>
    <n v="600000"/>
    <n v="599875.42500000005"/>
    <m/>
  </r>
  <r>
    <x v="429"/>
    <x v="4"/>
    <x v="2"/>
    <x v="1"/>
    <s v="1030388"/>
    <x v="382"/>
    <s v="Patas"/>
    <s v="Patas Garras"/>
    <x v="2"/>
    <n v="16538"/>
    <n v="0"/>
    <n v="16538"/>
    <n v="17785"/>
    <n v="19462"/>
    <n v="37247"/>
    <n v="36000"/>
    <m/>
  </r>
  <r>
    <x v="430"/>
    <x v="4"/>
    <x v="2"/>
    <x v="1"/>
    <s v="1030389"/>
    <x v="383"/>
    <s v="Patas"/>
    <s v="Patas Garras"/>
    <x v="2"/>
    <n v="4455"/>
    <n v="0"/>
    <n v="4455"/>
    <n v="4455"/>
    <n v="0"/>
    <n v="4455"/>
    <n v="4455"/>
    <m/>
  </r>
  <r>
    <x v="571"/>
    <x v="4"/>
    <x v="2"/>
    <x v="1"/>
    <s v="1030390"/>
    <x v="502"/>
    <s v="Patas"/>
    <s v="Patas Garras"/>
    <x v="2"/>
    <n v="90"/>
    <n v="0"/>
    <n v="0"/>
    <n v="90"/>
    <n v="0"/>
    <n v="0"/>
    <m/>
    <m/>
  </r>
  <r>
    <x v="569"/>
    <x v="4"/>
    <x v="2"/>
    <x v="1"/>
    <s v="1030419"/>
    <x v="500"/>
    <s v="Menudencias"/>
    <s v="Menudencias Hígado"/>
    <x v="2"/>
    <n v="15"/>
    <n v="21750"/>
    <n v="21765"/>
    <n v="15"/>
    <n v="23985"/>
    <n v="24000"/>
    <m/>
    <m/>
  </r>
  <r>
    <x v="431"/>
    <x v="4"/>
    <x v="2"/>
    <x v="1"/>
    <s v="1030424"/>
    <x v="384"/>
    <s v="Pech Desh"/>
    <s v="Pech Desh c/Piel"/>
    <x v="5"/>
    <n v="-6214"/>
    <n v="78215"/>
    <n v="72000"/>
    <n v="-16144"/>
    <n v="78144"/>
    <n v="62000"/>
    <n v="71985.051000000007"/>
    <m/>
  </r>
  <r>
    <x v="432"/>
    <x v="4"/>
    <x v="2"/>
    <x v="1"/>
    <s v="1030452"/>
    <x v="385"/>
    <s v="Pech Desh"/>
    <s v="Pech Desh s/Piel"/>
    <x v="5"/>
    <n v="16403"/>
    <n v="7597"/>
    <n v="24000"/>
    <n v="16403"/>
    <n v="7597"/>
    <n v="24000"/>
    <n v="23586.784"/>
    <m/>
  </r>
  <r>
    <x v="552"/>
    <x v="4"/>
    <x v="2"/>
    <x v="1"/>
    <s v="1030461"/>
    <x v="487"/>
    <s v="Pech Desh"/>
    <s v="Pech Desh s/Piel"/>
    <x v="5"/>
    <n v="-12714"/>
    <n v="7200"/>
    <n v="0"/>
    <n v="-12714"/>
    <n v="7200"/>
    <n v="0"/>
    <m/>
    <m/>
  </r>
  <r>
    <x v="510"/>
    <x v="4"/>
    <x v="2"/>
    <x v="1"/>
    <s v="1030468"/>
    <x v="451"/>
    <s v="Trutro Desh"/>
    <s v="Trutro Desh Corto"/>
    <x v="7"/>
    <n v="30"/>
    <n v="0"/>
    <n v="0"/>
    <n v="30"/>
    <n v="0"/>
    <n v="0"/>
    <m/>
    <m/>
  </r>
  <r>
    <x v="480"/>
    <x v="4"/>
    <x v="2"/>
    <x v="1"/>
    <s v="1030498"/>
    <x v="424"/>
    <s v="Menudencias"/>
    <s v="Menudencias Contre"/>
    <x v="7"/>
    <m/>
    <m/>
    <m/>
    <m/>
    <m/>
    <m/>
    <n v="1600"/>
    <m/>
  </r>
  <r>
    <x v="433"/>
    <x v="4"/>
    <x v="2"/>
    <x v="1"/>
    <s v="1030505"/>
    <x v="386"/>
    <s v="Pech Desh"/>
    <s v="Pech Desh Filete"/>
    <x v="5"/>
    <n v="-5296"/>
    <n v="17296"/>
    <n v="12000"/>
    <n v="-5412"/>
    <n v="17412"/>
    <n v="12000"/>
    <n v="11793.392"/>
    <m/>
  </r>
  <r>
    <x v="434"/>
    <x v="4"/>
    <x v="2"/>
    <x v="1"/>
    <s v="1030506"/>
    <x v="387"/>
    <s v="Pech Desh"/>
    <s v="Pech Desh s/Piel"/>
    <x v="2"/>
    <n v="1380"/>
    <n v="0"/>
    <n v="1380"/>
    <n v="1380"/>
    <n v="0"/>
    <n v="1380"/>
    <n v="1380"/>
    <m/>
  </r>
  <r>
    <x v="499"/>
    <x v="4"/>
    <x v="2"/>
    <x v="1"/>
    <s v="1030525"/>
    <x v="441"/>
    <s v="Ala"/>
    <s v="Ala Trutro"/>
    <x v="2"/>
    <m/>
    <m/>
    <m/>
    <n v="60"/>
    <n v="47940"/>
    <n v="48000"/>
    <n v="48000"/>
    <m/>
  </r>
  <r>
    <x v="554"/>
    <x v="4"/>
    <x v="2"/>
    <x v="1"/>
    <s v="1030555"/>
    <x v="489"/>
    <s v="Menudencias"/>
    <s v="Menudencias Corazón"/>
    <x v="5"/>
    <n v="200"/>
    <n v="8607"/>
    <n v="8807"/>
    <n v="200"/>
    <n v="8607"/>
    <n v="8807"/>
    <n v="9440"/>
    <m/>
  </r>
  <r>
    <x v="435"/>
    <x v="4"/>
    <x v="2"/>
    <x v="1"/>
    <s v="1030566"/>
    <x v="388"/>
    <s v="Ala"/>
    <s v="Ala Centro Punta"/>
    <x v="2"/>
    <n v="0"/>
    <n v="18408"/>
    <n v="18408"/>
    <n v="2684"/>
    <n v="21315"/>
    <n v="24000"/>
    <n v="24000"/>
    <m/>
  </r>
  <r>
    <x v="416"/>
    <x v="4"/>
    <x v="2"/>
    <x v="1"/>
    <s v="1030635"/>
    <x v="369"/>
    <s v="Menudencias"/>
    <s v="Menudencias Cogote"/>
    <x v="7"/>
    <m/>
    <m/>
    <m/>
    <m/>
    <m/>
    <m/>
    <n v="11000"/>
    <m/>
  </r>
  <r>
    <x v="436"/>
    <x v="4"/>
    <x v="2"/>
    <x v="1"/>
    <s v="1030658"/>
    <x v="389"/>
    <s v="Trutro Desh"/>
    <s v="Trutro Desh Corto"/>
    <x v="6"/>
    <n v="1114"/>
    <n v="286886"/>
    <n v="288000"/>
    <n v="23275"/>
    <n v="264725"/>
    <n v="288000"/>
    <n v="288208.32"/>
    <m/>
  </r>
  <r>
    <x v="437"/>
    <x v="4"/>
    <x v="2"/>
    <x v="1"/>
    <s v="1030683"/>
    <x v="361"/>
    <s v="Trutro"/>
    <s v="Trutro Largo"/>
    <x v="2"/>
    <n v="-45750"/>
    <n v="309750"/>
    <n v="264000"/>
    <n v="-45750"/>
    <n v="309750"/>
    <n v="264000"/>
    <n v="264000"/>
    <m/>
  </r>
  <r>
    <x v="438"/>
    <x v="4"/>
    <x v="2"/>
    <x v="1"/>
    <s v="1030684"/>
    <x v="390"/>
    <s v="Patas"/>
    <s v="Patas Garras"/>
    <x v="2"/>
    <n v="14716"/>
    <n v="12573"/>
    <n v="27289"/>
    <n v="5488"/>
    <n v="21284"/>
    <n v="26772"/>
    <n v="24000"/>
    <m/>
  </r>
  <r>
    <x v="439"/>
    <x v="4"/>
    <x v="2"/>
    <x v="1"/>
    <s v="1030685"/>
    <x v="391"/>
    <s v="Ala"/>
    <s v="Ala Centro Punta"/>
    <x v="2"/>
    <n v="45347"/>
    <n v="146653"/>
    <n v="192000"/>
    <n v="46634"/>
    <n v="145366"/>
    <n v="192000"/>
    <n v="192000"/>
    <m/>
  </r>
  <r>
    <x v="440"/>
    <x v="4"/>
    <x v="2"/>
    <x v="1"/>
    <s v="1030686"/>
    <x v="392"/>
    <s v="Menudencias"/>
    <s v="Menudencias Cogote"/>
    <x v="2"/>
    <n v="-42211"/>
    <n v="121868"/>
    <n v="79657"/>
    <n v="-27900"/>
    <n v="123900"/>
    <n v="96000"/>
    <n v="96000"/>
    <m/>
  </r>
  <r>
    <x v="441"/>
    <x v="4"/>
    <x v="2"/>
    <x v="1"/>
    <s v="1030710"/>
    <x v="393"/>
    <s v="Menudencias"/>
    <s v="Menudencias Corazón"/>
    <x v="7"/>
    <n v="1235"/>
    <n v="0"/>
    <n v="1235"/>
    <n v="7875"/>
    <n v="3150"/>
    <n v="11025"/>
    <n v="11025"/>
    <m/>
  </r>
  <r>
    <x v="442"/>
    <x v="4"/>
    <x v="2"/>
    <x v="1"/>
    <s v="1030711"/>
    <x v="394"/>
    <s v="Menudencias"/>
    <s v="Menudencias Contre"/>
    <x v="7"/>
    <n v="3444"/>
    <n v="0"/>
    <n v="3444"/>
    <n v="7281"/>
    <n v="0"/>
    <n v="7281"/>
    <m/>
    <m/>
  </r>
  <r>
    <x v="418"/>
    <x v="4"/>
    <x v="2"/>
    <x v="1"/>
    <s v="1030720"/>
    <x v="371"/>
    <s v="Recortes"/>
    <s v="Recortes Piel"/>
    <x v="7"/>
    <m/>
    <m/>
    <m/>
    <n v="0"/>
    <n v="24000"/>
    <n v="24000"/>
    <n v="25100"/>
    <m/>
  </r>
  <r>
    <x v="443"/>
    <x v="4"/>
    <x v="2"/>
    <x v="1"/>
    <s v="1030735"/>
    <x v="395"/>
    <s v="Menudencias"/>
    <s v="Menudencias Cogote"/>
    <x v="5"/>
    <n v="-15251"/>
    <n v="39251"/>
    <n v="24000"/>
    <n v="-50559"/>
    <n v="39251"/>
    <n v="0"/>
    <n v="19050.864000000001"/>
    <m/>
  </r>
  <r>
    <x v="444"/>
    <x v="4"/>
    <x v="2"/>
    <x v="1"/>
    <s v="1030743"/>
    <x v="396"/>
    <s v="Trutro"/>
    <s v="Trutro Largo"/>
    <x v="2"/>
    <n v="917"/>
    <n v="4083"/>
    <n v="5000"/>
    <n v="0"/>
    <n v="4000"/>
    <n v="4000"/>
    <n v="5000"/>
    <m/>
  </r>
  <r>
    <x v="445"/>
    <x v="4"/>
    <x v="2"/>
    <x v="1"/>
    <s v="1030745"/>
    <x v="397"/>
    <s v="Menudencias"/>
    <s v="Menudencias Hígado"/>
    <x v="5"/>
    <n v="12430"/>
    <n v="0"/>
    <n v="12430"/>
    <n v="-3105"/>
    <n v="0"/>
    <n v="0"/>
    <n v="12432.380999999999"/>
    <m/>
  </r>
  <r>
    <x v="446"/>
    <x v="4"/>
    <x v="2"/>
    <x v="1"/>
    <s v="1030765"/>
    <x v="398"/>
    <s v="Menudencias"/>
    <s v="Menudencias Corazón"/>
    <x v="7"/>
    <n v="1860"/>
    <n v="0"/>
    <n v="1860"/>
    <n v="660"/>
    <n v="0"/>
    <n v="0"/>
    <m/>
    <m/>
  </r>
  <r>
    <x v="447"/>
    <x v="4"/>
    <x v="2"/>
    <x v="1"/>
    <s v="1030773"/>
    <x v="399"/>
    <s v="Pech Desh"/>
    <s v="Pech Desh Filete"/>
    <x v="5"/>
    <n v="-8025"/>
    <n v="32025"/>
    <n v="24000"/>
    <n v="-5106"/>
    <n v="41106"/>
    <n v="36000"/>
    <n v="30799.365000000002"/>
    <m/>
  </r>
  <r>
    <x v="448"/>
    <x v="4"/>
    <x v="2"/>
    <x v="1"/>
    <s v="1030782"/>
    <x v="400"/>
    <s v="Pech Desh"/>
    <s v="Pech Desh s/Piel"/>
    <x v="5"/>
    <n v="-32821"/>
    <n v="6960"/>
    <n v="0"/>
    <n v="-32821"/>
    <n v="6960"/>
    <n v="0"/>
    <m/>
    <m/>
  </r>
  <r>
    <x v="449"/>
    <x v="4"/>
    <x v="2"/>
    <x v="1"/>
    <s v="1030783"/>
    <x v="401"/>
    <s v="Pech"/>
    <s v="Pech Entera"/>
    <x v="5"/>
    <n v="-690"/>
    <n v="810"/>
    <n v="0"/>
    <n v="-690"/>
    <n v="810"/>
    <n v="0"/>
    <m/>
    <m/>
  </r>
  <r>
    <x v="450"/>
    <x v="4"/>
    <x v="2"/>
    <x v="1"/>
    <s v="1030784"/>
    <x v="402"/>
    <s v="Pech"/>
    <s v="Pech Entera"/>
    <x v="5"/>
    <n v="1689"/>
    <n v="3600"/>
    <n v="5289"/>
    <n v="1689"/>
    <n v="3600"/>
    <n v="5289"/>
    <n v="5288.4309999999996"/>
    <m/>
  </r>
  <r>
    <x v="451"/>
    <x v="4"/>
    <x v="2"/>
    <x v="1"/>
    <s v="1030785"/>
    <x v="403"/>
    <s v="Pech"/>
    <s v="Pech Entera"/>
    <x v="5"/>
    <n v="98"/>
    <n v="1080"/>
    <n v="1178"/>
    <n v="98"/>
    <n v="1080"/>
    <n v="1178"/>
    <m/>
    <m/>
  </r>
  <r>
    <x v="479"/>
    <x v="4"/>
    <x v="2"/>
    <x v="1"/>
    <s v="1030792"/>
    <x v="423"/>
    <s v="Pech Desh"/>
    <s v="Pech Desh Filete"/>
    <x v="6"/>
    <n v="20250"/>
    <n v="15750"/>
    <n v="36000"/>
    <n v="20250"/>
    <n v="27750"/>
    <n v="48000"/>
    <n v="48000"/>
    <m/>
  </r>
  <r>
    <x v="556"/>
    <x v="4"/>
    <x v="2"/>
    <x v="1"/>
    <s v="1030802"/>
    <x v="491"/>
    <s v="Carne Recuperada"/>
    <s v="Carne Recuperada"/>
    <x v="6"/>
    <n v="-14"/>
    <n v="14"/>
    <n v="0"/>
    <m/>
    <m/>
    <m/>
    <m/>
    <m/>
  </r>
  <r>
    <x v="572"/>
    <x v="4"/>
    <x v="2"/>
    <x v="1"/>
    <s v="1030804"/>
    <x v="503"/>
    <s v="Menudencias"/>
    <s v="Menudencias Hígado"/>
    <x v="7"/>
    <m/>
    <m/>
    <m/>
    <n v="0"/>
    <n v="10800"/>
    <n v="10800"/>
    <n v="10800"/>
    <m/>
  </r>
  <r>
    <x v="408"/>
    <x v="4"/>
    <x v="2"/>
    <x v="2"/>
    <s v="1030224"/>
    <x v="361"/>
    <s v="Trutro"/>
    <s v="Trutro Largo"/>
    <x v="7"/>
    <m/>
    <m/>
    <m/>
    <m/>
    <m/>
    <m/>
    <m/>
    <n v="103245"/>
  </r>
  <r>
    <x v="421"/>
    <x v="4"/>
    <x v="2"/>
    <x v="2"/>
    <s v="1030239"/>
    <x v="374"/>
    <s v="Ala"/>
    <s v="Ala Centro Punta"/>
    <x v="5"/>
    <m/>
    <m/>
    <m/>
    <m/>
    <m/>
    <m/>
    <m/>
    <n v="11297"/>
  </r>
  <r>
    <x v="422"/>
    <x v="4"/>
    <x v="2"/>
    <x v="2"/>
    <s v="1030265"/>
    <x v="375"/>
    <s v="Pech Desh"/>
    <s v="Pech Desh s/Piel"/>
    <x v="7"/>
    <m/>
    <m/>
    <m/>
    <m/>
    <m/>
    <m/>
    <m/>
    <n v="108584"/>
  </r>
  <r>
    <x v="423"/>
    <x v="4"/>
    <x v="2"/>
    <x v="2"/>
    <s v="1030321"/>
    <x v="376"/>
    <s v="Pech"/>
    <s v="Pech Entera"/>
    <x v="5"/>
    <m/>
    <m/>
    <m/>
    <m/>
    <m/>
    <m/>
    <m/>
    <n v="6125"/>
  </r>
  <r>
    <x v="509"/>
    <x v="4"/>
    <x v="2"/>
    <x v="2"/>
    <s v="1030327"/>
    <x v="450"/>
    <s v="Pech Desh"/>
    <s v="Pech Desh s/Piel"/>
    <x v="6"/>
    <m/>
    <m/>
    <m/>
    <m/>
    <m/>
    <m/>
    <m/>
    <n v="45096"/>
  </r>
  <r>
    <x v="411"/>
    <x v="4"/>
    <x v="2"/>
    <x v="2"/>
    <s v="1030332"/>
    <x v="364"/>
    <s v="Ala"/>
    <s v="Ala Trutro"/>
    <x v="7"/>
    <m/>
    <m/>
    <m/>
    <m/>
    <m/>
    <m/>
    <m/>
    <n v="10953"/>
  </r>
  <r>
    <x v="424"/>
    <x v="4"/>
    <x v="2"/>
    <x v="2"/>
    <s v="1030337"/>
    <x v="377"/>
    <s v="Pech Desh"/>
    <s v="Pech Desh s/Piel"/>
    <x v="6"/>
    <m/>
    <m/>
    <m/>
    <m/>
    <m/>
    <m/>
    <m/>
    <n v="183730"/>
  </r>
  <r>
    <x v="412"/>
    <x v="4"/>
    <x v="2"/>
    <x v="2"/>
    <s v="1030355"/>
    <x v="365"/>
    <s v="Varios"/>
    <s v="Varios Carcasa"/>
    <x v="7"/>
    <m/>
    <m/>
    <m/>
    <m/>
    <m/>
    <m/>
    <m/>
    <n v="62213"/>
  </r>
  <r>
    <x v="425"/>
    <x v="4"/>
    <x v="2"/>
    <x v="2"/>
    <s v="1030360"/>
    <x v="378"/>
    <s v="Pech"/>
    <s v="Pech Entera"/>
    <x v="5"/>
    <m/>
    <m/>
    <m/>
    <m/>
    <m/>
    <m/>
    <m/>
    <n v="5523"/>
  </r>
  <r>
    <x v="551"/>
    <x v="4"/>
    <x v="2"/>
    <x v="2"/>
    <s v="1030366"/>
    <x v="486"/>
    <s v="Pech"/>
    <s v="Pech Entera"/>
    <x v="5"/>
    <m/>
    <m/>
    <m/>
    <m/>
    <m/>
    <m/>
    <m/>
    <n v="4270"/>
  </r>
  <r>
    <x v="426"/>
    <x v="4"/>
    <x v="2"/>
    <x v="2"/>
    <s v="1030370"/>
    <x v="379"/>
    <s v="Recortes"/>
    <s v="Recortes Estándar"/>
    <x v="5"/>
    <m/>
    <m/>
    <m/>
    <m/>
    <m/>
    <m/>
    <m/>
    <n v="9727"/>
  </r>
  <r>
    <x v="427"/>
    <x v="4"/>
    <x v="2"/>
    <x v="2"/>
    <s v="1030376"/>
    <x v="380"/>
    <s v="Pech"/>
    <s v="Pech Entera"/>
    <x v="5"/>
    <m/>
    <m/>
    <m/>
    <m/>
    <m/>
    <m/>
    <m/>
    <n v="3238"/>
  </r>
  <r>
    <x v="428"/>
    <x v="4"/>
    <x v="2"/>
    <x v="2"/>
    <s v="1030379"/>
    <x v="381"/>
    <s v="Pech Desh"/>
    <s v="Pech Desh s/Piel"/>
    <x v="5"/>
    <m/>
    <m/>
    <m/>
    <m/>
    <m/>
    <m/>
    <m/>
    <n v="566626"/>
  </r>
  <r>
    <x v="569"/>
    <x v="4"/>
    <x v="2"/>
    <x v="2"/>
    <s v="1030419"/>
    <x v="500"/>
    <s v="Menudencias"/>
    <s v="Menudencias Hígado"/>
    <x v="2"/>
    <m/>
    <m/>
    <m/>
    <m/>
    <m/>
    <m/>
    <m/>
    <n v="21748"/>
  </r>
  <r>
    <x v="431"/>
    <x v="4"/>
    <x v="2"/>
    <x v="2"/>
    <s v="1030424"/>
    <x v="384"/>
    <s v="Pech Desh"/>
    <s v="Pech Desh c/Piel"/>
    <x v="5"/>
    <m/>
    <m/>
    <m/>
    <m/>
    <m/>
    <m/>
    <m/>
    <n v="78212"/>
  </r>
  <r>
    <x v="432"/>
    <x v="4"/>
    <x v="2"/>
    <x v="2"/>
    <s v="1030452"/>
    <x v="385"/>
    <s v="Pech Desh"/>
    <s v="Pech Desh s/Piel"/>
    <x v="5"/>
    <m/>
    <m/>
    <m/>
    <m/>
    <m/>
    <m/>
    <m/>
    <n v="7594"/>
  </r>
  <r>
    <x v="552"/>
    <x v="4"/>
    <x v="2"/>
    <x v="2"/>
    <s v="1030461"/>
    <x v="487"/>
    <s v="Pech Desh"/>
    <s v="Pech Desh s/Piel"/>
    <x v="5"/>
    <m/>
    <m/>
    <m/>
    <m/>
    <m/>
    <m/>
    <m/>
    <n v="7201"/>
  </r>
  <r>
    <x v="480"/>
    <x v="4"/>
    <x v="2"/>
    <x v="2"/>
    <s v="1030498"/>
    <x v="424"/>
    <s v="Menudencias"/>
    <s v="Menudencias Contre"/>
    <x v="7"/>
    <m/>
    <m/>
    <m/>
    <m/>
    <m/>
    <m/>
    <m/>
    <n v="10152"/>
  </r>
  <r>
    <x v="433"/>
    <x v="4"/>
    <x v="2"/>
    <x v="2"/>
    <s v="1030505"/>
    <x v="386"/>
    <s v="Pech Desh"/>
    <s v="Pech Desh Filete"/>
    <x v="5"/>
    <m/>
    <m/>
    <m/>
    <m/>
    <m/>
    <m/>
    <m/>
    <n v="17299"/>
  </r>
  <r>
    <x v="499"/>
    <x v="4"/>
    <x v="2"/>
    <x v="2"/>
    <s v="1030525"/>
    <x v="441"/>
    <s v="Ala"/>
    <s v="Ala Trutro"/>
    <x v="2"/>
    <m/>
    <m/>
    <m/>
    <m/>
    <m/>
    <m/>
    <m/>
    <n v="48000"/>
  </r>
  <r>
    <x v="414"/>
    <x v="4"/>
    <x v="2"/>
    <x v="2"/>
    <s v="1030535"/>
    <x v="367"/>
    <s v="Trutro"/>
    <s v="Trutro Largo"/>
    <x v="4"/>
    <m/>
    <m/>
    <m/>
    <m/>
    <m/>
    <m/>
    <m/>
    <n v="44418"/>
  </r>
  <r>
    <x v="415"/>
    <x v="4"/>
    <x v="2"/>
    <x v="2"/>
    <s v="1030545"/>
    <x v="368"/>
    <s v="Trutro Desh"/>
    <s v="Trutro Desh Corto"/>
    <x v="7"/>
    <m/>
    <m/>
    <m/>
    <m/>
    <m/>
    <m/>
    <m/>
    <n v="4405"/>
  </r>
  <r>
    <x v="554"/>
    <x v="4"/>
    <x v="2"/>
    <x v="2"/>
    <s v="1030555"/>
    <x v="489"/>
    <s v="Menudencias"/>
    <s v="Menudencias Corazón"/>
    <x v="5"/>
    <m/>
    <m/>
    <m/>
    <m/>
    <m/>
    <m/>
    <m/>
    <n v="8604"/>
  </r>
  <r>
    <x v="435"/>
    <x v="4"/>
    <x v="2"/>
    <x v="2"/>
    <s v="1030566"/>
    <x v="388"/>
    <s v="Ala"/>
    <s v="Ala Centro Punta"/>
    <x v="2"/>
    <m/>
    <m/>
    <m/>
    <m/>
    <m/>
    <m/>
    <m/>
    <n v="18407"/>
  </r>
  <r>
    <x v="436"/>
    <x v="4"/>
    <x v="2"/>
    <x v="2"/>
    <s v="1030658"/>
    <x v="389"/>
    <s v="Trutro Desh"/>
    <s v="Trutro Desh Corto"/>
    <x v="6"/>
    <m/>
    <m/>
    <m/>
    <m/>
    <m/>
    <m/>
    <m/>
    <n v="308900"/>
  </r>
  <r>
    <x v="417"/>
    <x v="4"/>
    <x v="2"/>
    <x v="2"/>
    <s v="1030670"/>
    <x v="370"/>
    <s v="Pech Desh"/>
    <s v="Pech Desh s/Piel"/>
    <x v="7"/>
    <m/>
    <m/>
    <m/>
    <m/>
    <m/>
    <m/>
    <m/>
    <n v="45666"/>
  </r>
  <r>
    <x v="437"/>
    <x v="4"/>
    <x v="2"/>
    <x v="2"/>
    <s v="1030683"/>
    <x v="361"/>
    <s v="Trutro"/>
    <s v="Trutro Largo"/>
    <x v="2"/>
    <m/>
    <m/>
    <m/>
    <m/>
    <m/>
    <m/>
    <m/>
    <n v="309750"/>
  </r>
  <r>
    <x v="438"/>
    <x v="4"/>
    <x v="2"/>
    <x v="2"/>
    <s v="1030684"/>
    <x v="390"/>
    <s v="Patas"/>
    <s v="Patas Garras"/>
    <x v="2"/>
    <m/>
    <m/>
    <m/>
    <m/>
    <m/>
    <m/>
    <m/>
    <n v="12577"/>
  </r>
  <r>
    <x v="439"/>
    <x v="4"/>
    <x v="2"/>
    <x v="2"/>
    <s v="1030685"/>
    <x v="391"/>
    <s v="Ala"/>
    <s v="Ala Centro Punta"/>
    <x v="2"/>
    <m/>
    <m/>
    <m/>
    <m/>
    <m/>
    <m/>
    <m/>
    <n v="146658"/>
  </r>
  <r>
    <x v="440"/>
    <x v="4"/>
    <x v="2"/>
    <x v="2"/>
    <s v="1030686"/>
    <x v="392"/>
    <s v="Menudencias"/>
    <s v="Menudencias Cogote"/>
    <x v="2"/>
    <m/>
    <m/>
    <m/>
    <m/>
    <m/>
    <m/>
    <m/>
    <n v="121868"/>
  </r>
  <r>
    <x v="418"/>
    <x v="4"/>
    <x v="2"/>
    <x v="2"/>
    <s v="1030720"/>
    <x v="371"/>
    <s v="Recortes"/>
    <s v="Recortes Piel"/>
    <x v="7"/>
    <m/>
    <m/>
    <m/>
    <m/>
    <m/>
    <m/>
    <m/>
    <n v="48000"/>
  </r>
  <r>
    <x v="443"/>
    <x v="4"/>
    <x v="2"/>
    <x v="2"/>
    <s v="1030735"/>
    <x v="395"/>
    <s v="Menudencias"/>
    <s v="Menudencias Cogote"/>
    <x v="5"/>
    <m/>
    <m/>
    <m/>
    <m/>
    <m/>
    <m/>
    <m/>
    <n v="39246"/>
  </r>
  <r>
    <x v="444"/>
    <x v="4"/>
    <x v="2"/>
    <x v="2"/>
    <s v="1030743"/>
    <x v="396"/>
    <s v="Trutro"/>
    <s v="Trutro Largo"/>
    <x v="2"/>
    <m/>
    <m/>
    <m/>
    <m/>
    <m/>
    <m/>
    <m/>
    <n v="4086"/>
  </r>
  <r>
    <x v="447"/>
    <x v="4"/>
    <x v="2"/>
    <x v="2"/>
    <s v="1030773"/>
    <x v="399"/>
    <s v="Pech Desh"/>
    <s v="Pech Desh Filete"/>
    <x v="5"/>
    <m/>
    <m/>
    <m/>
    <m/>
    <m/>
    <m/>
    <m/>
    <n v="32028"/>
  </r>
  <r>
    <x v="448"/>
    <x v="4"/>
    <x v="2"/>
    <x v="2"/>
    <s v="1030782"/>
    <x v="400"/>
    <s v="Pech Desh"/>
    <s v="Pech Desh s/Piel"/>
    <x v="5"/>
    <m/>
    <m/>
    <m/>
    <m/>
    <m/>
    <m/>
    <m/>
    <n v="6958"/>
  </r>
  <r>
    <x v="449"/>
    <x v="4"/>
    <x v="2"/>
    <x v="2"/>
    <s v="1030783"/>
    <x v="401"/>
    <s v="Pech"/>
    <s v="Pech Entera"/>
    <x v="5"/>
    <m/>
    <m/>
    <m/>
    <m/>
    <m/>
    <m/>
    <m/>
    <n v="806"/>
  </r>
  <r>
    <x v="450"/>
    <x v="4"/>
    <x v="2"/>
    <x v="2"/>
    <s v="1030784"/>
    <x v="402"/>
    <s v="Pech"/>
    <s v="Pech Entera"/>
    <x v="5"/>
    <m/>
    <m/>
    <m/>
    <m/>
    <m/>
    <m/>
    <m/>
    <n v="3602"/>
  </r>
  <r>
    <x v="451"/>
    <x v="4"/>
    <x v="2"/>
    <x v="2"/>
    <s v="1030785"/>
    <x v="403"/>
    <s v="Pech"/>
    <s v="Pech Entera"/>
    <x v="5"/>
    <m/>
    <m/>
    <m/>
    <m/>
    <m/>
    <m/>
    <m/>
    <n v="1081"/>
  </r>
  <r>
    <x v="506"/>
    <x v="4"/>
    <x v="2"/>
    <x v="2"/>
    <s v="1030788"/>
    <x v="448"/>
    <s v="Ala"/>
    <s v="Ala Punta"/>
    <x v="7"/>
    <m/>
    <m/>
    <m/>
    <m/>
    <m/>
    <m/>
    <m/>
    <n v="231"/>
  </r>
  <r>
    <x v="479"/>
    <x v="4"/>
    <x v="2"/>
    <x v="2"/>
    <s v="1030792"/>
    <x v="423"/>
    <s v="Pech Desh"/>
    <s v="Pech Desh Filete"/>
    <x v="6"/>
    <m/>
    <m/>
    <m/>
    <m/>
    <m/>
    <m/>
    <m/>
    <n v="15746"/>
  </r>
  <r>
    <x v="0"/>
    <x v="5"/>
    <x v="0"/>
    <x v="0"/>
    <s v="1010877"/>
    <x v="0"/>
    <s v="Menudencias"/>
    <s v="Menudencias Contre"/>
    <x v="0"/>
    <n v="31954"/>
    <n v="103356"/>
    <n v="135310"/>
    <n v="31954"/>
    <n v="103356"/>
    <n v="135310"/>
    <n v="72000"/>
    <m/>
  </r>
  <r>
    <x v="1"/>
    <x v="5"/>
    <x v="0"/>
    <x v="0"/>
    <s v="1011042"/>
    <x v="1"/>
    <s v="Cazuela"/>
    <s v="Cazuela Espinazo"/>
    <x v="0"/>
    <n v="24370"/>
    <n v="0"/>
    <n v="24370"/>
    <n v="24370"/>
    <n v="0"/>
    <n v="24370"/>
    <n v="24000"/>
    <m/>
  </r>
  <r>
    <x v="5"/>
    <x v="5"/>
    <x v="0"/>
    <x v="0"/>
    <s v="1011421"/>
    <x v="5"/>
    <s v="Carne Recuperada"/>
    <s v="Carne Recuperada Pul"/>
    <x v="0"/>
    <n v="-107115"/>
    <n v="1009850"/>
    <n v="902735"/>
    <n v="-107115"/>
    <n v="1009850"/>
    <n v="902735"/>
    <n v="624000"/>
    <m/>
  </r>
  <r>
    <x v="6"/>
    <x v="5"/>
    <x v="0"/>
    <x v="0"/>
    <s v="1011558"/>
    <x v="6"/>
    <s v="Carne Recuperada"/>
    <s v="Carne Recuperada Pul"/>
    <x v="0"/>
    <n v="53748"/>
    <n v="0"/>
    <n v="53748"/>
    <n v="53748"/>
    <n v="0"/>
    <n v="53748"/>
    <n v="48000"/>
    <m/>
  </r>
  <r>
    <x v="7"/>
    <x v="5"/>
    <x v="0"/>
    <x v="0"/>
    <s v="1011560"/>
    <x v="7"/>
    <s v="Menudencias"/>
    <s v="Menudencias Corazón"/>
    <x v="3"/>
    <n v="1476"/>
    <n v="46524"/>
    <n v="48000"/>
    <n v="1476"/>
    <n v="46524"/>
    <n v="48000"/>
    <m/>
    <m/>
  </r>
  <r>
    <x v="9"/>
    <x v="5"/>
    <x v="0"/>
    <x v="0"/>
    <s v="1011586"/>
    <x v="9"/>
    <s v="Ala"/>
    <s v="Ala Centro"/>
    <x v="2"/>
    <n v="7011"/>
    <n v="65543"/>
    <n v="72554"/>
    <n v="7011"/>
    <n v="65543"/>
    <n v="72554"/>
    <n v="48000"/>
    <m/>
  </r>
  <r>
    <x v="15"/>
    <x v="5"/>
    <x v="0"/>
    <x v="0"/>
    <s v="1012012"/>
    <x v="15"/>
    <s v="Ala"/>
    <s v="Ala Centro"/>
    <x v="4"/>
    <n v="1247"/>
    <n v="18753"/>
    <n v="20000"/>
    <n v="1247"/>
    <n v="18753"/>
    <n v="20000"/>
    <m/>
    <m/>
  </r>
  <r>
    <x v="16"/>
    <x v="5"/>
    <x v="0"/>
    <x v="0"/>
    <s v="1012207"/>
    <x v="16"/>
    <s v="Menudencias"/>
    <s v="Menudencias Contre"/>
    <x v="1"/>
    <n v="-4430"/>
    <n v="4430"/>
    <n v="0"/>
    <n v="-4430"/>
    <n v="4430"/>
    <n v="0"/>
    <m/>
    <m/>
  </r>
  <r>
    <x v="16"/>
    <x v="5"/>
    <x v="0"/>
    <x v="0"/>
    <s v="1012207"/>
    <x v="16"/>
    <s v="Menudencias"/>
    <s v="Menudencias Contre"/>
    <x v="0"/>
    <n v="0"/>
    <n v="37570"/>
    <n v="37570"/>
    <n v="0"/>
    <n v="37570"/>
    <n v="37570"/>
    <m/>
    <m/>
  </r>
  <r>
    <x v="17"/>
    <x v="5"/>
    <x v="0"/>
    <x v="0"/>
    <s v="1012208"/>
    <x v="17"/>
    <s v="Reproductor"/>
    <s v="Reproductor Gallina"/>
    <x v="0"/>
    <n v="-33618"/>
    <n v="33618"/>
    <n v="0"/>
    <n v="-33618"/>
    <n v="33618"/>
    <n v="0"/>
    <m/>
    <m/>
  </r>
  <r>
    <x v="18"/>
    <x v="5"/>
    <x v="0"/>
    <x v="0"/>
    <s v="1012283"/>
    <x v="18"/>
    <s v="Menudencias"/>
    <s v="Menudencias Pana"/>
    <x v="0"/>
    <n v="-47796"/>
    <n v="47796"/>
    <n v="0"/>
    <n v="-47796"/>
    <n v="47796"/>
    <n v="0"/>
    <m/>
    <m/>
  </r>
  <r>
    <x v="20"/>
    <x v="5"/>
    <x v="0"/>
    <x v="0"/>
    <s v="1012362"/>
    <x v="20"/>
    <s v="Menudencias"/>
    <s v="Menudencias Corazón"/>
    <x v="0"/>
    <n v="16076"/>
    <n v="0"/>
    <n v="16076"/>
    <n v="16076"/>
    <n v="0"/>
    <n v="16076"/>
    <n v="29000"/>
    <m/>
  </r>
  <r>
    <x v="20"/>
    <x v="5"/>
    <x v="0"/>
    <x v="0"/>
    <s v="1012362"/>
    <x v="20"/>
    <s v="Menudencias"/>
    <s v="Menudencias Corazón"/>
    <x v="3"/>
    <n v="0"/>
    <n v="23268"/>
    <n v="23268"/>
    <n v="0"/>
    <n v="23268"/>
    <n v="23268"/>
    <n v="23995"/>
    <m/>
  </r>
  <r>
    <x v="454"/>
    <x v="5"/>
    <x v="0"/>
    <x v="0"/>
    <s v="1012424"/>
    <x v="405"/>
    <s v="Ala"/>
    <s v="Ala Centro-Punta"/>
    <x v="2"/>
    <n v="2120"/>
    <n v="0"/>
    <n v="2120"/>
    <n v="2120"/>
    <n v="0"/>
    <n v="2120"/>
    <m/>
    <m/>
  </r>
  <r>
    <x v="23"/>
    <x v="5"/>
    <x v="0"/>
    <x v="0"/>
    <s v="1012448"/>
    <x v="23"/>
    <s v="Patas"/>
    <s v="Patas Garras"/>
    <x v="2"/>
    <n v="80799"/>
    <n v="207095"/>
    <n v="287894"/>
    <n v="80799"/>
    <n v="207095"/>
    <n v="287894"/>
    <m/>
    <m/>
  </r>
  <r>
    <x v="24"/>
    <x v="5"/>
    <x v="0"/>
    <x v="0"/>
    <s v="1012452"/>
    <x v="24"/>
    <s v="Ala"/>
    <s v="Ala Centro"/>
    <x v="2"/>
    <n v="-29802"/>
    <n v="20000"/>
    <n v="0"/>
    <n v="-29802"/>
    <n v="20000"/>
    <n v="0"/>
    <m/>
    <m/>
  </r>
  <r>
    <x v="25"/>
    <x v="5"/>
    <x v="0"/>
    <x v="0"/>
    <s v="1012454"/>
    <x v="25"/>
    <s v="Ala"/>
    <s v="Ala Centro-Punta"/>
    <x v="2"/>
    <n v="340"/>
    <n v="1950"/>
    <n v="2290"/>
    <n v="340"/>
    <n v="1950"/>
    <n v="2290"/>
    <m/>
    <m/>
  </r>
  <r>
    <x v="26"/>
    <x v="5"/>
    <x v="0"/>
    <x v="0"/>
    <s v="1012455"/>
    <x v="26"/>
    <s v="Ala"/>
    <s v="Ala Centro-Punta"/>
    <x v="2"/>
    <n v="-42040"/>
    <n v="282040"/>
    <n v="240000"/>
    <n v="-42040"/>
    <n v="282040"/>
    <n v="240000"/>
    <n v="96000"/>
    <m/>
  </r>
  <r>
    <x v="29"/>
    <x v="5"/>
    <x v="0"/>
    <x v="0"/>
    <s v="1012504"/>
    <x v="23"/>
    <s v="Patas"/>
    <s v="Patas Garras"/>
    <x v="2"/>
    <n v="-1406"/>
    <n v="47416"/>
    <n v="46010"/>
    <n v="-1406"/>
    <n v="47416"/>
    <n v="46010"/>
    <m/>
    <m/>
  </r>
  <r>
    <x v="32"/>
    <x v="5"/>
    <x v="0"/>
    <x v="0"/>
    <s v="1012552"/>
    <x v="30"/>
    <s v="Pechuga Desh"/>
    <s v="Pechuga Desh s/Piel"/>
    <x v="0"/>
    <n v="-475"/>
    <n v="475"/>
    <n v="0"/>
    <n v="-475"/>
    <n v="475"/>
    <n v="0"/>
    <m/>
    <m/>
  </r>
  <r>
    <x v="33"/>
    <x v="5"/>
    <x v="0"/>
    <x v="0"/>
    <s v="1012556"/>
    <x v="31"/>
    <s v="Carne Recuperada"/>
    <s v="Carne Recuperada ADM"/>
    <x v="0"/>
    <n v="0"/>
    <n v="96000"/>
    <n v="96000"/>
    <n v="0"/>
    <n v="96000"/>
    <n v="96000"/>
    <n v="96000"/>
    <m/>
  </r>
  <r>
    <x v="35"/>
    <x v="5"/>
    <x v="0"/>
    <x v="0"/>
    <s v="1012612"/>
    <x v="33"/>
    <s v="Carne Recuperada"/>
    <s v="Carne Recuperada Pul"/>
    <x v="4"/>
    <n v="-203867"/>
    <n v="1003867"/>
    <n v="800000"/>
    <n v="-203867"/>
    <n v="1003867"/>
    <n v="800000"/>
    <n v="250000"/>
    <m/>
  </r>
  <r>
    <x v="37"/>
    <x v="5"/>
    <x v="0"/>
    <x v="0"/>
    <s v="1012674"/>
    <x v="35"/>
    <s v="Menudencias"/>
    <s v="Menudencias Corazón"/>
    <x v="3"/>
    <n v="-96754"/>
    <n v="50200"/>
    <n v="0"/>
    <n v="-96754"/>
    <n v="50200"/>
    <n v="0"/>
    <m/>
    <m/>
  </r>
  <r>
    <x v="40"/>
    <x v="5"/>
    <x v="0"/>
    <x v="0"/>
    <s v="1012719"/>
    <x v="38"/>
    <s v="Carne Recuperada"/>
    <s v="Carne Recuperada ADM"/>
    <x v="0"/>
    <n v="11511"/>
    <n v="8771"/>
    <n v="20282"/>
    <n v="11511"/>
    <n v="8771"/>
    <n v="20282"/>
    <n v="120000"/>
    <m/>
  </r>
  <r>
    <x v="455"/>
    <x v="5"/>
    <x v="0"/>
    <x v="0"/>
    <s v="1012763"/>
    <x v="406"/>
    <s v="Menudencias"/>
    <s v="Menudencias Pana"/>
    <x v="0"/>
    <n v="11197"/>
    <n v="60803"/>
    <n v="72000"/>
    <n v="11197"/>
    <n v="60803"/>
    <n v="72000"/>
    <n v="48000"/>
    <m/>
  </r>
  <r>
    <x v="456"/>
    <x v="5"/>
    <x v="0"/>
    <x v="0"/>
    <s v="1012764"/>
    <x v="407"/>
    <s v="Carne Recuperada"/>
    <s v="Carne Recuperada ADM"/>
    <x v="6"/>
    <n v="-70673"/>
    <n v="550673"/>
    <n v="480000"/>
    <n v="-70673"/>
    <n v="550673"/>
    <n v="480000"/>
    <m/>
    <m/>
  </r>
  <r>
    <x v="558"/>
    <x v="5"/>
    <x v="0"/>
    <x v="0"/>
    <s v="1012778"/>
    <x v="493"/>
    <s v="Menudencias"/>
    <s v="Menudencias Corazón"/>
    <x v="0"/>
    <n v="28015"/>
    <n v="0"/>
    <n v="28015"/>
    <n v="28015"/>
    <n v="0"/>
    <n v="28015"/>
    <n v="5000"/>
    <m/>
  </r>
  <r>
    <x v="573"/>
    <x v="5"/>
    <x v="0"/>
    <x v="0"/>
    <s v="8888888"/>
    <x v="504"/>
    <s v="Sin asignar"/>
    <s v="Sin asignar"/>
    <x v="0"/>
    <n v="0"/>
    <n v="24000"/>
    <n v="24000"/>
    <n v="0"/>
    <n v="24000"/>
    <n v="24000"/>
    <m/>
    <m/>
  </r>
  <r>
    <x v="42"/>
    <x v="5"/>
    <x v="0"/>
    <x v="1"/>
    <s v="1010885"/>
    <x v="40"/>
    <s v="Pechuga Desh"/>
    <s v="Pechuga Desh s/Piel"/>
    <x v="5"/>
    <n v="-16"/>
    <n v="2284"/>
    <n v="2268"/>
    <n v="-16"/>
    <n v="2284"/>
    <n v="2268"/>
    <m/>
    <m/>
  </r>
  <r>
    <x v="481"/>
    <x v="5"/>
    <x v="0"/>
    <x v="1"/>
    <s v="1010886"/>
    <x v="425"/>
    <s v="Pechuga Desh"/>
    <s v="Pechuga Desh s/Piel"/>
    <x v="5"/>
    <n v="4711"/>
    <n v="278"/>
    <n v="4990"/>
    <n v="4711"/>
    <n v="278"/>
    <n v="4990"/>
    <m/>
    <m/>
  </r>
  <r>
    <x v="43"/>
    <x v="5"/>
    <x v="0"/>
    <x v="1"/>
    <s v="1010887"/>
    <x v="41"/>
    <s v="Pechuga Desh"/>
    <s v="Pechuga Desh s/Piel"/>
    <x v="5"/>
    <n v="127"/>
    <n v="0"/>
    <n v="0"/>
    <n v="127"/>
    <n v="0"/>
    <n v="0"/>
    <m/>
    <m/>
  </r>
  <r>
    <x v="2"/>
    <x v="5"/>
    <x v="0"/>
    <x v="1"/>
    <s v="1011047"/>
    <x v="2"/>
    <s v="Pechuga Desh"/>
    <s v="Pechuga Desh s/Piel"/>
    <x v="6"/>
    <n v="610"/>
    <n v="0"/>
    <n v="0"/>
    <n v="610"/>
    <n v="0"/>
    <n v="0"/>
    <m/>
    <m/>
  </r>
  <r>
    <x v="560"/>
    <x v="5"/>
    <x v="0"/>
    <x v="1"/>
    <s v="1011105"/>
    <x v="495"/>
    <s v="Ala"/>
    <s v="Ala Trutro-Centro"/>
    <x v="5"/>
    <n v="-548"/>
    <n v="548"/>
    <n v="0"/>
    <n v="-548"/>
    <n v="548"/>
    <n v="0"/>
    <m/>
    <m/>
  </r>
  <r>
    <x v="46"/>
    <x v="5"/>
    <x v="0"/>
    <x v="1"/>
    <s v="1011127"/>
    <x v="44"/>
    <s v="Pechuga Desh"/>
    <s v="Pechuga Desh s/Piel"/>
    <x v="6"/>
    <n v="-17678"/>
    <n v="1373478"/>
    <n v="1355799"/>
    <n v="-17678"/>
    <n v="1373478"/>
    <n v="1355799"/>
    <n v="1345200"/>
    <m/>
  </r>
  <r>
    <x v="47"/>
    <x v="5"/>
    <x v="0"/>
    <x v="1"/>
    <s v="1011150"/>
    <x v="45"/>
    <s v="Ala"/>
    <s v="Ala Trutro-Centro"/>
    <x v="5"/>
    <n v="0"/>
    <n v="8056"/>
    <n v="8056"/>
    <n v="0"/>
    <n v="8056"/>
    <n v="8056"/>
    <m/>
    <m/>
  </r>
  <r>
    <x v="47"/>
    <x v="5"/>
    <x v="0"/>
    <x v="1"/>
    <s v="1011150"/>
    <x v="45"/>
    <s v="Ala"/>
    <s v="Ala Trutro-Centro"/>
    <x v="6"/>
    <n v="-185"/>
    <n v="40185"/>
    <n v="40000"/>
    <n v="-185"/>
    <n v="40185"/>
    <n v="40000"/>
    <n v="40014"/>
    <m/>
  </r>
  <r>
    <x v="513"/>
    <x v="5"/>
    <x v="0"/>
    <x v="1"/>
    <s v="1011151"/>
    <x v="454"/>
    <s v="Filete"/>
    <s v="Filete"/>
    <x v="6"/>
    <n v="738"/>
    <n v="0"/>
    <n v="0"/>
    <n v="738"/>
    <n v="0"/>
    <n v="0"/>
    <m/>
    <m/>
  </r>
  <r>
    <x v="48"/>
    <x v="5"/>
    <x v="0"/>
    <x v="1"/>
    <s v="1011250"/>
    <x v="46"/>
    <s v="Pechuga Desh"/>
    <s v="Pechuga Desh s/Piel"/>
    <x v="5"/>
    <n v="-110"/>
    <n v="28195"/>
    <n v="28085"/>
    <n v="-110"/>
    <n v="28195"/>
    <n v="28085"/>
    <n v="39916.095999999998"/>
    <m/>
  </r>
  <r>
    <x v="4"/>
    <x v="5"/>
    <x v="0"/>
    <x v="1"/>
    <s v="1011417"/>
    <x v="4"/>
    <s v="Ala"/>
    <s v="Ala Centro"/>
    <x v="2"/>
    <n v="3132"/>
    <n v="0"/>
    <n v="3132"/>
    <n v="3132"/>
    <n v="0"/>
    <n v="3132"/>
    <m/>
    <m/>
  </r>
  <r>
    <x v="88"/>
    <x v="5"/>
    <x v="0"/>
    <x v="1"/>
    <s v="1011614"/>
    <x v="80"/>
    <s v="Pechuga Desh"/>
    <s v="Pechuga Desh s/Piel"/>
    <x v="6"/>
    <n v="1832"/>
    <n v="0"/>
    <n v="1832"/>
    <n v="1832"/>
    <n v="0"/>
    <n v="1832"/>
    <m/>
    <m/>
  </r>
  <r>
    <x v="49"/>
    <x v="5"/>
    <x v="0"/>
    <x v="1"/>
    <s v="1011701"/>
    <x v="47"/>
    <s v="Pechuga Desh"/>
    <s v="Pechuga Desh s/Piel"/>
    <x v="5"/>
    <n v="42723"/>
    <n v="257012"/>
    <n v="299735"/>
    <n v="42723"/>
    <n v="257012"/>
    <n v="299735"/>
    <n v="518909.24800000002"/>
    <m/>
  </r>
  <r>
    <x v="50"/>
    <x v="5"/>
    <x v="0"/>
    <x v="1"/>
    <s v="1011748"/>
    <x v="48"/>
    <s v="Pechuga Desh"/>
    <s v="Pechuga Desh s/Piel"/>
    <x v="7"/>
    <n v="-128696"/>
    <n v="128696"/>
    <n v="0"/>
    <n v="-128696"/>
    <n v="128696"/>
    <n v="0"/>
    <m/>
    <m/>
  </r>
  <r>
    <x v="515"/>
    <x v="5"/>
    <x v="0"/>
    <x v="1"/>
    <s v="1011948"/>
    <x v="456"/>
    <s v="Menudencias"/>
    <s v="Menudencias Contre"/>
    <x v="8"/>
    <n v="84"/>
    <n v="0"/>
    <n v="0"/>
    <n v="84"/>
    <n v="0"/>
    <n v="0"/>
    <m/>
    <m/>
  </r>
  <r>
    <x v="11"/>
    <x v="5"/>
    <x v="0"/>
    <x v="1"/>
    <s v="1011967"/>
    <x v="11"/>
    <s v="Patas"/>
    <s v="Patas Garras"/>
    <x v="2"/>
    <n v="-183156"/>
    <n v="168975"/>
    <n v="0"/>
    <n v="-183156"/>
    <n v="168975"/>
    <n v="0"/>
    <n v="12000"/>
    <m/>
  </r>
  <r>
    <x v="12"/>
    <x v="5"/>
    <x v="0"/>
    <x v="1"/>
    <s v="1011968"/>
    <x v="12"/>
    <s v="Patas"/>
    <s v="Patas Garras"/>
    <x v="2"/>
    <n v="-27396"/>
    <n v="13540"/>
    <n v="0"/>
    <n v="-27396"/>
    <n v="13540"/>
    <n v="0"/>
    <m/>
    <m/>
  </r>
  <r>
    <x v="13"/>
    <x v="5"/>
    <x v="0"/>
    <x v="1"/>
    <s v="1011969"/>
    <x v="13"/>
    <s v="Patas"/>
    <s v="Patas Garras"/>
    <x v="2"/>
    <n v="-88905"/>
    <n v="130201"/>
    <n v="41296"/>
    <n v="-88905"/>
    <n v="130201"/>
    <n v="41296"/>
    <n v="48000"/>
    <m/>
  </r>
  <r>
    <x v="14"/>
    <x v="5"/>
    <x v="0"/>
    <x v="1"/>
    <s v="1012005"/>
    <x v="14"/>
    <s v="Patas"/>
    <s v="Patas Garras"/>
    <x v="2"/>
    <n v="8944"/>
    <n v="0"/>
    <n v="8944"/>
    <n v="8944"/>
    <n v="0"/>
    <n v="8944"/>
    <n v="12000"/>
    <m/>
  </r>
  <r>
    <x v="51"/>
    <x v="5"/>
    <x v="0"/>
    <x v="1"/>
    <s v="1012038"/>
    <x v="49"/>
    <s v="Pechuga Desh"/>
    <s v="Pechuga Desh s/Piel"/>
    <x v="5"/>
    <n v="4684"/>
    <n v="0"/>
    <n v="4684"/>
    <n v="4684"/>
    <n v="0"/>
    <n v="4684"/>
    <m/>
    <m/>
  </r>
  <r>
    <x v="52"/>
    <x v="5"/>
    <x v="0"/>
    <x v="1"/>
    <s v="1012107"/>
    <x v="50"/>
    <s v="Pechuga Desh"/>
    <s v="Pechuga Desh s/Piel"/>
    <x v="5"/>
    <n v="28774"/>
    <n v="130371"/>
    <n v="159145"/>
    <n v="28774"/>
    <n v="130371"/>
    <n v="159145"/>
    <n v="39916.800000000003"/>
    <m/>
  </r>
  <r>
    <x v="53"/>
    <x v="5"/>
    <x v="0"/>
    <x v="1"/>
    <s v="1012108"/>
    <x v="51"/>
    <s v="Pechuga Desh"/>
    <s v="Pechuga Desh s/Piel"/>
    <x v="5"/>
    <n v="32457"/>
    <n v="307524"/>
    <n v="339980"/>
    <n v="32457"/>
    <n v="307524"/>
    <n v="339980"/>
    <m/>
    <m/>
  </r>
  <r>
    <x v="54"/>
    <x v="5"/>
    <x v="0"/>
    <x v="1"/>
    <s v="1012109"/>
    <x v="52"/>
    <s v="Pechuga Desh"/>
    <s v="Pechuga Desh s/Piel"/>
    <x v="5"/>
    <n v="-80494"/>
    <n v="340692"/>
    <n v="260198"/>
    <n v="-80494"/>
    <n v="340692"/>
    <n v="260198"/>
    <n v="39916.800000000003"/>
    <m/>
  </r>
  <r>
    <x v="55"/>
    <x v="5"/>
    <x v="0"/>
    <x v="1"/>
    <s v="1012110"/>
    <x v="53"/>
    <s v="Pechuga Desh"/>
    <s v="Pechuga Desh s/Piel"/>
    <x v="5"/>
    <n v="-59892"/>
    <n v="80726"/>
    <n v="20834"/>
    <n v="-59892"/>
    <n v="80726"/>
    <n v="20834"/>
    <m/>
    <m/>
  </r>
  <r>
    <x v="56"/>
    <x v="5"/>
    <x v="0"/>
    <x v="1"/>
    <s v="1012111"/>
    <x v="54"/>
    <s v="Pechuga Desh"/>
    <s v="Pechuga Desh s/Piel"/>
    <x v="5"/>
    <n v="-62747"/>
    <n v="50608"/>
    <n v="0"/>
    <n v="-62747"/>
    <n v="50608"/>
    <n v="0"/>
    <m/>
    <m/>
  </r>
  <r>
    <x v="57"/>
    <x v="5"/>
    <x v="0"/>
    <x v="1"/>
    <s v="1012112"/>
    <x v="55"/>
    <s v="Pechuga Desh"/>
    <s v="Pechuga Desh s/Piel"/>
    <x v="5"/>
    <n v="-18075"/>
    <n v="15045"/>
    <n v="0"/>
    <n v="-18075"/>
    <n v="15045"/>
    <n v="0"/>
    <m/>
    <m/>
  </r>
  <r>
    <x v="516"/>
    <x v="5"/>
    <x v="0"/>
    <x v="1"/>
    <s v="1012115"/>
    <x v="457"/>
    <s v="Pechuga Desh"/>
    <s v="Pechuga Desh s/Piel"/>
    <x v="5"/>
    <n v="-13136"/>
    <n v="13136"/>
    <n v="0"/>
    <n v="-13136"/>
    <n v="13136"/>
    <n v="0"/>
    <m/>
    <m/>
  </r>
  <r>
    <x v="58"/>
    <x v="5"/>
    <x v="0"/>
    <x v="1"/>
    <s v="1012145"/>
    <x v="56"/>
    <s v="Pechuga Desh"/>
    <s v="Pechuga Desh s/Piel"/>
    <x v="5"/>
    <n v="13780"/>
    <n v="145886"/>
    <n v="159666"/>
    <n v="13780"/>
    <n v="145886"/>
    <n v="159666"/>
    <m/>
    <m/>
  </r>
  <r>
    <x v="59"/>
    <x v="5"/>
    <x v="0"/>
    <x v="1"/>
    <s v="1012147"/>
    <x v="57"/>
    <s v="Filete"/>
    <s v="Filete"/>
    <x v="5"/>
    <n v="-11537"/>
    <n v="182081"/>
    <n v="170543"/>
    <n v="-11537"/>
    <n v="182081"/>
    <n v="170543"/>
    <m/>
    <m/>
  </r>
  <r>
    <x v="60"/>
    <x v="5"/>
    <x v="0"/>
    <x v="1"/>
    <s v="1012148"/>
    <x v="58"/>
    <s v="Ala"/>
    <s v="Ala Trutro-Centro"/>
    <x v="5"/>
    <n v="-13870"/>
    <n v="104139"/>
    <n v="90269"/>
    <n v="-13870"/>
    <n v="104139"/>
    <n v="90269"/>
    <m/>
    <m/>
  </r>
  <r>
    <x v="61"/>
    <x v="5"/>
    <x v="0"/>
    <x v="1"/>
    <s v="1012157"/>
    <x v="59"/>
    <s v="Ala"/>
    <s v="Ala Trutro"/>
    <x v="5"/>
    <n v="-1869"/>
    <n v="21827"/>
    <n v="19958"/>
    <n v="-1869"/>
    <n v="21827"/>
    <n v="19958"/>
    <n v="1814.4"/>
    <m/>
  </r>
  <r>
    <x v="62"/>
    <x v="5"/>
    <x v="0"/>
    <x v="1"/>
    <s v="1012158"/>
    <x v="60"/>
    <s v="Filete"/>
    <s v="Filete"/>
    <x v="5"/>
    <n v="46699"/>
    <n v="54884"/>
    <n v="101583"/>
    <n v="46699"/>
    <n v="54884"/>
    <n v="101583"/>
    <n v="183251.23199999999"/>
    <m/>
  </r>
  <r>
    <x v="63"/>
    <x v="5"/>
    <x v="0"/>
    <x v="1"/>
    <s v="1012159"/>
    <x v="61"/>
    <s v="Ala"/>
    <s v="Ala Trutro-Centro"/>
    <x v="5"/>
    <n v="3835"/>
    <n v="235100"/>
    <n v="238935"/>
    <n v="3835"/>
    <n v="235100"/>
    <n v="238935"/>
    <n v="141521.179"/>
    <m/>
  </r>
  <r>
    <x v="64"/>
    <x v="5"/>
    <x v="0"/>
    <x v="1"/>
    <s v="1012160"/>
    <x v="62"/>
    <s v="Pechuga Desh"/>
    <s v="Pechuga Desh s/Piel"/>
    <x v="5"/>
    <n v="10261"/>
    <n v="40459"/>
    <n v="50720"/>
    <n v="10261"/>
    <n v="40459"/>
    <n v="50720"/>
    <n v="43544.896000000001"/>
    <m/>
  </r>
  <r>
    <x v="65"/>
    <x v="5"/>
    <x v="0"/>
    <x v="1"/>
    <s v="1012161"/>
    <x v="63"/>
    <s v="Ala"/>
    <s v="Ala Centro"/>
    <x v="5"/>
    <n v="7873"/>
    <n v="91726"/>
    <n v="99599"/>
    <n v="7873"/>
    <n v="91726"/>
    <n v="99599"/>
    <n v="159664.736"/>
    <m/>
  </r>
  <r>
    <x v="66"/>
    <x v="5"/>
    <x v="0"/>
    <x v="1"/>
    <s v="1012163"/>
    <x v="64"/>
    <s v="Filete"/>
    <s v="Filete"/>
    <x v="5"/>
    <n v="11352"/>
    <n v="228147"/>
    <n v="239499"/>
    <n v="11352"/>
    <n v="228147"/>
    <n v="239499"/>
    <n v="399161.31199999998"/>
    <m/>
  </r>
  <r>
    <x v="67"/>
    <x v="5"/>
    <x v="0"/>
    <x v="1"/>
    <s v="1012164"/>
    <x v="65"/>
    <s v="Ala"/>
    <s v="Ala Centro"/>
    <x v="5"/>
    <n v="35675"/>
    <n v="3992"/>
    <n v="39667"/>
    <n v="35675"/>
    <n v="3992"/>
    <n v="39667"/>
    <n v="39916.095999999998"/>
    <m/>
  </r>
  <r>
    <x v="68"/>
    <x v="5"/>
    <x v="0"/>
    <x v="1"/>
    <s v="1012165"/>
    <x v="66"/>
    <s v="Ala"/>
    <s v="Ala Trutro-Centro"/>
    <x v="5"/>
    <n v="-349481"/>
    <n v="599686"/>
    <n v="250205"/>
    <n v="-349481"/>
    <n v="599686"/>
    <n v="250205"/>
    <n v="420933.408"/>
    <m/>
  </r>
  <r>
    <x v="89"/>
    <x v="5"/>
    <x v="0"/>
    <x v="1"/>
    <s v="1012166"/>
    <x v="81"/>
    <s v="Ala"/>
    <s v="Ala Trutro"/>
    <x v="5"/>
    <n v="2250"/>
    <n v="0"/>
    <n v="2250"/>
    <n v="2250"/>
    <n v="0"/>
    <n v="2250"/>
    <m/>
    <m/>
  </r>
  <r>
    <x v="69"/>
    <x v="5"/>
    <x v="0"/>
    <x v="1"/>
    <s v="1012167"/>
    <x v="67"/>
    <s v="Pechuga Desh"/>
    <s v="Pechuga Desh s/Piel"/>
    <x v="5"/>
    <n v="-287649"/>
    <n v="846251"/>
    <n v="558602"/>
    <n v="-287649"/>
    <n v="846251"/>
    <n v="558602"/>
    <n v="324046.20799999998"/>
    <m/>
  </r>
  <r>
    <x v="517"/>
    <x v="5"/>
    <x v="0"/>
    <x v="1"/>
    <s v="1012218"/>
    <x v="458"/>
    <s v="Ala"/>
    <s v="Ala Centro"/>
    <x v="2"/>
    <n v="-24000"/>
    <n v="24000"/>
    <n v="0"/>
    <n v="-24000"/>
    <n v="24000"/>
    <n v="0"/>
    <m/>
    <m/>
  </r>
  <r>
    <x v="561"/>
    <x v="5"/>
    <x v="0"/>
    <x v="1"/>
    <s v="1012275"/>
    <x v="496"/>
    <s v="Ala"/>
    <s v="Ala Trutro"/>
    <x v="2"/>
    <n v="-4160"/>
    <n v="4160"/>
    <n v="0"/>
    <n v="-4160"/>
    <n v="4160"/>
    <n v="0"/>
    <m/>
    <m/>
  </r>
  <r>
    <x v="70"/>
    <x v="5"/>
    <x v="0"/>
    <x v="1"/>
    <s v="1012278"/>
    <x v="68"/>
    <s v="Ala"/>
    <s v="Ala Trutro"/>
    <x v="6"/>
    <n v="3505"/>
    <n v="76495"/>
    <n v="80000"/>
    <n v="3505"/>
    <n v="76495"/>
    <n v="80000"/>
    <n v="80028"/>
    <m/>
  </r>
  <r>
    <x v="71"/>
    <x v="5"/>
    <x v="0"/>
    <x v="1"/>
    <s v="1012326"/>
    <x v="69"/>
    <s v="Menudencias"/>
    <s v="Menudencias Corazón"/>
    <x v="8"/>
    <n v="2592"/>
    <n v="5408"/>
    <n v="8000"/>
    <n v="2592"/>
    <n v="5408"/>
    <n v="8000"/>
    <m/>
    <m/>
  </r>
  <r>
    <x v="483"/>
    <x v="5"/>
    <x v="0"/>
    <x v="1"/>
    <s v="1012399"/>
    <x v="427"/>
    <s v="Pechuga Desh"/>
    <s v="Pechuga Desh s/Piel"/>
    <x v="5"/>
    <n v="0"/>
    <n v="18144"/>
    <n v="18144"/>
    <n v="0"/>
    <n v="18144"/>
    <n v="18144"/>
    <m/>
    <m/>
  </r>
  <r>
    <x v="484"/>
    <x v="5"/>
    <x v="0"/>
    <x v="1"/>
    <s v="1012400"/>
    <x v="428"/>
    <s v="Filete"/>
    <s v="Filete"/>
    <x v="5"/>
    <n v="353"/>
    <n v="17791"/>
    <n v="18144"/>
    <n v="353"/>
    <n v="17791"/>
    <n v="18144"/>
    <m/>
    <m/>
  </r>
  <r>
    <x v="72"/>
    <x v="5"/>
    <x v="0"/>
    <x v="1"/>
    <s v="1012401"/>
    <x v="70"/>
    <s v="Ala"/>
    <s v="Ala Trutro-Centro"/>
    <x v="5"/>
    <n v="8770"/>
    <n v="11370"/>
    <n v="20140"/>
    <n v="8770"/>
    <n v="11370"/>
    <n v="20140"/>
    <m/>
    <m/>
  </r>
  <r>
    <x v="22"/>
    <x v="5"/>
    <x v="0"/>
    <x v="1"/>
    <s v="1012434"/>
    <x v="22"/>
    <s v="Ala"/>
    <s v="Ala Punta"/>
    <x v="2"/>
    <n v="-9480"/>
    <n v="57480"/>
    <n v="48000"/>
    <n v="-9480"/>
    <n v="57480"/>
    <n v="48000"/>
    <n v="48000"/>
    <m/>
  </r>
  <r>
    <x v="23"/>
    <x v="5"/>
    <x v="0"/>
    <x v="1"/>
    <s v="1012448"/>
    <x v="23"/>
    <s v="Patas"/>
    <s v="Patas Garras"/>
    <x v="2"/>
    <m/>
    <m/>
    <m/>
    <m/>
    <m/>
    <m/>
    <n v="168000"/>
    <m/>
  </r>
  <r>
    <x v="90"/>
    <x v="5"/>
    <x v="0"/>
    <x v="1"/>
    <s v="1012451"/>
    <x v="82"/>
    <s v="Ala"/>
    <s v="Ala Centro"/>
    <x v="2"/>
    <n v="-8723"/>
    <n v="8723"/>
    <n v="0"/>
    <n v="-8723"/>
    <n v="8723"/>
    <n v="0"/>
    <m/>
    <m/>
  </r>
  <r>
    <x v="26"/>
    <x v="5"/>
    <x v="0"/>
    <x v="1"/>
    <s v="1012455"/>
    <x v="26"/>
    <s v="Ala"/>
    <s v="Ala Centro-Punta"/>
    <x v="2"/>
    <m/>
    <m/>
    <m/>
    <m/>
    <m/>
    <m/>
    <n v="96000"/>
    <m/>
  </r>
  <r>
    <x v="73"/>
    <x v="5"/>
    <x v="0"/>
    <x v="1"/>
    <s v="1012483"/>
    <x v="71"/>
    <s v="Ala"/>
    <s v="Ala Trutro-Centro"/>
    <x v="5"/>
    <n v="-25580"/>
    <n v="295742"/>
    <n v="270162"/>
    <n v="-25580"/>
    <n v="295742"/>
    <n v="270162"/>
    <n v="319328.76799999998"/>
    <m/>
  </r>
  <r>
    <x v="521"/>
    <x v="5"/>
    <x v="0"/>
    <x v="1"/>
    <s v="1012488"/>
    <x v="462"/>
    <s v="Pechuga Desh"/>
    <s v="Pechuga Desh s/Piel"/>
    <x v="5"/>
    <n v="11203"/>
    <n v="0"/>
    <n v="11203"/>
    <n v="11203"/>
    <n v="0"/>
    <n v="11203"/>
    <m/>
    <m/>
  </r>
  <r>
    <x v="27"/>
    <x v="5"/>
    <x v="0"/>
    <x v="1"/>
    <s v="1012502"/>
    <x v="27"/>
    <s v="Patas"/>
    <s v="Patas Garras"/>
    <x v="2"/>
    <n v="-3842"/>
    <n v="8978"/>
    <n v="5137"/>
    <n v="-3842"/>
    <n v="8978"/>
    <n v="5137"/>
    <m/>
    <m/>
  </r>
  <r>
    <x v="28"/>
    <x v="5"/>
    <x v="0"/>
    <x v="1"/>
    <s v="1012503"/>
    <x v="28"/>
    <s v="Patas"/>
    <s v="Patas Garras"/>
    <x v="2"/>
    <n v="-4243"/>
    <n v="240334"/>
    <n v="236091"/>
    <n v="-4243"/>
    <n v="240334"/>
    <n v="236091"/>
    <n v="240000"/>
    <m/>
  </r>
  <r>
    <x v="29"/>
    <x v="5"/>
    <x v="0"/>
    <x v="1"/>
    <s v="1012504"/>
    <x v="23"/>
    <s v="Patas"/>
    <s v="Patas Garras"/>
    <x v="2"/>
    <m/>
    <m/>
    <m/>
    <m/>
    <m/>
    <m/>
    <n v="24000"/>
    <m/>
  </r>
  <r>
    <x v="74"/>
    <x v="5"/>
    <x v="0"/>
    <x v="1"/>
    <s v="1012518"/>
    <x v="72"/>
    <s v="Filete"/>
    <s v="Filete"/>
    <x v="5"/>
    <n v="-90058"/>
    <n v="143000"/>
    <n v="52942"/>
    <n v="-90058"/>
    <n v="143000"/>
    <n v="52942"/>
    <n v="217724.16"/>
    <m/>
  </r>
  <r>
    <x v="75"/>
    <x v="5"/>
    <x v="0"/>
    <x v="1"/>
    <s v="1012519"/>
    <x v="50"/>
    <s v="Pechuga Desh"/>
    <s v="Pechuga Desh s/Piel"/>
    <x v="5"/>
    <n v="9426"/>
    <n v="21073"/>
    <n v="30499"/>
    <n v="9426"/>
    <n v="21073"/>
    <n v="30499"/>
    <n v="279050.17599999998"/>
    <m/>
  </r>
  <r>
    <x v="76"/>
    <x v="5"/>
    <x v="0"/>
    <x v="1"/>
    <s v="1012520"/>
    <x v="51"/>
    <s v="Pechuga Desh"/>
    <s v="Pechuga Desh s/Piel"/>
    <x v="5"/>
    <n v="31375"/>
    <n v="68071"/>
    <n v="99446"/>
    <n v="31375"/>
    <n v="68071"/>
    <n v="99446"/>
    <n v="568804.54399999999"/>
    <m/>
  </r>
  <r>
    <x v="77"/>
    <x v="5"/>
    <x v="0"/>
    <x v="1"/>
    <s v="1012521"/>
    <x v="52"/>
    <s v="Pechuga Desh"/>
    <s v="Pechuga Desh s/Piel"/>
    <x v="5"/>
    <n v="-8501"/>
    <n v="188518"/>
    <n v="180017"/>
    <n v="-8501"/>
    <n v="188518"/>
    <n v="180017"/>
    <n v="616486.65599999996"/>
    <m/>
  </r>
  <r>
    <x v="78"/>
    <x v="5"/>
    <x v="0"/>
    <x v="1"/>
    <s v="1012522"/>
    <x v="53"/>
    <s v="Pechuga Desh"/>
    <s v="Pechuga Desh s/Piel"/>
    <x v="5"/>
    <n v="-48414"/>
    <n v="97665"/>
    <n v="49251"/>
    <n v="-48414"/>
    <n v="97665"/>
    <n v="49251"/>
    <n v="100516"/>
    <m/>
  </r>
  <r>
    <x v="79"/>
    <x v="5"/>
    <x v="0"/>
    <x v="1"/>
    <s v="1012523"/>
    <x v="54"/>
    <s v="Pechuga Desh"/>
    <s v="Pechuga Desh s/Piel"/>
    <x v="5"/>
    <n v="-16284"/>
    <n v="66871"/>
    <n v="50586"/>
    <n v="-16284"/>
    <n v="66871"/>
    <n v="50586"/>
    <n v="71304.864000000001"/>
    <m/>
  </r>
  <r>
    <x v="80"/>
    <x v="5"/>
    <x v="0"/>
    <x v="1"/>
    <s v="1012524"/>
    <x v="55"/>
    <s v="Pechuga Desh"/>
    <s v="Pechuga Desh s/Piel"/>
    <x v="5"/>
    <n v="-24161"/>
    <n v="34065"/>
    <n v="9903"/>
    <n v="-24161"/>
    <n v="34065"/>
    <n v="9903"/>
    <n v="19958.047999999999"/>
    <m/>
  </r>
  <r>
    <x v="30"/>
    <x v="5"/>
    <x v="0"/>
    <x v="1"/>
    <s v="1012525"/>
    <x v="11"/>
    <s v="Patas"/>
    <s v="Patas Garras"/>
    <x v="2"/>
    <n v="-10760"/>
    <n v="8436"/>
    <n v="0"/>
    <n v="-10760"/>
    <n v="8436"/>
    <n v="0"/>
    <m/>
    <m/>
  </r>
  <r>
    <x v="91"/>
    <x v="5"/>
    <x v="0"/>
    <x v="1"/>
    <s v="1012526"/>
    <x v="12"/>
    <s v="Patas"/>
    <s v="Patas Garras"/>
    <x v="2"/>
    <n v="-7564"/>
    <n v="7594"/>
    <n v="0"/>
    <n v="-7564"/>
    <n v="7594"/>
    <n v="0"/>
    <m/>
    <m/>
  </r>
  <r>
    <x v="31"/>
    <x v="5"/>
    <x v="0"/>
    <x v="1"/>
    <s v="1012527"/>
    <x v="29"/>
    <s v="Patas"/>
    <s v="Patas Garras"/>
    <x v="2"/>
    <n v="-8573"/>
    <n v="11550"/>
    <n v="2978"/>
    <n v="-8573"/>
    <n v="11550"/>
    <n v="2978"/>
    <m/>
    <m/>
  </r>
  <r>
    <x v="81"/>
    <x v="5"/>
    <x v="0"/>
    <x v="1"/>
    <s v="1012532"/>
    <x v="73"/>
    <s v="Menudencias"/>
    <s v="Menudencias Contre"/>
    <x v="5"/>
    <n v="169"/>
    <n v="6000"/>
    <n v="6169"/>
    <n v="169"/>
    <n v="6000"/>
    <n v="6169"/>
    <m/>
    <m/>
  </r>
  <r>
    <x v="82"/>
    <x v="5"/>
    <x v="0"/>
    <x v="1"/>
    <s v="1012534"/>
    <x v="74"/>
    <s v="Pechuga"/>
    <s v="Pechuga Entera"/>
    <x v="6"/>
    <n v="-423342"/>
    <n v="648000"/>
    <n v="224658"/>
    <n v="-423342"/>
    <n v="648000"/>
    <n v="224658"/>
    <n v="220000"/>
    <m/>
  </r>
  <r>
    <x v="34"/>
    <x v="5"/>
    <x v="0"/>
    <x v="1"/>
    <s v="1012598"/>
    <x v="32"/>
    <s v="Patas"/>
    <s v="Patas Garras"/>
    <x v="2"/>
    <n v="-7580"/>
    <n v="3391"/>
    <n v="0"/>
    <n v="-7580"/>
    <n v="3391"/>
    <n v="0"/>
    <m/>
    <m/>
  </r>
  <r>
    <x v="83"/>
    <x v="5"/>
    <x v="0"/>
    <x v="1"/>
    <s v="1012601"/>
    <x v="75"/>
    <s v="Menudencias"/>
    <s v="Menudencias Pana"/>
    <x v="5"/>
    <n v="-13997"/>
    <n v="187598"/>
    <n v="173601"/>
    <n v="-13997"/>
    <n v="187598"/>
    <n v="173601"/>
    <n v="86944.964000000007"/>
    <m/>
  </r>
  <r>
    <x v="524"/>
    <x v="5"/>
    <x v="0"/>
    <x v="1"/>
    <s v="1012633"/>
    <x v="18"/>
    <s v="Menudencias"/>
    <s v="Menudencias Pana"/>
    <x v="5"/>
    <n v="78"/>
    <n v="0"/>
    <n v="0"/>
    <n v="78"/>
    <n v="0"/>
    <n v="0"/>
    <m/>
    <m/>
  </r>
  <r>
    <x v="485"/>
    <x v="5"/>
    <x v="0"/>
    <x v="1"/>
    <s v="1012681"/>
    <x v="429"/>
    <s v="Subprod"/>
    <s v="Subprod Despunte Tru"/>
    <x v="2"/>
    <n v="-48480"/>
    <n v="36000"/>
    <n v="0"/>
    <n v="-48480"/>
    <n v="36000"/>
    <n v="0"/>
    <m/>
    <m/>
  </r>
  <r>
    <x v="84"/>
    <x v="5"/>
    <x v="0"/>
    <x v="1"/>
    <s v="1012694"/>
    <x v="76"/>
    <s v="Pechuga Desh"/>
    <s v="Pechuga Desh s/Piel"/>
    <x v="5"/>
    <n v="-91885"/>
    <n v="146317"/>
    <n v="54432"/>
    <n v="-91885"/>
    <n v="146317"/>
    <n v="54432"/>
    <n v="119748.288"/>
    <m/>
  </r>
  <r>
    <x v="85"/>
    <x v="5"/>
    <x v="0"/>
    <x v="1"/>
    <s v="1012724"/>
    <x v="77"/>
    <s v="Menudencias"/>
    <s v="Menudencias Corazón"/>
    <x v="7"/>
    <n v="1073"/>
    <n v="0"/>
    <n v="1073"/>
    <n v="1073"/>
    <n v="0"/>
    <n v="1073"/>
    <m/>
    <m/>
  </r>
  <r>
    <x v="458"/>
    <x v="5"/>
    <x v="0"/>
    <x v="1"/>
    <s v="1012725"/>
    <x v="409"/>
    <s v="Filete"/>
    <s v="Filete"/>
    <x v="6"/>
    <n v="48"/>
    <n v="19952"/>
    <n v="20000"/>
    <n v="48"/>
    <n v="19952"/>
    <n v="20000"/>
    <n v="20012.831999999999"/>
    <m/>
  </r>
  <r>
    <x v="86"/>
    <x v="5"/>
    <x v="0"/>
    <x v="1"/>
    <s v="1012730"/>
    <x v="78"/>
    <s v="Menudencias"/>
    <s v="Menudencias Corazón"/>
    <x v="7"/>
    <n v="10213"/>
    <n v="0"/>
    <n v="10213"/>
    <n v="10213"/>
    <n v="0"/>
    <n v="10213"/>
    <m/>
    <m/>
  </r>
  <r>
    <x v="41"/>
    <x v="5"/>
    <x v="0"/>
    <x v="1"/>
    <s v="1012744"/>
    <x v="39"/>
    <s v="Pechuga Desh"/>
    <s v="Pechuga Desh s/Piel"/>
    <x v="0"/>
    <n v="21"/>
    <n v="0"/>
    <n v="0"/>
    <n v="21"/>
    <n v="0"/>
    <n v="0"/>
    <m/>
    <m/>
  </r>
  <r>
    <x v="459"/>
    <x v="5"/>
    <x v="0"/>
    <x v="1"/>
    <s v="1012745"/>
    <x v="410"/>
    <s v="Menudencias"/>
    <s v="Menudencias Corazón"/>
    <x v="7"/>
    <n v="91"/>
    <n v="0"/>
    <n v="0"/>
    <n v="91"/>
    <n v="0"/>
    <n v="0"/>
    <m/>
    <m/>
  </r>
  <r>
    <x v="562"/>
    <x v="5"/>
    <x v="0"/>
    <x v="1"/>
    <s v="1012773"/>
    <x v="75"/>
    <s v="Menudencias"/>
    <s v="Menudencias Pana"/>
    <x v="7"/>
    <n v="-10991"/>
    <n v="10991"/>
    <n v="0"/>
    <n v="-10991"/>
    <n v="10991"/>
    <n v="0"/>
    <m/>
    <m/>
  </r>
  <r>
    <x v="574"/>
    <x v="5"/>
    <x v="0"/>
    <x v="1"/>
    <s v="1012796"/>
    <x v="505"/>
    <s v="Ala"/>
    <s v="Ala Puchero"/>
    <x v="6"/>
    <n v="0"/>
    <n v="60000"/>
    <n v="60000"/>
    <n v="0"/>
    <n v="60000"/>
    <n v="60000"/>
    <n v="60000"/>
    <m/>
  </r>
  <r>
    <x v="0"/>
    <x v="5"/>
    <x v="0"/>
    <x v="2"/>
    <s v="1010877"/>
    <x v="0"/>
    <s v="Menudencias"/>
    <s v="Menudencias Contre"/>
    <x v="1"/>
    <m/>
    <m/>
    <m/>
    <m/>
    <m/>
    <m/>
    <m/>
    <n v="103357"/>
  </r>
  <r>
    <x v="42"/>
    <x v="5"/>
    <x v="0"/>
    <x v="2"/>
    <s v="1010885"/>
    <x v="40"/>
    <s v="Pechuga Desh"/>
    <s v="Pechuga Desh s/Piel"/>
    <x v="5"/>
    <m/>
    <m/>
    <m/>
    <m/>
    <m/>
    <m/>
    <m/>
    <n v="2286"/>
  </r>
  <r>
    <x v="481"/>
    <x v="5"/>
    <x v="0"/>
    <x v="2"/>
    <s v="1010886"/>
    <x v="425"/>
    <s v="Pechuga Desh"/>
    <s v="Pechuga Desh s/Piel"/>
    <x v="5"/>
    <m/>
    <m/>
    <m/>
    <m/>
    <m/>
    <m/>
    <m/>
    <n v="277"/>
  </r>
  <r>
    <x v="560"/>
    <x v="5"/>
    <x v="0"/>
    <x v="2"/>
    <s v="1011105"/>
    <x v="495"/>
    <s v="Ala"/>
    <s v="Ala Trutro-Centro"/>
    <x v="5"/>
    <m/>
    <m/>
    <m/>
    <m/>
    <m/>
    <m/>
    <m/>
    <n v="546"/>
  </r>
  <r>
    <x v="46"/>
    <x v="5"/>
    <x v="0"/>
    <x v="2"/>
    <s v="1011127"/>
    <x v="44"/>
    <s v="Pechuga Desh"/>
    <s v="Pechuga Desh s/Piel"/>
    <x v="6"/>
    <m/>
    <m/>
    <m/>
    <m/>
    <m/>
    <m/>
    <m/>
    <n v="1373476"/>
  </r>
  <r>
    <x v="47"/>
    <x v="5"/>
    <x v="0"/>
    <x v="2"/>
    <s v="1011150"/>
    <x v="45"/>
    <s v="Ala"/>
    <s v="Ala Trutro-Centro"/>
    <x v="6"/>
    <m/>
    <m/>
    <m/>
    <m/>
    <m/>
    <m/>
    <m/>
    <n v="48243"/>
  </r>
  <r>
    <x v="48"/>
    <x v="5"/>
    <x v="0"/>
    <x v="2"/>
    <s v="1011250"/>
    <x v="46"/>
    <s v="Pechuga Desh"/>
    <s v="Pechuga Desh s/Piel"/>
    <x v="5"/>
    <m/>
    <m/>
    <m/>
    <m/>
    <m/>
    <m/>
    <m/>
    <n v="28193"/>
  </r>
  <r>
    <x v="5"/>
    <x v="5"/>
    <x v="0"/>
    <x v="2"/>
    <s v="1011421"/>
    <x v="5"/>
    <s v="Carne Recuperada"/>
    <s v="Carne Recuperada Pul"/>
    <x v="0"/>
    <m/>
    <m/>
    <m/>
    <m/>
    <m/>
    <m/>
    <m/>
    <n v="1009854"/>
  </r>
  <r>
    <x v="7"/>
    <x v="5"/>
    <x v="0"/>
    <x v="2"/>
    <s v="1011560"/>
    <x v="7"/>
    <s v="Menudencias"/>
    <s v="Menudencias Corazón"/>
    <x v="3"/>
    <m/>
    <m/>
    <m/>
    <m/>
    <m/>
    <m/>
    <m/>
    <n v="46525"/>
  </r>
  <r>
    <x v="8"/>
    <x v="5"/>
    <x v="0"/>
    <x v="2"/>
    <s v="1011582"/>
    <x v="8"/>
    <s v="Reproductor"/>
    <s v="Reproductor Gallina"/>
    <x v="0"/>
    <m/>
    <m/>
    <m/>
    <m/>
    <m/>
    <m/>
    <m/>
    <n v="5301"/>
  </r>
  <r>
    <x v="9"/>
    <x v="5"/>
    <x v="0"/>
    <x v="2"/>
    <s v="1011586"/>
    <x v="9"/>
    <s v="Ala"/>
    <s v="Ala Centro"/>
    <x v="2"/>
    <m/>
    <m/>
    <m/>
    <m/>
    <m/>
    <m/>
    <m/>
    <n v="65539"/>
  </r>
  <r>
    <x v="49"/>
    <x v="5"/>
    <x v="0"/>
    <x v="2"/>
    <s v="1011701"/>
    <x v="47"/>
    <s v="Pechuga Desh"/>
    <s v="Pechuga Desh s/Piel"/>
    <x v="5"/>
    <m/>
    <m/>
    <m/>
    <m/>
    <m/>
    <m/>
    <m/>
    <n v="257014"/>
  </r>
  <r>
    <x v="50"/>
    <x v="5"/>
    <x v="0"/>
    <x v="2"/>
    <s v="1011748"/>
    <x v="48"/>
    <s v="Pechuga Desh"/>
    <s v="Pechuga Desh s/Piel"/>
    <x v="7"/>
    <m/>
    <m/>
    <m/>
    <m/>
    <m/>
    <m/>
    <m/>
    <n v="128697"/>
  </r>
  <r>
    <x v="11"/>
    <x v="5"/>
    <x v="0"/>
    <x v="2"/>
    <s v="1011967"/>
    <x v="11"/>
    <s v="Patas"/>
    <s v="Patas Garras"/>
    <x v="2"/>
    <m/>
    <m/>
    <m/>
    <m/>
    <m/>
    <m/>
    <m/>
    <n v="168973"/>
  </r>
  <r>
    <x v="12"/>
    <x v="5"/>
    <x v="0"/>
    <x v="2"/>
    <s v="1011968"/>
    <x v="12"/>
    <s v="Patas"/>
    <s v="Patas Garras"/>
    <x v="2"/>
    <m/>
    <m/>
    <m/>
    <m/>
    <m/>
    <m/>
    <m/>
    <n v="13542"/>
  </r>
  <r>
    <x v="13"/>
    <x v="5"/>
    <x v="0"/>
    <x v="2"/>
    <s v="1011969"/>
    <x v="13"/>
    <s v="Patas"/>
    <s v="Patas Garras"/>
    <x v="2"/>
    <m/>
    <m/>
    <m/>
    <m/>
    <m/>
    <m/>
    <m/>
    <n v="130201"/>
  </r>
  <r>
    <x v="15"/>
    <x v="5"/>
    <x v="0"/>
    <x v="2"/>
    <s v="1012012"/>
    <x v="15"/>
    <s v="Ala"/>
    <s v="Ala Centro"/>
    <x v="4"/>
    <m/>
    <m/>
    <m/>
    <m/>
    <m/>
    <m/>
    <m/>
    <n v="18751"/>
  </r>
  <r>
    <x v="54"/>
    <x v="5"/>
    <x v="0"/>
    <x v="2"/>
    <s v="1012109"/>
    <x v="52"/>
    <s v="Pechuga Desh"/>
    <s v="Pechuga Desh s/Piel"/>
    <x v="5"/>
    <m/>
    <m/>
    <m/>
    <m/>
    <m/>
    <m/>
    <m/>
    <n v="340692"/>
  </r>
  <r>
    <x v="55"/>
    <x v="5"/>
    <x v="0"/>
    <x v="2"/>
    <s v="1012110"/>
    <x v="53"/>
    <s v="Pechuga Desh"/>
    <s v="Pechuga Desh s/Piel"/>
    <x v="5"/>
    <m/>
    <m/>
    <m/>
    <m/>
    <m/>
    <m/>
    <m/>
    <n v="80729"/>
  </r>
  <r>
    <x v="56"/>
    <x v="5"/>
    <x v="0"/>
    <x v="2"/>
    <s v="1012111"/>
    <x v="54"/>
    <s v="Pechuga Desh"/>
    <s v="Pechuga Desh s/Piel"/>
    <x v="5"/>
    <m/>
    <m/>
    <m/>
    <m/>
    <m/>
    <m/>
    <m/>
    <n v="50604"/>
  </r>
  <r>
    <x v="57"/>
    <x v="5"/>
    <x v="0"/>
    <x v="2"/>
    <s v="1012112"/>
    <x v="55"/>
    <s v="Pechuga Desh"/>
    <s v="Pechuga Desh s/Piel"/>
    <x v="5"/>
    <m/>
    <m/>
    <m/>
    <m/>
    <m/>
    <m/>
    <m/>
    <n v="15042"/>
  </r>
  <r>
    <x v="516"/>
    <x v="5"/>
    <x v="0"/>
    <x v="2"/>
    <s v="1012115"/>
    <x v="457"/>
    <s v="Pechuga Desh"/>
    <s v="Pechuga Desh s/Piel"/>
    <x v="5"/>
    <m/>
    <m/>
    <m/>
    <m/>
    <m/>
    <m/>
    <m/>
    <n v="13142"/>
  </r>
  <r>
    <x v="58"/>
    <x v="5"/>
    <x v="0"/>
    <x v="2"/>
    <s v="1012145"/>
    <x v="56"/>
    <s v="Pechuga Desh"/>
    <s v="Pechuga Desh s/Piel"/>
    <x v="5"/>
    <m/>
    <m/>
    <m/>
    <m/>
    <m/>
    <m/>
    <m/>
    <n v="145888"/>
  </r>
  <r>
    <x v="59"/>
    <x v="5"/>
    <x v="0"/>
    <x v="2"/>
    <s v="1012147"/>
    <x v="57"/>
    <s v="Filete"/>
    <s v="Filete"/>
    <x v="5"/>
    <m/>
    <m/>
    <m/>
    <m/>
    <m/>
    <m/>
    <m/>
    <n v="182077"/>
  </r>
  <r>
    <x v="60"/>
    <x v="5"/>
    <x v="0"/>
    <x v="2"/>
    <s v="1012148"/>
    <x v="58"/>
    <s v="Ala"/>
    <s v="Ala Trutro-Centro"/>
    <x v="5"/>
    <m/>
    <m/>
    <m/>
    <m/>
    <m/>
    <m/>
    <m/>
    <n v="104139"/>
  </r>
  <r>
    <x v="61"/>
    <x v="5"/>
    <x v="0"/>
    <x v="2"/>
    <s v="1012157"/>
    <x v="59"/>
    <s v="Ala"/>
    <s v="Ala Trutro"/>
    <x v="5"/>
    <m/>
    <m/>
    <m/>
    <m/>
    <m/>
    <m/>
    <m/>
    <n v="21823"/>
  </r>
  <r>
    <x v="62"/>
    <x v="5"/>
    <x v="0"/>
    <x v="2"/>
    <s v="1012158"/>
    <x v="60"/>
    <s v="Filete"/>
    <s v="Filete"/>
    <x v="5"/>
    <m/>
    <m/>
    <m/>
    <m/>
    <m/>
    <m/>
    <m/>
    <n v="54887"/>
  </r>
  <r>
    <x v="63"/>
    <x v="5"/>
    <x v="0"/>
    <x v="2"/>
    <s v="1012159"/>
    <x v="61"/>
    <s v="Ala"/>
    <s v="Ala Trutro-Centro"/>
    <x v="5"/>
    <m/>
    <m/>
    <m/>
    <m/>
    <m/>
    <m/>
    <m/>
    <n v="235103"/>
  </r>
  <r>
    <x v="64"/>
    <x v="5"/>
    <x v="0"/>
    <x v="2"/>
    <s v="1012160"/>
    <x v="62"/>
    <s v="Pechuga Desh"/>
    <s v="Pechuga Desh s/Piel"/>
    <x v="5"/>
    <m/>
    <m/>
    <m/>
    <m/>
    <m/>
    <m/>
    <m/>
    <n v="40458"/>
  </r>
  <r>
    <x v="65"/>
    <x v="5"/>
    <x v="0"/>
    <x v="2"/>
    <s v="1012161"/>
    <x v="63"/>
    <s v="Ala"/>
    <s v="Ala Centro"/>
    <x v="5"/>
    <m/>
    <m/>
    <m/>
    <m/>
    <m/>
    <m/>
    <m/>
    <n v="91726"/>
  </r>
  <r>
    <x v="66"/>
    <x v="5"/>
    <x v="0"/>
    <x v="2"/>
    <s v="1012163"/>
    <x v="64"/>
    <s v="Filete"/>
    <s v="Filete"/>
    <x v="5"/>
    <m/>
    <m/>
    <m/>
    <m/>
    <m/>
    <m/>
    <m/>
    <n v="228151"/>
  </r>
  <r>
    <x v="68"/>
    <x v="5"/>
    <x v="0"/>
    <x v="2"/>
    <s v="1012165"/>
    <x v="66"/>
    <s v="Ala"/>
    <s v="Ala Trutro-Centro"/>
    <x v="5"/>
    <m/>
    <m/>
    <m/>
    <m/>
    <m/>
    <m/>
    <m/>
    <n v="599688"/>
  </r>
  <r>
    <x v="69"/>
    <x v="5"/>
    <x v="0"/>
    <x v="2"/>
    <s v="1012167"/>
    <x v="67"/>
    <s v="Pechuga Desh"/>
    <s v="Pechuga Desh s/Piel"/>
    <x v="5"/>
    <m/>
    <m/>
    <m/>
    <m/>
    <m/>
    <m/>
    <m/>
    <n v="846257"/>
  </r>
  <r>
    <x v="16"/>
    <x v="5"/>
    <x v="0"/>
    <x v="2"/>
    <s v="1012207"/>
    <x v="16"/>
    <s v="Menudencias"/>
    <s v="Menudencias Contre"/>
    <x v="1"/>
    <m/>
    <m/>
    <m/>
    <m/>
    <m/>
    <m/>
    <m/>
    <n v="42000"/>
  </r>
  <r>
    <x v="17"/>
    <x v="5"/>
    <x v="0"/>
    <x v="2"/>
    <s v="1012208"/>
    <x v="17"/>
    <s v="Reproductor"/>
    <s v="Reproductor Gallina"/>
    <x v="0"/>
    <m/>
    <m/>
    <m/>
    <m/>
    <m/>
    <m/>
    <m/>
    <n v="33618"/>
  </r>
  <r>
    <x v="517"/>
    <x v="5"/>
    <x v="0"/>
    <x v="2"/>
    <s v="1012218"/>
    <x v="458"/>
    <s v="Ala"/>
    <s v="Ala Centro"/>
    <x v="2"/>
    <m/>
    <m/>
    <m/>
    <m/>
    <m/>
    <m/>
    <m/>
    <n v="23999"/>
  </r>
  <r>
    <x v="561"/>
    <x v="5"/>
    <x v="0"/>
    <x v="2"/>
    <s v="1012275"/>
    <x v="496"/>
    <s v="Ala"/>
    <s v="Ala Trutro"/>
    <x v="2"/>
    <m/>
    <m/>
    <m/>
    <m/>
    <m/>
    <m/>
    <m/>
    <n v="4162"/>
  </r>
  <r>
    <x v="70"/>
    <x v="5"/>
    <x v="0"/>
    <x v="2"/>
    <s v="1012278"/>
    <x v="68"/>
    <s v="Ala"/>
    <s v="Ala Trutro"/>
    <x v="6"/>
    <m/>
    <m/>
    <m/>
    <m/>
    <m/>
    <m/>
    <m/>
    <n v="76498"/>
  </r>
  <r>
    <x v="18"/>
    <x v="5"/>
    <x v="0"/>
    <x v="2"/>
    <s v="1012283"/>
    <x v="18"/>
    <s v="Menudencias"/>
    <s v="Menudencias Pana"/>
    <x v="0"/>
    <m/>
    <m/>
    <m/>
    <m/>
    <m/>
    <m/>
    <m/>
    <n v="47800"/>
  </r>
  <r>
    <x v="71"/>
    <x v="5"/>
    <x v="0"/>
    <x v="2"/>
    <s v="1012326"/>
    <x v="69"/>
    <s v="Menudencias"/>
    <s v="Menudencias Corazón"/>
    <x v="8"/>
    <m/>
    <m/>
    <m/>
    <m/>
    <m/>
    <m/>
    <m/>
    <n v="5410"/>
  </r>
  <r>
    <x v="20"/>
    <x v="5"/>
    <x v="0"/>
    <x v="2"/>
    <s v="1012362"/>
    <x v="20"/>
    <s v="Menudencias"/>
    <s v="Menudencias Corazón"/>
    <x v="3"/>
    <m/>
    <m/>
    <m/>
    <m/>
    <m/>
    <m/>
    <m/>
    <n v="23271"/>
  </r>
  <r>
    <x v="483"/>
    <x v="5"/>
    <x v="0"/>
    <x v="2"/>
    <s v="1012399"/>
    <x v="427"/>
    <s v="Pechuga Desh"/>
    <s v="Pechuga Desh s/Piel"/>
    <x v="5"/>
    <m/>
    <m/>
    <m/>
    <m/>
    <m/>
    <m/>
    <m/>
    <n v="18143"/>
  </r>
  <r>
    <x v="484"/>
    <x v="5"/>
    <x v="0"/>
    <x v="2"/>
    <s v="1012400"/>
    <x v="428"/>
    <s v="Filete"/>
    <s v="Filete"/>
    <x v="5"/>
    <m/>
    <m/>
    <m/>
    <m/>
    <m/>
    <m/>
    <m/>
    <n v="17791"/>
  </r>
  <r>
    <x v="72"/>
    <x v="5"/>
    <x v="0"/>
    <x v="2"/>
    <s v="1012401"/>
    <x v="70"/>
    <s v="Ala"/>
    <s v="Ala Trutro-Centro"/>
    <x v="5"/>
    <m/>
    <m/>
    <m/>
    <m/>
    <m/>
    <m/>
    <m/>
    <n v="9373"/>
  </r>
  <r>
    <x v="22"/>
    <x v="5"/>
    <x v="0"/>
    <x v="2"/>
    <s v="1012434"/>
    <x v="22"/>
    <s v="Ala"/>
    <s v="Ala Punta"/>
    <x v="2"/>
    <m/>
    <m/>
    <m/>
    <m/>
    <m/>
    <m/>
    <m/>
    <n v="57478"/>
  </r>
  <r>
    <x v="23"/>
    <x v="5"/>
    <x v="0"/>
    <x v="2"/>
    <s v="1012448"/>
    <x v="23"/>
    <s v="Patas"/>
    <s v="Patas Garras"/>
    <x v="2"/>
    <m/>
    <m/>
    <m/>
    <m/>
    <m/>
    <m/>
    <m/>
    <n v="207094"/>
  </r>
  <r>
    <x v="90"/>
    <x v="5"/>
    <x v="0"/>
    <x v="2"/>
    <s v="1012451"/>
    <x v="82"/>
    <s v="Ala"/>
    <s v="Ala Centro"/>
    <x v="2"/>
    <m/>
    <m/>
    <m/>
    <m/>
    <m/>
    <m/>
    <m/>
    <n v="8721"/>
  </r>
  <r>
    <x v="24"/>
    <x v="5"/>
    <x v="0"/>
    <x v="2"/>
    <s v="1012452"/>
    <x v="24"/>
    <s v="Ala"/>
    <s v="Ala Centro"/>
    <x v="2"/>
    <m/>
    <m/>
    <m/>
    <m/>
    <m/>
    <m/>
    <m/>
    <n v="19996"/>
  </r>
  <r>
    <x v="25"/>
    <x v="5"/>
    <x v="0"/>
    <x v="2"/>
    <s v="1012454"/>
    <x v="25"/>
    <s v="Ala"/>
    <s v="Ala Centro-Punta"/>
    <x v="2"/>
    <m/>
    <m/>
    <m/>
    <m/>
    <m/>
    <m/>
    <m/>
    <n v="1951"/>
  </r>
  <r>
    <x v="26"/>
    <x v="5"/>
    <x v="0"/>
    <x v="2"/>
    <s v="1012455"/>
    <x v="26"/>
    <s v="Ala"/>
    <s v="Ala Centro-Punta"/>
    <x v="2"/>
    <m/>
    <m/>
    <m/>
    <m/>
    <m/>
    <m/>
    <m/>
    <n v="282039"/>
  </r>
  <r>
    <x v="73"/>
    <x v="5"/>
    <x v="0"/>
    <x v="2"/>
    <s v="1012483"/>
    <x v="71"/>
    <s v="Ala"/>
    <s v="Ala Trutro-Centro"/>
    <x v="5"/>
    <m/>
    <m/>
    <m/>
    <m/>
    <m/>
    <m/>
    <m/>
    <n v="295743"/>
  </r>
  <r>
    <x v="27"/>
    <x v="5"/>
    <x v="0"/>
    <x v="2"/>
    <s v="1012502"/>
    <x v="27"/>
    <s v="Patas"/>
    <s v="Patas Garras"/>
    <x v="2"/>
    <m/>
    <m/>
    <m/>
    <m/>
    <m/>
    <m/>
    <m/>
    <n v="8976"/>
  </r>
  <r>
    <x v="28"/>
    <x v="5"/>
    <x v="0"/>
    <x v="2"/>
    <s v="1012503"/>
    <x v="28"/>
    <s v="Patas"/>
    <s v="Patas Garras"/>
    <x v="2"/>
    <m/>
    <m/>
    <m/>
    <m/>
    <m/>
    <m/>
    <m/>
    <n v="240335"/>
  </r>
  <r>
    <x v="29"/>
    <x v="5"/>
    <x v="0"/>
    <x v="2"/>
    <s v="1012504"/>
    <x v="23"/>
    <s v="Patas"/>
    <s v="Patas Garras"/>
    <x v="2"/>
    <m/>
    <m/>
    <m/>
    <m/>
    <m/>
    <m/>
    <m/>
    <n v="47415"/>
  </r>
  <r>
    <x v="74"/>
    <x v="5"/>
    <x v="0"/>
    <x v="2"/>
    <s v="1012518"/>
    <x v="72"/>
    <s v="Filete"/>
    <s v="Filete"/>
    <x v="5"/>
    <m/>
    <m/>
    <m/>
    <m/>
    <m/>
    <m/>
    <m/>
    <n v="142998"/>
  </r>
  <r>
    <x v="75"/>
    <x v="5"/>
    <x v="0"/>
    <x v="2"/>
    <s v="1012519"/>
    <x v="50"/>
    <s v="Pechuga Desh"/>
    <s v="Pechuga Desh s/Piel"/>
    <x v="5"/>
    <m/>
    <m/>
    <m/>
    <m/>
    <m/>
    <m/>
    <m/>
    <n v="21072"/>
  </r>
  <r>
    <x v="76"/>
    <x v="5"/>
    <x v="0"/>
    <x v="2"/>
    <s v="1012520"/>
    <x v="51"/>
    <s v="Pechuga Desh"/>
    <s v="Pechuga Desh s/Piel"/>
    <x v="5"/>
    <m/>
    <m/>
    <m/>
    <m/>
    <m/>
    <m/>
    <m/>
    <n v="68070"/>
  </r>
  <r>
    <x v="77"/>
    <x v="5"/>
    <x v="0"/>
    <x v="2"/>
    <s v="1012521"/>
    <x v="52"/>
    <s v="Pechuga Desh"/>
    <s v="Pechuga Desh s/Piel"/>
    <x v="5"/>
    <m/>
    <m/>
    <m/>
    <m/>
    <m/>
    <m/>
    <m/>
    <n v="188515"/>
  </r>
  <r>
    <x v="78"/>
    <x v="5"/>
    <x v="0"/>
    <x v="2"/>
    <s v="1012522"/>
    <x v="53"/>
    <s v="Pechuga Desh"/>
    <s v="Pechuga Desh s/Piel"/>
    <x v="5"/>
    <m/>
    <m/>
    <m/>
    <m/>
    <m/>
    <m/>
    <m/>
    <n v="97665"/>
  </r>
  <r>
    <x v="79"/>
    <x v="5"/>
    <x v="0"/>
    <x v="2"/>
    <s v="1012523"/>
    <x v="54"/>
    <s v="Pechuga Desh"/>
    <s v="Pechuga Desh s/Piel"/>
    <x v="5"/>
    <m/>
    <m/>
    <m/>
    <m/>
    <m/>
    <m/>
    <m/>
    <n v="66871"/>
  </r>
  <r>
    <x v="80"/>
    <x v="5"/>
    <x v="0"/>
    <x v="2"/>
    <s v="1012524"/>
    <x v="55"/>
    <s v="Pechuga Desh"/>
    <s v="Pechuga Desh s/Piel"/>
    <x v="5"/>
    <m/>
    <m/>
    <m/>
    <m/>
    <m/>
    <m/>
    <m/>
    <n v="34069"/>
  </r>
  <r>
    <x v="30"/>
    <x v="5"/>
    <x v="0"/>
    <x v="2"/>
    <s v="1012525"/>
    <x v="11"/>
    <s v="Patas"/>
    <s v="Patas Garras"/>
    <x v="2"/>
    <m/>
    <m/>
    <m/>
    <m/>
    <m/>
    <m/>
    <m/>
    <n v="8436"/>
  </r>
  <r>
    <x v="91"/>
    <x v="5"/>
    <x v="0"/>
    <x v="2"/>
    <s v="1012526"/>
    <x v="12"/>
    <s v="Patas"/>
    <s v="Patas Garras"/>
    <x v="2"/>
    <m/>
    <m/>
    <m/>
    <m/>
    <m/>
    <m/>
    <m/>
    <n v="7593"/>
  </r>
  <r>
    <x v="31"/>
    <x v="5"/>
    <x v="0"/>
    <x v="2"/>
    <s v="1012527"/>
    <x v="29"/>
    <s v="Patas"/>
    <s v="Patas Garras"/>
    <x v="2"/>
    <m/>
    <m/>
    <m/>
    <m/>
    <m/>
    <m/>
    <m/>
    <n v="11547"/>
  </r>
  <r>
    <x v="81"/>
    <x v="5"/>
    <x v="0"/>
    <x v="2"/>
    <s v="1012532"/>
    <x v="73"/>
    <s v="Menudencias"/>
    <s v="Menudencias Contre"/>
    <x v="5"/>
    <m/>
    <m/>
    <m/>
    <m/>
    <m/>
    <m/>
    <m/>
    <n v="6000"/>
  </r>
  <r>
    <x v="82"/>
    <x v="5"/>
    <x v="0"/>
    <x v="2"/>
    <s v="1012534"/>
    <x v="74"/>
    <s v="Pechuga"/>
    <s v="Pechuga Entera"/>
    <x v="6"/>
    <m/>
    <m/>
    <m/>
    <m/>
    <m/>
    <m/>
    <m/>
    <n v="647999"/>
  </r>
  <r>
    <x v="32"/>
    <x v="5"/>
    <x v="0"/>
    <x v="2"/>
    <s v="1012552"/>
    <x v="30"/>
    <s v="Pechuga Desh"/>
    <s v="Pechuga Desh s/Piel"/>
    <x v="0"/>
    <m/>
    <m/>
    <m/>
    <m/>
    <m/>
    <m/>
    <m/>
    <n v="476"/>
  </r>
  <r>
    <x v="33"/>
    <x v="5"/>
    <x v="0"/>
    <x v="2"/>
    <s v="1012556"/>
    <x v="31"/>
    <s v="Carne Recuperada"/>
    <s v="Carne Recuperada ADM"/>
    <x v="0"/>
    <m/>
    <m/>
    <m/>
    <m/>
    <m/>
    <m/>
    <m/>
    <n v="95998"/>
  </r>
  <r>
    <x v="34"/>
    <x v="5"/>
    <x v="0"/>
    <x v="2"/>
    <s v="1012598"/>
    <x v="32"/>
    <s v="Patas"/>
    <s v="Patas Garras"/>
    <x v="2"/>
    <m/>
    <m/>
    <m/>
    <m/>
    <m/>
    <m/>
    <m/>
    <n v="3391"/>
  </r>
  <r>
    <x v="83"/>
    <x v="5"/>
    <x v="0"/>
    <x v="2"/>
    <s v="1012601"/>
    <x v="75"/>
    <s v="Menudencias"/>
    <s v="Menudencias Pana"/>
    <x v="5"/>
    <m/>
    <m/>
    <m/>
    <m/>
    <m/>
    <m/>
    <m/>
    <n v="187597"/>
  </r>
  <r>
    <x v="35"/>
    <x v="5"/>
    <x v="0"/>
    <x v="2"/>
    <s v="1012612"/>
    <x v="33"/>
    <s v="Carne Recuperada"/>
    <s v="Carne Recuperada Pul"/>
    <x v="4"/>
    <m/>
    <m/>
    <m/>
    <m/>
    <m/>
    <m/>
    <m/>
    <n v="1003868"/>
  </r>
  <r>
    <x v="37"/>
    <x v="5"/>
    <x v="0"/>
    <x v="2"/>
    <s v="1012674"/>
    <x v="35"/>
    <s v="Menudencias"/>
    <s v="Menudencias Corazón"/>
    <x v="3"/>
    <m/>
    <m/>
    <m/>
    <m/>
    <m/>
    <m/>
    <m/>
    <n v="50198"/>
  </r>
  <r>
    <x v="485"/>
    <x v="5"/>
    <x v="0"/>
    <x v="2"/>
    <s v="1012681"/>
    <x v="429"/>
    <s v="Subprod"/>
    <s v="Subprod Despunte Tru"/>
    <x v="2"/>
    <m/>
    <m/>
    <m/>
    <m/>
    <m/>
    <m/>
    <m/>
    <n v="36001"/>
  </r>
  <r>
    <x v="84"/>
    <x v="5"/>
    <x v="0"/>
    <x v="2"/>
    <s v="1012694"/>
    <x v="76"/>
    <s v="Pechuga Desh"/>
    <s v="Pechuga Desh s/Piel"/>
    <x v="5"/>
    <m/>
    <m/>
    <m/>
    <m/>
    <m/>
    <m/>
    <m/>
    <n v="146316"/>
  </r>
  <r>
    <x v="40"/>
    <x v="5"/>
    <x v="0"/>
    <x v="2"/>
    <s v="1012719"/>
    <x v="38"/>
    <s v="Carne Recuperada"/>
    <s v="Carne Recuperada ADM"/>
    <x v="1"/>
    <m/>
    <m/>
    <m/>
    <m/>
    <m/>
    <m/>
    <m/>
    <n v="8774"/>
  </r>
  <r>
    <x v="458"/>
    <x v="5"/>
    <x v="0"/>
    <x v="2"/>
    <s v="1012725"/>
    <x v="409"/>
    <s v="Filete"/>
    <s v="Filete"/>
    <x v="6"/>
    <m/>
    <m/>
    <m/>
    <m/>
    <m/>
    <m/>
    <m/>
    <n v="19952"/>
  </r>
  <r>
    <x v="455"/>
    <x v="5"/>
    <x v="0"/>
    <x v="2"/>
    <s v="1012763"/>
    <x v="406"/>
    <s v="Menudencias"/>
    <s v="Menudencias Pana"/>
    <x v="0"/>
    <m/>
    <m/>
    <m/>
    <m/>
    <m/>
    <m/>
    <m/>
    <n v="60808"/>
  </r>
  <r>
    <x v="456"/>
    <x v="5"/>
    <x v="0"/>
    <x v="2"/>
    <s v="1012764"/>
    <x v="407"/>
    <s v="Carne Recuperada"/>
    <s v="Carne Recuperada ADM"/>
    <x v="6"/>
    <m/>
    <m/>
    <m/>
    <m/>
    <m/>
    <m/>
    <m/>
    <n v="550674"/>
  </r>
  <r>
    <x v="562"/>
    <x v="5"/>
    <x v="0"/>
    <x v="2"/>
    <s v="1012773"/>
    <x v="75"/>
    <s v="Menudencias"/>
    <s v="Menudencias Pana"/>
    <x v="7"/>
    <m/>
    <m/>
    <m/>
    <m/>
    <m/>
    <m/>
    <m/>
    <n v="10991"/>
  </r>
  <r>
    <x v="92"/>
    <x v="5"/>
    <x v="1"/>
    <x v="0"/>
    <s v="1020017"/>
    <x v="83"/>
    <s v="Chuleta"/>
    <s v="Chuleta Centro"/>
    <x v="0"/>
    <n v="-12059"/>
    <n v="0"/>
    <n v="0"/>
    <n v="-12059"/>
    <n v="0"/>
    <n v="0"/>
    <m/>
    <m/>
  </r>
  <r>
    <x v="94"/>
    <x v="5"/>
    <x v="1"/>
    <x v="0"/>
    <s v="1020105"/>
    <x v="85"/>
    <s v="Lomo"/>
    <s v="Lomo Centro"/>
    <x v="9"/>
    <n v="2621"/>
    <n v="37379"/>
    <n v="40000"/>
    <n v="2621"/>
    <n v="37379"/>
    <n v="40000"/>
    <n v="40000"/>
    <m/>
  </r>
  <r>
    <x v="95"/>
    <x v="5"/>
    <x v="1"/>
    <x v="0"/>
    <s v="1020110"/>
    <x v="86"/>
    <s v="Lomo"/>
    <s v="Lomo MM Loin"/>
    <x v="9"/>
    <n v="-382897"/>
    <n v="714462"/>
    <n v="700000"/>
    <n v="-382897"/>
    <n v="624811"/>
    <n v="700000"/>
    <n v="724000"/>
    <m/>
  </r>
  <r>
    <x v="96"/>
    <x v="5"/>
    <x v="1"/>
    <x v="0"/>
    <s v="1020284"/>
    <x v="87"/>
    <s v="Pierna"/>
    <s v="Pierna Pulpa Fina"/>
    <x v="9"/>
    <n v="20025"/>
    <n v="0"/>
    <n v="5000"/>
    <n v="20025"/>
    <n v="0"/>
    <n v="5000"/>
    <n v="5000"/>
    <m/>
  </r>
  <r>
    <x v="97"/>
    <x v="5"/>
    <x v="1"/>
    <x v="0"/>
    <s v="1020326"/>
    <x v="88"/>
    <s v="Paleta"/>
    <s v="Paleta Pulpa"/>
    <x v="9"/>
    <n v="-35208"/>
    <n v="299208"/>
    <n v="264000"/>
    <n v="-35208"/>
    <n v="299208"/>
    <n v="264000"/>
    <n v="264000"/>
    <m/>
  </r>
  <r>
    <x v="98"/>
    <x v="5"/>
    <x v="1"/>
    <x v="0"/>
    <s v="1020339"/>
    <x v="89"/>
    <s v="Grasas"/>
    <s v="Grasa Lomo Tocino"/>
    <x v="0"/>
    <n v="-24002"/>
    <n v="24002"/>
    <n v="0"/>
    <n v="-24002"/>
    <n v="24002"/>
    <n v="0"/>
    <n v="120000"/>
    <m/>
  </r>
  <r>
    <x v="99"/>
    <x v="5"/>
    <x v="1"/>
    <x v="0"/>
    <s v="1020349"/>
    <x v="90"/>
    <s v="Plancha"/>
    <s v="Plancha s/Cuero"/>
    <x v="0"/>
    <n v="20570"/>
    <n v="0"/>
    <n v="0"/>
    <n v="20570"/>
    <n v="0"/>
    <n v="0"/>
    <m/>
    <m/>
  </r>
  <r>
    <x v="100"/>
    <x v="5"/>
    <x v="1"/>
    <x v="0"/>
    <s v="1020352"/>
    <x v="91"/>
    <s v="Cueros"/>
    <s v="Cuero Panceta"/>
    <x v="0"/>
    <n v="-3794"/>
    <n v="27812"/>
    <n v="48000"/>
    <n v="-3794"/>
    <n v="27812"/>
    <n v="48000"/>
    <n v="72000"/>
    <m/>
  </r>
  <r>
    <x v="101"/>
    <x v="5"/>
    <x v="1"/>
    <x v="0"/>
    <s v="1020367"/>
    <x v="92"/>
    <s v="Grasas"/>
    <s v="Grasa Gordura"/>
    <x v="0"/>
    <n v="14642"/>
    <n v="153358"/>
    <n v="168000"/>
    <n v="14642"/>
    <n v="153358"/>
    <n v="168000"/>
    <n v="95000"/>
    <m/>
  </r>
  <r>
    <x v="102"/>
    <x v="5"/>
    <x v="1"/>
    <x v="0"/>
    <s v="1020412"/>
    <x v="93"/>
    <s v="Recortes"/>
    <s v="Recortes No Magro"/>
    <x v="0"/>
    <n v="-29987"/>
    <n v="157781"/>
    <n v="168000"/>
    <n v="-29987"/>
    <n v="157781"/>
    <n v="168000"/>
    <n v="96000"/>
    <m/>
  </r>
  <r>
    <x v="103"/>
    <x v="5"/>
    <x v="1"/>
    <x v="0"/>
    <s v="1020589"/>
    <x v="94"/>
    <s v="Lomo"/>
    <s v="Lomo MM Loin"/>
    <x v="9"/>
    <n v="11096"/>
    <n v="108904"/>
    <n v="120000"/>
    <n v="11096"/>
    <n v="126473"/>
    <n v="120000"/>
    <n v="120000"/>
    <m/>
  </r>
  <r>
    <x v="104"/>
    <x v="5"/>
    <x v="1"/>
    <x v="0"/>
    <s v="1020592"/>
    <x v="95"/>
    <s v="Lomo"/>
    <s v="Lomo Vetado"/>
    <x v="9"/>
    <n v="6136"/>
    <n v="163864"/>
    <n v="170000"/>
    <n v="6136"/>
    <n v="163864"/>
    <n v="170000"/>
    <n v="167000"/>
    <m/>
  </r>
  <r>
    <x v="105"/>
    <x v="5"/>
    <x v="1"/>
    <x v="0"/>
    <s v="1020620"/>
    <x v="96"/>
    <s v="Lomo"/>
    <s v="Lomo Vetado"/>
    <x v="9"/>
    <n v="-5554"/>
    <n v="35554"/>
    <n v="30000"/>
    <n v="-5554"/>
    <n v="35554"/>
    <n v="30000"/>
    <n v="30000"/>
    <m/>
  </r>
  <r>
    <x v="106"/>
    <x v="5"/>
    <x v="1"/>
    <x v="0"/>
    <s v="1020636"/>
    <x v="97"/>
    <s v="Filete"/>
    <s v="Filete c/Cabeza"/>
    <x v="9"/>
    <n v="1995"/>
    <n v="11005"/>
    <n v="13000"/>
    <n v="1995"/>
    <n v="11005"/>
    <n v="13000"/>
    <n v="13000"/>
    <m/>
  </r>
  <r>
    <x v="107"/>
    <x v="5"/>
    <x v="1"/>
    <x v="0"/>
    <s v="1020637"/>
    <x v="98"/>
    <s v="Panceta"/>
    <s v="Panceta s/Cuero"/>
    <x v="9"/>
    <n v="-80481"/>
    <n v="260481"/>
    <n v="180000"/>
    <n v="-80481"/>
    <n v="260481"/>
    <n v="180000"/>
    <n v="180000"/>
    <m/>
  </r>
  <r>
    <x v="108"/>
    <x v="5"/>
    <x v="1"/>
    <x v="0"/>
    <s v="1020662"/>
    <x v="99"/>
    <s v="Pierna"/>
    <s v="Pierna Pulpa Fina"/>
    <x v="9"/>
    <n v="1496"/>
    <n v="18504"/>
    <n v="20000"/>
    <n v="1496"/>
    <n v="18504"/>
    <n v="20000"/>
    <n v="20000"/>
    <m/>
  </r>
  <r>
    <x v="109"/>
    <x v="5"/>
    <x v="1"/>
    <x v="0"/>
    <s v="1020664"/>
    <x v="100"/>
    <s v="Pierna"/>
    <s v="Pierna Pulpa Fina"/>
    <x v="9"/>
    <n v="-1915"/>
    <n v="4915"/>
    <n v="3000"/>
    <n v="-1915"/>
    <n v="4915"/>
    <n v="3000"/>
    <n v="3000"/>
    <m/>
  </r>
  <r>
    <x v="110"/>
    <x v="5"/>
    <x v="1"/>
    <x v="0"/>
    <s v="1020665"/>
    <x v="101"/>
    <s v="Pierna"/>
    <s v="Pierna Pulpa Fina"/>
    <x v="9"/>
    <n v="9405"/>
    <n v="0"/>
    <n v="5000"/>
    <n v="9405"/>
    <n v="0"/>
    <n v="5000"/>
    <n v="5000"/>
    <m/>
  </r>
  <r>
    <x v="112"/>
    <x v="5"/>
    <x v="1"/>
    <x v="0"/>
    <s v="1020681"/>
    <x v="103"/>
    <s v="Lomo"/>
    <s v="Lomo MM Loin"/>
    <x v="9"/>
    <n v="-285"/>
    <n v="10000"/>
    <n v="10000"/>
    <n v="-285"/>
    <n v="10000"/>
    <n v="10000"/>
    <n v="10000"/>
    <m/>
  </r>
  <r>
    <x v="113"/>
    <x v="5"/>
    <x v="1"/>
    <x v="0"/>
    <s v="1020704"/>
    <x v="104"/>
    <s v="Filete"/>
    <s v="Filete c/Cabeza"/>
    <x v="9"/>
    <n v="-311"/>
    <n v="1311"/>
    <n v="1000"/>
    <n v="-311"/>
    <n v="1311"/>
    <n v="1000"/>
    <n v="1000"/>
    <m/>
  </r>
  <r>
    <x v="114"/>
    <x v="5"/>
    <x v="1"/>
    <x v="0"/>
    <s v="1020715"/>
    <x v="105"/>
    <s v="Panceta"/>
    <s v="Panceta c/Cuero"/>
    <x v="9"/>
    <n v="451"/>
    <n v="1549"/>
    <n v="2000"/>
    <n v="451"/>
    <n v="1549"/>
    <n v="2000"/>
    <n v="2000"/>
    <m/>
  </r>
  <r>
    <x v="115"/>
    <x v="5"/>
    <x v="1"/>
    <x v="0"/>
    <s v="1020731"/>
    <x v="106"/>
    <s v="Panceta"/>
    <s v="Panceta s/Cuero"/>
    <x v="9"/>
    <n v="-5937"/>
    <n v="24916"/>
    <n v="20000"/>
    <n v="-5937"/>
    <n v="24916"/>
    <n v="20000"/>
    <n v="20000"/>
    <m/>
  </r>
  <r>
    <x v="116"/>
    <x v="5"/>
    <x v="1"/>
    <x v="0"/>
    <s v="1020758"/>
    <x v="107"/>
    <s v="Lomo"/>
    <s v="Lomo Vetado"/>
    <x v="9"/>
    <n v="-2092"/>
    <n v="5092"/>
    <n v="3000"/>
    <n v="-2092"/>
    <n v="5092"/>
    <n v="3000"/>
    <n v="3000"/>
    <m/>
  </r>
  <r>
    <x v="117"/>
    <x v="5"/>
    <x v="1"/>
    <x v="0"/>
    <s v="1020774"/>
    <x v="108"/>
    <s v="Prolijado"/>
    <s v="Prolijado Malaya"/>
    <x v="9"/>
    <n v="-2890"/>
    <n v="10890"/>
    <n v="8000"/>
    <n v="-2890"/>
    <n v="10890"/>
    <n v="8000"/>
    <n v="8000"/>
    <m/>
  </r>
  <r>
    <x v="118"/>
    <x v="5"/>
    <x v="1"/>
    <x v="0"/>
    <s v="1020802"/>
    <x v="109"/>
    <s v="Panceta"/>
    <s v="Panceta s/Cuero"/>
    <x v="9"/>
    <n v="-16783"/>
    <n v="94783"/>
    <n v="78000"/>
    <n v="-16783"/>
    <n v="94783"/>
    <n v="78000"/>
    <n v="78000"/>
    <m/>
  </r>
  <r>
    <x v="119"/>
    <x v="5"/>
    <x v="1"/>
    <x v="0"/>
    <s v="1020810"/>
    <x v="110"/>
    <s v="Subprod"/>
    <s v="Subprod Tripa"/>
    <x v="9"/>
    <n v="611"/>
    <n v="1389"/>
    <n v="2000"/>
    <n v="611"/>
    <n v="1389"/>
    <n v="2000"/>
    <n v="2000"/>
    <m/>
  </r>
  <r>
    <x v="120"/>
    <x v="5"/>
    <x v="1"/>
    <x v="0"/>
    <s v="1020848"/>
    <x v="111"/>
    <s v="Lomo"/>
    <s v="Lomo Centro"/>
    <x v="0"/>
    <n v="-104"/>
    <n v="48104"/>
    <n v="48000"/>
    <n v="-104"/>
    <n v="48104"/>
    <n v="48000"/>
    <n v="24000"/>
    <m/>
  </r>
  <r>
    <x v="121"/>
    <x v="5"/>
    <x v="1"/>
    <x v="0"/>
    <s v="1020860"/>
    <x v="112"/>
    <s v="Lomo"/>
    <s v="Lomo Vetado"/>
    <x v="4"/>
    <n v="-7544"/>
    <n v="161544"/>
    <n v="154000"/>
    <n v="-7544"/>
    <n v="161544"/>
    <n v="154000"/>
    <n v="143000"/>
    <m/>
  </r>
  <r>
    <x v="122"/>
    <x v="5"/>
    <x v="1"/>
    <x v="0"/>
    <s v="1020861"/>
    <x v="113"/>
    <s v="Lomo"/>
    <s v="Lomo Vetado"/>
    <x v="4"/>
    <n v="-19940"/>
    <n v="129940"/>
    <n v="110000"/>
    <n v="-19940"/>
    <n v="116862"/>
    <n v="110000"/>
    <n v="110000"/>
    <m/>
  </r>
  <r>
    <x v="123"/>
    <x v="5"/>
    <x v="1"/>
    <x v="0"/>
    <s v="1020869"/>
    <x v="114"/>
    <s v="Cost-Pec"/>
    <s v="Cost-Pec Entero"/>
    <x v="0"/>
    <n v="38645"/>
    <n v="34000"/>
    <n v="24000"/>
    <n v="38645"/>
    <n v="34000"/>
    <n v="24000"/>
    <m/>
    <m/>
  </r>
  <r>
    <x v="124"/>
    <x v="5"/>
    <x v="1"/>
    <x v="0"/>
    <s v="1020886"/>
    <x v="115"/>
    <s v="Panceta"/>
    <s v="Panceta s/Cuero"/>
    <x v="0"/>
    <n v="1424"/>
    <n v="22576"/>
    <n v="24000"/>
    <n v="1424"/>
    <n v="22576"/>
    <n v="24000"/>
    <m/>
    <m/>
  </r>
  <r>
    <x v="125"/>
    <x v="5"/>
    <x v="1"/>
    <x v="0"/>
    <s v="1020904"/>
    <x v="116"/>
    <s v="Panceta"/>
    <s v="Panceta c/Cuero"/>
    <x v="4"/>
    <n v="-103393"/>
    <n v="0"/>
    <n v="0"/>
    <n v="-103393"/>
    <n v="0"/>
    <n v="0"/>
    <m/>
    <m/>
  </r>
  <r>
    <x v="126"/>
    <x v="5"/>
    <x v="1"/>
    <x v="0"/>
    <s v="1020905"/>
    <x v="117"/>
    <s v="Panceta"/>
    <s v="Panceta c/Cuero"/>
    <x v="4"/>
    <n v="-99055"/>
    <n v="0"/>
    <n v="0"/>
    <n v="-99055"/>
    <n v="0"/>
    <n v="0"/>
    <m/>
    <m/>
  </r>
  <r>
    <x v="127"/>
    <x v="5"/>
    <x v="1"/>
    <x v="0"/>
    <s v="1020914"/>
    <x v="118"/>
    <s v="Panceta"/>
    <s v="Panceta c/Cuero"/>
    <x v="9"/>
    <n v="-846"/>
    <n v="9846"/>
    <n v="9000"/>
    <n v="-846"/>
    <n v="9846"/>
    <n v="9000"/>
    <n v="9000"/>
    <m/>
  </r>
  <r>
    <x v="128"/>
    <x v="5"/>
    <x v="1"/>
    <x v="0"/>
    <s v="1020915"/>
    <x v="119"/>
    <s v="Pierna"/>
    <s v="Pierna Entera"/>
    <x v="0"/>
    <n v="-4000"/>
    <n v="4000"/>
    <n v="0"/>
    <n v="-4000"/>
    <n v="4000"/>
    <n v="0"/>
    <m/>
    <m/>
  </r>
  <r>
    <x v="129"/>
    <x v="5"/>
    <x v="1"/>
    <x v="0"/>
    <s v="1020925"/>
    <x v="120"/>
    <s v="Grasas"/>
    <s v="Grasa Forro"/>
    <x v="0"/>
    <n v="-14242"/>
    <n v="110242"/>
    <n v="96000"/>
    <n v="-14242"/>
    <n v="110242"/>
    <n v="96000"/>
    <n v="72000"/>
    <m/>
  </r>
  <r>
    <x v="130"/>
    <x v="5"/>
    <x v="1"/>
    <x v="0"/>
    <s v="1020944"/>
    <x v="121"/>
    <s v="Pierna"/>
    <s v="Pierna Pulpa"/>
    <x v="0"/>
    <n v="185703"/>
    <n v="164809"/>
    <n v="120000"/>
    <n v="185703"/>
    <n v="164809"/>
    <n v="120000"/>
    <n v="24000"/>
    <m/>
  </r>
  <r>
    <x v="132"/>
    <x v="5"/>
    <x v="1"/>
    <x v="0"/>
    <s v="1020990"/>
    <x v="123"/>
    <s v="Pierna"/>
    <s v="Pierna Pulpa Fina"/>
    <x v="9"/>
    <n v="15562"/>
    <n v="0"/>
    <n v="5000"/>
    <n v="15562"/>
    <n v="0"/>
    <n v="5000"/>
    <n v="5000"/>
    <m/>
  </r>
  <r>
    <x v="133"/>
    <x v="5"/>
    <x v="1"/>
    <x v="0"/>
    <s v="1020991"/>
    <x v="124"/>
    <s v="Pierna"/>
    <s v="Pierna Pulpa Fina"/>
    <x v="9"/>
    <n v="5572"/>
    <n v="9428"/>
    <n v="15000"/>
    <n v="5572"/>
    <n v="9428"/>
    <n v="15000"/>
    <n v="15000"/>
    <m/>
  </r>
  <r>
    <x v="134"/>
    <x v="5"/>
    <x v="1"/>
    <x v="0"/>
    <s v="1021012"/>
    <x v="125"/>
    <s v="Plancha"/>
    <s v="Plancha s/Cuero"/>
    <x v="4"/>
    <n v="66210"/>
    <n v="131790"/>
    <n v="198000"/>
    <n v="66210"/>
    <n v="131790"/>
    <n v="198000"/>
    <n v="154000"/>
    <m/>
  </r>
  <r>
    <x v="135"/>
    <x v="5"/>
    <x v="1"/>
    <x v="0"/>
    <s v="1021023"/>
    <x v="126"/>
    <s v="Grasas"/>
    <s v="Grasa Gordura"/>
    <x v="0"/>
    <n v="24362"/>
    <n v="0"/>
    <n v="24000"/>
    <n v="24362"/>
    <n v="98555"/>
    <n v="120000"/>
    <n v="120000"/>
    <m/>
  </r>
  <r>
    <x v="136"/>
    <x v="5"/>
    <x v="1"/>
    <x v="0"/>
    <s v="1021039"/>
    <x v="127"/>
    <s v="Cueros"/>
    <s v="Cuero Papada"/>
    <x v="0"/>
    <n v="-9382"/>
    <n v="9382"/>
    <n v="0"/>
    <n v="-9382"/>
    <n v="9382"/>
    <n v="0"/>
    <n v="96000"/>
    <m/>
  </r>
  <r>
    <x v="137"/>
    <x v="5"/>
    <x v="1"/>
    <x v="0"/>
    <s v="1021045"/>
    <x v="128"/>
    <s v="Pernil"/>
    <s v="Pernil Mano"/>
    <x v="4"/>
    <n v="21011"/>
    <n v="22989"/>
    <n v="44000"/>
    <n v="21011"/>
    <n v="22989"/>
    <n v="44000"/>
    <m/>
    <m/>
  </r>
  <r>
    <x v="138"/>
    <x v="5"/>
    <x v="1"/>
    <x v="0"/>
    <s v="1021046"/>
    <x v="129"/>
    <s v="Pernil"/>
    <s v="Pernil Mano"/>
    <x v="4"/>
    <n v="2972"/>
    <n v="57405"/>
    <n v="66000"/>
    <n v="2972"/>
    <n v="57405"/>
    <n v="66000"/>
    <m/>
    <m/>
  </r>
  <r>
    <x v="139"/>
    <x v="5"/>
    <x v="1"/>
    <x v="0"/>
    <s v="1021077"/>
    <x v="130"/>
    <s v="Grasas"/>
    <s v="Grasa Gordura"/>
    <x v="0"/>
    <n v="-80882"/>
    <n v="80882"/>
    <n v="0"/>
    <n v="-80882"/>
    <n v="80882"/>
    <n v="0"/>
    <m/>
    <m/>
  </r>
  <r>
    <x v="140"/>
    <x v="5"/>
    <x v="1"/>
    <x v="0"/>
    <s v="1021078"/>
    <x v="131"/>
    <s v="Recortes"/>
    <s v="Recortes No Magro"/>
    <x v="0"/>
    <n v="63966"/>
    <n v="93034"/>
    <n v="120000"/>
    <n v="63966"/>
    <n v="93034"/>
    <n v="120000"/>
    <n v="48000"/>
    <m/>
  </r>
  <r>
    <x v="141"/>
    <x v="5"/>
    <x v="1"/>
    <x v="0"/>
    <s v="1021082"/>
    <x v="132"/>
    <s v="Recortes"/>
    <s v="Recortes No Magro"/>
    <x v="0"/>
    <n v="6179"/>
    <n v="0"/>
    <n v="0"/>
    <n v="6179"/>
    <n v="0"/>
    <n v="0"/>
    <m/>
    <m/>
  </r>
  <r>
    <x v="142"/>
    <x v="5"/>
    <x v="1"/>
    <x v="0"/>
    <s v="1021085"/>
    <x v="133"/>
    <s v="Grasas"/>
    <s v="Grasa Gordura"/>
    <x v="0"/>
    <n v="-4877"/>
    <n v="0"/>
    <n v="0"/>
    <n v="-4877"/>
    <n v="0"/>
    <n v="0"/>
    <m/>
    <m/>
  </r>
  <r>
    <x v="143"/>
    <x v="5"/>
    <x v="1"/>
    <x v="0"/>
    <s v="1021092"/>
    <x v="134"/>
    <s v="Recortes"/>
    <s v="Recortes No Magro"/>
    <x v="0"/>
    <n v="4399"/>
    <n v="139601"/>
    <n v="144000"/>
    <n v="4399"/>
    <n v="139601"/>
    <n v="144000"/>
    <n v="24000"/>
    <m/>
  </r>
  <r>
    <x v="144"/>
    <x v="5"/>
    <x v="1"/>
    <x v="0"/>
    <s v="1021101"/>
    <x v="135"/>
    <s v="Subprod"/>
    <s v="Subprod Visceras"/>
    <x v="0"/>
    <n v="-9257"/>
    <n v="8257"/>
    <n v="0"/>
    <n v="-9257"/>
    <n v="8257"/>
    <n v="0"/>
    <m/>
    <m/>
  </r>
  <r>
    <x v="145"/>
    <x v="5"/>
    <x v="1"/>
    <x v="0"/>
    <s v="1021105"/>
    <x v="136"/>
    <s v="Subprod"/>
    <s v="Subprod Visceras"/>
    <x v="0"/>
    <n v="6266"/>
    <n v="0"/>
    <n v="24000"/>
    <n v="6266"/>
    <n v="0"/>
    <n v="24000"/>
    <n v="24000"/>
    <m/>
  </r>
  <r>
    <x v="146"/>
    <x v="5"/>
    <x v="1"/>
    <x v="0"/>
    <s v="1021106"/>
    <x v="137"/>
    <s v="Subprod"/>
    <s v="Subprod Visceras"/>
    <x v="0"/>
    <n v="117505"/>
    <n v="61500"/>
    <n v="144000"/>
    <n v="117505"/>
    <n v="61500"/>
    <n v="144000"/>
    <m/>
    <m/>
  </r>
  <r>
    <x v="147"/>
    <x v="5"/>
    <x v="1"/>
    <x v="0"/>
    <s v="1021111"/>
    <x v="138"/>
    <s v="Grasas"/>
    <s v="Grasa Interior"/>
    <x v="0"/>
    <n v="2878"/>
    <n v="4100"/>
    <n v="3000"/>
    <n v="2878"/>
    <n v="4100"/>
    <n v="3000"/>
    <m/>
    <m/>
  </r>
  <r>
    <x v="148"/>
    <x v="5"/>
    <x v="1"/>
    <x v="0"/>
    <s v="1021115"/>
    <x v="139"/>
    <s v="Subprod"/>
    <s v="Subprod Visceras"/>
    <x v="2"/>
    <n v="30323"/>
    <n v="0"/>
    <n v="0"/>
    <n v="30323"/>
    <n v="0"/>
    <n v="0"/>
    <m/>
    <m/>
  </r>
  <r>
    <x v="149"/>
    <x v="5"/>
    <x v="1"/>
    <x v="0"/>
    <s v="1021136"/>
    <x v="140"/>
    <s v="Subprod"/>
    <s v="Subprod Visceras"/>
    <x v="9"/>
    <n v="-2407"/>
    <n v="3589"/>
    <n v="2000"/>
    <n v="-2407"/>
    <n v="9289"/>
    <n v="2000"/>
    <n v="2000"/>
    <m/>
  </r>
  <r>
    <x v="150"/>
    <x v="5"/>
    <x v="1"/>
    <x v="0"/>
    <s v="1021149"/>
    <x v="141"/>
    <s v="Huesos"/>
    <s v="Huesos Cuarto Centra"/>
    <x v="4"/>
    <n v="44298"/>
    <n v="43702"/>
    <n v="88000"/>
    <n v="44298"/>
    <n v="43702"/>
    <n v="88000"/>
    <n v="66000"/>
    <m/>
  </r>
  <r>
    <x v="151"/>
    <x v="5"/>
    <x v="1"/>
    <x v="0"/>
    <s v="1021150"/>
    <x v="142"/>
    <s v="Huesos"/>
    <s v="Huesos Cuarto Centra"/>
    <x v="4"/>
    <n v="-41633"/>
    <n v="151633"/>
    <n v="110000"/>
    <n v="-41633"/>
    <n v="124633"/>
    <n v="110000"/>
    <n v="44000"/>
    <m/>
  </r>
  <r>
    <x v="152"/>
    <x v="5"/>
    <x v="1"/>
    <x v="0"/>
    <s v="1021151"/>
    <x v="143"/>
    <s v="Huesos"/>
    <s v="Huesos Cuarto Delant"/>
    <x v="4"/>
    <n v="23232"/>
    <n v="559"/>
    <n v="23792"/>
    <n v="23232"/>
    <n v="559"/>
    <n v="23792"/>
    <m/>
    <m/>
  </r>
  <r>
    <x v="153"/>
    <x v="5"/>
    <x v="1"/>
    <x v="0"/>
    <s v="1021152"/>
    <x v="144"/>
    <s v="Huesos"/>
    <s v="Huesos Cuarto Delant"/>
    <x v="4"/>
    <n v="4288"/>
    <n v="53712"/>
    <n v="88000"/>
    <n v="4288"/>
    <n v="53712"/>
    <n v="88000"/>
    <m/>
    <m/>
  </r>
  <r>
    <x v="154"/>
    <x v="5"/>
    <x v="1"/>
    <x v="0"/>
    <s v="1021156"/>
    <x v="145"/>
    <s v="Huesos"/>
    <s v="Huesos Cuarto Centra"/>
    <x v="4"/>
    <n v="-55597"/>
    <n v="51522"/>
    <n v="0"/>
    <n v="-55597"/>
    <n v="115000"/>
    <n v="24000"/>
    <m/>
    <m/>
  </r>
  <r>
    <x v="155"/>
    <x v="5"/>
    <x v="1"/>
    <x v="0"/>
    <s v="1021187"/>
    <x v="146"/>
    <s v="Cueros"/>
    <s v="Cuero Back"/>
    <x v="0"/>
    <n v="5167"/>
    <n v="64416"/>
    <n v="72000"/>
    <n v="5167"/>
    <n v="64416"/>
    <n v="72000"/>
    <n v="72000"/>
    <m/>
  </r>
  <r>
    <x v="156"/>
    <x v="5"/>
    <x v="1"/>
    <x v="0"/>
    <s v="1021204"/>
    <x v="89"/>
    <s v="Grasas"/>
    <s v="Grasa Lomo Tocino"/>
    <x v="4"/>
    <n v="55194"/>
    <n v="0"/>
    <n v="48000"/>
    <n v="55194"/>
    <n v="0"/>
    <n v="48000"/>
    <m/>
    <m/>
  </r>
  <r>
    <x v="159"/>
    <x v="5"/>
    <x v="1"/>
    <x v="0"/>
    <s v="1021385"/>
    <x v="149"/>
    <s v="Cueros"/>
    <s v="Cuero Mixto"/>
    <x v="0"/>
    <n v="193834"/>
    <n v="24000"/>
    <n v="144000"/>
    <n v="193834"/>
    <n v="24000"/>
    <n v="144000"/>
    <n v="96000"/>
    <m/>
  </r>
  <r>
    <x v="161"/>
    <x v="5"/>
    <x v="1"/>
    <x v="0"/>
    <s v="1021470"/>
    <x v="151"/>
    <s v="Pernil"/>
    <s v="Pernil Mano"/>
    <x v="4"/>
    <n v="708"/>
    <n v="21292"/>
    <n v="22000"/>
    <n v="708"/>
    <n v="21292"/>
    <n v="22000"/>
    <m/>
    <m/>
  </r>
  <r>
    <x v="162"/>
    <x v="5"/>
    <x v="1"/>
    <x v="0"/>
    <s v="1021533"/>
    <x v="152"/>
    <s v="Panceta"/>
    <s v="Panceta s/Cuero"/>
    <x v="9"/>
    <n v="-4907"/>
    <n v="0"/>
    <n v="20000"/>
    <n v="-4907"/>
    <n v="0"/>
    <n v="20000"/>
    <n v="20000"/>
    <m/>
  </r>
  <r>
    <x v="164"/>
    <x v="5"/>
    <x v="1"/>
    <x v="0"/>
    <s v="1021603"/>
    <x v="154"/>
    <s v="Lomo"/>
    <s v="Lomo MM Loin"/>
    <x v="9"/>
    <n v="565"/>
    <n v="6435"/>
    <n v="7000"/>
    <n v="565"/>
    <n v="6435"/>
    <n v="7000"/>
    <n v="7000"/>
    <m/>
  </r>
  <r>
    <x v="165"/>
    <x v="5"/>
    <x v="1"/>
    <x v="0"/>
    <s v="1021609"/>
    <x v="155"/>
    <s v="Filete"/>
    <s v="Filete c/Cabeza"/>
    <x v="9"/>
    <n v="3530"/>
    <n v="0"/>
    <n v="0"/>
    <n v="3530"/>
    <n v="0"/>
    <n v="0"/>
    <n v="45000"/>
    <m/>
  </r>
  <r>
    <x v="166"/>
    <x v="5"/>
    <x v="1"/>
    <x v="0"/>
    <s v="1021622"/>
    <x v="156"/>
    <s v="Chuleta"/>
    <s v="Chuleta Huesos"/>
    <x v="0"/>
    <n v="24880"/>
    <n v="0"/>
    <n v="12000"/>
    <n v="24880"/>
    <n v="0"/>
    <n v="12000"/>
    <m/>
    <m/>
  </r>
  <r>
    <x v="168"/>
    <x v="5"/>
    <x v="1"/>
    <x v="0"/>
    <s v="1021639"/>
    <x v="158"/>
    <s v="Filete"/>
    <s v="Filete c/Cabeza"/>
    <x v="0"/>
    <n v="775"/>
    <n v="0"/>
    <n v="0"/>
    <n v="775"/>
    <n v="0"/>
    <n v="0"/>
    <m/>
    <m/>
  </r>
  <r>
    <x v="528"/>
    <x v="5"/>
    <x v="1"/>
    <x v="0"/>
    <s v="1021655"/>
    <x v="467"/>
    <s v="Subprod"/>
    <s v="Subprod Visceras"/>
    <x v="4"/>
    <n v="39374"/>
    <n v="0"/>
    <n v="0"/>
    <n v="39374"/>
    <n v="0"/>
    <n v="0"/>
    <m/>
    <m/>
  </r>
  <r>
    <x v="170"/>
    <x v="5"/>
    <x v="1"/>
    <x v="0"/>
    <s v="1021664"/>
    <x v="160"/>
    <s v="Cost-Pec"/>
    <s v="Cost-Pec Entero"/>
    <x v="4"/>
    <n v="-47130"/>
    <n v="0"/>
    <n v="0"/>
    <n v="-47130"/>
    <n v="0"/>
    <n v="0"/>
    <n v="39000"/>
    <m/>
  </r>
  <r>
    <x v="171"/>
    <x v="5"/>
    <x v="1"/>
    <x v="0"/>
    <s v="1021665"/>
    <x v="161"/>
    <s v="Cost-Pec"/>
    <s v="Cost-Pec Entero"/>
    <x v="4"/>
    <n v="1260"/>
    <n v="0"/>
    <n v="0"/>
    <n v="1260"/>
    <n v="0"/>
    <n v="0"/>
    <m/>
    <m/>
  </r>
  <r>
    <x v="172"/>
    <x v="5"/>
    <x v="1"/>
    <x v="0"/>
    <s v="1021731"/>
    <x v="162"/>
    <s v="Pernil"/>
    <s v="Pernil Mano"/>
    <x v="2"/>
    <n v="-113752"/>
    <n v="479040"/>
    <n v="360000"/>
    <n v="-113752"/>
    <n v="358921"/>
    <n v="240000"/>
    <m/>
    <m/>
  </r>
  <r>
    <x v="173"/>
    <x v="5"/>
    <x v="1"/>
    <x v="0"/>
    <s v="1021735"/>
    <x v="163"/>
    <s v="Subprod"/>
    <s v="Subprod Patas-Manos"/>
    <x v="2"/>
    <n v="-44608"/>
    <n v="126169"/>
    <n v="72000"/>
    <n v="-44608"/>
    <n v="126169"/>
    <n v="72000"/>
    <m/>
    <m/>
  </r>
  <r>
    <x v="176"/>
    <x v="5"/>
    <x v="1"/>
    <x v="0"/>
    <s v="1021864"/>
    <x v="165"/>
    <s v="Cueros"/>
    <s v="Cuero Papada"/>
    <x v="3"/>
    <n v="12827"/>
    <n v="35173"/>
    <n v="48000"/>
    <n v="12827"/>
    <n v="35173"/>
    <n v="48000"/>
    <n v="48000"/>
    <m/>
  </r>
  <r>
    <x v="460"/>
    <x v="5"/>
    <x v="1"/>
    <x v="0"/>
    <s v="1021868"/>
    <x v="411"/>
    <s v="Pierna"/>
    <s v="Pierna Pulpa Fina"/>
    <x v="0"/>
    <n v="-139052"/>
    <n v="48000"/>
    <n v="48000"/>
    <n v="-139052"/>
    <n v="48000"/>
    <n v="48000"/>
    <n v="25000"/>
    <m/>
  </r>
  <r>
    <x v="177"/>
    <x v="5"/>
    <x v="1"/>
    <x v="0"/>
    <s v="1021905"/>
    <x v="166"/>
    <s v="Recortes"/>
    <s v="Recortes No Magro"/>
    <x v="2"/>
    <n v="30281"/>
    <n v="0"/>
    <n v="24000"/>
    <n v="30281"/>
    <n v="0"/>
    <n v="24000"/>
    <m/>
    <m/>
  </r>
  <r>
    <x v="178"/>
    <x v="5"/>
    <x v="1"/>
    <x v="0"/>
    <s v="1021976"/>
    <x v="167"/>
    <s v="Paleta"/>
    <s v="Paleta Pulpa"/>
    <x v="0"/>
    <n v="-7347"/>
    <n v="172724"/>
    <n v="120000"/>
    <n v="-7347"/>
    <n v="172724"/>
    <n v="120000"/>
    <n v="144000"/>
    <m/>
  </r>
  <r>
    <x v="487"/>
    <x v="5"/>
    <x v="1"/>
    <x v="0"/>
    <s v="1022047"/>
    <x v="431"/>
    <s v="Recortes"/>
    <s v="Recortes No Magro"/>
    <x v="0"/>
    <n v="-35382"/>
    <n v="22000"/>
    <n v="0"/>
    <n v="-35382"/>
    <n v="22000"/>
    <n v="0"/>
    <m/>
    <m/>
  </r>
  <r>
    <x v="182"/>
    <x v="5"/>
    <x v="1"/>
    <x v="0"/>
    <s v="1022096"/>
    <x v="170"/>
    <s v="Huesos"/>
    <s v="Huesos Cuarto Delant"/>
    <x v="2"/>
    <n v="-33901"/>
    <n v="155717"/>
    <n v="168000"/>
    <n v="-33901"/>
    <n v="155717"/>
    <n v="168000"/>
    <m/>
    <m/>
  </r>
  <r>
    <x v="185"/>
    <x v="5"/>
    <x v="1"/>
    <x v="0"/>
    <s v="1022149"/>
    <x v="173"/>
    <s v="Plancha"/>
    <s v="Plancha s/Cuero"/>
    <x v="0"/>
    <n v="-4603"/>
    <n v="15510"/>
    <n v="0"/>
    <n v="-4603"/>
    <n v="15510"/>
    <n v="0"/>
    <m/>
    <m/>
  </r>
  <r>
    <x v="186"/>
    <x v="5"/>
    <x v="1"/>
    <x v="0"/>
    <s v="1022150"/>
    <x v="130"/>
    <s v="Grasas"/>
    <s v="Grasa Gordura"/>
    <x v="0"/>
    <n v="-84598"/>
    <n v="228598"/>
    <n v="144000"/>
    <n v="-84598"/>
    <n v="228598"/>
    <n v="144000"/>
    <n v="121000"/>
    <m/>
  </r>
  <r>
    <x v="461"/>
    <x v="5"/>
    <x v="1"/>
    <x v="0"/>
    <s v="1022182"/>
    <x v="156"/>
    <s v="Chuleta"/>
    <s v="Chuleta Huesos"/>
    <x v="4"/>
    <n v="370"/>
    <n v="43630"/>
    <n v="44000"/>
    <n v="370"/>
    <n v="0"/>
    <n v="370"/>
    <m/>
    <m/>
  </r>
  <r>
    <x v="187"/>
    <x v="5"/>
    <x v="1"/>
    <x v="0"/>
    <s v="1022183"/>
    <x v="174"/>
    <s v="Pernil"/>
    <s v="Pernil Pierna"/>
    <x v="2"/>
    <n v="-6258"/>
    <n v="6258"/>
    <n v="0"/>
    <n v="-6258"/>
    <n v="6258"/>
    <n v="0"/>
    <m/>
    <m/>
  </r>
  <r>
    <x v="188"/>
    <x v="5"/>
    <x v="1"/>
    <x v="0"/>
    <s v="1022186"/>
    <x v="175"/>
    <s v="Huesos"/>
    <s v="Huesos Cuarto Centra"/>
    <x v="2"/>
    <n v="5026"/>
    <n v="60338"/>
    <n v="72000"/>
    <n v="5026"/>
    <n v="60338"/>
    <n v="72000"/>
    <m/>
    <m/>
  </r>
  <r>
    <x v="189"/>
    <x v="5"/>
    <x v="1"/>
    <x v="0"/>
    <s v="1022196"/>
    <x v="176"/>
    <s v="Cueros"/>
    <s v="Cuero Forro"/>
    <x v="0"/>
    <n v="-67795"/>
    <n v="61747"/>
    <n v="48000"/>
    <n v="-67795"/>
    <n v="61747"/>
    <n v="48000"/>
    <m/>
    <m/>
  </r>
  <r>
    <x v="190"/>
    <x v="5"/>
    <x v="1"/>
    <x v="0"/>
    <s v="1022197"/>
    <x v="177"/>
    <s v="Cueros"/>
    <s v="Cuero Forro"/>
    <x v="0"/>
    <n v="13364"/>
    <n v="0"/>
    <n v="0"/>
    <n v="13364"/>
    <n v="0"/>
    <n v="0"/>
    <m/>
    <m/>
  </r>
  <r>
    <x v="191"/>
    <x v="5"/>
    <x v="1"/>
    <x v="0"/>
    <s v="1022217"/>
    <x v="178"/>
    <s v="Grasas"/>
    <s v="Grasa Lomo Tocino"/>
    <x v="3"/>
    <n v="-3719"/>
    <n v="230719"/>
    <n v="216000"/>
    <n v="-3719"/>
    <n v="230719"/>
    <n v="216000"/>
    <n v="432000"/>
    <m/>
  </r>
  <r>
    <x v="192"/>
    <x v="5"/>
    <x v="1"/>
    <x v="0"/>
    <s v="1022218"/>
    <x v="120"/>
    <s v="Grasas"/>
    <s v="Grasa Forro"/>
    <x v="3"/>
    <n v="-139339"/>
    <n v="56595"/>
    <n v="0"/>
    <n v="-139339"/>
    <n v="56595"/>
    <n v="0"/>
    <m/>
    <m/>
  </r>
  <r>
    <x v="193"/>
    <x v="5"/>
    <x v="1"/>
    <x v="0"/>
    <s v="1022273"/>
    <x v="179"/>
    <s v="Grasas"/>
    <s v="Grasa Forro"/>
    <x v="3"/>
    <n v="14000"/>
    <n v="76650"/>
    <n v="72000"/>
    <n v="14000"/>
    <n v="76650"/>
    <n v="72000"/>
    <n v="288000"/>
    <m/>
  </r>
  <r>
    <x v="194"/>
    <x v="5"/>
    <x v="1"/>
    <x v="0"/>
    <s v="1022282"/>
    <x v="180"/>
    <s v="Prolijado"/>
    <s v="Prolijado Malaya"/>
    <x v="9"/>
    <n v="-2000"/>
    <n v="0"/>
    <n v="0"/>
    <n v="-2000"/>
    <n v="0"/>
    <n v="0"/>
    <m/>
    <m/>
  </r>
  <r>
    <x v="195"/>
    <x v="5"/>
    <x v="1"/>
    <x v="0"/>
    <s v="1022283"/>
    <x v="181"/>
    <s v="Prolijado"/>
    <s v="Prolijado Malaya"/>
    <x v="4"/>
    <n v="-3289"/>
    <n v="10534"/>
    <n v="7245"/>
    <n v="-3289"/>
    <n v="10534"/>
    <n v="7245"/>
    <n v="5000"/>
    <m/>
  </r>
  <r>
    <x v="196"/>
    <x v="5"/>
    <x v="1"/>
    <x v="0"/>
    <s v="1022291"/>
    <x v="182"/>
    <s v="Pernil"/>
    <s v="Pernil Mano"/>
    <x v="2"/>
    <n v="-7728"/>
    <n v="61815"/>
    <n v="48000"/>
    <n v="-7728"/>
    <n v="61815"/>
    <n v="48000"/>
    <m/>
    <m/>
  </r>
  <r>
    <x v="197"/>
    <x v="5"/>
    <x v="1"/>
    <x v="0"/>
    <s v="1022313"/>
    <x v="183"/>
    <s v="Lomo"/>
    <s v="Lomo CC Loin"/>
    <x v="9"/>
    <n v="-1038"/>
    <n v="3038"/>
    <n v="2000"/>
    <n v="-1038"/>
    <n v="3038"/>
    <n v="2000"/>
    <n v="2000"/>
    <m/>
  </r>
  <r>
    <x v="198"/>
    <x v="5"/>
    <x v="1"/>
    <x v="0"/>
    <s v="1022326"/>
    <x v="184"/>
    <s v="Lomo"/>
    <s v="Lomo CC Loin"/>
    <x v="9"/>
    <n v="-7969"/>
    <n v="25000"/>
    <n v="25000"/>
    <n v="-7969"/>
    <n v="25000"/>
    <n v="25000"/>
    <n v="25000"/>
    <m/>
  </r>
  <r>
    <x v="199"/>
    <x v="5"/>
    <x v="1"/>
    <x v="0"/>
    <s v="1022370"/>
    <x v="185"/>
    <s v="Lomo"/>
    <s v="Lomo MM Loin"/>
    <x v="9"/>
    <n v="-10357"/>
    <n v="40000"/>
    <n v="40000"/>
    <n v="-10357"/>
    <n v="40000"/>
    <n v="40000"/>
    <n v="40000"/>
    <m/>
  </r>
  <r>
    <x v="200"/>
    <x v="5"/>
    <x v="1"/>
    <x v="0"/>
    <s v="1022371"/>
    <x v="186"/>
    <s v="Panceta"/>
    <s v="Panceta s/Cuero"/>
    <x v="9"/>
    <n v="19186"/>
    <n v="10000"/>
    <n v="18000"/>
    <n v="19186"/>
    <n v="10000"/>
    <n v="18000"/>
    <n v="18000"/>
    <m/>
  </r>
  <r>
    <x v="201"/>
    <x v="5"/>
    <x v="1"/>
    <x v="0"/>
    <s v="1022373"/>
    <x v="187"/>
    <s v="Recortes"/>
    <s v="Recortes No Magro"/>
    <x v="2"/>
    <n v="8101"/>
    <n v="0"/>
    <n v="0"/>
    <n v="8101"/>
    <n v="0"/>
    <n v="0"/>
    <m/>
    <m/>
  </r>
  <r>
    <x v="202"/>
    <x v="5"/>
    <x v="1"/>
    <x v="0"/>
    <s v="1022378"/>
    <x v="188"/>
    <s v="Huesos"/>
    <s v="Huesos Cuarto Centra"/>
    <x v="2"/>
    <n v="4251"/>
    <n v="75904"/>
    <n v="72000"/>
    <n v="4251"/>
    <n v="75904"/>
    <n v="72000"/>
    <m/>
    <m/>
  </r>
  <r>
    <x v="203"/>
    <x v="5"/>
    <x v="1"/>
    <x v="0"/>
    <s v="1022381"/>
    <x v="189"/>
    <s v="Grasas"/>
    <s v="Grasa Gordura"/>
    <x v="2"/>
    <n v="-13960"/>
    <n v="13959"/>
    <n v="0"/>
    <n v="-13960"/>
    <n v="13959"/>
    <n v="0"/>
    <m/>
    <m/>
  </r>
  <r>
    <x v="206"/>
    <x v="5"/>
    <x v="1"/>
    <x v="0"/>
    <s v="1022406"/>
    <x v="192"/>
    <s v="Subprod"/>
    <s v="Subprod Patas-Manos"/>
    <x v="0"/>
    <n v="462"/>
    <n v="0"/>
    <n v="0"/>
    <n v="462"/>
    <n v="0"/>
    <n v="0"/>
    <m/>
    <m/>
  </r>
  <r>
    <x v="207"/>
    <x v="5"/>
    <x v="1"/>
    <x v="0"/>
    <s v="1022409"/>
    <x v="193"/>
    <s v="Subprod"/>
    <s v="Subprod Tripa"/>
    <x v="0"/>
    <n v="12968"/>
    <n v="0"/>
    <n v="13000"/>
    <n v="12968"/>
    <n v="0"/>
    <n v="13000"/>
    <m/>
    <m/>
  </r>
  <r>
    <x v="208"/>
    <x v="5"/>
    <x v="1"/>
    <x v="0"/>
    <s v="1022414"/>
    <x v="194"/>
    <s v="Chuleta"/>
    <s v="Chuleta Cazuela"/>
    <x v="2"/>
    <n v="-78911"/>
    <n v="0"/>
    <n v="0"/>
    <n v="-78911"/>
    <n v="0"/>
    <n v="0"/>
    <m/>
    <m/>
  </r>
  <r>
    <x v="209"/>
    <x v="5"/>
    <x v="1"/>
    <x v="0"/>
    <s v="1022417"/>
    <x v="195"/>
    <s v="Cueros"/>
    <s v="Cuero Mixto"/>
    <x v="2"/>
    <n v="0"/>
    <n v="338132"/>
    <n v="336000"/>
    <n v="0"/>
    <n v="338132"/>
    <n v="336000"/>
    <m/>
    <m/>
  </r>
  <r>
    <x v="210"/>
    <x v="5"/>
    <x v="1"/>
    <x v="0"/>
    <s v="1022418"/>
    <x v="193"/>
    <s v="Subprod"/>
    <s v="Subprod Tripa"/>
    <x v="2"/>
    <n v="0"/>
    <n v="41231"/>
    <n v="42000"/>
    <n v="0"/>
    <n v="41231"/>
    <n v="42000"/>
    <n v="47880"/>
    <m/>
  </r>
  <r>
    <x v="211"/>
    <x v="5"/>
    <x v="1"/>
    <x v="0"/>
    <s v="1022472"/>
    <x v="196"/>
    <s v="Lomo"/>
    <s v="Lomo Centro"/>
    <x v="9"/>
    <n v="-1865"/>
    <n v="15000"/>
    <n v="15000"/>
    <n v="-1865"/>
    <n v="15000"/>
    <n v="15000"/>
    <n v="15000"/>
    <m/>
  </r>
  <r>
    <x v="212"/>
    <x v="5"/>
    <x v="1"/>
    <x v="0"/>
    <s v="1022499"/>
    <x v="197"/>
    <s v="Lomo"/>
    <s v="Lomo Vetado"/>
    <x v="9"/>
    <n v="-1930"/>
    <n v="22930"/>
    <n v="21000"/>
    <n v="-1930"/>
    <n v="22930"/>
    <n v="21000"/>
    <n v="21000"/>
    <m/>
  </r>
  <r>
    <x v="213"/>
    <x v="5"/>
    <x v="1"/>
    <x v="0"/>
    <s v="1022541"/>
    <x v="198"/>
    <s v="Grasas"/>
    <s v="Grasa Gordura"/>
    <x v="2"/>
    <n v="-11625"/>
    <n v="281431"/>
    <n v="264000"/>
    <n v="-11625"/>
    <n v="281431"/>
    <n v="264000"/>
    <m/>
    <m/>
  </r>
  <r>
    <x v="214"/>
    <x v="5"/>
    <x v="1"/>
    <x v="0"/>
    <s v="1022569"/>
    <x v="199"/>
    <s v="Chuleta"/>
    <s v="Chuleta Huesos"/>
    <x v="0"/>
    <n v="110"/>
    <n v="0"/>
    <n v="0"/>
    <n v="110"/>
    <n v="0"/>
    <n v="0"/>
    <m/>
    <m/>
  </r>
  <r>
    <x v="215"/>
    <x v="5"/>
    <x v="1"/>
    <x v="0"/>
    <s v="1022587"/>
    <x v="200"/>
    <s v="Lomo"/>
    <s v="Lomo CC Loin"/>
    <x v="9"/>
    <n v="1092"/>
    <n v="1908"/>
    <n v="3000"/>
    <n v="1092"/>
    <n v="1908"/>
    <n v="3000"/>
    <n v="3000"/>
    <m/>
  </r>
  <r>
    <x v="216"/>
    <x v="5"/>
    <x v="1"/>
    <x v="0"/>
    <s v="1022600"/>
    <x v="201"/>
    <s v="Lomo"/>
    <s v="Lomo Vetado"/>
    <x v="9"/>
    <n v="-2739"/>
    <n v="17739"/>
    <n v="15000"/>
    <n v="-2739"/>
    <n v="17739"/>
    <n v="15000"/>
    <n v="15000"/>
    <m/>
  </r>
  <r>
    <x v="217"/>
    <x v="5"/>
    <x v="1"/>
    <x v="0"/>
    <s v="1022605"/>
    <x v="202"/>
    <s v="Subprod"/>
    <s v="Subprod Tripa"/>
    <x v="4"/>
    <n v="579"/>
    <n v="13359"/>
    <n v="13938"/>
    <n v="579"/>
    <n v="13359"/>
    <n v="13938"/>
    <m/>
    <m/>
  </r>
  <r>
    <x v="218"/>
    <x v="5"/>
    <x v="1"/>
    <x v="0"/>
    <s v="1022607"/>
    <x v="203"/>
    <s v="Prolijado"/>
    <s v="Prolijado Plateada"/>
    <x v="4"/>
    <n v="-6935"/>
    <n v="28935"/>
    <n v="22000"/>
    <n v="-6935"/>
    <n v="28935"/>
    <n v="22000"/>
    <n v="22000"/>
    <m/>
  </r>
  <r>
    <x v="219"/>
    <x v="5"/>
    <x v="1"/>
    <x v="0"/>
    <s v="1022637"/>
    <x v="204"/>
    <s v="Huesos"/>
    <s v="Huesos Cuarto Delant"/>
    <x v="2"/>
    <n v="63748"/>
    <n v="106233"/>
    <n v="120000"/>
    <n v="63748"/>
    <n v="106233"/>
    <n v="120000"/>
    <m/>
    <m/>
  </r>
  <r>
    <x v="221"/>
    <x v="5"/>
    <x v="1"/>
    <x v="0"/>
    <s v="1022664"/>
    <x v="206"/>
    <s v="Lomo"/>
    <s v="Lomo CC Loin"/>
    <x v="9"/>
    <n v="1785"/>
    <n v="18215"/>
    <n v="20000"/>
    <n v="1785"/>
    <n v="18215"/>
    <n v="20000"/>
    <n v="70000"/>
    <m/>
  </r>
  <r>
    <x v="223"/>
    <x v="5"/>
    <x v="1"/>
    <x v="0"/>
    <s v="1022709"/>
    <x v="207"/>
    <s v="Pierna"/>
    <s v="Pierna Pulpa"/>
    <x v="0"/>
    <n v="-51761"/>
    <n v="360000"/>
    <n v="336000"/>
    <n v="-51761"/>
    <n v="360000"/>
    <n v="336000"/>
    <n v="95000"/>
    <m/>
  </r>
  <r>
    <x v="224"/>
    <x v="5"/>
    <x v="1"/>
    <x v="0"/>
    <s v="1022748"/>
    <x v="208"/>
    <s v="Subprod"/>
    <s v="Subprod Patas-Manos"/>
    <x v="2"/>
    <n v="0"/>
    <n v="204511"/>
    <n v="216000"/>
    <n v="0"/>
    <n v="204511"/>
    <n v="216000"/>
    <m/>
    <m/>
  </r>
  <r>
    <x v="226"/>
    <x v="5"/>
    <x v="1"/>
    <x v="0"/>
    <s v="1022781"/>
    <x v="210"/>
    <s v="Subprod"/>
    <s v="Subprod Tripa"/>
    <x v="0"/>
    <n v="-15300"/>
    <n v="12360"/>
    <n v="0"/>
    <n v="-15300"/>
    <n v="12360"/>
    <n v="0"/>
    <n v="11566.8"/>
    <m/>
  </r>
  <r>
    <x v="227"/>
    <x v="5"/>
    <x v="1"/>
    <x v="0"/>
    <s v="1022782"/>
    <x v="211"/>
    <s v="Subprod"/>
    <s v="Subprod Tripa"/>
    <x v="0"/>
    <m/>
    <m/>
    <m/>
    <m/>
    <m/>
    <m/>
    <n v="12192"/>
    <m/>
  </r>
  <r>
    <x v="227"/>
    <x v="5"/>
    <x v="1"/>
    <x v="0"/>
    <s v="1022782"/>
    <x v="211"/>
    <s v="Subprod"/>
    <s v="Subprod Tripa"/>
    <x v="3"/>
    <n v="-27360"/>
    <n v="3890"/>
    <n v="0"/>
    <n v="-27360"/>
    <n v="3890"/>
    <n v="0"/>
    <m/>
    <m/>
  </r>
  <r>
    <x v="228"/>
    <x v="5"/>
    <x v="1"/>
    <x v="0"/>
    <s v="1022783"/>
    <x v="212"/>
    <s v="Subprod"/>
    <s v="Subprod Tripa"/>
    <x v="0"/>
    <n v="-24480"/>
    <n v="0"/>
    <n v="0"/>
    <n v="-24480"/>
    <n v="0"/>
    <n v="0"/>
    <n v="12384"/>
    <m/>
  </r>
  <r>
    <x v="564"/>
    <x v="5"/>
    <x v="1"/>
    <x v="0"/>
    <s v="1022784"/>
    <x v="498"/>
    <s v="Subprod"/>
    <s v="Subprod Tripa"/>
    <x v="0"/>
    <n v="-6075"/>
    <n v="6075"/>
    <n v="0"/>
    <n v="-6075"/>
    <n v="6075"/>
    <n v="0"/>
    <m/>
    <m/>
  </r>
  <r>
    <x v="462"/>
    <x v="5"/>
    <x v="1"/>
    <x v="0"/>
    <s v="1022786"/>
    <x v="412"/>
    <s v="Subprod"/>
    <s v="Subprod Tripa"/>
    <x v="0"/>
    <n v="0"/>
    <n v="300"/>
    <n v="300"/>
    <n v="0"/>
    <n v="300"/>
    <n v="300"/>
    <m/>
    <m/>
  </r>
  <r>
    <x v="575"/>
    <x v="5"/>
    <x v="1"/>
    <x v="0"/>
    <s v="1022842"/>
    <x v="506"/>
    <s v="Recortes"/>
    <s v="Recortes Magro"/>
    <x v="0"/>
    <n v="0"/>
    <n v="24000"/>
    <n v="24000"/>
    <n v="0"/>
    <n v="24000"/>
    <n v="24000"/>
    <n v="24000"/>
    <m/>
  </r>
  <r>
    <x v="576"/>
    <x v="5"/>
    <x v="1"/>
    <x v="0"/>
    <s v="1022844"/>
    <x v="507"/>
    <s v="Recortes"/>
    <s v="Recortes No Magro"/>
    <x v="0"/>
    <n v="0"/>
    <n v="24000"/>
    <n v="24000"/>
    <n v="0"/>
    <n v="24000"/>
    <n v="24000"/>
    <n v="24000"/>
    <m/>
  </r>
  <r>
    <x v="229"/>
    <x v="5"/>
    <x v="1"/>
    <x v="0"/>
    <s v="1022847"/>
    <x v="213"/>
    <s v="Panceta"/>
    <s v="Panceta s/Cuero"/>
    <x v="0"/>
    <n v="3614"/>
    <n v="92386"/>
    <n v="0"/>
    <n v="3614"/>
    <n v="92386"/>
    <n v="0"/>
    <m/>
    <m/>
  </r>
  <r>
    <x v="231"/>
    <x v="5"/>
    <x v="1"/>
    <x v="0"/>
    <s v="1022855"/>
    <x v="215"/>
    <s v="Grasas"/>
    <s v="Grasa Forro"/>
    <x v="0"/>
    <n v="1021"/>
    <n v="17505"/>
    <n v="24000"/>
    <n v="1021"/>
    <n v="17505"/>
    <n v="24000"/>
    <n v="24000"/>
    <m/>
  </r>
  <r>
    <x v="232"/>
    <x v="5"/>
    <x v="1"/>
    <x v="0"/>
    <s v="1022856"/>
    <x v="216"/>
    <s v="Grasas"/>
    <s v="Grasa Gordura"/>
    <x v="2"/>
    <n v="-19223"/>
    <n v="48653"/>
    <n v="24000"/>
    <n v="-19223"/>
    <n v="48653"/>
    <n v="24000"/>
    <m/>
    <m/>
  </r>
  <r>
    <x v="233"/>
    <x v="5"/>
    <x v="1"/>
    <x v="0"/>
    <s v="1022869"/>
    <x v="217"/>
    <s v="Huesos"/>
    <s v="Huesos Cuarto Centra"/>
    <x v="9"/>
    <n v="190"/>
    <n v="0"/>
    <n v="0"/>
    <n v="190"/>
    <n v="0"/>
    <n v="0"/>
    <m/>
    <m/>
  </r>
  <r>
    <x v="234"/>
    <x v="5"/>
    <x v="1"/>
    <x v="0"/>
    <s v="1022885"/>
    <x v="218"/>
    <s v="Panceta"/>
    <s v="Panceta s/Cuero"/>
    <x v="4"/>
    <n v="-57038"/>
    <n v="598000"/>
    <n v="550000"/>
    <n v="-57038"/>
    <n v="607038"/>
    <n v="550000"/>
    <n v="550000"/>
    <m/>
  </r>
  <r>
    <x v="235"/>
    <x v="5"/>
    <x v="1"/>
    <x v="0"/>
    <s v="1022887"/>
    <x v="219"/>
    <s v="Panceta"/>
    <s v="Panceta s/Cuero"/>
    <x v="4"/>
    <n v="-10799"/>
    <n v="264000"/>
    <n v="253201"/>
    <n v="-10799"/>
    <n v="295275"/>
    <n v="264000"/>
    <n v="253000"/>
    <m/>
  </r>
  <r>
    <x v="236"/>
    <x v="5"/>
    <x v="1"/>
    <x v="0"/>
    <s v="1022901"/>
    <x v="220"/>
    <s v="Panceta"/>
    <s v="Panceta s/Cuero"/>
    <x v="9"/>
    <n v="1609"/>
    <n v="8391"/>
    <n v="10000"/>
    <n v="1609"/>
    <n v="8391"/>
    <n v="10000"/>
    <n v="10000"/>
    <m/>
  </r>
  <r>
    <x v="237"/>
    <x v="5"/>
    <x v="1"/>
    <x v="0"/>
    <s v="1022919"/>
    <x v="221"/>
    <s v="Lomo"/>
    <s v="Lomo MM Loin"/>
    <x v="9"/>
    <n v="3804"/>
    <n v="20196"/>
    <n v="24000"/>
    <n v="3804"/>
    <n v="20196"/>
    <n v="24000"/>
    <n v="24000"/>
    <m/>
  </r>
  <r>
    <x v="238"/>
    <x v="5"/>
    <x v="1"/>
    <x v="0"/>
    <s v="1022920"/>
    <x v="222"/>
    <s v="Grasas"/>
    <s v="Grasa Gordura"/>
    <x v="0"/>
    <n v="-24000"/>
    <n v="21456"/>
    <n v="0"/>
    <n v="-24000"/>
    <n v="21068"/>
    <n v="0"/>
    <m/>
    <m/>
  </r>
  <r>
    <x v="239"/>
    <x v="5"/>
    <x v="1"/>
    <x v="0"/>
    <s v="1022921"/>
    <x v="130"/>
    <s v="Grasas"/>
    <s v="Grasa Gordura"/>
    <x v="0"/>
    <n v="750"/>
    <n v="0"/>
    <n v="0"/>
    <n v="750"/>
    <n v="0"/>
    <n v="0"/>
    <m/>
    <m/>
  </r>
  <r>
    <x v="488"/>
    <x v="5"/>
    <x v="1"/>
    <x v="0"/>
    <s v="1022922"/>
    <x v="431"/>
    <s v="Recortes"/>
    <s v="Recortes No Magro"/>
    <x v="0"/>
    <n v="694"/>
    <n v="0"/>
    <n v="0"/>
    <n v="694"/>
    <n v="0"/>
    <n v="0"/>
    <m/>
    <m/>
  </r>
  <r>
    <x v="489"/>
    <x v="5"/>
    <x v="1"/>
    <x v="0"/>
    <s v="1022928"/>
    <x v="432"/>
    <s v="Cueros"/>
    <s v="Cuero Mixto"/>
    <x v="0"/>
    <n v="3384"/>
    <n v="6616"/>
    <n v="10000"/>
    <n v="3384"/>
    <n v="6616"/>
    <n v="10000"/>
    <m/>
    <m/>
  </r>
  <r>
    <x v="240"/>
    <x v="5"/>
    <x v="1"/>
    <x v="0"/>
    <s v="1022930"/>
    <x v="223"/>
    <s v="Panceta"/>
    <s v="Panceta s/Cuero"/>
    <x v="4"/>
    <n v="-971"/>
    <n v="17482"/>
    <n v="110000"/>
    <n v="-971"/>
    <n v="17482"/>
    <n v="110000"/>
    <n v="110000"/>
    <m/>
  </r>
  <r>
    <x v="241"/>
    <x v="5"/>
    <x v="1"/>
    <x v="0"/>
    <s v="1022931"/>
    <x v="224"/>
    <s v="Filete"/>
    <s v="Filete c/Cabeza"/>
    <x v="9"/>
    <n v="22408"/>
    <n v="0"/>
    <n v="20000"/>
    <n v="22408"/>
    <n v="0"/>
    <n v="20000"/>
    <n v="35000"/>
    <m/>
  </r>
  <r>
    <x v="242"/>
    <x v="5"/>
    <x v="1"/>
    <x v="0"/>
    <s v="1022943"/>
    <x v="225"/>
    <s v="Lomo"/>
    <s v="Lomo Centro"/>
    <x v="2"/>
    <n v="0"/>
    <n v="1401"/>
    <n v="0"/>
    <n v="0"/>
    <n v="1401"/>
    <n v="0"/>
    <m/>
    <m/>
  </r>
  <r>
    <x v="244"/>
    <x v="5"/>
    <x v="1"/>
    <x v="0"/>
    <s v="1022985"/>
    <x v="226"/>
    <s v="Lomo"/>
    <s v="Lomo Vetado"/>
    <x v="4"/>
    <n v="-373"/>
    <n v="5373"/>
    <n v="5000"/>
    <n v="-373"/>
    <n v="5373"/>
    <n v="5000"/>
    <m/>
    <m/>
  </r>
  <r>
    <x v="245"/>
    <x v="5"/>
    <x v="1"/>
    <x v="0"/>
    <s v="1022986"/>
    <x v="227"/>
    <s v="Panceta"/>
    <s v="Panceta s/Cuero"/>
    <x v="4"/>
    <n v="1518"/>
    <n v="0"/>
    <n v="5000"/>
    <n v="1518"/>
    <n v="0"/>
    <n v="5000"/>
    <m/>
    <m/>
  </r>
  <r>
    <x v="246"/>
    <x v="5"/>
    <x v="1"/>
    <x v="0"/>
    <s v="1022987"/>
    <x v="228"/>
    <s v="Plancha"/>
    <s v="Plancha s/Cuero"/>
    <x v="9"/>
    <n v="-21489"/>
    <n v="52670"/>
    <n v="48000"/>
    <n v="-21489"/>
    <n v="76670"/>
    <n v="48000"/>
    <n v="24000"/>
    <m/>
  </r>
  <r>
    <x v="247"/>
    <x v="5"/>
    <x v="1"/>
    <x v="0"/>
    <s v="1022990"/>
    <x v="229"/>
    <s v="Panceta"/>
    <s v="Panceta s/Cuero"/>
    <x v="9"/>
    <n v="50223"/>
    <n v="0"/>
    <n v="0"/>
    <n v="50223"/>
    <n v="0"/>
    <n v="0"/>
    <m/>
    <m/>
  </r>
  <r>
    <x v="383"/>
    <x v="5"/>
    <x v="1"/>
    <x v="0"/>
    <s v="1022995"/>
    <x v="339"/>
    <s v="Panceta"/>
    <s v="Panceta c/Cuero"/>
    <x v="2"/>
    <n v="-2000"/>
    <n v="2000"/>
    <n v="0"/>
    <n v="-2000"/>
    <n v="2000"/>
    <n v="0"/>
    <m/>
    <m/>
  </r>
  <r>
    <x v="248"/>
    <x v="5"/>
    <x v="1"/>
    <x v="0"/>
    <s v="1022996"/>
    <x v="230"/>
    <s v="Grasas"/>
    <s v="Grasa Gordura"/>
    <x v="0"/>
    <n v="6331"/>
    <n v="0"/>
    <n v="0"/>
    <n v="6331"/>
    <n v="0"/>
    <n v="0"/>
    <m/>
    <m/>
  </r>
  <r>
    <x v="250"/>
    <x v="5"/>
    <x v="1"/>
    <x v="0"/>
    <s v="1023035"/>
    <x v="232"/>
    <s v="Recortes"/>
    <s v="Recortes No Magro"/>
    <x v="2"/>
    <n v="-1444"/>
    <n v="0"/>
    <n v="0"/>
    <n v="-1444"/>
    <n v="0"/>
    <n v="0"/>
    <m/>
    <m/>
  </r>
  <r>
    <x v="251"/>
    <x v="5"/>
    <x v="1"/>
    <x v="0"/>
    <s v="1023037"/>
    <x v="233"/>
    <s v="Panceta"/>
    <s v="Panceta s/Cuero"/>
    <x v="4"/>
    <n v="-62497"/>
    <n v="121000"/>
    <n v="121000"/>
    <n v="-62497"/>
    <n v="121000"/>
    <n v="121000"/>
    <n v="132000"/>
    <m/>
  </r>
  <r>
    <x v="252"/>
    <x v="5"/>
    <x v="1"/>
    <x v="0"/>
    <s v="1023038"/>
    <x v="234"/>
    <s v="Lomo"/>
    <s v="Lomo Vetado"/>
    <x v="4"/>
    <n v="6224"/>
    <n v="103776"/>
    <n v="110000"/>
    <n v="6224"/>
    <n v="103776"/>
    <n v="110000"/>
    <n v="66000"/>
    <m/>
  </r>
  <r>
    <x v="253"/>
    <x v="5"/>
    <x v="1"/>
    <x v="0"/>
    <s v="1023051"/>
    <x v="235"/>
    <s v="Lomo"/>
    <s v="Lomo Vetado"/>
    <x v="9"/>
    <m/>
    <m/>
    <m/>
    <m/>
    <m/>
    <m/>
    <n v="2000"/>
    <m/>
  </r>
  <r>
    <x v="254"/>
    <x v="5"/>
    <x v="1"/>
    <x v="0"/>
    <s v="1023055"/>
    <x v="236"/>
    <s v="Lomo"/>
    <s v="Lomo Vetado"/>
    <x v="9"/>
    <n v="-4268"/>
    <n v="4268"/>
    <n v="0"/>
    <n v="-4268"/>
    <n v="4268"/>
    <n v="0"/>
    <n v="5000"/>
    <m/>
  </r>
  <r>
    <x v="255"/>
    <x v="5"/>
    <x v="1"/>
    <x v="0"/>
    <s v="1023090"/>
    <x v="237"/>
    <s v="Panceta"/>
    <s v="Panceta s/Cuero"/>
    <x v="4"/>
    <n v="42"/>
    <n v="21958"/>
    <n v="22000"/>
    <n v="42"/>
    <n v="21958"/>
    <n v="22000"/>
    <n v="22000"/>
    <m/>
  </r>
  <r>
    <x v="256"/>
    <x v="5"/>
    <x v="1"/>
    <x v="0"/>
    <s v="1023109"/>
    <x v="198"/>
    <s v="Grasas"/>
    <s v="Grasa Gordura"/>
    <x v="2"/>
    <m/>
    <m/>
    <m/>
    <n v="0"/>
    <n v="48000"/>
    <n v="48000"/>
    <m/>
    <m/>
  </r>
  <r>
    <x v="257"/>
    <x v="5"/>
    <x v="1"/>
    <x v="0"/>
    <s v="1023110"/>
    <x v="238"/>
    <s v="Cueros"/>
    <s v="Cuero Forro"/>
    <x v="2"/>
    <n v="74483"/>
    <n v="117517"/>
    <n v="192000"/>
    <n v="74483"/>
    <n v="117517"/>
    <n v="192000"/>
    <m/>
    <m/>
  </r>
  <r>
    <x v="258"/>
    <x v="5"/>
    <x v="1"/>
    <x v="0"/>
    <s v="1023111"/>
    <x v="239"/>
    <s v="Grasas"/>
    <s v="Grasa Forro"/>
    <x v="2"/>
    <n v="3303"/>
    <n v="0"/>
    <n v="0"/>
    <n v="3303"/>
    <n v="0"/>
    <n v="0"/>
    <m/>
    <m/>
  </r>
  <r>
    <x v="490"/>
    <x v="5"/>
    <x v="1"/>
    <x v="0"/>
    <s v="1023144"/>
    <x v="433"/>
    <s v="Plancha"/>
    <s v="Plancha c/Cuero"/>
    <x v="4"/>
    <n v="-20314"/>
    <n v="68314"/>
    <n v="48000"/>
    <n v="-20314"/>
    <n v="68314"/>
    <n v="48000"/>
    <n v="24000"/>
    <m/>
  </r>
  <r>
    <x v="259"/>
    <x v="5"/>
    <x v="1"/>
    <x v="0"/>
    <s v="1023163"/>
    <x v="240"/>
    <s v="Lomo"/>
    <s v="Lomo Vetado"/>
    <x v="9"/>
    <n v="-5766"/>
    <n v="30766"/>
    <n v="25000"/>
    <n v="-5766"/>
    <n v="30766"/>
    <n v="25000"/>
    <n v="25000"/>
    <m/>
  </r>
  <r>
    <x v="260"/>
    <x v="5"/>
    <x v="1"/>
    <x v="0"/>
    <s v="1023183"/>
    <x v="241"/>
    <s v="Cost-Pec"/>
    <s v="Cost-Pec Entero"/>
    <x v="4"/>
    <n v="21645"/>
    <n v="355"/>
    <n v="22000"/>
    <n v="21645"/>
    <n v="355"/>
    <n v="22000"/>
    <n v="22000"/>
    <m/>
  </r>
  <r>
    <x v="261"/>
    <x v="5"/>
    <x v="1"/>
    <x v="0"/>
    <s v="1023194"/>
    <x v="242"/>
    <s v="Panceta"/>
    <s v="Panceta s/Cuero"/>
    <x v="9"/>
    <n v="667"/>
    <n v="5333"/>
    <n v="6000"/>
    <n v="667"/>
    <n v="5333"/>
    <n v="6000"/>
    <n v="6000"/>
    <m/>
  </r>
  <r>
    <x v="262"/>
    <x v="5"/>
    <x v="1"/>
    <x v="0"/>
    <s v="1023283"/>
    <x v="243"/>
    <s v="Subprod"/>
    <s v="Subprod Grasa"/>
    <x v="4"/>
    <n v="-27455"/>
    <n v="37738"/>
    <n v="10283"/>
    <n v="-27455"/>
    <n v="80009"/>
    <n v="38283"/>
    <m/>
    <m/>
  </r>
  <r>
    <x v="463"/>
    <x v="5"/>
    <x v="1"/>
    <x v="0"/>
    <s v="1023295"/>
    <x v="413"/>
    <s v="Subprod"/>
    <s v="Subprod Tripa"/>
    <x v="0"/>
    <n v="0"/>
    <n v="1000"/>
    <n v="1000"/>
    <n v="0"/>
    <n v="1000"/>
    <n v="1000"/>
    <m/>
    <m/>
  </r>
  <r>
    <x v="463"/>
    <x v="5"/>
    <x v="1"/>
    <x v="0"/>
    <s v="1023295"/>
    <x v="413"/>
    <s v="Subprod"/>
    <s v="Subprod Tripa"/>
    <x v="3"/>
    <n v="0"/>
    <n v="1000"/>
    <n v="1000"/>
    <n v="0"/>
    <n v="1000"/>
    <n v="1000"/>
    <m/>
    <m/>
  </r>
  <r>
    <x v="263"/>
    <x v="5"/>
    <x v="1"/>
    <x v="0"/>
    <s v="1023301"/>
    <x v="244"/>
    <s v="Lomo"/>
    <s v="Lomo CC Loin"/>
    <x v="9"/>
    <n v="-22081"/>
    <n v="23500"/>
    <n v="23500"/>
    <n v="-22081"/>
    <n v="23500"/>
    <n v="23500"/>
    <n v="23500"/>
    <m/>
  </r>
  <r>
    <x v="265"/>
    <x v="5"/>
    <x v="1"/>
    <x v="0"/>
    <s v="1023307"/>
    <x v="245"/>
    <s v="Subprod"/>
    <s v="Subprod Visceras"/>
    <x v="4"/>
    <n v="-16494"/>
    <n v="54180"/>
    <n v="37686"/>
    <n v="-16494"/>
    <n v="54180"/>
    <n v="48000"/>
    <n v="48000"/>
    <m/>
  </r>
  <r>
    <x v="266"/>
    <x v="5"/>
    <x v="1"/>
    <x v="0"/>
    <s v="1023312"/>
    <x v="246"/>
    <s v="Filete"/>
    <s v="Filete c/Cabeza"/>
    <x v="0"/>
    <n v="11368"/>
    <n v="0"/>
    <n v="0"/>
    <n v="11368"/>
    <n v="0"/>
    <n v="0"/>
    <m/>
    <m/>
  </r>
  <r>
    <x v="267"/>
    <x v="5"/>
    <x v="1"/>
    <x v="0"/>
    <s v="1023326"/>
    <x v="247"/>
    <s v="Subprod"/>
    <s v="Subprod Visceras"/>
    <x v="4"/>
    <n v="2681"/>
    <n v="45319"/>
    <n v="48000"/>
    <n v="2681"/>
    <n v="45319"/>
    <n v="48000"/>
    <n v="24000"/>
    <m/>
  </r>
  <r>
    <x v="268"/>
    <x v="5"/>
    <x v="1"/>
    <x v="0"/>
    <s v="1023329"/>
    <x v="165"/>
    <s v="Cueros"/>
    <s v="Cuero Papada"/>
    <x v="3"/>
    <n v="-153321"/>
    <n v="89202"/>
    <n v="0"/>
    <n v="-153321"/>
    <n v="89202"/>
    <n v="0"/>
    <n v="48000"/>
    <m/>
  </r>
  <r>
    <x v="464"/>
    <x v="5"/>
    <x v="1"/>
    <x v="0"/>
    <s v="1023331"/>
    <x v="289"/>
    <s v="Lomo"/>
    <s v="Lomo Vetado"/>
    <x v="0"/>
    <n v="104"/>
    <n v="0"/>
    <n v="0"/>
    <n v="104"/>
    <n v="0"/>
    <n v="0"/>
    <m/>
    <m/>
  </r>
  <r>
    <x v="269"/>
    <x v="5"/>
    <x v="1"/>
    <x v="0"/>
    <s v="1023334"/>
    <x v="248"/>
    <s v="Cueros"/>
    <s v="Cuero Mixto"/>
    <x v="3"/>
    <n v="10599"/>
    <n v="72000"/>
    <n v="96000"/>
    <n v="10599"/>
    <n v="72000"/>
    <n v="96000"/>
    <n v="96000"/>
    <m/>
  </r>
  <r>
    <x v="270"/>
    <x v="5"/>
    <x v="1"/>
    <x v="0"/>
    <s v="1023336"/>
    <x v="248"/>
    <s v="Cueros"/>
    <s v="Cuero Mixto"/>
    <x v="3"/>
    <n v="2140"/>
    <n v="0"/>
    <n v="0"/>
    <n v="2140"/>
    <n v="0"/>
    <n v="0"/>
    <m/>
    <m/>
  </r>
  <r>
    <x v="465"/>
    <x v="5"/>
    <x v="1"/>
    <x v="0"/>
    <s v="1023349"/>
    <x v="414"/>
    <s v="Lomo"/>
    <s v="Lomo Centro"/>
    <x v="9"/>
    <n v="-1215"/>
    <n v="5000"/>
    <n v="5000"/>
    <n v="-1215"/>
    <n v="5000"/>
    <n v="5000"/>
    <n v="5000"/>
    <m/>
  </r>
  <r>
    <x v="466"/>
    <x v="5"/>
    <x v="1"/>
    <x v="0"/>
    <s v="1023350"/>
    <x v="415"/>
    <s v="Lomo"/>
    <s v="Lomo Vetado"/>
    <x v="9"/>
    <n v="4197"/>
    <n v="15803"/>
    <n v="20000"/>
    <n v="4197"/>
    <n v="15803"/>
    <n v="20000"/>
    <n v="20000"/>
    <m/>
  </r>
  <r>
    <x v="467"/>
    <x v="5"/>
    <x v="1"/>
    <x v="0"/>
    <s v="1023351"/>
    <x v="416"/>
    <s v="Panceta"/>
    <s v="Panceta s/Cuero"/>
    <x v="9"/>
    <n v="-2838"/>
    <n v="7838"/>
    <n v="5000"/>
    <n v="-2838"/>
    <n v="7838"/>
    <n v="5000"/>
    <n v="5000"/>
    <m/>
  </r>
  <r>
    <x v="468"/>
    <x v="5"/>
    <x v="1"/>
    <x v="0"/>
    <s v="1023352"/>
    <x v="417"/>
    <s v="Panceta"/>
    <s v="Panceta s/Cuero"/>
    <x v="9"/>
    <n v="-95949"/>
    <n v="50563"/>
    <n v="80000"/>
    <n v="-95949"/>
    <n v="50563"/>
    <n v="80000"/>
    <n v="80000"/>
    <m/>
  </r>
  <r>
    <x v="491"/>
    <x v="5"/>
    <x v="1"/>
    <x v="0"/>
    <s v="1023355"/>
    <x v="245"/>
    <s v="Subprod"/>
    <s v="Subprod Visceras"/>
    <x v="0"/>
    <n v="4082"/>
    <n v="21000"/>
    <n v="24000"/>
    <n v="4082"/>
    <n v="21000"/>
    <n v="24000"/>
    <n v="24000"/>
    <m/>
  </r>
  <r>
    <x v="577"/>
    <x v="5"/>
    <x v="1"/>
    <x v="0"/>
    <s v="1023370"/>
    <x v="252"/>
    <s v="Pierna"/>
    <s v="Pierna Entera"/>
    <x v="4"/>
    <n v="0"/>
    <n v="48000"/>
    <n v="48000"/>
    <n v="0"/>
    <n v="48000"/>
    <n v="48000"/>
    <m/>
    <m/>
  </r>
  <r>
    <x v="578"/>
    <x v="5"/>
    <x v="1"/>
    <x v="0"/>
    <s v="1023371"/>
    <x v="214"/>
    <s v="Paleta"/>
    <s v="Paleta Entera"/>
    <x v="4"/>
    <n v="0"/>
    <n v="48000"/>
    <n v="48000"/>
    <n v="0"/>
    <n v="48000"/>
    <n v="48000"/>
    <m/>
    <m/>
  </r>
  <r>
    <x v="536"/>
    <x v="5"/>
    <x v="1"/>
    <x v="0"/>
    <s v="1023372"/>
    <x v="269"/>
    <s v="Lomo"/>
    <s v="Lomo Centro"/>
    <x v="4"/>
    <n v="-24000"/>
    <n v="24000"/>
    <n v="0"/>
    <n v="-24000"/>
    <n v="24000"/>
    <n v="0"/>
    <m/>
    <m/>
  </r>
  <r>
    <x v="565"/>
    <x v="5"/>
    <x v="1"/>
    <x v="0"/>
    <s v="1023397"/>
    <x v="133"/>
    <s v="Grasas"/>
    <s v="Grasa Gordura"/>
    <x v="4"/>
    <n v="-26357"/>
    <n v="120000"/>
    <n v="120000"/>
    <n v="-26357"/>
    <n v="85384"/>
    <n v="85384"/>
    <n v="24000"/>
    <m/>
  </r>
  <r>
    <x v="271"/>
    <x v="5"/>
    <x v="1"/>
    <x v="1"/>
    <s v="1020822"/>
    <x v="249"/>
    <s v="Huesos"/>
    <s v="Huesos Cuarto Centra"/>
    <x v="5"/>
    <n v="0"/>
    <n v="24011"/>
    <n v="24011"/>
    <n v="0"/>
    <n v="24011"/>
    <n v="24011"/>
    <m/>
    <m/>
  </r>
  <r>
    <x v="272"/>
    <x v="5"/>
    <x v="1"/>
    <x v="1"/>
    <s v="1020828"/>
    <x v="156"/>
    <s v="Chuleta"/>
    <s v="Chuleta Huesos"/>
    <x v="5"/>
    <n v="-8838"/>
    <n v="72838"/>
    <n v="64000"/>
    <n v="-8838"/>
    <n v="32138"/>
    <n v="41000"/>
    <n v="104007.52800000001"/>
    <m/>
  </r>
  <r>
    <x v="273"/>
    <x v="5"/>
    <x v="1"/>
    <x v="1"/>
    <s v="1020845"/>
    <x v="250"/>
    <s v="Lomo"/>
    <s v="Lomo Vetado"/>
    <x v="6"/>
    <n v="950"/>
    <n v="0"/>
    <n v="0"/>
    <n v="950"/>
    <n v="0"/>
    <n v="0"/>
    <m/>
    <m/>
  </r>
  <r>
    <x v="274"/>
    <x v="5"/>
    <x v="1"/>
    <x v="1"/>
    <s v="1020853"/>
    <x v="158"/>
    <s v="Filete"/>
    <s v="Filete c/Cabeza"/>
    <x v="7"/>
    <n v="-43450"/>
    <n v="210320"/>
    <n v="200000"/>
    <n v="-43450"/>
    <n v="210320"/>
    <n v="200000"/>
    <n v="200000"/>
    <m/>
  </r>
  <r>
    <x v="275"/>
    <x v="5"/>
    <x v="1"/>
    <x v="1"/>
    <s v="1020878"/>
    <x v="251"/>
    <s v="Huesos"/>
    <s v="Huesos Cuarto Centra"/>
    <x v="5"/>
    <n v="68213"/>
    <n v="0"/>
    <n v="0"/>
    <n v="68213"/>
    <n v="0"/>
    <n v="0"/>
    <m/>
    <m/>
  </r>
  <r>
    <x v="278"/>
    <x v="5"/>
    <x v="1"/>
    <x v="1"/>
    <s v="1021020"/>
    <x v="254"/>
    <s v="Plancha"/>
    <s v="Plancha s/Cuero"/>
    <x v="6"/>
    <n v="0"/>
    <n v="17462"/>
    <n v="24000"/>
    <n v="0"/>
    <n v="17462"/>
    <n v="24000"/>
    <n v="24000"/>
    <m/>
  </r>
  <r>
    <x v="279"/>
    <x v="5"/>
    <x v="1"/>
    <x v="1"/>
    <s v="1021026"/>
    <x v="222"/>
    <s v="Grasas"/>
    <s v="Grasa Gordura"/>
    <x v="6"/>
    <n v="5488"/>
    <n v="0"/>
    <n v="0"/>
    <n v="5488"/>
    <n v="0"/>
    <n v="0"/>
    <m/>
    <m/>
  </r>
  <r>
    <x v="280"/>
    <x v="5"/>
    <x v="1"/>
    <x v="1"/>
    <s v="1021140"/>
    <x v="255"/>
    <s v="Chuleta"/>
    <s v="Chuleta Centro"/>
    <x v="5"/>
    <n v="2839"/>
    <n v="0"/>
    <n v="2839"/>
    <n v="2839"/>
    <n v="0"/>
    <n v="2839"/>
    <m/>
    <m/>
  </r>
  <r>
    <x v="282"/>
    <x v="5"/>
    <x v="1"/>
    <x v="1"/>
    <s v="1021260"/>
    <x v="257"/>
    <s v="Subprod"/>
    <s v="Subprod Visceras"/>
    <x v="5"/>
    <n v="408"/>
    <n v="0"/>
    <n v="408"/>
    <n v="408"/>
    <n v="0"/>
    <n v="408"/>
    <m/>
    <m/>
  </r>
  <r>
    <x v="284"/>
    <x v="5"/>
    <x v="1"/>
    <x v="1"/>
    <s v="1021270"/>
    <x v="231"/>
    <s v="Cueros"/>
    <s v="Cuero Forro"/>
    <x v="6"/>
    <n v="104671"/>
    <n v="0"/>
    <n v="120000"/>
    <n v="104671"/>
    <n v="0"/>
    <n v="120000"/>
    <n v="120000"/>
    <m/>
  </r>
  <r>
    <x v="285"/>
    <x v="5"/>
    <x v="1"/>
    <x v="1"/>
    <s v="1021272"/>
    <x v="238"/>
    <s v="Cueros"/>
    <s v="Cuero Forro"/>
    <x v="6"/>
    <n v="15786"/>
    <n v="195327"/>
    <n v="360000"/>
    <n v="15786"/>
    <n v="195327"/>
    <n v="360000"/>
    <n v="360000"/>
    <m/>
  </r>
  <r>
    <x v="286"/>
    <x v="5"/>
    <x v="1"/>
    <x v="1"/>
    <s v="1021398"/>
    <x v="158"/>
    <s v="Filete"/>
    <s v="Filete c/Cabeza"/>
    <x v="5"/>
    <n v="1917"/>
    <n v="41208"/>
    <n v="48000"/>
    <n v="1917"/>
    <n v="41208"/>
    <n v="48000"/>
    <n v="47990.034"/>
    <m/>
  </r>
  <r>
    <x v="469"/>
    <x v="5"/>
    <x v="1"/>
    <x v="1"/>
    <s v="1021433"/>
    <x v="263"/>
    <s v="Pierna"/>
    <s v="Pierna Pulpa"/>
    <x v="7"/>
    <n v="-9475"/>
    <n v="9475"/>
    <n v="0"/>
    <n v="-9475"/>
    <n v="9475"/>
    <n v="0"/>
    <m/>
    <m/>
  </r>
  <r>
    <x v="289"/>
    <x v="5"/>
    <x v="1"/>
    <x v="1"/>
    <s v="1021538"/>
    <x v="259"/>
    <s v="Panceta"/>
    <s v="Panceta s/Cuero"/>
    <x v="5"/>
    <n v="17837"/>
    <n v="150376"/>
    <n v="168214"/>
    <n v="17837"/>
    <n v="141338"/>
    <n v="159176"/>
    <n v="239950.17"/>
    <m/>
  </r>
  <r>
    <x v="290"/>
    <x v="5"/>
    <x v="1"/>
    <x v="1"/>
    <s v="1021539"/>
    <x v="260"/>
    <s v="Panceta"/>
    <s v="Panceta s/Cuero"/>
    <x v="5"/>
    <n v="7441"/>
    <n v="0"/>
    <n v="0"/>
    <n v="7441"/>
    <n v="0"/>
    <n v="0"/>
    <m/>
    <m/>
  </r>
  <r>
    <x v="291"/>
    <x v="5"/>
    <x v="1"/>
    <x v="1"/>
    <s v="1021555"/>
    <x v="261"/>
    <s v="Grasas"/>
    <s v="Grasa Gordura"/>
    <x v="6"/>
    <n v="2390"/>
    <n v="71794"/>
    <n v="72000"/>
    <n v="2390"/>
    <n v="71794"/>
    <n v="72000"/>
    <n v="72006"/>
    <m/>
  </r>
  <r>
    <x v="292"/>
    <x v="5"/>
    <x v="1"/>
    <x v="1"/>
    <s v="1021596"/>
    <x v="149"/>
    <s v="Cueros"/>
    <s v="Cuero Mixto"/>
    <x v="6"/>
    <n v="-8662"/>
    <n v="8662"/>
    <n v="0"/>
    <n v="-8662"/>
    <n v="8662"/>
    <n v="0"/>
    <m/>
    <m/>
  </r>
  <r>
    <x v="172"/>
    <x v="5"/>
    <x v="1"/>
    <x v="1"/>
    <s v="1021731"/>
    <x v="162"/>
    <s v="Pernil"/>
    <s v="Pernil Mano"/>
    <x v="2"/>
    <m/>
    <m/>
    <m/>
    <m/>
    <m/>
    <m/>
    <n v="240000"/>
    <m/>
  </r>
  <r>
    <x v="293"/>
    <x v="5"/>
    <x v="1"/>
    <x v="1"/>
    <s v="1021732"/>
    <x v="262"/>
    <s v="Huesos"/>
    <s v="Huesos Cuarto Traser"/>
    <x v="2"/>
    <n v="-19922"/>
    <n v="308364"/>
    <n v="288000"/>
    <n v="-19922"/>
    <n v="308364"/>
    <n v="288000"/>
    <n v="288000"/>
    <m/>
  </r>
  <r>
    <x v="294"/>
    <x v="5"/>
    <x v="1"/>
    <x v="1"/>
    <s v="1021733"/>
    <x v="263"/>
    <s v="Pierna"/>
    <s v="Pierna Pulpa"/>
    <x v="2"/>
    <n v="3612"/>
    <n v="115175"/>
    <n v="120000"/>
    <n v="3612"/>
    <n v="115175"/>
    <n v="120000"/>
    <n v="120000"/>
    <m/>
  </r>
  <r>
    <x v="173"/>
    <x v="5"/>
    <x v="1"/>
    <x v="1"/>
    <s v="1021735"/>
    <x v="163"/>
    <s v="Subprod"/>
    <s v="Subprod Patas-Manos"/>
    <x v="2"/>
    <n v="0"/>
    <n v="120000"/>
    <n v="120000"/>
    <n v="0"/>
    <n v="120000"/>
    <n v="120000"/>
    <n v="120000"/>
    <m/>
  </r>
  <r>
    <x v="295"/>
    <x v="5"/>
    <x v="1"/>
    <x v="1"/>
    <s v="1021737"/>
    <x v="264"/>
    <s v="Subprod"/>
    <s v="Subprod Patas-Manos"/>
    <x v="2"/>
    <n v="3322"/>
    <n v="12587"/>
    <n v="24000"/>
    <n v="3322"/>
    <n v="12587"/>
    <n v="24000"/>
    <n v="24000"/>
    <m/>
  </r>
  <r>
    <x v="174"/>
    <x v="5"/>
    <x v="1"/>
    <x v="1"/>
    <s v="1021738"/>
    <x v="164"/>
    <s v="Subprod"/>
    <s v="Subprod Patas-Manos"/>
    <x v="2"/>
    <n v="-15602"/>
    <n v="86215"/>
    <n v="48000"/>
    <n v="-15602"/>
    <n v="86215"/>
    <n v="48000"/>
    <n v="48000"/>
    <m/>
  </r>
  <r>
    <x v="296"/>
    <x v="5"/>
    <x v="1"/>
    <x v="1"/>
    <s v="1021739"/>
    <x v="265"/>
    <s v="Cabeza"/>
    <s v="Cabeza Entera"/>
    <x v="2"/>
    <n v="36321"/>
    <n v="0"/>
    <n v="36000"/>
    <n v="36321"/>
    <n v="0"/>
    <n v="48000"/>
    <n v="48000"/>
    <m/>
  </r>
  <r>
    <x v="298"/>
    <x v="5"/>
    <x v="1"/>
    <x v="1"/>
    <s v="1021766"/>
    <x v="266"/>
    <s v="Huesos"/>
    <s v="Huesos Cuarto Delant"/>
    <x v="2"/>
    <n v="-40533"/>
    <n v="279394"/>
    <n v="288000"/>
    <n v="-40533"/>
    <n v="279394"/>
    <n v="288000"/>
    <n v="288000"/>
    <m/>
  </r>
  <r>
    <x v="299"/>
    <x v="5"/>
    <x v="1"/>
    <x v="1"/>
    <s v="1021767"/>
    <x v="267"/>
    <s v="Huesos"/>
    <s v="Huesos Cuarto Centra"/>
    <x v="2"/>
    <n v="49067"/>
    <n v="323923"/>
    <n v="384000"/>
    <n v="49067"/>
    <n v="323923"/>
    <n v="384000"/>
    <n v="384000"/>
    <m/>
  </r>
  <r>
    <x v="300"/>
    <x v="5"/>
    <x v="1"/>
    <x v="1"/>
    <s v="1021774"/>
    <x v="268"/>
    <s v="Huesos"/>
    <s v="Huesos Cuarto Delant"/>
    <x v="2"/>
    <n v="12720"/>
    <n v="78142"/>
    <n v="96000"/>
    <n v="12720"/>
    <n v="78142"/>
    <n v="96000"/>
    <n v="96000"/>
    <m/>
  </r>
  <r>
    <x v="303"/>
    <x v="5"/>
    <x v="1"/>
    <x v="1"/>
    <s v="1021874"/>
    <x v="130"/>
    <s v="Grasas"/>
    <s v="Grasa Gordura"/>
    <x v="6"/>
    <n v="268"/>
    <n v="0"/>
    <n v="0"/>
    <n v="268"/>
    <n v="0"/>
    <n v="0"/>
    <m/>
    <m/>
  </r>
  <r>
    <x v="177"/>
    <x v="5"/>
    <x v="1"/>
    <x v="1"/>
    <s v="1021905"/>
    <x v="166"/>
    <s v="Recortes"/>
    <s v="Recortes No Magro"/>
    <x v="2"/>
    <m/>
    <m/>
    <m/>
    <m/>
    <m/>
    <m/>
    <n v="24000"/>
    <m/>
  </r>
  <r>
    <x v="538"/>
    <x v="5"/>
    <x v="1"/>
    <x v="1"/>
    <s v="1021921"/>
    <x v="476"/>
    <s v="Lomo"/>
    <s v="Lomo Centro"/>
    <x v="8"/>
    <n v="811"/>
    <n v="0"/>
    <n v="811"/>
    <n v="811"/>
    <n v="0"/>
    <n v="811"/>
    <m/>
    <m/>
  </r>
  <r>
    <x v="305"/>
    <x v="5"/>
    <x v="1"/>
    <x v="1"/>
    <s v="1021922"/>
    <x v="158"/>
    <s v="Filete"/>
    <s v="Filete c/Cabeza"/>
    <x v="8"/>
    <n v="-2000"/>
    <n v="2000"/>
    <n v="0"/>
    <n v="-2000"/>
    <n v="2000"/>
    <n v="0"/>
    <m/>
    <m/>
  </r>
  <r>
    <x v="306"/>
    <x v="5"/>
    <x v="1"/>
    <x v="1"/>
    <s v="1021924"/>
    <x v="270"/>
    <s v="Lomo"/>
    <s v="Lomo MM Loin"/>
    <x v="8"/>
    <n v="-5888"/>
    <n v="5888"/>
    <n v="0"/>
    <n v="-5888"/>
    <n v="5888"/>
    <n v="0"/>
    <m/>
    <m/>
  </r>
  <r>
    <x v="307"/>
    <x v="5"/>
    <x v="1"/>
    <x v="1"/>
    <s v="1021925"/>
    <x v="271"/>
    <s v="Lomo"/>
    <s v="Lomo MM Loin"/>
    <x v="8"/>
    <n v="-20675"/>
    <n v="20675"/>
    <n v="0"/>
    <n v="-20675"/>
    <n v="20675"/>
    <n v="0"/>
    <m/>
    <m/>
  </r>
  <r>
    <x v="308"/>
    <x v="5"/>
    <x v="1"/>
    <x v="1"/>
    <s v="1021929"/>
    <x v="272"/>
    <s v="Panceta"/>
    <s v="Panceta c/Cuero"/>
    <x v="8"/>
    <n v="-1390"/>
    <n v="1390"/>
    <n v="0"/>
    <n v="-1390"/>
    <n v="1390"/>
    <n v="0"/>
    <m/>
    <m/>
  </r>
  <r>
    <x v="309"/>
    <x v="5"/>
    <x v="1"/>
    <x v="1"/>
    <s v="1021931"/>
    <x v="273"/>
    <s v="Cost-Pec"/>
    <s v="Cost-Pec Trozos"/>
    <x v="8"/>
    <n v="1525"/>
    <n v="3160"/>
    <n v="4685"/>
    <n v="1525"/>
    <n v="16160"/>
    <n v="17685"/>
    <m/>
    <m/>
  </r>
  <r>
    <x v="310"/>
    <x v="5"/>
    <x v="1"/>
    <x v="1"/>
    <s v="1021936"/>
    <x v="274"/>
    <s v="Paleta"/>
    <s v="Paleta Pulpa"/>
    <x v="8"/>
    <n v="-2190"/>
    <n v="453755"/>
    <n v="451565"/>
    <n v="-2190"/>
    <n v="409779"/>
    <n v="407589"/>
    <n v="456000"/>
    <m/>
  </r>
  <r>
    <x v="470"/>
    <x v="5"/>
    <x v="1"/>
    <x v="1"/>
    <s v="1021944"/>
    <x v="418"/>
    <s v="Recortes"/>
    <s v="Diafragma"/>
    <x v="8"/>
    <n v="932"/>
    <n v="2068"/>
    <n v="3000"/>
    <n v="932"/>
    <n v="2068"/>
    <n v="3000"/>
    <m/>
    <m/>
  </r>
  <r>
    <x v="471"/>
    <x v="5"/>
    <x v="1"/>
    <x v="1"/>
    <s v="1021945"/>
    <x v="419"/>
    <s v="Cabeza"/>
    <s v="Cabeza Derivados"/>
    <x v="8"/>
    <n v="-9111"/>
    <n v="0"/>
    <n v="0"/>
    <n v="-9111"/>
    <n v="0"/>
    <n v="0"/>
    <m/>
    <m/>
  </r>
  <r>
    <x v="311"/>
    <x v="5"/>
    <x v="1"/>
    <x v="1"/>
    <s v="1021952"/>
    <x v="156"/>
    <s v="Chuleta"/>
    <s v="Chuleta Huesos"/>
    <x v="8"/>
    <n v="-2562"/>
    <n v="0"/>
    <n v="0"/>
    <n v="-2562"/>
    <n v="0"/>
    <n v="0"/>
    <m/>
    <m/>
  </r>
  <r>
    <x v="312"/>
    <x v="5"/>
    <x v="1"/>
    <x v="1"/>
    <s v="1021971"/>
    <x v="275"/>
    <s v="Cueros"/>
    <s v="Cuero Back"/>
    <x v="2"/>
    <n v="3120"/>
    <n v="0"/>
    <n v="0"/>
    <n v="3120"/>
    <n v="0"/>
    <n v="0"/>
    <m/>
    <m/>
  </r>
  <r>
    <x v="179"/>
    <x v="5"/>
    <x v="1"/>
    <x v="1"/>
    <s v="1021980"/>
    <x v="168"/>
    <s v="Chuleta"/>
    <s v="Chuleta Huesos"/>
    <x v="6"/>
    <n v="18280"/>
    <n v="0"/>
    <n v="0"/>
    <n v="18280"/>
    <n v="0"/>
    <n v="0"/>
    <m/>
    <m/>
  </r>
  <r>
    <x v="313"/>
    <x v="5"/>
    <x v="1"/>
    <x v="1"/>
    <s v="1021987"/>
    <x v="276"/>
    <s v="Subprod"/>
    <s v="Subprod Tripa"/>
    <x v="8"/>
    <n v="-6017"/>
    <n v="0"/>
    <n v="0"/>
    <n v="-6017"/>
    <n v="0"/>
    <n v="0"/>
    <m/>
    <m/>
  </r>
  <r>
    <x v="180"/>
    <x v="5"/>
    <x v="1"/>
    <x v="1"/>
    <s v="1021992"/>
    <x v="89"/>
    <s v="Grasas"/>
    <s v="Grasa Lomo Tocino"/>
    <x v="2"/>
    <n v="1880"/>
    <n v="120000"/>
    <n v="120000"/>
    <n v="1880"/>
    <n v="120000"/>
    <n v="120000"/>
    <n v="120000"/>
    <m/>
  </r>
  <r>
    <x v="314"/>
    <x v="5"/>
    <x v="1"/>
    <x v="1"/>
    <s v="1022033"/>
    <x v="277"/>
    <s v="Cabeza"/>
    <s v="Cabeza Derivados"/>
    <x v="2"/>
    <n v="4648"/>
    <n v="39555"/>
    <n v="48000"/>
    <n v="4648"/>
    <n v="39555"/>
    <n v="48000"/>
    <n v="48000"/>
    <m/>
  </r>
  <r>
    <x v="181"/>
    <x v="5"/>
    <x v="1"/>
    <x v="1"/>
    <s v="1022073"/>
    <x v="169"/>
    <s v="Grasas"/>
    <s v="Grasa Interior"/>
    <x v="2"/>
    <n v="-1945"/>
    <n v="143282"/>
    <n v="144000"/>
    <n v="-1945"/>
    <n v="143282"/>
    <n v="144000"/>
    <n v="72000"/>
    <m/>
  </r>
  <r>
    <x v="315"/>
    <x v="5"/>
    <x v="1"/>
    <x v="1"/>
    <s v="1022080"/>
    <x v="278"/>
    <s v="Subprod"/>
    <s v="Subprod Cola"/>
    <x v="2"/>
    <n v="3256"/>
    <n v="104985"/>
    <n v="120000"/>
    <n v="3256"/>
    <n v="104985"/>
    <n v="120000"/>
    <n v="120000"/>
    <m/>
  </r>
  <r>
    <x v="182"/>
    <x v="5"/>
    <x v="1"/>
    <x v="1"/>
    <s v="1022096"/>
    <x v="170"/>
    <s v="Huesos"/>
    <s v="Huesos Cuarto Delant"/>
    <x v="2"/>
    <m/>
    <m/>
    <m/>
    <m/>
    <m/>
    <m/>
    <n v="120000"/>
    <m/>
  </r>
  <r>
    <x v="318"/>
    <x v="5"/>
    <x v="1"/>
    <x v="1"/>
    <s v="1022099"/>
    <x v="281"/>
    <s v="Huesos"/>
    <s v="Huesos Cuarto Centra"/>
    <x v="2"/>
    <n v="127989"/>
    <n v="165000"/>
    <n v="288000"/>
    <n v="127989"/>
    <n v="165000"/>
    <n v="288000"/>
    <n v="288000"/>
    <m/>
  </r>
  <r>
    <x v="319"/>
    <x v="5"/>
    <x v="1"/>
    <x v="1"/>
    <s v="1022101"/>
    <x v="282"/>
    <s v="Lomo"/>
    <s v="Lomo Centro"/>
    <x v="8"/>
    <n v="828"/>
    <n v="172"/>
    <n v="1000"/>
    <n v="828"/>
    <n v="172"/>
    <n v="1000"/>
    <m/>
    <m/>
  </r>
  <r>
    <x v="320"/>
    <x v="5"/>
    <x v="1"/>
    <x v="1"/>
    <s v="1022115"/>
    <x v="283"/>
    <s v="Plancha"/>
    <s v="Plancha c/Cuero"/>
    <x v="6"/>
    <n v="5933"/>
    <n v="0"/>
    <n v="0"/>
    <n v="5933"/>
    <n v="0"/>
    <n v="0"/>
    <m/>
    <m/>
  </r>
  <r>
    <x v="184"/>
    <x v="5"/>
    <x v="1"/>
    <x v="1"/>
    <s v="1022125"/>
    <x v="172"/>
    <s v="Pernil"/>
    <s v="Pernil Mano"/>
    <x v="2"/>
    <n v="6937"/>
    <n v="233063"/>
    <n v="240000"/>
    <n v="6937"/>
    <n v="233063"/>
    <n v="240000"/>
    <n v="144000"/>
    <m/>
  </r>
  <r>
    <x v="321"/>
    <x v="5"/>
    <x v="1"/>
    <x v="1"/>
    <s v="1022128"/>
    <x v="284"/>
    <s v="Pierna"/>
    <s v="Pierna Pulpa Fina"/>
    <x v="8"/>
    <n v="8698"/>
    <n v="6302"/>
    <n v="15000"/>
    <n v="8698"/>
    <n v="6302"/>
    <n v="15000"/>
    <m/>
    <m/>
  </r>
  <r>
    <x v="322"/>
    <x v="5"/>
    <x v="1"/>
    <x v="1"/>
    <s v="1022141"/>
    <x v="285"/>
    <s v="Pierna"/>
    <s v="Pierna Pulpa Fina"/>
    <x v="8"/>
    <n v="-14080"/>
    <n v="34047"/>
    <n v="19966"/>
    <n v="-14080"/>
    <n v="34047"/>
    <n v="19966"/>
    <m/>
    <m/>
  </r>
  <r>
    <x v="323"/>
    <x v="5"/>
    <x v="1"/>
    <x v="1"/>
    <s v="1022142"/>
    <x v="286"/>
    <s v="Pierna"/>
    <s v="Pierna Pulpa Fina"/>
    <x v="8"/>
    <n v="35091"/>
    <n v="0"/>
    <n v="15000"/>
    <n v="35091"/>
    <n v="0"/>
    <n v="15000"/>
    <m/>
    <m/>
  </r>
  <r>
    <x v="324"/>
    <x v="5"/>
    <x v="1"/>
    <x v="1"/>
    <s v="1022145"/>
    <x v="287"/>
    <s v="Pierna"/>
    <s v="Pierna Pulpa"/>
    <x v="7"/>
    <n v="3146"/>
    <n v="0"/>
    <n v="0"/>
    <n v="3146"/>
    <n v="0"/>
    <n v="0"/>
    <m/>
    <m/>
  </r>
  <r>
    <x v="325"/>
    <x v="5"/>
    <x v="1"/>
    <x v="1"/>
    <s v="1022169"/>
    <x v="288"/>
    <s v="Recortes"/>
    <s v="Recortes No Magro"/>
    <x v="2"/>
    <n v="-10786"/>
    <n v="181710"/>
    <n v="168000"/>
    <n v="-10786"/>
    <n v="181710"/>
    <n v="168000"/>
    <n v="168000"/>
    <m/>
  </r>
  <r>
    <x v="187"/>
    <x v="5"/>
    <x v="1"/>
    <x v="1"/>
    <s v="1022183"/>
    <x v="174"/>
    <s v="Pernil"/>
    <s v="Pernil Pierna"/>
    <x v="2"/>
    <n v="0"/>
    <n v="717508"/>
    <n v="720000"/>
    <n v="0"/>
    <n v="717508"/>
    <n v="720000"/>
    <n v="360000"/>
    <m/>
  </r>
  <r>
    <x v="188"/>
    <x v="5"/>
    <x v="1"/>
    <x v="1"/>
    <s v="1022186"/>
    <x v="175"/>
    <s v="Huesos"/>
    <s v="Huesos Cuarto Centra"/>
    <x v="2"/>
    <m/>
    <m/>
    <m/>
    <m/>
    <m/>
    <m/>
    <n v="72000"/>
    <m/>
  </r>
  <r>
    <x v="326"/>
    <x v="5"/>
    <x v="1"/>
    <x v="1"/>
    <s v="1022193"/>
    <x v="289"/>
    <s v="Lomo"/>
    <s v="Lomo Vetado"/>
    <x v="2"/>
    <n v="1736"/>
    <n v="0"/>
    <n v="0"/>
    <n v="1736"/>
    <n v="0"/>
    <n v="0"/>
    <m/>
    <m/>
  </r>
  <r>
    <x v="327"/>
    <x v="5"/>
    <x v="1"/>
    <x v="1"/>
    <s v="1022212"/>
    <x v="290"/>
    <s v="Cabeza"/>
    <s v="Cabeza Entera"/>
    <x v="2"/>
    <n v="-104477"/>
    <n v="576261"/>
    <n v="480000"/>
    <n v="-104477"/>
    <n v="576261"/>
    <n v="480000"/>
    <n v="480000"/>
    <m/>
  </r>
  <r>
    <x v="196"/>
    <x v="5"/>
    <x v="1"/>
    <x v="1"/>
    <s v="1022291"/>
    <x v="182"/>
    <s v="Pernil"/>
    <s v="Pernil Mano"/>
    <x v="2"/>
    <m/>
    <m/>
    <m/>
    <m/>
    <m/>
    <m/>
    <n v="24000"/>
    <m/>
  </r>
  <r>
    <x v="330"/>
    <x v="5"/>
    <x v="1"/>
    <x v="1"/>
    <s v="1022293"/>
    <x v="293"/>
    <s v="Prolijado"/>
    <s v="Prolijado Malaya"/>
    <x v="8"/>
    <n v="-1877"/>
    <n v="1751"/>
    <n v="0"/>
    <n v="-1877"/>
    <n v="1751"/>
    <n v="0"/>
    <m/>
    <m/>
  </r>
  <r>
    <x v="331"/>
    <x v="5"/>
    <x v="1"/>
    <x v="1"/>
    <s v="1022304"/>
    <x v="294"/>
    <s v="Subprod"/>
    <s v="Subprod Visceras"/>
    <x v="7"/>
    <n v="-17299"/>
    <n v="14117"/>
    <n v="0"/>
    <n v="-17299"/>
    <n v="14117"/>
    <n v="20000"/>
    <n v="20000"/>
    <m/>
  </r>
  <r>
    <x v="202"/>
    <x v="5"/>
    <x v="1"/>
    <x v="1"/>
    <s v="1022378"/>
    <x v="188"/>
    <s v="Huesos"/>
    <s v="Huesos Cuarto Centra"/>
    <x v="2"/>
    <m/>
    <m/>
    <m/>
    <m/>
    <m/>
    <m/>
    <n v="24000"/>
    <m/>
  </r>
  <r>
    <x v="335"/>
    <x v="5"/>
    <x v="1"/>
    <x v="1"/>
    <s v="1022379"/>
    <x v="297"/>
    <s v="Paleta"/>
    <s v="Paleta Pulpa"/>
    <x v="2"/>
    <n v="1457"/>
    <n v="198543"/>
    <n v="200000"/>
    <n v="1457"/>
    <n v="198543"/>
    <n v="200000"/>
    <n v="48000"/>
    <m/>
  </r>
  <r>
    <x v="336"/>
    <x v="5"/>
    <x v="1"/>
    <x v="1"/>
    <s v="1022388"/>
    <x v="298"/>
    <s v="Huesos"/>
    <s v="Huesos Cuarto Centra"/>
    <x v="2"/>
    <n v="-18234"/>
    <n v="115426"/>
    <n v="96000"/>
    <n v="-18234"/>
    <n v="115426"/>
    <n v="96000"/>
    <n v="96000"/>
    <m/>
  </r>
  <r>
    <x v="205"/>
    <x v="5"/>
    <x v="1"/>
    <x v="1"/>
    <s v="1022389"/>
    <x v="191"/>
    <s v="Cueros"/>
    <s v="Cuero Panceta"/>
    <x v="2"/>
    <n v="1580"/>
    <n v="0"/>
    <n v="0"/>
    <n v="1580"/>
    <n v="0"/>
    <n v="0"/>
    <m/>
    <m/>
  </r>
  <r>
    <x v="337"/>
    <x v="5"/>
    <x v="1"/>
    <x v="1"/>
    <s v="1022398"/>
    <x v="299"/>
    <s v="Pierna"/>
    <s v="Pierna Pulpa Fina"/>
    <x v="8"/>
    <n v="131"/>
    <n v="19869"/>
    <n v="20000"/>
    <n v="131"/>
    <n v="19869"/>
    <n v="20000"/>
    <m/>
    <m/>
  </r>
  <r>
    <x v="338"/>
    <x v="5"/>
    <x v="1"/>
    <x v="1"/>
    <s v="1022413"/>
    <x v="300"/>
    <s v="Subprod"/>
    <s v="Subprod Visceras"/>
    <x v="8"/>
    <n v="3652"/>
    <n v="0"/>
    <n v="3000"/>
    <n v="3652"/>
    <n v="12500"/>
    <n v="3000"/>
    <m/>
    <m/>
  </r>
  <r>
    <x v="208"/>
    <x v="5"/>
    <x v="1"/>
    <x v="1"/>
    <s v="1022414"/>
    <x v="194"/>
    <s v="Chuleta"/>
    <s v="Chuleta Cazuela"/>
    <x v="2"/>
    <n v="0"/>
    <n v="125284"/>
    <n v="96000"/>
    <n v="0"/>
    <n v="125284"/>
    <n v="96000"/>
    <n v="48000"/>
    <m/>
  </r>
  <r>
    <x v="209"/>
    <x v="5"/>
    <x v="1"/>
    <x v="1"/>
    <s v="1022417"/>
    <x v="195"/>
    <s v="Cueros"/>
    <s v="Cuero Mixto"/>
    <x v="2"/>
    <n v="-13916"/>
    <n v="13916"/>
    <n v="0"/>
    <n v="-13916"/>
    <n v="13916"/>
    <n v="0"/>
    <n v="240000"/>
    <m/>
  </r>
  <r>
    <x v="343"/>
    <x v="5"/>
    <x v="1"/>
    <x v="1"/>
    <s v="1022515"/>
    <x v="304"/>
    <s v="Panceta"/>
    <s v="Panceta c/Cuero"/>
    <x v="8"/>
    <n v="-27216"/>
    <n v="0"/>
    <n v="0"/>
    <n v="-27216"/>
    <n v="0"/>
    <n v="0"/>
    <m/>
    <m/>
  </r>
  <r>
    <x v="213"/>
    <x v="5"/>
    <x v="1"/>
    <x v="1"/>
    <s v="1022541"/>
    <x v="198"/>
    <s v="Grasas"/>
    <s v="Grasa Gordura"/>
    <x v="2"/>
    <m/>
    <m/>
    <m/>
    <m/>
    <m/>
    <m/>
    <n v="48000"/>
    <m/>
  </r>
  <r>
    <x v="344"/>
    <x v="5"/>
    <x v="1"/>
    <x v="1"/>
    <s v="1022550"/>
    <x v="305"/>
    <s v="Huesos"/>
    <s v="Huesos Cuarto Traser"/>
    <x v="8"/>
    <n v="25820"/>
    <n v="0"/>
    <n v="0"/>
    <n v="25820"/>
    <n v="0"/>
    <n v="0"/>
    <m/>
    <m/>
  </r>
  <r>
    <x v="345"/>
    <x v="5"/>
    <x v="1"/>
    <x v="1"/>
    <s v="1022561"/>
    <x v="306"/>
    <s v="Lomo"/>
    <s v="Lomo MM Loin"/>
    <x v="8"/>
    <n v="-4013"/>
    <n v="4013"/>
    <n v="0"/>
    <n v="-4013"/>
    <n v="4013"/>
    <n v="0"/>
    <m/>
    <m/>
  </r>
  <r>
    <x v="346"/>
    <x v="5"/>
    <x v="1"/>
    <x v="1"/>
    <s v="1022568"/>
    <x v="307"/>
    <s v="Panceta"/>
    <s v="Panceta s/Cuero"/>
    <x v="2"/>
    <n v="-20534"/>
    <n v="44534"/>
    <n v="0"/>
    <n v="-20534"/>
    <n v="44534"/>
    <n v="0"/>
    <m/>
    <m/>
  </r>
  <r>
    <x v="347"/>
    <x v="5"/>
    <x v="1"/>
    <x v="1"/>
    <s v="1022570"/>
    <x v="308"/>
    <s v="Panceta"/>
    <s v="Panceta c/Cuero"/>
    <x v="8"/>
    <n v="1851"/>
    <n v="149"/>
    <n v="2000"/>
    <n v="1851"/>
    <n v="149"/>
    <n v="2000"/>
    <m/>
    <m/>
  </r>
  <r>
    <x v="348"/>
    <x v="5"/>
    <x v="1"/>
    <x v="1"/>
    <s v="1022619"/>
    <x v="309"/>
    <s v="Prolijado"/>
    <s v="Prolijado Malaya"/>
    <x v="5"/>
    <n v="841"/>
    <n v="0"/>
    <n v="841"/>
    <n v="841"/>
    <n v="0"/>
    <n v="841"/>
    <m/>
    <m/>
  </r>
  <r>
    <x v="349"/>
    <x v="5"/>
    <x v="1"/>
    <x v="1"/>
    <s v="1022621"/>
    <x v="310"/>
    <s v="Panceta"/>
    <s v="Panceta s/Cuero"/>
    <x v="8"/>
    <n v="1448"/>
    <n v="0"/>
    <n v="1448"/>
    <n v="1448"/>
    <n v="0"/>
    <n v="1448"/>
    <m/>
    <m/>
  </r>
  <r>
    <x v="350"/>
    <x v="5"/>
    <x v="1"/>
    <x v="1"/>
    <s v="1022636"/>
    <x v="311"/>
    <s v="Huesos"/>
    <s v="Huesos Cuarto Traser"/>
    <x v="2"/>
    <n v="10595"/>
    <n v="154000"/>
    <n v="168000"/>
    <n v="10595"/>
    <n v="154000"/>
    <n v="168000"/>
    <n v="168000"/>
    <m/>
  </r>
  <r>
    <x v="219"/>
    <x v="5"/>
    <x v="1"/>
    <x v="1"/>
    <s v="1022637"/>
    <x v="204"/>
    <s v="Huesos"/>
    <s v="Huesos Cuarto Delant"/>
    <x v="2"/>
    <m/>
    <m/>
    <m/>
    <m/>
    <m/>
    <m/>
    <n v="48000"/>
    <m/>
  </r>
  <r>
    <x v="351"/>
    <x v="5"/>
    <x v="1"/>
    <x v="1"/>
    <s v="1022639"/>
    <x v="312"/>
    <s v="Cabeza"/>
    <s v="Cabeza Entera"/>
    <x v="2"/>
    <n v="89615"/>
    <n v="968060"/>
    <n v="984000"/>
    <n v="89615"/>
    <n v="968060"/>
    <n v="984000"/>
    <n v="984000"/>
    <m/>
  </r>
  <r>
    <x v="352"/>
    <x v="5"/>
    <x v="1"/>
    <x v="1"/>
    <s v="1022640"/>
    <x v="313"/>
    <s v="Cabeza"/>
    <s v="Cabeza Entera"/>
    <x v="2"/>
    <n v="-30385"/>
    <n v="58774"/>
    <n v="48000"/>
    <n v="-30385"/>
    <n v="58774"/>
    <n v="48000"/>
    <n v="48000"/>
    <m/>
  </r>
  <r>
    <x v="353"/>
    <x v="5"/>
    <x v="1"/>
    <x v="1"/>
    <s v="1022645"/>
    <x v="260"/>
    <s v="Panceta"/>
    <s v="Panceta s/Cuero"/>
    <x v="2"/>
    <n v="-10559"/>
    <n v="24000"/>
    <n v="0"/>
    <n v="-10559"/>
    <n v="24000"/>
    <n v="0"/>
    <m/>
    <m/>
  </r>
  <r>
    <x v="354"/>
    <x v="5"/>
    <x v="1"/>
    <x v="1"/>
    <s v="1022646"/>
    <x v="259"/>
    <s v="Panceta"/>
    <s v="Panceta s/Cuero"/>
    <x v="2"/>
    <n v="8896"/>
    <n v="15104"/>
    <n v="24000"/>
    <n v="8896"/>
    <n v="15104"/>
    <n v="24000"/>
    <n v="24000"/>
    <m/>
  </r>
  <r>
    <x v="493"/>
    <x v="5"/>
    <x v="1"/>
    <x v="1"/>
    <s v="1022657"/>
    <x v="435"/>
    <s v="Chuleta"/>
    <s v="Chuleta Huesos"/>
    <x v="6"/>
    <n v="62"/>
    <n v="0"/>
    <n v="0"/>
    <n v="62"/>
    <n v="0"/>
    <n v="0"/>
    <m/>
    <m/>
  </r>
  <r>
    <x v="224"/>
    <x v="5"/>
    <x v="1"/>
    <x v="1"/>
    <s v="1022748"/>
    <x v="208"/>
    <s v="Subprod"/>
    <s v="Subprod Patas-Manos"/>
    <x v="2"/>
    <n v="7307"/>
    <n v="0"/>
    <n v="0"/>
    <n v="7307"/>
    <n v="0"/>
    <n v="0"/>
    <n v="144000"/>
    <m/>
  </r>
  <r>
    <x v="355"/>
    <x v="5"/>
    <x v="1"/>
    <x v="1"/>
    <s v="1022750"/>
    <x v="314"/>
    <s v="Paleta"/>
    <s v="Paleta Pulpa"/>
    <x v="8"/>
    <n v="7333"/>
    <n v="0"/>
    <n v="0"/>
    <n v="7333"/>
    <n v="0"/>
    <n v="0"/>
    <m/>
    <m/>
  </r>
  <r>
    <x v="356"/>
    <x v="5"/>
    <x v="1"/>
    <x v="1"/>
    <s v="1022751"/>
    <x v="315"/>
    <s v="Paleta"/>
    <s v="Paleta Entera"/>
    <x v="8"/>
    <n v="-7677"/>
    <n v="7677"/>
    <n v="0"/>
    <n v="-7677"/>
    <n v="7677"/>
    <n v="0"/>
    <m/>
    <m/>
  </r>
  <r>
    <x v="357"/>
    <x v="5"/>
    <x v="1"/>
    <x v="1"/>
    <s v="1022753"/>
    <x v="316"/>
    <s v="Pernil"/>
    <s v="Pernil Mano"/>
    <x v="2"/>
    <n v="-27469"/>
    <n v="27469"/>
    <n v="0"/>
    <n v="-27469"/>
    <n v="128989"/>
    <n v="96000"/>
    <m/>
    <m/>
  </r>
  <r>
    <x v="472"/>
    <x v="5"/>
    <x v="1"/>
    <x v="1"/>
    <s v="1022760"/>
    <x v="259"/>
    <s v="Panceta"/>
    <s v="Panceta s/Cuero"/>
    <x v="5"/>
    <n v="1051"/>
    <n v="0"/>
    <n v="0"/>
    <n v="1051"/>
    <n v="0"/>
    <n v="0"/>
    <m/>
    <m/>
  </r>
  <r>
    <x v="358"/>
    <x v="5"/>
    <x v="1"/>
    <x v="1"/>
    <s v="1022767"/>
    <x v="317"/>
    <s v="Grasas"/>
    <s v="Grasa Gordura"/>
    <x v="8"/>
    <n v="4323"/>
    <n v="0"/>
    <n v="0"/>
    <n v="4323"/>
    <n v="0"/>
    <n v="0"/>
    <m/>
    <m/>
  </r>
  <r>
    <x v="230"/>
    <x v="5"/>
    <x v="1"/>
    <x v="1"/>
    <s v="1022851"/>
    <x v="214"/>
    <s v="Paleta"/>
    <s v="Paleta Entera"/>
    <x v="2"/>
    <n v="0"/>
    <n v="48000"/>
    <n v="48000"/>
    <n v="0"/>
    <n v="48000"/>
    <n v="48000"/>
    <n v="24000"/>
    <m/>
  </r>
  <r>
    <x v="367"/>
    <x v="5"/>
    <x v="1"/>
    <x v="1"/>
    <s v="1022854"/>
    <x v="147"/>
    <s v="Huesos"/>
    <s v="Huesos Cuarto Centra"/>
    <x v="6"/>
    <n v="-19320"/>
    <n v="0"/>
    <n v="0"/>
    <n v="-19320"/>
    <n v="0"/>
    <n v="0"/>
    <m/>
    <m/>
  </r>
  <r>
    <x v="232"/>
    <x v="5"/>
    <x v="1"/>
    <x v="1"/>
    <s v="1022856"/>
    <x v="216"/>
    <s v="Grasas"/>
    <s v="Grasa Gordura"/>
    <x v="2"/>
    <n v="0"/>
    <n v="48000"/>
    <n v="48000"/>
    <n v="0"/>
    <n v="48000"/>
    <n v="48000"/>
    <n v="24000"/>
    <m/>
  </r>
  <r>
    <x v="540"/>
    <x v="5"/>
    <x v="1"/>
    <x v="1"/>
    <s v="1022858"/>
    <x v="269"/>
    <s v="Lomo"/>
    <s v="Lomo Centro"/>
    <x v="7"/>
    <n v="15896"/>
    <n v="0"/>
    <n v="0"/>
    <n v="15896"/>
    <n v="0"/>
    <n v="0"/>
    <m/>
    <m/>
  </r>
  <r>
    <x v="368"/>
    <x v="5"/>
    <x v="1"/>
    <x v="1"/>
    <s v="1022863"/>
    <x v="326"/>
    <s v="Lomo"/>
    <s v="Lomo Vetado"/>
    <x v="8"/>
    <n v="-10025"/>
    <n v="10025"/>
    <n v="0"/>
    <n v="-10025"/>
    <n v="10025"/>
    <n v="0"/>
    <m/>
    <m/>
  </r>
  <r>
    <x v="369"/>
    <x v="5"/>
    <x v="1"/>
    <x v="1"/>
    <s v="1022864"/>
    <x v="327"/>
    <s v="Lomo"/>
    <s v="Lomo Vetado"/>
    <x v="8"/>
    <n v="-2559"/>
    <n v="77106"/>
    <n v="74546"/>
    <n v="-2559"/>
    <n v="77106"/>
    <n v="74546"/>
    <m/>
    <m/>
  </r>
  <r>
    <x v="370"/>
    <x v="5"/>
    <x v="1"/>
    <x v="1"/>
    <s v="1022865"/>
    <x v="328"/>
    <s v="Panceta"/>
    <s v="Panceta s/Cuero"/>
    <x v="8"/>
    <n v="-15179"/>
    <n v="15179"/>
    <n v="0"/>
    <n v="-15179"/>
    <n v="15179"/>
    <n v="0"/>
    <m/>
    <m/>
  </r>
  <r>
    <x v="371"/>
    <x v="5"/>
    <x v="1"/>
    <x v="1"/>
    <s v="1022866"/>
    <x v="329"/>
    <s v="Panceta"/>
    <s v="Panceta s/Cuero"/>
    <x v="8"/>
    <n v="1782"/>
    <n v="0"/>
    <n v="1782"/>
    <n v="1782"/>
    <n v="0"/>
    <n v="1782"/>
    <m/>
    <m/>
  </r>
  <r>
    <x v="372"/>
    <x v="5"/>
    <x v="1"/>
    <x v="1"/>
    <s v="1022883"/>
    <x v="330"/>
    <s v="Chuleta"/>
    <s v="Chuleta Huesos"/>
    <x v="5"/>
    <n v="0"/>
    <n v="23587"/>
    <n v="23587"/>
    <n v="0"/>
    <n v="23587"/>
    <n v="23587"/>
    <m/>
    <m/>
  </r>
  <r>
    <x v="374"/>
    <x v="5"/>
    <x v="1"/>
    <x v="1"/>
    <s v="1022914"/>
    <x v="332"/>
    <s v="Grasas"/>
    <s v="Grasa Lomo Tocino"/>
    <x v="8"/>
    <n v="3459"/>
    <n v="0"/>
    <n v="3459"/>
    <n v="3459"/>
    <n v="0"/>
    <n v="3459"/>
    <m/>
    <m/>
  </r>
  <r>
    <x v="375"/>
    <x v="5"/>
    <x v="1"/>
    <x v="1"/>
    <s v="1022918"/>
    <x v="333"/>
    <s v="Grasas"/>
    <s v="Grasa Lomo Tocino"/>
    <x v="8"/>
    <n v="14020"/>
    <n v="106658"/>
    <n v="120678"/>
    <n v="14020"/>
    <n v="106658"/>
    <n v="120678"/>
    <n v="120000"/>
    <m/>
  </r>
  <r>
    <x v="377"/>
    <x v="5"/>
    <x v="1"/>
    <x v="1"/>
    <s v="1022936"/>
    <x v="158"/>
    <s v="Filete"/>
    <s v="Filete c/Cabeza"/>
    <x v="2"/>
    <n v="60"/>
    <n v="0"/>
    <n v="0"/>
    <n v="60"/>
    <n v="0"/>
    <n v="0"/>
    <m/>
    <m/>
  </r>
  <r>
    <x v="378"/>
    <x v="5"/>
    <x v="1"/>
    <x v="1"/>
    <s v="1022939"/>
    <x v="334"/>
    <s v="Cost-Pec"/>
    <s v="Cost-Pec Trozos"/>
    <x v="2"/>
    <n v="-560"/>
    <n v="91781"/>
    <n v="0"/>
    <n v="-560"/>
    <n v="91781"/>
    <n v="0"/>
    <m/>
    <m/>
  </r>
  <r>
    <x v="379"/>
    <x v="5"/>
    <x v="1"/>
    <x v="1"/>
    <s v="1022940"/>
    <x v="335"/>
    <s v="Pernil"/>
    <s v="Pernil Mano"/>
    <x v="2"/>
    <n v="28149"/>
    <n v="0"/>
    <n v="24000"/>
    <n v="28149"/>
    <n v="3008"/>
    <n v="24000"/>
    <n v="24000"/>
    <m/>
  </r>
  <r>
    <x v="380"/>
    <x v="5"/>
    <x v="1"/>
    <x v="1"/>
    <s v="1022941"/>
    <x v="336"/>
    <s v="Pernil"/>
    <s v="Pernil Mano"/>
    <x v="2"/>
    <n v="46624"/>
    <n v="1376"/>
    <n v="48000"/>
    <n v="46624"/>
    <n v="66176"/>
    <n v="120000"/>
    <n v="48000"/>
    <m/>
  </r>
  <r>
    <x v="242"/>
    <x v="5"/>
    <x v="1"/>
    <x v="1"/>
    <s v="1022943"/>
    <x v="225"/>
    <s v="Lomo"/>
    <s v="Lomo Centro"/>
    <x v="2"/>
    <n v="1401"/>
    <n v="0"/>
    <n v="0"/>
    <n v="1401"/>
    <n v="0"/>
    <n v="0"/>
    <m/>
    <m/>
  </r>
  <r>
    <x v="243"/>
    <x v="5"/>
    <x v="1"/>
    <x v="1"/>
    <s v="1022945"/>
    <x v="169"/>
    <s v="Grasas"/>
    <s v="Grasa Interior"/>
    <x v="2"/>
    <n v="-26187"/>
    <n v="84802"/>
    <n v="48000"/>
    <n v="-26187"/>
    <n v="84802"/>
    <n v="48000"/>
    <n v="48000"/>
    <m/>
  </r>
  <r>
    <x v="382"/>
    <x v="5"/>
    <x v="1"/>
    <x v="1"/>
    <s v="1022989"/>
    <x v="338"/>
    <s v="Lomo"/>
    <s v="Lomo MM Loin"/>
    <x v="8"/>
    <n v="12686"/>
    <n v="0"/>
    <n v="12686"/>
    <n v="12686"/>
    <n v="0"/>
    <n v="12686"/>
    <m/>
    <m/>
  </r>
  <r>
    <x v="249"/>
    <x v="5"/>
    <x v="1"/>
    <x v="1"/>
    <s v="1023034"/>
    <x v="231"/>
    <s v="Cueros"/>
    <s v="Cuero Forro"/>
    <x v="2"/>
    <n v="61874"/>
    <n v="221939"/>
    <n v="288000"/>
    <n v="61874"/>
    <n v="221939"/>
    <n v="288000"/>
    <n v="216000"/>
    <m/>
  </r>
  <r>
    <x v="385"/>
    <x v="5"/>
    <x v="1"/>
    <x v="1"/>
    <s v="1023050"/>
    <x v="341"/>
    <s v="Lomo"/>
    <s v="Lomo Centro"/>
    <x v="5"/>
    <n v="2740"/>
    <n v="0"/>
    <n v="2740"/>
    <n v="2740"/>
    <n v="0"/>
    <n v="2740"/>
    <m/>
    <m/>
  </r>
  <r>
    <x v="387"/>
    <x v="5"/>
    <x v="1"/>
    <x v="1"/>
    <s v="1023093"/>
    <x v="343"/>
    <s v="Recortes"/>
    <s v="Recortes No Magro"/>
    <x v="2"/>
    <n v="-1698"/>
    <n v="63204"/>
    <n v="48000"/>
    <n v="-1698"/>
    <n v="63204"/>
    <n v="48000"/>
    <n v="48000"/>
    <m/>
  </r>
  <r>
    <x v="388"/>
    <x v="5"/>
    <x v="1"/>
    <x v="1"/>
    <s v="1023102"/>
    <x v="344"/>
    <s v="Lomo"/>
    <s v="Lomo MM Loin"/>
    <x v="8"/>
    <n v="6460"/>
    <n v="0"/>
    <n v="6460"/>
    <n v="6460"/>
    <n v="0"/>
    <n v="6460"/>
    <m/>
    <m/>
  </r>
  <r>
    <x v="256"/>
    <x v="5"/>
    <x v="1"/>
    <x v="1"/>
    <s v="1023109"/>
    <x v="198"/>
    <s v="Grasas"/>
    <s v="Grasa Gordura"/>
    <x v="2"/>
    <n v="0"/>
    <n v="24000"/>
    <n v="24000"/>
    <n v="0"/>
    <n v="48000"/>
    <n v="48000"/>
    <m/>
    <m/>
  </r>
  <r>
    <x v="389"/>
    <x v="5"/>
    <x v="1"/>
    <x v="1"/>
    <s v="1023123"/>
    <x v="345"/>
    <s v="Lomo"/>
    <s v="Lomo Vetado"/>
    <x v="8"/>
    <n v="1169"/>
    <n v="1831"/>
    <n v="3000"/>
    <n v="1169"/>
    <n v="1831"/>
    <n v="3000"/>
    <m/>
    <m/>
  </r>
  <r>
    <x v="390"/>
    <x v="5"/>
    <x v="1"/>
    <x v="1"/>
    <s v="1023126"/>
    <x v="346"/>
    <s v="Recortes"/>
    <s v="Recortes No Magro"/>
    <x v="2"/>
    <n v="298"/>
    <n v="0"/>
    <n v="0"/>
    <n v="298"/>
    <n v="0"/>
    <n v="0"/>
    <m/>
    <m/>
  </r>
  <r>
    <x v="393"/>
    <x v="5"/>
    <x v="1"/>
    <x v="1"/>
    <s v="1023143"/>
    <x v="349"/>
    <s v="Prolijado"/>
    <s v="Prolijado Plateada"/>
    <x v="2"/>
    <n v="-1000"/>
    <n v="2000"/>
    <n v="1000"/>
    <n v="-1000"/>
    <n v="2000"/>
    <n v="1000"/>
    <m/>
    <m/>
  </r>
  <r>
    <x v="394"/>
    <x v="5"/>
    <x v="1"/>
    <x v="1"/>
    <s v="1023157"/>
    <x v="350"/>
    <s v="Grasas"/>
    <s v="Grasa Lomo Tocino"/>
    <x v="2"/>
    <n v="-3500"/>
    <n v="3500"/>
    <n v="0"/>
    <n v="-3500"/>
    <n v="3500"/>
    <n v="0"/>
    <m/>
    <m/>
  </r>
  <r>
    <x v="474"/>
    <x v="5"/>
    <x v="1"/>
    <x v="1"/>
    <s v="1023184"/>
    <x v="420"/>
    <s v="Lomo"/>
    <s v="Lomo CC Loin"/>
    <x v="8"/>
    <n v="-1801"/>
    <n v="1801"/>
    <n v="0"/>
    <n v="-1801"/>
    <n v="1801"/>
    <n v="0"/>
    <m/>
    <m/>
  </r>
  <r>
    <x v="397"/>
    <x v="5"/>
    <x v="1"/>
    <x v="1"/>
    <s v="1023190"/>
    <x v="351"/>
    <s v="Subprod"/>
    <s v="Subprod Visceras"/>
    <x v="5"/>
    <n v="12708"/>
    <n v="260931"/>
    <n v="273639"/>
    <n v="12708"/>
    <n v="265041"/>
    <n v="277749"/>
    <n v="219560"/>
    <m/>
  </r>
  <r>
    <x v="579"/>
    <x v="5"/>
    <x v="1"/>
    <x v="1"/>
    <s v="1023218"/>
    <x v="508"/>
    <s v="Subprod"/>
    <s v="Subprod Visceras"/>
    <x v="6"/>
    <n v="0"/>
    <n v="112990"/>
    <n v="120000"/>
    <n v="0"/>
    <n v="112990"/>
    <n v="120000"/>
    <n v="120000"/>
    <m/>
  </r>
  <r>
    <x v="398"/>
    <x v="5"/>
    <x v="1"/>
    <x v="1"/>
    <s v="1023247"/>
    <x v="352"/>
    <s v="Panceta"/>
    <s v="Panceta s/Cuero"/>
    <x v="8"/>
    <n v="130"/>
    <n v="0"/>
    <n v="0"/>
    <n v="130"/>
    <n v="0"/>
    <n v="0"/>
    <m/>
    <m/>
  </r>
  <r>
    <x v="399"/>
    <x v="5"/>
    <x v="1"/>
    <x v="1"/>
    <s v="1023257"/>
    <x v="353"/>
    <s v="Recortes"/>
    <s v="Recortes No Magro"/>
    <x v="6"/>
    <n v="8265"/>
    <n v="0"/>
    <n v="0"/>
    <n v="8265"/>
    <n v="0"/>
    <n v="0"/>
    <m/>
    <m/>
  </r>
  <r>
    <x v="400"/>
    <x v="5"/>
    <x v="1"/>
    <x v="1"/>
    <s v="1023265"/>
    <x v="354"/>
    <s v="Cost-Pec"/>
    <s v="Cost-Pec Trozos"/>
    <x v="8"/>
    <n v="3597"/>
    <n v="1403"/>
    <n v="5000"/>
    <n v="3597"/>
    <n v="5403"/>
    <n v="5000"/>
    <m/>
    <m/>
  </r>
  <r>
    <x v="401"/>
    <x v="5"/>
    <x v="1"/>
    <x v="1"/>
    <s v="1023273"/>
    <x v="355"/>
    <s v="Pierna"/>
    <s v="Pierna Pulpa Fina"/>
    <x v="5"/>
    <n v="-9726"/>
    <n v="50024"/>
    <n v="40298"/>
    <n v="-9726"/>
    <n v="50024"/>
    <n v="40298"/>
    <n v="39928"/>
    <m/>
  </r>
  <r>
    <x v="402"/>
    <x v="5"/>
    <x v="1"/>
    <x v="1"/>
    <s v="1023274"/>
    <x v="356"/>
    <s v="Pierna"/>
    <s v="Pierna Pulpa Fina"/>
    <x v="5"/>
    <n v="3447"/>
    <n v="13155"/>
    <n v="16602"/>
    <n v="3447"/>
    <n v="15155"/>
    <n v="16602"/>
    <n v="18144"/>
    <m/>
  </r>
  <r>
    <x v="542"/>
    <x v="5"/>
    <x v="1"/>
    <x v="1"/>
    <s v="1023276"/>
    <x v="479"/>
    <s v="Pierna"/>
    <s v="Pierna Pulpa Fina"/>
    <x v="5"/>
    <n v="2272"/>
    <n v="27728"/>
    <n v="30000"/>
    <n v="2272"/>
    <n v="27728"/>
    <n v="30000"/>
    <n v="31198"/>
    <m/>
  </r>
  <r>
    <x v="403"/>
    <x v="5"/>
    <x v="1"/>
    <x v="1"/>
    <s v="1023290"/>
    <x v="357"/>
    <s v="Huesos"/>
    <s v="Huesos Cuarto Traser"/>
    <x v="2"/>
    <n v="5333"/>
    <n v="0"/>
    <n v="0"/>
    <n v="5333"/>
    <n v="0"/>
    <n v="0"/>
    <m/>
    <m/>
  </r>
  <r>
    <x v="404"/>
    <x v="5"/>
    <x v="1"/>
    <x v="1"/>
    <s v="1023291"/>
    <x v="358"/>
    <s v="Huesos"/>
    <s v="Huesos Cuarto Centra"/>
    <x v="2"/>
    <n v="-96829"/>
    <n v="33709"/>
    <n v="0"/>
    <n v="-96829"/>
    <n v="33709"/>
    <n v="0"/>
    <m/>
    <m/>
  </r>
  <r>
    <x v="405"/>
    <x v="5"/>
    <x v="1"/>
    <x v="1"/>
    <s v="1023302"/>
    <x v="169"/>
    <s v="Grasas"/>
    <s v="Grasa Interior"/>
    <x v="6"/>
    <n v="-1888"/>
    <n v="1888"/>
    <n v="0"/>
    <n v="-1888"/>
    <n v="1888"/>
    <n v="0"/>
    <m/>
    <m/>
  </r>
  <r>
    <x v="264"/>
    <x v="5"/>
    <x v="1"/>
    <x v="1"/>
    <s v="1023306"/>
    <x v="195"/>
    <s v="Cueros"/>
    <s v="Cuero Mixto"/>
    <x v="2"/>
    <n v="46834"/>
    <n v="308235"/>
    <n v="360000"/>
    <n v="46834"/>
    <n v="308235"/>
    <n v="360000"/>
    <n v="240000"/>
    <m/>
  </r>
  <r>
    <x v="406"/>
    <x v="5"/>
    <x v="1"/>
    <x v="1"/>
    <s v="1023318"/>
    <x v="359"/>
    <s v="Recortes"/>
    <s v="Recortes No Magro"/>
    <x v="6"/>
    <n v="-608"/>
    <n v="608"/>
    <n v="24000"/>
    <n v="-608"/>
    <n v="608"/>
    <n v="24000"/>
    <n v="24000"/>
    <m/>
  </r>
  <r>
    <x v="407"/>
    <x v="5"/>
    <x v="1"/>
    <x v="1"/>
    <s v="1023319"/>
    <x v="360"/>
    <s v="Recortes"/>
    <s v="Recortes No Magro"/>
    <x v="6"/>
    <n v="23804"/>
    <n v="196"/>
    <n v="24000"/>
    <n v="23804"/>
    <n v="196"/>
    <n v="24000"/>
    <n v="24000"/>
    <m/>
  </r>
  <r>
    <x v="475"/>
    <x v="5"/>
    <x v="1"/>
    <x v="1"/>
    <s v="1023324"/>
    <x v="263"/>
    <s v="Pierna"/>
    <s v="Pierna Pulpa"/>
    <x v="6"/>
    <n v="-15615"/>
    <n v="63615"/>
    <n v="48000"/>
    <n v="-15615"/>
    <n v="63615"/>
    <n v="48000"/>
    <n v="48004"/>
    <m/>
  </r>
  <r>
    <x v="497"/>
    <x v="5"/>
    <x v="1"/>
    <x v="1"/>
    <s v="1023343"/>
    <x v="439"/>
    <s v="Recortes"/>
    <s v="Recortes No Magro"/>
    <x v="6"/>
    <n v="78441"/>
    <n v="13839"/>
    <n v="72000"/>
    <n v="78441"/>
    <n v="13839"/>
    <n v="72000"/>
    <n v="72006"/>
    <m/>
  </r>
  <r>
    <x v="476"/>
    <x v="5"/>
    <x v="1"/>
    <x v="1"/>
    <s v="1023353"/>
    <x v="253"/>
    <s v="Paleta"/>
    <s v="Paleta Pulpa"/>
    <x v="7"/>
    <n v="-24511"/>
    <n v="0"/>
    <n v="0"/>
    <n v="-24511"/>
    <n v="0"/>
    <n v="0"/>
    <m/>
    <m/>
  </r>
  <r>
    <x v="543"/>
    <x v="5"/>
    <x v="1"/>
    <x v="1"/>
    <s v="1023354"/>
    <x v="480"/>
    <s v="Pernil"/>
    <s v="Pernil Mano"/>
    <x v="2"/>
    <n v="-24000"/>
    <n v="3315"/>
    <n v="0"/>
    <n v="-24000"/>
    <n v="60908"/>
    <n v="48000"/>
    <m/>
    <m/>
  </r>
  <r>
    <x v="544"/>
    <x v="5"/>
    <x v="1"/>
    <x v="1"/>
    <s v="1023375"/>
    <x v="481"/>
    <s v="Subprod"/>
    <s v="Subprod Tripa"/>
    <x v="6"/>
    <n v="0"/>
    <n v="8000"/>
    <n v="12000"/>
    <n v="0"/>
    <n v="8000"/>
    <n v="12000"/>
    <m/>
    <m/>
  </r>
  <r>
    <x v="498"/>
    <x v="5"/>
    <x v="1"/>
    <x v="1"/>
    <s v="1023383"/>
    <x v="440"/>
    <s v="Subprod"/>
    <s v="Subprod Visceras"/>
    <x v="6"/>
    <n v="658"/>
    <n v="75000"/>
    <n v="72000"/>
    <n v="0"/>
    <n v="75000"/>
    <n v="72000"/>
    <n v="72006"/>
    <m/>
  </r>
  <r>
    <x v="567"/>
    <x v="5"/>
    <x v="1"/>
    <x v="1"/>
    <s v="1023387"/>
    <x v="132"/>
    <s v="Recortes"/>
    <s v="Recortes No Magro"/>
    <x v="7"/>
    <n v="40000"/>
    <n v="24000"/>
    <n v="24000"/>
    <n v="40000"/>
    <n v="24000"/>
    <n v="24000"/>
    <m/>
    <m/>
  </r>
  <r>
    <x v="546"/>
    <x v="5"/>
    <x v="1"/>
    <x v="1"/>
    <s v="1023389"/>
    <x v="482"/>
    <s v="Recortes"/>
    <s v="Recortes No Magro"/>
    <x v="7"/>
    <n v="37008"/>
    <n v="3014"/>
    <n v="0"/>
    <n v="37008"/>
    <n v="3014"/>
    <n v="0"/>
    <m/>
    <m/>
  </r>
  <r>
    <x v="548"/>
    <x v="5"/>
    <x v="1"/>
    <x v="1"/>
    <s v="1023391"/>
    <x v="205"/>
    <s v="Recortes"/>
    <s v="Recortes No Magro"/>
    <x v="7"/>
    <n v="-980"/>
    <n v="27849"/>
    <n v="0"/>
    <n v="-980"/>
    <n v="27849"/>
    <n v="0"/>
    <m/>
    <m/>
  </r>
  <r>
    <x v="568"/>
    <x v="5"/>
    <x v="1"/>
    <x v="1"/>
    <s v="1023400"/>
    <x v="499"/>
    <s v="Pierna"/>
    <s v="Pierna Pulpa"/>
    <x v="7"/>
    <m/>
    <m/>
    <m/>
    <n v="0"/>
    <n v="120000"/>
    <n v="120000"/>
    <m/>
    <m/>
  </r>
  <r>
    <x v="94"/>
    <x v="5"/>
    <x v="1"/>
    <x v="2"/>
    <s v="1020105"/>
    <x v="85"/>
    <s v="Lomo"/>
    <s v="Lomo Centro"/>
    <x v="9"/>
    <m/>
    <m/>
    <m/>
    <m/>
    <m/>
    <m/>
    <m/>
    <n v="37379.154000000002"/>
  </r>
  <r>
    <x v="95"/>
    <x v="5"/>
    <x v="1"/>
    <x v="2"/>
    <s v="1020110"/>
    <x v="86"/>
    <s v="Lomo"/>
    <s v="Lomo MM Loin"/>
    <x v="9"/>
    <m/>
    <m/>
    <m/>
    <m/>
    <m/>
    <m/>
    <m/>
    <n v="624811.63300000003"/>
  </r>
  <r>
    <x v="97"/>
    <x v="5"/>
    <x v="1"/>
    <x v="2"/>
    <s v="1020326"/>
    <x v="88"/>
    <s v="Paleta"/>
    <s v="Paleta Pulpa"/>
    <x v="9"/>
    <m/>
    <m/>
    <m/>
    <m/>
    <m/>
    <m/>
    <m/>
    <n v="299208.03899999999"/>
  </r>
  <r>
    <x v="98"/>
    <x v="5"/>
    <x v="1"/>
    <x v="2"/>
    <s v="1020339"/>
    <x v="89"/>
    <s v="Grasas"/>
    <s v="Grasa Lomo Tocino"/>
    <x v="0"/>
    <m/>
    <m/>
    <m/>
    <m/>
    <m/>
    <m/>
    <m/>
    <n v="24001.524000000001"/>
  </r>
  <r>
    <x v="99"/>
    <x v="5"/>
    <x v="1"/>
    <x v="2"/>
    <s v="1020349"/>
    <x v="90"/>
    <s v="Plancha"/>
    <s v="Plancha s/Cuero"/>
    <x v="0"/>
    <m/>
    <m/>
    <m/>
    <m/>
    <m/>
    <m/>
    <m/>
    <n v="16961.598999999998"/>
  </r>
  <r>
    <x v="100"/>
    <x v="5"/>
    <x v="1"/>
    <x v="2"/>
    <s v="1020352"/>
    <x v="91"/>
    <s v="Cueros"/>
    <s v="Cuero Panceta"/>
    <x v="0"/>
    <m/>
    <m/>
    <m/>
    <m/>
    <m/>
    <m/>
    <m/>
    <n v="26447.120999999999"/>
  </r>
  <r>
    <x v="101"/>
    <x v="5"/>
    <x v="1"/>
    <x v="2"/>
    <s v="1020367"/>
    <x v="92"/>
    <s v="Grasas"/>
    <s v="Grasa Gordura"/>
    <x v="0"/>
    <m/>
    <m/>
    <m/>
    <m/>
    <m/>
    <m/>
    <m/>
    <n v="153358.304"/>
  </r>
  <r>
    <x v="102"/>
    <x v="5"/>
    <x v="1"/>
    <x v="2"/>
    <s v="1020412"/>
    <x v="93"/>
    <s v="Recortes"/>
    <s v="Recortes No Magro"/>
    <x v="0"/>
    <m/>
    <m/>
    <m/>
    <m/>
    <m/>
    <m/>
    <m/>
    <n v="161219.215"/>
  </r>
  <r>
    <x v="103"/>
    <x v="5"/>
    <x v="1"/>
    <x v="2"/>
    <s v="1020589"/>
    <x v="94"/>
    <s v="Lomo"/>
    <s v="Lomo MM Loin"/>
    <x v="9"/>
    <m/>
    <m/>
    <m/>
    <m/>
    <m/>
    <m/>
    <m/>
    <n v="126473.247"/>
  </r>
  <r>
    <x v="104"/>
    <x v="5"/>
    <x v="1"/>
    <x v="2"/>
    <s v="1020592"/>
    <x v="95"/>
    <s v="Lomo"/>
    <s v="Lomo Vetado"/>
    <x v="9"/>
    <m/>
    <m/>
    <m/>
    <m/>
    <m/>
    <m/>
    <m/>
    <n v="163863.894"/>
  </r>
  <r>
    <x v="105"/>
    <x v="5"/>
    <x v="1"/>
    <x v="2"/>
    <s v="1020620"/>
    <x v="96"/>
    <s v="Lomo"/>
    <s v="Lomo Vetado"/>
    <x v="9"/>
    <m/>
    <m/>
    <m/>
    <m/>
    <m/>
    <m/>
    <m/>
    <n v="35553.991999999998"/>
  </r>
  <r>
    <x v="106"/>
    <x v="5"/>
    <x v="1"/>
    <x v="2"/>
    <s v="1020636"/>
    <x v="97"/>
    <s v="Filete"/>
    <s v="Filete c/Cabeza"/>
    <x v="9"/>
    <m/>
    <m/>
    <m/>
    <m/>
    <m/>
    <m/>
    <m/>
    <n v="11005.42"/>
  </r>
  <r>
    <x v="107"/>
    <x v="5"/>
    <x v="1"/>
    <x v="2"/>
    <s v="1020637"/>
    <x v="98"/>
    <s v="Panceta"/>
    <s v="Panceta s/Cuero"/>
    <x v="9"/>
    <m/>
    <m/>
    <m/>
    <m/>
    <m/>
    <m/>
    <m/>
    <n v="270481.37"/>
  </r>
  <r>
    <x v="108"/>
    <x v="5"/>
    <x v="1"/>
    <x v="2"/>
    <s v="1020662"/>
    <x v="99"/>
    <s v="Pierna"/>
    <s v="Pierna Pulpa Fina"/>
    <x v="9"/>
    <m/>
    <m/>
    <m/>
    <m/>
    <m/>
    <m/>
    <m/>
    <n v="18503.703000000001"/>
  </r>
  <r>
    <x v="109"/>
    <x v="5"/>
    <x v="1"/>
    <x v="2"/>
    <s v="1020664"/>
    <x v="100"/>
    <s v="Pierna"/>
    <s v="Pierna Pulpa Fina"/>
    <x v="9"/>
    <m/>
    <m/>
    <m/>
    <m/>
    <m/>
    <m/>
    <m/>
    <n v="4915.2129999999997"/>
  </r>
  <r>
    <x v="112"/>
    <x v="5"/>
    <x v="1"/>
    <x v="2"/>
    <s v="1020681"/>
    <x v="103"/>
    <s v="Lomo"/>
    <s v="Lomo MM Loin"/>
    <x v="9"/>
    <m/>
    <m/>
    <m/>
    <m/>
    <m/>
    <m/>
    <m/>
    <n v="10000"/>
  </r>
  <r>
    <x v="113"/>
    <x v="5"/>
    <x v="1"/>
    <x v="2"/>
    <s v="1020704"/>
    <x v="104"/>
    <s v="Filete"/>
    <s v="Filete c/Cabeza"/>
    <x v="9"/>
    <m/>
    <m/>
    <m/>
    <m/>
    <m/>
    <m/>
    <m/>
    <n v="1311.3489999999999"/>
  </r>
  <r>
    <x v="114"/>
    <x v="5"/>
    <x v="1"/>
    <x v="2"/>
    <s v="1020715"/>
    <x v="105"/>
    <s v="Panceta"/>
    <s v="Panceta c/Cuero"/>
    <x v="9"/>
    <m/>
    <m/>
    <m/>
    <m/>
    <m/>
    <m/>
    <m/>
    <n v="1549.3330000000001"/>
  </r>
  <r>
    <x v="115"/>
    <x v="5"/>
    <x v="1"/>
    <x v="2"/>
    <s v="1020731"/>
    <x v="106"/>
    <s v="Panceta"/>
    <s v="Panceta s/Cuero"/>
    <x v="9"/>
    <m/>
    <m/>
    <m/>
    <m/>
    <m/>
    <m/>
    <m/>
    <n v="25059.566999999999"/>
  </r>
  <r>
    <x v="116"/>
    <x v="5"/>
    <x v="1"/>
    <x v="2"/>
    <s v="1020758"/>
    <x v="107"/>
    <s v="Lomo"/>
    <s v="Lomo Vetado"/>
    <x v="9"/>
    <m/>
    <m/>
    <m/>
    <m/>
    <m/>
    <m/>
    <m/>
    <n v="5091.9880000000003"/>
  </r>
  <r>
    <x v="117"/>
    <x v="5"/>
    <x v="1"/>
    <x v="2"/>
    <s v="1020774"/>
    <x v="108"/>
    <s v="Prolijado"/>
    <s v="Prolijado Malaya"/>
    <x v="9"/>
    <m/>
    <m/>
    <m/>
    <m/>
    <m/>
    <m/>
    <m/>
    <n v="10889.995999999999"/>
  </r>
  <r>
    <x v="118"/>
    <x v="5"/>
    <x v="1"/>
    <x v="2"/>
    <s v="1020802"/>
    <x v="109"/>
    <s v="Panceta"/>
    <s v="Panceta s/Cuero"/>
    <x v="9"/>
    <m/>
    <m/>
    <m/>
    <m/>
    <m/>
    <m/>
    <m/>
    <n v="94782.688999999998"/>
  </r>
  <r>
    <x v="119"/>
    <x v="5"/>
    <x v="1"/>
    <x v="2"/>
    <s v="1020810"/>
    <x v="110"/>
    <s v="Subprod"/>
    <s v="Subprod Tripa"/>
    <x v="9"/>
    <m/>
    <m/>
    <m/>
    <m/>
    <m/>
    <m/>
    <m/>
    <n v="1388.981"/>
  </r>
  <r>
    <x v="271"/>
    <x v="5"/>
    <x v="1"/>
    <x v="2"/>
    <s v="1020822"/>
    <x v="249"/>
    <s v="Huesos"/>
    <s v="Huesos Cuarto Centra"/>
    <x v="5"/>
    <m/>
    <m/>
    <m/>
    <m/>
    <m/>
    <m/>
    <m/>
    <n v="24010.705000000002"/>
  </r>
  <r>
    <x v="272"/>
    <x v="5"/>
    <x v="1"/>
    <x v="2"/>
    <s v="1020828"/>
    <x v="156"/>
    <s v="Chuleta"/>
    <s v="Chuleta Huesos"/>
    <x v="5"/>
    <m/>
    <m/>
    <m/>
    <m/>
    <m/>
    <m/>
    <m/>
    <n v="32241.83"/>
  </r>
  <r>
    <x v="274"/>
    <x v="5"/>
    <x v="1"/>
    <x v="2"/>
    <s v="1020853"/>
    <x v="158"/>
    <s v="Filete"/>
    <s v="Filete c/Cabeza"/>
    <x v="7"/>
    <m/>
    <m/>
    <m/>
    <m/>
    <m/>
    <m/>
    <m/>
    <n v="237336.033"/>
  </r>
  <r>
    <x v="121"/>
    <x v="5"/>
    <x v="1"/>
    <x v="2"/>
    <s v="1020860"/>
    <x v="112"/>
    <s v="Lomo"/>
    <s v="Lomo Vetado"/>
    <x v="4"/>
    <m/>
    <m/>
    <m/>
    <m/>
    <m/>
    <m/>
    <m/>
    <n v="163355.068"/>
  </r>
  <r>
    <x v="122"/>
    <x v="5"/>
    <x v="1"/>
    <x v="2"/>
    <s v="1020861"/>
    <x v="113"/>
    <s v="Lomo"/>
    <s v="Lomo Vetado"/>
    <x v="4"/>
    <m/>
    <m/>
    <m/>
    <m/>
    <m/>
    <m/>
    <m/>
    <n v="116861.212"/>
  </r>
  <r>
    <x v="123"/>
    <x v="5"/>
    <x v="1"/>
    <x v="2"/>
    <s v="1020869"/>
    <x v="114"/>
    <s v="Cost-Pec"/>
    <s v="Cost-Pec Entero"/>
    <x v="0"/>
    <m/>
    <m/>
    <m/>
    <m/>
    <m/>
    <m/>
    <m/>
    <n v="33999.999000000003"/>
  </r>
  <r>
    <x v="124"/>
    <x v="5"/>
    <x v="1"/>
    <x v="2"/>
    <s v="1020886"/>
    <x v="115"/>
    <s v="Panceta"/>
    <s v="Panceta s/Cuero"/>
    <x v="0"/>
    <m/>
    <m/>
    <m/>
    <m/>
    <m/>
    <m/>
    <m/>
    <n v="22576.053"/>
  </r>
  <r>
    <x v="127"/>
    <x v="5"/>
    <x v="1"/>
    <x v="2"/>
    <s v="1020914"/>
    <x v="118"/>
    <s v="Panceta"/>
    <s v="Panceta c/Cuero"/>
    <x v="9"/>
    <m/>
    <m/>
    <m/>
    <m/>
    <m/>
    <m/>
    <m/>
    <n v="9845.9969999999994"/>
  </r>
  <r>
    <x v="128"/>
    <x v="5"/>
    <x v="1"/>
    <x v="2"/>
    <s v="1020915"/>
    <x v="119"/>
    <s v="Pierna"/>
    <s v="Pierna Entera"/>
    <x v="0"/>
    <m/>
    <m/>
    <m/>
    <m/>
    <m/>
    <m/>
    <m/>
    <n v="4000.0039999999999"/>
  </r>
  <r>
    <x v="129"/>
    <x v="5"/>
    <x v="1"/>
    <x v="2"/>
    <s v="1020925"/>
    <x v="120"/>
    <s v="Grasas"/>
    <s v="Grasa Forro"/>
    <x v="0"/>
    <m/>
    <m/>
    <m/>
    <m/>
    <m/>
    <m/>
    <m/>
    <n v="110242.02499999999"/>
  </r>
  <r>
    <x v="130"/>
    <x v="5"/>
    <x v="1"/>
    <x v="2"/>
    <s v="1020944"/>
    <x v="121"/>
    <s v="Pierna"/>
    <s v="Pierna Pulpa"/>
    <x v="0"/>
    <m/>
    <m/>
    <m/>
    <m/>
    <m/>
    <m/>
    <m/>
    <n v="264000.00400000002"/>
  </r>
  <r>
    <x v="133"/>
    <x v="5"/>
    <x v="1"/>
    <x v="2"/>
    <s v="1020991"/>
    <x v="124"/>
    <s v="Pierna"/>
    <s v="Pierna Pulpa Fina"/>
    <x v="9"/>
    <m/>
    <m/>
    <m/>
    <m/>
    <m/>
    <m/>
    <m/>
    <n v="9428.2549999999992"/>
  </r>
  <r>
    <x v="134"/>
    <x v="5"/>
    <x v="1"/>
    <x v="2"/>
    <s v="1021012"/>
    <x v="125"/>
    <s v="Plancha"/>
    <s v="Plancha s/Cuero"/>
    <x v="4"/>
    <m/>
    <m/>
    <m/>
    <m/>
    <m/>
    <m/>
    <m/>
    <n v="131395.84099999999"/>
  </r>
  <r>
    <x v="135"/>
    <x v="5"/>
    <x v="1"/>
    <x v="2"/>
    <s v="1021023"/>
    <x v="126"/>
    <s v="Grasas"/>
    <s v="Grasa Gordura"/>
    <x v="0"/>
    <m/>
    <m/>
    <m/>
    <m/>
    <m/>
    <m/>
    <m/>
    <n v="184679.10500000001"/>
  </r>
  <r>
    <x v="136"/>
    <x v="5"/>
    <x v="1"/>
    <x v="2"/>
    <s v="1021039"/>
    <x v="127"/>
    <s v="Cueros"/>
    <s v="Cuero Papada"/>
    <x v="0"/>
    <m/>
    <m/>
    <m/>
    <m/>
    <m/>
    <m/>
    <m/>
    <n v="9382.3420000000006"/>
  </r>
  <r>
    <x v="137"/>
    <x v="5"/>
    <x v="1"/>
    <x v="2"/>
    <s v="1021045"/>
    <x v="128"/>
    <s v="Pernil"/>
    <s v="Pernil Mano"/>
    <x v="4"/>
    <m/>
    <m/>
    <m/>
    <m/>
    <m/>
    <m/>
    <m/>
    <n v="22988.993999999999"/>
  </r>
  <r>
    <x v="138"/>
    <x v="5"/>
    <x v="1"/>
    <x v="2"/>
    <s v="1021046"/>
    <x v="129"/>
    <s v="Pernil"/>
    <s v="Pernil Mano"/>
    <x v="4"/>
    <m/>
    <m/>
    <m/>
    <m/>
    <m/>
    <m/>
    <m/>
    <n v="57405.167000000001"/>
  </r>
  <r>
    <x v="139"/>
    <x v="5"/>
    <x v="1"/>
    <x v="2"/>
    <s v="1021077"/>
    <x v="130"/>
    <s v="Grasas"/>
    <s v="Grasa Gordura"/>
    <x v="0"/>
    <m/>
    <m/>
    <m/>
    <m/>
    <m/>
    <m/>
    <m/>
    <n v="80881.94"/>
  </r>
  <r>
    <x v="140"/>
    <x v="5"/>
    <x v="1"/>
    <x v="2"/>
    <s v="1021078"/>
    <x v="131"/>
    <s v="Recortes"/>
    <s v="Recortes No Magro"/>
    <x v="0"/>
    <m/>
    <m/>
    <m/>
    <m/>
    <m/>
    <m/>
    <m/>
    <n v="93813.535999999993"/>
  </r>
  <r>
    <x v="143"/>
    <x v="5"/>
    <x v="1"/>
    <x v="2"/>
    <s v="1021092"/>
    <x v="134"/>
    <s v="Recortes"/>
    <s v="Recortes No Magro"/>
    <x v="0"/>
    <m/>
    <m/>
    <m/>
    <m/>
    <m/>
    <m/>
    <m/>
    <n v="148477.19899999999"/>
  </r>
  <r>
    <x v="144"/>
    <x v="5"/>
    <x v="1"/>
    <x v="2"/>
    <s v="1021101"/>
    <x v="135"/>
    <s v="Subprod"/>
    <s v="Subprod Visceras"/>
    <x v="0"/>
    <m/>
    <m/>
    <m/>
    <m/>
    <m/>
    <m/>
    <m/>
    <n v="9256.5959999999995"/>
  </r>
  <r>
    <x v="146"/>
    <x v="5"/>
    <x v="1"/>
    <x v="2"/>
    <s v="1021106"/>
    <x v="137"/>
    <s v="Subprod"/>
    <s v="Subprod Visceras"/>
    <x v="0"/>
    <m/>
    <m/>
    <m/>
    <m/>
    <m/>
    <m/>
    <m/>
    <n v="62000.002999999997"/>
  </r>
  <r>
    <x v="147"/>
    <x v="5"/>
    <x v="1"/>
    <x v="2"/>
    <s v="1021111"/>
    <x v="138"/>
    <s v="Grasas"/>
    <s v="Grasa Interior"/>
    <x v="0"/>
    <m/>
    <m/>
    <m/>
    <m/>
    <m/>
    <m/>
    <m/>
    <n v="4400"/>
  </r>
  <r>
    <x v="149"/>
    <x v="5"/>
    <x v="1"/>
    <x v="2"/>
    <s v="1021136"/>
    <x v="140"/>
    <s v="Subprod"/>
    <s v="Subprod Visceras"/>
    <x v="9"/>
    <m/>
    <m/>
    <m/>
    <m/>
    <m/>
    <m/>
    <m/>
    <n v="9346.2250000000004"/>
  </r>
  <r>
    <x v="150"/>
    <x v="5"/>
    <x v="1"/>
    <x v="2"/>
    <s v="1021149"/>
    <x v="141"/>
    <s v="Huesos"/>
    <s v="Huesos Cuarto Centra"/>
    <x v="4"/>
    <m/>
    <m/>
    <m/>
    <m/>
    <m/>
    <m/>
    <m/>
    <n v="43702.474000000002"/>
  </r>
  <r>
    <x v="151"/>
    <x v="5"/>
    <x v="1"/>
    <x v="2"/>
    <s v="1021150"/>
    <x v="142"/>
    <s v="Huesos"/>
    <s v="Huesos Cuarto Centra"/>
    <x v="4"/>
    <m/>
    <m/>
    <m/>
    <m/>
    <m/>
    <m/>
    <m/>
    <n v="125098.53599999999"/>
  </r>
  <r>
    <x v="152"/>
    <x v="5"/>
    <x v="1"/>
    <x v="2"/>
    <s v="1021151"/>
    <x v="143"/>
    <s v="Huesos"/>
    <s v="Huesos Cuarto Delant"/>
    <x v="4"/>
    <m/>
    <m/>
    <m/>
    <m/>
    <m/>
    <m/>
    <m/>
    <n v="559.38199999999995"/>
  </r>
  <r>
    <x v="153"/>
    <x v="5"/>
    <x v="1"/>
    <x v="2"/>
    <s v="1021152"/>
    <x v="144"/>
    <s v="Huesos"/>
    <s v="Huesos Cuarto Delant"/>
    <x v="4"/>
    <m/>
    <m/>
    <m/>
    <m/>
    <m/>
    <m/>
    <m/>
    <n v="53712.006000000001"/>
  </r>
  <r>
    <x v="154"/>
    <x v="5"/>
    <x v="1"/>
    <x v="2"/>
    <s v="1021156"/>
    <x v="145"/>
    <s v="Huesos"/>
    <s v="Huesos Cuarto Centra"/>
    <x v="4"/>
    <m/>
    <m/>
    <m/>
    <m/>
    <m/>
    <m/>
    <m/>
    <n v="115000.00599999999"/>
  </r>
  <r>
    <x v="155"/>
    <x v="5"/>
    <x v="1"/>
    <x v="2"/>
    <s v="1021187"/>
    <x v="146"/>
    <s v="Cueros"/>
    <s v="Cuero Back"/>
    <x v="0"/>
    <m/>
    <m/>
    <m/>
    <m/>
    <m/>
    <m/>
    <m/>
    <n v="64689.947"/>
  </r>
  <r>
    <x v="285"/>
    <x v="5"/>
    <x v="1"/>
    <x v="2"/>
    <s v="1021272"/>
    <x v="238"/>
    <s v="Cueros"/>
    <s v="Cuero Forro"/>
    <x v="6"/>
    <m/>
    <m/>
    <m/>
    <m/>
    <m/>
    <m/>
    <m/>
    <n v="195016.14"/>
  </r>
  <r>
    <x v="157"/>
    <x v="5"/>
    <x v="1"/>
    <x v="2"/>
    <s v="1021279"/>
    <x v="147"/>
    <s v="Huesos"/>
    <s v="Huesos Cuarto Centra"/>
    <x v="0"/>
    <m/>
    <m/>
    <m/>
    <m/>
    <m/>
    <m/>
    <m/>
    <n v="24000.001"/>
  </r>
  <r>
    <x v="159"/>
    <x v="5"/>
    <x v="1"/>
    <x v="2"/>
    <s v="1021385"/>
    <x v="149"/>
    <s v="Cueros"/>
    <s v="Cuero Mixto"/>
    <x v="0"/>
    <m/>
    <m/>
    <m/>
    <m/>
    <m/>
    <m/>
    <m/>
    <n v="96000.4"/>
  </r>
  <r>
    <x v="469"/>
    <x v="5"/>
    <x v="1"/>
    <x v="2"/>
    <s v="1021433"/>
    <x v="263"/>
    <s v="Pierna"/>
    <s v="Pierna Pulpa"/>
    <x v="7"/>
    <m/>
    <m/>
    <m/>
    <m/>
    <m/>
    <m/>
    <m/>
    <n v="9767.9089999999997"/>
  </r>
  <r>
    <x v="161"/>
    <x v="5"/>
    <x v="1"/>
    <x v="2"/>
    <s v="1021470"/>
    <x v="151"/>
    <s v="Pernil"/>
    <s v="Pernil Mano"/>
    <x v="4"/>
    <m/>
    <m/>
    <m/>
    <m/>
    <m/>
    <m/>
    <m/>
    <n v="21292.129000000001"/>
  </r>
  <r>
    <x v="289"/>
    <x v="5"/>
    <x v="1"/>
    <x v="2"/>
    <s v="1021538"/>
    <x v="259"/>
    <s v="Panceta"/>
    <s v="Panceta s/Cuero"/>
    <x v="5"/>
    <m/>
    <m/>
    <m/>
    <m/>
    <m/>
    <m/>
    <m/>
    <n v="178264.36900000001"/>
  </r>
  <r>
    <x v="290"/>
    <x v="5"/>
    <x v="1"/>
    <x v="2"/>
    <s v="1021539"/>
    <x v="260"/>
    <s v="Panceta"/>
    <s v="Panceta s/Cuero"/>
    <x v="5"/>
    <m/>
    <m/>
    <m/>
    <m/>
    <m/>
    <m/>
    <m/>
    <n v="1000.002"/>
  </r>
  <r>
    <x v="291"/>
    <x v="5"/>
    <x v="1"/>
    <x v="2"/>
    <s v="1021555"/>
    <x v="261"/>
    <s v="Grasas"/>
    <s v="Grasa Gordura"/>
    <x v="6"/>
    <m/>
    <m/>
    <m/>
    <m/>
    <m/>
    <m/>
    <m/>
    <n v="71793.925000000003"/>
  </r>
  <r>
    <x v="292"/>
    <x v="5"/>
    <x v="1"/>
    <x v="2"/>
    <s v="1021596"/>
    <x v="149"/>
    <s v="Cueros"/>
    <s v="Cuero Mixto"/>
    <x v="6"/>
    <m/>
    <m/>
    <m/>
    <m/>
    <m/>
    <m/>
    <m/>
    <n v="8661.5499999999993"/>
  </r>
  <r>
    <x v="164"/>
    <x v="5"/>
    <x v="1"/>
    <x v="2"/>
    <s v="1021603"/>
    <x v="154"/>
    <s v="Lomo"/>
    <s v="Lomo MM Loin"/>
    <x v="9"/>
    <m/>
    <m/>
    <m/>
    <m/>
    <m/>
    <m/>
    <m/>
    <n v="6435.3890000000001"/>
  </r>
  <r>
    <x v="172"/>
    <x v="5"/>
    <x v="1"/>
    <x v="2"/>
    <s v="1021731"/>
    <x v="162"/>
    <s v="Pernil"/>
    <s v="Pernil Mano"/>
    <x v="2"/>
    <m/>
    <m/>
    <m/>
    <m/>
    <m/>
    <m/>
    <m/>
    <n v="221447.20199999999"/>
  </r>
  <r>
    <x v="293"/>
    <x v="5"/>
    <x v="1"/>
    <x v="2"/>
    <s v="1021732"/>
    <x v="262"/>
    <s v="Huesos"/>
    <s v="Huesos Cuarto Traser"/>
    <x v="2"/>
    <m/>
    <m/>
    <m/>
    <m/>
    <m/>
    <m/>
    <m/>
    <n v="303355.31800000003"/>
  </r>
  <r>
    <x v="294"/>
    <x v="5"/>
    <x v="1"/>
    <x v="2"/>
    <s v="1021733"/>
    <x v="263"/>
    <s v="Pierna"/>
    <s v="Pierna Pulpa"/>
    <x v="2"/>
    <m/>
    <m/>
    <m/>
    <m/>
    <m/>
    <m/>
    <m/>
    <n v="36285.317999999999"/>
  </r>
  <r>
    <x v="173"/>
    <x v="5"/>
    <x v="1"/>
    <x v="2"/>
    <s v="1021735"/>
    <x v="163"/>
    <s v="Subprod"/>
    <s v="Subprod Patas-Manos"/>
    <x v="2"/>
    <m/>
    <m/>
    <m/>
    <m/>
    <m/>
    <m/>
    <m/>
    <n v="153918.576"/>
  </r>
  <r>
    <x v="295"/>
    <x v="5"/>
    <x v="1"/>
    <x v="2"/>
    <s v="1021737"/>
    <x v="264"/>
    <s v="Subprod"/>
    <s v="Subprod Patas-Manos"/>
    <x v="2"/>
    <m/>
    <m/>
    <m/>
    <m/>
    <m/>
    <m/>
    <m/>
    <n v="12587.473"/>
  </r>
  <r>
    <x v="174"/>
    <x v="5"/>
    <x v="1"/>
    <x v="2"/>
    <s v="1021738"/>
    <x v="164"/>
    <s v="Subprod"/>
    <s v="Subprod Patas-Manos"/>
    <x v="2"/>
    <m/>
    <m/>
    <m/>
    <m/>
    <m/>
    <m/>
    <m/>
    <n v="95385.100999999995"/>
  </r>
  <r>
    <x v="298"/>
    <x v="5"/>
    <x v="1"/>
    <x v="2"/>
    <s v="1021766"/>
    <x v="266"/>
    <s v="Huesos"/>
    <s v="Huesos Cuarto Delant"/>
    <x v="2"/>
    <m/>
    <m/>
    <m/>
    <m/>
    <m/>
    <m/>
    <m/>
    <n v="279214.864"/>
  </r>
  <r>
    <x v="299"/>
    <x v="5"/>
    <x v="1"/>
    <x v="2"/>
    <s v="1021767"/>
    <x v="267"/>
    <s v="Huesos"/>
    <s v="Huesos Cuarto Centra"/>
    <x v="2"/>
    <m/>
    <m/>
    <m/>
    <m/>
    <m/>
    <m/>
    <m/>
    <n v="323364.22100000002"/>
  </r>
  <r>
    <x v="300"/>
    <x v="5"/>
    <x v="1"/>
    <x v="2"/>
    <s v="1021774"/>
    <x v="268"/>
    <s v="Huesos"/>
    <s v="Huesos Cuarto Delant"/>
    <x v="2"/>
    <m/>
    <m/>
    <m/>
    <m/>
    <m/>
    <m/>
    <m/>
    <n v="78069.37"/>
  </r>
  <r>
    <x v="176"/>
    <x v="5"/>
    <x v="1"/>
    <x v="2"/>
    <s v="1021864"/>
    <x v="165"/>
    <s v="Cueros"/>
    <s v="Cuero Papada"/>
    <x v="3"/>
    <m/>
    <m/>
    <m/>
    <m/>
    <m/>
    <m/>
    <m/>
    <n v="96886.910999999993"/>
  </r>
  <r>
    <x v="460"/>
    <x v="5"/>
    <x v="1"/>
    <x v="2"/>
    <s v="1021868"/>
    <x v="411"/>
    <s v="Pierna"/>
    <s v="Pierna Pulpa Fina"/>
    <x v="0"/>
    <m/>
    <m/>
    <m/>
    <m/>
    <m/>
    <m/>
    <m/>
    <n v="48000"/>
  </r>
  <r>
    <x v="305"/>
    <x v="5"/>
    <x v="1"/>
    <x v="2"/>
    <s v="1021922"/>
    <x v="158"/>
    <s v="Filete"/>
    <s v="Filete c/Cabeza"/>
    <x v="8"/>
    <m/>
    <m/>
    <m/>
    <m/>
    <m/>
    <m/>
    <m/>
    <n v="1999.9970000000001"/>
  </r>
  <r>
    <x v="306"/>
    <x v="5"/>
    <x v="1"/>
    <x v="2"/>
    <s v="1021924"/>
    <x v="270"/>
    <s v="Lomo"/>
    <s v="Lomo MM Loin"/>
    <x v="8"/>
    <m/>
    <m/>
    <m/>
    <m/>
    <m/>
    <m/>
    <m/>
    <n v="5888.348"/>
  </r>
  <r>
    <x v="307"/>
    <x v="5"/>
    <x v="1"/>
    <x v="2"/>
    <s v="1021925"/>
    <x v="271"/>
    <s v="Lomo"/>
    <s v="Lomo MM Loin"/>
    <x v="8"/>
    <m/>
    <m/>
    <m/>
    <m/>
    <m/>
    <m/>
    <m/>
    <n v="20675.282999999999"/>
  </r>
  <r>
    <x v="308"/>
    <x v="5"/>
    <x v="1"/>
    <x v="2"/>
    <s v="1021929"/>
    <x v="272"/>
    <s v="Panceta"/>
    <s v="Panceta c/Cuero"/>
    <x v="8"/>
    <m/>
    <m/>
    <m/>
    <m/>
    <m/>
    <m/>
    <m/>
    <n v="1390.0029999999999"/>
  </r>
  <r>
    <x v="309"/>
    <x v="5"/>
    <x v="1"/>
    <x v="2"/>
    <s v="1021931"/>
    <x v="273"/>
    <s v="Cost-Pec"/>
    <s v="Cost-Pec Trozos"/>
    <x v="8"/>
    <m/>
    <m/>
    <m/>
    <m/>
    <m/>
    <m/>
    <m/>
    <n v="16160.173000000001"/>
  </r>
  <r>
    <x v="310"/>
    <x v="5"/>
    <x v="1"/>
    <x v="2"/>
    <s v="1021936"/>
    <x v="274"/>
    <s v="Paleta"/>
    <s v="Paleta Pulpa"/>
    <x v="8"/>
    <m/>
    <m/>
    <m/>
    <m/>
    <m/>
    <m/>
    <m/>
    <n v="409778.946"/>
  </r>
  <r>
    <x v="470"/>
    <x v="5"/>
    <x v="1"/>
    <x v="2"/>
    <s v="1021944"/>
    <x v="418"/>
    <s v="Recortes"/>
    <s v="Diafragma"/>
    <x v="8"/>
    <m/>
    <m/>
    <m/>
    <m/>
    <m/>
    <m/>
    <m/>
    <n v="2000"/>
  </r>
  <r>
    <x v="178"/>
    <x v="5"/>
    <x v="1"/>
    <x v="2"/>
    <s v="1021976"/>
    <x v="167"/>
    <s v="Paleta"/>
    <s v="Paleta Pulpa"/>
    <x v="0"/>
    <m/>
    <m/>
    <m/>
    <m/>
    <m/>
    <m/>
    <m/>
    <n v="176168.91500000001"/>
  </r>
  <r>
    <x v="314"/>
    <x v="5"/>
    <x v="1"/>
    <x v="2"/>
    <s v="1022033"/>
    <x v="277"/>
    <s v="Cabeza"/>
    <s v="Cabeza Derivados"/>
    <x v="2"/>
    <m/>
    <m/>
    <m/>
    <m/>
    <m/>
    <m/>
    <m/>
    <n v="39554.9"/>
  </r>
  <r>
    <x v="487"/>
    <x v="5"/>
    <x v="1"/>
    <x v="2"/>
    <s v="1022047"/>
    <x v="431"/>
    <s v="Recortes"/>
    <s v="Recortes No Magro"/>
    <x v="0"/>
    <m/>
    <m/>
    <m/>
    <m/>
    <m/>
    <m/>
    <m/>
    <n v="21999.999"/>
  </r>
  <r>
    <x v="181"/>
    <x v="5"/>
    <x v="1"/>
    <x v="2"/>
    <s v="1022073"/>
    <x v="169"/>
    <s v="Grasas"/>
    <s v="Grasa Interior"/>
    <x v="2"/>
    <m/>
    <m/>
    <m/>
    <m/>
    <m/>
    <m/>
    <m/>
    <n v="152609.75"/>
  </r>
  <r>
    <x v="315"/>
    <x v="5"/>
    <x v="1"/>
    <x v="2"/>
    <s v="1022080"/>
    <x v="278"/>
    <s v="Subprod"/>
    <s v="Subprod Cola"/>
    <x v="2"/>
    <m/>
    <m/>
    <m/>
    <m/>
    <m/>
    <m/>
    <m/>
    <n v="104984.62"/>
  </r>
  <r>
    <x v="182"/>
    <x v="5"/>
    <x v="1"/>
    <x v="2"/>
    <s v="1022096"/>
    <x v="170"/>
    <s v="Huesos"/>
    <s v="Huesos Cuarto Delant"/>
    <x v="2"/>
    <m/>
    <m/>
    <m/>
    <m/>
    <m/>
    <m/>
    <m/>
    <n v="155717.04800000001"/>
  </r>
  <r>
    <x v="318"/>
    <x v="5"/>
    <x v="1"/>
    <x v="2"/>
    <s v="1022099"/>
    <x v="281"/>
    <s v="Huesos"/>
    <s v="Huesos Cuarto Centra"/>
    <x v="2"/>
    <m/>
    <m/>
    <m/>
    <m/>
    <m/>
    <m/>
    <m/>
    <n v="165251.73499999999"/>
  </r>
  <r>
    <x v="319"/>
    <x v="5"/>
    <x v="1"/>
    <x v="2"/>
    <s v="1022101"/>
    <x v="282"/>
    <s v="Lomo"/>
    <s v="Lomo Centro"/>
    <x v="8"/>
    <m/>
    <m/>
    <m/>
    <m/>
    <m/>
    <m/>
    <m/>
    <n v="171.55500000000001"/>
  </r>
  <r>
    <x v="184"/>
    <x v="5"/>
    <x v="1"/>
    <x v="2"/>
    <s v="1022125"/>
    <x v="172"/>
    <s v="Pernil"/>
    <s v="Pernil Mano"/>
    <x v="2"/>
    <m/>
    <m/>
    <m/>
    <m/>
    <m/>
    <m/>
    <m/>
    <n v="234204.88399999999"/>
  </r>
  <r>
    <x v="321"/>
    <x v="5"/>
    <x v="1"/>
    <x v="2"/>
    <s v="1022128"/>
    <x v="284"/>
    <s v="Pierna"/>
    <s v="Pierna Pulpa Fina"/>
    <x v="8"/>
    <m/>
    <m/>
    <m/>
    <m/>
    <m/>
    <m/>
    <m/>
    <n v="6301.5739999999996"/>
  </r>
  <r>
    <x v="322"/>
    <x v="5"/>
    <x v="1"/>
    <x v="2"/>
    <s v="1022141"/>
    <x v="285"/>
    <s v="Pierna"/>
    <s v="Pierna Pulpa Fina"/>
    <x v="8"/>
    <m/>
    <m/>
    <m/>
    <m/>
    <m/>
    <m/>
    <m/>
    <n v="34046.936999999998"/>
  </r>
  <r>
    <x v="185"/>
    <x v="5"/>
    <x v="1"/>
    <x v="2"/>
    <s v="1022149"/>
    <x v="173"/>
    <s v="Plancha"/>
    <s v="Plancha s/Cuero"/>
    <x v="0"/>
    <m/>
    <m/>
    <m/>
    <m/>
    <m/>
    <m/>
    <m/>
    <n v="14000.004999999999"/>
  </r>
  <r>
    <x v="186"/>
    <x v="5"/>
    <x v="1"/>
    <x v="2"/>
    <s v="1022150"/>
    <x v="130"/>
    <s v="Grasas"/>
    <s v="Grasa Gordura"/>
    <x v="0"/>
    <m/>
    <m/>
    <m/>
    <m/>
    <m/>
    <m/>
    <m/>
    <n v="228597.99100000001"/>
  </r>
  <r>
    <x v="325"/>
    <x v="5"/>
    <x v="1"/>
    <x v="2"/>
    <s v="1022169"/>
    <x v="288"/>
    <s v="Recortes"/>
    <s v="Recortes No Magro"/>
    <x v="2"/>
    <m/>
    <m/>
    <m/>
    <m/>
    <m/>
    <m/>
    <m/>
    <n v="181710.25200000001"/>
  </r>
  <r>
    <x v="187"/>
    <x v="5"/>
    <x v="1"/>
    <x v="2"/>
    <s v="1022183"/>
    <x v="174"/>
    <s v="Pernil"/>
    <s v="Pernil Pierna"/>
    <x v="2"/>
    <m/>
    <m/>
    <m/>
    <m/>
    <m/>
    <m/>
    <m/>
    <n v="727565.75"/>
  </r>
  <r>
    <x v="188"/>
    <x v="5"/>
    <x v="1"/>
    <x v="2"/>
    <s v="1022186"/>
    <x v="175"/>
    <s v="Huesos"/>
    <s v="Huesos Cuarto Centra"/>
    <x v="2"/>
    <m/>
    <m/>
    <m/>
    <m/>
    <m/>
    <m/>
    <m/>
    <n v="58681.699000000001"/>
  </r>
  <r>
    <x v="189"/>
    <x v="5"/>
    <x v="1"/>
    <x v="2"/>
    <s v="1022196"/>
    <x v="176"/>
    <s v="Cueros"/>
    <s v="Cuero Forro"/>
    <x v="0"/>
    <m/>
    <m/>
    <m/>
    <m/>
    <m/>
    <m/>
    <m/>
    <n v="124244.658"/>
  </r>
  <r>
    <x v="327"/>
    <x v="5"/>
    <x v="1"/>
    <x v="2"/>
    <s v="1022212"/>
    <x v="290"/>
    <s v="Cabeza"/>
    <s v="Cabeza Entera"/>
    <x v="2"/>
    <m/>
    <m/>
    <m/>
    <m/>
    <m/>
    <m/>
    <m/>
    <n v="578545.56599999999"/>
  </r>
  <r>
    <x v="191"/>
    <x v="5"/>
    <x v="1"/>
    <x v="2"/>
    <s v="1022217"/>
    <x v="178"/>
    <s v="Grasas"/>
    <s v="Grasa Lomo Tocino"/>
    <x v="3"/>
    <m/>
    <m/>
    <m/>
    <m/>
    <m/>
    <m/>
    <m/>
    <n v="196192.57500000001"/>
  </r>
  <r>
    <x v="192"/>
    <x v="5"/>
    <x v="1"/>
    <x v="2"/>
    <s v="1022218"/>
    <x v="120"/>
    <s v="Grasas"/>
    <s v="Grasa Forro"/>
    <x v="3"/>
    <m/>
    <m/>
    <m/>
    <m/>
    <m/>
    <m/>
    <m/>
    <n v="56595.057000000001"/>
  </r>
  <r>
    <x v="193"/>
    <x v="5"/>
    <x v="1"/>
    <x v="2"/>
    <s v="1022273"/>
    <x v="179"/>
    <s v="Grasas"/>
    <s v="Grasa Forro"/>
    <x v="3"/>
    <m/>
    <m/>
    <m/>
    <m/>
    <m/>
    <m/>
    <m/>
    <n v="76650.217000000004"/>
  </r>
  <r>
    <x v="195"/>
    <x v="5"/>
    <x v="1"/>
    <x v="2"/>
    <s v="1022283"/>
    <x v="181"/>
    <s v="Prolijado"/>
    <s v="Prolijado Malaya"/>
    <x v="4"/>
    <m/>
    <m/>
    <m/>
    <m/>
    <m/>
    <m/>
    <m/>
    <n v="14483.922"/>
  </r>
  <r>
    <x v="580"/>
    <x v="5"/>
    <x v="1"/>
    <x v="2"/>
    <s v="1022290"/>
    <x v="509"/>
    <s v="Grasas"/>
    <s v="Grasa Lomo Tocino"/>
    <x v="3"/>
    <m/>
    <m/>
    <m/>
    <m/>
    <m/>
    <m/>
    <m/>
    <n v="35155.394"/>
  </r>
  <r>
    <x v="196"/>
    <x v="5"/>
    <x v="1"/>
    <x v="2"/>
    <s v="1022291"/>
    <x v="182"/>
    <s v="Pernil"/>
    <s v="Pernil Mano"/>
    <x v="2"/>
    <m/>
    <m/>
    <m/>
    <m/>
    <m/>
    <m/>
    <m/>
    <n v="34244.934999999998"/>
  </r>
  <r>
    <x v="330"/>
    <x v="5"/>
    <x v="1"/>
    <x v="2"/>
    <s v="1022293"/>
    <x v="293"/>
    <s v="Prolijado"/>
    <s v="Prolijado Malaya"/>
    <x v="8"/>
    <m/>
    <m/>
    <m/>
    <m/>
    <m/>
    <m/>
    <m/>
    <n v="1750.7070000000001"/>
  </r>
  <r>
    <x v="331"/>
    <x v="5"/>
    <x v="1"/>
    <x v="2"/>
    <s v="1022304"/>
    <x v="294"/>
    <s v="Subprod"/>
    <s v="Subprod Visceras"/>
    <x v="7"/>
    <m/>
    <m/>
    <m/>
    <m/>
    <m/>
    <m/>
    <m/>
    <n v="14117.474"/>
  </r>
  <r>
    <x v="197"/>
    <x v="5"/>
    <x v="1"/>
    <x v="2"/>
    <s v="1022313"/>
    <x v="183"/>
    <s v="Lomo"/>
    <s v="Lomo CC Loin"/>
    <x v="9"/>
    <m/>
    <m/>
    <m/>
    <m/>
    <m/>
    <m/>
    <m/>
    <n v="3037.7669999999998"/>
  </r>
  <r>
    <x v="198"/>
    <x v="5"/>
    <x v="1"/>
    <x v="2"/>
    <s v="1022326"/>
    <x v="184"/>
    <s v="Lomo"/>
    <s v="Lomo CC Loin"/>
    <x v="9"/>
    <m/>
    <m/>
    <m/>
    <m/>
    <m/>
    <m/>
    <m/>
    <n v="24999.998"/>
  </r>
  <r>
    <x v="199"/>
    <x v="5"/>
    <x v="1"/>
    <x v="2"/>
    <s v="1022370"/>
    <x v="185"/>
    <s v="Lomo"/>
    <s v="Lomo MM Loin"/>
    <x v="9"/>
    <m/>
    <m/>
    <m/>
    <m/>
    <m/>
    <m/>
    <m/>
    <n v="40000.004000000001"/>
  </r>
  <r>
    <x v="202"/>
    <x v="5"/>
    <x v="1"/>
    <x v="2"/>
    <s v="1022378"/>
    <x v="188"/>
    <s v="Huesos"/>
    <s v="Huesos Cuarto Centra"/>
    <x v="2"/>
    <m/>
    <m/>
    <m/>
    <m/>
    <m/>
    <m/>
    <m/>
    <n v="76020.47"/>
  </r>
  <r>
    <x v="335"/>
    <x v="5"/>
    <x v="1"/>
    <x v="2"/>
    <s v="1022379"/>
    <x v="297"/>
    <s v="Paleta"/>
    <s v="Paleta Pulpa"/>
    <x v="2"/>
    <m/>
    <m/>
    <m/>
    <m/>
    <m/>
    <m/>
    <m/>
    <n v="198543.46799999999"/>
  </r>
  <r>
    <x v="336"/>
    <x v="5"/>
    <x v="1"/>
    <x v="2"/>
    <s v="1022388"/>
    <x v="298"/>
    <s v="Huesos"/>
    <s v="Huesos Cuarto Centra"/>
    <x v="2"/>
    <m/>
    <m/>
    <m/>
    <m/>
    <m/>
    <m/>
    <m/>
    <n v="115504.489"/>
  </r>
  <r>
    <x v="205"/>
    <x v="5"/>
    <x v="1"/>
    <x v="2"/>
    <s v="1022389"/>
    <x v="191"/>
    <s v="Cueros"/>
    <s v="Cuero Panceta"/>
    <x v="2"/>
    <m/>
    <m/>
    <m/>
    <m/>
    <m/>
    <m/>
    <m/>
    <n v="1580"/>
  </r>
  <r>
    <x v="337"/>
    <x v="5"/>
    <x v="1"/>
    <x v="2"/>
    <s v="1022398"/>
    <x v="299"/>
    <s v="Pierna"/>
    <s v="Pierna Pulpa Fina"/>
    <x v="8"/>
    <m/>
    <m/>
    <m/>
    <m/>
    <m/>
    <m/>
    <m/>
    <n v="19869.022000000001"/>
  </r>
  <r>
    <x v="207"/>
    <x v="5"/>
    <x v="1"/>
    <x v="2"/>
    <s v="1022409"/>
    <x v="193"/>
    <s v="Subprod"/>
    <s v="Subprod Tripa"/>
    <x v="0"/>
    <m/>
    <m/>
    <m/>
    <m/>
    <m/>
    <m/>
    <m/>
    <n v="21000.002"/>
  </r>
  <r>
    <x v="338"/>
    <x v="5"/>
    <x v="1"/>
    <x v="2"/>
    <s v="1022413"/>
    <x v="300"/>
    <s v="Subprod"/>
    <s v="Subprod Visceras"/>
    <x v="8"/>
    <m/>
    <m/>
    <m/>
    <m/>
    <m/>
    <m/>
    <m/>
    <n v="12514.321"/>
  </r>
  <r>
    <x v="208"/>
    <x v="5"/>
    <x v="1"/>
    <x v="2"/>
    <s v="1022414"/>
    <x v="194"/>
    <s v="Chuleta"/>
    <s v="Chuleta Cazuela"/>
    <x v="2"/>
    <m/>
    <m/>
    <m/>
    <m/>
    <m/>
    <m/>
    <m/>
    <n v="125284.072"/>
  </r>
  <r>
    <x v="209"/>
    <x v="5"/>
    <x v="1"/>
    <x v="2"/>
    <s v="1022417"/>
    <x v="195"/>
    <s v="Cueros"/>
    <s v="Cuero Mixto"/>
    <x v="2"/>
    <m/>
    <m/>
    <m/>
    <m/>
    <m/>
    <m/>
    <m/>
    <n v="351991.4"/>
  </r>
  <r>
    <x v="211"/>
    <x v="5"/>
    <x v="1"/>
    <x v="2"/>
    <s v="1022472"/>
    <x v="196"/>
    <s v="Lomo"/>
    <s v="Lomo Centro"/>
    <x v="9"/>
    <m/>
    <m/>
    <m/>
    <m/>
    <m/>
    <m/>
    <m/>
    <n v="14999.995000000001"/>
  </r>
  <r>
    <x v="212"/>
    <x v="5"/>
    <x v="1"/>
    <x v="2"/>
    <s v="1022499"/>
    <x v="197"/>
    <s v="Lomo"/>
    <s v="Lomo Vetado"/>
    <x v="9"/>
    <m/>
    <m/>
    <m/>
    <m/>
    <m/>
    <m/>
    <m/>
    <n v="22930.23"/>
  </r>
  <r>
    <x v="213"/>
    <x v="5"/>
    <x v="1"/>
    <x v="2"/>
    <s v="1022541"/>
    <x v="198"/>
    <s v="Grasas"/>
    <s v="Grasa Gordura"/>
    <x v="2"/>
    <m/>
    <m/>
    <m/>
    <m/>
    <m/>
    <m/>
    <m/>
    <n v="239295.05600000001"/>
  </r>
  <r>
    <x v="345"/>
    <x v="5"/>
    <x v="1"/>
    <x v="2"/>
    <s v="1022561"/>
    <x v="306"/>
    <s v="Lomo"/>
    <s v="Lomo MM Loin"/>
    <x v="8"/>
    <m/>
    <m/>
    <m/>
    <m/>
    <m/>
    <m/>
    <m/>
    <n v="4012.8780000000002"/>
  </r>
  <r>
    <x v="346"/>
    <x v="5"/>
    <x v="1"/>
    <x v="2"/>
    <s v="1022568"/>
    <x v="307"/>
    <s v="Panceta"/>
    <s v="Panceta s/Cuero"/>
    <x v="2"/>
    <m/>
    <m/>
    <m/>
    <m/>
    <m/>
    <m/>
    <m/>
    <n v="44533.896000000001"/>
  </r>
  <r>
    <x v="215"/>
    <x v="5"/>
    <x v="1"/>
    <x v="2"/>
    <s v="1022587"/>
    <x v="200"/>
    <s v="Lomo"/>
    <s v="Lomo CC Loin"/>
    <x v="9"/>
    <m/>
    <m/>
    <m/>
    <m/>
    <m/>
    <m/>
    <m/>
    <n v="1907.885"/>
  </r>
  <r>
    <x v="216"/>
    <x v="5"/>
    <x v="1"/>
    <x v="2"/>
    <s v="1022600"/>
    <x v="201"/>
    <s v="Lomo"/>
    <s v="Lomo Vetado"/>
    <x v="9"/>
    <m/>
    <m/>
    <m/>
    <m/>
    <m/>
    <m/>
    <m/>
    <n v="17739.382000000001"/>
  </r>
  <r>
    <x v="217"/>
    <x v="5"/>
    <x v="1"/>
    <x v="2"/>
    <s v="1022605"/>
    <x v="202"/>
    <s v="Subprod"/>
    <s v="Subprod Tripa"/>
    <x v="4"/>
    <m/>
    <m/>
    <m/>
    <m/>
    <m/>
    <m/>
    <m/>
    <n v="13358.512000000001"/>
  </r>
  <r>
    <x v="218"/>
    <x v="5"/>
    <x v="1"/>
    <x v="2"/>
    <s v="1022607"/>
    <x v="203"/>
    <s v="Prolijado"/>
    <s v="Prolijado Plateada"/>
    <x v="4"/>
    <m/>
    <m/>
    <m/>
    <m/>
    <m/>
    <m/>
    <m/>
    <n v="26839.574000000001"/>
  </r>
  <r>
    <x v="350"/>
    <x v="5"/>
    <x v="1"/>
    <x v="2"/>
    <s v="1022636"/>
    <x v="311"/>
    <s v="Huesos"/>
    <s v="Huesos Cuarto Traser"/>
    <x v="2"/>
    <m/>
    <m/>
    <m/>
    <m/>
    <m/>
    <m/>
    <m/>
    <n v="152057.79399999999"/>
  </r>
  <r>
    <x v="219"/>
    <x v="5"/>
    <x v="1"/>
    <x v="2"/>
    <s v="1022637"/>
    <x v="204"/>
    <s v="Huesos"/>
    <s v="Huesos Cuarto Delant"/>
    <x v="2"/>
    <m/>
    <m/>
    <m/>
    <m/>
    <m/>
    <m/>
    <m/>
    <n v="106594.046"/>
  </r>
  <r>
    <x v="351"/>
    <x v="5"/>
    <x v="1"/>
    <x v="2"/>
    <s v="1022639"/>
    <x v="312"/>
    <s v="Cabeza"/>
    <s v="Cabeza Entera"/>
    <x v="2"/>
    <m/>
    <m/>
    <m/>
    <m/>
    <m/>
    <m/>
    <m/>
    <n v="973171.69799999997"/>
  </r>
  <r>
    <x v="352"/>
    <x v="5"/>
    <x v="1"/>
    <x v="2"/>
    <s v="1022640"/>
    <x v="313"/>
    <s v="Cabeza"/>
    <s v="Cabeza Entera"/>
    <x v="2"/>
    <m/>
    <m/>
    <m/>
    <m/>
    <m/>
    <m/>
    <m/>
    <n v="49160.902000000002"/>
  </r>
  <r>
    <x v="353"/>
    <x v="5"/>
    <x v="1"/>
    <x v="2"/>
    <s v="1022645"/>
    <x v="260"/>
    <s v="Panceta"/>
    <s v="Panceta s/Cuero"/>
    <x v="2"/>
    <m/>
    <m/>
    <m/>
    <m/>
    <m/>
    <m/>
    <m/>
    <n v="24000.001"/>
  </r>
  <r>
    <x v="354"/>
    <x v="5"/>
    <x v="1"/>
    <x v="2"/>
    <s v="1022646"/>
    <x v="259"/>
    <s v="Panceta"/>
    <s v="Panceta s/Cuero"/>
    <x v="2"/>
    <m/>
    <m/>
    <m/>
    <m/>
    <m/>
    <m/>
    <m/>
    <n v="15104.494000000001"/>
  </r>
  <r>
    <x v="221"/>
    <x v="5"/>
    <x v="1"/>
    <x v="2"/>
    <s v="1022664"/>
    <x v="206"/>
    <s v="Lomo"/>
    <s v="Lomo CC Loin"/>
    <x v="9"/>
    <m/>
    <m/>
    <m/>
    <m/>
    <m/>
    <m/>
    <m/>
    <n v="18214.543000000001"/>
  </r>
  <r>
    <x v="223"/>
    <x v="5"/>
    <x v="1"/>
    <x v="2"/>
    <s v="1022709"/>
    <x v="207"/>
    <s v="Pierna"/>
    <s v="Pierna Pulpa"/>
    <x v="0"/>
    <m/>
    <m/>
    <m/>
    <m/>
    <m/>
    <m/>
    <m/>
    <n v="359999.99699999997"/>
  </r>
  <r>
    <x v="224"/>
    <x v="5"/>
    <x v="1"/>
    <x v="2"/>
    <s v="1022748"/>
    <x v="208"/>
    <s v="Subprod"/>
    <s v="Subprod Patas-Manos"/>
    <x v="2"/>
    <m/>
    <m/>
    <m/>
    <m/>
    <m/>
    <m/>
    <m/>
    <n v="204510.96900000001"/>
  </r>
  <r>
    <x v="356"/>
    <x v="5"/>
    <x v="1"/>
    <x v="2"/>
    <s v="1022751"/>
    <x v="315"/>
    <s v="Paleta"/>
    <s v="Paleta Entera"/>
    <x v="8"/>
    <m/>
    <m/>
    <m/>
    <m/>
    <m/>
    <m/>
    <m/>
    <n v="7677.33"/>
  </r>
  <r>
    <x v="357"/>
    <x v="5"/>
    <x v="1"/>
    <x v="2"/>
    <s v="1022753"/>
    <x v="316"/>
    <s v="Pernil"/>
    <s v="Pernil Mano"/>
    <x v="2"/>
    <m/>
    <m/>
    <m/>
    <m/>
    <m/>
    <m/>
    <m/>
    <n v="128989.43799999999"/>
  </r>
  <r>
    <x v="575"/>
    <x v="5"/>
    <x v="1"/>
    <x v="2"/>
    <s v="1022842"/>
    <x v="506"/>
    <s v="Recortes"/>
    <s v="Recortes Magro"/>
    <x v="0"/>
    <m/>
    <m/>
    <m/>
    <m/>
    <m/>
    <m/>
    <m/>
    <n v="24000.001"/>
  </r>
  <r>
    <x v="576"/>
    <x v="5"/>
    <x v="1"/>
    <x v="2"/>
    <s v="1022844"/>
    <x v="507"/>
    <s v="Recortes"/>
    <s v="Recortes No Magro"/>
    <x v="0"/>
    <m/>
    <m/>
    <m/>
    <m/>
    <m/>
    <m/>
    <m/>
    <n v="48000.002"/>
  </r>
  <r>
    <x v="229"/>
    <x v="5"/>
    <x v="1"/>
    <x v="2"/>
    <s v="1022847"/>
    <x v="213"/>
    <s v="Panceta"/>
    <s v="Panceta s/Cuero"/>
    <x v="0"/>
    <m/>
    <m/>
    <m/>
    <m/>
    <m/>
    <m/>
    <m/>
    <n v="92385.861000000004"/>
  </r>
  <r>
    <x v="230"/>
    <x v="5"/>
    <x v="1"/>
    <x v="2"/>
    <s v="1022851"/>
    <x v="214"/>
    <s v="Paleta"/>
    <s v="Paleta Entera"/>
    <x v="2"/>
    <m/>
    <m/>
    <m/>
    <m/>
    <m/>
    <m/>
    <m/>
    <n v="47999.998"/>
  </r>
  <r>
    <x v="231"/>
    <x v="5"/>
    <x v="1"/>
    <x v="2"/>
    <s v="1022855"/>
    <x v="215"/>
    <s v="Grasas"/>
    <s v="Grasa Forro"/>
    <x v="0"/>
    <m/>
    <m/>
    <m/>
    <m/>
    <m/>
    <m/>
    <m/>
    <n v="18119.866000000002"/>
  </r>
  <r>
    <x v="232"/>
    <x v="5"/>
    <x v="1"/>
    <x v="2"/>
    <s v="1022856"/>
    <x v="216"/>
    <s v="Grasas"/>
    <s v="Grasa Gordura"/>
    <x v="2"/>
    <m/>
    <m/>
    <m/>
    <m/>
    <m/>
    <m/>
    <m/>
    <n v="114860.504"/>
  </r>
  <r>
    <x v="540"/>
    <x v="5"/>
    <x v="1"/>
    <x v="2"/>
    <s v="1022858"/>
    <x v="269"/>
    <s v="Lomo"/>
    <s v="Lomo Centro"/>
    <x v="7"/>
    <m/>
    <m/>
    <m/>
    <m/>
    <m/>
    <m/>
    <m/>
    <n v="60894.591999999997"/>
  </r>
  <r>
    <x v="368"/>
    <x v="5"/>
    <x v="1"/>
    <x v="2"/>
    <s v="1022863"/>
    <x v="326"/>
    <s v="Lomo"/>
    <s v="Lomo Vetado"/>
    <x v="8"/>
    <m/>
    <m/>
    <m/>
    <m/>
    <m/>
    <m/>
    <m/>
    <n v="10024.525"/>
  </r>
  <r>
    <x v="369"/>
    <x v="5"/>
    <x v="1"/>
    <x v="2"/>
    <s v="1022864"/>
    <x v="327"/>
    <s v="Lomo"/>
    <s v="Lomo Vetado"/>
    <x v="8"/>
    <m/>
    <m/>
    <m/>
    <m/>
    <m/>
    <m/>
    <m/>
    <n v="77105.941000000006"/>
  </r>
  <r>
    <x v="370"/>
    <x v="5"/>
    <x v="1"/>
    <x v="2"/>
    <s v="1022865"/>
    <x v="328"/>
    <s v="Panceta"/>
    <s v="Panceta s/Cuero"/>
    <x v="8"/>
    <m/>
    <m/>
    <m/>
    <m/>
    <m/>
    <m/>
    <m/>
    <n v="15178.994000000001"/>
  </r>
  <r>
    <x v="372"/>
    <x v="5"/>
    <x v="1"/>
    <x v="2"/>
    <s v="1022883"/>
    <x v="330"/>
    <s v="Chuleta"/>
    <s v="Chuleta Huesos"/>
    <x v="5"/>
    <m/>
    <m/>
    <m/>
    <m/>
    <m/>
    <m/>
    <m/>
    <n v="9749.9590000000007"/>
  </r>
  <r>
    <x v="234"/>
    <x v="5"/>
    <x v="1"/>
    <x v="2"/>
    <s v="1022885"/>
    <x v="218"/>
    <s v="Panceta"/>
    <s v="Panceta s/Cuero"/>
    <x v="4"/>
    <m/>
    <m/>
    <m/>
    <m/>
    <m/>
    <m/>
    <m/>
    <n v="549999.99800000002"/>
  </r>
  <r>
    <x v="235"/>
    <x v="5"/>
    <x v="1"/>
    <x v="2"/>
    <s v="1022887"/>
    <x v="219"/>
    <s v="Panceta"/>
    <s v="Panceta s/Cuero"/>
    <x v="4"/>
    <m/>
    <m/>
    <m/>
    <m/>
    <m/>
    <m/>
    <m/>
    <n v="295274.75199999998"/>
  </r>
  <r>
    <x v="236"/>
    <x v="5"/>
    <x v="1"/>
    <x v="2"/>
    <s v="1022901"/>
    <x v="220"/>
    <s v="Panceta"/>
    <s v="Panceta s/Cuero"/>
    <x v="9"/>
    <m/>
    <m/>
    <m/>
    <m/>
    <m/>
    <m/>
    <m/>
    <n v="8391.4320000000007"/>
  </r>
  <r>
    <x v="375"/>
    <x v="5"/>
    <x v="1"/>
    <x v="2"/>
    <s v="1022918"/>
    <x v="333"/>
    <s v="Grasas"/>
    <s v="Grasa Lomo Tocino"/>
    <x v="8"/>
    <m/>
    <m/>
    <m/>
    <m/>
    <m/>
    <m/>
    <m/>
    <n v="82658.111000000004"/>
  </r>
  <r>
    <x v="237"/>
    <x v="5"/>
    <x v="1"/>
    <x v="2"/>
    <s v="1022919"/>
    <x v="221"/>
    <s v="Lomo"/>
    <s v="Lomo MM Loin"/>
    <x v="9"/>
    <m/>
    <m/>
    <m/>
    <m/>
    <m/>
    <m/>
    <m/>
    <n v="20195.894"/>
  </r>
  <r>
    <x v="239"/>
    <x v="5"/>
    <x v="1"/>
    <x v="2"/>
    <s v="1022921"/>
    <x v="130"/>
    <s v="Grasas"/>
    <s v="Grasa Gordura"/>
    <x v="0"/>
    <m/>
    <m/>
    <m/>
    <m/>
    <m/>
    <m/>
    <m/>
    <n v="42135.692000000003"/>
  </r>
  <r>
    <x v="489"/>
    <x v="5"/>
    <x v="1"/>
    <x v="2"/>
    <s v="1022928"/>
    <x v="432"/>
    <s v="Cueros"/>
    <s v="Cuero Mixto"/>
    <x v="0"/>
    <m/>
    <m/>
    <m/>
    <m/>
    <m/>
    <m/>
    <m/>
    <n v="6615.6310000000003"/>
  </r>
  <r>
    <x v="240"/>
    <x v="5"/>
    <x v="1"/>
    <x v="2"/>
    <s v="1022930"/>
    <x v="223"/>
    <s v="Panceta"/>
    <s v="Panceta s/Cuero"/>
    <x v="4"/>
    <m/>
    <m/>
    <m/>
    <m/>
    <m/>
    <m/>
    <m/>
    <n v="17482.449000000001"/>
  </r>
  <r>
    <x v="378"/>
    <x v="5"/>
    <x v="1"/>
    <x v="2"/>
    <s v="1022939"/>
    <x v="334"/>
    <s v="Cost-Pec"/>
    <s v="Cost-Pec Trozos"/>
    <x v="2"/>
    <m/>
    <m/>
    <m/>
    <m/>
    <m/>
    <m/>
    <m/>
    <n v="91293.856"/>
  </r>
  <r>
    <x v="379"/>
    <x v="5"/>
    <x v="1"/>
    <x v="2"/>
    <s v="1022940"/>
    <x v="335"/>
    <s v="Pernil"/>
    <s v="Pernil Mano"/>
    <x v="2"/>
    <m/>
    <m/>
    <m/>
    <m/>
    <m/>
    <m/>
    <m/>
    <n v="3007.9940000000001"/>
  </r>
  <r>
    <x v="380"/>
    <x v="5"/>
    <x v="1"/>
    <x v="2"/>
    <s v="1022941"/>
    <x v="336"/>
    <s v="Pernil"/>
    <s v="Pernil Mano"/>
    <x v="2"/>
    <m/>
    <m/>
    <m/>
    <m/>
    <m/>
    <m/>
    <m/>
    <n v="66175.664999999994"/>
  </r>
  <r>
    <x v="242"/>
    <x v="5"/>
    <x v="1"/>
    <x v="2"/>
    <s v="1022943"/>
    <x v="225"/>
    <s v="Lomo"/>
    <s v="Lomo Centro"/>
    <x v="2"/>
    <m/>
    <m/>
    <m/>
    <m/>
    <m/>
    <m/>
    <m/>
    <n v="1403.8019999999999"/>
  </r>
  <r>
    <x v="243"/>
    <x v="5"/>
    <x v="1"/>
    <x v="2"/>
    <s v="1022945"/>
    <x v="169"/>
    <s v="Grasas"/>
    <s v="Grasa Interior"/>
    <x v="2"/>
    <m/>
    <m/>
    <m/>
    <m/>
    <m/>
    <m/>
    <m/>
    <n v="75539.462"/>
  </r>
  <r>
    <x v="244"/>
    <x v="5"/>
    <x v="1"/>
    <x v="2"/>
    <s v="1022985"/>
    <x v="226"/>
    <s v="Lomo"/>
    <s v="Lomo Vetado"/>
    <x v="4"/>
    <m/>
    <m/>
    <m/>
    <m/>
    <m/>
    <m/>
    <m/>
    <n v="5374.3689999999997"/>
  </r>
  <r>
    <x v="246"/>
    <x v="5"/>
    <x v="1"/>
    <x v="2"/>
    <s v="1022987"/>
    <x v="228"/>
    <s v="Plancha"/>
    <s v="Plancha s/Cuero"/>
    <x v="9"/>
    <m/>
    <m/>
    <m/>
    <m/>
    <m/>
    <m/>
    <m/>
    <n v="76669.615999999995"/>
  </r>
  <r>
    <x v="383"/>
    <x v="5"/>
    <x v="1"/>
    <x v="2"/>
    <s v="1022995"/>
    <x v="339"/>
    <s v="Panceta"/>
    <s v="Panceta c/Cuero"/>
    <x v="2"/>
    <m/>
    <m/>
    <m/>
    <m/>
    <m/>
    <m/>
    <m/>
    <n v="1999.9970000000001"/>
  </r>
  <r>
    <x v="249"/>
    <x v="5"/>
    <x v="1"/>
    <x v="2"/>
    <s v="1023034"/>
    <x v="231"/>
    <s v="Cueros"/>
    <s v="Cuero Forro"/>
    <x v="2"/>
    <m/>
    <m/>
    <m/>
    <m/>
    <m/>
    <m/>
    <m/>
    <n v="158891.38099999999"/>
  </r>
  <r>
    <x v="251"/>
    <x v="5"/>
    <x v="1"/>
    <x v="2"/>
    <s v="1023037"/>
    <x v="233"/>
    <s v="Panceta"/>
    <s v="Panceta s/Cuero"/>
    <x v="4"/>
    <m/>
    <m/>
    <m/>
    <m/>
    <m/>
    <m/>
    <m/>
    <n v="121000.00199999999"/>
  </r>
  <r>
    <x v="252"/>
    <x v="5"/>
    <x v="1"/>
    <x v="2"/>
    <s v="1023038"/>
    <x v="234"/>
    <s v="Lomo"/>
    <s v="Lomo Vetado"/>
    <x v="4"/>
    <m/>
    <m/>
    <m/>
    <m/>
    <m/>
    <m/>
    <m/>
    <n v="103776.49400000001"/>
  </r>
  <r>
    <x v="254"/>
    <x v="5"/>
    <x v="1"/>
    <x v="2"/>
    <s v="1023055"/>
    <x v="236"/>
    <s v="Lomo"/>
    <s v="Lomo Vetado"/>
    <x v="9"/>
    <m/>
    <m/>
    <m/>
    <m/>
    <m/>
    <m/>
    <m/>
    <n v="4267.9790000000003"/>
  </r>
  <r>
    <x v="255"/>
    <x v="5"/>
    <x v="1"/>
    <x v="2"/>
    <s v="1023090"/>
    <x v="237"/>
    <s v="Panceta"/>
    <s v="Panceta s/Cuero"/>
    <x v="4"/>
    <m/>
    <m/>
    <m/>
    <m/>
    <m/>
    <m/>
    <m/>
    <n v="21958.221000000001"/>
  </r>
  <r>
    <x v="387"/>
    <x v="5"/>
    <x v="1"/>
    <x v="2"/>
    <s v="1023093"/>
    <x v="343"/>
    <s v="Recortes"/>
    <s v="Recortes No Magro"/>
    <x v="2"/>
    <m/>
    <m/>
    <m/>
    <m/>
    <m/>
    <m/>
    <m/>
    <n v="63203.538"/>
  </r>
  <r>
    <x v="256"/>
    <x v="5"/>
    <x v="1"/>
    <x v="2"/>
    <s v="1023109"/>
    <x v="198"/>
    <s v="Grasas"/>
    <s v="Grasa Gordura"/>
    <x v="2"/>
    <m/>
    <m/>
    <m/>
    <m/>
    <m/>
    <m/>
    <m/>
    <n v="30944.339"/>
  </r>
  <r>
    <x v="257"/>
    <x v="5"/>
    <x v="1"/>
    <x v="2"/>
    <s v="1023110"/>
    <x v="238"/>
    <s v="Cueros"/>
    <s v="Cuero Forro"/>
    <x v="2"/>
    <m/>
    <m/>
    <m/>
    <m/>
    <m/>
    <m/>
    <m/>
    <n v="117516.996"/>
  </r>
  <r>
    <x v="389"/>
    <x v="5"/>
    <x v="1"/>
    <x v="2"/>
    <s v="1023123"/>
    <x v="345"/>
    <s v="Lomo"/>
    <s v="Lomo Vetado"/>
    <x v="8"/>
    <m/>
    <m/>
    <m/>
    <m/>
    <m/>
    <m/>
    <m/>
    <n v="1830.615"/>
  </r>
  <r>
    <x v="393"/>
    <x v="5"/>
    <x v="1"/>
    <x v="2"/>
    <s v="1023143"/>
    <x v="349"/>
    <s v="Prolijado"/>
    <s v="Prolijado Plateada"/>
    <x v="2"/>
    <m/>
    <m/>
    <m/>
    <m/>
    <m/>
    <m/>
    <m/>
    <n v="2000"/>
  </r>
  <r>
    <x v="490"/>
    <x v="5"/>
    <x v="1"/>
    <x v="2"/>
    <s v="1023144"/>
    <x v="433"/>
    <s v="Plancha"/>
    <s v="Plancha c/Cuero"/>
    <x v="4"/>
    <m/>
    <m/>
    <m/>
    <m/>
    <m/>
    <m/>
    <m/>
    <n v="68698.728000000003"/>
  </r>
  <r>
    <x v="394"/>
    <x v="5"/>
    <x v="1"/>
    <x v="2"/>
    <s v="1023157"/>
    <x v="350"/>
    <s v="Grasas"/>
    <s v="Grasa Lomo Tocino"/>
    <x v="2"/>
    <m/>
    <m/>
    <m/>
    <m/>
    <m/>
    <m/>
    <m/>
    <n v="123500"/>
  </r>
  <r>
    <x v="259"/>
    <x v="5"/>
    <x v="1"/>
    <x v="2"/>
    <s v="1023163"/>
    <x v="240"/>
    <s v="Lomo"/>
    <s v="Lomo Vetado"/>
    <x v="9"/>
    <m/>
    <m/>
    <m/>
    <m/>
    <m/>
    <m/>
    <m/>
    <n v="30765.623"/>
  </r>
  <r>
    <x v="474"/>
    <x v="5"/>
    <x v="1"/>
    <x v="2"/>
    <s v="1023184"/>
    <x v="420"/>
    <s v="Lomo"/>
    <s v="Lomo CC Loin"/>
    <x v="8"/>
    <m/>
    <m/>
    <m/>
    <m/>
    <m/>
    <m/>
    <m/>
    <n v="1800.6289999999999"/>
  </r>
  <r>
    <x v="397"/>
    <x v="5"/>
    <x v="1"/>
    <x v="2"/>
    <s v="1023190"/>
    <x v="351"/>
    <s v="Subprod"/>
    <s v="Subprod Visceras"/>
    <x v="5"/>
    <m/>
    <m/>
    <m/>
    <m/>
    <m/>
    <m/>
    <m/>
    <n v="265041.087"/>
  </r>
  <r>
    <x v="261"/>
    <x v="5"/>
    <x v="1"/>
    <x v="2"/>
    <s v="1023194"/>
    <x v="242"/>
    <s v="Panceta"/>
    <s v="Panceta s/Cuero"/>
    <x v="9"/>
    <m/>
    <m/>
    <m/>
    <m/>
    <m/>
    <m/>
    <m/>
    <n v="5332.9960000000001"/>
  </r>
  <r>
    <x v="579"/>
    <x v="5"/>
    <x v="1"/>
    <x v="2"/>
    <s v="1023218"/>
    <x v="508"/>
    <s v="Subprod"/>
    <s v="Subprod Visceras"/>
    <x v="6"/>
    <m/>
    <m/>
    <m/>
    <m/>
    <m/>
    <m/>
    <m/>
    <n v="113303.181"/>
  </r>
  <r>
    <x v="400"/>
    <x v="5"/>
    <x v="1"/>
    <x v="2"/>
    <s v="1023265"/>
    <x v="354"/>
    <s v="Cost-Pec"/>
    <s v="Cost-Pec Trozos"/>
    <x v="8"/>
    <m/>
    <m/>
    <m/>
    <m/>
    <m/>
    <m/>
    <m/>
    <n v="5403.2290000000003"/>
  </r>
  <r>
    <x v="401"/>
    <x v="5"/>
    <x v="1"/>
    <x v="2"/>
    <s v="1023273"/>
    <x v="355"/>
    <s v="Pierna"/>
    <s v="Pierna Pulpa Fina"/>
    <x v="5"/>
    <m/>
    <m/>
    <m/>
    <m/>
    <m/>
    <m/>
    <m/>
    <n v="50248.559000000001"/>
  </r>
  <r>
    <x v="402"/>
    <x v="5"/>
    <x v="1"/>
    <x v="2"/>
    <s v="1023274"/>
    <x v="356"/>
    <s v="Pierna"/>
    <s v="Pierna Pulpa Fina"/>
    <x v="5"/>
    <m/>
    <m/>
    <m/>
    <m/>
    <m/>
    <m/>
    <m/>
    <n v="15897.136"/>
  </r>
  <r>
    <x v="542"/>
    <x v="5"/>
    <x v="1"/>
    <x v="2"/>
    <s v="1023276"/>
    <x v="479"/>
    <s v="Pierna"/>
    <s v="Pierna Pulpa Fina"/>
    <x v="5"/>
    <m/>
    <m/>
    <m/>
    <m/>
    <m/>
    <m/>
    <m/>
    <n v="27616.466"/>
  </r>
  <r>
    <x v="262"/>
    <x v="5"/>
    <x v="1"/>
    <x v="2"/>
    <s v="1023283"/>
    <x v="243"/>
    <s v="Subprod"/>
    <s v="Subprod Grasa"/>
    <x v="4"/>
    <m/>
    <m/>
    <m/>
    <m/>
    <m/>
    <m/>
    <m/>
    <n v="80008.971999999994"/>
  </r>
  <r>
    <x v="404"/>
    <x v="5"/>
    <x v="1"/>
    <x v="2"/>
    <s v="1023291"/>
    <x v="358"/>
    <s v="Huesos"/>
    <s v="Huesos Cuarto Centra"/>
    <x v="2"/>
    <m/>
    <m/>
    <m/>
    <m/>
    <m/>
    <m/>
    <m/>
    <n v="33708.553"/>
  </r>
  <r>
    <x v="263"/>
    <x v="5"/>
    <x v="1"/>
    <x v="2"/>
    <s v="1023301"/>
    <x v="244"/>
    <s v="Lomo"/>
    <s v="Lomo CC Loin"/>
    <x v="9"/>
    <m/>
    <m/>
    <m/>
    <m/>
    <m/>
    <m/>
    <m/>
    <n v="23500.001"/>
  </r>
  <r>
    <x v="405"/>
    <x v="5"/>
    <x v="1"/>
    <x v="2"/>
    <s v="1023302"/>
    <x v="169"/>
    <s v="Grasas"/>
    <s v="Grasa Interior"/>
    <x v="6"/>
    <m/>
    <m/>
    <m/>
    <m/>
    <m/>
    <m/>
    <m/>
    <n v="1888.365"/>
  </r>
  <r>
    <x v="264"/>
    <x v="5"/>
    <x v="1"/>
    <x v="2"/>
    <s v="1023306"/>
    <x v="195"/>
    <s v="Cueros"/>
    <s v="Cuero Mixto"/>
    <x v="2"/>
    <m/>
    <m/>
    <m/>
    <m/>
    <m/>
    <m/>
    <m/>
    <n v="308235.47399999999"/>
  </r>
  <r>
    <x v="265"/>
    <x v="5"/>
    <x v="1"/>
    <x v="2"/>
    <s v="1023307"/>
    <x v="245"/>
    <s v="Subprod"/>
    <s v="Subprod Visceras"/>
    <x v="4"/>
    <m/>
    <m/>
    <m/>
    <m/>
    <m/>
    <m/>
    <m/>
    <n v="52022.203000000001"/>
  </r>
  <r>
    <x v="406"/>
    <x v="5"/>
    <x v="1"/>
    <x v="2"/>
    <s v="1023318"/>
    <x v="359"/>
    <s v="Recortes"/>
    <s v="Recortes No Magro"/>
    <x v="6"/>
    <m/>
    <m/>
    <m/>
    <m/>
    <m/>
    <m/>
    <m/>
    <n v="608.00199999999995"/>
  </r>
  <r>
    <x v="407"/>
    <x v="5"/>
    <x v="1"/>
    <x v="2"/>
    <s v="1023319"/>
    <x v="360"/>
    <s v="Recortes"/>
    <s v="Recortes No Magro"/>
    <x v="6"/>
    <m/>
    <m/>
    <m/>
    <m/>
    <m/>
    <m/>
    <m/>
    <n v="195.797"/>
  </r>
  <r>
    <x v="475"/>
    <x v="5"/>
    <x v="1"/>
    <x v="2"/>
    <s v="1023324"/>
    <x v="263"/>
    <s v="Pierna"/>
    <s v="Pierna Pulpa"/>
    <x v="6"/>
    <m/>
    <m/>
    <m/>
    <m/>
    <m/>
    <m/>
    <m/>
    <n v="43210.976999999999"/>
  </r>
  <r>
    <x v="267"/>
    <x v="5"/>
    <x v="1"/>
    <x v="2"/>
    <s v="1023326"/>
    <x v="247"/>
    <s v="Subprod"/>
    <s v="Subprod Visceras"/>
    <x v="4"/>
    <m/>
    <m/>
    <m/>
    <m/>
    <m/>
    <m/>
    <m/>
    <n v="44271.525999999998"/>
  </r>
  <r>
    <x v="268"/>
    <x v="5"/>
    <x v="1"/>
    <x v="2"/>
    <s v="1023329"/>
    <x v="165"/>
    <s v="Cueros"/>
    <s v="Cuero Papada"/>
    <x v="3"/>
    <m/>
    <m/>
    <m/>
    <m/>
    <m/>
    <m/>
    <m/>
    <n v="25626.553"/>
  </r>
  <r>
    <x v="465"/>
    <x v="5"/>
    <x v="1"/>
    <x v="2"/>
    <s v="1023349"/>
    <x v="414"/>
    <s v="Lomo"/>
    <s v="Lomo Centro"/>
    <x v="9"/>
    <m/>
    <m/>
    <m/>
    <m/>
    <m/>
    <m/>
    <m/>
    <n v="4999.9970000000003"/>
  </r>
  <r>
    <x v="466"/>
    <x v="5"/>
    <x v="1"/>
    <x v="2"/>
    <s v="1023350"/>
    <x v="415"/>
    <s v="Lomo"/>
    <s v="Lomo Vetado"/>
    <x v="9"/>
    <m/>
    <m/>
    <m/>
    <m/>
    <m/>
    <m/>
    <m/>
    <n v="15802.953"/>
  </r>
  <r>
    <x v="467"/>
    <x v="5"/>
    <x v="1"/>
    <x v="2"/>
    <s v="1023351"/>
    <x v="416"/>
    <s v="Panceta"/>
    <s v="Panceta s/Cuero"/>
    <x v="9"/>
    <m/>
    <m/>
    <m/>
    <m/>
    <m/>
    <m/>
    <m/>
    <n v="7837.7650000000003"/>
  </r>
  <r>
    <x v="468"/>
    <x v="5"/>
    <x v="1"/>
    <x v="2"/>
    <s v="1023352"/>
    <x v="417"/>
    <s v="Panceta"/>
    <s v="Panceta s/Cuero"/>
    <x v="9"/>
    <m/>
    <m/>
    <m/>
    <m/>
    <m/>
    <m/>
    <m/>
    <n v="50562.83"/>
  </r>
  <r>
    <x v="543"/>
    <x v="5"/>
    <x v="1"/>
    <x v="2"/>
    <s v="1023354"/>
    <x v="480"/>
    <s v="Pernil"/>
    <s v="Pernil Mano"/>
    <x v="2"/>
    <m/>
    <m/>
    <m/>
    <m/>
    <m/>
    <m/>
    <m/>
    <n v="60907.824000000001"/>
  </r>
  <r>
    <x v="491"/>
    <x v="5"/>
    <x v="1"/>
    <x v="2"/>
    <s v="1023355"/>
    <x v="245"/>
    <s v="Subprod"/>
    <s v="Subprod Visceras"/>
    <x v="0"/>
    <m/>
    <m/>
    <m/>
    <m/>
    <m/>
    <m/>
    <m/>
    <n v="23994.510999999999"/>
  </r>
  <r>
    <x v="577"/>
    <x v="5"/>
    <x v="1"/>
    <x v="2"/>
    <s v="1023370"/>
    <x v="252"/>
    <s v="Pierna"/>
    <s v="Pierna Entera"/>
    <x v="4"/>
    <m/>
    <m/>
    <m/>
    <m/>
    <m/>
    <m/>
    <m/>
    <n v="47999.999000000003"/>
  </r>
  <r>
    <x v="578"/>
    <x v="5"/>
    <x v="1"/>
    <x v="2"/>
    <s v="1023371"/>
    <x v="214"/>
    <s v="Paleta"/>
    <s v="Paleta Entera"/>
    <x v="4"/>
    <m/>
    <m/>
    <m/>
    <m/>
    <m/>
    <m/>
    <m/>
    <n v="47999.998"/>
  </r>
  <r>
    <x v="536"/>
    <x v="5"/>
    <x v="1"/>
    <x v="2"/>
    <s v="1023372"/>
    <x v="269"/>
    <s v="Lomo"/>
    <s v="Lomo Centro"/>
    <x v="4"/>
    <m/>
    <m/>
    <m/>
    <m/>
    <m/>
    <m/>
    <m/>
    <n v="72000"/>
  </r>
  <r>
    <x v="544"/>
    <x v="5"/>
    <x v="1"/>
    <x v="2"/>
    <s v="1023375"/>
    <x v="481"/>
    <s v="Subprod"/>
    <s v="Subprod Tripa"/>
    <x v="6"/>
    <m/>
    <m/>
    <m/>
    <m/>
    <m/>
    <m/>
    <m/>
    <n v="4500.0010000000002"/>
  </r>
  <r>
    <x v="498"/>
    <x v="5"/>
    <x v="1"/>
    <x v="2"/>
    <s v="1023383"/>
    <x v="440"/>
    <s v="Subprod"/>
    <s v="Subprod Visceras"/>
    <x v="6"/>
    <m/>
    <m/>
    <m/>
    <m/>
    <m/>
    <m/>
    <m/>
    <n v="76016.714000000007"/>
  </r>
  <r>
    <x v="548"/>
    <x v="5"/>
    <x v="1"/>
    <x v="2"/>
    <s v="1023391"/>
    <x v="205"/>
    <s v="Recortes"/>
    <s v="Recortes No Magro"/>
    <x v="7"/>
    <m/>
    <m/>
    <m/>
    <m/>
    <m/>
    <m/>
    <m/>
    <n v="27715.753000000001"/>
  </r>
  <r>
    <x v="565"/>
    <x v="5"/>
    <x v="1"/>
    <x v="2"/>
    <s v="1023397"/>
    <x v="133"/>
    <s v="Grasas"/>
    <s v="Grasa Gordura"/>
    <x v="4"/>
    <m/>
    <m/>
    <m/>
    <m/>
    <m/>
    <m/>
    <m/>
    <n v="125088.283"/>
  </r>
  <r>
    <x v="408"/>
    <x v="5"/>
    <x v="2"/>
    <x v="0"/>
    <s v="1030224"/>
    <x v="361"/>
    <s v="Trutro"/>
    <s v="Trutro Largo"/>
    <x v="0"/>
    <n v="14324"/>
    <n v="129676"/>
    <n v="144000"/>
    <n v="14324"/>
    <n v="129676"/>
    <n v="144000"/>
    <n v="62000"/>
    <m/>
  </r>
  <r>
    <x v="409"/>
    <x v="5"/>
    <x v="2"/>
    <x v="0"/>
    <s v="1030230"/>
    <x v="362"/>
    <s v="Recortes"/>
    <s v="Recortes Piel"/>
    <x v="0"/>
    <n v="-2147"/>
    <n v="2147"/>
    <n v="0"/>
    <n v="-2147"/>
    <n v="2147"/>
    <n v="0"/>
    <m/>
    <m/>
  </r>
  <r>
    <x v="411"/>
    <x v="5"/>
    <x v="2"/>
    <x v="0"/>
    <s v="1030332"/>
    <x v="364"/>
    <s v="Ala"/>
    <s v="Ala Trutro"/>
    <x v="1"/>
    <n v="-411"/>
    <n v="48212"/>
    <n v="47801"/>
    <n v="-411"/>
    <n v="48212"/>
    <n v="47801"/>
    <m/>
    <m/>
  </r>
  <r>
    <x v="412"/>
    <x v="5"/>
    <x v="2"/>
    <x v="0"/>
    <s v="1030355"/>
    <x v="365"/>
    <s v="Varios"/>
    <s v="Varios Carcasa"/>
    <x v="1"/>
    <n v="-79879"/>
    <n v="69000"/>
    <n v="0"/>
    <n v="-79879"/>
    <n v="69000"/>
    <n v="0"/>
    <m/>
    <m/>
  </r>
  <r>
    <x v="569"/>
    <x v="5"/>
    <x v="2"/>
    <x v="0"/>
    <s v="1030419"/>
    <x v="500"/>
    <s v="Menudencias"/>
    <s v="Menudencias Hígado"/>
    <x v="2"/>
    <m/>
    <m/>
    <m/>
    <m/>
    <m/>
    <m/>
    <n v="24000"/>
    <m/>
  </r>
  <r>
    <x v="480"/>
    <x v="5"/>
    <x v="2"/>
    <x v="0"/>
    <s v="1030498"/>
    <x v="424"/>
    <s v="Menudencias"/>
    <s v="Menudencias Contre"/>
    <x v="0"/>
    <n v="0"/>
    <n v="10825"/>
    <n v="10825"/>
    <n v="0"/>
    <n v="10825"/>
    <n v="10825"/>
    <n v="24000"/>
    <m/>
  </r>
  <r>
    <x v="499"/>
    <x v="5"/>
    <x v="2"/>
    <x v="0"/>
    <s v="1030525"/>
    <x v="441"/>
    <s v="Ala"/>
    <s v="Ala Trutro"/>
    <x v="2"/>
    <n v="-27900"/>
    <n v="27900"/>
    <n v="0"/>
    <n v="-27900"/>
    <n v="27900"/>
    <n v="0"/>
    <m/>
    <m/>
  </r>
  <r>
    <x v="414"/>
    <x v="5"/>
    <x v="2"/>
    <x v="0"/>
    <s v="1030535"/>
    <x v="367"/>
    <s v="Trutro"/>
    <s v="Trutro Largo"/>
    <x v="4"/>
    <n v="0"/>
    <n v="66000"/>
    <n v="66000"/>
    <n v="0"/>
    <n v="66000"/>
    <n v="66000"/>
    <m/>
    <m/>
  </r>
  <r>
    <x v="500"/>
    <x v="5"/>
    <x v="2"/>
    <x v="0"/>
    <s v="1030542"/>
    <x v="442"/>
    <s v="Pech Desh"/>
    <s v="Pech Desh s/Piel"/>
    <x v="4"/>
    <n v="0"/>
    <n v="22000"/>
    <n v="22000"/>
    <n v="0"/>
    <n v="22000"/>
    <n v="22000"/>
    <m/>
    <m/>
  </r>
  <r>
    <x v="415"/>
    <x v="5"/>
    <x v="2"/>
    <x v="0"/>
    <s v="1030545"/>
    <x v="368"/>
    <s v="Trutro Desh"/>
    <s v="Trutro Desh Corto"/>
    <x v="0"/>
    <n v="12750"/>
    <n v="11250"/>
    <n v="24000"/>
    <n v="12750"/>
    <n v="11250"/>
    <n v="24000"/>
    <m/>
    <m/>
  </r>
  <r>
    <x v="417"/>
    <x v="5"/>
    <x v="2"/>
    <x v="0"/>
    <s v="1030670"/>
    <x v="370"/>
    <s v="Pech Desh"/>
    <s v="Pech Desh s/Piel"/>
    <x v="0"/>
    <n v="19500"/>
    <n v="4500"/>
    <n v="24000"/>
    <n v="19500"/>
    <n v="4500"/>
    <n v="24000"/>
    <m/>
    <m/>
  </r>
  <r>
    <x v="570"/>
    <x v="5"/>
    <x v="2"/>
    <x v="0"/>
    <s v="1030672"/>
    <x v="501"/>
    <s v="Trutro"/>
    <s v="Trutro Largo"/>
    <x v="1"/>
    <n v="60"/>
    <n v="0"/>
    <n v="0"/>
    <n v="60"/>
    <n v="0"/>
    <n v="0"/>
    <m/>
    <m/>
  </r>
  <r>
    <x v="418"/>
    <x v="5"/>
    <x v="2"/>
    <x v="0"/>
    <s v="1030720"/>
    <x v="371"/>
    <s v="Recortes"/>
    <s v="Recortes Piel"/>
    <x v="7"/>
    <n v="-17504"/>
    <n v="17504"/>
    <n v="0"/>
    <n v="-17504"/>
    <n v="17504"/>
    <n v="0"/>
    <m/>
    <m/>
  </r>
  <r>
    <x v="506"/>
    <x v="5"/>
    <x v="2"/>
    <x v="0"/>
    <s v="1030788"/>
    <x v="448"/>
    <s v="Ala"/>
    <s v="Ala Punta"/>
    <x v="1"/>
    <n v="-880"/>
    <n v="0"/>
    <n v="0"/>
    <n v="-880"/>
    <n v="0"/>
    <n v="0"/>
    <m/>
    <m/>
  </r>
  <r>
    <x v="421"/>
    <x v="5"/>
    <x v="2"/>
    <x v="1"/>
    <s v="1030239"/>
    <x v="374"/>
    <s v="Ala"/>
    <s v="Ala Centro Punta"/>
    <x v="5"/>
    <n v="1235"/>
    <n v="22805"/>
    <n v="24041"/>
    <n v="1235"/>
    <n v="22805"/>
    <n v="24041"/>
    <n v="47990.034"/>
    <m/>
  </r>
  <r>
    <x v="422"/>
    <x v="5"/>
    <x v="2"/>
    <x v="1"/>
    <s v="1030265"/>
    <x v="375"/>
    <s v="Pech Desh"/>
    <s v="Pech Desh s/Piel"/>
    <x v="7"/>
    <n v="-58000"/>
    <n v="79600"/>
    <n v="21600"/>
    <n v="-58000"/>
    <n v="79600"/>
    <n v="21600"/>
    <n v="21600"/>
    <m/>
  </r>
  <r>
    <x v="581"/>
    <x v="5"/>
    <x v="2"/>
    <x v="1"/>
    <s v="1030279"/>
    <x v="510"/>
    <s v="Trutro Desh"/>
    <s v="Trutro Desh Corto"/>
    <x v="7"/>
    <n v="0"/>
    <n v="21600"/>
    <n v="21600"/>
    <n v="0"/>
    <n v="21600"/>
    <n v="21600"/>
    <n v="21600"/>
    <m/>
  </r>
  <r>
    <x v="423"/>
    <x v="5"/>
    <x v="2"/>
    <x v="1"/>
    <s v="1030321"/>
    <x v="376"/>
    <s v="Pech"/>
    <s v="Pech Entera"/>
    <x v="5"/>
    <n v="1879"/>
    <n v="6120"/>
    <n v="7999"/>
    <n v="1879"/>
    <n v="6120"/>
    <n v="7999"/>
    <m/>
    <m/>
  </r>
  <r>
    <x v="424"/>
    <x v="5"/>
    <x v="2"/>
    <x v="1"/>
    <s v="1030337"/>
    <x v="377"/>
    <s v="Pech Desh"/>
    <s v="Pech Desh s/Piel"/>
    <x v="6"/>
    <n v="14226"/>
    <n v="225774"/>
    <n v="240000"/>
    <n v="14226"/>
    <n v="225774"/>
    <n v="240000"/>
    <n v="240000"/>
    <m/>
  </r>
  <r>
    <x v="425"/>
    <x v="5"/>
    <x v="2"/>
    <x v="1"/>
    <s v="1030360"/>
    <x v="378"/>
    <s v="Pech"/>
    <s v="Pech Entera"/>
    <x v="5"/>
    <n v="3524"/>
    <n v="5520"/>
    <n v="9044"/>
    <n v="3524"/>
    <n v="5520"/>
    <n v="9044"/>
    <m/>
    <m/>
  </r>
  <r>
    <x v="551"/>
    <x v="5"/>
    <x v="2"/>
    <x v="1"/>
    <s v="1030366"/>
    <x v="486"/>
    <s v="Pech"/>
    <s v="Pech Entera"/>
    <x v="5"/>
    <n v="-4581"/>
    <n v="2520"/>
    <n v="0"/>
    <n v="-4581"/>
    <n v="2520"/>
    <n v="0"/>
    <m/>
    <m/>
  </r>
  <r>
    <x v="426"/>
    <x v="5"/>
    <x v="2"/>
    <x v="1"/>
    <s v="1030370"/>
    <x v="379"/>
    <s v="Recortes"/>
    <s v="Recortes Estándar"/>
    <x v="5"/>
    <n v="4869"/>
    <n v="7151"/>
    <n v="12020"/>
    <n v="4869"/>
    <n v="7151"/>
    <n v="12020"/>
    <n v="23995.016"/>
    <m/>
  </r>
  <r>
    <x v="427"/>
    <x v="5"/>
    <x v="2"/>
    <x v="1"/>
    <s v="1030376"/>
    <x v="380"/>
    <s v="Pech"/>
    <s v="Pech Entera"/>
    <x v="5"/>
    <n v="1653"/>
    <n v="3240"/>
    <n v="4893"/>
    <n v="1653"/>
    <n v="3240"/>
    <n v="4893"/>
    <m/>
    <m/>
  </r>
  <r>
    <x v="428"/>
    <x v="5"/>
    <x v="2"/>
    <x v="1"/>
    <s v="1030379"/>
    <x v="381"/>
    <s v="Pech Desh"/>
    <s v="Pech Desh s/Piel"/>
    <x v="5"/>
    <n v="58029"/>
    <n v="613971"/>
    <n v="672000"/>
    <n v="58029"/>
    <n v="613971"/>
    <n v="672000"/>
    <n v="1247740.8840000001"/>
    <m/>
  </r>
  <r>
    <x v="429"/>
    <x v="5"/>
    <x v="2"/>
    <x v="1"/>
    <s v="1030388"/>
    <x v="382"/>
    <s v="Patas"/>
    <s v="Patas Garras"/>
    <x v="2"/>
    <n v="-8924"/>
    <n v="29275"/>
    <n v="20351"/>
    <n v="-8924"/>
    <n v="29275"/>
    <n v="20351"/>
    <n v="24000"/>
    <m/>
  </r>
  <r>
    <x v="569"/>
    <x v="5"/>
    <x v="2"/>
    <x v="1"/>
    <s v="1030419"/>
    <x v="500"/>
    <s v="Menudencias"/>
    <s v="Menudencias Hígado"/>
    <x v="2"/>
    <n v="-6244"/>
    <n v="12244"/>
    <n v="6000"/>
    <n v="-6244"/>
    <n v="12244"/>
    <n v="6000"/>
    <m/>
    <m/>
  </r>
  <r>
    <x v="431"/>
    <x v="5"/>
    <x v="2"/>
    <x v="1"/>
    <s v="1030424"/>
    <x v="384"/>
    <s v="Pech Desh"/>
    <s v="Pech Desh c/Piel"/>
    <x v="5"/>
    <n v="0"/>
    <n v="72000"/>
    <n v="72000"/>
    <n v="0"/>
    <n v="72000"/>
    <n v="72000"/>
    <n v="143970.10200000001"/>
    <m/>
  </r>
  <r>
    <x v="432"/>
    <x v="5"/>
    <x v="2"/>
    <x v="1"/>
    <s v="1030452"/>
    <x v="385"/>
    <s v="Pech Desh"/>
    <s v="Pech Desh s/Piel"/>
    <x v="5"/>
    <n v="24834"/>
    <n v="9840"/>
    <n v="32000"/>
    <n v="24834"/>
    <n v="9840"/>
    <n v="32000"/>
    <n v="51748.006000000001"/>
    <m/>
  </r>
  <r>
    <x v="552"/>
    <x v="5"/>
    <x v="2"/>
    <x v="1"/>
    <s v="1030461"/>
    <x v="487"/>
    <s v="Pech Desh"/>
    <s v="Pech Desh s/Piel"/>
    <x v="5"/>
    <n v="-4464"/>
    <n v="7200"/>
    <n v="2736"/>
    <n v="-4464"/>
    <n v="7200"/>
    <n v="2736"/>
    <n v="4799.0039999999999"/>
    <m/>
  </r>
  <r>
    <x v="433"/>
    <x v="5"/>
    <x v="2"/>
    <x v="1"/>
    <s v="1030505"/>
    <x v="386"/>
    <s v="Pech Desh"/>
    <s v="Pech Desh Filete"/>
    <x v="5"/>
    <n v="-10390"/>
    <n v="0"/>
    <n v="0"/>
    <n v="-10390"/>
    <n v="0"/>
    <n v="0"/>
    <m/>
    <m/>
  </r>
  <r>
    <x v="554"/>
    <x v="5"/>
    <x v="2"/>
    <x v="1"/>
    <s v="1030555"/>
    <x v="489"/>
    <s v="Menudencias"/>
    <s v="Menudencias Corazón"/>
    <x v="5"/>
    <n v="3665"/>
    <n v="11364"/>
    <n v="15029"/>
    <n v="3665"/>
    <n v="11364"/>
    <n v="15029"/>
    <m/>
    <m/>
  </r>
  <r>
    <x v="435"/>
    <x v="5"/>
    <x v="2"/>
    <x v="1"/>
    <s v="1030566"/>
    <x v="388"/>
    <s v="Ala"/>
    <s v="Ala Centro Punta"/>
    <x v="2"/>
    <n v="4075"/>
    <n v="17133"/>
    <n v="22000"/>
    <n v="4075"/>
    <n v="17133"/>
    <n v="22000"/>
    <n v="24000"/>
    <m/>
  </r>
  <r>
    <x v="436"/>
    <x v="5"/>
    <x v="2"/>
    <x v="1"/>
    <s v="1030658"/>
    <x v="389"/>
    <s v="Trutro Desh"/>
    <s v="Trutro Desh Corto"/>
    <x v="6"/>
    <n v="-27154"/>
    <n v="315154"/>
    <n v="288000"/>
    <n v="-27154"/>
    <n v="315154"/>
    <n v="288000"/>
    <n v="288208.32"/>
    <m/>
  </r>
  <r>
    <x v="437"/>
    <x v="5"/>
    <x v="2"/>
    <x v="1"/>
    <s v="1030683"/>
    <x v="361"/>
    <s v="Trutro"/>
    <s v="Trutro Largo"/>
    <x v="2"/>
    <n v="65723"/>
    <n v="246277"/>
    <n v="312000"/>
    <n v="65723"/>
    <n v="246277"/>
    <n v="312000"/>
    <n v="312000"/>
    <m/>
  </r>
  <r>
    <x v="438"/>
    <x v="5"/>
    <x v="2"/>
    <x v="1"/>
    <s v="1030684"/>
    <x v="390"/>
    <s v="Patas"/>
    <s v="Patas Garras"/>
    <x v="2"/>
    <n v="11587"/>
    <n v="25153"/>
    <n v="36739"/>
    <n v="11587"/>
    <n v="25153"/>
    <n v="36739"/>
    <n v="24000"/>
    <m/>
  </r>
  <r>
    <x v="439"/>
    <x v="5"/>
    <x v="2"/>
    <x v="1"/>
    <s v="1030685"/>
    <x v="391"/>
    <s v="Ala"/>
    <s v="Ala Centro Punta"/>
    <x v="2"/>
    <n v="2577"/>
    <n v="135945"/>
    <n v="138523"/>
    <n v="2577"/>
    <n v="135945"/>
    <n v="138523"/>
    <n v="144000"/>
    <m/>
  </r>
  <r>
    <x v="440"/>
    <x v="5"/>
    <x v="2"/>
    <x v="1"/>
    <s v="1030686"/>
    <x v="392"/>
    <s v="Menudencias"/>
    <s v="Menudencias Cogote"/>
    <x v="2"/>
    <n v="-24484"/>
    <n v="125653"/>
    <n v="101169"/>
    <n v="-24484"/>
    <n v="125653"/>
    <n v="101169"/>
    <n v="96000"/>
    <m/>
  </r>
  <r>
    <x v="442"/>
    <x v="5"/>
    <x v="2"/>
    <x v="1"/>
    <s v="1030711"/>
    <x v="394"/>
    <s v="Menudencias"/>
    <s v="Menudencias Contre"/>
    <x v="7"/>
    <n v="1694"/>
    <n v="0"/>
    <n v="1694"/>
    <n v="1694"/>
    <n v="0"/>
    <n v="1694"/>
    <m/>
    <m/>
  </r>
  <r>
    <x v="443"/>
    <x v="5"/>
    <x v="2"/>
    <x v="1"/>
    <s v="1030735"/>
    <x v="395"/>
    <s v="Menudencias"/>
    <s v="Menudencias Cogote"/>
    <x v="5"/>
    <n v="-12863"/>
    <n v="36863"/>
    <n v="24000"/>
    <n v="-12863"/>
    <n v="36863"/>
    <n v="24000"/>
    <n v="47990.034"/>
    <m/>
  </r>
  <r>
    <x v="444"/>
    <x v="5"/>
    <x v="2"/>
    <x v="1"/>
    <s v="1030743"/>
    <x v="396"/>
    <s v="Trutro"/>
    <s v="Trutro Largo"/>
    <x v="2"/>
    <n v="-5000"/>
    <n v="10000"/>
    <n v="5000"/>
    <n v="-5000"/>
    <n v="10000"/>
    <n v="5000"/>
    <m/>
    <m/>
  </r>
  <r>
    <x v="445"/>
    <x v="5"/>
    <x v="2"/>
    <x v="1"/>
    <s v="1030745"/>
    <x v="397"/>
    <s v="Menudencias"/>
    <s v="Menudencias Hígado"/>
    <x v="5"/>
    <n v="-9158"/>
    <n v="9158"/>
    <n v="0"/>
    <n v="-9158"/>
    <n v="9158"/>
    <n v="0"/>
    <m/>
    <m/>
  </r>
  <r>
    <x v="447"/>
    <x v="5"/>
    <x v="2"/>
    <x v="1"/>
    <s v="1030773"/>
    <x v="399"/>
    <s v="Pech Desh"/>
    <s v="Pech Desh Filete"/>
    <x v="5"/>
    <n v="11812"/>
    <n v="188"/>
    <n v="12000"/>
    <n v="11812"/>
    <n v="188"/>
    <n v="12000"/>
    <m/>
    <m/>
  </r>
  <r>
    <x v="448"/>
    <x v="5"/>
    <x v="2"/>
    <x v="1"/>
    <s v="1030782"/>
    <x v="400"/>
    <s v="Pech Desh"/>
    <s v="Pech Desh s/Piel"/>
    <x v="5"/>
    <n v="7001"/>
    <n v="6960"/>
    <n v="13265"/>
    <n v="7001"/>
    <n v="6960"/>
    <n v="13265"/>
    <n v="28799.464"/>
    <m/>
  </r>
  <r>
    <x v="449"/>
    <x v="5"/>
    <x v="2"/>
    <x v="1"/>
    <s v="1030783"/>
    <x v="401"/>
    <s v="Pech"/>
    <s v="Pech Entera"/>
    <x v="5"/>
    <n v="211"/>
    <n v="120"/>
    <n v="0"/>
    <n v="211"/>
    <n v="120"/>
    <n v="0"/>
    <m/>
    <m/>
  </r>
  <r>
    <x v="450"/>
    <x v="5"/>
    <x v="2"/>
    <x v="1"/>
    <s v="1030784"/>
    <x v="402"/>
    <s v="Pech"/>
    <s v="Pech Entera"/>
    <x v="5"/>
    <n v="820"/>
    <n v="3600"/>
    <n v="4420"/>
    <n v="820"/>
    <n v="3600"/>
    <n v="4420"/>
    <m/>
    <m/>
  </r>
  <r>
    <x v="451"/>
    <x v="5"/>
    <x v="2"/>
    <x v="1"/>
    <s v="1030785"/>
    <x v="403"/>
    <s v="Pech"/>
    <s v="Pech Entera"/>
    <x v="5"/>
    <n v="260"/>
    <n v="1080"/>
    <n v="1340"/>
    <n v="260"/>
    <n v="1080"/>
    <n v="1340"/>
    <m/>
    <m/>
  </r>
  <r>
    <x v="479"/>
    <x v="5"/>
    <x v="2"/>
    <x v="1"/>
    <s v="1030792"/>
    <x v="423"/>
    <s v="Pech Desh"/>
    <s v="Pech Desh Filete"/>
    <x v="5"/>
    <n v="0"/>
    <n v="24000"/>
    <n v="24000"/>
    <n v="0"/>
    <n v="24000"/>
    <n v="24000"/>
    <n v="47990.034"/>
    <m/>
  </r>
  <r>
    <x v="479"/>
    <x v="5"/>
    <x v="2"/>
    <x v="1"/>
    <s v="1030792"/>
    <x v="423"/>
    <s v="Pech Desh"/>
    <s v="Pech Desh Filete"/>
    <x v="6"/>
    <n v="13828"/>
    <n v="58172"/>
    <n v="72000"/>
    <n v="13828"/>
    <n v="58172"/>
    <n v="72000"/>
    <n v="72000"/>
    <m/>
  </r>
  <r>
    <x v="582"/>
    <x v="5"/>
    <x v="2"/>
    <x v="1"/>
    <s v="1030793"/>
    <x v="511"/>
    <s v="Pech"/>
    <s v="Pech Entera"/>
    <x v="5"/>
    <n v="0"/>
    <n v="720"/>
    <n v="0"/>
    <n v="0"/>
    <n v="720"/>
    <n v="0"/>
    <m/>
    <m/>
  </r>
  <r>
    <x v="583"/>
    <x v="5"/>
    <x v="2"/>
    <x v="1"/>
    <s v="1030794"/>
    <x v="512"/>
    <s v="Pech"/>
    <s v="Pech Entera"/>
    <x v="5"/>
    <n v="0"/>
    <n v="1080"/>
    <n v="1080"/>
    <n v="0"/>
    <n v="1080"/>
    <n v="1080"/>
    <m/>
    <m/>
  </r>
  <r>
    <x v="584"/>
    <x v="5"/>
    <x v="2"/>
    <x v="1"/>
    <s v="1030809"/>
    <x v="513"/>
    <s v="Trutro"/>
    <s v="Trutro Corto"/>
    <x v="6"/>
    <m/>
    <m/>
    <m/>
    <m/>
    <m/>
    <m/>
    <n v="105"/>
    <m/>
  </r>
  <r>
    <x v="585"/>
    <x v="5"/>
    <x v="2"/>
    <x v="1"/>
    <s v="1030810"/>
    <x v="514"/>
    <s v="Trutro"/>
    <s v="Trutro Largo"/>
    <x v="6"/>
    <m/>
    <m/>
    <m/>
    <m/>
    <m/>
    <m/>
    <n v="105"/>
    <m/>
  </r>
  <r>
    <x v="408"/>
    <x v="5"/>
    <x v="2"/>
    <x v="2"/>
    <s v="1030224"/>
    <x v="361"/>
    <s v="Trutro"/>
    <s v="Trutro Largo"/>
    <x v="7"/>
    <m/>
    <m/>
    <m/>
    <m/>
    <m/>
    <m/>
    <m/>
    <n v="129679"/>
  </r>
  <r>
    <x v="409"/>
    <x v="5"/>
    <x v="2"/>
    <x v="2"/>
    <s v="1030230"/>
    <x v="362"/>
    <s v="Recortes"/>
    <s v="Recortes Piel"/>
    <x v="5"/>
    <m/>
    <m/>
    <m/>
    <m/>
    <m/>
    <m/>
    <m/>
    <n v="2146"/>
  </r>
  <r>
    <x v="421"/>
    <x v="5"/>
    <x v="2"/>
    <x v="2"/>
    <s v="1030239"/>
    <x v="374"/>
    <s v="Ala"/>
    <s v="Ala Centro Punta"/>
    <x v="5"/>
    <m/>
    <m/>
    <m/>
    <m/>
    <m/>
    <m/>
    <m/>
    <n v="22803"/>
  </r>
  <r>
    <x v="422"/>
    <x v="5"/>
    <x v="2"/>
    <x v="2"/>
    <s v="1030265"/>
    <x v="375"/>
    <s v="Pech Desh"/>
    <s v="Pech Desh s/Piel"/>
    <x v="7"/>
    <m/>
    <m/>
    <m/>
    <m/>
    <m/>
    <m/>
    <m/>
    <n v="79602"/>
  </r>
  <r>
    <x v="581"/>
    <x v="5"/>
    <x v="2"/>
    <x v="2"/>
    <s v="1030279"/>
    <x v="510"/>
    <s v="Trutro Desh"/>
    <s v="Trutro Desh Corto"/>
    <x v="7"/>
    <m/>
    <m/>
    <m/>
    <m/>
    <m/>
    <m/>
    <m/>
    <n v="21601"/>
  </r>
  <r>
    <x v="423"/>
    <x v="5"/>
    <x v="2"/>
    <x v="2"/>
    <s v="1030321"/>
    <x v="376"/>
    <s v="Pech"/>
    <s v="Pech Entera"/>
    <x v="5"/>
    <m/>
    <m/>
    <m/>
    <m/>
    <m/>
    <m/>
    <m/>
    <n v="6123"/>
  </r>
  <r>
    <x v="411"/>
    <x v="5"/>
    <x v="2"/>
    <x v="2"/>
    <s v="1030332"/>
    <x v="364"/>
    <s v="Ala"/>
    <s v="Ala Trutro"/>
    <x v="7"/>
    <m/>
    <m/>
    <m/>
    <m/>
    <m/>
    <m/>
    <m/>
    <n v="48215"/>
  </r>
  <r>
    <x v="424"/>
    <x v="5"/>
    <x v="2"/>
    <x v="2"/>
    <s v="1030337"/>
    <x v="377"/>
    <s v="Pech Desh"/>
    <s v="Pech Desh s/Piel"/>
    <x v="6"/>
    <m/>
    <m/>
    <m/>
    <m/>
    <m/>
    <m/>
    <m/>
    <n v="225775"/>
  </r>
  <r>
    <x v="412"/>
    <x v="5"/>
    <x v="2"/>
    <x v="2"/>
    <s v="1030355"/>
    <x v="365"/>
    <s v="Varios"/>
    <s v="Varios Carcasa"/>
    <x v="7"/>
    <m/>
    <m/>
    <m/>
    <m/>
    <m/>
    <m/>
    <m/>
    <n v="69001"/>
  </r>
  <r>
    <x v="425"/>
    <x v="5"/>
    <x v="2"/>
    <x v="2"/>
    <s v="1030360"/>
    <x v="378"/>
    <s v="Pech"/>
    <s v="Pech Entera"/>
    <x v="5"/>
    <m/>
    <m/>
    <m/>
    <m/>
    <m/>
    <m/>
    <m/>
    <n v="5522"/>
  </r>
  <r>
    <x v="551"/>
    <x v="5"/>
    <x v="2"/>
    <x v="2"/>
    <s v="1030366"/>
    <x v="486"/>
    <s v="Pech"/>
    <s v="Pech Entera"/>
    <x v="5"/>
    <m/>
    <m/>
    <m/>
    <m/>
    <m/>
    <m/>
    <m/>
    <n v="2520"/>
  </r>
  <r>
    <x v="426"/>
    <x v="5"/>
    <x v="2"/>
    <x v="2"/>
    <s v="1030370"/>
    <x v="379"/>
    <s v="Recortes"/>
    <s v="Recortes Estándar"/>
    <x v="5"/>
    <m/>
    <m/>
    <m/>
    <m/>
    <m/>
    <m/>
    <m/>
    <n v="7154"/>
  </r>
  <r>
    <x v="427"/>
    <x v="5"/>
    <x v="2"/>
    <x v="2"/>
    <s v="1030376"/>
    <x v="380"/>
    <s v="Pech"/>
    <s v="Pech Entera"/>
    <x v="5"/>
    <m/>
    <m/>
    <m/>
    <m/>
    <m/>
    <m/>
    <m/>
    <n v="3239"/>
  </r>
  <r>
    <x v="428"/>
    <x v="5"/>
    <x v="2"/>
    <x v="2"/>
    <s v="1030379"/>
    <x v="381"/>
    <s v="Pech Desh"/>
    <s v="Pech Desh s/Piel"/>
    <x v="5"/>
    <m/>
    <m/>
    <m/>
    <m/>
    <m/>
    <m/>
    <m/>
    <n v="613972"/>
  </r>
  <r>
    <x v="429"/>
    <x v="5"/>
    <x v="2"/>
    <x v="2"/>
    <s v="1030388"/>
    <x v="382"/>
    <s v="Patas"/>
    <s v="Patas Garras"/>
    <x v="2"/>
    <m/>
    <m/>
    <m/>
    <m/>
    <m/>
    <m/>
    <m/>
    <n v="29280"/>
  </r>
  <r>
    <x v="569"/>
    <x v="5"/>
    <x v="2"/>
    <x v="2"/>
    <s v="1030419"/>
    <x v="500"/>
    <s v="Menudencias"/>
    <s v="Menudencias Hígado"/>
    <x v="2"/>
    <m/>
    <m/>
    <m/>
    <m/>
    <m/>
    <m/>
    <m/>
    <n v="12244"/>
  </r>
  <r>
    <x v="431"/>
    <x v="5"/>
    <x v="2"/>
    <x v="2"/>
    <s v="1030424"/>
    <x v="384"/>
    <s v="Pech Desh"/>
    <s v="Pech Desh c/Piel"/>
    <x v="5"/>
    <m/>
    <m/>
    <m/>
    <m/>
    <m/>
    <m/>
    <m/>
    <n v="71998"/>
  </r>
  <r>
    <x v="432"/>
    <x v="5"/>
    <x v="2"/>
    <x v="2"/>
    <s v="1030452"/>
    <x v="385"/>
    <s v="Pech Desh"/>
    <s v="Pech Desh s/Piel"/>
    <x v="5"/>
    <m/>
    <m/>
    <m/>
    <m/>
    <m/>
    <m/>
    <m/>
    <n v="9835"/>
  </r>
  <r>
    <x v="552"/>
    <x v="5"/>
    <x v="2"/>
    <x v="2"/>
    <s v="1030461"/>
    <x v="487"/>
    <s v="Pech Desh"/>
    <s v="Pech Desh s/Piel"/>
    <x v="5"/>
    <m/>
    <m/>
    <m/>
    <m/>
    <m/>
    <m/>
    <m/>
    <n v="7200"/>
  </r>
  <r>
    <x v="480"/>
    <x v="5"/>
    <x v="2"/>
    <x v="2"/>
    <s v="1030498"/>
    <x v="424"/>
    <s v="Menudencias"/>
    <s v="Menudencias Contre"/>
    <x v="7"/>
    <m/>
    <m/>
    <m/>
    <m/>
    <m/>
    <m/>
    <m/>
    <n v="10823"/>
  </r>
  <r>
    <x v="434"/>
    <x v="5"/>
    <x v="2"/>
    <x v="2"/>
    <s v="1030506"/>
    <x v="387"/>
    <s v="Pech Desh"/>
    <s v="Pech Desh s/Piel"/>
    <x v="2"/>
    <m/>
    <m/>
    <m/>
    <m/>
    <m/>
    <m/>
    <m/>
    <n v="23999"/>
  </r>
  <r>
    <x v="499"/>
    <x v="5"/>
    <x v="2"/>
    <x v="2"/>
    <s v="1030525"/>
    <x v="441"/>
    <s v="Ala"/>
    <s v="Ala Trutro"/>
    <x v="2"/>
    <m/>
    <m/>
    <m/>
    <m/>
    <m/>
    <m/>
    <m/>
    <n v="27901"/>
  </r>
  <r>
    <x v="414"/>
    <x v="5"/>
    <x v="2"/>
    <x v="2"/>
    <s v="1030535"/>
    <x v="367"/>
    <s v="Trutro"/>
    <s v="Trutro Largo"/>
    <x v="4"/>
    <m/>
    <m/>
    <m/>
    <m/>
    <m/>
    <m/>
    <m/>
    <n v="66001"/>
  </r>
  <r>
    <x v="500"/>
    <x v="5"/>
    <x v="2"/>
    <x v="2"/>
    <s v="1030542"/>
    <x v="442"/>
    <s v="Pech Desh"/>
    <s v="Pech Desh s/Piel"/>
    <x v="4"/>
    <m/>
    <m/>
    <m/>
    <m/>
    <m/>
    <m/>
    <m/>
    <n v="22002"/>
  </r>
  <r>
    <x v="415"/>
    <x v="5"/>
    <x v="2"/>
    <x v="2"/>
    <s v="1030545"/>
    <x v="368"/>
    <s v="Trutro Desh"/>
    <s v="Trutro Desh Corto"/>
    <x v="7"/>
    <m/>
    <m/>
    <m/>
    <m/>
    <m/>
    <m/>
    <m/>
    <n v="11250"/>
  </r>
  <r>
    <x v="554"/>
    <x v="5"/>
    <x v="2"/>
    <x v="2"/>
    <s v="1030555"/>
    <x v="489"/>
    <s v="Menudencias"/>
    <s v="Menudencias Corazón"/>
    <x v="5"/>
    <m/>
    <m/>
    <m/>
    <m/>
    <m/>
    <m/>
    <m/>
    <n v="11365"/>
  </r>
  <r>
    <x v="435"/>
    <x v="5"/>
    <x v="2"/>
    <x v="2"/>
    <s v="1030566"/>
    <x v="388"/>
    <s v="Ala"/>
    <s v="Ala Centro Punta"/>
    <x v="2"/>
    <m/>
    <m/>
    <m/>
    <m/>
    <m/>
    <m/>
    <m/>
    <n v="17131"/>
  </r>
  <r>
    <x v="436"/>
    <x v="5"/>
    <x v="2"/>
    <x v="2"/>
    <s v="1030658"/>
    <x v="389"/>
    <s v="Trutro Desh"/>
    <s v="Trutro Desh Corto"/>
    <x v="6"/>
    <m/>
    <m/>
    <m/>
    <m/>
    <m/>
    <m/>
    <m/>
    <n v="315157"/>
  </r>
  <r>
    <x v="417"/>
    <x v="5"/>
    <x v="2"/>
    <x v="2"/>
    <s v="1030670"/>
    <x v="370"/>
    <s v="Pech Desh"/>
    <s v="Pech Desh s/Piel"/>
    <x v="7"/>
    <m/>
    <m/>
    <m/>
    <m/>
    <m/>
    <m/>
    <m/>
    <n v="4503"/>
  </r>
  <r>
    <x v="437"/>
    <x v="5"/>
    <x v="2"/>
    <x v="2"/>
    <s v="1030683"/>
    <x v="361"/>
    <s v="Trutro"/>
    <s v="Trutro Largo"/>
    <x v="2"/>
    <m/>
    <m/>
    <m/>
    <m/>
    <m/>
    <m/>
    <m/>
    <n v="246274"/>
  </r>
  <r>
    <x v="438"/>
    <x v="5"/>
    <x v="2"/>
    <x v="2"/>
    <s v="1030684"/>
    <x v="390"/>
    <s v="Patas"/>
    <s v="Patas Garras"/>
    <x v="2"/>
    <m/>
    <m/>
    <m/>
    <m/>
    <m/>
    <m/>
    <m/>
    <n v="25149"/>
  </r>
  <r>
    <x v="439"/>
    <x v="5"/>
    <x v="2"/>
    <x v="2"/>
    <s v="1030685"/>
    <x v="391"/>
    <s v="Ala"/>
    <s v="Ala Centro Punta"/>
    <x v="2"/>
    <m/>
    <m/>
    <m/>
    <m/>
    <m/>
    <m/>
    <m/>
    <n v="135943"/>
  </r>
  <r>
    <x v="440"/>
    <x v="5"/>
    <x v="2"/>
    <x v="2"/>
    <s v="1030686"/>
    <x v="392"/>
    <s v="Menudencias"/>
    <s v="Menudencias Cogote"/>
    <x v="2"/>
    <m/>
    <m/>
    <m/>
    <m/>
    <m/>
    <m/>
    <m/>
    <n v="125649"/>
  </r>
  <r>
    <x v="418"/>
    <x v="5"/>
    <x v="2"/>
    <x v="2"/>
    <s v="1030720"/>
    <x v="371"/>
    <s v="Recortes"/>
    <s v="Recortes Piel"/>
    <x v="7"/>
    <m/>
    <m/>
    <m/>
    <m/>
    <m/>
    <m/>
    <m/>
    <n v="17505"/>
  </r>
  <r>
    <x v="443"/>
    <x v="5"/>
    <x v="2"/>
    <x v="2"/>
    <s v="1030735"/>
    <x v="395"/>
    <s v="Menudencias"/>
    <s v="Menudencias Cogote"/>
    <x v="5"/>
    <m/>
    <m/>
    <m/>
    <m/>
    <m/>
    <m/>
    <m/>
    <n v="36864"/>
  </r>
  <r>
    <x v="444"/>
    <x v="5"/>
    <x v="2"/>
    <x v="2"/>
    <s v="1030743"/>
    <x v="396"/>
    <s v="Trutro"/>
    <s v="Trutro Largo"/>
    <x v="2"/>
    <m/>
    <m/>
    <m/>
    <m/>
    <m/>
    <m/>
    <m/>
    <n v="10002"/>
  </r>
  <r>
    <x v="445"/>
    <x v="5"/>
    <x v="2"/>
    <x v="2"/>
    <s v="1030745"/>
    <x v="397"/>
    <s v="Menudencias"/>
    <s v="Menudencias Hígado"/>
    <x v="5"/>
    <m/>
    <m/>
    <m/>
    <m/>
    <m/>
    <m/>
    <m/>
    <n v="9152"/>
  </r>
  <r>
    <x v="448"/>
    <x v="5"/>
    <x v="2"/>
    <x v="2"/>
    <s v="1030782"/>
    <x v="400"/>
    <s v="Pech Desh"/>
    <s v="Pech Desh s/Piel"/>
    <x v="5"/>
    <m/>
    <m/>
    <m/>
    <m/>
    <m/>
    <m/>
    <m/>
    <n v="6960"/>
  </r>
  <r>
    <x v="450"/>
    <x v="5"/>
    <x v="2"/>
    <x v="2"/>
    <s v="1030784"/>
    <x v="402"/>
    <s v="Pech"/>
    <s v="Pech Entera"/>
    <x v="5"/>
    <m/>
    <m/>
    <m/>
    <m/>
    <m/>
    <m/>
    <m/>
    <n v="3603"/>
  </r>
  <r>
    <x v="451"/>
    <x v="5"/>
    <x v="2"/>
    <x v="2"/>
    <s v="1030785"/>
    <x v="403"/>
    <s v="Pech"/>
    <s v="Pech Entera"/>
    <x v="5"/>
    <m/>
    <m/>
    <m/>
    <m/>
    <m/>
    <m/>
    <m/>
    <n v="1079"/>
  </r>
  <r>
    <x v="479"/>
    <x v="5"/>
    <x v="2"/>
    <x v="2"/>
    <s v="1030792"/>
    <x v="423"/>
    <s v="Pech Desh"/>
    <s v="Pech Desh Filete"/>
    <x v="6"/>
    <m/>
    <m/>
    <m/>
    <m/>
    <m/>
    <m/>
    <m/>
    <n v="82169"/>
  </r>
  <r>
    <x v="582"/>
    <x v="5"/>
    <x v="2"/>
    <x v="2"/>
    <s v="1030793"/>
    <x v="511"/>
    <s v="Pech"/>
    <s v="Pech Entera"/>
    <x v="5"/>
    <m/>
    <m/>
    <m/>
    <m/>
    <m/>
    <m/>
    <m/>
    <n v="719"/>
  </r>
  <r>
    <x v="583"/>
    <x v="5"/>
    <x v="2"/>
    <x v="2"/>
    <s v="1030794"/>
    <x v="512"/>
    <s v="Pech"/>
    <s v="Pech Entera"/>
    <x v="5"/>
    <m/>
    <m/>
    <m/>
    <m/>
    <m/>
    <m/>
    <m/>
    <n v="1079"/>
  </r>
  <r>
    <x v="572"/>
    <x v="5"/>
    <x v="2"/>
    <x v="2"/>
    <s v="1030804"/>
    <x v="503"/>
    <s v="Menudencias"/>
    <s v="Menudencias Hígado"/>
    <x v="7"/>
    <m/>
    <m/>
    <m/>
    <m/>
    <m/>
    <m/>
    <m/>
    <n v="4598"/>
  </r>
  <r>
    <x v="586"/>
    <x v="6"/>
    <x v="3"/>
    <x v="3"/>
    <m/>
    <x v="515"/>
    <m/>
    <m/>
    <x v="10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2">
  <r>
    <n v="1010877"/>
    <x v="0"/>
    <x v="0"/>
    <x v="0"/>
    <s v="1010877"/>
    <s v="PO Molleja Mrps@ Cj 10k AS"/>
    <s v="Menudencias"/>
    <s v="Menudencias Contre"/>
    <x v="0"/>
    <n v="61350"/>
    <n v="99000"/>
    <n v="160350"/>
    <n v="61350"/>
    <n v="143000"/>
    <x v="0"/>
    <x v="0"/>
    <m/>
    <n v="30950"/>
    <x v="0"/>
    <n v="48000"/>
  </r>
  <r>
    <n v="1011042"/>
    <x v="0"/>
    <x v="0"/>
    <x v="0"/>
    <s v="1011042"/>
    <s v="PO Pta Espinaz@ Cj 10k AS"/>
    <s v="Cazuela"/>
    <s v="Cazuela Espinazo"/>
    <x v="1"/>
    <m/>
    <m/>
    <m/>
    <m/>
    <m/>
    <x v="1"/>
    <x v="1"/>
    <m/>
    <n v="-192000"/>
    <x v="1"/>
    <n v="0"/>
  </r>
  <r>
    <n v="1011042"/>
    <x v="0"/>
    <x v="0"/>
    <x v="0"/>
    <s v="1011042"/>
    <s v="PO Pta Espinaz@ Cj 10k AS"/>
    <s v="Cazuela"/>
    <s v="Cazuela Espinazo"/>
    <x v="0"/>
    <n v="0"/>
    <n v="48000"/>
    <n v="48000"/>
    <n v="0"/>
    <n v="48000"/>
    <x v="2"/>
    <x v="2"/>
    <m/>
    <n v="-12000"/>
    <x v="1"/>
    <n v="0"/>
  </r>
  <r>
    <n v="1011047"/>
    <x v="0"/>
    <x v="0"/>
    <x v="0"/>
    <s v="1011047"/>
    <s v="PO PchDeh &gt;170g NMr@ Cj 10k SP"/>
    <s v="Pechuga Desh"/>
    <s v="Pechuga Desh s/Piel"/>
    <x v="0"/>
    <m/>
    <m/>
    <m/>
    <m/>
    <m/>
    <x v="1"/>
    <x v="3"/>
    <m/>
    <n v="-24000"/>
    <x v="1"/>
    <n v="0"/>
  </r>
  <r>
    <n v="1011290"/>
    <x v="0"/>
    <x v="0"/>
    <x v="0"/>
    <s v="1011290"/>
    <s v="PO Pch Piel@ Cj 20k AS"/>
    <s v="Subprod"/>
    <s v="Subprod Piel"/>
    <x v="0"/>
    <m/>
    <m/>
    <m/>
    <n v="-6063"/>
    <n v="29063"/>
    <x v="3"/>
    <x v="4"/>
    <m/>
    <n v="-700"/>
    <x v="1"/>
    <n v="0"/>
  </r>
  <r>
    <n v="1011417"/>
    <x v="0"/>
    <x v="0"/>
    <x v="0"/>
    <s v="1011417"/>
    <s v="PO Ala Ctro NMr 4x5@ Bo Cj 20k AS"/>
    <s v="Ala"/>
    <s v="Ala Centro"/>
    <x v="2"/>
    <n v="3186"/>
    <n v="0"/>
    <n v="3186"/>
    <n v="3186"/>
    <n v="0"/>
    <x v="4"/>
    <x v="5"/>
    <m/>
    <n v="3186"/>
    <x v="0"/>
    <n v="0"/>
  </r>
  <r>
    <n v="1011421"/>
    <x v="0"/>
    <x v="0"/>
    <x v="0"/>
    <s v="1011421"/>
    <s v="PO Ppa Esp 50 Pim@ Cj 20k AS"/>
    <s v="Carne Recuperada"/>
    <s v="Carne Recuperada Pul"/>
    <x v="0"/>
    <n v="-155489"/>
    <n v="1055489"/>
    <n v="900000"/>
    <n v="-155489"/>
    <n v="1055489"/>
    <x v="5"/>
    <x v="6"/>
    <m/>
    <n v="396000"/>
    <x v="0"/>
    <n v="336000"/>
  </r>
  <r>
    <n v="1011558"/>
    <x v="0"/>
    <x v="0"/>
    <x v="0"/>
    <s v="1011558"/>
    <s v="PO Ppa Esp@ 2 blo x 10k Cj AS"/>
    <s v="Carne Recuperada"/>
    <s v="Carne Recuperada Pul"/>
    <x v="0"/>
    <n v="5167"/>
    <n v="466833"/>
    <n v="472000"/>
    <n v="5167"/>
    <n v="466833"/>
    <x v="6"/>
    <x v="7"/>
    <m/>
    <n v="64000"/>
    <x v="0"/>
    <n v="48000"/>
  </r>
  <r>
    <n v="1011560"/>
    <x v="0"/>
    <x v="0"/>
    <x v="0"/>
    <s v="1011560"/>
    <s v="PO Corazón@ Bo Cj 18k AS"/>
    <s v="Menudencias"/>
    <s v="Menudencias Corazón"/>
    <x v="3"/>
    <n v="3384"/>
    <n v="44616"/>
    <n v="48000"/>
    <n v="3384"/>
    <n v="20616"/>
    <x v="7"/>
    <x v="3"/>
    <m/>
    <n v="0"/>
    <x v="2"/>
    <n v="0"/>
  </r>
  <r>
    <n v="1011582"/>
    <x v="0"/>
    <x v="0"/>
    <x v="0"/>
    <s v="1011582"/>
    <s v="GA S/m@ Gr Cj bca AS"/>
    <s v="Reproductor"/>
    <s v="Reproductor Gallina"/>
    <x v="0"/>
    <n v="7026"/>
    <n v="0"/>
    <n v="7026"/>
    <n v="7026"/>
    <n v="0"/>
    <x v="8"/>
    <x v="8"/>
    <m/>
    <n v="-56574"/>
    <x v="1"/>
    <n v="0"/>
  </r>
  <r>
    <n v="1011586"/>
    <x v="0"/>
    <x v="0"/>
    <x v="0"/>
    <s v="1011586"/>
    <s v="PO Ala Media B 4x10@ Cj 20k AS"/>
    <s v="Ala"/>
    <s v="Ala Centro"/>
    <x v="2"/>
    <n v="29817"/>
    <n v="70076"/>
    <n v="99893"/>
    <n v="29817"/>
    <n v="94076"/>
    <x v="9"/>
    <x v="9"/>
    <m/>
    <n v="51893"/>
    <x v="0"/>
    <n v="24000"/>
  </r>
  <r>
    <n v="1011888"/>
    <x v="0"/>
    <x v="0"/>
    <x v="0"/>
    <s v="1011888"/>
    <s v="PO Piel de pollo@ CJ As"/>
    <s v="Subprod"/>
    <s v="Subprod Piel"/>
    <x v="0"/>
    <m/>
    <m/>
    <m/>
    <m/>
    <m/>
    <x v="1"/>
    <x v="10"/>
    <m/>
    <n v="-300"/>
    <x v="1"/>
    <n v="0"/>
  </r>
  <r>
    <n v="1011967"/>
    <x v="0"/>
    <x v="0"/>
    <x v="0"/>
    <s v="1011967"/>
    <s v="PO Garra J@ Bo Cj 20k AS"/>
    <s v="Patas"/>
    <s v="Patas Garras"/>
    <x v="2"/>
    <n v="108080"/>
    <n v="235642"/>
    <n v="360000"/>
    <n v="108080"/>
    <n v="235642"/>
    <x v="10"/>
    <x v="5"/>
    <m/>
    <n v="360000"/>
    <x v="0"/>
    <n v="0"/>
  </r>
  <r>
    <n v="1011968"/>
    <x v="0"/>
    <x v="0"/>
    <x v="0"/>
    <s v="1011968"/>
    <s v="PO Garra L A@ Bo Cj 20k AS"/>
    <s v="Patas"/>
    <s v="Patas Garras"/>
    <x v="2"/>
    <n v="13140"/>
    <n v="10960"/>
    <n v="24000"/>
    <n v="13140"/>
    <n v="10960"/>
    <x v="7"/>
    <x v="5"/>
    <m/>
    <n v="24000"/>
    <x v="0"/>
    <n v="0"/>
  </r>
  <r>
    <n v="1011969"/>
    <x v="0"/>
    <x v="0"/>
    <x v="0"/>
    <s v="1011969"/>
    <s v="PO Garra L B@ Bo Cj 20k AS"/>
    <s v="Patas"/>
    <s v="Patas Garras"/>
    <x v="2"/>
    <n v="3700"/>
    <n v="126041"/>
    <n v="129741"/>
    <n v="3700"/>
    <n v="126041"/>
    <x v="11"/>
    <x v="5"/>
    <m/>
    <n v="129741"/>
    <x v="0"/>
    <n v="0"/>
  </r>
  <r>
    <n v="1012005"/>
    <x v="0"/>
    <x v="0"/>
    <x v="0"/>
    <s v="1012005"/>
    <s v="PO Garra IQF@ Bo Cj AS"/>
    <s v="Patas"/>
    <s v="Patas Garras"/>
    <x v="2"/>
    <n v="1024"/>
    <n v="0"/>
    <n v="1024"/>
    <n v="1024"/>
    <n v="0"/>
    <x v="12"/>
    <x v="5"/>
    <m/>
    <n v="1024"/>
    <x v="0"/>
    <n v="0"/>
  </r>
  <r>
    <n v="1012012"/>
    <x v="0"/>
    <x v="0"/>
    <x v="0"/>
    <s v="1012012"/>
    <s v="PO Ala Ctro Mr@ Fi Cj 18k AS"/>
    <s v="Ala"/>
    <s v="Ala Centro"/>
    <x v="4"/>
    <n v="-17743"/>
    <n v="57743"/>
    <n v="40000"/>
    <n v="-17743"/>
    <n v="57743"/>
    <x v="13"/>
    <x v="11"/>
    <m/>
    <n v="41.951999999997497"/>
    <x v="0"/>
    <n v="0"/>
  </r>
  <r>
    <n v="1012207"/>
    <x v="0"/>
    <x v="0"/>
    <x v="0"/>
    <s v="1012207"/>
    <s v="PO Ctre Mrps@ Bo 12x1k Cj AS"/>
    <s v="Menudencias"/>
    <s v="Menudencias Contre"/>
    <x v="1"/>
    <n v="9944"/>
    <n v="0"/>
    <n v="9944"/>
    <n v="9944"/>
    <n v="0"/>
    <x v="14"/>
    <x v="5"/>
    <m/>
    <n v="9944"/>
    <x v="0"/>
    <n v="24000"/>
  </r>
  <r>
    <n v="1012207"/>
    <x v="0"/>
    <x v="0"/>
    <x v="0"/>
    <s v="1012207"/>
    <s v="PO Ctre Mrps@ Bo 12x1k Cj AS"/>
    <s v="Menudencias"/>
    <s v="Menudencias Contre"/>
    <x v="0"/>
    <n v="0"/>
    <n v="44000"/>
    <n v="44000"/>
    <m/>
    <m/>
    <x v="1"/>
    <x v="12"/>
    <m/>
    <n v="-12000"/>
    <x v="1"/>
    <n v="24000"/>
  </r>
  <r>
    <n v="1012208"/>
    <x v="0"/>
    <x v="0"/>
    <x v="0"/>
    <s v="1012208"/>
    <s v="GA S/m@ Bo Cj AS"/>
    <s v="Reproductor"/>
    <s v="Reproductor Gallina"/>
    <x v="0"/>
    <n v="6438"/>
    <n v="41562"/>
    <n v="48000"/>
    <n v="6438"/>
    <n v="41562"/>
    <x v="2"/>
    <x v="13"/>
    <m/>
    <n v="0"/>
    <x v="2"/>
    <n v="0"/>
  </r>
  <r>
    <n v="1012283"/>
    <x v="0"/>
    <x v="0"/>
    <x v="0"/>
    <s v="1012283"/>
    <s v="PO Pana S/Corazón@ Cj 20k AS"/>
    <s v="Menudencias"/>
    <s v="Menudencias Pana"/>
    <x v="0"/>
    <n v="0"/>
    <n v="48000"/>
    <n v="48000"/>
    <n v="0"/>
    <n v="48000"/>
    <x v="2"/>
    <x v="13"/>
    <m/>
    <n v="0"/>
    <x v="2"/>
    <n v="0"/>
  </r>
  <r>
    <n v="1012312"/>
    <x v="0"/>
    <x v="0"/>
    <x v="0"/>
    <s v="1012312"/>
    <s v="PO Piel @ Cj 20k AS MUESTRA SAG"/>
    <s v="Muestra"/>
    <s v="Muestra"/>
    <x v="2"/>
    <m/>
    <m/>
    <m/>
    <m/>
    <m/>
    <x v="1"/>
    <x v="3"/>
    <m/>
    <n v="-24000"/>
    <x v="1"/>
    <n v="0"/>
  </r>
  <r>
    <n v="1012362"/>
    <x v="0"/>
    <x v="0"/>
    <x v="0"/>
    <s v="1012362"/>
    <s v="PO Corazon@ Cj 18k AS"/>
    <s v="Menudencias"/>
    <s v="Menudencias Corazón"/>
    <x v="0"/>
    <m/>
    <m/>
    <m/>
    <m/>
    <m/>
    <x v="1"/>
    <x v="14"/>
    <m/>
    <n v="-3000"/>
    <x v="1"/>
    <n v="0"/>
  </r>
  <r>
    <n v="1012362"/>
    <x v="0"/>
    <x v="0"/>
    <x v="0"/>
    <s v="1012362"/>
    <s v="PO Corazon@ Cj 18k AS"/>
    <s v="Menudencias"/>
    <s v="Menudencias Corazón"/>
    <x v="3"/>
    <n v="0"/>
    <n v="28588"/>
    <n v="28588"/>
    <n v="0"/>
    <n v="47990"/>
    <x v="15"/>
    <x v="15"/>
    <m/>
    <n v="0"/>
    <x v="2"/>
    <n v="0"/>
  </r>
  <r>
    <n v="1012423"/>
    <x v="0"/>
    <x v="0"/>
    <x v="0"/>
    <s v="1012423"/>
    <s v="PO Ctro-Pta-Ala Choice@ Cj 20k AS"/>
    <s v="Ala"/>
    <s v="Ala Centro-Punta"/>
    <x v="2"/>
    <n v="0"/>
    <n v="24000"/>
    <n v="24000"/>
    <n v="0"/>
    <n v="24000"/>
    <x v="7"/>
    <x v="5"/>
    <m/>
    <n v="24000"/>
    <x v="0"/>
    <n v="0"/>
  </r>
  <r>
    <n v="1012434"/>
    <x v="0"/>
    <x v="0"/>
    <x v="0"/>
    <s v="1012434"/>
    <s v="PO Pta Ala@ Cj 20k AS"/>
    <s v="Ala"/>
    <s v="Ala Punta"/>
    <x v="2"/>
    <n v="5600"/>
    <n v="0"/>
    <n v="5600"/>
    <n v="5600"/>
    <n v="0"/>
    <x v="16"/>
    <x v="5"/>
    <m/>
    <n v="5600"/>
    <x v="0"/>
    <n v="0"/>
  </r>
  <r>
    <n v="1012448"/>
    <x v="0"/>
    <x v="0"/>
    <x v="0"/>
    <s v="1012448"/>
    <s v="PO Garra Economy@ Cj 20k AS"/>
    <s v="Patas"/>
    <s v="Patas Garras"/>
    <x v="2"/>
    <n v="-103920"/>
    <n v="175362"/>
    <n v="72000"/>
    <n v="-103920"/>
    <n v="175362"/>
    <x v="17"/>
    <x v="13"/>
    <m/>
    <n v="24000"/>
    <x v="0"/>
    <n v="96000"/>
  </r>
  <r>
    <n v="1012452"/>
    <x v="0"/>
    <x v="0"/>
    <x v="0"/>
    <s v="1012452"/>
    <s v="PO Ala Media Grado B@ Cj AS"/>
    <s v="Ala"/>
    <s v="Ala Centro"/>
    <x v="2"/>
    <n v="-3269"/>
    <n v="44000"/>
    <n v="40731"/>
    <n v="-3269"/>
    <n v="44000"/>
    <x v="18"/>
    <x v="13"/>
    <m/>
    <n v="-7269"/>
    <x v="1"/>
    <n v="0"/>
  </r>
  <r>
    <n v="1012454"/>
    <x v="0"/>
    <x v="0"/>
    <x v="0"/>
    <s v="1012454"/>
    <s v="PO Ctro Pta Ala@ Cj 20k AS"/>
    <s v="Ala"/>
    <s v="Ala Centro-Punta"/>
    <x v="2"/>
    <n v="340"/>
    <n v="2100"/>
    <n v="2440"/>
    <n v="340"/>
    <n v="2100"/>
    <x v="19"/>
    <x v="5"/>
    <m/>
    <n v="2440"/>
    <x v="0"/>
    <n v="0"/>
  </r>
  <r>
    <n v="1012455"/>
    <x v="0"/>
    <x v="0"/>
    <x v="0"/>
    <s v="1012455"/>
    <s v="PO Ctro Pta Ala Choice@ Cj 20k AS"/>
    <s v="Ala"/>
    <s v="Ala Centro-Punta"/>
    <x v="2"/>
    <n v="-61600"/>
    <n v="100104"/>
    <n v="38504"/>
    <n v="-61600"/>
    <n v="100104"/>
    <x v="20"/>
    <x v="3"/>
    <m/>
    <n v="14504"/>
    <x v="0"/>
    <n v="0"/>
  </r>
  <r>
    <n v="1012502"/>
    <x v="0"/>
    <x v="0"/>
    <x v="0"/>
    <s v="1012502"/>
    <s v="PO Garra Large B@ Cj 20k AS"/>
    <s v="Patas"/>
    <s v="Patas Garras"/>
    <x v="2"/>
    <n v="3160"/>
    <n v="7034"/>
    <n v="12000"/>
    <n v="3160"/>
    <n v="7034"/>
    <x v="21"/>
    <x v="5"/>
    <m/>
    <n v="12000"/>
    <x v="0"/>
    <n v="0"/>
  </r>
  <r>
    <n v="1012503"/>
    <x v="0"/>
    <x v="0"/>
    <x v="0"/>
    <s v="1012503"/>
    <s v="PO Garra M B@ Cj 20k AS"/>
    <s v="Patas"/>
    <s v="Patas Garras"/>
    <x v="2"/>
    <n v="-41680"/>
    <n v="263793"/>
    <n v="228000"/>
    <n v="-41680"/>
    <n v="263793"/>
    <x v="22"/>
    <x v="5"/>
    <m/>
    <n v="228000"/>
    <x v="0"/>
    <n v="0"/>
  </r>
  <r>
    <n v="1012504"/>
    <x v="0"/>
    <x v="0"/>
    <x v="0"/>
    <s v="1012504"/>
    <s v="PO Garra Economy@ Cj 20k AS"/>
    <s v="Patas"/>
    <s v="Patas Garras"/>
    <x v="2"/>
    <n v="-9440"/>
    <n v="45724"/>
    <n v="48000"/>
    <n v="-9440"/>
    <n v="45724"/>
    <x v="2"/>
    <x v="3"/>
    <m/>
    <n v="24000"/>
    <x v="0"/>
    <n v="24000"/>
  </r>
  <r>
    <n v="1012525"/>
    <x v="0"/>
    <x v="0"/>
    <x v="0"/>
    <s v="1012525"/>
    <s v="PO Garra J@ Bo Cj 20k AS"/>
    <s v="Patas"/>
    <s v="Patas Garras"/>
    <x v="2"/>
    <n v="3040"/>
    <n v="10552"/>
    <n v="12000"/>
    <n v="3040"/>
    <n v="10552"/>
    <x v="21"/>
    <x v="5"/>
    <m/>
    <n v="12000"/>
    <x v="0"/>
    <n v="0"/>
  </r>
  <r>
    <n v="1012527"/>
    <x v="0"/>
    <x v="0"/>
    <x v="0"/>
    <s v="1012527"/>
    <s v="PO Garra M A@ Bo Cj 20k AS"/>
    <s v="Patas"/>
    <s v="Patas Garras"/>
    <x v="2"/>
    <n v="10400"/>
    <n v="10552"/>
    <n v="24000"/>
    <n v="10400"/>
    <n v="10552"/>
    <x v="7"/>
    <x v="5"/>
    <m/>
    <n v="24000"/>
    <x v="0"/>
    <n v="0"/>
  </r>
  <r>
    <n v="1012552"/>
    <x v="0"/>
    <x v="0"/>
    <x v="0"/>
    <s v="1012552"/>
    <s v="PO PchDeh Random@ Cj 10k AS"/>
    <s v="Pechuga Desh"/>
    <s v="Pechuga Desh s/Piel"/>
    <x v="0"/>
    <n v="-23310"/>
    <n v="47310"/>
    <n v="24000"/>
    <n v="-23310"/>
    <n v="71310"/>
    <x v="2"/>
    <x v="13"/>
    <m/>
    <n v="0"/>
    <x v="2"/>
    <n v="0"/>
  </r>
  <r>
    <n v="1012556"/>
    <x v="0"/>
    <x v="0"/>
    <x v="0"/>
    <s v="1012556"/>
    <s v="PO CDM 14% proteina@ Cj 20k AS"/>
    <s v="Carne Recuperada"/>
    <s v="Carne Recuperada ADM"/>
    <x v="0"/>
    <n v="4609"/>
    <n v="0"/>
    <n v="4609"/>
    <n v="4609"/>
    <n v="0"/>
    <x v="23"/>
    <x v="5"/>
    <m/>
    <n v="4609"/>
    <x v="0"/>
    <n v="0"/>
  </r>
  <r>
    <n v="1012598"/>
    <x v="0"/>
    <x v="0"/>
    <x v="0"/>
    <s v="1012598"/>
    <s v="GA Garra G Large B@ Cj 20k AS"/>
    <s v="Patas"/>
    <s v="Patas Garras"/>
    <x v="2"/>
    <n v="5420"/>
    <n v="0"/>
    <n v="5420"/>
    <n v="5420"/>
    <n v="0"/>
    <x v="24"/>
    <x v="5"/>
    <m/>
    <n v="5420"/>
    <x v="0"/>
    <n v="0"/>
  </r>
  <r>
    <n v="1012612"/>
    <x v="0"/>
    <x v="0"/>
    <x v="0"/>
    <s v="1012612"/>
    <s v="PO Ppa Esp Blo@ Bo Cj 20k AS"/>
    <s v="Carne Recuperada"/>
    <s v="Carne Recuperada Pul"/>
    <x v="4"/>
    <n v="-68066"/>
    <n v="768066"/>
    <n v="700000"/>
    <n v="-68066"/>
    <n v="768066"/>
    <x v="25"/>
    <x v="16"/>
    <m/>
    <n v="-50000"/>
    <x v="1"/>
    <n v="325000"/>
  </r>
  <r>
    <n v="1012655"/>
    <x v="0"/>
    <x v="0"/>
    <x v="0"/>
    <s v="1012655"/>
    <s v="PO Garra Pla@ Cj 20k AS"/>
    <s v="Patas"/>
    <s v="Patas Garras"/>
    <x v="0"/>
    <n v="6560"/>
    <n v="0"/>
    <n v="6560"/>
    <n v="6560"/>
    <n v="0"/>
    <x v="26"/>
    <x v="5"/>
    <m/>
    <n v="6560"/>
    <x v="0"/>
    <n v="0"/>
  </r>
  <r>
    <n v="1012674"/>
    <x v="0"/>
    <x v="0"/>
    <x v="0"/>
    <s v="1012674"/>
    <s v="PO Corazon@Pla Cj 19k"/>
    <s v="Menudencias"/>
    <s v="Menudencias Corazón"/>
    <x v="3"/>
    <n v="-32869"/>
    <n v="54100"/>
    <n v="21231"/>
    <n v="-32869"/>
    <n v="56864"/>
    <x v="27"/>
    <x v="17"/>
    <m/>
    <n v="0"/>
    <x v="2"/>
    <n v="0"/>
  </r>
  <r>
    <n v="1012698"/>
    <x v="0"/>
    <x v="0"/>
    <x v="0"/>
    <s v="1012698"/>
    <s v="PO File 4x10 NMr SD@ CJ AS"/>
    <s v="Filete"/>
    <s v="Filete"/>
    <x v="0"/>
    <m/>
    <m/>
    <m/>
    <m/>
    <m/>
    <x v="1"/>
    <x v="18"/>
    <m/>
    <n v="-40"/>
    <x v="1"/>
    <n v="0"/>
  </r>
  <r>
    <n v="1012699"/>
    <x v="0"/>
    <x v="0"/>
    <x v="0"/>
    <s v="1012699"/>
    <s v="PO Tru- Ctro Ala 4x10NMr@Bo Cj 20k SD"/>
    <s v="Ala"/>
    <s v="Ala Trutro"/>
    <x v="0"/>
    <m/>
    <m/>
    <m/>
    <m/>
    <m/>
    <x v="1"/>
    <x v="18"/>
    <m/>
    <n v="-40"/>
    <x v="1"/>
    <n v="0"/>
  </r>
  <r>
    <n v="1012719"/>
    <x v="0"/>
    <x v="0"/>
    <x v="0"/>
    <s v="1012719"/>
    <s v="PO Ppa Esp@ 2 Blox10kg CJ AS SD"/>
    <s v="Carne Recuperada"/>
    <s v="Carne Recuperada ADM"/>
    <x v="0"/>
    <n v="149891"/>
    <n v="50109"/>
    <n v="200000"/>
    <n v="149891"/>
    <n v="50109"/>
    <x v="28"/>
    <x v="19"/>
    <m/>
    <n v="-122000"/>
    <x v="1"/>
    <n v="0"/>
  </r>
  <r>
    <n v="1012744"/>
    <x v="0"/>
    <x v="0"/>
    <x v="0"/>
    <s v="1012744"/>
    <s v="PO Pch Deh NMr@SD Cj 20kg AS"/>
    <s v="Pechuga Desh"/>
    <s v="Pechuga Desh s/Piel"/>
    <x v="0"/>
    <n v="0"/>
    <n v="144000"/>
    <n v="144000"/>
    <n v="0"/>
    <n v="144000"/>
    <x v="29"/>
    <x v="20"/>
    <m/>
    <n v="2000"/>
    <x v="0"/>
    <n v="0"/>
  </r>
  <r>
    <n v="1010885"/>
    <x v="0"/>
    <x v="0"/>
    <x v="1"/>
    <s v="1010885"/>
    <s v="PO PchDeh 5oz 2x10 NMr@ Cj 9k AS"/>
    <s v="Pechuga Desh"/>
    <s v="Pechuga Desh s/Piel"/>
    <x v="5"/>
    <n v="7736"/>
    <n v="0"/>
    <n v="7736"/>
    <n v="7736"/>
    <n v="0"/>
    <x v="30"/>
    <x v="21"/>
    <m/>
    <n v="3627.3639999999996"/>
    <x v="0"/>
    <n v="0"/>
  </r>
  <r>
    <n v="1010887"/>
    <x v="0"/>
    <x v="0"/>
    <x v="1"/>
    <s v="1010887"/>
    <s v="PO PchDeh 7oz 2x10 NMr@ Cj 9k AS"/>
    <s v="Pechuga Desh"/>
    <s v="Pechuga Desh s/Piel"/>
    <x v="5"/>
    <n v="12919"/>
    <n v="0"/>
    <n v="12919"/>
    <n v="12919"/>
    <n v="0"/>
    <x v="31"/>
    <x v="22"/>
    <m/>
    <n v="5950.92"/>
    <x v="0"/>
    <n v="0"/>
  </r>
  <r>
    <n v="1010888"/>
    <x v="0"/>
    <x v="0"/>
    <x v="1"/>
    <s v="1010888"/>
    <s v="PO PchDeh 8oz 2x10 NMr@ Cj 9k AS"/>
    <s v="Pechuga Desh"/>
    <s v="Pechuga Desh s/Piel"/>
    <x v="5"/>
    <n v="6060"/>
    <n v="0"/>
    <n v="6060"/>
    <n v="6060"/>
    <n v="0"/>
    <x v="32"/>
    <x v="5"/>
    <m/>
    <n v="6060"/>
    <x v="0"/>
    <n v="0"/>
  </r>
  <r>
    <n v="1011047"/>
    <x v="0"/>
    <x v="0"/>
    <x v="1"/>
    <s v="1011047"/>
    <s v="PO PchDeh &gt;170g NMr@ Cj 10k SP"/>
    <s v="Pechuga Desh"/>
    <s v="Pechuga Desh s/Piel"/>
    <x v="6"/>
    <n v="-33073"/>
    <n v="172931"/>
    <n v="139858"/>
    <n v="-33073"/>
    <n v="172931"/>
    <x v="33"/>
    <x v="23"/>
    <m/>
    <n v="3058"/>
    <x v="0"/>
    <n v="0"/>
  </r>
  <r>
    <n v="1011120"/>
    <x v="0"/>
    <x v="0"/>
    <x v="1"/>
    <s v="1011120"/>
    <s v="PO Pch Ent@ Cj 20k AS"/>
    <s v="Pechuga"/>
    <s v="Pechuga Entera"/>
    <x v="5"/>
    <n v="0"/>
    <n v="4815"/>
    <n v="4815"/>
    <n v="0"/>
    <n v="4815"/>
    <x v="34"/>
    <x v="5"/>
    <m/>
    <n v="4815"/>
    <x v="0"/>
    <n v="0"/>
  </r>
  <r>
    <n v="1011127"/>
    <x v="0"/>
    <x v="0"/>
    <x v="1"/>
    <s v="1011127"/>
    <s v="PO PchDeh Random Mr Mex@ Cj 10k AS"/>
    <s v="Pechuga Desh"/>
    <s v="Pechuga Desh s/Piel"/>
    <x v="6"/>
    <n v="-135233"/>
    <n v="1145233"/>
    <n v="1010000"/>
    <n v="-135233"/>
    <n v="1145233"/>
    <x v="35"/>
    <x v="24"/>
    <m/>
    <n v="6800"/>
    <x v="0"/>
    <n v="0"/>
  </r>
  <r>
    <n v="1011150"/>
    <x v="0"/>
    <x v="0"/>
    <x v="1"/>
    <s v="1011150"/>
    <s v="PO Tru-Ctro Ala Mex@ Cj 9k AS"/>
    <s v="Ala"/>
    <s v="Ala Trutro-Centro"/>
    <x v="6"/>
    <n v="-15151"/>
    <n v="135151"/>
    <n v="120000"/>
    <n v="-15151"/>
    <n v="135151"/>
    <x v="36"/>
    <x v="25"/>
    <m/>
    <n v="-42"/>
    <x v="1"/>
    <n v="0"/>
  </r>
  <r>
    <n v="1011250"/>
    <x v="0"/>
    <x v="0"/>
    <x v="1"/>
    <s v="1011250"/>
    <s v="PO PchDeh NMr s/cal 4x10@ Cj 20k Am AS"/>
    <s v="Pechuga Desh"/>
    <s v="Pechuga Desh s/Piel"/>
    <x v="5"/>
    <n v="5134"/>
    <n v="0"/>
    <n v="5134"/>
    <n v="5134"/>
    <n v="0"/>
    <x v="37"/>
    <x v="26"/>
    <m/>
    <n v="-6659.393"/>
    <x v="1"/>
    <n v="0"/>
  </r>
  <r>
    <n v="1011586"/>
    <x v="0"/>
    <x v="0"/>
    <x v="1"/>
    <s v="1011586"/>
    <s v="PO Ala Media B 4x10@ Cj 20k AS"/>
    <s v="Ala"/>
    <s v="Ala Centro"/>
    <x v="2"/>
    <m/>
    <m/>
    <m/>
    <m/>
    <m/>
    <x v="1"/>
    <x v="13"/>
    <m/>
    <n v="-48000"/>
    <x v="1"/>
    <n v="24000"/>
  </r>
  <r>
    <n v="1011701"/>
    <x v="0"/>
    <x v="0"/>
    <x v="1"/>
    <s v="1011701"/>
    <s v="PO PchDeh NMr@ Cj 20k AS"/>
    <s v="Pechuga Desh"/>
    <s v="Pechuga Desh s/Piel"/>
    <x v="5"/>
    <n v="0"/>
    <n v="36288"/>
    <n v="36288"/>
    <n v="0"/>
    <n v="36288"/>
    <x v="38"/>
    <x v="27"/>
    <m/>
    <n v="-12"/>
    <x v="1"/>
    <n v="0"/>
  </r>
  <r>
    <n v="1011748"/>
    <x v="0"/>
    <x v="0"/>
    <x v="1"/>
    <s v="1011748"/>
    <s v="PO PchDeh &gt;170 NMr@ Cj 10k AS"/>
    <s v="Pechuga Desh"/>
    <s v="Pechuga Desh s/Piel"/>
    <x v="7"/>
    <m/>
    <m/>
    <m/>
    <m/>
    <m/>
    <x v="1"/>
    <x v="28"/>
    <m/>
    <n v="-22800"/>
    <x v="1"/>
    <n v="0"/>
  </r>
  <r>
    <n v="1011967"/>
    <x v="0"/>
    <x v="0"/>
    <x v="1"/>
    <s v="1011967"/>
    <s v="PO Garra J@ Bo Cj 20k AS"/>
    <s v="Patas"/>
    <s v="Patas Garras"/>
    <x v="2"/>
    <m/>
    <m/>
    <m/>
    <m/>
    <m/>
    <x v="1"/>
    <x v="29"/>
    <m/>
    <n v="-360000"/>
    <x v="1"/>
    <n v="0"/>
  </r>
  <r>
    <n v="1011968"/>
    <x v="0"/>
    <x v="0"/>
    <x v="1"/>
    <s v="1011968"/>
    <s v="PO Garra L A@ Bo Cj 20k AS"/>
    <s v="Patas"/>
    <s v="Patas Garras"/>
    <x v="2"/>
    <m/>
    <m/>
    <m/>
    <m/>
    <m/>
    <x v="1"/>
    <x v="3"/>
    <m/>
    <n v="-24000"/>
    <x v="1"/>
    <n v="0"/>
  </r>
  <r>
    <n v="1011969"/>
    <x v="0"/>
    <x v="0"/>
    <x v="1"/>
    <s v="1011969"/>
    <s v="PO Garra L B@ Bo Cj 20k AS"/>
    <s v="Patas"/>
    <s v="Patas Garras"/>
    <x v="2"/>
    <m/>
    <m/>
    <m/>
    <m/>
    <m/>
    <x v="1"/>
    <x v="30"/>
    <m/>
    <n v="-120000"/>
    <x v="1"/>
    <n v="0"/>
  </r>
  <r>
    <n v="1012038"/>
    <x v="0"/>
    <x v="0"/>
    <x v="1"/>
    <s v="1012038"/>
    <s v="PO PchDeh 4oz 2x10 NMr@ Cj 9k AS"/>
    <s v="Pechuga Desh"/>
    <s v="Pechuga Desh s/Piel"/>
    <x v="5"/>
    <n v="3000"/>
    <n v="0"/>
    <n v="3000"/>
    <n v="3000"/>
    <n v="0"/>
    <x v="39"/>
    <x v="31"/>
    <m/>
    <n v="-7967.7739999999994"/>
    <x v="1"/>
    <n v="0"/>
  </r>
  <r>
    <n v="1012107"/>
    <x v="0"/>
    <x v="0"/>
    <x v="1"/>
    <s v="1012107"/>
    <s v="PO PchDeh 4oz Mr@ Cj AS"/>
    <s v="Pechuga Desh"/>
    <s v="Pechuga Desh s/Piel"/>
    <x v="5"/>
    <n v="-6087"/>
    <n v="122893"/>
    <n v="116806"/>
    <n v="-6087"/>
    <n v="122893"/>
    <x v="40"/>
    <x v="32"/>
    <m/>
    <n v="-21085.967999999993"/>
    <x v="1"/>
    <n v="0"/>
  </r>
  <r>
    <n v="1012108"/>
    <x v="0"/>
    <x v="0"/>
    <x v="1"/>
    <s v="1012108"/>
    <s v="PO PchDeh 5oz Mr@ Cj AS"/>
    <s v="Pechuga Desh"/>
    <s v="Pechuga Desh s/Piel"/>
    <x v="5"/>
    <n v="47658"/>
    <n v="200095"/>
    <n v="247753"/>
    <n v="47658"/>
    <n v="200095"/>
    <x v="41"/>
    <x v="33"/>
    <m/>
    <n v="-61598.504000000015"/>
    <x v="1"/>
    <n v="0"/>
  </r>
  <r>
    <n v="1012109"/>
    <x v="0"/>
    <x v="0"/>
    <x v="1"/>
    <s v="1012109"/>
    <s v="PO PchDeh 6oz Mr@ Cj AS"/>
    <s v="Pechuga Desh"/>
    <s v="Pechuga Desh s/Piel"/>
    <x v="5"/>
    <n v="-80117"/>
    <n v="280448"/>
    <n v="200331"/>
    <n v="-80117"/>
    <n v="280448"/>
    <x v="42"/>
    <x v="34"/>
    <m/>
    <n v="386.58999999999651"/>
    <x v="0"/>
    <n v="0"/>
  </r>
  <r>
    <n v="1012110"/>
    <x v="0"/>
    <x v="0"/>
    <x v="1"/>
    <s v="1012110"/>
    <s v="PO PchDeh 7oz Mr@ Cj AS"/>
    <s v="Pechuga Desh"/>
    <s v="Pechuga Desh s/Piel"/>
    <x v="5"/>
    <n v="-38813"/>
    <n v="137073"/>
    <n v="98260"/>
    <n v="-38813"/>
    <n v="137073"/>
    <x v="43"/>
    <x v="35"/>
    <m/>
    <n v="283.42399999999907"/>
    <x v="0"/>
    <n v="0"/>
  </r>
  <r>
    <n v="1012111"/>
    <x v="0"/>
    <x v="0"/>
    <x v="1"/>
    <s v="1012111"/>
    <s v="PO PchDeh 8oz Mr@ Cj AS"/>
    <s v="Pechuga Desh"/>
    <s v="Pechuga Desh s/Piel"/>
    <x v="5"/>
    <n v="-34184"/>
    <n v="78777"/>
    <n v="44593"/>
    <n v="-34184"/>
    <n v="78777"/>
    <x v="44"/>
    <x v="36"/>
    <m/>
    <n v="5674.4539999999979"/>
    <x v="0"/>
    <n v="0"/>
  </r>
  <r>
    <n v="1012112"/>
    <x v="0"/>
    <x v="0"/>
    <x v="1"/>
    <s v="1012112"/>
    <s v="PO PchDeh 9oz Mr@ Cj AS"/>
    <s v="Pechuga Desh"/>
    <s v="Pechuga Desh s/Piel"/>
    <x v="5"/>
    <n v="18747"/>
    <n v="70900"/>
    <n v="89647"/>
    <n v="18747"/>
    <n v="70900"/>
    <x v="45"/>
    <x v="37"/>
    <m/>
    <n v="3827.0420000000013"/>
    <x v="0"/>
    <n v="0"/>
  </r>
  <r>
    <n v="1012145"/>
    <x v="0"/>
    <x v="0"/>
    <x v="1"/>
    <s v="1012145"/>
    <s v="PO PchDeh S/p/g/f &lt;140@ Fi Cj 20k AS"/>
    <s v="Pechuga Desh"/>
    <s v="Pechuga Desh s/Piel"/>
    <x v="5"/>
    <n v="-43000"/>
    <n v="60000"/>
    <n v="17000"/>
    <m/>
    <m/>
    <x v="1"/>
    <x v="5"/>
    <m/>
    <n v="0"/>
    <x v="2"/>
    <n v="0"/>
  </r>
  <r>
    <n v="1012147"/>
    <x v="0"/>
    <x v="0"/>
    <x v="1"/>
    <s v="1012147"/>
    <s v="PO File s/t Mr@ Fi Cj 17k AS"/>
    <s v="Filete"/>
    <s v="Filete"/>
    <x v="5"/>
    <n v="-19928"/>
    <n v="111149"/>
    <n v="91221"/>
    <n v="-19928"/>
    <n v="21149"/>
    <x v="46"/>
    <x v="5"/>
    <m/>
    <n v="1221"/>
    <x v="0"/>
    <n v="0"/>
  </r>
  <r>
    <n v="1012148"/>
    <x v="0"/>
    <x v="0"/>
    <x v="1"/>
    <s v="1012148"/>
    <s v="PO Tru-Ctro Ala 60-80 Mr@ Fi Cj 20k AS"/>
    <s v="Ala"/>
    <s v="Ala Trutro-Centro"/>
    <x v="5"/>
    <n v="-9088"/>
    <n v="104837"/>
    <n v="95750"/>
    <m/>
    <m/>
    <x v="1"/>
    <x v="5"/>
    <m/>
    <n v="0"/>
    <x v="2"/>
    <n v="0"/>
  </r>
  <r>
    <n v="1012157"/>
    <x v="0"/>
    <x v="0"/>
    <x v="1"/>
    <s v="1012157"/>
    <s v="PO Tru Ala 8x5@ Fi Cj AS"/>
    <s v="Ala"/>
    <s v="Ala Trutro"/>
    <x v="5"/>
    <n v="-105622"/>
    <n v="143901"/>
    <n v="38279"/>
    <n v="-105622"/>
    <n v="143901"/>
    <x v="47"/>
    <x v="38"/>
    <m/>
    <n v="2173.0769999999975"/>
    <x v="0"/>
    <n v="0"/>
  </r>
  <r>
    <n v="1012158"/>
    <x v="0"/>
    <x v="0"/>
    <x v="1"/>
    <s v="1012158"/>
    <s v="PO File s/t 8x5 Mr@ Fi Cj AS"/>
    <s v="Filete"/>
    <s v="Filete"/>
    <x v="5"/>
    <n v="-35585"/>
    <n v="82479"/>
    <n v="46895"/>
    <n v="-35585"/>
    <n v="172479"/>
    <x v="48"/>
    <x v="39"/>
    <m/>
    <n v="6259.1919999999955"/>
    <x v="0"/>
    <n v="0"/>
  </r>
  <r>
    <n v="1012159"/>
    <x v="0"/>
    <x v="0"/>
    <x v="1"/>
    <s v="1012159"/>
    <s v="PO Tru Ctro Ala 60-80 8x5 Mr@ Fi Cj AS"/>
    <s v="Ala"/>
    <s v="Ala Trutro-Centro"/>
    <x v="5"/>
    <n v="0"/>
    <n v="208049"/>
    <n v="208049"/>
    <n v="0"/>
    <n v="328049"/>
    <x v="49"/>
    <x v="40"/>
    <m/>
    <n v="-93793.67200000002"/>
    <x v="1"/>
    <n v="0"/>
  </r>
  <r>
    <n v="1012160"/>
    <x v="0"/>
    <x v="0"/>
    <x v="1"/>
    <s v="1012160"/>
    <s v="PO PchDeh 8x5 Mr@ Fi Cj AS"/>
    <s v="Pechuga Desh"/>
    <s v="Pechuga Desh s/Piel"/>
    <x v="5"/>
    <n v="-23954"/>
    <n v="47954"/>
    <n v="24000"/>
    <n v="-23954"/>
    <n v="67954"/>
    <x v="50"/>
    <x v="41"/>
    <m/>
    <n v="4083.7280000000028"/>
    <x v="0"/>
    <n v="0"/>
  </r>
  <r>
    <n v="1012161"/>
    <x v="0"/>
    <x v="0"/>
    <x v="1"/>
    <s v="1012161"/>
    <s v="PO Ala Ctro 8x5 Mr@ Cj 20k AS"/>
    <s v="Ala"/>
    <s v="Ala Centro"/>
    <x v="5"/>
    <n v="-44000"/>
    <n v="107630"/>
    <n v="63630"/>
    <n v="-44000"/>
    <n v="107630"/>
    <x v="51"/>
    <x v="42"/>
    <m/>
    <n v="-19831.376000000004"/>
    <x v="1"/>
    <n v="0"/>
  </r>
  <r>
    <n v="1012163"/>
    <x v="0"/>
    <x v="0"/>
    <x v="1"/>
    <s v="1012163"/>
    <s v="PO File s/t 4x10 Mr@ Zi Cj 20k AS"/>
    <s v="Filete"/>
    <s v="Filete"/>
    <x v="5"/>
    <n v="-15772"/>
    <n v="141721"/>
    <n v="125949"/>
    <n v="-15772"/>
    <n v="141721"/>
    <x v="52"/>
    <x v="43"/>
    <m/>
    <n v="6200.7119999999995"/>
    <x v="0"/>
    <n v="0"/>
  </r>
  <r>
    <n v="1012164"/>
    <x v="0"/>
    <x v="0"/>
    <x v="1"/>
    <s v="1012164"/>
    <s v="PO Ala Ctro 4x10 Mr@ Zi Cj 20k AS"/>
    <s v="Ala"/>
    <s v="Ala Centro"/>
    <x v="5"/>
    <n v="15206"/>
    <n v="64627"/>
    <n v="79833"/>
    <n v="15206"/>
    <n v="64627"/>
    <x v="53"/>
    <x v="44"/>
    <m/>
    <n v="0.10400000000663567"/>
    <x v="0"/>
    <n v="0"/>
  </r>
  <r>
    <n v="1012165"/>
    <x v="0"/>
    <x v="0"/>
    <x v="1"/>
    <s v="1012165"/>
    <s v="PO Tru-Ctro Ala 4x10 Mr@ Zi Cj AS"/>
    <s v="Ala"/>
    <s v="Ala Trutro-Centro"/>
    <x v="5"/>
    <n v="-55769"/>
    <n v="1015580"/>
    <n v="959811"/>
    <n v="-55769"/>
    <n v="1015580"/>
    <x v="54"/>
    <x v="45"/>
    <m/>
    <n v="101429.00300000003"/>
    <x v="0"/>
    <n v="0"/>
  </r>
  <r>
    <n v="1012167"/>
    <x v="0"/>
    <x v="0"/>
    <x v="1"/>
    <s v="1012167"/>
    <s v="PO PchDeh 4x10 Mr@ Zi Cj 20k AS"/>
    <s v="Pechuga Desh"/>
    <s v="Pechuga Desh s/Piel"/>
    <x v="5"/>
    <n v="0"/>
    <n v="399165"/>
    <n v="399165"/>
    <n v="0"/>
    <n v="219165"/>
    <x v="55"/>
    <x v="46"/>
    <m/>
    <n v="-467.92600000000675"/>
    <x v="1"/>
    <n v="0"/>
  </r>
  <r>
    <n v="1012278"/>
    <x v="0"/>
    <x v="0"/>
    <x v="1"/>
    <s v="1012278"/>
    <s v="PO Tru Ala Mex@ Cj 9k AS"/>
    <s v="Ala"/>
    <s v="Ala Trutro"/>
    <x v="6"/>
    <n v="-8933"/>
    <n v="105000"/>
    <n v="96067"/>
    <n v="-8933"/>
    <n v="105000"/>
    <x v="56"/>
    <x v="47"/>
    <m/>
    <n v="16039"/>
    <x v="0"/>
    <n v="0"/>
  </r>
  <r>
    <n v="1012326"/>
    <x v="0"/>
    <x v="0"/>
    <x v="1"/>
    <s v="1012326"/>
    <s v="PO Corazon@Bo 12k Cj AS"/>
    <s v="Menudencias"/>
    <s v="Menudencias Corazón"/>
    <x v="8"/>
    <n v="0"/>
    <n v="3000"/>
    <n v="3000"/>
    <n v="0"/>
    <n v="3000"/>
    <x v="39"/>
    <x v="14"/>
    <m/>
    <n v="0"/>
    <x v="2"/>
    <n v="0"/>
  </r>
  <r>
    <n v="1012401"/>
    <x v="0"/>
    <x v="0"/>
    <x v="1"/>
    <s v="1012401"/>
    <s v="PO Tru-Ctro Ala 700g Mr@ Cj AS"/>
    <s v="Ala"/>
    <s v="Ala Trutro-Centro"/>
    <x v="5"/>
    <n v="0"/>
    <n v="18144"/>
    <n v="18144"/>
    <n v="0"/>
    <n v="18144"/>
    <x v="57"/>
    <x v="5"/>
    <m/>
    <n v="18144"/>
    <x v="0"/>
    <n v="0"/>
  </r>
  <r>
    <n v="1012448"/>
    <x v="0"/>
    <x v="0"/>
    <x v="1"/>
    <s v="1012448"/>
    <s v="PO Garra Economy@ Cj 20k AS"/>
    <s v="Patas"/>
    <s v="Patas Garras"/>
    <x v="2"/>
    <m/>
    <m/>
    <m/>
    <m/>
    <m/>
    <x v="1"/>
    <x v="3"/>
    <m/>
    <n v="-24000"/>
    <x v="1"/>
    <n v="96000"/>
  </r>
  <r>
    <n v="1012455"/>
    <x v="0"/>
    <x v="0"/>
    <x v="1"/>
    <s v="1012455"/>
    <s v="PO Ctro Pta Ala Choice@ Cj 20k AS"/>
    <s v="Ala"/>
    <s v="Ala Centro-Punta"/>
    <x v="2"/>
    <m/>
    <m/>
    <m/>
    <m/>
    <m/>
    <x v="1"/>
    <x v="3"/>
    <m/>
    <n v="-24000"/>
    <x v="1"/>
    <n v="0"/>
  </r>
  <r>
    <n v="1012483"/>
    <x v="0"/>
    <x v="0"/>
    <x v="1"/>
    <s v="1012483"/>
    <s v="PO Tru-Ctro Ala 4x10 Mr@ Cj AS"/>
    <s v="Ala"/>
    <s v="Ala Trutro-Centro"/>
    <x v="5"/>
    <n v="-2037"/>
    <n v="274195"/>
    <n v="272158"/>
    <n v="-2037"/>
    <n v="274195"/>
    <x v="58"/>
    <x v="48"/>
    <m/>
    <n v="542.56500000000233"/>
    <x v="0"/>
    <n v="0"/>
  </r>
  <r>
    <n v="1012502"/>
    <x v="0"/>
    <x v="0"/>
    <x v="1"/>
    <s v="1012502"/>
    <s v="PO Garra Large B@ Cj 20k AS"/>
    <s v="Patas"/>
    <s v="Patas Garras"/>
    <x v="2"/>
    <m/>
    <m/>
    <m/>
    <m/>
    <m/>
    <x v="1"/>
    <x v="12"/>
    <m/>
    <n v="-12000"/>
    <x v="1"/>
    <n v="0"/>
  </r>
  <r>
    <n v="1012503"/>
    <x v="0"/>
    <x v="0"/>
    <x v="1"/>
    <s v="1012503"/>
    <s v="PO Garra M B@ Cj 20k AS"/>
    <s v="Patas"/>
    <s v="Patas Garras"/>
    <x v="2"/>
    <m/>
    <m/>
    <m/>
    <m/>
    <m/>
    <x v="1"/>
    <x v="49"/>
    <m/>
    <n v="-216000"/>
    <x v="1"/>
    <n v="0"/>
  </r>
  <r>
    <n v="1012504"/>
    <x v="0"/>
    <x v="0"/>
    <x v="1"/>
    <s v="1012504"/>
    <s v="PO Garra Economy@ Cj 20k AS"/>
    <s v="Patas"/>
    <s v="Patas Garras"/>
    <x v="2"/>
    <m/>
    <m/>
    <m/>
    <m/>
    <m/>
    <x v="1"/>
    <x v="3"/>
    <m/>
    <n v="-24000"/>
    <x v="1"/>
    <n v="24000"/>
  </r>
  <r>
    <n v="1012518"/>
    <x v="0"/>
    <x v="0"/>
    <x v="1"/>
    <s v="1012518"/>
    <s v="PO File s/t  RC´S 8x5@ Cj AS"/>
    <s v="Filete"/>
    <s v="Filete"/>
    <x v="5"/>
    <n v="-26508"/>
    <n v="153515"/>
    <n v="127008"/>
    <n v="-26508"/>
    <n v="153515"/>
    <x v="59"/>
    <x v="50"/>
    <m/>
    <n v="2.2400000000052387"/>
    <x v="0"/>
    <n v="0"/>
  </r>
  <r>
    <n v="1012519"/>
    <x v="0"/>
    <x v="0"/>
    <x v="1"/>
    <s v="1012519"/>
    <s v="PO PchDeh 4oz Mr@ Cj AS"/>
    <s v="Pechuga Desh"/>
    <s v="Pechuga Desh s/Piel"/>
    <x v="5"/>
    <n v="15769"/>
    <n v="22058"/>
    <n v="37827"/>
    <n v="15769"/>
    <n v="22058"/>
    <x v="60"/>
    <x v="51"/>
    <m/>
    <n v="19683.32"/>
    <x v="0"/>
    <n v="0"/>
  </r>
  <r>
    <n v="1012520"/>
    <x v="0"/>
    <x v="0"/>
    <x v="1"/>
    <s v="1012520"/>
    <s v="PO PchDeh 5oz Mr@ Cj AS"/>
    <s v="Pechuga Desh"/>
    <s v="Pechuga Desh s/Piel"/>
    <x v="5"/>
    <n v="-10899"/>
    <n v="58295"/>
    <n v="47396"/>
    <n v="-10899"/>
    <n v="58295"/>
    <x v="61"/>
    <x v="52"/>
    <m/>
    <n v="-684.75200000000041"/>
    <x v="1"/>
    <n v="0"/>
  </r>
  <r>
    <n v="1012521"/>
    <x v="0"/>
    <x v="0"/>
    <x v="1"/>
    <s v="1012521"/>
    <s v="PO PchDeh 6oz Mr@ Cj AS"/>
    <s v="Pechuga Desh"/>
    <s v="Pechuga Desh s/Piel"/>
    <x v="5"/>
    <n v="-6527"/>
    <n v="222153"/>
    <n v="215626"/>
    <n v="-6527"/>
    <n v="222153"/>
    <x v="62"/>
    <x v="53"/>
    <m/>
    <n v="-284.49600000001374"/>
    <x v="1"/>
    <n v="0"/>
  </r>
  <r>
    <n v="1012522"/>
    <x v="0"/>
    <x v="0"/>
    <x v="1"/>
    <s v="1012522"/>
    <s v="PO PchDeh 7oz Mr@ Cj AS"/>
    <s v="Pechuga Desh"/>
    <s v="Pechuga Desh s/Piel"/>
    <x v="5"/>
    <n v="54345"/>
    <n v="178037"/>
    <n v="232382"/>
    <n v="54345"/>
    <n v="178037"/>
    <x v="63"/>
    <x v="54"/>
    <m/>
    <n v="-1672.1760000000068"/>
    <x v="1"/>
    <n v="0"/>
  </r>
  <r>
    <n v="1012523"/>
    <x v="0"/>
    <x v="0"/>
    <x v="1"/>
    <s v="1012523"/>
    <s v="PO PchDeh 8oz Mr@ Cj AS"/>
    <s v="Pechuga Desh"/>
    <s v="Pechuga Desh s/Piel"/>
    <x v="5"/>
    <n v="23491"/>
    <n v="124468"/>
    <n v="147959"/>
    <n v="23491"/>
    <n v="124468"/>
    <x v="64"/>
    <x v="55"/>
    <m/>
    <n v="-910.24600000001374"/>
    <x v="1"/>
    <n v="0"/>
  </r>
  <r>
    <n v="1012524"/>
    <x v="0"/>
    <x v="0"/>
    <x v="1"/>
    <s v="1012524"/>
    <s v="PO PchDeh 9oz Mr@ Cj AS"/>
    <s v="Pechuga Desh"/>
    <s v="Pechuga Desh s/Piel"/>
    <x v="5"/>
    <n v="34683"/>
    <n v="81929"/>
    <n v="116612"/>
    <n v="34683"/>
    <n v="81929"/>
    <x v="65"/>
    <x v="56"/>
    <m/>
    <n v="-7128.6900000000023"/>
    <x v="1"/>
    <n v="0"/>
  </r>
  <r>
    <n v="1012525"/>
    <x v="0"/>
    <x v="0"/>
    <x v="1"/>
    <s v="1012525"/>
    <s v="PO Garra J@ Bo Cj 20k AS"/>
    <s v="Patas"/>
    <s v="Patas Garras"/>
    <x v="2"/>
    <m/>
    <m/>
    <m/>
    <m/>
    <m/>
    <x v="1"/>
    <x v="12"/>
    <m/>
    <n v="-12000"/>
    <x v="1"/>
    <n v="0"/>
  </r>
  <r>
    <n v="1012527"/>
    <x v="0"/>
    <x v="0"/>
    <x v="1"/>
    <s v="1012527"/>
    <s v="PO Garra M A@ Bo Cj 20k AS"/>
    <s v="Patas"/>
    <s v="Patas Garras"/>
    <x v="2"/>
    <m/>
    <m/>
    <m/>
    <m/>
    <m/>
    <x v="1"/>
    <x v="3"/>
    <m/>
    <n v="-24000"/>
    <x v="1"/>
    <n v="0"/>
  </r>
  <r>
    <n v="1012532"/>
    <x v="0"/>
    <x v="0"/>
    <x v="1"/>
    <s v="1012532"/>
    <s v="PO Contre 8x5 estuche@Cj 20k AS"/>
    <s v="Menudencias"/>
    <s v="Menudencias Contre"/>
    <x v="5"/>
    <n v="-924"/>
    <n v="6300"/>
    <n v="5376"/>
    <n v="-924"/>
    <n v="6300"/>
    <x v="66"/>
    <x v="57"/>
    <m/>
    <n v="2.8000000000247383E-2"/>
    <x v="0"/>
    <n v="0"/>
  </r>
  <r>
    <n v="1012534"/>
    <x v="0"/>
    <x v="0"/>
    <x v="1"/>
    <s v="1012534"/>
    <s v="PO Pech c/h c/p Blo@ Cj 20k AS"/>
    <s v="Pechuga"/>
    <s v="Pechuga Entera"/>
    <x v="6"/>
    <n v="754"/>
    <n v="159246"/>
    <n v="160000"/>
    <n v="754"/>
    <n v="159246"/>
    <x v="67"/>
    <x v="58"/>
    <m/>
    <n v="0"/>
    <x v="2"/>
    <n v="0"/>
  </r>
  <r>
    <n v="1012601"/>
    <x v="0"/>
    <x v="0"/>
    <x v="1"/>
    <s v="1012601"/>
    <s v="PO Pana S/Corazon@ Cj 20k AS"/>
    <s v="Menudencias"/>
    <s v="Menudencias Pana"/>
    <x v="5"/>
    <n v="0"/>
    <n v="210000"/>
    <n v="210000"/>
    <n v="0"/>
    <n v="210000"/>
    <x v="68"/>
    <x v="59"/>
    <m/>
    <n v="-7002.2399999999907"/>
    <x v="1"/>
    <n v="0"/>
  </r>
  <r>
    <n v="1012694"/>
    <x v="0"/>
    <x v="0"/>
    <x v="1"/>
    <s v="1012694"/>
    <s v="PO PchDeh 4-10oz NMr@ Cj AS"/>
    <s v="Pechuga Desh"/>
    <s v="Pechuga Desh s/Piel"/>
    <x v="5"/>
    <n v="1306"/>
    <n v="40752"/>
    <n v="42058"/>
    <n v="1306"/>
    <n v="53114"/>
    <x v="69"/>
    <x v="60"/>
    <m/>
    <n v="-12"/>
    <x v="1"/>
    <n v="0"/>
  </r>
  <r>
    <n v="1012724"/>
    <x v="0"/>
    <x v="0"/>
    <x v="1"/>
    <s v="1012724"/>
    <s v="PO Corazon@ Bo 19k Cj"/>
    <s v="Menudencias"/>
    <s v="Menudencias Corazón"/>
    <x v="7"/>
    <n v="8874"/>
    <n v="0"/>
    <n v="8874"/>
    <n v="8874"/>
    <n v="0"/>
    <x v="70"/>
    <x v="61"/>
    <m/>
    <n v="-1937"/>
    <x v="1"/>
    <n v="0"/>
  </r>
  <r>
    <n v="1012730"/>
    <x v="0"/>
    <x v="0"/>
    <x v="1"/>
    <s v="1012730"/>
    <s v="PO Corazón@ Placa 19kg Cj AS"/>
    <s v="Menudencias"/>
    <s v="Menudencias Corazón"/>
    <x v="7"/>
    <n v="6928"/>
    <n v="0"/>
    <n v="6928"/>
    <n v="6928"/>
    <n v="0"/>
    <x v="71"/>
    <x v="61"/>
    <m/>
    <n v="-3883"/>
    <x v="1"/>
    <n v="0"/>
  </r>
  <r>
    <n v="1010877"/>
    <x v="0"/>
    <x v="0"/>
    <x v="2"/>
    <s v="1010877"/>
    <s v="PO Molleja Mrps@ Cj 10k AS"/>
    <s v="Menudencias"/>
    <s v="Menudencias Contre"/>
    <x v="1"/>
    <m/>
    <m/>
    <m/>
    <m/>
    <m/>
    <x v="1"/>
    <x v="5"/>
    <n v="98997"/>
    <n v="0"/>
    <x v="2"/>
    <n v="48000"/>
  </r>
  <r>
    <n v="1011042"/>
    <x v="0"/>
    <x v="0"/>
    <x v="2"/>
    <s v="1011042"/>
    <s v="PO Pta Espinaz@ Cj 10k AS"/>
    <s v="Cazuela"/>
    <s v="Cazuela Espinazo"/>
    <x v="1"/>
    <m/>
    <m/>
    <m/>
    <m/>
    <m/>
    <x v="1"/>
    <x v="5"/>
    <n v="48001"/>
    <n v="0"/>
    <x v="2"/>
    <n v="0"/>
  </r>
  <r>
    <n v="1011047"/>
    <x v="0"/>
    <x v="0"/>
    <x v="2"/>
    <s v="1011047"/>
    <s v="PO PchDeh &gt;170g NMr@ Cj 10k SP"/>
    <s v="Pechuga Desh"/>
    <s v="Pechuga Desh s/Piel"/>
    <x v="6"/>
    <m/>
    <m/>
    <m/>
    <m/>
    <m/>
    <x v="1"/>
    <x v="5"/>
    <n v="172929"/>
    <n v="0"/>
    <x v="2"/>
    <n v="0"/>
  </r>
  <r>
    <n v="1011120"/>
    <x v="0"/>
    <x v="0"/>
    <x v="2"/>
    <s v="1011120"/>
    <s v="PO Pch Ent@ Cj 20k AS"/>
    <s v="Pechuga"/>
    <s v="Pechuga Entera"/>
    <x v="5"/>
    <m/>
    <m/>
    <m/>
    <m/>
    <m/>
    <x v="1"/>
    <x v="5"/>
    <n v="4816"/>
    <n v="0"/>
    <x v="2"/>
    <n v="0"/>
  </r>
  <r>
    <n v="1011127"/>
    <x v="0"/>
    <x v="0"/>
    <x v="2"/>
    <s v="1011127"/>
    <s v="PO PchDeh Random Mr Mex@ Cj 10k AS"/>
    <s v="Pechuga Desh"/>
    <s v="Pechuga Desh s/Piel"/>
    <x v="6"/>
    <m/>
    <m/>
    <m/>
    <m/>
    <m/>
    <x v="1"/>
    <x v="5"/>
    <n v="1145233"/>
    <n v="0"/>
    <x v="2"/>
    <n v="0"/>
  </r>
  <r>
    <n v="1011150"/>
    <x v="0"/>
    <x v="0"/>
    <x v="2"/>
    <s v="1011150"/>
    <s v="PO Tru-Ctro Ala Mex@ Cj 9k AS"/>
    <s v="Ala"/>
    <s v="Ala Trutro-Centro"/>
    <x v="6"/>
    <m/>
    <m/>
    <m/>
    <m/>
    <m/>
    <x v="1"/>
    <x v="5"/>
    <n v="135150"/>
    <n v="0"/>
    <x v="2"/>
    <n v="0"/>
  </r>
  <r>
    <n v="1011290"/>
    <x v="0"/>
    <x v="0"/>
    <x v="2"/>
    <s v="1011290"/>
    <s v="PO Pch Piel@ Cj 20k AS"/>
    <s v="Subprod"/>
    <s v="Subprod Piel"/>
    <x v="0"/>
    <m/>
    <m/>
    <m/>
    <m/>
    <m/>
    <x v="1"/>
    <x v="5"/>
    <n v="6064"/>
    <n v="0"/>
    <x v="2"/>
    <n v="0"/>
  </r>
  <r>
    <n v="1011421"/>
    <x v="0"/>
    <x v="0"/>
    <x v="2"/>
    <s v="1011421"/>
    <s v="PO Ppa Esp 50 Pim@ Cj 20k AS"/>
    <s v="Carne Recuperada"/>
    <s v="Carne Recuperada Pul"/>
    <x v="0"/>
    <m/>
    <m/>
    <m/>
    <m/>
    <m/>
    <x v="1"/>
    <x v="5"/>
    <n v="1055486"/>
    <n v="0"/>
    <x v="2"/>
    <n v="336000"/>
  </r>
  <r>
    <n v="1011422"/>
    <x v="0"/>
    <x v="0"/>
    <x v="2"/>
    <s v="1011422"/>
    <s v="PO Pch Piel Pim 50 ppm@ Cj 14 AS"/>
    <s v="Subprod"/>
    <s v="Subprod Piel"/>
    <x v="0"/>
    <m/>
    <m/>
    <m/>
    <m/>
    <m/>
    <x v="1"/>
    <x v="5"/>
    <n v="23692"/>
    <n v="0"/>
    <x v="2"/>
    <n v="0"/>
  </r>
  <r>
    <n v="1011558"/>
    <x v="0"/>
    <x v="0"/>
    <x v="2"/>
    <s v="1011558"/>
    <s v="PO Ppa Esp@ 2 blo x 10k Cj AS"/>
    <s v="Carne Recuperada"/>
    <s v="Carne Recuperada Pul"/>
    <x v="0"/>
    <m/>
    <m/>
    <m/>
    <m/>
    <m/>
    <x v="1"/>
    <x v="5"/>
    <n v="466832"/>
    <n v="0"/>
    <x v="2"/>
    <n v="48000"/>
  </r>
  <r>
    <n v="1011560"/>
    <x v="0"/>
    <x v="0"/>
    <x v="2"/>
    <s v="1011560"/>
    <s v="PO Corazón@ Bo Cj 18k AS"/>
    <s v="Menudencias"/>
    <s v="Menudencias Corazón"/>
    <x v="3"/>
    <m/>
    <m/>
    <m/>
    <m/>
    <m/>
    <x v="1"/>
    <x v="5"/>
    <n v="44616"/>
    <n v="0"/>
    <x v="2"/>
    <n v="0"/>
  </r>
  <r>
    <n v="1011582"/>
    <x v="0"/>
    <x v="0"/>
    <x v="2"/>
    <s v="1011582"/>
    <s v="GA S/m@ Gr Cj bca AS"/>
    <s v="Reproductor"/>
    <s v="Reproductor Gallina"/>
    <x v="0"/>
    <m/>
    <m/>
    <m/>
    <m/>
    <m/>
    <x v="1"/>
    <x v="5"/>
    <n v="40971"/>
    <n v="0"/>
    <x v="2"/>
    <n v="0"/>
  </r>
  <r>
    <n v="1011586"/>
    <x v="0"/>
    <x v="0"/>
    <x v="2"/>
    <s v="1011586"/>
    <s v="PO Ala Media B 4x10@ Cj 20k AS"/>
    <s v="Ala"/>
    <s v="Ala Centro"/>
    <x v="2"/>
    <m/>
    <m/>
    <m/>
    <m/>
    <m/>
    <x v="1"/>
    <x v="5"/>
    <n v="70078"/>
    <n v="0"/>
    <x v="2"/>
    <n v="24000"/>
  </r>
  <r>
    <n v="1011614"/>
    <x v="0"/>
    <x v="0"/>
    <x v="2"/>
    <s v="1011614"/>
    <s v="PO PchDeh Random Mr MEX@ Cj 20k AS"/>
    <s v="Pechuga Desh"/>
    <s v="Pechuga Desh s/Piel"/>
    <x v="6"/>
    <m/>
    <m/>
    <m/>
    <m/>
    <m/>
    <x v="1"/>
    <x v="5"/>
    <n v="130"/>
    <n v="0"/>
    <x v="2"/>
    <n v="0"/>
  </r>
  <r>
    <n v="1011701"/>
    <x v="0"/>
    <x v="0"/>
    <x v="2"/>
    <s v="1011701"/>
    <s v="PO PchDeh NMr@ Cj 20k AS"/>
    <s v="Pechuga Desh"/>
    <s v="Pechuga Desh s/Piel"/>
    <x v="5"/>
    <m/>
    <m/>
    <m/>
    <m/>
    <m/>
    <x v="1"/>
    <x v="5"/>
    <n v="36290"/>
    <n v="0"/>
    <x v="2"/>
    <n v="0"/>
  </r>
  <r>
    <n v="1011748"/>
    <x v="0"/>
    <x v="0"/>
    <x v="2"/>
    <s v="1011748"/>
    <s v="PO PchDeh &gt;170 NMr@ Cj 10k AS"/>
    <s v="Pechuga Desh"/>
    <s v="Pechuga Desh s/Piel"/>
    <x v="7"/>
    <m/>
    <m/>
    <m/>
    <m/>
    <m/>
    <x v="1"/>
    <x v="5"/>
    <n v="100003"/>
    <n v="0"/>
    <x v="2"/>
    <n v="0"/>
  </r>
  <r>
    <n v="1011967"/>
    <x v="0"/>
    <x v="0"/>
    <x v="2"/>
    <s v="1011967"/>
    <s v="PO Garra J@ Bo Cj 20k AS"/>
    <s v="Patas"/>
    <s v="Patas Garras"/>
    <x v="2"/>
    <m/>
    <m/>
    <m/>
    <m/>
    <m/>
    <x v="1"/>
    <x v="5"/>
    <n v="235647"/>
    <n v="0"/>
    <x v="2"/>
    <n v="0"/>
  </r>
  <r>
    <n v="1011968"/>
    <x v="0"/>
    <x v="0"/>
    <x v="2"/>
    <s v="1011968"/>
    <s v="PO Garra L A@ Bo Cj 20k AS"/>
    <s v="Patas"/>
    <s v="Patas Garras"/>
    <x v="2"/>
    <m/>
    <m/>
    <m/>
    <m/>
    <m/>
    <x v="1"/>
    <x v="5"/>
    <n v="10961"/>
    <n v="0"/>
    <x v="2"/>
    <n v="0"/>
  </r>
  <r>
    <n v="1011969"/>
    <x v="0"/>
    <x v="0"/>
    <x v="2"/>
    <s v="1011969"/>
    <s v="PO Garra L B@ Bo Cj 20k AS"/>
    <s v="Patas"/>
    <s v="Patas Garras"/>
    <x v="2"/>
    <m/>
    <m/>
    <m/>
    <m/>
    <m/>
    <x v="1"/>
    <x v="5"/>
    <n v="126044"/>
    <n v="0"/>
    <x v="2"/>
    <n v="0"/>
  </r>
  <r>
    <n v="1012012"/>
    <x v="0"/>
    <x v="0"/>
    <x v="2"/>
    <s v="1012012"/>
    <s v="PO Ala Ctro Mr@ Fi Cj 18k AS"/>
    <s v="Ala"/>
    <s v="Ala Centro"/>
    <x v="4"/>
    <m/>
    <m/>
    <m/>
    <m/>
    <m/>
    <x v="1"/>
    <x v="5"/>
    <n v="57738"/>
    <n v="0"/>
    <x v="2"/>
    <n v="0"/>
  </r>
  <r>
    <n v="1012107"/>
    <x v="0"/>
    <x v="0"/>
    <x v="2"/>
    <s v="1012107"/>
    <s v="PO PchDeh 4oz Mr@ Cj AS"/>
    <s v="Pechuga Desh"/>
    <s v="Pechuga Desh s/Piel"/>
    <x v="5"/>
    <m/>
    <m/>
    <m/>
    <m/>
    <m/>
    <x v="1"/>
    <x v="5"/>
    <n v="122892"/>
    <n v="0"/>
    <x v="2"/>
    <n v="0"/>
  </r>
  <r>
    <n v="1012108"/>
    <x v="0"/>
    <x v="0"/>
    <x v="2"/>
    <s v="1012108"/>
    <s v="PO PchDeh 5oz Mr@ Cj AS"/>
    <s v="Pechuga Desh"/>
    <s v="Pechuga Desh s/Piel"/>
    <x v="5"/>
    <m/>
    <m/>
    <m/>
    <m/>
    <m/>
    <x v="1"/>
    <x v="5"/>
    <n v="200097"/>
    <n v="0"/>
    <x v="2"/>
    <n v="0"/>
  </r>
  <r>
    <n v="1012109"/>
    <x v="0"/>
    <x v="0"/>
    <x v="2"/>
    <s v="1012109"/>
    <s v="PO PchDeh 6oz Mr@ Cj AS"/>
    <s v="Pechuga Desh"/>
    <s v="Pechuga Desh s/Piel"/>
    <x v="5"/>
    <m/>
    <m/>
    <m/>
    <m/>
    <m/>
    <x v="1"/>
    <x v="5"/>
    <n v="280446"/>
    <n v="0"/>
    <x v="2"/>
    <n v="0"/>
  </r>
  <r>
    <n v="1012110"/>
    <x v="0"/>
    <x v="0"/>
    <x v="2"/>
    <s v="1012110"/>
    <s v="PO PchDeh 7oz Mr@ Cj AS"/>
    <s v="Pechuga Desh"/>
    <s v="Pechuga Desh s/Piel"/>
    <x v="5"/>
    <m/>
    <m/>
    <m/>
    <m/>
    <m/>
    <x v="1"/>
    <x v="5"/>
    <n v="137071"/>
    <n v="0"/>
    <x v="2"/>
    <n v="0"/>
  </r>
  <r>
    <n v="1012111"/>
    <x v="0"/>
    <x v="0"/>
    <x v="2"/>
    <s v="1012111"/>
    <s v="PO PchDeh 8oz Mr@ Cj AS"/>
    <s v="Pechuga Desh"/>
    <s v="Pechuga Desh s/Piel"/>
    <x v="5"/>
    <m/>
    <m/>
    <m/>
    <m/>
    <m/>
    <x v="1"/>
    <x v="5"/>
    <n v="78770"/>
    <n v="0"/>
    <x v="2"/>
    <n v="0"/>
  </r>
  <r>
    <n v="1012145"/>
    <x v="0"/>
    <x v="0"/>
    <x v="2"/>
    <s v="1012145"/>
    <s v="PO PchDeh S/p/g/f &lt;140@ Fi Cj 20k AS"/>
    <s v="Pechuga Desh"/>
    <s v="Pechuga Desh s/Piel"/>
    <x v="5"/>
    <m/>
    <m/>
    <m/>
    <m/>
    <m/>
    <x v="1"/>
    <x v="5"/>
    <n v="60003"/>
    <n v="0"/>
    <x v="2"/>
    <n v="0"/>
  </r>
  <r>
    <n v="1012147"/>
    <x v="0"/>
    <x v="0"/>
    <x v="2"/>
    <s v="1012147"/>
    <s v="PO File s/t Mr@ Fi Cj 17k AS"/>
    <s v="Filete"/>
    <s v="Filete"/>
    <x v="5"/>
    <m/>
    <m/>
    <m/>
    <m/>
    <m/>
    <x v="1"/>
    <x v="5"/>
    <n v="111147"/>
    <n v="0"/>
    <x v="2"/>
    <n v="0"/>
  </r>
  <r>
    <n v="1012148"/>
    <x v="0"/>
    <x v="0"/>
    <x v="2"/>
    <s v="1012148"/>
    <s v="PO Tru-Ctro Ala 60-80 Mr@ Fi Cj 20k AS"/>
    <s v="Ala"/>
    <s v="Ala Trutro-Centro"/>
    <x v="5"/>
    <m/>
    <m/>
    <m/>
    <m/>
    <m/>
    <x v="1"/>
    <x v="5"/>
    <n v="104837"/>
    <n v="0"/>
    <x v="2"/>
    <n v="0"/>
  </r>
  <r>
    <n v="1012157"/>
    <x v="0"/>
    <x v="0"/>
    <x v="2"/>
    <s v="1012157"/>
    <s v="PO Tru Ala 8x5@ Fi Cj AS"/>
    <s v="Ala"/>
    <s v="Ala Trutro"/>
    <x v="5"/>
    <m/>
    <m/>
    <m/>
    <m/>
    <m/>
    <x v="1"/>
    <x v="5"/>
    <n v="143896"/>
    <n v="0"/>
    <x v="2"/>
    <n v="0"/>
  </r>
  <r>
    <n v="1012158"/>
    <x v="0"/>
    <x v="0"/>
    <x v="2"/>
    <s v="1012158"/>
    <s v="PO File s/t 8x5 Mr@ Fi Cj AS"/>
    <s v="Filete"/>
    <s v="Filete"/>
    <x v="5"/>
    <m/>
    <m/>
    <m/>
    <m/>
    <m/>
    <x v="1"/>
    <x v="5"/>
    <n v="82479"/>
    <n v="0"/>
    <x v="2"/>
    <n v="0"/>
  </r>
  <r>
    <n v="1012159"/>
    <x v="0"/>
    <x v="0"/>
    <x v="2"/>
    <s v="1012159"/>
    <s v="PO Tru Ctro Ala 60-80 8x5 Mr@ Fi Cj AS"/>
    <s v="Ala"/>
    <s v="Ala Trutro-Centro"/>
    <x v="5"/>
    <m/>
    <m/>
    <m/>
    <m/>
    <m/>
    <x v="1"/>
    <x v="5"/>
    <n v="208049"/>
    <n v="0"/>
    <x v="2"/>
    <n v="0"/>
  </r>
  <r>
    <n v="1012160"/>
    <x v="0"/>
    <x v="0"/>
    <x v="2"/>
    <s v="1012160"/>
    <s v="PO PchDeh 8x5 Mr@ Fi Cj AS"/>
    <s v="Pechuga Desh"/>
    <s v="Pechuga Desh s/Piel"/>
    <x v="5"/>
    <m/>
    <m/>
    <m/>
    <m/>
    <m/>
    <x v="1"/>
    <x v="5"/>
    <n v="47952"/>
    <n v="0"/>
    <x v="2"/>
    <n v="0"/>
  </r>
  <r>
    <n v="1012161"/>
    <x v="0"/>
    <x v="0"/>
    <x v="2"/>
    <s v="1012161"/>
    <s v="PO Ala Ctro 8x5 Mr@ Cj 20k AS"/>
    <s v="Ala"/>
    <s v="Ala Centro"/>
    <x v="5"/>
    <m/>
    <m/>
    <m/>
    <m/>
    <m/>
    <x v="1"/>
    <x v="5"/>
    <n v="107634"/>
    <n v="0"/>
    <x v="2"/>
    <n v="0"/>
  </r>
  <r>
    <n v="1012163"/>
    <x v="0"/>
    <x v="0"/>
    <x v="2"/>
    <s v="1012163"/>
    <s v="PO File s/t 4x10 Mr@ Zi Cj 20k AS"/>
    <s v="Filete"/>
    <s v="Filete"/>
    <x v="5"/>
    <m/>
    <m/>
    <m/>
    <m/>
    <m/>
    <x v="1"/>
    <x v="5"/>
    <n v="141717"/>
    <n v="0"/>
    <x v="2"/>
    <n v="0"/>
  </r>
  <r>
    <n v="1012164"/>
    <x v="0"/>
    <x v="0"/>
    <x v="2"/>
    <s v="1012164"/>
    <s v="PO Ala Ctro 4x10 Mr@ Zi Cj 20k AS"/>
    <s v="Ala"/>
    <s v="Ala Centro"/>
    <x v="5"/>
    <m/>
    <m/>
    <m/>
    <m/>
    <m/>
    <x v="1"/>
    <x v="5"/>
    <n v="64629"/>
    <n v="0"/>
    <x v="2"/>
    <n v="0"/>
  </r>
  <r>
    <n v="1012165"/>
    <x v="0"/>
    <x v="0"/>
    <x v="2"/>
    <s v="1012165"/>
    <s v="PO Tru-Ctro Ala 4x10 Mr@ Zi Cj AS"/>
    <s v="Ala"/>
    <s v="Ala Trutro-Centro"/>
    <x v="5"/>
    <m/>
    <m/>
    <m/>
    <m/>
    <m/>
    <x v="1"/>
    <x v="5"/>
    <n v="1015579"/>
    <n v="0"/>
    <x v="2"/>
    <n v="0"/>
  </r>
  <r>
    <n v="1012166"/>
    <x v="0"/>
    <x v="0"/>
    <x v="2"/>
    <s v="1012166"/>
    <s v="PO Tru Ala 4x10 Mr@ Zi Cj AS"/>
    <s v="Ala"/>
    <s v="Ala Trutro"/>
    <x v="5"/>
    <m/>
    <m/>
    <m/>
    <m/>
    <m/>
    <x v="1"/>
    <x v="5"/>
    <n v="13402"/>
    <n v="0"/>
    <x v="2"/>
    <n v="0"/>
  </r>
  <r>
    <n v="1012167"/>
    <x v="0"/>
    <x v="0"/>
    <x v="2"/>
    <s v="1012167"/>
    <s v="PO PchDeh 4x10 Mr@ Zi Cj 20k AS"/>
    <s v="Pechuga Desh"/>
    <s v="Pechuga Desh s/Piel"/>
    <x v="5"/>
    <m/>
    <m/>
    <m/>
    <m/>
    <m/>
    <x v="1"/>
    <x v="5"/>
    <n v="399167"/>
    <n v="0"/>
    <x v="2"/>
    <n v="0"/>
  </r>
  <r>
    <n v="1012207"/>
    <x v="0"/>
    <x v="0"/>
    <x v="2"/>
    <s v="1012207"/>
    <s v="PO Ctre Mrps@ Bo 12x1k Cj AS"/>
    <s v="Menudencias"/>
    <s v="Menudencias Contre"/>
    <x v="1"/>
    <m/>
    <m/>
    <m/>
    <m/>
    <m/>
    <x v="1"/>
    <x v="5"/>
    <n v="44000"/>
    <n v="0"/>
    <x v="2"/>
    <n v="24000"/>
  </r>
  <r>
    <n v="1012208"/>
    <x v="0"/>
    <x v="0"/>
    <x v="2"/>
    <s v="1012208"/>
    <s v="GA S/m@ Bo Cj AS"/>
    <s v="Reproductor"/>
    <s v="Reproductor Gallina"/>
    <x v="0"/>
    <m/>
    <m/>
    <m/>
    <m/>
    <m/>
    <x v="1"/>
    <x v="5"/>
    <n v="41560"/>
    <n v="0"/>
    <x v="2"/>
    <n v="0"/>
  </r>
  <r>
    <n v="1012278"/>
    <x v="0"/>
    <x v="0"/>
    <x v="2"/>
    <s v="1012278"/>
    <s v="PO Tru Ala Mex@ Cj 9k AS"/>
    <s v="Ala"/>
    <s v="Ala Trutro"/>
    <x v="6"/>
    <m/>
    <m/>
    <m/>
    <m/>
    <m/>
    <x v="1"/>
    <x v="5"/>
    <n v="105001"/>
    <n v="0"/>
    <x v="2"/>
    <n v="0"/>
  </r>
  <r>
    <n v="1012283"/>
    <x v="0"/>
    <x v="0"/>
    <x v="2"/>
    <s v="1012283"/>
    <s v="PO Pana S/Corazón@ Cj 20k AS"/>
    <s v="Menudencias"/>
    <s v="Menudencias Pana"/>
    <x v="0"/>
    <m/>
    <m/>
    <m/>
    <m/>
    <m/>
    <x v="1"/>
    <x v="5"/>
    <n v="48001"/>
    <n v="0"/>
    <x v="2"/>
    <n v="0"/>
  </r>
  <r>
    <n v="1012326"/>
    <x v="0"/>
    <x v="0"/>
    <x v="2"/>
    <s v="1012326"/>
    <s v="PO Corazon@Bo 12k Cj AS"/>
    <s v="Menudencias"/>
    <s v="Menudencias Corazón"/>
    <x v="8"/>
    <m/>
    <m/>
    <m/>
    <m/>
    <m/>
    <x v="1"/>
    <x v="5"/>
    <n v="2999"/>
    <n v="0"/>
    <x v="2"/>
    <n v="0"/>
  </r>
  <r>
    <n v="1012362"/>
    <x v="0"/>
    <x v="0"/>
    <x v="2"/>
    <s v="1012362"/>
    <s v="PO Corazon@ Cj 18k AS"/>
    <s v="Menudencias"/>
    <s v="Menudencias Corazón"/>
    <x v="3"/>
    <m/>
    <m/>
    <m/>
    <m/>
    <m/>
    <x v="1"/>
    <x v="5"/>
    <n v="34089"/>
    <n v="0"/>
    <x v="2"/>
    <n v="0"/>
  </r>
  <r>
    <n v="1012401"/>
    <x v="0"/>
    <x v="0"/>
    <x v="2"/>
    <s v="1012401"/>
    <s v="PO Tru-Ctro Ala 700g Mr@ Cj AS"/>
    <s v="Ala"/>
    <s v="Ala Trutro-Centro"/>
    <x v="5"/>
    <m/>
    <m/>
    <m/>
    <m/>
    <m/>
    <x v="1"/>
    <x v="5"/>
    <n v="18142"/>
    <n v="0"/>
    <x v="2"/>
    <n v="0"/>
  </r>
  <r>
    <n v="1012423"/>
    <x v="0"/>
    <x v="0"/>
    <x v="2"/>
    <s v="1012423"/>
    <s v="PO Ctro-Pta-Ala Choice@ Cj 20k AS"/>
    <s v="Ala"/>
    <s v="Ala Centro-Punta"/>
    <x v="2"/>
    <m/>
    <m/>
    <m/>
    <m/>
    <m/>
    <x v="1"/>
    <x v="5"/>
    <n v="23999"/>
    <n v="0"/>
    <x v="2"/>
    <n v="0"/>
  </r>
  <r>
    <n v="1012448"/>
    <x v="0"/>
    <x v="0"/>
    <x v="2"/>
    <s v="1012448"/>
    <s v="PO Garra Economy@ Cj 20k AS"/>
    <s v="Patas"/>
    <s v="Patas Garras"/>
    <x v="2"/>
    <m/>
    <m/>
    <m/>
    <m/>
    <m/>
    <x v="1"/>
    <x v="5"/>
    <n v="175364"/>
    <n v="0"/>
    <x v="2"/>
    <n v="96000"/>
  </r>
  <r>
    <n v="1012451"/>
    <x v="0"/>
    <x v="0"/>
    <x v="2"/>
    <s v="1012451"/>
    <s v="PO Ala Media@ Cj 15k AS"/>
    <s v="Ala"/>
    <s v="Ala Centro"/>
    <x v="2"/>
    <m/>
    <m/>
    <m/>
    <m/>
    <m/>
    <x v="1"/>
    <x v="5"/>
    <n v="20999"/>
    <n v="0"/>
    <x v="2"/>
    <n v="0"/>
  </r>
  <r>
    <n v="1012452"/>
    <x v="0"/>
    <x v="0"/>
    <x v="2"/>
    <s v="1012452"/>
    <s v="PO Ala Media Grado B@ Cj AS"/>
    <s v="Ala"/>
    <s v="Ala Centro"/>
    <x v="2"/>
    <m/>
    <m/>
    <m/>
    <m/>
    <m/>
    <x v="1"/>
    <x v="5"/>
    <n v="44000"/>
    <n v="0"/>
    <x v="2"/>
    <n v="0"/>
  </r>
  <r>
    <n v="1012454"/>
    <x v="0"/>
    <x v="0"/>
    <x v="2"/>
    <s v="1012454"/>
    <s v="PO Ctro Pta Ala@ Cj 20k AS"/>
    <s v="Ala"/>
    <s v="Ala Centro-Punta"/>
    <x v="2"/>
    <m/>
    <m/>
    <m/>
    <m/>
    <m/>
    <x v="1"/>
    <x v="5"/>
    <n v="2102"/>
    <n v="0"/>
    <x v="2"/>
    <n v="0"/>
  </r>
  <r>
    <n v="1012455"/>
    <x v="0"/>
    <x v="0"/>
    <x v="2"/>
    <s v="1012455"/>
    <s v="PO Ctro Pta Ala Choice@ Cj 20k AS"/>
    <s v="Ala"/>
    <s v="Ala Centro-Punta"/>
    <x v="2"/>
    <m/>
    <m/>
    <m/>
    <m/>
    <m/>
    <x v="1"/>
    <x v="5"/>
    <n v="100107"/>
    <n v="0"/>
    <x v="2"/>
    <n v="0"/>
  </r>
  <r>
    <n v="1012483"/>
    <x v="0"/>
    <x v="0"/>
    <x v="2"/>
    <s v="1012483"/>
    <s v="PO Tru-Ctro Ala 4x10 Mr@ Cj AS"/>
    <s v="Ala"/>
    <s v="Ala Trutro-Centro"/>
    <x v="5"/>
    <m/>
    <m/>
    <m/>
    <m/>
    <m/>
    <x v="1"/>
    <x v="5"/>
    <n v="274196"/>
    <n v="0"/>
    <x v="2"/>
    <n v="0"/>
  </r>
  <r>
    <n v="1012502"/>
    <x v="0"/>
    <x v="0"/>
    <x v="2"/>
    <s v="1012502"/>
    <s v="PO Garra Large B@ Cj 20k AS"/>
    <s v="Patas"/>
    <s v="Patas Garras"/>
    <x v="2"/>
    <m/>
    <m/>
    <m/>
    <m/>
    <m/>
    <x v="1"/>
    <x v="5"/>
    <n v="7037"/>
    <n v="0"/>
    <x v="2"/>
    <n v="0"/>
  </r>
  <r>
    <n v="1012503"/>
    <x v="0"/>
    <x v="0"/>
    <x v="2"/>
    <s v="1012503"/>
    <s v="PO Garra M B@ Cj 20k AS"/>
    <s v="Patas"/>
    <s v="Patas Garras"/>
    <x v="2"/>
    <m/>
    <m/>
    <m/>
    <m/>
    <m/>
    <x v="1"/>
    <x v="5"/>
    <n v="263799"/>
    <n v="0"/>
    <x v="2"/>
    <n v="0"/>
  </r>
  <r>
    <n v="1012504"/>
    <x v="0"/>
    <x v="0"/>
    <x v="2"/>
    <s v="1012504"/>
    <s v="PO Garra Economy@ Cj 20k AS"/>
    <s v="Patas"/>
    <s v="Patas Garras"/>
    <x v="2"/>
    <m/>
    <m/>
    <m/>
    <m/>
    <m/>
    <x v="1"/>
    <x v="5"/>
    <n v="45726"/>
    <n v="0"/>
    <x v="2"/>
    <n v="24000"/>
  </r>
  <r>
    <n v="1012518"/>
    <x v="0"/>
    <x v="0"/>
    <x v="2"/>
    <s v="1012518"/>
    <s v="PO File s/t  RC´S 8x5@ Cj AS"/>
    <s v="Filete"/>
    <s v="Filete"/>
    <x v="5"/>
    <m/>
    <m/>
    <m/>
    <m/>
    <m/>
    <x v="1"/>
    <x v="5"/>
    <n v="153510"/>
    <n v="0"/>
    <x v="2"/>
    <n v="0"/>
  </r>
  <r>
    <n v="1012519"/>
    <x v="0"/>
    <x v="0"/>
    <x v="2"/>
    <s v="1012519"/>
    <s v="PO PchDeh 4oz Mr@ Cj AS"/>
    <s v="Pechuga Desh"/>
    <s v="Pechuga Desh s/Piel"/>
    <x v="5"/>
    <m/>
    <m/>
    <m/>
    <m/>
    <m/>
    <x v="1"/>
    <x v="5"/>
    <n v="22060"/>
    <n v="0"/>
    <x v="2"/>
    <n v="0"/>
  </r>
  <r>
    <n v="1012520"/>
    <x v="0"/>
    <x v="0"/>
    <x v="2"/>
    <s v="1012520"/>
    <s v="PO PchDeh 5oz Mr@ Cj AS"/>
    <s v="Pechuga Desh"/>
    <s v="Pechuga Desh s/Piel"/>
    <x v="5"/>
    <m/>
    <m/>
    <m/>
    <m/>
    <m/>
    <x v="1"/>
    <x v="5"/>
    <n v="58296"/>
    <n v="0"/>
    <x v="2"/>
    <n v="0"/>
  </r>
  <r>
    <n v="1012521"/>
    <x v="0"/>
    <x v="0"/>
    <x v="2"/>
    <s v="1012521"/>
    <s v="PO PchDeh 6oz Mr@ Cj AS"/>
    <s v="Pechuga Desh"/>
    <s v="Pechuga Desh s/Piel"/>
    <x v="5"/>
    <m/>
    <m/>
    <m/>
    <m/>
    <m/>
    <x v="1"/>
    <x v="5"/>
    <n v="222151"/>
    <n v="0"/>
    <x v="2"/>
    <n v="0"/>
  </r>
  <r>
    <n v="1012522"/>
    <x v="0"/>
    <x v="0"/>
    <x v="2"/>
    <s v="1012522"/>
    <s v="PO PchDeh 7oz Mr@ Cj AS"/>
    <s v="Pechuga Desh"/>
    <s v="Pechuga Desh s/Piel"/>
    <x v="5"/>
    <m/>
    <m/>
    <m/>
    <m/>
    <m/>
    <x v="1"/>
    <x v="5"/>
    <n v="178040"/>
    <n v="0"/>
    <x v="2"/>
    <n v="0"/>
  </r>
  <r>
    <n v="1012523"/>
    <x v="0"/>
    <x v="0"/>
    <x v="2"/>
    <s v="1012523"/>
    <s v="PO PchDeh 8oz Mr@ Cj AS"/>
    <s v="Pechuga Desh"/>
    <s v="Pechuga Desh s/Piel"/>
    <x v="5"/>
    <m/>
    <m/>
    <m/>
    <m/>
    <m/>
    <x v="1"/>
    <x v="5"/>
    <n v="124463"/>
    <n v="0"/>
    <x v="2"/>
    <n v="0"/>
  </r>
  <r>
    <n v="1012524"/>
    <x v="0"/>
    <x v="0"/>
    <x v="2"/>
    <s v="1012524"/>
    <s v="PO PchDeh 9oz Mr@ Cj AS"/>
    <s v="Pechuga Desh"/>
    <s v="Pechuga Desh s/Piel"/>
    <x v="5"/>
    <m/>
    <m/>
    <m/>
    <m/>
    <m/>
    <x v="1"/>
    <x v="5"/>
    <n v="81932"/>
    <n v="0"/>
    <x v="2"/>
    <n v="0"/>
  </r>
  <r>
    <n v="1012525"/>
    <x v="0"/>
    <x v="0"/>
    <x v="2"/>
    <s v="1012525"/>
    <s v="PO Garra J@ Bo Cj 20k AS"/>
    <s v="Patas"/>
    <s v="Patas Garras"/>
    <x v="2"/>
    <m/>
    <m/>
    <m/>
    <m/>
    <m/>
    <x v="1"/>
    <x v="5"/>
    <n v="10557"/>
    <n v="0"/>
    <x v="2"/>
    <n v="0"/>
  </r>
  <r>
    <n v="1012526"/>
    <x v="0"/>
    <x v="0"/>
    <x v="2"/>
    <s v="1012526"/>
    <s v="PO Garra L A@ Bo Cj 20k AS"/>
    <s v="Patas"/>
    <s v="Patas Garras"/>
    <x v="2"/>
    <m/>
    <m/>
    <m/>
    <m/>
    <m/>
    <x v="1"/>
    <x v="5"/>
    <n v="14066"/>
    <n v="0"/>
    <x v="2"/>
    <n v="0"/>
  </r>
  <r>
    <n v="1012527"/>
    <x v="0"/>
    <x v="0"/>
    <x v="2"/>
    <s v="1012527"/>
    <s v="PO Garra M A@ Bo Cj 20k AS"/>
    <s v="Patas"/>
    <s v="Patas Garras"/>
    <x v="2"/>
    <m/>
    <m/>
    <m/>
    <m/>
    <m/>
    <x v="1"/>
    <x v="5"/>
    <n v="10557"/>
    <n v="0"/>
    <x v="2"/>
    <n v="0"/>
  </r>
  <r>
    <n v="1012532"/>
    <x v="0"/>
    <x v="0"/>
    <x v="2"/>
    <s v="1012532"/>
    <s v="PO Contre 8x5 estuche@Cj 20k AS"/>
    <s v="Menudencias"/>
    <s v="Menudencias Contre"/>
    <x v="5"/>
    <m/>
    <m/>
    <m/>
    <m/>
    <m/>
    <x v="1"/>
    <x v="5"/>
    <n v="6302"/>
    <n v="0"/>
    <x v="2"/>
    <n v="0"/>
  </r>
  <r>
    <n v="1012534"/>
    <x v="0"/>
    <x v="0"/>
    <x v="2"/>
    <s v="1012534"/>
    <s v="PO Pech c/h c/p Blo@ Cj 20k AS"/>
    <s v="Pechuga"/>
    <s v="Pechuga Entera"/>
    <x v="6"/>
    <m/>
    <m/>
    <m/>
    <m/>
    <m/>
    <x v="1"/>
    <x v="5"/>
    <n v="159251"/>
    <n v="0"/>
    <x v="2"/>
    <n v="0"/>
  </r>
  <r>
    <n v="1012552"/>
    <x v="0"/>
    <x v="0"/>
    <x v="2"/>
    <s v="1012552"/>
    <s v="PO PchDeh Random@ Cj 10k AS"/>
    <s v="Pechuga Desh"/>
    <s v="Pechuga Desh s/Piel"/>
    <x v="0"/>
    <m/>
    <m/>
    <m/>
    <m/>
    <m/>
    <x v="1"/>
    <x v="5"/>
    <n v="47312"/>
    <n v="0"/>
    <x v="2"/>
    <n v="0"/>
  </r>
  <r>
    <n v="1012601"/>
    <x v="0"/>
    <x v="0"/>
    <x v="2"/>
    <s v="1012601"/>
    <s v="PO Pana S/Corazon@ Cj 20k AS"/>
    <s v="Menudencias"/>
    <s v="Menudencias Pana"/>
    <x v="5"/>
    <m/>
    <m/>
    <m/>
    <m/>
    <m/>
    <x v="1"/>
    <x v="5"/>
    <n v="210000"/>
    <n v="0"/>
    <x v="2"/>
    <n v="0"/>
  </r>
  <r>
    <n v="1012612"/>
    <x v="0"/>
    <x v="0"/>
    <x v="2"/>
    <s v="1012612"/>
    <s v="PO Ppa Esp Blo@ Bo Cj 20k AS"/>
    <s v="Carne Recuperada"/>
    <s v="Carne Recuperada Pul"/>
    <x v="4"/>
    <m/>
    <m/>
    <m/>
    <m/>
    <m/>
    <x v="1"/>
    <x v="5"/>
    <n v="768070"/>
    <n v="0"/>
    <x v="2"/>
    <n v="325000"/>
  </r>
  <r>
    <n v="1012674"/>
    <x v="0"/>
    <x v="0"/>
    <x v="2"/>
    <s v="1012674"/>
    <s v="PO Corazon@Pla Cj 19k"/>
    <s v="Menudencias"/>
    <s v="Menudencias Corazón"/>
    <x v="3"/>
    <m/>
    <m/>
    <m/>
    <m/>
    <m/>
    <x v="1"/>
    <x v="5"/>
    <n v="54106"/>
    <n v="0"/>
    <x v="2"/>
    <n v="0"/>
  </r>
  <r>
    <n v="1012694"/>
    <x v="0"/>
    <x v="0"/>
    <x v="2"/>
    <s v="1012694"/>
    <s v="PO PchDeh 4-10oz NMr@ Cj AS"/>
    <s v="Pechuga Desh"/>
    <s v="Pechuga Desh s/Piel"/>
    <x v="5"/>
    <m/>
    <m/>
    <m/>
    <m/>
    <m/>
    <x v="1"/>
    <x v="5"/>
    <n v="40750"/>
    <n v="0"/>
    <x v="2"/>
    <n v="0"/>
  </r>
  <r>
    <n v="1012719"/>
    <x v="0"/>
    <x v="0"/>
    <x v="2"/>
    <s v="1012719"/>
    <s v="PO Ppa Esp@ 2 Blox10kg CJ AS SD"/>
    <s v="Carne Recuperada"/>
    <s v="Carne Recuperada ADM"/>
    <x v="1"/>
    <m/>
    <m/>
    <m/>
    <m/>
    <m/>
    <x v="1"/>
    <x v="5"/>
    <n v="50114"/>
    <n v="0"/>
    <x v="2"/>
    <n v="0"/>
  </r>
  <r>
    <n v="1012744"/>
    <x v="0"/>
    <x v="0"/>
    <x v="2"/>
    <s v="1012744"/>
    <s v="PO Pch Deh NMr@SD Cj 20kg AS"/>
    <s v="Pechuga Desh"/>
    <s v="Pechuga Desh s/Piel"/>
    <x v="0"/>
    <m/>
    <m/>
    <m/>
    <m/>
    <m/>
    <x v="1"/>
    <x v="5"/>
    <n v="144004"/>
    <n v="0"/>
    <x v="2"/>
    <n v="0"/>
  </r>
  <r>
    <n v="1020017"/>
    <x v="0"/>
    <x v="1"/>
    <x v="0"/>
    <s v="1020017"/>
    <s v="GO Chu Ctro@ Fi Cj 20k AS"/>
    <s v="Chuleta"/>
    <s v="Chuleta Centro"/>
    <x v="0"/>
    <n v="-36894"/>
    <n v="96000"/>
    <n v="72000"/>
    <n v="-36894"/>
    <n v="96000"/>
    <x v="17"/>
    <x v="9"/>
    <m/>
    <n v="0"/>
    <x v="2"/>
    <n v="0"/>
  </r>
  <r>
    <n v="1020086"/>
    <x v="0"/>
    <x v="1"/>
    <x v="0"/>
    <s v="1020086"/>
    <s v="GO Lom Ctro 27 S/f@ Va Cj t-f AS"/>
    <s v="Lomo"/>
    <s v="Lomo Centro"/>
    <x v="0"/>
    <n v="0"/>
    <n v="72000"/>
    <n v="72000"/>
    <n v="0"/>
    <n v="72000"/>
    <x v="17"/>
    <x v="5"/>
    <m/>
    <n v="72000"/>
    <x v="0"/>
    <n v="0"/>
  </r>
  <r>
    <n v="1020105"/>
    <x v="0"/>
    <x v="1"/>
    <x v="0"/>
    <s v="1020105"/>
    <s v="GO Lom Tecla@ Cj Lom Ctro JP"/>
    <s v="Lomo"/>
    <s v="Lomo Centro"/>
    <x v="9"/>
    <n v="-17225"/>
    <n v="57475"/>
    <n v="45000"/>
    <n v="-17225"/>
    <n v="57475"/>
    <x v="72"/>
    <x v="62"/>
    <m/>
    <n v="0"/>
    <x v="2"/>
    <n v="0"/>
  </r>
  <r>
    <n v="1020110"/>
    <x v="0"/>
    <x v="1"/>
    <x v="0"/>
    <s v="1020110"/>
    <s v="GO MM Loin L@ Cj 12k AP"/>
    <s v="Lomo"/>
    <s v="Lomo MM Loin"/>
    <x v="9"/>
    <n v="-21101"/>
    <n v="251101"/>
    <n v="258000"/>
    <n v="-21101"/>
    <n v="305932"/>
    <x v="73"/>
    <x v="63"/>
    <m/>
    <n v="0"/>
    <x v="2"/>
    <n v="0"/>
  </r>
  <r>
    <n v="1020284"/>
    <x v="0"/>
    <x v="1"/>
    <x v="0"/>
    <s v="1020284"/>
    <s v="GO Posta Negra 3P T@ Va Cj t-f JP"/>
    <s v="Pierna"/>
    <s v="Pierna Pulpa Fina"/>
    <x v="9"/>
    <n v="1720"/>
    <n v="6330"/>
    <n v="7000"/>
    <n v="1720"/>
    <n v="6330"/>
    <x v="74"/>
    <x v="64"/>
    <m/>
    <n v="0"/>
    <x v="2"/>
    <n v="7666.6666666666679"/>
  </r>
  <r>
    <n v="1020326"/>
    <x v="0"/>
    <x v="1"/>
    <x v="0"/>
    <s v="1020326"/>
    <s v="GO PpPal Pim@ Cj AP"/>
    <s v="Paleta"/>
    <s v="Paleta Pulpa"/>
    <x v="9"/>
    <n v="-86489"/>
    <n v="181304"/>
    <n v="96000"/>
    <n v="-86489"/>
    <n v="165304"/>
    <x v="75"/>
    <x v="65"/>
    <m/>
    <n v="0"/>
    <x v="2"/>
    <n v="216000"/>
  </r>
  <r>
    <n v="1020339"/>
    <x v="0"/>
    <x v="1"/>
    <x v="0"/>
    <s v="1020339"/>
    <s v="GO Lom Tocino@ Cj 20k AS"/>
    <s v="Grasas"/>
    <s v="Grasa Lomo Tocino"/>
    <x v="0"/>
    <n v="29119"/>
    <n v="19000"/>
    <n v="48000"/>
    <n v="29119"/>
    <n v="19000"/>
    <x v="17"/>
    <x v="9"/>
    <m/>
    <n v="0"/>
    <x v="2"/>
    <n v="0"/>
  </r>
  <r>
    <n v="1020349"/>
    <x v="0"/>
    <x v="1"/>
    <x v="0"/>
    <s v="1020349"/>
    <s v="GO Papda@ Cj t-f AS"/>
    <s v="Plancha"/>
    <s v="Plancha s/Cuero"/>
    <x v="0"/>
    <n v="3725"/>
    <n v="188275"/>
    <n v="192000"/>
    <n v="3725"/>
    <n v="188275"/>
    <x v="76"/>
    <x v="66"/>
    <m/>
    <n v="12000"/>
    <x v="0"/>
    <n v="0"/>
  </r>
  <r>
    <n v="1020352"/>
    <x v="0"/>
    <x v="1"/>
    <x v="0"/>
    <s v="1020352"/>
    <s v="GO Cue 20@ Cj 20k AS"/>
    <s v="Cueros"/>
    <s v="Cuero Panceta"/>
    <x v="0"/>
    <n v="14573"/>
    <n v="0"/>
    <n v="0"/>
    <n v="14573"/>
    <n v="0"/>
    <x v="77"/>
    <x v="5"/>
    <m/>
    <n v="0"/>
    <x v="2"/>
    <n v="24000"/>
  </r>
  <r>
    <n v="1020367"/>
    <x v="0"/>
    <x v="1"/>
    <x v="0"/>
    <s v="1020367"/>
    <s v="GO Gord Lom Tocino@ Cj t-f AS"/>
    <s v="Grasas"/>
    <s v="Grasa Gordura"/>
    <x v="0"/>
    <n v="2627"/>
    <n v="21373"/>
    <n v="24000"/>
    <n v="2627"/>
    <n v="21373"/>
    <x v="7"/>
    <x v="3"/>
    <m/>
    <n v="0"/>
    <x v="2"/>
    <n v="24000"/>
  </r>
  <r>
    <n v="1020412"/>
    <x v="0"/>
    <x v="1"/>
    <x v="0"/>
    <s v="1020412"/>
    <s v="GO Cne Long@ Cj t-f AS"/>
    <s v="Recortes"/>
    <s v="Recortes No Magro"/>
    <x v="0"/>
    <n v="12193"/>
    <n v="35807"/>
    <n v="48000"/>
    <n v="12193"/>
    <n v="35807"/>
    <x v="2"/>
    <x v="67"/>
    <m/>
    <n v="-1000"/>
    <x v="1"/>
    <n v="48000"/>
  </r>
  <r>
    <n v="1020589"/>
    <x v="0"/>
    <x v="1"/>
    <x v="0"/>
    <s v="1020589"/>
    <s v="GO MM Loin S@ Fi Cj 12k AP"/>
    <s v="Lomo"/>
    <s v="Lomo MM Loin"/>
    <x v="9"/>
    <n v="14260"/>
    <n v="43240"/>
    <n v="80000"/>
    <n v="14260"/>
    <n v="53390"/>
    <x v="78"/>
    <x v="68"/>
    <m/>
    <n v="0"/>
    <x v="2"/>
    <n v="74489.795918367352"/>
  </r>
  <r>
    <n v="1020592"/>
    <x v="0"/>
    <x v="1"/>
    <x v="0"/>
    <s v="1020592"/>
    <s v="GO Lom Vet &gt;2.0@ Fi Cj Lom Vet AP"/>
    <s v="Lomo"/>
    <s v="Lomo Vetado"/>
    <x v="9"/>
    <n v="-27115"/>
    <n v="130615"/>
    <n v="0"/>
    <n v="-27115"/>
    <n v="167115"/>
    <x v="79"/>
    <x v="69"/>
    <m/>
    <n v="-15500"/>
    <x v="1"/>
    <n v="69226.712328767127"/>
  </r>
  <r>
    <n v="1020620"/>
    <x v="0"/>
    <x v="1"/>
    <x v="0"/>
    <s v="1020620"/>
    <s v="GO Lom Vet &lt;2.0@ Fi Cj AP"/>
    <s v="Lomo"/>
    <s v="Lomo Vetado"/>
    <x v="9"/>
    <n v="-2903"/>
    <n v="14403"/>
    <n v="10000"/>
    <n v="-2903"/>
    <n v="14403"/>
    <x v="80"/>
    <x v="70"/>
    <m/>
    <n v="0"/>
    <x v="2"/>
    <n v="22000"/>
  </r>
  <r>
    <n v="1020636"/>
    <x v="0"/>
    <x v="1"/>
    <x v="0"/>
    <s v="1020636"/>
    <s v="GO File C/cab@ Va Cj 10k AP"/>
    <s v="Filete"/>
    <s v="Filete c/Cabeza"/>
    <x v="9"/>
    <n v="1168"/>
    <n v="12632"/>
    <n v="12000"/>
    <n v="1168"/>
    <n v="12632"/>
    <x v="21"/>
    <x v="12"/>
    <m/>
    <n v="0"/>
    <x v="2"/>
    <n v="13333.333333333332"/>
  </r>
  <r>
    <n v="1020637"/>
    <x v="0"/>
    <x v="1"/>
    <x v="0"/>
    <s v="1020637"/>
    <s v="GO Panc Tec S/cue@ Fi Cj ch AP"/>
    <s v="Panceta"/>
    <s v="Panceta s/Cuero"/>
    <x v="9"/>
    <n v="2568"/>
    <n v="181432"/>
    <n v="160000"/>
    <n v="2568"/>
    <n v="159150"/>
    <x v="81"/>
    <x v="71"/>
    <m/>
    <n v="-5300"/>
    <x v="1"/>
    <n v="33000"/>
  </r>
  <r>
    <n v="1020662"/>
    <x v="0"/>
    <x v="1"/>
    <x v="0"/>
    <s v="1020662"/>
    <s v="GO Ganso C/asto 3P@ Va Cj t-f AP"/>
    <s v="Pierna"/>
    <s v="Pierna Pulpa Fina"/>
    <x v="9"/>
    <n v="-4905"/>
    <n v="16405"/>
    <n v="15000"/>
    <n v="-4905"/>
    <n v="16405"/>
    <x v="80"/>
    <x v="70"/>
    <m/>
    <n v="0"/>
    <x v="2"/>
    <n v="15000"/>
  </r>
  <r>
    <n v="1020664"/>
    <x v="0"/>
    <x v="1"/>
    <x v="0"/>
    <s v="1020664"/>
    <s v="GO Ganso C/asto C/abas S/g@ Va Cj JP"/>
    <s v="Pierna"/>
    <s v="Pierna Pulpa Fina"/>
    <x v="9"/>
    <n v="0"/>
    <n v="0"/>
    <n v="3000"/>
    <n v="0"/>
    <n v="0"/>
    <x v="39"/>
    <x v="14"/>
    <m/>
    <n v="0"/>
    <x v="2"/>
    <n v="0"/>
  </r>
  <r>
    <n v="1020665"/>
    <x v="0"/>
    <x v="1"/>
    <x v="0"/>
    <s v="1020665"/>
    <s v="GO Posta Rosada 3P@ Va Cj t-f AP"/>
    <s v="Pierna"/>
    <s v="Pierna Pulpa Fina"/>
    <x v="9"/>
    <n v="428"/>
    <n v="7622"/>
    <n v="7000"/>
    <n v="428"/>
    <n v="7622"/>
    <x v="74"/>
    <x v="64"/>
    <m/>
    <n v="0"/>
    <x v="2"/>
    <n v="0"/>
  </r>
  <r>
    <n v="1020678"/>
    <x v="0"/>
    <x v="1"/>
    <x v="0"/>
    <s v="1020678"/>
    <s v="GO Lom Tec@ Va Cj Lom Ctro AP"/>
    <s v="Lomo"/>
    <s v="Lomo Centro"/>
    <x v="9"/>
    <n v="340"/>
    <n v="0"/>
    <n v="500"/>
    <n v="340"/>
    <n v="0"/>
    <x v="82"/>
    <x v="72"/>
    <m/>
    <n v="0"/>
    <x v="2"/>
    <n v="0"/>
  </r>
  <r>
    <n v="1020681"/>
    <x v="0"/>
    <x v="1"/>
    <x v="0"/>
    <s v="1020681"/>
    <s v="GO MM Loin D@ Fi Cj 12k AP"/>
    <s v="Lomo"/>
    <s v="Lomo MM Loin"/>
    <x v="9"/>
    <n v="101"/>
    <n v="17149"/>
    <n v="20000"/>
    <n v="101"/>
    <n v="17149"/>
    <x v="83"/>
    <x v="73"/>
    <m/>
    <n v="0"/>
    <x v="2"/>
    <n v="0"/>
  </r>
  <r>
    <n v="1020704"/>
    <x v="0"/>
    <x v="1"/>
    <x v="0"/>
    <s v="1020704"/>
    <s v="GO File N@ Va Cj File AP"/>
    <s v="Filete"/>
    <s v="Filete c/Cabeza"/>
    <x v="9"/>
    <n v="600"/>
    <n v="0"/>
    <n v="500"/>
    <n v="600"/>
    <n v="0"/>
    <x v="82"/>
    <x v="72"/>
    <m/>
    <n v="0"/>
    <x v="2"/>
    <n v="500"/>
  </r>
  <r>
    <n v="1020715"/>
    <x v="0"/>
    <x v="1"/>
    <x v="0"/>
    <s v="1020715"/>
    <s v="GO Panc Tec C/cue@ Fi Cj Panc AP"/>
    <s v="Panceta"/>
    <s v="Panceta c/Cuero"/>
    <x v="9"/>
    <n v="5317"/>
    <n v="0"/>
    <n v="2000"/>
    <n v="5317"/>
    <n v="0"/>
    <x v="84"/>
    <x v="74"/>
    <m/>
    <n v="0"/>
    <x v="2"/>
    <n v="0"/>
  </r>
  <r>
    <n v="1020731"/>
    <x v="0"/>
    <x v="1"/>
    <x v="0"/>
    <s v="1020731"/>
    <s v="GO Panc S/tec/cue I@ Fi Cj Panc 4s AP"/>
    <s v="Panceta"/>
    <s v="Panceta s/Cuero"/>
    <x v="9"/>
    <n v="-3740"/>
    <n v="15240"/>
    <n v="10000"/>
    <n v="-3740"/>
    <n v="15240"/>
    <x v="80"/>
    <x v="70"/>
    <m/>
    <n v="0"/>
    <x v="2"/>
    <n v="5000"/>
  </r>
  <r>
    <n v="1020758"/>
    <x v="0"/>
    <x v="1"/>
    <x v="0"/>
    <s v="1020758"/>
    <s v="GO Lom Vet S/g@ Va Cj ch AP"/>
    <s v="Lomo"/>
    <s v="Lomo Vetado"/>
    <x v="9"/>
    <n v="1288"/>
    <n v="5612"/>
    <n v="7000"/>
    <n v="1288"/>
    <n v="5612"/>
    <x v="74"/>
    <x v="64"/>
    <m/>
    <n v="0"/>
    <x v="2"/>
    <n v="0"/>
  </r>
  <r>
    <n v="1020774"/>
    <x v="0"/>
    <x v="1"/>
    <x v="0"/>
    <s v="1020774"/>
    <s v="GO Malaya Japon@ Va Cj JP"/>
    <s v="Prolijado"/>
    <s v="Prolijado Malaya"/>
    <x v="9"/>
    <n v="-2340"/>
    <n v="11314"/>
    <n v="10000"/>
    <n v="-2340"/>
    <n v="5404"/>
    <x v="80"/>
    <x v="70"/>
    <m/>
    <n v="0"/>
    <x v="2"/>
    <n v="3809.5238095238096"/>
  </r>
  <r>
    <n v="1020802"/>
    <x v="0"/>
    <x v="1"/>
    <x v="0"/>
    <s v="1020802"/>
    <s v="GO Panc S/tec N@ Fi Cj 20k AP"/>
    <s v="Panceta"/>
    <s v="Panceta s/Cuero"/>
    <x v="9"/>
    <n v="-9574"/>
    <n v="81449"/>
    <n v="62500"/>
    <n v="-9574"/>
    <n v="81449"/>
    <x v="85"/>
    <x v="75"/>
    <m/>
    <n v="0"/>
    <x v="2"/>
    <n v="38262.5"/>
  </r>
  <r>
    <n v="1020810"/>
    <x v="0"/>
    <x v="1"/>
    <x v="0"/>
    <s v="1020810"/>
    <s v="GO Recto@ Cj File AP"/>
    <s v="Subprod"/>
    <s v="Subprod Tripa"/>
    <x v="9"/>
    <n v="-2670"/>
    <n v="10162"/>
    <n v="3000"/>
    <n v="-2670"/>
    <n v="10162"/>
    <x v="39"/>
    <x v="14"/>
    <m/>
    <n v="0"/>
    <x v="2"/>
    <n v="0"/>
  </r>
  <r>
    <n v="1020848"/>
    <x v="0"/>
    <x v="1"/>
    <x v="0"/>
    <s v="1020848"/>
    <s v="GO Lom Ctro 27@ Cj 20k AS"/>
    <s v="Lomo"/>
    <s v="Lomo Centro"/>
    <x v="0"/>
    <n v="79212"/>
    <n v="208788"/>
    <n v="288000"/>
    <n v="79212"/>
    <n v="136788"/>
    <x v="86"/>
    <x v="76"/>
    <m/>
    <n v="141000"/>
    <x v="0"/>
    <n v="0"/>
  </r>
  <r>
    <n v="1020860"/>
    <x v="0"/>
    <x v="1"/>
    <x v="0"/>
    <s v="1020860"/>
    <s v="GO Lom Vet@ Cj 12k AK"/>
    <s v="Lomo"/>
    <s v="Lomo Vetado"/>
    <x v="4"/>
    <n v="1153"/>
    <n v="108847"/>
    <n v="110000"/>
    <n v="1153"/>
    <n v="108847"/>
    <x v="87"/>
    <x v="77"/>
    <m/>
    <n v="0"/>
    <x v="2"/>
    <n v="44000"/>
  </r>
  <r>
    <n v="1020861"/>
    <x v="0"/>
    <x v="1"/>
    <x v="0"/>
    <s v="1020861"/>
    <s v="GO Lom Vet@ Cj 12k TJ"/>
    <s v="Lomo"/>
    <s v="Lomo Vetado"/>
    <x v="4"/>
    <n v="-43349"/>
    <n v="110000"/>
    <n v="66000"/>
    <n v="-43349"/>
    <n v="110000"/>
    <x v="88"/>
    <x v="78"/>
    <m/>
    <n v="0"/>
    <x v="2"/>
    <n v="88000"/>
  </r>
  <r>
    <n v="1020869"/>
    <x v="0"/>
    <x v="1"/>
    <x v="0"/>
    <s v="1020869"/>
    <s v="GO Cos 79@ Bo Cj 20k AS"/>
    <s v="Cost-Pec"/>
    <s v="Cost-Pec Entero"/>
    <x v="0"/>
    <n v="766"/>
    <n v="0"/>
    <n v="0"/>
    <n v="766"/>
    <n v="0"/>
    <x v="77"/>
    <x v="5"/>
    <m/>
    <n v="0"/>
    <x v="2"/>
    <n v="24000"/>
  </r>
  <r>
    <n v="1020886"/>
    <x v="0"/>
    <x v="1"/>
    <x v="0"/>
    <s v="1020886"/>
    <s v="GO Panc Tecl Nor@ Cj 20k AS"/>
    <s v="Panceta"/>
    <s v="Panceta s/Cuero"/>
    <x v="0"/>
    <n v="13198"/>
    <n v="0"/>
    <n v="12000"/>
    <n v="13198"/>
    <n v="0"/>
    <x v="21"/>
    <x v="70"/>
    <m/>
    <n v="2000"/>
    <x v="0"/>
    <n v="0"/>
  </r>
  <r>
    <n v="1020904"/>
    <x v="0"/>
    <x v="1"/>
    <x v="0"/>
    <s v="1020904"/>
    <s v="GO Panc C/cue@ Cj Panc 230 TJ"/>
    <s v="Panceta"/>
    <s v="Panceta c/Cuero"/>
    <x v="4"/>
    <n v="2695"/>
    <n v="0"/>
    <n v="154000"/>
    <n v="2695"/>
    <n v="0"/>
    <x v="89"/>
    <x v="79"/>
    <m/>
    <n v="0"/>
    <x v="2"/>
    <n v="0"/>
  </r>
  <r>
    <n v="1020905"/>
    <x v="0"/>
    <x v="1"/>
    <x v="0"/>
    <s v="1020905"/>
    <s v="GO Panc C/cue@ Cj Panc 230 AK"/>
    <s v="Panceta"/>
    <s v="Panceta c/Cuero"/>
    <x v="4"/>
    <n v="475"/>
    <n v="0"/>
    <n v="66000"/>
    <n v="475"/>
    <n v="0"/>
    <x v="90"/>
    <x v="80"/>
    <m/>
    <n v="0"/>
    <x v="2"/>
    <n v="0"/>
  </r>
  <r>
    <n v="1020914"/>
    <x v="0"/>
    <x v="1"/>
    <x v="0"/>
    <s v="1020914"/>
    <s v="GO Panc Lam 2.5mm@ Cj ch AP"/>
    <s v="Panceta"/>
    <s v="Panceta c/Cuero"/>
    <x v="9"/>
    <n v="-2890"/>
    <n v="5190"/>
    <n v="2000"/>
    <n v="-2890"/>
    <n v="5190"/>
    <x v="84"/>
    <x v="74"/>
    <m/>
    <n v="0"/>
    <x v="2"/>
    <n v="1285.7142857142858"/>
  </r>
  <r>
    <n v="1020915"/>
    <x v="0"/>
    <x v="1"/>
    <x v="0"/>
    <s v="1020915"/>
    <s v="GO Pna Nor@ Bo Cj 20k AS"/>
    <s v="Pierna"/>
    <s v="Pierna Entera"/>
    <x v="0"/>
    <n v="408"/>
    <n v="0"/>
    <n v="0"/>
    <n v="408"/>
    <n v="0"/>
    <x v="77"/>
    <x v="5"/>
    <m/>
    <n v="0"/>
    <x v="2"/>
    <n v="0"/>
  </r>
  <r>
    <n v="1020925"/>
    <x v="0"/>
    <x v="1"/>
    <x v="0"/>
    <s v="1020925"/>
    <s v="GO Grasa Forro Pna Limp@ Cj 20k AS"/>
    <s v="Grasas"/>
    <s v="Grasa Forro"/>
    <x v="0"/>
    <n v="23079"/>
    <n v="0"/>
    <n v="24000"/>
    <n v="23079"/>
    <n v="0"/>
    <x v="7"/>
    <x v="14"/>
    <m/>
    <n v="21000"/>
    <x v="0"/>
    <n v="0"/>
  </r>
  <r>
    <n v="1020944"/>
    <x v="0"/>
    <x v="1"/>
    <x v="0"/>
    <s v="1020944"/>
    <s v="GO PpPna 59@ Fi Cj 20k AS"/>
    <s v="Pierna"/>
    <s v="Pierna Pulpa"/>
    <x v="0"/>
    <n v="-181725"/>
    <n v="838704"/>
    <n v="648000"/>
    <n v="-181725"/>
    <n v="838704"/>
    <x v="91"/>
    <x v="81"/>
    <m/>
    <n v="140000"/>
    <x v="0"/>
    <n v="0"/>
  </r>
  <r>
    <n v="1020945"/>
    <x v="0"/>
    <x v="1"/>
    <x v="0"/>
    <s v="1020945"/>
    <s v="GO PpPna 47@ Cj 20k AS"/>
    <s v="Pierna"/>
    <s v="Pierna Pulpa Fina"/>
    <x v="0"/>
    <n v="-12000"/>
    <n v="0"/>
    <n v="0"/>
    <n v="-12000"/>
    <n v="0"/>
    <x v="77"/>
    <x v="5"/>
    <m/>
    <n v="0"/>
    <x v="2"/>
    <n v="0"/>
  </r>
  <r>
    <n v="1020990"/>
    <x v="0"/>
    <x v="1"/>
    <x v="0"/>
    <s v="1020990"/>
    <s v="GO Ganso S/g S/abst DA@ Cj 12k AP"/>
    <s v="Pierna"/>
    <s v="Pierna Pulpa Fina"/>
    <x v="9"/>
    <n v="-2592"/>
    <n v="1413"/>
    <n v="9000"/>
    <n v="-2592"/>
    <n v="1413"/>
    <x v="92"/>
    <x v="82"/>
    <m/>
    <n v="0"/>
    <x v="2"/>
    <n v="8000"/>
  </r>
  <r>
    <n v="1020991"/>
    <x v="0"/>
    <x v="1"/>
    <x v="0"/>
    <s v="1020991"/>
    <s v="GO Asiento C/g DA@ Cj 12k JP"/>
    <s v="Pierna"/>
    <s v="Pierna Pulpa Fina"/>
    <x v="9"/>
    <n v="136"/>
    <n v="0"/>
    <n v="10000"/>
    <n v="136"/>
    <n v="0"/>
    <x v="80"/>
    <x v="70"/>
    <m/>
    <n v="0"/>
    <x v="2"/>
    <n v="0"/>
  </r>
  <r>
    <n v="1021012"/>
    <x v="0"/>
    <x v="1"/>
    <x v="0"/>
    <s v="1021012"/>
    <s v="GO Papda K@ Cj 20k AK"/>
    <s v="Plancha"/>
    <s v="Plancha s/Cuero"/>
    <x v="4"/>
    <n v="13221"/>
    <n v="34318"/>
    <n v="44000"/>
    <n v="13221"/>
    <n v="34318"/>
    <x v="50"/>
    <x v="83"/>
    <m/>
    <n v="0"/>
    <x v="2"/>
    <n v="132000"/>
  </r>
  <r>
    <n v="1021023"/>
    <x v="0"/>
    <x v="1"/>
    <x v="0"/>
    <s v="1021023"/>
    <s v="GO Gord rebaje@ Bo Cj 20k AS"/>
    <s v="Grasas"/>
    <s v="Grasa Gordura"/>
    <x v="0"/>
    <n v="-57373"/>
    <n v="201373"/>
    <n v="144000"/>
    <n v="-57373"/>
    <n v="201373"/>
    <x v="29"/>
    <x v="30"/>
    <m/>
    <n v="24000"/>
    <x v="0"/>
    <n v="72000"/>
  </r>
  <r>
    <n v="1021039"/>
    <x v="0"/>
    <x v="1"/>
    <x v="0"/>
    <s v="1021039"/>
    <s v="GO Cue Papda CP@ Cj 20k bca AS"/>
    <s v="Cueros"/>
    <s v="Cuero Papada"/>
    <x v="0"/>
    <n v="25015"/>
    <n v="0"/>
    <n v="0"/>
    <n v="25015"/>
    <n v="0"/>
    <x v="7"/>
    <x v="5"/>
    <m/>
    <n v="24000"/>
    <x v="0"/>
    <n v="0"/>
  </r>
  <r>
    <n v="1021045"/>
    <x v="0"/>
    <x v="1"/>
    <x v="0"/>
    <s v="1021045"/>
    <s v="GO PernilM C/M@ Cj 15k AK"/>
    <s v="Pernil"/>
    <s v="Pernil Mano"/>
    <x v="4"/>
    <n v="-4971"/>
    <n v="85410"/>
    <n v="88000"/>
    <n v="-4971"/>
    <n v="41410"/>
    <x v="50"/>
    <x v="83"/>
    <m/>
    <n v="0"/>
    <x v="2"/>
    <n v="22000"/>
  </r>
  <r>
    <n v="1021046"/>
    <x v="0"/>
    <x v="1"/>
    <x v="0"/>
    <s v="1021046"/>
    <s v="GO PernilM C/M@ Cj 15k TJ"/>
    <s v="Pernil"/>
    <s v="Pernil Mano"/>
    <x v="4"/>
    <n v="-3474"/>
    <n v="31"/>
    <n v="0"/>
    <n v="-3474"/>
    <n v="44031"/>
    <x v="50"/>
    <x v="83"/>
    <m/>
    <n v="0"/>
    <x v="2"/>
    <n v="22000"/>
  </r>
  <r>
    <n v="1021077"/>
    <x v="0"/>
    <x v="1"/>
    <x v="0"/>
    <s v="1021077"/>
    <s v="GO Gord chic@ Cj 20k AS"/>
    <s v="Grasas"/>
    <s v="Grasa Gordura"/>
    <x v="0"/>
    <n v="-7676"/>
    <n v="7676"/>
    <n v="0"/>
    <n v="-7676"/>
    <n v="7676"/>
    <x v="77"/>
    <x v="5"/>
    <m/>
    <n v="0"/>
    <x v="2"/>
    <n v="0"/>
  </r>
  <r>
    <n v="1021078"/>
    <x v="0"/>
    <x v="1"/>
    <x v="0"/>
    <s v="1021078"/>
    <s v="GO Triming 80/20@ Cj 20k AS"/>
    <s v="Recortes"/>
    <s v="Recortes No Magro"/>
    <x v="0"/>
    <n v="-42409"/>
    <n v="93074"/>
    <n v="48000"/>
    <n v="-42409"/>
    <n v="85074"/>
    <x v="2"/>
    <x v="84"/>
    <m/>
    <n v="12000"/>
    <x v="0"/>
    <n v="24000"/>
  </r>
  <r>
    <n v="1021082"/>
    <x v="0"/>
    <x v="1"/>
    <x v="0"/>
    <s v="1021082"/>
    <s v="GO Triming 70/30@ Cj 20k AS"/>
    <s v="Recortes"/>
    <s v="Recortes No Magro"/>
    <x v="0"/>
    <n v="-5179"/>
    <n v="177"/>
    <n v="0"/>
    <n v="-5179"/>
    <n v="177"/>
    <x v="77"/>
    <x v="5"/>
    <m/>
    <n v="0"/>
    <x v="2"/>
    <n v="0"/>
  </r>
  <r>
    <n v="1021085"/>
    <x v="0"/>
    <x v="1"/>
    <x v="0"/>
    <s v="1021085"/>
    <s v="GO Gord Esp@ Cj 20k AS"/>
    <s v="Grasas"/>
    <s v="Grasa Gordura"/>
    <x v="0"/>
    <n v="16486"/>
    <n v="0"/>
    <n v="0"/>
    <n v="16486"/>
    <n v="0"/>
    <x v="77"/>
    <x v="5"/>
    <m/>
    <n v="0"/>
    <x v="2"/>
    <n v="0"/>
  </r>
  <r>
    <n v="1021092"/>
    <x v="0"/>
    <x v="1"/>
    <x v="0"/>
    <s v="1021092"/>
    <s v="GO Triming 85/15@ Cj t-f 20k AS"/>
    <s v="Recortes"/>
    <s v="Recortes No Magro"/>
    <x v="0"/>
    <n v="13575"/>
    <n v="34425"/>
    <n v="48000"/>
    <n v="13575"/>
    <n v="10425"/>
    <x v="7"/>
    <x v="85"/>
    <m/>
    <n v="-7070"/>
    <x v="1"/>
    <n v="48000"/>
  </r>
  <r>
    <n v="1021101"/>
    <x v="0"/>
    <x v="1"/>
    <x v="0"/>
    <s v="1021101"/>
    <s v="GO Corazón Partido@ Cj t-f 20k AS"/>
    <s v="Subprod"/>
    <s v="Subprod Visceras"/>
    <x v="0"/>
    <n v="26701"/>
    <n v="0"/>
    <n v="12000"/>
    <n v="26701"/>
    <n v="0"/>
    <x v="7"/>
    <x v="3"/>
    <m/>
    <n v="0"/>
    <x v="2"/>
    <n v="0"/>
  </r>
  <r>
    <n v="1021105"/>
    <x v="0"/>
    <x v="1"/>
    <x v="0"/>
    <s v="1021105"/>
    <s v="GO Pulmon@ Cj 20k bca AS"/>
    <s v="Subprod"/>
    <s v="Subprod Visceras"/>
    <x v="0"/>
    <n v="7033"/>
    <n v="0"/>
    <n v="0"/>
    <n v="7033"/>
    <n v="0"/>
    <x v="7"/>
    <x v="3"/>
    <m/>
    <n v="0"/>
    <x v="2"/>
    <n v="0"/>
  </r>
  <r>
    <n v="1021106"/>
    <x v="0"/>
    <x v="1"/>
    <x v="0"/>
    <s v="1021106"/>
    <s v="GO Pana S/Corazón@ Cj 20k AS"/>
    <s v="Subprod"/>
    <s v="Subprod Visceras"/>
    <x v="0"/>
    <n v="-15583"/>
    <n v="126256"/>
    <n v="120000"/>
    <n v="-15583"/>
    <n v="126256"/>
    <x v="36"/>
    <x v="30"/>
    <m/>
    <n v="0"/>
    <x v="2"/>
    <n v="120000"/>
  </r>
  <r>
    <n v="1021111"/>
    <x v="0"/>
    <x v="1"/>
    <x v="0"/>
    <s v="1021111"/>
    <s v="GO Epiplón@ Cj 20k AS"/>
    <s v="Grasas"/>
    <s v="Grasa Interior"/>
    <x v="0"/>
    <n v="1026"/>
    <n v="0"/>
    <n v="2000"/>
    <n v="1026"/>
    <n v="0"/>
    <x v="84"/>
    <x v="5"/>
    <m/>
    <n v="2000"/>
    <x v="0"/>
    <n v="0"/>
  </r>
  <r>
    <n v="1021115"/>
    <x v="0"/>
    <x v="1"/>
    <x v="0"/>
    <s v="1021115"/>
    <s v="GO Estómago Pouch@ 20k bca AS"/>
    <s v="Subprod"/>
    <s v="Subprod Visceras"/>
    <x v="2"/>
    <n v="-82362"/>
    <n v="100362"/>
    <n v="24000"/>
    <n v="-82362"/>
    <n v="100362"/>
    <x v="7"/>
    <x v="3"/>
    <m/>
    <n v="0"/>
    <x v="2"/>
    <n v="0"/>
  </r>
  <r>
    <n v="1021136"/>
    <x v="0"/>
    <x v="1"/>
    <x v="0"/>
    <s v="1021136"/>
    <s v="GO Tráquea@ Cj Lom Ctro AP"/>
    <s v="Subprod"/>
    <s v="Subprod Visceras"/>
    <x v="9"/>
    <n v="3352"/>
    <n v="4502"/>
    <n v="4000"/>
    <n v="3352"/>
    <n v="4502"/>
    <x v="93"/>
    <x v="86"/>
    <m/>
    <n v="0"/>
    <x v="2"/>
    <n v="0"/>
  </r>
  <r>
    <n v="1021149"/>
    <x v="0"/>
    <x v="1"/>
    <x v="0"/>
    <s v="1021149"/>
    <s v="GO Tira Hso Ctro@ Cj 20k TJ"/>
    <s v="Huesos"/>
    <s v="Huesos Cuarto Centra"/>
    <x v="4"/>
    <n v="18696"/>
    <n v="69304"/>
    <n v="44000"/>
    <n v="18696"/>
    <n v="69304"/>
    <x v="50"/>
    <x v="83"/>
    <m/>
    <n v="0"/>
    <x v="2"/>
    <n v="44000"/>
  </r>
  <r>
    <n v="1021150"/>
    <x v="0"/>
    <x v="1"/>
    <x v="0"/>
    <s v="1021150"/>
    <s v="GO Tira Hso Ctro@ Cj 20k AK"/>
    <s v="Huesos"/>
    <s v="Huesos Cuarto Centra"/>
    <x v="4"/>
    <n v="-6624"/>
    <n v="50624"/>
    <n v="44000"/>
    <n v="-6624"/>
    <n v="50624"/>
    <x v="50"/>
    <x v="83"/>
    <m/>
    <n v="0"/>
    <x v="2"/>
    <n v="44000"/>
  </r>
  <r>
    <n v="1021151"/>
    <x v="0"/>
    <x v="1"/>
    <x v="0"/>
    <s v="1021151"/>
    <s v="GO Hso Cogote@ Bo Cj 20k TJ"/>
    <s v="Huesos"/>
    <s v="Huesos Cuarto Delant"/>
    <x v="4"/>
    <n v="-36028"/>
    <n v="66000"/>
    <n v="22000"/>
    <n v="-36028"/>
    <n v="66000"/>
    <x v="94"/>
    <x v="83"/>
    <m/>
    <n v="-22000"/>
    <x v="1"/>
    <n v="22000"/>
  </r>
  <r>
    <n v="1021152"/>
    <x v="0"/>
    <x v="1"/>
    <x v="0"/>
    <s v="1021152"/>
    <s v="GO Hso Cogote@ Bo Cj 20k AK"/>
    <s v="Huesos"/>
    <s v="Huesos Cuarto Delant"/>
    <x v="4"/>
    <n v="2068"/>
    <n v="40932"/>
    <n v="44000"/>
    <n v="2068"/>
    <n v="40932"/>
    <x v="50"/>
    <x v="87"/>
    <m/>
    <n v="22000"/>
    <x v="0"/>
    <n v="22000"/>
  </r>
  <r>
    <n v="1021156"/>
    <x v="0"/>
    <x v="1"/>
    <x v="0"/>
    <s v="1021156"/>
    <s v="GO Hso Pecho@ Cj Lom Vet TJ"/>
    <s v="Huesos"/>
    <s v="Huesos Cuarto Centra"/>
    <x v="4"/>
    <n v="9165"/>
    <n v="38835"/>
    <n v="48000"/>
    <n v="9165"/>
    <n v="38835"/>
    <x v="2"/>
    <x v="13"/>
    <m/>
    <n v="0"/>
    <x v="2"/>
    <n v="0"/>
  </r>
  <r>
    <n v="1021187"/>
    <x v="0"/>
    <x v="1"/>
    <x v="0"/>
    <s v="1021187"/>
    <s v="GO Cue Back@ Cj 20k t-f AS"/>
    <s v="Cueros"/>
    <s v="Cuero Back"/>
    <x v="0"/>
    <n v="13039"/>
    <n v="34961"/>
    <n v="48000"/>
    <n v="13039"/>
    <n v="34961"/>
    <x v="2"/>
    <x v="12"/>
    <m/>
    <n v="36000"/>
    <x v="0"/>
    <n v="24000"/>
  </r>
  <r>
    <n v="1021204"/>
    <x v="0"/>
    <x v="1"/>
    <x v="0"/>
    <s v="1021204"/>
    <s v="GO Lom Tocino@ Cj 20k AS"/>
    <s v="Grasas"/>
    <s v="Grasa Lomo Tocino"/>
    <x v="4"/>
    <n v="20041"/>
    <n v="0"/>
    <n v="0"/>
    <n v="20041"/>
    <n v="0"/>
    <x v="7"/>
    <x v="5"/>
    <m/>
    <n v="24000"/>
    <x v="0"/>
    <n v="0"/>
  </r>
  <r>
    <n v="1021279"/>
    <x v="0"/>
    <x v="1"/>
    <x v="0"/>
    <s v="1021279"/>
    <s v="GO Hso Pecho@ Cj 10k AS"/>
    <s v="Huesos"/>
    <s v="Huesos Cuarto Centra"/>
    <x v="0"/>
    <n v="1161"/>
    <n v="0"/>
    <n v="0"/>
    <n v="1161"/>
    <n v="0"/>
    <x v="77"/>
    <x v="5"/>
    <m/>
    <n v="0"/>
    <x v="2"/>
    <n v="0"/>
  </r>
  <r>
    <n v="1021287"/>
    <x v="0"/>
    <x v="1"/>
    <x v="0"/>
    <s v="1021287"/>
    <s v="GO Lom Tocino@ Bo Cj AS"/>
    <s v="Grasas"/>
    <s v="Grasa Lomo Tocino"/>
    <x v="0"/>
    <m/>
    <m/>
    <m/>
    <m/>
    <m/>
    <x v="1"/>
    <x v="88"/>
    <m/>
    <n v="-5000"/>
    <x v="1"/>
    <n v="0"/>
  </r>
  <r>
    <n v="1021385"/>
    <x v="0"/>
    <x v="1"/>
    <x v="0"/>
    <s v="1021385"/>
    <s v="GO Cue granel Esp CC@ Cj 20k AS"/>
    <s v="Cueros"/>
    <s v="Cuero Mixto"/>
    <x v="0"/>
    <n v="2451"/>
    <n v="141549"/>
    <n v="144000"/>
    <n v="2451"/>
    <n v="141549"/>
    <x v="29"/>
    <x v="89"/>
    <m/>
    <n v="60000"/>
    <x v="0"/>
    <n v="96000"/>
  </r>
  <r>
    <n v="1021385"/>
    <x v="0"/>
    <x v="1"/>
    <x v="0"/>
    <s v="1021385"/>
    <s v="GO Cue granel Esp CC@ Cj 20k AS"/>
    <s v="Cueros"/>
    <s v="Cuero Mixto"/>
    <x v="3"/>
    <n v="2451"/>
    <n v="237549"/>
    <n v="240000"/>
    <n v="2451"/>
    <n v="237549"/>
    <x v="95"/>
    <x v="5"/>
    <m/>
    <n v="240000"/>
    <x v="0"/>
    <n v="96000"/>
  </r>
  <r>
    <n v="1021435"/>
    <x v="0"/>
    <x v="1"/>
    <x v="0"/>
    <s v="1021435"/>
    <s v="GO Gord Lom Tocino@ Cj 20k AS"/>
    <s v="Grasas"/>
    <s v="Grasa Gordura"/>
    <x v="0"/>
    <m/>
    <m/>
    <m/>
    <m/>
    <m/>
    <x v="1"/>
    <x v="3"/>
    <m/>
    <n v="-24000"/>
    <x v="1"/>
    <n v="0"/>
  </r>
  <r>
    <n v="1021470"/>
    <x v="0"/>
    <x v="1"/>
    <x v="0"/>
    <s v="1021470"/>
    <s v="GO PernilM@ Cj 20k AK"/>
    <s v="Pernil"/>
    <s v="Pernil Mano"/>
    <x v="4"/>
    <n v="1364"/>
    <n v="0"/>
    <n v="0"/>
    <n v="1364"/>
    <n v="0"/>
    <x v="77"/>
    <x v="5"/>
    <m/>
    <n v="0"/>
    <x v="2"/>
    <n v="0"/>
  </r>
  <r>
    <n v="1021533"/>
    <x v="0"/>
    <x v="1"/>
    <x v="0"/>
    <s v="1021533"/>
    <s v="GO Panc Mit@ Va Cj 20k AP"/>
    <s v="Panceta"/>
    <s v="Panceta s/Cuero"/>
    <x v="9"/>
    <n v="142"/>
    <n v="0"/>
    <n v="15000"/>
    <n v="142"/>
    <n v="14868"/>
    <x v="96"/>
    <x v="90"/>
    <m/>
    <n v="0"/>
    <x v="2"/>
    <n v="0"/>
  </r>
  <r>
    <n v="1021550"/>
    <x v="0"/>
    <x v="1"/>
    <x v="0"/>
    <s v="1021550"/>
    <s v="GO Triming 85/15@ Cj 20k AS"/>
    <s v="Recortes"/>
    <s v="Recortes No Magro"/>
    <x v="0"/>
    <m/>
    <m/>
    <m/>
    <m/>
    <m/>
    <x v="1"/>
    <x v="91"/>
    <m/>
    <n v="-5780"/>
    <x v="1"/>
    <n v="0"/>
  </r>
  <r>
    <n v="1021603"/>
    <x v="0"/>
    <x v="1"/>
    <x v="0"/>
    <s v="1021603"/>
    <s v="GO MM Loin L (MC4-5)@ Fi Cj ch JP"/>
    <s v="Lomo"/>
    <s v="Lomo MM Loin"/>
    <x v="9"/>
    <n v="437"/>
    <n v="5313"/>
    <n v="5000"/>
    <n v="437"/>
    <n v="5313"/>
    <x v="97"/>
    <x v="88"/>
    <m/>
    <n v="0"/>
    <x v="2"/>
    <n v="0"/>
  </r>
  <r>
    <n v="1021609"/>
    <x v="0"/>
    <x v="1"/>
    <x v="0"/>
    <s v="1021609"/>
    <s v="GO File C/cab@ IWP Cj 10k SC"/>
    <s v="Filete"/>
    <s v="Filete c/Cabeza"/>
    <x v="9"/>
    <n v="939"/>
    <n v="8261"/>
    <n v="8000"/>
    <n v="939"/>
    <n v="8261"/>
    <x v="92"/>
    <x v="82"/>
    <m/>
    <n v="0"/>
    <x v="2"/>
    <n v="0"/>
  </r>
  <r>
    <n v="1021622"/>
    <x v="0"/>
    <x v="1"/>
    <x v="0"/>
    <s v="1021622"/>
    <s v="GO BB Ribs 20-24 Oz@ Cj 10k AS"/>
    <s v="Chuleta"/>
    <s v="Chuleta Huesos"/>
    <x v="0"/>
    <n v="-2469"/>
    <n v="14469"/>
    <n v="12000"/>
    <n v="-2469"/>
    <n v="14469"/>
    <x v="21"/>
    <x v="92"/>
    <m/>
    <n v="5100"/>
    <x v="0"/>
    <n v="0"/>
  </r>
  <r>
    <n v="1021623"/>
    <x v="0"/>
    <x v="1"/>
    <x v="0"/>
    <s v="1021623"/>
    <s v="GO BB Ribs 24 oz@ Cj 10k AS"/>
    <s v="Chuleta"/>
    <s v="Chuleta Huesos"/>
    <x v="0"/>
    <n v="637"/>
    <n v="0"/>
    <n v="0"/>
    <n v="637"/>
    <n v="0"/>
    <x v="77"/>
    <x v="93"/>
    <m/>
    <n v="-530"/>
    <x v="1"/>
    <n v="0"/>
  </r>
  <r>
    <n v="1021639"/>
    <x v="0"/>
    <x v="1"/>
    <x v="0"/>
    <s v="1021639"/>
    <s v="GO File C/cab@ Cj 5k AS"/>
    <s v="Filete"/>
    <s v="Filete c/Cabeza"/>
    <x v="0"/>
    <n v="-13465"/>
    <n v="41935"/>
    <n v="24000"/>
    <n v="-13465"/>
    <n v="41935"/>
    <x v="2"/>
    <x v="94"/>
    <m/>
    <n v="1249"/>
    <x v="0"/>
    <n v="0"/>
  </r>
  <r>
    <n v="1021649"/>
    <x v="0"/>
    <x v="1"/>
    <x v="0"/>
    <s v="1021649"/>
    <s v="GO Panc# Cj 10k AK"/>
    <s v="Panceta"/>
    <s v="Panceta s/Cuero"/>
    <x v="4"/>
    <n v="0"/>
    <n v="66000"/>
    <n v="66000"/>
    <m/>
    <m/>
    <x v="1"/>
    <x v="5"/>
    <m/>
    <n v="0"/>
    <x v="2"/>
    <n v="0"/>
  </r>
  <r>
    <n v="1021664"/>
    <x v="0"/>
    <x v="1"/>
    <x v="0"/>
    <s v="1021664"/>
    <s v="GO Pecho S/cue K@ Cj 20k TJ"/>
    <s v="Cost-Pec"/>
    <s v="Cost-Pec Entero"/>
    <x v="4"/>
    <n v="-3105"/>
    <n v="77003"/>
    <n v="44000"/>
    <n v="-3105"/>
    <n v="77003"/>
    <x v="50"/>
    <x v="83"/>
    <m/>
    <n v="0"/>
    <x v="2"/>
    <n v="0"/>
  </r>
  <r>
    <n v="1021665"/>
    <x v="0"/>
    <x v="1"/>
    <x v="0"/>
    <s v="1021665"/>
    <s v="GO Pecho S/cue K@ Cj 20k AK"/>
    <s v="Cost-Pec"/>
    <s v="Cost-Pec Entero"/>
    <x v="4"/>
    <n v="-1113"/>
    <n v="29958"/>
    <n v="44000"/>
    <n v="-1113"/>
    <n v="29958"/>
    <x v="50"/>
    <x v="83"/>
    <m/>
    <n v="0"/>
    <x v="2"/>
    <n v="0"/>
  </r>
  <r>
    <n v="1021731"/>
    <x v="0"/>
    <x v="1"/>
    <x v="0"/>
    <s v="1021731"/>
    <s v="GO PernilM@ Cj 20k AS"/>
    <s v="Pernil"/>
    <s v="Pernil Mano"/>
    <x v="2"/>
    <n v="-138528"/>
    <n v="298909"/>
    <n v="168000"/>
    <n v="-138528"/>
    <n v="298909"/>
    <x v="98"/>
    <x v="30"/>
    <m/>
    <n v="48000"/>
    <x v="0"/>
    <n v="24000"/>
  </r>
  <r>
    <n v="1021735"/>
    <x v="0"/>
    <x v="1"/>
    <x v="0"/>
    <s v="1021735"/>
    <s v="GO Patas@ Cj 20k AS"/>
    <s v="Subprod"/>
    <s v="Subprod Patas-Manos"/>
    <x v="2"/>
    <n v="15328"/>
    <n v="89074"/>
    <n v="120000"/>
    <n v="15328"/>
    <n v="89074"/>
    <x v="36"/>
    <x v="30"/>
    <m/>
    <n v="0"/>
    <x v="2"/>
    <n v="24000"/>
  </r>
  <r>
    <n v="1021738"/>
    <x v="0"/>
    <x v="1"/>
    <x v="0"/>
    <s v="1021738"/>
    <s v="GO Patas B@ Cj 20k AS"/>
    <s v="Subprod"/>
    <s v="Subprod Patas-Manos"/>
    <x v="2"/>
    <m/>
    <m/>
    <m/>
    <m/>
    <m/>
    <x v="1"/>
    <x v="13"/>
    <m/>
    <n v="-48000"/>
    <x v="1"/>
    <n v="0"/>
  </r>
  <r>
    <n v="1021740"/>
    <x v="0"/>
    <x v="1"/>
    <x v="0"/>
    <s v="1021740"/>
    <s v="GO Pana S/Corazón@ Cj 20k AS"/>
    <s v="Subprod"/>
    <s v="Subprod Visceras"/>
    <x v="2"/>
    <n v="0"/>
    <n v="110"/>
    <n v="0"/>
    <n v="0"/>
    <n v="110"/>
    <x v="77"/>
    <x v="5"/>
    <m/>
    <n v="0"/>
    <x v="2"/>
    <n v="0"/>
  </r>
  <r>
    <n v="1021864"/>
    <x v="0"/>
    <x v="1"/>
    <x v="0"/>
    <s v="1021864"/>
    <s v="GO Cue Papda CP@ Cj 20k AS"/>
    <s v="Cueros"/>
    <s v="Cuero Papada"/>
    <x v="3"/>
    <n v="-124033"/>
    <n v="97694"/>
    <n v="0"/>
    <n v="-124033"/>
    <n v="97694"/>
    <x v="99"/>
    <x v="95"/>
    <m/>
    <n v="0"/>
    <x v="2"/>
    <n v="0"/>
  </r>
  <r>
    <n v="1021905"/>
    <x v="0"/>
    <x v="1"/>
    <x v="0"/>
    <s v="1021905"/>
    <s v="GO Reco 70/30 @ Cj 20k AS"/>
    <s v="Recortes"/>
    <s v="Recortes No Magro"/>
    <x v="2"/>
    <n v="11649"/>
    <n v="0"/>
    <n v="0"/>
    <n v="11649"/>
    <n v="0"/>
    <x v="77"/>
    <x v="5"/>
    <m/>
    <n v="0"/>
    <x v="2"/>
    <n v="0"/>
  </r>
  <r>
    <n v="1021976"/>
    <x v="0"/>
    <x v="1"/>
    <x v="0"/>
    <s v="1021976"/>
    <s v="GO PpPal 77@ Cj 20k AS"/>
    <s v="Paleta"/>
    <s v="Paleta Pulpa"/>
    <x v="0"/>
    <n v="-6090"/>
    <n v="192000"/>
    <n v="192000"/>
    <n v="-6090"/>
    <n v="216000"/>
    <x v="86"/>
    <x v="96"/>
    <m/>
    <n v="-24000"/>
    <x v="1"/>
    <n v="0"/>
  </r>
  <r>
    <n v="1021980"/>
    <x v="0"/>
    <x v="1"/>
    <x v="0"/>
    <s v="1021980"/>
    <s v="GO BB Ribs Grd B@ Fi Cj 20k AS"/>
    <s v="Chuleta"/>
    <s v="Chuleta Huesos"/>
    <x v="0"/>
    <n v="0"/>
    <n v="4714"/>
    <n v="0"/>
    <n v="0"/>
    <n v="4714"/>
    <x v="77"/>
    <x v="5"/>
    <m/>
    <n v="0"/>
    <x v="2"/>
    <n v="0"/>
  </r>
  <r>
    <n v="1021992"/>
    <x v="0"/>
    <x v="1"/>
    <x v="0"/>
    <s v="1021992"/>
    <s v="GO Lom Tocino@ Cj 20k AS"/>
    <s v="Grasas"/>
    <s v="Grasa Lomo Tocino"/>
    <x v="2"/>
    <m/>
    <m/>
    <m/>
    <m/>
    <m/>
    <x v="1"/>
    <x v="30"/>
    <m/>
    <n v="-120000"/>
    <x v="1"/>
    <n v="0"/>
  </r>
  <r>
    <n v="1022073"/>
    <x v="0"/>
    <x v="1"/>
    <x v="0"/>
    <s v="1022073"/>
    <s v="GO Mantec@ Cj 20k AS"/>
    <s v="Grasas"/>
    <s v="Grasa Interior"/>
    <x v="2"/>
    <m/>
    <m/>
    <m/>
    <m/>
    <m/>
    <x v="1"/>
    <x v="3"/>
    <m/>
    <n v="-24000"/>
    <x v="1"/>
    <n v="0"/>
  </r>
  <r>
    <n v="1022096"/>
    <x v="0"/>
    <x v="1"/>
    <x v="0"/>
    <s v="1022096"/>
    <s v="GO Sternum Bones@ Bo Cj 10k AS"/>
    <s v="Huesos"/>
    <s v="Huesos Cuarto Delant"/>
    <x v="2"/>
    <n v="17498"/>
    <n v="195197"/>
    <n v="212695"/>
    <n v="17498"/>
    <n v="291197"/>
    <x v="100"/>
    <x v="1"/>
    <m/>
    <n v="120000"/>
    <x v="0"/>
    <n v="48000"/>
  </r>
  <r>
    <n v="1022102"/>
    <x v="0"/>
    <x v="1"/>
    <x v="0"/>
    <s v="1022102"/>
    <s v="GO Pecho S/cue K@ Cj 20k AS"/>
    <s v="Cost-Pec"/>
    <s v="Cost-Pec Entero"/>
    <x v="0"/>
    <n v="3441"/>
    <n v="0"/>
    <n v="0"/>
    <n v="3441"/>
    <n v="0"/>
    <x v="77"/>
    <x v="5"/>
    <m/>
    <n v="0"/>
    <x v="2"/>
    <n v="0"/>
  </r>
  <r>
    <n v="1022125"/>
    <x v="0"/>
    <x v="1"/>
    <x v="0"/>
    <s v="1022125"/>
    <s v="GO PernilM C/M@ Cj 20k AS"/>
    <s v="Pernil"/>
    <s v="Pernil Mano"/>
    <x v="2"/>
    <m/>
    <m/>
    <m/>
    <m/>
    <m/>
    <x v="1"/>
    <x v="9"/>
    <m/>
    <n v="-72000"/>
    <x v="1"/>
    <n v="0"/>
  </r>
  <r>
    <n v="1022149"/>
    <x v="0"/>
    <x v="1"/>
    <x v="0"/>
    <s v="1022149"/>
    <s v="GO Plancha Rebaje Ent@ Cj 20k AS"/>
    <s v="Plancha"/>
    <s v="Plancha s/Cuero"/>
    <x v="0"/>
    <n v="14060"/>
    <n v="0"/>
    <n v="14000"/>
    <n v="14060"/>
    <n v="0"/>
    <x v="101"/>
    <x v="12"/>
    <m/>
    <n v="2000"/>
    <x v="0"/>
    <n v="0"/>
  </r>
  <r>
    <n v="1022150"/>
    <x v="0"/>
    <x v="1"/>
    <x v="0"/>
    <s v="1022150"/>
    <s v="GO Gord chic@ Cj 20k AS"/>
    <s v="Grasas"/>
    <s v="Grasa Gordura"/>
    <x v="0"/>
    <n v="-9015"/>
    <n v="129015"/>
    <n v="120000"/>
    <n v="-9015"/>
    <n v="81015"/>
    <x v="17"/>
    <x v="97"/>
    <m/>
    <n v="18000"/>
    <x v="0"/>
    <n v="24000"/>
  </r>
  <r>
    <n v="1022183"/>
    <x v="0"/>
    <x v="1"/>
    <x v="0"/>
    <s v="1022183"/>
    <s v="GO PernilP@ Bo Cj 20k AS"/>
    <s v="Pernil"/>
    <s v="Pernil Pierna"/>
    <x v="2"/>
    <n v="-117161"/>
    <n v="226218"/>
    <n v="120000"/>
    <n v="-117161"/>
    <n v="226218"/>
    <x v="95"/>
    <x v="65"/>
    <m/>
    <n v="-48000"/>
    <x v="1"/>
    <n v="192000"/>
  </r>
  <r>
    <n v="1022186"/>
    <x v="0"/>
    <x v="1"/>
    <x v="0"/>
    <s v="1022186"/>
    <s v="GO Resto Tira Hso Ctro@ Bo Cj 20k AS"/>
    <s v="Huesos"/>
    <s v="Huesos Cuarto Centra"/>
    <x v="2"/>
    <n v="8312"/>
    <n v="92161"/>
    <n v="96000"/>
    <n v="8312"/>
    <n v="92161"/>
    <x v="99"/>
    <x v="13"/>
    <m/>
    <n v="48000"/>
    <x v="0"/>
    <n v="0"/>
  </r>
  <r>
    <n v="1022196"/>
    <x v="0"/>
    <x v="1"/>
    <x v="0"/>
    <s v="1022196"/>
    <s v="GO Forro Pal@ Cj 20k AS"/>
    <s v="Cueros"/>
    <s v="Cuero Forro"/>
    <x v="0"/>
    <n v="38167"/>
    <n v="0"/>
    <n v="24000"/>
    <n v="38167"/>
    <n v="9833"/>
    <x v="2"/>
    <x v="13"/>
    <m/>
    <n v="0"/>
    <x v="2"/>
    <n v="0"/>
  </r>
  <r>
    <n v="1022197"/>
    <x v="0"/>
    <x v="1"/>
    <x v="0"/>
    <s v="1022197"/>
    <s v="GO Pna Forro@ Cj 20k AS"/>
    <s v="Cueros"/>
    <s v="Cuero Forro"/>
    <x v="0"/>
    <n v="14146"/>
    <n v="0"/>
    <n v="0"/>
    <n v="14146"/>
    <n v="9854"/>
    <x v="7"/>
    <x v="5"/>
    <m/>
    <n v="24000"/>
    <x v="0"/>
    <n v="0"/>
  </r>
  <r>
    <n v="1022217"/>
    <x v="0"/>
    <x v="1"/>
    <x v="0"/>
    <s v="1022217"/>
    <s v="GO Lom Tocino@ Bo Cj 20k AS"/>
    <s v="Grasas"/>
    <s v="Grasa Lomo Tocino"/>
    <x v="3"/>
    <n v="-112766"/>
    <n v="280720"/>
    <n v="168000"/>
    <n v="-112766"/>
    <n v="354726"/>
    <x v="95"/>
    <x v="98"/>
    <m/>
    <n v="24030"/>
    <x v="0"/>
    <n v="168000"/>
  </r>
  <r>
    <n v="1022218"/>
    <x v="0"/>
    <x v="1"/>
    <x v="0"/>
    <s v="1022218"/>
    <s v="GO Grasa Forro Pna Limp@ Cj 20k AS"/>
    <s v="Grasas"/>
    <s v="Grasa Forro"/>
    <x v="0"/>
    <m/>
    <m/>
    <m/>
    <m/>
    <m/>
    <x v="1"/>
    <x v="3"/>
    <m/>
    <n v="-24000"/>
    <x v="1"/>
    <n v="0"/>
  </r>
  <r>
    <n v="1022218"/>
    <x v="0"/>
    <x v="1"/>
    <x v="0"/>
    <s v="1022218"/>
    <s v="GO Grasa Forro Pna Limp@ Cj 20k AS"/>
    <s v="Grasas"/>
    <s v="Grasa Forro"/>
    <x v="3"/>
    <n v="-74649"/>
    <n v="102671"/>
    <n v="48000"/>
    <n v="-74649"/>
    <n v="102671"/>
    <x v="36"/>
    <x v="95"/>
    <m/>
    <n v="24000"/>
    <x v="0"/>
    <n v="0"/>
  </r>
  <r>
    <n v="1022273"/>
    <x v="0"/>
    <x v="1"/>
    <x v="0"/>
    <s v="1022273"/>
    <s v="GO Grasa Forro Pna Limp@ Bo Cj AS"/>
    <s v="Grasas"/>
    <s v="Grasa Forro"/>
    <x v="0"/>
    <m/>
    <m/>
    <m/>
    <m/>
    <m/>
    <x v="1"/>
    <x v="12"/>
    <m/>
    <n v="-12000"/>
    <x v="1"/>
    <n v="0"/>
  </r>
  <r>
    <n v="1022273"/>
    <x v="0"/>
    <x v="1"/>
    <x v="0"/>
    <s v="1022273"/>
    <s v="GO Grasa Forro Pna Limp@ Bo Cj AS"/>
    <s v="Grasas"/>
    <s v="Grasa Forro"/>
    <x v="3"/>
    <n v="-87357"/>
    <n v="139736"/>
    <n v="72000"/>
    <n v="-87357"/>
    <n v="139736"/>
    <x v="98"/>
    <x v="99"/>
    <m/>
    <n v="0"/>
    <x v="2"/>
    <n v="0"/>
  </r>
  <r>
    <n v="1022282"/>
    <x v="0"/>
    <x v="1"/>
    <x v="0"/>
    <s v="1022282"/>
    <s v="GO Malaya Japon@ Vp Fi Cj 20k AP"/>
    <s v="Prolijado"/>
    <s v="Prolijado Malaya"/>
    <x v="9"/>
    <n v="4005"/>
    <n v="0"/>
    <n v="0"/>
    <n v="4005"/>
    <n v="0"/>
    <x v="77"/>
    <x v="5"/>
    <m/>
    <n v="0"/>
    <x v="2"/>
    <n v="0"/>
  </r>
  <r>
    <n v="1022283"/>
    <x v="0"/>
    <x v="1"/>
    <x v="0"/>
    <s v="1022283"/>
    <s v="GO Malaya 5-6mm@ Bo Cj 9k AS"/>
    <s v="Prolijado"/>
    <s v="Prolijado Malaya"/>
    <x v="4"/>
    <n v="1042"/>
    <n v="3909"/>
    <n v="5000"/>
    <n v="1042"/>
    <n v="3909"/>
    <x v="97"/>
    <x v="88"/>
    <m/>
    <n v="0"/>
    <x v="2"/>
    <n v="0"/>
  </r>
  <r>
    <n v="1022291"/>
    <x v="0"/>
    <x v="1"/>
    <x v="0"/>
    <s v="1022291"/>
    <s v="GO PernilM B@ Bo Cj 20k AS"/>
    <s v="Pernil"/>
    <s v="Pernil Mano"/>
    <x v="2"/>
    <n v="1852"/>
    <n v="51043"/>
    <n v="48000"/>
    <n v="1852"/>
    <n v="51043"/>
    <x v="17"/>
    <x v="3"/>
    <m/>
    <n v="48000"/>
    <x v="0"/>
    <n v="24000"/>
  </r>
  <r>
    <n v="1022313"/>
    <x v="0"/>
    <x v="1"/>
    <x v="0"/>
    <s v="1022313"/>
    <s v="GO CC Loin T@ Fi Cj AP"/>
    <s v="Lomo"/>
    <s v="Lomo CC Loin"/>
    <x v="9"/>
    <n v="-4481"/>
    <n v="15981"/>
    <n v="3000"/>
    <n v="-4481"/>
    <n v="15981"/>
    <x v="39"/>
    <x v="14"/>
    <m/>
    <n v="0"/>
    <x v="2"/>
    <n v="0"/>
  </r>
  <r>
    <n v="1022326"/>
    <x v="0"/>
    <x v="1"/>
    <x v="0"/>
    <s v="1022326"/>
    <s v="GO CC Loin L (S/T)@ Fi Cj AP"/>
    <s v="Lomo"/>
    <s v="Lomo CC Loin"/>
    <x v="9"/>
    <n v="164"/>
    <n v="40086"/>
    <n v="35000"/>
    <n v="164"/>
    <n v="40086"/>
    <x v="72"/>
    <x v="62"/>
    <m/>
    <n v="0"/>
    <x v="2"/>
    <n v="0"/>
  </r>
  <r>
    <n v="1022370"/>
    <x v="0"/>
    <x v="1"/>
    <x v="0"/>
    <s v="1022370"/>
    <s v="GO MM Loin LL (29-32 VP)@ Bo Cj AP"/>
    <s v="Lomo"/>
    <s v="Lomo MM Loin"/>
    <x v="9"/>
    <n v="-1599"/>
    <n v="18849"/>
    <n v="15000"/>
    <n v="-1599"/>
    <n v="18849"/>
    <x v="96"/>
    <x v="90"/>
    <m/>
    <n v="0"/>
    <x v="2"/>
    <n v="4500"/>
  </r>
  <r>
    <n v="1022371"/>
    <x v="0"/>
    <x v="1"/>
    <x v="0"/>
    <s v="1022371"/>
    <s v="GO Panc S/tec SP@ Fi Cj AP"/>
    <s v="Panceta"/>
    <s v="Panceta s/Cuero"/>
    <x v="9"/>
    <n v="-7888"/>
    <n v="7888"/>
    <n v="20000"/>
    <n v="-7888"/>
    <n v="7888"/>
    <x v="83"/>
    <x v="73"/>
    <m/>
    <n v="0"/>
    <x v="2"/>
    <n v="6700"/>
  </r>
  <r>
    <n v="1022373"/>
    <x v="0"/>
    <x v="1"/>
    <x v="0"/>
    <s v="1022373"/>
    <s v="GO Reco 60/40 @ Cj 20k AS"/>
    <s v="Recortes"/>
    <s v="Recortes No Magro"/>
    <x v="2"/>
    <n v="51248"/>
    <n v="0"/>
    <n v="0"/>
    <n v="51248"/>
    <n v="35248"/>
    <x v="99"/>
    <x v="13"/>
    <m/>
    <n v="48000"/>
    <x v="0"/>
    <n v="0"/>
  </r>
  <r>
    <n v="1022378"/>
    <x v="0"/>
    <x v="1"/>
    <x v="0"/>
    <s v="1022378"/>
    <s v="GO Resto Tira Hso@ Fi Cj 10k AS"/>
    <s v="Huesos"/>
    <s v="Huesos Cuarto Centra"/>
    <x v="2"/>
    <n v="8811"/>
    <n v="63801"/>
    <n v="72000"/>
    <n v="8811"/>
    <n v="63801"/>
    <x v="17"/>
    <x v="13"/>
    <m/>
    <n v="24000"/>
    <x v="0"/>
    <n v="24000"/>
  </r>
  <r>
    <n v="1022381"/>
    <x v="0"/>
    <x v="1"/>
    <x v="0"/>
    <s v="1022381"/>
    <s v="GO Gord Esp@ Bo Cj 10k AS"/>
    <s v="Grasas"/>
    <s v="Grasa Gordura"/>
    <x v="2"/>
    <n v="55077"/>
    <n v="0"/>
    <n v="48000"/>
    <n v="55077"/>
    <n v="0"/>
    <x v="17"/>
    <x v="3"/>
    <m/>
    <n v="48000"/>
    <x v="0"/>
    <n v="0"/>
  </r>
  <r>
    <n v="1022384"/>
    <x v="0"/>
    <x v="1"/>
    <x v="0"/>
    <s v="1022384"/>
    <s v="GO BB Ribs Grd B@ Fi Cj 10k AS"/>
    <s v="Chuleta"/>
    <s v="Chuleta Huesos"/>
    <x v="0"/>
    <n v="5"/>
    <n v="0"/>
    <n v="0"/>
    <n v="5"/>
    <n v="0"/>
    <x v="77"/>
    <x v="100"/>
    <m/>
    <n v="-619"/>
    <x v="1"/>
    <n v="0"/>
  </r>
  <r>
    <n v="1022389"/>
    <x v="0"/>
    <x v="1"/>
    <x v="0"/>
    <s v="1022389"/>
    <s v="GO Cue 20@ Bo Cj 20k AS"/>
    <s v="Cueros"/>
    <s v="Cuero Panceta"/>
    <x v="2"/>
    <n v="-31103"/>
    <n v="31103"/>
    <n v="0"/>
    <n v="-31103"/>
    <n v="31103"/>
    <x v="77"/>
    <x v="5"/>
    <m/>
    <n v="0"/>
    <x v="2"/>
    <n v="0"/>
  </r>
  <r>
    <n v="1022406"/>
    <x v="0"/>
    <x v="1"/>
    <x v="0"/>
    <s v="1022406"/>
    <s v="GO Patas B@ Bo Cj 20 k AS"/>
    <s v="Subprod"/>
    <s v="Subprod Patas-Manos"/>
    <x v="0"/>
    <n v="1932"/>
    <n v="0"/>
    <n v="0"/>
    <n v="1932"/>
    <n v="0"/>
    <x v="77"/>
    <x v="5"/>
    <m/>
    <n v="0"/>
    <x v="2"/>
    <n v="0"/>
  </r>
  <r>
    <n v="1022409"/>
    <x v="0"/>
    <x v="1"/>
    <x v="0"/>
    <s v="1022409"/>
    <s v="GO Tripa s/Cal# Bidon AS"/>
    <s v="Subprod"/>
    <s v="Subprod Tripa"/>
    <x v="0"/>
    <n v="4220"/>
    <n v="9280"/>
    <n v="13500"/>
    <n v="4220"/>
    <n v="9280"/>
    <x v="102"/>
    <x v="101"/>
    <m/>
    <n v="-10440"/>
    <x v="1"/>
    <n v="0"/>
  </r>
  <r>
    <n v="1022414"/>
    <x v="0"/>
    <x v="1"/>
    <x v="0"/>
    <s v="1022414"/>
    <s v="GO Caz Ent@ Bo Cj 10k AS"/>
    <s v="Chuleta"/>
    <s v="Chuleta Cazuela"/>
    <x v="2"/>
    <n v="-47537"/>
    <n v="107014"/>
    <n v="72000"/>
    <n v="-47537"/>
    <n v="155014"/>
    <x v="36"/>
    <x v="30"/>
    <m/>
    <n v="0"/>
    <x v="2"/>
    <n v="24000"/>
  </r>
  <r>
    <n v="1022417"/>
    <x v="0"/>
    <x v="1"/>
    <x v="0"/>
    <s v="1022417"/>
    <s v="GO Cue granel@ Bo Cj 20k AS"/>
    <s v="Cueros"/>
    <s v="Cuero Mixto"/>
    <x v="2"/>
    <n v="0"/>
    <n v="31985"/>
    <n v="48000"/>
    <n v="0"/>
    <n v="51985"/>
    <x v="2"/>
    <x v="5"/>
    <m/>
    <n v="48000"/>
    <x v="0"/>
    <n v="96000"/>
  </r>
  <r>
    <n v="1022418"/>
    <x v="0"/>
    <x v="1"/>
    <x v="0"/>
    <s v="1022418"/>
    <s v="GO Tripa s/Cal# Bidon AS"/>
    <s v="Subprod"/>
    <s v="Subprod Tripa"/>
    <x v="2"/>
    <n v="-4016"/>
    <n v="4016"/>
    <n v="0"/>
    <n v="-4016"/>
    <n v="4016"/>
    <x v="77"/>
    <x v="5"/>
    <m/>
    <n v="0"/>
    <x v="2"/>
    <n v="0"/>
  </r>
  <r>
    <n v="1022472"/>
    <x v="0"/>
    <x v="1"/>
    <x v="0"/>
    <s v="1022472"/>
    <s v="GO Lom Ctro S/Tecla(OY)Mit@ Cj Tf 20k AP"/>
    <s v="Lomo"/>
    <s v="Lomo Centro"/>
    <x v="9"/>
    <n v="1759"/>
    <n v="3991"/>
    <n v="5000"/>
    <n v="1759"/>
    <n v="3991"/>
    <x v="97"/>
    <x v="88"/>
    <m/>
    <n v="0"/>
    <x v="2"/>
    <n v="1000"/>
  </r>
  <r>
    <n v="1022499"/>
    <x v="0"/>
    <x v="1"/>
    <x v="0"/>
    <s v="1022499"/>
    <s v="GO Lom Vet Mit@ 4 Bo Cj 10k AP"/>
    <s v="Lomo"/>
    <s v="Lomo Vetado"/>
    <x v="9"/>
    <n v="-8270"/>
    <n v="19770"/>
    <n v="10000"/>
    <n v="-8270"/>
    <n v="19770"/>
    <x v="80"/>
    <x v="70"/>
    <m/>
    <n v="0"/>
    <x v="2"/>
    <n v="8500"/>
  </r>
  <r>
    <n v="1022541"/>
    <x v="0"/>
    <x v="1"/>
    <x v="0"/>
    <s v="1022541"/>
    <s v="GO Reco 20/80 @ Cj 20k AS"/>
    <s v="Grasas"/>
    <s v="Grasa Gordura"/>
    <x v="2"/>
    <n v="48778"/>
    <n v="0"/>
    <n v="48000"/>
    <n v="48778"/>
    <n v="48000"/>
    <x v="99"/>
    <x v="9"/>
    <m/>
    <n v="24000"/>
    <x v="0"/>
    <n v="72000"/>
  </r>
  <r>
    <n v="1022569"/>
    <x v="0"/>
    <x v="1"/>
    <x v="0"/>
    <s v="1022569"/>
    <s v="GO BB Ribs 24-28 Oz@ Cj 10k AS"/>
    <s v="Chuleta"/>
    <s v="Chuleta Huesos"/>
    <x v="0"/>
    <n v="-4060"/>
    <n v="0"/>
    <n v="0"/>
    <n v="-4060"/>
    <n v="4060"/>
    <x v="77"/>
    <x v="5"/>
    <m/>
    <n v="0"/>
    <x v="2"/>
    <n v="0"/>
  </r>
  <r>
    <n v="1022587"/>
    <x v="0"/>
    <x v="1"/>
    <x v="0"/>
    <s v="1022587"/>
    <s v="GO CC Loin L (S/T) 45@ Fi Cj AP"/>
    <s v="Lomo"/>
    <s v="Lomo CC Loin"/>
    <x v="9"/>
    <n v="497"/>
    <n v="6403"/>
    <n v="6000"/>
    <n v="497"/>
    <n v="6403"/>
    <x v="103"/>
    <x v="102"/>
    <m/>
    <n v="0"/>
    <x v="2"/>
    <n v="0"/>
  </r>
  <r>
    <n v="1022600"/>
    <x v="0"/>
    <x v="1"/>
    <x v="0"/>
    <s v="1022600"/>
    <s v="GO Lom Vet 2 a 2,3k@ Fi Verd Cj AP"/>
    <s v="Lomo"/>
    <s v="Lomo Vetado"/>
    <x v="9"/>
    <n v="-5085"/>
    <n v="20035"/>
    <n v="13000"/>
    <n v="-5085"/>
    <n v="20035"/>
    <x v="104"/>
    <x v="103"/>
    <m/>
    <n v="0"/>
    <x v="2"/>
    <n v="6833.3333333333321"/>
  </r>
  <r>
    <n v="1022605"/>
    <x v="0"/>
    <x v="1"/>
    <x v="0"/>
    <s v="1022605"/>
    <s v="GO Recto Tubo Crud@ Cj 10k AS"/>
    <s v="Subprod"/>
    <s v="Subprod Tripa"/>
    <x v="4"/>
    <n v="0"/>
    <n v="190"/>
    <n v="0"/>
    <n v="0"/>
    <n v="190"/>
    <x v="77"/>
    <x v="5"/>
    <m/>
    <n v="0"/>
    <x v="2"/>
    <n v="7000"/>
  </r>
  <r>
    <n v="1022607"/>
    <x v="0"/>
    <x v="1"/>
    <x v="0"/>
    <s v="1022607"/>
    <s v="GO Platead Lom TF@ Cj 10k AK (TS)"/>
    <s v="Prolijado"/>
    <s v="Prolijado Plateada"/>
    <x v="4"/>
    <n v="20635"/>
    <n v="23365"/>
    <n v="44000"/>
    <n v="20635"/>
    <n v="23365"/>
    <x v="50"/>
    <x v="78"/>
    <m/>
    <n v="-22000"/>
    <x v="1"/>
    <n v="0"/>
  </r>
  <r>
    <n v="1022637"/>
    <x v="0"/>
    <x v="1"/>
    <x v="0"/>
    <s v="1022637"/>
    <s v="GO Hso Escapula@ Cj 15kg AS"/>
    <s v="Huesos"/>
    <s v="Huesos Cuarto Delant"/>
    <x v="2"/>
    <n v="-67075"/>
    <n v="94469"/>
    <n v="24000"/>
    <n v="-67075"/>
    <n v="94469"/>
    <x v="7"/>
    <x v="5"/>
    <m/>
    <n v="24000"/>
    <x v="0"/>
    <n v="48000"/>
  </r>
  <r>
    <n v="1022654"/>
    <x v="0"/>
    <x v="1"/>
    <x v="0"/>
    <s v="1022654"/>
    <s v="GO Triming 90/10@ Cj 20k AS"/>
    <s v="Recortes"/>
    <s v="Recortes No Magro"/>
    <x v="0"/>
    <m/>
    <m/>
    <m/>
    <m/>
    <m/>
    <x v="1"/>
    <x v="104"/>
    <m/>
    <n v="-3360"/>
    <x v="1"/>
    <n v="0"/>
  </r>
  <r>
    <n v="1022664"/>
    <x v="0"/>
    <x v="1"/>
    <x v="0"/>
    <s v="1022664"/>
    <s v="GO CC Loin L (S/T) (DF)@ Fi Cj AP"/>
    <s v="Lomo"/>
    <s v="Lomo CC Loin"/>
    <x v="9"/>
    <n v="2498"/>
    <n v="20502"/>
    <n v="20000"/>
    <n v="2498"/>
    <n v="20502"/>
    <x v="83"/>
    <x v="73"/>
    <m/>
    <n v="0"/>
    <x v="2"/>
    <n v="0"/>
  </r>
  <r>
    <n v="1022705"/>
    <x v="0"/>
    <x v="1"/>
    <x v="0"/>
    <s v="1022705"/>
    <s v="GO Mantec@ Cj 20k AS"/>
    <s v="Grasas"/>
    <s v="Grasa Interior"/>
    <x v="0"/>
    <m/>
    <m/>
    <m/>
    <n v="0"/>
    <n v="0"/>
    <x v="7"/>
    <x v="5"/>
    <m/>
    <n v="24000"/>
    <x v="0"/>
    <n v="0"/>
  </r>
  <r>
    <n v="1022709"/>
    <x v="0"/>
    <x v="1"/>
    <x v="0"/>
    <s v="1022709"/>
    <s v="GO PpPna 57@ Bo Cj AS"/>
    <s v="Pierna"/>
    <s v="Pierna Pulpa"/>
    <x v="0"/>
    <n v="-433"/>
    <n v="72000"/>
    <n v="72000"/>
    <n v="-433"/>
    <n v="72000"/>
    <x v="17"/>
    <x v="105"/>
    <m/>
    <n v="7000"/>
    <x v="0"/>
    <n v="144000"/>
  </r>
  <r>
    <n v="1022748"/>
    <x v="0"/>
    <x v="1"/>
    <x v="0"/>
    <s v="1022748"/>
    <s v="GO Manos@ Cj 10k AS"/>
    <s v="Subprod"/>
    <s v="Subprod Patas-Manos"/>
    <x v="2"/>
    <m/>
    <m/>
    <m/>
    <m/>
    <m/>
    <x v="1"/>
    <x v="9"/>
    <m/>
    <n v="-72000"/>
    <x v="1"/>
    <n v="44000"/>
  </r>
  <r>
    <n v="1022780"/>
    <x v="0"/>
    <x v="1"/>
    <x v="0"/>
    <s v="1022780"/>
    <s v="GO Tripa Calib 30/32# Bo Bidon AS"/>
    <s v="Subprod"/>
    <s v="Subprod Tripa"/>
    <x v="0"/>
    <m/>
    <m/>
    <m/>
    <m/>
    <m/>
    <x v="1"/>
    <x v="106"/>
    <m/>
    <n v="-627.29999999999995"/>
    <x v="1"/>
    <n v="0"/>
  </r>
  <r>
    <n v="1022781"/>
    <x v="0"/>
    <x v="1"/>
    <x v="0"/>
    <s v="1022781"/>
    <s v="GO Tripa Calib 32/35# Bo Bidon AS"/>
    <s v="Subprod"/>
    <s v="Subprod Tripa"/>
    <x v="0"/>
    <n v="-6630"/>
    <n v="8994"/>
    <n v="2364"/>
    <n v="-6630"/>
    <n v="8994"/>
    <x v="105"/>
    <x v="107"/>
    <m/>
    <n v="-11130.6"/>
    <x v="1"/>
    <n v="0"/>
  </r>
  <r>
    <n v="1022782"/>
    <x v="0"/>
    <x v="1"/>
    <x v="0"/>
    <s v="1022782"/>
    <s v="GO Tripa Calib 35/38# Bo Bidon AS"/>
    <s v="Subprod"/>
    <s v="Subprod Tripa"/>
    <x v="0"/>
    <m/>
    <m/>
    <m/>
    <n v="0"/>
    <n v="9144"/>
    <x v="106"/>
    <x v="108"/>
    <m/>
    <n v="0"/>
    <x v="2"/>
    <n v="0"/>
  </r>
  <r>
    <n v="1022782"/>
    <x v="0"/>
    <x v="1"/>
    <x v="0"/>
    <s v="1022782"/>
    <s v="GO Tripa Calib 35/38# Bo Bidon AS"/>
    <s v="Subprod"/>
    <s v="Subprod Tripa"/>
    <x v="3"/>
    <n v="-3600"/>
    <n v="0"/>
    <n v="0"/>
    <n v="-3600"/>
    <n v="0"/>
    <x v="77"/>
    <x v="5"/>
    <m/>
    <n v="0"/>
    <x v="2"/>
    <n v="0"/>
  </r>
  <r>
    <n v="1022783"/>
    <x v="0"/>
    <x v="1"/>
    <x v="0"/>
    <s v="1022783"/>
    <s v="GO Tripa Calib 38/40# Bo Bidon AS"/>
    <s v="Subprod"/>
    <s v="Subprod Tripa"/>
    <x v="0"/>
    <n v="-15600"/>
    <n v="15600"/>
    <n v="0"/>
    <n v="-15600"/>
    <n v="15600"/>
    <x v="77"/>
    <x v="5"/>
    <m/>
    <n v="0"/>
    <x v="2"/>
    <n v="0"/>
  </r>
  <r>
    <n v="1022847"/>
    <x v="0"/>
    <x v="1"/>
    <x v="0"/>
    <s v="1022847"/>
    <s v="GO Cne Falda Pan@ CJ 20k AS"/>
    <s v="Panceta"/>
    <s v="Panceta s/Cuero"/>
    <x v="0"/>
    <n v="-36123"/>
    <n v="38038"/>
    <n v="0"/>
    <n v="-36123"/>
    <n v="38038"/>
    <x v="77"/>
    <x v="5"/>
    <m/>
    <n v="0"/>
    <x v="2"/>
    <n v="0"/>
  </r>
  <r>
    <n v="1022851"/>
    <x v="0"/>
    <x v="1"/>
    <x v="0"/>
    <s v="1022851"/>
    <s v="GO Pal Nor@ Cj 20k AS"/>
    <s v="Paleta"/>
    <s v="Paleta Entera"/>
    <x v="2"/>
    <n v="-722"/>
    <n v="0"/>
    <n v="0"/>
    <n v="-722"/>
    <n v="0"/>
    <x v="77"/>
    <x v="5"/>
    <m/>
    <n v="0"/>
    <x v="2"/>
    <n v="0"/>
  </r>
  <r>
    <n v="1022855"/>
    <x v="0"/>
    <x v="1"/>
    <x v="0"/>
    <s v="1022855"/>
    <s v="GO Grasa Forro Pal@ Cj 20k AS"/>
    <s v="Grasas"/>
    <s v="Grasa Forro"/>
    <x v="0"/>
    <n v="7956"/>
    <n v="16044"/>
    <n v="24000"/>
    <n v="7956"/>
    <n v="16044"/>
    <x v="7"/>
    <x v="3"/>
    <m/>
    <n v="0"/>
    <x v="2"/>
    <n v="0"/>
  </r>
  <r>
    <n v="1022856"/>
    <x v="0"/>
    <x v="1"/>
    <x v="0"/>
    <s v="1022856"/>
    <s v="GO Reco 10/90 @ Cj 20k AS"/>
    <s v="Grasas"/>
    <s v="Grasa Gordura"/>
    <x v="2"/>
    <n v="-26820"/>
    <n v="151774"/>
    <n v="120000"/>
    <n v="-26820"/>
    <n v="151774"/>
    <x v="36"/>
    <x v="9"/>
    <m/>
    <n v="48000"/>
    <x v="0"/>
    <n v="0"/>
  </r>
  <r>
    <n v="1022869"/>
    <x v="0"/>
    <x v="1"/>
    <x v="0"/>
    <s v="1022869"/>
    <s v="GO Hso Pecho@ Cj 10k AP"/>
    <s v="Huesos"/>
    <s v="Huesos Cuarto Centra"/>
    <x v="9"/>
    <n v="720"/>
    <n v="200"/>
    <n v="800"/>
    <n v="720"/>
    <n v="200"/>
    <x v="107"/>
    <x v="109"/>
    <m/>
    <n v="0"/>
    <x v="2"/>
    <n v="0"/>
  </r>
  <r>
    <n v="1022885"/>
    <x v="0"/>
    <x v="1"/>
    <x v="0"/>
    <s v="1022885"/>
    <s v="GO Panc S/cue@ Cj Panc TJ"/>
    <s v="Panceta"/>
    <s v="Panceta s/Cuero"/>
    <x v="4"/>
    <n v="-548139"/>
    <n v="548139"/>
    <n v="440000"/>
    <n v="-548139"/>
    <n v="548139"/>
    <x v="108"/>
    <x v="110"/>
    <m/>
    <n v="0"/>
    <x v="2"/>
    <n v="264000"/>
  </r>
  <r>
    <n v="1022887"/>
    <x v="0"/>
    <x v="1"/>
    <x v="0"/>
    <s v="1022887"/>
    <s v="GO Panc S/cue@ Cj Panc AK"/>
    <s v="Panceta"/>
    <s v="Panceta s/Cuero"/>
    <x v="4"/>
    <n v="16484"/>
    <n v="279612"/>
    <n v="308000"/>
    <n v="16484"/>
    <n v="262652"/>
    <x v="109"/>
    <x v="111"/>
    <m/>
    <n v="0"/>
    <x v="2"/>
    <n v="198000"/>
  </r>
  <r>
    <n v="1022901"/>
    <x v="0"/>
    <x v="1"/>
    <x v="0"/>
    <s v="1022901"/>
    <s v="GO Panc Tec S/Cue L@ Fi CJ Ch AP"/>
    <s v="Panceta"/>
    <s v="Panceta s/Cuero"/>
    <x v="9"/>
    <n v="-1721"/>
    <n v="13221"/>
    <n v="10000"/>
    <n v="-1721"/>
    <n v="13221"/>
    <x v="80"/>
    <x v="70"/>
    <m/>
    <n v="0"/>
    <x v="2"/>
    <n v="3000"/>
  </r>
  <r>
    <n v="1022919"/>
    <x v="0"/>
    <x v="1"/>
    <x v="0"/>
    <s v="1022919"/>
    <s v="GO MM LOIN S VP@ Cj 10k AP"/>
    <s v="Lomo"/>
    <s v="Lomo MM Loin"/>
    <x v="9"/>
    <n v="2083"/>
    <n v="0"/>
    <n v="24000"/>
    <n v="2083"/>
    <n v="0"/>
    <x v="7"/>
    <x v="3"/>
    <m/>
    <n v="0"/>
    <x v="2"/>
    <n v="12000"/>
  </r>
  <r>
    <n v="1022920"/>
    <x v="0"/>
    <x v="1"/>
    <x v="0"/>
    <s v="1022920"/>
    <s v="GO Gord Rebaje@ Cj 20k AS"/>
    <s v="Grasas"/>
    <s v="Grasa Gordura"/>
    <x v="0"/>
    <n v="4619"/>
    <n v="0"/>
    <n v="0"/>
    <n v="4619"/>
    <n v="0"/>
    <x v="77"/>
    <x v="5"/>
    <m/>
    <n v="0"/>
    <x v="2"/>
    <n v="0"/>
  </r>
  <r>
    <n v="1022921"/>
    <x v="0"/>
    <x v="1"/>
    <x v="0"/>
    <s v="1022921"/>
    <s v="GO Gord Chic@ Cj 20k AS"/>
    <s v="Grasas"/>
    <s v="Grasa Gordura"/>
    <x v="0"/>
    <n v="1081"/>
    <n v="0"/>
    <n v="0"/>
    <n v="1081"/>
    <n v="0"/>
    <x v="77"/>
    <x v="5"/>
    <m/>
    <n v="0"/>
    <x v="2"/>
    <n v="0"/>
  </r>
  <r>
    <n v="1022930"/>
    <x v="0"/>
    <x v="1"/>
    <x v="0"/>
    <s v="1022930"/>
    <s v="GO Panc S/cue Hem@ Cj Panc TJ AS"/>
    <s v="Panceta"/>
    <s v="Panceta s/Cuero"/>
    <x v="4"/>
    <n v="-8430"/>
    <n v="118430"/>
    <n v="110000"/>
    <n v="-8430"/>
    <n v="118430"/>
    <x v="87"/>
    <x v="77"/>
    <m/>
    <n v="0"/>
    <x v="2"/>
    <n v="0"/>
  </r>
  <r>
    <n v="1022931"/>
    <x v="0"/>
    <x v="1"/>
    <x v="0"/>
    <s v="1022931"/>
    <s v="GO File C/cab 6x1@ VP Cj AP"/>
    <s v="Filete"/>
    <s v="Filete c/Cabeza"/>
    <x v="9"/>
    <n v="-2544"/>
    <n v="2544"/>
    <n v="5000"/>
    <n v="-2544"/>
    <n v="2544"/>
    <x v="77"/>
    <x v="5"/>
    <m/>
    <n v="0"/>
    <x v="2"/>
    <n v="2000"/>
  </r>
  <r>
    <n v="1022943"/>
    <x v="0"/>
    <x v="1"/>
    <x v="0"/>
    <s v="1022943"/>
    <s v="GO Lom Ctro@ Cj 16k AS"/>
    <s v="Lomo"/>
    <s v="Lomo Centro"/>
    <x v="2"/>
    <m/>
    <m/>
    <m/>
    <n v="0"/>
    <n v="72000"/>
    <x v="17"/>
    <x v="5"/>
    <m/>
    <n v="72000"/>
    <x v="0"/>
    <n v="0"/>
  </r>
  <r>
    <n v="1022945"/>
    <x v="0"/>
    <x v="1"/>
    <x v="0"/>
    <s v="1022945"/>
    <s v="GO Mantec@ Cj 20k AS"/>
    <s v="Grasas"/>
    <s v="Grasa Interior"/>
    <x v="2"/>
    <m/>
    <m/>
    <m/>
    <m/>
    <m/>
    <x v="1"/>
    <x v="3"/>
    <m/>
    <n v="-24000"/>
    <x v="1"/>
    <n v="0"/>
  </r>
  <r>
    <n v="1022985"/>
    <x v="0"/>
    <x v="1"/>
    <x v="0"/>
    <s v="1022985"/>
    <s v="GO Lom Vet Mad@ Cj 8,5k TJ"/>
    <s v="Lomo"/>
    <s v="Lomo Vetado"/>
    <x v="4"/>
    <n v="-406"/>
    <n v="5000"/>
    <n v="5000"/>
    <n v="-406"/>
    <n v="5000"/>
    <x v="97"/>
    <x v="88"/>
    <m/>
    <n v="0"/>
    <x v="2"/>
    <n v="0"/>
  </r>
  <r>
    <n v="1022986"/>
    <x v="0"/>
    <x v="1"/>
    <x v="0"/>
    <s v="1022986"/>
    <s v="GO Panc S/cue Mad@ Cj 16,4k Panc TJ"/>
    <s v="Panceta"/>
    <s v="Panceta s/Cuero"/>
    <x v="4"/>
    <n v="-6352"/>
    <n v="6352"/>
    <n v="5000"/>
    <n v="-6352"/>
    <n v="6352"/>
    <x v="97"/>
    <x v="88"/>
    <m/>
    <n v="0"/>
    <x v="2"/>
    <n v="0"/>
  </r>
  <r>
    <n v="1022987"/>
    <x v="0"/>
    <x v="1"/>
    <x v="0"/>
    <s v="1022987"/>
    <s v="GO Lom Tocino@ Bo Cj 20k AP"/>
    <s v="Plancha"/>
    <s v="Plancha s/Cuero"/>
    <x v="9"/>
    <n v="0"/>
    <n v="0"/>
    <n v="48000"/>
    <n v="0"/>
    <n v="24000"/>
    <x v="2"/>
    <x v="13"/>
    <m/>
    <n v="0"/>
    <x v="2"/>
    <n v="24000"/>
  </r>
  <r>
    <n v="1022990"/>
    <x v="0"/>
    <x v="1"/>
    <x v="0"/>
    <s v="1022990"/>
    <s v="GO Panc Tec S/cue VP@ Cj ch AP"/>
    <s v="Panceta"/>
    <s v="Panceta s/Cuero"/>
    <x v="9"/>
    <n v="-126"/>
    <n v="126"/>
    <n v="25000"/>
    <n v="-126"/>
    <n v="25291"/>
    <x v="110"/>
    <x v="112"/>
    <m/>
    <n v="0"/>
    <x v="2"/>
    <n v="0"/>
  </r>
  <r>
    <n v="1022996"/>
    <x v="0"/>
    <x v="1"/>
    <x v="0"/>
    <s v="1022996"/>
    <s v="GO Visual Triming@ Cj 20k AS"/>
    <s v="Grasas"/>
    <s v="Grasa Gordura"/>
    <x v="0"/>
    <n v="52092"/>
    <n v="0"/>
    <n v="48000"/>
    <n v="52092"/>
    <n v="0"/>
    <x v="2"/>
    <x v="5"/>
    <m/>
    <n v="48000"/>
    <x v="0"/>
    <n v="0"/>
  </r>
  <r>
    <n v="1023034"/>
    <x v="0"/>
    <x v="1"/>
    <x v="0"/>
    <s v="1023034"/>
    <s v="GO Forro Pal@ Bo Cj 20k AS"/>
    <s v="Cueros"/>
    <s v="Cuero Forro"/>
    <x v="2"/>
    <m/>
    <m/>
    <m/>
    <m/>
    <m/>
    <x v="1"/>
    <x v="13"/>
    <m/>
    <n v="-48000"/>
    <x v="1"/>
    <n v="72000"/>
  </r>
  <r>
    <n v="1023035"/>
    <x v="0"/>
    <x v="1"/>
    <x v="0"/>
    <s v="1023035"/>
    <s v="GO Belly Strip@ Cj 20k AS"/>
    <s v="Recortes"/>
    <s v="Recortes No Magro"/>
    <x v="2"/>
    <n v="35"/>
    <n v="0"/>
    <n v="0"/>
    <n v="35"/>
    <n v="0"/>
    <x v="77"/>
    <x v="5"/>
    <m/>
    <n v="0"/>
    <x v="2"/>
    <n v="0"/>
  </r>
  <r>
    <n v="1023037"/>
    <x v="0"/>
    <x v="1"/>
    <x v="0"/>
    <s v="1023037"/>
    <s v="GO Panc S/cue@ Cj Panc 16k AS"/>
    <s v="Panceta"/>
    <s v="Panceta s/Cuero"/>
    <x v="4"/>
    <n v="5111"/>
    <n v="115889"/>
    <n v="121000"/>
    <n v="5111"/>
    <n v="115889"/>
    <x v="111"/>
    <x v="113"/>
    <m/>
    <n v="0"/>
    <x v="2"/>
    <n v="22000"/>
  </r>
  <r>
    <n v="1023038"/>
    <x v="0"/>
    <x v="1"/>
    <x v="0"/>
    <s v="1023038"/>
    <s v="GO Lom Vet@ Cj 8k AS"/>
    <s v="Lomo"/>
    <s v="Lomo Vetado"/>
    <x v="4"/>
    <n v="308"/>
    <n v="54692"/>
    <n v="55000"/>
    <n v="308"/>
    <n v="54692"/>
    <x v="88"/>
    <x v="78"/>
    <m/>
    <n v="0"/>
    <x v="2"/>
    <n v="44000"/>
  </r>
  <r>
    <n v="1023051"/>
    <x v="0"/>
    <x v="1"/>
    <x v="0"/>
    <s v="1023051"/>
    <s v="GO Lom Vet L@ Fi Cj Lom Vet AP"/>
    <s v="Lomo"/>
    <s v="Lomo Vetado"/>
    <x v="9"/>
    <m/>
    <m/>
    <m/>
    <n v="0"/>
    <n v="5000"/>
    <x v="97"/>
    <x v="5"/>
    <m/>
    <n v="5000"/>
    <x v="0"/>
    <n v="0"/>
  </r>
  <r>
    <n v="1023055"/>
    <x v="0"/>
    <x v="1"/>
    <x v="0"/>
    <s v="1023055"/>
    <s v="GO Lom Vet M@ Fi Cj Lom Vet AP"/>
    <s v="Lomo"/>
    <s v="Lomo Vetado"/>
    <x v="9"/>
    <n v="0"/>
    <n v="0"/>
    <n v="150000"/>
    <n v="0"/>
    <n v="5000"/>
    <x v="97"/>
    <x v="5"/>
    <m/>
    <n v="5000"/>
    <x v="0"/>
    <n v="0"/>
  </r>
  <r>
    <n v="1023090"/>
    <x v="0"/>
    <x v="1"/>
    <x v="0"/>
    <s v="1023090"/>
    <s v="GO Panc S/cue S/h@ Cj Panc 16k AS"/>
    <s v="Panceta"/>
    <s v="Panceta s/Cuero"/>
    <x v="4"/>
    <n v="2637"/>
    <n v="0"/>
    <n v="0"/>
    <n v="2637"/>
    <n v="0"/>
    <x v="77"/>
    <x v="5"/>
    <m/>
    <n v="0"/>
    <x v="2"/>
    <n v="0"/>
  </r>
  <r>
    <n v="1023109"/>
    <x v="0"/>
    <x v="1"/>
    <x v="0"/>
    <s v="1023109"/>
    <s v="GO Reco 20/80 @ Cj 20k AS"/>
    <s v="Grasas"/>
    <s v="Grasa Gordura"/>
    <x v="2"/>
    <n v="5408"/>
    <n v="0"/>
    <n v="0"/>
    <n v="5408"/>
    <n v="0"/>
    <x v="77"/>
    <x v="5"/>
    <m/>
    <n v="0"/>
    <x v="2"/>
    <n v="0"/>
  </r>
  <r>
    <n v="1023110"/>
    <x v="0"/>
    <x v="1"/>
    <x v="0"/>
    <s v="1023110"/>
    <s v="GO Pna Forro@ Bo Cj 20k AS"/>
    <s v="Cueros"/>
    <s v="Cuero Forro"/>
    <x v="2"/>
    <n v="1221"/>
    <n v="0"/>
    <n v="0"/>
    <n v="1221"/>
    <n v="0"/>
    <x v="77"/>
    <x v="5"/>
    <m/>
    <n v="0"/>
    <x v="2"/>
    <n v="0"/>
  </r>
  <r>
    <n v="1023111"/>
    <x v="0"/>
    <x v="1"/>
    <x v="0"/>
    <s v="1023111"/>
    <s v="GO Grasa Forro Pna Limp@ Bo Cj 20k AS"/>
    <s v="Grasas"/>
    <s v="Grasa Forro"/>
    <x v="2"/>
    <n v="-11822"/>
    <n v="11822"/>
    <n v="0"/>
    <n v="-11822"/>
    <n v="11822"/>
    <x v="77"/>
    <x v="5"/>
    <m/>
    <n v="0"/>
    <x v="2"/>
    <n v="0"/>
  </r>
  <r>
    <n v="1023163"/>
    <x v="0"/>
    <x v="1"/>
    <x v="0"/>
    <s v="1023163"/>
    <s v="GO Lom Vet &gt;2.0@ Fi Cj 8k AP"/>
    <s v="Lomo"/>
    <s v="Lomo Vetado"/>
    <x v="9"/>
    <n v="0"/>
    <n v="11500"/>
    <n v="5000"/>
    <n v="0"/>
    <n v="11500"/>
    <x v="80"/>
    <x v="88"/>
    <m/>
    <n v="5000"/>
    <x v="0"/>
    <n v="16000"/>
  </r>
  <r>
    <n v="1023183"/>
    <x v="0"/>
    <x v="1"/>
    <x v="0"/>
    <s v="1023183"/>
    <s v="GO Pech S/Cue@ Vp Cj AS"/>
    <s v="Cost-Pec"/>
    <s v="Cost-Pec Entero"/>
    <x v="4"/>
    <n v="473"/>
    <n v="43527"/>
    <n v="44000"/>
    <n v="473"/>
    <n v="43527"/>
    <x v="50"/>
    <x v="83"/>
    <m/>
    <n v="0"/>
    <x v="2"/>
    <n v="0"/>
  </r>
  <r>
    <n v="1023194"/>
    <x v="0"/>
    <x v="1"/>
    <x v="0"/>
    <s v="1023194"/>
    <s v="GO Cne Falda Panc@ Bo Cj AP"/>
    <s v="Panceta"/>
    <s v="Panceta s/Cuero"/>
    <x v="9"/>
    <n v="-2878"/>
    <n v="9778"/>
    <n v="6000"/>
    <n v="-2878"/>
    <n v="9778"/>
    <x v="103"/>
    <x v="102"/>
    <m/>
    <n v="0"/>
    <x v="2"/>
    <n v="6000"/>
  </r>
  <r>
    <n v="1023283"/>
    <x v="0"/>
    <x v="1"/>
    <x v="0"/>
    <s v="1023283"/>
    <s v="GO Grasa Chaleco@ Cj 10k AS"/>
    <s v="Subprod"/>
    <s v="Subprod Grasa"/>
    <x v="4"/>
    <n v="16566"/>
    <n v="87626"/>
    <n v="66000"/>
    <n v="16566"/>
    <n v="87626"/>
    <x v="17"/>
    <x v="9"/>
    <m/>
    <n v="0"/>
    <x v="2"/>
    <n v="0"/>
  </r>
  <r>
    <n v="1023301"/>
    <x v="0"/>
    <x v="1"/>
    <x v="0"/>
    <s v="1023301"/>
    <s v="GO CC Loin LL@ Bo Cj Lom Mad AP"/>
    <s v="Lomo"/>
    <s v="Lomo CC Loin"/>
    <x v="9"/>
    <n v="-38592"/>
    <n v="57282"/>
    <n v="23500"/>
    <n v="-38592"/>
    <n v="57282"/>
    <x v="112"/>
    <x v="114"/>
    <m/>
    <n v="0"/>
    <x v="2"/>
    <n v="0"/>
  </r>
  <r>
    <n v="1023306"/>
    <x v="0"/>
    <x v="1"/>
    <x v="0"/>
    <s v="1023306"/>
    <s v="GO Cue granel@ Bo Cj 20k AS"/>
    <s v="Cueros"/>
    <s v="Cuero Mixto"/>
    <x v="2"/>
    <m/>
    <m/>
    <m/>
    <m/>
    <m/>
    <x v="1"/>
    <x v="95"/>
    <m/>
    <n v="-96000"/>
    <x v="1"/>
    <n v="0"/>
  </r>
  <r>
    <n v="1023307"/>
    <x v="0"/>
    <x v="1"/>
    <x v="0"/>
    <s v="1023307"/>
    <s v="GO Pulmon@ Cj 20k AS"/>
    <s v="Subprod"/>
    <s v="Subprod Visceras"/>
    <x v="4"/>
    <n v="-9954"/>
    <n v="50686"/>
    <n v="44000"/>
    <n v="-9954"/>
    <n v="50686"/>
    <x v="2"/>
    <x v="13"/>
    <m/>
    <n v="0"/>
    <x v="2"/>
    <n v="0"/>
  </r>
  <r>
    <n v="1023312"/>
    <x v="0"/>
    <x v="1"/>
    <x v="0"/>
    <s v="1023312"/>
    <s v="GO File C/cab@Cj 20k AS"/>
    <s v="Filete"/>
    <s v="Filete c/Cabeza"/>
    <x v="0"/>
    <n v="-5349"/>
    <n v="24000"/>
    <n v="24000"/>
    <n v="-5349"/>
    <n v="24000"/>
    <x v="80"/>
    <x v="5"/>
    <m/>
    <n v="10000"/>
    <x v="0"/>
    <n v="0"/>
  </r>
  <r>
    <n v="1023326"/>
    <x v="0"/>
    <x v="1"/>
    <x v="0"/>
    <s v="1023326"/>
    <s v="GO Corazón Partido@ Cj 10k AS"/>
    <s v="Subprod"/>
    <s v="Subprod Visceras"/>
    <x v="4"/>
    <n v="11"/>
    <n v="0"/>
    <n v="0"/>
    <n v="11"/>
    <n v="48000"/>
    <x v="2"/>
    <x v="13"/>
    <m/>
    <n v="0"/>
    <x v="2"/>
    <n v="24000"/>
  </r>
  <r>
    <n v="1023329"/>
    <x v="0"/>
    <x v="1"/>
    <x v="0"/>
    <s v="1023329"/>
    <s v="GO Cue Papda CP@ Cj 20k AS"/>
    <s v="Cueros"/>
    <s v="Cuero Papada"/>
    <x v="0"/>
    <m/>
    <m/>
    <m/>
    <m/>
    <m/>
    <x v="1"/>
    <x v="3"/>
    <m/>
    <n v="-24000"/>
    <x v="1"/>
    <n v="0"/>
  </r>
  <r>
    <n v="1023329"/>
    <x v="0"/>
    <x v="1"/>
    <x v="0"/>
    <s v="1023329"/>
    <s v="GO Cue Papda CP@ Cj 20k AS"/>
    <s v="Cueros"/>
    <s v="Cuero Papada"/>
    <x v="3"/>
    <m/>
    <m/>
    <m/>
    <n v="0"/>
    <n v="50000"/>
    <x v="17"/>
    <x v="115"/>
    <m/>
    <n v="23999"/>
    <x v="0"/>
    <n v="0"/>
  </r>
  <r>
    <n v="1023334"/>
    <x v="0"/>
    <x v="1"/>
    <x v="0"/>
    <s v="1023334"/>
    <s v="Cue granel Esp CC@ Cj 20k AS"/>
    <s v="Cueros"/>
    <s v="Cuero Mixto"/>
    <x v="3"/>
    <m/>
    <m/>
    <m/>
    <m/>
    <m/>
    <x v="1"/>
    <x v="1"/>
    <m/>
    <n v="-192000"/>
    <x v="1"/>
    <n v="0"/>
  </r>
  <r>
    <n v="1023336"/>
    <x v="0"/>
    <x v="1"/>
    <x v="0"/>
    <s v="1023336"/>
    <s v="Cue granel Esp CC@ Cj 20k AS"/>
    <s v="Cueros"/>
    <s v="Cuero Mixto"/>
    <x v="3"/>
    <m/>
    <m/>
    <m/>
    <m/>
    <m/>
    <x v="1"/>
    <x v="13"/>
    <m/>
    <n v="-48000"/>
    <x v="1"/>
    <n v="0"/>
  </r>
  <r>
    <n v="1020822"/>
    <x v="0"/>
    <x v="1"/>
    <x v="1"/>
    <s v="1020822"/>
    <s v="GO Resto Tira Hso@ Cj 20k AS"/>
    <s v="Huesos"/>
    <s v="Huesos Cuarto Centra"/>
    <x v="5"/>
    <n v="0"/>
    <n v="23370"/>
    <n v="24000"/>
    <n v="0"/>
    <n v="23370"/>
    <x v="7"/>
    <x v="116"/>
    <m/>
    <n v="4.9830000000001746"/>
    <x v="0"/>
    <n v="0"/>
  </r>
  <r>
    <n v="1020828"/>
    <x v="0"/>
    <x v="1"/>
    <x v="1"/>
    <s v="1020828"/>
    <s v="GO BB Ribs 20-24 Oz@ Cj 10k AS"/>
    <s v="Chuleta"/>
    <s v="Chuleta Huesos"/>
    <x v="5"/>
    <n v="-6340"/>
    <n v="30428"/>
    <n v="24000"/>
    <n v="-6340"/>
    <n v="6428"/>
    <x v="77"/>
    <x v="5"/>
    <m/>
    <n v="0"/>
    <x v="2"/>
    <n v="0"/>
  </r>
  <r>
    <n v="1020845"/>
    <x v="0"/>
    <x v="1"/>
    <x v="1"/>
    <s v="1020845"/>
    <s v="GO Lom Vet 44@ Fi Cj 20k AS"/>
    <s v="Lomo"/>
    <s v="Lomo Vetado"/>
    <x v="6"/>
    <n v="-2710"/>
    <n v="0"/>
    <n v="0"/>
    <n v="-2710"/>
    <n v="0"/>
    <x v="77"/>
    <x v="5"/>
    <m/>
    <n v="0"/>
    <x v="2"/>
    <n v="0"/>
  </r>
  <r>
    <n v="1020853"/>
    <x v="0"/>
    <x v="1"/>
    <x v="1"/>
    <s v="1020853"/>
    <s v="GO File C/cab@ Cj 5k AS"/>
    <s v="Filete"/>
    <s v="Filete c/Cabeza"/>
    <x v="7"/>
    <n v="-6065"/>
    <n v="146065"/>
    <n v="140000"/>
    <n v="-6065"/>
    <n v="146065"/>
    <x v="79"/>
    <x v="117"/>
    <m/>
    <n v="0"/>
    <x v="2"/>
    <n v="0"/>
  </r>
  <r>
    <n v="1020878"/>
    <x v="0"/>
    <x v="1"/>
    <x v="1"/>
    <s v="1020878"/>
    <s v="GO Hso Pecho@ Cj 10k US AS"/>
    <s v="Huesos"/>
    <s v="Huesos Cuarto Centra"/>
    <x v="5"/>
    <n v="-14486"/>
    <n v="13620"/>
    <n v="0"/>
    <n v="-14486"/>
    <n v="13620"/>
    <x v="77"/>
    <x v="5"/>
    <m/>
    <n v="0"/>
    <x v="2"/>
    <n v="0"/>
  </r>
  <r>
    <n v="1020921"/>
    <x v="0"/>
    <x v="1"/>
    <x v="1"/>
    <s v="1020921"/>
    <s v="GO Pna Nor@ Cj 20k AS"/>
    <s v="Pierna"/>
    <s v="Pierna Entera"/>
    <x v="7"/>
    <n v="0"/>
    <n v="20"/>
    <n v="0"/>
    <n v="0"/>
    <n v="20"/>
    <x v="77"/>
    <x v="5"/>
    <m/>
    <n v="0"/>
    <x v="2"/>
    <n v="0"/>
  </r>
  <r>
    <n v="1021005"/>
    <x v="0"/>
    <x v="1"/>
    <x v="1"/>
    <s v="1021005"/>
    <s v="GO PpPal 77@ Bo Cj 20k AS"/>
    <s v="Paleta"/>
    <s v="Paleta Pulpa"/>
    <x v="7"/>
    <n v="328"/>
    <n v="0"/>
    <n v="0"/>
    <n v="328"/>
    <n v="47672"/>
    <x v="2"/>
    <x v="5"/>
    <m/>
    <n v="48000"/>
    <x v="0"/>
    <n v="0"/>
  </r>
  <r>
    <n v="1021020"/>
    <x v="0"/>
    <x v="1"/>
    <x v="1"/>
    <s v="1021020"/>
    <s v="GO Papda@ Bo Cj 20k AS"/>
    <s v="Plancha"/>
    <s v="Plancha s/Cuero"/>
    <x v="6"/>
    <n v="-7707"/>
    <n v="121"/>
    <n v="0"/>
    <n v="-7707"/>
    <n v="121"/>
    <x v="77"/>
    <x v="5"/>
    <m/>
    <n v="0"/>
    <x v="2"/>
    <n v="0"/>
  </r>
  <r>
    <n v="1021026"/>
    <x v="0"/>
    <x v="1"/>
    <x v="1"/>
    <s v="1021026"/>
    <s v="GO Gord rebaje@ Cj 20k AS"/>
    <s v="Grasas"/>
    <s v="Grasa Gordura"/>
    <x v="6"/>
    <n v="92"/>
    <n v="29926"/>
    <n v="24000"/>
    <n v="92"/>
    <n v="29926"/>
    <x v="7"/>
    <x v="118"/>
    <m/>
    <n v="-2"/>
    <x v="1"/>
    <n v="0"/>
  </r>
  <r>
    <n v="1021140"/>
    <x v="0"/>
    <x v="1"/>
    <x v="1"/>
    <s v="1021140"/>
    <s v="GO Chu Ctro@ Fi Cj 20k US"/>
    <s v="Chuleta"/>
    <s v="Chuleta Centro"/>
    <x v="5"/>
    <n v="-765"/>
    <n v="17"/>
    <n v="0"/>
    <n v="-765"/>
    <n v="17"/>
    <x v="77"/>
    <x v="5"/>
    <m/>
    <n v="0"/>
    <x v="2"/>
    <n v="0"/>
  </r>
  <r>
    <n v="1021237"/>
    <x v="0"/>
    <x v="1"/>
    <x v="1"/>
    <s v="1021237"/>
    <s v="GO Triming 80/20@ Bo c/f Cj 20k AS"/>
    <s v="Recortes"/>
    <s v="Recortes No Magro"/>
    <x v="7"/>
    <n v="-15571"/>
    <n v="15571"/>
    <n v="0"/>
    <n v="-15571"/>
    <n v="0"/>
    <x v="77"/>
    <x v="5"/>
    <m/>
    <n v="0"/>
    <x v="2"/>
    <n v="0"/>
  </r>
  <r>
    <n v="1021260"/>
    <x v="0"/>
    <x v="1"/>
    <x v="1"/>
    <s v="1021260"/>
    <s v="GO Estómago Crud@ Bo Cj 20k AS"/>
    <s v="Subprod"/>
    <s v="Subprod Visceras"/>
    <x v="5"/>
    <n v="2581"/>
    <n v="0"/>
    <n v="0"/>
    <n v="2581"/>
    <n v="0"/>
    <x v="77"/>
    <x v="5"/>
    <m/>
    <n v="0"/>
    <x v="2"/>
    <n v="0"/>
  </r>
  <r>
    <n v="1021263"/>
    <x v="0"/>
    <x v="1"/>
    <x v="1"/>
    <s v="1021263"/>
    <s v="GO PpPna 59@ Fi Cj 20k AS"/>
    <s v="Pierna"/>
    <s v="Pierna Pulpa"/>
    <x v="7"/>
    <n v="-7455"/>
    <n v="7455"/>
    <n v="0"/>
    <n v="-7455"/>
    <n v="7455"/>
    <x v="77"/>
    <x v="5"/>
    <m/>
    <n v="0"/>
    <x v="2"/>
    <n v="0"/>
  </r>
  <r>
    <n v="1021270"/>
    <x v="0"/>
    <x v="1"/>
    <x v="1"/>
    <s v="1021270"/>
    <s v="GO Forro Pal@ Bo Cj 20k AS"/>
    <s v="Cueros"/>
    <s v="Cuero Forro"/>
    <x v="6"/>
    <n v="19422"/>
    <n v="76578"/>
    <n v="96000"/>
    <n v="19422"/>
    <n v="76578"/>
    <x v="99"/>
    <x v="95"/>
    <m/>
    <n v="0"/>
    <x v="2"/>
    <n v="0"/>
  </r>
  <r>
    <n v="1021272"/>
    <x v="0"/>
    <x v="1"/>
    <x v="1"/>
    <s v="1021272"/>
    <s v="GO Pna Forro@ Bo Cj 20k AS"/>
    <s v="Cueros"/>
    <s v="Cuero Forro"/>
    <x v="6"/>
    <n v="13587"/>
    <n v="298413"/>
    <n v="312000"/>
    <n v="13587"/>
    <n v="298413"/>
    <x v="100"/>
    <x v="119"/>
    <m/>
    <n v="0"/>
    <x v="2"/>
    <n v="0"/>
  </r>
  <r>
    <n v="1021287"/>
    <x v="0"/>
    <x v="1"/>
    <x v="1"/>
    <s v="1021287"/>
    <s v="GO Lom Tocino@ Bo Cj AS"/>
    <s v="Grasas"/>
    <s v="Grasa Lomo Tocino"/>
    <x v="7"/>
    <n v="-2706"/>
    <n v="2484"/>
    <n v="0"/>
    <n v="-2706"/>
    <n v="2484"/>
    <x v="77"/>
    <x v="5"/>
    <m/>
    <n v="0"/>
    <x v="2"/>
    <n v="0"/>
  </r>
  <r>
    <n v="1021398"/>
    <x v="0"/>
    <x v="1"/>
    <x v="1"/>
    <s v="1021398"/>
    <s v="GO File C/cab@ Cj 5k AS"/>
    <s v="Filete"/>
    <s v="Filete c/Cabeza"/>
    <x v="5"/>
    <n v="-5"/>
    <n v="0"/>
    <n v="0"/>
    <n v="-5"/>
    <n v="0"/>
    <x v="77"/>
    <x v="5"/>
    <m/>
    <n v="0"/>
    <x v="2"/>
    <n v="0"/>
  </r>
  <r>
    <n v="1021435"/>
    <x v="0"/>
    <x v="1"/>
    <x v="1"/>
    <s v="1021435"/>
    <s v="GO Gord Lom Tocino@ Cj 20k AS"/>
    <s v="Grasas"/>
    <s v="Grasa Gordura"/>
    <x v="7"/>
    <n v="11305"/>
    <n v="108695"/>
    <n v="120000"/>
    <n v="11305"/>
    <n v="108695"/>
    <x v="36"/>
    <x v="9"/>
    <m/>
    <n v="48000"/>
    <x v="0"/>
    <n v="0"/>
  </r>
  <r>
    <n v="1021474"/>
    <x v="0"/>
    <x v="1"/>
    <x v="1"/>
    <s v="1021474"/>
    <s v="GO Gord Esp@ Bo Cj AS"/>
    <s v="Grasas"/>
    <s v="Grasa Gordura"/>
    <x v="7"/>
    <n v="-25867"/>
    <n v="101044"/>
    <n v="72000"/>
    <n v="-25867"/>
    <n v="101044"/>
    <x v="17"/>
    <x v="5"/>
    <m/>
    <n v="72000"/>
    <x v="0"/>
    <n v="0"/>
  </r>
  <r>
    <n v="1021500"/>
    <x v="0"/>
    <x v="1"/>
    <x v="1"/>
    <s v="1021500"/>
    <s v="GO Triming 70/30@ Cj 20k AS"/>
    <s v="Recortes"/>
    <s v="Recortes No Magro"/>
    <x v="7"/>
    <n v="0"/>
    <n v="739"/>
    <n v="0"/>
    <n v="0"/>
    <n v="739"/>
    <x v="77"/>
    <x v="5"/>
    <m/>
    <n v="0"/>
    <x v="2"/>
    <n v="0"/>
  </r>
  <r>
    <n v="1021538"/>
    <x v="0"/>
    <x v="1"/>
    <x v="1"/>
    <s v="1021538"/>
    <s v="GO Pecho Belly S/p@ Vp Cj AS"/>
    <s v="Panceta"/>
    <s v="Panceta s/Cuero"/>
    <x v="5"/>
    <n v="8548"/>
    <n v="121605"/>
    <n v="120000"/>
    <n v="8548"/>
    <n v="135605"/>
    <x v="29"/>
    <x v="120"/>
    <m/>
    <n v="-55.016999999992549"/>
    <x v="1"/>
    <n v="0"/>
  </r>
  <r>
    <n v="1021539"/>
    <x v="0"/>
    <x v="1"/>
    <x v="1"/>
    <s v="1021539"/>
    <s v="GO Pecho Belly C/Hso pec@ Vp Cj AS"/>
    <s v="Panceta"/>
    <s v="Panceta s/Cuero"/>
    <x v="5"/>
    <m/>
    <m/>
    <m/>
    <m/>
    <m/>
    <x v="1"/>
    <x v="121"/>
    <m/>
    <n v="-24012"/>
    <x v="1"/>
    <n v="0"/>
  </r>
  <r>
    <n v="1021550"/>
    <x v="0"/>
    <x v="1"/>
    <x v="1"/>
    <s v="1021550"/>
    <s v="GO Triming 85/15@ Cj 20k AS"/>
    <s v="Recortes"/>
    <s v="Recortes No Magro"/>
    <x v="7"/>
    <n v="-1261"/>
    <n v="44551"/>
    <n v="48000"/>
    <n v="-1261"/>
    <n v="68551"/>
    <x v="17"/>
    <x v="5"/>
    <m/>
    <n v="72000"/>
    <x v="0"/>
    <n v="0"/>
  </r>
  <r>
    <n v="1021555"/>
    <x v="0"/>
    <x v="1"/>
    <x v="1"/>
    <s v="1021555"/>
    <s v="GO Grasa Desp Papda@ Cj 20k AS"/>
    <s v="Grasas"/>
    <s v="Grasa Gordura"/>
    <x v="6"/>
    <n v="-40307"/>
    <n v="170136"/>
    <n v="120000"/>
    <n v="-40307"/>
    <n v="170136"/>
    <x v="36"/>
    <x v="122"/>
    <m/>
    <n v="-10"/>
    <x v="1"/>
    <n v="0"/>
  </r>
  <r>
    <n v="1021596"/>
    <x v="0"/>
    <x v="1"/>
    <x v="1"/>
    <s v="1021596"/>
    <s v="GO Cue granel Esp CC@ Cj 20k AS"/>
    <s v="Cueros"/>
    <s v="Cuero Mixto"/>
    <x v="6"/>
    <n v="-1200"/>
    <n v="1200"/>
    <n v="0"/>
    <n v="-1200"/>
    <n v="1200"/>
    <x v="77"/>
    <x v="5"/>
    <m/>
    <n v="0"/>
    <x v="2"/>
    <n v="0"/>
  </r>
  <r>
    <n v="1021731"/>
    <x v="0"/>
    <x v="1"/>
    <x v="1"/>
    <s v="1021731"/>
    <s v="GO PernilM@ Cj 20k AS"/>
    <s v="Pernil"/>
    <s v="Pernil Mano"/>
    <x v="2"/>
    <n v="0"/>
    <n v="120000"/>
    <n v="120000"/>
    <n v="0"/>
    <n v="120000"/>
    <x v="36"/>
    <x v="99"/>
    <m/>
    <n v="-48000"/>
    <x v="1"/>
    <n v="24000"/>
  </r>
  <r>
    <n v="1021732"/>
    <x v="0"/>
    <x v="1"/>
    <x v="1"/>
    <s v="1021732"/>
    <s v="GO Hso femur@ Cj 20k AS"/>
    <s v="Huesos"/>
    <s v="Huesos Cuarto Traser"/>
    <x v="2"/>
    <n v="-14288"/>
    <n v="326781"/>
    <n v="312000"/>
    <n v="-14288"/>
    <n v="326781"/>
    <x v="100"/>
    <x v="119"/>
    <m/>
    <n v="0"/>
    <x v="2"/>
    <n v="0"/>
  </r>
  <r>
    <n v="1021733"/>
    <x v="0"/>
    <x v="1"/>
    <x v="1"/>
    <s v="1021733"/>
    <s v="GO PpPna 59@ Cj 20k AS"/>
    <s v="Pierna"/>
    <s v="Pierna Pulpa"/>
    <x v="2"/>
    <n v="-28421"/>
    <n v="214754"/>
    <n v="192000"/>
    <n v="-28421"/>
    <n v="70754"/>
    <x v="77"/>
    <x v="5"/>
    <m/>
    <n v="0"/>
    <x v="2"/>
    <n v="0"/>
  </r>
  <r>
    <n v="1021735"/>
    <x v="0"/>
    <x v="1"/>
    <x v="1"/>
    <s v="1021735"/>
    <s v="GO Patas@ Cj 20k AS"/>
    <s v="Subprod"/>
    <s v="Subprod Patas-Manos"/>
    <x v="2"/>
    <n v="0"/>
    <n v="120000"/>
    <n v="120000"/>
    <n v="0"/>
    <n v="120000"/>
    <x v="36"/>
    <x v="30"/>
    <m/>
    <n v="0"/>
    <x v="2"/>
    <n v="24000"/>
  </r>
  <r>
    <n v="1021737"/>
    <x v="0"/>
    <x v="1"/>
    <x v="1"/>
    <s v="1021737"/>
    <s v="GO Manos B@ Cj 20k AS"/>
    <s v="Subprod"/>
    <s v="Subprod Patas-Manos"/>
    <x v="2"/>
    <n v="12725"/>
    <n v="13015"/>
    <n v="24000"/>
    <n v="12725"/>
    <n v="13015"/>
    <x v="7"/>
    <x v="3"/>
    <m/>
    <n v="0"/>
    <x v="2"/>
    <n v="0"/>
  </r>
  <r>
    <n v="1021738"/>
    <x v="0"/>
    <x v="1"/>
    <x v="1"/>
    <s v="1021738"/>
    <s v="GO Patas B@ Cj 20k AS"/>
    <s v="Subprod"/>
    <s v="Subprod Patas-Manos"/>
    <x v="2"/>
    <n v="30569"/>
    <n v="89431"/>
    <n v="120000"/>
    <n v="30569"/>
    <n v="89431"/>
    <x v="36"/>
    <x v="9"/>
    <m/>
    <n v="48000"/>
    <x v="0"/>
    <n v="0"/>
  </r>
  <r>
    <n v="1021739"/>
    <x v="0"/>
    <x v="1"/>
    <x v="1"/>
    <s v="1021739"/>
    <s v="GO Cab Part@ Cj 20k AS"/>
    <s v="Cabeza"/>
    <s v="Cabeza Entera"/>
    <x v="2"/>
    <n v="11438"/>
    <n v="48057"/>
    <n v="48000"/>
    <n v="11438"/>
    <n v="48057"/>
    <x v="2"/>
    <x v="13"/>
    <m/>
    <n v="0"/>
    <x v="2"/>
    <n v="0"/>
  </r>
  <r>
    <n v="1021765"/>
    <x v="0"/>
    <x v="1"/>
    <x v="1"/>
    <s v="1021765"/>
    <s v="GO Pna Nor@ Bo Cj 20k AS"/>
    <s v="Pierna"/>
    <s v="Pierna Entera"/>
    <x v="2"/>
    <n v="-7203"/>
    <n v="0"/>
    <n v="0"/>
    <n v="-7203"/>
    <n v="0"/>
    <x v="77"/>
    <x v="5"/>
    <m/>
    <n v="0"/>
    <x v="2"/>
    <n v="0"/>
  </r>
  <r>
    <n v="1021766"/>
    <x v="0"/>
    <x v="1"/>
    <x v="1"/>
    <s v="1021766"/>
    <s v="GO Hso Cogote@ Cj 20k AS"/>
    <s v="Huesos"/>
    <s v="Huesos Cuarto Delant"/>
    <x v="2"/>
    <n v="-57990"/>
    <n v="166577"/>
    <n v="96000"/>
    <n v="-57990"/>
    <n v="262577"/>
    <x v="76"/>
    <x v="1"/>
    <m/>
    <n v="0"/>
    <x v="2"/>
    <n v="0"/>
  </r>
  <r>
    <n v="1021767"/>
    <x v="0"/>
    <x v="1"/>
    <x v="1"/>
    <s v="1021767"/>
    <s v="GO Tira Hso Ctro@ Cj 20k AS"/>
    <s v="Huesos"/>
    <s v="Huesos Cuarto Centra"/>
    <x v="2"/>
    <n v="-140590"/>
    <n v="384447"/>
    <n v="240000"/>
    <n v="-140590"/>
    <n v="432447"/>
    <x v="75"/>
    <x v="123"/>
    <m/>
    <n v="-24"/>
    <x v="1"/>
    <n v="0"/>
  </r>
  <r>
    <n v="1021774"/>
    <x v="0"/>
    <x v="1"/>
    <x v="1"/>
    <s v="1021774"/>
    <s v="GO Hso húmer@ Bo Cj 20k AS"/>
    <s v="Huesos"/>
    <s v="Huesos Cuarto Delant"/>
    <x v="2"/>
    <n v="6367"/>
    <n v="70766"/>
    <n v="72000"/>
    <n v="6367"/>
    <n v="70766"/>
    <x v="17"/>
    <x v="9"/>
    <m/>
    <n v="0"/>
    <x v="2"/>
    <n v="0"/>
  </r>
  <r>
    <n v="1021819"/>
    <x v="0"/>
    <x v="1"/>
    <x v="1"/>
    <s v="1021819"/>
    <s v="GO Lom Ctro 27@ Fi Cj 20k AS"/>
    <s v="Lomo"/>
    <s v="Lomo Centro"/>
    <x v="7"/>
    <n v="19006"/>
    <n v="54208"/>
    <n v="72000"/>
    <n v="19006"/>
    <n v="54208"/>
    <x v="17"/>
    <x v="13"/>
    <m/>
    <n v="24000"/>
    <x v="0"/>
    <n v="0"/>
  </r>
  <r>
    <n v="1021820"/>
    <x v="0"/>
    <x v="1"/>
    <x v="1"/>
    <s v="1021820"/>
    <s v="GO Lom Vet 44@ Fi Cj 20k AS"/>
    <s v="Lomo"/>
    <s v="Lomo Vetado"/>
    <x v="7"/>
    <n v="-5562"/>
    <n v="23"/>
    <n v="0"/>
    <n v="-5562"/>
    <n v="23"/>
    <x v="77"/>
    <x v="5"/>
    <m/>
    <n v="0"/>
    <x v="2"/>
    <n v="0"/>
  </r>
  <r>
    <n v="1021874"/>
    <x v="0"/>
    <x v="1"/>
    <x v="1"/>
    <s v="1021874"/>
    <s v="GO Gord chic@ Cj 20k AS"/>
    <s v="Grasas"/>
    <s v="Grasa Gordura"/>
    <x v="6"/>
    <n v="13829"/>
    <n v="226171"/>
    <n v="240000"/>
    <n v="13829"/>
    <n v="346171"/>
    <x v="10"/>
    <x v="124"/>
    <m/>
    <n v="-30"/>
    <x v="1"/>
    <n v="0"/>
  </r>
  <r>
    <n v="1021903"/>
    <x v="0"/>
    <x v="1"/>
    <x v="1"/>
    <s v="1021903"/>
    <s v="GO Corazón Partido@ Cj 10k AS"/>
    <s v="Subprod"/>
    <s v="Subprod Visceras"/>
    <x v="7"/>
    <n v="8991"/>
    <n v="92205"/>
    <n v="96000"/>
    <n v="8991"/>
    <n v="44205"/>
    <x v="2"/>
    <x v="5"/>
    <m/>
    <n v="48000"/>
    <x v="0"/>
    <n v="0"/>
  </r>
  <r>
    <n v="1021922"/>
    <x v="0"/>
    <x v="1"/>
    <x v="1"/>
    <s v="1021922"/>
    <s v="GO File C/cab@ Cj 5k AS"/>
    <s v="Filete"/>
    <s v="Filete c/Cabeza"/>
    <x v="8"/>
    <n v="338"/>
    <n v="0"/>
    <n v="0"/>
    <n v="338"/>
    <n v="0"/>
    <x v="77"/>
    <x v="5"/>
    <m/>
    <n v="0"/>
    <x v="2"/>
    <n v="0"/>
  </r>
  <r>
    <n v="1021924"/>
    <x v="0"/>
    <x v="1"/>
    <x v="1"/>
    <s v="1021924"/>
    <s v="GO MM Loin L@ Cj 15k AS"/>
    <s v="Lomo"/>
    <s v="Lomo MM Loin"/>
    <x v="8"/>
    <n v="1784"/>
    <n v="15466"/>
    <n v="15000"/>
    <n v="1784"/>
    <n v="15466"/>
    <x v="96"/>
    <x v="90"/>
    <m/>
    <n v="0"/>
    <x v="2"/>
    <n v="0"/>
  </r>
  <r>
    <n v="1021925"/>
    <x v="0"/>
    <x v="1"/>
    <x v="1"/>
    <s v="1021925"/>
    <s v="GO MM Loin S@ Fi Cj 15k AS"/>
    <s v="Lomo"/>
    <s v="Lomo MM Loin"/>
    <x v="8"/>
    <n v="-4398"/>
    <n v="38898"/>
    <n v="30000"/>
    <n v="-4398"/>
    <n v="38898"/>
    <x v="13"/>
    <x v="125"/>
    <m/>
    <n v="0"/>
    <x v="2"/>
    <n v="0"/>
  </r>
  <r>
    <n v="1021929"/>
    <x v="0"/>
    <x v="1"/>
    <x v="1"/>
    <s v="1021929"/>
    <s v="GO Panc Lam 3mm@ Cj 10k AS"/>
    <s v="Panceta"/>
    <s v="Panceta c/Cuero"/>
    <x v="8"/>
    <n v="140"/>
    <n v="0"/>
    <n v="0"/>
    <n v="140"/>
    <n v="0"/>
    <x v="77"/>
    <x v="5"/>
    <m/>
    <n v="0"/>
    <x v="2"/>
    <n v="0"/>
  </r>
  <r>
    <n v="1021931"/>
    <x v="0"/>
    <x v="1"/>
    <x v="1"/>
    <s v="1021931"/>
    <s v="GO Pta Cos 3h@ Bo Cj 10k AS"/>
    <s v="Cost-Pec"/>
    <s v="Cost-Pec Trozos"/>
    <x v="8"/>
    <n v="-2097"/>
    <n v="15678"/>
    <n v="13500"/>
    <n v="-2097"/>
    <n v="15678"/>
    <x v="102"/>
    <x v="126"/>
    <m/>
    <n v="0"/>
    <x v="2"/>
    <n v="0"/>
  </r>
  <r>
    <n v="1021936"/>
    <x v="0"/>
    <x v="1"/>
    <x v="1"/>
    <s v="1021936"/>
    <s v="GO PpPal pimentada@ Cj 20k AS"/>
    <s v="Paleta"/>
    <s v="Paleta Pulpa"/>
    <x v="8"/>
    <n v="15515"/>
    <n v="370885"/>
    <n v="336000"/>
    <n v="15515"/>
    <n v="394885"/>
    <x v="10"/>
    <x v="29"/>
    <m/>
    <n v="0"/>
    <x v="2"/>
    <n v="0"/>
  </r>
  <r>
    <n v="1021952"/>
    <x v="0"/>
    <x v="1"/>
    <x v="1"/>
    <s v="1021952"/>
    <s v="GO BB Ribs 20-24 Oz@ Cj 10k AS"/>
    <s v="Chuleta"/>
    <s v="Chuleta Huesos"/>
    <x v="8"/>
    <n v="910"/>
    <n v="1390"/>
    <n v="2000"/>
    <n v="910"/>
    <n v="1390"/>
    <x v="84"/>
    <x v="74"/>
    <m/>
    <n v="0"/>
    <x v="2"/>
    <n v="0"/>
  </r>
  <r>
    <n v="1021971"/>
    <x v="0"/>
    <x v="1"/>
    <x v="1"/>
    <s v="1021971"/>
    <s v="GO Cue Back@ Cj 20k bca AS"/>
    <s v="Cueros"/>
    <s v="Cuero Back"/>
    <x v="2"/>
    <n v="3860"/>
    <n v="89156"/>
    <n v="96000"/>
    <n v="3860"/>
    <n v="89156"/>
    <x v="99"/>
    <x v="95"/>
    <m/>
    <n v="0"/>
    <x v="2"/>
    <n v="0"/>
  </r>
  <r>
    <n v="1021987"/>
    <x v="0"/>
    <x v="1"/>
    <x v="1"/>
    <s v="1021987"/>
    <s v="GO Recto@ Cj 10k AS"/>
    <s v="Subprod"/>
    <s v="Subprod Tripa"/>
    <x v="8"/>
    <n v="-980"/>
    <n v="12480"/>
    <n v="10000"/>
    <n v="-980"/>
    <n v="12480"/>
    <x v="80"/>
    <x v="70"/>
    <m/>
    <n v="0"/>
    <x v="2"/>
    <n v="0"/>
  </r>
  <r>
    <n v="1021992"/>
    <x v="0"/>
    <x v="1"/>
    <x v="1"/>
    <s v="1021992"/>
    <s v="GO Lom Tocino@ Cj 20k AS"/>
    <s v="Grasas"/>
    <s v="Grasa Lomo Tocino"/>
    <x v="2"/>
    <n v="30006"/>
    <n v="164000"/>
    <n v="192000"/>
    <n v="30006"/>
    <n v="65994"/>
    <x v="36"/>
    <x v="5"/>
    <m/>
    <n v="120000"/>
    <x v="0"/>
    <n v="0"/>
  </r>
  <r>
    <n v="1022033"/>
    <x v="0"/>
    <x v="1"/>
    <x v="1"/>
    <s v="1022033"/>
    <s v="GO Lengua@ Fi Cj 10k AS"/>
    <s v="Cabeza"/>
    <s v="Cabeza Derivados"/>
    <x v="2"/>
    <n v="-19556"/>
    <n v="36910"/>
    <n v="24000"/>
    <n v="-19556"/>
    <n v="36910"/>
    <x v="7"/>
    <x v="3"/>
    <m/>
    <n v="0"/>
    <x v="2"/>
    <n v="0"/>
  </r>
  <r>
    <n v="1022073"/>
    <x v="0"/>
    <x v="1"/>
    <x v="1"/>
    <s v="1022073"/>
    <s v="GO Mantec@ Cj 20k AS"/>
    <s v="Grasas"/>
    <s v="Grasa Interior"/>
    <x v="2"/>
    <n v="79174"/>
    <n v="88826"/>
    <n v="168000"/>
    <n v="79174"/>
    <n v="-7174"/>
    <x v="17"/>
    <x v="13"/>
    <m/>
    <n v="24000"/>
    <x v="0"/>
    <n v="0"/>
  </r>
  <r>
    <n v="1022080"/>
    <x v="0"/>
    <x v="1"/>
    <x v="1"/>
    <s v="1022080"/>
    <s v="GO Cola Nor@ Fi Cj 10k AS"/>
    <s v="Subprod"/>
    <s v="Subprod Cola"/>
    <x v="2"/>
    <n v="-8104"/>
    <n v="87427"/>
    <n v="72000"/>
    <n v="-8104"/>
    <n v="87427"/>
    <x v="17"/>
    <x v="9"/>
    <m/>
    <n v="0"/>
    <x v="2"/>
    <n v="0"/>
  </r>
  <r>
    <n v="1022082"/>
    <x v="0"/>
    <x v="1"/>
    <x v="1"/>
    <s v="1022082"/>
    <s v="GO Reco 80/20 @ Cj 20k AS"/>
    <s v="Recortes"/>
    <s v="Recortes No Magro"/>
    <x v="2"/>
    <n v="780"/>
    <n v="0"/>
    <n v="0"/>
    <n v="780"/>
    <n v="0"/>
    <x v="77"/>
    <x v="5"/>
    <m/>
    <n v="0"/>
    <x v="2"/>
    <n v="0"/>
  </r>
  <r>
    <n v="1022096"/>
    <x v="0"/>
    <x v="1"/>
    <x v="1"/>
    <s v="1022096"/>
    <s v="GO Sternum Bones@ Bo Cj 10k AS"/>
    <s v="Huesos"/>
    <s v="Huesos Cuarto Delant"/>
    <x v="2"/>
    <m/>
    <m/>
    <m/>
    <m/>
    <m/>
    <x v="1"/>
    <x v="30"/>
    <m/>
    <n v="-120000"/>
    <x v="1"/>
    <n v="48000"/>
  </r>
  <r>
    <n v="1022097"/>
    <x v="0"/>
    <x v="1"/>
    <x v="1"/>
    <s v="1022097"/>
    <s v="GO Solomillo@ Bo Cj 20k AS"/>
    <s v="Filete"/>
    <s v="Filete c/Cabeza"/>
    <x v="7"/>
    <n v="8060"/>
    <n v="0"/>
    <n v="0"/>
    <n v="8060"/>
    <n v="0"/>
    <x v="77"/>
    <x v="5"/>
    <m/>
    <n v="0"/>
    <x v="2"/>
    <n v="0"/>
  </r>
  <r>
    <n v="1022099"/>
    <x v="0"/>
    <x v="1"/>
    <x v="1"/>
    <s v="1022099"/>
    <s v="GO Hso Costilla@ Cj 18k AS"/>
    <s v="Huesos"/>
    <s v="Huesos Cuarto Centra"/>
    <x v="2"/>
    <n v="-22191"/>
    <n v="201220"/>
    <n v="192000"/>
    <n v="-22191"/>
    <n v="201220"/>
    <x v="86"/>
    <x v="49"/>
    <m/>
    <n v="0"/>
    <x v="2"/>
    <n v="0"/>
  </r>
  <r>
    <n v="1022101"/>
    <x v="0"/>
    <x v="1"/>
    <x v="1"/>
    <s v="1022101"/>
    <s v="GO Lom Tec@ Va Cj 20k AS"/>
    <s v="Lomo"/>
    <s v="Lomo Centro"/>
    <x v="8"/>
    <n v="0"/>
    <n v="1150"/>
    <n v="1000"/>
    <n v="0"/>
    <n v="1150"/>
    <x v="113"/>
    <x v="127"/>
    <m/>
    <n v="0"/>
    <x v="2"/>
    <n v="0"/>
  </r>
  <r>
    <n v="1022115"/>
    <x v="0"/>
    <x v="1"/>
    <x v="1"/>
    <s v="1022115"/>
    <s v="GO Plancha c/Cuero@ Cj 20k AS"/>
    <s v="Plancha"/>
    <s v="Plancha c/Cuero"/>
    <x v="6"/>
    <n v="13601"/>
    <n v="6663"/>
    <n v="24000"/>
    <n v="13601"/>
    <n v="6663"/>
    <x v="7"/>
    <x v="3"/>
    <m/>
    <n v="0"/>
    <x v="2"/>
    <n v="0"/>
  </r>
  <r>
    <n v="1022125"/>
    <x v="0"/>
    <x v="1"/>
    <x v="1"/>
    <s v="1022125"/>
    <s v="GO PernilM C/M@ Cj 20k AS"/>
    <s v="Pernil"/>
    <s v="Pernil Mano"/>
    <x v="2"/>
    <n v="-18718"/>
    <n v="240000"/>
    <n v="216000"/>
    <n v="-18718"/>
    <n v="240000"/>
    <x v="86"/>
    <x v="128"/>
    <m/>
    <n v="72000"/>
    <x v="0"/>
    <n v="0"/>
  </r>
  <r>
    <n v="1022128"/>
    <x v="0"/>
    <x v="1"/>
    <x v="1"/>
    <s v="1022128"/>
    <s v="GO Ganso C/asiento@ Bol Cj 14k AS"/>
    <s v="Pierna"/>
    <s v="Pierna Pulpa Fina"/>
    <x v="8"/>
    <n v="-1250"/>
    <n v="1292"/>
    <n v="10000"/>
    <n v="-1250"/>
    <n v="1292"/>
    <x v="80"/>
    <x v="70"/>
    <m/>
    <n v="0"/>
    <x v="2"/>
    <n v="0"/>
  </r>
  <r>
    <n v="1022141"/>
    <x v="0"/>
    <x v="1"/>
    <x v="1"/>
    <s v="1022141"/>
    <s v="GO Posta Negra D@ Cj AS"/>
    <s v="Pierna"/>
    <s v="Pierna Pulpa Fina"/>
    <x v="8"/>
    <n v="3139"/>
    <n v="12961"/>
    <n v="14000"/>
    <n v="3139"/>
    <n v="12961"/>
    <x v="101"/>
    <x v="129"/>
    <m/>
    <n v="-20000"/>
    <x v="1"/>
    <n v="0"/>
  </r>
  <r>
    <n v="1022142"/>
    <x v="0"/>
    <x v="1"/>
    <x v="1"/>
    <s v="1022142"/>
    <s v="GO Posta Rosada@ Cj AS"/>
    <s v="Pierna"/>
    <s v="Pierna Pulpa Fina"/>
    <x v="8"/>
    <n v="510"/>
    <n v="10990"/>
    <n v="10000"/>
    <n v="510"/>
    <n v="10990"/>
    <x v="80"/>
    <x v="70"/>
    <m/>
    <n v="0"/>
    <x v="2"/>
    <n v="0"/>
  </r>
  <r>
    <n v="1022145"/>
    <x v="0"/>
    <x v="1"/>
    <x v="1"/>
    <s v="1022145"/>
    <s v="GO Ppa Pna Heinz@ Bo Cj 20k AS"/>
    <s v="Pierna"/>
    <s v="Pierna Pulpa"/>
    <x v="7"/>
    <n v="-681"/>
    <n v="17"/>
    <n v="0"/>
    <n v="-681"/>
    <n v="17"/>
    <x v="77"/>
    <x v="5"/>
    <m/>
    <n v="0"/>
    <x v="2"/>
    <n v="0"/>
  </r>
  <r>
    <n v="1022169"/>
    <x v="0"/>
    <x v="1"/>
    <x v="1"/>
    <s v="1022169"/>
    <s v="GO Cartilag Lom@ Cj 10k AS"/>
    <s v="Recortes"/>
    <s v="Recortes No Magro"/>
    <x v="2"/>
    <n v="-15738"/>
    <n v="184143"/>
    <n v="168000"/>
    <n v="-15738"/>
    <n v="184143"/>
    <x v="98"/>
    <x v="99"/>
    <m/>
    <n v="0"/>
    <x v="2"/>
    <n v="0"/>
  </r>
  <r>
    <n v="1022183"/>
    <x v="0"/>
    <x v="1"/>
    <x v="1"/>
    <s v="1022183"/>
    <s v="GO PernilP@ Bo Cj 20k AS"/>
    <s v="Pernil"/>
    <s v="Pernil Pierna"/>
    <x v="2"/>
    <n v="0"/>
    <n v="480000"/>
    <n v="480000"/>
    <n v="0"/>
    <n v="480000"/>
    <x v="114"/>
    <x v="130"/>
    <m/>
    <n v="48000"/>
    <x v="0"/>
    <n v="192000"/>
  </r>
  <r>
    <n v="1022186"/>
    <x v="0"/>
    <x v="1"/>
    <x v="1"/>
    <s v="1022186"/>
    <s v="GO Resto Tira Hso Ctro@ Bo Cj 20k AS"/>
    <s v="Huesos"/>
    <s v="Huesos Cuarto Centra"/>
    <x v="2"/>
    <m/>
    <m/>
    <m/>
    <m/>
    <m/>
    <x v="1"/>
    <x v="13"/>
    <m/>
    <n v="-48000"/>
    <x v="1"/>
    <n v="0"/>
  </r>
  <r>
    <n v="1022193"/>
    <x v="0"/>
    <x v="1"/>
    <x v="1"/>
    <s v="1022193"/>
    <s v="GO Lom Vet 44@ Bo Cj 20k AS"/>
    <s v="Lomo"/>
    <s v="Lomo Vetado"/>
    <x v="2"/>
    <n v="-67956"/>
    <n v="0"/>
    <n v="0"/>
    <n v="-67956"/>
    <n v="0"/>
    <x v="77"/>
    <x v="5"/>
    <m/>
    <n v="0"/>
    <x v="2"/>
    <n v="0"/>
  </r>
  <r>
    <n v="1022212"/>
    <x v="0"/>
    <x v="1"/>
    <x v="1"/>
    <s v="1022212"/>
    <s v="GO Cab Ent@ Cj 20k AS"/>
    <s v="Cabeza"/>
    <s v="Cabeza Entera"/>
    <x v="2"/>
    <n v="-70828"/>
    <n v="665808"/>
    <n v="600000"/>
    <n v="-70828"/>
    <n v="665808"/>
    <x v="115"/>
    <x v="131"/>
    <m/>
    <n v="-26"/>
    <x v="1"/>
    <n v="0"/>
  </r>
  <r>
    <n v="1022247"/>
    <x v="0"/>
    <x v="1"/>
    <x v="1"/>
    <s v="1022247"/>
    <s v="GO Triming 60/40@ Bo Cj AS"/>
    <s v="Recortes"/>
    <s v="Recortes No Magro"/>
    <x v="7"/>
    <n v="62980"/>
    <n v="0"/>
    <n v="48000"/>
    <n v="62980"/>
    <n v="0"/>
    <x v="2"/>
    <x v="5"/>
    <m/>
    <n v="48000"/>
    <x v="0"/>
    <n v="0"/>
  </r>
  <r>
    <n v="1022254"/>
    <x v="0"/>
    <x v="1"/>
    <x v="1"/>
    <s v="1022254"/>
    <s v="GO Chu Vet Repas@ Fi Cj AS"/>
    <s v="Chuleta"/>
    <s v="Chuleta Vetada"/>
    <x v="7"/>
    <n v="1416"/>
    <n v="0"/>
    <n v="0"/>
    <n v="1416"/>
    <n v="0"/>
    <x v="77"/>
    <x v="5"/>
    <m/>
    <n v="0"/>
    <x v="2"/>
    <n v="0"/>
  </r>
  <r>
    <n v="1022291"/>
    <x v="0"/>
    <x v="1"/>
    <x v="1"/>
    <s v="1022291"/>
    <s v="GO PernilM B@ Bo Cj 20k AS"/>
    <s v="Pernil"/>
    <s v="Pernil Mano"/>
    <x v="2"/>
    <m/>
    <m/>
    <m/>
    <m/>
    <m/>
    <x v="1"/>
    <x v="13"/>
    <m/>
    <n v="-48000"/>
    <x v="1"/>
    <n v="24000"/>
  </r>
  <r>
    <n v="1022293"/>
    <x v="0"/>
    <x v="1"/>
    <x v="1"/>
    <s v="1022293"/>
    <s v="GO Malaya Japon@ Vp Fi Cj 5k AS"/>
    <s v="Prolijado"/>
    <s v="Prolijado Malaya"/>
    <x v="8"/>
    <n v="11070"/>
    <n v="0"/>
    <n v="6000"/>
    <n v="11070"/>
    <n v="0"/>
    <x v="103"/>
    <x v="102"/>
    <m/>
    <n v="0"/>
    <x v="2"/>
    <n v="0"/>
  </r>
  <r>
    <n v="1022304"/>
    <x v="0"/>
    <x v="1"/>
    <x v="1"/>
    <s v="1022304"/>
    <s v="GO Pancreas@ Bo Cj AS"/>
    <s v="Subprod"/>
    <s v="Subprod Visceras"/>
    <x v="7"/>
    <n v="-27454"/>
    <n v="19071"/>
    <n v="0"/>
    <n v="-27454"/>
    <n v="19071"/>
    <x v="77"/>
    <x v="5"/>
    <m/>
    <n v="0"/>
    <x v="2"/>
    <n v="0"/>
  </r>
  <r>
    <n v="1022335"/>
    <x v="0"/>
    <x v="1"/>
    <x v="1"/>
    <s v="1022335"/>
    <s v="GO Tail end Cort@ Fi Cj AS"/>
    <s v="Huesos"/>
    <s v="Huesos Cuarto Centra"/>
    <x v="5"/>
    <n v="42"/>
    <n v="0"/>
    <n v="0"/>
    <n v="42"/>
    <n v="0"/>
    <x v="77"/>
    <x v="5"/>
    <m/>
    <n v="0"/>
    <x v="2"/>
    <n v="0"/>
  </r>
  <r>
    <n v="1022340"/>
    <x v="0"/>
    <x v="1"/>
    <x v="1"/>
    <s v="1022340"/>
    <s v="GO Lom Vet Lam@ Cj AS"/>
    <s v="Lomo"/>
    <s v="Lomo Vetado"/>
    <x v="2"/>
    <n v="3790"/>
    <n v="0"/>
    <n v="0"/>
    <n v="3790"/>
    <n v="0"/>
    <x v="77"/>
    <x v="5"/>
    <m/>
    <n v="0"/>
    <x v="2"/>
    <n v="0"/>
  </r>
  <r>
    <n v="1022356"/>
    <x v="0"/>
    <x v="1"/>
    <x v="1"/>
    <s v="1022356"/>
    <s v="GO Grasa Forro Pna Limp@ Cj 20k AS"/>
    <s v="Grasas"/>
    <s v="Grasa Forro"/>
    <x v="7"/>
    <n v="0"/>
    <n v="42"/>
    <n v="0"/>
    <n v="0"/>
    <n v="42"/>
    <x v="77"/>
    <x v="5"/>
    <m/>
    <n v="0"/>
    <x v="2"/>
    <n v="0"/>
  </r>
  <r>
    <n v="1022373"/>
    <x v="0"/>
    <x v="1"/>
    <x v="1"/>
    <s v="1022373"/>
    <s v="GO Reco 60/40 @ Cj 20k AS"/>
    <s v="Recortes"/>
    <s v="Recortes No Magro"/>
    <x v="2"/>
    <n v="0"/>
    <n v="227248"/>
    <n v="168000"/>
    <n v="0"/>
    <n v="240000"/>
    <x v="95"/>
    <x v="65"/>
    <m/>
    <n v="-48000"/>
    <x v="1"/>
    <n v="0"/>
  </r>
  <r>
    <n v="1022378"/>
    <x v="0"/>
    <x v="1"/>
    <x v="1"/>
    <s v="1022378"/>
    <s v="GO Resto Tira Hso@ Fi Cj 10k AS"/>
    <s v="Huesos"/>
    <s v="Huesos Cuarto Centra"/>
    <x v="2"/>
    <m/>
    <m/>
    <m/>
    <m/>
    <m/>
    <x v="1"/>
    <x v="3"/>
    <m/>
    <n v="-24000"/>
    <x v="1"/>
    <n v="24000"/>
  </r>
  <r>
    <n v="1022379"/>
    <x v="0"/>
    <x v="1"/>
    <x v="1"/>
    <s v="1022379"/>
    <s v="GO PpPal 77@ Bo Cj AS"/>
    <s v="Paleta"/>
    <s v="Paleta Pulpa"/>
    <x v="2"/>
    <n v="-271"/>
    <n v="815"/>
    <n v="0"/>
    <n v="-271"/>
    <n v="72815"/>
    <x v="17"/>
    <x v="13"/>
    <m/>
    <n v="24000"/>
    <x v="0"/>
    <n v="0"/>
  </r>
  <r>
    <n v="1022381"/>
    <x v="0"/>
    <x v="1"/>
    <x v="1"/>
    <s v="1022381"/>
    <s v="GO Gord Esp@ Bo Cj 10k AS"/>
    <s v="Grasas"/>
    <s v="Grasa Gordura"/>
    <x v="2"/>
    <m/>
    <m/>
    <m/>
    <m/>
    <m/>
    <x v="1"/>
    <x v="13"/>
    <m/>
    <n v="-48000"/>
    <x v="1"/>
    <n v="0"/>
  </r>
  <r>
    <n v="1022388"/>
    <x v="0"/>
    <x v="1"/>
    <x v="1"/>
    <s v="1022388"/>
    <s v="GO Mixto Hso@ Bo Cj 10k AS"/>
    <s v="Huesos"/>
    <s v="Huesos Cuarto Centra"/>
    <x v="2"/>
    <n v="-18631"/>
    <n v="106892"/>
    <n v="96000"/>
    <n v="-18631"/>
    <n v="106892"/>
    <x v="99"/>
    <x v="95"/>
    <m/>
    <n v="0"/>
    <x v="2"/>
    <n v="0"/>
  </r>
  <r>
    <n v="1022389"/>
    <x v="0"/>
    <x v="1"/>
    <x v="1"/>
    <s v="1022389"/>
    <s v="GO Cue 20@ Bo Cj 20k AS"/>
    <s v="Cueros"/>
    <s v="Cuero Panceta"/>
    <x v="2"/>
    <n v="-31103"/>
    <n v="57789"/>
    <n v="24000"/>
    <n v="-31103"/>
    <n v="57789"/>
    <x v="7"/>
    <x v="3"/>
    <m/>
    <n v="0"/>
    <x v="2"/>
    <n v="0"/>
  </r>
  <r>
    <n v="1022398"/>
    <x v="0"/>
    <x v="1"/>
    <x v="1"/>
    <s v="1022398"/>
    <s v="GO Ganso C/asto S/g 3P@ Bo Cj AS"/>
    <s v="Pierna"/>
    <s v="Pierna Pulpa Fina"/>
    <x v="8"/>
    <n v="2542"/>
    <n v="0"/>
    <n v="12000"/>
    <n v="2542"/>
    <n v="0"/>
    <x v="96"/>
    <x v="90"/>
    <m/>
    <n v="0"/>
    <x v="2"/>
    <n v="0"/>
  </r>
  <r>
    <n v="1022413"/>
    <x v="0"/>
    <x v="1"/>
    <x v="1"/>
    <s v="1022413"/>
    <s v="GO Pta Tráquea@ Fi Cj 8k AS"/>
    <s v="Subprod"/>
    <s v="Subprod Visceras"/>
    <x v="8"/>
    <n v="-350"/>
    <n v="8967"/>
    <n v="0"/>
    <n v="-350"/>
    <n v="8967"/>
    <x v="93"/>
    <x v="86"/>
    <m/>
    <n v="0"/>
    <x v="2"/>
    <n v="0"/>
  </r>
  <r>
    <n v="1022414"/>
    <x v="0"/>
    <x v="1"/>
    <x v="1"/>
    <s v="1022414"/>
    <s v="GO Caz Ent@ Bo Cj 10k AS"/>
    <s v="Chuleta"/>
    <s v="Chuleta Cazuela"/>
    <x v="2"/>
    <n v="0"/>
    <n v="72000"/>
    <n v="72000"/>
    <n v="0"/>
    <n v="72000"/>
    <x v="17"/>
    <x v="9"/>
    <m/>
    <n v="0"/>
    <x v="2"/>
    <n v="24000"/>
  </r>
  <r>
    <n v="1022415"/>
    <x v="0"/>
    <x v="1"/>
    <x v="1"/>
    <s v="1022415"/>
    <s v="GO Reco 85/15 @ Cj 20k AS"/>
    <s v="Recortes"/>
    <s v="Recortes No Magro"/>
    <x v="2"/>
    <n v="5820"/>
    <n v="0"/>
    <n v="0"/>
    <n v="5820"/>
    <n v="0"/>
    <x v="77"/>
    <x v="5"/>
    <m/>
    <n v="0"/>
    <x v="2"/>
    <n v="0"/>
  </r>
  <r>
    <n v="1022416"/>
    <x v="0"/>
    <x v="1"/>
    <x v="1"/>
    <s v="1022416"/>
    <s v="GO Chu Vet Repas@ Bo Cj 21k AS"/>
    <s v="Chuleta"/>
    <s v="Chuleta Vetada"/>
    <x v="2"/>
    <n v="1140"/>
    <n v="0"/>
    <n v="0"/>
    <n v="1140"/>
    <n v="0"/>
    <x v="77"/>
    <x v="5"/>
    <m/>
    <n v="0"/>
    <x v="2"/>
    <n v="0"/>
  </r>
  <r>
    <n v="1022417"/>
    <x v="0"/>
    <x v="1"/>
    <x v="1"/>
    <s v="1022417"/>
    <s v="GO Cue granel@ Bo Cj 20k AS"/>
    <s v="Cueros"/>
    <s v="Cuero Mixto"/>
    <x v="2"/>
    <n v="-58820"/>
    <n v="58820"/>
    <n v="0"/>
    <n v="-58820"/>
    <n v="58820"/>
    <x v="77"/>
    <x v="13"/>
    <m/>
    <n v="-48000"/>
    <x v="1"/>
    <n v="96000"/>
  </r>
  <r>
    <n v="1022449"/>
    <x v="0"/>
    <x v="1"/>
    <x v="1"/>
    <s v="1022449"/>
    <s v="GO PpPna 59@ Bo Cj 24k AS"/>
    <s v="Pierna"/>
    <s v="Pierna Pulpa"/>
    <x v="5"/>
    <n v="3205"/>
    <n v="0"/>
    <n v="0"/>
    <n v="3205"/>
    <n v="0"/>
    <x v="77"/>
    <x v="5"/>
    <m/>
    <n v="0"/>
    <x v="2"/>
    <n v="0"/>
  </r>
  <r>
    <n v="1022500"/>
    <x v="0"/>
    <x v="1"/>
    <x v="1"/>
    <s v="1022500"/>
    <s v="GO Gord chic@ Cj 20k AS"/>
    <s v="Grasas"/>
    <s v="Grasa Gordura"/>
    <x v="7"/>
    <n v="6120"/>
    <n v="0"/>
    <n v="0"/>
    <n v="6120"/>
    <n v="0"/>
    <x v="77"/>
    <x v="5"/>
    <m/>
    <n v="0"/>
    <x v="2"/>
    <n v="0"/>
  </r>
  <r>
    <n v="1022515"/>
    <x v="0"/>
    <x v="1"/>
    <x v="1"/>
    <s v="1022515"/>
    <s v="GO Panc Tec C/cue@ Fi Cj Panc AS"/>
    <s v="Panceta"/>
    <s v="Panceta c/Cuero"/>
    <x v="8"/>
    <n v="1588"/>
    <n v="32912"/>
    <n v="30000"/>
    <n v="1588"/>
    <n v="32912"/>
    <x v="116"/>
    <x v="132"/>
    <m/>
    <n v="0"/>
    <x v="2"/>
    <n v="0"/>
  </r>
  <r>
    <n v="1022541"/>
    <x v="0"/>
    <x v="1"/>
    <x v="1"/>
    <s v="1022541"/>
    <s v="GO Reco 20/80 @ Cj 20k AS"/>
    <s v="Grasas"/>
    <s v="Grasa Gordura"/>
    <x v="2"/>
    <m/>
    <m/>
    <m/>
    <m/>
    <m/>
    <x v="1"/>
    <x v="3"/>
    <m/>
    <n v="-24000"/>
    <x v="1"/>
    <n v="72000"/>
  </r>
  <r>
    <n v="1022550"/>
    <x v="0"/>
    <x v="1"/>
    <x v="1"/>
    <s v="1022550"/>
    <s v="GO Hso femur@ Cj 20k AS AA"/>
    <s v="Huesos"/>
    <s v="Huesos Cuarto Traser"/>
    <x v="8"/>
    <n v="-40380"/>
    <n v="67980"/>
    <n v="24000"/>
    <n v="-40380"/>
    <n v="67980"/>
    <x v="7"/>
    <x v="3"/>
    <m/>
    <n v="0"/>
    <x v="2"/>
    <n v="0"/>
  </r>
  <r>
    <n v="1022561"/>
    <x v="0"/>
    <x v="1"/>
    <x v="1"/>
    <s v="1022561"/>
    <s v="GO MM Loin LL@ Fi Cj 12k AA"/>
    <s v="Lomo"/>
    <s v="Lomo MM Loin"/>
    <x v="8"/>
    <n v="1865"/>
    <n v="0"/>
    <n v="1000"/>
    <n v="1865"/>
    <n v="0"/>
    <x v="117"/>
    <x v="133"/>
    <m/>
    <n v="0"/>
    <x v="2"/>
    <n v="0"/>
  </r>
  <r>
    <n v="1022568"/>
    <x v="0"/>
    <x v="1"/>
    <x v="1"/>
    <s v="1022568"/>
    <s v="GO Panc Tecla SCue@ 4 Bo Cj 20kg AS"/>
    <s v="Panceta"/>
    <s v="Panceta s/Cuero"/>
    <x v="2"/>
    <n v="-127674"/>
    <n v="127674"/>
    <n v="0"/>
    <n v="-127674"/>
    <n v="127674"/>
    <x v="77"/>
    <x v="5"/>
    <m/>
    <n v="0"/>
    <x v="2"/>
    <n v="0"/>
  </r>
  <r>
    <n v="1022570"/>
    <x v="0"/>
    <x v="1"/>
    <x v="1"/>
    <s v="1022570"/>
    <s v="GO Panc Tec S/cue Mad@ Va Cj AS"/>
    <s v="Panceta"/>
    <s v="Panceta c/Cuero"/>
    <x v="8"/>
    <m/>
    <m/>
    <m/>
    <n v="0"/>
    <n v="0"/>
    <x v="84"/>
    <x v="74"/>
    <m/>
    <n v="0"/>
    <x v="2"/>
    <n v="0"/>
  </r>
  <r>
    <n v="1022619"/>
    <x v="0"/>
    <x v="1"/>
    <x v="1"/>
    <s v="1022619"/>
    <s v="GO Malaya 5-6mm@ Vp Cj AS"/>
    <s v="Prolijado"/>
    <s v="Prolijado Malaya"/>
    <x v="5"/>
    <n v="-2734"/>
    <n v="7270"/>
    <n v="4536"/>
    <n v="-2734"/>
    <n v="7270"/>
    <x v="118"/>
    <x v="134"/>
    <m/>
    <n v="-181.35599999999977"/>
    <x v="1"/>
    <n v="0"/>
  </r>
  <r>
    <n v="1022621"/>
    <x v="0"/>
    <x v="1"/>
    <x v="1"/>
    <s v="1022621"/>
    <s v="GO Panc S/tec N @ Fi Cj AS"/>
    <s v="Panceta"/>
    <s v="Panceta s/Cuero"/>
    <x v="8"/>
    <n v="931"/>
    <n v="45069"/>
    <n v="40000"/>
    <n v="931"/>
    <n v="45069"/>
    <x v="13"/>
    <x v="125"/>
    <m/>
    <n v="0"/>
    <x v="2"/>
    <n v="0"/>
  </r>
  <r>
    <n v="1022636"/>
    <x v="0"/>
    <x v="1"/>
    <x v="1"/>
    <s v="1022636"/>
    <s v="GO Hso Coxal@ Cj 15kg AS"/>
    <s v="Huesos"/>
    <s v="Huesos Cuarto Traser"/>
    <x v="2"/>
    <n v="12915"/>
    <n v="165616"/>
    <n v="192000"/>
    <n v="12915"/>
    <n v="165616"/>
    <x v="76"/>
    <x v="1"/>
    <m/>
    <n v="0"/>
    <x v="2"/>
    <n v="0"/>
  </r>
  <r>
    <n v="1022637"/>
    <x v="0"/>
    <x v="1"/>
    <x v="1"/>
    <s v="1022637"/>
    <s v="GO Hso Escapula@ Cj 15kg AS"/>
    <s v="Huesos"/>
    <s v="Huesos Cuarto Delant"/>
    <x v="2"/>
    <m/>
    <m/>
    <m/>
    <m/>
    <m/>
    <x v="1"/>
    <x v="3"/>
    <m/>
    <n v="-24000"/>
    <x v="1"/>
    <n v="48000"/>
  </r>
  <r>
    <n v="1022639"/>
    <x v="0"/>
    <x v="1"/>
    <x v="1"/>
    <s v="1022639"/>
    <s v="GO Cab Bca Ent S/L@ Cj 20k AS"/>
    <s v="Cabeza"/>
    <s v="Cabeza Entera"/>
    <x v="2"/>
    <n v="17824"/>
    <n v="916282"/>
    <n v="936000"/>
    <n v="17824"/>
    <n v="916282"/>
    <x v="119"/>
    <x v="135"/>
    <m/>
    <n v="0"/>
    <x v="2"/>
    <n v="0"/>
  </r>
  <r>
    <n v="1022640"/>
    <x v="0"/>
    <x v="1"/>
    <x v="1"/>
    <s v="1022640"/>
    <s v="GO Cab Roj Ent S/L@ Cj 20k AS"/>
    <s v="Cabeza"/>
    <s v="Cabeza Entera"/>
    <x v="2"/>
    <n v="-86434"/>
    <n v="50722"/>
    <n v="0"/>
    <n v="-86434"/>
    <n v="50722"/>
    <x v="77"/>
    <x v="5"/>
    <m/>
    <n v="0"/>
    <x v="2"/>
    <n v="0"/>
  </r>
  <r>
    <n v="1022645"/>
    <x v="0"/>
    <x v="1"/>
    <x v="1"/>
    <s v="1022645"/>
    <s v="GO Pecho Belly C/Hso pec@ Vp Cj AS"/>
    <s v="Panceta"/>
    <s v="Panceta s/Cuero"/>
    <x v="2"/>
    <n v="5085"/>
    <n v="0"/>
    <n v="5085"/>
    <n v="5085"/>
    <n v="0"/>
    <x v="120"/>
    <x v="5"/>
    <m/>
    <n v="5085"/>
    <x v="0"/>
    <n v="0"/>
  </r>
  <r>
    <n v="1022646"/>
    <x v="0"/>
    <x v="1"/>
    <x v="1"/>
    <s v="1022646"/>
    <s v="GO Pecho Belly S/p@ Vp Cj AS"/>
    <s v="Panceta"/>
    <s v="Panceta s/Cuero"/>
    <x v="2"/>
    <n v="11631"/>
    <n v="0"/>
    <n v="11631"/>
    <n v="11631"/>
    <n v="0"/>
    <x v="121"/>
    <x v="5"/>
    <m/>
    <n v="11631"/>
    <x v="0"/>
    <n v="0"/>
  </r>
  <r>
    <n v="1022654"/>
    <x v="0"/>
    <x v="1"/>
    <x v="1"/>
    <s v="1022654"/>
    <s v="GO Triming 90/10@ Cj 20k AS"/>
    <s v="Recortes"/>
    <s v="Recortes No Magro"/>
    <x v="7"/>
    <n v="18594"/>
    <n v="0"/>
    <n v="24000"/>
    <n v="18594"/>
    <n v="0"/>
    <x v="7"/>
    <x v="5"/>
    <m/>
    <n v="24000"/>
    <x v="0"/>
    <n v="0"/>
  </r>
  <r>
    <n v="1022748"/>
    <x v="0"/>
    <x v="1"/>
    <x v="1"/>
    <s v="1022748"/>
    <s v="GO Manos@ Cj 10k AS"/>
    <s v="Subprod"/>
    <s v="Subprod Patas-Manos"/>
    <x v="2"/>
    <n v="-13412"/>
    <n v="204115"/>
    <n v="192000"/>
    <n v="-13412"/>
    <n v="204115"/>
    <x v="76"/>
    <x v="30"/>
    <m/>
    <n v="72000"/>
    <x v="0"/>
    <n v="44000"/>
  </r>
  <r>
    <n v="1022750"/>
    <x v="0"/>
    <x v="1"/>
    <x v="1"/>
    <s v="1022750"/>
    <s v="GO PpPal Pim@ Cj 17.5k AS"/>
    <s v="Paleta"/>
    <s v="Paleta Pulpa"/>
    <x v="8"/>
    <n v="-620"/>
    <n v="42144"/>
    <n v="48000"/>
    <n v="-620"/>
    <n v="18144"/>
    <x v="7"/>
    <x v="3"/>
    <m/>
    <n v="0"/>
    <x v="2"/>
    <n v="0"/>
  </r>
  <r>
    <n v="1022751"/>
    <x v="0"/>
    <x v="1"/>
    <x v="1"/>
    <s v="1022751"/>
    <s v="GO PpPal 1P Ex@ Cj 14k AS"/>
    <s v="Paleta"/>
    <s v="Paleta Entera"/>
    <x v="8"/>
    <n v="4246"/>
    <n v="21054"/>
    <n v="22000"/>
    <n v="4246"/>
    <n v="21054"/>
    <x v="94"/>
    <x v="87"/>
    <m/>
    <n v="0"/>
    <x v="2"/>
    <n v="0"/>
  </r>
  <r>
    <n v="1022753"/>
    <x v="0"/>
    <x v="1"/>
    <x v="1"/>
    <s v="1022753"/>
    <s v="GO PernilM 1,3 kg up@ Cj 20k AS"/>
    <s v="Pernil"/>
    <s v="Pernil Mano"/>
    <x v="2"/>
    <n v="20568"/>
    <n v="99432"/>
    <n v="120000"/>
    <n v="20568"/>
    <n v="99432"/>
    <x v="36"/>
    <x v="95"/>
    <m/>
    <n v="24000"/>
    <x v="0"/>
    <n v="0"/>
  </r>
  <r>
    <n v="1022767"/>
    <x v="0"/>
    <x v="1"/>
    <x v="1"/>
    <s v="1022767"/>
    <s v="GO Gord Esp@ 20kg AA"/>
    <s v="Grasas"/>
    <s v="Grasa Gordura"/>
    <x v="8"/>
    <n v="1300"/>
    <n v="26300"/>
    <n v="24000"/>
    <n v="1300"/>
    <n v="26300"/>
    <x v="7"/>
    <x v="3"/>
    <m/>
    <n v="0"/>
    <x v="2"/>
    <n v="0"/>
  </r>
  <r>
    <n v="1022793"/>
    <x v="0"/>
    <x v="1"/>
    <x v="1"/>
    <s v="1022793"/>
    <s v="GO PpPal Pim@ 100g AS"/>
    <s v="Paleta"/>
    <s v="Paleta Pulpa"/>
    <x v="8"/>
    <m/>
    <m/>
    <m/>
    <m/>
    <m/>
    <x v="1"/>
    <x v="136"/>
    <m/>
    <n v="-0.1"/>
    <x v="1"/>
    <n v="0"/>
  </r>
  <r>
    <n v="1022794"/>
    <x v="0"/>
    <x v="1"/>
    <x v="1"/>
    <s v="1022794"/>
    <s v="GO PpPal 1P@ 100g  AS"/>
    <s v="Paleta"/>
    <s v="Paleta Entera"/>
    <x v="8"/>
    <n v="0"/>
    <n v="0"/>
    <n v="0"/>
    <n v="0"/>
    <n v="0"/>
    <x v="77"/>
    <x v="137"/>
    <m/>
    <n v="-0.4"/>
    <x v="1"/>
    <n v="0"/>
  </r>
  <r>
    <n v="1022813"/>
    <x v="0"/>
    <x v="1"/>
    <x v="1"/>
    <s v="1022813"/>
    <s v="GO Desp Forro Pal@ MUESTRA Cj 20k AS"/>
    <s v="Muestra"/>
    <s v="Muestra"/>
    <x v="2"/>
    <m/>
    <m/>
    <m/>
    <m/>
    <m/>
    <x v="1"/>
    <x v="72"/>
    <m/>
    <n v="-500"/>
    <x v="1"/>
    <n v="0"/>
  </r>
  <r>
    <n v="1022816"/>
    <x v="0"/>
    <x v="1"/>
    <x v="1"/>
    <s v="1022816"/>
    <s v="GO Tiras Lom Vet@ MUESTRA Cj 20k AS"/>
    <s v="Muestra"/>
    <s v="Muestra"/>
    <x v="2"/>
    <m/>
    <m/>
    <m/>
    <m/>
    <m/>
    <x v="1"/>
    <x v="138"/>
    <m/>
    <n v="-100"/>
    <x v="1"/>
    <n v="0"/>
  </r>
  <r>
    <n v="1022817"/>
    <x v="0"/>
    <x v="1"/>
    <x v="1"/>
    <s v="1022817"/>
    <s v="GO Lom Vet L@ VP Cj Lom Vet Mad AP"/>
    <s v="Muestra"/>
    <s v="Muestra"/>
    <x v="8"/>
    <m/>
    <m/>
    <m/>
    <m/>
    <m/>
    <x v="1"/>
    <x v="138"/>
    <m/>
    <n v="-100"/>
    <x v="1"/>
    <n v="0"/>
  </r>
  <r>
    <n v="1022832"/>
    <x v="0"/>
    <x v="1"/>
    <x v="1"/>
    <s v="1022832"/>
    <s v="GO PpPna 57@ MUESTRA Bo Cj AS"/>
    <s v="Muestra"/>
    <s v="Muestra"/>
    <x v="2"/>
    <m/>
    <m/>
    <m/>
    <m/>
    <m/>
    <x v="1"/>
    <x v="72"/>
    <m/>
    <n v="-500"/>
    <x v="1"/>
    <n v="0"/>
  </r>
  <r>
    <n v="1022835"/>
    <x v="0"/>
    <x v="1"/>
    <x v="1"/>
    <s v="1022835"/>
    <s v="GO Panc S/tec L @ Fi Cj AS"/>
    <s v="Muestra"/>
    <s v="Muestra"/>
    <x v="8"/>
    <m/>
    <m/>
    <m/>
    <m/>
    <m/>
    <x v="1"/>
    <x v="139"/>
    <m/>
    <n v="-136.9"/>
    <x v="1"/>
    <n v="0"/>
  </r>
  <r>
    <n v="1022837"/>
    <x v="0"/>
    <x v="1"/>
    <x v="1"/>
    <s v="1022837"/>
    <s v="GO Panc S/tec M @ Fi Cj AS"/>
    <s v="Recortes"/>
    <s v="Recortes Magro"/>
    <x v="8"/>
    <m/>
    <m/>
    <m/>
    <m/>
    <m/>
    <x v="1"/>
    <x v="140"/>
    <m/>
    <n v="-116.2"/>
    <x v="1"/>
    <n v="0"/>
  </r>
  <r>
    <n v="1022854"/>
    <x v="0"/>
    <x v="1"/>
    <x v="1"/>
    <s v="1022854"/>
    <s v="GO Hso Pecho@ Cj 10k AS"/>
    <s v="Huesos"/>
    <s v="Huesos Cuarto Centra"/>
    <x v="6"/>
    <n v="1768"/>
    <n v="0"/>
    <n v="0"/>
    <n v="1768"/>
    <n v="0"/>
    <x v="77"/>
    <x v="5"/>
    <m/>
    <n v="0"/>
    <x v="2"/>
    <n v="0"/>
  </r>
  <r>
    <n v="1022856"/>
    <x v="0"/>
    <x v="1"/>
    <x v="1"/>
    <s v="1022856"/>
    <s v="GO Reco 10/90 @ Cj 20k AS"/>
    <s v="Grasas"/>
    <s v="Grasa Gordura"/>
    <x v="2"/>
    <m/>
    <m/>
    <m/>
    <m/>
    <m/>
    <x v="1"/>
    <x v="9"/>
    <m/>
    <n v="-72000"/>
    <x v="1"/>
    <n v="0"/>
  </r>
  <r>
    <n v="1022863"/>
    <x v="0"/>
    <x v="1"/>
    <x v="1"/>
    <s v="1022863"/>
    <s v="GO Lom Vet M@ Cj 9k AS"/>
    <s v="Lomo"/>
    <s v="Lomo Vetado"/>
    <x v="8"/>
    <n v="-6204"/>
    <n v="52204"/>
    <n v="40000"/>
    <n v="-6204"/>
    <n v="56293"/>
    <x v="122"/>
    <x v="141"/>
    <m/>
    <n v="0"/>
    <x v="2"/>
    <n v="0"/>
  </r>
  <r>
    <n v="1022864"/>
    <x v="0"/>
    <x v="1"/>
    <x v="1"/>
    <s v="1022864"/>
    <s v="GO Lom Vet L@ Cj 11k AS"/>
    <s v="Lomo"/>
    <s v="Lomo Vetado"/>
    <x v="8"/>
    <n v="1073"/>
    <n v="16177"/>
    <n v="15000"/>
    <n v="1073"/>
    <n v="30513"/>
    <x v="116"/>
    <x v="132"/>
    <m/>
    <n v="0"/>
    <x v="2"/>
    <n v="0"/>
  </r>
  <r>
    <n v="1022865"/>
    <x v="0"/>
    <x v="1"/>
    <x v="1"/>
    <s v="1022865"/>
    <s v="GO Pan Tec S/cuero M@ Cj 17k AS"/>
    <s v="Panceta"/>
    <s v="Panceta s/Cuero"/>
    <x v="8"/>
    <n v="-7053"/>
    <n v="99053"/>
    <n v="80000"/>
    <n v="-7053"/>
    <n v="99053"/>
    <x v="78"/>
    <x v="142"/>
    <m/>
    <n v="-3000"/>
    <x v="1"/>
    <n v="0"/>
  </r>
  <r>
    <n v="1022866"/>
    <x v="0"/>
    <x v="1"/>
    <x v="1"/>
    <s v="1022866"/>
    <s v="GO Pan Tec S/cuero L@ Cj 19k AS"/>
    <s v="Panceta"/>
    <s v="Panceta s/Cuero"/>
    <x v="8"/>
    <n v="-2540"/>
    <n v="71540"/>
    <n v="60000"/>
    <n v="-2540"/>
    <n v="71540"/>
    <x v="123"/>
    <x v="143"/>
    <m/>
    <n v="-1000"/>
    <x v="1"/>
    <n v="0"/>
  </r>
  <r>
    <n v="1022883"/>
    <x v="0"/>
    <x v="1"/>
    <x v="1"/>
    <s v="1022883"/>
    <s v="GO BB Ribs 640g@ Cj 16k AS"/>
    <s v="Chuleta"/>
    <s v="Chuleta Huesos"/>
    <x v="5"/>
    <n v="0"/>
    <n v="12771"/>
    <n v="0"/>
    <n v="0"/>
    <n v="36771"/>
    <x v="7"/>
    <x v="144"/>
    <m/>
    <n v="4.8650000000016007"/>
    <x v="0"/>
    <n v="0"/>
  </r>
  <r>
    <n v="1022907"/>
    <x v="0"/>
    <x v="1"/>
    <x v="1"/>
    <s v="1022907"/>
    <s v="GO Riñon Ent@ Bo Cj 10k AS"/>
    <s v="Subprod"/>
    <s v="Subprod Visceras"/>
    <x v="6"/>
    <n v="-38229"/>
    <n v="89229"/>
    <n v="48000"/>
    <n v="-38229"/>
    <n v="89229"/>
    <x v="2"/>
    <x v="13"/>
    <m/>
    <n v="0"/>
    <x v="2"/>
    <n v="0"/>
  </r>
  <r>
    <n v="1022914"/>
    <x v="0"/>
    <x v="1"/>
    <x v="1"/>
    <s v="1022914"/>
    <s v="GO Lom Tocino @ Bo Cj 20k AS"/>
    <s v="Grasas"/>
    <s v="Grasa Lomo Tocino"/>
    <x v="8"/>
    <n v="7940"/>
    <n v="19660"/>
    <n v="24000"/>
    <n v="7940"/>
    <n v="19660"/>
    <x v="7"/>
    <x v="3"/>
    <m/>
    <n v="0"/>
    <x v="2"/>
    <n v="0"/>
  </r>
  <r>
    <n v="1022918"/>
    <x v="0"/>
    <x v="1"/>
    <x v="1"/>
    <s v="1022918"/>
    <s v="GO Lom Tocino@ Cj 20k AA"/>
    <s v="Grasas"/>
    <s v="Grasa Lomo Tocino"/>
    <x v="8"/>
    <n v="-12699"/>
    <n v="103277"/>
    <n v="96000"/>
    <n v="-12699"/>
    <n v="103277"/>
    <x v="36"/>
    <x v="30"/>
    <m/>
    <n v="0"/>
    <x v="2"/>
    <n v="0"/>
  </r>
  <r>
    <n v="1022932"/>
    <x v="0"/>
    <x v="1"/>
    <x v="1"/>
    <s v="1022932"/>
    <s v="GO BB Ribs 20-24 Oz@ Cj 10k AS"/>
    <s v="Chuleta"/>
    <s v="Chuleta Huesos"/>
    <x v="2"/>
    <n v="0"/>
    <n v="80"/>
    <n v="0"/>
    <n v="0"/>
    <n v="80"/>
    <x v="77"/>
    <x v="5"/>
    <m/>
    <n v="0"/>
    <x v="2"/>
    <n v="0"/>
  </r>
  <r>
    <n v="1022936"/>
    <x v="0"/>
    <x v="1"/>
    <x v="1"/>
    <s v="1022936"/>
    <s v="GO File C/cab@ Cj 5k AS"/>
    <s v="Filete"/>
    <s v="Filete c/Cabeza"/>
    <x v="2"/>
    <n v="-11848"/>
    <n v="0"/>
    <n v="0"/>
    <n v="-11848"/>
    <n v="0"/>
    <x v="77"/>
    <x v="5"/>
    <m/>
    <n v="0"/>
    <x v="2"/>
    <n v="0"/>
  </r>
  <r>
    <n v="1022939"/>
    <x v="0"/>
    <x v="1"/>
    <x v="1"/>
    <s v="1022939"/>
    <s v="GO Pta Cost@ Bo Cj 20k AS"/>
    <s v="Cost-Pec"/>
    <s v="Cost-Pec Trozos"/>
    <x v="2"/>
    <n v="-16954"/>
    <n v="80"/>
    <n v="0"/>
    <n v="-16954"/>
    <n v="80"/>
    <x v="77"/>
    <x v="5"/>
    <m/>
    <n v="0"/>
    <x v="2"/>
    <n v="0"/>
  </r>
  <r>
    <n v="1022940"/>
    <x v="0"/>
    <x v="1"/>
    <x v="1"/>
    <s v="1022940"/>
    <s v="GO PernilM 1 kg down@ Cj 20k AS"/>
    <s v="Pernil"/>
    <s v="Pernil Mano"/>
    <x v="2"/>
    <n v="-901"/>
    <n v="12390"/>
    <n v="0"/>
    <n v="-901"/>
    <n v="12390"/>
    <x v="77"/>
    <x v="5"/>
    <m/>
    <n v="0"/>
    <x v="2"/>
    <n v="0"/>
  </r>
  <r>
    <n v="1022941"/>
    <x v="0"/>
    <x v="1"/>
    <x v="1"/>
    <s v="1022941"/>
    <s v="GO PernilM 1-1.3 kg@ Cj 20k AS"/>
    <s v="Pernil"/>
    <s v="Pernil Mano"/>
    <x v="2"/>
    <n v="19617"/>
    <n v="60002"/>
    <n v="72000"/>
    <n v="19617"/>
    <n v="60002"/>
    <x v="17"/>
    <x v="9"/>
    <m/>
    <n v="0"/>
    <x v="2"/>
    <n v="0"/>
  </r>
  <r>
    <n v="1022943"/>
    <x v="0"/>
    <x v="1"/>
    <x v="1"/>
    <s v="1022943"/>
    <s v="GO Lom Ctro@ Cj 16k AS"/>
    <s v="Lomo"/>
    <s v="Lomo Centro"/>
    <x v="2"/>
    <n v="16"/>
    <n v="0"/>
    <n v="0"/>
    <n v="16"/>
    <n v="0"/>
    <x v="77"/>
    <x v="9"/>
    <m/>
    <n v="-72000"/>
    <x v="1"/>
    <n v="0"/>
  </r>
  <r>
    <n v="1022945"/>
    <x v="0"/>
    <x v="1"/>
    <x v="1"/>
    <s v="1022945"/>
    <s v="GO Mantec@ Cj 20k AS"/>
    <s v="Grasas"/>
    <s v="Grasa Interior"/>
    <x v="2"/>
    <n v="-77196"/>
    <n v="303930"/>
    <n v="216000"/>
    <n v="-77196"/>
    <n v="269197"/>
    <x v="76"/>
    <x v="99"/>
    <m/>
    <n v="24000"/>
    <x v="0"/>
    <n v="0"/>
  </r>
  <r>
    <n v="1022946"/>
    <x v="0"/>
    <x v="1"/>
    <x v="1"/>
    <s v="1022946"/>
    <s v="GO Chu Ctro@ Cj AS"/>
    <s v="Chuleta"/>
    <s v="Chuleta Centro"/>
    <x v="2"/>
    <n v="-4685"/>
    <n v="0"/>
    <n v="0"/>
    <n v="-4685"/>
    <n v="0"/>
    <x v="77"/>
    <x v="5"/>
    <m/>
    <n v="0"/>
    <x v="2"/>
    <n v="0"/>
  </r>
  <r>
    <n v="1022989"/>
    <x v="0"/>
    <x v="1"/>
    <x v="1"/>
    <s v="1022989"/>
    <s v="GO MM LOIN S VP@ Cj 10k AS"/>
    <s v="Lomo"/>
    <s v="Lomo MM Loin"/>
    <x v="8"/>
    <n v="-7797"/>
    <n v="30797"/>
    <n v="20000"/>
    <n v="-7797"/>
    <n v="30797"/>
    <x v="116"/>
    <x v="132"/>
    <m/>
    <n v="0"/>
    <x v="2"/>
    <n v="0"/>
  </r>
  <r>
    <n v="1022995"/>
    <x v="0"/>
    <x v="1"/>
    <x v="1"/>
    <s v="1022995"/>
    <s v="GO Panc Tec /C cue S/H@ Cj 20k AS"/>
    <s v="Panceta"/>
    <s v="Panceta c/Cuero"/>
    <x v="2"/>
    <n v="0"/>
    <n v="19"/>
    <n v="0"/>
    <n v="0"/>
    <n v="19"/>
    <x v="77"/>
    <x v="5"/>
    <m/>
    <n v="0"/>
    <x v="2"/>
    <n v="0"/>
  </r>
  <r>
    <n v="1023034"/>
    <x v="0"/>
    <x v="1"/>
    <x v="1"/>
    <s v="1023034"/>
    <s v="GO Forro Pal@ Bo Cj 20k AS"/>
    <s v="Cueros"/>
    <s v="Cuero Forro"/>
    <x v="2"/>
    <n v="26658"/>
    <n v="208771"/>
    <n v="240000"/>
    <n v="26658"/>
    <n v="198938"/>
    <x v="95"/>
    <x v="1"/>
    <m/>
    <n v="48000"/>
    <x v="0"/>
    <n v="72000"/>
  </r>
  <r>
    <n v="1023047"/>
    <x v="0"/>
    <x v="1"/>
    <x v="1"/>
    <s v="1023047"/>
    <s v="GO Lom Vet 44@ Fi Cj 18k AS"/>
    <s v="Lomo"/>
    <s v="Lomo Vetado"/>
    <x v="2"/>
    <n v="5434"/>
    <n v="0"/>
    <n v="0"/>
    <n v="5434"/>
    <n v="0"/>
    <x v="77"/>
    <x v="5"/>
    <m/>
    <n v="0"/>
    <x v="2"/>
    <n v="0"/>
  </r>
  <r>
    <n v="1023050"/>
    <x v="0"/>
    <x v="1"/>
    <x v="1"/>
    <s v="1023050"/>
    <s v="GO Lom Centro@ Cj 16k AS"/>
    <s v="Lomo"/>
    <s v="Lomo Centro"/>
    <x v="5"/>
    <n v="3562"/>
    <n v="0"/>
    <n v="0"/>
    <n v="3562"/>
    <n v="0"/>
    <x v="77"/>
    <x v="5"/>
    <m/>
    <n v="0"/>
    <x v="2"/>
    <n v="0"/>
  </r>
  <r>
    <n v="1023066"/>
    <x v="0"/>
    <x v="1"/>
    <x v="1"/>
    <s v="1023066"/>
    <s v="GO BB Ribs@ Cj 16k AS"/>
    <s v="Chuleta"/>
    <s v="Chuleta Huesos"/>
    <x v="2"/>
    <n v="0"/>
    <n v="17"/>
    <n v="0"/>
    <n v="0"/>
    <n v="17"/>
    <x v="77"/>
    <x v="5"/>
    <m/>
    <n v="0"/>
    <x v="2"/>
    <n v="0"/>
  </r>
  <r>
    <n v="1023093"/>
    <x v="0"/>
    <x v="1"/>
    <x v="1"/>
    <s v="1023093"/>
    <s v="GO Cordon Lom@ Bo Cj 20k AS"/>
    <s v="Recortes"/>
    <s v="Recortes No Magro"/>
    <x v="2"/>
    <n v="-15981"/>
    <n v="48134"/>
    <n v="48000"/>
    <n v="-15981"/>
    <n v="48134"/>
    <x v="2"/>
    <x v="145"/>
    <m/>
    <n v="2100"/>
    <x v="0"/>
    <n v="0"/>
  </r>
  <r>
    <n v="1023102"/>
    <x v="0"/>
    <x v="1"/>
    <x v="1"/>
    <s v="1023102"/>
    <s v="GO MM Loin LL VP@ Cj 20k AA"/>
    <s v="Lomo"/>
    <s v="Lomo MM Loin"/>
    <x v="8"/>
    <n v="-6772"/>
    <n v="6772"/>
    <n v="0"/>
    <n v="-6772"/>
    <n v="6772"/>
    <x v="77"/>
    <x v="5"/>
    <m/>
    <n v="0"/>
    <x v="2"/>
    <n v="0"/>
  </r>
  <r>
    <n v="1023123"/>
    <x v="0"/>
    <x v="1"/>
    <x v="1"/>
    <s v="1023123"/>
    <s v="GO Lom Vet@ Cj 9k AS"/>
    <s v="Lomo"/>
    <s v="Lomo Vetado"/>
    <x v="8"/>
    <n v="2747"/>
    <n v="3003"/>
    <n v="5000"/>
    <n v="2747"/>
    <n v="3003"/>
    <x v="97"/>
    <x v="88"/>
    <m/>
    <n v="0"/>
    <x v="2"/>
    <n v="0"/>
  </r>
  <r>
    <n v="1023126"/>
    <x v="0"/>
    <x v="1"/>
    <x v="1"/>
    <s v="1023126"/>
    <s v="GO Reco 90/10 @ Cj 20k AS"/>
    <s v="Recortes"/>
    <s v="Recortes No Magro"/>
    <x v="2"/>
    <n v="4680"/>
    <n v="0"/>
    <n v="0"/>
    <n v="4680"/>
    <n v="0"/>
    <x v="77"/>
    <x v="5"/>
    <m/>
    <n v="0"/>
    <x v="2"/>
    <n v="0"/>
  </r>
  <r>
    <n v="1023131"/>
    <x v="0"/>
    <x v="1"/>
    <x v="1"/>
    <s v="1023131"/>
    <s v="GO Pna S/Hso C/Cue@ Cj 20k AS"/>
    <s v="Pierna"/>
    <s v="Pierna Pulpa"/>
    <x v="2"/>
    <n v="-22"/>
    <n v="260"/>
    <n v="0"/>
    <n v="-22"/>
    <n v="260"/>
    <x v="77"/>
    <x v="5"/>
    <m/>
    <n v="0"/>
    <x v="2"/>
    <n v="0"/>
  </r>
  <r>
    <n v="1023132"/>
    <x v="0"/>
    <x v="1"/>
    <x v="1"/>
    <s v="1023132"/>
    <s v="GO Pal S/Hso C/Cue@ Cj 20k AS"/>
    <s v="Paleta"/>
    <s v="Paleta Pulpa"/>
    <x v="2"/>
    <n v="2338"/>
    <n v="0"/>
    <n v="0"/>
    <n v="2338"/>
    <n v="0"/>
    <x v="77"/>
    <x v="5"/>
    <m/>
    <n v="0"/>
    <x v="2"/>
    <n v="0"/>
  </r>
  <r>
    <n v="1023143"/>
    <x v="0"/>
    <x v="1"/>
    <x v="1"/>
    <s v="1023143"/>
    <s v="GO Platead@ Fi Cj 20k AS"/>
    <s v="Prolijado"/>
    <s v="Prolijado Plateada"/>
    <x v="2"/>
    <n v="1840"/>
    <n v="0"/>
    <n v="0"/>
    <n v="1840"/>
    <n v="0"/>
    <x v="77"/>
    <x v="5"/>
    <m/>
    <n v="0"/>
    <x v="2"/>
    <n v="0"/>
  </r>
  <r>
    <n v="1023157"/>
    <x v="0"/>
    <x v="1"/>
    <x v="1"/>
    <s v="1023157"/>
    <s v="GO Lom Tocin@ Cj 20k AS"/>
    <s v="Grasas"/>
    <s v="Grasa Lomo Tocino"/>
    <x v="2"/>
    <n v="1460"/>
    <n v="0"/>
    <n v="0"/>
    <n v="1460"/>
    <n v="0"/>
    <x v="77"/>
    <x v="5"/>
    <m/>
    <n v="0"/>
    <x v="2"/>
    <n v="0"/>
  </r>
  <r>
    <n v="1023158"/>
    <x v="0"/>
    <x v="1"/>
    <x v="1"/>
    <s v="1023158"/>
    <s v="GO Lom Vet 44@ Bo Cj 20k AS"/>
    <s v="Lomo"/>
    <s v="Lomo Vetado"/>
    <x v="2"/>
    <n v="255"/>
    <n v="0"/>
    <n v="0"/>
    <n v="255"/>
    <n v="0"/>
    <x v="77"/>
    <x v="5"/>
    <m/>
    <n v="0"/>
    <x v="2"/>
    <n v="0"/>
  </r>
  <r>
    <n v="1023166"/>
    <x v="0"/>
    <x v="1"/>
    <x v="1"/>
    <s v="1023166"/>
    <s v="GO Lom Tocino@ Bo Cj 20k AP"/>
    <s v="Panceta"/>
    <s v="Panceta s/Cuero"/>
    <x v="8"/>
    <m/>
    <m/>
    <m/>
    <m/>
    <m/>
    <x v="1"/>
    <x v="138"/>
    <m/>
    <n v="-100"/>
    <x v="1"/>
    <n v="0"/>
  </r>
  <r>
    <n v="1023190"/>
    <x v="0"/>
    <x v="1"/>
    <x v="1"/>
    <s v="1023190"/>
    <s v="GO Pana s/Corazon@ Bo Cj 20k AS"/>
    <s v="Subprod"/>
    <s v="Subprod Visceras"/>
    <x v="5"/>
    <n v="-113903"/>
    <n v="282847"/>
    <n v="168000"/>
    <n v="-113903"/>
    <n v="330847"/>
    <x v="124"/>
    <x v="146"/>
    <m/>
    <n v="325.72600000002421"/>
    <x v="0"/>
    <n v="0"/>
  </r>
  <r>
    <n v="1023247"/>
    <x v="0"/>
    <x v="1"/>
    <x v="1"/>
    <s v="1023247"/>
    <s v="GO Panc Lam 2.5mm@ Cj 5k AS"/>
    <s v="Panceta"/>
    <s v="Panceta s/Cuero"/>
    <x v="8"/>
    <n v="1120"/>
    <n v="0"/>
    <n v="0"/>
    <n v="1120"/>
    <n v="0"/>
    <x v="77"/>
    <x v="5"/>
    <m/>
    <n v="0"/>
    <x v="2"/>
    <n v="0"/>
  </r>
  <r>
    <n v="1023257"/>
    <x v="0"/>
    <x v="1"/>
    <x v="1"/>
    <s v="1023257"/>
    <s v="GO Reco 60/40 Panc@ Bo Cj 20k AS"/>
    <s v="Recortes"/>
    <s v="Recortes No Magro"/>
    <x v="6"/>
    <n v="-24002"/>
    <n v="48939"/>
    <n v="24000"/>
    <n v="-24002"/>
    <n v="48939"/>
    <x v="7"/>
    <x v="118"/>
    <m/>
    <n v="-2"/>
    <x v="1"/>
    <n v="0"/>
  </r>
  <r>
    <n v="1023265"/>
    <x v="0"/>
    <x v="1"/>
    <x v="1"/>
    <s v="1023265"/>
    <s v="GO Pta Cos 2h@ Bo Cj 10k AS"/>
    <s v="Cost-Pec"/>
    <s v="Cost-Pec Trozos"/>
    <x v="8"/>
    <n v="1416"/>
    <n v="6792"/>
    <n v="7500"/>
    <n v="1416"/>
    <n v="6792"/>
    <x v="125"/>
    <x v="147"/>
    <m/>
    <n v="0"/>
    <x v="2"/>
    <n v="0"/>
  </r>
  <r>
    <n v="1023273"/>
    <x v="0"/>
    <x v="1"/>
    <x v="1"/>
    <s v="1023273"/>
    <s v="GO Posta Negra@ Va Cj 20k"/>
    <s v="Pierna"/>
    <s v="Pierna Pulpa Fina"/>
    <x v="5"/>
    <n v="2106"/>
    <n v="16038"/>
    <n v="18144"/>
    <n v="2106"/>
    <n v="16038"/>
    <x v="57"/>
    <x v="148"/>
    <m/>
    <n v="0"/>
    <x v="2"/>
    <n v="0"/>
  </r>
  <r>
    <n v="1023274"/>
    <x v="0"/>
    <x v="1"/>
    <x v="1"/>
    <s v="1023274"/>
    <s v="GO Ganso S/g S/abst @ Va Cj 12k"/>
    <s v="Pierna"/>
    <s v="Pierna Pulpa Fina"/>
    <x v="5"/>
    <n v="1471"/>
    <n v="16673"/>
    <n v="18144"/>
    <n v="1471"/>
    <n v="16673"/>
    <x v="57"/>
    <x v="148"/>
    <m/>
    <n v="0"/>
    <x v="2"/>
    <n v="0"/>
  </r>
  <r>
    <n v="1023290"/>
    <x v="0"/>
    <x v="1"/>
    <x v="1"/>
    <s v="1023290"/>
    <s v="GO Hso tibia @ Cj 20k AS"/>
    <s v="Huesos"/>
    <s v="Huesos Cuarto Traser"/>
    <x v="2"/>
    <n v="1900"/>
    <n v="0"/>
    <n v="16000"/>
    <n v="1900"/>
    <n v="0"/>
    <x v="126"/>
    <x v="5"/>
    <m/>
    <n v="16000"/>
    <x v="0"/>
    <n v="0"/>
  </r>
  <r>
    <n v="1023291"/>
    <x v="0"/>
    <x v="1"/>
    <x v="1"/>
    <s v="1023291"/>
    <s v="GO Hso Costilla 4x 5kg @ Cj 20k AS"/>
    <s v="Huesos"/>
    <s v="Huesos Cuarto Centra"/>
    <x v="2"/>
    <n v="0"/>
    <n v="24000"/>
    <n v="24000"/>
    <n v="0"/>
    <n v="24000"/>
    <x v="7"/>
    <x v="3"/>
    <m/>
    <n v="0"/>
    <x v="2"/>
    <n v="0"/>
  </r>
  <r>
    <n v="1023302"/>
    <x v="0"/>
    <x v="1"/>
    <x v="1"/>
    <s v="1023302"/>
    <s v="GO Mantec@ Cj 20k AS"/>
    <s v="Grasas"/>
    <s v="Grasa Interior"/>
    <x v="6"/>
    <n v="-920"/>
    <n v="26819"/>
    <n v="24000"/>
    <n v="-920"/>
    <n v="157552"/>
    <x v="29"/>
    <x v="128"/>
    <m/>
    <n v="0"/>
    <x v="2"/>
    <n v="0"/>
  </r>
  <r>
    <n v="1023306"/>
    <x v="0"/>
    <x v="1"/>
    <x v="1"/>
    <s v="1023306"/>
    <s v="GO Cue granel@ Bo Cj 20k AS"/>
    <s v="Cueros"/>
    <s v="Cuero Mixto"/>
    <x v="2"/>
    <n v="19401"/>
    <n v="220599"/>
    <n v="240000"/>
    <n v="19401"/>
    <n v="220599"/>
    <x v="127"/>
    <x v="99"/>
    <m/>
    <n v="96000"/>
    <x v="0"/>
    <n v="0"/>
  </r>
  <r>
    <n v="1023318"/>
    <x v="0"/>
    <x v="1"/>
    <x v="1"/>
    <s v="1023318"/>
    <s v="GO Reco 80/20 @ Bo Cj 20k AS"/>
    <s v="Recortes"/>
    <s v="Recortes No Magro"/>
    <x v="6"/>
    <n v="-23978"/>
    <n v="23978"/>
    <n v="0"/>
    <n v="-23978"/>
    <n v="23978"/>
    <x v="77"/>
    <x v="5"/>
    <m/>
    <n v="0"/>
    <x v="2"/>
    <n v="0"/>
  </r>
  <r>
    <n v="1023319"/>
    <x v="0"/>
    <x v="1"/>
    <x v="1"/>
    <s v="1023319"/>
    <s v="GO Reco 90/10 @ Bo Cj 20k AS"/>
    <s v="Recortes"/>
    <s v="Recortes No Magro"/>
    <x v="6"/>
    <n v="-23980"/>
    <n v="36634"/>
    <n v="12000"/>
    <n v="-23980"/>
    <n v="36634"/>
    <x v="21"/>
    <x v="3"/>
    <m/>
    <n v="-12000"/>
    <x v="1"/>
    <n v="0"/>
  </r>
  <r>
    <n v="1020017"/>
    <x v="0"/>
    <x v="1"/>
    <x v="2"/>
    <s v="1020017"/>
    <s v="GO Chu Ctro@ Fi Cj 20k AS"/>
    <s v="Chuleta"/>
    <s v="Chuleta Centro"/>
    <x v="0"/>
    <m/>
    <m/>
    <m/>
    <m/>
    <m/>
    <x v="1"/>
    <x v="5"/>
    <n v="99521.843999999997"/>
    <n v="0"/>
    <x v="2"/>
    <n v="0"/>
  </r>
  <r>
    <n v="1020086"/>
    <x v="0"/>
    <x v="1"/>
    <x v="2"/>
    <s v="1020086"/>
    <s v="GO Lom Ctro 27 S/f@ Va Cj t-f AS"/>
    <s v="Lomo"/>
    <s v="Lomo Centro"/>
    <x v="0"/>
    <m/>
    <m/>
    <m/>
    <m/>
    <m/>
    <x v="1"/>
    <x v="5"/>
    <n v="72461.442999999999"/>
    <n v="0"/>
    <x v="2"/>
    <n v="0"/>
  </r>
  <r>
    <n v="1020105"/>
    <x v="0"/>
    <x v="1"/>
    <x v="2"/>
    <s v="1020105"/>
    <s v="GO Lom Tecla@ Cj Lom Ctro JP"/>
    <s v="Lomo"/>
    <s v="Lomo Centro"/>
    <x v="9"/>
    <m/>
    <m/>
    <m/>
    <m/>
    <m/>
    <x v="1"/>
    <x v="5"/>
    <n v="57475.186999999998"/>
    <n v="0"/>
    <x v="2"/>
    <n v="0"/>
  </r>
  <r>
    <n v="1020110"/>
    <x v="0"/>
    <x v="1"/>
    <x v="2"/>
    <s v="1020110"/>
    <s v="GO MM Loin L@ Cj 12k AP"/>
    <s v="Lomo"/>
    <s v="Lomo MM Loin"/>
    <x v="9"/>
    <m/>
    <m/>
    <m/>
    <m/>
    <m/>
    <x v="1"/>
    <x v="5"/>
    <n v="302686.83799999999"/>
    <n v="0"/>
    <x v="2"/>
    <n v="0"/>
  </r>
  <r>
    <n v="1020284"/>
    <x v="0"/>
    <x v="1"/>
    <x v="2"/>
    <s v="1020284"/>
    <s v="GO Posta Negra 3P T@ Va Cj t-f JP"/>
    <s v="Pierna"/>
    <s v="Pierna Pulpa Fina"/>
    <x v="9"/>
    <m/>
    <m/>
    <m/>
    <m/>
    <m/>
    <x v="1"/>
    <x v="5"/>
    <n v="6330.2"/>
    <n v="0"/>
    <x v="2"/>
    <n v="7666.6666666666679"/>
  </r>
  <r>
    <n v="1020326"/>
    <x v="0"/>
    <x v="1"/>
    <x v="2"/>
    <s v="1020326"/>
    <s v="GO PpPal Pim@ Cj AP"/>
    <s v="Paleta"/>
    <s v="Paleta Pulpa"/>
    <x v="9"/>
    <m/>
    <m/>
    <m/>
    <m/>
    <m/>
    <x v="1"/>
    <x v="5"/>
    <n v="165464.44500000001"/>
    <n v="0"/>
    <x v="2"/>
    <n v="216000"/>
  </r>
  <r>
    <n v="1020339"/>
    <x v="0"/>
    <x v="1"/>
    <x v="2"/>
    <s v="1020339"/>
    <s v="GO Lom Tocino@ Cj 20k AS"/>
    <s v="Grasas"/>
    <s v="Grasa Lomo Tocino"/>
    <x v="0"/>
    <m/>
    <m/>
    <m/>
    <m/>
    <m/>
    <x v="1"/>
    <x v="5"/>
    <n v="19000"/>
    <n v="0"/>
    <x v="2"/>
    <n v="0"/>
  </r>
  <r>
    <n v="1020349"/>
    <x v="0"/>
    <x v="1"/>
    <x v="2"/>
    <s v="1020349"/>
    <s v="GO Papda@ Cj t-f AS"/>
    <s v="Plancha"/>
    <s v="Plancha s/Cuero"/>
    <x v="0"/>
    <m/>
    <m/>
    <m/>
    <m/>
    <m/>
    <x v="1"/>
    <x v="5"/>
    <n v="188274.91800000001"/>
    <n v="0"/>
    <x v="2"/>
    <n v="0"/>
  </r>
  <r>
    <n v="1020367"/>
    <x v="0"/>
    <x v="1"/>
    <x v="2"/>
    <s v="1020367"/>
    <s v="GO Gord Lom Tocino@ Cj t-f AS"/>
    <s v="Grasas"/>
    <s v="Grasa Gordura"/>
    <x v="0"/>
    <m/>
    <m/>
    <m/>
    <m/>
    <m/>
    <x v="1"/>
    <x v="5"/>
    <n v="21372.876"/>
    <n v="0"/>
    <x v="2"/>
    <n v="24000"/>
  </r>
  <r>
    <n v="1020412"/>
    <x v="0"/>
    <x v="1"/>
    <x v="2"/>
    <s v="1020412"/>
    <s v="GO Cne Long@ Cj t-f AS"/>
    <s v="Recortes"/>
    <s v="Recortes No Magro"/>
    <x v="0"/>
    <m/>
    <m/>
    <m/>
    <m/>
    <m/>
    <x v="1"/>
    <x v="5"/>
    <n v="35807.487999999998"/>
    <n v="0"/>
    <x v="2"/>
    <n v="48000"/>
  </r>
  <r>
    <n v="1020589"/>
    <x v="0"/>
    <x v="1"/>
    <x v="2"/>
    <s v="1020589"/>
    <s v="GO MM Loin S@ Fi Cj 12k AP"/>
    <s v="Lomo"/>
    <s v="Lomo MM Loin"/>
    <x v="9"/>
    <m/>
    <m/>
    <m/>
    <m/>
    <m/>
    <x v="1"/>
    <x v="5"/>
    <n v="55945.786"/>
    <n v="0"/>
    <x v="2"/>
    <n v="74489.795918367352"/>
  </r>
  <r>
    <n v="1020592"/>
    <x v="0"/>
    <x v="1"/>
    <x v="2"/>
    <s v="1020592"/>
    <s v="GO Lom Vet &gt;2.0@ Fi Cj Lom Vet AP"/>
    <s v="Lomo"/>
    <s v="Lomo Vetado"/>
    <x v="9"/>
    <m/>
    <m/>
    <m/>
    <m/>
    <m/>
    <x v="1"/>
    <x v="5"/>
    <n v="29708.830999999998"/>
    <n v="0"/>
    <x v="2"/>
    <n v="69226.712328767127"/>
  </r>
  <r>
    <n v="1020620"/>
    <x v="0"/>
    <x v="1"/>
    <x v="2"/>
    <s v="1020620"/>
    <s v="GO Lom Vet &lt;2.0@ Fi Cj AP"/>
    <s v="Lomo"/>
    <s v="Lomo Vetado"/>
    <x v="9"/>
    <m/>
    <m/>
    <m/>
    <m/>
    <m/>
    <x v="1"/>
    <x v="5"/>
    <n v="14402.512000000001"/>
    <n v="0"/>
    <x v="2"/>
    <n v="22000"/>
  </r>
  <r>
    <n v="1020636"/>
    <x v="0"/>
    <x v="1"/>
    <x v="2"/>
    <s v="1020636"/>
    <s v="GO File C/cab@ Va Cj 10k AP"/>
    <s v="Filete"/>
    <s v="Filete c/Cabeza"/>
    <x v="9"/>
    <m/>
    <m/>
    <m/>
    <m/>
    <m/>
    <x v="1"/>
    <x v="5"/>
    <n v="12631.616"/>
    <n v="0"/>
    <x v="2"/>
    <n v="13333.333333333332"/>
  </r>
  <r>
    <n v="1020637"/>
    <x v="0"/>
    <x v="1"/>
    <x v="2"/>
    <s v="1020637"/>
    <s v="GO Panc Tec S/cue@ Fi Cj ch AP"/>
    <s v="Panceta"/>
    <s v="Panceta s/Cuero"/>
    <x v="9"/>
    <m/>
    <m/>
    <m/>
    <m/>
    <m/>
    <x v="1"/>
    <x v="5"/>
    <n v="159150.15299999999"/>
    <n v="0"/>
    <x v="2"/>
    <n v="33000"/>
  </r>
  <r>
    <n v="1020662"/>
    <x v="0"/>
    <x v="1"/>
    <x v="2"/>
    <s v="1020662"/>
    <s v="GO Ganso C/asto 3P@ Va Cj t-f AP"/>
    <s v="Pierna"/>
    <s v="Pierna Pulpa Fina"/>
    <x v="9"/>
    <m/>
    <m/>
    <m/>
    <m/>
    <m/>
    <x v="1"/>
    <x v="5"/>
    <n v="16405.218000000001"/>
    <n v="0"/>
    <x v="2"/>
    <n v="15000"/>
  </r>
  <r>
    <n v="1020665"/>
    <x v="0"/>
    <x v="1"/>
    <x v="2"/>
    <s v="1020665"/>
    <s v="GO Posta Rosada 3P@ Va Cj t-f AP"/>
    <s v="Pierna"/>
    <s v="Pierna Pulpa Fina"/>
    <x v="9"/>
    <m/>
    <m/>
    <m/>
    <m/>
    <m/>
    <x v="1"/>
    <x v="5"/>
    <n v="7621.9409999999998"/>
    <n v="0"/>
    <x v="2"/>
    <n v="0"/>
  </r>
  <r>
    <n v="1020681"/>
    <x v="0"/>
    <x v="1"/>
    <x v="2"/>
    <s v="1020681"/>
    <s v="GO MM Loin D@ Fi Cj 12k AP"/>
    <s v="Lomo"/>
    <s v="Lomo MM Loin"/>
    <x v="9"/>
    <m/>
    <m/>
    <m/>
    <m/>
    <m/>
    <x v="1"/>
    <x v="5"/>
    <n v="17149.437000000002"/>
    <n v="0"/>
    <x v="2"/>
    <n v="0"/>
  </r>
  <r>
    <n v="1020731"/>
    <x v="0"/>
    <x v="1"/>
    <x v="2"/>
    <s v="1020731"/>
    <s v="GO Panc S/tec/cue I@ Fi Cj Panc 4s AP"/>
    <s v="Panceta"/>
    <s v="Panceta s/Cuero"/>
    <x v="9"/>
    <m/>
    <m/>
    <m/>
    <m/>
    <m/>
    <x v="1"/>
    <x v="5"/>
    <n v="15240.136"/>
    <n v="0"/>
    <x v="2"/>
    <n v="5000"/>
  </r>
  <r>
    <n v="1020758"/>
    <x v="0"/>
    <x v="1"/>
    <x v="2"/>
    <s v="1020758"/>
    <s v="GO Lom Vet S/g@ Va Cj ch AP"/>
    <s v="Lomo"/>
    <s v="Lomo Vetado"/>
    <x v="9"/>
    <m/>
    <m/>
    <m/>
    <m/>
    <m/>
    <x v="1"/>
    <x v="5"/>
    <n v="5612.201"/>
    <n v="0"/>
    <x v="2"/>
    <n v="0"/>
  </r>
  <r>
    <n v="1020774"/>
    <x v="0"/>
    <x v="1"/>
    <x v="2"/>
    <s v="1020774"/>
    <s v="GO Malaya Japon@ Va Cj JP"/>
    <s v="Prolijado"/>
    <s v="Prolijado Malaya"/>
    <x v="9"/>
    <m/>
    <m/>
    <m/>
    <m/>
    <m/>
    <x v="1"/>
    <x v="5"/>
    <n v="5404.0140000000001"/>
    <n v="0"/>
    <x v="2"/>
    <n v="3809.5238095238096"/>
  </r>
  <r>
    <n v="1020802"/>
    <x v="0"/>
    <x v="1"/>
    <x v="2"/>
    <s v="1020802"/>
    <s v="GO Panc S/tec N@ Fi Cj 20k AP"/>
    <s v="Panceta"/>
    <s v="Panceta s/Cuero"/>
    <x v="9"/>
    <m/>
    <m/>
    <m/>
    <m/>
    <m/>
    <x v="1"/>
    <x v="5"/>
    <n v="81448.563999999998"/>
    <n v="0"/>
    <x v="2"/>
    <n v="38262.5"/>
  </r>
  <r>
    <n v="1020810"/>
    <x v="0"/>
    <x v="1"/>
    <x v="2"/>
    <s v="1020810"/>
    <s v="GO Recto@ Cj File AP"/>
    <s v="Subprod"/>
    <s v="Subprod Tripa"/>
    <x v="9"/>
    <m/>
    <m/>
    <m/>
    <m/>
    <m/>
    <x v="1"/>
    <x v="5"/>
    <n v="7090.9809999999998"/>
    <n v="0"/>
    <x v="2"/>
    <n v="0"/>
  </r>
  <r>
    <n v="1020822"/>
    <x v="0"/>
    <x v="1"/>
    <x v="2"/>
    <s v="1020822"/>
    <s v="GO Resto Tira Hso@ Cj 20k AS"/>
    <s v="Huesos"/>
    <s v="Huesos Cuarto Centra"/>
    <x v="5"/>
    <m/>
    <m/>
    <m/>
    <m/>
    <m/>
    <x v="1"/>
    <x v="5"/>
    <n v="23369.563999999998"/>
    <n v="0"/>
    <x v="2"/>
    <n v="0"/>
  </r>
  <r>
    <n v="1020828"/>
    <x v="0"/>
    <x v="1"/>
    <x v="2"/>
    <s v="1020828"/>
    <s v="GO BB Ribs 20-24 Oz@ Cj 10k AS"/>
    <s v="Chuleta"/>
    <s v="Chuleta Huesos"/>
    <x v="5"/>
    <m/>
    <m/>
    <m/>
    <m/>
    <m/>
    <x v="1"/>
    <x v="5"/>
    <n v="29928.069"/>
    <n v="0"/>
    <x v="2"/>
    <n v="0"/>
  </r>
  <r>
    <n v="1020848"/>
    <x v="0"/>
    <x v="1"/>
    <x v="2"/>
    <s v="1020848"/>
    <s v="GO Lom Ctro 27@ Cj 20k AS"/>
    <s v="Lomo"/>
    <s v="Lomo Centro"/>
    <x v="0"/>
    <m/>
    <m/>
    <m/>
    <m/>
    <m/>
    <x v="1"/>
    <x v="5"/>
    <n v="160787.59099999999"/>
    <n v="0"/>
    <x v="2"/>
    <n v="0"/>
  </r>
  <r>
    <n v="1020853"/>
    <x v="0"/>
    <x v="1"/>
    <x v="2"/>
    <s v="1020853"/>
    <s v="GO File C/cab@ Cj 5k AS"/>
    <s v="Filete"/>
    <s v="Filete c/Cabeza"/>
    <x v="7"/>
    <m/>
    <m/>
    <m/>
    <m/>
    <m/>
    <x v="1"/>
    <x v="5"/>
    <n v="140294.38200000001"/>
    <n v="0"/>
    <x v="2"/>
    <n v="0"/>
  </r>
  <r>
    <n v="1020860"/>
    <x v="0"/>
    <x v="1"/>
    <x v="2"/>
    <s v="1020860"/>
    <s v="GO Lom Vet@ Cj 12k AK"/>
    <s v="Lomo"/>
    <s v="Lomo Vetado"/>
    <x v="4"/>
    <m/>
    <m/>
    <m/>
    <m/>
    <m/>
    <x v="1"/>
    <x v="5"/>
    <n v="108347.80499999999"/>
    <n v="0"/>
    <x v="2"/>
    <n v="44000"/>
  </r>
  <r>
    <n v="1020861"/>
    <x v="0"/>
    <x v="1"/>
    <x v="2"/>
    <s v="1020861"/>
    <s v="GO Lom Vet@ Cj 12k TJ"/>
    <s v="Lomo"/>
    <s v="Lomo Vetado"/>
    <x v="4"/>
    <m/>
    <m/>
    <m/>
    <m/>
    <m/>
    <x v="1"/>
    <x v="5"/>
    <n v="109879.352"/>
    <n v="0"/>
    <x v="2"/>
    <n v="88000"/>
  </r>
  <r>
    <n v="1020878"/>
    <x v="0"/>
    <x v="1"/>
    <x v="2"/>
    <s v="1020878"/>
    <s v="GO Hso Pecho@ Cj 10k US AS"/>
    <s v="Huesos"/>
    <s v="Huesos Cuarto Centra"/>
    <x v="5"/>
    <m/>
    <m/>
    <m/>
    <m/>
    <m/>
    <x v="1"/>
    <x v="5"/>
    <n v="13619.817999999999"/>
    <n v="0"/>
    <x v="2"/>
    <n v="0"/>
  </r>
  <r>
    <n v="1020914"/>
    <x v="0"/>
    <x v="1"/>
    <x v="2"/>
    <s v="1020914"/>
    <s v="GO Panc Lam 2.5mm@ Cj ch AP"/>
    <s v="Panceta"/>
    <s v="Panceta c/Cuero"/>
    <x v="9"/>
    <m/>
    <m/>
    <m/>
    <m/>
    <m/>
    <x v="1"/>
    <x v="5"/>
    <n v="5190.0029999999997"/>
    <n v="0"/>
    <x v="2"/>
    <n v="1285.7142857142858"/>
  </r>
  <r>
    <n v="1020944"/>
    <x v="0"/>
    <x v="1"/>
    <x v="2"/>
    <s v="1020944"/>
    <s v="GO PpPna 59@ Fi Cj 20k AS"/>
    <s v="Pierna"/>
    <s v="Pierna Pulpa"/>
    <x v="0"/>
    <m/>
    <m/>
    <m/>
    <m/>
    <m/>
    <x v="1"/>
    <x v="5"/>
    <n v="837911.64099999995"/>
    <n v="0"/>
    <x v="2"/>
    <n v="0"/>
  </r>
  <r>
    <n v="1020990"/>
    <x v="0"/>
    <x v="1"/>
    <x v="2"/>
    <s v="1020990"/>
    <s v="GO Ganso S/g S/abst DA@ Cj 12k AP"/>
    <s v="Pierna"/>
    <s v="Pierna Pulpa Fina"/>
    <x v="9"/>
    <m/>
    <m/>
    <m/>
    <m/>
    <m/>
    <x v="1"/>
    <x v="5"/>
    <n v="1413.2729999999999"/>
    <n v="0"/>
    <x v="2"/>
    <n v="8000"/>
  </r>
  <r>
    <n v="1021012"/>
    <x v="0"/>
    <x v="1"/>
    <x v="2"/>
    <s v="1021012"/>
    <s v="GO Papda K@ Cj 20k AK"/>
    <s v="Plancha"/>
    <s v="Plancha s/Cuero"/>
    <x v="4"/>
    <m/>
    <m/>
    <m/>
    <m/>
    <m/>
    <x v="1"/>
    <x v="5"/>
    <n v="34317.519999999997"/>
    <n v="0"/>
    <x v="2"/>
    <n v="132000"/>
  </r>
  <r>
    <n v="1021020"/>
    <x v="0"/>
    <x v="1"/>
    <x v="2"/>
    <s v="1021020"/>
    <s v="GO Papda@ Bo Cj 20k AS"/>
    <s v="Plancha"/>
    <s v="Plancha s/Cuero"/>
    <x v="6"/>
    <m/>
    <m/>
    <m/>
    <m/>
    <m/>
    <x v="1"/>
    <x v="5"/>
    <n v="121.196"/>
    <n v="0"/>
    <x v="2"/>
    <n v="0"/>
  </r>
  <r>
    <n v="1021023"/>
    <x v="0"/>
    <x v="1"/>
    <x v="2"/>
    <s v="1021023"/>
    <s v="GO Gord rebaje@ Bo Cj 20k AS"/>
    <s v="Grasas"/>
    <s v="Grasa Gordura"/>
    <x v="0"/>
    <m/>
    <m/>
    <m/>
    <m/>
    <m/>
    <x v="1"/>
    <x v="5"/>
    <n v="201373.13399999999"/>
    <n v="0"/>
    <x v="2"/>
    <n v="72000"/>
  </r>
  <r>
    <n v="1021026"/>
    <x v="0"/>
    <x v="1"/>
    <x v="2"/>
    <s v="1021026"/>
    <s v="GO Gord rebaje@ Cj 20k AS"/>
    <s v="Grasas"/>
    <s v="Grasa Gordura"/>
    <x v="6"/>
    <m/>
    <m/>
    <m/>
    <m/>
    <m/>
    <x v="1"/>
    <x v="5"/>
    <n v="29925.795999999998"/>
    <n v="0"/>
    <x v="2"/>
    <n v="0"/>
  </r>
  <r>
    <n v="1021045"/>
    <x v="0"/>
    <x v="1"/>
    <x v="2"/>
    <s v="1021045"/>
    <s v="GO PernilM C/M@ Cj 15k AK"/>
    <s v="Pernil"/>
    <s v="Pernil Mano"/>
    <x v="4"/>
    <m/>
    <m/>
    <m/>
    <m/>
    <m/>
    <x v="1"/>
    <x v="5"/>
    <n v="85409.7"/>
    <n v="0"/>
    <x v="2"/>
    <n v="22000"/>
  </r>
  <r>
    <n v="1021046"/>
    <x v="0"/>
    <x v="1"/>
    <x v="2"/>
    <s v="1021046"/>
    <s v="GO PernilM C/M@ Cj 15k TJ"/>
    <s v="Pernil"/>
    <s v="Pernil Mano"/>
    <x v="4"/>
    <m/>
    <m/>
    <m/>
    <m/>
    <m/>
    <x v="1"/>
    <x v="5"/>
    <n v="17.55"/>
    <n v="0"/>
    <x v="2"/>
    <n v="22000"/>
  </r>
  <r>
    <n v="1021077"/>
    <x v="0"/>
    <x v="1"/>
    <x v="2"/>
    <s v="1021077"/>
    <s v="GO Gord chic@ Cj 20k AS"/>
    <s v="Grasas"/>
    <s v="Grasa Gordura"/>
    <x v="0"/>
    <m/>
    <m/>
    <m/>
    <m/>
    <m/>
    <x v="1"/>
    <x v="5"/>
    <n v="7675.9979999999996"/>
    <n v="0"/>
    <x v="2"/>
    <n v="0"/>
  </r>
  <r>
    <n v="1021078"/>
    <x v="0"/>
    <x v="1"/>
    <x v="2"/>
    <s v="1021078"/>
    <s v="GO Triming 80/20@ Cj 20k AS"/>
    <s v="Recortes"/>
    <s v="Recortes No Magro"/>
    <x v="0"/>
    <m/>
    <m/>
    <m/>
    <m/>
    <m/>
    <x v="1"/>
    <x v="5"/>
    <n v="93127.31"/>
    <n v="0"/>
    <x v="2"/>
    <n v="24000"/>
  </r>
  <r>
    <n v="1021082"/>
    <x v="0"/>
    <x v="1"/>
    <x v="2"/>
    <s v="1021082"/>
    <s v="GO Triming 70/30@ Cj 20k AS"/>
    <s v="Recortes"/>
    <s v="Recortes No Magro"/>
    <x v="0"/>
    <m/>
    <m/>
    <m/>
    <m/>
    <m/>
    <x v="1"/>
    <x v="5"/>
    <n v="177.22300000000001"/>
    <n v="0"/>
    <x v="2"/>
    <n v="0"/>
  </r>
  <r>
    <n v="1021092"/>
    <x v="0"/>
    <x v="1"/>
    <x v="2"/>
    <s v="1021092"/>
    <s v="GO Triming 85/15@ Cj t-f 20k AS"/>
    <s v="Recortes"/>
    <s v="Recortes No Magro"/>
    <x v="0"/>
    <m/>
    <m/>
    <m/>
    <m/>
    <m/>
    <x v="1"/>
    <x v="5"/>
    <n v="28041.269"/>
    <n v="0"/>
    <x v="2"/>
    <n v="48000"/>
  </r>
  <r>
    <n v="1021106"/>
    <x v="0"/>
    <x v="1"/>
    <x v="2"/>
    <s v="1021106"/>
    <s v="GO Pana S/Corazón@ Cj 20k AS"/>
    <s v="Subprod"/>
    <s v="Subprod Visceras"/>
    <x v="0"/>
    <m/>
    <m/>
    <m/>
    <m/>
    <m/>
    <x v="1"/>
    <x v="5"/>
    <n v="126255.88"/>
    <n v="0"/>
    <x v="2"/>
    <n v="120000"/>
  </r>
  <r>
    <n v="1021115"/>
    <x v="0"/>
    <x v="1"/>
    <x v="2"/>
    <s v="1021115"/>
    <s v="GO Estómago Pouch@ 20k bca AS"/>
    <s v="Subprod"/>
    <s v="Subprod Visceras"/>
    <x v="2"/>
    <m/>
    <m/>
    <m/>
    <m/>
    <m/>
    <x v="1"/>
    <x v="5"/>
    <n v="99655.89"/>
    <n v="0"/>
    <x v="2"/>
    <n v="0"/>
  </r>
  <r>
    <n v="1021136"/>
    <x v="0"/>
    <x v="1"/>
    <x v="2"/>
    <s v="1021136"/>
    <s v="GO Tráquea@ Cj Lom Ctro AP"/>
    <s v="Subprod"/>
    <s v="Subprod Visceras"/>
    <x v="9"/>
    <m/>
    <m/>
    <m/>
    <m/>
    <m/>
    <x v="1"/>
    <x v="5"/>
    <n v="4502.1099999999997"/>
    <n v="0"/>
    <x v="2"/>
    <n v="0"/>
  </r>
  <r>
    <n v="1021149"/>
    <x v="0"/>
    <x v="1"/>
    <x v="2"/>
    <s v="1021149"/>
    <s v="GO Tira Hso Ctro@ Cj 20k TJ"/>
    <s v="Huesos"/>
    <s v="Huesos Cuarto Centra"/>
    <x v="4"/>
    <m/>
    <m/>
    <m/>
    <m/>
    <m/>
    <x v="1"/>
    <x v="5"/>
    <n v="69304.051999999996"/>
    <n v="0"/>
    <x v="2"/>
    <n v="44000"/>
  </r>
  <r>
    <n v="1021150"/>
    <x v="0"/>
    <x v="1"/>
    <x v="2"/>
    <s v="1021150"/>
    <s v="GO Tira Hso Ctro@ Cj 20k AK"/>
    <s v="Huesos"/>
    <s v="Huesos Cuarto Centra"/>
    <x v="4"/>
    <m/>
    <m/>
    <m/>
    <m/>
    <m/>
    <x v="1"/>
    <x v="5"/>
    <n v="6624.0020000000004"/>
    <n v="0"/>
    <x v="2"/>
    <n v="44000"/>
  </r>
  <r>
    <n v="1021151"/>
    <x v="0"/>
    <x v="1"/>
    <x v="2"/>
    <s v="1021151"/>
    <s v="GO Hso Cogote@ Bo Cj 20k TJ"/>
    <s v="Huesos"/>
    <s v="Huesos Cuarto Delant"/>
    <x v="4"/>
    <m/>
    <m/>
    <m/>
    <m/>
    <m/>
    <x v="1"/>
    <x v="5"/>
    <n v="65999.995999999999"/>
    <n v="0"/>
    <x v="2"/>
    <n v="22000"/>
  </r>
  <r>
    <n v="1021152"/>
    <x v="0"/>
    <x v="1"/>
    <x v="2"/>
    <s v="1021152"/>
    <s v="GO Hso Cogote@ Bo Cj 20k AK"/>
    <s v="Huesos"/>
    <s v="Huesos Cuarto Delant"/>
    <x v="4"/>
    <m/>
    <m/>
    <m/>
    <m/>
    <m/>
    <x v="1"/>
    <x v="5"/>
    <n v="29169.076000000001"/>
    <n v="0"/>
    <x v="2"/>
    <n v="22000"/>
  </r>
  <r>
    <n v="1021156"/>
    <x v="0"/>
    <x v="1"/>
    <x v="2"/>
    <s v="1021156"/>
    <s v="GO Hso Pecho@ Cj Lom Vet TJ"/>
    <s v="Huesos"/>
    <s v="Huesos Cuarto Centra"/>
    <x v="4"/>
    <m/>
    <m/>
    <m/>
    <m/>
    <m/>
    <x v="1"/>
    <x v="5"/>
    <n v="38834.771999999997"/>
    <n v="0"/>
    <x v="2"/>
    <n v="0"/>
  </r>
  <r>
    <n v="1021187"/>
    <x v="0"/>
    <x v="1"/>
    <x v="2"/>
    <s v="1021187"/>
    <s v="GO Cue Back@ Cj 20k t-f AS"/>
    <s v="Cueros"/>
    <s v="Cuero Back"/>
    <x v="0"/>
    <m/>
    <m/>
    <m/>
    <m/>
    <m/>
    <x v="1"/>
    <x v="5"/>
    <n v="34961.286"/>
    <n v="0"/>
    <x v="2"/>
    <n v="24000"/>
  </r>
  <r>
    <n v="1021237"/>
    <x v="0"/>
    <x v="1"/>
    <x v="2"/>
    <s v="1021237"/>
    <s v="GO Triming 80/20@ Bo c/f Cj 20k AS"/>
    <s v="Recortes"/>
    <s v="Recortes No Magro"/>
    <x v="7"/>
    <m/>
    <m/>
    <m/>
    <m/>
    <m/>
    <x v="1"/>
    <x v="5"/>
    <n v="15571.002"/>
    <n v="0"/>
    <x v="2"/>
    <n v="0"/>
  </r>
  <r>
    <n v="1021263"/>
    <x v="0"/>
    <x v="1"/>
    <x v="2"/>
    <s v="1021263"/>
    <s v="GO PpPna 59@ Fi Cj 20k AS"/>
    <s v="Pierna"/>
    <s v="Pierna Pulpa"/>
    <x v="7"/>
    <m/>
    <m/>
    <m/>
    <m/>
    <m/>
    <x v="1"/>
    <x v="5"/>
    <n v="7455.1"/>
    <n v="0"/>
    <x v="2"/>
    <n v="0"/>
  </r>
  <r>
    <n v="1021270"/>
    <x v="0"/>
    <x v="1"/>
    <x v="2"/>
    <s v="1021270"/>
    <s v="GO Forro Pal@ Bo Cj 20k AS"/>
    <s v="Cueros"/>
    <s v="Cuero Forro"/>
    <x v="6"/>
    <m/>
    <m/>
    <m/>
    <m/>
    <m/>
    <x v="1"/>
    <x v="5"/>
    <n v="76577.589000000007"/>
    <n v="0"/>
    <x v="2"/>
    <n v="0"/>
  </r>
  <r>
    <n v="1021272"/>
    <x v="0"/>
    <x v="1"/>
    <x v="2"/>
    <s v="1021272"/>
    <s v="GO Pna Forro@ Bo Cj 20k AS"/>
    <s v="Cueros"/>
    <s v="Cuero Forro"/>
    <x v="6"/>
    <m/>
    <m/>
    <m/>
    <m/>
    <m/>
    <x v="1"/>
    <x v="5"/>
    <n v="298412.53200000001"/>
    <n v="0"/>
    <x v="2"/>
    <n v="0"/>
  </r>
  <r>
    <n v="1021287"/>
    <x v="0"/>
    <x v="1"/>
    <x v="2"/>
    <s v="1021287"/>
    <s v="GO Lom Tocino@ Bo Cj AS"/>
    <s v="Grasas"/>
    <s v="Grasa Lomo Tocino"/>
    <x v="7"/>
    <m/>
    <m/>
    <m/>
    <m/>
    <m/>
    <x v="1"/>
    <x v="5"/>
    <n v="2483.5659999999998"/>
    <n v="0"/>
    <x v="2"/>
    <n v="0"/>
  </r>
  <r>
    <n v="1021385"/>
    <x v="0"/>
    <x v="1"/>
    <x v="2"/>
    <s v="1021385"/>
    <s v="GO Cue granel Esp CC@ Cj 20k AS"/>
    <s v="Cueros"/>
    <s v="Cuero Mixto"/>
    <x v="0"/>
    <m/>
    <m/>
    <m/>
    <m/>
    <m/>
    <x v="1"/>
    <x v="5"/>
    <n v="379412.54599999997"/>
    <n v="0"/>
    <x v="2"/>
    <n v="96000"/>
  </r>
  <r>
    <n v="1021435"/>
    <x v="0"/>
    <x v="1"/>
    <x v="2"/>
    <s v="1021435"/>
    <s v="GO Gord Lom Tocino@ Cj 20k AS"/>
    <s v="Grasas"/>
    <s v="Grasa Gordura"/>
    <x v="7"/>
    <m/>
    <m/>
    <m/>
    <m/>
    <m/>
    <x v="1"/>
    <x v="5"/>
    <n v="108695.095"/>
    <n v="0"/>
    <x v="2"/>
    <n v="0"/>
  </r>
  <r>
    <n v="1021474"/>
    <x v="0"/>
    <x v="1"/>
    <x v="2"/>
    <s v="1021474"/>
    <s v="GO Gord Esp@ Bo Cj AS"/>
    <s v="Grasas"/>
    <s v="Grasa Gordura"/>
    <x v="7"/>
    <m/>
    <m/>
    <m/>
    <m/>
    <m/>
    <x v="1"/>
    <x v="5"/>
    <n v="101043.57"/>
    <n v="0"/>
    <x v="2"/>
    <n v="0"/>
  </r>
  <r>
    <n v="1021500"/>
    <x v="0"/>
    <x v="1"/>
    <x v="2"/>
    <s v="1021500"/>
    <s v="GO Triming 70/30@ Cj 20k AS"/>
    <s v="Recortes"/>
    <s v="Recortes No Magro"/>
    <x v="7"/>
    <m/>
    <m/>
    <m/>
    <m/>
    <m/>
    <x v="1"/>
    <x v="5"/>
    <n v="738.99800000000005"/>
    <n v="0"/>
    <x v="2"/>
    <n v="0"/>
  </r>
  <r>
    <n v="1021533"/>
    <x v="0"/>
    <x v="1"/>
    <x v="2"/>
    <s v="1021533"/>
    <s v="GO Panc Mit@ Va Cj 20k AP"/>
    <s v="Panceta"/>
    <s v="Panceta s/Cuero"/>
    <x v="9"/>
    <m/>
    <m/>
    <m/>
    <m/>
    <m/>
    <x v="1"/>
    <x v="5"/>
    <n v="14867.523999999999"/>
    <n v="0"/>
    <x v="2"/>
    <n v="0"/>
  </r>
  <r>
    <n v="1021538"/>
    <x v="0"/>
    <x v="1"/>
    <x v="2"/>
    <s v="1021538"/>
    <s v="GO Pecho Belly S/p@ Vp Cj AS"/>
    <s v="Panceta"/>
    <s v="Panceta s/Cuero"/>
    <x v="5"/>
    <m/>
    <m/>
    <m/>
    <m/>
    <m/>
    <x v="1"/>
    <x v="5"/>
    <n v="121605.01300000001"/>
    <n v="0"/>
    <x v="2"/>
    <n v="0"/>
  </r>
  <r>
    <n v="1021550"/>
    <x v="0"/>
    <x v="1"/>
    <x v="2"/>
    <s v="1021550"/>
    <s v="GO Triming 85/15@ Cj 20k AS"/>
    <s v="Recortes"/>
    <s v="Recortes No Magro"/>
    <x v="7"/>
    <m/>
    <m/>
    <m/>
    <m/>
    <m/>
    <x v="1"/>
    <x v="5"/>
    <n v="50935.841999999997"/>
    <n v="0"/>
    <x v="2"/>
    <n v="0"/>
  </r>
  <r>
    <n v="1021555"/>
    <x v="0"/>
    <x v="1"/>
    <x v="2"/>
    <s v="1021555"/>
    <s v="GO Grasa Desp Papda@ Cj 20k AS"/>
    <s v="Grasas"/>
    <s v="Grasa Gordura"/>
    <x v="6"/>
    <m/>
    <m/>
    <m/>
    <m/>
    <m/>
    <x v="1"/>
    <x v="5"/>
    <n v="170136.171"/>
    <n v="0"/>
    <x v="2"/>
    <n v="0"/>
  </r>
  <r>
    <n v="1021596"/>
    <x v="0"/>
    <x v="1"/>
    <x v="2"/>
    <s v="1021596"/>
    <s v="GO Cue granel Esp CC@ Cj 20k AS"/>
    <s v="Cueros"/>
    <s v="Cuero Mixto"/>
    <x v="6"/>
    <m/>
    <m/>
    <m/>
    <m/>
    <m/>
    <x v="1"/>
    <x v="5"/>
    <n v="1199.7080000000001"/>
    <n v="0"/>
    <x v="2"/>
    <n v="0"/>
  </r>
  <r>
    <n v="1021603"/>
    <x v="0"/>
    <x v="1"/>
    <x v="2"/>
    <s v="1021603"/>
    <s v="GO MM Loin L (MC4-5)@ Fi Cj ch JP"/>
    <s v="Lomo"/>
    <s v="Lomo MM Loin"/>
    <x v="9"/>
    <m/>
    <m/>
    <m/>
    <m/>
    <m/>
    <x v="1"/>
    <x v="5"/>
    <n v="5312.8909999999996"/>
    <n v="0"/>
    <x v="2"/>
    <n v="0"/>
  </r>
  <r>
    <n v="1021609"/>
    <x v="0"/>
    <x v="1"/>
    <x v="2"/>
    <s v="1021609"/>
    <s v="GO File C/cab@ IWP Cj 10k SC"/>
    <s v="Filete"/>
    <s v="Filete c/Cabeza"/>
    <x v="9"/>
    <m/>
    <m/>
    <m/>
    <m/>
    <m/>
    <x v="1"/>
    <x v="5"/>
    <n v="8260.7810000000009"/>
    <n v="0"/>
    <x v="2"/>
    <n v="0"/>
  </r>
  <r>
    <n v="1021622"/>
    <x v="0"/>
    <x v="1"/>
    <x v="2"/>
    <s v="1021622"/>
    <s v="GO BB Ribs 20-24 Oz@ Cj 10k AS"/>
    <s v="Chuleta"/>
    <s v="Chuleta Huesos"/>
    <x v="0"/>
    <m/>
    <m/>
    <m/>
    <m/>
    <m/>
    <x v="1"/>
    <x v="5"/>
    <n v="18819.98"/>
    <n v="0"/>
    <x v="2"/>
    <n v="0"/>
  </r>
  <r>
    <n v="1021639"/>
    <x v="0"/>
    <x v="1"/>
    <x v="2"/>
    <s v="1021639"/>
    <s v="GO File C/cab@ Cj 5k AS"/>
    <s v="Filete"/>
    <s v="Filete c/Cabeza"/>
    <x v="0"/>
    <m/>
    <m/>
    <m/>
    <m/>
    <m/>
    <x v="1"/>
    <x v="5"/>
    <n v="46375.936999999998"/>
    <n v="0"/>
    <x v="2"/>
    <n v="0"/>
  </r>
  <r>
    <n v="1021664"/>
    <x v="0"/>
    <x v="1"/>
    <x v="2"/>
    <s v="1021664"/>
    <s v="GO Pecho S/cue K@ Cj 20k TJ"/>
    <s v="Cost-Pec"/>
    <s v="Cost-Pec Entero"/>
    <x v="4"/>
    <m/>
    <m/>
    <m/>
    <m/>
    <m/>
    <x v="1"/>
    <x v="5"/>
    <n v="77002.626000000004"/>
    <n v="0"/>
    <x v="2"/>
    <n v="0"/>
  </r>
  <r>
    <n v="1021665"/>
    <x v="0"/>
    <x v="1"/>
    <x v="2"/>
    <s v="1021665"/>
    <s v="GO Pecho S/cue K@ Cj 20k AK"/>
    <s v="Cost-Pec"/>
    <s v="Cost-Pec Entero"/>
    <x v="4"/>
    <m/>
    <m/>
    <m/>
    <m/>
    <m/>
    <x v="1"/>
    <x v="5"/>
    <n v="59.052"/>
    <n v="0"/>
    <x v="2"/>
    <n v="0"/>
  </r>
  <r>
    <n v="1021731"/>
    <x v="0"/>
    <x v="1"/>
    <x v="2"/>
    <s v="1021731"/>
    <s v="GO PernilM@ Cj 20k AS"/>
    <s v="Pernil"/>
    <s v="Pernil Mano"/>
    <x v="2"/>
    <m/>
    <m/>
    <m/>
    <m/>
    <m/>
    <x v="1"/>
    <x v="5"/>
    <n v="372719.34100000001"/>
    <n v="0"/>
    <x v="2"/>
    <n v="24000"/>
  </r>
  <r>
    <n v="1021732"/>
    <x v="0"/>
    <x v="1"/>
    <x v="2"/>
    <s v="1021732"/>
    <s v="GO Hso femur@ Cj 20k AS"/>
    <s v="Huesos"/>
    <s v="Huesos Cuarto Traser"/>
    <x v="2"/>
    <m/>
    <m/>
    <m/>
    <m/>
    <m/>
    <x v="1"/>
    <x v="5"/>
    <n v="326780.97399999999"/>
    <n v="0"/>
    <x v="2"/>
    <n v="0"/>
  </r>
  <r>
    <n v="1021733"/>
    <x v="0"/>
    <x v="1"/>
    <x v="2"/>
    <s v="1021733"/>
    <s v="GO PpPna 59@ Cj 20k AS"/>
    <s v="Pierna"/>
    <s v="Pierna Pulpa"/>
    <x v="2"/>
    <m/>
    <m/>
    <m/>
    <m/>
    <m/>
    <x v="1"/>
    <x v="5"/>
    <n v="69606.657000000007"/>
    <n v="0"/>
    <x v="2"/>
    <n v="0"/>
  </r>
  <r>
    <n v="1021735"/>
    <x v="0"/>
    <x v="1"/>
    <x v="2"/>
    <s v="1021735"/>
    <s v="GO Patas@ Cj 20k AS"/>
    <s v="Subprod"/>
    <s v="Subprod Patas-Manos"/>
    <x v="2"/>
    <m/>
    <m/>
    <m/>
    <m/>
    <m/>
    <x v="1"/>
    <x v="5"/>
    <n v="196501.98300000001"/>
    <n v="0"/>
    <x v="2"/>
    <n v="24000"/>
  </r>
  <r>
    <n v="1021737"/>
    <x v="0"/>
    <x v="1"/>
    <x v="2"/>
    <s v="1021737"/>
    <s v="GO Manos B@ Cj 20k AS"/>
    <s v="Subprod"/>
    <s v="Subprod Patas-Manos"/>
    <x v="2"/>
    <m/>
    <m/>
    <m/>
    <m/>
    <m/>
    <x v="1"/>
    <x v="5"/>
    <n v="13015.189"/>
    <n v="0"/>
    <x v="2"/>
    <n v="0"/>
  </r>
  <r>
    <n v="1021738"/>
    <x v="0"/>
    <x v="1"/>
    <x v="2"/>
    <s v="1021738"/>
    <s v="GO Patas B@ Cj 20k AS"/>
    <s v="Subprod"/>
    <s v="Subprod Patas-Manos"/>
    <x v="2"/>
    <m/>
    <m/>
    <m/>
    <m/>
    <m/>
    <x v="1"/>
    <x v="5"/>
    <n v="89431.410999999993"/>
    <n v="0"/>
    <x v="2"/>
    <n v="0"/>
  </r>
  <r>
    <n v="1021739"/>
    <x v="0"/>
    <x v="1"/>
    <x v="2"/>
    <s v="1021739"/>
    <s v="GO Cab Part@ Cj 20k AS"/>
    <s v="Cabeza"/>
    <s v="Cabeza Entera"/>
    <x v="2"/>
    <m/>
    <m/>
    <m/>
    <m/>
    <m/>
    <x v="1"/>
    <x v="5"/>
    <n v="48056.866000000002"/>
    <n v="0"/>
    <x v="2"/>
    <n v="0"/>
  </r>
  <r>
    <n v="1021766"/>
    <x v="0"/>
    <x v="1"/>
    <x v="2"/>
    <s v="1021766"/>
    <s v="GO Hso Cogote@ Cj 20k AS"/>
    <s v="Huesos"/>
    <s v="Huesos Cuarto Delant"/>
    <x v="2"/>
    <m/>
    <m/>
    <m/>
    <m/>
    <m/>
    <x v="1"/>
    <x v="5"/>
    <n v="201106.87400000001"/>
    <n v="0"/>
    <x v="2"/>
    <n v="0"/>
  </r>
  <r>
    <n v="1021767"/>
    <x v="0"/>
    <x v="1"/>
    <x v="2"/>
    <s v="1021767"/>
    <s v="GO Tira Hso Ctro@ Cj 20k AS"/>
    <s v="Huesos"/>
    <s v="Huesos Cuarto Centra"/>
    <x v="2"/>
    <m/>
    <m/>
    <m/>
    <m/>
    <m/>
    <x v="1"/>
    <x v="5"/>
    <n v="403446.27399999998"/>
    <n v="0"/>
    <x v="2"/>
    <n v="0"/>
  </r>
  <r>
    <n v="1021774"/>
    <x v="0"/>
    <x v="1"/>
    <x v="2"/>
    <s v="1021774"/>
    <s v="GO Hso húmer@ Bo Cj 20k AS"/>
    <s v="Huesos"/>
    <s v="Huesos Cuarto Delant"/>
    <x v="2"/>
    <m/>
    <m/>
    <m/>
    <m/>
    <m/>
    <x v="1"/>
    <x v="5"/>
    <n v="70765.622000000003"/>
    <n v="0"/>
    <x v="2"/>
    <n v="0"/>
  </r>
  <r>
    <n v="1021819"/>
    <x v="0"/>
    <x v="1"/>
    <x v="2"/>
    <s v="1021819"/>
    <s v="GO Lom Ctro 27@ Fi Cj 20k AS"/>
    <s v="Lomo"/>
    <s v="Lomo Centro"/>
    <x v="7"/>
    <m/>
    <m/>
    <m/>
    <m/>
    <m/>
    <x v="1"/>
    <x v="5"/>
    <n v="54207.792000000001"/>
    <n v="0"/>
    <x v="2"/>
    <n v="0"/>
  </r>
  <r>
    <n v="1021864"/>
    <x v="0"/>
    <x v="1"/>
    <x v="2"/>
    <s v="1021864"/>
    <s v="GO Cue Papda CP@ Cj 20k AS"/>
    <s v="Cueros"/>
    <s v="Cuero Papada"/>
    <x v="3"/>
    <m/>
    <m/>
    <m/>
    <m/>
    <m/>
    <x v="1"/>
    <x v="5"/>
    <n v="97693.75"/>
    <n v="0"/>
    <x v="2"/>
    <n v="0"/>
  </r>
  <r>
    <n v="1021874"/>
    <x v="0"/>
    <x v="1"/>
    <x v="2"/>
    <s v="1021874"/>
    <s v="GO Gord chic@ Cj 20k AS"/>
    <s v="Grasas"/>
    <s v="Grasa Gordura"/>
    <x v="6"/>
    <m/>
    <m/>
    <m/>
    <m/>
    <m/>
    <x v="1"/>
    <x v="5"/>
    <n v="346170.86700000003"/>
    <n v="0"/>
    <x v="2"/>
    <n v="0"/>
  </r>
  <r>
    <n v="1021903"/>
    <x v="0"/>
    <x v="1"/>
    <x v="2"/>
    <s v="1021903"/>
    <s v="GO Corazón Partido@ Cj 10k AS"/>
    <s v="Subprod"/>
    <s v="Subprod Visceras"/>
    <x v="7"/>
    <m/>
    <m/>
    <m/>
    <m/>
    <m/>
    <x v="1"/>
    <x v="5"/>
    <n v="92205.11"/>
    <n v="0"/>
    <x v="2"/>
    <n v="0"/>
  </r>
  <r>
    <n v="1021924"/>
    <x v="0"/>
    <x v="1"/>
    <x v="2"/>
    <s v="1021924"/>
    <s v="GO MM Loin L@ Cj 15k AS"/>
    <s v="Lomo"/>
    <s v="Lomo MM Loin"/>
    <x v="8"/>
    <m/>
    <m/>
    <m/>
    <m/>
    <m/>
    <x v="1"/>
    <x v="5"/>
    <n v="15466.025"/>
    <n v="0"/>
    <x v="2"/>
    <n v="0"/>
  </r>
  <r>
    <n v="1021925"/>
    <x v="0"/>
    <x v="1"/>
    <x v="2"/>
    <s v="1021925"/>
    <s v="GO MM Loin S@ Fi Cj 15k AS"/>
    <s v="Lomo"/>
    <s v="Lomo MM Loin"/>
    <x v="8"/>
    <m/>
    <m/>
    <m/>
    <m/>
    <m/>
    <x v="1"/>
    <x v="5"/>
    <n v="38898.305"/>
    <n v="0"/>
    <x v="2"/>
    <n v="0"/>
  </r>
  <r>
    <n v="1021931"/>
    <x v="0"/>
    <x v="1"/>
    <x v="2"/>
    <s v="1021931"/>
    <s v="GO Pta Cos 3h@ Bo Cj 10k AS"/>
    <s v="Cost-Pec"/>
    <s v="Cost-Pec Trozos"/>
    <x v="8"/>
    <m/>
    <m/>
    <m/>
    <m/>
    <m/>
    <x v="1"/>
    <x v="5"/>
    <n v="15678.142"/>
    <n v="0"/>
    <x v="2"/>
    <n v="0"/>
  </r>
  <r>
    <n v="1021936"/>
    <x v="0"/>
    <x v="1"/>
    <x v="2"/>
    <s v="1021936"/>
    <s v="GO PpPal pimentada@ Cj 20k AS"/>
    <s v="Paleta"/>
    <s v="Paleta Pulpa"/>
    <x v="8"/>
    <m/>
    <m/>
    <m/>
    <m/>
    <m/>
    <x v="1"/>
    <x v="5"/>
    <n v="370884.739"/>
    <n v="0"/>
    <x v="2"/>
    <n v="0"/>
  </r>
  <r>
    <n v="1021952"/>
    <x v="0"/>
    <x v="1"/>
    <x v="2"/>
    <s v="1021952"/>
    <s v="GO BB Ribs 20-24 Oz@ Cj 10k AS"/>
    <s v="Chuleta"/>
    <s v="Chuleta Huesos"/>
    <x v="8"/>
    <m/>
    <m/>
    <m/>
    <m/>
    <m/>
    <x v="1"/>
    <x v="5"/>
    <n v="1389.9960000000001"/>
    <n v="0"/>
    <x v="2"/>
    <n v="0"/>
  </r>
  <r>
    <n v="1021971"/>
    <x v="0"/>
    <x v="1"/>
    <x v="2"/>
    <s v="1021971"/>
    <s v="GO Cue Back@ Cj 20k bca AS"/>
    <s v="Cueros"/>
    <s v="Cuero Back"/>
    <x v="2"/>
    <m/>
    <m/>
    <m/>
    <m/>
    <m/>
    <x v="1"/>
    <x v="5"/>
    <n v="89156.11"/>
    <n v="0"/>
    <x v="2"/>
    <n v="0"/>
  </r>
  <r>
    <n v="1021976"/>
    <x v="0"/>
    <x v="1"/>
    <x v="2"/>
    <s v="1021976"/>
    <s v="GO PpPal 77@ Cj 20k AS"/>
    <s v="Paleta"/>
    <s v="Paleta Pulpa"/>
    <x v="0"/>
    <m/>
    <m/>
    <m/>
    <m/>
    <m/>
    <x v="1"/>
    <x v="5"/>
    <n v="192000.00899999999"/>
    <n v="0"/>
    <x v="2"/>
    <n v="0"/>
  </r>
  <r>
    <n v="1021987"/>
    <x v="0"/>
    <x v="1"/>
    <x v="2"/>
    <s v="1021987"/>
    <s v="GO Recto@ Cj 10k AS"/>
    <s v="Subprod"/>
    <s v="Subprod Tripa"/>
    <x v="8"/>
    <m/>
    <m/>
    <m/>
    <m/>
    <m/>
    <x v="1"/>
    <x v="5"/>
    <n v="12479.855"/>
    <n v="0"/>
    <x v="2"/>
    <n v="0"/>
  </r>
  <r>
    <n v="1021992"/>
    <x v="0"/>
    <x v="1"/>
    <x v="2"/>
    <s v="1021992"/>
    <s v="GO Lom Tocino@ Cj 20k AS"/>
    <s v="Grasas"/>
    <s v="Grasa Lomo Tocino"/>
    <x v="2"/>
    <m/>
    <m/>
    <m/>
    <m/>
    <m/>
    <x v="1"/>
    <x v="5"/>
    <n v="140861.46799999999"/>
    <n v="0"/>
    <x v="2"/>
    <n v="0"/>
  </r>
  <r>
    <n v="1022033"/>
    <x v="0"/>
    <x v="1"/>
    <x v="2"/>
    <s v="1022033"/>
    <s v="GO Lengua@ Fi Cj 10k AS"/>
    <s v="Cabeza"/>
    <s v="Cabeza Derivados"/>
    <x v="2"/>
    <m/>
    <m/>
    <m/>
    <m/>
    <m/>
    <x v="1"/>
    <x v="5"/>
    <n v="36910.159"/>
    <n v="0"/>
    <x v="2"/>
    <n v="0"/>
  </r>
  <r>
    <n v="1022073"/>
    <x v="0"/>
    <x v="1"/>
    <x v="2"/>
    <s v="1022073"/>
    <s v="GO Mantec@ Cj 20k AS"/>
    <s v="Grasas"/>
    <s v="Grasa Interior"/>
    <x v="2"/>
    <m/>
    <m/>
    <m/>
    <m/>
    <m/>
    <x v="1"/>
    <x v="5"/>
    <n v="146468.39600000001"/>
    <n v="0"/>
    <x v="2"/>
    <n v="0"/>
  </r>
  <r>
    <n v="1022080"/>
    <x v="0"/>
    <x v="1"/>
    <x v="2"/>
    <s v="1022080"/>
    <s v="GO Cola Nor@ Fi Cj 10k AS"/>
    <s v="Subprod"/>
    <s v="Subprod Cola"/>
    <x v="2"/>
    <m/>
    <m/>
    <m/>
    <m/>
    <m/>
    <x v="1"/>
    <x v="5"/>
    <n v="87427.531000000003"/>
    <n v="0"/>
    <x v="2"/>
    <n v="0"/>
  </r>
  <r>
    <n v="1022096"/>
    <x v="0"/>
    <x v="1"/>
    <x v="2"/>
    <s v="1022096"/>
    <s v="GO Sternum Bones@ Bo Cj 10k AS"/>
    <s v="Huesos"/>
    <s v="Huesos Cuarto Delant"/>
    <x v="2"/>
    <m/>
    <m/>
    <m/>
    <m/>
    <m/>
    <x v="1"/>
    <x v="5"/>
    <n v="231717.59700000001"/>
    <n v="0"/>
    <x v="2"/>
    <n v="48000"/>
  </r>
  <r>
    <n v="1022099"/>
    <x v="0"/>
    <x v="1"/>
    <x v="2"/>
    <s v="1022099"/>
    <s v="GO Hso Costilla@ Cj 18k AS"/>
    <s v="Huesos"/>
    <s v="Huesos Cuarto Centra"/>
    <x v="2"/>
    <m/>
    <m/>
    <m/>
    <m/>
    <m/>
    <x v="1"/>
    <x v="5"/>
    <n v="201219.883"/>
    <n v="0"/>
    <x v="2"/>
    <n v="0"/>
  </r>
  <r>
    <n v="1022101"/>
    <x v="0"/>
    <x v="1"/>
    <x v="2"/>
    <s v="1022101"/>
    <s v="GO Lom Tec@ Va Cj 20k AS"/>
    <s v="Lomo"/>
    <s v="Lomo Centro"/>
    <x v="8"/>
    <m/>
    <m/>
    <m/>
    <m/>
    <m/>
    <x v="1"/>
    <x v="5"/>
    <n v="1149.998"/>
    <n v="0"/>
    <x v="2"/>
    <n v="0"/>
  </r>
  <r>
    <n v="1022125"/>
    <x v="0"/>
    <x v="1"/>
    <x v="2"/>
    <s v="1022125"/>
    <s v="GO PernilM C/M@ Cj 20k AS"/>
    <s v="Pernil"/>
    <s v="Pernil Mano"/>
    <x v="2"/>
    <m/>
    <m/>
    <m/>
    <m/>
    <m/>
    <x v="1"/>
    <x v="5"/>
    <n v="240000.008"/>
    <n v="0"/>
    <x v="2"/>
    <n v="0"/>
  </r>
  <r>
    <n v="1022128"/>
    <x v="0"/>
    <x v="1"/>
    <x v="2"/>
    <s v="1022128"/>
    <s v="GO Ganso C/asiento@ Bol Cj 14k AS"/>
    <s v="Pierna"/>
    <s v="Pierna Pulpa Fina"/>
    <x v="8"/>
    <m/>
    <m/>
    <m/>
    <m/>
    <m/>
    <x v="1"/>
    <x v="5"/>
    <n v="1292.06"/>
    <n v="0"/>
    <x v="2"/>
    <n v="0"/>
  </r>
  <r>
    <n v="1022141"/>
    <x v="0"/>
    <x v="1"/>
    <x v="2"/>
    <s v="1022141"/>
    <s v="GO Posta Negra D@ Cj AS"/>
    <s v="Pierna"/>
    <s v="Pierna Pulpa Fina"/>
    <x v="8"/>
    <m/>
    <m/>
    <m/>
    <m/>
    <m/>
    <x v="1"/>
    <x v="5"/>
    <n v="12960.937"/>
    <n v="0"/>
    <x v="2"/>
    <n v="0"/>
  </r>
  <r>
    <n v="1022142"/>
    <x v="0"/>
    <x v="1"/>
    <x v="2"/>
    <s v="1022142"/>
    <s v="GO Posta Rosada@ Cj AS"/>
    <s v="Pierna"/>
    <s v="Pierna Pulpa Fina"/>
    <x v="8"/>
    <m/>
    <m/>
    <m/>
    <m/>
    <m/>
    <x v="1"/>
    <x v="5"/>
    <n v="10989.636"/>
    <n v="0"/>
    <x v="2"/>
    <n v="0"/>
  </r>
  <r>
    <n v="1022150"/>
    <x v="0"/>
    <x v="1"/>
    <x v="2"/>
    <s v="1022150"/>
    <s v="GO Gord chic@ Cj 20k AS"/>
    <s v="Grasas"/>
    <s v="Grasa Gordura"/>
    <x v="0"/>
    <m/>
    <m/>
    <m/>
    <m/>
    <m/>
    <x v="1"/>
    <x v="5"/>
    <n v="129014.68799999999"/>
    <n v="0"/>
    <x v="2"/>
    <n v="24000"/>
  </r>
  <r>
    <n v="1022169"/>
    <x v="0"/>
    <x v="1"/>
    <x v="2"/>
    <s v="1022169"/>
    <s v="GO Cartilag Lom@ Cj 10k AS"/>
    <s v="Recortes"/>
    <s v="Recortes No Magro"/>
    <x v="2"/>
    <m/>
    <m/>
    <m/>
    <m/>
    <m/>
    <x v="1"/>
    <x v="5"/>
    <n v="184613.43400000001"/>
    <n v="0"/>
    <x v="2"/>
    <n v="0"/>
  </r>
  <r>
    <n v="1022183"/>
    <x v="0"/>
    <x v="1"/>
    <x v="2"/>
    <s v="1022183"/>
    <s v="GO PernilP@ Bo Cj 20k AS"/>
    <s v="Pernil"/>
    <s v="Pernil Pierna"/>
    <x v="2"/>
    <m/>
    <m/>
    <m/>
    <m/>
    <m/>
    <x v="1"/>
    <x v="5"/>
    <n v="775847.68"/>
    <n v="0"/>
    <x v="2"/>
    <n v="192000"/>
  </r>
  <r>
    <n v="1022186"/>
    <x v="0"/>
    <x v="1"/>
    <x v="2"/>
    <s v="1022186"/>
    <s v="GO Resto Tira Hso Ctro@ Bo Cj 20k AS"/>
    <s v="Huesos"/>
    <s v="Huesos Cuarto Centra"/>
    <x v="2"/>
    <m/>
    <m/>
    <m/>
    <m/>
    <m/>
    <x v="1"/>
    <x v="5"/>
    <n v="92161.017999999996"/>
    <n v="0"/>
    <x v="2"/>
    <n v="0"/>
  </r>
  <r>
    <n v="1022212"/>
    <x v="0"/>
    <x v="1"/>
    <x v="2"/>
    <s v="1022212"/>
    <s v="GO Cab Ent@ Cj 20k AS"/>
    <s v="Cabeza"/>
    <s v="Cabeza Entera"/>
    <x v="2"/>
    <m/>
    <m/>
    <m/>
    <m/>
    <m/>
    <x v="1"/>
    <x v="5"/>
    <n v="665808.21400000004"/>
    <n v="0"/>
    <x v="2"/>
    <n v="0"/>
  </r>
  <r>
    <n v="1022217"/>
    <x v="0"/>
    <x v="1"/>
    <x v="2"/>
    <s v="1022217"/>
    <s v="GO Lom Tocino@ Bo Cj 20k AS"/>
    <s v="Grasas"/>
    <s v="Grasa Lomo Tocino"/>
    <x v="3"/>
    <m/>
    <m/>
    <m/>
    <m/>
    <m/>
    <x v="1"/>
    <x v="5"/>
    <n v="280719.66499999998"/>
    <n v="0"/>
    <x v="2"/>
    <n v="168000"/>
  </r>
  <r>
    <n v="1022218"/>
    <x v="0"/>
    <x v="1"/>
    <x v="2"/>
    <s v="1022218"/>
    <s v="GO Grasa Forro Pna Limp@ Cj 20k AS"/>
    <s v="Grasas"/>
    <s v="Grasa Forro"/>
    <x v="3"/>
    <m/>
    <m/>
    <m/>
    <m/>
    <m/>
    <x v="1"/>
    <x v="5"/>
    <n v="102670.57399999999"/>
    <n v="0"/>
    <x v="2"/>
    <n v="0"/>
  </r>
  <r>
    <n v="1022273"/>
    <x v="0"/>
    <x v="1"/>
    <x v="2"/>
    <s v="1022273"/>
    <s v="GO Grasa Forro Pna Limp@ Bo Cj AS"/>
    <s v="Grasas"/>
    <s v="Grasa Forro"/>
    <x v="3"/>
    <m/>
    <m/>
    <m/>
    <m/>
    <m/>
    <x v="1"/>
    <x v="5"/>
    <n v="139735.82"/>
    <n v="0"/>
    <x v="2"/>
    <n v="0"/>
  </r>
  <r>
    <n v="1022283"/>
    <x v="0"/>
    <x v="1"/>
    <x v="2"/>
    <s v="1022283"/>
    <s v="GO Malaya 5-6mm@ Bo Cj 9k AS"/>
    <s v="Prolijado"/>
    <s v="Prolijado Malaya"/>
    <x v="4"/>
    <m/>
    <m/>
    <m/>
    <m/>
    <m/>
    <x v="1"/>
    <x v="5"/>
    <n v="5643.1049999999996"/>
    <n v="0"/>
    <x v="2"/>
    <n v="0"/>
  </r>
  <r>
    <n v="1022291"/>
    <x v="0"/>
    <x v="1"/>
    <x v="2"/>
    <s v="1022291"/>
    <s v="GO PernilM B@ Bo Cj 20k AS"/>
    <s v="Pernil"/>
    <s v="Pernil Mano"/>
    <x v="2"/>
    <m/>
    <m/>
    <m/>
    <m/>
    <m/>
    <x v="1"/>
    <x v="5"/>
    <n v="51043.487000000001"/>
    <n v="0"/>
    <x v="2"/>
    <n v="24000"/>
  </r>
  <r>
    <n v="1022304"/>
    <x v="0"/>
    <x v="1"/>
    <x v="2"/>
    <s v="1022304"/>
    <s v="GO Pancreas@ Bo Cj AS"/>
    <s v="Subprod"/>
    <s v="Subprod Visceras"/>
    <x v="7"/>
    <m/>
    <m/>
    <m/>
    <m/>
    <m/>
    <x v="1"/>
    <x v="5"/>
    <n v="19071.053"/>
    <n v="0"/>
    <x v="2"/>
    <n v="0"/>
  </r>
  <r>
    <n v="1022313"/>
    <x v="0"/>
    <x v="1"/>
    <x v="2"/>
    <s v="1022313"/>
    <s v="GO CC Loin T@ Fi Cj AP"/>
    <s v="Lomo"/>
    <s v="Lomo CC Loin"/>
    <x v="9"/>
    <m/>
    <m/>
    <m/>
    <m/>
    <m/>
    <x v="1"/>
    <x v="5"/>
    <n v="15981.002"/>
    <n v="0"/>
    <x v="2"/>
    <n v="0"/>
  </r>
  <r>
    <n v="1022326"/>
    <x v="0"/>
    <x v="1"/>
    <x v="2"/>
    <s v="1022326"/>
    <s v="GO CC Loin L (S/T)@ Fi Cj AP"/>
    <s v="Lomo"/>
    <s v="Lomo CC Loin"/>
    <x v="9"/>
    <m/>
    <m/>
    <m/>
    <m/>
    <m/>
    <x v="1"/>
    <x v="5"/>
    <n v="40085.671000000002"/>
    <n v="0"/>
    <x v="2"/>
    <n v="0"/>
  </r>
  <r>
    <n v="1022356"/>
    <x v="0"/>
    <x v="1"/>
    <x v="2"/>
    <s v="1022356"/>
    <s v="GO Grasa Forro Pna Limp@ Cj 20k AS"/>
    <s v="Grasas"/>
    <s v="Grasa Forro"/>
    <x v="7"/>
    <m/>
    <m/>
    <m/>
    <m/>
    <m/>
    <x v="1"/>
    <x v="5"/>
    <n v="39.773000000000003"/>
    <n v="0"/>
    <x v="2"/>
    <n v="0"/>
  </r>
  <r>
    <n v="1022370"/>
    <x v="0"/>
    <x v="1"/>
    <x v="2"/>
    <s v="1022370"/>
    <s v="GO MM Loin LL (29-32 VP)@ Bo Cj AP"/>
    <s v="Lomo"/>
    <s v="Lomo MM Loin"/>
    <x v="9"/>
    <m/>
    <m/>
    <m/>
    <m/>
    <m/>
    <x v="1"/>
    <x v="5"/>
    <n v="18849.420999999998"/>
    <n v="0"/>
    <x v="2"/>
    <n v="4500"/>
  </r>
  <r>
    <n v="1022371"/>
    <x v="0"/>
    <x v="1"/>
    <x v="2"/>
    <s v="1022371"/>
    <s v="GO Panc S/tec SP@ Fi Cj AP"/>
    <s v="Panceta"/>
    <s v="Panceta s/Cuero"/>
    <x v="9"/>
    <m/>
    <m/>
    <m/>
    <m/>
    <m/>
    <x v="1"/>
    <x v="5"/>
    <n v="7888.2060000000001"/>
    <n v="0"/>
    <x v="2"/>
    <n v="6700"/>
  </r>
  <r>
    <n v="1022373"/>
    <x v="0"/>
    <x v="1"/>
    <x v="2"/>
    <s v="1022373"/>
    <s v="GO Reco 60/40 @ Cj 20k AS"/>
    <s v="Recortes"/>
    <s v="Recortes No Magro"/>
    <x v="2"/>
    <m/>
    <m/>
    <m/>
    <m/>
    <m/>
    <x v="1"/>
    <x v="5"/>
    <n v="107963.777"/>
    <n v="0"/>
    <x v="2"/>
    <n v="0"/>
  </r>
  <r>
    <n v="1022378"/>
    <x v="0"/>
    <x v="1"/>
    <x v="2"/>
    <s v="1022378"/>
    <s v="GO Resto Tira Hso@ Fi Cj 10k AS"/>
    <s v="Huesos"/>
    <s v="Huesos Cuarto Centra"/>
    <x v="2"/>
    <m/>
    <m/>
    <m/>
    <m/>
    <m/>
    <x v="1"/>
    <x v="5"/>
    <n v="63691.17"/>
    <n v="0"/>
    <x v="2"/>
    <n v="24000"/>
  </r>
  <r>
    <n v="1022379"/>
    <x v="0"/>
    <x v="1"/>
    <x v="2"/>
    <s v="1022379"/>
    <s v="GO PpPal 77@ Bo Cj AS"/>
    <s v="Paleta"/>
    <s v="Paleta Pulpa"/>
    <x v="2"/>
    <m/>
    <m/>
    <m/>
    <m/>
    <m/>
    <x v="1"/>
    <x v="5"/>
    <n v="815.38599999999997"/>
    <n v="0"/>
    <x v="2"/>
    <n v="0"/>
  </r>
  <r>
    <n v="1022388"/>
    <x v="0"/>
    <x v="1"/>
    <x v="2"/>
    <s v="1022388"/>
    <s v="GO Mixto Hso@ Bo Cj 10k AS"/>
    <s v="Huesos"/>
    <s v="Huesos Cuarto Centra"/>
    <x v="2"/>
    <m/>
    <m/>
    <m/>
    <m/>
    <m/>
    <x v="1"/>
    <x v="5"/>
    <n v="106891.766"/>
    <n v="0"/>
    <x v="2"/>
    <n v="0"/>
  </r>
  <r>
    <n v="1022389"/>
    <x v="0"/>
    <x v="1"/>
    <x v="2"/>
    <s v="1022389"/>
    <s v="GO Cue 20@ Bo Cj 20k AS"/>
    <s v="Cueros"/>
    <s v="Cuero Panceta"/>
    <x v="2"/>
    <m/>
    <m/>
    <m/>
    <m/>
    <m/>
    <x v="1"/>
    <x v="5"/>
    <n v="89127.009000000005"/>
    <n v="0"/>
    <x v="2"/>
    <n v="0"/>
  </r>
  <r>
    <n v="1022409"/>
    <x v="0"/>
    <x v="1"/>
    <x v="2"/>
    <s v="1022409"/>
    <s v="GO Tripa s/Cal# Bidon AS"/>
    <s v="Subprod"/>
    <s v="Subprod Tripa"/>
    <x v="0"/>
    <m/>
    <m/>
    <m/>
    <m/>
    <m/>
    <x v="1"/>
    <x v="5"/>
    <n v="9280.0040000000008"/>
    <n v="0"/>
    <x v="2"/>
    <n v="0"/>
  </r>
  <r>
    <n v="1022413"/>
    <x v="0"/>
    <x v="1"/>
    <x v="2"/>
    <s v="1022413"/>
    <s v="GO Pta Tráquea@ Fi Cj 8k AS"/>
    <s v="Subprod"/>
    <s v="Subprod Visceras"/>
    <x v="8"/>
    <m/>
    <m/>
    <m/>
    <m/>
    <m/>
    <x v="1"/>
    <x v="5"/>
    <n v="8966.4889999999996"/>
    <n v="0"/>
    <x v="2"/>
    <n v="0"/>
  </r>
  <r>
    <n v="1022414"/>
    <x v="0"/>
    <x v="1"/>
    <x v="2"/>
    <s v="1022414"/>
    <s v="GO Caz Ent@ Bo Cj 10k AS"/>
    <s v="Chuleta"/>
    <s v="Chuleta Cazuela"/>
    <x v="2"/>
    <m/>
    <m/>
    <m/>
    <m/>
    <m/>
    <x v="1"/>
    <x v="5"/>
    <n v="199014.02499999999"/>
    <n v="0"/>
    <x v="2"/>
    <n v="24000"/>
  </r>
  <r>
    <n v="1022417"/>
    <x v="0"/>
    <x v="1"/>
    <x v="2"/>
    <s v="1022417"/>
    <s v="GO Cue granel@ Bo Cj 20k AS"/>
    <s v="Cueros"/>
    <s v="Cuero Mixto"/>
    <x v="2"/>
    <m/>
    <m/>
    <m/>
    <m/>
    <m/>
    <x v="1"/>
    <x v="5"/>
    <n v="90804.957999999999"/>
    <n v="0"/>
    <x v="2"/>
    <n v="96000"/>
  </r>
  <r>
    <n v="1022418"/>
    <x v="0"/>
    <x v="1"/>
    <x v="2"/>
    <s v="1022418"/>
    <s v="GO Tripa s/Cal# Bidon AS"/>
    <s v="Subprod"/>
    <s v="Subprod Tripa"/>
    <x v="2"/>
    <m/>
    <m/>
    <m/>
    <m/>
    <m/>
    <x v="1"/>
    <x v="5"/>
    <n v="4016.002"/>
    <n v="0"/>
    <x v="2"/>
    <n v="0"/>
  </r>
  <r>
    <n v="1022472"/>
    <x v="0"/>
    <x v="1"/>
    <x v="2"/>
    <s v="1022472"/>
    <s v="GO Lom Ctro S/Tecla(OY)Mit@ Cj Tf 20k AP"/>
    <s v="Lomo"/>
    <s v="Lomo Centro"/>
    <x v="9"/>
    <m/>
    <m/>
    <m/>
    <m/>
    <m/>
    <x v="1"/>
    <x v="5"/>
    <n v="3990.7620000000002"/>
    <n v="0"/>
    <x v="2"/>
    <n v="1000"/>
  </r>
  <r>
    <n v="1022499"/>
    <x v="0"/>
    <x v="1"/>
    <x v="2"/>
    <s v="1022499"/>
    <s v="GO Lom Vet Mit@ 4 Bo Cj 10k AP"/>
    <s v="Lomo"/>
    <s v="Lomo Vetado"/>
    <x v="9"/>
    <m/>
    <m/>
    <m/>
    <m/>
    <m/>
    <x v="1"/>
    <x v="5"/>
    <n v="19770.316999999999"/>
    <n v="0"/>
    <x v="2"/>
    <n v="8500"/>
  </r>
  <r>
    <n v="1022515"/>
    <x v="0"/>
    <x v="1"/>
    <x v="2"/>
    <s v="1022515"/>
    <s v="GO Panc Tec C/cue@ Fi Cj Panc AS"/>
    <s v="Panceta"/>
    <s v="Panceta c/Cuero"/>
    <x v="8"/>
    <m/>
    <m/>
    <m/>
    <m/>
    <m/>
    <x v="1"/>
    <x v="5"/>
    <n v="32912.447"/>
    <n v="0"/>
    <x v="2"/>
    <n v="0"/>
  </r>
  <r>
    <n v="1022550"/>
    <x v="0"/>
    <x v="1"/>
    <x v="2"/>
    <s v="1022550"/>
    <s v="GO Hso femur@ Cj 20k AS AA"/>
    <s v="Huesos"/>
    <s v="Huesos Cuarto Traser"/>
    <x v="8"/>
    <m/>
    <m/>
    <m/>
    <m/>
    <m/>
    <x v="1"/>
    <x v="5"/>
    <n v="67979.994999999995"/>
    <n v="0"/>
    <x v="2"/>
    <n v="0"/>
  </r>
  <r>
    <n v="1022568"/>
    <x v="0"/>
    <x v="1"/>
    <x v="2"/>
    <s v="1022568"/>
    <s v="GO Panc Tecla SCue@ 4 Bo Cj 20kg AS"/>
    <s v="Panceta"/>
    <s v="Panceta s/Cuero"/>
    <x v="2"/>
    <m/>
    <m/>
    <m/>
    <m/>
    <m/>
    <x v="1"/>
    <x v="5"/>
    <n v="127673.76"/>
    <n v="0"/>
    <x v="2"/>
    <n v="0"/>
  </r>
  <r>
    <n v="1022587"/>
    <x v="0"/>
    <x v="1"/>
    <x v="2"/>
    <s v="1022587"/>
    <s v="GO CC Loin L (S/T) 45@ Fi Cj AP"/>
    <s v="Lomo"/>
    <s v="Lomo CC Loin"/>
    <x v="9"/>
    <m/>
    <m/>
    <m/>
    <m/>
    <m/>
    <x v="1"/>
    <x v="5"/>
    <n v="6402.9319999999998"/>
    <n v="0"/>
    <x v="2"/>
    <n v="0"/>
  </r>
  <r>
    <n v="1022600"/>
    <x v="0"/>
    <x v="1"/>
    <x v="2"/>
    <s v="1022600"/>
    <s v="GO Lom Vet 2 a 2,3k@ Fi Verd Cj AP"/>
    <s v="Lomo"/>
    <s v="Lomo Vetado"/>
    <x v="9"/>
    <m/>
    <m/>
    <m/>
    <m/>
    <m/>
    <x v="1"/>
    <x v="5"/>
    <n v="20035.151000000002"/>
    <n v="0"/>
    <x v="2"/>
    <n v="6833.3333333333321"/>
  </r>
  <r>
    <n v="1022605"/>
    <x v="0"/>
    <x v="1"/>
    <x v="2"/>
    <s v="1022605"/>
    <s v="GO Recto Tubo Crud@ Cj 10k AS"/>
    <s v="Subprod"/>
    <s v="Subprod Tripa"/>
    <x v="4"/>
    <m/>
    <m/>
    <m/>
    <m/>
    <m/>
    <x v="1"/>
    <x v="5"/>
    <n v="190.00899999999999"/>
    <n v="0"/>
    <x v="2"/>
    <n v="7000"/>
  </r>
  <r>
    <n v="1022607"/>
    <x v="0"/>
    <x v="1"/>
    <x v="2"/>
    <s v="1022607"/>
    <s v="GO Platead Lom TF@ Cj 10k AK (TS)"/>
    <s v="Prolijado"/>
    <s v="Prolijado Plateada"/>
    <x v="4"/>
    <m/>
    <m/>
    <m/>
    <m/>
    <m/>
    <x v="1"/>
    <x v="5"/>
    <n v="23365.085999999999"/>
    <n v="0"/>
    <x v="2"/>
    <n v="0"/>
  </r>
  <r>
    <n v="1022619"/>
    <x v="0"/>
    <x v="1"/>
    <x v="2"/>
    <s v="1022619"/>
    <s v="GO Malaya 5-6mm@ Vp Cj AS"/>
    <s v="Prolijado"/>
    <s v="Prolijado Malaya"/>
    <x v="5"/>
    <m/>
    <m/>
    <m/>
    <m/>
    <m/>
    <x v="1"/>
    <x v="5"/>
    <n v="4535.9660000000003"/>
    <n v="0"/>
    <x v="2"/>
    <n v="0"/>
  </r>
  <r>
    <n v="1022621"/>
    <x v="0"/>
    <x v="1"/>
    <x v="2"/>
    <s v="1022621"/>
    <s v="GO Panc S/tec N @ Fi Cj AS"/>
    <s v="Panceta"/>
    <s v="Panceta s/Cuero"/>
    <x v="8"/>
    <m/>
    <m/>
    <m/>
    <m/>
    <m/>
    <x v="1"/>
    <x v="5"/>
    <n v="45069.294000000002"/>
    <n v="0"/>
    <x v="2"/>
    <n v="0"/>
  </r>
  <r>
    <n v="1022636"/>
    <x v="0"/>
    <x v="1"/>
    <x v="2"/>
    <s v="1022636"/>
    <s v="GO Hso Coxal@ Cj 15kg AS"/>
    <s v="Huesos"/>
    <s v="Huesos Cuarto Traser"/>
    <x v="2"/>
    <m/>
    <m/>
    <m/>
    <m/>
    <m/>
    <x v="1"/>
    <x v="5"/>
    <n v="187776.421"/>
    <n v="0"/>
    <x v="2"/>
    <n v="0"/>
  </r>
  <r>
    <n v="1022637"/>
    <x v="0"/>
    <x v="1"/>
    <x v="2"/>
    <s v="1022637"/>
    <s v="GO Hso Escapula@ Cj 15kg AS"/>
    <s v="Huesos"/>
    <s v="Huesos Cuarto Delant"/>
    <x v="2"/>
    <m/>
    <m/>
    <m/>
    <m/>
    <m/>
    <x v="1"/>
    <x v="5"/>
    <n v="94469.014999999999"/>
    <n v="0"/>
    <x v="2"/>
    <n v="48000"/>
  </r>
  <r>
    <n v="1022639"/>
    <x v="0"/>
    <x v="1"/>
    <x v="2"/>
    <s v="1022639"/>
    <s v="GO Cab Bca Ent S/L@ Cj 20k AS"/>
    <s v="Cabeza"/>
    <s v="Cabeza Entera"/>
    <x v="2"/>
    <m/>
    <m/>
    <m/>
    <m/>
    <m/>
    <x v="1"/>
    <x v="5"/>
    <n v="916282.59100000001"/>
    <n v="0"/>
    <x v="2"/>
    <n v="0"/>
  </r>
  <r>
    <n v="1022640"/>
    <x v="0"/>
    <x v="1"/>
    <x v="2"/>
    <s v="1022640"/>
    <s v="GO Cab Roj Ent S/L@ Cj 20k AS"/>
    <s v="Cabeza"/>
    <s v="Cabeza Entera"/>
    <x v="2"/>
    <m/>
    <m/>
    <m/>
    <m/>
    <m/>
    <x v="1"/>
    <x v="5"/>
    <n v="50721.601000000002"/>
    <n v="0"/>
    <x v="2"/>
    <n v="0"/>
  </r>
  <r>
    <n v="1022664"/>
    <x v="0"/>
    <x v="1"/>
    <x v="2"/>
    <s v="1022664"/>
    <s v="GO CC Loin L (S/T) (DF)@ Fi Cj AP"/>
    <s v="Lomo"/>
    <s v="Lomo CC Loin"/>
    <x v="9"/>
    <m/>
    <m/>
    <m/>
    <m/>
    <m/>
    <x v="1"/>
    <x v="5"/>
    <n v="20502.267"/>
    <n v="0"/>
    <x v="2"/>
    <n v="0"/>
  </r>
  <r>
    <n v="1022709"/>
    <x v="0"/>
    <x v="1"/>
    <x v="2"/>
    <s v="1022709"/>
    <s v="GO PpPna 57@ Bo Cj AS"/>
    <s v="Pierna"/>
    <s v="Pierna Pulpa"/>
    <x v="0"/>
    <m/>
    <m/>
    <m/>
    <m/>
    <m/>
    <x v="1"/>
    <x v="5"/>
    <n v="72000.004000000001"/>
    <n v="0"/>
    <x v="2"/>
    <n v="144000"/>
  </r>
  <r>
    <n v="1022748"/>
    <x v="0"/>
    <x v="1"/>
    <x v="2"/>
    <s v="1022748"/>
    <s v="GO Manos@ Cj 10k AS"/>
    <s v="Subprod"/>
    <s v="Subprod Patas-Manos"/>
    <x v="2"/>
    <m/>
    <m/>
    <m/>
    <m/>
    <m/>
    <x v="1"/>
    <x v="5"/>
    <n v="204114.80799999999"/>
    <n v="0"/>
    <x v="2"/>
    <n v="44000"/>
  </r>
  <r>
    <n v="1022750"/>
    <x v="0"/>
    <x v="1"/>
    <x v="2"/>
    <s v="1022750"/>
    <s v="GO PpPal Pim@ Cj 17.5k AS"/>
    <s v="Paleta"/>
    <s v="Paleta Pulpa"/>
    <x v="8"/>
    <m/>
    <m/>
    <m/>
    <m/>
    <m/>
    <x v="1"/>
    <x v="5"/>
    <n v="42144.387999999999"/>
    <n v="0"/>
    <x v="2"/>
    <n v="0"/>
  </r>
  <r>
    <n v="1022751"/>
    <x v="0"/>
    <x v="1"/>
    <x v="2"/>
    <s v="1022751"/>
    <s v="GO PpPal 1P Ex@ Cj 14k AS"/>
    <s v="Paleta"/>
    <s v="Paleta Entera"/>
    <x v="8"/>
    <m/>
    <m/>
    <m/>
    <m/>
    <m/>
    <x v="1"/>
    <x v="5"/>
    <n v="21053.998"/>
    <n v="0"/>
    <x v="2"/>
    <n v="0"/>
  </r>
  <r>
    <n v="1022753"/>
    <x v="0"/>
    <x v="1"/>
    <x v="2"/>
    <s v="1022753"/>
    <s v="GO PernilM 1,3 kg up@ Cj 20k AS"/>
    <s v="Pernil"/>
    <s v="Pernil Mano"/>
    <x v="2"/>
    <m/>
    <m/>
    <m/>
    <m/>
    <m/>
    <x v="1"/>
    <x v="5"/>
    <n v="99432.372000000003"/>
    <n v="0"/>
    <x v="2"/>
    <n v="0"/>
  </r>
  <r>
    <n v="1022767"/>
    <x v="0"/>
    <x v="1"/>
    <x v="2"/>
    <s v="1022767"/>
    <s v="GO Gord Esp@ 20kg AA"/>
    <s v="Grasas"/>
    <s v="Grasa Gordura"/>
    <x v="8"/>
    <m/>
    <m/>
    <m/>
    <m/>
    <m/>
    <x v="1"/>
    <x v="5"/>
    <n v="26300.006000000001"/>
    <n v="0"/>
    <x v="2"/>
    <n v="0"/>
  </r>
  <r>
    <n v="1022781"/>
    <x v="0"/>
    <x v="1"/>
    <x v="2"/>
    <s v="1022781"/>
    <s v="GO Tripa Calib 32/35# Bo Bidon AS"/>
    <s v="Subprod"/>
    <s v="Subprod Tripa"/>
    <x v="0"/>
    <m/>
    <m/>
    <m/>
    <m/>
    <m/>
    <x v="1"/>
    <x v="5"/>
    <n v="8993.9619999999995"/>
    <n v="0"/>
    <x v="2"/>
    <n v="0"/>
  </r>
  <r>
    <n v="1022783"/>
    <x v="0"/>
    <x v="1"/>
    <x v="2"/>
    <s v="1022783"/>
    <s v="GO Tripa Calib 38/40# Bo Bidon AS"/>
    <s v="Subprod"/>
    <s v="Subprod Tripa"/>
    <x v="0"/>
    <m/>
    <m/>
    <m/>
    <m/>
    <m/>
    <x v="1"/>
    <x v="5"/>
    <n v="15599.99"/>
    <n v="0"/>
    <x v="2"/>
    <n v="0"/>
  </r>
  <r>
    <n v="1022847"/>
    <x v="0"/>
    <x v="1"/>
    <x v="2"/>
    <s v="1022847"/>
    <s v="GO Cne Falda Pan@ CJ 20k AS"/>
    <s v="Panceta"/>
    <s v="Panceta s/Cuero"/>
    <x v="0"/>
    <m/>
    <m/>
    <m/>
    <m/>
    <m/>
    <x v="1"/>
    <x v="5"/>
    <n v="38037.612999999998"/>
    <n v="0"/>
    <x v="2"/>
    <n v="0"/>
  </r>
  <r>
    <n v="1022851"/>
    <x v="0"/>
    <x v="1"/>
    <x v="2"/>
    <s v="1022851"/>
    <s v="GO Pal Nor@ Cj 20k AS"/>
    <s v="Paleta"/>
    <s v="Paleta Entera"/>
    <x v="2"/>
    <m/>
    <m/>
    <m/>
    <m/>
    <m/>
    <x v="1"/>
    <x v="5"/>
    <n v="17689.707999999999"/>
    <n v="0"/>
    <x v="2"/>
    <n v="0"/>
  </r>
  <r>
    <n v="1022855"/>
    <x v="0"/>
    <x v="1"/>
    <x v="2"/>
    <s v="1022855"/>
    <s v="GO Grasa Forro Pal@ Cj 20k AS"/>
    <s v="Grasas"/>
    <s v="Grasa Forro"/>
    <x v="0"/>
    <m/>
    <m/>
    <m/>
    <m/>
    <m/>
    <x v="1"/>
    <x v="5"/>
    <n v="17700.161"/>
    <n v="0"/>
    <x v="2"/>
    <n v="0"/>
  </r>
  <r>
    <n v="1022856"/>
    <x v="0"/>
    <x v="1"/>
    <x v="2"/>
    <s v="1022856"/>
    <s v="GO Reco 10/90 @ Cj 20k AS"/>
    <s v="Grasas"/>
    <s v="Grasa Gordura"/>
    <x v="2"/>
    <m/>
    <m/>
    <m/>
    <m/>
    <m/>
    <x v="1"/>
    <x v="5"/>
    <n v="151773.785"/>
    <n v="0"/>
    <x v="2"/>
    <n v="0"/>
  </r>
  <r>
    <n v="1022863"/>
    <x v="0"/>
    <x v="1"/>
    <x v="2"/>
    <s v="1022863"/>
    <s v="GO Lom Vet M@ Cj 9k AS"/>
    <s v="Lomo"/>
    <s v="Lomo Vetado"/>
    <x v="8"/>
    <m/>
    <m/>
    <m/>
    <m/>
    <m/>
    <x v="1"/>
    <x v="5"/>
    <n v="56292.993000000002"/>
    <n v="0"/>
    <x v="2"/>
    <n v="0"/>
  </r>
  <r>
    <n v="1022864"/>
    <x v="0"/>
    <x v="1"/>
    <x v="2"/>
    <s v="1022864"/>
    <s v="GO Lom Vet L@ Cj 11k AS"/>
    <s v="Lomo"/>
    <s v="Lomo Vetado"/>
    <x v="8"/>
    <m/>
    <m/>
    <m/>
    <m/>
    <m/>
    <x v="1"/>
    <x v="5"/>
    <n v="30512.602999999999"/>
    <n v="0"/>
    <x v="2"/>
    <n v="0"/>
  </r>
  <r>
    <n v="1022865"/>
    <x v="0"/>
    <x v="1"/>
    <x v="2"/>
    <s v="1022865"/>
    <s v="GO Pan Tec S/cuero M@ Cj 17k AS"/>
    <s v="Panceta"/>
    <s v="Panceta s/Cuero"/>
    <x v="8"/>
    <m/>
    <m/>
    <m/>
    <m/>
    <m/>
    <x v="1"/>
    <x v="5"/>
    <n v="99052.698999999993"/>
    <n v="0"/>
    <x v="2"/>
    <n v="0"/>
  </r>
  <r>
    <n v="1022866"/>
    <x v="0"/>
    <x v="1"/>
    <x v="2"/>
    <s v="1022866"/>
    <s v="GO Pan Tec S/cuero L@ Cj 19k AS"/>
    <s v="Panceta"/>
    <s v="Panceta s/Cuero"/>
    <x v="8"/>
    <m/>
    <m/>
    <m/>
    <m/>
    <m/>
    <x v="1"/>
    <x v="5"/>
    <n v="71540.05"/>
    <n v="0"/>
    <x v="2"/>
    <n v="0"/>
  </r>
  <r>
    <n v="1022869"/>
    <x v="0"/>
    <x v="1"/>
    <x v="2"/>
    <s v="1022869"/>
    <s v="GO Hso Pecho@ Cj 10k AP"/>
    <s v="Huesos"/>
    <s v="Huesos Cuarto Centra"/>
    <x v="9"/>
    <m/>
    <m/>
    <m/>
    <m/>
    <m/>
    <x v="1"/>
    <x v="5"/>
    <n v="200.00299999999999"/>
    <n v="0"/>
    <x v="2"/>
    <n v="0"/>
  </r>
  <r>
    <n v="1022883"/>
    <x v="0"/>
    <x v="1"/>
    <x v="2"/>
    <s v="1022883"/>
    <s v="GO BB Ribs 640g@ Cj 16k AS"/>
    <s v="Chuleta"/>
    <s v="Chuleta Huesos"/>
    <x v="5"/>
    <m/>
    <m/>
    <m/>
    <m/>
    <m/>
    <x v="1"/>
    <x v="5"/>
    <n v="12770.835999999999"/>
    <n v="0"/>
    <x v="2"/>
    <n v="0"/>
  </r>
  <r>
    <n v="1022885"/>
    <x v="0"/>
    <x v="1"/>
    <x v="2"/>
    <s v="1022885"/>
    <s v="GO Panc S/cue@ Cj Panc TJ"/>
    <s v="Panceta"/>
    <s v="Panceta s/Cuero"/>
    <x v="4"/>
    <m/>
    <m/>
    <m/>
    <m/>
    <m/>
    <x v="1"/>
    <x v="5"/>
    <n v="548139.25899999996"/>
    <n v="0"/>
    <x v="2"/>
    <n v="264000"/>
  </r>
  <r>
    <n v="1022887"/>
    <x v="0"/>
    <x v="1"/>
    <x v="2"/>
    <s v="1022887"/>
    <s v="GO Panc S/cue@ Cj Panc AK"/>
    <s v="Panceta"/>
    <s v="Panceta s/Cuero"/>
    <x v="4"/>
    <m/>
    <m/>
    <m/>
    <m/>
    <m/>
    <x v="1"/>
    <x v="5"/>
    <n v="328124.37099999998"/>
    <n v="0"/>
    <x v="2"/>
    <n v="198000"/>
  </r>
  <r>
    <n v="1022901"/>
    <x v="0"/>
    <x v="1"/>
    <x v="2"/>
    <s v="1022901"/>
    <s v="GO Panc Tec S/Cue L@ Fi CJ Ch AP"/>
    <s v="Panceta"/>
    <s v="Panceta s/Cuero"/>
    <x v="9"/>
    <m/>
    <m/>
    <m/>
    <m/>
    <m/>
    <x v="1"/>
    <x v="5"/>
    <n v="13220.698"/>
    <n v="0"/>
    <x v="2"/>
    <n v="3000"/>
  </r>
  <r>
    <n v="1022907"/>
    <x v="0"/>
    <x v="1"/>
    <x v="2"/>
    <s v="1022907"/>
    <s v="GO Riñon Ent@ Bo Cj 10k AS"/>
    <s v="Subprod"/>
    <s v="Subprod Visceras"/>
    <x v="6"/>
    <m/>
    <m/>
    <m/>
    <m/>
    <m/>
    <x v="1"/>
    <x v="5"/>
    <n v="89664.847999999998"/>
    <n v="0"/>
    <x v="2"/>
    <n v="0"/>
  </r>
  <r>
    <n v="1022914"/>
    <x v="0"/>
    <x v="1"/>
    <x v="2"/>
    <s v="1022914"/>
    <s v="GO Lom Tocino @ Bo Cj 20k AS"/>
    <s v="Grasas"/>
    <s v="Grasa Lomo Tocino"/>
    <x v="8"/>
    <m/>
    <m/>
    <m/>
    <m/>
    <m/>
    <x v="1"/>
    <x v="5"/>
    <n v="19660.002"/>
    <n v="0"/>
    <x v="2"/>
    <n v="0"/>
  </r>
  <r>
    <n v="1022918"/>
    <x v="0"/>
    <x v="1"/>
    <x v="2"/>
    <s v="1022918"/>
    <s v="GO Lom Tocino@ Cj 20k AA"/>
    <s v="Grasas"/>
    <s v="Grasa Lomo Tocino"/>
    <x v="8"/>
    <m/>
    <m/>
    <m/>
    <m/>
    <m/>
    <x v="1"/>
    <x v="5"/>
    <n v="103277.34"/>
    <n v="0"/>
    <x v="2"/>
    <n v="0"/>
  </r>
  <r>
    <n v="1022930"/>
    <x v="0"/>
    <x v="1"/>
    <x v="2"/>
    <s v="1022930"/>
    <s v="GO Panc S/cue Hem@ Cj Panc TJ AS"/>
    <s v="Panceta"/>
    <s v="Panceta s/Cuero"/>
    <x v="4"/>
    <m/>
    <m/>
    <m/>
    <m/>
    <m/>
    <x v="1"/>
    <x v="5"/>
    <n v="118429.63400000001"/>
    <n v="0"/>
    <x v="2"/>
    <n v="0"/>
  </r>
  <r>
    <n v="1022931"/>
    <x v="0"/>
    <x v="1"/>
    <x v="2"/>
    <s v="1022931"/>
    <s v="GO File C/cab 6x1@ VP Cj AP"/>
    <s v="Filete"/>
    <s v="Filete c/Cabeza"/>
    <x v="9"/>
    <m/>
    <m/>
    <m/>
    <m/>
    <m/>
    <x v="1"/>
    <x v="5"/>
    <n v="2544.402"/>
    <n v="0"/>
    <x v="2"/>
    <n v="2000"/>
  </r>
  <r>
    <n v="1022932"/>
    <x v="0"/>
    <x v="1"/>
    <x v="2"/>
    <s v="1022932"/>
    <s v="GO BB Ribs 20-24 Oz@ Cj 10k AS"/>
    <s v="Chuleta"/>
    <s v="Chuleta Huesos"/>
    <x v="2"/>
    <m/>
    <m/>
    <m/>
    <m/>
    <m/>
    <x v="1"/>
    <x v="5"/>
    <n v="76.650999999999996"/>
    <n v="0"/>
    <x v="2"/>
    <n v="0"/>
  </r>
  <r>
    <n v="1022939"/>
    <x v="0"/>
    <x v="1"/>
    <x v="2"/>
    <s v="1022939"/>
    <s v="GO Pta Cost@ Bo Cj 20k AS"/>
    <s v="Cost-Pec"/>
    <s v="Cost-Pec Trozos"/>
    <x v="2"/>
    <m/>
    <m/>
    <m/>
    <m/>
    <m/>
    <x v="1"/>
    <x v="5"/>
    <n v="76.650999999999996"/>
    <n v="0"/>
    <x v="2"/>
    <n v="0"/>
  </r>
  <r>
    <n v="1022940"/>
    <x v="0"/>
    <x v="1"/>
    <x v="2"/>
    <s v="1022940"/>
    <s v="GO PernilM 1 kg down@ Cj 20k AS"/>
    <s v="Pernil"/>
    <s v="Pernil Mano"/>
    <x v="2"/>
    <m/>
    <m/>
    <m/>
    <m/>
    <m/>
    <x v="1"/>
    <x v="5"/>
    <n v="12389.954"/>
    <n v="0"/>
    <x v="2"/>
    <n v="0"/>
  </r>
  <r>
    <n v="1022941"/>
    <x v="0"/>
    <x v="1"/>
    <x v="2"/>
    <s v="1022941"/>
    <s v="GO PernilM 1-1.3 kg@ Cj 20k AS"/>
    <s v="Pernil"/>
    <s v="Pernil Mano"/>
    <x v="2"/>
    <m/>
    <m/>
    <m/>
    <m/>
    <m/>
    <x v="1"/>
    <x v="5"/>
    <n v="60002.294999999998"/>
    <n v="0"/>
    <x v="2"/>
    <n v="0"/>
  </r>
  <r>
    <n v="1022943"/>
    <x v="0"/>
    <x v="1"/>
    <x v="2"/>
    <s v="1022943"/>
    <s v="GO Lom Ctro@ Cj 16k AS"/>
    <s v="Lomo"/>
    <s v="Lomo Centro"/>
    <x v="2"/>
    <m/>
    <m/>
    <m/>
    <m/>
    <m/>
    <x v="1"/>
    <x v="5"/>
    <n v="48000.002"/>
    <n v="0"/>
    <x v="2"/>
    <n v="0"/>
  </r>
  <r>
    <n v="1022945"/>
    <x v="0"/>
    <x v="1"/>
    <x v="2"/>
    <s v="1022945"/>
    <s v="GO Mantec@ Cj 20k AS"/>
    <s v="Grasas"/>
    <s v="Grasa Interior"/>
    <x v="2"/>
    <m/>
    <m/>
    <m/>
    <m/>
    <m/>
    <x v="1"/>
    <x v="5"/>
    <n v="246404.03200000001"/>
    <n v="0"/>
    <x v="2"/>
    <n v="0"/>
  </r>
  <r>
    <n v="1022985"/>
    <x v="0"/>
    <x v="1"/>
    <x v="2"/>
    <s v="1022985"/>
    <s v="GO Lom Vet Mad@ Cj 8,5k TJ"/>
    <s v="Lomo"/>
    <s v="Lomo Vetado"/>
    <x v="4"/>
    <m/>
    <m/>
    <m/>
    <m/>
    <m/>
    <x v="1"/>
    <x v="5"/>
    <n v="4999.9960000000001"/>
    <n v="0"/>
    <x v="2"/>
    <n v="0"/>
  </r>
  <r>
    <n v="1022986"/>
    <x v="0"/>
    <x v="1"/>
    <x v="2"/>
    <s v="1022986"/>
    <s v="GO Panc S/cue Mad@ Cj 16,4k Panc TJ"/>
    <s v="Panceta"/>
    <s v="Panceta s/Cuero"/>
    <x v="4"/>
    <m/>
    <m/>
    <m/>
    <m/>
    <m/>
    <x v="1"/>
    <x v="5"/>
    <n v="6352.1019999999999"/>
    <n v="0"/>
    <x v="2"/>
    <n v="0"/>
  </r>
  <r>
    <n v="1022987"/>
    <x v="0"/>
    <x v="1"/>
    <x v="2"/>
    <s v="1022987"/>
    <s v="GO Lom Tocino@ Bo Cj 20k AP"/>
    <s v="Plancha"/>
    <s v="Plancha s/Cuero"/>
    <x v="9"/>
    <m/>
    <m/>
    <m/>
    <m/>
    <m/>
    <x v="1"/>
    <x v="5"/>
    <n v="23999.994999999999"/>
    <n v="0"/>
    <x v="2"/>
    <n v="24000"/>
  </r>
  <r>
    <n v="1022989"/>
    <x v="0"/>
    <x v="1"/>
    <x v="2"/>
    <s v="1022989"/>
    <s v="GO MM LOIN S VP@ Cj 10k AS"/>
    <s v="Lomo"/>
    <s v="Lomo MM Loin"/>
    <x v="8"/>
    <m/>
    <m/>
    <m/>
    <m/>
    <m/>
    <x v="1"/>
    <x v="5"/>
    <n v="30796.903999999999"/>
    <n v="0"/>
    <x v="2"/>
    <n v="0"/>
  </r>
  <r>
    <n v="1022990"/>
    <x v="0"/>
    <x v="1"/>
    <x v="2"/>
    <s v="1022990"/>
    <s v="GO Panc Tec S/cue VP@ Cj ch AP"/>
    <s v="Panceta"/>
    <s v="Panceta s/Cuero"/>
    <x v="9"/>
    <m/>
    <m/>
    <m/>
    <m/>
    <m/>
    <x v="1"/>
    <x v="5"/>
    <n v="25290.737000000001"/>
    <n v="0"/>
    <x v="2"/>
    <n v="0"/>
  </r>
  <r>
    <n v="1022995"/>
    <x v="0"/>
    <x v="1"/>
    <x v="2"/>
    <s v="1022995"/>
    <s v="GO Panc Tec /C cue S/H@ Cj 20k AS"/>
    <s v="Panceta"/>
    <s v="Panceta c/Cuero"/>
    <x v="2"/>
    <m/>
    <m/>
    <m/>
    <m/>
    <m/>
    <x v="1"/>
    <x v="5"/>
    <n v="16.428999999999998"/>
    <n v="0"/>
    <x v="2"/>
    <n v="0"/>
  </r>
  <r>
    <n v="1023034"/>
    <x v="0"/>
    <x v="1"/>
    <x v="2"/>
    <s v="1023034"/>
    <s v="GO Forro Pal@ Bo Cj 20k AS"/>
    <s v="Cueros"/>
    <s v="Cuero Forro"/>
    <x v="2"/>
    <m/>
    <m/>
    <m/>
    <m/>
    <m/>
    <x v="1"/>
    <x v="5"/>
    <n v="208185.04300000001"/>
    <n v="0"/>
    <x v="2"/>
    <n v="72000"/>
  </r>
  <r>
    <n v="1023037"/>
    <x v="0"/>
    <x v="1"/>
    <x v="2"/>
    <s v="1023037"/>
    <s v="GO Panc S/cue@ Cj Panc 16k AS"/>
    <s v="Panceta"/>
    <s v="Panceta s/Cuero"/>
    <x v="4"/>
    <m/>
    <m/>
    <m/>
    <m/>
    <m/>
    <x v="1"/>
    <x v="5"/>
    <n v="115888.648"/>
    <n v="0"/>
    <x v="2"/>
    <n v="22000"/>
  </r>
  <r>
    <n v="1023038"/>
    <x v="0"/>
    <x v="1"/>
    <x v="2"/>
    <s v="1023038"/>
    <s v="GO Lom Vet@ Cj 8k AS"/>
    <s v="Lomo"/>
    <s v="Lomo Vetado"/>
    <x v="4"/>
    <m/>
    <m/>
    <m/>
    <m/>
    <m/>
    <x v="1"/>
    <x v="5"/>
    <n v="54691.944000000003"/>
    <n v="0"/>
    <x v="2"/>
    <n v="44000"/>
  </r>
  <r>
    <n v="1023055"/>
    <x v="0"/>
    <x v="1"/>
    <x v="2"/>
    <s v="1023055"/>
    <s v="GO Lom Vet M@ Fi Cj Lom Vet AP"/>
    <s v="Lomo"/>
    <s v="Lomo Vetado"/>
    <x v="9"/>
    <m/>
    <m/>
    <m/>
    <m/>
    <m/>
    <x v="1"/>
    <x v="5"/>
    <n v="147880.00599999999"/>
    <n v="0"/>
    <x v="2"/>
    <n v="0"/>
  </r>
  <r>
    <n v="1023066"/>
    <x v="0"/>
    <x v="1"/>
    <x v="2"/>
    <s v="1023066"/>
    <s v="GO BB Ribs@ Cj 16k AS"/>
    <s v="Chuleta"/>
    <s v="Chuleta Huesos"/>
    <x v="2"/>
    <m/>
    <m/>
    <m/>
    <m/>
    <m/>
    <x v="1"/>
    <x v="5"/>
    <n v="7.44"/>
    <n v="0"/>
    <x v="2"/>
    <n v="0"/>
  </r>
  <r>
    <n v="1023093"/>
    <x v="0"/>
    <x v="1"/>
    <x v="2"/>
    <s v="1023093"/>
    <s v="GO Cordon Lom@ Bo Cj 20k AS"/>
    <s v="Recortes"/>
    <s v="Recortes No Magro"/>
    <x v="2"/>
    <m/>
    <m/>
    <m/>
    <m/>
    <m/>
    <x v="1"/>
    <x v="5"/>
    <n v="48134.421999999999"/>
    <n v="0"/>
    <x v="2"/>
    <n v="0"/>
  </r>
  <r>
    <n v="1023102"/>
    <x v="0"/>
    <x v="1"/>
    <x v="2"/>
    <s v="1023102"/>
    <s v="GO MM Loin LL VP@ Cj 20k AA"/>
    <s v="Lomo"/>
    <s v="Lomo MM Loin"/>
    <x v="8"/>
    <m/>
    <m/>
    <m/>
    <m/>
    <m/>
    <x v="1"/>
    <x v="5"/>
    <n v="6772.0559999999996"/>
    <n v="0"/>
    <x v="2"/>
    <n v="0"/>
  </r>
  <r>
    <n v="1023111"/>
    <x v="0"/>
    <x v="1"/>
    <x v="2"/>
    <s v="1023111"/>
    <s v="GO Grasa Forro Pna Limp@ Bo Cj 20k AS"/>
    <s v="Grasas"/>
    <s v="Grasa Forro"/>
    <x v="2"/>
    <m/>
    <m/>
    <m/>
    <m/>
    <m/>
    <x v="1"/>
    <x v="5"/>
    <n v="11821.976000000001"/>
    <n v="0"/>
    <x v="2"/>
    <n v="0"/>
  </r>
  <r>
    <n v="1023123"/>
    <x v="0"/>
    <x v="1"/>
    <x v="2"/>
    <s v="1023123"/>
    <s v="GO Lom Vet@ Cj 9k AS"/>
    <s v="Lomo"/>
    <s v="Lomo Vetado"/>
    <x v="8"/>
    <m/>
    <m/>
    <m/>
    <m/>
    <m/>
    <x v="1"/>
    <x v="5"/>
    <n v="3003.4009999999998"/>
    <n v="0"/>
    <x v="2"/>
    <n v="0"/>
  </r>
  <r>
    <n v="1023131"/>
    <x v="0"/>
    <x v="1"/>
    <x v="2"/>
    <s v="1023131"/>
    <s v="GO Pna S/Hso C/Cue@ Cj 20k AS"/>
    <s v="Pierna"/>
    <s v="Pierna Pulpa"/>
    <x v="2"/>
    <m/>
    <m/>
    <m/>
    <m/>
    <m/>
    <x v="1"/>
    <x v="5"/>
    <n v="281.863"/>
    <n v="0"/>
    <x v="2"/>
    <n v="0"/>
  </r>
  <r>
    <n v="1023163"/>
    <x v="0"/>
    <x v="1"/>
    <x v="2"/>
    <s v="1023163"/>
    <s v="GO Lom Vet &gt;2.0@ Fi Cj 8k AP"/>
    <s v="Lomo"/>
    <s v="Lomo Vetado"/>
    <x v="9"/>
    <m/>
    <m/>
    <m/>
    <m/>
    <m/>
    <x v="1"/>
    <x v="5"/>
    <n v="11500.005999999999"/>
    <n v="0"/>
    <x v="2"/>
    <n v="16000"/>
  </r>
  <r>
    <n v="1023183"/>
    <x v="0"/>
    <x v="1"/>
    <x v="2"/>
    <s v="1023183"/>
    <s v="GO Pech S/Cue@ Vp Cj AS"/>
    <s v="Cost-Pec"/>
    <s v="Cost-Pec Entero"/>
    <x v="4"/>
    <m/>
    <m/>
    <m/>
    <m/>
    <m/>
    <x v="1"/>
    <x v="5"/>
    <n v="43527.284"/>
    <n v="0"/>
    <x v="2"/>
    <n v="0"/>
  </r>
  <r>
    <n v="1023190"/>
    <x v="0"/>
    <x v="1"/>
    <x v="2"/>
    <s v="1023190"/>
    <s v="GO Pana s/Corazon@ Bo Cj 20k AS"/>
    <s v="Subprod"/>
    <s v="Subprod Visceras"/>
    <x v="5"/>
    <m/>
    <m/>
    <m/>
    <m/>
    <m/>
    <x v="1"/>
    <x v="5"/>
    <n v="282846.74900000001"/>
    <n v="0"/>
    <x v="2"/>
    <n v="0"/>
  </r>
  <r>
    <n v="1023194"/>
    <x v="0"/>
    <x v="1"/>
    <x v="2"/>
    <s v="1023194"/>
    <s v="GO Cne Falda Panc@ Bo Cj AP"/>
    <s v="Panceta"/>
    <s v="Panceta s/Cuero"/>
    <x v="9"/>
    <m/>
    <m/>
    <m/>
    <m/>
    <m/>
    <x v="1"/>
    <x v="5"/>
    <n v="9778.4529999999995"/>
    <n v="0"/>
    <x v="2"/>
    <n v="6000"/>
  </r>
  <r>
    <n v="1023257"/>
    <x v="0"/>
    <x v="1"/>
    <x v="2"/>
    <s v="1023257"/>
    <s v="GO Reco 60/40 Panc@ Bo Cj 20k AS"/>
    <s v="Recortes"/>
    <s v="Recortes No Magro"/>
    <x v="6"/>
    <m/>
    <m/>
    <m/>
    <m/>
    <m/>
    <x v="1"/>
    <x v="5"/>
    <n v="48938.709000000003"/>
    <n v="0"/>
    <x v="2"/>
    <n v="0"/>
  </r>
  <r>
    <n v="1023265"/>
    <x v="0"/>
    <x v="1"/>
    <x v="2"/>
    <s v="1023265"/>
    <s v="GO Pta Cos 2h@ Bo Cj 10k AS"/>
    <s v="Cost-Pec"/>
    <s v="Cost-Pec Trozos"/>
    <x v="8"/>
    <m/>
    <m/>
    <m/>
    <m/>
    <m/>
    <x v="1"/>
    <x v="5"/>
    <n v="6792.19"/>
    <n v="0"/>
    <x v="2"/>
    <n v="0"/>
  </r>
  <r>
    <n v="1023273"/>
    <x v="0"/>
    <x v="1"/>
    <x v="2"/>
    <s v="1023273"/>
    <s v="GO Posta Negra@ Va Cj 20k"/>
    <s v="Pierna"/>
    <s v="Pierna Pulpa Fina"/>
    <x v="5"/>
    <m/>
    <m/>
    <m/>
    <m/>
    <m/>
    <x v="1"/>
    <x v="5"/>
    <n v="16037.804"/>
    <n v="0"/>
    <x v="2"/>
    <n v="0"/>
  </r>
  <r>
    <n v="1023274"/>
    <x v="0"/>
    <x v="1"/>
    <x v="2"/>
    <s v="1023274"/>
    <s v="GO Ganso S/g S/abst @ Va Cj 12k"/>
    <s v="Pierna"/>
    <s v="Pierna Pulpa Fina"/>
    <x v="5"/>
    <m/>
    <m/>
    <m/>
    <m/>
    <m/>
    <x v="1"/>
    <x v="5"/>
    <n v="16672.849999999999"/>
    <n v="0"/>
    <x v="2"/>
    <n v="0"/>
  </r>
  <r>
    <n v="1023283"/>
    <x v="0"/>
    <x v="1"/>
    <x v="2"/>
    <s v="1023283"/>
    <s v="GO Grasa Chaleco@ Cj 10k AS"/>
    <s v="Subprod"/>
    <s v="Subprod Grasa"/>
    <x v="4"/>
    <m/>
    <m/>
    <m/>
    <m/>
    <m/>
    <x v="1"/>
    <x v="5"/>
    <n v="87625.535000000003"/>
    <n v="0"/>
    <x v="2"/>
    <n v="0"/>
  </r>
  <r>
    <n v="1023291"/>
    <x v="0"/>
    <x v="1"/>
    <x v="2"/>
    <s v="1023291"/>
    <s v="GO Hso Costilla 4x 5kg @ Cj 20k AS"/>
    <s v="Huesos"/>
    <s v="Huesos Cuarto Centra"/>
    <x v="2"/>
    <m/>
    <m/>
    <m/>
    <m/>
    <m/>
    <x v="1"/>
    <x v="5"/>
    <n v="23999.995999999999"/>
    <n v="0"/>
    <x v="2"/>
    <n v="0"/>
  </r>
  <r>
    <n v="1023301"/>
    <x v="0"/>
    <x v="1"/>
    <x v="2"/>
    <s v="1023301"/>
    <s v="GO CC Loin LL@ Bo Cj Lom Mad AP"/>
    <s v="Lomo"/>
    <s v="Lomo CC Loin"/>
    <x v="9"/>
    <m/>
    <m/>
    <m/>
    <m/>
    <m/>
    <x v="1"/>
    <x v="5"/>
    <n v="57281.552000000003"/>
    <n v="0"/>
    <x v="2"/>
    <n v="0"/>
  </r>
  <r>
    <n v="1023302"/>
    <x v="0"/>
    <x v="1"/>
    <x v="2"/>
    <s v="1023302"/>
    <s v="GO Mantec@ Cj 20k AS"/>
    <s v="Grasas"/>
    <s v="Grasa Interior"/>
    <x v="6"/>
    <m/>
    <m/>
    <m/>
    <m/>
    <m/>
    <x v="1"/>
    <x v="5"/>
    <n v="26819.003000000001"/>
    <n v="0"/>
    <x v="2"/>
    <n v="0"/>
  </r>
  <r>
    <n v="1023306"/>
    <x v="0"/>
    <x v="1"/>
    <x v="2"/>
    <s v="1023306"/>
    <s v="GO Cue granel@ Bo Cj 20k AS"/>
    <s v="Cueros"/>
    <s v="Cuero Mixto"/>
    <x v="2"/>
    <m/>
    <m/>
    <m/>
    <m/>
    <m/>
    <x v="1"/>
    <x v="5"/>
    <n v="220599.174"/>
    <n v="0"/>
    <x v="2"/>
    <n v="0"/>
  </r>
  <r>
    <n v="1023307"/>
    <x v="0"/>
    <x v="1"/>
    <x v="2"/>
    <s v="1023307"/>
    <s v="GO Pulmon@ Cj 20k AS"/>
    <s v="Subprod"/>
    <s v="Subprod Visceras"/>
    <x v="4"/>
    <m/>
    <m/>
    <m/>
    <m/>
    <m/>
    <x v="1"/>
    <x v="5"/>
    <n v="50686.112000000001"/>
    <n v="0"/>
    <x v="2"/>
    <n v="0"/>
  </r>
  <r>
    <n v="1023312"/>
    <x v="0"/>
    <x v="1"/>
    <x v="2"/>
    <s v="1023312"/>
    <s v="GO File C/cab@Cj 20k AS"/>
    <s v="Filete"/>
    <s v="Filete c/Cabeza"/>
    <x v="0"/>
    <m/>
    <m/>
    <m/>
    <m/>
    <m/>
    <x v="1"/>
    <x v="5"/>
    <n v="23999.995999999999"/>
    <n v="0"/>
    <x v="2"/>
    <n v="0"/>
  </r>
  <r>
    <n v="1023318"/>
    <x v="0"/>
    <x v="1"/>
    <x v="2"/>
    <s v="1023318"/>
    <s v="GO Reco 80/20 @ Bo Cj 20k AS"/>
    <s v="Recortes"/>
    <s v="Recortes No Magro"/>
    <x v="6"/>
    <m/>
    <m/>
    <m/>
    <m/>
    <m/>
    <x v="1"/>
    <x v="5"/>
    <n v="2284.2860000000001"/>
    <n v="0"/>
    <x v="2"/>
    <n v="0"/>
  </r>
  <r>
    <n v="1023319"/>
    <x v="0"/>
    <x v="1"/>
    <x v="2"/>
    <s v="1023319"/>
    <s v="GO Reco 90/10 @ Bo Cj 20k AS"/>
    <s v="Recortes"/>
    <s v="Recortes No Magro"/>
    <x v="6"/>
    <m/>
    <m/>
    <m/>
    <m/>
    <m/>
    <x v="1"/>
    <x v="5"/>
    <n v="36633.853999999999"/>
    <n v="0"/>
    <x v="2"/>
    <n v="0"/>
  </r>
  <r>
    <n v="1023329"/>
    <x v="0"/>
    <x v="1"/>
    <x v="2"/>
    <s v="1023329"/>
    <s v="GO Cue Papda CP@ Cj 20k AS"/>
    <s v="Cueros"/>
    <s v="Cuero Papada"/>
    <x v="3"/>
    <m/>
    <m/>
    <m/>
    <m/>
    <m/>
    <x v="1"/>
    <x v="5"/>
    <n v="48000.006000000001"/>
    <n v="0"/>
    <x v="2"/>
    <n v="0"/>
  </r>
  <r>
    <n v="1030224"/>
    <x v="0"/>
    <x v="2"/>
    <x v="0"/>
    <s v="1030224"/>
    <s v="PV Tru Larg@ Bo Cj 15k AS"/>
    <s v="Trutro"/>
    <s v="Trutro Largo"/>
    <x v="0"/>
    <n v="30923"/>
    <n v="20048"/>
    <n v="48000"/>
    <n v="30923"/>
    <n v="20048"/>
    <x v="2"/>
    <x v="13"/>
    <m/>
    <n v="0"/>
    <x v="2"/>
    <n v="96000"/>
  </r>
  <r>
    <n v="1030230"/>
    <x v="0"/>
    <x v="2"/>
    <x v="0"/>
    <s v="1030230"/>
    <s v="PV Piel Tru@ Bo Cj SO"/>
    <s v="Recortes"/>
    <s v="Recortes Piel"/>
    <x v="0"/>
    <n v="4336"/>
    <n v="0"/>
    <n v="4336"/>
    <n v="4336"/>
    <n v="0"/>
    <x v="128"/>
    <x v="5"/>
    <m/>
    <n v="4336"/>
    <x v="0"/>
    <n v="0"/>
  </r>
  <r>
    <n v="1030309"/>
    <x v="0"/>
    <x v="2"/>
    <x v="0"/>
    <s v="1030309"/>
    <s v="PV Cog MA 15 kg@ Bo Cj 15k SO"/>
    <s v="Menudencias"/>
    <s v="Menudencias Cogote"/>
    <x v="4"/>
    <n v="0"/>
    <n v="22000"/>
    <n v="22000"/>
    <n v="0"/>
    <n v="22000"/>
    <x v="94"/>
    <x v="87"/>
    <m/>
    <n v="0"/>
    <x v="2"/>
    <n v="0"/>
  </r>
  <r>
    <n v="1030332"/>
    <x v="0"/>
    <x v="2"/>
    <x v="0"/>
    <s v="1030332"/>
    <s v="PV Tru Ala@ Ex Bo Cj AS"/>
    <s v="Ala"/>
    <s v="Ala Trutro"/>
    <x v="1"/>
    <m/>
    <m/>
    <m/>
    <m/>
    <m/>
    <x v="1"/>
    <x v="3"/>
    <m/>
    <n v="-24000"/>
    <x v="1"/>
    <n v="0"/>
  </r>
  <r>
    <n v="1030332"/>
    <x v="0"/>
    <x v="2"/>
    <x v="0"/>
    <s v="1030332"/>
    <s v="PV Tru Ala@ Ex Bo Cj AS"/>
    <s v="Ala"/>
    <s v="Ala Trutro"/>
    <x v="0"/>
    <n v="24000"/>
    <n v="92708"/>
    <n v="120000"/>
    <n v="24000"/>
    <n v="92708"/>
    <x v="36"/>
    <x v="128"/>
    <m/>
    <n v="-24000"/>
    <x v="1"/>
    <n v="0"/>
  </r>
  <r>
    <n v="1030355"/>
    <x v="0"/>
    <x v="2"/>
    <x v="0"/>
    <s v="1030355"/>
    <s v="PV Rabadilla@ Bo Cj 10K AS"/>
    <s v="Varios"/>
    <s v="Varios Carcasa"/>
    <x v="1"/>
    <n v="-33636"/>
    <n v="71632"/>
    <n v="37996"/>
    <n v="-33636"/>
    <n v="71632"/>
    <x v="129"/>
    <x v="3"/>
    <m/>
    <n v="13996"/>
    <x v="0"/>
    <n v="0"/>
  </r>
  <r>
    <n v="1030378"/>
    <x v="0"/>
    <x v="2"/>
    <x v="0"/>
    <s v="1030378"/>
    <s v="PV Corazón@ Blo 10k Cj AS"/>
    <s v="Menudencias"/>
    <s v="Menudencias Corazón"/>
    <x v="1"/>
    <n v="-303"/>
    <n v="303"/>
    <n v="0"/>
    <n v="-303"/>
    <n v="303"/>
    <x v="77"/>
    <x v="5"/>
    <m/>
    <n v="0"/>
    <x v="2"/>
    <n v="0"/>
  </r>
  <r>
    <n v="1030535"/>
    <x v="0"/>
    <x v="2"/>
    <x v="0"/>
    <s v="1030535"/>
    <s v="PV Tru Larg MA@ Bo Cj SO"/>
    <s v="Trutro"/>
    <s v="Trutro Largo"/>
    <x v="4"/>
    <n v="7037"/>
    <n v="14963"/>
    <n v="22000"/>
    <n v="7037"/>
    <n v="14963"/>
    <x v="94"/>
    <x v="87"/>
    <m/>
    <n v="0"/>
    <x v="2"/>
    <n v="22000"/>
  </r>
  <r>
    <n v="1030545"/>
    <x v="0"/>
    <x v="2"/>
    <x v="0"/>
    <s v="1030545"/>
    <s v="PV TruDeh Cort S/h S/p@ Bo Cj AS"/>
    <s v="Trutro Desh"/>
    <s v="Trutro Desh Corto"/>
    <x v="0"/>
    <n v="12495"/>
    <n v="11505"/>
    <n v="24000"/>
    <n v="12495"/>
    <n v="11505"/>
    <x v="7"/>
    <x v="3"/>
    <m/>
    <n v="0"/>
    <x v="2"/>
    <n v="0"/>
  </r>
  <r>
    <n v="1030635"/>
    <x v="0"/>
    <x v="2"/>
    <x v="0"/>
    <s v="1030635"/>
    <s v="PV Cog MA@ Bo Cj 10k AS"/>
    <s v="Menudencias"/>
    <s v="Menudencias Cogote"/>
    <x v="1"/>
    <n v="10120"/>
    <n v="0"/>
    <n v="10120"/>
    <n v="10120"/>
    <n v="0"/>
    <x v="130"/>
    <x v="5"/>
    <m/>
    <n v="10120"/>
    <x v="0"/>
    <n v="0"/>
  </r>
  <r>
    <n v="1030670"/>
    <x v="0"/>
    <x v="2"/>
    <x v="0"/>
    <s v="1030670"/>
    <s v="PV PchDeh S/p c/f MA@ Cj 15k AS"/>
    <s v="Pech Desh"/>
    <s v="Pech Desh s/Piel"/>
    <x v="0"/>
    <n v="0"/>
    <n v="48000"/>
    <n v="48000"/>
    <n v="0"/>
    <n v="48000"/>
    <x v="2"/>
    <x v="9"/>
    <m/>
    <n v="-24000"/>
    <x v="1"/>
    <n v="24000"/>
  </r>
  <r>
    <n v="1030720"/>
    <x v="0"/>
    <x v="2"/>
    <x v="0"/>
    <s v="1030720"/>
    <s v="PV Piel Tru@ Bo Cj AS"/>
    <s v="Recortes"/>
    <s v="Recortes Piel"/>
    <x v="1"/>
    <n v="10387"/>
    <n v="0"/>
    <n v="10387"/>
    <n v="10387"/>
    <n v="0"/>
    <x v="131"/>
    <x v="5"/>
    <m/>
    <n v="10387"/>
    <x v="0"/>
    <n v="0"/>
  </r>
  <r>
    <n v="1030720"/>
    <x v="0"/>
    <x v="2"/>
    <x v="0"/>
    <s v="1030720"/>
    <s v="PV Piel Tru@ Bo Cj AS"/>
    <s v="Recortes"/>
    <s v="Recortes Piel"/>
    <x v="0"/>
    <n v="0"/>
    <n v="13613"/>
    <n v="13613"/>
    <n v="0"/>
    <n v="13613"/>
    <x v="132"/>
    <x v="3"/>
    <m/>
    <n v="-10387"/>
    <x v="1"/>
    <n v="0"/>
  </r>
  <r>
    <n v="1030744"/>
    <x v="0"/>
    <x v="2"/>
    <x v="0"/>
    <s v="1030744"/>
    <s v="PV Cab Ent MA@ Cj 15k AS"/>
    <s v="Menudencias"/>
    <s v="Menudencias Cabeza"/>
    <x v="1"/>
    <n v="9389"/>
    <n v="2611"/>
    <n v="12000"/>
    <n v="9389"/>
    <n v="2611"/>
    <x v="21"/>
    <x v="5"/>
    <m/>
    <n v="12000"/>
    <x v="0"/>
    <n v="0"/>
  </r>
  <r>
    <n v="1030780"/>
    <x v="0"/>
    <x v="2"/>
    <x v="0"/>
    <s v="1030780"/>
    <s v="PV Pch Ent c/p s/m@ Bo Cj 20k AS"/>
    <s v="Pech"/>
    <s v="Pech Entera"/>
    <x v="0"/>
    <n v="1494"/>
    <n v="0"/>
    <n v="0"/>
    <n v="1494"/>
    <n v="0"/>
    <x v="77"/>
    <x v="5"/>
    <m/>
    <n v="0"/>
    <x v="2"/>
    <n v="0"/>
  </r>
  <r>
    <n v="1030239"/>
    <x v="0"/>
    <x v="2"/>
    <x v="1"/>
    <s v="1030239"/>
    <s v="PV Ctro Pta Ala 30 Lb@ Bo Cj SO"/>
    <s v="Ala"/>
    <s v="Ala Centro Punta"/>
    <x v="5"/>
    <n v="-8521"/>
    <n v="32521"/>
    <n v="24000"/>
    <n v="-8521"/>
    <n v="32521"/>
    <x v="7"/>
    <x v="149"/>
    <m/>
    <n v="-8.0400000000008731"/>
    <x v="1"/>
    <n v="0"/>
  </r>
  <r>
    <n v="1030265"/>
    <x v="0"/>
    <x v="2"/>
    <x v="1"/>
    <s v="1030265"/>
    <s v="Pv PchDeh S/p@ Jp SO"/>
    <s v="Pech Desh"/>
    <s v="Pech Desh s/Piel"/>
    <x v="7"/>
    <n v="0"/>
    <n v="64800"/>
    <n v="64800"/>
    <n v="0"/>
    <n v="64800"/>
    <x v="133"/>
    <x v="150"/>
    <m/>
    <n v="0"/>
    <x v="2"/>
    <n v="0"/>
  </r>
  <r>
    <n v="1030321"/>
    <x v="0"/>
    <x v="2"/>
    <x v="1"/>
    <s v="1030321"/>
    <s v="PV Pch MA 8% 14-16 Lb@ Bo Cj 20k SO"/>
    <s v="Pech"/>
    <s v="Pech Entera"/>
    <x v="5"/>
    <n v="0"/>
    <n v="3366"/>
    <n v="3366"/>
    <n v="0"/>
    <n v="3366"/>
    <x v="134"/>
    <x v="151"/>
    <m/>
    <n v="-7697.7279999999992"/>
    <x v="1"/>
    <n v="0"/>
  </r>
  <r>
    <n v="1030337"/>
    <x v="0"/>
    <x v="2"/>
    <x v="1"/>
    <s v="1030337"/>
    <s v="PV PchDeh@ Blo Cj 15k SO"/>
    <s v="Pech Desh"/>
    <s v="Pech Desh s/Piel"/>
    <x v="6"/>
    <n v="-31580"/>
    <n v="336000"/>
    <n v="304420"/>
    <n v="-31580"/>
    <n v="336000"/>
    <x v="135"/>
    <x v="65"/>
    <m/>
    <n v="16420"/>
    <x v="0"/>
    <n v="0"/>
  </r>
  <r>
    <n v="1030360"/>
    <x v="0"/>
    <x v="2"/>
    <x v="1"/>
    <s v="1030360"/>
    <s v="PV Pch MA 15% 14-16 Lb@ Bo Cj 20k SO"/>
    <s v="Pech"/>
    <s v="Pech Entera"/>
    <x v="5"/>
    <n v="0"/>
    <n v="2043"/>
    <n v="2043"/>
    <n v="0"/>
    <n v="2043"/>
    <x v="136"/>
    <x v="152"/>
    <m/>
    <n v="-11.739999999999782"/>
    <x v="1"/>
    <n v="0"/>
  </r>
  <r>
    <n v="1030370"/>
    <x v="0"/>
    <x v="2"/>
    <x v="1"/>
    <s v="1030370"/>
    <s v="PV Triming Pch@ Cj 40 Lbs SO"/>
    <s v="Recortes"/>
    <s v="Recortes Estándar"/>
    <x v="5"/>
    <n v="12546"/>
    <n v="0"/>
    <n v="12020"/>
    <n v="12546"/>
    <n v="0"/>
    <x v="137"/>
    <x v="153"/>
    <m/>
    <n v="-10603.355"/>
    <x v="1"/>
    <n v="0"/>
  </r>
  <r>
    <n v="1030376"/>
    <x v="0"/>
    <x v="2"/>
    <x v="1"/>
    <s v="1030376"/>
    <s v="PV Pch MA 8% 16-18 Lb@ Bo Cj 15k SO"/>
    <s v="Pech"/>
    <s v="Pech Entera"/>
    <x v="5"/>
    <n v="0"/>
    <n v="6130"/>
    <n v="6130"/>
    <n v="0"/>
    <n v="6130"/>
    <x v="138"/>
    <x v="154"/>
    <m/>
    <n v="-8750.3940000000002"/>
    <x v="1"/>
    <n v="0"/>
  </r>
  <r>
    <n v="1030379"/>
    <x v="0"/>
    <x v="2"/>
    <x v="1"/>
    <s v="1030379"/>
    <s v="PV PchDeh S/p@ Bo Cj 20k SO"/>
    <s v="Pech Desh"/>
    <s v="Pech Desh s/Piel"/>
    <x v="5"/>
    <n v="-165083"/>
    <n v="696000"/>
    <n v="530917"/>
    <n v="-165083"/>
    <n v="696000"/>
    <x v="139"/>
    <x v="155"/>
    <m/>
    <n v="-8120.2820000000065"/>
    <x v="1"/>
    <n v="0"/>
  </r>
  <r>
    <n v="1030388"/>
    <x v="0"/>
    <x v="2"/>
    <x v="1"/>
    <s v="1030388"/>
    <s v="PV Garra B MA@ Bo Cj 15k SO"/>
    <s v="Patas"/>
    <s v="Patas Garras"/>
    <x v="2"/>
    <n v="2729"/>
    <n v="0"/>
    <n v="0"/>
    <n v="2729"/>
    <n v="0"/>
    <x v="77"/>
    <x v="5"/>
    <m/>
    <n v="0"/>
    <x v="2"/>
    <n v="0"/>
  </r>
  <r>
    <n v="1030389"/>
    <x v="0"/>
    <x v="2"/>
    <x v="1"/>
    <s v="1030389"/>
    <s v="PV Garra B HE@ Bo Cj 15k SO"/>
    <s v="Patas"/>
    <s v="Patas Garras"/>
    <x v="2"/>
    <n v="4455"/>
    <n v="0"/>
    <n v="0"/>
    <n v="4455"/>
    <n v="0"/>
    <x v="77"/>
    <x v="5"/>
    <m/>
    <n v="0"/>
    <x v="2"/>
    <n v="0"/>
  </r>
  <r>
    <n v="1030424"/>
    <x v="0"/>
    <x v="2"/>
    <x v="1"/>
    <s v="1030424"/>
    <s v="PV PchDeh Mrps C/piel @ Cj 18k AS"/>
    <s v="Pech Desh"/>
    <s v="Pech Desh c/Piel"/>
    <x v="5"/>
    <n v="0"/>
    <n v="69560"/>
    <n v="69560"/>
    <n v="0"/>
    <n v="69560"/>
    <x v="140"/>
    <x v="156"/>
    <m/>
    <n v="10.739000000001397"/>
    <x v="0"/>
    <n v="0"/>
  </r>
  <r>
    <n v="1030452"/>
    <x v="0"/>
    <x v="2"/>
    <x v="1"/>
    <s v="1030452"/>
    <s v="PV Pech USA 10 - 12 LB@ Bo Hor Cj 11k SO"/>
    <s v="Pech Desh"/>
    <s v="Pech Desh s/Piel"/>
    <x v="5"/>
    <n v="0"/>
    <n v="14424"/>
    <n v="14424"/>
    <n v="0"/>
    <n v="14424"/>
    <x v="141"/>
    <x v="157"/>
    <m/>
    <n v="-1746"/>
    <x v="1"/>
    <n v="0"/>
  </r>
  <r>
    <n v="1030505"/>
    <x v="0"/>
    <x v="2"/>
    <x v="1"/>
    <s v="1030505"/>
    <s v="PV File s/t@ Bo Cj 18k SO"/>
    <s v="Pech Desh"/>
    <s v="Pech Desh Filete"/>
    <x v="5"/>
    <n v="-8090"/>
    <n v="15910"/>
    <n v="7820"/>
    <n v="-8090"/>
    <n v="15910"/>
    <x v="142"/>
    <x v="158"/>
    <m/>
    <n v="1469.7120000000004"/>
    <x v="0"/>
    <n v="0"/>
  </r>
  <r>
    <n v="1030506"/>
    <x v="0"/>
    <x v="2"/>
    <x v="1"/>
    <s v="1030506"/>
    <s v="PV PechDeh S/p@ Bo Cj 20k SO"/>
    <s v="Pech Desh"/>
    <s v="Pech Desh s/Piel"/>
    <x v="2"/>
    <n v="-24200"/>
    <n v="24000"/>
    <n v="0"/>
    <n v="-24200"/>
    <n v="24000"/>
    <x v="77"/>
    <x v="5"/>
    <m/>
    <n v="0"/>
    <x v="2"/>
    <n v="0"/>
  </r>
  <r>
    <n v="1030566"/>
    <x v="0"/>
    <x v="2"/>
    <x v="1"/>
    <s v="1030566"/>
    <s v="PV Ctro Pta Ala B MA@ Bo Cj SO"/>
    <s v="Ala"/>
    <s v="Ala Centro Punta"/>
    <x v="2"/>
    <n v="-9348"/>
    <n v="0"/>
    <n v="0"/>
    <n v="-9348"/>
    <n v="0"/>
    <x v="77"/>
    <x v="5"/>
    <m/>
    <n v="0"/>
    <x v="2"/>
    <n v="0"/>
  </r>
  <r>
    <n v="1030658"/>
    <x v="0"/>
    <x v="2"/>
    <x v="1"/>
    <s v="1030658"/>
    <s v="PV TruDeh Cort s/h S/p @ Cj AS"/>
    <s v="Trutro Desh"/>
    <s v="Trutro Desh Corto"/>
    <x v="6"/>
    <n v="-11026"/>
    <n v="107026"/>
    <n v="96000"/>
    <n v="-11026"/>
    <n v="107026"/>
    <x v="99"/>
    <x v="159"/>
    <m/>
    <n v="-69.440000000002328"/>
    <x v="1"/>
    <n v="0"/>
  </r>
  <r>
    <n v="1030683"/>
    <x v="0"/>
    <x v="2"/>
    <x v="1"/>
    <s v="1030683"/>
    <s v="PV Tru Larg@ Bo Cj 15k AS"/>
    <s v="Trutro"/>
    <s v="Trutro Largo"/>
    <x v="2"/>
    <n v="93121"/>
    <n v="386879"/>
    <n v="480000"/>
    <n v="93121"/>
    <n v="386879"/>
    <x v="114"/>
    <x v="160"/>
    <m/>
    <n v="0"/>
    <x v="2"/>
    <n v="0"/>
  </r>
  <r>
    <n v="1030684"/>
    <x v="0"/>
    <x v="2"/>
    <x v="1"/>
    <s v="1030684"/>
    <s v="PV Garra A MA@ Bo Cj 15k AS"/>
    <s v="Patas"/>
    <s v="Patas Garras"/>
    <x v="2"/>
    <n v="2350"/>
    <n v="20000"/>
    <n v="22350"/>
    <n v="2350"/>
    <n v="20000"/>
    <x v="143"/>
    <x v="3"/>
    <m/>
    <n v="-1650"/>
    <x v="1"/>
    <n v="0"/>
  </r>
  <r>
    <n v="1030685"/>
    <x v="0"/>
    <x v="2"/>
    <x v="1"/>
    <s v="1030685"/>
    <s v="PV Ctro Pta Ala@ Bo Cj 15k AS"/>
    <s v="Ala"/>
    <s v="Ala Centro Punta"/>
    <x v="2"/>
    <n v="-2957"/>
    <n v="108000"/>
    <n v="105043"/>
    <n v="-2957"/>
    <n v="108000"/>
    <x v="144"/>
    <x v="95"/>
    <m/>
    <n v="9043"/>
    <x v="0"/>
    <n v="0"/>
  </r>
  <r>
    <n v="1030686"/>
    <x v="0"/>
    <x v="2"/>
    <x v="1"/>
    <s v="1030686"/>
    <s v="PV Cog S/piel MA@ Bo Cj 15k AS"/>
    <s v="Menudencias"/>
    <s v="Menudencias Cogote"/>
    <x v="2"/>
    <n v="9268"/>
    <n v="119632"/>
    <n v="128900"/>
    <n v="9268"/>
    <n v="119632"/>
    <x v="145"/>
    <x v="30"/>
    <m/>
    <n v="8900"/>
    <x v="0"/>
    <n v="0"/>
  </r>
  <r>
    <n v="1030710"/>
    <x v="0"/>
    <x v="2"/>
    <x v="1"/>
    <s v="1030710"/>
    <s v="PV Corazon s/a@Blo 15Kg Jp SO"/>
    <s v="Menudencias"/>
    <s v="Menudencias Corazón"/>
    <x v="7"/>
    <n v="-3984"/>
    <n v="12738"/>
    <n v="8755"/>
    <n v="-3984"/>
    <n v="12738"/>
    <x v="146"/>
    <x v="161"/>
    <m/>
    <n v="-2045"/>
    <x v="1"/>
    <n v="0"/>
  </r>
  <r>
    <n v="1030711"/>
    <x v="0"/>
    <x v="2"/>
    <x v="1"/>
    <s v="1030711"/>
    <s v="PV CONTRE S/m @Blo 15Kg Jp SO"/>
    <s v="Menudencias"/>
    <s v="Menudencias Contre"/>
    <x v="7"/>
    <n v="-4098"/>
    <n v="12000"/>
    <n v="7902"/>
    <n v="-4098"/>
    <n v="12000"/>
    <x v="147"/>
    <x v="161"/>
    <m/>
    <n v="-2898"/>
    <x v="1"/>
    <n v="0"/>
  </r>
  <r>
    <n v="1030735"/>
    <x v="0"/>
    <x v="2"/>
    <x v="1"/>
    <s v="1030735"/>
    <s v="PV Cog MA 30Lb@ Bo Cj 15k SO"/>
    <s v="Menudencias"/>
    <s v="Menudencias Cogote"/>
    <x v="5"/>
    <n v="943"/>
    <n v="23057"/>
    <n v="24000"/>
    <n v="943"/>
    <n v="23057"/>
    <x v="7"/>
    <x v="162"/>
    <m/>
    <n v="-493.96800000000076"/>
    <x v="1"/>
    <n v="0"/>
  </r>
  <r>
    <n v="1030743"/>
    <x v="0"/>
    <x v="2"/>
    <x v="1"/>
    <s v="1030743"/>
    <s v="PV MA Tru Lar@ Bo Cj 16k AS"/>
    <s v="Trutro"/>
    <s v="Trutro Largo"/>
    <x v="2"/>
    <n v="0"/>
    <n v="2000"/>
    <n v="2000"/>
    <n v="0"/>
    <n v="2000"/>
    <x v="84"/>
    <x v="5"/>
    <m/>
    <n v="2000"/>
    <x v="0"/>
    <n v="0"/>
  </r>
  <r>
    <n v="1030745"/>
    <x v="0"/>
    <x v="2"/>
    <x v="1"/>
    <s v="1030745"/>
    <s v="PV Higad 40Lb@ Bo Cj 18k SO"/>
    <s v="Menudencias"/>
    <s v="Menudencias Hígado"/>
    <x v="5"/>
    <n v="-22580"/>
    <n v="21000"/>
    <n v="0"/>
    <n v="-22580"/>
    <n v="21000"/>
    <x v="77"/>
    <x v="5"/>
    <m/>
    <n v="0"/>
    <x v="2"/>
    <n v="0"/>
  </r>
  <r>
    <n v="1030765"/>
    <x v="0"/>
    <x v="2"/>
    <x v="1"/>
    <s v="1030765"/>
    <s v="PV Corazn @ Bo Cj 15K AS"/>
    <s v="Menudencias"/>
    <s v="Menudencias Corazón"/>
    <x v="7"/>
    <n v="920"/>
    <n v="0"/>
    <n v="0"/>
    <n v="920"/>
    <n v="0"/>
    <x v="77"/>
    <x v="5"/>
    <m/>
    <n v="0"/>
    <x v="2"/>
    <n v="0"/>
  </r>
  <r>
    <n v="1030773"/>
    <x v="0"/>
    <x v="2"/>
    <x v="1"/>
    <s v="1030773"/>
    <s v="PV Pch Filete 1 kg @Bo CJ 14Kg AS"/>
    <s v="Pech Desh"/>
    <s v="Pech Desh Filete"/>
    <x v="5"/>
    <n v="5400"/>
    <n v="14600"/>
    <n v="20000"/>
    <n v="5400"/>
    <n v="14600"/>
    <x v="83"/>
    <x v="163"/>
    <m/>
    <n v="3667.1380000000008"/>
    <x v="0"/>
    <n v="0"/>
  </r>
  <r>
    <n v="1030782"/>
    <x v="0"/>
    <x v="2"/>
    <x v="1"/>
    <s v="1030782"/>
    <s v="PV Pech USA 12-15 LB @BO Hor Cj 15k AS"/>
    <s v="Pech Desh"/>
    <s v="Pech Desh s/Piel"/>
    <x v="5"/>
    <n v="0"/>
    <n v="36017"/>
    <n v="36017"/>
    <n v="0"/>
    <n v="36017"/>
    <x v="148"/>
    <x v="164"/>
    <m/>
    <n v="7231.4120000000003"/>
    <x v="0"/>
    <n v="0"/>
  </r>
  <r>
    <n v="1030783"/>
    <x v="0"/>
    <x v="2"/>
    <x v="1"/>
    <s v="1030783"/>
    <s v="PV Pch MA 8% 18-20 Lb@ Bo Cj 20k AS"/>
    <s v="Pech"/>
    <s v="Pech Entera"/>
    <x v="5"/>
    <n v="0"/>
    <n v="2504"/>
    <n v="2504"/>
    <n v="0"/>
    <n v="2504"/>
    <x v="149"/>
    <x v="165"/>
    <m/>
    <n v="-13.039999999999964"/>
    <x v="1"/>
    <n v="0"/>
  </r>
  <r>
    <n v="1030784"/>
    <x v="0"/>
    <x v="2"/>
    <x v="1"/>
    <s v="1030784"/>
    <s v="PV Pch MA 15% 16-18 Lb@ Bo Cj 20k AS"/>
    <s v="Pech"/>
    <s v="Pech Entera"/>
    <x v="5"/>
    <n v="0"/>
    <n v="5529"/>
    <n v="5529"/>
    <n v="0"/>
    <n v="5529"/>
    <x v="150"/>
    <x v="166"/>
    <m/>
    <n v="-3.1899999999995998"/>
    <x v="1"/>
    <n v="0"/>
  </r>
  <r>
    <n v="1030785"/>
    <x v="0"/>
    <x v="2"/>
    <x v="1"/>
    <s v="1030785"/>
    <s v="PV Pch MA 15% 18-20 Lb@ Bo Cj 20k AS"/>
    <s v="Pech"/>
    <s v="Pech Entera"/>
    <x v="5"/>
    <n v="0"/>
    <n v="4428"/>
    <n v="4428"/>
    <n v="0"/>
    <n v="4428"/>
    <x v="151"/>
    <x v="167"/>
    <m/>
    <n v="-2.680000000000291"/>
    <x v="1"/>
    <n v="0"/>
  </r>
  <r>
    <n v="1030224"/>
    <x v="0"/>
    <x v="2"/>
    <x v="2"/>
    <s v="1030224"/>
    <s v="PV Tru Larg@ Bo Cj 15k AS"/>
    <s v="Trutro"/>
    <s v="Trutro Largo"/>
    <x v="7"/>
    <m/>
    <m/>
    <m/>
    <m/>
    <m/>
    <x v="1"/>
    <x v="5"/>
    <n v="52555"/>
    <n v="0"/>
    <x v="2"/>
    <n v="96000"/>
  </r>
  <r>
    <n v="1030239"/>
    <x v="0"/>
    <x v="2"/>
    <x v="2"/>
    <s v="1030239"/>
    <s v="PV Ctro Pta Ala 30 Lb@ Bo Cj SO"/>
    <s v="Ala"/>
    <s v="Ala Centro Punta"/>
    <x v="5"/>
    <m/>
    <m/>
    <m/>
    <m/>
    <m/>
    <x v="1"/>
    <x v="5"/>
    <n v="32106"/>
    <n v="0"/>
    <x v="2"/>
    <n v="0"/>
  </r>
  <r>
    <n v="1030309"/>
    <x v="0"/>
    <x v="2"/>
    <x v="2"/>
    <s v="1030309"/>
    <s v="PV Cog MA 15 kg@ Bo Cj 15k SO"/>
    <s v="Menudencias"/>
    <s v="Menudencias Cogote"/>
    <x v="4"/>
    <m/>
    <m/>
    <m/>
    <m/>
    <m/>
    <x v="1"/>
    <x v="5"/>
    <n v="22002"/>
    <n v="0"/>
    <x v="2"/>
    <n v="0"/>
  </r>
  <r>
    <n v="1030321"/>
    <x v="0"/>
    <x v="2"/>
    <x v="2"/>
    <s v="1030321"/>
    <s v="PV Pch MA 8% 14-16 Lb@ Bo Cj 20k SO"/>
    <s v="Pech"/>
    <s v="Pech Entera"/>
    <x v="5"/>
    <m/>
    <m/>
    <m/>
    <m/>
    <m/>
    <x v="1"/>
    <x v="5"/>
    <n v="3364"/>
    <n v="0"/>
    <x v="2"/>
    <n v="0"/>
  </r>
  <r>
    <n v="1030332"/>
    <x v="0"/>
    <x v="2"/>
    <x v="2"/>
    <s v="1030332"/>
    <s v="PV Tru Ala@ Ex Bo Cj AS"/>
    <s v="Ala"/>
    <s v="Ala Trutro"/>
    <x v="7"/>
    <m/>
    <m/>
    <m/>
    <m/>
    <m/>
    <x v="1"/>
    <x v="5"/>
    <n v="92706"/>
    <n v="0"/>
    <x v="2"/>
    <n v="0"/>
  </r>
  <r>
    <n v="1030337"/>
    <x v="0"/>
    <x v="2"/>
    <x v="2"/>
    <s v="1030337"/>
    <s v="PV PchDeh@ Blo Cj 15k SO"/>
    <s v="Pech Desh"/>
    <s v="Pech Desh s/Piel"/>
    <x v="6"/>
    <m/>
    <m/>
    <m/>
    <m/>
    <m/>
    <x v="1"/>
    <x v="5"/>
    <n v="367576"/>
    <n v="0"/>
    <x v="2"/>
    <n v="0"/>
  </r>
  <r>
    <n v="1030355"/>
    <x v="0"/>
    <x v="2"/>
    <x v="2"/>
    <s v="1030355"/>
    <s v="PV Rabadilla@ Bo Cj 10K AS"/>
    <s v="Varios"/>
    <s v="Varios Carcasa"/>
    <x v="7"/>
    <m/>
    <m/>
    <m/>
    <m/>
    <m/>
    <x v="1"/>
    <x v="5"/>
    <n v="71635"/>
    <n v="0"/>
    <x v="2"/>
    <n v="0"/>
  </r>
  <r>
    <n v="1030360"/>
    <x v="0"/>
    <x v="2"/>
    <x v="2"/>
    <s v="1030360"/>
    <s v="PV Pch MA 15% 14-16 Lb@ Bo Cj 20k SO"/>
    <s v="Pech"/>
    <s v="Pech Entera"/>
    <x v="5"/>
    <m/>
    <m/>
    <m/>
    <m/>
    <m/>
    <x v="1"/>
    <x v="5"/>
    <n v="2043"/>
    <n v="0"/>
    <x v="2"/>
    <n v="0"/>
  </r>
  <r>
    <n v="1030376"/>
    <x v="0"/>
    <x v="2"/>
    <x v="2"/>
    <s v="1030376"/>
    <s v="PV Pch MA 8% 16-18 Lb@ Bo Cj 15k SO"/>
    <s v="Pech"/>
    <s v="Pech Entera"/>
    <x v="5"/>
    <m/>
    <m/>
    <m/>
    <m/>
    <m/>
    <x v="1"/>
    <x v="5"/>
    <n v="6134"/>
    <n v="0"/>
    <x v="2"/>
    <n v="0"/>
  </r>
  <r>
    <n v="1030378"/>
    <x v="0"/>
    <x v="2"/>
    <x v="2"/>
    <s v="1030378"/>
    <s v="PV Corazón@ Blo 10k Cj AS"/>
    <s v="Menudencias"/>
    <s v="Menudencias Corazón"/>
    <x v="7"/>
    <m/>
    <m/>
    <m/>
    <m/>
    <m/>
    <x v="1"/>
    <x v="5"/>
    <n v="300"/>
    <n v="0"/>
    <x v="2"/>
    <n v="0"/>
  </r>
  <r>
    <n v="1030379"/>
    <x v="0"/>
    <x v="2"/>
    <x v="2"/>
    <s v="1030379"/>
    <s v="PV PchDeh S/p@ Bo Cj 20k SO"/>
    <s v="Pech Desh"/>
    <s v="Pech Desh s/Piel"/>
    <x v="5"/>
    <m/>
    <m/>
    <m/>
    <m/>
    <m/>
    <x v="1"/>
    <x v="5"/>
    <n v="741781"/>
    <n v="0"/>
    <x v="2"/>
    <n v="0"/>
  </r>
  <r>
    <n v="1030424"/>
    <x v="0"/>
    <x v="2"/>
    <x v="2"/>
    <s v="1030424"/>
    <s v="PV PchDeh Mrps C/piel @ Cj 18k AS"/>
    <s v="Pech Desh"/>
    <s v="Pech Desh c/Piel"/>
    <x v="5"/>
    <m/>
    <m/>
    <m/>
    <m/>
    <m/>
    <x v="1"/>
    <x v="5"/>
    <n v="67202"/>
    <n v="0"/>
    <x v="2"/>
    <n v="0"/>
  </r>
  <r>
    <n v="1030452"/>
    <x v="0"/>
    <x v="2"/>
    <x v="2"/>
    <s v="1030452"/>
    <s v="PV Pech USA 10 - 12 LB@ Bo Hor Cj 11k SO"/>
    <s v="Pech Desh"/>
    <s v="Pech Desh s/Piel"/>
    <x v="5"/>
    <m/>
    <m/>
    <m/>
    <m/>
    <m/>
    <x v="1"/>
    <x v="5"/>
    <n v="14426"/>
    <n v="0"/>
    <x v="2"/>
    <n v="0"/>
  </r>
  <r>
    <n v="1030505"/>
    <x v="0"/>
    <x v="2"/>
    <x v="2"/>
    <s v="1030505"/>
    <s v="PV File s/t@ Bo Cj 18k SO"/>
    <s v="Pech Desh"/>
    <s v="Pech Desh Filete"/>
    <x v="5"/>
    <m/>
    <m/>
    <m/>
    <m/>
    <m/>
    <x v="1"/>
    <x v="5"/>
    <n v="16801"/>
    <n v="0"/>
    <x v="2"/>
    <n v="0"/>
  </r>
  <r>
    <n v="1030506"/>
    <x v="0"/>
    <x v="2"/>
    <x v="2"/>
    <s v="1030506"/>
    <s v="PV PechDeh S/p@ Bo Cj 20k SO"/>
    <s v="Pech Desh"/>
    <s v="Pech Desh s/Piel"/>
    <x v="2"/>
    <m/>
    <m/>
    <m/>
    <m/>
    <m/>
    <x v="1"/>
    <x v="5"/>
    <n v="24203"/>
    <n v="0"/>
    <x v="2"/>
    <n v="0"/>
  </r>
  <r>
    <n v="1030535"/>
    <x v="0"/>
    <x v="2"/>
    <x v="2"/>
    <s v="1030535"/>
    <s v="PV Tru Larg MA@ Bo Cj SO"/>
    <s v="Trutro"/>
    <s v="Trutro Largo"/>
    <x v="4"/>
    <m/>
    <m/>
    <m/>
    <m/>
    <m/>
    <x v="1"/>
    <x v="5"/>
    <n v="16964"/>
    <n v="0"/>
    <x v="2"/>
    <n v="22000"/>
  </r>
  <r>
    <n v="1030544"/>
    <x v="0"/>
    <x v="2"/>
    <x v="2"/>
    <s v="1030544"/>
    <s v="PV Contre@ Ex Bo Cj 10k SO"/>
    <s v="Menudencias"/>
    <s v="Menudencias Contre"/>
    <x v="7"/>
    <m/>
    <m/>
    <m/>
    <m/>
    <m/>
    <x v="1"/>
    <x v="5"/>
    <n v="11999"/>
    <n v="0"/>
    <x v="2"/>
    <n v="0"/>
  </r>
  <r>
    <n v="1030545"/>
    <x v="0"/>
    <x v="2"/>
    <x v="2"/>
    <s v="1030545"/>
    <s v="PV TruDeh Cort S/h S/p@ Bo Cj AS"/>
    <s v="Trutro Desh"/>
    <s v="Trutro Desh Corto"/>
    <x v="7"/>
    <m/>
    <m/>
    <m/>
    <m/>
    <m/>
    <x v="1"/>
    <x v="5"/>
    <n v="11504"/>
    <n v="0"/>
    <x v="2"/>
    <n v="0"/>
  </r>
  <r>
    <n v="1030566"/>
    <x v="0"/>
    <x v="2"/>
    <x v="2"/>
    <s v="1030566"/>
    <s v="PV Ctro Pta Ala B MA@ Bo Cj SO"/>
    <s v="Ala"/>
    <s v="Ala Centro Punta"/>
    <x v="2"/>
    <m/>
    <m/>
    <m/>
    <m/>
    <m/>
    <x v="1"/>
    <x v="5"/>
    <n v="14437"/>
    <n v="0"/>
    <x v="2"/>
    <n v="0"/>
  </r>
  <r>
    <n v="1030658"/>
    <x v="0"/>
    <x v="2"/>
    <x v="2"/>
    <s v="1030658"/>
    <s v="PV TruDeh Cort s/h S/p @ Cj AS"/>
    <s v="Trutro Desh"/>
    <s v="Trutro Desh Corto"/>
    <x v="6"/>
    <m/>
    <m/>
    <m/>
    <m/>
    <m/>
    <x v="1"/>
    <x v="5"/>
    <n v="107027"/>
    <n v="0"/>
    <x v="2"/>
    <n v="0"/>
  </r>
  <r>
    <n v="1030670"/>
    <x v="0"/>
    <x v="2"/>
    <x v="2"/>
    <s v="1030670"/>
    <s v="PV PchDeh S/p c/f MA@ Cj 15k AS"/>
    <s v="Pech Desh"/>
    <s v="Pech Desh s/Piel"/>
    <x v="7"/>
    <m/>
    <m/>
    <m/>
    <m/>
    <m/>
    <x v="1"/>
    <x v="5"/>
    <n v="48001"/>
    <n v="0"/>
    <x v="2"/>
    <n v="24000"/>
  </r>
  <r>
    <n v="1030683"/>
    <x v="0"/>
    <x v="2"/>
    <x v="2"/>
    <s v="1030683"/>
    <s v="PV Tru Larg@ Bo Cj 15k AS"/>
    <s v="Trutro"/>
    <s v="Trutro Largo"/>
    <x v="2"/>
    <m/>
    <m/>
    <m/>
    <m/>
    <m/>
    <x v="1"/>
    <x v="5"/>
    <n v="354877"/>
    <n v="0"/>
    <x v="2"/>
    <n v="0"/>
  </r>
  <r>
    <n v="1030684"/>
    <x v="0"/>
    <x v="2"/>
    <x v="2"/>
    <s v="1030684"/>
    <s v="PV Garra A MA@ Bo Cj 15k AS"/>
    <s v="Patas"/>
    <s v="Patas Garras"/>
    <x v="2"/>
    <m/>
    <m/>
    <m/>
    <m/>
    <m/>
    <x v="1"/>
    <x v="5"/>
    <n v="937"/>
    <n v="0"/>
    <x v="2"/>
    <n v="0"/>
  </r>
  <r>
    <n v="1030685"/>
    <x v="0"/>
    <x v="2"/>
    <x v="2"/>
    <s v="1030685"/>
    <s v="PV Ctro Pta Ala@ Bo Cj 15k AS"/>
    <s v="Ala"/>
    <s v="Ala Centro Punta"/>
    <x v="2"/>
    <m/>
    <m/>
    <m/>
    <m/>
    <m/>
    <x v="1"/>
    <x v="5"/>
    <n v="117225"/>
    <n v="0"/>
    <x v="2"/>
    <n v="0"/>
  </r>
  <r>
    <n v="1030686"/>
    <x v="0"/>
    <x v="2"/>
    <x v="2"/>
    <s v="1030686"/>
    <s v="PV Cog S/piel MA@ Bo Cj 15k AS"/>
    <s v="Menudencias"/>
    <s v="Menudencias Cogote"/>
    <x v="2"/>
    <m/>
    <m/>
    <m/>
    <m/>
    <m/>
    <x v="1"/>
    <x v="5"/>
    <n v="119636"/>
    <n v="0"/>
    <x v="2"/>
    <n v="0"/>
  </r>
  <r>
    <n v="1030710"/>
    <x v="0"/>
    <x v="2"/>
    <x v="2"/>
    <s v="1030710"/>
    <s v="PV Corazon s/a@Blo 15Kg Jp SO"/>
    <s v="Menudencias"/>
    <s v="Menudencias Corazón"/>
    <x v="7"/>
    <m/>
    <m/>
    <m/>
    <m/>
    <m/>
    <x v="1"/>
    <x v="5"/>
    <n v="12736"/>
    <n v="0"/>
    <x v="2"/>
    <n v="0"/>
  </r>
  <r>
    <n v="1030720"/>
    <x v="0"/>
    <x v="2"/>
    <x v="2"/>
    <s v="1030720"/>
    <s v="PV Piel Tru@ Bo Cj AS"/>
    <s v="Recortes"/>
    <s v="Recortes Piel"/>
    <x v="7"/>
    <m/>
    <m/>
    <m/>
    <m/>
    <m/>
    <x v="1"/>
    <x v="5"/>
    <n v="13610"/>
    <n v="0"/>
    <x v="2"/>
    <n v="0"/>
  </r>
  <r>
    <n v="1030735"/>
    <x v="0"/>
    <x v="2"/>
    <x v="2"/>
    <s v="1030735"/>
    <s v="PV Cog MA 30Lb@ Bo Cj 15k SO"/>
    <s v="Menudencias"/>
    <s v="Menudencias Cogote"/>
    <x v="5"/>
    <m/>
    <m/>
    <m/>
    <m/>
    <m/>
    <x v="1"/>
    <x v="5"/>
    <n v="23056"/>
    <n v="0"/>
    <x v="2"/>
    <n v="0"/>
  </r>
  <r>
    <n v="1030743"/>
    <x v="0"/>
    <x v="2"/>
    <x v="2"/>
    <s v="1030743"/>
    <s v="PV MA Tru Lar@ Bo Cj 16k AS"/>
    <s v="Trutro"/>
    <s v="Trutro Largo"/>
    <x v="2"/>
    <m/>
    <m/>
    <m/>
    <m/>
    <m/>
    <x v="1"/>
    <x v="5"/>
    <n v="2001"/>
    <n v="0"/>
    <x v="2"/>
    <n v="0"/>
  </r>
  <r>
    <n v="1030744"/>
    <x v="0"/>
    <x v="2"/>
    <x v="2"/>
    <s v="1030744"/>
    <s v="PV Cab Ent MA@ Cj 15k AS"/>
    <s v="Menudencias"/>
    <s v="Menudencias Cabeza"/>
    <x v="7"/>
    <m/>
    <m/>
    <m/>
    <m/>
    <m/>
    <x v="1"/>
    <x v="5"/>
    <n v="2611"/>
    <n v="0"/>
    <x v="2"/>
    <n v="0"/>
  </r>
  <r>
    <n v="1030745"/>
    <x v="0"/>
    <x v="2"/>
    <x v="2"/>
    <s v="1030745"/>
    <s v="PV Higad 40Lb@ Bo Cj 18k SO"/>
    <s v="Menudencias"/>
    <s v="Menudencias Hígado"/>
    <x v="5"/>
    <m/>
    <m/>
    <m/>
    <m/>
    <m/>
    <x v="1"/>
    <x v="5"/>
    <n v="21002"/>
    <n v="0"/>
    <x v="2"/>
    <n v="0"/>
  </r>
  <r>
    <n v="1030782"/>
    <x v="0"/>
    <x v="2"/>
    <x v="2"/>
    <s v="1030782"/>
    <s v="PV Pech USA 12-15 LB @BO Hor Cj 15k AS"/>
    <s v="Pech Desh"/>
    <s v="Pech Desh s/Piel"/>
    <x v="5"/>
    <m/>
    <m/>
    <m/>
    <m/>
    <m/>
    <x v="1"/>
    <x v="5"/>
    <n v="33659"/>
    <n v="0"/>
    <x v="2"/>
    <n v="0"/>
  </r>
  <r>
    <n v="1030783"/>
    <x v="0"/>
    <x v="2"/>
    <x v="2"/>
    <s v="1030783"/>
    <s v="PV Pch MA 8% 18-20 Lb@ Bo Cj 20k AS"/>
    <s v="Pech"/>
    <s v="Pech Entera"/>
    <x v="5"/>
    <m/>
    <m/>
    <m/>
    <m/>
    <m/>
    <x v="1"/>
    <x v="5"/>
    <n v="2522"/>
    <n v="0"/>
    <x v="2"/>
    <n v="0"/>
  </r>
  <r>
    <n v="1030784"/>
    <x v="0"/>
    <x v="2"/>
    <x v="2"/>
    <s v="1030784"/>
    <s v="PV Pch MA 15% 16-18 Lb@ Bo Cj 20k AS"/>
    <s v="Pech"/>
    <s v="Pech Entera"/>
    <x v="5"/>
    <m/>
    <m/>
    <m/>
    <m/>
    <m/>
    <x v="1"/>
    <x v="5"/>
    <n v="5533"/>
    <n v="0"/>
    <x v="2"/>
    <n v="0"/>
  </r>
  <r>
    <n v="1030785"/>
    <x v="0"/>
    <x v="2"/>
    <x v="2"/>
    <s v="1030785"/>
    <s v="PV Pch MA 15% 18-20 Lb@ Bo Cj 20k AS"/>
    <s v="Pech"/>
    <s v="Pech Entera"/>
    <x v="5"/>
    <m/>
    <m/>
    <m/>
    <m/>
    <m/>
    <x v="1"/>
    <x v="5"/>
    <n v="4449"/>
    <n v="0"/>
    <x v="2"/>
    <n v="0"/>
  </r>
  <r>
    <n v="1010877"/>
    <x v="1"/>
    <x v="0"/>
    <x v="0"/>
    <s v="1010877"/>
    <s v="PO Molleja Mrps@ Cj 10k AS"/>
    <s v="Menudencias"/>
    <s v="Menudencias Contre"/>
    <x v="0"/>
    <n v="59760"/>
    <n v="85500"/>
    <n v="145260"/>
    <n v="59760"/>
    <n v="85500"/>
    <x v="152"/>
    <x v="168"/>
    <m/>
    <n v="37300"/>
    <x v="0"/>
    <n v="48000"/>
  </r>
  <r>
    <n v="1011042"/>
    <x v="1"/>
    <x v="0"/>
    <x v="0"/>
    <s v="1011042"/>
    <s v="PO Pta Espinaz@ Cj 10k AS"/>
    <s v="Cazuela"/>
    <s v="Cazuela Espinazo"/>
    <x v="1"/>
    <n v="30570"/>
    <n v="17430"/>
    <n v="48000"/>
    <n v="30570"/>
    <n v="233430"/>
    <x v="127"/>
    <x v="96"/>
    <m/>
    <n v="24000"/>
    <x v="0"/>
    <n v="0"/>
  </r>
  <r>
    <n v="1011042"/>
    <x v="1"/>
    <x v="0"/>
    <x v="0"/>
    <s v="1011042"/>
    <s v="PO Pta Espinaz@ Cj 10k AS"/>
    <s v="Cazuela"/>
    <s v="Cazuela Espinazo"/>
    <x v="0"/>
    <m/>
    <m/>
    <m/>
    <n v="0"/>
    <n v="47960"/>
    <x v="153"/>
    <x v="169"/>
    <m/>
    <n v="-24000"/>
    <x v="1"/>
    <n v="0"/>
  </r>
  <r>
    <n v="1011290"/>
    <x v="1"/>
    <x v="0"/>
    <x v="0"/>
    <s v="1011290"/>
    <s v="PO Pch Piel@ Cj 20k AS"/>
    <s v="Subprod"/>
    <s v="Subprod Piel"/>
    <x v="0"/>
    <n v="0"/>
    <n v="24000"/>
    <n v="24000"/>
    <m/>
    <m/>
    <x v="1"/>
    <x v="5"/>
    <m/>
    <n v="0"/>
    <x v="2"/>
    <n v="0"/>
  </r>
  <r>
    <n v="1011417"/>
    <x v="1"/>
    <x v="0"/>
    <x v="0"/>
    <s v="1011417"/>
    <s v="PO Ala Ctro NMr 4x5@ Bo Cj 20k AS"/>
    <s v="Ala"/>
    <s v="Ala Centro"/>
    <x v="2"/>
    <n v="3186"/>
    <n v="0"/>
    <n v="3186"/>
    <n v="3186"/>
    <n v="0"/>
    <x v="4"/>
    <x v="5"/>
    <m/>
    <n v="3186"/>
    <x v="0"/>
    <n v="0"/>
  </r>
  <r>
    <n v="1011421"/>
    <x v="1"/>
    <x v="0"/>
    <x v="0"/>
    <s v="1011421"/>
    <s v="PO Ppa Esp 50 Pim@ Cj 20k AS"/>
    <s v="Carne Recuperada"/>
    <s v="Carne Recuperada Pul"/>
    <x v="0"/>
    <n v="42315"/>
    <n v="633685"/>
    <n v="676000"/>
    <n v="42315"/>
    <n v="633685"/>
    <x v="154"/>
    <x v="170"/>
    <m/>
    <n v="100000"/>
    <x v="0"/>
    <n v="336000"/>
  </r>
  <r>
    <n v="1011422"/>
    <x v="1"/>
    <x v="0"/>
    <x v="0"/>
    <s v="1011422"/>
    <s v="PO Pch Piel Pim 50 ppm@ Cj 14 AS"/>
    <s v="Subprod"/>
    <s v="Subprod Piel"/>
    <x v="0"/>
    <n v="2388"/>
    <n v="0"/>
    <n v="2388"/>
    <n v="2388"/>
    <n v="21612"/>
    <x v="7"/>
    <x v="3"/>
    <m/>
    <n v="0"/>
    <x v="2"/>
    <n v="0"/>
  </r>
  <r>
    <n v="1011558"/>
    <x v="1"/>
    <x v="0"/>
    <x v="0"/>
    <s v="1011558"/>
    <s v="PO Ppa Esp@ 2 blo x 10k Cj AS"/>
    <s v="Carne Recuperada"/>
    <s v="Carne Recuperada Pul"/>
    <x v="0"/>
    <n v="2528"/>
    <n v="261472"/>
    <n v="264000"/>
    <n v="2528"/>
    <n v="381472"/>
    <x v="155"/>
    <x v="171"/>
    <m/>
    <n v="0"/>
    <x v="2"/>
    <n v="48000"/>
  </r>
  <r>
    <n v="1011560"/>
    <x v="1"/>
    <x v="0"/>
    <x v="0"/>
    <s v="1011560"/>
    <s v="PO Corazón@ Bo Cj 18k AS"/>
    <s v="Menudencias"/>
    <s v="Menudencias Corazón"/>
    <x v="3"/>
    <n v="-1116"/>
    <n v="25116"/>
    <n v="24000"/>
    <n v="-1116"/>
    <n v="25116"/>
    <x v="7"/>
    <x v="5"/>
    <m/>
    <n v="24000"/>
    <x v="0"/>
    <n v="0"/>
  </r>
  <r>
    <n v="1011582"/>
    <x v="1"/>
    <x v="0"/>
    <x v="0"/>
    <s v="1011582"/>
    <s v="GA S/m@ Gr Cj bca AS"/>
    <s v="Reproductor"/>
    <s v="Reproductor Gallina"/>
    <x v="0"/>
    <n v="-2598"/>
    <n v="26598"/>
    <n v="24000"/>
    <n v="-2598"/>
    <n v="26598"/>
    <x v="7"/>
    <x v="5"/>
    <m/>
    <n v="24000"/>
    <x v="0"/>
    <n v="0"/>
  </r>
  <r>
    <n v="1011586"/>
    <x v="1"/>
    <x v="0"/>
    <x v="0"/>
    <s v="1011586"/>
    <s v="PO Ala Media B 4x10@ Cj 20k AS"/>
    <s v="Ala"/>
    <s v="Ala Centro"/>
    <x v="2"/>
    <n v="-5122"/>
    <n v="88375"/>
    <n v="83253"/>
    <n v="-5122"/>
    <n v="77122"/>
    <x v="17"/>
    <x v="9"/>
    <m/>
    <n v="0"/>
    <x v="2"/>
    <n v="24000"/>
  </r>
  <r>
    <n v="1011967"/>
    <x v="1"/>
    <x v="0"/>
    <x v="0"/>
    <s v="1011967"/>
    <s v="PO Garra J@ Bo Cj 20k AS"/>
    <s v="Patas"/>
    <s v="Patas Garras"/>
    <x v="2"/>
    <n v="-39000"/>
    <n v="190722"/>
    <n v="168000"/>
    <n v="-39000"/>
    <n v="190722"/>
    <x v="98"/>
    <x v="5"/>
    <m/>
    <n v="168000"/>
    <x v="0"/>
    <n v="0"/>
  </r>
  <r>
    <n v="1011968"/>
    <x v="1"/>
    <x v="0"/>
    <x v="0"/>
    <s v="1011968"/>
    <s v="PO Garra L A@ Bo Cj 20k AS"/>
    <s v="Patas"/>
    <s v="Patas Garras"/>
    <x v="2"/>
    <n v="2400"/>
    <n v="9700"/>
    <n v="12000"/>
    <n v="2400"/>
    <n v="9700"/>
    <x v="21"/>
    <x v="5"/>
    <m/>
    <n v="12000"/>
    <x v="0"/>
    <n v="0"/>
  </r>
  <r>
    <n v="1011969"/>
    <x v="1"/>
    <x v="0"/>
    <x v="0"/>
    <s v="1011969"/>
    <s v="PO Garra L B@ Bo Cj 20k AS"/>
    <s v="Patas"/>
    <s v="Patas Garras"/>
    <x v="2"/>
    <n v="65760"/>
    <n v="174240"/>
    <n v="240000"/>
    <n v="65760"/>
    <n v="174240"/>
    <x v="95"/>
    <x v="5"/>
    <m/>
    <n v="240000"/>
    <x v="0"/>
    <n v="0"/>
  </r>
  <r>
    <n v="1012005"/>
    <x v="1"/>
    <x v="0"/>
    <x v="0"/>
    <s v="1012005"/>
    <s v="PO Garra IQF@ Bo Cj AS"/>
    <s v="Patas"/>
    <s v="Patas Garras"/>
    <x v="2"/>
    <n v="0"/>
    <n v="12000"/>
    <n v="12000"/>
    <n v="0"/>
    <n v="12000"/>
    <x v="21"/>
    <x v="5"/>
    <m/>
    <n v="12000"/>
    <x v="0"/>
    <n v="0"/>
  </r>
  <r>
    <n v="1012012"/>
    <x v="1"/>
    <x v="0"/>
    <x v="0"/>
    <s v="1012012"/>
    <s v="PO Ala Ctro Mr@ Fi Cj 18k AS"/>
    <s v="Ala"/>
    <s v="Ala Centro"/>
    <x v="4"/>
    <n v="0"/>
    <n v="40000"/>
    <n v="40000"/>
    <m/>
    <m/>
    <x v="1"/>
    <x v="5"/>
    <m/>
    <n v="0"/>
    <x v="2"/>
    <n v="0"/>
  </r>
  <r>
    <n v="1012207"/>
    <x v="1"/>
    <x v="0"/>
    <x v="0"/>
    <s v="1012207"/>
    <s v="PO Ctre Mrps@ Bo 12x1k Cj AS"/>
    <s v="Menudencias"/>
    <s v="Menudencias Contre"/>
    <x v="1"/>
    <n v="4200"/>
    <n v="0"/>
    <n v="4200"/>
    <n v="4200"/>
    <n v="0"/>
    <x v="156"/>
    <x v="5"/>
    <m/>
    <n v="4200"/>
    <x v="0"/>
    <n v="24000"/>
  </r>
  <r>
    <n v="1012207"/>
    <x v="1"/>
    <x v="0"/>
    <x v="0"/>
    <s v="1012207"/>
    <s v="PO Ctre Mrps@ Bo 12x1k Cj AS"/>
    <s v="Menudencias"/>
    <s v="Menudencias Contre"/>
    <x v="0"/>
    <n v="0"/>
    <n v="48000"/>
    <n v="48000"/>
    <n v="0"/>
    <n v="48000"/>
    <x v="2"/>
    <x v="12"/>
    <m/>
    <n v="36000"/>
    <x v="0"/>
    <n v="24000"/>
  </r>
  <r>
    <n v="1012208"/>
    <x v="1"/>
    <x v="0"/>
    <x v="0"/>
    <s v="1012208"/>
    <s v="GA S/m@ Bo Cj AS"/>
    <s v="Reproductor"/>
    <s v="Reproductor Gallina"/>
    <x v="0"/>
    <n v="6196"/>
    <n v="48000"/>
    <n v="54196"/>
    <n v="6196"/>
    <n v="83804"/>
    <x v="157"/>
    <x v="9"/>
    <m/>
    <n v="18000"/>
    <x v="0"/>
    <n v="0"/>
  </r>
  <r>
    <n v="1012283"/>
    <x v="1"/>
    <x v="0"/>
    <x v="0"/>
    <s v="1012283"/>
    <s v="PO Pana S/Corazón@ Cj 20k AS"/>
    <s v="Menudencias"/>
    <s v="Menudencias Pana"/>
    <x v="0"/>
    <n v="-3662"/>
    <n v="51662"/>
    <n v="48000"/>
    <n v="-3662"/>
    <n v="51662"/>
    <x v="2"/>
    <x v="3"/>
    <m/>
    <n v="24000"/>
    <x v="0"/>
    <n v="0"/>
  </r>
  <r>
    <n v="1012342"/>
    <x v="1"/>
    <x v="0"/>
    <x v="0"/>
    <s v="1012342"/>
    <s v="PO Corazon@ Cj 18k AS"/>
    <s v="Menudencias"/>
    <s v="Menudencias Corazón"/>
    <x v="0"/>
    <n v="2664"/>
    <n v="0"/>
    <n v="2664"/>
    <n v="2664"/>
    <n v="0"/>
    <x v="158"/>
    <x v="5"/>
    <m/>
    <n v="2664"/>
    <x v="0"/>
    <n v="0"/>
  </r>
  <r>
    <n v="1012362"/>
    <x v="1"/>
    <x v="0"/>
    <x v="0"/>
    <s v="1012362"/>
    <s v="PO Corazon@ Cj 18k AS"/>
    <s v="Menudencias"/>
    <s v="Menudencias Corazón"/>
    <x v="0"/>
    <n v="26354"/>
    <n v="0"/>
    <n v="26354"/>
    <n v="26354"/>
    <n v="0"/>
    <x v="159"/>
    <x v="5"/>
    <m/>
    <n v="26354"/>
    <x v="0"/>
    <n v="0"/>
  </r>
  <r>
    <n v="1012362"/>
    <x v="1"/>
    <x v="0"/>
    <x v="0"/>
    <s v="1012362"/>
    <s v="PO Corazon@ Cj 18k AS"/>
    <s v="Menudencias"/>
    <s v="Menudencias Corazón"/>
    <x v="3"/>
    <n v="0"/>
    <n v="48000"/>
    <n v="48000"/>
    <n v="0"/>
    <n v="48000"/>
    <x v="2"/>
    <x v="5"/>
    <m/>
    <n v="48000"/>
    <x v="0"/>
    <n v="0"/>
  </r>
  <r>
    <n v="1012424"/>
    <x v="1"/>
    <x v="0"/>
    <x v="0"/>
    <s v="1012424"/>
    <s v="PO Ctro-Pta-Ala@ Cj 20k AS"/>
    <s v="Ala"/>
    <s v="Ala Centro-Punta"/>
    <x v="2"/>
    <n v="2120"/>
    <n v="0"/>
    <n v="2120"/>
    <n v="2120"/>
    <n v="0"/>
    <x v="160"/>
    <x v="5"/>
    <m/>
    <n v="2120"/>
    <x v="0"/>
    <n v="0"/>
  </r>
  <r>
    <n v="1012434"/>
    <x v="1"/>
    <x v="0"/>
    <x v="0"/>
    <s v="1012434"/>
    <s v="PO Pta Ala@ Cj 20k AS"/>
    <s v="Ala"/>
    <s v="Ala Punta"/>
    <x v="2"/>
    <n v="16300"/>
    <n v="0"/>
    <n v="16300"/>
    <m/>
    <m/>
    <x v="1"/>
    <x v="5"/>
    <m/>
    <n v="0"/>
    <x v="2"/>
    <n v="0"/>
  </r>
  <r>
    <n v="1012448"/>
    <x v="1"/>
    <x v="0"/>
    <x v="0"/>
    <s v="1012448"/>
    <s v="PO Garra Economy@ Cj 20k AS"/>
    <s v="Patas"/>
    <s v="Patas Garras"/>
    <x v="2"/>
    <n v="13100"/>
    <n v="202342"/>
    <n v="216000"/>
    <n v="13100"/>
    <n v="202342"/>
    <x v="86"/>
    <x v="99"/>
    <m/>
    <n v="48000"/>
    <x v="0"/>
    <n v="96000"/>
  </r>
  <r>
    <n v="1012452"/>
    <x v="1"/>
    <x v="0"/>
    <x v="0"/>
    <s v="1012452"/>
    <s v="PO Ala Media Grado B@ Cj AS"/>
    <s v="Ala"/>
    <s v="Ala Centro"/>
    <x v="2"/>
    <n v="19721"/>
    <n v="42000"/>
    <n v="61721"/>
    <n v="19721"/>
    <n v="42000"/>
    <x v="161"/>
    <x v="172"/>
    <m/>
    <n v="0"/>
    <x v="2"/>
    <n v="0"/>
  </r>
  <r>
    <n v="1012455"/>
    <x v="1"/>
    <x v="0"/>
    <x v="0"/>
    <s v="1012455"/>
    <s v="PO Ctro Pta Ala Choice@ Cj 20k AS"/>
    <s v="Ala"/>
    <s v="Ala Centro-Punta"/>
    <x v="2"/>
    <n v="28920"/>
    <n v="1395"/>
    <n v="30315"/>
    <n v="28920"/>
    <n v="43080"/>
    <x v="17"/>
    <x v="3"/>
    <m/>
    <n v="48000"/>
    <x v="0"/>
    <n v="0"/>
  </r>
  <r>
    <n v="1012502"/>
    <x v="1"/>
    <x v="0"/>
    <x v="0"/>
    <s v="1012502"/>
    <s v="PO Garra Large B@ Cj 20k AS"/>
    <s v="Patas"/>
    <s v="Patas Garras"/>
    <x v="2"/>
    <n v="2300"/>
    <n v="7894"/>
    <n v="12000"/>
    <n v="2300"/>
    <n v="7894"/>
    <x v="21"/>
    <x v="5"/>
    <m/>
    <n v="12000"/>
    <x v="0"/>
    <n v="0"/>
  </r>
  <r>
    <n v="1012503"/>
    <x v="1"/>
    <x v="0"/>
    <x v="0"/>
    <s v="1012503"/>
    <s v="PO Garra M B@ Cj 20k AS"/>
    <s v="Patas"/>
    <s v="Patas Garras"/>
    <x v="2"/>
    <n v="37040"/>
    <n v="269073"/>
    <n v="312000"/>
    <n v="37040"/>
    <n v="269073"/>
    <x v="100"/>
    <x v="5"/>
    <m/>
    <n v="312000"/>
    <x v="0"/>
    <n v="0"/>
  </r>
  <r>
    <n v="1012504"/>
    <x v="1"/>
    <x v="0"/>
    <x v="0"/>
    <s v="1012504"/>
    <s v="PO Garra Economy@ Cj 20k AS"/>
    <s v="Patas"/>
    <s v="Patas Garras"/>
    <x v="2"/>
    <n v="-440"/>
    <n v="60724"/>
    <n v="72000"/>
    <n v="-440"/>
    <n v="60724"/>
    <x v="17"/>
    <x v="3"/>
    <m/>
    <n v="48000"/>
    <x v="0"/>
    <n v="24000"/>
  </r>
  <r>
    <n v="1012525"/>
    <x v="1"/>
    <x v="0"/>
    <x v="0"/>
    <s v="1012525"/>
    <s v="PO Garra J@ Bo Cj 20k AS"/>
    <s v="Patas"/>
    <s v="Patas Garras"/>
    <x v="2"/>
    <n v="1320"/>
    <n v="12272"/>
    <n v="12000"/>
    <n v="1320"/>
    <n v="12272"/>
    <x v="21"/>
    <x v="5"/>
    <m/>
    <n v="12000"/>
    <x v="0"/>
    <n v="0"/>
  </r>
  <r>
    <n v="1012527"/>
    <x v="1"/>
    <x v="0"/>
    <x v="0"/>
    <s v="1012527"/>
    <s v="PO Garra M A@ Bo Cj 20k AS"/>
    <s v="Patas"/>
    <s v="Patas Garras"/>
    <x v="2"/>
    <n v="1440"/>
    <n v="19512"/>
    <n v="24000"/>
    <n v="1440"/>
    <n v="19512"/>
    <x v="7"/>
    <x v="5"/>
    <m/>
    <n v="24000"/>
    <x v="0"/>
    <n v="0"/>
  </r>
  <r>
    <n v="1012552"/>
    <x v="1"/>
    <x v="0"/>
    <x v="0"/>
    <s v="1012552"/>
    <s v="PO PchDeh Random@ Cj 10k AS"/>
    <s v="Pechuga Desh"/>
    <s v="Pechuga Desh s/Piel"/>
    <x v="0"/>
    <n v="0"/>
    <n v="24000"/>
    <n v="24000"/>
    <n v="0"/>
    <n v="72000"/>
    <x v="17"/>
    <x v="173"/>
    <m/>
    <n v="-40"/>
    <x v="1"/>
    <n v="0"/>
  </r>
  <r>
    <n v="1012556"/>
    <x v="1"/>
    <x v="0"/>
    <x v="0"/>
    <s v="1012556"/>
    <s v="PO CDM 14% proteina@ Cj 20k AS"/>
    <s v="Carne Recuperada"/>
    <s v="Carne Recuperada ADM"/>
    <x v="0"/>
    <n v="4478"/>
    <n v="0"/>
    <n v="4478"/>
    <m/>
    <m/>
    <x v="1"/>
    <x v="5"/>
    <m/>
    <n v="0"/>
    <x v="2"/>
    <n v="0"/>
  </r>
  <r>
    <n v="1012598"/>
    <x v="1"/>
    <x v="0"/>
    <x v="0"/>
    <s v="1012598"/>
    <s v="GA Garra G Large B@ Cj 20k AS"/>
    <s v="Patas"/>
    <s v="Patas Garras"/>
    <x v="2"/>
    <n v="10660"/>
    <n v="0"/>
    <n v="10660"/>
    <n v="10660"/>
    <n v="0"/>
    <x v="162"/>
    <x v="174"/>
    <m/>
    <n v="0"/>
    <x v="2"/>
    <n v="0"/>
  </r>
  <r>
    <n v="1012612"/>
    <x v="1"/>
    <x v="0"/>
    <x v="0"/>
    <s v="1012612"/>
    <s v="PO Ppa Esp Blo@ Bo Cj 20k AS"/>
    <s v="Carne Recuperada"/>
    <s v="Carne Recuperada Pul"/>
    <x v="4"/>
    <n v="-7192"/>
    <n v="707192"/>
    <n v="700000"/>
    <n v="-7192"/>
    <n v="1007192"/>
    <x v="163"/>
    <x v="175"/>
    <m/>
    <n v="0"/>
    <x v="2"/>
    <n v="325000"/>
  </r>
  <r>
    <n v="1012674"/>
    <x v="1"/>
    <x v="0"/>
    <x v="0"/>
    <s v="1012674"/>
    <s v="PO Corazon@Pla Cj 19k"/>
    <s v="Menudencias"/>
    <s v="Menudencias Corazón"/>
    <x v="3"/>
    <n v="-5858"/>
    <n v="53858"/>
    <n v="48000"/>
    <n v="-5858"/>
    <n v="53858"/>
    <x v="2"/>
    <x v="17"/>
    <m/>
    <n v="24005"/>
    <x v="0"/>
    <n v="0"/>
  </r>
  <r>
    <n v="1012698"/>
    <x v="1"/>
    <x v="0"/>
    <x v="0"/>
    <s v="1012698"/>
    <s v="PO File 4x10 NMr SD@ CJ AS"/>
    <s v="Filete"/>
    <s v="Filete"/>
    <x v="0"/>
    <m/>
    <m/>
    <m/>
    <m/>
    <m/>
    <x v="1"/>
    <x v="18"/>
    <m/>
    <n v="-40"/>
    <x v="1"/>
    <n v="0"/>
  </r>
  <r>
    <n v="1012699"/>
    <x v="1"/>
    <x v="0"/>
    <x v="0"/>
    <s v="1012699"/>
    <s v="PO Tru- Ctro Ala 4x10NMr@Bo Cj 20k SD"/>
    <s v="Ala"/>
    <s v="Ala Trutro"/>
    <x v="0"/>
    <m/>
    <m/>
    <m/>
    <m/>
    <m/>
    <x v="1"/>
    <x v="18"/>
    <m/>
    <n v="-40"/>
    <x v="1"/>
    <n v="0"/>
  </r>
  <r>
    <n v="1012719"/>
    <x v="1"/>
    <x v="0"/>
    <x v="0"/>
    <s v="1012719"/>
    <s v="PO Ppa Esp@ 2 Blox10kg CJ AS SD"/>
    <s v="Carne Recuperada"/>
    <s v="Carne Recuperada ADM"/>
    <x v="0"/>
    <n v="69997"/>
    <n v="386003"/>
    <n v="456000"/>
    <n v="69997"/>
    <n v="355003"/>
    <x v="108"/>
    <x v="110"/>
    <m/>
    <n v="0"/>
    <x v="2"/>
    <n v="0"/>
  </r>
  <r>
    <n v="1012744"/>
    <x v="1"/>
    <x v="0"/>
    <x v="0"/>
    <s v="1012744"/>
    <s v="PO Pch Deh NMr@SD Cj 20kg AS"/>
    <s v="Pechuga Desh"/>
    <s v="Pechuga Desh s/Piel"/>
    <x v="0"/>
    <n v="13874"/>
    <n v="106126"/>
    <n v="120000"/>
    <n v="13874"/>
    <n v="106126"/>
    <x v="36"/>
    <x v="176"/>
    <m/>
    <n v="-40"/>
    <x v="1"/>
    <n v="0"/>
  </r>
  <r>
    <n v="1012763"/>
    <x v="1"/>
    <x v="0"/>
    <x v="0"/>
    <s v="1012763"/>
    <s v="PO Pana S/cora blo@Cj 20kg AS"/>
    <s v="Menudencias"/>
    <s v="Menudencias Pana"/>
    <x v="0"/>
    <m/>
    <m/>
    <m/>
    <n v="0"/>
    <n v="48000"/>
    <x v="2"/>
    <x v="13"/>
    <m/>
    <n v="0"/>
    <x v="2"/>
    <n v="24000"/>
  </r>
  <r>
    <n v="1012764"/>
    <x v="1"/>
    <x v="0"/>
    <x v="0"/>
    <s v="1012764"/>
    <s v="PO Ppa Esp@ Bo Cj 20k AS"/>
    <s v="Carne Recuperada"/>
    <s v="Carne Recuperada ADM"/>
    <x v="6"/>
    <m/>
    <m/>
    <m/>
    <m/>
    <m/>
    <x v="1"/>
    <x v="2"/>
    <m/>
    <n v="-60000"/>
    <x v="1"/>
    <n v="0"/>
  </r>
  <r>
    <n v="1010877"/>
    <x v="1"/>
    <x v="0"/>
    <x v="1"/>
    <s v="1010877"/>
    <s v="PO Molleja Mrps@ Cj 10k AS"/>
    <s v="Menudencias"/>
    <s v="Menudencias Contre"/>
    <x v="7"/>
    <m/>
    <m/>
    <m/>
    <m/>
    <m/>
    <x v="1"/>
    <x v="13"/>
    <m/>
    <n v="-48000"/>
    <x v="1"/>
    <n v="48000"/>
  </r>
  <r>
    <n v="1010885"/>
    <x v="1"/>
    <x v="0"/>
    <x v="1"/>
    <s v="1010885"/>
    <s v="PO PchDeh 5oz 2x10 NMr@ Cj 9k AS"/>
    <s v="Pechuga Desh"/>
    <s v="Pechuga Desh s/Piel"/>
    <x v="5"/>
    <n v="4136"/>
    <n v="0"/>
    <n v="4136"/>
    <m/>
    <m/>
    <x v="1"/>
    <x v="177"/>
    <m/>
    <n v="-4422.5219999999999"/>
    <x v="1"/>
    <n v="0"/>
  </r>
  <r>
    <n v="1010887"/>
    <x v="1"/>
    <x v="0"/>
    <x v="1"/>
    <s v="1010887"/>
    <s v="PO PchDeh 7oz 2x10 NMr@ Cj 9k AS"/>
    <s v="Pechuga Desh"/>
    <s v="Pechuga Desh s/Piel"/>
    <x v="5"/>
    <n v="12919"/>
    <n v="0"/>
    <n v="12919"/>
    <m/>
    <m/>
    <x v="1"/>
    <x v="178"/>
    <m/>
    <n v="-3846.46"/>
    <x v="1"/>
    <n v="0"/>
  </r>
  <r>
    <n v="1010888"/>
    <x v="1"/>
    <x v="0"/>
    <x v="1"/>
    <s v="1010888"/>
    <s v="PO PchDeh 8oz 2x10 NMr@ Cj 9k AS"/>
    <s v="Pechuga Desh"/>
    <s v="Pechuga Desh s/Piel"/>
    <x v="5"/>
    <n v="6060"/>
    <n v="0"/>
    <n v="6060"/>
    <n v="6060"/>
    <n v="0"/>
    <x v="32"/>
    <x v="179"/>
    <m/>
    <n v="-1260.9750000000004"/>
    <x v="1"/>
    <n v="0"/>
  </r>
  <r>
    <n v="1011047"/>
    <x v="1"/>
    <x v="0"/>
    <x v="1"/>
    <s v="1011047"/>
    <s v="PO PchDeh &gt;170g NMr@ Cj 10k SP"/>
    <s v="Pechuga Desh"/>
    <s v="Pechuga Desh s/Piel"/>
    <x v="6"/>
    <n v="7925"/>
    <n v="0"/>
    <n v="7925"/>
    <n v="7925"/>
    <n v="0"/>
    <x v="164"/>
    <x v="180"/>
    <m/>
    <n v="-5"/>
    <x v="1"/>
    <n v="0"/>
  </r>
  <r>
    <n v="1011127"/>
    <x v="1"/>
    <x v="0"/>
    <x v="1"/>
    <s v="1011127"/>
    <s v="PO PchDeh Random Mr Mex@ Cj 10k AS"/>
    <s v="Pechuga Desh"/>
    <s v="Pechuga Desh s/Piel"/>
    <x v="6"/>
    <n v="113002"/>
    <n v="865362"/>
    <n v="978365"/>
    <n v="113002"/>
    <n v="865362"/>
    <x v="165"/>
    <x v="181"/>
    <m/>
    <n v="-2035"/>
    <x v="1"/>
    <n v="0"/>
  </r>
  <r>
    <n v="1011614"/>
    <x v="1"/>
    <x v="0"/>
    <x v="1"/>
    <s v="1011614"/>
    <s v="PO PchDeh Random Mr MEX@ Cj 20k AS"/>
    <s v="Pechuga Desh"/>
    <s v="Pechuga Desh s/Piel"/>
    <x v="6"/>
    <n v="0"/>
    <n v="40000"/>
    <n v="40000"/>
    <n v="0"/>
    <n v="40000"/>
    <x v="13"/>
    <x v="182"/>
    <m/>
    <n v="-16.839999999996508"/>
    <x v="1"/>
    <n v="0"/>
  </r>
  <r>
    <n v="1011701"/>
    <x v="1"/>
    <x v="0"/>
    <x v="1"/>
    <s v="1011701"/>
    <s v="PO PchDeh NMr@ Cj 20k AS"/>
    <s v="Pechuga Desh"/>
    <s v="Pechuga Desh s/Piel"/>
    <x v="5"/>
    <n v="0"/>
    <n v="196288"/>
    <n v="196288"/>
    <n v="0"/>
    <n v="196288"/>
    <x v="166"/>
    <x v="183"/>
    <m/>
    <n v="-3362"/>
    <x v="1"/>
    <n v="0"/>
  </r>
  <r>
    <n v="1011748"/>
    <x v="1"/>
    <x v="0"/>
    <x v="1"/>
    <s v="1011748"/>
    <s v="PO PchDeh &gt;170 NMr@ Cj 10k AS"/>
    <s v="Pechuga Desh"/>
    <s v="Pechuga Desh s/Piel"/>
    <x v="7"/>
    <m/>
    <m/>
    <m/>
    <m/>
    <m/>
    <x v="1"/>
    <x v="28"/>
    <m/>
    <n v="-22800"/>
    <x v="1"/>
    <n v="0"/>
  </r>
  <r>
    <n v="1011967"/>
    <x v="1"/>
    <x v="0"/>
    <x v="1"/>
    <s v="1011967"/>
    <s v="PO Garra J@ Bo Cj 20k AS"/>
    <s v="Patas"/>
    <s v="Patas Garras"/>
    <x v="2"/>
    <m/>
    <m/>
    <m/>
    <m/>
    <m/>
    <x v="1"/>
    <x v="99"/>
    <m/>
    <n v="-168000"/>
    <x v="1"/>
    <n v="0"/>
  </r>
  <r>
    <n v="1011968"/>
    <x v="1"/>
    <x v="0"/>
    <x v="1"/>
    <s v="1011968"/>
    <s v="PO Garra L A@ Bo Cj 20k AS"/>
    <s v="Patas"/>
    <s v="Patas Garras"/>
    <x v="2"/>
    <m/>
    <m/>
    <m/>
    <m/>
    <m/>
    <x v="1"/>
    <x v="12"/>
    <m/>
    <n v="-12000"/>
    <x v="1"/>
    <n v="0"/>
  </r>
  <r>
    <n v="1011969"/>
    <x v="1"/>
    <x v="0"/>
    <x v="1"/>
    <s v="1011969"/>
    <s v="PO Garra L B@ Bo Cj 20k AS"/>
    <s v="Patas"/>
    <s v="Patas Garras"/>
    <x v="2"/>
    <m/>
    <m/>
    <m/>
    <m/>
    <m/>
    <x v="1"/>
    <x v="96"/>
    <m/>
    <n v="-240000"/>
    <x v="1"/>
    <n v="0"/>
  </r>
  <r>
    <n v="1012005"/>
    <x v="1"/>
    <x v="0"/>
    <x v="1"/>
    <s v="1012005"/>
    <s v="PO Garra IQF@ Bo Cj AS"/>
    <s v="Patas"/>
    <s v="Patas Garras"/>
    <x v="2"/>
    <m/>
    <m/>
    <m/>
    <m/>
    <m/>
    <x v="1"/>
    <x v="12"/>
    <m/>
    <n v="-12000"/>
    <x v="1"/>
    <n v="0"/>
  </r>
  <r>
    <n v="1012038"/>
    <x v="1"/>
    <x v="0"/>
    <x v="1"/>
    <s v="1012038"/>
    <s v="PO PchDeh 4oz 2x10 NMr@ Cj 9k AS"/>
    <s v="Pechuga Desh"/>
    <s v="Pechuga Desh s/Piel"/>
    <x v="5"/>
    <n v="10986"/>
    <n v="0"/>
    <n v="10986"/>
    <n v="10986"/>
    <n v="0"/>
    <x v="167"/>
    <x v="184"/>
    <m/>
    <n v="10251.181"/>
    <x v="0"/>
    <n v="0"/>
  </r>
  <r>
    <n v="1012107"/>
    <x v="1"/>
    <x v="0"/>
    <x v="1"/>
    <s v="1012107"/>
    <s v="PO PchDeh 4oz Mr@ Cj AS"/>
    <s v="Pechuga Desh"/>
    <s v="Pechuga Desh s/Piel"/>
    <x v="5"/>
    <n v="28978"/>
    <n v="200720"/>
    <n v="229698"/>
    <n v="28978"/>
    <n v="200720"/>
    <x v="168"/>
    <x v="185"/>
    <m/>
    <n v="541.53599999999278"/>
    <x v="0"/>
    <n v="0"/>
  </r>
  <r>
    <n v="1012108"/>
    <x v="1"/>
    <x v="0"/>
    <x v="1"/>
    <s v="1012108"/>
    <s v="PO PchDeh 5oz Mr@ Cj AS"/>
    <s v="Pechuga Desh"/>
    <s v="Pechuga Desh s/Piel"/>
    <x v="5"/>
    <n v="102267"/>
    <n v="323549"/>
    <n v="425816"/>
    <n v="102267"/>
    <n v="323549"/>
    <x v="169"/>
    <x v="186"/>
    <m/>
    <n v="3700.7949999999837"/>
    <x v="0"/>
    <n v="0"/>
  </r>
  <r>
    <n v="1012109"/>
    <x v="1"/>
    <x v="0"/>
    <x v="1"/>
    <s v="1012109"/>
    <s v="PO PchDeh 6oz Mr@ Cj AS"/>
    <s v="Pechuga Desh"/>
    <s v="Pechuga Desh s/Piel"/>
    <x v="5"/>
    <n v="-1163"/>
    <n v="350511"/>
    <n v="349348"/>
    <n v="-1163"/>
    <n v="350511"/>
    <x v="170"/>
    <x v="187"/>
    <m/>
    <n v="351.06400000001304"/>
    <x v="0"/>
    <n v="0"/>
  </r>
  <r>
    <n v="1012110"/>
    <x v="1"/>
    <x v="0"/>
    <x v="1"/>
    <s v="1012110"/>
    <s v="PO PchDeh 7oz Mr@ Cj AS"/>
    <s v="Pechuga Desh"/>
    <s v="Pechuga Desh s/Piel"/>
    <x v="5"/>
    <n v="19032"/>
    <n v="89875"/>
    <n v="108906"/>
    <n v="19032"/>
    <n v="89875"/>
    <x v="171"/>
    <x v="188"/>
    <m/>
    <n v="-1045.4049999999988"/>
    <x v="1"/>
    <n v="0"/>
  </r>
  <r>
    <n v="1012111"/>
    <x v="1"/>
    <x v="0"/>
    <x v="1"/>
    <s v="1012111"/>
    <s v="PO PchDeh 8oz Mr@ Cj AS"/>
    <s v="Pechuga Desh"/>
    <s v="Pechuga Desh s/Piel"/>
    <x v="5"/>
    <n v="-3634"/>
    <n v="25465"/>
    <n v="21831"/>
    <n v="-3634"/>
    <n v="23592"/>
    <x v="172"/>
    <x v="189"/>
    <m/>
    <n v="-0.40000000000145519"/>
    <x v="1"/>
    <n v="0"/>
  </r>
  <r>
    <n v="1012145"/>
    <x v="1"/>
    <x v="0"/>
    <x v="1"/>
    <s v="1012145"/>
    <s v="PO PchDeh S/p/g/f &lt;140@ Fi Cj 20k AS"/>
    <s v="Pechuga Desh"/>
    <s v="Pechuga Desh s/Piel"/>
    <x v="5"/>
    <n v="0"/>
    <n v="36144"/>
    <n v="36144"/>
    <n v="0"/>
    <n v="19992"/>
    <x v="173"/>
    <x v="190"/>
    <m/>
    <n v="-0.3290000000015425"/>
    <x v="1"/>
    <n v="0"/>
  </r>
  <r>
    <n v="1012147"/>
    <x v="1"/>
    <x v="0"/>
    <x v="1"/>
    <s v="1012147"/>
    <s v="PO File s/t Mr@ Fi Cj 17k AS"/>
    <s v="Filete"/>
    <s v="Filete"/>
    <x v="5"/>
    <n v="0"/>
    <n v="39958"/>
    <n v="39958"/>
    <n v="0"/>
    <n v="37322"/>
    <x v="174"/>
    <x v="191"/>
    <m/>
    <n v="0.31999999999970896"/>
    <x v="0"/>
    <n v="0"/>
  </r>
  <r>
    <n v="1012148"/>
    <x v="1"/>
    <x v="0"/>
    <x v="1"/>
    <s v="1012148"/>
    <s v="PO Tru-Ctro Ala 60-80 Mr@ Fi Cj 20k AS"/>
    <s v="Ala"/>
    <s v="Ala Trutro-Centro"/>
    <x v="5"/>
    <n v="5586"/>
    <n v="114163"/>
    <n v="119750"/>
    <n v="5586"/>
    <n v="93478"/>
    <x v="175"/>
    <x v="192"/>
    <m/>
    <n v="-0.16400000000430737"/>
    <x v="1"/>
    <n v="0"/>
  </r>
  <r>
    <n v="1012157"/>
    <x v="1"/>
    <x v="0"/>
    <x v="1"/>
    <s v="1012157"/>
    <s v="PO Tru Ala 8x5@ Fi Cj AS"/>
    <s v="Ala"/>
    <s v="Ala Trutro"/>
    <x v="5"/>
    <n v="-52651"/>
    <n v="172401"/>
    <n v="119750"/>
    <n v="-52651"/>
    <n v="87451"/>
    <x v="176"/>
    <x v="193"/>
    <m/>
    <n v="10305.952000000001"/>
    <x v="0"/>
    <n v="0"/>
  </r>
  <r>
    <n v="1012158"/>
    <x v="1"/>
    <x v="0"/>
    <x v="1"/>
    <s v="1012158"/>
    <s v="PO File s/t 8x5 Mr@ Fi Cj AS"/>
    <s v="Filete"/>
    <s v="Filete"/>
    <x v="5"/>
    <n v="-54056"/>
    <n v="101889"/>
    <n v="47833"/>
    <n v="-54056"/>
    <n v="97602"/>
    <x v="177"/>
    <x v="194"/>
    <m/>
    <n v="0.40000000000145519"/>
    <x v="0"/>
    <n v="0"/>
  </r>
  <r>
    <n v="1012159"/>
    <x v="1"/>
    <x v="0"/>
    <x v="1"/>
    <s v="1012159"/>
    <s v="PO Tru Ctro Ala 60-80 8x5 Mr@ Fi Cj AS"/>
    <s v="Ala"/>
    <s v="Ala Trutro-Centro"/>
    <x v="5"/>
    <n v="-18073"/>
    <n v="406486"/>
    <n v="388413"/>
    <n v="-18073"/>
    <n v="390931"/>
    <x v="178"/>
    <x v="195"/>
    <m/>
    <n v="10888.527999999991"/>
    <x v="0"/>
    <n v="0"/>
  </r>
  <r>
    <n v="1012161"/>
    <x v="1"/>
    <x v="0"/>
    <x v="1"/>
    <s v="1012161"/>
    <s v="PO Ala Ctro 8x5 Mr@ Cj 20k AS"/>
    <s v="Ala"/>
    <s v="Ala Centro"/>
    <x v="5"/>
    <n v="0"/>
    <n v="99791"/>
    <n v="99791"/>
    <n v="0"/>
    <n v="39916"/>
    <x v="179"/>
    <x v="196"/>
    <m/>
    <n v="-0.44799999999668216"/>
    <x v="1"/>
    <n v="0"/>
  </r>
  <r>
    <n v="1012163"/>
    <x v="1"/>
    <x v="0"/>
    <x v="1"/>
    <s v="1012163"/>
    <s v="PO File s/t 4x10 Mr@ Zi Cj 20k AS"/>
    <s v="Filete"/>
    <s v="Filete"/>
    <x v="5"/>
    <n v="0"/>
    <n v="208766"/>
    <n v="208766"/>
    <n v="0"/>
    <n v="179623"/>
    <x v="180"/>
    <x v="197"/>
    <m/>
    <n v="-19958.888000000006"/>
    <x v="1"/>
    <n v="0"/>
  </r>
  <r>
    <n v="1012164"/>
    <x v="1"/>
    <x v="0"/>
    <x v="1"/>
    <s v="1012164"/>
    <s v="PO Ala Ctro 4x10 Mr@ Zi Cj 20k AS"/>
    <s v="Ala"/>
    <s v="Ala Centro"/>
    <x v="5"/>
    <n v="15999"/>
    <n v="59686"/>
    <n v="75685"/>
    <n v="15999"/>
    <n v="63834"/>
    <x v="53"/>
    <x v="44"/>
    <m/>
    <n v="0.10400000000663567"/>
    <x v="0"/>
    <n v="0"/>
  </r>
  <r>
    <n v="1012165"/>
    <x v="1"/>
    <x v="0"/>
    <x v="1"/>
    <s v="1012165"/>
    <s v="PO Tru-Ctro Ala 4x10 Mr@ Zi Cj AS"/>
    <s v="Ala"/>
    <s v="Ala Trutro-Centro"/>
    <x v="5"/>
    <n v="-167326"/>
    <n v="686033"/>
    <n v="518707"/>
    <n v="-167326"/>
    <n v="694582"/>
    <x v="181"/>
    <x v="198"/>
    <m/>
    <n v="9978.8319999999949"/>
    <x v="0"/>
    <n v="0"/>
  </r>
  <r>
    <n v="1012166"/>
    <x v="1"/>
    <x v="0"/>
    <x v="1"/>
    <s v="1012166"/>
    <s v="PO Tru Ala 4x10 Mr@ Zi Cj AS"/>
    <s v="Ala"/>
    <s v="Ala Trutro"/>
    <x v="5"/>
    <n v="0"/>
    <n v="39917"/>
    <n v="39917"/>
    <n v="0"/>
    <n v="39917"/>
    <x v="182"/>
    <x v="199"/>
    <m/>
    <n v="1815.2719999999972"/>
    <x v="0"/>
    <n v="0"/>
  </r>
  <r>
    <n v="1012167"/>
    <x v="1"/>
    <x v="0"/>
    <x v="1"/>
    <s v="1012167"/>
    <s v="PO PchDeh 4x10 Mr@ Zi Cj 20k AS"/>
    <s v="Pechuga Desh"/>
    <s v="Pechuga Desh s/Piel"/>
    <x v="5"/>
    <n v="0"/>
    <n v="330000"/>
    <n v="330000"/>
    <n v="0"/>
    <n v="330000"/>
    <x v="183"/>
    <x v="200"/>
    <m/>
    <n v="-7930.3279999999795"/>
    <x v="1"/>
    <n v="0"/>
  </r>
  <r>
    <n v="1012278"/>
    <x v="1"/>
    <x v="0"/>
    <x v="1"/>
    <s v="1012278"/>
    <s v="PO Tru Ala Mex@ Cj 9k AS"/>
    <s v="Ala"/>
    <s v="Ala Trutro"/>
    <x v="6"/>
    <n v="13524"/>
    <n v="0"/>
    <n v="13524"/>
    <m/>
    <m/>
    <x v="1"/>
    <x v="5"/>
    <m/>
    <n v="0"/>
    <x v="2"/>
    <n v="0"/>
  </r>
  <r>
    <n v="1012326"/>
    <x v="1"/>
    <x v="0"/>
    <x v="1"/>
    <s v="1012326"/>
    <s v="PO Corazon@Bo 12k Cj AS"/>
    <s v="Menudencias"/>
    <s v="Menudencias Corazón"/>
    <x v="8"/>
    <n v="0"/>
    <n v="3000"/>
    <n v="3000"/>
    <n v="0"/>
    <n v="6000"/>
    <x v="103"/>
    <x v="102"/>
    <m/>
    <n v="0"/>
    <x v="2"/>
    <n v="0"/>
  </r>
  <r>
    <n v="1012401"/>
    <x v="1"/>
    <x v="0"/>
    <x v="1"/>
    <s v="1012401"/>
    <s v="PO Tru-Ctro Ala 700g Mr@ Cj AS"/>
    <s v="Ala"/>
    <s v="Ala Trutro-Centro"/>
    <x v="5"/>
    <n v="0"/>
    <n v="18144"/>
    <n v="18144"/>
    <n v="0"/>
    <n v="18144"/>
    <x v="57"/>
    <x v="201"/>
    <m/>
    <n v="-336"/>
    <x v="1"/>
    <n v="0"/>
  </r>
  <r>
    <n v="1012448"/>
    <x v="1"/>
    <x v="0"/>
    <x v="1"/>
    <s v="1012448"/>
    <s v="PO Garra Economy@ Cj 20k AS"/>
    <s v="Patas"/>
    <s v="Patas Garras"/>
    <x v="2"/>
    <m/>
    <m/>
    <m/>
    <m/>
    <m/>
    <x v="1"/>
    <x v="13"/>
    <m/>
    <n v="-48000"/>
    <x v="1"/>
    <n v="96000"/>
  </r>
  <r>
    <n v="1012455"/>
    <x v="1"/>
    <x v="0"/>
    <x v="1"/>
    <s v="1012455"/>
    <s v="PO Ctro Pta Ala Choice@ Cj 20k AS"/>
    <s v="Ala"/>
    <s v="Ala Centro-Punta"/>
    <x v="2"/>
    <m/>
    <m/>
    <m/>
    <m/>
    <m/>
    <x v="1"/>
    <x v="3"/>
    <m/>
    <n v="-24000"/>
    <x v="1"/>
    <n v="0"/>
  </r>
  <r>
    <n v="1012483"/>
    <x v="1"/>
    <x v="0"/>
    <x v="1"/>
    <s v="1012483"/>
    <s v="PO Tru-Ctro Ala 4x10 Mr@ Cj AS"/>
    <s v="Ala"/>
    <s v="Ala Trutro-Centro"/>
    <x v="5"/>
    <n v="0"/>
    <n v="272158"/>
    <n v="272158"/>
    <n v="0"/>
    <n v="265447"/>
    <x v="184"/>
    <x v="202"/>
    <m/>
    <n v="0.38599999999860302"/>
    <x v="0"/>
    <n v="0"/>
  </r>
  <r>
    <n v="1012502"/>
    <x v="1"/>
    <x v="0"/>
    <x v="1"/>
    <s v="1012502"/>
    <s v="PO Garra Large B@ Cj 20k AS"/>
    <s v="Patas"/>
    <s v="Patas Garras"/>
    <x v="2"/>
    <m/>
    <m/>
    <m/>
    <m/>
    <m/>
    <x v="1"/>
    <x v="12"/>
    <m/>
    <n v="-12000"/>
    <x v="1"/>
    <n v="0"/>
  </r>
  <r>
    <n v="1012503"/>
    <x v="1"/>
    <x v="0"/>
    <x v="1"/>
    <s v="1012503"/>
    <s v="PO Garra M B@ Cj 20k AS"/>
    <s v="Patas"/>
    <s v="Patas Garras"/>
    <x v="2"/>
    <m/>
    <m/>
    <m/>
    <m/>
    <m/>
    <x v="1"/>
    <x v="119"/>
    <m/>
    <n v="-312000"/>
    <x v="1"/>
    <n v="0"/>
  </r>
  <r>
    <n v="1012504"/>
    <x v="1"/>
    <x v="0"/>
    <x v="1"/>
    <s v="1012504"/>
    <s v="PO Garra Economy@ Cj 20k AS"/>
    <s v="Patas"/>
    <s v="Patas Garras"/>
    <x v="2"/>
    <m/>
    <m/>
    <m/>
    <m/>
    <m/>
    <x v="1"/>
    <x v="13"/>
    <m/>
    <n v="-48000"/>
    <x v="1"/>
    <n v="24000"/>
  </r>
  <r>
    <n v="1012518"/>
    <x v="1"/>
    <x v="0"/>
    <x v="1"/>
    <s v="1012518"/>
    <s v="PO File s/t  RC´S 8x5@ Cj AS"/>
    <s v="Filete"/>
    <s v="Filete"/>
    <x v="5"/>
    <n v="-31701"/>
    <n v="158708"/>
    <n v="127007"/>
    <n v="-31701"/>
    <n v="158708"/>
    <x v="185"/>
    <x v="50"/>
    <m/>
    <n v="1.2400000000052387"/>
    <x v="0"/>
    <n v="0"/>
  </r>
  <r>
    <n v="1012519"/>
    <x v="1"/>
    <x v="0"/>
    <x v="1"/>
    <s v="1012519"/>
    <s v="PO PchDeh 4oz Mr@ Cj AS"/>
    <s v="Pechuga Desh"/>
    <s v="Pechuga Desh s/Piel"/>
    <x v="5"/>
    <n v="-18124"/>
    <n v="23967"/>
    <n v="5843"/>
    <n v="-18124"/>
    <n v="23967"/>
    <x v="186"/>
    <x v="203"/>
    <m/>
    <n v="-8127.8099999999995"/>
    <x v="1"/>
    <n v="0"/>
  </r>
  <r>
    <n v="1012520"/>
    <x v="1"/>
    <x v="0"/>
    <x v="1"/>
    <s v="1012520"/>
    <s v="PO PchDeh 5oz Mr@ Cj AS"/>
    <s v="Pechuga Desh"/>
    <s v="Pechuga Desh s/Piel"/>
    <x v="5"/>
    <n v="24424"/>
    <n v="58419"/>
    <n v="82843"/>
    <n v="24424"/>
    <n v="55409"/>
    <x v="53"/>
    <x v="204"/>
    <m/>
    <n v="0.45600000000558794"/>
    <x v="0"/>
    <n v="0"/>
  </r>
  <r>
    <n v="1012521"/>
    <x v="1"/>
    <x v="0"/>
    <x v="1"/>
    <s v="1012521"/>
    <s v="PO PchDeh 6oz Mr@ Cj AS"/>
    <s v="Pechuga Desh"/>
    <s v="Pechuga Desh s/Piel"/>
    <x v="5"/>
    <n v="-6479"/>
    <n v="196226"/>
    <n v="189748"/>
    <n v="-6479"/>
    <n v="196226"/>
    <x v="187"/>
    <x v="205"/>
    <m/>
    <n v="-761.53599999999278"/>
    <x v="1"/>
    <n v="0"/>
  </r>
  <r>
    <n v="1012522"/>
    <x v="1"/>
    <x v="0"/>
    <x v="1"/>
    <s v="1012522"/>
    <s v="PO PchDeh 7oz Mr@ Cj AS"/>
    <s v="Pechuga Desh"/>
    <s v="Pechuga Desh s/Piel"/>
    <x v="5"/>
    <n v="-40671"/>
    <n v="113841"/>
    <n v="73170"/>
    <n v="-40671"/>
    <n v="113841"/>
    <x v="188"/>
    <x v="206"/>
    <m/>
    <n v="-2670.5819999999949"/>
    <x v="1"/>
    <n v="0"/>
  </r>
  <r>
    <n v="1012523"/>
    <x v="1"/>
    <x v="0"/>
    <x v="1"/>
    <s v="1012523"/>
    <s v="PO PchDeh 8oz Mr@ Cj AS"/>
    <s v="Pechuga Desh"/>
    <s v="Pechuga Desh s/Piel"/>
    <x v="5"/>
    <n v="-40712"/>
    <n v="62912"/>
    <n v="22200"/>
    <n v="-40712"/>
    <n v="60670"/>
    <x v="172"/>
    <x v="207"/>
    <m/>
    <n v="-4.7999999998864951E-2"/>
    <x v="1"/>
    <n v="0"/>
  </r>
  <r>
    <n v="1012524"/>
    <x v="1"/>
    <x v="0"/>
    <x v="1"/>
    <s v="1012524"/>
    <s v="PO PchDeh 9oz Mr@ Cj AS"/>
    <s v="Pechuga Desh"/>
    <s v="Pechuga Desh s/Piel"/>
    <x v="5"/>
    <n v="-12949"/>
    <n v="40444"/>
    <n v="27494"/>
    <n v="-12949"/>
    <n v="40444"/>
    <x v="189"/>
    <x v="208"/>
    <m/>
    <n v="-447.26699999999983"/>
    <x v="1"/>
    <n v="0"/>
  </r>
  <r>
    <n v="1012525"/>
    <x v="1"/>
    <x v="0"/>
    <x v="1"/>
    <s v="1012525"/>
    <s v="PO Garra J@ Bo Cj 20k AS"/>
    <s v="Patas"/>
    <s v="Patas Garras"/>
    <x v="2"/>
    <m/>
    <m/>
    <m/>
    <m/>
    <m/>
    <x v="1"/>
    <x v="12"/>
    <m/>
    <n v="-12000"/>
    <x v="1"/>
    <n v="0"/>
  </r>
  <r>
    <n v="1012527"/>
    <x v="1"/>
    <x v="0"/>
    <x v="1"/>
    <s v="1012527"/>
    <s v="PO Garra M A@ Bo Cj 20k AS"/>
    <s v="Patas"/>
    <s v="Patas Garras"/>
    <x v="2"/>
    <m/>
    <m/>
    <m/>
    <m/>
    <m/>
    <x v="1"/>
    <x v="3"/>
    <m/>
    <n v="-24000"/>
    <x v="1"/>
    <n v="0"/>
  </r>
  <r>
    <n v="1012532"/>
    <x v="1"/>
    <x v="0"/>
    <x v="1"/>
    <s v="1012532"/>
    <s v="PO Contre 8x5 estuche@Cj 20k AS"/>
    <s v="Menudencias"/>
    <s v="Menudencias Contre"/>
    <x v="5"/>
    <n v="0"/>
    <n v="6300"/>
    <n v="6300"/>
    <n v="0"/>
    <n v="6300"/>
    <x v="190"/>
    <x v="209"/>
    <m/>
    <n v="0.9679999999998472"/>
    <x v="0"/>
    <n v="0"/>
  </r>
  <r>
    <n v="1012534"/>
    <x v="1"/>
    <x v="0"/>
    <x v="1"/>
    <s v="1012534"/>
    <s v="PO Pech c/h c/p Blo@ Cj 20k AS"/>
    <s v="Pechuga"/>
    <s v="Pechuga Entera"/>
    <x v="6"/>
    <n v="4333"/>
    <n v="0"/>
    <n v="4333"/>
    <n v="0"/>
    <n v="220000"/>
    <x v="191"/>
    <x v="210"/>
    <m/>
    <n v="0"/>
    <x v="2"/>
    <n v="0"/>
  </r>
  <r>
    <n v="1012601"/>
    <x v="1"/>
    <x v="0"/>
    <x v="1"/>
    <s v="1012601"/>
    <s v="PO Pana S/Corazon@ Cj 20k AS"/>
    <s v="Menudencias"/>
    <s v="Menudencias Pana"/>
    <x v="5"/>
    <n v="0"/>
    <n v="190231"/>
    <n v="190231"/>
    <n v="0"/>
    <n v="195300"/>
    <x v="192"/>
    <x v="211"/>
    <m/>
    <n v="-0.10099999999511056"/>
    <x v="1"/>
    <n v="0"/>
  </r>
  <r>
    <n v="1012602"/>
    <x v="1"/>
    <x v="0"/>
    <x v="1"/>
    <s v="1012602"/>
    <s v="PO Ala Ctro NMr IQF@ Cj 20k AS"/>
    <s v="Ala"/>
    <s v="Ala Centro"/>
    <x v="5"/>
    <n v="30718"/>
    <n v="0"/>
    <n v="30718"/>
    <m/>
    <m/>
    <x v="1"/>
    <x v="5"/>
    <m/>
    <n v="0"/>
    <x v="2"/>
    <n v="0"/>
  </r>
  <r>
    <n v="1012694"/>
    <x v="1"/>
    <x v="0"/>
    <x v="1"/>
    <s v="1012694"/>
    <s v="PO PchDeh 4-10oz NMr@ Cj AS"/>
    <s v="Pechuga Desh"/>
    <s v="Pechuga Desh s/Piel"/>
    <x v="5"/>
    <n v="-18198"/>
    <n v="54432"/>
    <n v="36233"/>
    <n v="-18198"/>
    <n v="54432"/>
    <x v="193"/>
    <x v="212"/>
    <m/>
    <n v="-54.680000000000291"/>
    <x v="1"/>
    <n v="0"/>
  </r>
  <r>
    <n v="1012724"/>
    <x v="1"/>
    <x v="0"/>
    <x v="1"/>
    <s v="1012724"/>
    <s v="PO Corazon@ Bo 19k Cj"/>
    <s v="Menudencias"/>
    <s v="Menudencias Corazón"/>
    <x v="7"/>
    <n v="6372"/>
    <n v="0"/>
    <n v="6372"/>
    <n v="9158"/>
    <n v="0"/>
    <x v="194"/>
    <x v="213"/>
    <m/>
    <n v="0"/>
    <x v="2"/>
    <n v="0"/>
  </r>
  <r>
    <n v="1012725"/>
    <x v="1"/>
    <x v="0"/>
    <x v="1"/>
    <s v="1012725"/>
    <s v="PO File s/t 8x5 Mr@ Cj AS"/>
    <s v="Filete"/>
    <s v="Filete"/>
    <x v="6"/>
    <n v="0"/>
    <n v="12000"/>
    <n v="12000"/>
    <n v="0"/>
    <n v="12000"/>
    <x v="21"/>
    <x v="214"/>
    <m/>
    <n v="-11"/>
    <x v="1"/>
    <n v="0"/>
  </r>
  <r>
    <n v="1012730"/>
    <x v="1"/>
    <x v="0"/>
    <x v="1"/>
    <s v="1012730"/>
    <s v="PO Corazón@ Placa 19kg Cj AS"/>
    <s v="Menudencias"/>
    <s v="Menudencias Corazón"/>
    <x v="7"/>
    <n v="12944"/>
    <n v="0"/>
    <n v="12944"/>
    <n v="37920"/>
    <n v="0"/>
    <x v="195"/>
    <x v="215"/>
    <m/>
    <n v="3853"/>
    <x v="0"/>
    <n v="0"/>
  </r>
  <r>
    <n v="1012745"/>
    <x v="1"/>
    <x v="0"/>
    <x v="1"/>
    <s v="1012745"/>
    <s v="PO Corazon part@Blo 19 kg"/>
    <s v="Menudencias"/>
    <s v="Menudencias Corazón"/>
    <x v="7"/>
    <n v="12317"/>
    <n v="0"/>
    <n v="12317"/>
    <n v="21603"/>
    <n v="0"/>
    <x v="196"/>
    <x v="216"/>
    <m/>
    <n v="0"/>
    <x v="2"/>
    <n v="0"/>
  </r>
  <r>
    <n v="1012764"/>
    <x v="1"/>
    <x v="0"/>
    <x v="1"/>
    <s v="1012764"/>
    <s v="PO Ppa Esp@ Bo Cj 20k AS"/>
    <s v="Carne Recuperada"/>
    <s v="Carne Recuperada ADM"/>
    <x v="6"/>
    <m/>
    <m/>
    <m/>
    <n v="0"/>
    <n v="60000"/>
    <x v="123"/>
    <x v="5"/>
    <m/>
    <n v="60000"/>
    <x v="0"/>
    <n v="0"/>
  </r>
  <r>
    <n v="1010877"/>
    <x v="1"/>
    <x v="0"/>
    <x v="2"/>
    <s v="1010877"/>
    <s v="PO Molleja Mrps@ Cj 10k AS"/>
    <s v="Menudencias"/>
    <s v="Menudencias Contre"/>
    <x v="1"/>
    <m/>
    <m/>
    <m/>
    <m/>
    <m/>
    <x v="1"/>
    <x v="5"/>
    <n v="91497"/>
    <n v="0"/>
    <x v="2"/>
    <n v="48000"/>
  </r>
  <r>
    <n v="1011042"/>
    <x v="1"/>
    <x v="0"/>
    <x v="2"/>
    <s v="1011042"/>
    <s v="PO Pta Espinaz@ Cj 10k AS"/>
    <s v="Cazuela"/>
    <s v="Cazuela Espinazo"/>
    <x v="1"/>
    <m/>
    <m/>
    <m/>
    <m/>
    <m/>
    <x v="1"/>
    <x v="5"/>
    <n v="2468"/>
    <n v="0"/>
    <x v="2"/>
    <n v="0"/>
  </r>
  <r>
    <n v="1011127"/>
    <x v="1"/>
    <x v="0"/>
    <x v="2"/>
    <s v="1011127"/>
    <s v="PO PchDeh Random Mr Mex@ Cj 10k AS"/>
    <s v="Pechuga Desh"/>
    <s v="Pechuga Desh s/Piel"/>
    <x v="6"/>
    <m/>
    <m/>
    <m/>
    <m/>
    <m/>
    <x v="1"/>
    <x v="5"/>
    <n v="886120"/>
    <n v="0"/>
    <x v="2"/>
    <n v="0"/>
  </r>
  <r>
    <n v="1011290"/>
    <x v="1"/>
    <x v="0"/>
    <x v="2"/>
    <s v="1011290"/>
    <s v="PO Pch Piel@ Cj 20k AS"/>
    <s v="Subprod"/>
    <s v="Subprod Piel"/>
    <x v="0"/>
    <m/>
    <m/>
    <m/>
    <m/>
    <m/>
    <x v="1"/>
    <x v="5"/>
    <n v="72004"/>
    <n v="0"/>
    <x v="2"/>
    <n v="0"/>
  </r>
  <r>
    <n v="1011421"/>
    <x v="1"/>
    <x v="0"/>
    <x v="2"/>
    <s v="1011421"/>
    <s v="PO Ppa Esp 50 Pim@ Cj 20k AS"/>
    <s v="Carne Recuperada"/>
    <s v="Carne Recuperada Pul"/>
    <x v="0"/>
    <m/>
    <m/>
    <m/>
    <m/>
    <m/>
    <x v="1"/>
    <x v="5"/>
    <n v="633689"/>
    <n v="0"/>
    <x v="2"/>
    <n v="336000"/>
  </r>
  <r>
    <n v="1011558"/>
    <x v="1"/>
    <x v="0"/>
    <x v="2"/>
    <s v="1011558"/>
    <s v="PO Ppa Esp@ 2 blo x 10k Cj AS"/>
    <s v="Carne Recuperada"/>
    <s v="Carne Recuperada Pul"/>
    <x v="0"/>
    <m/>
    <m/>
    <m/>
    <m/>
    <m/>
    <x v="1"/>
    <x v="5"/>
    <n v="261469"/>
    <n v="0"/>
    <x v="2"/>
    <n v="48000"/>
  </r>
  <r>
    <n v="1011560"/>
    <x v="1"/>
    <x v="0"/>
    <x v="2"/>
    <s v="1011560"/>
    <s v="PO Corazón@ Bo Cj 18k AS"/>
    <s v="Menudencias"/>
    <s v="Menudencias Corazón"/>
    <x v="3"/>
    <m/>
    <m/>
    <m/>
    <m/>
    <m/>
    <x v="1"/>
    <x v="5"/>
    <n v="22554"/>
    <n v="0"/>
    <x v="2"/>
    <n v="0"/>
  </r>
  <r>
    <n v="1011582"/>
    <x v="1"/>
    <x v="0"/>
    <x v="2"/>
    <s v="1011582"/>
    <s v="GA S/m@ Gr Cj bca AS"/>
    <s v="Reproductor"/>
    <s v="Reproductor Gallina"/>
    <x v="0"/>
    <m/>
    <m/>
    <m/>
    <m/>
    <m/>
    <x v="1"/>
    <x v="5"/>
    <n v="2599"/>
    <n v="0"/>
    <x v="2"/>
    <n v="0"/>
  </r>
  <r>
    <n v="1011586"/>
    <x v="1"/>
    <x v="0"/>
    <x v="2"/>
    <s v="1011586"/>
    <s v="PO Ala Media B 4x10@ Cj 20k AS"/>
    <s v="Ala"/>
    <s v="Ala Centro"/>
    <x v="2"/>
    <m/>
    <m/>
    <m/>
    <m/>
    <m/>
    <x v="1"/>
    <x v="5"/>
    <n v="88373"/>
    <n v="0"/>
    <x v="2"/>
    <n v="24000"/>
  </r>
  <r>
    <n v="1011614"/>
    <x v="1"/>
    <x v="0"/>
    <x v="2"/>
    <s v="1011614"/>
    <s v="PO PchDeh Random Mr MEX@ Cj 20k AS"/>
    <s v="Pechuga Desh"/>
    <s v="Pechuga Desh s/Piel"/>
    <x v="6"/>
    <m/>
    <m/>
    <m/>
    <m/>
    <m/>
    <x v="1"/>
    <x v="5"/>
    <n v="40002"/>
    <n v="0"/>
    <x v="2"/>
    <n v="0"/>
  </r>
  <r>
    <n v="1011701"/>
    <x v="1"/>
    <x v="0"/>
    <x v="2"/>
    <s v="1011701"/>
    <s v="PO PchDeh NMr@ Cj 20k AS"/>
    <s v="Pechuga Desh"/>
    <s v="Pechuga Desh s/Piel"/>
    <x v="5"/>
    <m/>
    <m/>
    <m/>
    <m/>
    <m/>
    <x v="1"/>
    <x v="5"/>
    <n v="196288"/>
    <n v="0"/>
    <x v="2"/>
    <n v="0"/>
  </r>
  <r>
    <n v="1011967"/>
    <x v="1"/>
    <x v="0"/>
    <x v="2"/>
    <s v="1011967"/>
    <s v="PO Garra J@ Bo Cj 20k AS"/>
    <s v="Patas"/>
    <s v="Patas Garras"/>
    <x v="2"/>
    <m/>
    <m/>
    <m/>
    <m/>
    <m/>
    <x v="1"/>
    <x v="5"/>
    <n v="245953"/>
    <n v="0"/>
    <x v="2"/>
    <n v="0"/>
  </r>
  <r>
    <n v="1011969"/>
    <x v="1"/>
    <x v="0"/>
    <x v="2"/>
    <s v="1011969"/>
    <s v="PO Garra L B@ Bo Cj 20k AS"/>
    <s v="Patas"/>
    <s v="Patas Garras"/>
    <x v="2"/>
    <m/>
    <m/>
    <m/>
    <m/>
    <m/>
    <x v="1"/>
    <x v="5"/>
    <n v="124136"/>
    <n v="0"/>
    <x v="2"/>
    <n v="0"/>
  </r>
  <r>
    <n v="1012005"/>
    <x v="1"/>
    <x v="0"/>
    <x v="2"/>
    <s v="1012005"/>
    <s v="PO Garra IQF@ Bo Cj AS"/>
    <s v="Patas"/>
    <s v="Patas Garras"/>
    <x v="2"/>
    <m/>
    <m/>
    <m/>
    <m/>
    <m/>
    <x v="1"/>
    <x v="5"/>
    <n v="14352"/>
    <n v="0"/>
    <x v="2"/>
    <n v="0"/>
  </r>
  <r>
    <n v="1012012"/>
    <x v="1"/>
    <x v="0"/>
    <x v="2"/>
    <s v="1012012"/>
    <s v="PO Ala Ctro Mr@ Fi Cj 18k AS"/>
    <s v="Ala"/>
    <s v="Ala Centro"/>
    <x v="4"/>
    <m/>
    <m/>
    <m/>
    <m/>
    <m/>
    <x v="1"/>
    <x v="5"/>
    <n v="40002"/>
    <n v="0"/>
    <x v="2"/>
    <n v="0"/>
  </r>
  <r>
    <n v="1012109"/>
    <x v="1"/>
    <x v="0"/>
    <x v="2"/>
    <s v="1012109"/>
    <s v="PO PchDeh 6oz Mr@ Cj AS"/>
    <s v="Pechuga Desh"/>
    <s v="Pechuga Desh s/Piel"/>
    <x v="5"/>
    <m/>
    <m/>
    <m/>
    <m/>
    <m/>
    <x v="1"/>
    <x v="5"/>
    <n v="1164"/>
    <n v="0"/>
    <x v="2"/>
    <n v="0"/>
  </r>
  <r>
    <n v="1012111"/>
    <x v="1"/>
    <x v="0"/>
    <x v="2"/>
    <s v="1012111"/>
    <s v="PO PchDeh 8oz Mr@ Cj AS"/>
    <s v="Pechuga Desh"/>
    <s v="Pechuga Desh s/Piel"/>
    <x v="5"/>
    <m/>
    <m/>
    <m/>
    <m/>
    <m/>
    <x v="1"/>
    <x v="5"/>
    <n v="3633"/>
    <n v="0"/>
    <x v="2"/>
    <n v="0"/>
  </r>
  <r>
    <n v="1012112"/>
    <x v="1"/>
    <x v="0"/>
    <x v="2"/>
    <s v="1012112"/>
    <s v="PO PchDeh 9oz Mr@ Cj AS"/>
    <s v="Pechuga Desh"/>
    <s v="Pechuga Desh s/Piel"/>
    <x v="5"/>
    <m/>
    <m/>
    <m/>
    <m/>
    <m/>
    <x v="1"/>
    <x v="5"/>
    <n v="14405"/>
    <n v="0"/>
    <x v="2"/>
    <n v="0"/>
  </r>
  <r>
    <n v="1012145"/>
    <x v="1"/>
    <x v="0"/>
    <x v="2"/>
    <s v="1012145"/>
    <s v="PO PchDeh S/p/g/f &lt;140@ Fi Cj 20k AS"/>
    <s v="Pechuga Desh"/>
    <s v="Pechuga Desh s/Piel"/>
    <x v="5"/>
    <m/>
    <m/>
    <m/>
    <m/>
    <m/>
    <x v="1"/>
    <x v="5"/>
    <n v="36142"/>
    <n v="0"/>
    <x v="2"/>
    <n v="0"/>
  </r>
  <r>
    <n v="1012147"/>
    <x v="1"/>
    <x v="0"/>
    <x v="2"/>
    <s v="1012147"/>
    <s v="PO File s/t Mr@ Fi Cj 17k AS"/>
    <s v="Filete"/>
    <s v="Filete"/>
    <x v="5"/>
    <m/>
    <m/>
    <m/>
    <m/>
    <m/>
    <x v="1"/>
    <x v="5"/>
    <n v="39961"/>
    <n v="0"/>
    <x v="2"/>
    <n v="0"/>
  </r>
  <r>
    <n v="1012148"/>
    <x v="1"/>
    <x v="0"/>
    <x v="2"/>
    <s v="1012148"/>
    <s v="PO Tru-Ctro Ala 60-80 Mr@ Fi Cj 20k AS"/>
    <s v="Ala"/>
    <s v="Ala Trutro-Centro"/>
    <x v="5"/>
    <m/>
    <m/>
    <m/>
    <m/>
    <m/>
    <x v="1"/>
    <x v="5"/>
    <n v="114163"/>
    <n v="0"/>
    <x v="2"/>
    <n v="0"/>
  </r>
  <r>
    <n v="1012157"/>
    <x v="1"/>
    <x v="0"/>
    <x v="2"/>
    <s v="1012157"/>
    <s v="PO Tru Ala 8x5@ Fi Cj AS"/>
    <s v="Ala"/>
    <s v="Ala Trutro"/>
    <x v="5"/>
    <m/>
    <m/>
    <m/>
    <m/>
    <m/>
    <x v="1"/>
    <x v="5"/>
    <n v="172401"/>
    <n v="0"/>
    <x v="2"/>
    <n v="0"/>
  </r>
  <r>
    <n v="1012158"/>
    <x v="1"/>
    <x v="0"/>
    <x v="2"/>
    <s v="1012158"/>
    <s v="PO File s/t 8x5 Mr@ Fi Cj AS"/>
    <s v="Filete"/>
    <s v="Filete"/>
    <x v="5"/>
    <m/>
    <m/>
    <m/>
    <m/>
    <m/>
    <x v="1"/>
    <x v="5"/>
    <n v="101891"/>
    <n v="0"/>
    <x v="2"/>
    <n v="0"/>
  </r>
  <r>
    <n v="1012159"/>
    <x v="1"/>
    <x v="0"/>
    <x v="2"/>
    <s v="1012159"/>
    <s v="PO Tru Ctro Ala 60-80 8x5 Mr@ Fi Cj AS"/>
    <s v="Ala"/>
    <s v="Ala Trutro-Centro"/>
    <x v="5"/>
    <m/>
    <m/>
    <m/>
    <m/>
    <m/>
    <x v="1"/>
    <x v="5"/>
    <n v="405505"/>
    <n v="0"/>
    <x v="2"/>
    <n v="0"/>
  </r>
  <r>
    <n v="1012160"/>
    <x v="1"/>
    <x v="0"/>
    <x v="2"/>
    <s v="1012160"/>
    <s v="PO PchDeh 8x5 Mr@ Fi Cj AS"/>
    <s v="Pechuga Desh"/>
    <s v="Pechuga Desh s/Piel"/>
    <x v="5"/>
    <m/>
    <m/>
    <m/>
    <m/>
    <m/>
    <x v="1"/>
    <x v="5"/>
    <n v="44903"/>
    <n v="0"/>
    <x v="2"/>
    <n v="0"/>
  </r>
  <r>
    <n v="1012161"/>
    <x v="1"/>
    <x v="0"/>
    <x v="2"/>
    <s v="1012161"/>
    <s v="PO Ala Ctro 8x5 Mr@ Cj 20k AS"/>
    <s v="Ala"/>
    <s v="Ala Centro"/>
    <x v="5"/>
    <m/>
    <m/>
    <m/>
    <m/>
    <m/>
    <x v="1"/>
    <x v="5"/>
    <n v="99794"/>
    <n v="0"/>
    <x v="2"/>
    <n v="0"/>
  </r>
  <r>
    <n v="1012163"/>
    <x v="1"/>
    <x v="0"/>
    <x v="2"/>
    <s v="1012163"/>
    <s v="PO File s/t 4x10 Mr@ Zi Cj 20k AS"/>
    <s v="Filete"/>
    <s v="Filete"/>
    <x v="5"/>
    <m/>
    <m/>
    <m/>
    <m/>
    <m/>
    <x v="1"/>
    <x v="5"/>
    <n v="208770"/>
    <n v="0"/>
    <x v="2"/>
    <n v="0"/>
  </r>
  <r>
    <n v="1012164"/>
    <x v="1"/>
    <x v="0"/>
    <x v="2"/>
    <s v="1012164"/>
    <s v="PO Ala Ctro 4x10 Mr@ Zi Cj 20k AS"/>
    <s v="Ala"/>
    <s v="Ala Centro"/>
    <x v="5"/>
    <m/>
    <m/>
    <m/>
    <m/>
    <m/>
    <x v="1"/>
    <x v="5"/>
    <n v="59683"/>
    <n v="0"/>
    <x v="2"/>
    <n v="0"/>
  </r>
  <r>
    <n v="1012165"/>
    <x v="1"/>
    <x v="0"/>
    <x v="2"/>
    <s v="1012165"/>
    <s v="PO Tru-Ctro Ala 4x10 Mr@ Zi Cj AS"/>
    <s v="Ala"/>
    <s v="Ala Trutro-Centro"/>
    <x v="5"/>
    <m/>
    <m/>
    <m/>
    <m/>
    <m/>
    <x v="1"/>
    <x v="5"/>
    <n v="686214"/>
    <n v="0"/>
    <x v="2"/>
    <n v="0"/>
  </r>
  <r>
    <n v="1012166"/>
    <x v="1"/>
    <x v="0"/>
    <x v="2"/>
    <s v="1012166"/>
    <s v="PO Tru Ala 4x10 Mr@ Zi Cj AS"/>
    <s v="Ala"/>
    <s v="Ala Trutro"/>
    <x v="5"/>
    <m/>
    <m/>
    <m/>
    <m/>
    <m/>
    <x v="1"/>
    <x v="5"/>
    <n v="39919"/>
    <n v="0"/>
    <x v="2"/>
    <n v="0"/>
  </r>
  <r>
    <n v="1012167"/>
    <x v="1"/>
    <x v="0"/>
    <x v="2"/>
    <s v="1012167"/>
    <s v="PO PchDeh 4x10 Mr@ Zi Cj 20k AS"/>
    <s v="Pechuga Desh"/>
    <s v="Pechuga Desh s/Piel"/>
    <x v="5"/>
    <m/>
    <m/>
    <m/>
    <m/>
    <m/>
    <x v="1"/>
    <x v="5"/>
    <n v="329998"/>
    <n v="0"/>
    <x v="2"/>
    <n v="0"/>
  </r>
  <r>
    <n v="1012207"/>
    <x v="1"/>
    <x v="0"/>
    <x v="2"/>
    <s v="1012207"/>
    <s v="PO Ctre Mrps@ Bo 12x1k Cj AS"/>
    <s v="Menudencias"/>
    <s v="Menudencias Contre"/>
    <x v="1"/>
    <m/>
    <m/>
    <m/>
    <m/>
    <m/>
    <x v="1"/>
    <x v="5"/>
    <n v="42002"/>
    <n v="0"/>
    <x v="2"/>
    <n v="24000"/>
  </r>
  <r>
    <n v="1012208"/>
    <x v="1"/>
    <x v="0"/>
    <x v="2"/>
    <s v="1012208"/>
    <s v="GA S/m@ Bo Cj AS"/>
    <s v="Reproductor"/>
    <s v="Reproductor Gallina"/>
    <x v="0"/>
    <m/>
    <m/>
    <m/>
    <m/>
    <m/>
    <x v="1"/>
    <x v="5"/>
    <n v="65808"/>
    <n v="0"/>
    <x v="2"/>
    <n v="0"/>
  </r>
  <r>
    <n v="1012283"/>
    <x v="1"/>
    <x v="0"/>
    <x v="2"/>
    <s v="1012283"/>
    <s v="PO Pana S/Corazón@ Cj 20k AS"/>
    <s v="Menudencias"/>
    <s v="Menudencias Pana"/>
    <x v="0"/>
    <m/>
    <m/>
    <m/>
    <m/>
    <m/>
    <x v="1"/>
    <x v="5"/>
    <n v="99663"/>
    <n v="0"/>
    <x v="2"/>
    <n v="0"/>
  </r>
  <r>
    <n v="1012362"/>
    <x v="1"/>
    <x v="0"/>
    <x v="2"/>
    <s v="1012362"/>
    <s v="PO Corazon@ Cj 18k AS"/>
    <s v="Menudencias"/>
    <s v="Menudencias Corazón"/>
    <x v="3"/>
    <m/>
    <m/>
    <m/>
    <m/>
    <m/>
    <x v="1"/>
    <x v="5"/>
    <n v="52647"/>
    <n v="0"/>
    <x v="2"/>
    <n v="0"/>
  </r>
  <r>
    <n v="1012401"/>
    <x v="1"/>
    <x v="0"/>
    <x v="2"/>
    <s v="1012401"/>
    <s v="PO Tru-Ctro Ala 700g Mr@ Cj AS"/>
    <s v="Ala"/>
    <s v="Ala Trutro-Centro"/>
    <x v="5"/>
    <m/>
    <m/>
    <m/>
    <m/>
    <m/>
    <x v="1"/>
    <x v="5"/>
    <n v="18144"/>
    <n v="0"/>
    <x v="2"/>
    <n v="0"/>
  </r>
  <r>
    <n v="1012448"/>
    <x v="1"/>
    <x v="0"/>
    <x v="2"/>
    <s v="1012448"/>
    <s v="PO Garra Economy@ Cj 20k AS"/>
    <s v="Patas"/>
    <s v="Patas Garras"/>
    <x v="2"/>
    <m/>
    <m/>
    <m/>
    <m/>
    <m/>
    <x v="1"/>
    <x v="5"/>
    <n v="166745"/>
    <n v="0"/>
    <x v="2"/>
    <n v="96000"/>
  </r>
  <r>
    <n v="1012451"/>
    <x v="1"/>
    <x v="0"/>
    <x v="2"/>
    <s v="1012451"/>
    <s v="PO Ala Media@ Cj 15k AS"/>
    <s v="Ala"/>
    <s v="Ala Centro"/>
    <x v="2"/>
    <m/>
    <m/>
    <m/>
    <m/>
    <m/>
    <x v="1"/>
    <x v="5"/>
    <n v="19999"/>
    <n v="0"/>
    <x v="2"/>
    <n v="0"/>
  </r>
  <r>
    <n v="1012452"/>
    <x v="1"/>
    <x v="0"/>
    <x v="2"/>
    <s v="1012452"/>
    <s v="PO Ala Media Grado B@ Cj AS"/>
    <s v="Ala"/>
    <s v="Ala Centro"/>
    <x v="2"/>
    <m/>
    <m/>
    <m/>
    <m/>
    <m/>
    <x v="1"/>
    <x v="5"/>
    <n v="41997"/>
    <n v="0"/>
    <x v="2"/>
    <n v="0"/>
  </r>
  <r>
    <n v="1012454"/>
    <x v="1"/>
    <x v="0"/>
    <x v="2"/>
    <s v="1012454"/>
    <s v="PO Ctro Pta Ala@ Cj 20k AS"/>
    <s v="Ala"/>
    <s v="Ala Centro-Punta"/>
    <x v="2"/>
    <m/>
    <m/>
    <m/>
    <m/>
    <m/>
    <x v="1"/>
    <x v="5"/>
    <n v="145"/>
    <n v="0"/>
    <x v="2"/>
    <n v="0"/>
  </r>
  <r>
    <n v="1012455"/>
    <x v="1"/>
    <x v="0"/>
    <x v="2"/>
    <s v="1012455"/>
    <s v="PO Ctro Pta Ala Choice@ Cj 20k AS"/>
    <s v="Ala"/>
    <s v="Ala Centro-Punta"/>
    <x v="2"/>
    <m/>
    <m/>
    <m/>
    <m/>
    <m/>
    <x v="1"/>
    <x v="5"/>
    <n v="1395"/>
    <n v="0"/>
    <x v="2"/>
    <n v="0"/>
  </r>
  <r>
    <n v="1012483"/>
    <x v="1"/>
    <x v="0"/>
    <x v="2"/>
    <s v="1012483"/>
    <s v="PO Tru-Ctro Ala 4x10 Mr@ Cj AS"/>
    <s v="Ala"/>
    <s v="Ala Trutro-Centro"/>
    <x v="5"/>
    <m/>
    <m/>
    <m/>
    <m/>
    <m/>
    <x v="1"/>
    <x v="5"/>
    <n v="272157"/>
    <n v="0"/>
    <x v="2"/>
    <n v="0"/>
  </r>
  <r>
    <n v="1012502"/>
    <x v="1"/>
    <x v="0"/>
    <x v="2"/>
    <s v="1012502"/>
    <s v="PO Garra Large B@ Cj 20k AS"/>
    <s v="Patas"/>
    <s v="Patas Garras"/>
    <x v="2"/>
    <m/>
    <m/>
    <m/>
    <m/>
    <m/>
    <x v="1"/>
    <x v="5"/>
    <n v="10174"/>
    <n v="0"/>
    <x v="2"/>
    <n v="0"/>
  </r>
  <r>
    <n v="1012503"/>
    <x v="1"/>
    <x v="0"/>
    <x v="2"/>
    <s v="1012503"/>
    <s v="PO Garra M B@ Cj 20k AS"/>
    <s v="Patas"/>
    <s v="Patas Garras"/>
    <x v="2"/>
    <m/>
    <m/>
    <m/>
    <m/>
    <m/>
    <x v="1"/>
    <x v="5"/>
    <n v="225341"/>
    <n v="0"/>
    <x v="2"/>
    <n v="0"/>
  </r>
  <r>
    <n v="1012504"/>
    <x v="1"/>
    <x v="0"/>
    <x v="2"/>
    <s v="1012504"/>
    <s v="PO Garra Economy@ Cj 20k AS"/>
    <s v="Patas"/>
    <s v="Patas Garras"/>
    <x v="2"/>
    <m/>
    <m/>
    <m/>
    <m/>
    <m/>
    <x v="1"/>
    <x v="5"/>
    <n v="32398"/>
    <n v="0"/>
    <x v="2"/>
    <n v="24000"/>
  </r>
  <r>
    <n v="1012518"/>
    <x v="1"/>
    <x v="0"/>
    <x v="2"/>
    <s v="1012518"/>
    <s v="PO File s/t  RC´S 8x5@ Cj AS"/>
    <s v="Filete"/>
    <s v="Filete"/>
    <x v="5"/>
    <m/>
    <m/>
    <m/>
    <m/>
    <m/>
    <x v="1"/>
    <x v="5"/>
    <n v="158711"/>
    <n v="0"/>
    <x v="2"/>
    <n v="0"/>
  </r>
  <r>
    <n v="1012519"/>
    <x v="1"/>
    <x v="0"/>
    <x v="2"/>
    <s v="1012519"/>
    <s v="PO PchDeh 4oz Mr@ Cj AS"/>
    <s v="Pechuga Desh"/>
    <s v="Pechuga Desh s/Piel"/>
    <x v="5"/>
    <m/>
    <m/>
    <m/>
    <m/>
    <m/>
    <x v="1"/>
    <x v="5"/>
    <n v="18124"/>
    <n v="0"/>
    <x v="2"/>
    <n v="0"/>
  </r>
  <r>
    <n v="1012520"/>
    <x v="1"/>
    <x v="0"/>
    <x v="2"/>
    <s v="1012520"/>
    <s v="PO PchDeh 5oz Mr@ Cj AS"/>
    <s v="Pechuga Desh"/>
    <s v="Pechuga Desh s/Piel"/>
    <x v="5"/>
    <m/>
    <m/>
    <m/>
    <m/>
    <m/>
    <x v="1"/>
    <x v="5"/>
    <n v="454575"/>
    <n v="0"/>
    <x v="2"/>
    <n v="0"/>
  </r>
  <r>
    <n v="1012521"/>
    <x v="1"/>
    <x v="0"/>
    <x v="2"/>
    <s v="1012521"/>
    <s v="PO PchDeh 6oz Mr@ Cj AS"/>
    <s v="Pechuga Desh"/>
    <s v="Pechuga Desh s/Piel"/>
    <x v="5"/>
    <m/>
    <m/>
    <m/>
    <m/>
    <m/>
    <x v="1"/>
    <x v="5"/>
    <n v="505259"/>
    <n v="0"/>
    <x v="2"/>
    <n v="0"/>
  </r>
  <r>
    <n v="1012522"/>
    <x v="1"/>
    <x v="0"/>
    <x v="2"/>
    <s v="1012522"/>
    <s v="PO PchDeh 7oz Mr@ Cj AS"/>
    <s v="Pechuga Desh"/>
    <s v="Pechuga Desh s/Piel"/>
    <x v="5"/>
    <m/>
    <m/>
    <m/>
    <m/>
    <m/>
    <x v="1"/>
    <x v="5"/>
    <n v="372705"/>
    <n v="0"/>
    <x v="2"/>
    <n v="0"/>
  </r>
  <r>
    <n v="1012523"/>
    <x v="1"/>
    <x v="0"/>
    <x v="2"/>
    <s v="1012523"/>
    <s v="PO PchDeh 8oz Mr@ Cj AS"/>
    <s v="Pechuga Desh"/>
    <s v="Pechuga Desh s/Piel"/>
    <x v="5"/>
    <m/>
    <m/>
    <m/>
    <m/>
    <m/>
    <x v="1"/>
    <x v="5"/>
    <n v="115102"/>
    <n v="0"/>
    <x v="2"/>
    <n v="0"/>
  </r>
  <r>
    <n v="1012524"/>
    <x v="1"/>
    <x v="0"/>
    <x v="2"/>
    <s v="1012524"/>
    <s v="PO PchDeh 9oz Mr@ Cj AS"/>
    <s v="Pechuga Desh"/>
    <s v="Pechuga Desh s/Piel"/>
    <x v="5"/>
    <m/>
    <m/>
    <m/>
    <m/>
    <m/>
    <x v="1"/>
    <x v="5"/>
    <n v="12949"/>
    <n v="0"/>
    <x v="2"/>
    <n v="0"/>
  </r>
  <r>
    <n v="1012525"/>
    <x v="1"/>
    <x v="0"/>
    <x v="2"/>
    <s v="1012525"/>
    <s v="PO Garra J@ Bo Cj 20k AS"/>
    <s v="Patas"/>
    <s v="Patas Garras"/>
    <x v="2"/>
    <m/>
    <m/>
    <m/>
    <m/>
    <m/>
    <x v="1"/>
    <x v="5"/>
    <n v="8882"/>
    <n v="0"/>
    <x v="2"/>
    <n v="0"/>
  </r>
  <r>
    <n v="1012526"/>
    <x v="1"/>
    <x v="0"/>
    <x v="2"/>
    <s v="1012526"/>
    <s v="PO Garra L A@ Bo Cj 20k AS"/>
    <s v="Patas"/>
    <s v="Patas Garras"/>
    <x v="2"/>
    <m/>
    <m/>
    <m/>
    <m/>
    <m/>
    <x v="1"/>
    <x v="5"/>
    <n v="6591"/>
    <n v="0"/>
    <x v="2"/>
    <n v="0"/>
  </r>
  <r>
    <n v="1012527"/>
    <x v="1"/>
    <x v="0"/>
    <x v="2"/>
    <s v="1012527"/>
    <s v="PO Garra M A@ Bo Cj 20k AS"/>
    <s v="Patas"/>
    <s v="Patas Garras"/>
    <x v="2"/>
    <m/>
    <m/>
    <m/>
    <m/>
    <m/>
    <x v="1"/>
    <x v="5"/>
    <n v="11853"/>
    <n v="0"/>
    <x v="2"/>
    <n v="0"/>
  </r>
  <r>
    <n v="1012552"/>
    <x v="1"/>
    <x v="0"/>
    <x v="2"/>
    <s v="1012552"/>
    <s v="PO PchDeh Random@ Cj 10k AS"/>
    <s v="Pechuga Desh"/>
    <s v="Pechuga Desh s/Piel"/>
    <x v="0"/>
    <m/>
    <m/>
    <m/>
    <m/>
    <m/>
    <x v="1"/>
    <x v="5"/>
    <n v="24001"/>
    <n v="0"/>
    <x v="2"/>
    <n v="0"/>
  </r>
  <r>
    <n v="1012601"/>
    <x v="1"/>
    <x v="0"/>
    <x v="2"/>
    <s v="1012601"/>
    <s v="PO Pana S/Corazon@ Cj 20k AS"/>
    <s v="Menudencias"/>
    <s v="Menudencias Pana"/>
    <x v="5"/>
    <m/>
    <m/>
    <m/>
    <m/>
    <m/>
    <x v="1"/>
    <x v="5"/>
    <n v="120229"/>
    <n v="0"/>
    <x v="2"/>
    <n v="0"/>
  </r>
  <r>
    <n v="1012612"/>
    <x v="1"/>
    <x v="0"/>
    <x v="2"/>
    <s v="1012612"/>
    <s v="PO Ppa Esp Blo@ Bo Cj 20k AS"/>
    <s v="Carne Recuperada"/>
    <s v="Carne Recuperada Pul"/>
    <x v="4"/>
    <m/>
    <m/>
    <m/>
    <m/>
    <m/>
    <x v="1"/>
    <x v="5"/>
    <n v="707191"/>
    <n v="0"/>
    <x v="2"/>
    <n v="325000"/>
  </r>
  <r>
    <n v="1012674"/>
    <x v="1"/>
    <x v="0"/>
    <x v="2"/>
    <s v="1012674"/>
    <s v="PO Corazon@Pla Cj 19k"/>
    <s v="Menudencias"/>
    <s v="Menudencias Corazón"/>
    <x v="3"/>
    <m/>
    <m/>
    <m/>
    <m/>
    <m/>
    <x v="1"/>
    <x v="5"/>
    <n v="51269"/>
    <n v="0"/>
    <x v="2"/>
    <n v="0"/>
  </r>
  <r>
    <n v="1012694"/>
    <x v="1"/>
    <x v="0"/>
    <x v="2"/>
    <s v="1012694"/>
    <s v="PO PchDeh 4-10oz NMr@ Cj AS"/>
    <s v="Pechuga Desh"/>
    <s v="Pechuga Desh s/Piel"/>
    <x v="5"/>
    <m/>
    <m/>
    <m/>
    <m/>
    <m/>
    <x v="1"/>
    <x v="5"/>
    <n v="54428"/>
    <n v="0"/>
    <x v="2"/>
    <n v="0"/>
  </r>
  <r>
    <n v="1012719"/>
    <x v="1"/>
    <x v="0"/>
    <x v="2"/>
    <s v="1012719"/>
    <s v="PO Ppa Esp@ 2 Blox10kg CJ AS SD"/>
    <s v="Carne Recuperada"/>
    <s v="Carne Recuperada ADM"/>
    <x v="1"/>
    <m/>
    <m/>
    <m/>
    <m/>
    <m/>
    <x v="1"/>
    <x v="5"/>
    <n v="386002"/>
    <n v="0"/>
    <x v="2"/>
    <n v="0"/>
  </r>
  <r>
    <n v="1012725"/>
    <x v="1"/>
    <x v="0"/>
    <x v="2"/>
    <s v="1012725"/>
    <s v="PO File s/t 8x5 Mr@ Cj AS"/>
    <s v="Filete"/>
    <s v="Filete"/>
    <x v="6"/>
    <m/>
    <m/>
    <m/>
    <m/>
    <m/>
    <x v="1"/>
    <x v="5"/>
    <n v="11995"/>
    <n v="0"/>
    <x v="2"/>
    <n v="0"/>
  </r>
  <r>
    <n v="1012744"/>
    <x v="1"/>
    <x v="0"/>
    <x v="2"/>
    <s v="1012744"/>
    <s v="PO Pch Deh NMr@SD Cj 20kg AS"/>
    <s v="Pechuga Desh"/>
    <s v="Pechuga Desh s/Piel"/>
    <x v="0"/>
    <m/>
    <m/>
    <m/>
    <m/>
    <m/>
    <x v="1"/>
    <x v="5"/>
    <n v="106127"/>
    <n v="0"/>
    <x v="2"/>
    <n v="0"/>
  </r>
  <r>
    <n v="1020017"/>
    <x v="1"/>
    <x v="1"/>
    <x v="0"/>
    <s v="1020017"/>
    <s v="GO Chu Ctro@ Fi Cj 20k AS"/>
    <s v="Chuleta"/>
    <s v="Chuleta Centro"/>
    <x v="0"/>
    <n v="773"/>
    <n v="71227"/>
    <n v="72000"/>
    <n v="773"/>
    <n v="71227"/>
    <x v="17"/>
    <x v="9"/>
    <m/>
    <n v="0"/>
    <x v="2"/>
    <n v="0"/>
  </r>
  <r>
    <n v="1020086"/>
    <x v="1"/>
    <x v="1"/>
    <x v="0"/>
    <s v="1020086"/>
    <s v="GO Lom Ctro 27 S/f@ Va Cj t-f AS"/>
    <s v="Lomo"/>
    <s v="Lomo Centro"/>
    <x v="0"/>
    <n v="71811"/>
    <n v="0"/>
    <n v="0"/>
    <n v="71811"/>
    <n v="0"/>
    <x v="77"/>
    <x v="5"/>
    <m/>
    <n v="0"/>
    <x v="2"/>
    <n v="0"/>
  </r>
  <r>
    <n v="1020105"/>
    <x v="1"/>
    <x v="1"/>
    <x v="0"/>
    <s v="1020105"/>
    <s v="GO Lom Tecla@ Cj Lom Ctro JP"/>
    <s v="Lomo"/>
    <s v="Lomo Centro"/>
    <x v="9"/>
    <n v="-21970"/>
    <n v="56970"/>
    <n v="35000"/>
    <n v="-21970"/>
    <n v="56970"/>
    <x v="13"/>
    <x v="125"/>
    <m/>
    <n v="0"/>
    <x v="2"/>
    <n v="0"/>
  </r>
  <r>
    <n v="1020110"/>
    <x v="1"/>
    <x v="1"/>
    <x v="0"/>
    <s v="1020110"/>
    <s v="GO MM Loin L@ Cj 12k AP"/>
    <s v="Lomo"/>
    <s v="Lomo MM Loin"/>
    <x v="9"/>
    <n v="63591"/>
    <n v="325556"/>
    <n v="258000"/>
    <n v="63591"/>
    <n v="325556"/>
    <x v="197"/>
    <x v="217"/>
    <m/>
    <n v="0"/>
    <x v="2"/>
    <n v="0"/>
  </r>
  <r>
    <n v="1020284"/>
    <x v="1"/>
    <x v="1"/>
    <x v="0"/>
    <s v="1020284"/>
    <s v="GO Posta Negra 3P T@ Va Cj t-f JP"/>
    <s v="Pierna"/>
    <s v="Pierna Pulpa Fina"/>
    <x v="9"/>
    <n v="618"/>
    <n v="6382"/>
    <n v="7000"/>
    <n v="618"/>
    <n v="6382"/>
    <x v="74"/>
    <x v="64"/>
    <m/>
    <n v="0"/>
    <x v="2"/>
    <n v="7666.6666666666679"/>
  </r>
  <r>
    <n v="1020326"/>
    <x v="1"/>
    <x v="1"/>
    <x v="0"/>
    <s v="1020326"/>
    <s v="GO PpPal Pim@ Cj AP"/>
    <s v="Paleta"/>
    <s v="Paleta Pulpa"/>
    <x v="9"/>
    <n v="-151535"/>
    <n v="240044"/>
    <n v="288000"/>
    <n v="-151535"/>
    <n v="240044"/>
    <x v="75"/>
    <x v="65"/>
    <m/>
    <n v="0"/>
    <x v="2"/>
    <n v="216000"/>
  </r>
  <r>
    <n v="1020339"/>
    <x v="1"/>
    <x v="1"/>
    <x v="0"/>
    <s v="1020339"/>
    <s v="GO Lom Tocino@ Cj 20k AS"/>
    <s v="Grasas"/>
    <s v="Grasa Lomo Tocino"/>
    <x v="0"/>
    <n v="-23149"/>
    <n v="95149"/>
    <n v="72000"/>
    <n v="-23149"/>
    <n v="142149"/>
    <x v="198"/>
    <x v="218"/>
    <m/>
    <n v="0"/>
    <x v="2"/>
    <n v="0"/>
  </r>
  <r>
    <n v="1020349"/>
    <x v="1"/>
    <x v="1"/>
    <x v="0"/>
    <s v="1020349"/>
    <s v="GO Papda@ Cj t-f AS"/>
    <s v="Plancha"/>
    <s v="Plancha s/Cuero"/>
    <x v="0"/>
    <n v="76604"/>
    <n v="151542"/>
    <n v="216000"/>
    <n v="76604"/>
    <n v="151542"/>
    <x v="86"/>
    <x v="49"/>
    <m/>
    <n v="0"/>
    <x v="2"/>
    <n v="0"/>
  </r>
  <r>
    <n v="1020352"/>
    <x v="1"/>
    <x v="1"/>
    <x v="0"/>
    <s v="1020352"/>
    <s v="GO Cue 20@ Cj 20k AS"/>
    <s v="Cueros"/>
    <s v="Cuero Panceta"/>
    <x v="0"/>
    <n v="14417"/>
    <n v="29913"/>
    <n v="48000"/>
    <n v="14417"/>
    <n v="29913"/>
    <x v="2"/>
    <x v="13"/>
    <m/>
    <n v="0"/>
    <x v="2"/>
    <n v="24000"/>
  </r>
  <r>
    <n v="1020367"/>
    <x v="1"/>
    <x v="1"/>
    <x v="0"/>
    <s v="1020367"/>
    <s v="GO Gord Lom Tocino@ Cj t-f AS"/>
    <s v="Grasas"/>
    <s v="Grasa Gordura"/>
    <x v="0"/>
    <n v="68"/>
    <n v="71932"/>
    <n v="72000"/>
    <n v="68"/>
    <n v="71932"/>
    <x v="17"/>
    <x v="13"/>
    <m/>
    <n v="24000"/>
    <x v="0"/>
    <n v="24000"/>
  </r>
  <r>
    <n v="1020412"/>
    <x v="1"/>
    <x v="1"/>
    <x v="0"/>
    <s v="1020412"/>
    <s v="GO Cne Long@ Cj t-f AS"/>
    <s v="Recortes"/>
    <s v="Recortes No Magro"/>
    <x v="0"/>
    <n v="11206"/>
    <n v="36794"/>
    <n v="48000"/>
    <n v="11206"/>
    <n v="36794"/>
    <x v="199"/>
    <x v="97"/>
    <m/>
    <n v="0"/>
    <x v="2"/>
    <n v="48000"/>
  </r>
  <r>
    <n v="1020589"/>
    <x v="1"/>
    <x v="1"/>
    <x v="0"/>
    <s v="1020589"/>
    <s v="GO MM Loin S@ Fi Cj 12k AP"/>
    <s v="Lomo"/>
    <s v="Lomo MM Loin"/>
    <x v="9"/>
    <n v="2560"/>
    <n v="53429"/>
    <n v="80000"/>
    <n v="2560"/>
    <n v="53429"/>
    <x v="78"/>
    <x v="68"/>
    <m/>
    <n v="0"/>
    <x v="2"/>
    <n v="74489.795918367352"/>
  </r>
  <r>
    <n v="1020592"/>
    <x v="1"/>
    <x v="1"/>
    <x v="0"/>
    <s v="1020592"/>
    <s v="GO Lom Vet &gt;2.0@ Fi Cj Lom Vet AP"/>
    <s v="Lomo"/>
    <s v="Lomo Vetado"/>
    <x v="9"/>
    <n v="-16551"/>
    <n v="305954"/>
    <n v="167000"/>
    <n v="-16551"/>
    <n v="305954"/>
    <x v="200"/>
    <x v="219"/>
    <m/>
    <n v="0"/>
    <x v="2"/>
    <n v="69226.712328767127"/>
  </r>
  <r>
    <n v="1020620"/>
    <x v="1"/>
    <x v="1"/>
    <x v="0"/>
    <s v="1020620"/>
    <s v="GO Lom Vet &lt;2.0@ Fi Cj AP"/>
    <s v="Lomo"/>
    <s v="Lomo Vetado"/>
    <x v="9"/>
    <n v="-7651"/>
    <n v="32"/>
    <n v="12000"/>
    <n v="-7651"/>
    <n v="32"/>
    <x v="21"/>
    <x v="12"/>
    <m/>
    <n v="0"/>
    <x v="2"/>
    <n v="22000"/>
  </r>
  <r>
    <n v="1020636"/>
    <x v="1"/>
    <x v="1"/>
    <x v="0"/>
    <s v="1020636"/>
    <s v="GO File C/cab@ Va Cj 10k AP"/>
    <s v="Filete"/>
    <s v="Filete c/Cabeza"/>
    <x v="9"/>
    <n v="-6585"/>
    <n v="18585"/>
    <n v="12000"/>
    <n v="-6585"/>
    <n v="18585"/>
    <x v="21"/>
    <x v="12"/>
    <m/>
    <n v="0"/>
    <x v="2"/>
    <n v="13333.333333333332"/>
  </r>
  <r>
    <n v="1020637"/>
    <x v="1"/>
    <x v="1"/>
    <x v="0"/>
    <s v="1020637"/>
    <s v="GO Panc Tec S/cue@ Fi Cj ch AP"/>
    <s v="Panceta"/>
    <s v="Panceta s/Cuero"/>
    <x v="9"/>
    <n v="-6869"/>
    <n v="27320"/>
    <n v="197000"/>
    <n v="-6869"/>
    <n v="27320"/>
    <x v="201"/>
    <x v="220"/>
    <m/>
    <n v="0"/>
    <x v="2"/>
    <n v="33000"/>
  </r>
  <r>
    <n v="1020662"/>
    <x v="1"/>
    <x v="1"/>
    <x v="0"/>
    <s v="1020662"/>
    <s v="GO Ganso C/asto 3P@ Va Cj t-f AP"/>
    <s v="Pierna"/>
    <s v="Pierna Pulpa Fina"/>
    <x v="9"/>
    <n v="-2648"/>
    <n v="0"/>
    <n v="10000"/>
    <n v="-2648"/>
    <n v="0"/>
    <x v="80"/>
    <x v="70"/>
    <m/>
    <n v="0"/>
    <x v="2"/>
    <n v="15000"/>
  </r>
  <r>
    <n v="1020664"/>
    <x v="1"/>
    <x v="1"/>
    <x v="0"/>
    <s v="1020664"/>
    <s v="GO Ganso C/asto C/abas S/g@ Va Cj JP"/>
    <s v="Pierna"/>
    <s v="Pierna Pulpa Fina"/>
    <x v="9"/>
    <n v="-3000"/>
    <n v="3000"/>
    <n v="3000"/>
    <n v="-3000"/>
    <n v="3000"/>
    <x v="39"/>
    <x v="14"/>
    <m/>
    <n v="0"/>
    <x v="2"/>
    <n v="0"/>
  </r>
  <r>
    <n v="1020665"/>
    <x v="1"/>
    <x v="1"/>
    <x v="0"/>
    <s v="1020665"/>
    <s v="GO Posta Rosada 3P@ Va Cj t-f AP"/>
    <s v="Pierna"/>
    <s v="Pierna Pulpa Fina"/>
    <x v="9"/>
    <n v="150"/>
    <n v="6850"/>
    <n v="7000"/>
    <n v="150"/>
    <n v="6850"/>
    <x v="74"/>
    <x v="64"/>
    <m/>
    <n v="0"/>
    <x v="2"/>
    <n v="0"/>
  </r>
  <r>
    <n v="1020678"/>
    <x v="1"/>
    <x v="1"/>
    <x v="0"/>
    <s v="1020678"/>
    <s v="GO Lom Tec@ Va Cj Lom Ctro AP"/>
    <s v="Lomo"/>
    <s v="Lomo Centro"/>
    <x v="9"/>
    <n v="-160"/>
    <n v="160"/>
    <n v="0"/>
    <n v="-160"/>
    <n v="160"/>
    <x v="77"/>
    <x v="5"/>
    <m/>
    <n v="0"/>
    <x v="2"/>
    <n v="0"/>
  </r>
  <r>
    <n v="1020681"/>
    <x v="1"/>
    <x v="1"/>
    <x v="0"/>
    <s v="1020681"/>
    <s v="GO MM Loin D@ Fi Cj 12k AP"/>
    <s v="Lomo"/>
    <s v="Lomo MM Loin"/>
    <x v="9"/>
    <n v="3124"/>
    <n v="16876"/>
    <n v="20000"/>
    <n v="3124"/>
    <n v="16876"/>
    <x v="83"/>
    <x v="73"/>
    <m/>
    <n v="0"/>
    <x v="2"/>
    <n v="0"/>
  </r>
  <r>
    <n v="1020704"/>
    <x v="1"/>
    <x v="1"/>
    <x v="0"/>
    <s v="1020704"/>
    <s v="GO File N@ Va Cj File AP"/>
    <s v="Filete"/>
    <s v="Filete c/Cabeza"/>
    <x v="9"/>
    <n v="100"/>
    <n v="400"/>
    <n v="500"/>
    <n v="100"/>
    <n v="400"/>
    <x v="82"/>
    <x v="72"/>
    <m/>
    <n v="0"/>
    <x v="2"/>
    <n v="500"/>
  </r>
  <r>
    <n v="1020715"/>
    <x v="1"/>
    <x v="1"/>
    <x v="0"/>
    <s v="1020715"/>
    <s v="GO Panc Tec C/cue@ Fi Cj Panc AP"/>
    <s v="Panceta"/>
    <s v="Panceta c/Cuero"/>
    <x v="9"/>
    <n v="3311"/>
    <n v="0"/>
    <n v="2000"/>
    <n v="3311"/>
    <n v="0"/>
    <x v="84"/>
    <x v="74"/>
    <m/>
    <n v="0"/>
    <x v="2"/>
    <n v="0"/>
  </r>
  <r>
    <n v="1020731"/>
    <x v="1"/>
    <x v="1"/>
    <x v="0"/>
    <s v="1020731"/>
    <s v="GO Panc S/tec/cue I@ Fi Cj Panc 4s AP"/>
    <s v="Panceta"/>
    <s v="Panceta s/Cuero"/>
    <x v="9"/>
    <n v="1918"/>
    <n v="0"/>
    <n v="10000"/>
    <n v="1918"/>
    <n v="0"/>
    <x v="80"/>
    <x v="70"/>
    <m/>
    <n v="0"/>
    <x v="2"/>
    <n v="5000"/>
  </r>
  <r>
    <n v="1020758"/>
    <x v="1"/>
    <x v="1"/>
    <x v="0"/>
    <s v="1020758"/>
    <s v="GO Lom Vet S/g@ Va Cj ch AP"/>
    <s v="Lomo"/>
    <s v="Lomo Vetado"/>
    <x v="9"/>
    <n v="-963"/>
    <n v="0"/>
    <n v="6000"/>
    <n v="-963"/>
    <n v="0"/>
    <x v="103"/>
    <x v="102"/>
    <m/>
    <n v="0"/>
    <x v="2"/>
    <n v="0"/>
  </r>
  <r>
    <n v="1020774"/>
    <x v="1"/>
    <x v="1"/>
    <x v="0"/>
    <s v="1020774"/>
    <s v="GO Malaya Japon@ Va Cj JP"/>
    <s v="Prolijado"/>
    <s v="Prolijado Malaya"/>
    <x v="9"/>
    <n v="2100"/>
    <n v="9900"/>
    <n v="12000"/>
    <n v="2100"/>
    <n v="9900"/>
    <x v="21"/>
    <x v="12"/>
    <m/>
    <n v="0"/>
    <x v="2"/>
    <n v="3809.5238095238096"/>
  </r>
  <r>
    <n v="1020802"/>
    <x v="1"/>
    <x v="1"/>
    <x v="0"/>
    <s v="1020802"/>
    <s v="GO Panc S/tec N@ Fi Cj 20k AP"/>
    <s v="Panceta"/>
    <s v="Panceta s/Cuero"/>
    <x v="9"/>
    <n v="-1447"/>
    <n v="72500"/>
    <n v="72500"/>
    <n v="-1447"/>
    <n v="72500"/>
    <x v="202"/>
    <x v="221"/>
    <m/>
    <n v="0"/>
    <x v="2"/>
    <n v="38262.5"/>
  </r>
  <r>
    <n v="1020810"/>
    <x v="1"/>
    <x v="1"/>
    <x v="0"/>
    <s v="1020810"/>
    <s v="GO Recto@ Cj File AP"/>
    <s v="Subprod"/>
    <s v="Subprod Tripa"/>
    <x v="9"/>
    <n v="-4330"/>
    <n v="5126"/>
    <n v="3000"/>
    <n v="-4330"/>
    <n v="5126"/>
    <x v="39"/>
    <x v="14"/>
    <m/>
    <n v="0"/>
    <x v="2"/>
    <n v="0"/>
  </r>
  <r>
    <n v="1020848"/>
    <x v="1"/>
    <x v="1"/>
    <x v="0"/>
    <s v="1020848"/>
    <s v="GO Lom Ctro 27@ Cj 20k AS"/>
    <s v="Lomo"/>
    <s v="Lomo Centro"/>
    <x v="0"/>
    <n v="125897"/>
    <n v="66052"/>
    <n v="192000"/>
    <n v="125897"/>
    <n v="66052"/>
    <x v="86"/>
    <x v="49"/>
    <m/>
    <n v="0"/>
    <x v="2"/>
    <n v="0"/>
  </r>
  <r>
    <n v="1020860"/>
    <x v="1"/>
    <x v="1"/>
    <x v="0"/>
    <s v="1020860"/>
    <s v="GO Lom Vet@ Cj 12k AK"/>
    <s v="Lomo"/>
    <s v="Lomo Vetado"/>
    <x v="4"/>
    <n v="48003"/>
    <n v="61997"/>
    <n v="110000"/>
    <n v="48003"/>
    <n v="61997"/>
    <x v="87"/>
    <x v="77"/>
    <m/>
    <n v="0"/>
    <x v="2"/>
    <n v="44000"/>
  </r>
  <r>
    <n v="1020861"/>
    <x v="1"/>
    <x v="1"/>
    <x v="0"/>
    <s v="1020861"/>
    <s v="GO Lom Vet@ Cj 12k TJ"/>
    <s v="Lomo"/>
    <s v="Lomo Vetado"/>
    <x v="4"/>
    <n v="5102"/>
    <n v="60898"/>
    <n v="66000"/>
    <n v="5102"/>
    <n v="60898"/>
    <x v="88"/>
    <x v="78"/>
    <m/>
    <n v="0"/>
    <x v="2"/>
    <n v="88000"/>
  </r>
  <r>
    <n v="1020869"/>
    <x v="1"/>
    <x v="1"/>
    <x v="0"/>
    <s v="1020869"/>
    <s v="GO Cos 79@ Bo Cj 20k AS"/>
    <s v="Cost-Pec"/>
    <s v="Cost-Pec Entero"/>
    <x v="0"/>
    <n v="769"/>
    <n v="0"/>
    <n v="0"/>
    <n v="769"/>
    <n v="20000"/>
    <x v="203"/>
    <x v="222"/>
    <m/>
    <n v="0"/>
    <x v="2"/>
    <n v="24000"/>
  </r>
  <r>
    <n v="1020886"/>
    <x v="1"/>
    <x v="1"/>
    <x v="0"/>
    <s v="1020886"/>
    <s v="GO Panc Tecl Nor@ Cj 20k AS"/>
    <s v="Panceta"/>
    <s v="Panceta s/Cuero"/>
    <x v="0"/>
    <n v="-2720"/>
    <n v="958"/>
    <n v="0"/>
    <n v="-2720"/>
    <n v="958"/>
    <x v="77"/>
    <x v="5"/>
    <m/>
    <n v="0"/>
    <x v="2"/>
    <n v="0"/>
  </r>
  <r>
    <n v="1020904"/>
    <x v="1"/>
    <x v="1"/>
    <x v="0"/>
    <s v="1020904"/>
    <s v="GO Panc C/cue@ Cj Panc 230 TJ"/>
    <s v="Panceta"/>
    <s v="Panceta c/Cuero"/>
    <x v="4"/>
    <n v="-130672"/>
    <n v="196488"/>
    <n v="132000"/>
    <n v="-130672"/>
    <n v="196488"/>
    <x v="89"/>
    <x v="79"/>
    <m/>
    <n v="0"/>
    <x v="2"/>
    <n v="0"/>
  </r>
  <r>
    <n v="1020905"/>
    <x v="1"/>
    <x v="1"/>
    <x v="0"/>
    <s v="1020905"/>
    <s v="GO Panc C/cue@ Cj Panc 230 AK"/>
    <s v="Panceta"/>
    <s v="Panceta c/Cuero"/>
    <x v="4"/>
    <n v="-61256"/>
    <n v="0"/>
    <n v="88000"/>
    <n v="-61256"/>
    <n v="0"/>
    <x v="90"/>
    <x v="80"/>
    <m/>
    <n v="0"/>
    <x v="2"/>
    <n v="0"/>
  </r>
  <r>
    <n v="1020914"/>
    <x v="1"/>
    <x v="1"/>
    <x v="0"/>
    <s v="1020914"/>
    <s v="GO Panc Lam 2.5mm@ Cj ch AP"/>
    <s v="Panceta"/>
    <s v="Panceta c/Cuero"/>
    <x v="9"/>
    <n v="-1661"/>
    <n v="3661"/>
    <n v="2000"/>
    <n v="-1661"/>
    <n v="3661"/>
    <x v="74"/>
    <x v="64"/>
    <m/>
    <n v="0"/>
    <x v="2"/>
    <n v="1285.7142857142858"/>
  </r>
  <r>
    <n v="1020915"/>
    <x v="1"/>
    <x v="1"/>
    <x v="0"/>
    <s v="1020915"/>
    <s v="GO Pna Nor@ Bo Cj 20k AS"/>
    <s v="Pierna"/>
    <s v="Pierna Entera"/>
    <x v="0"/>
    <n v="373"/>
    <n v="1627"/>
    <n v="2000"/>
    <n v="373"/>
    <n v="1627"/>
    <x v="84"/>
    <x v="74"/>
    <m/>
    <n v="0"/>
    <x v="2"/>
    <n v="0"/>
  </r>
  <r>
    <n v="1020925"/>
    <x v="1"/>
    <x v="1"/>
    <x v="0"/>
    <s v="1020925"/>
    <s v="GO Grasa Forro Pna Limp@ Cj 20k AS"/>
    <s v="Grasas"/>
    <s v="Grasa Forro"/>
    <x v="0"/>
    <n v="-2128"/>
    <n v="26128"/>
    <n v="24000"/>
    <n v="-2128"/>
    <n v="26128"/>
    <x v="101"/>
    <x v="223"/>
    <m/>
    <n v="0"/>
    <x v="2"/>
    <n v="0"/>
  </r>
  <r>
    <n v="1020944"/>
    <x v="1"/>
    <x v="1"/>
    <x v="0"/>
    <s v="1020944"/>
    <s v="GO PpPna 59@ Fi Cj 20k AS"/>
    <s v="Pierna"/>
    <s v="Pierna Pulpa"/>
    <x v="0"/>
    <n v="168782"/>
    <n v="286793"/>
    <n v="456000"/>
    <n v="168782"/>
    <n v="354335"/>
    <x v="204"/>
    <x v="224"/>
    <m/>
    <n v="0"/>
    <x v="2"/>
    <n v="0"/>
  </r>
  <r>
    <n v="1020990"/>
    <x v="1"/>
    <x v="1"/>
    <x v="0"/>
    <s v="1020990"/>
    <s v="GO Ganso S/g S/abst DA@ Cj 12k AP"/>
    <s v="Pierna"/>
    <s v="Pierna Pulpa Fina"/>
    <x v="9"/>
    <n v="-4616"/>
    <n v="8000"/>
    <n v="8000"/>
    <n v="-4616"/>
    <n v="8000"/>
    <x v="92"/>
    <x v="82"/>
    <m/>
    <n v="0"/>
    <x v="2"/>
    <n v="8000"/>
  </r>
  <r>
    <n v="1020991"/>
    <x v="1"/>
    <x v="1"/>
    <x v="0"/>
    <s v="1020991"/>
    <s v="GO Asiento C/g DA@ Cj 12k JP"/>
    <s v="Pierna"/>
    <s v="Pierna Pulpa Fina"/>
    <x v="9"/>
    <n v="-3384"/>
    <n v="115"/>
    <n v="10000"/>
    <n v="-3384"/>
    <n v="115"/>
    <x v="80"/>
    <x v="70"/>
    <m/>
    <n v="0"/>
    <x v="2"/>
    <n v="0"/>
  </r>
  <r>
    <n v="1021012"/>
    <x v="1"/>
    <x v="1"/>
    <x v="0"/>
    <s v="1021012"/>
    <s v="GO Papda K@ Cj 20k AK"/>
    <s v="Plancha"/>
    <s v="Plancha s/Cuero"/>
    <x v="4"/>
    <n v="-18410"/>
    <n v="62410"/>
    <n v="44000"/>
    <n v="-18410"/>
    <n v="62410"/>
    <x v="50"/>
    <x v="83"/>
    <m/>
    <n v="0"/>
    <x v="2"/>
    <n v="132000"/>
  </r>
  <r>
    <n v="1021023"/>
    <x v="1"/>
    <x v="1"/>
    <x v="0"/>
    <s v="1021023"/>
    <s v="GO Gord rebaje@ Bo Cj 20k AS"/>
    <s v="Grasas"/>
    <s v="Grasa Gordura"/>
    <x v="0"/>
    <n v="-9524"/>
    <n v="153524"/>
    <n v="144000"/>
    <n v="-9524"/>
    <n v="153524"/>
    <x v="29"/>
    <x v="128"/>
    <m/>
    <n v="0"/>
    <x v="2"/>
    <n v="72000"/>
  </r>
  <r>
    <n v="1021039"/>
    <x v="1"/>
    <x v="1"/>
    <x v="0"/>
    <s v="1021039"/>
    <s v="GO Cue Papda CP@ Cj 20k bca AS"/>
    <s v="Cueros"/>
    <s v="Cuero Papada"/>
    <x v="0"/>
    <n v="1003"/>
    <n v="24000"/>
    <n v="48000"/>
    <n v="1003"/>
    <n v="24000"/>
    <x v="2"/>
    <x v="13"/>
    <m/>
    <n v="0"/>
    <x v="2"/>
    <n v="0"/>
  </r>
  <r>
    <n v="1021045"/>
    <x v="1"/>
    <x v="1"/>
    <x v="0"/>
    <s v="1021045"/>
    <s v="GO PernilM C/M@ Cj 15k AK"/>
    <s v="Pernil"/>
    <s v="Pernil Mano"/>
    <x v="4"/>
    <n v="29038"/>
    <n v="14962"/>
    <n v="44000"/>
    <n v="29038"/>
    <n v="14962"/>
    <x v="50"/>
    <x v="83"/>
    <m/>
    <n v="0"/>
    <x v="2"/>
    <n v="22000"/>
  </r>
  <r>
    <n v="1021046"/>
    <x v="1"/>
    <x v="1"/>
    <x v="0"/>
    <s v="1021046"/>
    <s v="GO PernilM C/M@ Cj 15k TJ"/>
    <s v="Pernil"/>
    <s v="Pernil Mano"/>
    <x v="4"/>
    <n v="6303"/>
    <n v="37697"/>
    <n v="44000"/>
    <n v="6303"/>
    <n v="37697"/>
    <x v="50"/>
    <x v="83"/>
    <m/>
    <n v="0"/>
    <x v="2"/>
    <n v="22000"/>
  </r>
  <r>
    <n v="1021077"/>
    <x v="1"/>
    <x v="1"/>
    <x v="0"/>
    <s v="1021077"/>
    <s v="GO Gord chic@ Cj 20k AS"/>
    <s v="Grasas"/>
    <s v="Grasa Gordura"/>
    <x v="0"/>
    <n v="2048"/>
    <n v="0"/>
    <n v="0"/>
    <n v="2048"/>
    <n v="0"/>
    <x v="7"/>
    <x v="3"/>
    <m/>
    <n v="0"/>
    <x v="2"/>
    <n v="0"/>
  </r>
  <r>
    <n v="1021078"/>
    <x v="1"/>
    <x v="1"/>
    <x v="0"/>
    <s v="1021078"/>
    <s v="GO Triming 80/20@ Cj 20k AS"/>
    <s v="Recortes"/>
    <s v="Recortes No Magro"/>
    <x v="0"/>
    <n v="-2004"/>
    <n v="57296"/>
    <n v="72000"/>
    <n v="-2004"/>
    <n v="57296"/>
    <x v="17"/>
    <x v="9"/>
    <m/>
    <n v="0"/>
    <x v="2"/>
    <n v="24000"/>
  </r>
  <r>
    <n v="1021082"/>
    <x v="1"/>
    <x v="1"/>
    <x v="0"/>
    <s v="1021082"/>
    <s v="GO Triming 70/30@ Cj 20k AS"/>
    <s v="Recortes"/>
    <s v="Recortes No Magro"/>
    <x v="0"/>
    <n v="5987"/>
    <n v="0"/>
    <n v="0"/>
    <n v="5987"/>
    <n v="0"/>
    <x v="103"/>
    <x v="102"/>
    <m/>
    <n v="0"/>
    <x v="2"/>
    <n v="0"/>
  </r>
  <r>
    <n v="1021085"/>
    <x v="1"/>
    <x v="1"/>
    <x v="0"/>
    <s v="1021085"/>
    <s v="GO Gord Esp@ Cj 20k AS"/>
    <s v="Grasas"/>
    <s v="Grasa Gordura"/>
    <x v="0"/>
    <n v="8278"/>
    <n v="15722"/>
    <n v="24000"/>
    <n v="8278"/>
    <n v="0"/>
    <x v="77"/>
    <x v="5"/>
    <m/>
    <n v="0"/>
    <x v="2"/>
    <n v="0"/>
  </r>
  <r>
    <n v="1021092"/>
    <x v="1"/>
    <x v="1"/>
    <x v="0"/>
    <s v="1021092"/>
    <s v="GO Triming 85/15@ Cj t-f 20k AS"/>
    <s v="Recortes"/>
    <s v="Recortes No Magro"/>
    <x v="0"/>
    <n v="24903"/>
    <n v="23097"/>
    <n v="72000"/>
    <n v="24903"/>
    <n v="23097"/>
    <x v="2"/>
    <x v="13"/>
    <m/>
    <n v="0"/>
    <x v="2"/>
    <n v="48000"/>
  </r>
  <r>
    <n v="1021101"/>
    <x v="1"/>
    <x v="1"/>
    <x v="0"/>
    <s v="1021101"/>
    <s v="GO Corazón Partido@ Cj t-f 20k AS"/>
    <s v="Subprod"/>
    <s v="Subprod Visceras"/>
    <x v="0"/>
    <n v="1806"/>
    <n v="24000"/>
    <n v="48000"/>
    <n v="1806"/>
    <n v="24000"/>
    <x v="7"/>
    <x v="5"/>
    <m/>
    <n v="24000"/>
    <x v="0"/>
    <n v="0"/>
  </r>
  <r>
    <n v="1021105"/>
    <x v="1"/>
    <x v="1"/>
    <x v="0"/>
    <s v="1021105"/>
    <s v="GO Pulmon@ Cj 20k bca AS"/>
    <s v="Subprod"/>
    <s v="Subprod Visceras"/>
    <x v="0"/>
    <n v="-19582"/>
    <n v="19582"/>
    <n v="24000"/>
    <n v="-19582"/>
    <n v="19582"/>
    <x v="7"/>
    <x v="3"/>
    <m/>
    <n v="0"/>
    <x v="2"/>
    <n v="0"/>
  </r>
  <r>
    <n v="1021106"/>
    <x v="1"/>
    <x v="1"/>
    <x v="0"/>
    <s v="1021106"/>
    <s v="GO Pana S/Corazón@ Cj 20k AS"/>
    <s v="Subprod"/>
    <s v="Subprod Visceras"/>
    <x v="0"/>
    <n v="-5157"/>
    <n v="115499"/>
    <n v="120000"/>
    <n v="-5157"/>
    <n v="115499"/>
    <x v="29"/>
    <x v="128"/>
    <m/>
    <n v="0"/>
    <x v="2"/>
    <n v="120000"/>
  </r>
  <r>
    <n v="1021111"/>
    <x v="1"/>
    <x v="1"/>
    <x v="0"/>
    <s v="1021111"/>
    <s v="GO Epiplón@ Cj 20k AS"/>
    <s v="Grasas"/>
    <s v="Grasa Interior"/>
    <x v="0"/>
    <n v="2448"/>
    <n v="0"/>
    <n v="2500"/>
    <n v="2448"/>
    <n v="0"/>
    <x v="205"/>
    <x v="14"/>
    <m/>
    <n v="-500"/>
    <x v="1"/>
    <n v="0"/>
  </r>
  <r>
    <n v="1021115"/>
    <x v="1"/>
    <x v="1"/>
    <x v="0"/>
    <s v="1021115"/>
    <s v="GO Estómago Pouch@ 20k bca AS"/>
    <s v="Subprod"/>
    <s v="Subprod Visceras"/>
    <x v="2"/>
    <n v="-73774"/>
    <n v="73774"/>
    <n v="0"/>
    <n v="-73774"/>
    <n v="73774"/>
    <x v="77"/>
    <x v="5"/>
    <m/>
    <n v="0"/>
    <x v="2"/>
    <n v="0"/>
  </r>
  <r>
    <n v="1021136"/>
    <x v="1"/>
    <x v="1"/>
    <x v="0"/>
    <s v="1021136"/>
    <s v="GO Tráquea@ Cj Lom Ctro AP"/>
    <s v="Subprod"/>
    <s v="Subprod Visceras"/>
    <x v="9"/>
    <n v="173"/>
    <n v="3827"/>
    <n v="4000"/>
    <n v="173"/>
    <n v="3827"/>
    <x v="93"/>
    <x v="86"/>
    <m/>
    <n v="0"/>
    <x v="2"/>
    <n v="0"/>
  </r>
  <r>
    <n v="1021149"/>
    <x v="1"/>
    <x v="1"/>
    <x v="0"/>
    <s v="1021149"/>
    <s v="GO Tira Hso Ctro@ Cj 20k TJ"/>
    <s v="Huesos"/>
    <s v="Huesos Cuarto Centra"/>
    <x v="4"/>
    <n v="16350"/>
    <n v="27650"/>
    <n v="44000"/>
    <n v="16350"/>
    <n v="27650"/>
    <x v="50"/>
    <x v="83"/>
    <m/>
    <n v="0"/>
    <x v="2"/>
    <n v="44000"/>
  </r>
  <r>
    <n v="1021150"/>
    <x v="1"/>
    <x v="1"/>
    <x v="0"/>
    <s v="1021150"/>
    <s v="GO Tira Hso Ctro@ Cj 20k AK"/>
    <s v="Huesos"/>
    <s v="Huesos Cuarto Centra"/>
    <x v="4"/>
    <n v="42"/>
    <n v="43958"/>
    <n v="44000"/>
    <n v="42"/>
    <n v="43958"/>
    <x v="50"/>
    <x v="83"/>
    <m/>
    <n v="0"/>
    <x v="2"/>
    <n v="44000"/>
  </r>
  <r>
    <n v="1021151"/>
    <x v="1"/>
    <x v="1"/>
    <x v="0"/>
    <s v="1021151"/>
    <s v="GO Hso Cogote@ Bo Cj 20k TJ"/>
    <s v="Huesos"/>
    <s v="Huesos Cuarto Delant"/>
    <x v="4"/>
    <n v="-60750"/>
    <n v="20173"/>
    <n v="44000"/>
    <n v="-60750"/>
    <n v="20173"/>
    <x v="50"/>
    <x v="83"/>
    <m/>
    <n v="0"/>
    <x v="2"/>
    <n v="22000"/>
  </r>
  <r>
    <n v="1021152"/>
    <x v="1"/>
    <x v="1"/>
    <x v="0"/>
    <s v="1021152"/>
    <s v="GO Hso Cogote@ Bo Cj 20k AK"/>
    <s v="Huesos"/>
    <s v="Huesos Cuarto Delant"/>
    <x v="4"/>
    <n v="-216"/>
    <n v="22216"/>
    <n v="22000"/>
    <n v="-216"/>
    <n v="22216"/>
    <x v="94"/>
    <x v="87"/>
    <m/>
    <n v="0"/>
    <x v="2"/>
    <n v="22000"/>
  </r>
  <r>
    <n v="1021156"/>
    <x v="1"/>
    <x v="1"/>
    <x v="0"/>
    <s v="1021156"/>
    <s v="GO Hso Pecho@ Cj Lom Vet TJ"/>
    <s v="Huesos"/>
    <s v="Huesos Cuarto Centra"/>
    <x v="4"/>
    <n v="-3769"/>
    <n v="51430"/>
    <n v="48000"/>
    <n v="-3769"/>
    <n v="51430"/>
    <x v="50"/>
    <x v="83"/>
    <m/>
    <n v="0"/>
    <x v="2"/>
    <n v="0"/>
  </r>
  <r>
    <n v="1021187"/>
    <x v="1"/>
    <x v="1"/>
    <x v="0"/>
    <s v="1021187"/>
    <s v="GO Cue Back@ Cj 20k t-f AS"/>
    <s v="Cueros"/>
    <s v="Cuero Back"/>
    <x v="0"/>
    <n v="-14183"/>
    <n v="14183"/>
    <n v="0"/>
    <n v="-14183"/>
    <n v="14183"/>
    <x v="7"/>
    <x v="3"/>
    <m/>
    <n v="0"/>
    <x v="2"/>
    <n v="24000"/>
  </r>
  <r>
    <n v="1021204"/>
    <x v="1"/>
    <x v="1"/>
    <x v="0"/>
    <s v="1021204"/>
    <s v="GO Lom Tocino@ Cj 20k AS"/>
    <s v="Grasas"/>
    <s v="Grasa Lomo Tocino"/>
    <x v="4"/>
    <n v="19920"/>
    <n v="2080"/>
    <n v="22000"/>
    <n v="19920"/>
    <n v="2080"/>
    <x v="77"/>
    <x v="5"/>
    <m/>
    <n v="0"/>
    <x v="2"/>
    <n v="0"/>
  </r>
  <r>
    <n v="1021279"/>
    <x v="1"/>
    <x v="1"/>
    <x v="0"/>
    <s v="1021279"/>
    <s v="GO Hso Pecho@ Cj 10k AS"/>
    <s v="Huesos"/>
    <s v="Huesos Cuarto Centra"/>
    <x v="0"/>
    <n v="1141"/>
    <n v="0"/>
    <n v="0"/>
    <n v="1141"/>
    <n v="0"/>
    <x v="77"/>
    <x v="5"/>
    <m/>
    <n v="0"/>
    <x v="2"/>
    <n v="0"/>
  </r>
  <r>
    <n v="1021385"/>
    <x v="1"/>
    <x v="1"/>
    <x v="0"/>
    <s v="1021385"/>
    <s v="GO Cue granel Esp CC@ Cj 20k AS"/>
    <s v="Cueros"/>
    <s v="Cuero Mixto"/>
    <x v="0"/>
    <n v="7084"/>
    <n v="184916"/>
    <n v="192000"/>
    <n v="7084"/>
    <n v="136916"/>
    <x v="206"/>
    <x v="225"/>
    <m/>
    <n v="0"/>
    <x v="2"/>
    <n v="96000"/>
  </r>
  <r>
    <n v="1021470"/>
    <x v="1"/>
    <x v="1"/>
    <x v="0"/>
    <s v="1021470"/>
    <s v="GO PernilM@ Cj 20k AK"/>
    <s v="Pernil"/>
    <s v="Pernil Mano"/>
    <x v="4"/>
    <n v="781"/>
    <n v="21219"/>
    <n v="22000"/>
    <n v="781"/>
    <n v="21219"/>
    <x v="94"/>
    <x v="87"/>
    <m/>
    <n v="0"/>
    <x v="2"/>
    <n v="0"/>
  </r>
  <r>
    <n v="1021533"/>
    <x v="1"/>
    <x v="1"/>
    <x v="0"/>
    <s v="1021533"/>
    <s v="GO Panc Mit@ Va Cj 20k AP"/>
    <s v="Panceta"/>
    <s v="Panceta s/Cuero"/>
    <x v="9"/>
    <n v="1605"/>
    <n v="0"/>
    <n v="15000"/>
    <n v="1605"/>
    <n v="0"/>
    <x v="77"/>
    <x v="5"/>
    <m/>
    <n v="0"/>
    <x v="2"/>
    <n v="0"/>
  </r>
  <r>
    <n v="1021603"/>
    <x v="1"/>
    <x v="1"/>
    <x v="0"/>
    <s v="1021603"/>
    <s v="GO MM Loin L (MC4-5)@ Fi Cj ch JP"/>
    <s v="Lomo"/>
    <s v="Lomo MM Loin"/>
    <x v="9"/>
    <n v="4649"/>
    <n v="351"/>
    <n v="5000"/>
    <n v="4649"/>
    <n v="351"/>
    <x v="97"/>
    <x v="88"/>
    <m/>
    <n v="0"/>
    <x v="2"/>
    <n v="0"/>
  </r>
  <r>
    <n v="1021609"/>
    <x v="1"/>
    <x v="1"/>
    <x v="0"/>
    <s v="1021609"/>
    <s v="GO File C/cab@ IWP Cj 10k SC"/>
    <s v="Filete"/>
    <s v="Filete c/Cabeza"/>
    <x v="9"/>
    <n v="7847"/>
    <n v="153"/>
    <n v="8000"/>
    <n v="7847"/>
    <n v="153"/>
    <x v="92"/>
    <x v="82"/>
    <m/>
    <n v="0"/>
    <x v="2"/>
    <n v="0"/>
  </r>
  <r>
    <n v="1021622"/>
    <x v="1"/>
    <x v="1"/>
    <x v="0"/>
    <s v="1021622"/>
    <s v="GO BB Ribs 20-24 Oz@ Cj 10k AS"/>
    <s v="Chuleta"/>
    <s v="Chuleta Huesos"/>
    <x v="0"/>
    <n v="-5210"/>
    <n v="5210"/>
    <n v="0"/>
    <n v="-5210"/>
    <n v="5210"/>
    <x v="77"/>
    <x v="5"/>
    <m/>
    <n v="0"/>
    <x v="2"/>
    <n v="0"/>
  </r>
  <r>
    <n v="1021623"/>
    <x v="1"/>
    <x v="1"/>
    <x v="0"/>
    <s v="1021623"/>
    <s v="GO BB Ribs 24 oz@ Cj 10k AS"/>
    <s v="Chuleta"/>
    <s v="Chuleta Huesos"/>
    <x v="0"/>
    <n v="640"/>
    <n v="0"/>
    <n v="0"/>
    <n v="640"/>
    <n v="0"/>
    <x v="77"/>
    <x v="5"/>
    <m/>
    <n v="0"/>
    <x v="2"/>
    <n v="0"/>
  </r>
  <r>
    <n v="1021639"/>
    <x v="1"/>
    <x v="1"/>
    <x v="0"/>
    <s v="1021639"/>
    <s v="GO File C/cab@ Cj 5k AS"/>
    <s v="Filete"/>
    <s v="Filete c/Cabeza"/>
    <x v="0"/>
    <n v="-42115"/>
    <n v="11875"/>
    <n v="0"/>
    <n v="-42115"/>
    <n v="11875"/>
    <x v="77"/>
    <x v="5"/>
    <m/>
    <n v="0"/>
    <x v="2"/>
    <n v="0"/>
  </r>
  <r>
    <n v="1021649"/>
    <x v="1"/>
    <x v="1"/>
    <x v="0"/>
    <s v="1021649"/>
    <s v="GO Panc# Cj 10k AK"/>
    <s v="Panceta"/>
    <s v="Panceta s/Cuero"/>
    <x v="4"/>
    <n v="152"/>
    <n v="0"/>
    <n v="0"/>
    <n v="152"/>
    <n v="0"/>
    <x v="77"/>
    <x v="5"/>
    <m/>
    <n v="0"/>
    <x v="2"/>
    <n v="0"/>
  </r>
  <r>
    <n v="1021664"/>
    <x v="1"/>
    <x v="1"/>
    <x v="0"/>
    <s v="1021664"/>
    <s v="GO Pecho S/cue K@ Cj 20k TJ"/>
    <s v="Cost-Pec"/>
    <s v="Cost-Pec Entero"/>
    <x v="4"/>
    <n v="8290"/>
    <n v="35710"/>
    <n v="44000"/>
    <n v="8290"/>
    <n v="35710"/>
    <x v="50"/>
    <x v="83"/>
    <m/>
    <n v="0"/>
    <x v="2"/>
    <n v="0"/>
  </r>
  <r>
    <n v="1021665"/>
    <x v="1"/>
    <x v="1"/>
    <x v="0"/>
    <s v="1021665"/>
    <s v="GO Pecho S/cue K@ Cj 20k AK"/>
    <s v="Cost-Pec"/>
    <s v="Cost-Pec Entero"/>
    <x v="4"/>
    <n v="-2774"/>
    <n v="44000"/>
    <n v="44000"/>
    <n v="-2774"/>
    <n v="44000"/>
    <x v="50"/>
    <x v="83"/>
    <m/>
    <n v="0"/>
    <x v="2"/>
    <n v="0"/>
  </r>
  <r>
    <n v="1021731"/>
    <x v="1"/>
    <x v="1"/>
    <x v="0"/>
    <s v="1021731"/>
    <s v="GO PernilM@ Cj 20k AS"/>
    <s v="Pernil"/>
    <s v="Pernil Mano"/>
    <x v="2"/>
    <n v="-146041"/>
    <n v="268791"/>
    <n v="120000"/>
    <n v="-146041"/>
    <n v="208791"/>
    <x v="17"/>
    <x v="1"/>
    <m/>
    <n v="-120000"/>
    <x v="1"/>
    <n v="24000"/>
  </r>
  <r>
    <n v="1021735"/>
    <x v="1"/>
    <x v="1"/>
    <x v="0"/>
    <s v="1021735"/>
    <s v="GO Patas@ Cj 20k AS"/>
    <s v="Subprod"/>
    <s v="Subprod Patas-Manos"/>
    <x v="2"/>
    <n v="-32233"/>
    <n v="73143"/>
    <n v="24000"/>
    <n v="-32233"/>
    <n v="73143"/>
    <x v="7"/>
    <x v="9"/>
    <m/>
    <n v="-48000"/>
    <x v="1"/>
    <n v="24000"/>
  </r>
  <r>
    <n v="1021740"/>
    <x v="1"/>
    <x v="1"/>
    <x v="0"/>
    <s v="1021740"/>
    <s v="GO Pana S/Corazón@ Cj 20k AS"/>
    <s v="Subprod"/>
    <s v="Subprod Visceras"/>
    <x v="2"/>
    <n v="0"/>
    <n v="217"/>
    <n v="0"/>
    <n v="0"/>
    <n v="217"/>
    <x v="77"/>
    <x v="5"/>
    <m/>
    <n v="0"/>
    <x v="2"/>
    <n v="0"/>
  </r>
  <r>
    <n v="1021820"/>
    <x v="1"/>
    <x v="1"/>
    <x v="0"/>
    <s v="1021820"/>
    <s v="GO Lom Vet 44@ Fi Cj 20k AS"/>
    <s v="Lomo"/>
    <s v="Lomo Vetado"/>
    <x v="0"/>
    <m/>
    <m/>
    <m/>
    <m/>
    <m/>
    <x v="1"/>
    <x v="226"/>
    <m/>
    <n v="-3553"/>
    <x v="1"/>
    <n v="0"/>
  </r>
  <r>
    <n v="1021864"/>
    <x v="1"/>
    <x v="1"/>
    <x v="0"/>
    <s v="1021864"/>
    <s v="GO Cue Papda CP@ Cj 20k AS"/>
    <s v="Cueros"/>
    <s v="Cuero Papada"/>
    <x v="3"/>
    <n v="-19594"/>
    <n v="74000"/>
    <n v="48000"/>
    <n v="-19594"/>
    <n v="74000"/>
    <x v="2"/>
    <x v="13"/>
    <m/>
    <n v="0"/>
    <x v="2"/>
    <n v="0"/>
  </r>
  <r>
    <n v="1021868"/>
    <x v="1"/>
    <x v="1"/>
    <x v="0"/>
    <s v="1021868"/>
    <s v="GO PpPna 54@ Cj 20k AS"/>
    <s v="Pierna"/>
    <s v="Pierna Pulpa Fina"/>
    <x v="0"/>
    <n v="4458"/>
    <n v="19542"/>
    <n v="24000"/>
    <n v="4458"/>
    <n v="0"/>
    <x v="77"/>
    <x v="70"/>
    <m/>
    <n v="-10000"/>
    <x v="1"/>
    <n v="0"/>
  </r>
  <r>
    <n v="1021903"/>
    <x v="1"/>
    <x v="1"/>
    <x v="0"/>
    <s v="1021903"/>
    <s v="GO Corazón Partido@ Cj 10k AS"/>
    <s v="Subprod"/>
    <s v="Subprod Visceras"/>
    <x v="0"/>
    <m/>
    <m/>
    <m/>
    <m/>
    <m/>
    <x v="1"/>
    <x v="3"/>
    <m/>
    <n v="-24000"/>
    <x v="1"/>
    <n v="0"/>
  </r>
  <r>
    <n v="1021905"/>
    <x v="1"/>
    <x v="1"/>
    <x v="0"/>
    <s v="1021905"/>
    <s v="GO Reco 70/30 @ Cj 20k AS"/>
    <s v="Recortes"/>
    <s v="Recortes No Magro"/>
    <x v="2"/>
    <n v="11887"/>
    <n v="0"/>
    <n v="0"/>
    <n v="11887"/>
    <n v="0"/>
    <x v="77"/>
    <x v="5"/>
    <m/>
    <n v="0"/>
    <x v="2"/>
    <n v="0"/>
  </r>
  <r>
    <n v="1021976"/>
    <x v="1"/>
    <x v="1"/>
    <x v="0"/>
    <s v="1021976"/>
    <s v="GO PpPal 77@ Cj 20k AS"/>
    <s v="Paleta"/>
    <s v="Paleta Pulpa"/>
    <x v="0"/>
    <n v="97035"/>
    <n v="94965"/>
    <n v="192000"/>
    <n v="97035"/>
    <n v="142965"/>
    <x v="95"/>
    <x v="96"/>
    <m/>
    <n v="0"/>
    <x v="2"/>
    <n v="0"/>
  </r>
  <r>
    <n v="1021980"/>
    <x v="1"/>
    <x v="1"/>
    <x v="0"/>
    <s v="1021980"/>
    <s v="GO BB Ribs Grd B@ Fi Cj 20k AS"/>
    <s v="Chuleta"/>
    <s v="Chuleta Huesos"/>
    <x v="0"/>
    <n v="0"/>
    <n v="0"/>
    <n v="300"/>
    <n v="0"/>
    <n v="0"/>
    <x v="77"/>
    <x v="5"/>
    <m/>
    <n v="0"/>
    <x v="2"/>
    <n v="0"/>
  </r>
  <r>
    <n v="1021992"/>
    <x v="1"/>
    <x v="1"/>
    <x v="0"/>
    <s v="1021992"/>
    <s v="GO Lom Tocino@ Cj 20k AS"/>
    <s v="Grasas"/>
    <s v="Grasa Lomo Tocino"/>
    <x v="2"/>
    <n v="0"/>
    <n v="27000"/>
    <n v="24000"/>
    <n v="0"/>
    <n v="27000"/>
    <x v="7"/>
    <x v="30"/>
    <m/>
    <n v="-96000"/>
    <x v="1"/>
    <n v="0"/>
  </r>
  <r>
    <n v="1022096"/>
    <x v="1"/>
    <x v="1"/>
    <x v="0"/>
    <s v="1022096"/>
    <s v="GO Sternum Bones@ Bo Cj 10k AS"/>
    <s v="Huesos"/>
    <s v="Huesos Cuarto Delant"/>
    <x v="2"/>
    <n v="127231"/>
    <n v="204250"/>
    <n v="336000"/>
    <n v="127231"/>
    <n v="204250"/>
    <x v="207"/>
    <x v="1"/>
    <m/>
    <n v="144000"/>
    <x v="0"/>
    <n v="48000"/>
  </r>
  <r>
    <n v="1022102"/>
    <x v="1"/>
    <x v="1"/>
    <x v="0"/>
    <s v="1022102"/>
    <s v="GO Pecho S/cue K@ Cj 20k AS"/>
    <s v="Cost-Pec"/>
    <s v="Cost-Pec Entero"/>
    <x v="0"/>
    <n v="3441"/>
    <n v="0"/>
    <n v="0"/>
    <n v="3441"/>
    <n v="0"/>
    <x v="77"/>
    <x v="5"/>
    <m/>
    <n v="0"/>
    <x v="2"/>
    <n v="0"/>
  </r>
  <r>
    <n v="1022125"/>
    <x v="1"/>
    <x v="1"/>
    <x v="0"/>
    <s v="1022125"/>
    <s v="GO PernilM C/M@ Cj 20k AS"/>
    <s v="Pernil"/>
    <s v="Pernil Mano"/>
    <x v="2"/>
    <m/>
    <m/>
    <m/>
    <m/>
    <m/>
    <x v="1"/>
    <x v="95"/>
    <m/>
    <n v="-96000"/>
    <x v="1"/>
    <n v="0"/>
  </r>
  <r>
    <n v="1022149"/>
    <x v="1"/>
    <x v="1"/>
    <x v="0"/>
    <s v="1022149"/>
    <s v="GO Plancha Rebaje Ent@ Cj 20k AS"/>
    <s v="Plancha"/>
    <s v="Plancha s/Cuero"/>
    <x v="0"/>
    <n v="17102"/>
    <n v="10181"/>
    <n v="24000"/>
    <n v="17102"/>
    <n v="10181"/>
    <x v="7"/>
    <x v="3"/>
    <m/>
    <n v="0"/>
    <x v="2"/>
    <n v="0"/>
  </r>
  <r>
    <n v="1022150"/>
    <x v="1"/>
    <x v="1"/>
    <x v="0"/>
    <s v="1022150"/>
    <s v="GO Gord chic@ Cj 20k AS"/>
    <s v="Grasas"/>
    <s v="Grasa Gordura"/>
    <x v="0"/>
    <n v="46176"/>
    <n v="73824"/>
    <n v="120000"/>
    <n v="46176"/>
    <n v="73824"/>
    <x v="17"/>
    <x v="9"/>
    <m/>
    <n v="0"/>
    <x v="2"/>
    <n v="24000"/>
  </r>
  <r>
    <n v="1022182"/>
    <x v="1"/>
    <x v="1"/>
    <x v="0"/>
    <s v="1022182"/>
    <s v="GO BB Ribs 20-24 oz@ Cj 10k AS"/>
    <s v="Chuleta"/>
    <s v="Chuleta Huesos"/>
    <x v="4"/>
    <n v="0"/>
    <n v="22000"/>
    <n v="22000"/>
    <n v="0"/>
    <n v="22000"/>
    <x v="94"/>
    <x v="87"/>
    <m/>
    <n v="0"/>
    <x v="2"/>
    <n v="0"/>
  </r>
  <r>
    <n v="1022183"/>
    <x v="1"/>
    <x v="1"/>
    <x v="0"/>
    <s v="1022183"/>
    <s v="GO PernilP@ Bo Cj 20k AS"/>
    <s v="Pernil"/>
    <s v="Pernil Pierna"/>
    <x v="2"/>
    <n v="135286"/>
    <n v="195713"/>
    <n v="336000"/>
    <n v="135286"/>
    <n v="195713"/>
    <x v="207"/>
    <x v="7"/>
    <m/>
    <n v="-72000"/>
    <x v="1"/>
    <n v="192000"/>
  </r>
  <r>
    <n v="1022186"/>
    <x v="1"/>
    <x v="1"/>
    <x v="0"/>
    <s v="1022186"/>
    <s v="GO Resto Tira Hso Ctro@ Bo Cj 20k AS"/>
    <s v="Huesos"/>
    <s v="Huesos Cuarto Centra"/>
    <x v="2"/>
    <n v="-474"/>
    <n v="15744"/>
    <n v="16000"/>
    <n v="-474"/>
    <n v="77744"/>
    <x v="17"/>
    <x v="5"/>
    <m/>
    <n v="72000"/>
    <x v="0"/>
    <n v="0"/>
  </r>
  <r>
    <n v="1022196"/>
    <x v="1"/>
    <x v="1"/>
    <x v="0"/>
    <s v="1022196"/>
    <s v="GO Forro Pal@ Cj 20k AS"/>
    <s v="Cueros"/>
    <s v="Cuero Forro"/>
    <x v="0"/>
    <n v="-1897"/>
    <n v="1897"/>
    <n v="24000"/>
    <n v="-1897"/>
    <n v="1897"/>
    <x v="7"/>
    <x v="3"/>
    <m/>
    <n v="0"/>
    <x v="2"/>
    <n v="0"/>
  </r>
  <r>
    <n v="1022197"/>
    <x v="1"/>
    <x v="1"/>
    <x v="0"/>
    <s v="1022197"/>
    <s v="GO Pna Forro@ Cj 20k AS"/>
    <s v="Cueros"/>
    <s v="Cuero Forro"/>
    <x v="0"/>
    <n v="-9874"/>
    <n v="9874"/>
    <n v="0"/>
    <n v="-9874"/>
    <n v="9874"/>
    <x v="7"/>
    <x v="3"/>
    <m/>
    <n v="0"/>
    <x v="2"/>
    <n v="0"/>
  </r>
  <r>
    <n v="1022217"/>
    <x v="1"/>
    <x v="1"/>
    <x v="0"/>
    <s v="1022217"/>
    <s v="GO Lom Tocino@ Bo Cj 20k AS"/>
    <s v="Grasas"/>
    <s v="Grasa Lomo Tocino"/>
    <x v="3"/>
    <n v="-7418"/>
    <n v="271418"/>
    <n v="264000"/>
    <n v="-7418"/>
    <n v="224418"/>
    <x v="208"/>
    <x v="6"/>
    <m/>
    <n v="-48000"/>
    <x v="1"/>
    <n v="168000"/>
  </r>
  <r>
    <n v="1022218"/>
    <x v="1"/>
    <x v="1"/>
    <x v="0"/>
    <s v="1022218"/>
    <s v="GO Grasa Forro Pna Limp@ Cj 20k AS"/>
    <s v="Grasas"/>
    <s v="Grasa Forro"/>
    <x v="3"/>
    <n v="-95459"/>
    <n v="94596"/>
    <n v="0"/>
    <n v="-95459"/>
    <n v="94596"/>
    <x v="29"/>
    <x v="128"/>
    <m/>
    <n v="0"/>
    <x v="2"/>
    <n v="0"/>
  </r>
  <r>
    <n v="1022273"/>
    <x v="1"/>
    <x v="1"/>
    <x v="0"/>
    <s v="1022273"/>
    <s v="GO Grasa Forro Pna Limp@ Bo Cj AS"/>
    <s v="Grasas"/>
    <s v="Grasa Forro"/>
    <x v="3"/>
    <n v="-99567"/>
    <n v="123341"/>
    <n v="24000"/>
    <n v="-99567"/>
    <n v="123341"/>
    <x v="76"/>
    <x v="49"/>
    <m/>
    <n v="-24000"/>
    <x v="1"/>
    <n v="0"/>
  </r>
  <r>
    <n v="1022282"/>
    <x v="1"/>
    <x v="1"/>
    <x v="0"/>
    <s v="1022282"/>
    <s v="GO Malaya Japon@ Vp Fi Cj 20k AP"/>
    <s v="Prolijado"/>
    <s v="Prolijado Malaya"/>
    <x v="9"/>
    <n v="-70"/>
    <n v="0"/>
    <n v="0"/>
    <n v="-70"/>
    <n v="0"/>
    <x v="77"/>
    <x v="5"/>
    <m/>
    <n v="0"/>
    <x v="2"/>
    <n v="0"/>
  </r>
  <r>
    <n v="1022283"/>
    <x v="1"/>
    <x v="1"/>
    <x v="0"/>
    <s v="1022283"/>
    <s v="GO Malaya 5-6mm@ Bo Cj 9k AS"/>
    <s v="Prolijado"/>
    <s v="Prolijado Malaya"/>
    <x v="4"/>
    <n v="-13180"/>
    <n v="10826"/>
    <n v="5000"/>
    <n v="-13180"/>
    <n v="10826"/>
    <x v="97"/>
    <x v="88"/>
    <m/>
    <n v="0"/>
    <x v="2"/>
    <n v="0"/>
  </r>
  <r>
    <n v="1022291"/>
    <x v="1"/>
    <x v="1"/>
    <x v="0"/>
    <s v="1022291"/>
    <s v="GO PernilM B@ Bo Cj 20k AS"/>
    <s v="Pernil"/>
    <s v="Pernil Mano"/>
    <x v="2"/>
    <n v="-31589"/>
    <n v="49964"/>
    <n v="24000"/>
    <n v="-31589"/>
    <n v="49964"/>
    <x v="7"/>
    <x v="3"/>
    <m/>
    <n v="0"/>
    <x v="2"/>
    <n v="24000"/>
  </r>
  <r>
    <n v="1022313"/>
    <x v="1"/>
    <x v="1"/>
    <x v="0"/>
    <s v="1022313"/>
    <s v="GO CC Loin T@ Fi Cj AP"/>
    <s v="Lomo"/>
    <s v="Lomo CC Loin"/>
    <x v="9"/>
    <n v="-2171"/>
    <n v="7171"/>
    <n v="5000"/>
    <n v="-2171"/>
    <n v="7171"/>
    <x v="97"/>
    <x v="88"/>
    <m/>
    <n v="0"/>
    <x v="2"/>
    <n v="0"/>
  </r>
  <r>
    <n v="1022326"/>
    <x v="1"/>
    <x v="1"/>
    <x v="0"/>
    <s v="1022326"/>
    <s v="GO CC Loin L (S/T)@ Fi Cj AP"/>
    <s v="Lomo"/>
    <s v="Lomo CC Loin"/>
    <x v="9"/>
    <n v="-716"/>
    <n v="35716"/>
    <n v="35000"/>
    <n v="-716"/>
    <n v="35716"/>
    <x v="72"/>
    <x v="62"/>
    <m/>
    <n v="0"/>
    <x v="2"/>
    <n v="0"/>
  </r>
  <r>
    <n v="1022370"/>
    <x v="1"/>
    <x v="1"/>
    <x v="0"/>
    <s v="1022370"/>
    <s v="GO MM Loin LL (29-32 VP)@ Bo Cj AP"/>
    <s v="Lomo"/>
    <s v="Lomo MM Loin"/>
    <x v="9"/>
    <n v="2975"/>
    <n v="12025"/>
    <n v="15000"/>
    <n v="2975"/>
    <n v="12025"/>
    <x v="96"/>
    <x v="90"/>
    <m/>
    <n v="0"/>
    <x v="2"/>
    <n v="4500"/>
  </r>
  <r>
    <n v="1022371"/>
    <x v="1"/>
    <x v="1"/>
    <x v="0"/>
    <s v="1022371"/>
    <s v="GO Panc S/tec SP@ Fi Cj AP"/>
    <s v="Panceta"/>
    <s v="Panceta s/Cuero"/>
    <x v="9"/>
    <n v="1210"/>
    <n v="17790"/>
    <n v="19000"/>
    <n v="1210"/>
    <n v="17790"/>
    <x v="209"/>
    <x v="227"/>
    <m/>
    <n v="0"/>
    <x v="2"/>
    <n v="6700"/>
  </r>
  <r>
    <n v="1022373"/>
    <x v="1"/>
    <x v="1"/>
    <x v="0"/>
    <s v="1022373"/>
    <s v="GO Reco 60/40 @ Cj 20k AS"/>
    <s v="Recortes"/>
    <s v="Recortes No Magro"/>
    <x v="2"/>
    <n v="97066"/>
    <n v="0"/>
    <n v="0"/>
    <n v="97066"/>
    <n v="20000"/>
    <x v="77"/>
    <x v="9"/>
    <m/>
    <n v="-72000"/>
    <x v="1"/>
    <n v="0"/>
  </r>
  <r>
    <n v="1022378"/>
    <x v="1"/>
    <x v="1"/>
    <x v="0"/>
    <s v="1022378"/>
    <s v="GO Resto Tira Hso@ Fi Cj 10k AS"/>
    <s v="Huesos"/>
    <s v="Huesos Cuarto Centra"/>
    <x v="2"/>
    <n v="-1921"/>
    <n v="60330"/>
    <n v="72000"/>
    <n v="-1921"/>
    <n v="60330"/>
    <x v="17"/>
    <x v="9"/>
    <m/>
    <n v="0"/>
    <x v="2"/>
    <n v="24000"/>
  </r>
  <r>
    <n v="1022381"/>
    <x v="1"/>
    <x v="1"/>
    <x v="0"/>
    <s v="1022381"/>
    <s v="GO Gord Esp@ Bo Cj 10k AS"/>
    <s v="Grasas"/>
    <s v="Grasa Gordura"/>
    <x v="2"/>
    <n v="27572"/>
    <n v="0"/>
    <n v="24000"/>
    <n v="27572"/>
    <n v="0"/>
    <x v="7"/>
    <x v="3"/>
    <m/>
    <n v="0"/>
    <x v="2"/>
    <n v="0"/>
  </r>
  <r>
    <n v="1022384"/>
    <x v="1"/>
    <x v="1"/>
    <x v="0"/>
    <s v="1022384"/>
    <s v="GO BB Ribs Grd B@ Fi Cj 10k AS"/>
    <s v="Chuleta"/>
    <s v="Chuleta Huesos"/>
    <x v="0"/>
    <n v="10"/>
    <n v="0"/>
    <n v="0"/>
    <n v="10"/>
    <n v="990"/>
    <x v="117"/>
    <x v="133"/>
    <m/>
    <n v="0"/>
    <x v="2"/>
    <n v="0"/>
  </r>
  <r>
    <n v="1022388"/>
    <x v="1"/>
    <x v="1"/>
    <x v="0"/>
    <s v="1022388"/>
    <s v="GO Mixto Hso@ Bo Cj 10k AS"/>
    <s v="Huesos"/>
    <s v="Huesos Cuarto Centra"/>
    <x v="2"/>
    <n v="0"/>
    <n v="103890"/>
    <n v="120000"/>
    <n v="0"/>
    <n v="103890"/>
    <x v="36"/>
    <x v="5"/>
    <m/>
    <n v="120000"/>
    <x v="0"/>
    <n v="0"/>
  </r>
  <r>
    <n v="1022406"/>
    <x v="1"/>
    <x v="1"/>
    <x v="0"/>
    <s v="1022406"/>
    <s v="GO Patas B@ Bo Cj 20 k AS"/>
    <s v="Subprod"/>
    <s v="Subprod Patas-Manos"/>
    <x v="0"/>
    <n v="1864"/>
    <n v="3136"/>
    <n v="5000"/>
    <n v="1864"/>
    <n v="3136"/>
    <x v="97"/>
    <x v="88"/>
    <m/>
    <n v="0"/>
    <x v="2"/>
    <n v="0"/>
  </r>
  <r>
    <n v="1022409"/>
    <x v="1"/>
    <x v="1"/>
    <x v="0"/>
    <s v="1022409"/>
    <s v="GO Tripa s/Cal# Bidon AS"/>
    <s v="Subprod"/>
    <s v="Subprod Tripa"/>
    <x v="0"/>
    <n v="22475"/>
    <n v="0"/>
    <n v="13500"/>
    <n v="22475"/>
    <n v="0"/>
    <x v="210"/>
    <x v="101"/>
    <m/>
    <n v="0"/>
    <x v="2"/>
    <n v="0"/>
  </r>
  <r>
    <n v="1022414"/>
    <x v="1"/>
    <x v="1"/>
    <x v="0"/>
    <s v="1022414"/>
    <s v="GO Caz Ent@ Bo Cj 10k AS"/>
    <s v="Chuleta"/>
    <s v="Chuleta Cazuela"/>
    <x v="2"/>
    <n v="52967"/>
    <n v="86226"/>
    <n v="144000"/>
    <n v="52967"/>
    <n v="86226"/>
    <x v="29"/>
    <x v="128"/>
    <m/>
    <n v="0"/>
    <x v="2"/>
    <n v="24000"/>
  </r>
  <r>
    <n v="1022417"/>
    <x v="1"/>
    <x v="1"/>
    <x v="0"/>
    <s v="1022417"/>
    <s v="GO Cue granel@ Bo Cj 20k AS"/>
    <s v="Cueros"/>
    <s v="Cuero Mixto"/>
    <x v="2"/>
    <m/>
    <m/>
    <m/>
    <n v="0"/>
    <n v="48000"/>
    <x v="2"/>
    <x v="3"/>
    <m/>
    <n v="24000"/>
    <x v="0"/>
    <n v="96000"/>
  </r>
  <r>
    <n v="1022418"/>
    <x v="1"/>
    <x v="1"/>
    <x v="0"/>
    <s v="1022418"/>
    <s v="GO Tripa s/Cal# Bidon AS"/>
    <s v="Subprod"/>
    <s v="Subprod Tripa"/>
    <x v="0"/>
    <m/>
    <m/>
    <m/>
    <m/>
    <m/>
    <x v="1"/>
    <x v="228"/>
    <m/>
    <n v="-11025"/>
    <x v="1"/>
    <n v="0"/>
  </r>
  <r>
    <n v="1022418"/>
    <x v="1"/>
    <x v="1"/>
    <x v="0"/>
    <s v="1022418"/>
    <s v="GO Tripa s/Cal# Bidon AS"/>
    <s v="Subprod"/>
    <s v="Subprod Tripa"/>
    <x v="2"/>
    <n v="10710"/>
    <n v="0"/>
    <n v="0"/>
    <n v="10710"/>
    <n v="0"/>
    <x v="77"/>
    <x v="5"/>
    <m/>
    <n v="0"/>
    <x v="2"/>
    <n v="0"/>
  </r>
  <r>
    <n v="1022472"/>
    <x v="1"/>
    <x v="1"/>
    <x v="0"/>
    <s v="1022472"/>
    <s v="GO Lom Ctro S/Tecla(OY)Mit@ Cj Tf 20k AP"/>
    <s v="Lomo"/>
    <s v="Lomo Centro"/>
    <x v="9"/>
    <n v="154"/>
    <n v="4846"/>
    <n v="5000"/>
    <n v="154"/>
    <n v="4846"/>
    <x v="77"/>
    <x v="5"/>
    <m/>
    <n v="0"/>
    <x v="2"/>
    <n v="1000"/>
  </r>
  <r>
    <n v="1022499"/>
    <x v="1"/>
    <x v="1"/>
    <x v="0"/>
    <s v="1022499"/>
    <s v="GO Lom Vet Mit@ 4 Bo Cj 10k AP"/>
    <s v="Lomo"/>
    <s v="Lomo Vetado"/>
    <x v="9"/>
    <n v="-7979"/>
    <n v="36"/>
    <n v="10000"/>
    <n v="-7979"/>
    <n v="36"/>
    <x v="80"/>
    <x v="70"/>
    <m/>
    <n v="0"/>
    <x v="2"/>
    <n v="8500"/>
  </r>
  <r>
    <n v="1022541"/>
    <x v="1"/>
    <x v="1"/>
    <x v="0"/>
    <s v="1022541"/>
    <s v="GO Reco 20/80 @ Cj 20k AS"/>
    <s v="Grasas"/>
    <s v="Grasa Gordura"/>
    <x v="2"/>
    <n v="24914"/>
    <n v="0"/>
    <n v="24000"/>
    <n v="24914"/>
    <n v="0"/>
    <x v="211"/>
    <x v="3"/>
    <m/>
    <n v="2940"/>
    <x v="0"/>
    <n v="72000"/>
  </r>
  <r>
    <n v="1022569"/>
    <x v="1"/>
    <x v="1"/>
    <x v="0"/>
    <s v="1022569"/>
    <s v="GO BB Ribs 24-28 Oz@ Cj 10k AS"/>
    <s v="Chuleta"/>
    <s v="Chuleta Huesos"/>
    <x v="0"/>
    <n v="1930"/>
    <n v="0"/>
    <n v="0"/>
    <n v="1930"/>
    <n v="0"/>
    <x v="77"/>
    <x v="5"/>
    <m/>
    <n v="0"/>
    <x v="2"/>
    <n v="0"/>
  </r>
  <r>
    <n v="1022587"/>
    <x v="1"/>
    <x v="1"/>
    <x v="0"/>
    <s v="1022587"/>
    <s v="GO CC Loin L (S/T) 45@ Fi Cj AP"/>
    <s v="Lomo"/>
    <s v="Lomo CC Loin"/>
    <x v="9"/>
    <n v="-633"/>
    <n v="6633"/>
    <n v="6000"/>
    <n v="-633"/>
    <n v="6633"/>
    <x v="103"/>
    <x v="102"/>
    <m/>
    <n v="0"/>
    <x v="2"/>
    <n v="0"/>
  </r>
  <r>
    <n v="1022600"/>
    <x v="1"/>
    <x v="1"/>
    <x v="0"/>
    <s v="1022600"/>
    <s v="GO Lom Vet 2 a 2,3k@ Fi Verd Cj AP"/>
    <s v="Lomo"/>
    <s v="Lomo Vetado"/>
    <x v="9"/>
    <n v="-17370"/>
    <n v="0"/>
    <n v="13000"/>
    <n v="-17370"/>
    <n v="0"/>
    <x v="104"/>
    <x v="103"/>
    <m/>
    <n v="0"/>
    <x v="2"/>
    <n v="6833.3333333333321"/>
  </r>
  <r>
    <n v="1022605"/>
    <x v="1"/>
    <x v="1"/>
    <x v="0"/>
    <s v="1022605"/>
    <s v="GO Recto Tubo Crud@ Cj 10k AS"/>
    <s v="Subprod"/>
    <s v="Subprod Tripa"/>
    <x v="4"/>
    <n v="0"/>
    <n v="3575"/>
    <n v="0"/>
    <n v="0"/>
    <n v="3575"/>
    <x v="77"/>
    <x v="5"/>
    <m/>
    <n v="0"/>
    <x v="2"/>
    <n v="7000"/>
  </r>
  <r>
    <n v="1022607"/>
    <x v="1"/>
    <x v="1"/>
    <x v="0"/>
    <s v="1022607"/>
    <s v="GO Platead Lom TF@ Cj 10k AK (TS)"/>
    <s v="Prolijado"/>
    <s v="Prolijado Plateada"/>
    <x v="4"/>
    <n v="1926"/>
    <n v="27209"/>
    <n v="44000"/>
    <n v="1926"/>
    <n v="27209"/>
    <x v="50"/>
    <x v="83"/>
    <m/>
    <n v="0"/>
    <x v="2"/>
    <n v="0"/>
  </r>
  <r>
    <n v="1022637"/>
    <x v="1"/>
    <x v="1"/>
    <x v="0"/>
    <s v="1022637"/>
    <s v="GO Hso Escapula@ Cj 15kg AS"/>
    <s v="Huesos"/>
    <s v="Huesos Cuarto Delant"/>
    <x v="2"/>
    <n v="12185"/>
    <n v="101003"/>
    <n v="120000"/>
    <n v="12185"/>
    <n v="101003"/>
    <x v="36"/>
    <x v="95"/>
    <m/>
    <n v="24000"/>
    <x v="0"/>
    <n v="48000"/>
  </r>
  <r>
    <n v="1022664"/>
    <x v="1"/>
    <x v="1"/>
    <x v="0"/>
    <s v="1022664"/>
    <s v="GO CC Loin L (S/T) (DF)@ Fi Cj AP"/>
    <s v="Lomo"/>
    <s v="Lomo CC Loin"/>
    <x v="9"/>
    <n v="378"/>
    <n v="19622"/>
    <n v="20000"/>
    <n v="378"/>
    <n v="19622"/>
    <x v="83"/>
    <x v="73"/>
    <m/>
    <n v="0"/>
    <x v="2"/>
    <n v="0"/>
  </r>
  <r>
    <n v="1022709"/>
    <x v="1"/>
    <x v="1"/>
    <x v="0"/>
    <s v="1022709"/>
    <s v="GO PpPna 57@ Bo Cj AS"/>
    <s v="Pierna"/>
    <s v="Pierna Pulpa"/>
    <x v="0"/>
    <n v="24575"/>
    <n v="23425"/>
    <n v="48000"/>
    <n v="24575"/>
    <n v="-575"/>
    <x v="7"/>
    <x v="3"/>
    <m/>
    <n v="0"/>
    <x v="2"/>
    <n v="144000"/>
  </r>
  <r>
    <n v="1022748"/>
    <x v="1"/>
    <x v="1"/>
    <x v="0"/>
    <s v="1022748"/>
    <s v="GO Manos@ Cj 10k AS"/>
    <s v="Subprod"/>
    <s v="Subprod Patas-Manos"/>
    <x v="2"/>
    <m/>
    <m/>
    <m/>
    <m/>
    <m/>
    <x v="1"/>
    <x v="2"/>
    <m/>
    <n v="-60000"/>
    <x v="1"/>
    <n v="44000"/>
  </r>
  <r>
    <n v="1022781"/>
    <x v="1"/>
    <x v="1"/>
    <x v="0"/>
    <s v="1022781"/>
    <s v="GO Tripa Calib 32/35# Bo Bidon AS"/>
    <s v="Subprod"/>
    <s v="Subprod Tripa"/>
    <x v="0"/>
    <n v="-2550"/>
    <n v="2550"/>
    <n v="0"/>
    <n v="-2550"/>
    <n v="2550"/>
    <x v="212"/>
    <x v="229"/>
    <m/>
    <n v="0"/>
    <x v="2"/>
    <n v="0"/>
  </r>
  <r>
    <n v="1022782"/>
    <x v="1"/>
    <x v="1"/>
    <x v="0"/>
    <s v="1022782"/>
    <s v="GO Tripa Calib 35/38# Bo Bidon AS"/>
    <s v="Subprod"/>
    <s v="Subprod Tripa"/>
    <x v="0"/>
    <m/>
    <m/>
    <m/>
    <n v="0"/>
    <n v="0"/>
    <x v="213"/>
    <x v="230"/>
    <m/>
    <n v="-1524"/>
    <x v="1"/>
    <n v="0"/>
  </r>
  <r>
    <n v="1022782"/>
    <x v="1"/>
    <x v="1"/>
    <x v="0"/>
    <s v="1022782"/>
    <s v="GO Tripa Calib 35/38# Bo Bidon AS"/>
    <s v="Subprod"/>
    <s v="Subprod Tripa"/>
    <x v="3"/>
    <n v="-29040"/>
    <n v="10297"/>
    <n v="0"/>
    <n v="-29040"/>
    <n v="10297"/>
    <x v="77"/>
    <x v="5"/>
    <m/>
    <n v="0"/>
    <x v="2"/>
    <n v="0"/>
  </r>
  <r>
    <n v="1022783"/>
    <x v="1"/>
    <x v="1"/>
    <x v="0"/>
    <s v="1022783"/>
    <s v="GO Tripa Calib 38/40# Bo Bidon AS"/>
    <s v="Subprod"/>
    <s v="Subprod Tripa"/>
    <x v="0"/>
    <n v="-15600"/>
    <n v="10647"/>
    <n v="0"/>
    <n v="-15600"/>
    <n v="10647"/>
    <x v="214"/>
    <x v="231"/>
    <m/>
    <n v="1548"/>
    <x v="0"/>
    <n v="0"/>
  </r>
  <r>
    <n v="1022786"/>
    <x v="1"/>
    <x v="1"/>
    <x v="0"/>
    <s v="1022786"/>
    <s v="GO Trip Calib Tub 35/39 Azul# Bidon AS"/>
    <s v="Subprod"/>
    <s v="Subprod Tripa"/>
    <x v="0"/>
    <m/>
    <m/>
    <m/>
    <m/>
    <m/>
    <x v="1"/>
    <x v="232"/>
    <m/>
    <n v="-1521"/>
    <x v="1"/>
    <n v="0"/>
  </r>
  <r>
    <n v="1022847"/>
    <x v="1"/>
    <x v="1"/>
    <x v="0"/>
    <s v="1022847"/>
    <s v="GO Cne Falda Pan@ CJ 20k AS"/>
    <s v="Panceta"/>
    <s v="Panceta s/Cuero"/>
    <x v="0"/>
    <n v="-19240"/>
    <n v="19000"/>
    <n v="48000"/>
    <n v="-19240"/>
    <n v="19000"/>
    <x v="2"/>
    <x v="2"/>
    <m/>
    <n v="-12000"/>
    <x v="1"/>
    <n v="0"/>
  </r>
  <r>
    <n v="1022855"/>
    <x v="1"/>
    <x v="1"/>
    <x v="0"/>
    <s v="1022855"/>
    <s v="GO Grasa Forro Pal@ Cj 20k AS"/>
    <s v="Grasas"/>
    <s v="Grasa Forro"/>
    <x v="0"/>
    <n v="-3123"/>
    <n v="17746"/>
    <n v="0"/>
    <n v="-3123"/>
    <n v="17746"/>
    <x v="77"/>
    <x v="5"/>
    <m/>
    <n v="0"/>
    <x v="2"/>
    <n v="0"/>
  </r>
  <r>
    <n v="1022856"/>
    <x v="1"/>
    <x v="1"/>
    <x v="0"/>
    <s v="1022856"/>
    <s v="GO Reco 10/90 @ Cj 20k AS"/>
    <s v="Grasas"/>
    <s v="Grasa Gordura"/>
    <x v="2"/>
    <n v="10620"/>
    <n v="0"/>
    <n v="12000"/>
    <n v="10620"/>
    <n v="0"/>
    <x v="77"/>
    <x v="5"/>
    <m/>
    <n v="0"/>
    <x v="2"/>
    <n v="0"/>
  </r>
  <r>
    <n v="1022869"/>
    <x v="1"/>
    <x v="1"/>
    <x v="0"/>
    <s v="1022869"/>
    <s v="GO Hso Pecho@ Cj 10k AP"/>
    <s v="Huesos"/>
    <s v="Huesos Cuarto Centra"/>
    <x v="9"/>
    <n v="-310"/>
    <n v="800"/>
    <n v="800"/>
    <n v="-310"/>
    <n v="800"/>
    <x v="107"/>
    <x v="109"/>
    <m/>
    <n v="0"/>
    <x v="2"/>
    <n v="0"/>
  </r>
  <r>
    <n v="1022885"/>
    <x v="1"/>
    <x v="1"/>
    <x v="0"/>
    <s v="1022885"/>
    <s v="GO Panc S/cue@ Cj Panc TJ"/>
    <s v="Panceta"/>
    <s v="Panceta s/Cuero"/>
    <x v="4"/>
    <n v="-442428"/>
    <n v="713376"/>
    <n v="425000"/>
    <n v="-442428"/>
    <n v="713376"/>
    <x v="108"/>
    <x v="110"/>
    <m/>
    <n v="0"/>
    <x v="2"/>
    <n v="264000"/>
  </r>
  <r>
    <n v="1022887"/>
    <x v="1"/>
    <x v="1"/>
    <x v="0"/>
    <s v="1022887"/>
    <s v="GO Panc S/cue@ Cj Panc AK"/>
    <s v="Panceta"/>
    <s v="Panceta s/Cuero"/>
    <x v="4"/>
    <n v="-27502"/>
    <n v="218476"/>
    <n v="319000"/>
    <n v="-27502"/>
    <n v="218476"/>
    <x v="109"/>
    <x v="111"/>
    <m/>
    <n v="0"/>
    <x v="2"/>
    <n v="198000"/>
  </r>
  <r>
    <n v="1022901"/>
    <x v="1"/>
    <x v="1"/>
    <x v="0"/>
    <s v="1022901"/>
    <s v="GO Panc Tec S/Cue L@ Fi CJ Ch AP"/>
    <s v="Panceta"/>
    <s v="Panceta s/Cuero"/>
    <x v="9"/>
    <n v="488"/>
    <n v="9512"/>
    <n v="10000"/>
    <n v="488"/>
    <n v="9512"/>
    <x v="80"/>
    <x v="70"/>
    <m/>
    <n v="0"/>
    <x v="2"/>
    <n v="3000"/>
  </r>
  <r>
    <n v="1022919"/>
    <x v="1"/>
    <x v="1"/>
    <x v="0"/>
    <s v="1022919"/>
    <s v="GO MM LOIN S VP@ Cj 10k AP"/>
    <s v="Lomo"/>
    <s v="Lomo MM Loin"/>
    <x v="9"/>
    <n v="2746"/>
    <n v="21254"/>
    <n v="24000"/>
    <n v="2746"/>
    <n v="21254"/>
    <x v="7"/>
    <x v="3"/>
    <m/>
    <n v="0"/>
    <x v="2"/>
    <n v="12000"/>
  </r>
  <r>
    <n v="1022920"/>
    <x v="1"/>
    <x v="1"/>
    <x v="0"/>
    <s v="1022920"/>
    <s v="GO Gord Rebaje@ Cj 20k AS"/>
    <s v="Grasas"/>
    <s v="Grasa Gordura"/>
    <x v="0"/>
    <n v="4619"/>
    <n v="0"/>
    <n v="0"/>
    <n v="4619"/>
    <n v="0"/>
    <x v="77"/>
    <x v="5"/>
    <m/>
    <n v="0"/>
    <x v="2"/>
    <n v="0"/>
  </r>
  <r>
    <n v="1022921"/>
    <x v="1"/>
    <x v="1"/>
    <x v="0"/>
    <s v="1022921"/>
    <s v="GO Gord Chic@ Cj 20k AS"/>
    <s v="Grasas"/>
    <s v="Grasa Gordura"/>
    <x v="0"/>
    <n v="1064"/>
    <n v="33000"/>
    <n v="60000"/>
    <n v="1064"/>
    <n v="33000"/>
    <x v="215"/>
    <x v="233"/>
    <m/>
    <n v="0"/>
    <x v="2"/>
    <n v="0"/>
  </r>
  <r>
    <n v="1022930"/>
    <x v="1"/>
    <x v="1"/>
    <x v="0"/>
    <s v="1022930"/>
    <s v="GO Panc S/cue Hem@ Cj Panc TJ AS"/>
    <s v="Panceta"/>
    <s v="Panceta s/Cuero"/>
    <x v="4"/>
    <n v="8846"/>
    <n v="101154"/>
    <n v="110000"/>
    <n v="8846"/>
    <n v="101154"/>
    <x v="87"/>
    <x v="77"/>
    <m/>
    <n v="0"/>
    <x v="2"/>
    <n v="0"/>
  </r>
  <r>
    <n v="1022931"/>
    <x v="1"/>
    <x v="1"/>
    <x v="0"/>
    <s v="1022931"/>
    <s v="GO File C/cab 6x1@ VP Cj AP"/>
    <s v="Filete"/>
    <s v="Filete c/Cabeza"/>
    <x v="9"/>
    <n v="8422"/>
    <n v="0"/>
    <n v="0"/>
    <n v="8422"/>
    <n v="0"/>
    <x v="77"/>
    <x v="5"/>
    <m/>
    <n v="0"/>
    <x v="2"/>
    <n v="2000"/>
  </r>
  <r>
    <n v="1022985"/>
    <x v="1"/>
    <x v="1"/>
    <x v="0"/>
    <s v="1022985"/>
    <s v="GO Lom Vet Mad@ Cj 8,5k TJ"/>
    <s v="Lomo"/>
    <s v="Lomo Vetado"/>
    <x v="4"/>
    <n v="-5711"/>
    <n v="10711"/>
    <n v="5000"/>
    <n v="-5711"/>
    <n v="10711"/>
    <x v="97"/>
    <x v="88"/>
    <m/>
    <n v="0"/>
    <x v="2"/>
    <n v="0"/>
  </r>
  <r>
    <n v="1022986"/>
    <x v="1"/>
    <x v="1"/>
    <x v="0"/>
    <s v="1022986"/>
    <s v="GO Panc S/cue Mad@ Cj 16,4k Panc TJ"/>
    <s v="Panceta"/>
    <s v="Panceta s/Cuero"/>
    <x v="4"/>
    <n v="1562"/>
    <n v="3438"/>
    <n v="5000"/>
    <n v="1562"/>
    <n v="3438"/>
    <x v="97"/>
    <x v="88"/>
    <m/>
    <n v="0"/>
    <x v="2"/>
    <n v="0"/>
  </r>
  <r>
    <n v="1022987"/>
    <x v="1"/>
    <x v="1"/>
    <x v="0"/>
    <s v="1022987"/>
    <s v="GO Lom Tocino@ Bo Cj 20k AP"/>
    <s v="Plancha"/>
    <s v="Plancha s/Cuero"/>
    <x v="9"/>
    <n v="-18306"/>
    <n v="9221"/>
    <n v="24000"/>
    <n v="-18306"/>
    <n v="9221"/>
    <x v="7"/>
    <x v="13"/>
    <m/>
    <n v="-24000"/>
    <x v="1"/>
    <n v="24000"/>
  </r>
  <r>
    <n v="1022990"/>
    <x v="1"/>
    <x v="1"/>
    <x v="0"/>
    <s v="1022990"/>
    <s v="GO Panc Tec S/cue VP@ Cj ch AP"/>
    <s v="Panceta"/>
    <s v="Panceta s/Cuero"/>
    <x v="9"/>
    <n v="520"/>
    <n v="0"/>
    <n v="25000"/>
    <n v="520"/>
    <n v="0"/>
    <x v="77"/>
    <x v="5"/>
    <m/>
    <n v="0"/>
    <x v="2"/>
    <n v="0"/>
  </r>
  <r>
    <n v="1022996"/>
    <x v="1"/>
    <x v="1"/>
    <x v="0"/>
    <s v="1022996"/>
    <s v="GO Visual Triming@ Cj 20k AS"/>
    <s v="Grasas"/>
    <s v="Grasa Gordura"/>
    <x v="0"/>
    <n v="6970"/>
    <n v="17030"/>
    <n v="24000"/>
    <n v="6970"/>
    <n v="17030"/>
    <x v="7"/>
    <x v="3"/>
    <m/>
    <n v="0"/>
    <x v="2"/>
    <n v="0"/>
  </r>
  <r>
    <n v="1023034"/>
    <x v="1"/>
    <x v="1"/>
    <x v="0"/>
    <s v="1023034"/>
    <s v="GO Forro Pal@ Bo Cj 20k AS"/>
    <s v="Cueros"/>
    <s v="Cuero Forro"/>
    <x v="2"/>
    <m/>
    <m/>
    <m/>
    <m/>
    <m/>
    <x v="1"/>
    <x v="9"/>
    <m/>
    <n v="-72000"/>
    <x v="1"/>
    <n v="72000"/>
  </r>
  <r>
    <n v="1023035"/>
    <x v="1"/>
    <x v="1"/>
    <x v="0"/>
    <s v="1023035"/>
    <s v="GO Belly Strip@ Cj 20k AS"/>
    <s v="Recortes"/>
    <s v="Recortes No Magro"/>
    <x v="2"/>
    <n v="415"/>
    <n v="0"/>
    <n v="0"/>
    <n v="415"/>
    <n v="0"/>
    <x v="77"/>
    <x v="5"/>
    <m/>
    <n v="0"/>
    <x v="2"/>
    <n v="0"/>
  </r>
  <r>
    <n v="1023037"/>
    <x v="1"/>
    <x v="1"/>
    <x v="0"/>
    <s v="1023037"/>
    <s v="GO Panc S/cue@ Cj Panc 16k AS"/>
    <s v="Panceta"/>
    <s v="Panceta s/Cuero"/>
    <x v="4"/>
    <n v="-28633"/>
    <n v="121000"/>
    <n v="121000"/>
    <n v="-28633"/>
    <n v="121000"/>
    <x v="111"/>
    <x v="113"/>
    <m/>
    <n v="0"/>
    <x v="2"/>
    <n v="22000"/>
  </r>
  <r>
    <n v="1023038"/>
    <x v="1"/>
    <x v="1"/>
    <x v="0"/>
    <s v="1023038"/>
    <s v="GO Lom Vet@ Cj 8k AS"/>
    <s v="Lomo"/>
    <s v="Lomo Vetado"/>
    <x v="4"/>
    <n v="963"/>
    <n v="65037"/>
    <n v="66000"/>
    <n v="963"/>
    <n v="65037"/>
    <x v="88"/>
    <x v="78"/>
    <m/>
    <n v="0"/>
    <x v="2"/>
    <n v="44000"/>
  </r>
  <r>
    <n v="1023051"/>
    <x v="1"/>
    <x v="1"/>
    <x v="0"/>
    <s v="1023051"/>
    <s v="GO Lom Vet L@ Fi Cj Lom Vet AP"/>
    <s v="Lomo"/>
    <s v="Lomo Vetado"/>
    <x v="9"/>
    <m/>
    <m/>
    <m/>
    <m/>
    <m/>
    <x v="1"/>
    <x v="14"/>
    <m/>
    <n v="-3000"/>
    <x v="1"/>
    <n v="0"/>
  </r>
  <r>
    <n v="1023055"/>
    <x v="1"/>
    <x v="1"/>
    <x v="0"/>
    <s v="1023055"/>
    <s v="GO Lom Vet M@ Fi Cj Lom Vet AP"/>
    <s v="Lomo"/>
    <s v="Lomo Vetado"/>
    <x v="9"/>
    <n v="0"/>
    <n v="0"/>
    <n v="0"/>
    <n v="0"/>
    <n v="0"/>
    <x v="74"/>
    <x v="64"/>
    <m/>
    <n v="0"/>
    <x v="2"/>
    <n v="0"/>
  </r>
  <r>
    <n v="1023090"/>
    <x v="1"/>
    <x v="1"/>
    <x v="0"/>
    <s v="1023090"/>
    <s v="GO Panc S/cue S/h@ Cj Panc 16k AS"/>
    <s v="Panceta"/>
    <s v="Panceta s/Cuero"/>
    <x v="4"/>
    <n v="3070"/>
    <n v="0"/>
    <n v="22000"/>
    <n v="3070"/>
    <n v="0"/>
    <x v="94"/>
    <x v="87"/>
    <m/>
    <n v="0"/>
    <x v="2"/>
    <n v="0"/>
  </r>
  <r>
    <n v="1023093"/>
    <x v="1"/>
    <x v="1"/>
    <x v="0"/>
    <s v="1023093"/>
    <s v="GO Cordon Lom@ Bo Cj 20k AS"/>
    <s v="Recortes"/>
    <s v="Recortes No Magro"/>
    <x v="2"/>
    <m/>
    <m/>
    <m/>
    <m/>
    <m/>
    <x v="1"/>
    <x v="12"/>
    <m/>
    <n v="-12000"/>
    <x v="1"/>
    <n v="0"/>
  </r>
  <r>
    <n v="1023109"/>
    <x v="1"/>
    <x v="1"/>
    <x v="0"/>
    <s v="1023109"/>
    <s v="GO Reco 20/80 @ Cj 20k AS"/>
    <s v="Grasas"/>
    <s v="Grasa Gordura"/>
    <x v="2"/>
    <n v="1972"/>
    <n v="0"/>
    <n v="0"/>
    <n v="1972"/>
    <n v="0"/>
    <x v="77"/>
    <x v="5"/>
    <m/>
    <n v="0"/>
    <x v="2"/>
    <n v="0"/>
  </r>
  <r>
    <n v="1023110"/>
    <x v="1"/>
    <x v="1"/>
    <x v="0"/>
    <s v="1023110"/>
    <s v="GO Pna Forro@ Bo Cj 20k AS"/>
    <s v="Cueros"/>
    <s v="Cuero Forro"/>
    <x v="2"/>
    <n v="1176"/>
    <n v="0"/>
    <n v="0"/>
    <n v="1176"/>
    <n v="0"/>
    <x v="77"/>
    <x v="5"/>
    <m/>
    <n v="0"/>
    <x v="2"/>
    <n v="0"/>
  </r>
  <r>
    <n v="1023111"/>
    <x v="1"/>
    <x v="1"/>
    <x v="0"/>
    <s v="1023111"/>
    <s v="GO Grasa Forro Pna Limp@ Bo Cj 20k AS"/>
    <s v="Grasas"/>
    <s v="Grasa Forro"/>
    <x v="2"/>
    <n v="137"/>
    <n v="0"/>
    <n v="0"/>
    <n v="137"/>
    <n v="0"/>
    <x v="216"/>
    <x v="95"/>
    <m/>
    <n v="20501"/>
    <x v="0"/>
    <n v="0"/>
  </r>
  <r>
    <n v="1023163"/>
    <x v="1"/>
    <x v="1"/>
    <x v="0"/>
    <s v="1023163"/>
    <s v="GO Lom Vet &gt;2.0@ Fi Cj 8k AP"/>
    <s v="Lomo"/>
    <s v="Lomo Vetado"/>
    <x v="9"/>
    <n v="0"/>
    <n v="10000"/>
    <n v="10000"/>
    <n v="0"/>
    <n v="5000"/>
    <x v="97"/>
    <x v="88"/>
    <m/>
    <n v="0"/>
    <x v="2"/>
    <n v="16000"/>
  </r>
  <r>
    <n v="1023183"/>
    <x v="1"/>
    <x v="1"/>
    <x v="0"/>
    <s v="1023183"/>
    <s v="GO Pech S/Cue@ Vp Cj AS"/>
    <s v="Cost-Pec"/>
    <s v="Cost-Pec Entero"/>
    <x v="4"/>
    <n v="-17945"/>
    <n v="44000"/>
    <n v="44000"/>
    <n v="-17945"/>
    <n v="44000"/>
    <x v="50"/>
    <x v="83"/>
    <m/>
    <n v="0"/>
    <x v="2"/>
    <n v="0"/>
  </r>
  <r>
    <n v="1023194"/>
    <x v="1"/>
    <x v="1"/>
    <x v="0"/>
    <s v="1023194"/>
    <s v="GO Cne Falda Panc@ Bo Cj AP"/>
    <s v="Panceta"/>
    <s v="Panceta s/Cuero"/>
    <x v="9"/>
    <n v="-3969"/>
    <n v="9969"/>
    <n v="6000"/>
    <n v="-3969"/>
    <n v="9969"/>
    <x v="103"/>
    <x v="102"/>
    <m/>
    <n v="0"/>
    <x v="2"/>
    <n v="6000"/>
  </r>
  <r>
    <n v="1023283"/>
    <x v="1"/>
    <x v="1"/>
    <x v="0"/>
    <s v="1023283"/>
    <s v="GO Grasa Chaleco@ Cj 10k AS"/>
    <s v="Subprod"/>
    <s v="Subprod Grasa"/>
    <x v="4"/>
    <n v="-7202"/>
    <n v="41909"/>
    <n v="72000"/>
    <n v="-7202"/>
    <n v="41909"/>
    <x v="2"/>
    <x v="9"/>
    <m/>
    <n v="-24000"/>
    <x v="1"/>
    <n v="0"/>
  </r>
  <r>
    <n v="1023295"/>
    <x v="1"/>
    <x v="1"/>
    <x v="0"/>
    <s v="1023295"/>
    <s v="GO Trip Calib Tub 37/40 Azul# Cj AS"/>
    <s v="Subprod"/>
    <s v="Subprod Tripa"/>
    <x v="0"/>
    <n v="0"/>
    <n v="3000"/>
    <n v="3000"/>
    <n v="0"/>
    <n v="3000"/>
    <x v="217"/>
    <x v="234"/>
    <m/>
    <n v="0.5"/>
    <x v="0"/>
    <n v="0"/>
  </r>
  <r>
    <n v="1023301"/>
    <x v="1"/>
    <x v="1"/>
    <x v="0"/>
    <s v="1023301"/>
    <s v="GO CC Loin LL@ Bo Cj Lom Mad AP"/>
    <s v="Lomo"/>
    <s v="Lomo CC Loin"/>
    <x v="9"/>
    <n v="-24614"/>
    <n v="48114"/>
    <n v="23500"/>
    <n v="-24614"/>
    <n v="48114"/>
    <x v="112"/>
    <x v="114"/>
    <m/>
    <n v="0"/>
    <x v="2"/>
    <n v="0"/>
  </r>
  <r>
    <n v="1023306"/>
    <x v="1"/>
    <x v="1"/>
    <x v="0"/>
    <s v="1023306"/>
    <s v="GO Cue granel@ Bo Cj 20k AS"/>
    <s v="Cueros"/>
    <s v="Cuero Mixto"/>
    <x v="2"/>
    <m/>
    <m/>
    <m/>
    <m/>
    <m/>
    <x v="1"/>
    <x v="95"/>
    <m/>
    <n v="-96000"/>
    <x v="1"/>
    <n v="0"/>
  </r>
  <r>
    <n v="1023307"/>
    <x v="1"/>
    <x v="1"/>
    <x v="0"/>
    <s v="1023307"/>
    <s v="GO Pulmon@ Cj 20k AS"/>
    <s v="Subprod"/>
    <s v="Subprod Visceras"/>
    <x v="4"/>
    <n v="-10825"/>
    <n v="27932"/>
    <n v="48000"/>
    <n v="-10825"/>
    <n v="27932"/>
    <x v="2"/>
    <x v="13"/>
    <m/>
    <n v="0"/>
    <x v="2"/>
    <n v="0"/>
  </r>
  <r>
    <n v="1023312"/>
    <x v="1"/>
    <x v="1"/>
    <x v="0"/>
    <s v="1023312"/>
    <s v="GO File C/cab@Cj 20k AS"/>
    <s v="Filete"/>
    <s v="Filete c/Cabeza"/>
    <x v="0"/>
    <n v="1029"/>
    <n v="22971"/>
    <n v="24000"/>
    <n v="1029"/>
    <n v="22971"/>
    <x v="218"/>
    <x v="5"/>
    <m/>
    <n v="10221"/>
    <x v="0"/>
    <n v="0"/>
  </r>
  <r>
    <n v="1023326"/>
    <x v="1"/>
    <x v="1"/>
    <x v="0"/>
    <s v="1023326"/>
    <s v="GO Corazón Partido@ Cj 10k AS"/>
    <s v="Subprod"/>
    <s v="Subprod Visceras"/>
    <x v="4"/>
    <n v="-42776"/>
    <n v="24000"/>
    <n v="48000"/>
    <n v="-42776"/>
    <n v="24000"/>
    <x v="2"/>
    <x v="13"/>
    <m/>
    <n v="0"/>
    <x v="2"/>
    <n v="24000"/>
  </r>
  <r>
    <n v="1023329"/>
    <x v="1"/>
    <x v="1"/>
    <x v="0"/>
    <s v="1023329"/>
    <s v="GO Cue Papda CP@ Cj 20k AS"/>
    <s v="Cueros"/>
    <s v="Cuero Papada"/>
    <x v="0"/>
    <m/>
    <m/>
    <m/>
    <m/>
    <m/>
    <x v="1"/>
    <x v="3"/>
    <m/>
    <n v="-24000"/>
    <x v="1"/>
    <n v="0"/>
  </r>
  <r>
    <n v="1023329"/>
    <x v="1"/>
    <x v="1"/>
    <x v="0"/>
    <s v="1023329"/>
    <s v="GO Cue Papda CP@ Cj 20k AS"/>
    <s v="Cueros"/>
    <s v="Cuero Papada"/>
    <x v="3"/>
    <n v="3254"/>
    <n v="32000"/>
    <n v="48000"/>
    <n v="3254"/>
    <n v="32000"/>
    <x v="2"/>
    <x v="3"/>
    <m/>
    <n v="24000"/>
    <x v="0"/>
    <n v="0"/>
  </r>
  <r>
    <n v="1023331"/>
    <x v="1"/>
    <x v="1"/>
    <x v="0"/>
    <s v="1023331"/>
    <s v="GO Lom Vet 44@ Bo Cj 20k AS"/>
    <s v="Lomo"/>
    <s v="Lomo Vetado"/>
    <x v="0"/>
    <n v="-3256"/>
    <n v="0"/>
    <n v="0"/>
    <n v="-3256"/>
    <n v="0"/>
    <x v="3"/>
    <x v="235"/>
    <m/>
    <n v="3553"/>
    <x v="0"/>
    <n v="0"/>
  </r>
  <r>
    <n v="1023334"/>
    <x v="1"/>
    <x v="1"/>
    <x v="0"/>
    <s v="1023334"/>
    <s v="Cue granel Esp CC@ Cj 20k AS"/>
    <s v="Cueros"/>
    <s v="Cuero Mixto"/>
    <x v="0"/>
    <m/>
    <m/>
    <m/>
    <n v="0"/>
    <n v="0"/>
    <x v="7"/>
    <x v="3"/>
    <m/>
    <n v="0"/>
    <x v="2"/>
    <n v="0"/>
  </r>
  <r>
    <n v="1023334"/>
    <x v="1"/>
    <x v="1"/>
    <x v="0"/>
    <s v="1023334"/>
    <s v="Cue granel Esp CC@ Cj 20k AS"/>
    <s v="Cueros"/>
    <s v="Cuero Mixto"/>
    <x v="3"/>
    <n v="18631"/>
    <n v="173369"/>
    <n v="192000"/>
    <n v="18631"/>
    <n v="113369"/>
    <x v="76"/>
    <x v="1"/>
    <m/>
    <n v="0"/>
    <x v="2"/>
    <n v="0"/>
  </r>
  <r>
    <n v="1023336"/>
    <x v="1"/>
    <x v="1"/>
    <x v="0"/>
    <s v="1023336"/>
    <s v="Cue granel Esp CC@ Cj 20k AS"/>
    <s v="Cueros"/>
    <s v="Cuero Mixto"/>
    <x v="3"/>
    <n v="-528"/>
    <n v="48528"/>
    <n v="48000"/>
    <n v="-528"/>
    <n v="48528"/>
    <x v="2"/>
    <x v="13"/>
    <m/>
    <n v="0"/>
    <x v="2"/>
    <n v="0"/>
  </r>
  <r>
    <n v="1023349"/>
    <x v="1"/>
    <x v="1"/>
    <x v="0"/>
    <s v="1023349"/>
    <s v="GO Lom Tecla VP@ Cj Lom Ctro"/>
    <s v="Lomo"/>
    <s v="Lomo Centro"/>
    <x v="9"/>
    <m/>
    <m/>
    <m/>
    <m/>
    <m/>
    <x v="1"/>
    <x v="88"/>
    <m/>
    <n v="-5000"/>
    <x v="1"/>
    <n v="2500"/>
  </r>
  <r>
    <n v="1023350"/>
    <x v="1"/>
    <x v="1"/>
    <x v="0"/>
    <s v="1023350"/>
    <s v="Lom Vet &gt;2.0@ VP Cj Lom Vet AP"/>
    <s v="Lomo"/>
    <s v="Lomo Vetado"/>
    <x v="9"/>
    <m/>
    <m/>
    <m/>
    <m/>
    <m/>
    <x v="1"/>
    <x v="70"/>
    <m/>
    <n v="-10000"/>
    <x v="1"/>
    <n v="11000"/>
  </r>
  <r>
    <n v="1023351"/>
    <x v="1"/>
    <x v="1"/>
    <x v="0"/>
    <s v="1023351"/>
    <s v="GO Panc S/tec L @VP Cj AP"/>
    <s v="Panceta"/>
    <s v="Panceta s/Cuero"/>
    <x v="9"/>
    <m/>
    <m/>
    <m/>
    <m/>
    <m/>
    <x v="1"/>
    <x v="70"/>
    <m/>
    <n v="-10000"/>
    <x v="1"/>
    <n v="0"/>
  </r>
  <r>
    <n v="1023352"/>
    <x v="1"/>
    <x v="1"/>
    <x v="0"/>
    <s v="1023352"/>
    <s v="GO Panc Tec S/cue@ R VP Cj ch AP"/>
    <s v="Panceta"/>
    <s v="Panceta s/Cuero"/>
    <x v="9"/>
    <m/>
    <m/>
    <m/>
    <m/>
    <m/>
    <x v="1"/>
    <x v="77"/>
    <m/>
    <n v="-110000"/>
    <x v="1"/>
    <n v="0"/>
  </r>
  <r>
    <n v="1020822"/>
    <x v="1"/>
    <x v="1"/>
    <x v="1"/>
    <s v="1020822"/>
    <s v="GO Resto Tira Hso@ Cj 20k AS"/>
    <s v="Huesos"/>
    <s v="Huesos Cuarto Centra"/>
    <x v="5"/>
    <n v="0"/>
    <n v="24011"/>
    <n v="24011"/>
    <n v="3082"/>
    <n v="0"/>
    <x v="77"/>
    <x v="5"/>
    <m/>
    <n v="0"/>
    <x v="2"/>
    <n v="0"/>
  </r>
  <r>
    <n v="1020828"/>
    <x v="1"/>
    <x v="1"/>
    <x v="1"/>
    <s v="1020828"/>
    <s v="GO BB Ribs 20-24 Oz@ Cj 10k AS"/>
    <s v="Chuleta"/>
    <s v="Chuleta Huesos"/>
    <x v="5"/>
    <n v="5650"/>
    <n v="0"/>
    <n v="0"/>
    <n v="5650"/>
    <n v="0"/>
    <x v="77"/>
    <x v="5"/>
    <m/>
    <n v="0"/>
    <x v="2"/>
    <n v="0"/>
  </r>
  <r>
    <n v="1020845"/>
    <x v="1"/>
    <x v="1"/>
    <x v="1"/>
    <s v="1020845"/>
    <s v="GO Lom Vet 44@ Fi Cj 20k AS"/>
    <s v="Lomo"/>
    <s v="Lomo Vetado"/>
    <x v="6"/>
    <n v="2399"/>
    <n v="44989"/>
    <n v="48000"/>
    <n v="2399"/>
    <n v="44989"/>
    <x v="2"/>
    <x v="236"/>
    <m/>
    <n v="-38.400000000001455"/>
    <x v="1"/>
    <n v="0"/>
  </r>
  <r>
    <n v="1020853"/>
    <x v="1"/>
    <x v="1"/>
    <x v="1"/>
    <s v="1020853"/>
    <s v="GO File C/cab@ Cj 5k AS"/>
    <s v="Filete"/>
    <s v="Filete c/Cabeza"/>
    <x v="7"/>
    <n v="-13318"/>
    <n v="128813"/>
    <n v="120000"/>
    <n v="-13318"/>
    <n v="148813"/>
    <x v="67"/>
    <x v="58"/>
    <m/>
    <n v="0"/>
    <x v="2"/>
    <n v="0"/>
  </r>
  <r>
    <n v="1020869"/>
    <x v="1"/>
    <x v="1"/>
    <x v="1"/>
    <s v="1020869"/>
    <s v="GO Cos 79@ Bo Cj 20k AS"/>
    <s v="Cost-Pec"/>
    <s v="Cost-Pec Entero"/>
    <x v="6"/>
    <m/>
    <m/>
    <m/>
    <m/>
    <m/>
    <x v="1"/>
    <x v="237"/>
    <m/>
    <n v="-80"/>
    <x v="1"/>
    <n v="24000"/>
  </r>
  <r>
    <n v="1020878"/>
    <x v="1"/>
    <x v="1"/>
    <x v="1"/>
    <s v="1020878"/>
    <s v="GO Hso Pecho@ Cj 10k US AS"/>
    <s v="Huesos"/>
    <s v="Huesos Cuarto Centra"/>
    <x v="5"/>
    <n v="1114"/>
    <n v="0"/>
    <n v="0"/>
    <n v="1114"/>
    <n v="0"/>
    <x v="77"/>
    <x v="5"/>
    <m/>
    <n v="0"/>
    <x v="2"/>
    <n v="0"/>
  </r>
  <r>
    <n v="1020921"/>
    <x v="1"/>
    <x v="1"/>
    <x v="1"/>
    <s v="1020921"/>
    <s v="GO Pna Nor@ Cj 20k AS"/>
    <s v="Pierna"/>
    <s v="Pierna Entera"/>
    <x v="7"/>
    <n v="0"/>
    <n v="144"/>
    <n v="0"/>
    <n v="0"/>
    <n v="144"/>
    <x v="77"/>
    <x v="5"/>
    <m/>
    <n v="0"/>
    <x v="2"/>
    <n v="0"/>
  </r>
  <r>
    <n v="1021005"/>
    <x v="1"/>
    <x v="1"/>
    <x v="1"/>
    <s v="1021005"/>
    <s v="GO PpPal 77@ Bo Cj 20k AS"/>
    <s v="Paleta"/>
    <s v="Paleta Pulpa"/>
    <x v="7"/>
    <n v="18214"/>
    <n v="0"/>
    <n v="0"/>
    <n v="18214"/>
    <n v="0"/>
    <x v="77"/>
    <x v="5"/>
    <m/>
    <n v="0"/>
    <x v="2"/>
    <n v="0"/>
  </r>
  <r>
    <n v="1021020"/>
    <x v="1"/>
    <x v="1"/>
    <x v="1"/>
    <s v="1021020"/>
    <s v="GO Papda@ Bo Cj 20k AS"/>
    <s v="Plancha"/>
    <s v="Plancha s/Cuero"/>
    <x v="6"/>
    <n v="-1145"/>
    <n v="164"/>
    <n v="0"/>
    <n v="-1145"/>
    <n v="164"/>
    <x v="77"/>
    <x v="5"/>
    <m/>
    <n v="0"/>
    <x v="2"/>
    <n v="0"/>
  </r>
  <r>
    <n v="1021026"/>
    <x v="1"/>
    <x v="1"/>
    <x v="1"/>
    <s v="1021026"/>
    <s v="GO Gord rebaje@ Cj 20k AS"/>
    <s v="Grasas"/>
    <s v="Grasa Gordura"/>
    <x v="6"/>
    <n v="619"/>
    <n v="42540"/>
    <n v="48000"/>
    <n v="619"/>
    <n v="42540"/>
    <x v="2"/>
    <x v="238"/>
    <m/>
    <n v="-4"/>
    <x v="1"/>
    <n v="0"/>
  </r>
  <r>
    <n v="1021140"/>
    <x v="1"/>
    <x v="1"/>
    <x v="1"/>
    <s v="1021140"/>
    <s v="GO Chu Ctro@ Fi Cj 20k US"/>
    <s v="Chuleta"/>
    <s v="Chuleta Centro"/>
    <x v="5"/>
    <n v="4360"/>
    <n v="0"/>
    <n v="0"/>
    <n v="4360"/>
    <n v="0"/>
    <x v="77"/>
    <x v="5"/>
    <m/>
    <n v="0"/>
    <x v="2"/>
    <n v="0"/>
  </r>
  <r>
    <n v="1021237"/>
    <x v="1"/>
    <x v="1"/>
    <x v="1"/>
    <s v="1021237"/>
    <s v="GO Triming 80/20@ Bo c/f Cj 20k AS"/>
    <s v="Recortes"/>
    <s v="Recortes No Magro"/>
    <x v="7"/>
    <n v="-11600"/>
    <n v="11600"/>
    <n v="0"/>
    <n v="-11600"/>
    <n v="11600"/>
    <x v="77"/>
    <x v="5"/>
    <m/>
    <n v="0"/>
    <x v="2"/>
    <n v="0"/>
  </r>
  <r>
    <n v="1021260"/>
    <x v="1"/>
    <x v="1"/>
    <x v="1"/>
    <s v="1021260"/>
    <s v="GO Estómago Crud@ Bo Cj 20k AS"/>
    <s v="Subprod"/>
    <s v="Subprod Visceras"/>
    <x v="5"/>
    <n v="2581"/>
    <n v="0"/>
    <n v="0"/>
    <n v="2581"/>
    <n v="0"/>
    <x v="77"/>
    <x v="5"/>
    <m/>
    <n v="0"/>
    <x v="2"/>
    <n v="0"/>
  </r>
  <r>
    <n v="1021263"/>
    <x v="1"/>
    <x v="1"/>
    <x v="1"/>
    <s v="1021263"/>
    <s v="GO PpPna 59@ Fi Cj 20k AS"/>
    <s v="Pierna"/>
    <s v="Pierna Pulpa"/>
    <x v="7"/>
    <n v="3172"/>
    <n v="68828"/>
    <n v="120000"/>
    <n v="3172"/>
    <n v="68828"/>
    <x v="36"/>
    <x v="5"/>
    <m/>
    <n v="120000"/>
    <x v="0"/>
    <n v="0"/>
  </r>
  <r>
    <n v="1021270"/>
    <x v="1"/>
    <x v="1"/>
    <x v="1"/>
    <s v="1021270"/>
    <s v="GO Forro Pal@ Bo Cj 20k AS"/>
    <s v="Cueros"/>
    <s v="Cuero Forro"/>
    <x v="6"/>
    <n v="6811"/>
    <n v="89189"/>
    <n v="96000"/>
    <n v="6811"/>
    <n v="89189"/>
    <x v="99"/>
    <x v="95"/>
    <m/>
    <n v="0"/>
    <x v="2"/>
    <n v="0"/>
  </r>
  <r>
    <n v="1021272"/>
    <x v="1"/>
    <x v="1"/>
    <x v="1"/>
    <s v="1021272"/>
    <s v="GO Pna Forro@ Bo Cj 20k AS"/>
    <s v="Cueros"/>
    <s v="Cuero Forro"/>
    <x v="6"/>
    <n v="-1588"/>
    <n v="308581"/>
    <n v="312000"/>
    <n v="-1588"/>
    <n v="308581"/>
    <x v="100"/>
    <x v="119"/>
    <m/>
    <n v="0"/>
    <x v="2"/>
    <n v="0"/>
  </r>
  <r>
    <n v="1021287"/>
    <x v="1"/>
    <x v="1"/>
    <x v="1"/>
    <s v="1021287"/>
    <s v="GO Lom Tocino@ Bo Cj AS"/>
    <s v="Grasas"/>
    <s v="Grasa Lomo Tocino"/>
    <x v="7"/>
    <n v="-59"/>
    <n v="1376"/>
    <n v="0"/>
    <n v="-59"/>
    <n v="1376"/>
    <x v="77"/>
    <x v="5"/>
    <m/>
    <n v="0"/>
    <x v="2"/>
    <n v="0"/>
  </r>
  <r>
    <n v="1021398"/>
    <x v="1"/>
    <x v="1"/>
    <x v="1"/>
    <s v="1021398"/>
    <s v="GO File C/cab@ Cj 5k AS"/>
    <s v="Filete"/>
    <s v="Filete c/Cabeza"/>
    <x v="5"/>
    <n v="0"/>
    <n v="48081"/>
    <n v="48000"/>
    <n v="0"/>
    <n v="19740"/>
    <x v="219"/>
    <x v="239"/>
    <m/>
    <n v="0.32300000000032014"/>
    <x v="0"/>
    <n v="0"/>
  </r>
  <r>
    <n v="1021433"/>
    <x v="1"/>
    <x v="1"/>
    <x v="1"/>
    <s v="1021433"/>
    <s v="GO PpPna 59@ Cj 20k AS"/>
    <s v="Pierna"/>
    <s v="Pierna Pulpa"/>
    <x v="7"/>
    <n v="0"/>
    <n v="48000"/>
    <n v="48000"/>
    <n v="0"/>
    <n v="24000"/>
    <x v="7"/>
    <x v="240"/>
    <m/>
    <n v="-3"/>
    <x v="1"/>
    <n v="0"/>
  </r>
  <r>
    <n v="1021435"/>
    <x v="1"/>
    <x v="1"/>
    <x v="1"/>
    <s v="1021435"/>
    <s v="GO Gord Lom Tocino@ Cj 20k AS"/>
    <s v="Grasas"/>
    <s v="Grasa Gordura"/>
    <x v="7"/>
    <n v="83565"/>
    <n v="36435"/>
    <n v="120000"/>
    <n v="83565"/>
    <n v="180435"/>
    <x v="36"/>
    <x v="5"/>
    <m/>
    <n v="120000"/>
    <x v="0"/>
    <n v="0"/>
  </r>
  <r>
    <n v="1021474"/>
    <x v="1"/>
    <x v="1"/>
    <x v="1"/>
    <s v="1021474"/>
    <s v="GO Gord Esp@ Bo Cj AS"/>
    <s v="Grasas"/>
    <s v="Grasa Gordura"/>
    <x v="7"/>
    <n v="-47984"/>
    <n v="47984"/>
    <n v="0"/>
    <n v="-47984"/>
    <n v="63706"/>
    <x v="77"/>
    <x v="5"/>
    <m/>
    <n v="0"/>
    <x v="2"/>
    <n v="0"/>
  </r>
  <r>
    <n v="1021538"/>
    <x v="1"/>
    <x v="1"/>
    <x v="1"/>
    <s v="1021538"/>
    <s v="GO Pecho Belly S/p@ Vp Cj AS"/>
    <s v="Panceta"/>
    <s v="Panceta s/Cuero"/>
    <x v="5"/>
    <n v="17578"/>
    <n v="95786"/>
    <n v="120000"/>
    <n v="17578"/>
    <n v="95786"/>
    <x v="36"/>
    <x v="241"/>
    <m/>
    <n v="7.9320000000006985"/>
    <x v="0"/>
    <n v="0"/>
  </r>
  <r>
    <n v="1021539"/>
    <x v="1"/>
    <x v="1"/>
    <x v="1"/>
    <s v="1021539"/>
    <s v="GO Pecho Belly C/Hso pec@ Vp Cj AS"/>
    <s v="Panceta"/>
    <s v="Panceta s/Cuero"/>
    <x v="5"/>
    <n v="27862"/>
    <n v="0"/>
    <n v="24000"/>
    <n v="27862"/>
    <n v="0"/>
    <x v="7"/>
    <x v="116"/>
    <m/>
    <n v="4.9830000000001746"/>
    <x v="0"/>
    <n v="0"/>
  </r>
  <r>
    <n v="1021550"/>
    <x v="1"/>
    <x v="1"/>
    <x v="1"/>
    <s v="1021550"/>
    <s v="GO Triming 85/15@ Cj 20k AS"/>
    <s v="Recortes"/>
    <s v="Recortes No Magro"/>
    <x v="7"/>
    <n v="-23992"/>
    <n v="57563"/>
    <n v="0"/>
    <n v="-23992"/>
    <n v="57563"/>
    <x v="77"/>
    <x v="5"/>
    <m/>
    <n v="0"/>
    <x v="2"/>
    <n v="0"/>
  </r>
  <r>
    <n v="1021555"/>
    <x v="1"/>
    <x v="1"/>
    <x v="1"/>
    <s v="1021555"/>
    <s v="GO Grasa Desp Papda@ Cj 20k AS"/>
    <s v="Grasas"/>
    <s v="Grasa Gordura"/>
    <x v="6"/>
    <n v="-29191"/>
    <n v="164583"/>
    <n v="144000"/>
    <n v="-29191"/>
    <n v="164583"/>
    <x v="29"/>
    <x v="242"/>
    <m/>
    <n v="-12"/>
    <x v="1"/>
    <n v="0"/>
  </r>
  <r>
    <n v="1021596"/>
    <x v="1"/>
    <x v="1"/>
    <x v="1"/>
    <s v="1021596"/>
    <s v="GO Cue granel Esp CC@ Cj 20k AS"/>
    <s v="Cueros"/>
    <s v="Cuero Mixto"/>
    <x v="6"/>
    <n v="0"/>
    <n v="32856"/>
    <n v="24000"/>
    <n v="0"/>
    <n v="32856"/>
    <x v="7"/>
    <x v="118"/>
    <m/>
    <n v="-2"/>
    <x v="1"/>
    <n v="0"/>
  </r>
  <r>
    <n v="1021731"/>
    <x v="1"/>
    <x v="1"/>
    <x v="1"/>
    <s v="1021731"/>
    <s v="GO PernilM@ Cj 20k AS"/>
    <s v="Pernil"/>
    <s v="Pernil Mano"/>
    <x v="2"/>
    <n v="0"/>
    <n v="120000"/>
    <n v="120000"/>
    <n v="0"/>
    <n v="120000"/>
    <x v="36"/>
    <x v="5"/>
    <m/>
    <n v="120000"/>
    <x v="0"/>
    <n v="24000"/>
  </r>
  <r>
    <n v="1021732"/>
    <x v="1"/>
    <x v="1"/>
    <x v="1"/>
    <s v="1021732"/>
    <s v="GO Hso femur@ Cj 20k AS"/>
    <s v="Huesos"/>
    <s v="Huesos Cuarto Traser"/>
    <x v="2"/>
    <n v="-28609"/>
    <n v="281404"/>
    <n v="264000"/>
    <n v="-28609"/>
    <n v="281404"/>
    <x v="127"/>
    <x v="243"/>
    <m/>
    <n v="0"/>
    <x v="2"/>
    <n v="0"/>
  </r>
  <r>
    <n v="1021733"/>
    <x v="1"/>
    <x v="1"/>
    <x v="1"/>
    <s v="1021733"/>
    <s v="GO PpPna 59@ Cj 20k AS"/>
    <s v="Pierna"/>
    <s v="Pierna Pulpa"/>
    <x v="2"/>
    <n v="5293"/>
    <n v="84556"/>
    <n v="0"/>
    <n v="5293"/>
    <n v="84556"/>
    <x v="220"/>
    <x v="5"/>
    <m/>
    <n v="4433"/>
    <x v="0"/>
    <n v="0"/>
  </r>
  <r>
    <n v="1021735"/>
    <x v="1"/>
    <x v="1"/>
    <x v="1"/>
    <s v="1021735"/>
    <s v="GO Patas@ Cj 20k AS"/>
    <s v="Subprod"/>
    <s v="Subprod Patas-Manos"/>
    <x v="2"/>
    <n v="0"/>
    <n v="120000"/>
    <n v="120000"/>
    <n v="0"/>
    <n v="120000"/>
    <x v="36"/>
    <x v="9"/>
    <m/>
    <n v="48000"/>
    <x v="0"/>
    <n v="24000"/>
  </r>
  <r>
    <n v="1021737"/>
    <x v="1"/>
    <x v="1"/>
    <x v="1"/>
    <s v="1021737"/>
    <s v="GO Manos B@ Cj 20k AS"/>
    <s v="Subprod"/>
    <s v="Subprod Patas-Manos"/>
    <x v="2"/>
    <n v="5302"/>
    <n v="12651"/>
    <n v="24000"/>
    <n v="5302"/>
    <n v="12651"/>
    <x v="7"/>
    <x v="3"/>
    <m/>
    <n v="0"/>
    <x v="2"/>
    <n v="0"/>
  </r>
  <r>
    <n v="1021738"/>
    <x v="1"/>
    <x v="1"/>
    <x v="1"/>
    <s v="1021738"/>
    <s v="GO Patas B@ Cj 20k AS"/>
    <s v="Subprod"/>
    <s v="Subprod Patas-Manos"/>
    <x v="2"/>
    <n v="15796"/>
    <n v="84102"/>
    <n v="120000"/>
    <n v="15796"/>
    <n v="84102"/>
    <x v="36"/>
    <x v="30"/>
    <m/>
    <n v="0"/>
    <x v="2"/>
    <n v="0"/>
  </r>
  <r>
    <n v="1021739"/>
    <x v="1"/>
    <x v="1"/>
    <x v="1"/>
    <s v="1021739"/>
    <s v="GO Cab Part@ Cj 20k AS"/>
    <s v="Cabeza"/>
    <s v="Cabeza Entera"/>
    <x v="2"/>
    <n v="3712"/>
    <n v="39134"/>
    <n v="48000"/>
    <n v="3712"/>
    <n v="39134"/>
    <x v="2"/>
    <x v="13"/>
    <m/>
    <n v="0"/>
    <x v="2"/>
    <n v="0"/>
  </r>
  <r>
    <n v="1021765"/>
    <x v="1"/>
    <x v="1"/>
    <x v="1"/>
    <s v="1021765"/>
    <s v="GO Pna Nor@ Bo Cj 20k AS"/>
    <s v="Pierna"/>
    <s v="Pierna Entera"/>
    <x v="2"/>
    <n v="-7203"/>
    <n v="0"/>
    <n v="0"/>
    <n v="-7203"/>
    <n v="0"/>
    <x v="77"/>
    <x v="5"/>
    <m/>
    <n v="0"/>
    <x v="2"/>
    <n v="0"/>
  </r>
  <r>
    <n v="1021766"/>
    <x v="1"/>
    <x v="1"/>
    <x v="1"/>
    <s v="1021766"/>
    <s v="GO Hso Cogote@ Cj 20k AS"/>
    <s v="Huesos"/>
    <s v="Huesos Cuarto Delant"/>
    <x v="2"/>
    <n v="108575"/>
    <n v="281728"/>
    <n v="384000"/>
    <n v="108575"/>
    <n v="281728"/>
    <x v="155"/>
    <x v="171"/>
    <m/>
    <n v="0"/>
    <x v="2"/>
    <n v="0"/>
  </r>
  <r>
    <n v="1021767"/>
    <x v="1"/>
    <x v="1"/>
    <x v="1"/>
    <s v="1021767"/>
    <s v="GO Tira Hso Ctro@ Cj 20k AS"/>
    <s v="Huesos"/>
    <s v="Huesos Cuarto Centra"/>
    <x v="2"/>
    <n v="61407"/>
    <n v="418593"/>
    <n v="480000"/>
    <n v="61407"/>
    <n v="418593"/>
    <x v="114"/>
    <x v="160"/>
    <m/>
    <n v="0"/>
    <x v="2"/>
    <n v="0"/>
  </r>
  <r>
    <n v="1021774"/>
    <x v="1"/>
    <x v="1"/>
    <x v="1"/>
    <s v="1021774"/>
    <s v="GO Hso húmer@ Bo Cj 20k AS"/>
    <s v="Huesos"/>
    <s v="Huesos Cuarto Delant"/>
    <x v="2"/>
    <n v="9523"/>
    <n v="71004"/>
    <n v="96000"/>
    <n v="9523"/>
    <n v="71004"/>
    <x v="99"/>
    <x v="95"/>
    <m/>
    <n v="0"/>
    <x v="2"/>
    <n v="0"/>
  </r>
  <r>
    <n v="1021819"/>
    <x v="1"/>
    <x v="1"/>
    <x v="1"/>
    <s v="1021819"/>
    <s v="GO Lom Ctro 27@ Fi Cj 20k AS"/>
    <s v="Lomo"/>
    <s v="Lomo Centro"/>
    <x v="7"/>
    <n v="-3862"/>
    <n v="120000"/>
    <n v="120000"/>
    <n v="-3862"/>
    <n v="120000"/>
    <x v="36"/>
    <x v="5"/>
    <m/>
    <n v="120000"/>
    <x v="0"/>
    <n v="0"/>
  </r>
  <r>
    <n v="1021820"/>
    <x v="1"/>
    <x v="1"/>
    <x v="1"/>
    <s v="1021820"/>
    <s v="GO Lom Vet 44@ Fi Cj 20k AS"/>
    <s v="Lomo"/>
    <s v="Lomo Vetado"/>
    <x v="7"/>
    <n v="391"/>
    <n v="0"/>
    <n v="0"/>
    <n v="391"/>
    <n v="0"/>
    <x v="77"/>
    <x v="5"/>
    <m/>
    <n v="0"/>
    <x v="2"/>
    <n v="0"/>
  </r>
  <r>
    <n v="1021874"/>
    <x v="1"/>
    <x v="1"/>
    <x v="1"/>
    <s v="1021874"/>
    <s v="GO Gord chic@ Cj 20k AS"/>
    <s v="Grasas"/>
    <s v="Grasa Gordura"/>
    <x v="6"/>
    <n v="123048"/>
    <n v="323952"/>
    <n v="432000"/>
    <n v="123048"/>
    <n v="323952"/>
    <x v="221"/>
    <x v="244"/>
    <m/>
    <n v="-34"/>
    <x v="1"/>
    <n v="0"/>
  </r>
  <r>
    <n v="1021903"/>
    <x v="1"/>
    <x v="1"/>
    <x v="1"/>
    <s v="1021903"/>
    <s v="GO Corazón Partido@ Cj 10k AS"/>
    <s v="Subprod"/>
    <s v="Subprod Visceras"/>
    <x v="7"/>
    <n v="-64829"/>
    <n v="38570"/>
    <n v="0"/>
    <n v="-64829"/>
    <n v="38570"/>
    <x v="77"/>
    <x v="5"/>
    <m/>
    <n v="0"/>
    <x v="2"/>
    <n v="0"/>
  </r>
  <r>
    <n v="1021905"/>
    <x v="1"/>
    <x v="1"/>
    <x v="1"/>
    <s v="1021905"/>
    <s v="GO Reco 70/30 @ Cj 20k AS"/>
    <s v="Recortes"/>
    <s v="Recortes No Magro"/>
    <x v="2"/>
    <n v="0"/>
    <n v="0"/>
    <n v="0"/>
    <n v="0"/>
    <n v="0"/>
    <x v="222"/>
    <x v="5"/>
    <m/>
    <n v="4080"/>
    <x v="0"/>
    <n v="0"/>
  </r>
  <r>
    <n v="1021922"/>
    <x v="1"/>
    <x v="1"/>
    <x v="1"/>
    <s v="1021922"/>
    <s v="GO File C/cab@ Cj 5k AS"/>
    <s v="Filete"/>
    <s v="Filete c/Cabeza"/>
    <x v="8"/>
    <n v="175"/>
    <n v="0"/>
    <n v="0"/>
    <n v="175"/>
    <n v="0"/>
    <x v="77"/>
    <x v="5"/>
    <m/>
    <n v="0"/>
    <x v="2"/>
    <n v="0"/>
  </r>
  <r>
    <n v="1021924"/>
    <x v="1"/>
    <x v="1"/>
    <x v="1"/>
    <s v="1021924"/>
    <s v="GO MM Loin L@ Cj 15k AS"/>
    <s v="Lomo"/>
    <s v="Lomo MM Loin"/>
    <x v="8"/>
    <n v="920"/>
    <n v="14080"/>
    <n v="15000"/>
    <n v="920"/>
    <n v="14080"/>
    <x v="96"/>
    <x v="90"/>
    <m/>
    <n v="0"/>
    <x v="2"/>
    <n v="0"/>
  </r>
  <r>
    <n v="1021925"/>
    <x v="1"/>
    <x v="1"/>
    <x v="1"/>
    <s v="1021925"/>
    <s v="GO MM Loin S@ Fi Cj 15k AS"/>
    <s v="Lomo"/>
    <s v="Lomo MM Loin"/>
    <x v="8"/>
    <n v="-2231"/>
    <n v="52231"/>
    <n v="50000"/>
    <n v="-2231"/>
    <n v="52231"/>
    <x v="122"/>
    <x v="141"/>
    <m/>
    <n v="0"/>
    <x v="2"/>
    <n v="0"/>
  </r>
  <r>
    <n v="1021931"/>
    <x v="1"/>
    <x v="1"/>
    <x v="1"/>
    <s v="1021931"/>
    <s v="GO Pta Cos 3h@ Bo Cj 10k AS"/>
    <s v="Cost-Pec"/>
    <s v="Cost-Pec Trozos"/>
    <x v="8"/>
    <n v="4184"/>
    <n v="6304"/>
    <n v="10000"/>
    <n v="4184"/>
    <n v="6304"/>
    <x v="223"/>
    <x v="245"/>
    <m/>
    <n v="0"/>
    <x v="2"/>
    <n v="0"/>
  </r>
  <r>
    <n v="1021936"/>
    <x v="1"/>
    <x v="1"/>
    <x v="1"/>
    <s v="1021936"/>
    <s v="GO PpPal pimentada@ Cj 20k AS"/>
    <s v="Paleta"/>
    <s v="Paleta Pulpa"/>
    <x v="8"/>
    <n v="-28818"/>
    <n v="336000"/>
    <n v="336000"/>
    <n v="-28818"/>
    <n v="336000"/>
    <x v="10"/>
    <x v="29"/>
    <m/>
    <n v="0"/>
    <x v="2"/>
    <n v="0"/>
  </r>
  <r>
    <n v="1021944"/>
    <x v="1"/>
    <x v="1"/>
    <x v="1"/>
    <s v="1021944"/>
    <s v="GO Diafrag@ Va Cj 8k AS"/>
    <s v="Recortes"/>
    <s v="Diafragma"/>
    <x v="8"/>
    <n v="0"/>
    <n v="3000"/>
    <n v="3000"/>
    <n v="0"/>
    <n v="3000"/>
    <x v="39"/>
    <x v="14"/>
    <m/>
    <n v="0"/>
    <x v="2"/>
    <n v="0"/>
  </r>
  <r>
    <n v="1021945"/>
    <x v="1"/>
    <x v="1"/>
    <x v="1"/>
    <s v="1021945"/>
    <s v="GO Lengua Japon@ Cj 10k AS"/>
    <s v="Cabeza"/>
    <s v="Cabeza Derivados"/>
    <x v="8"/>
    <n v="0"/>
    <n v="3000"/>
    <n v="3000"/>
    <n v="0"/>
    <n v="3000"/>
    <x v="39"/>
    <x v="14"/>
    <m/>
    <n v="0"/>
    <x v="2"/>
    <n v="0"/>
  </r>
  <r>
    <n v="1021952"/>
    <x v="1"/>
    <x v="1"/>
    <x v="1"/>
    <s v="1021952"/>
    <s v="GO BB Ribs 20-24 Oz@ Cj 10k AS"/>
    <s v="Chuleta"/>
    <s v="Chuleta Huesos"/>
    <x v="8"/>
    <n v="630"/>
    <n v="1370"/>
    <n v="2000"/>
    <n v="630"/>
    <n v="1370"/>
    <x v="84"/>
    <x v="74"/>
    <m/>
    <n v="0"/>
    <x v="2"/>
    <n v="0"/>
  </r>
  <r>
    <n v="1021971"/>
    <x v="1"/>
    <x v="1"/>
    <x v="1"/>
    <s v="1021971"/>
    <s v="GO Cue Back@ Cj 20k bca AS"/>
    <s v="Cueros"/>
    <s v="Cuero Back"/>
    <x v="2"/>
    <n v="-14773"/>
    <n v="96983"/>
    <n v="72000"/>
    <n v="-14773"/>
    <n v="96983"/>
    <x v="17"/>
    <x v="9"/>
    <m/>
    <n v="0"/>
    <x v="2"/>
    <n v="0"/>
  </r>
  <r>
    <n v="1021980"/>
    <x v="1"/>
    <x v="1"/>
    <x v="1"/>
    <s v="1021980"/>
    <s v="GO BB Ribs Grd B@ Fi Cj 20k AS"/>
    <s v="Chuleta"/>
    <s v="Chuleta Huesos"/>
    <x v="6"/>
    <n v="20"/>
    <n v="0"/>
    <n v="0"/>
    <n v="20"/>
    <n v="0"/>
    <x v="77"/>
    <x v="5"/>
    <m/>
    <n v="0"/>
    <x v="2"/>
    <n v="0"/>
  </r>
  <r>
    <n v="1021987"/>
    <x v="1"/>
    <x v="1"/>
    <x v="1"/>
    <s v="1021987"/>
    <s v="GO Recto@ Cj 10k AS"/>
    <s v="Subprod"/>
    <s v="Subprod Tripa"/>
    <x v="8"/>
    <n v="-2921"/>
    <n v="10000"/>
    <n v="10000"/>
    <n v="-2921"/>
    <n v="10000"/>
    <x v="80"/>
    <x v="70"/>
    <m/>
    <n v="0"/>
    <x v="2"/>
    <n v="0"/>
  </r>
  <r>
    <n v="1021992"/>
    <x v="1"/>
    <x v="1"/>
    <x v="1"/>
    <s v="1021992"/>
    <s v="GO Lom Tocino@ Cj 20k AS"/>
    <s v="Grasas"/>
    <s v="Grasa Lomo Tocino"/>
    <x v="2"/>
    <n v="176445"/>
    <n v="16000"/>
    <n v="192000"/>
    <n v="176445"/>
    <n v="16000"/>
    <x v="76"/>
    <x v="95"/>
    <m/>
    <n v="96000"/>
    <x v="0"/>
    <n v="0"/>
  </r>
  <r>
    <n v="1022033"/>
    <x v="1"/>
    <x v="1"/>
    <x v="1"/>
    <s v="1022033"/>
    <s v="GO Lengua@ Fi Cj 10k AS"/>
    <s v="Cabeza"/>
    <s v="Cabeza Derivados"/>
    <x v="2"/>
    <n v="-5648"/>
    <n v="35236"/>
    <n v="30000"/>
    <n v="-5648"/>
    <n v="35236"/>
    <x v="7"/>
    <x v="3"/>
    <m/>
    <n v="0"/>
    <x v="2"/>
    <n v="0"/>
  </r>
  <r>
    <n v="1022073"/>
    <x v="1"/>
    <x v="1"/>
    <x v="1"/>
    <s v="1022073"/>
    <s v="GO Mantec@ Cj 20k AS"/>
    <s v="Grasas"/>
    <s v="Grasa Interior"/>
    <x v="2"/>
    <n v="86905"/>
    <n v="0"/>
    <n v="72000"/>
    <n v="86905"/>
    <n v="0"/>
    <x v="17"/>
    <x v="9"/>
    <m/>
    <n v="0"/>
    <x v="2"/>
    <n v="0"/>
  </r>
  <r>
    <n v="1022080"/>
    <x v="1"/>
    <x v="1"/>
    <x v="1"/>
    <s v="1022080"/>
    <s v="GO Cola Nor@ Fi Cj 10k AS"/>
    <s v="Subprod"/>
    <s v="Subprod Cola"/>
    <x v="2"/>
    <n v="4429"/>
    <n v="113668"/>
    <n v="120000"/>
    <n v="4429"/>
    <n v="113668"/>
    <x v="36"/>
    <x v="30"/>
    <m/>
    <n v="0"/>
    <x v="2"/>
    <n v="0"/>
  </r>
  <r>
    <n v="1022082"/>
    <x v="1"/>
    <x v="1"/>
    <x v="1"/>
    <s v="1022082"/>
    <s v="GO Reco 80/20 @ Cj 20k AS"/>
    <s v="Recortes"/>
    <s v="Recortes No Magro"/>
    <x v="2"/>
    <n v="780"/>
    <n v="0"/>
    <n v="0"/>
    <n v="780"/>
    <n v="0"/>
    <x v="77"/>
    <x v="5"/>
    <m/>
    <n v="0"/>
    <x v="2"/>
    <n v="0"/>
  </r>
  <r>
    <n v="1022096"/>
    <x v="1"/>
    <x v="1"/>
    <x v="1"/>
    <s v="1022096"/>
    <s v="GO Sternum Bones@ Bo Cj 10k AS"/>
    <s v="Huesos"/>
    <s v="Huesos Cuarto Delant"/>
    <x v="2"/>
    <m/>
    <m/>
    <m/>
    <m/>
    <m/>
    <x v="1"/>
    <x v="128"/>
    <m/>
    <n v="-144000"/>
    <x v="1"/>
    <n v="48000"/>
  </r>
  <r>
    <n v="1022097"/>
    <x v="1"/>
    <x v="1"/>
    <x v="1"/>
    <s v="1022097"/>
    <s v="GO Solomillo@ Bo Cj 20k AS"/>
    <s v="Filete"/>
    <s v="Filete c/Cabeza"/>
    <x v="7"/>
    <n v="8060"/>
    <n v="0"/>
    <n v="0"/>
    <n v="8060"/>
    <n v="0"/>
    <x v="77"/>
    <x v="5"/>
    <m/>
    <n v="0"/>
    <x v="2"/>
    <n v="0"/>
  </r>
  <r>
    <n v="1022099"/>
    <x v="1"/>
    <x v="1"/>
    <x v="1"/>
    <s v="1022099"/>
    <s v="GO Hso Costilla@ Cj 18k AS"/>
    <s v="Huesos"/>
    <s v="Huesos Cuarto Centra"/>
    <x v="2"/>
    <n v="-31178"/>
    <n v="184175"/>
    <n v="144000"/>
    <n v="-31178"/>
    <n v="184175"/>
    <x v="29"/>
    <x v="128"/>
    <m/>
    <n v="0"/>
    <x v="2"/>
    <n v="0"/>
  </r>
  <r>
    <n v="1022101"/>
    <x v="1"/>
    <x v="1"/>
    <x v="1"/>
    <s v="1022101"/>
    <s v="GO Lom Tec@ Va Cj 20k AS"/>
    <s v="Lomo"/>
    <s v="Lomo Centro"/>
    <x v="8"/>
    <n v="-1500"/>
    <n v="3000"/>
    <n v="1500"/>
    <n v="-1500"/>
    <n v="3000"/>
    <x v="113"/>
    <x v="127"/>
    <m/>
    <n v="0"/>
    <x v="2"/>
    <n v="0"/>
  </r>
  <r>
    <n v="1022115"/>
    <x v="1"/>
    <x v="1"/>
    <x v="1"/>
    <s v="1022115"/>
    <s v="GO Plancha c/Cuero@ Cj 20k AS"/>
    <s v="Plancha"/>
    <s v="Plancha c/Cuero"/>
    <x v="6"/>
    <n v="1030"/>
    <n v="0"/>
    <n v="0"/>
    <n v="1030"/>
    <n v="0"/>
    <x v="77"/>
    <x v="5"/>
    <m/>
    <n v="0"/>
    <x v="2"/>
    <n v="0"/>
  </r>
  <r>
    <n v="1022125"/>
    <x v="1"/>
    <x v="1"/>
    <x v="1"/>
    <s v="1022125"/>
    <s v="GO PernilM C/M@ Cj 20k AS"/>
    <s v="Pernil"/>
    <s v="Pernil Mano"/>
    <x v="2"/>
    <n v="17427"/>
    <n v="222573"/>
    <n v="240000"/>
    <n v="17427"/>
    <n v="222573"/>
    <x v="95"/>
    <x v="128"/>
    <m/>
    <n v="96000"/>
    <x v="0"/>
    <n v="0"/>
  </r>
  <r>
    <n v="1022128"/>
    <x v="1"/>
    <x v="1"/>
    <x v="1"/>
    <s v="1022128"/>
    <s v="GO Ganso C/asiento@ Bol Cj 14k AS"/>
    <s v="Pierna"/>
    <s v="Pierna Pulpa Fina"/>
    <x v="8"/>
    <n v="-1963"/>
    <n v="11964"/>
    <n v="10000"/>
    <n v="-1963"/>
    <n v="11964"/>
    <x v="80"/>
    <x v="70"/>
    <m/>
    <n v="0"/>
    <x v="2"/>
    <n v="0"/>
  </r>
  <r>
    <n v="1022141"/>
    <x v="1"/>
    <x v="1"/>
    <x v="1"/>
    <s v="1022141"/>
    <s v="GO Posta Negra D@ Cj AS"/>
    <s v="Pierna"/>
    <s v="Pierna Pulpa Fina"/>
    <x v="8"/>
    <n v="781"/>
    <n v="10657"/>
    <n v="34000"/>
    <n v="781"/>
    <n v="10657"/>
    <x v="224"/>
    <x v="246"/>
    <m/>
    <n v="0"/>
    <x v="2"/>
    <n v="0"/>
  </r>
  <r>
    <n v="1022142"/>
    <x v="1"/>
    <x v="1"/>
    <x v="1"/>
    <s v="1022142"/>
    <s v="GO Posta Rosada@ Cj AS"/>
    <s v="Pierna"/>
    <s v="Pierna Pulpa Fina"/>
    <x v="8"/>
    <n v="1163"/>
    <n v="8837"/>
    <n v="10000"/>
    <n v="1163"/>
    <n v="8837"/>
    <x v="80"/>
    <x v="70"/>
    <m/>
    <n v="0"/>
    <x v="2"/>
    <n v="0"/>
  </r>
  <r>
    <n v="1022145"/>
    <x v="1"/>
    <x v="1"/>
    <x v="1"/>
    <s v="1022145"/>
    <s v="GO Ppa Pna Heinz@ Bo Cj 20k AS"/>
    <s v="Pierna"/>
    <s v="Pierna Pulpa"/>
    <x v="7"/>
    <n v="18"/>
    <n v="0"/>
    <n v="0"/>
    <n v="18"/>
    <n v="0"/>
    <x v="77"/>
    <x v="5"/>
    <m/>
    <n v="0"/>
    <x v="2"/>
    <n v="0"/>
  </r>
  <r>
    <n v="1022169"/>
    <x v="1"/>
    <x v="1"/>
    <x v="1"/>
    <s v="1022169"/>
    <s v="GO Cartilag Lom@ Cj 10k AS"/>
    <s v="Recortes"/>
    <s v="Recortes No Magro"/>
    <x v="2"/>
    <n v="-24457"/>
    <n v="24457"/>
    <n v="0"/>
    <n v="-24457"/>
    <n v="166457"/>
    <x v="29"/>
    <x v="128"/>
    <m/>
    <n v="0"/>
    <x v="2"/>
    <n v="0"/>
  </r>
  <r>
    <n v="1022183"/>
    <x v="1"/>
    <x v="1"/>
    <x v="1"/>
    <s v="1022183"/>
    <s v="GO PernilP@ Bo Cj 20k AS"/>
    <s v="Pernil"/>
    <s v="Pernil Pierna"/>
    <x v="2"/>
    <n v="0"/>
    <n v="480000"/>
    <n v="480000"/>
    <n v="0"/>
    <n v="480000"/>
    <x v="114"/>
    <x v="7"/>
    <m/>
    <n v="72000"/>
    <x v="0"/>
    <n v="192000"/>
  </r>
  <r>
    <n v="1022186"/>
    <x v="1"/>
    <x v="1"/>
    <x v="1"/>
    <s v="1022186"/>
    <s v="GO Resto Tira Hso Ctro@ Bo Cj 20k AS"/>
    <s v="Huesos"/>
    <s v="Huesos Cuarto Centra"/>
    <x v="2"/>
    <m/>
    <m/>
    <m/>
    <m/>
    <m/>
    <x v="1"/>
    <x v="247"/>
    <m/>
    <n v="-72001"/>
    <x v="1"/>
    <n v="0"/>
  </r>
  <r>
    <n v="1022193"/>
    <x v="1"/>
    <x v="1"/>
    <x v="1"/>
    <s v="1022193"/>
    <s v="GO Lom Vet 44@ Bo Cj 20k AS"/>
    <s v="Lomo"/>
    <s v="Lomo Vetado"/>
    <x v="2"/>
    <n v="-68618"/>
    <n v="24729"/>
    <n v="24000"/>
    <n v="-68618"/>
    <n v="24729"/>
    <x v="7"/>
    <x v="3"/>
    <m/>
    <n v="0"/>
    <x v="2"/>
    <n v="0"/>
  </r>
  <r>
    <n v="1022212"/>
    <x v="1"/>
    <x v="1"/>
    <x v="1"/>
    <s v="1022212"/>
    <s v="GO Cab Ent@ Cj 20k AS"/>
    <s v="Cabeza"/>
    <s v="Cabeza Entera"/>
    <x v="2"/>
    <n v="-17938"/>
    <n v="611152"/>
    <n v="600000"/>
    <n v="-17938"/>
    <n v="611152"/>
    <x v="115"/>
    <x v="248"/>
    <m/>
    <n v="0"/>
    <x v="2"/>
    <n v="0"/>
  </r>
  <r>
    <n v="1022247"/>
    <x v="1"/>
    <x v="1"/>
    <x v="1"/>
    <s v="1022247"/>
    <s v="GO Triming 60/40@ Bo Cj AS"/>
    <s v="Recortes"/>
    <s v="Recortes No Magro"/>
    <x v="7"/>
    <n v="-39480"/>
    <n v="39480"/>
    <n v="0"/>
    <n v="-39480"/>
    <n v="39480"/>
    <x v="77"/>
    <x v="5"/>
    <m/>
    <n v="0"/>
    <x v="2"/>
    <n v="0"/>
  </r>
  <r>
    <n v="1022254"/>
    <x v="1"/>
    <x v="1"/>
    <x v="1"/>
    <s v="1022254"/>
    <s v="GO Chu Vet Repas@ Fi Cj AS"/>
    <s v="Chuleta"/>
    <s v="Chuleta Vetada"/>
    <x v="7"/>
    <n v="1365"/>
    <n v="0"/>
    <n v="0"/>
    <n v="1365"/>
    <n v="0"/>
    <x v="77"/>
    <x v="5"/>
    <m/>
    <n v="0"/>
    <x v="2"/>
    <n v="0"/>
  </r>
  <r>
    <n v="1022293"/>
    <x v="1"/>
    <x v="1"/>
    <x v="1"/>
    <s v="1022293"/>
    <s v="GO Malaya Japon@ Vp Fi Cj 5k AS"/>
    <s v="Prolijado"/>
    <s v="Prolijado Malaya"/>
    <x v="8"/>
    <n v="2225"/>
    <n v="779"/>
    <n v="10000"/>
    <n v="2225"/>
    <n v="779"/>
    <x v="80"/>
    <x v="70"/>
    <m/>
    <n v="0"/>
    <x v="2"/>
    <n v="0"/>
  </r>
  <r>
    <n v="1022304"/>
    <x v="1"/>
    <x v="1"/>
    <x v="1"/>
    <s v="1022304"/>
    <s v="GO Pancreas@ Bo Cj AS"/>
    <s v="Subprod"/>
    <s v="Subprod Visceras"/>
    <x v="7"/>
    <n v="-16360"/>
    <n v="13653"/>
    <n v="0"/>
    <n v="-16360"/>
    <n v="13653"/>
    <x v="77"/>
    <x v="5"/>
    <m/>
    <n v="0"/>
    <x v="2"/>
    <n v="0"/>
  </r>
  <r>
    <n v="1022335"/>
    <x v="1"/>
    <x v="1"/>
    <x v="1"/>
    <s v="1022335"/>
    <s v="GO Tail end Cort@ Fi Cj AS"/>
    <s v="Huesos"/>
    <s v="Huesos Cuarto Centra"/>
    <x v="5"/>
    <n v="42"/>
    <n v="0"/>
    <n v="0"/>
    <n v="42"/>
    <n v="0"/>
    <x v="77"/>
    <x v="5"/>
    <m/>
    <n v="0"/>
    <x v="2"/>
    <n v="0"/>
  </r>
  <r>
    <n v="1022340"/>
    <x v="1"/>
    <x v="1"/>
    <x v="1"/>
    <s v="1022340"/>
    <s v="GO Lom Vet Lam@ Cj AS"/>
    <s v="Lomo"/>
    <s v="Lomo Vetado"/>
    <x v="2"/>
    <n v="3790"/>
    <n v="0"/>
    <n v="0"/>
    <n v="3790"/>
    <n v="0"/>
    <x v="77"/>
    <x v="5"/>
    <m/>
    <n v="0"/>
    <x v="2"/>
    <n v="0"/>
  </r>
  <r>
    <n v="1022373"/>
    <x v="1"/>
    <x v="1"/>
    <x v="1"/>
    <s v="1022373"/>
    <s v="GO Reco 60/40 @ Cj 20k AS"/>
    <s v="Recortes"/>
    <s v="Recortes No Magro"/>
    <x v="2"/>
    <n v="0"/>
    <n v="97066"/>
    <n v="96000"/>
    <n v="0"/>
    <n v="97066"/>
    <x v="99"/>
    <x v="3"/>
    <m/>
    <n v="72000"/>
    <x v="0"/>
    <n v="0"/>
  </r>
  <r>
    <n v="1022379"/>
    <x v="1"/>
    <x v="1"/>
    <x v="1"/>
    <s v="1022379"/>
    <s v="GO PpPal 77@ Bo Cj AS"/>
    <s v="Paleta"/>
    <s v="Paleta Pulpa"/>
    <x v="2"/>
    <n v="3037"/>
    <n v="0"/>
    <n v="0"/>
    <n v="3037"/>
    <n v="0"/>
    <x v="77"/>
    <x v="5"/>
    <m/>
    <n v="0"/>
    <x v="2"/>
    <n v="0"/>
  </r>
  <r>
    <n v="1022388"/>
    <x v="1"/>
    <x v="1"/>
    <x v="1"/>
    <s v="1022388"/>
    <s v="GO Mixto Hso@ Bo Cj 10k AS"/>
    <s v="Huesos"/>
    <s v="Huesos Cuarto Centra"/>
    <x v="2"/>
    <n v="1272"/>
    <n v="0"/>
    <n v="0"/>
    <n v="1272"/>
    <n v="0"/>
    <x v="77"/>
    <x v="30"/>
    <m/>
    <n v="-120000"/>
    <x v="1"/>
    <n v="0"/>
  </r>
  <r>
    <n v="1022389"/>
    <x v="1"/>
    <x v="1"/>
    <x v="1"/>
    <s v="1022389"/>
    <s v="GO Cue 20@ Bo Cj 20k AS"/>
    <s v="Cueros"/>
    <s v="Cuero Panceta"/>
    <x v="2"/>
    <n v="-14173"/>
    <n v="14173"/>
    <n v="0"/>
    <n v="-14173"/>
    <n v="14173"/>
    <x v="77"/>
    <x v="5"/>
    <m/>
    <n v="0"/>
    <x v="2"/>
    <n v="0"/>
  </r>
  <r>
    <n v="1022398"/>
    <x v="1"/>
    <x v="1"/>
    <x v="1"/>
    <s v="1022398"/>
    <s v="GO Ganso C/asto S/g 3P@ Bo Cj AS"/>
    <s v="Pierna"/>
    <s v="Pierna Pulpa Fina"/>
    <x v="8"/>
    <n v="1386"/>
    <n v="0"/>
    <n v="12000"/>
    <n v="1386"/>
    <n v="0"/>
    <x v="21"/>
    <x v="12"/>
    <m/>
    <n v="0"/>
    <x v="2"/>
    <n v="0"/>
  </r>
  <r>
    <n v="1022413"/>
    <x v="1"/>
    <x v="1"/>
    <x v="1"/>
    <s v="1022413"/>
    <s v="GO Pta Tráquea@ Fi Cj 8k AS"/>
    <s v="Subprod"/>
    <s v="Subprod Visceras"/>
    <x v="8"/>
    <n v="-3144"/>
    <n v="8144"/>
    <n v="5000"/>
    <n v="-3144"/>
    <n v="8144"/>
    <x v="97"/>
    <x v="88"/>
    <m/>
    <n v="0"/>
    <x v="2"/>
    <n v="0"/>
  </r>
  <r>
    <n v="1022414"/>
    <x v="1"/>
    <x v="1"/>
    <x v="1"/>
    <s v="1022414"/>
    <s v="GO Caz Ent@ Bo Cj 10k AS"/>
    <s v="Chuleta"/>
    <s v="Chuleta Cazuela"/>
    <x v="2"/>
    <n v="0"/>
    <n v="72000"/>
    <n v="72000"/>
    <n v="0"/>
    <n v="72000"/>
    <x v="17"/>
    <x v="9"/>
    <m/>
    <n v="0"/>
    <x v="2"/>
    <n v="24000"/>
  </r>
  <r>
    <n v="1022415"/>
    <x v="1"/>
    <x v="1"/>
    <x v="1"/>
    <s v="1022415"/>
    <s v="GO Reco 85/15 @ Cj 20k AS"/>
    <s v="Recortes"/>
    <s v="Recortes No Magro"/>
    <x v="2"/>
    <n v="5820"/>
    <n v="0"/>
    <n v="0"/>
    <n v="5820"/>
    <n v="0"/>
    <x v="77"/>
    <x v="5"/>
    <m/>
    <n v="0"/>
    <x v="2"/>
    <n v="0"/>
  </r>
  <r>
    <n v="1022416"/>
    <x v="1"/>
    <x v="1"/>
    <x v="1"/>
    <s v="1022416"/>
    <s v="GO Chu Vet Repas@ Bo Cj 21k AS"/>
    <s v="Chuleta"/>
    <s v="Chuleta Vetada"/>
    <x v="2"/>
    <n v="1140"/>
    <n v="0"/>
    <n v="0"/>
    <n v="1140"/>
    <n v="0"/>
    <x v="77"/>
    <x v="5"/>
    <m/>
    <n v="0"/>
    <x v="2"/>
    <n v="0"/>
  </r>
  <r>
    <n v="1022417"/>
    <x v="1"/>
    <x v="1"/>
    <x v="1"/>
    <s v="1022417"/>
    <s v="GO Cue granel@ Bo Cj 20k AS"/>
    <s v="Cueros"/>
    <s v="Cuero Mixto"/>
    <x v="2"/>
    <n v="12535"/>
    <n v="0"/>
    <n v="12000"/>
    <n v="12535"/>
    <n v="240000"/>
    <x v="95"/>
    <x v="243"/>
    <m/>
    <n v="-24000"/>
    <x v="1"/>
    <n v="96000"/>
  </r>
  <r>
    <n v="1022449"/>
    <x v="1"/>
    <x v="1"/>
    <x v="1"/>
    <s v="1022449"/>
    <s v="GO PpPna 59@ Bo Cj 24k AS"/>
    <s v="Pierna"/>
    <s v="Pierna Pulpa"/>
    <x v="5"/>
    <n v="3354"/>
    <n v="0"/>
    <n v="0"/>
    <n v="3354"/>
    <n v="0"/>
    <x v="77"/>
    <x v="5"/>
    <m/>
    <n v="0"/>
    <x v="2"/>
    <n v="0"/>
  </r>
  <r>
    <n v="1022500"/>
    <x v="1"/>
    <x v="1"/>
    <x v="1"/>
    <s v="1022500"/>
    <s v="GO Gord chic@ Cj 20k AS"/>
    <s v="Grasas"/>
    <s v="Grasa Gordura"/>
    <x v="7"/>
    <n v="5989"/>
    <n v="0"/>
    <n v="0"/>
    <n v="5989"/>
    <n v="0"/>
    <x v="77"/>
    <x v="5"/>
    <m/>
    <n v="0"/>
    <x v="2"/>
    <n v="0"/>
  </r>
  <r>
    <n v="1022515"/>
    <x v="1"/>
    <x v="1"/>
    <x v="1"/>
    <s v="1022515"/>
    <s v="GO Panc Tec C/cue@ Fi Cj Panc AS"/>
    <s v="Panceta"/>
    <s v="Panceta c/Cuero"/>
    <x v="8"/>
    <n v="-359"/>
    <n v="35000"/>
    <n v="35000"/>
    <n v="-359"/>
    <n v="35000"/>
    <x v="72"/>
    <x v="62"/>
    <m/>
    <n v="0"/>
    <x v="2"/>
    <n v="0"/>
  </r>
  <r>
    <n v="1022550"/>
    <x v="1"/>
    <x v="1"/>
    <x v="1"/>
    <s v="1022550"/>
    <s v="GO Hso femur@ Cj 20k AS AA"/>
    <s v="Huesos"/>
    <s v="Huesos Cuarto Traser"/>
    <x v="8"/>
    <n v="5482"/>
    <n v="18518"/>
    <n v="24000"/>
    <n v="5482"/>
    <n v="18518"/>
    <x v="7"/>
    <x v="3"/>
    <m/>
    <n v="0"/>
    <x v="2"/>
    <n v="0"/>
  </r>
  <r>
    <n v="1022561"/>
    <x v="1"/>
    <x v="1"/>
    <x v="1"/>
    <s v="1022561"/>
    <s v="GO MM Loin LL@ Fi Cj 12k AA"/>
    <s v="Lomo"/>
    <s v="Lomo MM Loin"/>
    <x v="8"/>
    <n v="864"/>
    <n v="0"/>
    <n v="1000"/>
    <n v="864"/>
    <n v="0"/>
    <x v="117"/>
    <x v="133"/>
    <m/>
    <n v="0"/>
    <x v="2"/>
    <n v="0"/>
  </r>
  <r>
    <n v="1022568"/>
    <x v="1"/>
    <x v="1"/>
    <x v="1"/>
    <s v="1022568"/>
    <s v="GO Panc Tecla SCue@ 4 Bo Cj 20kg AS"/>
    <s v="Panceta"/>
    <s v="Panceta s/Cuero"/>
    <x v="2"/>
    <n v="-15617"/>
    <n v="24230"/>
    <n v="24000"/>
    <n v="-15617"/>
    <n v="24230"/>
    <x v="7"/>
    <x v="3"/>
    <m/>
    <n v="0"/>
    <x v="2"/>
    <n v="0"/>
  </r>
  <r>
    <n v="1022570"/>
    <x v="1"/>
    <x v="1"/>
    <x v="1"/>
    <s v="1022570"/>
    <s v="GO Panc Tec S/cue Mad@ Va Cj AS"/>
    <s v="Panceta"/>
    <s v="Panceta c/Cuero"/>
    <x v="8"/>
    <n v="3084"/>
    <n v="0"/>
    <n v="2000"/>
    <n v="3084"/>
    <n v="0"/>
    <x v="84"/>
    <x v="74"/>
    <m/>
    <n v="0"/>
    <x v="2"/>
    <n v="0"/>
  </r>
  <r>
    <n v="1022619"/>
    <x v="1"/>
    <x v="1"/>
    <x v="1"/>
    <s v="1022619"/>
    <s v="GO Malaya 5-6mm@ Vp Cj AS"/>
    <s v="Prolijado"/>
    <s v="Prolijado Malaya"/>
    <x v="5"/>
    <n v="-1747"/>
    <n v="0"/>
    <n v="0"/>
    <n v="-1747"/>
    <n v="0"/>
    <x v="118"/>
    <x v="249"/>
    <m/>
    <n v="168"/>
    <x v="0"/>
    <n v="0"/>
  </r>
  <r>
    <n v="1022621"/>
    <x v="1"/>
    <x v="1"/>
    <x v="1"/>
    <s v="1022621"/>
    <s v="GO Panc S/tec N @ Fi Cj AS"/>
    <s v="Panceta"/>
    <s v="Panceta s/Cuero"/>
    <x v="8"/>
    <n v="-1333"/>
    <n v="45000"/>
    <n v="45000"/>
    <n v="-1333"/>
    <n v="69000"/>
    <x v="225"/>
    <x v="250"/>
    <m/>
    <n v="0"/>
    <x v="2"/>
    <n v="0"/>
  </r>
  <r>
    <n v="1022636"/>
    <x v="1"/>
    <x v="1"/>
    <x v="1"/>
    <s v="1022636"/>
    <s v="GO Hso Coxal@ Cj 15kg AS"/>
    <s v="Huesos"/>
    <s v="Huesos Cuarto Traser"/>
    <x v="2"/>
    <n v="-578"/>
    <n v="159479"/>
    <n v="168000"/>
    <n v="-578"/>
    <n v="159479"/>
    <x v="98"/>
    <x v="99"/>
    <m/>
    <n v="0"/>
    <x v="2"/>
    <n v="0"/>
  </r>
  <r>
    <n v="1022637"/>
    <x v="1"/>
    <x v="1"/>
    <x v="1"/>
    <s v="1022637"/>
    <s v="GO Hso Escapula@ Cj 15kg AS"/>
    <s v="Huesos"/>
    <s v="Huesos Cuarto Delant"/>
    <x v="2"/>
    <m/>
    <m/>
    <m/>
    <m/>
    <m/>
    <x v="1"/>
    <x v="3"/>
    <m/>
    <n v="-24000"/>
    <x v="1"/>
    <n v="48000"/>
  </r>
  <r>
    <n v="1022639"/>
    <x v="1"/>
    <x v="1"/>
    <x v="1"/>
    <s v="1022639"/>
    <s v="GO Cab Bca Ent S/L@ Cj 20k AS"/>
    <s v="Cabeza"/>
    <s v="Cabeza Entera"/>
    <x v="2"/>
    <n v="103269"/>
    <n v="865394"/>
    <n v="960000"/>
    <n v="103269"/>
    <n v="865394"/>
    <x v="226"/>
    <x v="251"/>
    <m/>
    <n v="0"/>
    <x v="2"/>
    <n v="0"/>
  </r>
  <r>
    <n v="1022640"/>
    <x v="1"/>
    <x v="1"/>
    <x v="1"/>
    <s v="1022640"/>
    <s v="GO Cab Roj Ent S/L@ Cj 20k AS"/>
    <s v="Cabeza"/>
    <s v="Cabeza Entera"/>
    <x v="2"/>
    <n v="-17753"/>
    <n v="41753"/>
    <n v="24000"/>
    <n v="-17753"/>
    <n v="41753"/>
    <x v="7"/>
    <x v="3"/>
    <m/>
    <n v="0"/>
    <x v="2"/>
    <n v="0"/>
  </r>
  <r>
    <n v="1022645"/>
    <x v="1"/>
    <x v="1"/>
    <x v="1"/>
    <s v="1022645"/>
    <s v="GO Pecho Belly C/Hso pec@ Vp Cj AS"/>
    <s v="Panceta"/>
    <s v="Panceta s/Cuero"/>
    <x v="2"/>
    <n v="5085"/>
    <n v="18915"/>
    <n v="24000"/>
    <n v="5085"/>
    <n v="18915"/>
    <x v="7"/>
    <x v="3"/>
    <m/>
    <n v="0"/>
    <x v="2"/>
    <n v="0"/>
  </r>
  <r>
    <n v="1022646"/>
    <x v="1"/>
    <x v="1"/>
    <x v="1"/>
    <s v="1022646"/>
    <s v="GO Pecho Belly S/p@ Vp Cj AS"/>
    <s v="Panceta"/>
    <s v="Panceta s/Cuero"/>
    <x v="2"/>
    <n v="2349"/>
    <n v="0"/>
    <n v="0"/>
    <n v="2349"/>
    <n v="0"/>
    <x v="227"/>
    <x v="252"/>
    <m/>
    <n v="0.5"/>
    <x v="0"/>
    <n v="0"/>
  </r>
  <r>
    <n v="1022654"/>
    <x v="1"/>
    <x v="1"/>
    <x v="1"/>
    <s v="1022654"/>
    <s v="GO Triming 90/10@ Cj 20k AS"/>
    <s v="Recortes"/>
    <s v="Recortes No Magro"/>
    <x v="7"/>
    <n v="-7940"/>
    <n v="7940"/>
    <n v="0"/>
    <n v="-7940"/>
    <n v="21000"/>
    <x v="77"/>
    <x v="5"/>
    <m/>
    <n v="0"/>
    <x v="2"/>
    <n v="0"/>
  </r>
  <r>
    <n v="1022748"/>
    <x v="1"/>
    <x v="1"/>
    <x v="1"/>
    <s v="1022748"/>
    <s v="GO Manos@ Cj 10k AS"/>
    <s v="Subprod"/>
    <s v="Subprod Patas-Manos"/>
    <x v="2"/>
    <n v="-55020"/>
    <n v="198277"/>
    <n v="144000"/>
    <n v="-55020"/>
    <n v="198277"/>
    <x v="98"/>
    <x v="253"/>
    <m/>
    <n v="60000"/>
    <x v="0"/>
    <n v="44000"/>
  </r>
  <r>
    <n v="1022750"/>
    <x v="1"/>
    <x v="1"/>
    <x v="1"/>
    <s v="1022750"/>
    <s v="GO PpPal Pim@ Cj 17.5k AS"/>
    <s v="Paleta"/>
    <s v="Paleta Pulpa"/>
    <x v="8"/>
    <n v="2477"/>
    <n v="45523"/>
    <n v="48000"/>
    <n v="2477"/>
    <n v="21523"/>
    <x v="7"/>
    <x v="3"/>
    <m/>
    <n v="0"/>
    <x v="2"/>
    <n v="0"/>
  </r>
  <r>
    <n v="1022751"/>
    <x v="1"/>
    <x v="1"/>
    <x v="1"/>
    <s v="1022751"/>
    <s v="GO PpPal 1P Ex@ Cj 14k AS"/>
    <s v="Paleta"/>
    <s v="Paleta Entera"/>
    <x v="8"/>
    <n v="-3717"/>
    <n v="22000"/>
    <n v="22000"/>
    <n v="-3717"/>
    <n v="22000"/>
    <x v="94"/>
    <x v="87"/>
    <m/>
    <n v="0"/>
    <x v="2"/>
    <n v="0"/>
  </r>
  <r>
    <n v="1022753"/>
    <x v="1"/>
    <x v="1"/>
    <x v="1"/>
    <s v="1022753"/>
    <s v="GO PernilM 1,3 kg up@ Cj 20k AS"/>
    <s v="Pernil"/>
    <s v="Pernil Mano"/>
    <x v="2"/>
    <n v="26247"/>
    <n v="93753"/>
    <n v="120000"/>
    <n v="26247"/>
    <n v="93753"/>
    <x v="36"/>
    <x v="30"/>
    <m/>
    <n v="0"/>
    <x v="2"/>
    <n v="0"/>
  </r>
  <r>
    <n v="1022760"/>
    <x v="1"/>
    <x v="1"/>
    <x v="1"/>
    <s v="1022760"/>
    <s v="GO Pecho Belly s/p@ Vp Cj AS"/>
    <s v="Panceta"/>
    <s v="Panceta s/Cuero"/>
    <x v="5"/>
    <n v="1571"/>
    <n v="0"/>
    <n v="0"/>
    <n v="1571"/>
    <n v="0"/>
    <x v="77"/>
    <x v="5"/>
    <m/>
    <n v="0"/>
    <x v="2"/>
    <n v="0"/>
  </r>
  <r>
    <n v="1022767"/>
    <x v="1"/>
    <x v="1"/>
    <x v="1"/>
    <s v="1022767"/>
    <s v="GO Gord Esp@ 20kg AA"/>
    <s v="Grasas"/>
    <s v="Grasa Gordura"/>
    <x v="8"/>
    <n v="-591"/>
    <n v="24591"/>
    <n v="24000"/>
    <n v="-591"/>
    <n v="24591"/>
    <x v="7"/>
    <x v="3"/>
    <m/>
    <n v="0"/>
    <x v="2"/>
    <n v="0"/>
  </r>
  <r>
    <n v="1022793"/>
    <x v="1"/>
    <x v="1"/>
    <x v="1"/>
    <s v="1022793"/>
    <s v="GO PpPal Pim@ 100g AS"/>
    <s v="Paleta"/>
    <s v="Paleta Pulpa"/>
    <x v="8"/>
    <m/>
    <m/>
    <m/>
    <m/>
    <m/>
    <x v="1"/>
    <x v="136"/>
    <m/>
    <n v="-0.1"/>
    <x v="1"/>
    <n v="0"/>
  </r>
  <r>
    <n v="1022794"/>
    <x v="1"/>
    <x v="1"/>
    <x v="1"/>
    <s v="1022794"/>
    <s v="GO PpPal 1P@ 100g  AS"/>
    <s v="Paleta"/>
    <s v="Paleta Entera"/>
    <x v="8"/>
    <m/>
    <m/>
    <m/>
    <m/>
    <m/>
    <x v="1"/>
    <x v="254"/>
    <m/>
    <n v="-0.3"/>
    <x v="1"/>
    <n v="0"/>
  </r>
  <r>
    <n v="1022863"/>
    <x v="1"/>
    <x v="1"/>
    <x v="1"/>
    <s v="1022863"/>
    <s v="GO Lom Vet M@ Cj 9k AS"/>
    <s v="Lomo"/>
    <s v="Lomo Vetado"/>
    <x v="8"/>
    <n v="1360"/>
    <n v="0"/>
    <n v="50000"/>
    <n v="1360"/>
    <n v="0"/>
    <x v="122"/>
    <x v="141"/>
    <m/>
    <n v="0"/>
    <x v="2"/>
    <n v="0"/>
  </r>
  <r>
    <n v="1022864"/>
    <x v="1"/>
    <x v="1"/>
    <x v="1"/>
    <s v="1022864"/>
    <s v="GO Lom Vet L@ Cj 11k AS"/>
    <s v="Lomo"/>
    <s v="Lomo Vetado"/>
    <x v="8"/>
    <n v="-7164"/>
    <n v="30000"/>
    <n v="30000"/>
    <n v="-7164"/>
    <n v="30000"/>
    <x v="116"/>
    <x v="132"/>
    <m/>
    <n v="0"/>
    <x v="2"/>
    <n v="0"/>
  </r>
  <r>
    <n v="1022865"/>
    <x v="1"/>
    <x v="1"/>
    <x v="1"/>
    <s v="1022865"/>
    <s v="GO Pan Tec S/cuero M@ Cj 17k AS"/>
    <s v="Panceta"/>
    <s v="Panceta s/Cuero"/>
    <x v="8"/>
    <n v="-65"/>
    <n v="85000"/>
    <n v="85000"/>
    <n v="-65"/>
    <n v="85000"/>
    <x v="228"/>
    <x v="255"/>
    <m/>
    <n v="0"/>
    <x v="2"/>
    <n v="0"/>
  </r>
  <r>
    <n v="1022866"/>
    <x v="1"/>
    <x v="1"/>
    <x v="1"/>
    <s v="1022866"/>
    <s v="GO Pan Tec S/cuero L@ Cj 19k AS"/>
    <s v="Panceta"/>
    <s v="Panceta s/Cuero"/>
    <x v="8"/>
    <n v="-712"/>
    <n v="65000"/>
    <n v="65000"/>
    <n v="-712"/>
    <n v="65000"/>
    <x v="229"/>
    <x v="105"/>
    <m/>
    <n v="0"/>
    <x v="2"/>
    <n v="0"/>
  </r>
  <r>
    <n v="1022883"/>
    <x v="1"/>
    <x v="1"/>
    <x v="1"/>
    <s v="1022883"/>
    <s v="GO BB Ribs 640g@ Cj 16k AS"/>
    <s v="Chuleta"/>
    <s v="Chuleta Huesos"/>
    <x v="5"/>
    <n v="0"/>
    <n v="24000"/>
    <n v="24000"/>
    <n v="0"/>
    <n v="24000"/>
    <x v="7"/>
    <x v="116"/>
    <m/>
    <n v="4.9830000000001746"/>
    <x v="0"/>
    <n v="0"/>
  </r>
  <r>
    <n v="1022907"/>
    <x v="1"/>
    <x v="1"/>
    <x v="1"/>
    <s v="1022907"/>
    <s v="GO Riñon Ent@ Bo Cj 10k AS"/>
    <s v="Subprod"/>
    <s v="Subprod Visceras"/>
    <x v="6"/>
    <n v="9615"/>
    <n v="48385"/>
    <n v="72000"/>
    <n v="9615"/>
    <n v="48385"/>
    <x v="17"/>
    <x v="9"/>
    <m/>
    <n v="0"/>
    <x v="2"/>
    <n v="0"/>
  </r>
  <r>
    <n v="1022914"/>
    <x v="1"/>
    <x v="1"/>
    <x v="1"/>
    <s v="1022914"/>
    <s v="GO Lom Tocino @ Bo Cj 20k AS"/>
    <s v="Grasas"/>
    <s v="Grasa Lomo Tocino"/>
    <x v="8"/>
    <n v="3177"/>
    <n v="0"/>
    <n v="24000"/>
    <n v="3177"/>
    <n v="0"/>
    <x v="7"/>
    <x v="3"/>
    <m/>
    <n v="0"/>
    <x v="2"/>
    <n v="0"/>
  </r>
  <r>
    <n v="1022918"/>
    <x v="1"/>
    <x v="1"/>
    <x v="1"/>
    <s v="1022918"/>
    <s v="GO Lom Tocino@ Cj 20k AA"/>
    <s v="Grasas"/>
    <s v="Grasa Lomo Tocino"/>
    <x v="8"/>
    <n v="-20963"/>
    <n v="114266"/>
    <n v="96000"/>
    <n v="-20963"/>
    <n v="114266"/>
    <x v="99"/>
    <x v="95"/>
    <m/>
    <n v="0"/>
    <x v="2"/>
    <n v="0"/>
  </r>
  <r>
    <n v="1022936"/>
    <x v="1"/>
    <x v="1"/>
    <x v="1"/>
    <s v="1022936"/>
    <s v="GO File C/cab@ Cj 5k AS"/>
    <s v="Filete"/>
    <s v="Filete c/Cabeza"/>
    <x v="2"/>
    <n v="-2200"/>
    <n v="0"/>
    <n v="0"/>
    <n v="-2200"/>
    <n v="0"/>
    <x v="230"/>
    <x v="5"/>
    <m/>
    <n v="6790"/>
    <x v="0"/>
    <n v="0"/>
  </r>
  <r>
    <n v="1022939"/>
    <x v="1"/>
    <x v="1"/>
    <x v="1"/>
    <s v="1022939"/>
    <s v="GO Pta Cost@ Bo Cj 20k AS"/>
    <s v="Cost-Pec"/>
    <s v="Cost-Pec Trozos"/>
    <x v="2"/>
    <n v="3740"/>
    <n v="0"/>
    <n v="0"/>
    <n v="3740"/>
    <n v="0"/>
    <x v="77"/>
    <x v="5"/>
    <m/>
    <n v="0"/>
    <x v="2"/>
    <n v="0"/>
  </r>
  <r>
    <n v="1022940"/>
    <x v="1"/>
    <x v="1"/>
    <x v="1"/>
    <s v="1022940"/>
    <s v="GO PernilM 1 kg down@ Cj 20k AS"/>
    <s v="Pernil"/>
    <s v="Pernil Mano"/>
    <x v="2"/>
    <n v="9785"/>
    <n v="11315"/>
    <n v="24000"/>
    <n v="9785"/>
    <n v="71315"/>
    <x v="17"/>
    <x v="9"/>
    <m/>
    <n v="0"/>
    <x v="2"/>
    <n v="0"/>
  </r>
  <r>
    <n v="1022941"/>
    <x v="1"/>
    <x v="1"/>
    <x v="1"/>
    <s v="1022941"/>
    <s v="GO PernilM 1-1.3 kg@ Cj 20k AS"/>
    <s v="Pernil"/>
    <s v="Pernil Mano"/>
    <x v="2"/>
    <n v="-1162"/>
    <n v="56575"/>
    <n v="48000"/>
    <n v="-1162"/>
    <n v="56575"/>
    <x v="2"/>
    <x v="13"/>
    <m/>
    <n v="0"/>
    <x v="2"/>
    <n v="0"/>
  </r>
  <r>
    <n v="1022943"/>
    <x v="1"/>
    <x v="1"/>
    <x v="1"/>
    <s v="1022943"/>
    <s v="GO Lom Ctro@ Cj 16k AS"/>
    <s v="Lomo"/>
    <s v="Lomo Centro"/>
    <x v="2"/>
    <n v="16"/>
    <n v="0"/>
    <n v="0"/>
    <n v="16"/>
    <n v="0"/>
    <x v="77"/>
    <x v="5"/>
    <m/>
    <n v="0"/>
    <x v="2"/>
    <n v="0"/>
  </r>
  <r>
    <n v="1022945"/>
    <x v="1"/>
    <x v="1"/>
    <x v="1"/>
    <s v="1022945"/>
    <s v="GO Mantec@ Cj 20k AS"/>
    <s v="Grasas"/>
    <s v="Grasa Interior"/>
    <x v="2"/>
    <n v="-80962"/>
    <n v="80962"/>
    <n v="0"/>
    <n v="-80962"/>
    <n v="80962"/>
    <x v="77"/>
    <x v="5"/>
    <m/>
    <n v="0"/>
    <x v="2"/>
    <n v="0"/>
  </r>
  <r>
    <n v="1022946"/>
    <x v="1"/>
    <x v="1"/>
    <x v="1"/>
    <s v="1022946"/>
    <s v="GO Chu Ctro@ Cj AS"/>
    <s v="Chuleta"/>
    <s v="Chuleta Centro"/>
    <x v="2"/>
    <n v="-4685"/>
    <n v="1182"/>
    <n v="0"/>
    <n v="-4685"/>
    <n v="1182"/>
    <x v="77"/>
    <x v="5"/>
    <m/>
    <n v="0"/>
    <x v="2"/>
    <n v="0"/>
  </r>
  <r>
    <n v="1022989"/>
    <x v="1"/>
    <x v="1"/>
    <x v="1"/>
    <s v="1022989"/>
    <s v="GO MM LOIN S VP@ Cj 10k AS"/>
    <s v="Lomo"/>
    <s v="Lomo MM Loin"/>
    <x v="8"/>
    <n v="-5755"/>
    <n v="5755"/>
    <n v="30000"/>
    <n v="-5755"/>
    <n v="5755"/>
    <x v="116"/>
    <x v="132"/>
    <m/>
    <n v="0"/>
    <x v="2"/>
    <n v="0"/>
  </r>
  <r>
    <n v="1023034"/>
    <x v="1"/>
    <x v="1"/>
    <x v="1"/>
    <s v="1023034"/>
    <s v="GO Forro Pal@ Bo Cj 20k AS"/>
    <s v="Cueros"/>
    <s v="Cuero Forro"/>
    <x v="2"/>
    <n v="12952"/>
    <n v="173060"/>
    <n v="192000"/>
    <n v="12952"/>
    <n v="173060"/>
    <x v="76"/>
    <x v="30"/>
    <m/>
    <n v="72000"/>
    <x v="0"/>
    <n v="72000"/>
  </r>
  <r>
    <n v="1023047"/>
    <x v="1"/>
    <x v="1"/>
    <x v="1"/>
    <s v="1023047"/>
    <s v="GO Lom Vet 44@ Fi Cj 18k AS"/>
    <s v="Lomo"/>
    <s v="Lomo Vetado"/>
    <x v="2"/>
    <n v="5411"/>
    <n v="0"/>
    <n v="0"/>
    <n v="5411"/>
    <n v="0"/>
    <x v="231"/>
    <x v="5"/>
    <m/>
    <n v="5418"/>
    <x v="0"/>
    <n v="0"/>
  </r>
  <r>
    <n v="1023050"/>
    <x v="1"/>
    <x v="1"/>
    <x v="1"/>
    <s v="1023050"/>
    <s v="GO Lom Centro@ Cj 16k AS"/>
    <s v="Lomo"/>
    <s v="Lomo Centro"/>
    <x v="5"/>
    <n v="3562"/>
    <n v="68560"/>
    <n v="72122"/>
    <n v="3562"/>
    <n v="68560"/>
    <x v="232"/>
    <x v="9"/>
    <m/>
    <n v="122"/>
    <x v="0"/>
    <n v="0"/>
  </r>
  <r>
    <n v="1023066"/>
    <x v="1"/>
    <x v="1"/>
    <x v="1"/>
    <s v="1023066"/>
    <s v="GO BB Ribs@ Cj 16k AS"/>
    <s v="Chuleta"/>
    <s v="Chuleta Huesos"/>
    <x v="2"/>
    <n v="0"/>
    <n v="17"/>
    <n v="0"/>
    <n v="0"/>
    <n v="17"/>
    <x v="77"/>
    <x v="5"/>
    <m/>
    <n v="0"/>
    <x v="2"/>
    <n v="0"/>
  </r>
  <r>
    <n v="1023093"/>
    <x v="1"/>
    <x v="1"/>
    <x v="1"/>
    <s v="1023093"/>
    <s v="GO Cordon Lom@ Bo Cj 20k AS"/>
    <s v="Recortes"/>
    <s v="Recortes No Magro"/>
    <x v="2"/>
    <n v="-28073"/>
    <n v="40133"/>
    <n v="24000"/>
    <n v="-28073"/>
    <n v="40133"/>
    <x v="7"/>
    <x v="12"/>
    <m/>
    <n v="12000"/>
    <x v="0"/>
    <n v="0"/>
  </r>
  <r>
    <n v="1023102"/>
    <x v="1"/>
    <x v="1"/>
    <x v="1"/>
    <s v="1023102"/>
    <s v="GO MM Loin LL VP@ Cj 20k AA"/>
    <s v="Lomo"/>
    <s v="Lomo MM Loin"/>
    <x v="8"/>
    <n v="-71"/>
    <n v="71"/>
    <n v="0"/>
    <n v="-71"/>
    <n v="5071"/>
    <x v="97"/>
    <x v="88"/>
    <m/>
    <n v="0"/>
    <x v="2"/>
    <n v="0"/>
  </r>
  <r>
    <n v="1023111"/>
    <x v="1"/>
    <x v="1"/>
    <x v="1"/>
    <s v="1023111"/>
    <s v="GO Grasa Forro Pna Limp@ Bo Cj 20k AS"/>
    <s v="Grasas"/>
    <s v="Grasa Forro"/>
    <x v="2"/>
    <m/>
    <m/>
    <m/>
    <m/>
    <m/>
    <x v="1"/>
    <x v="256"/>
    <m/>
    <n v="-20501"/>
    <x v="1"/>
    <n v="0"/>
  </r>
  <r>
    <n v="1023123"/>
    <x v="1"/>
    <x v="1"/>
    <x v="1"/>
    <s v="1023123"/>
    <s v="GO Lom Vet@ Cj 9k AS"/>
    <s v="Lomo"/>
    <s v="Lomo Vetado"/>
    <x v="8"/>
    <n v="527"/>
    <n v="6473"/>
    <n v="7000"/>
    <n v="527"/>
    <n v="6473"/>
    <x v="74"/>
    <x v="64"/>
    <m/>
    <n v="0"/>
    <x v="2"/>
    <n v="0"/>
  </r>
  <r>
    <n v="1023126"/>
    <x v="1"/>
    <x v="1"/>
    <x v="1"/>
    <s v="1023126"/>
    <s v="GO Reco 90/10 @ Cj 20k AS"/>
    <s v="Recortes"/>
    <s v="Recortes No Magro"/>
    <x v="2"/>
    <n v="3660"/>
    <n v="0"/>
    <n v="0"/>
    <n v="3660"/>
    <n v="0"/>
    <x v="233"/>
    <x v="5"/>
    <m/>
    <n v="3620"/>
    <x v="0"/>
    <n v="0"/>
  </r>
  <r>
    <n v="1023130"/>
    <x v="1"/>
    <x v="1"/>
    <x v="1"/>
    <s v="1023130"/>
    <s v="GO BB Ribs Grd B@ Fi Cj 10k AS"/>
    <s v="Chuleta"/>
    <s v="Chuleta Huesos"/>
    <x v="2"/>
    <n v="0"/>
    <n v="13747"/>
    <n v="0"/>
    <n v="0"/>
    <n v="13747"/>
    <x v="77"/>
    <x v="5"/>
    <m/>
    <n v="0"/>
    <x v="2"/>
    <n v="0"/>
  </r>
  <r>
    <n v="1023131"/>
    <x v="1"/>
    <x v="1"/>
    <x v="1"/>
    <s v="1023131"/>
    <s v="GO Pna S/Hso C/Cue@ Cj 20k AS"/>
    <s v="Pierna"/>
    <s v="Pierna Pulpa"/>
    <x v="2"/>
    <n v="-2890"/>
    <n v="0"/>
    <n v="0"/>
    <n v="-2890"/>
    <n v="0"/>
    <x v="77"/>
    <x v="5"/>
    <m/>
    <n v="0"/>
    <x v="2"/>
    <n v="0"/>
  </r>
  <r>
    <n v="1023132"/>
    <x v="1"/>
    <x v="1"/>
    <x v="1"/>
    <s v="1023132"/>
    <s v="GO Pal S/Hso C/Cue@ Cj 20k AS"/>
    <s v="Paleta"/>
    <s v="Paleta Pulpa"/>
    <x v="2"/>
    <n v="2427"/>
    <n v="0"/>
    <n v="0"/>
    <n v="2427"/>
    <n v="0"/>
    <x v="77"/>
    <x v="5"/>
    <m/>
    <n v="0"/>
    <x v="2"/>
    <n v="0"/>
  </r>
  <r>
    <n v="1023143"/>
    <x v="1"/>
    <x v="1"/>
    <x v="1"/>
    <s v="1023143"/>
    <s v="GO Platead@ Fi Cj 20k AS"/>
    <s v="Prolijado"/>
    <s v="Prolijado Plateada"/>
    <x v="2"/>
    <n v="1400"/>
    <n v="0"/>
    <n v="0"/>
    <n v="1400"/>
    <n v="0"/>
    <x v="77"/>
    <x v="5"/>
    <m/>
    <n v="0"/>
    <x v="2"/>
    <n v="0"/>
  </r>
  <r>
    <n v="1023157"/>
    <x v="1"/>
    <x v="1"/>
    <x v="1"/>
    <s v="1023157"/>
    <s v="GO Lom Tocin@ Cj 20k AS"/>
    <s v="Grasas"/>
    <s v="Grasa Lomo Tocino"/>
    <x v="2"/>
    <n v="3500"/>
    <n v="0"/>
    <n v="3500"/>
    <n v="3500"/>
    <n v="0"/>
    <x v="77"/>
    <x v="5"/>
    <m/>
    <n v="0"/>
    <x v="2"/>
    <n v="0"/>
  </r>
  <r>
    <n v="1023158"/>
    <x v="1"/>
    <x v="1"/>
    <x v="1"/>
    <s v="1023158"/>
    <s v="GO Lom Vet 44@ Bo Cj 20k AS"/>
    <s v="Lomo"/>
    <s v="Lomo Vetado"/>
    <x v="2"/>
    <n v="234"/>
    <n v="0"/>
    <n v="0"/>
    <n v="234"/>
    <n v="0"/>
    <x v="77"/>
    <x v="5"/>
    <m/>
    <n v="0"/>
    <x v="2"/>
    <n v="0"/>
  </r>
  <r>
    <n v="1023184"/>
    <x v="1"/>
    <x v="1"/>
    <x v="1"/>
    <s v="1023184"/>
    <s v="GO CC Loin L S/Tec@ Fi Cj 16k AS"/>
    <s v="Lomo"/>
    <s v="Lomo CC Loin"/>
    <x v="8"/>
    <m/>
    <m/>
    <m/>
    <m/>
    <m/>
    <x v="1"/>
    <x v="133"/>
    <m/>
    <n v="-1000"/>
    <x v="1"/>
    <n v="0"/>
  </r>
  <r>
    <n v="1023190"/>
    <x v="1"/>
    <x v="1"/>
    <x v="1"/>
    <s v="1023190"/>
    <s v="GO Pana s/Corazon@ Bo Cj 20k AS"/>
    <s v="Subprod"/>
    <s v="Subprod Visceras"/>
    <x v="5"/>
    <n v="58300"/>
    <n v="255672"/>
    <n v="312000"/>
    <n v="58300"/>
    <n v="255672"/>
    <x v="100"/>
    <x v="257"/>
    <m/>
    <n v="3602.8850000000093"/>
    <x v="0"/>
    <n v="0"/>
  </r>
  <r>
    <n v="1023247"/>
    <x v="1"/>
    <x v="1"/>
    <x v="1"/>
    <s v="1023247"/>
    <s v="GO Panc Lam 2.5mm@ Cj 5k AS"/>
    <s v="Panceta"/>
    <s v="Panceta s/Cuero"/>
    <x v="8"/>
    <m/>
    <m/>
    <m/>
    <n v="0"/>
    <n v="0"/>
    <x v="117"/>
    <x v="133"/>
    <m/>
    <n v="0"/>
    <x v="2"/>
    <n v="0"/>
  </r>
  <r>
    <n v="1023257"/>
    <x v="1"/>
    <x v="1"/>
    <x v="1"/>
    <s v="1023257"/>
    <s v="GO Reco 60/40 Panc@ Bo Cj 20k AS"/>
    <s v="Recortes"/>
    <s v="Recortes No Magro"/>
    <x v="6"/>
    <n v="3688"/>
    <n v="40733"/>
    <n v="24000"/>
    <n v="3688"/>
    <n v="20312"/>
    <x v="7"/>
    <x v="118"/>
    <m/>
    <n v="-2"/>
    <x v="1"/>
    <n v="0"/>
  </r>
  <r>
    <n v="1023265"/>
    <x v="1"/>
    <x v="1"/>
    <x v="1"/>
    <s v="1023265"/>
    <s v="GO Pta Cos 2h@ Bo Cj 10k AS"/>
    <s v="Cost-Pec"/>
    <s v="Cost-Pec Trozos"/>
    <x v="8"/>
    <n v="131"/>
    <n v="6334"/>
    <n v="7000"/>
    <n v="66"/>
    <n v="0"/>
    <x v="77"/>
    <x v="64"/>
    <m/>
    <n v="-7000"/>
    <x v="1"/>
    <n v="0"/>
  </r>
  <r>
    <n v="1023273"/>
    <x v="1"/>
    <x v="1"/>
    <x v="1"/>
    <s v="1023273"/>
    <s v="GO Posta Negra@ Va Cj 20k"/>
    <s v="Pierna"/>
    <s v="Pierna Pulpa Fina"/>
    <x v="5"/>
    <n v="1471"/>
    <n v="20194"/>
    <n v="36288"/>
    <n v="1471"/>
    <n v="20194"/>
    <x v="38"/>
    <x v="258"/>
    <m/>
    <n v="0"/>
    <x v="2"/>
    <n v="0"/>
  </r>
  <r>
    <n v="1023274"/>
    <x v="1"/>
    <x v="1"/>
    <x v="1"/>
    <s v="1023274"/>
    <s v="GO Ganso S/g S/abst @ Va Cj 12k"/>
    <s v="Pierna"/>
    <s v="Pierna Pulpa Fina"/>
    <x v="5"/>
    <n v="-1703"/>
    <n v="53"/>
    <n v="0"/>
    <n v="-1703"/>
    <n v="53"/>
    <x v="77"/>
    <x v="5"/>
    <m/>
    <n v="0"/>
    <x v="2"/>
    <n v="0"/>
  </r>
  <r>
    <n v="1023290"/>
    <x v="1"/>
    <x v="1"/>
    <x v="1"/>
    <s v="1023290"/>
    <s v="GO Hso tibia @ Cj 20k AS"/>
    <s v="Huesos"/>
    <s v="Huesos Cuarto Traser"/>
    <x v="2"/>
    <n v="-12440"/>
    <n v="1000"/>
    <n v="0"/>
    <n v="-12440"/>
    <n v="1000"/>
    <x v="77"/>
    <x v="5"/>
    <m/>
    <n v="0"/>
    <x v="2"/>
    <n v="0"/>
  </r>
  <r>
    <n v="1023291"/>
    <x v="1"/>
    <x v="1"/>
    <x v="1"/>
    <s v="1023291"/>
    <s v="GO Hso Costilla 4x 5kg @ Cj 20k AS"/>
    <s v="Huesos"/>
    <s v="Huesos Cuarto Centra"/>
    <x v="2"/>
    <n v="-23980"/>
    <n v="24000"/>
    <n v="0"/>
    <n v="-23980"/>
    <n v="24000"/>
    <x v="77"/>
    <x v="5"/>
    <m/>
    <n v="0"/>
    <x v="2"/>
    <n v="0"/>
  </r>
  <r>
    <n v="1023302"/>
    <x v="1"/>
    <x v="1"/>
    <x v="1"/>
    <s v="1023302"/>
    <s v="GO Mantec@ Cj 20k AS"/>
    <s v="Grasas"/>
    <s v="Grasa Interior"/>
    <x v="6"/>
    <n v="-6257"/>
    <n v="338318"/>
    <n v="336000"/>
    <n v="-6257"/>
    <n v="338318"/>
    <x v="207"/>
    <x v="259"/>
    <m/>
    <n v="0"/>
    <x v="2"/>
    <n v="0"/>
  </r>
  <r>
    <n v="1023306"/>
    <x v="1"/>
    <x v="1"/>
    <x v="1"/>
    <s v="1023306"/>
    <s v="GO Cue granel@ Bo Cj 20k AS"/>
    <s v="Cueros"/>
    <s v="Cuero Mixto"/>
    <x v="2"/>
    <n v="-13539"/>
    <n v="253539"/>
    <n v="240000"/>
    <n v="-13539"/>
    <n v="253539"/>
    <x v="95"/>
    <x v="128"/>
    <m/>
    <n v="96000"/>
    <x v="0"/>
    <n v="0"/>
  </r>
  <r>
    <n v="1023318"/>
    <x v="1"/>
    <x v="1"/>
    <x v="1"/>
    <s v="1023318"/>
    <s v="GO Reco 80/20 @ Bo Cj 20k AS"/>
    <s v="Recortes"/>
    <s v="Recortes No Magro"/>
    <x v="6"/>
    <n v="-1547"/>
    <n v="1547"/>
    <n v="0"/>
    <n v="-1547"/>
    <n v="1547"/>
    <x v="77"/>
    <x v="5"/>
    <m/>
    <n v="0"/>
    <x v="2"/>
    <n v="0"/>
  </r>
  <r>
    <n v="1023319"/>
    <x v="1"/>
    <x v="1"/>
    <x v="1"/>
    <s v="1023319"/>
    <s v="GO Reco 90/10 @ Bo Cj 20k AS"/>
    <s v="Recortes"/>
    <s v="Recortes No Magro"/>
    <x v="6"/>
    <n v="-22378"/>
    <n v="20583"/>
    <n v="0"/>
    <n v="-22378"/>
    <n v="7523"/>
    <x v="77"/>
    <x v="5"/>
    <m/>
    <n v="0"/>
    <x v="2"/>
    <n v="0"/>
  </r>
  <r>
    <n v="1023324"/>
    <x v="1"/>
    <x v="1"/>
    <x v="1"/>
    <s v="1023324"/>
    <s v="GO PpPna 59@ Cj 20k AS"/>
    <s v="Pierna"/>
    <s v="Pierna Pulpa"/>
    <x v="6"/>
    <m/>
    <m/>
    <m/>
    <m/>
    <m/>
    <x v="1"/>
    <x v="260"/>
    <m/>
    <n v="-88"/>
    <x v="1"/>
    <n v="0"/>
  </r>
  <r>
    <n v="1023353"/>
    <x v="1"/>
    <x v="1"/>
    <x v="1"/>
    <s v="1023353"/>
    <s v="GO PpPal 77@ Bo Cj 20k AS"/>
    <s v="Paleta"/>
    <s v="Paleta Pulpa"/>
    <x v="7"/>
    <m/>
    <m/>
    <m/>
    <n v="0"/>
    <n v="20000"/>
    <x v="83"/>
    <x v="73"/>
    <m/>
    <n v="0"/>
    <x v="2"/>
    <n v="0"/>
  </r>
  <r>
    <n v="1020017"/>
    <x v="1"/>
    <x v="1"/>
    <x v="2"/>
    <s v="1020017"/>
    <s v="GO Chu Ctro@ Fi Cj 20k AS"/>
    <s v="Chuleta"/>
    <s v="Chuleta Centro"/>
    <x v="0"/>
    <m/>
    <m/>
    <m/>
    <m/>
    <m/>
    <x v="1"/>
    <x v="5"/>
    <n v="72408.612999999998"/>
    <n v="0"/>
    <x v="2"/>
    <n v="0"/>
  </r>
  <r>
    <n v="1020105"/>
    <x v="1"/>
    <x v="1"/>
    <x v="2"/>
    <s v="1020105"/>
    <s v="GO Lom Tecla@ Cj Lom Ctro JP"/>
    <s v="Lomo"/>
    <s v="Lomo Centro"/>
    <x v="9"/>
    <m/>
    <m/>
    <m/>
    <m/>
    <m/>
    <x v="1"/>
    <x v="5"/>
    <n v="56970.432000000001"/>
    <n v="0"/>
    <x v="2"/>
    <n v="0"/>
  </r>
  <r>
    <n v="1020110"/>
    <x v="1"/>
    <x v="1"/>
    <x v="2"/>
    <s v="1020110"/>
    <s v="GO MM Loin L@ Cj 12k AP"/>
    <s v="Lomo"/>
    <s v="Lomo MM Loin"/>
    <x v="9"/>
    <m/>
    <m/>
    <m/>
    <m/>
    <m/>
    <x v="1"/>
    <x v="5"/>
    <n v="373316.75300000003"/>
    <n v="0"/>
    <x v="2"/>
    <n v="0"/>
  </r>
  <r>
    <n v="1020284"/>
    <x v="1"/>
    <x v="1"/>
    <x v="2"/>
    <s v="1020284"/>
    <s v="GO Posta Negra 3P T@ Va Cj t-f JP"/>
    <s v="Pierna"/>
    <s v="Pierna Pulpa Fina"/>
    <x v="9"/>
    <m/>
    <m/>
    <m/>
    <m/>
    <m/>
    <x v="1"/>
    <x v="5"/>
    <n v="6381.79"/>
    <n v="0"/>
    <x v="2"/>
    <n v="7666.6666666666679"/>
  </r>
  <r>
    <n v="1020326"/>
    <x v="1"/>
    <x v="1"/>
    <x v="2"/>
    <s v="1020326"/>
    <s v="GO PpPal Pim@ Cj AP"/>
    <s v="Paleta"/>
    <s v="Paleta Pulpa"/>
    <x v="9"/>
    <m/>
    <m/>
    <m/>
    <m/>
    <m/>
    <x v="1"/>
    <x v="5"/>
    <n v="240044.29800000001"/>
    <n v="0"/>
    <x v="2"/>
    <n v="216000"/>
  </r>
  <r>
    <n v="1020339"/>
    <x v="1"/>
    <x v="1"/>
    <x v="2"/>
    <s v="1020339"/>
    <s v="GO Lom Tocino@ Cj 20k AS"/>
    <s v="Grasas"/>
    <s v="Grasa Lomo Tocino"/>
    <x v="0"/>
    <m/>
    <m/>
    <m/>
    <m/>
    <m/>
    <x v="1"/>
    <x v="5"/>
    <n v="47148.966999999997"/>
    <n v="0"/>
    <x v="2"/>
    <n v="0"/>
  </r>
  <r>
    <n v="1020349"/>
    <x v="1"/>
    <x v="1"/>
    <x v="2"/>
    <s v="1020349"/>
    <s v="GO Papda@ Cj t-f AS"/>
    <s v="Plancha"/>
    <s v="Plancha s/Cuero"/>
    <x v="0"/>
    <m/>
    <m/>
    <m/>
    <m/>
    <m/>
    <x v="1"/>
    <x v="5"/>
    <n v="138090.07500000001"/>
    <n v="0"/>
    <x v="2"/>
    <n v="0"/>
  </r>
  <r>
    <n v="1020352"/>
    <x v="1"/>
    <x v="1"/>
    <x v="2"/>
    <s v="1020352"/>
    <s v="GO Cue 20@ Cj 20k AS"/>
    <s v="Cueros"/>
    <s v="Cuero Panceta"/>
    <x v="0"/>
    <m/>
    <m/>
    <m/>
    <m/>
    <m/>
    <x v="1"/>
    <x v="5"/>
    <n v="26142.550999999999"/>
    <n v="0"/>
    <x v="2"/>
    <n v="24000"/>
  </r>
  <r>
    <n v="1020367"/>
    <x v="1"/>
    <x v="1"/>
    <x v="2"/>
    <s v="1020367"/>
    <s v="GO Gord Lom Tocino@ Cj t-f AS"/>
    <s v="Grasas"/>
    <s v="Grasa Gordura"/>
    <x v="0"/>
    <m/>
    <m/>
    <m/>
    <m/>
    <m/>
    <x v="1"/>
    <x v="5"/>
    <n v="67851.770999999993"/>
    <n v="0"/>
    <x v="2"/>
    <n v="24000"/>
  </r>
  <r>
    <n v="1020412"/>
    <x v="1"/>
    <x v="1"/>
    <x v="2"/>
    <s v="1020412"/>
    <s v="GO Cne Long@ Cj t-f AS"/>
    <s v="Recortes"/>
    <s v="Recortes No Magro"/>
    <x v="0"/>
    <m/>
    <m/>
    <m/>
    <m/>
    <m/>
    <x v="1"/>
    <x v="5"/>
    <n v="36793.688000000002"/>
    <n v="0"/>
    <x v="2"/>
    <n v="48000"/>
  </r>
  <r>
    <n v="1020589"/>
    <x v="1"/>
    <x v="1"/>
    <x v="2"/>
    <s v="1020589"/>
    <s v="GO MM Loin S@ Fi Cj 12k AP"/>
    <s v="Lomo"/>
    <s v="Lomo MM Loin"/>
    <x v="9"/>
    <m/>
    <m/>
    <m/>
    <m/>
    <m/>
    <x v="1"/>
    <x v="5"/>
    <n v="48395.476999999999"/>
    <n v="0"/>
    <x v="2"/>
    <n v="74489.795918367352"/>
  </r>
  <r>
    <n v="1020592"/>
    <x v="1"/>
    <x v="1"/>
    <x v="2"/>
    <s v="1020592"/>
    <s v="GO Lom Vet &gt;2.0@ Fi Cj Lom Vet AP"/>
    <s v="Lomo"/>
    <s v="Lomo Vetado"/>
    <x v="9"/>
    <m/>
    <m/>
    <m/>
    <m/>
    <m/>
    <x v="1"/>
    <x v="5"/>
    <n v="305953.77"/>
    <n v="0"/>
    <x v="2"/>
    <n v="69226.712328767127"/>
  </r>
  <r>
    <n v="1020636"/>
    <x v="1"/>
    <x v="1"/>
    <x v="2"/>
    <s v="1020636"/>
    <s v="GO File C/cab@ Va Cj 10k AP"/>
    <s v="Filete"/>
    <s v="Filete c/Cabeza"/>
    <x v="9"/>
    <m/>
    <m/>
    <m/>
    <m/>
    <m/>
    <x v="1"/>
    <x v="5"/>
    <n v="18584.902999999998"/>
    <n v="0"/>
    <x v="2"/>
    <n v="13333.333333333332"/>
  </r>
  <r>
    <n v="1020637"/>
    <x v="1"/>
    <x v="1"/>
    <x v="2"/>
    <s v="1020637"/>
    <s v="GO Panc Tec S/cue@ Fi Cj ch AP"/>
    <s v="Panceta"/>
    <s v="Panceta s/Cuero"/>
    <x v="9"/>
    <m/>
    <m/>
    <m/>
    <m/>
    <m/>
    <x v="1"/>
    <x v="5"/>
    <n v="27319.734"/>
    <n v="0"/>
    <x v="2"/>
    <n v="33000"/>
  </r>
  <r>
    <n v="1020664"/>
    <x v="1"/>
    <x v="1"/>
    <x v="2"/>
    <s v="1020664"/>
    <s v="GO Ganso C/asto C/abas S/g@ Va Cj JP"/>
    <s v="Pierna"/>
    <s v="Pierna Pulpa Fina"/>
    <x v="9"/>
    <m/>
    <m/>
    <m/>
    <m/>
    <m/>
    <x v="1"/>
    <x v="5"/>
    <n v="3000"/>
    <n v="0"/>
    <x v="2"/>
    <n v="0"/>
  </r>
  <r>
    <n v="1020665"/>
    <x v="1"/>
    <x v="1"/>
    <x v="2"/>
    <s v="1020665"/>
    <s v="GO Posta Rosada 3P@ Va Cj t-f AP"/>
    <s v="Pierna"/>
    <s v="Pierna Pulpa Fina"/>
    <x v="9"/>
    <m/>
    <m/>
    <m/>
    <m/>
    <m/>
    <x v="1"/>
    <x v="5"/>
    <n v="6850.3320000000003"/>
    <n v="0"/>
    <x v="2"/>
    <n v="0"/>
  </r>
  <r>
    <n v="1020678"/>
    <x v="1"/>
    <x v="1"/>
    <x v="2"/>
    <s v="1020678"/>
    <s v="GO Lom Tec@ Va Cj Lom Ctro AP"/>
    <s v="Lomo"/>
    <s v="Lomo Centro"/>
    <x v="9"/>
    <m/>
    <m/>
    <m/>
    <m/>
    <m/>
    <x v="1"/>
    <x v="5"/>
    <n v="160.19300000000001"/>
    <n v="0"/>
    <x v="2"/>
    <n v="0"/>
  </r>
  <r>
    <n v="1020681"/>
    <x v="1"/>
    <x v="1"/>
    <x v="2"/>
    <s v="1020681"/>
    <s v="GO MM Loin D@ Fi Cj 12k AP"/>
    <s v="Lomo"/>
    <s v="Lomo MM Loin"/>
    <x v="9"/>
    <m/>
    <m/>
    <m/>
    <m/>
    <m/>
    <x v="1"/>
    <x v="5"/>
    <n v="16876.405999999999"/>
    <n v="0"/>
    <x v="2"/>
    <n v="0"/>
  </r>
  <r>
    <n v="1020704"/>
    <x v="1"/>
    <x v="1"/>
    <x v="2"/>
    <s v="1020704"/>
    <s v="GO File N@ Va Cj File AP"/>
    <s v="Filete"/>
    <s v="Filete c/Cabeza"/>
    <x v="9"/>
    <m/>
    <m/>
    <m/>
    <m/>
    <m/>
    <x v="1"/>
    <x v="5"/>
    <n v="399.995"/>
    <n v="0"/>
    <x v="2"/>
    <n v="500"/>
  </r>
  <r>
    <n v="1020774"/>
    <x v="1"/>
    <x v="1"/>
    <x v="2"/>
    <s v="1020774"/>
    <s v="GO Malaya Japon@ Va Cj JP"/>
    <s v="Prolijado"/>
    <s v="Prolijado Malaya"/>
    <x v="9"/>
    <m/>
    <m/>
    <m/>
    <m/>
    <m/>
    <x v="1"/>
    <x v="5"/>
    <n v="9900"/>
    <n v="0"/>
    <x v="2"/>
    <n v="3809.5238095238096"/>
  </r>
  <r>
    <n v="1020802"/>
    <x v="1"/>
    <x v="1"/>
    <x v="2"/>
    <s v="1020802"/>
    <s v="GO Panc S/tec N@ Fi Cj 20k AP"/>
    <s v="Panceta"/>
    <s v="Panceta s/Cuero"/>
    <x v="9"/>
    <m/>
    <m/>
    <m/>
    <m/>
    <m/>
    <x v="1"/>
    <x v="5"/>
    <n v="72499.998000000007"/>
    <n v="0"/>
    <x v="2"/>
    <n v="38262.5"/>
  </r>
  <r>
    <n v="1020810"/>
    <x v="1"/>
    <x v="1"/>
    <x v="2"/>
    <s v="1020810"/>
    <s v="GO Recto@ Cj File AP"/>
    <s v="Subprod"/>
    <s v="Subprod Tripa"/>
    <x v="9"/>
    <m/>
    <m/>
    <m/>
    <m/>
    <m/>
    <x v="1"/>
    <x v="5"/>
    <n v="5125.8230000000003"/>
    <n v="0"/>
    <x v="2"/>
    <n v="0"/>
  </r>
  <r>
    <n v="1020822"/>
    <x v="1"/>
    <x v="1"/>
    <x v="2"/>
    <s v="1020822"/>
    <s v="GO Resto Tira Hso@ Cj 20k AS"/>
    <s v="Huesos"/>
    <s v="Huesos Cuarto Centra"/>
    <x v="5"/>
    <m/>
    <m/>
    <m/>
    <m/>
    <m/>
    <x v="1"/>
    <x v="5"/>
    <n v="19181.346000000001"/>
    <n v="0"/>
    <x v="2"/>
    <n v="0"/>
  </r>
  <r>
    <n v="1020828"/>
    <x v="1"/>
    <x v="1"/>
    <x v="2"/>
    <s v="1020828"/>
    <s v="GO BB Ribs 20-24 Oz@ Cj 10k AS"/>
    <s v="Chuleta"/>
    <s v="Chuleta Huesos"/>
    <x v="5"/>
    <m/>
    <m/>
    <m/>
    <m/>
    <m/>
    <x v="1"/>
    <x v="5"/>
    <n v="51830.796999999999"/>
    <n v="0"/>
    <x v="2"/>
    <n v="0"/>
  </r>
  <r>
    <n v="1020845"/>
    <x v="1"/>
    <x v="1"/>
    <x v="2"/>
    <s v="1020845"/>
    <s v="GO Lom Vet 44@ Fi Cj 20k AS"/>
    <s v="Lomo"/>
    <s v="Lomo Vetado"/>
    <x v="6"/>
    <m/>
    <m/>
    <m/>
    <m/>
    <m/>
    <x v="1"/>
    <x v="5"/>
    <n v="44988.197999999997"/>
    <n v="0"/>
    <x v="2"/>
    <n v="0"/>
  </r>
  <r>
    <n v="1020848"/>
    <x v="1"/>
    <x v="1"/>
    <x v="2"/>
    <s v="1020848"/>
    <s v="GO Lom Ctro 27@ Cj 20k AS"/>
    <s v="Lomo"/>
    <s v="Lomo Centro"/>
    <x v="0"/>
    <m/>
    <m/>
    <m/>
    <m/>
    <m/>
    <x v="1"/>
    <x v="5"/>
    <n v="66052.58"/>
    <n v="0"/>
    <x v="2"/>
    <n v="0"/>
  </r>
  <r>
    <n v="1020853"/>
    <x v="1"/>
    <x v="1"/>
    <x v="2"/>
    <s v="1020853"/>
    <s v="GO File C/cab@ Cj 5k AS"/>
    <s v="Filete"/>
    <s v="Filete c/Cabeza"/>
    <x v="7"/>
    <m/>
    <m/>
    <m/>
    <m/>
    <m/>
    <x v="1"/>
    <x v="5"/>
    <n v="128813.023"/>
    <n v="0"/>
    <x v="2"/>
    <n v="0"/>
  </r>
  <r>
    <n v="1020860"/>
    <x v="1"/>
    <x v="1"/>
    <x v="2"/>
    <s v="1020860"/>
    <s v="GO Lom Vet@ Cj 12k AK"/>
    <s v="Lomo"/>
    <s v="Lomo Vetado"/>
    <x v="4"/>
    <m/>
    <m/>
    <m/>
    <m/>
    <m/>
    <x v="1"/>
    <x v="5"/>
    <n v="61343.197999999997"/>
    <n v="0"/>
    <x v="2"/>
    <n v="44000"/>
  </r>
  <r>
    <n v="1020861"/>
    <x v="1"/>
    <x v="1"/>
    <x v="2"/>
    <s v="1020861"/>
    <s v="GO Lom Vet@ Cj 12k TJ"/>
    <s v="Lomo"/>
    <s v="Lomo Vetado"/>
    <x v="4"/>
    <m/>
    <m/>
    <m/>
    <m/>
    <m/>
    <x v="1"/>
    <x v="5"/>
    <n v="60722.177000000003"/>
    <n v="0"/>
    <x v="2"/>
    <n v="88000"/>
  </r>
  <r>
    <n v="1020886"/>
    <x v="1"/>
    <x v="1"/>
    <x v="2"/>
    <s v="1020886"/>
    <s v="GO Panc Tecl Nor@ Cj 20k AS"/>
    <s v="Panceta"/>
    <s v="Panceta s/Cuero"/>
    <x v="0"/>
    <m/>
    <m/>
    <m/>
    <m/>
    <m/>
    <x v="1"/>
    <x v="5"/>
    <n v="957.45699999999999"/>
    <n v="0"/>
    <x v="2"/>
    <n v="0"/>
  </r>
  <r>
    <n v="1020904"/>
    <x v="1"/>
    <x v="1"/>
    <x v="2"/>
    <s v="1020904"/>
    <s v="GO Panc C/cue@ Cj Panc 230 TJ"/>
    <s v="Panceta"/>
    <s v="Panceta c/Cuero"/>
    <x v="4"/>
    <m/>
    <m/>
    <m/>
    <m/>
    <m/>
    <x v="1"/>
    <x v="5"/>
    <n v="196487.12899999999"/>
    <n v="0"/>
    <x v="2"/>
    <n v="0"/>
  </r>
  <r>
    <n v="1020914"/>
    <x v="1"/>
    <x v="1"/>
    <x v="2"/>
    <s v="1020914"/>
    <s v="GO Panc Lam 2.5mm@ Cj ch AP"/>
    <s v="Panceta"/>
    <s v="Panceta c/Cuero"/>
    <x v="9"/>
    <m/>
    <m/>
    <m/>
    <m/>
    <m/>
    <x v="1"/>
    <x v="5"/>
    <n v="3661.0709999999999"/>
    <n v="0"/>
    <x v="2"/>
    <n v="1285.7142857142858"/>
  </r>
  <r>
    <n v="1020925"/>
    <x v="1"/>
    <x v="1"/>
    <x v="2"/>
    <s v="1020925"/>
    <s v="GO Grasa Forro Pna Limp@ Cj 20k AS"/>
    <s v="Grasas"/>
    <s v="Grasa Forro"/>
    <x v="0"/>
    <m/>
    <m/>
    <m/>
    <m/>
    <m/>
    <x v="1"/>
    <x v="5"/>
    <n v="26127.52"/>
    <n v="0"/>
    <x v="2"/>
    <n v="0"/>
  </r>
  <r>
    <n v="1020944"/>
    <x v="1"/>
    <x v="1"/>
    <x v="2"/>
    <s v="1020944"/>
    <s v="GO PpPna 59@ Fi Cj 20k AS"/>
    <s v="Pierna"/>
    <s v="Pierna Pulpa"/>
    <x v="0"/>
    <m/>
    <m/>
    <m/>
    <m/>
    <m/>
    <x v="1"/>
    <x v="5"/>
    <n v="286792.93900000001"/>
    <n v="0"/>
    <x v="2"/>
    <n v="0"/>
  </r>
  <r>
    <n v="1020990"/>
    <x v="1"/>
    <x v="1"/>
    <x v="2"/>
    <s v="1020990"/>
    <s v="GO Ganso S/g S/abst DA@ Cj 12k AP"/>
    <s v="Pierna"/>
    <s v="Pierna Pulpa Fina"/>
    <x v="9"/>
    <m/>
    <m/>
    <m/>
    <m/>
    <m/>
    <x v="1"/>
    <x v="5"/>
    <n v="13287.178"/>
    <n v="0"/>
    <x v="2"/>
    <n v="8000"/>
  </r>
  <r>
    <n v="1021012"/>
    <x v="1"/>
    <x v="1"/>
    <x v="2"/>
    <s v="1021012"/>
    <s v="GO Papda K@ Cj 20k AK"/>
    <s v="Plancha"/>
    <s v="Plancha s/Cuero"/>
    <x v="4"/>
    <m/>
    <m/>
    <m/>
    <m/>
    <m/>
    <x v="1"/>
    <x v="5"/>
    <n v="57002.531999999999"/>
    <n v="0"/>
    <x v="2"/>
    <n v="132000"/>
  </r>
  <r>
    <n v="1021020"/>
    <x v="1"/>
    <x v="1"/>
    <x v="2"/>
    <s v="1021020"/>
    <s v="GO Papda@ Bo Cj 20k AS"/>
    <s v="Plancha"/>
    <s v="Plancha s/Cuero"/>
    <x v="6"/>
    <m/>
    <m/>
    <m/>
    <m/>
    <m/>
    <x v="1"/>
    <x v="5"/>
    <n v="163.69900000000001"/>
    <n v="0"/>
    <x v="2"/>
    <n v="0"/>
  </r>
  <r>
    <n v="1021023"/>
    <x v="1"/>
    <x v="1"/>
    <x v="2"/>
    <s v="1021023"/>
    <s v="GO Gord rebaje@ Bo Cj 20k AS"/>
    <s v="Grasas"/>
    <s v="Grasa Gordura"/>
    <x v="0"/>
    <m/>
    <m/>
    <m/>
    <m/>
    <m/>
    <x v="1"/>
    <x v="5"/>
    <n v="136641.03099999999"/>
    <n v="0"/>
    <x v="2"/>
    <n v="72000"/>
  </r>
  <r>
    <n v="1021026"/>
    <x v="1"/>
    <x v="1"/>
    <x v="2"/>
    <s v="1021026"/>
    <s v="GO Gord rebaje@ Cj 20k AS"/>
    <s v="Grasas"/>
    <s v="Grasa Gordura"/>
    <x v="6"/>
    <m/>
    <m/>
    <m/>
    <m/>
    <m/>
    <x v="1"/>
    <x v="5"/>
    <n v="43337.171000000002"/>
    <n v="0"/>
    <x v="2"/>
    <n v="0"/>
  </r>
  <r>
    <n v="1021039"/>
    <x v="1"/>
    <x v="1"/>
    <x v="2"/>
    <s v="1021039"/>
    <s v="GO Cue Papda CP@ Cj 20k bca AS"/>
    <s v="Cueros"/>
    <s v="Cuero Papada"/>
    <x v="0"/>
    <m/>
    <m/>
    <m/>
    <m/>
    <m/>
    <x v="1"/>
    <x v="5"/>
    <n v="23999.998"/>
    <n v="0"/>
    <x v="2"/>
    <n v="0"/>
  </r>
  <r>
    <n v="1021045"/>
    <x v="1"/>
    <x v="1"/>
    <x v="2"/>
    <s v="1021045"/>
    <s v="GO PernilM C/M@ Cj 15k AK"/>
    <s v="Pernil"/>
    <s v="Pernil Mano"/>
    <x v="4"/>
    <m/>
    <m/>
    <m/>
    <m/>
    <m/>
    <x v="1"/>
    <x v="5"/>
    <n v="14961.937"/>
    <n v="0"/>
    <x v="2"/>
    <n v="22000"/>
  </r>
  <r>
    <n v="1021046"/>
    <x v="1"/>
    <x v="1"/>
    <x v="2"/>
    <s v="1021046"/>
    <s v="GO PernilM C/M@ Cj 15k TJ"/>
    <s v="Pernil"/>
    <s v="Pernil Mano"/>
    <x v="4"/>
    <m/>
    <m/>
    <m/>
    <m/>
    <m/>
    <x v="1"/>
    <x v="5"/>
    <n v="37696.722999999998"/>
    <n v="0"/>
    <x v="2"/>
    <n v="22000"/>
  </r>
  <r>
    <n v="1021077"/>
    <x v="1"/>
    <x v="1"/>
    <x v="2"/>
    <s v="1021077"/>
    <s v="GO Gord chic@ Cj 20k AS"/>
    <s v="Grasas"/>
    <s v="Grasa Gordura"/>
    <x v="0"/>
    <m/>
    <m/>
    <m/>
    <m/>
    <m/>
    <x v="1"/>
    <x v="5"/>
    <n v="119656.591"/>
    <n v="0"/>
    <x v="2"/>
    <n v="0"/>
  </r>
  <r>
    <n v="1021078"/>
    <x v="1"/>
    <x v="1"/>
    <x v="2"/>
    <s v="1021078"/>
    <s v="GO Triming 80/20@ Cj 20k AS"/>
    <s v="Recortes"/>
    <s v="Recortes No Magro"/>
    <x v="0"/>
    <m/>
    <m/>
    <m/>
    <m/>
    <m/>
    <x v="1"/>
    <x v="5"/>
    <n v="57296.345999999998"/>
    <n v="0"/>
    <x v="2"/>
    <n v="24000"/>
  </r>
  <r>
    <n v="1021085"/>
    <x v="1"/>
    <x v="1"/>
    <x v="2"/>
    <s v="1021085"/>
    <s v="GO Gord Esp@ Cj 20k AS"/>
    <s v="Grasas"/>
    <s v="Grasa Gordura"/>
    <x v="0"/>
    <m/>
    <m/>
    <m/>
    <m/>
    <m/>
    <x v="1"/>
    <x v="5"/>
    <n v="15045.581"/>
    <n v="0"/>
    <x v="2"/>
    <n v="0"/>
  </r>
  <r>
    <n v="1021092"/>
    <x v="1"/>
    <x v="1"/>
    <x v="2"/>
    <s v="1021092"/>
    <s v="GO Triming 85/15@ Cj t-f 20k AS"/>
    <s v="Recortes"/>
    <s v="Recortes No Magro"/>
    <x v="0"/>
    <m/>
    <m/>
    <m/>
    <m/>
    <m/>
    <x v="1"/>
    <x v="5"/>
    <n v="23096.585999999999"/>
    <n v="0"/>
    <x v="2"/>
    <n v="48000"/>
  </r>
  <r>
    <n v="1021105"/>
    <x v="1"/>
    <x v="1"/>
    <x v="2"/>
    <s v="1021105"/>
    <s v="GO Pulmon@ Cj 20k bca AS"/>
    <s v="Subprod"/>
    <s v="Subprod Visceras"/>
    <x v="0"/>
    <m/>
    <m/>
    <m/>
    <m/>
    <m/>
    <x v="1"/>
    <x v="5"/>
    <n v="19581.591"/>
    <n v="0"/>
    <x v="2"/>
    <n v="0"/>
  </r>
  <r>
    <n v="1021106"/>
    <x v="1"/>
    <x v="1"/>
    <x v="2"/>
    <s v="1021106"/>
    <s v="GO Pana S/Corazón@ Cj 20k AS"/>
    <s v="Subprod"/>
    <s v="Subprod Visceras"/>
    <x v="0"/>
    <m/>
    <m/>
    <m/>
    <m/>
    <m/>
    <x v="1"/>
    <x v="5"/>
    <n v="115498.605"/>
    <n v="0"/>
    <x v="2"/>
    <n v="120000"/>
  </r>
  <r>
    <n v="1021115"/>
    <x v="1"/>
    <x v="1"/>
    <x v="2"/>
    <s v="1021115"/>
    <s v="GO Estómago Pouch@ 20k bca AS"/>
    <s v="Subprod"/>
    <s v="Subprod Visceras"/>
    <x v="2"/>
    <m/>
    <m/>
    <m/>
    <m/>
    <m/>
    <x v="1"/>
    <x v="5"/>
    <n v="73773.538"/>
    <n v="0"/>
    <x v="2"/>
    <n v="0"/>
  </r>
  <r>
    <n v="1021136"/>
    <x v="1"/>
    <x v="1"/>
    <x v="2"/>
    <s v="1021136"/>
    <s v="GO Tráquea@ Cj Lom Ctro AP"/>
    <s v="Subprod"/>
    <s v="Subprod Visceras"/>
    <x v="9"/>
    <m/>
    <m/>
    <m/>
    <m/>
    <m/>
    <x v="1"/>
    <x v="5"/>
    <n v="3826.998"/>
    <n v="0"/>
    <x v="2"/>
    <n v="0"/>
  </r>
  <r>
    <n v="1021149"/>
    <x v="1"/>
    <x v="1"/>
    <x v="2"/>
    <s v="1021149"/>
    <s v="GO Tira Hso Ctro@ Cj 20k TJ"/>
    <s v="Huesos"/>
    <s v="Huesos Cuarto Centra"/>
    <x v="4"/>
    <m/>
    <m/>
    <m/>
    <m/>
    <m/>
    <x v="1"/>
    <x v="5"/>
    <n v="27650.187999999998"/>
    <n v="0"/>
    <x v="2"/>
    <n v="44000"/>
  </r>
  <r>
    <n v="1021150"/>
    <x v="1"/>
    <x v="1"/>
    <x v="2"/>
    <s v="1021150"/>
    <s v="GO Tira Hso Ctro@ Cj 20k AK"/>
    <s v="Huesos"/>
    <s v="Huesos Cuarto Centra"/>
    <x v="4"/>
    <m/>
    <m/>
    <m/>
    <m/>
    <m/>
    <x v="1"/>
    <x v="5"/>
    <n v="43957.942999999999"/>
    <n v="0"/>
    <x v="2"/>
    <n v="44000"/>
  </r>
  <r>
    <n v="1021151"/>
    <x v="1"/>
    <x v="1"/>
    <x v="2"/>
    <s v="1021151"/>
    <s v="GO Hso Cogote@ Bo Cj 20k TJ"/>
    <s v="Huesos"/>
    <s v="Huesos Cuarto Delant"/>
    <x v="4"/>
    <m/>
    <m/>
    <m/>
    <m/>
    <m/>
    <x v="1"/>
    <x v="5"/>
    <n v="20172.467000000001"/>
    <n v="0"/>
    <x v="2"/>
    <n v="22000"/>
  </r>
  <r>
    <n v="1021152"/>
    <x v="1"/>
    <x v="1"/>
    <x v="2"/>
    <s v="1021152"/>
    <s v="GO Hso Cogote@ Bo Cj 20k AK"/>
    <s v="Huesos"/>
    <s v="Huesos Cuarto Delant"/>
    <x v="4"/>
    <m/>
    <m/>
    <m/>
    <m/>
    <m/>
    <x v="1"/>
    <x v="5"/>
    <n v="20215.848000000002"/>
    <n v="0"/>
    <x v="2"/>
    <n v="22000"/>
  </r>
  <r>
    <n v="1021156"/>
    <x v="1"/>
    <x v="1"/>
    <x v="2"/>
    <s v="1021156"/>
    <s v="GO Hso Pecho@ Cj Lom Vet TJ"/>
    <s v="Huesos"/>
    <s v="Huesos Cuarto Centra"/>
    <x v="4"/>
    <m/>
    <m/>
    <m/>
    <m/>
    <m/>
    <x v="1"/>
    <x v="5"/>
    <n v="51430.375"/>
    <n v="0"/>
    <x v="2"/>
    <n v="0"/>
  </r>
  <r>
    <n v="1021187"/>
    <x v="1"/>
    <x v="1"/>
    <x v="2"/>
    <s v="1021187"/>
    <s v="GO Cue Back@ Cj 20k t-f AS"/>
    <s v="Cueros"/>
    <s v="Cuero Back"/>
    <x v="0"/>
    <m/>
    <m/>
    <m/>
    <m/>
    <m/>
    <x v="1"/>
    <x v="5"/>
    <n v="14182.822"/>
    <n v="0"/>
    <x v="2"/>
    <n v="24000"/>
  </r>
  <r>
    <n v="1021204"/>
    <x v="1"/>
    <x v="1"/>
    <x v="2"/>
    <s v="1021204"/>
    <s v="GO Lom Tocino@ Cj 20k AS"/>
    <s v="Grasas"/>
    <s v="Grasa Lomo Tocino"/>
    <x v="2"/>
    <m/>
    <m/>
    <m/>
    <m/>
    <m/>
    <x v="1"/>
    <x v="5"/>
    <n v="2080.0010000000002"/>
    <n v="0"/>
    <x v="2"/>
    <n v="0"/>
  </r>
  <r>
    <n v="1021237"/>
    <x v="1"/>
    <x v="1"/>
    <x v="2"/>
    <s v="1021237"/>
    <s v="GO Triming 80/20@ Bo c/f Cj 20k AS"/>
    <s v="Recortes"/>
    <s v="Recortes No Magro"/>
    <x v="7"/>
    <m/>
    <m/>
    <m/>
    <m/>
    <m/>
    <x v="1"/>
    <x v="5"/>
    <n v="11599.999"/>
    <n v="0"/>
    <x v="2"/>
    <n v="0"/>
  </r>
  <r>
    <n v="1021263"/>
    <x v="1"/>
    <x v="1"/>
    <x v="2"/>
    <s v="1021263"/>
    <s v="GO PpPna 59@ Fi Cj 20k AS"/>
    <s v="Pierna"/>
    <s v="Pierna Pulpa"/>
    <x v="7"/>
    <m/>
    <m/>
    <m/>
    <m/>
    <m/>
    <x v="1"/>
    <x v="5"/>
    <n v="164447.429"/>
    <n v="0"/>
    <x v="2"/>
    <n v="0"/>
  </r>
  <r>
    <n v="1021270"/>
    <x v="1"/>
    <x v="1"/>
    <x v="2"/>
    <s v="1021270"/>
    <s v="GO Forro Pal@ Bo Cj 20k AS"/>
    <s v="Cueros"/>
    <s v="Cuero Forro"/>
    <x v="6"/>
    <m/>
    <m/>
    <m/>
    <m/>
    <m/>
    <x v="1"/>
    <x v="5"/>
    <n v="89189.171000000002"/>
    <n v="0"/>
    <x v="2"/>
    <n v="0"/>
  </r>
  <r>
    <n v="1021272"/>
    <x v="1"/>
    <x v="1"/>
    <x v="2"/>
    <s v="1021272"/>
    <s v="GO Pna Forro@ Bo Cj 20k AS"/>
    <s v="Cueros"/>
    <s v="Cuero Forro"/>
    <x v="6"/>
    <m/>
    <m/>
    <m/>
    <m/>
    <m/>
    <x v="1"/>
    <x v="5"/>
    <n v="300500.43599999999"/>
    <n v="0"/>
    <x v="2"/>
    <n v="0"/>
  </r>
  <r>
    <n v="1021287"/>
    <x v="1"/>
    <x v="1"/>
    <x v="2"/>
    <s v="1021287"/>
    <s v="GO Lom Tocino@ Bo Cj AS"/>
    <s v="Grasas"/>
    <s v="Grasa Lomo Tocino"/>
    <x v="7"/>
    <m/>
    <m/>
    <m/>
    <m/>
    <m/>
    <x v="1"/>
    <x v="5"/>
    <n v="1376.4939999999999"/>
    <n v="0"/>
    <x v="2"/>
    <n v="0"/>
  </r>
  <r>
    <n v="1021385"/>
    <x v="1"/>
    <x v="1"/>
    <x v="2"/>
    <s v="1021385"/>
    <s v="GO Cue granel Esp CC@ Cj 20k AS"/>
    <s v="Cueros"/>
    <s v="Cuero Mixto"/>
    <x v="0"/>
    <m/>
    <m/>
    <m/>
    <m/>
    <m/>
    <x v="1"/>
    <x v="5"/>
    <n v="184407.639"/>
    <n v="0"/>
    <x v="2"/>
    <n v="96000"/>
  </r>
  <r>
    <n v="1021398"/>
    <x v="1"/>
    <x v="1"/>
    <x v="2"/>
    <s v="1021398"/>
    <s v="GO File C/cab@ Cj 5k AS"/>
    <s v="Filete"/>
    <s v="Filete c/Cabeza"/>
    <x v="5"/>
    <m/>
    <m/>
    <m/>
    <m/>
    <m/>
    <x v="1"/>
    <x v="5"/>
    <n v="51809.769"/>
    <n v="0"/>
    <x v="2"/>
    <n v="0"/>
  </r>
  <r>
    <n v="1021435"/>
    <x v="1"/>
    <x v="1"/>
    <x v="2"/>
    <s v="1021435"/>
    <s v="GO Gord Lom Tocino@ Cj 20k AS"/>
    <s v="Grasas"/>
    <s v="Grasa Gordura"/>
    <x v="7"/>
    <m/>
    <m/>
    <m/>
    <m/>
    <m/>
    <x v="1"/>
    <x v="5"/>
    <n v="36435.447"/>
    <n v="0"/>
    <x v="2"/>
    <n v="0"/>
  </r>
  <r>
    <n v="1021470"/>
    <x v="1"/>
    <x v="1"/>
    <x v="2"/>
    <s v="1021470"/>
    <s v="GO PernilM@ Cj 20k AK"/>
    <s v="Pernil"/>
    <s v="Pernil Mano"/>
    <x v="4"/>
    <m/>
    <m/>
    <m/>
    <m/>
    <m/>
    <x v="1"/>
    <x v="5"/>
    <n v="21219.258999999998"/>
    <n v="0"/>
    <x v="2"/>
    <n v="0"/>
  </r>
  <r>
    <n v="1021474"/>
    <x v="1"/>
    <x v="1"/>
    <x v="2"/>
    <s v="1021474"/>
    <s v="GO Gord Esp@ Bo Cj AS"/>
    <s v="Grasas"/>
    <s v="Grasa Gordura"/>
    <x v="7"/>
    <m/>
    <m/>
    <m/>
    <m/>
    <m/>
    <x v="1"/>
    <x v="5"/>
    <n v="74898.315000000002"/>
    <n v="0"/>
    <x v="2"/>
    <n v="0"/>
  </r>
  <r>
    <n v="1021538"/>
    <x v="1"/>
    <x v="1"/>
    <x v="2"/>
    <s v="1021538"/>
    <s v="GO Pecho Belly S/p@ Vp Cj AS"/>
    <s v="Panceta"/>
    <s v="Panceta s/Cuero"/>
    <x v="5"/>
    <m/>
    <m/>
    <m/>
    <m/>
    <m/>
    <x v="1"/>
    <x v="5"/>
    <n v="90097.909"/>
    <n v="0"/>
    <x v="2"/>
    <n v="0"/>
  </r>
  <r>
    <n v="1021550"/>
    <x v="1"/>
    <x v="1"/>
    <x v="2"/>
    <s v="1021550"/>
    <s v="GO Triming 85/15@ Cj 20k AS"/>
    <s v="Recortes"/>
    <s v="Recortes No Magro"/>
    <x v="7"/>
    <m/>
    <m/>
    <m/>
    <m/>
    <m/>
    <x v="1"/>
    <x v="5"/>
    <n v="49755.125"/>
    <n v="0"/>
    <x v="2"/>
    <n v="0"/>
  </r>
  <r>
    <n v="1021555"/>
    <x v="1"/>
    <x v="1"/>
    <x v="2"/>
    <s v="1021555"/>
    <s v="GO Grasa Desp Papda@ Cj 20k AS"/>
    <s v="Grasas"/>
    <s v="Grasa Gordura"/>
    <x v="6"/>
    <m/>
    <m/>
    <m/>
    <m/>
    <m/>
    <x v="1"/>
    <x v="5"/>
    <n v="154609.86199999999"/>
    <n v="0"/>
    <x v="2"/>
    <n v="0"/>
  </r>
  <r>
    <n v="1021596"/>
    <x v="1"/>
    <x v="1"/>
    <x v="2"/>
    <s v="1021596"/>
    <s v="GO Cue granel Esp CC@ Cj 20k AS"/>
    <s v="Cueros"/>
    <s v="Cuero Mixto"/>
    <x v="6"/>
    <m/>
    <m/>
    <m/>
    <m/>
    <m/>
    <x v="1"/>
    <x v="5"/>
    <n v="14855.886"/>
    <n v="0"/>
    <x v="2"/>
    <n v="0"/>
  </r>
  <r>
    <n v="1021603"/>
    <x v="1"/>
    <x v="1"/>
    <x v="2"/>
    <s v="1021603"/>
    <s v="GO MM Loin L (MC4-5)@ Fi Cj ch JP"/>
    <s v="Lomo"/>
    <s v="Lomo MM Loin"/>
    <x v="9"/>
    <m/>
    <m/>
    <m/>
    <m/>
    <m/>
    <x v="1"/>
    <x v="5"/>
    <n v="351.41800000000001"/>
    <n v="0"/>
    <x v="2"/>
    <n v="0"/>
  </r>
  <r>
    <n v="1021609"/>
    <x v="1"/>
    <x v="1"/>
    <x v="2"/>
    <s v="1021609"/>
    <s v="GO File C/cab@ IWP Cj 10k SC"/>
    <s v="Filete"/>
    <s v="Filete c/Cabeza"/>
    <x v="9"/>
    <m/>
    <m/>
    <m/>
    <m/>
    <m/>
    <x v="1"/>
    <x v="5"/>
    <n v="153.44800000000001"/>
    <n v="0"/>
    <x v="2"/>
    <n v="0"/>
  </r>
  <r>
    <n v="1021639"/>
    <x v="1"/>
    <x v="1"/>
    <x v="2"/>
    <s v="1021639"/>
    <s v="GO File C/cab@ Cj 5k AS"/>
    <s v="Filete"/>
    <s v="Filete c/Cabeza"/>
    <x v="0"/>
    <m/>
    <m/>
    <m/>
    <m/>
    <m/>
    <x v="1"/>
    <x v="5"/>
    <n v="11874.710999999999"/>
    <n v="0"/>
    <x v="2"/>
    <n v="0"/>
  </r>
  <r>
    <n v="1021664"/>
    <x v="1"/>
    <x v="1"/>
    <x v="2"/>
    <s v="1021664"/>
    <s v="GO Pecho S/cue K@ Cj 20k TJ"/>
    <s v="Cost-Pec"/>
    <s v="Cost-Pec Entero"/>
    <x v="4"/>
    <m/>
    <m/>
    <m/>
    <m/>
    <m/>
    <x v="1"/>
    <x v="5"/>
    <n v="36924.767999999996"/>
    <n v="0"/>
    <x v="2"/>
    <n v="0"/>
  </r>
  <r>
    <n v="1021665"/>
    <x v="1"/>
    <x v="1"/>
    <x v="2"/>
    <s v="1021665"/>
    <s v="GO Pecho S/cue K@ Cj 20k AK"/>
    <s v="Cost-Pec"/>
    <s v="Cost-Pec Entero"/>
    <x v="4"/>
    <m/>
    <m/>
    <m/>
    <m/>
    <m/>
    <x v="1"/>
    <x v="5"/>
    <n v="44512.343000000001"/>
    <n v="0"/>
    <x v="2"/>
    <n v="0"/>
  </r>
  <r>
    <n v="1021731"/>
    <x v="1"/>
    <x v="1"/>
    <x v="2"/>
    <s v="1021731"/>
    <s v="GO PernilM@ Cj 20k AS"/>
    <s v="Pernil"/>
    <s v="Pernil Mano"/>
    <x v="2"/>
    <m/>
    <m/>
    <m/>
    <m/>
    <m/>
    <x v="1"/>
    <x v="5"/>
    <n v="388790.72200000001"/>
    <n v="0"/>
    <x v="2"/>
    <n v="24000"/>
  </r>
  <r>
    <n v="1021732"/>
    <x v="1"/>
    <x v="1"/>
    <x v="2"/>
    <s v="1021732"/>
    <s v="GO Hso femur@ Cj 20k AS"/>
    <s v="Huesos"/>
    <s v="Huesos Cuarto Traser"/>
    <x v="2"/>
    <m/>
    <m/>
    <m/>
    <m/>
    <m/>
    <x v="1"/>
    <x v="5"/>
    <n v="308753.99099999998"/>
    <n v="0"/>
    <x v="2"/>
    <n v="0"/>
  </r>
  <r>
    <n v="1021733"/>
    <x v="1"/>
    <x v="1"/>
    <x v="2"/>
    <s v="1021733"/>
    <s v="GO PpPna 59@ Cj 20k AS"/>
    <s v="Pierna"/>
    <s v="Pierna Pulpa"/>
    <x v="2"/>
    <m/>
    <m/>
    <m/>
    <m/>
    <m/>
    <x v="1"/>
    <x v="5"/>
    <n v="86506.345000000001"/>
    <n v="0"/>
    <x v="2"/>
    <n v="0"/>
  </r>
  <r>
    <n v="1021735"/>
    <x v="1"/>
    <x v="1"/>
    <x v="2"/>
    <s v="1021735"/>
    <s v="GO Patas@ Cj 20k AS"/>
    <s v="Subprod"/>
    <s v="Subprod Patas-Manos"/>
    <x v="2"/>
    <m/>
    <m/>
    <m/>
    <m/>
    <m/>
    <x v="1"/>
    <x v="5"/>
    <n v="196278.98499999999"/>
    <n v="0"/>
    <x v="2"/>
    <n v="24000"/>
  </r>
  <r>
    <n v="1021737"/>
    <x v="1"/>
    <x v="1"/>
    <x v="2"/>
    <s v="1021737"/>
    <s v="GO Manos B@ Cj 20k AS"/>
    <s v="Subprod"/>
    <s v="Subprod Patas-Manos"/>
    <x v="2"/>
    <m/>
    <m/>
    <m/>
    <m/>
    <m/>
    <x v="1"/>
    <x v="5"/>
    <n v="12650.879000000001"/>
    <n v="0"/>
    <x v="2"/>
    <n v="0"/>
  </r>
  <r>
    <n v="1021738"/>
    <x v="1"/>
    <x v="1"/>
    <x v="2"/>
    <s v="1021738"/>
    <s v="GO Patas B@ Cj 20k AS"/>
    <s v="Subprod"/>
    <s v="Subprod Patas-Manos"/>
    <x v="2"/>
    <m/>
    <m/>
    <m/>
    <m/>
    <m/>
    <x v="1"/>
    <x v="5"/>
    <n v="84102.422999999995"/>
    <n v="0"/>
    <x v="2"/>
    <n v="0"/>
  </r>
  <r>
    <n v="1021739"/>
    <x v="1"/>
    <x v="1"/>
    <x v="2"/>
    <s v="1021739"/>
    <s v="GO Cab Part@ Cj 20k AS"/>
    <s v="Cabeza"/>
    <s v="Cabeza Entera"/>
    <x v="2"/>
    <m/>
    <m/>
    <m/>
    <m/>
    <m/>
    <x v="1"/>
    <x v="5"/>
    <n v="39133.783000000003"/>
    <n v="0"/>
    <x v="2"/>
    <n v="0"/>
  </r>
  <r>
    <n v="1021766"/>
    <x v="1"/>
    <x v="1"/>
    <x v="2"/>
    <s v="1021766"/>
    <s v="GO Hso Cogote@ Cj 20k AS"/>
    <s v="Huesos"/>
    <s v="Huesos Cuarto Delant"/>
    <x v="2"/>
    <m/>
    <m/>
    <m/>
    <m/>
    <m/>
    <x v="1"/>
    <x v="5"/>
    <n v="230000.72"/>
    <n v="0"/>
    <x v="2"/>
    <n v="0"/>
  </r>
  <r>
    <n v="1021767"/>
    <x v="1"/>
    <x v="1"/>
    <x v="2"/>
    <s v="1021767"/>
    <s v="GO Tira Hso Ctro@ Cj 20k AS"/>
    <s v="Huesos"/>
    <s v="Huesos Cuarto Centra"/>
    <x v="2"/>
    <m/>
    <m/>
    <m/>
    <m/>
    <m/>
    <x v="1"/>
    <x v="5"/>
    <n v="389060.79599999997"/>
    <n v="0"/>
    <x v="2"/>
    <n v="0"/>
  </r>
  <r>
    <n v="1021774"/>
    <x v="1"/>
    <x v="1"/>
    <x v="2"/>
    <s v="1021774"/>
    <s v="GO Hso húmer@ Bo Cj 20k AS"/>
    <s v="Huesos"/>
    <s v="Huesos Cuarto Delant"/>
    <x v="2"/>
    <m/>
    <m/>
    <m/>
    <m/>
    <m/>
    <x v="1"/>
    <x v="5"/>
    <n v="66356.097999999998"/>
    <n v="0"/>
    <x v="2"/>
    <n v="0"/>
  </r>
  <r>
    <n v="1021819"/>
    <x v="1"/>
    <x v="1"/>
    <x v="2"/>
    <s v="1021819"/>
    <s v="GO Lom Ctro 27@ Fi Cj 20k AS"/>
    <s v="Lomo"/>
    <s v="Lomo Centro"/>
    <x v="7"/>
    <m/>
    <m/>
    <m/>
    <m/>
    <m/>
    <x v="1"/>
    <x v="5"/>
    <n v="120747.505"/>
    <n v="0"/>
    <x v="2"/>
    <n v="0"/>
  </r>
  <r>
    <n v="1021864"/>
    <x v="1"/>
    <x v="1"/>
    <x v="2"/>
    <s v="1021864"/>
    <s v="GO Cue Papda CP@ Cj 20k AS"/>
    <s v="Cueros"/>
    <s v="Cuero Papada"/>
    <x v="3"/>
    <m/>
    <m/>
    <m/>
    <m/>
    <m/>
    <x v="1"/>
    <x v="5"/>
    <n v="74126.191000000006"/>
    <n v="0"/>
    <x v="2"/>
    <n v="0"/>
  </r>
  <r>
    <n v="1021868"/>
    <x v="1"/>
    <x v="1"/>
    <x v="2"/>
    <s v="1021868"/>
    <s v="GO PpPna 54@ Cj 20k AS"/>
    <s v="Pierna"/>
    <s v="Pierna Pulpa Fina"/>
    <x v="0"/>
    <m/>
    <m/>
    <m/>
    <m/>
    <m/>
    <x v="1"/>
    <x v="5"/>
    <n v="19541.642"/>
    <n v="0"/>
    <x v="2"/>
    <n v="0"/>
  </r>
  <r>
    <n v="1021874"/>
    <x v="1"/>
    <x v="1"/>
    <x v="2"/>
    <s v="1021874"/>
    <s v="GO Gord chic@ Cj 20k AS"/>
    <s v="Grasas"/>
    <s v="Grasa Gordura"/>
    <x v="6"/>
    <m/>
    <m/>
    <m/>
    <m/>
    <m/>
    <x v="1"/>
    <x v="5"/>
    <n v="236952.261"/>
    <n v="0"/>
    <x v="2"/>
    <n v="0"/>
  </r>
  <r>
    <n v="1021903"/>
    <x v="1"/>
    <x v="1"/>
    <x v="2"/>
    <s v="1021903"/>
    <s v="GO Corazón Partido@ Cj 10k AS"/>
    <s v="Subprod"/>
    <s v="Subprod Visceras"/>
    <x v="7"/>
    <m/>
    <m/>
    <m/>
    <m/>
    <m/>
    <x v="1"/>
    <x v="5"/>
    <n v="33657.294999999998"/>
    <n v="0"/>
    <x v="2"/>
    <n v="0"/>
  </r>
  <r>
    <n v="1021924"/>
    <x v="1"/>
    <x v="1"/>
    <x v="2"/>
    <s v="1021924"/>
    <s v="GO MM Loin L@ Cj 15k AS"/>
    <s v="Lomo"/>
    <s v="Lomo MM Loin"/>
    <x v="8"/>
    <m/>
    <m/>
    <m/>
    <m/>
    <m/>
    <x v="1"/>
    <x v="5"/>
    <n v="14080.092000000001"/>
    <n v="0"/>
    <x v="2"/>
    <n v="0"/>
  </r>
  <r>
    <n v="1021925"/>
    <x v="1"/>
    <x v="1"/>
    <x v="2"/>
    <s v="1021925"/>
    <s v="GO MM Loin S@ Fi Cj 15k AS"/>
    <s v="Lomo"/>
    <s v="Lomo MM Loin"/>
    <x v="8"/>
    <m/>
    <m/>
    <m/>
    <m/>
    <m/>
    <x v="1"/>
    <x v="5"/>
    <n v="52231.37"/>
    <n v="0"/>
    <x v="2"/>
    <n v="0"/>
  </r>
  <r>
    <n v="1021931"/>
    <x v="1"/>
    <x v="1"/>
    <x v="2"/>
    <s v="1021931"/>
    <s v="GO Pta Cos 3h@ Bo Cj 10k AS"/>
    <s v="Cost-Pec"/>
    <s v="Cost-Pec Trozos"/>
    <x v="8"/>
    <m/>
    <m/>
    <m/>
    <m/>
    <m/>
    <x v="1"/>
    <x v="5"/>
    <n v="6303.6409999999996"/>
    <n v="0"/>
    <x v="2"/>
    <n v="0"/>
  </r>
  <r>
    <n v="1021936"/>
    <x v="1"/>
    <x v="1"/>
    <x v="2"/>
    <s v="1021936"/>
    <s v="GO PpPal pimentada@ Cj 20k AS"/>
    <s v="Paleta"/>
    <s v="Paleta Pulpa"/>
    <x v="8"/>
    <m/>
    <m/>
    <m/>
    <m/>
    <m/>
    <x v="1"/>
    <x v="5"/>
    <n v="357302.99699999997"/>
    <n v="0"/>
    <x v="2"/>
    <n v="0"/>
  </r>
  <r>
    <n v="1021944"/>
    <x v="1"/>
    <x v="1"/>
    <x v="2"/>
    <s v="1021944"/>
    <s v="GO Diafrag@ Va Cj 8k AS"/>
    <s v="Recortes"/>
    <s v="Diafragma"/>
    <x v="8"/>
    <m/>
    <m/>
    <m/>
    <m/>
    <m/>
    <x v="1"/>
    <x v="5"/>
    <n v="3000"/>
    <n v="0"/>
    <x v="2"/>
    <n v="0"/>
  </r>
  <r>
    <n v="1021945"/>
    <x v="1"/>
    <x v="1"/>
    <x v="2"/>
    <s v="1021945"/>
    <s v="GO Lengua Japon@ Cj 10k AS"/>
    <s v="Cabeza"/>
    <s v="Cabeza Derivados"/>
    <x v="8"/>
    <m/>
    <m/>
    <m/>
    <m/>
    <m/>
    <x v="1"/>
    <x v="5"/>
    <n v="3000.002"/>
    <n v="0"/>
    <x v="2"/>
    <n v="0"/>
  </r>
  <r>
    <n v="1021952"/>
    <x v="1"/>
    <x v="1"/>
    <x v="2"/>
    <s v="1021952"/>
    <s v="GO BB Ribs 20-24 Oz@ Cj 10k AS"/>
    <s v="Chuleta"/>
    <s v="Chuleta Huesos"/>
    <x v="8"/>
    <m/>
    <m/>
    <m/>
    <m/>
    <m/>
    <x v="1"/>
    <x v="5"/>
    <n v="1370.0050000000001"/>
    <n v="0"/>
    <x v="2"/>
    <n v="0"/>
  </r>
  <r>
    <n v="1021971"/>
    <x v="1"/>
    <x v="1"/>
    <x v="2"/>
    <s v="1021971"/>
    <s v="GO Cue Back@ Cj 20k bca AS"/>
    <s v="Cueros"/>
    <s v="Cuero Back"/>
    <x v="2"/>
    <m/>
    <m/>
    <m/>
    <m/>
    <m/>
    <x v="1"/>
    <x v="5"/>
    <n v="85378.433000000005"/>
    <n v="0"/>
    <x v="2"/>
    <n v="0"/>
  </r>
  <r>
    <n v="1021976"/>
    <x v="1"/>
    <x v="1"/>
    <x v="2"/>
    <s v="1021976"/>
    <s v="GO PpPal 77@ Cj 20k AS"/>
    <s v="Paleta"/>
    <s v="Paleta Pulpa"/>
    <x v="0"/>
    <m/>
    <m/>
    <m/>
    <m/>
    <m/>
    <x v="1"/>
    <x v="5"/>
    <n v="94965.361999999994"/>
    <n v="0"/>
    <x v="2"/>
    <n v="0"/>
  </r>
  <r>
    <n v="1021987"/>
    <x v="1"/>
    <x v="1"/>
    <x v="2"/>
    <s v="1021987"/>
    <s v="GO Recto@ Cj 10k AS"/>
    <s v="Subprod"/>
    <s v="Subprod Tripa"/>
    <x v="8"/>
    <m/>
    <m/>
    <m/>
    <m/>
    <m/>
    <x v="1"/>
    <x v="5"/>
    <n v="9999.9959999999992"/>
    <n v="0"/>
    <x v="2"/>
    <n v="0"/>
  </r>
  <r>
    <n v="1021992"/>
    <x v="1"/>
    <x v="1"/>
    <x v="2"/>
    <s v="1021992"/>
    <s v="GO Lom Tocino@ Cj 20k AS"/>
    <s v="Grasas"/>
    <s v="Grasa Lomo Tocino"/>
    <x v="2"/>
    <m/>
    <m/>
    <m/>
    <m/>
    <m/>
    <x v="1"/>
    <x v="5"/>
    <n v="91290.808000000005"/>
    <n v="0"/>
    <x v="2"/>
    <n v="0"/>
  </r>
  <r>
    <n v="1022033"/>
    <x v="1"/>
    <x v="1"/>
    <x v="2"/>
    <s v="1022033"/>
    <s v="GO Lengua@ Fi Cj 10k AS"/>
    <s v="Cabeza"/>
    <s v="Cabeza Derivados"/>
    <x v="2"/>
    <m/>
    <m/>
    <m/>
    <m/>
    <m/>
    <x v="1"/>
    <x v="5"/>
    <n v="35236.008999999998"/>
    <n v="0"/>
    <x v="2"/>
    <n v="0"/>
  </r>
  <r>
    <n v="1022080"/>
    <x v="1"/>
    <x v="1"/>
    <x v="2"/>
    <s v="1022080"/>
    <s v="GO Cola Nor@ Fi Cj 10k AS"/>
    <s v="Subprod"/>
    <s v="Subprod Cola"/>
    <x v="2"/>
    <m/>
    <m/>
    <m/>
    <m/>
    <m/>
    <x v="1"/>
    <x v="5"/>
    <n v="81855.145000000004"/>
    <n v="0"/>
    <x v="2"/>
    <n v="0"/>
  </r>
  <r>
    <n v="1022096"/>
    <x v="1"/>
    <x v="1"/>
    <x v="2"/>
    <s v="1022096"/>
    <s v="GO Sternum Bones@ Bo Cj 10k AS"/>
    <s v="Huesos"/>
    <s v="Huesos Cuarto Delant"/>
    <x v="2"/>
    <m/>
    <m/>
    <m/>
    <m/>
    <m/>
    <x v="1"/>
    <x v="5"/>
    <n v="232522.10200000001"/>
    <n v="0"/>
    <x v="2"/>
    <n v="48000"/>
  </r>
  <r>
    <n v="1022099"/>
    <x v="1"/>
    <x v="1"/>
    <x v="2"/>
    <s v="1022099"/>
    <s v="GO Hso Costilla@ Cj 18k AS"/>
    <s v="Huesos"/>
    <s v="Huesos Cuarto Centra"/>
    <x v="2"/>
    <m/>
    <m/>
    <m/>
    <m/>
    <m/>
    <x v="1"/>
    <x v="5"/>
    <n v="185576.72099999999"/>
    <n v="0"/>
    <x v="2"/>
    <n v="0"/>
  </r>
  <r>
    <n v="1022101"/>
    <x v="1"/>
    <x v="1"/>
    <x v="2"/>
    <s v="1022101"/>
    <s v="GO Lom Tec@ Va Cj 20k AS"/>
    <s v="Lomo"/>
    <s v="Lomo Centro"/>
    <x v="8"/>
    <m/>
    <m/>
    <m/>
    <m/>
    <m/>
    <x v="1"/>
    <x v="5"/>
    <n v="3000"/>
    <n v="0"/>
    <x v="2"/>
    <n v="0"/>
  </r>
  <r>
    <n v="1022125"/>
    <x v="1"/>
    <x v="1"/>
    <x v="2"/>
    <s v="1022125"/>
    <s v="GO PernilM C/M@ Cj 20k AS"/>
    <s v="Pernil"/>
    <s v="Pernil Mano"/>
    <x v="2"/>
    <m/>
    <m/>
    <m/>
    <m/>
    <m/>
    <x v="1"/>
    <x v="5"/>
    <n v="222573.32800000001"/>
    <n v="0"/>
    <x v="2"/>
    <n v="0"/>
  </r>
  <r>
    <n v="1022128"/>
    <x v="1"/>
    <x v="1"/>
    <x v="2"/>
    <s v="1022128"/>
    <s v="GO Ganso C/asiento@ Bol Cj 14k AS"/>
    <s v="Pierna"/>
    <s v="Pierna Pulpa Fina"/>
    <x v="8"/>
    <m/>
    <m/>
    <m/>
    <m/>
    <m/>
    <x v="1"/>
    <x v="5"/>
    <n v="18328.181"/>
    <n v="0"/>
    <x v="2"/>
    <n v="0"/>
  </r>
  <r>
    <n v="1022141"/>
    <x v="1"/>
    <x v="1"/>
    <x v="2"/>
    <s v="1022141"/>
    <s v="GO Posta Negra D@ Cj AS"/>
    <s v="Pierna"/>
    <s v="Pierna Pulpa Fina"/>
    <x v="8"/>
    <m/>
    <m/>
    <m/>
    <m/>
    <m/>
    <x v="1"/>
    <x v="5"/>
    <n v="10390.449000000001"/>
    <n v="0"/>
    <x v="2"/>
    <n v="0"/>
  </r>
  <r>
    <n v="1022142"/>
    <x v="1"/>
    <x v="1"/>
    <x v="2"/>
    <s v="1022142"/>
    <s v="GO Posta Rosada@ Cj AS"/>
    <s v="Pierna"/>
    <s v="Pierna Pulpa Fina"/>
    <x v="8"/>
    <m/>
    <m/>
    <m/>
    <m/>
    <m/>
    <x v="1"/>
    <x v="5"/>
    <n v="8837.3940000000002"/>
    <n v="0"/>
    <x v="2"/>
    <n v="0"/>
  </r>
  <r>
    <n v="1022149"/>
    <x v="1"/>
    <x v="1"/>
    <x v="2"/>
    <s v="1022149"/>
    <s v="GO Plancha Rebaje Ent@ Cj 20k AS"/>
    <s v="Plancha"/>
    <s v="Plancha s/Cuero"/>
    <x v="0"/>
    <m/>
    <m/>
    <m/>
    <m/>
    <m/>
    <x v="1"/>
    <x v="5"/>
    <n v="10180.862999999999"/>
    <n v="0"/>
    <x v="2"/>
    <n v="0"/>
  </r>
  <r>
    <n v="1022150"/>
    <x v="1"/>
    <x v="1"/>
    <x v="2"/>
    <s v="1022150"/>
    <s v="GO Gord chic@ Cj 20k AS"/>
    <s v="Grasas"/>
    <s v="Grasa Gordura"/>
    <x v="0"/>
    <m/>
    <m/>
    <m/>
    <m/>
    <m/>
    <x v="1"/>
    <x v="5"/>
    <n v="73823.509999999995"/>
    <n v="0"/>
    <x v="2"/>
    <n v="24000"/>
  </r>
  <r>
    <n v="1022169"/>
    <x v="1"/>
    <x v="1"/>
    <x v="2"/>
    <s v="1022169"/>
    <s v="GO Cartilag Lom@ Cj 10k AS"/>
    <s v="Recortes"/>
    <s v="Recortes No Magro"/>
    <x v="2"/>
    <m/>
    <m/>
    <m/>
    <m/>
    <m/>
    <x v="1"/>
    <x v="5"/>
    <n v="166320.36199999999"/>
    <n v="0"/>
    <x v="2"/>
    <n v="0"/>
  </r>
  <r>
    <n v="1022182"/>
    <x v="1"/>
    <x v="1"/>
    <x v="2"/>
    <s v="1022182"/>
    <s v="GO BB Ribs 20-24 oz@ Cj 10k AS"/>
    <s v="Chuleta"/>
    <s v="Chuleta Huesos"/>
    <x v="4"/>
    <m/>
    <m/>
    <m/>
    <m/>
    <m/>
    <x v="1"/>
    <x v="5"/>
    <n v="21999.994999999999"/>
    <n v="0"/>
    <x v="2"/>
    <n v="0"/>
  </r>
  <r>
    <n v="1022183"/>
    <x v="1"/>
    <x v="1"/>
    <x v="2"/>
    <s v="1022183"/>
    <s v="GO PernilP@ Bo Cj 20k AS"/>
    <s v="Pernil"/>
    <s v="Pernil Pierna"/>
    <x v="2"/>
    <m/>
    <m/>
    <m/>
    <m/>
    <m/>
    <x v="1"/>
    <x v="5"/>
    <n v="675712.76699999999"/>
    <n v="0"/>
    <x v="2"/>
    <n v="192000"/>
  </r>
  <r>
    <n v="1022186"/>
    <x v="1"/>
    <x v="1"/>
    <x v="2"/>
    <s v="1022186"/>
    <s v="GO Resto Tira Hso Ctro@ Bo Cj 20k AS"/>
    <s v="Huesos"/>
    <s v="Huesos Cuarto Centra"/>
    <x v="2"/>
    <m/>
    <m/>
    <m/>
    <m/>
    <m/>
    <x v="1"/>
    <x v="5"/>
    <n v="78312.285000000003"/>
    <n v="0"/>
    <x v="2"/>
    <n v="0"/>
  </r>
  <r>
    <n v="1022193"/>
    <x v="1"/>
    <x v="1"/>
    <x v="2"/>
    <s v="1022193"/>
    <s v="GO Lom Vet 44@ Bo Cj 20k AS"/>
    <s v="Lomo"/>
    <s v="Lomo Vetado"/>
    <x v="2"/>
    <m/>
    <m/>
    <m/>
    <m/>
    <m/>
    <x v="1"/>
    <x v="5"/>
    <n v="24728.904999999999"/>
    <n v="0"/>
    <x v="2"/>
    <n v="0"/>
  </r>
  <r>
    <n v="1022196"/>
    <x v="1"/>
    <x v="1"/>
    <x v="2"/>
    <s v="1022196"/>
    <s v="GO Forro Pal@ Cj 20k AS"/>
    <s v="Cueros"/>
    <s v="Cuero Forro"/>
    <x v="0"/>
    <m/>
    <m/>
    <m/>
    <m/>
    <m/>
    <x v="1"/>
    <x v="5"/>
    <n v="1896.999"/>
    <n v="0"/>
    <x v="2"/>
    <n v="0"/>
  </r>
  <r>
    <n v="1022197"/>
    <x v="1"/>
    <x v="1"/>
    <x v="2"/>
    <s v="1022197"/>
    <s v="GO Pna Forro@ Cj 20k AS"/>
    <s v="Cueros"/>
    <s v="Cuero Forro"/>
    <x v="0"/>
    <m/>
    <m/>
    <m/>
    <m/>
    <m/>
    <x v="1"/>
    <x v="5"/>
    <n v="9874.3279999999995"/>
    <n v="0"/>
    <x v="2"/>
    <n v="0"/>
  </r>
  <r>
    <n v="1022212"/>
    <x v="1"/>
    <x v="1"/>
    <x v="2"/>
    <s v="1022212"/>
    <s v="GO Cab Ent@ Cj 20k AS"/>
    <s v="Cabeza"/>
    <s v="Cabeza Entera"/>
    <x v="2"/>
    <m/>
    <m/>
    <m/>
    <m/>
    <m/>
    <x v="1"/>
    <x v="5"/>
    <n v="625303.48400000005"/>
    <n v="0"/>
    <x v="2"/>
    <n v="0"/>
  </r>
  <r>
    <n v="1022217"/>
    <x v="1"/>
    <x v="1"/>
    <x v="2"/>
    <s v="1022217"/>
    <s v="GO Lom Tocino@ Bo Cj 20k AS"/>
    <s v="Grasas"/>
    <s v="Grasa Lomo Tocino"/>
    <x v="3"/>
    <m/>
    <m/>
    <m/>
    <m/>
    <m/>
    <x v="1"/>
    <x v="5"/>
    <n v="271126.511"/>
    <n v="0"/>
    <x v="2"/>
    <n v="168000"/>
  </r>
  <r>
    <n v="1022218"/>
    <x v="1"/>
    <x v="1"/>
    <x v="2"/>
    <s v="1022218"/>
    <s v="GO Grasa Forro Pna Limp@ Cj 20k AS"/>
    <s v="Grasas"/>
    <s v="Grasa Forro"/>
    <x v="3"/>
    <m/>
    <m/>
    <m/>
    <m/>
    <m/>
    <x v="1"/>
    <x v="5"/>
    <n v="86650.112999999998"/>
    <n v="0"/>
    <x v="2"/>
    <n v="0"/>
  </r>
  <r>
    <n v="1022247"/>
    <x v="1"/>
    <x v="1"/>
    <x v="2"/>
    <s v="1022247"/>
    <s v="GO Triming 60/40@ Bo Cj AS"/>
    <s v="Recortes"/>
    <s v="Recortes No Magro"/>
    <x v="7"/>
    <m/>
    <m/>
    <m/>
    <m/>
    <m/>
    <x v="1"/>
    <x v="5"/>
    <n v="39480.364999999998"/>
    <n v="0"/>
    <x v="2"/>
    <n v="0"/>
  </r>
  <r>
    <n v="1022273"/>
    <x v="1"/>
    <x v="1"/>
    <x v="2"/>
    <s v="1022273"/>
    <s v="GO Grasa Forro Pna Limp@ Bo Cj AS"/>
    <s v="Grasas"/>
    <s v="Grasa Forro"/>
    <x v="3"/>
    <m/>
    <m/>
    <m/>
    <m/>
    <m/>
    <x v="1"/>
    <x v="5"/>
    <n v="112011.984"/>
    <n v="0"/>
    <x v="2"/>
    <n v="0"/>
  </r>
  <r>
    <n v="1022283"/>
    <x v="1"/>
    <x v="1"/>
    <x v="2"/>
    <s v="1022283"/>
    <s v="GO Malaya 5-6mm@ Bo Cj 9k AS"/>
    <s v="Prolijado"/>
    <s v="Prolijado Malaya"/>
    <x v="4"/>
    <m/>
    <m/>
    <m/>
    <m/>
    <m/>
    <x v="1"/>
    <x v="5"/>
    <n v="5226.0190000000002"/>
    <n v="0"/>
    <x v="2"/>
    <n v="0"/>
  </r>
  <r>
    <n v="1022291"/>
    <x v="1"/>
    <x v="1"/>
    <x v="2"/>
    <s v="1022291"/>
    <s v="GO PernilM B@ Bo Cj 20k AS"/>
    <s v="Pernil"/>
    <s v="Pernil Mano"/>
    <x v="2"/>
    <m/>
    <m/>
    <m/>
    <m/>
    <m/>
    <x v="1"/>
    <x v="5"/>
    <n v="49964.137999999999"/>
    <n v="0"/>
    <x v="2"/>
    <n v="24000"/>
  </r>
  <r>
    <n v="1022293"/>
    <x v="1"/>
    <x v="1"/>
    <x v="2"/>
    <s v="1022293"/>
    <s v="GO Malaya Japon@ Vp Fi Cj 5k AS"/>
    <s v="Prolijado"/>
    <s v="Prolijado Malaya"/>
    <x v="8"/>
    <m/>
    <m/>
    <m/>
    <m/>
    <m/>
    <x v="1"/>
    <x v="5"/>
    <n v="778.79399999999998"/>
    <n v="0"/>
    <x v="2"/>
    <n v="0"/>
  </r>
  <r>
    <n v="1022304"/>
    <x v="1"/>
    <x v="1"/>
    <x v="2"/>
    <s v="1022304"/>
    <s v="GO Pancreas@ Bo Cj AS"/>
    <s v="Subprod"/>
    <s v="Subprod Visceras"/>
    <x v="7"/>
    <m/>
    <m/>
    <m/>
    <m/>
    <m/>
    <x v="1"/>
    <x v="5"/>
    <n v="13653.204"/>
    <n v="0"/>
    <x v="2"/>
    <n v="0"/>
  </r>
  <r>
    <n v="1022313"/>
    <x v="1"/>
    <x v="1"/>
    <x v="2"/>
    <s v="1022313"/>
    <s v="GO CC Loin T@ Fi Cj AP"/>
    <s v="Lomo"/>
    <s v="Lomo CC Loin"/>
    <x v="9"/>
    <m/>
    <m/>
    <m/>
    <m/>
    <m/>
    <x v="1"/>
    <x v="5"/>
    <n v="7171.4759999999997"/>
    <n v="0"/>
    <x v="2"/>
    <n v="0"/>
  </r>
  <r>
    <n v="1022326"/>
    <x v="1"/>
    <x v="1"/>
    <x v="2"/>
    <s v="1022326"/>
    <s v="GO CC Loin L (S/T)@ Fi Cj AP"/>
    <s v="Lomo"/>
    <s v="Lomo CC Loin"/>
    <x v="9"/>
    <m/>
    <m/>
    <m/>
    <m/>
    <m/>
    <x v="1"/>
    <x v="5"/>
    <n v="35716.036"/>
    <n v="0"/>
    <x v="2"/>
    <n v="0"/>
  </r>
  <r>
    <n v="1022370"/>
    <x v="1"/>
    <x v="1"/>
    <x v="2"/>
    <s v="1022370"/>
    <s v="GO MM Loin LL (29-32 VP)@ Bo Cj AP"/>
    <s v="Lomo"/>
    <s v="Lomo MM Loin"/>
    <x v="9"/>
    <m/>
    <m/>
    <m/>
    <m/>
    <m/>
    <x v="1"/>
    <x v="5"/>
    <n v="12025.008"/>
    <n v="0"/>
    <x v="2"/>
    <n v="4500"/>
  </r>
  <r>
    <n v="1022371"/>
    <x v="1"/>
    <x v="1"/>
    <x v="2"/>
    <s v="1022371"/>
    <s v="GO Panc S/tec SP@ Fi Cj AP"/>
    <s v="Panceta"/>
    <s v="Panceta s/Cuero"/>
    <x v="9"/>
    <m/>
    <m/>
    <m/>
    <m/>
    <m/>
    <x v="1"/>
    <x v="5"/>
    <n v="17790.203000000001"/>
    <n v="0"/>
    <x v="2"/>
    <n v="6700"/>
  </r>
  <r>
    <n v="1022373"/>
    <x v="1"/>
    <x v="1"/>
    <x v="2"/>
    <s v="1022373"/>
    <s v="GO Reco 60/40 @ Cj 20k AS"/>
    <s v="Recortes"/>
    <s v="Recortes No Magro"/>
    <x v="2"/>
    <m/>
    <m/>
    <m/>
    <m/>
    <m/>
    <x v="1"/>
    <x v="5"/>
    <n v="115026.7"/>
    <n v="0"/>
    <x v="2"/>
    <n v="0"/>
  </r>
  <r>
    <n v="1022378"/>
    <x v="1"/>
    <x v="1"/>
    <x v="2"/>
    <s v="1022378"/>
    <s v="GO Resto Tira Hso@ Fi Cj 10k AS"/>
    <s v="Huesos"/>
    <s v="Huesos Cuarto Centra"/>
    <x v="2"/>
    <m/>
    <m/>
    <m/>
    <m/>
    <m/>
    <x v="1"/>
    <x v="5"/>
    <n v="59291.398000000001"/>
    <n v="0"/>
    <x v="2"/>
    <n v="24000"/>
  </r>
  <r>
    <n v="1022388"/>
    <x v="1"/>
    <x v="1"/>
    <x v="2"/>
    <s v="1022388"/>
    <s v="GO Mixto Hso@ Bo Cj 10k AS"/>
    <s v="Huesos"/>
    <s v="Huesos Cuarto Centra"/>
    <x v="2"/>
    <m/>
    <m/>
    <m/>
    <m/>
    <m/>
    <x v="1"/>
    <x v="5"/>
    <n v="99339.451000000001"/>
    <n v="0"/>
    <x v="2"/>
    <n v="0"/>
  </r>
  <r>
    <n v="1022389"/>
    <x v="1"/>
    <x v="1"/>
    <x v="2"/>
    <s v="1022389"/>
    <s v="GO Cue 20@ Bo Cj 20k AS"/>
    <s v="Cueros"/>
    <s v="Cuero Panceta"/>
    <x v="2"/>
    <m/>
    <m/>
    <m/>
    <m/>
    <m/>
    <x v="1"/>
    <x v="5"/>
    <n v="14173.316000000001"/>
    <n v="0"/>
    <x v="2"/>
    <n v="0"/>
  </r>
  <r>
    <n v="1022409"/>
    <x v="1"/>
    <x v="1"/>
    <x v="2"/>
    <s v="1022409"/>
    <s v="GO Tripa s/Cal# Bidon AS"/>
    <s v="Subprod"/>
    <s v="Subprod Tripa"/>
    <x v="0"/>
    <m/>
    <m/>
    <m/>
    <m/>
    <m/>
    <x v="1"/>
    <x v="5"/>
    <n v="41374.279000000002"/>
    <n v="0"/>
    <x v="2"/>
    <n v="0"/>
  </r>
  <r>
    <n v="1022413"/>
    <x v="1"/>
    <x v="1"/>
    <x v="2"/>
    <s v="1022413"/>
    <s v="GO Pta Tráquea@ Fi Cj 8k AS"/>
    <s v="Subprod"/>
    <s v="Subprod Visceras"/>
    <x v="8"/>
    <m/>
    <m/>
    <m/>
    <m/>
    <m/>
    <x v="1"/>
    <x v="5"/>
    <n v="3144"/>
    <n v="0"/>
    <x v="2"/>
    <n v="0"/>
  </r>
  <r>
    <n v="1022414"/>
    <x v="1"/>
    <x v="1"/>
    <x v="2"/>
    <s v="1022414"/>
    <s v="GO Caz Ent@ Bo Cj 10k AS"/>
    <s v="Chuleta"/>
    <s v="Chuleta Cazuela"/>
    <x v="2"/>
    <m/>
    <m/>
    <m/>
    <m/>
    <m/>
    <x v="1"/>
    <x v="5"/>
    <n v="169895.13800000001"/>
    <n v="0"/>
    <x v="2"/>
    <n v="24000"/>
  </r>
  <r>
    <n v="1022472"/>
    <x v="1"/>
    <x v="1"/>
    <x v="2"/>
    <s v="1022472"/>
    <s v="GO Lom Ctro S/Tecla(OY)Mit@ Cj Tf 20k AP"/>
    <s v="Lomo"/>
    <s v="Lomo Centro"/>
    <x v="9"/>
    <m/>
    <m/>
    <m/>
    <m/>
    <m/>
    <x v="1"/>
    <x v="5"/>
    <n v="4845.9979999999996"/>
    <n v="0"/>
    <x v="2"/>
    <n v="1000"/>
  </r>
  <r>
    <n v="1022499"/>
    <x v="1"/>
    <x v="1"/>
    <x v="2"/>
    <s v="1022499"/>
    <s v="GO Lom Vet Mit@ 4 Bo Cj 10k AP"/>
    <s v="Lomo"/>
    <s v="Lomo Vetado"/>
    <x v="9"/>
    <m/>
    <m/>
    <m/>
    <m/>
    <m/>
    <x v="1"/>
    <x v="5"/>
    <n v="33.799999999999997"/>
    <n v="0"/>
    <x v="2"/>
    <n v="8500"/>
  </r>
  <r>
    <n v="1022515"/>
    <x v="1"/>
    <x v="1"/>
    <x v="2"/>
    <s v="1022515"/>
    <s v="GO Panc Tec C/cue@ Fi Cj Panc AS"/>
    <s v="Panceta"/>
    <s v="Panceta c/Cuero"/>
    <x v="8"/>
    <m/>
    <m/>
    <m/>
    <m/>
    <m/>
    <x v="1"/>
    <x v="5"/>
    <n v="35000.002999999997"/>
    <n v="0"/>
    <x v="2"/>
    <n v="0"/>
  </r>
  <r>
    <n v="1022550"/>
    <x v="1"/>
    <x v="1"/>
    <x v="2"/>
    <s v="1022550"/>
    <s v="GO Hso femur@ Cj 20k AS AA"/>
    <s v="Huesos"/>
    <s v="Huesos Cuarto Traser"/>
    <x v="8"/>
    <m/>
    <m/>
    <m/>
    <m/>
    <m/>
    <x v="1"/>
    <x v="5"/>
    <n v="18517.744999999999"/>
    <n v="0"/>
    <x v="2"/>
    <n v="0"/>
  </r>
  <r>
    <n v="1022568"/>
    <x v="1"/>
    <x v="1"/>
    <x v="2"/>
    <s v="1022568"/>
    <s v="GO Panc Tecla SCue@ 4 Bo Cj 20kg AS"/>
    <s v="Panceta"/>
    <s v="Panceta s/Cuero"/>
    <x v="2"/>
    <m/>
    <m/>
    <m/>
    <m/>
    <m/>
    <x v="1"/>
    <x v="5"/>
    <n v="24229.845000000001"/>
    <n v="0"/>
    <x v="2"/>
    <n v="0"/>
  </r>
  <r>
    <n v="1022587"/>
    <x v="1"/>
    <x v="1"/>
    <x v="2"/>
    <s v="1022587"/>
    <s v="GO CC Loin L (S/T) 45@ Fi Cj AP"/>
    <s v="Lomo"/>
    <s v="Lomo CC Loin"/>
    <x v="9"/>
    <m/>
    <m/>
    <m/>
    <m/>
    <m/>
    <x v="1"/>
    <x v="5"/>
    <n v="6632.7259999999997"/>
    <n v="0"/>
    <x v="2"/>
    <n v="0"/>
  </r>
  <r>
    <n v="1022605"/>
    <x v="1"/>
    <x v="1"/>
    <x v="2"/>
    <s v="1022605"/>
    <s v="GO Recto Tubo Crud@ Cj 10k AS"/>
    <s v="Subprod"/>
    <s v="Subprod Tripa"/>
    <x v="4"/>
    <m/>
    <m/>
    <m/>
    <m/>
    <m/>
    <x v="1"/>
    <x v="5"/>
    <n v="3574.5520000000001"/>
    <n v="0"/>
    <x v="2"/>
    <n v="7000"/>
  </r>
  <r>
    <n v="1022607"/>
    <x v="1"/>
    <x v="1"/>
    <x v="2"/>
    <s v="1022607"/>
    <s v="GO Platead Lom TF@ Cj 10k AK (TS)"/>
    <s v="Prolijado"/>
    <s v="Prolijado Plateada"/>
    <x v="4"/>
    <m/>
    <m/>
    <m/>
    <m/>
    <m/>
    <x v="1"/>
    <x v="5"/>
    <n v="27208.696"/>
    <n v="0"/>
    <x v="2"/>
    <n v="0"/>
  </r>
  <r>
    <n v="1022621"/>
    <x v="1"/>
    <x v="1"/>
    <x v="2"/>
    <s v="1022621"/>
    <s v="GO Panc S/tec N @ Fi Cj AS"/>
    <s v="Panceta"/>
    <s v="Panceta s/Cuero"/>
    <x v="8"/>
    <m/>
    <m/>
    <m/>
    <m/>
    <m/>
    <x v="1"/>
    <x v="5"/>
    <n v="45000.002999999997"/>
    <n v="0"/>
    <x v="2"/>
    <n v="0"/>
  </r>
  <r>
    <n v="1022636"/>
    <x v="1"/>
    <x v="1"/>
    <x v="2"/>
    <s v="1022636"/>
    <s v="GO Hso Coxal@ Cj 15kg AS"/>
    <s v="Huesos"/>
    <s v="Huesos Cuarto Traser"/>
    <x v="2"/>
    <m/>
    <m/>
    <m/>
    <m/>
    <m/>
    <x v="1"/>
    <x v="5"/>
    <n v="174354.39"/>
    <n v="0"/>
    <x v="2"/>
    <n v="0"/>
  </r>
  <r>
    <n v="1022637"/>
    <x v="1"/>
    <x v="1"/>
    <x v="2"/>
    <s v="1022637"/>
    <s v="GO Hso Escapula@ Cj 15kg AS"/>
    <s v="Huesos"/>
    <s v="Huesos Cuarto Delant"/>
    <x v="2"/>
    <m/>
    <m/>
    <m/>
    <m/>
    <m/>
    <x v="1"/>
    <x v="5"/>
    <n v="87049.846000000005"/>
    <n v="0"/>
    <x v="2"/>
    <n v="48000"/>
  </r>
  <r>
    <n v="1022639"/>
    <x v="1"/>
    <x v="1"/>
    <x v="2"/>
    <s v="1022639"/>
    <s v="GO Cab Bca Ent S/L@ Cj 20k AS"/>
    <s v="Cabeza"/>
    <s v="Cabeza Entera"/>
    <x v="2"/>
    <m/>
    <m/>
    <m/>
    <m/>
    <m/>
    <x v="1"/>
    <x v="5"/>
    <n v="817433.326"/>
    <n v="0"/>
    <x v="2"/>
    <n v="0"/>
  </r>
  <r>
    <n v="1022640"/>
    <x v="1"/>
    <x v="1"/>
    <x v="2"/>
    <s v="1022640"/>
    <s v="GO Cab Roj Ent S/L@ Cj 20k AS"/>
    <s v="Cabeza"/>
    <s v="Cabeza Entera"/>
    <x v="2"/>
    <m/>
    <m/>
    <m/>
    <m/>
    <m/>
    <x v="1"/>
    <x v="5"/>
    <n v="96061.237999999998"/>
    <n v="0"/>
    <x v="2"/>
    <n v="0"/>
  </r>
  <r>
    <n v="1022645"/>
    <x v="1"/>
    <x v="1"/>
    <x v="2"/>
    <s v="1022645"/>
    <s v="GO Pecho Belly C/Hso pec@ Vp Cj AS"/>
    <s v="Panceta"/>
    <s v="Panceta s/Cuero"/>
    <x v="2"/>
    <m/>
    <m/>
    <m/>
    <m/>
    <m/>
    <x v="1"/>
    <x v="5"/>
    <n v="27596.011999999999"/>
    <n v="0"/>
    <x v="2"/>
    <n v="0"/>
  </r>
  <r>
    <n v="1022654"/>
    <x v="1"/>
    <x v="1"/>
    <x v="2"/>
    <s v="1022654"/>
    <s v="GO Triming 90/10@ Cj 20k AS"/>
    <s v="Recortes"/>
    <s v="Recortes No Magro"/>
    <x v="7"/>
    <m/>
    <m/>
    <m/>
    <m/>
    <m/>
    <x v="1"/>
    <x v="5"/>
    <n v="7940.0029999999997"/>
    <n v="0"/>
    <x v="2"/>
    <n v="0"/>
  </r>
  <r>
    <n v="1022664"/>
    <x v="1"/>
    <x v="1"/>
    <x v="2"/>
    <s v="1022664"/>
    <s v="GO CC Loin L (S/T) (DF)@ Fi Cj AP"/>
    <s v="Lomo"/>
    <s v="Lomo CC Loin"/>
    <x v="9"/>
    <m/>
    <m/>
    <m/>
    <m/>
    <m/>
    <x v="1"/>
    <x v="5"/>
    <n v="19621.834999999999"/>
    <n v="0"/>
    <x v="2"/>
    <n v="0"/>
  </r>
  <r>
    <n v="1022709"/>
    <x v="1"/>
    <x v="1"/>
    <x v="2"/>
    <s v="1022709"/>
    <s v="GO PpPna 57@ Bo Cj AS"/>
    <s v="Pierna"/>
    <s v="Pierna Pulpa"/>
    <x v="0"/>
    <m/>
    <m/>
    <m/>
    <m/>
    <m/>
    <x v="1"/>
    <x v="5"/>
    <n v="23424.764999999999"/>
    <n v="0"/>
    <x v="2"/>
    <n v="144000"/>
  </r>
  <r>
    <n v="1022748"/>
    <x v="1"/>
    <x v="1"/>
    <x v="2"/>
    <s v="1022748"/>
    <s v="GO Manos@ Cj 10k AS"/>
    <s v="Subprod"/>
    <s v="Subprod Patas-Manos"/>
    <x v="2"/>
    <m/>
    <m/>
    <m/>
    <m/>
    <m/>
    <x v="1"/>
    <x v="5"/>
    <n v="198277.11300000001"/>
    <n v="0"/>
    <x v="2"/>
    <n v="44000"/>
  </r>
  <r>
    <n v="1022750"/>
    <x v="1"/>
    <x v="1"/>
    <x v="2"/>
    <s v="1022750"/>
    <s v="GO PpPal Pim@ Cj 17.5k AS"/>
    <s v="Paleta"/>
    <s v="Paleta Pulpa"/>
    <x v="8"/>
    <m/>
    <m/>
    <m/>
    <m/>
    <m/>
    <x v="1"/>
    <x v="5"/>
    <n v="45522.997000000003"/>
    <n v="0"/>
    <x v="2"/>
    <n v="0"/>
  </r>
  <r>
    <n v="1022751"/>
    <x v="1"/>
    <x v="1"/>
    <x v="2"/>
    <s v="1022751"/>
    <s v="GO PpPal 1P Ex@ Cj 14k AS"/>
    <s v="Paleta"/>
    <s v="Paleta Entera"/>
    <x v="8"/>
    <m/>
    <m/>
    <m/>
    <m/>
    <m/>
    <x v="1"/>
    <x v="5"/>
    <n v="21999.998"/>
    <n v="0"/>
    <x v="2"/>
    <n v="0"/>
  </r>
  <r>
    <n v="1022753"/>
    <x v="1"/>
    <x v="1"/>
    <x v="2"/>
    <s v="1022753"/>
    <s v="GO PernilM 1,3 kg up@ Cj 20k AS"/>
    <s v="Pernil"/>
    <s v="Pernil Mano"/>
    <x v="2"/>
    <m/>
    <m/>
    <m/>
    <m/>
    <m/>
    <x v="1"/>
    <x v="5"/>
    <n v="93753.357000000004"/>
    <n v="0"/>
    <x v="2"/>
    <n v="0"/>
  </r>
  <r>
    <n v="1022767"/>
    <x v="1"/>
    <x v="1"/>
    <x v="2"/>
    <s v="1022767"/>
    <s v="GO Gord Esp@ 20kg AA"/>
    <s v="Grasas"/>
    <s v="Grasa Gordura"/>
    <x v="8"/>
    <m/>
    <m/>
    <m/>
    <m/>
    <m/>
    <x v="1"/>
    <x v="5"/>
    <n v="24590.942999999999"/>
    <n v="0"/>
    <x v="2"/>
    <n v="0"/>
  </r>
  <r>
    <n v="1022781"/>
    <x v="1"/>
    <x v="1"/>
    <x v="2"/>
    <s v="1022781"/>
    <s v="GO Tripa Calib 32/35# Bo Bidon AS"/>
    <s v="Subprod"/>
    <s v="Subprod Tripa"/>
    <x v="0"/>
    <m/>
    <m/>
    <m/>
    <m/>
    <m/>
    <x v="1"/>
    <x v="5"/>
    <n v="2550.0050000000001"/>
    <n v="0"/>
    <x v="2"/>
    <n v="0"/>
  </r>
  <r>
    <n v="1022782"/>
    <x v="1"/>
    <x v="1"/>
    <x v="2"/>
    <s v="1022782"/>
    <s v="GO Tripa Calib 35/38# Bo Bidon AS"/>
    <s v="Subprod"/>
    <s v="Subprod Tripa"/>
    <x v="0"/>
    <m/>
    <m/>
    <m/>
    <m/>
    <m/>
    <x v="1"/>
    <x v="5"/>
    <n v="10296.679"/>
    <n v="0"/>
    <x v="2"/>
    <n v="0"/>
  </r>
  <r>
    <n v="1022783"/>
    <x v="1"/>
    <x v="1"/>
    <x v="2"/>
    <s v="1022783"/>
    <s v="GO Tripa Calib 38/40# Bo Bidon AS"/>
    <s v="Subprod"/>
    <s v="Subprod Tripa"/>
    <x v="0"/>
    <m/>
    <m/>
    <m/>
    <m/>
    <m/>
    <x v="1"/>
    <x v="5"/>
    <n v="10646.67"/>
    <n v="0"/>
    <x v="2"/>
    <n v="0"/>
  </r>
  <r>
    <n v="1022847"/>
    <x v="1"/>
    <x v="1"/>
    <x v="2"/>
    <s v="1022847"/>
    <s v="GO Cne Falda Pan@ CJ 20k AS"/>
    <s v="Panceta"/>
    <s v="Panceta s/Cuero"/>
    <x v="0"/>
    <m/>
    <m/>
    <m/>
    <m/>
    <m/>
    <x v="1"/>
    <x v="5"/>
    <n v="19000.002"/>
    <n v="0"/>
    <x v="2"/>
    <n v="0"/>
  </r>
  <r>
    <n v="1022855"/>
    <x v="1"/>
    <x v="1"/>
    <x v="2"/>
    <s v="1022855"/>
    <s v="GO Grasa Forro Pal@ Cj 20k AS"/>
    <s v="Grasas"/>
    <s v="Grasa Forro"/>
    <x v="0"/>
    <m/>
    <m/>
    <m/>
    <m/>
    <m/>
    <x v="1"/>
    <x v="5"/>
    <n v="18773.148000000001"/>
    <n v="0"/>
    <x v="2"/>
    <n v="0"/>
  </r>
  <r>
    <n v="1022856"/>
    <x v="1"/>
    <x v="1"/>
    <x v="2"/>
    <s v="1022856"/>
    <s v="GO Reco 10/90 @ Cj 20k AS"/>
    <s v="Grasas"/>
    <s v="Grasa Gordura"/>
    <x v="2"/>
    <m/>
    <m/>
    <m/>
    <m/>
    <m/>
    <x v="1"/>
    <x v="5"/>
    <n v="172384.717"/>
    <n v="0"/>
    <x v="2"/>
    <n v="0"/>
  </r>
  <r>
    <n v="1022864"/>
    <x v="1"/>
    <x v="1"/>
    <x v="2"/>
    <s v="1022864"/>
    <s v="GO Lom Vet L@ Cj 11k AS"/>
    <s v="Lomo"/>
    <s v="Lomo Vetado"/>
    <x v="8"/>
    <m/>
    <m/>
    <m/>
    <m/>
    <m/>
    <x v="1"/>
    <x v="5"/>
    <n v="29999.996999999999"/>
    <n v="0"/>
    <x v="2"/>
    <n v="0"/>
  </r>
  <r>
    <n v="1022865"/>
    <x v="1"/>
    <x v="1"/>
    <x v="2"/>
    <s v="1022865"/>
    <s v="GO Pan Tec S/cuero M@ Cj 17k AS"/>
    <s v="Panceta"/>
    <s v="Panceta s/Cuero"/>
    <x v="8"/>
    <m/>
    <m/>
    <m/>
    <m/>
    <m/>
    <x v="1"/>
    <x v="5"/>
    <n v="85000"/>
    <n v="0"/>
    <x v="2"/>
    <n v="0"/>
  </r>
  <r>
    <n v="1022866"/>
    <x v="1"/>
    <x v="1"/>
    <x v="2"/>
    <s v="1022866"/>
    <s v="GO Pan Tec S/cuero L@ Cj 19k AS"/>
    <s v="Panceta"/>
    <s v="Panceta s/Cuero"/>
    <x v="8"/>
    <m/>
    <m/>
    <m/>
    <m/>
    <m/>
    <x v="1"/>
    <x v="5"/>
    <n v="65000"/>
    <n v="0"/>
    <x v="2"/>
    <n v="0"/>
  </r>
  <r>
    <n v="1022869"/>
    <x v="1"/>
    <x v="1"/>
    <x v="2"/>
    <s v="1022869"/>
    <s v="GO Hso Pecho@ Cj 10k AP"/>
    <s v="Huesos"/>
    <s v="Huesos Cuarto Centra"/>
    <x v="9"/>
    <m/>
    <m/>
    <m/>
    <m/>
    <m/>
    <x v="1"/>
    <x v="5"/>
    <n v="800.00099999999998"/>
    <n v="0"/>
    <x v="2"/>
    <n v="0"/>
  </r>
  <r>
    <n v="1022883"/>
    <x v="1"/>
    <x v="1"/>
    <x v="2"/>
    <s v="1022883"/>
    <s v="GO BB Ribs 640g@ Cj 16k AS"/>
    <s v="Chuleta"/>
    <s v="Chuleta Huesos"/>
    <x v="5"/>
    <m/>
    <m/>
    <m/>
    <m/>
    <m/>
    <x v="1"/>
    <x v="5"/>
    <n v="503.41899999999998"/>
    <n v="0"/>
    <x v="2"/>
    <n v="0"/>
  </r>
  <r>
    <n v="1022885"/>
    <x v="1"/>
    <x v="1"/>
    <x v="2"/>
    <s v="1022885"/>
    <s v="GO Panc S/cue@ Cj Panc TJ"/>
    <s v="Panceta"/>
    <s v="Panceta s/Cuero"/>
    <x v="4"/>
    <m/>
    <m/>
    <m/>
    <m/>
    <m/>
    <x v="1"/>
    <x v="5"/>
    <n v="718505.98800000001"/>
    <n v="0"/>
    <x v="2"/>
    <n v="264000"/>
  </r>
  <r>
    <n v="1022887"/>
    <x v="1"/>
    <x v="1"/>
    <x v="2"/>
    <s v="1022887"/>
    <s v="GO Panc S/cue@ Cj Panc AK"/>
    <s v="Panceta"/>
    <s v="Panceta s/Cuero"/>
    <x v="4"/>
    <m/>
    <m/>
    <m/>
    <m/>
    <m/>
    <x v="1"/>
    <x v="5"/>
    <n v="319000.00400000002"/>
    <n v="0"/>
    <x v="2"/>
    <n v="198000"/>
  </r>
  <r>
    <n v="1022901"/>
    <x v="1"/>
    <x v="1"/>
    <x v="2"/>
    <s v="1022901"/>
    <s v="GO Panc Tec S/Cue L@ Fi CJ Ch AP"/>
    <s v="Panceta"/>
    <s v="Panceta s/Cuero"/>
    <x v="9"/>
    <m/>
    <m/>
    <m/>
    <m/>
    <m/>
    <x v="1"/>
    <x v="5"/>
    <n v="9511.6419999999998"/>
    <n v="0"/>
    <x v="2"/>
    <n v="3000"/>
  </r>
  <r>
    <n v="1022918"/>
    <x v="1"/>
    <x v="1"/>
    <x v="2"/>
    <s v="1022918"/>
    <s v="GO Lom Tocino@ Cj 20k AA"/>
    <s v="Grasas"/>
    <s v="Grasa Lomo Tocino"/>
    <x v="8"/>
    <m/>
    <m/>
    <m/>
    <m/>
    <m/>
    <x v="1"/>
    <x v="5"/>
    <n v="114266.031"/>
    <n v="0"/>
    <x v="2"/>
    <n v="0"/>
  </r>
  <r>
    <n v="1022919"/>
    <x v="1"/>
    <x v="1"/>
    <x v="2"/>
    <s v="1022919"/>
    <s v="GO MM LOIN S VP@ Cj 10k AP"/>
    <s v="Lomo"/>
    <s v="Lomo MM Loin"/>
    <x v="9"/>
    <m/>
    <m/>
    <m/>
    <m/>
    <m/>
    <x v="1"/>
    <x v="5"/>
    <n v="12857.862999999999"/>
    <n v="0"/>
    <x v="2"/>
    <n v="12000"/>
  </r>
  <r>
    <n v="1022930"/>
    <x v="1"/>
    <x v="1"/>
    <x v="2"/>
    <s v="1022930"/>
    <s v="GO Panc S/cue Hem@ Cj Panc TJ AS"/>
    <s v="Panceta"/>
    <s v="Panceta s/Cuero"/>
    <x v="4"/>
    <m/>
    <m/>
    <m/>
    <m/>
    <m/>
    <x v="1"/>
    <x v="5"/>
    <n v="630.17700000000002"/>
    <n v="0"/>
    <x v="2"/>
    <n v="0"/>
  </r>
  <r>
    <n v="1022940"/>
    <x v="1"/>
    <x v="1"/>
    <x v="2"/>
    <s v="1022940"/>
    <s v="GO PernilM 1 kg down@ Cj 20k AS"/>
    <s v="Pernil"/>
    <s v="Pernil Mano"/>
    <x v="2"/>
    <m/>
    <m/>
    <m/>
    <m/>
    <m/>
    <x v="1"/>
    <x v="5"/>
    <n v="11315.057000000001"/>
    <n v="0"/>
    <x v="2"/>
    <n v="0"/>
  </r>
  <r>
    <n v="1022941"/>
    <x v="1"/>
    <x v="1"/>
    <x v="2"/>
    <s v="1022941"/>
    <s v="GO PernilM 1-1.3 kg@ Cj 20k AS"/>
    <s v="Pernil"/>
    <s v="Pernil Mano"/>
    <x v="2"/>
    <m/>
    <m/>
    <m/>
    <m/>
    <m/>
    <x v="1"/>
    <x v="5"/>
    <n v="56575.296000000002"/>
    <n v="0"/>
    <x v="2"/>
    <n v="0"/>
  </r>
  <r>
    <n v="1022945"/>
    <x v="1"/>
    <x v="1"/>
    <x v="2"/>
    <s v="1022945"/>
    <s v="GO Mantec@ Cj 20k AS"/>
    <s v="Grasas"/>
    <s v="Grasa Interior"/>
    <x v="2"/>
    <m/>
    <m/>
    <m/>
    <m/>
    <m/>
    <x v="1"/>
    <x v="5"/>
    <n v="80961.717000000004"/>
    <n v="0"/>
    <x v="2"/>
    <n v="0"/>
  </r>
  <r>
    <n v="1022985"/>
    <x v="1"/>
    <x v="1"/>
    <x v="2"/>
    <s v="1022985"/>
    <s v="GO Lom Vet Mad@ Cj 8,5k TJ"/>
    <s v="Lomo"/>
    <s v="Lomo Vetado"/>
    <x v="4"/>
    <m/>
    <m/>
    <m/>
    <m/>
    <m/>
    <x v="1"/>
    <x v="5"/>
    <n v="10710.967000000001"/>
    <n v="0"/>
    <x v="2"/>
    <n v="0"/>
  </r>
  <r>
    <n v="1022986"/>
    <x v="1"/>
    <x v="1"/>
    <x v="2"/>
    <s v="1022986"/>
    <s v="GO Panc S/cue Mad@ Cj 16,4k Panc TJ"/>
    <s v="Panceta"/>
    <s v="Panceta s/Cuero"/>
    <x v="4"/>
    <m/>
    <m/>
    <m/>
    <m/>
    <m/>
    <x v="1"/>
    <x v="5"/>
    <n v="3438.1790000000001"/>
    <n v="0"/>
    <x v="2"/>
    <n v="0"/>
  </r>
  <r>
    <n v="1022987"/>
    <x v="1"/>
    <x v="1"/>
    <x v="2"/>
    <s v="1022987"/>
    <s v="GO Lom Tocino@ Bo Cj 20k AP"/>
    <s v="Plancha"/>
    <s v="Plancha s/Cuero"/>
    <x v="9"/>
    <m/>
    <m/>
    <m/>
    <m/>
    <m/>
    <x v="1"/>
    <x v="5"/>
    <n v="9220.6779999999999"/>
    <n v="0"/>
    <x v="2"/>
    <n v="24000"/>
  </r>
  <r>
    <n v="1022989"/>
    <x v="1"/>
    <x v="1"/>
    <x v="2"/>
    <s v="1022989"/>
    <s v="GO MM LOIN S VP@ Cj 10k AS"/>
    <s v="Lomo"/>
    <s v="Lomo MM Loin"/>
    <x v="8"/>
    <m/>
    <m/>
    <m/>
    <m/>
    <m/>
    <x v="1"/>
    <x v="5"/>
    <n v="5755.3689999999997"/>
    <n v="0"/>
    <x v="2"/>
    <n v="0"/>
  </r>
  <r>
    <n v="1022996"/>
    <x v="1"/>
    <x v="1"/>
    <x v="2"/>
    <s v="1022996"/>
    <s v="GO Visual Triming@ Cj 20k AS"/>
    <s v="Grasas"/>
    <s v="Grasa Gordura"/>
    <x v="0"/>
    <m/>
    <m/>
    <m/>
    <m/>
    <m/>
    <x v="1"/>
    <x v="5"/>
    <n v="17030.241000000002"/>
    <n v="0"/>
    <x v="2"/>
    <n v="0"/>
  </r>
  <r>
    <n v="1023034"/>
    <x v="1"/>
    <x v="1"/>
    <x v="2"/>
    <s v="1023034"/>
    <s v="GO Forro Pal@ Bo Cj 20k AS"/>
    <s v="Cueros"/>
    <s v="Cuero Forro"/>
    <x v="2"/>
    <m/>
    <m/>
    <m/>
    <m/>
    <m/>
    <x v="1"/>
    <x v="5"/>
    <n v="165859.64000000001"/>
    <n v="0"/>
    <x v="2"/>
    <n v="72000"/>
  </r>
  <r>
    <n v="1023037"/>
    <x v="1"/>
    <x v="1"/>
    <x v="2"/>
    <s v="1023037"/>
    <s v="GO Panc S/cue@ Cj Panc 16k AS"/>
    <s v="Panceta"/>
    <s v="Panceta s/Cuero"/>
    <x v="4"/>
    <m/>
    <m/>
    <m/>
    <m/>
    <m/>
    <x v="1"/>
    <x v="5"/>
    <n v="121000"/>
    <n v="0"/>
    <x v="2"/>
    <n v="22000"/>
  </r>
  <r>
    <n v="1023038"/>
    <x v="1"/>
    <x v="1"/>
    <x v="2"/>
    <s v="1023038"/>
    <s v="GO Lom Vet@ Cj 8k AS"/>
    <s v="Lomo"/>
    <s v="Lomo Vetado"/>
    <x v="4"/>
    <m/>
    <m/>
    <m/>
    <m/>
    <m/>
    <x v="1"/>
    <x v="5"/>
    <n v="65037.423000000003"/>
    <n v="0"/>
    <x v="2"/>
    <n v="44000"/>
  </r>
  <r>
    <n v="1023050"/>
    <x v="1"/>
    <x v="1"/>
    <x v="2"/>
    <s v="1023050"/>
    <s v="GO Lom Centro@ Cj 16k AS"/>
    <s v="Lomo"/>
    <s v="Lomo Centro"/>
    <x v="5"/>
    <m/>
    <m/>
    <m/>
    <m/>
    <m/>
    <x v="1"/>
    <x v="5"/>
    <n v="68560.239000000001"/>
    <n v="0"/>
    <x v="2"/>
    <n v="0"/>
  </r>
  <r>
    <n v="1023093"/>
    <x v="1"/>
    <x v="1"/>
    <x v="2"/>
    <s v="1023093"/>
    <s v="GO Cordon Lom@ Bo Cj 20k AS"/>
    <s v="Recortes"/>
    <s v="Recortes No Magro"/>
    <x v="2"/>
    <m/>
    <m/>
    <m/>
    <m/>
    <m/>
    <x v="1"/>
    <x v="5"/>
    <n v="40132.771999999997"/>
    <n v="0"/>
    <x v="2"/>
    <n v="0"/>
  </r>
  <r>
    <n v="1023102"/>
    <x v="1"/>
    <x v="1"/>
    <x v="2"/>
    <s v="1023102"/>
    <s v="GO MM Loin LL VP@ Cj 20k AA"/>
    <s v="Lomo"/>
    <s v="Lomo MM Loin"/>
    <x v="8"/>
    <m/>
    <m/>
    <m/>
    <m/>
    <m/>
    <x v="1"/>
    <x v="5"/>
    <n v="71.042000000000002"/>
    <n v="0"/>
    <x v="2"/>
    <n v="0"/>
  </r>
  <r>
    <n v="1023123"/>
    <x v="1"/>
    <x v="1"/>
    <x v="2"/>
    <s v="1023123"/>
    <s v="GO Lom Vet@ Cj 9k AS"/>
    <s v="Lomo"/>
    <s v="Lomo Vetado"/>
    <x v="8"/>
    <m/>
    <m/>
    <m/>
    <m/>
    <m/>
    <x v="1"/>
    <x v="5"/>
    <n v="6472.7719999999999"/>
    <n v="0"/>
    <x v="2"/>
    <n v="0"/>
  </r>
  <r>
    <n v="1023131"/>
    <x v="1"/>
    <x v="1"/>
    <x v="2"/>
    <s v="1023131"/>
    <s v="GO Pna S/Hso C/Cue@ Cj 20k AS"/>
    <s v="Pierna"/>
    <s v="Pierna Pulpa"/>
    <x v="2"/>
    <m/>
    <m/>
    <m/>
    <m/>
    <m/>
    <x v="1"/>
    <x v="5"/>
    <n v="348.61200000000002"/>
    <n v="0"/>
    <x v="2"/>
    <n v="0"/>
  </r>
  <r>
    <n v="1023163"/>
    <x v="1"/>
    <x v="1"/>
    <x v="2"/>
    <s v="1023163"/>
    <s v="GO Lom Vet &gt;2.0@ Fi Cj 8k AP"/>
    <s v="Lomo"/>
    <s v="Lomo Vetado"/>
    <x v="9"/>
    <m/>
    <m/>
    <m/>
    <m/>
    <m/>
    <x v="1"/>
    <x v="5"/>
    <n v="10000.003000000001"/>
    <n v="0"/>
    <x v="2"/>
    <n v="16000"/>
  </r>
  <r>
    <n v="1023183"/>
    <x v="1"/>
    <x v="1"/>
    <x v="2"/>
    <s v="1023183"/>
    <s v="GO Pech S/Cue@ Vp Cj AS"/>
    <s v="Cost-Pec"/>
    <s v="Cost-Pec Entero"/>
    <x v="4"/>
    <m/>
    <m/>
    <m/>
    <m/>
    <m/>
    <x v="1"/>
    <x v="5"/>
    <n v="45885.682000000001"/>
    <n v="0"/>
    <x v="2"/>
    <n v="0"/>
  </r>
  <r>
    <n v="1023190"/>
    <x v="1"/>
    <x v="1"/>
    <x v="2"/>
    <s v="1023190"/>
    <s v="GO Pana s/Corazon@ Bo Cj 20k AS"/>
    <s v="Subprod"/>
    <s v="Subprod Visceras"/>
    <x v="5"/>
    <m/>
    <m/>
    <m/>
    <m/>
    <m/>
    <x v="1"/>
    <x v="5"/>
    <n v="255671.796"/>
    <n v="0"/>
    <x v="2"/>
    <n v="0"/>
  </r>
  <r>
    <n v="1023194"/>
    <x v="1"/>
    <x v="1"/>
    <x v="2"/>
    <s v="1023194"/>
    <s v="GO Cne Falda Panc@ Bo Cj AP"/>
    <s v="Panceta"/>
    <s v="Panceta s/Cuero"/>
    <x v="9"/>
    <m/>
    <m/>
    <m/>
    <m/>
    <m/>
    <x v="1"/>
    <x v="5"/>
    <n v="9969.4879999999994"/>
    <n v="0"/>
    <x v="2"/>
    <n v="6000"/>
  </r>
  <r>
    <n v="1023257"/>
    <x v="1"/>
    <x v="1"/>
    <x v="2"/>
    <s v="1023257"/>
    <s v="GO Reco 60/40 Panc@ Bo Cj 20k AS"/>
    <s v="Recortes"/>
    <s v="Recortes No Magro"/>
    <x v="6"/>
    <m/>
    <m/>
    <m/>
    <m/>
    <m/>
    <x v="1"/>
    <x v="5"/>
    <n v="20732.901000000002"/>
    <n v="0"/>
    <x v="2"/>
    <n v="0"/>
  </r>
  <r>
    <n v="1023265"/>
    <x v="1"/>
    <x v="1"/>
    <x v="2"/>
    <s v="1023265"/>
    <s v="GO Pta Cos 2h@ Bo Cj 10k AS"/>
    <s v="Cost-Pec"/>
    <s v="Cost-Pec Trozos"/>
    <x v="8"/>
    <m/>
    <m/>
    <m/>
    <m/>
    <m/>
    <x v="1"/>
    <x v="5"/>
    <n v="6334.9960000000001"/>
    <n v="0"/>
    <x v="2"/>
    <n v="0"/>
  </r>
  <r>
    <n v="1023273"/>
    <x v="1"/>
    <x v="1"/>
    <x v="2"/>
    <s v="1023273"/>
    <s v="GO Posta Negra@ Va Cj 20k"/>
    <s v="Pierna"/>
    <s v="Pierna Pulpa Fina"/>
    <x v="5"/>
    <m/>
    <m/>
    <m/>
    <m/>
    <m/>
    <x v="1"/>
    <x v="5"/>
    <n v="20194.032999999999"/>
    <n v="0"/>
    <x v="2"/>
    <n v="0"/>
  </r>
  <r>
    <n v="1023274"/>
    <x v="1"/>
    <x v="1"/>
    <x v="2"/>
    <s v="1023274"/>
    <s v="GO Ganso S/g S/abst @ Va Cj 12k"/>
    <s v="Pierna"/>
    <s v="Pierna Pulpa Fina"/>
    <x v="5"/>
    <m/>
    <m/>
    <m/>
    <m/>
    <m/>
    <x v="1"/>
    <x v="5"/>
    <n v="49.661000000000001"/>
    <n v="0"/>
    <x v="2"/>
    <n v="0"/>
  </r>
  <r>
    <n v="1023283"/>
    <x v="1"/>
    <x v="1"/>
    <x v="2"/>
    <s v="1023283"/>
    <s v="GO Grasa Chaleco@ Cj 10k AS"/>
    <s v="Subprod"/>
    <s v="Subprod Grasa"/>
    <x v="4"/>
    <m/>
    <m/>
    <m/>
    <m/>
    <m/>
    <x v="1"/>
    <x v="5"/>
    <n v="41909.379999999997"/>
    <n v="0"/>
    <x v="2"/>
    <n v="0"/>
  </r>
  <r>
    <n v="1023291"/>
    <x v="1"/>
    <x v="1"/>
    <x v="2"/>
    <s v="1023291"/>
    <s v="GO Hso Costilla 4x 5kg @ Cj 20k AS"/>
    <s v="Huesos"/>
    <s v="Huesos Cuarto Centra"/>
    <x v="2"/>
    <m/>
    <m/>
    <m/>
    <m/>
    <m/>
    <x v="1"/>
    <x v="5"/>
    <n v="23999.994999999999"/>
    <n v="0"/>
    <x v="2"/>
    <n v="0"/>
  </r>
  <r>
    <n v="1023295"/>
    <x v="1"/>
    <x v="1"/>
    <x v="2"/>
    <s v="1023295"/>
    <s v="GO Trip Calib Tub 37/40 Azul# Cj AS"/>
    <s v="Subprod"/>
    <s v="Subprod Tripa"/>
    <x v="0"/>
    <m/>
    <m/>
    <m/>
    <m/>
    <m/>
    <x v="1"/>
    <x v="5"/>
    <n v="3000.002"/>
    <n v="0"/>
    <x v="2"/>
    <n v="0"/>
  </r>
  <r>
    <n v="1023301"/>
    <x v="1"/>
    <x v="1"/>
    <x v="2"/>
    <s v="1023301"/>
    <s v="GO CC Loin LL@ Bo Cj Lom Mad AP"/>
    <s v="Lomo"/>
    <s v="Lomo CC Loin"/>
    <x v="9"/>
    <m/>
    <m/>
    <m/>
    <m/>
    <m/>
    <x v="1"/>
    <x v="5"/>
    <n v="48114.44"/>
    <n v="0"/>
    <x v="2"/>
    <n v="0"/>
  </r>
  <r>
    <n v="1023302"/>
    <x v="1"/>
    <x v="1"/>
    <x v="2"/>
    <s v="1023302"/>
    <s v="GO Mantec@ Cj 20k AS"/>
    <s v="Grasas"/>
    <s v="Grasa Interior"/>
    <x v="6"/>
    <m/>
    <m/>
    <m/>
    <m/>
    <m/>
    <x v="1"/>
    <x v="5"/>
    <n v="319734.42099999997"/>
    <n v="0"/>
    <x v="2"/>
    <n v="0"/>
  </r>
  <r>
    <n v="1023306"/>
    <x v="1"/>
    <x v="1"/>
    <x v="2"/>
    <s v="1023306"/>
    <s v="GO Cue granel@ Bo Cj 20k AS"/>
    <s v="Cueros"/>
    <s v="Cuero Mixto"/>
    <x v="2"/>
    <m/>
    <m/>
    <m/>
    <m/>
    <m/>
    <x v="1"/>
    <x v="5"/>
    <n v="253749.65299999999"/>
    <n v="0"/>
    <x v="2"/>
    <n v="0"/>
  </r>
  <r>
    <n v="1023307"/>
    <x v="1"/>
    <x v="1"/>
    <x v="2"/>
    <s v="1023307"/>
    <s v="GO Pulmon@ Cj 20k AS"/>
    <s v="Subprod"/>
    <s v="Subprod Visceras"/>
    <x v="4"/>
    <m/>
    <m/>
    <m/>
    <m/>
    <m/>
    <x v="1"/>
    <x v="5"/>
    <n v="27932.084999999999"/>
    <n v="0"/>
    <x v="2"/>
    <n v="0"/>
  </r>
  <r>
    <n v="1023312"/>
    <x v="1"/>
    <x v="1"/>
    <x v="2"/>
    <s v="1023312"/>
    <s v="GO File C/cab@Cj 20k AS"/>
    <s v="Filete"/>
    <s v="Filete c/Cabeza"/>
    <x v="0"/>
    <m/>
    <m/>
    <m/>
    <m/>
    <m/>
    <x v="1"/>
    <x v="5"/>
    <n v="22970.539000000001"/>
    <n v="0"/>
    <x v="2"/>
    <n v="0"/>
  </r>
  <r>
    <n v="1023318"/>
    <x v="1"/>
    <x v="1"/>
    <x v="2"/>
    <s v="1023318"/>
    <s v="GO Reco 80/20 @ Bo Cj 20k AS"/>
    <s v="Recortes"/>
    <s v="Recortes No Magro"/>
    <x v="6"/>
    <m/>
    <m/>
    <m/>
    <m/>
    <m/>
    <x v="1"/>
    <x v="5"/>
    <n v="1547.0550000000001"/>
    <n v="0"/>
    <x v="2"/>
    <n v="0"/>
  </r>
  <r>
    <n v="1023319"/>
    <x v="1"/>
    <x v="1"/>
    <x v="2"/>
    <s v="1023319"/>
    <s v="GO Reco 90/10 @ Bo Cj 20k AS"/>
    <s v="Recortes"/>
    <s v="Recortes No Magro"/>
    <x v="6"/>
    <m/>
    <m/>
    <m/>
    <m/>
    <m/>
    <x v="1"/>
    <x v="5"/>
    <n v="20583.489000000001"/>
    <n v="0"/>
    <x v="2"/>
    <n v="0"/>
  </r>
  <r>
    <n v="1023326"/>
    <x v="1"/>
    <x v="1"/>
    <x v="2"/>
    <s v="1023326"/>
    <s v="GO Corazón Partido@ Cj 10k AS"/>
    <s v="Subprod"/>
    <s v="Subprod Visceras"/>
    <x v="4"/>
    <m/>
    <m/>
    <m/>
    <m/>
    <m/>
    <x v="1"/>
    <x v="5"/>
    <n v="48000.47"/>
    <n v="0"/>
    <x v="2"/>
    <n v="24000"/>
  </r>
  <r>
    <n v="1023329"/>
    <x v="1"/>
    <x v="1"/>
    <x v="2"/>
    <s v="1023329"/>
    <s v="GO Cue Papda CP@ Cj 20k AS"/>
    <s v="Cueros"/>
    <s v="Cuero Papada"/>
    <x v="3"/>
    <m/>
    <m/>
    <m/>
    <m/>
    <m/>
    <x v="1"/>
    <x v="5"/>
    <n v="32206.999"/>
    <n v="0"/>
    <x v="2"/>
    <n v="0"/>
  </r>
  <r>
    <n v="1023334"/>
    <x v="1"/>
    <x v="1"/>
    <x v="2"/>
    <s v="1023334"/>
    <s v="Cue granel Esp CC@ Cj 20k AS"/>
    <s v="Cueros"/>
    <s v="Cuero Mixto"/>
    <x v="3"/>
    <m/>
    <m/>
    <m/>
    <m/>
    <m/>
    <x v="1"/>
    <x v="5"/>
    <n v="173368.93799999999"/>
    <n v="0"/>
    <x v="2"/>
    <n v="0"/>
  </r>
  <r>
    <n v="1023336"/>
    <x v="1"/>
    <x v="1"/>
    <x v="2"/>
    <s v="1023336"/>
    <s v="Cue granel Esp CC@ Cj 20k AS"/>
    <s v="Cueros"/>
    <s v="Cuero Mixto"/>
    <x v="3"/>
    <m/>
    <m/>
    <m/>
    <m/>
    <m/>
    <x v="1"/>
    <x v="5"/>
    <n v="48527.999000000003"/>
    <n v="0"/>
    <x v="2"/>
    <n v="0"/>
  </r>
  <r>
    <n v="1030224"/>
    <x v="1"/>
    <x v="2"/>
    <x v="0"/>
    <s v="1030224"/>
    <s v="PV Tru Larg@ Bo Cj 15k AS"/>
    <s v="Trutro"/>
    <s v="Trutro Largo"/>
    <x v="0"/>
    <m/>
    <m/>
    <m/>
    <n v="2462"/>
    <n v="72000"/>
    <x v="234"/>
    <x v="13"/>
    <m/>
    <n v="26462"/>
    <x v="0"/>
    <n v="96000"/>
  </r>
  <r>
    <n v="1030332"/>
    <x v="1"/>
    <x v="2"/>
    <x v="0"/>
    <s v="1030332"/>
    <s v="PV Tru Ala@ Ex Bo Cj AS"/>
    <s v="Ala"/>
    <s v="Ala Trutro"/>
    <x v="0"/>
    <m/>
    <m/>
    <m/>
    <n v="0"/>
    <n v="144000"/>
    <x v="29"/>
    <x v="95"/>
    <m/>
    <n v="48000"/>
    <x v="0"/>
    <n v="0"/>
  </r>
  <r>
    <n v="1030355"/>
    <x v="1"/>
    <x v="2"/>
    <x v="0"/>
    <s v="1030355"/>
    <s v="PV Rabadilla@ Bo Cj 10K AS"/>
    <s v="Varios"/>
    <s v="Varios Carcasa"/>
    <x v="1"/>
    <m/>
    <m/>
    <m/>
    <n v="2644"/>
    <n v="69000"/>
    <x v="235"/>
    <x v="9"/>
    <m/>
    <n v="-356"/>
    <x v="1"/>
    <n v="0"/>
  </r>
  <r>
    <n v="1030535"/>
    <x v="1"/>
    <x v="2"/>
    <x v="0"/>
    <s v="1030535"/>
    <s v="PV Tru Larg MA@ Bo Cj SO"/>
    <s v="Trutro"/>
    <s v="Trutro Largo"/>
    <x v="4"/>
    <m/>
    <m/>
    <m/>
    <n v="2471"/>
    <n v="2471"/>
    <x v="236"/>
    <x v="5"/>
    <m/>
    <n v="4943"/>
    <x v="0"/>
    <n v="22000"/>
  </r>
  <r>
    <n v="1030545"/>
    <x v="1"/>
    <x v="2"/>
    <x v="0"/>
    <s v="1030545"/>
    <s v="PV TruDeh Cort S/h S/p@ Bo Cj AS"/>
    <s v="Trutro Desh"/>
    <s v="Trutro Desh Corto"/>
    <x v="0"/>
    <m/>
    <m/>
    <m/>
    <n v="0"/>
    <n v="48000"/>
    <x v="2"/>
    <x v="3"/>
    <m/>
    <n v="24000"/>
    <x v="0"/>
    <n v="0"/>
  </r>
  <r>
    <n v="1030635"/>
    <x v="1"/>
    <x v="2"/>
    <x v="0"/>
    <s v="1030635"/>
    <s v="PV Cog MA@ Bo Cj 10k AS"/>
    <s v="Menudencias"/>
    <s v="Menudencias Cogote"/>
    <x v="1"/>
    <m/>
    <m/>
    <m/>
    <n v="5120"/>
    <n v="0"/>
    <x v="237"/>
    <x v="5"/>
    <m/>
    <n v="5120"/>
    <x v="0"/>
    <n v="0"/>
  </r>
  <r>
    <n v="1030670"/>
    <x v="1"/>
    <x v="2"/>
    <x v="0"/>
    <s v="1030670"/>
    <s v="PV PchDeh S/p c/f MA@ Cj 15k AS"/>
    <s v="Pech Desh"/>
    <s v="Pech Desh s/Piel"/>
    <x v="0"/>
    <m/>
    <m/>
    <m/>
    <n v="0"/>
    <n v="120000"/>
    <x v="36"/>
    <x v="128"/>
    <m/>
    <n v="-24000"/>
    <x v="1"/>
    <n v="24000"/>
  </r>
  <r>
    <n v="1030720"/>
    <x v="1"/>
    <x v="2"/>
    <x v="0"/>
    <s v="1030720"/>
    <s v="PV Piel Tru@ Bo Cj AS"/>
    <s v="Recortes"/>
    <s v="Recortes Piel"/>
    <x v="0"/>
    <m/>
    <m/>
    <m/>
    <n v="0"/>
    <n v="24000"/>
    <x v="7"/>
    <x v="261"/>
    <m/>
    <n v="-4000"/>
    <x v="1"/>
    <n v="0"/>
  </r>
  <r>
    <n v="1030780"/>
    <x v="1"/>
    <x v="2"/>
    <x v="0"/>
    <s v="1030780"/>
    <s v="PV Pch Ent c/p s/m@ Bo Cj 20k AS"/>
    <s v="Pech"/>
    <s v="Pech Entera"/>
    <x v="0"/>
    <m/>
    <m/>
    <m/>
    <n v="1494"/>
    <n v="0"/>
    <x v="238"/>
    <x v="5"/>
    <m/>
    <n v="1494"/>
    <x v="0"/>
    <n v="0"/>
  </r>
  <r>
    <n v="1030228"/>
    <x v="1"/>
    <x v="2"/>
    <x v="1"/>
    <s v="1030228"/>
    <s v="PV TruDeh Cort S/p@ Bo Cj  SO"/>
    <s v="Trutro Desh"/>
    <s v="Trutro Desh Corto"/>
    <x v="5"/>
    <m/>
    <m/>
    <m/>
    <n v="0"/>
    <n v="24000"/>
    <x v="7"/>
    <x v="262"/>
    <m/>
    <n v="-4.5119999999988067"/>
    <x v="1"/>
    <n v="0"/>
  </r>
  <r>
    <n v="1030239"/>
    <x v="1"/>
    <x v="2"/>
    <x v="1"/>
    <s v="1030239"/>
    <s v="PV Ctro Pta Ala 30 Lb@ Bo Cj SO"/>
    <s v="Ala"/>
    <s v="Ala Centro Punta"/>
    <x v="5"/>
    <m/>
    <m/>
    <m/>
    <n v="3331"/>
    <n v="24041"/>
    <x v="239"/>
    <x v="149"/>
    <m/>
    <n v="3363.9599999999991"/>
    <x v="0"/>
    <n v="0"/>
  </r>
  <r>
    <n v="1030265"/>
    <x v="1"/>
    <x v="2"/>
    <x v="1"/>
    <s v="1030265"/>
    <s v="Pv PchDeh S/p@ Jp SO"/>
    <s v="Pech Desh"/>
    <s v="Pech Desh s/Piel"/>
    <x v="7"/>
    <m/>
    <m/>
    <m/>
    <n v="-61200"/>
    <n v="61200"/>
    <x v="77"/>
    <x v="5"/>
    <m/>
    <n v="0"/>
    <x v="2"/>
    <n v="0"/>
  </r>
  <r>
    <n v="1030321"/>
    <x v="1"/>
    <x v="2"/>
    <x v="1"/>
    <s v="1030321"/>
    <s v="PV Pch MA 8% 14-16 Lb@ Bo Cj 20k SO"/>
    <s v="Pech"/>
    <s v="Pech Entera"/>
    <x v="5"/>
    <m/>
    <m/>
    <m/>
    <n v="-1780"/>
    <n v="1780"/>
    <x v="77"/>
    <x v="5"/>
    <m/>
    <n v="0"/>
    <x v="2"/>
    <n v="0"/>
  </r>
  <r>
    <n v="1030332"/>
    <x v="1"/>
    <x v="2"/>
    <x v="1"/>
    <s v="1030332"/>
    <s v="PV Tru Ala@ Ex Bo Cj AS"/>
    <s v="Ala"/>
    <s v="Ala Trutro"/>
    <x v="7"/>
    <m/>
    <m/>
    <m/>
    <m/>
    <m/>
    <x v="1"/>
    <x v="9"/>
    <m/>
    <n v="-72000"/>
    <x v="1"/>
    <n v="0"/>
  </r>
  <r>
    <n v="1030337"/>
    <x v="1"/>
    <x v="2"/>
    <x v="1"/>
    <s v="1030337"/>
    <s v="PV PchDeh@ Blo Cj 15k SO"/>
    <s v="Pech Desh"/>
    <s v="Pech Desh s/Piel"/>
    <x v="6"/>
    <m/>
    <m/>
    <m/>
    <n v="-60087"/>
    <n v="385317"/>
    <x v="240"/>
    <x v="119"/>
    <m/>
    <n v="13230"/>
    <x v="0"/>
    <n v="0"/>
  </r>
  <r>
    <n v="1030370"/>
    <x v="1"/>
    <x v="2"/>
    <x v="1"/>
    <s v="1030370"/>
    <s v="PV Triming Pch@ Cj 40 Lbs SO"/>
    <s v="Recortes"/>
    <s v="Recortes Estándar"/>
    <x v="5"/>
    <m/>
    <m/>
    <m/>
    <n v="-1782"/>
    <n v="13803"/>
    <x v="137"/>
    <x v="263"/>
    <m/>
    <n v="-0.15200000000004366"/>
    <x v="1"/>
    <n v="0"/>
  </r>
  <r>
    <n v="1030376"/>
    <x v="1"/>
    <x v="2"/>
    <x v="1"/>
    <s v="1030376"/>
    <s v="PV Pch MA 8% 16-18 Lb@ Bo Cj 15k SO"/>
    <s v="Pech"/>
    <s v="Pech Entera"/>
    <x v="5"/>
    <m/>
    <m/>
    <m/>
    <n v="-2114"/>
    <n v="2114"/>
    <x v="77"/>
    <x v="5"/>
    <m/>
    <n v="0"/>
    <x v="2"/>
    <n v="0"/>
  </r>
  <r>
    <n v="1030379"/>
    <x v="1"/>
    <x v="2"/>
    <x v="1"/>
    <s v="1030379"/>
    <s v="PV PchDeh S/p@ Bo Cj 20k SO"/>
    <s v="Pech Desh"/>
    <s v="Pech Desh s/Piel"/>
    <x v="5"/>
    <m/>
    <m/>
    <m/>
    <n v="-50818"/>
    <n v="369034"/>
    <x v="241"/>
    <x v="264"/>
    <m/>
    <n v="-118820.76899999997"/>
    <x v="1"/>
    <n v="0"/>
  </r>
  <r>
    <n v="1030388"/>
    <x v="1"/>
    <x v="2"/>
    <x v="1"/>
    <s v="1030388"/>
    <s v="PV Garra B MA@ Bo Cj 15k SO"/>
    <s v="Patas"/>
    <s v="Patas Garras"/>
    <x v="2"/>
    <m/>
    <m/>
    <m/>
    <n v="2729"/>
    <n v="0"/>
    <x v="242"/>
    <x v="5"/>
    <m/>
    <n v="2729"/>
    <x v="0"/>
    <n v="0"/>
  </r>
  <r>
    <n v="1030424"/>
    <x v="1"/>
    <x v="2"/>
    <x v="1"/>
    <s v="1030424"/>
    <s v="PV PchDeh Mrps C/piel @ Cj 18k AS"/>
    <s v="Pech Desh"/>
    <s v="Pech Desh c/Piel"/>
    <x v="5"/>
    <m/>
    <m/>
    <m/>
    <n v="-4101"/>
    <n v="64000"/>
    <x v="243"/>
    <x v="265"/>
    <m/>
    <n v="-95.34599999999773"/>
    <x v="1"/>
    <n v="0"/>
  </r>
  <r>
    <n v="1030505"/>
    <x v="1"/>
    <x v="2"/>
    <x v="1"/>
    <s v="1030505"/>
    <s v="PV File s/t@ Bo Cj 18k SO"/>
    <s v="Pech Desh"/>
    <s v="Pech Desh Filete"/>
    <x v="5"/>
    <m/>
    <m/>
    <m/>
    <n v="0"/>
    <n v="16000"/>
    <x v="126"/>
    <x v="266"/>
    <m/>
    <n v="-797.63999999999942"/>
    <x v="1"/>
    <n v="0"/>
  </r>
  <r>
    <n v="1030566"/>
    <x v="1"/>
    <x v="2"/>
    <x v="1"/>
    <s v="1030566"/>
    <s v="PV Ctro Pta Ala B MA@ Bo Cj SO"/>
    <s v="Ala"/>
    <s v="Ala Centro Punta"/>
    <x v="2"/>
    <m/>
    <m/>
    <m/>
    <n v="3859"/>
    <n v="18650"/>
    <x v="244"/>
    <x v="3"/>
    <m/>
    <n v="-1490"/>
    <x v="1"/>
    <n v="0"/>
  </r>
  <r>
    <n v="1030658"/>
    <x v="1"/>
    <x v="2"/>
    <x v="1"/>
    <s v="1030658"/>
    <s v="PV TruDeh Cort s/h S/p @ Cj AS"/>
    <s v="Trutro Desh"/>
    <s v="Trutro Desh Corto"/>
    <x v="6"/>
    <m/>
    <m/>
    <m/>
    <n v="-3007"/>
    <n v="62738"/>
    <x v="245"/>
    <x v="267"/>
    <m/>
    <n v="-12321.080000000002"/>
    <x v="1"/>
    <n v="0"/>
  </r>
  <r>
    <n v="1030683"/>
    <x v="1"/>
    <x v="2"/>
    <x v="1"/>
    <s v="1030683"/>
    <s v="PV Tru Larg@ Bo Cj 15k AS"/>
    <s v="Trutro"/>
    <s v="Trutro Largo"/>
    <x v="2"/>
    <m/>
    <m/>
    <m/>
    <n v="9818"/>
    <n v="314201"/>
    <x v="246"/>
    <x v="119"/>
    <m/>
    <n v="12019"/>
    <x v="0"/>
    <n v="0"/>
  </r>
  <r>
    <n v="1030684"/>
    <x v="1"/>
    <x v="2"/>
    <x v="1"/>
    <s v="1030684"/>
    <s v="PV Garra A MA@ Bo Cj 15k AS"/>
    <s v="Patas"/>
    <s v="Patas Garras"/>
    <x v="2"/>
    <m/>
    <m/>
    <m/>
    <n v="0"/>
    <n v="20518"/>
    <x v="247"/>
    <x v="3"/>
    <m/>
    <n v="-3482"/>
    <x v="1"/>
    <n v="0"/>
  </r>
  <r>
    <n v="1030685"/>
    <x v="1"/>
    <x v="2"/>
    <x v="1"/>
    <s v="1030685"/>
    <s v="PV Ctro Pta Ala@ Bo Cj 15k AS"/>
    <s v="Ala"/>
    <s v="Ala Centro Punta"/>
    <x v="2"/>
    <m/>
    <m/>
    <m/>
    <n v="-410"/>
    <n v="121510"/>
    <x v="248"/>
    <x v="30"/>
    <m/>
    <n v="1101"/>
    <x v="0"/>
    <n v="0"/>
  </r>
  <r>
    <n v="1030686"/>
    <x v="1"/>
    <x v="2"/>
    <x v="1"/>
    <s v="1030686"/>
    <s v="PV Cog S/piel MA@ Bo Cj 15k AS"/>
    <s v="Menudencias"/>
    <s v="Menudencias Cogote"/>
    <x v="2"/>
    <m/>
    <m/>
    <m/>
    <n v="-16947"/>
    <n v="97249"/>
    <x v="249"/>
    <x v="128"/>
    <m/>
    <n v="-63698"/>
    <x v="1"/>
    <n v="0"/>
  </r>
  <r>
    <n v="1030710"/>
    <x v="1"/>
    <x v="2"/>
    <x v="1"/>
    <s v="1030710"/>
    <s v="PV Corazon s/a@Blo 15Kg Jp SO"/>
    <s v="Menudencias"/>
    <s v="Menudencias Corazón"/>
    <x v="7"/>
    <m/>
    <m/>
    <m/>
    <n v="0"/>
    <n v="12000"/>
    <x v="21"/>
    <x v="5"/>
    <m/>
    <n v="12000"/>
    <x v="0"/>
    <n v="0"/>
  </r>
  <r>
    <n v="1030711"/>
    <x v="1"/>
    <x v="2"/>
    <x v="1"/>
    <s v="1030711"/>
    <s v="PV CONTRE S/m @Blo 15Kg Jp SO"/>
    <s v="Menudencias"/>
    <s v="Menudencias Contre"/>
    <x v="7"/>
    <m/>
    <m/>
    <m/>
    <n v="0"/>
    <n v="12000"/>
    <x v="21"/>
    <x v="5"/>
    <m/>
    <n v="12000"/>
    <x v="0"/>
    <n v="0"/>
  </r>
  <r>
    <n v="1030735"/>
    <x v="1"/>
    <x v="2"/>
    <x v="1"/>
    <s v="1030735"/>
    <s v="PV Cog MA 30Lb@ Bo Cj 15k SO"/>
    <s v="Menudencias"/>
    <s v="Menudencias Cogote"/>
    <x v="5"/>
    <m/>
    <m/>
    <m/>
    <n v="0"/>
    <n v="57153"/>
    <x v="250"/>
    <x v="268"/>
    <m/>
    <n v="0.40800000000308501"/>
    <x v="0"/>
    <n v="0"/>
  </r>
  <r>
    <n v="1030745"/>
    <x v="1"/>
    <x v="2"/>
    <x v="1"/>
    <s v="1030745"/>
    <s v="PV Higad 40Lb@ Bo Cj 18k SO"/>
    <s v="Menudencias"/>
    <s v="Menudencias Hígado"/>
    <x v="5"/>
    <m/>
    <m/>
    <m/>
    <n v="-6072"/>
    <n v="10072"/>
    <x v="93"/>
    <x v="5"/>
    <m/>
    <n v="4000"/>
    <x v="0"/>
    <n v="0"/>
  </r>
  <r>
    <n v="1030773"/>
    <x v="1"/>
    <x v="2"/>
    <x v="1"/>
    <s v="1030773"/>
    <s v="PV Pch Filete 1 kg @Bo CJ 14Kg AS"/>
    <s v="Pech Desh"/>
    <s v="Pech Desh Filete"/>
    <x v="5"/>
    <m/>
    <m/>
    <m/>
    <n v="1067"/>
    <n v="0"/>
    <x v="251"/>
    <x v="5"/>
    <m/>
    <n v="1067"/>
    <x v="0"/>
    <n v="0"/>
  </r>
  <r>
    <n v="1030773"/>
    <x v="1"/>
    <x v="2"/>
    <x v="1"/>
    <s v="1030773"/>
    <s v="PV Pch Filete 1 kg @Bo CJ 14Kg AS"/>
    <s v="Pech Desh"/>
    <s v="Pech Desh Filete"/>
    <x v="6"/>
    <m/>
    <m/>
    <m/>
    <m/>
    <m/>
    <x v="1"/>
    <x v="269"/>
    <m/>
    <n v="-84"/>
    <x v="1"/>
    <n v="0"/>
  </r>
  <r>
    <n v="1030783"/>
    <x v="1"/>
    <x v="2"/>
    <x v="1"/>
    <s v="1030783"/>
    <s v="PV Pch MA 8% 18-20 Lb@ Bo Cj 20k AS"/>
    <s v="Pech"/>
    <s v="Pech Entera"/>
    <x v="5"/>
    <m/>
    <m/>
    <m/>
    <n v="-999"/>
    <n v="999"/>
    <x v="77"/>
    <x v="5"/>
    <m/>
    <n v="0"/>
    <x v="2"/>
    <n v="0"/>
  </r>
  <r>
    <n v="1030785"/>
    <x v="1"/>
    <x v="2"/>
    <x v="1"/>
    <s v="1030785"/>
    <s v="PV Pch MA 15% 18-20 Lb@ Bo Cj 20k AS"/>
    <s v="Pech"/>
    <s v="Pech Entera"/>
    <x v="5"/>
    <m/>
    <m/>
    <m/>
    <n v="-436"/>
    <n v="436"/>
    <x v="77"/>
    <x v="5"/>
    <m/>
    <n v="0"/>
    <x v="2"/>
    <n v="0"/>
  </r>
  <r>
    <n v="1030791"/>
    <x v="1"/>
    <x v="2"/>
    <x v="1"/>
    <s v="1030791"/>
    <s v="PV MA Tru Lar@ Bo Cj 15k AS"/>
    <s v="Trutro"/>
    <s v="Trutro Largo"/>
    <x v="2"/>
    <m/>
    <m/>
    <m/>
    <n v="0"/>
    <n v="1000"/>
    <x v="117"/>
    <x v="5"/>
    <m/>
    <n v="1000"/>
    <x v="0"/>
    <n v="0"/>
  </r>
  <r>
    <n v="1030792"/>
    <x v="1"/>
    <x v="2"/>
    <x v="1"/>
    <s v="1030792"/>
    <s v="PV Fil C/ten MA NMr@ Cj 15 kg AS"/>
    <s v="Pech Desh"/>
    <s v="Pech Desh Filete"/>
    <x v="6"/>
    <m/>
    <m/>
    <m/>
    <n v="0"/>
    <n v="89606"/>
    <x v="252"/>
    <x v="95"/>
    <m/>
    <n v="-6394"/>
    <x v="1"/>
    <n v="0"/>
  </r>
  <r>
    <n v="1030224"/>
    <x v="1"/>
    <x v="2"/>
    <x v="2"/>
    <s v="1030224"/>
    <s v="PV Tru Larg@ Bo Cj 15k AS"/>
    <s v="Trutro"/>
    <s v="Trutro Largo"/>
    <x v="7"/>
    <m/>
    <m/>
    <m/>
    <m/>
    <m/>
    <x v="1"/>
    <x v="5"/>
    <n v="69540"/>
    <n v="0"/>
    <x v="2"/>
    <n v="96000"/>
  </r>
  <r>
    <n v="1030228"/>
    <x v="1"/>
    <x v="2"/>
    <x v="2"/>
    <s v="1030228"/>
    <s v="PV TruDeh Cort S/p@ Bo Cj  SO"/>
    <s v="Trutro Desh"/>
    <s v="Trutro Desh Corto"/>
    <x v="5"/>
    <m/>
    <m/>
    <m/>
    <m/>
    <m/>
    <x v="1"/>
    <x v="5"/>
    <n v="23998"/>
    <n v="0"/>
    <x v="2"/>
    <n v="0"/>
  </r>
  <r>
    <n v="1030239"/>
    <x v="1"/>
    <x v="2"/>
    <x v="2"/>
    <s v="1030239"/>
    <s v="PV Ctro Pta Ala 30 Lb@ Bo Cj SO"/>
    <s v="Ala"/>
    <s v="Ala Centro Punta"/>
    <x v="5"/>
    <m/>
    <m/>
    <m/>
    <m/>
    <m/>
    <x v="1"/>
    <x v="5"/>
    <n v="20708"/>
    <n v="0"/>
    <x v="2"/>
    <n v="0"/>
  </r>
  <r>
    <n v="1030265"/>
    <x v="1"/>
    <x v="2"/>
    <x v="2"/>
    <s v="1030265"/>
    <s v="Pv PchDeh S/p@ Jp SO"/>
    <s v="Pech Desh"/>
    <s v="Pech Desh s/Piel"/>
    <x v="7"/>
    <m/>
    <m/>
    <m/>
    <m/>
    <m/>
    <x v="1"/>
    <x v="5"/>
    <n v="61199"/>
    <n v="0"/>
    <x v="2"/>
    <n v="0"/>
  </r>
  <r>
    <n v="1030321"/>
    <x v="1"/>
    <x v="2"/>
    <x v="2"/>
    <s v="1030321"/>
    <s v="PV Pch MA 8% 14-16 Lb@ Bo Cj 20k SO"/>
    <s v="Pech"/>
    <s v="Pech Entera"/>
    <x v="5"/>
    <m/>
    <m/>
    <m/>
    <m/>
    <m/>
    <x v="1"/>
    <x v="5"/>
    <n v="1781"/>
    <n v="0"/>
    <x v="2"/>
    <n v="0"/>
  </r>
  <r>
    <n v="1030332"/>
    <x v="1"/>
    <x v="2"/>
    <x v="2"/>
    <s v="1030332"/>
    <s v="PV Tru Ala@ Ex Bo Cj AS"/>
    <s v="Ala"/>
    <s v="Ala Trutro"/>
    <x v="7"/>
    <m/>
    <m/>
    <m/>
    <m/>
    <m/>
    <x v="1"/>
    <x v="5"/>
    <n v="144004"/>
    <n v="0"/>
    <x v="2"/>
    <n v="0"/>
  </r>
  <r>
    <n v="1030337"/>
    <x v="1"/>
    <x v="2"/>
    <x v="2"/>
    <s v="1030337"/>
    <s v="PV PchDeh@ Blo Cj 15k SO"/>
    <s v="Pech Desh"/>
    <s v="Pech Desh s/Piel"/>
    <x v="6"/>
    <m/>
    <m/>
    <m/>
    <m/>
    <m/>
    <x v="1"/>
    <x v="5"/>
    <n v="361314"/>
    <n v="0"/>
    <x v="2"/>
    <n v="0"/>
  </r>
  <r>
    <n v="1030355"/>
    <x v="1"/>
    <x v="2"/>
    <x v="2"/>
    <s v="1030355"/>
    <s v="PV Rabadilla@ Bo Cj 10K AS"/>
    <s v="Varios"/>
    <s v="Varios Carcasa"/>
    <x v="7"/>
    <m/>
    <m/>
    <m/>
    <m/>
    <m/>
    <x v="1"/>
    <x v="5"/>
    <n v="69002"/>
    <n v="0"/>
    <x v="2"/>
    <n v="0"/>
  </r>
  <r>
    <n v="1030370"/>
    <x v="1"/>
    <x v="2"/>
    <x v="2"/>
    <s v="1030370"/>
    <s v="PV Triming Pch@ Cj 40 Lbs SO"/>
    <s v="Recortes"/>
    <s v="Recortes Estándar"/>
    <x v="5"/>
    <m/>
    <m/>
    <m/>
    <m/>
    <m/>
    <x v="1"/>
    <x v="5"/>
    <n v="13802"/>
    <n v="0"/>
    <x v="2"/>
    <n v="0"/>
  </r>
  <r>
    <n v="1030376"/>
    <x v="1"/>
    <x v="2"/>
    <x v="2"/>
    <s v="1030376"/>
    <s v="PV Pch MA 8% 16-18 Lb@ Bo Cj 15k SO"/>
    <s v="Pech"/>
    <s v="Pech Entera"/>
    <x v="5"/>
    <m/>
    <m/>
    <m/>
    <m/>
    <m/>
    <x v="1"/>
    <x v="5"/>
    <n v="2116"/>
    <n v="0"/>
    <x v="2"/>
    <n v="0"/>
  </r>
  <r>
    <n v="1030379"/>
    <x v="1"/>
    <x v="2"/>
    <x v="2"/>
    <s v="1030379"/>
    <s v="PV PchDeh S/p@ Bo Cj 20k SO"/>
    <s v="Pech Desh"/>
    <s v="Pech Desh s/Piel"/>
    <x v="5"/>
    <m/>
    <m/>
    <m/>
    <m/>
    <m/>
    <x v="1"/>
    <x v="5"/>
    <n v="369036"/>
    <n v="0"/>
    <x v="2"/>
    <n v="0"/>
  </r>
  <r>
    <n v="1030388"/>
    <x v="1"/>
    <x v="2"/>
    <x v="2"/>
    <s v="1030388"/>
    <s v="PV Garra B MA@ Bo Cj 15k SO"/>
    <s v="Patas"/>
    <s v="Patas Garras"/>
    <x v="2"/>
    <m/>
    <m/>
    <m/>
    <m/>
    <m/>
    <x v="1"/>
    <x v="5"/>
    <n v="13151"/>
    <n v="0"/>
    <x v="2"/>
    <n v="0"/>
  </r>
  <r>
    <n v="1030424"/>
    <x v="1"/>
    <x v="2"/>
    <x v="2"/>
    <s v="1030424"/>
    <s v="PV PchDeh Mrps C/piel @ Cj 18k AS"/>
    <s v="Pech Desh"/>
    <s v="Pech Desh c/Piel"/>
    <x v="5"/>
    <m/>
    <m/>
    <m/>
    <m/>
    <m/>
    <x v="1"/>
    <x v="5"/>
    <n v="64006"/>
    <n v="0"/>
    <x v="2"/>
    <n v="0"/>
  </r>
  <r>
    <n v="1030452"/>
    <x v="1"/>
    <x v="2"/>
    <x v="2"/>
    <s v="1030452"/>
    <s v="PV Pech USA 10 - 12 LB@ Bo Hor Cj 11k SO"/>
    <s v="Pech Desh"/>
    <s v="Pech Desh s/Piel"/>
    <x v="5"/>
    <m/>
    <m/>
    <m/>
    <m/>
    <m/>
    <x v="1"/>
    <x v="5"/>
    <n v="17982"/>
    <n v="0"/>
    <x v="2"/>
    <n v="0"/>
  </r>
  <r>
    <n v="1030498"/>
    <x v="1"/>
    <x v="2"/>
    <x v="2"/>
    <s v="1030498"/>
    <s v="PV Contre@ Bo Cj 10k AS"/>
    <s v="Menudencias"/>
    <s v="Menudencias Contre"/>
    <x v="7"/>
    <m/>
    <m/>
    <m/>
    <m/>
    <m/>
    <x v="1"/>
    <x v="5"/>
    <n v="2043"/>
    <n v="0"/>
    <x v="2"/>
    <n v="0"/>
  </r>
  <r>
    <n v="1030505"/>
    <x v="1"/>
    <x v="2"/>
    <x v="2"/>
    <s v="1030505"/>
    <s v="PV File s/t@ Bo Cj 18k SO"/>
    <s v="Pech Desh"/>
    <s v="Pech Desh Filete"/>
    <x v="5"/>
    <m/>
    <m/>
    <m/>
    <m/>
    <m/>
    <x v="1"/>
    <x v="5"/>
    <n v="15997"/>
    <n v="0"/>
    <x v="2"/>
    <n v="0"/>
  </r>
  <r>
    <n v="1030545"/>
    <x v="1"/>
    <x v="2"/>
    <x v="2"/>
    <s v="1030545"/>
    <s v="PV TruDeh Cort S/h S/p@ Bo Cj AS"/>
    <s v="Trutro Desh"/>
    <s v="Trutro Desh Corto"/>
    <x v="7"/>
    <m/>
    <m/>
    <m/>
    <m/>
    <m/>
    <x v="1"/>
    <x v="5"/>
    <n v="47997"/>
    <n v="0"/>
    <x v="2"/>
    <n v="0"/>
  </r>
  <r>
    <n v="1030566"/>
    <x v="1"/>
    <x v="2"/>
    <x v="2"/>
    <s v="1030566"/>
    <s v="PV Ctro Pta Ala B MA@ Bo Cj SO"/>
    <s v="Ala"/>
    <s v="Ala Centro Punta"/>
    <x v="2"/>
    <m/>
    <m/>
    <m/>
    <m/>
    <m/>
    <x v="1"/>
    <x v="5"/>
    <n v="14789"/>
    <n v="0"/>
    <x v="2"/>
    <n v="0"/>
  </r>
  <r>
    <n v="1030658"/>
    <x v="1"/>
    <x v="2"/>
    <x v="2"/>
    <s v="1030658"/>
    <s v="PV TruDeh Cort s/h S/p @ Cj AS"/>
    <s v="Trutro Desh"/>
    <s v="Trutro Desh Corto"/>
    <x v="6"/>
    <m/>
    <m/>
    <m/>
    <m/>
    <m/>
    <x v="1"/>
    <x v="5"/>
    <n v="62743"/>
    <n v="0"/>
    <x v="2"/>
    <n v="0"/>
  </r>
  <r>
    <n v="1030670"/>
    <x v="1"/>
    <x v="2"/>
    <x v="2"/>
    <s v="1030670"/>
    <s v="PV PchDeh S/p c/f MA@ Cj 15k AS"/>
    <s v="Pech Desh"/>
    <s v="Pech Desh s/Piel"/>
    <x v="7"/>
    <m/>
    <m/>
    <m/>
    <m/>
    <m/>
    <x v="1"/>
    <x v="5"/>
    <n v="119994"/>
    <n v="0"/>
    <x v="2"/>
    <n v="24000"/>
  </r>
  <r>
    <n v="1030683"/>
    <x v="1"/>
    <x v="2"/>
    <x v="2"/>
    <s v="1030683"/>
    <s v="PV Tru Larg@ Bo Cj 15k AS"/>
    <s v="Trutro"/>
    <s v="Trutro Largo"/>
    <x v="2"/>
    <m/>
    <m/>
    <m/>
    <m/>
    <m/>
    <x v="1"/>
    <x v="5"/>
    <n v="304384"/>
    <n v="0"/>
    <x v="2"/>
    <n v="0"/>
  </r>
  <r>
    <n v="1030684"/>
    <x v="1"/>
    <x v="2"/>
    <x v="2"/>
    <s v="1030684"/>
    <s v="PV Garra A MA@ Bo Cj 15k AS"/>
    <s v="Patas"/>
    <s v="Patas Garras"/>
    <x v="2"/>
    <m/>
    <m/>
    <m/>
    <m/>
    <m/>
    <x v="1"/>
    <x v="5"/>
    <n v="515"/>
    <n v="0"/>
    <x v="2"/>
    <n v="0"/>
  </r>
  <r>
    <n v="1030685"/>
    <x v="1"/>
    <x v="2"/>
    <x v="2"/>
    <s v="1030685"/>
    <s v="PV Ctro Pta Ala@ Bo Cj 15k AS"/>
    <s v="Ala"/>
    <s v="Ala Centro Punta"/>
    <x v="2"/>
    <m/>
    <m/>
    <m/>
    <m/>
    <m/>
    <x v="1"/>
    <x v="5"/>
    <n v="121513"/>
    <n v="0"/>
    <x v="2"/>
    <n v="0"/>
  </r>
  <r>
    <n v="1030686"/>
    <x v="1"/>
    <x v="2"/>
    <x v="2"/>
    <s v="1030686"/>
    <s v="PV Cog S/piel MA@ Bo Cj 15k AS"/>
    <s v="Menudencias"/>
    <s v="Menudencias Cogote"/>
    <x v="2"/>
    <m/>
    <m/>
    <m/>
    <m/>
    <m/>
    <x v="1"/>
    <x v="5"/>
    <n v="97253"/>
    <n v="0"/>
    <x v="2"/>
    <n v="0"/>
  </r>
  <r>
    <n v="1030720"/>
    <x v="1"/>
    <x v="2"/>
    <x v="2"/>
    <s v="1030720"/>
    <s v="PV Piel Tru@ Bo Cj AS"/>
    <s v="Recortes"/>
    <s v="Recortes Piel"/>
    <x v="7"/>
    <m/>
    <m/>
    <m/>
    <m/>
    <m/>
    <x v="1"/>
    <x v="5"/>
    <n v="23998"/>
    <n v="0"/>
    <x v="2"/>
    <n v="0"/>
  </r>
  <r>
    <n v="1030735"/>
    <x v="1"/>
    <x v="2"/>
    <x v="2"/>
    <s v="1030735"/>
    <s v="PV Cog MA 30Lb@ Bo Cj 15k SO"/>
    <s v="Menudencias"/>
    <s v="Menudencias Cogote"/>
    <x v="5"/>
    <m/>
    <m/>
    <m/>
    <m/>
    <m/>
    <x v="1"/>
    <x v="5"/>
    <n v="57149"/>
    <n v="0"/>
    <x v="2"/>
    <n v="0"/>
  </r>
  <r>
    <n v="1030743"/>
    <x v="1"/>
    <x v="2"/>
    <x v="2"/>
    <s v="1030743"/>
    <s v="PV MA Tru Lar@ Bo Cj 16k AS"/>
    <s v="Trutro"/>
    <s v="Trutro Largo"/>
    <x v="2"/>
    <m/>
    <m/>
    <m/>
    <m/>
    <m/>
    <x v="1"/>
    <x v="5"/>
    <n v="1000"/>
    <n v="0"/>
    <x v="2"/>
    <n v="0"/>
  </r>
  <r>
    <n v="1030745"/>
    <x v="1"/>
    <x v="2"/>
    <x v="2"/>
    <s v="1030745"/>
    <s v="PV Higad 40Lb@ Bo Cj 18k SO"/>
    <s v="Menudencias"/>
    <s v="Menudencias Hígado"/>
    <x v="5"/>
    <m/>
    <m/>
    <m/>
    <m/>
    <m/>
    <x v="1"/>
    <x v="5"/>
    <n v="6073"/>
    <n v="0"/>
    <x v="2"/>
    <n v="0"/>
  </r>
  <r>
    <n v="1030782"/>
    <x v="1"/>
    <x v="2"/>
    <x v="2"/>
    <s v="1030782"/>
    <s v="PV Pech USA 12-15 LB @BO Hor Cj 15k AS"/>
    <s v="Pech Desh"/>
    <s v="Pech Desh s/Piel"/>
    <x v="5"/>
    <m/>
    <m/>
    <m/>
    <m/>
    <m/>
    <x v="1"/>
    <x v="5"/>
    <n v="39815"/>
    <n v="0"/>
    <x v="2"/>
    <n v="0"/>
  </r>
  <r>
    <n v="1030783"/>
    <x v="1"/>
    <x v="2"/>
    <x v="2"/>
    <s v="1030783"/>
    <s v="PV Pch MA 8% 18-20 Lb@ Bo Cj 20k AS"/>
    <s v="Pech"/>
    <s v="Pech Entera"/>
    <x v="5"/>
    <m/>
    <m/>
    <m/>
    <m/>
    <m/>
    <x v="1"/>
    <x v="5"/>
    <n v="996"/>
    <n v="0"/>
    <x v="2"/>
    <n v="0"/>
  </r>
  <r>
    <n v="1030785"/>
    <x v="1"/>
    <x v="2"/>
    <x v="2"/>
    <s v="1030785"/>
    <s v="PV Pch MA 15% 18-20 Lb@ Bo Cj 20k AS"/>
    <s v="Pech"/>
    <s v="Pech Entera"/>
    <x v="5"/>
    <m/>
    <m/>
    <m/>
    <m/>
    <m/>
    <x v="1"/>
    <x v="5"/>
    <n v="439"/>
    <n v="0"/>
    <x v="2"/>
    <n v="0"/>
  </r>
  <r>
    <n v="1030792"/>
    <x v="1"/>
    <x v="2"/>
    <x v="2"/>
    <s v="1030792"/>
    <s v="PV Fil C/ten MA NMr@ Cj 15 kg AS"/>
    <s v="Pech Desh"/>
    <s v="Pech Desh Filete"/>
    <x v="6"/>
    <m/>
    <m/>
    <m/>
    <m/>
    <m/>
    <x v="1"/>
    <x v="5"/>
    <n v="89609"/>
    <n v="0"/>
    <x v="2"/>
    <n v="0"/>
  </r>
  <r>
    <n v="1010877"/>
    <x v="2"/>
    <x v="0"/>
    <x v="0"/>
    <s v="1010877"/>
    <s v="PO Molleja Mrps@ Cj 10k AS"/>
    <s v="Menudencias"/>
    <s v="Menudencias Contre"/>
    <x v="1"/>
    <m/>
    <m/>
    <m/>
    <m/>
    <m/>
    <x v="1"/>
    <x v="30"/>
    <m/>
    <n v="-120000"/>
    <x v="1"/>
    <n v="48000"/>
  </r>
  <r>
    <n v="1010877"/>
    <x v="2"/>
    <x v="0"/>
    <x v="0"/>
    <s v="1010877"/>
    <s v="PO Molleja Mrps@ Cj 10k AS"/>
    <s v="Menudencias"/>
    <s v="Menudencias Contre"/>
    <x v="0"/>
    <n v="69860"/>
    <n v="104700"/>
    <n v="174560"/>
    <n v="69860"/>
    <n v="104700"/>
    <x v="253"/>
    <x v="270"/>
    <m/>
    <n v="112560"/>
    <x v="0"/>
    <n v="48000"/>
  </r>
  <r>
    <n v="1011042"/>
    <x v="2"/>
    <x v="0"/>
    <x v="0"/>
    <s v="1011042"/>
    <s v="PO Pta Espinaz@ Cj 10k AS"/>
    <s v="Cazuela"/>
    <s v="Cazuela Espinazo"/>
    <x v="0"/>
    <m/>
    <m/>
    <m/>
    <m/>
    <m/>
    <x v="1"/>
    <x v="271"/>
    <m/>
    <n v="-18000"/>
    <x v="1"/>
    <n v="0"/>
  </r>
  <r>
    <n v="1011127"/>
    <x v="2"/>
    <x v="0"/>
    <x v="0"/>
    <s v="1011127"/>
    <s v="PO PchDeh Random Mr Mex@ Cj 10k AS"/>
    <s v="Pechuga Desh"/>
    <s v="Pechuga Desh s/Piel"/>
    <x v="0"/>
    <m/>
    <m/>
    <m/>
    <m/>
    <m/>
    <x v="1"/>
    <x v="3"/>
    <m/>
    <n v="-24000"/>
    <x v="1"/>
    <n v="0"/>
  </r>
  <r>
    <n v="1011250"/>
    <x v="2"/>
    <x v="0"/>
    <x v="0"/>
    <s v="1011250"/>
    <s v="PO PchDeh NMr s/cal 4x10@ Cj 20k Am AS"/>
    <s v="Pechuga Desh"/>
    <s v="Pechuga Desh s/Piel"/>
    <x v="0"/>
    <m/>
    <m/>
    <m/>
    <m/>
    <m/>
    <x v="1"/>
    <x v="272"/>
    <m/>
    <n v="-16873"/>
    <x v="1"/>
    <n v="0"/>
  </r>
  <r>
    <n v="1011290"/>
    <x v="2"/>
    <x v="0"/>
    <x v="0"/>
    <s v="1011290"/>
    <s v="PO Pch Piel@ Cj 20k AS"/>
    <s v="Subprod"/>
    <s v="Subprod Piel"/>
    <x v="0"/>
    <m/>
    <m/>
    <m/>
    <m/>
    <m/>
    <x v="1"/>
    <x v="3"/>
    <m/>
    <n v="-24000"/>
    <x v="1"/>
    <n v="0"/>
  </r>
  <r>
    <n v="1011421"/>
    <x v="2"/>
    <x v="0"/>
    <x v="0"/>
    <s v="1011421"/>
    <s v="PO Ppa Esp 50 Pim@ Cj 20k AS"/>
    <s v="Carne Recuperada"/>
    <s v="Carne Recuperada Pul"/>
    <x v="0"/>
    <n v="0"/>
    <n v="900000"/>
    <n v="900000"/>
    <n v="0"/>
    <n v="900000"/>
    <x v="5"/>
    <x v="273"/>
    <m/>
    <n v="-156000"/>
    <x v="1"/>
    <n v="336000"/>
  </r>
  <r>
    <n v="1011558"/>
    <x v="2"/>
    <x v="0"/>
    <x v="0"/>
    <s v="1011558"/>
    <s v="PO Ppa Esp@ 2 blo x 10k Cj AS"/>
    <s v="Carne Recuperada"/>
    <s v="Carne Recuperada Pul"/>
    <x v="0"/>
    <n v="0"/>
    <n v="312000"/>
    <n v="312000"/>
    <n v="0"/>
    <n v="312000"/>
    <x v="100"/>
    <x v="49"/>
    <m/>
    <n v="96000"/>
    <x v="0"/>
    <n v="48000"/>
  </r>
  <r>
    <n v="1011586"/>
    <x v="2"/>
    <x v="0"/>
    <x v="0"/>
    <s v="1011586"/>
    <s v="PO Ala Media B 4x10@ Cj 20k AS"/>
    <s v="Ala"/>
    <s v="Ala Centro"/>
    <x v="2"/>
    <n v="19386"/>
    <n v="70614"/>
    <n v="90000"/>
    <n v="19386"/>
    <n v="70614"/>
    <x v="157"/>
    <x v="9"/>
    <m/>
    <n v="18000"/>
    <x v="0"/>
    <n v="24000"/>
  </r>
  <r>
    <n v="1012207"/>
    <x v="2"/>
    <x v="0"/>
    <x v="0"/>
    <s v="1012207"/>
    <s v="PO Ctre Mrps@ Bo 12x1k Cj AS"/>
    <s v="Menudencias"/>
    <s v="Menudencias Contre"/>
    <x v="0"/>
    <n v="0"/>
    <n v="48000"/>
    <n v="48000"/>
    <n v="0"/>
    <n v="48000"/>
    <x v="2"/>
    <x v="3"/>
    <m/>
    <n v="24000"/>
    <x v="0"/>
    <n v="24000"/>
  </r>
  <r>
    <n v="1012208"/>
    <x v="2"/>
    <x v="0"/>
    <x v="0"/>
    <s v="1012208"/>
    <s v="GA S/m@ Bo Cj AS"/>
    <s v="Reproductor"/>
    <s v="Reproductor Gallina"/>
    <x v="0"/>
    <m/>
    <m/>
    <m/>
    <m/>
    <m/>
    <x v="1"/>
    <x v="132"/>
    <m/>
    <n v="-30000"/>
    <x v="1"/>
    <n v="0"/>
  </r>
  <r>
    <n v="1012283"/>
    <x v="2"/>
    <x v="0"/>
    <x v="0"/>
    <s v="1012283"/>
    <s v="PO Pana S/Corazón@ Cj 20k AS"/>
    <s v="Menudencias"/>
    <s v="Menudencias Pana"/>
    <x v="0"/>
    <n v="0"/>
    <n v="74242"/>
    <n v="74242"/>
    <n v="0"/>
    <n v="74242"/>
    <x v="254"/>
    <x v="9"/>
    <m/>
    <n v="2242"/>
    <x v="0"/>
    <n v="0"/>
  </r>
  <r>
    <n v="1012448"/>
    <x v="2"/>
    <x v="0"/>
    <x v="0"/>
    <s v="1012448"/>
    <s v="PO Garra Economy@ Cj 20k AS"/>
    <s v="Patas"/>
    <s v="Patas Garras"/>
    <x v="2"/>
    <m/>
    <m/>
    <m/>
    <m/>
    <m/>
    <x v="1"/>
    <x v="95"/>
    <m/>
    <n v="-96000"/>
    <x v="1"/>
    <n v="96000"/>
  </r>
  <r>
    <n v="1012452"/>
    <x v="2"/>
    <x v="0"/>
    <x v="0"/>
    <s v="1012452"/>
    <s v="PO Ala Media Grado B@ Cj AS"/>
    <s v="Ala"/>
    <s v="Ala Centro"/>
    <x v="2"/>
    <m/>
    <m/>
    <m/>
    <m/>
    <m/>
    <x v="1"/>
    <x v="12"/>
    <m/>
    <n v="-12000"/>
    <x v="1"/>
    <n v="0"/>
  </r>
  <r>
    <n v="1012455"/>
    <x v="2"/>
    <x v="0"/>
    <x v="0"/>
    <s v="1012455"/>
    <s v="PO Ctro Pta Ala Choice@ Cj 20k AS"/>
    <s v="Ala"/>
    <s v="Ala Centro-Punta"/>
    <x v="2"/>
    <n v="18420"/>
    <n v="173580"/>
    <n v="192000"/>
    <n v="18420"/>
    <n v="173580"/>
    <x v="76"/>
    <x v="30"/>
    <m/>
    <n v="72000"/>
    <x v="0"/>
    <n v="0"/>
  </r>
  <r>
    <n v="1012502"/>
    <x v="2"/>
    <x v="0"/>
    <x v="0"/>
    <s v="1012502"/>
    <s v="PO Garra Large B@ Cj 20k AS"/>
    <s v="Patas"/>
    <s v="Patas Garras"/>
    <x v="2"/>
    <m/>
    <m/>
    <m/>
    <m/>
    <m/>
    <x v="1"/>
    <x v="12"/>
    <m/>
    <n v="-12000"/>
    <x v="1"/>
    <n v="0"/>
  </r>
  <r>
    <n v="1012504"/>
    <x v="2"/>
    <x v="0"/>
    <x v="0"/>
    <s v="1012504"/>
    <s v="PO Garra Economy@ Cj 20k AS"/>
    <s v="Patas"/>
    <s v="Patas Garras"/>
    <x v="2"/>
    <m/>
    <m/>
    <m/>
    <m/>
    <m/>
    <x v="1"/>
    <x v="3"/>
    <m/>
    <n v="-24000"/>
    <x v="1"/>
    <n v="24000"/>
  </r>
  <r>
    <n v="1012552"/>
    <x v="2"/>
    <x v="0"/>
    <x v="0"/>
    <s v="1012552"/>
    <s v="PO PchDeh Random@ Cj 10k AS"/>
    <s v="Pechuga Desh"/>
    <s v="Pechuga Desh s/Piel"/>
    <x v="0"/>
    <m/>
    <m/>
    <m/>
    <m/>
    <m/>
    <x v="1"/>
    <x v="274"/>
    <m/>
    <n v="-24830"/>
    <x v="1"/>
    <n v="0"/>
  </r>
  <r>
    <n v="1012556"/>
    <x v="2"/>
    <x v="0"/>
    <x v="0"/>
    <s v="1012556"/>
    <s v="PO CDM 14% proteina@ Cj 20k AS"/>
    <s v="Carne Recuperada"/>
    <s v="Carne Recuperada ADM"/>
    <x v="0"/>
    <n v="4478"/>
    <n v="43522"/>
    <n v="48000"/>
    <n v="4478"/>
    <n v="115522"/>
    <x v="36"/>
    <x v="30"/>
    <m/>
    <n v="0"/>
    <x v="2"/>
    <n v="0"/>
  </r>
  <r>
    <n v="1012612"/>
    <x v="2"/>
    <x v="0"/>
    <x v="0"/>
    <s v="1012612"/>
    <s v="PO Ppa Esp Blo@ Bo Cj 20k AS"/>
    <s v="Carne Recuperada"/>
    <s v="Carne Recuperada Pul"/>
    <x v="4"/>
    <m/>
    <m/>
    <m/>
    <m/>
    <m/>
    <x v="1"/>
    <x v="275"/>
    <m/>
    <n v="-900000"/>
    <x v="1"/>
    <n v="325000"/>
  </r>
  <r>
    <n v="1012719"/>
    <x v="2"/>
    <x v="0"/>
    <x v="0"/>
    <s v="1012719"/>
    <s v="PO Ppa Esp@ 2 Blox10kg CJ AS SD"/>
    <s v="Carne Recuperada"/>
    <s v="Carne Recuperada ADM"/>
    <x v="0"/>
    <n v="58171"/>
    <n v="469829"/>
    <n v="528000"/>
    <n v="58171"/>
    <n v="372429"/>
    <x v="255"/>
    <x v="276"/>
    <m/>
    <n v="0"/>
    <x v="2"/>
    <n v="0"/>
  </r>
  <r>
    <n v="1012744"/>
    <x v="2"/>
    <x v="0"/>
    <x v="0"/>
    <s v="1012744"/>
    <s v="PO Pch Deh NMr@SD Cj 20kg AS"/>
    <s v="Pechuga Desh"/>
    <s v="Pechuga Desh s/Piel"/>
    <x v="0"/>
    <m/>
    <m/>
    <m/>
    <m/>
    <m/>
    <x v="1"/>
    <x v="277"/>
    <m/>
    <n v="-5297"/>
    <x v="1"/>
    <n v="0"/>
  </r>
  <r>
    <n v="1012763"/>
    <x v="2"/>
    <x v="0"/>
    <x v="0"/>
    <s v="1012763"/>
    <s v="PO Pana S/cora blo@Cj 20kg AS"/>
    <s v="Menudencias"/>
    <s v="Menudencias Pana"/>
    <x v="0"/>
    <m/>
    <m/>
    <m/>
    <m/>
    <m/>
    <x v="1"/>
    <x v="3"/>
    <m/>
    <n v="-24000"/>
    <x v="1"/>
    <n v="24000"/>
  </r>
  <r>
    <n v="1012764"/>
    <x v="2"/>
    <x v="0"/>
    <x v="0"/>
    <s v="1012764"/>
    <s v="PO Ppa Esp@ Bo Cj 20k AS"/>
    <s v="Carne Recuperada"/>
    <s v="Carne Recuperada ADM"/>
    <x v="6"/>
    <m/>
    <m/>
    <m/>
    <m/>
    <m/>
    <x v="1"/>
    <x v="1"/>
    <m/>
    <n v="-192000"/>
    <x v="1"/>
    <n v="0"/>
  </r>
  <r>
    <n v="1010885"/>
    <x v="2"/>
    <x v="0"/>
    <x v="1"/>
    <s v="1010885"/>
    <s v="PO PchDeh 5oz 2x10 NMr@ Cj 9k AS"/>
    <s v="Pechuga Desh"/>
    <s v="Pechuga Desh s/Piel"/>
    <x v="5"/>
    <n v="2009"/>
    <n v="2527"/>
    <n v="4536"/>
    <n v="2009"/>
    <n v="2844"/>
    <x v="256"/>
    <x v="278"/>
    <m/>
    <n v="-425.97400000000016"/>
    <x v="1"/>
    <n v="0"/>
  </r>
  <r>
    <n v="1010886"/>
    <x v="2"/>
    <x v="0"/>
    <x v="1"/>
    <s v="1010886"/>
    <s v="PO PchDeh 6oz 2x10 NMr@ Cj 9k AS"/>
    <s v="Pechuga Desh"/>
    <s v="Pechuga Desh s/Piel"/>
    <x v="5"/>
    <n v="0"/>
    <n v="9979"/>
    <n v="9979"/>
    <n v="0"/>
    <n v="9979"/>
    <x v="257"/>
    <x v="5"/>
    <m/>
    <n v="9979"/>
    <x v="0"/>
    <n v="0"/>
  </r>
  <r>
    <n v="1010888"/>
    <x v="2"/>
    <x v="0"/>
    <x v="1"/>
    <s v="1010888"/>
    <s v="PO PchDeh 8oz 2x10 NMr@ Cj 9k AS"/>
    <s v="Pechuga Desh"/>
    <s v="Pechuga Desh s/Piel"/>
    <x v="5"/>
    <m/>
    <m/>
    <m/>
    <n v="2077"/>
    <n v="0"/>
    <x v="258"/>
    <x v="279"/>
    <m/>
    <n v="-0.48799999999982901"/>
    <x v="1"/>
    <n v="0"/>
  </r>
  <r>
    <n v="1011042"/>
    <x v="2"/>
    <x v="0"/>
    <x v="1"/>
    <s v="1011042"/>
    <s v="PO Pta Espinaz@ Cj 10k AS"/>
    <s v="Cazuela"/>
    <s v="Cazuela Espinazo"/>
    <x v="7"/>
    <m/>
    <m/>
    <m/>
    <m/>
    <m/>
    <x v="1"/>
    <x v="3"/>
    <m/>
    <n v="-24000"/>
    <x v="1"/>
    <n v="0"/>
  </r>
  <r>
    <n v="1011047"/>
    <x v="2"/>
    <x v="0"/>
    <x v="1"/>
    <s v="1011047"/>
    <s v="PO PchDeh &gt;170g NMr@ Cj 10k SP"/>
    <s v="Pechuga Desh"/>
    <s v="Pechuga Desh s/Piel"/>
    <x v="6"/>
    <m/>
    <m/>
    <m/>
    <n v="0"/>
    <n v="24000"/>
    <x v="7"/>
    <x v="28"/>
    <m/>
    <n v="1200"/>
    <x v="0"/>
    <n v="0"/>
  </r>
  <r>
    <n v="1011073"/>
    <x v="2"/>
    <x v="0"/>
    <x v="1"/>
    <s v="1011073"/>
    <s v="PO Tru-Ctro Ala 4x10 Mr@ Muestra SAG"/>
    <s v="Muestra"/>
    <s v="Muestra"/>
    <x v="6"/>
    <m/>
    <m/>
    <m/>
    <m/>
    <m/>
    <x v="1"/>
    <x v="280"/>
    <m/>
    <n v="-200"/>
    <x v="1"/>
    <n v="0"/>
  </r>
  <r>
    <n v="1011120"/>
    <x v="2"/>
    <x v="0"/>
    <x v="1"/>
    <s v="1011120"/>
    <s v="PO Pch Ent@ Cj 20k AS"/>
    <s v="Pechuga"/>
    <s v="Pechuga Entera"/>
    <x v="5"/>
    <n v="0"/>
    <n v="59875"/>
    <n v="59875"/>
    <m/>
    <m/>
    <x v="1"/>
    <x v="5"/>
    <m/>
    <n v="0"/>
    <x v="2"/>
    <n v="0"/>
  </r>
  <r>
    <n v="1011127"/>
    <x v="2"/>
    <x v="0"/>
    <x v="1"/>
    <s v="1011127"/>
    <s v="PO PchDeh Random Mr Mex@ Cj 10k AS"/>
    <s v="Pechuga Desh"/>
    <s v="Pechuga Desh s/Piel"/>
    <x v="6"/>
    <n v="-41192"/>
    <n v="1481192"/>
    <n v="1440000"/>
    <n v="-41192"/>
    <n v="1457192"/>
    <x v="259"/>
    <x v="281"/>
    <m/>
    <n v="-8600"/>
    <x v="1"/>
    <n v="0"/>
  </r>
  <r>
    <n v="1011127"/>
    <x v="2"/>
    <x v="0"/>
    <x v="1"/>
    <s v="1011127"/>
    <s v="PO PchDeh Random Mr Mex@ Cj 10k AS"/>
    <s v="Pechuga Desh"/>
    <s v="Pechuga Desh s/Piel"/>
    <x v="0"/>
    <n v="0"/>
    <n v="24000"/>
    <n v="24000"/>
    <m/>
    <m/>
    <x v="1"/>
    <x v="5"/>
    <m/>
    <n v="0"/>
    <x v="2"/>
    <n v="0"/>
  </r>
  <r>
    <n v="1011250"/>
    <x v="2"/>
    <x v="0"/>
    <x v="1"/>
    <s v="1011250"/>
    <s v="PO PchDeh NMr s/cal 4x10@ Cj 20k Am AS"/>
    <s v="Pechuga Desh"/>
    <s v="Pechuga Desh s/Piel"/>
    <x v="5"/>
    <m/>
    <m/>
    <m/>
    <n v="13968"/>
    <n v="0"/>
    <x v="260"/>
    <x v="282"/>
    <m/>
    <n v="-17.940000000000509"/>
    <x v="1"/>
    <n v="0"/>
  </r>
  <r>
    <n v="1011586"/>
    <x v="2"/>
    <x v="0"/>
    <x v="1"/>
    <s v="1011586"/>
    <s v="PO Ala Media B 4x10@ Cj 20k AS"/>
    <s v="Ala"/>
    <s v="Ala Centro"/>
    <x v="2"/>
    <m/>
    <m/>
    <m/>
    <m/>
    <m/>
    <x v="1"/>
    <x v="13"/>
    <m/>
    <n v="-48000"/>
    <x v="1"/>
    <n v="24000"/>
  </r>
  <r>
    <n v="1011701"/>
    <x v="2"/>
    <x v="0"/>
    <x v="1"/>
    <s v="1011701"/>
    <s v="PO PchDeh NMr@ Cj 20k AS"/>
    <s v="Pechuga Desh"/>
    <s v="Pechuga Desh s/Piel"/>
    <x v="5"/>
    <n v="-37630"/>
    <n v="219069"/>
    <n v="181439"/>
    <n v="-37630"/>
    <n v="219069"/>
    <x v="261"/>
    <x v="283"/>
    <m/>
    <n v="-61"/>
    <x v="1"/>
    <n v="0"/>
  </r>
  <r>
    <n v="1011748"/>
    <x v="2"/>
    <x v="0"/>
    <x v="1"/>
    <s v="1011748"/>
    <s v="PO PchDeh &gt;170 NMr@ Cj 10k AS"/>
    <s v="Pechuga Desh"/>
    <s v="Pechuga Desh s/Piel"/>
    <x v="7"/>
    <m/>
    <m/>
    <m/>
    <m/>
    <m/>
    <x v="1"/>
    <x v="28"/>
    <m/>
    <n v="-22800"/>
    <x v="1"/>
    <n v="0"/>
  </r>
  <r>
    <n v="1011967"/>
    <x v="2"/>
    <x v="0"/>
    <x v="1"/>
    <s v="1011967"/>
    <s v="PO Garra J@ Bo Cj 20k AS"/>
    <s v="Patas"/>
    <s v="Patas Garras"/>
    <x v="2"/>
    <n v="-16320"/>
    <n v="208320"/>
    <n v="192000"/>
    <n v="-16320"/>
    <n v="208320"/>
    <x v="76"/>
    <x v="1"/>
    <m/>
    <n v="0"/>
    <x v="2"/>
    <n v="0"/>
  </r>
  <r>
    <n v="1011968"/>
    <x v="2"/>
    <x v="0"/>
    <x v="1"/>
    <s v="1011968"/>
    <s v="PO Garra L A@ Bo Cj 20k AS"/>
    <s v="Patas"/>
    <s v="Patas Garras"/>
    <x v="2"/>
    <n v="5720"/>
    <n v="6280"/>
    <n v="12000"/>
    <n v="5720"/>
    <n v="6280"/>
    <x v="21"/>
    <x v="12"/>
    <m/>
    <n v="0"/>
    <x v="2"/>
    <n v="0"/>
  </r>
  <r>
    <n v="1011969"/>
    <x v="2"/>
    <x v="0"/>
    <x v="1"/>
    <s v="1011969"/>
    <s v="PO Garra L B@ Bo Cj 20k AS"/>
    <s v="Patas"/>
    <s v="Patas Garras"/>
    <x v="2"/>
    <n v="-54980"/>
    <n v="150980"/>
    <n v="96000"/>
    <n v="-54980"/>
    <n v="150980"/>
    <x v="99"/>
    <x v="95"/>
    <m/>
    <n v="0"/>
    <x v="2"/>
    <n v="0"/>
  </r>
  <r>
    <n v="1012038"/>
    <x v="2"/>
    <x v="0"/>
    <x v="1"/>
    <s v="1012038"/>
    <s v="PO PchDeh 4oz 2x10 NMr@ Cj 9k AS"/>
    <s v="Pechuga Desh"/>
    <s v="Pechuga Desh s/Piel"/>
    <x v="5"/>
    <m/>
    <m/>
    <m/>
    <n v="1941"/>
    <n v="0"/>
    <x v="262"/>
    <x v="5"/>
    <m/>
    <n v="1941"/>
    <x v="0"/>
    <n v="0"/>
  </r>
  <r>
    <n v="1012107"/>
    <x v="2"/>
    <x v="0"/>
    <x v="1"/>
    <s v="1012107"/>
    <s v="PO PchDeh 4oz Mr@ Cj AS"/>
    <s v="Pechuga Desh"/>
    <s v="Pechuga Desh s/Piel"/>
    <x v="5"/>
    <n v="-6470"/>
    <n v="237241"/>
    <n v="230771"/>
    <n v="-6470"/>
    <n v="237241"/>
    <x v="263"/>
    <x v="284"/>
    <m/>
    <n v="4700.6190000000061"/>
    <x v="0"/>
    <n v="0"/>
  </r>
  <r>
    <n v="1012108"/>
    <x v="2"/>
    <x v="0"/>
    <x v="1"/>
    <s v="1012108"/>
    <s v="PO PchDeh 5oz Mr@ Cj AS"/>
    <s v="Pechuga Desh"/>
    <s v="Pechuga Desh s/Piel"/>
    <x v="5"/>
    <n v="-38921"/>
    <n v="367896"/>
    <n v="328975"/>
    <n v="-38921"/>
    <n v="367896"/>
    <x v="264"/>
    <x v="285"/>
    <m/>
    <n v="120.44799999997485"/>
    <x v="0"/>
    <n v="0"/>
  </r>
  <r>
    <n v="1012109"/>
    <x v="2"/>
    <x v="0"/>
    <x v="1"/>
    <s v="1012109"/>
    <s v="PO PchDeh 6oz Mr@ Cj AS"/>
    <s v="Pechuga Desh"/>
    <s v="Pechuga Desh s/Piel"/>
    <x v="5"/>
    <n v="-5347"/>
    <n v="371334"/>
    <n v="365987"/>
    <n v="-5347"/>
    <n v="371334"/>
    <x v="265"/>
    <x v="286"/>
    <m/>
    <n v="-424.61700000002747"/>
    <x v="1"/>
    <n v="0"/>
  </r>
  <r>
    <n v="1012110"/>
    <x v="2"/>
    <x v="0"/>
    <x v="1"/>
    <s v="1012110"/>
    <s v="PO PchDeh 7oz Mr@ Cj AS"/>
    <s v="Pechuga Desh"/>
    <s v="Pechuga Desh s/Piel"/>
    <x v="5"/>
    <n v="-34587"/>
    <n v="85957"/>
    <n v="51370"/>
    <n v="-34587"/>
    <n v="85957"/>
    <x v="266"/>
    <x v="287"/>
    <m/>
    <n v="19255.687000000002"/>
    <x v="0"/>
    <n v="0"/>
  </r>
  <r>
    <n v="1012111"/>
    <x v="2"/>
    <x v="0"/>
    <x v="1"/>
    <s v="1012111"/>
    <s v="PO PchDeh 8oz Mr@ Cj AS"/>
    <s v="Pechuga Desh"/>
    <s v="Pechuga Desh s/Piel"/>
    <x v="5"/>
    <n v="776"/>
    <n v="30945"/>
    <n v="31720"/>
    <n v="776"/>
    <n v="30945"/>
    <x v="267"/>
    <x v="288"/>
    <m/>
    <n v="-666.56499999999869"/>
    <x v="1"/>
    <n v="0"/>
  </r>
  <r>
    <n v="1012112"/>
    <x v="2"/>
    <x v="0"/>
    <x v="1"/>
    <s v="1012112"/>
    <s v="PO PchDeh 9oz Mr@ Cj AS"/>
    <s v="Pechuga Desh"/>
    <s v="Pechuga Desh s/Piel"/>
    <x v="5"/>
    <n v="-14879"/>
    <n v="20630"/>
    <n v="5751"/>
    <n v="-14879"/>
    <n v="20630"/>
    <x v="268"/>
    <x v="289"/>
    <m/>
    <n v="-2232.2190000000001"/>
    <x v="1"/>
    <n v="0"/>
  </r>
  <r>
    <n v="1012145"/>
    <x v="2"/>
    <x v="0"/>
    <x v="1"/>
    <s v="1012145"/>
    <s v="PO PchDeh S/p/g/f &lt;140@ Fi Cj 20k AS"/>
    <s v="Pechuga Desh"/>
    <s v="Pechuga Desh s/Piel"/>
    <x v="5"/>
    <n v="0"/>
    <n v="82276"/>
    <n v="82276"/>
    <n v="0"/>
    <n v="60276"/>
    <x v="269"/>
    <x v="290"/>
    <m/>
    <n v="352.89899999999761"/>
    <x v="0"/>
    <n v="0"/>
  </r>
  <r>
    <n v="1012147"/>
    <x v="2"/>
    <x v="0"/>
    <x v="1"/>
    <s v="1012147"/>
    <s v="PO File s/t Mr@ Fi Cj 17k AS"/>
    <s v="Filete"/>
    <s v="Filete"/>
    <x v="5"/>
    <n v="0"/>
    <n v="150585"/>
    <n v="150585"/>
    <n v="0"/>
    <n v="179585"/>
    <x v="270"/>
    <x v="291"/>
    <m/>
    <n v="-91.738000000012107"/>
    <x v="1"/>
    <n v="0"/>
  </r>
  <r>
    <n v="1012148"/>
    <x v="2"/>
    <x v="0"/>
    <x v="1"/>
    <s v="1012148"/>
    <s v="PO Tru-Ctro Ala 60-80 Mr@ Fi Cj 20k AS"/>
    <s v="Ala"/>
    <s v="Ala Trutro-Centro"/>
    <x v="5"/>
    <n v="-11217"/>
    <n v="99491"/>
    <n v="88274"/>
    <n v="-11217"/>
    <n v="99491"/>
    <x v="271"/>
    <x v="292"/>
    <m/>
    <n v="-1610.650999999998"/>
    <x v="1"/>
    <n v="0"/>
  </r>
  <r>
    <n v="1012157"/>
    <x v="2"/>
    <x v="0"/>
    <x v="1"/>
    <s v="1012157"/>
    <s v="PO Tru Ala 8x5@ Fi Cj AS"/>
    <s v="Ala"/>
    <s v="Ala Trutro"/>
    <x v="5"/>
    <n v="-10944"/>
    <n v="70819"/>
    <n v="59875"/>
    <n v="-10944"/>
    <n v="70819"/>
    <x v="272"/>
    <x v="293"/>
    <m/>
    <n v="2721.9599999999991"/>
    <x v="0"/>
    <n v="0"/>
  </r>
  <r>
    <n v="1012158"/>
    <x v="2"/>
    <x v="0"/>
    <x v="1"/>
    <s v="1012158"/>
    <s v="PO File s/t 8x5 Mr@ Fi Cj AS"/>
    <s v="Filete"/>
    <s v="Filete"/>
    <x v="5"/>
    <n v="-3340"/>
    <n v="125582"/>
    <n v="122242"/>
    <n v="-3340"/>
    <n v="114582"/>
    <x v="273"/>
    <x v="294"/>
    <m/>
    <n v="-161.63499999999476"/>
    <x v="1"/>
    <n v="0"/>
  </r>
  <r>
    <n v="1012159"/>
    <x v="2"/>
    <x v="0"/>
    <x v="1"/>
    <s v="1012159"/>
    <s v="PO Tru Ctro Ala 60-80 8x5 Mr@ Fi Cj AS"/>
    <s v="Ala"/>
    <s v="Ala Trutro-Centro"/>
    <x v="5"/>
    <n v="-20025"/>
    <n v="349109"/>
    <n v="329085"/>
    <n v="-20025"/>
    <n v="349109"/>
    <x v="274"/>
    <x v="295"/>
    <m/>
    <n v="-6574.7440000000061"/>
    <x v="1"/>
    <n v="0"/>
  </r>
  <r>
    <n v="1012160"/>
    <x v="2"/>
    <x v="0"/>
    <x v="1"/>
    <s v="1012160"/>
    <s v="PO PchDeh 8x5 Mr@ Fi Cj AS"/>
    <s v="Pechuga Desh"/>
    <s v="Pechuga Desh s/Piel"/>
    <x v="5"/>
    <n v="4445"/>
    <n v="0"/>
    <n v="4445"/>
    <n v="4445"/>
    <n v="40000"/>
    <x v="275"/>
    <x v="296"/>
    <m/>
    <n v="9971.7679999999964"/>
    <x v="0"/>
    <n v="0"/>
  </r>
  <r>
    <n v="1012161"/>
    <x v="2"/>
    <x v="0"/>
    <x v="1"/>
    <s v="1012161"/>
    <s v="PO Ala Ctro 8x5 Mr@ Cj 20k AS"/>
    <s v="Ala"/>
    <s v="Ala Centro"/>
    <x v="5"/>
    <n v="16584"/>
    <n v="49086"/>
    <n v="65670"/>
    <n v="16584"/>
    <n v="49086"/>
    <x v="276"/>
    <x v="297"/>
    <m/>
    <n v="1259.5040000000008"/>
    <x v="0"/>
    <n v="0"/>
  </r>
  <r>
    <n v="1012163"/>
    <x v="2"/>
    <x v="0"/>
    <x v="1"/>
    <s v="1012163"/>
    <s v="PO File s/t 4x10 Mr@ Zi Cj 20k AS"/>
    <s v="Filete"/>
    <s v="Filete"/>
    <x v="5"/>
    <n v="48914"/>
    <n v="190585"/>
    <n v="239499"/>
    <n v="48914"/>
    <n v="190585"/>
    <x v="277"/>
    <x v="298"/>
    <m/>
    <n v="2.0719999999855645"/>
    <x v="0"/>
    <n v="0"/>
  </r>
  <r>
    <n v="1012164"/>
    <x v="2"/>
    <x v="0"/>
    <x v="1"/>
    <s v="1012164"/>
    <s v="PO Ala Ctro 4x10 Mr@ Zi Cj 20k AS"/>
    <s v="Ala"/>
    <s v="Ala Centro"/>
    <x v="5"/>
    <n v="0"/>
    <n v="39917"/>
    <n v="39917"/>
    <n v="0"/>
    <n v="39917"/>
    <x v="182"/>
    <x v="199"/>
    <m/>
    <n v="1815.2719999999972"/>
    <x v="0"/>
    <n v="0"/>
  </r>
  <r>
    <n v="1012165"/>
    <x v="2"/>
    <x v="0"/>
    <x v="1"/>
    <s v="1012165"/>
    <s v="PO Tru-Ctro Ala 4x10 Mr@ Zi Cj AS"/>
    <s v="Ala"/>
    <s v="Ala Trutro-Centro"/>
    <x v="5"/>
    <n v="-15330"/>
    <n v="1037099"/>
    <n v="1021770"/>
    <n v="-15330"/>
    <n v="587330"/>
    <x v="278"/>
    <x v="299"/>
    <m/>
    <n v="-104764.54399999999"/>
    <x v="1"/>
    <n v="0"/>
  </r>
  <r>
    <n v="1012166"/>
    <x v="2"/>
    <x v="0"/>
    <x v="1"/>
    <s v="1012166"/>
    <s v="PO Tru Ala 4x10 Mr@ Zi Cj AS"/>
    <s v="Ala"/>
    <s v="Ala Trutro"/>
    <x v="5"/>
    <n v="0"/>
    <n v="19958"/>
    <n v="19958"/>
    <n v="0"/>
    <n v="19958"/>
    <x v="172"/>
    <x v="300"/>
    <m/>
    <n v="907.11999999999898"/>
    <x v="0"/>
    <n v="0"/>
  </r>
  <r>
    <n v="1012167"/>
    <x v="2"/>
    <x v="0"/>
    <x v="1"/>
    <s v="1012167"/>
    <s v="PO PchDeh 4x10 Mr@ Zi Cj 20k AS"/>
    <s v="Pechuga Desh"/>
    <s v="Pechuga Desh s/Piel"/>
    <x v="5"/>
    <n v="-23658"/>
    <n v="513314"/>
    <n v="489655"/>
    <n v="-23658"/>
    <n v="525338"/>
    <x v="279"/>
    <x v="301"/>
    <m/>
    <n v="0.54200000001583248"/>
    <x v="0"/>
    <n v="0"/>
  </r>
  <r>
    <n v="1012207"/>
    <x v="2"/>
    <x v="0"/>
    <x v="1"/>
    <s v="1012207"/>
    <s v="PO Ctre Mrps@ Bo 12x1k Cj AS"/>
    <s v="Menudencias"/>
    <s v="Menudencias Contre"/>
    <x v="1"/>
    <n v="19476"/>
    <n v="0"/>
    <n v="19476"/>
    <n v="19476"/>
    <n v="0"/>
    <x v="280"/>
    <x v="5"/>
    <m/>
    <n v="19476"/>
    <x v="0"/>
    <n v="24000"/>
  </r>
  <r>
    <n v="1012208"/>
    <x v="2"/>
    <x v="0"/>
    <x v="1"/>
    <s v="1012208"/>
    <s v="GA S/m@ Bo Cj AS"/>
    <s v="Reproductor"/>
    <s v="Reproductor Gallina"/>
    <x v="0"/>
    <n v="-9776"/>
    <n v="33776"/>
    <n v="24000"/>
    <n v="-9776"/>
    <n v="39776"/>
    <x v="116"/>
    <x v="5"/>
    <m/>
    <n v="30000"/>
    <x v="0"/>
    <n v="0"/>
  </r>
  <r>
    <n v="1012278"/>
    <x v="2"/>
    <x v="0"/>
    <x v="1"/>
    <s v="1012278"/>
    <s v="PO Tru Ala Mex@ Cj 9k AS"/>
    <s v="Ala"/>
    <s v="Ala Trutro"/>
    <x v="6"/>
    <n v="0"/>
    <n v="24000"/>
    <n v="24000"/>
    <n v="0"/>
    <n v="24000"/>
    <x v="7"/>
    <x v="302"/>
    <m/>
    <n v="3480"/>
    <x v="0"/>
    <n v="0"/>
  </r>
  <r>
    <n v="1012326"/>
    <x v="2"/>
    <x v="0"/>
    <x v="1"/>
    <s v="1012326"/>
    <s v="PO Corazon@Bo 12k Cj AS"/>
    <s v="Menudencias"/>
    <s v="Menudencias Corazón"/>
    <x v="8"/>
    <n v="-2608"/>
    <n v="8608"/>
    <n v="6000"/>
    <n v="-2608"/>
    <n v="8608"/>
    <x v="103"/>
    <x v="102"/>
    <m/>
    <n v="0"/>
    <x v="2"/>
    <n v="0"/>
  </r>
  <r>
    <n v="1012342"/>
    <x v="2"/>
    <x v="0"/>
    <x v="1"/>
    <s v="1012342"/>
    <s v="PO Corazon@ Cj 18k AS"/>
    <s v="Menudencias"/>
    <s v="Menudencias Corazón"/>
    <x v="0"/>
    <n v="2358"/>
    <n v="0"/>
    <n v="2358"/>
    <n v="2358"/>
    <n v="0"/>
    <x v="281"/>
    <x v="5"/>
    <m/>
    <n v="2358"/>
    <x v="0"/>
    <n v="0"/>
  </r>
  <r>
    <n v="1012362"/>
    <x v="2"/>
    <x v="0"/>
    <x v="1"/>
    <s v="1012362"/>
    <s v="PO Corazon@ Cj 18k AS"/>
    <s v="Menudencias"/>
    <s v="Menudencias Corazón"/>
    <x v="0"/>
    <n v="16610"/>
    <n v="0"/>
    <n v="16610"/>
    <n v="16610"/>
    <n v="7390"/>
    <x v="7"/>
    <x v="5"/>
    <m/>
    <n v="24000"/>
    <x v="0"/>
    <n v="0"/>
  </r>
  <r>
    <n v="1012399"/>
    <x v="2"/>
    <x v="0"/>
    <x v="1"/>
    <s v="1012399"/>
    <s v="PO PchDeh 700g IQF Mr@ Cj AS"/>
    <s v="Pechuga Desh"/>
    <s v="Pechuga Desh s/Piel"/>
    <x v="5"/>
    <n v="0"/>
    <n v="18144"/>
    <n v="18144"/>
    <m/>
    <m/>
    <x v="1"/>
    <x v="5"/>
    <m/>
    <n v="0"/>
    <x v="2"/>
    <n v="0"/>
  </r>
  <r>
    <n v="1012400"/>
    <x v="2"/>
    <x v="0"/>
    <x v="1"/>
    <s v="1012400"/>
    <s v="PO File s/t 700g Mr@ Cj AS"/>
    <s v="Filete"/>
    <s v="Filete"/>
    <x v="5"/>
    <n v="0"/>
    <n v="18144"/>
    <n v="18144"/>
    <m/>
    <m/>
    <x v="1"/>
    <x v="5"/>
    <m/>
    <n v="0"/>
    <x v="2"/>
    <n v="0"/>
  </r>
  <r>
    <n v="1012401"/>
    <x v="2"/>
    <x v="0"/>
    <x v="1"/>
    <s v="1012401"/>
    <s v="PO Tru-Ctro Ala 700g Mr@ Cj AS"/>
    <s v="Ala"/>
    <s v="Ala Trutro-Centro"/>
    <x v="5"/>
    <n v="-12332"/>
    <n v="30475"/>
    <n v="18144"/>
    <n v="-12332"/>
    <n v="30475"/>
    <x v="57"/>
    <x v="303"/>
    <m/>
    <n v="-297.28600000000006"/>
    <x v="1"/>
    <n v="0"/>
  </r>
  <r>
    <n v="1012434"/>
    <x v="2"/>
    <x v="0"/>
    <x v="1"/>
    <s v="1012434"/>
    <s v="PO Pta Ala@ Cj 20k AS"/>
    <s v="Ala"/>
    <s v="Ala Punta"/>
    <x v="2"/>
    <n v="27400"/>
    <n v="0"/>
    <n v="27400"/>
    <n v="27400"/>
    <n v="0"/>
    <x v="282"/>
    <x v="3"/>
    <m/>
    <n v="3400"/>
    <x v="0"/>
    <n v="0"/>
  </r>
  <r>
    <n v="1012448"/>
    <x v="2"/>
    <x v="0"/>
    <x v="1"/>
    <s v="1012448"/>
    <s v="PO Garra Economy@ Cj 20k AS"/>
    <s v="Patas"/>
    <s v="Patas Garras"/>
    <x v="2"/>
    <n v="-26540"/>
    <n v="182540"/>
    <n v="156000"/>
    <n v="-26540"/>
    <n v="194540"/>
    <x v="98"/>
    <x v="9"/>
    <m/>
    <n v="96000"/>
    <x v="0"/>
    <n v="96000"/>
  </r>
  <r>
    <n v="1012451"/>
    <x v="2"/>
    <x v="0"/>
    <x v="1"/>
    <s v="1012451"/>
    <s v="PO Ala Media@ Cj 15k AS"/>
    <s v="Ala"/>
    <s v="Ala Centro"/>
    <x v="2"/>
    <m/>
    <m/>
    <m/>
    <n v="-16146"/>
    <n v="56146"/>
    <x v="13"/>
    <x v="13"/>
    <m/>
    <n v="-8000"/>
    <x v="1"/>
    <n v="0"/>
  </r>
  <r>
    <n v="1012452"/>
    <x v="2"/>
    <x v="0"/>
    <x v="1"/>
    <s v="1012452"/>
    <s v="PO Ala Media Grado B@ Cj AS"/>
    <s v="Ala"/>
    <s v="Ala Centro"/>
    <x v="2"/>
    <n v="-11537"/>
    <n v="47537"/>
    <n v="36000"/>
    <n v="-41537"/>
    <n v="47537"/>
    <x v="103"/>
    <x v="5"/>
    <m/>
    <n v="6000"/>
    <x v="0"/>
    <n v="0"/>
  </r>
  <r>
    <n v="1012455"/>
    <x v="2"/>
    <x v="0"/>
    <x v="1"/>
    <s v="1012455"/>
    <s v="PO Ctro Pta Ala Choice@ Cj 20k AS"/>
    <s v="Ala"/>
    <s v="Ala Centro-Punta"/>
    <x v="2"/>
    <m/>
    <m/>
    <m/>
    <m/>
    <m/>
    <x v="1"/>
    <x v="9"/>
    <m/>
    <n v="-72000"/>
    <x v="1"/>
    <n v="0"/>
  </r>
  <r>
    <n v="1012483"/>
    <x v="2"/>
    <x v="0"/>
    <x v="1"/>
    <s v="1012483"/>
    <s v="PO Tru-Ctro Ala 4x10 Mr@ Cj AS"/>
    <s v="Ala"/>
    <s v="Ala Trutro-Centro"/>
    <x v="5"/>
    <n v="-5953"/>
    <n v="278112"/>
    <n v="272158"/>
    <n v="-5953"/>
    <n v="629953"/>
    <x v="283"/>
    <x v="304"/>
    <m/>
    <n v="3304.7070000000531"/>
    <x v="0"/>
    <n v="0"/>
  </r>
  <r>
    <n v="1012502"/>
    <x v="2"/>
    <x v="0"/>
    <x v="1"/>
    <s v="1012502"/>
    <s v="PO Garra Large B@ Cj 20k AS"/>
    <s v="Patas"/>
    <s v="Patas Garras"/>
    <x v="2"/>
    <n v="4020"/>
    <n v="7980"/>
    <n v="12000"/>
    <n v="4020"/>
    <n v="7980"/>
    <x v="21"/>
    <x v="5"/>
    <m/>
    <n v="12000"/>
    <x v="0"/>
    <n v="0"/>
  </r>
  <r>
    <n v="1012503"/>
    <x v="2"/>
    <x v="0"/>
    <x v="1"/>
    <s v="1012503"/>
    <s v="PO Garra M B@ Cj 20k AS"/>
    <s v="Patas"/>
    <s v="Patas Garras"/>
    <x v="2"/>
    <n v="-31120"/>
    <n v="319120"/>
    <n v="288000"/>
    <n v="-31120"/>
    <n v="319120"/>
    <x v="75"/>
    <x v="65"/>
    <m/>
    <n v="0"/>
    <x v="2"/>
    <n v="0"/>
  </r>
  <r>
    <n v="1012504"/>
    <x v="2"/>
    <x v="0"/>
    <x v="1"/>
    <s v="1012504"/>
    <s v="PO Garra Economy@ Cj 20k AS"/>
    <s v="Patas"/>
    <s v="Patas Garras"/>
    <x v="2"/>
    <n v="-39560"/>
    <n v="51560"/>
    <n v="12000"/>
    <n v="-39560"/>
    <n v="63560"/>
    <x v="7"/>
    <x v="5"/>
    <m/>
    <n v="24000"/>
    <x v="0"/>
    <n v="24000"/>
  </r>
  <r>
    <n v="1012518"/>
    <x v="2"/>
    <x v="0"/>
    <x v="1"/>
    <s v="1012518"/>
    <s v="PO File s/t  RC´S 8x5@ Cj AS"/>
    <s v="Filete"/>
    <s v="Filete"/>
    <x v="5"/>
    <n v="-43928"/>
    <n v="170936"/>
    <n v="127007"/>
    <n v="-43928"/>
    <n v="170936"/>
    <x v="185"/>
    <x v="305"/>
    <m/>
    <n v="0.60000000000582077"/>
    <x v="0"/>
    <n v="0"/>
  </r>
  <r>
    <n v="1012519"/>
    <x v="2"/>
    <x v="0"/>
    <x v="1"/>
    <s v="1012519"/>
    <s v="PO PchDeh 4oz Mr@ Cj AS"/>
    <s v="Pechuga Desh"/>
    <s v="Pechuga Desh s/Piel"/>
    <x v="5"/>
    <n v="6492"/>
    <n v="24068"/>
    <n v="30560"/>
    <n v="6492"/>
    <n v="24068"/>
    <x v="284"/>
    <x v="306"/>
    <m/>
    <n v="441.49199999999837"/>
    <x v="0"/>
    <n v="0"/>
  </r>
  <r>
    <n v="1012520"/>
    <x v="2"/>
    <x v="0"/>
    <x v="1"/>
    <s v="1012520"/>
    <s v="PO PchDeh 5oz Mr@ Cj AS"/>
    <s v="Pechuga Desh"/>
    <s v="Pechuga Desh s/Piel"/>
    <x v="5"/>
    <n v="10125"/>
    <n v="79080"/>
    <n v="89205"/>
    <n v="10125"/>
    <n v="79080"/>
    <x v="285"/>
    <x v="307"/>
    <m/>
    <n v="299.9600000000064"/>
    <x v="0"/>
    <n v="0"/>
  </r>
  <r>
    <n v="1012521"/>
    <x v="2"/>
    <x v="0"/>
    <x v="1"/>
    <s v="1012521"/>
    <s v="PO PchDeh 6oz Mr@ Cj AS"/>
    <s v="Pechuga Desh"/>
    <s v="Pechuga Desh s/Piel"/>
    <x v="5"/>
    <n v="-9131"/>
    <n v="244118"/>
    <n v="234987"/>
    <n v="-9131"/>
    <n v="244118"/>
    <x v="286"/>
    <x v="308"/>
    <m/>
    <n v="-338.30600000001141"/>
    <x v="1"/>
    <n v="0"/>
  </r>
  <r>
    <n v="1012522"/>
    <x v="2"/>
    <x v="0"/>
    <x v="1"/>
    <s v="1012522"/>
    <s v="PO PchDeh 7oz Mr@ Cj AS"/>
    <s v="Pechuga Desh"/>
    <s v="Pechuga Desh s/Piel"/>
    <x v="5"/>
    <n v="-13791"/>
    <n v="135812"/>
    <n v="122021"/>
    <n v="-13791"/>
    <n v="135812"/>
    <x v="287"/>
    <x v="309"/>
    <m/>
    <n v="94.94199999999546"/>
    <x v="0"/>
    <n v="0"/>
  </r>
  <r>
    <n v="1012523"/>
    <x v="2"/>
    <x v="0"/>
    <x v="1"/>
    <s v="1012523"/>
    <s v="PO PchDeh 8oz Mr@ Cj AS"/>
    <s v="Pechuga Desh"/>
    <s v="Pechuga Desh s/Piel"/>
    <x v="5"/>
    <n v="-34797"/>
    <n v="70485"/>
    <n v="35688"/>
    <n v="-34797"/>
    <n v="70485"/>
    <x v="288"/>
    <x v="310"/>
    <m/>
    <n v="579.62700000000041"/>
    <x v="0"/>
    <n v="0"/>
  </r>
  <r>
    <n v="1012524"/>
    <x v="2"/>
    <x v="0"/>
    <x v="1"/>
    <s v="1012524"/>
    <s v="PO PchDeh 9oz Mr@ Cj AS"/>
    <s v="Pechuga Desh"/>
    <s v="Pechuga Desh s/Piel"/>
    <x v="5"/>
    <n v="-17968"/>
    <n v="49855"/>
    <n v="31888"/>
    <n v="-17968"/>
    <n v="49855"/>
    <x v="289"/>
    <x v="311"/>
    <m/>
    <n v="-45.22899999999936"/>
    <x v="1"/>
    <n v="0"/>
  </r>
  <r>
    <n v="1012525"/>
    <x v="2"/>
    <x v="0"/>
    <x v="1"/>
    <s v="1012525"/>
    <s v="PO Garra J@ Bo Cj 20k AS"/>
    <s v="Patas"/>
    <s v="Patas Garras"/>
    <x v="2"/>
    <n v="200"/>
    <n v="11800"/>
    <n v="12000"/>
    <n v="200"/>
    <n v="11800"/>
    <x v="21"/>
    <x v="12"/>
    <m/>
    <n v="0"/>
    <x v="2"/>
    <n v="0"/>
  </r>
  <r>
    <n v="1012532"/>
    <x v="2"/>
    <x v="0"/>
    <x v="1"/>
    <s v="1012532"/>
    <s v="PO Contre 8x5 estuche@Cj 20k AS"/>
    <s v="Menudencias"/>
    <s v="Menudencias Contre"/>
    <x v="5"/>
    <n v="0"/>
    <n v="6900"/>
    <n v="6900"/>
    <n v="0"/>
    <n v="6804"/>
    <x v="290"/>
    <x v="312"/>
    <m/>
    <n v="0"/>
    <x v="2"/>
    <n v="0"/>
  </r>
  <r>
    <n v="1012534"/>
    <x v="2"/>
    <x v="0"/>
    <x v="1"/>
    <s v="1012534"/>
    <s v="PO Pech c/h c/p Blo@ Cj 20k AS"/>
    <s v="Pechuga"/>
    <s v="Pechuga Entera"/>
    <x v="6"/>
    <n v="0"/>
    <n v="408000"/>
    <n v="408000"/>
    <n v="0"/>
    <n v="408000"/>
    <x v="291"/>
    <x v="313"/>
    <m/>
    <n v="8000"/>
    <x v="0"/>
    <n v="0"/>
  </r>
  <r>
    <n v="1012552"/>
    <x v="2"/>
    <x v="0"/>
    <x v="1"/>
    <s v="1012552"/>
    <s v="PO PchDeh Random@ Cj 10k AS"/>
    <s v="Pechuga Desh"/>
    <s v="Pechuga Desh s/Piel"/>
    <x v="0"/>
    <n v="-6370"/>
    <n v="33827"/>
    <n v="27457"/>
    <n v="-6370"/>
    <n v="33827"/>
    <x v="292"/>
    <x v="5"/>
    <m/>
    <n v="27457"/>
    <x v="0"/>
    <n v="0"/>
  </r>
  <r>
    <n v="1012601"/>
    <x v="2"/>
    <x v="0"/>
    <x v="1"/>
    <s v="1012601"/>
    <s v="PO Pana S/Corazon@ Cj 20k AS"/>
    <s v="Menudencias"/>
    <s v="Menudencias Pana"/>
    <x v="5"/>
    <n v="12522"/>
    <n v="197478"/>
    <n v="210000"/>
    <n v="12522"/>
    <n v="204476"/>
    <x v="293"/>
    <x v="314"/>
    <m/>
    <n v="-0.40900000001420267"/>
    <x v="1"/>
    <n v="0"/>
  </r>
  <r>
    <n v="1012612"/>
    <x v="2"/>
    <x v="0"/>
    <x v="1"/>
    <s v="1012612"/>
    <s v="PO Ppa Esp Blo@ Bo Cj 20k AS"/>
    <s v="Carne Recuperada"/>
    <s v="Carne Recuperada Pul"/>
    <x v="4"/>
    <n v="-450604"/>
    <n v="1350604"/>
    <n v="900000"/>
    <n v="-450604"/>
    <n v="1350604"/>
    <x v="5"/>
    <x v="5"/>
    <m/>
    <n v="900000"/>
    <x v="0"/>
    <n v="325000"/>
  </r>
  <r>
    <n v="1012681"/>
    <x v="2"/>
    <x v="0"/>
    <x v="1"/>
    <s v="1012681"/>
    <s v="PO Nudillo @ Cj 20Kg AS"/>
    <s v="Subprod"/>
    <s v="Subprod Despunte Tru"/>
    <x v="2"/>
    <m/>
    <m/>
    <m/>
    <n v="0"/>
    <n v="24000"/>
    <x v="7"/>
    <x v="3"/>
    <m/>
    <n v="0"/>
    <x v="2"/>
    <n v="0"/>
  </r>
  <r>
    <n v="1012694"/>
    <x v="2"/>
    <x v="0"/>
    <x v="1"/>
    <s v="1012694"/>
    <s v="PO PchDeh 4-10oz NMr@ Cj AS"/>
    <s v="Pechuga Desh"/>
    <s v="Pechuga Desh s/Piel"/>
    <x v="5"/>
    <n v="-4843"/>
    <n v="54432"/>
    <n v="49589"/>
    <n v="-4843"/>
    <n v="54432"/>
    <x v="294"/>
    <x v="315"/>
    <m/>
    <n v="-4842.3600000000006"/>
    <x v="1"/>
    <n v="0"/>
  </r>
  <r>
    <n v="1012725"/>
    <x v="2"/>
    <x v="0"/>
    <x v="1"/>
    <s v="1012725"/>
    <s v="PO File s/t 8x5 Mr@ Cj AS"/>
    <s v="Filete"/>
    <s v="Filete"/>
    <x v="6"/>
    <n v="0"/>
    <n v="12000"/>
    <n v="12000"/>
    <n v="0"/>
    <n v="12000"/>
    <x v="21"/>
    <x v="12"/>
    <m/>
    <n v="0"/>
    <x v="2"/>
    <n v="0"/>
  </r>
  <r>
    <n v="1012730"/>
    <x v="2"/>
    <x v="0"/>
    <x v="1"/>
    <s v="1012730"/>
    <s v="PO Corazón@ Placa 19kg Cj AS"/>
    <s v="Menudencias"/>
    <s v="Menudencias Corazón"/>
    <x v="7"/>
    <n v="30503"/>
    <n v="0"/>
    <n v="30503"/>
    <n v="30503"/>
    <n v="0"/>
    <x v="295"/>
    <x v="316"/>
    <m/>
    <n v="-12700"/>
    <x v="1"/>
    <n v="0"/>
  </r>
  <r>
    <n v="1012763"/>
    <x v="2"/>
    <x v="0"/>
    <x v="1"/>
    <s v="1012763"/>
    <s v="PO Pana S/cora blo@Cj 20kg AS"/>
    <s v="Menudencias"/>
    <s v="Menudencias Pana"/>
    <x v="0"/>
    <m/>
    <m/>
    <m/>
    <n v="-11537"/>
    <n v="35537"/>
    <x v="7"/>
    <x v="5"/>
    <m/>
    <n v="24000"/>
    <x v="0"/>
    <n v="24000"/>
  </r>
  <r>
    <n v="1012764"/>
    <x v="2"/>
    <x v="0"/>
    <x v="1"/>
    <s v="1012764"/>
    <s v="PO Ppa Esp@ Bo Cj 20k AS"/>
    <s v="Carne Recuperada"/>
    <s v="Carne Recuperada ADM"/>
    <x v="6"/>
    <n v="0"/>
    <n v="192000"/>
    <n v="192000"/>
    <n v="0"/>
    <n v="192000"/>
    <x v="76"/>
    <x v="5"/>
    <m/>
    <n v="192000"/>
    <x v="0"/>
    <n v="0"/>
  </r>
  <r>
    <n v="1010877"/>
    <x v="2"/>
    <x v="0"/>
    <x v="2"/>
    <s v="1010877"/>
    <s v="PO Molleja Mrps@ Cj 10k AS"/>
    <s v="Menudencias"/>
    <s v="Menudencias Contre"/>
    <x v="1"/>
    <m/>
    <m/>
    <m/>
    <m/>
    <m/>
    <x v="1"/>
    <x v="5"/>
    <n v="104705.00599999999"/>
    <n v="0"/>
    <x v="2"/>
    <n v="48000"/>
  </r>
  <r>
    <n v="1010885"/>
    <x v="2"/>
    <x v="0"/>
    <x v="2"/>
    <s v="1010885"/>
    <s v="PO PchDeh 5oz 2x10 NMr@ Cj 9k AS"/>
    <s v="Pechuga Desh"/>
    <s v="Pechuga Desh s/Piel"/>
    <x v="5"/>
    <m/>
    <m/>
    <m/>
    <m/>
    <m/>
    <x v="1"/>
    <x v="5"/>
    <n v="2526"/>
    <n v="0"/>
    <x v="2"/>
    <n v="0"/>
  </r>
  <r>
    <n v="1010886"/>
    <x v="2"/>
    <x v="0"/>
    <x v="2"/>
    <s v="1010886"/>
    <s v="PO PchDeh 6oz 2x10 NMr@ Cj 9k AS"/>
    <s v="Pechuga Desh"/>
    <s v="Pechuga Desh s/Piel"/>
    <x v="5"/>
    <m/>
    <m/>
    <m/>
    <m/>
    <m/>
    <x v="1"/>
    <x v="5"/>
    <n v="9979.5069999999996"/>
    <n v="0"/>
    <x v="2"/>
    <n v="0"/>
  </r>
  <r>
    <n v="1011042"/>
    <x v="2"/>
    <x v="0"/>
    <x v="2"/>
    <s v="1011042"/>
    <s v="PO Pta Espinaz@ Cj 10k AS"/>
    <s v="Cazuela"/>
    <s v="Cazuela Espinazo"/>
    <x v="1"/>
    <m/>
    <m/>
    <m/>
    <m/>
    <m/>
    <x v="1"/>
    <x v="5"/>
    <n v="85262.301999999996"/>
    <n v="0"/>
    <x v="2"/>
    <n v="0"/>
  </r>
  <r>
    <n v="1011120"/>
    <x v="2"/>
    <x v="0"/>
    <x v="2"/>
    <s v="1011120"/>
    <s v="PO Pch Ent@ Cj 20k AS"/>
    <s v="Pechuga"/>
    <s v="Pechuga Entera"/>
    <x v="5"/>
    <m/>
    <m/>
    <m/>
    <m/>
    <m/>
    <x v="1"/>
    <x v="5"/>
    <n v="59876.697"/>
    <n v="0"/>
    <x v="2"/>
    <n v="0"/>
  </r>
  <r>
    <n v="1011127"/>
    <x v="2"/>
    <x v="0"/>
    <x v="2"/>
    <s v="1011127"/>
    <s v="PO PchDeh Random Mr Mex@ Cj 10k AS"/>
    <s v="Pechuga Desh"/>
    <s v="Pechuga Desh s/Piel"/>
    <x v="6"/>
    <m/>
    <m/>
    <m/>
    <m/>
    <m/>
    <x v="1"/>
    <x v="5"/>
    <n v="1505191.3559999999"/>
    <n v="0"/>
    <x v="2"/>
    <n v="0"/>
  </r>
  <r>
    <n v="1011421"/>
    <x v="2"/>
    <x v="0"/>
    <x v="2"/>
    <s v="1011421"/>
    <s v="PO Ppa Esp 50 Pim@ Cj 20k AS"/>
    <s v="Carne Recuperada"/>
    <s v="Carne Recuperada Pul"/>
    <x v="0"/>
    <m/>
    <m/>
    <m/>
    <m/>
    <m/>
    <x v="1"/>
    <x v="5"/>
    <n v="900003.56499999994"/>
    <n v="0"/>
    <x v="2"/>
    <n v="336000"/>
  </r>
  <r>
    <n v="1011558"/>
    <x v="2"/>
    <x v="0"/>
    <x v="2"/>
    <s v="1011558"/>
    <s v="PO Ppa Esp@ 2 blo x 10k Cj AS"/>
    <s v="Carne Recuperada"/>
    <s v="Carne Recuperada Pul"/>
    <x v="0"/>
    <m/>
    <m/>
    <m/>
    <m/>
    <m/>
    <x v="1"/>
    <x v="5"/>
    <n v="312000.49300000002"/>
    <n v="0"/>
    <x v="2"/>
    <n v="48000"/>
  </r>
  <r>
    <n v="1011560"/>
    <x v="2"/>
    <x v="0"/>
    <x v="2"/>
    <s v="1011560"/>
    <s v="PO Corazón@ Bo Cj 18k AS"/>
    <s v="Menudencias"/>
    <s v="Menudencias Corazón"/>
    <x v="3"/>
    <m/>
    <m/>
    <m/>
    <m/>
    <m/>
    <x v="1"/>
    <x v="5"/>
    <n v="21702.002"/>
    <n v="0"/>
    <x v="2"/>
    <n v="0"/>
  </r>
  <r>
    <n v="1011582"/>
    <x v="2"/>
    <x v="0"/>
    <x v="2"/>
    <s v="1011582"/>
    <s v="GA S/m@ Gr Cj bca AS"/>
    <s v="Reproductor"/>
    <s v="Reproductor Gallina"/>
    <x v="0"/>
    <m/>
    <m/>
    <m/>
    <m/>
    <m/>
    <x v="1"/>
    <x v="5"/>
    <n v="32566.538"/>
    <n v="0"/>
    <x v="2"/>
    <n v="0"/>
  </r>
  <r>
    <n v="1011586"/>
    <x v="2"/>
    <x v="0"/>
    <x v="2"/>
    <s v="1011586"/>
    <s v="PO Ala Media B 4x10@ Cj 20k AS"/>
    <s v="Ala"/>
    <s v="Ala Centro"/>
    <x v="2"/>
    <m/>
    <m/>
    <m/>
    <m/>
    <m/>
    <x v="1"/>
    <x v="5"/>
    <n v="70613.698999999993"/>
    <n v="0"/>
    <x v="2"/>
    <n v="24000"/>
  </r>
  <r>
    <n v="1011701"/>
    <x v="2"/>
    <x v="0"/>
    <x v="2"/>
    <s v="1011701"/>
    <s v="PO PchDeh NMr@ Cj 20k AS"/>
    <s v="Pechuga Desh"/>
    <s v="Pechuga Desh s/Piel"/>
    <x v="5"/>
    <m/>
    <m/>
    <m/>
    <m/>
    <m/>
    <x v="1"/>
    <x v="5"/>
    <n v="219072.592"/>
    <n v="0"/>
    <x v="2"/>
    <n v="0"/>
  </r>
  <r>
    <n v="1011967"/>
    <x v="2"/>
    <x v="0"/>
    <x v="2"/>
    <s v="1011967"/>
    <s v="PO Garra J@ Bo Cj 20k AS"/>
    <s v="Patas"/>
    <s v="Patas Garras"/>
    <x v="2"/>
    <m/>
    <m/>
    <m/>
    <m/>
    <m/>
    <x v="1"/>
    <x v="5"/>
    <n v="208322.848"/>
    <n v="0"/>
    <x v="2"/>
    <n v="0"/>
  </r>
  <r>
    <n v="1011968"/>
    <x v="2"/>
    <x v="0"/>
    <x v="2"/>
    <s v="1011968"/>
    <s v="PO Garra L A@ Bo Cj 20k AS"/>
    <s v="Patas"/>
    <s v="Patas Garras"/>
    <x v="2"/>
    <m/>
    <m/>
    <m/>
    <m/>
    <m/>
    <x v="1"/>
    <x v="5"/>
    <n v="6281"/>
    <n v="0"/>
    <x v="2"/>
    <n v="0"/>
  </r>
  <r>
    <n v="1011969"/>
    <x v="2"/>
    <x v="0"/>
    <x v="2"/>
    <s v="1011969"/>
    <s v="PO Garra L B@ Bo Cj 20k AS"/>
    <s v="Patas"/>
    <s v="Patas Garras"/>
    <x v="2"/>
    <m/>
    <m/>
    <m/>
    <m/>
    <m/>
    <x v="1"/>
    <x v="5"/>
    <n v="150979.46"/>
    <n v="0"/>
    <x v="2"/>
    <n v="0"/>
  </r>
  <r>
    <n v="1012107"/>
    <x v="2"/>
    <x v="0"/>
    <x v="2"/>
    <s v="1012107"/>
    <s v="PO PchDeh 4oz Mr@ Cj AS"/>
    <s v="Pechuga Desh"/>
    <s v="Pechuga Desh s/Piel"/>
    <x v="5"/>
    <m/>
    <m/>
    <m/>
    <m/>
    <m/>
    <x v="1"/>
    <x v="5"/>
    <n v="237241.48499999999"/>
    <n v="0"/>
    <x v="2"/>
    <n v="0"/>
  </r>
  <r>
    <n v="1012108"/>
    <x v="2"/>
    <x v="0"/>
    <x v="2"/>
    <s v="1012108"/>
    <s v="PO PchDeh 5oz Mr@ Cj AS"/>
    <s v="Pechuga Desh"/>
    <s v="Pechuga Desh s/Piel"/>
    <x v="5"/>
    <m/>
    <m/>
    <m/>
    <m/>
    <m/>
    <x v="1"/>
    <x v="5"/>
    <n v="367894.74599999998"/>
    <n v="0"/>
    <x v="2"/>
    <n v="0"/>
  </r>
  <r>
    <n v="1012109"/>
    <x v="2"/>
    <x v="0"/>
    <x v="2"/>
    <s v="1012109"/>
    <s v="PO PchDeh 6oz Mr@ Cj AS"/>
    <s v="Pechuga Desh"/>
    <s v="Pechuga Desh s/Piel"/>
    <x v="5"/>
    <m/>
    <m/>
    <m/>
    <m/>
    <m/>
    <x v="1"/>
    <x v="5"/>
    <n v="371338.67300000001"/>
    <n v="0"/>
    <x v="2"/>
    <n v="0"/>
  </r>
  <r>
    <n v="1012110"/>
    <x v="2"/>
    <x v="0"/>
    <x v="2"/>
    <s v="1012110"/>
    <s v="PO PchDeh 7oz Mr@ Cj AS"/>
    <s v="Pechuga Desh"/>
    <s v="Pechuga Desh s/Piel"/>
    <x v="5"/>
    <m/>
    <m/>
    <m/>
    <m/>
    <m/>
    <x v="1"/>
    <x v="5"/>
    <n v="85951.76"/>
    <n v="0"/>
    <x v="2"/>
    <n v="0"/>
  </r>
  <r>
    <n v="1012111"/>
    <x v="2"/>
    <x v="0"/>
    <x v="2"/>
    <s v="1012111"/>
    <s v="PO PchDeh 8oz Mr@ Cj AS"/>
    <s v="Pechuga Desh"/>
    <s v="Pechuga Desh s/Piel"/>
    <x v="5"/>
    <m/>
    <m/>
    <m/>
    <m/>
    <m/>
    <x v="1"/>
    <x v="5"/>
    <n v="30941"/>
    <n v="0"/>
    <x v="2"/>
    <n v="0"/>
  </r>
  <r>
    <n v="1012112"/>
    <x v="2"/>
    <x v="0"/>
    <x v="2"/>
    <s v="1012112"/>
    <s v="PO PchDeh 9oz Mr@ Cj AS"/>
    <s v="Pechuga Desh"/>
    <s v="Pechuga Desh s/Piel"/>
    <x v="5"/>
    <m/>
    <m/>
    <m/>
    <m/>
    <m/>
    <x v="1"/>
    <x v="5"/>
    <n v="20630.312000000002"/>
    <n v="0"/>
    <x v="2"/>
    <n v="0"/>
  </r>
  <r>
    <n v="1012145"/>
    <x v="2"/>
    <x v="0"/>
    <x v="2"/>
    <s v="1012145"/>
    <s v="PO PchDeh S/p/g/f &lt;140@ Fi Cj 20k AS"/>
    <s v="Pechuga Desh"/>
    <s v="Pechuga Desh s/Piel"/>
    <x v="5"/>
    <m/>
    <m/>
    <m/>
    <m/>
    <m/>
    <x v="1"/>
    <x v="5"/>
    <n v="82276.52"/>
    <n v="0"/>
    <x v="2"/>
    <n v="0"/>
  </r>
  <r>
    <n v="1012147"/>
    <x v="2"/>
    <x v="0"/>
    <x v="2"/>
    <s v="1012147"/>
    <s v="PO File s/t Mr@ Fi Cj 17k AS"/>
    <s v="Filete"/>
    <s v="Filete"/>
    <x v="5"/>
    <m/>
    <m/>
    <m/>
    <m/>
    <m/>
    <x v="1"/>
    <x v="5"/>
    <n v="150583.41399999999"/>
    <n v="0"/>
    <x v="2"/>
    <n v="0"/>
  </r>
  <r>
    <n v="1012148"/>
    <x v="2"/>
    <x v="0"/>
    <x v="2"/>
    <s v="1012148"/>
    <s v="PO Tru-Ctro Ala 60-80 Mr@ Fi Cj 20k AS"/>
    <s v="Ala"/>
    <s v="Ala Trutro-Centro"/>
    <x v="5"/>
    <m/>
    <m/>
    <m/>
    <m/>
    <m/>
    <x v="1"/>
    <x v="5"/>
    <n v="99490.982000000004"/>
    <n v="0"/>
    <x v="2"/>
    <n v="0"/>
  </r>
  <r>
    <n v="1012157"/>
    <x v="2"/>
    <x v="0"/>
    <x v="2"/>
    <s v="1012157"/>
    <s v="PO Tru Ala 8x5@ Fi Cj AS"/>
    <s v="Ala"/>
    <s v="Ala Trutro"/>
    <x v="5"/>
    <m/>
    <m/>
    <m/>
    <m/>
    <m/>
    <x v="1"/>
    <x v="5"/>
    <n v="70817.044999999998"/>
    <n v="0"/>
    <x v="2"/>
    <n v="0"/>
  </r>
  <r>
    <n v="1012158"/>
    <x v="2"/>
    <x v="0"/>
    <x v="2"/>
    <s v="1012158"/>
    <s v="PO File s/t 8x5 Mr@ Fi Cj AS"/>
    <s v="Filete"/>
    <s v="Filete"/>
    <x v="5"/>
    <m/>
    <m/>
    <m/>
    <m/>
    <m/>
    <x v="1"/>
    <x v="5"/>
    <n v="125585"/>
    <n v="0"/>
    <x v="2"/>
    <n v="0"/>
  </r>
  <r>
    <n v="1012159"/>
    <x v="2"/>
    <x v="0"/>
    <x v="2"/>
    <s v="1012159"/>
    <s v="PO Tru Ctro Ala 60-80 8x5 Mr@ Fi Cj AS"/>
    <s v="Ala"/>
    <s v="Ala Trutro-Centro"/>
    <x v="5"/>
    <m/>
    <m/>
    <m/>
    <m/>
    <m/>
    <x v="1"/>
    <x v="5"/>
    <n v="349105.82199999999"/>
    <n v="0"/>
    <x v="2"/>
    <n v="0"/>
  </r>
  <r>
    <n v="1012161"/>
    <x v="2"/>
    <x v="0"/>
    <x v="2"/>
    <s v="1012161"/>
    <s v="PO Ala Ctro 8x5 Mr@ Cj 20k AS"/>
    <s v="Ala"/>
    <s v="Ala Centro"/>
    <x v="5"/>
    <m/>
    <m/>
    <m/>
    <m/>
    <m/>
    <x v="1"/>
    <x v="5"/>
    <n v="49085.891000000003"/>
    <n v="0"/>
    <x v="2"/>
    <n v="0"/>
  </r>
  <r>
    <n v="1012163"/>
    <x v="2"/>
    <x v="0"/>
    <x v="2"/>
    <s v="1012163"/>
    <s v="PO File s/t 4x10 Mr@ Zi Cj 20k AS"/>
    <s v="Filete"/>
    <s v="Filete"/>
    <x v="5"/>
    <m/>
    <m/>
    <m/>
    <m/>
    <m/>
    <x v="1"/>
    <x v="5"/>
    <n v="190585.24100000001"/>
    <n v="0"/>
    <x v="2"/>
    <n v="0"/>
  </r>
  <r>
    <n v="1012164"/>
    <x v="2"/>
    <x v="0"/>
    <x v="2"/>
    <s v="1012164"/>
    <s v="PO Ala Ctro 4x10 Mr@ Zi Cj 20k AS"/>
    <s v="Ala"/>
    <s v="Ala Centro"/>
    <x v="5"/>
    <m/>
    <m/>
    <m/>
    <m/>
    <m/>
    <x v="1"/>
    <x v="5"/>
    <n v="39916.536"/>
    <n v="0"/>
    <x v="2"/>
    <n v="0"/>
  </r>
  <r>
    <n v="1012165"/>
    <x v="2"/>
    <x v="0"/>
    <x v="2"/>
    <s v="1012165"/>
    <s v="PO Tru-Ctro Ala 4x10 Mr@ Zi Cj AS"/>
    <s v="Ala"/>
    <s v="Ala Trutro-Centro"/>
    <x v="5"/>
    <m/>
    <m/>
    <m/>
    <m/>
    <m/>
    <x v="1"/>
    <x v="5"/>
    <n v="1037103.169"/>
    <n v="0"/>
    <x v="2"/>
    <n v="0"/>
  </r>
  <r>
    <n v="1012166"/>
    <x v="2"/>
    <x v="0"/>
    <x v="2"/>
    <s v="1012166"/>
    <s v="PO Tru Ala 4x10 Mr@ Zi Cj AS"/>
    <s v="Ala"/>
    <s v="Ala Trutro"/>
    <x v="5"/>
    <m/>
    <m/>
    <m/>
    <m/>
    <m/>
    <x v="1"/>
    <x v="5"/>
    <n v="19958"/>
    <n v="0"/>
    <x v="2"/>
    <n v="0"/>
  </r>
  <r>
    <n v="1012167"/>
    <x v="2"/>
    <x v="0"/>
    <x v="2"/>
    <s v="1012167"/>
    <s v="PO PchDeh 4x10 Mr@ Zi Cj 20k AS"/>
    <s v="Pechuga Desh"/>
    <s v="Pechuga Desh s/Piel"/>
    <x v="5"/>
    <m/>
    <m/>
    <m/>
    <m/>
    <m/>
    <x v="1"/>
    <x v="5"/>
    <n v="513316"/>
    <n v="0"/>
    <x v="2"/>
    <n v="0"/>
  </r>
  <r>
    <n v="1012207"/>
    <x v="2"/>
    <x v="0"/>
    <x v="2"/>
    <s v="1012207"/>
    <s v="PO Ctre Mrps@ Bo 12x1k Cj AS"/>
    <s v="Menudencias"/>
    <s v="Menudencias Contre"/>
    <x v="1"/>
    <m/>
    <m/>
    <m/>
    <m/>
    <m/>
    <x v="1"/>
    <x v="5"/>
    <n v="48000.423000000003"/>
    <n v="0"/>
    <x v="2"/>
    <n v="24000"/>
  </r>
  <r>
    <n v="1012208"/>
    <x v="2"/>
    <x v="0"/>
    <x v="2"/>
    <s v="1012208"/>
    <s v="GA S/m@ Bo Cj AS"/>
    <s v="Reproductor"/>
    <s v="Reproductor Gallina"/>
    <x v="0"/>
    <m/>
    <m/>
    <m/>
    <m/>
    <m/>
    <x v="1"/>
    <x v="5"/>
    <n v="33776.355000000003"/>
    <n v="0"/>
    <x v="2"/>
    <n v="0"/>
  </r>
  <r>
    <n v="1012278"/>
    <x v="2"/>
    <x v="0"/>
    <x v="2"/>
    <s v="1012278"/>
    <s v="PO Tru Ala Mex@ Cj 9k AS"/>
    <s v="Ala"/>
    <s v="Ala Trutro"/>
    <x v="6"/>
    <m/>
    <m/>
    <m/>
    <m/>
    <m/>
    <x v="1"/>
    <x v="5"/>
    <n v="23995.757000000001"/>
    <n v="0"/>
    <x v="2"/>
    <n v="0"/>
  </r>
  <r>
    <n v="1012283"/>
    <x v="2"/>
    <x v="0"/>
    <x v="2"/>
    <s v="1012283"/>
    <s v="PO Pana S/Corazón@ Cj 20k AS"/>
    <s v="Menudencias"/>
    <s v="Menudencias Pana"/>
    <x v="0"/>
    <m/>
    <m/>
    <m/>
    <m/>
    <m/>
    <x v="1"/>
    <x v="5"/>
    <n v="74239.634000000005"/>
    <n v="0"/>
    <x v="2"/>
    <n v="0"/>
  </r>
  <r>
    <n v="1012326"/>
    <x v="2"/>
    <x v="0"/>
    <x v="2"/>
    <s v="1012326"/>
    <s v="PO Corazon@Bo 12k Cj AS"/>
    <s v="Menudencias"/>
    <s v="Menudencias Corazón"/>
    <x v="8"/>
    <m/>
    <m/>
    <m/>
    <m/>
    <m/>
    <x v="1"/>
    <x v="5"/>
    <n v="8608.3310000000001"/>
    <n v="0"/>
    <x v="2"/>
    <n v="0"/>
  </r>
  <r>
    <n v="1012362"/>
    <x v="2"/>
    <x v="0"/>
    <x v="2"/>
    <s v="1012362"/>
    <s v="PO Corazon@ Cj 18k AS"/>
    <s v="Menudencias"/>
    <s v="Menudencias Corazón"/>
    <x v="3"/>
    <m/>
    <m/>
    <m/>
    <m/>
    <m/>
    <x v="1"/>
    <x v="5"/>
    <n v="55390.451000000001"/>
    <n v="0"/>
    <x v="2"/>
    <n v="0"/>
  </r>
  <r>
    <n v="1012399"/>
    <x v="2"/>
    <x v="0"/>
    <x v="2"/>
    <s v="1012399"/>
    <s v="PO PchDeh 700g IQF Mr@ Cj AS"/>
    <s v="Pechuga Desh"/>
    <s v="Pechuga Desh s/Piel"/>
    <x v="5"/>
    <m/>
    <m/>
    <m/>
    <m/>
    <m/>
    <x v="1"/>
    <x v="5"/>
    <n v="18144.587"/>
    <n v="0"/>
    <x v="2"/>
    <n v="0"/>
  </r>
  <r>
    <n v="1012400"/>
    <x v="2"/>
    <x v="0"/>
    <x v="2"/>
    <s v="1012400"/>
    <s v="PO File s/t 700g Mr@ Cj AS"/>
    <s v="Filete"/>
    <s v="Filete"/>
    <x v="5"/>
    <m/>
    <m/>
    <m/>
    <m/>
    <m/>
    <x v="1"/>
    <x v="5"/>
    <n v="18147.441999999999"/>
    <n v="0"/>
    <x v="2"/>
    <n v="0"/>
  </r>
  <r>
    <n v="1012401"/>
    <x v="2"/>
    <x v="0"/>
    <x v="2"/>
    <s v="1012401"/>
    <s v="PO Tru-Ctro Ala 700g Mr@ Cj AS"/>
    <s v="Ala"/>
    <s v="Ala Trutro-Centro"/>
    <x v="5"/>
    <m/>
    <m/>
    <m/>
    <m/>
    <m/>
    <x v="1"/>
    <x v="5"/>
    <n v="30472.143"/>
    <n v="0"/>
    <x v="2"/>
    <n v="0"/>
  </r>
  <r>
    <n v="1012448"/>
    <x v="2"/>
    <x v="0"/>
    <x v="2"/>
    <s v="1012448"/>
    <s v="PO Garra Economy@ Cj 20k AS"/>
    <s v="Patas"/>
    <s v="Patas Garras"/>
    <x v="2"/>
    <m/>
    <m/>
    <m/>
    <m/>
    <m/>
    <x v="1"/>
    <x v="5"/>
    <n v="182539.74299999999"/>
    <n v="0"/>
    <x v="2"/>
    <n v="96000"/>
  </r>
  <r>
    <n v="1012451"/>
    <x v="2"/>
    <x v="0"/>
    <x v="2"/>
    <s v="1012451"/>
    <s v="PO Ala Media@ Cj 15k AS"/>
    <s v="Ala"/>
    <s v="Ala Centro"/>
    <x v="2"/>
    <m/>
    <m/>
    <m/>
    <m/>
    <m/>
    <x v="1"/>
    <x v="5"/>
    <n v="16145.998"/>
    <n v="0"/>
    <x v="2"/>
    <n v="0"/>
  </r>
  <r>
    <n v="1012452"/>
    <x v="2"/>
    <x v="0"/>
    <x v="2"/>
    <s v="1012452"/>
    <s v="PO Ala Media Grado B@ Cj AS"/>
    <s v="Ala"/>
    <s v="Ala Centro"/>
    <x v="2"/>
    <m/>
    <m/>
    <m/>
    <m/>
    <m/>
    <x v="1"/>
    <x v="5"/>
    <n v="47537.245999999999"/>
    <n v="0"/>
    <x v="2"/>
    <n v="0"/>
  </r>
  <r>
    <n v="1012455"/>
    <x v="2"/>
    <x v="0"/>
    <x v="2"/>
    <s v="1012455"/>
    <s v="PO Ctro Pta Ala Choice@ Cj 20k AS"/>
    <s v="Ala"/>
    <s v="Ala Centro-Punta"/>
    <x v="2"/>
    <m/>
    <m/>
    <m/>
    <m/>
    <m/>
    <x v="1"/>
    <x v="5"/>
    <n v="173580.07800000001"/>
    <n v="0"/>
    <x v="2"/>
    <n v="0"/>
  </r>
  <r>
    <n v="1012483"/>
    <x v="2"/>
    <x v="0"/>
    <x v="2"/>
    <s v="1012483"/>
    <s v="PO Tru-Ctro Ala 4x10 Mr@ Cj AS"/>
    <s v="Ala"/>
    <s v="Ala Trutro-Centro"/>
    <x v="5"/>
    <m/>
    <m/>
    <m/>
    <m/>
    <m/>
    <x v="1"/>
    <x v="5"/>
    <n v="278111.65299999999"/>
    <n v="0"/>
    <x v="2"/>
    <n v="0"/>
  </r>
  <r>
    <n v="1012502"/>
    <x v="2"/>
    <x v="0"/>
    <x v="2"/>
    <s v="1012502"/>
    <s v="PO Garra Large B@ Cj 20k AS"/>
    <s v="Patas"/>
    <s v="Patas Garras"/>
    <x v="2"/>
    <m/>
    <m/>
    <m/>
    <m/>
    <m/>
    <x v="1"/>
    <x v="5"/>
    <n v="7980.0649999999996"/>
    <n v="0"/>
    <x v="2"/>
    <n v="0"/>
  </r>
  <r>
    <n v="1012503"/>
    <x v="2"/>
    <x v="0"/>
    <x v="2"/>
    <s v="1012503"/>
    <s v="PO Garra M B@ Cj 20k AS"/>
    <s v="Patas"/>
    <s v="Patas Garras"/>
    <x v="2"/>
    <m/>
    <m/>
    <m/>
    <m/>
    <m/>
    <x v="1"/>
    <x v="5"/>
    <n v="319118"/>
    <n v="0"/>
    <x v="2"/>
    <n v="0"/>
  </r>
  <r>
    <n v="1012504"/>
    <x v="2"/>
    <x v="0"/>
    <x v="2"/>
    <s v="1012504"/>
    <s v="PO Garra Economy@ Cj 20k AS"/>
    <s v="Patas"/>
    <s v="Patas Garras"/>
    <x v="2"/>
    <m/>
    <m/>
    <m/>
    <m/>
    <m/>
    <x v="1"/>
    <x v="5"/>
    <n v="51557.14"/>
    <n v="0"/>
    <x v="2"/>
    <n v="24000"/>
  </r>
  <r>
    <n v="1012518"/>
    <x v="2"/>
    <x v="0"/>
    <x v="2"/>
    <s v="1012518"/>
    <s v="PO File s/t  RC´S 8x5@ Cj AS"/>
    <s v="Filete"/>
    <s v="Filete"/>
    <x v="5"/>
    <m/>
    <m/>
    <m/>
    <m/>
    <m/>
    <x v="1"/>
    <x v="5"/>
    <n v="170935.59599999999"/>
    <n v="0"/>
    <x v="2"/>
    <n v="0"/>
  </r>
  <r>
    <n v="1012519"/>
    <x v="2"/>
    <x v="0"/>
    <x v="2"/>
    <s v="1012519"/>
    <s v="PO PchDeh 4oz Mr@ Cj AS"/>
    <s v="Pechuga Desh"/>
    <s v="Pechuga Desh s/Piel"/>
    <x v="5"/>
    <m/>
    <m/>
    <m/>
    <m/>
    <m/>
    <x v="1"/>
    <x v="5"/>
    <n v="24063"/>
    <n v="0"/>
    <x v="2"/>
    <n v="0"/>
  </r>
  <r>
    <n v="1012520"/>
    <x v="2"/>
    <x v="0"/>
    <x v="2"/>
    <s v="1012520"/>
    <s v="PO PchDeh 5oz Mr@ Cj AS"/>
    <s v="Pechuga Desh"/>
    <s v="Pechuga Desh s/Piel"/>
    <x v="5"/>
    <m/>
    <m/>
    <m/>
    <m/>
    <m/>
    <x v="1"/>
    <x v="5"/>
    <n v="79083"/>
    <n v="0"/>
    <x v="2"/>
    <n v="0"/>
  </r>
  <r>
    <n v="1012521"/>
    <x v="2"/>
    <x v="0"/>
    <x v="2"/>
    <s v="1012521"/>
    <s v="PO PchDeh 6oz Mr@ Cj AS"/>
    <s v="Pechuga Desh"/>
    <s v="Pechuga Desh s/Piel"/>
    <x v="5"/>
    <m/>
    <m/>
    <m/>
    <m/>
    <m/>
    <x v="1"/>
    <x v="5"/>
    <n v="244113"/>
    <n v="0"/>
    <x v="2"/>
    <n v="0"/>
  </r>
  <r>
    <n v="1012522"/>
    <x v="2"/>
    <x v="0"/>
    <x v="2"/>
    <s v="1012522"/>
    <s v="PO PchDeh 7oz Mr@ Cj AS"/>
    <s v="Pechuga Desh"/>
    <s v="Pechuga Desh s/Piel"/>
    <x v="5"/>
    <m/>
    <m/>
    <m/>
    <m/>
    <m/>
    <x v="1"/>
    <x v="5"/>
    <n v="135812"/>
    <n v="0"/>
    <x v="2"/>
    <n v="0"/>
  </r>
  <r>
    <n v="1012523"/>
    <x v="2"/>
    <x v="0"/>
    <x v="2"/>
    <s v="1012523"/>
    <s v="PO PchDeh 8oz Mr@ Cj AS"/>
    <s v="Pechuga Desh"/>
    <s v="Pechuga Desh s/Piel"/>
    <x v="5"/>
    <m/>
    <m/>
    <m/>
    <m/>
    <m/>
    <x v="1"/>
    <x v="5"/>
    <n v="70484"/>
    <n v="0"/>
    <x v="2"/>
    <n v="0"/>
  </r>
  <r>
    <n v="1012524"/>
    <x v="2"/>
    <x v="0"/>
    <x v="2"/>
    <s v="1012524"/>
    <s v="PO PchDeh 9oz Mr@ Cj AS"/>
    <s v="Pechuga Desh"/>
    <s v="Pechuga Desh s/Piel"/>
    <x v="5"/>
    <m/>
    <m/>
    <m/>
    <m/>
    <m/>
    <x v="1"/>
    <x v="5"/>
    <n v="49857"/>
    <n v="0"/>
    <x v="2"/>
    <n v="0"/>
  </r>
  <r>
    <n v="1012525"/>
    <x v="2"/>
    <x v="0"/>
    <x v="2"/>
    <s v="1012525"/>
    <s v="PO Garra J@ Bo Cj 20k AS"/>
    <s v="Patas"/>
    <s v="Patas Garras"/>
    <x v="2"/>
    <m/>
    <m/>
    <m/>
    <m/>
    <m/>
    <x v="1"/>
    <x v="5"/>
    <n v="11798.870999999999"/>
    <n v="0"/>
    <x v="2"/>
    <n v="0"/>
  </r>
  <r>
    <n v="1012526"/>
    <x v="2"/>
    <x v="0"/>
    <x v="2"/>
    <s v="1012526"/>
    <s v="PO Garra L A@ Bo Cj 20k AS"/>
    <s v="Patas"/>
    <s v="Patas Garras"/>
    <x v="2"/>
    <m/>
    <m/>
    <m/>
    <m/>
    <m/>
    <x v="1"/>
    <x v="5"/>
    <n v="6194.0150000000003"/>
    <n v="0"/>
    <x v="2"/>
    <n v="0"/>
  </r>
  <r>
    <n v="1012527"/>
    <x v="2"/>
    <x v="0"/>
    <x v="2"/>
    <s v="1012527"/>
    <s v="PO Garra M A@ Bo Cj 20k AS"/>
    <s v="Patas"/>
    <s v="Patas Garras"/>
    <x v="2"/>
    <m/>
    <m/>
    <m/>
    <m/>
    <m/>
    <x v="1"/>
    <x v="5"/>
    <n v="5523"/>
    <n v="0"/>
    <x v="2"/>
    <n v="0"/>
  </r>
  <r>
    <n v="1012532"/>
    <x v="2"/>
    <x v="0"/>
    <x v="2"/>
    <s v="1012532"/>
    <s v="PO Contre 8x5 estuche@Cj 20k AS"/>
    <s v="Menudencias"/>
    <s v="Menudencias Contre"/>
    <x v="5"/>
    <m/>
    <m/>
    <m/>
    <m/>
    <m/>
    <x v="1"/>
    <x v="5"/>
    <n v="6897"/>
    <n v="0"/>
    <x v="2"/>
    <n v="0"/>
  </r>
  <r>
    <n v="1012534"/>
    <x v="2"/>
    <x v="0"/>
    <x v="2"/>
    <s v="1012534"/>
    <s v="PO Pech c/h c/p Blo@ Cj 20k AS"/>
    <s v="Pechuga"/>
    <s v="Pechuga Entera"/>
    <x v="6"/>
    <m/>
    <m/>
    <m/>
    <m/>
    <m/>
    <x v="1"/>
    <x v="5"/>
    <n v="408004"/>
    <n v="0"/>
    <x v="2"/>
    <n v="0"/>
  </r>
  <r>
    <n v="1012552"/>
    <x v="2"/>
    <x v="0"/>
    <x v="2"/>
    <s v="1012552"/>
    <s v="PO PchDeh Random@ Cj 10k AS"/>
    <s v="Pechuga Desh"/>
    <s v="Pechuga Desh s/Piel"/>
    <x v="0"/>
    <m/>
    <m/>
    <m/>
    <m/>
    <m/>
    <x v="1"/>
    <x v="5"/>
    <n v="33824"/>
    <n v="0"/>
    <x v="2"/>
    <n v="0"/>
  </r>
  <r>
    <n v="1012556"/>
    <x v="2"/>
    <x v="0"/>
    <x v="2"/>
    <s v="1012556"/>
    <s v="PO CDM 14% proteina@ Cj 20k AS"/>
    <s v="Carne Recuperada"/>
    <s v="Carne Recuperada ADM"/>
    <x v="0"/>
    <m/>
    <m/>
    <m/>
    <m/>
    <m/>
    <x v="1"/>
    <x v="5"/>
    <n v="43522.252"/>
    <n v="0"/>
    <x v="2"/>
    <n v="0"/>
  </r>
  <r>
    <n v="1012601"/>
    <x v="2"/>
    <x v="0"/>
    <x v="2"/>
    <s v="1012601"/>
    <s v="PO Pana S/Corazon@ Cj 20k AS"/>
    <s v="Menudencias"/>
    <s v="Menudencias Pana"/>
    <x v="5"/>
    <m/>
    <m/>
    <m/>
    <m/>
    <m/>
    <x v="1"/>
    <x v="5"/>
    <n v="197478"/>
    <n v="0"/>
    <x v="2"/>
    <n v="0"/>
  </r>
  <r>
    <n v="1012612"/>
    <x v="2"/>
    <x v="0"/>
    <x v="2"/>
    <s v="1012612"/>
    <s v="PO Ppa Esp Blo@ Bo Cj 20k AS"/>
    <s v="Carne Recuperada"/>
    <s v="Carne Recuperada Pul"/>
    <x v="4"/>
    <m/>
    <m/>
    <m/>
    <m/>
    <m/>
    <x v="1"/>
    <x v="5"/>
    <n v="1028595"/>
    <n v="0"/>
    <x v="2"/>
    <n v="325000"/>
  </r>
  <r>
    <n v="1012674"/>
    <x v="2"/>
    <x v="0"/>
    <x v="2"/>
    <s v="1012674"/>
    <s v="PO Corazon@Pla Cj 19k"/>
    <s v="Menudencias"/>
    <s v="Menudencias Corazón"/>
    <x v="3"/>
    <m/>
    <m/>
    <m/>
    <m/>
    <m/>
    <x v="1"/>
    <x v="5"/>
    <n v="59101.595000000001"/>
    <n v="0"/>
    <x v="2"/>
    <n v="0"/>
  </r>
  <r>
    <n v="1012694"/>
    <x v="2"/>
    <x v="0"/>
    <x v="2"/>
    <s v="1012694"/>
    <s v="PO PchDeh 4-10oz NMr@ Cj AS"/>
    <s v="Pechuga Desh"/>
    <s v="Pechuga Desh s/Piel"/>
    <x v="5"/>
    <m/>
    <m/>
    <m/>
    <m/>
    <m/>
    <x v="1"/>
    <x v="5"/>
    <n v="54435"/>
    <n v="0"/>
    <x v="2"/>
    <n v="0"/>
  </r>
  <r>
    <n v="1012719"/>
    <x v="2"/>
    <x v="0"/>
    <x v="2"/>
    <s v="1012719"/>
    <s v="PO Ppa Esp@ 2 Blox10kg CJ AS SD"/>
    <s v="Carne Recuperada"/>
    <s v="Carne Recuperada ADM"/>
    <x v="1"/>
    <m/>
    <m/>
    <m/>
    <m/>
    <m/>
    <x v="1"/>
    <x v="5"/>
    <n v="469828.23200000002"/>
    <n v="0"/>
    <x v="2"/>
    <n v="0"/>
  </r>
  <r>
    <n v="1012725"/>
    <x v="2"/>
    <x v="0"/>
    <x v="2"/>
    <s v="1012725"/>
    <s v="PO File s/t 8x5 Mr@ Cj AS"/>
    <s v="Filete"/>
    <s v="Filete"/>
    <x v="6"/>
    <m/>
    <m/>
    <m/>
    <m/>
    <m/>
    <x v="1"/>
    <x v="5"/>
    <n v="12001"/>
    <n v="0"/>
    <x v="2"/>
    <n v="0"/>
  </r>
  <r>
    <n v="1012744"/>
    <x v="2"/>
    <x v="0"/>
    <x v="2"/>
    <s v="1012744"/>
    <s v="PO Pch Deh NMr@SD Cj 20kg AS"/>
    <s v="Pechuga Desh"/>
    <s v="Pechuga Desh s/Piel"/>
    <x v="0"/>
    <m/>
    <m/>
    <m/>
    <m/>
    <m/>
    <x v="1"/>
    <x v="5"/>
    <n v="15985"/>
    <n v="0"/>
    <x v="2"/>
    <n v="0"/>
  </r>
  <r>
    <n v="1012763"/>
    <x v="2"/>
    <x v="0"/>
    <x v="2"/>
    <s v="1012763"/>
    <s v="PO Pana S/cora blo@Cj 20kg AS"/>
    <s v="Menudencias"/>
    <s v="Menudencias Pana"/>
    <x v="0"/>
    <m/>
    <m/>
    <m/>
    <m/>
    <m/>
    <x v="1"/>
    <x v="5"/>
    <n v="11531.516"/>
    <n v="0"/>
    <x v="2"/>
    <n v="24000"/>
  </r>
  <r>
    <n v="1012764"/>
    <x v="2"/>
    <x v="0"/>
    <x v="2"/>
    <s v="1012764"/>
    <s v="PO Ppa Esp@ Bo Cj 20k AS"/>
    <s v="Carne Recuperada"/>
    <s v="Carne Recuperada ADM"/>
    <x v="6"/>
    <m/>
    <m/>
    <m/>
    <m/>
    <m/>
    <x v="1"/>
    <x v="5"/>
    <n v="192001.74100000001"/>
    <n v="0"/>
    <x v="2"/>
    <n v="0"/>
  </r>
  <r>
    <n v="1020017"/>
    <x v="2"/>
    <x v="1"/>
    <x v="0"/>
    <s v="1020017"/>
    <s v="GO Chu Ctro@ Fi Cj 20k AS"/>
    <s v="Chuleta"/>
    <s v="Chuleta Centro"/>
    <x v="0"/>
    <n v="1547"/>
    <n v="97643"/>
    <n v="96000"/>
    <n v="1547"/>
    <n v="97643"/>
    <x v="99"/>
    <x v="317"/>
    <m/>
    <n v="-13000"/>
    <x v="1"/>
    <n v="0"/>
  </r>
  <r>
    <n v="1020105"/>
    <x v="2"/>
    <x v="1"/>
    <x v="0"/>
    <s v="1020105"/>
    <s v="GO Lom Tecla@ Cj Lom Ctro JP"/>
    <s v="Lomo"/>
    <s v="Lomo Centro"/>
    <x v="9"/>
    <n v="-42651"/>
    <n v="76944"/>
    <n v="35000"/>
    <n v="-42651"/>
    <n v="76944"/>
    <x v="72"/>
    <x v="62"/>
    <m/>
    <n v="0"/>
    <x v="2"/>
    <n v="0"/>
  </r>
  <r>
    <n v="1020110"/>
    <x v="2"/>
    <x v="1"/>
    <x v="0"/>
    <s v="1020110"/>
    <s v="GO MM Loin L@ Cj 12k AP"/>
    <s v="Lomo"/>
    <s v="Lomo MM Loin"/>
    <x v="9"/>
    <n v="132927"/>
    <n v="251941"/>
    <n v="363000"/>
    <n v="132927"/>
    <n v="251941"/>
    <x v="296"/>
    <x v="318"/>
    <m/>
    <n v="0"/>
    <x v="2"/>
    <n v="0"/>
  </r>
  <r>
    <n v="1020284"/>
    <x v="2"/>
    <x v="1"/>
    <x v="0"/>
    <s v="1020284"/>
    <s v="GO Posta Negra 3P T@ Va Cj t-f JP"/>
    <s v="Pierna"/>
    <s v="Pierna Pulpa Fina"/>
    <x v="9"/>
    <n v="-462"/>
    <n v="7000"/>
    <n v="7000"/>
    <n v="-462"/>
    <n v="7000"/>
    <x v="74"/>
    <x v="64"/>
    <m/>
    <n v="0"/>
    <x v="2"/>
    <n v="7666.6666666666679"/>
  </r>
  <r>
    <n v="1020326"/>
    <x v="2"/>
    <x v="1"/>
    <x v="0"/>
    <s v="1020326"/>
    <s v="GO PpPal Pim@ Cj AP"/>
    <s v="Paleta"/>
    <s v="Paleta Pulpa"/>
    <x v="9"/>
    <n v="-157592"/>
    <n v="264660"/>
    <n v="288000"/>
    <n v="-157592"/>
    <n v="264660"/>
    <x v="75"/>
    <x v="65"/>
    <m/>
    <n v="0"/>
    <x v="2"/>
    <n v="216000"/>
  </r>
  <r>
    <n v="1020339"/>
    <x v="2"/>
    <x v="1"/>
    <x v="0"/>
    <s v="1020339"/>
    <s v="GO Lom Tocino@ Cj 20k AS"/>
    <s v="Grasas"/>
    <s v="Grasa Lomo Tocino"/>
    <x v="0"/>
    <n v="-11486"/>
    <n v="22650"/>
    <n v="24000"/>
    <n v="-11486"/>
    <n v="83487"/>
    <x v="17"/>
    <x v="319"/>
    <m/>
    <n v="-2500"/>
    <x v="1"/>
    <n v="0"/>
  </r>
  <r>
    <n v="1020349"/>
    <x v="2"/>
    <x v="1"/>
    <x v="0"/>
    <s v="1020349"/>
    <s v="GO Papda@ Cj t-f AS"/>
    <s v="Plancha"/>
    <s v="Plancha s/Cuero"/>
    <x v="0"/>
    <n v="-70845"/>
    <n v="254999"/>
    <n v="196000"/>
    <n v="-70845"/>
    <n v="254999"/>
    <x v="297"/>
    <x v="128"/>
    <m/>
    <n v="52000"/>
    <x v="0"/>
    <n v="0"/>
  </r>
  <r>
    <n v="1020352"/>
    <x v="2"/>
    <x v="1"/>
    <x v="0"/>
    <s v="1020352"/>
    <s v="GO Cue 20@ Cj 20k AS"/>
    <s v="Cueros"/>
    <s v="Cuero Panceta"/>
    <x v="0"/>
    <n v="-780"/>
    <n v="24780"/>
    <n v="24000"/>
    <n v="-780"/>
    <n v="24780"/>
    <x v="7"/>
    <x v="320"/>
    <m/>
    <n v="-8000"/>
    <x v="1"/>
    <n v="24000"/>
  </r>
  <r>
    <n v="1020367"/>
    <x v="2"/>
    <x v="1"/>
    <x v="0"/>
    <s v="1020367"/>
    <s v="GO Gord Lom Tocino@ Cj t-f AS"/>
    <s v="Grasas"/>
    <s v="Grasa Gordura"/>
    <x v="0"/>
    <n v="854"/>
    <n v="71146"/>
    <n v="72000"/>
    <n v="854"/>
    <n v="71146"/>
    <x v="17"/>
    <x v="9"/>
    <m/>
    <n v="0"/>
    <x v="2"/>
    <n v="24000"/>
  </r>
  <r>
    <n v="1020412"/>
    <x v="2"/>
    <x v="1"/>
    <x v="0"/>
    <s v="1020412"/>
    <s v="GO Cne Long@ Cj t-f AS"/>
    <s v="Recortes"/>
    <s v="Recortes No Magro"/>
    <x v="0"/>
    <n v="27823"/>
    <n v="21867"/>
    <n v="48000"/>
    <n v="27823"/>
    <n v="21867"/>
    <x v="2"/>
    <x v="13"/>
    <m/>
    <n v="0"/>
    <x v="2"/>
    <n v="48000"/>
  </r>
  <r>
    <n v="1020589"/>
    <x v="2"/>
    <x v="1"/>
    <x v="0"/>
    <s v="1020589"/>
    <s v="GO MM Loin S@ Fi Cj 12k AP"/>
    <s v="Lomo"/>
    <s v="Lomo MM Loin"/>
    <x v="9"/>
    <n v="-27334"/>
    <n v="90046"/>
    <n v="80000"/>
    <n v="-27334"/>
    <n v="90046"/>
    <x v="78"/>
    <x v="68"/>
    <m/>
    <n v="0"/>
    <x v="2"/>
    <n v="74489.795918367352"/>
  </r>
  <r>
    <n v="1020592"/>
    <x v="2"/>
    <x v="1"/>
    <x v="0"/>
    <s v="1020592"/>
    <s v="GO Lom Vet &gt;2.0@ Fi Cj Lom Vet AP"/>
    <s v="Lomo"/>
    <s v="Lomo Vetado"/>
    <x v="9"/>
    <n v="-79889"/>
    <n v="424723"/>
    <n v="200000"/>
    <n v="-79889"/>
    <n v="424723"/>
    <x v="298"/>
    <x v="321"/>
    <m/>
    <n v="16900"/>
    <x v="0"/>
    <n v="69226.712328767127"/>
  </r>
  <r>
    <n v="1020620"/>
    <x v="2"/>
    <x v="1"/>
    <x v="0"/>
    <s v="1020620"/>
    <s v="GO Lom Vet &lt;2.0@ Fi Cj AP"/>
    <s v="Lomo"/>
    <s v="Lomo Vetado"/>
    <x v="9"/>
    <n v="-9443"/>
    <n v="29443"/>
    <n v="20000"/>
    <n v="-9443"/>
    <n v="29443"/>
    <x v="83"/>
    <x v="73"/>
    <m/>
    <n v="0"/>
    <x v="2"/>
    <n v="22000"/>
  </r>
  <r>
    <n v="1020636"/>
    <x v="2"/>
    <x v="1"/>
    <x v="0"/>
    <s v="1020636"/>
    <s v="GO File C/cab@ Va Cj 10k AP"/>
    <s v="Filete"/>
    <s v="Filete c/Cabeza"/>
    <x v="9"/>
    <n v="372"/>
    <n v="11628"/>
    <n v="12000"/>
    <n v="372"/>
    <n v="11628"/>
    <x v="21"/>
    <x v="12"/>
    <m/>
    <n v="0"/>
    <x v="2"/>
    <n v="13333.333333333332"/>
  </r>
  <r>
    <n v="1020637"/>
    <x v="2"/>
    <x v="1"/>
    <x v="0"/>
    <s v="1020637"/>
    <s v="GO Panc Tec S/cue@ Fi Cj ch AP"/>
    <s v="Panceta"/>
    <s v="Panceta s/Cuero"/>
    <x v="9"/>
    <n v="-170973"/>
    <n v="484111"/>
    <n v="197000"/>
    <n v="-170973"/>
    <n v="484111"/>
    <x v="299"/>
    <x v="322"/>
    <m/>
    <n v="10000"/>
    <x v="0"/>
    <n v="33000"/>
  </r>
  <r>
    <n v="1020662"/>
    <x v="2"/>
    <x v="1"/>
    <x v="0"/>
    <s v="1020662"/>
    <s v="GO Ganso C/asto 3P@ Va Cj t-f AP"/>
    <s v="Pierna"/>
    <s v="Pierna Pulpa Fina"/>
    <x v="9"/>
    <n v="155"/>
    <n v="9845"/>
    <n v="10000"/>
    <n v="155"/>
    <n v="9845"/>
    <x v="80"/>
    <x v="70"/>
    <m/>
    <n v="0"/>
    <x v="2"/>
    <n v="15000"/>
  </r>
  <r>
    <n v="1020664"/>
    <x v="2"/>
    <x v="1"/>
    <x v="0"/>
    <s v="1020664"/>
    <s v="GO Ganso C/asto C/abas S/g@ Va Cj JP"/>
    <s v="Pierna"/>
    <s v="Pierna Pulpa Fina"/>
    <x v="9"/>
    <n v="-1488"/>
    <n v="4487"/>
    <n v="3000"/>
    <n v="-1488"/>
    <n v="4487"/>
    <x v="39"/>
    <x v="14"/>
    <m/>
    <n v="0"/>
    <x v="2"/>
    <n v="0"/>
  </r>
  <r>
    <n v="1020665"/>
    <x v="2"/>
    <x v="1"/>
    <x v="0"/>
    <s v="1020665"/>
    <s v="GO Posta Rosada 3P@ Va Cj t-f AP"/>
    <s v="Pierna"/>
    <s v="Pierna Pulpa Fina"/>
    <x v="9"/>
    <n v="-969"/>
    <n v="7000"/>
    <n v="7000"/>
    <n v="-969"/>
    <n v="7000"/>
    <x v="74"/>
    <x v="64"/>
    <m/>
    <n v="0"/>
    <x v="2"/>
    <n v="0"/>
  </r>
  <r>
    <n v="1020678"/>
    <x v="2"/>
    <x v="1"/>
    <x v="0"/>
    <s v="1020678"/>
    <s v="GO Lom Tec@ Va Cj Lom Ctro AP"/>
    <s v="Lomo"/>
    <s v="Lomo Centro"/>
    <x v="9"/>
    <n v="253"/>
    <n v="0"/>
    <n v="0"/>
    <n v="253"/>
    <n v="0"/>
    <x v="77"/>
    <x v="5"/>
    <m/>
    <n v="0"/>
    <x v="2"/>
    <n v="0"/>
  </r>
  <r>
    <n v="1020681"/>
    <x v="2"/>
    <x v="1"/>
    <x v="0"/>
    <s v="1020681"/>
    <s v="GO MM Loin D@ Fi Cj 12k AP"/>
    <s v="Lomo"/>
    <s v="Lomo MM Loin"/>
    <x v="9"/>
    <n v="-6727"/>
    <n v="16769"/>
    <n v="15000"/>
    <n v="-6727"/>
    <n v="16769"/>
    <x v="96"/>
    <x v="73"/>
    <m/>
    <n v="-5000"/>
    <x v="1"/>
    <n v="0"/>
  </r>
  <r>
    <n v="1020704"/>
    <x v="2"/>
    <x v="1"/>
    <x v="0"/>
    <s v="1020704"/>
    <s v="GO File N@ Va Cj File AP"/>
    <s v="Filete"/>
    <s v="Filete c/Cabeza"/>
    <x v="9"/>
    <n v="32"/>
    <n v="468"/>
    <n v="500"/>
    <n v="32"/>
    <n v="468"/>
    <x v="82"/>
    <x v="72"/>
    <m/>
    <n v="0"/>
    <x v="2"/>
    <n v="500"/>
  </r>
  <r>
    <n v="1020715"/>
    <x v="2"/>
    <x v="1"/>
    <x v="0"/>
    <s v="1020715"/>
    <s v="GO Panc Tec C/cue@ Fi Cj Panc AP"/>
    <s v="Panceta"/>
    <s v="Panceta c/Cuero"/>
    <x v="9"/>
    <n v="1296"/>
    <n v="704"/>
    <n v="2000"/>
    <n v="1296"/>
    <n v="704"/>
    <x v="84"/>
    <x v="74"/>
    <m/>
    <n v="0"/>
    <x v="2"/>
    <n v="0"/>
  </r>
  <r>
    <n v="1020731"/>
    <x v="2"/>
    <x v="1"/>
    <x v="0"/>
    <s v="1020731"/>
    <s v="GO Panc S/tec/cue I@ Fi Cj Panc 4s AP"/>
    <s v="Panceta"/>
    <s v="Panceta s/Cuero"/>
    <x v="9"/>
    <n v="-1447"/>
    <n v="10465"/>
    <n v="10000"/>
    <n v="-1447"/>
    <n v="10465"/>
    <x v="80"/>
    <x v="70"/>
    <m/>
    <n v="0"/>
    <x v="2"/>
    <n v="5000"/>
  </r>
  <r>
    <n v="1020758"/>
    <x v="2"/>
    <x v="1"/>
    <x v="0"/>
    <s v="1020758"/>
    <s v="GO Lom Vet S/g@ Va Cj ch AP"/>
    <s v="Lomo"/>
    <s v="Lomo Vetado"/>
    <x v="9"/>
    <n v="334"/>
    <n v="5666"/>
    <n v="6000"/>
    <n v="334"/>
    <n v="5666"/>
    <x v="103"/>
    <x v="102"/>
    <m/>
    <n v="0"/>
    <x v="2"/>
    <n v="0"/>
  </r>
  <r>
    <n v="1020774"/>
    <x v="2"/>
    <x v="1"/>
    <x v="0"/>
    <s v="1020774"/>
    <s v="GO Malaya Japon@ Va Cj JP"/>
    <s v="Prolijado"/>
    <s v="Prolijado Malaya"/>
    <x v="9"/>
    <n v="-5730"/>
    <n v="17730"/>
    <n v="12000"/>
    <n v="-5730"/>
    <n v="17730"/>
    <x v="21"/>
    <x v="12"/>
    <m/>
    <n v="0"/>
    <x v="2"/>
    <n v="3809.5238095238096"/>
  </r>
  <r>
    <n v="1020802"/>
    <x v="2"/>
    <x v="1"/>
    <x v="0"/>
    <s v="1020802"/>
    <s v="GO Panc S/tec N@ Fi Cj 20k AP"/>
    <s v="Panceta"/>
    <s v="Panceta s/Cuero"/>
    <x v="9"/>
    <n v="-31198"/>
    <n v="103698"/>
    <n v="72500"/>
    <n v="-31198"/>
    <n v="103698"/>
    <x v="202"/>
    <x v="221"/>
    <m/>
    <n v="0"/>
    <x v="2"/>
    <n v="38262.5"/>
  </r>
  <r>
    <n v="1020810"/>
    <x v="2"/>
    <x v="1"/>
    <x v="0"/>
    <s v="1020810"/>
    <s v="GO Recto@ Cj File AP"/>
    <s v="Subprod"/>
    <s v="Subprod Tripa"/>
    <x v="9"/>
    <n v="-6336"/>
    <n v="4200"/>
    <n v="4000"/>
    <n v="-6336"/>
    <n v="4200"/>
    <x v="93"/>
    <x v="86"/>
    <m/>
    <n v="0"/>
    <x v="2"/>
    <n v="0"/>
  </r>
  <r>
    <n v="1020848"/>
    <x v="2"/>
    <x v="1"/>
    <x v="0"/>
    <s v="1020848"/>
    <s v="GO Lom Ctro 27@ Cj 20k AS"/>
    <s v="Lomo"/>
    <s v="Lomo Centro"/>
    <x v="0"/>
    <n v="-46472"/>
    <n v="393406"/>
    <n v="384000"/>
    <n v="-46472"/>
    <n v="393406"/>
    <x v="155"/>
    <x v="7"/>
    <m/>
    <n v="-24000"/>
    <x v="1"/>
    <n v="0"/>
  </r>
  <r>
    <n v="1020860"/>
    <x v="2"/>
    <x v="1"/>
    <x v="0"/>
    <s v="1020860"/>
    <s v="GO Lom Vet@ Cj 12k AK"/>
    <s v="Lomo"/>
    <s v="Lomo Vetado"/>
    <x v="4"/>
    <n v="-20172"/>
    <n v="110000"/>
    <n v="89828"/>
    <n v="-20172"/>
    <n v="152649"/>
    <x v="89"/>
    <x v="79"/>
    <m/>
    <n v="0"/>
    <x v="2"/>
    <n v="44000"/>
  </r>
  <r>
    <n v="1020861"/>
    <x v="2"/>
    <x v="1"/>
    <x v="0"/>
    <s v="1020861"/>
    <s v="GO Lom Vet@ Cj 12k TJ"/>
    <s v="Lomo"/>
    <s v="Lomo Vetado"/>
    <x v="4"/>
    <n v="6717"/>
    <n v="59283"/>
    <n v="66000"/>
    <n v="6717"/>
    <n v="125283"/>
    <x v="89"/>
    <x v="79"/>
    <m/>
    <n v="0"/>
    <x v="2"/>
    <n v="88000"/>
  </r>
  <r>
    <n v="1020869"/>
    <x v="2"/>
    <x v="1"/>
    <x v="0"/>
    <s v="1020869"/>
    <s v="GO Cos 79@ Bo Cj 20k AS"/>
    <s v="Cost-Pec"/>
    <s v="Cost-Pec Entero"/>
    <x v="0"/>
    <n v="-21625"/>
    <n v="24000"/>
    <n v="24000"/>
    <n v="-21625"/>
    <n v="24000"/>
    <x v="7"/>
    <x v="5"/>
    <m/>
    <n v="24000"/>
    <x v="0"/>
    <n v="24000"/>
  </r>
  <r>
    <n v="1020886"/>
    <x v="2"/>
    <x v="1"/>
    <x v="0"/>
    <s v="1020886"/>
    <s v="GO Panc Tecl Nor@ Cj 20k AS"/>
    <s v="Panceta"/>
    <s v="Panceta s/Cuero"/>
    <x v="0"/>
    <n v="3170"/>
    <n v="0"/>
    <n v="0"/>
    <n v="3170"/>
    <n v="0"/>
    <x v="77"/>
    <x v="5"/>
    <m/>
    <n v="0"/>
    <x v="2"/>
    <n v="0"/>
  </r>
  <r>
    <n v="1020904"/>
    <x v="2"/>
    <x v="1"/>
    <x v="0"/>
    <s v="1020904"/>
    <s v="GO Panc C/cue@ Cj Panc 230 TJ"/>
    <s v="Panceta"/>
    <s v="Panceta c/Cuero"/>
    <x v="4"/>
    <n v="-130410"/>
    <n v="0"/>
    <n v="0"/>
    <n v="-130410"/>
    <n v="0"/>
    <x v="77"/>
    <x v="5"/>
    <m/>
    <n v="0"/>
    <x v="2"/>
    <n v="0"/>
  </r>
  <r>
    <n v="1020905"/>
    <x v="2"/>
    <x v="1"/>
    <x v="0"/>
    <s v="1020905"/>
    <s v="GO Panc C/cue@ Cj Panc 230 AK"/>
    <s v="Panceta"/>
    <s v="Panceta c/Cuero"/>
    <x v="4"/>
    <n v="-132140"/>
    <n v="0"/>
    <n v="0"/>
    <n v="-132140"/>
    <n v="0"/>
    <x v="77"/>
    <x v="5"/>
    <m/>
    <n v="0"/>
    <x v="2"/>
    <n v="0"/>
  </r>
  <r>
    <n v="1020914"/>
    <x v="2"/>
    <x v="1"/>
    <x v="0"/>
    <s v="1020914"/>
    <s v="GO Panc Lam 2.5mm@ Cj ch AP"/>
    <s v="Panceta"/>
    <s v="Panceta c/Cuero"/>
    <x v="9"/>
    <n v="265"/>
    <n v="6735"/>
    <n v="7000"/>
    <n v="265"/>
    <n v="6735"/>
    <x v="74"/>
    <x v="64"/>
    <m/>
    <n v="0"/>
    <x v="2"/>
    <n v="1285.7142857142858"/>
  </r>
  <r>
    <n v="1020915"/>
    <x v="2"/>
    <x v="1"/>
    <x v="0"/>
    <s v="1020915"/>
    <s v="GO Pna Nor@ Bo Cj 20k AS"/>
    <s v="Pierna"/>
    <s v="Pierna Entera"/>
    <x v="0"/>
    <n v="-1627"/>
    <n v="0"/>
    <n v="0"/>
    <n v="-1627"/>
    <n v="0"/>
    <x v="77"/>
    <x v="5"/>
    <m/>
    <n v="0"/>
    <x v="2"/>
    <n v="0"/>
  </r>
  <r>
    <n v="1020925"/>
    <x v="2"/>
    <x v="1"/>
    <x v="0"/>
    <s v="1020925"/>
    <s v="GO Grasa Forro Pna Limp@ Cj 20k AS"/>
    <s v="Grasas"/>
    <s v="Grasa Forro"/>
    <x v="0"/>
    <n v="25152"/>
    <n v="96000"/>
    <n v="120000"/>
    <n v="25152"/>
    <n v="72000"/>
    <x v="99"/>
    <x v="9"/>
    <m/>
    <n v="24000"/>
    <x v="0"/>
    <n v="0"/>
  </r>
  <r>
    <n v="1020944"/>
    <x v="2"/>
    <x v="1"/>
    <x v="0"/>
    <s v="1020944"/>
    <s v="GO PpPna 59@ Fi Cj 20k AS"/>
    <s v="Pierna"/>
    <s v="Pierna Pulpa"/>
    <x v="0"/>
    <n v="-24782"/>
    <n v="744000"/>
    <n v="744000"/>
    <n v="-24782"/>
    <n v="447800"/>
    <x v="300"/>
    <x v="323"/>
    <m/>
    <n v="-37300"/>
    <x v="1"/>
    <n v="0"/>
  </r>
  <r>
    <n v="1020990"/>
    <x v="2"/>
    <x v="1"/>
    <x v="0"/>
    <s v="1020990"/>
    <s v="GO Ganso S/g S/abst DA@ Cj 12k AP"/>
    <s v="Pierna"/>
    <s v="Pierna Pulpa Fina"/>
    <x v="9"/>
    <n v="-3608"/>
    <n v="11475"/>
    <n v="9000"/>
    <n v="-3608"/>
    <n v="11475"/>
    <x v="301"/>
    <x v="324"/>
    <m/>
    <n v="0"/>
    <x v="2"/>
    <n v="8000"/>
  </r>
  <r>
    <n v="1020991"/>
    <x v="2"/>
    <x v="1"/>
    <x v="0"/>
    <s v="1020991"/>
    <s v="GO Asiento C/g DA@ Cj 12k JP"/>
    <s v="Pierna"/>
    <s v="Pierna Pulpa Fina"/>
    <x v="9"/>
    <n v="-4103"/>
    <n v="13426"/>
    <n v="10000"/>
    <n v="-4103"/>
    <n v="13426"/>
    <x v="80"/>
    <x v="70"/>
    <m/>
    <n v="0"/>
    <x v="2"/>
    <n v="0"/>
  </r>
  <r>
    <n v="1021005"/>
    <x v="2"/>
    <x v="1"/>
    <x v="0"/>
    <s v="1021005"/>
    <s v="GO PpPal 77@ Bo Cj 20k AS"/>
    <s v="Paleta"/>
    <s v="Paleta Pulpa"/>
    <x v="0"/>
    <m/>
    <m/>
    <m/>
    <n v="0"/>
    <n v="0"/>
    <x v="2"/>
    <x v="70"/>
    <m/>
    <n v="38000"/>
    <x v="0"/>
    <n v="0"/>
  </r>
  <r>
    <n v="1021012"/>
    <x v="2"/>
    <x v="1"/>
    <x v="0"/>
    <s v="1021012"/>
    <s v="GO Papda K@ Cj 20k AK"/>
    <s v="Plancha"/>
    <s v="Plancha s/Cuero"/>
    <x v="4"/>
    <n v="906"/>
    <n v="0"/>
    <n v="906"/>
    <n v="906"/>
    <n v="0"/>
    <x v="302"/>
    <x v="5"/>
    <m/>
    <n v="906"/>
    <x v="0"/>
    <n v="132000"/>
  </r>
  <r>
    <n v="1021023"/>
    <x v="2"/>
    <x v="1"/>
    <x v="0"/>
    <s v="1021023"/>
    <s v="GO Gord rebaje@ Bo Cj 20k AS"/>
    <s v="Grasas"/>
    <s v="Grasa Gordura"/>
    <x v="0"/>
    <n v="-58833"/>
    <n v="202833"/>
    <n v="144000"/>
    <n v="-58833"/>
    <n v="202833"/>
    <x v="29"/>
    <x v="325"/>
    <m/>
    <n v="-46001"/>
    <x v="1"/>
    <n v="72000"/>
  </r>
  <r>
    <n v="1021039"/>
    <x v="2"/>
    <x v="1"/>
    <x v="0"/>
    <s v="1021039"/>
    <s v="GO Cue Papda CP@ Cj 20k bca AS"/>
    <s v="Cueros"/>
    <s v="Cuero Papada"/>
    <x v="0"/>
    <n v="6539"/>
    <n v="89234"/>
    <n v="96000"/>
    <n v="6539"/>
    <n v="89234"/>
    <x v="99"/>
    <x v="326"/>
    <m/>
    <n v="82400"/>
    <x v="0"/>
    <n v="0"/>
  </r>
  <r>
    <n v="1021045"/>
    <x v="2"/>
    <x v="1"/>
    <x v="0"/>
    <s v="1021045"/>
    <s v="GO PernilM C/M@ Cj 15k AK"/>
    <s v="Pernil"/>
    <s v="Pernil Mano"/>
    <x v="4"/>
    <n v="20954"/>
    <n v="23046"/>
    <n v="44000"/>
    <n v="20954"/>
    <n v="23046"/>
    <x v="50"/>
    <x v="83"/>
    <m/>
    <n v="0"/>
    <x v="2"/>
    <n v="22000"/>
  </r>
  <r>
    <n v="1021046"/>
    <x v="2"/>
    <x v="1"/>
    <x v="0"/>
    <s v="1021046"/>
    <s v="GO PernilM C/M@ Cj 15k TJ"/>
    <s v="Pernil"/>
    <s v="Pernil Mano"/>
    <x v="4"/>
    <n v="10637"/>
    <n v="33363"/>
    <n v="44000"/>
    <n v="10637"/>
    <n v="33363"/>
    <x v="50"/>
    <x v="83"/>
    <m/>
    <n v="0"/>
    <x v="2"/>
    <n v="22000"/>
  </r>
  <r>
    <n v="1021077"/>
    <x v="2"/>
    <x v="1"/>
    <x v="0"/>
    <s v="1021077"/>
    <s v="GO Gord chic@ Cj 20k AS"/>
    <s v="Grasas"/>
    <s v="Grasa Gordura"/>
    <x v="0"/>
    <n v="566"/>
    <n v="0"/>
    <n v="0"/>
    <n v="566"/>
    <n v="24000"/>
    <x v="7"/>
    <x v="3"/>
    <m/>
    <n v="0"/>
    <x v="2"/>
    <n v="0"/>
  </r>
  <r>
    <n v="1021078"/>
    <x v="2"/>
    <x v="1"/>
    <x v="0"/>
    <s v="1021078"/>
    <s v="GO Triming 80/20@ Cj 20k AS"/>
    <s v="Recortes"/>
    <s v="Recortes No Magro"/>
    <x v="0"/>
    <n v="-7393"/>
    <n v="142782"/>
    <n v="144000"/>
    <n v="-7393"/>
    <n v="142782"/>
    <x v="29"/>
    <x v="327"/>
    <m/>
    <n v="-1143"/>
    <x v="1"/>
    <n v="24000"/>
  </r>
  <r>
    <n v="1021082"/>
    <x v="2"/>
    <x v="1"/>
    <x v="0"/>
    <s v="1021082"/>
    <s v="GO Triming 70/30@ Cj 20k AS"/>
    <s v="Recortes"/>
    <s v="Recortes No Magro"/>
    <x v="0"/>
    <n v="186"/>
    <n v="0"/>
    <n v="0"/>
    <n v="186"/>
    <n v="0"/>
    <x v="77"/>
    <x v="328"/>
    <m/>
    <n v="-2500"/>
    <x v="1"/>
    <n v="0"/>
  </r>
  <r>
    <n v="1021085"/>
    <x v="2"/>
    <x v="1"/>
    <x v="0"/>
    <s v="1021085"/>
    <s v="GO Gord Esp@ Cj 20k AS"/>
    <s v="Grasas"/>
    <s v="Grasa Gordura"/>
    <x v="0"/>
    <n v="9047"/>
    <n v="14953"/>
    <n v="24000"/>
    <n v="9047"/>
    <n v="14953"/>
    <x v="7"/>
    <x v="74"/>
    <m/>
    <n v="22000"/>
    <x v="0"/>
    <n v="0"/>
  </r>
  <r>
    <n v="1021092"/>
    <x v="2"/>
    <x v="1"/>
    <x v="0"/>
    <s v="1021092"/>
    <s v="GO Triming 85/15@ Cj t-f 20k AS"/>
    <s v="Recortes"/>
    <s v="Recortes No Magro"/>
    <x v="0"/>
    <n v="-46845"/>
    <n v="88184"/>
    <n v="48000"/>
    <n v="-46845"/>
    <n v="88184"/>
    <x v="2"/>
    <x v="13"/>
    <m/>
    <n v="0"/>
    <x v="2"/>
    <n v="48000"/>
  </r>
  <r>
    <n v="1021101"/>
    <x v="2"/>
    <x v="1"/>
    <x v="0"/>
    <s v="1021101"/>
    <s v="GO Corazón Partido@ Cj t-f 20k AS"/>
    <s v="Subprod"/>
    <s v="Subprod Visceras"/>
    <x v="0"/>
    <n v="1588"/>
    <n v="0"/>
    <n v="0"/>
    <n v="1588"/>
    <n v="0"/>
    <x v="77"/>
    <x v="3"/>
    <m/>
    <n v="-24000"/>
    <x v="1"/>
    <n v="0"/>
  </r>
  <r>
    <n v="1021105"/>
    <x v="2"/>
    <x v="1"/>
    <x v="0"/>
    <s v="1021105"/>
    <s v="GO Pulmon@ Cj 20k bca AS"/>
    <s v="Subprod"/>
    <s v="Subprod Visceras"/>
    <x v="0"/>
    <n v="21109"/>
    <n v="0"/>
    <n v="24000"/>
    <n v="21109"/>
    <n v="0"/>
    <x v="7"/>
    <x v="3"/>
    <m/>
    <n v="0"/>
    <x v="2"/>
    <n v="0"/>
  </r>
  <r>
    <n v="1021106"/>
    <x v="2"/>
    <x v="1"/>
    <x v="0"/>
    <s v="1021106"/>
    <s v="GO Pana S/Corazón@ Cj 20k AS"/>
    <s v="Subprod"/>
    <s v="Subprod Visceras"/>
    <x v="0"/>
    <n v="-13570"/>
    <n v="133570"/>
    <n v="120000"/>
    <n v="-13570"/>
    <n v="133570"/>
    <x v="36"/>
    <x v="30"/>
    <m/>
    <n v="0"/>
    <x v="2"/>
    <n v="120000"/>
  </r>
  <r>
    <n v="1021111"/>
    <x v="2"/>
    <x v="1"/>
    <x v="0"/>
    <s v="1021111"/>
    <s v="GO Epiplón@ Cj 20k AS"/>
    <s v="Grasas"/>
    <s v="Grasa Interior"/>
    <x v="0"/>
    <n v="6"/>
    <n v="0"/>
    <n v="0"/>
    <n v="6"/>
    <n v="0"/>
    <x v="77"/>
    <x v="329"/>
    <m/>
    <n v="-1656"/>
    <x v="1"/>
    <n v="0"/>
  </r>
  <r>
    <n v="1021115"/>
    <x v="2"/>
    <x v="1"/>
    <x v="0"/>
    <s v="1021115"/>
    <s v="GO Estómago Pouch@ 20k bca AS"/>
    <s v="Subprod"/>
    <s v="Subprod Visceras"/>
    <x v="2"/>
    <n v="-47628"/>
    <n v="47628"/>
    <n v="0"/>
    <n v="-47628"/>
    <n v="47628"/>
    <x v="77"/>
    <x v="5"/>
    <m/>
    <n v="0"/>
    <x v="2"/>
    <n v="0"/>
  </r>
  <r>
    <n v="1021136"/>
    <x v="2"/>
    <x v="1"/>
    <x v="0"/>
    <s v="1021136"/>
    <s v="GO Tráquea@ Cj Lom Ctro AP"/>
    <s v="Subprod"/>
    <s v="Subprod Visceras"/>
    <x v="9"/>
    <n v="-3450"/>
    <n v="0"/>
    <n v="6000"/>
    <n v="-3450"/>
    <n v="0"/>
    <x v="103"/>
    <x v="102"/>
    <m/>
    <n v="0"/>
    <x v="2"/>
    <n v="0"/>
  </r>
  <r>
    <n v="1021149"/>
    <x v="2"/>
    <x v="1"/>
    <x v="0"/>
    <s v="1021149"/>
    <s v="GO Tira Hso Ctro@ Cj 20k TJ"/>
    <s v="Huesos"/>
    <s v="Huesos Cuarto Centra"/>
    <x v="4"/>
    <n v="5339"/>
    <n v="38661"/>
    <n v="44000"/>
    <n v="5339"/>
    <n v="16661"/>
    <x v="94"/>
    <x v="87"/>
    <m/>
    <n v="0"/>
    <x v="2"/>
    <n v="44000"/>
  </r>
  <r>
    <n v="1021150"/>
    <x v="2"/>
    <x v="1"/>
    <x v="0"/>
    <s v="1021150"/>
    <s v="GO Tira Hso Ctro@ Cj 20k AK"/>
    <s v="Huesos"/>
    <s v="Huesos Cuarto Centra"/>
    <x v="4"/>
    <n v="1320"/>
    <n v="24969"/>
    <n v="26289"/>
    <n v="1320"/>
    <n v="42680"/>
    <x v="50"/>
    <x v="83"/>
    <m/>
    <n v="0"/>
    <x v="2"/>
    <n v="44000"/>
  </r>
  <r>
    <n v="1021151"/>
    <x v="2"/>
    <x v="1"/>
    <x v="0"/>
    <s v="1021151"/>
    <s v="GO Hso Cogote@ Bo Cj 20k TJ"/>
    <s v="Huesos"/>
    <s v="Huesos Cuarto Delant"/>
    <x v="4"/>
    <n v="-85224"/>
    <n v="28438"/>
    <n v="0"/>
    <n v="-85224"/>
    <n v="50438"/>
    <x v="94"/>
    <x v="87"/>
    <m/>
    <n v="0"/>
    <x v="2"/>
    <n v="22000"/>
  </r>
  <r>
    <n v="1021152"/>
    <x v="2"/>
    <x v="1"/>
    <x v="0"/>
    <s v="1021152"/>
    <s v="GO Hso Cogote@ Bo Cj 20k AK"/>
    <s v="Huesos"/>
    <s v="Huesos Cuarto Delant"/>
    <x v="4"/>
    <n v="1720"/>
    <n v="20280"/>
    <n v="22000"/>
    <n v="1720"/>
    <n v="42280"/>
    <x v="77"/>
    <x v="5"/>
    <m/>
    <n v="0"/>
    <x v="2"/>
    <n v="22000"/>
  </r>
  <r>
    <n v="1021156"/>
    <x v="2"/>
    <x v="1"/>
    <x v="0"/>
    <s v="1021156"/>
    <s v="GO Hso Pecho@ Cj Lom Vet TJ"/>
    <s v="Huesos"/>
    <s v="Huesos Cuarto Centra"/>
    <x v="4"/>
    <n v="7123"/>
    <n v="0"/>
    <n v="7123"/>
    <n v="7123"/>
    <n v="0"/>
    <x v="74"/>
    <x v="64"/>
    <m/>
    <n v="0"/>
    <x v="2"/>
    <n v="0"/>
  </r>
  <r>
    <n v="1021187"/>
    <x v="2"/>
    <x v="1"/>
    <x v="0"/>
    <s v="1021187"/>
    <s v="GO Cue Back@ Cj 20k t-f AS"/>
    <s v="Cueros"/>
    <s v="Cuero Back"/>
    <x v="0"/>
    <n v="-813"/>
    <n v="72813"/>
    <n v="72000"/>
    <n v="-813"/>
    <n v="72813"/>
    <x v="17"/>
    <x v="80"/>
    <m/>
    <n v="-16000"/>
    <x v="1"/>
    <n v="24000"/>
  </r>
  <r>
    <n v="1021204"/>
    <x v="2"/>
    <x v="1"/>
    <x v="0"/>
    <s v="1021204"/>
    <s v="GO Lom Tocino@ Cj 20k AS"/>
    <s v="Grasas"/>
    <s v="Grasa Lomo Tocino"/>
    <x v="4"/>
    <n v="1020"/>
    <n v="0"/>
    <n v="0"/>
    <n v="1020"/>
    <n v="0"/>
    <x v="77"/>
    <x v="5"/>
    <m/>
    <n v="0"/>
    <x v="2"/>
    <n v="0"/>
  </r>
  <r>
    <n v="1021237"/>
    <x v="2"/>
    <x v="1"/>
    <x v="0"/>
    <s v="1021237"/>
    <s v="GO Triming 80/20@ Bo c/f Cj 20k AS"/>
    <s v="Recortes"/>
    <s v="Recortes No Magro"/>
    <x v="0"/>
    <m/>
    <m/>
    <m/>
    <n v="0"/>
    <n v="0"/>
    <x v="303"/>
    <x v="330"/>
    <m/>
    <n v="-29042"/>
    <x v="1"/>
    <n v="0"/>
  </r>
  <r>
    <n v="1021263"/>
    <x v="2"/>
    <x v="1"/>
    <x v="0"/>
    <s v="1021263"/>
    <s v="GO PpPna 59@ Fi Cj 20k AS"/>
    <s v="Pierna"/>
    <s v="Pierna Pulpa"/>
    <x v="0"/>
    <m/>
    <m/>
    <m/>
    <m/>
    <m/>
    <x v="1"/>
    <x v="331"/>
    <m/>
    <n v="-96700"/>
    <x v="1"/>
    <n v="0"/>
  </r>
  <r>
    <n v="1021385"/>
    <x v="2"/>
    <x v="1"/>
    <x v="0"/>
    <s v="1021385"/>
    <s v="GO Cue granel Esp CC@ Cj 20k AS"/>
    <s v="Cueros"/>
    <s v="Cuero Mixto"/>
    <x v="0"/>
    <n v="-5599"/>
    <n v="172750"/>
    <n v="168000"/>
    <n v="-5599"/>
    <n v="172750"/>
    <x v="98"/>
    <x v="128"/>
    <m/>
    <n v="24000"/>
    <x v="0"/>
    <n v="96000"/>
  </r>
  <r>
    <n v="1021435"/>
    <x v="2"/>
    <x v="1"/>
    <x v="0"/>
    <s v="1021435"/>
    <s v="GO Gord Lom Tocino@ Cj 20k AS"/>
    <s v="Grasas"/>
    <s v="Grasa Gordura"/>
    <x v="0"/>
    <m/>
    <m/>
    <m/>
    <n v="0"/>
    <n v="0"/>
    <x v="21"/>
    <x v="12"/>
    <m/>
    <n v="0"/>
    <x v="2"/>
    <n v="0"/>
  </r>
  <r>
    <n v="1021470"/>
    <x v="2"/>
    <x v="1"/>
    <x v="0"/>
    <s v="1021470"/>
    <s v="GO PernilM@ Cj 20k AK"/>
    <s v="Pernil"/>
    <s v="Pernil Mano"/>
    <x v="4"/>
    <n v="9095"/>
    <n v="12905"/>
    <n v="22000"/>
    <n v="9095"/>
    <n v="12905"/>
    <x v="94"/>
    <x v="87"/>
    <m/>
    <n v="0"/>
    <x v="2"/>
    <n v="0"/>
  </r>
  <r>
    <n v="1021533"/>
    <x v="2"/>
    <x v="1"/>
    <x v="0"/>
    <s v="1021533"/>
    <s v="GO Panc Mit@ Va Cj 20k AP"/>
    <s v="Panceta"/>
    <s v="Panceta s/Cuero"/>
    <x v="9"/>
    <n v="-5028"/>
    <n v="20029"/>
    <n v="15000"/>
    <n v="-5028"/>
    <n v="20029"/>
    <x v="96"/>
    <x v="90"/>
    <m/>
    <n v="0"/>
    <x v="2"/>
    <n v="0"/>
  </r>
  <r>
    <n v="1021550"/>
    <x v="2"/>
    <x v="1"/>
    <x v="0"/>
    <s v="1021550"/>
    <s v="GO Triming 85/15@ Cj 20k AS"/>
    <s v="Recortes"/>
    <s v="Recortes No Magro"/>
    <x v="0"/>
    <m/>
    <m/>
    <m/>
    <n v="0"/>
    <n v="0"/>
    <x v="304"/>
    <x v="332"/>
    <m/>
    <n v="-20118"/>
    <x v="1"/>
    <n v="0"/>
  </r>
  <r>
    <n v="1021603"/>
    <x v="2"/>
    <x v="1"/>
    <x v="0"/>
    <s v="1021603"/>
    <s v="GO MM Loin L (MC4-5)@ Fi Cj ch JP"/>
    <s v="Lomo"/>
    <s v="Lomo MM Loin"/>
    <x v="9"/>
    <n v="319"/>
    <n v="4681"/>
    <n v="5000"/>
    <n v="319"/>
    <n v="4681"/>
    <x v="97"/>
    <x v="88"/>
    <m/>
    <n v="0"/>
    <x v="2"/>
    <n v="0"/>
  </r>
  <r>
    <n v="1021609"/>
    <x v="2"/>
    <x v="1"/>
    <x v="0"/>
    <s v="1021609"/>
    <s v="GO File C/cab@ IWP Cj 10k SC"/>
    <s v="Filete"/>
    <s v="Filete c/Cabeza"/>
    <x v="9"/>
    <n v="475"/>
    <n v="7525"/>
    <n v="8000"/>
    <n v="475"/>
    <n v="7525"/>
    <x v="92"/>
    <x v="82"/>
    <m/>
    <n v="0"/>
    <x v="2"/>
    <n v="0"/>
  </r>
  <r>
    <n v="1021622"/>
    <x v="2"/>
    <x v="1"/>
    <x v="0"/>
    <s v="1021622"/>
    <s v="GO BB Ribs 20-24 Oz@ Cj 10k AS"/>
    <s v="Chuleta"/>
    <s v="Chuleta Huesos"/>
    <x v="0"/>
    <n v="40"/>
    <n v="35960"/>
    <n v="36000"/>
    <n v="40"/>
    <n v="35960"/>
    <x v="305"/>
    <x v="271"/>
    <m/>
    <n v="18000"/>
    <x v="0"/>
    <n v="0"/>
  </r>
  <r>
    <n v="1021623"/>
    <x v="2"/>
    <x v="1"/>
    <x v="0"/>
    <s v="1021623"/>
    <s v="GO BB Ribs 24 oz@ Cj 10k AS"/>
    <s v="Chuleta"/>
    <s v="Chuleta Huesos"/>
    <x v="0"/>
    <n v="630"/>
    <n v="0"/>
    <n v="0"/>
    <n v="630"/>
    <n v="0"/>
    <x v="77"/>
    <x v="5"/>
    <m/>
    <n v="0"/>
    <x v="2"/>
    <n v="0"/>
  </r>
  <r>
    <n v="1021639"/>
    <x v="2"/>
    <x v="1"/>
    <x v="0"/>
    <s v="1021639"/>
    <s v="GO File C/cab@ Cj 5k AS"/>
    <s v="Filete"/>
    <s v="Filete c/Cabeza"/>
    <x v="0"/>
    <n v="1405"/>
    <n v="22595"/>
    <n v="24000"/>
    <n v="1405"/>
    <n v="22595"/>
    <x v="7"/>
    <x v="5"/>
    <m/>
    <n v="24000"/>
    <x v="0"/>
    <n v="0"/>
  </r>
  <r>
    <n v="1021664"/>
    <x v="2"/>
    <x v="1"/>
    <x v="0"/>
    <s v="1021664"/>
    <s v="GO Pecho S/cue K@ Cj 20k TJ"/>
    <s v="Cost-Pec"/>
    <s v="Cost-Pec Entero"/>
    <x v="4"/>
    <n v="11648"/>
    <n v="32352"/>
    <n v="44000"/>
    <n v="11648"/>
    <n v="54352"/>
    <x v="88"/>
    <x v="80"/>
    <m/>
    <n v="-22000"/>
    <x v="1"/>
    <n v="0"/>
  </r>
  <r>
    <n v="1021665"/>
    <x v="2"/>
    <x v="1"/>
    <x v="0"/>
    <s v="1021665"/>
    <s v="GO Pecho S/cue K@ Cj 20k AK"/>
    <s v="Cost-Pec"/>
    <s v="Cost-Pec Entero"/>
    <x v="4"/>
    <n v="19050"/>
    <n v="24950"/>
    <n v="44000"/>
    <n v="19050"/>
    <n v="24950"/>
    <x v="50"/>
    <x v="78"/>
    <m/>
    <n v="-22000"/>
    <x v="1"/>
    <n v="0"/>
  </r>
  <r>
    <n v="1021710"/>
    <x v="2"/>
    <x v="1"/>
    <x v="0"/>
    <s v="1021710"/>
    <s v="GO Tripa Sal Cal 38-40 Ex# Bidon AS"/>
    <s v="Subprod"/>
    <s v="Subprod Tripa"/>
    <x v="0"/>
    <n v="-18576"/>
    <n v="15184"/>
    <n v="0"/>
    <n v="-18576"/>
    <n v="15184"/>
    <x v="77"/>
    <x v="5"/>
    <m/>
    <n v="0"/>
    <x v="2"/>
    <n v="0"/>
  </r>
  <r>
    <n v="1021731"/>
    <x v="2"/>
    <x v="1"/>
    <x v="0"/>
    <s v="1021731"/>
    <s v="GO PernilM@ Cj 20k AS"/>
    <s v="Pernil"/>
    <s v="Pernil Mano"/>
    <x v="2"/>
    <n v="-111276"/>
    <n v="293660"/>
    <n v="192000"/>
    <n v="-111276"/>
    <n v="293660"/>
    <x v="76"/>
    <x v="30"/>
    <m/>
    <n v="72000"/>
    <x v="0"/>
    <n v="24000"/>
  </r>
  <r>
    <n v="1021733"/>
    <x v="2"/>
    <x v="1"/>
    <x v="0"/>
    <s v="1021733"/>
    <s v="GO PpPna 59@ Cj 20k AS"/>
    <s v="Pierna"/>
    <s v="Pierna Pulpa"/>
    <x v="2"/>
    <n v="0"/>
    <n v="87688"/>
    <n v="96000"/>
    <n v="0"/>
    <n v="87688"/>
    <x v="99"/>
    <x v="95"/>
    <m/>
    <n v="0"/>
    <x v="2"/>
    <n v="0"/>
  </r>
  <r>
    <n v="1021735"/>
    <x v="2"/>
    <x v="1"/>
    <x v="0"/>
    <s v="1021735"/>
    <s v="GO Patas@ Cj 20k AS"/>
    <s v="Subprod"/>
    <s v="Subprod Patas-Manos"/>
    <x v="2"/>
    <n v="4227"/>
    <n v="110492"/>
    <n v="120000"/>
    <n v="4227"/>
    <n v="110492"/>
    <x v="36"/>
    <x v="95"/>
    <m/>
    <n v="24000"/>
    <x v="0"/>
    <n v="24000"/>
  </r>
  <r>
    <n v="1021738"/>
    <x v="2"/>
    <x v="1"/>
    <x v="0"/>
    <s v="1021738"/>
    <s v="GO Patas B@ Cj 20k AS"/>
    <s v="Subprod"/>
    <s v="Subprod Patas-Manos"/>
    <x v="2"/>
    <m/>
    <m/>
    <m/>
    <m/>
    <m/>
    <x v="1"/>
    <x v="3"/>
    <m/>
    <n v="-24000"/>
    <x v="1"/>
    <n v="0"/>
  </r>
  <r>
    <n v="1021740"/>
    <x v="2"/>
    <x v="1"/>
    <x v="0"/>
    <s v="1021740"/>
    <s v="GO Pana S/Corazón@ Cj 20k AS"/>
    <s v="Subprod"/>
    <s v="Subprod Visceras"/>
    <x v="2"/>
    <n v="0"/>
    <n v="68"/>
    <n v="0"/>
    <n v="0"/>
    <n v="68"/>
    <x v="77"/>
    <x v="5"/>
    <m/>
    <n v="0"/>
    <x v="2"/>
    <n v="0"/>
  </r>
  <r>
    <n v="1021765"/>
    <x v="2"/>
    <x v="1"/>
    <x v="0"/>
    <s v="1021765"/>
    <s v="GO Pna Nor@ Bo Cj 20k AS"/>
    <s v="Pierna"/>
    <s v="Pierna Entera"/>
    <x v="2"/>
    <n v="0"/>
    <n v="344"/>
    <n v="0"/>
    <n v="0"/>
    <n v="344"/>
    <x v="77"/>
    <x v="5"/>
    <m/>
    <n v="0"/>
    <x v="2"/>
    <n v="0"/>
  </r>
  <r>
    <n v="1021819"/>
    <x v="2"/>
    <x v="1"/>
    <x v="0"/>
    <s v="1021819"/>
    <s v="GO Lom Ctro 27@ Fi Cj 20k AS"/>
    <s v="Lomo"/>
    <s v="Lomo Centro"/>
    <x v="0"/>
    <m/>
    <m/>
    <m/>
    <n v="0"/>
    <n v="0"/>
    <x v="2"/>
    <x v="30"/>
    <m/>
    <n v="-72000"/>
    <x v="1"/>
    <n v="0"/>
  </r>
  <r>
    <n v="1021820"/>
    <x v="2"/>
    <x v="1"/>
    <x v="0"/>
    <s v="1021820"/>
    <s v="GO Lom Vet 44@ Fi Cj 20k AS"/>
    <s v="Lomo"/>
    <s v="Lomo Vetado"/>
    <x v="0"/>
    <m/>
    <m/>
    <m/>
    <m/>
    <m/>
    <x v="1"/>
    <x v="3"/>
    <m/>
    <n v="-24000"/>
    <x v="1"/>
    <n v="0"/>
  </r>
  <r>
    <n v="1021864"/>
    <x v="2"/>
    <x v="1"/>
    <x v="0"/>
    <s v="1021864"/>
    <s v="GO Cue Papda CP@ Cj 20k AS"/>
    <s v="Cueros"/>
    <s v="Cuero Papada"/>
    <x v="0"/>
    <m/>
    <m/>
    <m/>
    <m/>
    <m/>
    <x v="1"/>
    <x v="3"/>
    <m/>
    <n v="-24000"/>
    <x v="1"/>
    <n v="0"/>
  </r>
  <r>
    <n v="1021864"/>
    <x v="2"/>
    <x v="1"/>
    <x v="0"/>
    <s v="1021864"/>
    <s v="GO Cue Papda CP@ Cj 20k AS"/>
    <s v="Cueros"/>
    <s v="Cuero Papada"/>
    <x v="3"/>
    <n v="-18360"/>
    <n v="42360"/>
    <n v="24000"/>
    <n v="-18360"/>
    <n v="42360"/>
    <x v="7"/>
    <x v="95"/>
    <m/>
    <n v="-72000"/>
    <x v="1"/>
    <n v="0"/>
  </r>
  <r>
    <n v="1021868"/>
    <x v="2"/>
    <x v="1"/>
    <x v="0"/>
    <s v="1021868"/>
    <s v="GO PpPna 54@ Cj 20k AS"/>
    <s v="Pierna"/>
    <s v="Pierna Pulpa Fina"/>
    <x v="0"/>
    <n v="4275"/>
    <n v="0"/>
    <n v="0"/>
    <n v="4275"/>
    <n v="19725"/>
    <x v="7"/>
    <x v="3"/>
    <m/>
    <n v="0"/>
    <x v="2"/>
    <n v="0"/>
  </r>
  <r>
    <n v="1021905"/>
    <x v="2"/>
    <x v="1"/>
    <x v="0"/>
    <s v="1021905"/>
    <s v="GO Reco 70/30 @ Cj 20k AS"/>
    <s v="Recortes"/>
    <s v="Recortes No Magro"/>
    <x v="2"/>
    <n v="4080"/>
    <n v="0"/>
    <n v="0"/>
    <n v="4080"/>
    <n v="0"/>
    <x v="77"/>
    <x v="5"/>
    <m/>
    <n v="0"/>
    <x v="2"/>
    <n v="0"/>
  </r>
  <r>
    <n v="1021976"/>
    <x v="2"/>
    <x v="1"/>
    <x v="0"/>
    <s v="1021976"/>
    <s v="GO PpPal 77@ Cj 20k AS"/>
    <s v="Paleta"/>
    <s v="Paleta Pulpa"/>
    <x v="0"/>
    <n v="-44130"/>
    <n v="278174"/>
    <n v="288000"/>
    <n v="-44130"/>
    <n v="234974"/>
    <x v="98"/>
    <x v="333"/>
    <m/>
    <n v="-158000"/>
    <x v="1"/>
    <n v="0"/>
  </r>
  <r>
    <n v="1022047"/>
    <x v="2"/>
    <x v="1"/>
    <x v="0"/>
    <s v="1022047"/>
    <s v="GO Triming Panc@ Cj 20k AS"/>
    <s v="Recortes"/>
    <s v="Recortes No Magro"/>
    <x v="0"/>
    <m/>
    <m/>
    <m/>
    <n v="0"/>
    <n v="22000"/>
    <x v="2"/>
    <x v="3"/>
    <m/>
    <n v="24000"/>
    <x v="0"/>
    <n v="0"/>
  </r>
  <r>
    <n v="1022096"/>
    <x v="2"/>
    <x v="1"/>
    <x v="0"/>
    <s v="1022096"/>
    <s v="GO Sternum Bones@ Bo Cj 10k AS"/>
    <s v="Huesos"/>
    <s v="Huesos Cuarto Delant"/>
    <x v="2"/>
    <n v="-79926"/>
    <n v="275074"/>
    <n v="192000"/>
    <n v="-79926"/>
    <n v="275074"/>
    <x v="76"/>
    <x v="128"/>
    <m/>
    <n v="48000"/>
    <x v="0"/>
    <n v="48000"/>
  </r>
  <r>
    <n v="1022102"/>
    <x v="2"/>
    <x v="1"/>
    <x v="0"/>
    <s v="1022102"/>
    <s v="GO Pecho S/cue K@ Cj 20k AS"/>
    <s v="Cost-Pec"/>
    <s v="Cost-Pec Entero"/>
    <x v="0"/>
    <n v="3441"/>
    <n v="0"/>
    <n v="0"/>
    <n v="3441"/>
    <n v="0"/>
    <x v="77"/>
    <x v="5"/>
    <m/>
    <n v="0"/>
    <x v="2"/>
    <n v="0"/>
  </r>
  <r>
    <n v="1022125"/>
    <x v="2"/>
    <x v="1"/>
    <x v="0"/>
    <s v="1022125"/>
    <s v="GO PernilM C/M@ Cj 20k AS"/>
    <s v="Pernil"/>
    <s v="Pernil Mano"/>
    <x v="2"/>
    <m/>
    <m/>
    <m/>
    <m/>
    <m/>
    <x v="1"/>
    <x v="13"/>
    <m/>
    <n v="-48000"/>
    <x v="1"/>
    <n v="0"/>
  </r>
  <r>
    <n v="1022149"/>
    <x v="2"/>
    <x v="1"/>
    <x v="0"/>
    <s v="1022149"/>
    <s v="GO Plancha Rebaje Ent@ Cj 20k AS"/>
    <s v="Plancha"/>
    <s v="Plancha s/Cuero"/>
    <x v="0"/>
    <n v="-6035"/>
    <n v="248"/>
    <n v="0"/>
    <n v="-6035"/>
    <n v="248"/>
    <x v="77"/>
    <x v="5"/>
    <m/>
    <n v="0"/>
    <x v="2"/>
    <n v="0"/>
  </r>
  <r>
    <n v="1022150"/>
    <x v="2"/>
    <x v="1"/>
    <x v="0"/>
    <s v="1022150"/>
    <s v="GO Gord chic@ Cj 20k AS"/>
    <s v="Grasas"/>
    <s v="Grasa Gordura"/>
    <x v="0"/>
    <n v="-46630"/>
    <n v="120000"/>
    <n v="120000"/>
    <n v="-46630"/>
    <n v="120000"/>
    <x v="36"/>
    <x v="99"/>
    <m/>
    <n v="-48000"/>
    <x v="1"/>
    <n v="24000"/>
  </r>
  <r>
    <n v="1022182"/>
    <x v="2"/>
    <x v="1"/>
    <x v="0"/>
    <s v="1022182"/>
    <s v="GO BB Ribs 20-24 oz@ Cj 10k AS"/>
    <s v="Chuleta"/>
    <s v="Chuleta Huesos"/>
    <x v="4"/>
    <n v="9911"/>
    <n v="16443"/>
    <n v="22000"/>
    <n v="9911"/>
    <n v="16443"/>
    <x v="94"/>
    <x v="87"/>
    <m/>
    <n v="0"/>
    <x v="2"/>
    <n v="0"/>
  </r>
  <r>
    <n v="1022183"/>
    <x v="2"/>
    <x v="1"/>
    <x v="0"/>
    <s v="1022183"/>
    <s v="GO PernilP@ Bo Cj 20k AS"/>
    <s v="Pernil"/>
    <s v="Pernil Pierna"/>
    <x v="2"/>
    <n v="-79960"/>
    <n v="249193"/>
    <n v="200000"/>
    <n v="-79960"/>
    <n v="249193"/>
    <x v="28"/>
    <x v="7"/>
    <m/>
    <n v="-208000"/>
    <x v="1"/>
    <n v="192000"/>
  </r>
  <r>
    <n v="1022186"/>
    <x v="2"/>
    <x v="1"/>
    <x v="0"/>
    <s v="1022186"/>
    <s v="GO Resto Tira Hso Ctro@ Bo Cj 20k AS"/>
    <s v="Huesos"/>
    <s v="Huesos Cuarto Centra"/>
    <x v="2"/>
    <n v="6073"/>
    <n v="92976"/>
    <n v="96000"/>
    <n v="6073"/>
    <n v="92976"/>
    <x v="99"/>
    <x v="13"/>
    <m/>
    <n v="48000"/>
    <x v="0"/>
    <n v="0"/>
  </r>
  <r>
    <n v="1022196"/>
    <x v="2"/>
    <x v="1"/>
    <x v="0"/>
    <s v="1022196"/>
    <s v="GO Forro Pal@ Cj 20k AS"/>
    <s v="Cueros"/>
    <s v="Cuero Forro"/>
    <x v="0"/>
    <n v="13"/>
    <n v="23987"/>
    <n v="24000"/>
    <n v="13"/>
    <n v="23987"/>
    <x v="7"/>
    <x v="5"/>
    <m/>
    <n v="24000"/>
    <x v="0"/>
    <n v="0"/>
  </r>
  <r>
    <n v="1022197"/>
    <x v="2"/>
    <x v="1"/>
    <x v="0"/>
    <s v="1022197"/>
    <s v="GO Pna Forro@ Cj 20k AS"/>
    <s v="Cueros"/>
    <s v="Cuero Forro"/>
    <x v="0"/>
    <n v="-9128"/>
    <n v="33128"/>
    <n v="24000"/>
    <n v="-9128"/>
    <n v="33128"/>
    <x v="7"/>
    <x v="3"/>
    <m/>
    <n v="0"/>
    <x v="2"/>
    <n v="0"/>
  </r>
  <r>
    <n v="1022217"/>
    <x v="2"/>
    <x v="1"/>
    <x v="0"/>
    <s v="1022217"/>
    <s v="GO Lom Tocino@ Bo Cj 20k AS"/>
    <s v="Grasas"/>
    <s v="Grasa Lomo Tocino"/>
    <x v="3"/>
    <n v="-341115"/>
    <n v="341115"/>
    <n v="0"/>
    <n v="-341115"/>
    <n v="280278"/>
    <x v="100"/>
    <x v="259"/>
    <m/>
    <n v="-24000"/>
    <x v="1"/>
    <n v="168000"/>
  </r>
  <r>
    <n v="1022218"/>
    <x v="2"/>
    <x v="1"/>
    <x v="0"/>
    <s v="1022218"/>
    <s v="GO Grasa Forro Pna Limp@ Cj 20k AS"/>
    <s v="Grasas"/>
    <s v="Grasa Forro"/>
    <x v="3"/>
    <n v="-182514"/>
    <n v="28426"/>
    <n v="0"/>
    <n v="-182514"/>
    <n v="52426"/>
    <x v="99"/>
    <x v="95"/>
    <m/>
    <n v="0"/>
    <x v="2"/>
    <n v="0"/>
  </r>
  <r>
    <n v="1022273"/>
    <x v="2"/>
    <x v="1"/>
    <x v="0"/>
    <s v="1022273"/>
    <s v="GO Grasa Forro Pna Limp@ Bo Cj AS"/>
    <s v="Grasas"/>
    <s v="Grasa Forro"/>
    <x v="3"/>
    <n v="-135160"/>
    <n v="126908"/>
    <n v="0"/>
    <n v="-135160"/>
    <n v="126908"/>
    <x v="98"/>
    <x v="99"/>
    <m/>
    <n v="0"/>
    <x v="2"/>
    <n v="0"/>
  </r>
  <r>
    <n v="1022282"/>
    <x v="2"/>
    <x v="1"/>
    <x v="0"/>
    <s v="1022282"/>
    <s v="GO Malaya Japon@ Vp Fi Cj 20k AP"/>
    <s v="Prolijado"/>
    <s v="Prolijado Malaya"/>
    <x v="9"/>
    <n v="-500"/>
    <n v="0"/>
    <n v="0"/>
    <n v="-500"/>
    <n v="0"/>
    <x v="77"/>
    <x v="334"/>
    <m/>
    <n v="-160"/>
    <x v="1"/>
    <n v="0"/>
  </r>
  <r>
    <n v="1022283"/>
    <x v="2"/>
    <x v="1"/>
    <x v="0"/>
    <s v="1022283"/>
    <s v="GO Malaya 5-6mm@ Bo Cj 9k AS"/>
    <s v="Prolijado"/>
    <s v="Prolijado Malaya"/>
    <x v="4"/>
    <n v="-13580"/>
    <n v="0"/>
    <n v="0"/>
    <n v="-13580"/>
    <n v="0"/>
    <x v="77"/>
    <x v="5"/>
    <m/>
    <n v="0"/>
    <x v="2"/>
    <n v="0"/>
  </r>
  <r>
    <n v="1022291"/>
    <x v="2"/>
    <x v="1"/>
    <x v="0"/>
    <s v="1022291"/>
    <s v="GO PernilM B@ Bo Cj 20k AS"/>
    <s v="Pernil"/>
    <s v="Pernil Mano"/>
    <x v="2"/>
    <n v="-19108"/>
    <n v="55743"/>
    <n v="36000"/>
    <n v="-19108"/>
    <n v="55743"/>
    <x v="305"/>
    <x v="3"/>
    <m/>
    <n v="12000"/>
    <x v="0"/>
    <n v="24000"/>
  </r>
  <r>
    <n v="1022313"/>
    <x v="2"/>
    <x v="1"/>
    <x v="0"/>
    <s v="1022313"/>
    <s v="GO CC Loin T@ Fi Cj AP"/>
    <s v="Lomo"/>
    <s v="Lomo CC Loin"/>
    <x v="9"/>
    <n v="-804"/>
    <n v="10476"/>
    <n v="10000"/>
    <n v="-804"/>
    <n v="10476"/>
    <x v="80"/>
    <x v="70"/>
    <m/>
    <n v="0"/>
    <x v="2"/>
    <n v="0"/>
  </r>
  <r>
    <n v="1022326"/>
    <x v="2"/>
    <x v="1"/>
    <x v="0"/>
    <s v="1022326"/>
    <s v="GO CC Loin L (S/T)@ Fi Cj AP"/>
    <s v="Lomo"/>
    <s v="Lomo CC Loin"/>
    <x v="9"/>
    <n v="-7776"/>
    <n v="39466"/>
    <n v="35000"/>
    <n v="-7776"/>
    <n v="39466"/>
    <x v="72"/>
    <x v="62"/>
    <m/>
    <n v="0"/>
    <x v="2"/>
    <n v="0"/>
  </r>
  <r>
    <n v="1022370"/>
    <x v="2"/>
    <x v="1"/>
    <x v="0"/>
    <s v="1022370"/>
    <s v="GO MM Loin LL (29-32 VP)@ Bo Cj AP"/>
    <s v="Lomo"/>
    <s v="Lomo MM Loin"/>
    <x v="9"/>
    <n v="2602"/>
    <n v="12398"/>
    <n v="15000"/>
    <n v="2602"/>
    <n v="12398"/>
    <x v="96"/>
    <x v="90"/>
    <m/>
    <n v="0"/>
    <x v="2"/>
    <n v="4500"/>
  </r>
  <r>
    <n v="1022371"/>
    <x v="2"/>
    <x v="1"/>
    <x v="0"/>
    <s v="1022371"/>
    <s v="GO Panc S/tec SP@ Fi Cj AP"/>
    <s v="Panceta"/>
    <s v="Panceta s/Cuero"/>
    <x v="9"/>
    <n v="7681"/>
    <n v="11319"/>
    <n v="19000"/>
    <n v="7681"/>
    <n v="11319"/>
    <x v="209"/>
    <x v="271"/>
    <m/>
    <n v="1000"/>
    <x v="0"/>
    <n v="6700"/>
  </r>
  <r>
    <n v="1022373"/>
    <x v="2"/>
    <x v="1"/>
    <x v="0"/>
    <s v="1022373"/>
    <s v="GO Reco 60/40 @ Cj 20k AS"/>
    <s v="Recortes"/>
    <s v="Recortes No Magro"/>
    <x v="2"/>
    <n v="9986"/>
    <n v="0"/>
    <n v="0"/>
    <n v="9986"/>
    <n v="0"/>
    <x v="77"/>
    <x v="5"/>
    <m/>
    <n v="0"/>
    <x v="2"/>
    <n v="0"/>
  </r>
  <r>
    <n v="1022378"/>
    <x v="2"/>
    <x v="1"/>
    <x v="0"/>
    <s v="1022378"/>
    <s v="GO Resto Tira Hso@ Fi Cj 10k AS"/>
    <s v="Huesos"/>
    <s v="Huesos Cuarto Centra"/>
    <x v="2"/>
    <n v="-33438"/>
    <n v="83638"/>
    <n v="48000"/>
    <n v="-33438"/>
    <n v="83638"/>
    <x v="2"/>
    <x v="3"/>
    <m/>
    <n v="24000"/>
    <x v="0"/>
    <n v="24000"/>
  </r>
  <r>
    <n v="1022381"/>
    <x v="2"/>
    <x v="1"/>
    <x v="0"/>
    <s v="1022381"/>
    <s v="GO Gord Esp@ Bo Cj 10k AS"/>
    <s v="Grasas"/>
    <s v="Grasa Gordura"/>
    <x v="2"/>
    <n v="-19090"/>
    <n v="85362"/>
    <n v="72000"/>
    <n v="-19090"/>
    <n v="85362"/>
    <x v="17"/>
    <x v="9"/>
    <m/>
    <n v="0"/>
    <x v="2"/>
    <n v="0"/>
  </r>
  <r>
    <n v="1022384"/>
    <x v="2"/>
    <x v="1"/>
    <x v="0"/>
    <s v="1022384"/>
    <s v="GO BB Ribs Grd B@ Fi Cj 10k AS"/>
    <s v="Chuleta"/>
    <s v="Chuleta Huesos"/>
    <x v="0"/>
    <n v="50"/>
    <n v="0"/>
    <n v="0"/>
    <n v="50"/>
    <n v="0"/>
    <x v="77"/>
    <x v="5"/>
    <m/>
    <n v="0"/>
    <x v="2"/>
    <n v="0"/>
  </r>
  <r>
    <n v="1022388"/>
    <x v="2"/>
    <x v="1"/>
    <x v="0"/>
    <s v="1022388"/>
    <s v="GO Mixto Hso@ Bo Cj 10k AS"/>
    <s v="Huesos"/>
    <s v="Huesos Cuarto Centra"/>
    <x v="2"/>
    <n v="0"/>
    <n v="127194"/>
    <n v="120000"/>
    <n v="0"/>
    <n v="127194"/>
    <x v="36"/>
    <x v="5"/>
    <m/>
    <n v="120000"/>
    <x v="0"/>
    <n v="0"/>
  </r>
  <r>
    <n v="1022389"/>
    <x v="2"/>
    <x v="1"/>
    <x v="0"/>
    <s v="1022389"/>
    <s v="GO Cue 20@ Bo Cj 20k AS"/>
    <s v="Cueros"/>
    <s v="Cuero Panceta"/>
    <x v="2"/>
    <n v="0"/>
    <n v="13242"/>
    <n v="0"/>
    <n v="0"/>
    <n v="13242"/>
    <x v="77"/>
    <x v="5"/>
    <m/>
    <n v="0"/>
    <x v="2"/>
    <n v="0"/>
  </r>
  <r>
    <n v="1022406"/>
    <x v="2"/>
    <x v="1"/>
    <x v="0"/>
    <s v="1022406"/>
    <s v="GO Patas B@ Bo Cj 20 k AS"/>
    <s v="Subprod"/>
    <s v="Subprod Patas-Manos"/>
    <x v="0"/>
    <n v="-1642"/>
    <n v="1642"/>
    <n v="0"/>
    <n v="-1642"/>
    <n v="1642"/>
    <x v="77"/>
    <x v="5"/>
    <m/>
    <n v="0"/>
    <x v="2"/>
    <n v="0"/>
  </r>
  <r>
    <n v="1022409"/>
    <x v="2"/>
    <x v="1"/>
    <x v="0"/>
    <s v="1022409"/>
    <s v="GO Tripa s/Cal# Bidon AS"/>
    <s v="Subprod"/>
    <s v="Subprod Tripa"/>
    <x v="0"/>
    <n v="16131"/>
    <n v="0"/>
    <n v="0"/>
    <n v="16131"/>
    <n v="0"/>
    <x v="210"/>
    <x v="101"/>
    <m/>
    <n v="0"/>
    <x v="2"/>
    <n v="0"/>
  </r>
  <r>
    <n v="1022414"/>
    <x v="2"/>
    <x v="1"/>
    <x v="0"/>
    <s v="1022414"/>
    <s v="GO Caz Ent@ Bo Cj 10k AS"/>
    <s v="Chuleta"/>
    <s v="Chuleta Cazuela"/>
    <x v="2"/>
    <n v="-25805"/>
    <n v="247118"/>
    <n v="240000"/>
    <n v="-25805"/>
    <n v="247118"/>
    <x v="95"/>
    <x v="128"/>
    <m/>
    <n v="96000"/>
    <x v="0"/>
    <n v="24000"/>
  </r>
  <r>
    <n v="1022417"/>
    <x v="2"/>
    <x v="1"/>
    <x v="0"/>
    <s v="1022417"/>
    <s v="GO Cue granel@ Bo Cj 20k AS"/>
    <s v="Cueros"/>
    <s v="Cuero Mixto"/>
    <x v="2"/>
    <n v="0"/>
    <n v="113932"/>
    <n v="48000"/>
    <n v="0"/>
    <n v="113932"/>
    <x v="2"/>
    <x v="3"/>
    <m/>
    <n v="24000"/>
    <x v="0"/>
    <n v="96000"/>
  </r>
  <r>
    <n v="1022418"/>
    <x v="2"/>
    <x v="1"/>
    <x v="0"/>
    <s v="1022418"/>
    <s v="GO Tripa s/Cal# Bidon AS"/>
    <s v="Subprod"/>
    <s v="Subprod Tripa"/>
    <x v="2"/>
    <n v="11340"/>
    <n v="0"/>
    <n v="11340"/>
    <n v="11340"/>
    <n v="0"/>
    <x v="77"/>
    <x v="5"/>
    <m/>
    <n v="0"/>
    <x v="2"/>
    <n v="0"/>
  </r>
  <r>
    <n v="1022472"/>
    <x v="2"/>
    <x v="1"/>
    <x v="0"/>
    <s v="1022472"/>
    <s v="GO Lom Ctro S/Tecla(OY)Mit@ Cj Tf 20k AP"/>
    <s v="Lomo"/>
    <s v="Lomo Centro"/>
    <x v="9"/>
    <n v="1346"/>
    <n v="3654"/>
    <n v="5000"/>
    <n v="1346"/>
    <n v="3654"/>
    <x v="97"/>
    <x v="88"/>
    <m/>
    <n v="0"/>
    <x v="2"/>
    <n v="1000"/>
  </r>
  <r>
    <n v="1022499"/>
    <x v="2"/>
    <x v="1"/>
    <x v="0"/>
    <s v="1022499"/>
    <s v="GO Lom Vet Mit@ 4 Bo Cj 10k AP"/>
    <s v="Lomo"/>
    <s v="Lomo Vetado"/>
    <x v="9"/>
    <n v="-4167"/>
    <n v="4167"/>
    <n v="10000"/>
    <n v="-4167"/>
    <n v="4167"/>
    <x v="80"/>
    <x v="70"/>
    <m/>
    <n v="0"/>
    <x v="2"/>
    <n v="8500"/>
  </r>
  <r>
    <n v="1022541"/>
    <x v="2"/>
    <x v="1"/>
    <x v="0"/>
    <s v="1022541"/>
    <s v="GO Reco 20/80 @ Cj 20k AS"/>
    <s v="Grasas"/>
    <s v="Grasa Gordura"/>
    <x v="2"/>
    <n v="2114"/>
    <n v="44474"/>
    <n v="48000"/>
    <n v="2114"/>
    <n v="44474"/>
    <x v="2"/>
    <x v="3"/>
    <m/>
    <n v="24000"/>
    <x v="0"/>
    <n v="72000"/>
  </r>
  <r>
    <n v="1022569"/>
    <x v="2"/>
    <x v="1"/>
    <x v="0"/>
    <s v="1022569"/>
    <s v="GO BB Ribs 24-28 Oz@ Cj 10k AS"/>
    <s v="Chuleta"/>
    <s v="Chuleta Huesos"/>
    <x v="0"/>
    <n v="580"/>
    <n v="4420"/>
    <n v="5000"/>
    <n v="580"/>
    <n v="4420"/>
    <x v="97"/>
    <x v="88"/>
    <m/>
    <n v="0"/>
    <x v="2"/>
    <n v="0"/>
  </r>
  <r>
    <n v="1022587"/>
    <x v="2"/>
    <x v="1"/>
    <x v="0"/>
    <s v="1022587"/>
    <s v="GO CC Loin L (S/T) 45@ Fi Cj AP"/>
    <s v="Lomo"/>
    <s v="Lomo CC Loin"/>
    <x v="9"/>
    <n v="-1801"/>
    <n v="6000"/>
    <n v="6000"/>
    <n v="-1801"/>
    <n v="6000"/>
    <x v="103"/>
    <x v="102"/>
    <m/>
    <n v="0"/>
    <x v="2"/>
    <n v="0"/>
  </r>
  <r>
    <n v="1022600"/>
    <x v="2"/>
    <x v="1"/>
    <x v="0"/>
    <s v="1022600"/>
    <s v="GO Lom Vet 2 a 2,3k@ Fi Verd Cj AP"/>
    <s v="Lomo"/>
    <s v="Lomo Vetado"/>
    <x v="9"/>
    <n v="-4085"/>
    <n v="4085"/>
    <n v="13000"/>
    <n v="-4085"/>
    <n v="4085"/>
    <x v="104"/>
    <x v="103"/>
    <m/>
    <n v="0"/>
    <x v="2"/>
    <n v="6833.3333333333321"/>
  </r>
  <r>
    <n v="1022607"/>
    <x v="2"/>
    <x v="1"/>
    <x v="0"/>
    <s v="1022607"/>
    <s v="GO Platead Lom TF@ Cj 10k AK (TS)"/>
    <s v="Prolijado"/>
    <s v="Prolijado Plateada"/>
    <x v="4"/>
    <n v="-20379"/>
    <n v="31032"/>
    <n v="22000"/>
    <n v="-20379"/>
    <n v="31032"/>
    <x v="94"/>
    <x v="87"/>
    <m/>
    <n v="0"/>
    <x v="2"/>
    <n v="0"/>
  </r>
  <r>
    <n v="1022637"/>
    <x v="2"/>
    <x v="1"/>
    <x v="0"/>
    <s v="1022637"/>
    <s v="GO Hso Escapula@ Cj 15kg AS"/>
    <s v="Huesos"/>
    <s v="Huesos Cuarto Delant"/>
    <x v="2"/>
    <n v="-17223"/>
    <n v="115497"/>
    <n v="96000"/>
    <n v="-17223"/>
    <n v="115497"/>
    <x v="99"/>
    <x v="13"/>
    <m/>
    <n v="48000"/>
    <x v="0"/>
    <n v="48000"/>
  </r>
  <r>
    <n v="1022654"/>
    <x v="2"/>
    <x v="1"/>
    <x v="0"/>
    <s v="1022654"/>
    <s v="GO Triming 90/10@ Cj 20k AS"/>
    <s v="Recortes"/>
    <s v="Recortes No Magro"/>
    <x v="0"/>
    <m/>
    <m/>
    <m/>
    <m/>
    <m/>
    <x v="1"/>
    <x v="335"/>
    <m/>
    <n v="-46840"/>
    <x v="1"/>
    <n v="0"/>
  </r>
  <r>
    <n v="1022664"/>
    <x v="2"/>
    <x v="1"/>
    <x v="0"/>
    <s v="1022664"/>
    <s v="GO CC Loin L (S/T) (DF)@ Fi Cj AP"/>
    <s v="Lomo"/>
    <s v="Lomo CC Loin"/>
    <x v="9"/>
    <n v="2897"/>
    <n v="17103"/>
    <n v="20000"/>
    <n v="2897"/>
    <n v="17103"/>
    <x v="83"/>
    <x v="73"/>
    <m/>
    <n v="0"/>
    <x v="2"/>
    <n v="0"/>
  </r>
  <r>
    <n v="1022709"/>
    <x v="2"/>
    <x v="1"/>
    <x v="0"/>
    <s v="1022709"/>
    <s v="GO PpPna 57@ Bo Cj AS"/>
    <s v="Pierna"/>
    <s v="Pierna Pulpa"/>
    <x v="0"/>
    <n v="2990"/>
    <n v="21010"/>
    <n v="24000"/>
    <n v="2990"/>
    <n v="117010"/>
    <x v="36"/>
    <x v="336"/>
    <m/>
    <n v="-11000"/>
    <x v="1"/>
    <n v="144000"/>
  </r>
  <r>
    <n v="1022748"/>
    <x v="2"/>
    <x v="1"/>
    <x v="0"/>
    <s v="1022748"/>
    <s v="GO Manos@ Cj 10k AS"/>
    <s v="Subprod"/>
    <s v="Subprod Patas-Manos"/>
    <x v="2"/>
    <m/>
    <m/>
    <m/>
    <m/>
    <m/>
    <x v="1"/>
    <x v="89"/>
    <m/>
    <n v="-84000"/>
    <x v="1"/>
    <n v="44000"/>
  </r>
  <r>
    <n v="1022781"/>
    <x v="2"/>
    <x v="1"/>
    <x v="0"/>
    <s v="1022781"/>
    <s v="GO Tripa Calib 32/35# Bo Bidon AS"/>
    <s v="Subprod"/>
    <s v="Subprod Tripa"/>
    <x v="0"/>
    <n v="-12240"/>
    <n v="6249"/>
    <n v="0"/>
    <n v="-12240"/>
    <n v="6249"/>
    <x v="77"/>
    <x v="5"/>
    <m/>
    <n v="0"/>
    <x v="2"/>
    <n v="0"/>
  </r>
  <r>
    <n v="1022782"/>
    <x v="2"/>
    <x v="1"/>
    <x v="0"/>
    <s v="1022782"/>
    <s v="GO Tripa Calib 35/38# Bo Bidon AS"/>
    <s v="Subprod"/>
    <s v="Subprod Tripa"/>
    <x v="3"/>
    <n v="-6000"/>
    <n v="0"/>
    <n v="0"/>
    <n v="-6000"/>
    <n v="0"/>
    <x v="77"/>
    <x v="5"/>
    <m/>
    <n v="0"/>
    <x v="2"/>
    <n v="0"/>
  </r>
  <r>
    <n v="1022783"/>
    <x v="2"/>
    <x v="1"/>
    <x v="0"/>
    <s v="1022783"/>
    <s v="GO Tripa Calib 38/40# Bo Bidon AS"/>
    <s v="Subprod"/>
    <s v="Subprod Tripa"/>
    <x v="0"/>
    <n v="-11424"/>
    <n v="6598"/>
    <n v="0"/>
    <n v="-11424"/>
    <n v="6598"/>
    <x v="77"/>
    <x v="5"/>
    <m/>
    <n v="0"/>
    <x v="2"/>
    <n v="0"/>
  </r>
  <r>
    <n v="1022847"/>
    <x v="2"/>
    <x v="1"/>
    <x v="0"/>
    <s v="1022847"/>
    <s v="GO Cne Falda Pan@ CJ 20k AS"/>
    <s v="Panceta"/>
    <s v="Panceta s/Cuero"/>
    <x v="0"/>
    <n v="-52744"/>
    <n v="135150"/>
    <n v="96000"/>
    <n v="-52744"/>
    <n v="28726"/>
    <x v="77"/>
    <x v="5"/>
    <m/>
    <n v="0"/>
    <x v="2"/>
    <n v="0"/>
  </r>
  <r>
    <n v="1022855"/>
    <x v="2"/>
    <x v="1"/>
    <x v="0"/>
    <s v="1022855"/>
    <s v="GO Grasa Forro Pal@ Cj 20k AS"/>
    <s v="Grasas"/>
    <s v="Grasa Forro"/>
    <x v="0"/>
    <n v="16266"/>
    <n v="20240"/>
    <n v="36000"/>
    <n v="16266"/>
    <n v="20240"/>
    <x v="305"/>
    <x v="3"/>
    <m/>
    <n v="12000"/>
    <x v="0"/>
    <n v="0"/>
  </r>
  <r>
    <n v="1022856"/>
    <x v="2"/>
    <x v="1"/>
    <x v="0"/>
    <s v="1022856"/>
    <s v="GO Reco 10/90 @ Cj 20k AS"/>
    <s v="Grasas"/>
    <s v="Grasa Gordura"/>
    <x v="2"/>
    <n v="-2449"/>
    <n v="292034"/>
    <n v="288000"/>
    <n v="-2449"/>
    <n v="292034"/>
    <x v="75"/>
    <x v="1"/>
    <m/>
    <n v="96000"/>
    <x v="0"/>
    <n v="0"/>
  </r>
  <r>
    <n v="1022869"/>
    <x v="2"/>
    <x v="1"/>
    <x v="0"/>
    <s v="1022869"/>
    <s v="GO Hso Pecho@ Cj 10k AP"/>
    <s v="Huesos"/>
    <s v="Huesos Cuarto Centra"/>
    <x v="9"/>
    <n v="1180"/>
    <n v="0"/>
    <n v="800"/>
    <n v="1180"/>
    <n v="0"/>
    <x v="107"/>
    <x v="109"/>
    <m/>
    <n v="0"/>
    <x v="2"/>
    <n v="0"/>
  </r>
  <r>
    <n v="1022885"/>
    <x v="2"/>
    <x v="1"/>
    <x v="0"/>
    <s v="1022885"/>
    <s v="GO Panc S/cue@ Cj Panc TJ"/>
    <s v="Panceta"/>
    <s v="Panceta s/Cuero"/>
    <x v="4"/>
    <n v="-339407"/>
    <n v="588668"/>
    <n v="425000"/>
    <n v="-339407"/>
    <n v="588668"/>
    <x v="306"/>
    <x v="337"/>
    <m/>
    <n v="0"/>
    <x v="2"/>
    <n v="264000"/>
  </r>
  <r>
    <n v="1022887"/>
    <x v="2"/>
    <x v="1"/>
    <x v="0"/>
    <s v="1022887"/>
    <s v="GO Panc S/cue@ Cj Panc AK"/>
    <s v="Panceta"/>
    <s v="Panceta s/Cuero"/>
    <x v="4"/>
    <n v="-122251"/>
    <n v="441251"/>
    <n v="319000"/>
    <n v="-122251"/>
    <n v="430251"/>
    <x v="307"/>
    <x v="338"/>
    <m/>
    <n v="0"/>
    <x v="2"/>
    <n v="198000"/>
  </r>
  <r>
    <n v="1022901"/>
    <x v="2"/>
    <x v="1"/>
    <x v="0"/>
    <s v="1022901"/>
    <s v="GO Panc Tec S/Cue L@ Fi CJ Ch AP"/>
    <s v="Panceta"/>
    <s v="Panceta s/Cuero"/>
    <x v="9"/>
    <n v="1786"/>
    <n v="8214"/>
    <n v="10000"/>
    <n v="1786"/>
    <n v="8214"/>
    <x v="80"/>
    <x v="70"/>
    <m/>
    <n v="0"/>
    <x v="2"/>
    <n v="3000"/>
  </r>
  <r>
    <n v="1022919"/>
    <x v="2"/>
    <x v="1"/>
    <x v="0"/>
    <s v="1022919"/>
    <s v="GO MM LOIN S VP@ Cj 10k AP"/>
    <s v="Lomo"/>
    <s v="Lomo MM Loin"/>
    <x v="9"/>
    <n v="2612"/>
    <n v="21388"/>
    <n v="24000"/>
    <n v="2612"/>
    <n v="21388"/>
    <x v="7"/>
    <x v="3"/>
    <m/>
    <n v="0"/>
    <x v="2"/>
    <n v="12000"/>
  </r>
  <r>
    <n v="1022920"/>
    <x v="2"/>
    <x v="1"/>
    <x v="0"/>
    <s v="1022920"/>
    <s v="GO Gord Rebaje@ Cj 20k AS"/>
    <s v="Grasas"/>
    <s v="Grasa Gordura"/>
    <x v="0"/>
    <n v="4619"/>
    <n v="0"/>
    <n v="0"/>
    <n v="4619"/>
    <n v="0"/>
    <x v="77"/>
    <x v="5"/>
    <m/>
    <n v="0"/>
    <x v="2"/>
    <n v="0"/>
  </r>
  <r>
    <n v="1022921"/>
    <x v="2"/>
    <x v="1"/>
    <x v="0"/>
    <s v="1022921"/>
    <s v="GO Gord Chic@ Cj 20k AS"/>
    <s v="Grasas"/>
    <s v="Grasa Gordura"/>
    <x v="0"/>
    <n v="-222"/>
    <n v="36222"/>
    <n v="36000"/>
    <n v="-222"/>
    <n v="36222"/>
    <x v="305"/>
    <x v="84"/>
    <m/>
    <n v="0"/>
    <x v="2"/>
    <n v="0"/>
  </r>
  <r>
    <n v="1022922"/>
    <x v="2"/>
    <x v="1"/>
    <x v="0"/>
    <s v="1022922"/>
    <s v="GO Triming Panc@ Cj 20k AS"/>
    <s v="Recortes"/>
    <s v="Recortes No Magro"/>
    <x v="0"/>
    <m/>
    <m/>
    <m/>
    <n v="0"/>
    <n v="17000"/>
    <x v="308"/>
    <x v="339"/>
    <m/>
    <n v="2392"/>
    <x v="0"/>
    <n v="0"/>
  </r>
  <r>
    <n v="1022928"/>
    <x v="2"/>
    <x v="1"/>
    <x v="0"/>
    <s v="1022928"/>
    <s v="GO Cue Granel Esp CC@Cj 20k AS"/>
    <s v="Cueros"/>
    <s v="Cuero Mixto"/>
    <x v="0"/>
    <m/>
    <m/>
    <m/>
    <n v="0"/>
    <n v="16000"/>
    <x v="126"/>
    <x v="340"/>
    <m/>
    <n v="-736"/>
    <x v="1"/>
    <n v="0"/>
  </r>
  <r>
    <n v="1022930"/>
    <x v="2"/>
    <x v="1"/>
    <x v="0"/>
    <s v="1022930"/>
    <s v="GO Panc S/cue Hem@ Cj Panc TJ AS"/>
    <s v="Panceta"/>
    <s v="Panceta s/Cuero"/>
    <x v="4"/>
    <n v="2768"/>
    <n v="107232"/>
    <n v="110000"/>
    <n v="2768"/>
    <n v="107232"/>
    <x v="87"/>
    <x v="77"/>
    <m/>
    <n v="0"/>
    <x v="2"/>
    <n v="0"/>
  </r>
  <r>
    <n v="1022931"/>
    <x v="2"/>
    <x v="1"/>
    <x v="0"/>
    <s v="1022931"/>
    <s v="GO File C/cab 6x1@ VP Cj AP"/>
    <s v="Filete"/>
    <s v="Filete c/Cabeza"/>
    <x v="9"/>
    <n v="467"/>
    <n v="0"/>
    <n v="0"/>
    <n v="467"/>
    <n v="0"/>
    <x v="77"/>
    <x v="5"/>
    <m/>
    <n v="0"/>
    <x v="2"/>
    <n v="2000"/>
  </r>
  <r>
    <n v="1022985"/>
    <x v="2"/>
    <x v="1"/>
    <x v="0"/>
    <s v="1022985"/>
    <s v="GO Lom Vet Mad@ Cj 8,5k TJ"/>
    <s v="Lomo"/>
    <s v="Lomo Vetado"/>
    <x v="4"/>
    <n v="-3421"/>
    <n v="5000"/>
    <n v="1579"/>
    <n v="-3421"/>
    <n v="5000"/>
    <x v="84"/>
    <x v="74"/>
    <m/>
    <n v="0"/>
    <x v="2"/>
    <n v="0"/>
  </r>
  <r>
    <n v="1022986"/>
    <x v="2"/>
    <x v="1"/>
    <x v="0"/>
    <s v="1022986"/>
    <s v="GO Panc S/cue Mad@ Cj 16,4k Panc TJ"/>
    <s v="Panceta"/>
    <s v="Panceta s/Cuero"/>
    <x v="4"/>
    <n v="-41"/>
    <n v="41"/>
    <n v="0"/>
    <n v="-41"/>
    <n v="41"/>
    <x v="77"/>
    <x v="5"/>
    <m/>
    <n v="0"/>
    <x v="2"/>
    <n v="0"/>
  </r>
  <r>
    <n v="1022987"/>
    <x v="2"/>
    <x v="1"/>
    <x v="0"/>
    <s v="1022987"/>
    <s v="GO Lom Tocino@ Bo Cj 20k AP"/>
    <s v="Plancha"/>
    <s v="Plancha s/Cuero"/>
    <x v="9"/>
    <n v="-25490"/>
    <n v="46990"/>
    <n v="24000"/>
    <n v="-25490"/>
    <n v="46990"/>
    <x v="2"/>
    <x v="13"/>
    <m/>
    <n v="0"/>
    <x v="2"/>
    <n v="24000"/>
  </r>
  <r>
    <n v="1022990"/>
    <x v="2"/>
    <x v="1"/>
    <x v="0"/>
    <s v="1022990"/>
    <s v="GO Panc Tec S/cue VP@ Cj ch AP"/>
    <s v="Panceta"/>
    <s v="Panceta s/Cuero"/>
    <x v="9"/>
    <n v="-25229"/>
    <n v="21598"/>
    <n v="25000"/>
    <n v="-25229"/>
    <n v="21598"/>
    <x v="110"/>
    <x v="5"/>
    <m/>
    <n v="25000"/>
    <x v="0"/>
    <n v="0"/>
  </r>
  <r>
    <n v="1022996"/>
    <x v="2"/>
    <x v="1"/>
    <x v="0"/>
    <s v="1022996"/>
    <s v="GO Visual Triming@ Cj 20k AS"/>
    <s v="Grasas"/>
    <s v="Grasa Gordura"/>
    <x v="0"/>
    <n v="5624"/>
    <n v="0"/>
    <n v="0"/>
    <n v="5624"/>
    <n v="0"/>
    <x v="77"/>
    <x v="5"/>
    <m/>
    <n v="0"/>
    <x v="2"/>
    <n v="0"/>
  </r>
  <r>
    <n v="1023034"/>
    <x v="2"/>
    <x v="1"/>
    <x v="0"/>
    <s v="1023034"/>
    <s v="GO Forro Pal@ Bo Cj 20k AS"/>
    <s v="Cueros"/>
    <s v="Cuero Forro"/>
    <x v="2"/>
    <m/>
    <m/>
    <m/>
    <m/>
    <m/>
    <x v="1"/>
    <x v="9"/>
    <m/>
    <n v="-72000"/>
    <x v="1"/>
    <n v="72000"/>
  </r>
  <r>
    <n v="1023035"/>
    <x v="2"/>
    <x v="1"/>
    <x v="0"/>
    <s v="1023035"/>
    <s v="GO Belly Strip@ Cj 20k AS"/>
    <s v="Recortes"/>
    <s v="Recortes No Magro"/>
    <x v="2"/>
    <n v="393"/>
    <n v="48000"/>
    <n v="48000"/>
    <n v="393"/>
    <n v="9000"/>
    <x v="7"/>
    <x v="3"/>
    <m/>
    <n v="0"/>
    <x v="2"/>
    <n v="0"/>
  </r>
  <r>
    <n v="1023037"/>
    <x v="2"/>
    <x v="1"/>
    <x v="0"/>
    <s v="1023037"/>
    <s v="GO Panc S/cue@ Cj Panc 16k AS"/>
    <s v="Panceta"/>
    <s v="Panceta s/Cuero"/>
    <x v="4"/>
    <n v="-27979"/>
    <n v="126979"/>
    <n v="99000"/>
    <n v="-27979"/>
    <n v="126979"/>
    <x v="309"/>
    <x v="341"/>
    <m/>
    <n v="0"/>
    <x v="2"/>
    <n v="22000"/>
  </r>
  <r>
    <n v="1023038"/>
    <x v="2"/>
    <x v="1"/>
    <x v="0"/>
    <s v="1023038"/>
    <s v="GO Lom Vet@ Cj 8k AS"/>
    <s v="Lomo"/>
    <s v="Lomo Vetado"/>
    <x v="4"/>
    <n v="-3588"/>
    <n v="66000"/>
    <n v="62412"/>
    <n v="-3588"/>
    <n v="60000"/>
    <x v="310"/>
    <x v="342"/>
    <m/>
    <n v="0"/>
    <x v="2"/>
    <n v="44000"/>
  </r>
  <r>
    <n v="1023051"/>
    <x v="2"/>
    <x v="1"/>
    <x v="0"/>
    <s v="1023051"/>
    <s v="GO Lom Vet L@ Fi Cj Lom Vet AP"/>
    <s v="Lomo"/>
    <s v="Lomo Vetado"/>
    <x v="9"/>
    <m/>
    <m/>
    <m/>
    <m/>
    <m/>
    <x v="1"/>
    <x v="14"/>
    <m/>
    <n v="-3000"/>
    <x v="1"/>
    <n v="0"/>
  </r>
  <r>
    <n v="1023055"/>
    <x v="2"/>
    <x v="1"/>
    <x v="0"/>
    <s v="1023055"/>
    <s v="GO Lom Vet M@ Fi Cj Lom Vet AP"/>
    <s v="Lomo"/>
    <s v="Lomo Vetado"/>
    <x v="9"/>
    <n v="0"/>
    <n v="5000"/>
    <n v="5000"/>
    <n v="0"/>
    <n v="4599"/>
    <x v="97"/>
    <x v="88"/>
    <m/>
    <n v="0"/>
    <x v="2"/>
    <n v="0"/>
  </r>
  <r>
    <n v="1023090"/>
    <x v="2"/>
    <x v="1"/>
    <x v="0"/>
    <s v="1023090"/>
    <s v="GO Panc S/cue S/h@ Cj Panc 16k AS"/>
    <s v="Panceta"/>
    <s v="Panceta s/Cuero"/>
    <x v="4"/>
    <n v="2819"/>
    <n v="19181"/>
    <n v="22000"/>
    <n v="2819"/>
    <n v="19181"/>
    <x v="94"/>
    <x v="87"/>
    <m/>
    <n v="0"/>
    <x v="2"/>
    <n v="0"/>
  </r>
  <r>
    <n v="1023093"/>
    <x v="2"/>
    <x v="1"/>
    <x v="0"/>
    <s v="1023093"/>
    <s v="GO Cordon Lom@ Bo Cj 20k AS"/>
    <s v="Recortes"/>
    <s v="Recortes No Magro"/>
    <x v="2"/>
    <m/>
    <m/>
    <m/>
    <m/>
    <m/>
    <x v="1"/>
    <x v="12"/>
    <m/>
    <n v="-12000"/>
    <x v="1"/>
    <n v="0"/>
  </r>
  <r>
    <n v="1023110"/>
    <x v="2"/>
    <x v="1"/>
    <x v="0"/>
    <s v="1023110"/>
    <s v="GO Pna Forro@ Bo Cj 20k AS"/>
    <s v="Cueros"/>
    <s v="Cuero Forro"/>
    <x v="2"/>
    <n v="1176"/>
    <n v="0"/>
    <n v="0"/>
    <n v="1176"/>
    <n v="0"/>
    <x v="77"/>
    <x v="5"/>
    <m/>
    <n v="0"/>
    <x v="2"/>
    <n v="0"/>
  </r>
  <r>
    <n v="1023111"/>
    <x v="2"/>
    <x v="1"/>
    <x v="0"/>
    <s v="1023111"/>
    <s v="GO Grasa Forro Pna Limp@ Bo Cj 20k AS"/>
    <s v="Grasas"/>
    <s v="Grasa Forro"/>
    <x v="2"/>
    <n v="4284"/>
    <n v="0"/>
    <n v="0"/>
    <n v="4284"/>
    <n v="0"/>
    <x v="77"/>
    <x v="5"/>
    <m/>
    <n v="0"/>
    <x v="2"/>
    <n v="0"/>
  </r>
  <r>
    <n v="1023144"/>
    <x v="2"/>
    <x v="1"/>
    <x v="0"/>
    <s v="1023144"/>
    <s v="GO Papda C/Cue granel@ Bo Cj AS"/>
    <s v="Plancha"/>
    <s v="Plancha c/Cuero"/>
    <x v="4"/>
    <n v="0"/>
    <n v="164"/>
    <n v="164"/>
    <n v="0"/>
    <n v="164"/>
    <x v="311"/>
    <x v="5"/>
    <m/>
    <n v="164"/>
    <x v="0"/>
    <n v="0"/>
  </r>
  <r>
    <n v="1023163"/>
    <x v="2"/>
    <x v="1"/>
    <x v="0"/>
    <s v="1023163"/>
    <s v="GO Lom Vet &gt;2.0@ Fi Cj 8k AP"/>
    <s v="Lomo"/>
    <s v="Lomo Vetado"/>
    <x v="9"/>
    <n v="0"/>
    <n v="5000"/>
    <n v="5000"/>
    <n v="0"/>
    <n v="5000"/>
    <x v="97"/>
    <x v="88"/>
    <m/>
    <n v="0"/>
    <x v="2"/>
    <n v="16000"/>
  </r>
  <r>
    <n v="1023183"/>
    <x v="2"/>
    <x v="1"/>
    <x v="0"/>
    <s v="1023183"/>
    <s v="GO Pech S/Cue@ Vp Cj AS"/>
    <s v="Cost-Pec"/>
    <s v="Cost-Pec Entero"/>
    <x v="4"/>
    <n v="4002"/>
    <n v="39998"/>
    <n v="44000"/>
    <n v="4002"/>
    <n v="17998"/>
    <x v="94"/>
    <x v="87"/>
    <m/>
    <n v="0"/>
    <x v="2"/>
    <n v="0"/>
  </r>
  <r>
    <n v="1023194"/>
    <x v="2"/>
    <x v="1"/>
    <x v="0"/>
    <s v="1023194"/>
    <s v="GO Cne Falda Panc@ Bo Cj AP"/>
    <s v="Panceta"/>
    <s v="Panceta s/Cuero"/>
    <x v="9"/>
    <n v="-2825"/>
    <n v="8825"/>
    <n v="6000"/>
    <n v="-2825"/>
    <n v="8825"/>
    <x v="103"/>
    <x v="102"/>
    <m/>
    <n v="0"/>
    <x v="2"/>
    <n v="6000"/>
  </r>
  <r>
    <n v="1023283"/>
    <x v="2"/>
    <x v="1"/>
    <x v="0"/>
    <s v="1023283"/>
    <s v="GO Grasa Chaleco@ Cj 10k AS"/>
    <s v="Subprod"/>
    <s v="Subprod Grasa"/>
    <x v="4"/>
    <n v="-19641"/>
    <n v="115641"/>
    <n v="96000"/>
    <n v="-19641"/>
    <n v="115641"/>
    <x v="99"/>
    <x v="95"/>
    <m/>
    <n v="0"/>
    <x v="2"/>
    <n v="0"/>
  </r>
  <r>
    <n v="1023301"/>
    <x v="2"/>
    <x v="1"/>
    <x v="0"/>
    <s v="1023301"/>
    <s v="GO CC Loin LL@ Bo Cj Lom Mad AP"/>
    <s v="Lomo"/>
    <s v="Lomo CC Loin"/>
    <x v="9"/>
    <n v="-5699"/>
    <n v="26637"/>
    <n v="23500"/>
    <n v="-5699"/>
    <n v="26637"/>
    <x v="112"/>
    <x v="114"/>
    <m/>
    <n v="0"/>
    <x v="2"/>
    <n v="0"/>
  </r>
  <r>
    <n v="1023306"/>
    <x v="2"/>
    <x v="1"/>
    <x v="0"/>
    <s v="1023306"/>
    <s v="GO Cue granel@ Bo Cj 20k AS"/>
    <s v="Cueros"/>
    <s v="Cuero Mixto"/>
    <x v="2"/>
    <m/>
    <m/>
    <m/>
    <m/>
    <m/>
    <x v="1"/>
    <x v="99"/>
    <m/>
    <n v="-168000"/>
    <x v="1"/>
    <n v="0"/>
  </r>
  <r>
    <n v="1023307"/>
    <x v="2"/>
    <x v="1"/>
    <x v="0"/>
    <s v="1023307"/>
    <s v="GO Pulmon@ Cj 20k AS"/>
    <s v="Subprod"/>
    <s v="Subprod Visceras"/>
    <x v="4"/>
    <n v="-71642"/>
    <n v="60000"/>
    <n v="0"/>
    <n v="-71642"/>
    <n v="60000"/>
    <x v="77"/>
    <x v="5"/>
    <m/>
    <n v="0"/>
    <x v="2"/>
    <n v="0"/>
  </r>
  <r>
    <n v="1023312"/>
    <x v="2"/>
    <x v="1"/>
    <x v="0"/>
    <s v="1023312"/>
    <s v="GO File C/cab@Cj 20k AS"/>
    <s v="Filete"/>
    <s v="Filete c/Cabeza"/>
    <x v="0"/>
    <n v="-13138"/>
    <n v="1442"/>
    <n v="0"/>
    <n v="-13138"/>
    <n v="1278"/>
    <x v="77"/>
    <x v="5"/>
    <m/>
    <n v="0"/>
    <x v="2"/>
    <n v="0"/>
  </r>
  <r>
    <n v="1023326"/>
    <x v="2"/>
    <x v="1"/>
    <x v="0"/>
    <s v="1023326"/>
    <s v="GO Corazón Partido@ Cj 10k AS"/>
    <s v="Subprod"/>
    <s v="Subprod Visceras"/>
    <x v="4"/>
    <n v="-79509"/>
    <n v="82451"/>
    <n v="0"/>
    <n v="-79509"/>
    <n v="82451"/>
    <x v="77"/>
    <x v="5"/>
    <m/>
    <n v="0"/>
    <x v="2"/>
    <n v="24000"/>
  </r>
  <r>
    <n v="1023329"/>
    <x v="2"/>
    <x v="1"/>
    <x v="0"/>
    <s v="1023329"/>
    <s v="GO Cue Papda CP@ Cj 20k AS"/>
    <s v="Cueros"/>
    <s v="Cuero Papada"/>
    <x v="0"/>
    <m/>
    <m/>
    <m/>
    <m/>
    <m/>
    <x v="1"/>
    <x v="343"/>
    <m/>
    <n v="-10400"/>
    <x v="1"/>
    <n v="0"/>
  </r>
  <r>
    <n v="1023329"/>
    <x v="2"/>
    <x v="1"/>
    <x v="0"/>
    <s v="1023329"/>
    <s v="GO Cue Papda CP@ Cj 20k AS"/>
    <s v="Cueros"/>
    <s v="Cuero Papada"/>
    <x v="3"/>
    <n v="-1386"/>
    <n v="27389"/>
    <n v="24000"/>
    <n v="-1386"/>
    <n v="27389"/>
    <x v="7"/>
    <x v="9"/>
    <m/>
    <n v="-48000"/>
    <x v="1"/>
    <n v="0"/>
  </r>
  <r>
    <n v="1023331"/>
    <x v="2"/>
    <x v="1"/>
    <x v="0"/>
    <s v="1023331"/>
    <s v="GO Lom Vet 44@ Bo Cj 20k AS"/>
    <s v="Lomo"/>
    <s v="Lomo Vetado"/>
    <x v="0"/>
    <n v="-19641"/>
    <n v="0"/>
    <n v="0"/>
    <n v="-19641"/>
    <n v="0"/>
    <x v="77"/>
    <x v="5"/>
    <m/>
    <n v="0"/>
    <x v="2"/>
    <n v="0"/>
  </r>
  <r>
    <n v="1023334"/>
    <x v="2"/>
    <x v="1"/>
    <x v="0"/>
    <s v="1023334"/>
    <s v="Cue granel Esp CC@ Cj 20k AS"/>
    <s v="Cueros"/>
    <s v="Cuero Mixto"/>
    <x v="3"/>
    <n v="39126"/>
    <n v="0"/>
    <n v="48000"/>
    <n v="39126"/>
    <n v="0"/>
    <x v="99"/>
    <x v="1"/>
    <m/>
    <n v="-96000"/>
    <x v="1"/>
    <n v="0"/>
  </r>
  <r>
    <n v="1023336"/>
    <x v="2"/>
    <x v="1"/>
    <x v="0"/>
    <s v="1023336"/>
    <s v="Cue granel Esp CC@ Cj 20k AS"/>
    <s v="Cueros"/>
    <s v="Cuero Mixto"/>
    <x v="3"/>
    <n v="-96246"/>
    <n v="96246"/>
    <n v="0"/>
    <n v="-96246"/>
    <n v="72246"/>
    <x v="2"/>
    <x v="95"/>
    <m/>
    <n v="-48000"/>
    <x v="1"/>
    <n v="0"/>
  </r>
  <r>
    <n v="1023349"/>
    <x v="2"/>
    <x v="1"/>
    <x v="0"/>
    <s v="1023349"/>
    <s v="GO Lom Tecla VP@ Cj Lom Ctro"/>
    <s v="Lomo"/>
    <s v="Lomo Centro"/>
    <x v="9"/>
    <m/>
    <m/>
    <m/>
    <m/>
    <m/>
    <x v="1"/>
    <x v="88"/>
    <m/>
    <n v="-5000"/>
    <x v="1"/>
    <n v="2500"/>
  </r>
  <r>
    <n v="1023350"/>
    <x v="2"/>
    <x v="1"/>
    <x v="0"/>
    <s v="1023350"/>
    <s v="Lom Vet &gt;2.0@ VP Cj Lom Vet AP"/>
    <s v="Lomo"/>
    <s v="Lomo Vetado"/>
    <x v="9"/>
    <n v="0"/>
    <n v="90000"/>
    <n v="45000"/>
    <n v="0"/>
    <n v="90000"/>
    <x v="122"/>
    <x v="141"/>
    <m/>
    <n v="0"/>
    <x v="2"/>
    <n v="11000"/>
  </r>
  <r>
    <n v="1023351"/>
    <x v="2"/>
    <x v="1"/>
    <x v="0"/>
    <s v="1023351"/>
    <s v="GO Panc S/tec L @VP Cj AP"/>
    <s v="Panceta"/>
    <s v="Panceta s/Cuero"/>
    <x v="9"/>
    <n v="0"/>
    <n v="6059"/>
    <n v="5000"/>
    <n v="0"/>
    <n v="6059"/>
    <x v="97"/>
    <x v="88"/>
    <m/>
    <n v="0"/>
    <x v="2"/>
    <n v="0"/>
  </r>
  <r>
    <n v="1023352"/>
    <x v="2"/>
    <x v="1"/>
    <x v="0"/>
    <s v="1023352"/>
    <s v="GO Panc Tec S/cue@ R VP Cj ch AP"/>
    <s v="Panceta"/>
    <s v="Panceta s/Cuero"/>
    <x v="9"/>
    <n v="0"/>
    <n v="25572"/>
    <n v="55000"/>
    <n v="0"/>
    <n v="25572"/>
    <x v="312"/>
    <x v="344"/>
    <m/>
    <n v="-25000"/>
    <x v="1"/>
    <n v="0"/>
  </r>
  <r>
    <n v="1023355"/>
    <x v="2"/>
    <x v="1"/>
    <x v="0"/>
    <s v="1023355"/>
    <s v="GO Pulmon@ Cj 20k AS"/>
    <s v="Subprod"/>
    <s v="Subprod Visceras"/>
    <x v="0"/>
    <m/>
    <m/>
    <m/>
    <n v="0"/>
    <n v="24000"/>
    <x v="7"/>
    <x v="3"/>
    <m/>
    <n v="0"/>
    <x v="2"/>
    <n v="0"/>
  </r>
  <r>
    <n v="1020822"/>
    <x v="2"/>
    <x v="1"/>
    <x v="1"/>
    <s v="1020822"/>
    <s v="GO Resto Tira Hso@ Cj 20k AS"/>
    <s v="Huesos"/>
    <s v="Huesos Cuarto Centra"/>
    <x v="5"/>
    <n v="-6163"/>
    <n v="0"/>
    <n v="0"/>
    <n v="-6163"/>
    <n v="0"/>
    <x v="77"/>
    <x v="345"/>
    <m/>
    <n v="-24020"/>
    <x v="1"/>
    <n v="0"/>
  </r>
  <r>
    <n v="1020828"/>
    <x v="2"/>
    <x v="1"/>
    <x v="1"/>
    <s v="1020828"/>
    <s v="GO BB Ribs 20-24 Oz@ Cj 10k AS"/>
    <s v="Chuleta"/>
    <s v="Chuleta Huesos"/>
    <x v="5"/>
    <n v="8740"/>
    <n v="50000"/>
    <n v="48000"/>
    <n v="8740"/>
    <n v="52740"/>
    <x v="2"/>
    <x v="346"/>
    <m/>
    <n v="1073.4340000000011"/>
    <x v="0"/>
    <n v="0"/>
  </r>
  <r>
    <n v="1020845"/>
    <x v="2"/>
    <x v="1"/>
    <x v="1"/>
    <s v="1020845"/>
    <s v="GO Lom Vet 44@ Fi Cj 20k AS"/>
    <s v="Lomo"/>
    <s v="Lomo Vetado"/>
    <x v="6"/>
    <n v="4732"/>
    <n v="0"/>
    <n v="0"/>
    <n v="4732"/>
    <n v="0"/>
    <x v="77"/>
    <x v="5"/>
    <m/>
    <n v="0"/>
    <x v="2"/>
    <n v="0"/>
  </r>
  <r>
    <n v="1020853"/>
    <x v="2"/>
    <x v="1"/>
    <x v="1"/>
    <s v="1020853"/>
    <s v="GO File C/cab@ Cj 5k AS"/>
    <s v="Filete"/>
    <s v="Filete c/Cabeza"/>
    <x v="7"/>
    <n v="-18374"/>
    <n v="142818"/>
    <n v="120000"/>
    <n v="-18374"/>
    <n v="142818"/>
    <x v="36"/>
    <x v="30"/>
    <m/>
    <n v="0"/>
    <x v="2"/>
    <n v="0"/>
  </r>
  <r>
    <n v="1020878"/>
    <x v="2"/>
    <x v="1"/>
    <x v="1"/>
    <s v="1020878"/>
    <s v="GO Hso Pecho@ Cj 10k US AS"/>
    <s v="Huesos"/>
    <s v="Huesos Cuarto Centra"/>
    <x v="5"/>
    <n v="2754"/>
    <n v="29810"/>
    <n v="24000"/>
    <n v="2754"/>
    <n v="29810"/>
    <x v="7"/>
    <x v="5"/>
    <m/>
    <n v="24000"/>
    <x v="0"/>
    <n v="0"/>
  </r>
  <r>
    <n v="1021005"/>
    <x v="2"/>
    <x v="1"/>
    <x v="1"/>
    <s v="1021005"/>
    <s v="GO PpPal 77@ Bo Cj 20k AS"/>
    <s v="Paleta"/>
    <s v="Paleta Pulpa"/>
    <x v="7"/>
    <n v="12917"/>
    <n v="0"/>
    <n v="0"/>
    <n v="12917"/>
    <n v="0"/>
    <x v="77"/>
    <x v="5"/>
    <m/>
    <n v="0"/>
    <x v="2"/>
    <n v="0"/>
  </r>
  <r>
    <n v="1021020"/>
    <x v="2"/>
    <x v="1"/>
    <x v="1"/>
    <s v="1021020"/>
    <s v="GO Papda@ Bo Cj 20k AS"/>
    <s v="Plancha"/>
    <s v="Plancha s/Cuero"/>
    <x v="6"/>
    <n v="2016"/>
    <n v="0"/>
    <n v="0"/>
    <n v="2016"/>
    <n v="0"/>
    <x v="77"/>
    <x v="5"/>
    <m/>
    <n v="0"/>
    <x v="2"/>
    <n v="0"/>
  </r>
  <r>
    <n v="1021026"/>
    <x v="2"/>
    <x v="1"/>
    <x v="1"/>
    <s v="1021026"/>
    <s v="GO Gord rebaje@ Cj 20k AS"/>
    <s v="Grasas"/>
    <s v="Grasa Gordura"/>
    <x v="6"/>
    <n v="-3466"/>
    <n v="10798"/>
    <n v="0"/>
    <n v="-3466"/>
    <n v="10798"/>
    <x v="77"/>
    <x v="5"/>
    <m/>
    <n v="0"/>
    <x v="2"/>
    <n v="0"/>
  </r>
  <r>
    <n v="1021140"/>
    <x v="2"/>
    <x v="1"/>
    <x v="1"/>
    <s v="1021140"/>
    <s v="GO Chu Ctro@ Fi Cj 20k US"/>
    <s v="Chuleta"/>
    <s v="Chuleta Centro"/>
    <x v="5"/>
    <n v="4278"/>
    <n v="0"/>
    <n v="0"/>
    <n v="4278"/>
    <n v="0"/>
    <x v="77"/>
    <x v="5"/>
    <m/>
    <n v="0"/>
    <x v="2"/>
    <n v="0"/>
  </r>
  <r>
    <n v="1021237"/>
    <x v="2"/>
    <x v="1"/>
    <x v="1"/>
    <s v="1021237"/>
    <s v="GO Triming 80/20@ Bo c/f Cj 20k AS"/>
    <s v="Recortes"/>
    <s v="Recortes No Magro"/>
    <x v="7"/>
    <n v="-1462"/>
    <n v="0"/>
    <n v="0"/>
    <n v="-1462"/>
    <n v="0"/>
    <x v="77"/>
    <x v="5"/>
    <m/>
    <n v="0"/>
    <x v="2"/>
    <n v="0"/>
  </r>
  <r>
    <n v="1021260"/>
    <x v="2"/>
    <x v="1"/>
    <x v="1"/>
    <s v="1021260"/>
    <s v="GO Estómago Crud@ Bo Cj 20k AS"/>
    <s v="Subprod"/>
    <s v="Subprod Visceras"/>
    <x v="5"/>
    <n v="2581"/>
    <n v="0"/>
    <n v="0"/>
    <n v="2581"/>
    <n v="0"/>
    <x v="2"/>
    <x v="347"/>
    <m/>
    <n v="9.9660000000003492"/>
    <x v="0"/>
    <n v="0"/>
  </r>
  <r>
    <n v="1021263"/>
    <x v="2"/>
    <x v="1"/>
    <x v="1"/>
    <s v="1021263"/>
    <s v="GO PpPna 59@ Fi Cj 20k AS"/>
    <s v="Pierna"/>
    <s v="Pierna Pulpa"/>
    <x v="7"/>
    <n v="2588"/>
    <n v="0"/>
    <n v="0"/>
    <n v="2588"/>
    <n v="0"/>
    <x v="77"/>
    <x v="5"/>
    <m/>
    <n v="0"/>
    <x v="2"/>
    <n v="0"/>
  </r>
  <r>
    <n v="1021270"/>
    <x v="2"/>
    <x v="1"/>
    <x v="1"/>
    <s v="1021270"/>
    <s v="GO Forro Pal@ Bo Cj 20k AS"/>
    <s v="Cueros"/>
    <s v="Cuero Forro"/>
    <x v="6"/>
    <n v="-427"/>
    <n v="96427"/>
    <n v="96000"/>
    <n v="-427"/>
    <n v="96427"/>
    <x v="99"/>
    <x v="95"/>
    <m/>
    <n v="0"/>
    <x v="2"/>
    <n v="0"/>
  </r>
  <r>
    <n v="1021272"/>
    <x v="2"/>
    <x v="1"/>
    <x v="1"/>
    <s v="1021272"/>
    <s v="GO Pna Forro@ Bo Cj 20k AS"/>
    <s v="Cueros"/>
    <s v="Cuero Forro"/>
    <x v="6"/>
    <n v="-17586"/>
    <n v="329760"/>
    <n v="312000"/>
    <n v="-17586"/>
    <n v="329760"/>
    <x v="100"/>
    <x v="119"/>
    <m/>
    <n v="0"/>
    <x v="2"/>
    <n v="0"/>
  </r>
  <r>
    <n v="1021287"/>
    <x v="2"/>
    <x v="1"/>
    <x v="1"/>
    <s v="1021287"/>
    <s v="GO Lom Tocino@ Bo Cj AS"/>
    <s v="Grasas"/>
    <s v="Grasa Lomo Tocino"/>
    <x v="7"/>
    <n v="835"/>
    <n v="0"/>
    <n v="0"/>
    <n v="835"/>
    <n v="0"/>
    <x v="77"/>
    <x v="5"/>
    <m/>
    <n v="0"/>
    <x v="2"/>
    <n v="0"/>
  </r>
  <r>
    <n v="1021398"/>
    <x v="2"/>
    <x v="1"/>
    <x v="1"/>
    <s v="1021398"/>
    <s v="GO File C/cab@ Cj 5k AS"/>
    <s v="Filete"/>
    <s v="Filete c/Cabeza"/>
    <x v="5"/>
    <n v="-2027"/>
    <n v="50109"/>
    <n v="48000"/>
    <n v="-2027"/>
    <n v="50109"/>
    <x v="2"/>
    <x v="348"/>
    <m/>
    <n v="8381.9519999999975"/>
    <x v="0"/>
    <n v="0"/>
  </r>
  <r>
    <n v="1021433"/>
    <x v="2"/>
    <x v="1"/>
    <x v="1"/>
    <s v="1021433"/>
    <s v="GO PpPna 59@ Cj 20k AS"/>
    <s v="Pierna"/>
    <s v="Pierna Pulpa"/>
    <x v="7"/>
    <n v="515"/>
    <n v="0"/>
    <n v="0"/>
    <n v="515"/>
    <n v="0"/>
    <x v="77"/>
    <x v="5"/>
    <m/>
    <n v="0"/>
    <x v="2"/>
    <n v="0"/>
  </r>
  <r>
    <n v="1021435"/>
    <x v="2"/>
    <x v="1"/>
    <x v="1"/>
    <s v="1021435"/>
    <s v="GO Gord Lom Tocino@ Cj 20k AS"/>
    <s v="Grasas"/>
    <s v="Grasa Gordura"/>
    <x v="7"/>
    <n v="53670"/>
    <n v="0"/>
    <n v="0"/>
    <n v="53670"/>
    <n v="0"/>
    <x v="77"/>
    <x v="5"/>
    <m/>
    <n v="0"/>
    <x v="2"/>
    <n v="0"/>
  </r>
  <r>
    <n v="1021474"/>
    <x v="2"/>
    <x v="1"/>
    <x v="1"/>
    <s v="1021474"/>
    <s v="GO Gord Esp@ Bo Cj AS"/>
    <s v="Grasas"/>
    <s v="Grasa Gordura"/>
    <x v="7"/>
    <n v="13081"/>
    <n v="0"/>
    <n v="0"/>
    <n v="13081"/>
    <n v="0"/>
    <x v="77"/>
    <x v="5"/>
    <m/>
    <n v="0"/>
    <x v="2"/>
    <n v="0"/>
  </r>
  <r>
    <n v="1021500"/>
    <x v="2"/>
    <x v="1"/>
    <x v="1"/>
    <s v="1021500"/>
    <s v="GO Triming 70/30@ Cj 20k AS"/>
    <s v="Recortes"/>
    <s v="Recortes No Magro"/>
    <x v="7"/>
    <n v="140"/>
    <n v="0"/>
    <n v="0"/>
    <n v="140"/>
    <n v="0"/>
    <x v="77"/>
    <x v="5"/>
    <m/>
    <n v="0"/>
    <x v="2"/>
    <n v="0"/>
  </r>
  <r>
    <n v="1021538"/>
    <x v="2"/>
    <x v="1"/>
    <x v="1"/>
    <s v="1021538"/>
    <s v="GO Pecho Belly S/p@ Vp Cj AS"/>
    <s v="Panceta"/>
    <s v="Panceta s/Cuero"/>
    <x v="5"/>
    <n v="-7465"/>
    <n v="116654"/>
    <n v="96000"/>
    <n v="-7465"/>
    <n v="116654"/>
    <x v="99"/>
    <x v="349"/>
    <m/>
    <n v="2186.9940000000061"/>
    <x v="0"/>
    <n v="0"/>
  </r>
  <r>
    <n v="1021539"/>
    <x v="2"/>
    <x v="1"/>
    <x v="1"/>
    <s v="1021539"/>
    <s v="GO Pecho Belly C/Hso pec@ Vp Cj AS"/>
    <s v="Panceta"/>
    <s v="Panceta s/Cuero"/>
    <x v="5"/>
    <n v="-20776"/>
    <n v="720"/>
    <n v="0"/>
    <n v="-20776"/>
    <n v="720"/>
    <x v="77"/>
    <x v="5"/>
    <m/>
    <n v="0"/>
    <x v="2"/>
    <n v="0"/>
  </r>
  <r>
    <n v="1021550"/>
    <x v="2"/>
    <x v="1"/>
    <x v="1"/>
    <s v="1021550"/>
    <s v="GO Triming 85/15@ Cj 20k AS"/>
    <s v="Recortes"/>
    <s v="Recortes No Magro"/>
    <x v="7"/>
    <n v="15261"/>
    <n v="0"/>
    <n v="0"/>
    <n v="15261"/>
    <n v="0"/>
    <x v="77"/>
    <x v="5"/>
    <m/>
    <n v="0"/>
    <x v="2"/>
    <n v="0"/>
  </r>
  <r>
    <n v="1021555"/>
    <x v="2"/>
    <x v="1"/>
    <x v="1"/>
    <s v="1021555"/>
    <s v="GO Grasa Desp Papda@ Cj 20k AS"/>
    <s v="Grasas"/>
    <s v="Grasa Gordura"/>
    <x v="6"/>
    <n v="8897"/>
    <n v="186959"/>
    <n v="192000"/>
    <n v="8897"/>
    <n v="186959"/>
    <x v="76"/>
    <x v="1"/>
    <m/>
    <n v="0"/>
    <x v="2"/>
    <n v="0"/>
  </r>
  <r>
    <n v="1021596"/>
    <x v="2"/>
    <x v="1"/>
    <x v="1"/>
    <s v="1021596"/>
    <s v="GO Cue granel Esp CC@ Cj 20k AS"/>
    <s v="Cueros"/>
    <s v="Cuero Mixto"/>
    <x v="6"/>
    <n v="1747"/>
    <n v="70253"/>
    <n v="72000"/>
    <n v="1747"/>
    <n v="94253"/>
    <x v="99"/>
    <x v="9"/>
    <m/>
    <n v="24000"/>
    <x v="0"/>
    <n v="0"/>
  </r>
  <r>
    <n v="1021731"/>
    <x v="2"/>
    <x v="1"/>
    <x v="1"/>
    <s v="1021731"/>
    <s v="GO PernilM@ Cj 20k AS"/>
    <s v="Pernil"/>
    <s v="Pernil Mano"/>
    <x v="2"/>
    <m/>
    <m/>
    <m/>
    <m/>
    <m/>
    <x v="1"/>
    <x v="9"/>
    <m/>
    <n v="-72000"/>
    <x v="1"/>
    <n v="24000"/>
  </r>
  <r>
    <n v="1021732"/>
    <x v="2"/>
    <x v="1"/>
    <x v="1"/>
    <s v="1021732"/>
    <s v="GO Hso femur@ Cj 20k AS"/>
    <s v="Huesos"/>
    <s v="Huesos Cuarto Traser"/>
    <x v="2"/>
    <n v="9781"/>
    <n v="350972"/>
    <n v="360000"/>
    <n v="9781"/>
    <n v="350972"/>
    <x v="10"/>
    <x v="350"/>
    <m/>
    <n v="-7800"/>
    <x v="1"/>
    <n v="0"/>
  </r>
  <r>
    <n v="1021733"/>
    <x v="2"/>
    <x v="1"/>
    <x v="1"/>
    <s v="1021733"/>
    <s v="GO PpPna 59@ Cj 20k AS"/>
    <s v="Pierna"/>
    <s v="Pierna Pulpa"/>
    <x v="2"/>
    <n v="4444"/>
    <n v="0"/>
    <n v="0"/>
    <n v="4444"/>
    <n v="0"/>
    <x v="77"/>
    <x v="5"/>
    <m/>
    <n v="0"/>
    <x v="2"/>
    <n v="0"/>
  </r>
  <r>
    <n v="1021735"/>
    <x v="2"/>
    <x v="1"/>
    <x v="1"/>
    <s v="1021735"/>
    <s v="GO Patas@ Cj 20k AS"/>
    <s v="Subprod"/>
    <s v="Subprod Patas-Manos"/>
    <x v="2"/>
    <n v="0"/>
    <n v="120000"/>
    <n v="120000"/>
    <n v="0"/>
    <n v="120000"/>
    <x v="36"/>
    <x v="128"/>
    <m/>
    <n v="-24000"/>
    <x v="1"/>
    <n v="24000"/>
  </r>
  <r>
    <n v="1021737"/>
    <x v="2"/>
    <x v="1"/>
    <x v="1"/>
    <s v="1021737"/>
    <s v="GO Manos B@ Cj 20k AS"/>
    <s v="Subprod"/>
    <s v="Subprod Patas-Manos"/>
    <x v="2"/>
    <n v="885"/>
    <n v="15396"/>
    <n v="0"/>
    <n v="885"/>
    <n v="15396"/>
    <x v="77"/>
    <x v="5"/>
    <m/>
    <n v="0"/>
    <x v="2"/>
    <n v="0"/>
  </r>
  <r>
    <n v="1021738"/>
    <x v="2"/>
    <x v="1"/>
    <x v="1"/>
    <s v="1021738"/>
    <s v="GO Patas B@ Cj 20k AS"/>
    <s v="Subprod"/>
    <s v="Subprod Patas-Manos"/>
    <x v="2"/>
    <n v="-12353"/>
    <n v="99606"/>
    <n v="96000"/>
    <n v="-12353"/>
    <n v="99606"/>
    <x v="99"/>
    <x v="9"/>
    <m/>
    <n v="24000"/>
    <x v="0"/>
    <n v="0"/>
  </r>
  <r>
    <n v="1021739"/>
    <x v="2"/>
    <x v="1"/>
    <x v="1"/>
    <s v="1021739"/>
    <s v="GO Cab Part@ Cj 20k AS"/>
    <s v="Cabeza"/>
    <s v="Cabeza Entera"/>
    <x v="2"/>
    <n v="-11180"/>
    <n v="39986"/>
    <n v="24000"/>
    <n v="-11180"/>
    <n v="39986"/>
    <x v="7"/>
    <x v="3"/>
    <m/>
    <n v="0"/>
    <x v="2"/>
    <n v="0"/>
  </r>
  <r>
    <n v="1021765"/>
    <x v="2"/>
    <x v="1"/>
    <x v="1"/>
    <s v="1021765"/>
    <s v="GO Pna Nor@ Bo Cj 20k AS"/>
    <s v="Pierna"/>
    <s v="Pierna Entera"/>
    <x v="2"/>
    <n v="-6760"/>
    <n v="0"/>
    <n v="0"/>
    <n v="-6760"/>
    <n v="0"/>
    <x v="77"/>
    <x v="5"/>
    <m/>
    <n v="0"/>
    <x v="2"/>
    <n v="0"/>
  </r>
  <r>
    <n v="1021766"/>
    <x v="2"/>
    <x v="1"/>
    <x v="1"/>
    <s v="1021766"/>
    <s v="GO Hso Cogote@ Cj 20k AS"/>
    <s v="Huesos"/>
    <s v="Huesos Cuarto Delant"/>
    <x v="2"/>
    <n v="-96813"/>
    <n v="344895"/>
    <n v="264000"/>
    <n v="-96813"/>
    <n v="344895"/>
    <x v="127"/>
    <x v="243"/>
    <m/>
    <n v="0"/>
    <x v="2"/>
    <n v="0"/>
  </r>
  <r>
    <n v="1021767"/>
    <x v="2"/>
    <x v="1"/>
    <x v="1"/>
    <s v="1021767"/>
    <s v="GO Tira Hso Ctro@ Cj 20k AS"/>
    <s v="Huesos"/>
    <s v="Huesos Cuarto Centra"/>
    <x v="2"/>
    <n v="-58253"/>
    <n v="512616"/>
    <n v="456000"/>
    <n v="-58253"/>
    <n v="512616"/>
    <x v="208"/>
    <x v="351"/>
    <m/>
    <n v="0"/>
    <x v="2"/>
    <n v="0"/>
  </r>
  <r>
    <n v="1021774"/>
    <x v="2"/>
    <x v="1"/>
    <x v="1"/>
    <s v="1021774"/>
    <s v="GO Hso húmer@ Bo Cj 20k AS"/>
    <s v="Huesos"/>
    <s v="Huesos Cuarto Delant"/>
    <x v="2"/>
    <n v="-15766"/>
    <n v="90630"/>
    <n v="72000"/>
    <n v="-15766"/>
    <n v="90630"/>
    <x v="17"/>
    <x v="9"/>
    <m/>
    <n v="0"/>
    <x v="2"/>
    <n v="0"/>
  </r>
  <r>
    <n v="1021819"/>
    <x v="2"/>
    <x v="1"/>
    <x v="1"/>
    <s v="1021819"/>
    <s v="GO Lom Ctro 27@ Fi Cj 20k AS"/>
    <s v="Lomo"/>
    <s v="Lomo Centro"/>
    <x v="7"/>
    <n v="38658"/>
    <n v="0"/>
    <n v="0"/>
    <n v="38658"/>
    <n v="0"/>
    <x v="77"/>
    <x v="5"/>
    <m/>
    <n v="0"/>
    <x v="2"/>
    <n v="0"/>
  </r>
  <r>
    <n v="1021820"/>
    <x v="2"/>
    <x v="1"/>
    <x v="1"/>
    <s v="1021820"/>
    <s v="GO Lom Vet 44@ Fi Cj 20k AS"/>
    <s v="Lomo"/>
    <s v="Lomo Vetado"/>
    <x v="7"/>
    <n v="5046"/>
    <n v="0"/>
    <n v="0"/>
    <n v="5046"/>
    <n v="0"/>
    <x v="77"/>
    <x v="5"/>
    <m/>
    <n v="0"/>
    <x v="2"/>
    <n v="0"/>
  </r>
  <r>
    <n v="1021874"/>
    <x v="2"/>
    <x v="1"/>
    <x v="1"/>
    <s v="1021874"/>
    <s v="GO Gord chic@ Cj 20k AS"/>
    <s v="Grasas"/>
    <s v="Grasa Gordura"/>
    <x v="6"/>
    <n v="-62990"/>
    <n v="374991"/>
    <n v="312000"/>
    <n v="-62990"/>
    <n v="374991"/>
    <x v="100"/>
    <x v="119"/>
    <m/>
    <n v="0"/>
    <x v="2"/>
    <n v="0"/>
  </r>
  <r>
    <n v="1021903"/>
    <x v="2"/>
    <x v="1"/>
    <x v="1"/>
    <s v="1021903"/>
    <s v="GO Corazón Partido@ Cj 10k AS"/>
    <s v="Subprod"/>
    <s v="Subprod Visceras"/>
    <x v="7"/>
    <n v="-9223"/>
    <n v="0"/>
    <n v="0"/>
    <n v="-9223"/>
    <n v="0"/>
    <x v="77"/>
    <x v="5"/>
    <m/>
    <n v="0"/>
    <x v="2"/>
    <n v="0"/>
  </r>
  <r>
    <n v="1021922"/>
    <x v="2"/>
    <x v="1"/>
    <x v="1"/>
    <s v="1021922"/>
    <s v="GO File C/cab@ Cj 5k AS"/>
    <s v="Filete"/>
    <s v="Filete c/Cabeza"/>
    <x v="8"/>
    <n v="175"/>
    <n v="0"/>
    <n v="0"/>
    <n v="175"/>
    <n v="0"/>
    <x v="77"/>
    <x v="5"/>
    <m/>
    <n v="0"/>
    <x v="2"/>
    <n v="0"/>
  </r>
  <r>
    <n v="1021924"/>
    <x v="2"/>
    <x v="1"/>
    <x v="1"/>
    <s v="1021924"/>
    <s v="GO MM Loin L@ Cj 15k AS"/>
    <s v="Lomo"/>
    <s v="Lomo MM Loin"/>
    <x v="8"/>
    <n v="1178"/>
    <n v="13822"/>
    <n v="15000"/>
    <n v="1178"/>
    <n v="13822"/>
    <x v="96"/>
    <x v="90"/>
    <m/>
    <n v="0"/>
    <x v="2"/>
    <n v="0"/>
  </r>
  <r>
    <n v="1021925"/>
    <x v="2"/>
    <x v="1"/>
    <x v="1"/>
    <s v="1021925"/>
    <s v="GO MM Loin S@ Fi Cj 15k AS"/>
    <s v="Lomo"/>
    <s v="Lomo MM Loin"/>
    <x v="8"/>
    <n v="5996"/>
    <n v="54004"/>
    <n v="60000"/>
    <n v="5996"/>
    <n v="54004"/>
    <x v="80"/>
    <x v="70"/>
    <m/>
    <n v="0"/>
    <x v="2"/>
    <n v="0"/>
  </r>
  <r>
    <n v="1021929"/>
    <x v="2"/>
    <x v="1"/>
    <x v="1"/>
    <s v="1021929"/>
    <s v="GO Panc Lam 3mm@ Cj 10k AS"/>
    <s v="Panceta"/>
    <s v="Panceta c/Cuero"/>
    <x v="8"/>
    <n v="0"/>
    <n v="2000"/>
    <n v="2000"/>
    <n v="0"/>
    <n v="2000"/>
    <x v="84"/>
    <x v="74"/>
    <m/>
    <n v="0"/>
    <x v="2"/>
    <n v="0"/>
  </r>
  <r>
    <n v="1021931"/>
    <x v="2"/>
    <x v="1"/>
    <x v="1"/>
    <s v="1021931"/>
    <s v="GO Pta Cos 3h@ Bo Cj 10k AS"/>
    <s v="Cost-Pec"/>
    <s v="Cost-Pec Trozos"/>
    <x v="8"/>
    <n v="5321"/>
    <n v="21379"/>
    <n v="30000"/>
    <n v="5321"/>
    <n v="21379"/>
    <x v="116"/>
    <x v="132"/>
    <m/>
    <n v="0"/>
    <x v="2"/>
    <n v="0"/>
  </r>
  <r>
    <n v="1021936"/>
    <x v="2"/>
    <x v="1"/>
    <x v="1"/>
    <s v="1021936"/>
    <s v="GO PpPal pimentada@ Cj 20k AS"/>
    <s v="Paleta"/>
    <s v="Paleta Pulpa"/>
    <x v="8"/>
    <n v="-67697"/>
    <n v="451697"/>
    <n v="384000"/>
    <n v="-67697"/>
    <n v="451697"/>
    <x v="291"/>
    <x v="7"/>
    <m/>
    <n v="0"/>
    <x v="2"/>
    <n v="0"/>
  </r>
  <r>
    <n v="1021944"/>
    <x v="2"/>
    <x v="1"/>
    <x v="1"/>
    <s v="1021944"/>
    <s v="GO Diafrag@ Va Cj 8k AS"/>
    <s v="Recortes"/>
    <s v="Diafragma"/>
    <x v="8"/>
    <n v="-2992"/>
    <n v="5992"/>
    <n v="3000"/>
    <n v="-2992"/>
    <n v="5992"/>
    <x v="39"/>
    <x v="14"/>
    <m/>
    <n v="0"/>
    <x v="2"/>
    <n v="0"/>
  </r>
  <r>
    <n v="1021945"/>
    <x v="2"/>
    <x v="1"/>
    <x v="1"/>
    <s v="1021945"/>
    <s v="GO Lengua Japon@ Cj 10k AS"/>
    <s v="Cabeza"/>
    <s v="Cabeza Derivados"/>
    <x v="8"/>
    <n v="-3000"/>
    <n v="4168"/>
    <n v="3000"/>
    <n v="-3000"/>
    <n v="4168"/>
    <x v="39"/>
    <x v="14"/>
    <m/>
    <n v="0"/>
    <x v="2"/>
    <n v="0"/>
  </r>
  <r>
    <n v="1021952"/>
    <x v="2"/>
    <x v="1"/>
    <x v="1"/>
    <s v="1021952"/>
    <s v="GO BB Ribs 20-24 Oz@ Cj 10k AS"/>
    <s v="Chuleta"/>
    <s v="Chuleta Huesos"/>
    <x v="8"/>
    <n v="680"/>
    <n v="320"/>
    <n v="1000"/>
    <n v="680"/>
    <n v="320"/>
    <x v="84"/>
    <x v="74"/>
    <m/>
    <n v="0"/>
    <x v="2"/>
    <n v="0"/>
  </r>
  <r>
    <n v="1021971"/>
    <x v="2"/>
    <x v="1"/>
    <x v="1"/>
    <s v="1021971"/>
    <s v="GO Cue Back@ Cj 20k bca AS"/>
    <s v="Cueros"/>
    <s v="Cuero Back"/>
    <x v="2"/>
    <n v="-31990"/>
    <n v="12999"/>
    <n v="0"/>
    <n v="-31990"/>
    <n v="12999"/>
    <x v="77"/>
    <x v="5"/>
    <m/>
    <n v="0"/>
    <x v="2"/>
    <n v="0"/>
  </r>
  <r>
    <n v="1021980"/>
    <x v="2"/>
    <x v="1"/>
    <x v="1"/>
    <s v="1021980"/>
    <s v="GO BB Ribs Grd B@ Fi Cj 20k AS"/>
    <s v="Chuleta"/>
    <s v="Chuleta Huesos"/>
    <x v="6"/>
    <n v="-300"/>
    <n v="0"/>
    <n v="0"/>
    <n v="-300"/>
    <n v="0"/>
    <x v="77"/>
    <x v="5"/>
    <m/>
    <n v="0"/>
    <x v="2"/>
    <n v="0"/>
  </r>
  <r>
    <n v="1021987"/>
    <x v="2"/>
    <x v="1"/>
    <x v="1"/>
    <s v="1021987"/>
    <s v="GO Recto@ Cj 10k AS"/>
    <s v="Subprod"/>
    <s v="Subprod Tripa"/>
    <x v="8"/>
    <n v="-13312"/>
    <n v="4200"/>
    <n v="0"/>
    <n v="-13312"/>
    <n v="4200"/>
    <x v="77"/>
    <x v="5"/>
    <m/>
    <n v="0"/>
    <x v="2"/>
    <n v="0"/>
  </r>
  <r>
    <n v="1021992"/>
    <x v="2"/>
    <x v="1"/>
    <x v="1"/>
    <s v="1021992"/>
    <s v="GO Lom Tocino@ Cj 20k AS"/>
    <s v="Grasas"/>
    <s v="Grasa Lomo Tocino"/>
    <x v="2"/>
    <n v="-76693"/>
    <n v="70587"/>
    <n v="0"/>
    <n v="-76693"/>
    <n v="70587"/>
    <x v="77"/>
    <x v="5"/>
    <m/>
    <n v="0"/>
    <x v="2"/>
    <n v="0"/>
  </r>
  <r>
    <n v="1022033"/>
    <x v="2"/>
    <x v="1"/>
    <x v="1"/>
    <s v="1022033"/>
    <s v="GO Lengua@ Fi Cj 10k AS"/>
    <s v="Cabeza"/>
    <s v="Cabeza Derivados"/>
    <x v="2"/>
    <n v="5650"/>
    <n v="40666"/>
    <n v="48000"/>
    <n v="5650"/>
    <n v="40666"/>
    <x v="2"/>
    <x v="13"/>
    <m/>
    <n v="0"/>
    <x v="2"/>
    <n v="0"/>
  </r>
  <r>
    <n v="1022073"/>
    <x v="2"/>
    <x v="1"/>
    <x v="1"/>
    <s v="1022073"/>
    <s v="GO Mantec@ Cj 20k AS"/>
    <s v="Grasas"/>
    <s v="Grasa Interior"/>
    <x v="2"/>
    <n v="10252"/>
    <n v="0"/>
    <n v="0"/>
    <n v="10252"/>
    <n v="0"/>
    <x v="77"/>
    <x v="5"/>
    <m/>
    <n v="0"/>
    <x v="2"/>
    <n v="0"/>
  </r>
  <r>
    <n v="1022080"/>
    <x v="2"/>
    <x v="1"/>
    <x v="1"/>
    <s v="1022080"/>
    <s v="GO Cola Nor@ Fi Cj 10k AS"/>
    <s v="Subprod"/>
    <s v="Subprod Cola"/>
    <x v="2"/>
    <n v="-27118"/>
    <n v="96608"/>
    <n v="72000"/>
    <n v="-27118"/>
    <n v="96608"/>
    <x v="17"/>
    <x v="9"/>
    <m/>
    <n v="0"/>
    <x v="2"/>
    <n v="0"/>
  </r>
  <r>
    <n v="1022082"/>
    <x v="2"/>
    <x v="1"/>
    <x v="1"/>
    <s v="1022082"/>
    <s v="GO Reco 80/20 @ Cj 20k AS"/>
    <s v="Recortes"/>
    <s v="Recortes No Magro"/>
    <x v="2"/>
    <n v="740"/>
    <n v="0"/>
    <n v="0"/>
    <n v="740"/>
    <n v="0"/>
    <x v="77"/>
    <x v="5"/>
    <m/>
    <n v="0"/>
    <x v="2"/>
    <n v="0"/>
  </r>
  <r>
    <n v="1022096"/>
    <x v="2"/>
    <x v="1"/>
    <x v="1"/>
    <s v="1022096"/>
    <s v="GO Sternum Bones@ Bo Cj 10k AS"/>
    <s v="Huesos"/>
    <s v="Huesos Cuarto Delant"/>
    <x v="2"/>
    <m/>
    <m/>
    <m/>
    <m/>
    <m/>
    <x v="1"/>
    <x v="13"/>
    <m/>
    <n v="-48000"/>
    <x v="1"/>
    <n v="48000"/>
  </r>
  <r>
    <n v="1022097"/>
    <x v="2"/>
    <x v="1"/>
    <x v="1"/>
    <s v="1022097"/>
    <s v="GO Solomillo@ Bo Cj 20k AS"/>
    <s v="Filete"/>
    <s v="Filete c/Cabeza"/>
    <x v="7"/>
    <n v="8060"/>
    <n v="0"/>
    <n v="0"/>
    <n v="8060"/>
    <n v="0"/>
    <x v="77"/>
    <x v="5"/>
    <m/>
    <n v="0"/>
    <x v="2"/>
    <n v="0"/>
  </r>
  <r>
    <n v="1022099"/>
    <x v="2"/>
    <x v="1"/>
    <x v="1"/>
    <s v="1022099"/>
    <s v="GO Hso Costilla@ Cj 18k AS"/>
    <s v="Huesos"/>
    <s v="Huesos Cuarto Centra"/>
    <x v="2"/>
    <n v="11331"/>
    <n v="213142"/>
    <n v="216000"/>
    <n v="11331"/>
    <n v="213142"/>
    <x v="86"/>
    <x v="352"/>
    <m/>
    <n v="-650"/>
    <x v="1"/>
    <n v="0"/>
  </r>
  <r>
    <n v="1022101"/>
    <x v="2"/>
    <x v="1"/>
    <x v="1"/>
    <s v="1022101"/>
    <s v="GO Lom Tec@ Va Cj 20k AS"/>
    <s v="Lomo"/>
    <s v="Lomo Centro"/>
    <x v="8"/>
    <n v="-2172"/>
    <n v="4172"/>
    <n v="2000"/>
    <n v="-2172"/>
    <n v="4172"/>
    <x v="84"/>
    <x v="74"/>
    <m/>
    <n v="0"/>
    <x v="2"/>
    <n v="0"/>
  </r>
  <r>
    <n v="1022115"/>
    <x v="2"/>
    <x v="1"/>
    <x v="1"/>
    <s v="1022115"/>
    <s v="GO Plancha c/Cuero@ Cj 20k AS"/>
    <s v="Plancha"/>
    <s v="Plancha c/Cuero"/>
    <x v="6"/>
    <n v="-668"/>
    <n v="110"/>
    <n v="0"/>
    <n v="-668"/>
    <n v="110"/>
    <x v="77"/>
    <x v="5"/>
    <m/>
    <n v="0"/>
    <x v="2"/>
    <n v="0"/>
  </r>
  <r>
    <n v="1022125"/>
    <x v="2"/>
    <x v="1"/>
    <x v="1"/>
    <s v="1022125"/>
    <s v="GO PernilM C/M@ Cj 20k AS"/>
    <s v="Pernil"/>
    <s v="Pernil Mano"/>
    <x v="2"/>
    <n v="-92902"/>
    <n v="190064"/>
    <n v="144000"/>
    <n v="-92902"/>
    <n v="190064"/>
    <x v="29"/>
    <x v="95"/>
    <m/>
    <n v="48000"/>
    <x v="0"/>
    <n v="0"/>
  </r>
  <r>
    <n v="1022128"/>
    <x v="2"/>
    <x v="1"/>
    <x v="1"/>
    <s v="1022128"/>
    <s v="GO Ganso C/asiento@ Bol Cj 14k AS"/>
    <s v="Pierna"/>
    <s v="Pierna Pulpa Fina"/>
    <x v="8"/>
    <n v="-3229"/>
    <n v="3229"/>
    <n v="0"/>
    <n v="-3229"/>
    <n v="3229"/>
    <x v="80"/>
    <x v="70"/>
    <m/>
    <n v="0"/>
    <x v="2"/>
    <n v="0"/>
  </r>
  <r>
    <n v="1022141"/>
    <x v="2"/>
    <x v="1"/>
    <x v="1"/>
    <s v="1022141"/>
    <s v="GO Posta Negra D@ Cj AS"/>
    <s v="Pierna"/>
    <s v="Pierna Pulpa Fina"/>
    <x v="8"/>
    <n v="-27315"/>
    <n v="55483"/>
    <n v="22000"/>
    <n v="-27315"/>
    <n v="55483"/>
    <x v="224"/>
    <x v="246"/>
    <m/>
    <n v="0"/>
    <x v="2"/>
    <n v="0"/>
  </r>
  <r>
    <n v="1022142"/>
    <x v="2"/>
    <x v="1"/>
    <x v="1"/>
    <s v="1022142"/>
    <s v="GO Posta Rosada@ Cj AS"/>
    <s v="Pierna"/>
    <s v="Pierna Pulpa Fina"/>
    <x v="8"/>
    <n v="481"/>
    <n v="4519"/>
    <n v="5000"/>
    <n v="481"/>
    <n v="4519"/>
    <x v="80"/>
    <x v="70"/>
    <m/>
    <n v="0"/>
    <x v="2"/>
    <n v="0"/>
  </r>
  <r>
    <n v="1022169"/>
    <x v="2"/>
    <x v="1"/>
    <x v="1"/>
    <s v="1022169"/>
    <s v="GO Cartilag Lom@ Cj 10k AS"/>
    <s v="Recortes"/>
    <s v="Recortes No Magro"/>
    <x v="2"/>
    <n v="-6366"/>
    <n v="187962"/>
    <n v="192000"/>
    <n v="-6366"/>
    <n v="187962"/>
    <x v="76"/>
    <x v="1"/>
    <m/>
    <n v="0"/>
    <x v="2"/>
    <n v="0"/>
  </r>
  <r>
    <n v="1022183"/>
    <x v="2"/>
    <x v="1"/>
    <x v="1"/>
    <s v="1022183"/>
    <s v="GO PernilP@ Bo Cj 20k AS"/>
    <s v="Pernil"/>
    <s v="Pernil Pierna"/>
    <x v="2"/>
    <n v="0"/>
    <n v="480000"/>
    <n v="480000"/>
    <n v="0"/>
    <n v="480000"/>
    <x v="114"/>
    <x v="119"/>
    <m/>
    <n v="168000"/>
    <x v="0"/>
    <n v="192000"/>
  </r>
  <r>
    <n v="1022186"/>
    <x v="2"/>
    <x v="1"/>
    <x v="1"/>
    <s v="1022186"/>
    <s v="GO Resto Tira Hso Ctro@ Bo Cj 20k AS"/>
    <s v="Huesos"/>
    <s v="Huesos Cuarto Centra"/>
    <x v="2"/>
    <m/>
    <m/>
    <m/>
    <m/>
    <m/>
    <x v="1"/>
    <x v="3"/>
    <m/>
    <n v="-24000"/>
    <x v="1"/>
    <n v="0"/>
  </r>
  <r>
    <n v="1022193"/>
    <x v="2"/>
    <x v="1"/>
    <x v="1"/>
    <s v="1022193"/>
    <s v="GO Lom Vet 44@ Bo Cj 20k AS"/>
    <s v="Lomo"/>
    <s v="Lomo Vetado"/>
    <x v="2"/>
    <n v="577"/>
    <n v="25390"/>
    <n v="24000"/>
    <n v="577"/>
    <n v="25390"/>
    <x v="7"/>
    <x v="3"/>
    <m/>
    <n v="0"/>
    <x v="2"/>
    <n v="0"/>
  </r>
  <r>
    <n v="1022212"/>
    <x v="2"/>
    <x v="1"/>
    <x v="1"/>
    <s v="1022212"/>
    <s v="GO Cab Ent@ Cj 20k AS"/>
    <s v="Cabeza"/>
    <s v="Cabeza Entera"/>
    <x v="2"/>
    <n v="-25707"/>
    <n v="739401"/>
    <n v="744000"/>
    <n v="-25707"/>
    <n v="739401"/>
    <x v="313"/>
    <x v="353"/>
    <m/>
    <n v="-1"/>
    <x v="1"/>
    <n v="0"/>
  </r>
  <r>
    <n v="1022247"/>
    <x v="2"/>
    <x v="1"/>
    <x v="1"/>
    <s v="1022247"/>
    <s v="GO Triming 60/40@ Bo Cj AS"/>
    <s v="Recortes"/>
    <s v="Recortes No Magro"/>
    <x v="7"/>
    <n v="-1690"/>
    <n v="0"/>
    <n v="0"/>
    <n v="-1690"/>
    <n v="0"/>
    <x v="77"/>
    <x v="5"/>
    <m/>
    <n v="0"/>
    <x v="2"/>
    <n v="0"/>
  </r>
  <r>
    <n v="1022293"/>
    <x v="2"/>
    <x v="1"/>
    <x v="1"/>
    <s v="1022293"/>
    <s v="GO Malaya Japon@ Vp Fi Cj 5k AS"/>
    <s v="Prolijado"/>
    <s v="Prolijado Malaya"/>
    <x v="8"/>
    <n v="-5355"/>
    <n v="6270"/>
    <n v="0"/>
    <n v="-5355"/>
    <n v="6270"/>
    <x v="77"/>
    <x v="5"/>
    <m/>
    <n v="0"/>
    <x v="2"/>
    <n v="0"/>
  </r>
  <r>
    <n v="1022304"/>
    <x v="2"/>
    <x v="1"/>
    <x v="1"/>
    <s v="1022304"/>
    <s v="GO Pancreas@ Bo Cj AS"/>
    <s v="Subprod"/>
    <s v="Subprod Visceras"/>
    <x v="7"/>
    <n v="-11566"/>
    <n v="14781"/>
    <n v="20000"/>
    <n v="-11566"/>
    <n v="14781"/>
    <x v="83"/>
    <x v="73"/>
    <m/>
    <n v="0"/>
    <x v="2"/>
    <n v="0"/>
  </r>
  <r>
    <n v="1022335"/>
    <x v="2"/>
    <x v="1"/>
    <x v="1"/>
    <s v="1022335"/>
    <s v="GO Tail end Cort@ Fi Cj AS"/>
    <s v="Huesos"/>
    <s v="Huesos Cuarto Centra"/>
    <x v="5"/>
    <n v="42"/>
    <n v="0"/>
    <n v="0"/>
    <n v="42"/>
    <n v="0"/>
    <x v="77"/>
    <x v="5"/>
    <m/>
    <n v="0"/>
    <x v="2"/>
    <n v="0"/>
  </r>
  <r>
    <n v="1022340"/>
    <x v="2"/>
    <x v="1"/>
    <x v="1"/>
    <s v="1022340"/>
    <s v="GO Lom Vet Lam@ Cj AS"/>
    <s v="Lomo"/>
    <s v="Lomo Vetado"/>
    <x v="2"/>
    <n v="3790"/>
    <n v="0"/>
    <n v="0"/>
    <n v="3790"/>
    <n v="0"/>
    <x v="77"/>
    <x v="5"/>
    <m/>
    <n v="0"/>
    <x v="2"/>
    <n v="0"/>
  </r>
  <r>
    <n v="1022378"/>
    <x v="2"/>
    <x v="1"/>
    <x v="1"/>
    <s v="1022378"/>
    <s v="GO Resto Tira Hso@ Fi Cj 10k AS"/>
    <s v="Huesos"/>
    <s v="Huesos Cuarto Centra"/>
    <x v="2"/>
    <m/>
    <m/>
    <m/>
    <m/>
    <m/>
    <x v="1"/>
    <x v="3"/>
    <m/>
    <n v="-24000"/>
    <x v="1"/>
    <n v="24000"/>
  </r>
  <r>
    <n v="1022379"/>
    <x v="2"/>
    <x v="1"/>
    <x v="1"/>
    <s v="1022379"/>
    <s v="GO PpPal 77@ Bo Cj AS"/>
    <s v="Paleta"/>
    <s v="Paleta Pulpa"/>
    <x v="2"/>
    <n v="11465"/>
    <n v="0"/>
    <n v="0"/>
    <n v="11465"/>
    <n v="0"/>
    <x v="77"/>
    <x v="5"/>
    <m/>
    <n v="0"/>
    <x v="2"/>
    <n v="0"/>
  </r>
  <r>
    <n v="1022388"/>
    <x v="2"/>
    <x v="1"/>
    <x v="1"/>
    <s v="1022388"/>
    <s v="GO Mixto Hso@ Bo Cj 10k AS"/>
    <s v="Huesos"/>
    <s v="Huesos Cuarto Centra"/>
    <x v="2"/>
    <n v="-3661"/>
    <n v="3661"/>
    <n v="0"/>
    <n v="-3661"/>
    <n v="3661"/>
    <x v="77"/>
    <x v="354"/>
    <m/>
    <n v="-120001"/>
    <x v="1"/>
    <n v="0"/>
  </r>
  <r>
    <n v="1022389"/>
    <x v="2"/>
    <x v="1"/>
    <x v="1"/>
    <s v="1022389"/>
    <s v="GO Cue 20@ Bo Cj 20k AS"/>
    <s v="Cueros"/>
    <s v="Cuero Panceta"/>
    <x v="2"/>
    <n v="-2460"/>
    <n v="2460"/>
    <n v="0"/>
    <n v="-2460"/>
    <n v="2460"/>
    <x v="77"/>
    <x v="5"/>
    <m/>
    <n v="0"/>
    <x v="2"/>
    <n v="0"/>
  </r>
  <r>
    <n v="1022398"/>
    <x v="2"/>
    <x v="1"/>
    <x v="1"/>
    <s v="1022398"/>
    <s v="GO Ganso C/asto S/g 3P@ Bo Cj AS"/>
    <s v="Pierna"/>
    <s v="Pierna Pulpa Fina"/>
    <x v="8"/>
    <n v="-98"/>
    <n v="12098"/>
    <n v="12000"/>
    <n v="-98"/>
    <n v="12098"/>
    <x v="21"/>
    <x v="12"/>
    <m/>
    <n v="0"/>
    <x v="2"/>
    <n v="0"/>
  </r>
  <r>
    <n v="1022413"/>
    <x v="2"/>
    <x v="1"/>
    <x v="1"/>
    <s v="1022413"/>
    <s v="GO Pta Tráquea@ Fi Cj 8k AS"/>
    <s v="Subprod"/>
    <s v="Subprod Visceras"/>
    <x v="8"/>
    <n v="-6680"/>
    <n v="0"/>
    <n v="0"/>
    <n v="-6680"/>
    <n v="0"/>
    <x v="77"/>
    <x v="5"/>
    <m/>
    <n v="0"/>
    <x v="2"/>
    <n v="0"/>
  </r>
  <r>
    <n v="1022414"/>
    <x v="2"/>
    <x v="1"/>
    <x v="1"/>
    <s v="1022414"/>
    <s v="GO Caz Ent@ Bo Cj 10k AS"/>
    <s v="Chuleta"/>
    <s v="Chuleta Cazuela"/>
    <x v="2"/>
    <m/>
    <m/>
    <m/>
    <m/>
    <m/>
    <x v="1"/>
    <x v="95"/>
    <m/>
    <n v="-96000"/>
    <x v="1"/>
    <n v="24000"/>
  </r>
  <r>
    <n v="1022415"/>
    <x v="2"/>
    <x v="1"/>
    <x v="1"/>
    <s v="1022415"/>
    <s v="GO Reco 85/15 @ Cj 20k AS"/>
    <s v="Recortes"/>
    <s v="Recortes No Magro"/>
    <x v="2"/>
    <n v="1716"/>
    <n v="0"/>
    <n v="0"/>
    <n v="1716"/>
    <n v="0"/>
    <x v="77"/>
    <x v="5"/>
    <m/>
    <n v="0"/>
    <x v="2"/>
    <n v="0"/>
  </r>
  <r>
    <n v="1022416"/>
    <x v="2"/>
    <x v="1"/>
    <x v="1"/>
    <s v="1022416"/>
    <s v="GO Chu Vet Repas@ Bo Cj 21k AS"/>
    <s v="Chuleta"/>
    <s v="Chuleta Vetada"/>
    <x v="2"/>
    <n v="1140"/>
    <n v="0"/>
    <n v="0"/>
    <n v="1140"/>
    <n v="0"/>
    <x v="77"/>
    <x v="5"/>
    <m/>
    <n v="0"/>
    <x v="2"/>
    <n v="0"/>
  </r>
  <r>
    <n v="1022417"/>
    <x v="2"/>
    <x v="1"/>
    <x v="1"/>
    <s v="1022417"/>
    <s v="GO Cue granel@ Bo Cj 20k AS"/>
    <s v="Cueros"/>
    <s v="Cuero Mixto"/>
    <x v="2"/>
    <n v="-88165"/>
    <n v="9895"/>
    <n v="0"/>
    <n v="-88165"/>
    <n v="9895"/>
    <x v="77"/>
    <x v="3"/>
    <m/>
    <n v="-24000"/>
    <x v="1"/>
    <n v="96000"/>
  </r>
  <r>
    <n v="1022433"/>
    <x v="2"/>
    <x v="1"/>
    <x v="1"/>
    <s v="1022433"/>
    <s v="HE Hso PernilP# Bo Cj 18k SC"/>
    <s v="Reprod"/>
    <s v="Reprod Hembra"/>
    <x v="7"/>
    <n v="0"/>
    <n v="43200"/>
    <n v="43200"/>
    <n v="0"/>
    <n v="43200"/>
    <x v="314"/>
    <x v="5"/>
    <m/>
    <n v="43200"/>
    <x v="0"/>
    <n v="0"/>
  </r>
  <r>
    <n v="1022449"/>
    <x v="2"/>
    <x v="1"/>
    <x v="1"/>
    <s v="1022449"/>
    <s v="GO PpPna 59@ Bo Cj 24k AS"/>
    <s v="Pierna"/>
    <s v="Pierna Pulpa"/>
    <x v="5"/>
    <n v="3354"/>
    <n v="0"/>
    <n v="0"/>
    <n v="3354"/>
    <n v="0"/>
    <x v="77"/>
    <x v="5"/>
    <m/>
    <n v="0"/>
    <x v="2"/>
    <n v="0"/>
  </r>
  <r>
    <n v="1022500"/>
    <x v="2"/>
    <x v="1"/>
    <x v="1"/>
    <s v="1022500"/>
    <s v="GO Gord chic@ Cj 20k AS"/>
    <s v="Grasas"/>
    <s v="Grasa Gordura"/>
    <x v="7"/>
    <n v="5897"/>
    <n v="0"/>
    <n v="0"/>
    <n v="5897"/>
    <n v="0"/>
    <x v="77"/>
    <x v="5"/>
    <m/>
    <n v="0"/>
    <x v="2"/>
    <n v="0"/>
  </r>
  <r>
    <n v="1022515"/>
    <x v="2"/>
    <x v="1"/>
    <x v="1"/>
    <s v="1022515"/>
    <s v="GO Panc Tec C/cue@ Fi Cj Panc AS"/>
    <s v="Panceta"/>
    <s v="Panceta c/Cuero"/>
    <x v="8"/>
    <n v="-125"/>
    <n v="12015"/>
    <n v="12000"/>
    <n v="-125"/>
    <n v="12015"/>
    <x v="21"/>
    <x v="12"/>
    <m/>
    <n v="0"/>
    <x v="2"/>
    <n v="0"/>
  </r>
  <r>
    <n v="1022541"/>
    <x v="2"/>
    <x v="1"/>
    <x v="1"/>
    <s v="1022541"/>
    <s v="GO Reco 20/80 @ Cj 20k AS"/>
    <s v="Grasas"/>
    <s v="Grasa Gordura"/>
    <x v="2"/>
    <m/>
    <m/>
    <m/>
    <m/>
    <m/>
    <x v="1"/>
    <x v="3"/>
    <m/>
    <n v="-24000"/>
    <x v="1"/>
    <n v="72000"/>
  </r>
  <r>
    <n v="1022550"/>
    <x v="2"/>
    <x v="1"/>
    <x v="1"/>
    <s v="1022550"/>
    <s v="GO Hso femur@ Cj 20k AS AA"/>
    <s v="Huesos"/>
    <s v="Huesos Cuarto Traser"/>
    <x v="8"/>
    <n v="3983"/>
    <n v="20017"/>
    <n v="24000"/>
    <n v="3983"/>
    <n v="20017"/>
    <x v="77"/>
    <x v="5"/>
    <m/>
    <n v="0"/>
    <x v="2"/>
    <n v="0"/>
  </r>
  <r>
    <n v="1022561"/>
    <x v="2"/>
    <x v="1"/>
    <x v="1"/>
    <s v="1022561"/>
    <s v="GO MM Loin LL@ Fi Cj 12k AA"/>
    <s v="Lomo"/>
    <s v="Lomo MM Loin"/>
    <x v="8"/>
    <n v="654"/>
    <n v="346"/>
    <n v="1000"/>
    <n v="654"/>
    <n v="346"/>
    <x v="103"/>
    <x v="102"/>
    <m/>
    <n v="0"/>
    <x v="2"/>
    <n v="0"/>
  </r>
  <r>
    <n v="1022568"/>
    <x v="2"/>
    <x v="1"/>
    <x v="1"/>
    <s v="1022568"/>
    <s v="GO Panc Tecla SCue@ 4 Bo Cj 20kg AS"/>
    <s v="Panceta"/>
    <s v="Panceta s/Cuero"/>
    <x v="2"/>
    <n v="-12370"/>
    <n v="61062"/>
    <n v="48000"/>
    <n v="-12370"/>
    <n v="61062"/>
    <x v="2"/>
    <x v="13"/>
    <m/>
    <n v="0"/>
    <x v="2"/>
    <n v="0"/>
  </r>
  <r>
    <n v="1022570"/>
    <x v="2"/>
    <x v="1"/>
    <x v="1"/>
    <s v="1022570"/>
    <s v="GO Panc Tec S/cue Mad@ Va Cj AS"/>
    <s v="Panceta"/>
    <s v="Panceta c/Cuero"/>
    <x v="8"/>
    <n v="626"/>
    <n v="1374"/>
    <n v="2000"/>
    <n v="626"/>
    <n v="1374"/>
    <x v="77"/>
    <x v="5"/>
    <m/>
    <n v="0"/>
    <x v="2"/>
    <n v="0"/>
  </r>
  <r>
    <n v="1022619"/>
    <x v="2"/>
    <x v="1"/>
    <x v="1"/>
    <s v="1022619"/>
    <s v="GO Malaya 5-6mm@ Vp Cj AS"/>
    <s v="Prolijado"/>
    <s v="Prolijado Malaya"/>
    <x v="5"/>
    <n v="-8015"/>
    <n v="12179"/>
    <n v="4165"/>
    <n v="-8015"/>
    <n v="12179"/>
    <x v="315"/>
    <x v="355"/>
    <m/>
    <n v="0.32200000000011642"/>
    <x v="0"/>
    <n v="0"/>
  </r>
  <r>
    <n v="1022621"/>
    <x v="2"/>
    <x v="1"/>
    <x v="1"/>
    <s v="1022621"/>
    <s v="GO Panc S/tec N @ Fi Cj AS"/>
    <s v="Panceta"/>
    <s v="Panceta s/Cuero"/>
    <x v="8"/>
    <n v="907"/>
    <n v="22500"/>
    <n v="22000"/>
    <n v="907"/>
    <n v="22500"/>
    <x v="116"/>
    <x v="132"/>
    <m/>
    <n v="0"/>
    <x v="2"/>
    <n v="0"/>
  </r>
  <r>
    <n v="1022636"/>
    <x v="2"/>
    <x v="1"/>
    <x v="1"/>
    <s v="1022636"/>
    <s v="GO Hso Coxal@ Cj 15kg AS"/>
    <s v="Huesos"/>
    <s v="Huesos Cuarto Traser"/>
    <x v="2"/>
    <n v="6091"/>
    <n v="196945"/>
    <n v="192000"/>
    <n v="6091"/>
    <n v="196945"/>
    <x v="76"/>
    <x v="1"/>
    <m/>
    <n v="0"/>
    <x v="2"/>
    <n v="0"/>
  </r>
  <r>
    <n v="1022637"/>
    <x v="2"/>
    <x v="1"/>
    <x v="1"/>
    <s v="1022637"/>
    <s v="GO Hso Escapula@ Cj 15kg AS"/>
    <s v="Huesos"/>
    <s v="Huesos Cuarto Delant"/>
    <x v="2"/>
    <m/>
    <m/>
    <m/>
    <m/>
    <m/>
    <x v="1"/>
    <x v="13"/>
    <m/>
    <n v="-48000"/>
    <x v="1"/>
    <n v="48000"/>
  </r>
  <r>
    <n v="1022639"/>
    <x v="2"/>
    <x v="1"/>
    <x v="1"/>
    <s v="1022639"/>
    <s v="GO Cab Bca Ent S/L@ Cj 20k AS"/>
    <s v="Cabeza"/>
    <s v="Cabeza Entera"/>
    <x v="2"/>
    <n v="46871"/>
    <n v="1015062"/>
    <n v="1056000"/>
    <n v="46871"/>
    <n v="1015062"/>
    <x v="316"/>
    <x v="273"/>
    <m/>
    <n v="0"/>
    <x v="2"/>
    <n v="0"/>
  </r>
  <r>
    <n v="1022640"/>
    <x v="2"/>
    <x v="1"/>
    <x v="1"/>
    <s v="1022640"/>
    <s v="GO Cab Roj Ent S/L@ Cj 20k AS"/>
    <s v="Cabeza"/>
    <s v="Cabeza Entera"/>
    <x v="2"/>
    <n v="18637"/>
    <n v="70462"/>
    <n v="96000"/>
    <n v="18637"/>
    <n v="70462"/>
    <x v="99"/>
    <x v="95"/>
    <m/>
    <n v="0"/>
    <x v="2"/>
    <n v="0"/>
  </r>
  <r>
    <n v="1022645"/>
    <x v="2"/>
    <x v="1"/>
    <x v="1"/>
    <s v="1022645"/>
    <s v="GO Pecho Belly C/Hso pec@ Vp Cj AS"/>
    <s v="Panceta"/>
    <s v="Panceta s/Cuero"/>
    <x v="2"/>
    <n v="-18894"/>
    <n v="43000"/>
    <n v="48000"/>
    <n v="-18894"/>
    <n v="43000"/>
    <x v="2"/>
    <x v="13"/>
    <m/>
    <n v="0"/>
    <x v="2"/>
    <n v="0"/>
  </r>
  <r>
    <n v="1022646"/>
    <x v="2"/>
    <x v="1"/>
    <x v="1"/>
    <s v="1022646"/>
    <s v="GO Pecho Belly S/p@ Vp Cj AS"/>
    <s v="Panceta"/>
    <s v="Panceta s/Cuero"/>
    <x v="2"/>
    <n v="2349"/>
    <n v="0"/>
    <n v="0"/>
    <n v="2349"/>
    <n v="0"/>
    <x v="77"/>
    <x v="5"/>
    <m/>
    <n v="0"/>
    <x v="2"/>
    <n v="0"/>
  </r>
  <r>
    <n v="1022654"/>
    <x v="2"/>
    <x v="1"/>
    <x v="1"/>
    <s v="1022654"/>
    <s v="GO Triming 90/10@ Cj 20k AS"/>
    <s v="Recortes"/>
    <s v="Recortes No Magro"/>
    <x v="7"/>
    <n v="-383"/>
    <n v="0"/>
    <n v="0"/>
    <n v="-383"/>
    <n v="0"/>
    <x v="77"/>
    <x v="5"/>
    <m/>
    <n v="0"/>
    <x v="2"/>
    <n v="0"/>
  </r>
  <r>
    <n v="1022657"/>
    <x v="2"/>
    <x v="1"/>
    <x v="1"/>
    <s v="1022657"/>
    <s v="GO BB Ribs 20-24 Oz@Cj 10K AS"/>
    <s v="Chuleta"/>
    <s v="Chuleta Huesos"/>
    <x v="6"/>
    <n v="0"/>
    <n v="20000"/>
    <n v="0"/>
    <n v="0"/>
    <n v="20000"/>
    <x v="77"/>
    <x v="5"/>
    <m/>
    <n v="0"/>
    <x v="2"/>
    <n v="0"/>
  </r>
  <r>
    <n v="1022748"/>
    <x v="2"/>
    <x v="1"/>
    <x v="1"/>
    <s v="1022748"/>
    <s v="GO Manos@ Cj 10k AS"/>
    <s v="Subprod"/>
    <s v="Subprod Patas-Manos"/>
    <x v="2"/>
    <n v="-56741"/>
    <n v="241432"/>
    <n v="192000"/>
    <n v="-56741"/>
    <n v="241432"/>
    <x v="76"/>
    <x v="253"/>
    <m/>
    <n v="84000"/>
    <x v="0"/>
    <n v="44000"/>
  </r>
  <r>
    <n v="1022750"/>
    <x v="2"/>
    <x v="1"/>
    <x v="1"/>
    <s v="1022750"/>
    <s v="GO PpPal Pim@ Cj 17.5k AS"/>
    <s v="Paleta"/>
    <s v="Paleta Pulpa"/>
    <x v="8"/>
    <n v="-42"/>
    <n v="48000"/>
    <n v="48000"/>
    <n v="-42"/>
    <n v="48000"/>
    <x v="7"/>
    <x v="3"/>
    <m/>
    <n v="0"/>
    <x v="2"/>
    <n v="0"/>
  </r>
  <r>
    <n v="1022751"/>
    <x v="2"/>
    <x v="1"/>
    <x v="1"/>
    <s v="1022751"/>
    <s v="GO PpPal 1P Ex@ Cj 14k AS"/>
    <s v="Paleta"/>
    <s v="Paleta Entera"/>
    <x v="8"/>
    <n v="2029"/>
    <n v="19971"/>
    <n v="22000"/>
    <n v="2029"/>
    <n v="19971"/>
    <x v="94"/>
    <x v="87"/>
    <m/>
    <n v="0"/>
    <x v="2"/>
    <n v="0"/>
  </r>
  <r>
    <n v="1022753"/>
    <x v="2"/>
    <x v="1"/>
    <x v="1"/>
    <s v="1022753"/>
    <s v="GO PernilM 1,3 kg up@ Cj 20k AS"/>
    <s v="Pernil"/>
    <s v="Pernil Mano"/>
    <x v="2"/>
    <n v="31059"/>
    <n v="196247"/>
    <n v="216000"/>
    <n v="31059"/>
    <n v="196247"/>
    <x v="86"/>
    <x v="49"/>
    <m/>
    <n v="0"/>
    <x v="2"/>
    <n v="0"/>
  </r>
  <r>
    <n v="1022760"/>
    <x v="2"/>
    <x v="1"/>
    <x v="1"/>
    <s v="1022760"/>
    <s v="GO Pecho Belly s/p@ Vp Cj AS"/>
    <s v="Panceta"/>
    <s v="Panceta s/Cuero"/>
    <x v="5"/>
    <n v="1051"/>
    <n v="0"/>
    <n v="0"/>
    <n v="1051"/>
    <n v="0"/>
    <x v="77"/>
    <x v="5"/>
    <m/>
    <n v="0"/>
    <x v="2"/>
    <n v="0"/>
  </r>
  <r>
    <n v="1022767"/>
    <x v="2"/>
    <x v="1"/>
    <x v="1"/>
    <s v="1022767"/>
    <s v="GO Gord Esp@ 20kg AA"/>
    <s v="Grasas"/>
    <s v="Grasa Gordura"/>
    <x v="8"/>
    <n v="-3271"/>
    <n v="3271"/>
    <n v="0"/>
    <n v="-3271"/>
    <n v="27271"/>
    <x v="7"/>
    <x v="3"/>
    <m/>
    <n v="0"/>
    <x v="2"/>
    <n v="0"/>
  </r>
  <r>
    <n v="1022793"/>
    <x v="2"/>
    <x v="1"/>
    <x v="1"/>
    <s v="1022793"/>
    <s v="GO PpPal Pim@ 100g AS"/>
    <s v="Paleta"/>
    <s v="Paleta Pulpa"/>
    <x v="8"/>
    <m/>
    <m/>
    <m/>
    <m/>
    <m/>
    <x v="1"/>
    <x v="356"/>
    <m/>
    <n v="-0.2"/>
    <x v="1"/>
    <n v="0"/>
  </r>
  <r>
    <n v="1022794"/>
    <x v="2"/>
    <x v="1"/>
    <x v="1"/>
    <s v="1022794"/>
    <s v="GO PpPal 1P@ 100g  AS"/>
    <s v="Paleta"/>
    <s v="Paleta Entera"/>
    <x v="8"/>
    <n v="0"/>
    <n v="0"/>
    <n v="0"/>
    <n v="0"/>
    <n v="0"/>
    <x v="77"/>
    <x v="357"/>
    <m/>
    <n v="-1"/>
    <x v="1"/>
    <n v="0"/>
  </r>
  <r>
    <n v="1022822"/>
    <x v="2"/>
    <x v="1"/>
    <x v="1"/>
    <s v="1022822"/>
    <s v="GO  BB Ribs 24 oz@MUESTRA SAG"/>
    <s v="Muestra"/>
    <s v="Muestra"/>
    <x v="6"/>
    <m/>
    <m/>
    <m/>
    <m/>
    <m/>
    <x v="1"/>
    <x v="358"/>
    <m/>
    <n v="-20"/>
    <x v="1"/>
    <n v="0"/>
  </r>
  <r>
    <n v="1022838"/>
    <x v="2"/>
    <x v="1"/>
    <x v="1"/>
    <s v="1022838"/>
    <s v="GO Pan Tec S/cuero L@ Cj 19k AS (MU)"/>
    <s v="Muestra"/>
    <s v="Muestra"/>
    <x v="8"/>
    <m/>
    <m/>
    <m/>
    <m/>
    <m/>
    <x v="1"/>
    <x v="359"/>
    <m/>
    <n v="-58"/>
    <x v="1"/>
    <n v="0"/>
  </r>
  <r>
    <n v="1022854"/>
    <x v="2"/>
    <x v="1"/>
    <x v="1"/>
    <s v="1022854"/>
    <s v="GO Hso Pecho@ Cj 10k AS"/>
    <s v="Huesos"/>
    <s v="Huesos Cuarto Centra"/>
    <x v="6"/>
    <n v="0"/>
    <n v="48000"/>
    <n v="48000"/>
    <n v="0"/>
    <n v="48000"/>
    <x v="2"/>
    <x v="13"/>
    <m/>
    <n v="0"/>
    <x v="2"/>
    <n v="0"/>
  </r>
  <r>
    <n v="1022856"/>
    <x v="2"/>
    <x v="1"/>
    <x v="1"/>
    <s v="1022856"/>
    <s v="GO Reco 10/90 @ Cj 20k AS"/>
    <s v="Grasas"/>
    <s v="Grasa Gordura"/>
    <x v="2"/>
    <m/>
    <m/>
    <m/>
    <m/>
    <m/>
    <x v="1"/>
    <x v="95"/>
    <m/>
    <n v="-96000"/>
    <x v="1"/>
    <n v="0"/>
  </r>
  <r>
    <n v="1022863"/>
    <x v="2"/>
    <x v="1"/>
    <x v="1"/>
    <s v="1022863"/>
    <s v="GO Lom Vet M@ Cj 9k AS"/>
    <s v="Lomo"/>
    <s v="Lomo Vetado"/>
    <x v="8"/>
    <n v="-8852"/>
    <n v="65563"/>
    <n v="60000"/>
    <n v="-8852"/>
    <n v="65563"/>
    <x v="123"/>
    <x v="2"/>
    <m/>
    <n v="0"/>
    <x v="2"/>
    <n v="0"/>
  </r>
  <r>
    <n v="1022864"/>
    <x v="2"/>
    <x v="1"/>
    <x v="1"/>
    <s v="1022864"/>
    <s v="GO Lom Vet L@ Cj 11k AS"/>
    <s v="Lomo"/>
    <s v="Lomo Vetado"/>
    <x v="8"/>
    <n v="-11106"/>
    <n v="47584"/>
    <n v="40000"/>
    <n v="-11106"/>
    <n v="47407"/>
    <x v="317"/>
    <x v="360"/>
    <m/>
    <n v="0"/>
    <x v="2"/>
    <n v="0"/>
  </r>
  <r>
    <n v="1022865"/>
    <x v="2"/>
    <x v="1"/>
    <x v="1"/>
    <s v="1022865"/>
    <s v="GO Pan Tec S/cuero M@ Cj 17k AS"/>
    <s v="Panceta"/>
    <s v="Panceta s/Cuero"/>
    <x v="8"/>
    <n v="-10861"/>
    <n v="52922"/>
    <n v="53000"/>
    <n v="-10861"/>
    <n v="52922"/>
    <x v="310"/>
    <x v="342"/>
    <m/>
    <n v="0"/>
    <x v="2"/>
    <n v="0"/>
  </r>
  <r>
    <n v="1022866"/>
    <x v="2"/>
    <x v="1"/>
    <x v="1"/>
    <s v="1022866"/>
    <s v="GO Pan Tec S/cuero L@ Cj 19k AS"/>
    <s v="Panceta"/>
    <s v="Panceta s/Cuero"/>
    <x v="8"/>
    <n v="-3267"/>
    <n v="45267"/>
    <n v="45000"/>
    <n v="-3267"/>
    <n v="45267"/>
    <x v="72"/>
    <x v="62"/>
    <m/>
    <n v="0"/>
    <x v="2"/>
    <n v="0"/>
  </r>
  <r>
    <n v="1022883"/>
    <x v="2"/>
    <x v="1"/>
    <x v="1"/>
    <s v="1022883"/>
    <s v="GO BB Ribs 640g@ Cj 16k AS"/>
    <s v="Chuleta"/>
    <s v="Chuleta Huesos"/>
    <x v="5"/>
    <n v="0"/>
    <n v="23587"/>
    <n v="24000"/>
    <n v="0"/>
    <n v="23587"/>
    <x v="7"/>
    <x v="3"/>
    <m/>
    <n v="0"/>
    <x v="2"/>
    <n v="0"/>
  </r>
  <r>
    <n v="1022907"/>
    <x v="2"/>
    <x v="1"/>
    <x v="1"/>
    <s v="1022907"/>
    <s v="GO Riñon Ent@ Bo Cj 10k AS"/>
    <s v="Subprod"/>
    <s v="Subprod Visceras"/>
    <x v="6"/>
    <n v="3033"/>
    <n v="93000"/>
    <n v="96000"/>
    <n v="3033"/>
    <n v="93150"/>
    <x v="99"/>
    <x v="361"/>
    <m/>
    <n v="53500"/>
    <x v="0"/>
    <n v="0"/>
  </r>
  <r>
    <n v="1022914"/>
    <x v="2"/>
    <x v="1"/>
    <x v="1"/>
    <s v="1022914"/>
    <s v="GO Lom Tocino @ Bo Cj 20k AS"/>
    <s v="Grasas"/>
    <s v="Grasa Lomo Tocino"/>
    <x v="8"/>
    <n v="4065"/>
    <n v="0"/>
    <n v="0"/>
    <n v="4065"/>
    <n v="0"/>
    <x v="77"/>
    <x v="5"/>
    <m/>
    <n v="0"/>
    <x v="2"/>
    <n v="0"/>
  </r>
  <r>
    <n v="1022918"/>
    <x v="2"/>
    <x v="1"/>
    <x v="1"/>
    <s v="1022918"/>
    <s v="GO Lom Tocino@ Cj 20k AA"/>
    <s v="Grasas"/>
    <s v="Grasa Lomo Tocino"/>
    <x v="8"/>
    <n v="-25181"/>
    <n v="121356"/>
    <n v="96000"/>
    <n v="-25181"/>
    <n v="121356"/>
    <x v="99"/>
    <x v="95"/>
    <m/>
    <n v="0"/>
    <x v="2"/>
    <n v="0"/>
  </r>
  <r>
    <n v="1022932"/>
    <x v="2"/>
    <x v="1"/>
    <x v="1"/>
    <s v="1022932"/>
    <s v="GO BB Ribs 20-24 Oz@ Cj 10k AS"/>
    <s v="Chuleta"/>
    <s v="Chuleta Huesos"/>
    <x v="2"/>
    <n v="0"/>
    <n v="60"/>
    <n v="0"/>
    <n v="0"/>
    <n v="60"/>
    <x v="77"/>
    <x v="5"/>
    <m/>
    <n v="0"/>
    <x v="2"/>
    <n v="0"/>
  </r>
  <r>
    <n v="1022936"/>
    <x v="2"/>
    <x v="1"/>
    <x v="1"/>
    <s v="1022936"/>
    <s v="GO File C/cab@ Cj 5k AS"/>
    <s v="Filete"/>
    <s v="Filete c/Cabeza"/>
    <x v="2"/>
    <n v="6790"/>
    <n v="41210"/>
    <n v="48000"/>
    <n v="6790"/>
    <n v="41210"/>
    <x v="2"/>
    <x v="13"/>
    <m/>
    <n v="0"/>
    <x v="2"/>
    <n v="0"/>
  </r>
  <r>
    <n v="1022939"/>
    <x v="2"/>
    <x v="1"/>
    <x v="1"/>
    <s v="1022939"/>
    <s v="GO Pta Cost@ Bo Cj 20k AS"/>
    <s v="Cost-Pec"/>
    <s v="Cost-Pec Trozos"/>
    <x v="2"/>
    <n v="4420"/>
    <n v="4994"/>
    <n v="0"/>
    <n v="4420"/>
    <n v="4994"/>
    <x v="77"/>
    <x v="5"/>
    <m/>
    <n v="0"/>
    <x v="2"/>
    <n v="0"/>
  </r>
  <r>
    <n v="1022940"/>
    <x v="2"/>
    <x v="1"/>
    <x v="1"/>
    <s v="1022940"/>
    <s v="GO PernilM 1 kg down@ Cj 20k AS"/>
    <s v="Pernil"/>
    <s v="Pernil Mano"/>
    <x v="2"/>
    <n v="26220"/>
    <n v="63712"/>
    <n v="96000"/>
    <n v="26220"/>
    <n v="63712"/>
    <x v="99"/>
    <x v="95"/>
    <m/>
    <n v="0"/>
    <x v="2"/>
    <n v="0"/>
  </r>
  <r>
    <n v="1022941"/>
    <x v="2"/>
    <x v="1"/>
    <x v="1"/>
    <s v="1022941"/>
    <s v="GO PernilM 1-1.3 kg@ Cj 20k AS"/>
    <s v="Pernil"/>
    <s v="Pernil Mano"/>
    <x v="2"/>
    <n v="6211"/>
    <n v="45674"/>
    <n v="48000"/>
    <n v="6211"/>
    <n v="45674"/>
    <x v="2"/>
    <x v="13"/>
    <m/>
    <n v="0"/>
    <x v="2"/>
    <n v="0"/>
  </r>
  <r>
    <n v="1022943"/>
    <x v="2"/>
    <x v="1"/>
    <x v="1"/>
    <s v="1022943"/>
    <s v="GO Lom Ctro@ Cj 16k AS"/>
    <s v="Lomo"/>
    <s v="Lomo Centro"/>
    <x v="2"/>
    <n v="-1801"/>
    <n v="0"/>
    <n v="0"/>
    <n v="-1801"/>
    <n v="0"/>
    <x v="77"/>
    <x v="5"/>
    <m/>
    <n v="0"/>
    <x v="2"/>
    <n v="0"/>
  </r>
  <r>
    <n v="1022945"/>
    <x v="2"/>
    <x v="1"/>
    <x v="1"/>
    <s v="1022945"/>
    <s v="GO Mantec@ Cj 20k AS"/>
    <s v="Grasas"/>
    <s v="Grasa Interior"/>
    <x v="2"/>
    <n v="-8910"/>
    <n v="8910"/>
    <n v="0"/>
    <n v="-8910"/>
    <n v="8910"/>
    <x v="77"/>
    <x v="5"/>
    <m/>
    <n v="0"/>
    <x v="2"/>
    <n v="0"/>
  </r>
  <r>
    <n v="1022989"/>
    <x v="2"/>
    <x v="1"/>
    <x v="1"/>
    <s v="1022989"/>
    <s v="GO MM LOIN S VP@ Cj 10k AS"/>
    <s v="Lomo"/>
    <s v="Lomo MM Loin"/>
    <x v="8"/>
    <n v="2957"/>
    <n v="27043"/>
    <n v="30000"/>
    <n v="2957"/>
    <n v="77043"/>
    <x v="78"/>
    <x v="68"/>
    <m/>
    <n v="0"/>
    <x v="2"/>
    <n v="0"/>
  </r>
  <r>
    <n v="1023034"/>
    <x v="2"/>
    <x v="1"/>
    <x v="1"/>
    <s v="1023034"/>
    <s v="GO Forro Pal@ Bo Cj 20k AS"/>
    <s v="Cueros"/>
    <s v="Cuero Forro"/>
    <x v="2"/>
    <n v="7395"/>
    <n v="208618"/>
    <n v="216000"/>
    <n v="7395"/>
    <n v="208618"/>
    <x v="86"/>
    <x v="128"/>
    <m/>
    <n v="72000"/>
    <x v="0"/>
    <n v="72000"/>
  </r>
  <r>
    <n v="1023047"/>
    <x v="2"/>
    <x v="1"/>
    <x v="1"/>
    <s v="1023047"/>
    <s v="GO Lom Vet 44@ Fi Cj 18k AS"/>
    <s v="Lomo"/>
    <s v="Lomo Vetado"/>
    <x v="2"/>
    <n v="5411"/>
    <n v="0"/>
    <n v="0"/>
    <n v="5411"/>
    <n v="0"/>
    <x v="77"/>
    <x v="5"/>
    <m/>
    <n v="0"/>
    <x v="2"/>
    <n v="0"/>
  </r>
  <r>
    <n v="1023050"/>
    <x v="2"/>
    <x v="1"/>
    <x v="1"/>
    <s v="1023050"/>
    <s v="GO Lom Centro@ Cj 16k AS"/>
    <s v="Lomo"/>
    <s v="Lomo Centro"/>
    <x v="5"/>
    <n v="12412"/>
    <n v="107791"/>
    <n v="120000"/>
    <n v="12412"/>
    <n v="107791"/>
    <x v="36"/>
    <x v="362"/>
    <m/>
    <n v="14.948999999993248"/>
    <x v="0"/>
    <n v="0"/>
  </r>
  <r>
    <n v="1023066"/>
    <x v="2"/>
    <x v="1"/>
    <x v="1"/>
    <s v="1023066"/>
    <s v="GO BB Ribs@ Cj 16k AS"/>
    <s v="Chuleta"/>
    <s v="Chuleta Huesos"/>
    <x v="2"/>
    <n v="0"/>
    <n v="10913"/>
    <n v="0"/>
    <n v="0"/>
    <n v="10913"/>
    <x v="77"/>
    <x v="5"/>
    <m/>
    <n v="0"/>
    <x v="2"/>
    <n v="0"/>
  </r>
  <r>
    <n v="1023093"/>
    <x v="2"/>
    <x v="1"/>
    <x v="1"/>
    <s v="1023093"/>
    <s v="GO Cordon Lom@ Bo Cj 20k AS"/>
    <s v="Recortes"/>
    <s v="Recortes No Magro"/>
    <x v="2"/>
    <n v="-10872"/>
    <n v="73137"/>
    <n v="72000"/>
    <n v="-10872"/>
    <n v="73137"/>
    <x v="17"/>
    <x v="2"/>
    <m/>
    <n v="12000"/>
    <x v="0"/>
    <n v="0"/>
  </r>
  <r>
    <n v="1023102"/>
    <x v="2"/>
    <x v="1"/>
    <x v="1"/>
    <s v="1023102"/>
    <s v="GO MM Loin LL VP@ Cj 20k AA"/>
    <s v="Lomo"/>
    <s v="Lomo MM Loin"/>
    <x v="8"/>
    <n v="-793"/>
    <n v="5725"/>
    <n v="5000"/>
    <n v="-793"/>
    <n v="5725"/>
    <x v="103"/>
    <x v="102"/>
    <m/>
    <n v="0"/>
    <x v="2"/>
    <n v="0"/>
  </r>
  <r>
    <n v="1023123"/>
    <x v="2"/>
    <x v="1"/>
    <x v="1"/>
    <s v="1023123"/>
    <s v="GO Lom Vet@ Cj 9k AS"/>
    <s v="Lomo"/>
    <s v="Lomo Vetado"/>
    <x v="8"/>
    <n v="-6882"/>
    <n v="0"/>
    <n v="0"/>
    <n v="-6882"/>
    <n v="0"/>
    <x v="77"/>
    <x v="5"/>
    <m/>
    <n v="0"/>
    <x v="2"/>
    <n v="0"/>
  </r>
  <r>
    <n v="1023126"/>
    <x v="2"/>
    <x v="1"/>
    <x v="1"/>
    <s v="1023126"/>
    <s v="GO Reco 90/10 @ Cj 20k AS"/>
    <s v="Recortes"/>
    <s v="Recortes No Magro"/>
    <x v="2"/>
    <n v="3620"/>
    <n v="0"/>
    <n v="0"/>
    <n v="3620"/>
    <n v="0"/>
    <x v="77"/>
    <x v="5"/>
    <m/>
    <n v="0"/>
    <x v="2"/>
    <n v="0"/>
  </r>
  <r>
    <n v="1023130"/>
    <x v="2"/>
    <x v="1"/>
    <x v="1"/>
    <s v="1023130"/>
    <s v="GO BB Ribs Grd B@ Fi Cj 10k AS"/>
    <s v="Chuleta"/>
    <s v="Chuleta Huesos"/>
    <x v="2"/>
    <n v="0"/>
    <n v="-182"/>
    <n v="0"/>
    <n v="0"/>
    <n v="0"/>
    <x v="77"/>
    <x v="5"/>
    <m/>
    <n v="0"/>
    <x v="2"/>
    <n v="0"/>
  </r>
  <r>
    <n v="1023131"/>
    <x v="2"/>
    <x v="1"/>
    <x v="1"/>
    <s v="1023131"/>
    <s v="GO Pna S/Hso C/Cue@ Cj 20k AS"/>
    <s v="Pierna"/>
    <s v="Pierna Pulpa"/>
    <x v="2"/>
    <n v="-4200"/>
    <n v="420"/>
    <n v="0"/>
    <n v="-4200"/>
    <n v="420"/>
    <x v="77"/>
    <x v="5"/>
    <m/>
    <n v="0"/>
    <x v="2"/>
    <n v="0"/>
  </r>
  <r>
    <n v="1023132"/>
    <x v="2"/>
    <x v="1"/>
    <x v="1"/>
    <s v="1023132"/>
    <s v="GO Pal S/Hso C/Cue@ Cj 20k AS"/>
    <s v="Paleta"/>
    <s v="Paleta Pulpa"/>
    <x v="2"/>
    <n v="1452"/>
    <n v="0"/>
    <n v="0"/>
    <n v="1452"/>
    <n v="0"/>
    <x v="77"/>
    <x v="5"/>
    <m/>
    <n v="0"/>
    <x v="2"/>
    <n v="0"/>
  </r>
  <r>
    <n v="1023143"/>
    <x v="2"/>
    <x v="1"/>
    <x v="1"/>
    <s v="1023143"/>
    <s v="GO Platead@ Fi Cj 20k AS"/>
    <s v="Prolijado"/>
    <s v="Prolijado Plateada"/>
    <x v="2"/>
    <n v="1400"/>
    <n v="0"/>
    <n v="0"/>
    <n v="1400"/>
    <n v="0"/>
    <x v="77"/>
    <x v="5"/>
    <m/>
    <n v="0"/>
    <x v="2"/>
    <n v="0"/>
  </r>
  <r>
    <n v="1023158"/>
    <x v="2"/>
    <x v="1"/>
    <x v="1"/>
    <s v="1023158"/>
    <s v="GO Lom Vet 44@ Bo Cj 20k AS"/>
    <s v="Lomo"/>
    <s v="Lomo Vetado"/>
    <x v="2"/>
    <n v="254"/>
    <n v="254"/>
    <n v="0"/>
    <n v="254"/>
    <n v="254"/>
    <x v="77"/>
    <x v="5"/>
    <m/>
    <n v="0"/>
    <x v="2"/>
    <n v="0"/>
  </r>
  <r>
    <n v="1023190"/>
    <x v="2"/>
    <x v="1"/>
    <x v="1"/>
    <s v="1023190"/>
    <s v="GO Pana s/Corazon@ Bo Cj 20k AS"/>
    <s v="Subprod"/>
    <s v="Subprod Visceras"/>
    <x v="5"/>
    <n v="-63556"/>
    <n v="301965"/>
    <n v="240000"/>
    <n v="-63556"/>
    <n v="301965"/>
    <x v="318"/>
    <x v="363"/>
    <m/>
    <n v="0.42900000000372529"/>
    <x v="0"/>
    <n v="0"/>
  </r>
  <r>
    <n v="1023247"/>
    <x v="2"/>
    <x v="1"/>
    <x v="1"/>
    <s v="1023247"/>
    <s v="GO Panc Lam 2.5mm@ Cj 5k AS"/>
    <s v="Panceta"/>
    <s v="Panceta s/Cuero"/>
    <x v="8"/>
    <n v="-1000"/>
    <n v="1000"/>
    <n v="0"/>
    <n v="-1000"/>
    <n v="1000"/>
    <x v="77"/>
    <x v="5"/>
    <m/>
    <n v="0"/>
    <x v="2"/>
    <n v="0"/>
  </r>
  <r>
    <n v="1023257"/>
    <x v="2"/>
    <x v="1"/>
    <x v="1"/>
    <s v="1023257"/>
    <s v="GO Reco 60/40 Panc@ Bo Cj 20k AS"/>
    <s v="Recortes"/>
    <s v="Recortes No Magro"/>
    <x v="6"/>
    <n v="5712"/>
    <n v="0"/>
    <n v="0"/>
    <n v="5712"/>
    <n v="0"/>
    <x v="77"/>
    <x v="5"/>
    <m/>
    <n v="0"/>
    <x v="2"/>
    <n v="0"/>
  </r>
  <r>
    <n v="1023264"/>
    <x v="2"/>
    <x v="1"/>
    <x v="1"/>
    <s v="1023264"/>
    <s v="GO Trip Calib Tub 35-39# Bidon AS"/>
    <s v="Subprod"/>
    <s v="Subprod Tripa"/>
    <x v="7"/>
    <m/>
    <m/>
    <m/>
    <m/>
    <m/>
    <x v="1"/>
    <x v="364"/>
    <m/>
    <n v="-18759"/>
    <x v="1"/>
    <n v="0"/>
  </r>
  <r>
    <n v="1023265"/>
    <x v="2"/>
    <x v="1"/>
    <x v="1"/>
    <s v="1023265"/>
    <s v="GO Pta Cos 2h@ Bo Cj 10k AS"/>
    <s v="Cost-Pec"/>
    <s v="Cost-Pec Trozos"/>
    <x v="8"/>
    <n v="-1763"/>
    <n v="6526"/>
    <n v="5000"/>
    <n v="-1763"/>
    <n v="6526"/>
    <x v="74"/>
    <x v="64"/>
    <m/>
    <n v="0"/>
    <x v="2"/>
    <n v="0"/>
  </r>
  <r>
    <n v="1023273"/>
    <x v="2"/>
    <x v="1"/>
    <x v="1"/>
    <s v="1023273"/>
    <s v="GO Posta Negra@ Va Cj 20k"/>
    <s v="Pierna"/>
    <s v="Pierna Pulpa Fina"/>
    <x v="5"/>
    <n v="-23337"/>
    <n v="98"/>
    <n v="0"/>
    <n v="-23337"/>
    <n v="98"/>
    <x v="77"/>
    <x v="5"/>
    <m/>
    <n v="0"/>
    <x v="2"/>
    <n v="0"/>
  </r>
  <r>
    <n v="1023274"/>
    <x v="2"/>
    <x v="1"/>
    <x v="1"/>
    <s v="1023274"/>
    <s v="GO Ganso S/g S/abst @ Va Cj 12k"/>
    <s v="Pierna"/>
    <s v="Pierna Pulpa Fina"/>
    <x v="5"/>
    <n v="808"/>
    <n v="1486"/>
    <n v="0"/>
    <n v="808"/>
    <n v="1505"/>
    <x v="77"/>
    <x v="5"/>
    <m/>
    <n v="0"/>
    <x v="2"/>
    <n v="0"/>
  </r>
  <r>
    <n v="1023290"/>
    <x v="2"/>
    <x v="1"/>
    <x v="1"/>
    <s v="1023290"/>
    <s v="GO Hso tibia @ Cj 20k AS"/>
    <s v="Huesos"/>
    <s v="Huesos Cuarto Traser"/>
    <x v="2"/>
    <n v="-10840"/>
    <n v="10574"/>
    <n v="0"/>
    <n v="-10840"/>
    <n v="10574"/>
    <x v="77"/>
    <x v="5"/>
    <m/>
    <n v="0"/>
    <x v="2"/>
    <n v="0"/>
  </r>
  <r>
    <n v="1023291"/>
    <x v="2"/>
    <x v="1"/>
    <x v="1"/>
    <s v="1023291"/>
    <s v="GO Hso Costilla 4x 5kg @ Cj 20k AS"/>
    <s v="Huesos"/>
    <s v="Huesos Cuarto Centra"/>
    <x v="2"/>
    <n v="-24000"/>
    <n v="24000"/>
    <n v="0"/>
    <n v="-24000"/>
    <n v="24000"/>
    <x v="77"/>
    <x v="5"/>
    <m/>
    <n v="0"/>
    <x v="2"/>
    <n v="0"/>
  </r>
  <r>
    <n v="1023302"/>
    <x v="2"/>
    <x v="1"/>
    <x v="1"/>
    <s v="1023302"/>
    <s v="GO Mantec@ Cj 20k AS"/>
    <s v="Grasas"/>
    <s v="Grasa Interior"/>
    <x v="6"/>
    <n v="-26895"/>
    <n v="469433"/>
    <n v="432000"/>
    <n v="-26895"/>
    <n v="469433"/>
    <x v="221"/>
    <x v="130"/>
    <m/>
    <n v="0"/>
    <x v="2"/>
    <n v="0"/>
  </r>
  <r>
    <n v="1023306"/>
    <x v="2"/>
    <x v="1"/>
    <x v="1"/>
    <s v="1023306"/>
    <s v="GO Cue granel@ Bo Cj 20k AS"/>
    <s v="Cueros"/>
    <s v="Cuero Mixto"/>
    <x v="2"/>
    <n v="2017"/>
    <n v="324836"/>
    <n v="336000"/>
    <n v="2017"/>
    <n v="324836"/>
    <x v="207"/>
    <x v="99"/>
    <m/>
    <n v="168000"/>
    <x v="0"/>
    <n v="0"/>
  </r>
  <r>
    <n v="1023318"/>
    <x v="2"/>
    <x v="1"/>
    <x v="1"/>
    <s v="1023318"/>
    <s v="GO Reco 80/20 @ Bo Cj 20k AS"/>
    <s v="Recortes"/>
    <s v="Recortes No Magro"/>
    <x v="6"/>
    <n v="11202"/>
    <n v="0"/>
    <n v="0"/>
    <n v="11202"/>
    <n v="0"/>
    <x v="77"/>
    <x v="5"/>
    <m/>
    <n v="0"/>
    <x v="2"/>
    <n v="0"/>
  </r>
  <r>
    <n v="1023319"/>
    <x v="2"/>
    <x v="1"/>
    <x v="1"/>
    <s v="1023319"/>
    <s v="GO Reco 90/10 @ Bo Cj 20k AS"/>
    <s v="Recortes"/>
    <s v="Recortes No Magro"/>
    <x v="6"/>
    <n v="-19060"/>
    <n v="28528"/>
    <n v="24000"/>
    <n v="-19060"/>
    <n v="28528"/>
    <x v="7"/>
    <x v="3"/>
    <m/>
    <n v="0"/>
    <x v="2"/>
    <n v="0"/>
  </r>
  <r>
    <n v="1023324"/>
    <x v="2"/>
    <x v="1"/>
    <x v="1"/>
    <s v="1023324"/>
    <s v="GO PpPna 59@ Cj 20k AS"/>
    <s v="Pierna"/>
    <s v="Pierna Pulpa"/>
    <x v="6"/>
    <m/>
    <m/>
    <m/>
    <n v="0"/>
    <n v="120000"/>
    <x v="36"/>
    <x v="365"/>
    <m/>
    <n v="-6"/>
    <x v="1"/>
    <n v="0"/>
  </r>
  <r>
    <n v="1023343"/>
    <x v="2"/>
    <x v="1"/>
    <x v="1"/>
    <s v="1023343"/>
    <s v="GO Triming 60/40@ Bo Cj 20k AS"/>
    <s v="Recortes"/>
    <s v="Recortes No Magro"/>
    <x v="6"/>
    <n v="0"/>
    <n v="240000"/>
    <n v="240000"/>
    <n v="0"/>
    <n v="240000"/>
    <x v="95"/>
    <x v="96"/>
    <m/>
    <n v="0"/>
    <x v="2"/>
    <n v="0"/>
  </r>
  <r>
    <n v="1023353"/>
    <x v="2"/>
    <x v="1"/>
    <x v="1"/>
    <s v="1023353"/>
    <s v="GO PpPal 77@ Bo Cj 20k AS"/>
    <s v="Paleta"/>
    <s v="Paleta Pulpa"/>
    <x v="7"/>
    <n v="0"/>
    <n v="43200"/>
    <n v="43200"/>
    <n v="0"/>
    <n v="43200"/>
    <x v="314"/>
    <x v="125"/>
    <m/>
    <n v="3200"/>
    <x v="0"/>
    <n v="0"/>
  </r>
  <r>
    <n v="1023383"/>
    <x v="2"/>
    <x v="1"/>
    <x v="1"/>
    <s v="1023383"/>
    <s v="GO Riñón Ent@ Bo Cj 20k AS"/>
    <s v="Subprod"/>
    <s v="Subprod Visceras"/>
    <x v="6"/>
    <m/>
    <m/>
    <m/>
    <m/>
    <m/>
    <x v="1"/>
    <x v="366"/>
    <m/>
    <n v="-53504"/>
    <x v="1"/>
    <n v="0"/>
  </r>
  <r>
    <n v="1020017"/>
    <x v="2"/>
    <x v="1"/>
    <x v="2"/>
    <s v="1020017"/>
    <s v="GO Chu Ctro@ Fi Cj 20k AS"/>
    <s v="Chuleta"/>
    <s v="Chuleta Centro"/>
    <x v="0"/>
    <m/>
    <m/>
    <m/>
    <m/>
    <m/>
    <x v="1"/>
    <x v="5"/>
    <n v="49643.298000000003"/>
    <n v="0"/>
    <x v="2"/>
    <n v="0"/>
  </r>
  <r>
    <n v="1020105"/>
    <x v="2"/>
    <x v="1"/>
    <x v="2"/>
    <s v="1020105"/>
    <s v="GO Lom Tecla@ Cj Lom Ctro JP"/>
    <s v="Lomo"/>
    <s v="Lomo Centro"/>
    <x v="9"/>
    <m/>
    <m/>
    <m/>
    <m/>
    <m/>
    <x v="1"/>
    <x v="5"/>
    <n v="76943.607999999993"/>
    <n v="0"/>
    <x v="2"/>
    <n v="0"/>
  </r>
  <r>
    <n v="1020110"/>
    <x v="2"/>
    <x v="1"/>
    <x v="2"/>
    <s v="1020110"/>
    <s v="GO MM Loin L@ Cj 12k AP"/>
    <s v="Lomo"/>
    <s v="Lomo MM Loin"/>
    <x v="9"/>
    <m/>
    <m/>
    <m/>
    <m/>
    <m/>
    <x v="1"/>
    <x v="5"/>
    <n v="252355.80600000001"/>
    <n v="0"/>
    <x v="2"/>
    <n v="0"/>
  </r>
  <r>
    <n v="1020284"/>
    <x v="2"/>
    <x v="1"/>
    <x v="2"/>
    <s v="1020284"/>
    <s v="GO Posta Negra 3P T@ Va Cj t-f JP"/>
    <s v="Pierna"/>
    <s v="Pierna Pulpa Fina"/>
    <x v="9"/>
    <m/>
    <m/>
    <m/>
    <m/>
    <m/>
    <x v="1"/>
    <x v="5"/>
    <n v="7000.0039999999999"/>
    <n v="0"/>
    <x v="2"/>
    <n v="7666.6666666666679"/>
  </r>
  <r>
    <n v="1020326"/>
    <x v="2"/>
    <x v="1"/>
    <x v="2"/>
    <s v="1020326"/>
    <s v="GO PpPal Pim@ Cj AP"/>
    <s v="Paleta"/>
    <s v="Paleta Pulpa"/>
    <x v="9"/>
    <m/>
    <m/>
    <m/>
    <m/>
    <m/>
    <x v="1"/>
    <x v="5"/>
    <n v="264659.891"/>
    <n v="0"/>
    <x v="2"/>
    <n v="216000"/>
  </r>
  <r>
    <n v="1020339"/>
    <x v="2"/>
    <x v="1"/>
    <x v="2"/>
    <s v="1020339"/>
    <s v="GO Lom Tocino@ Cj 20k AS"/>
    <s v="Grasas"/>
    <s v="Grasa Lomo Tocino"/>
    <x v="0"/>
    <m/>
    <m/>
    <m/>
    <m/>
    <m/>
    <x v="1"/>
    <x v="5"/>
    <n v="22649.719000000001"/>
    <n v="0"/>
    <x v="2"/>
    <n v="0"/>
  </r>
  <r>
    <n v="1020349"/>
    <x v="2"/>
    <x v="1"/>
    <x v="2"/>
    <s v="1020349"/>
    <s v="GO Papda@ Cj t-f AS"/>
    <s v="Plancha"/>
    <s v="Plancha s/Cuero"/>
    <x v="0"/>
    <m/>
    <m/>
    <m/>
    <m/>
    <m/>
    <x v="1"/>
    <x v="5"/>
    <n v="254999.141"/>
    <n v="0"/>
    <x v="2"/>
    <n v="0"/>
  </r>
  <r>
    <n v="1020352"/>
    <x v="2"/>
    <x v="1"/>
    <x v="2"/>
    <s v="1020352"/>
    <s v="GO Cue 20@ Cj 20k AS"/>
    <s v="Cueros"/>
    <s v="Cuero Panceta"/>
    <x v="0"/>
    <m/>
    <m/>
    <m/>
    <m/>
    <m/>
    <x v="1"/>
    <x v="5"/>
    <n v="24780.368999999999"/>
    <n v="0"/>
    <x v="2"/>
    <n v="24000"/>
  </r>
  <r>
    <n v="1020367"/>
    <x v="2"/>
    <x v="1"/>
    <x v="2"/>
    <s v="1020367"/>
    <s v="GO Gord Lom Tocino@ Cj t-f AS"/>
    <s v="Grasas"/>
    <s v="Grasa Gordura"/>
    <x v="0"/>
    <m/>
    <m/>
    <m/>
    <m/>
    <m/>
    <x v="1"/>
    <x v="5"/>
    <n v="71145.600999999995"/>
    <n v="0"/>
    <x v="2"/>
    <n v="24000"/>
  </r>
  <r>
    <n v="1020412"/>
    <x v="2"/>
    <x v="1"/>
    <x v="2"/>
    <s v="1020412"/>
    <s v="GO Cne Long@ Cj t-f AS"/>
    <s v="Recortes"/>
    <s v="Recortes No Magro"/>
    <x v="0"/>
    <m/>
    <m/>
    <m/>
    <m/>
    <m/>
    <x v="1"/>
    <x v="5"/>
    <n v="21867.135999999999"/>
    <n v="0"/>
    <x v="2"/>
    <n v="48000"/>
  </r>
  <r>
    <n v="1020589"/>
    <x v="2"/>
    <x v="1"/>
    <x v="2"/>
    <s v="1020589"/>
    <s v="GO MM Loin S@ Fi Cj 12k AP"/>
    <s v="Lomo"/>
    <s v="Lomo MM Loin"/>
    <x v="9"/>
    <m/>
    <m/>
    <m/>
    <m/>
    <m/>
    <x v="1"/>
    <x v="5"/>
    <n v="89852.923999999999"/>
    <n v="0"/>
    <x v="2"/>
    <n v="74489.795918367352"/>
  </r>
  <r>
    <n v="1020592"/>
    <x v="2"/>
    <x v="1"/>
    <x v="2"/>
    <s v="1020592"/>
    <s v="GO Lom Vet &gt;2.0@ Fi Cj Lom Vet AP"/>
    <s v="Lomo"/>
    <s v="Lomo Vetado"/>
    <x v="9"/>
    <m/>
    <m/>
    <m/>
    <m/>
    <m/>
    <x v="1"/>
    <x v="5"/>
    <n v="424723.15500000003"/>
    <n v="0"/>
    <x v="2"/>
    <n v="69226.712328767127"/>
  </r>
  <r>
    <n v="1020620"/>
    <x v="2"/>
    <x v="1"/>
    <x v="2"/>
    <s v="1020620"/>
    <s v="GO Lom Vet &lt;2.0@ Fi Cj AP"/>
    <s v="Lomo"/>
    <s v="Lomo Vetado"/>
    <x v="9"/>
    <m/>
    <m/>
    <m/>
    <m/>
    <m/>
    <x v="1"/>
    <x v="5"/>
    <n v="29443.001"/>
    <n v="0"/>
    <x v="2"/>
    <n v="22000"/>
  </r>
  <r>
    <n v="1020636"/>
    <x v="2"/>
    <x v="1"/>
    <x v="2"/>
    <s v="1020636"/>
    <s v="GO File C/cab@ Va Cj 10k AP"/>
    <s v="Filete"/>
    <s v="Filete c/Cabeza"/>
    <x v="9"/>
    <m/>
    <m/>
    <m/>
    <m/>
    <m/>
    <x v="1"/>
    <x v="5"/>
    <n v="11627.992"/>
    <n v="0"/>
    <x v="2"/>
    <n v="13333.333333333332"/>
  </r>
  <r>
    <n v="1020637"/>
    <x v="2"/>
    <x v="1"/>
    <x v="2"/>
    <s v="1020637"/>
    <s v="GO Panc Tec S/cue@ Fi Cj ch AP"/>
    <s v="Panceta"/>
    <s v="Panceta s/Cuero"/>
    <x v="9"/>
    <m/>
    <m/>
    <m/>
    <m/>
    <m/>
    <x v="1"/>
    <x v="5"/>
    <n v="484111.73599999998"/>
    <n v="0"/>
    <x v="2"/>
    <n v="33000"/>
  </r>
  <r>
    <n v="1020662"/>
    <x v="2"/>
    <x v="1"/>
    <x v="2"/>
    <s v="1020662"/>
    <s v="GO Ganso C/asto 3P@ Va Cj t-f AP"/>
    <s v="Pierna"/>
    <s v="Pierna Pulpa Fina"/>
    <x v="9"/>
    <m/>
    <m/>
    <m/>
    <m/>
    <m/>
    <x v="1"/>
    <x v="5"/>
    <n v="9845.0030000000006"/>
    <n v="0"/>
    <x v="2"/>
    <n v="15000"/>
  </r>
  <r>
    <n v="1020664"/>
    <x v="2"/>
    <x v="1"/>
    <x v="2"/>
    <s v="1020664"/>
    <s v="GO Ganso C/asto C/abas S/g@ Va Cj JP"/>
    <s v="Pierna"/>
    <s v="Pierna Pulpa Fina"/>
    <x v="9"/>
    <m/>
    <m/>
    <m/>
    <m/>
    <m/>
    <x v="1"/>
    <x v="5"/>
    <n v="4487.1090000000004"/>
    <n v="0"/>
    <x v="2"/>
    <n v="0"/>
  </r>
  <r>
    <n v="1020665"/>
    <x v="2"/>
    <x v="1"/>
    <x v="2"/>
    <s v="1020665"/>
    <s v="GO Posta Rosada 3P@ Va Cj t-f AP"/>
    <s v="Pierna"/>
    <s v="Pierna Pulpa Fina"/>
    <x v="9"/>
    <m/>
    <m/>
    <m/>
    <m/>
    <m/>
    <x v="1"/>
    <x v="5"/>
    <n v="7000.0039999999999"/>
    <n v="0"/>
    <x v="2"/>
    <n v="0"/>
  </r>
  <r>
    <n v="1020681"/>
    <x v="2"/>
    <x v="1"/>
    <x v="2"/>
    <s v="1020681"/>
    <s v="GO MM Loin D@ Fi Cj 12k AP"/>
    <s v="Lomo"/>
    <s v="Lomo MM Loin"/>
    <x v="9"/>
    <m/>
    <m/>
    <m/>
    <m/>
    <m/>
    <x v="1"/>
    <x v="5"/>
    <n v="16768.517"/>
    <n v="0"/>
    <x v="2"/>
    <n v="0"/>
  </r>
  <r>
    <n v="1020704"/>
    <x v="2"/>
    <x v="1"/>
    <x v="2"/>
    <s v="1020704"/>
    <s v="GO File N@ Va Cj File AP"/>
    <s v="Filete"/>
    <s v="Filete c/Cabeza"/>
    <x v="9"/>
    <m/>
    <m/>
    <m/>
    <m/>
    <m/>
    <x v="1"/>
    <x v="5"/>
    <n v="468.33"/>
    <n v="0"/>
    <x v="2"/>
    <n v="500"/>
  </r>
  <r>
    <n v="1020715"/>
    <x v="2"/>
    <x v="1"/>
    <x v="2"/>
    <s v="1020715"/>
    <s v="GO Panc Tec C/cue@ Fi Cj Panc AP"/>
    <s v="Panceta"/>
    <s v="Panceta c/Cuero"/>
    <x v="9"/>
    <m/>
    <m/>
    <m/>
    <m/>
    <m/>
    <x v="1"/>
    <x v="5"/>
    <n v="703.66"/>
    <n v="0"/>
    <x v="2"/>
    <n v="0"/>
  </r>
  <r>
    <n v="1020731"/>
    <x v="2"/>
    <x v="1"/>
    <x v="2"/>
    <s v="1020731"/>
    <s v="GO Panc S/tec/cue I@ Fi Cj Panc 4s AP"/>
    <s v="Panceta"/>
    <s v="Panceta s/Cuero"/>
    <x v="9"/>
    <m/>
    <m/>
    <m/>
    <m/>
    <m/>
    <x v="1"/>
    <x v="5"/>
    <n v="10465.284"/>
    <n v="0"/>
    <x v="2"/>
    <n v="5000"/>
  </r>
  <r>
    <n v="1020758"/>
    <x v="2"/>
    <x v="1"/>
    <x v="2"/>
    <s v="1020758"/>
    <s v="GO Lom Vet S/g@ Va Cj ch AP"/>
    <s v="Lomo"/>
    <s v="Lomo Vetado"/>
    <x v="9"/>
    <m/>
    <m/>
    <m/>
    <m/>
    <m/>
    <x v="1"/>
    <x v="5"/>
    <n v="5666"/>
    <n v="0"/>
    <x v="2"/>
    <n v="0"/>
  </r>
  <r>
    <n v="1020774"/>
    <x v="2"/>
    <x v="1"/>
    <x v="2"/>
    <s v="1020774"/>
    <s v="GO Malaya Japon@ Va Cj JP"/>
    <s v="Prolijado"/>
    <s v="Prolijado Malaya"/>
    <x v="9"/>
    <m/>
    <m/>
    <m/>
    <m/>
    <m/>
    <x v="1"/>
    <x v="5"/>
    <n v="17729.556"/>
    <n v="0"/>
    <x v="2"/>
    <n v="3809.5238095238096"/>
  </r>
  <r>
    <n v="1020802"/>
    <x v="2"/>
    <x v="1"/>
    <x v="2"/>
    <s v="1020802"/>
    <s v="GO Panc S/tec N@ Fi Cj 20k AP"/>
    <s v="Panceta"/>
    <s v="Panceta s/Cuero"/>
    <x v="9"/>
    <m/>
    <m/>
    <m/>
    <m/>
    <m/>
    <x v="1"/>
    <x v="5"/>
    <n v="103697.995"/>
    <n v="0"/>
    <x v="2"/>
    <n v="38262.5"/>
  </r>
  <r>
    <n v="1020810"/>
    <x v="2"/>
    <x v="1"/>
    <x v="2"/>
    <s v="1020810"/>
    <s v="GO Recto@ Cj File AP"/>
    <s v="Subprod"/>
    <s v="Subprod Tripa"/>
    <x v="9"/>
    <m/>
    <m/>
    <m/>
    <m/>
    <m/>
    <x v="1"/>
    <x v="5"/>
    <n v="4200.1670000000004"/>
    <n v="0"/>
    <x v="2"/>
    <n v="0"/>
  </r>
  <r>
    <n v="1020822"/>
    <x v="2"/>
    <x v="1"/>
    <x v="2"/>
    <s v="1020822"/>
    <s v="GO Resto Tira Hso@ Cj 20k AS"/>
    <s v="Huesos"/>
    <s v="Huesos Cuarto Centra"/>
    <x v="5"/>
    <m/>
    <m/>
    <m/>
    <m/>
    <m/>
    <x v="1"/>
    <x v="5"/>
    <n v="8982.3279999999995"/>
    <n v="0"/>
    <x v="2"/>
    <n v="0"/>
  </r>
  <r>
    <n v="1020828"/>
    <x v="2"/>
    <x v="1"/>
    <x v="2"/>
    <s v="1020828"/>
    <s v="GO BB Ribs 20-24 Oz@ Cj 10k AS"/>
    <s v="Chuleta"/>
    <s v="Chuleta Huesos"/>
    <x v="5"/>
    <m/>
    <m/>
    <m/>
    <m/>
    <m/>
    <x v="1"/>
    <x v="5"/>
    <n v="55740.226000000002"/>
    <n v="0"/>
    <x v="2"/>
    <n v="0"/>
  </r>
  <r>
    <n v="1020848"/>
    <x v="2"/>
    <x v="1"/>
    <x v="2"/>
    <s v="1020848"/>
    <s v="GO Lom Ctro 27@ Cj 20k AS"/>
    <s v="Lomo"/>
    <s v="Lomo Centro"/>
    <x v="0"/>
    <m/>
    <m/>
    <m/>
    <m/>
    <m/>
    <x v="1"/>
    <x v="5"/>
    <n v="407084.66499999998"/>
    <n v="0"/>
    <x v="2"/>
    <n v="0"/>
  </r>
  <r>
    <n v="1020853"/>
    <x v="2"/>
    <x v="1"/>
    <x v="2"/>
    <s v="1020853"/>
    <s v="GO File C/cab@ Cj 5k AS"/>
    <s v="Filete"/>
    <s v="Filete c/Cabeza"/>
    <x v="7"/>
    <m/>
    <m/>
    <m/>
    <m/>
    <m/>
    <x v="1"/>
    <x v="5"/>
    <n v="142817.592"/>
    <n v="0"/>
    <x v="2"/>
    <n v="0"/>
  </r>
  <r>
    <n v="1020860"/>
    <x v="2"/>
    <x v="1"/>
    <x v="2"/>
    <s v="1020860"/>
    <s v="GO Lom Vet@ Cj 12k AK"/>
    <s v="Lomo"/>
    <s v="Lomo Vetado"/>
    <x v="4"/>
    <m/>
    <m/>
    <m/>
    <m/>
    <m/>
    <x v="1"/>
    <x v="5"/>
    <n v="109523.11"/>
    <n v="0"/>
    <x v="2"/>
    <n v="44000"/>
  </r>
  <r>
    <n v="1020861"/>
    <x v="2"/>
    <x v="1"/>
    <x v="2"/>
    <s v="1020861"/>
    <s v="GO Lom Vet@ Cj 12k TJ"/>
    <s v="Lomo"/>
    <s v="Lomo Vetado"/>
    <x v="4"/>
    <m/>
    <m/>
    <m/>
    <m/>
    <m/>
    <x v="1"/>
    <x v="5"/>
    <n v="59283.014000000003"/>
    <n v="0"/>
    <x v="2"/>
    <n v="88000"/>
  </r>
  <r>
    <n v="1020869"/>
    <x v="2"/>
    <x v="1"/>
    <x v="2"/>
    <s v="1020869"/>
    <s v="GO Cos 79@ Bo Cj 20k AS"/>
    <s v="Cost-Pec"/>
    <s v="Cost-Pec Entero"/>
    <x v="0"/>
    <m/>
    <m/>
    <m/>
    <m/>
    <m/>
    <x v="1"/>
    <x v="5"/>
    <n v="23999.998"/>
    <n v="0"/>
    <x v="2"/>
    <n v="24000"/>
  </r>
  <r>
    <n v="1020878"/>
    <x v="2"/>
    <x v="1"/>
    <x v="2"/>
    <s v="1020878"/>
    <s v="GO Hso Pecho@ Cj 10k US AS"/>
    <s v="Huesos"/>
    <s v="Huesos Cuarto Centra"/>
    <x v="5"/>
    <m/>
    <m/>
    <m/>
    <m/>
    <m/>
    <x v="1"/>
    <x v="5"/>
    <n v="29810.333999999999"/>
    <n v="0"/>
    <x v="2"/>
    <n v="0"/>
  </r>
  <r>
    <n v="1020914"/>
    <x v="2"/>
    <x v="1"/>
    <x v="2"/>
    <s v="1020914"/>
    <s v="GO Panc Lam 2.5mm@ Cj ch AP"/>
    <s v="Panceta"/>
    <s v="Panceta c/Cuero"/>
    <x v="9"/>
    <m/>
    <m/>
    <m/>
    <m/>
    <m/>
    <x v="1"/>
    <x v="5"/>
    <n v="6735.0020000000004"/>
    <n v="0"/>
    <x v="2"/>
    <n v="1285.7142857142858"/>
  </r>
  <r>
    <n v="1020925"/>
    <x v="2"/>
    <x v="1"/>
    <x v="2"/>
    <s v="1020925"/>
    <s v="GO Grasa Forro Pna Limp@ Cj 20k AS"/>
    <s v="Grasas"/>
    <s v="Grasa Forro"/>
    <x v="0"/>
    <m/>
    <m/>
    <m/>
    <m/>
    <m/>
    <x v="1"/>
    <x v="5"/>
    <n v="95999.993000000002"/>
    <n v="0"/>
    <x v="2"/>
    <n v="0"/>
  </r>
  <r>
    <n v="1020944"/>
    <x v="2"/>
    <x v="1"/>
    <x v="2"/>
    <s v="1020944"/>
    <s v="GO PpPna 59@ Fi Cj 20k AS"/>
    <s v="Pierna"/>
    <s v="Pierna Pulpa"/>
    <x v="0"/>
    <m/>
    <m/>
    <m/>
    <m/>
    <m/>
    <x v="1"/>
    <x v="5"/>
    <n v="743993.95299999998"/>
    <n v="0"/>
    <x v="2"/>
    <n v="0"/>
  </r>
  <r>
    <n v="1020990"/>
    <x v="2"/>
    <x v="1"/>
    <x v="2"/>
    <s v="1020990"/>
    <s v="GO Ganso S/g S/abst DA@ Cj 12k AP"/>
    <s v="Pierna"/>
    <s v="Pierna Pulpa Fina"/>
    <x v="9"/>
    <m/>
    <m/>
    <m/>
    <m/>
    <m/>
    <x v="1"/>
    <x v="5"/>
    <n v="11475.003000000001"/>
    <n v="0"/>
    <x v="2"/>
    <n v="8000"/>
  </r>
  <r>
    <n v="1020991"/>
    <x v="2"/>
    <x v="1"/>
    <x v="2"/>
    <s v="1020991"/>
    <s v="GO Asiento C/g DA@ Cj 12k JP"/>
    <s v="Pierna"/>
    <s v="Pierna Pulpa Fina"/>
    <x v="9"/>
    <m/>
    <m/>
    <m/>
    <m/>
    <m/>
    <x v="1"/>
    <x v="5"/>
    <n v="13425.994000000001"/>
    <n v="0"/>
    <x v="2"/>
    <n v="0"/>
  </r>
  <r>
    <n v="1021023"/>
    <x v="2"/>
    <x v="1"/>
    <x v="2"/>
    <s v="1021023"/>
    <s v="GO Gord rebaje@ Bo Cj 20k AS"/>
    <s v="Grasas"/>
    <s v="Grasa Gordura"/>
    <x v="0"/>
    <m/>
    <m/>
    <m/>
    <m/>
    <m/>
    <x v="1"/>
    <x v="5"/>
    <n v="202832.96599999999"/>
    <n v="0"/>
    <x v="2"/>
    <n v="72000"/>
  </r>
  <r>
    <n v="1021026"/>
    <x v="2"/>
    <x v="1"/>
    <x v="2"/>
    <s v="1021026"/>
    <s v="GO Gord rebaje@ Cj 20k AS"/>
    <s v="Grasas"/>
    <s v="Grasa Gordura"/>
    <x v="6"/>
    <m/>
    <m/>
    <m/>
    <m/>
    <m/>
    <x v="1"/>
    <x v="5"/>
    <n v="10798.645"/>
    <n v="0"/>
    <x v="2"/>
    <n v="0"/>
  </r>
  <r>
    <n v="1021039"/>
    <x v="2"/>
    <x v="1"/>
    <x v="2"/>
    <s v="1021039"/>
    <s v="GO Cue Papda CP@ Cj 20k bca AS"/>
    <s v="Cueros"/>
    <s v="Cuero Papada"/>
    <x v="0"/>
    <m/>
    <m/>
    <m/>
    <m/>
    <m/>
    <x v="1"/>
    <x v="5"/>
    <n v="89234.035999999993"/>
    <n v="0"/>
    <x v="2"/>
    <n v="0"/>
  </r>
  <r>
    <n v="1021045"/>
    <x v="2"/>
    <x v="1"/>
    <x v="2"/>
    <s v="1021045"/>
    <s v="GO PernilM C/M@ Cj 15k AK"/>
    <s v="Pernil"/>
    <s v="Pernil Mano"/>
    <x v="4"/>
    <m/>
    <m/>
    <m/>
    <m/>
    <m/>
    <x v="1"/>
    <x v="5"/>
    <n v="23045.919000000002"/>
    <n v="0"/>
    <x v="2"/>
    <n v="22000"/>
  </r>
  <r>
    <n v="1021046"/>
    <x v="2"/>
    <x v="1"/>
    <x v="2"/>
    <s v="1021046"/>
    <s v="GO PernilM C/M@ Cj 15k TJ"/>
    <s v="Pernil"/>
    <s v="Pernil Mano"/>
    <x v="4"/>
    <m/>
    <m/>
    <m/>
    <m/>
    <m/>
    <x v="1"/>
    <x v="5"/>
    <n v="33362.514000000003"/>
    <n v="0"/>
    <x v="2"/>
    <n v="22000"/>
  </r>
  <r>
    <n v="1021078"/>
    <x v="2"/>
    <x v="1"/>
    <x v="2"/>
    <s v="1021078"/>
    <s v="GO Triming 80/20@ Cj 20k AS"/>
    <s v="Recortes"/>
    <s v="Recortes No Magro"/>
    <x v="0"/>
    <m/>
    <m/>
    <m/>
    <m/>
    <m/>
    <x v="1"/>
    <x v="5"/>
    <n v="142781.88200000001"/>
    <n v="0"/>
    <x v="2"/>
    <n v="24000"/>
  </r>
  <r>
    <n v="1021085"/>
    <x v="2"/>
    <x v="1"/>
    <x v="2"/>
    <s v="1021085"/>
    <s v="GO Gord Esp@ Cj 20k AS"/>
    <s v="Grasas"/>
    <s v="Grasa Gordura"/>
    <x v="0"/>
    <m/>
    <m/>
    <m/>
    <m/>
    <m/>
    <x v="1"/>
    <x v="5"/>
    <n v="14953.023999999999"/>
    <n v="0"/>
    <x v="2"/>
    <n v="0"/>
  </r>
  <r>
    <n v="1021092"/>
    <x v="2"/>
    <x v="1"/>
    <x v="2"/>
    <s v="1021092"/>
    <s v="GO Triming 85/15@ Cj t-f 20k AS"/>
    <s v="Recortes"/>
    <s v="Recortes No Magro"/>
    <x v="0"/>
    <m/>
    <m/>
    <m/>
    <m/>
    <m/>
    <x v="1"/>
    <x v="5"/>
    <n v="88183.687999999995"/>
    <n v="0"/>
    <x v="2"/>
    <n v="48000"/>
  </r>
  <r>
    <n v="1021106"/>
    <x v="2"/>
    <x v="1"/>
    <x v="2"/>
    <s v="1021106"/>
    <s v="GO Pana S/Corazón@ Cj 20k AS"/>
    <s v="Subprod"/>
    <s v="Subprod Visceras"/>
    <x v="0"/>
    <m/>
    <m/>
    <m/>
    <m/>
    <m/>
    <x v="1"/>
    <x v="5"/>
    <n v="133570.288"/>
    <n v="0"/>
    <x v="2"/>
    <n v="120000"/>
  </r>
  <r>
    <n v="1021115"/>
    <x v="2"/>
    <x v="1"/>
    <x v="2"/>
    <s v="1021115"/>
    <s v="GO Estómago Pouch@ 20k bca AS"/>
    <s v="Subprod"/>
    <s v="Subprod Visceras"/>
    <x v="2"/>
    <m/>
    <m/>
    <m/>
    <m/>
    <m/>
    <x v="1"/>
    <x v="5"/>
    <n v="47627.862999999998"/>
    <n v="0"/>
    <x v="2"/>
    <n v="0"/>
  </r>
  <r>
    <n v="1021149"/>
    <x v="2"/>
    <x v="1"/>
    <x v="2"/>
    <s v="1021149"/>
    <s v="GO Tira Hso Ctro@ Cj 20k TJ"/>
    <s v="Huesos"/>
    <s v="Huesos Cuarto Centra"/>
    <x v="4"/>
    <m/>
    <m/>
    <m/>
    <m/>
    <m/>
    <x v="1"/>
    <x v="5"/>
    <n v="38660.995999999999"/>
    <n v="0"/>
    <x v="2"/>
    <n v="44000"/>
  </r>
  <r>
    <n v="1021150"/>
    <x v="2"/>
    <x v="1"/>
    <x v="2"/>
    <s v="1021150"/>
    <s v="GO Tira Hso Ctro@ Cj 20k AK"/>
    <s v="Huesos"/>
    <s v="Huesos Cuarto Centra"/>
    <x v="4"/>
    <m/>
    <m/>
    <m/>
    <m/>
    <m/>
    <x v="1"/>
    <x v="5"/>
    <n v="24969.477999999999"/>
    <n v="0"/>
    <x v="2"/>
    <n v="44000"/>
  </r>
  <r>
    <n v="1021151"/>
    <x v="2"/>
    <x v="1"/>
    <x v="2"/>
    <s v="1021151"/>
    <s v="GO Hso Cogote@ Bo Cj 20k TJ"/>
    <s v="Huesos"/>
    <s v="Huesos Cuarto Delant"/>
    <x v="4"/>
    <m/>
    <m/>
    <m/>
    <m/>
    <m/>
    <x v="1"/>
    <x v="5"/>
    <n v="28437.963"/>
    <n v="0"/>
    <x v="2"/>
    <n v="22000"/>
  </r>
  <r>
    <n v="1021152"/>
    <x v="2"/>
    <x v="1"/>
    <x v="2"/>
    <s v="1021152"/>
    <s v="GO Hso Cogote@ Bo Cj 20k AK"/>
    <s v="Huesos"/>
    <s v="Huesos Cuarto Delant"/>
    <x v="4"/>
    <m/>
    <m/>
    <m/>
    <m/>
    <m/>
    <x v="1"/>
    <x v="5"/>
    <n v="20279.996999999999"/>
    <n v="0"/>
    <x v="2"/>
    <n v="22000"/>
  </r>
  <r>
    <n v="1021187"/>
    <x v="2"/>
    <x v="1"/>
    <x v="2"/>
    <s v="1021187"/>
    <s v="GO Cue Back@ Cj 20k t-f AS"/>
    <s v="Cueros"/>
    <s v="Cuero Back"/>
    <x v="0"/>
    <m/>
    <m/>
    <m/>
    <m/>
    <m/>
    <x v="1"/>
    <x v="5"/>
    <n v="72813.471000000005"/>
    <n v="0"/>
    <x v="2"/>
    <n v="24000"/>
  </r>
  <r>
    <n v="1021270"/>
    <x v="2"/>
    <x v="1"/>
    <x v="2"/>
    <s v="1021270"/>
    <s v="GO Forro Pal@ Bo Cj 20k AS"/>
    <s v="Cueros"/>
    <s v="Cuero Forro"/>
    <x v="6"/>
    <m/>
    <m/>
    <m/>
    <m/>
    <m/>
    <x v="1"/>
    <x v="5"/>
    <n v="96427.027000000002"/>
    <n v="0"/>
    <x v="2"/>
    <n v="0"/>
  </r>
  <r>
    <n v="1021272"/>
    <x v="2"/>
    <x v="1"/>
    <x v="2"/>
    <s v="1021272"/>
    <s v="GO Pna Forro@ Bo Cj 20k AS"/>
    <s v="Cueros"/>
    <s v="Cuero Forro"/>
    <x v="6"/>
    <m/>
    <m/>
    <m/>
    <m/>
    <m/>
    <x v="1"/>
    <x v="5"/>
    <n v="329760.04200000002"/>
    <n v="0"/>
    <x v="2"/>
    <n v="0"/>
  </r>
  <r>
    <n v="1021385"/>
    <x v="2"/>
    <x v="1"/>
    <x v="2"/>
    <s v="1021385"/>
    <s v="GO Cue granel Esp CC@ Cj 20k AS"/>
    <s v="Cueros"/>
    <s v="Cuero Mixto"/>
    <x v="0"/>
    <m/>
    <m/>
    <m/>
    <m/>
    <m/>
    <x v="1"/>
    <x v="5"/>
    <n v="172749.829"/>
    <n v="0"/>
    <x v="2"/>
    <n v="96000"/>
  </r>
  <r>
    <n v="1021398"/>
    <x v="2"/>
    <x v="1"/>
    <x v="2"/>
    <s v="1021398"/>
    <s v="GO File C/cab@ Cj 5k AS"/>
    <s v="Filete"/>
    <s v="Filete c/Cabeza"/>
    <x v="5"/>
    <m/>
    <m/>
    <m/>
    <m/>
    <m/>
    <x v="1"/>
    <x v="5"/>
    <n v="50108.767"/>
    <n v="0"/>
    <x v="2"/>
    <n v="0"/>
  </r>
  <r>
    <n v="1021470"/>
    <x v="2"/>
    <x v="1"/>
    <x v="2"/>
    <s v="1021470"/>
    <s v="GO PernilM@ Cj 20k AK"/>
    <s v="Pernil"/>
    <s v="Pernil Mano"/>
    <x v="4"/>
    <m/>
    <m/>
    <m/>
    <m/>
    <m/>
    <x v="1"/>
    <x v="5"/>
    <n v="12905.44"/>
    <n v="0"/>
    <x v="2"/>
    <n v="0"/>
  </r>
  <r>
    <n v="1021533"/>
    <x v="2"/>
    <x v="1"/>
    <x v="2"/>
    <s v="1021533"/>
    <s v="GO Panc Mit@ Va Cj 20k AP"/>
    <s v="Panceta"/>
    <s v="Panceta s/Cuero"/>
    <x v="9"/>
    <m/>
    <m/>
    <m/>
    <m/>
    <m/>
    <x v="1"/>
    <x v="5"/>
    <n v="20028.865000000002"/>
    <n v="0"/>
    <x v="2"/>
    <n v="0"/>
  </r>
  <r>
    <n v="1021538"/>
    <x v="2"/>
    <x v="1"/>
    <x v="2"/>
    <s v="1021538"/>
    <s v="GO Pecho Belly S/p@ Vp Cj AS"/>
    <s v="Panceta"/>
    <s v="Panceta s/Cuero"/>
    <x v="5"/>
    <m/>
    <m/>
    <m/>
    <m/>
    <m/>
    <x v="1"/>
    <x v="5"/>
    <n v="116654.22100000001"/>
    <n v="0"/>
    <x v="2"/>
    <n v="0"/>
  </r>
  <r>
    <n v="1021539"/>
    <x v="2"/>
    <x v="1"/>
    <x v="2"/>
    <s v="1021539"/>
    <s v="GO Pecho Belly C/Hso pec@ Vp Cj AS"/>
    <s v="Panceta"/>
    <s v="Panceta s/Cuero"/>
    <x v="5"/>
    <m/>
    <m/>
    <m/>
    <m/>
    <m/>
    <x v="1"/>
    <x v="5"/>
    <n v="720.029"/>
    <n v="0"/>
    <x v="2"/>
    <n v="0"/>
  </r>
  <r>
    <n v="1021555"/>
    <x v="2"/>
    <x v="1"/>
    <x v="2"/>
    <s v="1021555"/>
    <s v="GO Grasa Desp Papda@ Cj 20k AS"/>
    <s v="Grasas"/>
    <s v="Grasa Gordura"/>
    <x v="6"/>
    <m/>
    <m/>
    <m/>
    <m/>
    <m/>
    <x v="1"/>
    <x v="5"/>
    <n v="186958.753"/>
    <n v="0"/>
    <x v="2"/>
    <n v="0"/>
  </r>
  <r>
    <n v="1021596"/>
    <x v="2"/>
    <x v="1"/>
    <x v="2"/>
    <s v="1021596"/>
    <s v="GO Cue granel Esp CC@ Cj 20k AS"/>
    <s v="Cueros"/>
    <s v="Cuero Mixto"/>
    <x v="6"/>
    <m/>
    <m/>
    <m/>
    <m/>
    <m/>
    <x v="1"/>
    <x v="5"/>
    <n v="70253.335000000006"/>
    <n v="0"/>
    <x v="2"/>
    <n v="0"/>
  </r>
  <r>
    <n v="1021603"/>
    <x v="2"/>
    <x v="1"/>
    <x v="2"/>
    <s v="1021603"/>
    <s v="GO MM Loin L (MC4-5)@ Fi Cj ch JP"/>
    <s v="Lomo"/>
    <s v="Lomo MM Loin"/>
    <x v="9"/>
    <m/>
    <m/>
    <m/>
    <m/>
    <m/>
    <x v="1"/>
    <x v="5"/>
    <n v="4681.1660000000002"/>
    <n v="0"/>
    <x v="2"/>
    <n v="0"/>
  </r>
  <r>
    <n v="1021609"/>
    <x v="2"/>
    <x v="1"/>
    <x v="2"/>
    <s v="1021609"/>
    <s v="GO File C/cab@ IWP Cj 10k SC"/>
    <s v="Filete"/>
    <s v="Filete c/Cabeza"/>
    <x v="9"/>
    <m/>
    <m/>
    <m/>
    <m/>
    <m/>
    <x v="1"/>
    <x v="5"/>
    <n v="7524.8339999999998"/>
    <n v="0"/>
    <x v="2"/>
    <n v="0"/>
  </r>
  <r>
    <n v="1021622"/>
    <x v="2"/>
    <x v="1"/>
    <x v="2"/>
    <s v="1021622"/>
    <s v="GO BB Ribs 20-24 Oz@ Cj 10k AS"/>
    <s v="Chuleta"/>
    <s v="Chuleta Huesos"/>
    <x v="0"/>
    <m/>
    <m/>
    <m/>
    <m/>
    <m/>
    <x v="1"/>
    <x v="5"/>
    <n v="35960.008000000002"/>
    <n v="0"/>
    <x v="2"/>
    <n v="0"/>
  </r>
  <r>
    <n v="1021639"/>
    <x v="2"/>
    <x v="1"/>
    <x v="2"/>
    <s v="1021639"/>
    <s v="GO File C/cab@ Cj 5k AS"/>
    <s v="Filete"/>
    <s v="Filete c/Cabeza"/>
    <x v="0"/>
    <m/>
    <m/>
    <m/>
    <m/>
    <m/>
    <x v="1"/>
    <x v="5"/>
    <n v="22595.004000000001"/>
    <n v="0"/>
    <x v="2"/>
    <n v="0"/>
  </r>
  <r>
    <n v="1021664"/>
    <x v="2"/>
    <x v="1"/>
    <x v="2"/>
    <s v="1021664"/>
    <s v="GO Pecho S/cue K@ Cj 20k TJ"/>
    <s v="Cost-Pec"/>
    <s v="Cost-Pec Entero"/>
    <x v="4"/>
    <m/>
    <m/>
    <m/>
    <m/>
    <m/>
    <x v="1"/>
    <x v="5"/>
    <n v="32351.642"/>
    <n v="0"/>
    <x v="2"/>
    <n v="0"/>
  </r>
  <r>
    <n v="1021665"/>
    <x v="2"/>
    <x v="1"/>
    <x v="2"/>
    <s v="1021665"/>
    <s v="GO Pecho S/cue K@ Cj 20k AK"/>
    <s v="Cost-Pec"/>
    <s v="Cost-Pec Entero"/>
    <x v="4"/>
    <m/>
    <m/>
    <m/>
    <m/>
    <m/>
    <x v="1"/>
    <x v="5"/>
    <n v="24949.864000000001"/>
    <n v="0"/>
    <x v="2"/>
    <n v="0"/>
  </r>
  <r>
    <n v="1021710"/>
    <x v="2"/>
    <x v="1"/>
    <x v="2"/>
    <s v="1021710"/>
    <s v="GO Tripa Sal Cal 38-40 Ex# Bidon AS"/>
    <s v="Subprod"/>
    <s v="Subprod Tripa"/>
    <x v="0"/>
    <m/>
    <m/>
    <m/>
    <m/>
    <m/>
    <x v="1"/>
    <x v="5"/>
    <n v="15184.388999999999"/>
    <n v="0"/>
    <x v="2"/>
    <n v="0"/>
  </r>
  <r>
    <n v="1021731"/>
    <x v="2"/>
    <x v="1"/>
    <x v="2"/>
    <s v="1021731"/>
    <s v="GO PernilM@ Cj 20k AS"/>
    <s v="Pernil"/>
    <s v="Pernil Mano"/>
    <x v="2"/>
    <m/>
    <m/>
    <m/>
    <m/>
    <m/>
    <x v="1"/>
    <x v="5"/>
    <n v="293659.18"/>
    <n v="0"/>
    <x v="2"/>
    <n v="24000"/>
  </r>
  <r>
    <n v="1021732"/>
    <x v="2"/>
    <x v="1"/>
    <x v="2"/>
    <s v="1021732"/>
    <s v="GO Hso femur@ Cj 20k AS"/>
    <s v="Huesos"/>
    <s v="Huesos Cuarto Traser"/>
    <x v="2"/>
    <m/>
    <m/>
    <m/>
    <m/>
    <m/>
    <x v="1"/>
    <x v="5"/>
    <n v="350972.07199999999"/>
    <n v="0"/>
    <x v="2"/>
    <n v="0"/>
  </r>
  <r>
    <n v="1021733"/>
    <x v="2"/>
    <x v="1"/>
    <x v="2"/>
    <s v="1021733"/>
    <s v="GO PpPna 59@ Cj 20k AS"/>
    <s v="Pierna"/>
    <s v="Pierna Pulpa"/>
    <x v="2"/>
    <m/>
    <m/>
    <m/>
    <m/>
    <m/>
    <x v="1"/>
    <x v="5"/>
    <n v="89516.294999999998"/>
    <n v="0"/>
    <x v="2"/>
    <n v="0"/>
  </r>
  <r>
    <n v="1021735"/>
    <x v="2"/>
    <x v="1"/>
    <x v="2"/>
    <s v="1021735"/>
    <s v="GO Patas@ Cj 20k AS"/>
    <s v="Subprod"/>
    <s v="Subprod Patas-Manos"/>
    <x v="2"/>
    <m/>
    <m/>
    <m/>
    <m/>
    <m/>
    <x v="1"/>
    <x v="5"/>
    <n v="230491.94899999999"/>
    <n v="0"/>
    <x v="2"/>
    <n v="24000"/>
  </r>
  <r>
    <n v="1021737"/>
    <x v="2"/>
    <x v="1"/>
    <x v="2"/>
    <s v="1021737"/>
    <s v="GO Manos B@ Cj 20k AS"/>
    <s v="Subprod"/>
    <s v="Subprod Patas-Manos"/>
    <x v="2"/>
    <m/>
    <m/>
    <m/>
    <m/>
    <m/>
    <x v="1"/>
    <x v="5"/>
    <n v="15395.885"/>
    <n v="0"/>
    <x v="2"/>
    <n v="0"/>
  </r>
  <r>
    <n v="1021738"/>
    <x v="2"/>
    <x v="1"/>
    <x v="2"/>
    <s v="1021738"/>
    <s v="GO Patas B@ Cj 20k AS"/>
    <s v="Subprod"/>
    <s v="Subprod Patas-Manos"/>
    <x v="2"/>
    <m/>
    <m/>
    <m/>
    <m/>
    <m/>
    <x v="1"/>
    <x v="5"/>
    <n v="99606.001999999993"/>
    <n v="0"/>
    <x v="2"/>
    <n v="0"/>
  </r>
  <r>
    <n v="1021739"/>
    <x v="2"/>
    <x v="1"/>
    <x v="2"/>
    <s v="1021739"/>
    <s v="GO Cab Part@ Cj 20k AS"/>
    <s v="Cabeza"/>
    <s v="Cabeza Entera"/>
    <x v="2"/>
    <m/>
    <m/>
    <m/>
    <m/>
    <m/>
    <x v="1"/>
    <x v="5"/>
    <n v="39985.072999999997"/>
    <n v="0"/>
    <x v="2"/>
    <n v="0"/>
  </r>
  <r>
    <n v="1021740"/>
    <x v="2"/>
    <x v="1"/>
    <x v="2"/>
    <s v="1021740"/>
    <s v="GO Pana S/Corazón@ Cj 20k AS"/>
    <s v="Subprod"/>
    <s v="Subprod Visceras"/>
    <x v="2"/>
    <m/>
    <m/>
    <m/>
    <m/>
    <m/>
    <x v="1"/>
    <x v="5"/>
    <n v="66.164000000000001"/>
    <n v="0"/>
    <x v="2"/>
    <n v="0"/>
  </r>
  <r>
    <n v="1021765"/>
    <x v="2"/>
    <x v="1"/>
    <x v="2"/>
    <s v="1021765"/>
    <s v="GO Pna Nor@ Bo Cj 20k AS"/>
    <s v="Pierna"/>
    <s v="Pierna Entera"/>
    <x v="2"/>
    <m/>
    <m/>
    <m/>
    <m/>
    <m/>
    <x v="1"/>
    <x v="5"/>
    <n v="344.31"/>
    <n v="0"/>
    <x v="2"/>
    <n v="0"/>
  </r>
  <r>
    <n v="1021766"/>
    <x v="2"/>
    <x v="1"/>
    <x v="2"/>
    <s v="1021766"/>
    <s v="GO Hso Cogote@ Cj 20k AS"/>
    <s v="Huesos"/>
    <s v="Huesos Cuarto Delant"/>
    <x v="2"/>
    <m/>
    <m/>
    <m/>
    <m/>
    <m/>
    <x v="1"/>
    <x v="5"/>
    <n v="344895.20199999999"/>
    <n v="0"/>
    <x v="2"/>
    <n v="0"/>
  </r>
  <r>
    <n v="1021767"/>
    <x v="2"/>
    <x v="1"/>
    <x v="2"/>
    <s v="1021767"/>
    <s v="GO Tira Hso Ctro@ Cj 20k AS"/>
    <s v="Huesos"/>
    <s v="Huesos Cuarto Centra"/>
    <x v="2"/>
    <m/>
    <m/>
    <m/>
    <m/>
    <m/>
    <x v="1"/>
    <x v="5"/>
    <n v="512616.70400000003"/>
    <n v="0"/>
    <x v="2"/>
    <n v="0"/>
  </r>
  <r>
    <n v="1021774"/>
    <x v="2"/>
    <x v="1"/>
    <x v="2"/>
    <s v="1021774"/>
    <s v="GO Hso húmer@ Bo Cj 20k AS"/>
    <s v="Huesos"/>
    <s v="Huesos Cuarto Delant"/>
    <x v="2"/>
    <m/>
    <m/>
    <m/>
    <m/>
    <m/>
    <x v="1"/>
    <x v="5"/>
    <n v="90630.207999999999"/>
    <n v="0"/>
    <x v="2"/>
    <n v="0"/>
  </r>
  <r>
    <n v="1021864"/>
    <x v="2"/>
    <x v="1"/>
    <x v="2"/>
    <s v="1021864"/>
    <s v="GO Cue Papda CP@ Cj 20k AS"/>
    <s v="Cueros"/>
    <s v="Cuero Papada"/>
    <x v="3"/>
    <m/>
    <m/>
    <m/>
    <m/>
    <m/>
    <x v="1"/>
    <x v="5"/>
    <n v="56759.432000000001"/>
    <n v="0"/>
    <x v="2"/>
    <n v="0"/>
  </r>
  <r>
    <n v="1021874"/>
    <x v="2"/>
    <x v="1"/>
    <x v="2"/>
    <s v="1021874"/>
    <s v="GO Gord chic@ Cj 20k AS"/>
    <s v="Grasas"/>
    <s v="Grasa Gordura"/>
    <x v="6"/>
    <m/>
    <m/>
    <m/>
    <m/>
    <m/>
    <x v="1"/>
    <x v="5"/>
    <n v="374990.58299999998"/>
    <n v="0"/>
    <x v="2"/>
    <n v="0"/>
  </r>
  <r>
    <n v="1021924"/>
    <x v="2"/>
    <x v="1"/>
    <x v="2"/>
    <s v="1021924"/>
    <s v="GO MM Loin L@ Cj 15k AS"/>
    <s v="Lomo"/>
    <s v="Lomo MM Loin"/>
    <x v="8"/>
    <m/>
    <m/>
    <m/>
    <m/>
    <m/>
    <x v="1"/>
    <x v="5"/>
    <n v="13822.356"/>
    <n v="0"/>
    <x v="2"/>
    <n v="0"/>
  </r>
  <r>
    <n v="1021925"/>
    <x v="2"/>
    <x v="1"/>
    <x v="2"/>
    <s v="1021925"/>
    <s v="GO MM Loin S@ Fi Cj 15k AS"/>
    <s v="Lomo"/>
    <s v="Lomo MM Loin"/>
    <x v="8"/>
    <m/>
    <m/>
    <m/>
    <m/>
    <m/>
    <x v="1"/>
    <x v="5"/>
    <n v="54004.141000000003"/>
    <n v="0"/>
    <x v="2"/>
    <n v="0"/>
  </r>
  <r>
    <n v="1021931"/>
    <x v="2"/>
    <x v="1"/>
    <x v="2"/>
    <s v="1021931"/>
    <s v="GO Pta Cos 3h@ Bo Cj 10k AS"/>
    <s v="Cost-Pec"/>
    <s v="Cost-Pec Trozos"/>
    <x v="8"/>
    <m/>
    <m/>
    <m/>
    <m/>
    <m/>
    <x v="1"/>
    <x v="5"/>
    <n v="21378.848999999998"/>
    <n v="0"/>
    <x v="2"/>
    <n v="0"/>
  </r>
  <r>
    <n v="1021936"/>
    <x v="2"/>
    <x v="1"/>
    <x v="2"/>
    <s v="1021936"/>
    <s v="GO PpPal pimentada@ Cj 20k AS"/>
    <s v="Paleta"/>
    <s v="Paleta Pulpa"/>
    <x v="8"/>
    <m/>
    <m/>
    <m/>
    <m/>
    <m/>
    <x v="1"/>
    <x v="5"/>
    <n v="451696.61200000002"/>
    <n v="0"/>
    <x v="2"/>
    <n v="0"/>
  </r>
  <r>
    <n v="1021944"/>
    <x v="2"/>
    <x v="1"/>
    <x v="2"/>
    <s v="1021944"/>
    <s v="GO Diafrag@ Va Cj 8k AS"/>
    <s v="Recortes"/>
    <s v="Diafragma"/>
    <x v="8"/>
    <m/>
    <m/>
    <m/>
    <m/>
    <m/>
    <x v="1"/>
    <x v="5"/>
    <n v="5991.9979999999996"/>
    <n v="0"/>
    <x v="2"/>
    <n v="0"/>
  </r>
  <r>
    <n v="1021945"/>
    <x v="2"/>
    <x v="1"/>
    <x v="2"/>
    <s v="1021945"/>
    <s v="GO Lengua Japon@ Cj 10k AS"/>
    <s v="Cabeza"/>
    <s v="Cabeza Derivados"/>
    <x v="8"/>
    <m/>
    <m/>
    <m/>
    <m/>
    <m/>
    <x v="1"/>
    <x v="5"/>
    <n v="4167.6040000000003"/>
    <n v="0"/>
    <x v="2"/>
    <n v="0"/>
  </r>
  <r>
    <n v="1021952"/>
    <x v="2"/>
    <x v="1"/>
    <x v="2"/>
    <s v="1021952"/>
    <s v="GO BB Ribs 20-24 Oz@ Cj 10k AS"/>
    <s v="Chuleta"/>
    <s v="Chuleta Huesos"/>
    <x v="8"/>
    <m/>
    <m/>
    <m/>
    <m/>
    <m/>
    <x v="1"/>
    <x v="5"/>
    <n v="320.00400000000002"/>
    <n v="0"/>
    <x v="2"/>
    <n v="0"/>
  </r>
  <r>
    <n v="1021971"/>
    <x v="2"/>
    <x v="1"/>
    <x v="2"/>
    <s v="1021971"/>
    <s v="GO Cue Back@ Cj 20k bca AS"/>
    <s v="Cueros"/>
    <s v="Cuero Back"/>
    <x v="2"/>
    <m/>
    <m/>
    <m/>
    <m/>
    <m/>
    <x v="1"/>
    <x v="5"/>
    <n v="12998.876"/>
    <n v="0"/>
    <x v="2"/>
    <n v="0"/>
  </r>
  <r>
    <n v="1021976"/>
    <x v="2"/>
    <x v="1"/>
    <x v="2"/>
    <s v="1021976"/>
    <s v="GO PpPal 77@ Cj 20k AS"/>
    <s v="Paleta"/>
    <s v="Paleta Pulpa"/>
    <x v="0"/>
    <m/>
    <m/>
    <m/>
    <m/>
    <m/>
    <x v="1"/>
    <x v="5"/>
    <n v="278173.68400000001"/>
    <n v="0"/>
    <x v="2"/>
    <n v="0"/>
  </r>
  <r>
    <n v="1021987"/>
    <x v="2"/>
    <x v="1"/>
    <x v="2"/>
    <s v="1021987"/>
    <s v="GO Recto@ Cj 10k AS"/>
    <s v="Subprod"/>
    <s v="Subprod Tripa"/>
    <x v="8"/>
    <m/>
    <m/>
    <m/>
    <m/>
    <m/>
    <x v="1"/>
    <x v="5"/>
    <n v="4200.0039999999999"/>
    <n v="0"/>
    <x v="2"/>
    <n v="0"/>
  </r>
  <r>
    <n v="1021992"/>
    <x v="2"/>
    <x v="1"/>
    <x v="2"/>
    <s v="1021992"/>
    <s v="GO Lom Tocino@ Cj 20k AS"/>
    <s v="Grasas"/>
    <s v="Grasa Lomo Tocino"/>
    <x v="2"/>
    <m/>
    <m/>
    <m/>
    <m/>
    <m/>
    <x v="1"/>
    <x v="5"/>
    <n v="70587.010999999999"/>
    <n v="0"/>
    <x v="2"/>
    <n v="0"/>
  </r>
  <r>
    <n v="1022033"/>
    <x v="2"/>
    <x v="1"/>
    <x v="2"/>
    <s v="1022033"/>
    <s v="GO Lengua@ Fi Cj 10k AS"/>
    <s v="Cabeza"/>
    <s v="Cabeza Derivados"/>
    <x v="2"/>
    <m/>
    <m/>
    <m/>
    <m/>
    <m/>
    <x v="1"/>
    <x v="5"/>
    <n v="40665.603999999999"/>
    <n v="0"/>
    <x v="2"/>
    <n v="0"/>
  </r>
  <r>
    <n v="1022080"/>
    <x v="2"/>
    <x v="1"/>
    <x v="2"/>
    <s v="1022080"/>
    <s v="GO Cola Nor@ Fi Cj 10k AS"/>
    <s v="Subprod"/>
    <s v="Subprod Cola"/>
    <x v="2"/>
    <m/>
    <m/>
    <m/>
    <m/>
    <m/>
    <x v="1"/>
    <x v="5"/>
    <n v="96607.99"/>
    <n v="0"/>
    <x v="2"/>
    <n v="0"/>
  </r>
  <r>
    <n v="1022096"/>
    <x v="2"/>
    <x v="1"/>
    <x v="2"/>
    <s v="1022096"/>
    <s v="GO Sternum Bones@ Bo Cj 10k AS"/>
    <s v="Huesos"/>
    <s v="Huesos Cuarto Delant"/>
    <x v="2"/>
    <m/>
    <m/>
    <m/>
    <m/>
    <m/>
    <x v="1"/>
    <x v="5"/>
    <n v="275074.23499999999"/>
    <n v="0"/>
    <x v="2"/>
    <n v="48000"/>
  </r>
  <r>
    <n v="1022099"/>
    <x v="2"/>
    <x v="1"/>
    <x v="2"/>
    <s v="1022099"/>
    <s v="GO Hso Costilla@ Cj 18k AS"/>
    <s v="Huesos"/>
    <s v="Huesos Cuarto Centra"/>
    <x v="2"/>
    <m/>
    <m/>
    <m/>
    <m/>
    <m/>
    <x v="1"/>
    <x v="5"/>
    <n v="213141.98199999999"/>
    <n v="0"/>
    <x v="2"/>
    <n v="0"/>
  </r>
  <r>
    <n v="1022101"/>
    <x v="2"/>
    <x v="1"/>
    <x v="2"/>
    <s v="1022101"/>
    <s v="GO Lom Tec@ Va Cj 20k AS"/>
    <s v="Lomo"/>
    <s v="Lomo Centro"/>
    <x v="8"/>
    <m/>
    <m/>
    <m/>
    <m/>
    <m/>
    <x v="1"/>
    <x v="5"/>
    <n v="4171.9089999999997"/>
    <n v="0"/>
    <x v="2"/>
    <n v="0"/>
  </r>
  <r>
    <n v="1022115"/>
    <x v="2"/>
    <x v="1"/>
    <x v="2"/>
    <s v="1022115"/>
    <s v="GO Plancha c/Cuero@ Cj 20k AS"/>
    <s v="Plancha"/>
    <s v="Plancha c/Cuero"/>
    <x v="6"/>
    <m/>
    <m/>
    <m/>
    <m/>
    <m/>
    <x v="1"/>
    <x v="5"/>
    <n v="109.77500000000001"/>
    <n v="0"/>
    <x v="2"/>
    <n v="0"/>
  </r>
  <r>
    <n v="1022125"/>
    <x v="2"/>
    <x v="1"/>
    <x v="2"/>
    <s v="1022125"/>
    <s v="GO PernilM C/M@ Cj 20k AS"/>
    <s v="Pernil"/>
    <s v="Pernil Mano"/>
    <x v="2"/>
    <m/>
    <m/>
    <m/>
    <m/>
    <m/>
    <x v="1"/>
    <x v="5"/>
    <n v="190064.26199999999"/>
    <n v="0"/>
    <x v="2"/>
    <n v="0"/>
  </r>
  <r>
    <n v="1022128"/>
    <x v="2"/>
    <x v="1"/>
    <x v="2"/>
    <s v="1022128"/>
    <s v="GO Ganso C/asiento@ Bol Cj 14k AS"/>
    <s v="Pierna"/>
    <s v="Pierna Pulpa Fina"/>
    <x v="8"/>
    <m/>
    <m/>
    <m/>
    <m/>
    <m/>
    <x v="1"/>
    <x v="5"/>
    <n v="3229.0039999999999"/>
    <n v="0"/>
    <x v="2"/>
    <n v="0"/>
  </r>
  <r>
    <n v="1022141"/>
    <x v="2"/>
    <x v="1"/>
    <x v="2"/>
    <s v="1022141"/>
    <s v="GO Posta Negra D@ Cj AS"/>
    <s v="Pierna"/>
    <s v="Pierna Pulpa Fina"/>
    <x v="8"/>
    <m/>
    <m/>
    <m/>
    <m/>
    <m/>
    <x v="1"/>
    <x v="5"/>
    <n v="55483.620999999999"/>
    <n v="0"/>
    <x v="2"/>
    <n v="0"/>
  </r>
  <r>
    <n v="1022142"/>
    <x v="2"/>
    <x v="1"/>
    <x v="2"/>
    <s v="1022142"/>
    <s v="GO Posta Rosada@ Cj AS"/>
    <s v="Pierna"/>
    <s v="Pierna Pulpa Fina"/>
    <x v="8"/>
    <m/>
    <m/>
    <m/>
    <m/>
    <m/>
    <x v="1"/>
    <x v="5"/>
    <n v="4519.4409999999998"/>
    <n v="0"/>
    <x v="2"/>
    <n v="0"/>
  </r>
  <r>
    <n v="1022149"/>
    <x v="2"/>
    <x v="1"/>
    <x v="2"/>
    <s v="1022149"/>
    <s v="GO Plancha Rebaje Ent@ Cj 20k AS"/>
    <s v="Plancha"/>
    <s v="Plancha s/Cuero"/>
    <x v="0"/>
    <m/>
    <m/>
    <m/>
    <m/>
    <m/>
    <x v="1"/>
    <x v="5"/>
    <n v="247.62799999999999"/>
    <n v="0"/>
    <x v="2"/>
    <n v="0"/>
  </r>
  <r>
    <n v="1022150"/>
    <x v="2"/>
    <x v="1"/>
    <x v="2"/>
    <s v="1022150"/>
    <s v="GO Gord chic@ Cj 20k AS"/>
    <s v="Grasas"/>
    <s v="Grasa Gordura"/>
    <x v="0"/>
    <m/>
    <m/>
    <m/>
    <m/>
    <m/>
    <x v="1"/>
    <x v="5"/>
    <n v="120000.231"/>
    <n v="0"/>
    <x v="2"/>
    <n v="24000"/>
  </r>
  <r>
    <n v="1022169"/>
    <x v="2"/>
    <x v="1"/>
    <x v="2"/>
    <s v="1022169"/>
    <s v="GO Cartilag Lom@ Cj 10k AS"/>
    <s v="Recortes"/>
    <s v="Recortes No Magro"/>
    <x v="2"/>
    <m/>
    <m/>
    <m/>
    <m/>
    <m/>
    <x v="1"/>
    <x v="5"/>
    <n v="187961.815"/>
    <n v="0"/>
    <x v="2"/>
    <n v="0"/>
  </r>
  <r>
    <n v="1022182"/>
    <x v="2"/>
    <x v="1"/>
    <x v="2"/>
    <s v="1022182"/>
    <s v="GO BB Ribs 20-24 oz@ Cj 10k AS"/>
    <s v="Chuleta"/>
    <s v="Chuleta Huesos"/>
    <x v="4"/>
    <m/>
    <m/>
    <m/>
    <m/>
    <m/>
    <x v="1"/>
    <x v="5"/>
    <n v="16442.928"/>
    <n v="0"/>
    <x v="2"/>
    <n v="0"/>
  </r>
  <r>
    <n v="1022183"/>
    <x v="2"/>
    <x v="1"/>
    <x v="2"/>
    <s v="1022183"/>
    <s v="GO PernilP@ Bo Cj 20k AS"/>
    <s v="Pernil"/>
    <s v="Pernil Pierna"/>
    <x v="2"/>
    <m/>
    <m/>
    <m/>
    <m/>
    <m/>
    <x v="1"/>
    <x v="5"/>
    <n v="729193.4"/>
    <n v="0"/>
    <x v="2"/>
    <n v="192000"/>
  </r>
  <r>
    <n v="1022186"/>
    <x v="2"/>
    <x v="1"/>
    <x v="2"/>
    <s v="1022186"/>
    <s v="GO Resto Tira Hso Ctro@ Bo Cj 20k AS"/>
    <s v="Huesos"/>
    <s v="Huesos Cuarto Centra"/>
    <x v="2"/>
    <m/>
    <m/>
    <m/>
    <m/>
    <m/>
    <x v="1"/>
    <x v="5"/>
    <n v="92975.888000000006"/>
    <n v="0"/>
    <x v="2"/>
    <n v="0"/>
  </r>
  <r>
    <n v="1022193"/>
    <x v="2"/>
    <x v="1"/>
    <x v="2"/>
    <s v="1022193"/>
    <s v="GO Lom Vet 44@ Bo Cj 20k AS"/>
    <s v="Lomo"/>
    <s v="Lomo Vetado"/>
    <x v="2"/>
    <m/>
    <m/>
    <m/>
    <m/>
    <m/>
    <x v="1"/>
    <x v="5"/>
    <n v="25390.404999999999"/>
    <n v="0"/>
    <x v="2"/>
    <n v="0"/>
  </r>
  <r>
    <n v="1022196"/>
    <x v="2"/>
    <x v="1"/>
    <x v="2"/>
    <s v="1022196"/>
    <s v="GO Forro Pal@ Cj 20k AS"/>
    <s v="Cueros"/>
    <s v="Cuero Forro"/>
    <x v="0"/>
    <m/>
    <m/>
    <m/>
    <m/>
    <m/>
    <x v="1"/>
    <x v="5"/>
    <n v="23986.999"/>
    <n v="0"/>
    <x v="2"/>
    <n v="0"/>
  </r>
  <r>
    <n v="1022197"/>
    <x v="2"/>
    <x v="1"/>
    <x v="2"/>
    <s v="1022197"/>
    <s v="GO Pna Forro@ Cj 20k AS"/>
    <s v="Cueros"/>
    <s v="Cuero Forro"/>
    <x v="0"/>
    <m/>
    <m/>
    <m/>
    <m/>
    <m/>
    <x v="1"/>
    <x v="5"/>
    <n v="33128.031999999999"/>
    <n v="0"/>
    <x v="2"/>
    <n v="0"/>
  </r>
  <r>
    <n v="1022212"/>
    <x v="2"/>
    <x v="1"/>
    <x v="2"/>
    <s v="1022212"/>
    <s v="GO Cab Ent@ Cj 20k AS"/>
    <s v="Cabeza"/>
    <s v="Cabeza Entera"/>
    <x v="2"/>
    <m/>
    <m/>
    <m/>
    <m/>
    <m/>
    <x v="1"/>
    <x v="5"/>
    <n v="739401.54399999999"/>
    <n v="0"/>
    <x v="2"/>
    <n v="0"/>
  </r>
  <r>
    <n v="1022217"/>
    <x v="2"/>
    <x v="1"/>
    <x v="2"/>
    <s v="1022217"/>
    <s v="GO Lom Tocino@ Bo Cj 20k AS"/>
    <s v="Grasas"/>
    <s v="Grasa Lomo Tocino"/>
    <x v="3"/>
    <m/>
    <m/>
    <m/>
    <m/>
    <m/>
    <x v="1"/>
    <x v="5"/>
    <n v="341115.25599999999"/>
    <n v="0"/>
    <x v="2"/>
    <n v="168000"/>
  </r>
  <r>
    <n v="1022218"/>
    <x v="2"/>
    <x v="1"/>
    <x v="2"/>
    <s v="1022218"/>
    <s v="GO Grasa Forro Pna Limp@ Cj 20k AS"/>
    <s v="Grasas"/>
    <s v="Grasa Forro"/>
    <x v="3"/>
    <m/>
    <m/>
    <m/>
    <m/>
    <m/>
    <x v="1"/>
    <x v="5"/>
    <n v="28426.276000000002"/>
    <n v="0"/>
    <x v="2"/>
    <n v="0"/>
  </r>
  <r>
    <n v="1022273"/>
    <x v="2"/>
    <x v="1"/>
    <x v="2"/>
    <s v="1022273"/>
    <s v="GO Grasa Forro Pna Limp@ Bo Cj AS"/>
    <s v="Grasas"/>
    <s v="Grasa Forro"/>
    <x v="3"/>
    <m/>
    <m/>
    <m/>
    <m/>
    <m/>
    <x v="1"/>
    <x v="5"/>
    <n v="126907.76700000001"/>
    <n v="0"/>
    <x v="2"/>
    <n v="0"/>
  </r>
  <r>
    <n v="1022291"/>
    <x v="2"/>
    <x v="1"/>
    <x v="2"/>
    <s v="1022291"/>
    <s v="GO PernilM B@ Bo Cj 20k AS"/>
    <s v="Pernil"/>
    <s v="Pernil Mano"/>
    <x v="2"/>
    <m/>
    <m/>
    <m/>
    <m/>
    <m/>
    <x v="1"/>
    <x v="5"/>
    <n v="55742.686000000002"/>
    <n v="0"/>
    <x v="2"/>
    <n v="24000"/>
  </r>
  <r>
    <n v="1022293"/>
    <x v="2"/>
    <x v="1"/>
    <x v="2"/>
    <s v="1022293"/>
    <s v="GO Malaya Japon@ Vp Fi Cj 5k AS"/>
    <s v="Prolijado"/>
    <s v="Prolijado Malaya"/>
    <x v="8"/>
    <m/>
    <m/>
    <m/>
    <m/>
    <m/>
    <x v="1"/>
    <x v="5"/>
    <n v="6270.4520000000002"/>
    <n v="0"/>
    <x v="2"/>
    <n v="0"/>
  </r>
  <r>
    <n v="1022304"/>
    <x v="2"/>
    <x v="1"/>
    <x v="2"/>
    <s v="1022304"/>
    <s v="GO Pancreas@ Bo Cj AS"/>
    <s v="Subprod"/>
    <s v="Subprod Visceras"/>
    <x v="7"/>
    <m/>
    <m/>
    <m/>
    <m/>
    <m/>
    <x v="1"/>
    <x v="5"/>
    <n v="14780.806"/>
    <n v="0"/>
    <x v="2"/>
    <n v="0"/>
  </r>
  <r>
    <n v="1022313"/>
    <x v="2"/>
    <x v="1"/>
    <x v="2"/>
    <s v="1022313"/>
    <s v="GO CC Loin T@ Fi Cj AP"/>
    <s v="Lomo"/>
    <s v="Lomo CC Loin"/>
    <x v="9"/>
    <m/>
    <m/>
    <m/>
    <m/>
    <m/>
    <x v="1"/>
    <x v="5"/>
    <n v="10476.358"/>
    <n v="0"/>
    <x v="2"/>
    <n v="0"/>
  </r>
  <r>
    <n v="1022326"/>
    <x v="2"/>
    <x v="1"/>
    <x v="2"/>
    <s v="1022326"/>
    <s v="GO CC Loin L (S/T)@ Fi Cj AP"/>
    <s v="Lomo"/>
    <s v="Lomo CC Loin"/>
    <x v="9"/>
    <m/>
    <m/>
    <m/>
    <m/>
    <m/>
    <x v="1"/>
    <x v="5"/>
    <n v="39465.910000000003"/>
    <n v="0"/>
    <x v="2"/>
    <n v="0"/>
  </r>
  <r>
    <n v="1022370"/>
    <x v="2"/>
    <x v="1"/>
    <x v="2"/>
    <s v="1022370"/>
    <s v="GO MM Loin LL (29-32 VP)@ Bo Cj AP"/>
    <s v="Lomo"/>
    <s v="Lomo MM Loin"/>
    <x v="9"/>
    <m/>
    <m/>
    <m/>
    <m/>
    <m/>
    <x v="1"/>
    <x v="5"/>
    <n v="12398.467000000001"/>
    <n v="0"/>
    <x v="2"/>
    <n v="4500"/>
  </r>
  <r>
    <n v="1022371"/>
    <x v="2"/>
    <x v="1"/>
    <x v="2"/>
    <s v="1022371"/>
    <s v="GO Panc S/tec SP@ Fi Cj AP"/>
    <s v="Panceta"/>
    <s v="Panceta s/Cuero"/>
    <x v="9"/>
    <m/>
    <m/>
    <m/>
    <m/>
    <m/>
    <x v="1"/>
    <x v="5"/>
    <n v="11318.866"/>
    <n v="0"/>
    <x v="2"/>
    <n v="6700"/>
  </r>
  <r>
    <n v="1022378"/>
    <x v="2"/>
    <x v="1"/>
    <x v="2"/>
    <s v="1022378"/>
    <s v="GO Resto Tira Hso@ Fi Cj 10k AS"/>
    <s v="Huesos"/>
    <s v="Huesos Cuarto Centra"/>
    <x v="2"/>
    <m/>
    <m/>
    <m/>
    <m/>
    <m/>
    <x v="1"/>
    <x v="5"/>
    <n v="83638.285000000003"/>
    <n v="0"/>
    <x v="2"/>
    <n v="24000"/>
  </r>
  <r>
    <n v="1022381"/>
    <x v="2"/>
    <x v="1"/>
    <x v="2"/>
    <s v="1022381"/>
    <s v="GO Gord Esp@ Bo Cj 10k AS"/>
    <s v="Grasas"/>
    <s v="Grasa Gordura"/>
    <x v="2"/>
    <m/>
    <m/>
    <m/>
    <m/>
    <m/>
    <x v="1"/>
    <x v="5"/>
    <n v="85361.85"/>
    <n v="0"/>
    <x v="2"/>
    <n v="0"/>
  </r>
  <r>
    <n v="1022388"/>
    <x v="2"/>
    <x v="1"/>
    <x v="2"/>
    <s v="1022388"/>
    <s v="GO Mixto Hso@ Bo Cj 10k AS"/>
    <s v="Huesos"/>
    <s v="Huesos Cuarto Centra"/>
    <x v="2"/>
    <m/>
    <m/>
    <m/>
    <m/>
    <m/>
    <x v="1"/>
    <x v="5"/>
    <n v="130853.89200000001"/>
    <n v="0"/>
    <x v="2"/>
    <n v="0"/>
  </r>
  <r>
    <n v="1022389"/>
    <x v="2"/>
    <x v="1"/>
    <x v="2"/>
    <s v="1022389"/>
    <s v="GO Cue 20@ Bo Cj 20k AS"/>
    <s v="Cueros"/>
    <s v="Cuero Panceta"/>
    <x v="2"/>
    <m/>
    <m/>
    <m/>
    <m/>
    <m/>
    <x v="1"/>
    <x v="5"/>
    <n v="15701.228999999999"/>
    <n v="0"/>
    <x v="2"/>
    <n v="0"/>
  </r>
  <r>
    <n v="1022398"/>
    <x v="2"/>
    <x v="1"/>
    <x v="2"/>
    <s v="1022398"/>
    <s v="GO Ganso C/asto S/g 3P@ Bo Cj AS"/>
    <s v="Pierna"/>
    <s v="Pierna Pulpa Fina"/>
    <x v="8"/>
    <m/>
    <m/>
    <m/>
    <m/>
    <m/>
    <x v="1"/>
    <x v="5"/>
    <n v="12098.224"/>
    <n v="0"/>
    <x v="2"/>
    <n v="0"/>
  </r>
  <r>
    <n v="1022406"/>
    <x v="2"/>
    <x v="1"/>
    <x v="2"/>
    <s v="1022406"/>
    <s v="GO Patas B@ Bo Cj 20 k AS"/>
    <s v="Subprod"/>
    <s v="Subprod Patas-Manos"/>
    <x v="0"/>
    <m/>
    <m/>
    <m/>
    <m/>
    <m/>
    <x v="1"/>
    <x v="5"/>
    <n v="1642.066"/>
    <n v="0"/>
    <x v="2"/>
    <n v="0"/>
  </r>
  <r>
    <n v="1022414"/>
    <x v="2"/>
    <x v="1"/>
    <x v="2"/>
    <s v="1022414"/>
    <s v="GO Caz Ent@ Bo Cj 10k AS"/>
    <s v="Chuleta"/>
    <s v="Chuleta Cazuela"/>
    <x v="2"/>
    <m/>
    <m/>
    <m/>
    <m/>
    <m/>
    <x v="1"/>
    <x v="5"/>
    <n v="247117.76300000001"/>
    <n v="0"/>
    <x v="2"/>
    <n v="24000"/>
  </r>
  <r>
    <n v="1022417"/>
    <x v="2"/>
    <x v="1"/>
    <x v="2"/>
    <s v="1022417"/>
    <s v="GO Cue granel@ Bo Cj 20k AS"/>
    <s v="Cueros"/>
    <s v="Cuero Mixto"/>
    <x v="2"/>
    <m/>
    <m/>
    <m/>
    <m/>
    <m/>
    <x v="1"/>
    <x v="5"/>
    <n v="123827.42"/>
    <n v="0"/>
    <x v="2"/>
    <n v="96000"/>
  </r>
  <r>
    <n v="1022472"/>
    <x v="2"/>
    <x v="1"/>
    <x v="2"/>
    <s v="1022472"/>
    <s v="GO Lom Ctro S/Tecla(OY)Mit@ Cj Tf 20k AP"/>
    <s v="Lomo"/>
    <s v="Lomo Centro"/>
    <x v="9"/>
    <m/>
    <m/>
    <m/>
    <m/>
    <m/>
    <x v="1"/>
    <x v="5"/>
    <n v="3653.826"/>
    <n v="0"/>
    <x v="2"/>
    <n v="1000"/>
  </r>
  <r>
    <n v="1022499"/>
    <x v="2"/>
    <x v="1"/>
    <x v="2"/>
    <s v="1022499"/>
    <s v="GO Lom Vet Mit@ 4 Bo Cj 10k AP"/>
    <s v="Lomo"/>
    <s v="Lomo Vetado"/>
    <x v="9"/>
    <m/>
    <m/>
    <m/>
    <m/>
    <m/>
    <x v="1"/>
    <x v="5"/>
    <n v="4166.9970000000003"/>
    <n v="0"/>
    <x v="2"/>
    <n v="8500"/>
  </r>
  <r>
    <n v="1022515"/>
    <x v="2"/>
    <x v="1"/>
    <x v="2"/>
    <s v="1022515"/>
    <s v="GO Panc Tec C/cue@ Fi Cj Panc AS"/>
    <s v="Panceta"/>
    <s v="Panceta c/Cuero"/>
    <x v="8"/>
    <m/>
    <m/>
    <m/>
    <m/>
    <m/>
    <x v="1"/>
    <x v="5"/>
    <n v="12014.528"/>
    <n v="0"/>
    <x v="2"/>
    <n v="0"/>
  </r>
  <r>
    <n v="1022541"/>
    <x v="2"/>
    <x v="1"/>
    <x v="2"/>
    <s v="1022541"/>
    <s v="GO Reco 20/80 @ Cj 20k AS"/>
    <s v="Grasas"/>
    <s v="Grasa Gordura"/>
    <x v="2"/>
    <m/>
    <m/>
    <m/>
    <m/>
    <m/>
    <x v="1"/>
    <x v="5"/>
    <n v="44474.002"/>
    <n v="0"/>
    <x v="2"/>
    <n v="72000"/>
  </r>
  <r>
    <n v="1022550"/>
    <x v="2"/>
    <x v="1"/>
    <x v="2"/>
    <s v="1022550"/>
    <s v="GO Hso femur@ Cj 20k AS AA"/>
    <s v="Huesos"/>
    <s v="Huesos Cuarto Traser"/>
    <x v="8"/>
    <m/>
    <m/>
    <m/>
    <m/>
    <m/>
    <x v="1"/>
    <x v="5"/>
    <n v="20016.896000000001"/>
    <n v="0"/>
    <x v="2"/>
    <n v="0"/>
  </r>
  <r>
    <n v="1022561"/>
    <x v="2"/>
    <x v="1"/>
    <x v="2"/>
    <s v="1022561"/>
    <s v="GO MM Loin LL@ Fi Cj 12k AA"/>
    <s v="Lomo"/>
    <s v="Lomo MM Loin"/>
    <x v="8"/>
    <m/>
    <m/>
    <m/>
    <m/>
    <m/>
    <x v="1"/>
    <x v="5"/>
    <n v="346.15"/>
    <n v="0"/>
    <x v="2"/>
    <n v="0"/>
  </r>
  <r>
    <n v="1022568"/>
    <x v="2"/>
    <x v="1"/>
    <x v="2"/>
    <s v="1022568"/>
    <s v="GO Panc Tecla SCue@ 4 Bo Cj 20kg AS"/>
    <s v="Panceta"/>
    <s v="Panceta s/Cuero"/>
    <x v="2"/>
    <m/>
    <m/>
    <m/>
    <m/>
    <m/>
    <x v="1"/>
    <x v="5"/>
    <n v="61061.964"/>
    <n v="0"/>
    <x v="2"/>
    <n v="0"/>
  </r>
  <r>
    <n v="1022569"/>
    <x v="2"/>
    <x v="1"/>
    <x v="2"/>
    <s v="1022569"/>
    <s v="GO BB Ribs 24-28 Oz@ Cj 10k AS"/>
    <s v="Chuleta"/>
    <s v="Chuleta Huesos"/>
    <x v="0"/>
    <m/>
    <m/>
    <m/>
    <m/>
    <m/>
    <x v="1"/>
    <x v="5"/>
    <n v="4419.9939999999997"/>
    <n v="0"/>
    <x v="2"/>
    <n v="0"/>
  </r>
  <r>
    <n v="1022587"/>
    <x v="2"/>
    <x v="1"/>
    <x v="2"/>
    <s v="1022587"/>
    <s v="GO CC Loin L (S/T) 45@ Fi Cj AP"/>
    <s v="Lomo"/>
    <s v="Lomo CC Loin"/>
    <x v="9"/>
    <m/>
    <m/>
    <m/>
    <m/>
    <m/>
    <x v="1"/>
    <x v="5"/>
    <n v="6000.0029999999997"/>
    <n v="0"/>
    <x v="2"/>
    <n v="0"/>
  </r>
  <r>
    <n v="1022600"/>
    <x v="2"/>
    <x v="1"/>
    <x v="2"/>
    <s v="1022600"/>
    <s v="GO Lom Vet 2 a 2,3k@ Fi Verd Cj AP"/>
    <s v="Lomo"/>
    <s v="Lomo Vetado"/>
    <x v="9"/>
    <m/>
    <m/>
    <m/>
    <m/>
    <m/>
    <x v="1"/>
    <x v="5"/>
    <n v="4084.9960000000001"/>
    <n v="0"/>
    <x v="2"/>
    <n v="6833.3333333333321"/>
  </r>
  <r>
    <n v="1022607"/>
    <x v="2"/>
    <x v="1"/>
    <x v="2"/>
    <s v="1022607"/>
    <s v="GO Platead Lom TF@ Cj 10k AK (TS)"/>
    <s v="Prolijado"/>
    <s v="Prolijado Plateada"/>
    <x v="4"/>
    <m/>
    <m/>
    <m/>
    <m/>
    <m/>
    <x v="1"/>
    <x v="5"/>
    <n v="31032.341"/>
    <n v="0"/>
    <x v="2"/>
    <n v="0"/>
  </r>
  <r>
    <n v="1022619"/>
    <x v="2"/>
    <x v="1"/>
    <x v="2"/>
    <s v="1022619"/>
    <s v="GO Malaya 5-6mm@ Vp Cj AS"/>
    <s v="Prolijado"/>
    <s v="Prolijado Malaya"/>
    <x v="5"/>
    <m/>
    <m/>
    <m/>
    <m/>
    <m/>
    <x v="1"/>
    <x v="5"/>
    <n v="12179.492"/>
    <n v="0"/>
    <x v="2"/>
    <n v="0"/>
  </r>
  <r>
    <n v="1022621"/>
    <x v="2"/>
    <x v="1"/>
    <x v="2"/>
    <s v="1022621"/>
    <s v="GO Panc S/tec N @ Fi Cj AS"/>
    <s v="Panceta"/>
    <s v="Panceta s/Cuero"/>
    <x v="8"/>
    <m/>
    <m/>
    <m/>
    <m/>
    <m/>
    <x v="1"/>
    <x v="5"/>
    <n v="22500.957999999999"/>
    <n v="0"/>
    <x v="2"/>
    <n v="0"/>
  </r>
  <r>
    <n v="1022636"/>
    <x v="2"/>
    <x v="1"/>
    <x v="2"/>
    <s v="1022636"/>
    <s v="GO Hso Coxal@ Cj 15kg AS"/>
    <s v="Huesos"/>
    <s v="Huesos Cuarto Traser"/>
    <x v="2"/>
    <m/>
    <m/>
    <m/>
    <m/>
    <m/>
    <x v="1"/>
    <x v="5"/>
    <n v="196945.37599999999"/>
    <n v="0"/>
    <x v="2"/>
    <n v="0"/>
  </r>
  <r>
    <n v="1022637"/>
    <x v="2"/>
    <x v="1"/>
    <x v="2"/>
    <s v="1022637"/>
    <s v="GO Hso Escapula@ Cj 15kg AS"/>
    <s v="Huesos"/>
    <s v="Huesos Cuarto Delant"/>
    <x v="2"/>
    <m/>
    <m/>
    <m/>
    <m/>
    <m/>
    <x v="1"/>
    <x v="5"/>
    <n v="115496.963"/>
    <n v="0"/>
    <x v="2"/>
    <n v="48000"/>
  </r>
  <r>
    <n v="1022639"/>
    <x v="2"/>
    <x v="1"/>
    <x v="2"/>
    <s v="1022639"/>
    <s v="GO Cab Bca Ent S/L@ Cj 20k AS"/>
    <s v="Cabeza"/>
    <s v="Cabeza Entera"/>
    <x v="2"/>
    <m/>
    <m/>
    <m/>
    <m/>
    <m/>
    <x v="1"/>
    <x v="5"/>
    <n v="1015062.277"/>
    <n v="0"/>
    <x v="2"/>
    <n v="0"/>
  </r>
  <r>
    <n v="1022640"/>
    <x v="2"/>
    <x v="1"/>
    <x v="2"/>
    <s v="1022640"/>
    <s v="GO Cab Roj Ent S/L@ Cj 20k AS"/>
    <s v="Cabeza"/>
    <s v="Cabeza Entera"/>
    <x v="2"/>
    <m/>
    <m/>
    <m/>
    <m/>
    <m/>
    <x v="1"/>
    <x v="5"/>
    <n v="70462.418999999994"/>
    <n v="0"/>
    <x v="2"/>
    <n v="0"/>
  </r>
  <r>
    <n v="1022645"/>
    <x v="2"/>
    <x v="1"/>
    <x v="2"/>
    <s v="1022645"/>
    <s v="GO Pecho Belly C/Hso pec@ Vp Cj AS"/>
    <s v="Panceta"/>
    <s v="Panceta s/Cuero"/>
    <x v="2"/>
    <m/>
    <m/>
    <m/>
    <m/>
    <m/>
    <x v="1"/>
    <x v="5"/>
    <n v="42999.997000000003"/>
    <n v="0"/>
    <x v="2"/>
    <n v="0"/>
  </r>
  <r>
    <n v="1022657"/>
    <x v="2"/>
    <x v="1"/>
    <x v="2"/>
    <s v="1022657"/>
    <s v="GO BB Ribs 20-24 Oz@Cj 10K AS"/>
    <s v="Chuleta"/>
    <s v="Chuleta Huesos"/>
    <x v="6"/>
    <m/>
    <m/>
    <m/>
    <m/>
    <m/>
    <x v="1"/>
    <x v="5"/>
    <n v="20000.006000000001"/>
    <n v="0"/>
    <x v="2"/>
    <n v="0"/>
  </r>
  <r>
    <n v="1022664"/>
    <x v="2"/>
    <x v="1"/>
    <x v="2"/>
    <s v="1022664"/>
    <s v="GO CC Loin L (S/T) (DF)@ Fi Cj AP"/>
    <s v="Lomo"/>
    <s v="Lomo CC Loin"/>
    <x v="9"/>
    <m/>
    <m/>
    <m/>
    <m/>
    <m/>
    <x v="1"/>
    <x v="5"/>
    <n v="17102.823"/>
    <n v="0"/>
    <x v="2"/>
    <n v="0"/>
  </r>
  <r>
    <n v="1022709"/>
    <x v="2"/>
    <x v="1"/>
    <x v="2"/>
    <s v="1022709"/>
    <s v="GO PpPna 57@ Bo Cj AS"/>
    <s v="Pierna"/>
    <s v="Pierna Pulpa"/>
    <x v="0"/>
    <m/>
    <m/>
    <m/>
    <m/>
    <m/>
    <x v="1"/>
    <x v="5"/>
    <n v="21010.016"/>
    <n v="0"/>
    <x v="2"/>
    <n v="144000"/>
  </r>
  <r>
    <n v="1022748"/>
    <x v="2"/>
    <x v="1"/>
    <x v="2"/>
    <s v="1022748"/>
    <s v="GO Manos@ Cj 10k AS"/>
    <s v="Subprod"/>
    <s v="Subprod Patas-Manos"/>
    <x v="2"/>
    <m/>
    <m/>
    <m/>
    <m/>
    <m/>
    <x v="1"/>
    <x v="5"/>
    <n v="241432.29399999999"/>
    <n v="0"/>
    <x v="2"/>
    <n v="44000"/>
  </r>
  <r>
    <n v="1022750"/>
    <x v="2"/>
    <x v="1"/>
    <x v="2"/>
    <s v="1022750"/>
    <s v="GO PpPal Pim@ Cj 17.5k AS"/>
    <s v="Paleta"/>
    <s v="Paleta Pulpa"/>
    <x v="8"/>
    <m/>
    <m/>
    <m/>
    <m/>
    <m/>
    <x v="1"/>
    <x v="5"/>
    <n v="47999.993999999999"/>
    <n v="0"/>
    <x v="2"/>
    <n v="0"/>
  </r>
  <r>
    <n v="1022751"/>
    <x v="2"/>
    <x v="1"/>
    <x v="2"/>
    <s v="1022751"/>
    <s v="GO PpPal 1P Ex@ Cj 14k AS"/>
    <s v="Paleta"/>
    <s v="Paleta Entera"/>
    <x v="8"/>
    <m/>
    <m/>
    <m/>
    <m/>
    <m/>
    <x v="1"/>
    <x v="5"/>
    <n v="19971.312000000002"/>
    <n v="0"/>
    <x v="2"/>
    <n v="0"/>
  </r>
  <r>
    <n v="1022753"/>
    <x v="2"/>
    <x v="1"/>
    <x v="2"/>
    <s v="1022753"/>
    <s v="GO PernilM 1,3 kg up@ Cj 20k AS"/>
    <s v="Pernil"/>
    <s v="Pernil Mano"/>
    <x v="2"/>
    <m/>
    <m/>
    <m/>
    <m/>
    <m/>
    <x v="1"/>
    <x v="5"/>
    <n v="196247.041"/>
    <n v="0"/>
    <x v="2"/>
    <n v="0"/>
  </r>
  <r>
    <n v="1022767"/>
    <x v="2"/>
    <x v="1"/>
    <x v="2"/>
    <s v="1022767"/>
    <s v="GO Gord Esp@ 20kg AA"/>
    <s v="Grasas"/>
    <s v="Grasa Gordura"/>
    <x v="8"/>
    <m/>
    <m/>
    <m/>
    <m/>
    <m/>
    <x v="1"/>
    <x v="5"/>
    <n v="3271.0039999999999"/>
    <n v="0"/>
    <x v="2"/>
    <n v="0"/>
  </r>
  <r>
    <n v="1022781"/>
    <x v="2"/>
    <x v="1"/>
    <x v="2"/>
    <s v="1022781"/>
    <s v="GO Tripa Calib 32/35# Bo Bidon AS"/>
    <s v="Subprod"/>
    <s v="Subprod Tripa"/>
    <x v="0"/>
    <m/>
    <m/>
    <m/>
    <m/>
    <m/>
    <x v="1"/>
    <x v="5"/>
    <n v="6249.2520000000004"/>
    <n v="0"/>
    <x v="2"/>
    <n v="0"/>
  </r>
  <r>
    <n v="1022783"/>
    <x v="2"/>
    <x v="1"/>
    <x v="2"/>
    <s v="1022783"/>
    <s v="GO Tripa Calib 38/40# Bo Bidon AS"/>
    <s v="Subprod"/>
    <s v="Subprod Tripa"/>
    <x v="0"/>
    <m/>
    <m/>
    <m/>
    <m/>
    <m/>
    <x v="1"/>
    <x v="5"/>
    <n v="6598.1880000000001"/>
    <n v="0"/>
    <x v="2"/>
    <n v="0"/>
  </r>
  <r>
    <n v="1022847"/>
    <x v="2"/>
    <x v="1"/>
    <x v="2"/>
    <s v="1022847"/>
    <s v="GO Cne Falda Pan@ CJ 20k AS"/>
    <s v="Panceta"/>
    <s v="Panceta s/Cuero"/>
    <x v="0"/>
    <m/>
    <m/>
    <m/>
    <m/>
    <m/>
    <x v="1"/>
    <x v="5"/>
    <n v="28727.059000000001"/>
    <n v="0"/>
    <x v="2"/>
    <n v="0"/>
  </r>
  <r>
    <n v="1022854"/>
    <x v="2"/>
    <x v="1"/>
    <x v="2"/>
    <s v="1022854"/>
    <s v="GO Hso Pecho@ Cj 10k AS"/>
    <s v="Huesos"/>
    <s v="Huesos Cuarto Centra"/>
    <x v="6"/>
    <m/>
    <m/>
    <m/>
    <m/>
    <m/>
    <x v="1"/>
    <x v="5"/>
    <n v="48000.364000000001"/>
    <n v="0"/>
    <x v="2"/>
    <n v="0"/>
  </r>
  <r>
    <n v="1022855"/>
    <x v="2"/>
    <x v="1"/>
    <x v="2"/>
    <s v="1022855"/>
    <s v="GO Grasa Forro Pal@ Cj 20k AS"/>
    <s v="Grasas"/>
    <s v="Grasa Forro"/>
    <x v="0"/>
    <m/>
    <m/>
    <m/>
    <m/>
    <m/>
    <x v="1"/>
    <x v="5"/>
    <n v="20240.022000000001"/>
    <n v="0"/>
    <x v="2"/>
    <n v="0"/>
  </r>
  <r>
    <n v="1022856"/>
    <x v="2"/>
    <x v="1"/>
    <x v="2"/>
    <s v="1022856"/>
    <s v="GO Reco 10/90 @ Cj 20k AS"/>
    <s v="Grasas"/>
    <s v="Grasa Gordura"/>
    <x v="2"/>
    <m/>
    <m/>
    <m/>
    <m/>
    <m/>
    <x v="1"/>
    <x v="5"/>
    <n v="292034.45899999997"/>
    <n v="0"/>
    <x v="2"/>
    <n v="0"/>
  </r>
  <r>
    <n v="1022863"/>
    <x v="2"/>
    <x v="1"/>
    <x v="2"/>
    <s v="1022863"/>
    <s v="GO Lom Vet M@ Cj 9k AS"/>
    <s v="Lomo"/>
    <s v="Lomo Vetado"/>
    <x v="8"/>
    <m/>
    <m/>
    <m/>
    <m/>
    <m/>
    <x v="1"/>
    <x v="5"/>
    <n v="65563.994000000006"/>
    <n v="0"/>
    <x v="2"/>
    <n v="0"/>
  </r>
  <r>
    <n v="1022864"/>
    <x v="2"/>
    <x v="1"/>
    <x v="2"/>
    <s v="1022864"/>
    <s v="GO Lom Vet L@ Cj 11k AS"/>
    <s v="Lomo"/>
    <s v="Lomo Vetado"/>
    <x v="8"/>
    <m/>
    <m/>
    <m/>
    <m/>
    <m/>
    <x v="1"/>
    <x v="5"/>
    <n v="47407.529000000002"/>
    <n v="0"/>
    <x v="2"/>
    <n v="0"/>
  </r>
  <r>
    <n v="1022865"/>
    <x v="2"/>
    <x v="1"/>
    <x v="2"/>
    <s v="1022865"/>
    <s v="GO Pan Tec S/cuero M@ Cj 17k AS"/>
    <s v="Panceta"/>
    <s v="Panceta s/Cuero"/>
    <x v="8"/>
    <m/>
    <m/>
    <m/>
    <m/>
    <m/>
    <x v="1"/>
    <x v="5"/>
    <n v="52921.692999999999"/>
    <n v="0"/>
    <x v="2"/>
    <n v="0"/>
  </r>
  <r>
    <n v="1022866"/>
    <x v="2"/>
    <x v="1"/>
    <x v="2"/>
    <s v="1022866"/>
    <s v="GO Pan Tec S/cuero L@ Cj 19k AS"/>
    <s v="Panceta"/>
    <s v="Panceta s/Cuero"/>
    <x v="8"/>
    <m/>
    <m/>
    <m/>
    <m/>
    <m/>
    <x v="1"/>
    <x v="5"/>
    <n v="45267.209000000003"/>
    <n v="0"/>
    <x v="2"/>
    <n v="0"/>
  </r>
  <r>
    <n v="1022883"/>
    <x v="2"/>
    <x v="1"/>
    <x v="2"/>
    <s v="1022883"/>
    <s v="GO BB Ribs 640g@ Cj 16k AS"/>
    <s v="Chuleta"/>
    <s v="Chuleta Huesos"/>
    <x v="5"/>
    <m/>
    <m/>
    <m/>
    <m/>
    <m/>
    <x v="1"/>
    <x v="5"/>
    <n v="23587.052"/>
    <n v="0"/>
    <x v="2"/>
    <n v="0"/>
  </r>
  <r>
    <n v="1022885"/>
    <x v="2"/>
    <x v="1"/>
    <x v="2"/>
    <s v="1022885"/>
    <s v="GO Panc S/cue@ Cj Panc TJ"/>
    <s v="Panceta"/>
    <s v="Panceta s/Cuero"/>
    <x v="4"/>
    <m/>
    <m/>
    <m/>
    <m/>
    <m/>
    <x v="1"/>
    <x v="5"/>
    <n v="588667.19700000004"/>
    <n v="0"/>
    <x v="2"/>
    <n v="264000"/>
  </r>
  <r>
    <n v="1022887"/>
    <x v="2"/>
    <x v="1"/>
    <x v="2"/>
    <s v="1022887"/>
    <s v="GO Panc S/cue@ Cj Panc AK"/>
    <s v="Panceta"/>
    <s v="Panceta s/Cuero"/>
    <x v="4"/>
    <m/>
    <m/>
    <m/>
    <m/>
    <m/>
    <x v="1"/>
    <x v="5"/>
    <n v="441251.50699999998"/>
    <n v="0"/>
    <x v="2"/>
    <n v="198000"/>
  </r>
  <r>
    <n v="1022901"/>
    <x v="2"/>
    <x v="1"/>
    <x v="2"/>
    <s v="1022901"/>
    <s v="GO Panc Tec S/Cue L@ Fi CJ Ch AP"/>
    <s v="Panceta"/>
    <s v="Panceta s/Cuero"/>
    <x v="9"/>
    <m/>
    <m/>
    <m/>
    <m/>
    <m/>
    <x v="1"/>
    <x v="5"/>
    <n v="8214.3940000000002"/>
    <n v="0"/>
    <x v="2"/>
    <n v="3000"/>
  </r>
  <r>
    <n v="1022907"/>
    <x v="2"/>
    <x v="1"/>
    <x v="2"/>
    <s v="1022907"/>
    <s v="GO Riñon Ent@ Bo Cj 10k AS"/>
    <s v="Subprod"/>
    <s v="Subprod Visceras"/>
    <x v="6"/>
    <m/>
    <m/>
    <m/>
    <m/>
    <m/>
    <x v="1"/>
    <x v="5"/>
    <n v="93150.004000000001"/>
    <n v="0"/>
    <x v="2"/>
    <n v="0"/>
  </r>
  <r>
    <n v="1022918"/>
    <x v="2"/>
    <x v="1"/>
    <x v="2"/>
    <s v="1022918"/>
    <s v="GO Lom Tocino@ Cj 20k AA"/>
    <s v="Grasas"/>
    <s v="Grasa Lomo Tocino"/>
    <x v="8"/>
    <m/>
    <m/>
    <m/>
    <m/>
    <m/>
    <x v="1"/>
    <x v="5"/>
    <n v="121356.01"/>
    <n v="0"/>
    <x v="2"/>
    <n v="0"/>
  </r>
  <r>
    <n v="1022919"/>
    <x v="2"/>
    <x v="1"/>
    <x v="2"/>
    <s v="1022919"/>
    <s v="GO MM LOIN S VP@ Cj 10k AP"/>
    <s v="Lomo"/>
    <s v="Lomo MM Loin"/>
    <x v="9"/>
    <m/>
    <m/>
    <m/>
    <m/>
    <m/>
    <x v="1"/>
    <x v="5"/>
    <n v="21388.030999999999"/>
    <n v="0"/>
    <x v="2"/>
    <n v="12000"/>
  </r>
  <r>
    <n v="1022921"/>
    <x v="2"/>
    <x v="1"/>
    <x v="2"/>
    <s v="1022921"/>
    <s v="GO Gord Chic@ Cj 20k AS"/>
    <s v="Grasas"/>
    <s v="Grasa Gordura"/>
    <x v="0"/>
    <m/>
    <m/>
    <m/>
    <m/>
    <m/>
    <x v="1"/>
    <x v="5"/>
    <n v="36221.817999999999"/>
    <n v="0"/>
    <x v="2"/>
    <n v="0"/>
  </r>
  <r>
    <n v="1022930"/>
    <x v="2"/>
    <x v="1"/>
    <x v="2"/>
    <s v="1022930"/>
    <s v="GO Panc S/cue Hem@ Cj Panc TJ AS"/>
    <s v="Panceta"/>
    <s v="Panceta s/Cuero"/>
    <x v="4"/>
    <m/>
    <m/>
    <m/>
    <m/>
    <m/>
    <x v="1"/>
    <x v="5"/>
    <n v="107232.04700000001"/>
    <n v="0"/>
    <x v="2"/>
    <n v="0"/>
  </r>
  <r>
    <n v="1022932"/>
    <x v="2"/>
    <x v="1"/>
    <x v="2"/>
    <s v="1022932"/>
    <s v="GO BB Ribs 20-24 Oz@ Cj 10k AS"/>
    <s v="Chuleta"/>
    <s v="Chuleta Huesos"/>
    <x v="2"/>
    <m/>
    <m/>
    <m/>
    <m/>
    <m/>
    <x v="1"/>
    <x v="5"/>
    <n v="58.600999999999999"/>
    <n v="0"/>
    <x v="2"/>
    <n v="0"/>
  </r>
  <r>
    <n v="1022936"/>
    <x v="2"/>
    <x v="1"/>
    <x v="2"/>
    <s v="1022936"/>
    <s v="GO File C/cab@ Cj 5k AS"/>
    <s v="Filete"/>
    <s v="Filete c/Cabeza"/>
    <x v="2"/>
    <m/>
    <m/>
    <m/>
    <m/>
    <m/>
    <x v="1"/>
    <x v="5"/>
    <n v="41210.004000000001"/>
    <n v="0"/>
    <x v="2"/>
    <n v="0"/>
  </r>
  <r>
    <n v="1022939"/>
    <x v="2"/>
    <x v="1"/>
    <x v="2"/>
    <s v="1022939"/>
    <s v="GO Pta Cost@ Bo Cj 20k AS"/>
    <s v="Cost-Pec"/>
    <s v="Cost-Pec Trozos"/>
    <x v="2"/>
    <m/>
    <m/>
    <m/>
    <m/>
    <m/>
    <x v="1"/>
    <x v="5"/>
    <n v="4993.7280000000001"/>
    <n v="0"/>
    <x v="2"/>
    <n v="0"/>
  </r>
  <r>
    <n v="1022940"/>
    <x v="2"/>
    <x v="1"/>
    <x v="2"/>
    <s v="1022940"/>
    <s v="GO PernilM 1 kg down@ Cj 20k AS"/>
    <s v="Pernil"/>
    <s v="Pernil Mano"/>
    <x v="2"/>
    <m/>
    <m/>
    <m/>
    <m/>
    <m/>
    <x v="1"/>
    <x v="5"/>
    <n v="63711.985999999997"/>
    <n v="0"/>
    <x v="2"/>
    <n v="0"/>
  </r>
  <r>
    <n v="1022941"/>
    <x v="2"/>
    <x v="1"/>
    <x v="2"/>
    <s v="1022941"/>
    <s v="GO PernilM 1-1.3 kg@ Cj 20k AS"/>
    <s v="Pernil"/>
    <s v="Pernil Mano"/>
    <x v="2"/>
    <m/>
    <m/>
    <m/>
    <m/>
    <m/>
    <x v="1"/>
    <x v="5"/>
    <n v="45673.887000000002"/>
    <n v="0"/>
    <x v="2"/>
    <n v="0"/>
  </r>
  <r>
    <n v="1022945"/>
    <x v="2"/>
    <x v="1"/>
    <x v="2"/>
    <s v="1022945"/>
    <s v="GO Mantec@ Cj 20k AS"/>
    <s v="Grasas"/>
    <s v="Grasa Interior"/>
    <x v="2"/>
    <m/>
    <m/>
    <m/>
    <m/>
    <m/>
    <x v="1"/>
    <x v="5"/>
    <n v="8909.6059999999998"/>
    <n v="0"/>
    <x v="2"/>
    <n v="0"/>
  </r>
  <r>
    <n v="1022985"/>
    <x v="2"/>
    <x v="1"/>
    <x v="2"/>
    <s v="1022985"/>
    <s v="GO Lom Vet Mad@ Cj 8,5k TJ"/>
    <s v="Lomo"/>
    <s v="Lomo Vetado"/>
    <x v="4"/>
    <m/>
    <m/>
    <m/>
    <m/>
    <m/>
    <x v="1"/>
    <x v="5"/>
    <n v="5000.0039999999999"/>
    <n v="0"/>
    <x v="2"/>
    <n v="0"/>
  </r>
  <r>
    <n v="1022986"/>
    <x v="2"/>
    <x v="1"/>
    <x v="2"/>
    <s v="1022986"/>
    <s v="GO Panc S/cue Mad@ Cj 16,4k Panc TJ"/>
    <s v="Panceta"/>
    <s v="Panceta s/Cuero"/>
    <x v="4"/>
    <m/>
    <m/>
    <m/>
    <m/>
    <m/>
    <x v="1"/>
    <x v="5"/>
    <n v="40.656999999999996"/>
    <n v="0"/>
    <x v="2"/>
    <n v="0"/>
  </r>
  <r>
    <n v="1022987"/>
    <x v="2"/>
    <x v="1"/>
    <x v="2"/>
    <s v="1022987"/>
    <s v="GO Lom Tocino@ Bo Cj 20k AP"/>
    <s v="Plancha"/>
    <s v="Plancha s/Cuero"/>
    <x v="9"/>
    <m/>
    <m/>
    <m/>
    <m/>
    <m/>
    <x v="1"/>
    <x v="5"/>
    <n v="46990.006000000001"/>
    <n v="0"/>
    <x v="2"/>
    <n v="24000"/>
  </r>
  <r>
    <n v="1022989"/>
    <x v="2"/>
    <x v="1"/>
    <x v="2"/>
    <s v="1022989"/>
    <s v="GO MM LOIN S VP@ Cj 10k AS"/>
    <s v="Lomo"/>
    <s v="Lomo MM Loin"/>
    <x v="8"/>
    <m/>
    <m/>
    <m/>
    <m/>
    <m/>
    <x v="1"/>
    <x v="5"/>
    <n v="27043.471000000001"/>
    <n v="0"/>
    <x v="2"/>
    <n v="0"/>
  </r>
  <r>
    <n v="1022990"/>
    <x v="2"/>
    <x v="1"/>
    <x v="2"/>
    <s v="1022990"/>
    <s v="GO Panc Tec S/cue VP@ Cj ch AP"/>
    <s v="Panceta"/>
    <s v="Panceta s/Cuero"/>
    <x v="9"/>
    <m/>
    <m/>
    <m/>
    <m/>
    <m/>
    <x v="1"/>
    <x v="5"/>
    <n v="21598.027999999998"/>
    <n v="0"/>
    <x v="2"/>
    <n v="0"/>
  </r>
  <r>
    <n v="1023034"/>
    <x v="2"/>
    <x v="1"/>
    <x v="2"/>
    <s v="1023034"/>
    <s v="GO Forro Pal@ Bo Cj 20k AS"/>
    <s v="Cueros"/>
    <s v="Cuero Forro"/>
    <x v="2"/>
    <m/>
    <m/>
    <m/>
    <m/>
    <m/>
    <x v="1"/>
    <x v="5"/>
    <n v="208618.45699999999"/>
    <n v="0"/>
    <x v="2"/>
    <n v="72000"/>
  </r>
  <r>
    <n v="1023035"/>
    <x v="2"/>
    <x v="1"/>
    <x v="2"/>
    <s v="1023035"/>
    <s v="GO Belly Strip@ Cj 20k AS"/>
    <s v="Recortes"/>
    <s v="Recortes No Magro"/>
    <x v="2"/>
    <m/>
    <m/>
    <m/>
    <m/>
    <m/>
    <x v="1"/>
    <x v="5"/>
    <n v="48000.002"/>
    <n v="0"/>
    <x v="2"/>
    <n v="0"/>
  </r>
  <r>
    <n v="1023037"/>
    <x v="2"/>
    <x v="1"/>
    <x v="2"/>
    <s v="1023037"/>
    <s v="GO Panc S/cue@ Cj Panc 16k AS"/>
    <s v="Panceta"/>
    <s v="Panceta s/Cuero"/>
    <x v="4"/>
    <m/>
    <m/>
    <m/>
    <m/>
    <m/>
    <x v="1"/>
    <x v="5"/>
    <n v="126979.08199999999"/>
    <n v="0"/>
    <x v="2"/>
    <n v="22000"/>
  </r>
  <r>
    <n v="1023038"/>
    <x v="2"/>
    <x v="1"/>
    <x v="2"/>
    <s v="1023038"/>
    <s v="GO Lom Vet@ Cj 8k AS"/>
    <s v="Lomo"/>
    <s v="Lomo Vetado"/>
    <x v="4"/>
    <m/>
    <m/>
    <m/>
    <m/>
    <m/>
    <x v="1"/>
    <x v="5"/>
    <n v="65999.997000000003"/>
    <n v="0"/>
    <x v="2"/>
    <n v="44000"/>
  </r>
  <r>
    <n v="1023050"/>
    <x v="2"/>
    <x v="1"/>
    <x v="2"/>
    <s v="1023050"/>
    <s v="GO Lom Centro@ Cj 16k AS"/>
    <s v="Lomo"/>
    <s v="Lomo Centro"/>
    <x v="5"/>
    <m/>
    <m/>
    <m/>
    <m/>
    <m/>
    <x v="1"/>
    <x v="5"/>
    <n v="107790.959"/>
    <n v="0"/>
    <x v="2"/>
    <n v="0"/>
  </r>
  <r>
    <n v="1023055"/>
    <x v="2"/>
    <x v="1"/>
    <x v="2"/>
    <s v="1023055"/>
    <s v="GO Lom Vet M@ Fi Cj Lom Vet AP"/>
    <s v="Lomo"/>
    <s v="Lomo Vetado"/>
    <x v="9"/>
    <m/>
    <m/>
    <m/>
    <m/>
    <m/>
    <x v="1"/>
    <x v="5"/>
    <n v="4598.09"/>
    <n v="0"/>
    <x v="2"/>
    <n v="0"/>
  </r>
  <r>
    <n v="1023066"/>
    <x v="2"/>
    <x v="1"/>
    <x v="2"/>
    <s v="1023066"/>
    <s v="GO BB Ribs@ Cj 16k AS"/>
    <s v="Chuleta"/>
    <s v="Chuleta Huesos"/>
    <x v="2"/>
    <m/>
    <m/>
    <m/>
    <m/>
    <m/>
    <x v="1"/>
    <x v="5"/>
    <n v="10912.953"/>
    <n v="0"/>
    <x v="2"/>
    <n v="0"/>
  </r>
  <r>
    <n v="1023090"/>
    <x v="2"/>
    <x v="1"/>
    <x v="2"/>
    <s v="1023090"/>
    <s v="GO Panc S/cue S/h@ Cj Panc 16k AS"/>
    <s v="Panceta"/>
    <s v="Panceta s/Cuero"/>
    <x v="4"/>
    <m/>
    <m/>
    <m/>
    <m/>
    <m/>
    <x v="1"/>
    <x v="5"/>
    <n v="19181.227999999999"/>
    <n v="0"/>
    <x v="2"/>
    <n v="0"/>
  </r>
  <r>
    <n v="1023093"/>
    <x v="2"/>
    <x v="1"/>
    <x v="2"/>
    <s v="1023093"/>
    <s v="GO Cordon Lom@ Bo Cj 20k AS"/>
    <s v="Recortes"/>
    <s v="Recortes No Magro"/>
    <x v="2"/>
    <m/>
    <m/>
    <m/>
    <m/>
    <m/>
    <x v="1"/>
    <x v="5"/>
    <n v="73136.937000000005"/>
    <n v="0"/>
    <x v="2"/>
    <n v="0"/>
  </r>
  <r>
    <n v="1023102"/>
    <x v="2"/>
    <x v="1"/>
    <x v="2"/>
    <s v="1023102"/>
    <s v="GO MM Loin LL VP@ Cj 20k AA"/>
    <s v="Lomo"/>
    <s v="Lomo MM Loin"/>
    <x v="8"/>
    <m/>
    <m/>
    <m/>
    <m/>
    <m/>
    <x v="1"/>
    <x v="5"/>
    <n v="5725.31"/>
    <n v="0"/>
    <x v="2"/>
    <n v="0"/>
  </r>
  <r>
    <n v="1023131"/>
    <x v="2"/>
    <x v="1"/>
    <x v="2"/>
    <s v="1023131"/>
    <s v="GO Pna S/Hso C/Cue@ Cj 20k AS"/>
    <s v="Pierna"/>
    <s v="Pierna Pulpa"/>
    <x v="2"/>
    <m/>
    <m/>
    <m/>
    <m/>
    <m/>
    <x v="1"/>
    <x v="5"/>
    <n v="419.64400000000001"/>
    <n v="0"/>
    <x v="2"/>
    <n v="0"/>
  </r>
  <r>
    <n v="1023144"/>
    <x v="2"/>
    <x v="1"/>
    <x v="2"/>
    <s v="1023144"/>
    <s v="GO Papda C/Cue granel@ Bo Cj AS"/>
    <s v="Plancha"/>
    <s v="Plancha c/Cuero"/>
    <x v="4"/>
    <m/>
    <m/>
    <m/>
    <m/>
    <m/>
    <x v="1"/>
    <x v="5"/>
    <n v="329.27199999999999"/>
    <n v="0"/>
    <x v="2"/>
    <n v="0"/>
  </r>
  <r>
    <n v="1023158"/>
    <x v="2"/>
    <x v="1"/>
    <x v="2"/>
    <s v="1023158"/>
    <s v="GO Lom Vet 44@ Bo Cj 20k AS"/>
    <s v="Lomo"/>
    <s v="Lomo Vetado"/>
    <x v="2"/>
    <m/>
    <m/>
    <m/>
    <m/>
    <m/>
    <x v="1"/>
    <x v="5"/>
    <n v="253.971"/>
    <n v="0"/>
    <x v="2"/>
    <n v="0"/>
  </r>
  <r>
    <n v="1023163"/>
    <x v="2"/>
    <x v="1"/>
    <x v="2"/>
    <s v="1023163"/>
    <s v="GO Lom Vet &gt;2.0@ Fi Cj 8k AP"/>
    <s v="Lomo"/>
    <s v="Lomo Vetado"/>
    <x v="9"/>
    <m/>
    <m/>
    <m/>
    <m/>
    <m/>
    <x v="1"/>
    <x v="5"/>
    <n v="9999.9959999999992"/>
    <n v="0"/>
    <x v="2"/>
    <n v="16000"/>
  </r>
  <r>
    <n v="1023183"/>
    <x v="2"/>
    <x v="1"/>
    <x v="2"/>
    <s v="1023183"/>
    <s v="GO Pech S/Cue@ Vp Cj AS"/>
    <s v="Cost-Pec"/>
    <s v="Cost-Pec Entero"/>
    <x v="4"/>
    <m/>
    <m/>
    <m/>
    <m/>
    <m/>
    <x v="1"/>
    <x v="5"/>
    <n v="39997.767999999996"/>
    <n v="0"/>
    <x v="2"/>
    <n v="0"/>
  </r>
  <r>
    <n v="1023190"/>
    <x v="2"/>
    <x v="1"/>
    <x v="2"/>
    <s v="1023190"/>
    <s v="GO Pana s/Corazon@ Bo Cj 20k AS"/>
    <s v="Subprod"/>
    <s v="Subprod Visceras"/>
    <x v="5"/>
    <m/>
    <m/>
    <m/>
    <m/>
    <m/>
    <x v="1"/>
    <x v="5"/>
    <n v="301964.951"/>
    <n v="0"/>
    <x v="2"/>
    <n v="0"/>
  </r>
  <r>
    <n v="1023194"/>
    <x v="2"/>
    <x v="1"/>
    <x v="2"/>
    <s v="1023194"/>
    <s v="GO Cne Falda Panc@ Bo Cj AP"/>
    <s v="Panceta"/>
    <s v="Panceta s/Cuero"/>
    <x v="9"/>
    <m/>
    <m/>
    <m/>
    <m/>
    <m/>
    <x v="1"/>
    <x v="5"/>
    <n v="8825.6380000000008"/>
    <n v="0"/>
    <x v="2"/>
    <n v="6000"/>
  </r>
  <r>
    <n v="1023247"/>
    <x v="2"/>
    <x v="1"/>
    <x v="2"/>
    <s v="1023247"/>
    <s v="GO Panc Lam 2.5mm@ Cj 5k AS"/>
    <s v="Panceta"/>
    <s v="Panceta s/Cuero"/>
    <x v="8"/>
    <m/>
    <m/>
    <m/>
    <m/>
    <m/>
    <x v="1"/>
    <x v="5"/>
    <n v="1000.006"/>
    <n v="0"/>
    <x v="2"/>
    <n v="0"/>
  </r>
  <r>
    <n v="1023265"/>
    <x v="2"/>
    <x v="1"/>
    <x v="2"/>
    <s v="1023265"/>
    <s v="GO Pta Cos 2h@ Bo Cj 10k AS"/>
    <s v="Cost-Pec"/>
    <s v="Cost-Pec Trozos"/>
    <x v="8"/>
    <m/>
    <m/>
    <m/>
    <m/>
    <m/>
    <x v="1"/>
    <x v="5"/>
    <n v="6525.7860000000001"/>
    <n v="0"/>
    <x v="2"/>
    <n v="0"/>
  </r>
  <r>
    <n v="1023273"/>
    <x v="2"/>
    <x v="1"/>
    <x v="2"/>
    <s v="1023273"/>
    <s v="GO Posta Negra@ Va Cj 20k"/>
    <s v="Pierna"/>
    <s v="Pierna Pulpa Fina"/>
    <x v="5"/>
    <m/>
    <m/>
    <m/>
    <m/>
    <m/>
    <x v="1"/>
    <x v="5"/>
    <n v="98.492999999999995"/>
    <n v="0"/>
    <x v="2"/>
    <n v="0"/>
  </r>
  <r>
    <n v="1023274"/>
    <x v="2"/>
    <x v="1"/>
    <x v="2"/>
    <s v="1023274"/>
    <s v="GO Ganso S/g S/abst @ Va Cj 12k"/>
    <s v="Pierna"/>
    <s v="Pierna Pulpa Fina"/>
    <x v="5"/>
    <m/>
    <m/>
    <m/>
    <m/>
    <m/>
    <x v="1"/>
    <x v="5"/>
    <n v="1507.6469999999999"/>
    <n v="0"/>
    <x v="2"/>
    <n v="0"/>
  </r>
  <r>
    <n v="1023283"/>
    <x v="2"/>
    <x v="1"/>
    <x v="2"/>
    <s v="1023283"/>
    <s v="GO Grasa Chaleco@ Cj 10k AS"/>
    <s v="Subprod"/>
    <s v="Subprod Grasa"/>
    <x v="4"/>
    <m/>
    <m/>
    <m/>
    <m/>
    <m/>
    <x v="1"/>
    <x v="5"/>
    <n v="115641.35400000001"/>
    <n v="0"/>
    <x v="2"/>
    <n v="0"/>
  </r>
  <r>
    <n v="1023290"/>
    <x v="2"/>
    <x v="1"/>
    <x v="2"/>
    <s v="1023290"/>
    <s v="GO Hso tibia @ Cj 20k AS"/>
    <s v="Huesos"/>
    <s v="Huesos Cuarto Traser"/>
    <x v="2"/>
    <m/>
    <m/>
    <m/>
    <m/>
    <m/>
    <x v="1"/>
    <x v="5"/>
    <n v="10573.98"/>
    <n v="0"/>
    <x v="2"/>
    <n v="0"/>
  </r>
  <r>
    <n v="1023291"/>
    <x v="2"/>
    <x v="1"/>
    <x v="2"/>
    <s v="1023291"/>
    <s v="GO Hso Costilla 4x 5kg @ Cj 20k AS"/>
    <s v="Huesos"/>
    <s v="Huesos Cuarto Centra"/>
    <x v="2"/>
    <m/>
    <m/>
    <m/>
    <m/>
    <m/>
    <x v="1"/>
    <x v="5"/>
    <n v="23999.998"/>
    <n v="0"/>
    <x v="2"/>
    <n v="0"/>
  </r>
  <r>
    <n v="1023301"/>
    <x v="2"/>
    <x v="1"/>
    <x v="2"/>
    <s v="1023301"/>
    <s v="GO CC Loin LL@ Bo Cj Lom Mad AP"/>
    <s v="Lomo"/>
    <s v="Lomo CC Loin"/>
    <x v="9"/>
    <m/>
    <m/>
    <m/>
    <m/>
    <m/>
    <x v="1"/>
    <x v="5"/>
    <n v="26637.127"/>
    <n v="0"/>
    <x v="2"/>
    <n v="0"/>
  </r>
  <r>
    <n v="1023302"/>
    <x v="2"/>
    <x v="1"/>
    <x v="2"/>
    <s v="1023302"/>
    <s v="GO Mantec@ Cj 20k AS"/>
    <s v="Grasas"/>
    <s v="Grasa Interior"/>
    <x v="6"/>
    <m/>
    <m/>
    <m/>
    <m/>
    <m/>
    <x v="1"/>
    <x v="5"/>
    <n v="469432.63"/>
    <n v="0"/>
    <x v="2"/>
    <n v="0"/>
  </r>
  <r>
    <n v="1023306"/>
    <x v="2"/>
    <x v="1"/>
    <x v="2"/>
    <s v="1023306"/>
    <s v="GO Cue granel@ Bo Cj 20k AS"/>
    <s v="Cueros"/>
    <s v="Cuero Mixto"/>
    <x v="2"/>
    <m/>
    <m/>
    <m/>
    <m/>
    <m/>
    <x v="1"/>
    <x v="5"/>
    <n v="324836.09899999999"/>
    <n v="0"/>
    <x v="2"/>
    <n v="0"/>
  </r>
  <r>
    <n v="1023307"/>
    <x v="2"/>
    <x v="1"/>
    <x v="2"/>
    <s v="1023307"/>
    <s v="GO Pulmon@ Cj 20k AS"/>
    <s v="Subprod"/>
    <s v="Subprod Visceras"/>
    <x v="4"/>
    <m/>
    <m/>
    <m/>
    <m/>
    <m/>
    <x v="1"/>
    <x v="5"/>
    <n v="60000.008999999998"/>
    <n v="0"/>
    <x v="2"/>
    <n v="0"/>
  </r>
  <r>
    <n v="1023312"/>
    <x v="2"/>
    <x v="1"/>
    <x v="2"/>
    <s v="1023312"/>
    <s v="GO File C/cab@Cj 20k AS"/>
    <s v="Filete"/>
    <s v="Filete c/Cabeza"/>
    <x v="0"/>
    <m/>
    <m/>
    <m/>
    <m/>
    <m/>
    <x v="1"/>
    <x v="5"/>
    <n v="1277.9570000000001"/>
    <n v="0"/>
    <x v="2"/>
    <n v="0"/>
  </r>
  <r>
    <n v="1023319"/>
    <x v="2"/>
    <x v="1"/>
    <x v="2"/>
    <s v="1023319"/>
    <s v="GO Reco 90/10 @ Bo Cj 20k AS"/>
    <s v="Recortes"/>
    <s v="Recortes No Magro"/>
    <x v="6"/>
    <m/>
    <m/>
    <m/>
    <m/>
    <m/>
    <x v="1"/>
    <x v="5"/>
    <n v="29144.960999999999"/>
    <n v="0"/>
    <x v="2"/>
    <n v="0"/>
  </r>
  <r>
    <n v="1023326"/>
    <x v="2"/>
    <x v="1"/>
    <x v="2"/>
    <s v="1023326"/>
    <s v="GO Corazón Partido@ Cj 10k AS"/>
    <s v="Subprod"/>
    <s v="Subprod Visceras"/>
    <x v="4"/>
    <m/>
    <m/>
    <m/>
    <m/>
    <m/>
    <x v="1"/>
    <x v="5"/>
    <n v="82450.864000000001"/>
    <n v="0"/>
    <x v="2"/>
    <n v="24000"/>
  </r>
  <r>
    <n v="1023329"/>
    <x v="2"/>
    <x v="1"/>
    <x v="2"/>
    <s v="1023329"/>
    <s v="GO Cue Papda CP@ Cj 20k AS"/>
    <s v="Cueros"/>
    <s v="Cuero Papada"/>
    <x v="3"/>
    <m/>
    <m/>
    <m/>
    <m/>
    <m/>
    <x v="1"/>
    <x v="5"/>
    <n v="27389.29"/>
    <n v="0"/>
    <x v="2"/>
    <n v="0"/>
  </r>
  <r>
    <n v="1023336"/>
    <x v="2"/>
    <x v="1"/>
    <x v="2"/>
    <s v="1023336"/>
    <s v="Cue granel Esp CC@ Cj 20k AS"/>
    <s v="Cueros"/>
    <s v="Cuero Mixto"/>
    <x v="3"/>
    <m/>
    <m/>
    <m/>
    <m/>
    <m/>
    <x v="1"/>
    <x v="5"/>
    <n v="96246.005999999994"/>
    <n v="0"/>
    <x v="2"/>
    <n v="0"/>
  </r>
  <r>
    <n v="1023343"/>
    <x v="2"/>
    <x v="1"/>
    <x v="2"/>
    <s v="1023343"/>
    <s v="GO Triming 60/40@ Bo Cj 20k AS"/>
    <s v="Recortes"/>
    <s v="Recortes No Magro"/>
    <x v="6"/>
    <m/>
    <m/>
    <m/>
    <m/>
    <m/>
    <x v="1"/>
    <x v="5"/>
    <n v="240000.00899999999"/>
    <n v="0"/>
    <x v="2"/>
    <n v="0"/>
  </r>
  <r>
    <n v="1023350"/>
    <x v="2"/>
    <x v="1"/>
    <x v="2"/>
    <s v="1023350"/>
    <s v="Lom Vet &gt;2.0@ VP Cj Lom Vet AP"/>
    <s v="Lomo"/>
    <s v="Lomo Vetado"/>
    <x v="9"/>
    <m/>
    <m/>
    <m/>
    <m/>
    <m/>
    <x v="1"/>
    <x v="5"/>
    <n v="89999.995999999999"/>
    <n v="0"/>
    <x v="2"/>
    <n v="11000"/>
  </r>
  <r>
    <n v="1023351"/>
    <x v="2"/>
    <x v="1"/>
    <x v="2"/>
    <s v="1023351"/>
    <s v="GO Panc S/tec L @VP Cj AP"/>
    <s v="Panceta"/>
    <s v="Panceta s/Cuero"/>
    <x v="9"/>
    <m/>
    <m/>
    <m/>
    <m/>
    <m/>
    <x v="1"/>
    <x v="5"/>
    <n v="6059.4520000000002"/>
    <n v="0"/>
    <x v="2"/>
    <n v="0"/>
  </r>
  <r>
    <n v="1023352"/>
    <x v="2"/>
    <x v="1"/>
    <x v="2"/>
    <s v="1023352"/>
    <s v="GO Panc Tec S/cue@ R VP Cj ch AP"/>
    <s v="Panceta"/>
    <s v="Panceta s/Cuero"/>
    <x v="9"/>
    <m/>
    <m/>
    <m/>
    <m/>
    <m/>
    <x v="1"/>
    <x v="5"/>
    <n v="25570.573"/>
    <n v="0"/>
    <x v="2"/>
    <n v="0"/>
  </r>
  <r>
    <n v="1023353"/>
    <x v="2"/>
    <x v="1"/>
    <x v="2"/>
    <s v="1023353"/>
    <s v="GO PpPal 77@ Bo Cj 20k AS"/>
    <s v="Paleta"/>
    <s v="Paleta Pulpa"/>
    <x v="7"/>
    <m/>
    <m/>
    <m/>
    <m/>
    <m/>
    <x v="1"/>
    <x v="5"/>
    <n v="43199.998"/>
    <n v="0"/>
    <x v="2"/>
    <n v="0"/>
  </r>
  <r>
    <n v="1030224"/>
    <x v="2"/>
    <x v="2"/>
    <x v="0"/>
    <s v="1030224"/>
    <s v="PV Tru Larg@ Bo Cj 15k AS"/>
    <s v="Trutro"/>
    <s v="Trutro Largo"/>
    <x v="1"/>
    <m/>
    <m/>
    <m/>
    <n v="0"/>
    <n v="158000"/>
    <x v="319"/>
    <x v="5"/>
    <m/>
    <n v="158000"/>
    <x v="0"/>
    <n v="96000"/>
  </r>
  <r>
    <n v="1030224"/>
    <x v="2"/>
    <x v="2"/>
    <x v="0"/>
    <s v="1030224"/>
    <s v="PV Tru Larg@ Bo Cj 15k AS"/>
    <s v="Trutro"/>
    <s v="Trutro Largo"/>
    <x v="0"/>
    <n v="110572"/>
    <n v="185339"/>
    <n v="295910"/>
    <n v="97869"/>
    <n v="27339"/>
    <x v="320"/>
    <x v="367"/>
    <m/>
    <n v="0"/>
    <x v="2"/>
    <n v="96000"/>
  </r>
  <r>
    <n v="1030309"/>
    <x v="2"/>
    <x v="2"/>
    <x v="0"/>
    <s v="1030309"/>
    <s v="PV Cog MA 15 kg@ Bo Cj 15k SO"/>
    <s v="Menudencias"/>
    <s v="Menudencias Cogote"/>
    <x v="4"/>
    <n v="2026"/>
    <n v="5425"/>
    <n v="7451"/>
    <n v="3980"/>
    <n v="5425"/>
    <x v="321"/>
    <x v="5"/>
    <m/>
    <n v="9405"/>
    <x v="0"/>
    <n v="0"/>
  </r>
  <r>
    <n v="1030332"/>
    <x v="2"/>
    <x v="2"/>
    <x v="0"/>
    <s v="1030332"/>
    <s v="PV Tru Ala@ Ex Bo Cj AS"/>
    <s v="Ala"/>
    <s v="Ala Trutro"/>
    <x v="1"/>
    <n v="-55300"/>
    <n v="55300"/>
    <n v="0"/>
    <n v="-120420"/>
    <n v="113100"/>
    <x v="77"/>
    <x v="5"/>
    <m/>
    <n v="0"/>
    <x v="2"/>
    <n v="0"/>
  </r>
  <r>
    <n v="1030332"/>
    <x v="2"/>
    <x v="2"/>
    <x v="0"/>
    <s v="1030332"/>
    <s v="PV Tru Ala@ Ex Bo Cj AS"/>
    <s v="Ala"/>
    <s v="Ala Trutro"/>
    <x v="0"/>
    <n v="-57091"/>
    <n v="129832"/>
    <n v="72741"/>
    <n v="0"/>
    <n v="72032"/>
    <x v="322"/>
    <x v="9"/>
    <m/>
    <n v="32"/>
    <x v="0"/>
    <n v="0"/>
  </r>
  <r>
    <n v="1030355"/>
    <x v="2"/>
    <x v="2"/>
    <x v="0"/>
    <s v="1030355"/>
    <s v="PV Rabadilla@ Bo Cj 10K AS"/>
    <s v="Varios"/>
    <s v="Varios Carcasa"/>
    <x v="1"/>
    <n v="-10363"/>
    <n v="78237"/>
    <n v="67873"/>
    <n v="-9046"/>
    <n v="78237"/>
    <x v="323"/>
    <x v="13"/>
    <m/>
    <n v="21191"/>
    <x v="0"/>
    <n v="0"/>
  </r>
  <r>
    <n v="1030525"/>
    <x v="2"/>
    <x v="2"/>
    <x v="0"/>
    <s v="1030525"/>
    <s v="PV Tru Ala@ Ex blo Cj 15k SO"/>
    <s v="Ala"/>
    <s v="Ala Trutro"/>
    <x v="2"/>
    <m/>
    <m/>
    <m/>
    <n v="60"/>
    <n v="0"/>
    <x v="77"/>
    <x v="5"/>
    <m/>
    <n v="0"/>
    <x v="2"/>
    <n v="0"/>
  </r>
  <r>
    <n v="1030535"/>
    <x v="2"/>
    <x v="2"/>
    <x v="0"/>
    <s v="1030535"/>
    <s v="PV Tru Larg MA@ Bo Cj SO"/>
    <s v="Trutro"/>
    <s v="Trutro Largo"/>
    <x v="4"/>
    <n v="12888"/>
    <n v="40532"/>
    <n v="53419"/>
    <n v="8844"/>
    <n v="40532"/>
    <x v="2"/>
    <x v="83"/>
    <m/>
    <n v="4000"/>
    <x v="0"/>
    <n v="22000"/>
  </r>
  <r>
    <n v="1030542"/>
    <x v="2"/>
    <x v="2"/>
    <x v="0"/>
    <s v="1030542"/>
    <s v="PV PchDeh S/p S/f@ Bo Cj 15k SO"/>
    <s v="Pech Desh"/>
    <s v="Pech Desh s/Piel"/>
    <x v="4"/>
    <m/>
    <m/>
    <m/>
    <n v="1620"/>
    <n v="42380"/>
    <x v="50"/>
    <x v="83"/>
    <m/>
    <n v="0"/>
    <x v="2"/>
    <n v="0"/>
  </r>
  <r>
    <n v="1030545"/>
    <x v="2"/>
    <x v="2"/>
    <x v="0"/>
    <s v="1030545"/>
    <s v="PV TruDeh Cort S/h S/p@ Bo Cj AS"/>
    <s v="Trutro Desh"/>
    <s v="Trutro Desh Corto"/>
    <x v="1"/>
    <m/>
    <m/>
    <m/>
    <n v="0"/>
    <n v="20000"/>
    <x v="83"/>
    <x v="5"/>
    <m/>
    <n v="20000"/>
    <x v="0"/>
    <n v="0"/>
  </r>
  <r>
    <n v="1030545"/>
    <x v="2"/>
    <x v="2"/>
    <x v="0"/>
    <s v="1030545"/>
    <s v="PV TruDeh Cort S/h S/p@ Bo Cj AS"/>
    <s v="Trutro Desh"/>
    <s v="Trutro Desh Corto"/>
    <x v="0"/>
    <n v="11475"/>
    <n v="70785"/>
    <n v="82260"/>
    <n v="17805"/>
    <n v="30195"/>
    <x v="2"/>
    <x v="13"/>
    <m/>
    <n v="0"/>
    <x v="2"/>
    <n v="0"/>
  </r>
  <r>
    <n v="1030635"/>
    <x v="2"/>
    <x v="2"/>
    <x v="0"/>
    <s v="1030635"/>
    <s v="PV Cog MA@ Bo Cj 10k AS"/>
    <s v="Menudencias"/>
    <s v="Menudencias Cogote"/>
    <x v="1"/>
    <n v="11120"/>
    <n v="0"/>
    <n v="11120"/>
    <m/>
    <m/>
    <x v="1"/>
    <x v="5"/>
    <m/>
    <n v="0"/>
    <x v="2"/>
    <n v="0"/>
  </r>
  <r>
    <n v="1030661"/>
    <x v="2"/>
    <x v="2"/>
    <x v="0"/>
    <s v="1030661"/>
    <s v="PV PchDeh S/p c/f MA@ Bo Cj 16k SO"/>
    <s v="Pech Desh"/>
    <s v="Pech Desh c/Piel"/>
    <x v="0"/>
    <m/>
    <m/>
    <m/>
    <n v="87"/>
    <n v="0"/>
    <x v="77"/>
    <x v="5"/>
    <m/>
    <n v="0"/>
    <x v="2"/>
    <n v="0"/>
  </r>
  <r>
    <n v="1030670"/>
    <x v="2"/>
    <x v="2"/>
    <x v="0"/>
    <s v="1030670"/>
    <s v="PV PchDeh S/p c/f MA@ Cj 15k AS"/>
    <s v="Pech Desh"/>
    <s v="Pech Desh s/Piel"/>
    <x v="0"/>
    <n v="1898"/>
    <n v="96000"/>
    <n v="97898"/>
    <n v="15153"/>
    <n v="80847"/>
    <x v="99"/>
    <x v="95"/>
    <m/>
    <n v="0"/>
    <x v="2"/>
    <n v="24000"/>
  </r>
  <r>
    <n v="1030720"/>
    <x v="2"/>
    <x v="2"/>
    <x v="0"/>
    <s v="1030720"/>
    <s v="PV Piel Tru@ Bo Cj AS"/>
    <s v="Recortes"/>
    <s v="Recortes Piel"/>
    <x v="0"/>
    <n v="0"/>
    <n v="24000"/>
    <n v="24000"/>
    <n v="0"/>
    <n v="48000"/>
    <x v="2"/>
    <x v="115"/>
    <m/>
    <n v="-1"/>
    <x v="1"/>
    <n v="0"/>
  </r>
  <r>
    <n v="1030732"/>
    <x v="2"/>
    <x v="2"/>
    <x v="0"/>
    <s v="1030732"/>
    <s v="PV PchDeh Mrps C/piel@ Cj 18k AS"/>
    <s v="Pech Desh"/>
    <s v="Pech Desh c/Piel"/>
    <x v="0"/>
    <m/>
    <m/>
    <m/>
    <n v="385"/>
    <n v="0"/>
    <x v="77"/>
    <x v="368"/>
    <m/>
    <n v="-164"/>
    <x v="1"/>
    <n v="0"/>
  </r>
  <r>
    <n v="1030736"/>
    <x v="2"/>
    <x v="2"/>
    <x v="0"/>
    <s v="1030736"/>
    <s v="PV PchDeh c/p@ Cj 17,5k AS"/>
    <s v="Pech Desh"/>
    <s v="Pech Desh c/Piel"/>
    <x v="0"/>
    <m/>
    <m/>
    <m/>
    <n v="495"/>
    <n v="0"/>
    <x v="77"/>
    <x v="5"/>
    <m/>
    <n v="0"/>
    <x v="2"/>
    <n v="0"/>
  </r>
  <r>
    <n v="1030740"/>
    <x v="2"/>
    <x v="2"/>
    <x v="0"/>
    <s v="1030740"/>
    <s v="PV PchDeh S/p S/ten C/f@ Cj 20k AS"/>
    <s v="Pech Desh"/>
    <s v="Pech Desh c/Piel"/>
    <x v="3"/>
    <m/>
    <m/>
    <m/>
    <n v="105"/>
    <n v="0"/>
    <x v="77"/>
    <x v="5"/>
    <m/>
    <n v="0"/>
    <x v="2"/>
    <n v="0"/>
  </r>
  <r>
    <n v="1030755"/>
    <x v="2"/>
    <x v="2"/>
    <x v="0"/>
    <s v="1030755"/>
    <s v="PV Osob@ Cj 14k AS"/>
    <s v="Trutro"/>
    <s v="Trutro Osobuco"/>
    <x v="0"/>
    <m/>
    <m/>
    <m/>
    <n v="28"/>
    <n v="0"/>
    <x v="77"/>
    <x v="5"/>
    <m/>
    <n v="0"/>
    <x v="2"/>
    <n v="0"/>
  </r>
  <r>
    <n v="1030780"/>
    <x v="2"/>
    <x v="2"/>
    <x v="0"/>
    <s v="1030780"/>
    <s v="PV Pch Ent c/p s/m@ Bo Cj 20k AS"/>
    <s v="Pech"/>
    <s v="Pech Entera"/>
    <x v="0"/>
    <m/>
    <m/>
    <m/>
    <n v="1494"/>
    <n v="0"/>
    <x v="238"/>
    <x v="369"/>
    <m/>
    <n v="12"/>
    <x v="0"/>
    <n v="0"/>
  </r>
  <r>
    <n v="1030788"/>
    <x v="2"/>
    <x v="2"/>
    <x v="0"/>
    <s v="1030788"/>
    <s v="PV Pta Ala MA@ Bo Cj AS"/>
    <s v="Ala"/>
    <s v="Ala Punta"/>
    <x v="1"/>
    <m/>
    <m/>
    <m/>
    <n v="0"/>
    <n v="6000"/>
    <x v="103"/>
    <x v="5"/>
    <m/>
    <n v="6000"/>
    <x v="0"/>
    <n v="0"/>
  </r>
  <r>
    <n v="1030224"/>
    <x v="2"/>
    <x v="2"/>
    <x v="1"/>
    <s v="1030224"/>
    <s v="PV Tru Larg@ Bo Cj 15k AS"/>
    <s v="Trutro"/>
    <s v="Trutro Largo"/>
    <x v="7"/>
    <m/>
    <m/>
    <m/>
    <m/>
    <m/>
    <x v="1"/>
    <x v="99"/>
    <m/>
    <n v="-168000"/>
    <x v="1"/>
    <n v="96000"/>
  </r>
  <r>
    <n v="1030228"/>
    <x v="2"/>
    <x v="2"/>
    <x v="1"/>
    <s v="1030228"/>
    <s v="PV TruDeh Cort S/p@ Bo Cj  SO"/>
    <s v="Trutro Desh"/>
    <s v="Trutro Desh Corto"/>
    <x v="5"/>
    <m/>
    <m/>
    <m/>
    <n v="-50"/>
    <n v="0"/>
    <x v="77"/>
    <x v="5"/>
    <m/>
    <n v="0"/>
    <x v="2"/>
    <n v="0"/>
  </r>
  <r>
    <n v="1030239"/>
    <x v="2"/>
    <x v="2"/>
    <x v="1"/>
    <s v="1030239"/>
    <s v="PV Ctro Pta Ala 30 Lb@ Bo Cj SO"/>
    <s v="Ala"/>
    <s v="Ala Centro Punta"/>
    <x v="5"/>
    <n v="6483"/>
    <n v="15424"/>
    <n v="21907"/>
    <n v="2028"/>
    <n v="15424"/>
    <x v="324"/>
    <x v="116"/>
    <m/>
    <n v="-6544.0169999999998"/>
    <x v="1"/>
    <n v="0"/>
  </r>
  <r>
    <n v="1030265"/>
    <x v="2"/>
    <x v="2"/>
    <x v="1"/>
    <s v="1030265"/>
    <s v="Pv PchDeh S/p@ Jp SO"/>
    <s v="Pech Desh"/>
    <s v="Pech Desh s/Piel"/>
    <x v="7"/>
    <n v="-31386"/>
    <n v="36600"/>
    <n v="5214"/>
    <n v="-39200"/>
    <n v="82400"/>
    <x v="314"/>
    <x v="370"/>
    <m/>
    <n v="0"/>
    <x v="2"/>
    <n v="0"/>
  </r>
  <r>
    <n v="1030294"/>
    <x v="2"/>
    <x v="2"/>
    <x v="1"/>
    <s v="1030294"/>
    <s v="PV PchDeh S/p HE@ Blo Jp SO"/>
    <s v="Pech Desh"/>
    <s v="Pech Desh s/Piel"/>
    <x v="7"/>
    <m/>
    <m/>
    <m/>
    <n v="600"/>
    <n v="0"/>
    <x v="77"/>
    <x v="5"/>
    <m/>
    <n v="0"/>
    <x v="2"/>
    <n v="0"/>
  </r>
  <r>
    <n v="1030321"/>
    <x v="2"/>
    <x v="2"/>
    <x v="1"/>
    <s v="1030321"/>
    <s v="PV Pch MA 8% 14-16 Lb@ Bo Cj 20k SO"/>
    <s v="Pech"/>
    <s v="Pech Entera"/>
    <x v="5"/>
    <m/>
    <m/>
    <m/>
    <n v="6624"/>
    <n v="3360"/>
    <x v="325"/>
    <x v="371"/>
    <m/>
    <n v="3843.5320000000002"/>
    <x v="0"/>
    <n v="0"/>
  </r>
  <r>
    <n v="1030325"/>
    <x v="2"/>
    <x v="2"/>
    <x v="1"/>
    <s v="1030325"/>
    <s v="PV Ctro Pta Ala 30 Lb@ Bo Cj SO"/>
    <s v="Ala"/>
    <s v="Ala Centro Punta"/>
    <x v="5"/>
    <n v="14"/>
    <n v="0"/>
    <n v="0"/>
    <n v="14"/>
    <n v="0"/>
    <x v="77"/>
    <x v="5"/>
    <m/>
    <n v="0"/>
    <x v="2"/>
    <n v="0"/>
  </r>
  <r>
    <n v="1030327"/>
    <x v="2"/>
    <x v="2"/>
    <x v="1"/>
    <s v="1030327"/>
    <s v="PV PchDeh@ Bo Cj 20k SO"/>
    <s v="Pech Desh"/>
    <s v="Pech Desh s/Piel"/>
    <x v="6"/>
    <n v="270"/>
    <n v="0"/>
    <n v="0"/>
    <n v="270"/>
    <n v="23730"/>
    <x v="7"/>
    <x v="73"/>
    <m/>
    <n v="4000"/>
    <x v="0"/>
    <n v="0"/>
  </r>
  <r>
    <n v="1030332"/>
    <x v="2"/>
    <x v="2"/>
    <x v="1"/>
    <s v="1030332"/>
    <s v="PV Tru Ala@ Ex Bo Cj AS"/>
    <s v="Ala"/>
    <s v="Ala Trutro"/>
    <x v="7"/>
    <m/>
    <m/>
    <m/>
    <m/>
    <m/>
    <x v="1"/>
    <x v="3"/>
    <m/>
    <n v="-24000"/>
    <x v="1"/>
    <n v="0"/>
  </r>
  <r>
    <n v="1030337"/>
    <x v="2"/>
    <x v="2"/>
    <x v="1"/>
    <s v="1030337"/>
    <s v="PV PchDeh@ Blo Cj 15k SO"/>
    <s v="Pech Desh"/>
    <s v="Pech Desh s/Piel"/>
    <x v="6"/>
    <n v="-18405"/>
    <n v="138405"/>
    <n v="120000"/>
    <n v="-24657"/>
    <n v="144658"/>
    <x v="36"/>
    <x v="30"/>
    <m/>
    <n v="0"/>
    <x v="2"/>
    <n v="0"/>
  </r>
  <r>
    <n v="1030355"/>
    <x v="2"/>
    <x v="2"/>
    <x v="1"/>
    <s v="1030355"/>
    <s v="PV Rabadilla@ Bo Cj 10K AS"/>
    <s v="Varios"/>
    <s v="Varios Carcasa"/>
    <x v="7"/>
    <m/>
    <m/>
    <m/>
    <m/>
    <m/>
    <x v="1"/>
    <x v="271"/>
    <m/>
    <n v="-18000"/>
    <x v="1"/>
    <n v="0"/>
  </r>
  <r>
    <n v="1030360"/>
    <x v="2"/>
    <x v="2"/>
    <x v="1"/>
    <s v="1030360"/>
    <s v="PV Pch MA 15% 14-16 Lb@ Bo Cj 20k SO"/>
    <s v="Pech"/>
    <s v="Pech Entera"/>
    <x v="5"/>
    <m/>
    <m/>
    <m/>
    <n v="11416"/>
    <n v="6600"/>
    <x v="326"/>
    <x v="372"/>
    <m/>
    <n v="4384.9639999999999"/>
    <x v="0"/>
    <n v="0"/>
  </r>
  <r>
    <n v="1030370"/>
    <x v="2"/>
    <x v="2"/>
    <x v="1"/>
    <s v="1030370"/>
    <s v="PV Triming Pch@ Cj 40 Lbs SO"/>
    <s v="Recortes"/>
    <s v="Recortes Estándar"/>
    <x v="5"/>
    <n v="1794"/>
    <n v="12020"/>
    <n v="13814"/>
    <n v="3222"/>
    <n v="12020"/>
    <x v="327"/>
    <x v="373"/>
    <m/>
    <n v="0.3430000000007567"/>
    <x v="0"/>
    <n v="0"/>
  </r>
  <r>
    <n v="1030376"/>
    <x v="2"/>
    <x v="2"/>
    <x v="1"/>
    <s v="1030376"/>
    <s v="PV Pch MA 8% 16-18 Lb@ Bo Cj 15k SO"/>
    <s v="Pech"/>
    <s v="Pech Entera"/>
    <x v="5"/>
    <m/>
    <m/>
    <m/>
    <n v="3827"/>
    <n v="6120"/>
    <x v="328"/>
    <x v="374"/>
    <m/>
    <n v="4341.4830000000002"/>
    <x v="0"/>
    <n v="0"/>
  </r>
  <r>
    <n v="1030379"/>
    <x v="2"/>
    <x v="2"/>
    <x v="1"/>
    <s v="1030379"/>
    <s v="PV PchDeh S/p@ Bo Cj 20k SO"/>
    <s v="Pech Desh"/>
    <s v="Pech Desh s/Piel"/>
    <x v="5"/>
    <n v="21431"/>
    <n v="762281"/>
    <n v="783711"/>
    <n v="23916"/>
    <n v="720084"/>
    <x v="313"/>
    <x v="375"/>
    <m/>
    <n v="4587.5899999999674"/>
    <x v="0"/>
    <n v="0"/>
  </r>
  <r>
    <n v="1030424"/>
    <x v="2"/>
    <x v="2"/>
    <x v="1"/>
    <s v="1030424"/>
    <s v="PV PchDeh Mrps C/piel @ Cj 18k AS"/>
    <s v="Pech Desh"/>
    <s v="Pech Desh c/Piel"/>
    <x v="5"/>
    <n v="-62371"/>
    <n v="73600"/>
    <n v="11229"/>
    <n v="-45211"/>
    <n v="69211"/>
    <x v="7"/>
    <x v="116"/>
    <m/>
    <n v="4.9830000000001746"/>
    <x v="0"/>
    <n v="0"/>
  </r>
  <r>
    <n v="1030452"/>
    <x v="2"/>
    <x v="2"/>
    <x v="1"/>
    <s v="1030452"/>
    <s v="PV Pech USA 10 - 12 LB@ Bo Hor Cj 11k SO"/>
    <s v="Pech Desh"/>
    <s v="Pech Desh s/Piel"/>
    <x v="5"/>
    <n v="-15982"/>
    <n v="15982"/>
    <n v="0"/>
    <n v="-15982"/>
    <n v="15000"/>
    <x v="77"/>
    <x v="5"/>
    <m/>
    <n v="0"/>
    <x v="2"/>
    <n v="0"/>
  </r>
  <r>
    <n v="1030468"/>
    <x v="2"/>
    <x v="2"/>
    <x v="1"/>
    <s v="1030468"/>
    <s v="PV TruDeh Cort Sp Heinz@ Blo Cj 15 kg SO"/>
    <s v="Trutro Desh"/>
    <s v="Trutro Desh Corto"/>
    <x v="7"/>
    <n v="30"/>
    <n v="0"/>
    <n v="0"/>
    <n v="30"/>
    <n v="0"/>
    <x v="77"/>
    <x v="5"/>
    <m/>
    <n v="0"/>
    <x v="2"/>
    <n v="0"/>
  </r>
  <r>
    <n v="1030505"/>
    <x v="2"/>
    <x v="2"/>
    <x v="1"/>
    <s v="1030505"/>
    <s v="PV File s/t@ Bo Cj 18k SO"/>
    <s v="Pech Desh"/>
    <s v="Pech Desh Filete"/>
    <x v="5"/>
    <n v="-10371"/>
    <n v="18400"/>
    <n v="8029"/>
    <n v="-9288"/>
    <n v="18400"/>
    <x v="329"/>
    <x v="376"/>
    <m/>
    <n v="-0.12600000000020373"/>
    <x v="1"/>
    <n v="0"/>
  </r>
  <r>
    <n v="1030506"/>
    <x v="2"/>
    <x v="2"/>
    <x v="1"/>
    <s v="1030506"/>
    <s v="PV PechDeh S/p@ Bo Cj 20k SO"/>
    <s v="Pech Desh"/>
    <s v="Pech Desh s/Piel"/>
    <x v="2"/>
    <m/>
    <m/>
    <m/>
    <n v="1380"/>
    <n v="0"/>
    <x v="77"/>
    <x v="5"/>
    <m/>
    <n v="0"/>
    <x v="2"/>
    <n v="0"/>
  </r>
  <r>
    <n v="1030525"/>
    <x v="2"/>
    <x v="2"/>
    <x v="1"/>
    <s v="1030525"/>
    <s v="PV Tru Ala@ Ex blo Cj 15k SO"/>
    <s v="Ala"/>
    <s v="Ala Trutro"/>
    <x v="2"/>
    <n v="60"/>
    <n v="0"/>
    <n v="0"/>
    <m/>
    <m/>
    <x v="1"/>
    <x v="5"/>
    <m/>
    <n v="0"/>
    <x v="2"/>
    <n v="0"/>
  </r>
  <r>
    <n v="1030549"/>
    <x v="2"/>
    <x v="2"/>
    <x v="1"/>
    <s v="1030549"/>
    <s v="PV TruDeh Cort@ Bo Cj SO"/>
    <s v="Trutro Desh"/>
    <s v="Trutro Desh Corto"/>
    <x v="2"/>
    <n v="15"/>
    <n v="0"/>
    <n v="0"/>
    <n v="15"/>
    <n v="0"/>
    <x v="77"/>
    <x v="5"/>
    <m/>
    <n v="0"/>
    <x v="2"/>
    <n v="0"/>
  </r>
  <r>
    <n v="1030566"/>
    <x v="2"/>
    <x v="2"/>
    <x v="1"/>
    <s v="1030566"/>
    <s v="PV Ctro Pta Ala B MA@ Bo Cj SO"/>
    <s v="Ala"/>
    <s v="Ala Centro Punta"/>
    <x v="2"/>
    <n v="1110"/>
    <n v="22890"/>
    <n v="24000"/>
    <n v="2882"/>
    <n v="23246"/>
    <x v="330"/>
    <x v="3"/>
    <m/>
    <n v="2128"/>
    <x v="0"/>
    <n v="0"/>
  </r>
  <r>
    <n v="1030658"/>
    <x v="2"/>
    <x v="2"/>
    <x v="1"/>
    <s v="1030658"/>
    <s v="PV TruDeh Cort s/h S/p @ Cj AS"/>
    <s v="Trutro Desh"/>
    <s v="Trutro Desh Corto"/>
    <x v="6"/>
    <n v="17140"/>
    <n v="294860"/>
    <n v="312000"/>
    <n v="23521"/>
    <n v="306426"/>
    <x v="100"/>
    <x v="119"/>
    <m/>
    <n v="0"/>
    <x v="2"/>
    <n v="0"/>
  </r>
  <r>
    <n v="1030683"/>
    <x v="2"/>
    <x v="2"/>
    <x v="1"/>
    <s v="1030683"/>
    <s v="PV Tru Larg@ Bo Cj 15k AS"/>
    <s v="Trutro"/>
    <s v="Trutro Largo"/>
    <x v="2"/>
    <n v="9858"/>
    <n v="254142"/>
    <n v="264000"/>
    <n v="42739"/>
    <n v="262099"/>
    <x v="331"/>
    <x v="243"/>
    <m/>
    <n v="22000"/>
    <x v="0"/>
    <n v="0"/>
  </r>
  <r>
    <n v="1030684"/>
    <x v="2"/>
    <x v="2"/>
    <x v="1"/>
    <s v="1030684"/>
    <s v="PV Garra A MA@ Bo Cj 15k AS"/>
    <s v="Patas"/>
    <s v="Patas Garras"/>
    <x v="2"/>
    <n v="-22913"/>
    <n v="11097"/>
    <n v="0"/>
    <n v="-27180"/>
    <n v="27180"/>
    <x v="77"/>
    <x v="5"/>
    <m/>
    <n v="0"/>
    <x v="2"/>
    <n v="0"/>
  </r>
  <r>
    <n v="1030685"/>
    <x v="2"/>
    <x v="2"/>
    <x v="1"/>
    <s v="1030685"/>
    <s v="PV Ctro Pta Ala@ Bo Cj 15k AS"/>
    <s v="Ala"/>
    <s v="Ala Centro Punta"/>
    <x v="2"/>
    <n v="4096"/>
    <n v="139903"/>
    <n v="144000"/>
    <n v="13545"/>
    <n v="148129"/>
    <x v="332"/>
    <x v="128"/>
    <m/>
    <n v="17674"/>
    <x v="0"/>
    <n v="0"/>
  </r>
  <r>
    <n v="1030686"/>
    <x v="2"/>
    <x v="2"/>
    <x v="1"/>
    <s v="1030686"/>
    <s v="PV Cog S/piel MA@ Bo Cj 15k AS"/>
    <s v="Menudencias"/>
    <s v="Menudencias Cogote"/>
    <x v="2"/>
    <n v="-116473"/>
    <n v="188473"/>
    <n v="72000"/>
    <n v="-111150"/>
    <n v="183150"/>
    <x v="17"/>
    <x v="9"/>
    <m/>
    <n v="0"/>
    <x v="2"/>
    <n v="0"/>
  </r>
  <r>
    <n v="1030710"/>
    <x v="2"/>
    <x v="2"/>
    <x v="1"/>
    <s v="1030710"/>
    <s v="PV Corazon s/a@Blo 15Kg Jp SO"/>
    <s v="Menudencias"/>
    <s v="Menudencias Corazón"/>
    <x v="7"/>
    <n v="-12960"/>
    <n v="11089"/>
    <n v="0"/>
    <n v="-15750"/>
    <n v="11089"/>
    <x v="77"/>
    <x v="5"/>
    <m/>
    <n v="0"/>
    <x v="2"/>
    <n v="0"/>
  </r>
  <r>
    <n v="1030711"/>
    <x v="2"/>
    <x v="2"/>
    <x v="1"/>
    <s v="1030711"/>
    <s v="PV CONTRE S/m @Blo 15Kg Jp SO"/>
    <s v="Menudencias"/>
    <s v="Menudencias Contre"/>
    <x v="7"/>
    <n v="-15100"/>
    <n v="8573"/>
    <n v="0"/>
    <n v="-17400"/>
    <n v="8573"/>
    <x v="77"/>
    <x v="5"/>
    <m/>
    <n v="0"/>
    <x v="2"/>
    <n v="0"/>
  </r>
  <r>
    <n v="1030735"/>
    <x v="2"/>
    <x v="2"/>
    <x v="1"/>
    <s v="1030735"/>
    <s v="PV Cog MA 30Lb@ Bo Cj 15k SO"/>
    <s v="Menudencias"/>
    <s v="Menudencias Cogote"/>
    <x v="5"/>
    <n v="-16963"/>
    <n v="0"/>
    <n v="0"/>
    <n v="-12926"/>
    <n v="60926"/>
    <x v="2"/>
    <x v="377"/>
    <m/>
    <n v="0.89499999999679858"/>
    <x v="0"/>
    <n v="0"/>
  </r>
  <r>
    <n v="1030743"/>
    <x v="2"/>
    <x v="2"/>
    <x v="1"/>
    <s v="1030743"/>
    <s v="PV MA Tru Lar@ Bo Cj 16k AS"/>
    <s v="Trutro"/>
    <s v="Trutro Largo"/>
    <x v="2"/>
    <m/>
    <m/>
    <m/>
    <n v="917"/>
    <n v="83"/>
    <x v="117"/>
    <x v="5"/>
    <m/>
    <n v="1000"/>
    <x v="0"/>
    <n v="0"/>
  </r>
  <r>
    <n v="1030745"/>
    <x v="2"/>
    <x v="2"/>
    <x v="1"/>
    <s v="1030745"/>
    <s v="PV Higad 40Lb@ Bo Cj 18k SO"/>
    <s v="Menudencias"/>
    <s v="Menudencias Hígado"/>
    <x v="5"/>
    <n v="-2518"/>
    <n v="21807"/>
    <n v="19289"/>
    <n v="1983"/>
    <n v="22023"/>
    <x v="333"/>
    <x v="262"/>
    <m/>
    <n v="0.48800000000119326"/>
    <x v="0"/>
    <n v="0"/>
  </r>
  <r>
    <n v="1030773"/>
    <x v="2"/>
    <x v="2"/>
    <x v="1"/>
    <s v="1030773"/>
    <s v="PV Pch Filete 1 kg @Bo CJ 14Kg AS"/>
    <s v="Pech Desh"/>
    <s v="Pech Desh Filete"/>
    <x v="5"/>
    <n v="9478"/>
    <n v="14592"/>
    <n v="24070"/>
    <n v="9478"/>
    <n v="4817"/>
    <x v="21"/>
    <x v="378"/>
    <m/>
    <n v="2.4920000000001892"/>
    <x v="0"/>
    <n v="0"/>
  </r>
  <r>
    <n v="1030782"/>
    <x v="2"/>
    <x v="2"/>
    <x v="1"/>
    <s v="1030782"/>
    <s v="PV Pech USA 12-15 LB @BO Hor Cj 15k AS"/>
    <s v="Pech Desh"/>
    <s v="Pech Desh s/Piel"/>
    <x v="5"/>
    <n v="-35812"/>
    <n v="48300"/>
    <n v="12488"/>
    <n v="-35812"/>
    <n v="35000"/>
    <x v="77"/>
    <x v="5"/>
    <m/>
    <n v="0"/>
    <x v="2"/>
    <n v="0"/>
  </r>
  <r>
    <n v="1030783"/>
    <x v="2"/>
    <x v="2"/>
    <x v="1"/>
    <s v="1030783"/>
    <s v="PV Pch MA 8% 18-20 Lb@ Bo Cj 20k AS"/>
    <s v="Pech"/>
    <s v="Pech Entera"/>
    <x v="5"/>
    <n v="-1456"/>
    <n v="859"/>
    <n v="0"/>
    <n v="-1205"/>
    <n v="2520"/>
    <x v="334"/>
    <x v="379"/>
    <m/>
    <n v="-12.480000000000018"/>
    <x v="1"/>
    <n v="0"/>
  </r>
  <r>
    <n v="1030784"/>
    <x v="2"/>
    <x v="2"/>
    <x v="1"/>
    <s v="1030784"/>
    <s v="PV Pch MA 15% 16-18 Lb@ Bo Cj 20k AS"/>
    <s v="Pech"/>
    <s v="Pech Entera"/>
    <x v="5"/>
    <m/>
    <m/>
    <m/>
    <n v="3284"/>
    <n v="3960"/>
    <x v="335"/>
    <x v="380"/>
    <m/>
    <n v="-14.109999999999673"/>
    <x v="1"/>
    <n v="0"/>
  </r>
  <r>
    <n v="1030785"/>
    <x v="2"/>
    <x v="2"/>
    <x v="1"/>
    <s v="1030785"/>
    <s v="PV Pch MA 15% 18-20 Lb@ Bo Cj 20k AS"/>
    <s v="Pech"/>
    <s v="Pech Entera"/>
    <x v="5"/>
    <n v="-2571"/>
    <n v="26741"/>
    <n v="24170"/>
    <n v="-2992"/>
    <n v="1440"/>
    <x v="77"/>
    <x v="5"/>
    <m/>
    <n v="0"/>
    <x v="2"/>
    <n v="0"/>
  </r>
  <r>
    <n v="1030788"/>
    <x v="2"/>
    <x v="2"/>
    <x v="1"/>
    <s v="1030788"/>
    <s v="PV Pta Ala MA@ Bo Cj AS"/>
    <s v="Ala"/>
    <s v="Ala Punta"/>
    <x v="7"/>
    <m/>
    <m/>
    <m/>
    <m/>
    <m/>
    <x v="1"/>
    <x v="102"/>
    <m/>
    <n v="-6000"/>
    <x v="1"/>
    <n v="0"/>
  </r>
  <r>
    <n v="1030792"/>
    <x v="2"/>
    <x v="2"/>
    <x v="1"/>
    <s v="1030792"/>
    <s v="PV Fil C/ten MA NMr@ Cj 15 kg AS"/>
    <s v="Pech Desh"/>
    <s v="Pech Desh Filete"/>
    <x v="6"/>
    <n v="-79820"/>
    <n v="91820"/>
    <n v="12000"/>
    <n v="-91320"/>
    <n v="89779"/>
    <x v="77"/>
    <x v="5"/>
    <m/>
    <n v="0"/>
    <x v="2"/>
    <n v="0"/>
  </r>
  <r>
    <n v="1030224"/>
    <x v="2"/>
    <x v="2"/>
    <x v="2"/>
    <s v="1030224"/>
    <s v="PV Tru Larg@ Bo Cj 15k AS"/>
    <s v="Trutro"/>
    <s v="Trutro Largo"/>
    <x v="7"/>
    <m/>
    <m/>
    <m/>
    <m/>
    <m/>
    <x v="1"/>
    <x v="5"/>
    <n v="185343"/>
    <n v="0"/>
    <x v="2"/>
    <n v="96000"/>
  </r>
  <r>
    <n v="1030239"/>
    <x v="2"/>
    <x v="2"/>
    <x v="2"/>
    <s v="1030239"/>
    <s v="PV Ctro Pta Ala 30 Lb@ Bo Cj SO"/>
    <s v="Ala"/>
    <s v="Ala Centro Punta"/>
    <x v="5"/>
    <m/>
    <m/>
    <m/>
    <m/>
    <m/>
    <x v="1"/>
    <x v="5"/>
    <n v="15423"/>
    <n v="0"/>
    <x v="2"/>
    <n v="0"/>
  </r>
  <r>
    <n v="1030265"/>
    <x v="2"/>
    <x v="2"/>
    <x v="2"/>
    <s v="1030265"/>
    <s v="Pv PchDeh S/p@ Jp SO"/>
    <s v="Pech Desh"/>
    <s v="Pech Desh s/Piel"/>
    <x v="7"/>
    <m/>
    <m/>
    <m/>
    <m/>
    <m/>
    <x v="1"/>
    <x v="5"/>
    <n v="36602"/>
    <n v="0"/>
    <x v="2"/>
    <n v="0"/>
  </r>
  <r>
    <n v="1030309"/>
    <x v="2"/>
    <x v="2"/>
    <x v="2"/>
    <s v="1030309"/>
    <s v="PV Cog MA 15 kg@ Bo Cj 15k SO"/>
    <s v="Menudencias"/>
    <s v="Menudencias Cogote"/>
    <x v="4"/>
    <m/>
    <m/>
    <m/>
    <m/>
    <m/>
    <x v="1"/>
    <x v="5"/>
    <n v="5424"/>
    <n v="0"/>
    <x v="2"/>
    <n v="0"/>
  </r>
  <r>
    <n v="1030332"/>
    <x v="2"/>
    <x v="2"/>
    <x v="2"/>
    <s v="1030332"/>
    <s v="PV Tru Ala@ Ex Bo Cj AS"/>
    <s v="Ala"/>
    <s v="Ala Trutro"/>
    <x v="7"/>
    <m/>
    <m/>
    <m/>
    <m/>
    <m/>
    <x v="1"/>
    <x v="5"/>
    <n v="185130"/>
    <n v="0"/>
    <x v="2"/>
    <n v="0"/>
  </r>
  <r>
    <n v="1030337"/>
    <x v="2"/>
    <x v="2"/>
    <x v="2"/>
    <s v="1030337"/>
    <s v="PV PchDeh@ Blo Cj 15k SO"/>
    <s v="Pech Desh"/>
    <s v="Pech Desh s/Piel"/>
    <x v="6"/>
    <m/>
    <m/>
    <m/>
    <m/>
    <m/>
    <x v="1"/>
    <x v="5"/>
    <n v="138405"/>
    <n v="0"/>
    <x v="2"/>
    <n v="0"/>
  </r>
  <r>
    <n v="1030355"/>
    <x v="2"/>
    <x v="2"/>
    <x v="2"/>
    <s v="1030355"/>
    <s v="PV Rabadilla@ Bo Cj 10K AS"/>
    <s v="Varios"/>
    <s v="Varios Carcasa"/>
    <x v="7"/>
    <m/>
    <m/>
    <m/>
    <m/>
    <m/>
    <x v="1"/>
    <x v="5"/>
    <n v="78235"/>
    <n v="0"/>
    <x v="2"/>
    <n v="0"/>
  </r>
  <r>
    <n v="1030370"/>
    <x v="2"/>
    <x v="2"/>
    <x v="2"/>
    <s v="1030370"/>
    <s v="PV Triming Pch@ Cj 40 Lbs SO"/>
    <s v="Recortes"/>
    <s v="Recortes Estándar"/>
    <x v="5"/>
    <m/>
    <m/>
    <m/>
    <m/>
    <m/>
    <x v="1"/>
    <x v="5"/>
    <n v="12027"/>
    <n v="0"/>
    <x v="2"/>
    <n v="0"/>
  </r>
  <r>
    <n v="1030379"/>
    <x v="2"/>
    <x v="2"/>
    <x v="2"/>
    <s v="1030379"/>
    <s v="PV PchDeh S/p@ Bo Cj 20k SO"/>
    <s v="Pech Desh"/>
    <s v="Pech Desh s/Piel"/>
    <x v="5"/>
    <m/>
    <m/>
    <m/>
    <m/>
    <m/>
    <x v="1"/>
    <x v="5"/>
    <n v="762280"/>
    <n v="0"/>
    <x v="2"/>
    <n v="0"/>
  </r>
  <r>
    <n v="1030424"/>
    <x v="2"/>
    <x v="2"/>
    <x v="2"/>
    <s v="1030424"/>
    <s v="PV PchDeh Mrps C/piel @ Cj 18k AS"/>
    <s v="Pech Desh"/>
    <s v="Pech Desh c/Piel"/>
    <x v="5"/>
    <m/>
    <m/>
    <m/>
    <m/>
    <m/>
    <x v="1"/>
    <x v="5"/>
    <n v="73597"/>
    <n v="0"/>
    <x v="2"/>
    <n v="0"/>
  </r>
  <r>
    <n v="1030452"/>
    <x v="2"/>
    <x v="2"/>
    <x v="2"/>
    <s v="1030452"/>
    <s v="PV Pech USA 10 - 12 LB@ Bo Hor Cj 11k SO"/>
    <s v="Pech Desh"/>
    <s v="Pech Desh s/Piel"/>
    <x v="5"/>
    <m/>
    <m/>
    <m/>
    <m/>
    <m/>
    <x v="1"/>
    <x v="5"/>
    <n v="15982"/>
    <n v="0"/>
    <x v="2"/>
    <n v="0"/>
  </r>
  <r>
    <n v="1030505"/>
    <x v="2"/>
    <x v="2"/>
    <x v="2"/>
    <s v="1030505"/>
    <s v="PV File s/t@ Bo Cj 18k SO"/>
    <s v="Pech Desh"/>
    <s v="Pech Desh Filete"/>
    <x v="5"/>
    <m/>
    <m/>
    <m/>
    <m/>
    <m/>
    <x v="1"/>
    <x v="5"/>
    <n v="18403"/>
    <n v="0"/>
    <x v="2"/>
    <n v="0"/>
  </r>
  <r>
    <n v="1030535"/>
    <x v="2"/>
    <x v="2"/>
    <x v="2"/>
    <s v="1030535"/>
    <s v="PV Tru Larg MA@ Bo Cj SO"/>
    <s v="Trutro"/>
    <s v="Trutro Largo"/>
    <x v="4"/>
    <m/>
    <m/>
    <m/>
    <m/>
    <m/>
    <x v="1"/>
    <x v="5"/>
    <n v="40534"/>
    <n v="0"/>
    <x v="2"/>
    <n v="22000"/>
  </r>
  <r>
    <n v="1030545"/>
    <x v="2"/>
    <x v="2"/>
    <x v="2"/>
    <s v="1030545"/>
    <s v="PV TruDeh Cort S/h S/p@ Bo Cj AS"/>
    <s v="Trutro Desh"/>
    <s v="Trutro Desh Corto"/>
    <x v="7"/>
    <m/>
    <m/>
    <m/>
    <m/>
    <m/>
    <x v="1"/>
    <x v="5"/>
    <n v="70783"/>
    <n v="0"/>
    <x v="2"/>
    <n v="0"/>
  </r>
  <r>
    <n v="1030566"/>
    <x v="2"/>
    <x v="2"/>
    <x v="2"/>
    <s v="1030566"/>
    <s v="PV Ctro Pta Ala B MA@ Bo Cj SO"/>
    <s v="Ala"/>
    <s v="Ala Centro Punta"/>
    <x v="2"/>
    <m/>
    <m/>
    <m/>
    <m/>
    <m/>
    <x v="1"/>
    <x v="5"/>
    <n v="23249"/>
    <n v="0"/>
    <x v="2"/>
    <n v="0"/>
  </r>
  <r>
    <n v="1030658"/>
    <x v="2"/>
    <x v="2"/>
    <x v="2"/>
    <s v="1030658"/>
    <s v="PV TruDeh Cort s/h S/p @ Cj AS"/>
    <s v="Trutro Desh"/>
    <s v="Trutro Desh Corto"/>
    <x v="6"/>
    <m/>
    <m/>
    <m/>
    <m/>
    <m/>
    <x v="1"/>
    <x v="5"/>
    <n v="294863"/>
    <n v="0"/>
    <x v="2"/>
    <n v="0"/>
  </r>
  <r>
    <n v="1030670"/>
    <x v="2"/>
    <x v="2"/>
    <x v="2"/>
    <s v="1030670"/>
    <s v="PV PchDeh S/p c/f MA@ Cj 15k AS"/>
    <s v="Pech Desh"/>
    <s v="Pech Desh s/Piel"/>
    <x v="7"/>
    <m/>
    <m/>
    <m/>
    <m/>
    <m/>
    <x v="1"/>
    <x v="5"/>
    <n v="96000"/>
    <n v="0"/>
    <x v="2"/>
    <n v="24000"/>
  </r>
  <r>
    <n v="1030683"/>
    <x v="2"/>
    <x v="2"/>
    <x v="2"/>
    <s v="1030683"/>
    <s v="PV Tru Larg@ Bo Cj 15k AS"/>
    <s v="Trutro"/>
    <s v="Trutro Largo"/>
    <x v="2"/>
    <m/>
    <m/>
    <m/>
    <m/>
    <m/>
    <x v="1"/>
    <x v="5"/>
    <n v="254140"/>
    <n v="0"/>
    <x v="2"/>
    <n v="0"/>
  </r>
  <r>
    <n v="1030684"/>
    <x v="2"/>
    <x v="2"/>
    <x v="2"/>
    <s v="1030684"/>
    <s v="PV Garra A MA@ Bo Cj 15k AS"/>
    <s v="Patas"/>
    <s v="Patas Garras"/>
    <x v="2"/>
    <m/>
    <m/>
    <m/>
    <m/>
    <m/>
    <x v="1"/>
    <x v="5"/>
    <n v="11098"/>
    <n v="0"/>
    <x v="2"/>
    <n v="0"/>
  </r>
  <r>
    <n v="1030685"/>
    <x v="2"/>
    <x v="2"/>
    <x v="2"/>
    <s v="1030685"/>
    <s v="PV Ctro Pta Ala@ Bo Cj 15k AS"/>
    <s v="Ala"/>
    <s v="Ala Centro Punta"/>
    <x v="2"/>
    <m/>
    <m/>
    <m/>
    <m/>
    <m/>
    <x v="1"/>
    <x v="5"/>
    <n v="139902"/>
    <n v="0"/>
    <x v="2"/>
    <n v="0"/>
  </r>
  <r>
    <n v="1030686"/>
    <x v="2"/>
    <x v="2"/>
    <x v="2"/>
    <s v="1030686"/>
    <s v="PV Cog S/piel MA@ Bo Cj 15k AS"/>
    <s v="Menudencias"/>
    <s v="Menudencias Cogote"/>
    <x v="2"/>
    <m/>
    <m/>
    <m/>
    <m/>
    <m/>
    <x v="1"/>
    <x v="5"/>
    <n v="188476"/>
    <n v="0"/>
    <x v="2"/>
    <n v="0"/>
  </r>
  <r>
    <n v="1030710"/>
    <x v="2"/>
    <x v="2"/>
    <x v="2"/>
    <s v="1030710"/>
    <s v="PV Corazon s/a@Blo 15Kg Jp SO"/>
    <s v="Menudencias"/>
    <s v="Menudencias Corazón"/>
    <x v="7"/>
    <m/>
    <m/>
    <m/>
    <m/>
    <m/>
    <x v="1"/>
    <x v="5"/>
    <n v="11088"/>
    <n v="0"/>
    <x v="2"/>
    <n v="0"/>
  </r>
  <r>
    <n v="1030711"/>
    <x v="2"/>
    <x v="2"/>
    <x v="2"/>
    <s v="1030711"/>
    <s v="PV CONTRE S/m @Blo 15Kg Jp SO"/>
    <s v="Menudencias"/>
    <s v="Menudencias Contre"/>
    <x v="7"/>
    <m/>
    <m/>
    <m/>
    <m/>
    <m/>
    <x v="1"/>
    <x v="5"/>
    <n v="8571"/>
    <n v="0"/>
    <x v="2"/>
    <n v="0"/>
  </r>
  <r>
    <n v="1030720"/>
    <x v="2"/>
    <x v="2"/>
    <x v="2"/>
    <s v="1030720"/>
    <s v="PV Piel Tru@ Bo Cj AS"/>
    <s v="Recortes"/>
    <s v="Recortes Piel"/>
    <x v="7"/>
    <m/>
    <m/>
    <m/>
    <m/>
    <m/>
    <x v="1"/>
    <x v="5"/>
    <n v="24002"/>
    <n v="0"/>
    <x v="2"/>
    <n v="0"/>
  </r>
  <r>
    <n v="1030745"/>
    <x v="2"/>
    <x v="2"/>
    <x v="2"/>
    <s v="1030745"/>
    <s v="PV Higad 40Lb@ Bo Cj 18k SO"/>
    <s v="Menudencias"/>
    <s v="Menudencias Hígado"/>
    <x v="5"/>
    <m/>
    <m/>
    <m/>
    <m/>
    <m/>
    <x v="1"/>
    <x v="5"/>
    <n v="21808"/>
    <n v="0"/>
    <x v="2"/>
    <n v="0"/>
  </r>
  <r>
    <n v="1030773"/>
    <x v="2"/>
    <x v="2"/>
    <x v="2"/>
    <s v="1030773"/>
    <s v="PV Pch Filete 1 kg @Bo CJ 14Kg AS"/>
    <s v="Pech Desh"/>
    <s v="Pech Desh Filete"/>
    <x v="5"/>
    <m/>
    <m/>
    <m/>
    <m/>
    <m/>
    <x v="1"/>
    <x v="5"/>
    <n v="14591"/>
    <n v="0"/>
    <x v="2"/>
    <n v="0"/>
  </r>
  <r>
    <n v="1030782"/>
    <x v="2"/>
    <x v="2"/>
    <x v="2"/>
    <s v="1030782"/>
    <s v="PV Pech USA 12-15 LB @BO Hor Cj 15k AS"/>
    <s v="Pech Desh"/>
    <s v="Pech Desh s/Piel"/>
    <x v="5"/>
    <m/>
    <m/>
    <m/>
    <m/>
    <m/>
    <x v="1"/>
    <x v="5"/>
    <n v="48301"/>
    <n v="0"/>
    <x v="2"/>
    <n v="0"/>
  </r>
  <r>
    <n v="1030783"/>
    <x v="2"/>
    <x v="2"/>
    <x v="2"/>
    <s v="1030783"/>
    <s v="PV Pch MA 8% 18-20 Lb@ Bo Cj 20k AS"/>
    <s v="Pech"/>
    <s v="Pech Entera"/>
    <x v="5"/>
    <m/>
    <m/>
    <m/>
    <m/>
    <m/>
    <x v="1"/>
    <x v="5"/>
    <n v="859"/>
    <n v="0"/>
    <x v="2"/>
    <n v="0"/>
  </r>
  <r>
    <n v="1030785"/>
    <x v="2"/>
    <x v="2"/>
    <x v="2"/>
    <s v="1030785"/>
    <s v="PV Pch MA 15% 18-20 Lb@ Bo Cj 20k AS"/>
    <s v="Pech"/>
    <s v="Pech Entera"/>
    <x v="5"/>
    <m/>
    <m/>
    <m/>
    <m/>
    <m/>
    <x v="1"/>
    <x v="5"/>
    <n v="26733"/>
    <n v="0"/>
    <x v="2"/>
    <n v="0"/>
  </r>
  <r>
    <n v="1030788"/>
    <x v="2"/>
    <x v="2"/>
    <x v="2"/>
    <s v="1030788"/>
    <s v="PV Pta Ala MA@ Bo Cj AS"/>
    <s v="Ala"/>
    <s v="Ala Punta"/>
    <x v="7"/>
    <m/>
    <m/>
    <m/>
    <m/>
    <m/>
    <x v="1"/>
    <x v="5"/>
    <n v="4940"/>
    <n v="0"/>
    <x v="2"/>
    <n v="0"/>
  </r>
  <r>
    <n v="1030792"/>
    <x v="2"/>
    <x v="2"/>
    <x v="2"/>
    <s v="1030792"/>
    <s v="PV Fil C/ten MA NMr@ Cj 15 kg AS"/>
    <s v="Pech Desh"/>
    <s v="Pech Desh Filete"/>
    <x v="6"/>
    <m/>
    <m/>
    <m/>
    <m/>
    <m/>
    <x v="1"/>
    <x v="5"/>
    <n v="91824"/>
    <n v="0"/>
    <x v="2"/>
    <n v="0"/>
  </r>
  <r>
    <n v="1010877"/>
    <x v="3"/>
    <x v="0"/>
    <x v="0"/>
    <s v="1010877"/>
    <s v="PO Molleja Mrps@ Cj 10k AS"/>
    <s v="Menudencias"/>
    <s v="Menudencias Contre"/>
    <x v="1"/>
    <n v="0"/>
    <n v="71367"/>
    <n v="71367"/>
    <m/>
    <m/>
    <x v="1"/>
    <x v="5"/>
    <m/>
    <n v="0"/>
    <x v="2"/>
    <n v="48000"/>
  </r>
  <r>
    <n v="1010877"/>
    <x v="3"/>
    <x v="0"/>
    <x v="0"/>
    <s v="1010877"/>
    <s v="PO Molleja Mrps@ Cj 10k AS"/>
    <s v="Menudencias"/>
    <s v="Menudencias Contre"/>
    <x v="7"/>
    <m/>
    <m/>
    <m/>
    <n v="0"/>
    <n v="71367"/>
    <x v="336"/>
    <x v="5"/>
    <m/>
    <n v="71367"/>
    <x v="0"/>
    <n v="48000"/>
  </r>
  <r>
    <n v="1010877"/>
    <x v="3"/>
    <x v="0"/>
    <x v="0"/>
    <s v="1010877"/>
    <s v="PO Molleja Mrps@ Cj 10k AS"/>
    <s v="Menudencias"/>
    <s v="Menudencias Contre"/>
    <x v="0"/>
    <n v="-26639"/>
    <n v="58700"/>
    <n v="32061"/>
    <n v="99900"/>
    <n v="118700"/>
    <x v="337"/>
    <x v="381"/>
    <m/>
    <n v="154600"/>
    <x v="0"/>
    <n v="48000"/>
  </r>
  <r>
    <n v="1011042"/>
    <x v="3"/>
    <x v="0"/>
    <x v="0"/>
    <s v="1011042"/>
    <s v="PO Pta Espinaz@ Cj 10k AS"/>
    <s v="Cazuela"/>
    <s v="Cazuela Espinazo"/>
    <x v="0"/>
    <n v="9753"/>
    <n v="0"/>
    <n v="9753"/>
    <n v="34530"/>
    <n v="0"/>
    <x v="338"/>
    <x v="90"/>
    <m/>
    <n v="19530"/>
    <x v="0"/>
    <n v="0"/>
  </r>
  <r>
    <n v="1011127"/>
    <x v="3"/>
    <x v="0"/>
    <x v="0"/>
    <s v="1011127"/>
    <s v="PO PchDeh Random Mr Mex@ Cj 10k AS"/>
    <s v="Pechuga Desh"/>
    <s v="Pechuga Desh s/Piel"/>
    <x v="0"/>
    <m/>
    <m/>
    <m/>
    <m/>
    <m/>
    <x v="1"/>
    <x v="9"/>
    <m/>
    <n v="-72000"/>
    <x v="1"/>
    <n v="0"/>
  </r>
  <r>
    <n v="1011250"/>
    <x v="3"/>
    <x v="0"/>
    <x v="0"/>
    <s v="1011250"/>
    <s v="PO PchDeh NMr s/cal 4x10@ Cj 20k Am AS"/>
    <s v="Pechuga Desh"/>
    <s v="Pechuga Desh s/Piel"/>
    <x v="0"/>
    <m/>
    <m/>
    <m/>
    <m/>
    <m/>
    <x v="1"/>
    <x v="3"/>
    <m/>
    <n v="-24000"/>
    <x v="1"/>
    <n v="0"/>
  </r>
  <r>
    <n v="1011290"/>
    <x v="3"/>
    <x v="0"/>
    <x v="0"/>
    <s v="1011290"/>
    <s v="PO Pch Piel@ Cj 20k AS"/>
    <s v="Subprod"/>
    <s v="Subprod Piel"/>
    <x v="0"/>
    <n v="8783"/>
    <n v="0"/>
    <n v="8783"/>
    <n v="8785"/>
    <n v="0"/>
    <x v="339"/>
    <x v="82"/>
    <m/>
    <n v="785"/>
    <x v="0"/>
    <n v="0"/>
  </r>
  <r>
    <n v="1011421"/>
    <x v="3"/>
    <x v="0"/>
    <x v="0"/>
    <s v="1011421"/>
    <s v="PO Ppa Esp 50 Pim@ Cj 20k AS"/>
    <s v="Carne Recuperada"/>
    <s v="Carne Recuperada Pul"/>
    <x v="0"/>
    <n v="-250725"/>
    <n v="631349"/>
    <n v="380624"/>
    <n v="10741"/>
    <n v="703349"/>
    <x v="340"/>
    <x v="382"/>
    <m/>
    <n v="-5910"/>
    <x v="1"/>
    <n v="336000"/>
  </r>
  <r>
    <n v="1011422"/>
    <x v="3"/>
    <x v="0"/>
    <x v="0"/>
    <s v="1011422"/>
    <s v="PO Pch Piel Pim 50 ppm@ Cj 14 AS"/>
    <s v="Subprod"/>
    <s v="Subprod Piel"/>
    <x v="0"/>
    <n v="1559"/>
    <n v="0"/>
    <n v="1559"/>
    <n v="1559"/>
    <n v="0"/>
    <x v="341"/>
    <x v="5"/>
    <m/>
    <n v="1559"/>
    <x v="0"/>
    <n v="0"/>
  </r>
  <r>
    <n v="1011431"/>
    <x v="3"/>
    <x v="0"/>
    <x v="0"/>
    <s v="1011431"/>
    <s v="PO Corazón@ Bo 20k Cj SP"/>
    <s v="Menudencias"/>
    <s v="Menudencias Corazón"/>
    <x v="0"/>
    <m/>
    <m/>
    <m/>
    <n v="20"/>
    <n v="0"/>
    <x v="77"/>
    <x v="5"/>
    <m/>
    <n v="0"/>
    <x v="2"/>
    <n v="0"/>
  </r>
  <r>
    <n v="1011558"/>
    <x v="3"/>
    <x v="0"/>
    <x v="0"/>
    <s v="1011558"/>
    <s v="PO Ppa Esp@ 2 blo x 10k Cj AS"/>
    <s v="Carne Recuperada"/>
    <s v="Carne Recuperada Pul"/>
    <x v="0"/>
    <n v="-258789"/>
    <n v="282789"/>
    <n v="24000"/>
    <n v="-66729"/>
    <n v="282789"/>
    <x v="342"/>
    <x v="30"/>
    <m/>
    <n v="96060"/>
    <x v="0"/>
    <n v="48000"/>
  </r>
  <r>
    <n v="1011560"/>
    <x v="3"/>
    <x v="0"/>
    <x v="0"/>
    <s v="1011560"/>
    <s v="PO Corazón@ Bo Cj 18k AS"/>
    <s v="Menudencias"/>
    <s v="Menudencias Corazón"/>
    <x v="3"/>
    <n v="-7440"/>
    <n v="31440"/>
    <n v="24000"/>
    <n v="-7440"/>
    <n v="31440"/>
    <x v="7"/>
    <x v="3"/>
    <m/>
    <n v="0"/>
    <x v="2"/>
    <n v="0"/>
  </r>
  <r>
    <n v="1011582"/>
    <x v="3"/>
    <x v="0"/>
    <x v="0"/>
    <s v="1011582"/>
    <s v="GA S/m@ Gr Cj bca AS"/>
    <s v="Reproductor"/>
    <s v="Reproductor Gallina"/>
    <x v="0"/>
    <n v="3817"/>
    <n v="0"/>
    <n v="3817"/>
    <n v="704"/>
    <n v="0"/>
    <x v="77"/>
    <x v="5"/>
    <m/>
    <n v="0"/>
    <x v="2"/>
    <n v="0"/>
  </r>
  <r>
    <n v="1011586"/>
    <x v="3"/>
    <x v="0"/>
    <x v="0"/>
    <s v="1011586"/>
    <s v="PO Ala Media B 4x10@ Cj 20k AS"/>
    <s v="Ala"/>
    <s v="Ala Centro"/>
    <x v="2"/>
    <n v="42724"/>
    <n v="52398"/>
    <n v="95122"/>
    <n v="66138"/>
    <n v="89931"/>
    <x v="343"/>
    <x v="95"/>
    <m/>
    <n v="60069"/>
    <x v="0"/>
    <n v="24000"/>
  </r>
  <r>
    <n v="1012012"/>
    <x v="3"/>
    <x v="0"/>
    <x v="0"/>
    <s v="1012012"/>
    <s v="PO Ala Ctro Mr@ Fi Cj 18k AS"/>
    <s v="Ala"/>
    <s v="Ala Centro"/>
    <x v="4"/>
    <n v="3578"/>
    <n v="0"/>
    <n v="3578"/>
    <n v="3578"/>
    <n v="0"/>
    <x v="77"/>
    <x v="5"/>
    <m/>
    <n v="0"/>
    <x v="2"/>
    <n v="0"/>
  </r>
  <r>
    <n v="1012207"/>
    <x v="3"/>
    <x v="0"/>
    <x v="0"/>
    <s v="1012207"/>
    <s v="PO Ctre Mrps@ Bo 12x1k Cj AS"/>
    <s v="Menudencias"/>
    <s v="Menudencias Contre"/>
    <x v="1"/>
    <n v="37576"/>
    <n v="0"/>
    <n v="37576"/>
    <m/>
    <m/>
    <x v="1"/>
    <x v="5"/>
    <m/>
    <n v="0"/>
    <x v="2"/>
    <n v="24000"/>
  </r>
  <r>
    <n v="1012207"/>
    <x v="3"/>
    <x v="0"/>
    <x v="0"/>
    <s v="1012207"/>
    <s v="PO Ctre Mrps@ Bo 12x1k Cj AS"/>
    <s v="Menudencias"/>
    <s v="Menudencias Contre"/>
    <x v="7"/>
    <m/>
    <m/>
    <m/>
    <n v="16704"/>
    <n v="0"/>
    <x v="344"/>
    <x v="5"/>
    <m/>
    <n v="16704"/>
    <x v="0"/>
    <n v="24000"/>
  </r>
  <r>
    <n v="1012207"/>
    <x v="3"/>
    <x v="0"/>
    <x v="0"/>
    <s v="1012207"/>
    <s v="PO Ctre Mrps@ Bo 12x1k Cj AS"/>
    <s v="Menudencias"/>
    <s v="Menudencias Contre"/>
    <x v="0"/>
    <m/>
    <m/>
    <m/>
    <n v="0"/>
    <n v="30000"/>
    <x v="116"/>
    <x v="3"/>
    <m/>
    <n v="6000"/>
    <x v="0"/>
    <n v="24000"/>
  </r>
  <r>
    <n v="1012208"/>
    <x v="3"/>
    <x v="0"/>
    <x v="0"/>
    <s v="1012208"/>
    <s v="GA S/m@ Bo Cj AS"/>
    <s v="Reproductor"/>
    <s v="Reproductor Gallina"/>
    <x v="0"/>
    <n v="6184"/>
    <n v="0"/>
    <n v="6184"/>
    <n v="-10937"/>
    <n v="34937"/>
    <x v="7"/>
    <x v="3"/>
    <m/>
    <n v="0"/>
    <x v="2"/>
    <n v="0"/>
  </r>
  <r>
    <n v="1012283"/>
    <x v="3"/>
    <x v="0"/>
    <x v="0"/>
    <s v="1012283"/>
    <s v="PO Pana S/Corazón@ Cj 20k AS"/>
    <s v="Menudencias"/>
    <s v="Menudencias Pana"/>
    <x v="0"/>
    <n v="28361"/>
    <n v="115639"/>
    <n v="144000"/>
    <n v="20576"/>
    <n v="71000"/>
    <x v="345"/>
    <x v="95"/>
    <m/>
    <n v="-4424"/>
    <x v="1"/>
    <n v="0"/>
  </r>
  <r>
    <n v="1012342"/>
    <x v="3"/>
    <x v="0"/>
    <x v="0"/>
    <s v="1012342"/>
    <s v="PO Corazon@ Cj 18k AS"/>
    <s v="Menudencias"/>
    <s v="Menudencias Corazón"/>
    <x v="0"/>
    <m/>
    <m/>
    <m/>
    <n v="2394"/>
    <n v="0"/>
    <x v="346"/>
    <x v="5"/>
    <m/>
    <n v="2394"/>
    <x v="0"/>
    <n v="0"/>
  </r>
  <r>
    <n v="1012362"/>
    <x v="3"/>
    <x v="0"/>
    <x v="0"/>
    <s v="1012362"/>
    <s v="PO Corazon@ Cj 18k AS"/>
    <s v="Menudencias"/>
    <s v="Menudencias Corazón"/>
    <x v="0"/>
    <n v="69395"/>
    <n v="0"/>
    <n v="69395"/>
    <n v="45612"/>
    <n v="0"/>
    <x v="347"/>
    <x v="103"/>
    <m/>
    <n v="32612"/>
    <x v="0"/>
    <n v="0"/>
  </r>
  <r>
    <n v="1012362"/>
    <x v="3"/>
    <x v="0"/>
    <x v="0"/>
    <s v="1012362"/>
    <s v="PO Corazon@ Cj 18k AS"/>
    <s v="Menudencias"/>
    <s v="Menudencias Corazón"/>
    <x v="3"/>
    <n v="0"/>
    <n v="2605"/>
    <n v="2605"/>
    <n v="0"/>
    <n v="2605"/>
    <x v="348"/>
    <x v="383"/>
    <m/>
    <n v="-69380"/>
    <x v="1"/>
    <n v="0"/>
  </r>
  <r>
    <n v="1012423"/>
    <x v="3"/>
    <x v="0"/>
    <x v="0"/>
    <s v="1012423"/>
    <s v="PO Ctro-Pta-Ala Choice@ Cj 20k AS"/>
    <s v="Ala"/>
    <s v="Ala Centro-Punta"/>
    <x v="2"/>
    <m/>
    <m/>
    <m/>
    <n v="740"/>
    <n v="0"/>
    <x v="77"/>
    <x v="5"/>
    <m/>
    <n v="0"/>
    <x v="2"/>
    <n v="0"/>
  </r>
  <r>
    <n v="1012424"/>
    <x v="3"/>
    <x v="0"/>
    <x v="0"/>
    <s v="1012424"/>
    <s v="PO Ctro-Pta-Ala@ Cj 20k AS"/>
    <s v="Ala"/>
    <s v="Ala Centro-Punta"/>
    <x v="2"/>
    <n v="2120"/>
    <n v="0"/>
    <n v="2120"/>
    <n v="2120"/>
    <n v="0"/>
    <x v="77"/>
    <x v="5"/>
    <m/>
    <n v="0"/>
    <x v="2"/>
    <n v="0"/>
  </r>
  <r>
    <n v="1012448"/>
    <x v="3"/>
    <x v="0"/>
    <x v="0"/>
    <s v="1012448"/>
    <s v="PO Garra Economy@ Cj 20k AS"/>
    <s v="Patas"/>
    <s v="Patas Garras"/>
    <x v="2"/>
    <m/>
    <m/>
    <m/>
    <m/>
    <m/>
    <x v="1"/>
    <x v="30"/>
    <m/>
    <n v="-120000"/>
    <x v="1"/>
    <n v="96000"/>
  </r>
  <r>
    <n v="1012454"/>
    <x v="3"/>
    <x v="0"/>
    <x v="0"/>
    <s v="1012454"/>
    <s v="PO Ctro Pta Ala@ Cj 20k AS"/>
    <s v="Ala"/>
    <s v="Ala Centro-Punta"/>
    <x v="2"/>
    <n v="0"/>
    <n v="1950"/>
    <n v="1950"/>
    <n v="340"/>
    <n v="0"/>
    <x v="77"/>
    <x v="5"/>
    <m/>
    <n v="0"/>
    <x v="2"/>
    <n v="0"/>
  </r>
  <r>
    <n v="1012455"/>
    <x v="3"/>
    <x v="0"/>
    <x v="0"/>
    <s v="1012455"/>
    <s v="PO Ctro Pta Ala Choice@ Cj 20k AS"/>
    <s v="Ala"/>
    <s v="Ala Centro-Punta"/>
    <x v="2"/>
    <n v="11800"/>
    <n v="202480"/>
    <n v="214280"/>
    <n v="51000"/>
    <n v="189000"/>
    <x v="95"/>
    <x v="384"/>
    <m/>
    <n v="71999"/>
    <x v="0"/>
    <n v="0"/>
  </r>
  <r>
    <n v="1012503"/>
    <x v="3"/>
    <x v="0"/>
    <x v="0"/>
    <s v="1012503"/>
    <s v="PO Garra M B@ Cj 20k AS"/>
    <s v="Patas"/>
    <s v="Patas Garras"/>
    <x v="2"/>
    <m/>
    <m/>
    <m/>
    <m/>
    <m/>
    <x v="1"/>
    <x v="12"/>
    <m/>
    <n v="-12000"/>
    <x v="1"/>
    <n v="0"/>
  </r>
  <r>
    <n v="1012504"/>
    <x v="3"/>
    <x v="0"/>
    <x v="0"/>
    <s v="1012504"/>
    <s v="PO Garra Economy@ Cj 20k AS"/>
    <s v="Patas"/>
    <s v="Patas Garras"/>
    <x v="2"/>
    <m/>
    <m/>
    <m/>
    <m/>
    <m/>
    <x v="1"/>
    <x v="13"/>
    <m/>
    <n v="-48000"/>
    <x v="1"/>
    <n v="24000"/>
  </r>
  <r>
    <n v="1012552"/>
    <x v="3"/>
    <x v="0"/>
    <x v="0"/>
    <s v="1012552"/>
    <s v="PO PchDeh Random@ Cj 10k AS"/>
    <s v="Pechuga Desh"/>
    <s v="Pechuga Desh s/Piel"/>
    <x v="0"/>
    <n v="23626"/>
    <n v="0"/>
    <n v="23626"/>
    <n v="0"/>
    <n v="72000"/>
    <x v="17"/>
    <x v="9"/>
    <m/>
    <n v="0"/>
    <x v="2"/>
    <n v="0"/>
  </r>
  <r>
    <n v="1012556"/>
    <x v="3"/>
    <x v="0"/>
    <x v="0"/>
    <s v="1012556"/>
    <s v="PO CDM 14% proteina@ Cj 20k AS"/>
    <s v="Carne Recuperada"/>
    <s v="Carne Recuperada ADM"/>
    <x v="0"/>
    <m/>
    <m/>
    <m/>
    <n v="-10629"/>
    <n v="0"/>
    <x v="77"/>
    <x v="5"/>
    <m/>
    <n v="0"/>
    <x v="2"/>
    <n v="0"/>
  </r>
  <r>
    <n v="1012598"/>
    <x v="3"/>
    <x v="0"/>
    <x v="0"/>
    <s v="1012598"/>
    <s v="GA Garra G Large B@ Cj 20k AS"/>
    <s v="Patas"/>
    <s v="Patas Garras"/>
    <x v="2"/>
    <m/>
    <m/>
    <m/>
    <m/>
    <m/>
    <x v="1"/>
    <x v="12"/>
    <m/>
    <n v="-12000"/>
    <x v="1"/>
    <n v="0"/>
  </r>
  <r>
    <n v="1012612"/>
    <x v="3"/>
    <x v="0"/>
    <x v="0"/>
    <s v="1012612"/>
    <s v="PO Ppa Esp Blo@ Bo Cj 20k AS"/>
    <s v="Carne Recuperada"/>
    <s v="Carne Recuperada Pul"/>
    <x v="0"/>
    <m/>
    <m/>
    <m/>
    <m/>
    <m/>
    <x v="1"/>
    <x v="385"/>
    <m/>
    <n v="-24992.124"/>
    <x v="1"/>
    <n v="325000"/>
  </r>
  <r>
    <n v="1012612"/>
    <x v="3"/>
    <x v="0"/>
    <x v="0"/>
    <s v="1012612"/>
    <s v="PO Ppa Esp Blo@ Bo Cj 20k AS"/>
    <s v="Carne Recuperada"/>
    <s v="Carne Recuperada Pul"/>
    <x v="4"/>
    <n v="-202275"/>
    <n v="1107359"/>
    <n v="905084"/>
    <n v="-374002"/>
    <n v="1107359"/>
    <x v="349"/>
    <x v="386"/>
    <m/>
    <n v="-316642"/>
    <x v="1"/>
    <n v="325000"/>
  </r>
  <r>
    <n v="1012674"/>
    <x v="3"/>
    <x v="0"/>
    <x v="0"/>
    <s v="1012674"/>
    <s v="PO Corazon@Pla Cj 19k"/>
    <s v="Menudencias"/>
    <s v="Menudencias Corazón"/>
    <x v="3"/>
    <n v="-14451"/>
    <n v="50600"/>
    <n v="36149"/>
    <n v="-22901"/>
    <n v="50600"/>
    <x v="350"/>
    <x v="387"/>
    <m/>
    <n v="-92281"/>
    <x v="1"/>
    <n v="0"/>
  </r>
  <r>
    <n v="1012699"/>
    <x v="3"/>
    <x v="0"/>
    <x v="0"/>
    <s v="1012699"/>
    <s v="PO Tru- Ctro Ala 4x10NMr@Bo Cj 20k SD"/>
    <s v="Ala"/>
    <s v="Ala Trutro"/>
    <x v="0"/>
    <m/>
    <m/>
    <m/>
    <n v="36"/>
    <n v="0"/>
    <x v="77"/>
    <x v="5"/>
    <m/>
    <n v="0"/>
    <x v="2"/>
    <n v="0"/>
  </r>
  <r>
    <n v="1012719"/>
    <x v="3"/>
    <x v="0"/>
    <x v="0"/>
    <s v="1012719"/>
    <s v="PO Ppa Esp@ 2 Blox10kg CJ AS SD"/>
    <s v="Carne Recuperada"/>
    <s v="Carne Recuperada ADM"/>
    <x v="0"/>
    <n v="-48807"/>
    <n v="447533"/>
    <n v="398725"/>
    <n v="203497"/>
    <n v="519533"/>
    <x v="351"/>
    <x v="388"/>
    <m/>
    <n v="-11571"/>
    <x v="1"/>
    <n v="0"/>
  </r>
  <r>
    <n v="1012744"/>
    <x v="3"/>
    <x v="0"/>
    <x v="0"/>
    <s v="1012744"/>
    <s v="PO Pch Deh NMr@SD Cj 20kg AS"/>
    <s v="Pechuga Desh"/>
    <s v="Pechuga Desh s/Piel"/>
    <x v="0"/>
    <n v="2343"/>
    <n v="0"/>
    <n v="2343"/>
    <n v="5297"/>
    <n v="0"/>
    <x v="352"/>
    <x v="5"/>
    <m/>
    <n v="5297"/>
    <x v="0"/>
    <n v="0"/>
  </r>
  <r>
    <n v="1012763"/>
    <x v="3"/>
    <x v="0"/>
    <x v="0"/>
    <s v="1012763"/>
    <s v="PO Pana S/cora blo@Cj 20kg AS"/>
    <s v="Menudencias"/>
    <s v="Menudencias Pana"/>
    <x v="0"/>
    <n v="33936"/>
    <n v="0"/>
    <n v="33936"/>
    <n v="41532"/>
    <n v="70000"/>
    <x v="353"/>
    <x v="3"/>
    <m/>
    <n v="87532"/>
    <x v="0"/>
    <n v="24000"/>
  </r>
  <r>
    <n v="1012764"/>
    <x v="3"/>
    <x v="0"/>
    <x v="0"/>
    <s v="1012764"/>
    <s v="PO Ppa Esp@ Bo Cj 20k AS"/>
    <s v="Carne Recuperada"/>
    <s v="Carne Recuperada ADM"/>
    <x v="6"/>
    <m/>
    <m/>
    <m/>
    <m/>
    <m/>
    <x v="1"/>
    <x v="1"/>
    <m/>
    <n v="-192000"/>
    <x v="1"/>
    <n v="0"/>
  </r>
  <r>
    <n v="1010877"/>
    <x v="3"/>
    <x v="0"/>
    <x v="1"/>
    <s v="1010877"/>
    <s v="PO Molleja Mrps@ Cj 10k AS"/>
    <s v="Menudencias"/>
    <s v="Menudencias Contre"/>
    <x v="7"/>
    <m/>
    <m/>
    <m/>
    <m/>
    <m/>
    <x v="1"/>
    <x v="9"/>
    <m/>
    <n v="-72000"/>
    <x v="1"/>
    <n v="48000"/>
  </r>
  <r>
    <n v="1010885"/>
    <x v="3"/>
    <x v="0"/>
    <x v="1"/>
    <s v="1010885"/>
    <s v="PO PchDeh 5oz 2x10 NMr@ Cj 9k AS"/>
    <s v="Pechuga Desh"/>
    <s v="Pechuga Desh s/Piel"/>
    <x v="5"/>
    <n v="10089"/>
    <n v="0"/>
    <n v="10089"/>
    <n v="14886"/>
    <n v="0"/>
    <x v="354"/>
    <x v="389"/>
    <m/>
    <n v="0.18499999999949068"/>
    <x v="0"/>
    <n v="0"/>
  </r>
  <r>
    <n v="1010886"/>
    <x v="3"/>
    <x v="0"/>
    <x v="1"/>
    <s v="1010886"/>
    <s v="PO PchDeh 6oz 2x10 NMr@ Cj 9k AS"/>
    <s v="Pechuga Desh"/>
    <s v="Pechuga Desh s/Piel"/>
    <x v="5"/>
    <n v="1509"/>
    <n v="0"/>
    <n v="1509"/>
    <n v="0"/>
    <n v="4550"/>
    <x v="355"/>
    <x v="390"/>
    <m/>
    <n v="-75.729000000000269"/>
    <x v="1"/>
    <n v="0"/>
  </r>
  <r>
    <n v="1010887"/>
    <x v="3"/>
    <x v="0"/>
    <x v="1"/>
    <s v="1010887"/>
    <s v="PO PchDeh 7oz 2x10 NMr@ Cj 9k AS"/>
    <s v="Pechuga Desh"/>
    <s v="Pechuga Desh s/Piel"/>
    <x v="5"/>
    <m/>
    <m/>
    <m/>
    <n v="127"/>
    <n v="0"/>
    <x v="77"/>
    <x v="5"/>
    <m/>
    <n v="0"/>
    <x v="2"/>
    <n v="0"/>
  </r>
  <r>
    <n v="1010888"/>
    <x v="3"/>
    <x v="0"/>
    <x v="1"/>
    <s v="1010888"/>
    <s v="PO PchDeh 8oz 2x10 NMr@ Cj 9k AS"/>
    <s v="Pechuga Desh"/>
    <s v="Pechuga Desh s/Piel"/>
    <x v="5"/>
    <n v="4059"/>
    <n v="0"/>
    <n v="4059"/>
    <n v="1633"/>
    <n v="0"/>
    <x v="356"/>
    <x v="391"/>
    <m/>
    <n v="3.999999999996362E-2"/>
    <x v="0"/>
    <n v="0"/>
  </r>
  <r>
    <n v="1011042"/>
    <x v="3"/>
    <x v="0"/>
    <x v="1"/>
    <s v="1011042"/>
    <s v="PO Pta Espinaz@ Cj 10k AS"/>
    <s v="Cazuela"/>
    <s v="Cazuela Espinazo"/>
    <x v="7"/>
    <m/>
    <m/>
    <m/>
    <n v="0"/>
    <n v="60000"/>
    <x v="123"/>
    <x v="3"/>
    <m/>
    <n v="36000"/>
    <x v="0"/>
    <n v="0"/>
  </r>
  <r>
    <n v="1011047"/>
    <x v="3"/>
    <x v="0"/>
    <x v="1"/>
    <s v="1011047"/>
    <s v="PO PchDeh &gt;170g NMr@ Cj 10k SP"/>
    <s v="Pechuga Desh"/>
    <s v="Pechuga Desh s/Piel"/>
    <x v="6"/>
    <n v="1550"/>
    <n v="0"/>
    <n v="1550"/>
    <n v="35670"/>
    <n v="9930"/>
    <x v="357"/>
    <x v="392"/>
    <m/>
    <n v="0"/>
    <x v="2"/>
    <n v="0"/>
  </r>
  <r>
    <n v="1011120"/>
    <x v="3"/>
    <x v="0"/>
    <x v="1"/>
    <s v="1011120"/>
    <s v="PO Pch Ent@ Cj 20k AS"/>
    <s v="Pechuga"/>
    <s v="Pechuga Entera"/>
    <x v="5"/>
    <n v="4800"/>
    <n v="0"/>
    <n v="4800"/>
    <n v="4800"/>
    <n v="0"/>
    <x v="358"/>
    <x v="86"/>
    <m/>
    <n v="800"/>
    <x v="0"/>
    <n v="0"/>
  </r>
  <r>
    <n v="1011127"/>
    <x v="3"/>
    <x v="0"/>
    <x v="1"/>
    <s v="1011127"/>
    <s v="PO PchDeh Random Mr Mex@ Cj 10k AS"/>
    <s v="Pechuga Desh"/>
    <s v="Pechuga Desh s/Piel"/>
    <x v="6"/>
    <n v="-205281"/>
    <n v="1086002"/>
    <n v="880721"/>
    <n v="-100780"/>
    <n v="1068180"/>
    <x v="359"/>
    <x v="393"/>
    <m/>
    <n v="-220"/>
    <x v="1"/>
    <n v="0"/>
  </r>
  <r>
    <n v="1011127"/>
    <x v="3"/>
    <x v="0"/>
    <x v="1"/>
    <s v="1011127"/>
    <s v="PO PchDeh Random Mr Mex@ Cj 10k AS"/>
    <s v="Pechuga Desh"/>
    <s v="Pechuga Desh s/Piel"/>
    <x v="0"/>
    <n v="0"/>
    <n v="72000"/>
    <n v="72000"/>
    <n v="0"/>
    <n v="72000"/>
    <x v="17"/>
    <x v="5"/>
    <m/>
    <n v="72000"/>
    <x v="0"/>
    <n v="0"/>
  </r>
  <r>
    <n v="1011150"/>
    <x v="3"/>
    <x v="0"/>
    <x v="1"/>
    <s v="1011150"/>
    <s v="PO Tru-Ctro Ala Mex@ Cj 9k AS"/>
    <s v="Ala"/>
    <s v="Ala Trutro-Centro"/>
    <x v="5"/>
    <n v="0"/>
    <n v="1995"/>
    <n v="1995"/>
    <n v="0"/>
    <n v="1995"/>
    <x v="360"/>
    <x v="394"/>
    <m/>
    <n v="-0.80400000000008731"/>
    <x v="1"/>
    <n v="0"/>
  </r>
  <r>
    <n v="1011150"/>
    <x v="3"/>
    <x v="0"/>
    <x v="1"/>
    <s v="1011150"/>
    <s v="PO Tru-Ctro Ala Mex@ Cj 9k AS"/>
    <s v="Ala"/>
    <s v="Ala Trutro-Centro"/>
    <x v="6"/>
    <n v="0"/>
    <n v="77138"/>
    <n v="77138"/>
    <n v="351"/>
    <n v="80000"/>
    <x v="361"/>
    <x v="47"/>
    <m/>
    <n v="323"/>
    <x v="0"/>
    <n v="0"/>
  </r>
  <r>
    <n v="1011151"/>
    <x v="3"/>
    <x v="0"/>
    <x v="1"/>
    <s v="1011151"/>
    <s v="PO File Mex@ Cj 9k AS"/>
    <s v="Filete"/>
    <s v="Filete"/>
    <x v="6"/>
    <m/>
    <m/>
    <m/>
    <n v="738"/>
    <n v="0"/>
    <x v="77"/>
    <x v="5"/>
    <m/>
    <n v="0"/>
    <x v="2"/>
    <n v="0"/>
  </r>
  <r>
    <n v="1011250"/>
    <x v="3"/>
    <x v="0"/>
    <x v="1"/>
    <s v="1011250"/>
    <s v="PO PchDeh NMr s/cal 4x10@ Cj 20k Am AS"/>
    <s v="Pechuga Desh"/>
    <s v="Pechuga Desh s/Piel"/>
    <x v="5"/>
    <n v="19385"/>
    <n v="0"/>
    <n v="19385"/>
    <n v="36643"/>
    <n v="43972"/>
    <x v="77"/>
    <x v="395"/>
    <m/>
    <n v="-19972.14"/>
    <x v="1"/>
    <n v="0"/>
  </r>
  <r>
    <n v="1011379"/>
    <x v="3"/>
    <x v="0"/>
    <x v="1"/>
    <s v="1011379"/>
    <s v="PO TrDeh@ Bo Cj 12k AS"/>
    <s v="Trutro Deshuesado"/>
    <s v="Trutro Deshuesado co"/>
    <x v="8"/>
    <m/>
    <m/>
    <m/>
    <n v="12"/>
    <n v="0"/>
    <x v="77"/>
    <x v="5"/>
    <m/>
    <n v="0"/>
    <x v="2"/>
    <n v="0"/>
  </r>
  <r>
    <n v="1011417"/>
    <x v="3"/>
    <x v="0"/>
    <x v="1"/>
    <s v="1011417"/>
    <s v="PO Ala Ctro NMr 4x5@ Bo Cj 20k AS"/>
    <s v="Ala"/>
    <s v="Ala Centro"/>
    <x v="2"/>
    <n v="3186"/>
    <n v="0"/>
    <n v="3186"/>
    <n v="3186"/>
    <n v="0"/>
    <x v="77"/>
    <x v="5"/>
    <m/>
    <n v="0"/>
    <x v="2"/>
    <n v="0"/>
  </r>
  <r>
    <n v="1011586"/>
    <x v="3"/>
    <x v="0"/>
    <x v="1"/>
    <s v="1011586"/>
    <s v="PO Ala Media B 4x10@ Cj 20k AS"/>
    <s v="Ala"/>
    <s v="Ala Centro"/>
    <x v="2"/>
    <m/>
    <m/>
    <m/>
    <m/>
    <m/>
    <x v="1"/>
    <x v="9"/>
    <m/>
    <n v="-72000"/>
    <x v="1"/>
    <n v="24000"/>
  </r>
  <r>
    <n v="1011614"/>
    <x v="3"/>
    <x v="0"/>
    <x v="1"/>
    <s v="1011614"/>
    <s v="PO PchDeh Random Mr MEX@ Cj 20k AS"/>
    <s v="Pechuga Desh"/>
    <s v="Pechuga Desh s/Piel"/>
    <x v="6"/>
    <n v="2086"/>
    <n v="0"/>
    <n v="2086"/>
    <n v="1923"/>
    <n v="0"/>
    <x v="362"/>
    <x v="5"/>
    <m/>
    <n v="1923"/>
    <x v="0"/>
    <n v="0"/>
  </r>
  <r>
    <n v="1011701"/>
    <x v="3"/>
    <x v="0"/>
    <x v="1"/>
    <s v="1011701"/>
    <s v="PO PchDeh NMr@ Cj 20k AS"/>
    <s v="Pechuga Desh"/>
    <s v="Pechuga Desh s/Piel"/>
    <x v="5"/>
    <n v="0"/>
    <n v="178076"/>
    <n v="178076"/>
    <n v="37838"/>
    <n v="234434"/>
    <x v="363"/>
    <x v="396"/>
    <m/>
    <n v="0"/>
    <x v="2"/>
    <n v="0"/>
  </r>
  <r>
    <n v="1011748"/>
    <x v="3"/>
    <x v="0"/>
    <x v="1"/>
    <s v="1011748"/>
    <s v="PO PchDeh &gt;170 NMr@ Cj 10k AS"/>
    <s v="Pechuga Desh"/>
    <s v="Pechuga Desh s/Piel"/>
    <x v="7"/>
    <n v="31320"/>
    <n v="149098"/>
    <n v="180418"/>
    <n v="0"/>
    <n v="150000"/>
    <x v="364"/>
    <x v="397"/>
    <m/>
    <n v="-32400"/>
    <x v="1"/>
    <n v="0"/>
  </r>
  <r>
    <n v="1011948"/>
    <x v="3"/>
    <x v="0"/>
    <x v="1"/>
    <s v="1011948"/>
    <s v="PO Ctre Mrps@ Cj 12k AS"/>
    <s v="Menudencias"/>
    <s v="Menudencias Contre"/>
    <x v="8"/>
    <m/>
    <m/>
    <m/>
    <n v="108"/>
    <n v="0"/>
    <x v="77"/>
    <x v="5"/>
    <m/>
    <n v="0"/>
    <x v="2"/>
    <n v="0"/>
  </r>
  <r>
    <n v="1011967"/>
    <x v="3"/>
    <x v="0"/>
    <x v="1"/>
    <s v="1011967"/>
    <s v="PO Garra J@ Bo Cj 20k AS"/>
    <s v="Patas"/>
    <s v="Patas Garras"/>
    <x v="2"/>
    <n v="-7419"/>
    <n v="245429"/>
    <n v="238010"/>
    <n v="9960"/>
    <n v="254040"/>
    <x v="127"/>
    <x v="243"/>
    <m/>
    <n v="0"/>
    <x v="2"/>
    <n v="0"/>
  </r>
  <r>
    <n v="1011968"/>
    <x v="3"/>
    <x v="0"/>
    <x v="1"/>
    <s v="1011968"/>
    <s v="PO Garra L A@ Bo Cj 20k AS"/>
    <s v="Patas"/>
    <s v="Patas Garras"/>
    <x v="2"/>
    <n v="18916"/>
    <n v="16786"/>
    <n v="35701"/>
    <n v="14840"/>
    <n v="21160"/>
    <x v="305"/>
    <x v="84"/>
    <m/>
    <n v="0"/>
    <x v="2"/>
    <n v="0"/>
  </r>
  <r>
    <n v="1011969"/>
    <x v="3"/>
    <x v="0"/>
    <x v="1"/>
    <s v="1011969"/>
    <s v="PO Garra L B@ Bo Cj 20k AS"/>
    <s v="Patas"/>
    <s v="Patas Garras"/>
    <x v="2"/>
    <n v="-28199"/>
    <n v="135303"/>
    <n v="107105"/>
    <n v="28980"/>
    <n v="139020"/>
    <x v="98"/>
    <x v="99"/>
    <m/>
    <n v="0"/>
    <x v="2"/>
    <n v="0"/>
  </r>
  <r>
    <n v="1012005"/>
    <x v="3"/>
    <x v="0"/>
    <x v="1"/>
    <s v="1012005"/>
    <s v="PO Garra IQF@ Bo Cj AS"/>
    <s v="Patas"/>
    <s v="Patas Garras"/>
    <x v="2"/>
    <m/>
    <m/>
    <m/>
    <n v="-11008"/>
    <n v="0"/>
    <x v="77"/>
    <x v="5"/>
    <m/>
    <n v="0"/>
    <x v="2"/>
    <n v="0"/>
  </r>
  <r>
    <n v="1012038"/>
    <x v="3"/>
    <x v="0"/>
    <x v="1"/>
    <s v="1012038"/>
    <s v="PO PchDeh 4oz 2x10 NMr@ Cj 9k AS"/>
    <s v="Pechuga Desh"/>
    <s v="Pechuga Desh s/Piel"/>
    <x v="5"/>
    <n v="5308"/>
    <n v="0"/>
    <n v="5308"/>
    <n v="12247"/>
    <n v="0"/>
    <x v="365"/>
    <x v="398"/>
    <m/>
    <n v="-9.30000000007567E-2"/>
    <x v="1"/>
    <n v="0"/>
  </r>
  <r>
    <n v="1012107"/>
    <x v="3"/>
    <x v="0"/>
    <x v="1"/>
    <s v="1012107"/>
    <s v="PO PchDeh 4oz Mr@ Cj AS"/>
    <s v="Pechuga Desh"/>
    <s v="Pechuga Desh s/Piel"/>
    <x v="5"/>
    <n v="-114446"/>
    <n v="163809"/>
    <n v="49363"/>
    <n v="-130510"/>
    <n v="162625"/>
    <x v="366"/>
    <x v="399"/>
    <m/>
    <n v="0.11999999999898137"/>
    <x v="0"/>
    <n v="0"/>
  </r>
  <r>
    <n v="1012108"/>
    <x v="3"/>
    <x v="0"/>
    <x v="1"/>
    <s v="1012108"/>
    <s v="PO PchDeh 5oz Mr@ Cj AS"/>
    <s v="Pechuga Desh"/>
    <s v="Pechuga Desh s/Piel"/>
    <x v="5"/>
    <n v="-58842"/>
    <n v="325819"/>
    <n v="266976"/>
    <n v="-39300"/>
    <n v="324885"/>
    <x v="367"/>
    <x v="400"/>
    <m/>
    <n v="816.38400000002002"/>
    <x v="0"/>
    <n v="0"/>
  </r>
  <r>
    <n v="1012109"/>
    <x v="3"/>
    <x v="0"/>
    <x v="1"/>
    <s v="1012109"/>
    <s v="PO PchDeh 6oz Mr@ Cj AS"/>
    <s v="Pechuga Desh"/>
    <s v="Pechuga Desh s/Piel"/>
    <x v="5"/>
    <n v="-6907"/>
    <n v="343071"/>
    <n v="336164"/>
    <n v="71106"/>
    <n v="341649"/>
    <x v="368"/>
    <x v="401"/>
    <m/>
    <n v="-11974.78899999999"/>
    <x v="1"/>
    <n v="0"/>
  </r>
  <r>
    <n v="1012110"/>
    <x v="3"/>
    <x v="0"/>
    <x v="1"/>
    <s v="1012110"/>
    <s v="PO PchDeh 7oz Mr@ Cj AS"/>
    <s v="Pechuga Desh"/>
    <s v="Pechuga Desh s/Piel"/>
    <x v="5"/>
    <n v="-24146"/>
    <n v="73634"/>
    <n v="49488"/>
    <n v="660"/>
    <n v="66438"/>
    <x v="369"/>
    <x v="402"/>
    <m/>
    <n v="0.19799999999668216"/>
    <x v="0"/>
    <n v="0"/>
  </r>
  <r>
    <n v="1012111"/>
    <x v="3"/>
    <x v="0"/>
    <x v="1"/>
    <s v="1012111"/>
    <s v="PO PchDeh 8oz Mr@ Cj AS"/>
    <s v="Pechuga Desh"/>
    <s v="Pechuga Desh s/Piel"/>
    <x v="5"/>
    <n v="-20491"/>
    <n v="30297"/>
    <n v="9806"/>
    <n v="23170"/>
    <n v="33076"/>
    <x v="370"/>
    <x v="403"/>
    <m/>
    <n v="0.23999999999796273"/>
    <x v="0"/>
    <n v="0"/>
  </r>
  <r>
    <n v="1012112"/>
    <x v="3"/>
    <x v="0"/>
    <x v="1"/>
    <s v="1012112"/>
    <s v="PO PchDeh 9oz Mr@ Cj AS"/>
    <s v="Pechuga Desh"/>
    <s v="Pechuga Desh s/Piel"/>
    <x v="5"/>
    <n v="-16986"/>
    <n v="14719"/>
    <n v="0"/>
    <n v="-18852"/>
    <n v="14719"/>
    <x v="77"/>
    <x v="5"/>
    <m/>
    <n v="0"/>
    <x v="2"/>
    <n v="0"/>
  </r>
  <r>
    <n v="1012115"/>
    <x v="3"/>
    <x v="0"/>
    <x v="1"/>
    <s v="1012115"/>
    <s v="PO PchDeh 6oz 2x10 Mr@ Cj 20k AS"/>
    <s v="Pechuga Desh"/>
    <s v="Pechuga Desh s/Piel"/>
    <x v="5"/>
    <n v="0"/>
    <n v="19760"/>
    <n v="19760"/>
    <n v="0"/>
    <n v="19958"/>
    <x v="172"/>
    <x v="404"/>
    <m/>
    <n v="2721.5040000000008"/>
    <x v="0"/>
    <n v="0"/>
  </r>
  <r>
    <n v="1012145"/>
    <x v="3"/>
    <x v="0"/>
    <x v="1"/>
    <s v="1012145"/>
    <s v="PO PchDeh S/p/g/f &lt;140@ Fi Cj 20k AS"/>
    <s v="Pechuga Desh"/>
    <s v="Pechuga Desh s/Piel"/>
    <x v="5"/>
    <n v="-4129"/>
    <n v="74129"/>
    <n v="70000"/>
    <n v="-7077"/>
    <n v="76988"/>
    <x v="371"/>
    <x v="405"/>
    <m/>
    <n v="-0.28399999999965075"/>
    <x v="1"/>
    <n v="0"/>
  </r>
  <r>
    <n v="1012147"/>
    <x v="3"/>
    <x v="0"/>
    <x v="1"/>
    <s v="1012147"/>
    <s v="PO File s/t Mr@ Fi Cj 17k AS"/>
    <s v="Filete"/>
    <s v="Filete"/>
    <x v="5"/>
    <n v="13675"/>
    <n v="25846"/>
    <n v="39521"/>
    <n v="-35386"/>
    <n v="26242"/>
    <x v="77"/>
    <x v="406"/>
    <m/>
    <n v="-39952.341999999997"/>
    <x v="1"/>
    <n v="0"/>
  </r>
  <r>
    <n v="1012148"/>
    <x v="3"/>
    <x v="0"/>
    <x v="1"/>
    <s v="1012148"/>
    <s v="PO Tru-Ctro Ala 60-80 Mr@ Fi Cj 20k AS"/>
    <s v="Ala"/>
    <s v="Ala Trutro-Centro"/>
    <x v="5"/>
    <n v="-5877"/>
    <n v="94941"/>
    <n v="89065"/>
    <n v="-3396"/>
    <n v="103268"/>
    <x v="372"/>
    <x v="407"/>
    <m/>
    <n v="19956.388000000006"/>
    <x v="0"/>
    <n v="0"/>
  </r>
  <r>
    <n v="1012157"/>
    <x v="3"/>
    <x v="0"/>
    <x v="1"/>
    <s v="1012157"/>
    <s v="PO Tru Ala 8x5@ Fi Cj AS"/>
    <s v="Ala"/>
    <s v="Ala Trutro"/>
    <x v="5"/>
    <n v="-26444"/>
    <n v="26444"/>
    <n v="0"/>
    <n v="-71942"/>
    <n v="26444"/>
    <x v="77"/>
    <x v="5"/>
    <m/>
    <n v="0"/>
    <x v="2"/>
    <n v="0"/>
  </r>
  <r>
    <n v="1012158"/>
    <x v="3"/>
    <x v="0"/>
    <x v="1"/>
    <s v="1012158"/>
    <s v="PO File s/t 8x5 Mr@ Fi Cj AS"/>
    <s v="Filete"/>
    <s v="Filete"/>
    <x v="5"/>
    <n v="-46024"/>
    <n v="95537"/>
    <n v="49513"/>
    <n v="-87655"/>
    <n v="137119"/>
    <x v="373"/>
    <x v="408"/>
    <m/>
    <n v="-3968.9219999999987"/>
    <x v="1"/>
    <n v="0"/>
  </r>
  <r>
    <n v="1012159"/>
    <x v="3"/>
    <x v="0"/>
    <x v="1"/>
    <s v="1012159"/>
    <s v="PO Tru Ctro Ala 60-80 8x5 Mr@ Fi Cj AS"/>
    <s v="Ala"/>
    <s v="Ala Trutro-Centro"/>
    <x v="5"/>
    <n v="-20103"/>
    <n v="385939"/>
    <n v="365836"/>
    <n v="39317"/>
    <n v="385939"/>
    <x v="374"/>
    <x v="409"/>
    <m/>
    <n v="-5275.5860000000102"/>
    <x v="1"/>
    <n v="0"/>
  </r>
  <r>
    <n v="1012160"/>
    <x v="3"/>
    <x v="0"/>
    <x v="1"/>
    <s v="1012160"/>
    <s v="PO PchDeh 8x5 Mr@ Fi Cj AS"/>
    <s v="Pechuga Desh"/>
    <s v="Pechuga Desh s/Piel"/>
    <x v="5"/>
    <n v="15687"/>
    <n v="18144"/>
    <n v="33831"/>
    <n v="-26726"/>
    <n v="19932"/>
    <x v="77"/>
    <x v="410"/>
    <m/>
    <n v="-30844.48"/>
    <x v="1"/>
    <n v="0"/>
  </r>
  <r>
    <n v="1012161"/>
    <x v="3"/>
    <x v="0"/>
    <x v="1"/>
    <s v="1012161"/>
    <s v="PO Ala Ctro 8x5 Mr@ Cj 20k AS"/>
    <s v="Ala"/>
    <s v="Ala Centro"/>
    <x v="5"/>
    <n v="11380"/>
    <n v="87481"/>
    <n v="98861"/>
    <n v="34328"/>
    <n v="84514"/>
    <x v="375"/>
    <x v="411"/>
    <m/>
    <n v="0.44000000000232831"/>
    <x v="0"/>
    <n v="0"/>
  </r>
  <r>
    <n v="1012163"/>
    <x v="3"/>
    <x v="0"/>
    <x v="1"/>
    <s v="1012163"/>
    <s v="PO File s/t 4x10 Mr@ Zi Cj 20k AS"/>
    <s v="Filete"/>
    <s v="Filete"/>
    <x v="5"/>
    <n v="21447"/>
    <n v="107206"/>
    <n v="128653"/>
    <n v="-22644"/>
    <n v="111558"/>
    <x v="376"/>
    <x v="412"/>
    <m/>
    <n v="-10877"/>
    <x v="1"/>
    <n v="0"/>
  </r>
  <r>
    <n v="1012164"/>
    <x v="3"/>
    <x v="0"/>
    <x v="1"/>
    <s v="1012164"/>
    <s v="PO Ala Ctro 4x10 Mr@ Zi Cj 20k AS"/>
    <s v="Ala"/>
    <s v="Ala Centro"/>
    <x v="5"/>
    <n v="6978"/>
    <n v="72064"/>
    <n v="79042"/>
    <n v="50640"/>
    <n v="28503"/>
    <x v="377"/>
    <x v="413"/>
    <m/>
    <n v="217.24000000000524"/>
    <x v="0"/>
    <n v="0"/>
  </r>
  <r>
    <n v="1012165"/>
    <x v="3"/>
    <x v="0"/>
    <x v="1"/>
    <s v="1012165"/>
    <s v="PO Tru-Ctro Ala 4x10 Mr@ Zi Cj AS"/>
    <s v="Ala"/>
    <s v="Ala Trutro-Centro"/>
    <x v="5"/>
    <n v="-110597"/>
    <n v="674132"/>
    <n v="563535"/>
    <n v="-155459"/>
    <n v="669787"/>
    <x v="378"/>
    <x v="414"/>
    <m/>
    <n v="-37059.842999999993"/>
    <x v="1"/>
    <n v="0"/>
  </r>
  <r>
    <n v="1012166"/>
    <x v="3"/>
    <x v="0"/>
    <x v="1"/>
    <s v="1012166"/>
    <s v="PO Tru Ala 4x10 Mr@ Zi Cj AS"/>
    <s v="Ala"/>
    <s v="Ala Trutro"/>
    <x v="5"/>
    <n v="2485"/>
    <n v="17276"/>
    <n v="19760"/>
    <n v="5552"/>
    <n v="14309"/>
    <x v="379"/>
    <x v="51"/>
    <m/>
    <n v="1717.3199999999997"/>
    <x v="0"/>
    <n v="0"/>
  </r>
  <r>
    <n v="1012167"/>
    <x v="3"/>
    <x v="0"/>
    <x v="1"/>
    <s v="1012167"/>
    <s v="PO PchDeh 4x10 Mr@ Zi Cj 20k AS"/>
    <s v="Pechuga Desh"/>
    <s v="Pechuga Desh s/Piel"/>
    <x v="5"/>
    <n v="-75354"/>
    <n v="480878"/>
    <n v="405524"/>
    <n v="-217801"/>
    <n v="474944"/>
    <x v="380"/>
    <x v="415"/>
    <m/>
    <n v="-150735.12"/>
    <x v="1"/>
    <n v="0"/>
  </r>
  <r>
    <n v="1012207"/>
    <x v="3"/>
    <x v="0"/>
    <x v="1"/>
    <s v="1012207"/>
    <s v="PO Ctre Mrps@ Bo 12x1k Cj AS"/>
    <s v="Menudencias"/>
    <s v="Menudencias Contre"/>
    <x v="7"/>
    <m/>
    <m/>
    <m/>
    <m/>
    <m/>
    <x v="1"/>
    <x v="13"/>
    <m/>
    <n v="-48000"/>
    <x v="1"/>
    <n v="24000"/>
  </r>
  <r>
    <n v="1012218"/>
    <x v="3"/>
    <x v="0"/>
    <x v="1"/>
    <s v="1012218"/>
    <s v="PO Ala Media 1k@ Cj 20k AS"/>
    <s v="Ala"/>
    <s v="Ala Centro"/>
    <x v="2"/>
    <n v="0"/>
    <n v="23761"/>
    <n v="23761"/>
    <n v="0"/>
    <n v="24000"/>
    <x v="7"/>
    <x v="3"/>
    <m/>
    <n v="0"/>
    <x v="2"/>
    <n v="0"/>
  </r>
  <r>
    <n v="1012278"/>
    <x v="3"/>
    <x v="0"/>
    <x v="1"/>
    <s v="1012278"/>
    <s v="PO Tru Ala Mex@ Cj 9k AS"/>
    <s v="Ala"/>
    <s v="Ala Trutro"/>
    <x v="6"/>
    <n v="8230"/>
    <n v="68908"/>
    <n v="77138"/>
    <n v="8739"/>
    <n v="71770"/>
    <x v="381"/>
    <x v="47"/>
    <m/>
    <n v="481"/>
    <x v="0"/>
    <n v="0"/>
  </r>
  <r>
    <n v="1012299"/>
    <x v="3"/>
    <x v="0"/>
    <x v="1"/>
    <s v="1012299"/>
    <s v="PO Pta Espinazo USA@ cj 10k AS Muestra"/>
    <s v="Muestra"/>
    <s v="Muestra"/>
    <x v="5"/>
    <m/>
    <m/>
    <m/>
    <m/>
    <m/>
    <x v="1"/>
    <x v="138"/>
    <m/>
    <n v="-100"/>
    <x v="1"/>
    <n v="0"/>
  </r>
  <r>
    <n v="1012300"/>
    <x v="3"/>
    <x v="0"/>
    <x v="1"/>
    <s v="1012300"/>
    <s v="PO CDM 14% Prot@ Cj 20kg Muestra"/>
    <s v="Muestra"/>
    <s v="Muestra"/>
    <x v="5"/>
    <m/>
    <m/>
    <m/>
    <m/>
    <m/>
    <x v="1"/>
    <x v="416"/>
    <m/>
    <n v="-0.45400000000000001"/>
    <x v="1"/>
    <n v="0"/>
  </r>
  <r>
    <n v="1012313"/>
    <x v="3"/>
    <x v="0"/>
    <x v="1"/>
    <s v="1012313"/>
    <s v="PO Tru Crto Desh Sp Mr@ MUESTRA SAG"/>
    <s v="Muestra"/>
    <s v="Muestra"/>
    <x v="5"/>
    <m/>
    <m/>
    <m/>
    <m/>
    <m/>
    <x v="1"/>
    <x v="417"/>
    <m/>
    <n v="-18.14"/>
    <x v="1"/>
    <n v="0"/>
  </r>
  <r>
    <n v="1012326"/>
    <x v="3"/>
    <x v="0"/>
    <x v="1"/>
    <s v="1012326"/>
    <s v="PO Corazon@Bo 12k Cj AS"/>
    <s v="Menudencias"/>
    <s v="Menudencias Corazón"/>
    <x v="8"/>
    <n v="-2612"/>
    <n v="8612"/>
    <n v="6000"/>
    <n v="-288"/>
    <n v="8612"/>
    <x v="382"/>
    <x v="102"/>
    <m/>
    <n v="2324"/>
    <x v="0"/>
    <n v="0"/>
  </r>
  <r>
    <n v="1012399"/>
    <x v="3"/>
    <x v="0"/>
    <x v="1"/>
    <s v="1012399"/>
    <s v="PO PchDeh 700g IQF Mr@ Cj AS"/>
    <s v="Pechuga Desh"/>
    <s v="Pechuga Desh s/Piel"/>
    <x v="6"/>
    <n v="0"/>
    <n v="10000"/>
    <n v="10000"/>
    <n v="0"/>
    <n v="10000"/>
    <x v="80"/>
    <x v="418"/>
    <m/>
    <n v="-12.799999999999272"/>
    <x v="1"/>
    <n v="0"/>
  </r>
  <r>
    <n v="1012400"/>
    <x v="3"/>
    <x v="0"/>
    <x v="1"/>
    <s v="1012400"/>
    <s v="PO File s/t 700g Mr@ Cj AS"/>
    <s v="Filete"/>
    <s v="Filete"/>
    <x v="6"/>
    <n v="0"/>
    <n v="10000"/>
    <n v="10000"/>
    <n v="0"/>
    <n v="10000"/>
    <x v="80"/>
    <x v="418"/>
    <m/>
    <n v="-12.799999999999272"/>
    <x v="1"/>
    <n v="0"/>
  </r>
  <r>
    <n v="1012401"/>
    <x v="3"/>
    <x v="0"/>
    <x v="1"/>
    <s v="1012401"/>
    <s v="PO Tru-Ctro Ala 700g Mr@ Cj AS"/>
    <s v="Ala"/>
    <s v="Ala Trutro-Centro"/>
    <x v="5"/>
    <n v="-3494"/>
    <n v="23220"/>
    <n v="19726"/>
    <m/>
    <m/>
    <x v="1"/>
    <x v="5"/>
    <m/>
    <n v="0"/>
    <x v="2"/>
    <n v="0"/>
  </r>
  <r>
    <n v="1012434"/>
    <x v="3"/>
    <x v="0"/>
    <x v="1"/>
    <s v="1012434"/>
    <s v="PO Pta Ala@ Cj 20k AS"/>
    <s v="Ala"/>
    <s v="Ala Punta"/>
    <x v="2"/>
    <n v="16988"/>
    <n v="0"/>
    <n v="16988"/>
    <n v="9000"/>
    <n v="0"/>
    <x v="77"/>
    <x v="3"/>
    <m/>
    <n v="-24000"/>
    <x v="1"/>
    <n v="0"/>
  </r>
  <r>
    <n v="1012448"/>
    <x v="3"/>
    <x v="0"/>
    <x v="1"/>
    <s v="1012448"/>
    <s v="PO Garra Economy@ Cj 20k AS"/>
    <s v="Patas"/>
    <s v="Patas Garras"/>
    <x v="2"/>
    <n v="-52426"/>
    <n v="195232"/>
    <n v="142806"/>
    <n v="-1260"/>
    <n v="193260"/>
    <x v="76"/>
    <x v="9"/>
    <m/>
    <n v="120000"/>
    <x v="0"/>
    <n v="96000"/>
  </r>
  <r>
    <n v="1012451"/>
    <x v="3"/>
    <x v="0"/>
    <x v="1"/>
    <s v="1012451"/>
    <s v="PO Ala Media@ Cj 15k AS"/>
    <s v="Ala"/>
    <s v="Ala Centro"/>
    <x v="2"/>
    <n v="-8160"/>
    <n v="8160"/>
    <n v="0"/>
    <n v="-56535"/>
    <n v="8160"/>
    <x v="77"/>
    <x v="5"/>
    <m/>
    <n v="0"/>
    <x v="2"/>
    <n v="0"/>
  </r>
  <r>
    <n v="1012452"/>
    <x v="3"/>
    <x v="0"/>
    <x v="1"/>
    <s v="1012452"/>
    <s v="PO Ala Media Grado B@ Cj AS"/>
    <s v="Ala"/>
    <s v="Ala Centro"/>
    <x v="2"/>
    <n v="-62589"/>
    <n v="41000"/>
    <n v="0"/>
    <n v="-40678"/>
    <n v="41000"/>
    <x v="77"/>
    <x v="5"/>
    <m/>
    <n v="0"/>
    <x v="2"/>
    <n v="0"/>
  </r>
  <r>
    <n v="1012455"/>
    <x v="3"/>
    <x v="0"/>
    <x v="1"/>
    <s v="1012455"/>
    <s v="PO Ctro Pta Ala Choice@ Cj 20k AS"/>
    <s v="Ala"/>
    <s v="Ala Centro-Punta"/>
    <x v="2"/>
    <m/>
    <m/>
    <m/>
    <m/>
    <m/>
    <x v="1"/>
    <x v="9"/>
    <m/>
    <n v="-72000"/>
    <x v="1"/>
    <n v="0"/>
  </r>
  <r>
    <n v="1012483"/>
    <x v="3"/>
    <x v="0"/>
    <x v="1"/>
    <s v="1012483"/>
    <s v="PO Tru-Ctro Ala 4x10 Mr@ Cj AS"/>
    <s v="Ala"/>
    <s v="Ala Trutro-Centro"/>
    <x v="5"/>
    <n v="7505"/>
    <n v="259490"/>
    <n v="266995"/>
    <n v="35762"/>
    <n v="228864"/>
    <x v="383"/>
    <x v="419"/>
    <m/>
    <n v="0.4280000000144355"/>
    <x v="0"/>
    <n v="0"/>
  </r>
  <r>
    <n v="1012488"/>
    <x v="3"/>
    <x v="0"/>
    <x v="1"/>
    <s v="1012488"/>
    <s v="PO PchDeh R Mr@ Bo Cj 20k AS"/>
    <s v="Pechuga Desh"/>
    <s v="Pechuga Desh s/Piel"/>
    <x v="5"/>
    <m/>
    <m/>
    <m/>
    <n v="0"/>
    <n v="19976"/>
    <x v="384"/>
    <x v="189"/>
    <m/>
    <n v="17.599999999998545"/>
    <x v="0"/>
    <n v="0"/>
  </r>
  <r>
    <n v="1012502"/>
    <x v="3"/>
    <x v="0"/>
    <x v="1"/>
    <s v="1012502"/>
    <s v="PO Garra Large B@ Cj 20k AS"/>
    <s v="Patas"/>
    <s v="Patas Garras"/>
    <x v="2"/>
    <n v="-8440"/>
    <n v="8440"/>
    <n v="0"/>
    <n v="2940"/>
    <n v="9060"/>
    <x v="21"/>
    <x v="5"/>
    <m/>
    <n v="12000"/>
    <x v="0"/>
    <n v="0"/>
  </r>
  <r>
    <n v="1012503"/>
    <x v="3"/>
    <x v="0"/>
    <x v="1"/>
    <s v="1012503"/>
    <s v="PO Garra M B@ Cj 20k AS"/>
    <s v="Patas"/>
    <s v="Patas Garras"/>
    <x v="2"/>
    <n v="-86658"/>
    <n v="277067"/>
    <n v="190408"/>
    <n v="1280"/>
    <n v="286720"/>
    <x v="75"/>
    <x v="420"/>
    <m/>
    <n v="12000"/>
    <x v="0"/>
    <n v="0"/>
  </r>
  <r>
    <n v="1012504"/>
    <x v="3"/>
    <x v="0"/>
    <x v="1"/>
    <s v="1012504"/>
    <s v="PO Garra Economy@ Cj 20k AS"/>
    <s v="Patas"/>
    <s v="Patas Garras"/>
    <x v="2"/>
    <n v="-41873"/>
    <n v="53774"/>
    <n v="11900"/>
    <n v="-13380"/>
    <n v="61380"/>
    <x v="2"/>
    <x v="5"/>
    <m/>
    <n v="48000"/>
    <x v="0"/>
    <n v="24000"/>
  </r>
  <r>
    <n v="1012518"/>
    <x v="3"/>
    <x v="0"/>
    <x v="1"/>
    <s v="1012518"/>
    <s v="PO File s/t  RC´S 8x5@ Cj AS"/>
    <s v="Filete"/>
    <s v="Filete"/>
    <x v="5"/>
    <n v="-60658"/>
    <n v="159626"/>
    <n v="98968"/>
    <n v="-54595"/>
    <n v="163398"/>
    <x v="385"/>
    <x v="421"/>
    <m/>
    <n v="-60.039999999993597"/>
    <x v="1"/>
    <n v="0"/>
  </r>
  <r>
    <n v="1012519"/>
    <x v="3"/>
    <x v="0"/>
    <x v="1"/>
    <s v="1012519"/>
    <s v="PO PchDeh 4oz Mr@ Cj AS"/>
    <s v="Pechuga Desh"/>
    <s v="Pechuga Desh s/Piel"/>
    <x v="5"/>
    <n v="-4705"/>
    <n v="24444"/>
    <n v="19739"/>
    <n v="657"/>
    <n v="19301"/>
    <x v="172"/>
    <x v="189"/>
    <m/>
    <n v="-0.40000000000145519"/>
    <x v="1"/>
    <n v="0"/>
  </r>
  <r>
    <n v="1012520"/>
    <x v="3"/>
    <x v="0"/>
    <x v="1"/>
    <s v="1012520"/>
    <s v="PO PchDeh 5oz Mr@ Cj AS"/>
    <s v="Pechuga Desh"/>
    <s v="Pechuga Desh s/Piel"/>
    <x v="5"/>
    <n v="1380"/>
    <n v="77769"/>
    <n v="79149"/>
    <n v="-9617"/>
    <n v="75791"/>
    <x v="386"/>
    <x v="422"/>
    <m/>
    <n v="855.59999999999854"/>
    <x v="0"/>
    <n v="0"/>
  </r>
  <r>
    <n v="1012521"/>
    <x v="3"/>
    <x v="0"/>
    <x v="1"/>
    <s v="1012521"/>
    <s v="PO PchDeh 6oz Mr@ Cj AS"/>
    <s v="Pechuga Desh"/>
    <s v="Pechuga Desh s/Piel"/>
    <x v="5"/>
    <n v="-34233"/>
    <n v="192527"/>
    <n v="158294"/>
    <n v="-35559"/>
    <n v="197274"/>
    <x v="387"/>
    <x v="423"/>
    <m/>
    <n v="2084.6320000000123"/>
    <x v="0"/>
    <n v="0"/>
  </r>
  <r>
    <n v="1012522"/>
    <x v="3"/>
    <x v="0"/>
    <x v="1"/>
    <s v="1012522"/>
    <s v="PO PchDeh 7oz Mr@ Cj AS"/>
    <s v="Pechuga Desh"/>
    <s v="Pechuga Desh s/Piel"/>
    <x v="5"/>
    <n v="-54093"/>
    <n v="93600"/>
    <n v="39508"/>
    <n v="-51439"/>
    <n v="94193"/>
    <x v="388"/>
    <x v="424"/>
    <m/>
    <n v="-872.12000000000262"/>
    <x v="1"/>
    <n v="0"/>
  </r>
  <r>
    <n v="1012523"/>
    <x v="3"/>
    <x v="0"/>
    <x v="1"/>
    <s v="1012523"/>
    <s v="PO PchDeh 8oz Mr@ Cj AS"/>
    <s v="Pechuga Desh"/>
    <s v="Pechuga Desh s/Piel"/>
    <x v="5"/>
    <n v="-17215"/>
    <n v="56742"/>
    <n v="39527"/>
    <n v="-714"/>
    <n v="50610"/>
    <x v="389"/>
    <x v="425"/>
    <m/>
    <n v="0"/>
    <x v="2"/>
    <n v="0"/>
  </r>
  <r>
    <n v="1012524"/>
    <x v="3"/>
    <x v="0"/>
    <x v="1"/>
    <s v="1012524"/>
    <s v="PO PchDeh 9oz Mr@ Cj AS"/>
    <s v="Pechuga Desh"/>
    <s v="Pechuga Desh s/Piel"/>
    <x v="5"/>
    <n v="-41412"/>
    <n v="23544"/>
    <n v="0"/>
    <n v="-45433"/>
    <n v="23544"/>
    <x v="77"/>
    <x v="5"/>
    <m/>
    <n v="0"/>
    <x v="2"/>
    <n v="0"/>
  </r>
  <r>
    <n v="1012525"/>
    <x v="3"/>
    <x v="0"/>
    <x v="1"/>
    <s v="1012525"/>
    <s v="PO Garra J@ Bo Cj 20k AS"/>
    <s v="Patas"/>
    <s v="Patas Garras"/>
    <x v="2"/>
    <n v="11180"/>
    <n v="12621"/>
    <n v="23801"/>
    <n v="-940"/>
    <n v="12940"/>
    <x v="21"/>
    <x v="3"/>
    <m/>
    <n v="-12000"/>
    <x v="1"/>
    <n v="0"/>
  </r>
  <r>
    <n v="1012526"/>
    <x v="3"/>
    <x v="0"/>
    <x v="1"/>
    <s v="1012526"/>
    <s v="PO Garra L A@ Bo Cj 20k AS"/>
    <s v="Patas"/>
    <s v="Patas Garras"/>
    <x v="2"/>
    <n v="15368"/>
    <n v="8433"/>
    <n v="23801"/>
    <n v="16660"/>
    <n v="7340"/>
    <x v="7"/>
    <x v="3"/>
    <m/>
    <n v="0"/>
    <x v="2"/>
    <n v="0"/>
  </r>
  <r>
    <n v="1012527"/>
    <x v="3"/>
    <x v="0"/>
    <x v="1"/>
    <s v="1012527"/>
    <s v="PO Garra M A@ Bo Cj 20k AS"/>
    <s v="Patas"/>
    <s v="Patas Garras"/>
    <x v="2"/>
    <n v="30798"/>
    <n v="16804"/>
    <n v="47602"/>
    <n v="6300"/>
    <n v="17700"/>
    <x v="7"/>
    <x v="3"/>
    <m/>
    <n v="0"/>
    <x v="2"/>
    <n v="0"/>
  </r>
  <r>
    <n v="1012532"/>
    <x v="3"/>
    <x v="0"/>
    <x v="1"/>
    <s v="1012532"/>
    <s v="PO Contre 8x5 estuche@Cj 20k AS"/>
    <s v="Menudencias"/>
    <s v="Menudencias Contre"/>
    <x v="5"/>
    <n v="-1600"/>
    <n v="6000"/>
    <n v="4400"/>
    <n v="-1146"/>
    <n v="6000"/>
    <x v="390"/>
    <x v="426"/>
    <m/>
    <n v="45.840000000000146"/>
    <x v="0"/>
    <n v="0"/>
  </r>
  <r>
    <n v="1012534"/>
    <x v="3"/>
    <x v="0"/>
    <x v="1"/>
    <s v="1012534"/>
    <s v="PO Pech c/h c/p Blo@ Cj 20k AS"/>
    <s v="Pechuga"/>
    <s v="Pechuga Entera"/>
    <x v="6"/>
    <n v="-158536"/>
    <n v="653912"/>
    <n v="495376"/>
    <n v="-91860"/>
    <n v="658536"/>
    <x v="391"/>
    <x v="427"/>
    <m/>
    <n v="6676"/>
    <x v="0"/>
    <n v="0"/>
  </r>
  <r>
    <n v="1012598"/>
    <x v="3"/>
    <x v="0"/>
    <x v="1"/>
    <s v="1012598"/>
    <s v="GA Garra G Large B@ Cj 20k AS"/>
    <s v="Patas"/>
    <s v="Patas Garras"/>
    <x v="2"/>
    <n v="11651"/>
    <n v="12150"/>
    <n v="23801"/>
    <n v="10820"/>
    <n v="13180"/>
    <x v="7"/>
    <x v="5"/>
    <m/>
    <n v="24000"/>
    <x v="0"/>
    <n v="0"/>
  </r>
  <r>
    <n v="1012601"/>
    <x v="3"/>
    <x v="0"/>
    <x v="1"/>
    <s v="1012601"/>
    <s v="PO Pana S/Corazon@ Cj 20k AS"/>
    <s v="Menudencias"/>
    <s v="Menudencias Pana"/>
    <x v="5"/>
    <n v="10394"/>
    <n v="0"/>
    <n v="10394"/>
    <n v="70000"/>
    <n v="135000"/>
    <x v="298"/>
    <x v="428"/>
    <m/>
    <n v="-11999.306000000011"/>
    <x v="1"/>
    <n v="0"/>
  </r>
  <r>
    <n v="1012602"/>
    <x v="3"/>
    <x v="0"/>
    <x v="1"/>
    <s v="1012602"/>
    <s v="PO Ala Ctro NMr IQF@ Cj 20k AS"/>
    <s v="Ala"/>
    <s v="Ala Centro"/>
    <x v="5"/>
    <n v="30482"/>
    <n v="0"/>
    <n v="29691"/>
    <n v="0"/>
    <n v="0"/>
    <x v="392"/>
    <x v="5"/>
    <m/>
    <n v="-791"/>
    <x v="1"/>
    <n v="0"/>
  </r>
  <r>
    <n v="1012629"/>
    <x v="3"/>
    <x v="0"/>
    <x v="1"/>
    <s v="1012629"/>
    <s v="PO Pech Cartilago@ Cj 10k MUESTRA"/>
    <s v="Muestra"/>
    <s v="Muestra"/>
    <x v="7"/>
    <m/>
    <m/>
    <m/>
    <m/>
    <m/>
    <x v="1"/>
    <x v="358"/>
    <m/>
    <n v="-20"/>
    <x v="1"/>
    <n v="0"/>
  </r>
  <r>
    <n v="1012631"/>
    <x v="3"/>
    <x v="0"/>
    <x v="1"/>
    <s v="1012631"/>
    <s v="PO Pana c/corazon@2 Blox10k Cj MUESTRA"/>
    <s v="Muestra"/>
    <s v="Muestra"/>
    <x v="5"/>
    <m/>
    <m/>
    <m/>
    <m/>
    <m/>
    <x v="1"/>
    <x v="138"/>
    <m/>
    <n v="-100"/>
    <x v="1"/>
    <n v="0"/>
  </r>
  <r>
    <n v="1012633"/>
    <x v="3"/>
    <x v="0"/>
    <x v="1"/>
    <s v="1012633"/>
    <s v="PO Pana S/Corazón@ Cj 20k AS"/>
    <s v="Menudencias"/>
    <s v="Menudencias Pana"/>
    <x v="5"/>
    <m/>
    <m/>
    <m/>
    <n v="78"/>
    <n v="0"/>
    <x v="77"/>
    <x v="5"/>
    <m/>
    <n v="0"/>
    <x v="2"/>
    <n v="0"/>
  </r>
  <r>
    <n v="1012657"/>
    <x v="3"/>
    <x v="0"/>
    <x v="1"/>
    <s v="1012657"/>
    <s v="PO Piel@ Cj 15Kg AS"/>
    <s v="Subprod"/>
    <s v="Subprod Piel"/>
    <x v="8"/>
    <n v="1275"/>
    <n v="0"/>
    <n v="1275"/>
    <n v="1275"/>
    <n v="0"/>
    <x v="393"/>
    <x v="5"/>
    <m/>
    <n v="1275"/>
    <x v="0"/>
    <n v="0"/>
  </r>
  <r>
    <n v="1012681"/>
    <x v="3"/>
    <x v="0"/>
    <x v="1"/>
    <s v="1012681"/>
    <s v="PO Nudillo @ Cj 20Kg AS"/>
    <s v="Subprod"/>
    <s v="Subprod Despunte Tru"/>
    <x v="2"/>
    <m/>
    <m/>
    <m/>
    <n v="-19900"/>
    <n v="60000"/>
    <x v="394"/>
    <x v="13"/>
    <m/>
    <n v="-7900"/>
    <x v="1"/>
    <n v="0"/>
  </r>
  <r>
    <n v="1012694"/>
    <x v="3"/>
    <x v="0"/>
    <x v="1"/>
    <s v="1012694"/>
    <s v="PO PchDeh 4-10oz NMr@ Cj AS"/>
    <s v="Pechuga Desh"/>
    <s v="Pechuga Desh s/Piel"/>
    <x v="5"/>
    <n v="-26839"/>
    <n v="81271"/>
    <n v="54432"/>
    <n v="-20249"/>
    <n v="76495"/>
    <x v="370"/>
    <x v="429"/>
    <m/>
    <n v="-14746.289000000004"/>
    <x v="1"/>
    <n v="0"/>
  </r>
  <r>
    <n v="1012724"/>
    <x v="3"/>
    <x v="0"/>
    <x v="1"/>
    <s v="1012724"/>
    <s v="PO Corazon@ Bo 19k Cj"/>
    <s v="Menudencias"/>
    <s v="Menudencias Corazón"/>
    <x v="7"/>
    <m/>
    <m/>
    <m/>
    <n v="1463"/>
    <n v="0"/>
    <x v="395"/>
    <x v="161"/>
    <m/>
    <n v="-9337"/>
    <x v="1"/>
    <n v="0"/>
  </r>
  <r>
    <n v="1012725"/>
    <x v="3"/>
    <x v="0"/>
    <x v="1"/>
    <s v="1012725"/>
    <s v="PO File s/t 8x5 Mr@ Cj AS"/>
    <s v="Filete"/>
    <s v="Filete"/>
    <x v="6"/>
    <n v="0"/>
    <n v="12000"/>
    <n v="12000"/>
    <n v="2207"/>
    <n v="12000"/>
    <x v="396"/>
    <x v="430"/>
    <m/>
    <n v="2195.6720000000005"/>
    <x v="0"/>
    <n v="0"/>
  </r>
  <r>
    <n v="1012730"/>
    <x v="3"/>
    <x v="0"/>
    <x v="1"/>
    <s v="1012730"/>
    <s v="PO Corazón@ Placa 19kg Cj AS"/>
    <s v="Menudencias"/>
    <s v="Menudencias Corazón"/>
    <x v="7"/>
    <n v="3085"/>
    <n v="0"/>
    <n v="3085"/>
    <n v="43419"/>
    <n v="0"/>
    <x v="397"/>
    <x v="431"/>
    <m/>
    <n v="11016"/>
    <x v="0"/>
    <n v="0"/>
  </r>
  <r>
    <n v="1012745"/>
    <x v="3"/>
    <x v="0"/>
    <x v="1"/>
    <s v="1012745"/>
    <s v="PO Corazon part@Blo 19 kg"/>
    <s v="Menudencias"/>
    <s v="Menudencias Corazón"/>
    <x v="7"/>
    <n v="12893"/>
    <n v="0"/>
    <n v="12893"/>
    <n v="11504"/>
    <n v="0"/>
    <x v="398"/>
    <x v="5"/>
    <m/>
    <n v="11504"/>
    <x v="0"/>
    <n v="0"/>
  </r>
  <r>
    <n v="1012748"/>
    <x v="3"/>
    <x v="0"/>
    <x v="1"/>
    <s v="1012748"/>
    <s v="PO Tru-Ala 8x5 Mr IQF@Cj AS MUESTRA SAG"/>
    <s v="Muestra"/>
    <s v="Muestra"/>
    <x v="6"/>
    <m/>
    <m/>
    <m/>
    <m/>
    <m/>
    <x v="1"/>
    <x v="432"/>
    <m/>
    <n v="-72.56"/>
    <x v="1"/>
    <n v="0"/>
  </r>
  <r>
    <n v="1012764"/>
    <x v="3"/>
    <x v="0"/>
    <x v="1"/>
    <s v="1012764"/>
    <s v="PO Ppa Esp@ Bo Cj 20k AS"/>
    <s v="Carne Recuperada"/>
    <s v="Carne Recuperada ADM"/>
    <x v="6"/>
    <n v="0"/>
    <n v="196000"/>
    <n v="196000"/>
    <n v="-157925"/>
    <n v="196000"/>
    <x v="399"/>
    <x v="5"/>
    <m/>
    <n v="38075"/>
    <x v="0"/>
    <n v="0"/>
  </r>
  <r>
    <n v="1010877"/>
    <x v="3"/>
    <x v="0"/>
    <x v="2"/>
    <s v="1010877"/>
    <s v="PO Molleja Mrps@ Cj 10k AS"/>
    <s v="Menudencias"/>
    <s v="Menudencias Contre"/>
    <x v="1"/>
    <m/>
    <m/>
    <m/>
    <m/>
    <m/>
    <x v="1"/>
    <x v="5"/>
    <n v="130065"/>
    <n v="0"/>
    <x v="2"/>
    <n v="48000"/>
  </r>
  <r>
    <n v="1011127"/>
    <x v="3"/>
    <x v="0"/>
    <x v="2"/>
    <s v="1011127"/>
    <s v="PO PchDeh Random Mr Mex@ Cj 10k AS"/>
    <s v="Pechuga Desh"/>
    <s v="Pechuga Desh s/Piel"/>
    <x v="6"/>
    <m/>
    <m/>
    <m/>
    <m/>
    <m/>
    <x v="1"/>
    <x v="5"/>
    <n v="1158004"/>
    <n v="0"/>
    <x v="2"/>
    <n v="0"/>
  </r>
  <r>
    <n v="1011150"/>
    <x v="3"/>
    <x v="0"/>
    <x v="2"/>
    <s v="1011150"/>
    <s v="PO Tru-Ctro Ala Mex@ Cj 9k AS"/>
    <s v="Ala"/>
    <s v="Ala Trutro-Centro"/>
    <x v="6"/>
    <m/>
    <m/>
    <m/>
    <m/>
    <m/>
    <x v="1"/>
    <x v="5"/>
    <n v="79135"/>
    <n v="0"/>
    <x v="2"/>
    <n v="0"/>
  </r>
  <r>
    <n v="1011421"/>
    <x v="3"/>
    <x v="0"/>
    <x v="2"/>
    <s v="1011421"/>
    <s v="PO Ppa Esp 50 Pim@ Cj 20k AS"/>
    <s v="Carne Recuperada"/>
    <s v="Carne Recuperada Pul"/>
    <x v="0"/>
    <m/>
    <m/>
    <m/>
    <m/>
    <m/>
    <x v="1"/>
    <x v="5"/>
    <n v="631351"/>
    <n v="0"/>
    <x v="2"/>
    <n v="336000"/>
  </r>
  <r>
    <n v="1011558"/>
    <x v="3"/>
    <x v="0"/>
    <x v="2"/>
    <s v="1011558"/>
    <s v="PO Ppa Esp@ 2 blo x 10k Cj AS"/>
    <s v="Carne Recuperada"/>
    <s v="Carne Recuperada Pul"/>
    <x v="0"/>
    <m/>
    <m/>
    <m/>
    <m/>
    <m/>
    <x v="1"/>
    <x v="5"/>
    <n v="282789"/>
    <n v="0"/>
    <x v="2"/>
    <n v="48000"/>
  </r>
  <r>
    <n v="1011560"/>
    <x v="3"/>
    <x v="0"/>
    <x v="2"/>
    <s v="1011560"/>
    <s v="PO Corazón@ Bo Cj 18k AS"/>
    <s v="Menudencias"/>
    <s v="Menudencias Corazón"/>
    <x v="3"/>
    <m/>
    <m/>
    <m/>
    <m/>
    <m/>
    <x v="1"/>
    <x v="5"/>
    <n v="31436"/>
    <n v="0"/>
    <x v="2"/>
    <n v="0"/>
  </r>
  <r>
    <n v="1011586"/>
    <x v="3"/>
    <x v="0"/>
    <x v="2"/>
    <s v="1011586"/>
    <s v="PO Ala Media B 4x10@ Cj 20k AS"/>
    <s v="Ala"/>
    <s v="Ala Centro"/>
    <x v="2"/>
    <m/>
    <m/>
    <m/>
    <m/>
    <m/>
    <x v="1"/>
    <x v="5"/>
    <n v="52400"/>
    <n v="0"/>
    <x v="2"/>
    <n v="24000"/>
  </r>
  <r>
    <n v="1011701"/>
    <x v="3"/>
    <x v="0"/>
    <x v="2"/>
    <s v="1011701"/>
    <s v="PO PchDeh NMr@ Cj 20k AS"/>
    <s v="Pechuga Desh"/>
    <s v="Pechuga Desh s/Piel"/>
    <x v="5"/>
    <m/>
    <m/>
    <m/>
    <m/>
    <m/>
    <x v="1"/>
    <x v="5"/>
    <n v="178073"/>
    <n v="0"/>
    <x v="2"/>
    <n v="0"/>
  </r>
  <r>
    <n v="1011748"/>
    <x v="3"/>
    <x v="0"/>
    <x v="2"/>
    <s v="1011748"/>
    <s v="PO PchDeh &gt;170 NMr@ Cj 10k AS"/>
    <s v="Pechuga Desh"/>
    <s v="Pechuga Desh s/Piel"/>
    <x v="7"/>
    <m/>
    <m/>
    <m/>
    <m/>
    <m/>
    <x v="1"/>
    <x v="5"/>
    <n v="149103"/>
    <n v="0"/>
    <x v="2"/>
    <n v="0"/>
  </r>
  <r>
    <n v="1011967"/>
    <x v="3"/>
    <x v="0"/>
    <x v="2"/>
    <s v="1011967"/>
    <s v="PO Garra J@ Bo Cj 20k AS"/>
    <s v="Patas"/>
    <s v="Patas Garras"/>
    <x v="2"/>
    <m/>
    <m/>
    <m/>
    <m/>
    <m/>
    <x v="1"/>
    <x v="5"/>
    <n v="245431"/>
    <n v="0"/>
    <x v="2"/>
    <n v="0"/>
  </r>
  <r>
    <n v="1011968"/>
    <x v="3"/>
    <x v="0"/>
    <x v="2"/>
    <s v="1011968"/>
    <s v="PO Garra L A@ Bo Cj 20k AS"/>
    <s v="Patas"/>
    <s v="Patas Garras"/>
    <x v="2"/>
    <m/>
    <m/>
    <m/>
    <m/>
    <m/>
    <x v="1"/>
    <x v="5"/>
    <n v="16786"/>
    <n v="0"/>
    <x v="2"/>
    <n v="0"/>
  </r>
  <r>
    <n v="1011969"/>
    <x v="3"/>
    <x v="0"/>
    <x v="2"/>
    <s v="1011969"/>
    <s v="PO Garra L B@ Bo Cj 20k AS"/>
    <s v="Patas"/>
    <s v="Patas Garras"/>
    <x v="2"/>
    <m/>
    <m/>
    <m/>
    <m/>
    <m/>
    <x v="1"/>
    <x v="5"/>
    <n v="135303"/>
    <n v="0"/>
    <x v="2"/>
    <n v="0"/>
  </r>
  <r>
    <n v="1012107"/>
    <x v="3"/>
    <x v="0"/>
    <x v="2"/>
    <s v="1012107"/>
    <s v="PO PchDeh 4oz Mr@ Cj AS"/>
    <s v="Pechuga Desh"/>
    <s v="Pechuga Desh s/Piel"/>
    <x v="5"/>
    <m/>
    <m/>
    <m/>
    <m/>
    <m/>
    <x v="1"/>
    <x v="5"/>
    <n v="163811"/>
    <n v="0"/>
    <x v="2"/>
    <n v="0"/>
  </r>
  <r>
    <n v="1012108"/>
    <x v="3"/>
    <x v="0"/>
    <x v="2"/>
    <s v="1012108"/>
    <s v="PO PchDeh 5oz Mr@ Cj AS"/>
    <s v="Pechuga Desh"/>
    <s v="Pechuga Desh s/Piel"/>
    <x v="5"/>
    <m/>
    <m/>
    <m/>
    <m/>
    <m/>
    <x v="1"/>
    <x v="5"/>
    <n v="325813"/>
    <n v="0"/>
    <x v="2"/>
    <n v="0"/>
  </r>
  <r>
    <n v="1012109"/>
    <x v="3"/>
    <x v="0"/>
    <x v="2"/>
    <s v="1012109"/>
    <s v="PO PchDeh 6oz Mr@ Cj AS"/>
    <s v="Pechuga Desh"/>
    <s v="Pechuga Desh s/Piel"/>
    <x v="5"/>
    <m/>
    <m/>
    <m/>
    <m/>
    <m/>
    <x v="1"/>
    <x v="5"/>
    <n v="343073"/>
    <n v="0"/>
    <x v="2"/>
    <n v="0"/>
  </r>
  <r>
    <n v="1012110"/>
    <x v="3"/>
    <x v="0"/>
    <x v="2"/>
    <s v="1012110"/>
    <s v="PO PchDeh 7oz Mr@ Cj AS"/>
    <s v="Pechuga Desh"/>
    <s v="Pechuga Desh s/Piel"/>
    <x v="5"/>
    <m/>
    <m/>
    <m/>
    <m/>
    <m/>
    <x v="1"/>
    <x v="5"/>
    <n v="73635"/>
    <n v="0"/>
    <x v="2"/>
    <n v="0"/>
  </r>
  <r>
    <n v="1012111"/>
    <x v="3"/>
    <x v="0"/>
    <x v="2"/>
    <s v="1012111"/>
    <s v="PO PchDeh 8oz Mr@ Cj AS"/>
    <s v="Pechuga Desh"/>
    <s v="Pechuga Desh s/Piel"/>
    <x v="5"/>
    <m/>
    <m/>
    <m/>
    <m/>
    <m/>
    <x v="1"/>
    <x v="5"/>
    <n v="30296"/>
    <n v="0"/>
    <x v="2"/>
    <n v="0"/>
  </r>
  <r>
    <n v="1012112"/>
    <x v="3"/>
    <x v="0"/>
    <x v="2"/>
    <s v="1012112"/>
    <s v="PO PchDeh 9oz Mr@ Cj AS"/>
    <s v="Pechuga Desh"/>
    <s v="Pechuga Desh s/Piel"/>
    <x v="5"/>
    <m/>
    <m/>
    <m/>
    <m/>
    <m/>
    <x v="1"/>
    <x v="5"/>
    <n v="14718"/>
    <n v="0"/>
    <x v="2"/>
    <n v="0"/>
  </r>
  <r>
    <n v="1012115"/>
    <x v="3"/>
    <x v="0"/>
    <x v="2"/>
    <s v="1012115"/>
    <s v="PO PchDeh 6oz 2x10 Mr@ Cj 20k AS"/>
    <s v="Pechuga Desh"/>
    <s v="Pechuga Desh s/Piel"/>
    <x v="5"/>
    <m/>
    <m/>
    <m/>
    <m/>
    <m/>
    <x v="1"/>
    <x v="5"/>
    <n v="19763"/>
    <n v="0"/>
    <x v="2"/>
    <n v="0"/>
  </r>
  <r>
    <n v="1012145"/>
    <x v="3"/>
    <x v="0"/>
    <x v="2"/>
    <s v="1012145"/>
    <s v="PO PchDeh S/p/g/f &lt;140@ Fi Cj 20k AS"/>
    <s v="Pechuga Desh"/>
    <s v="Pechuga Desh s/Piel"/>
    <x v="5"/>
    <m/>
    <m/>
    <m/>
    <m/>
    <m/>
    <x v="1"/>
    <x v="5"/>
    <n v="74134"/>
    <n v="0"/>
    <x v="2"/>
    <n v="0"/>
  </r>
  <r>
    <n v="1012147"/>
    <x v="3"/>
    <x v="0"/>
    <x v="2"/>
    <s v="1012147"/>
    <s v="PO File s/t Mr@ Fi Cj 17k AS"/>
    <s v="Filete"/>
    <s v="Filete"/>
    <x v="5"/>
    <m/>
    <m/>
    <m/>
    <m/>
    <m/>
    <x v="1"/>
    <x v="5"/>
    <n v="25841"/>
    <n v="0"/>
    <x v="2"/>
    <n v="0"/>
  </r>
  <r>
    <n v="1012148"/>
    <x v="3"/>
    <x v="0"/>
    <x v="2"/>
    <s v="1012148"/>
    <s v="PO Tru-Ctro Ala 60-80 Mr@ Fi Cj 20k AS"/>
    <s v="Ala"/>
    <s v="Ala Trutro-Centro"/>
    <x v="5"/>
    <m/>
    <m/>
    <m/>
    <m/>
    <m/>
    <x v="1"/>
    <x v="5"/>
    <n v="94942"/>
    <n v="0"/>
    <x v="2"/>
    <n v="0"/>
  </r>
  <r>
    <n v="1012157"/>
    <x v="3"/>
    <x v="0"/>
    <x v="2"/>
    <s v="1012157"/>
    <s v="PO Tru Ala 8x5@ Fi Cj AS"/>
    <s v="Ala"/>
    <s v="Ala Trutro"/>
    <x v="5"/>
    <m/>
    <m/>
    <m/>
    <m/>
    <m/>
    <x v="1"/>
    <x v="5"/>
    <n v="26441"/>
    <n v="0"/>
    <x v="2"/>
    <n v="0"/>
  </r>
  <r>
    <n v="1012158"/>
    <x v="3"/>
    <x v="0"/>
    <x v="2"/>
    <s v="1012158"/>
    <s v="PO File s/t 8x5 Mr@ Fi Cj AS"/>
    <s v="Filete"/>
    <s v="Filete"/>
    <x v="5"/>
    <m/>
    <m/>
    <m/>
    <m/>
    <m/>
    <x v="1"/>
    <x v="5"/>
    <n v="95536"/>
    <n v="0"/>
    <x v="2"/>
    <n v="0"/>
  </r>
  <r>
    <n v="1012159"/>
    <x v="3"/>
    <x v="0"/>
    <x v="2"/>
    <s v="1012159"/>
    <s v="PO Tru Ctro Ala 60-80 8x5 Mr@ Fi Cj AS"/>
    <s v="Ala"/>
    <s v="Ala Trutro-Centro"/>
    <x v="5"/>
    <m/>
    <m/>
    <m/>
    <m/>
    <m/>
    <x v="1"/>
    <x v="5"/>
    <n v="385942"/>
    <n v="0"/>
    <x v="2"/>
    <n v="0"/>
  </r>
  <r>
    <n v="1012160"/>
    <x v="3"/>
    <x v="0"/>
    <x v="2"/>
    <s v="1012160"/>
    <s v="PO PchDeh 8x5 Mr@ Fi Cj AS"/>
    <s v="Pechuga Desh"/>
    <s v="Pechuga Desh s/Piel"/>
    <x v="5"/>
    <m/>
    <m/>
    <m/>
    <m/>
    <m/>
    <x v="1"/>
    <x v="5"/>
    <n v="18145"/>
    <n v="0"/>
    <x v="2"/>
    <n v="0"/>
  </r>
  <r>
    <n v="1012161"/>
    <x v="3"/>
    <x v="0"/>
    <x v="2"/>
    <s v="1012161"/>
    <s v="PO Ala Ctro 8x5 Mr@ Cj 20k AS"/>
    <s v="Ala"/>
    <s v="Ala Centro"/>
    <x v="5"/>
    <m/>
    <m/>
    <m/>
    <m/>
    <m/>
    <x v="1"/>
    <x v="5"/>
    <n v="87481"/>
    <n v="0"/>
    <x v="2"/>
    <n v="0"/>
  </r>
  <r>
    <n v="1012163"/>
    <x v="3"/>
    <x v="0"/>
    <x v="2"/>
    <s v="1012163"/>
    <s v="PO File s/t 4x10 Mr@ Zi Cj 20k AS"/>
    <s v="Filete"/>
    <s v="Filete"/>
    <x v="5"/>
    <m/>
    <m/>
    <m/>
    <m/>
    <m/>
    <x v="1"/>
    <x v="5"/>
    <n v="107208"/>
    <n v="0"/>
    <x v="2"/>
    <n v="0"/>
  </r>
  <r>
    <n v="1012164"/>
    <x v="3"/>
    <x v="0"/>
    <x v="2"/>
    <s v="1012164"/>
    <s v="PO Ala Ctro 4x10 Mr@ Zi Cj 20k AS"/>
    <s v="Ala"/>
    <s v="Ala Centro"/>
    <x v="5"/>
    <m/>
    <m/>
    <m/>
    <m/>
    <m/>
    <x v="1"/>
    <x v="5"/>
    <n v="72060"/>
    <n v="0"/>
    <x v="2"/>
    <n v="0"/>
  </r>
  <r>
    <n v="1012165"/>
    <x v="3"/>
    <x v="0"/>
    <x v="2"/>
    <s v="1012165"/>
    <s v="PO Tru-Ctro Ala 4x10 Mr@ Zi Cj AS"/>
    <s v="Ala"/>
    <s v="Ala Trutro-Centro"/>
    <x v="5"/>
    <m/>
    <m/>
    <m/>
    <m/>
    <m/>
    <x v="1"/>
    <x v="5"/>
    <n v="674133"/>
    <n v="0"/>
    <x v="2"/>
    <n v="0"/>
  </r>
  <r>
    <n v="1012166"/>
    <x v="3"/>
    <x v="0"/>
    <x v="2"/>
    <s v="1012166"/>
    <s v="PO Tru Ala 4x10 Mr@ Zi Cj AS"/>
    <s v="Ala"/>
    <s v="Ala Trutro"/>
    <x v="5"/>
    <m/>
    <m/>
    <m/>
    <m/>
    <m/>
    <x v="1"/>
    <x v="5"/>
    <n v="17276"/>
    <n v="0"/>
    <x v="2"/>
    <n v="0"/>
  </r>
  <r>
    <n v="1012167"/>
    <x v="3"/>
    <x v="0"/>
    <x v="2"/>
    <s v="1012167"/>
    <s v="PO PchDeh 4x10 Mr@ Zi Cj 20k AS"/>
    <s v="Pechuga Desh"/>
    <s v="Pechuga Desh s/Piel"/>
    <x v="5"/>
    <m/>
    <m/>
    <m/>
    <m/>
    <m/>
    <x v="1"/>
    <x v="5"/>
    <n v="480876"/>
    <n v="0"/>
    <x v="2"/>
    <n v="0"/>
  </r>
  <r>
    <n v="1012218"/>
    <x v="3"/>
    <x v="0"/>
    <x v="2"/>
    <s v="1012218"/>
    <s v="PO Ala Media 1k@ Cj 20k AS"/>
    <s v="Ala"/>
    <s v="Ala Centro"/>
    <x v="2"/>
    <m/>
    <m/>
    <m/>
    <m/>
    <m/>
    <x v="1"/>
    <x v="5"/>
    <n v="23763"/>
    <n v="0"/>
    <x v="2"/>
    <n v="0"/>
  </r>
  <r>
    <n v="1012278"/>
    <x v="3"/>
    <x v="0"/>
    <x v="2"/>
    <s v="1012278"/>
    <s v="PO Tru Ala Mex@ Cj 9k AS"/>
    <s v="Ala"/>
    <s v="Ala Trutro"/>
    <x v="6"/>
    <m/>
    <m/>
    <m/>
    <m/>
    <m/>
    <x v="1"/>
    <x v="5"/>
    <n v="68910"/>
    <n v="0"/>
    <x v="2"/>
    <n v="0"/>
  </r>
  <r>
    <n v="1012283"/>
    <x v="3"/>
    <x v="0"/>
    <x v="2"/>
    <s v="1012283"/>
    <s v="PO Pana S/Corazón@ Cj 20k AS"/>
    <s v="Menudencias"/>
    <s v="Menudencias Pana"/>
    <x v="0"/>
    <m/>
    <m/>
    <m/>
    <m/>
    <m/>
    <x v="1"/>
    <x v="5"/>
    <n v="115641"/>
    <n v="0"/>
    <x v="2"/>
    <n v="0"/>
  </r>
  <r>
    <n v="1012326"/>
    <x v="3"/>
    <x v="0"/>
    <x v="2"/>
    <s v="1012326"/>
    <s v="PO Corazon@Bo 12k Cj AS"/>
    <s v="Menudencias"/>
    <s v="Menudencias Corazón"/>
    <x v="8"/>
    <m/>
    <m/>
    <m/>
    <m/>
    <m/>
    <x v="1"/>
    <x v="5"/>
    <n v="8616"/>
    <n v="0"/>
    <x v="2"/>
    <n v="0"/>
  </r>
  <r>
    <n v="1012362"/>
    <x v="3"/>
    <x v="0"/>
    <x v="2"/>
    <s v="1012362"/>
    <s v="PO Corazon@ Cj 18k AS"/>
    <s v="Menudencias"/>
    <s v="Menudencias Corazón"/>
    <x v="3"/>
    <m/>
    <m/>
    <m/>
    <m/>
    <m/>
    <x v="1"/>
    <x v="5"/>
    <n v="2607"/>
    <n v="0"/>
    <x v="2"/>
    <n v="0"/>
  </r>
  <r>
    <n v="1012399"/>
    <x v="3"/>
    <x v="0"/>
    <x v="2"/>
    <s v="1012399"/>
    <s v="PO PchDeh 700g IQF Mr@ Cj AS"/>
    <s v="Pechuga Desh"/>
    <s v="Pechuga Desh s/Piel"/>
    <x v="5"/>
    <m/>
    <m/>
    <m/>
    <m/>
    <m/>
    <x v="1"/>
    <x v="5"/>
    <n v="10003"/>
    <n v="0"/>
    <x v="2"/>
    <n v="0"/>
  </r>
  <r>
    <n v="1012400"/>
    <x v="3"/>
    <x v="0"/>
    <x v="2"/>
    <s v="1012400"/>
    <s v="PO File s/t 700g Mr@ Cj AS"/>
    <s v="Filete"/>
    <s v="Filete"/>
    <x v="5"/>
    <m/>
    <m/>
    <m/>
    <m/>
    <m/>
    <x v="1"/>
    <x v="5"/>
    <n v="10003"/>
    <n v="0"/>
    <x v="2"/>
    <n v="0"/>
  </r>
  <r>
    <n v="1012401"/>
    <x v="3"/>
    <x v="0"/>
    <x v="2"/>
    <s v="1012401"/>
    <s v="PO Tru-Ctro Ala 700g Mr@ Cj AS"/>
    <s v="Ala"/>
    <s v="Ala Trutro-Centro"/>
    <x v="5"/>
    <m/>
    <m/>
    <m/>
    <m/>
    <m/>
    <x v="1"/>
    <x v="5"/>
    <n v="23225"/>
    <n v="0"/>
    <x v="2"/>
    <n v="0"/>
  </r>
  <r>
    <n v="1012448"/>
    <x v="3"/>
    <x v="0"/>
    <x v="2"/>
    <s v="1012448"/>
    <s v="PO Garra Economy@ Cj 20k AS"/>
    <s v="Patas"/>
    <s v="Patas Garras"/>
    <x v="2"/>
    <m/>
    <m/>
    <m/>
    <m/>
    <m/>
    <x v="1"/>
    <x v="5"/>
    <n v="195234"/>
    <n v="0"/>
    <x v="2"/>
    <n v="96000"/>
  </r>
  <r>
    <n v="1012451"/>
    <x v="3"/>
    <x v="0"/>
    <x v="2"/>
    <s v="1012451"/>
    <s v="PO Ala Media@ Cj 15k AS"/>
    <s v="Ala"/>
    <s v="Ala Centro"/>
    <x v="2"/>
    <m/>
    <m/>
    <m/>
    <m/>
    <m/>
    <x v="1"/>
    <x v="5"/>
    <n v="8157"/>
    <n v="0"/>
    <x v="2"/>
    <n v="0"/>
  </r>
  <r>
    <n v="1012452"/>
    <x v="3"/>
    <x v="0"/>
    <x v="2"/>
    <s v="1012452"/>
    <s v="PO Ala Media Grado B@ Cj AS"/>
    <s v="Ala"/>
    <s v="Ala Centro"/>
    <x v="2"/>
    <m/>
    <m/>
    <m/>
    <m/>
    <m/>
    <x v="1"/>
    <x v="5"/>
    <n v="41002"/>
    <n v="0"/>
    <x v="2"/>
    <n v="0"/>
  </r>
  <r>
    <n v="1012454"/>
    <x v="3"/>
    <x v="0"/>
    <x v="2"/>
    <s v="1012454"/>
    <s v="PO Ctro Pta Ala@ Cj 20k AS"/>
    <s v="Ala"/>
    <s v="Ala Centro-Punta"/>
    <x v="2"/>
    <m/>
    <m/>
    <m/>
    <m/>
    <m/>
    <x v="1"/>
    <x v="5"/>
    <n v="1949"/>
    <n v="0"/>
    <x v="2"/>
    <n v="0"/>
  </r>
  <r>
    <n v="1012455"/>
    <x v="3"/>
    <x v="0"/>
    <x v="2"/>
    <s v="1012455"/>
    <s v="PO Ctro Pta Ala Choice@ Cj 20k AS"/>
    <s v="Ala"/>
    <s v="Ala Centro-Punta"/>
    <x v="2"/>
    <m/>
    <m/>
    <m/>
    <m/>
    <m/>
    <x v="1"/>
    <x v="5"/>
    <n v="202478"/>
    <n v="0"/>
    <x v="2"/>
    <n v="0"/>
  </r>
  <r>
    <n v="1012483"/>
    <x v="3"/>
    <x v="0"/>
    <x v="2"/>
    <s v="1012483"/>
    <s v="PO Tru-Ctro Ala 4x10 Mr@ Cj AS"/>
    <s v="Ala"/>
    <s v="Ala Trutro-Centro"/>
    <x v="5"/>
    <m/>
    <m/>
    <m/>
    <m/>
    <m/>
    <x v="1"/>
    <x v="5"/>
    <n v="259487"/>
    <n v="0"/>
    <x v="2"/>
    <n v="0"/>
  </r>
  <r>
    <n v="1012502"/>
    <x v="3"/>
    <x v="0"/>
    <x v="2"/>
    <s v="1012502"/>
    <s v="PO Garra Large B@ Cj 20k AS"/>
    <s v="Patas"/>
    <s v="Patas Garras"/>
    <x v="2"/>
    <m/>
    <m/>
    <m/>
    <m/>
    <m/>
    <x v="1"/>
    <x v="5"/>
    <n v="8443"/>
    <n v="0"/>
    <x v="2"/>
    <n v="0"/>
  </r>
  <r>
    <n v="1012503"/>
    <x v="3"/>
    <x v="0"/>
    <x v="2"/>
    <s v="1012503"/>
    <s v="PO Garra M B@ Cj 20k AS"/>
    <s v="Patas"/>
    <s v="Patas Garras"/>
    <x v="2"/>
    <m/>
    <m/>
    <m/>
    <m/>
    <m/>
    <x v="1"/>
    <x v="5"/>
    <n v="277065"/>
    <n v="0"/>
    <x v="2"/>
    <n v="0"/>
  </r>
  <r>
    <n v="1012504"/>
    <x v="3"/>
    <x v="0"/>
    <x v="2"/>
    <s v="1012504"/>
    <s v="PO Garra Economy@ Cj 20k AS"/>
    <s v="Patas"/>
    <s v="Patas Garras"/>
    <x v="2"/>
    <m/>
    <m/>
    <m/>
    <m/>
    <m/>
    <x v="1"/>
    <x v="5"/>
    <n v="53778"/>
    <n v="0"/>
    <x v="2"/>
    <n v="24000"/>
  </r>
  <r>
    <n v="1012518"/>
    <x v="3"/>
    <x v="0"/>
    <x v="2"/>
    <s v="1012518"/>
    <s v="PO File s/t  RC´S 8x5@ Cj AS"/>
    <s v="Filete"/>
    <s v="Filete"/>
    <x v="5"/>
    <m/>
    <m/>
    <m/>
    <m/>
    <m/>
    <x v="1"/>
    <x v="5"/>
    <n v="159624"/>
    <n v="0"/>
    <x v="2"/>
    <n v="0"/>
  </r>
  <r>
    <n v="1012519"/>
    <x v="3"/>
    <x v="0"/>
    <x v="2"/>
    <s v="1012519"/>
    <s v="PO PchDeh 4oz Mr@ Cj AS"/>
    <s v="Pechuga Desh"/>
    <s v="Pechuga Desh s/Piel"/>
    <x v="5"/>
    <m/>
    <m/>
    <m/>
    <m/>
    <m/>
    <x v="1"/>
    <x v="5"/>
    <n v="24446"/>
    <n v="0"/>
    <x v="2"/>
    <n v="0"/>
  </r>
  <r>
    <n v="1012520"/>
    <x v="3"/>
    <x v="0"/>
    <x v="2"/>
    <s v="1012520"/>
    <s v="PO PchDeh 5oz Mr@ Cj AS"/>
    <s v="Pechuga Desh"/>
    <s v="Pechuga Desh s/Piel"/>
    <x v="5"/>
    <m/>
    <m/>
    <m/>
    <m/>
    <m/>
    <x v="1"/>
    <x v="5"/>
    <n v="77768"/>
    <n v="0"/>
    <x v="2"/>
    <n v="0"/>
  </r>
  <r>
    <n v="1012521"/>
    <x v="3"/>
    <x v="0"/>
    <x v="2"/>
    <s v="1012521"/>
    <s v="PO PchDeh 6oz Mr@ Cj AS"/>
    <s v="Pechuga Desh"/>
    <s v="Pechuga Desh s/Piel"/>
    <x v="5"/>
    <m/>
    <m/>
    <m/>
    <m/>
    <m/>
    <x v="1"/>
    <x v="5"/>
    <n v="192534"/>
    <n v="0"/>
    <x v="2"/>
    <n v="0"/>
  </r>
  <r>
    <n v="1012522"/>
    <x v="3"/>
    <x v="0"/>
    <x v="2"/>
    <s v="1012522"/>
    <s v="PO PchDeh 7oz Mr@ Cj AS"/>
    <s v="Pechuga Desh"/>
    <s v="Pechuga Desh s/Piel"/>
    <x v="5"/>
    <m/>
    <m/>
    <m/>
    <m/>
    <m/>
    <x v="1"/>
    <x v="5"/>
    <n v="93599"/>
    <n v="0"/>
    <x v="2"/>
    <n v="0"/>
  </r>
  <r>
    <n v="1012523"/>
    <x v="3"/>
    <x v="0"/>
    <x v="2"/>
    <s v="1012523"/>
    <s v="PO PchDeh 8oz Mr@ Cj AS"/>
    <s v="Pechuga Desh"/>
    <s v="Pechuga Desh s/Piel"/>
    <x v="5"/>
    <m/>
    <m/>
    <m/>
    <m/>
    <m/>
    <x v="1"/>
    <x v="5"/>
    <n v="56737"/>
    <n v="0"/>
    <x v="2"/>
    <n v="0"/>
  </r>
  <r>
    <n v="1012524"/>
    <x v="3"/>
    <x v="0"/>
    <x v="2"/>
    <s v="1012524"/>
    <s v="PO PchDeh 9oz Mr@ Cj AS"/>
    <s v="Pechuga Desh"/>
    <s v="Pechuga Desh s/Piel"/>
    <x v="5"/>
    <m/>
    <m/>
    <m/>
    <m/>
    <m/>
    <x v="1"/>
    <x v="5"/>
    <n v="23545"/>
    <n v="0"/>
    <x v="2"/>
    <n v="0"/>
  </r>
  <r>
    <n v="1012525"/>
    <x v="3"/>
    <x v="0"/>
    <x v="2"/>
    <s v="1012525"/>
    <s v="PO Garra J@ Bo Cj 20k AS"/>
    <s v="Patas"/>
    <s v="Patas Garras"/>
    <x v="2"/>
    <m/>
    <m/>
    <m/>
    <m/>
    <m/>
    <x v="1"/>
    <x v="5"/>
    <n v="12622"/>
    <n v="0"/>
    <x v="2"/>
    <n v="0"/>
  </r>
  <r>
    <n v="1012526"/>
    <x v="3"/>
    <x v="0"/>
    <x v="2"/>
    <s v="1012526"/>
    <s v="PO Garra L A@ Bo Cj 20k AS"/>
    <s v="Patas"/>
    <s v="Patas Garras"/>
    <x v="2"/>
    <m/>
    <m/>
    <m/>
    <m/>
    <m/>
    <x v="1"/>
    <x v="5"/>
    <n v="8429"/>
    <n v="0"/>
    <x v="2"/>
    <n v="0"/>
  </r>
  <r>
    <n v="1012527"/>
    <x v="3"/>
    <x v="0"/>
    <x v="2"/>
    <s v="1012527"/>
    <s v="PO Garra M A@ Bo Cj 20k AS"/>
    <s v="Patas"/>
    <s v="Patas Garras"/>
    <x v="2"/>
    <m/>
    <m/>
    <m/>
    <m/>
    <m/>
    <x v="1"/>
    <x v="5"/>
    <n v="16810"/>
    <n v="0"/>
    <x v="2"/>
    <n v="0"/>
  </r>
  <r>
    <n v="1012532"/>
    <x v="3"/>
    <x v="0"/>
    <x v="2"/>
    <s v="1012532"/>
    <s v="PO Contre 8x5 estuche@Cj 20k AS"/>
    <s v="Menudencias"/>
    <s v="Menudencias Contre"/>
    <x v="5"/>
    <m/>
    <m/>
    <m/>
    <m/>
    <m/>
    <x v="1"/>
    <x v="5"/>
    <n v="6000"/>
    <n v="0"/>
    <x v="2"/>
    <n v="0"/>
  </r>
  <r>
    <n v="1012534"/>
    <x v="3"/>
    <x v="0"/>
    <x v="2"/>
    <s v="1012534"/>
    <s v="PO Pech c/h c/p Blo@ Cj 20k AS"/>
    <s v="Pechuga"/>
    <s v="Pechuga Entera"/>
    <x v="6"/>
    <m/>
    <m/>
    <m/>
    <m/>
    <m/>
    <x v="1"/>
    <x v="5"/>
    <n v="653913"/>
    <n v="0"/>
    <x v="2"/>
    <n v="0"/>
  </r>
  <r>
    <n v="1012598"/>
    <x v="3"/>
    <x v="0"/>
    <x v="2"/>
    <s v="1012598"/>
    <s v="GA Garra G Large B@ Cj 20k AS"/>
    <s v="Patas"/>
    <s v="Patas Garras"/>
    <x v="2"/>
    <m/>
    <m/>
    <m/>
    <m/>
    <m/>
    <x v="1"/>
    <x v="5"/>
    <n v="12153"/>
    <n v="0"/>
    <x v="2"/>
    <n v="0"/>
  </r>
  <r>
    <n v="1012612"/>
    <x v="3"/>
    <x v="0"/>
    <x v="2"/>
    <s v="1012612"/>
    <s v="PO Ppa Esp Blo@ Bo Cj 20k AS"/>
    <s v="Carne Recuperada"/>
    <s v="Carne Recuperada Pul"/>
    <x v="4"/>
    <m/>
    <m/>
    <m/>
    <m/>
    <m/>
    <x v="1"/>
    <x v="5"/>
    <n v="1107359"/>
    <n v="0"/>
    <x v="2"/>
    <n v="325000"/>
  </r>
  <r>
    <n v="1012674"/>
    <x v="3"/>
    <x v="0"/>
    <x v="2"/>
    <s v="1012674"/>
    <s v="PO Corazon@Pla Cj 19k"/>
    <s v="Menudencias"/>
    <s v="Menudencias Corazón"/>
    <x v="3"/>
    <m/>
    <m/>
    <m/>
    <m/>
    <m/>
    <x v="1"/>
    <x v="5"/>
    <n v="50597"/>
    <n v="0"/>
    <x v="2"/>
    <n v="0"/>
  </r>
  <r>
    <n v="1012694"/>
    <x v="3"/>
    <x v="0"/>
    <x v="2"/>
    <s v="1012694"/>
    <s v="PO PchDeh 4-10oz NMr@ Cj AS"/>
    <s v="Pechuga Desh"/>
    <s v="Pechuga Desh s/Piel"/>
    <x v="5"/>
    <m/>
    <m/>
    <m/>
    <m/>
    <m/>
    <x v="1"/>
    <x v="5"/>
    <n v="81270"/>
    <n v="0"/>
    <x v="2"/>
    <n v="0"/>
  </r>
  <r>
    <n v="1012719"/>
    <x v="3"/>
    <x v="0"/>
    <x v="2"/>
    <s v="1012719"/>
    <s v="PO Ppa Esp@ 2 Blox10kg CJ AS SD"/>
    <s v="Carne Recuperada"/>
    <s v="Carne Recuperada ADM"/>
    <x v="1"/>
    <m/>
    <m/>
    <m/>
    <m/>
    <m/>
    <x v="1"/>
    <x v="5"/>
    <n v="447533"/>
    <n v="0"/>
    <x v="2"/>
    <n v="0"/>
  </r>
  <r>
    <n v="1012725"/>
    <x v="3"/>
    <x v="0"/>
    <x v="2"/>
    <s v="1012725"/>
    <s v="PO File s/t 8x5 Mr@ Cj AS"/>
    <s v="Filete"/>
    <s v="Filete"/>
    <x v="6"/>
    <m/>
    <m/>
    <m/>
    <m/>
    <m/>
    <x v="1"/>
    <x v="5"/>
    <n v="11999"/>
    <n v="0"/>
    <x v="2"/>
    <n v="0"/>
  </r>
  <r>
    <n v="1012764"/>
    <x v="3"/>
    <x v="0"/>
    <x v="2"/>
    <s v="1012764"/>
    <s v="PO Ppa Esp@ Bo Cj 20k AS"/>
    <s v="Carne Recuperada"/>
    <s v="Carne Recuperada ADM"/>
    <x v="6"/>
    <m/>
    <m/>
    <m/>
    <m/>
    <m/>
    <x v="1"/>
    <x v="5"/>
    <n v="196004"/>
    <n v="0"/>
    <x v="2"/>
    <n v="0"/>
  </r>
  <r>
    <n v="1020017"/>
    <x v="3"/>
    <x v="1"/>
    <x v="0"/>
    <s v="1020017"/>
    <s v="GO Chu Ctro@ Fi Cj 20k AS"/>
    <s v="Chuleta"/>
    <s v="Chuleta Centro"/>
    <x v="0"/>
    <n v="51318"/>
    <n v="0"/>
    <n v="0"/>
    <n v="51318"/>
    <n v="0"/>
    <x v="93"/>
    <x v="86"/>
    <m/>
    <n v="0"/>
    <x v="2"/>
    <n v="0"/>
  </r>
  <r>
    <n v="1020105"/>
    <x v="3"/>
    <x v="1"/>
    <x v="0"/>
    <s v="1020105"/>
    <s v="GO Lom Tecla@ Cj Lom Ctro JP"/>
    <s v="Lomo"/>
    <s v="Lomo Centro"/>
    <x v="9"/>
    <n v="1143"/>
    <n v="38857"/>
    <n v="40000"/>
    <n v="1143"/>
    <n v="38857"/>
    <x v="13"/>
    <x v="125"/>
    <m/>
    <n v="0"/>
    <x v="2"/>
    <n v="0"/>
  </r>
  <r>
    <n v="1020110"/>
    <x v="3"/>
    <x v="1"/>
    <x v="0"/>
    <s v="1020110"/>
    <s v="GO MM Loin L@ Cj 12k AP"/>
    <s v="Lomo"/>
    <s v="Lomo MM Loin"/>
    <x v="9"/>
    <n v="6451"/>
    <n v="685332"/>
    <n v="700000"/>
    <n v="6451"/>
    <n v="660332"/>
    <x v="25"/>
    <x v="433"/>
    <m/>
    <n v="-100"/>
    <x v="1"/>
    <n v="0"/>
  </r>
  <r>
    <n v="1020284"/>
    <x v="3"/>
    <x v="1"/>
    <x v="0"/>
    <s v="1020284"/>
    <s v="GO Posta Negra 3P T@ Va Cj t-f JP"/>
    <s v="Pierna"/>
    <s v="Pierna Pulpa Fina"/>
    <x v="9"/>
    <n v="866"/>
    <n v="13134"/>
    <n v="14000"/>
    <n v="866"/>
    <n v="13134"/>
    <x v="101"/>
    <x v="223"/>
    <m/>
    <n v="0"/>
    <x v="2"/>
    <n v="7666.6666666666679"/>
  </r>
  <r>
    <n v="1020326"/>
    <x v="3"/>
    <x v="1"/>
    <x v="0"/>
    <s v="1020326"/>
    <s v="GO PpPal Pim@ Cj AP"/>
    <s v="Paleta"/>
    <s v="Paleta Pulpa"/>
    <x v="9"/>
    <n v="-154329"/>
    <n v="376643"/>
    <n v="240000"/>
    <n v="-154329"/>
    <n v="376643"/>
    <x v="95"/>
    <x v="96"/>
    <m/>
    <n v="0"/>
    <x v="2"/>
    <n v="216000"/>
  </r>
  <r>
    <n v="1020339"/>
    <x v="3"/>
    <x v="1"/>
    <x v="0"/>
    <s v="1020339"/>
    <s v="GO Lom Tocino@ Cj 20k AS"/>
    <s v="Grasas"/>
    <s v="Grasa Lomo Tocino"/>
    <x v="0"/>
    <n v="-86055"/>
    <n v="28555"/>
    <n v="0"/>
    <n v="-86055"/>
    <n v="224132"/>
    <x v="400"/>
    <x v="434"/>
    <m/>
    <n v="15619"/>
    <x v="0"/>
    <n v="0"/>
  </r>
  <r>
    <n v="1020349"/>
    <x v="3"/>
    <x v="1"/>
    <x v="0"/>
    <s v="1020349"/>
    <s v="GO Papda@ Cj t-f AS"/>
    <s v="Plancha"/>
    <s v="Plancha s/Cuero"/>
    <x v="0"/>
    <n v="-9286"/>
    <n v="207433"/>
    <n v="192000"/>
    <n v="-9286"/>
    <n v="119433"/>
    <x v="99"/>
    <x v="9"/>
    <m/>
    <n v="24000"/>
    <x v="0"/>
    <n v="0"/>
  </r>
  <r>
    <n v="1020352"/>
    <x v="3"/>
    <x v="1"/>
    <x v="0"/>
    <s v="1020352"/>
    <s v="GO Cue 20@ Cj 20k AS"/>
    <s v="Cueros"/>
    <s v="Cuero Panceta"/>
    <x v="0"/>
    <n v="-2468"/>
    <n v="41001"/>
    <n v="48000"/>
    <n v="-2468"/>
    <n v="41001"/>
    <x v="2"/>
    <x v="3"/>
    <m/>
    <n v="24000"/>
    <x v="0"/>
    <n v="24000"/>
  </r>
  <r>
    <n v="1020367"/>
    <x v="3"/>
    <x v="1"/>
    <x v="0"/>
    <s v="1020367"/>
    <s v="GO Gord Lom Tocino@ Cj t-f AS"/>
    <s v="Grasas"/>
    <s v="Grasa Gordura"/>
    <x v="0"/>
    <n v="4705"/>
    <n v="81396"/>
    <n v="72000"/>
    <n v="4705"/>
    <n v="81396"/>
    <x v="17"/>
    <x v="435"/>
    <m/>
    <n v="-23020"/>
    <x v="1"/>
    <n v="24000"/>
  </r>
  <r>
    <n v="1020412"/>
    <x v="3"/>
    <x v="1"/>
    <x v="0"/>
    <s v="1020412"/>
    <s v="GO Cne Long@ Cj t-f AS"/>
    <s v="Recortes"/>
    <s v="Recortes No Magro"/>
    <x v="0"/>
    <n v="-7907"/>
    <n v="152267"/>
    <n v="144000"/>
    <n v="-7907"/>
    <n v="152267"/>
    <x v="29"/>
    <x v="436"/>
    <m/>
    <n v="37000"/>
    <x v="0"/>
    <n v="48000"/>
  </r>
  <r>
    <n v="1020589"/>
    <x v="3"/>
    <x v="1"/>
    <x v="0"/>
    <s v="1020589"/>
    <s v="GO MM Loin S@ Fi Cj 12k AP"/>
    <s v="Lomo"/>
    <s v="Lomo MM Loin"/>
    <x v="9"/>
    <n v="-9027"/>
    <n v="66901"/>
    <n v="51399"/>
    <n v="-9027"/>
    <n v="135502"/>
    <x v="36"/>
    <x v="30"/>
    <m/>
    <n v="0"/>
    <x v="2"/>
    <n v="74489.795918367352"/>
  </r>
  <r>
    <n v="1020592"/>
    <x v="3"/>
    <x v="1"/>
    <x v="0"/>
    <s v="1020592"/>
    <s v="GO Lom Vet &gt;2.0@ Fi Cj Lom Vet AP"/>
    <s v="Lomo"/>
    <s v="Lomo Vetado"/>
    <x v="9"/>
    <n v="-93299"/>
    <n v="263299"/>
    <n v="170000"/>
    <n v="-93299"/>
    <n v="256299"/>
    <x v="401"/>
    <x v="437"/>
    <m/>
    <n v="0"/>
    <x v="2"/>
    <n v="69226.712328767127"/>
  </r>
  <r>
    <n v="1020620"/>
    <x v="3"/>
    <x v="1"/>
    <x v="0"/>
    <s v="1020620"/>
    <s v="GO Lom Vet &lt;2.0@ Fi Cj AP"/>
    <s v="Lomo"/>
    <s v="Lomo Vetado"/>
    <x v="9"/>
    <n v="-5243"/>
    <n v="35243"/>
    <n v="30000"/>
    <n v="-5243"/>
    <n v="35243"/>
    <x v="116"/>
    <x v="132"/>
    <m/>
    <n v="0"/>
    <x v="2"/>
    <n v="22000"/>
  </r>
  <r>
    <n v="1020636"/>
    <x v="3"/>
    <x v="1"/>
    <x v="0"/>
    <s v="1020636"/>
    <s v="GO File C/cab@ Va Cj 10k AP"/>
    <s v="Filete"/>
    <s v="Filete c/Cabeza"/>
    <x v="9"/>
    <n v="40"/>
    <n v="12960"/>
    <n v="13000"/>
    <n v="40"/>
    <n v="12960"/>
    <x v="104"/>
    <x v="103"/>
    <m/>
    <n v="0"/>
    <x v="2"/>
    <n v="13333.333333333332"/>
  </r>
  <r>
    <n v="1020637"/>
    <x v="3"/>
    <x v="1"/>
    <x v="0"/>
    <s v="1020637"/>
    <s v="GO Panc Tec S/cue@ Fi Cj ch AP"/>
    <s v="Panceta"/>
    <s v="Panceta s/Cuero"/>
    <x v="9"/>
    <n v="12141"/>
    <n v="177859"/>
    <n v="190000"/>
    <n v="12141"/>
    <n v="177859"/>
    <x v="402"/>
    <x v="438"/>
    <m/>
    <n v="-20"/>
    <x v="1"/>
    <n v="33000"/>
  </r>
  <r>
    <n v="1020662"/>
    <x v="3"/>
    <x v="1"/>
    <x v="0"/>
    <s v="1020662"/>
    <s v="GO Ganso C/asto 3P@ Va Cj t-f AP"/>
    <s v="Pierna"/>
    <s v="Pierna Pulpa Fina"/>
    <x v="9"/>
    <n v="767"/>
    <n v="19233"/>
    <n v="20000"/>
    <n v="767"/>
    <n v="19233"/>
    <x v="83"/>
    <x v="73"/>
    <m/>
    <n v="0"/>
    <x v="2"/>
    <n v="15000"/>
  </r>
  <r>
    <n v="1020664"/>
    <x v="3"/>
    <x v="1"/>
    <x v="0"/>
    <s v="1020664"/>
    <s v="GO Ganso C/asto C/abas S/g@ Va Cj JP"/>
    <s v="Pierna"/>
    <s v="Pierna Pulpa Fina"/>
    <x v="9"/>
    <n v="-2933"/>
    <n v="5933"/>
    <n v="3000"/>
    <n v="-2933"/>
    <n v="5933"/>
    <x v="39"/>
    <x v="14"/>
    <m/>
    <n v="0"/>
    <x v="2"/>
    <n v="0"/>
  </r>
  <r>
    <n v="1020665"/>
    <x v="3"/>
    <x v="1"/>
    <x v="0"/>
    <s v="1020665"/>
    <s v="GO Posta Rosada 3P@ Va Cj t-f AP"/>
    <s v="Pierna"/>
    <s v="Pierna Pulpa Fina"/>
    <x v="9"/>
    <n v="663"/>
    <n v="13337"/>
    <n v="14000"/>
    <n v="663"/>
    <n v="13337"/>
    <x v="101"/>
    <x v="223"/>
    <m/>
    <n v="0"/>
    <x v="2"/>
    <n v="0"/>
  </r>
  <r>
    <n v="1020678"/>
    <x v="3"/>
    <x v="1"/>
    <x v="0"/>
    <s v="1020678"/>
    <s v="GO Lom Tec@ Va Cj Lom Ctro AP"/>
    <s v="Lomo"/>
    <s v="Lomo Centro"/>
    <x v="9"/>
    <n v="244"/>
    <n v="256"/>
    <n v="500"/>
    <n v="244"/>
    <n v="256"/>
    <x v="82"/>
    <x v="72"/>
    <m/>
    <n v="0"/>
    <x v="2"/>
    <n v="0"/>
  </r>
  <r>
    <n v="1020681"/>
    <x v="3"/>
    <x v="1"/>
    <x v="0"/>
    <s v="1020681"/>
    <s v="GO MM Loin D@ Fi Cj 12k AP"/>
    <s v="Lomo"/>
    <s v="Lomo MM Loin"/>
    <x v="9"/>
    <n v="-6262"/>
    <n v="20000"/>
    <n v="13738"/>
    <n v="-6262"/>
    <n v="26262"/>
    <x v="83"/>
    <x v="73"/>
    <m/>
    <n v="0"/>
    <x v="2"/>
    <n v="0"/>
  </r>
  <r>
    <n v="1020704"/>
    <x v="3"/>
    <x v="1"/>
    <x v="0"/>
    <s v="1020704"/>
    <s v="GO File N@ Va Cj File AP"/>
    <s v="Filete"/>
    <s v="Filete c/Cabeza"/>
    <x v="9"/>
    <n v="38"/>
    <n v="962"/>
    <n v="500"/>
    <n v="38"/>
    <n v="1462"/>
    <x v="117"/>
    <x v="133"/>
    <m/>
    <n v="0"/>
    <x v="2"/>
    <n v="500"/>
  </r>
  <r>
    <n v="1020715"/>
    <x v="3"/>
    <x v="1"/>
    <x v="0"/>
    <s v="1020715"/>
    <s v="GO Panc Tec C/cue@ Fi Cj Panc AP"/>
    <s v="Panceta"/>
    <s v="Panceta c/Cuero"/>
    <x v="9"/>
    <n v="-731"/>
    <n v="2000"/>
    <n v="1269"/>
    <n v="-731"/>
    <n v="2731"/>
    <x v="84"/>
    <x v="74"/>
    <m/>
    <n v="0"/>
    <x v="2"/>
    <n v="0"/>
  </r>
  <r>
    <n v="1020731"/>
    <x v="3"/>
    <x v="1"/>
    <x v="0"/>
    <s v="1020731"/>
    <s v="GO Panc S/tec/cue I@ Fi Cj Panc 4s AP"/>
    <s v="Panceta"/>
    <s v="Panceta s/Cuero"/>
    <x v="9"/>
    <n v="-3599"/>
    <n v="20000"/>
    <n v="16401"/>
    <n v="-3599"/>
    <n v="23599"/>
    <x v="83"/>
    <x v="73"/>
    <m/>
    <n v="0"/>
    <x v="2"/>
    <n v="5000"/>
  </r>
  <r>
    <n v="1020758"/>
    <x v="3"/>
    <x v="1"/>
    <x v="0"/>
    <s v="1020758"/>
    <s v="GO Lom Vet S/g@ Va Cj ch AP"/>
    <s v="Lomo"/>
    <s v="Lomo Vetado"/>
    <x v="9"/>
    <n v="77"/>
    <n v="2923"/>
    <n v="3000"/>
    <n v="77"/>
    <n v="2923"/>
    <x v="39"/>
    <x v="14"/>
    <m/>
    <n v="0"/>
    <x v="2"/>
    <n v="0"/>
  </r>
  <r>
    <n v="1020774"/>
    <x v="3"/>
    <x v="1"/>
    <x v="0"/>
    <s v="1020774"/>
    <s v="GO Malaya Japon@ Va Cj JP"/>
    <s v="Prolijado"/>
    <s v="Prolijado Malaya"/>
    <x v="9"/>
    <n v="-7920"/>
    <n v="12625"/>
    <n v="4705"/>
    <n v="-7920"/>
    <n v="15920"/>
    <x v="92"/>
    <x v="82"/>
    <m/>
    <n v="0"/>
    <x v="2"/>
    <n v="3809.5238095238096"/>
  </r>
  <r>
    <n v="1020802"/>
    <x v="3"/>
    <x v="1"/>
    <x v="0"/>
    <s v="1020802"/>
    <s v="GO Panc S/tec N@ Fi Cj 20k AP"/>
    <s v="Panceta"/>
    <s v="Panceta s/Cuero"/>
    <x v="9"/>
    <n v="-3270"/>
    <n v="72797"/>
    <n v="69730"/>
    <n v="-3270"/>
    <n v="76067"/>
    <x v="403"/>
    <x v="439"/>
    <m/>
    <n v="0"/>
    <x v="2"/>
    <n v="38262.5"/>
  </r>
  <r>
    <n v="1020810"/>
    <x v="3"/>
    <x v="1"/>
    <x v="0"/>
    <s v="1020810"/>
    <s v="GO Recto@ Cj File AP"/>
    <s v="Subprod"/>
    <s v="Subprod Tripa"/>
    <x v="9"/>
    <n v="-8249"/>
    <n v="0"/>
    <n v="0"/>
    <n v="-8249"/>
    <n v="2000"/>
    <x v="84"/>
    <x v="74"/>
    <m/>
    <n v="0"/>
    <x v="2"/>
    <n v="0"/>
  </r>
  <r>
    <n v="1020848"/>
    <x v="3"/>
    <x v="1"/>
    <x v="0"/>
    <s v="1020848"/>
    <s v="GO Lom Ctro 27@ Cj 20k AS"/>
    <s v="Lomo"/>
    <s v="Lomo Centro"/>
    <x v="0"/>
    <n v="-21358"/>
    <n v="0"/>
    <n v="0"/>
    <n v="-21358"/>
    <n v="0"/>
    <x v="77"/>
    <x v="5"/>
    <m/>
    <n v="0"/>
    <x v="2"/>
    <n v="0"/>
  </r>
  <r>
    <n v="1020860"/>
    <x v="3"/>
    <x v="1"/>
    <x v="0"/>
    <s v="1020860"/>
    <s v="GO Lom Vet@ Cj 12k AK"/>
    <s v="Lomo"/>
    <s v="Lomo Vetado"/>
    <x v="4"/>
    <n v="-23852"/>
    <n v="157585"/>
    <n v="134000"/>
    <n v="-23852"/>
    <n v="157585"/>
    <x v="404"/>
    <x v="79"/>
    <m/>
    <n v="2000"/>
    <x v="0"/>
    <n v="44000"/>
  </r>
  <r>
    <n v="1020861"/>
    <x v="3"/>
    <x v="1"/>
    <x v="0"/>
    <s v="1020861"/>
    <s v="GO Lom Vet@ Cj 12k TJ"/>
    <s v="Lomo"/>
    <s v="Lomo Vetado"/>
    <x v="4"/>
    <n v="-49132"/>
    <n v="181255"/>
    <n v="132000"/>
    <n v="-49132"/>
    <n v="181255"/>
    <x v="89"/>
    <x v="79"/>
    <m/>
    <n v="0"/>
    <x v="2"/>
    <n v="88000"/>
  </r>
  <r>
    <n v="1020869"/>
    <x v="3"/>
    <x v="1"/>
    <x v="0"/>
    <s v="1020869"/>
    <s v="GO Cos 79@ Bo Cj 20k AS"/>
    <s v="Cost-Pec"/>
    <s v="Cost-Pec Entero"/>
    <x v="0"/>
    <n v="-301"/>
    <n v="0"/>
    <n v="0"/>
    <n v="-301"/>
    <n v="0"/>
    <x v="7"/>
    <x v="324"/>
    <m/>
    <n v="15000"/>
    <x v="0"/>
    <n v="24000"/>
  </r>
  <r>
    <n v="1020886"/>
    <x v="3"/>
    <x v="1"/>
    <x v="0"/>
    <s v="1020886"/>
    <s v="GO Panc Tecl Nor@ Cj 20k AS"/>
    <s v="Panceta"/>
    <s v="Panceta s/Cuero"/>
    <x v="0"/>
    <n v="1805"/>
    <n v="0"/>
    <n v="0"/>
    <n v="1805"/>
    <n v="0"/>
    <x v="77"/>
    <x v="5"/>
    <m/>
    <n v="0"/>
    <x v="2"/>
    <n v="0"/>
  </r>
  <r>
    <n v="1020904"/>
    <x v="3"/>
    <x v="1"/>
    <x v="0"/>
    <s v="1020904"/>
    <s v="GO Panc C/cue@ Cj Panc 230 TJ"/>
    <s v="Panceta"/>
    <s v="Panceta c/Cuero"/>
    <x v="4"/>
    <n v="-144337"/>
    <n v="40295"/>
    <n v="0"/>
    <n v="-144337"/>
    <n v="40295"/>
    <x v="77"/>
    <x v="5"/>
    <m/>
    <n v="0"/>
    <x v="2"/>
    <n v="0"/>
  </r>
  <r>
    <n v="1020905"/>
    <x v="3"/>
    <x v="1"/>
    <x v="0"/>
    <s v="1020905"/>
    <s v="GO Panc C/cue@ Cj Panc 230 AK"/>
    <s v="Panceta"/>
    <s v="Panceta c/Cuero"/>
    <x v="4"/>
    <n v="-130491"/>
    <n v="52217"/>
    <n v="0"/>
    <n v="-130491"/>
    <n v="52217"/>
    <x v="77"/>
    <x v="5"/>
    <m/>
    <n v="0"/>
    <x v="2"/>
    <n v="0"/>
  </r>
  <r>
    <n v="1020914"/>
    <x v="3"/>
    <x v="1"/>
    <x v="0"/>
    <s v="1020914"/>
    <s v="GO Panc Lam 2.5mm@ Cj ch AP"/>
    <s v="Panceta"/>
    <s v="Panceta c/Cuero"/>
    <x v="9"/>
    <n v="-1350"/>
    <n v="10350"/>
    <n v="9000"/>
    <n v="-1350"/>
    <n v="10350"/>
    <x v="301"/>
    <x v="324"/>
    <m/>
    <n v="0"/>
    <x v="2"/>
    <n v="1285.7142857142858"/>
  </r>
  <r>
    <n v="1020915"/>
    <x v="3"/>
    <x v="1"/>
    <x v="0"/>
    <s v="1020915"/>
    <s v="GO Pna Nor@ Bo Cj 20k AS"/>
    <s v="Pierna"/>
    <s v="Pierna Entera"/>
    <x v="0"/>
    <n v="85"/>
    <n v="0"/>
    <n v="0"/>
    <n v="85"/>
    <n v="0"/>
    <x v="84"/>
    <x v="86"/>
    <m/>
    <n v="-2000"/>
    <x v="1"/>
    <n v="0"/>
  </r>
  <r>
    <n v="1020925"/>
    <x v="3"/>
    <x v="1"/>
    <x v="0"/>
    <s v="1020925"/>
    <s v="GO Grasa Forro Pna Limp@ Cj 20k AS"/>
    <s v="Grasas"/>
    <s v="Grasa Forro"/>
    <x v="0"/>
    <n v="-10203"/>
    <n v="0"/>
    <n v="0"/>
    <n v="-10203"/>
    <n v="0"/>
    <x v="77"/>
    <x v="5"/>
    <m/>
    <n v="0"/>
    <x v="2"/>
    <n v="0"/>
  </r>
  <r>
    <n v="1020944"/>
    <x v="3"/>
    <x v="1"/>
    <x v="0"/>
    <s v="1020944"/>
    <s v="GO PpPna 59@ Fi Cj 20k AS"/>
    <s v="Pierna"/>
    <s v="Pierna Pulpa"/>
    <x v="0"/>
    <n v="-158121"/>
    <n v="476850"/>
    <n v="96000"/>
    <n v="-158121"/>
    <n v="476850"/>
    <x v="29"/>
    <x v="440"/>
    <m/>
    <n v="1000"/>
    <x v="0"/>
    <n v="0"/>
  </r>
  <r>
    <n v="1020990"/>
    <x v="3"/>
    <x v="1"/>
    <x v="0"/>
    <s v="1020990"/>
    <s v="GO Ganso S/g S/abst DA@ Cj 12k AP"/>
    <s v="Pierna"/>
    <s v="Pierna Pulpa Fina"/>
    <x v="9"/>
    <n v="3152"/>
    <n v="6848"/>
    <n v="10000"/>
    <n v="3152"/>
    <n v="6848"/>
    <x v="80"/>
    <x v="70"/>
    <m/>
    <n v="0"/>
    <x v="2"/>
    <n v="8000"/>
  </r>
  <r>
    <n v="1020991"/>
    <x v="3"/>
    <x v="1"/>
    <x v="0"/>
    <s v="1020991"/>
    <s v="GO Asiento C/g DA@ Cj 12k JP"/>
    <s v="Pierna"/>
    <s v="Pierna Pulpa Fina"/>
    <x v="9"/>
    <n v="419"/>
    <n v="12625"/>
    <n v="13043"/>
    <n v="419"/>
    <n v="23582"/>
    <x v="7"/>
    <x v="3"/>
    <m/>
    <n v="0"/>
    <x v="2"/>
    <n v="0"/>
  </r>
  <r>
    <n v="1020993"/>
    <x v="3"/>
    <x v="1"/>
    <x v="0"/>
    <s v="1020993"/>
    <s v="GO Pal Nor@ Cj 20k AS"/>
    <s v="Paleta"/>
    <s v="Paleta Entera"/>
    <x v="0"/>
    <m/>
    <m/>
    <m/>
    <n v="0"/>
    <n v="1000"/>
    <x v="117"/>
    <x v="133"/>
    <m/>
    <n v="0"/>
    <x v="2"/>
    <n v="0"/>
  </r>
  <r>
    <n v="1021012"/>
    <x v="3"/>
    <x v="1"/>
    <x v="0"/>
    <s v="1021012"/>
    <s v="GO Papda K@ Cj 20k AK"/>
    <s v="Plancha"/>
    <s v="Plancha s/Cuero"/>
    <x v="4"/>
    <n v="-1623"/>
    <n v="2529"/>
    <n v="906"/>
    <n v="-1623"/>
    <n v="89623"/>
    <x v="405"/>
    <x v="80"/>
    <m/>
    <n v="906"/>
    <x v="0"/>
    <n v="132000"/>
  </r>
  <r>
    <n v="1021023"/>
    <x v="3"/>
    <x v="1"/>
    <x v="0"/>
    <s v="1021023"/>
    <s v="GO Gord rebaje@ Bo Cj 20k AS"/>
    <s v="Grasas"/>
    <s v="Grasa Gordura"/>
    <x v="0"/>
    <n v="9583"/>
    <n v="133563"/>
    <n v="144000"/>
    <n v="9583"/>
    <n v="133563"/>
    <x v="406"/>
    <x v="441"/>
    <m/>
    <n v="0"/>
    <x v="2"/>
    <n v="72000"/>
  </r>
  <r>
    <n v="1021039"/>
    <x v="3"/>
    <x v="1"/>
    <x v="0"/>
    <s v="1021039"/>
    <s v="GO Cue Papda CP@ Cj 20k bca AS"/>
    <s v="Cueros"/>
    <s v="Cuero Papada"/>
    <x v="0"/>
    <n v="-12276"/>
    <n v="58762"/>
    <n v="48000"/>
    <n v="-12276"/>
    <n v="14897"/>
    <x v="77"/>
    <x v="5"/>
    <m/>
    <n v="0"/>
    <x v="2"/>
    <n v="0"/>
  </r>
  <r>
    <n v="1021045"/>
    <x v="3"/>
    <x v="1"/>
    <x v="0"/>
    <s v="1021045"/>
    <s v="GO PernilM C/M@ Cj 15k AK"/>
    <s v="Pernil"/>
    <s v="Pernil Mano"/>
    <x v="4"/>
    <n v="1811"/>
    <n v="42189"/>
    <n v="44000"/>
    <n v="1811"/>
    <n v="42189"/>
    <x v="50"/>
    <x v="83"/>
    <m/>
    <n v="0"/>
    <x v="2"/>
    <n v="22000"/>
  </r>
  <r>
    <n v="1021046"/>
    <x v="3"/>
    <x v="1"/>
    <x v="0"/>
    <s v="1021046"/>
    <s v="GO PernilM C/M@ Cj 15k TJ"/>
    <s v="Pernil"/>
    <s v="Pernil Mano"/>
    <x v="4"/>
    <n v="3001"/>
    <n v="38103"/>
    <n v="41105"/>
    <n v="3001"/>
    <n v="38103"/>
    <x v="407"/>
    <x v="83"/>
    <m/>
    <n v="-2895"/>
    <x v="1"/>
    <n v="22000"/>
  </r>
  <r>
    <n v="1021077"/>
    <x v="3"/>
    <x v="1"/>
    <x v="0"/>
    <s v="1021077"/>
    <s v="GO Gord chic@ Cj 20k AS"/>
    <s v="Grasas"/>
    <s v="Grasa Gordura"/>
    <x v="0"/>
    <n v="-18810"/>
    <n v="24810"/>
    <n v="6000"/>
    <n v="-18810"/>
    <n v="29810"/>
    <x v="408"/>
    <x v="442"/>
    <m/>
    <n v="0"/>
    <x v="2"/>
    <n v="0"/>
  </r>
  <r>
    <n v="1021078"/>
    <x v="3"/>
    <x v="1"/>
    <x v="0"/>
    <s v="1021078"/>
    <s v="GO Triming 80/20@ Cj 20k AS"/>
    <s v="Recortes"/>
    <s v="Recortes No Magro"/>
    <x v="0"/>
    <n v="-29806"/>
    <n v="101370"/>
    <n v="72000"/>
    <n v="-29806"/>
    <n v="91370"/>
    <x v="17"/>
    <x v="9"/>
    <m/>
    <n v="0"/>
    <x v="2"/>
    <n v="24000"/>
  </r>
  <r>
    <n v="1021082"/>
    <x v="3"/>
    <x v="1"/>
    <x v="0"/>
    <s v="1021082"/>
    <s v="GO Triming 70/30@ Cj 20k AS"/>
    <s v="Recortes"/>
    <s v="Recortes No Magro"/>
    <x v="0"/>
    <n v="44"/>
    <n v="0"/>
    <n v="0"/>
    <n v="44"/>
    <n v="24000"/>
    <x v="7"/>
    <x v="3"/>
    <m/>
    <n v="0"/>
    <x v="2"/>
    <n v="0"/>
  </r>
  <r>
    <n v="1021085"/>
    <x v="3"/>
    <x v="1"/>
    <x v="0"/>
    <s v="1021085"/>
    <s v="GO Gord Esp@ Cj 20k AS"/>
    <s v="Grasas"/>
    <s v="Grasa Gordura"/>
    <x v="0"/>
    <n v="2813"/>
    <n v="21187"/>
    <n v="24000"/>
    <n v="2813"/>
    <n v="21187"/>
    <x v="7"/>
    <x v="3"/>
    <m/>
    <n v="0"/>
    <x v="2"/>
    <n v="0"/>
  </r>
  <r>
    <n v="1021092"/>
    <x v="3"/>
    <x v="1"/>
    <x v="0"/>
    <s v="1021092"/>
    <s v="GO Triming 85/15@ Cj t-f 20k AS"/>
    <s v="Recortes"/>
    <s v="Recortes No Magro"/>
    <x v="0"/>
    <n v="8904"/>
    <n v="83809"/>
    <n v="96000"/>
    <n v="8904"/>
    <n v="83809"/>
    <x v="409"/>
    <x v="113"/>
    <m/>
    <n v="-24000"/>
    <x v="1"/>
    <n v="48000"/>
  </r>
  <r>
    <n v="1021101"/>
    <x v="3"/>
    <x v="1"/>
    <x v="0"/>
    <s v="1021101"/>
    <s v="GO Corazón Partido@ Cj t-f 20k AS"/>
    <s v="Subprod"/>
    <s v="Subprod Visceras"/>
    <x v="0"/>
    <n v="2445"/>
    <n v="0"/>
    <n v="0"/>
    <n v="2445"/>
    <n v="0"/>
    <x v="77"/>
    <x v="86"/>
    <m/>
    <n v="-4000"/>
    <x v="1"/>
    <n v="0"/>
  </r>
  <r>
    <n v="1021105"/>
    <x v="3"/>
    <x v="1"/>
    <x v="0"/>
    <s v="1021105"/>
    <s v="GO Pulmon@ Cj 20k bca AS"/>
    <s v="Subprod"/>
    <s v="Subprod Visceras"/>
    <x v="0"/>
    <n v="1939"/>
    <n v="17404"/>
    <n v="24000"/>
    <n v="1939"/>
    <n v="17404"/>
    <x v="7"/>
    <x v="3"/>
    <m/>
    <n v="0"/>
    <x v="2"/>
    <n v="0"/>
  </r>
  <r>
    <n v="1021106"/>
    <x v="3"/>
    <x v="1"/>
    <x v="0"/>
    <s v="1021106"/>
    <s v="GO Pana S/Corazón@ Cj 20k AS"/>
    <s v="Subprod"/>
    <s v="Subprod Visceras"/>
    <x v="0"/>
    <n v="7576"/>
    <n v="154383"/>
    <n v="168000"/>
    <n v="7576"/>
    <n v="154383"/>
    <x v="98"/>
    <x v="9"/>
    <m/>
    <n v="96000"/>
    <x v="0"/>
    <n v="120000"/>
  </r>
  <r>
    <n v="1021111"/>
    <x v="3"/>
    <x v="1"/>
    <x v="0"/>
    <s v="1021111"/>
    <s v="GO Epiplón@ Cj 20k AS"/>
    <s v="Grasas"/>
    <s v="Grasa Interior"/>
    <x v="0"/>
    <n v="246"/>
    <n v="5000"/>
    <n v="0"/>
    <n v="246"/>
    <n v="5000"/>
    <x v="77"/>
    <x v="5"/>
    <m/>
    <n v="0"/>
    <x v="2"/>
    <n v="0"/>
  </r>
  <r>
    <n v="1021115"/>
    <x v="3"/>
    <x v="1"/>
    <x v="0"/>
    <s v="1021115"/>
    <s v="GO Estómago Pouch@ 20k bca AS"/>
    <s v="Subprod"/>
    <s v="Subprod Visceras"/>
    <x v="2"/>
    <n v="-22388"/>
    <n v="90962"/>
    <n v="72000"/>
    <n v="-22388"/>
    <n v="41962"/>
    <x v="77"/>
    <x v="5"/>
    <m/>
    <n v="0"/>
    <x v="2"/>
    <n v="0"/>
  </r>
  <r>
    <n v="1021136"/>
    <x v="3"/>
    <x v="1"/>
    <x v="0"/>
    <s v="1021136"/>
    <s v="GO Tráquea@ Cj Lom Ctro AP"/>
    <s v="Subprod"/>
    <s v="Subprod Visceras"/>
    <x v="9"/>
    <n v="-7640"/>
    <n v="5057"/>
    <n v="0"/>
    <n v="-7640"/>
    <n v="6057"/>
    <x v="117"/>
    <x v="133"/>
    <m/>
    <n v="0"/>
    <x v="2"/>
    <n v="0"/>
  </r>
  <r>
    <n v="1021149"/>
    <x v="3"/>
    <x v="1"/>
    <x v="0"/>
    <s v="1021149"/>
    <s v="GO Tira Hso Ctro@ Cj 20k TJ"/>
    <s v="Huesos"/>
    <s v="Huesos Cuarto Centra"/>
    <x v="4"/>
    <n v="23104"/>
    <n v="20896"/>
    <n v="44000"/>
    <n v="23104"/>
    <n v="20896"/>
    <x v="50"/>
    <x v="87"/>
    <m/>
    <n v="22000"/>
    <x v="0"/>
    <n v="44000"/>
  </r>
  <r>
    <n v="1021150"/>
    <x v="3"/>
    <x v="1"/>
    <x v="0"/>
    <s v="1021150"/>
    <s v="GO Tira Hso Ctro@ Cj 20k AK"/>
    <s v="Huesos"/>
    <s v="Huesos Cuarto Centra"/>
    <x v="4"/>
    <n v="-16720"/>
    <n v="43009"/>
    <n v="26289"/>
    <n v="-16720"/>
    <n v="43009"/>
    <x v="410"/>
    <x v="83"/>
    <m/>
    <n v="-17711"/>
    <x v="1"/>
    <n v="44000"/>
  </r>
  <r>
    <n v="1021151"/>
    <x v="3"/>
    <x v="1"/>
    <x v="0"/>
    <s v="1021151"/>
    <s v="GO Hso Cogote@ Bo Cj 20k TJ"/>
    <s v="Huesos"/>
    <s v="Huesos Cuarto Delant"/>
    <x v="4"/>
    <n v="-44284"/>
    <n v="22818"/>
    <n v="0"/>
    <n v="-44284"/>
    <n v="22818"/>
    <x v="77"/>
    <x v="87"/>
    <m/>
    <n v="-22000"/>
    <x v="1"/>
    <n v="22000"/>
  </r>
  <r>
    <n v="1021152"/>
    <x v="3"/>
    <x v="1"/>
    <x v="0"/>
    <s v="1021152"/>
    <s v="GO Hso Cogote@ Bo Cj 20k AK"/>
    <s v="Huesos"/>
    <s v="Huesos Cuarto Delant"/>
    <x v="4"/>
    <n v="2736"/>
    <n v="19264"/>
    <n v="22000"/>
    <n v="2736"/>
    <n v="19264"/>
    <x v="94"/>
    <x v="5"/>
    <m/>
    <n v="22000"/>
    <x v="0"/>
    <n v="22000"/>
  </r>
  <r>
    <n v="1021156"/>
    <x v="3"/>
    <x v="1"/>
    <x v="0"/>
    <s v="1021156"/>
    <s v="GO Hso Pecho@ Cj Lom Vet TJ"/>
    <s v="Huesos"/>
    <s v="Huesos Cuarto Centra"/>
    <x v="4"/>
    <n v="90352"/>
    <n v="0"/>
    <n v="7123"/>
    <n v="90352"/>
    <n v="0"/>
    <x v="310"/>
    <x v="342"/>
    <m/>
    <n v="0"/>
    <x v="2"/>
    <n v="0"/>
  </r>
  <r>
    <n v="1021187"/>
    <x v="3"/>
    <x v="1"/>
    <x v="0"/>
    <s v="1021187"/>
    <s v="GO Cue Back@ Cj 20k t-f AS"/>
    <s v="Cueros"/>
    <s v="Cuero Back"/>
    <x v="0"/>
    <n v="-21223"/>
    <n v="24148"/>
    <n v="0"/>
    <n v="-21223"/>
    <n v="24148"/>
    <x v="7"/>
    <x v="3"/>
    <m/>
    <n v="0"/>
    <x v="2"/>
    <n v="24000"/>
  </r>
  <r>
    <n v="1021204"/>
    <x v="3"/>
    <x v="1"/>
    <x v="0"/>
    <s v="1021204"/>
    <s v="GO Lom Tocino@ Cj 20k AS"/>
    <s v="Grasas"/>
    <s v="Grasa Lomo Tocino"/>
    <x v="0"/>
    <m/>
    <m/>
    <m/>
    <m/>
    <m/>
    <x v="1"/>
    <x v="443"/>
    <m/>
    <n v="-23040"/>
    <x v="1"/>
    <n v="0"/>
  </r>
  <r>
    <n v="1021204"/>
    <x v="3"/>
    <x v="1"/>
    <x v="0"/>
    <s v="1021204"/>
    <s v="GO Lom Tocino@ Cj 20k AS"/>
    <s v="Grasas"/>
    <s v="Grasa Lomo Tocino"/>
    <x v="4"/>
    <n v="23040"/>
    <n v="0"/>
    <n v="0"/>
    <n v="23040"/>
    <n v="0"/>
    <x v="77"/>
    <x v="5"/>
    <m/>
    <n v="0"/>
    <x v="2"/>
    <n v="0"/>
  </r>
  <r>
    <n v="1021385"/>
    <x v="3"/>
    <x v="1"/>
    <x v="0"/>
    <s v="1021385"/>
    <s v="GO Cue granel Esp CC@ Cj 20k AS"/>
    <s v="Cueros"/>
    <s v="Cuero Mixto"/>
    <x v="0"/>
    <n v="-47882"/>
    <n v="191882"/>
    <n v="144000"/>
    <n v="-47882"/>
    <n v="191882"/>
    <x v="29"/>
    <x v="30"/>
    <m/>
    <n v="24000"/>
    <x v="0"/>
    <n v="96000"/>
  </r>
  <r>
    <n v="1021435"/>
    <x v="3"/>
    <x v="1"/>
    <x v="0"/>
    <s v="1021435"/>
    <s v="GO Gord Lom Tocino@ Cj 20k AS"/>
    <s v="Grasas"/>
    <s v="Grasa Gordura"/>
    <x v="0"/>
    <m/>
    <m/>
    <m/>
    <n v="0"/>
    <n v="0"/>
    <x v="7"/>
    <x v="5"/>
    <m/>
    <n v="24000"/>
    <x v="0"/>
    <n v="0"/>
  </r>
  <r>
    <n v="1021470"/>
    <x v="3"/>
    <x v="1"/>
    <x v="0"/>
    <s v="1021470"/>
    <s v="GO PernilM@ Cj 20k AK"/>
    <s v="Pernil"/>
    <s v="Pernil Mano"/>
    <x v="4"/>
    <n v="-16069"/>
    <n v="38069"/>
    <n v="22000"/>
    <n v="-16069"/>
    <n v="38069"/>
    <x v="94"/>
    <x v="87"/>
    <m/>
    <n v="0"/>
    <x v="2"/>
    <n v="0"/>
  </r>
  <r>
    <n v="1021533"/>
    <x v="3"/>
    <x v="1"/>
    <x v="0"/>
    <s v="1021533"/>
    <s v="GO Panc Mit@ Va Cj 20k AP"/>
    <s v="Panceta"/>
    <s v="Panceta s/Cuero"/>
    <x v="9"/>
    <n v="-94"/>
    <n v="0"/>
    <n v="0"/>
    <n v="-94"/>
    <n v="15000"/>
    <x v="96"/>
    <x v="90"/>
    <m/>
    <n v="0"/>
    <x v="2"/>
    <n v="0"/>
  </r>
  <r>
    <n v="1021603"/>
    <x v="3"/>
    <x v="1"/>
    <x v="0"/>
    <s v="1021603"/>
    <s v="GO MM Loin L (MC4-5)@ Fi Cj ch JP"/>
    <s v="Lomo"/>
    <s v="Lomo MM Loin"/>
    <x v="9"/>
    <n v="-1721"/>
    <n v="7000"/>
    <n v="5279"/>
    <n v="-1721"/>
    <n v="8721"/>
    <x v="74"/>
    <x v="64"/>
    <m/>
    <n v="0"/>
    <x v="2"/>
    <n v="0"/>
  </r>
  <r>
    <n v="1021609"/>
    <x v="3"/>
    <x v="1"/>
    <x v="0"/>
    <s v="1021609"/>
    <s v="GO File C/cab@ IWP Cj 10k SC"/>
    <s v="Filete"/>
    <s v="Filete c/Cabeza"/>
    <x v="9"/>
    <n v="3261"/>
    <n v="0"/>
    <n v="0"/>
    <n v="3261"/>
    <n v="0"/>
    <x v="77"/>
    <x v="5"/>
    <m/>
    <n v="0"/>
    <x v="2"/>
    <n v="0"/>
  </r>
  <r>
    <n v="1021622"/>
    <x v="3"/>
    <x v="1"/>
    <x v="0"/>
    <s v="1021622"/>
    <s v="GO BB Ribs 20-24 Oz@ Cj 10k AS"/>
    <s v="Chuleta"/>
    <s v="Chuleta Huesos"/>
    <x v="0"/>
    <n v="18399"/>
    <n v="7553"/>
    <n v="24000"/>
    <n v="18399"/>
    <n v="0"/>
    <x v="77"/>
    <x v="5"/>
    <m/>
    <n v="0"/>
    <x v="2"/>
    <n v="0"/>
  </r>
  <r>
    <n v="1021623"/>
    <x v="3"/>
    <x v="1"/>
    <x v="0"/>
    <s v="1021623"/>
    <s v="GO BB Ribs 24 oz@ Cj 10k AS"/>
    <s v="Chuleta"/>
    <s v="Chuleta Huesos"/>
    <x v="0"/>
    <n v="540"/>
    <n v="0"/>
    <n v="0"/>
    <n v="540"/>
    <n v="0"/>
    <x v="77"/>
    <x v="5"/>
    <m/>
    <n v="0"/>
    <x v="2"/>
    <n v="0"/>
  </r>
  <r>
    <n v="1021639"/>
    <x v="3"/>
    <x v="1"/>
    <x v="0"/>
    <s v="1021639"/>
    <s v="GO File C/cab@ Cj 5k AS"/>
    <s v="Filete"/>
    <s v="Filete c/Cabeza"/>
    <x v="0"/>
    <n v="829"/>
    <n v="0"/>
    <n v="0"/>
    <n v="829"/>
    <n v="0"/>
    <x v="117"/>
    <x v="133"/>
    <m/>
    <n v="0"/>
    <x v="2"/>
    <n v="0"/>
  </r>
  <r>
    <n v="1021655"/>
    <x v="3"/>
    <x v="1"/>
    <x v="0"/>
    <s v="1021655"/>
    <s v="GO Estómago Pouch@ Bo Cj 10k AS"/>
    <s v="Subprod"/>
    <s v="Subprod Visceras"/>
    <x v="4"/>
    <m/>
    <m/>
    <m/>
    <n v="0"/>
    <n v="48000"/>
    <x v="2"/>
    <x v="13"/>
    <m/>
    <n v="0"/>
    <x v="2"/>
    <n v="0"/>
  </r>
  <r>
    <n v="1021664"/>
    <x v="3"/>
    <x v="1"/>
    <x v="0"/>
    <s v="1021664"/>
    <s v="GO Pecho S/cue K@ Cj 20k TJ"/>
    <s v="Cost-Pec"/>
    <s v="Cost-Pec Entero"/>
    <x v="4"/>
    <n v="35929"/>
    <n v="8071"/>
    <n v="44000"/>
    <n v="35929"/>
    <n v="8071"/>
    <x v="50"/>
    <x v="78"/>
    <m/>
    <n v="-22000"/>
    <x v="1"/>
    <n v="0"/>
  </r>
  <r>
    <n v="1021665"/>
    <x v="3"/>
    <x v="1"/>
    <x v="0"/>
    <s v="1021665"/>
    <s v="GO Pecho S/cue K@ Cj 20k AK"/>
    <s v="Cost-Pec"/>
    <s v="Cost-Pec Entero"/>
    <x v="4"/>
    <n v="3438"/>
    <n v="40562"/>
    <n v="44000"/>
    <n v="3438"/>
    <n v="40562"/>
    <x v="50"/>
    <x v="83"/>
    <m/>
    <n v="0"/>
    <x v="2"/>
    <n v="0"/>
  </r>
  <r>
    <n v="1021731"/>
    <x v="3"/>
    <x v="1"/>
    <x v="0"/>
    <s v="1021731"/>
    <s v="GO PernilM@ Cj 20k AS"/>
    <s v="Pernil"/>
    <s v="Pernil Mano"/>
    <x v="2"/>
    <n v="-83915"/>
    <n v="46376"/>
    <n v="0"/>
    <n v="-83915"/>
    <n v="46376"/>
    <x v="77"/>
    <x v="95"/>
    <m/>
    <n v="-96000"/>
    <x v="1"/>
    <n v="24000"/>
  </r>
  <r>
    <n v="1021735"/>
    <x v="3"/>
    <x v="1"/>
    <x v="0"/>
    <s v="1021735"/>
    <s v="GO Patas@ Cj 20k AS"/>
    <s v="Subprod"/>
    <s v="Subprod Patas-Manos"/>
    <x v="2"/>
    <n v="-28402"/>
    <n v="58953"/>
    <n v="24000"/>
    <n v="-28402"/>
    <n v="58953"/>
    <x v="7"/>
    <x v="13"/>
    <m/>
    <n v="-24000"/>
    <x v="1"/>
    <n v="24000"/>
  </r>
  <r>
    <n v="1021864"/>
    <x v="3"/>
    <x v="1"/>
    <x v="0"/>
    <s v="1021864"/>
    <s v="GO Cue Papda CP@ Cj 20k AS"/>
    <s v="Cueros"/>
    <s v="Cuero Papada"/>
    <x v="0"/>
    <m/>
    <m/>
    <m/>
    <n v="0"/>
    <n v="24000"/>
    <x v="7"/>
    <x v="3"/>
    <m/>
    <n v="0"/>
    <x v="2"/>
    <n v="0"/>
  </r>
  <r>
    <n v="1021864"/>
    <x v="3"/>
    <x v="1"/>
    <x v="0"/>
    <s v="1021864"/>
    <s v="GO Cue Papda CP@ Cj 20k AS"/>
    <s v="Cueros"/>
    <s v="Cuero Papada"/>
    <x v="3"/>
    <n v="73464"/>
    <n v="83276"/>
    <n v="96000"/>
    <n v="73464"/>
    <n v="21199"/>
    <x v="2"/>
    <x v="95"/>
    <m/>
    <n v="-48000"/>
    <x v="1"/>
    <n v="0"/>
  </r>
  <r>
    <n v="1021868"/>
    <x v="3"/>
    <x v="1"/>
    <x v="0"/>
    <s v="1021868"/>
    <s v="GO PpPna 54@ Cj 20k AS"/>
    <s v="Pierna"/>
    <s v="Pierna Pulpa Fina"/>
    <x v="0"/>
    <n v="1113"/>
    <n v="0"/>
    <n v="0"/>
    <n v="1113"/>
    <n v="0"/>
    <x v="77"/>
    <x v="133"/>
    <m/>
    <n v="-1000"/>
    <x v="1"/>
    <n v="0"/>
  </r>
  <r>
    <n v="1021905"/>
    <x v="3"/>
    <x v="1"/>
    <x v="0"/>
    <s v="1021905"/>
    <s v="GO Reco 70/30 @ Cj 20k AS"/>
    <s v="Recortes"/>
    <s v="Recortes No Magro"/>
    <x v="2"/>
    <n v="4080"/>
    <n v="0"/>
    <n v="0"/>
    <n v="4080"/>
    <n v="0"/>
    <x v="77"/>
    <x v="3"/>
    <m/>
    <n v="-24000"/>
    <x v="1"/>
    <n v="0"/>
  </r>
  <r>
    <n v="1021971"/>
    <x v="3"/>
    <x v="1"/>
    <x v="0"/>
    <s v="1021971"/>
    <s v="GO Cue Back@ Cj 20k bca AS"/>
    <s v="Cueros"/>
    <s v="Cuero Back"/>
    <x v="2"/>
    <n v="0"/>
    <n v="-448"/>
    <n v="0"/>
    <n v="0"/>
    <n v="-448"/>
    <x v="77"/>
    <x v="5"/>
    <m/>
    <n v="0"/>
    <x v="2"/>
    <n v="0"/>
  </r>
  <r>
    <n v="1021976"/>
    <x v="3"/>
    <x v="1"/>
    <x v="0"/>
    <s v="1021976"/>
    <s v="GO PpPal 77@ Cj 20k AS"/>
    <s v="Paleta"/>
    <s v="Paleta Pulpa"/>
    <x v="0"/>
    <n v="-119450"/>
    <n v="323997"/>
    <n v="96000"/>
    <n v="-119450"/>
    <n v="323997"/>
    <x v="99"/>
    <x v="95"/>
    <m/>
    <n v="0"/>
    <x v="2"/>
    <n v="0"/>
  </r>
  <r>
    <n v="1022047"/>
    <x v="3"/>
    <x v="1"/>
    <x v="0"/>
    <s v="1022047"/>
    <s v="GO Triming Panc@ Cj 20k AS"/>
    <s v="Recortes"/>
    <s v="Recortes No Magro"/>
    <x v="0"/>
    <n v="20"/>
    <n v="0"/>
    <n v="0"/>
    <n v="20"/>
    <n v="0"/>
    <x v="77"/>
    <x v="5"/>
    <m/>
    <n v="0"/>
    <x v="2"/>
    <n v="0"/>
  </r>
  <r>
    <n v="1022096"/>
    <x v="3"/>
    <x v="1"/>
    <x v="0"/>
    <s v="1022096"/>
    <s v="GO Sternum Bones@ Bo Cj 10k AS"/>
    <s v="Huesos"/>
    <s v="Huesos Cuarto Delant"/>
    <x v="2"/>
    <n v="17189"/>
    <n v="238254"/>
    <n v="264000"/>
    <n v="17189"/>
    <n v="238254"/>
    <x v="127"/>
    <x v="99"/>
    <m/>
    <n v="96000"/>
    <x v="0"/>
    <n v="48000"/>
  </r>
  <r>
    <n v="1022102"/>
    <x v="3"/>
    <x v="1"/>
    <x v="0"/>
    <s v="1022102"/>
    <s v="GO Pecho S/cue K@ Cj 20k AS"/>
    <s v="Cost-Pec"/>
    <s v="Cost-Pec Entero"/>
    <x v="0"/>
    <n v="3441"/>
    <n v="0"/>
    <n v="0"/>
    <n v="3441"/>
    <n v="0"/>
    <x v="77"/>
    <x v="5"/>
    <m/>
    <n v="0"/>
    <x v="2"/>
    <n v="0"/>
  </r>
  <r>
    <n v="1022125"/>
    <x v="3"/>
    <x v="1"/>
    <x v="0"/>
    <s v="1022125"/>
    <s v="GO PernilM C/M@ Cj 20k AS"/>
    <s v="Pernil"/>
    <s v="Pernil Mano"/>
    <x v="2"/>
    <m/>
    <m/>
    <m/>
    <m/>
    <m/>
    <x v="1"/>
    <x v="95"/>
    <m/>
    <n v="-96000"/>
    <x v="1"/>
    <n v="0"/>
  </r>
  <r>
    <n v="1022149"/>
    <x v="3"/>
    <x v="1"/>
    <x v="0"/>
    <s v="1022149"/>
    <s v="GO Plancha Rebaje Ent@ Cj 20k AS"/>
    <s v="Plancha"/>
    <s v="Plancha s/Cuero"/>
    <x v="0"/>
    <n v="-5848"/>
    <n v="0"/>
    <n v="0"/>
    <n v="-5848"/>
    <n v="0"/>
    <x v="77"/>
    <x v="5"/>
    <m/>
    <n v="0"/>
    <x v="2"/>
    <n v="0"/>
  </r>
  <r>
    <n v="1022150"/>
    <x v="3"/>
    <x v="1"/>
    <x v="0"/>
    <s v="1022150"/>
    <s v="GO Gord chic@ Cj 20k AS"/>
    <s v="Grasas"/>
    <s v="Grasa Gordura"/>
    <x v="0"/>
    <n v="-3513"/>
    <n v="99513"/>
    <n v="96000"/>
    <n v="-3513"/>
    <n v="99513"/>
    <x v="99"/>
    <x v="95"/>
    <m/>
    <n v="0"/>
    <x v="2"/>
    <n v="24000"/>
  </r>
  <r>
    <n v="1022182"/>
    <x v="3"/>
    <x v="1"/>
    <x v="0"/>
    <s v="1022182"/>
    <s v="GO BB Ribs 20-24 oz@ Cj 10k AS"/>
    <s v="Chuleta"/>
    <s v="Chuleta Huesos"/>
    <x v="4"/>
    <n v="1567"/>
    <n v="20433"/>
    <n v="22000"/>
    <n v="1567"/>
    <n v="20433"/>
    <x v="94"/>
    <x v="87"/>
    <m/>
    <n v="0"/>
    <x v="2"/>
    <n v="0"/>
  </r>
  <r>
    <n v="1022183"/>
    <x v="3"/>
    <x v="1"/>
    <x v="0"/>
    <s v="1022183"/>
    <s v="GO PernilP@ Bo Cj 20k AS"/>
    <s v="Pernil"/>
    <s v="Pernil Pierna"/>
    <x v="2"/>
    <n v="127332"/>
    <n v="34576"/>
    <n v="168000"/>
    <n v="127332"/>
    <n v="34576"/>
    <x v="411"/>
    <x v="160"/>
    <m/>
    <n v="-316000"/>
    <x v="1"/>
    <n v="192000"/>
  </r>
  <r>
    <n v="1022186"/>
    <x v="3"/>
    <x v="1"/>
    <x v="0"/>
    <s v="1022186"/>
    <s v="GO Resto Tira Hso Ctro@ Bo Cj 20k AS"/>
    <s v="Huesos"/>
    <s v="Huesos Cuarto Centra"/>
    <x v="2"/>
    <n v="-2754"/>
    <n v="62285"/>
    <n v="48000"/>
    <n v="-2754"/>
    <n v="62285"/>
    <x v="2"/>
    <x v="3"/>
    <m/>
    <n v="24000"/>
    <x v="0"/>
    <n v="0"/>
  </r>
  <r>
    <n v="1022196"/>
    <x v="3"/>
    <x v="1"/>
    <x v="0"/>
    <s v="1022196"/>
    <s v="GO Forro Pal@ Cj 20k AS"/>
    <s v="Cueros"/>
    <s v="Cuero Forro"/>
    <x v="0"/>
    <n v="7785"/>
    <n v="8429"/>
    <n v="24000"/>
    <n v="7785"/>
    <n v="8429"/>
    <x v="7"/>
    <x v="3"/>
    <m/>
    <n v="0"/>
    <x v="2"/>
    <n v="0"/>
  </r>
  <r>
    <n v="1022197"/>
    <x v="3"/>
    <x v="1"/>
    <x v="0"/>
    <s v="1022197"/>
    <s v="GO Pna Forro@ Cj 20k AS"/>
    <s v="Cueros"/>
    <s v="Cuero Forro"/>
    <x v="0"/>
    <n v="-1376"/>
    <n v="1376"/>
    <n v="0"/>
    <n v="-1376"/>
    <n v="1376"/>
    <x v="77"/>
    <x v="5"/>
    <m/>
    <n v="0"/>
    <x v="2"/>
    <n v="0"/>
  </r>
  <r>
    <n v="1022217"/>
    <x v="3"/>
    <x v="1"/>
    <x v="0"/>
    <s v="1022217"/>
    <s v="GO Lom Tocino@ Bo Cj 20k AS"/>
    <s v="Grasas"/>
    <s v="Grasa Lomo Tocino"/>
    <x v="3"/>
    <n v="24242"/>
    <n v="291335"/>
    <n v="312000"/>
    <n v="24242"/>
    <n v="95758"/>
    <x v="36"/>
    <x v="9"/>
    <m/>
    <n v="48000"/>
    <x v="0"/>
    <n v="168000"/>
  </r>
  <r>
    <n v="1022218"/>
    <x v="3"/>
    <x v="1"/>
    <x v="0"/>
    <s v="1022218"/>
    <s v="GO Grasa Forro Pna Limp@ Cj 20k AS"/>
    <s v="Grasas"/>
    <s v="Grasa Forro"/>
    <x v="0"/>
    <m/>
    <m/>
    <m/>
    <n v="0"/>
    <n v="24000"/>
    <x v="7"/>
    <x v="5"/>
    <m/>
    <n v="24000"/>
    <x v="0"/>
    <n v="0"/>
  </r>
  <r>
    <n v="1022218"/>
    <x v="3"/>
    <x v="1"/>
    <x v="0"/>
    <s v="1022218"/>
    <s v="GO Grasa Forro Pna Limp@ Cj 20k AS"/>
    <s v="Grasas"/>
    <s v="Grasa Forro"/>
    <x v="3"/>
    <n v="-243697"/>
    <n v="56540"/>
    <n v="0"/>
    <n v="-243697"/>
    <n v="32540"/>
    <x v="77"/>
    <x v="3"/>
    <m/>
    <n v="-24000"/>
    <x v="1"/>
    <n v="0"/>
  </r>
  <r>
    <n v="1022273"/>
    <x v="3"/>
    <x v="1"/>
    <x v="0"/>
    <s v="1022273"/>
    <s v="GO Grasa Forro Pna Limp@ Bo Cj AS"/>
    <s v="Grasas"/>
    <s v="Grasa Forro"/>
    <x v="0"/>
    <m/>
    <m/>
    <m/>
    <n v="0"/>
    <n v="24000"/>
    <x v="7"/>
    <x v="3"/>
    <m/>
    <n v="0"/>
    <x v="2"/>
    <n v="0"/>
  </r>
  <r>
    <n v="1022273"/>
    <x v="3"/>
    <x v="1"/>
    <x v="0"/>
    <s v="1022273"/>
    <s v="GO Grasa Forro Pna Limp@ Bo Cj AS"/>
    <s v="Grasas"/>
    <s v="Grasa Forro"/>
    <x v="3"/>
    <n v="-299575"/>
    <n v="181659"/>
    <n v="0"/>
    <n v="-299575"/>
    <n v="157659"/>
    <x v="77"/>
    <x v="5"/>
    <m/>
    <n v="0"/>
    <x v="2"/>
    <n v="0"/>
  </r>
  <r>
    <n v="1022282"/>
    <x v="3"/>
    <x v="1"/>
    <x v="0"/>
    <s v="1022282"/>
    <s v="GO Malaya Japon@ Vp Fi Cj 20k AP"/>
    <s v="Prolijado"/>
    <s v="Prolijado Malaya"/>
    <x v="9"/>
    <n v="-3000"/>
    <n v="0"/>
    <n v="0"/>
    <n v="-3000"/>
    <n v="0"/>
    <x v="77"/>
    <x v="5"/>
    <m/>
    <n v="0"/>
    <x v="2"/>
    <n v="0"/>
  </r>
  <r>
    <n v="1022283"/>
    <x v="3"/>
    <x v="1"/>
    <x v="0"/>
    <s v="1022283"/>
    <s v="GO Malaya 5-6mm@ Bo Cj 9k AS"/>
    <s v="Prolijado"/>
    <s v="Prolijado Malaya"/>
    <x v="4"/>
    <n v="-10237"/>
    <n v="10237"/>
    <n v="0"/>
    <n v="-10237"/>
    <n v="10237"/>
    <x v="77"/>
    <x v="5"/>
    <m/>
    <n v="0"/>
    <x v="2"/>
    <n v="0"/>
  </r>
  <r>
    <n v="1022291"/>
    <x v="3"/>
    <x v="1"/>
    <x v="0"/>
    <s v="1022291"/>
    <s v="GO PernilM B@ Bo Cj 20k AS"/>
    <s v="Pernil"/>
    <s v="Pernil Mano"/>
    <x v="2"/>
    <n v="-15217"/>
    <n v="60410"/>
    <n v="48000"/>
    <n v="-15217"/>
    <n v="60410"/>
    <x v="2"/>
    <x v="13"/>
    <m/>
    <n v="0"/>
    <x v="2"/>
    <n v="24000"/>
  </r>
  <r>
    <n v="1022313"/>
    <x v="3"/>
    <x v="1"/>
    <x v="0"/>
    <s v="1022313"/>
    <s v="GO CC Loin T@ Fi Cj AP"/>
    <s v="Lomo"/>
    <s v="Lomo CC Loin"/>
    <x v="9"/>
    <n v="-1172"/>
    <n v="6893"/>
    <n v="5722"/>
    <n v="-1172"/>
    <n v="11171"/>
    <x v="80"/>
    <x v="70"/>
    <m/>
    <n v="0"/>
    <x v="2"/>
    <n v="0"/>
  </r>
  <r>
    <n v="1022326"/>
    <x v="3"/>
    <x v="1"/>
    <x v="0"/>
    <s v="1022326"/>
    <s v="GO CC Loin L (S/T)@ Fi Cj AP"/>
    <s v="Lomo"/>
    <s v="Lomo CC Loin"/>
    <x v="9"/>
    <n v="2415"/>
    <n v="22585"/>
    <n v="25000"/>
    <n v="2415"/>
    <n v="22585"/>
    <x v="110"/>
    <x v="112"/>
    <m/>
    <n v="0"/>
    <x v="2"/>
    <n v="0"/>
  </r>
  <r>
    <n v="1022370"/>
    <x v="3"/>
    <x v="1"/>
    <x v="0"/>
    <s v="1022370"/>
    <s v="GO MM Loin LL (29-32 VP)@ Bo Cj AP"/>
    <s v="Lomo"/>
    <s v="Lomo MM Loin"/>
    <x v="9"/>
    <n v="-587"/>
    <n v="40000"/>
    <n v="39413"/>
    <n v="-587"/>
    <n v="40587"/>
    <x v="13"/>
    <x v="125"/>
    <m/>
    <n v="0"/>
    <x v="2"/>
    <n v="4500"/>
  </r>
  <r>
    <n v="1022371"/>
    <x v="3"/>
    <x v="1"/>
    <x v="0"/>
    <s v="1022371"/>
    <s v="GO Panc S/tec SP@ Fi Cj AP"/>
    <s v="Panceta"/>
    <s v="Panceta s/Cuero"/>
    <x v="9"/>
    <n v="-2454"/>
    <n v="18000"/>
    <n v="19000"/>
    <n v="-2454"/>
    <n v="18000"/>
    <x v="209"/>
    <x v="271"/>
    <m/>
    <n v="1000"/>
    <x v="0"/>
    <n v="6700"/>
  </r>
  <r>
    <n v="1022373"/>
    <x v="3"/>
    <x v="1"/>
    <x v="0"/>
    <s v="1022373"/>
    <s v="GO Reco 60/40 @ Cj 20k AS"/>
    <s v="Recortes"/>
    <s v="Recortes No Magro"/>
    <x v="2"/>
    <n v="24360"/>
    <n v="0"/>
    <n v="24000"/>
    <n v="24360"/>
    <n v="0"/>
    <x v="77"/>
    <x v="5"/>
    <m/>
    <n v="0"/>
    <x v="2"/>
    <n v="0"/>
  </r>
  <r>
    <n v="1022378"/>
    <x v="3"/>
    <x v="1"/>
    <x v="0"/>
    <s v="1022378"/>
    <s v="GO Resto Tira Hso@ Fi Cj 10k AS"/>
    <s v="Huesos"/>
    <s v="Huesos Cuarto Centra"/>
    <x v="2"/>
    <n v="3534"/>
    <n v="60959"/>
    <n v="72000"/>
    <n v="3534"/>
    <n v="60959"/>
    <x v="17"/>
    <x v="13"/>
    <m/>
    <n v="24000"/>
    <x v="0"/>
    <n v="24000"/>
  </r>
  <r>
    <n v="1022381"/>
    <x v="3"/>
    <x v="1"/>
    <x v="0"/>
    <s v="1022381"/>
    <s v="GO Gord Esp@ Bo Cj 10k AS"/>
    <s v="Grasas"/>
    <s v="Grasa Gordura"/>
    <x v="2"/>
    <n v="5711"/>
    <n v="91973"/>
    <n v="96000"/>
    <n v="5711"/>
    <n v="91973"/>
    <x v="412"/>
    <x v="9"/>
    <m/>
    <n v="32000"/>
    <x v="0"/>
    <n v="0"/>
  </r>
  <r>
    <n v="1022384"/>
    <x v="3"/>
    <x v="1"/>
    <x v="0"/>
    <s v="1022384"/>
    <s v="GO BB Ribs Grd B@ Fi Cj 10k AS"/>
    <s v="Chuleta"/>
    <s v="Chuleta Huesos"/>
    <x v="0"/>
    <n v="619"/>
    <n v="0"/>
    <n v="0"/>
    <n v="619"/>
    <n v="0"/>
    <x v="77"/>
    <x v="5"/>
    <m/>
    <n v="0"/>
    <x v="2"/>
    <n v="0"/>
  </r>
  <r>
    <n v="1022406"/>
    <x v="3"/>
    <x v="1"/>
    <x v="0"/>
    <s v="1022406"/>
    <s v="GO Patas B@ Bo Cj 20 k AS"/>
    <s v="Subprod"/>
    <s v="Subprod Patas-Manos"/>
    <x v="0"/>
    <n v="362"/>
    <n v="4276"/>
    <n v="0"/>
    <n v="362"/>
    <n v="4276"/>
    <x v="92"/>
    <x v="82"/>
    <m/>
    <n v="0"/>
    <x v="2"/>
    <n v="0"/>
  </r>
  <r>
    <n v="1022409"/>
    <x v="3"/>
    <x v="1"/>
    <x v="0"/>
    <s v="1022409"/>
    <s v="GO Tripa s/Cal# Bidon AS"/>
    <s v="Subprod"/>
    <s v="Subprod Tripa"/>
    <x v="0"/>
    <n v="15811"/>
    <n v="0"/>
    <n v="0"/>
    <n v="15811"/>
    <n v="0"/>
    <x v="77"/>
    <x v="444"/>
    <m/>
    <n v="-47880"/>
    <x v="1"/>
    <n v="0"/>
  </r>
  <r>
    <n v="1022414"/>
    <x v="3"/>
    <x v="1"/>
    <x v="0"/>
    <s v="1022414"/>
    <s v="GO Caz Ent@ Bo Cj 10k AS"/>
    <s v="Chuleta"/>
    <s v="Chuleta Cazuela"/>
    <x v="2"/>
    <n v="-23615"/>
    <n v="117052"/>
    <n v="72000"/>
    <n v="-23615"/>
    <n v="117052"/>
    <x v="17"/>
    <x v="95"/>
    <m/>
    <n v="-24000"/>
    <x v="1"/>
    <n v="24000"/>
  </r>
  <r>
    <n v="1022417"/>
    <x v="3"/>
    <x v="1"/>
    <x v="0"/>
    <s v="1022417"/>
    <s v="GO Cue granel@ Bo Cj 20k AS"/>
    <s v="Cueros"/>
    <s v="Cuero Mixto"/>
    <x v="2"/>
    <m/>
    <m/>
    <m/>
    <m/>
    <m/>
    <x v="1"/>
    <x v="3"/>
    <m/>
    <n v="-24000"/>
    <x v="1"/>
    <n v="96000"/>
  </r>
  <r>
    <n v="1022418"/>
    <x v="3"/>
    <x v="1"/>
    <x v="0"/>
    <s v="1022418"/>
    <s v="GO Tripa s/Cal# Bidon AS"/>
    <s v="Subprod"/>
    <s v="Subprod Tripa"/>
    <x v="2"/>
    <n v="-11340"/>
    <n v="11340"/>
    <n v="0"/>
    <n v="-11340"/>
    <n v="11340"/>
    <x v="77"/>
    <x v="5"/>
    <m/>
    <n v="0"/>
    <x v="2"/>
    <n v="0"/>
  </r>
  <r>
    <n v="1022472"/>
    <x v="3"/>
    <x v="1"/>
    <x v="0"/>
    <s v="1022472"/>
    <s v="GO Lom Ctro S/Tecla(OY)Mit@ Cj Tf 20k AP"/>
    <s v="Lomo"/>
    <s v="Lomo Centro"/>
    <x v="9"/>
    <n v="339"/>
    <n v="12661"/>
    <n v="13000"/>
    <n v="339"/>
    <n v="12661"/>
    <x v="104"/>
    <x v="103"/>
    <m/>
    <n v="0"/>
    <x v="2"/>
    <n v="1000"/>
  </r>
  <r>
    <n v="1022499"/>
    <x v="3"/>
    <x v="1"/>
    <x v="0"/>
    <s v="1022499"/>
    <s v="GO Lom Vet Mit@ 4 Bo Cj 10k AP"/>
    <s v="Lomo"/>
    <s v="Lomo Vetado"/>
    <x v="9"/>
    <n v="-6461"/>
    <n v="27461"/>
    <n v="21000"/>
    <n v="-6461"/>
    <n v="27461"/>
    <x v="413"/>
    <x v="445"/>
    <m/>
    <n v="0"/>
    <x v="2"/>
    <n v="8500"/>
  </r>
  <r>
    <n v="1022541"/>
    <x v="3"/>
    <x v="1"/>
    <x v="0"/>
    <s v="1022541"/>
    <s v="GO Reco 20/80 @ Cj 20k AS"/>
    <s v="Grasas"/>
    <s v="Grasa Gordura"/>
    <x v="2"/>
    <n v="-20509"/>
    <n v="20509"/>
    <n v="0"/>
    <n v="-20509"/>
    <n v="20509"/>
    <x v="77"/>
    <x v="5"/>
    <m/>
    <n v="0"/>
    <x v="2"/>
    <n v="72000"/>
  </r>
  <r>
    <n v="1022569"/>
    <x v="3"/>
    <x v="1"/>
    <x v="0"/>
    <s v="1022569"/>
    <s v="GO BB Ribs 24-28 Oz@ Cj 10k AS"/>
    <s v="Chuleta"/>
    <s v="Chuleta Huesos"/>
    <x v="0"/>
    <n v="670"/>
    <n v="0"/>
    <n v="0"/>
    <n v="670"/>
    <n v="0"/>
    <x v="77"/>
    <x v="5"/>
    <m/>
    <n v="0"/>
    <x v="2"/>
    <n v="0"/>
  </r>
  <r>
    <n v="1022587"/>
    <x v="3"/>
    <x v="1"/>
    <x v="0"/>
    <s v="1022587"/>
    <s v="GO CC Loin L (S/T) 45@ Fi Cj AP"/>
    <s v="Lomo"/>
    <s v="Lomo CC Loin"/>
    <x v="9"/>
    <n v="-1354"/>
    <n v="3000"/>
    <n v="1646"/>
    <n v="-1354"/>
    <n v="4354"/>
    <x v="39"/>
    <x v="14"/>
    <m/>
    <n v="0"/>
    <x v="2"/>
    <n v="0"/>
  </r>
  <r>
    <n v="1022600"/>
    <x v="3"/>
    <x v="1"/>
    <x v="0"/>
    <s v="1022600"/>
    <s v="GO Lom Vet 2 a 2,3k@ Fi Verd Cj AP"/>
    <s v="Lomo"/>
    <s v="Lomo Vetado"/>
    <x v="9"/>
    <n v="-6931"/>
    <n v="21931"/>
    <n v="15000"/>
    <n v="-6931"/>
    <n v="21931"/>
    <x v="96"/>
    <x v="90"/>
    <m/>
    <n v="0"/>
    <x v="2"/>
    <n v="6833.3333333333321"/>
  </r>
  <r>
    <n v="1022607"/>
    <x v="3"/>
    <x v="1"/>
    <x v="0"/>
    <s v="1022607"/>
    <s v="GO Platead Lom TF@ Cj 10k AK (TS)"/>
    <s v="Prolijado"/>
    <s v="Prolijado Plateada"/>
    <x v="4"/>
    <n v="-15316"/>
    <n v="26805"/>
    <n v="11489"/>
    <n v="-15316"/>
    <n v="30000"/>
    <x v="94"/>
    <x v="87"/>
    <m/>
    <n v="0"/>
    <x v="2"/>
    <n v="0"/>
  </r>
  <r>
    <n v="1022637"/>
    <x v="3"/>
    <x v="1"/>
    <x v="0"/>
    <s v="1022637"/>
    <s v="GO Hso Escapula@ Cj 15kg AS"/>
    <s v="Huesos"/>
    <s v="Huesos Cuarto Delant"/>
    <x v="2"/>
    <n v="1613"/>
    <n v="98506"/>
    <n v="96000"/>
    <n v="1613"/>
    <n v="98506"/>
    <x v="99"/>
    <x v="9"/>
    <m/>
    <n v="24000"/>
    <x v="0"/>
    <n v="48000"/>
  </r>
  <r>
    <n v="1022664"/>
    <x v="3"/>
    <x v="1"/>
    <x v="0"/>
    <s v="1022664"/>
    <s v="GO CC Loin L (S/T) (DF)@ Fi Cj AP"/>
    <s v="Lomo"/>
    <s v="Lomo CC Loin"/>
    <x v="9"/>
    <n v="-8497"/>
    <n v="40000"/>
    <n v="31503"/>
    <n v="-8497"/>
    <n v="58497"/>
    <x v="122"/>
    <x v="141"/>
    <m/>
    <n v="0"/>
    <x v="2"/>
    <n v="0"/>
  </r>
  <r>
    <n v="1022709"/>
    <x v="3"/>
    <x v="1"/>
    <x v="0"/>
    <s v="1022709"/>
    <s v="GO PpPna 57@ Bo Cj AS"/>
    <s v="Pierna"/>
    <s v="Pierna Pulpa"/>
    <x v="0"/>
    <n v="1388"/>
    <n v="48192"/>
    <n v="48000"/>
    <n v="1388"/>
    <n v="48192"/>
    <x v="2"/>
    <x v="13"/>
    <m/>
    <n v="0"/>
    <x v="2"/>
    <n v="144000"/>
  </r>
  <r>
    <n v="1022748"/>
    <x v="3"/>
    <x v="1"/>
    <x v="0"/>
    <s v="1022748"/>
    <s v="GO Manos@ Cj 10k AS"/>
    <s v="Subprod"/>
    <s v="Subprod Patas-Manos"/>
    <x v="2"/>
    <m/>
    <m/>
    <m/>
    <m/>
    <m/>
    <x v="1"/>
    <x v="13"/>
    <m/>
    <n v="-48000"/>
    <x v="1"/>
    <n v="44000"/>
  </r>
  <r>
    <n v="1022781"/>
    <x v="3"/>
    <x v="1"/>
    <x v="0"/>
    <s v="1022781"/>
    <s v="GO Tripa Calib 32/35# Bo Bidon AS"/>
    <s v="Subprod"/>
    <s v="Subprod Tripa"/>
    <x v="0"/>
    <m/>
    <m/>
    <m/>
    <n v="0"/>
    <n v="0"/>
    <x v="414"/>
    <x v="446"/>
    <m/>
    <n v="-10281.599999999999"/>
    <x v="1"/>
    <n v="0"/>
  </r>
  <r>
    <n v="1022782"/>
    <x v="3"/>
    <x v="1"/>
    <x v="0"/>
    <s v="1022782"/>
    <s v="GO Tripa Calib 35/38# Bo Bidon AS"/>
    <s v="Subprod"/>
    <s v="Subprod Tripa"/>
    <x v="0"/>
    <n v="0"/>
    <n v="3600"/>
    <n v="3600"/>
    <n v="0"/>
    <n v="3600"/>
    <x v="415"/>
    <x v="447"/>
    <m/>
    <n v="-7620"/>
    <x v="1"/>
    <n v="0"/>
  </r>
  <r>
    <n v="1022783"/>
    <x v="3"/>
    <x v="1"/>
    <x v="0"/>
    <s v="1022783"/>
    <s v="GO Tripa Calib 38/40# Bo Bidon AS"/>
    <s v="Subprod"/>
    <s v="Subprod Tripa"/>
    <x v="0"/>
    <n v="0"/>
    <n v="15600"/>
    <n v="15600"/>
    <n v="0"/>
    <n v="15600"/>
    <x v="416"/>
    <x v="231"/>
    <m/>
    <n v="0"/>
    <x v="2"/>
    <n v="0"/>
  </r>
  <r>
    <n v="1022786"/>
    <x v="3"/>
    <x v="1"/>
    <x v="0"/>
    <s v="1022786"/>
    <s v="GO Trip Calib Tub 35/39 Azul# Bidon AS"/>
    <s v="Subprod"/>
    <s v="Subprod Tripa"/>
    <x v="0"/>
    <n v="0"/>
    <n v="300"/>
    <n v="300"/>
    <n v="0"/>
    <n v="300"/>
    <x v="417"/>
    <x v="448"/>
    <m/>
    <n v="46.5"/>
    <x v="0"/>
    <n v="0"/>
  </r>
  <r>
    <n v="1022817"/>
    <x v="3"/>
    <x v="1"/>
    <x v="0"/>
    <s v="1022817"/>
    <s v="GO Lom Vet L@ VP Cj Lom Vet Mad AP"/>
    <s v="Muestra"/>
    <s v="Muestra"/>
    <x v="9"/>
    <m/>
    <m/>
    <m/>
    <m/>
    <m/>
    <x v="1"/>
    <x v="449"/>
    <m/>
    <n v="-22.3"/>
    <x v="1"/>
    <n v="0"/>
  </r>
  <r>
    <n v="1022847"/>
    <x v="3"/>
    <x v="1"/>
    <x v="0"/>
    <s v="1022847"/>
    <s v="GO Cne Falda Pan@ CJ 20k AS"/>
    <s v="Panceta"/>
    <s v="Panceta s/Cuero"/>
    <x v="0"/>
    <n v="-30662"/>
    <n v="29267"/>
    <n v="0"/>
    <n v="-30662"/>
    <n v="29267"/>
    <x v="77"/>
    <x v="5"/>
    <m/>
    <n v="0"/>
    <x v="2"/>
    <n v="0"/>
  </r>
  <r>
    <n v="1022851"/>
    <x v="3"/>
    <x v="1"/>
    <x v="0"/>
    <s v="1022851"/>
    <s v="GO Pal Nor@ Cj 20k AS"/>
    <s v="Paleta"/>
    <s v="Paleta Entera"/>
    <x v="2"/>
    <n v="-901"/>
    <n v="0"/>
    <n v="0"/>
    <n v="-901"/>
    <n v="0"/>
    <x v="77"/>
    <x v="5"/>
    <m/>
    <n v="0"/>
    <x v="2"/>
    <n v="0"/>
  </r>
  <r>
    <n v="1022855"/>
    <x v="3"/>
    <x v="1"/>
    <x v="0"/>
    <s v="1022855"/>
    <s v="GO Grasa Forro Pal@ Cj 20k AS"/>
    <s v="Grasas"/>
    <s v="Grasa Forro"/>
    <x v="0"/>
    <n v="4554"/>
    <n v="24549"/>
    <n v="24000"/>
    <n v="4554"/>
    <n v="24549"/>
    <x v="7"/>
    <x v="3"/>
    <m/>
    <n v="0"/>
    <x v="2"/>
    <n v="0"/>
  </r>
  <r>
    <n v="1022856"/>
    <x v="3"/>
    <x v="1"/>
    <x v="0"/>
    <s v="1022856"/>
    <s v="GO Reco 10/90 @ Cj 20k AS"/>
    <s v="Grasas"/>
    <s v="Grasa Gordura"/>
    <x v="2"/>
    <n v="17893"/>
    <n v="35227"/>
    <n v="24000"/>
    <n v="17893"/>
    <n v="35227"/>
    <x v="7"/>
    <x v="13"/>
    <m/>
    <n v="-24000"/>
    <x v="1"/>
    <n v="0"/>
  </r>
  <r>
    <n v="1022869"/>
    <x v="3"/>
    <x v="1"/>
    <x v="0"/>
    <s v="1022869"/>
    <s v="GO Hso Pecho@ Cj 10k AP"/>
    <s v="Huesos"/>
    <s v="Huesos Cuarto Centra"/>
    <x v="9"/>
    <n v="70"/>
    <n v="0"/>
    <n v="0"/>
    <n v="70"/>
    <n v="0"/>
    <x v="77"/>
    <x v="5"/>
    <m/>
    <n v="0"/>
    <x v="2"/>
    <n v="0"/>
  </r>
  <r>
    <n v="1022885"/>
    <x v="3"/>
    <x v="1"/>
    <x v="0"/>
    <s v="1022885"/>
    <s v="GO Panc S/cue@ Cj Panc TJ"/>
    <s v="Panceta"/>
    <s v="Panceta s/Cuero"/>
    <x v="4"/>
    <n v="-252761"/>
    <n v="674802"/>
    <n v="422041"/>
    <n v="-252761"/>
    <n v="603802"/>
    <x v="418"/>
    <x v="337"/>
    <m/>
    <n v="-8959"/>
    <x v="1"/>
    <n v="264000"/>
  </r>
  <r>
    <n v="1022887"/>
    <x v="3"/>
    <x v="1"/>
    <x v="0"/>
    <s v="1022887"/>
    <s v="GO Panc S/cue@ Cj Panc AK"/>
    <s v="Panceta"/>
    <s v="Panceta s/Cuero"/>
    <x v="4"/>
    <n v="-37368"/>
    <n v="319000"/>
    <n v="281632"/>
    <n v="-37368"/>
    <n v="321368"/>
    <x v="307"/>
    <x v="338"/>
    <m/>
    <n v="0"/>
    <x v="2"/>
    <n v="198000"/>
  </r>
  <r>
    <n v="1022901"/>
    <x v="3"/>
    <x v="1"/>
    <x v="0"/>
    <s v="1022901"/>
    <s v="GO Panc Tec S/Cue L@ Fi CJ Ch AP"/>
    <s v="Panceta"/>
    <s v="Panceta s/Cuero"/>
    <x v="9"/>
    <n v="-205"/>
    <n v="10000"/>
    <n v="9795"/>
    <n v="-205"/>
    <n v="10205"/>
    <x v="80"/>
    <x v="70"/>
    <m/>
    <n v="0"/>
    <x v="2"/>
    <n v="3000"/>
  </r>
  <r>
    <n v="1022919"/>
    <x v="3"/>
    <x v="1"/>
    <x v="0"/>
    <s v="1022919"/>
    <s v="GO MM LOIN S VP@ Cj 10k AP"/>
    <s v="Lomo"/>
    <s v="Lomo MM Loin"/>
    <x v="9"/>
    <n v="-1138"/>
    <n v="5075"/>
    <n v="24000"/>
    <n v="-1138"/>
    <n v="5075"/>
    <x v="7"/>
    <x v="3"/>
    <m/>
    <n v="0"/>
    <x v="2"/>
    <n v="12000"/>
  </r>
  <r>
    <n v="1022920"/>
    <x v="3"/>
    <x v="1"/>
    <x v="0"/>
    <s v="1022920"/>
    <s v="GO Gord Rebaje@ Cj 20k AS"/>
    <s v="Grasas"/>
    <s v="Grasa Gordura"/>
    <x v="0"/>
    <n v="4619"/>
    <n v="0"/>
    <n v="0"/>
    <n v="4619"/>
    <n v="0"/>
    <x v="419"/>
    <x v="450"/>
    <m/>
    <n v="0"/>
    <x v="2"/>
    <n v="0"/>
  </r>
  <r>
    <n v="1022921"/>
    <x v="3"/>
    <x v="1"/>
    <x v="0"/>
    <s v="1022921"/>
    <s v="GO Gord Chic@ Cj 20k AS"/>
    <s v="Grasas"/>
    <s v="Grasa Gordura"/>
    <x v="0"/>
    <n v="-2341"/>
    <n v="42082"/>
    <n v="40000"/>
    <n v="-2341"/>
    <n v="42082"/>
    <x v="13"/>
    <x v="62"/>
    <m/>
    <n v="5000"/>
    <x v="0"/>
    <n v="0"/>
  </r>
  <r>
    <n v="1022922"/>
    <x v="3"/>
    <x v="1"/>
    <x v="0"/>
    <s v="1022922"/>
    <s v="GO Triming Panc@ Cj 20k AS"/>
    <s v="Recortes"/>
    <s v="Recortes No Magro"/>
    <x v="0"/>
    <n v="-7676"/>
    <n v="0"/>
    <n v="0"/>
    <n v="-7676"/>
    <n v="0"/>
    <x v="77"/>
    <x v="5"/>
    <m/>
    <n v="0"/>
    <x v="2"/>
    <n v="0"/>
  </r>
  <r>
    <n v="1022928"/>
    <x v="3"/>
    <x v="1"/>
    <x v="0"/>
    <s v="1022928"/>
    <s v="GO Cue Granel Esp CC@Cj 20k AS"/>
    <s v="Cueros"/>
    <s v="Cuero Mixto"/>
    <x v="0"/>
    <n v="8320"/>
    <n v="0"/>
    <n v="0"/>
    <n v="8320"/>
    <n v="0"/>
    <x v="77"/>
    <x v="5"/>
    <m/>
    <n v="0"/>
    <x v="2"/>
    <n v="0"/>
  </r>
  <r>
    <n v="1022930"/>
    <x v="3"/>
    <x v="1"/>
    <x v="0"/>
    <s v="1022930"/>
    <s v="GO Panc S/cue Hem@ Cj Panc TJ AS"/>
    <s v="Panceta"/>
    <s v="Panceta s/Cuero"/>
    <x v="4"/>
    <n v="-2880"/>
    <n v="112880"/>
    <n v="110000"/>
    <n v="-2880"/>
    <n v="112880"/>
    <x v="87"/>
    <x v="77"/>
    <m/>
    <n v="0"/>
    <x v="2"/>
    <n v="0"/>
  </r>
  <r>
    <n v="1022931"/>
    <x v="3"/>
    <x v="1"/>
    <x v="0"/>
    <s v="1022931"/>
    <s v="GO File C/cab 6x1@ VP Cj AP"/>
    <s v="Filete"/>
    <s v="Filete c/Cabeza"/>
    <x v="9"/>
    <n v="135"/>
    <n v="30757"/>
    <n v="30000"/>
    <n v="135"/>
    <n v="30757"/>
    <x v="116"/>
    <x v="132"/>
    <m/>
    <n v="0"/>
    <x v="2"/>
    <n v="2000"/>
  </r>
  <r>
    <n v="1022985"/>
    <x v="3"/>
    <x v="1"/>
    <x v="0"/>
    <s v="1022985"/>
    <s v="GO Lom Vet Mad@ Cj 8,5k TJ"/>
    <s v="Lomo"/>
    <s v="Lomo Vetado"/>
    <x v="4"/>
    <n v="-703"/>
    <n v="2282"/>
    <n v="1579"/>
    <n v="-703"/>
    <n v="1861"/>
    <x v="84"/>
    <x v="74"/>
    <m/>
    <n v="0"/>
    <x v="2"/>
    <n v="0"/>
  </r>
  <r>
    <n v="1022986"/>
    <x v="3"/>
    <x v="1"/>
    <x v="0"/>
    <s v="1022986"/>
    <s v="GO Panc S/cue Mad@ Cj 16,4k Panc TJ"/>
    <s v="Panceta"/>
    <s v="Panceta s/Cuero"/>
    <x v="4"/>
    <n v="-6"/>
    <n v="6"/>
    <n v="0"/>
    <n v="-6"/>
    <n v="6"/>
    <x v="77"/>
    <x v="5"/>
    <m/>
    <n v="0"/>
    <x v="2"/>
    <n v="0"/>
  </r>
  <r>
    <n v="1022987"/>
    <x v="3"/>
    <x v="1"/>
    <x v="0"/>
    <s v="1022987"/>
    <s v="GO Lom Tocino@ Bo Cj 20k AP"/>
    <s v="Plancha"/>
    <s v="Plancha s/Cuero"/>
    <x v="9"/>
    <n v="-47720"/>
    <n v="47720"/>
    <n v="24000"/>
    <n v="-47720"/>
    <n v="23720"/>
    <x v="77"/>
    <x v="5"/>
    <m/>
    <n v="0"/>
    <x v="2"/>
    <n v="24000"/>
  </r>
  <r>
    <n v="1022990"/>
    <x v="3"/>
    <x v="1"/>
    <x v="0"/>
    <s v="1022990"/>
    <s v="GO Panc Tec S/cue VP@ Cj ch AP"/>
    <s v="Panceta"/>
    <s v="Panceta s/Cuero"/>
    <x v="9"/>
    <n v="-796"/>
    <n v="0"/>
    <n v="0"/>
    <n v="-796"/>
    <n v="-25000"/>
    <x v="77"/>
    <x v="5"/>
    <m/>
    <n v="0"/>
    <x v="2"/>
    <n v="0"/>
  </r>
  <r>
    <n v="1022996"/>
    <x v="3"/>
    <x v="1"/>
    <x v="0"/>
    <s v="1022996"/>
    <s v="GO Visual Triming@ Cj 20k AS"/>
    <s v="Grasas"/>
    <s v="Grasa Gordura"/>
    <x v="0"/>
    <n v="6307"/>
    <n v="0"/>
    <n v="0"/>
    <n v="6307"/>
    <n v="0"/>
    <x v="77"/>
    <x v="5"/>
    <m/>
    <n v="0"/>
    <x v="2"/>
    <n v="0"/>
  </r>
  <r>
    <n v="1023034"/>
    <x v="3"/>
    <x v="1"/>
    <x v="0"/>
    <s v="1023034"/>
    <s v="GO Forro Pal@ Bo Cj 20k AS"/>
    <s v="Cueros"/>
    <s v="Cuero Forro"/>
    <x v="2"/>
    <m/>
    <m/>
    <m/>
    <m/>
    <m/>
    <x v="1"/>
    <x v="95"/>
    <m/>
    <n v="-96000"/>
    <x v="1"/>
    <n v="72000"/>
  </r>
  <r>
    <n v="1023035"/>
    <x v="3"/>
    <x v="1"/>
    <x v="0"/>
    <s v="1023035"/>
    <s v="GO Belly Strip@ Cj 20k AS"/>
    <s v="Recortes"/>
    <s v="Recortes No Magro"/>
    <x v="2"/>
    <n v="-37441"/>
    <n v="0"/>
    <n v="0"/>
    <n v="-37441"/>
    <n v="0"/>
    <x v="77"/>
    <x v="5"/>
    <m/>
    <n v="0"/>
    <x v="2"/>
    <n v="0"/>
  </r>
  <r>
    <n v="1023037"/>
    <x v="3"/>
    <x v="1"/>
    <x v="0"/>
    <s v="1023037"/>
    <s v="GO Panc S/cue@ Cj Panc 16k AS"/>
    <s v="Panceta"/>
    <s v="Panceta s/Cuero"/>
    <x v="4"/>
    <n v="-6457"/>
    <n v="105457"/>
    <n v="99000"/>
    <n v="-6457"/>
    <n v="105457"/>
    <x v="309"/>
    <x v="341"/>
    <m/>
    <n v="0"/>
    <x v="2"/>
    <n v="22000"/>
  </r>
  <r>
    <n v="1023038"/>
    <x v="3"/>
    <x v="1"/>
    <x v="0"/>
    <s v="1023038"/>
    <s v="GO Lom Vet@ Cj 8k AS"/>
    <s v="Lomo"/>
    <s v="Lomo Vetado"/>
    <x v="4"/>
    <n v="35025"/>
    <n v="27387"/>
    <n v="62412"/>
    <n v="35025"/>
    <n v="27387"/>
    <x v="420"/>
    <x v="342"/>
    <m/>
    <n v="7412"/>
    <x v="0"/>
    <n v="44000"/>
  </r>
  <r>
    <n v="1023051"/>
    <x v="3"/>
    <x v="1"/>
    <x v="0"/>
    <s v="1023051"/>
    <s v="GO Lom Vet L@ Fi Cj Lom Vet AP"/>
    <s v="Lomo"/>
    <s v="Lomo Vetado"/>
    <x v="9"/>
    <m/>
    <m/>
    <m/>
    <m/>
    <m/>
    <x v="1"/>
    <x v="74"/>
    <m/>
    <n v="-2000"/>
    <x v="1"/>
    <n v="0"/>
  </r>
  <r>
    <n v="1023055"/>
    <x v="3"/>
    <x v="1"/>
    <x v="0"/>
    <s v="1023055"/>
    <s v="GO Lom Vet M@ Fi Cj Lom Vet AP"/>
    <s v="Lomo"/>
    <s v="Lomo Vetado"/>
    <x v="9"/>
    <n v="0"/>
    <n v="5000"/>
    <n v="5000"/>
    <n v="0"/>
    <n v="5000"/>
    <x v="97"/>
    <x v="88"/>
    <m/>
    <n v="0"/>
    <x v="2"/>
    <n v="0"/>
  </r>
  <r>
    <n v="1023090"/>
    <x v="3"/>
    <x v="1"/>
    <x v="0"/>
    <s v="1023090"/>
    <s v="GO Panc S/cue S/h@ Cj Panc 16k AS"/>
    <s v="Panceta"/>
    <s v="Panceta s/Cuero"/>
    <x v="4"/>
    <n v="1872"/>
    <n v="20128"/>
    <n v="22000"/>
    <n v="1872"/>
    <n v="20128"/>
    <x v="94"/>
    <x v="87"/>
    <m/>
    <n v="0"/>
    <x v="2"/>
    <n v="0"/>
  </r>
  <r>
    <n v="1023110"/>
    <x v="3"/>
    <x v="1"/>
    <x v="0"/>
    <s v="1023110"/>
    <s v="GO Pna Forro@ Bo Cj 20k AS"/>
    <s v="Cueros"/>
    <s v="Cuero Forro"/>
    <x v="2"/>
    <n v="1176"/>
    <n v="0"/>
    <n v="0"/>
    <n v="1176"/>
    <n v="0"/>
    <x v="77"/>
    <x v="5"/>
    <m/>
    <n v="0"/>
    <x v="2"/>
    <n v="0"/>
  </r>
  <r>
    <n v="1023111"/>
    <x v="3"/>
    <x v="1"/>
    <x v="0"/>
    <s v="1023111"/>
    <s v="GO Grasa Forro Pna Limp@ Bo Cj 20k AS"/>
    <s v="Grasas"/>
    <s v="Grasa Forro"/>
    <x v="2"/>
    <n v="24417"/>
    <n v="0"/>
    <n v="24000"/>
    <n v="24417"/>
    <n v="0"/>
    <x v="7"/>
    <x v="3"/>
    <m/>
    <n v="0"/>
    <x v="2"/>
    <n v="0"/>
  </r>
  <r>
    <n v="1023144"/>
    <x v="3"/>
    <x v="1"/>
    <x v="0"/>
    <s v="1023144"/>
    <s v="GO Papda C/Cue granel@ Bo Cj AS"/>
    <s v="Plancha"/>
    <s v="Plancha c/Cuero"/>
    <x v="4"/>
    <n v="-328"/>
    <n v="656"/>
    <n v="328"/>
    <n v="-164"/>
    <n v="328"/>
    <x v="311"/>
    <x v="5"/>
    <m/>
    <n v="164"/>
    <x v="0"/>
    <n v="0"/>
  </r>
  <r>
    <n v="1023163"/>
    <x v="3"/>
    <x v="1"/>
    <x v="0"/>
    <s v="1023163"/>
    <s v="GO Lom Vet &gt;2.0@ Fi Cj 8k AP"/>
    <s v="Lomo"/>
    <s v="Lomo Vetado"/>
    <x v="9"/>
    <n v="0"/>
    <n v="25000"/>
    <n v="25000"/>
    <n v="0"/>
    <n v="25000"/>
    <x v="110"/>
    <x v="112"/>
    <m/>
    <n v="0"/>
    <x v="2"/>
    <n v="16000"/>
  </r>
  <r>
    <n v="1023183"/>
    <x v="3"/>
    <x v="1"/>
    <x v="0"/>
    <s v="1023183"/>
    <s v="GO Pech S/Cue@ Vp Cj AS"/>
    <s v="Cost-Pec"/>
    <s v="Cost-Pec Entero"/>
    <x v="4"/>
    <n v="21335"/>
    <n v="23820"/>
    <n v="44000"/>
    <n v="21335"/>
    <n v="23820"/>
    <x v="50"/>
    <x v="87"/>
    <m/>
    <n v="22000"/>
    <x v="0"/>
    <n v="0"/>
  </r>
  <r>
    <n v="1023194"/>
    <x v="3"/>
    <x v="1"/>
    <x v="0"/>
    <s v="1023194"/>
    <s v="GO Cne Falda Panc@ Bo Cj AP"/>
    <s v="Panceta"/>
    <s v="Panceta s/Cuero"/>
    <x v="9"/>
    <n v="-366"/>
    <n v="6366"/>
    <n v="6000"/>
    <n v="-366"/>
    <n v="6366"/>
    <x v="103"/>
    <x v="102"/>
    <m/>
    <n v="0"/>
    <x v="2"/>
    <n v="6000"/>
  </r>
  <r>
    <n v="1023283"/>
    <x v="3"/>
    <x v="1"/>
    <x v="0"/>
    <s v="1023283"/>
    <s v="GO Grasa Chaleco@ Cj 10k AS"/>
    <s v="Subprod"/>
    <s v="Subprod Grasa"/>
    <x v="4"/>
    <n v="-76632"/>
    <n v="81069"/>
    <n v="0"/>
    <n v="-76632"/>
    <n v="81069"/>
    <x v="99"/>
    <x v="95"/>
    <m/>
    <n v="0"/>
    <x v="2"/>
    <n v="0"/>
  </r>
  <r>
    <n v="1023295"/>
    <x v="3"/>
    <x v="1"/>
    <x v="0"/>
    <s v="1023295"/>
    <s v="GO Trip Calib Tub 37/40 Azul# Cj AS"/>
    <s v="Subprod"/>
    <s v="Subprod Tripa"/>
    <x v="0"/>
    <n v="0"/>
    <n v="3000"/>
    <n v="3000"/>
    <n v="0"/>
    <n v="3000"/>
    <x v="217"/>
    <x v="234"/>
    <m/>
    <n v="0.5"/>
    <x v="0"/>
    <n v="0"/>
  </r>
  <r>
    <n v="1023301"/>
    <x v="3"/>
    <x v="1"/>
    <x v="0"/>
    <s v="1023301"/>
    <s v="GO CC Loin LL@ Bo Cj Lom Mad AP"/>
    <s v="Lomo"/>
    <s v="Lomo CC Loin"/>
    <x v="9"/>
    <n v="9311"/>
    <n v="14189"/>
    <n v="23500"/>
    <n v="9311"/>
    <n v="14189"/>
    <x v="112"/>
    <x v="114"/>
    <m/>
    <n v="0"/>
    <x v="2"/>
    <n v="0"/>
  </r>
  <r>
    <n v="1023306"/>
    <x v="3"/>
    <x v="1"/>
    <x v="0"/>
    <s v="1023306"/>
    <s v="GO Cue granel@ Bo Cj 20k AS"/>
    <s v="Cueros"/>
    <s v="Cuero Mixto"/>
    <x v="2"/>
    <m/>
    <m/>
    <m/>
    <m/>
    <m/>
    <x v="1"/>
    <x v="30"/>
    <m/>
    <n v="-120000"/>
    <x v="1"/>
    <n v="0"/>
  </r>
  <r>
    <n v="1023307"/>
    <x v="3"/>
    <x v="1"/>
    <x v="0"/>
    <s v="1023307"/>
    <s v="GO Pulmon@ Cj 20k AS"/>
    <s v="Subprod"/>
    <s v="Subprod Visceras"/>
    <x v="4"/>
    <n v="-36707"/>
    <n v="36707"/>
    <n v="0"/>
    <n v="-36707"/>
    <n v="36707"/>
    <x v="77"/>
    <x v="5"/>
    <m/>
    <n v="0"/>
    <x v="2"/>
    <n v="0"/>
  </r>
  <r>
    <n v="1023312"/>
    <x v="3"/>
    <x v="1"/>
    <x v="0"/>
    <s v="1023312"/>
    <s v="GO File C/cab@Cj 20k AS"/>
    <s v="Filete"/>
    <s v="Filete c/Cabeza"/>
    <x v="0"/>
    <n v="11368"/>
    <n v="0"/>
    <n v="0"/>
    <n v="11368"/>
    <n v="0"/>
    <x v="77"/>
    <x v="5"/>
    <m/>
    <n v="0"/>
    <x v="2"/>
    <n v="0"/>
  </r>
  <r>
    <n v="1023326"/>
    <x v="3"/>
    <x v="1"/>
    <x v="0"/>
    <s v="1023326"/>
    <s v="GO Corazón Partido@ Cj 10k AS"/>
    <s v="Subprod"/>
    <s v="Subprod Visceras"/>
    <x v="4"/>
    <n v="-769"/>
    <n v="769"/>
    <n v="0"/>
    <n v="-769"/>
    <n v="769"/>
    <x v="77"/>
    <x v="5"/>
    <m/>
    <n v="0"/>
    <x v="2"/>
    <n v="24000"/>
  </r>
  <r>
    <n v="1023329"/>
    <x v="3"/>
    <x v="1"/>
    <x v="0"/>
    <s v="1023329"/>
    <s v="GO Cue Papda CP@ Cj 20k AS"/>
    <s v="Cueros"/>
    <s v="Cuero Papada"/>
    <x v="0"/>
    <m/>
    <m/>
    <m/>
    <n v="0"/>
    <n v="48000"/>
    <x v="2"/>
    <x v="73"/>
    <m/>
    <n v="28000"/>
    <x v="0"/>
    <n v="0"/>
  </r>
  <r>
    <n v="1023329"/>
    <x v="3"/>
    <x v="1"/>
    <x v="0"/>
    <s v="1023329"/>
    <s v="GO Cue Papda CP@ Cj 20k AS"/>
    <s v="Cueros"/>
    <s v="Cuero Papada"/>
    <x v="3"/>
    <n v="-3866"/>
    <n v="3866"/>
    <n v="0"/>
    <n v="-3866"/>
    <n v="37808"/>
    <x v="7"/>
    <x v="3"/>
    <m/>
    <n v="0"/>
    <x v="2"/>
    <n v="0"/>
  </r>
  <r>
    <n v="1023331"/>
    <x v="3"/>
    <x v="1"/>
    <x v="0"/>
    <s v="1023331"/>
    <s v="GO Lom Vet 44@ Bo Cj 20k AS"/>
    <s v="Lomo"/>
    <s v="Lomo Vetado"/>
    <x v="0"/>
    <n v="-15988"/>
    <n v="0"/>
    <n v="0"/>
    <n v="-15988"/>
    <n v="0"/>
    <x v="77"/>
    <x v="102"/>
    <m/>
    <n v="-6000"/>
    <x v="1"/>
    <n v="0"/>
  </r>
  <r>
    <n v="1023334"/>
    <x v="3"/>
    <x v="1"/>
    <x v="0"/>
    <s v="1023334"/>
    <s v="Cue granel Esp CC@ Cj 20k AS"/>
    <s v="Cueros"/>
    <s v="Cuero Mixto"/>
    <x v="3"/>
    <n v="-18902"/>
    <n v="18902"/>
    <n v="0"/>
    <n v="-18902"/>
    <n v="18902"/>
    <x v="77"/>
    <x v="5"/>
    <m/>
    <n v="0"/>
    <x v="2"/>
    <n v="0"/>
  </r>
  <r>
    <n v="1023336"/>
    <x v="3"/>
    <x v="1"/>
    <x v="0"/>
    <s v="1023336"/>
    <s v="Cue granel Esp CC@ Cj 20k AS"/>
    <s v="Cueros"/>
    <s v="Cuero Mixto"/>
    <x v="0"/>
    <m/>
    <m/>
    <m/>
    <m/>
    <m/>
    <x v="1"/>
    <x v="86"/>
    <m/>
    <n v="-4000"/>
    <x v="1"/>
    <n v="0"/>
  </r>
  <r>
    <n v="1023336"/>
    <x v="3"/>
    <x v="1"/>
    <x v="0"/>
    <s v="1023336"/>
    <s v="Cue granel Esp CC@ Cj 20k AS"/>
    <s v="Cueros"/>
    <s v="Cuero Mixto"/>
    <x v="3"/>
    <n v="-84953"/>
    <n v="84953"/>
    <n v="0"/>
    <n v="-84953"/>
    <n v="84953"/>
    <x v="77"/>
    <x v="5"/>
    <m/>
    <n v="0"/>
    <x v="2"/>
    <n v="0"/>
  </r>
  <r>
    <n v="1023349"/>
    <x v="3"/>
    <x v="1"/>
    <x v="0"/>
    <s v="1023349"/>
    <s v="GO Lom Tecla VP@ Cj Lom Ctro"/>
    <s v="Lomo"/>
    <s v="Lomo Centro"/>
    <x v="9"/>
    <n v="-4957"/>
    <n v="5000"/>
    <n v="43"/>
    <n v="-4957"/>
    <n v="9957"/>
    <x v="97"/>
    <x v="88"/>
    <m/>
    <n v="0"/>
    <x v="2"/>
    <n v="2500"/>
  </r>
  <r>
    <n v="1023350"/>
    <x v="3"/>
    <x v="1"/>
    <x v="0"/>
    <s v="1023350"/>
    <s v="Lom Vet &gt;2.0@ VP Cj Lom Vet AP"/>
    <s v="Lomo"/>
    <s v="Lomo Vetado"/>
    <x v="9"/>
    <n v="-906"/>
    <n v="20906"/>
    <n v="20000"/>
    <n v="-906"/>
    <n v="20906"/>
    <x v="83"/>
    <x v="451"/>
    <m/>
    <n v="-86.099999999998545"/>
    <x v="1"/>
    <n v="11000"/>
  </r>
  <r>
    <n v="1023351"/>
    <x v="3"/>
    <x v="1"/>
    <x v="0"/>
    <s v="1023351"/>
    <s v="GO Panc S/tec L @VP Cj AP"/>
    <s v="Panceta"/>
    <s v="Panceta s/Cuero"/>
    <x v="9"/>
    <n v="-12886"/>
    <n v="12886"/>
    <n v="0"/>
    <n v="-12886"/>
    <n v="17886"/>
    <x v="97"/>
    <x v="88"/>
    <m/>
    <n v="0"/>
    <x v="2"/>
    <n v="0"/>
  </r>
  <r>
    <n v="1023352"/>
    <x v="3"/>
    <x v="1"/>
    <x v="0"/>
    <s v="1023352"/>
    <s v="GO Panc Tec S/cue@ R VP Cj ch AP"/>
    <s v="Panceta"/>
    <s v="Panceta s/Cuero"/>
    <x v="9"/>
    <n v="-118769"/>
    <n v="50498"/>
    <n v="0"/>
    <n v="-118769"/>
    <n v="130498"/>
    <x v="78"/>
    <x v="68"/>
    <m/>
    <n v="0"/>
    <x v="2"/>
    <n v="0"/>
  </r>
  <r>
    <n v="1023362"/>
    <x v="3"/>
    <x v="1"/>
    <x v="0"/>
    <s v="1023362"/>
    <s v="GO Cuarto Delant @ COM Cj AS"/>
    <s v="Vara Gordo"/>
    <s v="Vara Cuarto Delanter"/>
    <x v="2"/>
    <m/>
    <m/>
    <m/>
    <m/>
    <m/>
    <x v="1"/>
    <x v="452"/>
    <m/>
    <n v="-24096"/>
    <x v="1"/>
    <n v="0"/>
  </r>
  <r>
    <n v="1023363"/>
    <x v="3"/>
    <x v="1"/>
    <x v="0"/>
    <s v="1023363"/>
    <s v="GO Cuarto Trasero @ COM Cj AS"/>
    <s v="Vara Gordo"/>
    <s v="Vara Cuarto Trasero"/>
    <x v="2"/>
    <m/>
    <m/>
    <m/>
    <m/>
    <m/>
    <x v="1"/>
    <x v="453"/>
    <m/>
    <n v="-21246"/>
    <x v="1"/>
    <n v="0"/>
  </r>
  <r>
    <n v="1023364"/>
    <x v="3"/>
    <x v="1"/>
    <x v="0"/>
    <s v="1023364"/>
    <s v="GO Manos @ COM Cj 20k AS"/>
    <s v="Subprod"/>
    <s v="Subprod Patas-Manos"/>
    <x v="2"/>
    <m/>
    <m/>
    <m/>
    <m/>
    <m/>
    <x v="1"/>
    <x v="72"/>
    <m/>
    <n v="-500"/>
    <x v="1"/>
    <n v="0"/>
  </r>
  <r>
    <n v="1023365"/>
    <x v="3"/>
    <x v="1"/>
    <x v="0"/>
    <s v="1023365"/>
    <s v="GO Mantec @ COM Cj AS"/>
    <s v="Grasas"/>
    <s v="Grasa Interior"/>
    <x v="2"/>
    <m/>
    <m/>
    <m/>
    <m/>
    <m/>
    <x v="1"/>
    <x v="454"/>
    <m/>
    <n v="-313"/>
    <x v="1"/>
    <n v="0"/>
  </r>
  <r>
    <n v="1023366"/>
    <x v="3"/>
    <x v="1"/>
    <x v="0"/>
    <s v="1023366"/>
    <s v="GO Patas @ COM Cj 20k AS"/>
    <s v="Subprod"/>
    <s v="Subprod Patas-Manos"/>
    <x v="2"/>
    <m/>
    <m/>
    <m/>
    <m/>
    <m/>
    <x v="1"/>
    <x v="455"/>
    <m/>
    <n v="-557"/>
    <x v="1"/>
    <n v="0"/>
  </r>
  <r>
    <n v="1023367"/>
    <x v="3"/>
    <x v="1"/>
    <x v="0"/>
    <s v="1023367"/>
    <s v="GO Cab Ent @ COM Cj 20k AS"/>
    <s v="Cabeza"/>
    <s v="Cabeza Entera"/>
    <x v="2"/>
    <m/>
    <m/>
    <m/>
    <m/>
    <m/>
    <x v="1"/>
    <x v="456"/>
    <m/>
    <n v="-3177"/>
    <x v="1"/>
    <n v="0"/>
  </r>
  <r>
    <n v="1023368"/>
    <x v="3"/>
    <x v="1"/>
    <x v="0"/>
    <s v="1023368"/>
    <s v="GO Cuarto Central @ COM Cj AS"/>
    <s v="Vara Gordo"/>
    <s v="Vara Cuarto Central"/>
    <x v="2"/>
    <m/>
    <m/>
    <m/>
    <m/>
    <m/>
    <x v="1"/>
    <x v="457"/>
    <m/>
    <n v="-22112"/>
    <x v="1"/>
    <n v="0"/>
  </r>
  <r>
    <n v="1023372"/>
    <x v="3"/>
    <x v="1"/>
    <x v="0"/>
    <s v="1023372"/>
    <s v="GO Lom Ctro 27@ Fi Cj 20k AS"/>
    <s v="Lomo"/>
    <s v="Lomo Centro"/>
    <x v="4"/>
    <m/>
    <m/>
    <m/>
    <m/>
    <m/>
    <x v="1"/>
    <x v="3"/>
    <m/>
    <n v="-24000"/>
    <x v="1"/>
    <n v="0"/>
  </r>
  <r>
    <n v="1020822"/>
    <x v="3"/>
    <x v="1"/>
    <x v="1"/>
    <s v="1020822"/>
    <s v="GO Resto Tira Hso@ Cj 20k AS"/>
    <s v="Huesos"/>
    <s v="Huesos Cuarto Centra"/>
    <x v="5"/>
    <n v="0"/>
    <n v="15548"/>
    <n v="24011"/>
    <n v="1297"/>
    <n v="0"/>
    <x v="77"/>
    <x v="116"/>
    <m/>
    <n v="-23995.017"/>
    <x v="1"/>
    <n v="0"/>
  </r>
  <r>
    <n v="1020828"/>
    <x v="3"/>
    <x v="1"/>
    <x v="1"/>
    <s v="1020828"/>
    <s v="GO BB Ribs 20-24 Oz@ Cj 10k AS"/>
    <s v="Chuleta"/>
    <s v="Chuleta Huesos"/>
    <x v="5"/>
    <n v="-1946"/>
    <n v="28791"/>
    <n v="24000"/>
    <n v="-1946"/>
    <n v="-19329"/>
    <x v="421"/>
    <x v="458"/>
    <m/>
    <n v="1.2000000002444722E-2"/>
    <x v="0"/>
    <n v="0"/>
  </r>
  <r>
    <n v="1020845"/>
    <x v="3"/>
    <x v="1"/>
    <x v="1"/>
    <s v="1020845"/>
    <s v="GO Lom Vet 44@ Fi Cj 20k AS"/>
    <s v="Lomo"/>
    <s v="Lomo Vetado"/>
    <x v="6"/>
    <n v="406"/>
    <n v="0"/>
    <n v="0"/>
    <n v="406"/>
    <n v="0"/>
    <x v="77"/>
    <x v="5"/>
    <m/>
    <n v="0"/>
    <x v="2"/>
    <n v="0"/>
  </r>
  <r>
    <n v="1020853"/>
    <x v="3"/>
    <x v="1"/>
    <x v="1"/>
    <s v="1020853"/>
    <s v="GO File C/cab@ Cj 5k AS"/>
    <s v="Filete"/>
    <s v="Filete c/Cabeza"/>
    <x v="7"/>
    <n v="-3413"/>
    <n v="171783"/>
    <n v="160000"/>
    <n v="-3413"/>
    <n v="171783"/>
    <x v="422"/>
    <x v="459"/>
    <m/>
    <n v="0"/>
    <x v="2"/>
    <n v="0"/>
  </r>
  <r>
    <n v="1020878"/>
    <x v="3"/>
    <x v="1"/>
    <x v="1"/>
    <s v="1020878"/>
    <s v="GO Hso Pecho@ Cj 10k US AS"/>
    <s v="Huesos"/>
    <s v="Huesos Cuarto Centra"/>
    <x v="5"/>
    <n v="-16555"/>
    <n v="67423"/>
    <n v="48000"/>
    <n v="-16555"/>
    <n v="67423"/>
    <x v="423"/>
    <x v="460"/>
    <m/>
    <n v="0.19999999999708962"/>
    <x v="0"/>
    <n v="0"/>
  </r>
  <r>
    <n v="1021005"/>
    <x v="3"/>
    <x v="1"/>
    <x v="1"/>
    <s v="1021005"/>
    <s v="GO PpPal 77@ Bo Cj 20k AS"/>
    <s v="Paleta"/>
    <s v="Paleta Pulpa"/>
    <x v="7"/>
    <n v="-9337"/>
    <n v="0"/>
    <n v="0"/>
    <n v="-9337"/>
    <n v="0"/>
    <x v="77"/>
    <x v="5"/>
    <m/>
    <n v="0"/>
    <x v="2"/>
    <n v="0"/>
  </r>
  <r>
    <n v="1021020"/>
    <x v="3"/>
    <x v="1"/>
    <x v="1"/>
    <s v="1021020"/>
    <s v="GO Papda@ Bo Cj 20k AS"/>
    <s v="Plancha"/>
    <s v="Plancha s/Cuero"/>
    <x v="6"/>
    <n v="2098"/>
    <n v="0"/>
    <n v="0"/>
    <n v="2098"/>
    <n v="0"/>
    <x v="77"/>
    <x v="5"/>
    <m/>
    <n v="0"/>
    <x v="2"/>
    <n v="0"/>
  </r>
  <r>
    <n v="1021026"/>
    <x v="3"/>
    <x v="1"/>
    <x v="1"/>
    <s v="1021026"/>
    <s v="GO Gord rebaje@ Cj 20k AS"/>
    <s v="Grasas"/>
    <s v="Grasa Gordura"/>
    <x v="6"/>
    <n v="70"/>
    <n v="75478"/>
    <n v="72000"/>
    <n v="70"/>
    <n v="75478"/>
    <x v="17"/>
    <x v="461"/>
    <m/>
    <n v="-6"/>
    <x v="1"/>
    <n v="0"/>
  </r>
  <r>
    <n v="1021140"/>
    <x v="3"/>
    <x v="1"/>
    <x v="1"/>
    <s v="1021140"/>
    <s v="GO Chu Ctro@ Fi Cj 20k US"/>
    <s v="Chuleta"/>
    <s v="Chuleta Centro"/>
    <x v="5"/>
    <n v="3656"/>
    <n v="0"/>
    <n v="3656"/>
    <n v="3656"/>
    <n v="-3656"/>
    <x v="77"/>
    <x v="5"/>
    <m/>
    <n v="0"/>
    <x v="2"/>
    <n v="0"/>
  </r>
  <r>
    <n v="1021237"/>
    <x v="3"/>
    <x v="1"/>
    <x v="1"/>
    <s v="1021237"/>
    <s v="GO Triming 80/20@ Bo c/f Cj 20k AS"/>
    <s v="Recortes"/>
    <s v="Recortes No Magro"/>
    <x v="7"/>
    <n v="-100"/>
    <n v="0"/>
    <n v="0"/>
    <n v="-100"/>
    <n v="0"/>
    <x v="77"/>
    <x v="5"/>
    <m/>
    <n v="0"/>
    <x v="2"/>
    <n v="0"/>
  </r>
  <r>
    <n v="1021260"/>
    <x v="3"/>
    <x v="1"/>
    <x v="1"/>
    <s v="1021260"/>
    <s v="GO Estómago Crud@ Bo Cj 20k AS"/>
    <s v="Subprod"/>
    <s v="Subprod Visceras"/>
    <x v="5"/>
    <n v="-45387"/>
    <n v="26387"/>
    <n v="0"/>
    <n v="-45387"/>
    <n v="45387"/>
    <x v="77"/>
    <x v="5"/>
    <m/>
    <n v="0"/>
    <x v="2"/>
    <n v="0"/>
  </r>
  <r>
    <n v="1021263"/>
    <x v="3"/>
    <x v="1"/>
    <x v="1"/>
    <s v="1021263"/>
    <s v="GO PpPna 59@ Fi Cj 20k AS"/>
    <s v="Pierna"/>
    <s v="Pierna Pulpa"/>
    <x v="7"/>
    <n v="87838"/>
    <n v="0"/>
    <n v="0"/>
    <n v="87838"/>
    <n v="0"/>
    <x v="77"/>
    <x v="5"/>
    <m/>
    <n v="0"/>
    <x v="2"/>
    <n v="0"/>
  </r>
  <r>
    <n v="1021270"/>
    <x v="3"/>
    <x v="1"/>
    <x v="1"/>
    <s v="1021270"/>
    <s v="GO Forro Pal@ Bo Cj 20k AS"/>
    <s v="Cueros"/>
    <s v="Cuero Forro"/>
    <x v="6"/>
    <n v="16337"/>
    <n v="79510"/>
    <n v="96000"/>
    <n v="16337"/>
    <n v="79510"/>
    <x v="36"/>
    <x v="30"/>
    <m/>
    <n v="0"/>
    <x v="2"/>
    <n v="0"/>
  </r>
  <r>
    <n v="1021272"/>
    <x v="3"/>
    <x v="1"/>
    <x v="1"/>
    <s v="1021272"/>
    <s v="GO Pna Forro@ Bo Cj 20k AS"/>
    <s v="Cueros"/>
    <s v="Cuero Forro"/>
    <x v="6"/>
    <n v="1272"/>
    <n v="314494"/>
    <n v="312000"/>
    <n v="1272"/>
    <n v="314494"/>
    <x v="100"/>
    <x v="119"/>
    <m/>
    <n v="0"/>
    <x v="2"/>
    <n v="0"/>
  </r>
  <r>
    <n v="1021287"/>
    <x v="3"/>
    <x v="1"/>
    <x v="1"/>
    <s v="1021287"/>
    <s v="GO Lom Tocino@ Bo Cj AS"/>
    <s v="Grasas"/>
    <s v="Grasa Lomo Tocino"/>
    <x v="7"/>
    <n v="24119"/>
    <n v="0"/>
    <n v="0"/>
    <n v="24119"/>
    <n v="0"/>
    <x v="77"/>
    <x v="5"/>
    <m/>
    <n v="0"/>
    <x v="2"/>
    <n v="0"/>
  </r>
  <r>
    <n v="1021398"/>
    <x v="3"/>
    <x v="1"/>
    <x v="1"/>
    <s v="1021398"/>
    <s v="GO File C/cab@ Cj 5k AS"/>
    <s v="Filete"/>
    <s v="Filete c/Cabeza"/>
    <x v="5"/>
    <n v="35"/>
    <n v="24573"/>
    <n v="24000"/>
    <n v="35"/>
    <n v="24573"/>
    <x v="424"/>
    <x v="462"/>
    <m/>
    <n v="5139.5169999999998"/>
    <x v="0"/>
    <n v="0"/>
  </r>
  <r>
    <n v="1021433"/>
    <x v="3"/>
    <x v="1"/>
    <x v="1"/>
    <s v="1021433"/>
    <s v="GO PpPna 59@ Cj 20k AS"/>
    <s v="Pierna"/>
    <s v="Pierna Pulpa"/>
    <x v="7"/>
    <n v="-804"/>
    <n v="804"/>
    <n v="0"/>
    <n v="-804"/>
    <n v="72804"/>
    <x v="425"/>
    <x v="463"/>
    <m/>
    <n v="0"/>
    <x v="2"/>
    <n v="0"/>
  </r>
  <r>
    <n v="1021435"/>
    <x v="3"/>
    <x v="1"/>
    <x v="1"/>
    <s v="1021435"/>
    <s v="GO Gord Lom Tocino@ Cj 20k AS"/>
    <s v="Grasas"/>
    <s v="Grasa Gordura"/>
    <x v="7"/>
    <n v="169225"/>
    <n v="0"/>
    <n v="0"/>
    <n v="169225"/>
    <n v="0"/>
    <x v="77"/>
    <x v="5"/>
    <m/>
    <n v="0"/>
    <x v="2"/>
    <n v="0"/>
  </r>
  <r>
    <n v="1021474"/>
    <x v="3"/>
    <x v="1"/>
    <x v="1"/>
    <s v="1021474"/>
    <s v="GO Gord Esp@ Bo Cj AS"/>
    <s v="Grasas"/>
    <s v="Grasa Gordura"/>
    <x v="7"/>
    <n v="55225"/>
    <n v="0"/>
    <n v="0"/>
    <n v="55225"/>
    <n v="0"/>
    <x v="77"/>
    <x v="5"/>
    <m/>
    <n v="0"/>
    <x v="2"/>
    <n v="0"/>
  </r>
  <r>
    <n v="1021538"/>
    <x v="3"/>
    <x v="1"/>
    <x v="1"/>
    <s v="1021538"/>
    <s v="GO Pecho Belly S/p@ Vp Cj AS"/>
    <s v="Panceta"/>
    <s v="Panceta s/Cuero"/>
    <x v="5"/>
    <n v="33075"/>
    <n v="98755"/>
    <n v="130624"/>
    <n v="33075"/>
    <n v="170755"/>
    <x v="426"/>
    <x v="464"/>
    <m/>
    <n v="-0.10500000001047738"/>
    <x v="1"/>
    <n v="0"/>
  </r>
  <r>
    <n v="1021539"/>
    <x v="3"/>
    <x v="1"/>
    <x v="1"/>
    <s v="1021539"/>
    <s v="GO Pecho Belly C/Hso pec@ Vp Cj AS"/>
    <s v="Panceta"/>
    <s v="Panceta s/Cuero"/>
    <x v="5"/>
    <n v="16059"/>
    <n v="0"/>
    <n v="0"/>
    <n v="16059"/>
    <n v="0"/>
    <x v="77"/>
    <x v="465"/>
    <m/>
    <n v="-8696.7189999999991"/>
    <x v="1"/>
    <n v="0"/>
  </r>
  <r>
    <n v="1021550"/>
    <x v="3"/>
    <x v="1"/>
    <x v="1"/>
    <s v="1021550"/>
    <s v="GO Triming 85/15@ Cj 20k AS"/>
    <s v="Recortes"/>
    <s v="Recortes No Magro"/>
    <x v="7"/>
    <n v="940"/>
    <n v="0"/>
    <n v="0"/>
    <n v="940"/>
    <n v="0"/>
    <x v="77"/>
    <x v="5"/>
    <m/>
    <n v="0"/>
    <x v="2"/>
    <n v="0"/>
  </r>
  <r>
    <n v="1021555"/>
    <x v="3"/>
    <x v="1"/>
    <x v="1"/>
    <s v="1021555"/>
    <s v="GO Grasa Desp Papda@ Cj 20k AS"/>
    <s v="Grasas"/>
    <s v="Grasa Gordura"/>
    <x v="6"/>
    <n v="-1223"/>
    <n v="153108"/>
    <n v="144000"/>
    <n v="-1223"/>
    <n v="153108"/>
    <x v="29"/>
    <x v="242"/>
    <m/>
    <n v="-12"/>
    <x v="1"/>
    <n v="0"/>
  </r>
  <r>
    <n v="1021596"/>
    <x v="3"/>
    <x v="1"/>
    <x v="1"/>
    <s v="1021596"/>
    <s v="GO Cue granel Esp CC@ Cj 20k AS"/>
    <s v="Cueros"/>
    <s v="Cuero Mixto"/>
    <x v="6"/>
    <n v="2407"/>
    <n v="117593"/>
    <n v="120000"/>
    <n v="2407"/>
    <n v="117593"/>
    <x v="36"/>
    <x v="122"/>
    <m/>
    <n v="-10"/>
    <x v="1"/>
    <n v="0"/>
  </r>
  <r>
    <n v="1021731"/>
    <x v="3"/>
    <x v="1"/>
    <x v="1"/>
    <s v="1021731"/>
    <s v="GO PernilM@ Cj 20k AS"/>
    <s v="Pernil"/>
    <s v="Pernil Mano"/>
    <x v="2"/>
    <n v="0"/>
    <n v="120000"/>
    <n v="120000"/>
    <n v="0"/>
    <n v="120000"/>
    <x v="17"/>
    <x v="3"/>
    <m/>
    <n v="48000"/>
    <x v="0"/>
    <n v="24000"/>
  </r>
  <r>
    <n v="1021732"/>
    <x v="3"/>
    <x v="1"/>
    <x v="1"/>
    <s v="1021732"/>
    <s v="GO Hso femur@ Cj 20k AS"/>
    <s v="Huesos"/>
    <s v="Huesos Cuarto Traser"/>
    <x v="2"/>
    <n v="7028"/>
    <n v="309635"/>
    <n v="360000"/>
    <n v="7028"/>
    <n v="309635"/>
    <x v="10"/>
    <x v="29"/>
    <m/>
    <n v="0"/>
    <x v="2"/>
    <n v="0"/>
  </r>
  <r>
    <n v="1021733"/>
    <x v="3"/>
    <x v="1"/>
    <x v="1"/>
    <s v="1021733"/>
    <s v="GO PpPna 59@ Cj 20k AS"/>
    <s v="Pierna"/>
    <s v="Pierna Pulpa"/>
    <x v="2"/>
    <n v="-3831"/>
    <n v="3831"/>
    <n v="0"/>
    <n v="-3831"/>
    <n v="3831"/>
    <x v="77"/>
    <x v="5"/>
    <m/>
    <n v="0"/>
    <x v="2"/>
    <n v="0"/>
  </r>
  <r>
    <n v="1021735"/>
    <x v="3"/>
    <x v="1"/>
    <x v="1"/>
    <s v="1021735"/>
    <s v="GO Patas@ Cj 20k AS"/>
    <s v="Subprod"/>
    <s v="Subprod Patas-Manos"/>
    <x v="2"/>
    <n v="0"/>
    <n v="120000"/>
    <n v="120000"/>
    <n v="0"/>
    <n v="120000"/>
    <x v="36"/>
    <x v="95"/>
    <m/>
    <n v="24000"/>
    <x v="0"/>
    <n v="24000"/>
  </r>
  <r>
    <n v="1021737"/>
    <x v="3"/>
    <x v="1"/>
    <x v="1"/>
    <s v="1021737"/>
    <s v="GO Manos B@ Cj 20k AS"/>
    <s v="Subprod"/>
    <s v="Subprod Patas-Manos"/>
    <x v="2"/>
    <n v="19032"/>
    <n v="12729"/>
    <n v="24000"/>
    <n v="19032"/>
    <n v="12729"/>
    <x v="7"/>
    <x v="3"/>
    <m/>
    <n v="0"/>
    <x v="2"/>
    <n v="0"/>
  </r>
  <r>
    <n v="1021738"/>
    <x v="3"/>
    <x v="1"/>
    <x v="1"/>
    <s v="1021738"/>
    <s v="GO Patas B@ Cj 20k AS"/>
    <s v="Subprod"/>
    <s v="Subprod Patas-Manos"/>
    <x v="2"/>
    <n v="754"/>
    <n v="87846"/>
    <n v="96000"/>
    <n v="754"/>
    <n v="87846"/>
    <x v="412"/>
    <x v="466"/>
    <m/>
    <n v="0"/>
    <x v="2"/>
    <n v="0"/>
  </r>
  <r>
    <n v="1021739"/>
    <x v="3"/>
    <x v="1"/>
    <x v="1"/>
    <s v="1021739"/>
    <s v="GO Cab Part@ Cj 20k AS"/>
    <s v="Cabeza"/>
    <s v="Cabeza Entera"/>
    <x v="2"/>
    <n v="-5315"/>
    <n v="35086"/>
    <n v="24000"/>
    <n v="-5315"/>
    <n v="35086"/>
    <x v="7"/>
    <x v="3"/>
    <m/>
    <n v="0"/>
    <x v="2"/>
    <n v="0"/>
  </r>
  <r>
    <n v="1021765"/>
    <x v="3"/>
    <x v="1"/>
    <x v="1"/>
    <s v="1021765"/>
    <s v="GO Pna Nor@ Bo Cj 20k AS"/>
    <s v="Pierna"/>
    <s v="Pierna Entera"/>
    <x v="2"/>
    <n v="-6760"/>
    <n v="6760"/>
    <n v="0"/>
    <n v="-6760"/>
    <n v="6760"/>
    <x v="77"/>
    <x v="5"/>
    <m/>
    <n v="0"/>
    <x v="2"/>
    <n v="0"/>
  </r>
  <r>
    <n v="1021766"/>
    <x v="3"/>
    <x v="1"/>
    <x v="1"/>
    <s v="1021766"/>
    <s v="GO Hso Cogote@ Cj 20k AS"/>
    <s v="Huesos"/>
    <s v="Huesos Cuarto Delant"/>
    <x v="2"/>
    <n v="-9642"/>
    <n v="335726"/>
    <n v="384000"/>
    <n v="-9642"/>
    <n v="265726"/>
    <x v="155"/>
    <x v="171"/>
    <m/>
    <n v="0"/>
    <x v="2"/>
    <n v="0"/>
  </r>
  <r>
    <n v="1021767"/>
    <x v="3"/>
    <x v="1"/>
    <x v="1"/>
    <s v="1021767"/>
    <s v="GO Tira Hso Ctro@ Cj 20k AS"/>
    <s v="Huesos"/>
    <s v="Huesos Cuarto Centra"/>
    <x v="2"/>
    <n v="61663"/>
    <n v="432337"/>
    <n v="480000"/>
    <n v="61663"/>
    <n v="432337"/>
    <x v="114"/>
    <x v="160"/>
    <m/>
    <n v="0"/>
    <x v="2"/>
    <n v="0"/>
  </r>
  <r>
    <n v="1021774"/>
    <x v="3"/>
    <x v="1"/>
    <x v="1"/>
    <s v="1021774"/>
    <s v="GO Hso húmer@ Bo Cj 20k AS"/>
    <s v="Huesos"/>
    <s v="Huesos Cuarto Delant"/>
    <x v="2"/>
    <n v="8052"/>
    <n v="71828"/>
    <n v="72000"/>
    <n v="8052"/>
    <n v="71828"/>
    <x v="17"/>
    <x v="9"/>
    <m/>
    <n v="0"/>
    <x v="2"/>
    <n v="0"/>
  </r>
  <r>
    <n v="1021819"/>
    <x v="3"/>
    <x v="1"/>
    <x v="1"/>
    <s v="1021819"/>
    <s v="GO Lom Ctro 27@ Fi Cj 20k AS"/>
    <s v="Lomo"/>
    <s v="Lomo Centro"/>
    <x v="7"/>
    <n v="122015"/>
    <n v="0"/>
    <n v="0"/>
    <n v="122015"/>
    <n v="0"/>
    <x v="77"/>
    <x v="5"/>
    <m/>
    <n v="0"/>
    <x v="2"/>
    <n v="0"/>
  </r>
  <r>
    <n v="1021820"/>
    <x v="3"/>
    <x v="1"/>
    <x v="1"/>
    <s v="1021820"/>
    <s v="GO Lom Vet 44@ Fi Cj 20k AS"/>
    <s v="Lomo"/>
    <s v="Lomo Vetado"/>
    <x v="7"/>
    <n v="4301"/>
    <n v="0"/>
    <n v="0"/>
    <n v="4301"/>
    <n v="0"/>
    <x v="77"/>
    <x v="5"/>
    <m/>
    <n v="0"/>
    <x v="2"/>
    <n v="0"/>
  </r>
  <r>
    <n v="1021874"/>
    <x v="3"/>
    <x v="1"/>
    <x v="1"/>
    <s v="1021874"/>
    <s v="GO Gord chic@ Cj 20k AS"/>
    <s v="Grasas"/>
    <s v="Grasa Gordura"/>
    <x v="6"/>
    <n v="73868"/>
    <n v="436218"/>
    <n v="456000"/>
    <n v="73868"/>
    <n v="436218"/>
    <x v="208"/>
    <x v="467"/>
    <m/>
    <n v="-38"/>
    <x v="1"/>
    <n v="0"/>
  </r>
  <r>
    <n v="1021903"/>
    <x v="3"/>
    <x v="1"/>
    <x v="1"/>
    <s v="1021903"/>
    <s v="GO Corazón Partido@ Cj 10k AS"/>
    <s v="Subprod"/>
    <s v="Subprod Visceras"/>
    <x v="7"/>
    <n v="59646"/>
    <n v="0"/>
    <n v="0"/>
    <n v="59646"/>
    <n v="0"/>
    <x v="77"/>
    <x v="5"/>
    <m/>
    <n v="0"/>
    <x v="2"/>
    <n v="0"/>
  </r>
  <r>
    <n v="1021905"/>
    <x v="3"/>
    <x v="1"/>
    <x v="1"/>
    <s v="1021905"/>
    <s v="GO Reco 70/30 @ Cj 20k AS"/>
    <s v="Recortes"/>
    <s v="Recortes No Magro"/>
    <x v="2"/>
    <m/>
    <m/>
    <m/>
    <n v="0"/>
    <n v="24000"/>
    <x v="427"/>
    <x v="468"/>
    <m/>
    <n v="24000"/>
    <x v="0"/>
    <n v="0"/>
  </r>
  <r>
    <n v="1021920"/>
    <x v="3"/>
    <x v="1"/>
    <x v="1"/>
    <s v="1021920"/>
    <s v="GO CC Loin L@ Fi Cj Lom Ctro AS"/>
    <s v="Lomo"/>
    <s v="Lomo CC Loin"/>
    <x v="8"/>
    <n v="0"/>
    <n v="846"/>
    <n v="800"/>
    <n v="0"/>
    <n v="46"/>
    <x v="77"/>
    <x v="5"/>
    <m/>
    <n v="0"/>
    <x v="2"/>
    <n v="0"/>
  </r>
  <r>
    <n v="1021921"/>
    <x v="3"/>
    <x v="1"/>
    <x v="1"/>
    <s v="1021921"/>
    <s v="GO Lom Tecla@ Cj 18k AS"/>
    <s v="Lomo"/>
    <s v="Lomo Centro"/>
    <x v="8"/>
    <n v="0"/>
    <n v="800"/>
    <n v="800"/>
    <n v="0"/>
    <n v="1000"/>
    <x v="117"/>
    <x v="133"/>
    <m/>
    <n v="0"/>
    <x v="2"/>
    <n v="0"/>
  </r>
  <r>
    <n v="1021922"/>
    <x v="3"/>
    <x v="1"/>
    <x v="1"/>
    <s v="1021922"/>
    <s v="GO File C/cab@ Cj 5k AS"/>
    <s v="Filete"/>
    <s v="Filete c/Cabeza"/>
    <x v="8"/>
    <n v="175"/>
    <n v="0"/>
    <n v="0"/>
    <n v="175"/>
    <n v="0"/>
    <x v="77"/>
    <x v="280"/>
    <m/>
    <n v="-200"/>
    <x v="1"/>
    <n v="0"/>
  </r>
  <r>
    <n v="1021924"/>
    <x v="3"/>
    <x v="1"/>
    <x v="1"/>
    <s v="1021924"/>
    <s v="GO MM Loin L@ Cj 15k AS"/>
    <s v="Lomo"/>
    <s v="Lomo MM Loin"/>
    <x v="8"/>
    <n v="923"/>
    <n v="15077"/>
    <n v="16000"/>
    <n v="923"/>
    <n v="17077"/>
    <x v="428"/>
    <x v="271"/>
    <m/>
    <n v="0"/>
    <x v="2"/>
    <n v="0"/>
  </r>
  <r>
    <n v="1021925"/>
    <x v="3"/>
    <x v="1"/>
    <x v="1"/>
    <s v="1021925"/>
    <s v="GO MM Loin S@ Fi Cj 15k AS"/>
    <s v="Lomo"/>
    <s v="Lomo MM Loin"/>
    <x v="8"/>
    <n v="10490"/>
    <n v="17510"/>
    <n v="28000"/>
    <n v="10490"/>
    <n v="17510"/>
    <x v="429"/>
    <x v="261"/>
    <m/>
    <n v="0"/>
    <x v="2"/>
    <n v="0"/>
  </r>
  <r>
    <n v="1021929"/>
    <x v="3"/>
    <x v="1"/>
    <x v="1"/>
    <s v="1021929"/>
    <s v="GO Panc Lam 3mm@ Cj 10k AS"/>
    <s v="Panceta"/>
    <s v="Panceta c/Cuero"/>
    <x v="8"/>
    <n v="250"/>
    <n v="0"/>
    <n v="0"/>
    <n v="250"/>
    <n v="0"/>
    <x v="77"/>
    <x v="5"/>
    <m/>
    <n v="0"/>
    <x v="2"/>
    <n v="0"/>
  </r>
  <r>
    <n v="1021931"/>
    <x v="3"/>
    <x v="1"/>
    <x v="1"/>
    <s v="1021931"/>
    <s v="GO Pta Cos 3h@ Bo Cj 10k AS"/>
    <s v="Cost-Pec"/>
    <s v="Cost-Pec Trozos"/>
    <x v="8"/>
    <n v="-8117"/>
    <n v="16356"/>
    <n v="0"/>
    <n v="-8117"/>
    <n v="16356"/>
    <x v="77"/>
    <x v="5"/>
    <m/>
    <n v="0"/>
    <x v="2"/>
    <n v="0"/>
  </r>
  <r>
    <n v="1021936"/>
    <x v="3"/>
    <x v="1"/>
    <x v="1"/>
    <s v="1021936"/>
    <s v="GO PpPal pimentada@ Cj 20k AS"/>
    <s v="Paleta"/>
    <s v="Paleta Pulpa"/>
    <x v="8"/>
    <n v="32263"/>
    <n v="304937"/>
    <n v="337200"/>
    <n v="32263"/>
    <n v="327737"/>
    <x v="10"/>
    <x v="259"/>
    <m/>
    <n v="24000"/>
    <x v="0"/>
    <n v="0"/>
  </r>
  <r>
    <n v="1021944"/>
    <x v="3"/>
    <x v="1"/>
    <x v="1"/>
    <s v="1021944"/>
    <s v="GO Diafrag@ Va Cj 8k AS"/>
    <s v="Recortes"/>
    <s v="Diafragma"/>
    <x v="8"/>
    <n v="411"/>
    <n v="1989"/>
    <n v="2400"/>
    <n v="411"/>
    <n v="1989"/>
    <x v="430"/>
    <x v="469"/>
    <m/>
    <n v="0"/>
    <x v="2"/>
    <n v="0"/>
  </r>
  <r>
    <n v="1021945"/>
    <x v="3"/>
    <x v="1"/>
    <x v="1"/>
    <s v="1021945"/>
    <s v="GO Lengua Japon@ Cj 10k AS"/>
    <s v="Cabeza"/>
    <s v="Cabeza Derivados"/>
    <x v="8"/>
    <n v="-6000"/>
    <n v="8400"/>
    <n v="2400"/>
    <n v="-6000"/>
    <n v="8400"/>
    <x v="430"/>
    <x v="469"/>
    <m/>
    <n v="0"/>
    <x v="2"/>
    <n v="0"/>
  </r>
  <r>
    <n v="1021952"/>
    <x v="3"/>
    <x v="1"/>
    <x v="1"/>
    <s v="1021952"/>
    <s v="GO BB Ribs 20-24 Oz@ Cj 10k AS"/>
    <s v="Chuleta"/>
    <s v="Chuleta Huesos"/>
    <x v="8"/>
    <n v="-1520"/>
    <n v="0"/>
    <n v="800"/>
    <n v="-1520"/>
    <n v="2200"/>
    <x v="39"/>
    <x v="14"/>
    <m/>
    <n v="0"/>
    <x v="2"/>
    <n v="0"/>
  </r>
  <r>
    <n v="1021971"/>
    <x v="3"/>
    <x v="1"/>
    <x v="1"/>
    <s v="1021971"/>
    <s v="GO Cue Back@ Cj 20k bca AS"/>
    <s v="Cueros"/>
    <s v="Cuero Back"/>
    <x v="2"/>
    <n v="-18361"/>
    <n v="42361"/>
    <n v="24000"/>
    <n v="-18361"/>
    <n v="42361"/>
    <x v="7"/>
    <x v="3"/>
    <m/>
    <n v="0"/>
    <x v="2"/>
    <n v="0"/>
  </r>
  <r>
    <n v="1021987"/>
    <x v="3"/>
    <x v="1"/>
    <x v="1"/>
    <s v="1021987"/>
    <s v="GO Recto@ Cj 10k AS"/>
    <s v="Subprod"/>
    <s v="Subprod Tripa"/>
    <x v="8"/>
    <n v="-10172"/>
    <n v="9468"/>
    <n v="0"/>
    <n v="-10172"/>
    <n v="9468"/>
    <x v="77"/>
    <x v="5"/>
    <m/>
    <n v="0"/>
    <x v="2"/>
    <n v="0"/>
  </r>
  <r>
    <n v="1021992"/>
    <x v="3"/>
    <x v="1"/>
    <x v="1"/>
    <s v="1021992"/>
    <s v="GO Lom Tocino@ Cj 20k AS"/>
    <s v="Grasas"/>
    <s v="Grasa Lomo Tocino"/>
    <x v="2"/>
    <n v="-16593"/>
    <n v="40173"/>
    <n v="24000"/>
    <n v="-16593"/>
    <n v="40173"/>
    <x v="7"/>
    <x v="3"/>
    <m/>
    <n v="0"/>
    <x v="2"/>
    <n v="0"/>
  </r>
  <r>
    <n v="1022033"/>
    <x v="3"/>
    <x v="1"/>
    <x v="1"/>
    <s v="1022033"/>
    <s v="GO Lengua@ Fi Cj 10k AS"/>
    <s v="Cabeza"/>
    <s v="Cabeza Derivados"/>
    <x v="2"/>
    <n v="-3775"/>
    <n v="30327"/>
    <n v="24000"/>
    <n v="-3775"/>
    <n v="30327"/>
    <x v="7"/>
    <x v="3"/>
    <m/>
    <n v="0"/>
    <x v="2"/>
    <n v="0"/>
  </r>
  <r>
    <n v="1022073"/>
    <x v="3"/>
    <x v="1"/>
    <x v="1"/>
    <s v="1022073"/>
    <s v="GO Mantec@ Cj 20k AS"/>
    <s v="Grasas"/>
    <s v="Grasa Interior"/>
    <x v="2"/>
    <n v="9969"/>
    <n v="38031"/>
    <n v="48000"/>
    <n v="9969"/>
    <n v="38031"/>
    <x v="2"/>
    <x v="13"/>
    <m/>
    <n v="0"/>
    <x v="2"/>
    <n v="0"/>
  </r>
  <r>
    <n v="1022080"/>
    <x v="3"/>
    <x v="1"/>
    <x v="1"/>
    <s v="1022080"/>
    <s v="GO Cola Nor@ Fi Cj 10k AS"/>
    <s v="Subprod"/>
    <s v="Subprod Cola"/>
    <x v="2"/>
    <n v="-4079"/>
    <n v="76630"/>
    <n v="72000"/>
    <n v="-4079"/>
    <n v="76630"/>
    <x v="17"/>
    <x v="9"/>
    <m/>
    <n v="0"/>
    <x v="2"/>
    <n v="0"/>
  </r>
  <r>
    <n v="1022082"/>
    <x v="3"/>
    <x v="1"/>
    <x v="1"/>
    <s v="1022082"/>
    <s v="GO Reco 80/20 @ Cj 20k AS"/>
    <s v="Recortes"/>
    <s v="Recortes No Magro"/>
    <x v="2"/>
    <n v="740"/>
    <n v="0"/>
    <n v="0"/>
    <n v="740"/>
    <n v="0"/>
    <x v="77"/>
    <x v="5"/>
    <m/>
    <n v="0"/>
    <x v="2"/>
    <n v="0"/>
  </r>
  <r>
    <n v="1022096"/>
    <x v="3"/>
    <x v="1"/>
    <x v="1"/>
    <s v="1022096"/>
    <s v="GO Sternum Bones@ Bo Cj 10k AS"/>
    <s v="Huesos"/>
    <s v="Huesos Cuarto Delant"/>
    <x v="2"/>
    <m/>
    <m/>
    <m/>
    <m/>
    <m/>
    <x v="1"/>
    <x v="95"/>
    <m/>
    <n v="-96000"/>
    <x v="1"/>
    <n v="48000"/>
  </r>
  <r>
    <n v="1022097"/>
    <x v="3"/>
    <x v="1"/>
    <x v="1"/>
    <s v="1022097"/>
    <s v="GO Solomillo@ Bo Cj 20k AS"/>
    <s v="Filete"/>
    <s v="Filete c/Cabeza"/>
    <x v="7"/>
    <n v="8060"/>
    <n v="0"/>
    <n v="0"/>
    <n v="8060"/>
    <n v="0"/>
    <x v="77"/>
    <x v="5"/>
    <m/>
    <n v="0"/>
    <x v="2"/>
    <n v="0"/>
  </r>
  <r>
    <n v="1022099"/>
    <x v="3"/>
    <x v="1"/>
    <x v="1"/>
    <s v="1022099"/>
    <s v="GO Hso Costilla@ Cj 18k AS"/>
    <s v="Huesos"/>
    <s v="Huesos Cuarto Centra"/>
    <x v="2"/>
    <n v="49770"/>
    <n v="188041"/>
    <n v="240000"/>
    <n v="49770"/>
    <n v="188041"/>
    <x v="431"/>
    <x v="470"/>
    <m/>
    <n v="0"/>
    <x v="2"/>
    <n v="0"/>
  </r>
  <r>
    <n v="1022101"/>
    <x v="3"/>
    <x v="1"/>
    <x v="1"/>
    <s v="1022101"/>
    <s v="GO Lom Tec@ Va Cj 20k AS"/>
    <s v="Lomo"/>
    <s v="Lomo Centro"/>
    <x v="8"/>
    <n v="-1712"/>
    <n v="1600"/>
    <n v="0"/>
    <n v="-1712"/>
    <n v="3780"/>
    <x v="432"/>
    <x v="471"/>
    <m/>
    <n v="36"/>
    <x v="0"/>
    <n v="0"/>
  </r>
  <r>
    <n v="1022115"/>
    <x v="3"/>
    <x v="1"/>
    <x v="1"/>
    <s v="1022115"/>
    <s v="GO Plancha c/Cuero@ Cj 20k AS"/>
    <s v="Plancha"/>
    <s v="Plancha c/Cuero"/>
    <x v="6"/>
    <n v="6794"/>
    <n v="0"/>
    <n v="0"/>
    <n v="6794"/>
    <n v="0"/>
    <x v="77"/>
    <x v="5"/>
    <m/>
    <n v="0"/>
    <x v="2"/>
    <n v="0"/>
  </r>
  <r>
    <n v="1022125"/>
    <x v="3"/>
    <x v="1"/>
    <x v="1"/>
    <s v="1022125"/>
    <s v="GO PernilM C/M@ Cj 20k AS"/>
    <s v="Pernil"/>
    <s v="Pernil Mano"/>
    <x v="2"/>
    <n v="-88553"/>
    <n v="202334"/>
    <n v="120000"/>
    <n v="-88553"/>
    <n v="202334"/>
    <x v="36"/>
    <x v="3"/>
    <m/>
    <n v="96000"/>
    <x v="0"/>
    <n v="0"/>
  </r>
  <r>
    <n v="1022128"/>
    <x v="3"/>
    <x v="1"/>
    <x v="1"/>
    <s v="1022128"/>
    <s v="GO Ganso C/asiento@ Bol Cj 14k AS"/>
    <s v="Pierna"/>
    <s v="Pierna Pulpa Fina"/>
    <x v="8"/>
    <n v="8230"/>
    <n v="0"/>
    <n v="8000"/>
    <n v="8230"/>
    <n v="0"/>
    <x v="92"/>
    <x v="82"/>
    <m/>
    <n v="0"/>
    <x v="2"/>
    <n v="0"/>
  </r>
  <r>
    <n v="1022141"/>
    <x v="3"/>
    <x v="1"/>
    <x v="1"/>
    <s v="1022141"/>
    <s v="GO Posta Negra D@ Cj AS"/>
    <s v="Pierna"/>
    <s v="Pierna Pulpa Fina"/>
    <x v="8"/>
    <n v="-15472"/>
    <n v="26419"/>
    <n v="10947"/>
    <n v="-15472"/>
    <n v="46472"/>
    <x v="433"/>
    <x v="472"/>
    <m/>
    <n v="-1730"/>
    <x v="1"/>
    <n v="0"/>
  </r>
  <r>
    <n v="1022142"/>
    <x v="3"/>
    <x v="1"/>
    <x v="1"/>
    <s v="1022142"/>
    <s v="GO Posta Rosada@ Cj AS"/>
    <s v="Pierna"/>
    <s v="Pierna Pulpa Fina"/>
    <x v="8"/>
    <n v="4447"/>
    <n v="18696"/>
    <n v="23143"/>
    <n v="4447"/>
    <n v="18553"/>
    <x v="3"/>
    <x v="473"/>
    <m/>
    <n v="0"/>
    <x v="2"/>
    <n v="0"/>
  </r>
  <r>
    <n v="1022145"/>
    <x v="3"/>
    <x v="1"/>
    <x v="1"/>
    <s v="1022145"/>
    <s v="GO Ppa Pna Heinz@ Bo Cj 20k AS"/>
    <s v="Pierna"/>
    <s v="Pierna Pulpa"/>
    <x v="7"/>
    <n v="0"/>
    <n v="20000"/>
    <n v="20000"/>
    <n v="0"/>
    <n v="24000"/>
    <x v="7"/>
    <x v="3"/>
    <m/>
    <n v="0"/>
    <x v="2"/>
    <n v="0"/>
  </r>
  <r>
    <n v="1022169"/>
    <x v="3"/>
    <x v="1"/>
    <x v="1"/>
    <s v="1022169"/>
    <s v="GO Cartilag Lom@ Cj 10k AS"/>
    <s v="Recortes"/>
    <s v="Recortes No Magro"/>
    <x v="2"/>
    <n v="-33531"/>
    <n v="130328"/>
    <n v="96000"/>
    <n v="-33531"/>
    <n v="130328"/>
    <x v="99"/>
    <x v="95"/>
    <m/>
    <n v="0"/>
    <x v="2"/>
    <n v="0"/>
  </r>
  <r>
    <n v="1022183"/>
    <x v="3"/>
    <x v="1"/>
    <x v="1"/>
    <s v="1022183"/>
    <s v="GO PernilP@ Bo Cj 20k AS"/>
    <s v="Pernil"/>
    <s v="Pernil Pierna"/>
    <x v="2"/>
    <n v="0"/>
    <n v="700000"/>
    <n v="700000"/>
    <n v="0"/>
    <n v="700000"/>
    <x v="25"/>
    <x v="171"/>
    <m/>
    <n v="316000"/>
    <x v="0"/>
    <n v="192000"/>
  </r>
  <r>
    <n v="1022186"/>
    <x v="3"/>
    <x v="1"/>
    <x v="1"/>
    <s v="1022186"/>
    <s v="GO Resto Tira Hso Ctro@ Bo Cj 20k AS"/>
    <s v="Huesos"/>
    <s v="Huesos Cuarto Centra"/>
    <x v="2"/>
    <m/>
    <m/>
    <m/>
    <m/>
    <m/>
    <x v="1"/>
    <x v="3"/>
    <m/>
    <n v="-24000"/>
    <x v="1"/>
    <n v="0"/>
  </r>
  <r>
    <n v="1022193"/>
    <x v="3"/>
    <x v="1"/>
    <x v="1"/>
    <s v="1022193"/>
    <s v="GO Lom Vet 44@ Bo Cj 20k AS"/>
    <s v="Lomo"/>
    <s v="Lomo Vetado"/>
    <x v="2"/>
    <n v="4062"/>
    <n v="24638"/>
    <n v="24000"/>
    <n v="4062"/>
    <n v="19938"/>
    <x v="7"/>
    <x v="3"/>
    <m/>
    <n v="0"/>
    <x v="2"/>
    <n v="0"/>
  </r>
  <r>
    <n v="1022212"/>
    <x v="3"/>
    <x v="1"/>
    <x v="1"/>
    <s v="1022212"/>
    <s v="GO Cab Ent@ Cj 20k AS"/>
    <s v="Cabeza"/>
    <s v="Cabeza Entera"/>
    <x v="2"/>
    <n v="-71169"/>
    <n v="648012"/>
    <n v="576000"/>
    <n v="-71169"/>
    <n v="648012"/>
    <x v="434"/>
    <x v="170"/>
    <m/>
    <n v="0"/>
    <x v="2"/>
    <n v="0"/>
  </r>
  <r>
    <n v="1022247"/>
    <x v="3"/>
    <x v="1"/>
    <x v="1"/>
    <s v="1022247"/>
    <s v="GO Triming 60/40@ Bo Cj AS"/>
    <s v="Recortes"/>
    <s v="Recortes No Magro"/>
    <x v="7"/>
    <n v="56128"/>
    <n v="0"/>
    <n v="48000"/>
    <n v="56128"/>
    <n v="0"/>
    <x v="77"/>
    <x v="5"/>
    <m/>
    <n v="0"/>
    <x v="2"/>
    <n v="0"/>
  </r>
  <r>
    <n v="1022293"/>
    <x v="3"/>
    <x v="1"/>
    <x v="1"/>
    <s v="1022293"/>
    <s v="GO Malaya Japon@ Vp Fi Cj 5k AS"/>
    <s v="Prolijado"/>
    <s v="Prolijado Malaya"/>
    <x v="8"/>
    <n v="10"/>
    <n v="0"/>
    <n v="10"/>
    <n v="10"/>
    <n v="-10"/>
    <x v="77"/>
    <x v="5"/>
    <m/>
    <n v="0"/>
    <x v="2"/>
    <n v="0"/>
  </r>
  <r>
    <n v="1022304"/>
    <x v="3"/>
    <x v="1"/>
    <x v="1"/>
    <s v="1022304"/>
    <s v="GO Pancreas@ Bo Cj AS"/>
    <s v="Subprod"/>
    <s v="Subprod Visceras"/>
    <x v="7"/>
    <n v="-18600"/>
    <n v="22902"/>
    <n v="20000"/>
    <n v="-18600"/>
    <n v="22902"/>
    <x v="83"/>
    <x v="73"/>
    <m/>
    <n v="0"/>
    <x v="2"/>
    <n v="0"/>
  </r>
  <r>
    <n v="1022335"/>
    <x v="3"/>
    <x v="1"/>
    <x v="1"/>
    <s v="1022335"/>
    <s v="GO Tail end Cort@ Fi Cj AS"/>
    <s v="Huesos"/>
    <s v="Huesos Cuarto Centra"/>
    <x v="5"/>
    <n v="42"/>
    <n v="0"/>
    <n v="0"/>
    <n v="42"/>
    <n v="0"/>
    <x v="77"/>
    <x v="5"/>
    <m/>
    <n v="0"/>
    <x v="2"/>
    <n v="0"/>
  </r>
  <r>
    <n v="1022340"/>
    <x v="3"/>
    <x v="1"/>
    <x v="1"/>
    <s v="1022340"/>
    <s v="GO Lom Vet Lam@ Cj AS"/>
    <s v="Lomo"/>
    <s v="Lomo Vetado"/>
    <x v="2"/>
    <n v="3790"/>
    <n v="0"/>
    <n v="0"/>
    <n v="3790"/>
    <n v="0"/>
    <x v="77"/>
    <x v="5"/>
    <m/>
    <n v="0"/>
    <x v="2"/>
    <n v="0"/>
  </r>
  <r>
    <n v="1022373"/>
    <x v="3"/>
    <x v="1"/>
    <x v="1"/>
    <s v="1022373"/>
    <s v="GO Reco 60/40 @ Cj 20k AS"/>
    <s v="Recortes"/>
    <s v="Recortes No Magro"/>
    <x v="2"/>
    <n v="0"/>
    <n v="0"/>
    <n v="0"/>
    <n v="0"/>
    <n v="0"/>
    <x v="7"/>
    <x v="3"/>
    <m/>
    <n v="0"/>
    <x v="2"/>
    <n v="0"/>
  </r>
  <r>
    <n v="1022378"/>
    <x v="3"/>
    <x v="1"/>
    <x v="1"/>
    <s v="1022378"/>
    <s v="GO Resto Tira Hso@ Fi Cj 10k AS"/>
    <s v="Huesos"/>
    <s v="Huesos Cuarto Centra"/>
    <x v="2"/>
    <m/>
    <m/>
    <m/>
    <m/>
    <m/>
    <x v="1"/>
    <x v="3"/>
    <m/>
    <n v="-24000"/>
    <x v="1"/>
    <n v="24000"/>
  </r>
  <r>
    <n v="1022379"/>
    <x v="3"/>
    <x v="1"/>
    <x v="1"/>
    <s v="1022379"/>
    <s v="GO PpPal 77@ Bo Cj AS"/>
    <s v="Paleta"/>
    <s v="Paleta Pulpa"/>
    <x v="2"/>
    <n v="13817"/>
    <n v="0"/>
    <n v="0"/>
    <n v="13817"/>
    <n v="0"/>
    <x v="435"/>
    <x v="474"/>
    <m/>
    <n v="0"/>
    <x v="2"/>
    <n v="0"/>
  </r>
  <r>
    <n v="1022381"/>
    <x v="3"/>
    <x v="1"/>
    <x v="1"/>
    <s v="1022381"/>
    <s v="GO Gord Esp@ Bo Cj 10k AS"/>
    <s v="Grasas"/>
    <s v="Grasa Gordura"/>
    <x v="2"/>
    <m/>
    <m/>
    <m/>
    <m/>
    <m/>
    <x v="1"/>
    <x v="320"/>
    <m/>
    <n v="-32000"/>
    <x v="1"/>
    <n v="0"/>
  </r>
  <r>
    <n v="1022388"/>
    <x v="3"/>
    <x v="1"/>
    <x v="1"/>
    <s v="1022388"/>
    <s v="GO Mixto Hso@ Bo Cj 10k AS"/>
    <s v="Huesos"/>
    <s v="Huesos Cuarto Centra"/>
    <x v="2"/>
    <n v="18428"/>
    <n v="112427"/>
    <n v="120000"/>
    <n v="18428"/>
    <n v="112427"/>
    <x v="36"/>
    <x v="30"/>
    <m/>
    <n v="0"/>
    <x v="2"/>
    <n v="0"/>
  </r>
  <r>
    <n v="1022389"/>
    <x v="3"/>
    <x v="1"/>
    <x v="1"/>
    <s v="1022389"/>
    <s v="GO Cue 20@ Bo Cj 20k AS"/>
    <s v="Cueros"/>
    <s v="Cuero Panceta"/>
    <x v="2"/>
    <n v="-548"/>
    <n v="0"/>
    <n v="0"/>
    <n v="-548"/>
    <n v="0"/>
    <x v="77"/>
    <x v="5"/>
    <m/>
    <n v="0"/>
    <x v="2"/>
    <n v="0"/>
  </r>
  <r>
    <n v="1022398"/>
    <x v="3"/>
    <x v="1"/>
    <x v="1"/>
    <s v="1022398"/>
    <s v="GO Ganso C/asto S/g 3P@ Bo Cj AS"/>
    <s v="Pierna"/>
    <s v="Pierna Pulpa Fina"/>
    <x v="8"/>
    <n v="5435"/>
    <n v="47767"/>
    <n v="53202"/>
    <n v="5435"/>
    <n v="47565"/>
    <x v="436"/>
    <x v="475"/>
    <m/>
    <n v="0"/>
    <x v="2"/>
    <n v="0"/>
  </r>
  <r>
    <n v="1022413"/>
    <x v="3"/>
    <x v="1"/>
    <x v="1"/>
    <s v="1022413"/>
    <s v="GO Pta Tráquea@ Fi Cj 8k AS"/>
    <s v="Subprod"/>
    <s v="Subprod Visceras"/>
    <x v="8"/>
    <n v="-3468"/>
    <n v="5068"/>
    <n v="1600"/>
    <n v="-3468"/>
    <n v="7600"/>
    <x v="84"/>
    <x v="74"/>
    <m/>
    <n v="0"/>
    <x v="2"/>
    <n v="0"/>
  </r>
  <r>
    <n v="1022414"/>
    <x v="3"/>
    <x v="1"/>
    <x v="1"/>
    <s v="1022414"/>
    <s v="GO Caz Ent@ Bo Cj 10k AS"/>
    <s v="Chuleta"/>
    <s v="Chuleta Cazuela"/>
    <x v="2"/>
    <n v="0"/>
    <n v="72000"/>
    <n v="72000"/>
    <n v="0"/>
    <n v="72000"/>
    <x v="17"/>
    <x v="13"/>
    <m/>
    <n v="24000"/>
    <x v="0"/>
    <n v="24000"/>
  </r>
  <r>
    <n v="1022415"/>
    <x v="3"/>
    <x v="1"/>
    <x v="1"/>
    <s v="1022415"/>
    <s v="GO Reco 85/15 @ Cj 20k AS"/>
    <s v="Recortes"/>
    <s v="Recortes No Magro"/>
    <x v="2"/>
    <n v="1716"/>
    <n v="0"/>
    <n v="0"/>
    <n v="1716"/>
    <n v="0"/>
    <x v="77"/>
    <x v="5"/>
    <m/>
    <n v="0"/>
    <x v="2"/>
    <n v="0"/>
  </r>
  <r>
    <n v="1022416"/>
    <x v="3"/>
    <x v="1"/>
    <x v="1"/>
    <s v="1022416"/>
    <s v="GO Chu Vet Repas@ Bo Cj 21k AS"/>
    <s v="Chuleta"/>
    <s v="Chuleta Vetada"/>
    <x v="2"/>
    <n v="1140"/>
    <n v="0"/>
    <n v="0"/>
    <n v="1140"/>
    <n v="0"/>
    <x v="77"/>
    <x v="5"/>
    <m/>
    <n v="0"/>
    <x v="2"/>
    <n v="0"/>
  </r>
  <r>
    <n v="1022417"/>
    <x v="3"/>
    <x v="1"/>
    <x v="1"/>
    <s v="1022417"/>
    <s v="GO Cue granel@ Bo Cj 20k AS"/>
    <s v="Cueros"/>
    <s v="Cuero Mixto"/>
    <x v="2"/>
    <n v="760"/>
    <n v="80366"/>
    <n v="72000"/>
    <n v="760"/>
    <n v="80366"/>
    <x v="17"/>
    <x v="13"/>
    <m/>
    <n v="24000"/>
    <x v="0"/>
    <n v="96000"/>
  </r>
  <r>
    <n v="1022433"/>
    <x v="3"/>
    <x v="1"/>
    <x v="1"/>
    <s v="1022433"/>
    <s v="HE Hso PernilP# Bo Cj 18k SC"/>
    <s v="Reprod"/>
    <s v="Reprod Hembra"/>
    <x v="7"/>
    <n v="0"/>
    <n v="72000"/>
    <n v="72000"/>
    <m/>
    <m/>
    <x v="1"/>
    <x v="5"/>
    <m/>
    <n v="0"/>
    <x v="2"/>
    <n v="0"/>
  </r>
  <r>
    <n v="1022449"/>
    <x v="3"/>
    <x v="1"/>
    <x v="1"/>
    <s v="1022449"/>
    <s v="GO PpPna 59@ Bo Cj 24k AS"/>
    <s v="Pierna"/>
    <s v="Pierna Pulpa"/>
    <x v="5"/>
    <n v="446"/>
    <n v="0"/>
    <n v="0"/>
    <n v="446"/>
    <n v="0"/>
    <x v="77"/>
    <x v="5"/>
    <m/>
    <n v="0"/>
    <x v="2"/>
    <n v="0"/>
  </r>
  <r>
    <n v="1022500"/>
    <x v="3"/>
    <x v="1"/>
    <x v="1"/>
    <s v="1022500"/>
    <s v="GO Gord chic@ Cj 20k AS"/>
    <s v="Grasas"/>
    <s v="Grasa Gordura"/>
    <x v="7"/>
    <n v="5852"/>
    <n v="0"/>
    <n v="0"/>
    <n v="5852"/>
    <n v="0"/>
    <x v="77"/>
    <x v="5"/>
    <m/>
    <n v="0"/>
    <x v="2"/>
    <n v="0"/>
  </r>
  <r>
    <n v="1022515"/>
    <x v="3"/>
    <x v="1"/>
    <x v="1"/>
    <s v="1022515"/>
    <s v="GO Panc Tec C/cue@ Fi Cj Panc AS"/>
    <s v="Panceta"/>
    <s v="Panceta c/Cuero"/>
    <x v="8"/>
    <n v="-3176"/>
    <n v="24000"/>
    <n v="20824"/>
    <n v="-3176"/>
    <n v="24176"/>
    <x v="413"/>
    <x v="445"/>
    <m/>
    <n v="0"/>
    <x v="2"/>
    <n v="0"/>
  </r>
  <r>
    <n v="1022550"/>
    <x v="3"/>
    <x v="1"/>
    <x v="1"/>
    <s v="1022550"/>
    <s v="GO Hso femur@ Cj 20k AS AA"/>
    <s v="Huesos"/>
    <s v="Huesos Cuarto Traser"/>
    <x v="8"/>
    <n v="24086"/>
    <n v="0"/>
    <n v="24000"/>
    <n v="24086"/>
    <n v="0"/>
    <x v="77"/>
    <x v="5"/>
    <m/>
    <n v="0"/>
    <x v="2"/>
    <n v="0"/>
  </r>
  <r>
    <n v="1022561"/>
    <x v="3"/>
    <x v="1"/>
    <x v="1"/>
    <s v="1022561"/>
    <s v="GO MM Loin LL@ Fi Cj 12k AA"/>
    <s v="Lomo"/>
    <s v="Lomo MM Loin"/>
    <x v="8"/>
    <n v="-5464"/>
    <n v="733"/>
    <n v="0"/>
    <n v="-5464"/>
    <n v="2733"/>
    <x v="84"/>
    <x v="74"/>
    <m/>
    <n v="0"/>
    <x v="2"/>
    <n v="0"/>
  </r>
  <r>
    <n v="1022568"/>
    <x v="3"/>
    <x v="1"/>
    <x v="1"/>
    <s v="1022568"/>
    <s v="GO Panc Tecla SCue@ 4 Bo Cj 20kg AS"/>
    <s v="Panceta"/>
    <s v="Panceta s/Cuero"/>
    <x v="2"/>
    <n v="12436"/>
    <n v="24285"/>
    <n v="24000"/>
    <n v="12436"/>
    <n v="24285"/>
    <x v="7"/>
    <x v="3"/>
    <m/>
    <n v="0"/>
    <x v="2"/>
    <n v="0"/>
  </r>
  <r>
    <n v="1022570"/>
    <x v="3"/>
    <x v="1"/>
    <x v="1"/>
    <s v="1022570"/>
    <s v="GO Panc Tec S/cue Mad@ Va Cj AS"/>
    <s v="Panceta"/>
    <s v="Panceta c/Cuero"/>
    <x v="8"/>
    <n v="1438"/>
    <n v="0"/>
    <n v="800"/>
    <n v="1438"/>
    <n v="200"/>
    <x v="117"/>
    <x v="133"/>
    <m/>
    <n v="0"/>
    <x v="2"/>
    <n v="0"/>
  </r>
  <r>
    <n v="1022619"/>
    <x v="3"/>
    <x v="1"/>
    <x v="1"/>
    <s v="1022619"/>
    <s v="GO Malaya 5-6mm@ Vp Cj AS"/>
    <s v="Prolijado"/>
    <s v="Prolijado Malaya"/>
    <x v="5"/>
    <n v="-5287"/>
    <n v="283"/>
    <n v="0"/>
    <n v="-5287"/>
    <n v="283"/>
    <x v="77"/>
    <x v="5"/>
    <m/>
    <n v="0"/>
    <x v="2"/>
    <n v="0"/>
  </r>
  <r>
    <n v="1022621"/>
    <x v="3"/>
    <x v="1"/>
    <x v="1"/>
    <s v="1022621"/>
    <s v="GO Panc S/tec N @ Fi Cj AS"/>
    <s v="Panceta"/>
    <s v="Panceta s/Cuero"/>
    <x v="8"/>
    <n v="949"/>
    <n v="31051"/>
    <n v="32000"/>
    <n v="949"/>
    <n v="31051"/>
    <x v="303"/>
    <x v="320"/>
    <m/>
    <n v="0"/>
    <x v="2"/>
    <n v="0"/>
  </r>
  <r>
    <n v="1022636"/>
    <x v="3"/>
    <x v="1"/>
    <x v="1"/>
    <s v="1022636"/>
    <s v="GO Hso Coxal@ Cj 15kg AS"/>
    <s v="Huesos"/>
    <s v="Huesos Cuarto Traser"/>
    <x v="2"/>
    <n v="15947"/>
    <n v="157528"/>
    <n v="168000"/>
    <n v="15947"/>
    <n v="157528"/>
    <x v="98"/>
    <x v="99"/>
    <m/>
    <n v="0"/>
    <x v="2"/>
    <n v="0"/>
  </r>
  <r>
    <n v="1022637"/>
    <x v="3"/>
    <x v="1"/>
    <x v="1"/>
    <s v="1022637"/>
    <s v="GO Hso Escapula@ Cj 15kg AS"/>
    <s v="Huesos"/>
    <s v="Huesos Cuarto Delant"/>
    <x v="2"/>
    <m/>
    <m/>
    <m/>
    <m/>
    <m/>
    <x v="1"/>
    <x v="3"/>
    <m/>
    <n v="-24000"/>
    <x v="1"/>
    <n v="48000"/>
  </r>
  <r>
    <n v="1022639"/>
    <x v="3"/>
    <x v="1"/>
    <x v="1"/>
    <s v="1022639"/>
    <s v="GO Cab Bca Ent S/L@ Cj 20k AS"/>
    <s v="Cabeza"/>
    <s v="Cabeza Entera"/>
    <x v="2"/>
    <n v="41614"/>
    <n v="885306"/>
    <n v="888000"/>
    <n v="41614"/>
    <n v="885306"/>
    <x v="437"/>
    <x v="476"/>
    <m/>
    <n v="0"/>
    <x v="2"/>
    <n v="0"/>
  </r>
  <r>
    <n v="1022640"/>
    <x v="3"/>
    <x v="1"/>
    <x v="1"/>
    <s v="1022640"/>
    <s v="GO Cab Roj Ent S/L@ Cj 20k AS"/>
    <s v="Cabeza"/>
    <s v="Cabeza Entera"/>
    <x v="2"/>
    <n v="-6231"/>
    <n v="61196"/>
    <n v="48000"/>
    <n v="-6231"/>
    <n v="61196"/>
    <x v="2"/>
    <x v="13"/>
    <m/>
    <n v="0"/>
    <x v="2"/>
    <n v="0"/>
  </r>
  <r>
    <n v="1022645"/>
    <x v="3"/>
    <x v="1"/>
    <x v="1"/>
    <s v="1022645"/>
    <s v="GO Pecho Belly C/Hso pec@ Vp Cj AS"/>
    <s v="Panceta"/>
    <s v="Panceta s/Cuero"/>
    <x v="2"/>
    <n v="-16959"/>
    <n v="24000"/>
    <n v="24000"/>
    <n v="-16959"/>
    <n v="24000"/>
    <x v="7"/>
    <x v="3"/>
    <m/>
    <n v="0"/>
    <x v="2"/>
    <n v="0"/>
  </r>
  <r>
    <n v="1022646"/>
    <x v="3"/>
    <x v="1"/>
    <x v="1"/>
    <s v="1022646"/>
    <s v="GO Pecho Belly S/p@ Vp Cj AS"/>
    <s v="Panceta"/>
    <s v="Panceta s/Cuero"/>
    <x v="2"/>
    <n v="-48"/>
    <n v="48"/>
    <n v="0"/>
    <n v="-48"/>
    <n v="48"/>
    <x v="77"/>
    <x v="5"/>
    <m/>
    <n v="0"/>
    <x v="2"/>
    <n v="0"/>
  </r>
  <r>
    <n v="1022654"/>
    <x v="3"/>
    <x v="1"/>
    <x v="1"/>
    <s v="1022654"/>
    <s v="GO Triming 90/10@ Cj 20k AS"/>
    <s v="Recortes"/>
    <s v="Recortes No Magro"/>
    <x v="7"/>
    <n v="21800"/>
    <n v="0"/>
    <n v="0"/>
    <n v="21800"/>
    <n v="0"/>
    <x v="77"/>
    <x v="5"/>
    <m/>
    <n v="0"/>
    <x v="2"/>
    <n v="0"/>
  </r>
  <r>
    <n v="1022657"/>
    <x v="3"/>
    <x v="1"/>
    <x v="1"/>
    <s v="1022657"/>
    <s v="GO BB Ribs 20-24 Oz@Cj 10K AS"/>
    <s v="Chuleta"/>
    <s v="Chuleta Huesos"/>
    <x v="6"/>
    <n v="0"/>
    <n v="7553"/>
    <n v="7500"/>
    <n v="0"/>
    <n v="7553"/>
    <x v="125"/>
    <x v="147"/>
    <m/>
    <n v="0"/>
    <x v="2"/>
    <n v="0"/>
  </r>
  <r>
    <n v="1022748"/>
    <x v="3"/>
    <x v="1"/>
    <x v="1"/>
    <s v="1022748"/>
    <s v="GO Manos@ Cj 10k AS"/>
    <s v="Subprod"/>
    <s v="Subprod Patas-Manos"/>
    <x v="2"/>
    <n v="-15929"/>
    <n v="199422"/>
    <n v="192000"/>
    <n v="-15929"/>
    <n v="199422"/>
    <x v="76"/>
    <x v="128"/>
    <m/>
    <n v="48000"/>
    <x v="0"/>
    <n v="44000"/>
  </r>
  <r>
    <n v="1022750"/>
    <x v="3"/>
    <x v="1"/>
    <x v="1"/>
    <s v="1022750"/>
    <s v="GO PpPal Pim@ Cj 17.5k AS"/>
    <s v="Paleta"/>
    <s v="Paleta Pulpa"/>
    <x v="8"/>
    <n v="-28278"/>
    <n v="37751"/>
    <n v="9473"/>
    <n v="-28278"/>
    <n v="28278"/>
    <x v="77"/>
    <x v="5"/>
    <m/>
    <n v="0"/>
    <x v="2"/>
    <n v="0"/>
  </r>
  <r>
    <n v="1022751"/>
    <x v="3"/>
    <x v="1"/>
    <x v="1"/>
    <s v="1022751"/>
    <s v="GO PpPal 1P Ex@ Cj 14k AS"/>
    <s v="Paleta"/>
    <s v="Paleta Entera"/>
    <x v="8"/>
    <n v="-12688"/>
    <n v="27088"/>
    <n v="14400"/>
    <n v="-12688"/>
    <n v="27688"/>
    <x v="96"/>
    <x v="90"/>
    <m/>
    <n v="0"/>
    <x v="2"/>
    <n v="0"/>
  </r>
  <r>
    <n v="1022753"/>
    <x v="3"/>
    <x v="1"/>
    <x v="1"/>
    <s v="1022753"/>
    <s v="GO PernilM 1,3 kg up@ Cj 20k AS"/>
    <s v="Pernil"/>
    <s v="Pernil Mano"/>
    <x v="2"/>
    <n v="35976"/>
    <n v="196617"/>
    <n v="240000"/>
    <n v="35976"/>
    <n v="196617"/>
    <x v="95"/>
    <x v="96"/>
    <m/>
    <n v="0"/>
    <x v="2"/>
    <n v="0"/>
  </r>
  <r>
    <n v="1022760"/>
    <x v="3"/>
    <x v="1"/>
    <x v="1"/>
    <s v="1022760"/>
    <s v="GO Pecho Belly s/p@ Vp Cj AS"/>
    <s v="Panceta"/>
    <s v="Panceta s/Cuero"/>
    <x v="5"/>
    <n v="1051"/>
    <n v="0"/>
    <n v="0"/>
    <n v="1051"/>
    <n v="0"/>
    <x v="77"/>
    <x v="5"/>
    <m/>
    <n v="0"/>
    <x v="2"/>
    <n v="0"/>
  </r>
  <r>
    <n v="1022767"/>
    <x v="3"/>
    <x v="1"/>
    <x v="1"/>
    <s v="1022767"/>
    <s v="GO Gord Esp@ 20kg AA"/>
    <s v="Grasas"/>
    <s v="Grasa Gordura"/>
    <x v="8"/>
    <n v="16901"/>
    <n v="32854"/>
    <n v="24000"/>
    <n v="16901"/>
    <n v="37654"/>
    <x v="7"/>
    <x v="3"/>
    <m/>
    <n v="0"/>
    <x v="2"/>
    <n v="0"/>
  </r>
  <r>
    <n v="1022794"/>
    <x v="3"/>
    <x v="1"/>
    <x v="1"/>
    <s v="1022794"/>
    <s v="GO PpPal 1P@ 100g  AS"/>
    <s v="Paleta"/>
    <s v="Paleta Entera"/>
    <x v="8"/>
    <n v="0"/>
    <n v="0"/>
    <n v="0"/>
    <n v="0"/>
    <n v="0"/>
    <x v="77"/>
    <x v="137"/>
    <m/>
    <n v="-0.4"/>
    <x v="1"/>
    <n v="0"/>
  </r>
  <r>
    <n v="1022818"/>
    <x v="3"/>
    <x v="1"/>
    <x v="1"/>
    <s v="1022818"/>
    <s v="GO Lom Vet@ Cj Muestra SAG"/>
    <s v="Muestra"/>
    <s v="Muestra"/>
    <x v="5"/>
    <m/>
    <m/>
    <m/>
    <m/>
    <m/>
    <x v="1"/>
    <x v="477"/>
    <m/>
    <n v="-18.143999999999998"/>
    <x v="1"/>
    <n v="0"/>
  </r>
  <r>
    <n v="1022854"/>
    <x v="3"/>
    <x v="1"/>
    <x v="1"/>
    <s v="1022854"/>
    <s v="GO Hso Pecho@ Cj 10k AS"/>
    <s v="Huesos"/>
    <s v="Huesos Cuarto Centra"/>
    <x v="6"/>
    <n v="-48000"/>
    <n v="0"/>
    <n v="0"/>
    <n v="-48000"/>
    <n v="0"/>
    <x v="77"/>
    <x v="5"/>
    <m/>
    <n v="0"/>
    <x v="2"/>
    <n v="0"/>
  </r>
  <r>
    <n v="1022856"/>
    <x v="3"/>
    <x v="1"/>
    <x v="1"/>
    <s v="1022856"/>
    <s v="GO Reco 10/90 @ Cj 20k AS"/>
    <s v="Grasas"/>
    <s v="Grasa Gordura"/>
    <x v="2"/>
    <n v="0"/>
    <n v="48000"/>
    <n v="48000"/>
    <n v="0"/>
    <n v="48000"/>
    <x v="2"/>
    <x v="478"/>
    <m/>
    <n v="32000"/>
    <x v="0"/>
    <n v="0"/>
  </r>
  <r>
    <n v="1022858"/>
    <x v="3"/>
    <x v="1"/>
    <x v="1"/>
    <s v="1022858"/>
    <s v="GO Lom Ctro 27@ Fi Cj 20k AS"/>
    <s v="Lomo"/>
    <s v="Lomo Centro"/>
    <x v="7"/>
    <n v="0"/>
    <n v="43834"/>
    <n v="48000"/>
    <n v="0"/>
    <n v="43834"/>
    <x v="438"/>
    <x v="479"/>
    <m/>
    <n v="0"/>
    <x v="2"/>
    <n v="0"/>
  </r>
  <r>
    <n v="1022863"/>
    <x v="3"/>
    <x v="1"/>
    <x v="1"/>
    <s v="1022863"/>
    <s v="GO Lom Vet M@ Cj 9k AS"/>
    <s v="Lomo"/>
    <s v="Lomo Vetado"/>
    <x v="8"/>
    <n v="-16470"/>
    <n v="43012"/>
    <n v="26542"/>
    <n v="-16470"/>
    <n v="49470"/>
    <x v="439"/>
    <x v="480"/>
    <m/>
    <n v="0"/>
    <x v="2"/>
    <n v="0"/>
  </r>
  <r>
    <n v="1022864"/>
    <x v="3"/>
    <x v="1"/>
    <x v="1"/>
    <s v="1022864"/>
    <s v="GO Lom Vet L@ Cj 11k AS"/>
    <s v="Lomo"/>
    <s v="Lomo Vetado"/>
    <x v="8"/>
    <n v="-1606"/>
    <n v="37606"/>
    <n v="36000"/>
    <n v="-1606"/>
    <n v="41806"/>
    <x v="440"/>
    <x v="481"/>
    <m/>
    <n v="0"/>
    <x v="2"/>
    <n v="0"/>
  </r>
  <r>
    <n v="1022865"/>
    <x v="3"/>
    <x v="1"/>
    <x v="1"/>
    <s v="1022865"/>
    <s v="GO Pan Tec S/cuero M@ Cj 17k AS"/>
    <s v="Panceta"/>
    <s v="Panceta s/Cuero"/>
    <x v="8"/>
    <n v="-6443"/>
    <n v="32000"/>
    <n v="25557"/>
    <n v="-6443"/>
    <n v="51443"/>
    <x v="317"/>
    <x v="360"/>
    <m/>
    <n v="0"/>
    <x v="2"/>
    <n v="0"/>
  </r>
  <r>
    <n v="1022866"/>
    <x v="3"/>
    <x v="1"/>
    <x v="1"/>
    <s v="1022866"/>
    <s v="GO Pan Tec S/cuero L@ Cj 19k AS"/>
    <s v="Panceta"/>
    <s v="Panceta s/Cuero"/>
    <x v="8"/>
    <n v="-7060"/>
    <n v="42550"/>
    <n v="35490"/>
    <n v="-7060"/>
    <n v="43060"/>
    <x v="305"/>
    <x v="84"/>
    <m/>
    <n v="0"/>
    <x v="2"/>
    <n v="0"/>
  </r>
  <r>
    <n v="1022883"/>
    <x v="3"/>
    <x v="1"/>
    <x v="1"/>
    <s v="1022883"/>
    <s v="GO BB Ribs 640g@ Cj 16k AS"/>
    <s v="Chuleta"/>
    <s v="Chuleta Huesos"/>
    <x v="5"/>
    <n v="0"/>
    <n v="23587"/>
    <n v="23587"/>
    <n v="0"/>
    <n v="32"/>
    <x v="441"/>
    <x v="482"/>
    <m/>
    <n v="0.24800000000000111"/>
    <x v="0"/>
    <n v="0"/>
  </r>
  <r>
    <n v="1022907"/>
    <x v="3"/>
    <x v="1"/>
    <x v="1"/>
    <s v="1022907"/>
    <s v="GO Riñon Ent@ Bo Cj 10k AS"/>
    <s v="Subprod"/>
    <s v="Subprod Visceras"/>
    <x v="6"/>
    <n v="-25512"/>
    <n v="29922"/>
    <n v="0"/>
    <n v="-25512"/>
    <n v="29922"/>
    <x v="7"/>
    <x v="3"/>
    <m/>
    <n v="0"/>
    <x v="2"/>
    <n v="0"/>
  </r>
  <r>
    <n v="1022914"/>
    <x v="3"/>
    <x v="1"/>
    <x v="1"/>
    <s v="1022914"/>
    <s v="GO Lom Tocino @ Bo Cj 20k AS"/>
    <s v="Grasas"/>
    <s v="Grasa Lomo Tocino"/>
    <x v="8"/>
    <n v="1320"/>
    <n v="4883"/>
    <n v="6203"/>
    <n v="1320"/>
    <n v="4883"/>
    <x v="442"/>
    <x v="3"/>
    <m/>
    <n v="-17797"/>
    <x v="1"/>
    <n v="0"/>
  </r>
  <r>
    <n v="1022918"/>
    <x v="3"/>
    <x v="1"/>
    <x v="1"/>
    <s v="1022918"/>
    <s v="GO Lom Tocino@ Cj 20k AA"/>
    <s v="Grasas"/>
    <s v="Grasa Lomo Tocino"/>
    <x v="8"/>
    <n v="-3123"/>
    <n v="88209"/>
    <n v="85087"/>
    <n v="-3123"/>
    <n v="88209"/>
    <x v="36"/>
    <x v="30"/>
    <m/>
    <n v="0"/>
    <x v="2"/>
    <n v="0"/>
  </r>
  <r>
    <n v="1022936"/>
    <x v="3"/>
    <x v="1"/>
    <x v="1"/>
    <s v="1022936"/>
    <s v="GO File C/cab@ Cj 5k AS"/>
    <s v="Filete"/>
    <s v="Filete c/Cabeza"/>
    <x v="2"/>
    <n v="7000"/>
    <n v="0"/>
    <n v="0"/>
    <n v="7000"/>
    <n v="0"/>
    <x v="443"/>
    <x v="483"/>
    <m/>
    <n v="0"/>
    <x v="2"/>
    <n v="0"/>
  </r>
  <r>
    <n v="1022939"/>
    <x v="3"/>
    <x v="1"/>
    <x v="1"/>
    <s v="1022939"/>
    <s v="GO Pta Cost@ Bo Cj 20k AS"/>
    <s v="Cost-Pec"/>
    <s v="Cost-Pec Trozos"/>
    <x v="2"/>
    <n v="5040"/>
    <n v="0"/>
    <n v="0"/>
    <n v="5040"/>
    <n v="0"/>
    <x v="444"/>
    <x v="484"/>
    <m/>
    <n v="0"/>
    <x v="2"/>
    <n v="0"/>
  </r>
  <r>
    <n v="1022940"/>
    <x v="3"/>
    <x v="1"/>
    <x v="1"/>
    <s v="1022940"/>
    <s v="GO PernilM 1 kg down@ Cj 20k AS"/>
    <s v="Pernil"/>
    <s v="Pernil Mano"/>
    <x v="2"/>
    <n v="10465"/>
    <n v="5686"/>
    <n v="24000"/>
    <n v="10465"/>
    <n v="5686"/>
    <x v="7"/>
    <x v="3"/>
    <m/>
    <n v="0"/>
    <x v="2"/>
    <n v="0"/>
  </r>
  <r>
    <n v="1022941"/>
    <x v="3"/>
    <x v="1"/>
    <x v="1"/>
    <s v="1022941"/>
    <s v="GO PernilM 1-1.3 kg@ Cj 20k AS"/>
    <s v="Pernil"/>
    <s v="Pernil Mano"/>
    <x v="2"/>
    <n v="26136"/>
    <n v="57580"/>
    <n v="96000"/>
    <n v="26136"/>
    <n v="57580"/>
    <x v="99"/>
    <x v="95"/>
    <m/>
    <n v="0"/>
    <x v="2"/>
    <n v="0"/>
  </r>
  <r>
    <n v="1022943"/>
    <x v="3"/>
    <x v="1"/>
    <x v="1"/>
    <s v="1022943"/>
    <s v="GO Lom Ctro@ Cj 16k AS"/>
    <s v="Lomo"/>
    <s v="Lomo Centro"/>
    <x v="2"/>
    <n v="25562"/>
    <n v="0"/>
    <n v="24000"/>
    <n v="25562"/>
    <n v="0"/>
    <x v="7"/>
    <x v="3"/>
    <m/>
    <n v="0"/>
    <x v="2"/>
    <n v="0"/>
  </r>
  <r>
    <n v="1022945"/>
    <x v="3"/>
    <x v="1"/>
    <x v="1"/>
    <s v="1022945"/>
    <s v="GO Mantec@ Cj 20k AS"/>
    <s v="Grasas"/>
    <s v="Grasa Interior"/>
    <x v="2"/>
    <n v="980"/>
    <n v="0"/>
    <n v="0"/>
    <n v="980"/>
    <n v="0"/>
    <x v="77"/>
    <x v="5"/>
    <m/>
    <n v="0"/>
    <x v="2"/>
    <n v="0"/>
  </r>
  <r>
    <n v="1022989"/>
    <x v="3"/>
    <x v="1"/>
    <x v="1"/>
    <s v="1022989"/>
    <s v="GO MM LOIN S VP@ Cj 10k AS"/>
    <s v="Lomo"/>
    <s v="Lomo MM Loin"/>
    <x v="8"/>
    <n v="-7225"/>
    <n v="80686"/>
    <n v="72775"/>
    <n v="-7225"/>
    <n v="87911"/>
    <x v="78"/>
    <x v="68"/>
    <m/>
    <n v="0"/>
    <x v="2"/>
    <n v="0"/>
  </r>
  <r>
    <n v="1023034"/>
    <x v="3"/>
    <x v="1"/>
    <x v="1"/>
    <s v="1023034"/>
    <s v="GO Forro Pal@ Bo Cj 20k AS"/>
    <s v="Cueros"/>
    <s v="Cuero Forro"/>
    <x v="2"/>
    <n v="-171"/>
    <n v="195680"/>
    <n v="216000"/>
    <n v="-171"/>
    <n v="195680"/>
    <x v="86"/>
    <x v="30"/>
    <m/>
    <n v="96000"/>
    <x v="0"/>
    <n v="72000"/>
  </r>
  <r>
    <n v="1023047"/>
    <x v="3"/>
    <x v="1"/>
    <x v="1"/>
    <s v="1023047"/>
    <s v="GO Lom Vet 44@ Fi Cj 18k AS"/>
    <s v="Lomo"/>
    <s v="Lomo Vetado"/>
    <x v="2"/>
    <n v="5434"/>
    <n v="0"/>
    <n v="0"/>
    <n v="5434"/>
    <n v="0"/>
    <x v="77"/>
    <x v="5"/>
    <m/>
    <n v="0"/>
    <x v="2"/>
    <n v="0"/>
  </r>
  <r>
    <n v="1023050"/>
    <x v="3"/>
    <x v="1"/>
    <x v="1"/>
    <s v="1023050"/>
    <s v="GO Lom Centro@ Cj 16k AS"/>
    <s v="Lomo"/>
    <s v="Lomo Centro"/>
    <x v="5"/>
    <n v="9038"/>
    <n v="0"/>
    <n v="9038"/>
    <n v="9038"/>
    <n v="0"/>
    <x v="445"/>
    <x v="485"/>
    <m/>
    <n v="21.669999999998254"/>
    <x v="0"/>
    <n v="0"/>
  </r>
  <r>
    <n v="1023093"/>
    <x v="3"/>
    <x v="1"/>
    <x v="1"/>
    <s v="1023093"/>
    <s v="GO Cordon Lom@ Bo Cj 20k AS"/>
    <s v="Recortes"/>
    <s v="Recortes No Magro"/>
    <x v="2"/>
    <n v="-27495"/>
    <n v="63123"/>
    <n v="36000"/>
    <n v="-27495"/>
    <n v="63123"/>
    <x v="305"/>
    <x v="84"/>
    <m/>
    <n v="0"/>
    <x v="2"/>
    <n v="0"/>
  </r>
  <r>
    <n v="1023102"/>
    <x v="3"/>
    <x v="1"/>
    <x v="1"/>
    <s v="1023102"/>
    <s v="GO MM Loin LL VP@ Cj 20k AA"/>
    <s v="Lomo"/>
    <s v="Lomo MM Loin"/>
    <x v="8"/>
    <n v="-667"/>
    <n v="8000"/>
    <n v="7333"/>
    <n v="-667"/>
    <n v="10667"/>
    <x v="80"/>
    <x v="70"/>
    <m/>
    <n v="0"/>
    <x v="2"/>
    <n v="0"/>
  </r>
  <r>
    <n v="1023123"/>
    <x v="3"/>
    <x v="1"/>
    <x v="1"/>
    <s v="1023123"/>
    <s v="GO Lom Vet@ Cj 9k AS"/>
    <s v="Lomo"/>
    <s v="Lomo Vetado"/>
    <x v="8"/>
    <n v="-5124"/>
    <n v="0"/>
    <n v="0"/>
    <n v="-5124"/>
    <n v="0"/>
    <x v="77"/>
    <x v="5"/>
    <m/>
    <n v="0"/>
    <x v="2"/>
    <n v="0"/>
  </r>
  <r>
    <n v="1023126"/>
    <x v="3"/>
    <x v="1"/>
    <x v="1"/>
    <s v="1023126"/>
    <s v="GO Reco 90/10 @ Cj 20k AS"/>
    <s v="Recortes"/>
    <s v="Recortes No Magro"/>
    <x v="2"/>
    <n v="3420"/>
    <n v="0"/>
    <n v="0"/>
    <n v="3420"/>
    <n v="0"/>
    <x v="446"/>
    <x v="486"/>
    <m/>
    <n v="0"/>
    <x v="2"/>
    <n v="0"/>
  </r>
  <r>
    <n v="1023131"/>
    <x v="3"/>
    <x v="1"/>
    <x v="1"/>
    <s v="1023131"/>
    <s v="GO Pna S/Hso C/Cue@ Cj 20k AS"/>
    <s v="Pierna"/>
    <s v="Pierna Pulpa"/>
    <x v="2"/>
    <n v="-4200"/>
    <n v="0"/>
    <n v="0"/>
    <n v="-4200"/>
    <n v="0"/>
    <x v="77"/>
    <x v="5"/>
    <m/>
    <n v="0"/>
    <x v="2"/>
    <n v="0"/>
  </r>
  <r>
    <n v="1023132"/>
    <x v="3"/>
    <x v="1"/>
    <x v="1"/>
    <s v="1023132"/>
    <s v="GO Pal S/Hso C/Cue@ Cj 20k AS"/>
    <s v="Paleta"/>
    <s v="Paleta Pulpa"/>
    <x v="2"/>
    <n v="1552"/>
    <n v="0"/>
    <n v="0"/>
    <n v="1552"/>
    <n v="0"/>
    <x v="77"/>
    <x v="5"/>
    <m/>
    <n v="0"/>
    <x v="2"/>
    <n v="0"/>
  </r>
  <r>
    <n v="1023143"/>
    <x v="3"/>
    <x v="1"/>
    <x v="1"/>
    <s v="1023143"/>
    <s v="GO Platead@ Fi Cj 20k AS"/>
    <s v="Prolijado"/>
    <s v="Prolijado Plateada"/>
    <x v="2"/>
    <n v="840"/>
    <n v="0"/>
    <n v="0"/>
    <n v="840"/>
    <n v="0"/>
    <x v="77"/>
    <x v="5"/>
    <m/>
    <n v="0"/>
    <x v="2"/>
    <n v="0"/>
  </r>
  <r>
    <n v="1023157"/>
    <x v="3"/>
    <x v="1"/>
    <x v="1"/>
    <s v="1023157"/>
    <s v="GO Lom Tocin@ Cj 20k AS"/>
    <s v="Grasas"/>
    <s v="Grasa Lomo Tocino"/>
    <x v="2"/>
    <n v="3500"/>
    <n v="0"/>
    <n v="0"/>
    <n v="3500"/>
    <n v="0"/>
    <x v="447"/>
    <x v="487"/>
    <m/>
    <n v="0"/>
    <x v="2"/>
    <n v="0"/>
  </r>
  <r>
    <n v="1023175"/>
    <x v="3"/>
    <x v="1"/>
    <x v="1"/>
    <s v="1023175"/>
    <s v="GO Pp Pna USA@ Cj Muestra SAG"/>
    <s v="Muestra"/>
    <s v="Muestra"/>
    <x v="5"/>
    <m/>
    <m/>
    <m/>
    <m/>
    <m/>
    <x v="1"/>
    <x v="477"/>
    <m/>
    <n v="-18.143999999999998"/>
    <x v="1"/>
    <n v="0"/>
  </r>
  <r>
    <n v="1023184"/>
    <x v="3"/>
    <x v="1"/>
    <x v="1"/>
    <s v="1023184"/>
    <s v="GO CC Loin L S/Tec@ Fi Cj 16k AS"/>
    <s v="Lomo"/>
    <s v="Lomo CC Loin"/>
    <x v="8"/>
    <m/>
    <m/>
    <m/>
    <m/>
    <m/>
    <x v="1"/>
    <x v="74"/>
    <m/>
    <n v="-2000"/>
    <x v="1"/>
    <n v="0"/>
  </r>
  <r>
    <n v="1023190"/>
    <x v="3"/>
    <x v="1"/>
    <x v="1"/>
    <s v="1023190"/>
    <s v="GO Pana s/Corazon@ Bo Cj 20k AS"/>
    <s v="Subprod"/>
    <s v="Subprod Visceras"/>
    <x v="5"/>
    <n v="-9540"/>
    <n v="256614"/>
    <n v="240000"/>
    <n v="-9540"/>
    <n v="253843"/>
    <x v="318"/>
    <x v="488"/>
    <m/>
    <n v="0.38000000000465661"/>
    <x v="0"/>
    <n v="0"/>
  </r>
  <r>
    <n v="1023257"/>
    <x v="3"/>
    <x v="1"/>
    <x v="1"/>
    <s v="1023257"/>
    <s v="GO Reco 60/40 Panc@ Bo Cj 20k AS"/>
    <s v="Recortes"/>
    <s v="Recortes No Magro"/>
    <x v="6"/>
    <n v="8422"/>
    <n v="0"/>
    <n v="0"/>
    <n v="8422"/>
    <n v="0"/>
    <x v="77"/>
    <x v="5"/>
    <m/>
    <n v="0"/>
    <x v="2"/>
    <n v="0"/>
  </r>
  <r>
    <n v="1023265"/>
    <x v="3"/>
    <x v="1"/>
    <x v="1"/>
    <s v="1023265"/>
    <s v="GO Pta Cos 2h@ Bo Cj 10k AS"/>
    <s v="Cost-Pec"/>
    <s v="Cost-Pec Trozos"/>
    <x v="8"/>
    <n v="-1347"/>
    <n v="6273"/>
    <n v="5600"/>
    <n v="-673"/>
    <n v="0"/>
    <x v="77"/>
    <x v="64"/>
    <m/>
    <n v="-7000"/>
    <x v="1"/>
    <n v="0"/>
  </r>
  <r>
    <n v="1023273"/>
    <x v="3"/>
    <x v="1"/>
    <x v="1"/>
    <s v="1023273"/>
    <s v="GO Posta Negra@ Va Cj 20k"/>
    <s v="Pierna"/>
    <s v="Pierna Pulpa Fina"/>
    <x v="5"/>
    <n v="-22869"/>
    <n v="19044"/>
    <n v="0"/>
    <n v="-22869"/>
    <n v="19044"/>
    <x v="448"/>
    <x v="489"/>
    <m/>
    <n v="0.34100000000034925"/>
    <x v="0"/>
    <n v="0"/>
  </r>
  <r>
    <n v="1023274"/>
    <x v="3"/>
    <x v="1"/>
    <x v="1"/>
    <s v="1023274"/>
    <s v="GO Ganso S/g S/abst @ Va Cj 12k"/>
    <s v="Pierna"/>
    <s v="Pierna Pulpa Fina"/>
    <x v="5"/>
    <n v="808"/>
    <n v="0"/>
    <n v="2870"/>
    <n v="808"/>
    <n v="0"/>
    <x v="449"/>
    <x v="490"/>
    <m/>
    <n v="4.8999999999978172E-2"/>
    <x v="0"/>
    <n v="0"/>
  </r>
  <r>
    <n v="1023276"/>
    <x v="3"/>
    <x v="1"/>
    <x v="1"/>
    <s v="1023276"/>
    <s v="GO Rosada@ Va Cj 20k"/>
    <s v="Pierna"/>
    <s v="Pierna Pulpa Fina"/>
    <x v="5"/>
    <n v="0"/>
    <n v="21087"/>
    <n v="24000"/>
    <n v="0"/>
    <n v="21087"/>
    <x v="450"/>
    <x v="491"/>
    <m/>
    <n v="0"/>
    <x v="2"/>
    <n v="0"/>
  </r>
  <r>
    <n v="1023290"/>
    <x v="3"/>
    <x v="1"/>
    <x v="1"/>
    <s v="1023290"/>
    <s v="GO Hso tibia @ Cj 20k AS"/>
    <s v="Huesos"/>
    <s v="Huesos Cuarto Traser"/>
    <x v="2"/>
    <n v="-10576"/>
    <n v="0"/>
    <n v="0"/>
    <n v="-10576"/>
    <n v="0"/>
    <x v="77"/>
    <x v="5"/>
    <m/>
    <n v="0"/>
    <x v="2"/>
    <n v="0"/>
  </r>
  <r>
    <n v="1023291"/>
    <x v="3"/>
    <x v="1"/>
    <x v="1"/>
    <s v="1023291"/>
    <s v="GO Hso Costilla 4x 5kg @ Cj 20k AS"/>
    <s v="Huesos"/>
    <s v="Huesos Cuarto Centra"/>
    <x v="2"/>
    <n v="-20997"/>
    <n v="16800"/>
    <n v="0"/>
    <n v="-20997"/>
    <n v="16800"/>
    <x v="77"/>
    <x v="5"/>
    <m/>
    <n v="0"/>
    <x v="2"/>
    <n v="0"/>
  </r>
  <r>
    <n v="1023302"/>
    <x v="3"/>
    <x v="1"/>
    <x v="1"/>
    <s v="1023302"/>
    <s v="GO Mantec@ Cj 20k AS"/>
    <s v="Grasas"/>
    <s v="Grasa Interior"/>
    <x v="6"/>
    <n v="7945"/>
    <n v="359560"/>
    <n v="336000"/>
    <n v="7945"/>
    <n v="359560"/>
    <x v="207"/>
    <x v="259"/>
    <m/>
    <n v="0"/>
    <x v="2"/>
    <n v="0"/>
  </r>
  <r>
    <n v="1023306"/>
    <x v="3"/>
    <x v="1"/>
    <x v="1"/>
    <s v="1023306"/>
    <s v="GO Cue granel@ Bo Cj 20k AS"/>
    <s v="Cueros"/>
    <s v="Cuero Mixto"/>
    <x v="2"/>
    <n v="-22577"/>
    <n v="346186"/>
    <n v="336000"/>
    <n v="-22577"/>
    <n v="346186"/>
    <x v="207"/>
    <x v="49"/>
    <m/>
    <n v="120000"/>
    <x v="0"/>
    <n v="0"/>
  </r>
  <r>
    <n v="1023318"/>
    <x v="3"/>
    <x v="1"/>
    <x v="1"/>
    <s v="1023318"/>
    <s v="GO Reco 80/20 @ Bo Cj 20k AS"/>
    <s v="Recortes"/>
    <s v="Recortes No Magro"/>
    <x v="6"/>
    <n v="10067"/>
    <n v="0"/>
    <n v="0"/>
    <n v="10067"/>
    <n v="0"/>
    <x v="77"/>
    <x v="5"/>
    <m/>
    <n v="0"/>
    <x v="2"/>
    <n v="0"/>
  </r>
  <r>
    <n v="1023319"/>
    <x v="3"/>
    <x v="1"/>
    <x v="1"/>
    <s v="1023319"/>
    <s v="GO Reco 90/10 @ Bo Cj 20k AS"/>
    <s v="Recortes"/>
    <s v="Recortes No Magro"/>
    <x v="6"/>
    <n v="-10800"/>
    <n v="22223"/>
    <n v="0"/>
    <n v="-10800"/>
    <n v="22223"/>
    <x v="77"/>
    <x v="5"/>
    <m/>
    <n v="0"/>
    <x v="2"/>
    <n v="0"/>
  </r>
  <r>
    <n v="1023324"/>
    <x v="3"/>
    <x v="1"/>
    <x v="1"/>
    <s v="1023324"/>
    <s v="GO PpPna 59@ Cj 20k AS"/>
    <s v="Pierna"/>
    <s v="Pierna Pulpa"/>
    <x v="6"/>
    <m/>
    <m/>
    <m/>
    <n v="0"/>
    <n v="144000"/>
    <x v="29"/>
    <x v="492"/>
    <m/>
    <n v="-10"/>
    <x v="1"/>
    <n v="0"/>
  </r>
  <r>
    <n v="1023343"/>
    <x v="3"/>
    <x v="1"/>
    <x v="1"/>
    <s v="1023343"/>
    <s v="GO Triming 60/40@ Bo Cj 20k AS"/>
    <s v="Recortes"/>
    <s v="Recortes No Magro"/>
    <x v="6"/>
    <n v="-21284"/>
    <n v="54908"/>
    <n v="24000"/>
    <n v="-21284"/>
    <n v="54908"/>
    <x v="7"/>
    <x v="118"/>
    <m/>
    <n v="-2"/>
    <x v="1"/>
    <n v="0"/>
  </r>
  <r>
    <n v="1023353"/>
    <x v="3"/>
    <x v="1"/>
    <x v="1"/>
    <s v="1023353"/>
    <s v="GO PpPal 77@ Bo Cj 20k AS"/>
    <s v="Paleta"/>
    <s v="Paleta Pulpa"/>
    <x v="7"/>
    <n v="-1857"/>
    <n v="76820"/>
    <n v="96000"/>
    <n v="-1857"/>
    <n v="76820"/>
    <x v="99"/>
    <x v="493"/>
    <m/>
    <n v="-3020"/>
    <x v="1"/>
    <n v="0"/>
  </r>
  <r>
    <n v="1023354"/>
    <x v="3"/>
    <x v="1"/>
    <x v="1"/>
    <s v="1023354"/>
    <s v="GO PernilM 1 kg down@ Cj 10k AS"/>
    <s v="Pernil"/>
    <s v="Pernil Mano"/>
    <x v="2"/>
    <n v="0"/>
    <n v="24608"/>
    <n v="24000"/>
    <n v="0"/>
    <n v="24608"/>
    <x v="7"/>
    <x v="3"/>
    <m/>
    <n v="0"/>
    <x v="2"/>
    <n v="0"/>
  </r>
  <r>
    <n v="1023362"/>
    <x v="3"/>
    <x v="1"/>
    <x v="1"/>
    <s v="1023362"/>
    <s v="GO Cuarto Delant @ COM Cj AS"/>
    <s v="Vara Gordo"/>
    <s v="Vara Cuarto Delanter"/>
    <x v="2"/>
    <m/>
    <m/>
    <m/>
    <n v="0"/>
    <n v="18252"/>
    <x v="451"/>
    <x v="5"/>
    <m/>
    <n v="18252"/>
    <x v="0"/>
    <n v="0"/>
  </r>
  <r>
    <n v="1023363"/>
    <x v="3"/>
    <x v="1"/>
    <x v="1"/>
    <s v="1023363"/>
    <s v="GO Cuarto Trasero @ COM Cj AS"/>
    <s v="Vara Gordo"/>
    <s v="Vara Cuarto Trasero"/>
    <x v="2"/>
    <m/>
    <m/>
    <m/>
    <n v="0"/>
    <n v="16756"/>
    <x v="452"/>
    <x v="5"/>
    <m/>
    <n v="16756"/>
    <x v="0"/>
    <n v="0"/>
  </r>
  <r>
    <n v="1023364"/>
    <x v="3"/>
    <x v="1"/>
    <x v="1"/>
    <s v="1023364"/>
    <s v="GO Manos @ COM Cj 20k AS"/>
    <s v="Subprod"/>
    <s v="Subprod Patas-Manos"/>
    <x v="2"/>
    <m/>
    <m/>
    <m/>
    <n v="0"/>
    <n v="474"/>
    <x v="453"/>
    <x v="5"/>
    <m/>
    <n v="474"/>
    <x v="0"/>
    <n v="0"/>
  </r>
  <r>
    <n v="1023365"/>
    <x v="3"/>
    <x v="1"/>
    <x v="1"/>
    <s v="1023365"/>
    <s v="GO Mantec @ COM Cj AS"/>
    <s v="Grasas"/>
    <s v="Grasa Interior"/>
    <x v="2"/>
    <m/>
    <m/>
    <m/>
    <n v="0"/>
    <n v="326"/>
    <x v="454"/>
    <x v="5"/>
    <m/>
    <n v="326"/>
    <x v="0"/>
    <n v="0"/>
  </r>
  <r>
    <n v="1023366"/>
    <x v="3"/>
    <x v="1"/>
    <x v="1"/>
    <s v="1023366"/>
    <s v="GO Patas @ COM Cj 20k AS"/>
    <s v="Subprod"/>
    <s v="Subprod Patas-Manos"/>
    <x v="2"/>
    <m/>
    <m/>
    <m/>
    <n v="0"/>
    <n v="574"/>
    <x v="455"/>
    <x v="5"/>
    <m/>
    <n v="574"/>
    <x v="0"/>
    <n v="0"/>
  </r>
  <r>
    <n v="1023367"/>
    <x v="3"/>
    <x v="1"/>
    <x v="1"/>
    <s v="1023367"/>
    <s v="GO Cab Ent @ COM Cj 20k AS"/>
    <s v="Cabeza"/>
    <s v="Cabeza Entera"/>
    <x v="2"/>
    <m/>
    <m/>
    <m/>
    <n v="0"/>
    <n v="3248"/>
    <x v="456"/>
    <x v="5"/>
    <m/>
    <n v="3248"/>
    <x v="0"/>
    <n v="0"/>
  </r>
  <r>
    <n v="1023368"/>
    <x v="3"/>
    <x v="1"/>
    <x v="1"/>
    <s v="1023368"/>
    <s v="GO Cuarto Central @ COM Cj AS"/>
    <s v="Vara Gordo"/>
    <s v="Vara Cuarto Central"/>
    <x v="2"/>
    <m/>
    <m/>
    <m/>
    <n v="0"/>
    <n v="16376"/>
    <x v="457"/>
    <x v="5"/>
    <m/>
    <n v="16376"/>
    <x v="0"/>
    <n v="0"/>
  </r>
  <r>
    <n v="1023375"/>
    <x v="3"/>
    <x v="1"/>
    <x v="1"/>
    <s v="1023375"/>
    <s v="GO Útero @ Bo Cj 20k AS"/>
    <s v="Subprod"/>
    <s v="Subprod Tripa"/>
    <x v="6"/>
    <n v="0"/>
    <n v="8000"/>
    <n v="0"/>
    <n v="0"/>
    <n v="8000"/>
    <x v="77"/>
    <x v="5"/>
    <m/>
    <n v="0"/>
    <x v="2"/>
    <n v="0"/>
  </r>
  <r>
    <n v="1023383"/>
    <x v="3"/>
    <x v="1"/>
    <x v="1"/>
    <s v="1023383"/>
    <s v="GO Riñón Ent@ Bo Cj 20k AS"/>
    <s v="Subprod"/>
    <s v="Subprod Visceras"/>
    <x v="6"/>
    <n v="0"/>
    <n v="50000"/>
    <n v="48000"/>
    <n v="0"/>
    <n v="50000"/>
    <x v="2"/>
    <x v="238"/>
    <m/>
    <n v="-4"/>
    <x v="1"/>
    <n v="0"/>
  </r>
  <r>
    <n v="1023386"/>
    <x v="3"/>
    <x v="1"/>
    <x v="1"/>
    <s v="1023386"/>
    <s v="GO Lom Vet 44@ Fi Cj 20k AS"/>
    <s v="Lomo"/>
    <s v="Lomo Vetado"/>
    <x v="7"/>
    <m/>
    <m/>
    <m/>
    <n v="0"/>
    <n v="1000"/>
    <x v="117"/>
    <x v="133"/>
    <m/>
    <n v="0"/>
    <x v="2"/>
    <n v="0"/>
  </r>
  <r>
    <n v="1023389"/>
    <x v="3"/>
    <x v="1"/>
    <x v="1"/>
    <s v="1023389"/>
    <s v="GO Triming 60/40@ Cj 20k AS"/>
    <s v="Recortes"/>
    <s v="Recortes No Magro"/>
    <x v="7"/>
    <m/>
    <m/>
    <m/>
    <n v="0"/>
    <n v="3014"/>
    <x v="458"/>
    <x v="494"/>
    <m/>
    <n v="0"/>
    <x v="2"/>
    <n v="0"/>
  </r>
  <r>
    <n v="1023390"/>
    <x v="3"/>
    <x v="1"/>
    <x v="1"/>
    <s v="1023390"/>
    <s v=" GO Triming 80/20@ Bo c/f Cj 20k AS"/>
    <s v="Recortes"/>
    <s v="Recortes No Magro"/>
    <x v="7"/>
    <m/>
    <m/>
    <m/>
    <n v="0"/>
    <n v="10000"/>
    <x v="80"/>
    <x v="70"/>
    <m/>
    <n v="0"/>
    <x v="2"/>
    <n v="0"/>
  </r>
  <r>
    <n v="1023391"/>
    <x v="3"/>
    <x v="1"/>
    <x v="1"/>
    <s v="1023391"/>
    <s v="GO Triming 90/10@ Cj 20k AS"/>
    <s v="Recortes"/>
    <s v="Recortes No Magro"/>
    <x v="7"/>
    <m/>
    <m/>
    <m/>
    <n v="0"/>
    <n v="22223"/>
    <x v="110"/>
    <x v="112"/>
    <m/>
    <n v="0"/>
    <x v="2"/>
    <n v="0"/>
  </r>
  <r>
    <n v="1020105"/>
    <x v="3"/>
    <x v="1"/>
    <x v="2"/>
    <s v="1020105"/>
    <s v="GO Lom Tecla@ Cj Lom Ctro JP"/>
    <s v="Lomo"/>
    <s v="Lomo Centro"/>
    <x v="9"/>
    <m/>
    <m/>
    <m/>
    <m/>
    <m/>
    <x v="1"/>
    <x v="5"/>
    <n v="38857.275999999998"/>
    <n v="0"/>
    <x v="2"/>
    <n v="0"/>
  </r>
  <r>
    <n v="1020110"/>
    <x v="3"/>
    <x v="1"/>
    <x v="2"/>
    <s v="1020110"/>
    <s v="GO MM Loin L@ Cj 12k AP"/>
    <s v="Lomo"/>
    <s v="Lomo MM Loin"/>
    <x v="9"/>
    <m/>
    <m/>
    <m/>
    <m/>
    <m/>
    <x v="1"/>
    <x v="5"/>
    <n v="660393.53700000001"/>
    <n v="0"/>
    <x v="2"/>
    <n v="0"/>
  </r>
  <r>
    <n v="1020284"/>
    <x v="3"/>
    <x v="1"/>
    <x v="2"/>
    <s v="1020284"/>
    <s v="GO Posta Negra 3P T@ Va Cj t-f JP"/>
    <s v="Pierna"/>
    <s v="Pierna Pulpa Fina"/>
    <x v="9"/>
    <m/>
    <m/>
    <m/>
    <m/>
    <m/>
    <x v="1"/>
    <x v="5"/>
    <n v="13133.925999999999"/>
    <n v="0"/>
    <x v="2"/>
    <n v="7666.6666666666679"/>
  </r>
  <r>
    <n v="1020326"/>
    <x v="3"/>
    <x v="1"/>
    <x v="2"/>
    <s v="1020326"/>
    <s v="GO PpPal Pim@ Cj AP"/>
    <s v="Paleta"/>
    <s v="Paleta Pulpa"/>
    <x v="9"/>
    <m/>
    <m/>
    <m/>
    <m/>
    <m/>
    <x v="1"/>
    <x v="5"/>
    <n v="376642.90299999999"/>
    <n v="0"/>
    <x v="2"/>
    <n v="216000"/>
  </r>
  <r>
    <n v="1020339"/>
    <x v="3"/>
    <x v="1"/>
    <x v="2"/>
    <s v="1020339"/>
    <s v="GO Lom Tocino@ Cj 20k AS"/>
    <s v="Grasas"/>
    <s v="Grasa Lomo Tocino"/>
    <x v="0"/>
    <m/>
    <m/>
    <m/>
    <m/>
    <m/>
    <x v="1"/>
    <x v="5"/>
    <n v="28555.08"/>
    <n v="0"/>
    <x v="2"/>
    <n v="0"/>
  </r>
  <r>
    <n v="1020349"/>
    <x v="3"/>
    <x v="1"/>
    <x v="2"/>
    <s v="1020349"/>
    <s v="GO Papda@ Cj t-f AS"/>
    <s v="Plancha"/>
    <s v="Plancha s/Cuero"/>
    <x v="0"/>
    <m/>
    <m/>
    <m/>
    <m/>
    <m/>
    <x v="1"/>
    <x v="5"/>
    <n v="207432.90299999999"/>
    <n v="0"/>
    <x v="2"/>
    <n v="0"/>
  </r>
  <r>
    <n v="1020352"/>
    <x v="3"/>
    <x v="1"/>
    <x v="2"/>
    <s v="1020352"/>
    <s v="GO Cue 20@ Cj 20k AS"/>
    <s v="Cueros"/>
    <s v="Cuero Panceta"/>
    <x v="0"/>
    <m/>
    <m/>
    <m/>
    <m/>
    <m/>
    <x v="1"/>
    <x v="5"/>
    <n v="41001.614000000001"/>
    <n v="0"/>
    <x v="2"/>
    <n v="24000"/>
  </r>
  <r>
    <n v="1020367"/>
    <x v="3"/>
    <x v="1"/>
    <x v="2"/>
    <s v="1020367"/>
    <s v="GO Gord Lom Tocino@ Cj t-f AS"/>
    <s v="Grasas"/>
    <s v="Grasa Gordura"/>
    <x v="0"/>
    <m/>
    <m/>
    <m/>
    <m/>
    <m/>
    <x v="1"/>
    <x v="5"/>
    <n v="81395.843999999997"/>
    <n v="0"/>
    <x v="2"/>
    <n v="24000"/>
  </r>
  <r>
    <n v="1020412"/>
    <x v="3"/>
    <x v="1"/>
    <x v="2"/>
    <s v="1020412"/>
    <s v="GO Cne Long@ Cj t-f AS"/>
    <s v="Recortes"/>
    <s v="Recortes No Magro"/>
    <x v="0"/>
    <m/>
    <m/>
    <m/>
    <m/>
    <m/>
    <x v="1"/>
    <x v="5"/>
    <n v="152267.421"/>
    <n v="0"/>
    <x v="2"/>
    <n v="48000"/>
  </r>
  <r>
    <n v="1020589"/>
    <x v="3"/>
    <x v="1"/>
    <x v="2"/>
    <s v="1020589"/>
    <s v="GO MM Loin S@ Fi Cj 12k AP"/>
    <s v="Lomo"/>
    <s v="Lomo MM Loin"/>
    <x v="9"/>
    <m/>
    <m/>
    <m/>
    <m/>
    <m/>
    <x v="1"/>
    <x v="5"/>
    <n v="65218.353999999999"/>
    <n v="0"/>
    <x v="2"/>
    <n v="74489.795918367352"/>
  </r>
  <r>
    <n v="1020592"/>
    <x v="3"/>
    <x v="1"/>
    <x v="2"/>
    <s v="1020592"/>
    <s v="GO Lom Vet &gt;2.0@ Fi Cj Lom Vet AP"/>
    <s v="Lomo"/>
    <s v="Lomo Vetado"/>
    <x v="9"/>
    <m/>
    <m/>
    <m/>
    <m/>
    <m/>
    <x v="1"/>
    <x v="5"/>
    <n v="273155.88799999998"/>
    <n v="0"/>
    <x v="2"/>
    <n v="69226.712328767127"/>
  </r>
  <r>
    <n v="1020620"/>
    <x v="3"/>
    <x v="1"/>
    <x v="2"/>
    <s v="1020620"/>
    <s v="GO Lom Vet &lt;2.0@ Fi Cj AP"/>
    <s v="Lomo"/>
    <s v="Lomo Vetado"/>
    <x v="9"/>
    <m/>
    <m/>
    <m/>
    <m/>
    <m/>
    <x v="1"/>
    <x v="5"/>
    <n v="35158.442000000003"/>
    <n v="0"/>
    <x v="2"/>
    <n v="22000"/>
  </r>
  <r>
    <n v="1020636"/>
    <x v="3"/>
    <x v="1"/>
    <x v="2"/>
    <s v="1020636"/>
    <s v="GO File C/cab@ Va Cj 10k AP"/>
    <s v="Filete"/>
    <s v="Filete c/Cabeza"/>
    <x v="9"/>
    <m/>
    <m/>
    <m/>
    <m/>
    <m/>
    <x v="1"/>
    <x v="5"/>
    <n v="12959.624"/>
    <n v="0"/>
    <x v="2"/>
    <n v="13333.333333333332"/>
  </r>
  <r>
    <n v="1020637"/>
    <x v="3"/>
    <x v="1"/>
    <x v="2"/>
    <s v="1020637"/>
    <s v="GO Panc Tec S/cue@ Fi Cj ch AP"/>
    <s v="Panceta"/>
    <s v="Panceta s/Cuero"/>
    <x v="9"/>
    <m/>
    <m/>
    <m/>
    <m/>
    <m/>
    <x v="1"/>
    <x v="5"/>
    <n v="179995.223"/>
    <n v="0"/>
    <x v="2"/>
    <n v="33000"/>
  </r>
  <r>
    <n v="1020662"/>
    <x v="3"/>
    <x v="1"/>
    <x v="2"/>
    <s v="1020662"/>
    <s v="GO Ganso C/asto 3P@ Va Cj t-f AP"/>
    <s v="Pierna"/>
    <s v="Pierna Pulpa Fina"/>
    <x v="9"/>
    <m/>
    <m/>
    <m/>
    <m/>
    <m/>
    <x v="1"/>
    <x v="5"/>
    <n v="19233.447"/>
    <n v="0"/>
    <x v="2"/>
    <n v="15000"/>
  </r>
  <r>
    <n v="1020664"/>
    <x v="3"/>
    <x v="1"/>
    <x v="2"/>
    <s v="1020664"/>
    <s v="GO Ganso C/asto C/abas S/g@ Va Cj JP"/>
    <s v="Pierna"/>
    <s v="Pierna Pulpa Fina"/>
    <x v="9"/>
    <m/>
    <m/>
    <m/>
    <m/>
    <m/>
    <x v="1"/>
    <x v="5"/>
    <n v="5932.6459999999997"/>
    <n v="0"/>
    <x v="2"/>
    <n v="0"/>
  </r>
  <r>
    <n v="1020665"/>
    <x v="3"/>
    <x v="1"/>
    <x v="2"/>
    <s v="1020665"/>
    <s v="GO Posta Rosada 3P@ Va Cj t-f AP"/>
    <s v="Pierna"/>
    <s v="Pierna Pulpa Fina"/>
    <x v="9"/>
    <m/>
    <m/>
    <m/>
    <m/>
    <m/>
    <x v="1"/>
    <x v="5"/>
    <n v="13337.334000000001"/>
    <n v="0"/>
    <x v="2"/>
    <n v="0"/>
  </r>
  <r>
    <n v="1020678"/>
    <x v="3"/>
    <x v="1"/>
    <x v="2"/>
    <s v="1020678"/>
    <s v="GO Lom Tec@ Va Cj Lom Ctro AP"/>
    <s v="Lomo"/>
    <s v="Lomo Centro"/>
    <x v="9"/>
    <m/>
    <m/>
    <m/>
    <m/>
    <m/>
    <x v="1"/>
    <x v="5"/>
    <n v="255.96100000000001"/>
    <n v="0"/>
    <x v="2"/>
    <n v="0"/>
  </r>
  <r>
    <n v="1020681"/>
    <x v="3"/>
    <x v="1"/>
    <x v="2"/>
    <s v="1020681"/>
    <s v="GO MM Loin D@ Fi Cj 12k AP"/>
    <s v="Lomo"/>
    <s v="Lomo MM Loin"/>
    <x v="9"/>
    <m/>
    <m/>
    <m/>
    <m/>
    <m/>
    <x v="1"/>
    <x v="5"/>
    <n v="19999.999"/>
    <n v="0"/>
    <x v="2"/>
    <n v="0"/>
  </r>
  <r>
    <n v="1020704"/>
    <x v="3"/>
    <x v="1"/>
    <x v="2"/>
    <s v="1020704"/>
    <s v="GO File N@ Va Cj File AP"/>
    <s v="Filete"/>
    <s v="Filete c/Cabeza"/>
    <x v="9"/>
    <m/>
    <m/>
    <m/>
    <m/>
    <m/>
    <x v="1"/>
    <x v="5"/>
    <n v="962.37400000000002"/>
    <n v="0"/>
    <x v="2"/>
    <n v="500"/>
  </r>
  <r>
    <n v="1020715"/>
    <x v="3"/>
    <x v="1"/>
    <x v="2"/>
    <s v="1020715"/>
    <s v="GO Panc Tec C/cue@ Fi Cj Panc AP"/>
    <s v="Panceta"/>
    <s v="Panceta c/Cuero"/>
    <x v="9"/>
    <m/>
    <m/>
    <m/>
    <m/>
    <m/>
    <x v="1"/>
    <x v="5"/>
    <n v="1999.9960000000001"/>
    <n v="0"/>
    <x v="2"/>
    <n v="0"/>
  </r>
  <r>
    <n v="1020731"/>
    <x v="3"/>
    <x v="1"/>
    <x v="2"/>
    <s v="1020731"/>
    <s v="GO Panc S/tec/cue I@ Fi Cj Panc 4s AP"/>
    <s v="Panceta"/>
    <s v="Panceta s/Cuero"/>
    <x v="9"/>
    <m/>
    <m/>
    <m/>
    <m/>
    <m/>
    <x v="1"/>
    <x v="5"/>
    <n v="20000.003000000001"/>
    <n v="0"/>
    <x v="2"/>
    <n v="5000"/>
  </r>
  <r>
    <n v="1020758"/>
    <x v="3"/>
    <x v="1"/>
    <x v="2"/>
    <s v="1020758"/>
    <s v="GO Lom Vet S/g@ Va Cj ch AP"/>
    <s v="Lomo"/>
    <s v="Lomo Vetado"/>
    <x v="9"/>
    <m/>
    <m/>
    <m/>
    <m/>
    <m/>
    <x v="1"/>
    <x v="5"/>
    <n v="2989.0039999999999"/>
    <n v="0"/>
    <x v="2"/>
    <n v="0"/>
  </r>
  <r>
    <n v="1020774"/>
    <x v="3"/>
    <x v="1"/>
    <x v="2"/>
    <s v="1020774"/>
    <s v="GO Malaya Japon@ Va Cj JP"/>
    <s v="Prolijado"/>
    <s v="Prolijado Malaya"/>
    <x v="9"/>
    <m/>
    <m/>
    <m/>
    <m/>
    <m/>
    <x v="1"/>
    <x v="5"/>
    <n v="12624.619000000001"/>
    <n v="0"/>
    <x v="2"/>
    <n v="3809.5238095238096"/>
  </r>
  <r>
    <n v="1020802"/>
    <x v="3"/>
    <x v="1"/>
    <x v="2"/>
    <s v="1020802"/>
    <s v="GO Panc S/tec N@ Fi Cj 20k AP"/>
    <s v="Panceta"/>
    <s v="Panceta s/Cuero"/>
    <x v="9"/>
    <m/>
    <m/>
    <m/>
    <m/>
    <m/>
    <x v="1"/>
    <x v="5"/>
    <n v="72797.195000000007"/>
    <n v="0"/>
    <x v="2"/>
    <n v="38262.5"/>
  </r>
  <r>
    <n v="1020810"/>
    <x v="3"/>
    <x v="1"/>
    <x v="2"/>
    <s v="1020810"/>
    <s v="GO Recto@ Cj File AP"/>
    <s v="Subprod"/>
    <s v="Subprod Tripa"/>
    <x v="9"/>
    <m/>
    <m/>
    <m/>
    <m/>
    <m/>
    <x v="1"/>
    <x v="5"/>
    <n v="6635.6360000000004"/>
    <n v="0"/>
    <x v="2"/>
    <n v="0"/>
  </r>
  <r>
    <n v="1020822"/>
    <x v="3"/>
    <x v="1"/>
    <x v="2"/>
    <s v="1020822"/>
    <s v="GO Resto Tira Hso@ Cj 20k AS"/>
    <s v="Huesos"/>
    <s v="Huesos Cuarto Centra"/>
    <x v="5"/>
    <m/>
    <m/>
    <m/>
    <m/>
    <m/>
    <x v="1"/>
    <x v="5"/>
    <n v="15547.65"/>
    <n v="0"/>
    <x v="2"/>
    <n v="0"/>
  </r>
  <r>
    <n v="1020828"/>
    <x v="3"/>
    <x v="1"/>
    <x v="2"/>
    <s v="1020828"/>
    <s v="GO BB Ribs 20-24 Oz@ Cj 10k AS"/>
    <s v="Chuleta"/>
    <s v="Chuleta Huesos"/>
    <x v="5"/>
    <m/>
    <m/>
    <m/>
    <m/>
    <m/>
    <x v="1"/>
    <x v="5"/>
    <n v="28790.753000000001"/>
    <n v="0"/>
    <x v="2"/>
    <n v="0"/>
  </r>
  <r>
    <n v="1020853"/>
    <x v="3"/>
    <x v="1"/>
    <x v="2"/>
    <s v="1020853"/>
    <s v="GO File C/cab@ Cj 5k AS"/>
    <s v="Filete"/>
    <s v="Filete c/Cabeza"/>
    <x v="7"/>
    <m/>
    <m/>
    <m/>
    <m/>
    <m/>
    <x v="1"/>
    <x v="5"/>
    <n v="171783.122"/>
    <n v="0"/>
    <x v="2"/>
    <n v="0"/>
  </r>
  <r>
    <n v="1020860"/>
    <x v="3"/>
    <x v="1"/>
    <x v="2"/>
    <s v="1020860"/>
    <s v="GO Lom Vet@ Cj 12k AK"/>
    <s v="Lomo"/>
    <s v="Lomo Vetado"/>
    <x v="4"/>
    <m/>
    <m/>
    <m/>
    <m/>
    <m/>
    <x v="1"/>
    <x v="5"/>
    <n v="157673.856"/>
    <n v="0"/>
    <x v="2"/>
    <n v="44000"/>
  </r>
  <r>
    <n v="1020861"/>
    <x v="3"/>
    <x v="1"/>
    <x v="2"/>
    <s v="1020861"/>
    <s v="GO Lom Vet@ Cj 12k TJ"/>
    <s v="Lomo"/>
    <s v="Lomo Vetado"/>
    <x v="4"/>
    <m/>
    <m/>
    <m/>
    <m/>
    <m/>
    <x v="1"/>
    <x v="5"/>
    <n v="181219.524"/>
    <n v="0"/>
    <x v="2"/>
    <n v="88000"/>
  </r>
  <r>
    <n v="1020878"/>
    <x v="3"/>
    <x v="1"/>
    <x v="2"/>
    <s v="1020878"/>
    <s v="GO Hso Pecho@ Cj 10k US AS"/>
    <s v="Huesos"/>
    <s v="Huesos Cuarto Centra"/>
    <x v="5"/>
    <m/>
    <m/>
    <m/>
    <m/>
    <m/>
    <x v="1"/>
    <x v="5"/>
    <n v="67423.403000000006"/>
    <n v="0"/>
    <x v="2"/>
    <n v="0"/>
  </r>
  <r>
    <n v="1020904"/>
    <x v="3"/>
    <x v="1"/>
    <x v="2"/>
    <s v="1020904"/>
    <s v="GO Panc C/cue@ Cj Panc 230 TJ"/>
    <s v="Panceta"/>
    <s v="Panceta c/Cuero"/>
    <x v="4"/>
    <m/>
    <m/>
    <m/>
    <m/>
    <m/>
    <x v="1"/>
    <x v="5"/>
    <n v="40294.712"/>
    <n v="0"/>
    <x v="2"/>
    <n v="0"/>
  </r>
  <r>
    <n v="1020905"/>
    <x v="3"/>
    <x v="1"/>
    <x v="2"/>
    <s v="1020905"/>
    <s v="GO Panc C/cue@ Cj Panc 230 AK"/>
    <s v="Panceta"/>
    <s v="Panceta c/Cuero"/>
    <x v="4"/>
    <m/>
    <m/>
    <m/>
    <m/>
    <m/>
    <x v="1"/>
    <x v="5"/>
    <n v="52217.31"/>
    <n v="0"/>
    <x v="2"/>
    <n v="0"/>
  </r>
  <r>
    <n v="1020914"/>
    <x v="3"/>
    <x v="1"/>
    <x v="2"/>
    <s v="1020914"/>
    <s v="GO Panc Lam 2.5mm@ Cj ch AP"/>
    <s v="Panceta"/>
    <s v="Panceta c/Cuero"/>
    <x v="9"/>
    <m/>
    <m/>
    <m/>
    <m/>
    <m/>
    <x v="1"/>
    <x v="5"/>
    <n v="10349.962"/>
    <n v="0"/>
    <x v="2"/>
    <n v="1285.7142857142858"/>
  </r>
  <r>
    <n v="1020944"/>
    <x v="3"/>
    <x v="1"/>
    <x v="2"/>
    <s v="1020944"/>
    <s v="GO PpPna 59@ Fi Cj 20k AS"/>
    <s v="Pierna"/>
    <s v="Pierna Pulpa"/>
    <x v="0"/>
    <m/>
    <m/>
    <m/>
    <m/>
    <m/>
    <x v="1"/>
    <x v="5"/>
    <n v="551301.84699999995"/>
    <n v="0"/>
    <x v="2"/>
    <n v="0"/>
  </r>
  <r>
    <n v="1020990"/>
    <x v="3"/>
    <x v="1"/>
    <x v="2"/>
    <s v="1020990"/>
    <s v="GO Ganso S/g S/abst DA@ Cj 12k AP"/>
    <s v="Pierna"/>
    <s v="Pierna Pulpa Fina"/>
    <x v="9"/>
    <m/>
    <m/>
    <m/>
    <m/>
    <m/>
    <x v="1"/>
    <x v="5"/>
    <n v="6847.8339999999998"/>
    <n v="0"/>
    <x v="2"/>
    <n v="8000"/>
  </r>
  <r>
    <n v="1020991"/>
    <x v="3"/>
    <x v="1"/>
    <x v="2"/>
    <s v="1020991"/>
    <s v="GO Asiento C/g DA@ Cj 12k JP"/>
    <s v="Pierna"/>
    <s v="Pierna Pulpa Fina"/>
    <x v="9"/>
    <m/>
    <m/>
    <m/>
    <m/>
    <m/>
    <x v="1"/>
    <x v="5"/>
    <n v="12624.619000000001"/>
    <n v="0"/>
    <x v="2"/>
    <n v="0"/>
  </r>
  <r>
    <n v="1021012"/>
    <x v="3"/>
    <x v="1"/>
    <x v="2"/>
    <s v="1021012"/>
    <s v="GO Papda K@ Cj 20k AK"/>
    <s v="Plancha"/>
    <s v="Plancha s/Cuero"/>
    <x v="4"/>
    <m/>
    <m/>
    <m/>
    <m/>
    <m/>
    <x v="1"/>
    <x v="5"/>
    <n v="2528.578"/>
    <n v="0"/>
    <x v="2"/>
    <n v="132000"/>
  </r>
  <r>
    <n v="1021023"/>
    <x v="3"/>
    <x v="1"/>
    <x v="2"/>
    <s v="1021023"/>
    <s v="GO Gord rebaje@ Bo Cj 20k AS"/>
    <s v="Grasas"/>
    <s v="Grasa Gordura"/>
    <x v="0"/>
    <m/>
    <m/>
    <m/>
    <m/>
    <m/>
    <x v="1"/>
    <x v="5"/>
    <n v="133562.717"/>
    <n v="0"/>
    <x v="2"/>
    <n v="72000"/>
  </r>
  <r>
    <n v="1021026"/>
    <x v="3"/>
    <x v="1"/>
    <x v="2"/>
    <s v="1021026"/>
    <s v="GO Gord rebaje@ Cj 20k AS"/>
    <s v="Grasas"/>
    <s v="Grasa Gordura"/>
    <x v="6"/>
    <m/>
    <m/>
    <m/>
    <m/>
    <m/>
    <x v="1"/>
    <x v="5"/>
    <n v="75477.762000000002"/>
    <n v="0"/>
    <x v="2"/>
    <n v="0"/>
  </r>
  <r>
    <n v="1021039"/>
    <x v="3"/>
    <x v="1"/>
    <x v="2"/>
    <s v="1021039"/>
    <s v="GO Cue Papda CP@ Cj 20k bca AS"/>
    <s v="Cueros"/>
    <s v="Cuero Papada"/>
    <x v="0"/>
    <m/>
    <m/>
    <m/>
    <m/>
    <m/>
    <x v="1"/>
    <x v="5"/>
    <n v="58762.249000000003"/>
    <n v="0"/>
    <x v="2"/>
    <n v="0"/>
  </r>
  <r>
    <n v="1021045"/>
    <x v="3"/>
    <x v="1"/>
    <x v="2"/>
    <s v="1021045"/>
    <s v="GO PernilM C/M@ Cj 15k AK"/>
    <s v="Pernil"/>
    <s v="Pernil Mano"/>
    <x v="4"/>
    <m/>
    <m/>
    <m/>
    <m/>
    <m/>
    <x v="1"/>
    <x v="5"/>
    <n v="42188.538"/>
    <n v="0"/>
    <x v="2"/>
    <n v="22000"/>
  </r>
  <r>
    <n v="1021046"/>
    <x v="3"/>
    <x v="1"/>
    <x v="2"/>
    <s v="1021046"/>
    <s v="GO PernilM C/M@ Cj 15k TJ"/>
    <s v="Pernil"/>
    <s v="Pernil Mano"/>
    <x v="4"/>
    <m/>
    <m/>
    <m/>
    <m/>
    <m/>
    <x v="1"/>
    <x v="5"/>
    <n v="38103.300000000003"/>
    <n v="0"/>
    <x v="2"/>
    <n v="22000"/>
  </r>
  <r>
    <n v="1021077"/>
    <x v="3"/>
    <x v="1"/>
    <x v="2"/>
    <s v="1021077"/>
    <s v="GO Gord chic@ Cj 20k AS"/>
    <s v="Grasas"/>
    <s v="Grasa Gordura"/>
    <x v="0"/>
    <m/>
    <m/>
    <m/>
    <m/>
    <m/>
    <x v="1"/>
    <x v="5"/>
    <n v="24809.559000000001"/>
    <n v="0"/>
    <x v="2"/>
    <n v="0"/>
  </r>
  <r>
    <n v="1021078"/>
    <x v="3"/>
    <x v="1"/>
    <x v="2"/>
    <s v="1021078"/>
    <s v="GO Triming 80/20@ Cj 20k AS"/>
    <s v="Recortes"/>
    <s v="Recortes No Magro"/>
    <x v="0"/>
    <m/>
    <m/>
    <m/>
    <m/>
    <m/>
    <x v="1"/>
    <x v="5"/>
    <n v="101370.345"/>
    <n v="0"/>
    <x v="2"/>
    <n v="24000"/>
  </r>
  <r>
    <n v="1021085"/>
    <x v="3"/>
    <x v="1"/>
    <x v="2"/>
    <s v="1021085"/>
    <s v="GO Gord Esp@ Cj 20k AS"/>
    <s v="Grasas"/>
    <s v="Grasa Gordura"/>
    <x v="0"/>
    <m/>
    <m/>
    <m/>
    <m/>
    <m/>
    <x v="1"/>
    <x v="5"/>
    <n v="21186.964"/>
    <n v="0"/>
    <x v="2"/>
    <n v="0"/>
  </r>
  <r>
    <n v="1021092"/>
    <x v="3"/>
    <x v="1"/>
    <x v="2"/>
    <s v="1021092"/>
    <s v="GO Triming 85/15@ Cj t-f 20k AS"/>
    <s v="Recortes"/>
    <s v="Recortes No Magro"/>
    <x v="0"/>
    <m/>
    <m/>
    <m/>
    <m/>
    <m/>
    <x v="1"/>
    <x v="5"/>
    <n v="83808.91"/>
    <n v="0"/>
    <x v="2"/>
    <n v="48000"/>
  </r>
  <r>
    <n v="1021105"/>
    <x v="3"/>
    <x v="1"/>
    <x v="2"/>
    <s v="1021105"/>
    <s v="GO Pulmon@ Cj 20k bca AS"/>
    <s v="Subprod"/>
    <s v="Subprod Visceras"/>
    <x v="0"/>
    <m/>
    <m/>
    <m/>
    <m/>
    <m/>
    <x v="1"/>
    <x v="5"/>
    <n v="17404.268"/>
    <n v="0"/>
    <x v="2"/>
    <n v="0"/>
  </r>
  <r>
    <n v="1021106"/>
    <x v="3"/>
    <x v="1"/>
    <x v="2"/>
    <s v="1021106"/>
    <s v="GO Pana S/Corazón@ Cj 20k AS"/>
    <s v="Subprod"/>
    <s v="Subprod Visceras"/>
    <x v="0"/>
    <m/>
    <m/>
    <m/>
    <m/>
    <m/>
    <x v="1"/>
    <x v="5"/>
    <n v="143833.038"/>
    <n v="0"/>
    <x v="2"/>
    <n v="120000"/>
  </r>
  <r>
    <n v="1021111"/>
    <x v="3"/>
    <x v="1"/>
    <x v="2"/>
    <s v="1021111"/>
    <s v="GO Epiplón@ Cj 20k AS"/>
    <s v="Grasas"/>
    <s v="Grasa Interior"/>
    <x v="0"/>
    <m/>
    <m/>
    <m/>
    <m/>
    <m/>
    <x v="1"/>
    <x v="5"/>
    <n v="4999.9960000000001"/>
    <n v="0"/>
    <x v="2"/>
    <n v="0"/>
  </r>
  <r>
    <n v="1021115"/>
    <x v="3"/>
    <x v="1"/>
    <x v="2"/>
    <s v="1021115"/>
    <s v="GO Estómago Pouch@ 20k bca AS"/>
    <s v="Subprod"/>
    <s v="Subprod Visceras"/>
    <x v="2"/>
    <m/>
    <m/>
    <m/>
    <m/>
    <m/>
    <x v="1"/>
    <x v="5"/>
    <n v="90453.187000000005"/>
    <n v="0"/>
    <x v="2"/>
    <n v="0"/>
  </r>
  <r>
    <n v="1021136"/>
    <x v="3"/>
    <x v="1"/>
    <x v="2"/>
    <s v="1021136"/>
    <s v="GO Tráquea@ Cj Lom Ctro AP"/>
    <s v="Subprod"/>
    <s v="Subprod Visceras"/>
    <x v="9"/>
    <m/>
    <m/>
    <m/>
    <m/>
    <m/>
    <x v="1"/>
    <x v="5"/>
    <n v="7149.2"/>
    <n v="0"/>
    <x v="2"/>
    <n v="0"/>
  </r>
  <r>
    <n v="1021149"/>
    <x v="3"/>
    <x v="1"/>
    <x v="2"/>
    <s v="1021149"/>
    <s v="GO Tira Hso Ctro@ Cj 20k TJ"/>
    <s v="Huesos"/>
    <s v="Huesos Cuarto Centra"/>
    <x v="4"/>
    <m/>
    <m/>
    <m/>
    <m/>
    <m/>
    <x v="1"/>
    <x v="5"/>
    <n v="20896"/>
    <n v="0"/>
    <x v="2"/>
    <n v="44000"/>
  </r>
  <r>
    <n v="1021150"/>
    <x v="3"/>
    <x v="1"/>
    <x v="2"/>
    <s v="1021150"/>
    <s v="GO Tira Hso Ctro@ Cj 20k AK"/>
    <s v="Huesos"/>
    <s v="Huesos Cuarto Centra"/>
    <x v="4"/>
    <m/>
    <m/>
    <m/>
    <m/>
    <m/>
    <x v="1"/>
    <x v="5"/>
    <n v="43008.995999999999"/>
    <n v="0"/>
    <x v="2"/>
    <n v="44000"/>
  </r>
  <r>
    <n v="1021151"/>
    <x v="3"/>
    <x v="1"/>
    <x v="2"/>
    <s v="1021151"/>
    <s v="GO Hso Cogote@ Bo Cj 20k TJ"/>
    <s v="Huesos"/>
    <s v="Huesos Cuarto Delant"/>
    <x v="4"/>
    <m/>
    <m/>
    <m/>
    <m/>
    <m/>
    <x v="1"/>
    <x v="5"/>
    <n v="22818.061000000002"/>
    <n v="0"/>
    <x v="2"/>
    <n v="22000"/>
  </r>
  <r>
    <n v="1021152"/>
    <x v="3"/>
    <x v="1"/>
    <x v="2"/>
    <s v="1021152"/>
    <s v="GO Hso Cogote@ Bo Cj 20k AK"/>
    <s v="Huesos"/>
    <s v="Huesos Cuarto Delant"/>
    <x v="4"/>
    <m/>
    <m/>
    <m/>
    <m/>
    <m/>
    <x v="1"/>
    <x v="5"/>
    <n v="19264"/>
    <n v="0"/>
    <x v="2"/>
    <n v="22000"/>
  </r>
  <r>
    <n v="1021187"/>
    <x v="3"/>
    <x v="1"/>
    <x v="2"/>
    <s v="1021187"/>
    <s v="GO Cue Back@ Cj 20k t-f AS"/>
    <s v="Cueros"/>
    <s v="Cuero Back"/>
    <x v="0"/>
    <m/>
    <m/>
    <m/>
    <m/>
    <m/>
    <x v="1"/>
    <x v="5"/>
    <n v="24147.89"/>
    <n v="0"/>
    <x v="2"/>
    <n v="24000"/>
  </r>
  <r>
    <n v="1021260"/>
    <x v="3"/>
    <x v="1"/>
    <x v="2"/>
    <s v="1021260"/>
    <s v="GO Estómago Crud@ Bo Cj 20k AS"/>
    <s v="Subprod"/>
    <s v="Subprod Visceras"/>
    <x v="5"/>
    <m/>
    <m/>
    <m/>
    <m/>
    <m/>
    <x v="1"/>
    <x v="5"/>
    <n v="26006.679"/>
    <n v="0"/>
    <x v="2"/>
    <n v="0"/>
  </r>
  <r>
    <n v="1021270"/>
    <x v="3"/>
    <x v="1"/>
    <x v="2"/>
    <s v="1021270"/>
    <s v="GO Forro Pal@ Bo Cj 20k AS"/>
    <s v="Cueros"/>
    <s v="Cuero Forro"/>
    <x v="6"/>
    <m/>
    <m/>
    <m/>
    <m/>
    <m/>
    <x v="1"/>
    <x v="5"/>
    <n v="79509.725999999995"/>
    <n v="0"/>
    <x v="2"/>
    <n v="0"/>
  </r>
  <r>
    <n v="1021272"/>
    <x v="3"/>
    <x v="1"/>
    <x v="2"/>
    <s v="1021272"/>
    <s v="GO Pna Forro@ Bo Cj 20k AS"/>
    <s v="Cueros"/>
    <s v="Cuero Forro"/>
    <x v="6"/>
    <m/>
    <m/>
    <m/>
    <m/>
    <m/>
    <x v="1"/>
    <x v="5"/>
    <n v="314494.2"/>
    <n v="0"/>
    <x v="2"/>
    <n v="0"/>
  </r>
  <r>
    <n v="1021385"/>
    <x v="3"/>
    <x v="1"/>
    <x v="2"/>
    <s v="1021385"/>
    <s v="GO Cue granel Esp CC@ Cj 20k AS"/>
    <s v="Cueros"/>
    <s v="Cuero Mixto"/>
    <x v="0"/>
    <m/>
    <m/>
    <m/>
    <m/>
    <m/>
    <x v="1"/>
    <x v="5"/>
    <n v="191882.44500000001"/>
    <n v="0"/>
    <x v="2"/>
    <n v="96000"/>
  </r>
  <r>
    <n v="1021398"/>
    <x v="3"/>
    <x v="1"/>
    <x v="2"/>
    <s v="1021398"/>
    <s v="GO File C/cab@ Cj 5k AS"/>
    <s v="Filete"/>
    <s v="Filete c/Cabeza"/>
    <x v="5"/>
    <m/>
    <m/>
    <m/>
    <m/>
    <m/>
    <x v="1"/>
    <x v="5"/>
    <n v="24572.179"/>
    <n v="0"/>
    <x v="2"/>
    <n v="0"/>
  </r>
  <r>
    <n v="1021433"/>
    <x v="3"/>
    <x v="1"/>
    <x v="2"/>
    <s v="1021433"/>
    <s v="GO PpPna 59@ Cj 20k AS"/>
    <s v="Pierna"/>
    <s v="Pierna Pulpa"/>
    <x v="7"/>
    <m/>
    <m/>
    <m/>
    <m/>
    <m/>
    <x v="1"/>
    <x v="5"/>
    <n v="804.11500000000001"/>
    <n v="0"/>
    <x v="2"/>
    <n v="0"/>
  </r>
  <r>
    <n v="1021470"/>
    <x v="3"/>
    <x v="1"/>
    <x v="2"/>
    <s v="1021470"/>
    <s v="GO PernilM@ Cj 20k AK"/>
    <s v="Pernil"/>
    <s v="Pernil Mano"/>
    <x v="4"/>
    <m/>
    <m/>
    <m/>
    <m/>
    <m/>
    <x v="1"/>
    <x v="5"/>
    <n v="38068.531000000003"/>
    <n v="0"/>
    <x v="2"/>
    <n v="0"/>
  </r>
  <r>
    <n v="1021538"/>
    <x v="3"/>
    <x v="1"/>
    <x v="2"/>
    <s v="1021538"/>
    <s v="GO Pecho Belly S/p@ Vp Cj AS"/>
    <s v="Panceta"/>
    <s v="Panceta s/Cuero"/>
    <x v="5"/>
    <m/>
    <m/>
    <m/>
    <m/>
    <m/>
    <x v="1"/>
    <x v="5"/>
    <n v="170798.48699999999"/>
    <n v="0"/>
    <x v="2"/>
    <n v="0"/>
  </r>
  <r>
    <n v="1021550"/>
    <x v="3"/>
    <x v="1"/>
    <x v="2"/>
    <s v="1021550"/>
    <s v="GO Triming 85/15@ Cj 20k AS"/>
    <s v="Recortes"/>
    <s v="Recortes No Magro"/>
    <x v="7"/>
    <m/>
    <m/>
    <m/>
    <m/>
    <m/>
    <x v="1"/>
    <x v="5"/>
    <n v="939.99699999999996"/>
    <n v="0"/>
    <x v="2"/>
    <n v="0"/>
  </r>
  <r>
    <n v="1021555"/>
    <x v="3"/>
    <x v="1"/>
    <x v="2"/>
    <s v="1021555"/>
    <s v="GO Grasa Desp Papda@ Cj 20k AS"/>
    <s v="Grasas"/>
    <s v="Grasa Gordura"/>
    <x v="6"/>
    <m/>
    <m/>
    <m/>
    <m/>
    <m/>
    <x v="1"/>
    <x v="5"/>
    <n v="153108.47899999999"/>
    <n v="0"/>
    <x v="2"/>
    <n v="0"/>
  </r>
  <r>
    <n v="1021596"/>
    <x v="3"/>
    <x v="1"/>
    <x v="2"/>
    <s v="1021596"/>
    <s v="GO Cue granel Esp CC@ Cj 20k AS"/>
    <s v="Cueros"/>
    <s v="Cuero Mixto"/>
    <x v="6"/>
    <m/>
    <m/>
    <m/>
    <m/>
    <m/>
    <x v="1"/>
    <x v="5"/>
    <n v="117592.944"/>
    <n v="0"/>
    <x v="2"/>
    <n v="0"/>
  </r>
  <r>
    <n v="1021603"/>
    <x v="3"/>
    <x v="1"/>
    <x v="2"/>
    <s v="1021603"/>
    <s v="GO MM Loin L (MC4-5)@ Fi Cj ch JP"/>
    <s v="Lomo"/>
    <s v="Lomo MM Loin"/>
    <x v="9"/>
    <m/>
    <m/>
    <m/>
    <m/>
    <m/>
    <x v="1"/>
    <x v="5"/>
    <n v="6999.9960000000001"/>
    <n v="0"/>
    <x v="2"/>
    <n v="0"/>
  </r>
  <r>
    <n v="1021664"/>
    <x v="3"/>
    <x v="1"/>
    <x v="2"/>
    <s v="1021664"/>
    <s v="GO Pecho S/cue K@ Cj 20k TJ"/>
    <s v="Cost-Pec"/>
    <s v="Cost-Pec Entero"/>
    <x v="4"/>
    <m/>
    <m/>
    <m/>
    <m/>
    <m/>
    <x v="1"/>
    <x v="5"/>
    <n v="8070.7340000000004"/>
    <n v="0"/>
    <x v="2"/>
    <n v="0"/>
  </r>
  <r>
    <n v="1021665"/>
    <x v="3"/>
    <x v="1"/>
    <x v="2"/>
    <s v="1021665"/>
    <s v="GO Pecho S/cue K@ Cj 20k AK"/>
    <s v="Cost-Pec"/>
    <s v="Cost-Pec Entero"/>
    <x v="4"/>
    <m/>
    <m/>
    <m/>
    <m/>
    <m/>
    <x v="1"/>
    <x v="5"/>
    <n v="40561.741999999998"/>
    <n v="0"/>
    <x v="2"/>
    <n v="0"/>
  </r>
  <r>
    <n v="1021731"/>
    <x v="3"/>
    <x v="1"/>
    <x v="2"/>
    <s v="1021731"/>
    <s v="GO PernilM@ Cj 20k AS"/>
    <s v="Pernil"/>
    <s v="Pernil Mano"/>
    <x v="2"/>
    <m/>
    <m/>
    <m/>
    <m/>
    <m/>
    <x v="1"/>
    <x v="5"/>
    <n v="166376.228"/>
    <n v="0"/>
    <x v="2"/>
    <n v="24000"/>
  </r>
  <r>
    <n v="1021732"/>
    <x v="3"/>
    <x v="1"/>
    <x v="2"/>
    <s v="1021732"/>
    <s v="GO Hso femur@ Cj 20k AS"/>
    <s v="Huesos"/>
    <s v="Huesos Cuarto Traser"/>
    <x v="2"/>
    <m/>
    <m/>
    <m/>
    <m/>
    <m/>
    <x v="1"/>
    <x v="5"/>
    <n v="309635.391"/>
    <n v="0"/>
    <x v="2"/>
    <n v="0"/>
  </r>
  <r>
    <n v="1021733"/>
    <x v="3"/>
    <x v="1"/>
    <x v="2"/>
    <s v="1021733"/>
    <s v="GO PpPna 59@ Cj 20k AS"/>
    <s v="Pierna"/>
    <s v="Pierna Pulpa"/>
    <x v="2"/>
    <m/>
    <m/>
    <m/>
    <m/>
    <m/>
    <x v="1"/>
    <x v="5"/>
    <n v="3830.9110000000001"/>
    <n v="0"/>
    <x v="2"/>
    <n v="0"/>
  </r>
  <r>
    <n v="1021735"/>
    <x v="3"/>
    <x v="1"/>
    <x v="2"/>
    <s v="1021735"/>
    <s v="GO Patas@ Cj 20k AS"/>
    <s v="Subprod"/>
    <s v="Subprod Patas-Manos"/>
    <x v="2"/>
    <m/>
    <m/>
    <m/>
    <m/>
    <m/>
    <x v="1"/>
    <x v="5"/>
    <n v="178953.79500000001"/>
    <n v="0"/>
    <x v="2"/>
    <n v="24000"/>
  </r>
  <r>
    <n v="1021737"/>
    <x v="3"/>
    <x v="1"/>
    <x v="2"/>
    <s v="1021737"/>
    <s v="GO Manos B@ Cj 20k AS"/>
    <s v="Subprod"/>
    <s v="Subprod Patas-Manos"/>
    <x v="2"/>
    <m/>
    <m/>
    <m/>
    <m/>
    <m/>
    <x v="1"/>
    <x v="5"/>
    <n v="12729.037"/>
    <n v="0"/>
    <x v="2"/>
    <n v="0"/>
  </r>
  <r>
    <n v="1021738"/>
    <x v="3"/>
    <x v="1"/>
    <x v="2"/>
    <s v="1021738"/>
    <s v="GO Patas B@ Cj 20k AS"/>
    <s v="Subprod"/>
    <s v="Subprod Patas-Manos"/>
    <x v="2"/>
    <m/>
    <m/>
    <m/>
    <m/>
    <m/>
    <x v="1"/>
    <x v="5"/>
    <n v="87845.926000000007"/>
    <n v="0"/>
    <x v="2"/>
    <n v="0"/>
  </r>
  <r>
    <n v="1021739"/>
    <x v="3"/>
    <x v="1"/>
    <x v="2"/>
    <s v="1021739"/>
    <s v="GO Cab Part@ Cj 20k AS"/>
    <s v="Cabeza"/>
    <s v="Cabeza Entera"/>
    <x v="2"/>
    <m/>
    <m/>
    <m/>
    <m/>
    <m/>
    <x v="1"/>
    <x v="5"/>
    <n v="35086.466999999997"/>
    <n v="0"/>
    <x v="2"/>
    <n v="0"/>
  </r>
  <r>
    <n v="1021765"/>
    <x v="3"/>
    <x v="1"/>
    <x v="2"/>
    <s v="1021765"/>
    <s v="GO Pna Nor@ Bo Cj 20k AS"/>
    <s v="Pierna"/>
    <s v="Pierna Entera"/>
    <x v="2"/>
    <m/>
    <m/>
    <m/>
    <m/>
    <m/>
    <x v="1"/>
    <x v="5"/>
    <n v="6759.9979999999996"/>
    <n v="0"/>
    <x v="2"/>
    <n v="0"/>
  </r>
  <r>
    <n v="1021766"/>
    <x v="3"/>
    <x v="1"/>
    <x v="2"/>
    <s v="1021766"/>
    <s v="GO Hso Cogote@ Cj 20k AS"/>
    <s v="Huesos"/>
    <s v="Huesos Cuarto Delant"/>
    <x v="2"/>
    <m/>
    <m/>
    <m/>
    <m/>
    <m/>
    <x v="1"/>
    <x v="5"/>
    <n v="335725.734"/>
    <n v="0"/>
    <x v="2"/>
    <n v="0"/>
  </r>
  <r>
    <n v="1021767"/>
    <x v="3"/>
    <x v="1"/>
    <x v="2"/>
    <s v="1021767"/>
    <s v="GO Tira Hso Ctro@ Cj 20k AS"/>
    <s v="Huesos"/>
    <s v="Huesos Cuarto Centra"/>
    <x v="2"/>
    <m/>
    <m/>
    <m/>
    <m/>
    <m/>
    <x v="1"/>
    <x v="5"/>
    <n v="432336.87400000001"/>
    <n v="0"/>
    <x v="2"/>
    <n v="0"/>
  </r>
  <r>
    <n v="1021774"/>
    <x v="3"/>
    <x v="1"/>
    <x v="2"/>
    <s v="1021774"/>
    <s v="GO Hso húmer@ Bo Cj 20k AS"/>
    <s v="Huesos"/>
    <s v="Huesos Cuarto Delant"/>
    <x v="2"/>
    <m/>
    <m/>
    <m/>
    <m/>
    <m/>
    <x v="1"/>
    <x v="5"/>
    <n v="71828.076000000001"/>
    <n v="0"/>
    <x v="2"/>
    <n v="0"/>
  </r>
  <r>
    <n v="1021819"/>
    <x v="3"/>
    <x v="1"/>
    <x v="2"/>
    <s v="1021819"/>
    <s v="GO Lom Ctro 27@ Fi Cj 20k AS"/>
    <s v="Lomo"/>
    <s v="Lomo Centro"/>
    <x v="7"/>
    <m/>
    <m/>
    <m/>
    <m/>
    <m/>
    <x v="1"/>
    <x v="5"/>
    <n v="609.54600000000005"/>
    <n v="0"/>
    <x v="2"/>
    <n v="0"/>
  </r>
  <r>
    <n v="1021864"/>
    <x v="3"/>
    <x v="1"/>
    <x v="2"/>
    <s v="1021864"/>
    <s v="GO Cue Papda CP@ Cj 20k AS"/>
    <s v="Cueros"/>
    <s v="Cuero Papada"/>
    <x v="3"/>
    <m/>
    <m/>
    <m/>
    <m/>
    <m/>
    <x v="1"/>
    <x v="5"/>
    <n v="83275.728000000003"/>
    <n v="0"/>
    <x v="2"/>
    <n v="0"/>
  </r>
  <r>
    <n v="1021874"/>
    <x v="3"/>
    <x v="1"/>
    <x v="2"/>
    <s v="1021874"/>
    <s v="GO Gord chic@ Cj 20k AS"/>
    <s v="Grasas"/>
    <s v="Grasa Gordura"/>
    <x v="6"/>
    <m/>
    <m/>
    <m/>
    <m/>
    <m/>
    <x v="1"/>
    <x v="5"/>
    <n v="434401.223"/>
    <n v="0"/>
    <x v="2"/>
    <n v="0"/>
  </r>
  <r>
    <n v="1021920"/>
    <x v="3"/>
    <x v="1"/>
    <x v="2"/>
    <s v="1021920"/>
    <s v="GO CC Loin L@ Fi Cj Lom Ctro AS"/>
    <s v="Lomo"/>
    <s v="Lomo CC Loin"/>
    <x v="8"/>
    <m/>
    <m/>
    <m/>
    <m/>
    <m/>
    <x v="1"/>
    <x v="5"/>
    <n v="847.30200000000002"/>
    <n v="0"/>
    <x v="2"/>
    <n v="0"/>
  </r>
  <r>
    <n v="1021921"/>
    <x v="3"/>
    <x v="1"/>
    <x v="2"/>
    <s v="1021921"/>
    <s v="GO Lom Tecla@ Cj 18k AS"/>
    <s v="Lomo"/>
    <s v="Lomo Centro"/>
    <x v="8"/>
    <m/>
    <m/>
    <m/>
    <m/>
    <m/>
    <x v="1"/>
    <x v="5"/>
    <n v="800.00199999999995"/>
    <n v="0"/>
    <x v="2"/>
    <n v="0"/>
  </r>
  <r>
    <n v="1021924"/>
    <x v="3"/>
    <x v="1"/>
    <x v="2"/>
    <s v="1021924"/>
    <s v="GO MM Loin L@ Cj 15k AS"/>
    <s v="Lomo"/>
    <s v="Lomo MM Loin"/>
    <x v="8"/>
    <m/>
    <m/>
    <m/>
    <m/>
    <m/>
    <x v="1"/>
    <x v="5"/>
    <n v="15076.626"/>
    <n v="0"/>
    <x v="2"/>
    <n v="0"/>
  </r>
  <r>
    <n v="1021925"/>
    <x v="3"/>
    <x v="1"/>
    <x v="2"/>
    <s v="1021925"/>
    <s v="GO MM Loin S@ Fi Cj 15k AS"/>
    <s v="Lomo"/>
    <s v="Lomo MM Loin"/>
    <x v="8"/>
    <m/>
    <m/>
    <m/>
    <m/>
    <m/>
    <x v="1"/>
    <x v="5"/>
    <n v="17510.166000000001"/>
    <n v="0"/>
    <x v="2"/>
    <n v="0"/>
  </r>
  <r>
    <n v="1021931"/>
    <x v="3"/>
    <x v="1"/>
    <x v="2"/>
    <s v="1021931"/>
    <s v="GO Pta Cos 3h@ Bo Cj 10k AS"/>
    <s v="Cost-Pec"/>
    <s v="Cost-Pec Trozos"/>
    <x v="8"/>
    <m/>
    <m/>
    <m/>
    <m/>
    <m/>
    <x v="1"/>
    <x v="5"/>
    <n v="16356.165999999999"/>
    <n v="0"/>
    <x v="2"/>
    <n v="0"/>
  </r>
  <r>
    <n v="1021936"/>
    <x v="3"/>
    <x v="1"/>
    <x v="2"/>
    <s v="1021936"/>
    <s v="GO PpPal pimentada@ Cj 20k AS"/>
    <s v="Paleta"/>
    <s v="Paleta Pulpa"/>
    <x v="8"/>
    <m/>
    <m/>
    <m/>
    <m/>
    <m/>
    <x v="1"/>
    <x v="5"/>
    <n v="306484.87"/>
    <n v="0"/>
    <x v="2"/>
    <n v="0"/>
  </r>
  <r>
    <n v="1021944"/>
    <x v="3"/>
    <x v="1"/>
    <x v="2"/>
    <s v="1021944"/>
    <s v="GO Diafrag@ Va Cj 8k AS"/>
    <s v="Recortes"/>
    <s v="Diafragma"/>
    <x v="8"/>
    <m/>
    <m/>
    <m/>
    <m/>
    <m/>
    <x v="1"/>
    <x v="5"/>
    <n v="1988.998"/>
    <n v="0"/>
    <x v="2"/>
    <n v="0"/>
  </r>
  <r>
    <n v="1021945"/>
    <x v="3"/>
    <x v="1"/>
    <x v="2"/>
    <s v="1021945"/>
    <s v="GO Lengua Japon@ Cj 10k AS"/>
    <s v="Cabeza"/>
    <s v="Cabeza Derivados"/>
    <x v="8"/>
    <m/>
    <m/>
    <m/>
    <m/>
    <m/>
    <x v="1"/>
    <x v="5"/>
    <n v="8399.9979999999996"/>
    <n v="0"/>
    <x v="2"/>
    <n v="0"/>
  </r>
  <r>
    <n v="1021971"/>
    <x v="3"/>
    <x v="1"/>
    <x v="2"/>
    <s v="1021971"/>
    <s v="GO Cue Back@ Cj 20k bca AS"/>
    <s v="Cueros"/>
    <s v="Cuero Back"/>
    <x v="2"/>
    <m/>
    <m/>
    <m/>
    <m/>
    <m/>
    <x v="1"/>
    <x v="5"/>
    <n v="41913.148000000001"/>
    <n v="0"/>
    <x v="2"/>
    <n v="0"/>
  </r>
  <r>
    <n v="1021976"/>
    <x v="3"/>
    <x v="1"/>
    <x v="2"/>
    <s v="1021976"/>
    <s v="GO PpPal 77@ Cj 20k AS"/>
    <s v="Paleta"/>
    <s v="Paleta Pulpa"/>
    <x v="0"/>
    <m/>
    <m/>
    <m/>
    <m/>
    <m/>
    <x v="1"/>
    <x v="5"/>
    <n v="318414.56599999999"/>
    <n v="0"/>
    <x v="2"/>
    <n v="0"/>
  </r>
  <r>
    <n v="1021987"/>
    <x v="3"/>
    <x v="1"/>
    <x v="2"/>
    <s v="1021987"/>
    <s v="GO Recto@ Cj 10k AS"/>
    <s v="Subprod"/>
    <s v="Subprod Tripa"/>
    <x v="8"/>
    <m/>
    <m/>
    <m/>
    <m/>
    <m/>
    <x v="1"/>
    <x v="5"/>
    <n v="20568.460999999999"/>
    <n v="0"/>
    <x v="2"/>
    <n v="0"/>
  </r>
  <r>
    <n v="1021992"/>
    <x v="3"/>
    <x v="1"/>
    <x v="2"/>
    <s v="1021992"/>
    <s v="GO Lom Tocino@ Cj 20k AS"/>
    <s v="Grasas"/>
    <s v="Grasa Lomo Tocino"/>
    <x v="2"/>
    <m/>
    <m/>
    <m/>
    <m/>
    <m/>
    <x v="1"/>
    <x v="5"/>
    <n v="40173.209000000003"/>
    <n v="0"/>
    <x v="2"/>
    <n v="0"/>
  </r>
  <r>
    <n v="1022033"/>
    <x v="3"/>
    <x v="1"/>
    <x v="2"/>
    <s v="1022033"/>
    <s v="GO Lengua@ Fi Cj 10k AS"/>
    <s v="Cabeza"/>
    <s v="Cabeza Derivados"/>
    <x v="2"/>
    <m/>
    <m/>
    <m/>
    <m/>
    <m/>
    <x v="1"/>
    <x v="5"/>
    <n v="30327.255000000001"/>
    <n v="0"/>
    <x v="2"/>
    <n v="0"/>
  </r>
  <r>
    <n v="1022073"/>
    <x v="3"/>
    <x v="1"/>
    <x v="2"/>
    <s v="1022073"/>
    <s v="GO Mantec@ Cj 20k AS"/>
    <s v="Grasas"/>
    <s v="Grasa Interior"/>
    <x v="2"/>
    <m/>
    <m/>
    <m/>
    <m/>
    <m/>
    <x v="1"/>
    <x v="5"/>
    <n v="47019.995000000003"/>
    <n v="0"/>
    <x v="2"/>
    <n v="0"/>
  </r>
  <r>
    <n v="1022080"/>
    <x v="3"/>
    <x v="1"/>
    <x v="2"/>
    <s v="1022080"/>
    <s v="GO Cola Nor@ Fi Cj 10k AS"/>
    <s v="Subprod"/>
    <s v="Subprod Cola"/>
    <x v="2"/>
    <m/>
    <m/>
    <m/>
    <m/>
    <m/>
    <x v="1"/>
    <x v="5"/>
    <n v="76630.296000000002"/>
    <n v="0"/>
    <x v="2"/>
    <n v="0"/>
  </r>
  <r>
    <n v="1022096"/>
    <x v="3"/>
    <x v="1"/>
    <x v="2"/>
    <s v="1022096"/>
    <s v="GO Sternum Bones@ Bo Cj 10k AS"/>
    <s v="Huesos"/>
    <s v="Huesos Cuarto Delant"/>
    <x v="2"/>
    <m/>
    <m/>
    <m/>
    <m/>
    <m/>
    <x v="1"/>
    <x v="5"/>
    <n v="238253.65400000001"/>
    <n v="0"/>
    <x v="2"/>
    <n v="48000"/>
  </r>
  <r>
    <n v="1022099"/>
    <x v="3"/>
    <x v="1"/>
    <x v="2"/>
    <s v="1022099"/>
    <s v="GO Hso Costilla@ Cj 18k AS"/>
    <s v="Huesos"/>
    <s v="Huesos Cuarto Centra"/>
    <x v="2"/>
    <m/>
    <m/>
    <m/>
    <m/>
    <m/>
    <x v="1"/>
    <x v="5"/>
    <n v="188040.75700000001"/>
    <n v="0"/>
    <x v="2"/>
    <n v="0"/>
  </r>
  <r>
    <n v="1022101"/>
    <x v="3"/>
    <x v="1"/>
    <x v="2"/>
    <s v="1022101"/>
    <s v="GO Lom Tec@ Va Cj 20k AS"/>
    <s v="Lomo"/>
    <s v="Lomo Centro"/>
    <x v="8"/>
    <m/>
    <m/>
    <m/>
    <m/>
    <m/>
    <x v="1"/>
    <x v="5"/>
    <n v="1600.0050000000001"/>
    <n v="0"/>
    <x v="2"/>
    <n v="0"/>
  </r>
  <r>
    <n v="1022125"/>
    <x v="3"/>
    <x v="1"/>
    <x v="2"/>
    <s v="1022125"/>
    <s v="GO PernilM C/M@ Cj 20k AS"/>
    <s v="Pernil"/>
    <s v="Pernil Mano"/>
    <x v="2"/>
    <m/>
    <m/>
    <m/>
    <m/>
    <m/>
    <x v="1"/>
    <x v="5"/>
    <n v="202333.89499999999"/>
    <n v="0"/>
    <x v="2"/>
    <n v="0"/>
  </r>
  <r>
    <n v="1022141"/>
    <x v="3"/>
    <x v="1"/>
    <x v="2"/>
    <s v="1022141"/>
    <s v="GO Posta Negra D@ Cj AS"/>
    <s v="Pierna"/>
    <s v="Pierna Pulpa Fina"/>
    <x v="8"/>
    <m/>
    <m/>
    <m/>
    <m/>
    <m/>
    <x v="1"/>
    <x v="5"/>
    <n v="26419.116999999998"/>
    <n v="0"/>
    <x v="2"/>
    <n v="0"/>
  </r>
  <r>
    <n v="1022142"/>
    <x v="3"/>
    <x v="1"/>
    <x v="2"/>
    <s v="1022142"/>
    <s v="GO Posta Rosada@ Cj AS"/>
    <s v="Pierna"/>
    <s v="Pierna Pulpa Fina"/>
    <x v="8"/>
    <m/>
    <m/>
    <m/>
    <m/>
    <m/>
    <x v="1"/>
    <x v="5"/>
    <n v="18696.162"/>
    <n v="0"/>
    <x v="2"/>
    <n v="0"/>
  </r>
  <r>
    <n v="1022150"/>
    <x v="3"/>
    <x v="1"/>
    <x v="2"/>
    <s v="1022150"/>
    <s v="GO Gord chic@ Cj 20k AS"/>
    <s v="Grasas"/>
    <s v="Grasa Gordura"/>
    <x v="0"/>
    <m/>
    <m/>
    <m/>
    <m/>
    <m/>
    <x v="1"/>
    <x v="5"/>
    <n v="99513.014999999999"/>
    <n v="0"/>
    <x v="2"/>
    <n v="24000"/>
  </r>
  <r>
    <n v="1022169"/>
    <x v="3"/>
    <x v="1"/>
    <x v="2"/>
    <s v="1022169"/>
    <s v="GO Cartilag Lom@ Cj 10k AS"/>
    <s v="Recortes"/>
    <s v="Recortes No Magro"/>
    <x v="2"/>
    <m/>
    <m/>
    <m/>
    <m/>
    <m/>
    <x v="1"/>
    <x v="5"/>
    <n v="130327.31"/>
    <n v="0"/>
    <x v="2"/>
    <n v="0"/>
  </r>
  <r>
    <n v="1022182"/>
    <x v="3"/>
    <x v="1"/>
    <x v="2"/>
    <s v="1022182"/>
    <s v="GO BB Ribs 20-24 oz@ Cj 10k AS"/>
    <s v="Chuleta"/>
    <s v="Chuleta Huesos"/>
    <x v="4"/>
    <m/>
    <m/>
    <m/>
    <m/>
    <m/>
    <x v="1"/>
    <x v="5"/>
    <n v="20433"/>
    <n v="0"/>
    <x v="2"/>
    <n v="0"/>
  </r>
  <r>
    <n v="1022183"/>
    <x v="3"/>
    <x v="1"/>
    <x v="2"/>
    <s v="1022183"/>
    <s v="GO PernilP@ Bo Cj 20k AS"/>
    <s v="Pernil"/>
    <s v="Pernil Pierna"/>
    <x v="2"/>
    <m/>
    <m/>
    <m/>
    <m/>
    <m/>
    <x v="1"/>
    <x v="5"/>
    <n v="734576.375"/>
    <n v="0"/>
    <x v="2"/>
    <n v="192000"/>
  </r>
  <r>
    <n v="1022186"/>
    <x v="3"/>
    <x v="1"/>
    <x v="2"/>
    <s v="1022186"/>
    <s v="GO Resto Tira Hso Ctro@ Bo Cj 20k AS"/>
    <s v="Huesos"/>
    <s v="Huesos Cuarto Centra"/>
    <x v="2"/>
    <m/>
    <m/>
    <m/>
    <m/>
    <m/>
    <x v="1"/>
    <x v="5"/>
    <n v="62285.538"/>
    <n v="0"/>
    <x v="2"/>
    <n v="0"/>
  </r>
  <r>
    <n v="1022193"/>
    <x v="3"/>
    <x v="1"/>
    <x v="2"/>
    <s v="1022193"/>
    <s v="GO Lom Vet 44@ Bo Cj 20k AS"/>
    <s v="Lomo"/>
    <s v="Lomo Vetado"/>
    <x v="2"/>
    <m/>
    <m/>
    <m/>
    <m/>
    <m/>
    <x v="1"/>
    <x v="5"/>
    <n v="24642.664000000001"/>
    <n v="0"/>
    <x v="2"/>
    <n v="0"/>
  </r>
  <r>
    <n v="1022196"/>
    <x v="3"/>
    <x v="1"/>
    <x v="2"/>
    <s v="1022196"/>
    <s v="GO Forro Pal@ Cj 20k AS"/>
    <s v="Cueros"/>
    <s v="Cuero Forro"/>
    <x v="0"/>
    <m/>
    <m/>
    <m/>
    <m/>
    <m/>
    <x v="1"/>
    <x v="5"/>
    <n v="8429.2990000000009"/>
    <n v="0"/>
    <x v="2"/>
    <n v="0"/>
  </r>
  <r>
    <n v="1022197"/>
    <x v="3"/>
    <x v="1"/>
    <x v="2"/>
    <s v="1022197"/>
    <s v="GO Pna Forro@ Cj 20k AS"/>
    <s v="Cueros"/>
    <s v="Cuero Forro"/>
    <x v="0"/>
    <m/>
    <m/>
    <m/>
    <m/>
    <m/>
    <x v="1"/>
    <x v="5"/>
    <n v="1376.403"/>
    <n v="0"/>
    <x v="2"/>
    <n v="0"/>
  </r>
  <r>
    <n v="1022212"/>
    <x v="3"/>
    <x v="1"/>
    <x v="2"/>
    <s v="1022212"/>
    <s v="GO Cab Ent@ Cj 20k AS"/>
    <s v="Cabeza"/>
    <s v="Cabeza Entera"/>
    <x v="2"/>
    <m/>
    <m/>
    <m/>
    <m/>
    <m/>
    <x v="1"/>
    <x v="5"/>
    <n v="648012.44400000002"/>
    <n v="0"/>
    <x v="2"/>
    <n v="0"/>
  </r>
  <r>
    <n v="1022217"/>
    <x v="3"/>
    <x v="1"/>
    <x v="2"/>
    <s v="1022217"/>
    <s v="GO Lom Tocino@ Bo Cj 20k AS"/>
    <s v="Grasas"/>
    <s v="Grasa Lomo Tocino"/>
    <x v="3"/>
    <m/>
    <m/>
    <m/>
    <m/>
    <m/>
    <x v="1"/>
    <x v="5"/>
    <n v="291334.99699999997"/>
    <n v="0"/>
    <x v="2"/>
    <n v="168000"/>
  </r>
  <r>
    <n v="1022218"/>
    <x v="3"/>
    <x v="1"/>
    <x v="2"/>
    <s v="1022218"/>
    <s v="GO Grasa Forro Pna Limp@ Cj 20k AS"/>
    <s v="Grasas"/>
    <s v="Grasa Forro"/>
    <x v="3"/>
    <m/>
    <m/>
    <m/>
    <m/>
    <m/>
    <x v="1"/>
    <x v="5"/>
    <n v="56540.169000000002"/>
    <n v="0"/>
    <x v="2"/>
    <n v="0"/>
  </r>
  <r>
    <n v="1022273"/>
    <x v="3"/>
    <x v="1"/>
    <x v="2"/>
    <s v="1022273"/>
    <s v="GO Grasa Forro Pna Limp@ Bo Cj AS"/>
    <s v="Grasas"/>
    <s v="Grasa Forro"/>
    <x v="3"/>
    <m/>
    <m/>
    <m/>
    <m/>
    <m/>
    <x v="1"/>
    <x v="5"/>
    <n v="181658.99"/>
    <n v="0"/>
    <x v="2"/>
    <n v="0"/>
  </r>
  <r>
    <n v="1022283"/>
    <x v="3"/>
    <x v="1"/>
    <x v="2"/>
    <s v="1022283"/>
    <s v="GO Malaya 5-6mm@ Bo Cj 9k AS"/>
    <s v="Prolijado"/>
    <s v="Prolijado Malaya"/>
    <x v="4"/>
    <m/>
    <m/>
    <m/>
    <m/>
    <m/>
    <x v="1"/>
    <x v="5"/>
    <n v="10237.411"/>
    <n v="0"/>
    <x v="2"/>
    <n v="0"/>
  </r>
  <r>
    <n v="1022291"/>
    <x v="3"/>
    <x v="1"/>
    <x v="2"/>
    <s v="1022291"/>
    <s v="GO PernilM B@ Bo Cj 20k AS"/>
    <s v="Pernil"/>
    <s v="Pernil Mano"/>
    <x v="2"/>
    <m/>
    <m/>
    <m/>
    <m/>
    <m/>
    <x v="1"/>
    <x v="5"/>
    <n v="60409.531999999999"/>
    <n v="0"/>
    <x v="2"/>
    <n v="24000"/>
  </r>
  <r>
    <n v="1022304"/>
    <x v="3"/>
    <x v="1"/>
    <x v="2"/>
    <s v="1022304"/>
    <s v="GO Pancreas@ Bo Cj AS"/>
    <s v="Subprod"/>
    <s v="Subprod Visceras"/>
    <x v="7"/>
    <m/>
    <m/>
    <m/>
    <m/>
    <m/>
    <x v="1"/>
    <x v="5"/>
    <n v="22902.420999999998"/>
    <n v="0"/>
    <x v="2"/>
    <n v="0"/>
  </r>
  <r>
    <n v="1022313"/>
    <x v="3"/>
    <x v="1"/>
    <x v="2"/>
    <s v="1022313"/>
    <s v="GO CC Loin T@ Fi Cj AP"/>
    <s v="Lomo"/>
    <s v="Lomo CC Loin"/>
    <x v="9"/>
    <m/>
    <m/>
    <m/>
    <m/>
    <m/>
    <x v="1"/>
    <x v="5"/>
    <n v="6893.3389999999999"/>
    <n v="0"/>
    <x v="2"/>
    <n v="0"/>
  </r>
  <r>
    <n v="1022326"/>
    <x v="3"/>
    <x v="1"/>
    <x v="2"/>
    <s v="1022326"/>
    <s v="GO CC Loin L (S/T)@ Fi Cj AP"/>
    <s v="Lomo"/>
    <s v="Lomo CC Loin"/>
    <x v="9"/>
    <m/>
    <m/>
    <m/>
    <m/>
    <m/>
    <x v="1"/>
    <x v="5"/>
    <n v="22584.977999999999"/>
    <n v="0"/>
    <x v="2"/>
    <n v="0"/>
  </r>
  <r>
    <n v="1022370"/>
    <x v="3"/>
    <x v="1"/>
    <x v="2"/>
    <s v="1022370"/>
    <s v="GO MM Loin LL (29-32 VP)@ Bo Cj AP"/>
    <s v="Lomo"/>
    <s v="Lomo MM Loin"/>
    <x v="9"/>
    <m/>
    <m/>
    <m/>
    <m/>
    <m/>
    <x v="1"/>
    <x v="5"/>
    <n v="40000"/>
    <n v="0"/>
    <x v="2"/>
    <n v="4500"/>
  </r>
  <r>
    <n v="1022371"/>
    <x v="3"/>
    <x v="1"/>
    <x v="2"/>
    <s v="1022371"/>
    <s v="GO Panc S/tec SP@ Fi Cj AP"/>
    <s v="Panceta"/>
    <s v="Panceta s/Cuero"/>
    <x v="9"/>
    <m/>
    <m/>
    <m/>
    <m/>
    <m/>
    <x v="1"/>
    <x v="5"/>
    <n v="18000.004000000001"/>
    <n v="0"/>
    <x v="2"/>
    <n v="6700"/>
  </r>
  <r>
    <n v="1022378"/>
    <x v="3"/>
    <x v="1"/>
    <x v="2"/>
    <s v="1022378"/>
    <s v="GO Resto Tira Hso@ Fi Cj 10k AS"/>
    <s v="Huesos"/>
    <s v="Huesos Cuarto Centra"/>
    <x v="2"/>
    <m/>
    <m/>
    <m/>
    <m/>
    <m/>
    <x v="1"/>
    <x v="5"/>
    <n v="60958.402999999998"/>
    <n v="0"/>
    <x v="2"/>
    <n v="24000"/>
  </r>
  <r>
    <n v="1022381"/>
    <x v="3"/>
    <x v="1"/>
    <x v="2"/>
    <s v="1022381"/>
    <s v="GO Gord Esp@ Bo Cj 10k AS"/>
    <s v="Grasas"/>
    <s v="Grasa Gordura"/>
    <x v="2"/>
    <m/>
    <m/>
    <m/>
    <m/>
    <m/>
    <x v="1"/>
    <x v="5"/>
    <n v="91973.062000000005"/>
    <n v="0"/>
    <x v="2"/>
    <n v="0"/>
  </r>
  <r>
    <n v="1022388"/>
    <x v="3"/>
    <x v="1"/>
    <x v="2"/>
    <s v="1022388"/>
    <s v="GO Mixto Hso@ Bo Cj 10k AS"/>
    <s v="Huesos"/>
    <s v="Huesos Cuarto Centra"/>
    <x v="2"/>
    <m/>
    <m/>
    <m/>
    <m/>
    <m/>
    <x v="1"/>
    <x v="5"/>
    <n v="112426.87699999999"/>
    <n v="0"/>
    <x v="2"/>
    <n v="0"/>
  </r>
  <r>
    <n v="1022398"/>
    <x v="3"/>
    <x v="1"/>
    <x v="2"/>
    <s v="1022398"/>
    <s v="GO Ganso C/asto S/g 3P@ Bo Cj AS"/>
    <s v="Pierna"/>
    <s v="Pierna Pulpa Fina"/>
    <x v="8"/>
    <m/>
    <m/>
    <m/>
    <m/>
    <m/>
    <x v="1"/>
    <x v="5"/>
    <n v="47766.864999999998"/>
    <n v="0"/>
    <x v="2"/>
    <n v="0"/>
  </r>
  <r>
    <n v="1022406"/>
    <x v="3"/>
    <x v="1"/>
    <x v="2"/>
    <s v="1022406"/>
    <s v="GO Patas B@ Bo Cj 20 k AS"/>
    <s v="Subprod"/>
    <s v="Subprod Patas-Manos"/>
    <x v="0"/>
    <m/>
    <m/>
    <m/>
    <m/>
    <m/>
    <x v="1"/>
    <x v="5"/>
    <n v="4276.3950000000004"/>
    <n v="0"/>
    <x v="2"/>
    <n v="0"/>
  </r>
  <r>
    <n v="1022413"/>
    <x v="3"/>
    <x v="1"/>
    <x v="2"/>
    <s v="1022413"/>
    <s v="GO Pta Tráquea@ Fi Cj 8k AS"/>
    <s v="Subprod"/>
    <s v="Subprod Visceras"/>
    <x v="8"/>
    <m/>
    <m/>
    <m/>
    <m/>
    <m/>
    <x v="1"/>
    <x v="5"/>
    <n v="14845.861999999999"/>
    <n v="0"/>
    <x v="2"/>
    <n v="0"/>
  </r>
  <r>
    <n v="1022414"/>
    <x v="3"/>
    <x v="1"/>
    <x v="2"/>
    <s v="1022414"/>
    <s v="GO Caz Ent@ Bo Cj 10k AS"/>
    <s v="Chuleta"/>
    <s v="Chuleta Cazuela"/>
    <x v="2"/>
    <m/>
    <m/>
    <m/>
    <m/>
    <m/>
    <x v="1"/>
    <x v="5"/>
    <n v="189051.76300000001"/>
    <n v="0"/>
    <x v="2"/>
    <n v="24000"/>
  </r>
  <r>
    <n v="1022417"/>
    <x v="3"/>
    <x v="1"/>
    <x v="2"/>
    <s v="1022417"/>
    <s v="GO Cue granel@ Bo Cj 20k AS"/>
    <s v="Cueros"/>
    <s v="Cuero Mixto"/>
    <x v="2"/>
    <m/>
    <m/>
    <m/>
    <m/>
    <m/>
    <x v="1"/>
    <x v="5"/>
    <n v="80365.892999999996"/>
    <n v="0"/>
    <x v="2"/>
    <n v="96000"/>
  </r>
  <r>
    <n v="1022418"/>
    <x v="3"/>
    <x v="1"/>
    <x v="2"/>
    <s v="1022418"/>
    <s v="GO Tripa s/Cal# Bidon AS"/>
    <s v="Subprod"/>
    <s v="Subprod Tripa"/>
    <x v="2"/>
    <m/>
    <m/>
    <m/>
    <m/>
    <m/>
    <x v="1"/>
    <x v="5"/>
    <n v="12914.994000000001"/>
    <n v="0"/>
    <x v="2"/>
    <n v="0"/>
  </r>
  <r>
    <n v="1022472"/>
    <x v="3"/>
    <x v="1"/>
    <x v="2"/>
    <s v="1022472"/>
    <s v="GO Lom Ctro S/Tecla(OY)Mit@ Cj Tf 20k AP"/>
    <s v="Lomo"/>
    <s v="Lomo Centro"/>
    <x v="9"/>
    <m/>
    <m/>
    <m/>
    <m/>
    <m/>
    <x v="1"/>
    <x v="5"/>
    <n v="12661.474"/>
    <n v="0"/>
    <x v="2"/>
    <n v="1000"/>
  </r>
  <r>
    <n v="1022499"/>
    <x v="3"/>
    <x v="1"/>
    <x v="2"/>
    <s v="1022499"/>
    <s v="GO Lom Vet Mit@ 4 Bo Cj 10k AP"/>
    <s v="Lomo"/>
    <s v="Lomo Vetado"/>
    <x v="9"/>
    <m/>
    <m/>
    <m/>
    <m/>
    <m/>
    <x v="1"/>
    <x v="5"/>
    <n v="27702.341"/>
    <n v="0"/>
    <x v="2"/>
    <n v="8500"/>
  </r>
  <r>
    <n v="1022515"/>
    <x v="3"/>
    <x v="1"/>
    <x v="2"/>
    <s v="1022515"/>
    <s v="GO Panc Tec C/cue@ Fi Cj Panc AS"/>
    <s v="Panceta"/>
    <s v="Panceta c/Cuero"/>
    <x v="8"/>
    <m/>
    <m/>
    <m/>
    <m/>
    <m/>
    <x v="1"/>
    <x v="5"/>
    <n v="24000.002"/>
    <n v="0"/>
    <x v="2"/>
    <n v="0"/>
  </r>
  <r>
    <n v="1022541"/>
    <x v="3"/>
    <x v="1"/>
    <x v="2"/>
    <s v="1022541"/>
    <s v="GO Reco 20/80 @ Cj 20k AS"/>
    <s v="Grasas"/>
    <s v="Grasa Gordura"/>
    <x v="2"/>
    <m/>
    <m/>
    <m/>
    <m/>
    <m/>
    <x v="1"/>
    <x v="5"/>
    <n v="20509.107"/>
    <n v="0"/>
    <x v="2"/>
    <n v="72000"/>
  </r>
  <r>
    <n v="1022561"/>
    <x v="3"/>
    <x v="1"/>
    <x v="2"/>
    <s v="1022561"/>
    <s v="GO MM Loin LL@ Fi Cj 12k AA"/>
    <s v="Lomo"/>
    <s v="Lomo MM Loin"/>
    <x v="8"/>
    <m/>
    <m/>
    <m/>
    <m/>
    <m/>
    <x v="1"/>
    <x v="5"/>
    <n v="734.48599999999999"/>
    <n v="0"/>
    <x v="2"/>
    <n v="0"/>
  </r>
  <r>
    <n v="1022568"/>
    <x v="3"/>
    <x v="1"/>
    <x v="2"/>
    <s v="1022568"/>
    <s v="GO Panc Tecla SCue@ 4 Bo Cj 20kg AS"/>
    <s v="Panceta"/>
    <s v="Panceta s/Cuero"/>
    <x v="2"/>
    <m/>
    <m/>
    <m/>
    <m/>
    <m/>
    <x v="1"/>
    <x v="5"/>
    <n v="24285.047999999999"/>
    <n v="0"/>
    <x v="2"/>
    <n v="0"/>
  </r>
  <r>
    <n v="1022587"/>
    <x v="3"/>
    <x v="1"/>
    <x v="2"/>
    <s v="1022587"/>
    <s v="GO CC Loin L (S/T) 45@ Fi Cj AP"/>
    <s v="Lomo"/>
    <s v="Lomo CC Loin"/>
    <x v="9"/>
    <m/>
    <m/>
    <m/>
    <m/>
    <m/>
    <x v="1"/>
    <x v="5"/>
    <n v="3000.0039999999999"/>
    <n v="0"/>
    <x v="2"/>
    <n v="0"/>
  </r>
  <r>
    <n v="1022600"/>
    <x v="3"/>
    <x v="1"/>
    <x v="2"/>
    <s v="1022600"/>
    <s v="GO Lom Vet 2 a 2,3k@ Fi Verd Cj AP"/>
    <s v="Lomo"/>
    <s v="Lomo Vetado"/>
    <x v="9"/>
    <m/>
    <m/>
    <m/>
    <m/>
    <m/>
    <x v="1"/>
    <x v="5"/>
    <n v="21825.744999999999"/>
    <n v="0"/>
    <x v="2"/>
    <n v="6833.3333333333321"/>
  </r>
  <r>
    <n v="1022607"/>
    <x v="3"/>
    <x v="1"/>
    <x v="2"/>
    <s v="1022607"/>
    <s v="GO Platead Lom TF@ Cj 10k AK (TS)"/>
    <s v="Prolijado"/>
    <s v="Prolijado Plateada"/>
    <x v="4"/>
    <m/>
    <m/>
    <m/>
    <m/>
    <m/>
    <x v="1"/>
    <x v="5"/>
    <n v="26805.412"/>
    <n v="0"/>
    <x v="2"/>
    <n v="0"/>
  </r>
  <r>
    <n v="1022619"/>
    <x v="3"/>
    <x v="1"/>
    <x v="2"/>
    <s v="1022619"/>
    <s v="GO Malaya 5-6mm@ Vp Cj AS"/>
    <s v="Prolijado"/>
    <s v="Prolijado Malaya"/>
    <x v="5"/>
    <m/>
    <m/>
    <m/>
    <m/>
    <m/>
    <x v="1"/>
    <x v="5"/>
    <n v="283.10399999999998"/>
    <n v="0"/>
    <x v="2"/>
    <n v="0"/>
  </r>
  <r>
    <n v="1022621"/>
    <x v="3"/>
    <x v="1"/>
    <x v="2"/>
    <s v="1022621"/>
    <s v="GO Panc S/tec N @ Fi Cj AS"/>
    <s v="Panceta"/>
    <s v="Panceta s/Cuero"/>
    <x v="8"/>
    <m/>
    <m/>
    <m/>
    <m/>
    <m/>
    <x v="1"/>
    <x v="5"/>
    <n v="31050.876"/>
    <n v="0"/>
    <x v="2"/>
    <n v="0"/>
  </r>
  <r>
    <n v="1022636"/>
    <x v="3"/>
    <x v="1"/>
    <x v="2"/>
    <s v="1022636"/>
    <s v="GO Hso Coxal@ Cj 15kg AS"/>
    <s v="Huesos"/>
    <s v="Huesos Cuarto Traser"/>
    <x v="2"/>
    <m/>
    <m/>
    <m/>
    <m/>
    <m/>
    <x v="1"/>
    <x v="5"/>
    <n v="157528.46299999999"/>
    <n v="0"/>
    <x v="2"/>
    <n v="0"/>
  </r>
  <r>
    <n v="1022637"/>
    <x v="3"/>
    <x v="1"/>
    <x v="2"/>
    <s v="1022637"/>
    <s v="GO Hso Escapula@ Cj 15kg AS"/>
    <s v="Huesos"/>
    <s v="Huesos Cuarto Delant"/>
    <x v="2"/>
    <m/>
    <m/>
    <m/>
    <m/>
    <m/>
    <x v="1"/>
    <x v="5"/>
    <n v="98505.941999999995"/>
    <n v="0"/>
    <x v="2"/>
    <n v="48000"/>
  </r>
  <r>
    <n v="1022639"/>
    <x v="3"/>
    <x v="1"/>
    <x v="2"/>
    <s v="1022639"/>
    <s v="GO Cab Bca Ent S/L@ Cj 20k AS"/>
    <s v="Cabeza"/>
    <s v="Cabeza Entera"/>
    <x v="2"/>
    <m/>
    <m/>
    <m/>
    <m/>
    <m/>
    <x v="1"/>
    <x v="5"/>
    <n v="885306.13800000004"/>
    <n v="0"/>
    <x v="2"/>
    <n v="0"/>
  </r>
  <r>
    <n v="1022640"/>
    <x v="3"/>
    <x v="1"/>
    <x v="2"/>
    <s v="1022640"/>
    <s v="GO Cab Roj Ent S/L@ Cj 20k AS"/>
    <s v="Cabeza"/>
    <s v="Cabeza Entera"/>
    <x v="2"/>
    <m/>
    <m/>
    <m/>
    <m/>
    <m/>
    <x v="1"/>
    <x v="5"/>
    <n v="61196.148999999998"/>
    <n v="0"/>
    <x v="2"/>
    <n v="0"/>
  </r>
  <r>
    <n v="1022646"/>
    <x v="3"/>
    <x v="1"/>
    <x v="2"/>
    <s v="1022646"/>
    <s v="GO Pecho Belly S/p@ Vp Cj AS"/>
    <s v="Panceta"/>
    <s v="Panceta s/Cuero"/>
    <x v="2"/>
    <m/>
    <m/>
    <m/>
    <m/>
    <m/>
    <x v="1"/>
    <x v="5"/>
    <n v="47.704000000000001"/>
    <n v="0"/>
    <x v="2"/>
    <n v="0"/>
  </r>
  <r>
    <n v="1022657"/>
    <x v="3"/>
    <x v="1"/>
    <x v="2"/>
    <s v="1022657"/>
    <s v="GO BB Ribs 20-24 Oz@Cj 10K AS"/>
    <s v="Chuleta"/>
    <s v="Chuleta Huesos"/>
    <x v="6"/>
    <m/>
    <m/>
    <m/>
    <m/>
    <m/>
    <x v="1"/>
    <x v="5"/>
    <n v="7552.5540000000001"/>
    <n v="0"/>
    <x v="2"/>
    <n v="0"/>
  </r>
  <r>
    <n v="1022664"/>
    <x v="3"/>
    <x v="1"/>
    <x v="2"/>
    <s v="1022664"/>
    <s v="GO CC Loin L (S/T) (DF)@ Fi Cj AP"/>
    <s v="Lomo"/>
    <s v="Lomo CC Loin"/>
    <x v="9"/>
    <m/>
    <m/>
    <m/>
    <m/>
    <m/>
    <x v="1"/>
    <x v="5"/>
    <n v="40000.002"/>
    <n v="0"/>
    <x v="2"/>
    <n v="0"/>
  </r>
  <r>
    <n v="1022709"/>
    <x v="3"/>
    <x v="1"/>
    <x v="2"/>
    <s v="1022709"/>
    <s v="GO PpPna 57@ Bo Cj AS"/>
    <s v="Pierna"/>
    <s v="Pierna Pulpa"/>
    <x v="0"/>
    <m/>
    <m/>
    <m/>
    <m/>
    <m/>
    <x v="1"/>
    <x v="5"/>
    <n v="48192.47"/>
    <n v="0"/>
    <x v="2"/>
    <n v="144000"/>
  </r>
  <r>
    <n v="1022748"/>
    <x v="3"/>
    <x v="1"/>
    <x v="2"/>
    <s v="1022748"/>
    <s v="GO Manos@ Cj 10k AS"/>
    <s v="Subprod"/>
    <s v="Subprod Patas-Manos"/>
    <x v="2"/>
    <m/>
    <m/>
    <m/>
    <m/>
    <m/>
    <x v="1"/>
    <x v="5"/>
    <n v="199421.68599999999"/>
    <n v="0"/>
    <x v="2"/>
    <n v="44000"/>
  </r>
  <r>
    <n v="1022750"/>
    <x v="3"/>
    <x v="1"/>
    <x v="2"/>
    <s v="1022750"/>
    <s v="GO PpPal Pim@ Cj 17.5k AS"/>
    <s v="Paleta"/>
    <s v="Paleta Pulpa"/>
    <x v="8"/>
    <m/>
    <m/>
    <m/>
    <m/>
    <m/>
    <x v="1"/>
    <x v="5"/>
    <n v="37750.936000000002"/>
    <n v="0"/>
    <x v="2"/>
    <n v="0"/>
  </r>
  <r>
    <n v="1022751"/>
    <x v="3"/>
    <x v="1"/>
    <x v="2"/>
    <s v="1022751"/>
    <s v="GO PpPal 1P Ex@ Cj 14k AS"/>
    <s v="Paleta"/>
    <s v="Paleta Entera"/>
    <x v="8"/>
    <m/>
    <m/>
    <m/>
    <m/>
    <m/>
    <x v="1"/>
    <x v="5"/>
    <n v="27087.927"/>
    <n v="0"/>
    <x v="2"/>
    <n v="0"/>
  </r>
  <r>
    <n v="1022753"/>
    <x v="3"/>
    <x v="1"/>
    <x v="2"/>
    <s v="1022753"/>
    <s v="GO PernilM 1,3 kg up@ Cj 20k AS"/>
    <s v="Pernil"/>
    <s v="Pernil Mano"/>
    <x v="2"/>
    <m/>
    <m/>
    <m/>
    <m/>
    <m/>
    <x v="1"/>
    <x v="5"/>
    <n v="196617.59299999999"/>
    <n v="0"/>
    <x v="2"/>
    <n v="0"/>
  </r>
  <r>
    <n v="1022767"/>
    <x v="3"/>
    <x v="1"/>
    <x v="2"/>
    <s v="1022767"/>
    <s v="GO Gord Esp@ 20kg AA"/>
    <s v="Grasas"/>
    <s v="Grasa Gordura"/>
    <x v="8"/>
    <m/>
    <m/>
    <m/>
    <m/>
    <m/>
    <x v="1"/>
    <x v="5"/>
    <n v="32853.364000000001"/>
    <n v="0"/>
    <x v="2"/>
    <n v="0"/>
  </r>
  <r>
    <n v="1022782"/>
    <x v="3"/>
    <x v="1"/>
    <x v="2"/>
    <s v="1022782"/>
    <s v="GO Tripa Calib 35/38# Bo Bidon AS"/>
    <s v="Subprod"/>
    <s v="Subprod Tripa"/>
    <x v="0"/>
    <m/>
    <m/>
    <m/>
    <m/>
    <m/>
    <x v="1"/>
    <x v="5"/>
    <n v="3600.0030000000002"/>
    <n v="0"/>
    <x v="2"/>
    <n v="0"/>
  </r>
  <r>
    <n v="1022783"/>
    <x v="3"/>
    <x v="1"/>
    <x v="2"/>
    <s v="1022783"/>
    <s v="GO Tripa Calib 38/40# Bo Bidon AS"/>
    <s v="Subprod"/>
    <s v="Subprod Tripa"/>
    <x v="0"/>
    <m/>
    <m/>
    <m/>
    <m/>
    <m/>
    <x v="1"/>
    <x v="5"/>
    <n v="15599.999"/>
    <n v="0"/>
    <x v="2"/>
    <n v="0"/>
  </r>
  <r>
    <n v="1022786"/>
    <x v="3"/>
    <x v="1"/>
    <x v="2"/>
    <s v="1022786"/>
    <s v="GO Trip Calib Tub 35/39 Azul# Bidon AS"/>
    <s v="Subprod"/>
    <s v="Subprod Tripa"/>
    <x v="0"/>
    <m/>
    <m/>
    <m/>
    <m/>
    <m/>
    <x v="1"/>
    <x v="5"/>
    <n v="299.99700000000001"/>
    <n v="0"/>
    <x v="2"/>
    <n v="0"/>
  </r>
  <r>
    <n v="1022847"/>
    <x v="3"/>
    <x v="1"/>
    <x v="2"/>
    <s v="1022847"/>
    <s v="GO Cne Falda Pan@ CJ 20k AS"/>
    <s v="Panceta"/>
    <s v="Panceta s/Cuero"/>
    <x v="0"/>
    <m/>
    <m/>
    <m/>
    <m/>
    <m/>
    <x v="1"/>
    <x v="5"/>
    <n v="29267.147000000001"/>
    <n v="0"/>
    <x v="2"/>
    <n v="0"/>
  </r>
  <r>
    <n v="1022855"/>
    <x v="3"/>
    <x v="1"/>
    <x v="2"/>
    <s v="1022855"/>
    <s v="GO Grasa Forro Pal@ Cj 20k AS"/>
    <s v="Grasas"/>
    <s v="Grasa Forro"/>
    <x v="0"/>
    <m/>
    <m/>
    <m/>
    <m/>
    <m/>
    <x v="1"/>
    <x v="5"/>
    <n v="24549.455999999998"/>
    <n v="0"/>
    <x v="2"/>
    <n v="0"/>
  </r>
  <r>
    <n v="1022856"/>
    <x v="3"/>
    <x v="1"/>
    <x v="2"/>
    <s v="1022856"/>
    <s v="GO Reco 10/90 @ Cj 20k AS"/>
    <s v="Grasas"/>
    <s v="Grasa Gordura"/>
    <x v="2"/>
    <m/>
    <m/>
    <m/>
    <m/>
    <m/>
    <x v="1"/>
    <x v="5"/>
    <n v="83227.125"/>
    <n v="0"/>
    <x v="2"/>
    <n v="0"/>
  </r>
  <r>
    <n v="1022858"/>
    <x v="3"/>
    <x v="1"/>
    <x v="2"/>
    <s v="1022858"/>
    <s v="GO Lom Ctro 27@ Fi Cj 20k AS"/>
    <s v="Lomo"/>
    <s v="Lomo Centro"/>
    <x v="7"/>
    <m/>
    <m/>
    <m/>
    <m/>
    <m/>
    <x v="1"/>
    <x v="5"/>
    <n v="45173.41"/>
    <n v="0"/>
    <x v="2"/>
    <n v="0"/>
  </r>
  <r>
    <n v="1022863"/>
    <x v="3"/>
    <x v="1"/>
    <x v="2"/>
    <s v="1022863"/>
    <s v="GO Lom Vet M@ Cj 9k AS"/>
    <s v="Lomo"/>
    <s v="Lomo Vetado"/>
    <x v="8"/>
    <m/>
    <m/>
    <m/>
    <m/>
    <m/>
    <x v="1"/>
    <x v="5"/>
    <n v="43012.362000000001"/>
    <n v="0"/>
    <x v="2"/>
    <n v="0"/>
  </r>
  <r>
    <n v="1022864"/>
    <x v="3"/>
    <x v="1"/>
    <x v="2"/>
    <s v="1022864"/>
    <s v="GO Lom Vet L@ Cj 11k AS"/>
    <s v="Lomo"/>
    <s v="Lomo Vetado"/>
    <x v="8"/>
    <m/>
    <m/>
    <m/>
    <m/>
    <m/>
    <x v="1"/>
    <x v="5"/>
    <n v="37606.052000000003"/>
    <n v="0"/>
    <x v="2"/>
    <n v="0"/>
  </r>
  <r>
    <n v="1022865"/>
    <x v="3"/>
    <x v="1"/>
    <x v="2"/>
    <s v="1022865"/>
    <s v="GO Pan Tec S/cuero M@ Cj 17k AS"/>
    <s v="Panceta"/>
    <s v="Panceta s/Cuero"/>
    <x v="8"/>
    <m/>
    <m/>
    <m/>
    <m/>
    <m/>
    <x v="1"/>
    <x v="5"/>
    <n v="31999.995999999999"/>
    <n v="0"/>
    <x v="2"/>
    <n v="0"/>
  </r>
  <r>
    <n v="1022866"/>
    <x v="3"/>
    <x v="1"/>
    <x v="2"/>
    <s v="1022866"/>
    <s v="GO Pan Tec S/cuero L@ Cj 19k AS"/>
    <s v="Panceta"/>
    <s v="Panceta s/Cuero"/>
    <x v="8"/>
    <m/>
    <m/>
    <m/>
    <m/>
    <m/>
    <x v="1"/>
    <x v="5"/>
    <n v="42550.267"/>
    <n v="0"/>
    <x v="2"/>
    <n v="0"/>
  </r>
  <r>
    <n v="1022883"/>
    <x v="3"/>
    <x v="1"/>
    <x v="2"/>
    <s v="1022883"/>
    <s v="GO BB Ribs 640g@ Cj 16k AS"/>
    <s v="Chuleta"/>
    <s v="Chuleta Huesos"/>
    <x v="5"/>
    <m/>
    <m/>
    <m/>
    <m/>
    <m/>
    <x v="1"/>
    <x v="5"/>
    <n v="23586.830999999998"/>
    <n v="0"/>
    <x v="2"/>
    <n v="0"/>
  </r>
  <r>
    <n v="1022885"/>
    <x v="3"/>
    <x v="1"/>
    <x v="2"/>
    <s v="1022885"/>
    <s v="GO Panc S/cue@ Cj Panc TJ"/>
    <s v="Panceta"/>
    <s v="Panceta s/Cuero"/>
    <x v="4"/>
    <m/>
    <m/>
    <m/>
    <m/>
    <m/>
    <x v="1"/>
    <x v="5"/>
    <n v="603457.93500000006"/>
    <n v="0"/>
    <x v="2"/>
    <n v="264000"/>
  </r>
  <r>
    <n v="1022887"/>
    <x v="3"/>
    <x v="1"/>
    <x v="2"/>
    <s v="1022887"/>
    <s v="GO Panc S/cue@ Cj Panc AK"/>
    <s v="Panceta"/>
    <s v="Panceta s/Cuero"/>
    <x v="4"/>
    <m/>
    <m/>
    <m/>
    <m/>
    <m/>
    <x v="1"/>
    <x v="5"/>
    <n v="295051.27799999999"/>
    <n v="0"/>
    <x v="2"/>
    <n v="198000"/>
  </r>
  <r>
    <n v="1022901"/>
    <x v="3"/>
    <x v="1"/>
    <x v="2"/>
    <s v="1022901"/>
    <s v="GO Panc Tec S/Cue L@ Fi CJ Ch AP"/>
    <s v="Panceta"/>
    <s v="Panceta s/Cuero"/>
    <x v="9"/>
    <m/>
    <m/>
    <m/>
    <m/>
    <m/>
    <x v="1"/>
    <x v="5"/>
    <n v="10000"/>
    <n v="0"/>
    <x v="2"/>
    <n v="3000"/>
  </r>
  <r>
    <n v="1022907"/>
    <x v="3"/>
    <x v="1"/>
    <x v="2"/>
    <s v="1022907"/>
    <s v="GO Riñon Ent@ Bo Cj 10k AS"/>
    <s v="Subprod"/>
    <s v="Subprod Visceras"/>
    <x v="6"/>
    <m/>
    <m/>
    <m/>
    <m/>
    <m/>
    <x v="1"/>
    <x v="5"/>
    <n v="27921.652999999998"/>
    <n v="0"/>
    <x v="2"/>
    <n v="0"/>
  </r>
  <r>
    <n v="1022914"/>
    <x v="3"/>
    <x v="1"/>
    <x v="2"/>
    <s v="1022914"/>
    <s v="GO Lom Tocino @ Bo Cj 20k AS"/>
    <s v="Grasas"/>
    <s v="Grasa Lomo Tocino"/>
    <x v="8"/>
    <m/>
    <m/>
    <m/>
    <m/>
    <m/>
    <x v="1"/>
    <x v="5"/>
    <n v="4882.5780000000004"/>
    <n v="0"/>
    <x v="2"/>
    <n v="0"/>
  </r>
  <r>
    <n v="1022918"/>
    <x v="3"/>
    <x v="1"/>
    <x v="2"/>
    <s v="1022918"/>
    <s v="GO Lom Tocino@ Cj 20k AA"/>
    <s v="Grasas"/>
    <s v="Grasa Lomo Tocino"/>
    <x v="8"/>
    <m/>
    <m/>
    <m/>
    <m/>
    <m/>
    <x v="1"/>
    <x v="5"/>
    <n v="88209.035999999993"/>
    <n v="0"/>
    <x v="2"/>
    <n v="0"/>
  </r>
  <r>
    <n v="1022919"/>
    <x v="3"/>
    <x v="1"/>
    <x v="2"/>
    <s v="1022919"/>
    <s v="GO MM LOIN S VP@ Cj 10k AP"/>
    <s v="Lomo"/>
    <s v="Lomo MM Loin"/>
    <x v="9"/>
    <m/>
    <m/>
    <m/>
    <m/>
    <m/>
    <x v="1"/>
    <x v="5"/>
    <n v="5075.1940000000004"/>
    <n v="0"/>
    <x v="2"/>
    <n v="12000"/>
  </r>
  <r>
    <n v="1022921"/>
    <x v="3"/>
    <x v="1"/>
    <x v="2"/>
    <s v="1022921"/>
    <s v="GO Gord Chic@ Cj 20k AS"/>
    <s v="Grasas"/>
    <s v="Grasa Gordura"/>
    <x v="0"/>
    <m/>
    <m/>
    <m/>
    <m/>
    <m/>
    <x v="1"/>
    <x v="5"/>
    <n v="42082.061000000002"/>
    <n v="0"/>
    <x v="2"/>
    <n v="0"/>
  </r>
  <r>
    <n v="1022930"/>
    <x v="3"/>
    <x v="1"/>
    <x v="2"/>
    <s v="1022930"/>
    <s v="GO Panc S/cue Hem@ Cj Panc TJ AS"/>
    <s v="Panceta"/>
    <s v="Panceta s/Cuero"/>
    <x v="4"/>
    <m/>
    <m/>
    <m/>
    <m/>
    <m/>
    <x v="1"/>
    <x v="5"/>
    <n v="112879.993"/>
    <n v="0"/>
    <x v="2"/>
    <n v="0"/>
  </r>
  <r>
    <n v="1022931"/>
    <x v="3"/>
    <x v="1"/>
    <x v="2"/>
    <s v="1022931"/>
    <s v="GO File C/cab 6x1@ VP Cj AP"/>
    <s v="Filete"/>
    <s v="Filete c/Cabeza"/>
    <x v="9"/>
    <m/>
    <m/>
    <m/>
    <m/>
    <m/>
    <x v="1"/>
    <x v="5"/>
    <n v="30756.812999999998"/>
    <n v="0"/>
    <x v="2"/>
    <n v="2000"/>
  </r>
  <r>
    <n v="1022940"/>
    <x v="3"/>
    <x v="1"/>
    <x v="2"/>
    <s v="1022940"/>
    <s v="GO PernilM 1 kg down@ Cj 20k AS"/>
    <s v="Pernil"/>
    <s v="Pernil Mano"/>
    <x v="2"/>
    <m/>
    <m/>
    <m/>
    <m/>
    <m/>
    <x v="1"/>
    <x v="5"/>
    <n v="5686.21"/>
    <n v="0"/>
    <x v="2"/>
    <n v="0"/>
  </r>
  <r>
    <n v="1022941"/>
    <x v="3"/>
    <x v="1"/>
    <x v="2"/>
    <s v="1022941"/>
    <s v="GO PernilM 1-1.3 kg@ Cj 20k AS"/>
    <s v="Pernil"/>
    <s v="Pernil Mano"/>
    <x v="2"/>
    <m/>
    <m/>
    <m/>
    <m/>
    <m/>
    <x v="1"/>
    <x v="5"/>
    <n v="57580.472999999998"/>
    <n v="0"/>
    <x v="2"/>
    <n v="0"/>
  </r>
  <r>
    <n v="1022943"/>
    <x v="3"/>
    <x v="1"/>
    <x v="2"/>
    <s v="1022943"/>
    <s v="GO Lom Ctro@ Cj 16k AS"/>
    <s v="Lomo"/>
    <s v="Lomo Centro"/>
    <x v="2"/>
    <m/>
    <m/>
    <m/>
    <m/>
    <m/>
    <x v="1"/>
    <x v="5"/>
    <n v="56.139000000000003"/>
    <n v="0"/>
    <x v="2"/>
    <n v="0"/>
  </r>
  <r>
    <n v="1022985"/>
    <x v="3"/>
    <x v="1"/>
    <x v="2"/>
    <s v="1022985"/>
    <s v="GO Lom Vet Mad@ Cj 8,5k TJ"/>
    <s v="Lomo"/>
    <s v="Lomo Vetado"/>
    <x v="4"/>
    <m/>
    <m/>
    <m/>
    <m/>
    <m/>
    <x v="1"/>
    <x v="5"/>
    <n v="2282.413"/>
    <n v="0"/>
    <x v="2"/>
    <n v="0"/>
  </r>
  <r>
    <n v="1022986"/>
    <x v="3"/>
    <x v="1"/>
    <x v="2"/>
    <s v="1022986"/>
    <s v="GO Panc S/cue Mad@ Cj 16,4k Panc TJ"/>
    <s v="Panceta"/>
    <s v="Panceta s/Cuero"/>
    <x v="4"/>
    <m/>
    <m/>
    <m/>
    <m/>
    <m/>
    <x v="1"/>
    <x v="5"/>
    <n v="4.7880000000000003"/>
    <n v="0"/>
    <x v="2"/>
    <n v="0"/>
  </r>
  <r>
    <n v="1022987"/>
    <x v="3"/>
    <x v="1"/>
    <x v="2"/>
    <s v="1022987"/>
    <s v="GO Lom Tocino@ Bo Cj 20k AP"/>
    <s v="Plancha"/>
    <s v="Plancha s/Cuero"/>
    <x v="9"/>
    <m/>
    <m/>
    <m/>
    <m/>
    <m/>
    <x v="1"/>
    <x v="5"/>
    <n v="47719.999000000003"/>
    <n v="0"/>
    <x v="2"/>
    <n v="24000"/>
  </r>
  <r>
    <n v="1022989"/>
    <x v="3"/>
    <x v="1"/>
    <x v="2"/>
    <s v="1022989"/>
    <s v="GO MM LOIN S VP@ Cj 10k AS"/>
    <s v="Lomo"/>
    <s v="Lomo MM Loin"/>
    <x v="8"/>
    <m/>
    <m/>
    <m/>
    <m/>
    <m/>
    <x v="1"/>
    <x v="5"/>
    <n v="80685.767999999996"/>
    <n v="0"/>
    <x v="2"/>
    <n v="0"/>
  </r>
  <r>
    <n v="1023034"/>
    <x v="3"/>
    <x v="1"/>
    <x v="2"/>
    <s v="1023034"/>
    <s v="GO Forro Pal@ Bo Cj 20k AS"/>
    <s v="Cueros"/>
    <s v="Cuero Forro"/>
    <x v="2"/>
    <m/>
    <m/>
    <m/>
    <m/>
    <m/>
    <x v="1"/>
    <x v="5"/>
    <n v="195680.19"/>
    <n v="0"/>
    <x v="2"/>
    <n v="72000"/>
  </r>
  <r>
    <n v="1023037"/>
    <x v="3"/>
    <x v="1"/>
    <x v="2"/>
    <s v="1023037"/>
    <s v="GO Panc S/cue@ Cj Panc 16k AS"/>
    <s v="Panceta"/>
    <s v="Panceta s/Cuero"/>
    <x v="4"/>
    <m/>
    <m/>
    <m/>
    <m/>
    <m/>
    <x v="1"/>
    <x v="5"/>
    <n v="105456.67200000001"/>
    <n v="0"/>
    <x v="2"/>
    <n v="22000"/>
  </r>
  <r>
    <n v="1023038"/>
    <x v="3"/>
    <x v="1"/>
    <x v="2"/>
    <s v="1023038"/>
    <s v="GO Lom Vet@ Cj 8k AS"/>
    <s v="Lomo"/>
    <s v="Lomo Vetado"/>
    <x v="4"/>
    <m/>
    <m/>
    <m/>
    <m/>
    <m/>
    <x v="1"/>
    <x v="5"/>
    <n v="27386.862000000001"/>
    <n v="0"/>
    <x v="2"/>
    <n v="44000"/>
  </r>
  <r>
    <n v="1023050"/>
    <x v="3"/>
    <x v="1"/>
    <x v="2"/>
    <s v="1023050"/>
    <s v="GO Lom Centro@ Cj 16k AS"/>
    <s v="Lomo"/>
    <s v="Lomo Centro"/>
    <x v="5"/>
    <m/>
    <m/>
    <m/>
    <m/>
    <m/>
    <x v="1"/>
    <x v="5"/>
    <n v="23999.998"/>
    <n v="0"/>
    <x v="2"/>
    <n v="0"/>
  </r>
  <r>
    <n v="1023055"/>
    <x v="3"/>
    <x v="1"/>
    <x v="2"/>
    <s v="1023055"/>
    <s v="GO Lom Vet M@ Fi Cj Lom Vet AP"/>
    <s v="Lomo"/>
    <s v="Lomo Vetado"/>
    <x v="9"/>
    <m/>
    <m/>
    <m/>
    <m/>
    <m/>
    <x v="1"/>
    <x v="5"/>
    <n v="5000.0010000000002"/>
    <n v="0"/>
    <x v="2"/>
    <n v="0"/>
  </r>
  <r>
    <n v="1023090"/>
    <x v="3"/>
    <x v="1"/>
    <x v="2"/>
    <s v="1023090"/>
    <s v="GO Panc S/cue S/h@ Cj Panc 16k AS"/>
    <s v="Panceta"/>
    <s v="Panceta s/Cuero"/>
    <x v="4"/>
    <m/>
    <m/>
    <m/>
    <m/>
    <m/>
    <x v="1"/>
    <x v="5"/>
    <n v="20127.834999999999"/>
    <n v="0"/>
    <x v="2"/>
    <n v="0"/>
  </r>
  <r>
    <n v="1023093"/>
    <x v="3"/>
    <x v="1"/>
    <x v="2"/>
    <s v="1023093"/>
    <s v="GO Cordon Lom@ Bo Cj 20k AS"/>
    <s v="Recortes"/>
    <s v="Recortes No Magro"/>
    <x v="2"/>
    <m/>
    <m/>
    <m/>
    <m/>
    <m/>
    <x v="1"/>
    <x v="5"/>
    <n v="63123.091999999997"/>
    <n v="0"/>
    <x v="2"/>
    <n v="0"/>
  </r>
  <r>
    <n v="1023102"/>
    <x v="3"/>
    <x v="1"/>
    <x v="2"/>
    <s v="1023102"/>
    <s v="GO MM Loin LL VP@ Cj 20k AA"/>
    <s v="Lomo"/>
    <s v="Lomo MM Loin"/>
    <x v="8"/>
    <m/>
    <m/>
    <m/>
    <m/>
    <m/>
    <x v="1"/>
    <x v="5"/>
    <n v="7999.9930000000004"/>
    <n v="0"/>
    <x v="2"/>
    <n v="0"/>
  </r>
  <r>
    <n v="1023144"/>
    <x v="3"/>
    <x v="1"/>
    <x v="2"/>
    <s v="1023144"/>
    <s v="GO Papda C/Cue granel@ Bo Cj AS"/>
    <s v="Plancha"/>
    <s v="Plancha c/Cuero"/>
    <x v="4"/>
    <m/>
    <m/>
    <m/>
    <m/>
    <m/>
    <x v="1"/>
    <x v="5"/>
    <n v="656"/>
    <n v="0"/>
    <x v="2"/>
    <n v="0"/>
  </r>
  <r>
    <n v="1023163"/>
    <x v="3"/>
    <x v="1"/>
    <x v="2"/>
    <s v="1023163"/>
    <s v="GO Lom Vet &gt;2.0@ Fi Cj 8k AP"/>
    <s v="Lomo"/>
    <s v="Lomo Vetado"/>
    <x v="9"/>
    <m/>
    <m/>
    <m/>
    <m/>
    <m/>
    <x v="1"/>
    <x v="5"/>
    <n v="25000.004000000001"/>
    <n v="0"/>
    <x v="2"/>
    <n v="16000"/>
  </r>
  <r>
    <n v="1023183"/>
    <x v="3"/>
    <x v="1"/>
    <x v="2"/>
    <s v="1023183"/>
    <s v="GO Pech S/Cue@ Vp Cj AS"/>
    <s v="Cost-Pec"/>
    <s v="Cost-Pec Entero"/>
    <x v="4"/>
    <m/>
    <m/>
    <m/>
    <m/>
    <m/>
    <x v="1"/>
    <x v="5"/>
    <n v="23822.407999999999"/>
    <n v="0"/>
    <x v="2"/>
    <n v="0"/>
  </r>
  <r>
    <n v="1023190"/>
    <x v="3"/>
    <x v="1"/>
    <x v="2"/>
    <s v="1023190"/>
    <s v="GO Pana s/Corazon@ Bo Cj 20k AS"/>
    <s v="Subprod"/>
    <s v="Subprod Visceras"/>
    <x v="5"/>
    <m/>
    <m/>
    <m/>
    <m/>
    <m/>
    <x v="1"/>
    <x v="5"/>
    <n v="256614.54399999999"/>
    <n v="0"/>
    <x v="2"/>
    <n v="0"/>
  </r>
  <r>
    <n v="1023194"/>
    <x v="3"/>
    <x v="1"/>
    <x v="2"/>
    <s v="1023194"/>
    <s v="GO Cne Falda Panc@ Bo Cj AP"/>
    <s v="Panceta"/>
    <s v="Panceta s/Cuero"/>
    <x v="9"/>
    <m/>
    <m/>
    <m/>
    <m/>
    <m/>
    <x v="1"/>
    <x v="5"/>
    <n v="6366.424"/>
    <n v="0"/>
    <x v="2"/>
    <n v="6000"/>
  </r>
  <r>
    <n v="1023265"/>
    <x v="3"/>
    <x v="1"/>
    <x v="2"/>
    <s v="1023265"/>
    <s v="GO Pta Cos 2h@ Bo Cj 10k AS"/>
    <s v="Cost-Pec"/>
    <s v="Cost-Pec Trozos"/>
    <x v="8"/>
    <m/>
    <m/>
    <m/>
    <m/>
    <m/>
    <x v="1"/>
    <x v="5"/>
    <n v="6273.375"/>
    <n v="0"/>
    <x v="2"/>
    <n v="0"/>
  </r>
  <r>
    <n v="1023273"/>
    <x v="3"/>
    <x v="1"/>
    <x v="2"/>
    <s v="1023273"/>
    <s v="GO Posta Negra@ Va Cj 20k"/>
    <s v="Pierna"/>
    <s v="Pierna Pulpa Fina"/>
    <x v="5"/>
    <m/>
    <m/>
    <m/>
    <m/>
    <m/>
    <x v="1"/>
    <x v="5"/>
    <n v="19043.999"/>
    <n v="0"/>
    <x v="2"/>
    <n v="0"/>
  </r>
  <r>
    <n v="1023274"/>
    <x v="3"/>
    <x v="1"/>
    <x v="2"/>
    <s v="1023274"/>
    <s v="GO Ganso S/g S/abst @ Va Cj 12k"/>
    <s v="Pierna"/>
    <s v="Pierna Pulpa Fina"/>
    <x v="5"/>
    <m/>
    <m/>
    <m/>
    <m/>
    <m/>
    <x v="1"/>
    <x v="5"/>
    <n v="2061.904"/>
    <n v="0"/>
    <x v="2"/>
    <n v="0"/>
  </r>
  <r>
    <n v="1023276"/>
    <x v="3"/>
    <x v="1"/>
    <x v="2"/>
    <s v="1023276"/>
    <s v="GO Rosada@ Va Cj 20k"/>
    <s v="Pierna"/>
    <s v="Pierna Pulpa Fina"/>
    <x v="5"/>
    <m/>
    <m/>
    <m/>
    <m/>
    <m/>
    <x v="1"/>
    <x v="5"/>
    <n v="21087.293000000001"/>
    <n v="0"/>
    <x v="2"/>
    <n v="0"/>
  </r>
  <r>
    <n v="1023283"/>
    <x v="3"/>
    <x v="1"/>
    <x v="2"/>
    <s v="1023283"/>
    <s v="GO Grasa Chaleco@ Cj 10k AS"/>
    <s v="Subprod"/>
    <s v="Subprod Grasa"/>
    <x v="4"/>
    <m/>
    <m/>
    <m/>
    <m/>
    <m/>
    <x v="1"/>
    <x v="5"/>
    <n v="81068.951000000001"/>
    <n v="0"/>
    <x v="2"/>
    <n v="0"/>
  </r>
  <r>
    <n v="1023290"/>
    <x v="3"/>
    <x v="1"/>
    <x v="2"/>
    <s v="1023290"/>
    <s v="GO Hso tibia @ Cj 20k AS"/>
    <s v="Huesos"/>
    <s v="Huesos Cuarto Traser"/>
    <x v="2"/>
    <m/>
    <m/>
    <m/>
    <m/>
    <m/>
    <x v="1"/>
    <x v="5"/>
    <n v="700"/>
    <n v="0"/>
    <x v="2"/>
    <n v="0"/>
  </r>
  <r>
    <n v="1023291"/>
    <x v="3"/>
    <x v="1"/>
    <x v="2"/>
    <s v="1023291"/>
    <s v="GO Hso Costilla 4x 5kg @ Cj 20k AS"/>
    <s v="Huesos"/>
    <s v="Huesos Cuarto Centra"/>
    <x v="2"/>
    <m/>
    <m/>
    <m/>
    <m/>
    <m/>
    <x v="1"/>
    <x v="5"/>
    <n v="16799.996999999999"/>
    <n v="0"/>
    <x v="2"/>
    <n v="0"/>
  </r>
  <r>
    <n v="1023295"/>
    <x v="3"/>
    <x v="1"/>
    <x v="2"/>
    <s v="1023295"/>
    <s v="GO Trip Calib Tub 37/40 Azul# Cj AS"/>
    <s v="Subprod"/>
    <s v="Subprod Tripa"/>
    <x v="0"/>
    <m/>
    <m/>
    <m/>
    <m/>
    <m/>
    <x v="1"/>
    <x v="5"/>
    <n v="3000"/>
    <n v="0"/>
    <x v="2"/>
    <n v="0"/>
  </r>
  <r>
    <n v="1023301"/>
    <x v="3"/>
    <x v="1"/>
    <x v="2"/>
    <s v="1023301"/>
    <s v="GO CC Loin LL@ Bo Cj Lom Mad AP"/>
    <s v="Lomo"/>
    <s v="Lomo CC Loin"/>
    <x v="9"/>
    <m/>
    <m/>
    <m/>
    <m/>
    <m/>
    <x v="1"/>
    <x v="5"/>
    <n v="14188.799000000001"/>
    <n v="0"/>
    <x v="2"/>
    <n v="0"/>
  </r>
  <r>
    <n v="1023302"/>
    <x v="3"/>
    <x v="1"/>
    <x v="2"/>
    <s v="1023302"/>
    <s v="GO Mantec@ Cj 20k AS"/>
    <s v="Grasas"/>
    <s v="Grasa Interior"/>
    <x v="6"/>
    <m/>
    <m/>
    <m/>
    <m/>
    <m/>
    <x v="1"/>
    <x v="5"/>
    <n v="350571.17200000002"/>
    <n v="0"/>
    <x v="2"/>
    <n v="0"/>
  </r>
  <r>
    <n v="1023306"/>
    <x v="3"/>
    <x v="1"/>
    <x v="2"/>
    <s v="1023306"/>
    <s v="GO Cue granel@ Bo Cj 20k AS"/>
    <s v="Cueros"/>
    <s v="Cuero Mixto"/>
    <x v="2"/>
    <m/>
    <m/>
    <m/>
    <m/>
    <m/>
    <x v="1"/>
    <x v="5"/>
    <n v="346185.15"/>
    <n v="0"/>
    <x v="2"/>
    <n v="0"/>
  </r>
  <r>
    <n v="1023307"/>
    <x v="3"/>
    <x v="1"/>
    <x v="2"/>
    <s v="1023307"/>
    <s v="GO Pulmon@ Cj 20k AS"/>
    <s v="Subprod"/>
    <s v="Subprod Visceras"/>
    <x v="4"/>
    <m/>
    <m/>
    <m/>
    <m/>
    <m/>
    <x v="1"/>
    <x v="5"/>
    <n v="34706.92"/>
    <n v="0"/>
    <x v="2"/>
    <n v="0"/>
  </r>
  <r>
    <n v="1023319"/>
    <x v="3"/>
    <x v="1"/>
    <x v="2"/>
    <s v="1023319"/>
    <s v="GO Reco 90/10 @ Bo Cj 20k AS"/>
    <s v="Recortes"/>
    <s v="Recortes No Magro"/>
    <x v="6"/>
    <m/>
    <m/>
    <m/>
    <m/>
    <m/>
    <x v="1"/>
    <x v="5"/>
    <n v="22223.679"/>
    <n v="0"/>
    <x v="2"/>
    <n v="0"/>
  </r>
  <r>
    <n v="1023326"/>
    <x v="3"/>
    <x v="1"/>
    <x v="2"/>
    <s v="1023326"/>
    <s v="GO Corazón Partido@ Cj 10k AS"/>
    <s v="Subprod"/>
    <s v="Subprod Visceras"/>
    <x v="4"/>
    <m/>
    <m/>
    <m/>
    <m/>
    <m/>
    <x v="1"/>
    <x v="5"/>
    <n v="18768.984"/>
    <n v="0"/>
    <x v="2"/>
    <n v="24000"/>
  </r>
  <r>
    <n v="1023329"/>
    <x v="3"/>
    <x v="1"/>
    <x v="2"/>
    <s v="1023329"/>
    <s v="GO Cue Papda CP@ Cj 20k AS"/>
    <s v="Cueros"/>
    <s v="Cuero Papada"/>
    <x v="3"/>
    <m/>
    <m/>
    <m/>
    <m/>
    <m/>
    <x v="1"/>
    <x v="5"/>
    <n v="3866.4520000000002"/>
    <n v="0"/>
    <x v="2"/>
    <n v="0"/>
  </r>
  <r>
    <n v="1023343"/>
    <x v="3"/>
    <x v="1"/>
    <x v="2"/>
    <s v="1023343"/>
    <s v="GO Triming 60/40@ Bo Cj 20k AS"/>
    <s v="Recortes"/>
    <s v="Recortes No Magro"/>
    <x v="6"/>
    <m/>
    <m/>
    <m/>
    <m/>
    <m/>
    <x v="1"/>
    <x v="5"/>
    <n v="54909.32"/>
    <n v="0"/>
    <x v="2"/>
    <n v="0"/>
  </r>
  <r>
    <n v="1023349"/>
    <x v="3"/>
    <x v="1"/>
    <x v="2"/>
    <s v="1023349"/>
    <s v="GO Lom Tecla VP@ Cj Lom Ctro"/>
    <s v="Lomo"/>
    <s v="Lomo Centro"/>
    <x v="9"/>
    <m/>
    <m/>
    <m/>
    <m/>
    <m/>
    <x v="1"/>
    <x v="5"/>
    <n v="5000.0010000000002"/>
    <n v="0"/>
    <x v="2"/>
    <n v="2500"/>
  </r>
  <r>
    <n v="1023351"/>
    <x v="3"/>
    <x v="1"/>
    <x v="2"/>
    <s v="1023351"/>
    <s v="GO Panc S/tec L @VP Cj AP"/>
    <s v="Panceta"/>
    <s v="Panceta s/Cuero"/>
    <x v="9"/>
    <m/>
    <m/>
    <m/>
    <m/>
    <m/>
    <x v="1"/>
    <x v="5"/>
    <n v="12885.766"/>
    <n v="0"/>
    <x v="2"/>
    <n v="0"/>
  </r>
  <r>
    <n v="1023352"/>
    <x v="3"/>
    <x v="1"/>
    <x v="2"/>
    <s v="1023352"/>
    <s v="GO Panc Tec S/cue@ R VP Cj ch AP"/>
    <s v="Panceta"/>
    <s v="Panceta s/Cuero"/>
    <x v="9"/>
    <m/>
    <m/>
    <m/>
    <m/>
    <m/>
    <x v="1"/>
    <x v="5"/>
    <n v="76556.676000000007"/>
    <n v="0"/>
    <x v="2"/>
    <n v="0"/>
  </r>
  <r>
    <n v="1023353"/>
    <x v="3"/>
    <x v="1"/>
    <x v="2"/>
    <s v="1023353"/>
    <s v="GO PpPal 77@ Bo Cj 20k AS"/>
    <s v="Paleta"/>
    <s v="Paleta Pulpa"/>
    <x v="7"/>
    <m/>
    <m/>
    <m/>
    <m/>
    <m/>
    <x v="1"/>
    <x v="5"/>
    <n v="76530.797000000006"/>
    <n v="0"/>
    <x v="2"/>
    <n v="0"/>
  </r>
  <r>
    <n v="1023354"/>
    <x v="3"/>
    <x v="1"/>
    <x v="2"/>
    <s v="1023354"/>
    <s v="GO PernilM 1 kg down@ Cj 10k AS"/>
    <s v="Pernil"/>
    <s v="Pernil Mano"/>
    <x v="2"/>
    <m/>
    <m/>
    <m/>
    <m/>
    <m/>
    <x v="1"/>
    <x v="5"/>
    <n v="24608.451000000001"/>
    <n v="0"/>
    <x v="2"/>
    <n v="0"/>
  </r>
  <r>
    <n v="1023355"/>
    <x v="3"/>
    <x v="1"/>
    <x v="2"/>
    <s v="1023355"/>
    <s v="GO Pulmon@ Cj 20k AS"/>
    <s v="Subprod"/>
    <s v="Subprod Visceras"/>
    <x v="0"/>
    <m/>
    <m/>
    <m/>
    <m/>
    <m/>
    <x v="1"/>
    <x v="5"/>
    <n v="24999.996999999999"/>
    <n v="0"/>
    <x v="2"/>
    <n v="0"/>
  </r>
  <r>
    <n v="1023375"/>
    <x v="3"/>
    <x v="1"/>
    <x v="2"/>
    <s v="1023375"/>
    <s v="GO Útero @ Bo Cj 20k AS"/>
    <s v="Subprod"/>
    <s v="Subprod Tripa"/>
    <x v="6"/>
    <m/>
    <m/>
    <m/>
    <m/>
    <m/>
    <x v="1"/>
    <x v="5"/>
    <n v="8400.0049999999992"/>
    <n v="0"/>
    <x v="2"/>
    <n v="0"/>
  </r>
  <r>
    <n v="1023383"/>
    <x v="3"/>
    <x v="1"/>
    <x v="2"/>
    <s v="1023383"/>
    <s v="GO Riñón Ent@ Bo Cj 20k AS"/>
    <s v="Subprod"/>
    <s v="Subprod Visceras"/>
    <x v="6"/>
    <m/>
    <m/>
    <m/>
    <m/>
    <m/>
    <x v="1"/>
    <x v="5"/>
    <n v="58000.000999999997"/>
    <n v="0"/>
    <x v="2"/>
    <n v="0"/>
  </r>
  <r>
    <n v="1030224"/>
    <x v="3"/>
    <x v="2"/>
    <x v="0"/>
    <s v="1030224"/>
    <s v="PV Tru Larg@ Bo Cj 15k AS"/>
    <s v="Trutro"/>
    <s v="Trutro Largo"/>
    <x v="0"/>
    <n v="-117314"/>
    <n v="117314"/>
    <n v="0"/>
    <n v="-97337"/>
    <n v="97337"/>
    <x v="77"/>
    <x v="5"/>
    <m/>
    <n v="0"/>
    <x v="2"/>
    <n v="96000"/>
  </r>
  <r>
    <n v="1030230"/>
    <x v="3"/>
    <x v="2"/>
    <x v="0"/>
    <s v="1030230"/>
    <s v="PV Piel Tru@ Bo Cj SO"/>
    <s v="Recortes"/>
    <s v="Recortes Piel"/>
    <x v="0"/>
    <n v="6000"/>
    <n v="0"/>
    <n v="6000"/>
    <n v="6336"/>
    <n v="0"/>
    <x v="77"/>
    <x v="5"/>
    <m/>
    <n v="0"/>
    <x v="2"/>
    <n v="0"/>
  </r>
  <r>
    <n v="1030309"/>
    <x v="3"/>
    <x v="2"/>
    <x v="0"/>
    <s v="1030309"/>
    <s v="PV Cog MA 15 kg@ Bo Cj 15k SO"/>
    <s v="Menudencias"/>
    <s v="Menudencias Cogote"/>
    <x v="4"/>
    <n v="4980"/>
    <n v="0"/>
    <n v="4980"/>
    <m/>
    <m/>
    <x v="1"/>
    <x v="5"/>
    <m/>
    <n v="0"/>
    <x v="2"/>
    <n v="0"/>
  </r>
  <r>
    <n v="1030332"/>
    <x v="3"/>
    <x v="2"/>
    <x v="0"/>
    <s v="1030332"/>
    <s v="PV Tru Ala@ Ex Bo Cj AS"/>
    <s v="Ala"/>
    <s v="Ala Trutro"/>
    <x v="1"/>
    <m/>
    <m/>
    <m/>
    <n v="-78722"/>
    <n v="82889"/>
    <x v="77"/>
    <x v="5"/>
    <m/>
    <n v="0"/>
    <x v="2"/>
    <n v="0"/>
  </r>
  <r>
    <n v="1030355"/>
    <x v="3"/>
    <x v="2"/>
    <x v="0"/>
    <s v="1030355"/>
    <s v="PV Rabadilla@ Bo Cj 10K AS"/>
    <s v="Varios"/>
    <s v="Varios Carcasa"/>
    <x v="1"/>
    <n v="6802"/>
    <n v="65198"/>
    <n v="72000"/>
    <n v="137"/>
    <n v="63863"/>
    <x v="459"/>
    <x v="5"/>
    <m/>
    <n v="64000"/>
    <x v="0"/>
    <n v="0"/>
  </r>
  <r>
    <n v="1030378"/>
    <x v="3"/>
    <x v="2"/>
    <x v="0"/>
    <s v="1030378"/>
    <s v="PV Corazón@ Blo 10k Cj AS"/>
    <s v="Menudencias"/>
    <s v="Menudencias Corazón"/>
    <x v="1"/>
    <n v="1847"/>
    <n v="0"/>
    <n v="0"/>
    <m/>
    <m/>
    <x v="1"/>
    <x v="5"/>
    <m/>
    <n v="0"/>
    <x v="2"/>
    <n v="0"/>
  </r>
  <r>
    <n v="1030498"/>
    <x v="3"/>
    <x v="2"/>
    <x v="0"/>
    <s v="1030498"/>
    <s v="PV Contre@ Bo Cj 10k AS"/>
    <s v="Menudencias"/>
    <s v="Menudencias Contre"/>
    <x v="1"/>
    <n v="1706"/>
    <n v="0"/>
    <n v="1706"/>
    <n v="1820"/>
    <n v="0"/>
    <x v="460"/>
    <x v="5"/>
    <m/>
    <n v="1820"/>
    <x v="0"/>
    <n v="0"/>
  </r>
  <r>
    <n v="1030535"/>
    <x v="3"/>
    <x v="2"/>
    <x v="0"/>
    <s v="1030535"/>
    <s v="PV Tru Larg MA@ Bo Cj SO"/>
    <s v="Trutro"/>
    <s v="Trutro Largo"/>
    <x v="4"/>
    <n v="5427"/>
    <n v="61949"/>
    <n v="66000"/>
    <n v="0"/>
    <n v="66000"/>
    <x v="88"/>
    <x v="78"/>
    <m/>
    <n v="0"/>
    <x v="2"/>
    <n v="22000"/>
  </r>
  <r>
    <n v="1030545"/>
    <x v="3"/>
    <x v="2"/>
    <x v="0"/>
    <s v="1030545"/>
    <s v="PV TruDeh Cort S/h S/p@ Bo Cj AS"/>
    <s v="Trutro Desh"/>
    <s v="Trutro Desh Corto"/>
    <x v="0"/>
    <n v="-12961"/>
    <n v="60961"/>
    <n v="48000"/>
    <n v="0"/>
    <n v="48000"/>
    <x v="2"/>
    <x v="13"/>
    <m/>
    <n v="0"/>
    <x v="2"/>
    <n v="0"/>
  </r>
  <r>
    <n v="1030576"/>
    <x v="3"/>
    <x v="2"/>
    <x v="0"/>
    <s v="1030576"/>
    <s v="PV Muestra Piel Tru Cor@ Bo Cj 15k AS"/>
    <s v="Muestras"/>
    <s v="Muestras"/>
    <x v="4"/>
    <m/>
    <m/>
    <m/>
    <m/>
    <m/>
    <x v="1"/>
    <x v="495"/>
    <m/>
    <n v="-30"/>
    <x v="1"/>
    <n v="0"/>
  </r>
  <r>
    <n v="1030635"/>
    <x v="3"/>
    <x v="2"/>
    <x v="0"/>
    <s v="1030635"/>
    <s v="PV Cog MA@ Bo Cj 10k AS"/>
    <s v="Menudencias"/>
    <s v="Menudencias Cogote"/>
    <x v="1"/>
    <n v="11120"/>
    <n v="0"/>
    <n v="11120"/>
    <n v="11120"/>
    <n v="0"/>
    <x v="461"/>
    <x v="5"/>
    <m/>
    <n v="11120"/>
    <x v="0"/>
    <n v="0"/>
  </r>
  <r>
    <n v="1030670"/>
    <x v="3"/>
    <x v="2"/>
    <x v="0"/>
    <s v="1030670"/>
    <s v="PV PchDeh S/p c/f MA@ Cj 15k AS"/>
    <s v="Pech Desh"/>
    <s v="Pech Desh s/Piel"/>
    <x v="0"/>
    <n v="-33001"/>
    <n v="105001"/>
    <n v="72000"/>
    <n v="-28176"/>
    <n v="100176"/>
    <x v="17"/>
    <x v="9"/>
    <m/>
    <n v="0"/>
    <x v="2"/>
    <n v="24000"/>
  </r>
  <r>
    <n v="1030720"/>
    <x v="3"/>
    <x v="2"/>
    <x v="0"/>
    <s v="1030720"/>
    <s v="PV Piel Tru@ Bo Cj AS"/>
    <s v="Recortes"/>
    <s v="Recortes Piel"/>
    <x v="1"/>
    <n v="-14930"/>
    <n v="14930"/>
    <n v="0"/>
    <n v="-15070"/>
    <n v="14930"/>
    <x v="77"/>
    <x v="5"/>
    <m/>
    <n v="0"/>
    <x v="2"/>
    <n v="0"/>
  </r>
  <r>
    <n v="1030720"/>
    <x v="3"/>
    <x v="2"/>
    <x v="0"/>
    <s v="1030720"/>
    <s v="PV Piel Tru@ Bo Cj AS"/>
    <s v="Recortes"/>
    <s v="Recortes Piel"/>
    <x v="0"/>
    <n v="0"/>
    <n v="36000"/>
    <n v="36000"/>
    <n v="0"/>
    <n v="36000"/>
    <x v="305"/>
    <x v="5"/>
    <m/>
    <n v="36000"/>
    <x v="0"/>
    <n v="0"/>
  </r>
  <r>
    <n v="1030744"/>
    <x v="3"/>
    <x v="2"/>
    <x v="0"/>
    <s v="1030744"/>
    <s v="PV Cab Ent MA@ Cj 15k AS"/>
    <s v="Menudencias"/>
    <s v="Menudencias Cabeza"/>
    <x v="1"/>
    <n v="11174"/>
    <n v="0"/>
    <n v="11174"/>
    <m/>
    <m/>
    <x v="1"/>
    <x v="5"/>
    <m/>
    <n v="0"/>
    <x v="2"/>
    <n v="0"/>
  </r>
  <r>
    <n v="1030788"/>
    <x v="3"/>
    <x v="2"/>
    <x v="0"/>
    <s v="1030788"/>
    <s v="PV Pta Ala MA@ Bo Cj AS"/>
    <s v="Ala"/>
    <s v="Ala Punta"/>
    <x v="1"/>
    <m/>
    <m/>
    <m/>
    <n v="-5600"/>
    <n v="0"/>
    <x v="77"/>
    <x v="5"/>
    <m/>
    <n v="0"/>
    <x v="2"/>
    <n v="0"/>
  </r>
  <r>
    <n v="1030239"/>
    <x v="3"/>
    <x v="2"/>
    <x v="1"/>
    <s v="1030239"/>
    <s v="PV Ctro Pta Ala 30 Lb@ Bo Cj SO"/>
    <s v="Ala"/>
    <s v="Ala Centro Punta"/>
    <x v="5"/>
    <n v="-11270"/>
    <n v="35269"/>
    <n v="24000"/>
    <n v="-15270"/>
    <n v="39270"/>
    <x v="7"/>
    <x v="149"/>
    <m/>
    <n v="-8.0400000000008731"/>
    <x v="1"/>
    <n v="0"/>
  </r>
  <r>
    <n v="1030265"/>
    <x v="3"/>
    <x v="2"/>
    <x v="1"/>
    <s v="1030265"/>
    <s v="Pv PchDeh S/p@ Jp SO"/>
    <s v="Pech Desh"/>
    <s v="Pech Desh s/Piel"/>
    <x v="7"/>
    <n v="-51000"/>
    <n v="115800"/>
    <n v="64800"/>
    <n v="-30800"/>
    <n v="95600"/>
    <x v="133"/>
    <x v="150"/>
    <m/>
    <n v="0"/>
    <x v="2"/>
    <n v="0"/>
  </r>
  <r>
    <n v="1030321"/>
    <x v="3"/>
    <x v="2"/>
    <x v="1"/>
    <s v="1030321"/>
    <s v="PV Pch MA 8% 14-16 Lb@ Bo Cj 20k SO"/>
    <s v="Pech"/>
    <s v="Pech Entera"/>
    <x v="5"/>
    <n v="1879"/>
    <n v="4241"/>
    <n v="6120"/>
    <n v="-3216"/>
    <n v="9336"/>
    <x v="462"/>
    <x v="496"/>
    <m/>
    <n v="0"/>
    <x v="2"/>
    <n v="0"/>
  </r>
  <r>
    <n v="1030337"/>
    <x v="3"/>
    <x v="2"/>
    <x v="1"/>
    <s v="1030337"/>
    <s v="PV PchDeh@ Blo Cj 15k SO"/>
    <s v="Pech Desh"/>
    <s v="Pech Desh s/Piel"/>
    <x v="6"/>
    <n v="-2318"/>
    <n v="86318"/>
    <n v="72000"/>
    <n v="0"/>
    <n v="96000"/>
    <x v="99"/>
    <x v="497"/>
    <m/>
    <n v="-20"/>
    <x v="1"/>
    <n v="0"/>
  </r>
  <r>
    <n v="1030355"/>
    <x v="3"/>
    <x v="2"/>
    <x v="1"/>
    <s v="1030355"/>
    <s v="PV Rabadilla@ Bo Cj 10K AS"/>
    <s v="Varios"/>
    <s v="Varios Carcasa"/>
    <x v="7"/>
    <m/>
    <m/>
    <m/>
    <m/>
    <m/>
    <x v="1"/>
    <x v="9"/>
    <m/>
    <n v="-72000"/>
    <x v="1"/>
    <n v="0"/>
  </r>
  <r>
    <n v="1030358"/>
    <x v="3"/>
    <x v="2"/>
    <x v="1"/>
    <s v="1030358"/>
    <s v="PV Pta Ala@ Blo Jp SO"/>
    <s v="Ala"/>
    <s v="Ala 3er Segmento"/>
    <x v="2"/>
    <n v="0"/>
    <n v="411"/>
    <n v="0"/>
    <n v="0"/>
    <n v="0"/>
    <x v="77"/>
    <x v="5"/>
    <m/>
    <n v="0"/>
    <x v="2"/>
    <n v="0"/>
  </r>
  <r>
    <n v="1030360"/>
    <x v="3"/>
    <x v="2"/>
    <x v="1"/>
    <s v="1030360"/>
    <s v="PV Pch MA 15% 14-16 Lb@ Bo Cj 20k SO"/>
    <s v="Pech"/>
    <s v="Pech Entera"/>
    <x v="5"/>
    <n v="-1952"/>
    <n v="8072"/>
    <n v="6120"/>
    <n v="-1941"/>
    <n v="8061"/>
    <x v="462"/>
    <x v="496"/>
    <m/>
    <n v="0"/>
    <x v="2"/>
    <n v="0"/>
  </r>
  <r>
    <n v="1030366"/>
    <x v="3"/>
    <x v="2"/>
    <x v="1"/>
    <s v="1030366"/>
    <s v="PV Pch MA 8% 12-14 Lb@ Bo Cj 20k SO"/>
    <s v="Pech"/>
    <s v="Pech Entera"/>
    <x v="5"/>
    <n v="0"/>
    <n v="2520"/>
    <n v="2520"/>
    <n v="0"/>
    <n v="2520"/>
    <x v="463"/>
    <x v="498"/>
    <m/>
    <n v="-11.099999999999909"/>
    <x v="1"/>
    <n v="0"/>
  </r>
  <r>
    <n v="1030370"/>
    <x v="3"/>
    <x v="2"/>
    <x v="1"/>
    <s v="1030370"/>
    <s v="PV Triming Pch@ Cj 40 Lbs SO"/>
    <s v="Recortes"/>
    <s v="Recortes Estándar"/>
    <x v="5"/>
    <n v="2439"/>
    <n v="9561"/>
    <n v="12000"/>
    <n v="915"/>
    <n v="11084"/>
    <x v="21"/>
    <x v="499"/>
    <m/>
    <n v="190.86000000000058"/>
    <x v="0"/>
    <n v="0"/>
  </r>
  <r>
    <n v="1030376"/>
    <x v="3"/>
    <x v="2"/>
    <x v="1"/>
    <s v="1030376"/>
    <s v="PV Pch MA 8% 16-18 Lb@ Bo Cj 15k SO"/>
    <s v="Pech"/>
    <s v="Pech Entera"/>
    <x v="5"/>
    <n v="2459"/>
    <n v="781"/>
    <n v="3240"/>
    <n v="-8404"/>
    <n v="11644"/>
    <x v="464"/>
    <x v="500"/>
    <m/>
    <n v="-280.21599999999989"/>
    <x v="1"/>
    <n v="0"/>
  </r>
  <r>
    <n v="1030379"/>
    <x v="3"/>
    <x v="2"/>
    <x v="1"/>
    <s v="1030379"/>
    <s v="PV PchDeh S/p@ Bo Cj 20k SO"/>
    <s v="Pech Desh"/>
    <s v="Pech Desh s/Piel"/>
    <x v="5"/>
    <n v="-60541"/>
    <n v="588541"/>
    <n v="528000"/>
    <n v="-80362"/>
    <n v="608362"/>
    <x v="465"/>
    <x v="501"/>
    <m/>
    <n v="0.42500000004656613"/>
    <x v="0"/>
    <n v="0"/>
  </r>
  <r>
    <n v="1030388"/>
    <x v="3"/>
    <x v="2"/>
    <x v="1"/>
    <s v="1030388"/>
    <s v="PV Garra B MA@ Bo Cj 15k SO"/>
    <s v="Patas"/>
    <s v="Patas Garras"/>
    <x v="2"/>
    <n v="2687"/>
    <n v="0"/>
    <n v="2687"/>
    <n v="2714"/>
    <n v="1744"/>
    <x v="466"/>
    <x v="5"/>
    <m/>
    <n v="4458"/>
    <x v="0"/>
    <n v="0"/>
  </r>
  <r>
    <n v="1030389"/>
    <x v="3"/>
    <x v="2"/>
    <x v="1"/>
    <s v="1030389"/>
    <s v="PV Garra B HE@ Bo Cj 15k SO"/>
    <s v="Patas"/>
    <s v="Patas Garras"/>
    <x v="2"/>
    <n v="3055"/>
    <n v="0"/>
    <n v="3055"/>
    <m/>
    <m/>
    <x v="1"/>
    <x v="5"/>
    <m/>
    <n v="0"/>
    <x v="2"/>
    <n v="0"/>
  </r>
  <r>
    <n v="1030424"/>
    <x v="3"/>
    <x v="2"/>
    <x v="1"/>
    <s v="1030424"/>
    <s v="PV PchDeh Mrps C/piel @ Cj 18k AS"/>
    <s v="Pech Desh"/>
    <s v="Pech Desh c/Piel"/>
    <x v="5"/>
    <n v="12265"/>
    <n v="83735"/>
    <n v="96000"/>
    <n v="10174"/>
    <n v="85826"/>
    <x v="99"/>
    <x v="502"/>
    <m/>
    <n v="-48"/>
    <x v="1"/>
    <n v="0"/>
  </r>
  <r>
    <n v="1030452"/>
    <x v="3"/>
    <x v="2"/>
    <x v="1"/>
    <s v="1030452"/>
    <s v="PV Pech USA 10 - 12 LB@ Bo Hor Cj 11k SO"/>
    <s v="Pech Desh"/>
    <s v="Pech Desh s/Piel"/>
    <x v="5"/>
    <n v="4501"/>
    <n v="15179"/>
    <n v="19680"/>
    <n v="1157"/>
    <n v="18523"/>
    <x v="467"/>
    <x v="503"/>
    <m/>
    <n v="11365.92"/>
    <x v="0"/>
    <n v="0"/>
  </r>
  <r>
    <n v="1030461"/>
    <x v="3"/>
    <x v="2"/>
    <x v="1"/>
    <s v="1030461"/>
    <s v="PV Pech USA 8 - 10 LB@ Bo Hor Cj 11k SO"/>
    <s v="Pech Desh"/>
    <s v="Pech Desh s/Piel"/>
    <x v="5"/>
    <n v="0"/>
    <n v="14400"/>
    <n v="14400"/>
    <n v="0"/>
    <n v="14400"/>
    <x v="468"/>
    <x v="504"/>
    <m/>
    <n v="3.6000000000058208E-2"/>
    <x v="0"/>
    <n v="0"/>
  </r>
  <r>
    <n v="1030505"/>
    <x v="3"/>
    <x v="2"/>
    <x v="1"/>
    <s v="1030505"/>
    <s v="PV File s/t@ Bo Cj 18k SO"/>
    <s v="Pech Desh"/>
    <s v="Pech Desh Filete"/>
    <x v="5"/>
    <n v="-10443"/>
    <n v="10443"/>
    <n v="0"/>
    <n v="-15254"/>
    <n v="15697"/>
    <x v="77"/>
    <x v="5"/>
    <m/>
    <n v="0"/>
    <x v="2"/>
    <n v="0"/>
  </r>
  <r>
    <n v="1030532"/>
    <x v="3"/>
    <x v="2"/>
    <x v="1"/>
    <s v="1030532"/>
    <s v="PV Corazon@ Bo 15x1k Cj SO"/>
    <s v="Menudencias"/>
    <s v="Menudencias Corazón"/>
    <x v="7"/>
    <n v="0"/>
    <n v="694"/>
    <n v="0"/>
    <n v="0"/>
    <n v="694"/>
    <x v="77"/>
    <x v="5"/>
    <m/>
    <n v="0"/>
    <x v="2"/>
    <n v="0"/>
  </r>
  <r>
    <n v="1030555"/>
    <x v="3"/>
    <x v="2"/>
    <x v="1"/>
    <s v="1030555"/>
    <s v="PV Corazon@ 20k Cj SO"/>
    <s v="Menudencias"/>
    <s v="Menudencias Corazón"/>
    <x v="5"/>
    <m/>
    <m/>
    <m/>
    <n v="200"/>
    <n v="0"/>
    <x v="77"/>
    <x v="5"/>
    <m/>
    <n v="0"/>
    <x v="2"/>
    <n v="0"/>
  </r>
  <r>
    <n v="1030566"/>
    <x v="3"/>
    <x v="2"/>
    <x v="1"/>
    <s v="1030566"/>
    <s v="PV Ctro Pta Ala B MA@ Bo Cj SO"/>
    <s v="Ala"/>
    <s v="Ala Centro Punta"/>
    <x v="2"/>
    <n v="3753"/>
    <n v="18247"/>
    <n v="24000"/>
    <n v="0"/>
    <n v="24000"/>
    <x v="7"/>
    <x v="3"/>
    <m/>
    <n v="0"/>
    <x v="2"/>
    <n v="0"/>
  </r>
  <r>
    <n v="1030575"/>
    <x v="3"/>
    <x v="2"/>
    <x v="1"/>
    <s v="1030575"/>
    <s v="PV Costill MA Mr@ Bo Cj 20k AS"/>
    <s v="Pech Desh"/>
    <s v="Pech Desh Filete"/>
    <x v="6"/>
    <m/>
    <m/>
    <m/>
    <m/>
    <m/>
    <x v="1"/>
    <x v="505"/>
    <m/>
    <n v="-60"/>
    <x v="1"/>
    <n v="0"/>
  </r>
  <r>
    <n v="1030658"/>
    <x v="3"/>
    <x v="2"/>
    <x v="1"/>
    <s v="1030658"/>
    <s v="PV TruDeh Cort s/h S/p @ Cj AS"/>
    <s v="Trutro Desh"/>
    <s v="Trutro Desh Corto"/>
    <x v="6"/>
    <n v="-63236"/>
    <n v="217431"/>
    <n v="120000"/>
    <n v="-38066"/>
    <n v="158066"/>
    <x v="36"/>
    <x v="506"/>
    <m/>
    <n v="-86.80000000000291"/>
    <x v="1"/>
    <n v="0"/>
  </r>
  <r>
    <n v="1030683"/>
    <x v="3"/>
    <x v="2"/>
    <x v="1"/>
    <s v="1030683"/>
    <s v="PV Tru Larg@ Bo Cj 15k AS"/>
    <s v="Trutro"/>
    <s v="Trutro Largo"/>
    <x v="2"/>
    <n v="124463"/>
    <n v="230376"/>
    <n v="336000"/>
    <n v="162344"/>
    <n v="221656"/>
    <x v="155"/>
    <x v="171"/>
    <m/>
    <n v="0"/>
    <x v="2"/>
    <n v="0"/>
  </r>
  <r>
    <n v="1030684"/>
    <x v="3"/>
    <x v="2"/>
    <x v="1"/>
    <s v="1030684"/>
    <s v="PV Garra A MA@ Bo Cj 15k AS"/>
    <s v="Patas"/>
    <s v="Patas Garras"/>
    <x v="2"/>
    <n v="1943"/>
    <n v="11589"/>
    <n v="13532"/>
    <n v="7953"/>
    <n v="11589"/>
    <x v="469"/>
    <x v="3"/>
    <m/>
    <n v="-4458"/>
    <x v="1"/>
    <n v="0"/>
  </r>
  <r>
    <n v="1030685"/>
    <x v="3"/>
    <x v="2"/>
    <x v="1"/>
    <s v="1030685"/>
    <s v="PV Ctro Pta Ala@ Bo Cj 15k AS"/>
    <s v="Ala"/>
    <s v="Ala Centro Punta"/>
    <x v="2"/>
    <n v="-20882"/>
    <n v="108883"/>
    <n v="72000"/>
    <n v="10110"/>
    <n v="61890"/>
    <x v="17"/>
    <x v="9"/>
    <m/>
    <n v="0"/>
    <x v="2"/>
    <n v="0"/>
  </r>
  <r>
    <n v="1030686"/>
    <x v="3"/>
    <x v="2"/>
    <x v="1"/>
    <s v="1030686"/>
    <s v="PV Cog S/piel MA@ Bo Cj 15k AS"/>
    <s v="Menudencias"/>
    <s v="Menudencias Cogote"/>
    <x v="2"/>
    <n v="-26268"/>
    <n v="111994"/>
    <n v="85726"/>
    <n v="-39029"/>
    <n v="111029"/>
    <x v="17"/>
    <x v="95"/>
    <m/>
    <n v="-24000"/>
    <x v="1"/>
    <n v="0"/>
  </r>
  <r>
    <n v="1030710"/>
    <x v="3"/>
    <x v="2"/>
    <x v="1"/>
    <s v="1030710"/>
    <s v="PV Corazon s/a@Blo 15Kg Jp SO"/>
    <s v="Menudencias"/>
    <s v="Menudencias Corazón"/>
    <x v="7"/>
    <n v="-7240"/>
    <n v="7240"/>
    <n v="0"/>
    <n v="-14600"/>
    <n v="7240"/>
    <x v="77"/>
    <x v="5"/>
    <m/>
    <n v="0"/>
    <x v="2"/>
    <n v="0"/>
  </r>
  <r>
    <n v="1030711"/>
    <x v="3"/>
    <x v="2"/>
    <x v="1"/>
    <s v="1030711"/>
    <s v="PV CONTRE S/m @Blo 15Kg Jp SO"/>
    <s v="Menudencias"/>
    <s v="Menudencias Contre"/>
    <x v="7"/>
    <n v="-10320"/>
    <n v="10320"/>
    <n v="0"/>
    <n v="-15250"/>
    <n v="10320"/>
    <x v="77"/>
    <x v="5"/>
    <m/>
    <n v="0"/>
    <x v="2"/>
    <n v="0"/>
  </r>
  <r>
    <n v="1030735"/>
    <x v="3"/>
    <x v="2"/>
    <x v="1"/>
    <s v="1030735"/>
    <s v="PV Cog MA 30Lb@ Bo Cj 15k SO"/>
    <s v="Menudencias"/>
    <s v="Menudencias Cogote"/>
    <x v="5"/>
    <n v="-41862"/>
    <n v="41862"/>
    <n v="0"/>
    <n v="-65914"/>
    <n v="89914"/>
    <x v="7"/>
    <x v="507"/>
    <m/>
    <n v="4949.1359999999986"/>
    <x v="0"/>
    <n v="0"/>
  </r>
  <r>
    <n v="1030743"/>
    <x v="3"/>
    <x v="2"/>
    <x v="1"/>
    <s v="1030743"/>
    <s v="PV MA Tru Lar@ Bo Cj 16k AS"/>
    <s v="Trutro"/>
    <s v="Trutro Largo"/>
    <x v="2"/>
    <n v="0"/>
    <n v="5000"/>
    <n v="0"/>
    <m/>
    <m/>
    <x v="1"/>
    <x v="5"/>
    <m/>
    <n v="0"/>
    <x v="2"/>
    <n v="0"/>
  </r>
  <r>
    <n v="1030745"/>
    <x v="3"/>
    <x v="2"/>
    <x v="1"/>
    <s v="1030745"/>
    <s v="PV Higad 40Lb@ Bo Cj 18k SO"/>
    <s v="Menudencias"/>
    <s v="Menudencias Hígado"/>
    <x v="5"/>
    <n v="-3111"/>
    <n v="10831"/>
    <n v="7720"/>
    <n v="-1459"/>
    <n v="10831"/>
    <x v="470"/>
    <x v="508"/>
    <m/>
    <n v="0.16599999999925785"/>
    <x v="0"/>
    <n v="0"/>
  </r>
  <r>
    <n v="1030765"/>
    <x v="3"/>
    <x v="2"/>
    <x v="1"/>
    <s v="1030765"/>
    <s v="PV Corazn @ Bo Cj 15K AS"/>
    <s v="Menudencias"/>
    <s v="Menudencias Corazón"/>
    <x v="7"/>
    <n v="1860"/>
    <n v="0"/>
    <n v="0"/>
    <m/>
    <m/>
    <x v="1"/>
    <x v="5"/>
    <m/>
    <n v="0"/>
    <x v="2"/>
    <n v="0"/>
  </r>
  <r>
    <n v="1030773"/>
    <x v="3"/>
    <x v="2"/>
    <x v="1"/>
    <s v="1030773"/>
    <s v="PV Pch Filete 1 kg @Bo CJ 14Kg AS"/>
    <s v="Pech Desh"/>
    <s v="Pech Desh Filete"/>
    <x v="5"/>
    <n v="4466"/>
    <n v="19534"/>
    <n v="24000"/>
    <n v="2466"/>
    <n v="21534"/>
    <x v="7"/>
    <x v="509"/>
    <m/>
    <n v="9031.4639999999999"/>
    <x v="0"/>
    <n v="0"/>
  </r>
  <r>
    <n v="1030782"/>
    <x v="3"/>
    <x v="2"/>
    <x v="1"/>
    <s v="1030782"/>
    <s v="PV Pech USA 12-15 LB @BO Hor Cj 15k AS"/>
    <s v="Pech Desh"/>
    <s v="Pech Desh s/Piel"/>
    <x v="5"/>
    <n v="-14842"/>
    <n v="28762"/>
    <n v="13920"/>
    <n v="-30199"/>
    <n v="44119"/>
    <x v="471"/>
    <x v="510"/>
    <m/>
    <n v="-9.1200000000008004"/>
    <x v="1"/>
    <n v="0"/>
  </r>
  <r>
    <n v="1030783"/>
    <x v="3"/>
    <x v="2"/>
    <x v="1"/>
    <s v="1030783"/>
    <s v="PV Pch MA 8% 18-20 Lb@ Bo Cj 20k AS"/>
    <s v="Pech"/>
    <s v="Pech Entera"/>
    <x v="5"/>
    <n v="-1145"/>
    <n v="1265"/>
    <n v="120"/>
    <n v="-1928"/>
    <n v="2048"/>
    <x v="472"/>
    <x v="5"/>
    <m/>
    <n v="120"/>
    <x v="0"/>
    <n v="0"/>
  </r>
  <r>
    <n v="1030784"/>
    <x v="3"/>
    <x v="2"/>
    <x v="1"/>
    <s v="1030784"/>
    <s v="PV Pch MA 15% 16-18 Lb@ Bo Cj 20k AS"/>
    <s v="Pech"/>
    <s v="Pech Entera"/>
    <x v="5"/>
    <n v="2703"/>
    <n v="1497"/>
    <n v="4200"/>
    <n v="725"/>
    <n v="3475"/>
    <x v="156"/>
    <x v="511"/>
    <m/>
    <n v="-91.354999999999563"/>
    <x v="1"/>
    <n v="0"/>
  </r>
  <r>
    <n v="1030785"/>
    <x v="3"/>
    <x v="2"/>
    <x v="1"/>
    <s v="1030785"/>
    <s v="PV Pch MA 15% 18-20 Lb@ Bo Cj 20k AS"/>
    <s v="Pech"/>
    <s v="Pech Entera"/>
    <x v="5"/>
    <n v="0"/>
    <n v="1680"/>
    <n v="1680"/>
    <n v="-1589"/>
    <n v="3269"/>
    <x v="473"/>
    <x v="5"/>
    <m/>
    <n v="1680"/>
    <x v="0"/>
    <n v="0"/>
  </r>
  <r>
    <n v="1030802"/>
    <x v="3"/>
    <x v="2"/>
    <x v="1"/>
    <s v="1030802"/>
    <s v="PV PDM @ Bo Cj 15k AS"/>
    <s v="Carne Recuperada"/>
    <s v="Carne Recuperada"/>
    <x v="6"/>
    <m/>
    <m/>
    <m/>
    <m/>
    <m/>
    <x v="1"/>
    <x v="505"/>
    <m/>
    <n v="-60"/>
    <x v="1"/>
    <n v="0"/>
  </r>
  <r>
    <n v="1030224"/>
    <x v="3"/>
    <x v="2"/>
    <x v="2"/>
    <s v="1030224"/>
    <s v="PV Tru Larg@ Bo Cj 15k AS"/>
    <s v="Trutro"/>
    <s v="Trutro Largo"/>
    <x v="7"/>
    <m/>
    <m/>
    <m/>
    <m/>
    <m/>
    <x v="1"/>
    <x v="5"/>
    <n v="117315"/>
    <n v="0"/>
    <x v="2"/>
    <n v="96000"/>
  </r>
  <r>
    <n v="1030239"/>
    <x v="3"/>
    <x v="2"/>
    <x v="2"/>
    <s v="1030239"/>
    <s v="PV Ctro Pta Ala 30 Lb@ Bo Cj SO"/>
    <s v="Ala"/>
    <s v="Ala Centro Punta"/>
    <x v="5"/>
    <m/>
    <m/>
    <m/>
    <m/>
    <m/>
    <x v="1"/>
    <x v="5"/>
    <n v="35269"/>
    <n v="0"/>
    <x v="2"/>
    <n v="0"/>
  </r>
  <r>
    <n v="1030265"/>
    <x v="3"/>
    <x v="2"/>
    <x v="2"/>
    <s v="1030265"/>
    <s v="Pv PchDeh S/p@ Jp SO"/>
    <s v="Pech Desh"/>
    <s v="Pech Desh s/Piel"/>
    <x v="7"/>
    <m/>
    <m/>
    <m/>
    <m/>
    <m/>
    <x v="1"/>
    <x v="5"/>
    <n v="115798"/>
    <n v="0"/>
    <x v="2"/>
    <n v="0"/>
  </r>
  <r>
    <n v="1030321"/>
    <x v="3"/>
    <x v="2"/>
    <x v="2"/>
    <s v="1030321"/>
    <s v="PV Pch MA 8% 14-16 Lb@ Bo Cj 20k SO"/>
    <s v="Pech"/>
    <s v="Pech Entera"/>
    <x v="5"/>
    <m/>
    <m/>
    <m/>
    <m/>
    <m/>
    <x v="1"/>
    <x v="5"/>
    <n v="4241"/>
    <n v="0"/>
    <x v="2"/>
    <n v="0"/>
  </r>
  <r>
    <n v="1030332"/>
    <x v="3"/>
    <x v="2"/>
    <x v="2"/>
    <s v="1030332"/>
    <s v="PV Tru Ala@ Ex Bo Cj AS"/>
    <s v="Ala"/>
    <s v="Ala Trutro"/>
    <x v="7"/>
    <m/>
    <m/>
    <m/>
    <m/>
    <m/>
    <x v="1"/>
    <x v="5"/>
    <n v="165782"/>
    <n v="0"/>
    <x v="2"/>
    <n v="0"/>
  </r>
  <r>
    <n v="1030337"/>
    <x v="3"/>
    <x v="2"/>
    <x v="2"/>
    <s v="1030337"/>
    <s v="PV PchDeh@ Blo Cj 15k SO"/>
    <s v="Pech Desh"/>
    <s v="Pech Desh s/Piel"/>
    <x v="6"/>
    <m/>
    <m/>
    <m/>
    <m/>
    <m/>
    <x v="1"/>
    <x v="5"/>
    <n v="86314"/>
    <n v="0"/>
    <x v="2"/>
    <n v="0"/>
  </r>
  <r>
    <n v="1030355"/>
    <x v="3"/>
    <x v="2"/>
    <x v="2"/>
    <s v="1030355"/>
    <s v="PV Rabadilla@ Bo Cj 10K AS"/>
    <s v="Varios"/>
    <s v="Varios Carcasa"/>
    <x v="7"/>
    <m/>
    <m/>
    <m/>
    <m/>
    <m/>
    <x v="1"/>
    <x v="5"/>
    <n v="65200"/>
    <n v="0"/>
    <x v="2"/>
    <n v="0"/>
  </r>
  <r>
    <n v="1030358"/>
    <x v="3"/>
    <x v="2"/>
    <x v="2"/>
    <s v="1030358"/>
    <s v="PV Pta Ala@ Blo Jp SO"/>
    <s v="Ala"/>
    <s v="Ala 3er Segmento"/>
    <x v="2"/>
    <m/>
    <m/>
    <m/>
    <m/>
    <m/>
    <x v="1"/>
    <x v="5"/>
    <n v="414"/>
    <n v="0"/>
    <x v="2"/>
    <n v="0"/>
  </r>
  <r>
    <n v="1030360"/>
    <x v="3"/>
    <x v="2"/>
    <x v="2"/>
    <s v="1030360"/>
    <s v="PV Pch MA 15% 14-16 Lb@ Bo Cj 20k SO"/>
    <s v="Pech"/>
    <s v="Pech Entera"/>
    <x v="5"/>
    <m/>
    <m/>
    <m/>
    <m/>
    <m/>
    <x v="1"/>
    <x v="5"/>
    <n v="8074"/>
    <n v="0"/>
    <x v="2"/>
    <n v="0"/>
  </r>
  <r>
    <n v="1030370"/>
    <x v="3"/>
    <x v="2"/>
    <x v="2"/>
    <s v="1030370"/>
    <s v="PV Triming Pch@ Cj 40 Lbs SO"/>
    <s v="Recortes"/>
    <s v="Recortes Estándar"/>
    <x v="5"/>
    <m/>
    <m/>
    <m/>
    <m/>
    <m/>
    <x v="1"/>
    <x v="5"/>
    <n v="9564"/>
    <n v="0"/>
    <x v="2"/>
    <n v="0"/>
  </r>
  <r>
    <n v="1030376"/>
    <x v="3"/>
    <x v="2"/>
    <x v="2"/>
    <s v="1030376"/>
    <s v="PV Pch MA 8% 16-18 Lb@ Bo Cj 15k SO"/>
    <s v="Pech"/>
    <s v="Pech Entera"/>
    <x v="5"/>
    <m/>
    <m/>
    <m/>
    <m/>
    <m/>
    <x v="1"/>
    <x v="5"/>
    <n v="783"/>
    <n v="0"/>
    <x v="2"/>
    <n v="0"/>
  </r>
  <r>
    <n v="1030379"/>
    <x v="3"/>
    <x v="2"/>
    <x v="2"/>
    <s v="1030379"/>
    <s v="PV PchDeh S/p@ Bo Cj 20k SO"/>
    <s v="Pech Desh"/>
    <s v="Pech Desh s/Piel"/>
    <x v="5"/>
    <m/>
    <m/>
    <m/>
    <m/>
    <m/>
    <x v="1"/>
    <x v="5"/>
    <n v="588545"/>
    <n v="0"/>
    <x v="2"/>
    <n v="0"/>
  </r>
  <r>
    <n v="1030424"/>
    <x v="3"/>
    <x v="2"/>
    <x v="2"/>
    <s v="1030424"/>
    <s v="PV PchDeh Mrps C/piel @ Cj 18k AS"/>
    <s v="Pech Desh"/>
    <s v="Pech Desh c/Piel"/>
    <x v="5"/>
    <m/>
    <m/>
    <m/>
    <m/>
    <m/>
    <x v="1"/>
    <x v="5"/>
    <n v="83735"/>
    <n v="0"/>
    <x v="2"/>
    <n v="0"/>
  </r>
  <r>
    <n v="1030452"/>
    <x v="3"/>
    <x v="2"/>
    <x v="2"/>
    <s v="1030452"/>
    <s v="PV Pech USA 10 - 12 LB@ Bo Hor Cj 11k SO"/>
    <s v="Pech Desh"/>
    <s v="Pech Desh s/Piel"/>
    <x v="5"/>
    <m/>
    <m/>
    <m/>
    <m/>
    <m/>
    <x v="1"/>
    <x v="5"/>
    <n v="15179"/>
    <n v="0"/>
    <x v="2"/>
    <n v="0"/>
  </r>
  <r>
    <n v="1030505"/>
    <x v="3"/>
    <x v="2"/>
    <x v="2"/>
    <s v="1030505"/>
    <s v="PV File s/t@ Bo Cj 18k SO"/>
    <s v="Pech Desh"/>
    <s v="Pech Desh Filete"/>
    <x v="5"/>
    <m/>
    <m/>
    <m/>
    <m/>
    <m/>
    <x v="1"/>
    <x v="5"/>
    <n v="10440"/>
    <n v="0"/>
    <x v="2"/>
    <n v="0"/>
  </r>
  <r>
    <n v="1030532"/>
    <x v="3"/>
    <x v="2"/>
    <x v="2"/>
    <s v="1030532"/>
    <s v="PV Corazon@ Bo 15x1k Cj SO"/>
    <s v="Menudencias"/>
    <s v="Menudencias Corazón"/>
    <x v="7"/>
    <m/>
    <m/>
    <m/>
    <m/>
    <m/>
    <x v="1"/>
    <x v="5"/>
    <n v="692"/>
    <n v="0"/>
    <x v="2"/>
    <n v="0"/>
  </r>
  <r>
    <n v="1030535"/>
    <x v="3"/>
    <x v="2"/>
    <x v="2"/>
    <s v="1030535"/>
    <s v="PV Tru Larg MA@ Bo Cj SO"/>
    <s v="Trutro"/>
    <s v="Trutro Largo"/>
    <x v="4"/>
    <m/>
    <m/>
    <m/>
    <m/>
    <m/>
    <x v="1"/>
    <x v="5"/>
    <n v="61949"/>
    <n v="0"/>
    <x v="2"/>
    <n v="22000"/>
  </r>
  <r>
    <n v="1030545"/>
    <x v="3"/>
    <x v="2"/>
    <x v="2"/>
    <s v="1030545"/>
    <s v="PV TruDeh Cort S/h S/p@ Bo Cj AS"/>
    <s v="Trutro Desh"/>
    <s v="Trutro Desh Corto"/>
    <x v="7"/>
    <m/>
    <m/>
    <m/>
    <m/>
    <m/>
    <x v="1"/>
    <x v="5"/>
    <n v="60959"/>
    <n v="0"/>
    <x v="2"/>
    <n v="0"/>
  </r>
  <r>
    <n v="1030566"/>
    <x v="3"/>
    <x v="2"/>
    <x v="2"/>
    <s v="1030566"/>
    <s v="PV Ctro Pta Ala B MA@ Bo Cj SO"/>
    <s v="Ala"/>
    <s v="Ala Centro Punta"/>
    <x v="2"/>
    <m/>
    <m/>
    <m/>
    <m/>
    <m/>
    <x v="1"/>
    <x v="5"/>
    <n v="18246"/>
    <n v="0"/>
    <x v="2"/>
    <n v="0"/>
  </r>
  <r>
    <n v="1030658"/>
    <x v="3"/>
    <x v="2"/>
    <x v="2"/>
    <s v="1030658"/>
    <s v="PV TruDeh Cort s/h S/p @ Cj AS"/>
    <s v="Trutro Desh"/>
    <s v="Trutro Desh Corto"/>
    <x v="6"/>
    <m/>
    <m/>
    <m/>
    <m/>
    <m/>
    <x v="1"/>
    <x v="5"/>
    <n v="217432"/>
    <n v="0"/>
    <x v="2"/>
    <n v="0"/>
  </r>
  <r>
    <n v="1030670"/>
    <x v="3"/>
    <x v="2"/>
    <x v="2"/>
    <s v="1030670"/>
    <s v="PV PchDeh S/p c/f MA@ Cj 15k AS"/>
    <s v="Pech Desh"/>
    <s v="Pech Desh s/Piel"/>
    <x v="7"/>
    <m/>
    <m/>
    <m/>
    <m/>
    <m/>
    <x v="1"/>
    <x v="5"/>
    <n v="104999"/>
    <n v="0"/>
    <x v="2"/>
    <n v="24000"/>
  </r>
  <r>
    <n v="1030683"/>
    <x v="3"/>
    <x v="2"/>
    <x v="2"/>
    <s v="1030683"/>
    <s v="PV Tru Larg@ Bo Cj 15k AS"/>
    <s v="Trutro"/>
    <s v="Trutro Largo"/>
    <x v="2"/>
    <m/>
    <m/>
    <m/>
    <m/>
    <m/>
    <x v="1"/>
    <x v="5"/>
    <n v="230375"/>
    <n v="0"/>
    <x v="2"/>
    <n v="0"/>
  </r>
  <r>
    <n v="1030684"/>
    <x v="3"/>
    <x v="2"/>
    <x v="2"/>
    <s v="1030684"/>
    <s v="PV Garra A MA@ Bo Cj 15k AS"/>
    <s v="Patas"/>
    <s v="Patas Garras"/>
    <x v="2"/>
    <m/>
    <m/>
    <m/>
    <m/>
    <m/>
    <x v="1"/>
    <x v="5"/>
    <n v="11590"/>
    <n v="0"/>
    <x v="2"/>
    <n v="0"/>
  </r>
  <r>
    <n v="1030685"/>
    <x v="3"/>
    <x v="2"/>
    <x v="2"/>
    <s v="1030685"/>
    <s v="PV Ctro Pta Ala@ Bo Cj 15k AS"/>
    <s v="Ala"/>
    <s v="Ala Centro Punta"/>
    <x v="2"/>
    <m/>
    <m/>
    <m/>
    <m/>
    <m/>
    <x v="1"/>
    <x v="5"/>
    <n v="108878"/>
    <n v="0"/>
    <x v="2"/>
    <n v="0"/>
  </r>
  <r>
    <n v="1030686"/>
    <x v="3"/>
    <x v="2"/>
    <x v="2"/>
    <s v="1030686"/>
    <s v="PV Cog S/piel MA@ Bo Cj 15k AS"/>
    <s v="Menudencias"/>
    <s v="Menudencias Cogote"/>
    <x v="2"/>
    <m/>
    <m/>
    <m/>
    <m/>
    <m/>
    <x v="1"/>
    <x v="5"/>
    <n v="111993"/>
    <n v="0"/>
    <x v="2"/>
    <n v="0"/>
  </r>
  <r>
    <n v="1030710"/>
    <x v="3"/>
    <x v="2"/>
    <x v="2"/>
    <s v="1030710"/>
    <s v="PV Corazon s/a@Blo 15Kg Jp SO"/>
    <s v="Menudencias"/>
    <s v="Menudencias Corazón"/>
    <x v="7"/>
    <m/>
    <m/>
    <m/>
    <m/>
    <m/>
    <x v="1"/>
    <x v="5"/>
    <n v="7243"/>
    <n v="0"/>
    <x v="2"/>
    <n v="0"/>
  </r>
  <r>
    <n v="1030711"/>
    <x v="3"/>
    <x v="2"/>
    <x v="2"/>
    <s v="1030711"/>
    <s v="PV CONTRE S/m @Blo 15Kg Jp SO"/>
    <s v="Menudencias"/>
    <s v="Menudencias Contre"/>
    <x v="7"/>
    <m/>
    <m/>
    <m/>
    <m/>
    <m/>
    <x v="1"/>
    <x v="5"/>
    <n v="10317"/>
    <n v="0"/>
    <x v="2"/>
    <n v="0"/>
  </r>
  <r>
    <n v="1030720"/>
    <x v="3"/>
    <x v="2"/>
    <x v="2"/>
    <s v="1030720"/>
    <s v="PV Piel Tru@ Bo Cj AS"/>
    <s v="Recortes"/>
    <s v="Recortes Piel"/>
    <x v="7"/>
    <m/>
    <m/>
    <m/>
    <m/>
    <m/>
    <x v="1"/>
    <x v="5"/>
    <n v="50932"/>
    <n v="0"/>
    <x v="2"/>
    <n v="0"/>
  </r>
  <r>
    <n v="1030735"/>
    <x v="3"/>
    <x v="2"/>
    <x v="2"/>
    <s v="1030735"/>
    <s v="PV Cog MA 30Lb@ Bo Cj 15k SO"/>
    <s v="Menudencias"/>
    <s v="Menudencias Cogote"/>
    <x v="5"/>
    <m/>
    <m/>
    <m/>
    <m/>
    <m/>
    <x v="1"/>
    <x v="5"/>
    <n v="41864"/>
    <n v="0"/>
    <x v="2"/>
    <n v="0"/>
  </r>
  <r>
    <n v="1030743"/>
    <x v="3"/>
    <x v="2"/>
    <x v="2"/>
    <s v="1030743"/>
    <s v="PV MA Tru Lar@ Bo Cj 16k AS"/>
    <s v="Trutro"/>
    <s v="Trutro Largo"/>
    <x v="2"/>
    <m/>
    <m/>
    <m/>
    <m/>
    <m/>
    <x v="1"/>
    <x v="5"/>
    <n v="4994"/>
    <n v="0"/>
    <x v="2"/>
    <n v="0"/>
  </r>
  <r>
    <n v="1030745"/>
    <x v="3"/>
    <x v="2"/>
    <x v="2"/>
    <s v="1030745"/>
    <s v="PV Higad 40Lb@ Bo Cj 18k SO"/>
    <s v="Menudencias"/>
    <s v="Menudencias Hígado"/>
    <x v="5"/>
    <m/>
    <m/>
    <m/>
    <m/>
    <m/>
    <x v="1"/>
    <x v="5"/>
    <n v="10830"/>
    <n v="0"/>
    <x v="2"/>
    <n v="0"/>
  </r>
  <r>
    <n v="1030773"/>
    <x v="3"/>
    <x v="2"/>
    <x v="2"/>
    <s v="1030773"/>
    <s v="PV Pch Filete 1 kg @Bo CJ 14Kg AS"/>
    <s v="Pech Desh"/>
    <s v="Pech Desh Filete"/>
    <x v="5"/>
    <m/>
    <m/>
    <m/>
    <m/>
    <m/>
    <x v="1"/>
    <x v="5"/>
    <n v="19531"/>
    <n v="0"/>
    <x v="2"/>
    <n v="0"/>
  </r>
  <r>
    <n v="1030782"/>
    <x v="3"/>
    <x v="2"/>
    <x v="2"/>
    <s v="1030782"/>
    <s v="PV Pech USA 12-15 LB @BO Hor Cj 15k AS"/>
    <s v="Pech Desh"/>
    <s v="Pech Desh s/Piel"/>
    <x v="5"/>
    <m/>
    <m/>
    <m/>
    <m/>
    <m/>
    <x v="1"/>
    <x v="5"/>
    <n v="28760"/>
    <n v="0"/>
    <x v="2"/>
    <n v="0"/>
  </r>
  <r>
    <n v="1030783"/>
    <x v="3"/>
    <x v="2"/>
    <x v="2"/>
    <s v="1030783"/>
    <s v="PV Pch MA 8% 18-20 Lb@ Bo Cj 20k AS"/>
    <s v="Pech"/>
    <s v="Pech Entera"/>
    <x v="5"/>
    <m/>
    <m/>
    <m/>
    <m/>
    <m/>
    <x v="1"/>
    <x v="5"/>
    <n v="1265"/>
    <n v="0"/>
    <x v="2"/>
    <n v="0"/>
  </r>
  <r>
    <n v="1030784"/>
    <x v="3"/>
    <x v="2"/>
    <x v="2"/>
    <s v="1030784"/>
    <s v="PV Pch MA 15% 16-18 Lb@ Bo Cj 20k AS"/>
    <s v="Pech"/>
    <s v="Pech Entera"/>
    <x v="5"/>
    <m/>
    <m/>
    <m/>
    <m/>
    <m/>
    <x v="1"/>
    <x v="5"/>
    <n v="1498"/>
    <n v="0"/>
    <x v="2"/>
    <n v="0"/>
  </r>
  <r>
    <n v="1030785"/>
    <x v="3"/>
    <x v="2"/>
    <x v="2"/>
    <s v="1030785"/>
    <s v="PV Pch MA 15% 18-20 Lb@ Bo Cj 20k AS"/>
    <s v="Pech"/>
    <s v="Pech Entera"/>
    <x v="5"/>
    <m/>
    <m/>
    <m/>
    <m/>
    <m/>
    <x v="1"/>
    <x v="5"/>
    <n v="1682"/>
    <n v="0"/>
    <x v="2"/>
    <n v="0"/>
  </r>
  <r>
    <n v="1010877"/>
    <x v="4"/>
    <x v="0"/>
    <x v="0"/>
    <s v="1010877"/>
    <s v="PO Molleja Mrps@ Cj 10k AS"/>
    <s v="Menudencias"/>
    <s v="Menudencias Contre"/>
    <x v="0"/>
    <n v="63460"/>
    <n v="96800"/>
    <n v="160260"/>
    <n v="63460"/>
    <n v="96800"/>
    <x v="474"/>
    <x v="512"/>
    <m/>
    <n v="7926"/>
    <x v="0"/>
    <n v="48000"/>
  </r>
  <r>
    <n v="1011042"/>
    <x v="4"/>
    <x v="0"/>
    <x v="0"/>
    <s v="1011042"/>
    <s v="PO Pta Espinaz@ Cj 10k AS"/>
    <s v="Cazuela"/>
    <s v="Cazuela Espinazo"/>
    <x v="0"/>
    <n v="58860"/>
    <n v="0"/>
    <n v="58860"/>
    <n v="58860"/>
    <n v="0"/>
    <x v="475"/>
    <x v="2"/>
    <m/>
    <n v="-1140"/>
    <x v="1"/>
    <n v="0"/>
  </r>
  <r>
    <n v="1011127"/>
    <x v="4"/>
    <x v="0"/>
    <x v="0"/>
    <s v="1011127"/>
    <s v="PO PchDeh Random Mr Mex@ Cj 10k AS"/>
    <s v="Pechuga Desh"/>
    <s v="Pechuga Desh s/Piel"/>
    <x v="0"/>
    <n v="0"/>
    <n v="48000"/>
    <n v="48000"/>
    <m/>
    <m/>
    <x v="1"/>
    <x v="5"/>
    <m/>
    <n v="0"/>
    <x v="2"/>
    <n v="0"/>
  </r>
  <r>
    <n v="1011290"/>
    <x v="4"/>
    <x v="0"/>
    <x v="0"/>
    <s v="1011290"/>
    <s v="PO Pch Piel@ Cj 20k AS"/>
    <s v="Subprod"/>
    <s v="Subprod Piel"/>
    <x v="0"/>
    <n v="8084"/>
    <n v="0"/>
    <n v="8084"/>
    <m/>
    <m/>
    <x v="1"/>
    <x v="72"/>
    <m/>
    <n v="-500"/>
    <x v="1"/>
    <n v="0"/>
  </r>
  <r>
    <n v="1011421"/>
    <x v="4"/>
    <x v="0"/>
    <x v="0"/>
    <s v="1011421"/>
    <s v="PO Ppa Esp 50 Pim@ Cj 20k AS"/>
    <s v="Carne Recuperada"/>
    <s v="Carne Recuperada Pul"/>
    <x v="0"/>
    <n v="-118902"/>
    <n v="886929"/>
    <n v="768028"/>
    <n v="-118902"/>
    <n v="838929"/>
    <x v="476"/>
    <x v="382"/>
    <m/>
    <n v="28"/>
    <x v="0"/>
    <n v="336000"/>
  </r>
  <r>
    <n v="1011422"/>
    <x v="4"/>
    <x v="0"/>
    <x v="0"/>
    <s v="1011422"/>
    <s v="PO Pch Piel Pim 50 ppm@ Cj 14 AS"/>
    <s v="Subprod"/>
    <s v="Subprod Piel"/>
    <x v="0"/>
    <n v="1252"/>
    <n v="0"/>
    <n v="1252"/>
    <m/>
    <m/>
    <x v="1"/>
    <x v="5"/>
    <m/>
    <n v="0"/>
    <x v="2"/>
    <n v="0"/>
  </r>
  <r>
    <n v="1011558"/>
    <x v="4"/>
    <x v="0"/>
    <x v="0"/>
    <s v="1011558"/>
    <s v="PO Ppa Esp@ 2 blo x 10k Cj AS"/>
    <s v="Carne Recuperada"/>
    <s v="Carne Recuperada Pul"/>
    <x v="0"/>
    <n v="-73639"/>
    <n v="73639"/>
    <n v="0"/>
    <n v="-73639"/>
    <n v="169639"/>
    <x v="99"/>
    <x v="513"/>
    <m/>
    <n v="-52410"/>
    <x v="1"/>
    <n v="48000"/>
  </r>
  <r>
    <n v="1011560"/>
    <x v="4"/>
    <x v="0"/>
    <x v="0"/>
    <s v="1011560"/>
    <s v="PO Corazón@ Bo Cj 18k AS"/>
    <s v="Menudencias"/>
    <s v="Menudencias Corazón"/>
    <x v="3"/>
    <n v="-15312"/>
    <n v="15312"/>
    <n v="0"/>
    <n v="-15312"/>
    <n v="15312"/>
    <x v="77"/>
    <x v="5"/>
    <m/>
    <n v="0"/>
    <x v="2"/>
    <n v="0"/>
  </r>
  <r>
    <n v="1011566"/>
    <x v="4"/>
    <x v="0"/>
    <x v="0"/>
    <s v="1011566"/>
    <s v="PO Garra Lag@Cj 20 kg Muestra"/>
    <s v="Muestra"/>
    <s v="Muestra"/>
    <x v="0"/>
    <m/>
    <m/>
    <m/>
    <m/>
    <m/>
    <x v="1"/>
    <x v="514"/>
    <m/>
    <n v="-2120"/>
    <x v="1"/>
    <n v="0"/>
  </r>
  <r>
    <n v="1011582"/>
    <x v="4"/>
    <x v="0"/>
    <x v="0"/>
    <s v="1011582"/>
    <s v="GA S/m@ Gr Cj bca AS"/>
    <s v="Reproductor"/>
    <s v="Reproductor Gallina"/>
    <x v="0"/>
    <n v="-1491"/>
    <n v="25491"/>
    <n v="24000"/>
    <n v="-1491"/>
    <n v="0"/>
    <x v="77"/>
    <x v="515"/>
    <m/>
    <n v="-1546"/>
    <x v="1"/>
    <n v="0"/>
  </r>
  <r>
    <n v="1011586"/>
    <x v="4"/>
    <x v="0"/>
    <x v="0"/>
    <s v="1011586"/>
    <s v="PO Ala Media B 4x10@ Cj 20k AS"/>
    <s v="Ala"/>
    <s v="Ala Centro"/>
    <x v="2"/>
    <m/>
    <m/>
    <m/>
    <m/>
    <m/>
    <x v="1"/>
    <x v="13"/>
    <m/>
    <n v="-48000"/>
    <x v="1"/>
    <n v="24000"/>
  </r>
  <r>
    <n v="1012012"/>
    <x v="4"/>
    <x v="0"/>
    <x v="0"/>
    <s v="1012012"/>
    <s v="PO Ala Ctro Mr@ Fi Cj 18k AS"/>
    <s v="Ala"/>
    <s v="Ala Centro"/>
    <x v="4"/>
    <n v="3578"/>
    <n v="16422"/>
    <n v="20000"/>
    <n v="3578"/>
    <n v="16422"/>
    <x v="83"/>
    <x v="207"/>
    <m/>
    <n v="41.952000000001135"/>
    <x v="0"/>
    <n v="0"/>
  </r>
  <r>
    <n v="1012207"/>
    <x v="4"/>
    <x v="0"/>
    <x v="0"/>
    <s v="1012207"/>
    <s v="PO Ctre Mrps@ Bo 12x1k Cj AS"/>
    <s v="Menudencias"/>
    <s v="Menudencias Contre"/>
    <x v="0"/>
    <m/>
    <m/>
    <m/>
    <m/>
    <m/>
    <x v="1"/>
    <x v="9"/>
    <m/>
    <n v="-72000"/>
    <x v="1"/>
    <n v="24000"/>
  </r>
  <r>
    <n v="1012208"/>
    <x v="4"/>
    <x v="0"/>
    <x v="0"/>
    <s v="1012208"/>
    <s v="GA S/m@ Bo Cj AS"/>
    <s v="Reproductor"/>
    <s v="Reproductor Gallina"/>
    <x v="0"/>
    <n v="-17239"/>
    <n v="41239"/>
    <n v="24000"/>
    <n v="-17239"/>
    <n v="41239"/>
    <x v="7"/>
    <x v="3"/>
    <m/>
    <n v="0"/>
    <x v="2"/>
    <n v="0"/>
  </r>
  <r>
    <n v="1012283"/>
    <x v="4"/>
    <x v="0"/>
    <x v="0"/>
    <s v="1012283"/>
    <s v="PO Pana S/Corazón@ Cj 20k AS"/>
    <s v="Menudencias"/>
    <s v="Menudencias Pana"/>
    <x v="0"/>
    <n v="13838"/>
    <n v="99116"/>
    <n v="112954"/>
    <n v="13838"/>
    <n v="99116"/>
    <x v="477"/>
    <x v="95"/>
    <m/>
    <n v="16954"/>
    <x v="0"/>
    <n v="0"/>
  </r>
  <r>
    <n v="1012362"/>
    <x v="4"/>
    <x v="0"/>
    <x v="0"/>
    <s v="1012362"/>
    <s v="PO Corazon@ Cj 18k AS"/>
    <s v="Menudencias"/>
    <s v="Menudencias Corazón"/>
    <x v="0"/>
    <n v="-39722"/>
    <n v="39722"/>
    <n v="0"/>
    <n v="-39722"/>
    <n v="39722"/>
    <x v="77"/>
    <x v="5"/>
    <m/>
    <n v="0"/>
    <x v="2"/>
    <n v="0"/>
  </r>
  <r>
    <n v="1012362"/>
    <x v="4"/>
    <x v="0"/>
    <x v="0"/>
    <s v="1012362"/>
    <s v="PO Corazon@ Cj 18k AS"/>
    <s v="Menudencias"/>
    <s v="Menudencias Corazón"/>
    <x v="3"/>
    <n v="0"/>
    <n v="18725"/>
    <n v="18725"/>
    <n v="0"/>
    <n v="18725"/>
    <x v="478"/>
    <x v="5"/>
    <m/>
    <n v="18725"/>
    <x v="0"/>
    <n v="0"/>
  </r>
  <r>
    <n v="1012448"/>
    <x v="4"/>
    <x v="0"/>
    <x v="0"/>
    <s v="1012448"/>
    <s v="PO Garra Economy@ Cj 20k AS"/>
    <s v="Patas"/>
    <s v="Patas Garras"/>
    <x v="2"/>
    <n v="26381"/>
    <n v="203779"/>
    <n v="230160"/>
    <n v="26381"/>
    <n v="189619"/>
    <x v="86"/>
    <x v="95"/>
    <m/>
    <n v="120000"/>
    <x v="0"/>
    <n v="96000"/>
  </r>
  <r>
    <n v="1012452"/>
    <x v="4"/>
    <x v="0"/>
    <x v="0"/>
    <s v="1012452"/>
    <s v="PO Ala Media Grado B@ Cj AS"/>
    <s v="Ala"/>
    <s v="Ala Centro"/>
    <x v="2"/>
    <n v="-20496"/>
    <n v="20496"/>
    <n v="0"/>
    <n v="-20496"/>
    <n v="20496"/>
    <x v="77"/>
    <x v="3"/>
    <m/>
    <n v="-24000"/>
    <x v="1"/>
    <n v="0"/>
  </r>
  <r>
    <n v="1012455"/>
    <x v="4"/>
    <x v="0"/>
    <x v="0"/>
    <s v="1012455"/>
    <s v="PO Ctro Pta Ala Choice@ Cj 20k AS"/>
    <s v="Ala"/>
    <s v="Ala Centro-Punta"/>
    <x v="2"/>
    <n v="20740"/>
    <n v="219260"/>
    <n v="240000"/>
    <n v="20740"/>
    <n v="219260"/>
    <x v="95"/>
    <x v="128"/>
    <m/>
    <n v="96000"/>
    <x v="0"/>
    <n v="0"/>
  </r>
  <r>
    <n v="1012504"/>
    <x v="4"/>
    <x v="0"/>
    <x v="0"/>
    <s v="1012504"/>
    <s v="PO Garra Economy@ Cj 20k AS"/>
    <s v="Patas"/>
    <s v="Patas Garras"/>
    <x v="2"/>
    <m/>
    <m/>
    <m/>
    <m/>
    <m/>
    <x v="1"/>
    <x v="3"/>
    <m/>
    <n v="-24000"/>
    <x v="1"/>
    <n v="24000"/>
  </r>
  <r>
    <n v="1012552"/>
    <x v="4"/>
    <x v="0"/>
    <x v="0"/>
    <s v="1012552"/>
    <s v="PO PchDeh Random@ Cj 10k AS"/>
    <s v="Pechuga Desh"/>
    <s v="Pechuga Desh s/Piel"/>
    <x v="0"/>
    <n v="0"/>
    <n v="48000"/>
    <n v="48000"/>
    <n v="0"/>
    <n v="46000"/>
    <x v="225"/>
    <x v="250"/>
    <m/>
    <n v="0"/>
    <x v="2"/>
    <n v="0"/>
  </r>
  <r>
    <n v="1012556"/>
    <x v="4"/>
    <x v="0"/>
    <x v="0"/>
    <s v="1012556"/>
    <s v="PO CDM 14% proteina@ Cj 20k AS"/>
    <s v="Carne Recuperada"/>
    <s v="Carne Recuperada ADM"/>
    <x v="0"/>
    <n v="8903"/>
    <n v="0"/>
    <n v="8903"/>
    <m/>
    <m/>
    <x v="1"/>
    <x v="5"/>
    <m/>
    <n v="0"/>
    <x v="2"/>
    <n v="0"/>
  </r>
  <r>
    <n v="1012612"/>
    <x v="4"/>
    <x v="0"/>
    <x v="0"/>
    <s v="1012612"/>
    <s v="PO Ppa Esp Blo@ Bo Cj 20k AS"/>
    <s v="Carne Recuperada"/>
    <s v="Carne Recuperada Pul"/>
    <x v="4"/>
    <n v="-284299"/>
    <n v="1284299"/>
    <n v="1000000"/>
    <n v="-284299"/>
    <n v="1284299"/>
    <x v="163"/>
    <x v="175"/>
    <m/>
    <n v="0"/>
    <x v="2"/>
    <n v="325000"/>
  </r>
  <r>
    <n v="1012674"/>
    <x v="4"/>
    <x v="0"/>
    <x v="0"/>
    <s v="1012674"/>
    <s v="PO Corazon@Pla Cj 19k"/>
    <s v="Menudencias"/>
    <s v="Menudencias Corazón"/>
    <x v="3"/>
    <n v="-120161"/>
    <n v="54000"/>
    <n v="0"/>
    <n v="-120161"/>
    <n v="54000"/>
    <x v="77"/>
    <x v="5"/>
    <m/>
    <n v="0"/>
    <x v="2"/>
    <n v="0"/>
  </r>
  <r>
    <n v="1012698"/>
    <x v="4"/>
    <x v="0"/>
    <x v="0"/>
    <s v="1012698"/>
    <s v="PO File 4x10 NMr SD@ CJ AS"/>
    <s v="Filete"/>
    <s v="Filete"/>
    <x v="0"/>
    <m/>
    <m/>
    <m/>
    <m/>
    <m/>
    <x v="1"/>
    <x v="516"/>
    <m/>
    <n v="-36"/>
    <x v="1"/>
    <n v="0"/>
  </r>
  <r>
    <n v="1012699"/>
    <x v="4"/>
    <x v="0"/>
    <x v="0"/>
    <s v="1012699"/>
    <s v="PO Tru- Ctro Ala 4x10NMr@Bo Cj 20k SD"/>
    <s v="Ala"/>
    <s v="Ala Trutro"/>
    <x v="0"/>
    <n v="36"/>
    <n v="0"/>
    <n v="0"/>
    <n v="36"/>
    <n v="0"/>
    <x v="77"/>
    <x v="516"/>
    <m/>
    <n v="-36"/>
    <x v="1"/>
    <n v="0"/>
  </r>
  <r>
    <n v="1012719"/>
    <x v="4"/>
    <x v="0"/>
    <x v="0"/>
    <s v="1012719"/>
    <s v="PO Ppa Esp@ 2 Blox10kg CJ AS SD"/>
    <s v="Carne Recuperada"/>
    <s v="Carne Recuperada ADM"/>
    <x v="0"/>
    <n v="-23622"/>
    <n v="204336"/>
    <n v="180714"/>
    <n v="-23622"/>
    <n v="215622"/>
    <x v="76"/>
    <x v="517"/>
    <m/>
    <n v="-16462"/>
    <x v="1"/>
    <n v="0"/>
  </r>
  <r>
    <n v="1012763"/>
    <x v="4"/>
    <x v="0"/>
    <x v="0"/>
    <s v="1012763"/>
    <s v="PO Pana S/cora blo@Cj 20kg AS"/>
    <s v="Menudencias"/>
    <s v="Menudencias Pana"/>
    <x v="0"/>
    <n v="85375"/>
    <n v="0"/>
    <n v="85375"/>
    <n v="85375"/>
    <n v="0"/>
    <x v="479"/>
    <x v="30"/>
    <m/>
    <n v="-34625"/>
    <x v="1"/>
    <n v="24000"/>
  </r>
  <r>
    <n v="1012764"/>
    <x v="4"/>
    <x v="0"/>
    <x v="0"/>
    <s v="1012764"/>
    <s v="PO Ppa Esp@ Bo Cj 20k AS"/>
    <s v="Carne Recuperada"/>
    <s v="Carne Recuperada ADM"/>
    <x v="6"/>
    <n v="-28857"/>
    <n v="288857"/>
    <n v="260000"/>
    <n v="-28857"/>
    <n v="292857"/>
    <x v="127"/>
    <x v="243"/>
    <m/>
    <n v="0"/>
    <x v="2"/>
    <n v="0"/>
  </r>
  <r>
    <n v="1012778"/>
    <x v="4"/>
    <x v="0"/>
    <x v="0"/>
    <s v="1012778"/>
    <s v="PO Corazón@ Placa Cj 19kg SD"/>
    <s v="Menudencias"/>
    <s v="Menudencias Corazón"/>
    <x v="0"/>
    <n v="28697"/>
    <n v="0"/>
    <n v="28697"/>
    <n v="28697"/>
    <n v="0"/>
    <x v="480"/>
    <x v="3"/>
    <m/>
    <n v="4697"/>
    <x v="0"/>
    <n v="24000"/>
  </r>
  <r>
    <n v="1012782"/>
    <x v="4"/>
    <x v="0"/>
    <x v="0"/>
    <s v="1012782"/>
    <s v="PO Pch Piel@CF Cj 18 k"/>
    <s v="Subprod"/>
    <s v="Subprod Piel"/>
    <x v="0"/>
    <m/>
    <m/>
    <m/>
    <m/>
    <m/>
    <x v="1"/>
    <x v="518"/>
    <m/>
    <n v="-2628"/>
    <x v="1"/>
    <n v="0"/>
  </r>
  <r>
    <n v="1010885"/>
    <x v="4"/>
    <x v="0"/>
    <x v="1"/>
    <s v="1010885"/>
    <s v="PO PchDeh 5oz 2x10 NMr@ Cj 9k AS"/>
    <s v="Pechuga Desh"/>
    <s v="Pechuga Desh s/Piel"/>
    <x v="5"/>
    <n v="18898"/>
    <n v="0"/>
    <n v="18898"/>
    <n v="16329"/>
    <n v="3454"/>
    <x v="481"/>
    <x v="519"/>
    <m/>
    <n v="-3.6000000000058208E-2"/>
    <x v="1"/>
    <n v="0"/>
  </r>
  <r>
    <n v="1010886"/>
    <x v="4"/>
    <x v="0"/>
    <x v="1"/>
    <s v="1010886"/>
    <s v="PO PchDeh 6oz 2x10 NMr@ Cj 9k AS"/>
    <s v="Pechuga Desh"/>
    <s v="Pechuga Desh s/Piel"/>
    <x v="5"/>
    <n v="-4540"/>
    <n v="4540"/>
    <n v="0"/>
    <n v="0"/>
    <n v="4540"/>
    <x v="77"/>
    <x v="5"/>
    <m/>
    <n v="0"/>
    <x v="2"/>
    <n v="0"/>
  </r>
  <r>
    <n v="1010887"/>
    <x v="4"/>
    <x v="0"/>
    <x v="1"/>
    <s v="1010887"/>
    <s v="PO PchDeh 7oz 2x10 NMr@ Cj 9k AS"/>
    <s v="Pechuga Desh"/>
    <s v="Pechuga Desh s/Piel"/>
    <x v="5"/>
    <n v="127"/>
    <n v="0"/>
    <n v="0"/>
    <n v="127"/>
    <n v="0"/>
    <x v="77"/>
    <x v="5"/>
    <m/>
    <n v="0"/>
    <x v="2"/>
    <n v="0"/>
  </r>
  <r>
    <n v="1010888"/>
    <x v="4"/>
    <x v="0"/>
    <x v="1"/>
    <s v="1010888"/>
    <s v="PO PchDeh 8oz 2x10 NMr@ Cj 9k AS"/>
    <s v="Pechuga Desh"/>
    <s v="Pechuga Desh s/Piel"/>
    <x v="5"/>
    <n v="11267"/>
    <n v="0"/>
    <n v="11267"/>
    <n v="11267"/>
    <n v="1298"/>
    <x v="482"/>
    <x v="520"/>
    <m/>
    <n v="0.25400000000081491"/>
    <x v="0"/>
    <n v="0"/>
  </r>
  <r>
    <n v="1011047"/>
    <x v="4"/>
    <x v="0"/>
    <x v="1"/>
    <s v="1011047"/>
    <s v="PO PchDeh &gt;170g NMr@ Cj 10k SP"/>
    <s v="Pechuga Desh"/>
    <s v="Pechuga Desh s/Piel"/>
    <x v="6"/>
    <n v="2620"/>
    <n v="21380"/>
    <n v="24000"/>
    <n v="2620"/>
    <n v="20180"/>
    <x v="483"/>
    <x v="28"/>
    <m/>
    <n v="0"/>
    <x v="2"/>
    <n v="0"/>
  </r>
  <r>
    <n v="1011105"/>
    <x v="4"/>
    <x v="0"/>
    <x v="1"/>
    <s v="1011105"/>
    <s v="PO Tru-Ctro Ala 60-80 4x10 NMr@ Cj20k AS"/>
    <s v="Ala"/>
    <s v="Ala Trutro-Centro"/>
    <x v="5"/>
    <n v="19410"/>
    <n v="548"/>
    <n v="19958"/>
    <n v="19410"/>
    <n v="548"/>
    <x v="172"/>
    <x v="395"/>
    <m/>
    <n v="-14.139999999999418"/>
    <x v="1"/>
    <n v="0"/>
  </r>
  <r>
    <n v="1011127"/>
    <x v="4"/>
    <x v="0"/>
    <x v="1"/>
    <s v="1011127"/>
    <s v="PO PchDeh Random Mr Mex@ Cj 10k AS"/>
    <s v="Pechuga Desh"/>
    <s v="Pechuga Desh s/Piel"/>
    <x v="6"/>
    <n v="-24089"/>
    <n v="1342251"/>
    <n v="1318161"/>
    <n v="-24089"/>
    <n v="1346251"/>
    <x v="484"/>
    <x v="521"/>
    <m/>
    <n v="-239"/>
    <x v="1"/>
    <n v="0"/>
  </r>
  <r>
    <n v="1011150"/>
    <x v="4"/>
    <x v="0"/>
    <x v="1"/>
    <s v="1011150"/>
    <s v="PO Tru-Ctro Ala Mex@ Cj 9k AS"/>
    <s v="Ala"/>
    <s v="Ala Trutro-Centro"/>
    <x v="6"/>
    <n v="10910"/>
    <n v="71772"/>
    <n v="82682"/>
    <n v="10910"/>
    <n v="71772"/>
    <x v="485"/>
    <x v="522"/>
    <m/>
    <n v="-10"/>
    <x v="1"/>
    <n v="0"/>
  </r>
  <r>
    <n v="1011151"/>
    <x v="4"/>
    <x v="0"/>
    <x v="1"/>
    <s v="1011151"/>
    <s v="PO File Mex@ Cj 9k AS"/>
    <s v="Filete"/>
    <s v="Filete"/>
    <x v="6"/>
    <n v="738"/>
    <n v="0"/>
    <n v="0"/>
    <n v="738"/>
    <n v="0"/>
    <x v="77"/>
    <x v="5"/>
    <m/>
    <n v="0"/>
    <x v="2"/>
    <n v="0"/>
  </r>
  <r>
    <n v="1011250"/>
    <x v="4"/>
    <x v="0"/>
    <x v="1"/>
    <s v="1011250"/>
    <s v="PO PchDeh NMr s/cal 4x10@ Cj 20k Am AS"/>
    <s v="Pechuga Desh"/>
    <s v="Pechuga Desh s/Piel"/>
    <x v="5"/>
    <n v="18974"/>
    <n v="13627"/>
    <n v="32601"/>
    <n v="18974"/>
    <n v="19016"/>
    <x v="486"/>
    <x v="523"/>
    <m/>
    <n v="2065.0760000000009"/>
    <x v="0"/>
    <n v="0"/>
  </r>
  <r>
    <n v="1011379"/>
    <x v="4"/>
    <x v="0"/>
    <x v="1"/>
    <s v="1011379"/>
    <s v="PO TrDeh@ Bo Cj 12k AS"/>
    <s v="Trutro Deshuesado"/>
    <s v="Trutro Deshuesado co"/>
    <x v="8"/>
    <n v="12"/>
    <n v="0"/>
    <n v="0"/>
    <n v="12"/>
    <n v="0"/>
    <x v="77"/>
    <x v="5"/>
    <m/>
    <n v="0"/>
    <x v="2"/>
    <n v="0"/>
  </r>
  <r>
    <n v="1011586"/>
    <x v="4"/>
    <x v="0"/>
    <x v="1"/>
    <s v="1011586"/>
    <s v="PO Ala Media B 4x10@ Cj 20k AS"/>
    <s v="Ala"/>
    <s v="Ala Centro"/>
    <x v="2"/>
    <n v="15256"/>
    <n v="68744"/>
    <n v="84000"/>
    <n v="15256"/>
    <n v="56744"/>
    <x v="17"/>
    <x v="3"/>
    <m/>
    <n v="48000"/>
    <x v="0"/>
    <n v="24000"/>
  </r>
  <r>
    <n v="1011701"/>
    <x v="4"/>
    <x v="0"/>
    <x v="1"/>
    <s v="1011701"/>
    <s v="PO PchDeh NMr@ Cj 20k AS"/>
    <s v="Pechuga Desh"/>
    <s v="Pechuga Desh s/Piel"/>
    <x v="5"/>
    <n v="3356"/>
    <n v="154083"/>
    <n v="157439"/>
    <n v="3356"/>
    <n v="159937"/>
    <x v="487"/>
    <x v="524"/>
    <m/>
    <n v="-0.11999999999534339"/>
    <x v="1"/>
    <n v="0"/>
  </r>
  <r>
    <n v="1011748"/>
    <x v="4"/>
    <x v="0"/>
    <x v="1"/>
    <s v="1011748"/>
    <s v="PO PchDeh &gt;170 NMr@ Cj 10k AS"/>
    <s v="Pechuga Desh"/>
    <s v="Pechuga Desh s/Piel"/>
    <x v="7"/>
    <n v="17086"/>
    <n v="147000"/>
    <n v="164086"/>
    <n v="17086"/>
    <n v="142514"/>
    <x v="488"/>
    <x v="525"/>
    <m/>
    <n v="0"/>
    <x v="2"/>
    <n v="0"/>
  </r>
  <r>
    <n v="1011748"/>
    <x v="4"/>
    <x v="0"/>
    <x v="1"/>
    <s v="1011748"/>
    <s v="PO PchDeh &gt;170 NMr@ Cj 10k AS"/>
    <s v="Pechuga Desh"/>
    <s v="Pechuga Desh s/Piel"/>
    <x v="6"/>
    <m/>
    <m/>
    <m/>
    <n v="0"/>
    <n v="33000"/>
    <x v="439"/>
    <x v="480"/>
    <m/>
    <n v="0"/>
    <x v="2"/>
    <n v="0"/>
  </r>
  <r>
    <n v="1011948"/>
    <x v="4"/>
    <x v="0"/>
    <x v="1"/>
    <s v="1011948"/>
    <s v="PO Ctre Mrps@ Cj 12k AS"/>
    <s v="Menudencias"/>
    <s v="Menudencias Contre"/>
    <x v="8"/>
    <n v="108"/>
    <n v="0"/>
    <n v="0"/>
    <n v="108"/>
    <n v="0"/>
    <x v="77"/>
    <x v="5"/>
    <m/>
    <n v="0"/>
    <x v="2"/>
    <n v="0"/>
  </r>
  <r>
    <n v="1011967"/>
    <x v="4"/>
    <x v="0"/>
    <x v="1"/>
    <s v="1011967"/>
    <s v="PO Garra J@ Bo Cj 20k AS"/>
    <s v="Patas"/>
    <s v="Patas Garras"/>
    <x v="2"/>
    <n v="-12451"/>
    <n v="184423"/>
    <n v="171973"/>
    <n v="-12451"/>
    <n v="180450"/>
    <x v="98"/>
    <x v="99"/>
    <m/>
    <n v="0"/>
    <x v="2"/>
    <n v="0"/>
  </r>
  <r>
    <n v="1011968"/>
    <x v="4"/>
    <x v="0"/>
    <x v="1"/>
    <s v="1011968"/>
    <s v="PO Garra L A@ Bo Cj 20k AS"/>
    <s v="Patas"/>
    <s v="Patas Garras"/>
    <x v="2"/>
    <n v="7002"/>
    <n v="18004"/>
    <n v="25006"/>
    <n v="7002"/>
    <n v="16998"/>
    <x v="7"/>
    <x v="3"/>
    <m/>
    <n v="0"/>
    <x v="2"/>
    <n v="0"/>
  </r>
  <r>
    <n v="1011969"/>
    <x v="4"/>
    <x v="0"/>
    <x v="1"/>
    <s v="1011969"/>
    <s v="PO Garra L B@ Bo Cj 20k AS"/>
    <s v="Patas"/>
    <s v="Patas Garras"/>
    <x v="2"/>
    <n v="-2180"/>
    <n v="132907"/>
    <n v="130728"/>
    <n v="-2180"/>
    <n v="146179"/>
    <x v="29"/>
    <x v="128"/>
    <m/>
    <n v="0"/>
    <x v="2"/>
    <n v="0"/>
  </r>
  <r>
    <n v="1012005"/>
    <x v="4"/>
    <x v="0"/>
    <x v="1"/>
    <s v="1012005"/>
    <s v="PO Garra IQF@ Bo Cj AS"/>
    <s v="Patas"/>
    <s v="Patas Garras"/>
    <x v="2"/>
    <n v="-168"/>
    <n v="0"/>
    <n v="0"/>
    <n v="-168"/>
    <n v="0"/>
    <x v="77"/>
    <x v="5"/>
    <m/>
    <n v="0"/>
    <x v="2"/>
    <n v="0"/>
  </r>
  <r>
    <n v="1012038"/>
    <x v="4"/>
    <x v="0"/>
    <x v="1"/>
    <s v="1012038"/>
    <s v="PO PchDeh 4oz 2x10 NMr@ Cj 9k AS"/>
    <s v="Pechuga Desh"/>
    <s v="Pechuga Desh s/Piel"/>
    <x v="5"/>
    <n v="2642"/>
    <n v="0"/>
    <n v="2642"/>
    <n v="2642"/>
    <n v="9778"/>
    <x v="489"/>
    <x v="526"/>
    <m/>
    <n v="0.43200000000069849"/>
    <x v="0"/>
    <n v="0"/>
  </r>
  <r>
    <n v="1012107"/>
    <x v="4"/>
    <x v="0"/>
    <x v="1"/>
    <s v="1012107"/>
    <s v="PO PchDeh 4oz Mr@ Cj AS"/>
    <s v="Pechuga Desh"/>
    <s v="Pechuga Desh s/Piel"/>
    <x v="5"/>
    <n v="-80435"/>
    <n v="80735"/>
    <n v="0"/>
    <n v="-80435"/>
    <n v="80735"/>
    <x v="77"/>
    <x v="5"/>
    <m/>
    <n v="0"/>
    <x v="2"/>
    <n v="0"/>
  </r>
  <r>
    <n v="1012108"/>
    <x v="4"/>
    <x v="0"/>
    <x v="1"/>
    <s v="1012108"/>
    <s v="PO PchDeh 5oz Mr@ Cj AS"/>
    <s v="Pechuga Desh"/>
    <s v="Pechuga Desh s/Piel"/>
    <x v="5"/>
    <n v="-75894"/>
    <n v="301584"/>
    <n v="225690"/>
    <n v="-75894"/>
    <n v="301421"/>
    <x v="490"/>
    <x v="527"/>
    <m/>
    <n v="-181.43499999999767"/>
    <x v="1"/>
    <n v="0"/>
  </r>
  <r>
    <n v="1012109"/>
    <x v="4"/>
    <x v="0"/>
    <x v="1"/>
    <s v="1012109"/>
    <s v="PO PchDeh 6oz Mr@ Cj AS"/>
    <s v="Pechuga Desh"/>
    <s v="Pechuga Desh s/Piel"/>
    <x v="5"/>
    <n v="-31775"/>
    <n v="384969"/>
    <n v="353194"/>
    <n v="-31775"/>
    <n v="384969"/>
    <x v="491"/>
    <x v="528"/>
    <m/>
    <n v="3563.8790000000154"/>
    <x v="0"/>
    <n v="0"/>
  </r>
  <r>
    <n v="1012110"/>
    <x v="4"/>
    <x v="0"/>
    <x v="1"/>
    <s v="1012110"/>
    <s v="PO PchDeh 7oz Mr@ Cj AS"/>
    <s v="Pechuga Desh"/>
    <s v="Pechuga Desh s/Piel"/>
    <x v="5"/>
    <n v="12210"/>
    <n v="94928"/>
    <n v="107138"/>
    <n v="12210"/>
    <n v="94566"/>
    <x v="492"/>
    <x v="529"/>
    <m/>
    <n v="9.1000000000349246E-2"/>
    <x v="0"/>
    <n v="0"/>
  </r>
  <r>
    <n v="1012111"/>
    <x v="4"/>
    <x v="0"/>
    <x v="1"/>
    <s v="1012111"/>
    <s v="PO PchDeh 8oz Mr@ Cj AS"/>
    <s v="Pechuga Desh"/>
    <s v="Pechuga Desh s/Piel"/>
    <x v="5"/>
    <n v="56196"/>
    <n v="92742"/>
    <n v="148938"/>
    <n v="56196"/>
    <n v="82513"/>
    <x v="493"/>
    <x v="530"/>
    <m/>
    <n v="0.21499999999650754"/>
    <x v="0"/>
    <n v="0"/>
  </r>
  <r>
    <n v="1012112"/>
    <x v="4"/>
    <x v="0"/>
    <x v="1"/>
    <s v="1012112"/>
    <s v="PO PchDeh 9oz Mr@ Cj AS"/>
    <s v="Pechuga Desh"/>
    <s v="Pechuga Desh s/Piel"/>
    <x v="5"/>
    <n v="599"/>
    <n v="21590"/>
    <n v="22189"/>
    <n v="599"/>
    <n v="21355"/>
    <x v="494"/>
    <x v="531"/>
    <m/>
    <n v="-0.20500000000174623"/>
    <x v="1"/>
    <n v="0"/>
  </r>
  <r>
    <n v="1012115"/>
    <x v="4"/>
    <x v="0"/>
    <x v="1"/>
    <s v="1012115"/>
    <s v="PO PchDeh 6oz 2x10 Mr@ Cj 20k AS"/>
    <s v="Pechuga Desh"/>
    <s v="Pechuga Desh s/Piel"/>
    <x v="5"/>
    <n v="-26309"/>
    <n v="46267"/>
    <n v="19958"/>
    <n v="-26309"/>
    <n v="46267"/>
    <x v="172"/>
    <x v="532"/>
    <m/>
    <n v="-6350.4959999999992"/>
    <x v="1"/>
    <n v="0"/>
  </r>
  <r>
    <n v="1012145"/>
    <x v="4"/>
    <x v="0"/>
    <x v="1"/>
    <s v="1012145"/>
    <s v="PO PchDeh S/p/g/f &lt;140@ Fi Cj 20k AS"/>
    <s v="Pechuga Desh"/>
    <s v="Pechuga Desh s/Piel"/>
    <x v="5"/>
    <n v="16137"/>
    <n v="83654"/>
    <n v="99791"/>
    <n v="16137"/>
    <n v="203581"/>
    <x v="495"/>
    <x v="533"/>
    <m/>
    <n v="243.0789999999979"/>
    <x v="0"/>
    <n v="0"/>
  </r>
  <r>
    <n v="1012147"/>
    <x v="4"/>
    <x v="0"/>
    <x v="1"/>
    <s v="1012147"/>
    <s v="PO File s/t Mr@ Fi Cj 17k AS"/>
    <s v="Filete"/>
    <s v="Filete"/>
    <x v="5"/>
    <n v="-26237"/>
    <n v="195881"/>
    <n v="169643"/>
    <n v="-26237"/>
    <n v="205942"/>
    <x v="496"/>
    <x v="534"/>
    <m/>
    <n v="1111.8420000000042"/>
    <x v="0"/>
    <n v="0"/>
  </r>
  <r>
    <n v="1012148"/>
    <x v="4"/>
    <x v="0"/>
    <x v="1"/>
    <s v="1012148"/>
    <s v="PO Tru-Ctro Ala 60-80 Mr@ Fi Cj 20k AS"/>
    <s v="Ala"/>
    <s v="Ala Trutro-Centro"/>
    <x v="5"/>
    <n v="3217"/>
    <n v="86584"/>
    <n v="89801"/>
    <n v="3217"/>
    <n v="96084"/>
    <x v="497"/>
    <x v="535"/>
    <m/>
    <n v="-570.8350000000064"/>
    <x v="1"/>
    <n v="0"/>
  </r>
  <r>
    <n v="1012157"/>
    <x v="4"/>
    <x v="0"/>
    <x v="1"/>
    <s v="1012157"/>
    <s v="PO Tru Ala 8x5@ Fi Cj AS"/>
    <s v="Ala"/>
    <s v="Ala Trutro"/>
    <x v="5"/>
    <n v="-2228"/>
    <n v="22186"/>
    <n v="19958"/>
    <n v="-2228"/>
    <n v="23093"/>
    <x v="498"/>
    <x v="536"/>
    <m/>
    <n v="-1814.648000000001"/>
    <x v="1"/>
    <n v="0"/>
  </r>
  <r>
    <n v="1012158"/>
    <x v="4"/>
    <x v="0"/>
    <x v="1"/>
    <s v="1012158"/>
    <s v="PO File s/t 8x5 Mr@ Fi Cj AS"/>
    <s v="Filete"/>
    <s v="Filete"/>
    <x v="5"/>
    <n v="-19179"/>
    <n v="99010"/>
    <n v="79832"/>
    <n v="-19179"/>
    <n v="129980"/>
    <x v="499"/>
    <x v="537"/>
    <m/>
    <n v="1939.7280000000028"/>
    <x v="0"/>
    <n v="0"/>
  </r>
  <r>
    <n v="1012159"/>
    <x v="4"/>
    <x v="0"/>
    <x v="1"/>
    <s v="1012159"/>
    <s v="PO Tru Ctro Ala 60-80 8x5 Mr@ Fi Cj AS"/>
    <s v="Ala"/>
    <s v="Ala Trutro-Centro"/>
    <x v="5"/>
    <n v="3597"/>
    <n v="305752"/>
    <n v="309349"/>
    <n v="3597"/>
    <n v="292147"/>
    <x v="500"/>
    <x v="538"/>
    <m/>
    <n v="906.21799999999348"/>
    <x v="0"/>
    <n v="0"/>
  </r>
  <r>
    <n v="1012160"/>
    <x v="4"/>
    <x v="0"/>
    <x v="1"/>
    <s v="1012160"/>
    <s v="PO PchDeh 8x5 Mr@ Fi Cj AS"/>
    <s v="Pechuga Desh"/>
    <s v="Pechuga Desh s/Piel"/>
    <x v="5"/>
    <n v="-33539"/>
    <n v="93414"/>
    <n v="59875"/>
    <n v="-33539"/>
    <n v="80713"/>
    <x v="501"/>
    <x v="539"/>
    <m/>
    <n v="0.27199999999720603"/>
    <x v="0"/>
    <n v="0"/>
  </r>
  <r>
    <n v="1012161"/>
    <x v="4"/>
    <x v="0"/>
    <x v="1"/>
    <s v="1012161"/>
    <s v="PO Ala Ctro 8x5 Mr@ Cj 20k AS"/>
    <s v="Ala"/>
    <s v="Ala Centro"/>
    <x v="5"/>
    <n v="8111"/>
    <n v="65181"/>
    <n v="73292"/>
    <n v="8111"/>
    <n v="77600"/>
    <x v="502"/>
    <x v="540"/>
    <m/>
    <n v="-0.26399999999557622"/>
    <x v="1"/>
    <n v="0"/>
  </r>
  <r>
    <n v="1012163"/>
    <x v="4"/>
    <x v="0"/>
    <x v="1"/>
    <s v="1012163"/>
    <s v="PO File s/t 4x10 Mr@ Zi Cj 20k AS"/>
    <s v="Filete"/>
    <s v="Filete"/>
    <x v="5"/>
    <n v="-9838"/>
    <n v="59733"/>
    <n v="49895"/>
    <n v="-9838"/>
    <n v="90396"/>
    <x v="503"/>
    <x v="541"/>
    <m/>
    <n v="-0.46700000000419095"/>
    <x v="1"/>
    <n v="0"/>
  </r>
  <r>
    <n v="1012164"/>
    <x v="4"/>
    <x v="0"/>
    <x v="1"/>
    <s v="1012164"/>
    <s v="PO Ala Ctro 4x10 Mr@ Zi Cj 20k AS"/>
    <s v="Ala"/>
    <s v="Ala Centro"/>
    <x v="5"/>
    <n v="5407"/>
    <n v="34509"/>
    <n v="39916"/>
    <n v="5407"/>
    <n v="43763"/>
    <x v="504"/>
    <x v="542"/>
    <m/>
    <n v="0.46399999999994179"/>
    <x v="0"/>
    <n v="0"/>
  </r>
  <r>
    <n v="1012165"/>
    <x v="4"/>
    <x v="0"/>
    <x v="1"/>
    <s v="1012165"/>
    <s v="PO Tru-Ctro Ala 4x10 Mr@ Zi Cj AS"/>
    <s v="Ala"/>
    <s v="Ala Trutro-Centro"/>
    <x v="5"/>
    <n v="-90222"/>
    <n v="908243"/>
    <n v="818022"/>
    <n v="-90222"/>
    <n v="888243"/>
    <x v="505"/>
    <x v="543"/>
    <m/>
    <n v="-12098.032000000007"/>
    <x v="1"/>
    <n v="0"/>
  </r>
  <r>
    <n v="1012166"/>
    <x v="4"/>
    <x v="0"/>
    <x v="1"/>
    <s v="1012166"/>
    <s v="PO Tru Ala 4x10 Mr@ Zi Cj AS"/>
    <s v="Ala"/>
    <s v="Ala Trutro"/>
    <x v="5"/>
    <n v="-4046"/>
    <n v="4046"/>
    <n v="0"/>
    <n v="-4046"/>
    <n v="4046"/>
    <x v="77"/>
    <x v="5"/>
    <m/>
    <n v="0"/>
    <x v="2"/>
    <n v="0"/>
  </r>
  <r>
    <n v="1012167"/>
    <x v="4"/>
    <x v="0"/>
    <x v="1"/>
    <s v="1012167"/>
    <s v="PO PchDeh 4x10 Mr@ Zi Cj 20k AS"/>
    <s v="Pechuga Desh"/>
    <s v="Pechuga Desh s/Piel"/>
    <x v="5"/>
    <n v="-106079"/>
    <n v="649600"/>
    <n v="543521"/>
    <n v="-106079"/>
    <n v="651848"/>
    <x v="506"/>
    <x v="544"/>
    <m/>
    <n v="-5.5999999982304871E-2"/>
    <x v="1"/>
    <n v="0"/>
  </r>
  <r>
    <n v="1012207"/>
    <x v="4"/>
    <x v="0"/>
    <x v="1"/>
    <s v="1012207"/>
    <s v="PO Ctre Mrps@ Bo 12x1k Cj AS"/>
    <s v="Menudencias"/>
    <s v="Menudencias Contre"/>
    <x v="0"/>
    <n v="20020"/>
    <n v="45500"/>
    <n v="65520"/>
    <n v="20020"/>
    <n v="51980"/>
    <x v="17"/>
    <x v="5"/>
    <m/>
    <n v="72000"/>
    <x v="0"/>
    <n v="24000"/>
  </r>
  <r>
    <n v="1012218"/>
    <x v="4"/>
    <x v="0"/>
    <x v="1"/>
    <s v="1012218"/>
    <s v="PO Ala Media 1k@ Cj 20k AS"/>
    <s v="Ala"/>
    <s v="Ala Centro"/>
    <x v="2"/>
    <n v="-24000"/>
    <n v="0"/>
    <n v="0"/>
    <n v="-24000"/>
    <n v="0"/>
    <x v="77"/>
    <x v="5"/>
    <m/>
    <n v="0"/>
    <x v="2"/>
    <n v="0"/>
  </r>
  <r>
    <n v="1012275"/>
    <x v="4"/>
    <x v="0"/>
    <x v="1"/>
    <s v="1012275"/>
    <s v="PO Tru Ala 4x10 NMr@ Bo Cj 20k AS"/>
    <s v="Ala"/>
    <s v="Ala Trutro"/>
    <x v="2"/>
    <n v="0"/>
    <n v="12000"/>
    <n v="12000"/>
    <m/>
    <m/>
    <x v="1"/>
    <x v="5"/>
    <m/>
    <n v="0"/>
    <x v="2"/>
    <n v="0"/>
  </r>
  <r>
    <n v="1012278"/>
    <x v="4"/>
    <x v="0"/>
    <x v="1"/>
    <s v="1012278"/>
    <s v="PO Tru Ala Mex@ Cj 9k AS"/>
    <s v="Ala"/>
    <s v="Ala Trutro"/>
    <x v="6"/>
    <n v="-7876"/>
    <n v="87876"/>
    <n v="80000"/>
    <n v="-7876"/>
    <n v="87876"/>
    <x v="78"/>
    <x v="47"/>
    <m/>
    <n v="-28"/>
    <x v="1"/>
    <n v="0"/>
  </r>
  <r>
    <n v="1012326"/>
    <x v="4"/>
    <x v="0"/>
    <x v="1"/>
    <s v="1012326"/>
    <s v="PO Corazon@Bo 12k Cj AS"/>
    <s v="Menudencias"/>
    <s v="Menudencias Corazón"/>
    <x v="8"/>
    <n v="2858"/>
    <n v="7142"/>
    <n v="10000"/>
    <n v="2858"/>
    <n v="7142"/>
    <x v="80"/>
    <x v="70"/>
    <m/>
    <n v="0"/>
    <x v="2"/>
    <n v="0"/>
  </r>
  <r>
    <n v="1012399"/>
    <x v="4"/>
    <x v="0"/>
    <x v="1"/>
    <s v="1012399"/>
    <s v="PO PchDeh 700g IQF Mr@ Cj AS"/>
    <s v="Pechuga Desh"/>
    <s v="Pechuga Desh s/Piel"/>
    <x v="5"/>
    <n v="2352"/>
    <n v="15792"/>
    <n v="18144"/>
    <m/>
    <m/>
    <x v="1"/>
    <x v="5"/>
    <m/>
    <n v="0"/>
    <x v="2"/>
    <n v="0"/>
  </r>
  <r>
    <n v="1012400"/>
    <x v="4"/>
    <x v="0"/>
    <x v="1"/>
    <s v="1012400"/>
    <s v="PO File s/t 700g Mr@ Cj AS"/>
    <s v="Filete"/>
    <s v="Filete"/>
    <x v="5"/>
    <n v="-5460"/>
    <n v="25418"/>
    <n v="19958"/>
    <n v="-5460"/>
    <n v="0"/>
    <x v="77"/>
    <x v="5"/>
    <m/>
    <n v="0"/>
    <x v="2"/>
    <n v="0"/>
  </r>
  <r>
    <n v="1012401"/>
    <x v="4"/>
    <x v="0"/>
    <x v="1"/>
    <s v="1012401"/>
    <s v="PO Tru-Ctro Ala 700g Mr@ Cj AS"/>
    <s v="Ala"/>
    <s v="Ala Trutro-Centro"/>
    <x v="5"/>
    <n v="8770"/>
    <n v="35188"/>
    <n v="43958"/>
    <m/>
    <m/>
    <x v="1"/>
    <x v="5"/>
    <m/>
    <n v="0"/>
    <x v="2"/>
    <n v="0"/>
  </r>
  <r>
    <n v="1012434"/>
    <x v="4"/>
    <x v="0"/>
    <x v="1"/>
    <s v="1012434"/>
    <s v="PO Pta Ala@ Cj 20k AS"/>
    <s v="Ala"/>
    <s v="Ala Punta"/>
    <x v="2"/>
    <n v="-9460"/>
    <n v="9460"/>
    <n v="0"/>
    <n v="-9460"/>
    <n v="9460"/>
    <x v="77"/>
    <x v="5"/>
    <m/>
    <n v="0"/>
    <x v="2"/>
    <n v="0"/>
  </r>
  <r>
    <n v="1012448"/>
    <x v="4"/>
    <x v="0"/>
    <x v="1"/>
    <s v="1012448"/>
    <s v="PO Garra Economy@ Cj 20k AS"/>
    <s v="Patas"/>
    <s v="Patas Garras"/>
    <x v="2"/>
    <m/>
    <m/>
    <m/>
    <m/>
    <m/>
    <x v="1"/>
    <x v="30"/>
    <m/>
    <n v="-120000"/>
    <x v="1"/>
    <n v="96000"/>
  </r>
  <r>
    <n v="1012451"/>
    <x v="4"/>
    <x v="0"/>
    <x v="1"/>
    <s v="1012451"/>
    <s v="PO Ala Media@ Cj 15k AS"/>
    <s v="Ala"/>
    <s v="Ala Centro"/>
    <x v="2"/>
    <n v="-20595"/>
    <n v="32595"/>
    <n v="12000"/>
    <n v="-20595"/>
    <n v="32595"/>
    <x v="21"/>
    <x v="5"/>
    <m/>
    <n v="12000"/>
    <x v="0"/>
    <n v="0"/>
  </r>
  <r>
    <n v="1012455"/>
    <x v="4"/>
    <x v="0"/>
    <x v="1"/>
    <s v="1012455"/>
    <s v="PO Ctro Pta Ala Choice@ Cj 20k AS"/>
    <s v="Ala"/>
    <s v="Ala Centro-Punta"/>
    <x v="2"/>
    <m/>
    <m/>
    <m/>
    <m/>
    <m/>
    <x v="1"/>
    <x v="95"/>
    <m/>
    <n v="-96000"/>
    <x v="1"/>
    <n v="0"/>
  </r>
  <r>
    <n v="1012483"/>
    <x v="4"/>
    <x v="0"/>
    <x v="1"/>
    <s v="1012483"/>
    <s v="PO Tru-Ctro Ala 4x10 Mr@ Cj AS"/>
    <s v="Ala"/>
    <s v="Ala Trutro-Centro"/>
    <x v="5"/>
    <n v="8860"/>
    <n v="260573"/>
    <n v="269433"/>
    <n v="8860"/>
    <n v="246989"/>
    <x v="507"/>
    <x v="545"/>
    <m/>
    <n v="-1813.6240000000107"/>
    <x v="1"/>
    <n v="0"/>
  </r>
  <r>
    <n v="1012488"/>
    <x v="4"/>
    <x v="0"/>
    <x v="1"/>
    <s v="1012488"/>
    <s v="PO PchDeh R Mr@ Bo Cj 20k AS"/>
    <s v="Pechuga Desh"/>
    <s v="Pechuga Desh s/Piel"/>
    <x v="5"/>
    <n v="-19959"/>
    <n v="19959"/>
    <n v="0"/>
    <n v="-19959"/>
    <n v="19959"/>
    <x v="77"/>
    <x v="5"/>
    <m/>
    <n v="0"/>
    <x v="2"/>
    <n v="0"/>
  </r>
  <r>
    <n v="1012502"/>
    <x v="4"/>
    <x v="0"/>
    <x v="1"/>
    <s v="1012502"/>
    <s v="PO Garra Large B@ Cj 20k AS"/>
    <s v="Patas"/>
    <s v="Patas Garras"/>
    <x v="2"/>
    <n v="12066"/>
    <n v="9703"/>
    <n v="21769"/>
    <n v="12066"/>
    <n v="11934"/>
    <x v="7"/>
    <x v="3"/>
    <m/>
    <n v="0"/>
    <x v="2"/>
    <n v="0"/>
  </r>
  <r>
    <n v="1012503"/>
    <x v="4"/>
    <x v="0"/>
    <x v="1"/>
    <s v="1012503"/>
    <s v="PO Garra M B@ Cj 20k AS"/>
    <s v="Patas"/>
    <s v="Patas Garras"/>
    <x v="2"/>
    <n v="-40929"/>
    <n v="287500"/>
    <n v="246571"/>
    <n v="-40929"/>
    <n v="280929"/>
    <x v="95"/>
    <x v="96"/>
    <m/>
    <n v="0"/>
    <x v="2"/>
    <n v="0"/>
  </r>
  <r>
    <n v="1012504"/>
    <x v="4"/>
    <x v="0"/>
    <x v="1"/>
    <s v="1012504"/>
    <s v="PO Garra Economy@ Cj 20k AS"/>
    <s v="Patas"/>
    <s v="Patas Garras"/>
    <x v="2"/>
    <n v="-7847"/>
    <n v="56367"/>
    <n v="48520"/>
    <n v="-7847"/>
    <n v="55847"/>
    <x v="2"/>
    <x v="3"/>
    <m/>
    <n v="24000"/>
    <x v="0"/>
    <n v="24000"/>
  </r>
  <r>
    <n v="1012518"/>
    <x v="4"/>
    <x v="0"/>
    <x v="1"/>
    <s v="1012518"/>
    <s v="PO File s/t  RC´S 8x5@ Cj AS"/>
    <s v="Filete"/>
    <s v="Filete"/>
    <x v="5"/>
    <n v="-41000"/>
    <n v="155000"/>
    <n v="114000"/>
    <n v="-41000"/>
    <n v="149864"/>
    <x v="508"/>
    <x v="546"/>
    <m/>
    <n v="0"/>
    <x v="2"/>
    <n v="0"/>
  </r>
  <r>
    <n v="1012519"/>
    <x v="4"/>
    <x v="0"/>
    <x v="1"/>
    <s v="1012519"/>
    <s v="PO PchDeh 4oz Mr@ Cj AS"/>
    <s v="Pechuga Desh"/>
    <s v="Pechuga Desh s/Piel"/>
    <x v="5"/>
    <n v="-10931"/>
    <n v="17036"/>
    <n v="6105"/>
    <n v="-10931"/>
    <n v="19188"/>
    <x v="509"/>
    <x v="547"/>
    <m/>
    <n v="1815.9679999999998"/>
    <x v="0"/>
    <n v="0"/>
  </r>
  <r>
    <n v="1012520"/>
    <x v="4"/>
    <x v="0"/>
    <x v="1"/>
    <s v="1012520"/>
    <s v="PO PchDeh 5oz Mr@ Cj AS"/>
    <s v="Pechuga Desh"/>
    <s v="Pechuga Desh s/Piel"/>
    <x v="5"/>
    <n v="-9620"/>
    <n v="69860"/>
    <n v="60240"/>
    <n v="-9620"/>
    <n v="75029"/>
    <x v="510"/>
    <x v="548"/>
    <m/>
    <n v="0.39100000000325963"/>
    <x v="0"/>
    <n v="0"/>
  </r>
  <r>
    <n v="1012521"/>
    <x v="4"/>
    <x v="0"/>
    <x v="1"/>
    <s v="1012521"/>
    <s v="PO PchDeh 6oz Mr@ Cj AS"/>
    <s v="Pechuga Desh"/>
    <s v="Pechuga Desh s/Piel"/>
    <x v="5"/>
    <n v="-30301"/>
    <n v="180452"/>
    <n v="150152"/>
    <n v="-30301"/>
    <n v="181372"/>
    <x v="511"/>
    <x v="549"/>
    <m/>
    <n v="-156.16800000000512"/>
    <x v="1"/>
    <n v="0"/>
  </r>
  <r>
    <n v="1012522"/>
    <x v="4"/>
    <x v="0"/>
    <x v="1"/>
    <s v="1012522"/>
    <s v="PO PchDeh 7oz Mr@ Cj AS"/>
    <s v="Pechuga Desh"/>
    <s v="Pechuga Desh s/Piel"/>
    <x v="5"/>
    <n v="5867"/>
    <n v="101838"/>
    <n v="107705"/>
    <n v="5867"/>
    <n v="101454"/>
    <x v="512"/>
    <x v="550"/>
    <m/>
    <n v="2903.5010000000038"/>
    <x v="0"/>
    <n v="0"/>
  </r>
  <r>
    <n v="1012523"/>
    <x v="4"/>
    <x v="0"/>
    <x v="1"/>
    <s v="1012523"/>
    <s v="PO PchDeh 8oz Mr@ Cj AS"/>
    <s v="Pechuga Desh"/>
    <s v="Pechuga Desh s/Piel"/>
    <x v="5"/>
    <n v="7512"/>
    <n v="79705"/>
    <n v="87217"/>
    <n v="7512"/>
    <n v="88468"/>
    <x v="513"/>
    <x v="551"/>
    <m/>
    <n v="-0.20799999999871943"/>
    <x v="1"/>
    <n v="0"/>
  </r>
  <r>
    <n v="1012524"/>
    <x v="4"/>
    <x v="0"/>
    <x v="1"/>
    <s v="1012524"/>
    <s v="PO PchDeh 9oz Mr@ Cj AS"/>
    <s v="Pechuga Desh"/>
    <s v="Pechuga Desh s/Piel"/>
    <x v="5"/>
    <n v="1843"/>
    <n v="32728"/>
    <n v="34571"/>
    <n v="1843"/>
    <n v="33084"/>
    <x v="514"/>
    <x v="552"/>
    <m/>
    <n v="0.41599999999743886"/>
    <x v="0"/>
    <n v="0"/>
  </r>
  <r>
    <n v="1012525"/>
    <x v="4"/>
    <x v="0"/>
    <x v="1"/>
    <s v="1012525"/>
    <s v="PO Garra J@ Bo Cj 20k AS"/>
    <s v="Patas"/>
    <s v="Patas Garras"/>
    <x v="2"/>
    <n v="-16398"/>
    <n v="10728"/>
    <n v="0"/>
    <n v="-16398"/>
    <n v="10728"/>
    <x v="77"/>
    <x v="5"/>
    <m/>
    <n v="0"/>
    <x v="2"/>
    <n v="0"/>
  </r>
  <r>
    <n v="1012526"/>
    <x v="4"/>
    <x v="0"/>
    <x v="1"/>
    <s v="1012526"/>
    <s v="PO Garra L A@ Bo Cj 20k AS"/>
    <s v="Patas"/>
    <s v="Patas Garras"/>
    <x v="2"/>
    <n v="3460"/>
    <n v="10767"/>
    <n v="14228"/>
    <n v="3460"/>
    <n v="8539"/>
    <x v="21"/>
    <x v="12"/>
    <m/>
    <n v="0"/>
    <x v="2"/>
    <n v="0"/>
  </r>
  <r>
    <n v="1012527"/>
    <x v="4"/>
    <x v="0"/>
    <x v="1"/>
    <s v="1012527"/>
    <s v="PO Garra M A@ Bo Cj 20k AS"/>
    <s v="Patas"/>
    <s v="Patas Garras"/>
    <x v="2"/>
    <n v="-1958"/>
    <n v="14469"/>
    <n v="12511"/>
    <n v="-1958"/>
    <n v="13958"/>
    <x v="21"/>
    <x v="12"/>
    <m/>
    <n v="0"/>
    <x v="2"/>
    <n v="0"/>
  </r>
  <r>
    <n v="1012532"/>
    <x v="4"/>
    <x v="0"/>
    <x v="1"/>
    <s v="1012532"/>
    <s v="PO Contre 8x5 estuche@Cj 20k AS"/>
    <s v="Menudencias"/>
    <s v="Menudencias Contre"/>
    <x v="5"/>
    <n v="-1793"/>
    <n v="6600"/>
    <n v="4807"/>
    <n v="-1793"/>
    <n v="6600"/>
    <x v="515"/>
    <x v="426"/>
    <m/>
    <n v="-1.1599999999998545"/>
    <x v="1"/>
    <n v="0"/>
  </r>
  <r>
    <n v="1012534"/>
    <x v="4"/>
    <x v="0"/>
    <x v="1"/>
    <s v="1012534"/>
    <s v="PO Pech c/h c/p Blo@ Cj 20k AS"/>
    <s v="Pechuga"/>
    <s v="Pechuga Entera"/>
    <x v="6"/>
    <n v="-388149"/>
    <n v="591478"/>
    <n v="203329"/>
    <n v="-388149"/>
    <n v="587749"/>
    <x v="516"/>
    <x v="553"/>
    <m/>
    <n v="0"/>
    <x v="2"/>
    <n v="0"/>
  </r>
  <r>
    <n v="1012598"/>
    <x v="4"/>
    <x v="0"/>
    <x v="1"/>
    <s v="1012598"/>
    <s v="GA Garra G Large B@ Cj 20k AS"/>
    <s v="Patas"/>
    <s v="Patas Garras"/>
    <x v="2"/>
    <n v="-3080"/>
    <n v="1111"/>
    <n v="0"/>
    <n v="-3080"/>
    <n v="1111"/>
    <x v="77"/>
    <x v="5"/>
    <m/>
    <n v="0"/>
    <x v="2"/>
    <n v="0"/>
  </r>
  <r>
    <n v="1012601"/>
    <x v="4"/>
    <x v="0"/>
    <x v="1"/>
    <s v="1012601"/>
    <s v="PO Pana S/Corazon@ Cj 20k AS"/>
    <s v="Menudencias"/>
    <s v="Menudencias Pana"/>
    <x v="5"/>
    <n v="5664"/>
    <n v="167936"/>
    <n v="173601"/>
    <n v="5664"/>
    <n v="167936"/>
    <x v="517"/>
    <x v="554"/>
    <m/>
    <n v="1.3759999999892898"/>
    <x v="0"/>
    <n v="0"/>
  </r>
  <r>
    <n v="1012633"/>
    <x v="4"/>
    <x v="0"/>
    <x v="1"/>
    <s v="1012633"/>
    <s v="PO Pana S/Corazón@ Cj 20k AS"/>
    <s v="Menudencias"/>
    <s v="Menudencias Pana"/>
    <x v="5"/>
    <n v="78"/>
    <n v="0"/>
    <n v="0"/>
    <n v="78"/>
    <n v="0"/>
    <x v="77"/>
    <x v="5"/>
    <m/>
    <n v="0"/>
    <x v="2"/>
    <n v="0"/>
  </r>
  <r>
    <n v="1012681"/>
    <x v="4"/>
    <x v="0"/>
    <x v="1"/>
    <s v="1012681"/>
    <s v="PO Nudillo @ Cj 20Kg AS"/>
    <s v="Subprod"/>
    <s v="Subprod Despunte Tru"/>
    <x v="2"/>
    <n v="-1120"/>
    <n v="0"/>
    <n v="0"/>
    <n v="-1120"/>
    <n v="49120"/>
    <x v="2"/>
    <x v="3"/>
    <m/>
    <n v="24000"/>
    <x v="0"/>
    <n v="0"/>
  </r>
  <r>
    <n v="1012694"/>
    <x v="4"/>
    <x v="0"/>
    <x v="1"/>
    <s v="1012694"/>
    <s v="PO PchDeh 4-10oz NMr@ Cj AS"/>
    <s v="Pechuga Desh"/>
    <s v="Pechuga Desh s/Piel"/>
    <x v="5"/>
    <n v="-13053"/>
    <n v="67484"/>
    <n v="54432"/>
    <n v="-13053"/>
    <n v="72884"/>
    <x v="518"/>
    <x v="555"/>
    <m/>
    <n v="-42.144000000000233"/>
    <x v="1"/>
    <n v="0"/>
  </r>
  <r>
    <n v="1012724"/>
    <x v="4"/>
    <x v="0"/>
    <x v="1"/>
    <s v="1012724"/>
    <s v="PO Corazon@ Bo 19k Cj"/>
    <s v="Menudencias"/>
    <s v="Menudencias Corazón"/>
    <x v="7"/>
    <n v="1463"/>
    <n v="0"/>
    <n v="1463"/>
    <n v="0"/>
    <n v="8011"/>
    <x v="519"/>
    <x v="556"/>
    <m/>
    <n v="0"/>
    <x v="2"/>
    <n v="0"/>
  </r>
  <r>
    <n v="1012725"/>
    <x v="4"/>
    <x v="0"/>
    <x v="1"/>
    <s v="1012725"/>
    <s v="PO File s/t 8x5 Mr@ Cj AS"/>
    <s v="Filete"/>
    <s v="Filete"/>
    <x v="6"/>
    <n v="4463"/>
    <n v="13537"/>
    <n v="18000"/>
    <n v="4463"/>
    <n v="16057"/>
    <x v="520"/>
    <x v="302"/>
    <m/>
    <n v="0"/>
    <x v="2"/>
    <n v="0"/>
  </r>
  <r>
    <n v="1012730"/>
    <x v="4"/>
    <x v="0"/>
    <x v="1"/>
    <s v="1012730"/>
    <s v="PO Corazón@ Placa 19kg Cj AS"/>
    <s v="Menudencias"/>
    <s v="Menudencias Corazón"/>
    <x v="7"/>
    <n v="1639"/>
    <n v="0"/>
    <n v="1639"/>
    <n v="1639"/>
    <n v="0"/>
    <x v="521"/>
    <x v="556"/>
    <m/>
    <n v="-6372"/>
    <x v="1"/>
    <n v="0"/>
  </r>
  <r>
    <n v="1012745"/>
    <x v="4"/>
    <x v="0"/>
    <x v="1"/>
    <s v="1012745"/>
    <s v="PO Corazon part@Blo 19 kg"/>
    <s v="Menudencias"/>
    <s v="Menudencias Corazón"/>
    <x v="7"/>
    <n v="16297"/>
    <n v="0"/>
    <n v="16297"/>
    <n v="16297"/>
    <n v="5306"/>
    <x v="196"/>
    <x v="557"/>
    <m/>
    <n v="-8011"/>
    <x v="1"/>
    <n v="0"/>
  </r>
  <r>
    <n v="1012773"/>
    <x v="4"/>
    <x v="0"/>
    <x v="1"/>
    <s v="1012773"/>
    <s v="PO Pana S/Corazon@ Cj 20k AS"/>
    <s v="Menudencias"/>
    <s v="Menudencias Pana"/>
    <x v="7"/>
    <m/>
    <m/>
    <m/>
    <n v="0"/>
    <n v="21600"/>
    <x v="522"/>
    <x v="558"/>
    <m/>
    <n v="-4.7400000000016007"/>
    <x v="1"/>
    <n v="0"/>
  </r>
  <r>
    <n v="1012788"/>
    <x v="4"/>
    <x v="0"/>
    <x v="1"/>
    <s v="1012788"/>
    <s v="PO Pech c/h c/p Blo Mex@ Cj 20k AS"/>
    <s v="Pechuga"/>
    <s v="Pechuga Entera"/>
    <x v="6"/>
    <n v="0"/>
    <n v="160000"/>
    <n v="160000"/>
    <n v="0"/>
    <n v="196000"/>
    <x v="297"/>
    <x v="559"/>
    <m/>
    <n v="3520"/>
    <x v="0"/>
    <n v="0"/>
  </r>
  <r>
    <n v="1010877"/>
    <x v="4"/>
    <x v="0"/>
    <x v="2"/>
    <s v="1010877"/>
    <s v="PO Molleja Mrps@ Cj 10k AS"/>
    <s v="Menudencias"/>
    <s v="Menudencias Contre"/>
    <x v="1"/>
    <m/>
    <m/>
    <m/>
    <m/>
    <m/>
    <x v="1"/>
    <x v="5"/>
    <n v="96800"/>
    <n v="0"/>
    <x v="2"/>
    <n v="48000"/>
  </r>
  <r>
    <n v="1010886"/>
    <x v="4"/>
    <x v="0"/>
    <x v="2"/>
    <s v="1010886"/>
    <s v="PO PchDeh 6oz 2x10 NMr@ Cj 9k AS"/>
    <s v="Pechuga Desh"/>
    <s v="Pechuga Desh s/Piel"/>
    <x v="5"/>
    <m/>
    <m/>
    <m/>
    <m/>
    <m/>
    <x v="1"/>
    <x v="5"/>
    <n v="4540"/>
    <n v="0"/>
    <x v="2"/>
    <n v="0"/>
  </r>
  <r>
    <n v="1011047"/>
    <x v="4"/>
    <x v="0"/>
    <x v="2"/>
    <s v="1011047"/>
    <s v="PO PchDeh &gt;170g NMr@ Cj 10k SP"/>
    <s v="Pechuga Desh"/>
    <s v="Pechuga Desh s/Piel"/>
    <x v="6"/>
    <m/>
    <m/>
    <m/>
    <m/>
    <m/>
    <x v="1"/>
    <x v="5"/>
    <n v="21378"/>
    <n v="0"/>
    <x v="2"/>
    <n v="0"/>
  </r>
  <r>
    <n v="1011127"/>
    <x v="4"/>
    <x v="0"/>
    <x v="2"/>
    <s v="1011127"/>
    <s v="PO PchDeh Random Mr Mex@ Cj 10k AS"/>
    <s v="Pechuga Desh"/>
    <s v="Pechuga Desh s/Piel"/>
    <x v="6"/>
    <m/>
    <m/>
    <m/>
    <m/>
    <m/>
    <x v="1"/>
    <x v="5"/>
    <n v="1390254"/>
    <n v="0"/>
    <x v="2"/>
    <n v="0"/>
  </r>
  <r>
    <n v="1011150"/>
    <x v="4"/>
    <x v="0"/>
    <x v="2"/>
    <s v="1011150"/>
    <s v="PO Tru-Ctro Ala Mex@ Cj 9k AS"/>
    <s v="Ala"/>
    <s v="Ala Trutro-Centro"/>
    <x v="6"/>
    <m/>
    <m/>
    <m/>
    <m/>
    <m/>
    <x v="1"/>
    <x v="5"/>
    <n v="71774"/>
    <n v="0"/>
    <x v="2"/>
    <n v="0"/>
  </r>
  <r>
    <n v="1011250"/>
    <x v="4"/>
    <x v="0"/>
    <x v="2"/>
    <s v="1011250"/>
    <s v="PO PchDeh NMr s/cal 4x10@ Cj 20k Am AS"/>
    <s v="Pechuga Desh"/>
    <s v="Pechuga Desh s/Piel"/>
    <x v="5"/>
    <m/>
    <m/>
    <m/>
    <m/>
    <m/>
    <x v="1"/>
    <x v="5"/>
    <n v="13627"/>
    <n v="0"/>
    <x v="2"/>
    <n v="0"/>
  </r>
  <r>
    <n v="1011421"/>
    <x v="4"/>
    <x v="0"/>
    <x v="2"/>
    <s v="1011421"/>
    <s v="PO Ppa Esp 50 Pim@ Cj 20k AS"/>
    <s v="Carne Recuperada"/>
    <s v="Carne Recuperada Pul"/>
    <x v="0"/>
    <m/>
    <m/>
    <m/>
    <m/>
    <m/>
    <x v="1"/>
    <x v="5"/>
    <n v="886932"/>
    <n v="0"/>
    <x v="2"/>
    <n v="336000"/>
  </r>
  <r>
    <n v="1011558"/>
    <x v="4"/>
    <x v="0"/>
    <x v="2"/>
    <s v="1011558"/>
    <s v="PO Ppa Esp@ 2 blo x 10k Cj AS"/>
    <s v="Carne Recuperada"/>
    <s v="Carne Recuperada Pul"/>
    <x v="0"/>
    <m/>
    <m/>
    <m/>
    <m/>
    <m/>
    <x v="1"/>
    <x v="5"/>
    <n v="121637"/>
    <n v="0"/>
    <x v="2"/>
    <n v="48000"/>
  </r>
  <r>
    <n v="1011560"/>
    <x v="4"/>
    <x v="0"/>
    <x v="2"/>
    <s v="1011560"/>
    <s v="PO Corazón@ Bo Cj 18k AS"/>
    <s v="Menudencias"/>
    <s v="Menudencias Corazón"/>
    <x v="3"/>
    <m/>
    <m/>
    <m/>
    <m/>
    <m/>
    <x v="1"/>
    <x v="5"/>
    <n v="15311"/>
    <n v="0"/>
    <x v="2"/>
    <n v="0"/>
  </r>
  <r>
    <n v="1011586"/>
    <x v="4"/>
    <x v="0"/>
    <x v="2"/>
    <s v="1011586"/>
    <s v="PO Ala Media B 4x10@ Cj 20k AS"/>
    <s v="Ala"/>
    <s v="Ala Centro"/>
    <x v="2"/>
    <m/>
    <m/>
    <m/>
    <m/>
    <m/>
    <x v="1"/>
    <x v="5"/>
    <n v="68744"/>
    <n v="0"/>
    <x v="2"/>
    <n v="24000"/>
  </r>
  <r>
    <n v="1011701"/>
    <x v="4"/>
    <x v="0"/>
    <x v="2"/>
    <s v="1011701"/>
    <s v="PO PchDeh NMr@ Cj 20k AS"/>
    <s v="Pechuga Desh"/>
    <s v="Pechuga Desh s/Piel"/>
    <x v="5"/>
    <m/>
    <m/>
    <m/>
    <m/>
    <m/>
    <x v="1"/>
    <x v="5"/>
    <n v="84083"/>
    <n v="0"/>
    <x v="2"/>
    <n v="0"/>
  </r>
  <r>
    <n v="1011748"/>
    <x v="4"/>
    <x v="0"/>
    <x v="2"/>
    <s v="1011748"/>
    <s v="PO PchDeh &gt;170 NMr@ Cj 10k AS"/>
    <s v="Pechuga Desh"/>
    <s v="Pechuga Desh s/Piel"/>
    <x v="7"/>
    <m/>
    <m/>
    <m/>
    <m/>
    <m/>
    <x v="1"/>
    <x v="5"/>
    <n v="146998"/>
    <n v="0"/>
    <x v="2"/>
    <n v="0"/>
  </r>
  <r>
    <n v="1011967"/>
    <x v="4"/>
    <x v="0"/>
    <x v="2"/>
    <s v="1011967"/>
    <s v="PO Garra J@ Bo Cj 20k AS"/>
    <s v="Patas"/>
    <s v="Patas Garras"/>
    <x v="2"/>
    <m/>
    <m/>
    <m/>
    <m/>
    <m/>
    <x v="1"/>
    <x v="5"/>
    <n v="184422"/>
    <n v="0"/>
    <x v="2"/>
    <n v="0"/>
  </r>
  <r>
    <n v="1011968"/>
    <x v="4"/>
    <x v="0"/>
    <x v="2"/>
    <s v="1011968"/>
    <s v="PO Garra L A@ Bo Cj 20k AS"/>
    <s v="Patas"/>
    <s v="Patas Garras"/>
    <x v="2"/>
    <m/>
    <m/>
    <m/>
    <m/>
    <m/>
    <x v="1"/>
    <x v="5"/>
    <n v="18005"/>
    <n v="0"/>
    <x v="2"/>
    <n v="0"/>
  </r>
  <r>
    <n v="1011969"/>
    <x v="4"/>
    <x v="0"/>
    <x v="2"/>
    <s v="1011969"/>
    <s v="PO Garra L B@ Bo Cj 20k AS"/>
    <s v="Patas"/>
    <s v="Patas Garras"/>
    <x v="2"/>
    <m/>
    <m/>
    <m/>
    <m/>
    <m/>
    <x v="1"/>
    <x v="5"/>
    <n v="132912"/>
    <n v="0"/>
    <x v="2"/>
    <n v="0"/>
  </r>
  <r>
    <n v="1012012"/>
    <x v="4"/>
    <x v="0"/>
    <x v="2"/>
    <s v="1012012"/>
    <s v="PO Ala Ctro Mr@ Fi Cj 18k AS"/>
    <s v="Ala"/>
    <s v="Ala Centro"/>
    <x v="4"/>
    <m/>
    <m/>
    <m/>
    <m/>
    <m/>
    <x v="1"/>
    <x v="5"/>
    <n v="16423"/>
    <n v="0"/>
    <x v="2"/>
    <n v="0"/>
  </r>
  <r>
    <n v="1012107"/>
    <x v="4"/>
    <x v="0"/>
    <x v="2"/>
    <s v="1012107"/>
    <s v="PO PchDeh 4oz Mr@ Cj AS"/>
    <s v="Pechuga Desh"/>
    <s v="Pechuga Desh s/Piel"/>
    <x v="5"/>
    <m/>
    <m/>
    <m/>
    <m/>
    <m/>
    <x v="1"/>
    <x v="5"/>
    <n v="80735"/>
    <n v="0"/>
    <x v="2"/>
    <n v="0"/>
  </r>
  <r>
    <n v="1012108"/>
    <x v="4"/>
    <x v="0"/>
    <x v="2"/>
    <s v="1012108"/>
    <s v="PO PchDeh 5oz Mr@ Cj AS"/>
    <s v="Pechuga Desh"/>
    <s v="Pechuga Desh s/Piel"/>
    <x v="5"/>
    <m/>
    <m/>
    <m/>
    <m/>
    <m/>
    <x v="1"/>
    <x v="5"/>
    <n v="301584"/>
    <n v="0"/>
    <x v="2"/>
    <n v="0"/>
  </r>
  <r>
    <n v="1012109"/>
    <x v="4"/>
    <x v="0"/>
    <x v="2"/>
    <s v="1012109"/>
    <s v="PO PchDeh 6oz Mr@ Cj AS"/>
    <s v="Pechuga Desh"/>
    <s v="Pechuga Desh s/Piel"/>
    <x v="5"/>
    <m/>
    <m/>
    <m/>
    <m/>
    <m/>
    <x v="1"/>
    <x v="5"/>
    <n v="384968"/>
    <n v="0"/>
    <x v="2"/>
    <n v="0"/>
  </r>
  <r>
    <n v="1012115"/>
    <x v="4"/>
    <x v="0"/>
    <x v="2"/>
    <s v="1012115"/>
    <s v="PO PchDeh 6oz 2x10 Mr@ Cj 20k AS"/>
    <s v="Pechuga Desh"/>
    <s v="Pechuga Desh s/Piel"/>
    <x v="5"/>
    <m/>
    <m/>
    <m/>
    <m/>
    <m/>
    <x v="1"/>
    <x v="5"/>
    <n v="46271"/>
    <n v="0"/>
    <x v="2"/>
    <n v="0"/>
  </r>
  <r>
    <n v="1012145"/>
    <x v="4"/>
    <x v="0"/>
    <x v="2"/>
    <s v="1012145"/>
    <s v="PO PchDeh S/p/g/f &lt;140@ Fi Cj 20k AS"/>
    <s v="Pechuga Desh"/>
    <s v="Pechuga Desh s/Piel"/>
    <x v="5"/>
    <m/>
    <m/>
    <m/>
    <m/>
    <m/>
    <x v="1"/>
    <x v="5"/>
    <n v="83654"/>
    <n v="0"/>
    <x v="2"/>
    <n v="0"/>
  </r>
  <r>
    <n v="1012147"/>
    <x v="4"/>
    <x v="0"/>
    <x v="2"/>
    <s v="1012147"/>
    <s v="PO File s/t Mr@ Fi Cj 17k AS"/>
    <s v="Filete"/>
    <s v="Filete"/>
    <x v="5"/>
    <m/>
    <m/>
    <m/>
    <m/>
    <m/>
    <x v="1"/>
    <x v="5"/>
    <n v="195879"/>
    <n v="0"/>
    <x v="2"/>
    <n v="0"/>
  </r>
  <r>
    <n v="1012148"/>
    <x v="4"/>
    <x v="0"/>
    <x v="2"/>
    <s v="1012148"/>
    <s v="PO Tru-Ctro Ala 60-80 Mr@ Fi Cj 20k AS"/>
    <s v="Ala"/>
    <s v="Ala Trutro-Centro"/>
    <x v="5"/>
    <m/>
    <m/>
    <m/>
    <m/>
    <m/>
    <x v="1"/>
    <x v="5"/>
    <n v="86582"/>
    <n v="0"/>
    <x v="2"/>
    <n v="0"/>
  </r>
  <r>
    <n v="1012157"/>
    <x v="4"/>
    <x v="0"/>
    <x v="2"/>
    <s v="1012157"/>
    <s v="PO Tru Ala 8x5@ Fi Cj AS"/>
    <s v="Ala"/>
    <s v="Ala Trutro"/>
    <x v="5"/>
    <m/>
    <m/>
    <m/>
    <m/>
    <m/>
    <x v="1"/>
    <x v="5"/>
    <n v="22186"/>
    <n v="0"/>
    <x v="2"/>
    <n v="0"/>
  </r>
  <r>
    <n v="1012158"/>
    <x v="4"/>
    <x v="0"/>
    <x v="2"/>
    <s v="1012158"/>
    <s v="PO File s/t 8x5 Mr@ Fi Cj AS"/>
    <s v="Filete"/>
    <s v="Filete"/>
    <x v="5"/>
    <m/>
    <m/>
    <m/>
    <m/>
    <m/>
    <x v="1"/>
    <x v="5"/>
    <n v="99007"/>
    <n v="0"/>
    <x v="2"/>
    <n v="0"/>
  </r>
  <r>
    <n v="1012159"/>
    <x v="4"/>
    <x v="0"/>
    <x v="2"/>
    <s v="1012159"/>
    <s v="PO Tru Ctro Ala 60-80 8x5 Mr@ Fi Cj AS"/>
    <s v="Ala"/>
    <s v="Ala Trutro-Centro"/>
    <x v="5"/>
    <m/>
    <m/>
    <m/>
    <m/>
    <m/>
    <x v="1"/>
    <x v="5"/>
    <n v="305755"/>
    <n v="0"/>
    <x v="2"/>
    <n v="0"/>
  </r>
  <r>
    <n v="1012160"/>
    <x v="4"/>
    <x v="0"/>
    <x v="2"/>
    <s v="1012160"/>
    <s v="PO PchDeh 8x5 Mr@ Fi Cj AS"/>
    <s v="Pechuga Desh"/>
    <s v="Pechuga Desh s/Piel"/>
    <x v="5"/>
    <m/>
    <m/>
    <m/>
    <m/>
    <m/>
    <x v="1"/>
    <x v="5"/>
    <n v="93415"/>
    <n v="0"/>
    <x v="2"/>
    <n v="0"/>
  </r>
  <r>
    <n v="1012161"/>
    <x v="4"/>
    <x v="0"/>
    <x v="2"/>
    <s v="1012161"/>
    <s v="PO Ala Ctro 8x5 Mr@ Cj 20k AS"/>
    <s v="Ala"/>
    <s v="Ala Centro"/>
    <x v="5"/>
    <m/>
    <m/>
    <m/>
    <m/>
    <m/>
    <x v="1"/>
    <x v="5"/>
    <n v="65181"/>
    <n v="0"/>
    <x v="2"/>
    <n v="0"/>
  </r>
  <r>
    <n v="1012163"/>
    <x v="4"/>
    <x v="0"/>
    <x v="2"/>
    <s v="1012163"/>
    <s v="PO File s/t 4x10 Mr@ Zi Cj 20k AS"/>
    <s v="Filete"/>
    <s v="Filete"/>
    <x v="5"/>
    <m/>
    <m/>
    <m/>
    <m/>
    <m/>
    <x v="1"/>
    <x v="5"/>
    <n v="49731"/>
    <n v="0"/>
    <x v="2"/>
    <n v="0"/>
  </r>
  <r>
    <n v="1012164"/>
    <x v="4"/>
    <x v="0"/>
    <x v="2"/>
    <s v="1012164"/>
    <s v="PO Ala Ctro 4x10 Mr@ Zi Cj 20k AS"/>
    <s v="Ala"/>
    <s v="Ala Centro"/>
    <x v="5"/>
    <m/>
    <m/>
    <m/>
    <m/>
    <m/>
    <x v="1"/>
    <x v="5"/>
    <n v="34509"/>
    <n v="0"/>
    <x v="2"/>
    <n v="0"/>
  </r>
  <r>
    <n v="1012165"/>
    <x v="4"/>
    <x v="0"/>
    <x v="2"/>
    <s v="1012165"/>
    <s v="PO Tru-Ctro Ala 4x10 Mr@ Zi Cj AS"/>
    <s v="Ala"/>
    <s v="Ala Trutro-Centro"/>
    <x v="5"/>
    <m/>
    <m/>
    <m/>
    <m/>
    <m/>
    <x v="1"/>
    <x v="5"/>
    <n v="888239"/>
    <n v="0"/>
    <x v="2"/>
    <n v="0"/>
  </r>
  <r>
    <n v="1012166"/>
    <x v="4"/>
    <x v="0"/>
    <x v="2"/>
    <s v="1012166"/>
    <s v="PO Tru Ala 4x10 Mr@ Zi Cj AS"/>
    <s v="Ala"/>
    <s v="Ala Trutro"/>
    <x v="5"/>
    <m/>
    <m/>
    <m/>
    <m/>
    <m/>
    <x v="1"/>
    <x v="5"/>
    <n v="4047"/>
    <n v="0"/>
    <x v="2"/>
    <n v="0"/>
  </r>
  <r>
    <n v="1012167"/>
    <x v="4"/>
    <x v="0"/>
    <x v="2"/>
    <s v="1012167"/>
    <s v="PO PchDeh 4x10 Mr@ Zi Cj 20k AS"/>
    <s v="Pechuga Desh"/>
    <s v="Pechuga Desh s/Piel"/>
    <x v="5"/>
    <m/>
    <m/>
    <m/>
    <m/>
    <m/>
    <x v="1"/>
    <x v="5"/>
    <n v="649598"/>
    <n v="0"/>
    <x v="2"/>
    <n v="0"/>
  </r>
  <r>
    <n v="1012207"/>
    <x v="4"/>
    <x v="0"/>
    <x v="2"/>
    <s v="1012207"/>
    <s v="PO Ctre Mrps@ Bo 12x1k Cj AS"/>
    <s v="Menudencias"/>
    <s v="Menudencias Contre"/>
    <x v="1"/>
    <m/>
    <m/>
    <m/>
    <m/>
    <m/>
    <x v="1"/>
    <x v="5"/>
    <n v="45498"/>
    <n v="0"/>
    <x v="2"/>
    <n v="24000"/>
  </r>
  <r>
    <n v="1012208"/>
    <x v="4"/>
    <x v="0"/>
    <x v="2"/>
    <s v="1012208"/>
    <s v="GA S/m@ Bo Cj AS"/>
    <s v="Reproductor"/>
    <s v="Reproductor Gallina"/>
    <x v="0"/>
    <m/>
    <m/>
    <m/>
    <m/>
    <m/>
    <x v="1"/>
    <x v="5"/>
    <n v="41240"/>
    <n v="0"/>
    <x v="2"/>
    <n v="0"/>
  </r>
  <r>
    <n v="1012275"/>
    <x v="4"/>
    <x v="0"/>
    <x v="2"/>
    <s v="1012275"/>
    <s v="PO Tru Ala 4x10 NMr@ Bo Cj 20k AS"/>
    <s v="Ala"/>
    <s v="Ala Trutro"/>
    <x v="2"/>
    <m/>
    <m/>
    <m/>
    <m/>
    <m/>
    <x v="1"/>
    <x v="5"/>
    <n v="12000"/>
    <n v="0"/>
    <x v="2"/>
    <n v="0"/>
  </r>
  <r>
    <n v="1012278"/>
    <x v="4"/>
    <x v="0"/>
    <x v="2"/>
    <s v="1012278"/>
    <s v="PO Tru Ala Mex@ Cj 9k AS"/>
    <s v="Ala"/>
    <s v="Ala Trutro"/>
    <x v="6"/>
    <m/>
    <m/>
    <m/>
    <m/>
    <m/>
    <x v="1"/>
    <x v="5"/>
    <n v="87873"/>
    <n v="0"/>
    <x v="2"/>
    <n v="0"/>
  </r>
  <r>
    <n v="1012283"/>
    <x v="4"/>
    <x v="0"/>
    <x v="2"/>
    <s v="1012283"/>
    <s v="PO Pana S/Corazón@ Cj 20k AS"/>
    <s v="Menudencias"/>
    <s v="Menudencias Pana"/>
    <x v="0"/>
    <m/>
    <m/>
    <m/>
    <m/>
    <m/>
    <x v="1"/>
    <x v="5"/>
    <n v="99115"/>
    <n v="0"/>
    <x v="2"/>
    <n v="0"/>
  </r>
  <r>
    <n v="1012326"/>
    <x v="4"/>
    <x v="0"/>
    <x v="2"/>
    <s v="1012326"/>
    <s v="PO Corazon@Bo 12k Cj AS"/>
    <s v="Menudencias"/>
    <s v="Menudencias Corazón"/>
    <x v="8"/>
    <m/>
    <m/>
    <m/>
    <m/>
    <m/>
    <x v="1"/>
    <x v="5"/>
    <n v="7141"/>
    <n v="0"/>
    <x v="2"/>
    <n v="0"/>
  </r>
  <r>
    <n v="1012362"/>
    <x v="4"/>
    <x v="0"/>
    <x v="2"/>
    <s v="1012362"/>
    <s v="PO Corazon@ Cj 18k AS"/>
    <s v="Menudencias"/>
    <s v="Menudencias Corazón"/>
    <x v="3"/>
    <m/>
    <m/>
    <m/>
    <m/>
    <m/>
    <x v="1"/>
    <x v="5"/>
    <n v="58446"/>
    <n v="0"/>
    <x v="2"/>
    <n v="0"/>
  </r>
  <r>
    <n v="1012399"/>
    <x v="4"/>
    <x v="0"/>
    <x v="2"/>
    <s v="1012399"/>
    <s v="PO PchDeh 700g IQF Mr@ Cj AS"/>
    <s v="Pechuga Desh"/>
    <s v="Pechuga Desh s/Piel"/>
    <x v="5"/>
    <m/>
    <m/>
    <m/>
    <m/>
    <m/>
    <x v="1"/>
    <x v="5"/>
    <n v="15791"/>
    <n v="0"/>
    <x v="2"/>
    <n v="0"/>
  </r>
  <r>
    <n v="1012400"/>
    <x v="4"/>
    <x v="0"/>
    <x v="2"/>
    <s v="1012400"/>
    <s v="PO File s/t 700g Mr@ Cj AS"/>
    <s v="Filete"/>
    <s v="Filete"/>
    <x v="5"/>
    <m/>
    <m/>
    <m/>
    <m/>
    <m/>
    <x v="1"/>
    <x v="5"/>
    <n v="25420"/>
    <n v="0"/>
    <x v="2"/>
    <n v="0"/>
  </r>
  <r>
    <n v="1012401"/>
    <x v="4"/>
    <x v="0"/>
    <x v="2"/>
    <s v="1012401"/>
    <s v="PO Tru-Ctro Ala 700g Mr@ Cj AS"/>
    <s v="Ala"/>
    <s v="Ala Trutro-Centro"/>
    <x v="5"/>
    <m/>
    <m/>
    <m/>
    <m/>
    <m/>
    <x v="1"/>
    <x v="5"/>
    <n v="35187"/>
    <n v="0"/>
    <x v="2"/>
    <n v="0"/>
  </r>
  <r>
    <n v="1012434"/>
    <x v="4"/>
    <x v="0"/>
    <x v="2"/>
    <s v="1012434"/>
    <s v="PO Pta Ala@ Cj 20k AS"/>
    <s v="Ala"/>
    <s v="Ala Punta"/>
    <x v="2"/>
    <m/>
    <m/>
    <m/>
    <m/>
    <m/>
    <x v="1"/>
    <x v="5"/>
    <n v="9458"/>
    <n v="0"/>
    <x v="2"/>
    <n v="0"/>
  </r>
  <r>
    <n v="1012448"/>
    <x v="4"/>
    <x v="0"/>
    <x v="2"/>
    <s v="1012448"/>
    <s v="PO Garra Economy@ Cj 20k AS"/>
    <s v="Patas"/>
    <s v="Patas Garras"/>
    <x v="2"/>
    <m/>
    <m/>
    <m/>
    <m/>
    <m/>
    <x v="1"/>
    <x v="5"/>
    <n v="203780"/>
    <n v="0"/>
    <x v="2"/>
    <n v="96000"/>
  </r>
  <r>
    <n v="1012451"/>
    <x v="4"/>
    <x v="0"/>
    <x v="2"/>
    <s v="1012451"/>
    <s v="PO Ala Media@ Cj 15k AS"/>
    <s v="Ala"/>
    <s v="Ala Centro"/>
    <x v="2"/>
    <m/>
    <m/>
    <m/>
    <m/>
    <m/>
    <x v="1"/>
    <x v="5"/>
    <n v="32595"/>
    <n v="0"/>
    <x v="2"/>
    <n v="0"/>
  </r>
  <r>
    <n v="1012452"/>
    <x v="4"/>
    <x v="0"/>
    <x v="2"/>
    <s v="1012452"/>
    <s v="PO Ala Media Grado B@ Cj AS"/>
    <s v="Ala"/>
    <s v="Ala Centro"/>
    <x v="2"/>
    <m/>
    <m/>
    <m/>
    <m/>
    <m/>
    <x v="1"/>
    <x v="5"/>
    <n v="20495"/>
    <n v="0"/>
    <x v="2"/>
    <n v="0"/>
  </r>
  <r>
    <n v="1012455"/>
    <x v="4"/>
    <x v="0"/>
    <x v="2"/>
    <s v="1012455"/>
    <s v="PO Ctro Pta Ala Choice@ Cj 20k AS"/>
    <s v="Ala"/>
    <s v="Ala Centro-Punta"/>
    <x v="2"/>
    <m/>
    <m/>
    <m/>
    <m/>
    <m/>
    <x v="1"/>
    <x v="5"/>
    <n v="219260"/>
    <n v="0"/>
    <x v="2"/>
    <n v="0"/>
  </r>
  <r>
    <n v="1012483"/>
    <x v="4"/>
    <x v="0"/>
    <x v="2"/>
    <s v="1012483"/>
    <s v="PO Tru-Ctro Ala 4x10 Mr@ Cj AS"/>
    <s v="Ala"/>
    <s v="Ala Trutro-Centro"/>
    <x v="5"/>
    <m/>
    <m/>
    <m/>
    <m/>
    <m/>
    <x v="1"/>
    <x v="5"/>
    <n v="260573"/>
    <n v="0"/>
    <x v="2"/>
    <n v="0"/>
  </r>
  <r>
    <n v="1012488"/>
    <x v="4"/>
    <x v="0"/>
    <x v="2"/>
    <s v="1012488"/>
    <s v="PO PchDeh R Mr@ Bo Cj 20k AS"/>
    <s v="Pechuga Desh"/>
    <s v="Pechuga Desh s/Piel"/>
    <x v="5"/>
    <m/>
    <m/>
    <m/>
    <m/>
    <m/>
    <x v="1"/>
    <x v="5"/>
    <n v="19960"/>
    <n v="0"/>
    <x v="2"/>
    <n v="0"/>
  </r>
  <r>
    <n v="1012502"/>
    <x v="4"/>
    <x v="0"/>
    <x v="2"/>
    <s v="1012502"/>
    <s v="PO Garra Large B@ Cj 20k AS"/>
    <s v="Patas"/>
    <s v="Patas Garras"/>
    <x v="2"/>
    <m/>
    <m/>
    <m/>
    <m/>
    <m/>
    <x v="1"/>
    <x v="5"/>
    <n v="9701"/>
    <n v="0"/>
    <x v="2"/>
    <n v="0"/>
  </r>
  <r>
    <n v="1012503"/>
    <x v="4"/>
    <x v="0"/>
    <x v="2"/>
    <s v="1012503"/>
    <s v="PO Garra M B@ Cj 20k AS"/>
    <s v="Patas"/>
    <s v="Patas Garras"/>
    <x v="2"/>
    <m/>
    <m/>
    <m/>
    <m/>
    <m/>
    <x v="1"/>
    <x v="5"/>
    <n v="287500"/>
    <n v="0"/>
    <x v="2"/>
    <n v="0"/>
  </r>
  <r>
    <n v="1012504"/>
    <x v="4"/>
    <x v="0"/>
    <x v="2"/>
    <s v="1012504"/>
    <s v="PO Garra Economy@ Cj 20k AS"/>
    <s v="Patas"/>
    <s v="Patas Garras"/>
    <x v="2"/>
    <m/>
    <m/>
    <m/>
    <m/>
    <m/>
    <x v="1"/>
    <x v="5"/>
    <n v="56367"/>
    <n v="0"/>
    <x v="2"/>
    <n v="24000"/>
  </r>
  <r>
    <n v="1012518"/>
    <x v="4"/>
    <x v="0"/>
    <x v="2"/>
    <s v="1012518"/>
    <s v="PO File s/t  RC´S 8x5@ Cj AS"/>
    <s v="Filete"/>
    <s v="Filete"/>
    <x v="5"/>
    <m/>
    <m/>
    <m/>
    <m/>
    <m/>
    <x v="1"/>
    <x v="5"/>
    <n v="154997"/>
    <n v="0"/>
    <x v="2"/>
    <n v="0"/>
  </r>
  <r>
    <n v="1012519"/>
    <x v="4"/>
    <x v="0"/>
    <x v="2"/>
    <s v="1012519"/>
    <s v="PO PchDeh 4oz Mr@ Cj AS"/>
    <s v="Pechuga Desh"/>
    <s v="Pechuga Desh s/Piel"/>
    <x v="5"/>
    <m/>
    <m/>
    <m/>
    <m/>
    <m/>
    <x v="1"/>
    <x v="5"/>
    <n v="17038"/>
    <n v="0"/>
    <x v="2"/>
    <n v="0"/>
  </r>
  <r>
    <n v="1012520"/>
    <x v="4"/>
    <x v="0"/>
    <x v="2"/>
    <s v="1012520"/>
    <s v="PO PchDeh 5oz Mr@ Cj AS"/>
    <s v="Pechuga Desh"/>
    <s v="Pechuga Desh s/Piel"/>
    <x v="5"/>
    <m/>
    <m/>
    <m/>
    <m/>
    <m/>
    <x v="1"/>
    <x v="5"/>
    <n v="69859"/>
    <n v="0"/>
    <x v="2"/>
    <n v="0"/>
  </r>
  <r>
    <n v="1012521"/>
    <x v="4"/>
    <x v="0"/>
    <x v="2"/>
    <s v="1012521"/>
    <s v="PO PchDeh 6oz Mr@ Cj AS"/>
    <s v="Pechuga Desh"/>
    <s v="Pechuga Desh s/Piel"/>
    <x v="5"/>
    <m/>
    <m/>
    <m/>
    <m/>
    <m/>
    <x v="1"/>
    <x v="5"/>
    <n v="180457"/>
    <n v="0"/>
    <x v="2"/>
    <n v="0"/>
  </r>
  <r>
    <n v="1012522"/>
    <x v="4"/>
    <x v="0"/>
    <x v="2"/>
    <s v="1012522"/>
    <s v="PO PchDeh 7oz Mr@ Cj AS"/>
    <s v="Pechuga Desh"/>
    <s v="Pechuga Desh s/Piel"/>
    <x v="5"/>
    <m/>
    <m/>
    <m/>
    <m/>
    <m/>
    <x v="1"/>
    <x v="5"/>
    <n v="101839"/>
    <n v="0"/>
    <x v="2"/>
    <n v="0"/>
  </r>
  <r>
    <n v="1012523"/>
    <x v="4"/>
    <x v="0"/>
    <x v="2"/>
    <s v="1012523"/>
    <s v="PO PchDeh 8oz Mr@ Cj AS"/>
    <s v="Pechuga Desh"/>
    <s v="Pechuga Desh s/Piel"/>
    <x v="5"/>
    <m/>
    <m/>
    <m/>
    <m/>
    <m/>
    <x v="1"/>
    <x v="5"/>
    <n v="79704"/>
    <n v="0"/>
    <x v="2"/>
    <n v="0"/>
  </r>
  <r>
    <n v="1012524"/>
    <x v="4"/>
    <x v="0"/>
    <x v="2"/>
    <s v="1012524"/>
    <s v="PO PchDeh 9oz Mr@ Cj AS"/>
    <s v="Pechuga Desh"/>
    <s v="Pechuga Desh s/Piel"/>
    <x v="5"/>
    <m/>
    <m/>
    <m/>
    <m/>
    <m/>
    <x v="1"/>
    <x v="5"/>
    <n v="32724"/>
    <n v="0"/>
    <x v="2"/>
    <n v="0"/>
  </r>
  <r>
    <n v="1012525"/>
    <x v="4"/>
    <x v="0"/>
    <x v="2"/>
    <s v="1012525"/>
    <s v="PO Garra J@ Bo Cj 20k AS"/>
    <s v="Patas"/>
    <s v="Patas Garras"/>
    <x v="2"/>
    <m/>
    <m/>
    <m/>
    <m/>
    <m/>
    <x v="1"/>
    <x v="5"/>
    <n v="10728"/>
    <n v="0"/>
    <x v="2"/>
    <n v="0"/>
  </r>
  <r>
    <n v="1012526"/>
    <x v="4"/>
    <x v="0"/>
    <x v="2"/>
    <s v="1012526"/>
    <s v="PO Garra L A@ Bo Cj 20k AS"/>
    <s v="Patas"/>
    <s v="Patas Garras"/>
    <x v="2"/>
    <m/>
    <m/>
    <m/>
    <m/>
    <m/>
    <x v="1"/>
    <x v="5"/>
    <n v="10766"/>
    <n v="0"/>
    <x v="2"/>
    <n v="0"/>
  </r>
  <r>
    <n v="1012527"/>
    <x v="4"/>
    <x v="0"/>
    <x v="2"/>
    <s v="1012527"/>
    <s v="PO Garra M A@ Bo Cj 20k AS"/>
    <s v="Patas"/>
    <s v="Patas Garras"/>
    <x v="2"/>
    <m/>
    <m/>
    <m/>
    <m/>
    <m/>
    <x v="1"/>
    <x v="5"/>
    <n v="14468"/>
    <n v="0"/>
    <x v="2"/>
    <n v="0"/>
  </r>
  <r>
    <n v="1012532"/>
    <x v="4"/>
    <x v="0"/>
    <x v="2"/>
    <s v="1012532"/>
    <s v="PO Contre 8x5 estuche@Cj 20k AS"/>
    <s v="Menudencias"/>
    <s v="Menudencias Contre"/>
    <x v="5"/>
    <m/>
    <m/>
    <m/>
    <m/>
    <m/>
    <x v="1"/>
    <x v="5"/>
    <n v="6600"/>
    <n v="0"/>
    <x v="2"/>
    <n v="0"/>
  </r>
  <r>
    <n v="1012534"/>
    <x v="4"/>
    <x v="0"/>
    <x v="2"/>
    <s v="1012534"/>
    <s v="PO Pech c/h c/p Blo@ Cj 20k AS"/>
    <s v="Pechuga"/>
    <s v="Pechuga Entera"/>
    <x v="6"/>
    <m/>
    <m/>
    <m/>
    <m/>
    <m/>
    <x v="1"/>
    <x v="5"/>
    <n v="591478"/>
    <n v="0"/>
    <x v="2"/>
    <n v="0"/>
  </r>
  <r>
    <n v="1012552"/>
    <x v="4"/>
    <x v="0"/>
    <x v="2"/>
    <s v="1012552"/>
    <s v="PO PchDeh Random@ Cj 10k AS"/>
    <s v="Pechuga Desh"/>
    <s v="Pechuga Desh s/Piel"/>
    <x v="0"/>
    <m/>
    <m/>
    <m/>
    <m/>
    <m/>
    <x v="1"/>
    <x v="5"/>
    <n v="48001"/>
    <n v="0"/>
    <x v="2"/>
    <n v="0"/>
  </r>
  <r>
    <n v="1012598"/>
    <x v="4"/>
    <x v="0"/>
    <x v="2"/>
    <s v="1012598"/>
    <s v="GA Garra G Large B@ Cj 20k AS"/>
    <s v="Patas"/>
    <s v="Patas Garras"/>
    <x v="2"/>
    <m/>
    <m/>
    <m/>
    <m/>
    <m/>
    <x v="1"/>
    <x v="5"/>
    <n v="1110"/>
    <n v="0"/>
    <x v="2"/>
    <n v="0"/>
  </r>
  <r>
    <n v="1012601"/>
    <x v="4"/>
    <x v="0"/>
    <x v="2"/>
    <s v="1012601"/>
    <s v="PO Pana S/Corazon@ Cj 20k AS"/>
    <s v="Menudencias"/>
    <s v="Menudencias Pana"/>
    <x v="5"/>
    <m/>
    <m/>
    <m/>
    <m/>
    <m/>
    <x v="1"/>
    <x v="5"/>
    <n v="167936"/>
    <n v="0"/>
    <x v="2"/>
    <n v="0"/>
  </r>
  <r>
    <n v="1012612"/>
    <x v="4"/>
    <x v="0"/>
    <x v="2"/>
    <s v="1012612"/>
    <s v="PO Ppa Esp Blo@ Bo Cj 20k AS"/>
    <s v="Carne Recuperada"/>
    <s v="Carne Recuperada Pul"/>
    <x v="4"/>
    <m/>
    <m/>
    <m/>
    <m/>
    <m/>
    <x v="1"/>
    <x v="5"/>
    <n v="1284301"/>
    <n v="0"/>
    <x v="2"/>
    <n v="325000"/>
  </r>
  <r>
    <n v="1012674"/>
    <x v="4"/>
    <x v="0"/>
    <x v="2"/>
    <s v="1012674"/>
    <s v="PO Corazon@Pla Cj 19k"/>
    <s v="Menudencias"/>
    <s v="Menudencias Corazón"/>
    <x v="3"/>
    <m/>
    <m/>
    <m/>
    <m/>
    <m/>
    <x v="1"/>
    <x v="5"/>
    <n v="54001"/>
    <n v="0"/>
    <x v="2"/>
    <n v="0"/>
  </r>
  <r>
    <n v="1012694"/>
    <x v="4"/>
    <x v="0"/>
    <x v="2"/>
    <s v="1012694"/>
    <s v="PO PchDeh 4-10oz NMr@ Cj AS"/>
    <s v="Pechuga Desh"/>
    <s v="Pechuga Desh s/Piel"/>
    <x v="5"/>
    <m/>
    <m/>
    <m/>
    <m/>
    <m/>
    <x v="1"/>
    <x v="5"/>
    <n v="67486"/>
    <n v="0"/>
    <x v="2"/>
    <n v="0"/>
  </r>
  <r>
    <n v="1012719"/>
    <x v="4"/>
    <x v="0"/>
    <x v="2"/>
    <s v="1012719"/>
    <s v="PO Ppa Esp@ 2 Blox10kg CJ AS SD"/>
    <s v="Carne Recuperada"/>
    <s v="Carne Recuperada ADM"/>
    <x v="1"/>
    <m/>
    <m/>
    <m/>
    <m/>
    <m/>
    <x v="1"/>
    <x v="5"/>
    <n v="204334"/>
    <n v="0"/>
    <x v="2"/>
    <n v="0"/>
  </r>
  <r>
    <n v="1012725"/>
    <x v="4"/>
    <x v="0"/>
    <x v="2"/>
    <s v="1012725"/>
    <s v="PO File s/t 8x5 Mr@ Cj AS"/>
    <s v="Filete"/>
    <s v="Filete"/>
    <x v="6"/>
    <m/>
    <m/>
    <m/>
    <m/>
    <m/>
    <x v="1"/>
    <x v="5"/>
    <n v="13535"/>
    <n v="0"/>
    <x v="2"/>
    <n v="0"/>
  </r>
  <r>
    <n v="1012764"/>
    <x v="4"/>
    <x v="0"/>
    <x v="2"/>
    <s v="1012764"/>
    <s v="PO Ppa Esp@ Bo Cj 20k AS"/>
    <s v="Carne Recuperada"/>
    <s v="Carne Recuperada ADM"/>
    <x v="6"/>
    <m/>
    <m/>
    <m/>
    <m/>
    <m/>
    <x v="1"/>
    <x v="5"/>
    <n v="288859"/>
    <n v="0"/>
    <x v="2"/>
    <n v="0"/>
  </r>
  <r>
    <n v="1020017"/>
    <x v="4"/>
    <x v="1"/>
    <x v="0"/>
    <s v="1020017"/>
    <s v="GO Chu Ctro@ Fi Cj 20k AS"/>
    <s v="Chuleta"/>
    <s v="Chuleta Centro"/>
    <x v="0"/>
    <n v="-13776"/>
    <n v="0"/>
    <n v="0"/>
    <n v="-13776"/>
    <n v="0"/>
    <x v="77"/>
    <x v="5"/>
    <m/>
    <n v="0"/>
    <x v="2"/>
    <n v="0"/>
  </r>
  <r>
    <n v="1020105"/>
    <x v="4"/>
    <x v="1"/>
    <x v="0"/>
    <s v="1020105"/>
    <s v="GO Lom Tecla@ Cj Lom Ctro JP"/>
    <s v="Lomo"/>
    <s v="Lomo Centro"/>
    <x v="9"/>
    <n v="953"/>
    <n v="39047"/>
    <n v="40000"/>
    <n v="953"/>
    <n v="39047"/>
    <x v="13"/>
    <x v="125"/>
    <m/>
    <n v="0"/>
    <x v="2"/>
    <n v="0"/>
  </r>
  <r>
    <n v="1020110"/>
    <x v="4"/>
    <x v="1"/>
    <x v="0"/>
    <s v="1020110"/>
    <s v="GO MM Loin L@ Cj 12k AP"/>
    <s v="Lomo"/>
    <s v="Lomo MM Loin"/>
    <x v="9"/>
    <n v="-313795"/>
    <n v="745788"/>
    <n v="700000"/>
    <n v="-313795"/>
    <n v="739188"/>
    <x v="523"/>
    <x v="560"/>
    <m/>
    <n v="-7200"/>
    <x v="1"/>
    <n v="0"/>
  </r>
  <r>
    <n v="1020284"/>
    <x v="4"/>
    <x v="1"/>
    <x v="0"/>
    <s v="1020284"/>
    <s v="GO Posta Negra 3P T@ Va Cj t-f JP"/>
    <s v="Pierna"/>
    <s v="Pierna Pulpa Fina"/>
    <x v="9"/>
    <n v="-3057"/>
    <n v="17057"/>
    <n v="14000"/>
    <n v="-3057"/>
    <n v="17057"/>
    <x v="101"/>
    <x v="88"/>
    <m/>
    <n v="9000"/>
    <x v="0"/>
    <n v="7666.6666666666679"/>
  </r>
  <r>
    <n v="1020326"/>
    <x v="4"/>
    <x v="1"/>
    <x v="0"/>
    <s v="1020326"/>
    <s v="GO PpPal Pim@ Cj AP"/>
    <s v="Paleta"/>
    <s v="Paleta Pulpa"/>
    <x v="9"/>
    <n v="-15008"/>
    <n v="269348"/>
    <n v="240000"/>
    <n v="-15008"/>
    <n v="255008"/>
    <x v="95"/>
    <x v="243"/>
    <m/>
    <n v="-24000"/>
    <x v="1"/>
    <n v="216000"/>
  </r>
  <r>
    <n v="1020339"/>
    <x v="4"/>
    <x v="1"/>
    <x v="0"/>
    <s v="1020339"/>
    <s v="GO Lom Tocino@ Cj 20k AS"/>
    <s v="Grasas"/>
    <s v="Grasa Lomo Tocino"/>
    <x v="0"/>
    <n v="-60012"/>
    <n v="94169"/>
    <n v="72000"/>
    <n v="-60012"/>
    <n v="94169"/>
    <x v="17"/>
    <x v="9"/>
    <m/>
    <n v="0"/>
    <x v="2"/>
    <n v="0"/>
  </r>
  <r>
    <n v="1020349"/>
    <x v="4"/>
    <x v="1"/>
    <x v="0"/>
    <s v="1020349"/>
    <s v="GO Papda@ Cj t-f AS"/>
    <s v="Plancha"/>
    <s v="Plancha s/Cuero"/>
    <x v="0"/>
    <n v="29691"/>
    <n v="635"/>
    <n v="24000"/>
    <n v="29691"/>
    <n v="635"/>
    <x v="7"/>
    <x v="5"/>
    <m/>
    <n v="24000"/>
    <x v="0"/>
    <n v="0"/>
  </r>
  <r>
    <n v="1020352"/>
    <x v="4"/>
    <x v="1"/>
    <x v="0"/>
    <s v="1020352"/>
    <s v="GO Cue 20@ Cj 20k AS"/>
    <s v="Cueros"/>
    <s v="Cuero Panceta"/>
    <x v="0"/>
    <n v="-46766"/>
    <n v="43879"/>
    <n v="0"/>
    <n v="-46766"/>
    <n v="43879"/>
    <x v="77"/>
    <x v="5"/>
    <m/>
    <n v="0"/>
    <x v="2"/>
    <n v="24000"/>
  </r>
  <r>
    <n v="1020367"/>
    <x v="4"/>
    <x v="1"/>
    <x v="0"/>
    <s v="1020367"/>
    <s v="GO Gord Lom Tocino@ Cj t-f AS"/>
    <s v="Grasas"/>
    <s v="Grasa Gordura"/>
    <x v="0"/>
    <n v="16980"/>
    <n v="79020"/>
    <n v="96000"/>
    <n v="16980"/>
    <n v="103020"/>
    <x v="36"/>
    <x v="317"/>
    <m/>
    <n v="11000"/>
    <x v="0"/>
    <n v="24000"/>
  </r>
  <r>
    <n v="1020412"/>
    <x v="4"/>
    <x v="1"/>
    <x v="0"/>
    <s v="1020412"/>
    <s v="GO Cne Long@ Cj t-f AS"/>
    <s v="Recortes"/>
    <s v="Recortes No Magro"/>
    <x v="0"/>
    <n v="86491"/>
    <n v="71677"/>
    <n v="96000"/>
    <n v="86491"/>
    <n v="71677"/>
    <x v="99"/>
    <x v="561"/>
    <m/>
    <n v="-33000"/>
    <x v="1"/>
    <n v="48000"/>
  </r>
  <r>
    <n v="1020589"/>
    <x v="4"/>
    <x v="1"/>
    <x v="0"/>
    <s v="1020589"/>
    <s v="GO MM Loin S@ Fi Cj 12k AP"/>
    <s v="Lomo"/>
    <s v="Lomo MM Loin"/>
    <x v="9"/>
    <n v="-29441"/>
    <n v="133272"/>
    <n v="120000"/>
    <n v="-29441"/>
    <n v="133272"/>
    <x v="36"/>
    <x v="30"/>
    <m/>
    <n v="0"/>
    <x v="2"/>
    <n v="74489.795918367352"/>
  </r>
  <r>
    <n v="1020592"/>
    <x v="4"/>
    <x v="1"/>
    <x v="0"/>
    <s v="1020592"/>
    <s v="GO Lom Vet &gt;2.0@ Fi Cj Lom Vet AP"/>
    <s v="Lomo"/>
    <s v="Lomo Vetado"/>
    <x v="9"/>
    <n v="-39786"/>
    <n v="209786"/>
    <n v="170000"/>
    <n v="-39786"/>
    <n v="209786"/>
    <x v="524"/>
    <x v="437"/>
    <m/>
    <n v="7000"/>
    <x v="0"/>
    <n v="69226.712328767127"/>
  </r>
  <r>
    <n v="1020620"/>
    <x v="4"/>
    <x v="1"/>
    <x v="0"/>
    <s v="1020620"/>
    <s v="GO Lom Vet &lt;2.0@ Fi Cj AP"/>
    <s v="Lomo"/>
    <s v="Lomo Vetado"/>
    <x v="9"/>
    <n v="-1659"/>
    <n v="31659"/>
    <n v="30000"/>
    <n v="-1659"/>
    <n v="31659"/>
    <x v="116"/>
    <x v="132"/>
    <m/>
    <n v="0"/>
    <x v="2"/>
    <n v="22000"/>
  </r>
  <r>
    <n v="1020636"/>
    <x v="4"/>
    <x v="1"/>
    <x v="0"/>
    <s v="1020636"/>
    <s v="GO File C/cab@ Va Cj 10k AP"/>
    <s v="Filete"/>
    <s v="Filete c/Cabeza"/>
    <x v="9"/>
    <n v="-1094"/>
    <n v="14094"/>
    <n v="13000"/>
    <n v="-1094"/>
    <n v="14094"/>
    <x v="104"/>
    <x v="103"/>
    <m/>
    <n v="0"/>
    <x v="2"/>
    <n v="13333.333333333332"/>
  </r>
  <r>
    <n v="1020637"/>
    <x v="4"/>
    <x v="1"/>
    <x v="0"/>
    <s v="1020637"/>
    <s v="GO Panc Tec S/cue@ Fi Cj ch AP"/>
    <s v="Panceta"/>
    <s v="Panceta s/Cuero"/>
    <x v="9"/>
    <n v="-24948"/>
    <n v="214948"/>
    <n v="180000"/>
    <n v="-24948"/>
    <n v="214948"/>
    <x v="402"/>
    <x v="562"/>
    <m/>
    <n v="4300"/>
    <x v="0"/>
    <n v="33000"/>
  </r>
  <r>
    <n v="1020662"/>
    <x v="4"/>
    <x v="1"/>
    <x v="0"/>
    <s v="1020662"/>
    <s v="GO Ganso C/asto 3P@ Va Cj t-f AP"/>
    <s v="Pierna"/>
    <s v="Pierna Pulpa Fina"/>
    <x v="9"/>
    <n v="144"/>
    <n v="19856"/>
    <n v="20000"/>
    <n v="144"/>
    <n v="19856"/>
    <x v="83"/>
    <x v="73"/>
    <m/>
    <n v="0"/>
    <x v="2"/>
    <n v="15000"/>
  </r>
  <r>
    <n v="1020664"/>
    <x v="4"/>
    <x v="1"/>
    <x v="0"/>
    <s v="1020664"/>
    <s v="GO Ganso C/asto C/abas S/g@ Va Cj JP"/>
    <s v="Pierna"/>
    <s v="Pierna Pulpa Fina"/>
    <x v="9"/>
    <n v="679"/>
    <n v="2321"/>
    <n v="3000"/>
    <n v="679"/>
    <n v="2321"/>
    <x v="39"/>
    <x v="14"/>
    <m/>
    <n v="0"/>
    <x v="2"/>
    <n v="0"/>
  </r>
  <r>
    <n v="1020665"/>
    <x v="4"/>
    <x v="1"/>
    <x v="0"/>
    <s v="1020665"/>
    <s v="GO Posta Rosada 3P@ Va Cj t-f AP"/>
    <s v="Pierna"/>
    <s v="Pierna Pulpa Fina"/>
    <x v="9"/>
    <n v="-5794"/>
    <n v="19794"/>
    <n v="14000"/>
    <n v="-5794"/>
    <n v="19794"/>
    <x v="101"/>
    <x v="88"/>
    <m/>
    <n v="9000"/>
    <x v="0"/>
    <n v="0"/>
  </r>
  <r>
    <n v="1020678"/>
    <x v="4"/>
    <x v="1"/>
    <x v="0"/>
    <s v="1020678"/>
    <s v="GO Lom Tec@ Va Cj Lom Ctro AP"/>
    <s v="Lomo"/>
    <s v="Lomo Centro"/>
    <x v="9"/>
    <n v="-500"/>
    <n v="500"/>
    <n v="500"/>
    <n v="-500"/>
    <n v="500"/>
    <x v="82"/>
    <x v="5"/>
    <m/>
    <n v="500"/>
    <x v="0"/>
    <n v="0"/>
  </r>
  <r>
    <n v="1020681"/>
    <x v="4"/>
    <x v="1"/>
    <x v="0"/>
    <s v="1020681"/>
    <s v="GO MM Loin D@ Fi Cj 12k AP"/>
    <s v="Lomo"/>
    <s v="Lomo MM Loin"/>
    <x v="9"/>
    <n v="-19268"/>
    <n v="20000"/>
    <n v="20000"/>
    <n v="-19268"/>
    <n v="20000"/>
    <x v="83"/>
    <x v="90"/>
    <m/>
    <n v="5000"/>
    <x v="0"/>
    <n v="0"/>
  </r>
  <r>
    <n v="1020704"/>
    <x v="4"/>
    <x v="1"/>
    <x v="0"/>
    <s v="1020704"/>
    <s v="GO File N@ Va Cj File AP"/>
    <s v="Filete"/>
    <s v="Filete c/Cabeza"/>
    <x v="9"/>
    <n v="-174"/>
    <n v="1174"/>
    <n v="1000"/>
    <n v="-174"/>
    <n v="1174"/>
    <x v="117"/>
    <x v="133"/>
    <m/>
    <n v="0"/>
    <x v="2"/>
    <n v="500"/>
  </r>
  <r>
    <n v="1020715"/>
    <x v="4"/>
    <x v="1"/>
    <x v="0"/>
    <s v="1020715"/>
    <s v="GO Panc Tec C/cue@ Fi Cj Panc AP"/>
    <s v="Panceta"/>
    <s v="Panceta c/Cuero"/>
    <x v="9"/>
    <n v="-1057"/>
    <n v="3057"/>
    <n v="2000"/>
    <n v="-1057"/>
    <n v="3057"/>
    <x v="84"/>
    <x v="74"/>
    <m/>
    <n v="0"/>
    <x v="2"/>
    <n v="0"/>
  </r>
  <r>
    <n v="1020731"/>
    <x v="4"/>
    <x v="1"/>
    <x v="0"/>
    <s v="1020731"/>
    <s v="GO Panc S/tec/cue I@ Fi Cj Panc 4s AP"/>
    <s v="Panceta"/>
    <s v="Panceta s/Cuero"/>
    <x v="9"/>
    <n v="961"/>
    <n v="19039"/>
    <n v="20000"/>
    <n v="961"/>
    <n v="19039"/>
    <x v="83"/>
    <x v="73"/>
    <m/>
    <n v="0"/>
    <x v="2"/>
    <n v="5000"/>
  </r>
  <r>
    <n v="1020758"/>
    <x v="4"/>
    <x v="1"/>
    <x v="0"/>
    <s v="1020758"/>
    <s v="GO Lom Vet S/g@ Va Cj ch AP"/>
    <s v="Lomo"/>
    <s v="Lomo Vetado"/>
    <x v="9"/>
    <n v="1899"/>
    <n v="1101"/>
    <n v="3000"/>
    <n v="1899"/>
    <n v="1101"/>
    <x v="39"/>
    <x v="14"/>
    <m/>
    <n v="0"/>
    <x v="2"/>
    <n v="0"/>
  </r>
  <r>
    <n v="1020774"/>
    <x v="4"/>
    <x v="1"/>
    <x v="0"/>
    <s v="1020774"/>
    <s v="GO Malaya Japon@ Va Cj JP"/>
    <s v="Prolijado"/>
    <s v="Prolijado Malaya"/>
    <x v="9"/>
    <n v="-975"/>
    <n v="8000"/>
    <n v="8000"/>
    <n v="-975"/>
    <n v="8000"/>
    <x v="92"/>
    <x v="82"/>
    <m/>
    <n v="0"/>
    <x v="2"/>
    <n v="3809.5238095238096"/>
  </r>
  <r>
    <n v="1020802"/>
    <x v="4"/>
    <x v="1"/>
    <x v="0"/>
    <s v="1020802"/>
    <s v="GO Panc S/tec N@ Fi Cj 20k AP"/>
    <s v="Panceta"/>
    <s v="Panceta s/Cuero"/>
    <x v="9"/>
    <n v="-19738"/>
    <n v="92610"/>
    <n v="73000"/>
    <n v="-19738"/>
    <n v="92610"/>
    <x v="403"/>
    <x v="439"/>
    <m/>
    <n v="0"/>
    <x v="2"/>
    <n v="38262.5"/>
  </r>
  <r>
    <n v="1020810"/>
    <x v="4"/>
    <x v="1"/>
    <x v="0"/>
    <s v="1020810"/>
    <s v="GO Recto@ Cj File AP"/>
    <s v="Subprod"/>
    <s v="Subprod Tripa"/>
    <x v="9"/>
    <n v="-4870"/>
    <n v="6870"/>
    <n v="2000"/>
    <n v="-4870"/>
    <n v="6870"/>
    <x v="84"/>
    <x v="74"/>
    <m/>
    <n v="0"/>
    <x v="2"/>
    <n v="0"/>
  </r>
  <r>
    <n v="1020848"/>
    <x v="4"/>
    <x v="1"/>
    <x v="0"/>
    <s v="1020848"/>
    <s v="GO Lom Ctro 27@ Cj 20k AS"/>
    <s v="Lomo"/>
    <s v="Lomo Centro"/>
    <x v="0"/>
    <n v="4315"/>
    <n v="20000"/>
    <n v="24000"/>
    <n v="4315"/>
    <n v="20000"/>
    <x v="7"/>
    <x v="3"/>
    <m/>
    <n v="0"/>
    <x v="2"/>
    <n v="0"/>
  </r>
  <r>
    <n v="1020860"/>
    <x v="4"/>
    <x v="1"/>
    <x v="0"/>
    <s v="1020860"/>
    <s v="GO Lom Vet@ Cj 12k AK"/>
    <s v="Lomo"/>
    <s v="Lomo Vetado"/>
    <x v="4"/>
    <n v="466"/>
    <n v="142300"/>
    <n v="142766"/>
    <n v="466"/>
    <n v="142300"/>
    <x v="525"/>
    <x v="440"/>
    <m/>
    <n v="-234"/>
    <x v="1"/>
    <n v="44000"/>
  </r>
  <r>
    <n v="1020861"/>
    <x v="4"/>
    <x v="1"/>
    <x v="0"/>
    <s v="1020861"/>
    <s v="GO Lom Vet@ Cj 12k TJ"/>
    <s v="Lomo"/>
    <s v="Lomo Vetado"/>
    <x v="4"/>
    <n v="-47038"/>
    <n v="110000"/>
    <n v="62962"/>
    <n v="-47038"/>
    <n v="158481"/>
    <x v="87"/>
    <x v="77"/>
    <m/>
    <n v="0"/>
    <x v="2"/>
    <n v="88000"/>
  </r>
  <r>
    <n v="1020869"/>
    <x v="4"/>
    <x v="1"/>
    <x v="0"/>
    <s v="1020869"/>
    <s v="GO Cos 79@ Bo Cj 20k AS"/>
    <s v="Cost-Pec"/>
    <s v="Cost-Pec Entero"/>
    <x v="0"/>
    <n v="14767"/>
    <n v="9233"/>
    <n v="24000"/>
    <n v="14767"/>
    <n v="9233"/>
    <x v="7"/>
    <x v="5"/>
    <m/>
    <n v="24000"/>
    <x v="0"/>
    <n v="24000"/>
  </r>
  <r>
    <n v="1020886"/>
    <x v="4"/>
    <x v="1"/>
    <x v="0"/>
    <s v="1020886"/>
    <s v="GO Panc Tecl Nor@ Cj 20k AS"/>
    <s v="Panceta"/>
    <s v="Panceta s/Cuero"/>
    <x v="0"/>
    <n v="1805"/>
    <n v="0"/>
    <n v="0"/>
    <n v="1805"/>
    <n v="0"/>
    <x v="77"/>
    <x v="5"/>
    <m/>
    <n v="0"/>
    <x v="2"/>
    <n v="0"/>
  </r>
  <r>
    <n v="1020904"/>
    <x v="4"/>
    <x v="1"/>
    <x v="0"/>
    <s v="1020904"/>
    <s v="GO Panc C/cue@ Cj Panc 230 TJ"/>
    <s v="Panceta"/>
    <s v="Panceta c/Cuero"/>
    <x v="4"/>
    <n v="-116279"/>
    <n v="18991"/>
    <n v="0"/>
    <n v="-116279"/>
    <n v="18991"/>
    <x v="77"/>
    <x v="5"/>
    <m/>
    <n v="0"/>
    <x v="2"/>
    <n v="0"/>
  </r>
  <r>
    <n v="1020905"/>
    <x v="4"/>
    <x v="1"/>
    <x v="0"/>
    <s v="1020905"/>
    <s v="GO Panc C/cue@ Cj Panc 230 AK"/>
    <s v="Panceta"/>
    <s v="Panceta c/Cuero"/>
    <x v="4"/>
    <n v="-103996"/>
    <n v="22300"/>
    <n v="0"/>
    <n v="-103996"/>
    <n v="22300"/>
    <x v="77"/>
    <x v="5"/>
    <m/>
    <n v="0"/>
    <x v="2"/>
    <n v="0"/>
  </r>
  <r>
    <n v="1020914"/>
    <x v="4"/>
    <x v="1"/>
    <x v="0"/>
    <s v="1020914"/>
    <s v="GO Panc Lam 2.5mm@ Cj ch AP"/>
    <s v="Panceta"/>
    <s v="Panceta c/Cuero"/>
    <x v="9"/>
    <n v="3058"/>
    <n v="5942"/>
    <n v="9000"/>
    <n v="3058"/>
    <n v="5942"/>
    <x v="301"/>
    <x v="324"/>
    <m/>
    <n v="0"/>
    <x v="2"/>
    <n v="1285.7142857142858"/>
  </r>
  <r>
    <n v="1020915"/>
    <x v="4"/>
    <x v="1"/>
    <x v="0"/>
    <s v="1020915"/>
    <s v="GO Pna Nor@ Bo Cj 20k AS"/>
    <s v="Pierna"/>
    <s v="Pierna Entera"/>
    <x v="0"/>
    <n v="-1579"/>
    <n v="1579"/>
    <n v="0"/>
    <n v="-1579"/>
    <n v="1579"/>
    <x v="77"/>
    <x v="5"/>
    <m/>
    <n v="0"/>
    <x v="2"/>
    <n v="0"/>
  </r>
  <r>
    <n v="1020925"/>
    <x v="4"/>
    <x v="1"/>
    <x v="0"/>
    <s v="1020925"/>
    <s v="GO Grasa Forro Pna Limp@ Cj 20k AS"/>
    <s v="Grasas"/>
    <s v="Grasa Forro"/>
    <x v="0"/>
    <n v="-997"/>
    <n v="48997"/>
    <n v="48000"/>
    <n v="-997"/>
    <n v="48997"/>
    <x v="2"/>
    <x v="13"/>
    <m/>
    <n v="0"/>
    <x v="2"/>
    <n v="0"/>
  </r>
  <r>
    <n v="1020944"/>
    <x v="4"/>
    <x v="1"/>
    <x v="0"/>
    <s v="1020944"/>
    <s v="GO PpPna 59@ Fi Cj 20k AS"/>
    <s v="Pierna"/>
    <s v="Pierna Pulpa"/>
    <x v="0"/>
    <n v="-92269"/>
    <n v="634989"/>
    <n v="480000"/>
    <n v="-92269"/>
    <n v="529989"/>
    <x v="155"/>
    <x v="171"/>
    <m/>
    <n v="0"/>
    <x v="2"/>
    <n v="0"/>
  </r>
  <r>
    <n v="1020990"/>
    <x v="4"/>
    <x v="1"/>
    <x v="0"/>
    <s v="1020990"/>
    <s v="GO Ganso S/g S/abst DA@ Cj 12k AP"/>
    <s v="Pierna"/>
    <s v="Pierna Pulpa Fina"/>
    <x v="9"/>
    <n v="295"/>
    <n v="9705"/>
    <n v="10000"/>
    <n v="295"/>
    <n v="9705"/>
    <x v="80"/>
    <x v="88"/>
    <m/>
    <n v="5000"/>
    <x v="0"/>
    <n v="8000"/>
  </r>
  <r>
    <n v="1020991"/>
    <x v="4"/>
    <x v="1"/>
    <x v="0"/>
    <s v="1020991"/>
    <s v="GO Asiento C/g DA@ Cj 12k JP"/>
    <s v="Pierna"/>
    <s v="Pierna Pulpa Fina"/>
    <x v="9"/>
    <n v="-14720"/>
    <n v="10466"/>
    <n v="24000"/>
    <n v="-14720"/>
    <n v="10466"/>
    <x v="7"/>
    <x v="102"/>
    <m/>
    <n v="18000"/>
    <x v="0"/>
    <n v="0"/>
  </r>
  <r>
    <n v="1020993"/>
    <x v="4"/>
    <x v="1"/>
    <x v="0"/>
    <s v="1020993"/>
    <s v="GO Pal Nor@ Cj 20k AS"/>
    <s v="Paleta"/>
    <s v="Paleta Entera"/>
    <x v="0"/>
    <n v="6190"/>
    <n v="0"/>
    <n v="0"/>
    <n v="6190"/>
    <n v="0"/>
    <x v="77"/>
    <x v="563"/>
    <m/>
    <n v="-7100"/>
    <x v="1"/>
    <n v="0"/>
  </r>
  <r>
    <n v="1021012"/>
    <x v="4"/>
    <x v="1"/>
    <x v="0"/>
    <s v="1021012"/>
    <s v="GO Papda K@ Cj 20k AK"/>
    <s v="Plancha"/>
    <s v="Plancha s/Cuero"/>
    <x v="4"/>
    <n v="1856"/>
    <n v="151144"/>
    <n v="153000"/>
    <n v="1856"/>
    <n v="151144"/>
    <x v="526"/>
    <x v="564"/>
    <m/>
    <n v="-1000"/>
    <x v="1"/>
    <n v="132000"/>
  </r>
  <r>
    <n v="1021023"/>
    <x v="4"/>
    <x v="1"/>
    <x v="0"/>
    <s v="1021023"/>
    <s v="GO Gord rebaje@ Bo Cj 20k AS"/>
    <s v="Grasas"/>
    <s v="Grasa Gordura"/>
    <x v="0"/>
    <n v="-33731"/>
    <n v="150936"/>
    <n v="144000"/>
    <n v="-33731"/>
    <n v="150936"/>
    <x v="29"/>
    <x v="128"/>
    <m/>
    <n v="0"/>
    <x v="2"/>
    <n v="72000"/>
  </r>
  <r>
    <n v="1021039"/>
    <x v="4"/>
    <x v="1"/>
    <x v="0"/>
    <s v="1021039"/>
    <s v="GO Cue Papda CP@ Cj 20k bca AS"/>
    <s v="Cueros"/>
    <s v="Cuero Papada"/>
    <x v="0"/>
    <n v="44091"/>
    <n v="84889"/>
    <n v="96000"/>
    <n v="44091"/>
    <n v="84889"/>
    <x v="99"/>
    <x v="95"/>
    <m/>
    <n v="0"/>
    <x v="2"/>
    <n v="0"/>
  </r>
  <r>
    <n v="1021045"/>
    <x v="4"/>
    <x v="1"/>
    <x v="0"/>
    <s v="1021045"/>
    <s v="GO PernilM C/M@ Cj 15k AK"/>
    <s v="Pernil"/>
    <s v="Pernil Mano"/>
    <x v="4"/>
    <n v="1606"/>
    <n v="0"/>
    <n v="1606"/>
    <n v="1606"/>
    <n v="0"/>
    <x v="527"/>
    <x v="5"/>
    <m/>
    <n v="1606"/>
    <x v="0"/>
    <n v="22000"/>
  </r>
  <r>
    <n v="1021046"/>
    <x v="4"/>
    <x v="1"/>
    <x v="0"/>
    <s v="1021046"/>
    <s v="GO PernilM C/M@ Cj 15k TJ"/>
    <s v="Pernil"/>
    <s v="Pernil Mano"/>
    <x v="4"/>
    <n v="-1211"/>
    <n v="0"/>
    <n v="0"/>
    <n v="-1211"/>
    <n v="0"/>
    <x v="77"/>
    <x v="5"/>
    <m/>
    <n v="0"/>
    <x v="2"/>
    <n v="22000"/>
  </r>
  <r>
    <n v="1021077"/>
    <x v="4"/>
    <x v="1"/>
    <x v="0"/>
    <s v="1021077"/>
    <s v="GO Gord chic@ Cj 20k AS"/>
    <s v="Grasas"/>
    <s v="Grasa Gordura"/>
    <x v="0"/>
    <n v="4366"/>
    <n v="0"/>
    <n v="0"/>
    <n v="4366"/>
    <n v="0"/>
    <x v="77"/>
    <x v="565"/>
    <m/>
    <n v="-43000"/>
    <x v="1"/>
    <n v="0"/>
  </r>
  <r>
    <n v="1021078"/>
    <x v="4"/>
    <x v="1"/>
    <x v="0"/>
    <s v="1021078"/>
    <s v="GO Triming 80/20@ Cj 20k AS"/>
    <s v="Recortes"/>
    <s v="Recortes No Magro"/>
    <x v="0"/>
    <n v="14326"/>
    <n v="97410"/>
    <n v="120000"/>
    <n v="14326"/>
    <n v="97410"/>
    <x v="36"/>
    <x v="30"/>
    <m/>
    <n v="0"/>
    <x v="2"/>
    <n v="24000"/>
  </r>
  <r>
    <n v="1021082"/>
    <x v="4"/>
    <x v="1"/>
    <x v="0"/>
    <s v="1021082"/>
    <s v="GO Triming 70/30@ Cj 20k AS"/>
    <s v="Recortes"/>
    <s v="Recortes No Magro"/>
    <x v="0"/>
    <n v="-26456"/>
    <n v="74456"/>
    <n v="48000"/>
    <n v="-26456"/>
    <n v="74456"/>
    <x v="2"/>
    <x v="566"/>
    <m/>
    <n v="1000"/>
    <x v="0"/>
    <n v="0"/>
  </r>
  <r>
    <n v="1021085"/>
    <x v="4"/>
    <x v="1"/>
    <x v="0"/>
    <s v="1021085"/>
    <s v="GO Gord Esp@ Cj 20k AS"/>
    <s v="Grasas"/>
    <s v="Grasa Gordura"/>
    <x v="0"/>
    <n v="1848"/>
    <n v="22152"/>
    <n v="24000"/>
    <n v="1848"/>
    <n v="22152"/>
    <x v="7"/>
    <x v="567"/>
    <m/>
    <n v="2700"/>
    <x v="0"/>
    <n v="0"/>
  </r>
  <r>
    <n v="1021092"/>
    <x v="4"/>
    <x v="1"/>
    <x v="0"/>
    <s v="1021092"/>
    <s v="GO Triming 85/15@ Cj t-f 20k AS"/>
    <s v="Recortes"/>
    <s v="Recortes No Magro"/>
    <x v="0"/>
    <n v="29752"/>
    <n v="111752"/>
    <n v="144000"/>
    <n v="29752"/>
    <n v="111752"/>
    <x v="29"/>
    <x v="128"/>
    <m/>
    <n v="0"/>
    <x v="2"/>
    <n v="48000"/>
  </r>
  <r>
    <n v="1021101"/>
    <x v="4"/>
    <x v="1"/>
    <x v="0"/>
    <s v="1021101"/>
    <s v="GO Corazón Partido@ Cj t-f 20k AS"/>
    <s v="Subprod"/>
    <s v="Subprod Visceras"/>
    <x v="0"/>
    <n v="2326"/>
    <n v="21674"/>
    <n v="24000"/>
    <n v="2326"/>
    <n v="21674"/>
    <x v="7"/>
    <x v="112"/>
    <m/>
    <n v="-1000"/>
    <x v="1"/>
    <n v="0"/>
  </r>
  <r>
    <n v="1021105"/>
    <x v="4"/>
    <x v="1"/>
    <x v="0"/>
    <s v="1021105"/>
    <s v="GO Pulmon@ Cj 20k bca AS"/>
    <s v="Subprod"/>
    <s v="Subprod Visceras"/>
    <x v="0"/>
    <n v="-23847"/>
    <n v="23847"/>
    <n v="0"/>
    <n v="-23847"/>
    <n v="23847"/>
    <x v="77"/>
    <x v="568"/>
    <m/>
    <n v="-5211"/>
    <x v="1"/>
    <n v="0"/>
  </r>
  <r>
    <n v="1021106"/>
    <x v="4"/>
    <x v="1"/>
    <x v="0"/>
    <s v="1021106"/>
    <s v="GO Pana S/Corazón@ Cj 20k AS"/>
    <s v="Subprod"/>
    <s v="Subprod Visceras"/>
    <x v="0"/>
    <n v="63455"/>
    <n v="74769"/>
    <n v="24000"/>
    <n v="63455"/>
    <n v="74769"/>
    <x v="7"/>
    <x v="5"/>
    <m/>
    <n v="24000"/>
    <x v="0"/>
    <n v="120000"/>
  </r>
  <r>
    <n v="1021111"/>
    <x v="4"/>
    <x v="1"/>
    <x v="0"/>
    <s v="1021111"/>
    <s v="GO Epiplón@ Cj 20k AS"/>
    <s v="Grasas"/>
    <s v="Grasa Interior"/>
    <x v="0"/>
    <n v="1101"/>
    <n v="0"/>
    <n v="0"/>
    <n v="1101"/>
    <n v="0"/>
    <x v="77"/>
    <x v="569"/>
    <m/>
    <n v="-2578"/>
    <x v="1"/>
    <n v="0"/>
  </r>
  <r>
    <n v="1021115"/>
    <x v="4"/>
    <x v="1"/>
    <x v="0"/>
    <s v="1021115"/>
    <s v="GO Estómago Pouch@ 20k bca AS"/>
    <s v="Subprod"/>
    <s v="Subprod Visceras"/>
    <x v="2"/>
    <n v="-16900"/>
    <n v="16900"/>
    <n v="0"/>
    <n v="-16900"/>
    <n v="16900"/>
    <x v="77"/>
    <x v="5"/>
    <m/>
    <n v="0"/>
    <x v="2"/>
    <n v="0"/>
  </r>
  <r>
    <n v="1021136"/>
    <x v="4"/>
    <x v="1"/>
    <x v="0"/>
    <s v="1021136"/>
    <s v="GO Tráquea@ Cj Lom Ctro AP"/>
    <s v="Subprod"/>
    <s v="Subprod Visceras"/>
    <x v="9"/>
    <n v="-6410"/>
    <n v="7410"/>
    <n v="1000"/>
    <n v="-6410"/>
    <n v="8410"/>
    <x v="84"/>
    <x v="74"/>
    <m/>
    <n v="0"/>
    <x v="2"/>
    <n v="0"/>
  </r>
  <r>
    <n v="1021149"/>
    <x v="4"/>
    <x v="1"/>
    <x v="0"/>
    <s v="1021149"/>
    <s v="GO Tira Hso Ctro@ Cj 20k TJ"/>
    <s v="Huesos"/>
    <s v="Huesos Cuarto Centra"/>
    <x v="4"/>
    <n v="-21264"/>
    <n v="104982"/>
    <n v="83718"/>
    <n v="-21264"/>
    <n v="104982"/>
    <x v="528"/>
    <x v="78"/>
    <m/>
    <n v="17718"/>
    <x v="0"/>
    <n v="44000"/>
  </r>
  <r>
    <n v="1021150"/>
    <x v="4"/>
    <x v="1"/>
    <x v="0"/>
    <s v="1021150"/>
    <s v="GO Tira Hso Ctro@ Cj 20k AK"/>
    <s v="Huesos"/>
    <s v="Huesos Cuarto Centra"/>
    <x v="4"/>
    <n v="22239"/>
    <n v="0"/>
    <n v="22239"/>
    <n v="22239"/>
    <n v="0"/>
    <x v="529"/>
    <x v="83"/>
    <m/>
    <n v="-21761"/>
    <x v="1"/>
    <n v="44000"/>
  </r>
  <r>
    <n v="1021151"/>
    <x v="4"/>
    <x v="1"/>
    <x v="0"/>
    <s v="1021151"/>
    <s v="GO Hso Cogote@ Bo Cj 20k TJ"/>
    <s v="Huesos"/>
    <s v="Huesos Cuarto Delant"/>
    <x v="4"/>
    <n v="-1691"/>
    <n v="0"/>
    <n v="0"/>
    <n v="-1691"/>
    <n v="0"/>
    <x v="77"/>
    <x v="5"/>
    <m/>
    <n v="0"/>
    <x v="2"/>
    <n v="22000"/>
  </r>
  <r>
    <n v="1021152"/>
    <x v="4"/>
    <x v="1"/>
    <x v="0"/>
    <s v="1021152"/>
    <s v="GO Hso Cogote@ Bo Cj 20k AK"/>
    <s v="Huesos"/>
    <s v="Huesos Cuarto Delant"/>
    <x v="4"/>
    <n v="4368"/>
    <n v="0"/>
    <n v="0"/>
    <n v="4368"/>
    <n v="0"/>
    <x v="77"/>
    <x v="5"/>
    <m/>
    <n v="0"/>
    <x v="2"/>
    <n v="22000"/>
  </r>
  <r>
    <n v="1021156"/>
    <x v="4"/>
    <x v="1"/>
    <x v="0"/>
    <s v="1021156"/>
    <s v="GO Hso Pecho@ Cj Lom Vet TJ"/>
    <s v="Huesos"/>
    <s v="Huesos Cuarto Centra"/>
    <x v="0"/>
    <m/>
    <m/>
    <m/>
    <m/>
    <m/>
    <x v="1"/>
    <x v="570"/>
    <m/>
    <n v="-29000"/>
    <x v="1"/>
    <n v="0"/>
  </r>
  <r>
    <n v="1021156"/>
    <x v="4"/>
    <x v="1"/>
    <x v="0"/>
    <s v="1021156"/>
    <s v="GO Hso Pecho@ Cj Lom Vet TJ"/>
    <s v="Huesos"/>
    <s v="Huesos Cuarto Centra"/>
    <x v="4"/>
    <n v="-4094"/>
    <n v="0"/>
    <n v="0"/>
    <n v="-4094"/>
    <n v="0"/>
    <x v="77"/>
    <x v="5"/>
    <m/>
    <n v="0"/>
    <x v="2"/>
    <n v="0"/>
  </r>
  <r>
    <n v="1021187"/>
    <x v="4"/>
    <x v="1"/>
    <x v="0"/>
    <s v="1021187"/>
    <s v="GO Cue Back@ Cj 20k t-f AS"/>
    <s v="Cueros"/>
    <s v="Cuero Back"/>
    <x v="0"/>
    <n v="-27150"/>
    <n v="80644"/>
    <n v="48000"/>
    <n v="-27150"/>
    <n v="80644"/>
    <x v="2"/>
    <x v="360"/>
    <m/>
    <n v="3000"/>
    <x v="0"/>
    <n v="24000"/>
  </r>
  <r>
    <n v="1021204"/>
    <x v="4"/>
    <x v="1"/>
    <x v="0"/>
    <s v="1021204"/>
    <s v="GO Lom Tocino@ Cj 20k AS"/>
    <s v="Grasas"/>
    <s v="Grasa Lomo Tocino"/>
    <x v="4"/>
    <n v="23040"/>
    <n v="0"/>
    <n v="23040"/>
    <n v="23040"/>
    <n v="0"/>
    <x v="77"/>
    <x v="5"/>
    <m/>
    <n v="0"/>
    <x v="2"/>
    <n v="0"/>
  </r>
  <r>
    <n v="1021385"/>
    <x v="4"/>
    <x v="1"/>
    <x v="0"/>
    <s v="1021385"/>
    <s v="GO Cue granel Esp CC@ Cj 20k AS"/>
    <s v="Cueros"/>
    <s v="Cuero Mixto"/>
    <x v="0"/>
    <n v="41955"/>
    <n v="213453"/>
    <n v="216000"/>
    <n v="41955"/>
    <n v="213453"/>
    <x v="86"/>
    <x v="571"/>
    <m/>
    <n v="55800"/>
    <x v="0"/>
    <n v="96000"/>
  </r>
  <r>
    <n v="1021470"/>
    <x v="4"/>
    <x v="1"/>
    <x v="0"/>
    <s v="1021470"/>
    <s v="GO PernilM@ Cj 20k AK"/>
    <s v="Pernil"/>
    <s v="Pernil Mano"/>
    <x v="4"/>
    <n v="-2072"/>
    <n v="2072"/>
    <n v="0"/>
    <n v="-2072"/>
    <n v="2072"/>
    <x v="77"/>
    <x v="5"/>
    <m/>
    <n v="0"/>
    <x v="2"/>
    <n v="0"/>
  </r>
  <r>
    <n v="1021533"/>
    <x v="4"/>
    <x v="1"/>
    <x v="0"/>
    <s v="1021533"/>
    <s v="GO Panc Mit@ Va Cj 20k AP"/>
    <s v="Panceta"/>
    <s v="Panceta s/Cuero"/>
    <x v="9"/>
    <n v="1659"/>
    <n v="20332"/>
    <n v="15000"/>
    <n v="1659"/>
    <n v="25332"/>
    <x v="83"/>
    <x v="90"/>
    <m/>
    <n v="5000"/>
    <x v="0"/>
    <n v="0"/>
  </r>
  <r>
    <n v="1021603"/>
    <x v="4"/>
    <x v="1"/>
    <x v="0"/>
    <s v="1021603"/>
    <s v="GO MM Loin L (MC4-5)@ Fi Cj ch JP"/>
    <s v="Lomo"/>
    <s v="Lomo MM Loin"/>
    <x v="9"/>
    <n v="-32"/>
    <n v="7032"/>
    <n v="7000"/>
    <n v="-32"/>
    <n v="7032"/>
    <x v="74"/>
    <x v="64"/>
    <m/>
    <n v="0"/>
    <x v="2"/>
    <n v="0"/>
  </r>
  <r>
    <n v="1021609"/>
    <x v="4"/>
    <x v="1"/>
    <x v="0"/>
    <s v="1021609"/>
    <s v="GO File C/cab@ IWP Cj 10k SC"/>
    <s v="Filete"/>
    <s v="Filete c/Cabeza"/>
    <x v="9"/>
    <n v="3887"/>
    <n v="0"/>
    <n v="0"/>
    <n v="3887"/>
    <n v="0"/>
    <x v="77"/>
    <x v="132"/>
    <m/>
    <n v="-30000"/>
    <x v="1"/>
    <n v="0"/>
  </r>
  <r>
    <n v="1021622"/>
    <x v="4"/>
    <x v="1"/>
    <x v="0"/>
    <s v="1021622"/>
    <s v="GO BB Ribs 20-24 Oz@ Cj 10k AS"/>
    <s v="Chuleta"/>
    <s v="Chuleta Huesos"/>
    <x v="0"/>
    <n v="1740"/>
    <n v="10260"/>
    <n v="12000"/>
    <n v="1740"/>
    <n v="10260"/>
    <x v="21"/>
    <x v="5"/>
    <m/>
    <n v="12000"/>
    <x v="0"/>
    <n v="0"/>
  </r>
  <r>
    <n v="1021623"/>
    <x v="4"/>
    <x v="1"/>
    <x v="0"/>
    <s v="1021623"/>
    <s v="GO BB Ribs 24 oz@ Cj 10k AS"/>
    <s v="Chuleta"/>
    <s v="Chuleta Huesos"/>
    <x v="0"/>
    <n v="-100"/>
    <n v="0"/>
    <n v="0"/>
    <n v="-100"/>
    <n v="0"/>
    <x v="77"/>
    <x v="5"/>
    <m/>
    <n v="0"/>
    <x v="2"/>
    <n v="0"/>
  </r>
  <r>
    <n v="1021639"/>
    <x v="4"/>
    <x v="1"/>
    <x v="0"/>
    <s v="1021639"/>
    <s v="GO File C/cab@ Cj 5k AS"/>
    <s v="Filete"/>
    <s v="Filete c/Cabeza"/>
    <x v="0"/>
    <n v="1349"/>
    <n v="0"/>
    <n v="0"/>
    <n v="1349"/>
    <n v="0"/>
    <x v="77"/>
    <x v="5"/>
    <m/>
    <n v="0"/>
    <x v="2"/>
    <n v="0"/>
  </r>
  <r>
    <n v="1021655"/>
    <x v="4"/>
    <x v="1"/>
    <x v="0"/>
    <s v="1021655"/>
    <s v="GO Estómago Pouch@ Bo Cj 10k AS"/>
    <s v="Subprod"/>
    <s v="Subprod Visceras"/>
    <x v="4"/>
    <n v="-24000"/>
    <n v="88000"/>
    <n v="0"/>
    <n v="-24000"/>
    <n v="88000"/>
    <x v="2"/>
    <x v="5"/>
    <m/>
    <n v="48000"/>
    <x v="0"/>
    <n v="0"/>
  </r>
  <r>
    <n v="1021664"/>
    <x v="4"/>
    <x v="1"/>
    <x v="0"/>
    <s v="1021664"/>
    <s v="GO Pecho S/cue K@ Cj 20k TJ"/>
    <s v="Cost-Pec"/>
    <s v="Cost-Pec Entero"/>
    <x v="4"/>
    <n v="17003"/>
    <n v="0"/>
    <n v="17003"/>
    <n v="17003"/>
    <n v="0"/>
    <x v="530"/>
    <x v="222"/>
    <m/>
    <n v="-21997"/>
    <x v="1"/>
    <n v="0"/>
  </r>
  <r>
    <n v="1021665"/>
    <x v="4"/>
    <x v="1"/>
    <x v="0"/>
    <s v="1021665"/>
    <s v="GO Pecho S/cue K@ Cj 20k AK"/>
    <s v="Cost-Pec"/>
    <s v="Cost-Pec Entero"/>
    <x v="4"/>
    <n v="-4546"/>
    <n v="2200"/>
    <n v="0"/>
    <n v="-4546"/>
    <n v="2200"/>
    <x v="77"/>
    <x v="5"/>
    <m/>
    <n v="0"/>
    <x v="2"/>
    <n v="0"/>
  </r>
  <r>
    <n v="1021731"/>
    <x v="4"/>
    <x v="1"/>
    <x v="0"/>
    <s v="1021731"/>
    <s v="GO PernilM@ Cj 20k AS"/>
    <s v="Pernil"/>
    <s v="Pernil Mano"/>
    <x v="2"/>
    <n v="-17811"/>
    <n v="382333"/>
    <n v="360000"/>
    <n v="-17811"/>
    <n v="382333"/>
    <x v="10"/>
    <x v="243"/>
    <m/>
    <n v="96000"/>
    <x v="0"/>
    <n v="24000"/>
  </r>
  <r>
    <n v="1021735"/>
    <x v="4"/>
    <x v="1"/>
    <x v="0"/>
    <s v="1021735"/>
    <s v="GO Patas@ Cj 20k AS"/>
    <s v="Subprod"/>
    <s v="Subprod Patas-Manos"/>
    <x v="2"/>
    <n v="7882"/>
    <n v="104907"/>
    <n v="120000"/>
    <n v="7882"/>
    <n v="104907"/>
    <x v="36"/>
    <x v="30"/>
    <m/>
    <n v="0"/>
    <x v="2"/>
    <n v="24000"/>
  </r>
  <r>
    <n v="1021765"/>
    <x v="4"/>
    <x v="1"/>
    <x v="0"/>
    <s v="1021765"/>
    <s v="GO Pna Nor@ Bo Cj 20k AS"/>
    <s v="Pierna"/>
    <s v="Pierna Entera"/>
    <x v="2"/>
    <n v="0"/>
    <n v="20"/>
    <n v="0"/>
    <n v="0"/>
    <n v="20"/>
    <x v="77"/>
    <x v="5"/>
    <m/>
    <n v="0"/>
    <x v="2"/>
    <n v="0"/>
  </r>
  <r>
    <n v="1021864"/>
    <x v="4"/>
    <x v="1"/>
    <x v="0"/>
    <s v="1021864"/>
    <s v="GO Cue Papda CP@ Cj 20k AS"/>
    <s v="Cueros"/>
    <s v="Cuero Papada"/>
    <x v="3"/>
    <n v="-19453"/>
    <n v="15135"/>
    <n v="48000"/>
    <n v="-19453"/>
    <n v="15135"/>
    <x v="2"/>
    <x v="13"/>
    <m/>
    <n v="0"/>
    <x v="2"/>
    <n v="0"/>
  </r>
  <r>
    <n v="1021868"/>
    <x v="4"/>
    <x v="1"/>
    <x v="0"/>
    <s v="1021868"/>
    <s v="GO PpPna 54@ Cj 20k AS"/>
    <s v="Pierna"/>
    <s v="Pierna Pulpa Fina"/>
    <x v="0"/>
    <n v="-5333"/>
    <n v="0"/>
    <n v="0"/>
    <n v="-5333"/>
    <n v="77333"/>
    <x v="17"/>
    <x v="9"/>
    <m/>
    <n v="0"/>
    <x v="2"/>
    <n v="0"/>
  </r>
  <r>
    <n v="1021905"/>
    <x v="4"/>
    <x v="1"/>
    <x v="0"/>
    <s v="1021905"/>
    <s v="GO Reco 70/30 @ Cj 20k AS"/>
    <s v="Recortes"/>
    <s v="Recortes No Magro"/>
    <x v="2"/>
    <n v="33763"/>
    <n v="0"/>
    <n v="0"/>
    <n v="33763"/>
    <n v="0"/>
    <x v="7"/>
    <x v="5"/>
    <m/>
    <n v="24000"/>
    <x v="0"/>
    <n v="0"/>
  </r>
  <r>
    <n v="1021971"/>
    <x v="4"/>
    <x v="1"/>
    <x v="0"/>
    <s v="1021971"/>
    <s v="GO Cue Back@ Cj 20k bca AS"/>
    <s v="Cueros"/>
    <s v="Cuero Back"/>
    <x v="0"/>
    <m/>
    <m/>
    <m/>
    <m/>
    <m/>
    <x v="1"/>
    <x v="14"/>
    <m/>
    <n v="-3000"/>
    <x v="1"/>
    <n v="0"/>
  </r>
  <r>
    <n v="1021976"/>
    <x v="4"/>
    <x v="1"/>
    <x v="0"/>
    <s v="1021976"/>
    <s v="GO PpPal 77@ Cj 20k AS"/>
    <s v="Paleta"/>
    <s v="Paleta Pulpa"/>
    <x v="0"/>
    <n v="-75890"/>
    <n v="271396"/>
    <n v="264000"/>
    <n v="-75890"/>
    <n v="271396"/>
    <x v="127"/>
    <x v="243"/>
    <m/>
    <n v="0"/>
    <x v="2"/>
    <n v="0"/>
  </r>
  <r>
    <n v="1022047"/>
    <x v="4"/>
    <x v="1"/>
    <x v="0"/>
    <s v="1022047"/>
    <s v="GO Triming Panc@ Cj 20k AS"/>
    <s v="Recortes"/>
    <s v="Recortes No Magro"/>
    <x v="0"/>
    <n v="-38400"/>
    <n v="3643"/>
    <n v="0"/>
    <n v="-38400"/>
    <n v="3643"/>
    <x v="77"/>
    <x v="5"/>
    <m/>
    <n v="0"/>
    <x v="2"/>
    <n v="0"/>
  </r>
  <r>
    <n v="1022073"/>
    <x v="4"/>
    <x v="1"/>
    <x v="0"/>
    <s v="1022073"/>
    <s v="GO Mantec@ Cj 20k AS"/>
    <s v="Grasas"/>
    <s v="Grasa Interior"/>
    <x v="2"/>
    <m/>
    <m/>
    <m/>
    <m/>
    <m/>
    <x v="1"/>
    <x v="3"/>
    <m/>
    <n v="-24000"/>
    <x v="1"/>
    <n v="0"/>
  </r>
  <r>
    <n v="1022096"/>
    <x v="4"/>
    <x v="1"/>
    <x v="0"/>
    <s v="1022096"/>
    <s v="GO Sternum Bones@ Bo Cj 10k AS"/>
    <s v="Huesos"/>
    <s v="Huesos Cuarto Delant"/>
    <x v="2"/>
    <n v="-29708"/>
    <n v="177305"/>
    <n v="192000"/>
    <n v="-29708"/>
    <n v="177305"/>
    <x v="76"/>
    <x v="128"/>
    <m/>
    <n v="48000"/>
    <x v="0"/>
    <n v="48000"/>
  </r>
  <r>
    <n v="1022102"/>
    <x v="4"/>
    <x v="1"/>
    <x v="0"/>
    <s v="1022102"/>
    <s v="GO Pecho S/cue K@ Cj 20k AS"/>
    <s v="Cost-Pec"/>
    <s v="Cost-Pec Entero"/>
    <x v="0"/>
    <n v="3441"/>
    <n v="0"/>
    <n v="0"/>
    <n v="3441"/>
    <n v="0"/>
    <x v="77"/>
    <x v="5"/>
    <m/>
    <n v="0"/>
    <x v="2"/>
    <n v="0"/>
  </r>
  <r>
    <n v="1022149"/>
    <x v="4"/>
    <x v="1"/>
    <x v="0"/>
    <s v="1022149"/>
    <s v="GO Plancha Rebaje Ent@ Cj 20k AS"/>
    <s v="Plancha"/>
    <s v="Plancha s/Cuero"/>
    <x v="0"/>
    <n v="-5423"/>
    <n v="0"/>
    <n v="0"/>
    <n v="-5423"/>
    <n v="0"/>
    <x v="77"/>
    <x v="5"/>
    <m/>
    <n v="0"/>
    <x v="2"/>
    <n v="0"/>
  </r>
  <r>
    <n v="1022150"/>
    <x v="4"/>
    <x v="1"/>
    <x v="0"/>
    <s v="1022150"/>
    <s v="GO Gord chic@ Cj 20k AS"/>
    <s v="Grasas"/>
    <s v="Grasa Gordura"/>
    <x v="0"/>
    <n v="12194"/>
    <n v="83806"/>
    <n v="96000"/>
    <n v="12194"/>
    <n v="83806"/>
    <x v="99"/>
    <x v="95"/>
    <m/>
    <n v="0"/>
    <x v="2"/>
    <n v="24000"/>
  </r>
  <r>
    <n v="1022182"/>
    <x v="4"/>
    <x v="1"/>
    <x v="0"/>
    <s v="1022182"/>
    <s v="GO BB Ribs 20-24 oz@ Cj 10k AS"/>
    <s v="Chuleta"/>
    <s v="Chuleta Huesos"/>
    <x v="4"/>
    <n v="-4466"/>
    <n v="0"/>
    <n v="0"/>
    <n v="-4466"/>
    <n v="0"/>
    <x v="77"/>
    <x v="5"/>
    <m/>
    <n v="0"/>
    <x v="2"/>
    <n v="0"/>
  </r>
  <r>
    <n v="1022183"/>
    <x v="4"/>
    <x v="1"/>
    <x v="0"/>
    <s v="1022183"/>
    <s v="GO PernilP@ Bo Cj 20k AS"/>
    <s v="Pernil"/>
    <s v="Pernil Pierna"/>
    <x v="2"/>
    <n v="-13723"/>
    <n v="213723"/>
    <n v="200000"/>
    <n v="-13723"/>
    <n v="213723"/>
    <x v="28"/>
    <x v="351"/>
    <m/>
    <n v="-256000"/>
    <x v="1"/>
    <n v="192000"/>
  </r>
  <r>
    <n v="1022186"/>
    <x v="4"/>
    <x v="1"/>
    <x v="0"/>
    <s v="1022186"/>
    <s v="GO Resto Tira Hso Ctro@ Bo Cj 20k AS"/>
    <s v="Huesos"/>
    <s v="Huesos Cuarto Centra"/>
    <x v="2"/>
    <n v="26707"/>
    <n v="77380"/>
    <n v="96000"/>
    <n v="26707"/>
    <n v="77380"/>
    <x v="99"/>
    <x v="13"/>
    <m/>
    <n v="48000"/>
    <x v="0"/>
    <n v="0"/>
  </r>
  <r>
    <n v="1022196"/>
    <x v="4"/>
    <x v="1"/>
    <x v="0"/>
    <s v="1022196"/>
    <s v="GO Forro Pal@ Cj 20k AS"/>
    <s v="Cueros"/>
    <s v="Cuero Forro"/>
    <x v="0"/>
    <n v="4023"/>
    <n v="0"/>
    <n v="0"/>
    <n v="4023"/>
    <n v="43977"/>
    <x v="2"/>
    <x v="13"/>
    <m/>
    <n v="0"/>
    <x v="2"/>
    <n v="0"/>
  </r>
  <r>
    <n v="1022197"/>
    <x v="4"/>
    <x v="1"/>
    <x v="0"/>
    <s v="1022197"/>
    <s v="GO Pna Forro@ Cj 20k AS"/>
    <s v="Cueros"/>
    <s v="Cuero Forro"/>
    <x v="0"/>
    <n v="15932"/>
    <n v="0"/>
    <n v="0"/>
    <n v="15932"/>
    <n v="0"/>
    <x v="77"/>
    <x v="572"/>
    <m/>
    <n v="-4698"/>
    <x v="1"/>
    <n v="0"/>
  </r>
  <r>
    <n v="1022217"/>
    <x v="4"/>
    <x v="1"/>
    <x v="0"/>
    <s v="1022217"/>
    <s v="GO Lom Tocino@ Bo Cj 20k AS"/>
    <s v="Grasas"/>
    <s v="Grasa Lomo Tocino"/>
    <x v="0"/>
    <m/>
    <m/>
    <m/>
    <m/>
    <m/>
    <x v="1"/>
    <x v="250"/>
    <m/>
    <n v="-46000"/>
    <x v="1"/>
    <n v="168000"/>
  </r>
  <r>
    <n v="1022217"/>
    <x v="4"/>
    <x v="1"/>
    <x v="0"/>
    <s v="1022217"/>
    <s v="GO Lom Tocino@ Bo Cj 20k AS"/>
    <s v="Grasas"/>
    <s v="Grasa Lomo Tocino"/>
    <x v="3"/>
    <n v="-169287"/>
    <n v="326523"/>
    <n v="72000"/>
    <n v="-169287"/>
    <n v="326523"/>
    <x v="17"/>
    <x v="3"/>
    <m/>
    <n v="48000"/>
    <x v="0"/>
    <n v="168000"/>
  </r>
  <r>
    <n v="1022218"/>
    <x v="4"/>
    <x v="1"/>
    <x v="0"/>
    <s v="1022218"/>
    <s v="GO Grasa Forro Pna Limp@ Cj 20k AS"/>
    <s v="Grasas"/>
    <s v="Grasa Forro"/>
    <x v="3"/>
    <n v="-209534"/>
    <n v="60299"/>
    <n v="0"/>
    <n v="-209534"/>
    <n v="60299"/>
    <x v="77"/>
    <x v="5"/>
    <m/>
    <n v="0"/>
    <x v="2"/>
    <n v="0"/>
  </r>
  <r>
    <n v="1022273"/>
    <x v="4"/>
    <x v="1"/>
    <x v="0"/>
    <s v="1022273"/>
    <s v="GO Grasa Forro Pna Limp@ Bo Cj AS"/>
    <s v="Grasas"/>
    <s v="Grasa Forro"/>
    <x v="3"/>
    <n v="-102845"/>
    <n v="151161"/>
    <n v="48000"/>
    <n v="-102845"/>
    <n v="151161"/>
    <x v="2"/>
    <x v="13"/>
    <m/>
    <n v="0"/>
    <x v="2"/>
    <n v="0"/>
  </r>
  <r>
    <n v="1022282"/>
    <x v="4"/>
    <x v="1"/>
    <x v="0"/>
    <s v="1022282"/>
    <s v="GO Malaya Japon@ Vp Fi Cj 20k AP"/>
    <s v="Prolijado"/>
    <s v="Prolijado Malaya"/>
    <x v="9"/>
    <n v="-3000"/>
    <n v="0"/>
    <n v="0"/>
    <n v="-3000"/>
    <n v="0"/>
    <x v="77"/>
    <x v="5"/>
    <m/>
    <n v="0"/>
    <x v="2"/>
    <n v="0"/>
  </r>
  <r>
    <n v="1022283"/>
    <x v="4"/>
    <x v="1"/>
    <x v="0"/>
    <s v="1022283"/>
    <s v="GO Malaya 5-6mm@ Bo Cj 9k AS"/>
    <s v="Prolijado"/>
    <s v="Prolijado Malaya"/>
    <x v="4"/>
    <n v="-4892"/>
    <n v="4892"/>
    <n v="4892"/>
    <n v="-4892"/>
    <n v="4892"/>
    <x v="531"/>
    <x v="88"/>
    <m/>
    <n v="-108"/>
    <x v="1"/>
    <n v="0"/>
  </r>
  <r>
    <n v="1022291"/>
    <x v="4"/>
    <x v="1"/>
    <x v="0"/>
    <s v="1022291"/>
    <s v="GO PernilM B@ Bo Cj 20k AS"/>
    <s v="Pernil"/>
    <s v="Pernil Mano"/>
    <x v="2"/>
    <n v="-10461"/>
    <n v="62797"/>
    <n v="48000"/>
    <n v="-10461"/>
    <n v="62797"/>
    <x v="2"/>
    <x v="3"/>
    <m/>
    <n v="24000"/>
    <x v="0"/>
    <n v="24000"/>
  </r>
  <r>
    <n v="1022313"/>
    <x v="4"/>
    <x v="1"/>
    <x v="0"/>
    <s v="1022313"/>
    <s v="GO CC Loin T@ Fi Cj AP"/>
    <s v="Lomo"/>
    <s v="Lomo CC Loin"/>
    <x v="9"/>
    <n v="1420"/>
    <n v="7274"/>
    <n v="10000"/>
    <n v="1420"/>
    <n v="7274"/>
    <x v="80"/>
    <x v="70"/>
    <m/>
    <n v="0"/>
    <x v="2"/>
    <n v="0"/>
  </r>
  <r>
    <n v="1022326"/>
    <x v="4"/>
    <x v="1"/>
    <x v="0"/>
    <s v="1022326"/>
    <s v="GO CC Loin L (S/T)@ Fi Cj AP"/>
    <s v="Lomo"/>
    <s v="Lomo CC Loin"/>
    <x v="9"/>
    <n v="35"/>
    <n v="24965"/>
    <n v="25000"/>
    <n v="35"/>
    <n v="24965"/>
    <x v="110"/>
    <x v="112"/>
    <m/>
    <n v="0"/>
    <x v="2"/>
    <n v="0"/>
  </r>
  <r>
    <n v="1022370"/>
    <x v="4"/>
    <x v="1"/>
    <x v="0"/>
    <s v="1022370"/>
    <s v="GO MM Loin LL (29-32 VP)@ Bo Cj AP"/>
    <s v="Lomo"/>
    <s v="Lomo MM Loin"/>
    <x v="9"/>
    <n v="-6695"/>
    <n v="40000"/>
    <n v="40000"/>
    <n v="-6695"/>
    <n v="40000"/>
    <x v="13"/>
    <x v="125"/>
    <m/>
    <n v="0"/>
    <x v="2"/>
    <n v="4500"/>
  </r>
  <r>
    <n v="1022371"/>
    <x v="4"/>
    <x v="1"/>
    <x v="0"/>
    <s v="1022371"/>
    <s v="GO Panc S/tec SP@ Fi Cj AP"/>
    <s v="Panceta"/>
    <s v="Panceta s/Cuero"/>
    <x v="9"/>
    <n v="2700"/>
    <n v="15300"/>
    <n v="28000"/>
    <n v="2700"/>
    <n v="15300"/>
    <x v="429"/>
    <x v="271"/>
    <m/>
    <n v="10000"/>
    <x v="0"/>
    <n v="6700"/>
  </r>
  <r>
    <n v="1022373"/>
    <x v="4"/>
    <x v="1"/>
    <x v="0"/>
    <s v="1022373"/>
    <s v="GO Reco 60/40 @ Cj 20k AS"/>
    <s v="Recortes"/>
    <s v="Recortes No Magro"/>
    <x v="2"/>
    <n v="1034"/>
    <n v="73633"/>
    <n v="72000"/>
    <n v="1034"/>
    <n v="73633"/>
    <x v="17"/>
    <x v="13"/>
    <m/>
    <n v="24000"/>
    <x v="0"/>
    <n v="0"/>
  </r>
  <r>
    <n v="1022378"/>
    <x v="4"/>
    <x v="1"/>
    <x v="0"/>
    <s v="1022378"/>
    <s v="GO Resto Tira Hso@ Fi Cj 10k AS"/>
    <s v="Huesos"/>
    <s v="Huesos Cuarto Centra"/>
    <x v="2"/>
    <n v="15057"/>
    <n v="58968"/>
    <n v="72000"/>
    <n v="15057"/>
    <n v="58968"/>
    <x v="17"/>
    <x v="13"/>
    <m/>
    <n v="24000"/>
    <x v="0"/>
    <n v="24000"/>
  </r>
  <r>
    <n v="1022381"/>
    <x v="4"/>
    <x v="1"/>
    <x v="0"/>
    <s v="1022381"/>
    <s v="GO Gord Esp@ Bo Cj 10k AS"/>
    <s v="Grasas"/>
    <s v="Grasa Gordura"/>
    <x v="2"/>
    <n v="31855"/>
    <n v="51716"/>
    <n v="96000"/>
    <n v="31855"/>
    <n v="51716"/>
    <x v="99"/>
    <x v="13"/>
    <m/>
    <n v="48000"/>
    <x v="0"/>
    <n v="0"/>
  </r>
  <r>
    <n v="1022384"/>
    <x v="4"/>
    <x v="1"/>
    <x v="0"/>
    <s v="1022384"/>
    <s v="GO BB Ribs Grd B@ Fi Cj 10k AS"/>
    <s v="Chuleta"/>
    <s v="Chuleta Huesos"/>
    <x v="0"/>
    <n v="1"/>
    <n v="0"/>
    <n v="0"/>
    <n v="1"/>
    <n v="0"/>
    <x v="77"/>
    <x v="5"/>
    <m/>
    <n v="0"/>
    <x v="2"/>
    <n v="0"/>
  </r>
  <r>
    <n v="1022406"/>
    <x v="4"/>
    <x v="1"/>
    <x v="0"/>
    <s v="1022406"/>
    <s v="GO Patas B@ Bo Cj 20 k AS"/>
    <s v="Subprod"/>
    <s v="Subprod Patas-Manos"/>
    <x v="0"/>
    <n v="314"/>
    <n v="0"/>
    <n v="0"/>
    <n v="314"/>
    <n v="0"/>
    <x v="77"/>
    <x v="5"/>
    <m/>
    <n v="0"/>
    <x v="2"/>
    <n v="0"/>
  </r>
  <r>
    <n v="1022409"/>
    <x v="4"/>
    <x v="1"/>
    <x v="0"/>
    <s v="1022409"/>
    <s v="GO Tripa s/Cal# Bidon AS"/>
    <s v="Subprod"/>
    <s v="Subprod Tripa"/>
    <x v="0"/>
    <n v="26935"/>
    <n v="0"/>
    <n v="0"/>
    <n v="26935"/>
    <n v="0"/>
    <x v="77"/>
    <x v="5"/>
    <m/>
    <n v="0"/>
    <x v="2"/>
    <n v="0"/>
  </r>
  <r>
    <n v="1022414"/>
    <x v="4"/>
    <x v="1"/>
    <x v="0"/>
    <s v="1022414"/>
    <s v="GO Caz Ent@ Bo Cj 10k AS"/>
    <s v="Chuleta"/>
    <s v="Chuleta Cazuela"/>
    <x v="2"/>
    <n v="-20758"/>
    <n v="85209"/>
    <n v="72000"/>
    <n v="-20758"/>
    <n v="85209"/>
    <x v="17"/>
    <x v="30"/>
    <m/>
    <n v="-48000"/>
    <x v="1"/>
    <n v="24000"/>
  </r>
  <r>
    <n v="1022417"/>
    <x v="4"/>
    <x v="1"/>
    <x v="0"/>
    <s v="1022417"/>
    <s v="GO Cue granel@ Bo Cj 20k AS"/>
    <s v="Cueros"/>
    <s v="Cuero Mixto"/>
    <x v="2"/>
    <n v="0"/>
    <n v="125648"/>
    <n v="120000"/>
    <n v="0"/>
    <n v="197648"/>
    <x v="76"/>
    <x v="3"/>
    <m/>
    <n v="168000"/>
    <x v="0"/>
    <n v="96000"/>
  </r>
  <r>
    <n v="1022472"/>
    <x v="4"/>
    <x v="1"/>
    <x v="0"/>
    <s v="1022472"/>
    <s v="GO Lom Ctro S/Tecla(OY)Mit@ Cj Tf 20k AP"/>
    <s v="Lomo"/>
    <s v="Lomo Centro"/>
    <x v="9"/>
    <n v="-2716"/>
    <n v="0"/>
    <n v="13000"/>
    <n v="-2716"/>
    <n v="0"/>
    <x v="104"/>
    <x v="103"/>
    <m/>
    <n v="0"/>
    <x v="2"/>
    <n v="1000"/>
  </r>
  <r>
    <n v="1022499"/>
    <x v="4"/>
    <x v="1"/>
    <x v="0"/>
    <s v="1022499"/>
    <s v="GO Lom Vet Mit@ 4 Bo Cj 10k AP"/>
    <s v="Lomo"/>
    <s v="Lomo Vetado"/>
    <x v="9"/>
    <n v="-326"/>
    <n v="21326"/>
    <n v="21000"/>
    <n v="-326"/>
    <n v="21326"/>
    <x v="413"/>
    <x v="445"/>
    <m/>
    <n v="0"/>
    <x v="2"/>
    <n v="8500"/>
  </r>
  <r>
    <n v="1022541"/>
    <x v="4"/>
    <x v="1"/>
    <x v="0"/>
    <s v="1022541"/>
    <s v="GO Reco 20/80 @ Cj 20k AS"/>
    <s v="Grasas"/>
    <s v="Grasa Gordura"/>
    <x v="2"/>
    <n v="5143"/>
    <n v="494857"/>
    <n v="500000"/>
    <n v="5143"/>
    <n v="494857"/>
    <x v="532"/>
    <x v="243"/>
    <m/>
    <n v="236000"/>
    <x v="0"/>
    <n v="72000"/>
  </r>
  <r>
    <n v="1022569"/>
    <x v="4"/>
    <x v="1"/>
    <x v="0"/>
    <s v="1022569"/>
    <s v="GO BB Ribs 24-28 Oz@ Cj 10k AS"/>
    <s v="Chuleta"/>
    <s v="Chuleta Huesos"/>
    <x v="0"/>
    <n v="110"/>
    <n v="0"/>
    <n v="0"/>
    <n v="110"/>
    <n v="0"/>
    <x v="77"/>
    <x v="5"/>
    <m/>
    <n v="0"/>
    <x v="2"/>
    <n v="0"/>
  </r>
  <r>
    <n v="1022587"/>
    <x v="4"/>
    <x v="1"/>
    <x v="0"/>
    <s v="1022587"/>
    <s v="GO CC Loin L (S/T) 45@ Fi Cj AP"/>
    <s v="Lomo"/>
    <s v="Lomo CC Loin"/>
    <x v="9"/>
    <n v="-1785"/>
    <n v="3000"/>
    <n v="3000"/>
    <n v="-1785"/>
    <n v="3000"/>
    <x v="39"/>
    <x v="14"/>
    <m/>
    <n v="0"/>
    <x v="2"/>
    <n v="0"/>
  </r>
  <r>
    <n v="1022600"/>
    <x v="4"/>
    <x v="1"/>
    <x v="0"/>
    <s v="1022600"/>
    <s v="GO Lom Vet 2 a 2,3k@ Fi Verd Cj AP"/>
    <s v="Lomo"/>
    <s v="Lomo Vetado"/>
    <x v="9"/>
    <n v="-1227"/>
    <n v="16227"/>
    <n v="15000"/>
    <n v="-1227"/>
    <n v="16227"/>
    <x v="96"/>
    <x v="90"/>
    <m/>
    <n v="0"/>
    <x v="2"/>
    <n v="6833.3333333333321"/>
  </r>
  <r>
    <n v="1022605"/>
    <x v="4"/>
    <x v="1"/>
    <x v="0"/>
    <s v="1022605"/>
    <s v="GO Recto Tubo Crud@ Cj 10k AS"/>
    <s v="Subprod"/>
    <s v="Subprod Tripa"/>
    <x v="4"/>
    <n v="0"/>
    <n v="579"/>
    <n v="579"/>
    <n v="0"/>
    <n v="579"/>
    <x v="533"/>
    <x v="5"/>
    <m/>
    <n v="579"/>
    <x v="0"/>
    <n v="7000"/>
  </r>
  <r>
    <n v="1022607"/>
    <x v="4"/>
    <x v="1"/>
    <x v="0"/>
    <s v="1022607"/>
    <s v="GO Platead Lom TF@ Cj 10k AK (TS)"/>
    <s v="Prolijado"/>
    <s v="Prolijado Plateada"/>
    <x v="4"/>
    <n v="-12687"/>
    <n v="28284"/>
    <n v="15597"/>
    <n v="-12687"/>
    <n v="28284"/>
    <x v="94"/>
    <x v="87"/>
    <m/>
    <n v="0"/>
    <x v="2"/>
    <n v="0"/>
  </r>
  <r>
    <n v="1022637"/>
    <x v="4"/>
    <x v="1"/>
    <x v="0"/>
    <s v="1022637"/>
    <s v="GO Hso Escapula@ Cj 15kg AS"/>
    <s v="Huesos"/>
    <s v="Huesos Cuarto Delant"/>
    <x v="2"/>
    <n v="10652"/>
    <n v="116341"/>
    <n v="120000"/>
    <n v="10652"/>
    <n v="116341"/>
    <x v="36"/>
    <x v="13"/>
    <m/>
    <n v="72000"/>
    <x v="0"/>
    <n v="48000"/>
  </r>
  <r>
    <n v="1022646"/>
    <x v="4"/>
    <x v="1"/>
    <x v="0"/>
    <s v="1022646"/>
    <s v="GO Pecho Belly S/p@ Vp Cj AS"/>
    <s v="Panceta"/>
    <s v="Panceta s/Cuero"/>
    <x v="2"/>
    <m/>
    <m/>
    <m/>
    <n v="0"/>
    <n v="0"/>
    <x v="80"/>
    <x v="5"/>
    <m/>
    <n v="10000"/>
    <x v="0"/>
    <n v="0"/>
  </r>
  <r>
    <n v="1022664"/>
    <x v="4"/>
    <x v="1"/>
    <x v="0"/>
    <s v="1022664"/>
    <s v="GO CC Loin L (S/T) (DF)@ Fi Cj AP"/>
    <s v="Lomo"/>
    <s v="Lomo CC Loin"/>
    <x v="9"/>
    <n v="9714"/>
    <n v="30286"/>
    <n v="40000"/>
    <n v="9714"/>
    <n v="40286"/>
    <x v="122"/>
    <x v="132"/>
    <m/>
    <n v="20000"/>
    <x v="0"/>
    <n v="0"/>
  </r>
  <r>
    <n v="1022705"/>
    <x v="4"/>
    <x v="1"/>
    <x v="0"/>
    <s v="1022705"/>
    <s v="GO Mantec@ Cj 20k AS"/>
    <s v="Grasas"/>
    <s v="Grasa Interior"/>
    <x v="0"/>
    <n v="4693"/>
    <n v="0"/>
    <n v="0"/>
    <n v="4693"/>
    <n v="0"/>
    <x v="77"/>
    <x v="5"/>
    <m/>
    <n v="0"/>
    <x v="2"/>
    <n v="0"/>
  </r>
  <r>
    <n v="1022709"/>
    <x v="4"/>
    <x v="1"/>
    <x v="0"/>
    <s v="1022709"/>
    <s v="GO PpPna 57@ Bo Cj AS"/>
    <s v="Pierna"/>
    <s v="Pierna Pulpa"/>
    <x v="0"/>
    <n v="3507"/>
    <n v="236493"/>
    <n v="240000"/>
    <n v="3507"/>
    <n v="260493"/>
    <x v="127"/>
    <x v="65"/>
    <m/>
    <n v="-24000"/>
    <x v="1"/>
    <n v="144000"/>
  </r>
  <r>
    <n v="1022748"/>
    <x v="4"/>
    <x v="1"/>
    <x v="0"/>
    <s v="1022748"/>
    <s v="GO Manos@ Cj 10k AS"/>
    <s v="Subprod"/>
    <s v="Subprod Patas-Manos"/>
    <x v="2"/>
    <m/>
    <m/>
    <m/>
    <m/>
    <m/>
    <x v="1"/>
    <x v="95"/>
    <m/>
    <n v="-96000"/>
    <x v="1"/>
    <n v="44000"/>
  </r>
  <r>
    <n v="1022767"/>
    <x v="4"/>
    <x v="1"/>
    <x v="0"/>
    <s v="1022767"/>
    <s v="GO Gord Esp@ 20kg AA"/>
    <s v="Grasas"/>
    <s v="Grasa Gordura"/>
    <x v="4"/>
    <n v="35443"/>
    <n v="0"/>
    <n v="0"/>
    <n v="35443"/>
    <n v="0"/>
    <x v="77"/>
    <x v="5"/>
    <m/>
    <n v="0"/>
    <x v="2"/>
    <n v="0"/>
  </r>
  <r>
    <n v="1022780"/>
    <x v="4"/>
    <x v="1"/>
    <x v="0"/>
    <s v="1022780"/>
    <s v="GO Tripa Calib 30/32# Bo Bidon AS"/>
    <s v="Subprod"/>
    <s v="Subprod Tripa"/>
    <x v="0"/>
    <n v="-510"/>
    <n v="510"/>
    <n v="0"/>
    <n v="-510"/>
    <n v="510"/>
    <x v="77"/>
    <x v="5"/>
    <m/>
    <n v="0"/>
    <x v="2"/>
    <n v="0"/>
  </r>
  <r>
    <n v="1022781"/>
    <x v="4"/>
    <x v="1"/>
    <x v="0"/>
    <s v="1022781"/>
    <s v="GO Tripa Calib 32/35# Bo Bidon AS"/>
    <s v="Subprod"/>
    <s v="Subprod Tripa"/>
    <x v="0"/>
    <n v="-9150"/>
    <n v="8757"/>
    <n v="0"/>
    <n v="-9150"/>
    <n v="8757"/>
    <x v="77"/>
    <x v="573"/>
    <m/>
    <n v="-8731.2000000000007"/>
    <x v="1"/>
    <n v="0"/>
  </r>
  <r>
    <n v="1022782"/>
    <x v="4"/>
    <x v="1"/>
    <x v="0"/>
    <s v="1022782"/>
    <s v="GO Tripa Calib 35/38# Bo Bidon AS"/>
    <s v="Subprod"/>
    <s v="Subprod Tripa"/>
    <x v="0"/>
    <m/>
    <m/>
    <m/>
    <m/>
    <m/>
    <x v="1"/>
    <x v="574"/>
    <m/>
    <n v="-11520"/>
    <x v="1"/>
    <n v="0"/>
  </r>
  <r>
    <n v="1022782"/>
    <x v="4"/>
    <x v="1"/>
    <x v="0"/>
    <s v="1022782"/>
    <s v="GO Tripa Calib 35/38# Bo Bidon AS"/>
    <s v="Subprod"/>
    <s v="Subprod Tripa"/>
    <x v="3"/>
    <n v="-7200"/>
    <n v="0"/>
    <n v="0"/>
    <n v="-7200"/>
    <n v="0"/>
    <x v="77"/>
    <x v="575"/>
    <m/>
    <n v="-7924.8"/>
    <x v="1"/>
    <n v="0"/>
  </r>
  <r>
    <n v="1022783"/>
    <x v="4"/>
    <x v="1"/>
    <x v="0"/>
    <s v="1022783"/>
    <s v="GO Tripa Calib 38/40# Bo Bidon AS"/>
    <s v="Subprod"/>
    <s v="Subprod Tripa"/>
    <x v="0"/>
    <n v="-26400"/>
    <n v="15155"/>
    <n v="0"/>
    <n v="-26400"/>
    <n v="15155"/>
    <x v="77"/>
    <x v="576"/>
    <m/>
    <n v="-4800"/>
    <x v="1"/>
    <n v="0"/>
  </r>
  <r>
    <n v="1022783"/>
    <x v="4"/>
    <x v="1"/>
    <x v="0"/>
    <s v="1022783"/>
    <s v="GO Tripa Calib 38/40# Bo Bidon AS"/>
    <s v="Subprod"/>
    <s v="Subprod Tripa"/>
    <x v="3"/>
    <m/>
    <m/>
    <m/>
    <m/>
    <m/>
    <x v="1"/>
    <x v="577"/>
    <m/>
    <n v="-8359.2000000000007"/>
    <x v="1"/>
    <n v="0"/>
  </r>
  <r>
    <n v="1022784"/>
    <x v="4"/>
    <x v="1"/>
    <x v="0"/>
    <s v="1022784"/>
    <s v="GO Tripa Calib 40/42# Bo Bin AS"/>
    <s v="Subprod"/>
    <s v="Subprod Tripa"/>
    <x v="0"/>
    <m/>
    <m/>
    <m/>
    <m/>
    <m/>
    <x v="1"/>
    <x v="578"/>
    <m/>
    <n v="-900"/>
    <x v="1"/>
    <n v="0"/>
  </r>
  <r>
    <n v="1022784"/>
    <x v="4"/>
    <x v="1"/>
    <x v="0"/>
    <s v="1022784"/>
    <s v="GO Tripa Calib 40/42# Bo Bin AS"/>
    <s v="Subprod"/>
    <s v="Subprod Tripa"/>
    <x v="3"/>
    <m/>
    <m/>
    <m/>
    <m/>
    <m/>
    <x v="1"/>
    <x v="579"/>
    <m/>
    <n v="-6779.25"/>
    <x v="1"/>
    <n v="0"/>
  </r>
  <r>
    <n v="1022786"/>
    <x v="4"/>
    <x v="1"/>
    <x v="0"/>
    <s v="1022786"/>
    <s v="GO Trip Calib Tub 35/39 Azul# Bidon AS"/>
    <s v="Subprod"/>
    <s v="Subprod Tripa"/>
    <x v="0"/>
    <n v="-14100"/>
    <n v="14400"/>
    <n v="300"/>
    <n v="-14100"/>
    <n v="14400"/>
    <x v="417"/>
    <x v="5"/>
    <m/>
    <n v="300"/>
    <x v="0"/>
    <n v="0"/>
  </r>
  <r>
    <n v="1022813"/>
    <x v="4"/>
    <x v="1"/>
    <x v="0"/>
    <s v="1022813"/>
    <s v="GO Desp Forro Pal@ MUESTRA Cj 20k AS"/>
    <s v="Muestra"/>
    <s v="Muestra"/>
    <x v="0"/>
    <m/>
    <m/>
    <m/>
    <m/>
    <m/>
    <x v="1"/>
    <x v="578"/>
    <m/>
    <n v="-900"/>
    <x v="1"/>
    <n v="0"/>
  </r>
  <r>
    <n v="1022824"/>
    <x v="4"/>
    <x v="1"/>
    <x v="0"/>
    <s v="1022824"/>
    <s v="GO Desp Forro Pna@ Muestra Cj 20k AS"/>
    <s v="Muestra"/>
    <s v="Muestra"/>
    <x v="0"/>
    <m/>
    <m/>
    <m/>
    <m/>
    <m/>
    <x v="1"/>
    <x v="578"/>
    <m/>
    <n v="-900"/>
    <x v="1"/>
    <n v="0"/>
  </r>
  <r>
    <n v="1022847"/>
    <x v="4"/>
    <x v="1"/>
    <x v="0"/>
    <s v="1022847"/>
    <s v="GO Cne Falda Pan@ CJ 20k AS"/>
    <s v="Panceta"/>
    <s v="Panceta s/Cuero"/>
    <x v="0"/>
    <n v="-1695"/>
    <n v="32500"/>
    <n v="24000"/>
    <n v="-1695"/>
    <n v="32500"/>
    <x v="7"/>
    <x v="3"/>
    <m/>
    <n v="0"/>
    <x v="2"/>
    <n v="0"/>
  </r>
  <r>
    <n v="1022855"/>
    <x v="4"/>
    <x v="1"/>
    <x v="0"/>
    <s v="1022855"/>
    <s v="GO Grasa Forro Pal@ Cj 20k AS"/>
    <s v="Grasas"/>
    <s v="Grasa Forro"/>
    <x v="0"/>
    <n v="0"/>
    <n v="10000"/>
    <n v="0"/>
    <n v="0"/>
    <n v="10000"/>
    <x v="77"/>
    <x v="5"/>
    <m/>
    <n v="0"/>
    <x v="2"/>
    <n v="0"/>
  </r>
  <r>
    <n v="1022856"/>
    <x v="4"/>
    <x v="1"/>
    <x v="0"/>
    <s v="1022856"/>
    <s v="GO Reco 10/90 @ Cj 20k AS"/>
    <s v="Grasas"/>
    <s v="Grasa Gordura"/>
    <x v="2"/>
    <n v="12567"/>
    <n v="170114"/>
    <n v="192000"/>
    <n v="12567"/>
    <n v="146114"/>
    <x v="76"/>
    <x v="30"/>
    <m/>
    <n v="72000"/>
    <x v="0"/>
    <n v="0"/>
  </r>
  <r>
    <n v="1022869"/>
    <x v="4"/>
    <x v="1"/>
    <x v="0"/>
    <s v="1022869"/>
    <s v="GO Hso Pecho@ Cj 10k AP"/>
    <s v="Huesos"/>
    <s v="Huesos Cuarto Centra"/>
    <x v="9"/>
    <n v="-610"/>
    <n v="610"/>
    <n v="0"/>
    <n v="-610"/>
    <n v="610"/>
    <x v="77"/>
    <x v="5"/>
    <m/>
    <n v="0"/>
    <x v="2"/>
    <n v="0"/>
  </r>
  <r>
    <n v="1022885"/>
    <x v="4"/>
    <x v="1"/>
    <x v="0"/>
    <s v="1022885"/>
    <s v="GO Panc S/cue@ Cj Panc TJ"/>
    <s v="Panceta"/>
    <s v="Panceta s/Cuero"/>
    <x v="4"/>
    <n v="-19168"/>
    <n v="534719"/>
    <n v="550000"/>
    <n v="-19168"/>
    <n v="534719"/>
    <x v="534"/>
    <x v="580"/>
    <m/>
    <n v="0"/>
    <x v="2"/>
    <n v="264000"/>
  </r>
  <r>
    <n v="1022887"/>
    <x v="4"/>
    <x v="1"/>
    <x v="0"/>
    <s v="1022887"/>
    <s v="GO Panc S/cue@ Cj Panc AK"/>
    <s v="Panceta"/>
    <s v="Panceta s/Cuero"/>
    <x v="4"/>
    <n v="-67317"/>
    <n v="316143"/>
    <n v="264000"/>
    <n v="-67317"/>
    <n v="316143"/>
    <x v="127"/>
    <x v="581"/>
    <m/>
    <n v="11000"/>
    <x v="0"/>
    <n v="198000"/>
  </r>
  <r>
    <n v="1022901"/>
    <x v="4"/>
    <x v="1"/>
    <x v="0"/>
    <s v="1022901"/>
    <s v="GO Panc Tec S/Cue L@ Fi CJ Ch AP"/>
    <s v="Panceta"/>
    <s v="Panceta s/Cuero"/>
    <x v="9"/>
    <n v="-77"/>
    <n v="10077"/>
    <n v="10000"/>
    <n v="-77"/>
    <n v="10077"/>
    <x v="80"/>
    <x v="70"/>
    <m/>
    <n v="0"/>
    <x v="2"/>
    <n v="3000"/>
  </r>
  <r>
    <n v="1022919"/>
    <x v="4"/>
    <x v="1"/>
    <x v="0"/>
    <s v="1022919"/>
    <s v="GO MM LOIN S VP@ Cj 10k AP"/>
    <s v="Lomo"/>
    <s v="Lomo MM Loin"/>
    <x v="9"/>
    <n v="-2225"/>
    <n v="26225"/>
    <n v="24000"/>
    <n v="-2225"/>
    <n v="26225"/>
    <x v="7"/>
    <x v="3"/>
    <m/>
    <n v="0"/>
    <x v="2"/>
    <n v="12000"/>
  </r>
  <r>
    <n v="1022920"/>
    <x v="4"/>
    <x v="1"/>
    <x v="0"/>
    <s v="1022920"/>
    <s v="GO Gord Rebaje@ Cj 20k AS"/>
    <s v="Grasas"/>
    <s v="Grasa Gordura"/>
    <x v="0"/>
    <n v="0"/>
    <n v="22202"/>
    <n v="24000"/>
    <n v="0"/>
    <n v="22202"/>
    <x v="7"/>
    <x v="3"/>
    <m/>
    <n v="0"/>
    <x v="2"/>
    <n v="0"/>
  </r>
  <r>
    <n v="1022921"/>
    <x v="4"/>
    <x v="1"/>
    <x v="0"/>
    <s v="1022921"/>
    <s v="GO Gord Chic@ Cj 20k AS"/>
    <s v="Grasas"/>
    <s v="Grasa Gordura"/>
    <x v="0"/>
    <n v="-7218"/>
    <n v="34403"/>
    <n v="23000"/>
    <n v="-7218"/>
    <n v="34403"/>
    <x v="3"/>
    <x v="582"/>
    <m/>
    <n v="-4500"/>
    <x v="1"/>
    <n v="0"/>
  </r>
  <r>
    <n v="1022922"/>
    <x v="4"/>
    <x v="1"/>
    <x v="0"/>
    <s v="1022922"/>
    <s v="GO Triming Panc@ Cj 20k AS"/>
    <s v="Recortes"/>
    <s v="Recortes No Magro"/>
    <x v="0"/>
    <n v="-2595"/>
    <n v="0"/>
    <n v="0"/>
    <n v="-2595"/>
    <n v="0"/>
    <x v="77"/>
    <x v="583"/>
    <m/>
    <n v="-1368"/>
    <x v="1"/>
    <n v="0"/>
  </r>
  <r>
    <n v="1022928"/>
    <x v="4"/>
    <x v="1"/>
    <x v="0"/>
    <s v="1022928"/>
    <s v="GO Cue Granel Esp CC@Cj 20k AS"/>
    <s v="Cueros"/>
    <s v="Cuero Mixto"/>
    <x v="0"/>
    <n v="4120"/>
    <n v="0"/>
    <n v="0"/>
    <n v="4120"/>
    <n v="0"/>
    <x v="77"/>
    <x v="5"/>
    <m/>
    <n v="0"/>
    <x v="2"/>
    <n v="0"/>
  </r>
  <r>
    <n v="1022930"/>
    <x v="4"/>
    <x v="1"/>
    <x v="0"/>
    <s v="1022930"/>
    <s v="GO Panc S/cue Hem@ Cj Panc TJ AS"/>
    <s v="Panceta"/>
    <s v="Panceta s/Cuero"/>
    <x v="4"/>
    <n v="22852"/>
    <n v="87148"/>
    <n v="110000"/>
    <n v="22852"/>
    <n v="87148"/>
    <x v="87"/>
    <x v="77"/>
    <m/>
    <n v="0"/>
    <x v="2"/>
    <n v="0"/>
  </r>
  <r>
    <n v="1022931"/>
    <x v="4"/>
    <x v="1"/>
    <x v="0"/>
    <s v="1022931"/>
    <s v="GO File C/cab 6x1@ VP Cj AP"/>
    <s v="Filete"/>
    <s v="Filete c/Cabeza"/>
    <x v="9"/>
    <n v="-3298"/>
    <n v="33298"/>
    <n v="30000"/>
    <n v="-3298"/>
    <n v="33298"/>
    <x v="116"/>
    <x v="73"/>
    <m/>
    <n v="10000"/>
    <x v="0"/>
    <n v="2000"/>
  </r>
  <r>
    <n v="1022945"/>
    <x v="4"/>
    <x v="1"/>
    <x v="0"/>
    <s v="1022945"/>
    <s v="GO Mantec@ Cj 20k AS"/>
    <s v="Grasas"/>
    <s v="Grasa Interior"/>
    <x v="2"/>
    <m/>
    <m/>
    <m/>
    <m/>
    <m/>
    <x v="1"/>
    <x v="13"/>
    <m/>
    <n v="-48000"/>
    <x v="1"/>
    <n v="0"/>
  </r>
  <r>
    <n v="1022985"/>
    <x v="4"/>
    <x v="1"/>
    <x v="0"/>
    <s v="1022985"/>
    <s v="GO Lom Vet Mad@ Cj 8,5k TJ"/>
    <s v="Lomo"/>
    <s v="Lomo Vetado"/>
    <x v="4"/>
    <n v="-521"/>
    <n v="0"/>
    <n v="0"/>
    <n v="-521"/>
    <n v="0"/>
    <x v="77"/>
    <x v="5"/>
    <m/>
    <n v="0"/>
    <x v="2"/>
    <n v="0"/>
  </r>
  <r>
    <n v="1022986"/>
    <x v="4"/>
    <x v="1"/>
    <x v="0"/>
    <s v="1022986"/>
    <s v="GO Panc S/cue Mad@ Cj 16,4k Panc TJ"/>
    <s v="Panceta"/>
    <s v="Panceta s/Cuero"/>
    <x v="4"/>
    <n v="91"/>
    <n v="0"/>
    <n v="91"/>
    <n v="91"/>
    <n v="0"/>
    <x v="535"/>
    <x v="5"/>
    <m/>
    <n v="91"/>
    <x v="0"/>
    <n v="0"/>
  </r>
  <r>
    <n v="1022987"/>
    <x v="4"/>
    <x v="1"/>
    <x v="0"/>
    <s v="1022987"/>
    <s v="GO Lom Tocino@ Bo Cj 20k AP"/>
    <s v="Plancha"/>
    <s v="Plancha s/Cuero"/>
    <x v="9"/>
    <n v="-26070"/>
    <n v="26070"/>
    <n v="24000"/>
    <n v="-26070"/>
    <n v="26070"/>
    <x v="7"/>
    <x v="3"/>
    <m/>
    <n v="0"/>
    <x v="2"/>
    <n v="24000"/>
  </r>
  <r>
    <n v="1022990"/>
    <x v="4"/>
    <x v="1"/>
    <x v="0"/>
    <s v="1022990"/>
    <s v="GO Panc Tec S/cue VP@ Cj ch AP"/>
    <s v="Panceta"/>
    <s v="Panceta s/Cuero"/>
    <x v="9"/>
    <n v="-143"/>
    <n v="143"/>
    <n v="25000"/>
    <n v="-143"/>
    <n v="143"/>
    <x v="110"/>
    <x v="5"/>
    <m/>
    <n v="25000"/>
    <x v="0"/>
    <n v="0"/>
  </r>
  <r>
    <n v="1022996"/>
    <x v="4"/>
    <x v="1"/>
    <x v="0"/>
    <s v="1022996"/>
    <s v="GO Visual Triming@ Cj 20k AS"/>
    <s v="Grasas"/>
    <s v="Grasa Gordura"/>
    <x v="0"/>
    <n v="6307"/>
    <n v="0"/>
    <n v="0"/>
    <n v="6307"/>
    <n v="0"/>
    <x v="77"/>
    <x v="584"/>
    <m/>
    <n v="-6307"/>
    <x v="1"/>
    <n v="0"/>
  </r>
  <r>
    <n v="1023035"/>
    <x v="4"/>
    <x v="1"/>
    <x v="0"/>
    <s v="1023035"/>
    <s v="GO Belly Strip@ Cj 20k AS"/>
    <s v="Recortes"/>
    <s v="Recortes No Magro"/>
    <x v="2"/>
    <n v="-16357"/>
    <n v="16357"/>
    <n v="0"/>
    <n v="-16357"/>
    <n v="16357"/>
    <x v="77"/>
    <x v="5"/>
    <m/>
    <n v="0"/>
    <x v="2"/>
    <n v="0"/>
  </r>
  <r>
    <n v="1023037"/>
    <x v="4"/>
    <x v="1"/>
    <x v="0"/>
    <s v="1023037"/>
    <s v="GO Panc S/cue@ Cj Panc 16k AS"/>
    <s v="Panceta"/>
    <s v="Panceta s/Cuero"/>
    <x v="4"/>
    <n v="3053"/>
    <n v="117947"/>
    <n v="121000"/>
    <n v="3053"/>
    <n v="95974"/>
    <x v="111"/>
    <x v="79"/>
    <m/>
    <n v="-11000"/>
    <x v="1"/>
    <n v="22000"/>
  </r>
  <r>
    <n v="1023038"/>
    <x v="4"/>
    <x v="1"/>
    <x v="0"/>
    <s v="1023038"/>
    <s v="GO Lom Vet@ Cj 8k AS"/>
    <s v="Lomo"/>
    <s v="Lomo Vetado"/>
    <x v="4"/>
    <n v="-4438"/>
    <n v="77000"/>
    <n v="72562"/>
    <n v="-4438"/>
    <n v="77000"/>
    <x v="536"/>
    <x v="78"/>
    <m/>
    <n v="6562"/>
    <x v="0"/>
    <n v="44000"/>
  </r>
  <r>
    <n v="1023051"/>
    <x v="4"/>
    <x v="1"/>
    <x v="0"/>
    <s v="1023051"/>
    <s v="GO Lom Vet L@ Fi Cj Lom Vet AP"/>
    <s v="Lomo"/>
    <s v="Lomo Vetado"/>
    <x v="9"/>
    <n v="1344"/>
    <n v="0"/>
    <n v="0"/>
    <n v="1344"/>
    <n v="0"/>
    <x v="77"/>
    <x v="74"/>
    <m/>
    <n v="-2000"/>
    <x v="1"/>
    <n v="0"/>
  </r>
  <r>
    <n v="1023055"/>
    <x v="4"/>
    <x v="1"/>
    <x v="0"/>
    <s v="1023055"/>
    <s v="GO Lom Vet M@ Fi Cj Lom Vet AP"/>
    <s v="Lomo"/>
    <s v="Lomo Vetado"/>
    <x v="9"/>
    <n v="-3707"/>
    <n v="3707"/>
    <n v="0"/>
    <n v="-3707"/>
    <n v="3707"/>
    <x v="77"/>
    <x v="88"/>
    <m/>
    <n v="-5000"/>
    <x v="1"/>
    <n v="0"/>
  </r>
  <r>
    <n v="1023090"/>
    <x v="4"/>
    <x v="1"/>
    <x v="0"/>
    <s v="1023090"/>
    <s v="GO Panc S/cue S/h@ Cj Panc 16k AS"/>
    <s v="Panceta"/>
    <s v="Panceta s/Cuero"/>
    <x v="4"/>
    <n v="3363"/>
    <n v="18637"/>
    <n v="22000"/>
    <n v="3363"/>
    <n v="18637"/>
    <x v="94"/>
    <x v="87"/>
    <m/>
    <n v="0"/>
    <x v="2"/>
    <n v="0"/>
  </r>
  <r>
    <n v="1023110"/>
    <x v="4"/>
    <x v="1"/>
    <x v="0"/>
    <s v="1023110"/>
    <s v="GO Pna Forro@ Bo Cj 20k AS"/>
    <s v="Cueros"/>
    <s v="Cuero Forro"/>
    <x v="2"/>
    <n v="0"/>
    <n v="144000"/>
    <n v="144000"/>
    <n v="0"/>
    <n v="144000"/>
    <x v="29"/>
    <x v="13"/>
    <m/>
    <n v="96000"/>
    <x v="0"/>
    <n v="0"/>
  </r>
  <r>
    <n v="1023111"/>
    <x v="4"/>
    <x v="1"/>
    <x v="0"/>
    <s v="1023111"/>
    <s v="GO Grasa Forro Pna Limp@ Bo Cj 20k AS"/>
    <s v="Grasas"/>
    <s v="Grasa Forro"/>
    <x v="2"/>
    <n v="3385"/>
    <n v="0"/>
    <n v="0"/>
    <n v="3385"/>
    <n v="0"/>
    <x v="77"/>
    <x v="5"/>
    <m/>
    <n v="0"/>
    <x v="2"/>
    <n v="0"/>
  </r>
  <r>
    <n v="1023144"/>
    <x v="4"/>
    <x v="1"/>
    <x v="0"/>
    <s v="1023144"/>
    <s v="GO Papda C/Cue granel@ Bo Cj AS"/>
    <s v="Plancha"/>
    <s v="Plancha c/Cuero"/>
    <x v="4"/>
    <n v="-123"/>
    <n v="48123"/>
    <n v="48000"/>
    <n v="-123"/>
    <n v="48123"/>
    <x v="2"/>
    <x v="13"/>
    <m/>
    <n v="0"/>
    <x v="2"/>
    <n v="0"/>
  </r>
  <r>
    <n v="1023163"/>
    <x v="4"/>
    <x v="1"/>
    <x v="0"/>
    <s v="1023163"/>
    <s v="GO Lom Vet &gt;2.0@ Fi Cj 8k AP"/>
    <s v="Lomo"/>
    <s v="Lomo Vetado"/>
    <x v="9"/>
    <n v="-3996"/>
    <n v="28996"/>
    <n v="25000"/>
    <n v="-3996"/>
    <n v="28996"/>
    <x v="110"/>
    <x v="112"/>
    <m/>
    <n v="0"/>
    <x v="2"/>
    <n v="16000"/>
  </r>
  <r>
    <n v="1023166"/>
    <x v="4"/>
    <x v="1"/>
    <x v="0"/>
    <s v="1023166"/>
    <s v="GO Lom Tocino@ Bo Cj 20k AP"/>
    <s v="Panceta"/>
    <s v="Panceta s/Cuero"/>
    <x v="9"/>
    <m/>
    <m/>
    <m/>
    <m/>
    <m/>
    <x v="1"/>
    <x v="138"/>
    <m/>
    <n v="-100"/>
    <x v="1"/>
    <n v="0"/>
  </r>
  <r>
    <n v="1023168"/>
    <x v="4"/>
    <x v="1"/>
    <x v="0"/>
    <s v="1023168"/>
    <s v="GO Grasa Desp Papda@ MUESTRA Cj 20k AS"/>
    <s v="Muestra"/>
    <s v="Muestra"/>
    <x v="0"/>
    <m/>
    <m/>
    <m/>
    <m/>
    <m/>
    <x v="1"/>
    <x v="578"/>
    <m/>
    <n v="-900"/>
    <x v="1"/>
    <n v="0"/>
  </r>
  <r>
    <n v="1023183"/>
    <x v="4"/>
    <x v="1"/>
    <x v="0"/>
    <s v="1023183"/>
    <s v="GO Pech S/Cue@ Vp Cj AS"/>
    <s v="Cost-Pec"/>
    <s v="Cost-Pec Entero"/>
    <x v="4"/>
    <n v="-20135"/>
    <n v="20499"/>
    <n v="20499"/>
    <n v="-20135"/>
    <n v="20499"/>
    <x v="50"/>
    <x v="87"/>
    <m/>
    <n v="22000"/>
    <x v="0"/>
    <n v="0"/>
  </r>
  <r>
    <n v="1023194"/>
    <x v="4"/>
    <x v="1"/>
    <x v="0"/>
    <s v="1023194"/>
    <s v="GO Cne Falda Panc@ Bo Cj AP"/>
    <s v="Panceta"/>
    <s v="Panceta s/Cuero"/>
    <x v="9"/>
    <n v="250"/>
    <n v="5750"/>
    <n v="6000"/>
    <n v="250"/>
    <n v="5750"/>
    <x v="103"/>
    <x v="102"/>
    <m/>
    <n v="0"/>
    <x v="2"/>
    <n v="6000"/>
  </r>
  <r>
    <n v="1023283"/>
    <x v="4"/>
    <x v="1"/>
    <x v="0"/>
    <s v="1023283"/>
    <s v="GO Grasa Chaleco@ Cj 10k AS"/>
    <s v="Subprod"/>
    <s v="Subprod Grasa"/>
    <x v="4"/>
    <n v="-84064"/>
    <n v="76000"/>
    <n v="29483"/>
    <n v="-84064"/>
    <n v="76000"/>
    <x v="537"/>
    <x v="3"/>
    <m/>
    <n v="5483"/>
    <x v="0"/>
    <n v="0"/>
  </r>
  <r>
    <n v="1023295"/>
    <x v="4"/>
    <x v="1"/>
    <x v="0"/>
    <s v="1023295"/>
    <s v="GO Trip Calib Tub 37/40 Azul# Cj AS"/>
    <s v="Subprod"/>
    <s v="Subprod Tripa"/>
    <x v="0"/>
    <n v="0"/>
    <n v="1000"/>
    <n v="1000"/>
    <n v="0"/>
    <n v="1000"/>
    <x v="117"/>
    <x v="5"/>
    <m/>
    <n v="1000"/>
    <x v="0"/>
    <n v="0"/>
  </r>
  <r>
    <n v="1023295"/>
    <x v="4"/>
    <x v="1"/>
    <x v="0"/>
    <s v="1023295"/>
    <s v="GO Trip Calib Tub 37/40 Azul# Cj AS"/>
    <s v="Subprod"/>
    <s v="Subprod Tripa"/>
    <x v="3"/>
    <n v="0"/>
    <n v="1000"/>
    <n v="1000"/>
    <n v="0"/>
    <n v="1000"/>
    <x v="117"/>
    <x v="5"/>
    <m/>
    <n v="1000"/>
    <x v="0"/>
    <n v="0"/>
  </r>
  <r>
    <n v="1023301"/>
    <x v="4"/>
    <x v="1"/>
    <x v="0"/>
    <s v="1023301"/>
    <s v="GO CC Loin LL@ Bo Cj Lom Mad AP"/>
    <s v="Lomo"/>
    <s v="Lomo CC Loin"/>
    <x v="9"/>
    <n v="-174"/>
    <n v="23500"/>
    <n v="23500"/>
    <n v="-174"/>
    <n v="23500"/>
    <x v="112"/>
    <x v="114"/>
    <m/>
    <n v="0"/>
    <x v="2"/>
    <n v="0"/>
  </r>
  <r>
    <n v="1023307"/>
    <x v="4"/>
    <x v="1"/>
    <x v="0"/>
    <s v="1023307"/>
    <s v="GO Pulmon@ Cj 20k AS"/>
    <s v="Subprod"/>
    <s v="Subprod Visceras"/>
    <x v="4"/>
    <n v="11479"/>
    <n v="33249"/>
    <n v="44728"/>
    <n v="11479"/>
    <n v="36521"/>
    <x v="2"/>
    <x v="13"/>
    <m/>
    <n v="0"/>
    <x v="2"/>
    <n v="0"/>
  </r>
  <r>
    <n v="1023312"/>
    <x v="4"/>
    <x v="1"/>
    <x v="0"/>
    <s v="1023312"/>
    <s v="GO File C/cab@Cj 20k AS"/>
    <s v="Filete"/>
    <s v="Filete c/Cabeza"/>
    <x v="0"/>
    <n v="11368"/>
    <n v="0"/>
    <n v="0"/>
    <n v="11368"/>
    <n v="0"/>
    <x v="77"/>
    <x v="5"/>
    <m/>
    <n v="0"/>
    <x v="2"/>
    <n v="0"/>
  </r>
  <r>
    <n v="1023326"/>
    <x v="4"/>
    <x v="1"/>
    <x v="0"/>
    <s v="1023326"/>
    <s v="GO Corazón Partido@ Cj 10k AS"/>
    <s v="Subprod"/>
    <s v="Subprod Visceras"/>
    <x v="4"/>
    <n v="5244"/>
    <n v="18756"/>
    <n v="24000"/>
    <n v="5244"/>
    <n v="18756"/>
    <x v="7"/>
    <x v="3"/>
    <m/>
    <n v="0"/>
    <x v="2"/>
    <n v="24000"/>
  </r>
  <r>
    <n v="1023329"/>
    <x v="4"/>
    <x v="1"/>
    <x v="0"/>
    <s v="1023329"/>
    <s v="GO Cue Papda CP@ Cj 20k AS"/>
    <s v="Cueros"/>
    <s v="Cuero Papada"/>
    <x v="3"/>
    <n v="-97440"/>
    <n v="40000"/>
    <n v="0"/>
    <n v="-97440"/>
    <n v="40000"/>
    <x v="77"/>
    <x v="13"/>
    <m/>
    <n v="-48000"/>
    <x v="1"/>
    <n v="0"/>
  </r>
  <r>
    <n v="1023331"/>
    <x v="4"/>
    <x v="1"/>
    <x v="0"/>
    <s v="1023331"/>
    <s v="GO Lom Vet 44@ Bo Cj 20k AS"/>
    <s v="Lomo"/>
    <s v="Lomo Vetado"/>
    <x v="0"/>
    <n v="-4038"/>
    <n v="0"/>
    <n v="0"/>
    <n v="-4038"/>
    <n v="0"/>
    <x v="77"/>
    <x v="5"/>
    <m/>
    <n v="0"/>
    <x v="2"/>
    <n v="0"/>
  </r>
  <r>
    <n v="1023334"/>
    <x v="4"/>
    <x v="1"/>
    <x v="0"/>
    <s v="1023334"/>
    <s v="Cue granel Esp CC@ Cj 20k AS"/>
    <s v="Cueros"/>
    <s v="Cuero Mixto"/>
    <x v="3"/>
    <n v="9501"/>
    <n v="134499"/>
    <n v="144000"/>
    <n v="9501"/>
    <n v="134499"/>
    <x v="29"/>
    <x v="128"/>
    <m/>
    <n v="0"/>
    <x v="2"/>
    <n v="0"/>
  </r>
  <r>
    <n v="1023336"/>
    <x v="4"/>
    <x v="1"/>
    <x v="0"/>
    <s v="1023336"/>
    <s v="Cue granel Esp CC@ Cj 20k AS"/>
    <s v="Cueros"/>
    <s v="Cuero Mixto"/>
    <x v="3"/>
    <n v="-29668"/>
    <n v="29668"/>
    <n v="0"/>
    <n v="-29668"/>
    <n v="29668"/>
    <x v="77"/>
    <x v="5"/>
    <m/>
    <n v="0"/>
    <x v="2"/>
    <n v="0"/>
  </r>
  <r>
    <n v="1023349"/>
    <x v="4"/>
    <x v="1"/>
    <x v="0"/>
    <s v="1023349"/>
    <s v="GO Lom Tecla VP@ Cj Lom Ctro"/>
    <s v="Lomo"/>
    <s v="Lomo Centro"/>
    <x v="9"/>
    <n v="629"/>
    <n v="4371"/>
    <n v="5000"/>
    <n v="629"/>
    <n v="4371"/>
    <x v="97"/>
    <x v="88"/>
    <m/>
    <n v="0"/>
    <x v="2"/>
    <n v="2500"/>
  </r>
  <r>
    <n v="1023350"/>
    <x v="4"/>
    <x v="1"/>
    <x v="0"/>
    <s v="1023350"/>
    <s v="Lom Vet &gt;2.0@ VP Cj Lom Vet AP"/>
    <s v="Lomo"/>
    <s v="Lomo Vetado"/>
    <x v="9"/>
    <n v="-1241"/>
    <n v="21241"/>
    <n v="20000"/>
    <n v="-1241"/>
    <n v="21241"/>
    <x v="83"/>
    <x v="73"/>
    <m/>
    <n v="0"/>
    <x v="2"/>
    <n v="11000"/>
  </r>
  <r>
    <n v="1023351"/>
    <x v="4"/>
    <x v="1"/>
    <x v="0"/>
    <s v="1023351"/>
    <s v="GO Panc S/tec L @VP Cj AP"/>
    <s v="Panceta"/>
    <s v="Panceta s/Cuero"/>
    <x v="9"/>
    <n v="-4526"/>
    <n v="9526"/>
    <n v="5000"/>
    <n v="-4526"/>
    <n v="9526"/>
    <x v="97"/>
    <x v="88"/>
    <m/>
    <n v="0"/>
    <x v="2"/>
    <n v="0"/>
  </r>
  <r>
    <n v="1023352"/>
    <x v="4"/>
    <x v="1"/>
    <x v="0"/>
    <s v="1023352"/>
    <s v="GO Panc Tec S/cue@ R VP Cj ch AP"/>
    <s v="Panceta"/>
    <s v="Panceta s/Cuero"/>
    <x v="9"/>
    <n v="-142631"/>
    <n v="118797"/>
    <n v="80000"/>
    <n v="-142631"/>
    <n v="118797"/>
    <x v="78"/>
    <x v="68"/>
    <m/>
    <n v="0"/>
    <x v="2"/>
    <n v="0"/>
  </r>
  <r>
    <n v="1023355"/>
    <x v="4"/>
    <x v="1"/>
    <x v="0"/>
    <s v="1023355"/>
    <s v="GO Pulmon@ Cj 20k AS"/>
    <s v="Subprod"/>
    <s v="Subprod Visceras"/>
    <x v="0"/>
    <n v="-7333"/>
    <n v="0"/>
    <n v="0"/>
    <n v="-7333"/>
    <n v="25000"/>
    <x v="7"/>
    <x v="3"/>
    <m/>
    <n v="0"/>
    <x v="2"/>
    <n v="0"/>
  </r>
  <r>
    <n v="1023397"/>
    <x v="4"/>
    <x v="1"/>
    <x v="0"/>
    <s v="1023397"/>
    <s v="GO Gord Esp@ Cj 20k AS"/>
    <s v="Grasas"/>
    <s v="Grasa Gordura"/>
    <x v="4"/>
    <m/>
    <m/>
    <m/>
    <m/>
    <m/>
    <x v="1"/>
    <x v="13"/>
    <m/>
    <n v="-48000"/>
    <x v="1"/>
    <n v="0"/>
  </r>
  <r>
    <n v="1020822"/>
    <x v="4"/>
    <x v="1"/>
    <x v="1"/>
    <s v="1020822"/>
    <s v="GO Resto Tira Hso@ Cj 20k AS"/>
    <s v="Huesos"/>
    <s v="Huesos Cuarto Centra"/>
    <x v="5"/>
    <n v="-22547"/>
    <n v="46581"/>
    <n v="24034"/>
    <n v="-22547"/>
    <n v="46581"/>
    <x v="538"/>
    <x v="116"/>
    <m/>
    <n v="38.983000000000175"/>
    <x v="0"/>
    <n v="0"/>
  </r>
  <r>
    <n v="1020828"/>
    <x v="4"/>
    <x v="1"/>
    <x v="1"/>
    <s v="1020828"/>
    <s v="GO BB Ribs 20-24 Oz@ Cj 10k AS"/>
    <s v="Chuleta"/>
    <s v="Chuleta Huesos"/>
    <x v="5"/>
    <n v="-4236"/>
    <n v="67823"/>
    <n v="64000"/>
    <n v="-4236"/>
    <n v="67823"/>
    <x v="459"/>
    <x v="585"/>
    <m/>
    <n v="0.98999999999796273"/>
    <x v="0"/>
    <n v="0"/>
  </r>
  <r>
    <n v="1020845"/>
    <x v="4"/>
    <x v="1"/>
    <x v="1"/>
    <s v="1020845"/>
    <s v="GO Lom Vet 44@ Fi Cj 20k AS"/>
    <s v="Lomo"/>
    <s v="Lomo Vetado"/>
    <x v="6"/>
    <n v="318"/>
    <n v="0"/>
    <n v="0"/>
    <n v="318"/>
    <n v="0"/>
    <x v="77"/>
    <x v="5"/>
    <m/>
    <n v="0"/>
    <x v="2"/>
    <n v="0"/>
  </r>
  <r>
    <n v="1020853"/>
    <x v="4"/>
    <x v="1"/>
    <x v="1"/>
    <s v="1020853"/>
    <s v="GO File C/cab@ Cj 5k AS"/>
    <s v="Filete"/>
    <s v="Filete c/Cabeza"/>
    <x v="7"/>
    <n v="-14383"/>
    <n v="188717"/>
    <n v="168000"/>
    <n v="-14383"/>
    <n v="188717"/>
    <x v="98"/>
    <x v="58"/>
    <m/>
    <n v="8000"/>
    <x v="0"/>
    <n v="0"/>
  </r>
  <r>
    <n v="1020878"/>
    <x v="4"/>
    <x v="1"/>
    <x v="1"/>
    <s v="1020878"/>
    <s v="GO Hso Pecho@ Cj 10k US AS"/>
    <s v="Huesos"/>
    <s v="Huesos Cuarto Centra"/>
    <x v="5"/>
    <n v="13356"/>
    <n v="53685"/>
    <n v="67041"/>
    <n v="13356"/>
    <n v="53685"/>
    <x v="539"/>
    <x v="586"/>
    <m/>
    <n v="43039.1"/>
    <x v="0"/>
    <n v="0"/>
  </r>
  <r>
    <n v="1021005"/>
    <x v="4"/>
    <x v="1"/>
    <x v="1"/>
    <s v="1021005"/>
    <s v="GO PpPal 77@ Bo Cj 20k AS"/>
    <s v="Paleta"/>
    <s v="Paleta Pulpa"/>
    <x v="7"/>
    <n v="2849"/>
    <n v="0"/>
    <n v="0"/>
    <n v="2849"/>
    <n v="0"/>
    <x v="77"/>
    <x v="5"/>
    <m/>
    <n v="0"/>
    <x v="2"/>
    <n v="0"/>
  </r>
  <r>
    <n v="1021020"/>
    <x v="4"/>
    <x v="1"/>
    <x v="1"/>
    <s v="1021020"/>
    <s v="GO Papda@ Bo Cj 20k AS"/>
    <s v="Plancha"/>
    <s v="Plancha s/Cuero"/>
    <x v="6"/>
    <n v="1730"/>
    <n v="0"/>
    <n v="0"/>
    <n v="1730"/>
    <n v="0"/>
    <x v="77"/>
    <x v="5"/>
    <m/>
    <n v="0"/>
    <x v="2"/>
    <n v="0"/>
  </r>
  <r>
    <n v="1021026"/>
    <x v="4"/>
    <x v="1"/>
    <x v="1"/>
    <s v="1021026"/>
    <s v="GO Gord rebaje@ Cj 20k AS"/>
    <s v="Grasas"/>
    <s v="Grasa Gordura"/>
    <x v="6"/>
    <n v="-1741"/>
    <n v="20389"/>
    <n v="24000"/>
    <n v="-1741"/>
    <n v="20389"/>
    <x v="7"/>
    <x v="118"/>
    <m/>
    <n v="-2"/>
    <x v="1"/>
    <n v="0"/>
  </r>
  <r>
    <n v="1021140"/>
    <x v="4"/>
    <x v="1"/>
    <x v="1"/>
    <s v="1021140"/>
    <s v="GO Chu Ctro@ Fi Cj 20k US"/>
    <s v="Chuleta"/>
    <s v="Chuleta Centro"/>
    <x v="5"/>
    <n v="-817"/>
    <n v="0"/>
    <n v="0"/>
    <n v="-817"/>
    <n v="0"/>
    <x v="77"/>
    <x v="5"/>
    <m/>
    <n v="0"/>
    <x v="2"/>
    <n v="0"/>
  </r>
  <r>
    <n v="1021237"/>
    <x v="4"/>
    <x v="1"/>
    <x v="1"/>
    <s v="1021237"/>
    <s v="GO Triming 80/20@ Bo c/f Cj 20k AS"/>
    <s v="Recortes"/>
    <s v="Recortes No Magro"/>
    <x v="7"/>
    <n v="-27942"/>
    <n v="0"/>
    <n v="0"/>
    <n v="-27942"/>
    <n v="0"/>
    <x v="77"/>
    <x v="5"/>
    <m/>
    <n v="0"/>
    <x v="2"/>
    <n v="0"/>
  </r>
  <r>
    <n v="1021260"/>
    <x v="4"/>
    <x v="1"/>
    <x v="1"/>
    <s v="1021260"/>
    <s v="GO Estómago Crud@ Bo Cj 20k AS"/>
    <s v="Subprod"/>
    <s v="Subprod Visceras"/>
    <x v="5"/>
    <n v="-178"/>
    <n v="178"/>
    <n v="0"/>
    <n v="-178"/>
    <n v="178"/>
    <x v="77"/>
    <x v="5"/>
    <m/>
    <n v="0"/>
    <x v="2"/>
    <n v="0"/>
  </r>
  <r>
    <n v="1021263"/>
    <x v="4"/>
    <x v="1"/>
    <x v="1"/>
    <s v="1021263"/>
    <s v="GO PpPna 59@ Fi Cj 20k AS"/>
    <s v="Pierna"/>
    <s v="Pierna Pulpa"/>
    <x v="7"/>
    <n v="-99755"/>
    <n v="0"/>
    <n v="0"/>
    <n v="-99755"/>
    <n v="0"/>
    <x v="77"/>
    <x v="5"/>
    <m/>
    <n v="0"/>
    <x v="2"/>
    <n v="0"/>
  </r>
  <r>
    <n v="1021270"/>
    <x v="4"/>
    <x v="1"/>
    <x v="1"/>
    <s v="1021270"/>
    <s v="GO Forro Pal@ Bo Cj 20k AS"/>
    <s v="Cueros"/>
    <s v="Cuero Forro"/>
    <x v="6"/>
    <n v="-19318"/>
    <n v="309105"/>
    <n v="240000"/>
    <n v="-19318"/>
    <n v="260028"/>
    <x v="98"/>
    <x v="99"/>
    <m/>
    <n v="0"/>
    <x v="2"/>
    <n v="0"/>
  </r>
  <r>
    <n v="1021272"/>
    <x v="4"/>
    <x v="1"/>
    <x v="1"/>
    <s v="1021272"/>
    <s v="GO Pna Forro@ Bo Cj 20k AS"/>
    <s v="Cueros"/>
    <s v="Cuero Forro"/>
    <x v="6"/>
    <n v="-18516"/>
    <n v="165280"/>
    <n v="144000"/>
    <n v="-18516"/>
    <n v="165280"/>
    <x v="29"/>
    <x v="128"/>
    <m/>
    <n v="0"/>
    <x v="2"/>
    <n v="0"/>
  </r>
  <r>
    <n v="1021287"/>
    <x v="4"/>
    <x v="1"/>
    <x v="1"/>
    <s v="1021287"/>
    <s v="GO Lom Tocino@ Bo Cj AS"/>
    <s v="Grasas"/>
    <s v="Grasa Lomo Tocino"/>
    <x v="7"/>
    <n v="776"/>
    <n v="0"/>
    <n v="0"/>
    <n v="776"/>
    <n v="0"/>
    <x v="77"/>
    <x v="5"/>
    <m/>
    <n v="0"/>
    <x v="2"/>
    <n v="0"/>
  </r>
  <r>
    <n v="1021398"/>
    <x v="4"/>
    <x v="1"/>
    <x v="1"/>
    <s v="1021398"/>
    <s v="GO File C/cab@ Cj 5k AS"/>
    <s v="Filete"/>
    <s v="Filete c/Cabeza"/>
    <x v="5"/>
    <n v="-13810"/>
    <n v="37810"/>
    <n v="24000"/>
    <n v="-13810"/>
    <n v="37810"/>
    <x v="7"/>
    <x v="587"/>
    <m/>
    <n v="-648.18899999999849"/>
    <x v="1"/>
    <n v="0"/>
  </r>
  <r>
    <n v="1021433"/>
    <x v="4"/>
    <x v="1"/>
    <x v="1"/>
    <s v="1021433"/>
    <s v="GO PpPna 59@ Cj 20k AS"/>
    <s v="Pierna"/>
    <s v="Pierna Pulpa"/>
    <x v="7"/>
    <n v="-6715"/>
    <n v="192932"/>
    <n v="120000"/>
    <n v="-6715"/>
    <n v="192932"/>
    <x v="540"/>
    <x v="588"/>
    <m/>
    <n v="0"/>
    <x v="2"/>
    <n v="0"/>
  </r>
  <r>
    <n v="1021435"/>
    <x v="4"/>
    <x v="1"/>
    <x v="1"/>
    <s v="1021435"/>
    <s v="GO Gord Lom Tocino@ Cj 20k AS"/>
    <s v="Grasas"/>
    <s v="Grasa Gordura"/>
    <x v="7"/>
    <n v="-13035"/>
    <n v="0"/>
    <n v="0"/>
    <n v="-13035"/>
    <n v="0"/>
    <x v="77"/>
    <x v="5"/>
    <m/>
    <n v="0"/>
    <x v="2"/>
    <n v="0"/>
  </r>
  <r>
    <n v="1021474"/>
    <x v="4"/>
    <x v="1"/>
    <x v="1"/>
    <s v="1021474"/>
    <s v="GO Gord Esp@ Bo Cj AS"/>
    <s v="Grasas"/>
    <s v="Grasa Gordura"/>
    <x v="7"/>
    <n v="3213"/>
    <n v="0"/>
    <n v="0"/>
    <n v="3213"/>
    <n v="0"/>
    <x v="77"/>
    <x v="5"/>
    <m/>
    <n v="0"/>
    <x v="2"/>
    <n v="0"/>
  </r>
  <r>
    <n v="1021538"/>
    <x v="4"/>
    <x v="1"/>
    <x v="1"/>
    <s v="1021538"/>
    <s v="GO Pecho Belly S/p@ Vp Cj AS"/>
    <s v="Panceta"/>
    <s v="Panceta s/Cuero"/>
    <x v="5"/>
    <n v="-11566"/>
    <n v="227725"/>
    <n v="216159"/>
    <n v="-11566"/>
    <n v="227725"/>
    <x v="541"/>
    <x v="589"/>
    <m/>
    <n v="52.692999999999302"/>
    <x v="0"/>
    <n v="0"/>
  </r>
  <r>
    <n v="1021539"/>
    <x v="4"/>
    <x v="1"/>
    <x v="1"/>
    <s v="1021539"/>
    <s v="GO Pecho Belly C/Hso pec@ Vp Cj AS"/>
    <s v="Panceta"/>
    <s v="Panceta s/Cuero"/>
    <x v="5"/>
    <n v="16444"/>
    <n v="0"/>
    <n v="0"/>
    <n v="16444"/>
    <n v="0"/>
    <x v="77"/>
    <x v="590"/>
    <m/>
    <n v="-7459.7740000000003"/>
    <x v="1"/>
    <n v="0"/>
  </r>
  <r>
    <n v="1021550"/>
    <x v="4"/>
    <x v="1"/>
    <x v="1"/>
    <s v="1021550"/>
    <s v="GO Triming 85/15@ Cj 20k AS"/>
    <s v="Recortes"/>
    <s v="Recortes No Magro"/>
    <x v="7"/>
    <n v="-25258"/>
    <n v="0"/>
    <n v="0"/>
    <n v="-25258"/>
    <n v="0"/>
    <x v="77"/>
    <x v="5"/>
    <m/>
    <n v="0"/>
    <x v="2"/>
    <n v="0"/>
  </r>
  <r>
    <n v="1021555"/>
    <x v="4"/>
    <x v="1"/>
    <x v="1"/>
    <s v="1021555"/>
    <s v="GO Grasa Desp Papda@ Cj 20k AS"/>
    <s v="Grasas"/>
    <s v="Grasa Gordura"/>
    <x v="6"/>
    <n v="-381"/>
    <n v="170401"/>
    <n v="168000"/>
    <n v="-381"/>
    <n v="170401"/>
    <x v="98"/>
    <x v="591"/>
    <m/>
    <n v="-14"/>
    <x v="1"/>
    <n v="0"/>
  </r>
  <r>
    <n v="1021596"/>
    <x v="4"/>
    <x v="1"/>
    <x v="1"/>
    <s v="1021596"/>
    <s v="GO Cue granel Esp CC@ Cj 20k AS"/>
    <s v="Cueros"/>
    <s v="Cuero Mixto"/>
    <x v="6"/>
    <n v="12801"/>
    <n v="107199"/>
    <n v="120000"/>
    <n v="12801"/>
    <n v="35199"/>
    <x v="2"/>
    <x v="122"/>
    <m/>
    <n v="-72010"/>
    <x v="1"/>
    <n v="0"/>
  </r>
  <r>
    <n v="1021732"/>
    <x v="4"/>
    <x v="1"/>
    <x v="1"/>
    <s v="1021732"/>
    <s v="GO Hso femur@ Cj 20k AS"/>
    <s v="Huesos"/>
    <s v="Huesos Cuarto Traser"/>
    <x v="2"/>
    <n v="16006"/>
    <n v="347001"/>
    <n v="400000"/>
    <n v="16006"/>
    <n v="347001"/>
    <x v="542"/>
    <x v="592"/>
    <m/>
    <n v="8200"/>
    <x v="0"/>
    <n v="0"/>
  </r>
  <r>
    <n v="1021733"/>
    <x v="4"/>
    <x v="1"/>
    <x v="1"/>
    <s v="1021733"/>
    <s v="GO PpPna 59@ Cj 20k AS"/>
    <s v="Pierna"/>
    <s v="Pierna Pulpa"/>
    <x v="2"/>
    <n v="216"/>
    <n v="0"/>
    <n v="0"/>
    <n v="216"/>
    <n v="0"/>
    <x v="77"/>
    <x v="5"/>
    <m/>
    <n v="0"/>
    <x v="2"/>
    <n v="0"/>
  </r>
  <r>
    <n v="1021735"/>
    <x v="4"/>
    <x v="1"/>
    <x v="1"/>
    <s v="1021735"/>
    <s v="GO Patas@ Cj 20k AS"/>
    <s v="Subprod"/>
    <s v="Subprod Patas-Manos"/>
    <x v="2"/>
    <n v="0"/>
    <n v="120000"/>
    <n v="120000"/>
    <n v="0"/>
    <n v="120000"/>
    <x v="36"/>
    <x v="30"/>
    <m/>
    <n v="0"/>
    <x v="2"/>
    <n v="24000"/>
  </r>
  <r>
    <n v="1021737"/>
    <x v="4"/>
    <x v="1"/>
    <x v="1"/>
    <s v="1021737"/>
    <s v="GO Manos B@ Cj 20k AS"/>
    <s v="Subprod"/>
    <s v="Subprod Patas-Manos"/>
    <x v="2"/>
    <n v="8952"/>
    <n v="15587"/>
    <n v="24000"/>
    <n v="8952"/>
    <n v="15587"/>
    <x v="7"/>
    <x v="3"/>
    <m/>
    <n v="0"/>
    <x v="2"/>
    <n v="0"/>
  </r>
  <r>
    <n v="1021738"/>
    <x v="4"/>
    <x v="1"/>
    <x v="1"/>
    <s v="1021738"/>
    <s v="GO Patas B@ Cj 20k AS"/>
    <s v="Subprod"/>
    <s v="Subprod Patas-Manos"/>
    <x v="2"/>
    <n v="-11022"/>
    <n v="96389"/>
    <n v="96000"/>
    <n v="-11022"/>
    <n v="96389"/>
    <x v="99"/>
    <x v="95"/>
    <m/>
    <n v="0"/>
    <x v="2"/>
    <n v="0"/>
  </r>
  <r>
    <n v="1021739"/>
    <x v="4"/>
    <x v="1"/>
    <x v="1"/>
    <s v="1021739"/>
    <s v="GO Cab Part@ Cj 20k AS"/>
    <s v="Cabeza"/>
    <s v="Cabeza Entera"/>
    <x v="2"/>
    <n v="1193"/>
    <n v="24249"/>
    <n v="0"/>
    <n v="1193"/>
    <n v="24249"/>
    <x v="7"/>
    <x v="3"/>
    <m/>
    <n v="0"/>
    <x v="2"/>
    <n v="0"/>
  </r>
  <r>
    <n v="1021765"/>
    <x v="4"/>
    <x v="1"/>
    <x v="1"/>
    <s v="1021765"/>
    <s v="GO Pna Nor@ Bo Cj 20k AS"/>
    <s v="Pierna"/>
    <s v="Pierna Entera"/>
    <x v="2"/>
    <n v="20"/>
    <n v="0"/>
    <n v="0"/>
    <n v="20"/>
    <n v="0"/>
    <x v="77"/>
    <x v="5"/>
    <m/>
    <n v="0"/>
    <x v="2"/>
    <n v="0"/>
  </r>
  <r>
    <n v="1021766"/>
    <x v="4"/>
    <x v="1"/>
    <x v="1"/>
    <s v="1021766"/>
    <s v="GO Hso Cogote@ Cj 20k AS"/>
    <s v="Huesos"/>
    <s v="Huesos Cuarto Delant"/>
    <x v="2"/>
    <n v="-12835"/>
    <n v="377981"/>
    <n v="432000"/>
    <n v="-12835"/>
    <n v="377981"/>
    <x v="221"/>
    <x v="130"/>
    <m/>
    <n v="0"/>
    <x v="2"/>
    <n v="0"/>
  </r>
  <r>
    <n v="1021767"/>
    <x v="4"/>
    <x v="1"/>
    <x v="1"/>
    <s v="1021767"/>
    <s v="GO Tira Hso Ctro@ Cj 20k AS"/>
    <s v="Huesos"/>
    <s v="Huesos Cuarto Centra"/>
    <x v="2"/>
    <n v="41238"/>
    <n v="469457"/>
    <n v="504000"/>
    <n v="41238"/>
    <n v="469457"/>
    <x v="300"/>
    <x v="6"/>
    <m/>
    <n v="0"/>
    <x v="2"/>
    <n v="0"/>
  </r>
  <r>
    <n v="1021774"/>
    <x v="4"/>
    <x v="1"/>
    <x v="1"/>
    <s v="1021774"/>
    <s v="GO Hso húmer@ Bo Cj 20k AS"/>
    <s v="Huesos"/>
    <s v="Huesos Cuarto Delant"/>
    <x v="2"/>
    <n v="18220"/>
    <n v="85282"/>
    <n v="96000"/>
    <n v="18220"/>
    <n v="85282"/>
    <x v="99"/>
    <x v="95"/>
    <m/>
    <n v="0"/>
    <x v="2"/>
    <n v="0"/>
  </r>
  <r>
    <n v="1021819"/>
    <x v="4"/>
    <x v="1"/>
    <x v="1"/>
    <s v="1021819"/>
    <s v="GO Lom Ctro 27@ Fi Cj 20k AS"/>
    <s v="Lomo"/>
    <s v="Lomo Centro"/>
    <x v="7"/>
    <n v="-63334"/>
    <n v="0"/>
    <n v="0"/>
    <n v="-63334"/>
    <n v="0"/>
    <x v="77"/>
    <x v="5"/>
    <m/>
    <n v="0"/>
    <x v="2"/>
    <n v="0"/>
  </r>
  <r>
    <n v="1021820"/>
    <x v="4"/>
    <x v="1"/>
    <x v="1"/>
    <s v="1021820"/>
    <s v="GO Lom Vet 44@ Fi Cj 20k AS"/>
    <s v="Lomo"/>
    <s v="Lomo Vetado"/>
    <x v="7"/>
    <n v="-20684"/>
    <n v="0"/>
    <n v="0"/>
    <n v="-20684"/>
    <n v="0"/>
    <x v="77"/>
    <x v="5"/>
    <m/>
    <n v="0"/>
    <x v="2"/>
    <n v="0"/>
  </r>
  <r>
    <n v="1021874"/>
    <x v="4"/>
    <x v="1"/>
    <x v="1"/>
    <s v="1021874"/>
    <s v="GO Gord chic@ Cj 20k AS"/>
    <s v="Grasas"/>
    <s v="Grasa Gordura"/>
    <x v="6"/>
    <n v="59207"/>
    <n v="248651"/>
    <n v="312000"/>
    <n v="59207"/>
    <n v="248651"/>
    <x v="100"/>
    <x v="593"/>
    <m/>
    <n v="-24"/>
    <x v="1"/>
    <n v="0"/>
  </r>
  <r>
    <n v="1021903"/>
    <x v="4"/>
    <x v="1"/>
    <x v="1"/>
    <s v="1021903"/>
    <s v="GO Corazón Partido@ Cj 10k AS"/>
    <s v="Subprod"/>
    <s v="Subprod Visceras"/>
    <x v="7"/>
    <n v="-22891"/>
    <n v="0"/>
    <n v="0"/>
    <n v="-22891"/>
    <n v="0"/>
    <x v="77"/>
    <x v="5"/>
    <m/>
    <n v="0"/>
    <x v="2"/>
    <n v="0"/>
  </r>
  <r>
    <n v="1021905"/>
    <x v="4"/>
    <x v="1"/>
    <x v="1"/>
    <s v="1021905"/>
    <s v="GO Reco 70/30 @ Cj 20k AS"/>
    <s v="Recortes"/>
    <s v="Recortes No Magro"/>
    <x v="2"/>
    <n v="0"/>
    <n v="0"/>
    <n v="0"/>
    <n v="0"/>
    <n v="0"/>
    <x v="77"/>
    <x v="3"/>
    <m/>
    <n v="-24000"/>
    <x v="1"/>
    <n v="0"/>
  </r>
  <r>
    <n v="1021920"/>
    <x v="4"/>
    <x v="1"/>
    <x v="1"/>
    <s v="1021920"/>
    <s v="GO CC Loin L@ Fi Cj Lom Ctro AS"/>
    <s v="Lomo"/>
    <s v="Lomo CC Loin"/>
    <x v="8"/>
    <n v="14"/>
    <n v="0"/>
    <n v="0"/>
    <n v="14"/>
    <n v="0"/>
    <x v="77"/>
    <x v="5"/>
    <m/>
    <n v="0"/>
    <x v="2"/>
    <n v="0"/>
  </r>
  <r>
    <n v="1021921"/>
    <x v="4"/>
    <x v="1"/>
    <x v="1"/>
    <s v="1021921"/>
    <s v="GO Lom Tecla@ Cj 18k AS"/>
    <s v="Lomo"/>
    <s v="Lomo Centro"/>
    <x v="8"/>
    <n v="380"/>
    <n v="2620"/>
    <n v="3000"/>
    <n v="380"/>
    <n v="2620"/>
    <x v="39"/>
    <x v="14"/>
    <m/>
    <n v="0"/>
    <x v="2"/>
    <n v="0"/>
  </r>
  <r>
    <n v="1021922"/>
    <x v="4"/>
    <x v="1"/>
    <x v="1"/>
    <s v="1021922"/>
    <s v="GO File C/cab@ Cj 5k AS"/>
    <s v="Filete"/>
    <s v="Filete c/Cabeza"/>
    <x v="8"/>
    <n v="0"/>
    <n v="2000"/>
    <n v="2000"/>
    <n v="0"/>
    <n v="2000"/>
    <x v="84"/>
    <x v="74"/>
    <m/>
    <n v="0"/>
    <x v="2"/>
    <n v="0"/>
  </r>
  <r>
    <n v="1021924"/>
    <x v="4"/>
    <x v="1"/>
    <x v="1"/>
    <s v="1021924"/>
    <s v="GO MM Loin L@ Cj 15k AS"/>
    <s v="Lomo"/>
    <s v="Lomo MM Loin"/>
    <x v="8"/>
    <n v="-2294"/>
    <n v="42294"/>
    <n v="40000"/>
    <n v="-2294"/>
    <n v="42294"/>
    <x v="13"/>
    <x v="125"/>
    <m/>
    <n v="0"/>
    <x v="2"/>
    <n v="0"/>
  </r>
  <r>
    <n v="1021925"/>
    <x v="4"/>
    <x v="1"/>
    <x v="1"/>
    <s v="1021925"/>
    <s v="GO MM Loin S@ Fi Cj 15k AS"/>
    <s v="Lomo"/>
    <s v="Lomo MM Loin"/>
    <x v="8"/>
    <n v="2725"/>
    <n v="27155"/>
    <n v="29880"/>
    <n v="2725"/>
    <n v="38155"/>
    <x v="543"/>
    <x v="125"/>
    <m/>
    <n v="880"/>
    <x v="0"/>
    <n v="0"/>
  </r>
  <r>
    <n v="1021929"/>
    <x v="4"/>
    <x v="1"/>
    <x v="1"/>
    <s v="1021929"/>
    <s v="GO Panc Lam 3mm@ Cj 10k AS"/>
    <s v="Panceta"/>
    <s v="Panceta c/Cuero"/>
    <x v="8"/>
    <n v="490"/>
    <n v="1510"/>
    <n v="2000"/>
    <n v="490"/>
    <n v="1510"/>
    <x v="84"/>
    <x v="74"/>
    <m/>
    <n v="0"/>
    <x v="2"/>
    <n v="0"/>
  </r>
  <r>
    <n v="1021931"/>
    <x v="4"/>
    <x v="1"/>
    <x v="1"/>
    <s v="1021931"/>
    <s v="GO Pta Cos 3h@ Bo Cj 10k AS"/>
    <s v="Cost-Pec"/>
    <s v="Cost-Pec Trozos"/>
    <x v="8"/>
    <n v="8134"/>
    <n v="15430"/>
    <n v="22000"/>
    <n v="8134"/>
    <n v="15430"/>
    <x v="94"/>
    <x v="87"/>
    <m/>
    <n v="0"/>
    <x v="2"/>
    <n v="0"/>
  </r>
  <r>
    <n v="1021936"/>
    <x v="4"/>
    <x v="1"/>
    <x v="1"/>
    <s v="1021936"/>
    <s v="GO PpPal pimentada@ Cj 20k AS"/>
    <s v="Paleta"/>
    <s v="Paleta Pulpa"/>
    <x v="8"/>
    <n v="-3700"/>
    <n v="483700"/>
    <n v="480000"/>
    <n v="-3700"/>
    <n v="483700"/>
    <x v="114"/>
    <x v="160"/>
    <m/>
    <n v="0"/>
    <x v="2"/>
    <n v="0"/>
  </r>
  <r>
    <n v="1021944"/>
    <x v="4"/>
    <x v="1"/>
    <x v="1"/>
    <s v="1021944"/>
    <s v="GO Diafrag@ Va Cj 8k AS"/>
    <s v="Recortes"/>
    <s v="Diafragma"/>
    <x v="8"/>
    <n v="-1352"/>
    <n v="4352"/>
    <n v="3000"/>
    <n v="-1352"/>
    <n v="4352"/>
    <x v="39"/>
    <x v="14"/>
    <m/>
    <n v="0"/>
    <x v="2"/>
    <n v="0"/>
  </r>
  <r>
    <n v="1021945"/>
    <x v="4"/>
    <x v="1"/>
    <x v="1"/>
    <s v="1021945"/>
    <s v="GO Lengua Japon@ Cj 10k AS"/>
    <s v="Cabeza"/>
    <s v="Cabeza Derivados"/>
    <x v="8"/>
    <n v="-300"/>
    <n v="3300"/>
    <n v="3000"/>
    <n v="-300"/>
    <n v="3300"/>
    <x v="39"/>
    <x v="14"/>
    <m/>
    <n v="0"/>
    <x v="2"/>
    <n v="0"/>
  </r>
  <r>
    <n v="1021952"/>
    <x v="4"/>
    <x v="1"/>
    <x v="1"/>
    <s v="1021952"/>
    <s v="GO BB Ribs 20-24 Oz@ Cj 10k AS"/>
    <s v="Chuleta"/>
    <s v="Chuleta Huesos"/>
    <x v="8"/>
    <n v="327"/>
    <n v="2673"/>
    <n v="3000"/>
    <n v="327"/>
    <n v="4673"/>
    <x v="97"/>
    <x v="88"/>
    <m/>
    <n v="0"/>
    <x v="2"/>
    <n v="0"/>
  </r>
  <r>
    <n v="1021971"/>
    <x v="4"/>
    <x v="1"/>
    <x v="1"/>
    <s v="1021971"/>
    <s v="GO Cue Back@ Cj 20k bca AS"/>
    <s v="Cueros"/>
    <s v="Cuero Back"/>
    <x v="2"/>
    <n v="-1504"/>
    <n v="1504"/>
    <n v="0"/>
    <n v="-1504"/>
    <n v="1504"/>
    <x v="77"/>
    <x v="5"/>
    <m/>
    <n v="0"/>
    <x v="2"/>
    <n v="0"/>
  </r>
  <r>
    <n v="1021980"/>
    <x v="4"/>
    <x v="1"/>
    <x v="1"/>
    <s v="1021980"/>
    <s v="GO BB Ribs Grd B@ Fi Cj 20k AS"/>
    <s v="Chuleta"/>
    <s v="Chuleta Huesos"/>
    <x v="6"/>
    <n v="0"/>
    <n v="10624"/>
    <n v="12000"/>
    <n v="0"/>
    <n v="10624"/>
    <x v="21"/>
    <x v="5"/>
    <m/>
    <n v="12000"/>
    <x v="0"/>
    <n v="0"/>
  </r>
  <r>
    <n v="1021987"/>
    <x v="4"/>
    <x v="1"/>
    <x v="1"/>
    <s v="1021987"/>
    <s v="GO Recto@ Cj 10k AS"/>
    <s v="Subprod"/>
    <s v="Subprod Tripa"/>
    <x v="8"/>
    <n v="-5340"/>
    <n v="15340"/>
    <n v="10000"/>
    <n v="-5340"/>
    <n v="15340"/>
    <x v="80"/>
    <x v="70"/>
    <m/>
    <n v="0"/>
    <x v="2"/>
    <n v="0"/>
  </r>
  <r>
    <n v="1021992"/>
    <x v="4"/>
    <x v="1"/>
    <x v="1"/>
    <s v="1021992"/>
    <s v="GO Lom Tocino@ Cj 20k AS"/>
    <s v="Grasas"/>
    <s v="Grasa Lomo Tocino"/>
    <x v="2"/>
    <n v="4728"/>
    <n v="0"/>
    <n v="0"/>
    <n v="4728"/>
    <n v="0"/>
    <x v="77"/>
    <x v="5"/>
    <m/>
    <n v="0"/>
    <x v="2"/>
    <n v="0"/>
  </r>
  <r>
    <n v="1022033"/>
    <x v="4"/>
    <x v="1"/>
    <x v="1"/>
    <s v="1022033"/>
    <s v="GO Lengua@ Fi Cj 10k AS"/>
    <s v="Cabeza"/>
    <s v="Cabeza Derivados"/>
    <x v="2"/>
    <n v="7858"/>
    <n v="38974"/>
    <n v="48000"/>
    <n v="7858"/>
    <n v="38974"/>
    <x v="2"/>
    <x v="13"/>
    <m/>
    <n v="0"/>
    <x v="2"/>
    <n v="0"/>
  </r>
  <r>
    <n v="1022073"/>
    <x v="4"/>
    <x v="1"/>
    <x v="1"/>
    <s v="1022073"/>
    <s v="GO Mantec@ Cj 20k AS"/>
    <s v="Grasas"/>
    <s v="Grasa Interior"/>
    <x v="2"/>
    <n v="7467"/>
    <n v="16533"/>
    <n v="24000"/>
    <n v="7467"/>
    <n v="16533"/>
    <x v="7"/>
    <x v="5"/>
    <m/>
    <n v="24000"/>
    <x v="0"/>
    <n v="0"/>
  </r>
  <r>
    <n v="1022080"/>
    <x v="4"/>
    <x v="1"/>
    <x v="1"/>
    <s v="1022080"/>
    <s v="GO Cola Nor@ Fi Cj 10k AS"/>
    <s v="Subprod"/>
    <s v="Subprod Cola"/>
    <x v="2"/>
    <n v="7067"/>
    <n v="91468"/>
    <n v="96000"/>
    <n v="7067"/>
    <n v="91468"/>
    <x v="99"/>
    <x v="95"/>
    <m/>
    <n v="0"/>
    <x v="2"/>
    <n v="0"/>
  </r>
  <r>
    <n v="1022096"/>
    <x v="4"/>
    <x v="1"/>
    <x v="1"/>
    <s v="1022096"/>
    <s v="GO Sternum Bones@ Bo Cj 10k AS"/>
    <s v="Huesos"/>
    <s v="Huesos Cuarto Delant"/>
    <x v="2"/>
    <m/>
    <m/>
    <m/>
    <m/>
    <m/>
    <x v="1"/>
    <x v="13"/>
    <m/>
    <n v="-48000"/>
    <x v="1"/>
    <n v="48000"/>
  </r>
  <r>
    <n v="1022097"/>
    <x v="4"/>
    <x v="1"/>
    <x v="1"/>
    <s v="1022097"/>
    <s v="GO Solomillo@ Bo Cj 20k AS"/>
    <s v="Filete"/>
    <s v="Filete c/Cabeza"/>
    <x v="7"/>
    <n v="8060"/>
    <n v="0"/>
    <n v="0"/>
    <n v="8060"/>
    <n v="0"/>
    <x v="77"/>
    <x v="5"/>
    <m/>
    <n v="0"/>
    <x v="2"/>
    <n v="0"/>
  </r>
  <r>
    <n v="1022099"/>
    <x v="4"/>
    <x v="1"/>
    <x v="1"/>
    <s v="1022099"/>
    <s v="GO Hso Costilla@ Cj 18k AS"/>
    <s v="Huesos"/>
    <s v="Huesos Cuarto Centra"/>
    <x v="2"/>
    <n v="44429"/>
    <n v="75571"/>
    <n v="120000"/>
    <n v="44429"/>
    <n v="75571"/>
    <x v="36"/>
    <x v="30"/>
    <m/>
    <n v="0"/>
    <x v="2"/>
    <n v="0"/>
  </r>
  <r>
    <n v="1022101"/>
    <x v="4"/>
    <x v="1"/>
    <x v="1"/>
    <s v="1022101"/>
    <s v="GO Lom Tec@ Va Cj 20k AS"/>
    <s v="Lomo"/>
    <s v="Lomo Centro"/>
    <x v="8"/>
    <n v="299"/>
    <n v="1701"/>
    <n v="2000"/>
    <n v="299"/>
    <n v="1701"/>
    <x v="84"/>
    <x v="74"/>
    <m/>
    <n v="0"/>
    <x v="2"/>
    <n v="0"/>
  </r>
  <r>
    <n v="1022115"/>
    <x v="4"/>
    <x v="1"/>
    <x v="1"/>
    <s v="1022115"/>
    <s v="GO Plancha c/Cuero@ Cj 20k AS"/>
    <s v="Plancha"/>
    <s v="Plancha c/Cuero"/>
    <x v="6"/>
    <n v="5954"/>
    <n v="0"/>
    <n v="0"/>
    <n v="5954"/>
    <n v="0"/>
    <x v="77"/>
    <x v="5"/>
    <m/>
    <n v="0"/>
    <x v="2"/>
    <n v="0"/>
  </r>
  <r>
    <n v="1022125"/>
    <x v="4"/>
    <x v="1"/>
    <x v="1"/>
    <s v="1022125"/>
    <s v="GO PernilM C/M@ Cj 20k AS"/>
    <s v="Pernil"/>
    <s v="Pernil Mano"/>
    <x v="2"/>
    <n v="-14527"/>
    <n v="0"/>
    <n v="0"/>
    <n v="-14527"/>
    <n v="0"/>
    <x v="77"/>
    <x v="5"/>
    <m/>
    <n v="0"/>
    <x v="2"/>
    <n v="0"/>
  </r>
  <r>
    <n v="1022128"/>
    <x v="4"/>
    <x v="1"/>
    <x v="1"/>
    <s v="1022128"/>
    <s v="GO Ganso C/asiento@ Bol Cj 14k AS"/>
    <s v="Pierna"/>
    <s v="Pierna Pulpa Fina"/>
    <x v="8"/>
    <n v="699"/>
    <n v="14301"/>
    <n v="15000"/>
    <n v="699"/>
    <n v="14301"/>
    <x v="96"/>
    <x v="442"/>
    <m/>
    <n v="4000"/>
    <x v="0"/>
    <n v="0"/>
  </r>
  <r>
    <n v="1022141"/>
    <x v="4"/>
    <x v="1"/>
    <x v="1"/>
    <s v="1022141"/>
    <s v="GO Posta Negra D@ Cj AS"/>
    <s v="Pierna"/>
    <s v="Pierna Pulpa Fina"/>
    <x v="8"/>
    <n v="473"/>
    <n v="27876"/>
    <n v="28350"/>
    <n v="473"/>
    <n v="42876"/>
    <x v="544"/>
    <x v="565"/>
    <m/>
    <n v="350"/>
    <x v="0"/>
    <n v="0"/>
  </r>
  <r>
    <n v="1022142"/>
    <x v="4"/>
    <x v="1"/>
    <x v="1"/>
    <s v="1022142"/>
    <s v="GO Posta Rosada@ Cj AS"/>
    <s v="Pierna"/>
    <s v="Pierna Pulpa Fina"/>
    <x v="8"/>
    <n v="1661"/>
    <n v="13339"/>
    <n v="15000"/>
    <n v="1661"/>
    <n v="13339"/>
    <x v="96"/>
    <x v="90"/>
    <m/>
    <n v="0"/>
    <x v="2"/>
    <n v="0"/>
  </r>
  <r>
    <n v="1022145"/>
    <x v="4"/>
    <x v="1"/>
    <x v="1"/>
    <s v="1022145"/>
    <s v="GO Ppa Pna Heinz@ Bo Cj 20k AS"/>
    <s v="Pierna"/>
    <s v="Pierna Pulpa"/>
    <x v="7"/>
    <n v="-1215"/>
    <n v="0"/>
    <n v="0"/>
    <n v="-1215"/>
    <n v="0"/>
    <x v="77"/>
    <x v="5"/>
    <m/>
    <n v="0"/>
    <x v="2"/>
    <n v="0"/>
  </r>
  <r>
    <n v="1022169"/>
    <x v="4"/>
    <x v="1"/>
    <x v="1"/>
    <s v="1022169"/>
    <s v="GO Cartilag Lom@ Cj 10k AS"/>
    <s v="Recortes"/>
    <s v="Recortes No Magro"/>
    <x v="2"/>
    <n v="13561"/>
    <n v="189854"/>
    <n v="216000"/>
    <n v="13561"/>
    <n v="189854"/>
    <x v="86"/>
    <x v="49"/>
    <m/>
    <n v="0"/>
    <x v="2"/>
    <n v="0"/>
  </r>
  <r>
    <n v="1022183"/>
    <x v="4"/>
    <x v="1"/>
    <x v="1"/>
    <s v="1022183"/>
    <s v="GO PernilP@ Bo Cj 20k AS"/>
    <s v="Pernil"/>
    <s v="Pernil Pierna"/>
    <x v="2"/>
    <n v="0"/>
    <n v="595582"/>
    <n v="600000"/>
    <n v="0"/>
    <n v="595582"/>
    <x v="115"/>
    <x v="259"/>
    <m/>
    <n v="264000"/>
    <x v="0"/>
    <n v="192000"/>
  </r>
  <r>
    <n v="1022186"/>
    <x v="4"/>
    <x v="1"/>
    <x v="1"/>
    <s v="1022186"/>
    <s v="GO Resto Tira Hso Ctro@ Bo Cj 20k AS"/>
    <s v="Huesos"/>
    <s v="Huesos Cuarto Centra"/>
    <x v="2"/>
    <m/>
    <m/>
    <m/>
    <m/>
    <m/>
    <x v="1"/>
    <x v="13"/>
    <m/>
    <n v="-48000"/>
    <x v="1"/>
    <n v="0"/>
  </r>
  <r>
    <n v="1022193"/>
    <x v="4"/>
    <x v="1"/>
    <x v="1"/>
    <s v="1022193"/>
    <s v="GO Lom Vet 44@ Bo Cj 20k AS"/>
    <s v="Lomo"/>
    <s v="Lomo Vetado"/>
    <x v="2"/>
    <n v="12"/>
    <n v="0"/>
    <n v="0"/>
    <n v="12"/>
    <n v="0"/>
    <x v="7"/>
    <x v="3"/>
    <m/>
    <n v="0"/>
    <x v="2"/>
    <n v="0"/>
  </r>
  <r>
    <n v="1022212"/>
    <x v="4"/>
    <x v="1"/>
    <x v="1"/>
    <s v="1022212"/>
    <s v="GO Cab Ent@ Cj 20k AS"/>
    <s v="Cabeza"/>
    <s v="Cabeza Entera"/>
    <x v="2"/>
    <n v="-27400"/>
    <n v="714792"/>
    <n v="696000"/>
    <n v="-27400"/>
    <n v="714792"/>
    <x v="545"/>
    <x v="594"/>
    <m/>
    <n v="0"/>
    <x v="2"/>
    <n v="0"/>
  </r>
  <r>
    <n v="1022247"/>
    <x v="4"/>
    <x v="1"/>
    <x v="1"/>
    <s v="1022247"/>
    <s v="GO Triming 60/40@ Bo Cj AS"/>
    <s v="Recortes"/>
    <s v="Recortes No Magro"/>
    <x v="7"/>
    <n v="2683"/>
    <n v="0"/>
    <n v="0"/>
    <n v="2683"/>
    <n v="0"/>
    <x v="77"/>
    <x v="5"/>
    <m/>
    <n v="0"/>
    <x v="2"/>
    <n v="0"/>
  </r>
  <r>
    <n v="1022291"/>
    <x v="4"/>
    <x v="1"/>
    <x v="1"/>
    <s v="1022291"/>
    <s v="GO PernilM B@ Bo Cj 20k AS"/>
    <s v="Pernil"/>
    <s v="Pernil Mano"/>
    <x v="2"/>
    <m/>
    <m/>
    <m/>
    <m/>
    <m/>
    <x v="1"/>
    <x v="3"/>
    <m/>
    <n v="-24000"/>
    <x v="1"/>
    <n v="24000"/>
  </r>
  <r>
    <n v="1022293"/>
    <x v="4"/>
    <x v="1"/>
    <x v="1"/>
    <s v="1022293"/>
    <s v="GO Malaya Japon@ Vp Fi Cj 5k AS"/>
    <s v="Prolijado"/>
    <s v="Prolijado Malaya"/>
    <x v="8"/>
    <n v="725"/>
    <n v="5321"/>
    <n v="6046"/>
    <n v="725"/>
    <n v="5321"/>
    <x v="546"/>
    <x v="102"/>
    <m/>
    <n v="46"/>
    <x v="0"/>
    <n v="0"/>
  </r>
  <r>
    <n v="1022304"/>
    <x v="4"/>
    <x v="1"/>
    <x v="1"/>
    <s v="1022304"/>
    <s v="GO Pancreas@ Bo Cj AS"/>
    <s v="Subprod"/>
    <s v="Subprod Visceras"/>
    <x v="7"/>
    <n v="-17438"/>
    <n v="24094"/>
    <n v="0"/>
    <n v="-17438"/>
    <n v="24094"/>
    <x v="83"/>
    <x v="73"/>
    <m/>
    <n v="0"/>
    <x v="2"/>
    <n v="0"/>
  </r>
  <r>
    <n v="1022335"/>
    <x v="4"/>
    <x v="1"/>
    <x v="1"/>
    <s v="1022335"/>
    <s v="GO Tail end Cort@ Fi Cj AS"/>
    <s v="Huesos"/>
    <s v="Huesos Cuarto Centra"/>
    <x v="5"/>
    <n v="42"/>
    <n v="0"/>
    <n v="0"/>
    <n v="42"/>
    <n v="0"/>
    <x v="77"/>
    <x v="5"/>
    <m/>
    <n v="0"/>
    <x v="2"/>
    <n v="0"/>
  </r>
  <r>
    <n v="1022340"/>
    <x v="4"/>
    <x v="1"/>
    <x v="1"/>
    <s v="1022340"/>
    <s v="GO Lom Vet Lam@ Cj AS"/>
    <s v="Lomo"/>
    <s v="Lomo Vetado"/>
    <x v="2"/>
    <n v="3790"/>
    <n v="0"/>
    <n v="0"/>
    <n v="3790"/>
    <n v="0"/>
    <x v="77"/>
    <x v="5"/>
    <m/>
    <n v="0"/>
    <x v="2"/>
    <n v="0"/>
  </r>
  <r>
    <n v="1022373"/>
    <x v="4"/>
    <x v="1"/>
    <x v="1"/>
    <s v="1022373"/>
    <s v="GO Reco 60/40 @ Cj 20k AS"/>
    <s v="Recortes"/>
    <s v="Recortes No Magro"/>
    <x v="2"/>
    <m/>
    <m/>
    <m/>
    <m/>
    <m/>
    <x v="1"/>
    <x v="3"/>
    <m/>
    <n v="-24000"/>
    <x v="1"/>
    <n v="0"/>
  </r>
  <r>
    <n v="1022378"/>
    <x v="4"/>
    <x v="1"/>
    <x v="1"/>
    <s v="1022378"/>
    <s v="GO Resto Tira Hso@ Fi Cj 10k AS"/>
    <s v="Huesos"/>
    <s v="Huesos Cuarto Centra"/>
    <x v="2"/>
    <m/>
    <m/>
    <m/>
    <m/>
    <m/>
    <x v="1"/>
    <x v="3"/>
    <m/>
    <n v="-24000"/>
    <x v="1"/>
    <n v="24000"/>
  </r>
  <r>
    <n v="1022379"/>
    <x v="4"/>
    <x v="1"/>
    <x v="1"/>
    <s v="1022379"/>
    <s v="GO PpPal 77@ Bo Cj AS"/>
    <s v="Paleta"/>
    <s v="Paleta Pulpa"/>
    <x v="2"/>
    <n v="10394"/>
    <n v="0"/>
    <n v="12000"/>
    <n v="10394"/>
    <n v="0"/>
    <x v="21"/>
    <x v="12"/>
    <m/>
    <n v="0"/>
    <x v="2"/>
    <n v="0"/>
  </r>
  <r>
    <n v="1022381"/>
    <x v="4"/>
    <x v="1"/>
    <x v="1"/>
    <s v="1022381"/>
    <s v="GO Gord Esp@ Bo Cj 10k AS"/>
    <s v="Grasas"/>
    <s v="Grasa Gordura"/>
    <x v="2"/>
    <m/>
    <m/>
    <m/>
    <m/>
    <m/>
    <x v="1"/>
    <x v="13"/>
    <m/>
    <n v="-48000"/>
    <x v="1"/>
    <n v="0"/>
  </r>
  <r>
    <n v="1022388"/>
    <x v="4"/>
    <x v="1"/>
    <x v="1"/>
    <s v="1022388"/>
    <s v="GO Mixto Hso@ Bo Cj 10k AS"/>
    <s v="Huesos"/>
    <s v="Huesos Cuarto Centra"/>
    <x v="2"/>
    <n v="5406"/>
    <n v="153919"/>
    <n v="168000"/>
    <n v="5406"/>
    <n v="153919"/>
    <x v="98"/>
    <x v="99"/>
    <m/>
    <n v="0"/>
    <x v="2"/>
    <n v="0"/>
  </r>
  <r>
    <n v="1022389"/>
    <x v="4"/>
    <x v="1"/>
    <x v="1"/>
    <s v="1022389"/>
    <s v="GO Cue 20@ Bo Cj 20k AS"/>
    <s v="Cueros"/>
    <s v="Cuero Panceta"/>
    <x v="2"/>
    <n v="1600"/>
    <n v="0"/>
    <n v="0"/>
    <n v="1600"/>
    <n v="0"/>
    <x v="77"/>
    <x v="5"/>
    <m/>
    <n v="0"/>
    <x v="2"/>
    <n v="0"/>
  </r>
  <r>
    <n v="1022398"/>
    <x v="4"/>
    <x v="1"/>
    <x v="1"/>
    <s v="1022398"/>
    <s v="GO Ganso C/asto S/g 3P@ Bo Cj AS"/>
    <s v="Pierna"/>
    <s v="Pierna Pulpa Fina"/>
    <x v="8"/>
    <n v="6137"/>
    <n v="33863"/>
    <n v="40000"/>
    <n v="6137"/>
    <n v="33863"/>
    <x v="13"/>
    <x v="125"/>
    <m/>
    <n v="0"/>
    <x v="2"/>
    <n v="0"/>
  </r>
  <r>
    <n v="1022413"/>
    <x v="4"/>
    <x v="1"/>
    <x v="1"/>
    <s v="1022413"/>
    <s v="GO Pta Tráquea@ Fi Cj 8k AS"/>
    <s v="Subprod"/>
    <s v="Subprod Visceras"/>
    <x v="8"/>
    <n v="-147"/>
    <n v="11020"/>
    <n v="10873"/>
    <n v="-147"/>
    <n v="11020"/>
    <x v="547"/>
    <x v="70"/>
    <m/>
    <n v="873"/>
    <x v="0"/>
    <n v="0"/>
  </r>
  <r>
    <n v="1022414"/>
    <x v="4"/>
    <x v="1"/>
    <x v="1"/>
    <s v="1022414"/>
    <s v="GO Caz Ent@ Bo Cj 10k AS"/>
    <s v="Chuleta"/>
    <s v="Chuleta Cazuela"/>
    <x v="2"/>
    <n v="0"/>
    <n v="120000"/>
    <n v="120000"/>
    <n v="0"/>
    <n v="120000"/>
    <x v="36"/>
    <x v="9"/>
    <m/>
    <n v="48000"/>
    <x v="0"/>
    <n v="24000"/>
  </r>
  <r>
    <n v="1022416"/>
    <x v="4"/>
    <x v="1"/>
    <x v="1"/>
    <s v="1022416"/>
    <s v="GO Chu Vet Repas@ Bo Cj 21k AS"/>
    <s v="Chuleta"/>
    <s v="Chuleta Vetada"/>
    <x v="2"/>
    <n v="1116"/>
    <n v="0"/>
    <n v="0"/>
    <n v="1116"/>
    <n v="0"/>
    <x v="77"/>
    <x v="5"/>
    <m/>
    <n v="0"/>
    <x v="2"/>
    <n v="0"/>
  </r>
  <r>
    <n v="1022417"/>
    <x v="4"/>
    <x v="1"/>
    <x v="1"/>
    <s v="1022417"/>
    <s v="GO Cue granel@ Bo Cj 20k AS"/>
    <s v="Cueros"/>
    <s v="Cuero Mixto"/>
    <x v="2"/>
    <n v="7152"/>
    <n v="0"/>
    <n v="0"/>
    <n v="7152"/>
    <n v="0"/>
    <x v="77"/>
    <x v="99"/>
    <m/>
    <n v="-168000"/>
    <x v="1"/>
    <n v="96000"/>
  </r>
  <r>
    <n v="1022515"/>
    <x v="4"/>
    <x v="1"/>
    <x v="1"/>
    <s v="1022515"/>
    <s v="GO Panc Tec C/cue@ Fi Cj Panc AS"/>
    <s v="Panceta"/>
    <s v="Panceta c/Cuero"/>
    <x v="8"/>
    <n v="-3608"/>
    <n v="30000"/>
    <n v="26392"/>
    <n v="-3608"/>
    <n v="30000"/>
    <x v="548"/>
    <x v="595"/>
    <m/>
    <n v="392"/>
    <x v="0"/>
    <n v="0"/>
  </r>
  <r>
    <n v="1022541"/>
    <x v="4"/>
    <x v="1"/>
    <x v="1"/>
    <s v="1022541"/>
    <s v="GO Reco 20/80 @ Cj 20k AS"/>
    <s v="Grasas"/>
    <s v="Grasa Gordura"/>
    <x v="2"/>
    <m/>
    <m/>
    <m/>
    <m/>
    <m/>
    <x v="1"/>
    <x v="96"/>
    <m/>
    <n v="-240000"/>
    <x v="1"/>
    <n v="72000"/>
  </r>
  <r>
    <n v="1022550"/>
    <x v="4"/>
    <x v="1"/>
    <x v="1"/>
    <s v="1022550"/>
    <s v="GO Hso femur@ Cj 20k AS AA"/>
    <s v="Huesos"/>
    <s v="Huesos Cuarto Traser"/>
    <x v="8"/>
    <n v="26180"/>
    <n v="0"/>
    <n v="0"/>
    <n v="26180"/>
    <n v="0"/>
    <x v="77"/>
    <x v="5"/>
    <m/>
    <n v="0"/>
    <x v="2"/>
    <n v="0"/>
  </r>
  <r>
    <n v="1022561"/>
    <x v="4"/>
    <x v="1"/>
    <x v="1"/>
    <s v="1022561"/>
    <s v="GO MM Loin LL@ Fi Cj 12k AA"/>
    <s v="Lomo"/>
    <s v="Lomo MM Loin"/>
    <x v="8"/>
    <n v="-2340"/>
    <n v="2000"/>
    <n v="0"/>
    <n v="-2340"/>
    <n v="6000"/>
    <x v="93"/>
    <x v="86"/>
    <m/>
    <n v="0"/>
    <x v="2"/>
    <n v="0"/>
  </r>
  <r>
    <n v="1022568"/>
    <x v="4"/>
    <x v="1"/>
    <x v="1"/>
    <s v="1022568"/>
    <s v="GO Panc Tecla SCue@ 4 Bo Cj 20kg AS"/>
    <s v="Panceta"/>
    <s v="Panceta s/Cuero"/>
    <x v="2"/>
    <n v="342"/>
    <n v="117658"/>
    <n v="120000"/>
    <n v="342"/>
    <n v="117658"/>
    <x v="36"/>
    <x v="30"/>
    <m/>
    <n v="0"/>
    <x v="2"/>
    <n v="0"/>
  </r>
  <r>
    <n v="1022570"/>
    <x v="4"/>
    <x v="1"/>
    <x v="1"/>
    <s v="1022570"/>
    <s v="GO Panc Tec S/cue Mad@ Va Cj AS"/>
    <s v="Panceta"/>
    <s v="Panceta c/Cuero"/>
    <x v="8"/>
    <n v="-1571"/>
    <n v="3571"/>
    <n v="2000"/>
    <n v="-1571"/>
    <n v="1571"/>
    <x v="77"/>
    <x v="5"/>
    <m/>
    <n v="0"/>
    <x v="2"/>
    <n v="0"/>
  </r>
  <r>
    <n v="1022619"/>
    <x v="4"/>
    <x v="1"/>
    <x v="1"/>
    <s v="1022619"/>
    <s v="GO Malaya 5-6mm@ Vp Cj AS"/>
    <s v="Prolijado"/>
    <s v="Prolijado Malaya"/>
    <x v="5"/>
    <n v="-252"/>
    <n v="6209"/>
    <n v="5957"/>
    <n v="-252"/>
    <n v="6209"/>
    <x v="549"/>
    <x v="596"/>
    <m/>
    <n v="1.3450000000002547"/>
    <x v="0"/>
    <n v="0"/>
  </r>
  <r>
    <n v="1022621"/>
    <x v="4"/>
    <x v="1"/>
    <x v="1"/>
    <s v="1022621"/>
    <s v="GO Panc S/tec N @ Fi Cj AS"/>
    <s v="Panceta"/>
    <s v="Panceta s/Cuero"/>
    <x v="8"/>
    <n v="-685"/>
    <n v="40000"/>
    <n v="39315"/>
    <n v="-685"/>
    <n v="40000"/>
    <x v="550"/>
    <x v="222"/>
    <m/>
    <n v="315"/>
    <x v="0"/>
    <n v="0"/>
  </r>
  <r>
    <n v="1022636"/>
    <x v="4"/>
    <x v="1"/>
    <x v="1"/>
    <s v="1022636"/>
    <s v="GO Hso Coxal@ Cj 15kg AS"/>
    <s v="Huesos"/>
    <s v="Huesos Cuarto Traser"/>
    <x v="2"/>
    <n v="40707"/>
    <n v="169947"/>
    <n v="216000"/>
    <n v="40707"/>
    <n v="169947"/>
    <x v="86"/>
    <x v="49"/>
    <m/>
    <n v="0"/>
    <x v="2"/>
    <n v="0"/>
  </r>
  <r>
    <n v="1022637"/>
    <x v="4"/>
    <x v="1"/>
    <x v="1"/>
    <s v="1022637"/>
    <s v="GO Hso Escapula@ Cj 15kg AS"/>
    <s v="Huesos"/>
    <s v="Huesos Cuarto Delant"/>
    <x v="2"/>
    <m/>
    <m/>
    <m/>
    <m/>
    <m/>
    <x v="1"/>
    <x v="9"/>
    <m/>
    <n v="-72000"/>
    <x v="1"/>
    <n v="48000"/>
  </r>
  <r>
    <n v="1022639"/>
    <x v="4"/>
    <x v="1"/>
    <x v="1"/>
    <s v="1022639"/>
    <s v="GO Cab Bca Ent S/L@ Cj 20k AS"/>
    <s v="Cabeza"/>
    <s v="Cabeza Entera"/>
    <x v="2"/>
    <n v="68563"/>
    <n v="1004393"/>
    <n v="1080000"/>
    <n v="68563"/>
    <n v="1004393"/>
    <x v="551"/>
    <x v="597"/>
    <m/>
    <n v="0"/>
    <x v="2"/>
    <n v="0"/>
  </r>
  <r>
    <n v="1022640"/>
    <x v="4"/>
    <x v="1"/>
    <x v="1"/>
    <s v="1022640"/>
    <s v="GO Cab Roj Ent S/L@ Cj 20k AS"/>
    <s v="Cabeza"/>
    <s v="Cabeza Entera"/>
    <x v="2"/>
    <n v="-5492"/>
    <n v="55759"/>
    <n v="48000"/>
    <n v="-5492"/>
    <n v="55759"/>
    <x v="2"/>
    <x v="13"/>
    <m/>
    <n v="0"/>
    <x v="2"/>
    <n v="0"/>
  </r>
  <r>
    <n v="1022645"/>
    <x v="4"/>
    <x v="1"/>
    <x v="1"/>
    <s v="1022645"/>
    <s v="GO Pecho Belly C/Hso pec@ Vp Cj AS"/>
    <s v="Panceta"/>
    <s v="Panceta s/Cuero"/>
    <x v="2"/>
    <n v="-13069"/>
    <n v="21206"/>
    <n v="8000"/>
    <n v="-13069"/>
    <n v="21206"/>
    <x v="92"/>
    <x v="82"/>
    <m/>
    <n v="0"/>
    <x v="2"/>
    <n v="0"/>
  </r>
  <r>
    <n v="1022646"/>
    <x v="4"/>
    <x v="1"/>
    <x v="1"/>
    <s v="1022646"/>
    <s v="GO Pecho Belly S/p@ Vp Cj AS"/>
    <s v="Panceta"/>
    <s v="Panceta s/Cuero"/>
    <x v="2"/>
    <n v="-240"/>
    <n v="240"/>
    <n v="0"/>
    <n v="-240"/>
    <n v="240"/>
    <x v="77"/>
    <x v="5"/>
    <m/>
    <n v="0"/>
    <x v="2"/>
    <n v="0"/>
  </r>
  <r>
    <n v="1022654"/>
    <x v="4"/>
    <x v="1"/>
    <x v="1"/>
    <s v="1022654"/>
    <s v="GO Triming 90/10@ Cj 20k AS"/>
    <s v="Recortes"/>
    <s v="Recortes No Magro"/>
    <x v="7"/>
    <n v="-31900"/>
    <n v="0"/>
    <n v="0"/>
    <n v="-31900"/>
    <n v="0"/>
    <x v="77"/>
    <x v="5"/>
    <m/>
    <n v="0"/>
    <x v="2"/>
    <n v="0"/>
  </r>
  <r>
    <n v="1022657"/>
    <x v="4"/>
    <x v="1"/>
    <x v="1"/>
    <s v="1022657"/>
    <s v="GO BB Ribs 20-24 Oz@Cj 10K AS"/>
    <s v="Chuleta"/>
    <s v="Chuleta Huesos"/>
    <x v="6"/>
    <n v="-5788"/>
    <n v="5788"/>
    <n v="0"/>
    <n v="-5788"/>
    <n v="5788"/>
    <x v="77"/>
    <x v="5"/>
    <m/>
    <n v="0"/>
    <x v="2"/>
    <n v="0"/>
  </r>
  <r>
    <n v="1022748"/>
    <x v="4"/>
    <x v="1"/>
    <x v="1"/>
    <s v="1022748"/>
    <s v="GO Manos@ Cj 10k AS"/>
    <s v="Subprod"/>
    <s v="Subprod Patas-Manos"/>
    <x v="2"/>
    <n v="-41262"/>
    <n v="264943"/>
    <n v="216000"/>
    <n v="-41262"/>
    <n v="264943"/>
    <x v="86"/>
    <x v="30"/>
    <m/>
    <n v="96000"/>
    <x v="0"/>
    <n v="44000"/>
  </r>
  <r>
    <n v="1022750"/>
    <x v="4"/>
    <x v="1"/>
    <x v="1"/>
    <s v="1022750"/>
    <s v="GO PpPal Pim@ Cj 17.5k AS"/>
    <s v="Paleta"/>
    <s v="Paleta Pulpa"/>
    <x v="8"/>
    <n v="-1178"/>
    <n v="1178"/>
    <n v="0"/>
    <n v="-1178"/>
    <n v="1178"/>
    <x v="77"/>
    <x v="5"/>
    <m/>
    <n v="0"/>
    <x v="2"/>
    <n v="0"/>
  </r>
  <r>
    <n v="1022751"/>
    <x v="4"/>
    <x v="1"/>
    <x v="1"/>
    <s v="1022751"/>
    <s v="GO PpPal 1P Ex@ Cj 14k AS"/>
    <s v="Paleta"/>
    <s v="Paleta Entera"/>
    <x v="8"/>
    <n v="-3349"/>
    <n v="23349"/>
    <n v="20000"/>
    <n v="-3349"/>
    <n v="38349"/>
    <x v="72"/>
    <x v="62"/>
    <m/>
    <n v="0"/>
    <x v="2"/>
    <n v="0"/>
  </r>
  <r>
    <n v="1022753"/>
    <x v="4"/>
    <x v="1"/>
    <x v="1"/>
    <s v="1022753"/>
    <s v="GO PernilM 1,3 kg up@ Cj 20k AS"/>
    <s v="Pernil"/>
    <s v="Pernil Mano"/>
    <x v="2"/>
    <n v="-99285"/>
    <n v="211576"/>
    <n v="120000"/>
    <n v="-99285"/>
    <n v="211576"/>
    <x v="36"/>
    <x v="30"/>
    <m/>
    <n v="0"/>
    <x v="2"/>
    <n v="0"/>
  </r>
  <r>
    <n v="1022760"/>
    <x v="4"/>
    <x v="1"/>
    <x v="1"/>
    <s v="1022760"/>
    <s v="GO Pecho Belly s/p@ Vp Cj AS"/>
    <s v="Panceta"/>
    <s v="Panceta s/Cuero"/>
    <x v="5"/>
    <n v="1051"/>
    <n v="0"/>
    <n v="0"/>
    <n v="1051"/>
    <n v="0"/>
    <x v="77"/>
    <x v="5"/>
    <m/>
    <n v="0"/>
    <x v="2"/>
    <n v="0"/>
  </r>
  <r>
    <n v="1022767"/>
    <x v="4"/>
    <x v="1"/>
    <x v="1"/>
    <s v="1022767"/>
    <s v="GO Gord Esp@ 20kg AA"/>
    <s v="Grasas"/>
    <s v="Grasa Gordura"/>
    <x v="8"/>
    <n v="0"/>
    <n v="61962"/>
    <n v="48000"/>
    <n v="0"/>
    <n v="37962"/>
    <x v="2"/>
    <x v="13"/>
    <m/>
    <n v="0"/>
    <x v="2"/>
    <n v="0"/>
  </r>
  <r>
    <n v="1022854"/>
    <x v="4"/>
    <x v="1"/>
    <x v="1"/>
    <s v="1022854"/>
    <s v="GO Hso Pecho@ Cj 10k AS"/>
    <s v="Huesos"/>
    <s v="Huesos Cuarto Centra"/>
    <x v="6"/>
    <n v="-29493"/>
    <n v="0"/>
    <n v="0"/>
    <n v="-29493"/>
    <n v="0"/>
    <x v="77"/>
    <x v="5"/>
    <m/>
    <n v="0"/>
    <x v="2"/>
    <n v="0"/>
  </r>
  <r>
    <n v="1022856"/>
    <x v="4"/>
    <x v="1"/>
    <x v="1"/>
    <s v="1022856"/>
    <s v="GO Reco 10/90 @ Cj 20k AS"/>
    <s v="Grasas"/>
    <s v="Grasa Gordura"/>
    <x v="2"/>
    <m/>
    <m/>
    <m/>
    <m/>
    <m/>
    <x v="1"/>
    <x v="9"/>
    <m/>
    <n v="-72000"/>
    <x v="1"/>
    <n v="0"/>
  </r>
  <r>
    <n v="1022858"/>
    <x v="4"/>
    <x v="1"/>
    <x v="1"/>
    <s v="1022858"/>
    <s v="GO Lom Ctro 27@ Fi Cj 20k AS"/>
    <s v="Lomo"/>
    <s v="Lomo Centro"/>
    <x v="7"/>
    <n v="4021"/>
    <n v="83667"/>
    <n v="96000"/>
    <n v="4021"/>
    <n v="83667"/>
    <x v="99"/>
    <x v="598"/>
    <m/>
    <n v="8800"/>
    <x v="0"/>
    <n v="0"/>
  </r>
  <r>
    <n v="1022863"/>
    <x v="4"/>
    <x v="1"/>
    <x v="1"/>
    <s v="1022863"/>
    <s v="GO Lom Vet M@ Cj 9k AS"/>
    <s v="Lomo"/>
    <s v="Lomo Vetado"/>
    <x v="8"/>
    <n v="8966"/>
    <n v="91034"/>
    <n v="100000"/>
    <n v="8966"/>
    <n v="91034"/>
    <x v="552"/>
    <x v="599"/>
    <m/>
    <n v="0"/>
    <x v="2"/>
    <n v="0"/>
  </r>
  <r>
    <n v="1022864"/>
    <x v="4"/>
    <x v="1"/>
    <x v="1"/>
    <s v="1022864"/>
    <s v="GO Lom Vet L@ Cj 11k AS"/>
    <s v="Lomo"/>
    <s v="Lomo Vetado"/>
    <x v="8"/>
    <n v="-427"/>
    <n v="100427"/>
    <n v="100000"/>
    <n v="-427"/>
    <n v="100427"/>
    <x v="552"/>
    <x v="599"/>
    <m/>
    <n v="0"/>
    <x v="2"/>
    <n v="0"/>
  </r>
  <r>
    <n v="1022865"/>
    <x v="4"/>
    <x v="1"/>
    <x v="1"/>
    <s v="1022865"/>
    <s v="GO Pan Tec S/cuero M@ Cj 17k AS"/>
    <s v="Panceta"/>
    <s v="Panceta s/Cuero"/>
    <x v="8"/>
    <n v="-20816"/>
    <n v="70816"/>
    <n v="50000"/>
    <n v="-20816"/>
    <n v="70816"/>
    <x v="122"/>
    <x v="141"/>
    <m/>
    <n v="0"/>
    <x v="2"/>
    <n v="0"/>
  </r>
  <r>
    <n v="1022866"/>
    <x v="4"/>
    <x v="1"/>
    <x v="1"/>
    <s v="1022866"/>
    <s v="GO Pan Tec S/cuero L@ Cj 19k AS"/>
    <s v="Panceta"/>
    <s v="Panceta s/Cuero"/>
    <x v="8"/>
    <n v="2456"/>
    <n v="47544"/>
    <n v="50000"/>
    <n v="2456"/>
    <n v="47544"/>
    <x v="122"/>
    <x v="13"/>
    <m/>
    <n v="2000"/>
    <x v="0"/>
    <n v="0"/>
  </r>
  <r>
    <n v="1022883"/>
    <x v="4"/>
    <x v="1"/>
    <x v="1"/>
    <s v="1022883"/>
    <s v="GO BB Ribs 640g@ Cj 16k AS"/>
    <s v="Chuleta"/>
    <s v="Chuleta Huesos"/>
    <x v="5"/>
    <n v="0"/>
    <n v="8726"/>
    <n v="23587"/>
    <n v="0"/>
    <n v="8726"/>
    <x v="553"/>
    <x v="3"/>
    <m/>
    <n v="-413"/>
    <x v="1"/>
    <n v="0"/>
  </r>
  <r>
    <n v="1022907"/>
    <x v="4"/>
    <x v="1"/>
    <x v="1"/>
    <s v="1022907"/>
    <s v="GO Riñon Ent@ Bo Cj 10k AS"/>
    <s v="Subprod"/>
    <s v="Subprod Visceras"/>
    <x v="6"/>
    <n v="12767"/>
    <n v="26000"/>
    <n v="24000"/>
    <n v="12767"/>
    <n v="26000"/>
    <x v="7"/>
    <x v="3"/>
    <m/>
    <n v="0"/>
    <x v="2"/>
    <n v="0"/>
  </r>
  <r>
    <n v="1022914"/>
    <x v="4"/>
    <x v="1"/>
    <x v="1"/>
    <s v="1022914"/>
    <s v="GO Lom Tocino @ Bo Cj 20k AS"/>
    <s v="Grasas"/>
    <s v="Grasa Lomo Tocino"/>
    <x v="8"/>
    <n v="448"/>
    <n v="28233"/>
    <n v="24000"/>
    <n v="448"/>
    <n v="28233"/>
    <x v="2"/>
    <x v="13"/>
    <m/>
    <n v="0"/>
    <x v="2"/>
    <n v="0"/>
  </r>
  <r>
    <n v="1022918"/>
    <x v="4"/>
    <x v="1"/>
    <x v="1"/>
    <s v="1022918"/>
    <s v="GO Lom Tocino@ Cj 20k AA"/>
    <s v="Grasas"/>
    <s v="Grasa Lomo Tocino"/>
    <x v="8"/>
    <n v="-21171"/>
    <n v="96000"/>
    <n v="72000"/>
    <n v="-21171"/>
    <n v="120000"/>
    <x v="99"/>
    <x v="95"/>
    <m/>
    <n v="0"/>
    <x v="2"/>
    <n v="0"/>
  </r>
  <r>
    <n v="1022936"/>
    <x v="4"/>
    <x v="1"/>
    <x v="1"/>
    <s v="1022936"/>
    <s v="GO File C/cab@ Cj 5k AS"/>
    <s v="Filete"/>
    <s v="Filete c/Cabeza"/>
    <x v="2"/>
    <n v="60"/>
    <n v="0"/>
    <n v="0"/>
    <n v="60"/>
    <n v="0"/>
    <x v="77"/>
    <x v="5"/>
    <m/>
    <n v="0"/>
    <x v="2"/>
    <n v="0"/>
  </r>
  <r>
    <n v="1022939"/>
    <x v="4"/>
    <x v="1"/>
    <x v="1"/>
    <s v="1022939"/>
    <s v="GO Pta Cost@ Bo Cj 20k AS"/>
    <s v="Cost-Pec"/>
    <s v="Cost-Pec Trozos"/>
    <x v="2"/>
    <n v="-2480"/>
    <n v="0"/>
    <n v="0"/>
    <n v="-2480"/>
    <n v="0"/>
    <x v="77"/>
    <x v="5"/>
    <m/>
    <n v="0"/>
    <x v="2"/>
    <n v="0"/>
  </r>
  <r>
    <n v="1022940"/>
    <x v="4"/>
    <x v="1"/>
    <x v="1"/>
    <s v="1022940"/>
    <s v="GO PernilM 1 kg down@ Cj 20k AS"/>
    <s v="Pernil"/>
    <s v="Pernil Mano"/>
    <x v="2"/>
    <n v="45476"/>
    <n v="33451"/>
    <n v="72000"/>
    <n v="45476"/>
    <n v="33451"/>
    <x v="17"/>
    <x v="9"/>
    <m/>
    <n v="0"/>
    <x v="2"/>
    <n v="0"/>
  </r>
  <r>
    <n v="1022941"/>
    <x v="4"/>
    <x v="1"/>
    <x v="1"/>
    <s v="1022941"/>
    <s v="GO PernilM 1-1.3 kg@ Cj 20k AS"/>
    <s v="Pernil"/>
    <s v="Pernil Mano"/>
    <x v="2"/>
    <n v="9820"/>
    <n v="51385"/>
    <n v="48000"/>
    <n v="9820"/>
    <n v="51385"/>
    <x v="17"/>
    <x v="9"/>
    <m/>
    <n v="0"/>
    <x v="2"/>
    <n v="0"/>
  </r>
  <r>
    <n v="1022943"/>
    <x v="4"/>
    <x v="1"/>
    <x v="1"/>
    <s v="1022943"/>
    <s v="GO Lom Ctro@ Cj 16k AS"/>
    <s v="Lomo"/>
    <s v="Lomo Centro"/>
    <x v="2"/>
    <n v="1228"/>
    <n v="0"/>
    <n v="0"/>
    <n v="1228"/>
    <n v="0"/>
    <x v="77"/>
    <x v="5"/>
    <m/>
    <n v="0"/>
    <x v="2"/>
    <n v="0"/>
  </r>
  <r>
    <n v="1022945"/>
    <x v="4"/>
    <x v="1"/>
    <x v="1"/>
    <s v="1022945"/>
    <s v="GO Mantec@ Cj 20k AS"/>
    <s v="Grasas"/>
    <s v="Grasa Interior"/>
    <x v="2"/>
    <n v="920"/>
    <n v="193880"/>
    <n v="192000"/>
    <n v="920"/>
    <n v="193880"/>
    <x v="76"/>
    <x v="128"/>
    <m/>
    <n v="48000"/>
    <x v="0"/>
    <n v="0"/>
  </r>
  <r>
    <n v="1022989"/>
    <x v="4"/>
    <x v="1"/>
    <x v="1"/>
    <s v="1022989"/>
    <s v="GO MM LOIN S VP@ Cj 10k AS"/>
    <s v="Lomo"/>
    <s v="Lomo MM Loin"/>
    <x v="8"/>
    <n v="3506"/>
    <n v="48359"/>
    <n v="51865"/>
    <n v="3506"/>
    <n v="37359"/>
    <x v="554"/>
    <x v="125"/>
    <m/>
    <n v="865"/>
    <x v="0"/>
    <n v="0"/>
  </r>
  <r>
    <n v="1022995"/>
    <x v="4"/>
    <x v="1"/>
    <x v="1"/>
    <s v="1022995"/>
    <s v="GO Panc Tec /C cue S/H@ Cj 20k AS"/>
    <s v="Panceta"/>
    <s v="Panceta c/Cuero"/>
    <x v="2"/>
    <n v="0"/>
    <n v="2000"/>
    <n v="2000"/>
    <n v="0"/>
    <n v="2000"/>
    <x v="84"/>
    <x v="74"/>
    <m/>
    <n v="0"/>
    <x v="2"/>
    <n v="0"/>
  </r>
  <r>
    <n v="1023034"/>
    <x v="4"/>
    <x v="1"/>
    <x v="1"/>
    <s v="1023034"/>
    <s v="GO Forro Pal@ Bo Cj 20k AS"/>
    <s v="Cueros"/>
    <s v="Cuero Forro"/>
    <x v="2"/>
    <n v="-23817"/>
    <n v="0"/>
    <n v="10000"/>
    <n v="-23817"/>
    <n v="0"/>
    <x v="555"/>
    <x v="13"/>
    <m/>
    <n v="2680"/>
    <x v="0"/>
    <n v="72000"/>
  </r>
  <r>
    <n v="1023050"/>
    <x v="4"/>
    <x v="1"/>
    <x v="1"/>
    <s v="1023050"/>
    <s v="GO Lom Centro@ Cj 16k AS"/>
    <s v="Lomo"/>
    <s v="Lomo Centro"/>
    <x v="5"/>
    <n v="-895"/>
    <n v="0"/>
    <n v="0"/>
    <n v="-895"/>
    <n v="0"/>
    <x v="77"/>
    <x v="5"/>
    <m/>
    <n v="0"/>
    <x v="2"/>
    <n v="0"/>
  </r>
  <r>
    <n v="1023093"/>
    <x v="4"/>
    <x v="1"/>
    <x v="1"/>
    <s v="1023093"/>
    <s v="GO Cordon Lom@ Bo Cj 20k AS"/>
    <s v="Recortes"/>
    <s v="Recortes No Magro"/>
    <x v="2"/>
    <n v="3716"/>
    <n v="66605"/>
    <n v="72000"/>
    <n v="3716"/>
    <n v="66605"/>
    <x v="17"/>
    <x v="9"/>
    <m/>
    <n v="0"/>
    <x v="2"/>
    <n v="0"/>
  </r>
  <r>
    <n v="1023102"/>
    <x v="4"/>
    <x v="1"/>
    <x v="1"/>
    <s v="1023102"/>
    <s v="GO MM Loin LL VP@ Cj 20k AA"/>
    <s v="Lomo"/>
    <s v="Lomo MM Loin"/>
    <x v="8"/>
    <n v="-8696"/>
    <n v="10000"/>
    <n v="1304"/>
    <n v="-8696"/>
    <n v="8696"/>
    <x v="77"/>
    <x v="5"/>
    <m/>
    <n v="0"/>
    <x v="2"/>
    <n v="0"/>
  </r>
  <r>
    <n v="1023110"/>
    <x v="4"/>
    <x v="1"/>
    <x v="1"/>
    <s v="1023110"/>
    <s v="GO Pna Forro@ Bo Cj 20k AS"/>
    <s v="Cueros"/>
    <s v="Cuero Forro"/>
    <x v="2"/>
    <m/>
    <m/>
    <m/>
    <m/>
    <m/>
    <x v="1"/>
    <x v="95"/>
    <m/>
    <n v="-96000"/>
    <x v="1"/>
    <n v="0"/>
  </r>
  <r>
    <n v="1023123"/>
    <x v="4"/>
    <x v="1"/>
    <x v="1"/>
    <s v="1023123"/>
    <s v="GO Lom Vet@ Cj 9k AS"/>
    <s v="Lomo"/>
    <s v="Lomo Vetado"/>
    <x v="8"/>
    <n v="992"/>
    <n v="2008"/>
    <n v="3000"/>
    <n v="992"/>
    <n v="2008"/>
    <x v="39"/>
    <x v="14"/>
    <m/>
    <n v="0"/>
    <x v="2"/>
    <n v="0"/>
  </r>
  <r>
    <n v="1023126"/>
    <x v="4"/>
    <x v="1"/>
    <x v="1"/>
    <s v="1023126"/>
    <s v="GO Reco 90/10 @ Cj 20k AS"/>
    <s v="Recortes"/>
    <s v="Recortes No Magro"/>
    <x v="2"/>
    <n v="-340"/>
    <n v="340"/>
    <n v="0"/>
    <n v="-340"/>
    <n v="340"/>
    <x v="77"/>
    <x v="5"/>
    <m/>
    <n v="0"/>
    <x v="2"/>
    <n v="0"/>
  </r>
  <r>
    <n v="1023132"/>
    <x v="4"/>
    <x v="1"/>
    <x v="1"/>
    <s v="1023132"/>
    <s v="GO Pal S/Hso C/Cue@ Cj 20k AS"/>
    <s v="Paleta"/>
    <s v="Paleta Pulpa"/>
    <x v="2"/>
    <n v="1489"/>
    <n v="0"/>
    <n v="0"/>
    <n v="1489"/>
    <n v="0"/>
    <x v="77"/>
    <x v="5"/>
    <m/>
    <n v="0"/>
    <x v="2"/>
    <n v="0"/>
  </r>
  <r>
    <n v="1023143"/>
    <x v="4"/>
    <x v="1"/>
    <x v="1"/>
    <s v="1023143"/>
    <s v="GO Platead@ Fi Cj 20k AS"/>
    <s v="Prolijado"/>
    <s v="Prolijado Plateada"/>
    <x v="2"/>
    <n v="0"/>
    <n v="1000"/>
    <n v="1000"/>
    <n v="0"/>
    <n v="1000"/>
    <x v="117"/>
    <x v="133"/>
    <m/>
    <n v="0"/>
    <x v="2"/>
    <n v="0"/>
  </r>
  <r>
    <n v="1023157"/>
    <x v="4"/>
    <x v="1"/>
    <x v="1"/>
    <s v="1023157"/>
    <s v="GO Lom Tocin@ Cj 20k AS"/>
    <s v="Grasas"/>
    <s v="Grasa Lomo Tocino"/>
    <x v="2"/>
    <n v="-460"/>
    <n v="460"/>
    <n v="0"/>
    <n v="-460"/>
    <n v="460"/>
    <x v="77"/>
    <x v="5"/>
    <m/>
    <n v="0"/>
    <x v="2"/>
    <n v="0"/>
  </r>
  <r>
    <n v="1023175"/>
    <x v="4"/>
    <x v="1"/>
    <x v="1"/>
    <s v="1023175"/>
    <s v="GO Pp Pna USA@ Cj Muestra SAG"/>
    <s v="Muestra"/>
    <s v="Muestra"/>
    <x v="5"/>
    <m/>
    <m/>
    <m/>
    <m/>
    <m/>
    <x v="1"/>
    <x v="600"/>
    <m/>
    <n v="-79.56"/>
    <x v="1"/>
    <n v="0"/>
  </r>
  <r>
    <n v="1023184"/>
    <x v="4"/>
    <x v="1"/>
    <x v="1"/>
    <s v="1023184"/>
    <s v="GO CC Loin L S/Tec@ Fi Cj 16k AS"/>
    <s v="Lomo"/>
    <s v="Lomo CC Loin"/>
    <x v="8"/>
    <n v="1427"/>
    <n v="0"/>
    <n v="1000"/>
    <n v="1427"/>
    <n v="0"/>
    <x v="117"/>
    <x v="74"/>
    <m/>
    <n v="-1000"/>
    <x v="1"/>
    <n v="0"/>
  </r>
  <r>
    <n v="1023190"/>
    <x v="4"/>
    <x v="1"/>
    <x v="1"/>
    <s v="1023190"/>
    <s v="GO Pana s/Corazon@ Bo Cj 20k AS"/>
    <s v="Subprod"/>
    <s v="Subprod Visceras"/>
    <x v="5"/>
    <n v="-5390"/>
    <n v="274974"/>
    <n v="269584"/>
    <n v="-5390"/>
    <n v="274974"/>
    <x v="556"/>
    <x v="601"/>
    <m/>
    <n v="7.5019999999785796"/>
    <x v="0"/>
    <n v="0"/>
  </r>
  <r>
    <n v="1023219"/>
    <x v="4"/>
    <x v="1"/>
    <x v="1"/>
    <s v="1023219"/>
    <s v="GO PernilP@ Bo Cj 20k AS"/>
    <s v="Pernil"/>
    <s v="Pernil Pierna"/>
    <x v="6"/>
    <n v="1020"/>
    <n v="0"/>
    <n v="0"/>
    <n v="1020"/>
    <n v="0"/>
    <x v="77"/>
    <x v="5"/>
    <m/>
    <n v="0"/>
    <x v="2"/>
    <n v="0"/>
  </r>
  <r>
    <n v="1023247"/>
    <x v="4"/>
    <x v="1"/>
    <x v="1"/>
    <s v="1023247"/>
    <s v="GO Panc Lam 2.5mm@ Cj 5k AS"/>
    <s v="Panceta"/>
    <s v="Panceta s/Cuero"/>
    <x v="8"/>
    <n v="45"/>
    <n v="955"/>
    <n v="1000"/>
    <n v="45"/>
    <n v="955"/>
    <x v="117"/>
    <x v="133"/>
    <m/>
    <n v="0"/>
    <x v="2"/>
    <n v="0"/>
  </r>
  <r>
    <n v="1023257"/>
    <x v="4"/>
    <x v="1"/>
    <x v="1"/>
    <s v="1023257"/>
    <s v="GO Reco 60/40 Panc@ Bo Cj 20k AS"/>
    <s v="Recortes"/>
    <s v="Recortes No Magro"/>
    <x v="6"/>
    <n v="8422"/>
    <n v="0"/>
    <n v="0"/>
    <n v="8422"/>
    <n v="0"/>
    <x v="77"/>
    <x v="5"/>
    <m/>
    <n v="0"/>
    <x v="2"/>
    <n v="0"/>
  </r>
  <r>
    <n v="1023265"/>
    <x v="4"/>
    <x v="1"/>
    <x v="1"/>
    <s v="1023265"/>
    <s v="GO Pta Cos 2h@ Bo Cj 10k AS"/>
    <s v="Cost-Pec"/>
    <s v="Cost-Pec Trozos"/>
    <x v="8"/>
    <n v="284"/>
    <n v="6600"/>
    <n v="5000"/>
    <n v="284"/>
    <n v="6600"/>
    <x v="97"/>
    <x v="88"/>
    <m/>
    <n v="0"/>
    <x v="2"/>
    <n v="0"/>
  </r>
  <r>
    <n v="1023273"/>
    <x v="4"/>
    <x v="1"/>
    <x v="1"/>
    <s v="1023273"/>
    <s v="GO Posta Negra@ Va Cj 20k"/>
    <s v="Pierna"/>
    <s v="Pierna Pulpa Fina"/>
    <x v="5"/>
    <n v="-21592"/>
    <n v="43852"/>
    <n v="22260"/>
    <n v="-21592"/>
    <n v="43852"/>
    <x v="557"/>
    <x v="602"/>
    <m/>
    <n v="-165.73600000000079"/>
    <x v="1"/>
    <n v="0"/>
  </r>
  <r>
    <n v="1023274"/>
    <x v="4"/>
    <x v="1"/>
    <x v="1"/>
    <s v="1023274"/>
    <s v="GO Ganso S/g S/abst @ Va Cj 12k"/>
    <s v="Pierna"/>
    <s v="Pierna Pulpa Fina"/>
    <x v="5"/>
    <n v="-2062"/>
    <n v="14347"/>
    <n v="12284"/>
    <n v="-2062"/>
    <n v="14347"/>
    <x v="558"/>
    <x v="603"/>
    <m/>
    <n v="-416.57599999999911"/>
    <x v="1"/>
    <n v="0"/>
  </r>
  <r>
    <n v="1023276"/>
    <x v="4"/>
    <x v="1"/>
    <x v="1"/>
    <s v="1023276"/>
    <s v="GO Rosada@ Va Cj 20k"/>
    <s v="Pierna"/>
    <s v="Pierna Pulpa Fina"/>
    <x v="5"/>
    <n v="1102"/>
    <n v="0"/>
    <n v="1102"/>
    <n v="1102"/>
    <n v="0"/>
    <x v="559"/>
    <x v="5"/>
    <m/>
    <n v="1102"/>
    <x v="0"/>
    <n v="0"/>
  </r>
  <r>
    <n v="1023290"/>
    <x v="4"/>
    <x v="1"/>
    <x v="1"/>
    <s v="1023290"/>
    <s v="GO Hso tibia @ Cj 20k AS"/>
    <s v="Huesos"/>
    <s v="Huesos Cuarto Traser"/>
    <x v="2"/>
    <n v="-9336"/>
    <n v="0"/>
    <n v="0"/>
    <n v="-9336"/>
    <n v="0"/>
    <x v="77"/>
    <x v="5"/>
    <m/>
    <n v="0"/>
    <x v="2"/>
    <n v="0"/>
  </r>
  <r>
    <n v="1023291"/>
    <x v="4"/>
    <x v="1"/>
    <x v="1"/>
    <s v="1023291"/>
    <s v="GO Hso Costilla 4x 5kg @ Cj 20k AS"/>
    <s v="Huesos"/>
    <s v="Huesos Cuarto Centra"/>
    <x v="2"/>
    <n v="3493"/>
    <n v="116507"/>
    <n v="120000"/>
    <n v="3493"/>
    <n v="116507"/>
    <x v="36"/>
    <x v="3"/>
    <m/>
    <n v="96000"/>
    <x v="0"/>
    <n v="0"/>
  </r>
  <r>
    <n v="1023302"/>
    <x v="4"/>
    <x v="1"/>
    <x v="1"/>
    <s v="1023302"/>
    <s v="GO Mantec@ Cj 20k AS"/>
    <s v="Grasas"/>
    <s v="Grasa Interior"/>
    <x v="6"/>
    <n v="-11450"/>
    <n v="203451"/>
    <n v="192000"/>
    <n v="-11450"/>
    <n v="203451"/>
    <x v="76"/>
    <x v="1"/>
    <m/>
    <n v="0"/>
    <x v="2"/>
    <n v="0"/>
  </r>
  <r>
    <n v="1023306"/>
    <x v="4"/>
    <x v="1"/>
    <x v="1"/>
    <s v="1023306"/>
    <s v="GO Cue granel@ Bo Cj 20k AS"/>
    <s v="Cueros"/>
    <s v="Cuero Mixto"/>
    <x v="2"/>
    <n v="-70465"/>
    <n v="199465"/>
    <n v="120000"/>
    <n v="-70465"/>
    <n v="199465"/>
    <x v="36"/>
    <x v="30"/>
    <m/>
    <n v="0"/>
    <x v="2"/>
    <n v="0"/>
  </r>
  <r>
    <n v="1023318"/>
    <x v="4"/>
    <x v="1"/>
    <x v="1"/>
    <s v="1023318"/>
    <s v="GO Reco 80/20 @ Bo Cj 20k AS"/>
    <s v="Recortes"/>
    <s v="Recortes No Magro"/>
    <x v="6"/>
    <n v="9189"/>
    <n v="0"/>
    <n v="10000"/>
    <n v="9189"/>
    <n v="0"/>
    <x v="21"/>
    <x v="12"/>
    <m/>
    <n v="0"/>
    <x v="2"/>
    <n v="0"/>
  </r>
  <r>
    <n v="1023319"/>
    <x v="4"/>
    <x v="1"/>
    <x v="1"/>
    <s v="1023319"/>
    <s v="GO Reco 90/10 @ Bo Cj 20k AS"/>
    <s v="Recortes"/>
    <s v="Recortes No Magro"/>
    <x v="6"/>
    <n v="8441"/>
    <n v="1559"/>
    <n v="10000"/>
    <n v="8441"/>
    <n v="1559"/>
    <x v="21"/>
    <x v="12"/>
    <m/>
    <n v="0"/>
    <x v="2"/>
    <n v="0"/>
  </r>
  <r>
    <n v="1023324"/>
    <x v="4"/>
    <x v="1"/>
    <x v="1"/>
    <s v="1023324"/>
    <s v="GO PpPna 59@ Cj 20k AS"/>
    <s v="Pierna"/>
    <s v="Pierna Pulpa"/>
    <x v="6"/>
    <n v="55634"/>
    <n v="103808"/>
    <n v="96000"/>
    <n v="55634"/>
    <n v="103808"/>
    <x v="99"/>
    <x v="604"/>
    <m/>
    <n v="-6"/>
    <x v="1"/>
    <n v="0"/>
  </r>
  <r>
    <n v="1023343"/>
    <x v="4"/>
    <x v="1"/>
    <x v="1"/>
    <s v="1023343"/>
    <s v="GO Triming 60/40@ Bo Cj 20k AS"/>
    <s v="Recortes"/>
    <s v="Recortes No Magro"/>
    <x v="6"/>
    <n v="9634"/>
    <n v="130890"/>
    <n v="144000"/>
    <n v="9634"/>
    <n v="130890"/>
    <x v="29"/>
    <x v="242"/>
    <m/>
    <n v="-12"/>
    <x v="1"/>
    <n v="0"/>
  </r>
  <r>
    <n v="1023353"/>
    <x v="4"/>
    <x v="1"/>
    <x v="1"/>
    <s v="1023353"/>
    <s v="GO PpPal 77@ Bo Cj 20k AS"/>
    <s v="Paleta"/>
    <s v="Paleta Pulpa"/>
    <x v="7"/>
    <n v="-6933"/>
    <n v="120000"/>
    <n v="120000"/>
    <n v="-6933"/>
    <n v="120000"/>
    <x v="560"/>
    <x v="605"/>
    <m/>
    <n v="0"/>
    <x v="2"/>
    <n v="0"/>
  </r>
  <r>
    <n v="1023354"/>
    <x v="4"/>
    <x v="1"/>
    <x v="1"/>
    <s v="1023354"/>
    <s v="GO PernilM 1 kg down@ Cj 10k AS"/>
    <s v="Pernil"/>
    <s v="Pernil Mano"/>
    <x v="2"/>
    <n v="-17000"/>
    <n v="11983"/>
    <n v="0"/>
    <n v="-17000"/>
    <n v="11983"/>
    <x v="77"/>
    <x v="5"/>
    <m/>
    <n v="0"/>
    <x v="2"/>
    <n v="0"/>
  </r>
  <r>
    <n v="1023375"/>
    <x v="4"/>
    <x v="1"/>
    <x v="1"/>
    <s v="1023375"/>
    <s v="GO Útero @ Bo Cj 20k AS"/>
    <s v="Subprod"/>
    <s v="Subprod Tripa"/>
    <x v="6"/>
    <n v="4776"/>
    <n v="0"/>
    <n v="0"/>
    <n v="4776"/>
    <n v="0"/>
    <x v="77"/>
    <x v="5"/>
    <m/>
    <n v="0"/>
    <x v="2"/>
    <n v="0"/>
  </r>
  <r>
    <n v="1023383"/>
    <x v="4"/>
    <x v="1"/>
    <x v="1"/>
    <s v="1023383"/>
    <s v="GO Riñón Ent@ Bo Cj 20k AS"/>
    <s v="Subprod"/>
    <s v="Subprod Visceras"/>
    <x v="6"/>
    <n v="-40997"/>
    <n v="52500"/>
    <n v="0"/>
    <n v="-40997"/>
    <n v="52500"/>
    <x v="7"/>
    <x v="118"/>
    <m/>
    <n v="-2"/>
    <x v="1"/>
    <n v="0"/>
  </r>
  <r>
    <n v="1023387"/>
    <x v="4"/>
    <x v="1"/>
    <x v="1"/>
    <s v="1023387"/>
    <s v="GO Triming 70/30@ Cj 20k AS"/>
    <s v="Recortes"/>
    <s v="Recortes No Magro"/>
    <x v="7"/>
    <n v="0"/>
    <n v="40000"/>
    <n v="40000"/>
    <m/>
    <m/>
    <x v="1"/>
    <x v="5"/>
    <m/>
    <n v="0"/>
    <x v="2"/>
    <n v="0"/>
  </r>
  <r>
    <n v="1023389"/>
    <x v="4"/>
    <x v="1"/>
    <x v="1"/>
    <s v="1023389"/>
    <s v="GO Triming 60/40@ Cj 20k AS"/>
    <s v="Recortes"/>
    <s v="Recortes No Magro"/>
    <x v="7"/>
    <n v="0"/>
    <n v="40000"/>
    <n v="40000"/>
    <m/>
    <m/>
    <x v="1"/>
    <x v="5"/>
    <m/>
    <n v="0"/>
    <x v="2"/>
    <n v="0"/>
  </r>
  <r>
    <n v="1023391"/>
    <x v="4"/>
    <x v="1"/>
    <x v="1"/>
    <s v="1023391"/>
    <s v="GO Triming 90/10@ Cj 20k AS"/>
    <s v="Recortes"/>
    <s v="Recortes No Magro"/>
    <x v="7"/>
    <n v="0"/>
    <n v="26032"/>
    <n v="24000"/>
    <n v="0"/>
    <n v="26032"/>
    <x v="7"/>
    <x v="5"/>
    <m/>
    <n v="24000"/>
    <x v="0"/>
    <n v="0"/>
  </r>
  <r>
    <n v="1023397"/>
    <x v="4"/>
    <x v="1"/>
    <x v="1"/>
    <s v="1023397"/>
    <s v="GO Gord Esp@ Cj 20k AS"/>
    <s v="Grasas"/>
    <s v="Grasa Gordura"/>
    <x v="4"/>
    <m/>
    <m/>
    <m/>
    <n v="0"/>
    <n v="24000"/>
    <x v="7"/>
    <x v="5"/>
    <m/>
    <n v="24000"/>
    <x v="0"/>
    <n v="0"/>
  </r>
  <r>
    <n v="1023400"/>
    <x v="4"/>
    <x v="1"/>
    <x v="1"/>
    <s v="1023400"/>
    <s v="GO Pna S/Hso C/Cue F (7-8Kg)@ Cj 20k AS"/>
    <s v="Pierna"/>
    <s v="Pierna Pulpa"/>
    <x v="7"/>
    <m/>
    <m/>
    <m/>
    <m/>
    <m/>
    <x v="1"/>
    <x v="138"/>
    <m/>
    <n v="-100"/>
    <x v="1"/>
    <n v="0"/>
  </r>
  <r>
    <n v="1020105"/>
    <x v="4"/>
    <x v="1"/>
    <x v="2"/>
    <s v="1020105"/>
    <s v="GO Lom Tecla@ Cj Lom Ctro JP"/>
    <s v="Lomo"/>
    <s v="Lomo Centro"/>
    <x v="9"/>
    <m/>
    <m/>
    <m/>
    <m/>
    <m/>
    <x v="1"/>
    <x v="5"/>
    <n v="39046.756000000001"/>
    <n v="0"/>
    <x v="2"/>
    <n v="0"/>
  </r>
  <r>
    <n v="1020110"/>
    <x v="4"/>
    <x v="1"/>
    <x v="2"/>
    <s v="1020110"/>
    <s v="GO MM Loin L@ Cj 12k AP"/>
    <s v="Lomo"/>
    <s v="Lomo MM Loin"/>
    <x v="9"/>
    <m/>
    <m/>
    <m/>
    <m/>
    <m/>
    <x v="1"/>
    <x v="5"/>
    <n v="745788.11499999999"/>
    <n v="0"/>
    <x v="2"/>
    <n v="0"/>
  </r>
  <r>
    <n v="1020284"/>
    <x v="4"/>
    <x v="1"/>
    <x v="2"/>
    <s v="1020284"/>
    <s v="GO Posta Negra 3P T@ Va Cj t-f JP"/>
    <s v="Pierna"/>
    <s v="Pierna Pulpa Fina"/>
    <x v="9"/>
    <m/>
    <m/>
    <m/>
    <m/>
    <m/>
    <x v="1"/>
    <x v="5"/>
    <n v="17056.527999999998"/>
    <n v="0"/>
    <x v="2"/>
    <n v="7666.6666666666679"/>
  </r>
  <r>
    <n v="1020326"/>
    <x v="4"/>
    <x v="1"/>
    <x v="2"/>
    <s v="1020326"/>
    <s v="GO PpPal Pim@ Cj AP"/>
    <s v="Paleta"/>
    <s v="Paleta Pulpa"/>
    <x v="9"/>
    <m/>
    <m/>
    <m/>
    <m/>
    <m/>
    <x v="1"/>
    <x v="5"/>
    <n v="269347.85200000001"/>
    <n v="0"/>
    <x v="2"/>
    <n v="216000"/>
  </r>
  <r>
    <n v="1020339"/>
    <x v="4"/>
    <x v="1"/>
    <x v="2"/>
    <s v="1020339"/>
    <s v="GO Lom Tocino@ Cj 20k AS"/>
    <s v="Grasas"/>
    <s v="Grasa Lomo Tocino"/>
    <x v="0"/>
    <m/>
    <m/>
    <m/>
    <m/>
    <m/>
    <x v="1"/>
    <x v="5"/>
    <n v="94767.654999999999"/>
    <n v="0"/>
    <x v="2"/>
    <n v="0"/>
  </r>
  <r>
    <n v="1020349"/>
    <x v="4"/>
    <x v="1"/>
    <x v="2"/>
    <s v="1020349"/>
    <s v="GO Papda@ Cj t-f AS"/>
    <s v="Plancha"/>
    <s v="Plancha s/Cuero"/>
    <x v="0"/>
    <m/>
    <m/>
    <m/>
    <m/>
    <m/>
    <x v="1"/>
    <x v="5"/>
    <n v="634.53700000000003"/>
    <n v="0"/>
    <x v="2"/>
    <n v="0"/>
  </r>
  <r>
    <n v="1020352"/>
    <x v="4"/>
    <x v="1"/>
    <x v="2"/>
    <s v="1020352"/>
    <s v="GO Cue 20@ Cj 20k AS"/>
    <s v="Cueros"/>
    <s v="Cuero Panceta"/>
    <x v="0"/>
    <m/>
    <m/>
    <m/>
    <m/>
    <m/>
    <x v="1"/>
    <x v="5"/>
    <n v="44442.269"/>
    <n v="0"/>
    <x v="2"/>
    <n v="24000"/>
  </r>
  <r>
    <n v="1020367"/>
    <x v="4"/>
    <x v="1"/>
    <x v="2"/>
    <s v="1020367"/>
    <s v="GO Gord Lom Tocino@ Cj t-f AS"/>
    <s v="Grasas"/>
    <s v="Grasa Gordura"/>
    <x v="0"/>
    <m/>
    <m/>
    <m/>
    <m/>
    <m/>
    <x v="1"/>
    <x v="5"/>
    <n v="79020.297999999995"/>
    <n v="0"/>
    <x v="2"/>
    <n v="24000"/>
  </r>
  <r>
    <n v="1020412"/>
    <x v="4"/>
    <x v="1"/>
    <x v="2"/>
    <s v="1020412"/>
    <s v="GO Cne Long@ Cj t-f AS"/>
    <s v="Recortes"/>
    <s v="Recortes No Magro"/>
    <x v="0"/>
    <m/>
    <m/>
    <m/>
    <m/>
    <m/>
    <x v="1"/>
    <x v="5"/>
    <n v="71677.417000000001"/>
    <n v="0"/>
    <x v="2"/>
    <n v="48000"/>
  </r>
  <r>
    <n v="1020589"/>
    <x v="4"/>
    <x v="1"/>
    <x v="2"/>
    <s v="1020589"/>
    <s v="GO MM Loin S@ Fi Cj 12k AP"/>
    <s v="Lomo"/>
    <s v="Lomo MM Loin"/>
    <x v="9"/>
    <m/>
    <m/>
    <m/>
    <m/>
    <m/>
    <x v="1"/>
    <x v="5"/>
    <n v="133272.117"/>
    <n v="0"/>
    <x v="2"/>
    <n v="74489.795918367352"/>
  </r>
  <r>
    <n v="1020592"/>
    <x v="4"/>
    <x v="1"/>
    <x v="2"/>
    <s v="1020592"/>
    <s v="GO Lom Vet &gt;2.0@ Fi Cj Lom Vet AP"/>
    <s v="Lomo"/>
    <s v="Lomo Vetado"/>
    <x v="9"/>
    <m/>
    <m/>
    <m/>
    <m/>
    <m/>
    <x v="1"/>
    <x v="5"/>
    <n v="209786.209"/>
    <n v="0"/>
    <x v="2"/>
    <n v="69226.712328767127"/>
  </r>
  <r>
    <n v="1020620"/>
    <x v="4"/>
    <x v="1"/>
    <x v="2"/>
    <s v="1020620"/>
    <s v="GO Lom Vet &lt;2.0@ Fi Cj AP"/>
    <s v="Lomo"/>
    <s v="Lomo Vetado"/>
    <x v="9"/>
    <m/>
    <m/>
    <m/>
    <m/>
    <m/>
    <x v="1"/>
    <x v="5"/>
    <n v="31658.664000000001"/>
    <n v="0"/>
    <x v="2"/>
    <n v="22000"/>
  </r>
  <r>
    <n v="1020636"/>
    <x v="4"/>
    <x v="1"/>
    <x v="2"/>
    <s v="1020636"/>
    <s v="GO File C/cab@ Va Cj 10k AP"/>
    <s v="Filete"/>
    <s v="Filete c/Cabeza"/>
    <x v="9"/>
    <m/>
    <m/>
    <m/>
    <m/>
    <m/>
    <x v="1"/>
    <x v="5"/>
    <n v="14093.802"/>
    <n v="0"/>
    <x v="2"/>
    <n v="13333.333333333332"/>
  </r>
  <r>
    <n v="1020637"/>
    <x v="4"/>
    <x v="1"/>
    <x v="2"/>
    <s v="1020637"/>
    <s v="GO Panc Tec S/cue@ Fi Cj ch AP"/>
    <s v="Panceta"/>
    <s v="Panceta s/Cuero"/>
    <x v="9"/>
    <m/>
    <m/>
    <m/>
    <m/>
    <m/>
    <x v="1"/>
    <x v="5"/>
    <n v="214948.503"/>
    <n v="0"/>
    <x v="2"/>
    <n v="33000"/>
  </r>
  <r>
    <n v="1020662"/>
    <x v="4"/>
    <x v="1"/>
    <x v="2"/>
    <s v="1020662"/>
    <s v="GO Ganso C/asto 3P@ Va Cj t-f AP"/>
    <s v="Pierna"/>
    <s v="Pierna Pulpa Fina"/>
    <x v="9"/>
    <m/>
    <m/>
    <m/>
    <m/>
    <m/>
    <x v="1"/>
    <x v="5"/>
    <n v="19855.558000000001"/>
    <n v="0"/>
    <x v="2"/>
    <n v="15000"/>
  </r>
  <r>
    <n v="1020664"/>
    <x v="4"/>
    <x v="1"/>
    <x v="2"/>
    <s v="1020664"/>
    <s v="GO Ganso C/asto C/abas S/g@ Va Cj JP"/>
    <s v="Pierna"/>
    <s v="Pierna Pulpa Fina"/>
    <x v="9"/>
    <m/>
    <m/>
    <m/>
    <m/>
    <m/>
    <x v="1"/>
    <x v="5"/>
    <n v="2321.248"/>
    <n v="0"/>
    <x v="2"/>
    <n v="0"/>
  </r>
  <r>
    <n v="1020665"/>
    <x v="4"/>
    <x v="1"/>
    <x v="2"/>
    <s v="1020665"/>
    <s v="GO Posta Rosada 3P@ Va Cj t-f AP"/>
    <s v="Pierna"/>
    <s v="Pierna Pulpa Fina"/>
    <x v="9"/>
    <m/>
    <m/>
    <m/>
    <m/>
    <m/>
    <x v="1"/>
    <x v="5"/>
    <n v="19793.559000000001"/>
    <n v="0"/>
    <x v="2"/>
    <n v="0"/>
  </r>
  <r>
    <n v="1020678"/>
    <x v="4"/>
    <x v="1"/>
    <x v="2"/>
    <s v="1020678"/>
    <s v="GO Lom Tec@ Va Cj Lom Ctro AP"/>
    <s v="Lomo"/>
    <s v="Lomo Centro"/>
    <x v="9"/>
    <m/>
    <m/>
    <m/>
    <m/>
    <m/>
    <x v="1"/>
    <x v="5"/>
    <n v="500.00400000000002"/>
    <n v="0"/>
    <x v="2"/>
    <n v="0"/>
  </r>
  <r>
    <n v="1020681"/>
    <x v="4"/>
    <x v="1"/>
    <x v="2"/>
    <s v="1020681"/>
    <s v="GO MM Loin D@ Fi Cj 12k AP"/>
    <s v="Lomo"/>
    <s v="Lomo MM Loin"/>
    <x v="9"/>
    <m/>
    <m/>
    <m/>
    <m/>
    <m/>
    <x v="1"/>
    <x v="5"/>
    <n v="20000.003000000001"/>
    <n v="0"/>
    <x v="2"/>
    <n v="0"/>
  </r>
  <r>
    <n v="1020704"/>
    <x v="4"/>
    <x v="1"/>
    <x v="2"/>
    <s v="1020704"/>
    <s v="GO File N@ Va Cj File AP"/>
    <s v="Filete"/>
    <s v="Filete c/Cabeza"/>
    <x v="9"/>
    <m/>
    <m/>
    <m/>
    <m/>
    <m/>
    <x v="1"/>
    <x v="5"/>
    <n v="1173.7439999999999"/>
    <n v="0"/>
    <x v="2"/>
    <n v="500"/>
  </r>
  <r>
    <n v="1020715"/>
    <x v="4"/>
    <x v="1"/>
    <x v="2"/>
    <s v="1020715"/>
    <s v="GO Panc Tec C/cue@ Fi Cj Panc AP"/>
    <s v="Panceta"/>
    <s v="Panceta c/Cuero"/>
    <x v="9"/>
    <m/>
    <m/>
    <m/>
    <m/>
    <m/>
    <x v="1"/>
    <x v="5"/>
    <n v="3056.9119999999998"/>
    <n v="0"/>
    <x v="2"/>
    <n v="0"/>
  </r>
  <r>
    <n v="1020731"/>
    <x v="4"/>
    <x v="1"/>
    <x v="2"/>
    <s v="1020731"/>
    <s v="GO Panc S/tec/cue I@ Fi Cj Panc 4s AP"/>
    <s v="Panceta"/>
    <s v="Panceta s/Cuero"/>
    <x v="9"/>
    <m/>
    <m/>
    <m/>
    <m/>
    <m/>
    <x v="1"/>
    <x v="5"/>
    <n v="19038.644"/>
    <n v="0"/>
    <x v="2"/>
    <n v="5000"/>
  </r>
  <r>
    <n v="1020758"/>
    <x v="4"/>
    <x v="1"/>
    <x v="2"/>
    <s v="1020758"/>
    <s v="GO Lom Vet S/g@ Va Cj ch AP"/>
    <s v="Lomo"/>
    <s v="Lomo Vetado"/>
    <x v="9"/>
    <m/>
    <m/>
    <m/>
    <m/>
    <m/>
    <x v="1"/>
    <x v="5"/>
    <n v="1101.4739999999999"/>
    <n v="0"/>
    <x v="2"/>
    <n v="0"/>
  </r>
  <r>
    <n v="1020774"/>
    <x v="4"/>
    <x v="1"/>
    <x v="2"/>
    <s v="1020774"/>
    <s v="GO Malaya Japon@ Va Cj JP"/>
    <s v="Prolijado"/>
    <s v="Prolijado Malaya"/>
    <x v="9"/>
    <m/>
    <m/>
    <m/>
    <m/>
    <m/>
    <x v="1"/>
    <x v="5"/>
    <n v="8000.0020000000004"/>
    <n v="0"/>
    <x v="2"/>
    <n v="3809.5238095238096"/>
  </r>
  <r>
    <n v="1020802"/>
    <x v="4"/>
    <x v="1"/>
    <x v="2"/>
    <s v="1020802"/>
    <s v="GO Panc S/tec N@ Fi Cj 20k AP"/>
    <s v="Panceta"/>
    <s v="Panceta s/Cuero"/>
    <x v="9"/>
    <m/>
    <m/>
    <m/>
    <m/>
    <m/>
    <x v="1"/>
    <x v="5"/>
    <n v="92610.209000000003"/>
    <n v="0"/>
    <x v="2"/>
    <n v="38262.5"/>
  </r>
  <r>
    <n v="1020810"/>
    <x v="4"/>
    <x v="1"/>
    <x v="2"/>
    <s v="1020810"/>
    <s v="GO Recto@ Cj File AP"/>
    <s v="Subprod"/>
    <s v="Subprod Tripa"/>
    <x v="9"/>
    <m/>
    <m/>
    <m/>
    <m/>
    <m/>
    <x v="1"/>
    <x v="5"/>
    <n v="6869.9920000000002"/>
    <n v="0"/>
    <x v="2"/>
    <n v="0"/>
  </r>
  <r>
    <n v="1020822"/>
    <x v="4"/>
    <x v="1"/>
    <x v="2"/>
    <s v="1020822"/>
    <s v="GO Resto Tira Hso@ Cj 20k AS"/>
    <s v="Huesos"/>
    <s v="Huesos Cuarto Centra"/>
    <x v="5"/>
    <m/>
    <m/>
    <m/>
    <m/>
    <m/>
    <x v="1"/>
    <x v="5"/>
    <n v="46580.625"/>
    <n v="0"/>
    <x v="2"/>
    <n v="0"/>
  </r>
  <r>
    <n v="1020828"/>
    <x v="4"/>
    <x v="1"/>
    <x v="2"/>
    <s v="1020828"/>
    <s v="GO BB Ribs 20-24 Oz@ Cj 10k AS"/>
    <s v="Chuleta"/>
    <s v="Chuleta Huesos"/>
    <x v="5"/>
    <m/>
    <m/>
    <m/>
    <m/>
    <m/>
    <x v="1"/>
    <x v="5"/>
    <n v="48182.288999999997"/>
    <n v="0"/>
    <x v="2"/>
    <n v="0"/>
  </r>
  <r>
    <n v="1020848"/>
    <x v="4"/>
    <x v="1"/>
    <x v="2"/>
    <s v="1020848"/>
    <s v="GO Lom Ctro 27@ Cj 20k AS"/>
    <s v="Lomo"/>
    <s v="Lomo Centro"/>
    <x v="0"/>
    <m/>
    <m/>
    <m/>
    <m/>
    <m/>
    <x v="1"/>
    <x v="5"/>
    <n v="50604.218999999997"/>
    <n v="0"/>
    <x v="2"/>
    <n v="0"/>
  </r>
  <r>
    <n v="1020853"/>
    <x v="4"/>
    <x v="1"/>
    <x v="2"/>
    <s v="1020853"/>
    <s v="GO File C/cab@ Cj 5k AS"/>
    <s v="Filete"/>
    <s v="Filete c/Cabeza"/>
    <x v="7"/>
    <m/>
    <m/>
    <m/>
    <m/>
    <m/>
    <x v="1"/>
    <x v="5"/>
    <n v="203152.34299999999"/>
    <n v="0"/>
    <x v="2"/>
    <n v="0"/>
  </r>
  <r>
    <n v="1020860"/>
    <x v="4"/>
    <x v="1"/>
    <x v="2"/>
    <s v="1020860"/>
    <s v="GO Lom Vet@ Cj 12k AK"/>
    <s v="Lomo"/>
    <s v="Lomo Vetado"/>
    <x v="4"/>
    <m/>
    <m/>
    <m/>
    <m/>
    <m/>
    <x v="1"/>
    <x v="5"/>
    <n v="142212.522"/>
    <n v="0"/>
    <x v="2"/>
    <n v="44000"/>
  </r>
  <r>
    <n v="1020861"/>
    <x v="4"/>
    <x v="1"/>
    <x v="2"/>
    <s v="1020861"/>
    <s v="GO Lom Vet@ Cj 12k TJ"/>
    <s v="Lomo"/>
    <s v="Lomo Vetado"/>
    <x v="4"/>
    <m/>
    <m/>
    <m/>
    <m/>
    <m/>
    <x v="1"/>
    <x v="5"/>
    <n v="158481.427"/>
    <n v="0"/>
    <x v="2"/>
    <n v="88000"/>
  </r>
  <r>
    <n v="1020869"/>
    <x v="4"/>
    <x v="1"/>
    <x v="2"/>
    <s v="1020869"/>
    <s v="GO Cos 79@ Bo Cj 20k AS"/>
    <s v="Cost-Pec"/>
    <s v="Cost-Pec Entero"/>
    <x v="0"/>
    <m/>
    <m/>
    <m/>
    <m/>
    <m/>
    <x v="1"/>
    <x v="5"/>
    <n v="9232.5759999999991"/>
    <n v="0"/>
    <x v="2"/>
    <n v="24000"/>
  </r>
  <r>
    <n v="1020878"/>
    <x v="4"/>
    <x v="1"/>
    <x v="2"/>
    <s v="1020878"/>
    <s v="GO Hso Pecho@ Cj 10k US AS"/>
    <s v="Huesos"/>
    <s v="Huesos Cuarto Centra"/>
    <x v="5"/>
    <m/>
    <m/>
    <m/>
    <m/>
    <m/>
    <x v="1"/>
    <x v="5"/>
    <n v="53684.571000000004"/>
    <n v="0"/>
    <x v="2"/>
    <n v="0"/>
  </r>
  <r>
    <n v="1020904"/>
    <x v="4"/>
    <x v="1"/>
    <x v="2"/>
    <s v="1020904"/>
    <s v="GO Panc C/cue@ Cj Panc 230 TJ"/>
    <s v="Panceta"/>
    <s v="Panceta c/Cuero"/>
    <x v="4"/>
    <m/>
    <m/>
    <m/>
    <m/>
    <m/>
    <x v="1"/>
    <x v="5"/>
    <n v="18988.272000000001"/>
    <n v="0"/>
    <x v="2"/>
    <n v="0"/>
  </r>
  <r>
    <n v="1020905"/>
    <x v="4"/>
    <x v="1"/>
    <x v="2"/>
    <s v="1020905"/>
    <s v="GO Panc C/cue@ Cj Panc 230 AK"/>
    <s v="Panceta"/>
    <s v="Panceta c/Cuero"/>
    <x v="4"/>
    <m/>
    <m/>
    <m/>
    <m/>
    <m/>
    <x v="1"/>
    <x v="5"/>
    <n v="22343.554"/>
    <n v="0"/>
    <x v="2"/>
    <n v="0"/>
  </r>
  <r>
    <n v="1020914"/>
    <x v="4"/>
    <x v="1"/>
    <x v="2"/>
    <s v="1020914"/>
    <s v="GO Panc Lam 2.5mm@ Cj ch AP"/>
    <s v="Panceta"/>
    <s v="Panceta c/Cuero"/>
    <x v="9"/>
    <m/>
    <m/>
    <m/>
    <m/>
    <m/>
    <x v="1"/>
    <x v="5"/>
    <n v="5941.7650000000003"/>
    <n v="0"/>
    <x v="2"/>
    <n v="1285.7142857142858"/>
  </r>
  <r>
    <n v="1020915"/>
    <x v="4"/>
    <x v="1"/>
    <x v="2"/>
    <s v="1020915"/>
    <s v="GO Pna Nor@ Bo Cj 20k AS"/>
    <s v="Pierna"/>
    <s v="Pierna Entera"/>
    <x v="0"/>
    <m/>
    <m/>
    <m/>
    <m/>
    <m/>
    <x v="1"/>
    <x v="5"/>
    <n v="1579.422"/>
    <n v="0"/>
    <x v="2"/>
    <n v="0"/>
  </r>
  <r>
    <n v="1020925"/>
    <x v="4"/>
    <x v="1"/>
    <x v="2"/>
    <s v="1020925"/>
    <s v="GO Grasa Forro Pna Limp@ Cj 20k AS"/>
    <s v="Grasas"/>
    <s v="Grasa Forro"/>
    <x v="0"/>
    <m/>
    <m/>
    <m/>
    <m/>
    <m/>
    <x v="1"/>
    <x v="5"/>
    <n v="48997.330999999998"/>
    <n v="0"/>
    <x v="2"/>
    <n v="0"/>
  </r>
  <r>
    <n v="1020944"/>
    <x v="4"/>
    <x v="1"/>
    <x v="2"/>
    <s v="1020944"/>
    <s v="GO PpPna 59@ Fi Cj 20k AS"/>
    <s v="Pierna"/>
    <s v="Pierna Pulpa"/>
    <x v="0"/>
    <m/>
    <m/>
    <m/>
    <m/>
    <m/>
    <x v="1"/>
    <x v="5"/>
    <n v="634989.48300000001"/>
    <n v="0"/>
    <x v="2"/>
    <n v="0"/>
  </r>
  <r>
    <n v="1020990"/>
    <x v="4"/>
    <x v="1"/>
    <x v="2"/>
    <s v="1020990"/>
    <s v="GO Ganso S/g S/abst DA@ Cj 12k AP"/>
    <s v="Pierna"/>
    <s v="Pierna Pulpa Fina"/>
    <x v="9"/>
    <m/>
    <m/>
    <m/>
    <m/>
    <m/>
    <x v="1"/>
    <x v="5"/>
    <n v="9705.0660000000007"/>
    <n v="0"/>
    <x v="2"/>
    <n v="8000"/>
  </r>
  <r>
    <n v="1020991"/>
    <x v="4"/>
    <x v="1"/>
    <x v="2"/>
    <s v="1020991"/>
    <s v="GO Asiento C/g DA@ Cj 12k JP"/>
    <s v="Pierna"/>
    <s v="Pierna Pulpa Fina"/>
    <x v="9"/>
    <m/>
    <m/>
    <m/>
    <m/>
    <m/>
    <x v="1"/>
    <x v="5"/>
    <n v="10465.92"/>
    <n v="0"/>
    <x v="2"/>
    <n v="0"/>
  </r>
  <r>
    <n v="1021012"/>
    <x v="4"/>
    <x v="1"/>
    <x v="2"/>
    <s v="1021012"/>
    <s v="GO Papda K@ Cj 20k AK"/>
    <s v="Plancha"/>
    <s v="Plancha s/Cuero"/>
    <x v="4"/>
    <m/>
    <m/>
    <m/>
    <m/>
    <m/>
    <x v="1"/>
    <x v="5"/>
    <n v="150838.77799999999"/>
    <n v="0"/>
    <x v="2"/>
    <n v="132000"/>
  </r>
  <r>
    <n v="1021023"/>
    <x v="4"/>
    <x v="1"/>
    <x v="2"/>
    <s v="1021023"/>
    <s v="GO Gord rebaje@ Bo Cj 20k AS"/>
    <s v="Grasas"/>
    <s v="Grasa Gordura"/>
    <x v="0"/>
    <m/>
    <m/>
    <m/>
    <m/>
    <m/>
    <x v="1"/>
    <x v="5"/>
    <n v="150936.09299999999"/>
    <n v="0"/>
    <x v="2"/>
    <n v="72000"/>
  </r>
  <r>
    <n v="1021026"/>
    <x v="4"/>
    <x v="1"/>
    <x v="2"/>
    <s v="1021026"/>
    <s v="GO Gord rebaje@ Cj 20k AS"/>
    <s v="Grasas"/>
    <s v="Grasa Gordura"/>
    <x v="6"/>
    <m/>
    <m/>
    <m/>
    <m/>
    <m/>
    <x v="1"/>
    <x v="5"/>
    <n v="20388.941999999999"/>
    <n v="0"/>
    <x v="2"/>
    <n v="0"/>
  </r>
  <r>
    <n v="1021039"/>
    <x v="4"/>
    <x v="1"/>
    <x v="2"/>
    <s v="1021039"/>
    <s v="GO Cue Papda CP@ Cj 20k bca AS"/>
    <s v="Cueros"/>
    <s v="Cuero Papada"/>
    <x v="0"/>
    <m/>
    <m/>
    <m/>
    <m/>
    <m/>
    <x v="1"/>
    <x v="5"/>
    <n v="84211"/>
    <n v="0"/>
    <x v="2"/>
    <n v="0"/>
  </r>
  <r>
    <n v="1021078"/>
    <x v="4"/>
    <x v="1"/>
    <x v="2"/>
    <s v="1021078"/>
    <s v="GO Triming 80/20@ Cj 20k AS"/>
    <s v="Recortes"/>
    <s v="Recortes No Magro"/>
    <x v="0"/>
    <m/>
    <m/>
    <m/>
    <m/>
    <m/>
    <x v="1"/>
    <x v="5"/>
    <n v="97409.562999999995"/>
    <n v="0"/>
    <x v="2"/>
    <n v="24000"/>
  </r>
  <r>
    <n v="1021082"/>
    <x v="4"/>
    <x v="1"/>
    <x v="2"/>
    <s v="1021082"/>
    <s v="GO Triming 70/30@ Cj 20k AS"/>
    <s v="Recortes"/>
    <s v="Recortes No Magro"/>
    <x v="0"/>
    <m/>
    <m/>
    <m/>
    <m/>
    <m/>
    <x v="1"/>
    <x v="5"/>
    <n v="74456.129000000001"/>
    <n v="0"/>
    <x v="2"/>
    <n v="0"/>
  </r>
  <r>
    <n v="1021085"/>
    <x v="4"/>
    <x v="1"/>
    <x v="2"/>
    <s v="1021085"/>
    <s v="GO Gord Esp@ Cj 20k AS"/>
    <s v="Grasas"/>
    <s v="Grasa Gordura"/>
    <x v="0"/>
    <m/>
    <m/>
    <m/>
    <m/>
    <m/>
    <x v="1"/>
    <x v="5"/>
    <n v="22151.972000000002"/>
    <n v="0"/>
    <x v="2"/>
    <n v="0"/>
  </r>
  <r>
    <n v="1021092"/>
    <x v="4"/>
    <x v="1"/>
    <x v="2"/>
    <s v="1021092"/>
    <s v="GO Triming 85/15@ Cj t-f 20k AS"/>
    <s v="Recortes"/>
    <s v="Recortes No Magro"/>
    <x v="0"/>
    <m/>
    <m/>
    <m/>
    <m/>
    <m/>
    <x v="1"/>
    <x v="5"/>
    <n v="118846.698"/>
    <n v="0"/>
    <x v="2"/>
    <n v="48000"/>
  </r>
  <r>
    <n v="1021101"/>
    <x v="4"/>
    <x v="1"/>
    <x v="2"/>
    <s v="1021101"/>
    <s v="GO Corazón Partido@ Cj t-f 20k AS"/>
    <s v="Subprod"/>
    <s v="Subprod Visceras"/>
    <x v="0"/>
    <m/>
    <m/>
    <m/>
    <m/>
    <m/>
    <x v="1"/>
    <x v="5"/>
    <n v="21674.021000000001"/>
    <n v="0"/>
    <x v="2"/>
    <n v="0"/>
  </r>
  <r>
    <n v="1021105"/>
    <x v="4"/>
    <x v="1"/>
    <x v="2"/>
    <s v="1021105"/>
    <s v="GO Pulmon@ Cj 20k bca AS"/>
    <s v="Subprod"/>
    <s v="Subprod Visceras"/>
    <x v="0"/>
    <m/>
    <m/>
    <m/>
    <m/>
    <m/>
    <x v="1"/>
    <x v="5"/>
    <n v="23846.813999999998"/>
    <n v="0"/>
    <x v="2"/>
    <n v="0"/>
  </r>
  <r>
    <n v="1021106"/>
    <x v="4"/>
    <x v="1"/>
    <x v="2"/>
    <s v="1021106"/>
    <s v="GO Pana S/Corazón@ Cj 20k AS"/>
    <s v="Subprod"/>
    <s v="Subprod Visceras"/>
    <x v="0"/>
    <m/>
    <m/>
    <m/>
    <m/>
    <m/>
    <x v="1"/>
    <x v="5"/>
    <n v="73923.138999999996"/>
    <n v="0"/>
    <x v="2"/>
    <n v="120000"/>
  </r>
  <r>
    <n v="1021111"/>
    <x v="4"/>
    <x v="1"/>
    <x v="2"/>
    <s v="1021111"/>
    <s v="GO Epiplón@ Cj 20k AS"/>
    <s v="Grasas"/>
    <s v="Grasa Interior"/>
    <x v="0"/>
    <m/>
    <m/>
    <m/>
    <m/>
    <m/>
    <x v="1"/>
    <x v="5"/>
    <n v="5000.0010000000002"/>
    <n v="0"/>
    <x v="2"/>
    <n v="0"/>
  </r>
  <r>
    <n v="1021115"/>
    <x v="4"/>
    <x v="1"/>
    <x v="2"/>
    <s v="1021115"/>
    <s v="GO Estómago Pouch@ 20k bca AS"/>
    <s v="Subprod"/>
    <s v="Subprod Visceras"/>
    <x v="2"/>
    <m/>
    <m/>
    <m/>
    <m/>
    <m/>
    <x v="1"/>
    <x v="5"/>
    <n v="16900"/>
    <n v="0"/>
    <x v="2"/>
    <n v="0"/>
  </r>
  <r>
    <n v="1021136"/>
    <x v="4"/>
    <x v="1"/>
    <x v="2"/>
    <s v="1021136"/>
    <s v="GO Tráquea@ Cj Lom Ctro AP"/>
    <s v="Subprod"/>
    <s v="Subprod Visceras"/>
    <x v="9"/>
    <m/>
    <m/>
    <m/>
    <m/>
    <m/>
    <x v="1"/>
    <x v="5"/>
    <n v="7409.9859999999999"/>
    <n v="0"/>
    <x v="2"/>
    <n v="0"/>
  </r>
  <r>
    <n v="1021149"/>
    <x v="4"/>
    <x v="1"/>
    <x v="2"/>
    <s v="1021149"/>
    <s v="GO Tira Hso Ctro@ Cj 20k TJ"/>
    <s v="Huesos"/>
    <s v="Huesos Cuarto Centra"/>
    <x v="4"/>
    <m/>
    <m/>
    <m/>
    <m/>
    <m/>
    <x v="1"/>
    <x v="5"/>
    <n v="104981.886"/>
    <n v="0"/>
    <x v="2"/>
    <n v="44000"/>
  </r>
  <r>
    <n v="1021152"/>
    <x v="4"/>
    <x v="1"/>
    <x v="2"/>
    <s v="1021152"/>
    <s v="GO Hso Cogote@ Bo Cj 20k AK"/>
    <s v="Huesos"/>
    <s v="Huesos Cuarto Delant"/>
    <x v="4"/>
    <m/>
    <m/>
    <m/>
    <m/>
    <m/>
    <x v="1"/>
    <x v="5"/>
    <n v="10407.116"/>
    <n v="0"/>
    <x v="2"/>
    <n v="22000"/>
  </r>
  <r>
    <n v="1021187"/>
    <x v="4"/>
    <x v="1"/>
    <x v="2"/>
    <s v="1021187"/>
    <s v="GO Cue Back@ Cj 20k t-f AS"/>
    <s v="Cueros"/>
    <s v="Cuero Back"/>
    <x v="0"/>
    <m/>
    <m/>
    <m/>
    <m/>
    <m/>
    <x v="1"/>
    <x v="5"/>
    <n v="80644.418999999994"/>
    <n v="0"/>
    <x v="2"/>
    <n v="24000"/>
  </r>
  <r>
    <n v="1021260"/>
    <x v="4"/>
    <x v="1"/>
    <x v="2"/>
    <s v="1021260"/>
    <s v="GO Estómago Crud@ Bo Cj 20k AS"/>
    <s v="Subprod"/>
    <s v="Subprod Visceras"/>
    <x v="5"/>
    <m/>
    <m/>
    <m/>
    <m/>
    <m/>
    <x v="1"/>
    <x v="5"/>
    <n v="178.298"/>
    <n v="0"/>
    <x v="2"/>
    <n v="0"/>
  </r>
  <r>
    <n v="1021270"/>
    <x v="4"/>
    <x v="1"/>
    <x v="2"/>
    <s v="1021270"/>
    <s v="GO Forro Pal@ Bo Cj 20k AS"/>
    <s v="Cueros"/>
    <s v="Cuero Forro"/>
    <x v="6"/>
    <m/>
    <m/>
    <m/>
    <m/>
    <m/>
    <x v="1"/>
    <x v="5"/>
    <n v="309104.47700000001"/>
    <n v="0"/>
    <x v="2"/>
    <n v="0"/>
  </r>
  <r>
    <n v="1021272"/>
    <x v="4"/>
    <x v="1"/>
    <x v="2"/>
    <s v="1021272"/>
    <s v="GO Pna Forro@ Bo Cj 20k AS"/>
    <s v="Cueros"/>
    <s v="Cuero Forro"/>
    <x v="6"/>
    <m/>
    <m/>
    <m/>
    <m/>
    <m/>
    <x v="1"/>
    <x v="5"/>
    <n v="309215.19099999999"/>
    <n v="0"/>
    <x v="2"/>
    <n v="0"/>
  </r>
  <r>
    <n v="1021385"/>
    <x v="4"/>
    <x v="1"/>
    <x v="2"/>
    <s v="1021385"/>
    <s v="GO Cue granel Esp CC@ Cj 20k AS"/>
    <s v="Cueros"/>
    <s v="Cuero Mixto"/>
    <x v="0"/>
    <m/>
    <m/>
    <m/>
    <m/>
    <m/>
    <x v="1"/>
    <x v="5"/>
    <n v="213090.13099999999"/>
    <n v="0"/>
    <x v="2"/>
    <n v="96000"/>
  </r>
  <r>
    <n v="1021398"/>
    <x v="4"/>
    <x v="1"/>
    <x v="2"/>
    <s v="1021398"/>
    <s v="GO File C/cab@ Cj 5k AS"/>
    <s v="Filete"/>
    <s v="Filete c/Cabeza"/>
    <x v="5"/>
    <m/>
    <m/>
    <m/>
    <m/>
    <m/>
    <x v="1"/>
    <x v="5"/>
    <n v="23374.006000000001"/>
    <n v="0"/>
    <x v="2"/>
    <n v="0"/>
  </r>
  <r>
    <n v="1021433"/>
    <x v="4"/>
    <x v="1"/>
    <x v="2"/>
    <s v="1021433"/>
    <s v="GO PpPna 59@ Cj 20k AS"/>
    <s v="Pierna"/>
    <s v="Pierna Pulpa"/>
    <x v="7"/>
    <m/>
    <m/>
    <m/>
    <m/>
    <m/>
    <x v="1"/>
    <x v="5"/>
    <n v="126715.28599999999"/>
    <n v="0"/>
    <x v="2"/>
    <n v="0"/>
  </r>
  <r>
    <n v="1021470"/>
    <x v="4"/>
    <x v="1"/>
    <x v="2"/>
    <s v="1021470"/>
    <s v="GO PernilM@ Cj 20k AK"/>
    <s v="Pernil"/>
    <s v="Pernil Mano"/>
    <x v="4"/>
    <m/>
    <m/>
    <m/>
    <m/>
    <m/>
    <x v="1"/>
    <x v="5"/>
    <n v="2072.384"/>
    <n v="0"/>
    <x v="2"/>
    <n v="0"/>
  </r>
  <r>
    <n v="1021533"/>
    <x v="4"/>
    <x v="1"/>
    <x v="2"/>
    <s v="1021533"/>
    <s v="GO Panc Mit@ Va Cj 20k AP"/>
    <s v="Panceta"/>
    <s v="Panceta s/Cuero"/>
    <x v="9"/>
    <m/>
    <m/>
    <m/>
    <m/>
    <m/>
    <x v="1"/>
    <x v="5"/>
    <n v="20332.317999999999"/>
    <n v="0"/>
    <x v="2"/>
    <n v="0"/>
  </r>
  <r>
    <n v="1021538"/>
    <x v="4"/>
    <x v="1"/>
    <x v="2"/>
    <s v="1021538"/>
    <s v="GO Pecho Belly S/p@ Vp Cj AS"/>
    <s v="Panceta"/>
    <s v="Panceta s/Cuero"/>
    <x v="5"/>
    <m/>
    <m/>
    <m/>
    <m/>
    <m/>
    <x v="1"/>
    <x v="5"/>
    <n v="227724.98699999999"/>
    <n v="0"/>
    <x v="2"/>
    <n v="0"/>
  </r>
  <r>
    <n v="1021555"/>
    <x v="4"/>
    <x v="1"/>
    <x v="2"/>
    <s v="1021555"/>
    <s v="GO Grasa Desp Papda@ Cj 20k AS"/>
    <s v="Grasas"/>
    <s v="Grasa Gordura"/>
    <x v="6"/>
    <m/>
    <m/>
    <m/>
    <m/>
    <m/>
    <x v="1"/>
    <x v="5"/>
    <n v="168751.37100000001"/>
    <n v="0"/>
    <x v="2"/>
    <n v="0"/>
  </r>
  <r>
    <n v="1021596"/>
    <x v="4"/>
    <x v="1"/>
    <x v="2"/>
    <s v="1021596"/>
    <s v="GO Cue granel Esp CC@ Cj 20k AS"/>
    <s v="Cueros"/>
    <s v="Cuero Mixto"/>
    <x v="6"/>
    <m/>
    <m/>
    <m/>
    <m/>
    <m/>
    <x v="1"/>
    <x v="5"/>
    <n v="107197.997"/>
    <n v="0"/>
    <x v="2"/>
    <n v="0"/>
  </r>
  <r>
    <n v="1021603"/>
    <x v="4"/>
    <x v="1"/>
    <x v="2"/>
    <s v="1021603"/>
    <s v="GO MM Loin L (MC4-5)@ Fi Cj ch JP"/>
    <s v="Lomo"/>
    <s v="Lomo MM Loin"/>
    <x v="9"/>
    <m/>
    <m/>
    <m/>
    <m/>
    <m/>
    <x v="1"/>
    <x v="5"/>
    <n v="7032.17"/>
    <n v="0"/>
    <x v="2"/>
    <n v="0"/>
  </r>
  <r>
    <n v="1021622"/>
    <x v="4"/>
    <x v="1"/>
    <x v="2"/>
    <s v="1021622"/>
    <s v="GO BB Ribs 20-24 Oz@ Cj 10k AS"/>
    <s v="Chuleta"/>
    <s v="Chuleta Huesos"/>
    <x v="0"/>
    <m/>
    <m/>
    <m/>
    <m/>
    <m/>
    <x v="1"/>
    <x v="5"/>
    <n v="10259.995000000001"/>
    <n v="0"/>
    <x v="2"/>
    <n v="0"/>
  </r>
  <r>
    <n v="1021655"/>
    <x v="4"/>
    <x v="1"/>
    <x v="2"/>
    <s v="1021655"/>
    <s v="GO Estómago Pouch@ Bo Cj 10k AS"/>
    <s v="Subprod"/>
    <s v="Subprod Visceras"/>
    <x v="4"/>
    <m/>
    <m/>
    <m/>
    <m/>
    <m/>
    <x v="1"/>
    <x v="5"/>
    <n v="92426.501000000004"/>
    <n v="0"/>
    <x v="2"/>
    <n v="0"/>
  </r>
  <r>
    <n v="1021665"/>
    <x v="4"/>
    <x v="1"/>
    <x v="2"/>
    <s v="1021665"/>
    <s v="GO Pecho S/cue K@ Cj 20k AK"/>
    <s v="Cost-Pec"/>
    <s v="Cost-Pec Entero"/>
    <x v="4"/>
    <m/>
    <m/>
    <m/>
    <m/>
    <m/>
    <x v="1"/>
    <x v="5"/>
    <n v="2268.1"/>
    <n v="0"/>
    <x v="2"/>
    <n v="0"/>
  </r>
  <r>
    <n v="1021731"/>
    <x v="4"/>
    <x v="1"/>
    <x v="2"/>
    <s v="1021731"/>
    <s v="GO PernilM@ Cj 20k AS"/>
    <s v="Pernil"/>
    <s v="Pernil Mano"/>
    <x v="2"/>
    <m/>
    <m/>
    <m/>
    <m/>
    <m/>
    <x v="1"/>
    <x v="5"/>
    <n v="382332.49300000002"/>
    <n v="0"/>
    <x v="2"/>
    <n v="24000"/>
  </r>
  <r>
    <n v="1021732"/>
    <x v="4"/>
    <x v="1"/>
    <x v="2"/>
    <s v="1021732"/>
    <s v="GO Hso femur@ Cj 20k AS"/>
    <s v="Huesos"/>
    <s v="Huesos Cuarto Traser"/>
    <x v="2"/>
    <m/>
    <m/>
    <m/>
    <m/>
    <m/>
    <x v="1"/>
    <x v="5"/>
    <n v="347001.69300000003"/>
    <n v="0"/>
    <x v="2"/>
    <n v="0"/>
  </r>
  <r>
    <n v="1021735"/>
    <x v="4"/>
    <x v="1"/>
    <x v="2"/>
    <s v="1021735"/>
    <s v="GO Patas@ Cj 20k AS"/>
    <s v="Subprod"/>
    <s v="Subprod Patas-Manos"/>
    <x v="2"/>
    <m/>
    <m/>
    <m/>
    <m/>
    <m/>
    <x v="1"/>
    <x v="5"/>
    <n v="224907.198"/>
    <n v="0"/>
    <x v="2"/>
    <n v="24000"/>
  </r>
  <r>
    <n v="1021737"/>
    <x v="4"/>
    <x v="1"/>
    <x v="2"/>
    <s v="1021737"/>
    <s v="GO Manos B@ Cj 20k AS"/>
    <s v="Subprod"/>
    <s v="Subprod Patas-Manos"/>
    <x v="2"/>
    <m/>
    <m/>
    <m/>
    <m/>
    <m/>
    <x v="1"/>
    <x v="5"/>
    <n v="15586.659"/>
    <n v="0"/>
    <x v="2"/>
    <n v="0"/>
  </r>
  <r>
    <n v="1021738"/>
    <x v="4"/>
    <x v="1"/>
    <x v="2"/>
    <s v="1021738"/>
    <s v="GO Patas B@ Cj 20k AS"/>
    <s v="Subprod"/>
    <s v="Subprod Patas-Manos"/>
    <x v="2"/>
    <m/>
    <m/>
    <m/>
    <m/>
    <m/>
    <x v="1"/>
    <x v="5"/>
    <n v="96388.811000000002"/>
    <n v="0"/>
    <x v="2"/>
    <n v="0"/>
  </r>
  <r>
    <n v="1021739"/>
    <x v="4"/>
    <x v="1"/>
    <x v="2"/>
    <s v="1021739"/>
    <s v="GO Cab Part@ Cj 20k AS"/>
    <s v="Cabeza"/>
    <s v="Cabeza Entera"/>
    <x v="2"/>
    <m/>
    <m/>
    <m/>
    <m/>
    <m/>
    <x v="1"/>
    <x v="5"/>
    <n v="24248.517"/>
    <n v="0"/>
    <x v="2"/>
    <n v="0"/>
  </r>
  <r>
    <n v="1021766"/>
    <x v="4"/>
    <x v="1"/>
    <x v="2"/>
    <s v="1021766"/>
    <s v="GO Hso Cogote@ Cj 20k AS"/>
    <s v="Huesos"/>
    <s v="Huesos Cuarto Delant"/>
    <x v="2"/>
    <m/>
    <m/>
    <m/>
    <m/>
    <m/>
    <x v="1"/>
    <x v="5"/>
    <n v="368983.80800000002"/>
    <n v="0"/>
    <x v="2"/>
    <n v="0"/>
  </r>
  <r>
    <n v="1021767"/>
    <x v="4"/>
    <x v="1"/>
    <x v="2"/>
    <s v="1021767"/>
    <s v="GO Tira Hso Ctro@ Cj 20k AS"/>
    <s v="Huesos"/>
    <s v="Huesos Cuarto Centra"/>
    <x v="2"/>
    <m/>
    <m/>
    <m/>
    <m/>
    <m/>
    <x v="1"/>
    <x v="5"/>
    <n v="469460.43099999998"/>
    <n v="0"/>
    <x v="2"/>
    <n v="0"/>
  </r>
  <r>
    <n v="1021774"/>
    <x v="4"/>
    <x v="1"/>
    <x v="2"/>
    <s v="1021774"/>
    <s v="GO Hso húmer@ Bo Cj 20k AS"/>
    <s v="Huesos"/>
    <s v="Huesos Cuarto Delant"/>
    <x v="2"/>
    <m/>
    <m/>
    <m/>
    <m/>
    <m/>
    <x v="1"/>
    <x v="5"/>
    <n v="85258.22"/>
    <n v="0"/>
    <x v="2"/>
    <n v="0"/>
  </r>
  <r>
    <n v="1021864"/>
    <x v="4"/>
    <x v="1"/>
    <x v="2"/>
    <s v="1021864"/>
    <s v="GO Cue Papda CP@ Cj 20k AS"/>
    <s v="Cueros"/>
    <s v="Cuero Papada"/>
    <x v="3"/>
    <m/>
    <m/>
    <m/>
    <m/>
    <m/>
    <x v="1"/>
    <x v="5"/>
    <n v="15135.003000000001"/>
    <n v="0"/>
    <x v="2"/>
    <n v="0"/>
  </r>
  <r>
    <n v="1021874"/>
    <x v="4"/>
    <x v="1"/>
    <x v="2"/>
    <s v="1021874"/>
    <s v="GO Gord chic@ Cj 20k AS"/>
    <s v="Grasas"/>
    <s v="Grasa Gordura"/>
    <x v="6"/>
    <m/>
    <m/>
    <m/>
    <m/>
    <m/>
    <x v="1"/>
    <x v="5"/>
    <n v="248650.818"/>
    <n v="0"/>
    <x v="2"/>
    <n v="0"/>
  </r>
  <r>
    <n v="1021921"/>
    <x v="4"/>
    <x v="1"/>
    <x v="2"/>
    <s v="1021921"/>
    <s v="GO Lom Tecla@ Cj 18k AS"/>
    <s v="Lomo"/>
    <s v="Lomo Centro"/>
    <x v="8"/>
    <m/>
    <m/>
    <m/>
    <m/>
    <m/>
    <x v="1"/>
    <x v="5"/>
    <n v="2619.5680000000002"/>
    <n v="0"/>
    <x v="2"/>
    <n v="0"/>
  </r>
  <r>
    <n v="1021922"/>
    <x v="4"/>
    <x v="1"/>
    <x v="2"/>
    <s v="1021922"/>
    <s v="GO File C/cab@ Cj 5k AS"/>
    <s v="Filete"/>
    <s v="Filete c/Cabeza"/>
    <x v="8"/>
    <m/>
    <m/>
    <m/>
    <m/>
    <m/>
    <x v="1"/>
    <x v="5"/>
    <n v="1999.998"/>
    <n v="0"/>
    <x v="2"/>
    <n v="0"/>
  </r>
  <r>
    <n v="1021924"/>
    <x v="4"/>
    <x v="1"/>
    <x v="2"/>
    <s v="1021924"/>
    <s v="GO MM Loin L@ Cj 15k AS"/>
    <s v="Lomo"/>
    <s v="Lomo MM Loin"/>
    <x v="8"/>
    <m/>
    <m/>
    <m/>
    <m/>
    <m/>
    <x v="1"/>
    <x v="5"/>
    <n v="42293.771999999997"/>
    <n v="0"/>
    <x v="2"/>
    <n v="0"/>
  </r>
  <r>
    <n v="1021925"/>
    <x v="4"/>
    <x v="1"/>
    <x v="2"/>
    <s v="1021925"/>
    <s v="GO MM Loin S@ Fi Cj 15k AS"/>
    <s v="Lomo"/>
    <s v="Lomo MM Loin"/>
    <x v="8"/>
    <m/>
    <m/>
    <m/>
    <m/>
    <m/>
    <x v="1"/>
    <x v="5"/>
    <n v="27155.378000000001"/>
    <n v="0"/>
    <x v="2"/>
    <n v="0"/>
  </r>
  <r>
    <n v="1021929"/>
    <x v="4"/>
    <x v="1"/>
    <x v="2"/>
    <s v="1021929"/>
    <s v="GO Panc Lam 3mm@ Cj 10k AS"/>
    <s v="Panceta"/>
    <s v="Panceta c/Cuero"/>
    <x v="8"/>
    <m/>
    <m/>
    <m/>
    <m/>
    <m/>
    <x v="1"/>
    <x v="5"/>
    <n v="1509.9960000000001"/>
    <n v="0"/>
    <x v="2"/>
    <n v="0"/>
  </r>
  <r>
    <n v="1021931"/>
    <x v="4"/>
    <x v="1"/>
    <x v="2"/>
    <s v="1021931"/>
    <s v="GO Pta Cos 3h@ Bo Cj 10k AS"/>
    <s v="Cost-Pec"/>
    <s v="Cost-Pec Trozos"/>
    <x v="8"/>
    <m/>
    <m/>
    <m/>
    <m/>
    <m/>
    <x v="1"/>
    <x v="5"/>
    <n v="15430.245999999999"/>
    <n v="0"/>
    <x v="2"/>
    <n v="0"/>
  </r>
  <r>
    <n v="1021936"/>
    <x v="4"/>
    <x v="1"/>
    <x v="2"/>
    <s v="1021936"/>
    <s v="GO PpPal pimentada@ Cj 20k AS"/>
    <s v="Paleta"/>
    <s v="Paleta Pulpa"/>
    <x v="8"/>
    <m/>
    <m/>
    <m/>
    <m/>
    <m/>
    <x v="1"/>
    <x v="5"/>
    <n v="483700.38"/>
    <n v="0"/>
    <x v="2"/>
    <n v="0"/>
  </r>
  <r>
    <n v="1021944"/>
    <x v="4"/>
    <x v="1"/>
    <x v="2"/>
    <s v="1021944"/>
    <s v="GO Diafrag@ Va Cj 8k AS"/>
    <s v="Recortes"/>
    <s v="Diafragma"/>
    <x v="8"/>
    <m/>
    <m/>
    <m/>
    <m/>
    <m/>
    <x v="1"/>
    <x v="5"/>
    <n v="4352.0020000000004"/>
    <n v="0"/>
    <x v="2"/>
    <n v="0"/>
  </r>
  <r>
    <n v="1021945"/>
    <x v="4"/>
    <x v="1"/>
    <x v="2"/>
    <s v="1021945"/>
    <s v="GO Lengua Japon@ Cj 10k AS"/>
    <s v="Cabeza"/>
    <s v="Cabeza Derivados"/>
    <x v="8"/>
    <m/>
    <m/>
    <m/>
    <m/>
    <m/>
    <x v="1"/>
    <x v="5"/>
    <n v="3299.9949999999999"/>
    <n v="0"/>
    <x v="2"/>
    <n v="0"/>
  </r>
  <r>
    <n v="1021952"/>
    <x v="4"/>
    <x v="1"/>
    <x v="2"/>
    <s v="1021952"/>
    <s v="GO BB Ribs 20-24 Oz@ Cj 10k AS"/>
    <s v="Chuleta"/>
    <s v="Chuleta Huesos"/>
    <x v="8"/>
    <m/>
    <m/>
    <m/>
    <m/>
    <m/>
    <x v="1"/>
    <x v="5"/>
    <n v="2672.9949999999999"/>
    <n v="0"/>
    <x v="2"/>
    <n v="0"/>
  </r>
  <r>
    <n v="1021971"/>
    <x v="4"/>
    <x v="1"/>
    <x v="2"/>
    <s v="1021971"/>
    <s v="GO Cue Back@ Cj 20k bca AS"/>
    <s v="Cueros"/>
    <s v="Cuero Back"/>
    <x v="2"/>
    <m/>
    <m/>
    <m/>
    <m/>
    <m/>
    <x v="1"/>
    <x v="5"/>
    <n v="1503.846"/>
    <n v="0"/>
    <x v="2"/>
    <n v="0"/>
  </r>
  <r>
    <n v="1021976"/>
    <x v="4"/>
    <x v="1"/>
    <x v="2"/>
    <s v="1021976"/>
    <s v="GO PpPal 77@ Cj 20k AS"/>
    <s v="Paleta"/>
    <s v="Paleta Pulpa"/>
    <x v="0"/>
    <m/>
    <m/>
    <m/>
    <m/>
    <m/>
    <x v="1"/>
    <x v="5"/>
    <n v="274605.43300000002"/>
    <n v="0"/>
    <x v="2"/>
    <n v="0"/>
  </r>
  <r>
    <n v="1021980"/>
    <x v="4"/>
    <x v="1"/>
    <x v="2"/>
    <s v="1021980"/>
    <s v="GO BB Ribs Grd B@ Fi Cj 20k AS"/>
    <s v="Chuleta"/>
    <s v="Chuleta Huesos"/>
    <x v="6"/>
    <m/>
    <m/>
    <m/>
    <m/>
    <m/>
    <x v="1"/>
    <x v="5"/>
    <n v="10624.19"/>
    <n v="0"/>
    <x v="2"/>
    <n v="0"/>
  </r>
  <r>
    <n v="1021987"/>
    <x v="4"/>
    <x v="1"/>
    <x v="2"/>
    <s v="1021987"/>
    <s v="GO Recto@ Cj 10k AS"/>
    <s v="Subprod"/>
    <s v="Subprod Tripa"/>
    <x v="8"/>
    <m/>
    <m/>
    <m/>
    <m/>
    <m/>
    <x v="1"/>
    <x v="5"/>
    <n v="14439.513999999999"/>
    <n v="0"/>
    <x v="2"/>
    <n v="0"/>
  </r>
  <r>
    <n v="1022033"/>
    <x v="4"/>
    <x v="1"/>
    <x v="2"/>
    <s v="1022033"/>
    <s v="GO Lengua@ Fi Cj 10k AS"/>
    <s v="Cabeza"/>
    <s v="Cabeza Derivados"/>
    <x v="2"/>
    <m/>
    <m/>
    <m/>
    <m/>
    <m/>
    <x v="1"/>
    <x v="5"/>
    <n v="38973.927000000003"/>
    <n v="0"/>
    <x v="2"/>
    <n v="0"/>
  </r>
  <r>
    <n v="1022047"/>
    <x v="4"/>
    <x v="1"/>
    <x v="2"/>
    <s v="1022047"/>
    <s v="GO Triming Panc@ Cj 20k AS"/>
    <s v="Recortes"/>
    <s v="Recortes No Magro"/>
    <x v="0"/>
    <m/>
    <m/>
    <m/>
    <m/>
    <m/>
    <x v="1"/>
    <x v="5"/>
    <n v="3642.9949999999999"/>
    <n v="0"/>
    <x v="2"/>
    <n v="0"/>
  </r>
  <r>
    <n v="1022073"/>
    <x v="4"/>
    <x v="1"/>
    <x v="2"/>
    <s v="1022073"/>
    <s v="GO Mantec@ Cj 20k AS"/>
    <s v="Grasas"/>
    <s v="Grasa Interior"/>
    <x v="2"/>
    <m/>
    <m/>
    <m/>
    <m/>
    <m/>
    <x v="1"/>
    <x v="5"/>
    <n v="16533.002"/>
    <n v="0"/>
    <x v="2"/>
    <n v="0"/>
  </r>
  <r>
    <n v="1022080"/>
    <x v="4"/>
    <x v="1"/>
    <x v="2"/>
    <s v="1022080"/>
    <s v="GO Cola Nor@ Fi Cj 10k AS"/>
    <s v="Subprod"/>
    <s v="Subprod Cola"/>
    <x v="2"/>
    <m/>
    <m/>
    <m/>
    <m/>
    <m/>
    <x v="1"/>
    <x v="5"/>
    <n v="91486.567999999999"/>
    <n v="0"/>
    <x v="2"/>
    <n v="0"/>
  </r>
  <r>
    <n v="1022096"/>
    <x v="4"/>
    <x v="1"/>
    <x v="2"/>
    <s v="1022096"/>
    <s v="GO Sternum Bones@ Bo Cj 10k AS"/>
    <s v="Huesos"/>
    <s v="Huesos Cuarto Delant"/>
    <x v="2"/>
    <m/>
    <m/>
    <m/>
    <m/>
    <m/>
    <x v="1"/>
    <x v="5"/>
    <n v="177305.13800000001"/>
    <n v="0"/>
    <x v="2"/>
    <n v="48000"/>
  </r>
  <r>
    <n v="1022099"/>
    <x v="4"/>
    <x v="1"/>
    <x v="2"/>
    <s v="1022099"/>
    <s v="GO Hso Costilla@ Cj 18k AS"/>
    <s v="Huesos"/>
    <s v="Huesos Cuarto Centra"/>
    <x v="2"/>
    <m/>
    <m/>
    <m/>
    <m/>
    <m/>
    <x v="1"/>
    <x v="5"/>
    <n v="75570.995999999999"/>
    <n v="0"/>
    <x v="2"/>
    <n v="0"/>
  </r>
  <r>
    <n v="1022101"/>
    <x v="4"/>
    <x v="1"/>
    <x v="2"/>
    <s v="1022101"/>
    <s v="GO Lom Tec@ Va Cj 20k AS"/>
    <s v="Lomo"/>
    <s v="Lomo Centro"/>
    <x v="8"/>
    <m/>
    <m/>
    <m/>
    <m/>
    <m/>
    <x v="1"/>
    <x v="5"/>
    <n v="1700.722"/>
    <n v="0"/>
    <x v="2"/>
    <n v="0"/>
  </r>
  <r>
    <n v="1022128"/>
    <x v="4"/>
    <x v="1"/>
    <x v="2"/>
    <s v="1022128"/>
    <s v="GO Ganso C/asiento@ Bol Cj 14k AS"/>
    <s v="Pierna"/>
    <s v="Pierna Pulpa Fina"/>
    <x v="8"/>
    <m/>
    <m/>
    <m/>
    <m/>
    <m/>
    <x v="1"/>
    <x v="5"/>
    <n v="14300.776"/>
    <n v="0"/>
    <x v="2"/>
    <n v="0"/>
  </r>
  <r>
    <n v="1022141"/>
    <x v="4"/>
    <x v="1"/>
    <x v="2"/>
    <s v="1022141"/>
    <s v="GO Posta Negra D@ Cj AS"/>
    <s v="Pierna"/>
    <s v="Pierna Pulpa Fina"/>
    <x v="8"/>
    <m/>
    <m/>
    <m/>
    <m/>
    <m/>
    <x v="1"/>
    <x v="5"/>
    <n v="27876.400000000001"/>
    <n v="0"/>
    <x v="2"/>
    <n v="0"/>
  </r>
  <r>
    <n v="1022142"/>
    <x v="4"/>
    <x v="1"/>
    <x v="2"/>
    <s v="1022142"/>
    <s v="GO Posta Rosada@ Cj AS"/>
    <s v="Pierna"/>
    <s v="Pierna Pulpa Fina"/>
    <x v="8"/>
    <m/>
    <m/>
    <m/>
    <m/>
    <m/>
    <x v="1"/>
    <x v="5"/>
    <n v="13339.278"/>
    <n v="0"/>
    <x v="2"/>
    <n v="0"/>
  </r>
  <r>
    <n v="1022150"/>
    <x v="4"/>
    <x v="1"/>
    <x v="2"/>
    <s v="1022150"/>
    <s v="GO Gord chic@ Cj 20k AS"/>
    <s v="Grasas"/>
    <s v="Grasa Gordura"/>
    <x v="0"/>
    <m/>
    <m/>
    <m/>
    <m/>
    <m/>
    <x v="1"/>
    <x v="5"/>
    <n v="83806.481"/>
    <n v="0"/>
    <x v="2"/>
    <n v="24000"/>
  </r>
  <r>
    <n v="1022169"/>
    <x v="4"/>
    <x v="1"/>
    <x v="2"/>
    <s v="1022169"/>
    <s v="GO Cartilag Lom@ Cj 10k AS"/>
    <s v="Recortes"/>
    <s v="Recortes No Magro"/>
    <x v="2"/>
    <m/>
    <m/>
    <m/>
    <m/>
    <m/>
    <x v="1"/>
    <x v="5"/>
    <n v="189853.91"/>
    <n v="0"/>
    <x v="2"/>
    <n v="0"/>
  </r>
  <r>
    <n v="1022183"/>
    <x v="4"/>
    <x v="1"/>
    <x v="2"/>
    <s v="1022183"/>
    <s v="GO PernilP@ Bo Cj 20k AS"/>
    <s v="Pernil"/>
    <s v="Pernil Pierna"/>
    <x v="2"/>
    <m/>
    <m/>
    <m/>
    <m/>
    <m/>
    <x v="1"/>
    <x v="5"/>
    <n v="809305.08900000004"/>
    <n v="0"/>
    <x v="2"/>
    <n v="192000"/>
  </r>
  <r>
    <n v="1022186"/>
    <x v="4"/>
    <x v="1"/>
    <x v="2"/>
    <s v="1022186"/>
    <s v="GO Resto Tira Hso Ctro@ Bo Cj 20k AS"/>
    <s v="Huesos"/>
    <s v="Huesos Cuarto Centra"/>
    <x v="2"/>
    <m/>
    <m/>
    <m/>
    <m/>
    <m/>
    <x v="1"/>
    <x v="5"/>
    <n v="77380.595000000001"/>
    <n v="0"/>
    <x v="2"/>
    <n v="0"/>
  </r>
  <r>
    <n v="1022212"/>
    <x v="4"/>
    <x v="1"/>
    <x v="2"/>
    <s v="1022212"/>
    <s v="GO Cab Ent@ Cj 20k AS"/>
    <s v="Cabeza"/>
    <s v="Cabeza Entera"/>
    <x v="2"/>
    <m/>
    <m/>
    <m/>
    <m/>
    <m/>
    <x v="1"/>
    <x v="5"/>
    <n v="714791.98100000003"/>
    <n v="0"/>
    <x v="2"/>
    <n v="0"/>
  </r>
  <r>
    <n v="1022217"/>
    <x v="4"/>
    <x v="1"/>
    <x v="2"/>
    <s v="1022217"/>
    <s v="GO Lom Tocino@ Bo Cj 20k AS"/>
    <s v="Grasas"/>
    <s v="Grasa Lomo Tocino"/>
    <x v="3"/>
    <m/>
    <m/>
    <m/>
    <m/>
    <m/>
    <x v="1"/>
    <x v="5"/>
    <n v="344556.57900000003"/>
    <n v="0"/>
    <x v="2"/>
    <n v="168000"/>
  </r>
  <r>
    <n v="1022218"/>
    <x v="4"/>
    <x v="1"/>
    <x v="2"/>
    <s v="1022218"/>
    <s v="GO Grasa Forro Pna Limp@ Cj 20k AS"/>
    <s v="Grasas"/>
    <s v="Grasa Forro"/>
    <x v="3"/>
    <m/>
    <m/>
    <m/>
    <m/>
    <m/>
    <x v="1"/>
    <x v="5"/>
    <n v="60299.317999999999"/>
    <n v="0"/>
    <x v="2"/>
    <n v="0"/>
  </r>
  <r>
    <n v="1022273"/>
    <x v="4"/>
    <x v="1"/>
    <x v="2"/>
    <s v="1022273"/>
    <s v="GO Grasa Forro Pna Limp@ Bo Cj AS"/>
    <s v="Grasas"/>
    <s v="Grasa Forro"/>
    <x v="3"/>
    <m/>
    <m/>
    <m/>
    <m/>
    <m/>
    <x v="1"/>
    <x v="5"/>
    <n v="151160.67300000001"/>
    <n v="0"/>
    <x v="2"/>
    <n v="0"/>
  </r>
  <r>
    <n v="1022283"/>
    <x v="4"/>
    <x v="1"/>
    <x v="2"/>
    <s v="1022283"/>
    <s v="GO Malaya 5-6mm@ Bo Cj 9k AS"/>
    <s v="Prolijado"/>
    <s v="Prolijado Malaya"/>
    <x v="4"/>
    <m/>
    <m/>
    <m/>
    <m/>
    <m/>
    <x v="1"/>
    <x v="5"/>
    <n v="4891.9979999999996"/>
    <n v="0"/>
    <x v="2"/>
    <n v="0"/>
  </r>
  <r>
    <n v="1022291"/>
    <x v="4"/>
    <x v="1"/>
    <x v="2"/>
    <s v="1022291"/>
    <s v="GO PernilM B@ Bo Cj 20k AS"/>
    <s v="Pernil"/>
    <s v="Pernil Mano"/>
    <x v="2"/>
    <m/>
    <m/>
    <m/>
    <m/>
    <m/>
    <x v="1"/>
    <x v="5"/>
    <n v="62796.553999999996"/>
    <n v="0"/>
    <x v="2"/>
    <n v="24000"/>
  </r>
  <r>
    <n v="1022293"/>
    <x v="4"/>
    <x v="1"/>
    <x v="2"/>
    <s v="1022293"/>
    <s v="GO Malaya Japon@ Vp Fi Cj 5k AS"/>
    <s v="Prolijado"/>
    <s v="Prolijado Malaya"/>
    <x v="8"/>
    <m/>
    <m/>
    <m/>
    <m/>
    <m/>
    <x v="1"/>
    <x v="5"/>
    <n v="5321"/>
    <n v="0"/>
    <x v="2"/>
    <n v="0"/>
  </r>
  <r>
    <n v="1022304"/>
    <x v="4"/>
    <x v="1"/>
    <x v="2"/>
    <s v="1022304"/>
    <s v="GO Pancreas@ Bo Cj AS"/>
    <s v="Subprod"/>
    <s v="Subprod Visceras"/>
    <x v="7"/>
    <m/>
    <m/>
    <m/>
    <m/>
    <m/>
    <x v="1"/>
    <x v="5"/>
    <n v="24094.433000000001"/>
    <n v="0"/>
    <x v="2"/>
    <n v="0"/>
  </r>
  <r>
    <n v="1022313"/>
    <x v="4"/>
    <x v="1"/>
    <x v="2"/>
    <s v="1022313"/>
    <s v="GO CC Loin T@ Fi Cj AP"/>
    <s v="Lomo"/>
    <s v="Lomo CC Loin"/>
    <x v="9"/>
    <m/>
    <m/>
    <m/>
    <m/>
    <m/>
    <x v="1"/>
    <x v="5"/>
    <n v="7273.5780000000004"/>
    <n v="0"/>
    <x v="2"/>
    <n v="0"/>
  </r>
  <r>
    <n v="1022326"/>
    <x v="4"/>
    <x v="1"/>
    <x v="2"/>
    <s v="1022326"/>
    <s v="GO CC Loin L (S/T)@ Fi Cj AP"/>
    <s v="Lomo"/>
    <s v="Lomo CC Loin"/>
    <x v="9"/>
    <m/>
    <m/>
    <m/>
    <m/>
    <m/>
    <x v="1"/>
    <x v="5"/>
    <n v="24964.672999999999"/>
    <n v="0"/>
    <x v="2"/>
    <n v="0"/>
  </r>
  <r>
    <n v="1022370"/>
    <x v="4"/>
    <x v="1"/>
    <x v="2"/>
    <s v="1022370"/>
    <s v="GO MM Loin LL (29-32 VP)@ Bo Cj AP"/>
    <s v="Lomo"/>
    <s v="Lomo MM Loin"/>
    <x v="9"/>
    <m/>
    <m/>
    <m/>
    <m/>
    <m/>
    <x v="1"/>
    <x v="5"/>
    <n v="39999.998"/>
    <n v="0"/>
    <x v="2"/>
    <n v="4500"/>
  </r>
  <r>
    <n v="1022371"/>
    <x v="4"/>
    <x v="1"/>
    <x v="2"/>
    <s v="1022371"/>
    <s v="GO Panc S/tec SP@ Fi Cj AP"/>
    <s v="Panceta"/>
    <s v="Panceta s/Cuero"/>
    <x v="9"/>
    <m/>
    <m/>
    <m/>
    <m/>
    <m/>
    <x v="1"/>
    <x v="5"/>
    <n v="15299.578"/>
    <n v="0"/>
    <x v="2"/>
    <n v="6700"/>
  </r>
  <r>
    <n v="1022373"/>
    <x v="4"/>
    <x v="1"/>
    <x v="2"/>
    <s v="1022373"/>
    <s v="GO Reco 60/40 @ Cj 20k AS"/>
    <s v="Recortes"/>
    <s v="Recortes No Magro"/>
    <x v="2"/>
    <m/>
    <m/>
    <m/>
    <m/>
    <m/>
    <x v="1"/>
    <x v="5"/>
    <n v="73625.305999999997"/>
    <n v="0"/>
    <x v="2"/>
    <n v="0"/>
  </r>
  <r>
    <n v="1022378"/>
    <x v="4"/>
    <x v="1"/>
    <x v="2"/>
    <s v="1022378"/>
    <s v="GO Resto Tira Hso@ Fi Cj 10k AS"/>
    <s v="Huesos"/>
    <s v="Huesos Cuarto Centra"/>
    <x v="2"/>
    <m/>
    <m/>
    <m/>
    <m/>
    <m/>
    <x v="1"/>
    <x v="5"/>
    <n v="58968.303"/>
    <n v="0"/>
    <x v="2"/>
    <n v="24000"/>
  </r>
  <r>
    <n v="1022381"/>
    <x v="4"/>
    <x v="1"/>
    <x v="2"/>
    <s v="1022381"/>
    <s v="GO Gord Esp@ Bo Cj 10k AS"/>
    <s v="Grasas"/>
    <s v="Grasa Gordura"/>
    <x v="2"/>
    <m/>
    <m/>
    <m/>
    <m/>
    <m/>
    <x v="1"/>
    <x v="5"/>
    <n v="51715.618000000002"/>
    <n v="0"/>
    <x v="2"/>
    <n v="0"/>
  </r>
  <r>
    <n v="1022388"/>
    <x v="4"/>
    <x v="1"/>
    <x v="2"/>
    <s v="1022388"/>
    <s v="GO Mixto Hso@ Bo Cj 10k AS"/>
    <s v="Huesos"/>
    <s v="Huesos Cuarto Centra"/>
    <x v="2"/>
    <m/>
    <m/>
    <m/>
    <m/>
    <m/>
    <x v="1"/>
    <x v="5"/>
    <n v="153918.595"/>
    <n v="0"/>
    <x v="2"/>
    <n v="0"/>
  </r>
  <r>
    <n v="1022398"/>
    <x v="4"/>
    <x v="1"/>
    <x v="2"/>
    <s v="1022398"/>
    <s v="GO Ganso C/asto S/g 3P@ Bo Cj AS"/>
    <s v="Pierna"/>
    <s v="Pierna Pulpa Fina"/>
    <x v="8"/>
    <m/>
    <m/>
    <m/>
    <m/>
    <m/>
    <x v="1"/>
    <x v="5"/>
    <n v="33862.92"/>
    <n v="0"/>
    <x v="2"/>
    <n v="0"/>
  </r>
  <r>
    <n v="1022413"/>
    <x v="4"/>
    <x v="1"/>
    <x v="2"/>
    <s v="1022413"/>
    <s v="GO Pta Tráquea@ Fi Cj 8k AS"/>
    <s v="Subprod"/>
    <s v="Subprod Visceras"/>
    <x v="8"/>
    <m/>
    <m/>
    <m/>
    <m/>
    <m/>
    <x v="1"/>
    <x v="5"/>
    <n v="11846.883"/>
    <n v="0"/>
    <x v="2"/>
    <n v="0"/>
  </r>
  <r>
    <n v="1022414"/>
    <x v="4"/>
    <x v="1"/>
    <x v="2"/>
    <s v="1022414"/>
    <s v="GO Caz Ent@ Bo Cj 10k AS"/>
    <s v="Chuleta"/>
    <s v="Chuleta Cazuela"/>
    <x v="2"/>
    <m/>
    <m/>
    <m/>
    <m/>
    <m/>
    <x v="1"/>
    <x v="5"/>
    <n v="205209.49299999999"/>
    <n v="0"/>
    <x v="2"/>
    <n v="24000"/>
  </r>
  <r>
    <n v="1022417"/>
    <x v="4"/>
    <x v="1"/>
    <x v="2"/>
    <s v="1022417"/>
    <s v="GO Cue granel@ Bo Cj 20k AS"/>
    <s v="Cueros"/>
    <s v="Cuero Mixto"/>
    <x v="2"/>
    <m/>
    <m/>
    <m/>
    <m/>
    <m/>
    <x v="1"/>
    <x v="5"/>
    <n v="135647.99100000001"/>
    <n v="0"/>
    <x v="2"/>
    <n v="96000"/>
  </r>
  <r>
    <n v="1022499"/>
    <x v="4"/>
    <x v="1"/>
    <x v="2"/>
    <s v="1022499"/>
    <s v="GO Lom Vet Mit@ 4 Bo Cj 10k AP"/>
    <s v="Lomo"/>
    <s v="Lomo Vetado"/>
    <x v="9"/>
    <m/>
    <m/>
    <m/>
    <m/>
    <m/>
    <x v="1"/>
    <x v="5"/>
    <n v="21326.466"/>
    <n v="0"/>
    <x v="2"/>
    <n v="8500"/>
  </r>
  <r>
    <n v="1022515"/>
    <x v="4"/>
    <x v="1"/>
    <x v="2"/>
    <s v="1022515"/>
    <s v="GO Panc Tec C/cue@ Fi Cj Panc AS"/>
    <s v="Panceta"/>
    <s v="Panceta c/Cuero"/>
    <x v="8"/>
    <m/>
    <m/>
    <m/>
    <m/>
    <m/>
    <x v="1"/>
    <x v="5"/>
    <n v="30000.002"/>
    <n v="0"/>
    <x v="2"/>
    <n v="0"/>
  </r>
  <r>
    <n v="1022541"/>
    <x v="4"/>
    <x v="1"/>
    <x v="2"/>
    <s v="1022541"/>
    <s v="GO Reco 20/80 @ Cj 20k AS"/>
    <s v="Grasas"/>
    <s v="Grasa Gordura"/>
    <x v="2"/>
    <m/>
    <m/>
    <m/>
    <m/>
    <m/>
    <x v="1"/>
    <x v="5"/>
    <n v="494856.65899999999"/>
    <n v="0"/>
    <x v="2"/>
    <n v="72000"/>
  </r>
  <r>
    <n v="1022561"/>
    <x v="4"/>
    <x v="1"/>
    <x v="2"/>
    <s v="1022561"/>
    <s v="GO MM Loin LL@ Fi Cj 12k AA"/>
    <s v="Lomo"/>
    <s v="Lomo MM Loin"/>
    <x v="8"/>
    <m/>
    <m/>
    <m/>
    <m/>
    <m/>
    <x v="1"/>
    <x v="5"/>
    <n v="1999.998"/>
    <n v="0"/>
    <x v="2"/>
    <n v="0"/>
  </r>
  <r>
    <n v="1022568"/>
    <x v="4"/>
    <x v="1"/>
    <x v="2"/>
    <s v="1022568"/>
    <s v="GO Panc Tecla SCue@ 4 Bo Cj 20kg AS"/>
    <s v="Panceta"/>
    <s v="Panceta s/Cuero"/>
    <x v="2"/>
    <m/>
    <m/>
    <m/>
    <m/>
    <m/>
    <x v="1"/>
    <x v="5"/>
    <n v="112317.588"/>
    <n v="0"/>
    <x v="2"/>
    <n v="0"/>
  </r>
  <r>
    <n v="1022570"/>
    <x v="4"/>
    <x v="1"/>
    <x v="2"/>
    <s v="1022570"/>
    <s v="GO Panc Tec S/cue Mad@ Va Cj AS"/>
    <s v="Panceta"/>
    <s v="Panceta c/Cuero"/>
    <x v="8"/>
    <m/>
    <m/>
    <m/>
    <m/>
    <m/>
    <x v="1"/>
    <x v="5"/>
    <n v="3571.4690000000001"/>
    <n v="0"/>
    <x v="2"/>
    <n v="0"/>
  </r>
  <r>
    <n v="1022587"/>
    <x v="4"/>
    <x v="1"/>
    <x v="2"/>
    <s v="1022587"/>
    <s v="GO CC Loin L (S/T) 45@ Fi Cj AP"/>
    <s v="Lomo"/>
    <s v="Lomo CC Loin"/>
    <x v="9"/>
    <m/>
    <m/>
    <m/>
    <m/>
    <m/>
    <x v="1"/>
    <x v="5"/>
    <n v="3000.0010000000002"/>
    <n v="0"/>
    <x v="2"/>
    <n v="0"/>
  </r>
  <r>
    <n v="1022600"/>
    <x v="4"/>
    <x v="1"/>
    <x v="2"/>
    <s v="1022600"/>
    <s v="GO Lom Vet 2 a 2,3k@ Fi Verd Cj AP"/>
    <s v="Lomo"/>
    <s v="Lomo Vetado"/>
    <x v="9"/>
    <m/>
    <m/>
    <m/>
    <m/>
    <m/>
    <x v="1"/>
    <x v="5"/>
    <n v="16227.175999999999"/>
    <n v="0"/>
    <x v="2"/>
    <n v="6833.3333333333321"/>
  </r>
  <r>
    <n v="1022605"/>
    <x v="4"/>
    <x v="1"/>
    <x v="2"/>
    <s v="1022605"/>
    <s v="GO Recto Tubo Crud@ Cj 10k AS"/>
    <s v="Subprod"/>
    <s v="Subprod Tripa"/>
    <x v="4"/>
    <m/>
    <m/>
    <m/>
    <m/>
    <m/>
    <x v="1"/>
    <x v="5"/>
    <n v="578.62599999999998"/>
    <n v="0"/>
    <x v="2"/>
    <n v="7000"/>
  </r>
  <r>
    <n v="1022607"/>
    <x v="4"/>
    <x v="1"/>
    <x v="2"/>
    <s v="1022607"/>
    <s v="GO Platead Lom TF@ Cj 10k AK (TS)"/>
    <s v="Prolijado"/>
    <s v="Prolijado Plateada"/>
    <x v="4"/>
    <m/>
    <m/>
    <m/>
    <m/>
    <m/>
    <x v="1"/>
    <x v="5"/>
    <n v="28284.021000000001"/>
    <n v="0"/>
    <x v="2"/>
    <n v="0"/>
  </r>
  <r>
    <n v="1022619"/>
    <x v="4"/>
    <x v="1"/>
    <x v="2"/>
    <s v="1022619"/>
    <s v="GO Malaya 5-6mm@ Vp Cj AS"/>
    <s v="Prolijado"/>
    <s v="Prolijado Malaya"/>
    <x v="5"/>
    <m/>
    <m/>
    <m/>
    <m/>
    <m/>
    <x v="1"/>
    <x v="5"/>
    <n v="6208.826"/>
    <n v="0"/>
    <x v="2"/>
    <n v="0"/>
  </r>
  <r>
    <n v="1022621"/>
    <x v="4"/>
    <x v="1"/>
    <x v="2"/>
    <s v="1022621"/>
    <s v="GO Panc S/tec N @ Fi Cj AS"/>
    <s v="Panceta"/>
    <s v="Panceta s/Cuero"/>
    <x v="8"/>
    <m/>
    <m/>
    <m/>
    <m/>
    <m/>
    <x v="1"/>
    <x v="5"/>
    <n v="39999.997000000003"/>
    <n v="0"/>
    <x v="2"/>
    <n v="0"/>
  </r>
  <r>
    <n v="1022636"/>
    <x v="4"/>
    <x v="1"/>
    <x v="2"/>
    <s v="1022636"/>
    <s v="GO Hso Coxal@ Cj 15kg AS"/>
    <s v="Huesos"/>
    <s v="Huesos Cuarto Traser"/>
    <x v="2"/>
    <m/>
    <m/>
    <m/>
    <m/>
    <m/>
    <x v="1"/>
    <x v="5"/>
    <n v="169946.45800000001"/>
    <n v="0"/>
    <x v="2"/>
    <n v="0"/>
  </r>
  <r>
    <n v="1022637"/>
    <x v="4"/>
    <x v="1"/>
    <x v="2"/>
    <s v="1022637"/>
    <s v="GO Hso Escapula@ Cj 15kg AS"/>
    <s v="Huesos"/>
    <s v="Huesos Cuarto Delant"/>
    <x v="2"/>
    <m/>
    <m/>
    <m/>
    <m/>
    <m/>
    <x v="1"/>
    <x v="5"/>
    <n v="116340.514"/>
    <n v="0"/>
    <x v="2"/>
    <n v="48000"/>
  </r>
  <r>
    <n v="1022639"/>
    <x v="4"/>
    <x v="1"/>
    <x v="2"/>
    <s v="1022639"/>
    <s v="GO Cab Bca Ent S/L@ Cj 20k AS"/>
    <s v="Cabeza"/>
    <s v="Cabeza Entera"/>
    <x v="2"/>
    <m/>
    <m/>
    <m/>
    <m/>
    <m/>
    <x v="1"/>
    <x v="5"/>
    <n v="1004392.48"/>
    <n v="0"/>
    <x v="2"/>
    <n v="0"/>
  </r>
  <r>
    <n v="1022640"/>
    <x v="4"/>
    <x v="1"/>
    <x v="2"/>
    <s v="1022640"/>
    <s v="GO Cab Roj Ent S/L@ Cj 20k AS"/>
    <s v="Cabeza"/>
    <s v="Cabeza Entera"/>
    <x v="2"/>
    <m/>
    <m/>
    <m/>
    <m/>
    <m/>
    <x v="1"/>
    <x v="5"/>
    <n v="55758.321000000004"/>
    <n v="0"/>
    <x v="2"/>
    <n v="0"/>
  </r>
  <r>
    <n v="1022645"/>
    <x v="4"/>
    <x v="1"/>
    <x v="2"/>
    <s v="1022645"/>
    <s v="GO Pecho Belly C/Hso pec@ Vp Cj AS"/>
    <s v="Panceta"/>
    <s v="Panceta s/Cuero"/>
    <x v="2"/>
    <m/>
    <m/>
    <m/>
    <m/>
    <m/>
    <x v="1"/>
    <x v="5"/>
    <n v="21205.776999999998"/>
    <n v="0"/>
    <x v="2"/>
    <n v="0"/>
  </r>
  <r>
    <n v="1022646"/>
    <x v="4"/>
    <x v="1"/>
    <x v="2"/>
    <s v="1022646"/>
    <s v="GO Pecho Belly S/p@ Vp Cj AS"/>
    <s v="Panceta"/>
    <s v="Panceta s/Cuero"/>
    <x v="2"/>
    <m/>
    <m/>
    <m/>
    <m/>
    <m/>
    <x v="1"/>
    <x v="5"/>
    <n v="240.256"/>
    <n v="0"/>
    <x v="2"/>
    <n v="0"/>
  </r>
  <r>
    <n v="1022657"/>
    <x v="4"/>
    <x v="1"/>
    <x v="2"/>
    <s v="1022657"/>
    <s v="GO BB Ribs 20-24 Oz@Cj 10K AS"/>
    <s v="Chuleta"/>
    <s v="Chuleta Huesos"/>
    <x v="6"/>
    <m/>
    <m/>
    <m/>
    <m/>
    <m/>
    <x v="1"/>
    <x v="5"/>
    <n v="26045.996999999999"/>
    <n v="0"/>
    <x v="2"/>
    <n v="0"/>
  </r>
  <r>
    <n v="1022664"/>
    <x v="4"/>
    <x v="1"/>
    <x v="2"/>
    <s v="1022664"/>
    <s v="GO CC Loin L (S/T) (DF)@ Fi Cj AP"/>
    <s v="Lomo"/>
    <s v="Lomo CC Loin"/>
    <x v="9"/>
    <m/>
    <m/>
    <m/>
    <m/>
    <m/>
    <x v="1"/>
    <x v="5"/>
    <n v="30286.062000000002"/>
    <n v="0"/>
    <x v="2"/>
    <n v="0"/>
  </r>
  <r>
    <n v="1022709"/>
    <x v="4"/>
    <x v="1"/>
    <x v="2"/>
    <s v="1022709"/>
    <s v="GO PpPna 57@ Bo Cj AS"/>
    <s v="Pierna"/>
    <s v="Pierna Pulpa"/>
    <x v="0"/>
    <m/>
    <m/>
    <m/>
    <m/>
    <m/>
    <x v="1"/>
    <x v="5"/>
    <n v="236493.31200000001"/>
    <n v="0"/>
    <x v="2"/>
    <n v="144000"/>
  </r>
  <r>
    <n v="1022748"/>
    <x v="4"/>
    <x v="1"/>
    <x v="2"/>
    <s v="1022748"/>
    <s v="GO Manos@ Cj 10k AS"/>
    <s v="Subprod"/>
    <s v="Subprod Patas-Manos"/>
    <x v="2"/>
    <m/>
    <m/>
    <m/>
    <m/>
    <m/>
    <x v="1"/>
    <x v="5"/>
    <n v="264942.61599999998"/>
    <n v="0"/>
    <x v="2"/>
    <n v="44000"/>
  </r>
  <r>
    <n v="1022750"/>
    <x v="4"/>
    <x v="1"/>
    <x v="2"/>
    <s v="1022750"/>
    <s v="GO PpPal Pim@ Cj 17.5k AS"/>
    <s v="Paleta"/>
    <s v="Paleta Pulpa"/>
    <x v="8"/>
    <m/>
    <m/>
    <m/>
    <m/>
    <m/>
    <x v="1"/>
    <x v="5"/>
    <n v="1178"/>
    <n v="0"/>
    <x v="2"/>
    <n v="0"/>
  </r>
  <r>
    <n v="1022751"/>
    <x v="4"/>
    <x v="1"/>
    <x v="2"/>
    <s v="1022751"/>
    <s v="GO PpPal 1P Ex@ Cj 14k AS"/>
    <s v="Paleta"/>
    <s v="Paleta Entera"/>
    <x v="8"/>
    <m/>
    <m/>
    <m/>
    <m/>
    <m/>
    <x v="1"/>
    <x v="5"/>
    <n v="23348.66"/>
    <n v="0"/>
    <x v="2"/>
    <n v="0"/>
  </r>
  <r>
    <n v="1022753"/>
    <x v="4"/>
    <x v="1"/>
    <x v="2"/>
    <s v="1022753"/>
    <s v="GO PernilM 1,3 kg up@ Cj 20k AS"/>
    <s v="Pernil"/>
    <s v="Pernil Mano"/>
    <x v="2"/>
    <m/>
    <m/>
    <m/>
    <m/>
    <m/>
    <x v="1"/>
    <x v="5"/>
    <n v="211576.56099999999"/>
    <n v="0"/>
    <x v="2"/>
    <n v="0"/>
  </r>
  <r>
    <n v="1022767"/>
    <x v="4"/>
    <x v="1"/>
    <x v="2"/>
    <s v="1022767"/>
    <s v="GO Gord Esp@ 20kg AA"/>
    <s v="Grasas"/>
    <s v="Grasa Gordura"/>
    <x v="8"/>
    <m/>
    <m/>
    <m/>
    <m/>
    <m/>
    <x v="1"/>
    <x v="5"/>
    <n v="61962.036"/>
    <n v="0"/>
    <x v="2"/>
    <n v="0"/>
  </r>
  <r>
    <n v="1022780"/>
    <x v="4"/>
    <x v="1"/>
    <x v="2"/>
    <s v="1022780"/>
    <s v="GO Tripa Calib 30/32# Bo Bidon AS"/>
    <s v="Subprod"/>
    <s v="Subprod Tripa"/>
    <x v="0"/>
    <m/>
    <m/>
    <m/>
    <m/>
    <m/>
    <x v="1"/>
    <x v="5"/>
    <n v="509.99599999999998"/>
    <n v="0"/>
    <x v="2"/>
    <n v="0"/>
  </r>
  <r>
    <n v="1022781"/>
    <x v="4"/>
    <x v="1"/>
    <x v="2"/>
    <s v="1022781"/>
    <s v="GO Tripa Calib 32/35# Bo Bidon AS"/>
    <s v="Subprod"/>
    <s v="Subprod Tripa"/>
    <x v="0"/>
    <m/>
    <m/>
    <m/>
    <m/>
    <m/>
    <x v="1"/>
    <x v="5"/>
    <n v="8757.2139999999999"/>
    <n v="0"/>
    <x v="2"/>
    <n v="0"/>
  </r>
  <r>
    <n v="1022783"/>
    <x v="4"/>
    <x v="1"/>
    <x v="2"/>
    <s v="1022783"/>
    <s v="GO Tripa Calib 38/40# Bo Bidon AS"/>
    <s v="Subprod"/>
    <s v="Subprod Tripa"/>
    <x v="0"/>
    <m/>
    <m/>
    <m/>
    <m/>
    <m/>
    <x v="1"/>
    <x v="5"/>
    <n v="15154.614"/>
    <n v="0"/>
    <x v="2"/>
    <n v="0"/>
  </r>
  <r>
    <n v="1022786"/>
    <x v="4"/>
    <x v="1"/>
    <x v="2"/>
    <s v="1022786"/>
    <s v="GO Trip Calib Tub 35/39 Azul# Bidon AS"/>
    <s v="Subprod"/>
    <s v="Subprod Tripa"/>
    <x v="0"/>
    <m/>
    <m/>
    <m/>
    <m/>
    <m/>
    <x v="1"/>
    <x v="5"/>
    <n v="14399.99"/>
    <n v="0"/>
    <x v="2"/>
    <n v="0"/>
  </r>
  <r>
    <n v="1022847"/>
    <x v="4"/>
    <x v="1"/>
    <x v="2"/>
    <s v="1022847"/>
    <s v="GO Cne Falda Pan@ CJ 20k AS"/>
    <s v="Panceta"/>
    <s v="Panceta s/Cuero"/>
    <x v="0"/>
    <m/>
    <m/>
    <m/>
    <m/>
    <m/>
    <x v="1"/>
    <x v="5"/>
    <n v="32500"/>
    <n v="0"/>
    <x v="2"/>
    <n v="0"/>
  </r>
  <r>
    <n v="1022855"/>
    <x v="4"/>
    <x v="1"/>
    <x v="2"/>
    <s v="1022855"/>
    <s v="GO Grasa Forro Pal@ Cj 20k AS"/>
    <s v="Grasas"/>
    <s v="Grasa Forro"/>
    <x v="0"/>
    <m/>
    <m/>
    <m/>
    <m/>
    <m/>
    <x v="1"/>
    <x v="5"/>
    <n v="9605.9110000000001"/>
    <n v="0"/>
    <x v="2"/>
    <n v="0"/>
  </r>
  <r>
    <n v="1022856"/>
    <x v="4"/>
    <x v="1"/>
    <x v="2"/>
    <s v="1022856"/>
    <s v="GO Reco 10/90 @ Cj 20k AS"/>
    <s v="Grasas"/>
    <s v="Grasa Gordura"/>
    <x v="2"/>
    <m/>
    <m/>
    <m/>
    <m/>
    <m/>
    <x v="1"/>
    <x v="5"/>
    <n v="170112.71100000001"/>
    <n v="0"/>
    <x v="2"/>
    <n v="0"/>
  </r>
  <r>
    <n v="1022858"/>
    <x v="4"/>
    <x v="1"/>
    <x v="2"/>
    <s v="1022858"/>
    <s v="GO Lom Ctro 27@ Fi Cj 20k AS"/>
    <s v="Lomo"/>
    <s v="Lomo Centro"/>
    <x v="7"/>
    <m/>
    <m/>
    <m/>
    <m/>
    <m/>
    <x v="1"/>
    <x v="5"/>
    <n v="53667.491000000002"/>
    <n v="0"/>
    <x v="2"/>
    <n v="0"/>
  </r>
  <r>
    <n v="1022863"/>
    <x v="4"/>
    <x v="1"/>
    <x v="2"/>
    <s v="1022863"/>
    <s v="GO Lom Vet M@ Cj 9k AS"/>
    <s v="Lomo"/>
    <s v="Lomo Vetado"/>
    <x v="8"/>
    <m/>
    <m/>
    <m/>
    <m/>
    <m/>
    <x v="1"/>
    <x v="5"/>
    <n v="91034.482000000004"/>
    <n v="0"/>
    <x v="2"/>
    <n v="0"/>
  </r>
  <r>
    <n v="1022864"/>
    <x v="4"/>
    <x v="1"/>
    <x v="2"/>
    <s v="1022864"/>
    <s v="GO Lom Vet L@ Cj 11k AS"/>
    <s v="Lomo"/>
    <s v="Lomo Vetado"/>
    <x v="8"/>
    <m/>
    <m/>
    <m/>
    <m/>
    <m/>
    <x v="1"/>
    <x v="5"/>
    <n v="100426.63800000001"/>
    <n v="0"/>
    <x v="2"/>
    <n v="0"/>
  </r>
  <r>
    <n v="1022865"/>
    <x v="4"/>
    <x v="1"/>
    <x v="2"/>
    <s v="1022865"/>
    <s v="GO Pan Tec S/cuero M@ Cj 17k AS"/>
    <s v="Panceta"/>
    <s v="Panceta s/Cuero"/>
    <x v="8"/>
    <m/>
    <m/>
    <m/>
    <m/>
    <m/>
    <x v="1"/>
    <x v="5"/>
    <n v="70816.212"/>
    <n v="0"/>
    <x v="2"/>
    <n v="0"/>
  </r>
  <r>
    <n v="1022866"/>
    <x v="4"/>
    <x v="1"/>
    <x v="2"/>
    <s v="1022866"/>
    <s v="GO Pan Tec S/cuero L@ Cj 19k AS"/>
    <s v="Panceta"/>
    <s v="Panceta s/Cuero"/>
    <x v="8"/>
    <m/>
    <m/>
    <m/>
    <m/>
    <m/>
    <x v="1"/>
    <x v="5"/>
    <n v="47543.705000000002"/>
    <n v="0"/>
    <x v="2"/>
    <n v="0"/>
  </r>
  <r>
    <n v="1022869"/>
    <x v="4"/>
    <x v="1"/>
    <x v="2"/>
    <s v="1022869"/>
    <s v="GO Hso Pecho@ Cj 10k AP"/>
    <s v="Huesos"/>
    <s v="Huesos Cuarto Centra"/>
    <x v="9"/>
    <m/>
    <m/>
    <m/>
    <m/>
    <m/>
    <x v="1"/>
    <x v="5"/>
    <n v="610.00400000000002"/>
    <n v="0"/>
    <x v="2"/>
    <n v="0"/>
  </r>
  <r>
    <n v="1022883"/>
    <x v="4"/>
    <x v="1"/>
    <x v="2"/>
    <s v="1022883"/>
    <s v="GO BB Ribs 640g@ Cj 16k AS"/>
    <s v="Chuleta"/>
    <s v="Chuleta Huesos"/>
    <x v="5"/>
    <m/>
    <m/>
    <m/>
    <m/>
    <m/>
    <x v="1"/>
    <x v="5"/>
    <n v="8787.0490000000009"/>
    <n v="0"/>
    <x v="2"/>
    <n v="0"/>
  </r>
  <r>
    <n v="1022885"/>
    <x v="4"/>
    <x v="1"/>
    <x v="2"/>
    <s v="1022885"/>
    <s v="GO Panc S/cue@ Cj Panc TJ"/>
    <s v="Panceta"/>
    <s v="Panceta s/Cuero"/>
    <x v="4"/>
    <m/>
    <m/>
    <m/>
    <m/>
    <m/>
    <x v="1"/>
    <x v="5"/>
    <n v="534246.68299999996"/>
    <n v="0"/>
    <x v="2"/>
    <n v="264000"/>
  </r>
  <r>
    <n v="1022887"/>
    <x v="4"/>
    <x v="1"/>
    <x v="2"/>
    <s v="1022887"/>
    <s v="GO Panc S/cue@ Cj Panc AK"/>
    <s v="Panceta"/>
    <s v="Panceta s/Cuero"/>
    <x v="4"/>
    <m/>
    <m/>
    <m/>
    <m/>
    <m/>
    <x v="1"/>
    <x v="5"/>
    <n v="316143.48"/>
    <n v="0"/>
    <x v="2"/>
    <n v="198000"/>
  </r>
  <r>
    <n v="1022901"/>
    <x v="4"/>
    <x v="1"/>
    <x v="2"/>
    <s v="1022901"/>
    <s v="GO Panc Tec S/Cue L@ Fi CJ Ch AP"/>
    <s v="Panceta"/>
    <s v="Panceta s/Cuero"/>
    <x v="9"/>
    <m/>
    <m/>
    <m/>
    <m/>
    <m/>
    <x v="1"/>
    <x v="5"/>
    <n v="10076.781999999999"/>
    <n v="0"/>
    <x v="2"/>
    <n v="3000"/>
  </r>
  <r>
    <n v="1022907"/>
    <x v="4"/>
    <x v="1"/>
    <x v="2"/>
    <s v="1022907"/>
    <s v="GO Riñon Ent@ Bo Cj 10k AS"/>
    <s v="Subprod"/>
    <s v="Subprod Visceras"/>
    <x v="6"/>
    <m/>
    <m/>
    <m/>
    <m/>
    <m/>
    <x v="1"/>
    <x v="5"/>
    <n v="26249.994999999999"/>
    <n v="0"/>
    <x v="2"/>
    <n v="0"/>
  </r>
  <r>
    <n v="1022914"/>
    <x v="4"/>
    <x v="1"/>
    <x v="2"/>
    <s v="1022914"/>
    <s v="GO Lom Tocino @ Bo Cj 20k AS"/>
    <s v="Grasas"/>
    <s v="Grasa Lomo Tocino"/>
    <x v="8"/>
    <m/>
    <m/>
    <m/>
    <m/>
    <m/>
    <x v="1"/>
    <x v="5"/>
    <n v="28232.942999999999"/>
    <n v="0"/>
    <x v="2"/>
    <n v="0"/>
  </r>
  <r>
    <n v="1022918"/>
    <x v="4"/>
    <x v="1"/>
    <x v="2"/>
    <s v="1022918"/>
    <s v="GO Lom Tocino@ Cj 20k AA"/>
    <s v="Grasas"/>
    <s v="Grasa Lomo Tocino"/>
    <x v="8"/>
    <m/>
    <m/>
    <m/>
    <m/>
    <m/>
    <x v="1"/>
    <x v="5"/>
    <n v="95999.997000000003"/>
    <n v="0"/>
    <x v="2"/>
    <n v="0"/>
  </r>
  <r>
    <n v="1022919"/>
    <x v="4"/>
    <x v="1"/>
    <x v="2"/>
    <s v="1022919"/>
    <s v="GO MM LOIN S VP@ Cj 10k AP"/>
    <s v="Lomo"/>
    <s v="Lomo MM Loin"/>
    <x v="9"/>
    <m/>
    <m/>
    <m/>
    <m/>
    <m/>
    <x v="1"/>
    <x v="5"/>
    <n v="26225.478999999999"/>
    <n v="0"/>
    <x v="2"/>
    <n v="12000"/>
  </r>
  <r>
    <n v="1022920"/>
    <x v="4"/>
    <x v="1"/>
    <x v="2"/>
    <s v="1022920"/>
    <s v="GO Gord Rebaje@ Cj 20k AS"/>
    <s v="Grasas"/>
    <s v="Grasa Gordura"/>
    <x v="0"/>
    <m/>
    <m/>
    <m/>
    <m/>
    <m/>
    <x v="1"/>
    <x v="5"/>
    <n v="22201.655999999999"/>
    <n v="0"/>
    <x v="2"/>
    <n v="0"/>
  </r>
  <r>
    <n v="1022921"/>
    <x v="4"/>
    <x v="1"/>
    <x v="2"/>
    <s v="1022921"/>
    <s v="GO Gord Chic@ Cj 20k AS"/>
    <s v="Grasas"/>
    <s v="Grasa Gordura"/>
    <x v="0"/>
    <m/>
    <m/>
    <m/>
    <m/>
    <m/>
    <x v="1"/>
    <x v="5"/>
    <n v="34403.326999999997"/>
    <n v="0"/>
    <x v="2"/>
    <n v="0"/>
  </r>
  <r>
    <n v="1022930"/>
    <x v="4"/>
    <x v="1"/>
    <x v="2"/>
    <s v="1022930"/>
    <s v="GO Panc S/cue Hem@ Cj Panc TJ AS"/>
    <s v="Panceta"/>
    <s v="Panceta s/Cuero"/>
    <x v="4"/>
    <m/>
    <m/>
    <m/>
    <m/>
    <m/>
    <x v="1"/>
    <x v="5"/>
    <n v="87147.849000000002"/>
    <n v="0"/>
    <x v="2"/>
    <n v="0"/>
  </r>
  <r>
    <n v="1022931"/>
    <x v="4"/>
    <x v="1"/>
    <x v="2"/>
    <s v="1022931"/>
    <s v="GO File C/cab 6x1@ VP Cj AP"/>
    <s v="Filete"/>
    <s v="Filete c/Cabeza"/>
    <x v="9"/>
    <m/>
    <m/>
    <m/>
    <m/>
    <m/>
    <x v="1"/>
    <x v="5"/>
    <n v="33298.28"/>
    <n v="0"/>
    <x v="2"/>
    <n v="2000"/>
  </r>
  <r>
    <n v="1022940"/>
    <x v="4"/>
    <x v="1"/>
    <x v="2"/>
    <s v="1022940"/>
    <s v="GO PernilM 1 kg down@ Cj 20k AS"/>
    <s v="Pernil"/>
    <s v="Pernil Mano"/>
    <x v="2"/>
    <m/>
    <m/>
    <m/>
    <m/>
    <m/>
    <x v="1"/>
    <x v="5"/>
    <n v="33451.476000000002"/>
    <n v="0"/>
    <x v="2"/>
    <n v="0"/>
  </r>
  <r>
    <n v="1022941"/>
    <x v="4"/>
    <x v="1"/>
    <x v="2"/>
    <s v="1022941"/>
    <s v="GO PernilM 1-1.3 kg@ Cj 20k AS"/>
    <s v="Pernil"/>
    <s v="Pernil Mano"/>
    <x v="2"/>
    <m/>
    <m/>
    <m/>
    <m/>
    <m/>
    <x v="1"/>
    <x v="5"/>
    <n v="51385.614000000001"/>
    <n v="0"/>
    <x v="2"/>
    <n v="0"/>
  </r>
  <r>
    <n v="1022945"/>
    <x v="4"/>
    <x v="1"/>
    <x v="2"/>
    <s v="1022945"/>
    <s v="GO Mantec@ Cj 20k AS"/>
    <s v="Grasas"/>
    <s v="Grasa Interior"/>
    <x v="2"/>
    <m/>
    <m/>
    <m/>
    <m/>
    <m/>
    <x v="1"/>
    <x v="5"/>
    <n v="193880.00099999999"/>
    <n v="0"/>
    <x v="2"/>
    <n v="0"/>
  </r>
  <r>
    <n v="1022987"/>
    <x v="4"/>
    <x v="1"/>
    <x v="2"/>
    <s v="1022987"/>
    <s v="GO Lom Tocino@ Bo Cj 20k AP"/>
    <s v="Plancha"/>
    <s v="Plancha s/Cuero"/>
    <x v="9"/>
    <m/>
    <m/>
    <m/>
    <m/>
    <m/>
    <x v="1"/>
    <x v="5"/>
    <n v="26070"/>
    <n v="0"/>
    <x v="2"/>
    <n v="24000"/>
  </r>
  <r>
    <n v="1022989"/>
    <x v="4"/>
    <x v="1"/>
    <x v="2"/>
    <s v="1022989"/>
    <s v="GO MM LOIN S VP@ Cj 10k AS"/>
    <s v="Lomo"/>
    <s v="Lomo MM Loin"/>
    <x v="8"/>
    <m/>
    <m/>
    <m/>
    <m/>
    <m/>
    <x v="1"/>
    <x v="5"/>
    <n v="48358.512000000002"/>
    <n v="0"/>
    <x v="2"/>
    <n v="0"/>
  </r>
  <r>
    <n v="1022990"/>
    <x v="4"/>
    <x v="1"/>
    <x v="2"/>
    <s v="1022990"/>
    <s v="GO Panc Tec S/cue VP@ Cj ch AP"/>
    <s v="Panceta"/>
    <s v="Panceta s/Cuero"/>
    <x v="9"/>
    <m/>
    <m/>
    <m/>
    <m/>
    <m/>
    <x v="1"/>
    <x v="5"/>
    <n v="142.68600000000001"/>
    <n v="0"/>
    <x v="2"/>
    <n v="0"/>
  </r>
  <r>
    <n v="1023035"/>
    <x v="4"/>
    <x v="1"/>
    <x v="2"/>
    <s v="1023035"/>
    <s v="GO Belly Strip@ Cj 20k AS"/>
    <s v="Recortes"/>
    <s v="Recortes No Magro"/>
    <x v="2"/>
    <m/>
    <m/>
    <m/>
    <m/>
    <m/>
    <x v="1"/>
    <x v="5"/>
    <n v="16365.004000000001"/>
    <n v="0"/>
    <x v="2"/>
    <n v="0"/>
  </r>
  <r>
    <n v="1023037"/>
    <x v="4"/>
    <x v="1"/>
    <x v="2"/>
    <s v="1023037"/>
    <s v="GO Panc S/cue@ Cj Panc 16k AS"/>
    <s v="Panceta"/>
    <s v="Panceta s/Cuero"/>
    <x v="4"/>
    <m/>
    <m/>
    <m/>
    <m/>
    <m/>
    <x v="1"/>
    <x v="5"/>
    <n v="117947.33500000001"/>
    <n v="0"/>
    <x v="2"/>
    <n v="22000"/>
  </r>
  <r>
    <n v="1023038"/>
    <x v="4"/>
    <x v="1"/>
    <x v="2"/>
    <s v="1023038"/>
    <s v="GO Lom Vet@ Cj 8k AS"/>
    <s v="Lomo"/>
    <s v="Lomo Vetado"/>
    <x v="4"/>
    <m/>
    <m/>
    <m/>
    <m/>
    <m/>
    <x v="1"/>
    <x v="5"/>
    <n v="77000.005000000005"/>
    <n v="0"/>
    <x v="2"/>
    <n v="44000"/>
  </r>
  <r>
    <n v="1023055"/>
    <x v="4"/>
    <x v="1"/>
    <x v="2"/>
    <s v="1023055"/>
    <s v="GO Lom Vet M@ Fi Cj Lom Vet AP"/>
    <s v="Lomo"/>
    <s v="Lomo Vetado"/>
    <x v="9"/>
    <m/>
    <m/>
    <m/>
    <m/>
    <m/>
    <x v="1"/>
    <x v="5"/>
    <n v="3706.54"/>
    <n v="0"/>
    <x v="2"/>
    <n v="0"/>
  </r>
  <r>
    <n v="1023090"/>
    <x v="4"/>
    <x v="1"/>
    <x v="2"/>
    <s v="1023090"/>
    <s v="GO Panc S/cue S/h@ Cj Panc 16k AS"/>
    <s v="Panceta"/>
    <s v="Panceta s/Cuero"/>
    <x v="4"/>
    <m/>
    <m/>
    <m/>
    <m/>
    <m/>
    <x v="1"/>
    <x v="5"/>
    <n v="18636.79"/>
    <n v="0"/>
    <x v="2"/>
    <n v="0"/>
  </r>
  <r>
    <n v="1023093"/>
    <x v="4"/>
    <x v="1"/>
    <x v="2"/>
    <s v="1023093"/>
    <s v="GO Cordon Lom@ Bo Cj 20k AS"/>
    <s v="Recortes"/>
    <s v="Recortes No Magro"/>
    <x v="2"/>
    <m/>
    <m/>
    <m/>
    <m/>
    <m/>
    <x v="1"/>
    <x v="5"/>
    <n v="66604.975999999995"/>
    <n v="0"/>
    <x v="2"/>
    <n v="0"/>
  </r>
  <r>
    <n v="1023102"/>
    <x v="4"/>
    <x v="1"/>
    <x v="2"/>
    <s v="1023102"/>
    <s v="GO MM Loin LL VP@ Cj 20k AA"/>
    <s v="Lomo"/>
    <s v="Lomo MM Loin"/>
    <x v="8"/>
    <m/>
    <m/>
    <m/>
    <m/>
    <m/>
    <x v="1"/>
    <x v="5"/>
    <n v="10000.004999999999"/>
    <n v="0"/>
    <x v="2"/>
    <n v="0"/>
  </r>
  <r>
    <n v="1023123"/>
    <x v="4"/>
    <x v="1"/>
    <x v="2"/>
    <s v="1023123"/>
    <s v="GO Lom Vet@ Cj 9k AS"/>
    <s v="Lomo"/>
    <s v="Lomo Vetado"/>
    <x v="8"/>
    <m/>
    <m/>
    <m/>
    <m/>
    <m/>
    <x v="1"/>
    <x v="5"/>
    <n v="2008.34"/>
    <n v="0"/>
    <x v="2"/>
    <n v="0"/>
  </r>
  <r>
    <n v="1023126"/>
    <x v="4"/>
    <x v="1"/>
    <x v="2"/>
    <s v="1023126"/>
    <s v="GO Reco 90/10 @ Cj 20k AS"/>
    <s v="Recortes"/>
    <s v="Recortes No Magro"/>
    <x v="2"/>
    <m/>
    <m/>
    <m/>
    <m/>
    <m/>
    <x v="1"/>
    <x v="5"/>
    <n v="339.99799999999999"/>
    <n v="0"/>
    <x v="2"/>
    <n v="0"/>
  </r>
  <r>
    <n v="1023143"/>
    <x v="4"/>
    <x v="1"/>
    <x v="2"/>
    <s v="1023143"/>
    <s v="GO Platead@ Fi Cj 20k AS"/>
    <s v="Prolijado"/>
    <s v="Prolijado Plateada"/>
    <x v="2"/>
    <m/>
    <m/>
    <m/>
    <m/>
    <m/>
    <x v="1"/>
    <x v="5"/>
    <n v="1000.004"/>
    <n v="0"/>
    <x v="2"/>
    <n v="0"/>
  </r>
  <r>
    <n v="1023144"/>
    <x v="4"/>
    <x v="1"/>
    <x v="2"/>
    <s v="1023144"/>
    <s v="GO Papda C/Cue granel@ Bo Cj AS"/>
    <s v="Plancha"/>
    <s v="Plancha c/Cuero"/>
    <x v="4"/>
    <m/>
    <m/>
    <m/>
    <m/>
    <m/>
    <x v="1"/>
    <x v="5"/>
    <n v="48000.002999999997"/>
    <n v="0"/>
    <x v="2"/>
    <n v="0"/>
  </r>
  <r>
    <n v="1023157"/>
    <x v="4"/>
    <x v="1"/>
    <x v="2"/>
    <s v="1023157"/>
    <s v="GO Lom Tocin@ Cj 20k AS"/>
    <s v="Grasas"/>
    <s v="Grasa Lomo Tocino"/>
    <x v="2"/>
    <m/>
    <m/>
    <m/>
    <m/>
    <m/>
    <x v="1"/>
    <x v="5"/>
    <n v="459.99799999999999"/>
    <n v="0"/>
    <x v="2"/>
    <n v="0"/>
  </r>
  <r>
    <n v="1023163"/>
    <x v="4"/>
    <x v="1"/>
    <x v="2"/>
    <s v="1023163"/>
    <s v="GO Lom Vet &gt;2.0@ Fi Cj 8k AP"/>
    <s v="Lomo"/>
    <s v="Lomo Vetado"/>
    <x v="9"/>
    <m/>
    <m/>
    <m/>
    <m/>
    <m/>
    <x v="1"/>
    <x v="5"/>
    <n v="28995.707999999999"/>
    <n v="0"/>
    <x v="2"/>
    <n v="16000"/>
  </r>
  <r>
    <n v="1023183"/>
    <x v="4"/>
    <x v="1"/>
    <x v="2"/>
    <s v="1023183"/>
    <s v="GO Pech S/Cue@ Vp Cj AS"/>
    <s v="Cost-Pec"/>
    <s v="Cost-Pec Entero"/>
    <x v="4"/>
    <m/>
    <m/>
    <m/>
    <m/>
    <m/>
    <x v="1"/>
    <x v="5"/>
    <n v="20498.907999999999"/>
    <n v="0"/>
    <x v="2"/>
    <n v="0"/>
  </r>
  <r>
    <n v="1023190"/>
    <x v="4"/>
    <x v="1"/>
    <x v="2"/>
    <s v="1023190"/>
    <s v="GO Pana s/Corazon@ Bo Cj 20k AS"/>
    <s v="Subprod"/>
    <s v="Subprod Visceras"/>
    <x v="5"/>
    <m/>
    <m/>
    <m/>
    <m/>
    <m/>
    <x v="1"/>
    <x v="5"/>
    <n v="274974.08500000002"/>
    <n v="0"/>
    <x v="2"/>
    <n v="0"/>
  </r>
  <r>
    <n v="1023194"/>
    <x v="4"/>
    <x v="1"/>
    <x v="2"/>
    <s v="1023194"/>
    <s v="GO Cne Falda Panc@ Bo Cj AP"/>
    <s v="Panceta"/>
    <s v="Panceta s/Cuero"/>
    <x v="9"/>
    <m/>
    <m/>
    <m/>
    <m/>
    <m/>
    <x v="1"/>
    <x v="5"/>
    <n v="5749.7370000000001"/>
    <n v="0"/>
    <x v="2"/>
    <n v="6000"/>
  </r>
  <r>
    <n v="1023247"/>
    <x v="4"/>
    <x v="1"/>
    <x v="2"/>
    <s v="1023247"/>
    <s v="GO Panc Lam 2.5mm@ Cj 5k AS"/>
    <s v="Panceta"/>
    <s v="Panceta s/Cuero"/>
    <x v="8"/>
    <m/>
    <m/>
    <m/>
    <m/>
    <m/>
    <x v="1"/>
    <x v="5"/>
    <n v="955"/>
    <n v="0"/>
    <x v="2"/>
    <n v="0"/>
  </r>
  <r>
    <n v="1023265"/>
    <x v="4"/>
    <x v="1"/>
    <x v="2"/>
    <s v="1023265"/>
    <s v="GO Pta Cos 2h@ Bo Cj 10k AS"/>
    <s v="Cost-Pec"/>
    <s v="Cost-Pec Trozos"/>
    <x v="8"/>
    <m/>
    <m/>
    <m/>
    <m/>
    <m/>
    <x v="1"/>
    <x v="5"/>
    <n v="6600.3159999999998"/>
    <n v="0"/>
    <x v="2"/>
    <n v="0"/>
  </r>
  <r>
    <n v="1023273"/>
    <x v="4"/>
    <x v="1"/>
    <x v="2"/>
    <s v="1023273"/>
    <s v="GO Posta Negra@ Va Cj 20k"/>
    <s v="Pierna"/>
    <s v="Pierna Pulpa Fina"/>
    <x v="5"/>
    <m/>
    <m/>
    <m/>
    <m/>
    <m/>
    <x v="1"/>
    <x v="5"/>
    <n v="43852.071000000004"/>
    <n v="0"/>
    <x v="2"/>
    <n v="0"/>
  </r>
  <r>
    <n v="1023274"/>
    <x v="4"/>
    <x v="1"/>
    <x v="2"/>
    <s v="1023274"/>
    <s v="GO Ganso S/g S/abst @ Va Cj 12k"/>
    <s v="Pierna"/>
    <s v="Pierna Pulpa Fina"/>
    <x v="5"/>
    <m/>
    <m/>
    <m/>
    <m/>
    <m/>
    <x v="1"/>
    <x v="5"/>
    <n v="14346.74"/>
    <n v="0"/>
    <x v="2"/>
    <n v="0"/>
  </r>
  <r>
    <n v="1023283"/>
    <x v="4"/>
    <x v="1"/>
    <x v="2"/>
    <s v="1023283"/>
    <s v="GO Grasa Chaleco@ Cj 10k AS"/>
    <s v="Subprod"/>
    <s v="Subprod Grasa"/>
    <x v="4"/>
    <m/>
    <m/>
    <m/>
    <m/>
    <m/>
    <x v="1"/>
    <x v="5"/>
    <n v="83516.862999999998"/>
    <n v="0"/>
    <x v="2"/>
    <n v="0"/>
  </r>
  <r>
    <n v="1023291"/>
    <x v="4"/>
    <x v="1"/>
    <x v="2"/>
    <s v="1023291"/>
    <s v="GO Hso Costilla 4x 5kg @ Cj 20k AS"/>
    <s v="Huesos"/>
    <s v="Huesos Cuarto Centra"/>
    <x v="2"/>
    <m/>
    <m/>
    <m/>
    <m/>
    <m/>
    <x v="1"/>
    <x v="5"/>
    <n v="116507.217"/>
    <n v="0"/>
    <x v="2"/>
    <n v="0"/>
  </r>
  <r>
    <n v="1023295"/>
    <x v="4"/>
    <x v="1"/>
    <x v="2"/>
    <s v="1023295"/>
    <s v="GO Trip Calib Tub 37/40 Azul# Cj AS"/>
    <s v="Subprod"/>
    <s v="Subprod Tripa"/>
    <x v="0"/>
    <m/>
    <m/>
    <m/>
    <m/>
    <m/>
    <x v="1"/>
    <x v="5"/>
    <n v="1000.004"/>
    <n v="0"/>
    <x v="2"/>
    <n v="0"/>
  </r>
  <r>
    <n v="1023301"/>
    <x v="4"/>
    <x v="1"/>
    <x v="2"/>
    <s v="1023301"/>
    <s v="GO CC Loin LL@ Bo Cj Lom Mad AP"/>
    <s v="Lomo"/>
    <s v="Lomo CC Loin"/>
    <x v="9"/>
    <m/>
    <m/>
    <m/>
    <m/>
    <m/>
    <x v="1"/>
    <x v="5"/>
    <n v="23500.001"/>
    <n v="0"/>
    <x v="2"/>
    <n v="0"/>
  </r>
  <r>
    <n v="1023302"/>
    <x v="4"/>
    <x v="1"/>
    <x v="2"/>
    <s v="1023302"/>
    <s v="GO Mantec@ Cj 20k AS"/>
    <s v="Grasas"/>
    <s v="Grasa Interior"/>
    <x v="6"/>
    <m/>
    <m/>
    <m/>
    <m/>
    <m/>
    <x v="1"/>
    <x v="5"/>
    <n v="227449.84599999999"/>
    <n v="0"/>
    <x v="2"/>
    <n v="0"/>
  </r>
  <r>
    <n v="1023306"/>
    <x v="4"/>
    <x v="1"/>
    <x v="2"/>
    <s v="1023306"/>
    <s v="GO Cue granel@ Bo Cj 20k AS"/>
    <s v="Cueros"/>
    <s v="Cuero Mixto"/>
    <x v="2"/>
    <m/>
    <m/>
    <m/>
    <m/>
    <m/>
    <x v="1"/>
    <x v="5"/>
    <n v="199464.61300000001"/>
    <n v="0"/>
    <x v="2"/>
    <n v="0"/>
  </r>
  <r>
    <n v="1023307"/>
    <x v="4"/>
    <x v="1"/>
    <x v="2"/>
    <s v="1023307"/>
    <s v="GO Pulmon@ Cj 20k AS"/>
    <s v="Subprod"/>
    <s v="Subprod Visceras"/>
    <x v="4"/>
    <m/>
    <m/>
    <m/>
    <m/>
    <m/>
    <x v="1"/>
    <x v="5"/>
    <n v="33249.161999999997"/>
    <n v="0"/>
    <x v="2"/>
    <n v="0"/>
  </r>
  <r>
    <n v="1023319"/>
    <x v="4"/>
    <x v="1"/>
    <x v="2"/>
    <s v="1023319"/>
    <s v="GO Reco 90/10 @ Bo Cj 20k AS"/>
    <s v="Recortes"/>
    <s v="Recortes No Magro"/>
    <x v="6"/>
    <m/>
    <m/>
    <m/>
    <m/>
    <m/>
    <x v="1"/>
    <x v="5"/>
    <n v="9353.0069999999996"/>
    <n v="0"/>
    <x v="2"/>
    <n v="0"/>
  </r>
  <r>
    <n v="1023324"/>
    <x v="4"/>
    <x v="1"/>
    <x v="2"/>
    <s v="1023324"/>
    <s v="GO PpPna 59@ Cj 20k AS"/>
    <s v="Pierna"/>
    <s v="Pierna Pulpa"/>
    <x v="6"/>
    <m/>
    <m/>
    <m/>
    <m/>
    <m/>
    <x v="1"/>
    <x v="5"/>
    <n v="170024.622"/>
    <n v="0"/>
    <x v="2"/>
    <n v="0"/>
  </r>
  <r>
    <n v="1023326"/>
    <x v="4"/>
    <x v="1"/>
    <x v="2"/>
    <s v="1023326"/>
    <s v="GO Corazón Partido@ Cj 10k AS"/>
    <s v="Subprod"/>
    <s v="Subprod Visceras"/>
    <x v="4"/>
    <m/>
    <m/>
    <m/>
    <m/>
    <m/>
    <x v="1"/>
    <x v="5"/>
    <n v="19000"/>
    <n v="0"/>
    <x v="2"/>
    <n v="24000"/>
  </r>
  <r>
    <n v="1023329"/>
    <x v="4"/>
    <x v="1"/>
    <x v="2"/>
    <s v="1023329"/>
    <s v="GO Cue Papda CP@ Cj 20k AS"/>
    <s v="Cueros"/>
    <s v="Cuero Papada"/>
    <x v="3"/>
    <m/>
    <m/>
    <m/>
    <m/>
    <m/>
    <x v="1"/>
    <x v="5"/>
    <n v="40462.32"/>
    <n v="0"/>
    <x v="2"/>
    <n v="0"/>
  </r>
  <r>
    <n v="1023334"/>
    <x v="4"/>
    <x v="1"/>
    <x v="2"/>
    <s v="1023334"/>
    <s v="Cue granel Esp CC@ Cj 20k AS"/>
    <s v="Cueros"/>
    <s v="Cuero Mixto"/>
    <x v="3"/>
    <m/>
    <m/>
    <m/>
    <m/>
    <m/>
    <x v="1"/>
    <x v="5"/>
    <n v="134497.995"/>
    <n v="0"/>
    <x v="2"/>
    <n v="0"/>
  </r>
  <r>
    <n v="1023336"/>
    <x v="4"/>
    <x v="1"/>
    <x v="2"/>
    <s v="1023336"/>
    <s v="Cue granel Esp CC@ Cj 20k AS"/>
    <s v="Cueros"/>
    <s v="Cuero Mixto"/>
    <x v="3"/>
    <m/>
    <m/>
    <m/>
    <m/>
    <m/>
    <x v="1"/>
    <x v="5"/>
    <n v="29668.01"/>
    <n v="0"/>
    <x v="2"/>
    <n v="0"/>
  </r>
  <r>
    <n v="1023343"/>
    <x v="4"/>
    <x v="1"/>
    <x v="2"/>
    <s v="1023343"/>
    <s v="GO Triming 60/40@ Bo Cj 20k AS"/>
    <s v="Recortes"/>
    <s v="Recortes No Magro"/>
    <x v="6"/>
    <m/>
    <m/>
    <m/>
    <m/>
    <m/>
    <x v="1"/>
    <x v="5"/>
    <n v="130890.469"/>
    <n v="0"/>
    <x v="2"/>
    <n v="0"/>
  </r>
  <r>
    <n v="1023349"/>
    <x v="4"/>
    <x v="1"/>
    <x v="2"/>
    <s v="1023349"/>
    <s v="GO Lom Tecla VP@ Cj Lom Ctro"/>
    <s v="Lomo"/>
    <s v="Lomo Centro"/>
    <x v="9"/>
    <m/>
    <m/>
    <m/>
    <m/>
    <m/>
    <x v="1"/>
    <x v="5"/>
    <n v="4371.1180000000004"/>
    <n v="0"/>
    <x v="2"/>
    <n v="2500"/>
  </r>
  <r>
    <n v="1023350"/>
    <x v="4"/>
    <x v="1"/>
    <x v="2"/>
    <s v="1023350"/>
    <s v="Lom Vet &gt;2.0@ VP Cj Lom Vet AP"/>
    <s v="Lomo"/>
    <s v="Lomo Vetado"/>
    <x v="9"/>
    <m/>
    <m/>
    <m/>
    <m/>
    <m/>
    <x v="1"/>
    <x v="5"/>
    <n v="21241.253000000001"/>
    <n v="0"/>
    <x v="2"/>
    <n v="11000"/>
  </r>
  <r>
    <n v="1023351"/>
    <x v="4"/>
    <x v="1"/>
    <x v="2"/>
    <s v="1023351"/>
    <s v="GO Panc S/tec L @VP Cj AP"/>
    <s v="Panceta"/>
    <s v="Panceta s/Cuero"/>
    <x v="9"/>
    <m/>
    <m/>
    <m/>
    <m/>
    <m/>
    <x v="1"/>
    <x v="5"/>
    <n v="9525.616"/>
    <n v="0"/>
    <x v="2"/>
    <n v="0"/>
  </r>
  <r>
    <n v="1023352"/>
    <x v="4"/>
    <x v="1"/>
    <x v="2"/>
    <s v="1023352"/>
    <s v="GO Panc Tec S/cue@ R VP Cj ch AP"/>
    <s v="Panceta"/>
    <s v="Panceta s/Cuero"/>
    <x v="9"/>
    <m/>
    <m/>
    <m/>
    <m/>
    <m/>
    <x v="1"/>
    <x v="5"/>
    <n v="118796.67200000001"/>
    <n v="0"/>
    <x v="2"/>
    <n v="0"/>
  </r>
  <r>
    <n v="1023353"/>
    <x v="4"/>
    <x v="1"/>
    <x v="2"/>
    <s v="1023353"/>
    <s v="GO PpPal 77@ Bo Cj 20k AS"/>
    <s v="Paleta"/>
    <s v="Paleta Pulpa"/>
    <x v="7"/>
    <m/>
    <m/>
    <m/>
    <m/>
    <m/>
    <x v="1"/>
    <x v="5"/>
    <n v="119999.992"/>
    <n v="0"/>
    <x v="2"/>
    <n v="0"/>
  </r>
  <r>
    <n v="1023354"/>
    <x v="4"/>
    <x v="1"/>
    <x v="2"/>
    <s v="1023354"/>
    <s v="GO PernilM 1 kg down@ Cj 10k AS"/>
    <s v="Pernil"/>
    <s v="Pernil Mano"/>
    <x v="2"/>
    <m/>
    <m/>
    <m/>
    <m/>
    <m/>
    <x v="1"/>
    <x v="5"/>
    <n v="11982.976000000001"/>
    <n v="0"/>
    <x v="2"/>
    <n v="0"/>
  </r>
  <r>
    <n v="1023355"/>
    <x v="4"/>
    <x v="1"/>
    <x v="2"/>
    <s v="1023355"/>
    <s v="GO Pulmon@ Cj 20k AS"/>
    <s v="Subprod"/>
    <s v="Subprod Visceras"/>
    <x v="0"/>
    <m/>
    <m/>
    <m/>
    <m/>
    <m/>
    <x v="1"/>
    <x v="5"/>
    <n v="25000.007000000001"/>
    <n v="0"/>
    <x v="2"/>
    <n v="0"/>
  </r>
  <r>
    <n v="1023362"/>
    <x v="4"/>
    <x v="1"/>
    <x v="2"/>
    <s v="1023362"/>
    <s v="GO Cuarto Delant @ COM Cj AS"/>
    <s v="Vara Gordo"/>
    <s v="Vara Cuarto Delanter"/>
    <x v="2"/>
    <m/>
    <m/>
    <m/>
    <m/>
    <m/>
    <x v="1"/>
    <x v="5"/>
    <n v="18953.823"/>
    <n v="0"/>
    <x v="2"/>
    <n v="0"/>
  </r>
  <r>
    <n v="1023363"/>
    <x v="4"/>
    <x v="1"/>
    <x v="2"/>
    <s v="1023363"/>
    <s v="GO Cuarto Trasero @ COM Cj AS"/>
    <s v="Vara Gordo"/>
    <s v="Vara Cuarto Trasero"/>
    <x v="2"/>
    <m/>
    <m/>
    <m/>
    <m/>
    <m/>
    <x v="1"/>
    <x v="5"/>
    <n v="17400.096000000001"/>
    <n v="0"/>
    <x v="2"/>
    <n v="0"/>
  </r>
  <r>
    <n v="1023364"/>
    <x v="4"/>
    <x v="1"/>
    <x v="2"/>
    <s v="1023364"/>
    <s v="GO Manos @ COM Cj 20k AS"/>
    <s v="Subprod"/>
    <s v="Subprod Patas-Manos"/>
    <x v="2"/>
    <m/>
    <m/>
    <m/>
    <m/>
    <m/>
    <x v="1"/>
    <x v="5"/>
    <n v="491.94600000000003"/>
    <n v="0"/>
    <x v="2"/>
    <n v="0"/>
  </r>
  <r>
    <n v="1023365"/>
    <x v="4"/>
    <x v="1"/>
    <x v="2"/>
    <s v="1023365"/>
    <s v="GO Mantec @ COM Cj AS"/>
    <s v="Grasas"/>
    <s v="Grasa Interior"/>
    <x v="2"/>
    <m/>
    <m/>
    <m/>
    <m/>
    <m/>
    <x v="1"/>
    <x v="5"/>
    <n v="676.07399999999996"/>
    <n v="0"/>
    <x v="2"/>
    <n v="0"/>
  </r>
  <r>
    <n v="1023366"/>
    <x v="4"/>
    <x v="1"/>
    <x v="2"/>
    <s v="1023366"/>
    <s v="GO Patas @ COM Cj 20k AS"/>
    <s v="Subprod"/>
    <s v="Subprod Patas-Manos"/>
    <x v="2"/>
    <m/>
    <m/>
    <m/>
    <m/>
    <m/>
    <x v="1"/>
    <x v="5"/>
    <n v="596.44200000000001"/>
    <n v="0"/>
    <x v="2"/>
    <n v="0"/>
  </r>
  <r>
    <n v="1023367"/>
    <x v="4"/>
    <x v="1"/>
    <x v="2"/>
    <s v="1023367"/>
    <s v="GO Cab Ent @ COM Cj 20k AS"/>
    <s v="Cabeza"/>
    <s v="Cabeza Entera"/>
    <x v="2"/>
    <m/>
    <m/>
    <m/>
    <m/>
    <m/>
    <x v="1"/>
    <x v="5"/>
    <n v="3373.1669999999999"/>
    <n v="0"/>
    <x v="2"/>
    <n v="0"/>
  </r>
  <r>
    <n v="1023368"/>
    <x v="4"/>
    <x v="1"/>
    <x v="2"/>
    <s v="1023368"/>
    <s v="GO Cuarto Central @ COM Cj AS"/>
    <s v="Vara Gordo"/>
    <s v="Vara Cuarto Central"/>
    <x v="2"/>
    <m/>
    <m/>
    <m/>
    <m/>
    <m/>
    <x v="1"/>
    <x v="5"/>
    <n v="17005.421999999999"/>
    <n v="0"/>
    <x v="2"/>
    <n v="0"/>
  </r>
  <r>
    <n v="1023375"/>
    <x v="4"/>
    <x v="1"/>
    <x v="2"/>
    <s v="1023375"/>
    <s v="GO Útero @ Bo Cj 20k AS"/>
    <s v="Subprod"/>
    <s v="Subprod Tripa"/>
    <x v="6"/>
    <m/>
    <m/>
    <m/>
    <m/>
    <m/>
    <x v="1"/>
    <x v="5"/>
    <n v="4600.0020000000004"/>
    <n v="0"/>
    <x v="2"/>
    <n v="0"/>
  </r>
  <r>
    <n v="1023383"/>
    <x v="4"/>
    <x v="1"/>
    <x v="2"/>
    <s v="1023383"/>
    <s v="GO Riñón Ent@ Bo Cj 20k AS"/>
    <s v="Subprod"/>
    <s v="Subprod Visceras"/>
    <x v="6"/>
    <m/>
    <m/>
    <m/>
    <m/>
    <m/>
    <x v="1"/>
    <x v="5"/>
    <n v="52500.002999999997"/>
    <n v="0"/>
    <x v="2"/>
    <n v="0"/>
  </r>
  <r>
    <n v="1023391"/>
    <x v="4"/>
    <x v="1"/>
    <x v="2"/>
    <s v="1023391"/>
    <s v="GO Triming 90/10@ Cj 20k AS"/>
    <s v="Recortes"/>
    <s v="Recortes No Magro"/>
    <x v="7"/>
    <m/>
    <m/>
    <m/>
    <m/>
    <m/>
    <x v="1"/>
    <x v="5"/>
    <n v="16182.550999999999"/>
    <n v="0"/>
    <x v="2"/>
    <n v="0"/>
  </r>
  <r>
    <n v="1030224"/>
    <x v="4"/>
    <x v="2"/>
    <x v="0"/>
    <s v="1030224"/>
    <s v="PV Tru Larg@ Bo Cj 15k AS"/>
    <s v="Trutro"/>
    <s v="Trutro Largo"/>
    <x v="0"/>
    <n v="-7248"/>
    <n v="103248"/>
    <n v="96000"/>
    <n v="20767"/>
    <n v="75233"/>
    <x v="99"/>
    <x v="95"/>
    <m/>
    <n v="0"/>
    <x v="2"/>
    <n v="96000"/>
  </r>
  <r>
    <n v="1030230"/>
    <x v="4"/>
    <x v="2"/>
    <x v="0"/>
    <s v="1030230"/>
    <s v="PV Piel Tru@ Bo Cj SO"/>
    <s v="Recortes"/>
    <s v="Recortes Piel"/>
    <x v="0"/>
    <n v="8358"/>
    <n v="0"/>
    <n v="8358"/>
    <n v="4307"/>
    <n v="0"/>
    <x v="561"/>
    <x v="5"/>
    <m/>
    <n v="4307"/>
    <x v="0"/>
    <n v="0"/>
  </r>
  <r>
    <n v="1030309"/>
    <x v="4"/>
    <x v="2"/>
    <x v="0"/>
    <s v="1030309"/>
    <s v="PV Cog MA 15 kg@ Bo Cj 15k SO"/>
    <s v="Menudencias"/>
    <s v="Menudencias Cogote"/>
    <x v="4"/>
    <n v="3450"/>
    <n v="0"/>
    <n v="3450"/>
    <n v="3450"/>
    <n v="0"/>
    <x v="562"/>
    <x v="5"/>
    <m/>
    <n v="3450"/>
    <x v="0"/>
    <n v="0"/>
  </r>
  <r>
    <n v="1030332"/>
    <x v="4"/>
    <x v="2"/>
    <x v="0"/>
    <s v="1030332"/>
    <s v="PV Tru Ala@ Ex Bo Cj AS"/>
    <s v="Ala"/>
    <s v="Ala Trutro"/>
    <x v="1"/>
    <n v="-10952"/>
    <n v="10952"/>
    <n v="0"/>
    <n v="-28169"/>
    <n v="10952"/>
    <x v="77"/>
    <x v="5"/>
    <m/>
    <n v="0"/>
    <x v="2"/>
    <n v="0"/>
  </r>
  <r>
    <n v="1030355"/>
    <x v="4"/>
    <x v="2"/>
    <x v="0"/>
    <s v="1030355"/>
    <s v="PV Rabadilla@ Bo Cj 10K AS"/>
    <s v="Varios"/>
    <s v="Varios Carcasa"/>
    <x v="1"/>
    <n v="57791"/>
    <n v="62208"/>
    <n v="120000"/>
    <m/>
    <m/>
    <x v="1"/>
    <x v="5"/>
    <m/>
    <n v="0"/>
    <x v="2"/>
    <n v="0"/>
  </r>
  <r>
    <n v="1030355"/>
    <x v="4"/>
    <x v="2"/>
    <x v="0"/>
    <s v="1030355"/>
    <s v="PV Rabadilla@ Bo Cj 10K AS"/>
    <s v="Varios"/>
    <s v="Varios Carcasa"/>
    <x v="7"/>
    <m/>
    <m/>
    <m/>
    <n v="-12009"/>
    <n v="74008"/>
    <x v="563"/>
    <x v="5"/>
    <m/>
    <n v="62000"/>
    <x v="0"/>
    <n v="0"/>
  </r>
  <r>
    <n v="1030378"/>
    <x v="4"/>
    <x v="2"/>
    <x v="0"/>
    <s v="1030378"/>
    <s v="PV Corazón@ Blo 10k Cj AS"/>
    <s v="Menudencias"/>
    <s v="Menudencias Corazón"/>
    <x v="1"/>
    <n v="1847"/>
    <n v="0"/>
    <n v="1847"/>
    <m/>
    <m/>
    <x v="1"/>
    <x v="5"/>
    <m/>
    <n v="0"/>
    <x v="2"/>
    <n v="0"/>
  </r>
  <r>
    <n v="1030419"/>
    <x v="4"/>
    <x v="2"/>
    <x v="0"/>
    <s v="1030419"/>
    <s v="PV Hígad@ Bo Cj 15k SO"/>
    <s v="Menudencias"/>
    <s v="Menudencias Hígado"/>
    <x v="2"/>
    <m/>
    <m/>
    <m/>
    <m/>
    <m/>
    <x v="1"/>
    <x v="3"/>
    <m/>
    <n v="-24000"/>
    <x v="1"/>
    <n v="0"/>
  </r>
  <r>
    <n v="1030498"/>
    <x v="4"/>
    <x v="2"/>
    <x v="0"/>
    <s v="1030498"/>
    <s v="PV Contre@ Bo Cj 10k AS"/>
    <s v="Menudencias"/>
    <s v="Menudencias Contre"/>
    <x v="1"/>
    <n v="1630"/>
    <n v="0"/>
    <n v="1630"/>
    <m/>
    <m/>
    <x v="1"/>
    <x v="5"/>
    <m/>
    <n v="0"/>
    <x v="2"/>
    <n v="0"/>
  </r>
  <r>
    <n v="1030498"/>
    <x v="4"/>
    <x v="2"/>
    <x v="0"/>
    <s v="1030498"/>
    <s v="PV Contre@ Bo Cj 10k AS"/>
    <s v="Menudencias"/>
    <s v="Menudencias Contre"/>
    <x v="0"/>
    <n v="0"/>
    <n v="10149"/>
    <n v="10149"/>
    <n v="0"/>
    <n v="10149"/>
    <x v="564"/>
    <x v="5"/>
    <m/>
    <n v="10149"/>
    <x v="0"/>
    <n v="0"/>
  </r>
  <r>
    <n v="1030525"/>
    <x v="4"/>
    <x v="2"/>
    <x v="0"/>
    <s v="1030525"/>
    <s v="PV Tru Ala@ Ex blo Cj 15k SO"/>
    <s v="Ala"/>
    <s v="Ala Trutro"/>
    <x v="2"/>
    <n v="0"/>
    <n v="48000"/>
    <n v="48000"/>
    <m/>
    <m/>
    <x v="1"/>
    <x v="5"/>
    <m/>
    <n v="0"/>
    <x v="2"/>
    <n v="0"/>
  </r>
  <r>
    <n v="1030535"/>
    <x v="4"/>
    <x v="2"/>
    <x v="0"/>
    <s v="1030535"/>
    <s v="PV Tru Larg MA@ Bo Cj SO"/>
    <s v="Trutro"/>
    <s v="Trutro Largo"/>
    <x v="4"/>
    <n v="3584"/>
    <n v="44416"/>
    <n v="48000"/>
    <n v="3821"/>
    <n v="44179"/>
    <x v="2"/>
    <x v="83"/>
    <m/>
    <n v="4000"/>
    <x v="0"/>
    <n v="22000"/>
  </r>
  <r>
    <n v="1030542"/>
    <x v="4"/>
    <x v="2"/>
    <x v="0"/>
    <s v="1030542"/>
    <s v="PV PchDeh S/p S/f@ Bo Cj 15k SO"/>
    <s v="Pech Desh"/>
    <s v="Pech Desh s/Piel"/>
    <x v="4"/>
    <n v="1050"/>
    <n v="0"/>
    <n v="1050"/>
    <n v="1050"/>
    <n v="0"/>
    <x v="565"/>
    <x v="5"/>
    <m/>
    <n v="1050"/>
    <x v="0"/>
    <n v="0"/>
  </r>
  <r>
    <n v="1030545"/>
    <x v="4"/>
    <x v="2"/>
    <x v="0"/>
    <s v="1030545"/>
    <s v="PV TruDeh Cort S/h S/p@ Bo Cj AS"/>
    <s v="Trutro Desh"/>
    <s v="Trutro Desh Corto"/>
    <x v="0"/>
    <n v="-4401"/>
    <n v="4401"/>
    <n v="0"/>
    <n v="-13001"/>
    <n v="4401"/>
    <x v="77"/>
    <x v="5"/>
    <m/>
    <n v="0"/>
    <x v="2"/>
    <n v="0"/>
  </r>
  <r>
    <n v="1030635"/>
    <x v="4"/>
    <x v="2"/>
    <x v="0"/>
    <s v="1030635"/>
    <s v="PV Cog MA@ Bo Cj 10k AS"/>
    <s v="Menudencias"/>
    <s v="Menudencias Cogote"/>
    <x v="1"/>
    <n v="11140"/>
    <n v="0"/>
    <n v="11140"/>
    <m/>
    <m/>
    <x v="1"/>
    <x v="5"/>
    <m/>
    <n v="0"/>
    <x v="2"/>
    <n v="0"/>
  </r>
  <r>
    <n v="1030670"/>
    <x v="4"/>
    <x v="2"/>
    <x v="0"/>
    <s v="1030670"/>
    <s v="PV PchDeh S/p c/f MA@ Cj 15k AS"/>
    <s v="Pech Desh"/>
    <s v="Pech Desh s/Piel"/>
    <x v="0"/>
    <n v="2333"/>
    <n v="45667"/>
    <n v="48000"/>
    <n v="8100"/>
    <n v="39899"/>
    <x v="2"/>
    <x v="13"/>
    <m/>
    <n v="0"/>
    <x v="2"/>
    <n v="24000"/>
  </r>
  <r>
    <n v="1030672"/>
    <x v="4"/>
    <x v="2"/>
    <x v="0"/>
    <s v="1030672"/>
    <s v="PV Tru Larg He@ Ex Bo Cj 15K AS"/>
    <s v="Trutro"/>
    <s v="Trutro Largo"/>
    <x v="1"/>
    <n v="60"/>
    <n v="0"/>
    <n v="0"/>
    <n v="60"/>
    <n v="0"/>
    <x v="77"/>
    <x v="5"/>
    <m/>
    <n v="0"/>
    <x v="2"/>
    <n v="0"/>
  </r>
  <r>
    <n v="1030720"/>
    <x v="4"/>
    <x v="2"/>
    <x v="0"/>
    <s v="1030720"/>
    <s v="PV Piel Tru@ Bo Cj AS"/>
    <s v="Recortes"/>
    <s v="Recortes Piel"/>
    <x v="1"/>
    <n v="1117"/>
    <n v="0"/>
    <n v="1117"/>
    <m/>
    <m/>
    <x v="1"/>
    <x v="5"/>
    <m/>
    <n v="0"/>
    <x v="2"/>
    <n v="0"/>
  </r>
  <r>
    <n v="1030720"/>
    <x v="4"/>
    <x v="2"/>
    <x v="0"/>
    <s v="1030720"/>
    <s v="PV Piel Tru@ Bo Cj AS"/>
    <s v="Recortes"/>
    <s v="Recortes Piel"/>
    <x v="0"/>
    <n v="0"/>
    <n v="48000"/>
    <n v="48000"/>
    <n v="0"/>
    <n v="48000"/>
    <x v="2"/>
    <x v="13"/>
    <m/>
    <n v="0"/>
    <x v="2"/>
    <n v="0"/>
  </r>
  <r>
    <n v="1030736"/>
    <x v="4"/>
    <x v="2"/>
    <x v="0"/>
    <s v="1030736"/>
    <s v="PV PchDeh c/p@ Cj 17,5k AS"/>
    <s v="Pech Desh"/>
    <s v="Pech Desh c/Piel"/>
    <x v="0"/>
    <n v="495"/>
    <n v="0"/>
    <n v="0"/>
    <n v="495"/>
    <n v="0"/>
    <x v="77"/>
    <x v="5"/>
    <m/>
    <n v="0"/>
    <x v="2"/>
    <n v="0"/>
  </r>
  <r>
    <n v="1030740"/>
    <x v="4"/>
    <x v="2"/>
    <x v="0"/>
    <s v="1030740"/>
    <s v="PV PchDeh S/p S/ten C/f@ Cj 20k AS"/>
    <s v="Pech Desh"/>
    <s v="Pech Desh c/Piel"/>
    <x v="3"/>
    <n v="105"/>
    <n v="0"/>
    <n v="0"/>
    <n v="105"/>
    <n v="0"/>
    <x v="77"/>
    <x v="5"/>
    <m/>
    <n v="0"/>
    <x v="2"/>
    <n v="0"/>
  </r>
  <r>
    <n v="1030744"/>
    <x v="4"/>
    <x v="2"/>
    <x v="0"/>
    <s v="1030744"/>
    <s v="PV Cab Ent MA@ Cj 15k AS"/>
    <s v="Menudencias"/>
    <s v="Menudencias Cabeza"/>
    <x v="1"/>
    <n v="11174"/>
    <n v="0"/>
    <n v="11174"/>
    <m/>
    <m/>
    <x v="1"/>
    <x v="5"/>
    <m/>
    <n v="0"/>
    <x v="2"/>
    <n v="0"/>
  </r>
  <r>
    <n v="1030755"/>
    <x v="4"/>
    <x v="2"/>
    <x v="0"/>
    <s v="1030755"/>
    <s v="PV Osob@ Cj 14k AS"/>
    <s v="Trutro"/>
    <s v="Trutro Osobuco"/>
    <x v="0"/>
    <n v="28"/>
    <n v="0"/>
    <n v="0"/>
    <n v="14"/>
    <n v="0"/>
    <x v="77"/>
    <x v="5"/>
    <m/>
    <n v="0"/>
    <x v="2"/>
    <n v="0"/>
  </r>
  <r>
    <n v="1030780"/>
    <x v="4"/>
    <x v="2"/>
    <x v="0"/>
    <s v="1030780"/>
    <s v="PV Pch Ent c/p s/m@ Bo Cj 20k AS"/>
    <s v="Pech"/>
    <s v="Pech Entera"/>
    <x v="0"/>
    <n v="13"/>
    <n v="0"/>
    <n v="0"/>
    <n v="13"/>
    <n v="0"/>
    <x v="77"/>
    <x v="5"/>
    <m/>
    <n v="0"/>
    <x v="2"/>
    <n v="0"/>
  </r>
  <r>
    <n v="1030788"/>
    <x v="4"/>
    <x v="2"/>
    <x v="0"/>
    <s v="1030788"/>
    <s v="PV Pta Ala MA@ Bo Cj AS"/>
    <s v="Ala"/>
    <s v="Ala Punta"/>
    <x v="1"/>
    <n v="-2755"/>
    <n v="229"/>
    <n v="0"/>
    <n v="-3615"/>
    <n v="229"/>
    <x v="77"/>
    <x v="5"/>
    <m/>
    <n v="0"/>
    <x v="2"/>
    <n v="0"/>
  </r>
  <r>
    <n v="1030239"/>
    <x v="4"/>
    <x v="2"/>
    <x v="1"/>
    <s v="1030239"/>
    <s v="PV Ctro Pta Ala 30 Lb@ Bo Cj SO"/>
    <s v="Ala"/>
    <s v="Ala Centro Punta"/>
    <x v="5"/>
    <n v="12709"/>
    <n v="11291"/>
    <n v="24000"/>
    <n v="19312"/>
    <n v="4688"/>
    <x v="7"/>
    <x v="116"/>
    <m/>
    <n v="4.9830000000001746"/>
    <x v="0"/>
    <n v="0"/>
  </r>
  <r>
    <n v="1030265"/>
    <x v="4"/>
    <x v="2"/>
    <x v="1"/>
    <s v="1030265"/>
    <s v="Pv PchDeh S/p@ Jp SO"/>
    <s v="Pech Desh"/>
    <s v="Pech Desh s/Piel"/>
    <x v="7"/>
    <n v="-43786"/>
    <n v="108586"/>
    <n v="64800"/>
    <n v="-43200"/>
    <n v="64800"/>
    <x v="522"/>
    <x v="606"/>
    <m/>
    <n v="0"/>
    <x v="2"/>
    <n v="0"/>
  </r>
  <r>
    <n v="1030321"/>
    <x v="4"/>
    <x v="2"/>
    <x v="1"/>
    <s v="1030321"/>
    <s v="PV Pch MA 8% 14-16 Lb@ Bo Cj 20k SO"/>
    <s v="Pech"/>
    <s v="Pech Entera"/>
    <x v="5"/>
    <n v="-5301"/>
    <n v="6120"/>
    <n v="0"/>
    <n v="-5301"/>
    <n v="6120"/>
    <x v="77"/>
    <x v="5"/>
    <m/>
    <n v="0"/>
    <x v="2"/>
    <n v="0"/>
  </r>
  <r>
    <n v="1030325"/>
    <x v="4"/>
    <x v="2"/>
    <x v="1"/>
    <s v="1030325"/>
    <s v="PV Ctro Pta Ala 30 Lb@ Bo Cj SO"/>
    <s v="Ala"/>
    <s v="Ala Centro Punta"/>
    <x v="5"/>
    <n v="14"/>
    <n v="0"/>
    <n v="0"/>
    <n v="14"/>
    <n v="0"/>
    <x v="77"/>
    <x v="5"/>
    <m/>
    <n v="0"/>
    <x v="2"/>
    <n v="0"/>
  </r>
  <r>
    <n v="1030327"/>
    <x v="4"/>
    <x v="2"/>
    <x v="1"/>
    <s v="1030327"/>
    <s v="PV PchDeh@ Bo Cj 20k SO"/>
    <s v="Pech Desh"/>
    <s v="Pech Desh s/Piel"/>
    <x v="6"/>
    <n v="2900"/>
    <n v="45100"/>
    <n v="48000"/>
    <n v="2900"/>
    <n v="45100"/>
    <x v="2"/>
    <x v="607"/>
    <m/>
    <n v="-20"/>
    <x v="1"/>
    <n v="0"/>
  </r>
  <r>
    <n v="1030337"/>
    <x v="4"/>
    <x v="2"/>
    <x v="1"/>
    <s v="1030337"/>
    <s v="PV PchDeh@ Blo Cj 15k SO"/>
    <s v="Pech Desh"/>
    <s v="Pech Desh s/Piel"/>
    <x v="6"/>
    <n v="8273"/>
    <n v="183726"/>
    <n v="192000"/>
    <n v="10425"/>
    <n v="181575"/>
    <x v="76"/>
    <x v="1"/>
    <m/>
    <n v="0"/>
    <x v="2"/>
    <n v="0"/>
  </r>
  <r>
    <n v="1030355"/>
    <x v="4"/>
    <x v="2"/>
    <x v="1"/>
    <s v="1030355"/>
    <s v="PV Rabadilla@ Bo Cj 10K AS"/>
    <s v="Varios"/>
    <s v="Varios Carcasa"/>
    <x v="7"/>
    <m/>
    <m/>
    <m/>
    <m/>
    <m/>
    <x v="1"/>
    <x v="608"/>
    <m/>
    <n v="-128500"/>
    <x v="1"/>
    <n v="0"/>
  </r>
  <r>
    <n v="1030360"/>
    <x v="4"/>
    <x v="2"/>
    <x v="1"/>
    <s v="1030360"/>
    <s v="PV Pch MA 15% 14-16 Lb@ Bo Cj 20k SO"/>
    <s v="Pech"/>
    <s v="Pech Entera"/>
    <x v="5"/>
    <n v="-745"/>
    <n v="5520"/>
    <n v="4775"/>
    <n v="-745"/>
    <n v="5520"/>
    <x v="566"/>
    <x v="609"/>
    <m/>
    <n v="12.283999999999651"/>
    <x v="0"/>
    <n v="0"/>
  </r>
  <r>
    <n v="1030366"/>
    <x v="4"/>
    <x v="2"/>
    <x v="1"/>
    <s v="1030366"/>
    <s v="PV Pch MA 8% 12-14 Lb@ Bo Cj 20k SO"/>
    <s v="Pech"/>
    <s v="Pech Entera"/>
    <x v="5"/>
    <n v="-1749"/>
    <n v="4269"/>
    <n v="2520"/>
    <n v="-2531"/>
    <n v="5051"/>
    <x v="463"/>
    <x v="610"/>
    <m/>
    <n v="0.50399999999990541"/>
    <x v="0"/>
    <n v="0"/>
  </r>
  <r>
    <n v="1030370"/>
    <x v="4"/>
    <x v="2"/>
    <x v="1"/>
    <s v="1030370"/>
    <s v="PV Triming Pch@ Cj 40 Lbs SO"/>
    <s v="Recortes"/>
    <s v="Recortes Estándar"/>
    <x v="5"/>
    <n v="2274"/>
    <n v="9726"/>
    <n v="12000"/>
    <n v="406"/>
    <n v="11594"/>
    <x v="21"/>
    <x v="611"/>
    <m/>
    <n v="206.60800000000017"/>
    <x v="0"/>
    <n v="0"/>
  </r>
  <r>
    <n v="1030376"/>
    <x v="4"/>
    <x v="2"/>
    <x v="1"/>
    <s v="1030376"/>
    <s v="PV Pch MA 8% 16-18 Lb@ Bo Cj 15k SO"/>
    <s v="Pech"/>
    <s v="Pech Entera"/>
    <x v="5"/>
    <n v="-1980"/>
    <n v="3240"/>
    <n v="1260"/>
    <n v="-1980"/>
    <n v="3240"/>
    <x v="567"/>
    <x v="612"/>
    <m/>
    <n v="0.47299999999995634"/>
    <x v="0"/>
    <n v="0"/>
  </r>
  <r>
    <n v="1030378"/>
    <x v="4"/>
    <x v="2"/>
    <x v="1"/>
    <s v="1030378"/>
    <s v="PV Corazón@ Blo 10k Cj AS"/>
    <s v="Menudencias"/>
    <s v="Menudencias Corazón"/>
    <x v="7"/>
    <m/>
    <m/>
    <m/>
    <m/>
    <m/>
    <x v="1"/>
    <x v="613"/>
    <m/>
    <n v="-1800"/>
    <x v="1"/>
    <n v="0"/>
  </r>
  <r>
    <n v="1030379"/>
    <x v="4"/>
    <x v="2"/>
    <x v="1"/>
    <s v="1030379"/>
    <s v="PV PchDeh S/p@ Bo Cj 20k SO"/>
    <s v="Pech Desh"/>
    <s v="Pech Desh s/Piel"/>
    <x v="5"/>
    <n v="9373"/>
    <n v="566627"/>
    <n v="576000"/>
    <n v="14002"/>
    <n v="585998"/>
    <x v="115"/>
    <x v="614"/>
    <m/>
    <n v="124.57499999995343"/>
    <x v="0"/>
    <n v="0"/>
  </r>
  <r>
    <n v="1030388"/>
    <x v="4"/>
    <x v="2"/>
    <x v="1"/>
    <s v="1030388"/>
    <s v="PV Garra B MA@ Bo Cj 15k SO"/>
    <s v="Patas"/>
    <s v="Patas Garras"/>
    <x v="2"/>
    <n v="16538"/>
    <n v="0"/>
    <n v="16538"/>
    <n v="17785"/>
    <n v="19462"/>
    <x v="568"/>
    <x v="84"/>
    <m/>
    <n v="1247"/>
    <x v="0"/>
    <n v="0"/>
  </r>
  <r>
    <n v="1030389"/>
    <x v="4"/>
    <x v="2"/>
    <x v="1"/>
    <s v="1030389"/>
    <s v="PV Garra B HE@ Bo Cj 15k SO"/>
    <s v="Patas"/>
    <s v="Patas Garras"/>
    <x v="2"/>
    <n v="4455"/>
    <n v="0"/>
    <n v="4455"/>
    <n v="4455"/>
    <n v="0"/>
    <x v="569"/>
    <x v="615"/>
    <m/>
    <n v="0"/>
    <x v="2"/>
    <n v="0"/>
  </r>
  <r>
    <n v="1030390"/>
    <x v="4"/>
    <x v="2"/>
    <x v="1"/>
    <s v="1030390"/>
    <s v="PV Garra A HE@ Bo Cj 15k SO"/>
    <s v="Patas"/>
    <s v="Patas Garras"/>
    <x v="2"/>
    <n v="90"/>
    <n v="0"/>
    <n v="0"/>
    <n v="90"/>
    <n v="0"/>
    <x v="77"/>
    <x v="5"/>
    <m/>
    <n v="0"/>
    <x v="2"/>
    <n v="0"/>
  </r>
  <r>
    <n v="1030419"/>
    <x v="4"/>
    <x v="2"/>
    <x v="1"/>
    <s v="1030419"/>
    <s v="PV Hígad@ Bo Cj 15k SO"/>
    <s v="Menudencias"/>
    <s v="Menudencias Hígado"/>
    <x v="2"/>
    <n v="15"/>
    <n v="21750"/>
    <n v="21765"/>
    <n v="15"/>
    <n v="23985"/>
    <x v="7"/>
    <x v="5"/>
    <m/>
    <n v="24000"/>
    <x v="0"/>
    <n v="0"/>
  </r>
  <r>
    <n v="1030424"/>
    <x v="4"/>
    <x v="2"/>
    <x v="1"/>
    <s v="1030424"/>
    <s v="PV PchDeh Mrps C/piel @ Cj 18k AS"/>
    <s v="Pech Desh"/>
    <s v="Pech Desh c/Piel"/>
    <x v="5"/>
    <n v="-6214"/>
    <n v="78215"/>
    <n v="72000"/>
    <n v="-16144"/>
    <n v="78144"/>
    <x v="563"/>
    <x v="616"/>
    <m/>
    <n v="-9985.0510000000068"/>
    <x v="1"/>
    <n v="0"/>
  </r>
  <r>
    <n v="1030452"/>
    <x v="4"/>
    <x v="2"/>
    <x v="1"/>
    <s v="1030452"/>
    <s v="PV Pech USA 10 - 12 LB@ Bo Hor Cj 11k SO"/>
    <s v="Pech Desh"/>
    <s v="Pech Desh s/Piel"/>
    <x v="5"/>
    <n v="16403"/>
    <n v="7597"/>
    <n v="24000"/>
    <n v="16403"/>
    <n v="7597"/>
    <x v="7"/>
    <x v="617"/>
    <m/>
    <n v="413.21600000000035"/>
    <x v="0"/>
    <n v="0"/>
  </r>
  <r>
    <n v="1030461"/>
    <x v="4"/>
    <x v="2"/>
    <x v="1"/>
    <s v="1030461"/>
    <s v="PV Pech USA 8 - 10 LB@ Bo Hor Cj 11k SO"/>
    <s v="Pech Desh"/>
    <s v="Pech Desh s/Piel"/>
    <x v="5"/>
    <n v="-12714"/>
    <n v="7200"/>
    <n v="0"/>
    <n v="-12714"/>
    <n v="7200"/>
    <x v="77"/>
    <x v="5"/>
    <m/>
    <n v="0"/>
    <x v="2"/>
    <n v="0"/>
  </r>
  <r>
    <n v="1030468"/>
    <x v="4"/>
    <x v="2"/>
    <x v="1"/>
    <s v="1030468"/>
    <s v="PV TruDeh Cort Sp Heinz@ Blo Cj 15 kg SO"/>
    <s v="Trutro Desh"/>
    <s v="Trutro Desh Corto"/>
    <x v="7"/>
    <n v="30"/>
    <n v="0"/>
    <n v="0"/>
    <n v="30"/>
    <n v="0"/>
    <x v="77"/>
    <x v="5"/>
    <m/>
    <n v="0"/>
    <x v="2"/>
    <n v="0"/>
  </r>
  <r>
    <n v="1030498"/>
    <x v="4"/>
    <x v="2"/>
    <x v="1"/>
    <s v="1030498"/>
    <s v="PV Contre@ Bo Cj 10k AS"/>
    <s v="Menudencias"/>
    <s v="Menudencias Contre"/>
    <x v="7"/>
    <m/>
    <m/>
    <m/>
    <m/>
    <m/>
    <x v="1"/>
    <x v="618"/>
    <m/>
    <n v="-1600"/>
    <x v="1"/>
    <n v="0"/>
  </r>
  <r>
    <n v="1030505"/>
    <x v="4"/>
    <x v="2"/>
    <x v="1"/>
    <s v="1030505"/>
    <s v="PV File s/t@ Bo Cj 18k SO"/>
    <s v="Pech Desh"/>
    <s v="Pech Desh Filete"/>
    <x v="5"/>
    <n v="-5296"/>
    <n v="17296"/>
    <n v="12000"/>
    <n v="-5412"/>
    <n v="17412"/>
    <x v="21"/>
    <x v="611"/>
    <m/>
    <n v="206.60800000000017"/>
    <x v="0"/>
    <n v="0"/>
  </r>
  <r>
    <n v="1030506"/>
    <x v="4"/>
    <x v="2"/>
    <x v="1"/>
    <s v="1030506"/>
    <s v="PV PechDeh S/p@ Bo Cj 20k SO"/>
    <s v="Pech Desh"/>
    <s v="Pech Desh s/Piel"/>
    <x v="2"/>
    <n v="1380"/>
    <n v="0"/>
    <n v="1380"/>
    <n v="1380"/>
    <n v="0"/>
    <x v="570"/>
    <x v="619"/>
    <m/>
    <n v="0"/>
    <x v="2"/>
    <n v="0"/>
  </r>
  <r>
    <n v="1030525"/>
    <x v="4"/>
    <x v="2"/>
    <x v="1"/>
    <s v="1030525"/>
    <s v="PV Tru Ala@ Ex blo Cj 15k SO"/>
    <s v="Ala"/>
    <s v="Ala Trutro"/>
    <x v="2"/>
    <m/>
    <m/>
    <m/>
    <n v="60"/>
    <n v="47940"/>
    <x v="2"/>
    <x v="13"/>
    <m/>
    <n v="0"/>
    <x v="2"/>
    <n v="0"/>
  </r>
  <r>
    <n v="1030555"/>
    <x v="4"/>
    <x v="2"/>
    <x v="1"/>
    <s v="1030555"/>
    <s v="PV Corazon@ 20k Cj SO"/>
    <s v="Menudencias"/>
    <s v="Menudencias Corazón"/>
    <x v="5"/>
    <n v="200"/>
    <n v="8607"/>
    <n v="8807"/>
    <n v="200"/>
    <n v="8607"/>
    <x v="571"/>
    <x v="620"/>
    <m/>
    <n v="-633"/>
    <x v="1"/>
    <n v="0"/>
  </r>
  <r>
    <n v="1030566"/>
    <x v="4"/>
    <x v="2"/>
    <x v="1"/>
    <s v="1030566"/>
    <s v="PV Ctro Pta Ala B MA@ Bo Cj SO"/>
    <s v="Ala"/>
    <s v="Ala Centro Punta"/>
    <x v="2"/>
    <n v="0"/>
    <n v="18408"/>
    <n v="18408"/>
    <n v="2684"/>
    <n v="21315"/>
    <x v="7"/>
    <x v="3"/>
    <m/>
    <n v="0"/>
    <x v="2"/>
    <n v="0"/>
  </r>
  <r>
    <n v="1030635"/>
    <x v="4"/>
    <x v="2"/>
    <x v="1"/>
    <s v="1030635"/>
    <s v="PV Cog MA@ Bo Cj 10k AS"/>
    <s v="Menudencias"/>
    <s v="Menudencias Cogote"/>
    <x v="7"/>
    <m/>
    <m/>
    <m/>
    <m/>
    <m/>
    <x v="1"/>
    <x v="442"/>
    <m/>
    <n v="-11000"/>
    <x v="1"/>
    <n v="0"/>
  </r>
  <r>
    <n v="1030658"/>
    <x v="4"/>
    <x v="2"/>
    <x v="1"/>
    <s v="1030658"/>
    <s v="PV TruDeh Cort s/h S/p @ Cj AS"/>
    <s v="Trutro Desh"/>
    <s v="Trutro Desh Corto"/>
    <x v="6"/>
    <n v="1114"/>
    <n v="286886"/>
    <n v="288000"/>
    <n v="23275"/>
    <n v="264725"/>
    <x v="75"/>
    <x v="621"/>
    <m/>
    <n v="-208.32000000000698"/>
    <x v="1"/>
    <n v="0"/>
  </r>
  <r>
    <n v="1030683"/>
    <x v="4"/>
    <x v="2"/>
    <x v="1"/>
    <s v="1030683"/>
    <s v="PV Tru Larg@ Bo Cj 15k AS"/>
    <s v="Trutro"/>
    <s v="Trutro Largo"/>
    <x v="2"/>
    <n v="-45750"/>
    <n v="309750"/>
    <n v="264000"/>
    <n v="-45750"/>
    <n v="309750"/>
    <x v="127"/>
    <x v="243"/>
    <m/>
    <n v="0"/>
    <x v="2"/>
    <n v="0"/>
  </r>
  <r>
    <n v="1030684"/>
    <x v="4"/>
    <x v="2"/>
    <x v="1"/>
    <s v="1030684"/>
    <s v="PV Garra A MA@ Bo Cj 15k AS"/>
    <s v="Patas"/>
    <s v="Patas Garras"/>
    <x v="2"/>
    <n v="14716"/>
    <n v="12573"/>
    <n v="27289"/>
    <n v="5488"/>
    <n v="21284"/>
    <x v="572"/>
    <x v="3"/>
    <m/>
    <n v="2772"/>
    <x v="0"/>
    <n v="0"/>
  </r>
  <r>
    <n v="1030685"/>
    <x v="4"/>
    <x v="2"/>
    <x v="1"/>
    <s v="1030685"/>
    <s v="PV Ctro Pta Ala@ Bo Cj 15k AS"/>
    <s v="Ala"/>
    <s v="Ala Centro Punta"/>
    <x v="2"/>
    <n v="45347"/>
    <n v="146653"/>
    <n v="192000"/>
    <n v="46634"/>
    <n v="145366"/>
    <x v="76"/>
    <x v="1"/>
    <m/>
    <n v="0"/>
    <x v="2"/>
    <n v="0"/>
  </r>
  <r>
    <n v="1030686"/>
    <x v="4"/>
    <x v="2"/>
    <x v="1"/>
    <s v="1030686"/>
    <s v="PV Cog S/piel MA@ Bo Cj 15k AS"/>
    <s v="Menudencias"/>
    <s v="Menudencias Cogote"/>
    <x v="2"/>
    <n v="-42211"/>
    <n v="121868"/>
    <n v="79657"/>
    <n v="-27900"/>
    <n v="123900"/>
    <x v="99"/>
    <x v="95"/>
    <m/>
    <n v="0"/>
    <x v="2"/>
    <n v="0"/>
  </r>
  <r>
    <n v="1030710"/>
    <x v="4"/>
    <x v="2"/>
    <x v="1"/>
    <s v="1030710"/>
    <s v="PV Corazon s/a@Blo 15Kg Jp SO"/>
    <s v="Menudencias"/>
    <s v="Menudencias Corazón"/>
    <x v="7"/>
    <n v="1235"/>
    <n v="0"/>
    <n v="1235"/>
    <n v="7875"/>
    <n v="3150"/>
    <x v="573"/>
    <x v="228"/>
    <m/>
    <n v="0"/>
    <x v="2"/>
    <n v="0"/>
  </r>
  <r>
    <n v="1030711"/>
    <x v="4"/>
    <x v="2"/>
    <x v="1"/>
    <s v="1030711"/>
    <s v="PV CONTRE S/m @Blo 15Kg Jp SO"/>
    <s v="Menudencias"/>
    <s v="Menudencias Contre"/>
    <x v="7"/>
    <n v="3444"/>
    <n v="0"/>
    <n v="3444"/>
    <n v="7281"/>
    <n v="0"/>
    <x v="574"/>
    <x v="5"/>
    <m/>
    <n v="7281"/>
    <x v="0"/>
    <n v="0"/>
  </r>
  <r>
    <n v="1030720"/>
    <x v="4"/>
    <x v="2"/>
    <x v="1"/>
    <s v="1030720"/>
    <s v="PV Piel Tru@ Bo Cj AS"/>
    <s v="Recortes"/>
    <s v="Recortes Piel"/>
    <x v="7"/>
    <m/>
    <m/>
    <m/>
    <n v="0"/>
    <n v="24000"/>
    <x v="7"/>
    <x v="622"/>
    <m/>
    <n v="-1100"/>
    <x v="1"/>
    <n v="0"/>
  </r>
  <r>
    <n v="1030735"/>
    <x v="4"/>
    <x v="2"/>
    <x v="1"/>
    <s v="1030735"/>
    <s v="PV Cog MA 30Lb@ Bo Cj 15k SO"/>
    <s v="Menudencias"/>
    <s v="Menudencias Cogote"/>
    <x v="5"/>
    <n v="-15251"/>
    <n v="39251"/>
    <n v="24000"/>
    <n v="-50559"/>
    <n v="39251"/>
    <x v="77"/>
    <x v="507"/>
    <m/>
    <n v="-19050.864000000001"/>
    <x v="1"/>
    <n v="0"/>
  </r>
  <r>
    <n v="1030743"/>
    <x v="4"/>
    <x v="2"/>
    <x v="1"/>
    <s v="1030743"/>
    <s v="PV MA Tru Lar@ Bo Cj 16k AS"/>
    <s v="Trutro"/>
    <s v="Trutro Largo"/>
    <x v="2"/>
    <n v="917"/>
    <n v="4083"/>
    <n v="5000"/>
    <n v="0"/>
    <n v="4000"/>
    <x v="93"/>
    <x v="88"/>
    <m/>
    <n v="-1000"/>
    <x v="1"/>
    <n v="0"/>
  </r>
  <r>
    <n v="1030745"/>
    <x v="4"/>
    <x v="2"/>
    <x v="1"/>
    <s v="1030745"/>
    <s v="PV Higad 40Lb@ Bo Cj 18k SO"/>
    <s v="Menudencias"/>
    <s v="Menudencias Hígado"/>
    <x v="5"/>
    <n v="12430"/>
    <n v="0"/>
    <n v="12430"/>
    <n v="-3105"/>
    <n v="0"/>
    <x v="77"/>
    <x v="623"/>
    <m/>
    <n v="-12432.380999999999"/>
    <x v="1"/>
    <n v="0"/>
  </r>
  <r>
    <n v="1030765"/>
    <x v="4"/>
    <x v="2"/>
    <x v="1"/>
    <s v="1030765"/>
    <s v="PV Corazn @ Bo Cj 15K AS"/>
    <s v="Menudencias"/>
    <s v="Menudencias Corazón"/>
    <x v="7"/>
    <n v="1860"/>
    <n v="0"/>
    <n v="1860"/>
    <n v="660"/>
    <n v="0"/>
    <x v="77"/>
    <x v="5"/>
    <m/>
    <n v="0"/>
    <x v="2"/>
    <n v="0"/>
  </r>
  <r>
    <n v="1030773"/>
    <x v="4"/>
    <x v="2"/>
    <x v="1"/>
    <s v="1030773"/>
    <s v="PV Pch Filete 1 kg @Bo CJ 14Kg AS"/>
    <s v="Pech Desh"/>
    <s v="Pech Desh Filete"/>
    <x v="5"/>
    <n v="-8025"/>
    <n v="32025"/>
    <n v="24000"/>
    <n v="-5106"/>
    <n v="41106"/>
    <x v="305"/>
    <x v="624"/>
    <m/>
    <n v="5200.6349999999984"/>
    <x v="0"/>
    <n v="0"/>
  </r>
  <r>
    <n v="1030782"/>
    <x v="4"/>
    <x v="2"/>
    <x v="1"/>
    <s v="1030782"/>
    <s v="PV Pech USA 12-15 LB @BO Hor Cj 15k AS"/>
    <s v="Pech Desh"/>
    <s v="Pech Desh s/Piel"/>
    <x v="5"/>
    <n v="-32821"/>
    <n v="6960"/>
    <n v="0"/>
    <n v="-32821"/>
    <n v="6960"/>
    <x v="77"/>
    <x v="5"/>
    <m/>
    <n v="0"/>
    <x v="2"/>
    <n v="0"/>
  </r>
  <r>
    <n v="1030783"/>
    <x v="4"/>
    <x v="2"/>
    <x v="1"/>
    <s v="1030783"/>
    <s v="PV Pch MA 8% 18-20 Lb@ Bo Cj 20k AS"/>
    <s v="Pech"/>
    <s v="Pech Entera"/>
    <x v="5"/>
    <n v="-690"/>
    <n v="810"/>
    <n v="0"/>
    <n v="-690"/>
    <n v="810"/>
    <x v="77"/>
    <x v="5"/>
    <m/>
    <n v="0"/>
    <x v="2"/>
    <n v="0"/>
  </r>
  <r>
    <n v="1030784"/>
    <x v="4"/>
    <x v="2"/>
    <x v="1"/>
    <s v="1030784"/>
    <s v="PV Pch MA 15% 16-18 Lb@ Bo Cj 20k AS"/>
    <s v="Pech"/>
    <s v="Pech Entera"/>
    <x v="5"/>
    <n v="1689"/>
    <n v="3600"/>
    <n v="5289"/>
    <n v="1689"/>
    <n v="3600"/>
    <x v="575"/>
    <x v="625"/>
    <m/>
    <n v="0.56900000000041473"/>
    <x v="0"/>
    <n v="0"/>
  </r>
  <r>
    <n v="1030785"/>
    <x v="4"/>
    <x v="2"/>
    <x v="1"/>
    <s v="1030785"/>
    <s v="PV Pch MA 15% 18-20 Lb@ Bo Cj 20k AS"/>
    <s v="Pech"/>
    <s v="Pech Entera"/>
    <x v="5"/>
    <n v="98"/>
    <n v="1080"/>
    <n v="1178"/>
    <n v="98"/>
    <n v="1080"/>
    <x v="576"/>
    <x v="5"/>
    <m/>
    <n v="1178"/>
    <x v="0"/>
    <n v="0"/>
  </r>
  <r>
    <n v="1030792"/>
    <x v="4"/>
    <x v="2"/>
    <x v="1"/>
    <s v="1030792"/>
    <s v="PV Fil C/ten MA NMr@ Cj 15 kg AS"/>
    <s v="Pech Desh"/>
    <s v="Pech Desh Filete"/>
    <x v="6"/>
    <n v="20250"/>
    <n v="15750"/>
    <n v="36000"/>
    <n v="20250"/>
    <n v="27750"/>
    <x v="2"/>
    <x v="13"/>
    <m/>
    <n v="0"/>
    <x v="2"/>
    <n v="0"/>
  </r>
  <r>
    <n v="1030802"/>
    <x v="4"/>
    <x v="2"/>
    <x v="1"/>
    <s v="1030802"/>
    <s v="PV PDM @ Bo Cj 15k AS"/>
    <s v="Carne Recuperada"/>
    <s v="Carne Recuperada"/>
    <x v="6"/>
    <n v="-14"/>
    <n v="14"/>
    <n v="0"/>
    <m/>
    <m/>
    <x v="1"/>
    <x v="5"/>
    <m/>
    <n v="0"/>
    <x v="2"/>
    <n v="0"/>
  </r>
  <r>
    <n v="1030804"/>
    <x v="4"/>
    <x v="2"/>
    <x v="1"/>
    <s v="1030804"/>
    <s v="PV Higa Indus@ Bo Jp 600k AS"/>
    <s v="Menudencias"/>
    <s v="Menudencias Hígado"/>
    <x v="7"/>
    <m/>
    <m/>
    <m/>
    <n v="0"/>
    <n v="10800"/>
    <x v="577"/>
    <x v="161"/>
    <m/>
    <n v="0"/>
    <x v="2"/>
    <n v="0"/>
  </r>
  <r>
    <n v="1030224"/>
    <x v="4"/>
    <x v="2"/>
    <x v="2"/>
    <s v="1030224"/>
    <s v="PV Tru Larg@ Bo Cj 15k AS"/>
    <s v="Trutro"/>
    <s v="Trutro Largo"/>
    <x v="7"/>
    <m/>
    <m/>
    <m/>
    <m/>
    <m/>
    <x v="1"/>
    <x v="5"/>
    <n v="103245"/>
    <n v="0"/>
    <x v="2"/>
    <n v="96000"/>
  </r>
  <r>
    <n v="1030239"/>
    <x v="4"/>
    <x v="2"/>
    <x v="2"/>
    <s v="1030239"/>
    <s v="PV Ctro Pta Ala 30 Lb@ Bo Cj SO"/>
    <s v="Ala"/>
    <s v="Ala Centro Punta"/>
    <x v="5"/>
    <m/>
    <m/>
    <m/>
    <m/>
    <m/>
    <x v="1"/>
    <x v="5"/>
    <n v="11297"/>
    <n v="0"/>
    <x v="2"/>
    <n v="0"/>
  </r>
  <r>
    <n v="1030265"/>
    <x v="4"/>
    <x v="2"/>
    <x v="2"/>
    <s v="1030265"/>
    <s v="Pv PchDeh S/p@ Jp SO"/>
    <s v="Pech Desh"/>
    <s v="Pech Desh s/Piel"/>
    <x v="7"/>
    <m/>
    <m/>
    <m/>
    <m/>
    <m/>
    <x v="1"/>
    <x v="5"/>
    <n v="108584"/>
    <n v="0"/>
    <x v="2"/>
    <n v="0"/>
  </r>
  <r>
    <n v="1030321"/>
    <x v="4"/>
    <x v="2"/>
    <x v="2"/>
    <s v="1030321"/>
    <s v="PV Pch MA 8% 14-16 Lb@ Bo Cj 20k SO"/>
    <s v="Pech"/>
    <s v="Pech Entera"/>
    <x v="5"/>
    <m/>
    <m/>
    <m/>
    <m/>
    <m/>
    <x v="1"/>
    <x v="5"/>
    <n v="6125"/>
    <n v="0"/>
    <x v="2"/>
    <n v="0"/>
  </r>
  <r>
    <n v="1030327"/>
    <x v="4"/>
    <x v="2"/>
    <x v="2"/>
    <s v="1030327"/>
    <s v="PV PchDeh@ Bo Cj 20k SO"/>
    <s v="Pech Desh"/>
    <s v="Pech Desh s/Piel"/>
    <x v="6"/>
    <m/>
    <m/>
    <m/>
    <m/>
    <m/>
    <x v="1"/>
    <x v="5"/>
    <n v="45096"/>
    <n v="0"/>
    <x v="2"/>
    <n v="0"/>
  </r>
  <r>
    <n v="1030332"/>
    <x v="4"/>
    <x v="2"/>
    <x v="2"/>
    <s v="1030332"/>
    <s v="PV Tru Ala@ Ex Bo Cj AS"/>
    <s v="Ala"/>
    <s v="Ala Trutro"/>
    <x v="7"/>
    <m/>
    <m/>
    <m/>
    <m/>
    <m/>
    <x v="1"/>
    <x v="5"/>
    <n v="10953"/>
    <n v="0"/>
    <x v="2"/>
    <n v="0"/>
  </r>
  <r>
    <n v="1030337"/>
    <x v="4"/>
    <x v="2"/>
    <x v="2"/>
    <s v="1030337"/>
    <s v="PV PchDeh@ Blo Cj 15k SO"/>
    <s v="Pech Desh"/>
    <s v="Pech Desh s/Piel"/>
    <x v="6"/>
    <m/>
    <m/>
    <m/>
    <m/>
    <m/>
    <x v="1"/>
    <x v="5"/>
    <n v="183730"/>
    <n v="0"/>
    <x v="2"/>
    <n v="0"/>
  </r>
  <r>
    <n v="1030355"/>
    <x v="4"/>
    <x v="2"/>
    <x v="2"/>
    <s v="1030355"/>
    <s v="PV Rabadilla@ Bo Cj 10K AS"/>
    <s v="Varios"/>
    <s v="Varios Carcasa"/>
    <x v="7"/>
    <m/>
    <m/>
    <m/>
    <m/>
    <m/>
    <x v="1"/>
    <x v="5"/>
    <n v="62213"/>
    <n v="0"/>
    <x v="2"/>
    <n v="0"/>
  </r>
  <r>
    <n v="1030360"/>
    <x v="4"/>
    <x v="2"/>
    <x v="2"/>
    <s v="1030360"/>
    <s v="PV Pch MA 15% 14-16 Lb@ Bo Cj 20k SO"/>
    <s v="Pech"/>
    <s v="Pech Entera"/>
    <x v="5"/>
    <m/>
    <m/>
    <m/>
    <m/>
    <m/>
    <x v="1"/>
    <x v="5"/>
    <n v="5523"/>
    <n v="0"/>
    <x v="2"/>
    <n v="0"/>
  </r>
  <r>
    <n v="1030366"/>
    <x v="4"/>
    <x v="2"/>
    <x v="2"/>
    <s v="1030366"/>
    <s v="PV Pch MA 8% 12-14 Lb@ Bo Cj 20k SO"/>
    <s v="Pech"/>
    <s v="Pech Entera"/>
    <x v="5"/>
    <m/>
    <m/>
    <m/>
    <m/>
    <m/>
    <x v="1"/>
    <x v="5"/>
    <n v="4270"/>
    <n v="0"/>
    <x v="2"/>
    <n v="0"/>
  </r>
  <r>
    <n v="1030370"/>
    <x v="4"/>
    <x v="2"/>
    <x v="2"/>
    <s v="1030370"/>
    <s v="PV Triming Pch@ Cj 40 Lbs SO"/>
    <s v="Recortes"/>
    <s v="Recortes Estándar"/>
    <x v="5"/>
    <m/>
    <m/>
    <m/>
    <m/>
    <m/>
    <x v="1"/>
    <x v="5"/>
    <n v="9727"/>
    <n v="0"/>
    <x v="2"/>
    <n v="0"/>
  </r>
  <r>
    <n v="1030376"/>
    <x v="4"/>
    <x v="2"/>
    <x v="2"/>
    <s v="1030376"/>
    <s v="PV Pch MA 8% 16-18 Lb@ Bo Cj 15k SO"/>
    <s v="Pech"/>
    <s v="Pech Entera"/>
    <x v="5"/>
    <m/>
    <m/>
    <m/>
    <m/>
    <m/>
    <x v="1"/>
    <x v="5"/>
    <n v="3238"/>
    <n v="0"/>
    <x v="2"/>
    <n v="0"/>
  </r>
  <r>
    <n v="1030379"/>
    <x v="4"/>
    <x v="2"/>
    <x v="2"/>
    <s v="1030379"/>
    <s v="PV PchDeh S/p@ Bo Cj 20k SO"/>
    <s v="Pech Desh"/>
    <s v="Pech Desh s/Piel"/>
    <x v="5"/>
    <m/>
    <m/>
    <m/>
    <m/>
    <m/>
    <x v="1"/>
    <x v="5"/>
    <n v="566626"/>
    <n v="0"/>
    <x v="2"/>
    <n v="0"/>
  </r>
  <r>
    <n v="1030419"/>
    <x v="4"/>
    <x v="2"/>
    <x v="2"/>
    <s v="1030419"/>
    <s v="PV Hígad@ Bo Cj 15k SO"/>
    <s v="Menudencias"/>
    <s v="Menudencias Hígado"/>
    <x v="2"/>
    <m/>
    <m/>
    <m/>
    <m/>
    <m/>
    <x v="1"/>
    <x v="5"/>
    <n v="21748"/>
    <n v="0"/>
    <x v="2"/>
    <n v="0"/>
  </r>
  <r>
    <n v="1030424"/>
    <x v="4"/>
    <x v="2"/>
    <x v="2"/>
    <s v="1030424"/>
    <s v="PV PchDeh Mrps C/piel @ Cj 18k AS"/>
    <s v="Pech Desh"/>
    <s v="Pech Desh c/Piel"/>
    <x v="5"/>
    <m/>
    <m/>
    <m/>
    <m/>
    <m/>
    <x v="1"/>
    <x v="5"/>
    <n v="78212"/>
    <n v="0"/>
    <x v="2"/>
    <n v="0"/>
  </r>
  <r>
    <n v="1030452"/>
    <x v="4"/>
    <x v="2"/>
    <x v="2"/>
    <s v="1030452"/>
    <s v="PV Pech USA 10 - 12 LB@ Bo Hor Cj 11k SO"/>
    <s v="Pech Desh"/>
    <s v="Pech Desh s/Piel"/>
    <x v="5"/>
    <m/>
    <m/>
    <m/>
    <m/>
    <m/>
    <x v="1"/>
    <x v="5"/>
    <n v="7594"/>
    <n v="0"/>
    <x v="2"/>
    <n v="0"/>
  </r>
  <r>
    <n v="1030461"/>
    <x v="4"/>
    <x v="2"/>
    <x v="2"/>
    <s v="1030461"/>
    <s v="PV Pech USA 8 - 10 LB@ Bo Hor Cj 11k SO"/>
    <s v="Pech Desh"/>
    <s v="Pech Desh s/Piel"/>
    <x v="5"/>
    <m/>
    <m/>
    <m/>
    <m/>
    <m/>
    <x v="1"/>
    <x v="5"/>
    <n v="7201"/>
    <n v="0"/>
    <x v="2"/>
    <n v="0"/>
  </r>
  <r>
    <n v="1030498"/>
    <x v="4"/>
    <x v="2"/>
    <x v="2"/>
    <s v="1030498"/>
    <s v="PV Contre@ Bo Cj 10k AS"/>
    <s v="Menudencias"/>
    <s v="Menudencias Contre"/>
    <x v="7"/>
    <m/>
    <m/>
    <m/>
    <m/>
    <m/>
    <x v="1"/>
    <x v="5"/>
    <n v="10152"/>
    <n v="0"/>
    <x v="2"/>
    <n v="0"/>
  </r>
  <r>
    <n v="1030505"/>
    <x v="4"/>
    <x v="2"/>
    <x v="2"/>
    <s v="1030505"/>
    <s v="PV File s/t@ Bo Cj 18k SO"/>
    <s v="Pech Desh"/>
    <s v="Pech Desh Filete"/>
    <x v="5"/>
    <m/>
    <m/>
    <m/>
    <m/>
    <m/>
    <x v="1"/>
    <x v="5"/>
    <n v="17299"/>
    <n v="0"/>
    <x v="2"/>
    <n v="0"/>
  </r>
  <r>
    <n v="1030525"/>
    <x v="4"/>
    <x v="2"/>
    <x v="2"/>
    <s v="1030525"/>
    <s v="PV Tru Ala@ Ex blo Cj 15k SO"/>
    <s v="Ala"/>
    <s v="Ala Trutro"/>
    <x v="2"/>
    <m/>
    <m/>
    <m/>
    <m/>
    <m/>
    <x v="1"/>
    <x v="5"/>
    <n v="48000"/>
    <n v="0"/>
    <x v="2"/>
    <n v="0"/>
  </r>
  <r>
    <n v="1030535"/>
    <x v="4"/>
    <x v="2"/>
    <x v="2"/>
    <s v="1030535"/>
    <s v="PV Tru Larg MA@ Bo Cj SO"/>
    <s v="Trutro"/>
    <s v="Trutro Largo"/>
    <x v="4"/>
    <m/>
    <m/>
    <m/>
    <m/>
    <m/>
    <x v="1"/>
    <x v="5"/>
    <n v="44418"/>
    <n v="0"/>
    <x v="2"/>
    <n v="22000"/>
  </r>
  <r>
    <n v="1030545"/>
    <x v="4"/>
    <x v="2"/>
    <x v="2"/>
    <s v="1030545"/>
    <s v="PV TruDeh Cort S/h S/p@ Bo Cj AS"/>
    <s v="Trutro Desh"/>
    <s v="Trutro Desh Corto"/>
    <x v="7"/>
    <m/>
    <m/>
    <m/>
    <m/>
    <m/>
    <x v="1"/>
    <x v="5"/>
    <n v="4405"/>
    <n v="0"/>
    <x v="2"/>
    <n v="0"/>
  </r>
  <r>
    <n v="1030555"/>
    <x v="4"/>
    <x v="2"/>
    <x v="2"/>
    <s v="1030555"/>
    <s v="PV Corazon@ 20k Cj SO"/>
    <s v="Menudencias"/>
    <s v="Menudencias Corazón"/>
    <x v="5"/>
    <m/>
    <m/>
    <m/>
    <m/>
    <m/>
    <x v="1"/>
    <x v="5"/>
    <n v="8604"/>
    <n v="0"/>
    <x v="2"/>
    <n v="0"/>
  </r>
  <r>
    <n v="1030566"/>
    <x v="4"/>
    <x v="2"/>
    <x v="2"/>
    <s v="1030566"/>
    <s v="PV Ctro Pta Ala B MA@ Bo Cj SO"/>
    <s v="Ala"/>
    <s v="Ala Centro Punta"/>
    <x v="2"/>
    <m/>
    <m/>
    <m/>
    <m/>
    <m/>
    <x v="1"/>
    <x v="5"/>
    <n v="18407"/>
    <n v="0"/>
    <x v="2"/>
    <n v="0"/>
  </r>
  <r>
    <n v="1030658"/>
    <x v="4"/>
    <x v="2"/>
    <x v="2"/>
    <s v="1030658"/>
    <s v="PV TruDeh Cort s/h S/p @ Cj AS"/>
    <s v="Trutro Desh"/>
    <s v="Trutro Desh Corto"/>
    <x v="6"/>
    <m/>
    <m/>
    <m/>
    <m/>
    <m/>
    <x v="1"/>
    <x v="5"/>
    <n v="308900"/>
    <n v="0"/>
    <x v="2"/>
    <n v="0"/>
  </r>
  <r>
    <n v="1030670"/>
    <x v="4"/>
    <x v="2"/>
    <x v="2"/>
    <s v="1030670"/>
    <s v="PV PchDeh S/p c/f MA@ Cj 15k AS"/>
    <s v="Pech Desh"/>
    <s v="Pech Desh s/Piel"/>
    <x v="7"/>
    <m/>
    <m/>
    <m/>
    <m/>
    <m/>
    <x v="1"/>
    <x v="5"/>
    <n v="45666"/>
    <n v="0"/>
    <x v="2"/>
    <n v="24000"/>
  </r>
  <r>
    <n v="1030683"/>
    <x v="4"/>
    <x v="2"/>
    <x v="2"/>
    <s v="1030683"/>
    <s v="PV Tru Larg@ Bo Cj 15k AS"/>
    <s v="Trutro"/>
    <s v="Trutro Largo"/>
    <x v="2"/>
    <m/>
    <m/>
    <m/>
    <m/>
    <m/>
    <x v="1"/>
    <x v="5"/>
    <n v="309750"/>
    <n v="0"/>
    <x v="2"/>
    <n v="0"/>
  </r>
  <r>
    <n v="1030684"/>
    <x v="4"/>
    <x v="2"/>
    <x v="2"/>
    <s v="1030684"/>
    <s v="PV Garra A MA@ Bo Cj 15k AS"/>
    <s v="Patas"/>
    <s v="Patas Garras"/>
    <x v="2"/>
    <m/>
    <m/>
    <m/>
    <m/>
    <m/>
    <x v="1"/>
    <x v="5"/>
    <n v="12577"/>
    <n v="0"/>
    <x v="2"/>
    <n v="0"/>
  </r>
  <r>
    <n v="1030685"/>
    <x v="4"/>
    <x v="2"/>
    <x v="2"/>
    <s v="1030685"/>
    <s v="PV Ctro Pta Ala@ Bo Cj 15k AS"/>
    <s v="Ala"/>
    <s v="Ala Centro Punta"/>
    <x v="2"/>
    <m/>
    <m/>
    <m/>
    <m/>
    <m/>
    <x v="1"/>
    <x v="5"/>
    <n v="146658"/>
    <n v="0"/>
    <x v="2"/>
    <n v="0"/>
  </r>
  <r>
    <n v="1030686"/>
    <x v="4"/>
    <x v="2"/>
    <x v="2"/>
    <s v="1030686"/>
    <s v="PV Cog S/piel MA@ Bo Cj 15k AS"/>
    <s v="Menudencias"/>
    <s v="Menudencias Cogote"/>
    <x v="2"/>
    <m/>
    <m/>
    <m/>
    <m/>
    <m/>
    <x v="1"/>
    <x v="5"/>
    <n v="121868"/>
    <n v="0"/>
    <x v="2"/>
    <n v="0"/>
  </r>
  <r>
    <n v="1030720"/>
    <x v="4"/>
    <x v="2"/>
    <x v="2"/>
    <s v="1030720"/>
    <s v="PV Piel Tru@ Bo Cj AS"/>
    <s v="Recortes"/>
    <s v="Recortes Piel"/>
    <x v="7"/>
    <m/>
    <m/>
    <m/>
    <m/>
    <m/>
    <x v="1"/>
    <x v="5"/>
    <n v="48000"/>
    <n v="0"/>
    <x v="2"/>
    <n v="0"/>
  </r>
  <r>
    <n v="1030735"/>
    <x v="4"/>
    <x v="2"/>
    <x v="2"/>
    <s v="1030735"/>
    <s v="PV Cog MA 30Lb@ Bo Cj 15k SO"/>
    <s v="Menudencias"/>
    <s v="Menudencias Cogote"/>
    <x v="5"/>
    <m/>
    <m/>
    <m/>
    <m/>
    <m/>
    <x v="1"/>
    <x v="5"/>
    <n v="39246"/>
    <n v="0"/>
    <x v="2"/>
    <n v="0"/>
  </r>
  <r>
    <n v="1030743"/>
    <x v="4"/>
    <x v="2"/>
    <x v="2"/>
    <s v="1030743"/>
    <s v="PV MA Tru Lar@ Bo Cj 16k AS"/>
    <s v="Trutro"/>
    <s v="Trutro Largo"/>
    <x v="2"/>
    <m/>
    <m/>
    <m/>
    <m/>
    <m/>
    <x v="1"/>
    <x v="5"/>
    <n v="4086"/>
    <n v="0"/>
    <x v="2"/>
    <n v="0"/>
  </r>
  <r>
    <n v="1030773"/>
    <x v="4"/>
    <x v="2"/>
    <x v="2"/>
    <s v="1030773"/>
    <s v="PV Pch Filete 1 kg @Bo CJ 14Kg AS"/>
    <s v="Pech Desh"/>
    <s v="Pech Desh Filete"/>
    <x v="5"/>
    <m/>
    <m/>
    <m/>
    <m/>
    <m/>
    <x v="1"/>
    <x v="5"/>
    <n v="32028"/>
    <n v="0"/>
    <x v="2"/>
    <n v="0"/>
  </r>
  <r>
    <n v="1030782"/>
    <x v="4"/>
    <x v="2"/>
    <x v="2"/>
    <s v="1030782"/>
    <s v="PV Pech USA 12-15 LB @BO Hor Cj 15k AS"/>
    <s v="Pech Desh"/>
    <s v="Pech Desh s/Piel"/>
    <x v="5"/>
    <m/>
    <m/>
    <m/>
    <m/>
    <m/>
    <x v="1"/>
    <x v="5"/>
    <n v="6958"/>
    <n v="0"/>
    <x v="2"/>
    <n v="0"/>
  </r>
  <r>
    <n v="1030783"/>
    <x v="4"/>
    <x v="2"/>
    <x v="2"/>
    <s v="1030783"/>
    <s v="PV Pch MA 8% 18-20 Lb@ Bo Cj 20k AS"/>
    <s v="Pech"/>
    <s v="Pech Entera"/>
    <x v="5"/>
    <m/>
    <m/>
    <m/>
    <m/>
    <m/>
    <x v="1"/>
    <x v="5"/>
    <n v="806"/>
    <n v="0"/>
    <x v="2"/>
    <n v="0"/>
  </r>
  <r>
    <n v="1030784"/>
    <x v="4"/>
    <x v="2"/>
    <x v="2"/>
    <s v="1030784"/>
    <s v="PV Pch MA 15% 16-18 Lb@ Bo Cj 20k AS"/>
    <s v="Pech"/>
    <s v="Pech Entera"/>
    <x v="5"/>
    <m/>
    <m/>
    <m/>
    <m/>
    <m/>
    <x v="1"/>
    <x v="5"/>
    <n v="3602"/>
    <n v="0"/>
    <x v="2"/>
    <n v="0"/>
  </r>
  <r>
    <n v="1030785"/>
    <x v="4"/>
    <x v="2"/>
    <x v="2"/>
    <s v="1030785"/>
    <s v="PV Pch MA 15% 18-20 Lb@ Bo Cj 20k AS"/>
    <s v="Pech"/>
    <s v="Pech Entera"/>
    <x v="5"/>
    <m/>
    <m/>
    <m/>
    <m/>
    <m/>
    <x v="1"/>
    <x v="5"/>
    <n v="1081"/>
    <n v="0"/>
    <x v="2"/>
    <n v="0"/>
  </r>
  <r>
    <n v="1030788"/>
    <x v="4"/>
    <x v="2"/>
    <x v="2"/>
    <s v="1030788"/>
    <s v="PV Pta Ala MA@ Bo Cj AS"/>
    <s v="Ala"/>
    <s v="Ala Punta"/>
    <x v="7"/>
    <m/>
    <m/>
    <m/>
    <m/>
    <m/>
    <x v="1"/>
    <x v="5"/>
    <n v="231"/>
    <n v="0"/>
    <x v="2"/>
    <n v="0"/>
  </r>
  <r>
    <n v="1030792"/>
    <x v="4"/>
    <x v="2"/>
    <x v="2"/>
    <s v="1030792"/>
    <s v="PV Fil C/ten MA NMr@ Cj 15 kg AS"/>
    <s v="Pech Desh"/>
    <s v="Pech Desh Filete"/>
    <x v="6"/>
    <m/>
    <m/>
    <m/>
    <m/>
    <m/>
    <x v="1"/>
    <x v="5"/>
    <n v="15746"/>
    <n v="0"/>
    <x v="2"/>
    <n v="0"/>
  </r>
  <r>
    <n v="1010877"/>
    <x v="5"/>
    <x v="0"/>
    <x v="0"/>
    <s v="1010877"/>
    <s v="PO Molleja Mrps@ Cj 10k AS"/>
    <s v="Menudencias"/>
    <s v="Menudencias Contre"/>
    <x v="0"/>
    <n v="31954"/>
    <n v="103356"/>
    <n v="135310"/>
    <n v="31954"/>
    <n v="103356"/>
    <x v="578"/>
    <x v="128"/>
    <m/>
    <n v="-8690"/>
    <x v="1"/>
    <n v="48000"/>
  </r>
  <r>
    <n v="1011042"/>
    <x v="5"/>
    <x v="0"/>
    <x v="0"/>
    <s v="1011042"/>
    <s v="PO Pta Espinaz@ Cj 10k AS"/>
    <s v="Cazuela"/>
    <s v="Cazuela Espinazo"/>
    <x v="0"/>
    <n v="24370"/>
    <n v="0"/>
    <n v="24370"/>
    <n v="24370"/>
    <n v="0"/>
    <x v="579"/>
    <x v="3"/>
    <m/>
    <n v="370"/>
    <x v="0"/>
    <n v="0"/>
  </r>
  <r>
    <n v="1011105"/>
    <x v="5"/>
    <x v="0"/>
    <x v="0"/>
    <s v="1011105"/>
    <s v="PO Tru-Ctro Ala 60-80 4x10 NMr@ Cj20k AS"/>
    <s v="Ala"/>
    <s v="Ala Trutro-Centro"/>
    <x v="0"/>
    <m/>
    <m/>
    <m/>
    <m/>
    <m/>
    <x v="1"/>
    <x v="102"/>
    <m/>
    <n v="-6000"/>
    <x v="1"/>
    <n v="0"/>
  </r>
  <r>
    <n v="1011421"/>
    <x v="5"/>
    <x v="0"/>
    <x v="0"/>
    <s v="1011421"/>
    <s v="PO Ppa Esp 50 Pim@ Cj 20k AS"/>
    <s v="Carne Recuperada"/>
    <s v="Carne Recuperada Pul"/>
    <x v="0"/>
    <n v="-107115"/>
    <n v="1009850"/>
    <n v="902735"/>
    <n v="-107115"/>
    <n v="1009850"/>
    <x v="580"/>
    <x v="626"/>
    <m/>
    <n v="-95265"/>
    <x v="1"/>
    <n v="336000"/>
  </r>
  <r>
    <n v="1011558"/>
    <x v="5"/>
    <x v="0"/>
    <x v="0"/>
    <s v="1011558"/>
    <s v="PO Ppa Esp@ 2 blo x 10k Cj AS"/>
    <s v="Carne Recuperada"/>
    <s v="Carne Recuperada Pul"/>
    <x v="0"/>
    <n v="53748"/>
    <n v="0"/>
    <n v="53748"/>
    <n v="53748"/>
    <n v="0"/>
    <x v="581"/>
    <x v="627"/>
    <m/>
    <n v="-48252"/>
    <x v="1"/>
    <n v="48000"/>
  </r>
  <r>
    <n v="1011560"/>
    <x v="5"/>
    <x v="0"/>
    <x v="0"/>
    <s v="1011560"/>
    <s v="PO Corazón@ Bo Cj 18k AS"/>
    <s v="Menudencias"/>
    <s v="Menudencias Corazón"/>
    <x v="3"/>
    <n v="1476"/>
    <n v="46524"/>
    <n v="48000"/>
    <n v="1476"/>
    <n v="46524"/>
    <x v="2"/>
    <x v="5"/>
    <m/>
    <n v="48000"/>
    <x v="0"/>
    <n v="0"/>
  </r>
  <r>
    <n v="1011586"/>
    <x v="5"/>
    <x v="0"/>
    <x v="0"/>
    <s v="1011586"/>
    <s v="PO Ala Media B 4x10@ Cj 20k AS"/>
    <s v="Ala"/>
    <s v="Ala Centro"/>
    <x v="2"/>
    <n v="7011"/>
    <n v="65543"/>
    <n v="72554"/>
    <n v="7011"/>
    <n v="65543"/>
    <x v="582"/>
    <x v="13"/>
    <m/>
    <n v="24554"/>
    <x v="0"/>
    <n v="24000"/>
  </r>
  <r>
    <n v="1012012"/>
    <x v="5"/>
    <x v="0"/>
    <x v="0"/>
    <s v="1012012"/>
    <s v="PO Ala Ctro Mr@ Fi Cj 18k AS"/>
    <s v="Ala"/>
    <s v="Ala Centro"/>
    <x v="4"/>
    <n v="1247"/>
    <n v="18753"/>
    <n v="20000"/>
    <n v="1247"/>
    <n v="18753"/>
    <x v="83"/>
    <x v="5"/>
    <m/>
    <n v="20000"/>
    <x v="0"/>
    <n v="0"/>
  </r>
  <r>
    <n v="1012207"/>
    <x v="5"/>
    <x v="0"/>
    <x v="0"/>
    <s v="1012207"/>
    <s v="PO Ctre Mrps@ Bo 12x1k Cj AS"/>
    <s v="Menudencias"/>
    <s v="Menudencias Contre"/>
    <x v="1"/>
    <n v="-4430"/>
    <n v="4430"/>
    <n v="0"/>
    <n v="-4430"/>
    <n v="4430"/>
    <x v="77"/>
    <x v="5"/>
    <m/>
    <n v="0"/>
    <x v="2"/>
    <n v="24000"/>
  </r>
  <r>
    <n v="1012207"/>
    <x v="5"/>
    <x v="0"/>
    <x v="0"/>
    <s v="1012207"/>
    <s v="PO Ctre Mrps@ Bo 12x1k Cj AS"/>
    <s v="Menudencias"/>
    <s v="Menudencias Contre"/>
    <x v="0"/>
    <n v="0"/>
    <n v="37570"/>
    <n v="37570"/>
    <n v="0"/>
    <n v="37570"/>
    <x v="583"/>
    <x v="13"/>
    <m/>
    <n v="-10430"/>
    <x v="1"/>
    <n v="24000"/>
  </r>
  <r>
    <n v="1012208"/>
    <x v="5"/>
    <x v="0"/>
    <x v="0"/>
    <s v="1012208"/>
    <s v="GA S/m@ Bo Cj AS"/>
    <s v="Reproductor"/>
    <s v="Reproductor Gallina"/>
    <x v="0"/>
    <n v="-33618"/>
    <n v="33618"/>
    <n v="0"/>
    <n v="-33618"/>
    <n v="33618"/>
    <x v="77"/>
    <x v="5"/>
    <m/>
    <n v="0"/>
    <x v="2"/>
    <n v="0"/>
  </r>
  <r>
    <n v="1012283"/>
    <x v="5"/>
    <x v="0"/>
    <x v="0"/>
    <s v="1012283"/>
    <s v="PO Pana S/Corazón@ Cj 20k AS"/>
    <s v="Menudencias"/>
    <s v="Menudencias Pana"/>
    <x v="0"/>
    <n v="-47796"/>
    <n v="47796"/>
    <n v="0"/>
    <n v="-47796"/>
    <n v="47796"/>
    <x v="77"/>
    <x v="5"/>
    <m/>
    <n v="0"/>
    <x v="2"/>
    <n v="0"/>
  </r>
  <r>
    <n v="1012362"/>
    <x v="5"/>
    <x v="0"/>
    <x v="0"/>
    <s v="1012362"/>
    <s v="PO Corazon@ Cj 18k AS"/>
    <s v="Menudencias"/>
    <s v="Menudencias Corazón"/>
    <x v="0"/>
    <n v="16076"/>
    <n v="0"/>
    <n v="16076"/>
    <n v="16076"/>
    <n v="0"/>
    <x v="584"/>
    <x v="570"/>
    <m/>
    <n v="-12924"/>
    <x v="1"/>
    <n v="0"/>
  </r>
  <r>
    <n v="1012362"/>
    <x v="5"/>
    <x v="0"/>
    <x v="0"/>
    <s v="1012362"/>
    <s v="PO Corazon@ Cj 18k AS"/>
    <s v="Menudencias"/>
    <s v="Menudencias Corazón"/>
    <x v="3"/>
    <n v="0"/>
    <n v="23268"/>
    <n v="23268"/>
    <n v="0"/>
    <n v="23268"/>
    <x v="585"/>
    <x v="17"/>
    <m/>
    <n v="-727"/>
    <x v="1"/>
    <n v="0"/>
  </r>
  <r>
    <n v="1012424"/>
    <x v="5"/>
    <x v="0"/>
    <x v="0"/>
    <s v="1012424"/>
    <s v="PO Ctro-Pta-Ala@ Cj 20k AS"/>
    <s v="Ala"/>
    <s v="Ala Centro-Punta"/>
    <x v="2"/>
    <n v="2120"/>
    <n v="0"/>
    <n v="2120"/>
    <n v="2120"/>
    <n v="0"/>
    <x v="160"/>
    <x v="5"/>
    <m/>
    <n v="2120"/>
    <x v="0"/>
    <n v="0"/>
  </r>
  <r>
    <n v="1012448"/>
    <x v="5"/>
    <x v="0"/>
    <x v="0"/>
    <s v="1012448"/>
    <s v="PO Garra Economy@ Cj 20k AS"/>
    <s v="Patas"/>
    <s v="Patas Garras"/>
    <x v="2"/>
    <n v="80799"/>
    <n v="207095"/>
    <n v="287894"/>
    <n v="80799"/>
    <n v="207095"/>
    <x v="586"/>
    <x v="13"/>
    <m/>
    <n v="239894"/>
    <x v="0"/>
    <n v="96000"/>
  </r>
  <r>
    <n v="1012452"/>
    <x v="5"/>
    <x v="0"/>
    <x v="0"/>
    <s v="1012452"/>
    <s v="PO Ala Media Grado B@ Cj AS"/>
    <s v="Ala"/>
    <s v="Ala Centro"/>
    <x v="2"/>
    <n v="-29802"/>
    <n v="20000"/>
    <n v="0"/>
    <n v="-29802"/>
    <n v="20000"/>
    <x v="77"/>
    <x v="5"/>
    <m/>
    <n v="0"/>
    <x v="2"/>
    <n v="0"/>
  </r>
  <r>
    <n v="1012454"/>
    <x v="5"/>
    <x v="0"/>
    <x v="0"/>
    <s v="1012454"/>
    <s v="PO Ctro Pta Ala@ Cj 20k AS"/>
    <s v="Ala"/>
    <s v="Ala Centro-Punta"/>
    <x v="2"/>
    <n v="340"/>
    <n v="1950"/>
    <n v="2290"/>
    <n v="340"/>
    <n v="1950"/>
    <x v="587"/>
    <x v="5"/>
    <m/>
    <n v="2290"/>
    <x v="0"/>
    <n v="0"/>
  </r>
  <r>
    <n v="1012455"/>
    <x v="5"/>
    <x v="0"/>
    <x v="0"/>
    <s v="1012455"/>
    <s v="PO Ctro Pta Ala Choice@ Cj 20k AS"/>
    <s v="Ala"/>
    <s v="Ala Centro-Punta"/>
    <x v="2"/>
    <n v="-42040"/>
    <n v="282040"/>
    <n v="240000"/>
    <n v="-42040"/>
    <n v="282040"/>
    <x v="95"/>
    <x v="30"/>
    <m/>
    <n v="120000"/>
    <x v="0"/>
    <n v="0"/>
  </r>
  <r>
    <n v="1012504"/>
    <x v="5"/>
    <x v="0"/>
    <x v="0"/>
    <s v="1012504"/>
    <s v="PO Garra Economy@ Cj 20k AS"/>
    <s v="Patas"/>
    <s v="Patas Garras"/>
    <x v="2"/>
    <n v="-1406"/>
    <n v="47416"/>
    <n v="46010"/>
    <n v="-1406"/>
    <n v="47416"/>
    <x v="588"/>
    <x v="3"/>
    <m/>
    <n v="22010"/>
    <x v="0"/>
    <n v="24000"/>
  </r>
  <r>
    <n v="1012552"/>
    <x v="5"/>
    <x v="0"/>
    <x v="0"/>
    <s v="1012552"/>
    <s v="PO PchDeh Random@ Cj 10k AS"/>
    <s v="Pechuga Desh"/>
    <s v="Pechuga Desh s/Piel"/>
    <x v="0"/>
    <n v="-475"/>
    <n v="475"/>
    <n v="0"/>
    <n v="-475"/>
    <n v="475"/>
    <x v="77"/>
    <x v="5"/>
    <m/>
    <n v="0"/>
    <x v="2"/>
    <n v="0"/>
  </r>
  <r>
    <n v="1012556"/>
    <x v="5"/>
    <x v="0"/>
    <x v="0"/>
    <s v="1012556"/>
    <s v="PO CDM 14% proteina@ Cj 20k AS"/>
    <s v="Carne Recuperada"/>
    <s v="Carne Recuperada ADM"/>
    <x v="0"/>
    <n v="0"/>
    <n v="96000"/>
    <n v="96000"/>
    <n v="0"/>
    <n v="96000"/>
    <x v="99"/>
    <x v="95"/>
    <m/>
    <n v="0"/>
    <x v="2"/>
    <n v="0"/>
  </r>
  <r>
    <n v="1012612"/>
    <x v="5"/>
    <x v="0"/>
    <x v="0"/>
    <s v="1012612"/>
    <s v="PO Ppa Esp Blo@ Bo Cj 20k AS"/>
    <s v="Carne Recuperada"/>
    <s v="Carne Recuperada Pul"/>
    <x v="4"/>
    <n v="-203867"/>
    <n v="1003867"/>
    <n v="800000"/>
    <n v="-203867"/>
    <n v="1003867"/>
    <x v="589"/>
    <x v="175"/>
    <m/>
    <n v="-200000"/>
    <x v="1"/>
    <n v="325000"/>
  </r>
  <r>
    <n v="1012674"/>
    <x v="5"/>
    <x v="0"/>
    <x v="0"/>
    <s v="1012674"/>
    <s v="PO Corazon@Pla Cj 19k"/>
    <s v="Menudencias"/>
    <s v="Menudencias Corazón"/>
    <x v="3"/>
    <n v="-96754"/>
    <n v="50200"/>
    <n v="0"/>
    <n v="-96754"/>
    <n v="50200"/>
    <x v="77"/>
    <x v="5"/>
    <m/>
    <n v="0"/>
    <x v="2"/>
    <n v="0"/>
  </r>
  <r>
    <n v="1012719"/>
    <x v="5"/>
    <x v="0"/>
    <x v="0"/>
    <s v="1012719"/>
    <s v="PO Ppa Esp@ 2 Blox10kg CJ AS SD"/>
    <s v="Carne Recuperada"/>
    <s v="Carne Recuperada ADM"/>
    <x v="0"/>
    <n v="11511"/>
    <n v="8771"/>
    <n v="20282"/>
    <n v="11511"/>
    <n v="8771"/>
    <x v="590"/>
    <x v="13"/>
    <m/>
    <n v="-27718"/>
    <x v="1"/>
    <n v="0"/>
  </r>
  <r>
    <n v="1012763"/>
    <x v="5"/>
    <x v="0"/>
    <x v="0"/>
    <s v="1012763"/>
    <s v="PO Pana S/cora blo@Cj 20kg AS"/>
    <s v="Menudencias"/>
    <s v="Menudencias Pana"/>
    <x v="0"/>
    <n v="11197"/>
    <n v="60803"/>
    <n v="72000"/>
    <n v="11197"/>
    <n v="60803"/>
    <x v="17"/>
    <x v="9"/>
    <m/>
    <n v="0"/>
    <x v="2"/>
    <n v="24000"/>
  </r>
  <r>
    <n v="1012764"/>
    <x v="5"/>
    <x v="0"/>
    <x v="0"/>
    <s v="1012764"/>
    <s v="PO Ppa Esp@ Bo Cj 20k AS"/>
    <s v="Carne Recuperada"/>
    <s v="Carne Recuperada ADM"/>
    <x v="6"/>
    <n v="-70673"/>
    <n v="550673"/>
    <n v="480000"/>
    <n v="-70673"/>
    <n v="550673"/>
    <x v="114"/>
    <x v="5"/>
    <m/>
    <n v="480000"/>
    <x v="0"/>
    <n v="0"/>
  </r>
  <r>
    <n v="1012778"/>
    <x v="5"/>
    <x v="0"/>
    <x v="0"/>
    <s v="1012778"/>
    <s v="PO Corazón@ Placa Cj 19kg SD"/>
    <s v="Menudencias"/>
    <s v="Menudencias Corazón"/>
    <x v="0"/>
    <n v="28015"/>
    <n v="0"/>
    <n v="28015"/>
    <n v="28015"/>
    <n v="0"/>
    <x v="591"/>
    <x v="570"/>
    <m/>
    <n v="-985"/>
    <x v="1"/>
    <n v="24000"/>
  </r>
  <r>
    <n v="8888888"/>
    <x v="5"/>
    <x v="0"/>
    <x v="0"/>
    <s v="8888888"/>
    <s v="8888888"/>
    <s v="Sin asignar"/>
    <s v="Sin asignar"/>
    <x v="0"/>
    <n v="0"/>
    <n v="24000"/>
    <n v="24000"/>
    <n v="0"/>
    <n v="24000"/>
    <x v="7"/>
    <x v="5"/>
    <m/>
    <n v="24000"/>
    <x v="0"/>
    <n v="0"/>
  </r>
  <r>
    <n v="1010885"/>
    <x v="5"/>
    <x v="0"/>
    <x v="1"/>
    <s v="1010885"/>
    <s v="PO PchDeh 5oz 2x10 NMr@ Cj 9k AS"/>
    <s v="Pechuga Desh"/>
    <s v="Pechuga Desh s/Piel"/>
    <x v="5"/>
    <n v="-16"/>
    <n v="2284"/>
    <n v="2268"/>
    <n v="-16"/>
    <n v="2284"/>
    <x v="592"/>
    <x v="628"/>
    <m/>
    <n v="626.32999999999993"/>
    <x v="0"/>
    <n v="0"/>
  </r>
  <r>
    <n v="1010886"/>
    <x v="5"/>
    <x v="0"/>
    <x v="1"/>
    <s v="1010886"/>
    <s v="PO PchDeh 6oz 2x10 NMr@ Cj 9k AS"/>
    <s v="Pechuga Desh"/>
    <s v="Pechuga Desh s/Piel"/>
    <x v="5"/>
    <n v="4711"/>
    <n v="278"/>
    <n v="4990"/>
    <n v="4711"/>
    <n v="278"/>
    <x v="593"/>
    <x v="629"/>
    <m/>
    <n v="83.130000000000109"/>
    <x v="0"/>
    <n v="0"/>
  </r>
  <r>
    <n v="1010887"/>
    <x v="5"/>
    <x v="0"/>
    <x v="1"/>
    <s v="1010887"/>
    <s v="PO PchDeh 7oz 2x10 NMr@ Cj 9k AS"/>
    <s v="Pechuga Desh"/>
    <s v="Pechuga Desh s/Piel"/>
    <x v="5"/>
    <n v="127"/>
    <n v="0"/>
    <n v="0"/>
    <n v="127"/>
    <n v="0"/>
    <x v="77"/>
    <x v="5"/>
    <m/>
    <n v="0"/>
    <x v="2"/>
    <n v="0"/>
  </r>
  <r>
    <n v="1011047"/>
    <x v="5"/>
    <x v="0"/>
    <x v="1"/>
    <s v="1011047"/>
    <s v="PO PchDeh &gt;170g NMr@ Cj 10k SP"/>
    <s v="Pechuga Desh"/>
    <s v="Pechuga Desh s/Piel"/>
    <x v="6"/>
    <n v="610"/>
    <n v="0"/>
    <n v="0"/>
    <n v="610"/>
    <n v="0"/>
    <x v="77"/>
    <x v="5"/>
    <m/>
    <n v="0"/>
    <x v="2"/>
    <n v="0"/>
  </r>
  <r>
    <n v="1011105"/>
    <x v="5"/>
    <x v="0"/>
    <x v="1"/>
    <s v="1011105"/>
    <s v="PO Tru-Ctro Ala 60-80 4x10 NMr@ Cj20k AS"/>
    <s v="Ala"/>
    <s v="Ala Trutro-Centro"/>
    <x v="5"/>
    <n v="-548"/>
    <n v="548"/>
    <n v="0"/>
    <n v="-548"/>
    <n v="548"/>
    <x v="77"/>
    <x v="5"/>
    <m/>
    <n v="0"/>
    <x v="2"/>
    <n v="0"/>
  </r>
  <r>
    <n v="1011127"/>
    <x v="5"/>
    <x v="0"/>
    <x v="1"/>
    <s v="1011127"/>
    <s v="PO PchDeh Random Mr Mex@ Cj 10k AS"/>
    <s v="Pechuga Desh"/>
    <s v="Pechuga Desh s/Piel"/>
    <x v="6"/>
    <n v="-17678"/>
    <n v="1373478"/>
    <n v="1355799"/>
    <n v="-17678"/>
    <n v="1373478"/>
    <x v="594"/>
    <x v="630"/>
    <m/>
    <n v="-401"/>
    <x v="1"/>
    <n v="0"/>
  </r>
  <r>
    <n v="1011150"/>
    <x v="5"/>
    <x v="0"/>
    <x v="1"/>
    <s v="1011150"/>
    <s v="PO Tru-Ctro Ala Mex@ Cj 9k AS"/>
    <s v="Ala"/>
    <s v="Ala Trutro-Centro"/>
    <x v="5"/>
    <n v="0"/>
    <n v="8056"/>
    <n v="8056"/>
    <n v="0"/>
    <n v="8056"/>
    <x v="595"/>
    <x v="5"/>
    <m/>
    <n v="8056"/>
    <x v="0"/>
    <n v="0"/>
  </r>
  <r>
    <n v="1011150"/>
    <x v="5"/>
    <x v="0"/>
    <x v="1"/>
    <s v="1011150"/>
    <s v="PO Tru-Ctro Ala Mex@ Cj 9k AS"/>
    <s v="Ala"/>
    <s v="Ala Trutro-Centro"/>
    <x v="6"/>
    <n v="-185"/>
    <n v="40185"/>
    <n v="40000"/>
    <n v="-185"/>
    <n v="40185"/>
    <x v="13"/>
    <x v="631"/>
    <m/>
    <n v="-14"/>
    <x v="1"/>
    <n v="0"/>
  </r>
  <r>
    <n v="1011151"/>
    <x v="5"/>
    <x v="0"/>
    <x v="1"/>
    <s v="1011151"/>
    <s v="PO File Mex@ Cj 9k AS"/>
    <s v="Filete"/>
    <s v="Filete"/>
    <x v="6"/>
    <n v="738"/>
    <n v="0"/>
    <n v="0"/>
    <n v="738"/>
    <n v="0"/>
    <x v="77"/>
    <x v="5"/>
    <m/>
    <n v="0"/>
    <x v="2"/>
    <n v="0"/>
  </r>
  <r>
    <n v="1011250"/>
    <x v="5"/>
    <x v="0"/>
    <x v="1"/>
    <s v="1011250"/>
    <s v="PO PchDeh NMr s/cal 4x10@ Cj 20k Am AS"/>
    <s v="Pechuga Desh"/>
    <s v="Pechuga Desh s/Piel"/>
    <x v="5"/>
    <n v="-110"/>
    <n v="28195"/>
    <n v="28085"/>
    <n v="-110"/>
    <n v="28195"/>
    <x v="596"/>
    <x v="632"/>
    <m/>
    <n v="-1852.0720000000001"/>
    <x v="1"/>
    <n v="0"/>
  </r>
  <r>
    <n v="1011417"/>
    <x v="5"/>
    <x v="0"/>
    <x v="1"/>
    <s v="1011417"/>
    <s v="PO Ala Ctro NMr 4x5@ Bo Cj 20k AS"/>
    <s v="Ala"/>
    <s v="Ala Centro"/>
    <x v="2"/>
    <n v="3132"/>
    <n v="0"/>
    <n v="3132"/>
    <n v="3132"/>
    <n v="0"/>
    <x v="597"/>
    <x v="5"/>
    <m/>
    <n v="3132"/>
    <x v="0"/>
    <n v="0"/>
  </r>
  <r>
    <n v="1011614"/>
    <x v="5"/>
    <x v="0"/>
    <x v="1"/>
    <s v="1011614"/>
    <s v="PO PchDeh Random Mr MEX@ Cj 20k AS"/>
    <s v="Pechuga Desh"/>
    <s v="Pechuga Desh s/Piel"/>
    <x v="6"/>
    <n v="1832"/>
    <n v="0"/>
    <n v="1832"/>
    <n v="1832"/>
    <n v="0"/>
    <x v="598"/>
    <x v="5"/>
    <m/>
    <n v="1832"/>
    <x v="0"/>
    <n v="0"/>
  </r>
  <r>
    <n v="1011701"/>
    <x v="5"/>
    <x v="0"/>
    <x v="1"/>
    <s v="1011701"/>
    <s v="PO PchDeh NMr@ Cj 20k AS"/>
    <s v="Pechuga Desh"/>
    <s v="Pechuga Desh s/Piel"/>
    <x v="5"/>
    <n v="42723"/>
    <n v="257012"/>
    <n v="299735"/>
    <n v="42723"/>
    <n v="257012"/>
    <x v="599"/>
    <x v="633"/>
    <m/>
    <n v="-542.90399999998044"/>
    <x v="1"/>
    <n v="0"/>
  </r>
  <r>
    <n v="1011748"/>
    <x v="5"/>
    <x v="0"/>
    <x v="1"/>
    <s v="1011748"/>
    <s v="PO PchDeh &gt;170 NMr@ Cj 10k AS"/>
    <s v="Pechuga Desh"/>
    <s v="Pechuga Desh s/Piel"/>
    <x v="7"/>
    <n v="-128696"/>
    <n v="128696"/>
    <n v="0"/>
    <n v="-128696"/>
    <n v="128696"/>
    <x v="77"/>
    <x v="5"/>
    <m/>
    <n v="0"/>
    <x v="2"/>
    <n v="0"/>
  </r>
  <r>
    <n v="1011948"/>
    <x v="5"/>
    <x v="0"/>
    <x v="1"/>
    <s v="1011948"/>
    <s v="PO Ctre Mrps@ Cj 12k AS"/>
    <s v="Menudencias"/>
    <s v="Menudencias Contre"/>
    <x v="8"/>
    <n v="84"/>
    <n v="0"/>
    <n v="0"/>
    <n v="84"/>
    <n v="0"/>
    <x v="77"/>
    <x v="5"/>
    <m/>
    <n v="0"/>
    <x v="2"/>
    <n v="0"/>
  </r>
  <r>
    <n v="1011967"/>
    <x v="5"/>
    <x v="0"/>
    <x v="1"/>
    <s v="1011967"/>
    <s v="PO Garra J@ Bo Cj 20k AS"/>
    <s v="Patas"/>
    <s v="Patas Garras"/>
    <x v="2"/>
    <n v="-183156"/>
    <n v="168975"/>
    <n v="0"/>
    <n v="-183156"/>
    <n v="168975"/>
    <x v="77"/>
    <x v="12"/>
    <m/>
    <n v="-12000"/>
    <x v="1"/>
    <n v="0"/>
  </r>
  <r>
    <n v="1011968"/>
    <x v="5"/>
    <x v="0"/>
    <x v="1"/>
    <s v="1011968"/>
    <s v="PO Garra L A@ Bo Cj 20k AS"/>
    <s v="Patas"/>
    <s v="Patas Garras"/>
    <x v="2"/>
    <n v="-27396"/>
    <n v="13540"/>
    <n v="0"/>
    <n v="-27396"/>
    <n v="13540"/>
    <x v="77"/>
    <x v="5"/>
    <m/>
    <n v="0"/>
    <x v="2"/>
    <n v="0"/>
  </r>
  <r>
    <n v="1011969"/>
    <x v="5"/>
    <x v="0"/>
    <x v="1"/>
    <s v="1011969"/>
    <s v="PO Garra L B@ Bo Cj 20k AS"/>
    <s v="Patas"/>
    <s v="Patas Garras"/>
    <x v="2"/>
    <n v="-88905"/>
    <n v="130201"/>
    <n v="41296"/>
    <n v="-88905"/>
    <n v="130201"/>
    <x v="600"/>
    <x v="13"/>
    <m/>
    <n v="-6704"/>
    <x v="1"/>
    <n v="0"/>
  </r>
  <r>
    <n v="1012005"/>
    <x v="5"/>
    <x v="0"/>
    <x v="1"/>
    <s v="1012005"/>
    <s v="PO Garra IQF@ Bo Cj AS"/>
    <s v="Patas"/>
    <s v="Patas Garras"/>
    <x v="2"/>
    <n v="8944"/>
    <n v="0"/>
    <n v="8944"/>
    <n v="8944"/>
    <n v="0"/>
    <x v="601"/>
    <x v="12"/>
    <m/>
    <n v="-3056"/>
    <x v="1"/>
    <n v="0"/>
  </r>
  <r>
    <n v="1012038"/>
    <x v="5"/>
    <x v="0"/>
    <x v="1"/>
    <s v="1012038"/>
    <s v="PO PchDeh 4oz 2x10 NMr@ Cj 9k AS"/>
    <s v="Pechuga Desh"/>
    <s v="Pechuga Desh s/Piel"/>
    <x v="5"/>
    <n v="4684"/>
    <n v="0"/>
    <n v="4684"/>
    <n v="4684"/>
    <n v="0"/>
    <x v="602"/>
    <x v="426"/>
    <m/>
    <n v="-124.15999999999985"/>
    <x v="1"/>
    <n v="0"/>
  </r>
  <r>
    <n v="1012107"/>
    <x v="5"/>
    <x v="0"/>
    <x v="1"/>
    <s v="1012107"/>
    <s v="PO PchDeh 4oz Mr@ Cj AS"/>
    <s v="Pechuga Desh"/>
    <s v="Pechuga Desh s/Piel"/>
    <x v="5"/>
    <n v="28774"/>
    <n v="130371"/>
    <n v="159145"/>
    <n v="28774"/>
    <n v="130371"/>
    <x v="603"/>
    <x v="634"/>
    <m/>
    <n v="-520.08799999998882"/>
    <x v="1"/>
    <n v="0"/>
  </r>
  <r>
    <n v="1012108"/>
    <x v="5"/>
    <x v="0"/>
    <x v="1"/>
    <s v="1012108"/>
    <s v="PO PchDeh 5oz Mr@ Cj AS"/>
    <s v="Pechuga Desh"/>
    <s v="Pechuga Desh s/Piel"/>
    <x v="5"/>
    <n v="32457"/>
    <n v="307524"/>
    <n v="339980"/>
    <n v="32457"/>
    <n v="307524"/>
    <x v="604"/>
    <x v="635"/>
    <m/>
    <n v="4320.2239999999874"/>
    <x v="0"/>
    <n v="0"/>
  </r>
  <r>
    <n v="1012109"/>
    <x v="5"/>
    <x v="0"/>
    <x v="1"/>
    <s v="1012109"/>
    <s v="PO PchDeh 6oz Mr@ Cj AS"/>
    <s v="Pechuga Desh"/>
    <s v="Pechuga Desh s/Piel"/>
    <x v="5"/>
    <n v="-80494"/>
    <n v="340692"/>
    <n v="260198"/>
    <n v="-80494"/>
    <n v="340692"/>
    <x v="605"/>
    <x v="636"/>
    <m/>
    <n v="-2433.2320000000182"/>
    <x v="1"/>
    <n v="0"/>
  </r>
  <r>
    <n v="1012110"/>
    <x v="5"/>
    <x v="0"/>
    <x v="1"/>
    <s v="1012110"/>
    <s v="PO PchDeh 7oz Mr@ Cj AS"/>
    <s v="Pechuga Desh"/>
    <s v="Pechuga Desh s/Piel"/>
    <x v="5"/>
    <n v="-59892"/>
    <n v="80726"/>
    <n v="20834"/>
    <n v="-59892"/>
    <n v="80726"/>
    <x v="606"/>
    <x v="207"/>
    <m/>
    <n v="875.95200000000114"/>
    <x v="0"/>
    <n v="0"/>
  </r>
  <r>
    <n v="1012111"/>
    <x v="5"/>
    <x v="0"/>
    <x v="1"/>
    <s v="1012111"/>
    <s v="PO PchDeh 8oz Mr@ Cj AS"/>
    <s v="Pechuga Desh"/>
    <s v="Pechuga Desh s/Piel"/>
    <x v="5"/>
    <n v="-62747"/>
    <n v="50608"/>
    <n v="0"/>
    <n v="-62747"/>
    <n v="50608"/>
    <x v="77"/>
    <x v="5"/>
    <m/>
    <n v="0"/>
    <x v="2"/>
    <n v="0"/>
  </r>
  <r>
    <n v="1012112"/>
    <x v="5"/>
    <x v="0"/>
    <x v="1"/>
    <s v="1012112"/>
    <s v="PO PchDeh 9oz Mr@ Cj AS"/>
    <s v="Pechuga Desh"/>
    <s v="Pechuga Desh s/Piel"/>
    <x v="5"/>
    <n v="-18075"/>
    <n v="15045"/>
    <n v="0"/>
    <n v="-18075"/>
    <n v="15045"/>
    <x v="77"/>
    <x v="5"/>
    <m/>
    <n v="0"/>
    <x v="2"/>
    <n v="0"/>
  </r>
  <r>
    <n v="1012115"/>
    <x v="5"/>
    <x v="0"/>
    <x v="1"/>
    <s v="1012115"/>
    <s v="PO PchDeh 6oz 2x10 Mr@ Cj 20k AS"/>
    <s v="Pechuga Desh"/>
    <s v="Pechuga Desh s/Piel"/>
    <x v="5"/>
    <n v="-13136"/>
    <n v="13136"/>
    <n v="0"/>
    <n v="-13136"/>
    <n v="13136"/>
    <x v="77"/>
    <x v="5"/>
    <m/>
    <n v="0"/>
    <x v="2"/>
    <n v="0"/>
  </r>
  <r>
    <n v="1012145"/>
    <x v="5"/>
    <x v="0"/>
    <x v="1"/>
    <s v="1012145"/>
    <s v="PO PchDeh S/p/g/f &lt;140@ Fi Cj 20k AS"/>
    <s v="Pechuga Desh"/>
    <s v="Pechuga Desh s/Piel"/>
    <x v="5"/>
    <n v="13780"/>
    <n v="145886"/>
    <n v="159666"/>
    <n v="13780"/>
    <n v="145886"/>
    <x v="607"/>
    <x v="637"/>
    <m/>
    <n v="19845.431000000011"/>
    <x v="0"/>
    <n v="0"/>
  </r>
  <r>
    <n v="1012147"/>
    <x v="5"/>
    <x v="0"/>
    <x v="1"/>
    <s v="1012147"/>
    <s v="PO File s/t Mr@ Fi Cj 17k AS"/>
    <s v="Filete"/>
    <s v="Filete"/>
    <x v="5"/>
    <n v="-11537"/>
    <n v="182081"/>
    <n v="170543"/>
    <n v="-11537"/>
    <n v="182081"/>
    <x v="608"/>
    <x v="638"/>
    <m/>
    <n v="-9160.8910000000033"/>
    <x v="1"/>
    <n v="0"/>
  </r>
  <r>
    <n v="1012148"/>
    <x v="5"/>
    <x v="0"/>
    <x v="1"/>
    <s v="1012148"/>
    <s v="PO Tru-Ctro Ala 60-80 Mr@ Fi Cj 20k AS"/>
    <s v="Ala"/>
    <s v="Ala Trutro-Centro"/>
    <x v="5"/>
    <n v="-13870"/>
    <n v="104139"/>
    <n v="90269"/>
    <n v="-13870"/>
    <n v="104139"/>
    <x v="609"/>
    <x v="639"/>
    <m/>
    <n v="16374.822"/>
    <x v="0"/>
    <n v="0"/>
  </r>
  <r>
    <n v="1012157"/>
    <x v="5"/>
    <x v="0"/>
    <x v="1"/>
    <s v="1012157"/>
    <s v="PO Tru Ala 8x5@ Fi Cj AS"/>
    <s v="Ala"/>
    <s v="Ala Trutro"/>
    <x v="5"/>
    <n v="-1869"/>
    <n v="21827"/>
    <n v="19958"/>
    <n v="-1869"/>
    <n v="21827"/>
    <x v="172"/>
    <x v="640"/>
    <m/>
    <n v="9071.6"/>
    <x v="0"/>
    <n v="0"/>
  </r>
  <r>
    <n v="1012158"/>
    <x v="5"/>
    <x v="0"/>
    <x v="1"/>
    <s v="1012158"/>
    <s v="PO File s/t 8x5 Mr@ Fi Cj AS"/>
    <s v="Filete"/>
    <s v="Filete"/>
    <x v="5"/>
    <n v="46699"/>
    <n v="54884"/>
    <n v="101583"/>
    <n v="46699"/>
    <n v="54884"/>
    <x v="610"/>
    <x v="641"/>
    <m/>
    <n v="-22.024000000004889"/>
    <x v="1"/>
    <n v="0"/>
  </r>
  <r>
    <n v="1012159"/>
    <x v="5"/>
    <x v="0"/>
    <x v="1"/>
    <s v="1012159"/>
    <s v="PO Tru Ctro Ala 60-80 8x5 Mr@ Fi Cj AS"/>
    <s v="Ala"/>
    <s v="Ala Trutro-Centro"/>
    <x v="5"/>
    <n v="3835"/>
    <n v="235100"/>
    <n v="238935"/>
    <n v="3835"/>
    <n v="235100"/>
    <x v="611"/>
    <x v="642"/>
    <m/>
    <n v="71.25"/>
    <x v="0"/>
    <n v="0"/>
  </r>
  <r>
    <n v="1012160"/>
    <x v="5"/>
    <x v="0"/>
    <x v="1"/>
    <s v="1012160"/>
    <s v="PO PchDeh 8x5 Mr@ Fi Cj AS"/>
    <s v="Pechuga Desh"/>
    <s v="Pechuga Desh s/Piel"/>
    <x v="5"/>
    <n v="10261"/>
    <n v="40459"/>
    <n v="50720"/>
    <n v="10261"/>
    <n v="40459"/>
    <x v="612"/>
    <x v="643"/>
    <m/>
    <n v="-82.527999999998428"/>
    <x v="1"/>
    <n v="0"/>
  </r>
  <r>
    <n v="1012161"/>
    <x v="5"/>
    <x v="0"/>
    <x v="1"/>
    <s v="1012161"/>
    <s v="PO Ala Ctro 8x5 Mr@ Cj 20k AS"/>
    <s v="Ala"/>
    <s v="Ala Centro"/>
    <x v="5"/>
    <n v="7873"/>
    <n v="91726"/>
    <n v="99599"/>
    <n v="7873"/>
    <n v="91726"/>
    <x v="613"/>
    <x v="644"/>
    <m/>
    <n v="1622.775999999998"/>
    <x v="0"/>
    <n v="0"/>
  </r>
  <r>
    <n v="1012163"/>
    <x v="5"/>
    <x v="0"/>
    <x v="1"/>
    <s v="1012163"/>
    <s v="PO File s/t 4x10 Mr@ Zi Cj 20k AS"/>
    <s v="Filete"/>
    <s v="Filete"/>
    <x v="5"/>
    <n v="11352"/>
    <n v="228147"/>
    <n v="239499"/>
    <n v="11352"/>
    <n v="228147"/>
    <x v="277"/>
    <x v="645"/>
    <m/>
    <n v="1.7200000000011642"/>
    <x v="0"/>
    <n v="0"/>
  </r>
  <r>
    <n v="1012164"/>
    <x v="5"/>
    <x v="0"/>
    <x v="1"/>
    <s v="1012164"/>
    <s v="PO Ala Ctro 4x10 Mr@ Zi Cj 20k AS"/>
    <s v="Ala"/>
    <s v="Ala Centro"/>
    <x v="5"/>
    <n v="35675"/>
    <n v="3992"/>
    <n v="39667"/>
    <n v="35675"/>
    <n v="3992"/>
    <x v="614"/>
    <x v="646"/>
    <m/>
    <n v="1564.9519999999975"/>
    <x v="0"/>
    <n v="0"/>
  </r>
  <r>
    <n v="1012165"/>
    <x v="5"/>
    <x v="0"/>
    <x v="1"/>
    <s v="1012165"/>
    <s v="PO Tru-Ctro Ala 4x10 Mr@ Zi Cj AS"/>
    <s v="Ala"/>
    <s v="Ala Trutro-Centro"/>
    <x v="5"/>
    <n v="-349481"/>
    <n v="599686"/>
    <n v="250205"/>
    <n v="-349481"/>
    <n v="599686"/>
    <x v="615"/>
    <x v="647"/>
    <m/>
    <n v="546.37599999998929"/>
    <x v="0"/>
    <n v="0"/>
  </r>
  <r>
    <n v="1012166"/>
    <x v="5"/>
    <x v="0"/>
    <x v="1"/>
    <s v="1012166"/>
    <s v="PO Tru Ala 4x10 Mr@ Zi Cj AS"/>
    <s v="Ala"/>
    <s v="Ala Trutro"/>
    <x v="5"/>
    <n v="2250"/>
    <n v="0"/>
    <n v="2250"/>
    <n v="2250"/>
    <n v="0"/>
    <x v="616"/>
    <x v="5"/>
    <m/>
    <n v="2250"/>
    <x v="0"/>
    <n v="0"/>
  </r>
  <r>
    <n v="1012167"/>
    <x v="5"/>
    <x v="0"/>
    <x v="1"/>
    <s v="1012167"/>
    <s v="PO PchDeh 4x10 Mr@ Zi Cj 20k AS"/>
    <s v="Pechuga Desh"/>
    <s v="Pechuga Desh s/Piel"/>
    <x v="5"/>
    <n v="-287649"/>
    <n v="846251"/>
    <n v="558602"/>
    <n v="-287649"/>
    <n v="846251"/>
    <x v="617"/>
    <x v="648"/>
    <m/>
    <n v="34971.792000000016"/>
    <x v="0"/>
    <n v="0"/>
  </r>
  <r>
    <n v="1012218"/>
    <x v="5"/>
    <x v="0"/>
    <x v="1"/>
    <s v="1012218"/>
    <s v="PO Ala Media 1k@ Cj 20k AS"/>
    <s v="Ala"/>
    <s v="Ala Centro"/>
    <x v="2"/>
    <n v="-24000"/>
    <n v="24000"/>
    <n v="0"/>
    <n v="-24000"/>
    <n v="24000"/>
    <x v="77"/>
    <x v="5"/>
    <m/>
    <n v="0"/>
    <x v="2"/>
    <n v="0"/>
  </r>
  <r>
    <n v="1012275"/>
    <x v="5"/>
    <x v="0"/>
    <x v="1"/>
    <s v="1012275"/>
    <s v="PO Tru Ala 4x10 NMr@ Bo Cj 20k AS"/>
    <s v="Ala"/>
    <s v="Ala Trutro"/>
    <x v="2"/>
    <n v="-4160"/>
    <n v="4160"/>
    <n v="0"/>
    <n v="-4160"/>
    <n v="4160"/>
    <x v="77"/>
    <x v="5"/>
    <m/>
    <n v="0"/>
    <x v="2"/>
    <n v="0"/>
  </r>
  <r>
    <n v="1012278"/>
    <x v="5"/>
    <x v="0"/>
    <x v="1"/>
    <s v="1012278"/>
    <s v="PO Tru Ala Mex@ Cj 9k AS"/>
    <s v="Ala"/>
    <s v="Ala Trutro"/>
    <x v="6"/>
    <n v="3505"/>
    <n v="76495"/>
    <n v="80000"/>
    <n v="3505"/>
    <n v="76495"/>
    <x v="78"/>
    <x v="47"/>
    <m/>
    <n v="-28"/>
    <x v="1"/>
    <n v="0"/>
  </r>
  <r>
    <n v="1012326"/>
    <x v="5"/>
    <x v="0"/>
    <x v="1"/>
    <s v="1012326"/>
    <s v="PO Corazon@Bo 12k Cj AS"/>
    <s v="Menudencias"/>
    <s v="Menudencias Corazón"/>
    <x v="8"/>
    <n v="2592"/>
    <n v="5408"/>
    <n v="8000"/>
    <n v="2592"/>
    <n v="5408"/>
    <x v="92"/>
    <x v="82"/>
    <m/>
    <n v="0"/>
    <x v="2"/>
    <n v="0"/>
  </r>
  <r>
    <n v="1012399"/>
    <x v="5"/>
    <x v="0"/>
    <x v="1"/>
    <s v="1012399"/>
    <s v="PO PchDeh 700g IQF Mr@ Cj AS"/>
    <s v="Pechuga Desh"/>
    <s v="Pechuga Desh s/Piel"/>
    <x v="5"/>
    <n v="0"/>
    <n v="18144"/>
    <n v="18144"/>
    <n v="0"/>
    <n v="18144"/>
    <x v="57"/>
    <x v="5"/>
    <m/>
    <n v="18144"/>
    <x v="0"/>
    <n v="0"/>
  </r>
  <r>
    <n v="1012400"/>
    <x v="5"/>
    <x v="0"/>
    <x v="1"/>
    <s v="1012400"/>
    <s v="PO File s/t 700g Mr@ Cj AS"/>
    <s v="Filete"/>
    <s v="Filete"/>
    <x v="5"/>
    <n v="353"/>
    <n v="17791"/>
    <n v="18144"/>
    <n v="353"/>
    <n v="17791"/>
    <x v="57"/>
    <x v="5"/>
    <m/>
    <n v="18144"/>
    <x v="0"/>
    <n v="0"/>
  </r>
  <r>
    <n v="1012401"/>
    <x v="5"/>
    <x v="0"/>
    <x v="1"/>
    <s v="1012401"/>
    <s v="PO Tru-Ctro Ala 700g Mr@ Cj AS"/>
    <s v="Ala"/>
    <s v="Ala Trutro-Centro"/>
    <x v="5"/>
    <n v="8770"/>
    <n v="11370"/>
    <n v="20140"/>
    <n v="8770"/>
    <n v="11370"/>
    <x v="618"/>
    <x v="5"/>
    <m/>
    <n v="20140"/>
    <x v="0"/>
    <n v="0"/>
  </r>
  <r>
    <n v="1012434"/>
    <x v="5"/>
    <x v="0"/>
    <x v="1"/>
    <s v="1012434"/>
    <s v="PO Pta Ala@ Cj 20k AS"/>
    <s v="Ala"/>
    <s v="Ala Punta"/>
    <x v="2"/>
    <n v="-9480"/>
    <n v="57480"/>
    <n v="48000"/>
    <n v="-9480"/>
    <n v="57480"/>
    <x v="2"/>
    <x v="13"/>
    <m/>
    <n v="0"/>
    <x v="2"/>
    <n v="0"/>
  </r>
  <r>
    <n v="1012448"/>
    <x v="5"/>
    <x v="0"/>
    <x v="1"/>
    <s v="1012448"/>
    <s v="PO Garra Economy@ Cj 20k AS"/>
    <s v="Patas"/>
    <s v="Patas Garras"/>
    <x v="2"/>
    <m/>
    <m/>
    <m/>
    <m/>
    <m/>
    <x v="1"/>
    <x v="99"/>
    <m/>
    <n v="-168000"/>
    <x v="1"/>
    <n v="96000"/>
  </r>
  <r>
    <n v="1012451"/>
    <x v="5"/>
    <x v="0"/>
    <x v="1"/>
    <s v="1012451"/>
    <s v="PO Ala Media@ Cj 15k AS"/>
    <s v="Ala"/>
    <s v="Ala Centro"/>
    <x v="2"/>
    <n v="-8723"/>
    <n v="8723"/>
    <n v="0"/>
    <n v="-8723"/>
    <n v="8723"/>
    <x v="77"/>
    <x v="5"/>
    <m/>
    <n v="0"/>
    <x v="2"/>
    <n v="0"/>
  </r>
  <r>
    <n v="1012455"/>
    <x v="5"/>
    <x v="0"/>
    <x v="1"/>
    <s v="1012455"/>
    <s v="PO Ctro Pta Ala Choice@ Cj 20k AS"/>
    <s v="Ala"/>
    <s v="Ala Centro-Punta"/>
    <x v="2"/>
    <m/>
    <m/>
    <m/>
    <m/>
    <m/>
    <x v="1"/>
    <x v="95"/>
    <m/>
    <n v="-96000"/>
    <x v="1"/>
    <n v="0"/>
  </r>
  <r>
    <n v="1012483"/>
    <x v="5"/>
    <x v="0"/>
    <x v="1"/>
    <s v="1012483"/>
    <s v="PO Tru-Ctro Ala 4x10 Mr@ Cj AS"/>
    <s v="Ala"/>
    <s v="Ala Trutro-Centro"/>
    <x v="5"/>
    <n v="-25580"/>
    <n v="295742"/>
    <n v="270162"/>
    <n v="-25580"/>
    <n v="295742"/>
    <x v="619"/>
    <x v="649"/>
    <m/>
    <n v="728.3520000000135"/>
    <x v="0"/>
    <n v="0"/>
  </r>
  <r>
    <n v="1012488"/>
    <x v="5"/>
    <x v="0"/>
    <x v="1"/>
    <s v="1012488"/>
    <s v="PO PchDeh R Mr@ Bo Cj 20k AS"/>
    <s v="Pechuga Desh"/>
    <s v="Pechuga Desh s/Piel"/>
    <x v="5"/>
    <n v="11203"/>
    <n v="0"/>
    <n v="11203"/>
    <n v="11203"/>
    <n v="0"/>
    <x v="620"/>
    <x v="650"/>
    <m/>
    <n v="-188381"/>
    <x v="1"/>
    <n v="0"/>
  </r>
  <r>
    <n v="1012502"/>
    <x v="5"/>
    <x v="0"/>
    <x v="1"/>
    <s v="1012502"/>
    <s v="PO Garra Large B@ Cj 20k AS"/>
    <s v="Patas"/>
    <s v="Patas Garras"/>
    <x v="2"/>
    <n v="-3842"/>
    <n v="8978"/>
    <n v="5137"/>
    <n v="-3842"/>
    <n v="8978"/>
    <x v="621"/>
    <x v="5"/>
    <m/>
    <n v="5137"/>
    <x v="0"/>
    <n v="0"/>
  </r>
  <r>
    <n v="1012503"/>
    <x v="5"/>
    <x v="0"/>
    <x v="1"/>
    <s v="1012503"/>
    <s v="PO Garra M B@ Cj 20k AS"/>
    <s v="Patas"/>
    <s v="Patas Garras"/>
    <x v="2"/>
    <n v="-4243"/>
    <n v="240334"/>
    <n v="236091"/>
    <n v="-4243"/>
    <n v="240334"/>
    <x v="622"/>
    <x v="96"/>
    <m/>
    <n v="-3909"/>
    <x v="1"/>
    <n v="0"/>
  </r>
  <r>
    <n v="1012504"/>
    <x v="5"/>
    <x v="0"/>
    <x v="1"/>
    <s v="1012504"/>
    <s v="PO Garra Economy@ Cj 20k AS"/>
    <s v="Patas"/>
    <s v="Patas Garras"/>
    <x v="2"/>
    <m/>
    <m/>
    <m/>
    <m/>
    <m/>
    <x v="1"/>
    <x v="3"/>
    <m/>
    <n v="-24000"/>
    <x v="1"/>
    <n v="24000"/>
  </r>
  <r>
    <n v="1012518"/>
    <x v="5"/>
    <x v="0"/>
    <x v="1"/>
    <s v="1012518"/>
    <s v="PO File s/t  RC´S 8x5@ Cj AS"/>
    <s v="Filete"/>
    <s v="Filete"/>
    <x v="5"/>
    <n v="-90058"/>
    <n v="143000"/>
    <n v="52942"/>
    <n v="-90058"/>
    <n v="143000"/>
    <x v="623"/>
    <x v="651"/>
    <m/>
    <n v="-1489.0400000000009"/>
    <x v="1"/>
    <n v="0"/>
  </r>
  <r>
    <n v="1012519"/>
    <x v="5"/>
    <x v="0"/>
    <x v="1"/>
    <s v="1012519"/>
    <s v="PO PchDeh 4oz Mr@ Cj AS"/>
    <s v="Pechuga Desh"/>
    <s v="Pechuga Desh s/Piel"/>
    <x v="5"/>
    <n v="9426"/>
    <n v="21073"/>
    <n v="30499"/>
    <n v="9426"/>
    <n v="21073"/>
    <x v="624"/>
    <x v="652"/>
    <m/>
    <n v="17.240000000001601"/>
    <x v="0"/>
    <n v="0"/>
  </r>
  <r>
    <n v="1012520"/>
    <x v="5"/>
    <x v="0"/>
    <x v="1"/>
    <s v="1012520"/>
    <s v="PO PchDeh 5oz Mr@ Cj AS"/>
    <s v="Pechuga Desh"/>
    <s v="Pechuga Desh s/Piel"/>
    <x v="5"/>
    <n v="31375"/>
    <n v="68071"/>
    <n v="99446"/>
    <n v="31375"/>
    <n v="68071"/>
    <x v="625"/>
    <x v="653"/>
    <m/>
    <n v="-4880.9759999999951"/>
    <x v="1"/>
    <n v="0"/>
  </r>
  <r>
    <n v="1012521"/>
    <x v="5"/>
    <x v="0"/>
    <x v="1"/>
    <s v="1012521"/>
    <s v="PO PchDeh 6oz Mr@ Cj AS"/>
    <s v="Pechuga Desh"/>
    <s v="Pechuga Desh s/Piel"/>
    <x v="5"/>
    <n v="-8501"/>
    <n v="188518"/>
    <n v="180017"/>
    <n v="-8501"/>
    <n v="188518"/>
    <x v="626"/>
    <x v="654"/>
    <m/>
    <n v="792.67999999999302"/>
    <x v="0"/>
    <n v="0"/>
  </r>
  <r>
    <n v="1012522"/>
    <x v="5"/>
    <x v="0"/>
    <x v="1"/>
    <s v="1012522"/>
    <s v="PO PchDeh 7oz Mr@ Cj AS"/>
    <s v="Pechuga Desh"/>
    <s v="Pechuga Desh s/Piel"/>
    <x v="5"/>
    <n v="-48414"/>
    <n v="97665"/>
    <n v="49251"/>
    <n v="-48414"/>
    <n v="97665"/>
    <x v="627"/>
    <x v="655"/>
    <m/>
    <n v="-462.88799999999901"/>
    <x v="1"/>
    <n v="0"/>
  </r>
  <r>
    <n v="1012523"/>
    <x v="5"/>
    <x v="0"/>
    <x v="1"/>
    <s v="1012523"/>
    <s v="PO PchDeh 8oz Mr@ Cj AS"/>
    <s v="Pechuga Desh"/>
    <s v="Pechuga Desh s/Piel"/>
    <x v="5"/>
    <n v="-16284"/>
    <n v="66871"/>
    <n v="50586"/>
    <n v="-16284"/>
    <n v="66871"/>
    <x v="628"/>
    <x v="656"/>
    <m/>
    <n v="146.20799999999872"/>
    <x v="0"/>
    <n v="0"/>
  </r>
  <r>
    <n v="1012524"/>
    <x v="5"/>
    <x v="0"/>
    <x v="1"/>
    <s v="1012524"/>
    <s v="PO PchDeh 9oz Mr@ Cj AS"/>
    <s v="Pechuga Desh"/>
    <s v="Pechuga Desh s/Piel"/>
    <x v="5"/>
    <n v="-24161"/>
    <n v="34065"/>
    <n v="9903"/>
    <n v="-24161"/>
    <n v="34065"/>
    <x v="629"/>
    <x v="657"/>
    <m/>
    <n v="-76.023999999999432"/>
    <x v="1"/>
    <n v="0"/>
  </r>
  <r>
    <n v="1012525"/>
    <x v="5"/>
    <x v="0"/>
    <x v="1"/>
    <s v="1012525"/>
    <s v="PO Garra J@ Bo Cj 20k AS"/>
    <s v="Patas"/>
    <s v="Patas Garras"/>
    <x v="2"/>
    <n v="-10760"/>
    <n v="8436"/>
    <n v="0"/>
    <n v="-10760"/>
    <n v="8436"/>
    <x v="77"/>
    <x v="5"/>
    <m/>
    <n v="0"/>
    <x v="2"/>
    <n v="0"/>
  </r>
  <r>
    <n v="1012526"/>
    <x v="5"/>
    <x v="0"/>
    <x v="1"/>
    <s v="1012526"/>
    <s v="PO Garra L A@ Bo Cj 20k AS"/>
    <s v="Patas"/>
    <s v="Patas Garras"/>
    <x v="2"/>
    <n v="-7564"/>
    <n v="7594"/>
    <n v="0"/>
    <n v="-7564"/>
    <n v="7594"/>
    <x v="77"/>
    <x v="5"/>
    <m/>
    <n v="0"/>
    <x v="2"/>
    <n v="0"/>
  </r>
  <r>
    <n v="1012527"/>
    <x v="5"/>
    <x v="0"/>
    <x v="1"/>
    <s v="1012527"/>
    <s v="PO Garra M A@ Bo Cj 20k AS"/>
    <s v="Patas"/>
    <s v="Patas Garras"/>
    <x v="2"/>
    <n v="-8573"/>
    <n v="11550"/>
    <n v="2978"/>
    <n v="-8573"/>
    <n v="11550"/>
    <x v="630"/>
    <x v="5"/>
    <m/>
    <n v="2978"/>
    <x v="0"/>
    <n v="0"/>
  </r>
  <r>
    <n v="1012532"/>
    <x v="5"/>
    <x v="0"/>
    <x v="1"/>
    <s v="1012532"/>
    <s v="PO Contre 8x5 estuche@Cj 20k AS"/>
    <s v="Menudencias"/>
    <s v="Menudencias Contre"/>
    <x v="5"/>
    <n v="169"/>
    <n v="6000"/>
    <n v="6169"/>
    <n v="169"/>
    <n v="6000"/>
    <x v="631"/>
    <x v="426"/>
    <m/>
    <n v="1360.8400000000001"/>
    <x v="0"/>
    <n v="0"/>
  </r>
  <r>
    <n v="1012534"/>
    <x v="5"/>
    <x v="0"/>
    <x v="1"/>
    <s v="1012534"/>
    <s v="PO Pech c/h c/p Blo@ Cj 20k AS"/>
    <s v="Pechuga"/>
    <s v="Pechuga Entera"/>
    <x v="6"/>
    <n v="-423342"/>
    <n v="648000"/>
    <n v="224658"/>
    <n v="-423342"/>
    <n v="648000"/>
    <x v="632"/>
    <x v="210"/>
    <m/>
    <n v="4658"/>
    <x v="0"/>
    <n v="0"/>
  </r>
  <r>
    <n v="1012598"/>
    <x v="5"/>
    <x v="0"/>
    <x v="1"/>
    <s v="1012598"/>
    <s v="GA Garra G Large B@ Cj 20k AS"/>
    <s v="Patas"/>
    <s v="Patas Garras"/>
    <x v="2"/>
    <n v="-7580"/>
    <n v="3391"/>
    <n v="0"/>
    <n v="-7580"/>
    <n v="3391"/>
    <x v="77"/>
    <x v="5"/>
    <m/>
    <n v="0"/>
    <x v="2"/>
    <n v="0"/>
  </r>
  <r>
    <n v="1012601"/>
    <x v="5"/>
    <x v="0"/>
    <x v="1"/>
    <s v="1012601"/>
    <s v="PO Pana S/Corazon@ Cj 20k AS"/>
    <s v="Menudencias"/>
    <s v="Menudencias Pana"/>
    <x v="5"/>
    <n v="-13997"/>
    <n v="187598"/>
    <n v="173601"/>
    <n v="-13997"/>
    <n v="187598"/>
    <x v="517"/>
    <x v="554"/>
    <m/>
    <n v="1.3759999999892898"/>
    <x v="0"/>
    <n v="0"/>
  </r>
  <r>
    <n v="1012633"/>
    <x v="5"/>
    <x v="0"/>
    <x v="1"/>
    <s v="1012633"/>
    <s v="PO Pana S/Corazón@ Cj 20k AS"/>
    <s v="Menudencias"/>
    <s v="Menudencias Pana"/>
    <x v="5"/>
    <n v="78"/>
    <n v="0"/>
    <n v="0"/>
    <n v="78"/>
    <n v="0"/>
    <x v="77"/>
    <x v="5"/>
    <m/>
    <n v="0"/>
    <x v="2"/>
    <n v="0"/>
  </r>
  <r>
    <n v="1012681"/>
    <x v="5"/>
    <x v="0"/>
    <x v="1"/>
    <s v="1012681"/>
    <s v="PO Nudillo @ Cj 20Kg AS"/>
    <s v="Subprod"/>
    <s v="Subprod Despunte Tru"/>
    <x v="2"/>
    <n v="-48480"/>
    <n v="36000"/>
    <n v="0"/>
    <n v="-48480"/>
    <n v="36000"/>
    <x v="77"/>
    <x v="5"/>
    <m/>
    <n v="0"/>
    <x v="2"/>
    <n v="0"/>
  </r>
  <r>
    <n v="1012694"/>
    <x v="5"/>
    <x v="0"/>
    <x v="1"/>
    <s v="1012694"/>
    <s v="PO PchDeh 4-10oz NMr@ Cj AS"/>
    <s v="Pechuga Desh"/>
    <s v="Pechuga Desh s/Piel"/>
    <x v="5"/>
    <n v="-91885"/>
    <n v="146317"/>
    <n v="54432"/>
    <n v="-91885"/>
    <n v="146317"/>
    <x v="633"/>
    <x v="555"/>
    <m/>
    <n v="-5442.1440000000002"/>
    <x v="1"/>
    <n v="0"/>
  </r>
  <r>
    <n v="1012724"/>
    <x v="5"/>
    <x v="0"/>
    <x v="1"/>
    <s v="1012724"/>
    <s v="PO Corazon@ Bo 19k Cj"/>
    <s v="Menudencias"/>
    <s v="Menudencias Corazón"/>
    <x v="7"/>
    <n v="1073"/>
    <n v="0"/>
    <n v="1073"/>
    <n v="1073"/>
    <n v="0"/>
    <x v="634"/>
    <x v="658"/>
    <m/>
    <n v="-8123"/>
    <x v="1"/>
    <n v="0"/>
  </r>
  <r>
    <n v="1012725"/>
    <x v="5"/>
    <x v="0"/>
    <x v="1"/>
    <s v="1012725"/>
    <s v="PO File s/t 8x5 Mr@ Cj AS"/>
    <s v="Filete"/>
    <s v="Filete"/>
    <x v="6"/>
    <n v="48"/>
    <n v="19952"/>
    <n v="20000"/>
    <n v="48"/>
    <n v="19952"/>
    <x v="83"/>
    <x v="659"/>
    <m/>
    <n v="-12.831999999998516"/>
    <x v="1"/>
    <n v="0"/>
  </r>
  <r>
    <n v="1012730"/>
    <x v="5"/>
    <x v="0"/>
    <x v="1"/>
    <s v="1012730"/>
    <s v="PO Corazón@ Placa 19kg Cj AS"/>
    <s v="Menudencias"/>
    <s v="Menudencias Corazón"/>
    <x v="7"/>
    <n v="10213"/>
    <n v="0"/>
    <n v="10213"/>
    <n v="10213"/>
    <n v="0"/>
    <x v="635"/>
    <x v="660"/>
    <m/>
    <n v="-2213"/>
    <x v="1"/>
    <n v="0"/>
  </r>
  <r>
    <n v="1012744"/>
    <x v="5"/>
    <x v="0"/>
    <x v="1"/>
    <s v="1012744"/>
    <s v="PO Pch Deh NMr@SD Cj 20kg AS"/>
    <s v="Pechuga Desh"/>
    <s v="Pechuga Desh s/Piel"/>
    <x v="0"/>
    <n v="21"/>
    <n v="0"/>
    <n v="0"/>
    <n v="21"/>
    <n v="0"/>
    <x v="77"/>
    <x v="5"/>
    <m/>
    <n v="0"/>
    <x v="2"/>
    <n v="0"/>
  </r>
  <r>
    <n v="1012745"/>
    <x v="5"/>
    <x v="0"/>
    <x v="1"/>
    <s v="1012745"/>
    <s v="PO Corazon part@Blo 19 kg"/>
    <s v="Menudencias"/>
    <s v="Menudencias Corazón"/>
    <x v="7"/>
    <n v="91"/>
    <n v="0"/>
    <n v="0"/>
    <n v="91"/>
    <n v="0"/>
    <x v="77"/>
    <x v="5"/>
    <m/>
    <n v="0"/>
    <x v="2"/>
    <n v="0"/>
  </r>
  <r>
    <n v="1012773"/>
    <x v="5"/>
    <x v="0"/>
    <x v="1"/>
    <s v="1012773"/>
    <s v="PO Pana S/Corazon@ Cj 20k AS"/>
    <s v="Menudencias"/>
    <s v="Menudencias Pana"/>
    <x v="7"/>
    <n v="-10991"/>
    <n v="10991"/>
    <n v="0"/>
    <n v="-10991"/>
    <n v="10991"/>
    <x v="77"/>
    <x v="5"/>
    <m/>
    <n v="0"/>
    <x v="2"/>
    <n v="0"/>
  </r>
  <r>
    <n v="1012796"/>
    <x v="5"/>
    <x v="0"/>
    <x v="1"/>
    <s v="1012796"/>
    <s v="PO Ala Puch Mex@ Cj 10k AS"/>
    <s v="Ala"/>
    <s v="Ala Puchero"/>
    <x v="6"/>
    <n v="0"/>
    <n v="60000"/>
    <n v="60000"/>
    <n v="0"/>
    <n v="60000"/>
    <x v="123"/>
    <x v="2"/>
    <m/>
    <n v="0"/>
    <x v="2"/>
    <n v="0"/>
  </r>
  <r>
    <n v="1010877"/>
    <x v="5"/>
    <x v="0"/>
    <x v="2"/>
    <s v="1010877"/>
    <s v="PO Molleja Mrps@ Cj 10k AS"/>
    <s v="Menudencias"/>
    <s v="Menudencias Contre"/>
    <x v="1"/>
    <m/>
    <m/>
    <m/>
    <m/>
    <m/>
    <x v="1"/>
    <x v="5"/>
    <n v="103357"/>
    <n v="0"/>
    <x v="2"/>
    <n v="48000"/>
  </r>
  <r>
    <n v="1010885"/>
    <x v="5"/>
    <x v="0"/>
    <x v="2"/>
    <s v="1010885"/>
    <s v="PO PchDeh 5oz 2x10 NMr@ Cj 9k AS"/>
    <s v="Pechuga Desh"/>
    <s v="Pechuga Desh s/Piel"/>
    <x v="5"/>
    <m/>
    <m/>
    <m/>
    <m/>
    <m/>
    <x v="1"/>
    <x v="5"/>
    <n v="2286"/>
    <n v="0"/>
    <x v="2"/>
    <n v="0"/>
  </r>
  <r>
    <n v="1010886"/>
    <x v="5"/>
    <x v="0"/>
    <x v="2"/>
    <s v="1010886"/>
    <s v="PO PchDeh 6oz 2x10 NMr@ Cj 9k AS"/>
    <s v="Pechuga Desh"/>
    <s v="Pechuga Desh s/Piel"/>
    <x v="5"/>
    <m/>
    <m/>
    <m/>
    <m/>
    <m/>
    <x v="1"/>
    <x v="5"/>
    <n v="277"/>
    <n v="0"/>
    <x v="2"/>
    <n v="0"/>
  </r>
  <r>
    <n v="1011105"/>
    <x v="5"/>
    <x v="0"/>
    <x v="2"/>
    <s v="1011105"/>
    <s v="PO Tru-Ctro Ala 60-80 4x10 NMr@ Cj20k AS"/>
    <s v="Ala"/>
    <s v="Ala Trutro-Centro"/>
    <x v="5"/>
    <m/>
    <m/>
    <m/>
    <m/>
    <m/>
    <x v="1"/>
    <x v="5"/>
    <n v="546"/>
    <n v="0"/>
    <x v="2"/>
    <n v="0"/>
  </r>
  <r>
    <n v="1011127"/>
    <x v="5"/>
    <x v="0"/>
    <x v="2"/>
    <s v="1011127"/>
    <s v="PO PchDeh Random Mr Mex@ Cj 10k AS"/>
    <s v="Pechuga Desh"/>
    <s v="Pechuga Desh s/Piel"/>
    <x v="6"/>
    <m/>
    <m/>
    <m/>
    <m/>
    <m/>
    <x v="1"/>
    <x v="5"/>
    <n v="1373476"/>
    <n v="0"/>
    <x v="2"/>
    <n v="0"/>
  </r>
  <r>
    <n v="1011150"/>
    <x v="5"/>
    <x v="0"/>
    <x v="2"/>
    <s v="1011150"/>
    <s v="PO Tru-Ctro Ala Mex@ Cj 9k AS"/>
    <s v="Ala"/>
    <s v="Ala Trutro-Centro"/>
    <x v="6"/>
    <m/>
    <m/>
    <m/>
    <m/>
    <m/>
    <x v="1"/>
    <x v="5"/>
    <n v="48243"/>
    <n v="0"/>
    <x v="2"/>
    <n v="0"/>
  </r>
  <r>
    <n v="1011250"/>
    <x v="5"/>
    <x v="0"/>
    <x v="2"/>
    <s v="1011250"/>
    <s v="PO PchDeh NMr s/cal 4x10@ Cj 20k Am AS"/>
    <s v="Pechuga Desh"/>
    <s v="Pechuga Desh s/Piel"/>
    <x v="5"/>
    <m/>
    <m/>
    <m/>
    <m/>
    <m/>
    <x v="1"/>
    <x v="5"/>
    <n v="28193"/>
    <n v="0"/>
    <x v="2"/>
    <n v="0"/>
  </r>
  <r>
    <n v="1011421"/>
    <x v="5"/>
    <x v="0"/>
    <x v="2"/>
    <s v="1011421"/>
    <s v="PO Ppa Esp 50 Pim@ Cj 20k AS"/>
    <s v="Carne Recuperada"/>
    <s v="Carne Recuperada Pul"/>
    <x v="0"/>
    <m/>
    <m/>
    <m/>
    <m/>
    <m/>
    <x v="1"/>
    <x v="5"/>
    <n v="1009854"/>
    <n v="0"/>
    <x v="2"/>
    <n v="336000"/>
  </r>
  <r>
    <n v="1011560"/>
    <x v="5"/>
    <x v="0"/>
    <x v="2"/>
    <s v="1011560"/>
    <s v="PO Corazón@ Bo Cj 18k AS"/>
    <s v="Menudencias"/>
    <s v="Menudencias Corazón"/>
    <x v="3"/>
    <m/>
    <m/>
    <m/>
    <m/>
    <m/>
    <x v="1"/>
    <x v="5"/>
    <n v="46525"/>
    <n v="0"/>
    <x v="2"/>
    <n v="0"/>
  </r>
  <r>
    <n v="1011582"/>
    <x v="5"/>
    <x v="0"/>
    <x v="2"/>
    <s v="1011582"/>
    <s v="GA S/m@ Gr Cj bca AS"/>
    <s v="Reproductor"/>
    <s v="Reproductor Gallina"/>
    <x v="0"/>
    <m/>
    <m/>
    <m/>
    <m/>
    <m/>
    <x v="1"/>
    <x v="5"/>
    <n v="5301"/>
    <n v="0"/>
    <x v="2"/>
    <n v="0"/>
  </r>
  <r>
    <n v="1011586"/>
    <x v="5"/>
    <x v="0"/>
    <x v="2"/>
    <s v="1011586"/>
    <s v="PO Ala Media B 4x10@ Cj 20k AS"/>
    <s v="Ala"/>
    <s v="Ala Centro"/>
    <x v="2"/>
    <m/>
    <m/>
    <m/>
    <m/>
    <m/>
    <x v="1"/>
    <x v="5"/>
    <n v="65539"/>
    <n v="0"/>
    <x v="2"/>
    <n v="24000"/>
  </r>
  <r>
    <n v="1011701"/>
    <x v="5"/>
    <x v="0"/>
    <x v="2"/>
    <s v="1011701"/>
    <s v="PO PchDeh NMr@ Cj 20k AS"/>
    <s v="Pechuga Desh"/>
    <s v="Pechuga Desh s/Piel"/>
    <x v="5"/>
    <m/>
    <m/>
    <m/>
    <m/>
    <m/>
    <x v="1"/>
    <x v="5"/>
    <n v="257014"/>
    <n v="0"/>
    <x v="2"/>
    <n v="0"/>
  </r>
  <r>
    <n v="1011748"/>
    <x v="5"/>
    <x v="0"/>
    <x v="2"/>
    <s v="1011748"/>
    <s v="PO PchDeh &gt;170 NMr@ Cj 10k AS"/>
    <s v="Pechuga Desh"/>
    <s v="Pechuga Desh s/Piel"/>
    <x v="7"/>
    <m/>
    <m/>
    <m/>
    <m/>
    <m/>
    <x v="1"/>
    <x v="5"/>
    <n v="128697"/>
    <n v="0"/>
    <x v="2"/>
    <n v="0"/>
  </r>
  <r>
    <n v="1011967"/>
    <x v="5"/>
    <x v="0"/>
    <x v="2"/>
    <s v="1011967"/>
    <s v="PO Garra J@ Bo Cj 20k AS"/>
    <s v="Patas"/>
    <s v="Patas Garras"/>
    <x v="2"/>
    <m/>
    <m/>
    <m/>
    <m/>
    <m/>
    <x v="1"/>
    <x v="5"/>
    <n v="168973"/>
    <n v="0"/>
    <x v="2"/>
    <n v="0"/>
  </r>
  <r>
    <n v="1011968"/>
    <x v="5"/>
    <x v="0"/>
    <x v="2"/>
    <s v="1011968"/>
    <s v="PO Garra L A@ Bo Cj 20k AS"/>
    <s v="Patas"/>
    <s v="Patas Garras"/>
    <x v="2"/>
    <m/>
    <m/>
    <m/>
    <m/>
    <m/>
    <x v="1"/>
    <x v="5"/>
    <n v="13542"/>
    <n v="0"/>
    <x v="2"/>
    <n v="0"/>
  </r>
  <r>
    <n v="1011969"/>
    <x v="5"/>
    <x v="0"/>
    <x v="2"/>
    <s v="1011969"/>
    <s v="PO Garra L B@ Bo Cj 20k AS"/>
    <s v="Patas"/>
    <s v="Patas Garras"/>
    <x v="2"/>
    <m/>
    <m/>
    <m/>
    <m/>
    <m/>
    <x v="1"/>
    <x v="5"/>
    <n v="130201"/>
    <n v="0"/>
    <x v="2"/>
    <n v="0"/>
  </r>
  <r>
    <n v="1012012"/>
    <x v="5"/>
    <x v="0"/>
    <x v="2"/>
    <s v="1012012"/>
    <s v="PO Ala Ctro Mr@ Fi Cj 18k AS"/>
    <s v="Ala"/>
    <s v="Ala Centro"/>
    <x v="4"/>
    <m/>
    <m/>
    <m/>
    <m/>
    <m/>
    <x v="1"/>
    <x v="5"/>
    <n v="18751"/>
    <n v="0"/>
    <x v="2"/>
    <n v="0"/>
  </r>
  <r>
    <n v="1012109"/>
    <x v="5"/>
    <x v="0"/>
    <x v="2"/>
    <s v="1012109"/>
    <s v="PO PchDeh 6oz Mr@ Cj AS"/>
    <s v="Pechuga Desh"/>
    <s v="Pechuga Desh s/Piel"/>
    <x v="5"/>
    <m/>
    <m/>
    <m/>
    <m/>
    <m/>
    <x v="1"/>
    <x v="5"/>
    <n v="340692"/>
    <n v="0"/>
    <x v="2"/>
    <n v="0"/>
  </r>
  <r>
    <n v="1012110"/>
    <x v="5"/>
    <x v="0"/>
    <x v="2"/>
    <s v="1012110"/>
    <s v="PO PchDeh 7oz Mr@ Cj AS"/>
    <s v="Pechuga Desh"/>
    <s v="Pechuga Desh s/Piel"/>
    <x v="5"/>
    <m/>
    <m/>
    <m/>
    <m/>
    <m/>
    <x v="1"/>
    <x v="5"/>
    <n v="80729"/>
    <n v="0"/>
    <x v="2"/>
    <n v="0"/>
  </r>
  <r>
    <n v="1012111"/>
    <x v="5"/>
    <x v="0"/>
    <x v="2"/>
    <s v="1012111"/>
    <s v="PO PchDeh 8oz Mr@ Cj AS"/>
    <s v="Pechuga Desh"/>
    <s v="Pechuga Desh s/Piel"/>
    <x v="5"/>
    <m/>
    <m/>
    <m/>
    <m/>
    <m/>
    <x v="1"/>
    <x v="5"/>
    <n v="50604"/>
    <n v="0"/>
    <x v="2"/>
    <n v="0"/>
  </r>
  <r>
    <n v="1012112"/>
    <x v="5"/>
    <x v="0"/>
    <x v="2"/>
    <s v="1012112"/>
    <s v="PO PchDeh 9oz Mr@ Cj AS"/>
    <s v="Pechuga Desh"/>
    <s v="Pechuga Desh s/Piel"/>
    <x v="5"/>
    <m/>
    <m/>
    <m/>
    <m/>
    <m/>
    <x v="1"/>
    <x v="5"/>
    <n v="15042"/>
    <n v="0"/>
    <x v="2"/>
    <n v="0"/>
  </r>
  <r>
    <n v="1012115"/>
    <x v="5"/>
    <x v="0"/>
    <x v="2"/>
    <s v="1012115"/>
    <s v="PO PchDeh 6oz 2x10 Mr@ Cj 20k AS"/>
    <s v="Pechuga Desh"/>
    <s v="Pechuga Desh s/Piel"/>
    <x v="5"/>
    <m/>
    <m/>
    <m/>
    <m/>
    <m/>
    <x v="1"/>
    <x v="5"/>
    <n v="13142"/>
    <n v="0"/>
    <x v="2"/>
    <n v="0"/>
  </r>
  <r>
    <n v="1012145"/>
    <x v="5"/>
    <x v="0"/>
    <x v="2"/>
    <s v="1012145"/>
    <s v="PO PchDeh S/p/g/f &lt;140@ Fi Cj 20k AS"/>
    <s v="Pechuga Desh"/>
    <s v="Pechuga Desh s/Piel"/>
    <x v="5"/>
    <m/>
    <m/>
    <m/>
    <m/>
    <m/>
    <x v="1"/>
    <x v="5"/>
    <n v="145888"/>
    <n v="0"/>
    <x v="2"/>
    <n v="0"/>
  </r>
  <r>
    <n v="1012147"/>
    <x v="5"/>
    <x v="0"/>
    <x v="2"/>
    <s v="1012147"/>
    <s v="PO File s/t Mr@ Fi Cj 17k AS"/>
    <s v="Filete"/>
    <s v="Filete"/>
    <x v="5"/>
    <m/>
    <m/>
    <m/>
    <m/>
    <m/>
    <x v="1"/>
    <x v="5"/>
    <n v="182077"/>
    <n v="0"/>
    <x v="2"/>
    <n v="0"/>
  </r>
  <r>
    <n v="1012148"/>
    <x v="5"/>
    <x v="0"/>
    <x v="2"/>
    <s v="1012148"/>
    <s v="PO Tru-Ctro Ala 60-80 Mr@ Fi Cj 20k AS"/>
    <s v="Ala"/>
    <s v="Ala Trutro-Centro"/>
    <x v="5"/>
    <m/>
    <m/>
    <m/>
    <m/>
    <m/>
    <x v="1"/>
    <x v="5"/>
    <n v="104139"/>
    <n v="0"/>
    <x v="2"/>
    <n v="0"/>
  </r>
  <r>
    <n v="1012157"/>
    <x v="5"/>
    <x v="0"/>
    <x v="2"/>
    <s v="1012157"/>
    <s v="PO Tru Ala 8x5@ Fi Cj AS"/>
    <s v="Ala"/>
    <s v="Ala Trutro"/>
    <x v="5"/>
    <m/>
    <m/>
    <m/>
    <m/>
    <m/>
    <x v="1"/>
    <x v="5"/>
    <n v="21823"/>
    <n v="0"/>
    <x v="2"/>
    <n v="0"/>
  </r>
  <r>
    <n v="1012158"/>
    <x v="5"/>
    <x v="0"/>
    <x v="2"/>
    <s v="1012158"/>
    <s v="PO File s/t 8x5 Mr@ Fi Cj AS"/>
    <s v="Filete"/>
    <s v="Filete"/>
    <x v="5"/>
    <m/>
    <m/>
    <m/>
    <m/>
    <m/>
    <x v="1"/>
    <x v="5"/>
    <n v="54887"/>
    <n v="0"/>
    <x v="2"/>
    <n v="0"/>
  </r>
  <r>
    <n v="1012159"/>
    <x v="5"/>
    <x v="0"/>
    <x v="2"/>
    <s v="1012159"/>
    <s v="PO Tru Ctro Ala 60-80 8x5 Mr@ Fi Cj AS"/>
    <s v="Ala"/>
    <s v="Ala Trutro-Centro"/>
    <x v="5"/>
    <m/>
    <m/>
    <m/>
    <m/>
    <m/>
    <x v="1"/>
    <x v="5"/>
    <n v="235103"/>
    <n v="0"/>
    <x v="2"/>
    <n v="0"/>
  </r>
  <r>
    <n v="1012160"/>
    <x v="5"/>
    <x v="0"/>
    <x v="2"/>
    <s v="1012160"/>
    <s v="PO PchDeh 8x5 Mr@ Fi Cj AS"/>
    <s v="Pechuga Desh"/>
    <s v="Pechuga Desh s/Piel"/>
    <x v="5"/>
    <m/>
    <m/>
    <m/>
    <m/>
    <m/>
    <x v="1"/>
    <x v="5"/>
    <n v="40458"/>
    <n v="0"/>
    <x v="2"/>
    <n v="0"/>
  </r>
  <r>
    <n v="1012161"/>
    <x v="5"/>
    <x v="0"/>
    <x v="2"/>
    <s v="1012161"/>
    <s v="PO Ala Ctro 8x5 Mr@ Cj 20k AS"/>
    <s v="Ala"/>
    <s v="Ala Centro"/>
    <x v="5"/>
    <m/>
    <m/>
    <m/>
    <m/>
    <m/>
    <x v="1"/>
    <x v="5"/>
    <n v="91726"/>
    <n v="0"/>
    <x v="2"/>
    <n v="0"/>
  </r>
  <r>
    <n v="1012163"/>
    <x v="5"/>
    <x v="0"/>
    <x v="2"/>
    <s v="1012163"/>
    <s v="PO File s/t 4x10 Mr@ Zi Cj 20k AS"/>
    <s v="Filete"/>
    <s v="Filete"/>
    <x v="5"/>
    <m/>
    <m/>
    <m/>
    <m/>
    <m/>
    <x v="1"/>
    <x v="5"/>
    <n v="228151"/>
    <n v="0"/>
    <x v="2"/>
    <n v="0"/>
  </r>
  <r>
    <n v="1012165"/>
    <x v="5"/>
    <x v="0"/>
    <x v="2"/>
    <s v="1012165"/>
    <s v="PO Tru-Ctro Ala 4x10 Mr@ Zi Cj AS"/>
    <s v="Ala"/>
    <s v="Ala Trutro-Centro"/>
    <x v="5"/>
    <m/>
    <m/>
    <m/>
    <m/>
    <m/>
    <x v="1"/>
    <x v="5"/>
    <n v="599688"/>
    <n v="0"/>
    <x v="2"/>
    <n v="0"/>
  </r>
  <r>
    <n v="1012167"/>
    <x v="5"/>
    <x v="0"/>
    <x v="2"/>
    <s v="1012167"/>
    <s v="PO PchDeh 4x10 Mr@ Zi Cj 20k AS"/>
    <s v="Pechuga Desh"/>
    <s v="Pechuga Desh s/Piel"/>
    <x v="5"/>
    <m/>
    <m/>
    <m/>
    <m/>
    <m/>
    <x v="1"/>
    <x v="5"/>
    <n v="846257"/>
    <n v="0"/>
    <x v="2"/>
    <n v="0"/>
  </r>
  <r>
    <n v="1012207"/>
    <x v="5"/>
    <x v="0"/>
    <x v="2"/>
    <s v="1012207"/>
    <s v="PO Ctre Mrps@ Bo 12x1k Cj AS"/>
    <s v="Menudencias"/>
    <s v="Menudencias Contre"/>
    <x v="1"/>
    <m/>
    <m/>
    <m/>
    <m/>
    <m/>
    <x v="1"/>
    <x v="5"/>
    <n v="42000"/>
    <n v="0"/>
    <x v="2"/>
    <n v="24000"/>
  </r>
  <r>
    <n v="1012208"/>
    <x v="5"/>
    <x v="0"/>
    <x v="2"/>
    <s v="1012208"/>
    <s v="GA S/m@ Bo Cj AS"/>
    <s v="Reproductor"/>
    <s v="Reproductor Gallina"/>
    <x v="0"/>
    <m/>
    <m/>
    <m/>
    <m/>
    <m/>
    <x v="1"/>
    <x v="5"/>
    <n v="33618"/>
    <n v="0"/>
    <x v="2"/>
    <n v="0"/>
  </r>
  <r>
    <n v="1012218"/>
    <x v="5"/>
    <x v="0"/>
    <x v="2"/>
    <s v="1012218"/>
    <s v="PO Ala Media 1k@ Cj 20k AS"/>
    <s v="Ala"/>
    <s v="Ala Centro"/>
    <x v="2"/>
    <m/>
    <m/>
    <m/>
    <m/>
    <m/>
    <x v="1"/>
    <x v="5"/>
    <n v="23999"/>
    <n v="0"/>
    <x v="2"/>
    <n v="0"/>
  </r>
  <r>
    <n v="1012275"/>
    <x v="5"/>
    <x v="0"/>
    <x v="2"/>
    <s v="1012275"/>
    <s v="PO Tru Ala 4x10 NMr@ Bo Cj 20k AS"/>
    <s v="Ala"/>
    <s v="Ala Trutro"/>
    <x v="2"/>
    <m/>
    <m/>
    <m/>
    <m/>
    <m/>
    <x v="1"/>
    <x v="5"/>
    <n v="4162"/>
    <n v="0"/>
    <x v="2"/>
    <n v="0"/>
  </r>
  <r>
    <n v="1012278"/>
    <x v="5"/>
    <x v="0"/>
    <x v="2"/>
    <s v="1012278"/>
    <s v="PO Tru Ala Mex@ Cj 9k AS"/>
    <s v="Ala"/>
    <s v="Ala Trutro"/>
    <x v="6"/>
    <m/>
    <m/>
    <m/>
    <m/>
    <m/>
    <x v="1"/>
    <x v="5"/>
    <n v="76498"/>
    <n v="0"/>
    <x v="2"/>
    <n v="0"/>
  </r>
  <r>
    <n v="1012283"/>
    <x v="5"/>
    <x v="0"/>
    <x v="2"/>
    <s v="1012283"/>
    <s v="PO Pana S/Corazón@ Cj 20k AS"/>
    <s v="Menudencias"/>
    <s v="Menudencias Pana"/>
    <x v="0"/>
    <m/>
    <m/>
    <m/>
    <m/>
    <m/>
    <x v="1"/>
    <x v="5"/>
    <n v="47800"/>
    <n v="0"/>
    <x v="2"/>
    <n v="0"/>
  </r>
  <r>
    <n v="1012326"/>
    <x v="5"/>
    <x v="0"/>
    <x v="2"/>
    <s v="1012326"/>
    <s v="PO Corazon@Bo 12k Cj AS"/>
    <s v="Menudencias"/>
    <s v="Menudencias Corazón"/>
    <x v="8"/>
    <m/>
    <m/>
    <m/>
    <m/>
    <m/>
    <x v="1"/>
    <x v="5"/>
    <n v="5410"/>
    <n v="0"/>
    <x v="2"/>
    <n v="0"/>
  </r>
  <r>
    <n v="1012362"/>
    <x v="5"/>
    <x v="0"/>
    <x v="2"/>
    <s v="1012362"/>
    <s v="PO Corazon@ Cj 18k AS"/>
    <s v="Menudencias"/>
    <s v="Menudencias Corazón"/>
    <x v="3"/>
    <m/>
    <m/>
    <m/>
    <m/>
    <m/>
    <x v="1"/>
    <x v="5"/>
    <n v="23271"/>
    <n v="0"/>
    <x v="2"/>
    <n v="0"/>
  </r>
  <r>
    <n v="1012399"/>
    <x v="5"/>
    <x v="0"/>
    <x v="2"/>
    <s v="1012399"/>
    <s v="PO PchDeh 700g IQF Mr@ Cj AS"/>
    <s v="Pechuga Desh"/>
    <s v="Pechuga Desh s/Piel"/>
    <x v="5"/>
    <m/>
    <m/>
    <m/>
    <m/>
    <m/>
    <x v="1"/>
    <x v="5"/>
    <n v="18143"/>
    <n v="0"/>
    <x v="2"/>
    <n v="0"/>
  </r>
  <r>
    <n v="1012400"/>
    <x v="5"/>
    <x v="0"/>
    <x v="2"/>
    <s v="1012400"/>
    <s v="PO File s/t 700g Mr@ Cj AS"/>
    <s v="Filete"/>
    <s v="Filete"/>
    <x v="5"/>
    <m/>
    <m/>
    <m/>
    <m/>
    <m/>
    <x v="1"/>
    <x v="5"/>
    <n v="17791"/>
    <n v="0"/>
    <x v="2"/>
    <n v="0"/>
  </r>
  <r>
    <n v="1012401"/>
    <x v="5"/>
    <x v="0"/>
    <x v="2"/>
    <s v="1012401"/>
    <s v="PO Tru-Ctro Ala 700g Mr@ Cj AS"/>
    <s v="Ala"/>
    <s v="Ala Trutro-Centro"/>
    <x v="5"/>
    <m/>
    <m/>
    <m/>
    <m/>
    <m/>
    <x v="1"/>
    <x v="5"/>
    <n v="9373"/>
    <n v="0"/>
    <x v="2"/>
    <n v="0"/>
  </r>
  <r>
    <n v="1012434"/>
    <x v="5"/>
    <x v="0"/>
    <x v="2"/>
    <s v="1012434"/>
    <s v="PO Pta Ala@ Cj 20k AS"/>
    <s v="Ala"/>
    <s v="Ala Punta"/>
    <x v="2"/>
    <m/>
    <m/>
    <m/>
    <m/>
    <m/>
    <x v="1"/>
    <x v="5"/>
    <n v="57478"/>
    <n v="0"/>
    <x v="2"/>
    <n v="0"/>
  </r>
  <r>
    <n v="1012448"/>
    <x v="5"/>
    <x v="0"/>
    <x v="2"/>
    <s v="1012448"/>
    <s v="PO Garra Economy@ Cj 20k AS"/>
    <s v="Patas"/>
    <s v="Patas Garras"/>
    <x v="2"/>
    <m/>
    <m/>
    <m/>
    <m/>
    <m/>
    <x v="1"/>
    <x v="5"/>
    <n v="207094"/>
    <n v="0"/>
    <x v="2"/>
    <n v="96000"/>
  </r>
  <r>
    <n v="1012451"/>
    <x v="5"/>
    <x v="0"/>
    <x v="2"/>
    <s v="1012451"/>
    <s v="PO Ala Media@ Cj 15k AS"/>
    <s v="Ala"/>
    <s v="Ala Centro"/>
    <x v="2"/>
    <m/>
    <m/>
    <m/>
    <m/>
    <m/>
    <x v="1"/>
    <x v="5"/>
    <n v="8721"/>
    <n v="0"/>
    <x v="2"/>
    <n v="0"/>
  </r>
  <r>
    <n v="1012452"/>
    <x v="5"/>
    <x v="0"/>
    <x v="2"/>
    <s v="1012452"/>
    <s v="PO Ala Media Grado B@ Cj AS"/>
    <s v="Ala"/>
    <s v="Ala Centro"/>
    <x v="2"/>
    <m/>
    <m/>
    <m/>
    <m/>
    <m/>
    <x v="1"/>
    <x v="5"/>
    <n v="19996"/>
    <n v="0"/>
    <x v="2"/>
    <n v="0"/>
  </r>
  <r>
    <n v="1012454"/>
    <x v="5"/>
    <x v="0"/>
    <x v="2"/>
    <s v="1012454"/>
    <s v="PO Ctro Pta Ala@ Cj 20k AS"/>
    <s v="Ala"/>
    <s v="Ala Centro-Punta"/>
    <x v="2"/>
    <m/>
    <m/>
    <m/>
    <m/>
    <m/>
    <x v="1"/>
    <x v="5"/>
    <n v="1951"/>
    <n v="0"/>
    <x v="2"/>
    <n v="0"/>
  </r>
  <r>
    <n v="1012455"/>
    <x v="5"/>
    <x v="0"/>
    <x v="2"/>
    <s v="1012455"/>
    <s v="PO Ctro Pta Ala Choice@ Cj 20k AS"/>
    <s v="Ala"/>
    <s v="Ala Centro-Punta"/>
    <x v="2"/>
    <m/>
    <m/>
    <m/>
    <m/>
    <m/>
    <x v="1"/>
    <x v="5"/>
    <n v="282039"/>
    <n v="0"/>
    <x v="2"/>
    <n v="0"/>
  </r>
  <r>
    <n v="1012483"/>
    <x v="5"/>
    <x v="0"/>
    <x v="2"/>
    <s v="1012483"/>
    <s v="PO Tru-Ctro Ala 4x10 Mr@ Cj AS"/>
    <s v="Ala"/>
    <s v="Ala Trutro-Centro"/>
    <x v="5"/>
    <m/>
    <m/>
    <m/>
    <m/>
    <m/>
    <x v="1"/>
    <x v="5"/>
    <n v="295743"/>
    <n v="0"/>
    <x v="2"/>
    <n v="0"/>
  </r>
  <r>
    <n v="1012502"/>
    <x v="5"/>
    <x v="0"/>
    <x v="2"/>
    <s v="1012502"/>
    <s v="PO Garra Large B@ Cj 20k AS"/>
    <s v="Patas"/>
    <s v="Patas Garras"/>
    <x v="2"/>
    <m/>
    <m/>
    <m/>
    <m/>
    <m/>
    <x v="1"/>
    <x v="5"/>
    <n v="8976"/>
    <n v="0"/>
    <x v="2"/>
    <n v="0"/>
  </r>
  <r>
    <n v="1012503"/>
    <x v="5"/>
    <x v="0"/>
    <x v="2"/>
    <s v="1012503"/>
    <s v="PO Garra M B@ Cj 20k AS"/>
    <s v="Patas"/>
    <s v="Patas Garras"/>
    <x v="2"/>
    <m/>
    <m/>
    <m/>
    <m/>
    <m/>
    <x v="1"/>
    <x v="5"/>
    <n v="240335"/>
    <n v="0"/>
    <x v="2"/>
    <n v="0"/>
  </r>
  <r>
    <n v="1012504"/>
    <x v="5"/>
    <x v="0"/>
    <x v="2"/>
    <s v="1012504"/>
    <s v="PO Garra Economy@ Cj 20k AS"/>
    <s v="Patas"/>
    <s v="Patas Garras"/>
    <x v="2"/>
    <m/>
    <m/>
    <m/>
    <m/>
    <m/>
    <x v="1"/>
    <x v="5"/>
    <n v="47415"/>
    <n v="0"/>
    <x v="2"/>
    <n v="24000"/>
  </r>
  <r>
    <n v="1012518"/>
    <x v="5"/>
    <x v="0"/>
    <x v="2"/>
    <s v="1012518"/>
    <s v="PO File s/t  RC´S 8x5@ Cj AS"/>
    <s v="Filete"/>
    <s v="Filete"/>
    <x v="5"/>
    <m/>
    <m/>
    <m/>
    <m/>
    <m/>
    <x v="1"/>
    <x v="5"/>
    <n v="142998"/>
    <n v="0"/>
    <x v="2"/>
    <n v="0"/>
  </r>
  <r>
    <n v="1012519"/>
    <x v="5"/>
    <x v="0"/>
    <x v="2"/>
    <s v="1012519"/>
    <s v="PO PchDeh 4oz Mr@ Cj AS"/>
    <s v="Pechuga Desh"/>
    <s v="Pechuga Desh s/Piel"/>
    <x v="5"/>
    <m/>
    <m/>
    <m/>
    <m/>
    <m/>
    <x v="1"/>
    <x v="5"/>
    <n v="21072"/>
    <n v="0"/>
    <x v="2"/>
    <n v="0"/>
  </r>
  <r>
    <n v="1012520"/>
    <x v="5"/>
    <x v="0"/>
    <x v="2"/>
    <s v="1012520"/>
    <s v="PO PchDeh 5oz Mr@ Cj AS"/>
    <s v="Pechuga Desh"/>
    <s v="Pechuga Desh s/Piel"/>
    <x v="5"/>
    <m/>
    <m/>
    <m/>
    <m/>
    <m/>
    <x v="1"/>
    <x v="5"/>
    <n v="68070"/>
    <n v="0"/>
    <x v="2"/>
    <n v="0"/>
  </r>
  <r>
    <n v="1012521"/>
    <x v="5"/>
    <x v="0"/>
    <x v="2"/>
    <s v="1012521"/>
    <s v="PO PchDeh 6oz Mr@ Cj AS"/>
    <s v="Pechuga Desh"/>
    <s v="Pechuga Desh s/Piel"/>
    <x v="5"/>
    <m/>
    <m/>
    <m/>
    <m/>
    <m/>
    <x v="1"/>
    <x v="5"/>
    <n v="188515"/>
    <n v="0"/>
    <x v="2"/>
    <n v="0"/>
  </r>
  <r>
    <n v="1012522"/>
    <x v="5"/>
    <x v="0"/>
    <x v="2"/>
    <s v="1012522"/>
    <s v="PO PchDeh 7oz Mr@ Cj AS"/>
    <s v="Pechuga Desh"/>
    <s v="Pechuga Desh s/Piel"/>
    <x v="5"/>
    <m/>
    <m/>
    <m/>
    <m/>
    <m/>
    <x v="1"/>
    <x v="5"/>
    <n v="97665"/>
    <n v="0"/>
    <x v="2"/>
    <n v="0"/>
  </r>
  <r>
    <n v="1012523"/>
    <x v="5"/>
    <x v="0"/>
    <x v="2"/>
    <s v="1012523"/>
    <s v="PO PchDeh 8oz Mr@ Cj AS"/>
    <s v="Pechuga Desh"/>
    <s v="Pechuga Desh s/Piel"/>
    <x v="5"/>
    <m/>
    <m/>
    <m/>
    <m/>
    <m/>
    <x v="1"/>
    <x v="5"/>
    <n v="66871"/>
    <n v="0"/>
    <x v="2"/>
    <n v="0"/>
  </r>
  <r>
    <n v="1012524"/>
    <x v="5"/>
    <x v="0"/>
    <x v="2"/>
    <s v="1012524"/>
    <s v="PO PchDeh 9oz Mr@ Cj AS"/>
    <s v="Pechuga Desh"/>
    <s v="Pechuga Desh s/Piel"/>
    <x v="5"/>
    <m/>
    <m/>
    <m/>
    <m/>
    <m/>
    <x v="1"/>
    <x v="5"/>
    <n v="34069"/>
    <n v="0"/>
    <x v="2"/>
    <n v="0"/>
  </r>
  <r>
    <n v="1012525"/>
    <x v="5"/>
    <x v="0"/>
    <x v="2"/>
    <s v="1012525"/>
    <s v="PO Garra J@ Bo Cj 20k AS"/>
    <s v="Patas"/>
    <s v="Patas Garras"/>
    <x v="2"/>
    <m/>
    <m/>
    <m/>
    <m/>
    <m/>
    <x v="1"/>
    <x v="5"/>
    <n v="8436"/>
    <n v="0"/>
    <x v="2"/>
    <n v="0"/>
  </r>
  <r>
    <n v="1012526"/>
    <x v="5"/>
    <x v="0"/>
    <x v="2"/>
    <s v="1012526"/>
    <s v="PO Garra L A@ Bo Cj 20k AS"/>
    <s v="Patas"/>
    <s v="Patas Garras"/>
    <x v="2"/>
    <m/>
    <m/>
    <m/>
    <m/>
    <m/>
    <x v="1"/>
    <x v="5"/>
    <n v="7593"/>
    <n v="0"/>
    <x v="2"/>
    <n v="0"/>
  </r>
  <r>
    <n v="1012527"/>
    <x v="5"/>
    <x v="0"/>
    <x v="2"/>
    <s v="1012527"/>
    <s v="PO Garra M A@ Bo Cj 20k AS"/>
    <s v="Patas"/>
    <s v="Patas Garras"/>
    <x v="2"/>
    <m/>
    <m/>
    <m/>
    <m/>
    <m/>
    <x v="1"/>
    <x v="5"/>
    <n v="11547"/>
    <n v="0"/>
    <x v="2"/>
    <n v="0"/>
  </r>
  <r>
    <n v="1012532"/>
    <x v="5"/>
    <x v="0"/>
    <x v="2"/>
    <s v="1012532"/>
    <s v="PO Contre 8x5 estuche@Cj 20k AS"/>
    <s v="Menudencias"/>
    <s v="Menudencias Contre"/>
    <x v="5"/>
    <m/>
    <m/>
    <m/>
    <m/>
    <m/>
    <x v="1"/>
    <x v="5"/>
    <n v="6000"/>
    <n v="0"/>
    <x v="2"/>
    <n v="0"/>
  </r>
  <r>
    <n v="1012534"/>
    <x v="5"/>
    <x v="0"/>
    <x v="2"/>
    <s v="1012534"/>
    <s v="PO Pech c/h c/p Blo@ Cj 20k AS"/>
    <s v="Pechuga"/>
    <s v="Pechuga Entera"/>
    <x v="6"/>
    <m/>
    <m/>
    <m/>
    <m/>
    <m/>
    <x v="1"/>
    <x v="5"/>
    <n v="647999"/>
    <n v="0"/>
    <x v="2"/>
    <n v="0"/>
  </r>
  <r>
    <n v="1012552"/>
    <x v="5"/>
    <x v="0"/>
    <x v="2"/>
    <s v="1012552"/>
    <s v="PO PchDeh Random@ Cj 10k AS"/>
    <s v="Pechuga Desh"/>
    <s v="Pechuga Desh s/Piel"/>
    <x v="0"/>
    <m/>
    <m/>
    <m/>
    <m/>
    <m/>
    <x v="1"/>
    <x v="5"/>
    <n v="476"/>
    <n v="0"/>
    <x v="2"/>
    <n v="0"/>
  </r>
  <r>
    <n v="1012556"/>
    <x v="5"/>
    <x v="0"/>
    <x v="2"/>
    <s v="1012556"/>
    <s v="PO CDM 14% proteina@ Cj 20k AS"/>
    <s v="Carne Recuperada"/>
    <s v="Carne Recuperada ADM"/>
    <x v="0"/>
    <m/>
    <m/>
    <m/>
    <m/>
    <m/>
    <x v="1"/>
    <x v="5"/>
    <n v="95998"/>
    <n v="0"/>
    <x v="2"/>
    <n v="0"/>
  </r>
  <r>
    <n v="1012598"/>
    <x v="5"/>
    <x v="0"/>
    <x v="2"/>
    <s v="1012598"/>
    <s v="GA Garra G Large B@ Cj 20k AS"/>
    <s v="Patas"/>
    <s v="Patas Garras"/>
    <x v="2"/>
    <m/>
    <m/>
    <m/>
    <m/>
    <m/>
    <x v="1"/>
    <x v="5"/>
    <n v="3391"/>
    <n v="0"/>
    <x v="2"/>
    <n v="0"/>
  </r>
  <r>
    <n v="1012601"/>
    <x v="5"/>
    <x v="0"/>
    <x v="2"/>
    <s v="1012601"/>
    <s v="PO Pana S/Corazon@ Cj 20k AS"/>
    <s v="Menudencias"/>
    <s v="Menudencias Pana"/>
    <x v="5"/>
    <m/>
    <m/>
    <m/>
    <m/>
    <m/>
    <x v="1"/>
    <x v="5"/>
    <n v="187597"/>
    <n v="0"/>
    <x v="2"/>
    <n v="0"/>
  </r>
  <r>
    <n v="1012612"/>
    <x v="5"/>
    <x v="0"/>
    <x v="2"/>
    <s v="1012612"/>
    <s v="PO Ppa Esp Blo@ Bo Cj 20k AS"/>
    <s v="Carne Recuperada"/>
    <s v="Carne Recuperada Pul"/>
    <x v="4"/>
    <m/>
    <m/>
    <m/>
    <m/>
    <m/>
    <x v="1"/>
    <x v="5"/>
    <n v="1003868"/>
    <n v="0"/>
    <x v="2"/>
    <n v="325000"/>
  </r>
  <r>
    <n v="1012674"/>
    <x v="5"/>
    <x v="0"/>
    <x v="2"/>
    <s v="1012674"/>
    <s v="PO Corazon@Pla Cj 19k"/>
    <s v="Menudencias"/>
    <s v="Menudencias Corazón"/>
    <x v="3"/>
    <m/>
    <m/>
    <m/>
    <m/>
    <m/>
    <x v="1"/>
    <x v="5"/>
    <n v="50198"/>
    <n v="0"/>
    <x v="2"/>
    <n v="0"/>
  </r>
  <r>
    <n v="1012681"/>
    <x v="5"/>
    <x v="0"/>
    <x v="2"/>
    <s v="1012681"/>
    <s v="PO Nudillo @ Cj 20Kg AS"/>
    <s v="Subprod"/>
    <s v="Subprod Despunte Tru"/>
    <x v="2"/>
    <m/>
    <m/>
    <m/>
    <m/>
    <m/>
    <x v="1"/>
    <x v="5"/>
    <n v="36001"/>
    <n v="0"/>
    <x v="2"/>
    <n v="0"/>
  </r>
  <r>
    <n v="1012694"/>
    <x v="5"/>
    <x v="0"/>
    <x v="2"/>
    <s v="1012694"/>
    <s v="PO PchDeh 4-10oz NMr@ Cj AS"/>
    <s v="Pechuga Desh"/>
    <s v="Pechuga Desh s/Piel"/>
    <x v="5"/>
    <m/>
    <m/>
    <m/>
    <m/>
    <m/>
    <x v="1"/>
    <x v="5"/>
    <n v="146316"/>
    <n v="0"/>
    <x v="2"/>
    <n v="0"/>
  </r>
  <r>
    <n v="1012719"/>
    <x v="5"/>
    <x v="0"/>
    <x v="2"/>
    <s v="1012719"/>
    <s v="PO Ppa Esp@ 2 Blox10kg CJ AS SD"/>
    <s v="Carne Recuperada"/>
    <s v="Carne Recuperada ADM"/>
    <x v="1"/>
    <m/>
    <m/>
    <m/>
    <m/>
    <m/>
    <x v="1"/>
    <x v="5"/>
    <n v="8774"/>
    <n v="0"/>
    <x v="2"/>
    <n v="0"/>
  </r>
  <r>
    <n v="1012725"/>
    <x v="5"/>
    <x v="0"/>
    <x v="2"/>
    <s v="1012725"/>
    <s v="PO File s/t 8x5 Mr@ Cj AS"/>
    <s v="Filete"/>
    <s v="Filete"/>
    <x v="6"/>
    <m/>
    <m/>
    <m/>
    <m/>
    <m/>
    <x v="1"/>
    <x v="5"/>
    <n v="19952"/>
    <n v="0"/>
    <x v="2"/>
    <n v="0"/>
  </r>
  <r>
    <n v="1012763"/>
    <x v="5"/>
    <x v="0"/>
    <x v="2"/>
    <s v="1012763"/>
    <s v="PO Pana S/cora blo@Cj 20kg AS"/>
    <s v="Menudencias"/>
    <s v="Menudencias Pana"/>
    <x v="0"/>
    <m/>
    <m/>
    <m/>
    <m/>
    <m/>
    <x v="1"/>
    <x v="5"/>
    <n v="60808"/>
    <n v="0"/>
    <x v="2"/>
    <n v="24000"/>
  </r>
  <r>
    <n v="1012764"/>
    <x v="5"/>
    <x v="0"/>
    <x v="2"/>
    <s v="1012764"/>
    <s v="PO Ppa Esp@ Bo Cj 20k AS"/>
    <s v="Carne Recuperada"/>
    <s v="Carne Recuperada ADM"/>
    <x v="6"/>
    <m/>
    <m/>
    <m/>
    <m/>
    <m/>
    <x v="1"/>
    <x v="5"/>
    <n v="550674"/>
    <n v="0"/>
    <x v="2"/>
    <n v="0"/>
  </r>
  <r>
    <n v="1012773"/>
    <x v="5"/>
    <x v="0"/>
    <x v="2"/>
    <s v="1012773"/>
    <s v="PO Pana S/Corazon@ Cj 20k AS"/>
    <s v="Menudencias"/>
    <s v="Menudencias Pana"/>
    <x v="7"/>
    <m/>
    <m/>
    <m/>
    <m/>
    <m/>
    <x v="1"/>
    <x v="5"/>
    <n v="10991"/>
    <n v="0"/>
    <x v="2"/>
    <n v="0"/>
  </r>
  <r>
    <n v="1020017"/>
    <x v="5"/>
    <x v="1"/>
    <x v="0"/>
    <s v="1020017"/>
    <s v="GO Chu Ctro@ Fi Cj 20k AS"/>
    <s v="Chuleta"/>
    <s v="Chuleta Centro"/>
    <x v="0"/>
    <n v="-12059"/>
    <n v="0"/>
    <n v="0"/>
    <n v="-12059"/>
    <n v="0"/>
    <x v="77"/>
    <x v="5"/>
    <m/>
    <n v="0"/>
    <x v="2"/>
    <n v="0"/>
  </r>
  <r>
    <n v="1020105"/>
    <x v="5"/>
    <x v="1"/>
    <x v="0"/>
    <s v="1020105"/>
    <s v="GO Lom Tecla@ Cj Lom Ctro JP"/>
    <s v="Lomo"/>
    <s v="Lomo Centro"/>
    <x v="9"/>
    <n v="2621"/>
    <n v="37379"/>
    <n v="40000"/>
    <n v="2621"/>
    <n v="37379"/>
    <x v="13"/>
    <x v="125"/>
    <m/>
    <n v="0"/>
    <x v="2"/>
    <n v="0"/>
  </r>
  <r>
    <n v="1020110"/>
    <x v="5"/>
    <x v="1"/>
    <x v="0"/>
    <s v="1020110"/>
    <s v="GO MM Loin L@ Cj 12k AP"/>
    <s v="Lomo"/>
    <s v="Lomo MM Loin"/>
    <x v="9"/>
    <n v="-382897"/>
    <n v="714462"/>
    <n v="700000"/>
    <n v="-382897"/>
    <n v="624811"/>
    <x v="25"/>
    <x v="661"/>
    <m/>
    <n v="-24000"/>
    <x v="1"/>
    <n v="0"/>
  </r>
  <r>
    <n v="1020284"/>
    <x v="5"/>
    <x v="1"/>
    <x v="0"/>
    <s v="1020284"/>
    <s v="GO Posta Negra 3P T@ Va Cj t-f JP"/>
    <s v="Pierna"/>
    <s v="Pierna Pulpa Fina"/>
    <x v="9"/>
    <n v="20025"/>
    <n v="0"/>
    <n v="5000"/>
    <n v="20025"/>
    <n v="0"/>
    <x v="97"/>
    <x v="88"/>
    <m/>
    <n v="0"/>
    <x v="2"/>
    <n v="7666.6666666666679"/>
  </r>
  <r>
    <n v="1020326"/>
    <x v="5"/>
    <x v="1"/>
    <x v="0"/>
    <s v="1020326"/>
    <s v="GO PpPal Pim@ Cj AP"/>
    <s v="Paleta"/>
    <s v="Paleta Pulpa"/>
    <x v="9"/>
    <n v="-35208"/>
    <n v="299208"/>
    <n v="264000"/>
    <n v="-35208"/>
    <n v="299208"/>
    <x v="127"/>
    <x v="243"/>
    <m/>
    <n v="0"/>
    <x v="2"/>
    <n v="216000"/>
  </r>
  <r>
    <n v="1020339"/>
    <x v="5"/>
    <x v="1"/>
    <x v="0"/>
    <s v="1020339"/>
    <s v="GO Lom Tocino@ Cj 20k AS"/>
    <s v="Grasas"/>
    <s v="Grasa Lomo Tocino"/>
    <x v="0"/>
    <n v="-24002"/>
    <n v="24002"/>
    <n v="0"/>
    <n v="-24002"/>
    <n v="24002"/>
    <x v="77"/>
    <x v="30"/>
    <m/>
    <n v="-120000"/>
    <x v="1"/>
    <n v="0"/>
  </r>
  <r>
    <n v="1020349"/>
    <x v="5"/>
    <x v="1"/>
    <x v="0"/>
    <s v="1020349"/>
    <s v="GO Papda@ Cj t-f AS"/>
    <s v="Plancha"/>
    <s v="Plancha s/Cuero"/>
    <x v="0"/>
    <n v="20570"/>
    <n v="0"/>
    <n v="0"/>
    <n v="20570"/>
    <n v="0"/>
    <x v="77"/>
    <x v="5"/>
    <m/>
    <n v="0"/>
    <x v="2"/>
    <n v="0"/>
  </r>
  <r>
    <n v="1020352"/>
    <x v="5"/>
    <x v="1"/>
    <x v="0"/>
    <s v="1020352"/>
    <s v="GO Cue 20@ Cj 20k AS"/>
    <s v="Cueros"/>
    <s v="Cuero Panceta"/>
    <x v="0"/>
    <n v="-3794"/>
    <n v="27812"/>
    <n v="48000"/>
    <n v="-3794"/>
    <n v="27812"/>
    <x v="2"/>
    <x v="9"/>
    <m/>
    <n v="-24000"/>
    <x v="1"/>
    <n v="24000"/>
  </r>
  <r>
    <n v="1020367"/>
    <x v="5"/>
    <x v="1"/>
    <x v="0"/>
    <s v="1020367"/>
    <s v="GO Gord Lom Tocino@ Cj t-f AS"/>
    <s v="Grasas"/>
    <s v="Grasa Gordura"/>
    <x v="0"/>
    <n v="14642"/>
    <n v="153358"/>
    <n v="168000"/>
    <n v="14642"/>
    <n v="153358"/>
    <x v="98"/>
    <x v="336"/>
    <m/>
    <n v="37000"/>
    <x v="0"/>
    <n v="24000"/>
  </r>
  <r>
    <n v="1020412"/>
    <x v="5"/>
    <x v="1"/>
    <x v="0"/>
    <s v="1020412"/>
    <s v="GO Cne Long@ Cj t-f AS"/>
    <s v="Recortes"/>
    <s v="Recortes No Magro"/>
    <x v="0"/>
    <n v="-29987"/>
    <n v="157781"/>
    <n v="168000"/>
    <n v="-29987"/>
    <n v="157781"/>
    <x v="98"/>
    <x v="66"/>
    <m/>
    <n v="-12000"/>
    <x v="1"/>
    <n v="48000"/>
  </r>
  <r>
    <n v="1020589"/>
    <x v="5"/>
    <x v="1"/>
    <x v="0"/>
    <s v="1020589"/>
    <s v="GO MM Loin S@ Fi Cj 12k AP"/>
    <s v="Lomo"/>
    <s v="Lomo MM Loin"/>
    <x v="9"/>
    <n v="11096"/>
    <n v="108904"/>
    <n v="120000"/>
    <n v="11096"/>
    <n v="126473"/>
    <x v="36"/>
    <x v="30"/>
    <m/>
    <n v="0"/>
    <x v="2"/>
    <n v="74489.795918367352"/>
  </r>
  <r>
    <n v="1020592"/>
    <x v="5"/>
    <x v="1"/>
    <x v="0"/>
    <s v="1020592"/>
    <s v="GO Lom Vet &gt;2.0@ Fi Cj Lom Vet AP"/>
    <s v="Lomo"/>
    <s v="Lomo Vetado"/>
    <x v="9"/>
    <n v="6136"/>
    <n v="163864"/>
    <n v="170000"/>
    <n v="6136"/>
    <n v="163864"/>
    <x v="524"/>
    <x v="662"/>
    <m/>
    <n v="3000"/>
    <x v="0"/>
    <n v="69226.712328767127"/>
  </r>
  <r>
    <n v="1020620"/>
    <x v="5"/>
    <x v="1"/>
    <x v="0"/>
    <s v="1020620"/>
    <s v="GO Lom Vet &lt;2.0@ Fi Cj AP"/>
    <s v="Lomo"/>
    <s v="Lomo Vetado"/>
    <x v="9"/>
    <n v="-5554"/>
    <n v="35554"/>
    <n v="30000"/>
    <n v="-5554"/>
    <n v="35554"/>
    <x v="116"/>
    <x v="132"/>
    <m/>
    <n v="0"/>
    <x v="2"/>
    <n v="22000"/>
  </r>
  <r>
    <n v="1020636"/>
    <x v="5"/>
    <x v="1"/>
    <x v="0"/>
    <s v="1020636"/>
    <s v="GO File C/cab@ Va Cj 10k AP"/>
    <s v="Filete"/>
    <s v="Filete c/Cabeza"/>
    <x v="9"/>
    <n v="1995"/>
    <n v="11005"/>
    <n v="13000"/>
    <n v="1995"/>
    <n v="11005"/>
    <x v="104"/>
    <x v="103"/>
    <m/>
    <n v="0"/>
    <x v="2"/>
    <n v="13333.333333333332"/>
  </r>
  <r>
    <n v="1020637"/>
    <x v="5"/>
    <x v="1"/>
    <x v="0"/>
    <s v="1020637"/>
    <s v="GO Panc Tec S/cue@ Fi Cj ch AP"/>
    <s v="Panceta"/>
    <s v="Panceta s/Cuero"/>
    <x v="9"/>
    <n v="-80481"/>
    <n v="260481"/>
    <n v="180000"/>
    <n v="-80481"/>
    <n v="260481"/>
    <x v="636"/>
    <x v="66"/>
    <m/>
    <n v="0"/>
    <x v="2"/>
    <n v="33000"/>
  </r>
  <r>
    <n v="1020662"/>
    <x v="5"/>
    <x v="1"/>
    <x v="0"/>
    <s v="1020662"/>
    <s v="GO Ganso C/asto 3P@ Va Cj t-f AP"/>
    <s v="Pierna"/>
    <s v="Pierna Pulpa Fina"/>
    <x v="9"/>
    <n v="1496"/>
    <n v="18504"/>
    <n v="20000"/>
    <n v="1496"/>
    <n v="18504"/>
    <x v="83"/>
    <x v="73"/>
    <m/>
    <n v="0"/>
    <x v="2"/>
    <n v="15000"/>
  </r>
  <r>
    <n v="1020664"/>
    <x v="5"/>
    <x v="1"/>
    <x v="0"/>
    <s v="1020664"/>
    <s v="GO Ganso C/asto C/abas S/g@ Va Cj JP"/>
    <s v="Pierna"/>
    <s v="Pierna Pulpa Fina"/>
    <x v="9"/>
    <n v="-1915"/>
    <n v="4915"/>
    <n v="3000"/>
    <n v="-1915"/>
    <n v="4915"/>
    <x v="39"/>
    <x v="14"/>
    <m/>
    <n v="0"/>
    <x v="2"/>
    <n v="0"/>
  </r>
  <r>
    <n v="1020665"/>
    <x v="5"/>
    <x v="1"/>
    <x v="0"/>
    <s v="1020665"/>
    <s v="GO Posta Rosada 3P@ Va Cj t-f AP"/>
    <s v="Pierna"/>
    <s v="Pierna Pulpa Fina"/>
    <x v="9"/>
    <n v="9405"/>
    <n v="0"/>
    <n v="5000"/>
    <n v="9405"/>
    <n v="0"/>
    <x v="97"/>
    <x v="88"/>
    <m/>
    <n v="0"/>
    <x v="2"/>
    <n v="0"/>
  </r>
  <r>
    <n v="1020681"/>
    <x v="5"/>
    <x v="1"/>
    <x v="0"/>
    <s v="1020681"/>
    <s v="GO MM Loin D@ Fi Cj 12k AP"/>
    <s v="Lomo"/>
    <s v="Lomo MM Loin"/>
    <x v="9"/>
    <n v="-285"/>
    <n v="10000"/>
    <n v="10000"/>
    <n v="-285"/>
    <n v="10000"/>
    <x v="80"/>
    <x v="70"/>
    <m/>
    <n v="0"/>
    <x v="2"/>
    <n v="0"/>
  </r>
  <r>
    <n v="1020704"/>
    <x v="5"/>
    <x v="1"/>
    <x v="0"/>
    <s v="1020704"/>
    <s v="GO File N@ Va Cj File AP"/>
    <s v="Filete"/>
    <s v="Filete c/Cabeza"/>
    <x v="9"/>
    <n v="-311"/>
    <n v="1311"/>
    <n v="1000"/>
    <n v="-311"/>
    <n v="1311"/>
    <x v="117"/>
    <x v="133"/>
    <m/>
    <n v="0"/>
    <x v="2"/>
    <n v="500"/>
  </r>
  <r>
    <n v="1020715"/>
    <x v="5"/>
    <x v="1"/>
    <x v="0"/>
    <s v="1020715"/>
    <s v="GO Panc Tec C/cue@ Fi Cj Panc AP"/>
    <s v="Panceta"/>
    <s v="Panceta c/Cuero"/>
    <x v="9"/>
    <n v="451"/>
    <n v="1549"/>
    <n v="2000"/>
    <n v="451"/>
    <n v="1549"/>
    <x v="84"/>
    <x v="74"/>
    <m/>
    <n v="0"/>
    <x v="2"/>
    <n v="0"/>
  </r>
  <r>
    <n v="1020731"/>
    <x v="5"/>
    <x v="1"/>
    <x v="0"/>
    <s v="1020731"/>
    <s v="GO Panc S/tec/cue I@ Fi Cj Panc 4s AP"/>
    <s v="Panceta"/>
    <s v="Panceta s/Cuero"/>
    <x v="9"/>
    <n v="-5937"/>
    <n v="24916"/>
    <n v="20000"/>
    <n v="-5937"/>
    <n v="24916"/>
    <x v="83"/>
    <x v="73"/>
    <m/>
    <n v="0"/>
    <x v="2"/>
    <n v="5000"/>
  </r>
  <r>
    <n v="1020758"/>
    <x v="5"/>
    <x v="1"/>
    <x v="0"/>
    <s v="1020758"/>
    <s v="GO Lom Vet S/g@ Va Cj ch AP"/>
    <s v="Lomo"/>
    <s v="Lomo Vetado"/>
    <x v="9"/>
    <n v="-2092"/>
    <n v="5092"/>
    <n v="3000"/>
    <n v="-2092"/>
    <n v="5092"/>
    <x v="39"/>
    <x v="14"/>
    <m/>
    <n v="0"/>
    <x v="2"/>
    <n v="0"/>
  </r>
  <r>
    <n v="1020774"/>
    <x v="5"/>
    <x v="1"/>
    <x v="0"/>
    <s v="1020774"/>
    <s v="GO Malaya Japon@ Va Cj JP"/>
    <s v="Prolijado"/>
    <s v="Prolijado Malaya"/>
    <x v="9"/>
    <n v="-2890"/>
    <n v="10890"/>
    <n v="8000"/>
    <n v="-2890"/>
    <n v="10890"/>
    <x v="92"/>
    <x v="82"/>
    <m/>
    <n v="0"/>
    <x v="2"/>
    <n v="3809.5238095238096"/>
  </r>
  <r>
    <n v="1020802"/>
    <x v="5"/>
    <x v="1"/>
    <x v="0"/>
    <s v="1020802"/>
    <s v="GO Panc S/tec N@ Fi Cj 20k AP"/>
    <s v="Panceta"/>
    <s v="Panceta s/Cuero"/>
    <x v="9"/>
    <n v="-16783"/>
    <n v="94783"/>
    <n v="78000"/>
    <n v="-16783"/>
    <n v="94783"/>
    <x v="637"/>
    <x v="663"/>
    <m/>
    <n v="0"/>
    <x v="2"/>
    <n v="38262.5"/>
  </r>
  <r>
    <n v="1020810"/>
    <x v="5"/>
    <x v="1"/>
    <x v="0"/>
    <s v="1020810"/>
    <s v="GO Recto@ Cj File AP"/>
    <s v="Subprod"/>
    <s v="Subprod Tripa"/>
    <x v="9"/>
    <n v="611"/>
    <n v="1389"/>
    <n v="2000"/>
    <n v="611"/>
    <n v="1389"/>
    <x v="84"/>
    <x v="74"/>
    <m/>
    <n v="0"/>
    <x v="2"/>
    <n v="0"/>
  </r>
  <r>
    <n v="1020848"/>
    <x v="5"/>
    <x v="1"/>
    <x v="0"/>
    <s v="1020848"/>
    <s v="GO Lom Ctro 27@ Cj 20k AS"/>
    <s v="Lomo"/>
    <s v="Lomo Centro"/>
    <x v="0"/>
    <n v="-104"/>
    <n v="48104"/>
    <n v="48000"/>
    <n v="-104"/>
    <n v="48104"/>
    <x v="2"/>
    <x v="3"/>
    <m/>
    <n v="24000"/>
    <x v="0"/>
    <n v="0"/>
  </r>
  <r>
    <n v="1020860"/>
    <x v="5"/>
    <x v="1"/>
    <x v="0"/>
    <s v="1020860"/>
    <s v="GO Lom Vet@ Cj 12k AK"/>
    <s v="Lomo"/>
    <s v="Lomo Vetado"/>
    <x v="4"/>
    <n v="-7544"/>
    <n v="161544"/>
    <n v="154000"/>
    <n v="-7544"/>
    <n v="161544"/>
    <x v="638"/>
    <x v="564"/>
    <m/>
    <n v="0"/>
    <x v="2"/>
    <n v="44000"/>
  </r>
  <r>
    <n v="1020861"/>
    <x v="5"/>
    <x v="1"/>
    <x v="0"/>
    <s v="1020861"/>
    <s v="GO Lom Vet@ Cj 12k TJ"/>
    <s v="Lomo"/>
    <s v="Lomo Vetado"/>
    <x v="4"/>
    <n v="-19940"/>
    <n v="129940"/>
    <n v="110000"/>
    <n v="-19940"/>
    <n v="116862"/>
    <x v="87"/>
    <x v="77"/>
    <m/>
    <n v="0"/>
    <x v="2"/>
    <n v="88000"/>
  </r>
  <r>
    <n v="1020869"/>
    <x v="5"/>
    <x v="1"/>
    <x v="0"/>
    <s v="1020869"/>
    <s v="GO Cos 79@ Bo Cj 20k AS"/>
    <s v="Cost-Pec"/>
    <s v="Cost-Pec Entero"/>
    <x v="0"/>
    <n v="38645"/>
    <n v="34000"/>
    <n v="24000"/>
    <n v="38645"/>
    <n v="34000"/>
    <x v="7"/>
    <x v="5"/>
    <m/>
    <n v="24000"/>
    <x v="0"/>
    <n v="24000"/>
  </r>
  <r>
    <n v="1020886"/>
    <x v="5"/>
    <x v="1"/>
    <x v="0"/>
    <s v="1020886"/>
    <s v="GO Panc Tecl Nor@ Cj 20k AS"/>
    <s v="Panceta"/>
    <s v="Panceta s/Cuero"/>
    <x v="0"/>
    <n v="1424"/>
    <n v="22576"/>
    <n v="24000"/>
    <n v="1424"/>
    <n v="22576"/>
    <x v="7"/>
    <x v="5"/>
    <m/>
    <n v="24000"/>
    <x v="0"/>
    <n v="0"/>
  </r>
  <r>
    <n v="1020904"/>
    <x v="5"/>
    <x v="1"/>
    <x v="0"/>
    <s v="1020904"/>
    <s v="GO Panc C/cue@ Cj Panc 230 TJ"/>
    <s v="Panceta"/>
    <s v="Panceta c/Cuero"/>
    <x v="4"/>
    <n v="-103393"/>
    <n v="0"/>
    <n v="0"/>
    <n v="-103393"/>
    <n v="0"/>
    <x v="77"/>
    <x v="5"/>
    <m/>
    <n v="0"/>
    <x v="2"/>
    <n v="0"/>
  </r>
  <r>
    <n v="1020905"/>
    <x v="5"/>
    <x v="1"/>
    <x v="0"/>
    <s v="1020905"/>
    <s v="GO Panc C/cue@ Cj Panc 230 AK"/>
    <s v="Panceta"/>
    <s v="Panceta c/Cuero"/>
    <x v="4"/>
    <n v="-99055"/>
    <n v="0"/>
    <n v="0"/>
    <n v="-99055"/>
    <n v="0"/>
    <x v="77"/>
    <x v="5"/>
    <m/>
    <n v="0"/>
    <x v="2"/>
    <n v="0"/>
  </r>
  <r>
    <n v="1020914"/>
    <x v="5"/>
    <x v="1"/>
    <x v="0"/>
    <s v="1020914"/>
    <s v="GO Panc Lam 2.5mm@ Cj ch AP"/>
    <s v="Panceta"/>
    <s v="Panceta c/Cuero"/>
    <x v="9"/>
    <n v="-846"/>
    <n v="9846"/>
    <n v="9000"/>
    <n v="-846"/>
    <n v="9846"/>
    <x v="301"/>
    <x v="324"/>
    <m/>
    <n v="0"/>
    <x v="2"/>
    <n v="1285.7142857142858"/>
  </r>
  <r>
    <n v="1020915"/>
    <x v="5"/>
    <x v="1"/>
    <x v="0"/>
    <s v="1020915"/>
    <s v="GO Pna Nor@ Bo Cj 20k AS"/>
    <s v="Pierna"/>
    <s v="Pierna Entera"/>
    <x v="0"/>
    <n v="-4000"/>
    <n v="4000"/>
    <n v="0"/>
    <n v="-4000"/>
    <n v="4000"/>
    <x v="77"/>
    <x v="5"/>
    <m/>
    <n v="0"/>
    <x v="2"/>
    <n v="0"/>
  </r>
  <r>
    <n v="1020925"/>
    <x v="5"/>
    <x v="1"/>
    <x v="0"/>
    <s v="1020925"/>
    <s v="GO Grasa Forro Pna Limp@ Cj 20k AS"/>
    <s v="Grasas"/>
    <s v="Grasa Forro"/>
    <x v="0"/>
    <n v="-14242"/>
    <n v="110242"/>
    <n v="96000"/>
    <n v="-14242"/>
    <n v="110242"/>
    <x v="99"/>
    <x v="95"/>
    <m/>
    <n v="0"/>
    <x v="2"/>
    <n v="0"/>
  </r>
  <r>
    <n v="1020944"/>
    <x v="5"/>
    <x v="1"/>
    <x v="0"/>
    <s v="1020944"/>
    <s v="GO PpPna 59@ Fi Cj 20k AS"/>
    <s v="Pierna"/>
    <s v="Pierna Pulpa"/>
    <x v="0"/>
    <n v="185703"/>
    <n v="164809"/>
    <n v="120000"/>
    <n v="185703"/>
    <n v="164809"/>
    <x v="36"/>
    <x v="564"/>
    <m/>
    <n v="-34000"/>
    <x v="1"/>
    <n v="0"/>
  </r>
  <r>
    <n v="1020990"/>
    <x v="5"/>
    <x v="1"/>
    <x v="0"/>
    <s v="1020990"/>
    <s v="GO Ganso S/g S/abst DA@ Cj 12k AP"/>
    <s v="Pierna"/>
    <s v="Pierna Pulpa Fina"/>
    <x v="9"/>
    <n v="15562"/>
    <n v="0"/>
    <n v="5000"/>
    <n v="15562"/>
    <n v="0"/>
    <x v="97"/>
    <x v="88"/>
    <m/>
    <n v="0"/>
    <x v="2"/>
    <n v="8000"/>
  </r>
  <r>
    <n v="1020991"/>
    <x v="5"/>
    <x v="1"/>
    <x v="0"/>
    <s v="1020991"/>
    <s v="GO Asiento C/g DA@ Cj 12k JP"/>
    <s v="Pierna"/>
    <s v="Pierna Pulpa Fina"/>
    <x v="9"/>
    <n v="5572"/>
    <n v="9428"/>
    <n v="15000"/>
    <n v="5572"/>
    <n v="9428"/>
    <x v="96"/>
    <x v="90"/>
    <m/>
    <n v="0"/>
    <x v="2"/>
    <n v="0"/>
  </r>
  <r>
    <n v="1021012"/>
    <x v="5"/>
    <x v="1"/>
    <x v="0"/>
    <s v="1021012"/>
    <s v="GO Papda K@ Cj 20k AK"/>
    <s v="Plancha"/>
    <s v="Plancha s/Cuero"/>
    <x v="4"/>
    <n v="66210"/>
    <n v="131790"/>
    <n v="198000"/>
    <n v="66210"/>
    <n v="131790"/>
    <x v="639"/>
    <x v="664"/>
    <m/>
    <n v="-11000"/>
    <x v="1"/>
    <n v="132000"/>
  </r>
  <r>
    <n v="1021023"/>
    <x v="5"/>
    <x v="1"/>
    <x v="0"/>
    <s v="1021023"/>
    <s v="GO Gord rebaje@ Bo Cj 20k AS"/>
    <s v="Grasas"/>
    <s v="Grasa Gordura"/>
    <x v="0"/>
    <n v="24362"/>
    <n v="0"/>
    <n v="24000"/>
    <n v="24362"/>
    <n v="98555"/>
    <x v="36"/>
    <x v="30"/>
    <m/>
    <n v="0"/>
    <x v="2"/>
    <n v="72000"/>
  </r>
  <r>
    <n v="1021039"/>
    <x v="5"/>
    <x v="1"/>
    <x v="0"/>
    <s v="1021039"/>
    <s v="GO Cue Papda CP@ Cj 20k bca AS"/>
    <s v="Cueros"/>
    <s v="Cuero Papada"/>
    <x v="0"/>
    <n v="-9382"/>
    <n v="9382"/>
    <n v="0"/>
    <n v="-9382"/>
    <n v="9382"/>
    <x v="77"/>
    <x v="95"/>
    <m/>
    <n v="-96000"/>
    <x v="1"/>
    <n v="0"/>
  </r>
  <r>
    <n v="1021045"/>
    <x v="5"/>
    <x v="1"/>
    <x v="0"/>
    <s v="1021045"/>
    <s v="GO PernilM C/M@ Cj 15k AK"/>
    <s v="Pernil"/>
    <s v="Pernil Mano"/>
    <x v="4"/>
    <n v="21011"/>
    <n v="22989"/>
    <n v="44000"/>
    <n v="21011"/>
    <n v="22989"/>
    <x v="50"/>
    <x v="5"/>
    <m/>
    <n v="44000"/>
    <x v="0"/>
    <n v="22000"/>
  </r>
  <r>
    <n v="1021046"/>
    <x v="5"/>
    <x v="1"/>
    <x v="0"/>
    <s v="1021046"/>
    <s v="GO PernilM C/M@ Cj 15k TJ"/>
    <s v="Pernil"/>
    <s v="Pernil Mano"/>
    <x v="4"/>
    <n v="2972"/>
    <n v="57405"/>
    <n v="66000"/>
    <n v="2972"/>
    <n v="57405"/>
    <x v="88"/>
    <x v="5"/>
    <m/>
    <n v="66000"/>
    <x v="0"/>
    <n v="22000"/>
  </r>
  <r>
    <n v="1021077"/>
    <x v="5"/>
    <x v="1"/>
    <x v="0"/>
    <s v="1021077"/>
    <s v="GO Gord chic@ Cj 20k AS"/>
    <s v="Grasas"/>
    <s v="Grasa Gordura"/>
    <x v="0"/>
    <n v="-80882"/>
    <n v="80882"/>
    <n v="0"/>
    <n v="-80882"/>
    <n v="80882"/>
    <x v="77"/>
    <x v="5"/>
    <m/>
    <n v="0"/>
    <x v="2"/>
    <n v="0"/>
  </r>
  <r>
    <n v="1021078"/>
    <x v="5"/>
    <x v="1"/>
    <x v="0"/>
    <s v="1021078"/>
    <s v="GO Triming 80/20@ Cj 20k AS"/>
    <s v="Recortes"/>
    <s v="Recortes No Magro"/>
    <x v="0"/>
    <n v="63966"/>
    <n v="93034"/>
    <n v="120000"/>
    <n v="63966"/>
    <n v="93034"/>
    <x v="36"/>
    <x v="95"/>
    <m/>
    <n v="24000"/>
    <x v="0"/>
    <n v="24000"/>
  </r>
  <r>
    <n v="1021082"/>
    <x v="5"/>
    <x v="1"/>
    <x v="0"/>
    <s v="1021082"/>
    <s v="GO Triming 70/30@ Cj 20k AS"/>
    <s v="Recortes"/>
    <s v="Recortes No Magro"/>
    <x v="0"/>
    <n v="6179"/>
    <n v="0"/>
    <n v="0"/>
    <n v="6179"/>
    <n v="0"/>
    <x v="77"/>
    <x v="5"/>
    <m/>
    <n v="0"/>
    <x v="2"/>
    <n v="0"/>
  </r>
  <r>
    <n v="1021085"/>
    <x v="5"/>
    <x v="1"/>
    <x v="0"/>
    <s v="1021085"/>
    <s v="GO Gord Esp@ Cj 20k AS"/>
    <s v="Grasas"/>
    <s v="Grasa Gordura"/>
    <x v="0"/>
    <n v="-4877"/>
    <n v="0"/>
    <n v="0"/>
    <n v="-4877"/>
    <n v="0"/>
    <x v="77"/>
    <x v="5"/>
    <m/>
    <n v="0"/>
    <x v="2"/>
    <n v="0"/>
  </r>
  <r>
    <n v="1021092"/>
    <x v="5"/>
    <x v="1"/>
    <x v="0"/>
    <s v="1021092"/>
    <s v="GO Triming 85/15@ Cj t-f 20k AS"/>
    <s v="Recortes"/>
    <s v="Recortes No Magro"/>
    <x v="0"/>
    <n v="4399"/>
    <n v="139601"/>
    <n v="144000"/>
    <n v="4399"/>
    <n v="139601"/>
    <x v="29"/>
    <x v="95"/>
    <m/>
    <n v="48000"/>
    <x v="0"/>
    <n v="48000"/>
  </r>
  <r>
    <n v="1021101"/>
    <x v="5"/>
    <x v="1"/>
    <x v="0"/>
    <s v="1021101"/>
    <s v="GO Corazón Partido@ Cj t-f 20k AS"/>
    <s v="Subprod"/>
    <s v="Subprod Visceras"/>
    <x v="0"/>
    <n v="-9257"/>
    <n v="8257"/>
    <n v="0"/>
    <n v="-9257"/>
    <n v="8257"/>
    <x v="77"/>
    <x v="5"/>
    <m/>
    <n v="0"/>
    <x v="2"/>
    <n v="0"/>
  </r>
  <r>
    <n v="1021105"/>
    <x v="5"/>
    <x v="1"/>
    <x v="0"/>
    <s v="1021105"/>
    <s v="GO Pulmon@ Cj 20k bca AS"/>
    <s v="Subprod"/>
    <s v="Subprod Visceras"/>
    <x v="0"/>
    <n v="6266"/>
    <n v="0"/>
    <n v="24000"/>
    <n v="6266"/>
    <n v="0"/>
    <x v="7"/>
    <x v="3"/>
    <m/>
    <n v="0"/>
    <x v="2"/>
    <n v="0"/>
  </r>
  <r>
    <n v="1021106"/>
    <x v="5"/>
    <x v="1"/>
    <x v="0"/>
    <s v="1021106"/>
    <s v="GO Pana S/Corazón@ Cj 20k AS"/>
    <s v="Subprod"/>
    <s v="Subprod Visceras"/>
    <x v="0"/>
    <n v="117505"/>
    <n v="61500"/>
    <n v="144000"/>
    <n v="117505"/>
    <n v="61500"/>
    <x v="29"/>
    <x v="5"/>
    <m/>
    <n v="144000"/>
    <x v="0"/>
    <n v="120000"/>
  </r>
  <r>
    <n v="1021111"/>
    <x v="5"/>
    <x v="1"/>
    <x v="0"/>
    <s v="1021111"/>
    <s v="GO Epiplón@ Cj 20k AS"/>
    <s v="Grasas"/>
    <s v="Grasa Interior"/>
    <x v="0"/>
    <n v="2878"/>
    <n v="4100"/>
    <n v="3000"/>
    <n v="2878"/>
    <n v="4100"/>
    <x v="39"/>
    <x v="5"/>
    <m/>
    <n v="3000"/>
    <x v="0"/>
    <n v="0"/>
  </r>
  <r>
    <n v="1021115"/>
    <x v="5"/>
    <x v="1"/>
    <x v="0"/>
    <s v="1021115"/>
    <s v="GO Estómago Pouch@ 20k bca AS"/>
    <s v="Subprod"/>
    <s v="Subprod Visceras"/>
    <x v="2"/>
    <n v="30323"/>
    <n v="0"/>
    <n v="0"/>
    <n v="30323"/>
    <n v="0"/>
    <x v="77"/>
    <x v="5"/>
    <m/>
    <n v="0"/>
    <x v="2"/>
    <n v="0"/>
  </r>
  <r>
    <n v="1021136"/>
    <x v="5"/>
    <x v="1"/>
    <x v="0"/>
    <s v="1021136"/>
    <s v="GO Tráquea@ Cj Lom Ctro AP"/>
    <s v="Subprod"/>
    <s v="Subprod Visceras"/>
    <x v="9"/>
    <n v="-2407"/>
    <n v="3589"/>
    <n v="2000"/>
    <n v="-2407"/>
    <n v="9289"/>
    <x v="84"/>
    <x v="74"/>
    <m/>
    <n v="0"/>
    <x v="2"/>
    <n v="0"/>
  </r>
  <r>
    <n v="1021149"/>
    <x v="5"/>
    <x v="1"/>
    <x v="0"/>
    <s v="1021149"/>
    <s v="GO Tira Hso Ctro@ Cj 20k TJ"/>
    <s v="Huesos"/>
    <s v="Huesos Cuarto Centra"/>
    <x v="4"/>
    <n v="44298"/>
    <n v="43702"/>
    <n v="88000"/>
    <n v="44298"/>
    <n v="43702"/>
    <x v="90"/>
    <x v="78"/>
    <m/>
    <n v="22000"/>
    <x v="0"/>
    <n v="44000"/>
  </r>
  <r>
    <n v="1021150"/>
    <x v="5"/>
    <x v="1"/>
    <x v="0"/>
    <s v="1021150"/>
    <s v="GO Tira Hso Ctro@ Cj 20k AK"/>
    <s v="Huesos"/>
    <s v="Huesos Cuarto Centra"/>
    <x v="4"/>
    <n v="-41633"/>
    <n v="151633"/>
    <n v="110000"/>
    <n v="-41633"/>
    <n v="124633"/>
    <x v="87"/>
    <x v="83"/>
    <m/>
    <n v="66000"/>
    <x v="0"/>
    <n v="44000"/>
  </r>
  <r>
    <n v="1021151"/>
    <x v="5"/>
    <x v="1"/>
    <x v="0"/>
    <s v="1021151"/>
    <s v="GO Hso Cogote@ Bo Cj 20k TJ"/>
    <s v="Huesos"/>
    <s v="Huesos Cuarto Delant"/>
    <x v="4"/>
    <n v="23232"/>
    <n v="559"/>
    <n v="23792"/>
    <n v="23232"/>
    <n v="559"/>
    <x v="640"/>
    <x v="5"/>
    <m/>
    <n v="23792"/>
    <x v="0"/>
    <n v="22000"/>
  </r>
  <r>
    <n v="1021152"/>
    <x v="5"/>
    <x v="1"/>
    <x v="0"/>
    <s v="1021152"/>
    <s v="GO Hso Cogote@ Bo Cj 20k AK"/>
    <s v="Huesos"/>
    <s v="Huesos Cuarto Delant"/>
    <x v="4"/>
    <n v="4288"/>
    <n v="53712"/>
    <n v="88000"/>
    <n v="4288"/>
    <n v="53712"/>
    <x v="90"/>
    <x v="5"/>
    <m/>
    <n v="88000"/>
    <x v="0"/>
    <n v="22000"/>
  </r>
  <r>
    <n v="1021156"/>
    <x v="5"/>
    <x v="1"/>
    <x v="0"/>
    <s v="1021156"/>
    <s v="GO Hso Pecho@ Cj Lom Vet TJ"/>
    <s v="Huesos"/>
    <s v="Huesos Cuarto Centra"/>
    <x v="4"/>
    <n v="-55597"/>
    <n v="51522"/>
    <n v="0"/>
    <n v="-55597"/>
    <n v="115000"/>
    <x v="7"/>
    <x v="3"/>
    <m/>
    <n v="0"/>
    <x v="2"/>
    <n v="0"/>
  </r>
  <r>
    <n v="1021187"/>
    <x v="5"/>
    <x v="1"/>
    <x v="0"/>
    <s v="1021187"/>
    <s v="GO Cue Back@ Cj 20k t-f AS"/>
    <s v="Cueros"/>
    <s v="Cuero Back"/>
    <x v="0"/>
    <n v="5167"/>
    <n v="64416"/>
    <n v="72000"/>
    <n v="5167"/>
    <n v="64416"/>
    <x v="17"/>
    <x v="9"/>
    <m/>
    <n v="0"/>
    <x v="2"/>
    <n v="24000"/>
  </r>
  <r>
    <n v="1021204"/>
    <x v="5"/>
    <x v="1"/>
    <x v="0"/>
    <s v="1021204"/>
    <s v="GO Lom Tocino@ Cj 20k AS"/>
    <s v="Grasas"/>
    <s v="Grasa Lomo Tocino"/>
    <x v="4"/>
    <n v="55194"/>
    <n v="0"/>
    <n v="48000"/>
    <n v="55194"/>
    <n v="0"/>
    <x v="2"/>
    <x v="5"/>
    <m/>
    <n v="48000"/>
    <x v="0"/>
    <n v="0"/>
  </r>
  <r>
    <n v="1021385"/>
    <x v="5"/>
    <x v="1"/>
    <x v="0"/>
    <s v="1021385"/>
    <s v="GO Cue granel Esp CC@ Cj 20k AS"/>
    <s v="Cueros"/>
    <s v="Cuero Mixto"/>
    <x v="0"/>
    <n v="193834"/>
    <n v="24000"/>
    <n v="144000"/>
    <n v="193834"/>
    <n v="24000"/>
    <x v="29"/>
    <x v="95"/>
    <m/>
    <n v="48000"/>
    <x v="0"/>
    <n v="96000"/>
  </r>
  <r>
    <n v="1021470"/>
    <x v="5"/>
    <x v="1"/>
    <x v="0"/>
    <s v="1021470"/>
    <s v="GO PernilM@ Cj 20k AK"/>
    <s v="Pernil"/>
    <s v="Pernil Mano"/>
    <x v="4"/>
    <n v="708"/>
    <n v="21292"/>
    <n v="22000"/>
    <n v="708"/>
    <n v="21292"/>
    <x v="94"/>
    <x v="5"/>
    <m/>
    <n v="22000"/>
    <x v="0"/>
    <n v="0"/>
  </r>
  <r>
    <n v="1021533"/>
    <x v="5"/>
    <x v="1"/>
    <x v="0"/>
    <s v="1021533"/>
    <s v="GO Panc Mit@ Va Cj 20k AP"/>
    <s v="Panceta"/>
    <s v="Panceta s/Cuero"/>
    <x v="9"/>
    <n v="-4907"/>
    <n v="0"/>
    <n v="20000"/>
    <n v="-4907"/>
    <n v="0"/>
    <x v="83"/>
    <x v="73"/>
    <m/>
    <n v="0"/>
    <x v="2"/>
    <n v="0"/>
  </r>
  <r>
    <n v="1021603"/>
    <x v="5"/>
    <x v="1"/>
    <x v="0"/>
    <s v="1021603"/>
    <s v="GO MM Loin L (MC4-5)@ Fi Cj ch JP"/>
    <s v="Lomo"/>
    <s v="Lomo MM Loin"/>
    <x v="9"/>
    <n v="565"/>
    <n v="6435"/>
    <n v="7000"/>
    <n v="565"/>
    <n v="6435"/>
    <x v="74"/>
    <x v="64"/>
    <m/>
    <n v="0"/>
    <x v="2"/>
    <n v="0"/>
  </r>
  <r>
    <n v="1021609"/>
    <x v="5"/>
    <x v="1"/>
    <x v="0"/>
    <s v="1021609"/>
    <s v="GO File C/cab@ IWP Cj 10k SC"/>
    <s v="Filete"/>
    <s v="Filete c/Cabeza"/>
    <x v="9"/>
    <n v="3530"/>
    <n v="0"/>
    <n v="0"/>
    <n v="3530"/>
    <n v="0"/>
    <x v="77"/>
    <x v="360"/>
    <m/>
    <n v="-45000"/>
    <x v="1"/>
    <n v="0"/>
  </r>
  <r>
    <n v="1021622"/>
    <x v="5"/>
    <x v="1"/>
    <x v="0"/>
    <s v="1021622"/>
    <s v="GO BB Ribs 20-24 Oz@ Cj 10k AS"/>
    <s v="Chuleta"/>
    <s v="Chuleta Huesos"/>
    <x v="0"/>
    <n v="24880"/>
    <n v="0"/>
    <n v="12000"/>
    <n v="24880"/>
    <n v="0"/>
    <x v="21"/>
    <x v="12"/>
    <m/>
    <n v="0"/>
    <x v="2"/>
    <n v="0"/>
  </r>
  <r>
    <n v="1021639"/>
    <x v="5"/>
    <x v="1"/>
    <x v="0"/>
    <s v="1021639"/>
    <s v="GO File C/cab@ Cj 5k AS"/>
    <s v="Filete"/>
    <s v="Filete c/Cabeza"/>
    <x v="0"/>
    <n v="775"/>
    <n v="0"/>
    <n v="0"/>
    <n v="775"/>
    <n v="0"/>
    <x v="77"/>
    <x v="5"/>
    <m/>
    <n v="0"/>
    <x v="2"/>
    <n v="0"/>
  </r>
  <r>
    <n v="1021655"/>
    <x v="5"/>
    <x v="1"/>
    <x v="0"/>
    <s v="1021655"/>
    <s v="GO Estómago Pouch@ Bo Cj 10k AS"/>
    <s v="Subprod"/>
    <s v="Subprod Visceras"/>
    <x v="4"/>
    <n v="39374"/>
    <n v="0"/>
    <n v="0"/>
    <n v="39374"/>
    <n v="0"/>
    <x v="77"/>
    <x v="5"/>
    <m/>
    <n v="0"/>
    <x v="2"/>
    <n v="0"/>
  </r>
  <r>
    <n v="1021664"/>
    <x v="5"/>
    <x v="1"/>
    <x v="0"/>
    <s v="1021664"/>
    <s v="GO Pecho S/cue K@ Cj 20k TJ"/>
    <s v="Cost-Pec"/>
    <s v="Cost-Pec Entero"/>
    <x v="4"/>
    <n v="-47130"/>
    <n v="0"/>
    <n v="0"/>
    <n v="-47130"/>
    <n v="0"/>
    <x v="77"/>
    <x v="222"/>
    <m/>
    <n v="-39000"/>
    <x v="1"/>
    <n v="0"/>
  </r>
  <r>
    <n v="1021665"/>
    <x v="5"/>
    <x v="1"/>
    <x v="0"/>
    <s v="1021665"/>
    <s v="GO Pecho S/cue K@ Cj 20k AK"/>
    <s v="Cost-Pec"/>
    <s v="Cost-Pec Entero"/>
    <x v="4"/>
    <n v="1260"/>
    <n v="0"/>
    <n v="0"/>
    <n v="1260"/>
    <n v="0"/>
    <x v="77"/>
    <x v="5"/>
    <m/>
    <n v="0"/>
    <x v="2"/>
    <n v="0"/>
  </r>
  <r>
    <n v="1021731"/>
    <x v="5"/>
    <x v="1"/>
    <x v="0"/>
    <s v="1021731"/>
    <s v="GO PernilM@ Cj 20k AS"/>
    <s v="Pernil"/>
    <s v="Pernil Mano"/>
    <x v="2"/>
    <n v="-113752"/>
    <n v="479040"/>
    <n v="360000"/>
    <n v="-113752"/>
    <n v="358921"/>
    <x v="95"/>
    <x v="95"/>
    <m/>
    <n v="144000"/>
    <x v="0"/>
    <n v="24000"/>
  </r>
  <r>
    <n v="1021735"/>
    <x v="5"/>
    <x v="1"/>
    <x v="0"/>
    <s v="1021735"/>
    <s v="GO Patas@ Cj 20k AS"/>
    <s v="Subprod"/>
    <s v="Subprod Patas-Manos"/>
    <x v="2"/>
    <n v="-44608"/>
    <n v="126169"/>
    <n v="72000"/>
    <n v="-44608"/>
    <n v="126169"/>
    <x v="17"/>
    <x v="13"/>
    <m/>
    <n v="24000"/>
    <x v="0"/>
    <n v="24000"/>
  </r>
  <r>
    <n v="1021864"/>
    <x v="5"/>
    <x v="1"/>
    <x v="0"/>
    <s v="1021864"/>
    <s v="GO Cue Papda CP@ Cj 20k AS"/>
    <s v="Cueros"/>
    <s v="Cuero Papada"/>
    <x v="3"/>
    <n v="12827"/>
    <n v="35173"/>
    <n v="48000"/>
    <n v="12827"/>
    <n v="35173"/>
    <x v="2"/>
    <x v="13"/>
    <m/>
    <n v="0"/>
    <x v="2"/>
    <n v="0"/>
  </r>
  <r>
    <n v="1021868"/>
    <x v="5"/>
    <x v="1"/>
    <x v="0"/>
    <s v="1021868"/>
    <s v="GO PpPna 54@ Cj 20k AS"/>
    <s v="Pierna"/>
    <s v="Pierna Pulpa Fina"/>
    <x v="0"/>
    <n v="-139052"/>
    <n v="48000"/>
    <n v="48000"/>
    <n v="-139052"/>
    <n v="48000"/>
    <x v="2"/>
    <x v="112"/>
    <m/>
    <n v="23000"/>
    <x v="0"/>
    <n v="0"/>
  </r>
  <r>
    <n v="1021905"/>
    <x v="5"/>
    <x v="1"/>
    <x v="0"/>
    <s v="1021905"/>
    <s v="GO Reco 70/30 @ Cj 20k AS"/>
    <s v="Recortes"/>
    <s v="Recortes No Magro"/>
    <x v="2"/>
    <n v="30281"/>
    <n v="0"/>
    <n v="24000"/>
    <n v="30281"/>
    <n v="0"/>
    <x v="7"/>
    <x v="5"/>
    <m/>
    <n v="24000"/>
    <x v="0"/>
    <n v="0"/>
  </r>
  <r>
    <n v="1021976"/>
    <x v="5"/>
    <x v="1"/>
    <x v="0"/>
    <s v="1021976"/>
    <s v="GO PpPal 77@ Cj 20k AS"/>
    <s v="Paleta"/>
    <s v="Paleta Pulpa"/>
    <x v="0"/>
    <n v="-7347"/>
    <n v="172724"/>
    <n v="120000"/>
    <n v="-7347"/>
    <n v="172724"/>
    <x v="36"/>
    <x v="128"/>
    <m/>
    <n v="-24000"/>
    <x v="1"/>
    <n v="0"/>
  </r>
  <r>
    <n v="1021992"/>
    <x v="5"/>
    <x v="1"/>
    <x v="0"/>
    <s v="1021992"/>
    <s v="GO Lom Tocino@ Cj 20k AS"/>
    <s v="Grasas"/>
    <s v="Grasa Lomo Tocino"/>
    <x v="2"/>
    <m/>
    <m/>
    <m/>
    <m/>
    <m/>
    <x v="1"/>
    <x v="13"/>
    <m/>
    <n v="-48000"/>
    <x v="1"/>
    <n v="0"/>
  </r>
  <r>
    <n v="1022047"/>
    <x v="5"/>
    <x v="1"/>
    <x v="0"/>
    <s v="1022047"/>
    <s v="GO Triming Panc@ Cj 20k AS"/>
    <s v="Recortes"/>
    <s v="Recortes No Magro"/>
    <x v="0"/>
    <n v="-35382"/>
    <n v="22000"/>
    <n v="0"/>
    <n v="-35382"/>
    <n v="22000"/>
    <x v="77"/>
    <x v="5"/>
    <m/>
    <n v="0"/>
    <x v="2"/>
    <n v="0"/>
  </r>
  <r>
    <n v="1022073"/>
    <x v="5"/>
    <x v="1"/>
    <x v="0"/>
    <s v="1022073"/>
    <s v="GO Mantec@ Cj 20k AS"/>
    <s v="Grasas"/>
    <s v="Grasa Interior"/>
    <x v="2"/>
    <m/>
    <m/>
    <m/>
    <m/>
    <m/>
    <x v="1"/>
    <x v="13"/>
    <m/>
    <n v="-48000"/>
    <x v="1"/>
    <n v="0"/>
  </r>
  <r>
    <n v="1022096"/>
    <x v="5"/>
    <x v="1"/>
    <x v="0"/>
    <s v="1022096"/>
    <s v="GO Sternum Bones@ Bo Cj 10k AS"/>
    <s v="Huesos"/>
    <s v="Huesos Cuarto Delant"/>
    <x v="2"/>
    <n v="-33901"/>
    <n v="155717"/>
    <n v="168000"/>
    <n v="-33901"/>
    <n v="155717"/>
    <x v="98"/>
    <x v="13"/>
    <m/>
    <n v="120000"/>
    <x v="0"/>
    <n v="48000"/>
  </r>
  <r>
    <n v="1022125"/>
    <x v="5"/>
    <x v="1"/>
    <x v="0"/>
    <s v="1022125"/>
    <s v="GO PernilM C/M@ Cj 20k AS"/>
    <s v="Pernil"/>
    <s v="Pernil Mano"/>
    <x v="2"/>
    <m/>
    <m/>
    <m/>
    <m/>
    <m/>
    <x v="1"/>
    <x v="13"/>
    <m/>
    <n v="-48000"/>
    <x v="1"/>
    <n v="0"/>
  </r>
  <r>
    <n v="1022149"/>
    <x v="5"/>
    <x v="1"/>
    <x v="0"/>
    <s v="1022149"/>
    <s v="GO Plancha Rebaje Ent@ Cj 20k AS"/>
    <s v="Plancha"/>
    <s v="Plancha s/Cuero"/>
    <x v="0"/>
    <n v="-4603"/>
    <n v="15510"/>
    <n v="0"/>
    <n v="-4603"/>
    <n v="15510"/>
    <x v="77"/>
    <x v="5"/>
    <m/>
    <n v="0"/>
    <x v="2"/>
    <n v="0"/>
  </r>
  <r>
    <n v="1022150"/>
    <x v="5"/>
    <x v="1"/>
    <x v="0"/>
    <s v="1022150"/>
    <s v="GO Gord chic@ Cj 20k AS"/>
    <s v="Grasas"/>
    <s v="Grasa Gordura"/>
    <x v="0"/>
    <n v="-84598"/>
    <n v="228598"/>
    <n v="144000"/>
    <n v="-84598"/>
    <n v="228598"/>
    <x v="29"/>
    <x v="665"/>
    <m/>
    <n v="-1000"/>
    <x v="1"/>
    <n v="24000"/>
  </r>
  <r>
    <n v="1022182"/>
    <x v="5"/>
    <x v="1"/>
    <x v="0"/>
    <s v="1022182"/>
    <s v="GO BB Ribs 20-24 oz@ Cj 10k AS"/>
    <s v="Chuleta"/>
    <s v="Chuleta Huesos"/>
    <x v="4"/>
    <n v="370"/>
    <n v="43630"/>
    <n v="44000"/>
    <n v="370"/>
    <n v="0"/>
    <x v="641"/>
    <x v="5"/>
    <m/>
    <n v="370"/>
    <x v="0"/>
    <n v="0"/>
  </r>
  <r>
    <n v="1022183"/>
    <x v="5"/>
    <x v="1"/>
    <x v="0"/>
    <s v="1022183"/>
    <s v="GO PernilP@ Bo Cj 20k AS"/>
    <s v="Pernil"/>
    <s v="Pernil Pierna"/>
    <x v="2"/>
    <n v="-6258"/>
    <n v="6258"/>
    <n v="0"/>
    <n v="-6258"/>
    <n v="6258"/>
    <x v="77"/>
    <x v="259"/>
    <m/>
    <n v="-336000"/>
    <x v="1"/>
    <n v="192000"/>
  </r>
  <r>
    <n v="1022186"/>
    <x v="5"/>
    <x v="1"/>
    <x v="0"/>
    <s v="1022186"/>
    <s v="GO Resto Tira Hso Ctro@ Bo Cj 20k AS"/>
    <s v="Huesos"/>
    <s v="Huesos Cuarto Centra"/>
    <x v="2"/>
    <n v="5026"/>
    <n v="60338"/>
    <n v="72000"/>
    <n v="5026"/>
    <n v="60338"/>
    <x v="17"/>
    <x v="5"/>
    <m/>
    <n v="72000"/>
    <x v="0"/>
    <n v="0"/>
  </r>
  <r>
    <n v="1022196"/>
    <x v="5"/>
    <x v="1"/>
    <x v="0"/>
    <s v="1022196"/>
    <s v="GO Forro Pal@ Cj 20k AS"/>
    <s v="Cueros"/>
    <s v="Cuero Forro"/>
    <x v="0"/>
    <n v="-67795"/>
    <n v="61747"/>
    <n v="48000"/>
    <n v="-67795"/>
    <n v="61747"/>
    <x v="2"/>
    <x v="13"/>
    <m/>
    <n v="0"/>
    <x v="2"/>
    <n v="0"/>
  </r>
  <r>
    <n v="1022197"/>
    <x v="5"/>
    <x v="1"/>
    <x v="0"/>
    <s v="1022197"/>
    <s v="GO Pna Forro@ Cj 20k AS"/>
    <s v="Cueros"/>
    <s v="Cuero Forro"/>
    <x v="0"/>
    <n v="13364"/>
    <n v="0"/>
    <n v="0"/>
    <n v="13364"/>
    <n v="0"/>
    <x v="77"/>
    <x v="5"/>
    <m/>
    <n v="0"/>
    <x v="2"/>
    <n v="0"/>
  </r>
  <r>
    <n v="1022217"/>
    <x v="5"/>
    <x v="1"/>
    <x v="0"/>
    <s v="1022217"/>
    <s v="GO Lom Tocino@ Bo Cj 20k AS"/>
    <s v="Grasas"/>
    <s v="Grasa Lomo Tocino"/>
    <x v="3"/>
    <n v="-3719"/>
    <n v="230719"/>
    <n v="216000"/>
    <n v="-3719"/>
    <n v="230719"/>
    <x v="86"/>
    <x v="130"/>
    <m/>
    <n v="-216000"/>
    <x v="1"/>
    <n v="168000"/>
  </r>
  <r>
    <n v="1022218"/>
    <x v="5"/>
    <x v="1"/>
    <x v="0"/>
    <s v="1022218"/>
    <s v="GO Grasa Forro Pna Limp@ Cj 20k AS"/>
    <s v="Grasas"/>
    <s v="Grasa Forro"/>
    <x v="3"/>
    <n v="-139339"/>
    <n v="56595"/>
    <n v="0"/>
    <n v="-139339"/>
    <n v="56595"/>
    <x v="77"/>
    <x v="5"/>
    <m/>
    <n v="0"/>
    <x v="2"/>
    <n v="0"/>
  </r>
  <r>
    <n v="1022273"/>
    <x v="5"/>
    <x v="1"/>
    <x v="0"/>
    <s v="1022273"/>
    <s v="GO Grasa Forro Pna Limp@ Bo Cj AS"/>
    <s v="Grasas"/>
    <s v="Grasa Forro"/>
    <x v="3"/>
    <n v="14000"/>
    <n v="76650"/>
    <n v="72000"/>
    <n v="14000"/>
    <n v="76650"/>
    <x v="17"/>
    <x v="65"/>
    <m/>
    <n v="-216000"/>
    <x v="1"/>
    <n v="0"/>
  </r>
  <r>
    <n v="1022282"/>
    <x v="5"/>
    <x v="1"/>
    <x v="0"/>
    <s v="1022282"/>
    <s v="GO Malaya Japon@ Vp Fi Cj 20k AP"/>
    <s v="Prolijado"/>
    <s v="Prolijado Malaya"/>
    <x v="9"/>
    <n v="-2000"/>
    <n v="0"/>
    <n v="0"/>
    <n v="-2000"/>
    <n v="0"/>
    <x v="77"/>
    <x v="5"/>
    <m/>
    <n v="0"/>
    <x v="2"/>
    <n v="0"/>
  </r>
  <r>
    <n v="1022283"/>
    <x v="5"/>
    <x v="1"/>
    <x v="0"/>
    <s v="1022283"/>
    <s v="GO Malaya 5-6mm@ Bo Cj 9k AS"/>
    <s v="Prolijado"/>
    <s v="Prolijado Malaya"/>
    <x v="4"/>
    <n v="-3289"/>
    <n v="10534"/>
    <n v="7245"/>
    <n v="-3289"/>
    <n v="10534"/>
    <x v="642"/>
    <x v="88"/>
    <m/>
    <n v="2245"/>
    <x v="0"/>
    <n v="0"/>
  </r>
  <r>
    <n v="1022291"/>
    <x v="5"/>
    <x v="1"/>
    <x v="0"/>
    <s v="1022291"/>
    <s v="GO PernilM B@ Bo Cj 20k AS"/>
    <s v="Pernil"/>
    <s v="Pernil Mano"/>
    <x v="2"/>
    <n v="-7728"/>
    <n v="61815"/>
    <n v="48000"/>
    <n v="-7728"/>
    <n v="61815"/>
    <x v="2"/>
    <x v="3"/>
    <m/>
    <n v="24000"/>
    <x v="0"/>
    <n v="24000"/>
  </r>
  <r>
    <n v="1022313"/>
    <x v="5"/>
    <x v="1"/>
    <x v="0"/>
    <s v="1022313"/>
    <s v="GO CC Loin T@ Fi Cj AP"/>
    <s v="Lomo"/>
    <s v="Lomo CC Loin"/>
    <x v="9"/>
    <n v="-1038"/>
    <n v="3038"/>
    <n v="2000"/>
    <n v="-1038"/>
    <n v="3038"/>
    <x v="84"/>
    <x v="74"/>
    <m/>
    <n v="0"/>
    <x v="2"/>
    <n v="0"/>
  </r>
  <r>
    <n v="1022326"/>
    <x v="5"/>
    <x v="1"/>
    <x v="0"/>
    <s v="1022326"/>
    <s v="GO CC Loin L (S/T)@ Fi Cj AP"/>
    <s v="Lomo"/>
    <s v="Lomo CC Loin"/>
    <x v="9"/>
    <n v="-7969"/>
    <n v="25000"/>
    <n v="25000"/>
    <n v="-7969"/>
    <n v="25000"/>
    <x v="110"/>
    <x v="112"/>
    <m/>
    <n v="0"/>
    <x v="2"/>
    <n v="0"/>
  </r>
  <r>
    <n v="1022370"/>
    <x v="5"/>
    <x v="1"/>
    <x v="0"/>
    <s v="1022370"/>
    <s v="GO MM Loin LL (29-32 VP)@ Bo Cj AP"/>
    <s v="Lomo"/>
    <s v="Lomo MM Loin"/>
    <x v="9"/>
    <n v="-10357"/>
    <n v="40000"/>
    <n v="40000"/>
    <n v="-10357"/>
    <n v="40000"/>
    <x v="13"/>
    <x v="125"/>
    <m/>
    <n v="0"/>
    <x v="2"/>
    <n v="4500"/>
  </r>
  <r>
    <n v="1022371"/>
    <x v="5"/>
    <x v="1"/>
    <x v="0"/>
    <s v="1022371"/>
    <s v="GO Panc S/tec SP@ Fi Cj AP"/>
    <s v="Panceta"/>
    <s v="Panceta s/Cuero"/>
    <x v="9"/>
    <n v="19186"/>
    <n v="10000"/>
    <n v="18000"/>
    <n v="19186"/>
    <n v="10000"/>
    <x v="428"/>
    <x v="271"/>
    <m/>
    <n v="0"/>
    <x v="2"/>
    <n v="6700"/>
  </r>
  <r>
    <n v="1022373"/>
    <x v="5"/>
    <x v="1"/>
    <x v="0"/>
    <s v="1022373"/>
    <s v="GO Reco 60/40 @ Cj 20k AS"/>
    <s v="Recortes"/>
    <s v="Recortes No Magro"/>
    <x v="2"/>
    <n v="8101"/>
    <n v="0"/>
    <n v="0"/>
    <n v="8101"/>
    <n v="0"/>
    <x v="77"/>
    <x v="5"/>
    <m/>
    <n v="0"/>
    <x v="2"/>
    <n v="0"/>
  </r>
  <r>
    <n v="1022378"/>
    <x v="5"/>
    <x v="1"/>
    <x v="0"/>
    <s v="1022378"/>
    <s v="GO Resto Tira Hso@ Fi Cj 10k AS"/>
    <s v="Huesos"/>
    <s v="Huesos Cuarto Centra"/>
    <x v="2"/>
    <n v="4251"/>
    <n v="75904"/>
    <n v="72000"/>
    <n v="4251"/>
    <n v="75904"/>
    <x v="17"/>
    <x v="13"/>
    <m/>
    <n v="24000"/>
    <x v="0"/>
    <n v="24000"/>
  </r>
  <r>
    <n v="1022379"/>
    <x v="5"/>
    <x v="1"/>
    <x v="0"/>
    <s v="1022379"/>
    <s v="GO PpPal 77@ Bo Cj AS"/>
    <s v="Paleta"/>
    <s v="Paleta Pulpa"/>
    <x v="2"/>
    <m/>
    <m/>
    <m/>
    <m/>
    <m/>
    <x v="1"/>
    <x v="3"/>
    <m/>
    <n v="-24000"/>
    <x v="1"/>
    <n v="0"/>
  </r>
  <r>
    <n v="1022381"/>
    <x v="5"/>
    <x v="1"/>
    <x v="0"/>
    <s v="1022381"/>
    <s v="GO Gord Esp@ Bo Cj 10k AS"/>
    <s v="Grasas"/>
    <s v="Grasa Gordura"/>
    <x v="2"/>
    <n v="-13960"/>
    <n v="13959"/>
    <n v="0"/>
    <n v="-13960"/>
    <n v="13959"/>
    <x v="77"/>
    <x v="5"/>
    <m/>
    <n v="0"/>
    <x v="2"/>
    <n v="0"/>
  </r>
  <r>
    <n v="1022406"/>
    <x v="5"/>
    <x v="1"/>
    <x v="0"/>
    <s v="1022406"/>
    <s v="GO Patas B@ Bo Cj 20 k AS"/>
    <s v="Subprod"/>
    <s v="Subprod Patas-Manos"/>
    <x v="0"/>
    <n v="462"/>
    <n v="0"/>
    <n v="0"/>
    <n v="462"/>
    <n v="0"/>
    <x v="77"/>
    <x v="5"/>
    <m/>
    <n v="0"/>
    <x v="2"/>
    <n v="0"/>
  </r>
  <r>
    <n v="1022409"/>
    <x v="5"/>
    <x v="1"/>
    <x v="0"/>
    <s v="1022409"/>
    <s v="GO Tripa s/Cal# Bidon AS"/>
    <s v="Subprod"/>
    <s v="Subprod Tripa"/>
    <x v="0"/>
    <n v="12968"/>
    <n v="0"/>
    <n v="13000"/>
    <n v="12968"/>
    <n v="0"/>
    <x v="104"/>
    <x v="5"/>
    <m/>
    <n v="13000"/>
    <x v="0"/>
    <n v="0"/>
  </r>
  <r>
    <n v="1022414"/>
    <x v="5"/>
    <x v="1"/>
    <x v="0"/>
    <s v="1022414"/>
    <s v="GO Caz Ent@ Bo Cj 10k AS"/>
    <s v="Chuleta"/>
    <s v="Chuleta Cazuela"/>
    <x v="2"/>
    <n v="-78911"/>
    <n v="0"/>
    <n v="0"/>
    <n v="-78911"/>
    <n v="0"/>
    <x v="77"/>
    <x v="3"/>
    <m/>
    <n v="-24000"/>
    <x v="1"/>
    <n v="24000"/>
  </r>
  <r>
    <n v="1022417"/>
    <x v="5"/>
    <x v="1"/>
    <x v="0"/>
    <s v="1022417"/>
    <s v="GO Cue granel@ Bo Cj 20k AS"/>
    <s v="Cueros"/>
    <s v="Cuero Mixto"/>
    <x v="2"/>
    <n v="0"/>
    <n v="338132"/>
    <n v="336000"/>
    <n v="0"/>
    <n v="338132"/>
    <x v="207"/>
    <x v="9"/>
    <m/>
    <n v="264000"/>
    <x v="0"/>
    <n v="96000"/>
  </r>
  <r>
    <n v="1022418"/>
    <x v="5"/>
    <x v="1"/>
    <x v="0"/>
    <s v="1022418"/>
    <s v="GO Tripa s/Cal# Bidon AS"/>
    <s v="Subprod"/>
    <s v="Subprod Tripa"/>
    <x v="2"/>
    <n v="0"/>
    <n v="41231"/>
    <n v="42000"/>
    <n v="0"/>
    <n v="41231"/>
    <x v="643"/>
    <x v="444"/>
    <m/>
    <n v="-5880"/>
    <x v="1"/>
    <n v="0"/>
  </r>
  <r>
    <n v="1022472"/>
    <x v="5"/>
    <x v="1"/>
    <x v="0"/>
    <s v="1022472"/>
    <s v="GO Lom Ctro S/Tecla(OY)Mit@ Cj Tf 20k AP"/>
    <s v="Lomo"/>
    <s v="Lomo Centro"/>
    <x v="9"/>
    <n v="-1865"/>
    <n v="15000"/>
    <n v="15000"/>
    <n v="-1865"/>
    <n v="15000"/>
    <x v="96"/>
    <x v="90"/>
    <m/>
    <n v="0"/>
    <x v="2"/>
    <n v="1000"/>
  </r>
  <r>
    <n v="1022499"/>
    <x v="5"/>
    <x v="1"/>
    <x v="0"/>
    <s v="1022499"/>
    <s v="GO Lom Vet Mit@ 4 Bo Cj 10k AP"/>
    <s v="Lomo"/>
    <s v="Lomo Vetado"/>
    <x v="9"/>
    <n v="-1930"/>
    <n v="22930"/>
    <n v="21000"/>
    <n v="-1930"/>
    <n v="22930"/>
    <x v="413"/>
    <x v="445"/>
    <m/>
    <n v="0"/>
    <x v="2"/>
    <n v="8500"/>
  </r>
  <r>
    <n v="1022541"/>
    <x v="5"/>
    <x v="1"/>
    <x v="0"/>
    <s v="1022541"/>
    <s v="GO Reco 20/80 @ Cj 20k AS"/>
    <s v="Grasas"/>
    <s v="Grasa Gordura"/>
    <x v="2"/>
    <n v="-11625"/>
    <n v="281431"/>
    <n v="264000"/>
    <n v="-11625"/>
    <n v="281431"/>
    <x v="127"/>
    <x v="99"/>
    <m/>
    <n v="96000"/>
    <x v="0"/>
    <n v="72000"/>
  </r>
  <r>
    <n v="1022569"/>
    <x v="5"/>
    <x v="1"/>
    <x v="0"/>
    <s v="1022569"/>
    <s v="GO BB Ribs 24-28 Oz@ Cj 10k AS"/>
    <s v="Chuleta"/>
    <s v="Chuleta Huesos"/>
    <x v="0"/>
    <n v="110"/>
    <n v="0"/>
    <n v="0"/>
    <n v="110"/>
    <n v="0"/>
    <x v="77"/>
    <x v="5"/>
    <m/>
    <n v="0"/>
    <x v="2"/>
    <n v="0"/>
  </r>
  <r>
    <n v="1022587"/>
    <x v="5"/>
    <x v="1"/>
    <x v="0"/>
    <s v="1022587"/>
    <s v="GO CC Loin L (S/T) 45@ Fi Cj AP"/>
    <s v="Lomo"/>
    <s v="Lomo CC Loin"/>
    <x v="9"/>
    <n v="1092"/>
    <n v="1908"/>
    <n v="3000"/>
    <n v="1092"/>
    <n v="1908"/>
    <x v="39"/>
    <x v="14"/>
    <m/>
    <n v="0"/>
    <x v="2"/>
    <n v="0"/>
  </r>
  <r>
    <n v="1022600"/>
    <x v="5"/>
    <x v="1"/>
    <x v="0"/>
    <s v="1022600"/>
    <s v="GO Lom Vet 2 a 2,3k@ Fi Verd Cj AP"/>
    <s v="Lomo"/>
    <s v="Lomo Vetado"/>
    <x v="9"/>
    <n v="-2739"/>
    <n v="17739"/>
    <n v="15000"/>
    <n v="-2739"/>
    <n v="17739"/>
    <x v="96"/>
    <x v="90"/>
    <m/>
    <n v="0"/>
    <x v="2"/>
    <n v="6833.3333333333321"/>
  </r>
  <r>
    <n v="1022605"/>
    <x v="5"/>
    <x v="1"/>
    <x v="0"/>
    <s v="1022605"/>
    <s v="GO Recto Tubo Crud@ Cj 10k AS"/>
    <s v="Subprod"/>
    <s v="Subprod Tripa"/>
    <x v="4"/>
    <n v="579"/>
    <n v="13359"/>
    <n v="13938"/>
    <n v="579"/>
    <n v="13359"/>
    <x v="644"/>
    <x v="5"/>
    <m/>
    <n v="13938"/>
    <x v="0"/>
    <n v="7000"/>
  </r>
  <r>
    <n v="1022607"/>
    <x v="5"/>
    <x v="1"/>
    <x v="0"/>
    <s v="1022607"/>
    <s v="GO Platead Lom TF@ Cj 10k AK (TS)"/>
    <s v="Prolijado"/>
    <s v="Prolijado Plateada"/>
    <x v="4"/>
    <n v="-6935"/>
    <n v="28935"/>
    <n v="22000"/>
    <n v="-6935"/>
    <n v="28935"/>
    <x v="94"/>
    <x v="87"/>
    <m/>
    <n v="0"/>
    <x v="2"/>
    <n v="0"/>
  </r>
  <r>
    <n v="1022637"/>
    <x v="5"/>
    <x v="1"/>
    <x v="0"/>
    <s v="1022637"/>
    <s v="GO Hso Escapula@ Cj 15kg AS"/>
    <s v="Huesos"/>
    <s v="Huesos Cuarto Delant"/>
    <x v="2"/>
    <n v="63748"/>
    <n v="106233"/>
    <n v="120000"/>
    <n v="63748"/>
    <n v="106233"/>
    <x v="36"/>
    <x v="13"/>
    <m/>
    <n v="72000"/>
    <x v="0"/>
    <n v="48000"/>
  </r>
  <r>
    <n v="1022664"/>
    <x v="5"/>
    <x v="1"/>
    <x v="0"/>
    <s v="1022664"/>
    <s v="GO CC Loin L (S/T) (DF)@ Fi Cj AP"/>
    <s v="Lomo"/>
    <s v="Lomo CC Loin"/>
    <x v="9"/>
    <n v="1785"/>
    <n v="18215"/>
    <n v="20000"/>
    <n v="1785"/>
    <n v="18215"/>
    <x v="83"/>
    <x v="666"/>
    <m/>
    <n v="-50000"/>
    <x v="1"/>
    <n v="0"/>
  </r>
  <r>
    <n v="1022709"/>
    <x v="5"/>
    <x v="1"/>
    <x v="0"/>
    <s v="1022709"/>
    <s v="GO PpPna 57@ Bo Cj AS"/>
    <s v="Pierna"/>
    <s v="Pierna Pulpa"/>
    <x v="0"/>
    <n v="-51761"/>
    <n v="360000"/>
    <n v="336000"/>
    <n v="-51761"/>
    <n v="360000"/>
    <x v="207"/>
    <x v="218"/>
    <m/>
    <n v="217000"/>
    <x v="0"/>
    <n v="144000"/>
  </r>
  <r>
    <n v="1022748"/>
    <x v="5"/>
    <x v="1"/>
    <x v="0"/>
    <s v="1022748"/>
    <s v="GO Manos@ Cj 10k AS"/>
    <s v="Subprod"/>
    <s v="Subprod Patas-Manos"/>
    <x v="2"/>
    <n v="0"/>
    <n v="204511"/>
    <n v="216000"/>
    <n v="0"/>
    <n v="204511"/>
    <x v="86"/>
    <x v="13"/>
    <m/>
    <n v="168000"/>
    <x v="0"/>
    <n v="44000"/>
  </r>
  <r>
    <n v="1022781"/>
    <x v="5"/>
    <x v="1"/>
    <x v="0"/>
    <s v="1022781"/>
    <s v="GO Tripa Calib 32/35# Bo Bidon AS"/>
    <s v="Subprod"/>
    <s v="Subprod Tripa"/>
    <x v="0"/>
    <n v="-15300"/>
    <n v="12360"/>
    <n v="0"/>
    <n v="-15300"/>
    <n v="12360"/>
    <x v="77"/>
    <x v="667"/>
    <m/>
    <n v="-11566.8"/>
    <x v="1"/>
    <n v="0"/>
  </r>
  <r>
    <n v="1022782"/>
    <x v="5"/>
    <x v="1"/>
    <x v="0"/>
    <s v="1022782"/>
    <s v="GO Tripa Calib 35/38# Bo Bidon AS"/>
    <s v="Subprod"/>
    <s v="Subprod Tripa"/>
    <x v="0"/>
    <m/>
    <m/>
    <m/>
    <m/>
    <m/>
    <x v="1"/>
    <x v="447"/>
    <m/>
    <n v="-12192"/>
    <x v="1"/>
    <n v="0"/>
  </r>
  <r>
    <n v="1022782"/>
    <x v="5"/>
    <x v="1"/>
    <x v="0"/>
    <s v="1022782"/>
    <s v="GO Tripa Calib 35/38# Bo Bidon AS"/>
    <s v="Subprod"/>
    <s v="Subprod Tripa"/>
    <x v="3"/>
    <n v="-27360"/>
    <n v="3890"/>
    <n v="0"/>
    <n v="-27360"/>
    <n v="3890"/>
    <x v="77"/>
    <x v="5"/>
    <m/>
    <n v="0"/>
    <x v="2"/>
    <n v="0"/>
  </r>
  <r>
    <n v="1022783"/>
    <x v="5"/>
    <x v="1"/>
    <x v="0"/>
    <s v="1022783"/>
    <s v="GO Tripa Calib 38/40# Bo Bidon AS"/>
    <s v="Subprod"/>
    <s v="Subprod Tripa"/>
    <x v="0"/>
    <n v="-24480"/>
    <n v="0"/>
    <n v="0"/>
    <n v="-24480"/>
    <n v="0"/>
    <x v="77"/>
    <x v="668"/>
    <m/>
    <n v="-12384"/>
    <x v="1"/>
    <n v="0"/>
  </r>
  <r>
    <n v="1022784"/>
    <x v="5"/>
    <x v="1"/>
    <x v="0"/>
    <s v="1022784"/>
    <s v="GO Tripa Calib 40/42# Bo Bin AS"/>
    <s v="Subprod"/>
    <s v="Subprod Tripa"/>
    <x v="0"/>
    <n v="-6075"/>
    <n v="6075"/>
    <n v="0"/>
    <n v="-6075"/>
    <n v="6075"/>
    <x v="77"/>
    <x v="5"/>
    <m/>
    <n v="0"/>
    <x v="2"/>
    <n v="0"/>
  </r>
  <r>
    <n v="1022786"/>
    <x v="5"/>
    <x v="1"/>
    <x v="0"/>
    <s v="1022786"/>
    <s v="GO Trip Calib Tub 35/39 Azul# Bidon AS"/>
    <s v="Subprod"/>
    <s v="Subprod Tripa"/>
    <x v="0"/>
    <n v="0"/>
    <n v="300"/>
    <n v="300"/>
    <n v="0"/>
    <n v="300"/>
    <x v="417"/>
    <x v="5"/>
    <m/>
    <n v="300"/>
    <x v="0"/>
    <n v="0"/>
  </r>
  <r>
    <n v="1022842"/>
    <x v="5"/>
    <x v="1"/>
    <x v="0"/>
    <s v="1022842"/>
    <s v="GO Triming Lom@ Cj 20k AS"/>
    <s v="Recortes"/>
    <s v="Recortes Magro"/>
    <x v="0"/>
    <n v="0"/>
    <n v="24000"/>
    <n v="24000"/>
    <n v="0"/>
    <n v="24000"/>
    <x v="7"/>
    <x v="3"/>
    <m/>
    <n v="0"/>
    <x v="2"/>
    <n v="0"/>
  </r>
  <r>
    <n v="1022844"/>
    <x v="5"/>
    <x v="1"/>
    <x v="0"/>
    <s v="1022844"/>
    <s v="GO Cordon Lom@ CJ 20k AS"/>
    <s v="Recortes"/>
    <s v="Recortes No Magro"/>
    <x v="0"/>
    <n v="0"/>
    <n v="24000"/>
    <n v="24000"/>
    <n v="0"/>
    <n v="24000"/>
    <x v="7"/>
    <x v="3"/>
    <m/>
    <n v="0"/>
    <x v="2"/>
    <n v="0"/>
  </r>
  <r>
    <n v="1022847"/>
    <x v="5"/>
    <x v="1"/>
    <x v="0"/>
    <s v="1022847"/>
    <s v="GO Cne Falda Pan@ CJ 20k AS"/>
    <s v="Panceta"/>
    <s v="Panceta s/Cuero"/>
    <x v="0"/>
    <n v="3614"/>
    <n v="92386"/>
    <n v="0"/>
    <n v="3614"/>
    <n v="92386"/>
    <x v="77"/>
    <x v="5"/>
    <m/>
    <n v="0"/>
    <x v="2"/>
    <n v="0"/>
  </r>
  <r>
    <n v="1022851"/>
    <x v="5"/>
    <x v="1"/>
    <x v="0"/>
    <s v="1022851"/>
    <s v="GO Pal Nor@ Cj 20k AS"/>
    <s v="Paleta"/>
    <s v="Paleta Entera"/>
    <x v="2"/>
    <m/>
    <m/>
    <m/>
    <m/>
    <m/>
    <x v="1"/>
    <x v="3"/>
    <m/>
    <n v="-24000"/>
    <x v="1"/>
    <n v="0"/>
  </r>
  <r>
    <n v="1022855"/>
    <x v="5"/>
    <x v="1"/>
    <x v="0"/>
    <s v="1022855"/>
    <s v="GO Grasa Forro Pal@ Cj 20k AS"/>
    <s v="Grasas"/>
    <s v="Grasa Forro"/>
    <x v="0"/>
    <n v="1021"/>
    <n v="17505"/>
    <n v="24000"/>
    <n v="1021"/>
    <n v="17505"/>
    <x v="7"/>
    <x v="3"/>
    <m/>
    <n v="0"/>
    <x v="2"/>
    <n v="0"/>
  </r>
  <r>
    <n v="1022856"/>
    <x v="5"/>
    <x v="1"/>
    <x v="0"/>
    <s v="1022856"/>
    <s v="GO Reco 10/90 @ Cj 20k AS"/>
    <s v="Grasas"/>
    <s v="Grasa Gordura"/>
    <x v="2"/>
    <n v="-19223"/>
    <n v="48653"/>
    <n v="24000"/>
    <n v="-19223"/>
    <n v="48653"/>
    <x v="7"/>
    <x v="3"/>
    <m/>
    <n v="0"/>
    <x v="2"/>
    <n v="0"/>
  </r>
  <r>
    <n v="1022869"/>
    <x v="5"/>
    <x v="1"/>
    <x v="0"/>
    <s v="1022869"/>
    <s v="GO Hso Pecho@ Cj 10k AP"/>
    <s v="Huesos"/>
    <s v="Huesos Cuarto Centra"/>
    <x v="9"/>
    <n v="190"/>
    <n v="0"/>
    <n v="0"/>
    <n v="190"/>
    <n v="0"/>
    <x v="77"/>
    <x v="5"/>
    <m/>
    <n v="0"/>
    <x v="2"/>
    <n v="0"/>
  </r>
  <r>
    <n v="1022885"/>
    <x v="5"/>
    <x v="1"/>
    <x v="0"/>
    <s v="1022885"/>
    <s v="GO Panc S/cue@ Cj Panc TJ"/>
    <s v="Panceta"/>
    <s v="Panceta s/Cuero"/>
    <x v="4"/>
    <n v="-57038"/>
    <n v="598000"/>
    <n v="550000"/>
    <n v="-57038"/>
    <n v="607038"/>
    <x v="534"/>
    <x v="580"/>
    <m/>
    <n v="0"/>
    <x v="2"/>
    <n v="264000"/>
  </r>
  <r>
    <n v="1022887"/>
    <x v="5"/>
    <x v="1"/>
    <x v="0"/>
    <s v="1022887"/>
    <s v="GO Panc S/cue@ Cj Panc AK"/>
    <s v="Panceta"/>
    <s v="Panceta s/Cuero"/>
    <x v="4"/>
    <n v="-10799"/>
    <n v="264000"/>
    <n v="253201"/>
    <n v="-10799"/>
    <n v="295275"/>
    <x v="127"/>
    <x v="581"/>
    <m/>
    <n v="11000"/>
    <x v="0"/>
    <n v="198000"/>
  </r>
  <r>
    <n v="1022901"/>
    <x v="5"/>
    <x v="1"/>
    <x v="0"/>
    <s v="1022901"/>
    <s v="GO Panc Tec S/Cue L@ Fi CJ Ch AP"/>
    <s v="Panceta"/>
    <s v="Panceta s/Cuero"/>
    <x v="9"/>
    <n v="1609"/>
    <n v="8391"/>
    <n v="10000"/>
    <n v="1609"/>
    <n v="8391"/>
    <x v="80"/>
    <x v="70"/>
    <m/>
    <n v="0"/>
    <x v="2"/>
    <n v="3000"/>
  </r>
  <r>
    <n v="1022919"/>
    <x v="5"/>
    <x v="1"/>
    <x v="0"/>
    <s v="1022919"/>
    <s v="GO MM LOIN S VP@ Cj 10k AP"/>
    <s v="Lomo"/>
    <s v="Lomo MM Loin"/>
    <x v="9"/>
    <n v="3804"/>
    <n v="20196"/>
    <n v="24000"/>
    <n v="3804"/>
    <n v="20196"/>
    <x v="7"/>
    <x v="3"/>
    <m/>
    <n v="0"/>
    <x v="2"/>
    <n v="12000"/>
  </r>
  <r>
    <n v="1022920"/>
    <x v="5"/>
    <x v="1"/>
    <x v="0"/>
    <s v="1022920"/>
    <s v="GO Gord Rebaje@ Cj 20k AS"/>
    <s v="Grasas"/>
    <s v="Grasa Gordura"/>
    <x v="0"/>
    <n v="-24000"/>
    <n v="21456"/>
    <n v="0"/>
    <n v="-24000"/>
    <n v="21068"/>
    <x v="77"/>
    <x v="5"/>
    <m/>
    <n v="0"/>
    <x v="2"/>
    <n v="0"/>
  </r>
  <r>
    <n v="1022921"/>
    <x v="5"/>
    <x v="1"/>
    <x v="0"/>
    <s v="1022921"/>
    <s v="GO Gord Chic@ Cj 20k AS"/>
    <s v="Grasas"/>
    <s v="Grasa Gordura"/>
    <x v="0"/>
    <n v="750"/>
    <n v="0"/>
    <n v="0"/>
    <n v="750"/>
    <n v="0"/>
    <x v="77"/>
    <x v="5"/>
    <m/>
    <n v="0"/>
    <x v="2"/>
    <n v="0"/>
  </r>
  <r>
    <n v="1022922"/>
    <x v="5"/>
    <x v="1"/>
    <x v="0"/>
    <s v="1022922"/>
    <s v="GO Triming Panc@ Cj 20k AS"/>
    <s v="Recortes"/>
    <s v="Recortes No Magro"/>
    <x v="0"/>
    <n v="694"/>
    <n v="0"/>
    <n v="0"/>
    <n v="694"/>
    <n v="0"/>
    <x v="77"/>
    <x v="5"/>
    <m/>
    <n v="0"/>
    <x v="2"/>
    <n v="0"/>
  </r>
  <r>
    <n v="1022928"/>
    <x v="5"/>
    <x v="1"/>
    <x v="0"/>
    <s v="1022928"/>
    <s v="GO Cue Granel Esp CC@Cj 20k AS"/>
    <s v="Cueros"/>
    <s v="Cuero Mixto"/>
    <x v="0"/>
    <n v="3384"/>
    <n v="6616"/>
    <n v="10000"/>
    <n v="3384"/>
    <n v="6616"/>
    <x v="80"/>
    <x v="5"/>
    <m/>
    <n v="10000"/>
    <x v="0"/>
    <n v="0"/>
  </r>
  <r>
    <n v="1022930"/>
    <x v="5"/>
    <x v="1"/>
    <x v="0"/>
    <s v="1022930"/>
    <s v="GO Panc S/cue Hem@ Cj Panc TJ AS"/>
    <s v="Panceta"/>
    <s v="Panceta s/Cuero"/>
    <x v="4"/>
    <n v="-971"/>
    <n v="17482"/>
    <n v="110000"/>
    <n v="-971"/>
    <n v="17482"/>
    <x v="87"/>
    <x v="77"/>
    <m/>
    <n v="0"/>
    <x v="2"/>
    <n v="0"/>
  </r>
  <r>
    <n v="1022931"/>
    <x v="5"/>
    <x v="1"/>
    <x v="0"/>
    <s v="1022931"/>
    <s v="GO File C/cab 6x1@ VP Cj AP"/>
    <s v="Filete"/>
    <s v="Filete c/Cabeza"/>
    <x v="9"/>
    <n v="22408"/>
    <n v="0"/>
    <n v="20000"/>
    <n v="22408"/>
    <n v="0"/>
    <x v="83"/>
    <x v="62"/>
    <m/>
    <n v="-15000"/>
    <x v="1"/>
    <n v="2000"/>
  </r>
  <r>
    <n v="1022943"/>
    <x v="5"/>
    <x v="1"/>
    <x v="0"/>
    <s v="1022943"/>
    <s v="GO Lom Ctro@ Cj 16k AS"/>
    <s v="Lomo"/>
    <s v="Lomo Centro"/>
    <x v="2"/>
    <n v="0"/>
    <n v="1401"/>
    <n v="0"/>
    <n v="0"/>
    <n v="1401"/>
    <x v="77"/>
    <x v="5"/>
    <m/>
    <n v="0"/>
    <x v="2"/>
    <n v="0"/>
  </r>
  <r>
    <n v="1022985"/>
    <x v="5"/>
    <x v="1"/>
    <x v="0"/>
    <s v="1022985"/>
    <s v="GO Lom Vet Mad@ Cj 8,5k TJ"/>
    <s v="Lomo"/>
    <s v="Lomo Vetado"/>
    <x v="4"/>
    <n v="-373"/>
    <n v="5373"/>
    <n v="5000"/>
    <n v="-373"/>
    <n v="5373"/>
    <x v="97"/>
    <x v="5"/>
    <m/>
    <n v="5000"/>
    <x v="0"/>
    <n v="0"/>
  </r>
  <r>
    <n v="1022986"/>
    <x v="5"/>
    <x v="1"/>
    <x v="0"/>
    <s v="1022986"/>
    <s v="GO Panc S/cue Mad@ Cj 16,4k Panc TJ"/>
    <s v="Panceta"/>
    <s v="Panceta s/Cuero"/>
    <x v="4"/>
    <n v="1518"/>
    <n v="0"/>
    <n v="5000"/>
    <n v="1518"/>
    <n v="0"/>
    <x v="97"/>
    <x v="5"/>
    <m/>
    <n v="5000"/>
    <x v="0"/>
    <n v="0"/>
  </r>
  <r>
    <n v="1022987"/>
    <x v="5"/>
    <x v="1"/>
    <x v="0"/>
    <s v="1022987"/>
    <s v="GO Lom Tocino@ Bo Cj 20k AP"/>
    <s v="Plancha"/>
    <s v="Plancha s/Cuero"/>
    <x v="9"/>
    <n v="-21489"/>
    <n v="52670"/>
    <n v="48000"/>
    <n v="-21489"/>
    <n v="76670"/>
    <x v="2"/>
    <x v="3"/>
    <m/>
    <n v="24000"/>
    <x v="0"/>
    <n v="24000"/>
  </r>
  <r>
    <n v="1022990"/>
    <x v="5"/>
    <x v="1"/>
    <x v="0"/>
    <s v="1022990"/>
    <s v="GO Panc Tec S/cue VP@ Cj ch AP"/>
    <s v="Panceta"/>
    <s v="Panceta s/Cuero"/>
    <x v="9"/>
    <n v="50223"/>
    <n v="0"/>
    <n v="0"/>
    <n v="50223"/>
    <n v="0"/>
    <x v="77"/>
    <x v="5"/>
    <m/>
    <n v="0"/>
    <x v="2"/>
    <n v="0"/>
  </r>
  <r>
    <n v="1022995"/>
    <x v="5"/>
    <x v="1"/>
    <x v="0"/>
    <s v="1022995"/>
    <s v="GO Panc Tec /C cue S/H@ Cj 20k AS"/>
    <s v="Panceta"/>
    <s v="Panceta c/Cuero"/>
    <x v="2"/>
    <n v="-2000"/>
    <n v="2000"/>
    <n v="0"/>
    <n v="-2000"/>
    <n v="2000"/>
    <x v="77"/>
    <x v="5"/>
    <m/>
    <n v="0"/>
    <x v="2"/>
    <n v="0"/>
  </r>
  <r>
    <n v="1022996"/>
    <x v="5"/>
    <x v="1"/>
    <x v="0"/>
    <s v="1022996"/>
    <s v="GO Visual Triming@ Cj 20k AS"/>
    <s v="Grasas"/>
    <s v="Grasa Gordura"/>
    <x v="0"/>
    <n v="6331"/>
    <n v="0"/>
    <n v="0"/>
    <n v="6331"/>
    <n v="0"/>
    <x v="77"/>
    <x v="5"/>
    <m/>
    <n v="0"/>
    <x v="2"/>
    <n v="0"/>
  </r>
  <r>
    <n v="1023034"/>
    <x v="5"/>
    <x v="1"/>
    <x v="0"/>
    <s v="1023034"/>
    <s v="GO Forro Pal@ Bo Cj 20k AS"/>
    <s v="Cueros"/>
    <s v="Cuero Forro"/>
    <x v="2"/>
    <m/>
    <m/>
    <m/>
    <m/>
    <m/>
    <x v="1"/>
    <x v="13"/>
    <m/>
    <n v="-48000"/>
    <x v="1"/>
    <n v="72000"/>
  </r>
  <r>
    <n v="1023035"/>
    <x v="5"/>
    <x v="1"/>
    <x v="0"/>
    <s v="1023035"/>
    <s v="GO Belly Strip@ Cj 20k AS"/>
    <s v="Recortes"/>
    <s v="Recortes No Magro"/>
    <x v="2"/>
    <n v="-1444"/>
    <n v="0"/>
    <n v="0"/>
    <n v="-1444"/>
    <n v="0"/>
    <x v="77"/>
    <x v="5"/>
    <m/>
    <n v="0"/>
    <x v="2"/>
    <n v="0"/>
  </r>
  <r>
    <n v="1023037"/>
    <x v="5"/>
    <x v="1"/>
    <x v="0"/>
    <s v="1023037"/>
    <s v="GO Panc S/cue@ Cj Panc 16k AS"/>
    <s v="Panceta"/>
    <s v="Panceta s/Cuero"/>
    <x v="4"/>
    <n v="-62497"/>
    <n v="121000"/>
    <n v="121000"/>
    <n v="-62497"/>
    <n v="121000"/>
    <x v="111"/>
    <x v="79"/>
    <m/>
    <n v="-11000"/>
    <x v="1"/>
    <n v="22000"/>
  </r>
  <r>
    <n v="1023038"/>
    <x v="5"/>
    <x v="1"/>
    <x v="0"/>
    <s v="1023038"/>
    <s v="GO Lom Vet@ Cj 8k AS"/>
    <s v="Lomo"/>
    <s v="Lomo Vetado"/>
    <x v="4"/>
    <n v="6224"/>
    <n v="103776"/>
    <n v="110000"/>
    <n v="6224"/>
    <n v="103776"/>
    <x v="87"/>
    <x v="78"/>
    <m/>
    <n v="44000"/>
    <x v="0"/>
    <n v="44000"/>
  </r>
  <r>
    <n v="1023051"/>
    <x v="5"/>
    <x v="1"/>
    <x v="0"/>
    <s v="1023051"/>
    <s v="GO Lom Vet L@ Fi Cj Lom Vet AP"/>
    <s v="Lomo"/>
    <s v="Lomo Vetado"/>
    <x v="9"/>
    <m/>
    <m/>
    <m/>
    <m/>
    <m/>
    <x v="1"/>
    <x v="74"/>
    <m/>
    <n v="-2000"/>
    <x v="1"/>
    <n v="0"/>
  </r>
  <r>
    <n v="1023055"/>
    <x v="5"/>
    <x v="1"/>
    <x v="0"/>
    <s v="1023055"/>
    <s v="GO Lom Vet M@ Fi Cj Lom Vet AP"/>
    <s v="Lomo"/>
    <s v="Lomo Vetado"/>
    <x v="9"/>
    <n v="-4268"/>
    <n v="4268"/>
    <n v="0"/>
    <n v="-4268"/>
    <n v="4268"/>
    <x v="77"/>
    <x v="88"/>
    <m/>
    <n v="-5000"/>
    <x v="1"/>
    <n v="0"/>
  </r>
  <r>
    <n v="1023090"/>
    <x v="5"/>
    <x v="1"/>
    <x v="0"/>
    <s v="1023090"/>
    <s v="GO Panc S/cue S/h@ Cj Panc 16k AS"/>
    <s v="Panceta"/>
    <s v="Panceta s/Cuero"/>
    <x v="4"/>
    <n v="42"/>
    <n v="21958"/>
    <n v="22000"/>
    <n v="42"/>
    <n v="21958"/>
    <x v="94"/>
    <x v="87"/>
    <m/>
    <n v="0"/>
    <x v="2"/>
    <n v="0"/>
  </r>
  <r>
    <n v="1023109"/>
    <x v="5"/>
    <x v="1"/>
    <x v="0"/>
    <s v="1023109"/>
    <s v="GO Reco 20/80 @ Cj 20k AS"/>
    <s v="Grasas"/>
    <s v="Grasa Gordura"/>
    <x v="2"/>
    <m/>
    <m/>
    <m/>
    <n v="0"/>
    <n v="48000"/>
    <x v="2"/>
    <x v="5"/>
    <m/>
    <n v="48000"/>
    <x v="0"/>
    <n v="0"/>
  </r>
  <r>
    <n v="1023110"/>
    <x v="5"/>
    <x v="1"/>
    <x v="0"/>
    <s v="1023110"/>
    <s v="GO Pna Forro@ Bo Cj 20k AS"/>
    <s v="Cueros"/>
    <s v="Cuero Forro"/>
    <x v="2"/>
    <n v="74483"/>
    <n v="117517"/>
    <n v="192000"/>
    <n v="74483"/>
    <n v="117517"/>
    <x v="76"/>
    <x v="5"/>
    <m/>
    <n v="192000"/>
    <x v="0"/>
    <n v="0"/>
  </r>
  <r>
    <n v="1023111"/>
    <x v="5"/>
    <x v="1"/>
    <x v="0"/>
    <s v="1023111"/>
    <s v="GO Grasa Forro Pna Limp@ Bo Cj 20k AS"/>
    <s v="Grasas"/>
    <s v="Grasa Forro"/>
    <x v="2"/>
    <n v="3303"/>
    <n v="0"/>
    <n v="0"/>
    <n v="3303"/>
    <n v="0"/>
    <x v="77"/>
    <x v="5"/>
    <m/>
    <n v="0"/>
    <x v="2"/>
    <n v="0"/>
  </r>
  <r>
    <n v="1023144"/>
    <x v="5"/>
    <x v="1"/>
    <x v="0"/>
    <s v="1023144"/>
    <s v="GO Papda C/Cue granel@ Bo Cj AS"/>
    <s v="Plancha"/>
    <s v="Plancha c/Cuero"/>
    <x v="4"/>
    <n v="-20314"/>
    <n v="68314"/>
    <n v="48000"/>
    <n v="-20314"/>
    <n v="68314"/>
    <x v="2"/>
    <x v="3"/>
    <m/>
    <n v="24000"/>
    <x v="0"/>
    <n v="0"/>
  </r>
  <r>
    <n v="1023163"/>
    <x v="5"/>
    <x v="1"/>
    <x v="0"/>
    <s v="1023163"/>
    <s v="GO Lom Vet &gt;2.0@ Fi Cj 8k AP"/>
    <s v="Lomo"/>
    <s v="Lomo Vetado"/>
    <x v="9"/>
    <n v="-5766"/>
    <n v="30766"/>
    <n v="25000"/>
    <n v="-5766"/>
    <n v="30766"/>
    <x v="110"/>
    <x v="112"/>
    <m/>
    <n v="0"/>
    <x v="2"/>
    <n v="16000"/>
  </r>
  <r>
    <n v="1023183"/>
    <x v="5"/>
    <x v="1"/>
    <x v="0"/>
    <s v="1023183"/>
    <s v="GO Pech S/Cue@ Vp Cj AS"/>
    <s v="Cost-Pec"/>
    <s v="Cost-Pec Entero"/>
    <x v="4"/>
    <n v="21645"/>
    <n v="355"/>
    <n v="22000"/>
    <n v="21645"/>
    <n v="355"/>
    <x v="94"/>
    <x v="87"/>
    <m/>
    <n v="0"/>
    <x v="2"/>
    <n v="0"/>
  </r>
  <r>
    <n v="1023194"/>
    <x v="5"/>
    <x v="1"/>
    <x v="0"/>
    <s v="1023194"/>
    <s v="GO Cne Falda Panc@ Bo Cj AP"/>
    <s v="Panceta"/>
    <s v="Panceta s/Cuero"/>
    <x v="9"/>
    <n v="667"/>
    <n v="5333"/>
    <n v="6000"/>
    <n v="667"/>
    <n v="5333"/>
    <x v="103"/>
    <x v="102"/>
    <m/>
    <n v="0"/>
    <x v="2"/>
    <n v="6000"/>
  </r>
  <r>
    <n v="1023283"/>
    <x v="5"/>
    <x v="1"/>
    <x v="0"/>
    <s v="1023283"/>
    <s v="GO Grasa Chaleco@ Cj 10k AS"/>
    <s v="Subprod"/>
    <s v="Subprod Grasa"/>
    <x v="4"/>
    <n v="-27455"/>
    <n v="37738"/>
    <n v="10283"/>
    <n v="-27455"/>
    <n v="80009"/>
    <x v="645"/>
    <x v="5"/>
    <m/>
    <n v="38283"/>
    <x v="0"/>
    <n v="0"/>
  </r>
  <r>
    <n v="1023295"/>
    <x v="5"/>
    <x v="1"/>
    <x v="0"/>
    <s v="1023295"/>
    <s v="GO Trip Calib Tub 37/40 Azul# Cj AS"/>
    <s v="Subprod"/>
    <s v="Subprod Tripa"/>
    <x v="0"/>
    <n v="0"/>
    <n v="1000"/>
    <n v="1000"/>
    <n v="0"/>
    <n v="1000"/>
    <x v="117"/>
    <x v="5"/>
    <m/>
    <n v="1000"/>
    <x v="0"/>
    <n v="0"/>
  </r>
  <r>
    <n v="1023295"/>
    <x v="5"/>
    <x v="1"/>
    <x v="0"/>
    <s v="1023295"/>
    <s v="GO Trip Calib Tub 37/40 Azul# Cj AS"/>
    <s v="Subprod"/>
    <s v="Subprod Tripa"/>
    <x v="3"/>
    <n v="0"/>
    <n v="1000"/>
    <n v="1000"/>
    <n v="0"/>
    <n v="1000"/>
    <x v="117"/>
    <x v="5"/>
    <m/>
    <n v="1000"/>
    <x v="0"/>
    <n v="0"/>
  </r>
  <r>
    <n v="1023301"/>
    <x v="5"/>
    <x v="1"/>
    <x v="0"/>
    <s v="1023301"/>
    <s v="GO CC Loin LL@ Bo Cj Lom Mad AP"/>
    <s v="Lomo"/>
    <s v="Lomo CC Loin"/>
    <x v="9"/>
    <n v="-22081"/>
    <n v="23500"/>
    <n v="23500"/>
    <n v="-22081"/>
    <n v="23500"/>
    <x v="112"/>
    <x v="114"/>
    <m/>
    <n v="0"/>
    <x v="2"/>
    <n v="0"/>
  </r>
  <r>
    <n v="1023306"/>
    <x v="5"/>
    <x v="1"/>
    <x v="0"/>
    <s v="1023306"/>
    <s v="GO Cue granel@ Bo Cj 20k AS"/>
    <s v="Cueros"/>
    <s v="Cuero Mixto"/>
    <x v="2"/>
    <m/>
    <m/>
    <m/>
    <m/>
    <m/>
    <x v="1"/>
    <x v="9"/>
    <m/>
    <n v="-72000"/>
    <x v="1"/>
    <n v="0"/>
  </r>
  <r>
    <n v="1023307"/>
    <x v="5"/>
    <x v="1"/>
    <x v="0"/>
    <s v="1023307"/>
    <s v="GO Pulmon@ Cj 20k AS"/>
    <s v="Subprod"/>
    <s v="Subprod Visceras"/>
    <x v="4"/>
    <n v="-16494"/>
    <n v="54180"/>
    <n v="37686"/>
    <n v="-16494"/>
    <n v="54180"/>
    <x v="2"/>
    <x v="13"/>
    <m/>
    <n v="0"/>
    <x v="2"/>
    <n v="0"/>
  </r>
  <r>
    <n v="1023312"/>
    <x v="5"/>
    <x v="1"/>
    <x v="0"/>
    <s v="1023312"/>
    <s v="GO File C/cab@Cj 20k AS"/>
    <s v="Filete"/>
    <s v="Filete c/Cabeza"/>
    <x v="0"/>
    <n v="11368"/>
    <n v="0"/>
    <n v="0"/>
    <n v="11368"/>
    <n v="0"/>
    <x v="77"/>
    <x v="5"/>
    <m/>
    <n v="0"/>
    <x v="2"/>
    <n v="0"/>
  </r>
  <r>
    <n v="1023326"/>
    <x v="5"/>
    <x v="1"/>
    <x v="0"/>
    <s v="1023326"/>
    <s v="GO Corazón Partido@ Cj 10k AS"/>
    <s v="Subprod"/>
    <s v="Subprod Visceras"/>
    <x v="4"/>
    <n v="2681"/>
    <n v="45319"/>
    <n v="48000"/>
    <n v="2681"/>
    <n v="45319"/>
    <x v="2"/>
    <x v="3"/>
    <m/>
    <n v="24000"/>
    <x v="0"/>
    <n v="24000"/>
  </r>
  <r>
    <n v="1023329"/>
    <x v="5"/>
    <x v="1"/>
    <x v="0"/>
    <s v="1023329"/>
    <s v="GO Cue Papda CP@ Cj 20k AS"/>
    <s v="Cueros"/>
    <s v="Cuero Papada"/>
    <x v="3"/>
    <n v="-153321"/>
    <n v="89202"/>
    <n v="0"/>
    <n v="-153321"/>
    <n v="89202"/>
    <x v="77"/>
    <x v="13"/>
    <m/>
    <n v="-48000"/>
    <x v="1"/>
    <n v="0"/>
  </r>
  <r>
    <n v="1023331"/>
    <x v="5"/>
    <x v="1"/>
    <x v="0"/>
    <s v="1023331"/>
    <s v="GO Lom Vet 44@ Bo Cj 20k AS"/>
    <s v="Lomo"/>
    <s v="Lomo Vetado"/>
    <x v="0"/>
    <n v="104"/>
    <n v="0"/>
    <n v="0"/>
    <n v="104"/>
    <n v="0"/>
    <x v="77"/>
    <x v="5"/>
    <m/>
    <n v="0"/>
    <x v="2"/>
    <n v="0"/>
  </r>
  <r>
    <n v="1023334"/>
    <x v="5"/>
    <x v="1"/>
    <x v="0"/>
    <s v="1023334"/>
    <s v="Cue granel Esp CC@ Cj 20k AS"/>
    <s v="Cueros"/>
    <s v="Cuero Mixto"/>
    <x v="3"/>
    <n v="10599"/>
    <n v="72000"/>
    <n v="96000"/>
    <n v="10599"/>
    <n v="72000"/>
    <x v="99"/>
    <x v="95"/>
    <m/>
    <n v="0"/>
    <x v="2"/>
    <n v="0"/>
  </r>
  <r>
    <n v="1023336"/>
    <x v="5"/>
    <x v="1"/>
    <x v="0"/>
    <s v="1023336"/>
    <s v="Cue granel Esp CC@ Cj 20k AS"/>
    <s v="Cueros"/>
    <s v="Cuero Mixto"/>
    <x v="3"/>
    <n v="2140"/>
    <n v="0"/>
    <n v="0"/>
    <n v="2140"/>
    <n v="0"/>
    <x v="77"/>
    <x v="5"/>
    <m/>
    <n v="0"/>
    <x v="2"/>
    <n v="0"/>
  </r>
  <r>
    <n v="1023349"/>
    <x v="5"/>
    <x v="1"/>
    <x v="0"/>
    <s v="1023349"/>
    <s v="GO Lom Tecla VP@ Cj Lom Ctro"/>
    <s v="Lomo"/>
    <s v="Lomo Centro"/>
    <x v="9"/>
    <n v="-1215"/>
    <n v="5000"/>
    <n v="5000"/>
    <n v="-1215"/>
    <n v="5000"/>
    <x v="97"/>
    <x v="88"/>
    <m/>
    <n v="0"/>
    <x v="2"/>
    <n v="2500"/>
  </r>
  <r>
    <n v="1023350"/>
    <x v="5"/>
    <x v="1"/>
    <x v="0"/>
    <s v="1023350"/>
    <s v="Lom Vet &gt;2.0@ VP Cj Lom Vet AP"/>
    <s v="Lomo"/>
    <s v="Lomo Vetado"/>
    <x v="9"/>
    <n v="4197"/>
    <n v="15803"/>
    <n v="20000"/>
    <n v="4197"/>
    <n v="15803"/>
    <x v="83"/>
    <x v="73"/>
    <m/>
    <n v="0"/>
    <x v="2"/>
    <n v="11000"/>
  </r>
  <r>
    <n v="1023351"/>
    <x v="5"/>
    <x v="1"/>
    <x v="0"/>
    <s v="1023351"/>
    <s v="GO Panc S/tec L @VP Cj AP"/>
    <s v="Panceta"/>
    <s v="Panceta s/Cuero"/>
    <x v="9"/>
    <n v="-2838"/>
    <n v="7838"/>
    <n v="5000"/>
    <n v="-2838"/>
    <n v="7838"/>
    <x v="97"/>
    <x v="88"/>
    <m/>
    <n v="0"/>
    <x v="2"/>
    <n v="0"/>
  </r>
  <r>
    <n v="1023352"/>
    <x v="5"/>
    <x v="1"/>
    <x v="0"/>
    <s v="1023352"/>
    <s v="GO Panc Tec S/cue@ R VP Cj ch AP"/>
    <s v="Panceta"/>
    <s v="Panceta s/Cuero"/>
    <x v="9"/>
    <n v="-95949"/>
    <n v="50563"/>
    <n v="80000"/>
    <n v="-95949"/>
    <n v="50563"/>
    <x v="78"/>
    <x v="68"/>
    <m/>
    <n v="0"/>
    <x v="2"/>
    <n v="0"/>
  </r>
  <r>
    <n v="1023355"/>
    <x v="5"/>
    <x v="1"/>
    <x v="0"/>
    <s v="1023355"/>
    <s v="GO Pulmon@ Cj 20k AS"/>
    <s v="Subprod"/>
    <s v="Subprod Visceras"/>
    <x v="0"/>
    <n v="4082"/>
    <n v="21000"/>
    <n v="24000"/>
    <n v="4082"/>
    <n v="21000"/>
    <x v="7"/>
    <x v="669"/>
    <m/>
    <n v="1500"/>
    <x v="0"/>
    <n v="0"/>
  </r>
  <r>
    <n v="1023370"/>
    <x v="5"/>
    <x v="1"/>
    <x v="0"/>
    <s v="1023370"/>
    <s v="GO Pna Nor@ Cj 20k AS"/>
    <s v="Pierna"/>
    <s v="Pierna Entera"/>
    <x v="4"/>
    <n v="0"/>
    <n v="48000"/>
    <n v="48000"/>
    <n v="0"/>
    <n v="48000"/>
    <x v="2"/>
    <x v="5"/>
    <m/>
    <n v="48000"/>
    <x v="0"/>
    <n v="24000"/>
  </r>
  <r>
    <n v="1023371"/>
    <x v="5"/>
    <x v="1"/>
    <x v="0"/>
    <s v="1023371"/>
    <s v="GO Pal Nor@ Cj 20k AS"/>
    <s v="Paleta"/>
    <s v="Paleta Entera"/>
    <x v="4"/>
    <n v="0"/>
    <n v="48000"/>
    <n v="48000"/>
    <n v="0"/>
    <n v="48000"/>
    <x v="2"/>
    <x v="5"/>
    <m/>
    <n v="48000"/>
    <x v="0"/>
    <n v="24000"/>
  </r>
  <r>
    <n v="1023372"/>
    <x v="5"/>
    <x v="1"/>
    <x v="0"/>
    <s v="1023372"/>
    <s v="GO Lom Ctro 27@ Fi Cj 20k AS"/>
    <s v="Lomo"/>
    <s v="Lomo Centro"/>
    <x v="4"/>
    <n v="-24000"/>
    <n v="24000"/>
    <n v="0"/>
    <n v="-24000"/>
    <n v="24000"/>
    <x v="77"/>
    <x v="5"/>
    <m/>
    <n v="0"/>
    <x v="2"/>
    <n v="0"/>
  </r>
  <r>
    <n v="1023397"/>
    <x v="5"/>
    <x v="1"/>
    <x v="0"/>
    <s v="1023397"/>
    <s v="GO Gord Esp@ Cj 20k AS"/>
    <s v="Grasas"/>
    <s v="Grasa Gordura"/>
    <x v="4"/>
    <n v="-26357"/>
    <n v="120000"/>
    <n v="120000"/>
    <n v="-26357"/>
    <n v="85384"/>
    <x v="646"/>
    <x v="3"/>
    <m/>
    <n v="61384"/>
    <x v="0"/>
    <n v="0"/>
  </r>
  <r>
    <n v="1020822"/>
    <x v="5"/>
    <x v="1"/>
    <x v="1"/>
    <s v="1020822"/>
    <s v="GO Resto Tira Hso@ Cj 20k AS"/>
    <s v="Huesos"/>
    <s v="Huesos Cuarto Centra"/>
    <x v="5"/>
    <n v="0"/>
    <n v="24011"/>
    <n v="24011"/>
    <n v="0"/>
    <n v="24011"/>
    <x v="647"/>
    <x v="5"/>
    <m/>
    <n v="24011"/>
    <x v="0"/>
    <n v="0"/>
  </r>
  <r>
    <n v="1020828"/>
    <x v="5"/>
    <x v="1"/>
    <x v="1"/>
    <s v="1020828"/>
    <s v="GO BB Ribs 20-24 Oz@ Cj 10k AS"/>
    <s v="Chuleta"/>
    <s v="Chuleta Huesos"/>
    <x v="5"/>
    <n v="-8838"/>
    <n v="72838"/>
    <n v="64000"/>
    <n v="-8838"/>
    <n v="32138"/>
    <x v="224"/>
    <x v="670"/>
    <m/>
    <n v="-3089.3819999999978"/>
    <x v="1"/>
    <n v="0"/>
  </r>
  <r>
    <n v="1020845"/>
    <x v="5"/>
    <x v="1"/>
    <x v="1"/>
    <s v="1020845"/>
    <s v="GO Lom Vet 44@ Fi Cj 20k AS"/>
    <s v="Lomo"/>
    <s v="Lomo Vetado"/>
    <x v="6"/>
    <n v="950"/>
    <n v="0"/>
    <n v="0"/>
    <n v="950"/>
    <n v="0"/>
    <x v="77"/>
    <x v="5"/>
    <m/>
    <n v="0"/>
    <x v="2"/>
    <n v="0"/>
  </r>
  <r>
    <n v="1020853"/>
    <x v="5"/>
    <x v="1"/>
    <x v="1"/>
    <s v="1020853"/>
    <s v="GO File C/cab@ Cj 5k AS"/>
    <s v="Filete"/>
    <s v="Filete c/Cabeza"/>
    <x v="7"/>
    <n v="-43450"/>
    <n v="210320"/>
    <n v="200000"/>
    <n v="-43450"/>
    <n v="210320"/>
    <x v="28"/>
    <x v="671"/>
    <m/>
    <n v="0"/>
    <x v="2"/>
    <n v="0"/>
  </r>
  <r>
    <n v="1020878"/>
    <x v="5"/>
    <x v="1"/>
    <x v="1"/>
    <s v="1020878"/>
    <s v="GO Hso Pecho@ Cj 10k US AS"/>
    <s v="Huesos"/>
    <s v="Huesos Cuarto Centra"/>
    <x v="5"/>
    <n v="68213"/>
    <n v="0"/>
    <n v="0"/>
    <n v="68213"/>
    <n v="0"/>
    <x v="77"/>
    <x v="5"/>
    <m/>
    <n v="0"/>
    <x v="2"/>
    <n v="0"/>
  </r>
  <r>
    <n v="1021020"/>
    <x v="5"/>
    <x v="1"/>
    <x v="1"/>
    <s v="1021020"/>
    <s v="GO Papda@ Bo Cj 20k AS"/>
    <s v="Plancha"/>
    <s v="Plancha s/Cuero"/>
    <x v="6"/>
    <n v="0"/>
    <n v="17462"/>
    <n v="24000"/>
    <n v="0"/>
    <n v="17462"/>
    <x v="7"/>
    <x v="3"/>
    <m/>
    <n v="0"/>
    <x v="2"/>
    <n v="0"/>
  </r>
  <r>
    <n v="1021026"/>
    <x v="5"/>
    <x v="1"/>
    <x v="1"/>
    <s v="1021026"/>
    <s v="GO Gord rebaje@ Cj 20k AS"/>
    <s v="Grasas"/>
    <s v="Grasa Gordura"/>
    <x v="6"/>
    <n v="5488"/>
    <n v="0"/>
    <n v="0"/>
    <n v="5488"/>
    <n v="0"/>
    <x v="77"/>
    <x v="5"/>
    <m/>
    <n v="0"/>
    <x v="2"/>
    <n v="0"/>
  </r>
  <r>
    <n v="1021140"/>
    <x v="5"/>
    <x v="1"/>
    <x v="1"/>
    <s v="1021140"/>
    <s v="GO Chu Ctro@ Fi Cj 20k US"/>
    <s v="Chuleta"/>
    <s v="Chuleta Centro"/>
    <x v="5"/>
    <n v="2839"/>
    <n v="0"/>
    <n v="2839"/>
    <n v="2839"/>
    <n v="0"/>
    <x v="648"/>
    <x v="672"/>
    <m/>
    <n v="427"/>
    <x v="0"/>
    <n v="0"/>
  </r>
  <r>
    <n v="1021260"/>
    <x v="5"/>
    <x v="1"/>
    <x v="1"/>
    <s v="1021260"/>
    <s v="GO Estómago Crud@ Bo Cj 20k AS"/>
    <s v="Subprod"/>
    <s v="Subprod Visceras"/>
    <x v="5"/>
    <n v="408"/>
    <n v="0"/>
    <n v="408"/>
    <n v="408"/>
    <n v="0"/>
    <x v="649"/>
    <x v="5"/>
    <m/>
    <n v="408"/>
    <x v="0"/>
    <n v="0"/>
  </r>
  <r>
    <n v="1021270"/>
    <x v="5"/>
    <x v="1"/>
    <x v="1"/>
    <s v="1021270"/>
    <s v="GO Forro Pal@ Bo Cj 20k AS"/>
    <s v="Cueros"/>
    <s v="Cuero Forro"/>
    <x v="6"/>
    <n v="104671"/>
    <n v="0"/>
    <n v="120000"/>
    <n v="104671"/>
    <n v="0"/>
    <x v="36"/>
    <x v="30"/>
    <m/>
    <n v="0"/>
    <x v="2"/>
    <n v="0"/>
  </r>
  <r>
    <n v="1021272"/>
    <x v="5"/>
    <x v="1"/>
    <x v="1"/>
    <s v="1021272"/>
    <s v="GO Pna Forro@ Bo Cj 20k AS"/>
    <s v="Cueros"/>
    <s v="Cuero Forro"/>
    <x v="6"/>
    <n v="15786"/>
    <n v="195327"/>
    <n v="360000"/>
    <n v="15786"/>
    <n v="195327"/>
    <x v="10"/>
    <x v="29"/>
    <m/>
    <n v="0"/>
    <x v="2"/>
    <n v="0"/>
  </r>
  <r>
    <n v="1021398"/>
    <x v="5"/>
    <x v="1"/>
    <x v="1"/>
    <s v="1021398"/>
    <s v="GO File C/cab@ Cj 5k AS"/>
    <s v="Filete"/>
    <s v="Filete c/Cabeza"/>
    <x v="5"/>
    <n v="1917"/>
    <n v="41208"/>
    <n v="48000"/>
    <n v="1917"/>
    <n v="41208"/>
    <x v="2"/>
    <x v="673"/>
    <m/>
    <n v="4.9830000000001746"/>
    <x v="0"/>
    <n v="0"/>
  </r>
  <r>
    <n v="1021433"/>
    <x v="5"/>
    <x v="1"/>
    <x v="1"/>
    <s v="1021433"/>
    <s v="GO PpPna 59@ Cj 20k AS"/>
    <s v="Pierna"/>
    <s v="Pierna Pulpa"/>
    <x v="7"/>
    <n v="-9475"/>
    <n v="9475"/>
    <n v="0"/>
    <n v="-9475"/>
    <n v="9475"/>
    <x v="77"/>
    <x v="5"/>
    <m/>
    <n v="0"/>
    <x v="2"/>
    <n v="0"/>
  </r>
  <r>
    <n v="1021538"/>
    <x v="5"/>
    <x v="1"/>
    <x v="1"/>
    <s v="1021538"/>
    <s v="GO Pecho Belly S/p@ Vp Cj AS"/>
    <s v="Panceta"/>
    <s v="Panceta s/Cuero"/>
    <x v="5"/>
    <n v="17837"/>
    <n v="150376"/>
    <n v="168214"/>
    <n v="17837"/>
    <n v="141338"/>
    <x v="650"/>
    <x v="674"/>
    <m/>
    <n v="-29.576999999990221"/>
    <x v="1"/>
    <n v="0"/>
  </r>
  <r>
    <n v="1021539"/>
    <x v="5"/>
    <x v="1"/>
    <x v="1"/>
    <s v="1021539"/>
    <s v="GO Pecho Belly C/Hso pec@ Vp Cj AS"/>
    <s v="Panceta"/>
    <s v="Panceta s/Cuero"/>
    <x v="5"/>
    <n v="7441"/>
    <n v="0"/>
    <n v="0"/>
    <n v="7441"/>
    <n v="0"/>
    <x v="77"/>
    <x v="5"/>
    <m/>
    <n v="0"/>
    <x v="2"/>
    <n v="0"/>
  </r>
  <r>
    <n v="1021555"/>
    <x v="5"/>
    <x v="1"/>
    <x v="1"/>
    <s v="1021555"/>
    <s v="GO Grasa Desp Papda@ Cj 20k AS"/>
    <s v="Grasas"/>
    <s v="Grasa Gordura"/>
    <x v="6"/>
    <n v="2390"/>
    <n v="71794"/>
    <n v="72000"/>
    <n v="2390"/>
    <n v="71794"/>
    <x v="17"/>
    <x v="461"/>
    <m/>
    <n v="-6"/>
    <x v="1"/>
    <n v="0"/>
  </r>
  <r>
    <n v="1021596"/>
    <x v="5"/>
    <x v="1"/>
    <x v="1"/>
    <s v="1021596"/>
    <s v="GO Cue granel Esp CC@ Cj 20k AS"/>
    <s v="Cueros"/>
    <s v="Cuero Mixto"/>
    <x v="6"/>
    <n v="-8662"/>
    <n v="8662"/>
    <n v="0"/>
    <n v="-8662"/>
    <n v="8662"/>
    <x v="77"/>
    <x v="5"/>
    <m/>
    <n v="0"/>
    <x v="2"/>
    <n v="0"/>
  </r>
  <r>
    <n v="1021731"/>
    <x v="5"/>
    <x v="1"/>
    <x v="1"/>
    <s v="1021731"/>
    <s v="GO PernilM@ Cj 20k AS"/>
    <s v="Pernil"/>
    <s v="Pernil Mano"/>
    <x v="2"/>
    <m/>
    <m/>
    <m/>
    <m/>
    <m/>
    <x v="1"/>
    <x v="96"/>
    <m/>
    <n v="-240000"/>
    <x v="1"/>
    <n v="24000"/>
  </r>
  <r>
    <n v="1021732"/>
    <x v="5"/>
    <x v="1"/>
    <x v="1"/>
    <s v="1021732"/>
    <s v="GO Hso femur@ Cj 20k AS"/>
    <s v="Huesos"/>
    <s v="Huesos Cuarto Traser"/>
    <x v="2"/>
    <n v="-19922"/>
    <n v="308364"/>
    <n v="288000"/>
    <n v="-19922"/>
    <n v="308364"/>
    <x v="75"/>
    <x v="65"/>
    <m/>
    <n v="0"/>
    <x v="2"/>
    <n v="0"/>
  </r>
  <r>
    <n v="1021733"/>
    <x v="5"/>
    <x v="1"/>
    <x v="1"/>
    <s v="1021733"/>
    <s v="GO PpPna 59@ Cj 20k AS"/>
    <s v="Pierna"/>
    <s v="Pierna Pulpa"/>
    <x v="2"/>
    <n v="3612"/>
    <n v="115175"/>
    <n v="120000"/>
    <n v="3612"/>
    <n v="115175"/>
    <x v="36"/>
    <x v="30"/>
    <m/>
    <n v="0"/>
    <x v="2"/>
    <n v="0"/>
  </r>
  <r>
    <n v="1021735"/>
    <x v="5"/>
    <x v="1"/>
    <x v="1"/>
    <s v="1021735"/>
    <s v="GO Patas@ Cj 20k AS"/>
    <s v="Subprod"/>
    <s v="Subprod Patas-Manos"/>
    <x v="2"/>
    <n v="0"/>
    <n v="120000"/>
    <n v="120000"/>
    <n v="0"/>
    <n v="120000"/>
    <x v="36"/>
    <x v="30"/>
    <m/>
    <n v="0"/>
    <x v="2"/>
    <n v="24000"/>
  </r>
  <r>
    <n v="1021737"/>
    <x v="5"/>
    <x v="1"/>
    <x v="1"/>
    <s v="1021737"/>
    <s v="GO Manos B@ Cj 20k AS"/>
    <s v="Subprod"/>
    <s v="Subprod Patas-Manos"/>
    <x v="2"/>
    <n v="3322"/>
    <n v="12587"/>
    <n v="24000"/>
    <n v="3322"/>
    <n v="12587"/>
    <x v="7"/>
    <x v="3"/>
    <m/>
    <n v="0"/>
    <x v="2"/>
    <n v="0"/>
  </r>
  <r>
    <n v="1021738"/>
    <x v="5"/>
    <x v="1"/>
    <x v="1"/>
    <s v="1021738"/>
    <s v="GO Patas B@ Cj 20k AS"/>
    <s v="Subprod"/>
    <s v="Subprod Patas-Manos"/>
    <x v="2"/>
    <n v="-15602"/>
    <n v="86215"/>
    <n v="48000"/>
    <n v="-15602"/>
    <n v="86215"/>
    <x v="2"/>
    <x v="13"/>
    <m/>
    <n v="0"/>
    <x v="2"/>
    <n v="0"/>
  </r>
  <r>
    <n v="1021739"/>
    <x v="5"/>
    <x v="1"/>
    <x v="1"/>
    <s v="1021739"/>
    <s v="GO Cab Part@ Cj 20k AS"/>
    <s v="Cabeza"/>
    <s v="Cabeza Entera"/>
    <x v="2"/>
    <n v="36321"/>
    <n v="0"/>
    <n v="36000"/>
    <n v="36321"/>
    <n v="0"/>
    <x v="2"/>
    <x v="13"/>
    <m/>
    <n v="0"/>
    <x v="2"/>
    <n v="0"/>
  </r>
  <r>
    <n v="1021766"/>
    <x v="5"/>
    <x v="1"/>
    <x v="1"/>
    <s v="1021766"/>
    <s v="GO Hso Cogote@ Cj 20k AS"/>
    <s v="Huesos"/>
    <s v="Huesos Cuarto Delant"/>
    <x v="2"/>
    <n v="-40533"/>
    <n v="279394"/>
    <n v="288000"/>
    <n v="-40533"/>
    <n v="279394"/>
    <x v="75"/>
    <x v="65"/>
    <m/>
    <n v="0"/>
    <x v="2"/>
    <n v="0"/>
  </r>
  <r>
    <n v="1021767"/>
    <x v="5"/>
    <x v="1"/>
    <x v="1"/>
    <s v="1021767"/>
    <s v="GO Tira Hso Ctro@ Cj 20k AS"/>
    <s v="Huesos"/>
    <s v="Huesos Cuarto Centra"/>
    <x v="2"/>
    <n v="49067"/>
    <n v="323923"/>
    <n v="384000"/>
    <n v="49067"/>
    <n v="323923"/>
    <x v="155"/>
    <x v="171"/>
    <m/>
    <n v="0"/>
    <x v="2"/>
    <n v="0"/>
  </r>
  <r>
    <n v="1021774"/>
    <x v="5"/>
    <x v="1"/>
    <x v="1"/>
    <s v="1021774"/>
    <s v="GO Hso húmer@ Bo Cj 20k AS"/>
    <s v="Huesos"/>
    <s v="Huesos Cuarto Delant"/>
    <x v="2"/>
    <n v="12720"/>
    <n v="78142"/>
    <n v="96000"/>
    <n v="12720"/>
    <n v="78142"/>
    <x v="99"/>
    <x v="95"/>
    <m/>
    <n v="0"/>
    <x v="2"/>
    <n v="0"/>
  </r>
  <r>
    <n v="1021874"/>
    <x v="5"/>
    <x v="1"/>
    <x v="1"/>
    <s v="1021874"/>
    <s v="GO Gord chic@ Cj 20k AS"/>
    <s v="Grasas"/>
    <s v="Grasa Gordura"/>
    <x v="6"/>
    <n v="268"/>
    <n v="0"/>
    <n v="0"/>
    <n v="268"/>
    <n v="0"/>
    <x v="77"/>
    <x v="675"/>
    <m/>
    <n v="-39006"/>
    <x v="1"/>
    <n v="0"/>
  </r>
  <r>
    <n v="1021905"/>
    <x v="5"/>
    <x v="1"/>
    <x v="1"/>
    <s v="1021905"/>
    <s v="GO Reco 70/30 @ Cj 20k AS"/>
    <s v="Recortes"/>
    <s v="Recortes No Magro"/>
    <x v="2"/>
    <m/>
    <m/>
    <m/>
    <m/>
    <m/>
    <x v="1"/>
    <x v="3"/>
    <m/>
    <n v="-24000"/>
    <x v="1"/>
    <n v="0"/>
  </r>
  <r>
    <n v="1021921"/>
    <x v="5"/>
    <x v="1"/>
    <x v="1"/>
    <s v="1021921"/>
    <s v="GO Lom Tecla@ Cj 18k AS"/>
    <s v="Lomo"/>
    <s v="Lomo Centro"/>
    <x v="8"/>
    <n v="811"/>
    <n v="0"/>
    <n v="811"/>
    <n v="811"/>
    <n v="0"/>
    <x v="651"/>
    <x v="133"/>
    <m/>
    <n v="-189"/>
    <x v="1"/>
    <n v="0"/>
  </r>
  <r>
    <n v="1021922"/>
    <x v="5"/>
    <x v="1"/>
    <x v="1"/>
    <s v="1021922"/>
    <s v="GO File C/cab@ Cj 5k AS"/>
    <s v="Filete"/>
    <s v="Filete c/Cabeza"/>
    <x v="8"/>
    <n v="-2000"/>
    <n v="2000"/>
    <n v="0"/>
    <n v="-2000"/>
    <n v="2000"/>
    <x v="77"/>
    <x v="133"/>
    <m/>
    <n v="-1000"/>
    <x v="1"/>
    <n v="0"/>
  </r>
  <r>
    <n v="1021924"/>
    <x v="5"/>
    <x v="1"/>
    <x v="1"/>
    <s v="1021924"/>
    <s v="GO MM Loin L@ Cj 15k AS"/>
    <s v="Lomo"/>
    <s v="Lomo MM Loin"/>
    <x v="8"/>
    <n v="-5888"/>
    <n v="5888"/>
    <n v="0"/>
    <n v="-5888"/>
    <n v="5888"/>
    <x v="77"/>
    <x v="90"/>
    <m/>
    <n v="-15000"/>
    <x v="1"/>
    <n v="0"/>
  </r>
  <r>
    <n v="1021925"/>
    <x v="5"/>
    <x v="1"/>
    <x v="1"/>
    <s v="1021925"/>
    <s v="GO MM Loin S@ Fi Cj 15k AS"/>
    <s v="Lomo"/>
    <s v="Lomo MM Loin"/>
    <x v="8"/>
    <n v="-20675"/>
    <n v="20675"/>
    <n v="0"/>
    <n v="-20675"/>
    <n v="20675"/>
    <x v="77"/>
    <x v="90"/>
    <m/>
    <n v="-15000"/>
    <x v="1"/>
    <n v="0"/>
  </r>
  <r>
    <n v="1021929"/>
    <x v="5"/>
    <x v="1"/>
    <x v="1"/>
    <s v="1021929"/>
    <s v="GO Panc Lam 3mm@ Cj 10k AS"/>
    <s v="Panceta"/>
    <s v="Panceta c/Cuero"/>
    <x v="8"/>
    <n v="-1390"/>
    <n v="1390"/>
    <n v="0"/>
    <n v="-1390"/>
    <n v="1390"/>
    <x v="77"/>
    <x v="5"/>
    <m/>
    <n v="0"/>
    <x v="2"/>
    <n v="0"/>
  </r>
  <r>
    <n v="1021931"/>
    <x v="5"/>
    <x v="1"/>
    <x v="1"/>
    <s v="1021931"/>
    <s v="GO Pta Cos 3h@ Bo Cj 10k AS"/>
    <s v="Cost-Pec"/>
    <s v="Cost-Pec Trozos"/>
    <x v="8"/>
    <n v="1525"/>
    <n v="3160"/>
    <n v="4685"/>
    <n v="1525"/>
    <n v="16160"/>
    <x v="652"/>
    <x v="442"/>
    <m/>
    <n v="6685"/>
    <x v="0"/>
    <n v="0"/>
  </r>
  <r>
    <n v="1021936"/>
    <x v="5"/>
    <x v="1"/>
    <x v="1"/>
    <s v="1021936"/>
    <s v="GO PpPal pimentada@ Cj 20k AS"/>
    <s v="Paleta"/>
    <s v="Paleta Pulpa"/>
    <x v="8"/>
    <n v="-2190"/>
    <n v="453755"/>
    <n v="451565"/>
    <n v="-2190"/>
    <n v="409779"/>
    <x v="653"/>
    <x v="351"/>
    <m/>
    <n v="-48411"/>
    <x v="1"/>
    <n v="0"/>
  </r>
  <r>
    <n v="1021944"/>
    <x v="5"/>
    <x v="1"/>
    <x v="1"/>
    <s v="1021944"/>
    <s v="GO Diafrag@ Va Cj 8k AS"/>
    <s v="Recortes"/>
    <s v="Diafragma"/>
    <x v="8"/>
    <n v="932"/>
    <n v="2068"/>
    <n v="3000"/>
    <n v="932"/>
    <n v="2068"/>
    <x v="39"/>
    <x v="5"/>
    <m/>
    <n v="3000"/>
    <x v="0"/>
    <n v="0"/>
  </r>
  <r>
    <n v="1021945"/>
    <x v="5"/>
    <x v="1"/>
    <x v="1"/>
    <s v="1021945"/>
    <s v="GO Lengua Japon@ Cj 10k AS"/>
    <s v="Cabeza"/>
    <s v="Cabeza Derivados"/>
    <x v="8"/>
    <n v="-9111"/>
    <n v="0"/>
    <n v="0"/>
    <n v="-9111"/>
    <n v="0"/>
    <x v="77"/>
    <x v="5"/>
    <m/>
    <n v="0"/>
    <x v="2"/>
    <n v="0"/>
  </r>
  <r>
    <n v="1021952"/>
    <x v="5"/>
    <x v="1"/>
    <x v="1"/>
    <s v="1021952"/>
    <s v="GO BB Ribs 20-24 Oz@ Cj 10k AS"/>
    <s v="Chuleta"/>
    <s v="Chuleta Huesos"/>
    <x v="8"/>
    <n v="-2562"/>
    <n v="0"/>
    <n v="0"/>
    <n v="-2562"/>
    <n v="0"/>
    <x v="77"/>
    <x v="5"/>
    <m/>
    <n v="0"/>
    <x v="2"/>
    <n v="0"/>
  </r>
  <r>
    <n v="1021971"/>
    <x v="5"/>
    <x v="1"/>
    <x v="1"/>
    <s v="1021971"/>
    <s v="GO Cue Back@ Cj 20k bca AS"/>
    <s v="Cueros"/>
    <s v="Cuero Back"/>
    <x v="2"/>
    <n v="3120"/>
    <n v="0"/>
    <n v="0"/>
    <n v="3120"/>
    <n v="0"/>
    <x v="77"/>
    <x v="5"/>
    <m/>
    <n v="0"/>
    <x v="2"/>
    <n v="0"/>
  </r>
  <r>
    <n v="1021980"/>
    <x v="5"/>
    <x v="1"/>
    <x v="1"/>
    <s v="1021980"/>
    <s v="GO BB Ribs Grd B@ Fi Cj 20k AS"/>
    <s v="Chuleta"/>
    <s v="Chuleta Huesos"/>
    <x v="6"/>
    <n v="18280"/>
    <n v="0"/>
    <n v="0"/>
    <n v="18280"/>
    <n v="0"/>
    <x v="77"/>
    <x v="676"/>
    <m/>
    <n v="-7012.2"/>
    <x v="1"/>
    <n v="0"/>
  </r>
  <r>
    <n v="1021987"/>
    <x v="5"/>
    <x v="1"/>
    <x v="1"/>
    <s v="1021987"/>
    <s v="GO Recto@ Cj 10k AS"/>
    <s v="Subprod"/>
    <s v="Subprod Tripa"/>
    <x v="8"/>
    <n v="-6017"/>
    <n v="0"/>
    <n v="0"/>
    <n v="-6017"/>
    <n v="0"/>
    <x v="77"/>
    <x v="5"/>
    <m/>
    <n v="0"/>
    <x v="2"/>
    <n v="0"/>
  </r>
  <r>
    <n v="1021992"/>
    <x v="5"/>
    <x v="1"/>
    <x v="1"/>
    <s v="1021992"/>
    <s v="GO Lom Tocino@ Cj 20k AS"/>
    <s v="Grasas"/>
    <s v="Grasa Lomo Tocino"/>
    <x v="2"/>
    <n v="1880"/>
    <n v="120000"/>
    <n v="120000"/>
    <n v="1880"/>
    <n v="120000"/>
    <x v="36"/>
    <x v="9"/>
    <m/>
    <n v="48000"/>
    <x v="0"/>
    <n v="0"/>
  </r>
  <r>
    <n v="1022033"/>
    <x v="5"/>
    <x v="1"/>
    <x v="1"/>
    <s v="1022033"/>
    <s v="GO Lengua@ Fi Cj 10k AS"/>
    <s v="Cabeza"/>
    <s v="Cabeza Derivados"/>
    <x v="2"/>
    <n v="4648"/>
    <n v="39555"/>
    <n v="48000"/>
    <n v="4648"/>
    <n v="39555"/>
    <x v="2"/>
    <x v="13"/>
    <m/>
    <n v="0"/>
    <x v="2"/>
    <n v="0"/>
  </r>
  <r>
    <n v="1022073"/>
    <x v="5"/>
    <x v="1"/>
    <x v="1"/>
    <s v="1022073"/>
    <s v="GO Mantec@ Cj 20k AS"/>
    <s v="Grasas"/>
    <s v="Grasa Interior"/>
    <x v="2"/>
    <n v="-1945"/>
    <n v="143282"/>
    <n v="144000"/>
    <n v="-1945"/>
    <n v="143282"/>
    <x v="29"/>
    <x v="9"/>
    <m/>
    <n v="72000"/>
    <x v="0"/>
    <n v="0"/>
  </r>
  <r>
    <n v="1022080"/>
    <x v="5"/>
    <x v="1"/>
    <x v="1"/>
    <s v="1022080"/>
    <s v="GO Cola Nor@ Fi Cj 10k AS"/>
    <s v="Subprod"/>
    <s v="Subprod Cola"/>
    <x v="2"/>
    <n v="3256"/>
    <n v="104985"/>
    <n v="120000"/>
    <n v="3256"/>
    <n v="104985"/>
    <x v="36"/>
    <x v="30"/>
    <m/>
    <n v="0"/>
    <x v="2"/>
    <n v="0"/>
  </r>
  <r>
    <n v="1022096"/>
    <x v="5"/>
    <x v="1"/>
    <x v="1"/>
    <s v="1022096"/>
    <s v="GO Sternum Bones@ Bo Cj 10k AS"/>
    <s v="Huesos"/>
    <s v="Huesos Cuarto Delant"/>
    <x v="2"/>
    <m/>
    <m/>
    <m/>
    <m/>
    <m/>
    <x v="1"/>
    <x v="30"/>
    <m/>
    <n v="-120000"/>
    <x v="1"/>
    <n v="48000"/>
  </r>
  <r>
    <n v="1022099"/>
    <x v="5"/>
    <x v="1"/>
    <x v="1"/>
    <s v="1022099"/>
    <s v="GO Hso Costilla@ Cj 18k AS"/>
    <s v="Huesos"/>
    <s v="Huesos Cuarto Centra"/>
    <x v="2"/>
    <n v="127989"/>
    <n v="165000"/>
    <n v="288000"/>
    <n v="127989"/>
    <n v="165000"/>
    <x v="75"/>
    <x v="65"/>
    <m/>
    <n v="0"/>
    <x v="2"/>
    <n v="0"/>
  </r>
  <r>
    <n v="1022101"/>
    <x v="5"/>
    <x v="1"/>
    <x v="1"/>
    <s v="1022101"/>
    <s v="GO Lom Tec@ Va Cj 20k AS"/>
    <s v="Lomo"/>
    <s v="Lomo Centro"/>
    <x v="8"/>
    <n v="828"/>
    <n v="172"/>
    <n v="1000"/>
    <n v="828"/>
    <n v="172"/>
    <x v="117"/>
    <x v="133"/>
    <m/>
    <n v="0"/>
    <x v="2"/>
    <n v="0"/>
  </r>
  <r>
    <n v="1022115"/>
    <x v="5"/>
    <x v="1"/>
    <x v="1"/>
    <s v="1022115"/>
    <s v="GO Plancha c/Cuero@ Cj 20k AS"/>
    <s v="Plancha"/>
    <s v="Plancha c/Cuero"/>
    <x v="6"/>
    <n v="5933"/>
    <n v="0"/>
    <n v="0"/>
    <n v="5933"/>
    <n v="0"/>
    <x v="77"/>
    <x v="5"/>
    <m/>
    <n v="0"/>
    <x v="2"/>
    <n v="0"/>
  </r>
  <r>
    <n v="1022125"/>
    <x v="5"/>
    <x v="1"/>
    <x v="1"/>
    <s v="1022125"/>
    <s v="GO PernilM C/M@ Cj 20k AS"/>
    <s v="Pernil"/>
    <s v="Pernil Mano"/>
    <x v="2"/>
    <n v="6937"/>
    <n v="233063"/>
    <n v="240000"/>
    <n v="6937"/>
    <n v="233063"/>
    <x v="95"/>
    <x v="128"/>
    <m/>
    <n v="96000"/>
    <x v="0"/>
    <n v="0"/>
  </r>
  <r>
    <n v="1022128"/>
    <x v="5"/>
    <x v="1"/>
    <x v="1"/>
    <s v="1022128"/>
    <s v="GO Ganso C/asiento@ Bol Cj 14k AS"/>
    <s v="Pierna"/>
    <s v="Pierna Pulpa Fina"/>
    <x v="8"/>
    <n v="8698"/>
    <n v="6302"/>
    <n v="15000"/>
    <n v="8698"/>
    <n v="6302"/>
    <x v="96"/>
    <x v="70"/>
    <m/>
    <n v="5000"/>
    <x v="0"/>
    <n v="0"/>
  </r>
  <r>
    <n v="1022141"/>
    <x v="5"/>
    <x v="1"/>
    <x v="1"/>
    <s v="1022141"/>
    <s v="GO Posta Negra D@ Cj AS"/>
    <s v="Pierna"/>
    <s v="Pierna Pulpa Fina"/>
    <x v="8"/>
    <n v="-14080"/>
    <n v="34047"/>
    <n v="19966"/>
    <n v="-14080"/>
    <n v="34047"/>
    <x v="654"/>
    <x v="132"/>
    <m/>
    <n v="-10034"/>
    <x v="1"/>
    <n v="0"/>
  </r>
  <r>
    <n v="1022142"/>
    <x v="5"/>
    <x v="1"/>
    <x v="1"/>
    <s v="1022142"/>
    <s v="GO Posta Rosada@ Cj AS"/>
    <s v="Pierna"/>
    <s v="Pierna Pulpa Fina"/>
    <x v="8"/>
    <n v="35091"/>
    <n v="0"/>
    <n v="15000"/>
    <n v="35091"/>
    <n v="0"/>
    <x v="96"/>
    <x v="90"/>
    <m/>
    <n v="0"/>
    <x v="2"/>
    <n v="0"/>
  </r>
  <r>
    <n v="1022145"/>
    <x v="5"/>
    <x v="1"/>
    <x v="1"/>
    <s v="1022145"/>
    <s v="GO Ppa Pna Heinz@ Bo Cj 20k AS"/>
    <s v="Pierna"/>
    <s v="Pierna Pulpa"/>
    <x v="7"/>
    <n v="3146"/>
    <n v="0"/>
    <n v="0"/>
    <n v="3146"/>
    <n v="0"/>
    <x v="77"/>
    <x v="5"/>
    <m/>
    <n v="0"/>
    <x v="2"/>
    <n v="0"/>
  </r>
  <r>
    <n v="1022169"/>
    <x v="5"/>
    <x v="1"/>
    <x v="1"/>
    <s v="1022169"/>
    <s v="GO Cartilag Lom@ Cj 10k AS"/>
    <s v="Recortes"/>
    <s v="Recortes No Magro"/>
    <x v="2"/>
    <n v="-10786"/>
    <n v="181710"/>
    <n v="168000"/>
    <n v="-10786"/>
    <n v="181710"/>
    <x v="98"/>
    <x v="99"/>
    <m/>
    <n v="0"/>
    <x v="2"/>
    <n v="0"/>
  </r>
  <r>
    <n v="1022183"/>
    <x v="5"/>
    <x v="1"/>
    <x v="1"/>
    <s v="1022183"/>
    <s v="GO PernilP@ Bo Cj 20k AS"/>
    <s v="Pernil"/>
    <s v="Pernil Pierna"/>
    <x v="2"/>
    <n v="0"/>
    <n v="717508"/>
    <n v="720000"/>
    <n v="0"/>
    <n v="717508"/>
    <x v="655"/>
    <x v="29"/>
    <m/>
    <n v="360000"/>
    <x v="0"/>
    <n v="192000"/>
  </r>
  <r>
    <n v="1022186"/>
    <x v="5"/>
    <x v="1"/>
    <x v="1"/>
    <s v="1022186"/>
    <s v="GO Resto Tira Hso Ctro@ Bo Cj 20k AS"/>
    <s v="Huesos"/>
    <s v="Huesos Cuarto Centra"/>
    <x v="2"/>
    <m/>
    <m/>
    <m/>
    <m/>
    <m/>
    <x v="1"/>
    <x v="13"/>
    <m/>
    <n v="-48000"/>
    <x v="1"/>
    <n v="0"/>
  </r>
  <r>
    <n v="1022193"/>
    <x v="5"/>
    <x v="1"/>
    <x v="1"/>
    <s v="1022193"/>
    <s v="GO Lom Vet 44@ Bo Cj 20k AS"/>
    <s v="Lomo"/>
    <s v="Lomo Vetado"/>
    <x v="2"/>
    <n v="1736"/>
    <n v="0"/>
    <n v="0"/>
    <n v="1736"/>
    <n v="0"/>
    <x v="77"/>
    <x v="5"/>
    <m/>
    <n v="0"/>
    <x v="2"/>
    <n v="0"/>
  </r>
  <r>
    <n v="1022212"/>
    <x v="5"/>
    <x v="1"/>
    <x v="1"/>
    <s v="1022212"/>
    <s v="GO Cab Ent@ Cj 20k AS"/>
    <s v="Cabeza"/>
    <s v="Cabeza Entera"/>
    <x v="2"/>
    <n v="-104477"/>
    <n v="576261"/>
    <n v="480000"/>
    <n v="-104477"/>
    <n v="576261"/>
    <x v="114"/>
    <x v="160"/>
    <m/>
    <n v="0"/>
    <x v="2"/>
    <n v="0"/>
  </r>
  <r>
    <n v="1022291"/>
    <x v="5"/>
    <x v="1"/>
    <x v="1"/>
    <s v="1022291"/>
    <s v="GO PernilM B@ Bo Cj 20k AS"/>
    <s v="Pernil"/>
    <s v="Pernil Mano"/>
    <x v="2"/>
    <m/>
    <m/>
    <m/>
    <m/>
    <m/>
    <x v="1"/>
    <x v="3"/>
    <m/>
    <n v="-24000"/>
    <x v="1"/>
    <n v="24000"/>
  </r>
  <r>
    <n v="1022293"/>
    <x v="5"/>
    <x v="1"/>
    <x v="1"/>
    <s v="1022293"/>
    <s v="GO Malaya Japon@ Vp Fi Cj 5k AS"/>
    <s v="Prolijado"/>
    <s v="Prolijado Malaya"/>
    <x v="8"/>
    <n v="-1877"/>
    <n v="1751"/>
    <n v="0"/>
    <n v="-1877"/>
    <n v="1751"/>
    <x v="77"/>
    <x v="5"/>
    <m/>
    <n v="0"/>
    <x v="2"/>
    <n v="0"/>
  </r>
  <r>
    <n v="1022304"/>
    <x v="5"/>
    <x v="1"/>
    <x v="1"/>
    <s v="1022304"/>
    <s v="GO Pancreas@ Bo Cj AS"/>
    <s v="Subprod"/>
    <s v="Subprod Visceras"/>
    <x v="7"/>
    <n v="-17299"/>
    <n v="14117"/>
    <n v="0"/>
    <n v="-17299"/>
    <n v="14117"/>
    <x v="83"/>
    <x v="73"/>
    <m/>
    <n v="0"/>
    <x v="2"/>
    <n v="0"/>
  </r>
  <r>
    <n v="1022378"/>
    <x v="5"/>
    <x v="1"/>
    <x v="1"/>
    <s v="1022378"/>
    <s v="GO Resto Tira Hso@ Fi Cj 10k AS"/>
    <s v="Huesos"/>
    <s v="Huesos Cuarto Centra"/>
    <x v="2"/>
    <m/>
    <m/>
    <m/>
    <m/>
    <m/>
    <x v="1"/>
    <x v="3"/>
    <m/>
    <n v="-24000"/>
    <x v="1"/>
    <n v="24000"/>
  </r>
  <r>
    <n v="1022379"/>
    <x v="5"/>
    <x v="1"/>
    <x v="1"/>
    <s v="1022379"/>
    <s v="GO PpPal 77@ Bo Cj AS"/>
    <s v="Paleta"/>
    <s v="Paleta Pulpa"/>
    <x v="2"/>
    <n v="1457"/>
    <n v="198543"/>
    <n v="200000"/>
    <n v="1457"/>
    <n v="198543"/>
    <x v="28"/>
    <x v="13"/>
    <m/>
    <n v="152000"/>
    <x v="0"/>
    <n v="0"/>
  </r>
  <r>
    <n v="1022388"/>
    <x v="5"/>
    <x v="1"/>
    <x v="1"/>
    <s v="1022388"/>
    <s v="GO Mixto Hso@ Bo Cj 10k AS"/>
    <s v="Huesos"/>
    <s v="Huesos Cuarto Centra"/>
    <x v="2"/>
    <n v="-18234"/>
    <n v="115426"/>
    <n v="96000"/>
    <n v="-18234"/>
    <n v="115426"/>
    <x v="99"/>
    <x v="95"/>
    <m/>
    <n v="0"/>
    <x v="2"/>
    <n v="0"/>
  </r>
  <r>
    <n v="1022389"/>
    <x v="5"/>
    <x v="1"/>
    <x v="1"/>
    <s v="1022389"/>
    <s v="GO Cue 20@ Bo Cj 20k AS"/>
    <s v="Cueros"/>
    <s v="Cuero Panceta"/>
    <x v="2"/>
    <n v="1580"/>
    <n v="0"/>
    <n v="0"/>
    <n v="1580"/>
    <n v="0"/>
    <x v="77"/>
    <x v="5"/>
    <m/>
    <n v="0"/>
    <x v="2"/>
    <n v="0"/>
  </r>
  <r>
    <n v="1022398"/>
    <x v="5"/>
    <x v="1"/>
    <x v="1"/>
    <s v="1022398"/>
    <s v="GO Ganso C/asto S/g 3P@ Bo Cj AS"/>
    <s v="Pierna"/>
    <s v="Pierna Pulpa Fina"/>
    <x v="8"/>
    <n v="131"/>
    <n v="19869"/>
    <n v="20000"/>
    <n v="131"/>
    <n v="19869"/>
    <x v="83"/>
    <x v="73"/>
    <m/>
    <n v="0"/>
    <x v="2"/>
    <n v="0"/>
  </r>
  <r>
    <n v="1022413"/>
    <x v="5"/>
    <x v="1"/>
    <x v="1"/>
    <s v="1022413"/>
    <s v="GO Pta Tráquea@ Fi Cj 8k AS"/>
    <s v="Subprod"/>
    <s v="Subprod Visceras"/>
    <x v="8"/>
    <n v="3652"/>
    <n v="0"/>
    <n v="3000"/>
    <n v="3652"/>
    <n v="12500"/>
    <x v="39"/>
    <x v="5"/>
    <m/>
    <n v="3000"/>
    <x v="0"/>
    <n v="0"/>
  </r>
  <r>
    <n v="1022414"/>
    <x v="5"/>
    <x v="1"/>
    <x v="1"/>
    <s v="1022414"/>
    <s v="GO Caz Ent@ Bo Cj 10k AS"/>
    <s v="Chuleta"/>
    <s v="Chuleta Cazuela"/>
    <x v="2"/>
    <n v="0"/>
    <n v="125284"/>
    <n v="96000"/>
    <n v="0"/>
    <n v="125284"/>
    <x v="99"/>
    <x v="13"/>
    <m/>
    <n v="48000"/>
    <x v="0"/>
    <n v="24000"/>
  </r>
  <r>
    <n v="1022417"/>
    <x v="5"/>
    <x v="1"/>
    <x v="1"/>
    <s v="1022417"/>
    <s v="GO Cue granel@ Bo Cj 20k AS"/>
    <s v="Cueros"/>
    <s v="Cuero Mixto"/>
    <x v="2"/>
    <n v="-13916"/>
    <n v="13916"/>
    <n v="0"/>
    <n v="-13916"/>
    <n v="13916"/>
    <x v="77"/>
    <x v="96"/>
    <m/>
    <n v="-240000"/>
    <x v="1"/>
    <n v="96000"/>
  </r>
  <r>
    <n v="1022515"/>
    <x v="5"/>
    <x v="1"/>
    <x v="1"/>
    <s v="1022515"/>
    <s v="GO Panc Tec C/cue@ Fi Cj Panc AS"/>
    <s v="Panceta"/>
    <s v="Panceta c/Cuero"/>
    <x v="8"/>
    <n v="-27216"/>
    <n v="0"/>
    <n v="0"/>
    <n v="-27216"/>
    <n v="0"/>
    <x v="77"/>
    <x v="5"/>
    <m/>
    <n v="0"/>
    <x v="2"/>
    <n v="0"/>
  </r>
  <r>
    <n v="1022541"/>
    <x v="5"/>
    <x v="1"/>
    <x v="1"/>
    <s v="1022541"/>
    <s v="GO Reco 20/80 @ Cj 20k AS"/>
    <s v="Grasas"/>
    <s v="Grasa Gordura"/>
    <x v="2"/>
    <m/>
    <m/>
    <m/>
    <m/>
    <m/>
    <x v="1"/>
    <x v="13"/>
    <m/>
    <n v="-48000"/>
    <x v="1"/>
    <n v="72000"/>
  </r>
  <r>
    <n v="1022550"/>
    <x v="5"/>
    <x v="1"/>
    <x v="1"/>
    <s v="1022550"/>
    <s v="GO Hso femur@ Cj 20k AS AA"/>
    <s v="Huesos"/>
    <s v="Huesos Cuarto Traser"/>
    <x v="8"/>
    <n v="25820"/>
    <n v="0"/>
    <n v="0"/>
    <n v="25820"/>
    <n v="0"/>
    <x v="77"/>
    <x v="5"/>
    <m/>
    <n v="0"/>
    <x v="2"/>
    <n v="0"/>
  </r>
  <r>
    <n v="1022561"/>
    <x v="5"/>
    <x v="1"/>
    <x v="1"/>
    <s v="1022561"/>
    <s v="GO MM Loin LL@ Fi Cj 12k AA"/>
    <s v="Lomo"/>
    <s v="Lomo MM Loin"/>
    <x v="8"/>
    <n v="-4013"/>
    <n v="4013"/>
    <n v="0"/>
    <n v="-4013"/>
    <n v="4013"/>
    <x v="77"/>
    <x v="5"/>
    <m/>
    <n v="0"/>
    <x v="2"/>
    <n v="0"/>
  </r>
  <r>
    <n v="1022568"/>
    <x v="5"/>
    <x v="1"/>
    <x v="1"/>
    <s v="1022568"/>
    <s v="GO Panc Tecla SCue@ 4 Bo Cj 20kg AS"/>
    <s v="Panceta"/>
    <s v="Panceta s/Cuero"/>
    <x v="2"/>
    <n v="-20534"/>
    <n v="44534"/>
    <n v="0"/>
    <n v="-20534"/>
    <n v="44534"/>
    <x v="77"/>
    <x v="5"/>
    <m/>
    <n v="0"/>
    <x v="2"/>
    <n v="0"/>
  </r>
  <r>
    <n v="1022570"/>
    <x v="5"/>
    <x v="1"/>
    <x v="1"/>
    <s v="1022570"/>
    <s v="GO Panc Tec S/cue Mad@ Va Cj AS"/>
    <s v="Panceta"/>
    <s v="Panceta c/Cuero"/>
    <x v="8"/>
    <n v="1851"/>
    <n v="149"/>
    <n v="2000"/>
    <n v="1851"/>
    <n v="149"/>
    <x v="84"/>
    <x v="74"/>
    <m/>
    <n v="0"/>
    <x v="2"/>
    <n v="0"/>
  </r>
  <r>
    <n v="1022619"/>
    <x v="5"/>
    <x v="1"/>
    <x v="1"/>
    <s v="1022619"/>
    <s v="GO Malaya 5-6mm@ Vp Cj AS"/>
    <s v="Prolijado"/>
    <s v="Prolijado Malaya"/>
    <x v="5"/>
    <n v="841"/>
    <n v="0"/>
    <n v="841"/>
    <n v="841"/>
    <n v="0"/>
    <x v="656"/>
    <x v="5"/>
    <m/>
    <n v="841"/>
    <x v="0"/>
    <n v="0"/>
  </r>
  <r>
    <n v="1022621"/>
    <x v="5"/>
    <x v="1"/>
    <x v="1"/>
    <s v="1022621"/>
    <s v="GO Panc S/tec N @ Fi Cj AS"/>
    <s v="Panceta"/>
    <s v="Panceta s/Cuero"/>
    <x v="8"/>
    <n v="1448"/>
    <n v="0"/>
    <n v="1448"/>
    <n v="1448"/>
    <n v="0"/>
    <x v="657"/>
    <x v="74"/>
    <m/>
    <n v="-552"/>
    <x v="1"/>
    <n v="0"/>
  </r>
  <r>
    <n v="1022636"/>
    <x v="5"/>
    <x v="1"/>
    <x v="1"/>
    <s v="1022636"/>
    <s v="GO Hso Coxal@ Cj 15kg AS"/>
    <s v="Huesos"/>
    <s v="Huesos Cuarto Traser"/>
    <x v="2"/>
    <n v="10595"/>
    <n v="154000"/>
    <n v="168000"/>
    <n v="10595"/>
    <n v="154000"/>
    <x v="98"/>
    <x v="99"/>
    <m/>
    <n v="0"/>
    <x v="2"/>
    <n v="0"/>
  </r>
  <r>
    <n v="1022637"/>
    <x v="5"/>
    <x v="1"/>
    <x v="1"/>
    <s v="1022637"/>
    <s v="GO Hso Escapula@ Cj 15kg AS"/>
    <s v="Huesos"/>
    <s v="Huesos Cuarto Delant"/>
    <x v="2"/>
    <m/>
    <m/>
    <m/>
    <m/>
    <m/>
    <x v="1"/>
    <x v="13"/>
    <m/>
    <n v="-48000"/>
    <x v="1"/>
    <n v="48000"/>
  </r>
  <r>
    <n v="1022639"/>
    <x v="5"/>
    <x v="1"/>
    <x v="1"/>
    <s v="1022639"/>
    <s v="GO Cab Bca Ent S/L@ Cj 20k AS"/>
    <s v="Cabeza"/>
    <s v="Cabeza Entera"/>
    <x v="2"/>
    <n v="89615"/>
    <n v="968060"/>
    <n v="984000"/>
    <n v="89615"/>
    <n v="968060"/>
    <x v="658"/>
    <x v="677"/>
    <m/>
    <n v="0"/>
    <x v="2"/>
    <n v="0"/>
  </r>
  <r>
    <n v="1022640"/>
    <x v="5"/>
    <x v="1"/>
    <x v="1"/>
    <s v="1022640"/>
    <s v="GO Cab Roj Ent S/L@ Cj 20k AS"/>
    <s v="Cabeza"/>
    <s v="Cabeza Entera"/>
    <x v="2"/>
    <n v="-30385"/>
    <n v="58774"/>
    <n v="48000"/>
    <n v="-30385"/>
    <n v="58774"/>
    <x v="2"/>
    <x v="13"/>
    <m/>
    <n v="0"/>
    <x v="2"/>
    <n v="0"/>
  </r>
  <r>
    <n v="1022645"/>
    <x v="5"/>
    <x v="1"/>
    <x v="1"/>
    <s v="1022645"/>
    <s v="GO Pecho Belly C/Hso pec@ Vp Cj AS"/>
    <s v="Panceta"/>
    <s v="Panceta s/Cuero"/>
    <x v="2"/>
    <n v="-10559"/>
    <n v="24000"/>
    <n v="0"/>
    <n v="-10559"/>
    <n v="24000"/>
    <x v="77"/>
    <x v="5"/>
    <m/>
    <n v="0"/>
    <x v="2"/>
    <n v="0"/>
  </r>
  <r>
    <n v="1022646"/>
    <x v="5"/>
    <x v="1"/>
    <x v="1"/>
    <s v="1022646"/>
    <s v="GO Pecho Belly S/p@ Vp Cj AS"/>
    <s v="Panceta"/>
    <s v="Panceta s/Cuero"/>
    <x v="2"/>
    <n v="8896"/>
    <n v="15104"/>
    <n v="24000"/>
    <n v="8896"/>
    <n v="15104"/>
    <x v="7"/>
    <x v="3"/>
    <m/>
    <n v="0"/>
    <x v="2"/>
    <n v="0"/>
  </r>
  <r>
    <n v="1022657"/>
    <x v="5"/>
    <x v="1"/>
    <x v="1"/>
    <s v="1022657"/>
    <s v="GO BB Ribs 20-24 Oz@Cj 10K AS"/>
    <s v="Chuleta"/>
    <s v="Chuleta Huesos"/>
    <x v="6"/>
    <n v="62"/>
    <n v="0"/>
    <n v="0"/>
    <n v="62"/>
    <n v="0"/>
    <x v="77"/>
    <x v="5"/>
    <m/>
    <n v="0"/>
    <x v="2"/>
    <n v="0"/>
  </r>
  <r>
    <n v="1022748"/>
    <x v="5"/>
    <x v="1"/>
    <x v="1"/>
    <s v="1022748"/>
    <s v="GO Manos@ Cj 10k AS"/>
    <s v="Subprod"/>
    <s v="Subprod Patas-Manos"/>
    <x v="2"/>
    <n v="7307"/>
    <n v="0"/>
    <n v="0"/>
    <n v="7307"/>
    <n v="0"/>
    <x v="77"/>
    <x v="128"/>
    <m/>
    <n v="-144000"/>
    <x v="1"/>
    <n v="44000"/>
  </r>
  <r>
    <n v="1022750"/>
    <x v="5"/>
    <x v="1"/>
    <x v="1"/>
    <s v="1022750"/>
    <s v="GO PpPal Pim@ Cj 17.5k AS"/>
    <s v="Paleta"/>
    <s v="Paleta Pulpa"/>
    <x v="8"/>
    <n v="7333"/>
    <n v="0"/>
    <n v="0"/>
    <n v="7333"/>
    <n v="0"/>
    <x v="77"/>
    <x v="5"/>
    <m/>
    <n v="0"/>
    <x v="2"/>
    <n v="0"/>
  </r>
  <r>
    <n v="1022751"/>
    <x v="5"/>
    <x v="1"/>
    <x v="1"/>
    <s v="1022751"/>
    <s v="GO PpPal 1P Ex@ Cj 14k AS"/>
    <s v="Paleta"/>
    <s v="Paleta Entera"/>
    <x v="8"/>
    <n v="-7677"/>
    <n v="7677"/>
    <n v="0"/>
    <n v="-7677"/>
    <n v="7677"/>
    <x v="77"/>
    <x v="5"/>
    <m/>
    <n v="0"/>
    <x v="2"/>
    <n v="0"/>
  </r>
  <r>
    <n v="1022753"/>
    <x v="5"/>
    <x v="1"/>
    <x v="1"/>
    <s v="1022753"/>
    <s v="GO PernilM 1,3 kg up@ Cj 20k AS"/>
    <s v="Pernil"/>
    <s v="Pernil Mano"/>
    <x v="2"/>
    <n v="-27469"/>
    <n v="27469"/>
    <n v="0"/>
    <n v="-27469"/>
    <n v="128989"/>
    <x v="99"/>
    <x v="5"/>
    <m/>
    <n v="96000"/>
    <x v="0"/>
    <n v="0"/>
  </r>
  <r>
    <n v="1022760"/>
    <x v="5"/>
    <x v="1"/>
    <x v="1"/>
    <s v="1022760"/>
    <s v="GO Pecho Belly s/p@ Vp Cj AS"/>
    <s v="Panceta"/>
    <s v="Panceta s/Cuero"/>
    <x v="5"/>
    <n v="1051"/>
    <n v="0"/>
    <n v="0"/>
    <n v="1051"/>
    <n v="0"/>
    <x v="77"/>
    <x v="5"/>
    <m/>
    <n v="0"/>
    <x v="2"/>
    <n v="0"/>
  </r>
  <r>
    <n v="1022767"/>
    <x v="5"/>
    <x v="1"/>
    <x v="1"/>
    <s v="1022767"/>
    <s v="GO Gord Esp@ 20kg AA"/>
    <s v="Grasas"/>
    <s v="Grasa Gordura"/>
    <x v="8"/>
    <n v="4323"/>
    <n v="0"/>
    <n v="0"/>
    <n v="4323"/>
    <n v="0"/>
    <x v="77"/>
    <x v="3"/>
    <m/>
    <n v="-24000"/>
    <x v="1"/>
    <n v="0"/>
  </r>
  <r>
    <n v="1022851"/>
    <x v="5"/>
    <x v="1"/>
    <x v="1"/>
    <s v="1022851"/>
    <s v="GO Pal Nor@ Cj 20k AS"/>
    <s v="Paleta"/>
    <s v="Paleta Entera"/>
    <x v="2"/>
    <n v="0"/>
    <n v="48000"/>
    <n v="48000"/>
    <n v="0"/>
    <n v="48000"/>
    <x v="2"/>
    <x v="5"/>
    <m/>
    <n v="48000"/>
    <x v="0"/>
    <n v="0"/>
  </r>
  <r>
    <n v="1022854"/>
    <x v="5"/>
    <x v="1"/>
    <x v="1"/>
    <s v="1022854"/>
    <s v="GO Hso Pecho@ Cj 10k AS"/>
    <s v="Huesos"/>
    <s v="Huesos Cuarto Centra"/>
    <x v="6"/>
    <n v="-19320"/>
    <n v="0"/>
    <n v="0"/>
    <n v="-19320"/>
    <n v="0"/>
    <x v="77"/>
    <x v="5"/>
    <m/>
    <n v="0"/>
    <x v="2"/>
    <n v="0"/>
  </r>
  <r>
    <n v="1022856"/>
    <x v="5"/>
    <x v="1"/>
    <x v="1"/>
    <s v="1022856"/>
    <s v="GO Reco 10/90 @ Cj 20k AS"/>
    <s v="Grasas"/>
    <s v="Grasa Gordura"/>
    <x v="2"/>
    <n v="0"/>
    <n v="48000"/>
    <n v="48000"/>
    <n v="0"/>
    <n v="48000"/>
    <x v="2"/>
    <x v="3"/>
    <m/>
    <n v="24000"/>
    <x v="0"/>
    <n v="0"/>
  </r>
  <r>
    <n v="1022858"/>
    <x v="5"/>
    <x v="1"/>
    <x v="1"/>
    <s v="1022858"/>
    <s v="GO Lom Ctro 27@ Fi Cj 20k AS"/>
    <s v="Lomo"/>
    <s v="Lomo Centro"/>
    <x v="7"/>
    <n v="15896"/>
    <n v="0"/>
    <n v="0"/>
    <n v="15896"/>
    <n v="0"/>
    <x v="77"/>
    <x v="606"/>
    <m/>
    <n v="-21600"/>
    <x v="1"/>
    <n v="0"/>
  </r>
  <r>
    <n v="1022863"/>
    <x v="5"/>
    <x v="1"/>
    <x v="1"/>
    <s v="1022863"/>
    <s v="GO Lom Vet M@ Cj 9k AS"/>
    <s v="Lomo"/>
    <s v="Lomo Vetado"/>
    <x v="8"/>
    <n v="-10025"/>
    <n v="10025"/>
    <n v="0"/>
    <n v="-10025"/>
    <n v="10025"/>
    <x v="77"/>
    <x v="5"/>
    <m/>
    <n v="0"/>
    <x v="2"/>
    <n v="0"/>
  </r>
  <r>
    <n v="1022864"/>
    <x v="5"/>
    <x v="1"/>
    <x v="1"/>
    <s v="1022864"/>
    <s v="GO Lom Vet L@ Cj 11k AS"/>
    <s v="Lomo"/>
    <s v="Lomo Vetado"/>
    <x v="8"/>
    <n v="-2559"/>
    <n v="77106"/>
    <n v="74546"/>
    <n v="-2559"/>
    <n v="77106"/>
    <x v="659"/>
    <x v="360"/>
    <m/>
    <n v="29546"/>
    <x v="0"/>
    <n v="0"/>
  </r>
  <r>
    <n v="1022865"/>
    <x v="5"/>
    <x v="1"/>
    <x v="1"/>
    <s v="1022865"/>
    <s v="GO Pan Tec S/cuero M@ Cj 17k AS"/>
    <s v="Panceta"/>
    <s v="Panceta s/Cuero"/>
    <x v="8"/>
    <n v="-15179"/>
    <n v="15179"/>
    <n v="0"/>
    <n v="-15179"/>
    <n v="15179"/>
    <x v="77"/>
    <x v="5"/>
    <m/>
    <n v="0"/>
    <x v="2"/>
    <n v="0"/>
  </r>
  <r>
    <n v="1022866"/>
    <x v="5"/>
    <x v="1"/>
    <x v="1"/>
    <s v="1022866"/>
    <s v="GO Pan Tec S/cuero L@ Cj 19k AS"/>
    <s v="Panceta"/>
    <s v="Panceta s/Cuero"/>
    <x v="8"/>
    <n v="1782"/>
    <n v="0"/>
    <n v="1782"/>
    <n v="1782"/>
    <n v="0"/>
    <x v="660"/>
    <x v="12"/>
    <m/>
    <n v="-10218"/>
    <x v="1"/>
    <n v="0"/>
  </r>
  <r>
    <n v="1022883"/>
    <x v="5"/>
    <x v="1"/>
    <x v="1"/>
    <s v="1022883"/>
    <s v="GO BB Ribs 640g@ Cj 16k AS"/>
    <s v="Chuleta"/>
    <s v="Chuleta Huesos"/>
    <x v="5"/>
    <n v="0"/>
    <n v="23587"/>
    <n v="23587"/>
    <n v="0"/>
    <n v="23587"/>
    <x v="553"/>
    <x v="5"/>
    <m/>
    <n v="23587"/>
    <x v="0"/>
    <n v="0"/>
  </r>
  <r>
    <n v="1022914"/>
    <x v="5"/>
    <x v="1"/>
    <x v="1"/>
    <s v="1022914"/>
    <s v="GO Lom Tocino @ Bo Cj 20k AS"/>
    <s v="Grasas"/>
    <s v="Grasa Lomo Tocino"/>
    <x v="8"/>
    <n v="3459"/>
    <n v="0"/>
    <n v="3459"/>
    <n v="3459"/>
    <n v="0"/>
    <x v="661"/>
    <x v="13"/>
    <m/>
    <n v="-44541"/>
    <x v="1"/>
    <n v="0"/>
  </r>
  <r>
    <n v="1022918"/>
    <x v="5"/>
    <x v="1"/>
    <x v="1"/>
    <s v="1022918"/>
    <s v="GO Lom Tocino@ Cj 20k AA"/>
    <s v="Grasas"/>
    <s v="Grasa Lomo Tocino"/>
    <x v="8"/>
    <n v="14020"/>
    <n v="106658"/>
    <n v="120678"/>
    <n v="14020"/>
    <n v="106658"/>
    <x v="662"/>
    <x v="30"/>
    <m/>
    <n v="678"/>
    <x v="0"/>
    <n v="0"/>
  </r>
  <r>
    <n v="1022936"/>
    <x v="5"/>
    <x v="1"/>
    <x v="1"/>
    <s v="1022936"/>
    <s v="GO File C/cab@ Cj 5k AS"/>
    <s v="Filete"/>
    <s v="Filete c/Cabeza"/>
    <x v="2"/>
    <n v="60"/>
    <n v="0"/>
    <n v="0"/>
    <n v="60"/>
    <n v="0"/>
    <x v="77"/>
    <x v="5"/>
    <m/>
    <n v="0"/>
    <x v="2"/>
    <n v="0"/>
  </r>
  <r>
    <n v="1022939"/>
    <x v="5"/>
    <x v="1"/>
    <x v="1"/>
    <s v="1022939"/>
    <s v="GO Pta Cost@ Bo Cj 20k AS"/>
    <s v="Cost-Pec"/>
    <s v="Cost-Pec Trozos"/>
    <x v="2"/>
    <n v="-560"/>
    <n v="91781"/>
    <n v="0"/>
    <n v="-560"/>
    <n v="91781"/>
    <x v="77"/>
    <x v="5"/>
    <m/>
    <n v="0"/>
    <x v="2"/>
    <n v="0"/>
  </r>
  <r>
    <n v="1022940"/>
    <x v="5"/>
    <x v="1"/>
    <x v="1"/>
    <s v="1022940"/>
    <s v="GO PernilM 1 kg down@ Cj 20k AS"/>
    <s v="Pernil"/>
    <s v="Pernil Mano"/>
    <x v="2"/>
    <n v="28149"/>
    <n v="0"/>
    <n v="24000"/>
    <n v="28149"/>
    <n v="3008"/>
    <x v="7"/>
    <x v="3"/>
    <m/>
    <n v="0"/>
    <x v="2"/>
    <n v="0"/>
  </r>
  <r>
    <n v="1022941"/>
    <x v="5"/>
    <x v="1"/>
    <x v="1"/>
    <s v="1022941"/>
    <s v="GO PernilM 1-1.3 kg@ Cj 20k AS"/>
    <s v="Pernil"/>
    <s v="Pernil Mano"/>
    <x v="2"/>
    <n v="46624"/>
    <n v="1376"/>
    <n v="48000"/>
    <n v="46624"/>
    <n v="66176"/>
    <x v="36"/>
    <x v="13"/>
    <m/>
    <n v="72000"/>
    <x v="0"/>
    <n v="0"/>
  </r>
  <r>
    <n v="1022943"/>
    <x v="5"/>
    <x v="1"/>
    <x v="1"/>
    <s v="1022943"/>
    <s v="GO Lom Ctro@ Cj 16k AS"/>
    <s v="Lomo"/>
    <s v="Lomo Centro"/>
    <x v="2"/>
    <n v="1401"/>
    <n v="0"/>
    <n v="0"/>
    <n v="1401"/>
    <n v="0"/>
    <x v="77"/>
    <x v="5"/>
    <m/>
    <n v="0"/>
    <x v="2"/>
    <n v="0"/>
  </r>
  <r>
    <n v="1022945"/>
    <x v="5"/>
    <x v="1"/>
    <x v="1"/>
    <s v="1022945"/>
    <s v="GO Mantec@ Cj 20k AS"/>
    <s v="Grasas"/>
    <s v="Grasa Interior"/>
    <x v="2"/>
    <n v="-26187"/>
    <n v="84802"/>
    <n v="48000"/>
    <n v="-26187"/>
    <n v="84802"/>
    <x v="2"/>
    <x v="13"/>
    <m/>
    <n v="0"/>
    <x v="2"/>
    <n v="0"/>
  </r>
  <r>
    <n v="1022989"/>
    <x v="5"/>
    <x v="1"/>
    <x v="1"/>
    <s v="1022989"/>
    <s v="GO MM LOIN S VP@ Cj 10k AS"/>
    <s v="Lomo"/>
    <s v="Lomo MM Loin"/>
    <x v="8"/>
    <n v="12686"/>
    <n v="0"/>
    <n v="12686"/>
    <n v="12686"/>
    <n v="0"/>
    <x v="663"/>
    <x v="103"/>
    <m/>
    <n v="-314"/>
    <x v="1"/>
    <n v="0"/>
  </r>
  <r>
    <n v="1023034"/>
    <x v="5"/>
    <x v="1"/>
    <x v="1"/>
    <s v="1023034"/>
    <s v="GO Forro Pal@ Bo Cj 20k AS"/>
    <s v="Cueros"/>
    <s v="Cuero Forro"/>
    <x v="2"/>
    <n v="61874"/>
    <n v="221939"/>
    <n v="288000"/>
    <n v="61874"/>
    <n v="221939"/>
    <x v="75"/>
    <x v="1"/>
    <m/>
    <n v="96000"/>
    <x v="0"/>
    <n v="72000"/>
  </r>
  <r>
    <n v="1023050"/>
    <x v="5"/>
    <x v="1"/>
    <x v="1"/>
    <s v="1023050"/>
    <s v="GO Lom Centro@ Cj 16k AS"/>
    <s v="Lomo"/>
    <s v="Lomo Centro"/>
    <x v="5"/>
    <n v="2740"/>
    <n v="0"/>
    <n v="2740"/>
    <n v="2740"/>
    <n v="0"/>
    <x v="664"/>
    <x v="469"/>
    <m/>
    <n v="340"/>
    <x v="0"/>
    <n v="0"/>
  </r>
  <r>
    <n v="1023093"/>
    <x v="5"/>
    <x v="1"/>
    <x v="1"/>
    <s v="1023093"/>
    <s v="GO Cordon Lom@ Bo Cj 20k AS"/>
    <s v="Recortes"/>
    <s v="Recortes No Magro"/>
    <x v="2"/>
    <n v="-1698"/>
    <n v="63204"/>
    <n v="48000"/>
    <n v="-1698"/>
    <n v="63204"/>
    <x v="2"/>
    <x v="13"/>
    <m/>
    <n v="0"/>
    <x v="2"/>
    <n v="0"/>
  </r>
  <r>
    <n v="1023102"/>
    <x v="5"/>
    <x v="1"/>
    <x v="1"/>
    <s v="1023102"/>
    <s v="GO MM Loin LL VP@ Cj 20k AA"/>
    <s v="Lomo"/>
    <s v="Lomo MM Loin"/>
    <x v="8"/>
    <n v="6460"/>
    <n v="0"/>
    <n v="6460"/>
    <n v="6460"/>
    <n v="0"/>
    <x v="665"/>
    <x v="64"/>
    <m/>
    <n v="-540"/>
    <x v="1"/>
    <n v="0"/>
  </r>
  <r>
    <n v="1023109"/>
    <x v="5"/>
    <x v="1"/>
    <x v="1"/>
    <s v="1023109"/>
    <s v="GO Reco 20/80 @ Cj 20k AS"/>
    <s v="Grasas"/>
    <s v="Grasa Gordura"/>
    <x v="2"/>
    <n v="0"/>
    <n v="24000"/>
    <n v="24000"/>
    <n v="0"/>
    <n v="48000"/>
    <x v="2"/>
    <x v="5"/>
    <m/>
    <n v="48000"/>
    <x v="0"/>
    <n v="0"/>
  </r>
  <r>
    <n v="1023123"/>
    <x v="5"/>
    <x v="1"/>
    <x v="1"/>
    <s v="1023123"/>
    <s v="GO Lom Vet@ Cj 9k AS"/>
    <s v="Lomo"/>
    <s v="Lomo Vetado"/>
    <x v="8"/>
    <n v="1169"/>
    <n v="1831"/>
    <n v="3000"/>
    <n v="1169"/>
    <n v="1831"/>
    <x v="39"/>
    <x v="5"/>
    <m/>
    <n v="3000"/>
    <x v="0"/>
    <n v="0"/>
  </r>
  <r>
    <n v="1023126"/>
    <x v="5"/>
    <x v="1"/>
    <x v="1"/>
    <s v="1023126"/>
    <s v="GO Reco 90/10 @ Cj 20k AS"/>
    <s v="Recortes"/>
    <s v="Recortes No Magro"/>
    <x v="2"/>
    <n v="298"/>
    <n v="0"/>
    <n v="0"/>
    <n v="298"/>
    <n v="0"/>
    <x v="77"/>
    <x v="5"/>
    <m/>
    <n v="0"/>
    <x v="2"/>
    <n v="0"/>
  </r>
  <r>
    <n v="1023143"/>
    <x v="5"/>
    <x v="1"/>
    <x v="1"/>
    <s v="1023143"/>
    <s v="GO Platead@ Fi Cj 20k AS"/>
    <s v="Prolijado"/>
    <s v="Prolijado Plateada"/>
    <x v="2"/>
    <n v="-1000"/>
    <n v="2000"/>
    <n v="1000"/>
    <n v="-1000"/>
    <n v="2000"/>
    <x v="117"/>
    <x v="5"/>
    <m/>
    <n v="1000"/>
    <x v="0"/>
    <n v="0"/>
  </r>
  <r>
    <n v="1023157"/>
    <x v="5"/>
    <x v="1"/>
    <x v="1"/>
    <s v="1023157"/>
    <s v="GO Lom Tocin@ Cj 20k AS"/>
    <s v="Grasas"/>
    <s v="Grasa Lomo Tocino"/>
    <x v="2"/>
    <n v="-3500"/>
    <n v="3500"/>
    <n v="0"/>
    <n v="-3500"/>
    <n v="3500"/>
    <x v="77"/>
    <x v="5"/>
    <m/>
    <n v="0"/>
    <x v="2"/>
    <n v="0"/>
  </r>
  <r>
    <n v="1023184"/>
    <x v="5"/>
    <x v="1"/>
    <x v="1"/>
    <s v="1023184"/>
    <s v="GO CC Loin L S/Tec@ Fi Cj 16k AS"/>
    <s v="Lomo"/>
    <s v="Lomo CC Loin"/>
    <x v="8"/>
    <n v="-1801"/>
    <n v="1801"/>
    <n v="0"/>
    <n v="-1801"/>
    <n v="1801"/>
    <x v="77"/>
    <x v="5"/>
    <m/>
    <n v="0"/>
    <x v="2"/>
    <n v="0"/>
  </r>
  <r>
    <n v="1023190"/>
    <x v="5"/>
    <x v="1"/>
    <x v="1"/>
    <s v="1023190"/>
    <s v="GO Pana s/Corazon@ Bo Cj 20k AS"/>
    <s v="Subprod"/>
    <s v="Subprod Visceras"/>
    <x v="5"/>
    <n v="12708"/>
    <n v="260931"/>
    <n v="273639"/>
    <n v="12708"/>
    <n v="265041"/>
    <x v="666"/>
    <x v="678"/>
    <m/>
    <n v="-6925.3439999999828"/>
    <x v="1"/>
    <n v="0"/>
  </r>
  <r>
    <n v="1023218"/>
    <x v="5"/>
    <x v="1"/>
    <x v="1"/>
    <s v="1023218"/>
    <s v="GO Estomago Pouch@ 20k AS"/>
    <s v="Subprod"/>
    <s v="Subprod Visceras"/>
    <x v="6"/>
    <n v="0"/>
    <n v="112990"/>
    <n v="120000"/>
    <n v="0"/>
    <n v="112990"/>
    <x v="36"/>
    <x v="30"/>
    <m/>
    <n v="0"/>
    <x v="2"/>
    <n v="0"/>
  </r>
  <r>
    <n v="1023247"/>
    <x v="5"/>
    <x v="1"/>
    <x v="1"/>
    <s v="1023247"/>
    <s v="GO Panc Lam 2.5mm@ Cj 5k AS"/>
    <s v="Panceta"/>
    <s v="Panceta s/Cuero"/>
    <x v="8"/>
    <n v="130"/>
    <n v="0"/>
    <n v="0"/>
    <n v="130"/>
    <n v="0"/>
    <x v="77"/>
    <x v="5"/>
    <m/>
    <n v="0"/>
    <x v="2"/>
    <n v="0"/>
  </r>
  <r>
    <n v="1023257"/>
    <x v="5"/>
    <x v="1"/>
    <x v="1"/>
    <s v="1023257"/>
    <s v="GO Reco 60/40 Panc@ Bo Cj 20k AS"/>
    <s v="Recortes"/>
    <s v="Recortes No Magro"/>
    <x v="6"/>
    <n v="8265"/>
    <n v="0"/>
    <n v="0"/>
    <n v="8265"/>
    <n v="0"/>
    <x v="77"/>
    <x v="5"/>
    <m/>
    <n v="0"/>
    <x v="2"/>
    <n v="0"/>
  </r>
  <r>
    <n v="1023265"/>
    <x v="5"/>
    <x v="1"/>
    <x v="1"/>
    <s v="1023265"/>
    <s v="GO Pta Cos 2h@ Bo Cj 10k AS"/>
    <s v="Cost-Pec"/>
    <s v="Cost-Pec Trozos"/>
    <x v="8"/>
    <n v="3597"/>
    <n v="1403"/>
    <n v="5000"/>
    <n v="3597"/>
    <n v="5403"/>
    <x v="97"/>
    <x v="82"/>
    <m/>
    <n v="-3000"/>
    <x v="1"/>
    <n v="0"/>
  </r>
  <r>
    <n v="1023273"/>
    <x v="5"/>
    <x v="1"/>
    <x v="1"/>
    <s v="1023273"/>
    <s v="GO Posta Negra@ Va Cj 20k"/>
    <s v="Pierna"/>
    <s v="Pierna Pulpa Fina"/>
    <x v="5"/>
    <n v="-9726"/>
    <n v="50024"/>
    <n v="40298"/>
    <n v="-9726"/>
    <n v="50024"/>
    <x v="667"/>
    <x v="679"/>
    <m/>
    <n v="370"/>
    <x v="0"/>
    <n v="0"/>
  </r>
  <r>
    <n v="1023274"/>
    <x v="5"/>
    <x v="1"/>
    <x v="1"/>
    <s v="1023274"/>
    <s v="GO Ganso S/g S/abst @ Va Cj 12k"/>
    <s v="Pierna"/>
    <s v="Pierna Pulpa Fina"/>
    <x v="5"/>
    <n v="3447"/>
    <n v="13155"/>
    <n v="16602"/>
    <n v="3447"/>
    <n v="15155"/>
    <x v="668"/>
    <x v="148"/>
    <m/>
    <n v="-1542"/>
    <x v="1"/>
    <n v="0"/>
  </r>
  <r>
    <n v="1023276"/>
    <x v="5"/>
    <x v="1"/>
    <x v="1"/>
    <s v="1023276"/>
    <s v="GO Rosada@ Va Cj 20k"/>
    <s v="Pierna"/>
    <s v="Pierna Pulpa Fina"/>
    <x v="5"/>
    <n v="2272"/>
    <n v="27728"/>
    <n v="30000"/>
    <n v="2272"/>
    <n v="27728"/>
    <x v="116"/>
    <x v="680"/>
    <m/>
    <n v="-1198"/>
    <x v="1"/>
    <n v="0"/>
  </r>
  <r>
    <n v="1023290"/>
    <x v="5"/>
    <x v="1"/>
    <x v="1"/>
    <s v="1023290"/>
    <s v="GO Hso tibia @ Cj 20k AS"/>
    <s v="Huesos"/>
    <s v="Huesos Cuarto Traser"/>
    <x v="2"/>
    <n v="5333"/>
    <n v="0"/>
    <n v="0"/>
    <n v="5333"/>
    <n v="0"/>
    <x v="77"/>
    <x v="5"/>
    <m/>
    <n v="0"/>
    <x v="2"/>
    <n v="0"/>
  </r>
  <r>
    <n v="1023291"/>
    <x v="5"/>
    <x v="1"/>
    <x v="1"/>
    <s v="1023291"/>
    <s v="GO Hso Costilla 4x 5kg @ Cj 20k AS"/>
    <s v="Huesos"/>
    <s v="Huesos Cuarto Centra"/>
    <x v="2"/>
    <n v="-96829"/>
    <n v="33709"/>
    <n v="0"/>
    <n v="-96829"/>
    <n v="33709"/>
    <x v="77"/>
    <x v="5"/>
    <m/>
    <n v="0"/>
    <x v="2"/>
    <n v="0"/>
  </r>
  <r>
    <n v="1023302"/>
    <x v="5"/>
    <x v="1"/>
    <x v="1"/>
    <s v="1023302"/>
    <s v="GO Mantec@ Cj 20k AS"/>
    <s v="Grasas"/>
    <s v="Grasa Interior"/>
    <x v="6"/>
    <n v="-1888"/>
    <n v="1888"/>
    <n v="0"/>
    <n v="-1888"/>
    <n v="1888"/>
    <x v="77"/>
    <x v="5"/>
    <m/>
    <n v="0"/>
    <x v="2"/>
    <n v="0"/>
  </r>
  <r>
    <n v="1023306"/>
    <x v="5"/>
    <x v="1"/>
    <x v="1"/>
    <s v="1023306"/>
    <s v="GO Cue granel@ Bo Cj 20k AS"/>
    <s v="Cueros"/>
    <s v="Cuero Mixto"/>
    <x v="2"/>
    <n v="46834"/>
    <n v="308235"/>
    <n v="360000"/>
    <n v="46834"/>
    <n v="308235"/>
    <x v="10"/>
    <x v="96"/>
    <m/>
    <n v="120000"/>
    <x v="0"/>
    <n v="0"/>
  </r>
  <r>
    <n v="1023318"/>
    <x v="5"/>
    <x v="1"/>
    <x v="1"/>
    <s v="1023318"/>
    <s v="GO Reco 80/20 @ Bo Cj 20k AS"/>
    <s v="Recortes"/>
    <s v="Recortes No Magro"/>
    <x v="6"/>
    <n v="-608"/>
    <n v="608"/>
    <n v="24000"/>
    <n v="-608"/>
    <n v="608"/>
    <x v="7"/>
    <x v="3"/>
    <m/>
    <n v="0"/>
    <x v="2"/>
    <n v="0"/>
  </r>
  <r>
    <n v="1023319"/>
    <x v="5"/>
    <x v="1"/>
    <x v="1"/>
    <s v="1023319"/>
    <s v="GO Reco 90/10 @ Bo Cj 20k AS"/>
    <s v="Recortes"/>
    <s v="Recortes No Magro"/>
    <x v="6"/>
    <n v="23804"/>
    <n v="196"/>
    <n v="24000"/>
    <n v="23804"/>
    <n v="196"/>
    <x v="7"/>
    <x v="3"/>
    <m/>
    <n v="0"/>
    <x v="2"/>
    <n v="0"/>
  </r>
  <r>
    <n v="1023324"/>
    <x v="5"/>
    <x v="1"/>
    <x v="1"/>
    <s v="1023324"/>
    <s v="GO PpPna 59@ Cj 20k AS"/>
    <s v="Pierna"/>
    <s v="Pierna Pulpa"/>
    <x v="6"/>
    <n v="-15615"/>
    <n v="63615"/>
    <n v="48000"/>
    <n v="-15615"/>
    <n v="63615"/>
    <x v="2"/>
    <x v="238"/>
    <m/>
    <n v="-4"/>
    <x v="1"/>
    <n v="0"/>
  </r>
  <r>
    <n v="1023343"/>
    <x v="5"/>
    <x v="1"/>
    <x v="1"/>
    <s v="1023343"/>
    <s v="GO Triming 60/40@ Bo Cj 20k AS"/>
    <s v="Recortes"/>
    <s v="Recortes No Magro"/>
    <x v="6"/>
    <n v="78441"/>
    <n v="13839"/>
    <n v="72000"/>
    <n v="78441"/>
    <n v="13839"/>
    <x v="17"/>
    <x v="681"/>
    <m/>
    <n v="-24008"/>
    <x v="1"/>
    <n v="0"/>
  </r>
  <r>
    <n v="1023353"/>
    <x v="5"/>
    <x v="1"/>
    <x v="1"/>
    <s v="1023353"/>
    <s v="GO PpPal 77@ Bo Cj 20k AS"/>
    <s v="Paleta"/>
    <s v="Paleta Pulpa"/>
    <x v="7"/>
    <n v="-24511"/>
    <n v="0"/>
    <n v="0"/>
    <n v="-24511"/>
    <n v="0"/>
    <x v="77"/>
    <x v="5"/>
    <m/>
    <n v="0"/>
    <x v="2"/>
    <n v="0"/>
  </r>
  <r>
    <n v="1023354"/>
    <x v="5"/>
    <x v="1"/>
    <x v="1"/>
    <s v="1023354"/>
    <s v="GO PernilM 1 kg down@ Cj 10k AS"/>
    <s v="Pernil"/>
    <s v="Pernil Mano"/>
    <x v="2"/>
    <n v="-24000"/>
    <n v="3315"/>
    <n v="0"/>
    <n v="-24000"/>
    <n v="60908"/>
    <x v="2"/>
    <x v="5"/>
    <m/>
    <n v="48000"/>
    <x v="0"/>
    <n v="0"/>
  </r>
  <r>
    <n v="1023375"/>
    <x v="5"/>
    <x v="1"/>
    <x v="1"/>
    <s v="1023375"/>
    <s v="GO Útero @ Bo Cj 20k AS"/>
    <s v="Subprod"/>
    <s v="Subprod Tripa"/>
    <x v="6"/>
    <n v="0"/>
    <n v="8000"/>
    <n v="12000"/>
    <n v="0"/>
    <n v="8000"/>
    <x v="21"/>
    <x v="682"/>
    <m/>
    <n v="-12"/>
    <x v="1"/>
    <n v="0"/>
  </r>
  <r>
    <n v="1023383"/>
    <x v="5"/>
    <x v="1"/>
    <x v="1"/>
    <s v="1023383"/>
    <s v="GO Riñón Ent@ Bo Cj 20k AS"/>
    <s v="Subprod"/>
    <s v="Subprod Visceras"/>
    <x v="6"/>
    <n v="658"/>
    <n v="75000"/>
    <n v="72000"/>
    <n v="0"/>
    <n v="75000"/>
    <x v="17"/>
    <x v="461"/>
    <m/>
    <n v="-6"/>
    <x v="1"/>
    <n v="0"/>
  </r>
  <r>
    <n v="1023387"/>
    <x v="5"/>
    <x v="1"/>
    <x v="1"/>
    <s v="1023387"/>
    <s v="GO Triming 70/30@ Cj 20k AS"/>
    <s v="Recortes"/>
    <s v="Recortes No Magro"/>
    <x v="7"/>
    <n v="40000"/>
    <n v="24000"/>
    <n v="24000"/>
    <n v="40000"/>
    <n v="24000"/>
    <x v="7"/>
    <x v="5"/>
    <m/>
    <n v="24000"/>
    <x v="0"/>
    <n v="0"/>
  </r>
  <r>
    <n v="1023389"/>
    <x v="5"/>
    <x v="1"/>
    <x v="1"/>
    <s v="1023389"/>
    <s v="GO Triming 60/40@ Cj 20k AS"/>
    <s v="Recortes"/>
    <s v="Recortes No Magro"/>
    <x v="7"/>
    <n v="37008"/>
    <n v="3014"/>
    <n v="0"/>
    <n v="37008"/>
    <n v="3014"/>
    <x v="77"/>
    <x v="5"/>
    <m/>
    <n v="0"/>
    <x v="2"/>
    <n v="0"/>
  </r>
  <r>
    <n v="1023391"/>
    <x v="5"/>
    <x v="1"/>
    <x v="1"/>
    <s v="1023391"/>
    <s v="GO Triming 90/10@ Cj 20k AS"/>
    <s v="Recortes"/>
    <s v="Recortes No Magro"/>
    <x v="7"/>
    <n v="-980"/>
    <n v="27849"/>
    <n v="0"/>
    <n v="-980"/>
    <n v="27849"/>
    <x v="77"/>
    <x v="5"/>
    <m/>
    <n v="0"/>
    <x v="2"/>
    <n v="0"/>
  </r>
  <r>
    <n v="1023400"/>
    <x v="5"/>
    <x v="1"/>
    <x v="1"/>
    <s v="1023400"/>
    <s v="GO Pna S/Hso C/Cue F (7-8Kg)@ Cj 20k AS"/>
    <s v="Pierna"/>
    <s v="Pierna Pulpa"/>
    <x v="7"/>
    <m/>
    <m/>
    <m/>
    <n v="0"/>
    <n v="120000"/>
    <x v="36"/>
    <x v="5"/>
    <m/>
    <n v="120000"/>
    <x v="0"/>
    <n v="0"/>
  </r>
  <r>
    <n v="1020105"/>
    <x v="5"/>
    <x v="1"/>
    <x v="2"/>
    <s v="1020105"/>
    <s v="GO Lom Tecla@ Cj Lom Ctro JP"/>
    <s v="Lomo"/>
    <s v="Lomo Centro"/>
    <x v="9"/>
    <m/>
    <m/>
    <m/>
    <m/>
    <m/>
    <x v="1"/>
    <x v="5"/>
    <n v="37379.154000000002"/>
    <n v="0"/>
    <x v="2"/>
    <n v="0"/>
  </r>
  <r>
    <n v="1020110"/>
    <x v="5"/>
    <x v="1"/>
    <x v="2"/>
    <s v="1020110"/>
    <s v="GO MM Loin L@ Cj 12k AP"/>
    <s v="Lomo"/>
    <s v="Lomo MM Loin"/>
    <x v="9"/>
    <m/>
    <m/>
    <m/>
    <m/>
    <m/>
    <x v="1"/>
    <x v="5"/>
    <n v="624811.63300000003"/>
    <n v="0"/>
    <x v="2"/>
    <n v="0"/>
  </r>
  <r>
    <n v="1020326"/>
    <x v="5"/>
    <x v="1"/>
    <x v="2"/>
    <s v="1020326"/>
    <s v="GO PpPal Pim@ Cj AP"/>
    <s v="Paleta"/>
    <s v="Paleta Pulpa"/>
    <x v="9"/>
    <m/>
    <m/>
    <m/>
    <m/>
    <m/>
    <x v="1"/>
    <x v="5"/>
    <n v="299208.03899999999"/>
    <n v="0"/>
    <x v="2"/>
    <n v="216000"/>
  </r>
  <r>
    <n v="1020339"/>
    <x v="5"/>
    <x v="1"/>
    <x v="2"/>
    <s v="1020339"/>
    <s v="GO Lom Tocino@ Cj 20k AS"/>
    <s v="Grasas"/>
    <s v="Grasa Lomo Tocino"/>
    <x v="0"/>
    <m/>
    <m/>
    <m/>
    <m/>
    <m/>
    <x v="1"/>
    <x v="5"/>
    <n v="24001.524000000001"/>
    <n v="0"/>
    <x v="2"/>
    <n v="0"/>
  </r>
  <r>
    <n v="1020349"/>
    <x v="5"/>
    <x v="1"/>
    <x v="2"/>
    <s v="1020349"/>
    <s v="GO Papda@ Cj t-f AS"/>
    <s v="Plancha"/>
    <s v="Plancha s/Cuero"/>
    <x v="0"/>
    <m/>
    <m/>
    <m/>
    <m/>
    <m/>
    <x v="1"/>
    <x v="5"/>
    <n v="16961.598999999998"/>
    <n v="0"/>
    <x v="2"/>
    <n v="0"/>
  </r>
  <r>
    <n v="1020352"/>
    <x v="5"/>
    <x v="1"/>
    <x v="2"/>
    <s v="1020352"/>
    <s v="GO Cue 20@ Cj 20k AS"/>
    <s v="Cueros"/>
    <s v="Cuero Panceta"/>
    <x v="0"/>
    <m/>
    <m/>
    <m/>
    <m/>
    <m/>
    <x v="1"/>
    <x v="5"/>
    <n v="26447.120999999999"/>
    <n v="0"/>
    <x v="2"/>
    <n v="24000"/>
  </r>
  <r>
    <n v="1020367"/>
    <x v="5"/>
    <x v="1"/>
    <x v="2"/>
    <s v="1020367"/>
    <s v="GO Gord Lom Tocino@ Cj t-f AS"/>
    <s v="Grasas"/>
    <s v="Grasa Gordura"/>
    <x v="0"/>
    <m/>
    <m/>
    <m/>
    <m/>
    <m/>
    <x v="1"/>
    <x v="5"/>
    <n v="153358.304"/>
    <n v="0"/>
    <x v="2"/>
    <n v="24000"/>
  </r>
  <r>
    <n v="1020412"/>
    <x v="5"/>
    <x v="1"/>
    <x v="2"/>
    <s v="1020412"/>
    <s v="GO Cne Long@ Cj t-f AS"/>
    <s v="Recortes"/>
    <s v="Recortes No Magro"/>
    <x v="0"/>
    <m/>
    <m/>
    <m/>
    <m/>
    <m/>
    <x v="1"/>
    <x v="5"/>
    <n v="161219.215"/>
    <n v="0"/>
    <x v="2"/>
    <n v="48000"/>
  </r>
  <r>
    <n v="1020589"/>
    <x v="5"/>
    <x v="1"/>
    <x v="2"/>
    <s v="1020589"/>
    <s v="GO MM Loin S@ Fi Cj 12k AP"/>
    <s v="Lomo"/>
    <s v="Lomo MM Loin"/>
    <x v="9"/>
    <m/>
    <m/>
    <m/>
    <m/>
    <m/>
    <x v="1"/>
    <x v="5"/>
    <n v="126473.247"/>
    <n v="0"/>
    <x v="2"/>
    <n v="74489.795918367352"/>
  </r>
  <r>
    <n v="1020592"/>
    <x v="5"/>
    <x v="1"/>
    <x v="2"/>
    <s v="1020592"/>
    <s v="GO Lom Vet &gt;2.0@ Fi Cj Lom Vet AP"/>
    <s v="Lomo"/>
    <s v="Lomo Vetado"/>
    <x v="9"/>
    <m/>
    <m/>
    <m/>
    <m/>
    <m/>
    <x v="1"/>
    <x v="5"/>
    <n v="163863.894"/>
    <n v="0"/>
    <x v="2"/>
    <n v="69226.712328767127"/>
  </r>
  <r>
    <n v="1020620"/>
    <x v="5"/>
    <x v="1"/>
    <x v="2"/>
    <s v="1020620"/>
    <s v="GO Lom Vet &lt;2.0@ Fi Cj AP"/>
    <s v="Lomo"/>
    <s v="Lomo Vetado"/>
    <x v="9"/>
    <m/>
    <m/>
    <m/>
    <m/>
    <m/>
    <x v="1"/>
    <x v="5"/>
    <n v="35553.991999999998"/>
    <n v="0"/>
    <x v="2"/>
    <n v="22000"/>
  </r>
  <r>
    <n v="1020636"/>
    <x v="5"/>
    <x v="1"/>
    <x v="2"/>
    <s v="1020636"/>
    <s v="GO File C/cab@ Va Cj 10k AP"/>
    <s v="Filete"/>
    <s v="Filete c/Cabeza"/>
    <x v="9"/>
    <m/>
    <m/>
    <m/>
    <m/>
    <m/>
    <x v="1"/>
    <x v="5"/>
    <n v="11005.42"/>
    <n v="0"/>
    <x v="2"/>
    <n v="13333.333333333332"/>
  </r>
  <r>
    <n v="1020637"/>
    <x v="5"/>
    <x v="1"/>
    <x v="2"/>
    <s v="1020637"/>
    <s v="GO Panc Tec S/cue@ Fi Cj ch AP"/>
    <s v="Panceta"/>
    <s v="Panceta s/Cuero"/>
    <x v="9"/>
    <m/>
    <m/>
    <m/>
    <m/>
    <m/>
    <x v="1"/>
    <x v="5"/>
    <n v="270481.37"/>
    <n v="0"/>
    <x v="2"/>
    <n v="33000"/>
  </r>
  <r>
    <n v="1020662"/>
    <x v="5"/>
    <x v="1"/>
    <x v="2"/>
    <s v="1020662"/>
    <s v="GO Ganso C/asto 3P@ Va Cj t-f AP"/>
    <s v="Pierna"/>
    <s v="Pierna Pulpa Fina"/>
    <x v="9"/>
    <m/>
    <m/>
    <m/>
    <m/>
    <m/>
    <x v="1"/>
    <x v="5"/>
    <n v="18503.703000000001"/>
    <n v="0"/>
    <x v="2"/>
    <n v="15000"/>
  </r>
  <r>
    <n v="1020664"/>
    <x v="5"/>
    <x v="1"/>
    <x v="2"/>
    <s v="1020664"/>
    <s v="GO Ganso C/asto C/abas S/g@ Va Cj JP"/>
    <s v="Pierna"/>
    <s v="Pierna Pulpa Fina"/>
    <x v="9"/>
    <m/>
    <m/>
    <m/>
    <m/>
    <m/>
    <x v="1"/>
    <x v="5"/>
    <n v="4915.2129999999997"/>
    <n v="0"/>
    <x v="2"/>
    <n v="0"/>
  </r>
  <r>
    <n v="1020681"/>
    <x v="5"/>
    <x v="1"/>
    <x v="2"/>
    <s v="1020681"/>
    <s v="GO MM Loin D@ Fi Cj 12k AP"/>
    <s v="Lomo"/>
    <s v="Lomo MM Loin"/>
    <x v="9"/>
    <m/>
    <m/>
    <m/>
    <m/>
    <m/>
    <x v="1"/>
    <x v="5"/>
    <n v="10000"/>
    <n v="0"/>
    <x v="2"/>
    <n v="0"/>
  </r>
  <r>
    <n v="1020704"/>
    <x v="5"/>
    <x v="1"/>
    <x v="2"/>
    <s v="1020704"/>
    <s v="GO File N@ Va Cj File AP"/>
    <s v="Filete"/>
    <s v="Filete c/Cabeza"/>
    <x v="9"/>
    <m/>
    <m/>
    <m/>
    <m/>
    <m/>
    <x v="1"/>
    <x v="5"/>
    <n v="1311.3489999999999"/>
    <n v="0"/>
    <x v="2"/>
    <n v="500"/>
  </r>
  <r>
    <n v="1020715"/>
    <x v="5"/>
    <x v="1"/>
    <x v="2"/>
    <s v="1020715"/>
    <s v="GO Panc Tec C/cue@ Fi Cj Panc AP"/>
    <s v="Panceta"/>
    <s v="Panceta c/Cuero"/>
    <x v="9"/>
    <m/>
    <m/>
    <m/>
    <m/>
    <m/>
    <x v="1"/>
    <x v="5"/>
    <n v="1549.3330000000001"/>
    <n v="0"/>
    <x v="2"/>
    <n v="0"/>
  </r>
  <r>
    <n v="1020731"/>
    <x v="5"/>
    <x v="1"/>
    <x v="2"/>
    <s v="1020731"/>
    <s v="GO Panc S/tec/cue I@ Fi Cj Panc 4s AP"/>
    <s v="Panceta"/>
    <s v="Panceta s/Cuero"/>
    <x v="9"/>
    <m/>
    <m/>
    <m/>
    <m/>
    <m/>
    <x v="1"/>
    <x v="5"/>
    <n v="25059.566999999999"/>
    <n v="0"/>
    <x v="2"/>
    <n v="5000"/>
  </r>
  <r>
    <n v="1020758"/>
    <x v="5"/>
    <x v="1"/>
    <x v="2"/>
    <s v="1020758"/>
    <s v="GO Lom Vet S/g@ Va Cj ch AP"/>
    <s v="Lomo"/>
    <s v="Lomo Vetado"/>
    <x v="9"/>
    <m/>
    <m/>
    <m/>
    <m/>
    <m/>
    <x v="1"/>
    <x v="5"/>
    <n v="5091.9880000000003"/>
    <n v="0"/>
    <x v="2"/>
    <n v="0"/>
  </r>
  <r>
    <n v="1020774"/>
    <x v="5"/>
    <x v="1"/>
    <x v="2"/>
    <s v="1020774"/>
    <s v="GO Malaya Japon@ Va Cj JP"/>
    <s v="Prolijado"/>
    <s v="Prolijado Malaya"/>
    <x v="9"/>
    <m/>
    <m/>
    <m/>
    <m/>
    <m/>
    <x v="1"/>
    <x v="5"/>
    <n v="10889.995999999999"/>
    <n v="0"/>
    <x v="2"/>
    <n v="3809.5238095238096"/>
  </r>
  <r>
    <n v="1020802"/>
    <x v="5"/>
    <x v="1"/>
    <x v="2"/>
    <s v="1020802"/>
    <s v="GO Panc S/tec N@ Fi Cj 20k AP"/>
    <s v="Panceta"/>
    <s v="Panceta s/Cuero"/>
    <x v="9"/>
    <m/>
    <m/>
    <m/>
    <m/>
    <m/>
    <x v="1"/>
    <x v="5"/>
    <n v="94782.688999999998"/>
    <n v="0"/>
    <x v="2"/>
    <n v="38262.5"/>
  </r>
  <r>
    <n v="1020810"/>
    <x v="5"/>
    <x v="1"/>
    <x v="2"/>
    <s v="1020810"/>
    <s v="GO Recto@ Cj File AP"/>
    <s v="Subprod"/>
    <s v="Subprod Tripa"/>
    <x v="9"/>
    <m/>
    <m/>
    <m/>
    <m/>
    <m/>
    <x v="1"/>
    <x v="5"/>
    <n v="1388.981"/>
    <n v="0"/>
    <x v="2"/>
    <n v="0"/>
  </r>
  <r>
    <n v="1020822"/>
    <x v="5"/>
    <x v="1"/>
    <x v="2"/>
    <s v="1020822"/>
    <s v="GO Resto Tira Hso@ Cj 20k AS"/>
    <s v="Huesos"/>
    <s v="Huesos Cuarto Centra"/>
    <x v="5"/>
    <m/>
    <m/>
    <m/>
    <m/>
    <m/>
    <x v="1"/>
    <x v="5"/>
    <n v="24010.705000000002"/>
    <n v="0"/>
    <x v="2"/>
    <n v="0"/>
  </r>
  <r>
    <n v="1020828"/>
    <x v="5"/>
    <x v="1"/>
    <x v="2"/>
    <s v="1020828"/>
    <s v="GO BB Ribs 20-24 Oz@ Cj 10k AS"/>
    <s v="Chuleta"/>
    <s v="Chuleta Huesos"/>
    <x v="5"/>
    <m/>
    <m/>
    <m/>
    <m/>
    <m/>
    <x v="1"/>
    <x v="5"/>
    <n v="32241.83"/>
    <n v="0"/>
    <x v="2"/>
    <n v="0"/>
  </r>
  <r>
    <n v="1020853"/>
    <x v="5"/>
    <x v="1"/>
    <x v="2"/>
    <s v="1020853"/>
    <s v="GO File C/cab@ Cj 5k AS"/>
    <s v="Filete"/>
    <s v="Filete c/Cabeza"/>
    <x v="7"/>
    <m/>
    <m/>
    <m/>
    <m/>
    <m/>
    <x v="1"/>
    <x v="5"/>
    <n v="237336.033"/>
    <n v="0"/>
    <x v="2"/>
    <n v="0"/>
  </r>
  <r>
    <n v="1020860"/>
    <x v="5"/>
    <x v="1"/>
    <x v="2"/>
    <s v="1020860"/>
    <s v="GO Lom Vet@ Cj 12k AK"/>
    <s v="Lomo"/>
    <s v="Lomo Vetado"/>
    <x v="4"/>
    <m/>
    <m/>
    <m/>
    <m/>
    <m/>
    <x v="1"/>
    <x v="5"/>
    <n v="163355.068"/>
    <n v="0"/>
    <x v="2"/>
    <n v="44000"/>
  </r>
  <r>
    <n v="1020861"/>
    <x v="5"/>
    <x v="1"/>
    <x v="2"/>
    <s v="1020861"/>
    <s v="GO Lom Vet@ Cj 12k TJ"/>
    <s v="Lomo"/>
    <s v="Lomo Vetado"/>
    <x v="4"/>
    <m/>
    <m/>
    <m/>
    <m/>
    <m/>
    <x v="1"/>
    <x v="5"/>
    <n v="116861.212"/>
    <n v="0"/>
    <x v="2"/>
    <n v="88000"/>
  </r>
  <r>
    <n v="1020869"/>
    <x v="5"/>
    <x v="1"/>
    <x v="2"/>
    <s v="1020869"/>
    <s v="GO Cos 79@ Bo Cj 20k AS"/>
    <s v="Cost-Pec"/>
    <s v="Cost-Pec Entero"/>
    <x v="0"/>
    <m/>
    <m/>
    <m/>
    <m/>
    <m/>
    <x v="1"/>
    <x v="5"/>
    <n v="33999.999000000003"/>
    <n v="0"/>
    <x v="2"/>
    <n v="24000"/>
  </r>
  <r>
    <n v="1020886"/>
    <x v="5"/>
    <x v="1"/>
    <x v="2"/>
    <s v="1020886"/>
    <s v="GO Panc Tecl Nor@ Cj 20k AS"/>
    <s v="Panceta"/>
    <s v="Panceta s/Cuero"/>
    <x v="0"/>
    <m/>
    <m/>
    <m/>
    <m/>
    <m/>
    <x v="1"/>
    <x v="5"/>
    <n v="22576.053"/>
    <n v="0"/>
    <x v="2"/>
    <n v="0"/>
  </r>
  <r>
    <n v="1020914"/>
    <x v="5"/>
    <x v="1"/>
    <x v="2"/>
    <s v="1020914"/>
    <s v="GO Panc Lam 2.5mm@ Cj ch AP"/>
    <s v="Panceta"/>
    <s v="Panceta c/Cuero"/>
    <x v="9"/>
    <m/>
    <m/>
    <m/>
    <m/>
    <m/>
    <x v="1"/>
    <x v="5"/>
    <n v="9845.9969999999994"/>
    <n v="0"/>
    <x v="2"/>
    <n v="1285.7142857142858"/>
  </r>
  <r>
    <n v="1020915"/>
    <x v="5"/>
    <x v="1"/>
    <x v="2"/>
    <s v="1020915"/>
    <s v="GO Pna Nor@ Bo Cj 20k AS"/>
    <s v="Pierna"/>
    <s v="Pierna Entera"/>
    <x v="0"/>
    <m/>
    <m/>
    <m/>
    <m/>
    <m/>
    <x v="1"/>
    <x v="5"/>
    <n v="4000.0039999999999"/>
    <n v="0"/>
    <x v="2"/>
    <n v="0"/>
  </r>
  <r>
    <n v="1020925"/>
    <x v="5"/>
    <x v="1"/>
    <x v="2"/>
    <s v="1020925"/>
    <s v="GO Grasa Forro Pna Limp@ Cj 20k AS"/>
    <s v="Grasas"/>
    <s v="Grasa Forro"/>
    <x v="0"/>
    <m/>
    <m/>
    <m/>
    <m/>
    <m/>
    <x v="1"/>
    <x v="5"/>
    <n v="110242.02499999999"/>
    <n v="0"/>
    <x v="2"/>
    <n v="0"/>
  </r>
  <r>
    <n v="1020944"/>
    <x v="5"/>
    <x v="1"/>
    <x v="2"/>
    <s v="1020944"/>
    <s v="GO PpPna 59@ Fi Cj 20k AS"/>
    <s v="Pierna"/>
    <s v="Pierna Pulpa"/>
    <x v="0"/>
    <m/>
    <m/>
    <m/>
    <m/>
    <m/>
    <x v="1"/>
    <x v="5"/>
    <n v="264000.00400000002"/>
    <n v="0"/>
    <x v="2"/>
    <n v="0"/>
  </r>
  <r>
    <n v="1020991"/>
    <x v="5"/>
    <x v="1"/>
    <x v="2"/>
    <s v="1020991"/>
    <s v="GO Asiento C/g DA@ Cj 12k JP"/>
    <s v="Pierna"/>
    <s v="Pierna Pulpa Fina"/>
    <x v="9"/>
    <m/>
    <m/>
    <m/>
    <m/>
    <m/>
    <x v="1"/>
    <x v="5"/>
    <n v="9428.2549999999992"/>
    <n v="0"/>
    <x v="2"/>
    <n v="0"/>
  </r>
  <r>
    <n v="1021012"/>
    <x v="5"/>
    <x v="1"/>
    <x v="2"/>
    <s v="1021012"/>
    <s v="GO Papda K@ Cj 20k AK"/>
    <s v="Plancha"/>
    <s v="Plancha s/Cuero"/>
    <x v="4"/>
    <m/>
    <m/>
    <m/>
    <m/>
    <m/>
    <x v="1"/>
    <x v="5"/>
    <n v="131395.84099999999"/>
    <n v="0"/>
    <x v="2"/>
    <n v="132000"/>
  </r>
  <r>
    <n v="1021023"/>
    <x v="5"/>
    <x v="1"/>
    <x v="2"/>
    <s v="1021023"/>
    <s v="GO Gord rebaje@ Bo Cj 20k AS"/>
    <s v="Grasas"/>
    <s v="Grasa Gordura"/>
    <x v="0"/>
    <m/>
    <m/>
    <m/>
    <m/>
    <m/>
    <x v="1"/>
    <x v="5"/>
    <n v="184679.10500000001"/>
    <n v="0"/>
    <x v="2"/>
    <n v="72000"/>
  </r>
  <r>
    <n v="1021039"/>
    <x v="5"/>
    <x v="1"/>
    <x v="2"/>
    <s v="1021039"/>
    <s v="GO Cue Papda CP@ Cj 20k bca AS"/>
    <s v="Cueros"/>
    <s v="Cuero Papada"/>
    <x v="0"/>
    <m/>
    <m/>
    <m/>
    <m/>
    <m/>
    <x v="1"/>
    <x v="5"/>
    <n v="9382.3420000000006"/>
    <n v="0"/>
    <x v="2"/>
    <n v="0"/>
  </r>
  <r>
    <n v="1021045"/>
    <x v="5"/>
    <x v="1"/>
    <x v="2"/>
    <s v="1021045"/>
    <s v="GO PernilM C/M@ Cj 15k AK"/>
    <s v="Pernil"/>
    <s v="Pernil Mano"/>
    <x v="4"/>
    <m/>
    <m/>
    <m/>
    <m/>
    <m/>
    <x v="1"/>
    <x v="5"/>
    <n v="22988.993999999999"/>
    <n v="0"/>
    <x v="2"/>
    <n v="22000"/>
  </r>
  <r>
    <n v="1021046"/>
    <x v="5"/>
    <x v="1"/>
    <x v="2"/>
    <s v="1021046"/>
    <s v="GO PernilM C/M@ Cj 15k TJ"/>
    <s v="Pernil"/>
    <s v="Pernil Mano"/>
    <x v="4"/>
    <m/>
    <m/>
    <m/>
    <m/>
    <m/>
    <x v="1"/>
    <x v="5"/>
    <n v="57405.167000000001"/>
    <n v="0"/>
    <x v="2"/>
    <n v="22000"/>
  </r>
  <r>
    <n v="1021077"/>
    <x v="5"/>
    <x v="1"/>
    <x v="2"/>
    <s v="1021077"/>
    <s v="GO Gord chic@ Cj 20k AS"/>
    <s v="Grasas"/>
    <s v="Grasa Gordura"/>
    <x v="0"/>
    <m/>
    <m/>
    <m/>
    <m/>
    <m/>
    <x v="1"/>
    <x v="5"/>
    <n v="80881.94"/>
    <n v="0"/>
    <x v="2"/>
    <n v="0"/>
  </r>
  <r>
    <n v="1021078"/>
    <x v="5"/>
    <x v="1"/>
    <x v="2"/>
    <s v="1021078"/>
    <s v="GO Triming 80/20@ Cj 20k AS"/>
    <s v="Recortes"/>
    <s v="Recortes No Magro"/>
    <x v="0"/>
    <m/>
    <m/>
    <m/>
    <m/>
    <m/>
    <x v="1"/>
    <x v="5"/>
    <n v="93813.535999999993"/>
    <n v="0"/>
    <x v="2"/>
    <n v="24000"/>
  </r>
  <r>
    <n v="1021092"/>
    <x v="5"/>
    <x v="1"/>
    <x v="2"/>
    <s v="1021092"/>
    <s v="GO Triming 85/15@ Cj t-f 20k AS"/>
    <s v="Recortes"/>
    <s v="Recortes No Magro"/>
    <x v="0"/>
    <m/>
    <m/>
    <m/>
    <m/>
    <m/>
    <x v="1"/>
    <x v="5"/>
    <n v="148477.19899999999"/>
    <n v="0"/>
    <x v="2"/>
    <n v="48000"/>
  </r>
  <r>
    <n v="1021101"/>
    <x v="5"/>
    <x v="1"/>
    <x v="2"/>
    <s v="1021101"/>
    <s v="GO Corazón Partido@ Cj t-f 20k AS"/>
    <s v="Subprod"/>
    <s v="Subprod Visceras"/>
    <x v="0"/>
    <m/>
    <m/>
    <m/>
    <m/>
    <m/>
    <x v="1"/>
    <x v="5"/>
    <n v="9256.5959999999995"/>
    <n v="0"/>
    <x v="2"/>
    <n v="0"/>
  </r>
  <r>
    <n v="1021106"/>
    <x v="5"/>
    <x v="1"/>
    <x v="2"/>
    <s v="1021106"/>
    <s v="GO Pana S/Corazón@ Cj 20k AS"/>
    <s v="Subprod"/>
    <s v="Subprod Visceras"/>
    <x v="0"/>
    <m/>
    <m/>
    <m/>
    <m/>
    <m/>
    <x v="1"/>
    <x v="5"/>
    <n v="62000.002999999997"/>
    <n v="0"/>
    <x v="2"/>
    <n v="120000"/>
  </r>
  <r>
    <n v="1021111"/>
    <x v="5"/>
    <x v="1"/>
    <x v="2"/>
    <s v="1021111"/>
    <s v="GO Epiplón@ Cj 20k AS"/>
    <s v="Grasas"/>
    <s v="Grasa Interior"/>
    <x v="0"/>
    <m/>
    <m/>
    <m/>
    <m/>
    <m/>
    <x v="1"/>
    <x v="5"/>
    <n v="4400"/>
    <n v="0"/>
    <x v="2"/>
    <n v="0"/>
  </r>
  <r>
    <n v="1021136"/>
    <x v="5"/>
    <x v="1"/>
    <x v="2"/>
    <s v="1021136"/>
    <s v="GO Tráquea@ Cj Lom Ctro AP"/>
    <s v="Subprod"/>
    <s v="Subprod Visceras"/>
    <x v="9"/>
    <m/>
    <m/>
    <m/>
    <m/>
    <m/>
    <x v="1"/>
    <x v="5"/>
    <n v="9346.2250000000004"/>
    <n v="0"/>
    <x v="2"/>
    <n v="0"/>
  </r>
  <r>
    <n v="1021149"/>
    <x v="5"/>
    <x v="1"/>
    <x v="2"/>
    <s v="1021149"/>
    <s v="GO Tira Hso Ctro@ Cj 20k TJ"/>
    <s v="Huesos"/>
    <s v="Huesos Cuarto Centra"/>
    <x v="4"/>
    <m/>
    <m/>
    <m/>
    <m/>
    <m/>
    <x v="1"/>
    <x v="5"/>
    <n v="43702.474000000002"/>
    <n v="0"/>
    <x v="2"/>
    <n v="44000"/>
  </r>
  <r>
    <n v="1021150"/>
    <x v="5"/>
    <x v="1"/>
    <x v="2"/>
    <s v="1021150"/>
    <s v="GO Tira Hso Ctro@ Cj 20k AK"/>
    <s v="Huesos"/>
    <s v="Huesos Cuarto Centra"/>
    <x v="4"/>
    <m/>
    <m/>
    <m/>
    <m/>
    <m/>
    <x v="1"/>
    <x v="5"/>
    <n v="125098.53599999999"/>
    <n v="0"/>
    <x v="2"/>
    <n v="44000"/>
  </r>
  <r>
    <n v="1021151"/>
    <x v="5"/>
    <x v="1"/>
    <x v="2"/>
    <s v="1021151"/>
    <s v="GO Hso Cogote@ Bo Cj 20k TJ"/>
    <s v="Huesos"/>
    <s v="Huesos Cuarto Delant"/>
    <x v="4"/>
    <m/>
    <m/>
    <m/>
    <m/>
    <m/>
    <x v="1"/>
    <x v="5"/>
    <n v="559.38199999999995"/>
    <n v="0"/>
    <x v="2"/>
    <n v="22000"/>
  </r>
  <r>
    <n v="1021152"/>
    <x v="5"/>
    <x v="1"/>
    <x v="2"/>
    <s v="1021152"/>
    <s v="GO Hso Cogote@ Bo Cj 20k AK"/>
    <s v="Huesos"/>
    <s v="Huesos Cuarto Delant"/>
    <x v="4"/>
    <m/>
    <m/>
    <m/>
    <m/>
    <m/>
    <x v="1"/>
    <x v="5"/>
    <n v="53712.006000000001"/>
    <n v="0"/>
    <x v="2"/>
    <n v="22000"/>
  </r>
  <r>
    <n v="1021156"/>
    <x v="5"/>
    <x v="1"/>
    <x v="2"/>
    <s v="1021156"/>
    <s v="GO Hso Pecho@ Cj Lom Vet TJ"/>
    <s v="Huesos"/>
    <s v="Huesos Cuarto Centra"/>
    <x v="4"/>
    <m/>
    <m/>
    <m/>
    <m/>
    <m/>
    <x v="1"/>
    <x v="5"/>
    <n v="115000.00599999999"/>
    <n v="0"/>
    <x v="2"/>
    <n v="0"/>
  </r>
  <r>
    <n v="1021187"/>
    <x v="5"/>
    <x v="1"/>
    <x v="2"/>
    <s v="1021187"/>
    <s v="GO Cue Back@ Cj 20k t-f AS"/>
    <s v="Cueros"/>
    <s v="Cuero Back"/>
    <x v="0"/>
    <m/>
    <m/>
    <m/>
    <m/>
    <m/>
    <x v="1"/>
    <x v="5"/>
    <n v="64689.947"/>
    <n v="0"/>
    <x v="2"/>
    <n v="24000"/>
  </r>
  <r>
    <n v="1021272"/>
    <x v="5"/>
    <x v="1"/>
    <x v="2"/>
    <s v="1021272"/>
    <s v="GO Pna Forro@ Bo Cj 20k AS"/>
    <s v="Cueros"/>
    <s v="Cuero Forro"/>
    <x v="6"/>
    <m/>
    <m/>
    <m/>
    <m/>
    <m/>
    <x v="1"/>
    <x v="5"/>
    <n v="195016.14"/>
    <n v="0"/>
    <x v="2"/>
    <n v="0"/>
  </r>
  <r>
    <n v="1021279"/>
    <x v="5"/>
    <x v="1"/>
    <x v="2"/>
    <s v="1021279"/>
    <s v="GO Hso Pecho@ Cj 10k AS"/>
    <s v="Huesos"/>
    <s v="Huesos Cuarto Centra"/>
    <x v="0"/>
    <m/>
    <m/>
    <m/>
    <m/>
    <m/>
    <x v="1"/>
    <x v="5"/>
    <n v="24000.001"/>
    <n v="0"/>
    <x v="2"/>
    <n v="0"/>
  </r>
  <r>
    <n v="1021385"/>
    <x v="5"/>
    <x v="1"/>
    <x v="2"/>
    <s v="1021385"/>
    <s v="GO Cue granel Esp CC@ Cj 20k AS"/>
    <s v="Cueros"/>
    <s v="Cuero Mixto"/>
    <x v="0"/>
    <m/>
    <m/>
    <m/>
    <m/>
    <m/>
    <x v="1"/>
    <x v="5"/>
    <n v="96000.4"/>
    <n v="0"/>
    <x v="2"/>
    <n v="96000"/>
  </r>
  <r>
    <n v="1021433"/>
    <x v="5"/>
    <x v="1"/>
    <x v="2"/>
    <s v="1021433"/>
    <s v="GO PpPna 59@ Cj 20k AS"/>
    <s v="Pierna"/>
    <s v="Pierna Pulpa"/>
    <x v="7"/>
    <m/>
    <m/>
    <m/>
    <m/>
    <m/>
    <x v="1"/>
    <x v="5"/>
    <n v="9767.9089999999997"/>
    <n v="0"/>
    <x v="2"/>
    <n v="0"/>
  </r>
  <r>
    <n v="1021470"/>
    <x v="5"/>
    <x v="1"/>
    <x v="2"/>
    <s v="1021470"/>
    <s v="GO PernilM@ Cj 20k AK"/>
    <s v="Pernil"/>
    <s v="Pernil Mano"/>
    <x v="4"/>
    <m/>
    <m/>
    <m/>
    <m/>
    <m/>
    <x v="1"/>
    <x v="5"/>
    <n v="21292.129000000001"/>
    <n v="0"/>
    <x v="2"/>
    <n v="0"/>
  </r>
  <r>
    <n v="1021538"/>
    <x v="5"/>
    <x v="1"/>
    <x v="2"/>
    <s v="1021538"/>
    <s v="GO Pecho Belly S/p@ Vp Cj AS"/>
    <s v="Panceta"/>
    <s v="Panceta s/Cuero"/>
    <x v="5"/>
    <m/>
    <m/>
    <m/>
    <m/>
    <m/>
    <x v="1"/>
    <x v="5"/>
    <n v="178264.36900000001"/>
    <n v="0"/>
    <x v="2"/>
    <n v="0"/>
  </r>
  <r>
    <n v="1021539"/>
    <x v="5"/>
    <x v="1"/>
    <x v="2"/>
    <s v="1021539"/>
    <s v="GO Pecho Belly C/Hso pec@ Vp Cj AS"/>
    <s v="Panceta"/>
    <s v="Panceta s/Cuero"/>
    <x v="5"/>
    <m/>
    <m/>
    <m/>
    <m/>
    <m/>
    <x v="1"/>
    <x v="5"/>
    <n v="1000.002"/>
    <n v="0"/>
    <x v="2"/>
    <n v="0"/>
  </r>
  <r>
    <n v="1021555"/>
    <x v="5"/>
    <x v="1"/>
    <x v="2"/>
    <s v="1021555"/>
    <s v="GO Grasa Desp Papda@ Cj 20k AS"/>
    <s v="Grasas"/>
    <s v="Grasa Gordura"/>
    <x v="6"/>
    <m/>
    <m/>
    <m/>
    <m/>
    <m/>
    <x v="1"/>
    <x v="5"/>
    <n v="71793.925000000003"/>
    <n v="0"/>
    <x v="2"/>
    <n v="0"/>
  </r>
  <r>
    <n v="1021596"/>
    <x v="5"/>
    <x v="1"/>
    <x v="2"/>
    <s v="1021596"/>
    <s v="GO Cue granel Esp CC@ Cj 20k AS"/>
    <s v="Cueros"/>
    <s v="Cuero Mixto"/>
    <x v="6"/>
    <m/>
    <m/>
    <m/>
    <m/>
    <m/>
    <x v="1"/>
    <x v="5"/>
    <n v="8661.5499999999993"/>
    <n v="0"/>
    <x v="2"/>
    <n v="0"/>
  </r>
  <r>
    <n v="1021603"/>
    <x v="5"/>
    <x v="1"/>
    <x v="2"/>
    <s v="1021603"/>
    <s v="GO MM Loin L (MC4-5)@ Fi Cj ch JP"/>
    <s v="Lomo"/>
    <s v="Lomo MM Loin"/>
    <x v="9"/>
    <m/>
    <m/>
    <m/>
    <m/>
    <m/>
    <x v="1"/>
    <x v="5"/>
    <n v="6435.3890000000001"/>
    <n v="0"/>
    <x v="2"/>
    <n v="0"/>
  </r>
  <r>
    <n v="1021731"/>
    <x v="5"/>
    <x v="1"/>
    <x v="2"/>
    <s v="1021731"/>
    <s v="GO PernilM@ Cj 20k AS"/>
    <s v="Pernil"/>
    <s v="Pernil Mano"/>
    <x v="2"/>
    <m/>
    <m/>
    <m/>
    <m/>
    <m/>
    <x v="1"/>
    <x v="5"/>
    <n v="221447.20199999999"/>
    <n v="0"/>
    <x v="2"/>
    <n v="24000"/>
  </r>
  <r>
    <n v="1021732"/>
    <x v="5"/>
    <x v="1"/>
    <x v="2"/>
    <s v="1021732"/>
    <s v="GO Hso femur@ Cj 20k AS"/>
    <s v="Huesos"/>
    <s v="Huesos Cuarto Traser"/>
    <x v="2"/>
    <m/>
    <m/>
    <m/>
    <m/>
    <m/>
    <x v="1"/>
    <x v="5"/>
    <n v="303355.31800000003"/>
    <n v="0"/>
    <x v="2"/>
    <n v="0"/>
  </r>
  <r>
    <n v="1021733"/>
    <x v="5"/>
    <x v="1"/>
    <x v="2"/>
    <s v="1021733"/>
    <s v="GO PpPna 59@ Cj 20k AS"/>
    <s v="Pierna"/>
    <s v="Pierna Pulpa"/>
    <x v="2"/>
    <m/>
    <m/>
    <m/>
    <m/>
    <m/>
    <x v="1"/>
    <x v="5"/>
    <n v="36285.317999999999"/>
    <n v="0"/>
    <x v="2"/>
    <n v="0"/>
  </r>
  <r>
    <n v="1021735"/>
    <x v="5"/>
    <x v="1"/>
    <x v="2"/>
    <s v="1021735"/>
    <s v="GO Patas@ Cj 20k AS"/>
    <s v="Subprod"/>
    <s v="Subprod Patas-Manos"/>
    <x v="2"/>
    <m/>
    <m/>
    <m/>
    <m/>
    <m/>
    <x v="1"/>
    <x v="5"/>
    <n v="153918.576"/>
    <n v="0"/>
    <x v="2"/>
    <n v="24000"/>
  </r>
  <r>
    <n v="1021737"/>
    <x v="5"/>
    <x v="1"/>
    <x v="2"/>
    <s v="1021737"/>
    <s v="GO Manos B@ Cj 20k AS"/>
    <s v="Subprod"/>
    <s v="Subprod Patas-Manos"/>
    <x v="2"/>
    <m/>
    <m/>
    <m/>
    <m/>
    <m/>
    <x v="1"/>
    <x v="5"/>
    <n v="12587.473"/>
    <n v="0"/>
    <x v="2"/>
    <n v="0"/>
  </r>
  <r>
    <n v="1021738"/>
    <x v="5"/>
    <x v="1"/>
    <x v="2"/>
    <s v="1021738"/>
    <s v="GO Patas B@ Cj 20k AS"/>
    <s v="Subprod"/>
    <s v="Subprod Patas-Manos"/>
    <x v="2"/>
    <m/>
    <m/>
    <m/>
    <m/>
    <m/>
    <x v="1"/>
    <x v="5"/>
    <n v="95385.100999999995"/>
    <n v="0"/>
    <x v="2"/>
    <n v="0"/>
  </r>
  <r>
    <n v="1021766"/>
    <x v="5"/>
    <x v="1"/>
    <x v="2"/>
    <s v="1021766"/>
    <s v="GO Hso Cogote@ Cj 20k AS"/>
    <s v="Huesos"/>
    <s v="Huesos Cuarto Delant"/>
    <x v="2"/>
    <m/>
    <m/>
    <m/>
    <m/>
    <m/>
    <x v="1"/>
    <x v="5"/>
    <n v="279214.864"/>
    <n v="0"/>
    <x v="2"/>
    <n v="0"/>
  </r>
  <r>
    <n v="1021767"/>
    <x v="5"/>
    <x v="1"/>
    <x v="2"/>
    <s v="1021767"/>
    <s v="GO Tira Hso Ctro@ Cj 20k AS"/>
    <s v="Huesos"/>
    <s v="Huesos Cuarto Centra"/>
    <x v="2"/>
    <m/>
    <m/>
    <m/>
    <m/>
    <m/>
    <x v="1"/>
    <x v="5"/>
    <n v="323364.22100000002"/>
    <n v="0"/>
    <x v="2"/>
    <n v="0"/>
  </r>
  <r>
    <n v="1021774"/>
    <x v="5"/>
    <x v="1"/>
    <x v="2"/>
    <s v="1021774"/>
    <s v="GO Hso húmer@ Bo Cj 20k AS"/>
    <s v="Huesos"/>
    <s v="Huesos Cuarto Delant"/>
    <x v="2"/>
    <m/>
    <m/>
    <m/>
    <m/>
    <m/>
    <x v="1"/>
    <x v="5"/>
    <n v="78069.37"/>
    <n v="0"/>
    <x v="2"/>
    <n v="0"/>
  </r>
  <r>
    <n v="1021864"/>
    <x v="5"/>
    <x v="1"/>
    <x v="2"/>
    <s v="1021864"/>
    <s v="GO Cue Papda CP@ Cj 20k AS"/>
    <s v="Cueros"/>
    <s v="Cuero Papada"/>
    <x v="3"/>
    <m/>
    <m/>
    <m/>
    <m/>
    <m/>
    <x v="1"/>
    <x v="5"/>
    <n v="96886.910999999993"/>
    <n v="0"/>
    <x v="2"/>
    <n v="0"/>
  </r>
  <r>
    <n v="1021868"/>
    <x v="5"/>
    <x v="1"/>
    <x v="2"/>
    <s v="1021868"/>
    <s v="GO PpPna 54@ Cj 20k AS"/>
    <s v="Pierna"/>
    <s v="Pierna Pulpa Fina"/>
    <x v="0"/>
    <m/>
    <m/>
    <m/>
    <m/>
    <m/>
    <x v="1"/>
    <x v="5"/>
    <n v="48000"/>
    <n v="0"/>
    <x v="2"/>
    <n v="0"/>
  </r>
  <r>
    <n v="1021922"/>
    <x v="5"/>
    <x v="1"/>
    <x v="2"/>
    <s v="1021922"/>
    <s v="GO File C/cab@ Cj 5k AS"/>
    <s v="Filete"/>
    <s v="Filete c/Cabeza"/>
    <x v="8"/>
    <m/>
    <m/>
    <m/>
    <m/>
    <m/>
    <x v="1"/>
    <x v="5"/>
    <n v="1999.9970000000001"/>
    <n v="0"/>
    <x v="2"/>
    <n v="0"/>
  </r>
  <r>
    <n v="1021924"/>
    <x v="5"/>
    <x v="1"/>
    <x v="2"/>
    <s v="1021924"/>
    <s v="GO MM Loin L@ Cj 15k AS"/>
    <s v="Lomo"/>
    <s v="Lomo MM Loin"/>
    <x v="8"/>
    <m/>
    <m/>
    <m/>
    <m/>
    <m/>
    <x v="1"/>
    <x v="5"/>
    <n v="5888.348"/>
    <n v="0"/>
    <x v="2"/>
    <n v="0"/>
  </r>
  <r>
    <n v="1021925"/>
    <x v="5"/>
    <x v="1"/>
    <x v="2"/>
    <s v="1021925"/>
    <s v="GO MM Loin S@ Fi Cj 15k AS"/>
    <s v="Lomo"/>
    <s v="Lomo MM Loin"/>
    <x v="8"/>
    <m/>
    <m/>
    <m/>
    <m/>
    <m/>
    <x v="1"/>
    <x v="5"/>
    <n v="20675.282999999999"/>
    <n v="0"/>
    <x v="2"/>
    <n v="0"/>
  </r>
  <r>
    <n v="1021929"/>
    <x v="5"/>
    <x v="1"/>
    <x v="2"/>
    <s v="1021929"/>
    <s v="GO Panc Lam 3mm@ Cj 10k AS"/>
    <s v="Panceta"/>
    <s v="Panceta c/Cuero"/>
    <x v="8"/>
    <m/>
    <m/>
    <m/>
    <m/>
    <m/>
    <x v="1"/>
    <x v="5"/>
    <n v="1390.0029999999999"/>
    <n v="0"/>
    <x v="2"/>
    <n v="0"/>
  </r>
  <r>
    <n v="1021931"/>
    <x v="5"/>
    <x v="1"/>
    <x v="2"/>
    <s v="1021931"/>
    <s v="GO Pta Cos 3h@ Bo Cj 10k AS"/>
    <s v="Cost-Pec"/>
    <s v="Cost-Pec Trozos"/>
    <x v="8"/>
    <m/>
    <m/>
    <m/>
    <m/>
    <m/>
    <x v="1"/>
    <x v="5"/>
    <n v="16160.173000000001"/>
    <n v="0"/>
    <x v="2"/>
    <n v="0"/>
  </r>
  <r>
    <n v="1021936"/>
    <x v="5"/>
    <x v="1"/>
    <x v="2"/>
    <s v="1021936"/>
    <s v="GO PpPal pimentada@ Cj 20k AS"/>
    <s v="Paleta"/>
    <s v="Paleta Pulpa"/>
    <x v="8"/>
    <m/>
    <m/>
    <m/>
    <m/>
    <m/>
    <x v="1"/>
    <x v="5"/>
    <n v="409778.946"/>
    <n v="0"/>
    <x v="2"/>
    <n v="0"/>
  </r>
  <r>
    <n v="1021944"/>
    <x v="5"/>
    <x v="1"/>
    <x v="2"/>
    <s v="1021944"/>
    <s v="GO Diafrag@ Va Cj 8k AS"/>
    <s v="Recortes"/>
    <s v="Diafragma"/>
    <x v="8"/>
    <m/>
    <m/>
    <m/>
    <m/>
    <m/>
    <x v="1"/>
    <x v="5"/>
    <n v="2000"/>
    <n v="0"/>
    <x v="2"/>
    <n v="0"/>
  </r>
  <r>
    <n v="1021976"/>
    <x v="5"/>
    <x v="1"/>
    <x v="2"/>
    <s v="1021976"/>
    <s v="GO PpPal 77@ Cj 20k AS"/>
    <s v="Paleta"/>
    <s v="Paleta Pulpa"/>
    <x v="0"/>
    <m/>
    <m/>
    <m/>
    <m/>
    <m/>
    <x v="1"/>
    <x v="5"/>
    <n v="176168.91500000001"/>
    <n v="0"/>
    <x v="2"/>
    <n v="0"/>
  </r>
  <r>
    <n v="1022033"/>
    <x v="5"/>
    <x v="1"/>
    <x v="2"/>
    <s v="1022033"/>
    <s v="GO Lengua@ Fi Cj 10k AS"/>
    <s v="Cabeza"/>
    <s v="Cabeza Derivados"/>
    <x v="2"/>
    <m/>
    <m/>
    <m/>
    <m/>
    <m/>
    <x v="1"/>
    <x v="5"/>
    <n v="39554.9"/>
    <n v="0"/>
    <x v="2"/>
    <n v="0"/>
  </r>
  <r>
    <n v="1022047"/>
    <x v="5"/>
    <x v="1"/>
    <x v="2"/>
    <s v="1022047"/>
    <s v="GO Triming Panc@ Cj 20k AS"/>
    <s v="Recortes"/>
    <s v="Recortes No Magro"/>
    <x v="0"/>
    <m/>
    <m/>
    <m/>
    <m/>
    <m/>
    <x v="1"/>
    <x v="5"/>
    <n v="21999.999"/>
    <n v="0"/>
    <x v="2"/>
    <n v="0"/>
  </r>
  <r>
    <n v="1022073"/>
    <x v="5"/>
    <x v="1"/>
    <x v="2"/>
    <s v="1022073"/>
    <s v="GO Mantec@ Cj 20k AS"/>
    <s v="Grasas"/>
    <s v="Grasa Interior"/>
    <x v="2"/>
    <m/>
    <m/>
    <m/>
    <m/>
    <m/>
    <x v="1"/>
    <x v="5"/>
    <n v="152609.75"/>
    <n v="0"/>
    <x v="2"/>
    <n v="0"/>
  </r>
  <r>
    <n v="1022080"/>
    <x v="5"/>
    <x v="1"/>
    <x v="2"/>
    <s v="1022080"/>
    <s v="GO Cola Nor@ Fi Cj 10k AS"/>
    <s v="Subprod"/>
    <s v="Subprod Cola"/>
    <x v="2"/>
    <m/>
    <m/>
    <m/>
    <m/>
    <m/>
    <x v="1"/>
    <x v="5"/>
    <n v="104984.62"/>
    <n v="0"/>
    <x v="2"/>
    <n v="0"/>
  </r>
  <r>
    <n v="1022096"/>
    <x v="5"/>
    <x v="1"/>
    <x v="2"/>
    <s v="1022096"/>
    <s v="GO Sternum Bones@ Bo Cj 10k AS"/>
    <s v="Huesos"/>
    <s v="Huesos Cuarto Delant"/>
    <x v="2"/>
    <m/>
    <m/>
    <m/>
    <m/>
    <m/>
    <x v="1"/>
    <x v="5"/>
    <n v="155717.04800000001"/>
    <n v="0"/>
    <x v="2"/>
    <n v="48000"/>
  </r>
  <r>
    <n v="1022099"/>
    <x v="5"/>
    <x v="1"/>
    <x v="2"/>
    <s v="1022099"/>
    <s v="GO Hso Costilla@ Cj 18k AS"/>
    <s v="Huesos"/>
    <s v="Huesos Cuarto Centra"/>
    <x v="2"/>
    <m/>
    <m/>
    <m/>
    <m/>
    <m/>
    <x v="1"/>
    <x v="5"/>
    <n v="165251.73499999999"/>
    <n v="0"/>
    <x v="2"/>
    <n v="0"/>
  </r>
  <r>
    <n v="1022101"/>
    <x v="5"/>
    <x v="1"/>
    <x v="2"/>
    <s v="1022101"/>
    <s v="GO Lom Tec@ Va Cj 20k AS"/>
    <s v="Lomo"/>
    <s v="Lomo Centro"/>
    <x v="8"/>
    <m/>
    <m/>
    <m/>
    <m/>
    <m/>
    <x v="1"/>
    <x v="5"/>
    <n v="171.55500000000001"/>
    <n v="0"/>
    <x v="2"/>
    <n v="0"/>
  </r>
  <r>
    <n v="1022125"/>
    <x v="5"/>
    <x v="1"/>
    <x v="2"/>
    <s v="1022125"/>
    <s v="GO PernilM C/M@ Cj 20k AS"/>
    <s v="Pernil"/>
    <s v="Pernil Mano"/>
    <x v="2"/>
    <m/>
    <m/>
    <m/>
    <m/>
    <m/>
    <x v="1"/>
    <x v="5"/>
    <n v="234204.88399999999"/>
    <n v="0"/>
    <x v="2"/>
    <n v="0"/>
  </r>
  <r>
    <n v="1022128"/>
    <x v="5"/>
    <x v="1"/>
    <x v="2"/>
    <s v="1022128"/>
    <s v="GO Ganso C/asiento@ Bol Cj 14k AS"/>
    <s v="Pierna"/>
    <s v="Pierna Pulpa Fina"/>
    <x v="8"/>
    <m/>
    <m/>
    <m/>
    <m/>
    <m/>
    <x v="1"/>
    <x v="5"/>
    <n v="6301.5739999999996"/>
    <n v="0"/>
    <x v="2"/>
    <n v="0"/>
  </r>
  <r>
    <n v="1022141"/>
    <x v="5"/>
    <x v="1"/>
    <x v="2"/>
    <s v="1022141"/>
    <s v="GO Posta Negra D@ Cj AS"/>
    <s v="Pierna"/>
    <s v="Pierna Pulpa Fina"/>
    <x v="8"/>
    <m/>
    <m/>
    <m/>
    <m/>
    <m/>
    <x v="1"/>
    <x v="5"/>
    <n v="34046.936999999998"/>
    <n v="0"/>
    <x v="2"/>
    <n v="0"/>
  </r>
  <r>
    <n v="1022149"/>
    <x v="5"/>
    <x v="1"/>
    <x v="2"/>
    <s v="1022149"/>
    <s v="GO Plancha Rebaje Ent@ Cj 20k AS"/>
    <s v="Plancha"/>
    <s v="Plancha s/Cuero"/>
    <x v="0"/>
    <m/>
    <m/>
    <m/>
    <m/>
    <m/>
    <x v="1"/>
    <x v="5"/>
    <n v="14000.004999999999"/>
    <n v="0"/>
    <x v="2"/>
    <n v="0"/>
  </r>
  <r>
    <n v="1022150"/>
    <x v="5"/>
    <x v="1"/>
    <x v="2"/>
    <s v="1022150"/>
    <s v="GO Gord chic@ Cj 20k AS"/>
    <s v="Grasas"/>
    <s v="Grasa Gordura"/>
    <x v="0"/>
    <m/>
    <m/>
    <m/>
    <m/>
    <m/>
    <x v="1"/>
    <x v="5"/>
    <n v="228597.99100000001"/>
    <n v="0"/>
    <x v="2"/>
    <n v="24000"/>
  </r>
  <r>
    <n v="1022169"/>
    <x v="5"/>
    <x v="1"/>
    <x v="2"/>
    <s v="1022169"/>
    <s v="GO Cartilag Lom@ Cj 10k AS"/>
    <s v="Recortes"/>
    <s v="Recortes No Magro"/>
    <x v="2"/>
    <m/>
    <m/>
    <m/>
    <m/>
    <m/>
    <x v="1"/>
    <x v="5"/>
    <n v="181710.25200000001"/>
    <n v="0"/>
    <x v="2"/>
    <n v="0"/>
  </r>
  <r>
    <n v="1022183"/>
    <x v="5"/>
    <x v="1"/>
    <x v="2"/>
    <s v="1022183"/>
    <s v="GO PernilP@ Bo Cj 20k AS"/>
    <s v="Pernil"/>
    <s v="Pernil Pierna"/>
    <x v="2"/>
    <m/>
    <m/>
    <m/>
    <m/>
    <m/>
    <x v="1"/>
    <x v="5"/>
    <n v="727565.75"/>
    <n v="0"/>
    <x v="2"/>
    <n v="192000"/>
  </r>
  <r>
    <n v="1022186"/>
    <x v="5"/>
    <x v="1"/>
    <x v="2"/>
    <s v="1022186"/>
    <s v="GO Resto Tira Hso Ctro@ Bo Cj 20k AS"/>
    <s v="Huesos"/>
    <s v="Huesos Cuarto Centra"/>
    <x v="2"/>
    <m/>
    <m/>
    <m/>
    <m/>
    <m/>
    <x v="1"/>
    <x v="5"/>
    <n v="58681.699000000001"/>
    <n v="0"/>
    <x v="2"/>
    <n v="0"/>
  </r>
  <r>
    <n v="1022196"/>
    <x v="5"/>
    <x v="1"/>
    <x v="2"/>
    <s v="1022196"/>
    <s v="GO Forro Pal@ Cj 20k AS"/>
    <s v="Cueros"/>
    <s v="Cuero Forro"/>
    <x v="0"/>
    <m/>
    <m/>
    <m/>
    <m/>
    <m/>
    <x v="1"/>
    <x v="5"/>
    <n v="124244.658"/>
    <n v="0"/>
    <x v="2"/>
    <n v="0"/>
  </r>
  <r>
    <n v="1022212"/>
    <x v="5"/>
    <x v="1"/>
    <x v="2"/>
    <s v="1022212"/>
    <s v="GO Cab Ent@ Cj 20k AS"/>
    <s v="Cabeza"/>
    <s v="Cabeza Entera"/>
    <x v="2"/>
    <m/>
    <m/>
    <m/>
    <m/>
    <m/>
    <x v="1"/>
    <x v="5"/>
    <n v="578545.56599999999"/>
    <n v="0"/>
    <x v="2"/>
    <n v="0"/>
  </r>
  <r>
    <n v="1022217"/>
    <x v="5"/>
    <x v="1"/>
    <x v="2"/>
    <s v="1022217"/>
    <s v="GO Lom Tocino@ Bo Cj 20k AS"/>
    <s v="Grasas"/>
    <s v="Grasa Lomo Tocino"/>
    <x v="3"/>
    <m/>
    <m/>
    <m/>
    <m/>
    <m/>
    <x v="1"/>
    <x v="5"/>
    <n v="196192.57500000001"/>
    <n v="0"/>
    <x v="2"/>
    <n v="168000"/>
  </r>
  <r>
    <n v="1022218"/>
    <x v="5"/>
    <x v="1"/>
    <x v="2"/>
    <s v="1022218"/>
    <s v="GO Grasa Forro Pna Limp@ Cj 20k AS"/>
    <s v="Grasas"/>
    <s v="Grasa Forro"/>
    <x v="3"/>
    <m/>
    <m/>
    <m/>
    <m/>
    <m/>
    <x v="1"/>
    <x v="5"/>
    <n v="56595.057000000001"/>
    <n v="0"/>
    <x v="2"/>
    <n v="0"/>
  </r>
  <r>
    <n v="1022273"/>
    <x v="5"/>
    <x v="1"/>
    <x v="2"/>
    <s v="1022273"/>
    <s v="GO Grasa Forro Pna Limp@ Bo Cj AS"/>
    <s v="Grasas"/>
    <s v="Grasa Forro"/>
    <x v="3"/>
    <m/>
    <m/>
    <m/>
    <m/>
    <m/>
    <x v="1"/>
    <x v="5"/>
    <n v="76650.217000000004"/>
    <n v="0"/>
    <x v="2"/>
    <n v="0"/>
  </r>
  <r>
    <n v="1022283"/>
    <x v="5"/>
    <x v="1"/>
    <x v="2"/>
    <s v="1022283"/>
    <s v="GO Malaya 5-6mm@ Bo Cj 9k AS"/>
    <s v="Prolijado"/>
    <s v="Prolijado Malaya"/>
    <x v="4"/>
    <m/>
    <m/>
    <m/>
    <m/>
    <m/>
    <x v="1"/>
    <x v="5"/>
    <n v="14483.922"/>
    <n v="0"/>
    <x v="2"/>
    <n v="0"/>
  </r>
  <r>
    <n v="1022290"/>
    <x v="5"/>
    <x v="1"/>
    <x v="2"/>
    <s v="1022290"/>
    <s v="GO Lom Tocino S/cue@ Cj 20k AS"/>
    <s v="Grasas"/>
    <s v="Grasa Lomo Tocino"/>
    <x v="3"/>
    <m/>
    <m/>
    <m/>
    <m/>
    <m/>
    <x v="1"/>
    <x v="5"/>
    <n v="35155.394"/>
    <n v="0"/>
    <x v="2"/>
    <n v="0"/>
  </r>
  <r>
    <n v="1022291"/>
    <x v="5"/>
    <x v="1"/>
    <x v="2"/>
    <s v="1022291"/>
    <s v="GO PernilM B@ Bo Cj 20k AS"/>
    <s v="Pernil"/>
    <s v="Pernil Mano"/>
    <x v="2"/>
    <m/>
    <m/>
    <m/>
    <m/>
    <m/>
    <x v="1"/>
    <x v="5"/>
    <n v="34244.934999999998"/>
    <n v="0"/>
    <x v="2"/>
    <n v="24000"/>
  </r>
  <r>
    <n v="1022293"/>
    <x v="5"/>
    <x v="1"/>
    <x v="2"/>
    <s v="1022293"/>
    <s v="GO Malaya Japon@ Vp Fi Cj 5k AS"/>
    <s v="Prolijado"/>
    <s v="Prolijado Malaya"/>
    <x v="8"/>
    <m/>
    <m/>
    <m/>
    <m/>
    <m/>
    <x v="1"/>
    <x v="5"/>
    <n v="1750.7070000000001"/>
    <n v="0"/>
    <x v="2"/>
    <n v="0"/>
  </r>
  <r>
    <n v="1022304"/>
    <x v="5"/>
    <x v="1"/>
    <x v="2"/>
    <s v="1022304"/>
    <s v="GO Pancreas@ Bo Cj AS"/>
    <s v="Subprod"/>
    <s v="Subprod Visceras"/>
    <x v="7"/>
    <m/>
    <m/>
    <m/>
    <m/>
    <m/>
    <x v="1"/>
    <x v="5"/>
    <n v="14117.474"/>
    <n v="0"/>
    <x v="2"/>
    <n v="0"/>
  </r>
  <r>
    <n v="1022313"/>
    <x v="5"/>
    <x v="1"/>
    <x v="2"/>
    <s v="1022313"/>
    <s v="GO CC Loin T@ Fi Cj AP"/>
    <s v="Lomo"/>
    <s v="Lomo CC Loin"/>
    <x v="9"/>
    <m/>
    <m/>
    <m/>
    <m/>
    <m/>
    <x v="1"/>
    <x v="5"/>
    <n v="3037.7669999999998"/>
    <n v="0"/>
    <x v="2"/>
    <n v="0"/>
  </r>
  <r>
    <n v="1022326"/>
    <x v="5"/>
    <x v="1"/>
    <x v="2"/>
    <s v="1022326"/>
    <s v="GO CC Loin L (S/T)@ Fi Cj AP"/>
    <s v="Lomo"/>
    <s v="Lomo CC Loin"/>
    <x v="9"/>
    <m/>
    <m/>
    <m/>
    <m/>
    <m/>
    <x v="1"/>
    <x v="5"/>
    <n v="24999.998"/>
    <n v="0"/>
    <x v="2"/>
    <n v="0"/>
  </r>
  <r>
    <n v="1022370"/>
    <x v="5"/>
    <x v="1"/>
    <x v="2"/>
    <s v="1022370"/>
    <s v="GO MM Loin LL (29-32 VP)@ Bo Cj AP"/>
    <s v="Lomo"/>
    <s v="Lomo MM Loin"/>
    <x v="9"/>
    <m/>
    <m/>
    <m/>
    <m/>
    <m/>
    <x v="1"/>
    <x v="5"/>
    <n v="40000.004000000001"/>
    <n v="0"/>
    <x v="2"/>
    <n v="4500"/>
  </r>
  <r>
    <n v="1022378"/>
    <x v="5"/>
    <x v="1"/>
    <x v="2"/>
    <s v="1022378"/>
    <s v="GO Resto Tira Hso@ Fi Cj 10k AS"/>
    <s v="Huesos"/>
    <s v="Huesos Cuarto Centra"/>
    <x v="2"/>
    <m/>
    <m/>
    <m/>
    <m/>
    <m/>
    <x v="1"/>
    <x v="5"/>
    <n v="76020.47"/>
    <n v="0"/>
    <x v="2"/>
    <n v="24000"/>
  </r>
  <r>
    <n v="1022379"/>
    <x v="5"/>
    <x v="1"/>
    <x v="2"/>
    <s v="1022379"/>
    <s v="GO PpPal 77@ Bo Cj AS"/>
    <s v="Paleta"/>
    <s v="Paleta Pulpa"/>
    <x v="2"/>
    <m/>
    <m/>
    <m/>
    <m/>
    <m/>
    <x v="1"/>
    <x v="5"/>
    <n v="198543.46799999999"/>
    <n v="0"/>
    <x v="2"/>
    <n v="0"/>
  </r>
  <r>
    <n v="1022388"/>
    <x v="5"/>
    <x v="1"/>
    <x v="2"/>
    <s v="1022388"/>
    <s v="GO Mixto Hso@ Bo Cj 10k AS"/>
    <s v="Huesos"/>
    <s v="Huesos Cuarto Centra"/>
    <x v="2"/>
    <m/>
    <m/>
    <m/>
    <m/>
    <m/>
    <x v="1"/>
    <x v="5"/>
    <n v="115504.489"/>
    <n v="0"/>
    <x v="2"/>
    <n v="0"/>
  </r>
  <r>
    <n v="1022389"/>
    <x v="5"/>
    <x v="1"/>
    <x v="2"/>
    <s v="1022389"/>
    <s v="GO Cue 20@ Bo Cj 20k AS"/>
    <s v="Cueros"/>
    <s v="Cuero Panceta"/>
    <x v="2"/>
    <m/>
    <m/>
    <m/>
    <m/>
    <m/>
    <x v="1"/>
    <x v="5"/>
    <n v="1580"/>
    <n v="0"/>
    <x v="2"/>
    <n v="0"/>
  </r>
  <r>
    <n v="1022398"/>
    <x v="5"/>
    <x v="1"/>
    <x v="2"/>
    <s v="1022398"/>
    <s v="GO Ganso C/asto S/g 3P@ Bo Cj AS"/>
    <s v="Pierna"/>
    <s v="Pierna Pulpa Fina"/>
    <x v="8"/>
    <m/>
    <m/>
    <m/>
    <m/>
    <m/>
    <x v="1"/>
    <x v="5"/>
    <n v="19869.022000000001"/>
    <n v="0"/>
    <x v="2"/>
    <n v="0"/>
  </r>
  <r>
    <n v="1022409"/>
    <x v="5"/>
    <x v="1"/>
    <x v="2"/>
    <s v="1022409"/>
    <s v="GO Tripa s/Cal# Bidon AS"/>
    <s v="Subprod"/>
    <s v="Subprod Tripa"/>
    <x v="0"/>
    <m/>
    <m/>
    <m/>
    <m/>
    <m/>
    <x v="1"/>
    <x v="5"/>
    <n v="21000.002"/>
    <n v="0"/>
    <x v="2"/>
    <n v="0"/>
  </r>
  <r>
    <n v="1022413"/>
    <x v="5"/>
    <x v="1"/>
    <x v="2"/>
    <s v="1022413"/>
    <s v="GO Pta Tráquea@ Fi Cj 8k AS"/>
    <s v="Subprod"/>
    <s v="Subprod Visceras"/>
    <x v="8"/>
    <m/>
    <m/>
    <m/>
    <m/>
    <m/>
    <x v="1"/>
    <x v="5"/>
    <n v="12514.321"/>
    <n v="0"/>
    <x v="2"/>
    <n v="0"/>
  </r>
  <r>
    <n v="1022414"/>
    <x v="5"/>
    <x v="1"/>
    <x v="2"/>
    <s v="1022414"/>
    <s v="GO Caz Ent@ Bo Cj 10k AS"/>
    <s v="Chuleta"/>
    <s v="Chuleta Cazuela"/>
    <x v="2"/>
    <m/>
    <m/>
    <m/>
    <m/>
    <m/>
    <x v="1"/>
    <x v="5"/>
    <n v="125284.072"/>
    <n v="0"/>
    <x v="2"/>
    <n v="24000"/>
  </r>
  <r>
    <n v="1022417"/>
    <x v="5"/>
    <x v="1"/>
    <x v="2"/>
    <s v="1022417"/>
    <s v="GO Cue granel@ Bo Cj 20k AS"/>
    <s v="Cueros"/>
    <s v="Cuero Mixto"/>
    <x v="2"/>
    <m/>
    <m/>
    <m/>
    <m/>
    <m/>
    <x v="1"/>
    <x v="5"/>
    <n v="351991.4"/>
    <n v="0"/>
    <x v="2"/>
    <n v="96000"/>
  </r>
  <r>
    <n v="1022472"/>
    <x v="5"/>
    <x v="1"/>
    <x v="2"/>
    <s v="1022472"/>
    <s v="GO Lom Ctro S/Tecla(OY)Mit@ Cj Tf 20k AP"/>
    <s v="Lomo"/>
    <s v="Lomo Centro"/>
    <x v="9"/>
    <m/>
    <m/>
    <m/>
    <m/>
    <m/>
    <x v="1"/>
    <x v="5"/>
    <n v="14999.995000000001"/>
    <n v="0"/>
    <x v="2"/>
    <n v="1000"/>
  </r>
  <r>
    <n v="1022499"/>
    <x v="5"/>
    <x v="1"/>
    <x v="2"/>
    <s v="1022499"/>
    <s v="GO Lom Vet Mit@ 4 Bo Cj 10k AP"/>
    <s v="Lomo"/>
    <s v="Lomo Vetado"/>
    <x v="9"/>
    <m/>
    <m/>
    <m/>
    <m/>
    <m/>
    <x v="1"/>
    <x v="5"/>
    <n v="22930.23"/>
    <n v="0"/>
    <x v="2"/>
    <n v="8500"/>
  </r>
  <r>
    <n v="1022541"/>
    <x v="5"/>
    <x v="1"/>
    <x v="2"/>
    <s v="1022541"/>
    <s v="GO Reco 20/80 @ Cj 20k AS"/>
    <s v="Grasas"/>
    <s v="Grasa Gordura"/>
    <x v="2"/>
    <m/>
    <m/>
    <m/>
    <m/>
    <m/>
    <x v="1"/>
    <x v="5"/>
    <n v="239295.05600000001"/>
    <n v="0"/>
    <x v="2"/>
    <n v="72000"/>
  </r>
  <r>
    <n v="1022561"/>
    <x v="5"/>
    <x v="1"/>
    <x v="2"/>
    <s v="1022561"/>
    <s v="GO MM Loin LL@ Fi Cj 12k AA"/>
    <s v="Lomo"/>
    <s v="Lomo MM Loin"/>
    <x v="8"/>
    <m/>
    <m/>
    <m/>
    <m/>
    <m/>
    <x v="1"/>
    <x v="5"/>
    <n v="4012.8780000000002"/>
    <n v="0"/>
    <x v="2"/>
    <n v="0"/>
  </r>
  <r>
    <n v="1022568"/>
    <x v="5"/>
    <x v="1"/>
    <x v="2"/>
    <s v="1022568"/>
    <s v="GO Panc Tecla SCue@ 4 Bo Cj 20kg AS"/>
    <s v="Panceta"/>
    <s v="Panceta s/Cuero"/>
    <x v="2"/>
    <m/>
    <m/>
    <m/>
    <m/>
    <m/>
    <x v="1"/>
    <x v="5"/>
    <n v="44533.896000000001"/>
    <n v="0"/>
    <x v="2"/>
    <n v="0"/>
  </r>
  <r>
    <n v="1022587"/>
    <x v="5"/>
    <x v="1"/>
    <x v="2"/>
    <s v="1022587"/>
    <s v="GO CC Loin L (S/T) 45@ Fi Cj AP"/>
    <s v="Lomo"/>
    <s v="Lomo CC Loin"/>
    <x v="9"/>
    <m/>
    <m/>
    <m/>
    <m/>
    <m/>
    <x v="1"/>
    <x v="5"/>
    <n v="1907.885"/>
    <n v="0"/>
    <x v="2"/>
    <n v="0"/>
  </r>
  <r>
    <n v="1022600"/>
    <x v="5"/>
    <x v="1"/>
    <x v="2"/>
    <s v="1022600"/>
    <s v="GO Lom Vet 2 a 2,3k@ Fi Verd Cj AP"/>
    <s v="Lomo"/>
    <s v="Lomo Vetado"/>
    <x v="9"/>
    <m/>
    <m/>
    <m/>
    <m/>
    <m/>
    <x v="1"/>
    <x v="5"/>
    <n v="17739.382000000001"/>
    <n v="0"/>
    <x v="2"/>
    <n v="6833.3333333333321"/>
  </r>
  <r>
    <n v="1022605"/>
    <x v="5"/>
    <x v="1"/>
    <x v="2"/>
    <s v="1022605"/>
    <s v="GO Recto Tubo Crud@ Cj 10k AS"/>
    <s v="Subprod"/>
    <s v="Subprod Tripa"/>
    <x v="4"/>
    <m/>
    <m/>
    <m/>
    <m/>
    <m/>
    <x v="1"/>
    <x v="5"/>
    <n v="13358.512000000001"/>
    <n v="0"/>
    <x v="2"/>
    <n v="7000"/>
  </r>
  <r>
    <n v="1022607"/>
    <x v="5"/>
    <x v="1"/>
    <x v="2"/>
    <s v="1022607"/>
    <s v="GO Platead Lom TF@ Cj 10k AK (TS)"/>
    <s v="Prolijado"/>
    <s v="Prolijado Plateada"/>
    <x v="4"/>
    <m/>
    <m/>
    <m/>
    <m/>
    <m/>
    <x v="1"/>
    <x v="5"/>
    <n v="26839.574000000001"/>
    <n v="0"/>
    <x v="2"/>
    <n v="0"/>
  </r>
  <r>
    <n v="1022636"/>
    <x v="5"/>
    <x v="1"/>
    <x v="2"/>
    <s v="1022636"/>
    <s v="GO Hso Coxal@ Cj 15kg AS"/>
    <s v="Huesos"/>
    <s v="Huesos Cuarto Traser"/>
    <x v="2"/>
    <m/>
    <m/>
    <m/>
    <m/>
    <m/>
    <x v="1"/>
    <x v="5"/>
    <n v="152057.79399999999"/>
    <n v="0"/>
    <x v="2"/>
    <n v="0"/>
  </r>
  <r>
    <n v="1022637"/>
    <x v="5"/>
    <x v="1"/>
    <x v="2"/>
    <s v="1022637"/>
    <s v="GO Hso Escapula@ Cj 15kg AS"/>
    <s v="Huesos"/>
    <s v="Huesos Cuarto Delant"/>
    <x v="2"/>
    <m/>
    <m/>
    <m/>
    <m/>
    <m/>
    <x v="1"/>
    <x v="5"/>
    <n v="106594.046"/>
    <n v="0"/>
    <x v="2"/>
    <n v="48000"/>
  </r>
  <r>
    <n v="1022639"/>
    <x v="5"/>
    <x v="1"/>
    <x v="2"/>
    <s v="1022639"/>
    <s v="GO Cab Bca Ent S/L@ Cj 20k AS"/>
    <s v="Cabeza"/>
    <s v="Cabeza Entera"/>
    <x v="2"/>
    <m/>
    <m/>
    <m/>
    <m/>
    <m/>
    <x v="1"/>
    <x v="5"/>
    <n v="973171.69799999997"/>
    <n v="0"/>
    <x v="2"/>
    <n v="0"/>
  </r>
  <r>
    <n v="1022640"/>
    <x v="5"/>
    <x v="1"/>
    <x v="2"/>
    <s v="1022640"/>
    <s v="GO Cab Roj Ent S/L@ Cj 20k AS"/>
    <s v="Cabeza"/>
    <s v="Cabeza Entera"/>
    <x v="2"/>
    <m/>
    <m/>
    <m/>
    <m/>
    <m/>
    <x v="1"/>
    <x v="5"/>
    <n v="49160.902000000002"/>
    <n v="0"/>
    <x v="2"/>
    <n v="0"/>
  </r>
  <r>
    <n v="1022645"/>
    <x v="5"/>
    <x v="1"/>
    <x v="2"/>
    <s v="1022645"/>
    <s v="GO Pecho Belly C/Hso pec@ Vp Cj AS"/>
    <s v="Panceta"/>
    <s v="Panceta s/Cuero"/>
    <x v="2"/>
    <m/>
    <m/>
    <m/>
    <m/>
    <m/>
    <x v="1"/>
    <x v="5"/>
    <n v="24000.001"/>
    <n v="0"/>
    <x v="2"/>
    <n v="0"/>
  </r>
  <r>
    <n v="1022646"/>
    <x v="5"/>
    <x v="1"/>
    <x v="2"/>
    <s v="1022646"/>
    <s v="GO Pecho Belly S/p@ Vp Cj AS"/>
    <s v="Panceta"/>
    <s v="Panceta s/Cuero"/>
    <x v="2"/>
    <m/>
    <m/>
    <m/>
    <m/>
    <m/>
    <x v="1"/>
    <x v="5"/>
    <n v="15104.494000000001"/>
    <n v="0"/>
    <x v="2"/>
    <n v="0"/>
  </r>
  <r>
    <n v="1022664"/>
    <x v="5"/>
    <x v="1"/>
    <x v="2"/>
    <s v="1022664"/>
    <s v="GO CC Loin L (S/T) (DF)@ Fi Cj AP"/>
    <s v="Lomo"/>
    <s v="Lomo CC Loin"/>
    <x v="9"/>
    <m/>
    <m/>
    <m/>
    <m/>
    <m/>
    <x v="1"/>
    <x v="5"/>
    <n v="18214.543000000001"/>
    <n v="0"/>
    <x v="2"/>
    <n v="0"/>
  </r>
  <r>
    <n v="1022709"/>
    <x v="5"/>
    <x v="1"/>
    <x v="2"/>
    <s v="1022709"/>
    <s v="GO PpPna 57@ Bo Cj AS"/>
    <s v="Pierna"/>
    <s v="Pierna Pulpa"/>
    <x v="0"/>
    <m/>
    <m/>
    <m/>
    <m/>
    <m/>
    <x v="1"/>
    <x v="5"/>
    <n v="359999.99699999997"/>
    <n v="0"/>
    <x v="2"/>
    <n v="144000"/>
  </r>
  <r>
    <n v="1022748"/>
    <x v="5"/>
    <x v="1"/>
    <x v="2"/>
    <s v="1022748"/>
    <s v="GO Manos@ Cj 10k AS"/>
    <s v="Subprod"/>
    <s v="Subprod Patas-Manos"/>
    <x v="2"/>
    <m/>
    <m/>
    <m/>
    <m/>
    <m/>
    <x v="1"/>
    <x v="5"/>
    <n v="204510.96900000001"/>
    <n v="0"/>
    <x v="2"/>
    <n v="44000"/>
  </r>
  <r>
    <n v="1022751"/>
    <x v="5"/>
    <x v="1"/>
    <x v="2"/>
    <s v="1022751"/>
    <s v="GO PpPal 1P Ex@ Cj 14k AS"/>
    <s v="Paleta"/>
    <s v="Paleta Entera"/>
    <x v="8"/>
    <m/>
    <m/>
    <m/>
    <m/>
    <m/>
    <x v="1"/>
    <x v="5"/>
    <n v="7677.33"/>
    <n v="0"/>
    <x v="2"/>
    <n v="0"/>
  </r>
  <r>
    <n v="1022753"/>
    <x v="5"/>
    <x v="1"/>
    <x v="2"/>
    <s v="1022753"/>
    <s v="GO PernilM 1,3 kg up@ Cj 20k AS"/>
    <s v="Pernil"/>
    <s v="Pernil Mano"/>
    <x v="2"/>
    <m/>
    <m/>
    <m/>
    <m/>
    <m/>
    <x v="1"/>
    <x v="5"/>
    <n v="128989.43799999999"/>
    <n v="0"/>
    <x v="2"/>
    <n v="0"/>
  </r>
  <r>
    <n v="1022842"/>
    <x v="5"/>
    <x v="1"/>
    <x v="2"/>
    <s v="1022842"/>
    <s v="GO Triming Lom@ Cj 20k AS"/>
    <s v="Recortes"/>
    <s v="Recortes Magro"/>
    <x v="0"/>
    <m/>
    <m/>
    <m/>
    <m/>
    <m/>
    <x v="1"/>
    <x v="5"/>
    <n v="24000.001"/>
    <n v="0"/>
    <x v="2"/>
    <n v="0"/>
  </r>
  <r>
    <n v="1022844"/>
    <x v="5"/>
    <x v="1"/>
    <x v="2"/>
    <s v="1022844"/>
    <s v="GO Cordon Lom@ CJ 20k AS"/>
    <s v="Recortes"/>
    <s v="Recortes No Magro"/>
    <x v="0"/>
    <m/>
    <m/>
    <m/>
    <m/>
    <m/>
    <x v="1"/>
    <x v="5"/>
    <n v="48000.002"/>
    <n v="0"/>
    <x v="2"/>
    <n v="0"/>
  </r>
  <r>
    <n v="1022847"/>
    <x v="5"/>
    <x v="1"/>
    <x v="2"/>
    <s v="1022847"/>
    <s v="GO Cne Falda Pan@ CJ 20k AS"/>
    <s v="Panceta"/>
    <s v="Panceta s/Cuero"/>
    <x v="0"/>
    <m/>
    <m/>
    <m/>
    <m/>
    <m/>
    <x v="1"/>
    <x v="5"/>
    <n v="92385.861000000004"/>
    <n v="0"/>
    <x v="2"/>
    <n v="0"/>
  </r>
  <r>
    <n v="1022851"/>
    <x v="5"/>
    <x v="1"/>
    <x v="2"/>
    <s v="1022851"/>
    <s v="GO Pal Nor@ Cj 20k AS"/>
    <s v="Paleta"/>
    <s v="Paleta Entera"/>
    <x v="2"/>
    <m/>
    <m/>
    <m/>
    <m/>
    <m/>
    <x v="1"/>
    <x v="5"/>
    <n v="47999.998"/>
    <n v="0"/>
    <x v="2"/>
    <n v="0"/>
  </r>
  <r>
    <n v="1022855"/>
    <x v="5"/>
    <x v="1"/>
    <x v="2"/>
    <s v="1022855"/>
    <s v="GO Grasa Forro Pal@ Cj 20k AS"/>
    <s v="Grasas"/>
    <s v="Grasa Forro"/>
    <x v="0"/>
    <m/>
    <m/>
    <m/>
    <m/>
    <m/>
    <x v="1"/>
    <x v="5"/>
    <n v="18119.866000000002"/>
    <n v="0"/>
    <x v="2"/>
    <n v="0"/>
  </r>
  <r>
    <n v="1022856"/>
    <x v="5"/>
    <x v="1"/>
    <x v="2"/>
    <s v="1022856"/>
    <s v="GO Reco 10/90 @ Cj 20k AS"/>
    <s v="Grasas"/>
    <s v="Grasa Gordura"/>
    <x v="2"/>
    <m/>
    <m/>
    <m/>
    <m/>
    <m/>
    <x v="1"/>
    <x v="5"/>
    <n v="114860.504"/>
    <n v="0"/>
    <x v="2"/>
    <n v="0"/>
  </r>
  <r>
    <n v="1022858"/>
    <x v="5"/>
    <x v="1"/>
    <x v="2"/>
    <s v="1022858"/>
    <s v="GO Lom Ctro 27@ Fi Cj 20k AS"/>
    <s v="Lomo"/>
    <s v="Lomo Centro"/>
    <x v="7"/>
    <m/>
    <m/>
    <m/>
    <m/>
    <m/>
    <x v="1"/>
    <x v="5"/>
    <n v="60894.591999999997"/>
    <n v="0"/>
    <x v="2"/>
    <n v="0"/>
  </r>
  <r>
    <n v="1022863"/>
    <x v="5"/>
    <x v="1"/>
    <x v="2"/>
    <s v="1022863"/>
    <s v="GO Lom Vet M@ Cj 9k AS"/>
    <s v="Lomo"/>
    <s v="Lomo Vetado"/>
    <x v="8"/>
    <m/>
    <m/>
    <m/>
    <m/>
    <m/>
    <x v="1"/>
    <x v="5"/>
    <n v="10024.525"/>
    <n v="0"/>
    <x v="2"/>
    <n v="0"/>
  </r>
  <r>
    <n v="1022864"/>
    <x v="5"/>
    <x v="1"/>
    <x v="2"/>
    <s v="1022864"/>
    <s v="GO Lom Vet L@ Cj 11k AS"/>
    <s v="Lomo"/>
    <s v="Lomo Vetado"/>
    <x v="8"/>
    <m/>
    <m/>
    <m/>
    <m/>
    <m/>
    <x v="1"/>
    <x v="5"/>
    <n v="77105.941000000006"/>
    <n v="0"/>
    <x v="2"/>
    <n v="0"/>
  </r>
  <r>
    <n v="1022865"/>
    <x v="5"/>
    <x v="1"/>
    <x v="2"/>
    <s v="1022865"/>
    <s v="GO Pan Tec S/cuero M@ Cj 17k AS"/>
    <s v="Panceta"/>
    <s v="Panceta s/Cuero"/>
    <x v="8"/>
    <m/>
    <m/>
    <m/>
    <m/>
    <m/>
    <x v="1"/>
    <x v="5"/>
    <n v="15178.994000000001"/>
    <n v="0"/>
    <x v="2"/>
    <n v="0"/>
  </r>
  <r>
    <n v="1022883"/>
    <x v="5"/>
    <x v="1"/>
    <x v="2"/>
    <s v="1022883"/>
    <s v="GO BB Ribs 640g@ Cj 16k AS"/>
    <s v="Chuleta"/>
    <s v="Chuleta Huesos"/>
    <x v="5"/>
    <m/>
    <m/>
    <m/>
    <m/>
    <m/>
    <x v="1"/>
    <x v="5"/>
    <n v="9749.9590000000007"/>
    <n v="0"/>
    <x v="2"/>
    <n v="0"/>
  </r>
  <r>
    <n v="1022885"/>
    <x v="5"/>
    <x v="1"/>
    <x v="2"/>
    <s v="1022885"/>
    <s v="GO Panc S/cue@ Cj Panc TJ"/>
    <s v="Panceta"/>
    <s v="Panceta s/Cuero"/>
    <x v="4"/>
    <m/>
    <m/>
    <m/>
    <m/>
    <m/>
    <x v="1"/>
    <x v="5"/>
    <n v="549999.99800000002"/>
    <n v="0"/>
    <x v="2"/>
    <n v="264000"/>
  </r>
  <r>
    <n v="1022887"/>
    <x v="5"/>
    <x v="1"/>
    <x v="2"/>
    <s v="1022887"/>
    <s v="GO Panc S/cue@ Cj Panc AK"/>
    <s v="Panceta"/>
    <s v="Panceta s/Cuero"/>
    <x v="4"/>
    <m/>
    <m/>
    <m/>
    <m/>
    <m/>
    <x v="1"/>
    <x v="5"/>
    <n v="295274.75199999998"/>
    <n v="0"/>
    <x v="2"/>
    <n v="198000"/>
  </r>
  <r>
    <n v="1022901"/>
    <x v="5"/>
    <x v="1"/>
    <x v="2"/>
    <s v="1022901"/>
    <s v="GO Panc Tec S/Cue L@ Fi CJ Ch AP"/>
    <s v="Panceta"/>
    <s v="Panceta s/Cuero"/>
    <x v="9"/>
    <m/>
    <m/>
    <m/>
    <m/>
    <m/>
    <x v="1"/>
    <x v="5"/>
    <n v="8391.4320000000007"/>
    <n v="0"/>
    <x v="2"/>
    <n v="3000"/>
  </r>
  <r>
    <n v="1022918"/>
    <x v="5"/>
    <x v="1"/>
    <x v="2"/>
    <s v="1022918"/>
    <s v="GO Lom Tocino@ Cj 20k AA"/>
    <s v="Grasas"/>
    <s v="Grasa Lomo Tocino"/>
    <x v="8"/>
    <m/>
    <m/>
    <m/>
    <m/>
    <m/>
    <x v="1"/>
    <x v="5"/>
    <n v="82658.111000000004"/>
    <n v="0"/>
    <x v="2"/>
    <n v="0"/>
  </r>
  <r>
    <n v="1022919"/>
    <x v="5"/>
    <x v="1"/>
    <x v="2"/>
    <s v="1022919"/>
    <s v="GO MM LOIN S VP@ Cj 10k AP"/>
    <s v="Lomo"/>
    <s v="Lomo MM Loin"/>
    <x v="9"/>
    <m/>
    <m/>
    <m/>
    <m/>
    <m/>
    <x v="1"/>
    <x v="5"/>
    <n v="20195.894"/>
    <n v="0"/>
    <x v="2"/>
    <n v="12000"/>
  </r>
  <r>
    <n v="1022921"/>
    <x v="5"/>
    <x v="1"/>
    <x v="2"/>
    <s v="1022921"/>
    <s v="GO Gord Chic@ Cj 20k AS"/>
    <s v="Grasas"/>
    <s v="Grasa Gordura"/>
    <x v="0"/>
    <m/>
    <m/>
    <m/>
    <m/>
    <m/>
    <x v="1"/>
    <x v="5"/>
    <n v="42135.692000000003"/>
    <n v="0"/>
    <x v="2"/>
    <n v="0"/>
  </r>
  <r>
    <n v="1022928"/>
    <x v="5"/>
    <x v="1"/>
    <x v="2"/>
    <s v="1022928"/>
    <s v="GO Cue Granel Esp CC@Cj 20k AS"/>
    <s v="Cueros"/>
    <s v="Cuero Mixto"/>
    <x v="0"/>
    <m/>
    <m/>
    <m/>
    <m/>
    <m/>
    <x v="1"/>
    <x v="5"/>
    <n v="6615.6310000000003"/>
    <n v="0"/>
    <x v="2"/>
    <n v="0"/>
  </r>
  <r>
    <n v="1022930"/>
    <x v="5"/>
    <x v="1"/>
    <x v="2"/>
    <s v="1022930"/>
    <s v="GO Panc S/cue Hem@ Cj Panc TJ AS"/>
    <s v="Panceta"/>
    <s v="Panceta s/Cuero"/>
    <x v="4"/>
    <m/>
    <m/>
    <m/>
    <m/>
    <m/>
    <x v="1"/>
    <x v="5"/>
    <n v="17482.449000000001"/>
    <n v="0"/>
    <x v="2"/>
    <n v="0"/>
  </r>
  <r>
    <n v="1022939"/>
    <x v="5"/>
    <x v="1"/>
    <x v="2"/>
    <s v="1022939"/>
    <s v="GO Pta Cost@ Bo Cj 20k AS"/>
    <s v="Cost-Pec"/>
    <s v="Cost-Pec Trozos"/>
    <x v="2"/>
    <m/>
    <m/>
    <m/>
    <m/>
    <m/>
    <x v="1"/>
    <x v="5"/>
    <n v="91293.856"/>
    <n v="0"/>
    <x v="2"/>
    <n v="0"/>
  </r>
  <r>
    <n v="1022940"/>
    <x v="5"/>
    <x v="1"/>
    <x v="2"/>
    <s v="1022940"/>
    <s v="GO PernilM 1 kg down@ Cj 20k AS"/>
    <s v="Pernil"/>
    <s v="Pernil Mano"/>
    <x v="2"/>
    <m/>
    <m/>
    <m/>
    <m/>
    <m/>
    <x v="1"/>
    <x v="5"/>
    <n v="3007.9940000000001"/>
    <n v="0"/>
    <x v="2"/>
    <n v="0"/>
  </r>
  <r>
    <n v="1022941"/>
    <x v="5"/>
    <x v="1"/>
    <x v="2"/>
    <s v="1022941"/>
    <s v="GO PernilM 1-1.3 kg@ Cj 20k AS"/>
    <s v="Pernil"/>
    <s v="Pernil Mano"/>
    <x v="2"/>
    <m/>
    <m/>
    <m/>
    <m/>
    <m/>
    <x v="1"/>
    <x v="5"/>
    <n v="66175.664999999994"/>
    <n v="0"/>
    <x v="2"/>
    <n v="0"/>
  </r>
  <r>
    <n v="1022943"/>
    <x v="5"/>
    <x v="1"/>
    <x v="2"/>
    <s v="1022943"/>
    <s v="GO Lom Ctro@ Cj 16k AS"/>
    <s v="Lomo"/>
    <s v="Lomo Centro"/>
    <x v="2"/>
    <m/>
    <m/>
    <m/>
    <m/>
    <m/>
    <x v="1"/>
    <x v="5"/>
    <n v="1403.8019999999999"/>
    <n v="0"/>
    <x v="2"/>
    <n v="0"/>
  </r>
  <r>
    <n v="1022945"/>
    <x v="5"/>
    <x v="1"/>
    <x v="2"/>
    <s v="1022945"/>
    <s v="GO Mantec@ Cj 20k AS"/>
    <s v="Grasas"/>
    <s v="Grasa Interior"/>
    <x v="2"/>
    <m/>
    <m/>
    <m/>
    <m/>
    <m/>
    <x v="1"/>
    <x v="5"/>
    <n v="75539.462"/>
    <n v="0"/>
    <x v="2"/>
    <n v="0"/>
  </r>
  <r>
    <n v="1022985"/>
    <x v="5"/>
    <x v="1"/>
    <x v="2"/>
    <s v="1022985"/>
    <s v="GO Lom Vet Mad@ Cj 8,5k TJ"/>
    <s v="Lomo"/>
    <s v="Lomo Vetado"/>
    <x v="4"/>
    <m/>
    <m/>
    <m/>
    <m/>
    <m/>
    <x v="1"/>
    <x v="5"/>
    <n v="5374.3689999999997"/>
    <n v="0"/>
    <x v="2"/>
    <n v="0"/>
  </r>
  <r>
    <n v="1022987"/>
    <x v="5"/>
    <x v="1"/>
    <x v="2"/>
    <s v="1022987"/>
    <s v="GO Lom Tocino@ Bo Cj 20k AP"/>
    <s v="Plancha"/>
    <s v="Plancha s/Cuero"/>
    <x v="9"/>
    <m/>
    <m/>
    <m/>
    <m/>
    <m/>
    <x v="1"/>
    <x v="5"/>
    <n v="76669.615999999995"/>
    <n v="0"/>
    <x v="2"/>
    <n v="24000"/>
  </r>
  <r>
    <n v="1022995"/>
    <x v="5"/>
    <x v="1"/>
    <x v="2"/>
    <s v="1022995"/>
    <s v="GO Panc Tec /C cue S/H@ Cj 20k AS"/>
    <s v="Panceta"/>
    <s v="Panceta c/Cuero"/>
    <x v="2"/>
    <m/>
    <m/>
    <m/>
    <m/>
    <m/>
    <x v="1"/>
    <x v="5"/>
    <n v="1999.9970000000001"/>
    <n v="0"/>
    <x v="2"/>
    <n v="0"/>
  </r>
  <r>
    <n v="1023034"/>
    <x v="5"/>
    <x v="1"/>
    <x v="2"/>
    <s v="1023034"/>
    <s v="GO Forro Pal@ Bo Cj 20k AS"/>
    <s v="Cueros"/>
    <s v="Cuero Forro"/>
    <x v="2"/>
    <m/>
    <m/>
    <m/>
    <m/>
    <m/>
    <x v="1"/>
    <x v="5"/>
    <n v="158891.38099999999"/>
    <n v="0"/>
    <x v="2"/>
    <n v="72000"/>
  </r>
  <r>
    <n v="1023037"/>
    <x v="5"/>
    <x v="1"/>
    <x v="2"/>
    <s v="1023037"/>
    <s v="GO Panc S/cue@ Cj Panc 16k AS"/>
    <s v="Panceta"/>
    <s v="Panceta s/Cuero"/>
    <x v="4"/>
    <m/>
    <m/>
    <m/>
    <m/>
    <m/>
    <x v="1"/>
    <x v="5"/>
    <n v="121000.00199999999"/>
    <n v="0"/>
    <x v="2"/>
    <n v="22000"/>
  </r>
  <r>
    <n v="1023038"/>
    <x v="5"/>
    <x v="1"/>
    <x v="2"/>
    <s v="1023038"/>
    <s v="GO Lom Vet@ Cj 8k AS"/>
    <s v="Lomo"/>
    <s v="Lomo Vetado"/>
    <x v="4"/>
    <m/>
    <m/>
    <m/>
    <m/>
    <m/>
    <x v="1"/>
    <x v="5"/>
    <n v="103776.49400000001"/>
    <n v="0"/>
    <x v="2"/>
    <n v="44000"/>
  </r>
  <r>
    <n v="1023055"/>
    <x v="5"/>
    <x v="1"/>
    <x v="2"/>
    <s v="1023055"/>
    <s v="GO Lom Vet M@ Fi Cj Lom Vet AP"/>
    <s v="Lomo"/>
    <s v="Lomo Vetado"/>
    <x v="9"/>
    <m/>
    <m/>
    <m/>
    <m/>
    <m/>
    <x v="1"/>
    <x v="5"/>
    <n v="4267.9790000000003"/>
    <n v="0"/>
    <x v="2"/>
    <n v="0"/>
  </r>
  <r>
    <n v="1023090"/>
    <x v="5"/>
    <x v="1"/>
    <x v="2"/>
    <s v="1023090"/>
    <s v="GO Panc S/cue S/h@ Cj Panc 16k AS"/>
    <s v="Panceta"/>
    <s v="Panceta s/Cuero"/>
    <x v="4"/>
    <m/>
    <m/>
    <m/>
    <m/>
    <m/>
    <x v="1"/>
    <x v="5"/>
    <n v="21958.221000000001"/>
    <n v="0"/>
    <x v="2"/>
    <n v="0"/>
  </r>
  <r>
    <n v="1023093"/>
    <x v="5"/>
    <x v="1"/>
    <x v="2"/>
    <s v="1023093"/>
    <s v="GO Cordon Lom@ Bo Cj 20k AS"/>
    <s v="Recortes"/>
    <s v="Recortes No Magro"/>
    <x v="2"/>
    <m/>
    <m/>
    <m/>
    <m/>
    <m/>
    <x v="1"/>
    <x v="5"/>
    <n v="63203.538"/>
    <n v="0"/>
    <x v="2"/>
    <n v="0"/>
  </r>
  <r>
    <n v="1023109"/>
    <x v="5"/>
    <x v="1"/>
    <x v="2"/>
    <s v="1023109"/>
    <s v="GO Reco 20/80 @ Cj 20k AS"/>
    <s v="Grasas"/>
    <s v="Grasa Gordura"/>
    <x v="2"/>
    <m/>
    <m/>
    <m/>
    <m/>
    <m/>
    <x v="1"/>
    <x v="5"/>
    <n v="30944.339"/>
    <n v="0"/>
    <x v="2"/>
    <n v="0"/>
  </r>
  <r>
    <n v="1023110"/>
    <x v="5"/>
    <x v="1"/>
    <x v="2"/>
    <s v="1023110"/>
    <s v="GO Pna Forro@ Bo Cj 20k AS"/>
    <s v="Cueros"/>
    <s v="Cuero Forro"/>
    <x v="2"/>
    <m/>
    <m/>
    <m/>
    <m/>
    <m/>
    <x v="1"/>
    <x v="5"/>
    <n v="117516.996"/>
    <n v="0"/>
    <x v="2"/>
    <n v="0"/>
  </r>
  <r>
    <n v="1023123"/>
    <x v="5"/>
    <x v="1"/>
    <x v="2"/>
    <s v="1023123"/>
    <s v="GO Lom Vet@ Cj 9k AS"/>
    <s v="Lomo"/>
    <s v="Lomo Vetado"/>
    <x v="8"/>
    <m/>
    <m/>
    <m/>
    <m/>
    <m/>
    <x v="1"/>
    <x v="5"/>
    <n v="1830.615"/>
    <n v="0"/>
    <x v="2"/>
    <n v="0"/>
  </r>
  <r>
    <n v="1023143"/>
    <x v="5"/>
    <x v="1"/>
    <x v="2"/>
    <s v="1023143"/>
    <s v="GO Platead@ Fi Cj 20k AS"/>
    <s v="Prolijado"/>
    <s v="Prolijado Plateada"/>
    <x v="2"/>
    <m/>
    <m/>
    <m/>
    <m/>
    <m/>
    <x v="1"/>
    <x v="5"/>
    <n v="2000"/>
    <n v="0"/>
    <x v="2"/>
    <n v="0"/>
  </r>
  <r>
    <n v="1023144"/>
    <x v="5"/>
    <x v="1"/>
    <x v="2"/>
    <s v="1023144"/>
    <s v="GO Papda C/Cue granel@ Bo Cj AS"/>
    <s v="Plancha"/>
    <s v="Plancha c/Cuero"/>
    <x v="4"/>
    <m/>
    <m/>
    <m/>
    <m/>
    <m/>
    <x v="1"/>
    <x v="5"/>
    <n v="68698.728000000003"/>
    <n v="0"/>
    <x v="2"/>
    <n v="0"/>
  </r>
  <r>
    <n v="1023157"/>
    <x v="5"/>
    <x v="1"/>
    <x v="2"/>
    <s v="1023157"/>
    <s v="GO Lom Tocin@ Cj 20k AS"/>
    <s v="Grasas"/>
    <s v="Grasa Lomo Tocino"/>
    <x v="2"/>
    <m/>
    <m/>
    <m/>
    <m/>
    <m/>
    <x v="1"/>
    <x v="5"/>
    <n v="123500"/>
    <n v="0"/>
    <x v="2"/>
    <n v="0"/>
  </r>
  <r>
    <n v="1023163"/>
    <x v="5"/>
    <x v="1"/>
    <x v="2"/>
    <s v="1023163"/>
    <s v="GO Lom Vet &gt;2.0@ Fi Cj 8k AP"/>
    <s v="Lomo"/>
    <s v="Lomo Vetado"/>
    <x v="9"/>
    <m/>
    <m/>
    <m/>
    <m/>
    <m/>
    <x v="1"/>
    <x v="5"/>
    <n v="30765.623"/>
    <n v="0"/>
    <x v="2"/>
    <n v="16000"/>
  </r>
  <r>
    <n v="1023184"/>
    <x v="5"/>
    <x v="1"/>
    <x v="2"/>
    <s v="1023184"/>
    <s v="GO CC Loin L S/Tec@ Fi Cj 16k AS"/>
    <s v="Lomo"/>
    <s v="Lomo CC Loin"/>
    <x v="8"/>
    <m/>
    <m/>
    <m/>
    <m/>
    <m/>
    <x v="1"/>
    <x v="5"/>
    <n v="1800.6289999999999"/>
    <n v="0"/>
    <x v="2"/>
    <n v="0"/>
  </r>
  <r>
    <n v="1023190"/>
    <x v="5"/>
    <x v="1"/>
    <x v="2"/>
    <s v="1023190"/>
    <s v="GO Pana s/Corazon@ Bo Cj 20k AS"/>
    <s v="Subprod"/>
    <s v="Subprod Visceras"/>
    <x v="5"/>
    <m/>
    <m/>
    <m/>
    <m/>
    <m/>
    <x v="1"/>
    <x v="5"/>
    <n v="265041.087"/>
    <n v="0"/>
    <x v="2"/>
    <n v="0"/>
  </r>
  <r>
    <n v="1023194"/>
    <x v="5"/>
    <x v="1"/>
    <x v="2"/>
    <s v="1023194"/>
    <s v="GO Cne Falda Panc@ Bo Cj AP"/>
    <s v="Panceta"/>
    <s v="Panceta s/Cuero"/>
    <x v="9"/>
    <m/>
    <m/>
    <m/>
    <m/>
    <m/>
    <x v="1"/>
    <x v="5"/>
    <n v="5332.9960000000001"/>
    <n v="0"/>
    <x v="2"/>
    <n v="6000"/>
  </r>
  <r>
    <n v="1023218"/>
    <x v="5"/>
    <x v="1"/>
    <x v="2"/>
    <s v="1023218"/>
    <s v="GO Estomago Pouch@ 20k AS"/>
    <s v="Subprod"/>
    <s v="Subprod Visceras"/>
    <x v="6"/>
    <m/>
    <m/>
    <m/>
    <m/>
    <m/>
    <x v="1"/>
    <x v="5"/>
    <n v="113303.181"/>
    <n v="0"/>
    <x v="2"/>
    <n v="0"/>
  </r>
  <r>
    <n v="1023265"/>
    <x v="5"/>
    <x v="1"/>
    <x v="2"/>
    <s v="1023265"/>
    <s v="GO Pta Cos 2h@ Bo Cj 10k AS"/>
    <s v="Cost-Pec"/>
    <s v="Cost-Pec Trozos"/>
    <x v="8"/>
    <m/>
    <m/>
    <m/>
    <m/>
    <m/>
    <x v="1"/>
    <x v="5"/>
    <n v="5403.2290000000003"/>
    <n v="0"/>
    <x v="2"/>
    <n v="0"/>
  </r>
  <r>
    <n v="1023273"/>
    <x v="5"/>
    <x v="1"/>
    <x v="2"/>
    <s v="1023273"/>
    <s v="GO Posta Negra@ Va Cj 20k"/>
    <s v="Pierna"/>
    <s v="Pierna Pulpa Fina"/>
    <x v="5"/>
    <m/>
    <m/>
    <m/>
    <m/>
    <m/>
    <x v="1"/>
    <x v="5"/>
    <n v="50248.559000000001"/>
    <n v="0"/>
    <x v="2"/>
    <n v="0"/>
  </r>
  <r>
    <n v="1023274"/>
    <x v="5"/>
    <x v="1"/>
    <x v="2"/>
    <s v="1023274"/>
    <s v="GO Ganso S/g S/abst @ Va Cj 12k"/>
    <s v="Pierna"/>
    <s v="Pierna Pulpa Fina"/>
    <x v="5"/>
    <m/>
    <m/>
    <m/>
    <m/>
    <m/>
    <x v="1"/>
    <x v="5"/>
    <n v="15897.136"/>
    <n v="0"/>
    <x v="2"/>
    <n v="0"/>
  </r>
  <r>
    <n v="1023276"/>
    <x v="5"/>
    <x v="1"/>
    <x v="2"/>
    <s v="1023276"/>
    <s v="GO Rosada@ Va Cj 20k"/>
    <s v="Pierna"/>
    <s v="Pierna Pulpa Fina"/>
    <x v="5"/>
    <m/>
    <m/>
    <m/>
    <m/>
    <m/>
    <x v="1"/>
    <x v="5"/>
    <n v="27616.466"/>
    <n v="0"/>
    <x v="2"/>
    <n v="0"/>
  </r>
  <r>
    <n v="1023283"/>
    <x v="5"/>
    <x v="1"/>
    <x v="2"/>
    <s v="1023283"/>
    <s v="GO Grasa Chaleco@ Cj 10k AS"/>
    <s v="Subprod"/>
    <s v="Subprod Grasa"/>
    <x v="4"/>
    <m/>
    <m/>
    <m/>
    <m/>
    <m/>
    <x v="1"/>
    <x v="5"/>
    <n v="80008.971999999994"/>
    <n v="0"/>
    <x v="2"/>
    <n v="0"/>
  </r>
  <r>
    <n v="1023291"/>
    <x v="5"/>
    <x v="1"/>
    <x v="2"/>
    <s v="1023291"/>
    <s v="GO Hso Costilla 4x 5kg @ Cj 20k AS"/>
    <s v="Huesos"/>
    <s v="Huesos Cuarto Centra"/>
    <x v="2"/>
    <m/>
    <m/>
    <m/>
    <m/>
    <m/>
    <x v="1"/>
    <x v="5"/>
    <n v="33708.553"/>
    <n v="0"/>
    <x v="2"/>
    <n v="0"/>
  </r>
  <r>
    <n v="1023301"/>
    <x v="5"/>
    <x v="1"/>
    <x v="2"/>
    <s v="1023301"/>
    <s v="GO CC Loin LL@ Bo Cj Lom Mad AP"/>
    <s v="Lomo"/>
    <s v="Lomo CC Loin"/>
    <x v="9"/>
    <m/>
    <m/>
    <m/>
    <m/>
    <m/>
    <x v="1"/>
    <x v="5"/>
    <n v="23500.001"/>
    <n v="0"/>
    <x v="2"/>
    <n v="0"/>
  </r>
  <r>
    <n v="1023302"/>
    <x v="5"/>
    <x v="1"/>
    <x v="2"/>
    <s v="1023302"/>
    <s v="GO Mantec@ Cj 20k AS"/>
    <s v="Grasas"/>
    <s v="Grasa Interior"/>
    <x v="6"/>
    <m/>
    <m/>
    <m/>
    <m/>
    <m/>
    <x v="1"/>
    <x v="5"/>
    <n v="1888.365"/>
    <n v="0"/>
    <x v="2"/>
    <n v="0"/>
  </r>
  <r>
    <n v="1023306"/>
    <x v="5"/>
    <x v="1"/>
    <x v="2"/>
    <s v="1023306"/>
    <s v="GO Cue granel@ Bo Cj 20k AS"/>
    <s v="Cueros"/>
    <s v="Cuero Mixto"/>
    <x v="2"/>
    <m/>
    <m/>
    <m/>
    <m/>
    <m/>
    <x v="1"/>
    <x v="5"/>
    <n v="308235.47399999999"/>
    <n v="0"/>
    <x v="2"/>
    <n v="0"/>
  </r>
  <r>
    <n v="1023307"/>
    <x v="5"/>
    <x v="1"/>
    <x v="2"/>
    <s v="1023307"/>
    <s v="GO Pulmon@ Cj 20k AS"/>
    <s v="Subprod"/>
    <s v="Subprod Visceras"/>
    <x v="4"/>
    <m/>
    <m/>
    <m/>
    <m/>
    <m/>
    <x v="1"/>
    <x v="5"/>
    <n v="52022.203000000001"/>
    <n v="0"/>
    <x v="2"/>
    <n v="0"/>
  </r>
  <r>
    <n v="1023318"/>
    <x v="5"/>
    <x v="1"/>
    <x v="2"/>
    <s v="1023318"/>
    <s v="GO Reco 80/20 @ Bo Cj 20k AS"/>
    <s v="Recortes"/>
    <s v="Recortes No Magro"/>
    <x v="6"/>
    <m/>
    <m/>
    <m/>
    <m/>
    <m/>
    <x v="1"/>
    <x v="5"/>
    <n v="608.00199999999995"/>
    <n v="0"/>
    <x v="2"/>
    <n v="0"/>
  </r>
  <r>
    <n v="1023319"/>
    <x v="5"/>
    <x v="1"/>
    <x v="2"/>
    <s v="1023319"/>
    <s v="GO Reco 90/10 @ Bo Cj 20k AS"/>
    <s v="Recortes"/>
    <s v="Recortes No Magro"/>
    <x v="6"/>
    <m/>
    <m/>
    <m/>
    <m/>
    <m/>
    <x v="1"/>
    <x v="5"/>
    <n v="195.797"/>
    <n v="0"/>
    <x v="2"/>
    <n v="0"/>
  </r>
  <r>
    <n v="1023324"/>
    <x v="5"/>
    <x v="1"/>
    <x v="2"/>
    <s v="1023324"/>
    <s v="GO PpPna 59@ Cj 20k AS"/>
    <s v="Pierna"/>
    <s v="Pierna Pulpa"/>
    <x v="6"/>
    <m/>
    <m/>
    <m/>
    <m/>
    <m/>
    <x v="1"/>
    <x v="5"/>
    <n v="43210.976999999999"/>
    <n v="0"/>
    <x v="2"/>
    <n v="0"/>
  </r>
  <r>
    <n v="1023326"/>
    <x v="5"/>
    <x v="1"/>
    <x v="2"/>
    <s v="1023326"/>
    <s v="GO Corazón Partido@ Cj 10k AS"/>
    <s v="Subprod"/>
    <s v="Subprod Visceras"/>
    <x v="4"/>
    <m/>
    <m/>
    <m/>
    <m/>
    <m/>
    <x v="1"/>
    <x v="5"/>
    <n v="44271.525999999998"/>
    <n v="0"/>
    <x v="2"/>
    <n v="24000"/>
  </r>
  <r>
    <n v="1023329"/>
    <x v="5"/>
    <x v="1"/>
    <x v="2"/>
    <s v="1023329"/>
    <s v="GO Cue Papda CP@ Cj 20k AS"/>
    <s v="Cueros"/>
    <s v="Cuero Papada"/>
    <x v="3"/>
    <m/>
    <m/>
    <m/>
    <m/>
    <m/>
    <x v="1"/>
    <x v="5"/>
    <n v="25626.553"/>
    <n v="0"/>
    <x v="2"/>
    <n v="0"/>
  </r>
  <r>
    <n v="1023349"/>
    <x v="5"/>
    <x v="1"/>
    <x v="2"/>
    <s v="1023349"/>
    <s v="GO Lom Tecla VP@ Cj Lom Ctro"/>
    <s v="Lomo"/>
    <s v="Lomo Centro"/>
    <x v="9"/>
    <m/>
    <m/>
    <m/>
    <m/>
    <m/>
    <x v="1"/>
    <x v="5"/>
    <n v="4999.9970000000003"/>
    <n v="0"/>
    <x v="2"/>
    <n v="2500"/>
  </r>
  <r>
    <n v="1023350"/>
    <x v="5"/>
    <x v="1"/>
    <x v="2"/>
    <s v="1023350"/>
    <s v="Lom Vet &gt;2.0@ VP Cj Lom Vet AP"/>
    <s v="Lomo"/>
    <s v="Lomo Vetado"/>
    <x v="9"/>
    <m/>
    <m/>
    <m/>
    <m/>
    <m/>
    <x v="1"/>
    <x v="5"/>
    <n v="15802.953"/>
    <n v="0"/>
    <x v="2"/>
    <n v="11000"/>
  </r>
  <r>
    <n v="1023351"/>
    <x v="5"/>
    <x v="1"/>
    <x v="2"/>
    <s v="1023351"/>
    <s v="GO Panc S/tec L @VP Cj AP"/>
    <s v="Panceta"/>
    <s v="Panceta s/Cuero"/>
    <x v="9"/>
    <m/>
    <m/>
    <m/>
    <m/>
    <m/>
    <x v="1"/>
    <x v="5"/>
    <n v="7837.7650000000003"/>
    <n v="0"/>
    <x v="2"/>
    <n v="0"/>
  </r>
  <r>
    <n v="1023352"/>
    <x v="5"/>
    <x v="1"/>
    <x v="2"/>
    <s v="1023352"/>
    <s v="GO Panc Tec S/cue@ R VP Cj ch AP"/>
    <s v="Panceta"/>
    <s v="Panceta s/Cuero"/>
    <x v="9"/>
    <m/>
    <m/>
    <m/>
    <m/>
    <m/>
    <x v="1"/>
    <x v="5"/>
    <n v="50562.83"/>
    <n v="0"/>
    <x v="2"/>
    <n v="0"/>
  </r>
  <r>
    <n v="1023354"/>
    <x v="5"/>
    <x v="1"/>
    <x v="2"/>
    <s v="1023354"/>
    <s v="GO PernilM 1 kg down@ Cj 10k AS"/>
    <s v="Pernil"/>
    <s v="Pernil Mano"/>
    <x v="2"/>
    <m/>
    <m/>
    <m/>
    <m/>
    <m/>
    <x v="1"/>
    <x v="5"/>
    <n v="60907.824000000001"/>
    <n v="0"/>
    <x v="2"/>
    <n v="0"/>
  </r>
  <r>
    <n v="1023355"/>
    <x v="5"/>
    <x v="1"/>
    <x v="2"/>
    <s v="1023355"/>
    <s v="GO Pulmon@ Cj 20k AS"/>
    <s v="Subprod"/>
    <s v="Subprod Visceras"/>
    <x v="0"/>
    <m/>
    <m/>
    <m/>
    <m/>
    <m/>
    <x v="1"/>
    <x v="5"/>
    <n v="23994.510999999999"/>
    <n v="0"/>
    <x v="2"/>
    <n v="0"/>
  </r>
  <r>
    <n v="1023370"/>
    <x v="5"/>
    <x v="1"/>
    <x v="2"/>
    <s v="1023370"/>
    <s v="GO Pna Nor@ Cj 20k AS"/>
    <s v="Pierna"/>
    <s v="Pierna Entera"/>
    <x v="4"/>
    <m/>
    <m/>
    <m/>
    <m/>
    <m/>
    <x v="1"/>
    <x v="5"/>
    <n v="47999.999000000003"/>
    <n v="0"/>
    <x v="2"/>
    <n v="24000"/>
  </r>
  <r>
    <n v="1023371"/>
    <x v="5"/>
    <x v="1"/>
    <x v="2"/>
    <s v="1023371"/>
    <s v="GO Pal Nor@ Cj 20k AS"/>
    <s v="Paleta"/>
    <s v="Paleta Entera"/>
    <x v="4"/>
    <m/>
    <m/>
    <m/>
    <m/>
    <m/>
    <x v="1"/>
    <x v="5"/>
    <n v="47999.998"/>
    <n v="0"/>
    <x v="2"/>
    <n v="24000"/>
  </r>
  <r>
    <n v="1023372"/>
    <x v="5"/>
    <x v="1"/>
    <x v="2"/>
    <s v="1023372"/>
    <s v="GO Lom Ctro 27@ Fi Cj 20k AS"/>
    <s v="Lomo"/>
    <s v="Lomo Centro"/>
    <x v="4"/>
    <m/>
    <m/>
    <m/>
    <m/>
    <m/>
    <x v="1"/>
    <x v="5"/>
    <n v="72000"/>
    <n v="0"/>
    <x v="2"/>
    <n v="0"/>
  </r>
  <r>
    <n v="1023375"/>
    <x v="5"/>
    <x v="1"/>
    <x v="2"/>
    <s v="1023375"/>
    <s v="GO Útero @ Bo Cj 20k AS"/>
    <s v="Subprod"/>
    <s v="Subprod Tripa"/>
    <x v="6"/>
    <m/>
    <m/>
    <m/>
    <m/>
    <m/>
    <x v="1"/>
    <x v="5"/>
    <n v="4500.0010000000002"/>
    <n v="0"/>
    <x v="2"/>
    <n v="0"/>
  </r>
  <r>
    <n v="1023383"/>
    <x v="5"/>
    <x v="1"/>
    <x v="2"/>
    <s v="1023383"/>
    <s v="GO Riñón Ent@ Bo Cj 20k AS"/>
    <s v="Subprod"/>
    <s v="Subprod Visceras"/>
    <x v="6"/>
    <m/>
    <m/>
    <m/>
    <m/>
    <m/>
    <x v="1"/>
    <x v="5"/>
    <n v="76016.714000000007"/>
    <n v="0"/>
    <x v="2"/>
    <n v="0"/>
  </r>
  <r>
    <n v="1023391"/>
    <x v="5"/>
    <x v="1"/>
    <x v="2"/>
    <s v="1023391"/>
    <s v="GO Triming 90/10@ Cj 20k AS"/>
    <s v="Recortes"/>
    <s v="Recortes No Magro"/>
    <x v="7"/>
    <m/>
    <m/>
    <m/>
    <m/>
    <m/>
    <x v="1"/>
    <x v="5"/>
    <n v="27715.753000000001"/>
    <n v="0"/>
    <x v="2"/>
    <n v="0"/>
  </r>
  <r>
    <n v="1023397"/>
    <x v="5"/>
    <x v="1"/>
    <x v="2"/>
    <s v="1023397"/>
    <s v="GO Gord Esp@ Cj 20k AS"/>
    <s v="Grasas"/>
    <s v="Grasa Gordura"/>
    <x v="4"/>
    <m/>
    <m/>
    <m/>
    <m/>
    <m/>
    <x v="1"/>
    <x v="5"/>
    <n v="125088.283"/>
    <n v="0"/>
    <x v="2"/>
    <n v="0"/>
  </r>
  <r>
    <n v="1030224"/>
    <x v="5"/>
    <x v="2"/>
    <x v="0"/>
    <s v="1030224"/>
    <s v="PV Tru Larg@ Bo Cj 15k AS"/>
    <s v="Trutro"/>
    <s v="Trutro Largo"/>
    <x v="0"/>
    <n v="14324"/>
    <n v="129676"/>
    <n v="144000"/>
    <n v="14324"/>
    <n v="129676"/>
    <x v="29"/>
    <x v="683"/>
    <m/>
    <n v="-14000"/>
    <x v="1"/>
    <n v="96000"/>
  </r>
  <r>
    <n v="1030230"/>
    <x v="5"/>
    <x v="2"/>
    <x v="0"/>
    <s v="1030230"/>
    <s v="PV Piel Tru@ Bo Cj SO"/>
    <s v="Recortes"/>
    <s v="Recortes Piel"/>
    <x v="0"/>
    <n v="-2147"/>
    <n v="2147"/>
    <n v="0"/>
    <n v="-2147"/>
    <n v="2147"/>
    <x v="77"/>
    <x v="5"/>
    <m/>
    <n v="0"/>
    <x v="2"/>
    <n v="0"/>
  </r>
  <r>
    <n v="1030332"/>
    <x v="5"/>
    <x v="2"/>
    <x v="0"/>
    <s v="1030332"/>
    <s v="PV Tru Ala@ Ex Bo Cj AS"/>
    <s v="Ala"/>
    <s v="Ala Trutro"/>
    <x v="1"/>
    <n v="-411"/>
    <n v="48212"/>
    <n v="47801"/>
    <n v="-411"/>
    <n v="48212"/>
    <x v="669"/>
    <x v="5"/>
    <m/>
    <n v="47801"/>
    <x v="0"/>
    <n v="0"/>
  </r>
  <r>
    <n v="1030355"/>
    <x v="5"/>
    <x v="2"/>
    <x v="0"/>
    <s v="1030355"/>
    <s v="PV Rabadilla@ Bo Cj 10K AS"/>
    <s v="Varios"/>
    <s v="Varios Carcasa"/>
    <x v="1"/>
    <n v="-79879"/>
    <n v="69000"/>
    <n v="0"/>
    <n v="-79879"/>
    <n v="69000"/>
    <x v="77"/>
    <x v="5"/>
    <m/>
    <n v="0"/>
    <x v="2"/>
    <n v="0"/>
  </r>
  <r>
    <n v="1030419"/>
    <x v="5"/>
    <x v="2"/>
    <x v="0"/>
    <s v="1030419"/>
    <s v="PV Hígad@ Bo Cj 15k SO"/>
    <s v="Menudencias"/>
    <s v="Menudencias Hígado"/>
    <x v="2"/>
    <m/>
    <m/>
    <m/>
    <m/>
    <m/>
    <x v="1"/>
    <x v="3"/>
    <m/>
    <n v="-24000"/>
    <x v="1"/>
    <n v="0"/>
  </r>
  <r>
    <n v="1030498"/>
    <x v="5"/>
    <x v="2"/>
    <x v="0"/>
    <s v="1030498"/>
    <s v="PV Contre@ Bo Cj 10k AS"/>
    <s v="Menudencias"/>
    <s v="Menudencias Contre"/>
    <x v="0"/>
    <n v="0"/>
    <n v="10825"/>
    <n v="10825"/>
    <n v="0"/>
    <n v="10825"/>
    <x v="670"/>
    <x v="3"/>
    <m/>
    <n v="-13175"/>
    <x v="1"/>
    <n v="0"/>
  </r>
  <r>
    <n v="1030525"/>
    <x v="5"/>
    <x v="2"/>
    <x v="0"/>
    <s v="1030525"/>
    <s v="PV Tru Ala@ Ex blo Cj 15k SO"/>
    <s v="Ala"/>
    <s v="Ala Trutro"/>
    <x v="2"/>
    <n v="-27900"/>
    <n v="27900"/>
    <n v="0"/>
    <n v="-27900"/>
    <n v="27900"/>
    <x v="77"/>
    <x v="5"/>
    <m/>
    <n v="0"/>
    <x v="2"/>
    <n v="0"/>
  </r>
  <r>
    <n v="1030535"/>
    <x v="5"/>
    <x v="2"/>
    <x v="0"/>
    <s v="1030535"/>
    <s v="PV Tru Larg MA@ Bo Cj SO"/>
    <s v="Trutro"/>
    <s v="Trutro Largo"/>
    <x v="4"/>
    <n v="0"/>
    <n v="66000"/>
    <n v="66000"/>
    <n v="0"/>
    <n v="66000"/>
    <x v="88"/>
    <x v="78"/>
    <m/>
    <n v="0"/>
    <x v="2"/>
    <n v="22000"/>
  </r>
  <r>
    <n v="1030542"/>
    <x v="5"/>
    <x v="2"/>
    <x v="0"/>
    <s v="1030542"/>
    <s v="PV PchDeh S/p S/f@ Bo Cj 15k SO"/>
    <s v="Pech Desh"/>
    <s v="Pech Desh s/Piel"/>
    <x v="4"/>
    <n v="0"/>
    <n v="22000"/>
    <n v="22000"/>
    <n v="0"/>
    <n v="22000"/>
    <x v="94"/>
    <x v="5"/>
    <m/>
    <n v="22000"/>
    <x v="0"/>
    <n v="0"/>
  </r>
  <r>
    <n v="1030545"/>
    <x v="5"/>
    <x v="2"/>
    <x v="0"/>
    <s v="1030545"/>
    <s v="PV TruDeh Cort S/h S/p@ Bo Cj AS"/>
    <s v="Trutro Desh"/>
    <s v="Trutro Desh Corto"/>
    <x v="0"/>
    <n v="12750"/>
    <n v="11250"/>
    <n v="24000"/>
    <n v="12750"/>
    <n v="11250"/>
    <x v="7"/>
    <x v="5"/>
    <m/>
    <n v="24000"/>
    <x v="0"/>
    <n v="0"/>
  </r>
  <r>
    <n v="1030670"/>
    <x v="5"/>
    <x v="2"/>
    <x v="0"/>
    <s v="1030670"/>
    <s v="PV PchDeh S/p c/f MA@ Cj 15k AS"/>
    <s v="Pech Desh"/>
    <s v="Pech Desh s/Piel"/>
    <x v="0"/>
    <n v="19500"/>
    <n v="4500"/>
    <n v="24000"/>
    <n v="19500"/>
    <n v="4500"/>
    <x v="7"/>
    <x v="5"/>
    <m/>
    <n v="24000"/>
    <x v="0"/>
    <n v="24000"/>
  </r>
  <r>
    <n v="1030672"/>
    <x v="5"/>
    <x v="2"/>
    <x v="0"/>
    <s v="1030672"/>
    <s v="PV Tru Larg He@ Ex Bo Cj 15K AS"/>
    <s v="Trutro"/>
    <s v="Trutro Largo"/>
    <x v="1"/>
    <n v="60"/>
    <n v="0"/>
    <n v="0"/>
    <n v="60"/>
    <n v="0"/>
    <x v="77"/>
    <x v="5"/>
    <m/>
    <n v="0"/>
    <x v="2"/>
    <n v="0"/>
  </r>
  <r>
    <n v="1030720"/>
    <x v="5"/>
    <x v="2"/>
    <x v="0"/>
    <s v="1030720"/>
    <s v="PV Piel Tru@ Bo Cj AS"/>
    <s v="Recortes"/>
    <s v="Recortes Piel"/>
    <x v="7"/>
    <n v="-17504"/>
    <n v="17504"/>
    <n v="0"/>
    <n v="-17504"/>
    <n v="17504"/>
    <x v="77"/>
    <x v="5"/>
    <m/>
    <n v="0"/>
    <x v="2"/>
    <n v="0"/>
  </r>
  <r>
    <n v="1030788"/>
    <x v="5"/>
    <x v="2"/>
    <x v="0"/>
    <s v="1030788"/>
    <s v="PV Pta Ala MA@ Bo Cj AS"/>
    <s v="Ala"/>
    <s v="Ala Punta"/>
    <x v="1"/>
    <n v="-880"/>
    <n v="0"/>
    <n v="0"/>
    <n v="-880"/>
    <n v="0"/>
    <x v="77"/>
    <x v="5"/>
    <m/>
    <n v="0"/>
    <x v="2"/>
    <n v="0"/>
  </r>
  <r>
    <n v="1030239"/>
    <x v="5"/>
    <x v="2"/>
    <x v="1"/>
    <s v="1030239"/>
    <s v="PV Ctro Pta Ala 30 Lb@ Bo Cj SO"/>
    <s v="Ala"/>
    <s v="Ala Centro Punta"/>
    <x v="5"/>
    <n v="1235"/>
    <n v="22805"/>
    <n v="24041"/>
    <n v="1235"/>
    <n v="22805"/>
    <x v="671"/>
    <x v="116"/>
    <m/>
    <n v="45.983000000000175"/>
    <x v="0"/>
    <n v="0"/>
  </r>
  <r>
    <n v="1030265"/>
    <x v="5"/>
    <x v="2"/>
    <x v="1"/>
    <s v="1030265"/>
    <s v="Pv PchDeh S/p@ Jp SO"/>
    <s v="Pech Desh"/>
    <s v="Pech Desh s/Piel"/>
    <x v="7"/>
    <n v="-58000"/>
    <n v="79600"/>
    <n v="21600"/>
    <n v="-58000"/>
    <n v="79600"/>
    <x v="522"/>
    <x v="606"/>
    <m/>
    <n v="0"/>
    <x v="2"/>
    <n v="0"/>
  </r>
  <r>
    <n v="1030279"/>
    <x v="5"/>
    <x v="2"/>
    <x v="1"/>
    <s v="1030279"/>
    <s v="PV TruDeh Cort S/p@ Jp SO"/>
    <s v="Trutro Desh"/>
    <s v="Trutro Desh Corto"/>
    <x v="7"/>
    <n v="0"/>
    <n v="21600"/>
    <n v="21600"/>
    <n v="0"/>
    <n v="21600"/>
    <x v="522"/>
    <x v="606"/>
    <m/>
    <n v="0"/>
    <x v="2"/>
    <n v="0"/>
  </r>
  <r>
    <n v="1030321"/>
    <x v="5"/>
    <x v="2"/>
    <x v="1"/>
    <s v="1030321"/>
    <s v="PV Pch MA 8% 14-16 Lb@ Bo Cj 20k SO"/>
    <s v="Pech"/>
    <s v="Pech Entera"/>
    <x v="5"/>
    <n v="1879"/>
    <n v="6120"/>
    <n v="7999"/>
    <n v="1879"/>
    <n v="6120"/>
    <x v="672"/>
    <x v="5"/>
    <m/>
    <n v="7999"/>
    <x v="0"/>
    <n v="0"/>
  </r>
  <r>
    <n v="1030337"/>
    <x v="5"/>
    <x v="2"/>
    <x v="1"/>
    <s v="1030337"/>
    <s v="PV PchDeh@ Blo Cj 15k SO"/>
    <s v="Pech Desh"/>
    <s v="Pech Desh s/Piel"/>
    <x v="6"/>
    <n v="14226"/>
    <n v="225774"/>
    <n v="240000"/>
    <n v="14226"/>
    <n v="225774"/>
    <x v="95"/>
    <x v="96"/>
    <m/>
    <n v="0"/>
    <x v="2"/>
    <n v="0"/>
  </r>
  <r>
    <n v="1030360"/>
    <x v="5"/>
    <x v="2"/>
    <x v="1"/>
    <s v="1030360"/>
    <s v="PV Pch MA 15% 14-16 Lb@ Bo Cj 20k SO"/>
    <s v="Pech"/>
    <s v="Pech Entera"/>
    <x v="5"/>
    <n v="3524"/>
    <n v="5520"/>
    <n v="9044"/>
    <n v="3524"/>
    <n v="5520"/>
    <x v="673"/>
    <x v="5"/>
    <m/>
    <n v="9044"/>
    <x v="0"/>
    <n v="0"/>
  </r>
  <r>
    <n v="1030366"/>
    <x v="5"/>
    <x v="2"/>
    <x v="1"/>
    <s v="1030366"/>
    <s v="PV Pch MA 8% 12-14 Lb@ Bo Cj 20k SO"/>
    <s v="Pech"/>
    <s v="Pech Entera"/>
    <x v="5"/>
    <n v="-4581"/>
    <n v="2520"/>
    <n v="0"/>
    <n v="-4581"/>
    <n v="2520"/>
    <x v="77"/>
    <x v="5"/>
    <m/>
    <n v="0"/>
    <x v="2"/>
    <n v="0"/>
  </r>
  <r>
    <n v="1030370"/>
    <x v="5"/>
    <x v="2"/>
    <x v="1"/>
    <s v="1030370"/>
    <s v="PV Triming Pch@ Cj 40 Lbs SO"/>
    <s v="Recortes"/>
    <s v="Recortes Estándar"/>
    <x v="5"/>
    <n v="4869"/>
    <n v="7151"/>
    <n v="12020"/>
    <n v="4869"/>
    <n v="7151"/>
    <x v="137"/>
    <x v="378"/>
    <m/>
    <n v="22.492000000000189"/>
    <x v="0"/>
    <n v="0"/>
  </r>
  <r>
    <n v="1030376"/>
    <x v="5"/>
    <x v="2"/>
    <x v="1"/>
    <s v="1030376"/>
    <s v="PV Pch MA 8% 16-18 Lb@ Bo Cj 15k SO"/>
    <s v="Pech"/>
    <s v="Pech Entera"/>
    <x v="5"/>
    <n v="1653"/>
    <n v="3240"/>
    <n v="4893"/>
    <n v="1653"/>
    <n v="3240"/>
    <x v="674"/>
    <x v="5"/>
    <m/>
    <n v="4893"/>
    <x v="0"/>
    <n v="0"/>
  </r>
  <r>
    <n v="1030379"/>
    <x v="5"/>
    <x v="2"/>
    <x v="1"/>
    <s v="1030379"/>
    <s v="PV PchDeh S/p@ Bo Cj 20k SO"/>
    <s v="Pech Desh"/>
    <s v="Pech Desh s/Piel"/>
    <x v="5"/>
    <n v="58029"/>
    <n v="613971"/>
    <n v="672000"/>
    <n v="58029"/>
    <n v="613971"/>
    <x v="675"/>
    <x v="684"/>
    <m/>
    <n v="139.52399999997579"/>
    <x v="0"/>
    <n v="0"/>
  </r>
  <r>
    <n v="1030388"/>
    <x v="5"/>
    <x v="2"/>
    <x v="1"/>
    <s v="1030388"/>
    <s v="PV Garra B MA@ Bo Cj 15k SO"/>
    <s v="Patas"/>
    <s v="Patas Garras"/>
    <x v="2"/>
    <n v="-8924"/>
    <n v="29275"/>
    <n v="20351"/>
    <n v="-8924"/>
    <n v="29275"/>
    <x v="676"/>
    <x v="3"/>
    <m/>
    <n v="-3649"/>
    <x v="1"/>
    <n v="0"/>
  </r>
  <r>
    <n v="1030419"/>
    <x v="5"/>
    <x v="2"/>
    <x v="1"/>
    <s v="1030419"/>
    <s v="PV Hígad@ Bo Cj 15k SO"/>
    <s v="Menudencias"/>
    <s v="Menudencias Hígado"/>
    <x v="2"/>
    <n v="-6244"/>
    <n v="12244"/>
    <n v="6000"/>
    <n v="-6244"/>
    <n v="12244"/>
    <x v="103"/>
    <x v="5"/>
    <m/>
    <n v="6000"/>
    <x v="0"/>
    <n v="0"/>
  </r>
  <r>
    <n v="1030424"/>
    <x v="5"/>
    <x v="2"/>
    <x v="1"/>
    <s v="1030424"/>
    <s v="PV PchDeh Mrps C/piel @ Cj 18k AS"/>
    <s v="Pech Desh"/>
    <s v="Pech Desh c/Piel"/>
    <x v="5"/>
    <n v="0"/>
    <n v="72000"/>
    <n v="72000"/>
    <n v="0"/>
    <n v="72000"/>
    <x v="17"/>
    <x v="616"/>
    <m/>
    <n v="14.948999999993248"/>
    <x v="0"/>
    <n v="0"/>
  </r>
  <r>
    <n v="1030452"/>
    <x v="5"/>
    <x v="2"/>
    <x v="1"/>
    <s v="1030452"/>
    <s v="PV Pech USA 10 - 12 LB@ Bo Hor Cj 11k SO"/>
    <s v="Pech Desh"/>
    <s v="Pech Desh s/Piel"/>
    <x v="5"/>
    <n v="24834"/>
    <n v="9840"/>
    <n v="32000"/>
    <n v="24834"/>
    <n v="9840"/>
    <x v="303"/>
    <x v="685"/>
    <m/>
    <n v="-14949.002999999997"/>
    <x v="1"/>
    <n v="0"/>
  </r>
  <r>
    <n v="1030461"/>
    <x v="5"/>
    <x v="2"/>
    <x v="1"/>
    <s v="1030461"/>
    <s v="PV Pech USA 8 - 10 LB@ Bo Hor Cj 11k SO"/>
    <s v="Pech Desh"/>
    <s v="Pech Desh s/Piel"/>
    <x v="5"/>
    <n v="-4464"/>
    <n v="7200"/>
    <n v="2736"/>
    <n v="-4464"/>
    <n v="7200"/>
    <x v="677"/>
    <x v="686"/>
    <m/>
    <n v="336.49800000000005"/>
    <x v="0"/>
    <n v="0"/>
  </r>
  <r>
    <n v="1030505"/>
    <x v="5"/>
    <x v="2"/>
    <x v="1"/>
    <s v="1030505"/>
    <s v="PV File s/t@ Bo Cj 18k SO"/>
    <s v="Pech Desh"/>
    <s v="Pech Desh Filete"/>
    <x v="5"/>
    <n v="-10390"/>
    <n v="0"/>
    <n v="0"/>
    <n v="-10390"/>
    <n v="0"/>
    <x v="77"/>
    <x v="5"/>
    <m/>
    <n v="0"/>
    <x v="2"/>
    <n v="0"/>
  </r>
  <r>
    <n v="1030555"/>
    <x v="5"/>
    <x v="2"/>
    <x v="1"/>
    <s v="1030555"/>
    <s v="PV Corazon@ 20k Cj SO"/>
    <s v="Menudencias"/>
    <s v="Menudencias Corazón"/>
    <x v="5"/>
    <n v="3665"/>
    <n v="11364"/>
    <n v="15029"/>
    <n v="3665"/>
    <n v="11364"/>
    <x v="678"/>
    <x v="3"/>
    <m/>
    <n v="-8971"/>
    <x v="1"/>
    <n v="0"/>
  </r>
  <r>
    <n v="1030566"/>
    <x v="5"/>
    <x v="2"/>
    <x v="1"/>
    <s v="1030566"/>
    <s v="PV Ctro Pta Ala B MA@ Bo Cj SO"/>
    <s v="Ala"/>
    <s v="Ala Centro Punta"/>
    <x v="2"/>
    <n v="4075"/>
    <n v="17133"/>
    <n v="22000"/>
    <n v="4075"/>
    <n v="17133"/>
    <x v="94"/>
    <x v="3"/>
    <m/>
    <n v="-2000"/>
    <x v="1"/>
    <n v="0"/>
  </r>
  <r>
    <n v="1030658"/>
    <x v="5"/>
    <x v="2"/>
    <x v="1"/>
    <s v="1030658"/>
    <s v="PV TruDeh Cort s/h S/p @ Cj AS"/>
    <s v="Trutro Desh"/>
    <s v="Trutro Desh Corto"/>
    <x v="6"/>
    <n v="-27154"/>
    <n v="315154"/>
    <n v="288000"/>
    <n v="-27154"/>
    <n v="315154"/>
    <x v="75"/>
    <x v="621"/>
    <m/>
    <n v="-208.32000000000698"/>
    <x v="1"/>
    <n v="0"/>
  </r>
  <r>
    <n v="1030683"/>
    <x v="5"/>
    <x v="2"/>
    <x v="1"/>
    <s v="1030683"/>
    <s v="PV Tru Larg@ Bo Cj 15k AS"/>
    <s v="Trutro"/>
    <s v="Trutro Largo"/>
    <x v="2"/>
    <n v="65723"/>
    <n v="246277"/>
    <n v="312000"/>
    <n v="65723"/>
    <n v="246277"/>
    <x v="100"/>
    <x v="119"/>
    <m/>
    <n v="0"/>
    <x v="2"/>
    <n v="0"/>
  </r>
  <r>
    <n v="1030684"/>
    <x v="5"/>
    <x v="2"/>
    <x v="1"/>
    <s v="1030684"/>
    <s v="PV Garra A MA@ Bo Cj 15k AS"/>
    <s v="Patas"/>
    <s v="Patas Garras"/>
    <x v="2"/>
    <n v="11587"/>
    <n v="25153"/>
    <n v="36739"/>
    <n v="11587"/>
    <n v="25153"/>
    <x v="679"/>
    <x v="3"/>
    <m/>
    <n v="12739"/>
    <x v="0"/>
    <n v="0"/>
  </r>
  <r>
    <n v="1030685"/>
    <x v="5"/>
    <x v="2"/>
    <x v="1"/>
    <s v="1030685"/>
    <s v="PV Ctro Pta Ala@ Bo Cj 15k AS"/>
    <s v="Ala"/>
    <s v="Ala Centro Punta"/>
    <x v="2"/>
    <n v="2577"/>
    <n v="135945"/>
    <n v="138523"/>
    <n v="2577"/>
    <n v="135945"/>
    <x v="680"/>
    <x v="128"/>
    <m/>
    <n v="-5477"/>
    <x v="1"/>
    <n v="0"/>
  </r>
  <r>
    <n v="1030686"/>
    <x v="5"/>
    <x v="2"/>
    <x v="1"/>
    <s v="1030686"/>
    <s v="PV Cog S/piel MA@ Bo Cj 15k AS"/>
    <s v="Menudencias"/>
    <s v="Menudencias Cogote"/>
    <x v="2"/>
    <n v="-24484"/>
    <n v="125653"/>
    <n v="101169"/>
    <n v="-24484"/>
    <n v="125653"/>
    <x v="681"/>
    <x v="95"/>
    <m/>
    <n v="5169"/>
    <x v="0"/>
    <n v="0"/>
  </r>
  <r>
    <n v="1030711"/>
    <x v="5"/>
    <x v="2"/>
    <x v="1"/>
    <s v="1030711"/>
    <s v="PV CONTRE S/m @Blo 15Kg Jp SO"/>
    <s v="Menudencias"/>
    <s v="Menudencias Contre"/>
    <x v="7"/>
    <n v="1694"/>
    <n v="0"/>
    <n v="1694"/>
    <n v="1694"/>
    <n v="0"/>
    <x v="682"/>
    <x v="5"/>
    <m/>
    <n v="1694"/>
    <x v="0"/>
    <n v="0"/>
  </r>
  <r>
    <n v="1030735"/>
    <x v="5"/>
    <x v="2"/>
    <x v="1"/>
    <s v="1030735"/>
    <s v="PV Cog MA 30Lb@ Bo Cj 15k SO"/>
    <s v="Menudencias"/>
    <s v="Menudencias Cogote"/>
    <x v="5"/>
    <n v="-12863"/>
    <n v="36863"/>
    <n v="24000"/>
    <n v="-12863"/>
    <n v="36863"/>
    <x v="7"/>
    <x v="116"/>
    <m/>
    <n v="4.9830000000001746"/>
    <x v="0"/>
    <n v="0"/>
  </r>
  <r>
    <n v="1030743"/>
    <x v="5"/>
    <x v="2"/>
    <x v="1"/>
    <s v="1030743"/>
    <s v="PV MA Tru Lar@ Bo Cj 16k AS"/>
    <s v="Trutro"/>
    <s v="Trutro Largo"/>
    <x v="2"/>
    <n v="-5000"/>
    <n v="10000"/>
    <n v="5000"/>
    <n v="-5000"/>
    <n v="10000"/>
    <x v="97"/>
    <x v="5"/>
    <m/>
    <n v="5000"/>
    <x v="0"/>
    <n v="0"/>
  </r>
  <r>
    <n v="1030745"/>
    <x v="5"/>
    <x v="2"/>
    <x v="1"/>
    <s v="1030745"/>
    <s v="PV Higad 40Lb@ Bo Cj 18k SO"/>
    <s v="Menudencias"/>
    <s v="Menudencias Hígado"/>
    <x v="5"/>
    <n v="-9158"/>
    <n v="9158"/>
    <n v="0"/>
    <n v="-9158"/>
    <n v="9158"/>
    <x v="77"/>
    <x v="5"/>
    <m/>
    <n v="0"/>
    <x v="2"/>
    <n v="0"/>
  </r>
  <r>
    <n v="1030773"/>
    <x v="5"/>
    <x v="2"/>
    <x v="1"/>
    <s v="1030773"/>
    <s v="PV Pch Filete 1 kg @Bo CJ 14Kg AS"/>
    <s v="Pech Desh"/>
    <s v="Pech Desh Filete"/>
    <x v="5"/>
    <n v="11812"/>
    <n v="188"/>
    <n v="12000"/>
    <n v="11812"/>
    <n v="188"/>
    <x v="21"/>
    <x v="687"/>
    <m/>
    <n v="-3159.0450000000001"/>
    <x v="1"/>
    <n v="0"/>
  </r>
  <r>
    <n v="1030782"/>
    <x v="5"/>
    <x v="2"/>
    <x v="1"/>
    <s v="1030782"/>
    <s v="PV Pech USA 12-15 LB @BO Hor Cj 15k AS"/>
    <s v="Pech Desh"/>
    <s v="Pech Desh s/Piel"/>
    <x v="5"/>
    <n v="7001"/>
    <n v="6960"/>
    <n v="13265"/>
    <n v="7001"/>
    <n v="6960"/>
    <x v="683"/>
    <x v="688"/>
    <m/>
    <n v="-1134.732"/>
    <x v="1"/>
    <n v="0"/>
  </r>
  <r>
    <n v="1030783"/>
    <x v="5"/>
    <x v="2"/>
    <x v="1"/>
    <s v="1030783"/>
    <s v="PV Pch MA 8% 18-20 Lb@ Bo Cj 20k AS"/>
    <s v="Pech"/>
    <s v="Pech Entera"/>
    <x v="5"/>
    <n v="211"/>
    <n v="120"/>
    <n v="0"/>
    <n v="211"/>
    <n v="120"/>
    <x v="77"/>
    <x v="5"/>
    <m/>
    <n v="0"/>
    <x v="2"/>
    <n v="0"/>
  </r>
  <r>
    <n v="1030784"/>
    <x v="5"/>
    <x v="2"/>
    <x v="1"/>
    <s v="1030784"/>
    <s v="PV Pch MA 15% 16-18 Lb@ Bo Cj 20k AS"/>
    <s v="Pech"/>
    <s v="Pech Entera"/>
    <x v="5"/>
    <n v="820"/>
    <n v="3600"/>
    <n v="4420"/>
    <n v="820"/>
    <n v="3600"/>
    <x v="684"/>
    <x v="5"/>
    <m/>
    <n v="4420"/>
    <x v="0"/>
    <n v="0"/>
  </r>
  <r>
    <n v="1030785"/>
    <x v="5"/>
    <x v="2"/>
    <x v="1"/>
    <s v="1030785"/>
    <s v="PV Pch MA 15% 18-20 Lb@ Bo Cj 20k AS"/>
    <s v="Pech"/>
    <s v="Pech Entera"/>
    <x v="5"/>
    <n v="260"/>
    <n v="1080"/>
    <n v="1340"/>
    <n v="260"/>
    <n v="1080"/>
    <x v="685"/>
    <x v="5"/>
    <m/>
    <n v="1340"/>
    <x v="0"/>
    <n v="0"/>
  </r>
  <r>
    <n v="1030792"/>
    <x v="5"/>
    <x v="2"/>
    <x v="1"/>
    <s v="1030792"/>
    <s v="PV Fil C/ten MA NMr@ Cj 15 kg AS"/>
    <s v="Pech Desh"/>
    <s v="Pech Desh Filete"/>
    <x v="5"/>
    <n v="0"/>
    <n v="24000"/>
    <n v="24000"/>
    <n v="0"/>
    <n v="24000"/>
    <x v="7"/>
    <x v="116"/>
    <m/>
    <n v="4.9830000000001746"/>
    <x v="0"/>
    <n v="0"/>
  </r>
  <r>
    <n v="1030792"/>
    <x v="5"/>
    <x v="2"/>
    <x v="1"/>
    <s v="1030792"/>
    <s v="PV Fil C/ten MA NMr@ Cj 15 kg AS"/>
    <s v="Pech Desh"/>
    <s v="Pech Desh Filete"/>
    <x v="6"/>
    <n v="13828"/>
    <n v="58172"/>
    <n v="72000"/>
    <n v="13828"/>
    <n v="58172"/>
    <x v="17"/>
    <x v="9"/>
    <m/>
    <n v="0"/>
    <x v="2"/>
    <n v="0"/>
  </r>
  <r>
    <n v="1030793"/>
    <x v="5"/>
    <x v="2"/>
    <x v="1"/>
    <s v="1030793"/>
    <s v="PV Pch Ent MA 15%  10-12 Lb@ Bo Cj SO"/>
    <s v="Pech"/>
    <s v="Pech Entera"/>
    <x v="5"/>
    <n v="0"/>
    <n v="720"/>
    <n v="0"/>
    <n v="0"/>
    <n v="720"/>
    <x v="77"/>
    <x v="5"/>
    <m/>
    <n v="0"/>
    <x v="2"/>
    <n v="0"/>
  </r>
  <r>
    <n v="1030794"/>
    <x v="5"/>
    <x v="2"/>
    <x v="1"/>
    <s v="1030794"/>
    <s v="PV Pch Ent MA 15%  12-14 Lb@ Bo Cj SO"/>
    <s v="Pech"/>
    <s v="Pech Entera"/>
    <x v="5"/>
    <n v="0"/>
    <n v="1080"/>
    <n v="1080"/>
    <n v="0"/>
    <n v="1080"/>
    <x v="686"/>
    <x v="5"/>
    <m/>
    <n v="1080"/>
    <x v="0"/>
    <n v="0"/>
  </r>
  <r>
    <n v="1030809"/>
    <x v="5"/>
    <x v="2"/>
    <x v="1"/>
    <s v="1030809"/>
    <s v="PV Tru Cor C/p NMr@ Bo Cj 15k AS"/>
    <s v="Trutro"/>
    <s v="Trutro Corto"/>
    <x v="6"/>
    <m/>
    <m/>
    <m/>
    <m/>
    <m/>
    <x v="1"/>
    <x v="689"/>
    <m/>
    <n v="-105"/>
    <x v="1"/>
    <n v="0"/>
  </r>
  <r>
    <n v="1030810"/>
    <x v="5"/>
    <x v="2"/>
    <x v="1"/>
    <s v="1030810"/>
    <s v="PV Tru Lar MA Mr@ LP 15k AS"/>
    <s v="Trutro"/>
    <s v="Trutro Largo"/>
    <x v="6"/>
    <m/>
    <m/>
    <m/>
    <m/>
    <m/>
    <x v="1"/>
    <x v="689"/>
    <m/>
    <n v="-105"/>
    <x v="1"/>
    <n v="0"/>
  </r>
  <r>
    <n v="1030224"/>
    <x v="5"/>
    <x v="2"/>
    <x v="2"/>
    <s v="1030224"/>
    <s v="PV Tru Larg@ Bo Cj 15k AS"/>
    <s v="Trutro"/>
    <s v="Trutro Largo"/>
    <x v="7"/>
    <m/>
    <m/>
    <m/>
    <m/>
    <m/>
    <x v="1"/>
    <x v="5"/>
    <n v="129679"/>
    <n v="0"/>
    <x v="2"/>
    <n v="96000"/>
  </r>
  <r>
    <n v="1030230"/>
    <x v="5"/>
    <x v="2"/>
    <x v="2"/>
    <s v="1030230"/>
    <s v="PV Piel Tru@ Bo Cj SO"/>
    <s v="Recortes"/>
    <s v="Recortes Piel"/>
    <x v="5"/>
    <m/>
    <m/>
    <m/>
    <m/>
    <m/>
    <x v="1"/>
    <x v="5"/>
    <n v="2146"/>
    <n v="0"/>
    <x v="2"/>
    <n v="0"/>
  </r>
  <r>
    <n v="1030239"/>
    <x v="5"/>
    <x v="2"/>
    <x v="2"/>
    <s v="1030239"/>
    <s v="PV Ctro Pta Ala 30 Lb@ Bo Cj SO"/>
    <s v="Ala"/>
    <s v="Ala Centro Punta"/>
    <x v="5"/>
    <m/>
    <m/>
    <m/>
    <m/>
    <m/>
    <x v="1"/>
    <x v="5"/>
    <n v="22803"/>
    <n v="0"/>
    <x v="2"/>
    <n v="0"/>
  </r>
  <r>
    <n v="1030265"/>
    <x v="5"/>
    <x v="2"/>
    <x v="2"/>
    <s v="1030265"/>
    <s v="Pv PchDeh S/p@ Jp SO"/>
    <s v="Pech Desh"/>
    <s v="Pech Desh s/Piel"/>
    <x v="7"/>
    <m/>
    <m/>
    <m/>
    <m/>
    <m/>
    <x v="1"/>
    <x v="5"/>
    <n v="79602"/>
    <n v="0"/>
    <x v="2"/>
    <n v="0"/>
  </r>
  <r>
    <n v="1030279"/>
    <x v="5"/>
    <x v="2"/>
    <x v="2"/>
    <s v="1030279"/>
    <s v="PV TruDeh Cort S/p@ Jp SO"/>
    <s v="Trutro Desh"/>
    <s v="Trutro Desh Corto"/>
    <x v="7"/>
    <m/>
    <m/>
    <m/>
    <m/>
    <m/>
    <x v="1"/>
    <x v="5"/>
    <n v="21601"/>
    <n v="0"/>
    <x v="2"/>
    <n v="0"/>
  </r>
  <r>
    <n v="1030321"/>
    <x v="5"/>
    <x v="2"/>
    <x v="2"/>
    <s v="1030321"/>
    <s v="PV Pch MA 8% 14-16 Lb@ Bo Cj 20k SO"/>
    <s v="Pech"/>
    <s v="Pech Entera"/>
    <x v="5"/>
    <m/>
    <m/>
    <m/>
    <m/>
    <m/>
    <x v="1"/>
    <x v="5"/>
    <n v="6123"/>
    <n v="0"/>
    <x v="2"/>
    <n v="0"/>
  </r>
  <r>
    <n v="1030332"/>
    <x v="5"/>
    <x v="2"/>
    <x v="2"/>
    <s v="1030332"/>
    <s v="PV Tru Ala@ Ex Bo Cj AS"/>
    <s v="Ala"/>
    <s v="Ala Trutro"/>
    <x v="7"/>
    <m/>
    <m/>
    <m/>
    <m/>
    <m/>
    <x v="1"/>
    <x v="5"/>
    <n v="48215"/>
    <n v="0"/>
    <x v="2"/>
    <n v="0"/>
  </r>
  <r>
    <n v="1030337"/>
    <x v="5"/>
    <x v="2"/>
    <x v="2"/>
    <s v="1030337"/>
    <s v="PV PchDeh@ Blo Cj 15k SO"/>
    <s v="Pech Desh"/>
    <s v="Pech Desh s/Piel"/>
    <x v="6"/>
    <m/>
    <m/>
    <m/>
    <m/>
    <m/>
    <x v="1"/>
    <x v="5"/>
    <n v="225775"/>
    <n v="0"/>
    <x v="2"/>
    <n v="0"/>
  </r>
  <r>
    <n v="1030355"/>
    <x v="5"/>
    <x v="2"/>
    <x v="2"/>
    <s v="1030355"/>
    <s v="PV Rabadilla@ Bo Cj 10K AS"/>
    <s v="Varios"/>
    <s v="Varios Carcasa"/>
    <x v="7"/>
    <m/>
    <m/>
    <m/>
    <m/>
    <m/>
    <x v="1"/>
    <x v="5"/>
    <n v="69001"/>
    <n v="0"/>
    <x v="2"/>
    <n v="0"/>
  </r>
  <r>
    <n v="1030360"/>
    <x v="5"/>
    <x v="2"/>
    <x v="2"/>
    <s v="1030360"/>
    <s v="PV Pch MA 15% 14-16 Lb@ Bo Cj 20k SO"/>
    <s v="Pech"/>
    <s v="Pech Entera"/>
    <x v="5"/>
    <m/>
    <m/>
    <m/>
    <m/>
    <m/>
    <x v="1"/>
    <x v="5"/>
    <n v="5522"/>
    <n v="0"/>
    <x v="2"/>
    <n v="0"/>
  </r>
  <r>
    <n v="1030366"/>
    <x v="5"/>
    <x v="2"/>
    <x v="2"/>
    <s v="1030366"/>
    <s v="PV Pch MA 8% 12-14 Lb@ Bo Cj 20k SO"/>
    <s v="Pech"/>
    <s v="Pech Entera"/>
    <x v="5"/>
    <m/>
    <m/>
    <m/>
    <m/>
    <m/>
    <x v="1"/>
    <x v="5"/>
    <n v="2520"/>
    <n v="0"/>
    <x v="2"/>
    <n v="0"/>
  </r>
  <r>
    <n v="1030370"/>
    <x v="5"/>
    <x v="2"/>
    <x v="2"/>
    <s v="1030370"/>
    <s v="PV Triming Pch@ Cj 40 Lbs SO"/>
    <s v="Recortes"/>
    <s v="Recortes Estándar"/>
    <x v="5"/>
    <m/>
    <m/>
    <m/>
    <m/>
    <m/>
    <x v="1"/>
    <x v="5"/>
    <n v="7154"/>
    <n v="0"/>
    <x v="2"/>
    <n v="0"/>
  </r>
  <r>
    <n v="1030376"/>
    <x v="5"/>
    <x v="2"/>
    <x v="2"/>
    <s v="1030376"/>
    <s v="PV Pch MA 8% 16-18 Lb@ Bo Cj 15k SO"/>
    <s v="Pech"/>
    <s v="Pech Entera"/>
    <x v="5"/>
    <m/>
    <m/>
    <m/>
    <m/>
    <m/>
    <x v="1"/>
    <x v="5"/>
    <n v="3239"/>
    <n v="0"/>
    <x v="2"/>
    <n v="0"/>
  </r>
  <r>
    <n v="1030379"/>
    <x v="5"/>
    <x v="2"/>
    <x v="2"/>
    <s v="1030379"/>
    <s v="PV PchDeh S/p@ Bo Cj 20k SO"/>
    <s v="Pech Desh"/>
    <s v="Pech Desh s/Piel"/>
    <x v="5"/>
    <m/>
    <m/>
    <m/>
    <m/>
    <m/>
    <x v="1"/>
    <x v="5"/>
    <n v="613972"/>
    <n v="0"/>
    <x v="2"/>
    <n v="0"/>
  </r>
  <r>
    <n v="1030388"/>
    <x v="5"/>
    <x v="2"/>
    <x v="2"/>
    <s v="1030388"/>
    <s v="PV Garra B MA@ Bo Cj 15k SO"/>
    <s v="Patas"/>
    <s v="Patas Garras"/>
    <x v="2"/>
    <m/>
    <m/>
    <m/>
    <m/>
    <m/>
    <x v="1"/>
    <x v="5"/>
    <n v="29280"/>
    <n v="0"/>
    <x v="2"/>
    <n v="0"/>
  </r>
  <r>
    <n v="1030419"/>
    <x v="5"/>
    <x v="2"/>
    <x v="2"/>
    <s v="1030419"/>
    <s v="PV Hígad@ Bo Cj 15k SO"/>
    <s v="Menudencias"/>
    <s v="Menudencias Hígado"/>
    <x v="2"/>
    <m/>
    <m/>
    <m/>
    <m/>
    <m/>
    <x v="1"/>
    <x v="5"/>
    <n v="12244"/>
    <n v="0"/>
    <x v="2"/>
    <n v="0"/>
  </r>
  <r>
    <n v="1030424"/>
    <x v="5"/>
    <x v="2"/>
    <x v="2"/>
    <s v="1030424"/>
    <s v="PV PchDeh Mrps C/piel @ Cj 18k AS"/>
    <s v="Pech Desh"/>
    <s v="Pech Desh c/Piel"/>
    <x v="5"/>
    <m/>
    <m/>
    <m/>
    <m/>
    <m/>
    <x v="1"/>
    <x v="5"/>
    <n v="71998"/>
    <n v="0"/>
    <x v="2"/>
    <n v="0"/>
  </r>
  <r>
    <n v="1030452"/>
    <x v="5"/>
    <x v="2"/>
    <x v="2"/>
    <s v="1030452"/>
    <s v="PV Pech USA 10 - 12 LB@ Bo Hor Cj 11k SO"/>
    <s v="Pech Desh"/>
    <s v="Pech Desh s/Piel"/>
    <x v="5"/>
    <m/>
    <m/>
    <m/>
    <m/>
    <m/>
    <x v="1"/>
    <x v="5"/>
    <n v="9835"/>
    <n v="0"/>
    <x v="2"/>
    <n v="0"/>
  </r>
  <r>
    <n v="1030461"/>
    <x v="5"/>
    <x v="2"/>
    <x v="2"/>
    <s v="1030461"/>
    <s v="PV Pech USA 8 - 10 LB@ Bo Hor Cj 11k SO"/>
    <s v="Pech Desh"/>
    <s v="Pech Desh s/Piel"/>
    <x v="5"/>
    <m/>
    <m/>
    <m/>
    <m/>
    <m/>
    <x v="1"/>
    <x v="5"/>
    <n v="7200"/>
    <n v="0"/>
    <x v="2"/>
    <n v="0"/>
  </r>
  <r>
    <n v="1030498"/>
    <x v="5"/>
    <x v="2"/>
    <x v="2"/>
    <s v="1030498"/>
    <s v="PV Contre@ Bo Cj 10k AS"/>
    <s v="Menudencias"/>
    <s v="Menudencias Contre"/>
    <x v="7"/>
    <m/>
    <m/>
    <m/>
    <m/>
    <m/>
    <x v="1"/>
    <x v="5"/>
    <n v="10823"/>
    <n v="0"/>
    <x v="2"/>
    <n v="0"/>
  </r>
  <r>
    <n v="1030506"/>
    <x v="5"/>
    <x v="2"/>
    <x v="2"/>
    <s v="1030506"/>
    <s v="PV PechDeh S/p@ Bo Cj 20k SO"/>
    <s v="Pech Desh"/>
    <s v="Pech Desh s/Piel"/>
    <x v="2"/>
    <m/>
    <m/>
    <m/>
    <m/>
    <m/>
    <x v="1"/>
    <x v="5"/>
    <n v="23999"/>
    <n v="0"/>
    <x v="2"/>
    <n v="0"/>
  </r>
  <r>
    <n v="1030525"/>
    <x v="5"/>
    <x v="2"/>
    <x v="2"/>
    <s v="1030525"/>
    <s v="PV Tru Ala@ Ex blo Cj 15k SO"/>
    <s v="Ala"/>
    <s v="Ala Trutro"/>
    <x v="2"/>
    <m/>
    <m/>
    <m/>
    <m/>
    <m/>
    <x v="1"/>
    <x v="5"/>
    <n v="27901"/>
    <n v="0"/>
    <x v="2"/>
    <n v="0"/>
  </r>
  <r>
    <n v="1030535"/>
    <x v="5"/>
    <x v="2"/>
    <x v="2"/>
    <s v="1030535"/>
    <s v="PV Tru Larg MA@ Bo Cj SO"/>
    <s v="Trutro"/>
    <s v="Trutro Largo"/>
    <x v="4"/>
    <m/>
    <m/>
    <m/>
    <m/>
    <m/>
    <x v="1"/>
    <x v="5"/>
    <n v="66001"/>
    <n v="0"/>
    <x v="2"/>
    <n v="22000"/>
  </r>
  <r>
    <n v="1030542"/>
    <x v="5"/>
    <x v="2"/>
    <x v="2"/>
    <s v="1030542"/>
    <s v="PV PchDeh S/p S/f@ Bo Cj 15k SO"/>
    <s v="Pech Desh"/>
    <s v="Pech Desh s/Piel"/>
    <x v="4"/>
    <m/>
    <m/>
    <m/>
    <m/>
    <m/>
    <x v="1"/>
    <x v="5"/>
    <n v="22002"/>
    <n v="0"/>
    <x v="2"/>
    <n v="0"/>
  </r>
  <r>
    <n v="1030545"/>
    <x v="5"/>
    <x v="2"/>
    <x v="2"/>
    <s v="1030545"/>
    <s v="PV TruDeh Cort S/h S/p@ Bo Cj AS"/>
    <s v="Trutro Desh"/>
    <s v="Trutro Desh Corto"/>
    <x v="7"/>
    <m/>
    <m/>
    <m/>
    <m/>
    <m/>
    <x v="1"/>
    <x v="5"/>
    <n v="11250"/>
    <n v="0"/>
    <x v="2"/>
    <n v="0"/>
  </r>
  <r>
    <n v="1030555"/>
    <x v="5"/>
    <x v="2"/>
    <x v="2"/>
    <s v="1030555"/>
    <s v="PV Corazon@ 20k Cj SO"/>
    <s v="Menudencias"/>
    <s v="Menudencias Corazón"/>
    <x v="5"/>
    <m/>
    <m/>
    <m/>
    <m/>
    <m/>
    <x v="1"/>
    <x v="5"/>
    <n v="11365"/>
    <n v="0"/>
    <x v="2"/>
    <n v="0"/>
  </r>
  <r>
    <n v="1030566"/>
    <x v="5"/>
    <x v="2"/>
    <x v="2"/>
    <s v="1030566"/>
    <s v="PV Ctro Pta Ala B MA@ Bo Cj SO"/>
    <s v="Ala"/>
    <s v="Ala Centro Punta"/>
    <x v="2"/>
    <m/>
    <m/>
    <m/>
    <m/>
    <m/>
    <x v="1"/>
    <x v="5"/>
    <n v="17131"/>
    <n v="0"/>
    <x v="2"/>
    <n v="0"/>
  </r>
  <r>
    <n v="1030658"/>
    <x v="5"/>
    <x v="2"/>
    <x v="2"/>
    <s v="1030658"/>
    <s v="PV TruDeh Cort s/h S/p @ Cj AS"/>
    <s v="Trutro Desh"/>
    <s v="Trutro Desh Corto"/>
    <x v="6"/>
    <m/>
    <m/>
    <m/>
    <m/>
    <m/>
    <x v="1"/>
    <x v="5"/>
    <n v="315157"/>
    <n v="0"/>
    <x v="2"/>
    <n v="0"/>
  </r>
  <r>
    <n v="1030670"/>
    <x v="5"/>
    <x v="2"/>
    <x v="2"/>
    <s v="1030670"/>
    <s v="PV PchDeh S/p c/f MA@ Cj 15k AS"/>
    <s v="Pech Desh"/>
    <s v="Pech Desh s/Piel"/>
    <x v="7"/>
    <m/>
    <m/>
    <m/>
    <m/>
    <m/>
    <x v="1"/>
    <x v="5"/>
    <n v="4503"/>
    <n v="0"/>
    <x v="2"/>
    <n v="24000"/>
  </r>
  <r>
    <n v="1030683"/>
    <x v="5"/>
    <x v="2"/>
    <x v="2"/>
    <s v="1030683"/>
    <s v="PV Tru Larg@ Bo Cj 15k AS"/>
    <s v="Trutro"/>
    <s v="Trutro Largo"/>
    <x v="2"/>
    <m/>
    <m/>
    <m/>
    <m/>
    <m/>
    <x v="1"/>
    <x v="5"/>
    <n v="246274"/>
    <n v="0"/>
    <x v="2"/>
    <n v="0"/>
  </r>
  <r>
    <n v="1030684"/>
    <x v="5"/>
    <x v="2"/>
    <x v="2"/>
    <s v="1030684"/>
    <s v="PV Garra A MA@ Bo Cj 15k AS"/>
    <s v="Patas"/>
    <s v="Patas Garras"/>
    <x v="2"/>
    <m/>
    <m/>
    <m/>
    <m/>
    <m/>
    <x v="1"/>
    <x v="5"/>
    <n v="25149"/>
    <n v="0"/>
    <x v="2"/>
    <n v="0"/>
  </r>
  <r>
    <n v="1030685"/>
    <x v="5"/>
    <x v="2"/>
    <x v="2"/>
    <s v="1030685"/>
    <s v="PV Ctro Pta Ala@ Bo Cj 15k AS"/>
    <s v="Ala"/>
    <s v="Ala Centro Punta"/>
    <x v="2"/>
    <m/>
    <m/>
    <m/>
    <m/>
    <m/>
    <x v="1"/>
    <x v="5"/>
    <n v="135943"/>
    <n v="0"/>
    <x v="2"/>
    <n v="0"/>
  </r>
  <r>
    <n v="1030686"/>
    <x v="5"/>
    <x v="2"/>
    <x v="2"/>
    <s v="1030686"/>
    <s v="PV Cog S/piel MA@ Bo Cj 15k AS"/>
    <s v="Menudencias"/>
    <s v="Menudencias Cogote"/>
    <x v="2"/>
    <m/>
    <m/>
    <m/>
    <m/>
    <m/>
    <x v="1"/>
    <x v="5"/>
    <n v="125649"/>
    <n v="0"/>
    <x v="2"/>
    <n v="0"/>
  </r>
  <r>
    <n v="1030720"/>
    <x v="5"/>
    <x v="2"/>
    <x v="2"/>
    <s v="1030720"/>
    <s v="PV Piel Tru@ Bo Cj AS"/>
    <s v="Recortes"/>
    <s v="Recortes Piel"/>
    <x v="7"/>
    <m/>
    <m/>
    <m/>
    <m/>
    <m/>
    <x v="1"/>
    <x v="5"/>
    <n v="17505"/>
    <n v="0"/>
    <x v="2"/>
    <n v="0"/>
  </r>
  <r>
    <n v="1030735"/>
    <x v="5"/>
    <x v="2"/>
    <x v="2"/>
    <s v="1030735"/>
    <s v="PV Cog MA 30Lb@ Bo Cj 15k SO"/>
    <s v="Menudencias"/>
    <s v="Menudencias Cogote"/>
    <x v="5"/>
    <m/>
    <m/>
    <m/>
    <m/>
    <m/>
    <x v="1"/>
    <x v="5"/>
    <n v="36864"/>
    <n v="0"/>
    <x v="2"/>
    <n v="0"/>
  </r>
  <r>
    <n v="1030743"/>
    <x v="5"/>
    <x v="2"/>
    <x v="2"/>
    <s v="1030743"/>
    <s v="PV MA Tru Lar@ Bo Cj 16k AS"/>
    <s v="Trutro"/>
    <s v="Trutro Largo"/>
    <x v="2"/>
    <m/>
    <m/>
    <m/>
    <m/>
    <m/>
    <x v="1"/>
    <x v="5"/>
    <n v="10002"/>
    <n v="0"/>
    <x v="2"/>
    <n v="0"/>
  </r>
  <r>
    <n v="1030745"/>
    <x v="5"/>
    <x v="2"/>
    <x v="2"/>
    <s v="1030745"/>
    <s v="PV Higad 40Lb@ Bo Cj 18k SO"/>
    <s v="Menudencias"/>
    <s v="Menudencias Hígado"/>
    <x v="5"/>
    <m/>
    <m/>
    <m/>
    <m/>
    <m/>
    <x v="1"/>
    <x v="5"/>
    <n v="9152"/>
    <n v="0"/>
    <x v="2"/>
    <n v="0"/>
  </r>
  <r>
    <n v="1030782"/>
    <x v="5"/>
    <x v="2"/>
    <x v="2"/>
    <s v="1030782"/>
    <s v="PV Pech USA 12-15 LB @BO Hor Cj 15k AS"/>
    <s v="Pech Desh"/>
    <s v="Pech Desh s/Piel"/>
    <x v="5"/>
    <m/>
    <m/>
    <m/>
    <m/>
    <m/>
    <x v="1"/>
    <x v="5"/>
    <n v="6960"/>
    <n v="0"/>
    <x v="2"/>
    <n v="0"/>
  </r>
  <r>
    <n v="1030784"/>
    <x v="5"/>
    <x v="2"/>
    <x v="2"/>
    <s v="1030784"/>
    <s v="PV Pch MA 15% 16-18 Lb@ Bo Cj 20k AS"/>
    <s v="Pech"/>
    <s v="Pech Entera"/>
    <x v="5"/>
    <m/>
    <m/>
    <m/>
    <m/>
    <m/>
    <x v="1"/>
    <x v="5"/>
    <n v="3603"/>
    <n v="0"/>
    <x v="2"/>
    <n v="0"/>
  </r>
  <r>
    <n v="1030785"/>
    <x v="5"/>
    <x v="2"/>
    <x v="2"/>
    <s v="1030785"/>
    <s v="PV Pch MA 15% 18-20 Lb@ Bo Cj 20k AS"/>
    <s v="Pech"/>
    <s v="Pech Entera"/>
    <x v="5"/>
    <m/>
    <m/>
    <m/>
    <m/>
    <m/>
    <x v="1"/>
    <x v="5"/>
    <n v="1079"/>
    <n v="0"/>
    <x v="2"/>
    <n v="0"/>
  </r>
  <r>
    <n v="1030792"/>
    <x v="5"/>
    <x v="2"/>
    <x v="2"/>
    <s v="1030792"/>
    <s v="PV Fil C/ten MA NMr@ Cj 15 kg AS"/>
    <s v="Pech Desh"/>
    <s v="Pech Desh Filete"/>
    <x v="6"/>
    <m/>
    <m/>
    <m/>
    <m/>
    <m/>
    <x v="1"/>
    <x v="5"/>
    <n v="82169"/>
    <n v="0"/>
    <x v="2"/>
    <n v="0"/>
  </r>
  <r>
    <n v="1030793"/>
    <x v="5"/>
    <x v="2"/>
    <x v="2"/>
    <s v="1030793"/>
    <s v="PV Pch Ent MA 15%  10-12 Lb@ Bo Cj SO"/>
    <s v="Pech"/>
    <s v="Pech Entera"/>
    <x v="5"/>
    <m/>
    <m/>
    <m/>
    <m/>
    <m/>
    <x v="1"/>
    <x v="5"/>
    <n v="719"/>
    <n v="0"/>
    <x v="2"/>
    <n v="0"/>
  </r>
  <r>
    <n v="1030794"/>
    <x v="5"/>
    <x v="2"/>
    <x v="2"/>
    <s v="1030794"/>
    <s v="PV Pch Ent MA 15%  12-14 Lb@ Bo Cj SO"/>
    <s v="Pech"/>
    <s v="Pech Entera"/>
    <x v="5"/>
    <m/>
    <m/>
    <m/>
    <m/>
    <m/>
    <x v="1"/>
    <x v="5"/>
    <n v="1079"/>
    <n v="0"/>
    <x v="2"/>
    <n v="0"/>
  </r>
  <r>
    <n v="1030804"/>
    <x v="5"/>
    <x v="2"/>
    <x v="2"/>
    <s v="1030804"/>
    <s v="PV Higa Indus@ Bo Jp 600k AS"/>
    <s v="Menudencias"/>
    <s v="Menudencias Hígado"/>
    <x v="7"/>
    <m/>
    <m/>
    <m/>
    <m/>
    <m/>
    <x v="1"/>
    <x v="5"/>
    <n v="4598"/>
    <n v="0"/>
    <x v="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2">
  <r>
    <x v="0"/>
    <x v="0"/>
    <s v="01.2022"/>
    <x v="0"/>
    <x v="0"/>
    <s v="Ala"/>
    <s v="Ala Trutro"/>
    <s v="1030332"/>
    <x v="0"/>
    <s v="Pavo"/>
    <m/>
    <m/>
    <n v="24000"/>
    <m/>
    <m/>
    <n v="1.4519612500000001"/>
  </r>
  <r>
    <x v="0"/>
    <x v="1"/>
    <s v="01.2022"/>
    <x v="0"/>
    <x v="0"/>
    <s v="Cazuela"/>
    <s v="Cazuela Espinazo"/>
    <s v="1011042"/>
    <x v="1"/>
    <s v="Pollo"/>
    <m/>
    <m/>
    <n v="192000"/>
    <m/>
    <m/>
    <n v="0.390213541666667"/>
  </r>
  <r>
    <x v="0"/>
    <x v="2"/>
    <s v="01.2022"/>
    <x v="0"/>
    <x v="0"/>
    <s v="Menudencias"/>
    <s v="Menudencias Contre"/>
    <s v="1012207"/>
    <x v="2"/>
    <s v="Pollo"/>
    <n v="9944"/>
    <n v="9944"/>
    <m/>
    <n v="0"/>
    <n v="0"/>
    <m/>
  </r>
  <r>
    <x v="0"/>
    <x v="3"/>
    <s v="01.2022"/>
    <x v="0"/>
    <x v="0"/>
    <s v="Menudencias"/>
    <s v="Menudencias Cabeza"/>
    <s v="1030744"/>
    <x v="3"/>
    <s v="Pavo"/>
    <n v="12000"/>
    <n v="12000"/>
    <m/>
    <n v="0.53791666666666704"/>
    <n v="0.53791666666666704"/>
    <m/>
  </r>
  <r>
    <x v="0"/>
    <x v="4"/>
    <s v="01.2022"/>
    <x v="0"/>
    <x v="0"/>
    <s v="Menudencias"/>
    <s v="Menudencias Cogote"/>
    <s v="1030635"/>
    <x v="4"/>
    <s v="Pavo"/>
    <n v="10120"/>
    <n v="10120"/>
    <m/>
    <n v="0.98794466403161996"/>
    <n v="0.98794466403161996"/>
    <m/>
  </r>
  <r>
    <x v="0"/>
    <x v="5"/>
    <s v="01.2022"/>
    <x v="0"/>
    <x v="0"/>
    <s v="Recortes"/>
    <s v="Recortes Piel"/>
    <s v="1030720"/>
    <x v="5"/>
    <s v="Pavo"/>
    <n v="10387"/>
    <n v="10387"/>
    <m/>
    <n v="0"/>
    <n v="0"/>
    <m/>
  </r>
  <r>
    <x v="0"/>
    <x v="6"/>
    <s v="01.2022"/>
    <x v="0"/>
    <x v="0"/>
    <s v="Varios"/>
    <s v="Varios Carcasa"/>
    <s v="1030355"/>
    <x v="6"/>
    <s v="Pavo"/>
    <n v="37996"/>
    <n v="37996"/>
    <n v="24000"/>
    <n v="0.98999894725760595"/>
    <n v="0.98999894725760595"/>
    <n v="0.98862499999999998"/>
  </r>
  <r>
    <x v="0"/>
    <x v="7"/>
    <s v="01.2022"/>
    <x v="0"/>
    <x v="1"/>
    <s v="Ala"/>
    <s v="Ala Trutro"/>
    <s v="1012699"/>
    <x v="7"/>
    <s v="Pollo"/>
    <m/>
    <m/>
    <n v="40"/>
    <m/>
    <m/>
    <n v="5.9124999999999996"/>
  </r>
  <r>
    <x v="0"/>
    <x v="0"/>
    <s v="01.2022"/>
    <x v="0"/>
    <x v="1"/>
    <s v="Ala"/>
    <s v="Ala Trutro"/>
    <s v="1030332"/>
    <x v="0"/>
    <s v="Pavo"/>
    <n v="120000"/>
    <n v="120000"/>
    <n v="144000"/>
    <n v="1.4879"/>
    <n v="1.4879"/>
    <n v="1.50818194444444"/>
  </r>
  <r>
    <x v="0"/>
    <x v="8"/>
    <s v="01.2022"/>
    <x v="0"/>
    <x v="1"/>
    <s v="Carne Recuperada"/>
    <s v="Carne Recuperada ADM"/>
    <s v="1012556"/>
    <x v="8"/>
    <s v="Pollo"/>
    <n v="4609"/>
    <n v="4609"/>
    <m/>
    <n v="0"/>
    <n v="0"/>
    <m/>
  </r>
  <r>
    <x v="0"/>
    <x v="9"/>
    <s v="01.2022"/>
    <x v="0"/>
    <x v="1"/>
    <s v="Carne Recuperada"/>
    <s v="Carne Recuperada ADM"/>
    <s v="1012719"/>
    <x v="9"/>
    <s v="Pollo"/>
    <n v="200000"/>
    <n v="200000"/>
    <n v="322000"/>
    <n v="0.68789500000000003"/>
    <n v="0.68789500000000003"/>
    <n v="0.84125128757764001"/>
  </r>
  <r>
    <x v="0"/>
    <x v="10"/>
    <s v="01.2022"/>
    <x v="0"/>
    <x v="1"/>
    <s v="Carne Recuperada"/>
    <s v="Carne Recuperada Pul"/>
    <s v="1011421"/>
    <x v="10"/>
    <s v="Pollo"/>
    <n v="900000"/>
    <n v="900000"/>
    <n v="504000"/>
    <n v="0.83789777777777796"/>
    <n v="0.83789777777777796"/>
    <n v="0.81115507936507902"/>
  </r>
  <r>
    <x v="0"/>
    <x v="11"/>
    <s v="01.2022"/>
    <x v="0"/>
    <x v="1"/>
    <s v="Carne Recuperada"/>
    <s v="Carne Recuperada Pul"/>
    <s v="1011558"/>
    <x v="11"/>
    <s v="Pollo"/>
    <n v="472000"/>
    <n v="472000"/>
    <n v="408000"/>
    <n v="0.83789830508474605"/>
    <n v="0.83789830508474605"/>
    <n v="1.0326027941176501"/>
  </r>
  <r>
    <x v="0"/>
    <x v="1"/>
    <s v="01.2022"/>
    <x v="0"/>
    <x v="1"/>
    <s v="Cazuela"/>
    <s v="Cazuela Espinazo"/>
    <s v="1011042"/>
    <x v="1"/>
    <s v="Pollo"/>
    <n v="48000"/>
    <n v="48000"/>
    <n v="60000"/>
    <n v="0.48789583333333297"/>
    <n v="0.48789583333333297"/>
    <n v="0.48945928500000002"/>
  </r>
  <r>
    <x v="0"/>
    <x v="12"/>
    <s v="01.2022"/>
    <x v="0"/>
    <x v="1"/>
    <s v="Chuleta"/>
    <s v="Chuleta Centro"/>
    <s v="1020017"/>
    <x v="12"/>
    <s v="Cerdo"/>
    <n v="72000"/>
    <n v="72000"/>
    <n v="72000"/>
    <n v="2.97684722222222"/>
    <n v="2.97684722222222"/>
    <n v="2.8509336111111101"/>
  </r>
  <r>
    <x v="0"/>
    <x v="13"/>
    <s v="01.2022"/>
    <x v="0"/>
    <x v="1"/>
    <s v="Chuleta"/>
    <s v="Chuleta Huesos"/>
    <s v="1021622"/>
    <x v="13"/>
    <s v="Cerdo"/>
    <n v="12000"/>
    <n v="12000"/>
    <n v="6900"/>
    <n v="8.7224166666666605"/>
    <n v="8.7224166666666605"/>
    <n v="7.7378092608695601"/>
  </r>
  <r>
    <x v="0"/>
    <x v="14"/>
    <s v="01.2022"/>
    <x v="0"/>
    <x v="1"/>
    <s v="Chuleta"/>
    <s v="Chuleta Huesos"/>
    <s v="1021623"/>
    <x v="14"/>
    <s v="Cerdo"/>
    <n v="0"/>
    <n v="0"/>
    <n v="530"/>
    <n v="0"/>
    <n v="0"/>
    <n v="3.4001084905660401"/>
  </r>
  <r>
    <x v="0"/>
    <x v="15"/>
    <s v="01.2022"/>
    <x v="0"/>
    <x v="1"/>
    <s v="Chuleta"/>
    <s v="Chuleta Huesos"/>
    <s v="1022384"/>
    <x v="15"/>
    <s v="Cerdo"/>
    <n v="0"/>
    <n v="0"/>
    <n v="619"/>
    <n v="0"/>
    <n v="0"/>
    <n v="3.4159642972536401"/>
  </r>
  <r>
    <x v="0"/>
    <x v="16"/>
    <s v="01.2022"/>
    <x v="0"/>
    <x v="1"/>
    <s v="Cueros"/>
    <s v="Cuero Back"/>
    <s v="1021187"/>
    <x v="16"/>
    <s v="Cerdo"/>
    <n v="48000"/>
    <n v="48000"/>
    <n v="12000"/>
    <n v="2.0024375000000001"/>
    <n v="2.0024375000000001"/>
    <n v="2.0643539500000001"/>
  </r>
  <r>
    <x v="0"/>
    <x v="17"/>
    <s v="01.2022"/>
    <x v="0"/>
    <x v="1"/>
    <s v="Cueros"/>
    <s v="Cuero Forro"/>
    <s v="1022196"/>
    <x v="17"/>
    <s v="Cerdo"/>
    <n v="24000"/>
    <n v="48000"/>
    <n v="48000"/>
    <n v="0.56000000000000005"/>
    <n v="0.65"/>
    <n v="0.63268749999999996"/>
  </r>
  <r>
    <x v="0"/>
    <x v="18"/>
    <s v="01.2022"/>
    <x v="0"/>
    <x v="1"/>
    <s v="Cueros"/>
    <s v="Cuero Forro"/>
    <s v="1022197"/>
    <x v="18"/>
    <s v="Cerdo"/>
    <n v="0"/>
    <n v="24000"/>
    <m/>
    <n v="0"/>
    <n v="0.7"/>
    <m/>
  </r>
  <r>
    <x v="0"/>
    <x v="19"/>
    <s v="01.2022"/>
    <x v="0"/>
    <x v="1"/>
    <s v="Cueros"/>
    <s v="Cuero Mixto"/>
    <s v="1021385"/>
    <x v="19"/>
    <s v="Cerdo"/>
    <n v="144000"/>
    <n v="144000"/>
    <n v="84000"/>
    <n v="0.91604166666666698"/>
    <n v="0.91604166666666698"/>
    <n v="0.94338479285714305"/>
  </r>
  <r>
    <x v="0"/>
    <x v="20"/>
    <s v="01.2022"/>
    <x v="0"/>
    <x v="1"/>
    <s v="Cueros"/>
    <s v="Cuero Papada"/>
    <s v="1021039"/>
    <x v="20"/>
    <s v="Cerdo"/>
    <n v="0"/>
    <n v="24000"/>
    <m/>
    <n v="0"/>
    <n v="0.6"/>
    <m/>
  </r>
  <r>
    <x v="0"/>
    <x v="21"/>
    <s v="01.2022"/>
    <x v="0"/>
    <x v="1"/>
    <s v="Cueros"/>
    <s v="Cuero Papada"/>
    <s v="1023329"/>
    <x v="21"/>
    <s v="Cerdo"/>
    <m/>
    <m/>
    <n v="24000"/>
    <m/>
    <m/>
    <n v="0.61345833333333299"/>
  </r>
  <r>
    <x v="0"/>
    <x v="22"/>
    <s v="01.2022"/>
    <x v="0"/>
    <x v="1"/>
    <s v="Empanizado"/>
    <s v="Empanizados Nuggets"/>
    <s v="1100407"/>
    <x v="22"/>
    <s v="Elaborado"/>
    <m/>
    <m/>
    <n v="9000"/>
    <m/>
    <m/>
    <n v="3.1695816666666699"/>
  </r>
  <r>
    <x v="0"/>
    <x v="23"/>
    <s v="01.2022"/>
    <x v="0"/>
    <x v="1"/>
    <s v="Empanizado"/>
    <s v="Empanizados Nuggets"/>
    <s v="1100408"/>
    <x v="23"/>
    <s v="Elaborado"/>
    <m/>
    <m/>
    <n v="9000"/>
    <m/>
    <m/>
    <n v="3.1695816666666699"/>
  </r>
  <r>
    <x v="0"/>
    <x v="24"/>
    <s v="01.2022"/>
    <x v="0"/>
    <x v="1"/>
    <s v="Filete"/>
    <s v="Filete"/>
    <s v="1012698"/>
    <x v="24"/>
    <s v="Pollo"/>
    <m/>
    <m/>
    <n v="40"/>
    <m/>
    <m/>
    <n v="5.9124999999999996"/>
  </r>
  <r>
    <x v="0"/>
    <x v="25"/>
    <s v="01.2022"/>
    <x v="0"/>
    <x v="1"/>
    <s v="Filete"/>
    <s v="Filete c/Cabeza"/>
    <s v="1021639"/>
    <x v="25"/>
    <s v="Cerdo"/>
    <n v="24000"/>
    <n v="48000"/>
    <n v="46751"/>
    <n v="3.34645833333333"/>
    <n v="3.3464375"/>
    <n v="3.0639338195974402"/>
  </r>
  <r>
    <x v="0"/>
    <x v="26"/>
    <s v="01.2022"/>
    <x v="0"/>
    <x v="1"/>
    <s v="Filete"/>
    <s v="Filete c/Cabeza"/>
    <s v="1023312"/>
    <x v="26"/>
    <s v="Cerdo"/>
    <n v="24000"/>
    <n v="10000"/>
    <m/>
    <n v="3.2568333333333301"/>
    <n v="3.2568000000000001"/>
    <m/>
  </r>
  <r>
    <x v="0"/>
    <x v="27"/>
    <s v="01.2022"/>
    <x v="0"/>
    <x v="1"/>
    <s v="Grasas"/>
    <s v="Grasa Forro"/>
    <s v="1020925"/>
    <x v="27"/>
    <s v="Cerdo"/>
    <n v="24000"/>
    <n v="24000"/>
    <n v="3000"/>
    <n v="1.35845833333333"/>
    <n v="1.35845833333333"/>
    <n v="1.1323679333333301"/>
  </r>
  <r>
    <x v="0"/>
    <x v="28"/>
    <s v="01.2022"/>
    <x v="0"/>
    <x v="1"/>
    <s v="Grasas"/>
    <s v="Grasa Forro"/>
    <s v="1022218"/>
    <x v="27"/>
    <s v="Cerdo"/>
    <m/>
    <m/>
    <n v="24000"/>
    <m/>
    <m/>
    <n v="1.46345833333333"/>
  </r>
  <r>
    <x v="0"/>
    <x v="29"/>
    <s v="01.2022"/>
    <x v="0"/>
    <x v="1"/>
    <s v="Grasas"/>
    <s v="Grasa Forro"/>
    <s v="1022273"/>
    <x v="28"/>
    <s v="Cerdo"/>
    <m/>
    <m/>
    <n v="12000"/>
    <m/>
    <m/>
    <n v="1.0154003166666701"/>
  </r>
  <r>
    <x v="0"/>
    <x v="30"/>
    <s v="01.2022"/>
    <x v="0"/>
    <x v="1"/>
    <s v="Grasas"/>
    <s v="Grasa Forro"/>
    <s v="1022855"/>
    <x v="29"/>
    <s v="Cerdo"/>
    <n v="24000"/>
    <n v="24000"/>
    <n v="48000"/>
    <n v="1.2184583333333301"/>
    <n v="1.2184583333333301"/>
    <n v="1.3819583333333301"/>
  </r>
  <r>
    <x v="0"/>
    <x v="31"/>
    <s v="01.2022"/>
    <x v="0"/>
    <x v="1"/>
    <s v="Grasas"/>
    <s v="Grasa Gordura"/>
    <s v="1020367"/>
    <x v="30"/>
    <s v="Cerdo"/>
    <n v="24000"/>
    <n v="24000"/>
    <n v="24000"/>
    <n v="1.14004166666667"/>
    <n v="1.14004166666667"/>
    <n v="1.4148333333333301"/>
  </r>
  <r>
    <x v="0"/>
    <x v="32"/>
    <s v="01.2022"/>
    <x v="0"/>
    <x v="1"/>
    <s v="Grasas"/>
    <s v="Grasa Gordura"/>
    <s v="1021023"/>
    <x v="31"/>
    <s v="Cerdo"/>
    <n v="144000"/>
    <n v="144000"/>
    <n v="120000"/>
    <n v="1.27444444444444"/>
    <n v="1.27444444444444"/>
    <n v="1.1255330833333299"/>
  </r>
  <r>
    <x v="0"/>
    <x v="33"/>
    <s v="01.2022"/>
    <x v="0"/>
    <x v="1"/>
    <s v="Grasas"/>
    <s v="Grasa Gordura"/>
    <s v="1021435"/>
    <x v="32"/>
    <s v="Cerdo"/>
    <m/>
    <m/>
    <n v="24000"/>
    <m/>
    <m/>
    <n v="1.1151249999999999"/>
  </r>
  <r>
    <x v="0"/>
    <x v="34"/>
    <s v="01.2022"/>
    <x v="0"/>
    <x v="1"/>
    <s v="Grasas"/>
    <s v="Grasa Gordura"/>
    <s v="1022150"/>
    <x v="33"/>
    <s v="Cerdo"/>
    <n v="120000"/>
    <n v="72000"/>
    <n v="54000"/>
    <n v="0.994441666666667"/>
    <n v="0.99444444444444402"/>
    <n v="0.91156479444444405"/>
  </r>
  <r>
    <x v="0"/>
    <x v="35"/>
    <s v="01.2022"/>
    <x v="0"/>
    <x v="1"/>
    <s v="Grasas"/>
    <s v="Grasa Gordura"/>
    <s v="1022996"/>
    <x v="34"/>
    <s v="Cerdo"/>
    <n v="48000"/>
    <n v="48000"/>
    <m/>
    <n v="1.2184375000000001"/>
    <n v="1.2184375000000001"/>
    <m/>
  </r>
  <r>
    <x v="0"/>
    <x v="36"/>
    <s v="01.2022"/>
    <x v="0"/>
    <x v="1"/>
    <s v="Grasas"/>
    <s v="Grasa Interior"/>
    <s v="1021111"/>
    <x v="35"/>
    <s v="Cerdo"/>
    <n v="2000"/>
    <n v="2000"/>
    <m/>
    <n v="1.4424999999999999"/>
    <n v="1.4424999999999999"/>
    <m/>
  </r>
  <r>
    <x v="0"/>
    <x v="37"/>
    <s v="01.2022"/>
    <x v="0"/>
    <x v="1"/>
    <s v="Grasas"/>
    <s v="Grasa Interior"/>
    <s v="1022705"/>
    <x v="36"/>
    <s v="Cerdo"/>
    <m/>
    <n v="24000"/>
    <m/>
    <m/>
    <n v="0.79637500000000006"/>
    <m/>
  </r>
  <r>
    <x v="0"/>
    <x v="38"/>
    <s v="01.2022"/>
    <x v="0"/>
    <x v="1"/>
    <s v="Grasas"/>
    <s v="Grasa Lomo Tocino"/>
    <s v="1020339"/>
    <x v="37"/>
    <s v="Cerdo"/>
    <n v="48000"/>
    <n v="72000"/>
    <n v="72000"/>
    <n v="1.2184375000000001"/>
    <n v="1.21844444444444"/>
    <n v="1.2919508333333301"/>
  </r>
  <r>
    <x v="0"/>
    <x v="39"/>
    <s v="01.2022"/>
    <x v="0"/>
    <x v="1"/>
    <s v="Grasas"/>
    <s v="Grasa Lomo Tocino"/>
    <s v="1021287"/>
    <x v="38"/>
    <s v="Cerdo"/>
    <m/>
    <m/>
    <n v="5000"/>
    <m/>
    <m/>
    <n v="1.3649247"/>
  </r>
  <r>
    <x v="0"/>
    <x v="40"/>
    <s v="01.2022"/>
    <x v="0"/>
    <x v="1"/>
    <s v="Lomo"/>
    <s v="Lomo Centro"/>
    <s v="1020086"/>
    <x v="39"/>
    <s v="Cerdo"/>
    <n v="72000"/>
    <n v="72000"/>
    <m/>
    <n v="3.01044444444444"/>
    <n v="3.01044444444444"/>
    <m/>
  </r>
  <r>
    <x v="0"/>
    <x v="41"/>
    <s v="01.2022"/>
    <x v="0"/>
    <x v="1"/>
    <s v="Lomo"/>
    <s v="Lomo Centro"/>
    <s v="1020848"/>
    <x v="40"/>
    <s v="Cerdo"/>
    <n v="288000"/>
    <n v="216000"/>
    <n v="75000"/>
    <n v="3.01044444444444"/>
    <n v="3.01044444444444"/>
    <n v="2.6150463213333301"/>
  </r>
  <r>
    <x v="0"/>
    <x v="42"/>
    <s v="01.2022"/>
    <x v="0"/>
    <x v="1"/>
    <s v="Menudencias"/>
    <s v="Menudencias Contre"/>
    <s v="1010877"/>
    <x v="41"/>
    <s v="Pollo"/>
    <n v="160350"/>
    <n v="204350"/>
    <n v="173400"/>
    <n v="1.16789522918616"/>
    <n v="1.1678982138487899"/>
    <n v="1.16282716378316"/>
  </r>
  <r>
    <x v="0"/>
    <x v="2"/>
    <s v="01.2022"/>
    <x v="0"/>
    <x v="1"/>
    <s v="Menudencias"/>
    <s v="Menudencias Contre"/>
    <s v="1012207"/>
    <x v="2"/>
    <s v="Pollo"/>
    <n v="44000"/>
    <m/>
    <n v="12000"/>
    <n v="1.3878863636363601"/>
    <m/>
    <n v="1.1949232833333301"/>
  </r>
  <r>
    <x v="0"/>
    <x v="43"/>
    <s v="01.2022"/>
    <x v="0"/>
    <x v="1"/>
    <s v="Menudencias"/>
    <s v="Menudencias Corazón"/>
    <s v="1012362"/>
    <x v="42"/>
    <s v="Pollo"/>
    <m/>
    <m/>
    <n v="3000"/>
    <m/>
    <m/>
    <n v="0.59540143333333295"/>
  </r>
  <r>
    <x v="0"/>
    <x v="44"/>
    <s v="01.2022"/>
    <x v="0"/>
    <x v="1"/>
    <s v="Menudencias"/>
    <s v="Menudencias Pana"/>
    <s v="1012283"/>
    <x v="43"/>
    <s v="Pollo"/>
    <n v="48000"/>
    <n v="48000"/>
    <n v="48000"/>
    <n v="0.70789583333333295"/>
    <n v="0.70789583333333295"/>
    <n v="0.71504166666666702"/>
  </r>
  <r>
    <x v="0"/>
    <x v="45"/>
    <s v="01.2022"/>
    <x v="0"/>
    <x v="1"/>
    <s v="Paleta"/>
    <s v="Paleta Pulpa"/>
    <s v="1021976"/>
    <x v="44"/>
    <s v="Cerdo"/>
    <n v="192000"/>
    <n v="216000"/>
    <n v="240000"/>
    <n v="2.5624427083333301"/>
    <n v="2.5624444444444401"/>
    <n v="2.2720132916666702"/>
  </r>
  <r>
    <x v="0"/>
    <x v="46"/>
    <s v="01.2022"/>
    <x v="0"/>
    <x v="1"/>
    <s v="Panceta"/>
    <s v="Panceta s/Cuero"/>
    <s v="1020886"/>
    <x v="45"/>
    <s v="Cerdo"/>
    <n v="12000"/>
    <n v="12000"/>
    <n v="10000"/>
    <n v="5.0264166666666696"/>
    <n v="5.0264166666666696"/>
    <n v="5.1629443699999999"/>
  </r>
  <r>
    <x v="0"/>
    <x v="47"/>
    <s v="01.2022"/>
    <x v="0"/>
    <x v="1"/>
    <s v="Patas"/>
    <s v="Patas Garras"/>
    <s v="1012655"/>
    <x v="46"/>
    <s v="Pollo"/>
    <n v="6560"/>
    <n v="6560"/>
    <m/>
    <n v="0"/>
    <n v="0"/>
    <m/>
  </r>
  <r>
    <x v="0"/>
    <x v="48"/>
    <s v="01.2022"/>
    <x v="0"/>
    <x v="1"/>
    <s v="Pech Desh"/>
    <s v="Pech Desh s/Piel"/>
    <s v="1030670"/>
    <x v="47"/>
    <s v="Pavo"/>
    <n v="48000"/>
    <n v="48000"/>
    <n v="72000"/>
    <n v="7.12"/>
    <n v="7.12"/>
    <n v="6.7155944444444398"/>
  </r>
  <r>
    <x v="0"/>
    <x v="49"/>
    <s v="01.2022"/>
    <x v="0"/>
    <x v="1"/>
    <s v="Pechuga Desh"/>
    <s v="Pechuga Desh s/Piel"/>
    <s v="1011047"/>
    <x v="48"/>
    <s v="Pollo"/>
    <m/>
    <m/>
    <n v="24000"/>
    <m/>
    <m/>
    <n v="3.8204166666666701"/>
  </r>
  <r>
    <x v="0"/>
    <x v="50"/>
    <s v="01.2022"/>
    <x v="0"/>
    <x v="1"/>
    <s v="Pechuga Desh"/>
    <s v="Pechuga Desh s/Piel"/>
    <s v="1012552"/>
    <x v="49"/>
    <s v="Pollo"/>
    <n v="24000"/>
    <n v="48000"/>
    <n v="48000"/>
    <n v="3.82"/>
    <n v="3.82"/>
    <n v="3.8193508333333299"/>
  </r>
  <r>
    <x v="0"/>
    <x v="51"/>
    <s v="01.2022"/>
    <x v="0"/>
    <x v="1"/>
    <s v="Pechuga Desh"/>
    <s v="Pechuga Desh s/Piel"/>
    <s v="1012744"/>
    <x v="50"/>
    <s v="Pollo"/>
    <n v="144000"/>
    <n v="144000"/>
    <n v="142000"/>
    <n v="3.3878958333333302"/>
    <n v="3.3878958333333302"/>
    <n v="3.4510356669014102"/>
  </r>
  <r>
    <x v="0"/>
    <x v="52"/>
    <s v="01.2022"/>
    <x v="0"/>
    <x v="1"/>
    <s v="Pierna"/>
    <s v="Pierna Pulpa"/>
    <s v="1020944"/>
    <x v="51"/>
    <s v="Cerdo"/>
    <n v="648000"/>
    <n v="648000"/>
    <n v="508000"/>
    <n v="2.8"/>
    <n v="2.8"/>
    <n v="2.69816894153543"/>
  </r>
  <r>
    <x v="0"/>
    <x v="53"/>
    <s v="01.2022"/>
    <x v="0"/>
    <x v="1"/>
    <s v="Pierna"/>
    <s v="Pierna Pulpa"/>
    <s v="1022709"/>
    <x v="52"/>
    <s v="Cerdo"/>
    <n v="72000"/>
    <n v="72000"/>
    <n v="65000"/>
    <n v="2.86"/>
    <n v="2.86"/>
    <n v="2.57760888923077"/>
  </r>
  <r>
    <x v="0"/>
    <x v="54"/>
    <s v="01.2022"/>
    <x v="0"/>
    <x v="1"/>
    <s v="Plancha"/>
    <s v="Plancha s/Cuero"/>
    <s v="1020349"/>
    <x v="53"/>
    <s v="Cerdo"/>
    <n v="192000"/>
    <n v="192000"/>
    <n v="180000"/>
    <n v="2.1144427083333301"/>
    <n v="2.1144427083333301"/>
    <n v="1.97477777777778"/>
  </r>
  <r>
    <x v="0"/>
    <x v="55"/>
    <s v="01.2022"/>
    <x v="0"/>
    <x v="1"/>
    <s v="Plancha"/>
    <s v="Plancha s/Cuero"/>
    <s v="1022149"/>
    <x v="54"/>
    <s v="Cerdo"/>
    <n v="14000"/>
    <n v="14000"/>
    <n v="12000"/>
    <n v="2.2264285714285701"/>
    <n v="2.2264285714285701"/>
    <n v="2.6"/>
  </r>
  <r>
    <x v="0"/>
    <x v="56"/>
    <s v="01.2022"/>
    <x v="0"/>
    <x v="1"/>
    <s v="Recortes"/>
    <s v="Recortes Piel"/>
    <s v="1030230"/>
    <x v="55"/>
    <s v="Pavo"/>
    <n v="4336"/>
    <n v="4336"/>
    <m/>
    <n v="0"/>
    <n v="0"/>
    <m/>
  </r>
  <r>
    <x v="0"/>
    <x v="5"/>
    <s v="01.2022"/>
    <x v="0"/>
    <x v="1"/>
    <s v="Recortes"/>
    <s v="Recortes Piel"/>
    <s v="1030720"/>
    <x v="5"/>
    <s v="Pavo"/>
    <n v="13613"/>
    <n v="13613"/>
    <n v="24000"/>
    <n v="0.53786821420700803"/>
    <n v="0.53786821420700803"/>
    <n v="0.48279166666666701"/>
  </r>
  <r>
    <x v="0"/>
    <x v="57"/>
    <s v="01.2022"/>
    <x v="0"/>
    <x v="1"/>
    <s v="Recortes"/>
    <s v="Recortes No Magro"/>
    <s v="1020412"/>
    <x v="56"/>
    <s v="Cerdo"/>
    <n v="48000"/>
    <n v="48000"/>
    <n v="49000"/>
    <n v="1.8904375"/>
    <n v="1.8904375"/>
    <n v="1.52986823061224"/>
  </r>
  <r>
    <x v="0"/>
    <x v="58"/>
    <s v="01.2022"/>
    <x v="0"/>
    <x v="1"/>
    <s v="Recortes"/>
    <s v="Recortes No Magro"/>
    <s v="1021078"/>
    <x v="57"/>
    <s v="Cerdo"/>
    <n v="48000"/>
    <n v="48000"/>
    <n v="36000"/>
    <n v="2.2264374999999998"/>
    <n v="2.2264374999999998"/>
    <n v="2.0646998944444399"/>
  </r>
  <r>
    <x v="0"/>
    <x v="59"/>
    <s v="01.2022"/>
    <x v="0"/>
    <x v="1"/>
    <s v="Recortes"/>
    <s v="Recortes No Magro"/>
    <s v="1021092"/>
    <x v="58"/>
    <s v="Cerdo"/>
    <n v="48000"/>
    <n v="24000"/>
    <n v="31070"/>
    <n v="2.5624375000000001"/>
    <n v="2.5624583333333302"/>
    <n v="2.0296851206951998"/>
  </r>
  <r>
    <x v="0"/>
    <x v="60"/>
    <s v="01.2022"/>
    <x v="0"/>
    <x v="1"/>
    <s v="Recortes"/>
    <s v="Recortes No Magro"/>
    <s v="1021550"/>
    <x v="59"/>
    <s v="Cerdo"/>
    <m/>
    <m/>
    <n v="5780"/>
    <m/>
    <m/>
    <n v="1.814658183391"/>
  </r>
  <r>
    <x v="0"/>
    <x v="61"/>
    <s v="01.2022"/>
    <x v="0"/>
    <x v="1"/>
    <s v="Recortes"/>
    <s v="Recortes No Magro"/>
    <s v="1022654"/>
    <x v="60"/>
    <s v="Cerdo"/>
    <m/>
    <m/>
    <n v="3360"/>
    <m/>
    <m/>
    <n v="1.8146581845238099"/>
  </r>
  <r>
    <x v="0"/>
    <x v="62"/>
    <s v="01.2022"/>
    <x v="0"/>
    <x v="1"/>
    <s v="Reproductor"/>
    <s v="Reproductor Gallina"/>
    <s v="1011582"/>
    <x v="61"/>
    <s v="Pollo"/>
    <n v="7026"/>
    <n v="7026"/>
    <n v="63600"/>
    <n v="0.94790777113578095"/>
    <n v="0.94790777113578095"/>
    <n v="0.95543913522012602"/>
  </r>
  <r>
    <x v="0"/>
    <x v="63"/>
    <s v="01.2022"/>
    <x v="0"/>
    <x v="1"/>
    <s v="Reproductor"/>
    <s v="Reproductor Gallina"/>
    <s v="1012208"/>
    <x v="62"/>
    <s v="Pollo"/>
    <n v="48000"/>
    <n v="48000"/>
    <n v="48000"/>
    <n v="1.3612500000000001"/>
    <n v="1.3612500000000001"/>
    <n v="1.439875"/>
  </r>
  <r>
    <x v="0"/>
    <x v="64"/>
    <s v="01.2022"/>
    <x v="0"/>
    <x v="1"/>
    <s v="Subprod"/>
    <s v="Subprod Piel"/>
    <s v="1011290"/>
    <x v="63"/>
    <s v="Pollo"/>
    <m/>
    <n v="23000"/>
    <n v="23700"/>
    <m/>
    <n v="0"/>
    <n v="0.61554166666666699"/>
  </r>
  <r>
    <x v="0"/>
    <x v="65"/>
    <s v="01.2022"/>
    <x v="0"/>
    <x v="1"/>
    <s v="Subprod"/>
    <s v="Subprod Tripa"/>
    <s v="1022409"/>
    <x v="64"/>
    <s v="Cerdo"/>
    <n v="13500"/>
    <n v="13500"/>
    <n v="23940"/>
    <n v="9.5064444444444405"/>
    <n v="9.5064444444444405"/>
    <n v="4.7585520050125298"/>
  </r>
  <r>
    <x v="0"/>
    <x v="66"/>
    <s v="01.2022"/>
    <x v="0"/>
    <x v="1"/>
    <s v="Subprod"/>
    <s v="Subprod Tripa"/>
    <s v="1022780"/>
    <x v="65"/>
    <s v="Cerdo"/>
    <m/>
    <m/>
    <n v="627.29999999999995"/>
    <m/>
    <m/>
    <n v="10.056050215208"/>
  </r>
  <r>
    <x v="0"/>
    <x v="67"/>
    <s v="01.2022"/>
    <x v="0"/>
    <x v="1"/>
    <s v="Subprod"/>
    <s v="Subprod Tripa"/>
    <s v="1022781"/>
    <x v="66"/>
    <s v="Cerdo"/>
    <n v="2364"/>
    <n v="2364"/>
    <n v="13494.6"/>
    <n v="15.1074450084602"/>
    <n v="15.1074450084602"/>
    <n v="10.305980184666501"/>
  </r>
  <r>
    <x v="0"/>
    <x v="68"/>
    <s v="01.2022"/>
    <x v="0"/>
    <x v="1"/>
    <s v="Subprod"/>
    <s v="Subprod Tripa"/>
    <s v="1022782"/>
    <x v="67"/>
    <s v="Cerdo"/>
    <m/>
    <n v="9144"/>
    <n v="9144"/>
    <m/>
    <n v="11.2200349956255"/>
    <n v="7.9921259842519703"/>
  </r>
  <r>
    <x v="0"/>
    <x v="69"/>
    <s v="01.2022"/>
    <x v="0"/>
    <x v="1"/>
    <s v="Subprod"/>
    <s v="Subprod Visceras"/>
    <s v="1021101"/>
    <x v="68"/>
    <s v="Cerdo"/>
    <n v="12000"/>
    <n v="24000"/>
    <n v="24000"/>
    <n v="0.99441666666666595"/>
    <n v="0.994458333333333"/>
    <n v="1.1412916666666699"/>
  </r>
  <r>
    <x v="0"/>
    <x v="70"/>
    <s v="01.2022"/>
    <x v="0"/>
    <x v="1"/>
    <s v="Subprod"/>
    <s v="Subprod Visceras"/>
    <s v="1021105"/>
    <x v="69"/>
    <s v="Cerdo"/>
    <n v="0"/>
    <n v="24000"/>
    <n v="24000"/>
    <n v="0"/>
    <n v="0.61362499999999998"/>
    <n v="0.54320833333333296"/>
  </r>
  <r>
    <x v="0"/>
    <x v="71"/>
    <s v="01.2022"/>
    <x v="0"/>
    <x v="1"/>
    <s v="Subprod"/>
    <s v="Subprod Visceras"/>
    <s v="1021106"/>
    <x v="70"/>
    <s v="Cerdo"/>
    <n v="120000"/>
    <n v="120000"/>
    <n v="120000"/>
    <n v="0.792841666666667"/>
    <n v="0.792841666666667"/>
    <n v="0.73072508333333297"/>
  </r>
  <r>
    <x v="0"/>
    <x v="72"/>
    <s v="01.2022"/>
    <x v="0"/>
    <x v="1"/>
    <s v="Trutro"/>
    <s v="Trutro Largo"/>
    <s v="1030224"/>
    <x v="71"/>
    <s v="Pavo"/>
    <n v="48000"/>
    <n v="48000"/>
    <n v="48000"/>
    <n v="1.9878958333333301"/>
    <n v="1.9878958333333301"/>
    <n v="2.1145"/>
  </r>
  <r>
    <x v="0"/>
    <x v="73"/>
    <s v="01.2022"/>
    <x v="0"/>
    <x v="1"/>
    <s v="Trutro Desh"/>
    <s v="Trutro Desh Corto"/>
    <s v="1030545"/>
    <x v="72"/>
    <s v="Pavo"/>
    <n v="24000"/>
    <n v="24000"/>
    <n v="24000"/>
    <n v="4.3"/>
    <n v="4.3"/>
    <n v="4.2917916666666702"/>
  </r>
  <r>
    <x v="0"/>
    <x v="74"/>
    <s v="01.2022"/>
    <x v="0"/>
    <x v="2"/>
    <s v="Ala"/>
    <s v="Ala Centro"/>
    <s v="1012012"/>
    <x v="73"/>
    <s v="Pollo"/>
    <n v="40000"/>
    <n v="40000"/>
    <n v="39958.048000000003"/>
    <n v="7.7516499999999997"/>
    <n v="7.7516499999999997"/>
    <n v="7.7180947377609597"/>
  </r>
  <r>
    <x v="0"/>
    <x v="75"/>
    <s v="01.2022"/>
    <x v="0"/>
    <x v="2"/>
    <s v="Carne Recuperada"/>
    <s v="Carne Recuperada Pul"/>
    <s v="1012612"/>
    <x v="74"/>
    <s v="Pollo"/>
    <n v="700000"/>
    <n v="700000"/>
    <n v="750000"/>
    <n v="0.52459142857142904"/>
    <n v="0.52459142857142904"/>
    <n v="0.59439966053333304"/>
  </r>
  <r>
    <x v="0"/>
    <x v="76"/>
    <s v="01.2022"/>
    <x v="0"/>
    <x v="2"/>
    <s v="Cost-Pec"/>
    <s v="Cost-Pec Entero"/>
    <s v="1021664"/>
    <x v="75"/>
    <s v="Cerdo"/>
    <n v="44000"/>
    <n v="44000"/>
    <n v="44000"/>
    <n v="6.2887954545454603"/>
    <n v="6.2887954545454603"/>
    <n v="5.6638181818181801"/>
  </r>
  <r>
    <x v="0"/>
    <x v="77"/>
    <s v="01.2022"/>
    <x v="0"/>
    <x v="2"/>
    <s v="Cost-Pec"/>
    <s v="Cost-Pec Entero"/>
    <s v="1021665"/>
    <x v="76"/>
    <s v="Cerdo"/>
    <n v="44000"/>
    <n v="44000"/>
    <n v="44000"/>
    <n v="6.2887954545454603"/>
    <n v="6.2887954545454603"/>
    <n v="5.6638181818181801"/>
  </r>
  <r>
    <x v="0"/>
    <x v="78"/>
    <s v="01.2022"/>
    <x v="0"/>
    <x v="2"/>
    <s v="Cost-Pec"/>
    <s v="Cost-Pec Entero"/>
    <s v="1023183"/>
    <x v="77"/>
    <s v="Cerdo"/>
    <n v="44000"/>
    <n v="44000"/>
    <n v="44000"/>
    <n v="6.5127954545454498"/>
    <n v="6.5127954545454498"/>
    <n v="5.8638181818181803"/>
  </r>
  <r>
    <x v="0"/>
    <x v="79"/>
    <s v="01.2022"/>
    <x v="0"/>
    <x v="2"/>
    <s v="Grasas"/>
    <s v="Grasa Lomo Tocino"/>
    <s v="1021204"/>
    <x v="37"/>
    <s v="Cerdo"/>
    <n v="0"/>
    <n v="24000"/>
    <m/>
    <n v="0"/>
    <n v="0"/>
    <m/>
  </r>
  <r>
    <x v="0"/>
    <x v="80"/>
    <s v="01.2022"/>
    <x v="0"/>
    <x v="2"/>
    <s v="Huesos"/>
    <s v="Huesos Cuarto Centra"/>
    <s v="1021149"/>
    <x v="78"/>
    <s v="Cerdo"/>
    <n v="44000"/>
    <n v="44000"/>
    <n v="44000"/>
    <n v="1.1367954545454499"/>
    <n v="1.1367954545454499"/>
    <n v="1.06381818181818"/>
  </r>
  <r>
    <x v="0"/>
    <x v="81"/>
    <s v="01.2022"/>
    <x v="0"/>
    <x v="2"/>
    <s v="Huesos"/>
    <s v="Huesos Cuarto Centra"/>
    <s v="1021150"/>
    <x v="79"/>
    <s v="Cerdo"/>
    <n v="44000"/>
    <n v="44000"/>
    <n v="44000"/>
    <n v="1.1367954545454499"/>
    <n v="1.1367954545454499"/>
    <n v="1.06381818181818"/>
  </r>
  <r>
    <x v="0"/>
    <x v="82"/>
    <s v="01.2022"/>
    <x v="0"/>
    <x v="2"/>
    <s v="Huesos"/>
    <s v="Huesos Cuarto Centra"/>
    <s v="1021156"/>
    <x v="80"/>
    <s v="Cerdo"/>
    <n v="48000"/>
    <n v="48000"/>
    <n v="48000"/>
    <n v="2.9305208333333299"/>
    <n v="2.9305208333333299"/>
    <n v="2.8165733333333298"/>
  </r>
  <r>
    <x v="0"/>
    <x v="83"/>
    <s v="01.2022"/>
    <x v="0"/>
    <x v="2"/>
    <s v="Huesos"/>
    <s v="Huesos Cuarto Delant"/>
    <s v="1021151"/>
    <x v="81"/>
    <s v="Cerdo"/>
    <n v="22000"/>
    <n v="22000"/>
    <n v="44000"/>
    <n v="1.69681818181818"/>
    <n v="1.69681818181818"/>
    <n v="1.5609545454545499"/>
  </r>
  <r>
    <x v="0"/>
    <x v="84"/>
    <s v="01.2022"/>
    <x v="0"/>
    <x v="2"/>
    <s v="Huesos"/>
    <s v="Huesos Cuarto Delant"/>
    <s v="1021152"/>
    <x v="82"/>
    <s v="Cerdo"/>
    <n v="44000"/>
    <n v="44000"/>
    <n v="22000"/>
    <n v="1.69679545454545"/>
    <n v="1.69679545454545"/>
    <n v="1.5623181818181799"/>
  </r>
  <r>
    <x v="0"/>
    <x v="85"/>
    <s v="01.2022"/>
    <x v="0"/>
    <x v="2"/>
    <s v="Lomo"/>
    <s v="Lomo Vetado"/>
    <s v="1020860"/>
    <x v="83"/>
    <s v="Cerdo"/>
    <n v="110000"/>
    <n v="110000"/>
    <n v="110000"/>
    <n v="4.2728090909090897"/>
    <n v="4.2728090909090897"/>
    <n v="3.8638181818181798"/>
  </r>
  <r>
    <x v="0"/>
    <x v="86"/>
    <s v="01.2022"/>
    <x v="0"/>
    <x v="2"/>
    <s v="Lomo"/>
    <s v="Lomo Vetado"/>
    <s v="1020861"/>
    <x v="84"/>
    <s v="Cerdo"/>
    <n v="66000"/>
    <n v="66000"/>
    <n v="66000"/>
    <n v="4.27280303030303"/>
    <n v="4.27280303030303"/>
    <n v="3.8633181818181801"/>
  </r>
  <r>
    <x v="0"/>
    <x v="87"/>
    <s v="01.2022"/>
    <x v="0"/>
    <x v="2"/>
    <s v="Lomo"/>
    <s v="Lomo Vetado"/>
    <s v="1022985"/>
    <x v="85"/>
    <s v="Cerdo"/>
    <n v="5000"/>
    <n v="5000"/>
    <n v="5000"/>
    <n v="4.3848000000000003"/>
    <n v="4.3848000000000003"/>
    <n v="3.9638181800000001"/>
  </r>
  <r>
    <x v="0"/>
    <x v="88"/>
    <s v="01.2022"/>
    <x v="0"/>
    <x v="2"/>
    <s v="Lomo"/>
    <s v="Lomo Vetado"/>
    <s v="1023038"/>
    <x v="86"/>
    <s v="Cerdo"/>
    <n v="55000"/>
    <n v="66000"/>
    <n v="66000"/>
    <n v="4.4968000000000004"/>
    <n v="4.4968030303030302"/>
    <n v="4.0635681818181801"/>
  </r>
  <r>
    <x v="0"/>
    <x v="89"/>
    <s v="01.2022"/>
    <x v="0"/>
    <x v="2"/>
    <s v="Menudencias"/>
    <s v="Menudencias Cogote"/>
    <s v="1030309"/>
    <x v="87"/>
    <s v="Pavo"/>
    <n v="22000"/>
    <n v="22000"/>
    <n v="22000"/>
    <n v="1.3"/>
    <n v="1.3"/>
    <n v="1.3132809090909101"/>
  </r>
  <r>
    <x v="0"/>
    <x v="90"/>
    <s v="01.2022"/>
    <x v="0"/>
    <x v="2"/>
    <s v="Panceta"/>
    <s v="Panceta c/Cuero"/>
    <s v="1020904"/>
    <x v="88"/>
    <s v="Cerdo"/>
    <n v="154000"/>
    <n v="132000"/>
    <n v="132000"/>
    <n v="6.9608051948052001"/>
    <n v="6.9608030303030297"/>
    <n v="6.26186363636364"/>
  </r>
  <r>
    <x v="0"/>
    <x v="91"/>
    <s v="01.2022"/>
    <x v="0"/>
    <x v="2"/>
    <s v="Panceta"/>
    <s v="Panceta c/Cuero"/>
    <s v="1020905"/>
    <x v="89"/>
    <s v="Cerdo"/>
    <n v="66000"/>
    <n v="88000"/>
    <n v="88000"/>
    <n v="6.9608030303030297"/>
    <n v="6.9608068181818199"/>
    <n v="6.2964318181818202"/>
  </r>
  <r>
    <x v="0"/>
    <x v="92"/>
    <s v="01.2022"/>
    <x v="0"/>
    <x v="2"/>
    <s v="Panceta"/>
    <s v="Panceta s/Cuero"/>
    <s v="1021649"/>
    <x v="90"/>
    <s v="Cerdo"/>
    <n v="66000"/>
    <m/>
    <m/>
    <n v="7.1848030303030299"/>
    <m/>
    <m/>
  </r>
  <r>
    <x v="0"/>
    <x v="93"/>
    <s v="01.2022"/>
    <x v="0"/>
    <x v="2"/>
    <s v="Panceta"/>
    <s v="Panceta s/Cuero"/>
    <s v="1022885"/>
    <x v="91"/>
    <s v="Cerdo"/>
    <n v="440000"/>
    <n v="425000"/>
    <n v="425000"/>
    <n v="6.9608045454545397"/>
    <n v="6.9608047058823503"/>
    <n v="6.26242053482353"/>
  </r>
  <r>
    <x v="0"/>
    <x v="94"/>
    <s v="01.2022"/>
    <x v="0"/>
    <x v="2"/>
    <s v="Panceta"/>
    <s v="Panceta s/Cuero"/>
    <s v="1022887"/>
    <x v="92"/>
    <s v="Cerdo"/>
    <n v="308000"/>
    <n v="319000"/>
    <n v="319000"/>
    <n v="6.9608051948052001"/>
    <n v="6.9608056426332299"/>
    <n v="6.2636112852664603"/>
  </r>
  <r>
    <x v="0"/>
    <x v="95"/>
    <s v="01.2022"/>
    <x v="0"/>
    <x v="2"/>
    <s v="Panceta"/>
    <s v="Panceta s/Cuero"/>
    <s v="1022930"/>
    <x v="93"/>
    <s v="Cerdo"/>
    <n v="110000"/>
    <n v="110000"/>
    <n v="110000"/>
    <n v="7.1848090909090896"/>
    <n v="7.1848090909090896"/>
    <n v="6.4638181818181799"/>
  </r>
  <r>
    <x v="0"/>
    <x v="96"/>
    <s v="01.2022"/>
    <x v="0"/>
    <x v="2"/>
    <s v="Panceta"/>
    <s v="Panceta s/Cuero"/>
    <s v="1022986"/>
    <x v="94"/>
    <s v="Cerdo"/>
    <n v="5000"/>
    <n v="5000"/>
    <n v="5000"/>
    <n v="7.0728"/>
    <n v="7.0728"/>
    <n v="6.36381818"/>
  </r>
  <r>
    <x v="0"/>
    <x v="97"/>
    <s v="01.2022"/>
    <x v="0"/>
    <x v="2"/>
    <s v="Panceta"/>
    <s v="Panceta s/Cuero"/>
    <s v="1023037"/>
    <x v="95"/>
    <s v="Cerdo"/>
    <n v="121000"/>
    <n v="121000"/>
    <n v="121000"/>
    <n v="7.1848016528925598"/>
    <n v="7.1848016528925598"/>
    <n v="6.48077272727273"/>
  </r>
  <r>
    <x v="0"/>
    <x v="98"/>
    <s v="01.2022"/>
    <x v="0"/>
    <x v="2"/>
    <s v="Pernil"/>
    <s v="Pernil Mano"/>
    <s v="1021045"/>
    <x v="96"/>
    <s v="Cerdo"/>
    <n v="88000"/>
    <n v="44000"/>
    <n v="44000"/>
    <n v="2.8168068181818202"/>
    <n v="2.8167954545454501"/>
    <n v="2.56381818181818"/>
  </r>
  <r>
    <x v="0"/>
    <x v="99"/>
    <s v="01.2022"/>
    <x v="0"/>
    <x v="2"/>
    <s v="Pernil"/>
    <s v="Pernil Mano"/>
    <s v="1021046"/>
    <x v="97"/>
    <s v="Cerdo"/>
    <n v="0"/>
    <n v="44000"/>
    <n v="44000"/>
    <n v="0"/>
    <n v="2.8167954545454501"/>
    <n v="2.5623181818181799"/>
  </r>
  <r>
    <x v="0"/>
    <x v="100"/>
    <s v="01.2022"/>
    <x v="0"/>
    <x v="2"/>
    <s v="Plancha"/>
    <s v="Plancha s/Cuero"/>
    <s v="1021012"/>
    <x v="98"/>
    <s v="Cerdo"/>
    <n v="44000"/>
    <n v="44000"/>
    <n v="44000"/>
    <n v="1.92079545454545"/>
    <n v="1.92079545454545"/>
    <n v="1.76381818181818"/>
  </r>
  <r>
    <x v="0"/>
    <x v="101"/>
    <s v="01.2022"/>
    <x v="0"/>
    <x v="2"/>
    <s v="Prolijado"/>
    <s v="Prolijado Malaya"/>
    <s v="1022283"/>
    <x v="99"/>
    <s v="Cerdo"/>
    <n v="5000"/>
    <n v="5000"/>
    <n v="5000"/>
    <n v="6.1768000000000001"/>
    <n v="6.1768000000000001"/>
    <n v="5.5638181800000002"/>
  </r>
  <r>
    <x v="0"/>
    <x v="102"/>
    <s v="01.2022"/>
    <x v="0"/>
    <x v="2"/>
    <s v="Prolijado"/>
    <s v="Prolijado Plateada"/>
    <s v="1022607"/>
    <x v="100"/>
    <s v="Cerdo"/>
    <n v="44000"/>
    <n v="44000"/>
    <n v="66000"/>
    <n v="5.7287954545454598"/>
    <n v="5.7287954545454598"/>
    <n v="5.1633181818181804"/>
  </r>
  <r>
    <x v="0"/>
    <x v="103"/>
    <s v="01.2022"/>
    <x v="0"/>
    <x v="2"/>
    <s v="Subprod"/>
    <s v="Subprod Grasa"/>
    <s v="1023283"/>
    <x v="101"/>
    <s v="Cerdo"/>
    <n v="66000"/>
    <n v="72000"/>
    <n v="72000"/>
    <n v="0.85680303030302996"/>
    <n v="0.85680555555555604"/>
    <n v="0.89216638888888899"/>
  </r>
  <r>
    <x v="0"/>
    <x v="104"/>
    <s v="01.2022"/>
    <x v="0"/>
    <x v="2"/>
    <s v="Subprod"/>
    <s v="Subprod Visceras"/>
    <s v="1023307"/>
    <x v="102"/>
    <s v="Cerdo"/>
    <n v="44000"/>
    <n v="48000"/>
    <n v="48000"/>
    <n v="0.68879545454545399"/>
    <n v="0.68881250000000005"/>
    <n v="0.64164125000000005"/>
  </r>
  <r>
    <x v="0"/>
    <x v="105"/>
    <s v="01.2022"/>
    <x v="0"/>
    <x v="2"/>
    <s v="Subprod"/>
    <s v="Subprod Visceras"/>
    <s v="1023326"/>
    <x v="103"/>
    <s v="Cerdo"/>
    <n v="0"/>
    <n v="48000"/>
    <n v="48000"/>
    <n v="0"/>
    <n v="0.86239583333333403"/>
    <n v="0.79343958333333298"/>
  </r>
  <r>
    <x v="0"/>
    <x v="106"/>
    <s v="01.2022"/>
    <x v="0"/>
    <x v="2"/>
    <s v="Trutro"/>
    <s v="Trutro Largo"/>
    <s v="1030535"/>
    <x v="104"/>
    <s v="Pavo"/>
    <n v="22000"/>
    <n v="22000"/>
    <n v="22000"/>
    <n v="2.1"/>
    <n v="2.1"/>
    <n v="2.31291"/>
  </r>
  <r>
    <x v="0"/>
    <x v="19"/>
    <s v="01.2022"/>
    <x v="0"/>
    <x v="3"/>
    <s v="Cueros"/>
    <s v="Cuero Mixto"/>
    <s v="1021385"/>
    <x v="19"/>
    <s v="Cerdo"/>
    <n v="240000"/>
    <n v="240000"/>
    <m/>
    <n v="0.714445833333333"/>
    <n v="0.65"/>
    <m/>
  </r>
  <r>
    <x v="0"/>
    <x v="107"/>
    <s v="01.2022"/>
    <x v="0"/>
    <x v="3"/>
    <s v="Cueros"/>
    <s v="Cuero Mixto"/>
    <s v="1023334"/>
    <x v="105"/>
    <s v="Cerdo"/>
    <m/>
    <m/>
    <n v="192000"/>
    <m/>
    <m/>
    <n v="0.65"/>
  </r>
  <r>
    <x v="0"/>
    <x v="108"/>
    <s v="01.2022"/>
    <x v="0"/>
    <x v="3"/>
    <s v="Cueros"/>
    <s v="Cuero Mixto"/>
    <s v="1023336"/>
    <x v="105"/>
    <s v="Cerdo"/>
    <m/>
    <m/>
    <n v="48000"/>
    <m/>
    <m/>
    <n v="0.65"/>
  </r>
  <r>
    <x v="0"/>
    <x v="109"/>
    <s v="01.2022"/>
    <x v="0"/>
    <x v="3"/>
    <s v="Cueros"/>
    <s v="Cuero Papada"/>
    <s v="1021864"/>
    <x v="21"/>
    <s v="Cerdo"/>
    <n v="0"/>
    <n v="96000"/>
    <n v="96000"/>
    <n v="0"/>
    <n v="0.60244791666666697"/>
    <n v="0.55000000000000004"/>
  </r>
  <r>
    <x v="0"/>
    <x v="21"/>
    <s v="01.2022"/>
    <x v="0"/>
    <x v="3"/>
    <s v="Cueros"/>
    <s v="Cuero Papada"/>
    <s v="1023329"/>
    <x v="21"/>
    <s v="Cerdo"/>
    <m/>
    <n v="72000"/>
    <n v="48001"/>
    <m/>
    <n v="0.602444444444444"/>
    <n v="0.55000000000000004"/>
  </r>
  <r>
    <x v="0"/>
    <x v="28"/>
    <s v="01.2022"/>
    <x v="0"/>
    <x v="3"/>
    <s v="Grasas"/>
    <s v="Grasa Forro"/>
    <s v="1022218"/>
    <x v="27"/>
    <s v="Cerdo"/>
    <n v="48000"/>
    <n v="120000"/>
    <n v="96000"/>
    <n v="1.4424375"/>
    <n v="1.44244166666667"/>
    <n v="1.32442541666667"/>
  </r>
  <r>
    <x v="0"/>
    <x v="29"/>
    <s v="01.2022"/>
    <x v="0"/>
    <x v="3"/>
    <s v="Grasas"/>
    <s v="Grasa Forro"/>
    <s v="1022273"/>
    <x v="28"/>
    <s v="Cerdo"/>
    <n v="72000"/>
    <n v="168000"/>
    <n v="168000"/>
    <n v="1.44244444444444"/>
    <n v="1.44244642857143"/>
    <n v="1.4749179166666699"/>
  </r>
  <r>
    <x v="0"/>
    <x v="110"/>
    <s v="01.2022"/>
    <x v="0"/>
    <x v="3"/>
    <s v="Grasas"/>
    <s v="Grasa Lomo Tocino"/>
    <s v="1022217"/>
    <x v="106"/>
    <s v="Cerdo"/>
    <n v="168000"/>
    <n v="240000"/>
    <n v="215970"/>
    <n v="1.5544464285714299"/>
    <n v="1.55444583333333"/>
    <n v="1.4691327499189699"/>
  </r>
  <r>
    <x v="0"/>
    <x v="111"/>
    <s v="01.2022"/>
    <x v="0"/>
    <x v="3"/>
    <s v="Menudencias"/>
    <s v="Menudencias Corazón"/>
    <s v="1011560"/>
    <x v="107"/>
    <s v="Pollo"/>
    <n v="48000"/>
    <n v="24000"/>
    <n v="24000"/>
    <n v="2.93789583333333"/>
    <n v="2.5499999999999998"/>
    <n v="2.5"/>
  </r>
  <r>
    <x v="0"/>
    <x v="43"/>
    <s v="01.2022"/>
    <x v="0"/>
    <x v="3"/>
    <s v="Menudencias"/>
    <s v="Menudencias Corazón"/>
    <s v="1012362"/>
    <x v="42"/>
    <s v="Pollo"/>
    <n v="28588"/>
    <n v="47990"/>
    <n v="47990"/>
    <n v="2.7878830278438498"/>
    <n v="2.5500104188372599"/>
    <n v="2.6"/>
  </r>
  <r>
    <x v="0"/>
    <x v="112"/>
    <s v="01.2022"/>
    <x v="0"/>
    <x v="3"/>
    <s v="Menudencias"/>
    <s v="Menudencias Corazón"/>
    <s v="1012674"/>
    <x v="108"/>
    <s v="Pollo"/>
    <n v="21231"/>
    <n v="23995"/>
    <n v="23995"/>
    <n v="2.6879091893928702"/>
    <n v="2.2500104188372601"/>
    <n v="2.4"/>
  </r>
  <r>
    <x v="0"/>
    <x v="113"/>
    <s v="01.2022"/>
    <x v="0"/>
    <x v="4"/>
    <s v="Ala"/>
    <s v="Ala Centro"/>
    <s v="1011417"/>
    <x v="109"/>
    <s v="Pollo"/>
    <n v="3186"/>
    <n v="3186"/>
    <m/>
    <n v="3.48336472065286"/>
    <n v="3.48336472065286"/>
    <m/>
  </r>
  <r>
    <x v="0"/>
    <x v="114"/>
    <s v="01.2022"/>
    <x v="0"/>
    <x v="4"/>
    <s v="Ala"/>
    <s v="Ala Centro"/>
    <s v="1011586"/>
    <x v="110"/>
    <s v="Pollo"/>
    <n v="99893"/>
    <n v="123893"/>
    <n v="72000"/>
    <n v="2.3454496311052799"/>
    <n v="2.34545131686213"/>
    <n v="2.5323472222222199"/>
  </r>
  <r>
    <x v="0"/>
    <x v="115"/>
    <s v="01.2022"/>
    <x v="0"/>
    <x v="4"/>
    <s v="Ala"/>
    <s v="Ala Centro"/>
    <s v="1012452"/>
    <x v="111"/>
    <s v="Pollo"/>
    <n v="40731"/>
    <n v="40731"/>
    <n v="48000"/>
    <n v="2.1668016989516601"/>
    <n v="2.1668016989516601"/>
    <n v="2.5573125000000001"/>
  </r>
  <r>
    <x v="0"/>
    <x v="116"/>
    <s v="01.2022"/>
    <x v="0"/>
    <x v="4"/>
    <s v="Ala"/>
    <s v="Ala Centro-Punta"/>
    <s v="1012423"/>
    <x v="112"/>
    <s v="Pollo"/>
    <n v="24000"/>
    <n v="24000"/>
    <m/>
    <n v="2.0699999999999998"/>
    <n v="2.0699999999999998"/>
    <m/>
  </r>
  <r>
    <x v="0"/>
    <x v="117"/>
    <s v="01.2022"/>
    <x v="0"/>
    <x v="4"/>
    <s v="Ala"/>
    <s v="Ala Centro-Punta"/>
    <s v="1012454"/>
    <x v="113"/>
    <s v="Pollo"/>
    <n v="2440"/>
    <n v="2440"/>
    <m/>
    <n v="2.31680327868852"/>
    <n v="2.31680327868852"/>
    <m/>
  </r>
  <r>
    <x v="0"/>
    <x v="118"/>
    <s v="01.2022"/>
    <x v="0"/>
    <x v="4"/>
    <s v="Ala"/>
    <s v="Ala Centro-Punta"/>
    <s v="1012455"/>
    <x v="114"/>
    <s v="Pollo"/>
    <n v="38504"/>
    <n v="38504"/>
    <n v="24000"/>
    <n v="2.0668242260544401"/>
    <n v="2.0668242260544401"/>
    <n v="2.28254166666667"/>
  </r>
  <r>
    <x v="0"/>
    <x v="119"/>
    <s v="01.2022"/>
    <x v="0"/>
    <x v="4"/>
    <s v="Ala"/>
    <s v="Ala Punta"/>
    <s v="1012434"/>
    <x v="115"/>
    <s v="Pollo"/>
    <n v="5600"/>
    <n v="5600"/>
    <m/>
    <n v="0.32678571428571401"/>
    <n v="0.32678571428571401"/>
    <m/>
  </r>
  <r>
    <x v="0"/>
    <x v="120"/>
    <s v="01.2022"/>
    <x v="0"/>
    <x v="4"/>
    <s v="Chuleta"/>
    <s v="Chuleta Cazuela"/>
    <s v="1022414"/>
    <x v="116"/>
    <s v="Cerdo"/>
    <n v="72000"/>
    <n v="120000"/>
    <n v="120000"/>
    <n v="0.858833333333333"/>
    <n v="0.858833333333333"/>
    <n v="0.73326666666666596"/>
  </r>
  <r>
    <x v="0"/>
    <x v="121"/>
    <s v="01.2022"/>
    <x v="0"/>
    <x v="4"/>
    <s v="Cueros"/>
    <s v="Cuero Forro"/>
    <s v="1023034"/>
    <x v="117"/>
    <s v="Cerdo"/>
    <m/>
    <m/>
    <n v="48000"/>
    <m/>
    <m/>
    <n v="0.30833333333333302"/>
  </r>
  <r>
    <x v="0"/>
    <x v="122"/>
    <s v="01.2022"/>
    <x v="0"/>
    <x v="4"/>
    <s v="Cueros"/>
    <s v="Cuero Mixto"/>
    <s v="1022417"/>
    <x v="118"/>
    <s v="Cerdo"/>
    <n v="48000"/>
    <n v="48000"/>
    <m/>
    <n v="0.63483333333333303"/>
    <n v="0.63483333333333303"/>
    <m/>
  </r>
  <r>
    <x v="0"/>
    <x v="123"/>
    <s v="01.2022"/>
    <x v="0"/>
    <x v="4"/>
    <s v="Cueros"/>
    <s v="Cuero Mixto"/>
    <s v="1023306"/>
    <x v="118"/>
    <s v="Cerdo"/>
    <m/>
    <m/>
    <n v="96000"/>
    <m/>
    <m/>
    <n v="0.63333333333333297"/>
  </r>
  <r>
    <x v="0"/>
    <x v="124"/>
    <s v="01.2022"/>
    <x v="0"/>
    <x v="4"/>
    <s v="Grasas"/>
    <s v="Grasa Gordura"/>
    <s v="1022381"/>
    <x v="119"/>
    <s v="Cerdo"/>
    <n v="48000"/>
    <n v="72000"/>
    <n v="24000"/>
    <n v="0.74683333333333302"/>
    <n v="0.74683333333333302"/>
    <n v="0.59333333333333305"/>
  </r>
  <r>
    <x v="0"/>
    <x v="125"/>
    <s v="01.2022"/>
    <x v="0"/>
    <x v="4"/>
    <s v="Grasas"/>
    <s v="Grasa Gordura"/>
    <s v="1022541"/>
    <x v="120"/>
    <s v="Cerdo"/>
    <n v="48000"/>
    <n v="96000"/>
    <n v="72000"/>
    <n v="0.69083333333333297"/>
    <n v="0.69083333333333297"/>
    <n v="0.59666666666666701"/>
  </r>
  <r>
    <x v="0"/>
    <x v="126"/>
    <s v="01.2022"/>
    <x v="0"/>
    <x v="4"/>
    <s v="Grasas"/>
    <s v="Grasa Gordura"/>
    <s v="1022856"/>
    <x v="121"/>
    <s v="Cerdo"/>
    <n v="120000"/>
    <n v="120000"/>
    <n v="72000"/>
    <n v="0.72443333333333404"/>
    <n v="0.72443333333333404"/>
    <n v="0.59"/>
  </r>
  <r>
    <x v="0"/>
    <x v="127"/>
    <s v="01.2022"/>
    <x v="0"/>
    <x v="4"/>
    <s v="Grasas"/>
    <s v="Grasa Interior"/>
    <s v="1022073"/>
    <x v="36"/>
    <s v="Cerdo"/>
    <m/>
    <m/>
    <n v="24000"/>
    <m/>
    <m/>
    <n v="0.65333333333333299"/>
  </r>
  <r>
    <x v="0"/>
    <x v="128"/>
    <s v="01.2022"/>
    <x v="0"/>
    <x v="4"/>
    <s v="Grasas"/>
    <s v="Grasa Interior"/>
    <s v="1022945"/>
    <x v="36"/>
    <s v="Cerdo"/>
    <m/>
    <m/>
    <n v="24000"/>
    <m/>
    <m/>
    <n v="0.58333333333333304"/>
  </r>
  <r>
    <x v="0"/>
    <x v="129"/>
    <s v="01.2022"/>
    <x v="0"/>
    <x v="4"/>
    <s v="Grasas"/>
    <s v="Grasa Lomo Tocino"/>
    <s v="1021992"/>
    <x v="37"/>
    <s v="Cerdo"/>
    <m/>
    <m/>
    <n v="120000"/>
    <m/>
    <m/>
    <n v="0.85533333333333295"/>
  </r>
  <r>
    <x v="0"/>
    <x v="130"/>
    <s v="01.2022"/>
    <x v="0"/>
    <x v="4"/>
    <s v="Huesos"/>
    <s v="Huesos Cuarto Centra"/>
    <s v="1022186"/>
    <x v="122"/>
    <s v="Cerdo"/>
    <n v="96000"/>
    <n v="96000"/>
    <n v="48000"/>
    <n v="0.97083333333333299"/>
    <n v="0.97083333333333299"/>
    <n v="0.63333333333333297"/>
  </r>
  <r>
    <x v="0"/>
    <x v="131"/>
    <s v="01.2022"/>
    <x v="0"/>
    <x v="4"/>
    <s v="Huesos"/>
    <s v="Huesos Cuarto Centra"/>
    <s v="1022378"/>
    <x v="123"/>
    <s v="Cerdo"/>
    <n v="72000"/>
    <n v="72000"/>
    <n v="48000"/>
    <n v="2.4268333333333301"/>
    <n v="2.4268333333333301"/>
    <n v="2.1333333333333302"/>
  </r>
  <r>
    <x v="0"/>
    <x v="132"/>
    <s v="01.2022"/>
    <x v="0"/>
    <x v="4"/>
    <s v="Huesos"/>
    <s v="Huesos Cuarto Delant"/>
    <s v="1022096"/>
    <x v="124"/>
    <s v="Cerdo"/>
    <n v="212695"/>
    <n v="312000"/>
    <n v="192000"/>
    <n v="1.53083053198242"/>
    <n v="1.53083012820513"/>
    <n v="1.1818854166666699"/>
  </r>
  <r>
    <x v="0"/>
    <x v="133"/>
    <s v="01.2022"/>
    <x v="0"/>
    <x v="4"/>
    <s v="Huesos"/>
    <s v="Huesos Cuarto Delant"/>
    <s v="1022637"/>
    <x v="125"/>
    <s v="Cerdo"/>
    <n v="24000"/>
    <n v="24000"/>
    <m/>
    <n v="1.4748333333333301"/>
    <n v="1.4748333333333301"/>
    <m/>
  </r>
  <r>
    <x v="0"/>
    <x v="134"/>
    <s v="01.2022"/>
    <x v="0"/>
    <x v="4"/>
    <s v="Lomo"/>
    <s v="Lomo Centro"/>
    <s v="1022943"/>
    <x v="126"/>
    <s v="Cerdo"/>
    <m/>
    <n v="72000"/>
    <m/>
    <m/>
    <n v="2.5388333333333302"/>
    <m/>
  </r>
  <r>
    <x v="0"/>
    <x v="135"/>
    <s v="01.2022"/>
    <x v="0"/>
    <x v="4"/>
    <s v="Muestra"/>
    <s v="Muestra"/>
    <s v="1012312"/>
    <x v="127"/>
    <s v="Pollo"/>
    <m/>
    <m/>
    <n v="24000"/>
    <m/>
    <m/>
    <n v="0.32333333333333297"/>
  </r>
  <r>
    <x v="0"/>
    <x v="136"/>
    <s v="01.2022"/>
    <x v="0"/>
    <x v="4"/>
    <s v="Patas"/>
    <s v="Patas Garras"/>
    <s v="1011967"/>
    <x v="128"/>
    <s v="Pollo"/>
    <n v="360000"/>
    <n v="360000"/>
    <m/>
    <n v="4.48034444444444"/>
    <n v="4.48034444444444"/>
    <m/>
  </r>
  <r>
    <x v="0"/>
    <x v="137"/>
    <s v="01.2022"/>
    <x v="0"/>
    <x v="4"/>
    <s v="Patas"/>
    <s v="Patas Garras"/>
    <s v="1011968"/>
    <x v="129"/>
    <s v="Pollo"/>
    <n v="24000"/>
    <n v="24000"/>
    <m/>
    <n v="4.1950833333333302"/>
    <n v="4.1950833333333302"/>
    <m/>
  </r>
  <r>
    <x v="0"/>
    <x v="138"/>
    <s v="01.2022"/>
    <x v="0"/>
    <x v="4"/>
    <s v="Patas"/>
    <s v="Patas Garras"/>
    <s v="1011969"/>
    <x v="130"/>
    <s v="Pollo"/>
    <n v="129741"/>
    <n v="129741"/>
    <m/>
    <n v="4.1237542488496297"/>
    <n v="4.1237542488496297"/>
    <m/>
  </r>
  <r>
    <x v="0"/>
    <x v="139"/>
    <s v="01.2022"/>
    <x v="0"/>
    <x v="4"/>
    <s v="Patas"/>
    <s v="Patas Garras"/>
    <s v="1012005"/>
    <x v="131"/>
    <s v="Pollo"/>
    <n v="1024"/>
    <n v="1024"/>
    <m/>
    <n v="4.62109375"/>
    <n v="4.62109375"/>
    <m/>
  </r>
  <r>
    <x v="0"/>
    <x v="140"/>
    <s v="01.2022"/>
    <x v="0"/>
    <x v="4"/>
    <s v="Patas"/>
    <s v="Patas Garras"/>
    <s v="1012448"/>
    <x v="132"/>
    <s v="Pollo"/>
    <n v="72000"/>
    <n v="72000"/>
    <n v="48000"/>
    <n v="3.5668194444444401"/>
    <n v="3.5668194444444401"/>
    <n v="3.5333333333333301"/>
  </r>
  <r>
    <x v="0"/>
    <x v="141"/>
    <s v="01.2022"/>
    <x v="0"/>
    <x v="4"/>
    <s v="Patas"/>
    <s v="Patas Garras"/>
    <s v="1012502"/>
    <x v="133"/>
    <s v="Pollo"/>
    <n v="12000"/>
    <n v="12000"/>
    <m/>
    <n v="3.7687499999999998"/>
    <n v="3.7687499999999998"/>
    <m/>
  </r>
  <r>
    <x v="0"/>
    <x v="142"/>
    <s v="01.2022"/>
    <x v="0"/>
    <x v="4"/>
    <s v="Patas"/>
    <s v="Patas Garras"/>
    <s v="1012503"/>
    <x v="134"/>
    <s v="Pollo"/>
    <n v="228000"/>
    <n v="228000"/>
    <m/>
    <n v="3.7687192982456099"/>
    <n v="3.7687192982456099"/>
    <m/>
  </r>
  <r>
    <x v="0"/>
    <x v="143"/>
    <s v="01.2022"/>
    <x v="0"/>
    <x v="4"/>
    <s v="Patas"/>
    <s v="Patas Garras"/>
    <s v="1012504"/>
    <x v="132"/>
    <s v="Pollo"/>
    <n v="48000"/>
    <n v="48000"/>
    <n v="24000"/>
    <n v="3.69585416666667"/>
    <n v="3.69585416666667"/>
    <n v="3.5333333333333301"/>
  </r>
  <r>
    <x v="0"/>
    <x v="144"/>
    <s v="01.2022"/>
    <x v="0"/>
    <x v="4"/>
    <s v="Patas"/>
    <s v="Patas Garras"/>
    <s v="1012525"/>
    <x v="128"/>
    <s v="Pollo"/>
    <n v="12000"/>
    <n v="12000"/>
    <m/>
    <n v="4.0524166666666703"/>
    <n v="4.0524166666666703"/>
    <m/>
  </r>
  <r>
    <x v="0"/>
    <x v="145"/>
    <s v="01.2022"/>
    <x v="0"/>
    <x v="4"/>
    <s v="Patas"/>
    <s v="Patas Garras"/>
    <s v="1012527"/>
    <x v="135"/>
    <s v="Pollo"/>
    <n v="24000"/>
    <n v="24000"/>
    <m/>
    <n v="3.7671666666666699"/>
    <n v="3.7671666666666699"/>
    <m/>
  </r>
  <r>
    <x v="0"/>
    <x v="146"/>
    <s v="01.2022"/>
    <x v="0"/>
    <x v="4"/>
    <s v="Patas"/>
    <s v="Patas Garras"/>
    <s v="1012598"/>
    <x v="136"/>
    <s v="Pollo"/>
    <n v="5420"/>
    <n v="5420"/>
    <m/>
    <n v="0.92380073800738005"/>
    <n v="0.92380073800738005"/>
    <m/>
  </r>
  <r>
    <x v="0"/>
    <x v="147"/>
    <s v="01.2022"/>
    <x v="0"/>
    <x v="4"/>
    <s v="Pernil"/>
    <s v="Pernil Mano"/>
    <s v="1021731"/>
    <x v="137"/>
    <s v="Cerdo"/>
    <n v="168000"/>
    <n v="168000"/>
    <n v="120000"/>
    <n v="2.2028333333333299"/>
    <n v="2.2028333333333299"/>
    <n v="1.8511916666666699"/>
  </r>
  <r>
    <x v="0"/>
    <x v="148"/>
    <s v="01.2022"/>
    <x v="0"/>
    <x v="4"/>
    <s v="Pernil"/>
    <s v="Pernil Mano"/>
    <s v="1022125"/>
    <x v="138"/>
    <s v="Cerdo"/>
    <m/>
    <m/>
    <n v="72000"/>
    <m/>
    <m/>
    <n v="2.5163194444444401"/>
  </r>
  <r>
    <x v="0"/>
    <x v="149"/>
    <s v="01.2022"/>
    <x v="0"/>
    <x v="4"/>
    <s v="Pernil"/>
    <s v="Pernil Mano"/>
    <s v="1022291"/>
    <x v="139"/>
    <s v="Cerdo"/>
    <n v="48000"/>
    <n v="72000"/>
    <n v="24000"/>
    <n v="1.86683333333333"/>
    <n v="1.86683333333333"/>
    <n v="1.632625"/>
  </r>
  <r>
    <x v="0"/>
    <x v="150"/>
    <s v="01.2022"/>
    <x v="0"/>
    <x v="4"/>
    <s v="Pernil"/>
    <s v="Pernil Pierna"/>
    <s v="1022183"/>
    <x v="140"/>
    <s v="Cerdo"/>
    <n v="120000"/>
    <n v="240000"/>
    <n v="288000"/>
    <n v="1.9228333333333301"/>
    <n v="1.9228291666666699"/>
    <n v="1.6123333333333301"/>
  </r>
  <r>
    <x v="0"/>
    <x v="151"/>
    <s v="01.2022"/>
    <x v="0"/>
    <x v="4"/>
    <s v="Recortes"/>
    <s v="Recortes No Magro"/>
    <s v="1022373"/>
    <x v="141"/>
    <s v="Cerdo"/>
    <n v="0"/>
    <n v="96000"/>
    <n v="48000"/>
    <n v="0"/>
    <n v="0.97083333333333299"/>
    <n v="0.78333333333333299"/>
  </r>
  <r>
    <x v="0"/>
    <x v="152"/>
    <s v="01.2022"/>
    <x v="0"/>
    <x v="4"/>
    <s v="Subprod"/>
    <s v="Subprod Patas-Manos"/>
    <s v="1021735"/>
    <x v="142"/>
    <s v="Cerdo"/>
    <n v="120000"/>
    <n v="120000"/>
    <n v="120000"/>
    <n v="4.4428333333333301"/>
    <n v="4.4428333333333301"/>
    <n v="3.9833333333333298"/>
  </r>
  <r>
    <x v="0"/>
    <x v="153"/>
    <s v="01.2022"/>
    <x v="0"/>
    <x v="4"/>
    <s v="Subprod"/>
    <s v="Subprod Patas-Manos"/>
    <s v="1021738"/>
    <x v="143"/>
    <s v="Cerdo"/>
    <m/>
    <m/>
    <n v="48000"/>
    <m/>
    <m/>
    <n v="3.68333333333333"/>
  </r>
  <r>
    <x v="0"/>
    <x v="154"/>
    <s v="01.2022"/>
    <x v="0"/>
    <x v="4"/>
    <s v="Subprod"/>
    <s v="Subprod Patas-Manos"/>
    <s v="1022748"/>
    <x v="144"/>
    <s v="Cerdo"/>
    <m/>
    <m/>
    <n v="72000"/>
    <m/>
    <m/>
    <n v="4.4727638888888901"/>
  </r>
  <r>
    <x v="0"/>
    <x v="155"/>
    <s v="01.2022"/>
    <x v="0"/>
    <x v="4"/>
    <s v="Subprod"/>
    <s v="Subprod Visceras"/>
    <s v="1021115"/>
    <x v="145"/>
    <s v="Cerdo"/>
    <n v="24000"/>
    <n v="24000"/>
    <n v="24000"/>
    <n v="0.29883333333333301"/>
    <n v="0.29883333333333301"/>
    <n v="0.26333333333333298"/>
  </r>
  <r>
    <x v="0"/>
    <x v="156"/>
    <s v="01.2022"/>
    <x v="0"/>
    <x v="5"/>
    <s v="Filete"/>
    <s v="Filete c/Cabeza"/>
    <s v="1020636"/>
    <x v="146"/>
    <s v="Cerdo"/>
    <n v="12000"/>
    <n v="12000"/>
    <n v="12000"/>
    <n v="5.3591666666666704"/>
    <n v="5.3591666666666704"/>
    <n v="4.7656612416666704"/>
  </r>
  <r>
    <x v="0"/>
    <x v="157"/>
    <s v="01.2022"/>
    <x v="0"/>
    <x v="5"/>
    <s v="Filete"/>
    <s v="Filete c/Cabeza"/>
    <s v="1020704"/>
    <x v="147"/>
    <s v="Cerdo"/>
    <n v="500"/>
    <n v="500"/>
    <n v="500"/>
    <n v="5.7480000000000002"/>
    <n v="5.7480000000000002"/>
    <n v="5.1469431999999999"/>
  </r>
  <r>
    <x v="0"/>
    <x v="158"/>
    <s v="01.2022"/>
    <x v="0"/>
    <x v="5"/>
    <s v="Filete"/>
    <s v="Filete c/Cabeza"/>
    <s v="1021609"/>
    <x v="148"/>
    <s v="Cerdo"/>
    <n v="8000"/>
    <n v="8000"/>
    <n v="8000"/>
    <n v="5.3592500000000003"/>
    <n v="5.3592500000000003"/>
    <n v="4.8251079875"/>
  </r>
  <r>
    <x v="0"/>
    <x v="159"/>
    <s v="01.2022"/>
    <x v="0"/>
    <x v="5"/>
    <s v="Filete"/>
    <s v="Filete c/Cabeza"/>
    <s v="1022931"/>
    <x v="149"/>
    <s v="Cerdo"/>
    <n v="5000"/>
    <n v="0"/>
    <m/>
    <n v="5.3592000000000004"/>
    <n v="0"/>
    <m/>
  </r>
  <r>
    <x v="0"/>
    <x v="160"/>
    <s v="01.2022"/>
    <x v="0"/>
    <x v="5"/>
    <s v="Huesos"/>
    <s v="Huesos Cuarto Centra"/>
    <s v="1022869"/>
    <x v="150"/>
    <s v="Cerdo"/>
    <n v="800"/>
    <n v="800"/>
    <n v="800"/>
    <n v="3.2149999999999999"/>
    <n v="3.2149999999999999"/>
    <n v="2.7670566249999999"/>
  </r>
  <r>
    <x v="0"/>
    <x v="161"/>
    <s v="01.2022"/>
    <x v="0"/>
    <x v="5"/>
    <s v="Lomo"/>
    <s v="Lomo CC Loin"/>
    <s v="1022313"/>
    <x v="151"/>
    <s v="Cerdo"/>
    <n v="3000"/>
    <n v="3000"/>
    <n v="3000"/>
    <n v="4.8719999999999999"/>
    <n v="4.8719999999999999"/>
    <n v="4.3859118333333296"/>
  </r>
  <r>
    <x v="0"/>
    <x v="162"/>
    <s v="01.2022"/>
    <x v="0"/>
    <x v="5"/>
    <s v="Lomo"/>
    <s v="Lomo CC Loin"/>
    <s v="1022326"/>
    <x v="152"/>
    <s v="Cerdo"/>
    <n v="35000"/>
    <n v="35000"/>
    <n v="35000"/>
    <n v="3.8976000000000002"/>
    <n v="3.8976000000000002"/>
    <n v="3.4075951028571398"/>
  </r>
  <r>
    <x v="0"/>
    <x v="163"/>
    <s v="01.2022"/>
    <x v="0"/>
    <x v="5"/>
    <s v="Lomo"/>
    <s v="Lomo CC Loin"/>
    <s v="1022587"/>
    <x v="153"/>
    <s v="Cerdo"/>
    <n v="6000"/>
    <n v="6000"/>
    <n v="6000"/>
    <n v="4.8719999999999999"/>
    <n v="4.8719999999999999"/>
    <n v="4.3738127666666697"/>
  </r>
  <r>
    <x v="0"/>
    <x v="164"/>
    <s v="01.2022"/>
    <x v="0"/>
    <x v="5"/>
    <s v="Lomo"/>
    <s v="Lomo CC Loin"/>
    <s v="1022664"/>
    <x v="154"/>
    <s v="Cerdo"/>
    <n v="20000"/>
    <n v="20000"/>
    <n v="20000"/>
    <n v="3.8976000000000002"/>
    <n v="3.8976000000000002"/>
    <n v="3.4616157150000002"/>
  </r>
  <r>
    <x v="0"/>
    <x v="165"/>
    <s v="01.2022"/>
    <x v="0"/>
    <x v="5"/>
    <s v="Lomo"/>
    <s v="Lomo CC Loin"/>
    <s v="1023301"/>
    <x v="155"/>
    <s v="Cerdo"/>
    <n v="23500"/>
    <n v="23500"/>
    <n v="23500"/>
    <n v="4.7258297872340398"/>
    <n v="4.7258297872340398"/>
    <n v="4.2540320127659603"/>
  </r>
  <r>
    <x v="0"/>
    <x v="166"/>
    <s v="01.2022"/>
    <x v="0"/>
    <x v="5"/>
    <s v="Lomo"/>
    <s v="Lomo Centro"/>
    <s v="1020105"/>
    <x v="156"/>
    <s v="Cerdo"/>
    <n v="45000"/>
    <n v="35000"/>
    <n v="35000"/>
    <n v="4.8232888888888903"/>
    <n v="4.82328571428571"/>
    <n v="4.30168504285714"/>
  </r>
  <r>
    <x v="0"/>
    <x v="167"/>
    <s v="01.2022"/>
    <x v="0"/>
    <x v="5"/>
    <s v="Lomo"/>
    <s v="Lomo Centro"/>
    <s v="1020678"/>
    <x v="157"/>
    <s v="Cerdo"/>
    <n v="500"/>
    <n v="500"/>
    <n v="500"/>
    <n v="6.2359999999999998"/>
    <n v="6.2359999999999998"/>
    <n v="5.6139672000000003"/>
  </r>
  <r>
    <x v="0"/>
    <x v="168"/>
    <s v="01.2022"/>
    <x v="0"/>
    <x v="5"/>
    <s v="Lomo"/>
    <s v="Lomo Centro"/>
    <s v="1022472"/>
    <x v="158"/>
    <s v="Cerdo"/>
    <n v="5000"/>
    <n v="5000"/>
    <n v="5000"/>
    <n v="4.9207999999999998"/>
    <n v="4.9207999999999998"/>
    <n v="4.4052703600000003"/>
  </r>
  <r>
    <x v="0"/>
    <x v="169"/>
    <s v="01.2022"/>
    <x v="0"/>
    <x v="5"/>
    <s v="Lomo"/>
    <s v="Lomo MM Loin"/>
    <s v="1020110"/>
    <x v="159"/>
    <s v="Cerdo"/>
    <n v="258000"/>
    <n v="258000"/>
    <n v="258000"/>
    <n v="4.2873604651162802"/>
    <n v="4.2873604651162802"/>
    <n v="3.7760780631782902"/>
  </r>
  <r>
    <x v="0"/>
    <x v="170"/>
    <s v="01.2022"/>
    <x v="0"/>
    <x v="5"/>
    <s v="Lomo"/>
    <s v="Lomo MM Loin"/>
    <s v="1020589"/>
    <x v="160"/>
    <s v="Cerdo"/>
    <n v="80000"/>
    <n v="80000"/>
    <n v="80000"/>
    <n v="4.6771250000000002"/>
    <n v="4.6771250000000002"/>
    <n v="4.2038360099999998"/>
  </r>
  <r>
    <x v="0"/>
    <x v="171"/>
    <s v="01.2022"/>
    <x v="0"/>
    <x v="5"/>
    <s v="Lomo"/>
    <s v="Lomo MM Loin"/>
    <s v="1020681"/>
    <x v="161"/>
    <s v="Cerdo"/>
    <n v="20000"/>
    <n v="20000"/>
    <n v="20000"/>
    <n v="4.7745499999999996"/>
    <n v="4.7745499999999996"/>
    <n v="4.2562098449999999"/>
  </r>
  <r>
    <x v="0"/>
    <x v="172"/>
    <s v="01.2022"/>
    <x v="0"/>
    <x v="5"/>
    <s v="Lomo"/>
    <s v="Lomo MM Loin"/>
    <s v="1021603"/>
    <x v="162"/>
    <s v="Cerdo"/>
    <n v="5000"/>
    <n v="5000"/>
    <n v="5000"/>
    <n v="4.8231999999999999"/>
    <n v="4.8231999999999999"/>
    <n v="4.3181570799999998"/>
  </r>
  <r>
    <x v="0"/>
    <x v="173"/>
    <s v="01.2022"/>
    <x v="0"/>
    <x v="5"/>
    <s v="Lomo"/>
    <s v="Lomo MM Loin"/>
    <s v="1022370"/>
    <x v="163"/>
    <s v="Cerdo"/>
    <n v="15000"/>
    <n v="15000"/>
    <n v="15000"/>
    <n v="4.4822666666666704"/>
    <n v="4.4822666666666704"/>
    <n v="3.9805930799999998"/>
  </r>
  <r>
    <x v="0"/>
    <x v="174"/>
    <s v="01.2022"/>
    <x v="0"/>
    <x v="5"/>
    <s v="Lomo"/>
    <s v="Lomo MM Loin"/>
    <s v="1022919"/>
    <x v="164"/>
    <s v="Cerdo"/>
    <n v="24000"/>
    <n v="24000"/>
    <n v="24000"/>
    <n v="4.6771250000000002"/>
    <n v="4.6771250000000002"/>
    <n v="4.2315227083333298"/>
  </r>
  <r>
    <x v="0"/>
    <x v="175"/>
    <s v="01.2022"/>
    <x v="0"/>
    <x v="5"/>
    <s v="Lomo"/>
    <s v="Lomo Vetado"/>
    <s v="1020592"/>
    <x v="165"/>
    <s v="Cerdo"/>
    <n v="0"/>
    <n v="140000"/>
    <n v="155500"/>
    <n v="0"/>
    <n v="0"/>
    <n v="3.8895163003215401"/>
  </r>
  <r>
    <x v="0"/>
    <x v="176"/>
    <s v="01.2022"/>
    <x v="0"/>
    <x v="5"/>
    <s v="Lomo"/>
    <s v="Lomo Vetado"/>
    <s v="1020620"/>
    <x v="166"/>
    <s v="Cerdo"/>
    <n v="10000"/>
    <n v="10000"/>
    <n v="10000"/>
    <n v="4.3848000000000003"/>
    <n v="4.3848000000000003"/>
    <n v="3.8433896700000001"/>
  </r>
  <r>
    <x v="0"/>
    <x v="177"/>
    <s v="01.2022"/>
    <x v="0"/>
    <x v="5"/>
    <s v="Lomo"/>
    <s v="Lomo Vetado"/>
    <s v="1020758"/>
    <x v="167"/>
    <s v="Cerdo"/>
    <n v="7000"/>
    <n v="7000"/>
    <n v="7000"/>
    <n v="4.6771428571428597"/>
    <n v="4.6771428571428597"/>
    <n v="4.1989812571428597"/>
  </r>
  <r>
    <x v="0"/>
    <x v="178"/>
    <s v="01.2022"/>
    <x v="0"/>
    <x v="5"/>
    <s v="Lomo"/>
    <s v="Lomo Vetado"/>
    <s v="1022499"/>
    <x v="168"/>
    <s v="Cerdo"/>
    <n v="10000"/>
    <n v="10000"/>
    <n v="10000"/>
    <n v="4.9694000000000003"/>
    <n v="4.9694000000000003"/>
    <n v="4.4666126300000002"/>
  </r>
  <r>
    <x v="0"/>
    <x v="179"/>
    <s v="01.2022"/>
    <x v="0"/>
    <x v="5"/>
    <s v="Lomo"/>
    <s v="Lomo Vetado"/>
    <s v="1022600"/>
    <x v="169"/>
    <s v="Cerdo"/>
    <n v="13000"/>
    <n v="13000"/>
    <n v="13000"/>
    <n v="4.5796923076923104"/>
    <n v="4.5796923076923104"/>
    <n v="4.0537924538461496"/>
  </r>
  <r>
    <x v="0"/>
    <x v="180"/>
    <s v="01.2022"/>
    <x v="0"/>
    <x v="5"/>
    <s v="Lomo"/>
    <s v="Lomo Vetado"/>
    <s v="1023051"/>
    <x v="170"/>
    <s v="Cerdo"/>
    <m/>
    <n v="5000"/>
    <m/>
    <m/>
    <n v="4.3848000000000003"/>
    <m/>
  </r>
  <r>
    <x v="0"/>
    <x v="181"/>
    <s v="01.2022"/>
    <x v="0"/>
    <x v="5"/>
    <s v="Lomo"/>
    <s v="Lomo Vetado"/>
    <s v="1023055"/>
    <x v="171"/>
    <s v="Cerdo"/>
    <n v="150000"/>
    <n v="5000"/>
    <m/>
    <n v="4.3848000000000003"/>
    <n v="4.3848000000000003"/>
    <m/>
  </r>
  <r>
    <x v="0"/>
    <x v="182"/>
    <s v="01.2022"/>
    <x v="0"/>
    <x v="5"/>
    <s v="Lomo"/>
    <s v="Lomo Vetado"/>
    <s v="1023163"/>
    <x v="172"/>
    <s v="Cerdo"/>
    <n v="5000"/>
    <n v="10000"/>
    <n v="5000"/>
    <n v="4.3848000000000003"/>
    <n v="2.1924000000000001"/>
    <n v="3.9261472999999998"/>
  </r>
  <r>
    <x v="0"/>
    <x v="183"/>
    <s v="01.2022"/>
    <x v="0"/>
    <x v="5"/>
    <s v="Paleta"/>
    <s v="Paleta Pulpa"/>
    <s v="1020326"/>
    <x v="173"/>
    <s v="Cerdo"/>
    <n v="96000"/>
    <n v="288000"/>
    <n v="288000"/>
    <n v="3.01089583333333"/>
    <n v="3.01089583333333"/>
    <n v="2.5084390989583301"/>
  </r>
  <r>
    <x v="0"/>
    <x v="184"/>
    <s v="01.2022"/>
    <x v="0"/>
    <x v="5"/>
    <s v="Panceta"/>
    <s v="Panceta c/Cuero"/>
    <s v="1020715"/>
    <x v="174"/>
    <s v="Cerdo"/>
    <n v="2000"/>
    <n v="2000"/>
    <n v="2000"/>
    <n v="5.2130000000000001"/>
    <n v="5.2130000000000001"/>
    <n v="4.6666102"/>
  </r>
  <r>
    <x v="0"/>
    <x v="185"/>
    <s v="01.2022"/>
    <x v="0"/>
    <x v="5"/>
    <s v="Panceta"/>
    <s v="Panceta c/Cuero"/>
    <s v="1020914"/>
    <x v="175"/>
    <s v="Cerdo"/>
    <n v="2000"/>
    <n v="2000"/>
    <n v="2000"/>
    <n v="6.48"/>
    <n v="6.48"/>
    <n v="5.8329602999999999"/>
  </r>
  <r>
    <x v="0"/>
    <x v="186"/>
    <s v="01.2022"/>
    <x v="0"/>
    <x v="5"/>
    <s v="Panceta"/>
    <s v="Panceta s/Cuero"/>
    <s v="1020637"/>
    <x v="176"/>
    <s v="Cerdo"/>
    <n v="160000"/>
    <n v="172000"/>
    <n v="177300"/>
    <n v="5.3592000000000004"/>
    <n v="5.3591976744186001"/>
    <n v="4.9781915510434303"/>
  </r>
  <r>
    <x v="0"/>
    <x v="187"/>
    <s v="01.2022"/>
    <x v="0"/>
    <x v="5"/>
    <s v="Panceta"/>
    <s v="Panceta s/Cuero"/>
    <s v="1020731"/>
    <x v="177"/>
    <s v="Cerdo"/>
    <n v="10000"/>
    <n v="10000"/>
    <n v="10000"/>
    <n v="5.7976999999999999"/>
    <n v="5.7976999999999999"/>
    <n v="5.1416195800000004"/>
  </r>
  <r>
    <x v="0"/>
    <x v="188"/>
    <s v="01.2022"/>
    <x v="0"/>
    <x v="5"/>
    <s v="Panceta"/>
    <s v="Panceta s/Cuero"/>
    <s v="1020802"/>
    <x v="178"/>
    <s v="Cerdo"/>
    <n v="62500"/>
    <n v="62500"/>
    <n v="62500"/>
    <n v="5.2617599999999998"/>
    <n v="5.2617599999999998"/>
    <n v="4.6624481264000002"/>
  </r>
  <r>
    <x v="0"/>
    <x v="189"/>
    <s v="01.2022"/>
    <x v="0"/>
    <x v="5"/>
    <s v="Panceta"/>
    <s v="Panceta s/Cuero"/>
    <s v="1021533"/>
    <x v="179"/>
    <s v="Cerdo"/>
    <n v="15000"/>
    <n v="15000"/>
    <n v="15000"/>
    <n v="5.8464"/>
    <n v="5.8464"/>
    <n v="5.16146204"/>
  </r>
  <r>
    <x v="0"/>
    <x v="190"/>
    <s v="01.2022"/>
    <x v="0"/>
    <x v="5"/>
    <s v="Panceta"/>
    <s v="Panceta s/Cuero"/>
    <s v="1022371"/>
    <x v="180"/>
    <s v="Cerdo"/>
    <n v="20000"/>
    <n v="20000"/>
    <n v="20000"/>
    <n v="5.2617500000000001"/>
    <n v="5.2617500000000001"/>
    <n v="4.561348315"/>
  </r>
  <r>
    <x v="0"/>
    <x v="191"/>
    <s v="01.2022"/>
    <x v="0"/>
    <x v="5"/>
    <s v="Panceta"/>
    <s v="Panceta s/Cuero"/>
    <s v="1022901"/>
    <x v="181"/>
    <s v="Cerdo"/>
    <n v="10000"/>
    <n v="10000"/>
    <n v="10000"/>
    <n v="5.3592000000000004"/>
    <n v="5.3592000000000004"/>
    <n v="4.9811859500000004"/>
  </r>
  <r>
    <x v="0"/>
    <x v="192"/>
    <s v="01.2022"/>
    <x v="0"/>
    <x v="5"/>
    <s v="Panceta"/>
    <s v="Panceta s/Cuero"/>
    <s v="1022990"/>
    <x v="182"/>
    <s v="Cerdo"/>
    <n v="25000"/>
    <n v="25000"/>
    <n v="25000"/>
    <n v="5.3592000000000004"/>
    <n v="5.3592000000000004"/>
    <n v="4.982986296"/>
  </r>
  <r>
    <x v="0"/>
    <x v="193"/>
    <s v="01.2022"/>
    <x v="0"/>
    <x v="5"/>
    <s v="Panceta"/>
    <s v="Panceta s/Cuero"/>
    <s v="1023194"/>
    <x v="183"/>
    <s v="Cerdo"/>
    <n v="6000"/>
    <n v="6000"/>
    <n v="6000"/>
    <n v="3.6539999999999999"/>
    <n v="3.6539999999999999"/>
    <n v="3.2352905500000002"/>
  </r>
  <r>
    <x v="0"/>
    <x v="194"/>
    <s v="01.2022"/>
    <x v="0"/>
    <x v="5"/>
    <s v="Pierna"/>
    <s v="Pierna Pulpa Fina"/>
    <s v="1020284"/>
    <x v="184"/>
    <s v="Cerdo"/>
    <n v="7000"/>
    <n v="7000"/>
    <n v="7000"/>
    <n v="4.57"/>
    <n v="4.57"/>
    <n v="4.0609654714285703"/>
  </r>
  <r>
    <x v="0"/>
    <x v="195"/>
    <s v="01.2022"/>
    <x v="0"/>
    <x v="5"/>
    <s v="Pierna"/>
    <s v="Pierna Pulpa Fina"/>
    <s v="1020662"/>
    <x v="185"/>
    <s v="Cerdo"/>
    <n v="15000"/>
    <n v="10000"/>
    <n v="10000"/>
    <n v="4.6186666666666696"/>
    <n v="4.6186999999999996"/>
    <n v="4.1584493800000004"/>
  </r>
  <r>
    <x v="0"/>
    <x v="196"/>
    <s v="01.2022"/>
    <x v="0"/>
    <x v="5"/>
    <s v="Pierna"/>
    <s v="Pierna Pulpa Fina"/>
    <s v="1020664"/>
    <x v="186"/>
    <s v="Cerdo"/>
    <n v="3000"/>
    <n v="3000"/>
    <n v="3000"/>
    <n v="4.6186666666666696"/>
    <n v="4.6186666666666696"/>
    <n v="4.1584494000000003"/>
  </r>
  <r>
    <x v="0"/>
    <x v="197"/>
    <s v="01.2022"/>
    <x v="0"/>
    <x v="5"/>
    <s v="Pierna"/>
    <s v="Pierna Pulpa Fina"/>
    <s v="1020665"/>
    <x v="187"/>
    <s v="Cerdo"/>
    <n v="7000"/>
    <n v="7000"/>
    <n v="7000"/>
    <n v="4.57"/>
    <n v="4.57"/>
    <n v="4.0609654714285703"/>
  </r>
  <r>
    <x v="0"/>
    <x v="198"/>
    <s v="01.2022"/>
    <x v="0"/>
    <x v="5"/>
    <s v="Pierna"/>
    <s v="Pierna Pulpa Fina"/>
    <s v="1020990"/>
    <x v="188"/>
    <s v="Cerdo"/>
    <n v="9000"/>
    <n v="8000"/>
    <n v="8000"/>
    <n v="4.5698888888888902"/>
    <n v="4.5698749999999997"/>
    <n v="4.0781418250000003"/>
  </r>
  <r>
    <x v="0"/>
    <x v="199"/>
    <s v="01.2022"/>
    <x v="0"/>
    <x v="5"/>
    <s v="Pierna"/>
    <s v="Pierna Pulpa Fina"/>
    <s v="1020991"/>
    <x v="189"/>
    <s v="Cerdo"/>
    <n v="10000"/>
    <n v="10000"/>
    <n v="10000"/>
    <n v="4.5698999999999996"/>
    <n v="4.5698999999999996"/>
    <n v="4.0637136800000002"/>
  </r>
  <r>
    <x v="0"/>
    <x v="200"/>
    <s v="01.2022"/>
    <x v="0"/>
    <x v="5"/>
    <s v="Plancha"/>
    <s v="Plancha s/Cuero"/>
    <s v="1022987"/>
    <x v="190"/>
    <s v="Cerdo"/>
    <n v="48000"/>
    <n v="48000"/>
    <n v="48000"/>
    <n v="1.6564791666666701"/>
    <n v="1.6564791666666701"/>
    <n v="1.3187347916666701"/>
  </r>
  <r>
    <x v="0"/>
    <x v="201"/>
    <s v="01.2022"/>
    <x v="0"/>
    <x v="5"/>
    <s v="Prolijado"/>
    <s v="Prolijado Malaya"/>
    <s v="1020774"/>
    <x v="191"/>
    <s v="Cerdo"/>
    <n v="10000"/>
    <n v="10000"/>
    <n v="10000"/>
    <n v="6.8208000000000002"/>
    <n v="6.8208000000000002"/>
    <n v="6.0208588000000001"/>
  </r>
  <r>
    <x v="0"/>
    <x v="202"/>
    <s v="01.2022"/>
    <x v="0"/>
    <x v="5"/>
    <s v="Subprod"/>
    <s v="Subprod Tripa"/>
    <s v="1020810"/>
    <x v="192"/>
    <s v="Cerdo"/>
    <n v="3000"/>
    <n v="3000"/>
    <n v="3000"/>
    <n v="4.6769999999999996"/>
    <n v="4.6769999999999996"/>
    <n v="3.3853189666666701"/>
  </r>
  <r>
    <x v="0"/>
    <x v="203"/>
    <s v="01.2022"/>
    <x v="0"/>
    <x v="5"/>
    <s v="Subprod"/>
    <s v="Subprod Visceras"/>
    <s v="1021136"/>
    <x v="193"/>
    <s v="Cerdo"/>
    <n v="4000"/>
    <n v="4000"/>
    <n v="4000"/>
    <n v="3.1179999999999999"/>
    <n v="3.1179999999999999"/>
    <n v="2.8614294"/>
  </r>
  <r>
    <x v="0"/>
    <x v="204"/>
    <s v="01.2022"/>
    <x v="1"/>
    <x v="6"/>
    <s v="Ala"/>
    <s v="Ala Centro"/>
    <s v="1012161"/>
    <x v="194"/>
    <s v="Pollo"/>
    <n v="63630"/>
    <n v="63630"/>
    <n v="83461.376000000004"/>
    <n v="6.6042904290428996"/>
    <n v="6.6042904290428996"/>
    <n v="6.4532529669771996"/>
  </r>
  <r>
    <x v="0"/>
    <x v="205"/>
    <s v="01.2022"/>
    <x v="1"/>
    <x v="6"/>
    <s v="Ala"/>
    <s v="Ala Centro"/>
    <s v="1012164"/>
    <x v="195"/>
    <s v="Pollo"/>
    <n v="79833"/>
    <n v="79833"/>
    <n v="79832.895999999993"/>
    <n v="6.4425989252564699"/>
    <n v="6.4425989252564699"/>
    <n v="6.4175113765132599"/>
  </r>
  <r>
    <x v="0"/>
    <x v="206"/>
    <s v="01.2022"/>
    <x v="1"/>
    <x v="6"/>
    <s v="Ala"/>
    <s v="Ala Trutro"/>
    <s v="1012157"/>
    <x v="196"/>
    <s v="Pollo"/>
    <n v="38279"/>
    <n v="38279"/>
    <n v="36105.923000000003"/>
    <n v="5.0463439483790102"/>
    <n v="5.0463439483790102"/>
    <n v="5.2472458604645"/>
  </r>
  <r>
    <x v="0"/>
    <x v="207"/>
    <s v="01.2022"/>
    <x v="1"/>
    <x v="6"/>
    <s v="Ala"/>
    <s v="Ala Trutro-Centro"/>
    <s v="1012148"/>
    <x v="197"/>
    <s v="Pollo"/>
    <n v="95750"/>
    <m/>
    <m/>
    <n v="5.2362610966057401"/>
    <m/>
    <m/>
  </r>
  <r>
    <x v="0"/>
    <x v="208"/>
    <s v="01.2022"/>
    <x v="1"/>
    <x v="6"/>
    <s v="Ala"/>
    <s v="Ala Trutro-Centro"/>
    <s v="1012159"/>
    <x v="198"/>
    <s v="Pollo"/>
    <n v="208049"/>
    <n v="328049"/>
    <n v="421842.67200000002"/>
    <n v="5.1492581074650703"/>
    <n v="5.1492551417623602"/>
    <n v="5.0533440194499804"/>
  </r>
  <r>
    <x v="0"/>
    <x v="209"/>
    <s v="01.2022"/>
    <x v="1"/>
    <x v="6"/>
    <s v="Ala"/>
    <s v="Ala Trutro-Centro"/>
    <s v="1012165"/>
    <x v="199"/>
    <s v="Pollo"/>
    <n v="959811"/>
    <n v="959811"/>
    <n v="858381.99699999997"/>
    <n v="5.0329460695907802"/>
    <n v="5.0329460695907802"/>
    <n v="4.9040661350216999"/>
  </r>
  <r>
    <x v="0"/>
    <x v="210"/>
    <s v="01.2022"/>
    <x v="1"/>
    <x v="6"/>
    <s v="Ala"/>
    <s v="Ala Trutro-Centro"/>
    <s v="1012401"/>
    <x v="200"/>
    <s v="Pollo"/>
    <n v="18144"/>
    <n v="18144"/>
    <m/>
    <n v="5.4781746031746001"/>
    <n v="5.4781746031746001"/>
    <m/>
  </r>
  <r>
    <x v="0"/>
    <x v="211"/>
    <s v="01.2022"/>
    <x v="1"/>
    <x v="6"/>
    <s v="Ala"/>
    <s v="Ala Trutro-Centro"/>
    <s v="1012483"/>
    <x v="201"/>
    <s v="Pollo"/>
    <n v="272158"/>
    <n v="272158"/>
    <n v="271615.435"/>
    <n v="4.8185282078792504"/>
    <n v="4.8185282078792504"/>
    <n v="5.0138978850741696"/>
  </r>
  <r>
    <x v="0"/>
    <x v="212"/>
    <s v="01.2022"/>
    <x v="1"/>
    <x v="6"/>
    <s v="Ala"/>
    <s v="Ala Centro Punta"/>
    <s v="1030239"/>
    <x v="202"/>
    <s v="Pavo"/>
    <n v="24000"/>
    <n v="24000"/>
    <n v="24008.04"/>
    <n v="2.13"/>
    <n v="2.13"/>
    <n v="1.91228930808179"/>
  </r>
  <r>
    <x v="0"/>
    <x v="213"/>
    <s v="01.2022"/>
    <x v="1"/>
    <x v="6"/>
    <s v="Chuleta"/>
    <s v="Chuleta Huesos"/>
    <s v="1020828"/>
    <x v="13"/>
    <s v="Cerdo"/>
    <n v="24000"/>
    <n v="0"/>
    <m/>
    <n v="8.1452500000000008"/>
    <n v="0"/>
    <m/>
  </r>
  <r>
    <x v="0"/>
    <x v="214"/>
    <s v="01.2022"/>
    <x v="1"/>
    <x v="6"/>
    <s v="Chuleta"/>
    <s v="Chuleta Huesos"/>
    <s v="1022883"/>
    <x v="203"/>
    <s v="Cerdo"/>
    <n v="0"/>
    <n v="24000"/>
    <n v="23995.134999999998"/>
    <n v="0"/>
    <n v="7.8972916666666704"/>
    <n v="6.8745924913529404"/>
  </r>
  <r>
    <x v="0"/>
    <x v="215"/>
    <s v="01.2022"/>
    <x v="1"/>
    <x v="6"/>
    <s v="Empanizado"/>
    <s v="Empanizados Croqueta"/>
    <s v="1100573"/>
    <x v="204"/>
    <s v="Elaborado"/>
    <m/>
    <m/>
    <n v="1837.048"/>
    <m/>
    <m/>
    <n v="2.4565446847333301"/>
  </r>
  <r>
    <x v="0"/>
    <x v="216"/>
    <s v="01.2022"/>
    <x v="1"/>
    <x v="6"/>
    <s v="Empanizado"/>
    <s v="Empanizados Croqueta"/>
    <s v="1100602"/>
    <x v="205"/>
    <s v="Elaborado"/>
    <m/>
    <m/>
    <n v="6050.01"/>
    <m/>
    <m/>
    <n v="4.9779317058980102"/>
  </r>
  <r>
    <x v="0"/>
    <x v="217"/>
    <s v="01.2022"/>
    <x v="1"/>
    <x v="6"/>
    <s v="Empanizado"/>
    <s v="Empanizados Nuggets"/>
    <s v="1100570"/>
    <x v="206"/>
    <s v="Elaborado"/>
    <m/>
    <m/>
    <n v="3685.6370000000002"/>
    <m/>
    <m/>
    <n v="2.5038645965405699"/>
  </r>
  <r>
    <x v="0"/>
    <x v="218"/>
    <s v="01.2022"/>
    <x v="1"/>
    <x v="6"/>
    <s v="Empanizado"/>
    <s v="Empanizados Nuggets"/>
    <s v="1100572"/>
    <x v="207"/>
    <s v="Elaborado"/>
    <m/>
    <m/>
    <n v="3674.0949999999998"/>
    <m/>
    <m/>
    <n v="2.4565454349982798"/>
  </r>
  <r>
    <x v="0"/>
    <x v="219"/>
    <s v="01.2022"/>
    <x v="1"/>
    <x v="6"/>
    <s v="Empanizado"/>
    <s v="Empanizados Nuggets"/>
    <s v="1100574"/>
    <x v="208"/>
    <s v="Elaborado"/>
    <m/>
    <m/>
    <n v="5520.2150000000001"/>
    <m/>
    <m/>
    <n v="2.45654511644927"/>
  </r>
  <r>
    <x v="0"/>
    <x v="220"/>
    <s v="01.2022"/>
    <x v="1"/>
    <x v="6"/>
    <s v="Filete"/>
    <s v="Filete"/>
    <s v="1012147"/>
    <x v="209"/>
    <s v="Pollo"/>
    <n v="91221"/>
    <n v="1221"/>
    <m/>
    <n v="5.7193738283947804"/>
    <n v="5.7190827190827198"/>
    <m/>
  </r>
  <r>
    <x v="0"/>
    <x v="221"/>
    <s v="01.2022"/>
    <x v="1"/>
    <x v="6"/>
    <s v="Filete"/>
    <s v="Filete"/>
    <s v="1012158"/>
    <x v="210"/>
    <s v="Pollo"/>
    <n v="46895"/>
    <n v="136895"/>
    <n v="130635.808"/>
    <n v="5.7757116963428903"/>
    <n v="5.7757259213265604"/>
    <n v="5.5209396829389998"/>
  </r>
  <r>
    <x v="0"/>
    <x v="222"/>
    <s v="01.2022"/>
    <x v="1"/>
    <x v="6"/>
    <s v="Filete"/>
    <s v="Filete"/>
    <s v="1012163"/>
    <x v="211"/>
    <s v="Pollo"/>
    <n v="125949"/>
    <n v="125949"/>
    <n v="119748.288"/>
    <n v="5.6458963548738001"/>
    <n v="5.6458963548738001"/>
    <n v="5.5877436869911703"/>
  </r>
  <r>
    <x v="0"/>
    <x v="223"/>
    <s v="01.2022"/>
    <x v="1"/>
    <x v="6"/>
    <s v="Filete"/>
    <s v="Filete"/>
    <s v="1012518"/>
    <x v="212"/>
    <s v="Pollo"/>
    <n v="127008"/>
    <n v="127008"/>
    <n v="127005.75999999999"/>
    <n v="5.7664871504157196"/>
    <n v="5.7664871504157196"/>
    <n v="5.7069970385595097"/>
  </r>
  <r>
    <x v="0"/>
    <x v="224"/>
    <s v="01.2022"/>
    <x v="1"/>
    <x v="6"/>
    <s v="Huesos"/>
    <s v="Huesos Cuarto Centra"/>
    <s v="1020822"/>
    <x v="213"/>
    <s v="Cerdo"/>
    <n v="24000"/>
    <n v="24000"/>
    <n v="23995.017"/>
    <n v="2.9455833333333299"/>
    <n v="2.9455833333333299"/>
    <n v="1.95668797400727"/>
  </r>
  <r>
    <x v="0"/>
    <x v="225"/>
    <s v="01.2022"/>
    <x v="1"/>
    <x v="6"/>
    <s v="Menudencias"/>
    <s v="Menudencias Contre"/>
    <s v="1012532"/>
    <x v="214"/>
    <s v="Pollo"/>
    <n v="5376"/>
    <n v="5376"/>
    <n v="5375.9719999999998"/>
    <n v="1.28943452380952"/>
    <n v="1.28943452380952"/>
    <n v="1.1103849499216101"/>
  </r>
  <r>
    <x v="0"/>
    <x v="226"/>
    <s v="01.2022"/>
    <x v="1"/>
    <x v="6"/>
    <s v="Menudencias"/>
    <s v="Menudencias Pana"/>
    <s v="1012601"/>
    <x v="215"/>
    <s v="Pollo"/>
    <n v="210000"/>
    <n v="210000"/>
    <n v="217002.23999999999"/>
    <n v="0.658409523809524"/>
    <n v="0.658409523809524"/>
    <n v="0.60485758534105405"/>
  </r>
  <r>
    <x v="0"/>
    <x v="227"/>
    <s v="01.2022"/>
    <x v="1"/>
    <x v="6"/>
    <s v="Menudencias"/>
    <s v="Menudencias Cogote"/>
    <s v="1030735"/>
    <x v="216"/>
    <s v="Pavo"/>
    <n v="24000"/>
    <n v="24000"/>
    <n v="24493.968000000001"/>
    <n v="1.2859166666666699"/>
    <n v="1.2859166666666699"/>
    <n v="1.09306826072444"/>
  </r>
  <r>
    <x v="0"/>
    <x v="228"/>
    <s v="01.2022"/>
    <x v="1"/>
    <x v="6"/>
    <s v="Panceta"/>
    <s v="Panceta s/Cuero"/>
    <s v="1021538"/>
    <x v="217"/>
    <s v="Cerdo"/>
    <n v="120000"/>
    <n v="144000"/>
    <n v="144055.01699999999"/>
    <n v="7.15055833333333"/>
    <n v="7.1505555555555604"/>
    <n v="6.2131259274364599"/>
  </r>
  <r>
    <x v="0"/>
    <x v="229"/>
    <s v="01.2022"/>
    <x v="1"/>
    <x v="6"/>
    <s v="Panceta"/>
    <s v="Panceta s/Cuero"/>
    <s v="1021539"/>
    <x v="218"/>
    <s v="Cerdo"/>
    <m/>
    <m/>
    <n v="24012"/>
    <m/>
    <m/>
    <n v="6.1714792603698196"/>
  </r>
  <r>
    <x v="0"/>
    <x v="230"/>
    <s v="01.2022"/>
    <x v="1"/>
    <x v="6"/>
    <s v="Pech"/>
    <s v="Pech Entera"/>
    <s v="1030321"/>
    <x v="219"/>
    <s v="Pavo"/>
    <n v="3366"/>
    <n v="3366"/>
    <n v="11063.727999999999"/>
    <n v="5.7994652406417098"/>
    <n v="5.7994652406417098"/>
    <n v="6.0883640216028398"/>
  </r>
  <r>
    <x v="0"/>
    <x v="231"/>
    <s v="01.2022"/>
    <x v="1"/>
    <x v="6"/>
    <s v="Pech"/>
    <s v="Pech Entera"/>
    <s v="1030360"/>
    <x v="220"/>
    <s v="Pavo"/>
    <n v="2043"/>
    <n v="2043"/>
    <n v="2054.7399999999998"/>
    <n v="5.5012236906509999"/>
    <n v="5.5012236906509999"/>
    <n v="5.7497638143998797"/>
  </r>
  <r>
    <x v="0"/>
    <x v="232"/>
    <s v="01.2022"/>
    <x v="1"/>
    <x v="6"/>
    <s v="Pech"/>
    <s v="Pech Entera"/>
    <s v="1030376"/>
    <x v="221"/>
    <s v="Pavo"/>
    <n v="6130"/>
    <n v="6130"/>
    <n v="14880.394"/>
    <n v="5.8"/>
    <n v="5.8"/>
    <n v="5.9385133619445796"/>
  </r>
  <r>
    <x v="0"/>
    <x v="233"/>
    <s v="01.2022"/>
    <x v="1"/>
    <x v="6"/>
    <s v="Pech"/>
    <s v="Pech Entera"/>
    <s v="1030783"/>
    <x v="222"/>
    <s v="Pavo"/>
    <n v="2504"/>
    <n v="2504"/>
    <n v="2517.04"/>
    <n v="5.8007188498402602"/>
    <n v="5.8007188498402602"/>
    <n v="5.9916382735276397"/>
  </r>
  <r>
    <x v="0"/>
    <x v="234"/>
    <s v="01.2022"/>
    <x v="1"/>
    <x v="6"/>
    <s v="Pech"/>
    <s v="Pech Entera"/>
    <s v="1030784"/>
    <x v="223"/>
    <s v="Pavo"/>
    <n v="5529"/>
    <n v="5529"/>
    <n v="5532.19"/>
    <n v="5.5000904322662301"/>
    <n v="5.5000904322662301"/>
    <n v="5.7497067707363598"/>
  </r>
  <r>
    <x v="0"/>
    <x v="235"/>
    <s v="01.2022"/>
    <x v="1"/>
    <x v="6"/>
    <s v="Pech"/>
    <s v="Pech Entera"/>
    <s v="1030785"/>
    <x v="224"/>
    <s v="Pavo"/>
    <n v="4428"/>
    <n v="4428"/>
    <n v="4430.68"/>
    <n v="5.4993224932249296"/>
    <n v="5.4993224932249296"/>
    <n v="5.7495647846380198"/>
  </r>
  <r>
    <x v="0"/>
    <x v="236"/>
    <s v="01.2022"/>
    <x v="1"/>
    <x v="6"/>
    <s v="Pech Desh"/>
    <s v="Pech Desh c/Piel"/>
    <s v="1030424"/>
    <x v="225"/>
    <s v="Pavo"/>
    <n v="69560"/>
    <n v="69560"/>
    <n v="69549.260999999999"/>
    <n v="8.4500862564692394"/>
    <n v="8.4500862564692394"/>
    <n v="7.31050369607809"/>
  </r>
  <r>
    <x v="0"/>
    <x v="237"/>
    <s v="01.2022"/>
    <x v="1"/>
    <x v="6"/>
    <s v="Pech Desh"/>
    <s v="Pech Desh Filete"/>
    <s v="1030505"/>
    <x v="226"/>
    <s v="Pavo"/>
    <n v="7820"/>
    <n v="7820"/>
    <n v="6350.2879999999996"/>
    <n v="5.71969309462916"/>
    <n v="5.71969309462916"/>
    <n v="5.1492349953262"/>
  </r>
  <r>
    <x v="0"/>
    <x v="238"/>
    <s v="01.2022"/>
    <x v="1"/>
    <x v="6"/>
    <s v="Pech Desh"/>
    <s v="Pech Desh Filete"/>
    <s v="1030773"/>
    <x v="227"/>
    <s v="Pavo"/>
    <n v="20000"/>
    <n v="20000"/>
    <n v="16332.861999999999"/>
    <n v="4.0749500000000003"/>
    <n v="4.0749500000000003"/>
    <n v="4.1079253164570897"/>
  </r>
  <r>
    <x v="0"/>
    <x v="239"/>
    <s v="01.2022"/>
    <x v="1"/>
    <x v="6"/>
    <s v="Pech Desh"/>
    <s v="Pech Desh s/Piel"/>
    <s v="1030379"/>
    <x v="228"/>
    <s v="Pavo"/>
    <n v="530917"/>
    <n v="530917"/>
    <n v="539037.28200000001"/>
    <n v="7.6400002260240303"/>
    <n v="7.6400002260240303"/>
    <n v="7.54684774772221"/>
  </r>
  <r>
    <x v="0"/>
    <x v="240"/>
    <s v="01.2022"/>
    <x v="1"/>
    <x v="6"/>
    <s v="Pech Desh"/>
    <s v="Pech Desh s/Piel"/>
    <s v="1030452"/>
    <x v="229"/>
    <s v="Pavo"/>
    <n v="14424"/>
    <n v="14424"/>
    <n v="16170"/>
    <n v="6.8001941209096"/>
    <n v="6.8001941209096"/>
    <n v="6.96185191713049"/>
  </r>
  <r>
    <x v="0"/>
    <x v="241"/>
    <s v="01.2022"/>
    <x v="1"/>
    <x v="6"/>
    <s v="Pech Desh"/>
    <s v="Pech Desh s/Piel"/>
    <s v="1030782"/>
    <x v="230"/>
    <s v="Pavo"/>
    <n v="36017"/>
    <n v="36017"/>
    <n v="28785.588"/>
    <n v="6.7999833411999902"/>
    <n v="6.7999833411999902"/>
    <n v="6.9561744474352896"/>
  </r>
  <r>
    <x v="0"/>
    <x v="242"/>
    <s v="01.2022"/>
    <x v="1"/>
    <x v="6"/>
    <s v="Pechuga"/>
    <s v="Pechuga Entera"/>
    <s v="1011120"/>
    <x v="231"/>
    <s v="Pollo"/>
    <n v="4815"/>
    <n v="4815"/>
    <m/>
    <n v="2.7225337487019701"/>
    <n v="2.7225337487019701"/>
    <m/>
  </r>
  <r>
    <x v="0"/>
    <x v="243"/>
    <s v="01.2022"/>
    <x v="1"/>
    <x v="6"/>
    <s v="Pechuga Desh"/>
    <s v="Pechuga Desh s/Piel"/>
    <s v="1010885"/>
    <x v="232"/>
    <s v="Pollo"/>
    <n v="7736"/>
    <n v="7736"/>
    <n v="4108.6360000000004"/>
    <n v="6.0381334022750801"/>
    <n v="6.0381334022750801"/>
    <n v="6.1188501731474902"/>
  </r>
  <r>
    <x v="0"/>
    <x v="244"/>
    <s v="01.2022"/>
    <x v="1"/>
    <x v="6"/>
    <s v="Pechuga Desh"/>
    <s v="Pechuga Desh s/Piel"/>
    <s v="1010887"/>
    <x v="233"/>
    <s v="Pollo"/>
    <n v="12919"/>
    <n v="12919"/>
    <n v="6968.08"/>
    <n v="0"/>
    <n v="0"/>
    <n v="5.9742720806879399"/>
  </r>
  <r>
    <x v="0"/>
    <x v="245"/>
    <s v="01.2022"/>
    <x v="1"/>
    <x v="6"/>
    <s v="Pechuga Desh"/>
    <s v="Pechuga Desh s/Piel"/>
    <s v="1010888"/>
    <x v="234"/>
    <s v="Pollo"/>
    <n v="6060"/>
    <n v="6060"/>
    <m/>
    <n v="0"/>
    <n v="0"/>
    <m/>
  </r>
  <r>
    <x v="0"/>
    <x v="246"/>
    <s v="01.2022"/>
    <x v="1"/>
    <x v="6"/>
    <s v="Pechuga Desh"/>
    <s v="Pechuga Desh s/Piel"/>
    <s v="1011250"/>
    <x v="235"/>
    <s v="Pollo"/>
    <n v="5134"/>
    <n v="5134"/>
    <n v="11793.393"/>
    <n v="0"/>
    <n v="0"/>
    <n v="3.8049252407682799"/>
  </r>
  <r>
    <x v="0"/>
    <x v="247"/>
    <s v="01.2022"/>
    <x v="1"/>
    <x v="6"/>
    <s v="Pechuga Desh"/>
    <s v="Pechuga Desh s/Piel"/>
    <s v="1011701"/>
    <x v="236"/>
    <s v="Pollo"/>
    <n v="36288"/>
    <n v="36288"/>
    <n v="36300"/>
    <n v="3.8705081569664901"/>
    <n v="3.8705081569664901"/>
    <n v="3.76911084297521"/>
  </r>
  <r>
    <x v="0"/>
    <x v="248"/>
    <s v="01.2022"/>
    <x v="1"/>
    <x v="6"/>
    <s v="Pechuga Desh"/>
    <s v="Pechuga Desh s/Piel"/>
    <s v="1012038"/>
    <x v="237"/>
    <s v="Pollo"/>
    <n v="3000"/>
    <n v="3000"/>
    <n v="10967.773999999999"/>
    <n v="0"/>
    <n v="0"/>
    <n v="6.1188972074005203"/>
  </r>
  <r>
    <x v="0"/>
    <x v="249"/>
    <s v="01.2022"/>
    <x v="1"/>
    <x v="6"/>
    <s v="Pechuga Desh"/>
    <s v="Pechuga Desh s/Piel"/>
    <s v="1012107"/>
    <x v="238"/>
    <s v="Pollo"/>
    <n v="116806"/>
    <n v="116806"/>
    <n v="137891.96799999999"/>
    <n v="5.1499837337123102"/>
    <n v="5.1499837337123102"/>
    <n v="5.3685971325030302"/>
  </r>
  <r>
    <x v="0"/>
    <x v="250"/>
    <s v="01.2022"/>
    <x v="1"/>
    <x v="6"/>
    <s v="Pechuga Desh"/>
    <s v="Pechuga Desh s/Piel"/>
    <s v="1012108"/>
    <x v="239"/>
    <s v="Pollo"/>
    <n v="247753"/>
    <n v="247753"/>
    <n v="309351.50400000002"/>
    <n v="5.25776882620998"/>
    <n v="5.25776882620998"/>
    <n v="5.4746240341537202"/>
  </r>
  <r>
    <x v="0"/>
    <x v="251"/>
    <s v="01.2022"/>
    <x v="1"/>
    <x v="6"/>
    <s v="Pechuga Desh"/>
    <s v="Pechuga Desh s/Piel"/>
    <s v="1012109"/>
    <x v="240"/>
    <s v="Pollo"/>
    <n v="200331"/>
    <n v="200331"/>
    <n v="199944.41"/>
    <n v="5.3699976538828196"/>
    <n v="5.3699976538828196"/>
    <n v="5.47399224814537"/>
  </r>
  <r>
    <x v="0"/>
    <x v="252"/>
    <s v="01.2022"/>
    <x v="1"/>
    <x v="6"/>
    <s v="Pechuga Desh"/>
    <s v="Pechuga Desh s/Piel"/>
    <s v="1012110"/>
    <x v="241"/>
    <s v="Pollo"/>
    <n v="98260"/>
    <n v="98260"/>
    <n v="97976.576000000001"/>
    <n v="5.2600142479137002"/>
    <n v="5.2600142479137002"/>
    <n v="5.5577198799027201"/>
  </r>
  <r>
    <x v="0"/>
    <x v="253"/>
    <s v="01.2022"/>
    <x v="1"/>
    <x v="6"/>
    <s v="Pechuga Desh"/>
    <s v="Pechuga Desh s/Piel"/>
    <s v="1012111"/>
    <x v="242"/>
    <s v="Pollo"/>
    <n v="44593"/>
    <n v="44593"/>
    <n v="38918.546000000002"/>
    <n v="5.2599511134034502"/>
    <n v="5.2599511134034502"/>
    <n v="5.5859051132074704"/>
  </r>
  <r>
    <x v="0"/>
    <x v="254"/>
    <s v="01.2022"/>
    <x v="1"/>
    <x v="6"/>
    <s v="Pechuga Desh"/>
    <s v="Pechuga Desh s/Piel"/>
    <s v="1012112"/>
    <x v="243"/>
    <s v="Pollo"/>
    <n v="89647"/>
    <n v="89647"/>
    <n v="85819.957999999999"/>
    <n v="5.0400236483094796"/>
    <n v="5.0400236483094796"/>
    <n v="4.1845003466443096"/>
  </r>
  <r>
    <x v="0"/>
    <x v="255"/>
    <s v="01.2022"/>
    <x v="1"/>
    <x v="6"/>
    <s v="Pechuga Desh"/>
    <s v="Pechuga Desh s/Piel"/>
    <s v="1012145"/>
    <x v="244"/>
    <s v="Pollo"/>
    <n v="17000"/>
    <m/>
    <m/>
    <n v="4.3318235294117597"/>
    <m/>
    <m/>
  </r>
  <r>
    <x v="0"/>
    <x v="256"/>
    <s v="01.2022"/>
    <x v="1"/>
    <x v="6"/>
    <s v="Pechuga Desh"/>
    <s v="Pechuga Desh s/Piel"/>
    <s v="1012160"/>
    <x v="245"/>
    <s v="Pollo"/>
    <n v="24000"/>
    <n v="44000"/>
    <n v="39916.271999999997"/>
    <n v="3.86"/>
    <n v="3.86"/>
    <n v="3.8555954398747501"/>
  </r>
  <r>
    <x v="0"/>
    <x v="257"/>
    <s v="01.2022"/>
    <x v="1"/>
    <x v="6"/>
    <s v="Pechuga Desh"/>
    <s v="Pechuga Desh s/Piel"/>
    <s v="1012167"/>
    <x v="246"/>
    <s v="Pollo"/>
    <n v="399165"/>
    <n v="219165"/>
    <n v="219632.92600000001"/>
    <n v="4.1113875214510296"/>
    <n v="4.1113909611479897"/>
    <n v="4.0262102440869896"/>
  </r>
  <r>
    <x v="0"/>
    <x v="258"/>
    <s v="01.2022"/>
    <x v="1"/>
    <x v="6"/>
    <s v="Pechuga Desh"/>
    <s v="Pechuga Desh s/Piel"/>
    <s v="1012519"/>
    <x v="238"/>
    <s v="Pollo"/>
    <n v="37827"/>
    <n v="37827"/>
    <n v="18143.68"/>
    <n v="5.5974568429957401"/>
    <n v="5.5974568429957401"/>
    <n v="5.2261729373533896"/>
  </r>
  <r>
    <x v="0"/>
    <x v="259"/>
    <s v="01.2022"/>
    <x v="1"/>
    <x v="6"/>
    <s v="Pechuga Desh"/>
    <s v="Pechuga Desh s/Piel"/>
    <s v="1012520"/>
    <x v="239"/>
    <s v="Pollo"/>
    <n v="47396"/>
    <n v="47396"/>
    <n v="48080.752"/>
    <n v="5.6587475736349102"/>
    <n v="5.6587475736349102"/>
    <n v="5.6009104745283498"/>
  </r>
  <r>
    <x v="0"/>
    <x v="260"/>
    <s v="01.2022"/>
    <x v="1"/>
    <x v="6"/>
    <s v="Pechuga Desh"/>
    <s v="Pechuga Desh s/Piel"/>
    <s v="1012521"/>
    <x v="240"/>
    <s v="Pollo"/>
    <n v="215626"/>
    <n v="215626"/>
    <n v="215910.49600000001"/>
    <n v="5.6615064973611702"/>
    <n v="5.6615064973611702"/>
    <n v="5.5640098765740396"/>
  </r>
  <r>
    <x v="0"/>
    <x v="261"/>
    <s v="01.2022"/>
    <x v="1"/>
    <x v="6"/>
    <s v="Pechuga Desh"/>
    <s v="Pechuga Desh s/Piel"/>
    <s v="1012522"/>
    <x v="241"/>
    <s v="Pollo"/>
    <n v="232382"/>
    <n v="232382"/>
    <n v="234054.17600000001"/>
    <n v="5.6607439474658099"/>
    <n v="5.6607439474658099"/>
    <n v="5.4677115814417299"/>
  </r>
  <r>
    <x v="0"/>
    <x v="262"/>
    <s v="01.2022"/>
    <x v="1"/>
    <x v="6"/>
    <s v="Pechuga Desh"/>
    <s v="Pechuga Desh s/Piel"/>
    <s v="1012523"/>
    <x v="242"/>
    <s v="Pollo"/>
    <n v="147959"/>
    <n v="147959"/>
    <n v="148869.24600000001"/>
    <n v="5.6736663535168503"/>
    <n v="5.6736663535168503"/>
    <n v="5.4740421423240102"/>
  </r>
  <r>
    <x v="0"/>
    <x v="263"/>
    <s v="01.2022"/>
    <x v="1"/>
    <x v="6"/>
    <s v="Pechuga Desh"/>
    <s v="Pechuga Desh s/Piel"/>
    <s v="1012524"/>
    <x v="243"/>
    <s v="Pollo"/>
    <n v="116612"/>
    <n v="116612"/>
    <n v="123740.69"/>
    <n v="5.0372946180496001"/>
    <n v="5.0372946180496001"/>
    <n v="4.2064646673620398"/>
  </r>
  <r>
    <x v="0"/>
    <x v="264"/>
    <s v="01.2022"/>
    <x v="1"/>
    <x v="6"/>
    <s v="Pechuga Desh"/>
    <s v="Pechuga Desh s/Piel"/>
    <s v="1012694"/>
    <x v="247"/>
    <s v="Pollo"/>
    <n v="42058"/>
    <n v="54420"/>
    <n v="54432"/>
    <n v="6.4059156403062403"/>
    <n v="6.4500551267916197"/>
    <n v="6.3832976355820099"/>
  </r>
  <r>
    <x v="0"/>
    <x v="265"/>
    <s v="01.2022"/>
    <x v="1"/>
    <x v="6"/>
    <s v="Pierna"/>
    <s v="Pierna Pulpa Fina"/>
    <s v="1023273"/>
    <x v="248"/>
    <s v="Cerdo"/>
    <n v="18144"/>
    <n v="18144"/>
    <n v="18144"/>
    <n v="4.6104497354497402"/>
    <n v="4.6104497354497402"/>
    <n v="3.97985353284832"/>
  </r>
  <r>
    <x v="0"/>
    <x v="266"/>
    <s v="01.2022"/>
    <x v="1"/>
    <x v="6"/>
    <s v="Pierna"/>
    <s v="Pierna Pulpa Fina"/>
    <s v="1023274"/>
    <x v="249"/>
    <s v="Cerdo"/>
    <n v="18144"/>
    <n v="18144"/>
    <n v="18144"/>
    <n v="4.6104497354497402"/>
    <n v="4.6104497354497402"/>
    <n v="3.9591995590828901"/>
  </r>
  <r>
    <x v="0"/>
    <x v="267"/>
    <s v="01.2022"/>
    <x v="1"/>
    <x v="6"/>
    <s v="Prolijado"/>
    <s v="Prolijado Malaya"/>
    <s v="1022619"/>
    <x v="250"/>
    <s v="Cerdo"/>
    <n v="4536"/>
    <n v="4536"/>
    <n v="4717.3559999999998"/>
    <n v="7.8203262786596097"/>
    <n v="7.8203262786596097"/>
    <n v="6.48764710570922"/>
  </r>
  <r>
    <x v="0"/>
    <x v="268"/>
    <s v="01.2022"/>
    <x v="1"/>
    <x v="6"/>
    <s v="Recortes"/>
    <s v="Recortes Estándar"/>
    <s v="1030370"/>
    <x v="251"/>
    <s v="Pavo"/>
    <n v="12020"/>
    <n v="12020"/>
    <n v="22623.355"/>
    <n v="3.6007487520798702"/>
    <n v="3.6007487520798702"/>
    <n v="3.5765790440896099"/>
  </r>
  <r>
    <x v="0"/>
    <x v="269"/>
    <s v="01.2022"/>
    <x v="1"/>
    <x v="6"/>
    <s v="Subprod"/>
    <s v="Subprod Visceras"/>
    <s v="1023190"/>
    <x v="252"/>
    <s v="Cerdo"/>
    <n v="168000"/>
    <n v="285000"/>
    <n v="284674.27399999998"/>
    <n v="0.78612499999999996"/>
    <n v="0.786122807017544"/>
    <n v="0.73471427945048495"/>
  </r>
  <r>
    <x v="0"/>
    <x v="270"/>
    <s v="01.2022"/>
    <x v="1"/>
    <x v="7"/>
    <s v="Filete"/>
    <s v="Filete c/Cabeza"/>
    <s v="1020853"/>
    <x v="25"/>
    <s v="Cerdo"/>
    <n v="140000"/>
    <n v="140000"/>
    <n v="140000"/>
    <n v="4.0517214285714296"/>
    <n v="4.0517214285714296"/>
    <n v="3.6833197142857101"/>
  </r>
  <r>
    <x v="0"/>
    <x v="33"/>
    <s v="01.2022"/>
    <x v="1"/>
    <x v="7"/>
    <s v="Grasas"/>
    <s v="Grasa Gordura"/>
    <s v="1021435"/>
    <x v="32"/>
    <s v="Cerdo"/>
    <n v="120000"/>
    <n v="120000"/>
    <n v="72000"/>
    <n v="0.89782499999999998"/>
    <n v="0.89782499999999998"/>
    <n v="1.00795833333333"/>
  </r>
  <r>
    <x v="0"/>
    <x v="271"/>
    <s v="01.2022"/>
    <x v="1"/>
    <x v="7"/>
    <s v="Grasas"/>
    <s v="Grasa Gordura"/>
    <s v="1021474"/>
    <x v="253"/>
    <s v="Cerdo"/>
    <n v="72000"/>
    <n v="72000"/>
    <m/>
    <n v="0.78581944444444396"/>
    <n v="0.78581944444444396"/>
    <m/>
  </r>
  <r>
    <x v="0"/>
    <x v="272"/>
    <s v="01.2022"/>
    <x v="1"/>
    <x v="7"/>
    <s v="Lomo"/>
    <s v="Lomo Centro"/>
    <s v="1021819"/>
    <x v="254"/>
    <s v="Cerdo"/>
    <n v="72000"/>
    <n v="72000"/>
    <n v="48000"/>
    <n v="2.35381944444444"/>
    <n v="2.35381944444444"/>
    <n v="2.3657499999999998"/>
  </r>
  <r>
    <x v="0"/>
    <x v="273"/>
    <s v="01.2022"/>
    <x v="1"/>
    <x v="7"/>
    <s v="Menudencias"/>
    <s v="Menudencias Corazón"/>
    <s v="1012724"/>
    <x v="255"/>
    <s v="Pollo"/>
    <n v="8874"/>
    <n v="8874"/>
    <n v="10811"/>
    <n v="0"/>
    <n v="0"/>
    <n v="0.42377946535935601"/>
  </r>
  <r>
    <x v="0"/>
    <x v="274"/>
    <s v="01.2022"/>
    <x v="1"/>
    <x v="7"/>
    <s v="Menudencias"/>
    <s v="Menudencias Corazón"/>
    <s v="1012730"/>
    <x v="256"/>
    <s v="Pollo"/>
    <n v="6928"/>
    <n v="6928"/>
    <n v="10811"/>
    <n v="0"/>
    <n v="0"/>
    <n v="0.42377946535935601"/>
  </r>
  <r>
    <x v="0"/>
    <x v="275"/>
    <s v="01.2022"/>
    <x v="1"/>
    <x v="7"/>
    <s v="Menudencias"/>
    <s v="Menudencias Contre"/>
    <s v="1030711"/>
    <x v="257"/>
    <s v="Pavo"/>
    <n v="7902"/>
    <n v="7902"/>
    <n v="10800"/>
    <n v="1.2299417868894"/>
    <n v="1.2299417868894"/>
    <n v="1.5844024074074099"/>
  </r>
  <r>
    <x v="0"/>
    <x v="276"/>
    <s v="01.2022"/>
    <x v="1"/>
    <x v="7"/>
    <s v="Menudencias"/>
    <s v="Menudencias Corazón"/>
    <s v="1030710"/>
    <x v="258"/>
    <s v="Pavo"/>
    <n v="8755"/>
    <n v="8755"/>
    <n v="10800"/>
    <n v="1.3299828669331799"/>
    <n v="1.3299828669331799"/>
    <n v="0.89784740740740798"/>
  </r>
  <r>
    <x v="0"/>
    <x v="277"/>
    <s v="01.2022"/>
    <x v="1"/>
    <x v="7"/>
    <s v="Paleta"/>
    <s v="Paleta Pulpa"/>
    <s v="1021005"/>
    <x v="259"/>
    <s v="Cerdo"/>
    <n v="0"/>
    <n v="48000"/>
    <m/>
    <n v="0"/>
    <n v="1.7938333333333301"/>
    <m/>
  </r>
  <r>
    <x v="0"/>
    <x v="278"/>
    <s v="01.2022"/>
    <x v="1"/>
    <x v="7"/>
    <s v="Pech Desh"/>
    <s v="Pech Desh s/Piel"/>
    <s v="1030265"/>
    <x v="260"/>
    <s v="Pavo"/>
    <n v="64800"/>
    <n v="64800"/>
    <n v="64800"/>
    <n v="4.8"/>
    <n v="4.8"/>
    <n v="4.7788444984567899"/>
  </r>
  <r>
    <x v="0"/>
    <x v="279"/>
    <s v="01.2022"/>
    <x v="1"/>
    <x v="7"/>
    <s v="Pechuga Desh"/>
    <s v="Pechuga Desh s/Piel"/>
    <s v="1011748"/>
    <x v="261"/>
    <s v="Pollo"/>
    <m/>
    <m/>
    <n v="22800"/>
    <m/>
    <m/>
    <n v="3.4058599078947398"/>
  </r>
  <r>
    <x v="0"/>
    <x v="60"/>
    <s v="01.2022"/>
    <x v="1"/>
    <x v="7"/>
    <s v="Recortes"/>
    <s v="Recortes No Magro"/>
    <s v="1021550"/>
    <x v="59"/>
    <s v="Cerdo"/>
    <n v="48000"/>
    <n v="72000"/>
    <m/>
    <n v="1.5698333333333301"/>
    <n v="1.56981944444444"/>
    <m/>
  </r>
  <r>
    <x v="0"/>
    <x v="280"/>
    <s v="01.2022"/>
    <x v="1"/>
    <x v="7"/>
    <s v="Recortes"/>
    <s v="Recortes No Magro"/>
    <s v="1022247"/>
    <x v="262"/>
    <s v="Cerdo"/>
    <n v="48000"/>
    <n v="48000"/>
    <m/>
    <n v="0.78583333333333405"/>
    <n v="0.78583333333333405"/>
    <m/>
  </r>
  <r>
    <x v="0"/>
    <x v="61"/>
    <s v="01.2022"/>
    <x v="1"/>
    <x v="7"/>
    <s v="Recortes"/>
    <s v="Recortes No Magro"/>
    <s v="1022654"/>
    <x v="60"/>
    <s v="Cerdo"/>
    <n v="24000"/>
    <n v="24000"/>
    <m/>
    <n v="1.68183333333333"/>
    <n v="1.68183333333333"/>
    <m/>
  </r>
  <r>
    <x v="0"/>
    <x v="281"/>
    <s v="01.2022"/>
    <x v="1"/>
    <x v="7"/>
    <s v="Subprod"/>
    <s v="Subprod Visceras"/>
    <s v="1021903"/>
    <x v="103"/>
    <s v="Cerdo"/>
    <n v="96000"/>
    <n v="48000"/>
    <m/>
    <n v="1.0098229166666699"/>
    <n v="1.00983333333333"/>
    <m/>
  </r>
  <r>
    <x v="0"/>
    <x v="282"/>
    <s v="01.2022"/>
    <x v="1"/>
    <x v="8"/>
    <s v="Ala"/>
    <s v="Ala Trutro"/>
    <s v="1012278"/>
    <x v="263"/>
    <s v="Pollo"/>
    <n v="96067"/>
    <n v="96067"/>
    <n v="80028"/>
    <n v="3.8193864698595799"/>
    <n v="3.8193864698595799"/>
    <n v="3.86150084470435"/>
  </r>
  <r>
    <x v="0"/>
    <x v="283"/>
    <s v="01.2022"/>
    <x v="1"/>
    <x v="8"/>
    <s v="Ala"/>
    <s v="Ala Trutro-Centro"/>
    <s v="1011150"/>
    <x v="264"/>
    <s v="Pollo"/>
    <n v="120000"/>
    <n v="120000"/>
    <n v="120042"/>
    <n v="3.9615833333333299"/>
    <n v="3.9615833333333299"/>
    <n v="4.0053313390313399"/>
  </r>
  <r>
    <x v="0"/>
    <x v="284"/>
    <s v="01.2022"/>
    <x v="1"/>
    <x v="8"/>
    <s v="Cueros"/>
    <s v="Cuero Forro"/>
    <s v="1021270"/>
    <x v="117"/>
    <s v="Cerdo"/>
    <n v="96000"/>
    <n v="96000"/>
    <n v="96000"/>
    <n v="0.63714583333333297"/>
    <n v="0.63714583333333297"/>
    <n v="0.64740185416666696"/>
  </r>
  <r>
    <x v="0"/>
    <x v="285"/>
    <s v="01.2022"/>
    <x v="1"/>
    <x v="8"/>
    <s v="Cueros"/>
    <s v="Cuero Forro"/>
    <s v="1021272"/>
    <x v="265"/>
    <s v="Cerdo"/>
    <n v="312000"/>
    <n v="312000"/>
    <n v="312000"/>
    <n v="0.69839102564102595"/>
    <n v="0.69839102564102595"/>
    <n v="0.707845533333333"/>
  </r>
  <r>
    <x v="0"/>
    <x v="286"/>
    <s v="01.2022"/>
    <x v="1"/>
    <x v="8"/>
    <s v="Grasas"/>
    <s v="Grasa Gordura"/>
    <s v="1021026"/>
    <x v="266"/>
    <s v="Cerdo"/>
    <n v="24000"/>
    <n v="24000"/>
    <n v="24002"/>
    <n v="0.86083333333333301"/>
    <n v="0.86083333333333301"/>
    <n v="0.87148173068910895"/>
  </r>
  <r>
    <x v="0"/>
    <x v="287"/>
    <s v="01.2022"/>
    <x v="1"/>
    <x v="8"/>
    <s v="Grasas"/>
    <s v="Grasa Gordura"/>
    <s v="1021555"/>
    <x v="267"/>
    <s v="Cerdo"/>
    <n v="120000"/>
    <n v="120000"/>
    <n v="120010"/>
    <n v="0.69022499999999998"/>
    <n v="0.69022499999999998"/>
    <n v="0.69561609032580596"/>
  </r>
  <r>
    <x v="0"/>
    <x v="288"/>
    <s v="01.2022"/>
    <x v="1"/>
    <x v="8"/>
    <s v="Grasas"/>
    <s v="Grasa Gordura"/>
    <s v="1021874"/>
    <x v="33"/>
    <s v="Cerdo"/>
    <n v="240000"/>
    <n v="360000"/>
    <n v="360030"/>
    <n v="0.98217083333333299"/>
    <n v="0.98216944444444398"/>
    <n v="0.99915853539982802"/>
  </r>
  <r>
    <x v="0"/>
    <x v="289"/>
    <s v="01.2022"/>
    <x v="1"/>
    <x v="8"/>
    <s v="Grasas"/>
    <s v="Grasa Interior"/>
    <s v="1023302"/>
    <x v="36"/>
    <s v="Cerdo"/>
    <n v="24000"/>
    <n v="144000"/>
    <n v="144000"/>
    <n v="0.79637500000000006"/>
    <n v="0.79638888888888903"/>
    <n v="0.81437187291666702"/>
  </r>
  <r>
    <x v="0"/>
    <x v="290"/>
    <s v="01.2022"/>
    <x v="1"/>
    <x v="8"/>
    <s v="Pech Desh"/>
    <s v="Pech Desh s/Piel"/>
    <s v="1030337"/>
    <x v="268"/>
    <s v="Pavo"/>
    <n v="304420"/>
    <n v="304420"/>
    <n v="288000"/>
    <n v="6.8500032849352896"/>
    <n v="6.8500032849352896"/>
    <n v="6.9372225708333302"/>
  </r>
  <r>
    <x v="0"/>
    <x v="291"/>
    <s v="01.2022"/>
    <x v="1"/>
    <x v="8"/>
    <s v="Pechuga"/>
    <s v="Pechuga Entera"/>
    <s v="1012534"/>
    <x v="269"/>
    <s v="Pollo"/>
    <n v="160000"/>
    <n v="160000"/>
    <n v="160000"/>
    <n v="2.5499999999999998"/>
    <n v="2.5499999999999998"/>
    <n v="2.5655545443749999"/>
  </r>
  <r>
    <x v="0"/>
    <x v="49"/>
    <s v="01.2022"/>
    <x v="1"/>
    <x v="8"/>
    <s v="Pechuga Desh"/>
    <s v="Pechuga Desh s/Piel"/>
    <s v="1011047"/>
    <x v="48"/>
    <s v="Pollo"/>
    <n v="139858"/>
    <n v="139858"/>
    <n v="136800"/>
    <n v="4.0500078651203397"/>
    <n v="4.0500078651203397"/>
    <n v="4.1039745877192999"/>
  </r>
  <r>
    <x v="0"/>
    <x v="292"/>
    <s v="01.2022"/>
    <x v="1"/>
    <x v="8"/>
    <s v="Pechuga Desh"/>
    <s v="Pechuga Desh s/Piel"/>
    <s v="1011127"/>
    <x v="270"/>
    <s v="Pollo"/>
    <n v="1010000"/>
    <n v="1010000"/>
    <n v="1003200"/>
    <n v="3.6949999999999998"/>
    <n v="3.6949999999999998"/>
    <n v="3.7474814342105298"/>
  </r>
  <r>
    <x v="0"/>
    <x v="293"/>
    <s v="01.2022"/>
    <x v="1"/>
    <x v="8"/>
    <s v="Plancha"/>
    <s v="Plancha c/Cuero"/>
    <s v="1022115"/>
    <x v="271"/>
    <s v="Cerdo"/>
    <n v="24000"/>
    <n v="24000"/>
    <n v="24000"/>
    <n v="1.8049166666666701"/>
    <n v="1.8049166666666701"/>
    <n v="1.82553923333333"/>
  </r>
  <r>
    <x v="0"/>
    <x v="294"/>
    <s v="01.2022"/>
    <x v="1"/>
    <x v="8"/>
    <s v="Recortes"/>
    <s v="Recortes No Magro"/>
    <s v="1023257"/>
    <x v="272"/>
    <s v="Cerdo"/>
    <n v="24000"/>
    <n v="24000"/>
    <n v="24002"/>
    <n v="1.2210416666666699"/>
    <n v="1.2210416666666699"/>
    <n v="1.23771513623865"/>
  </r>
  <r>
    <x v="0"/>
    <x v="295"/>
    <s v="01.2022"/>
    <x v="1"/>
    <x v="8"/>
    <s v="Recortes"/>
    <s v="Recortes No Magro"/>
    <s v="1023319"/>
    <x v="273"/>
    <s v="Cerdo"/>
    <n v="12000"/>
    <n v="12000"/>
    <n v="24000"/>
    <n v="1.75183333333333"/>
    <n v="1.75183333333333"/>
    <n v="1.8041833125"/>
  </r>
  <r>
    <x v="0"/>
    <x v="296"/>
    <s v="01.2022"/>
    <x v="1"/>
    <x v="8"/>
    <s v="Subprod"/>
    <s v="Subprod Visceras"/>
    <s v="1022907"/>
    <x v="274"/>
    <s v="Cerdo"/>
    <n v="48000"/>
    <n v="48000"/>
    <n v="48000"/>
    <n v="0.47789583333333302"/>
    <n v="0.47789583333333302"/>
    <n v="0.48625483333333303"/>
  </r>
  <r>
    <x v="0"/>
    <x v="297"/>
    <s v="01.2022"/>
    <x v="1"/>
    <x v="8"/>
    <s v="Trutro Desh"/>
    <s v="Trutro Desh Corto"/>
    <s v="1030658"/>
    <x v="275"/>
    <s v="Pavo"/>
    <n v="96000"/>
    <n v="96000"/>
    <n v="96069.440000000002"/>
    <n v="3.7"/>
    <n v="3.7"/>
    <n v="3.7477776450034499"/>
  </r>
  <r>
    <x v="0"/>
    <x v="114"/>
    <s v="01.2022"/>
    <x v="1"/>
    <x v="4"/>
    <s v="Ala"/>
    <s v="Ala Centro"/>
    <s v="1011586"/>
    <x v="110"/>
    <s v="Pollo"/>
    <m/>
    <m/>
    <n v="48000"/>
    <m/>
    <m/>
    <n v="2.0858879291666699"/>
  </r>
  <r>
    <x v="0"/>
    <x v="118"/>
    <s v="01.2022"/>
    <x v="1"/>
    <x v="4"/>
    <s v="Ala"/>
    <s v="Ala Centro-Punta"/>
    <s v="1012455"/>
    <x v="114"/>
    <s v="Pollo"/>
    <m/>
    <m/>
    <n v="24000"/>
    <m/>
    <m/>
    <n v="1.9023163541666701"/>
  </r>
  <r>
    <x v="0"/>
    <x v="298"/>
    <s v="01.2022"/>
    <x v="1"/>
    <x v="4"/>
    <s v="Ala"/>
    <s v="Ala Centro Punta"/>
    <s v="1030685"/>
    <x v="276"/>
    <s v="Pavo"/>
    <n v="105043"/>
    <n v="105043"/>
    <n v="96000"/>
    <n v="3.2199956208409901"/>
    <n v="3.2199956208409901"/>
    <n v="3.1222580916666698"/>
  </r>
  <r>
    <x v="0"/>
    <x v="299"/>
    <s v="01.2022"/>
    <x v="1"/>
    <x v="4"/>
    <s v="Cabeza"/>
    <s v="Cabeza Derivados"/>
    <s v="1022033"/>
    <x v="277"/>
    <s v="Cerdo"/>
    <n v="24000"/>
    <n v="24000"/>
    <n v="24000"/>
    <n v="5.9037083333333298"/>
    <n v="5.9037083333333298"/>
    <n v="3.914037075"/>
  </r>
  <r>
    <x v="0"/>
    <x v="300"/>
    <s v="01.2022"/>
    <x v="1"/>
    <x v="4"/>
    <s v="Cabeza"/>
    <s v="Cabeza Entera"/>
    <s v="1021739"/>
    <x v="278"/>
    <s v="Cerdo"/>
    <n v="48000"/>
    <n v="48000"/>
    <n v="48000"/>
    <n v="0.80554166666666704"/>
    <n v="0.80554166666666704"/>
    <n v="0.401638616666667"/>
  </r>
  <r>
    <x v="0"/>
    <x v="301"/>
    <s v="01.2022"/>
    <x v="1"/>
    <x v="4"/>
    <s v="Cabeza"/>
    <s v="Cabeza Entera"/>
    <s v="1022212"/>
    <x v="279"/>
    <s v="Cerdo"/>
    <n v="600000"/>
    <n v="600000"/>
    <n v="600026"/>
    <n v="1.331685"/>
    <n v="1.331685"/>
    <n v="0.93021814588034502"/>
  </r>
  <r>
    <x v="0"/>
    <x v="302"/>
    <s v="01.2022"/>
    <x v="1"/>
    <x v="4"/>
    <s v="Cabeza"/>
    <s v="Cabeza Entera"/>
    <s v="1022639"/>
    <x v="280"/>
    <s v="Cerdo"/>
    <n v="936000"/>
    <n v="936000"/>
    <n v="936000"/>
    <n v="1.2830651709401699"/>
    <n v="1.2830651709401699"/>
    <n v="0.862290953525641"/>
  </r>
  <r>
    <x v="0"/>
    <x v="120"/>
    <s v="01.2022"/>
    <x v="1"/>
    <x v="4"/>
    <s v="Chuleta"/>
    <s v="Chuleta Cazuela"/>
    <s v="1022414"/>
    <x v="116"/>
    <s v="Cerdo"/>
    <n v="72000"/>
    <n v="72000"/>
    <n v="72000"/>
    <n v="1.1250555555555599"/>
    <n v="1.1250555555555599"/>
    <n v="0.80574563749999994"/>
  </r>
  <r>
    <x v="0"/>
    <x v="303"/>
    <s v="01.2022"/>
    <x v="1"/>
    <x v="4"/>
    <s v="Cueros"/>
    <s v="Cuero Back"/>
    <s v="1021971"/>
    <x v="281"/>
    <s v="Cerdo"/>
    <n v="96000"/>
    <n v="96000"/>
    <n v="96000"/>
    <n v="2.00020833333333"/>
    <n v="2.00020833333333"/>
    <n v="1.20740694166667"/>
  </r>
  <r>
    <x v="0"/>
    <x v="121"/>
    <s v="01.2022"/>
    <x v="1"/>
    <x v="4"/>
    <s v="Cueros"/>
    <s v="Cuero Forro"/>
    <s v="1023034"/>
    <x v="117"/>
    <s v="Cerdo"/>
    <n v="240000"/>
    <n v="240000"/>
    <n v="192000"/>
    <n v="0.56765416666666701"/>
    <n v="0.56765416666666701"/>
    <n v="0.344019343229167"/>
  </r>
  <r>
    <x v="0"/>
    <x v="122"/>
    <s v="01.2022"/>
    <x v="1"/>
    <x v="4"/>
    <s v="Cueros"/>
    <s v="Cuero Mixto"/>
    <s v="1022417"/>
    <x v="118"/>
    <s v="Cerdo"/>
    <n v="0"/>
    <n v="0"/>
    <n v="48000"/>
    <n v="0"/>
    <n v="0"/>
    <n v="0.459225772916667"/>
  </r>
  <r>
    <x v="0"/>
    <x v="123"/>
    <s v="01.2022"/>
    <x v="1"/>
    <x v="4"/>
    <s v="Cueros"/>
    <s v="Cuero Mixto"/>
    <s v="1023306"/>
    <x v="118"/>
    <s v="Cerdo"/>
    <n v="240000"/>
    <n v="264000"/>
    <n v="168000"/>
    <n v="0.96529583333333302"/>
    <n v="0.96529545454545396"/>
    <n v="0.68954761785714302"/>
  </r>
  <r>
    <x v="0"/>
    <x v="304"/>
    <s v="01.2022"/>
    <x v="1"/>
    <x v="4"/>
    <s v="Cueros"/>
    <s v="Cuero Panceta"/>
    <s v="1022389"/>
    <x v="282"/>
    <s v="Cerdo"/>
    <n v="24000"/>
    <n v="24000"/>
    <n v="24000"/>
    <n v="1.04341666666667"/>
    <n v="1.04341666666667"/>
    <n v="0.90344689166666703"/>
  </r>
  <r>
    <x v="0"/>
    <x v="124"/>
    <s v="01.2022"/>
    <x v="1"/>
    <x v="4"/>
    <s v="Grasas"/>
    <s v="Grasa Gordura"/>
    <s v="1022381"/>
    <x v="119"/>
    <s v="Cerdo"/>
    <m/>
    <m/>
    <n v="48000"/>
    <m/>
    <m/>
    <n v="0.63256578333333302"/>
  </r>
  <r>
    <x v="0"/>
    <x v="125"/>
    <s v="01.2022"/>
    <x v="1"/>
    <x v="4"/>
    <s v="Grasas"/>
    <s v="Grasa Gordura"/>
    <s v="1022541"/>
    <x v="120"/>
    <s v="Cerdo"/>
    <m/>
    <m/>
    <n v="24000"/>
    <m/>
    <m/>
    <n v="0.57437926250000004"/>
  </r>
  <r>
    <x v="0"/>
    <x v="126"/>
    <s v="01.2022"/>
    <x v="1"/>
    <x v="4"/>
    <s v="Grasas"/>
    <s v="Grasa Gordura"/>
    <s v="1022856"/>
    <x v="121"/>
    <s v="Cerdo"/>
    <m/>
    <m/>
    <n v="72000"/>
    <m/>
    <m/>
    <n v="0.61159840138888899"/>
  </r>
  <r>
    <x v="0"/>
    <x v="127"/>
    <s v="01.2022"/>
    <x v="1"/>
    <x v="4"/>
    <s v="Grasas"/>
    <s v="Grasa Interior"/>
    <s v="1022073"/>
    <x v="36"/>
    <s v="Cerdo"/>
    <n v="168000"/>
    <n v="72000"/>
    <n v="48000"/>
    <n v="0.88542261904761899"/>
    <n v="0.88541666666666596"/>
    <n v="0.7411548375"/>
  </r>
  <r>
    <x v="0"/>
    <x v="128"/>
    <s v="01.2022"/>
    <x v="1"/>
    <x v="4"/>
    <s v="Grasas"/>
    <s v="Grasa Interior"/>
    <s v="1022945"/>
    <x v="36"/>
    <s v="Cerdo"/>
    <n v="216000"/>
    <n v="192000"/>
    <n v="168000"/>
    <n v="0.88542129629629596"/>
    <n v="0.88542187500000002"/>
    <n v="0.57437926250000004"/>
  </r>
  <r>
    <x v="0"/>
    <x v="129"/>
    <s v="01.2022"/>
    <x v="1"/>
    <x v="4"/>
    <s v="Grasas"/>
    <s v="Grasa Lomo Tocino"/>
    <s v="1021992"/>
    <x v="37"/>
    <s v="Cerdo"/>
    <n v="192000"/>
    <n v="120000"/>
    <m/>
    <n v="1.125046875"/>
    <n v="1.1250500000000001"/>
    <m/>
  </r>
  <r>
    <x v="0"/>
    <x v="305"/>
    <s v="01.2022"/>
    <x v="1"/>
    <x v="4"/>
    <s v="Huesos"/>
    <s v="Huesos Cuarto Centra"/>
    <s v="1021767"/>
    <x v="283"/>
    <s v="Cerdo"/>
    <n v="240000"/>
    <n v="288000"/>
    <n v="288024"/>
    <n v="1.84045833333333"/>
    <n v="1.8404618055555599"/>
    <n v="1.36786872482849"/>
  </r>
  <r>
    <x v="0"/>
    <x v="306"/>
    <s v="01.2022"/>
    <x v="1"/>
    <x v="4"/>
    <s v="Huesos"/>
    <s v="Huesos Cuarto Centra"/>
    <s v="1022099"/>
    <x v="284"/>
    <s v="Cerdo"/>
    <n v="192000"/>
    <n v="216000"/>
    <n v="216000"/>
    <n v="1.84219791666667"/>
    <n v="1.84219444444444"/>
    <n v="1.1609820319444399"/>
  </r>
  <r>
    <x v="0"/>
    <x v="130"/>
    <s v="01.2022"/>
    <x v="1"/>
    <x v="4"/>
    <s v="Huesos"/>
    <s v="Huesos Cuarto Centra"/>
    <s v="1022186"/>
    <x v="122"/>
    <s v="Cerdo"/>
    <m/>
    <m/>
    <n v="48000"/>
    <m/>
    <m/>
    <n v="0.80472782916666596"/>
  </r>
  <r>
    <x v="0"/>
    <x v="131"/>
    <s v="01.2022"/>
    <x v="1"/>
    <x v="4"/>
    <s v="Huesos"/>
    <s v="Huesos Cuarto Centra"/>
    <s v="1022378"/>
    <x v="123"/>
    <s v="Cerdo"/>
    <m/>
    <m/>
    <n v="24000"/>
    <m/>
    <m/>
    <n v="1.4955751041666701"/>
  </r>
  <r>
    <x v="0"/>
    <x v="307"/>
    <s v="01.2022"/>
    <x v="1"/>
    <x v="4"/>
    <s v="Huesos"/>
    <s v="Huesos Cuarto Centra"/>
    <s v="1022388"/>
    <x v="285"/>
    <s v="Cerdo"/>
    <n v="96000"/>
    <n v="96000"/>
    <n v="96000"/>
    <n v="1.3629374999999999"/>
    <n v="1.3629374999999999"/>
    <n v="0.80506548124999999"/>
  </r>
  <r>
    <x v="0"/>
    <x v="308"/>
    <s v="01.2022"/>
    <x v="1"/>
    <x v="4"/>
    <s v="Huesos"/>
    <s v="Huesos Cuarto Centra"/>
    <s v="1023291"/>
    <x v="286"/>
    <s v="Cerdo"/>
    <n v="24000"/>
    <n v="24000"/>
    <n v="24000"/>
    <n v="2.1599583333333299"/>
    <n v="2.1599583333333299"/>
    <n v="1.1519506625"/>
  </r>
  <r>
    <x v="0"/>
    <x v="309"/>
    <s v="01.2022"/>
    <x v="1"/>
    <x v="4"/>
    <s v="Huesos"/>
    <s v="Huesos Cuarto Delant"/>
    <s v="1021766"/>
    <x v="287"/>
    <s v="Cerdo"/>
    <n v="96000"/>
    <n v="192000"/>
    <n v="192000"/>
    <n v="1.6824479166666699"/>
    <n v="1.68244270833333"/>
    <n v="1.1835124239583299"/>
  </r>
  <r>
    <x v="0"/>
    <x v="310"/>
    <s v="01.2022"/>
    <x v="1"/>
    <x v="4"/>
    <s v="Huesos"/>
    <s v="Huesos Cuarto Delant"/>
    <s v="1021774"/>
    <x v="288"/>
    <s v="Cerdo"/>
    <n v="72000"/>
    <n v="72000"/>
    <n v="72000"/>
    <n v="1.2049305555555601"/>
    <n v="1.2049305555555601"/>
    <n v="0.80472782916666596"/>
  </r>
  <r>
    <x v="0"/>
    <x v="132"/>
    <s v="01.2022"/>
    <x v="1"/>
    <x v="4"/>
    <s v="Huesos"/>
    <s v="Huesos Cuarto Delant"/>
    <s v="1022096"/>
    <x v="124"/>
    <s v="Cerdo"/>
    <m/>
    <m/>
    <n v="120000"/>
    <m/>
    <m/>
    <n v="1.09328724"/>
  </r>
  <r>
    <x v="0"/>
    <x v="133"/>
    <s v="01.2022"/>
    <x v="1"/>
    <x v="4"/>
    <s v="Huesos"/>
    <s v="Huesos Cuarto Delant"/>
    <s v="1022637"/>
    <x v="125"/>
    <s v="Cerdo"/>
    <m/>
    <m/>
    <n v="24000"/>
    <m/>
    <m/>
    <n v="0.98339255416666704"/>
  </r>
  <r>
    <x v="0"/>
    <x v="311"/>
    <s v="01.2022"/>
    <x v="1"/>
    <x v="4"/>
    <s v="Huesos"/>
    <s v="Huesos Cuarto Traser"/>
    <s v="1021732"/>
    <x v="289"/>
    <s v="Cerdo"/>
    <n v="312000"/>
    <n v="312000"/>
    <n v="312000"/>
    <n v="1.92207371794872"/>
    <n v="1.92207371794872"/>
    <n v="1.24797917948718"/>
  </r>
  <r>
    <x v="0"/>
    <x v="312"/>
    <s v="01.2022"/>
    <x v="1"/>
    <x v="4"/>
    <s v="Huesos"/>
    <s v="Huesos Cuarto Traser"/>
    <s v="1022636"/>
    <x v="290"/>
    <s v="Cerdo"/>
    <n v="192000"/>
    <n v="192000"/>
    <n v="192000"/>
    <n v="0.72567187499999997"/>
    <n v="0.72567187499999997"/>
    <n v="0.45919973385416701"/>
  </r>
  <r>
    <x v="0"/>
    <x v="313"/>
    <s v="01.2022"/>
    <x v="1"/>
    <x v="4"/>
    <s v="Huesos"/>
    <s v="Huesos Cuarto Traser"/>
    <s v="1023290"/>
    <x v="291"/>
    <s v="Cerdo"/>
    <n v="16000"/>
    <n v="16000"/>
    <m/>
    <n v="0.88543749999999999"/>
    <n v="0.88543749999999999"/>
    <m/>
  </r>
  <r>
    <x v="0"/>
    <x v="134"/>
    <s v="01.2022"/>
    <x v="1"/>
    <x v="4"/>
    <s v="Lomo"/>
    <s v="Lomo Centro"/>
    <s v="1022943"/>
    <x v="126"/>
    <s v="Cerdo"/>
    <n v="0"/>
    <n v="0"/>
    <n v="72000"/>
    <n v="0"/>
    <n v="0"/>
    <n v="1.3828814166666701"/>
  </r>
  <r>
    <x v="0"/>
    <x v="314"/>
    <s v="01.2022"/>
    <x v="1"/>
    <x v="4"/>
    <s v="Menudencias"/>
    <s v="Menudencias Cogote"/>
    <s v="1030686"/>
    <x v="292"/>
    <s v="Pavo"/>
    <n v="128900"/>
    <n v="128900"/>
    <n v="120000"/>
    <n v="1.6516757176105501"/>
    <n v="1.6516757176105501"/>
    <n v="1.56762433333333"/>
  </r>
  <r>
    <x v="0"/>
    <x v="315"/>
    <s v="01.2022"/>
    <x v="1"/>
    <x v="4"/>
    <s v="Muestra"/>
    <s v="Muestra"/>
    <s v="1022813"/>
    <x v="293"/>
    <s v="Cerdo"/>
    <m/>
    <m/>
    <n v="500"/>
    <m/>
    <m/>
    <n v="2.2369826000000002"/>
  </r>
  <r>
    <x v="0"/>
    <x v="316"/>
    <s v="01.2022"/>
    <x v="1"/>
    <x v="4"/>
    <s v="Muestra"/>
    <s v="Muestra"/>
    <s v="1022816"/>
    <x v="294"/>
    <s v="Cerdo"/>
    <m/>
    <m/>
    <n v="100"/>
    <m/>
    <m/>
    <n v="2.2369949999999998"/>
  </r>
  <r>
    <x v="0"/>
    <x v="317"/>
    <s v="01.2022"/>
    <x v="1"/>
    <x v="4"/>
    <s v="Muestra"/>
    <s v="Muestra"/>
    <s v="1022832"/>
    <x v="295"/>
    <s v="Cerdo"/>
    <m/>
    <m/>
    <n v="500"/>
    <m/>
    <m/>
    <n v="2.2369826000000002"/>
  </r>
  <r>
    <x v="0"/>
    <x v="318"/>
    <s v="01.2022"/>
    <x v="1"/>
    <x v="4"/>
    <s v="Paleta"/>
    <s v="Paleta Pulpa"/>
    <s v="1022379"/>
    <x v="296"/>
    <s v="Cerdo"/>
    <n v="0"/>
    <n v="72000"/>
    <n v="48000"/>
    <n v="0"/>
    <n v="1.9220694444444399"/>
    <n v="1.2098545166666701"/>
  </r>
  <r>
    <x v="0"/>
    <x v="319"/>
    <s v="01.2022"/>
    <x v="1"/>
    <x v="4"/>
    <s v="Panceta"/>
    <s v="Panceta s/Cuero"/>
    <s v="1022645"/>
    <x v="218"/>
    <s v="Cerdo"/>
    <n v="5085"/>
    <n v="5085"/>
    <m/>
    <n v="5.98131760078663"/>
    <n v="5.98131760078663"/>
    <m/>
  </r>
  <r>
    <x v="0"/>
    <x v="320"/>
    <s v="01.2022"/>
    <x v="1"/>
    <x v="4"/>
    <s v="Panceta"/>
    <s v="Panceta s/Cuero"/>
    <s v="1022646"/>
    <x v="217"/>
    <s v="Cerdo"/>
    <n v="11631"/>
    <n v="11631"/>
    <m/>
    <n v="6.1413464018571098"/>
    <n v="6.1413464018571098"/>
    <m/>
  </r>
  <r>
    <x v="0"/>
    <x v="321"/>
    <s v="01.2022"/>
    <x v="1"/>
    <x v="4"/>
    <s v="Patas"/>
    <s v="Patas Garras"/>
    <s v="1030684"/>
    <x v="297"/>
    <s v="Pavo"/>
    <n v="22350"/>
    <n v="22350"/>
    <n v="24000"/>
    <n v="1.7943176733780799"/>
    <n v="1.7943176733780799"/>
    <n v="1.69654629166667"/>
  </r>
  <r>
    <x v="0"/>
    <x v="136"/>
    <s v="01.2022"/>
    <x v="1"/>
    <x v="4"/>
    <s v="Patas"/>
    <s v="Patas Garras"/>
    <s v="1011967"/>
    <x v="128"/>
    <s v="Pollo"/>
    <m/>
    <m/>
    <n v="360000"/>
    <m/>
    <m/>
    <n v="3.7988655358333299"/>
  </r>
  <r>
    <x v="0"/>
    <x v="137"/>
    <s v="01.2022"/>
    <x v="1"/>
    <x v="4"/>
    <s v="Patas"/>
    <s v="Patas Garras"/>
    <s v="1011968"/>
    <x v="129"/>
    <s v="Pollo"/>
    <m/>
    <m/>
    <n v="24000"/>
    <m/>
    <m/>
    <n v="3.4930532125"/>
  </r>
  <r>
    <x v="0"/>
    <x v="138"/>
    <s v="01.2022"/>
    <x v="1"/>
    <x v="4"/>
    <s v="Patas"/>
    <s v="Patas Garras"/>
    <s v="1011969"/>
    <x v="130"/>
    <s v="Pollo"/>
    <m/>
    <m/>
    <n v="120000"/>
    <m/>
    <m/>
    <n v="3.3706582749999998"/>
  </r>
  <r>
    <x v="0"/>
    <x v="140"/>
    <s v="01.2022"/>
    <x v="1"/>
    <x v="4"/>
    <s v="Patas"/>
    <s v="Patas Garras"/>
    <s v="1012448"/>
    <x v="132"/>
    <s v="Pollo"/>
    <m/>
    <m/>
    <n v="24000"/>
    <m/>
    <m/>
    <n v="3.1258683999999999"/>
  </r>
  <r>
    <x v="0"/>
    <x v="141"/>
    <s v="01.2022"/>
    <x v="1"/>
    <x v="4"/>
    <s v="Patas"/>
    <s v="Patas Garras"/>
    <s v="1012502"/>
    <x v="133"/>
    <s v="Pollo"/>
    <m/>
    <m/>
    <n v="12000"/>
    <m/>
    <m/>
    <n v="3.1925378583333299"/>
  </r>
  <r>
    <x v="0"/>
    <x v="142"/>
    <s v="01.2022"/>
    <x v="1"/>
    <x v="4"/>
    <s v="Patas"/>
    <s v="Patas Garras"/>
    <s v="1012503"/>
    <x v="134"/>
    <s v="Pollo"/>
    <m/>
    <m/>
    <n v="216000"/>
    <m/>
    <m/>
    <n v="3.0646917624999999"/>
  </r>
  <r>
    <x v="0"/>
    <x v="143"/>
    <s v="01.2022"/>
    <x v="1"/>
    <x v="4"/>
    <s v="Patas"/>
    <s v="Patas Garras"/>
    <s v="1012504"/>
    <x v="132"/>
    <s v="Pollo"/>
    <m/>
    <m/>
    <n v="24000"/>
    <m/>
    <m/>
    <n v="3.0646917624999999"/>
  </r>
  <r>
    <x v="0"/>
    <x v="144"/>
    <s v="01.2022"/>
    <x v="1"/>
    <x v="4"/>
    <s v="Patas"/>
    <s v="Patas Garras"/>
    <s v="1012525"/>
    <x v="128"/>
    <s v="Pollo"/>
    <m/>
    <m/>
    <n v="12000"/>
    <m/>
    <m/>
    <n v="3.5169400333333298"/>
  </r>
  <r>
    <x v="0"/>
    <x v="145"/>
    <s v="01.2022"/>
    <x v="1"/>
    <x v="4"/>
    <s v="Patas"/>
    <s v="Patas Garras"/>
    <s v="1012527"/>
    <x v="135"/>
    <s v="Pollo"/>
    <m/>
    <m/>
    <n v="24000"/>
    <m/>
    <m/>
    <n v="3.3094607749999998"/>
  </r>
  <r>
    <x v="0"/>
    <x v="147"/>
    <s v="01.2022"/>
    <x v="1"/>
    <x v="4"/>
    <s v="Pernil"/>
    <s v="Pernil Mano"/>
    <s v="1021731"/>
    <x v="137"/>
    <s v="Cerdo"/>
    <n v="120000"/>
    <n v="120000"/>
    <n v="168000"/>
    <n v="2.47773333333333"/>
    <n v="2.47773333333333"/>
    <n v="1.4955870077380999"/>
  </r>
  <r>
    <x v="0"/>
    <x v="148"/>
    <s v="01.2022"/>
    <x v="1"/>
    <x v="4"/>
    <s v="Pernil"/>
    <s v="Pernil Mano"/>
    <s v="1022125"/>
    <x v="138"/>
    <s v="Cerdo"/>
    <n v="216000"/>
    <n v="216000"/>
    <n v="144000"/>
    <n v="3.19487962962963"/>
    <n v="3.19487962962963"/>
    <n v="2.2447779840277802"/>
  </r>
  <r>
    <x v="0"/>
    <x v="149"/>
    <s v="01.2022"/>
    <x v="1"/>
    <x v="4"/>
    <s v="Pernil"/>
    <s v="Pernil Mano"/>
    <s v="1022291"/>
    <x v="139"/>
    <s v="Cerdo"/>
    <m/>
    <m/>
    <n v="48000"/>
    <m/>
    <m/>
    <n v="1.47348277291667"/>
  </r>
  <r>
    <x v="0"/>
    <x v="322"/>
    <s v="01.2022"/>
    <x v="1"/>
    <x v="4"/>
    <s v="Pernil"/>
    <s v="Pernil Mano"/>
    <s v="1022753"/>
    <x v="298"/>
    <s v="Cerdo"/>
    <n v="120000"/>
    <n v="120000"/>
    <n v="96000"/>
    <n v="2.47773333333333"/>
    <n v="2.47773333333333"/>
    <n v="1.55318309166667"/>
  </r>
  <r>
    <x v="0"/>
    <x v="323"/>
    <s v="01.2022"/>
    <x v="1"/>
    <x v="4"/>
    <s v="Pernil"/>
    <s v="Pernil Mano"/>
    <s v="1022941"/>
    <x v="299"/>
    <s v="Cerdo"/>
    <n v="72000"/>
    <n v="72000"/>
    <n v="72000"/>
    <n v="2.6374861111111101"/>
    <n v="2.6374861111111101"/>
    <n v="1.6107494208333299"/>
  </r>
  <r>
    <x v="0"/>
    <x v="150"/>
    <s v="01.2022"/>
    <x v="1"/>
    <x v="4"/>
    <s v="Pernil"/>
    <s v="Pernil Pierna"/>
    <s v="1022183"/>
    <x v="140"/>
    <s v="Cerdo"/>
    <n v="480000"/>
    <n v="480000"/>
    <n v="432000"/>
    <n v="2.0002124999999999"/>
    <n v="2.0002124999999999"/>
    <n v="1.26586252106481"/>
  </r>
  <r>
    <x v="0"/>
    <x v="324"/>
    <s v="01.2022"/>
    <x v="1"/>
    <x v="4"/>
    <s v="Pierna"/>
    <s v="Pierna Pulpa"/>
    <s v="1021733"/>
    <x v="300"/>
    <s v="Cerdo"/>
    <n v="192000"/>
    <n v="0"/>
    <m/>
    <n v="2.0800885416666701"/>
    <n v="0"/>
    <m/>
  </r>
  <r>
    <x v="0"/>
    <x v="325"/>
    <s v="01.2022"/>
    <x v="1"/>
    <x v="4"/>
    <s v="Recortes"/>
    <s v="Recortes No Magro"/>
    <s v="1022169"/>
    <x v="301"/>
    <s v="Cerdo"/>
    <n v="168000"/>
    <n v="168000"/>
    <n v="168000"/>
    <n v="0.72566666666666702"/>
    <n v="0.72566666666666702"/>
    <n v="0.51677127083333296"/>
  </r>
  <r>
    <x v="0"/>
    <x v="151"/>
    <s v="01.2022"/>
    <x v="1"/>
    <x v="4"/>
    <s v="Recortes"/>
    <s v="Recortes No Magro"/>
    <s v="1022373"/>
    <x v="141"/>
    <s v="Cerdo"/>
    <n v="168000"/>
    <n v="240000"/>
    <n v="288000"/>
    <n v="1.04517261904762"/>
    <n v="1.045175"/>
    <n v="0.74805680625000004"/>
  </r>
  <r>
    <x v="0"/>
    <x v="326"/>
    <s v="01.2022"/>
    <x v="1"/>
    <x v="4"/>
    <s v="Recortes"/>
    <s v="Recortes No Magro"/>
    <s v="1023093"/>
    <x v="302"/>
    <s v="Cerdo"/>
    <n v="48000"/>
    <n v="48000"/>
    <n v="45900"/>
    <n v="3.9120208333333299"/>
    <n v="3.9120208333333299"/>
    <n v="2.7622280392156902"/>
  </r>
  <r>
    <x v="0"/>
    <x v="327"/>
    <s v="01.2022"/>
    <x v="1"/>
    <x v="4"/>
    <s v="Subprod"/>
    <s v="Subprod Cola"/>
    <s v="1022080"/>
    <x v="303"/>
    <s v="Cerdo"/>
    <n v="72000"/>
    <n v="72000"/>
    <n v="72000"/>
    <n v="1.0451666666666699"/>
    <n v="1.0451666666666699"/>
    <n v="0.80472782916666596"/>
  </r>
  <r>
    <x v="0"/>
    <x v="152"/>
    <s v="01.2022"/>
    <x v="1"/>
    <x v="4"/>
    <s v="Subprod"/>
    <s v="Subprod Patas-Manos"/>
    <s v="1021735"/>
    <x v="142"/>
    <s v="Cerdo"/>
    <n v="120000"/>
    <n v="120000"/>
    <n v="120000"/>
    <n v="4.8670666666666698"/>
    <n v="4.8670666666666698"/>
    <n v="3.3381779783333299"/>
  </r>
  <r>
    <x v="0"/>
    <x v="328"/>
    <s v="01.2022"/>
    <x v="1"/>
    <x v="4"/>
    <s v="Subprod"/>
    <s v="Subprod Patas-Manos"/>
    <s v="1021737"/>
    <x v="304"/>
    <s v="Cerdo"/>
    <n v="24000"/>
    <n v="24000"/>
    <n v="24000"/>
    <n v="4.7090416666666703"/>
    <n v="4.7090416666666703"/>
    <n v="3.4533398041666699"/>
  </r>
  <r>
    <x v="0"/>
    <x v="153"/>
    <s v="01.2022"/>
    <x v="1"/>
    <x v="4"/>
    <s v="Subprod"/>
    <s v="Subprod Patas-Manos"/>
    <s v="1021738"/>
    <x v="143"/>
    <s v="Cerdo"/>
    <n v="120000"/>
    <n v="120000"/>
    <n v="72000"/>
    <n v="4.5492999999999997"/>
    <n v="4.5492999999999997"/>
    <n v="3.22462294583333"/>
  </r>
  <r>
    <x v="0"/>
    <x v="154"/>
    <s v="01.2022"/>
    <x v="1"/>
    <x v="4"/>
    <s v="Subprod"/>
    <s v="Subprod Patas-Manos"/>
    <s v="1022748"/>
    <x v="144"/>
    <s v="Cerdo"/>
    <n v="192000"/>
    <n v="192000"/>
    <n v="120000"/>
    <n v="5.1865677083333299"/>
    <n v="5.1865677083333299"/>
    <n v="3.74127976416667"/>
  </r>
  <r>
    <x v="0"/>
    <x v="329"/>
    <s v="01.2022"/>
    <x v="1"/>
    <x v="4"/>
    <s v="Trutro"/>
    <s v="Trutro Largo"/>
    <s v="1030683"/>
    <x v="71"/>
    <s v="Pavo"/>
    <n v="480000"/>
    <n v="480000"/>
    <n v="480000"/>
    <n v="2.2206645833333298"/>
    <n v="2.2206645833333298"/>
    <n v="2.0850457083333298"/>
  </r>
  <r>
    <x v="0"/>
    <x v="330"/>
    <s v="01.2022"/>
    <x v="1"/>
    <x v="4"/>
    <s v="Trutro"/>
    <s v="Trutro Largo"/>
    <s v="1030743"/>
    <x v="305"/>
    <s v="Pavo"/>
    <n v="2000"/>
    <n v="2000"/>
    <m/>
    <n v="2.6469999999999998"/>
    <n v="2.6469999999999998"/>
    <m/>
  </r>
  <r>
    <x v="0"/>
    <x v="331"/>
    <s v="01.2022"/>
    <x v="1"/>
    <x v="9"/>
    <s v="Chuleta"/>
    <s v="Chuleta Huesos"/>
    <s v="1021952"/>
    <x v="13"/>
    <s v="Cerdo"/>
    <n v="2000"/>
    <n v="2000"/>
    <n v="2000"/>
    <n v="7.58"/>
    <n v="7.58"/>
    <n v="4.3930128000000002"/>
  </r>
  <r>
    <x v="0"/>
    <x v="332"/>
    <s v="01.2022"/>
    <x v="1"/>
    <x v="9"/>
    <s v="Cost-Pec"/>
    <s v="Cost-Pec Trozos"/>
    <s v="1021931"/>
    <x v="306"/>
    <s v="Cerdo"/>
    <n v="13500"/>
    <n v="13500"/>
    <n v="13500"/>
    <n v="5.8567407407407401"/>
    <n v="5.8567407407407401"/>
    <n v="4.3372481111111103"/>
  </r>
  <r>
    <x v="0"/>
    <x v="333"/>
    <s v="01.2022"/>
    <x v="1"/>
    <x v="9"/>
    <s v="Cost-Pec"/>
    <s v="Cost-Pec Trozos"/>
    <s v="1023265"/>
    <x v="307"/>
    <s v="Cerdo"/>
    <n v="7500"/>
    <n v="7500"/>
    <n v="7500"/>
    <n v="5.6413333333333302"/>
    <n v="5.6413333333333302"/>
    <n v="4.3329335200000001"/>
  </r>
  <r>
    <x v="0"/>
    <x v="334"/>
    <s v="01.2022"/>
    <x v="1"/>
    <x v="9"/>
    <s v="Grasas"/>
    <s v="Grasa Gordura"/>
    <s v="1022767"/>
    <x v="308"/>
    <s v="Cerdo"/>
    <n v="24000"/>
    <n v="24000"/>
    <n v="24000"/>
    <n v="0.79520833333333296"/>
    <n v="0.79520833333333296"/>
    <n v="0.61356710833333294"/>
  </r>
  <r>
    <x v="0"/>
    <x v="335"/>
    <s v="01.2022"/>
    <x v="1"/>
    <x v="9"/>
    <s v="Grasas"/>
    <s v="Grasa Lomo Tocino"/>
    <s v="1022914"/>
    <x v="309"/>
    <s v="Cerdo"/>
    <n v="24000"/>
    <n v="24000"/>
    <n v="24000"/>
    <n v="1.8936666666666699"/>
    <n v="1.8936666666666699"/>
    <n v="1.3034780749999999"/>
  </r>
  <r>
    <x v="0"/>
    <x v="336"/>
    <s v="01.2022"/>
    <x v="1"/>
    <x v="9"/>
    <s v="Grasas"/>
    <s v="Grasa Lomo Tocino"/>
    <s v="1022918"/>
    <x v="310"/>
    <s v="Cerdo"/>
    <n v="96000"/>
    <n v="120000"/>
    <n v="120000"/>
    <n v="1.8182708333333299"/>
    <n v="1.8182750000000001"/>
    <n v="1.3140515616666699"/>
  </r>
  <r>
    <x v="0"/>
    <x v="337"/>
    <s v="01.2022"/>
    <x v="1"/>
    <x v="9"/>
    <s v="Huesos"/>
    <s v="Huesos Cuarto Traser"/>
    <s v="1022550"/>
    <x v="311"/>
    <s v="Cerdo"/>
    <n v="24000"/>
    <n v="24000"/>
    <n v="24000"/>
    <n v="0.6875"/>
    <n v="0.6875"/>
    <n v="0.52732787916666701"/>
  </r>
  <r>
    <x v="0"/>
    <x v="338"/>
    <s v="01.2022"/>
    <x v="1"/>
    <x v="9"/>
    <s v="Lomo"/>
    <s v="Lomo Centro"/>
    <s v="1022101"/>
    <x v="312"/>
    <s v="Cerdo"/>
    <n v="1000"/>
    <n v="1500"/>
    <n v="1500"/>
    <n v="5.641"/>
    <n v="5.6413333333333302"/>
    <n v="4.35225286666667"/>
  </r>
  <r>
    <x v="0"/>
    <x v="339"/>
    <s v="01.2022"/>
    <x v="1"/>
    <x v="9"/>
    <s v="Lomo"/>
    <s v="Lomo MM Loin"/>
    <s v="1021924"/>
    <x v="313"/>
    <s v="Cerdo"/>
    <n v="15000"/>
    <n v="15000"/>
    <n v="15000"/>
    <n v="5.5336666666666696"/>
    <n v="5.5336666666666696"/>
    <n v="4.37554874666667"/>
  </r>
  <r>
    <x v="0"/>
    <x v="340"/>
    <s v="01.2022"/>
    <x v="1"/>
    <x v="9"/>
    <s v="Lomo"/>
    <s v="Lomo MM Loin"/>
    <s v="1021925"/>
    <x v="314"/>
    <s v="Cerdo"/>
    <n v="30000"/>
    <n v="40000"/>
    <n v="40000"/>
    <n v="5.64136666666667"/>
    <n v="5.6413500000000001"/>
    <n v="4.3691303824999999"/>
  </r>
  <r>
    <x v="0"/>
    <x v="341"/>
    <s v="01.2022"/>
    <x v="1"/>
    <x v="9"/>
    <s v="Lomo"/>
    <s v="Lomo MM Loin"/>
    <s v="1022561"/>
    <x v="315"/>
    <s v="Cerdo"/>
    <n v="1000"/>
    <n v="1000"/>
    <n v="1000"/>
    <n v="5.4260000000000002"/>
    <n v="5.4260000000000002"/>
    <n v="4.3773008999999998"/>
  </r>
  <r>
    <x v="0"/>
    <x v="342"/>
    <s v="01.2022"/>
    <x v="1"/>
    <x v="9"/>
    <s v="Lomo"/>
    <s v="Lomo MM Loin"/>
    <s v="1022989"/>
    <x v="316"/>
    <s v="Cerdo"/>
    <n v="20000"/>
    <n v="30000"/>
    <n v="30000"/>
    <n v="5.43675"/>
    <n v="5.4367333333333301"/>
    <n v="4.3648776600000003"/>
  </r>
  <r>
    <x v="0"/>
    <x v="343"/>
    <s v="01.2022"/>
    <x v="1"/>
    <x v="9"/>
    <s v="Lomo"/>
    <s v="Lomo Vetado"/>
    <s v="1022863"/>
    <x v="317"/>
    <s v="Cerdo"/>
    <n v="40000"/>
    <n v="50000"/>
    <n v="50000"/>
    <n v="4.9951999999999996"/>
    <n v="4.9951999999999996"/>
    <n v="4.3746912140000003"/>
  </r>
  <r>
    <x v="0"/>
    <x v="344"/>
    <s v="01.2022"/>
    <x v="1"/>
    <x v="9"/>
    <s v="Lomo"/>
    <s v="Lomo Vetado"/>
    <s v="1022864"/>
    <x v="318"/>
    <s v="Cerdo"/>
    <n v="15000"/>
    <n v="30000"/>
    <n v="30000"/>
    <n v="4.94133333333333"/>
    <n v="4.9413666666666698"/>
    <n v="4.3690935"/>
  </r>
  <r>
    <x v="0"/>
    <x v="345"/>
    <s v="01.2022"/>
    <x v="1"/>
    <x v="9"/>
    <s v="Lomo"/>
    <s v="Lomo Vetado"/>
    <s v="1023123"/>
    <x v="319"/>
    <s v="Cerdo"/>
    <n v="5000"/>
    <n v="5000"/>
    <n v="5000"/>
    <n v="5.1028000000000002"/>
    <n v="5.1028000000000002"/>
    <n v="4.3772957200000002"/>
  </r>
  <r>
    <x v="0"/>
    <x v="346"/>
    <s v="01.2022"/>
    <x v="1"/>
    <x v="9"/>
    <s v="Menudencias"/>
    <s v="Menudencias Corazón"/>
    <s v="1012326"/>
    <x v="320"/>
    <s v="Pollo"/>
    <n v="3000"/>
    <n v="3000"/>
    <n v="3000"/>
    <n v="2.5099999999999998"/>
    <n v="2.5099999999999998"/>
    <n v="1.5661141333333299"/>
  </r>
  <r>
    <x v="0"/>
    <x v="347"/>
    <s v="01.2022"/>
    <x v="1"/>
    <x v="9"/>
    <s v="Muestra"/>
    <s v="Muestra"/>
    <s v="1022817"/>
    <x v="302"/>
    <s v="Cerdo"/>
    <m/>
    <m/>
    <n v="100"/>
    <m/>
    <m/>
    <n v="4.3773099999999996"/>
  </r>
  <r>
    <x v="0"/>
    <x v="348"/>
    <s v="01.2022"/>
    <x v="1"/>
    <x v="9"/>
    <s v="Muestra"/>
    <s v="Muestra"/>
    <s v="1022835"/>
    <x v="321"/>
    <s v="Cerdo"/>
    <m/>
    <m/>
    <n v="136.9"/>
    <m/>
    <m/>
    <n v="4.3522556610664704"/>
  </r>
  <r>
    <x v="0"/>
    <x v="349"/>
    <s v="01.2022"/>
    <x v="1"/>
    <x v="9"/>
    <s v="Paleta"/>
    <s v="Paleta Entera"/>
    <s v="1022751"/>
    <x v="322"/>
    <s v="Cerdo"/>
    <n v="22000"/>
    <n v="22000"/>
    <n v="22000"/>
    <n v="4.8875000000000002"/>
    <n v="4.8875000000000002"/>
    <n v="4.3655982181818196"/>
  </r>
  <r>
    <x v="0"/>
    <x v="350"/>
    <s v="01.2022"/>
    <x v="1"/>
    <x v="9"/>
    <s v="Paleta"/>
    <s v="Paleta Entera"/>
    <s v="1022794"/>
    <x v="323"/>
    <s v="Cerdo"/>
    <n v="0"/>
    <n v="0"/>
    <n v="0.4"/>
    <n v="0"/>
    <n v="0"/>
    <n v="4.3237500000000004"/>
  </r>
  <r>
    <x v="0"/>
    <x v="351"/>
    <s v="01.2022"/>
    <x v="1"/>
    <x v="9"/>
    <s v="Paleta"/>
    <s v="Paleta Pulpa"/>
    <s v="1021936"/>
    <x v="324"/>
    <s v="Cerdo"/>
    <n v="336000"/>
    <n v="360000"/>
    <n v="360000"/>
    <n v="3.9721220238095198"/>
    <n v="3.9721222222222199"/>
    <n v="2.7834423369444399"/>
  </r>
  <r>
    <x v="0"/>
    <x v="352"/>
    <s v="01.2022"/>
    <x v="1"/>
    <x v="9"/>
    <s v="Paleta"/>
    <s v="Paleta Pulpa"/>
    <s v="1022750"/>
    <x v="325"/>
    <s v="Cerdo"/>
    <n v="48000"/>
    <n v="24000"/>
    <n v="24000"/>
    <n v="5.2105833333333296"/>
    <n v="5.2105833333333296"/>
    <n v="2.7831397208333302"/>
  </r>
  <r>
    <x v="0"/>
    <x v="353"/>
    <s v="01.2022"/>
    <x v="1"/>
    <x v="9"/>
    <s v="Paleta"/>
    <s v="Paleta Pulpa"/>
    <s v="1022793"/>
    <x v="326"/>
    <s v="Cerdo"/>
    <m/>
    <m/>
    <n v="0.1"/>
    <m/>
    <m/>
    <n v="2.774"/>
  </r>
  <r>
    <x v="0"/>
    <x v="354"/>
    <s v="01.2022"/>
    <x v="1"/>
    <x v="9"/>
    <s v="Panceta"/>
    <s v="Panceta c/Cuero"/>
    <s v="1022515"/>
    <x v="327"/>
    <s v="Cerdo"/>
    <n v="30000"/>
    <n v="30000"/>
    <n v="30000"/>
    <n v="6.5029000000000003"/>
    <n v="6.5029000000000003"/>
    <n v="4.3769263366666697"/>
  </r>
  <r>
    <x v="0"/>
    <x v="355"/>
    <s v="01.2022"/>
    <x v="1"/>
    <x v="9"/>
    <s v="Panceta"/>
    <s v="Panceta c/Cuero"/>
    <s v="1022570"/>
    <x v="328"/>
    <s v="Cerdo"/>
    <m/>
    <n v="2000"/>
    <n v="2000"/>
    <m/>
    <n v="0"/>
    <n v="4.3563333999999996"/>
  </r>
  <r>
    <x v="0"/>
    <x v="356"/>
    <s v="01.2022"/>
    <x v="1"/>
    <x v="9"/>
    <s v="Panceta"/>
    <s v="Panceta s/Cuero"/>
    <s v="1022621"/>
    <x v="329"/>
    <s v="Cerdo"/>
    <n v="40000"/>
    <n v="40000"/>
    <n v="40000"/>
    <n v="6.3952"/>
    <n v="6.3952"/>
    <n v="4.3745509499999997"/>
  </r>
  <r>
    <x v="0"/>
    <x v="357"/>
    <s v="01.2022"/>
    <x v="1"/>
    <x v="9"/>
    <s v="Panceta"/>
    <s v="Panceta s/Cuero"/>
    <s v="1022865"/>
    <x v="330"/>
    <s v="Cerdo"/>
    <n v="80000"/>
    <n v="80000"/>
    <n v="83000"/>
    <n v="6.7182750000000002"/>
    <n v="6.7182750000000002"/>
    <n v="4.3728521060240997"/>
  </r>
  <r>
    <x v="0"/>
    <x v="358"/>
    <s v="01.2022"/>
    <x v="1"/>
    <x v="9"/>
    <s v="Panceta"/>
    <s v="Panceta s/Cuero"/>
    <s v="1022866"/>
    <x v="331"/>
    <s v="Cerdo"/>
    <n v="60000"/>
    <n v="60000"/>
    <n v="61000"/>
    <n v="6.7182833333333303"/>
    <n v="6.7182833333333303"/>
    <n v="4.3795886721311499"/>
  </r>
  <r>
    <x v="0"/>
    <x v="359"/>
    <s v="01.2022"/>
    <x v="1"/>
    <x v="9"/>
    <s v="Panceta"/>
    <s v="Panceta s/Cuero"/>
    <s v="1023166"/>
    <x v="332"/>
    <s v="Cerdo"/>
    <m/>
    <m/>
    <n v="100"/>
    <m/>
    <m/>
    <n v="4.3773099999999996"/>
  </r>
  <r>
    <x v="0"/>
    <x v="360"/>
    <s v="01.2022"/>
    <x v="1"/>
    <x v="9"/>
    <s v="Pierna"/>
    <s v="Pierna Pulpa Fina"/>
    <s v="1022128"/>
    <x v="333"/>
    <s v="Cerdo"/>
    <n v="10000"/>
    <n v="10000"/>
    <n v="10000"/>
    <n v="5.0598000000000001"/>
    <n v="5.0598000000000001"/>
    <n v="4.3943808300000002"/>
  </r>
  <r>
    <x v="0"/>
    <x v="361"/>
    <s v="01.2022"/>
    <x v="1"/>
    <x v="9"/>
    <s v="Pierna"/>
    <s v="Pierna Pulpa Fina"/>
    <s v="1022141"/>
    <x v="334"/>
    <s v="Cerdo"/>
    <n v="14000"/>
    <n v="14000"/>
    <n v="34000"/>
    <n v="5.1567142857142896"/>
    <n v="5.1567142857142896"/>
    <n v="4.4003565264705902"/>
  </r>
  <r>
    <x v="0"/>
    <x v="362"/>
    <s v="01.2022"/>
    <x v="1"/>
    <x v="9"/>
    <s v="Pierna"/>
    <s v="Pierna Pulpa Fina"/>
    <s v="1022142"/>
    <x v="335"/>
    <s v="Cerdo"/>
    <n v="10000"/>
    <n v="10000"/>
    <n v="10000"/>
    <n v="5.1566999999999998"/>
    <n v="5.1566999999999998"/>
    <n v="4.3916566699999997"/>
  </r>
  <r>
    <x v="0"/>
    <x v="363"/>
    <s v="01.2022"/>
    <x v="1"/>
    <x v="9"/>
    <s v="Pierna"/>
    <s v="Pierna Pulpa Fina"/>
    <s v="1022398"/>
    <x v="336"/>
    <s v="Cerdo"/>
    <n v="12000"/>
    <n v="15000"/>
    <n v="15000"/>
    <n v="5.2105833333333296"/>
    <n v="5.2106000000000003"/>
    <n v="4.37939188"/>
  </r>
  <r>
    <x v="0"/>
    <x v="364"/>
    <s v="01.2022"/>
    <x v="1"/>
    <x v="9"/>
    <s v="Prolijado"/>
    <s v="Prolijado Malaya"/>
    <s v="1022293"/>
    <x v="337"/>
    <s v="Cerdo"/>
    <n v="6000"/>
    <n v="6000"/>
    <n v="6000"/>
    <n v="7.47216666666667"/>
    <n v="7.47216666666667"/>
    <n v="4.3862242"/>
  </r>
  <r>
    <x v="0"/>
    <x v="365"/>
    <s v="01.2022"/>
    <x v="1"/>
    <x v="9"/>
    <s v="Recortes"/>
    <s v="Recortes Magro"/>
    <s v="1022837"/>
    <x v="338"/>
    <s v="Cerdo"/>
    <m/>
    <m/>
    <n v="116.2"/>
    <m/>
    <m/>
    <n v="4.3522831325301201"/>
  </r>
  <r>
    <x v="0"/>
    <x v="366"/>
    <s v="01.2022"/>
    <x v="1"/>
    <x v="9"/>
    <s v="Subprod"/>
    <s v="Subprod Tripa"/>
    <s v="1021987"/>
    <x v="339"/>
    <s v="Cerdo"/>
    <n v="10000"/>
    <n v="10000"/>
    <n v="10000"/>
    <n v="5.6414"/>
    <n v="5.6414"/>
    <n v="2.4305842800000002"/>
  </r>
  <r>
    <x v="0"/>
    <x v="367"/>
    <s v="01.2022"/>
    <x v="1"/>
    <x v="9"/>
    <s v="Subprod"/>
    <s v="Subprod Visceras"/>
    <s v="1022413"/>
    <x v="340"/>
    <s v="Cerdo"/>
    <n v="0"/>
    <n v="4000"/>
    <n v="4000"/>
    <n v="0"/>
    <n v="0"/>
    <n v="1.225781475"/>
  </r>
  <r>
    <x v="1"/>
    <x v="1"/>
    <s v="02.2022"/>
    <x v="0"/>
    <x v="0"/>
    <s v="Cazuela"/>
    <s v="Cazuela Espinazo"/>
    <s v="1011042"/>
    <x v="1"/>
    <s v="Pollo"/>
    <n v="48000"/>
    <n v="264000"/>
    <n v="240000"/>
    <n v="0.4"/>
    <n v="0.4"/>
    <n v="0.43649004166666699"/>
  </r>
  <r>
    <x v="1"/>
    <x v="2"/>
    <s v="02.2022"/>
    <x v="0"/>
    <x v="0"/>
    <s v="Menudencias"/>
    <s v="Menudencias Contre"/>
    <s v="1012207"/>
    <x v="2"/>
    <s v="Pollo"/>
    <n v="4200"/>
    <n v="4200"/>
    <m/>
    <n v="0"/>
    <n v="0"/>
    <m/>
  </r>
  <r>
    <x v="1"/>
    <x v="4"/>
    <s v="02.2022"/>
    <x v="0"/>
    <x v="0"/>
    <s v="Menudencias"/>
    <s v="Menudencias Cogote"/>
    <s v="1030635"/>
    <x v="4"/>
    <s v="Pavo"/>
    <m/>
    <n v="5120"/>
    <m/>
    <m/>
    <n v="0.88789062500000004"/>
    <m/>
  </r>
  <r>
    <x v="1"/>
    <x v="6"/>
    <s v="02.2022"/>
    <x v="0"/>
    <x v="0"/>
    <s v="Varios"/>
    <s v="Varios Carcasa"/>
    <s v="1030355"/>
    <x v="6"/>
    <s v="Pavo"/>
    <m/>
    <n v="71644"/>
    <n v="72000"/>
    <m/>
    <n v="0.98789849812964103"/>
    <n v="1.01697930555556"/>
  </r>
  <r>
    <x v="1"/>
    <x v="368"/>
    <s v="02.2022"/>
    <x v="0"/>
    <x v="8"/>
    <s v="Carne Recuperada"/>
    <s v="Carne Recuperada ADM"/>
    <s v="1012764"/>
    <x v="341"/>
    <s v="Pollo"/>
    <m/>
    <m/>
    <n v="60000"/>
    <m/>
    <m/>
    <n v="0.51665635666666698"/>
  </r>
  <r>
    <x v="1"/>
    <x v="0"/>
    <s v="02.2022"/>
    <x v="0"/>
    <x v="1"/>
    <s v="Ala"/>
    <s v="Ala Trutro"/>
    <s v="1030332"/>
    <x v="0"/>
    <s v="Pavo"/>
    <m/>
    <n v="144000"/>
    <n v="96000"/>
    <m/>
    <n v="1.4878958333333301"/>
    <n v="1.4947708333333301"/>
  </r>
  <r>
    <x v="1"/>
    <x v="8"/>
    <s v="02.2022"/>
    <x v="0"/>
    <x v="1"/>
    <s v="Carne Recuperada"/>
    <s v="Carne Recuperada ADM"/>
    <s v="1012556"/>
    <x v="8"/>
    <s v="Pollo"/>
    <n v="4478"/>
    <m/>
    <m/>
    <n v="0"/>
    <m/>
    <m/>
  </r>
  <r>
    <x v="1"/>
    <x v="9"/>
    <s v="02.2022"/>
    <x v="0"/>
    <x v="1"/>
    <s v="Carne Recuperada"/>
    <s v="Carne Recuperada ADM"/>
    <s v="1012719"/>
    <x v="9"/>
    <s v="Pollo"/>
    <n v="456000"/>
    <n v="425000"/>
    <n v="425000"/>
    <n v="0.54"/>
    <n v="0.54"/>
    <n v="0.67068804705882401"/>
  </r>
  <r>
    <x v="1"/>
    <x v="10"/>
    <s v="02.2022"/>
    <x v="0"/>
    <x v="1"/>
    <s v="Carne Recuperada"/>
    <s v="Carne Recuperada Pul"/>
    <s v="1011421"/>
    <x v="10"/>
    <s v="Pollo"/>
    <n v="676000"/>
    <n v="676000"/>
    <n v="576000"/>
    <n v="0.73789792899408302"/>
    <n v="0.73789792899408302"/>
    <n v="0.85270312500000001"/>
  </r>
  <r>
    <x v="1"/>
    <x v="11"/>
    <s v="02.2022"/>
    <x v="0"/>
    <x v="1"/>
    <s v="Carne Recuperada"/>
    <s v="Carne Recuperada Pul"/>
    <s v="1011558"/>
    <x v="11"/>
    <s v="Pollo"/>
    <n v="264000"/>
    <n v="384000"/>
    <n v="384000"/>
    <n v="0.6"/>
    <n v="0.6"/>
    <n v="0.88804346354166597"/>
  </r>
  <r>
    <x v="1"/>
    <x v="1"/>
    <s v="02.2022"/>
    <x v="0"/>
    <x v="1"/>
    <s v="Cazuela"/>
    <s v="Cazuela Espinazo"/>
    <s v="1011042"/>
    <x v="1"/>
    <s v="Pollo"/>
    <m/>
    <n v="47960"/>
    <n v="71960"/>
    <m/>
    <n v="0.48790658882401999"/>
    <n v="0.46006961367426302"/>
  </r>
  <r>
    <x v="1"/>
    <x v="12"/>
    <s v="02.2022"/>
    <x v="0"/>
    <x v="1"/>
    <s v="Chuleta"/>
    <s v="Chuleta Centro"/>
    <s v="1020017"/>
    <x v="12"/>
    <s v="Cerdo"/>
    <n v="72000"/>
    <n v="72000"/>
    <n v="72000"/>
    <n v="2.73790277777778"/>
    <n v="2.73790277777778"/>
    <n v="2.8500761111111101"/>
  </r>
  <r>
    <x v="1"/>
    <x v="369"/>
    <s v="02.2022"/>
    <x v="0"/>
    <x v="1"/>
    <s v="Chuleta"/>
    <s v="Chuleta Huesos"/>
    <s v="1021980"/>
    <x v="342"/>
    <s v="Cerdo"/>
    <n v="300"/>
    <n v="0"/>
    <m/>
    <n v="5.4866666666666699"/>
    <n v="0"/>
    <m/>
  </r>
  <r>
    <x v="1"/>
    <x v="15"/>
    <s v="02.2022"/>
    <x v="0"/>
    <x v="1"/>
    <s v="Chuleta"/>
    <s v="Chuleta Huesos"/>
    <s v="1022384"/>
    <x v="15"/>
    <s v="Cerdo"/>
    <n v="0"/>
    <n v="1000"/>
    <n v="1000"/>
    <n v="0"/>
    <n v="0"/>
    <n v="5.2371292"/>
  </r>
  <r>
    <x v="1"/>
    <x v="370"/>
    <s v="02.2022"/>
    <x v="0"/>
    <x v="1"/>
    <s v="Cost-Pec"/>
    <s v="Cost-Pec Entero"/>
    <s v="1020869"/>
    <x v="343"/>
    <s v="Cerdo"/>
    <n v="0"/>
    <n v="39000"/>
    <n v="39000"/>
    <n v="0"/>
    <n v="4.8099999999999996"/>
    <n v="4.7182022846153799"/>
  </r>
  <r>
    <x v="1"/>
    <x v="16"/>
    <s v="02.2022"/>
    <x v="0"/>
    <x v="1"/>
    <s v="Cueros"/>
    <s v="Cuero Back"/>
    <s v="1021187"/>
    <x v="16"/>
    <s v="Cerdo"/>
    <n v="0"/>
    <n v="24000"/>
    <n v="24000"/>
    <n v="0"/>
    <n v="2"/>
    <n v="2.01220833333333"/>
  </r>
  <r>
    <x v="1"/>
    <x v="17"/>
    <s v="02.2022"/>
    <x v="0"/>
    <x v="1"/>
    <s v="Cueros"/>
    <s v="Cuero Forro"/>
    <s v="1022196"/>
    <x v="17"/>
    <s v="Cerdo"/>
    <n v="24000"/>
    <n v="24000"/>
    <n v="24000"/>
    <n v="0"/>
    <n v="0.65"/>
    <n v="0.63270833333333298"/>
  </r>
  <r>
    <x v="1"/>
    <x v="18"/>
    <s v="02.2022"/>
    <x v="0"/>
    <x v="1"/>
    <s v="Cueros"/>
    <s v="Cuero Forro"/>
    <s v="1022197"/>
    <x v="18"/>
    <s v="Cerdo"/>
    <n v="0"/>
    <n v="24000"/>
    <n v="24000"/>
    <n v="0"/>
    <n v="0"/>
    <n v="0.82916666666666705"/>
  </r>
  <r>
    <x v="1"/>
    <x v="19"/>
    <s v="02.2022"/>
    <x v="0"/>
    <x v="1"/>
    <s v="Cueros"/>
    <s v="Cuero Mixto"/>
    <s v="1021385"/>
    <x v="19"/>
    <s v="Cerdo"/>
    <n v="192000"/>
    <n v="96001"/>
    <n v="96001"/>
    <n v="0.82789583333333405"/>
    <n v="0.82789762606639505"/>
    <n v="0.99292765283694995"/>
  </r>
  <r>
    <x v="1"/>
    <x v="107"/>
    <s v="02.2022"/>
    <x v="0"/>
    <x v="1"/>
    <s v="Cueros"/>
    <s v="Cuero Mixto"/>
    <s v="1023334"/>
    <x v="105"/>
    <s v="Cerdo"/>
    <m/>
    <n v="24000"/>
    <n v="24000"/>
    <m/>
    <n v="1.1499999999999999"/>
    <n v="1.0651250000000001"/>
  </r>
  <r>
    <x v="1"/>
    <x v="371"/>
    <s v="02.2022"/>
    <x v="0"/>
    <x v="1"/>
    <s v="Cueros"/>
    <s v="Cuero Panceta"/>
    <s v="1020352"/>
    <x v="344"/>
    <s v="Cerdo"/>
    <n v="48000"/>
    <n v="48000"/>
    <n v="48000"/>
    <n v="1.2178958333333301"/>
    <n v="1.2178958333333301"/>
    <n v="1.2638750000000001"/>
  </r>
  <r>
    <x v="1"/>
    <x v="20"/>
    <s v="02.2022"/>
    <x v="0"/>
    <x v="1"/>
    <s v="Cueros"/>
    <s v="Cuero Papada"/>
    <s v="1021039"/>
    <x v="20"/>
    <s v="Cerdo"/>
    <n v="48000"/>
    <n v="48000"/>
    <n v="48000"/>
    <n v="0.53789583333333302"/>
    <n v="0.53789583333333302"/>
    <n v="0.61345833333333299"/>
  </r>
  <r>
    <x v="1"/>
    <x v="21"/>
    <s v="02.2022"/>
    <x v="0"/>
    <x v="1"/>
    <s v="Cueros"/>
    <s v="Cuero Papada"/>
    <s v="1023329"/>
    <x v="21"/>
    <s v="Cerdo"/>
    <m/>
    <m/>
    <n v="24000"/>
    <m/>
    <m/>
    <n v="0.61345833333333299"/>
  </r>
  <r>
    <x v="1"/>
    <x v="22"/>
    <s v="02.2022"/>
    <x v="0"/>
    <x v="1"/>
    <s v="Empanizado"/>
    <s v="Empanizados Nuggets"/>
    <s v="1100407"/>
    <x v="22"/>
    <s v="Elaborado"/>
    <m/>
    <m/>
    <n v="9000"/>
    <m/>
    <m/>
    <n v="3.1098694444444401"/>
  </r>
  <r>
    <x v="1"/>
    <x v="23"/>
    <s v="02.2022"/>
    <x v="0"/>
    <x v="1"/>
    <s v="Empanizado"/>
    <s v="Empanizados Nuggets"/>
    <s v="1100408"/>
    <x v="23"/>
    <s v="Elaborado"/>
    <m/>
    <m/>
    <n v="9000"/>
    <m/>
    <m/>
    <n v="3.1098694444444401"/>
  </r>
  <r>
    <x v="1"/>
    <x v="26"/>
    <s v="02.2022"/>
    <x v="0"/>
    <x v="1"/>
    <s v="Filete"/>
    <s v="Filete c/Cabeza"/>
    <s v="1023312"/>
    <x v="26"/>
    <s v="Cerdo"/>
    <n v="24000"/>
    <n v="10221"/>
    <m/>
    <n v="2.90791666666667"/>
    <n v="2.9079346443596501"/>
    <m/>
  </r>
  <r>
    <x v="1"/>
    <x v="27"/>
    <s v="02.2022"/>
    <x v="0"/>
    <x v="1"/>
    <s v="Grasas"/>
    <s v="Grasa Forro"/>
    <s v="1020925"/>
    <x v="27"/>
    <s v="Cerdo"/>
    <n v="24000"/>
    <n v="14000"/>
    <n v="14000"/>
    <n v="1.4379166666666701"/>
    <n v="1.4379285714285699"/>
    <n v="1.0028611857142899"/>
  </r>
  <r>
    <x v="1"/>
    <x v="31"/>
    <s v="02.2022"/>
    <x v="0"/>
    <x v="1"/>
    <s v="Grasas"/>
    <s v="Grasa Gordura"/>
    <s v="1020367"/>
    <x v="30"/>
    <s v="Cerdo"/>
    <n v="72000"/>
    <n v="72000"/>
    <n v="48000"/>
    <n v="1.1079027777777799"/>
    <n v="1.1079027777777799"/>
    <n v="1.1412125"/>
  </r>
  <r>
    <x v="1"/>
    <x v="32"/>
    <s v="02.2022"/>
    <x v="0"/>
    <x v="1"/>
    <s v="Grasas"/>
    <s v="Grasa Gordura"/>
    <s v="1021023"/>
    <x v="31"/>
    <s v="Cerdo"/>
    <n v="144000"/>
    <n v="144000"/>
    <n v="144000"/>
    <n v="1.10789583333333"/>
    <n v="1.10789583333333"/>
    <n v="1.1009583333333299"/>
  </r>
  <r>
    <x v="1"/>
    <x v="372"/>
    <s v="02.2022"/>
    <x v="0"/>
    <x v="1"/>
    <s v="Grasas"/>
    <s v="Grasa Gordura"/>
    <s v="1021077"/>
    <x v="33"/>
    <s v="Cerdo"/>
    <n v="0"/>
    <n v="24000"/>
    <n v="24000"/>
    <n v="0"/>
    <n v="0"/>
    <n v="1.1994625000000001"/>
  </r>
  <r>
    <x v="1"/>
    <x v="373"/>
    <s v="02.2022"/>
    <x v="0"/>
    <x v="1"/>
    <s v="Grasas"/>
    <s v="Grasa Gordura"/>
    <s v="1021085"/>
    <x v="345"/>
    <s v="Cerdo"/>
    <n v="24000"/>
    <n v="0"/>
    <m/>
    <n v="1.08791666666667"/>
    <n v="0"/>
    <m/>
  </r>
  <r>
    <x v="1"/>
    <x v="34"/>
    <s v="02.2022"/>
    <x v="0"/>
    <x v="1"/>
    <s v="Grasas"/>
    <s v="Grasa Gordura"/>
    <s v="1022150"/>
    <x v="33"/>
    <s v="Cerdo"/>
    <n v="120000"/>
    <n v="72000"/>
    <n v="72000"/>
    <n v="0.95789999999999997"/>
    <n v="0.95790277777777799"/>
    <n v="0.89958333333333296"/>
  </r>
  <r>
    <x v="1"/>
    <x v="374"/>
    <s v="02.2022"/>
    <x v="0"/>
    <x v="1"/>
    <s v="Grasas"/>
    <s v="Grasa Gordura"/>
    <s v="1022921"/>
    <x v="33"/>
    <s v="Cerdo"/>
    <n v="60000"/>
    <n v="68000"/>
    <n v="68000"/>
    <n v="0"/>
    <n v="0"/>
    <n v="1.0361541176470599"/>
  </r>
  <r>
    <x v="1"/>
    <x v="35"/>
    <s v="02.2022"/>
    <x v="0"/>
    <x v="1"/>
    <s v="Grasas"/>
    <s v="Grasa Gordura"/>
    <s v="1022996"/>
    <x v="34"/>
    <s v="Cerdo"/>
    <n v="24000"/>
    <n v="24000"/>
    <n v="24000"/>
    <n v="1.1879166666666701"/>
    <n v="1.1879166666666701"/>
    <n v="1.05270833333333"/>
  </r>
  <r>
    <x v="1"/>
    <x v="36"/>
    <s v="02.2022"/>
    <x v="0"/>
    <x v="1"/>
    <s v="Grasas"/>
    <s v="Grasa Interior"/>
    <s v="1021111"/>
    <x v="35"/>
    <s v="Cerdo"/>
    <n v="2500"/>
    <n v="2500"/>
    <n v="3000"/>
    <n v="1.288"/>
    <n v="1.288"/>
    <n v="1.35"/>
  </r>
  <r>
    <x v="1"/>
    <x v="38"/>
    <s v="02.2022"/>
    <x v="0"/>
    <x v="1"/>
    <s v="Grasas"/>
    <s v="Grasa Lomo Tocino"/>
    <s v="1020339"/>
    <x v="37"/>
    <s v="Cerdo"/>
    <n v="72000"/>
    <n v="119000"/>
    <n v="119000"/>
    <n v="1.45"/>
    <n v="1.45"/>
    <n v="1.4082289075630301"/>
  </r>
  <r>
    <x v="1"/>
    <x v="41"/>
    <s v="02.2022"/>
    <x v="0"/>
    <x v="1"/>
    <s v="Lomo"/>
    <s v="Lomo Centro"/>
    <s v="1020848"/>
    <x v="40"/>
    <s v="Cerdo"/>
    <n v="192000"/>
    <n v="216000"/>
    <n v="216000"/>
    <n v="2.39"/>
    <n v="2.39"/>
    <n v="2.45996296296296"/>
  </r>
  <r>
    <x v="1"/>
    <x v="375"/>
    <s v="02.2022"/>
    <x v="0"/>
    <x v="1"/>
    <s v="Lomo"/>
    <s v="Lomo Vetado"/>
    <s v="1021820"/>
    <x v="346"/>
    <s v="Cerdo"/>
    <m/>
    <m/>
    <n v="3553"/>
    <m/>
    <m/>
    <n v="2.53809259780467"/>
  </r>
  <r>
    <x v="1"/>
    <x v="376"/>
    <s v="02.2022"/>
    <x v="0"/>
    <x v="1"/>
    <s v="Lomo"/>
    <s v="Lomo Vetado"/>
    <s v="1023331"/>
    <x v="347"/>
    <s v="Cerdo"/>
    <n v="0"/>
    <n v="23000"/>
    <n v="19447"/>
    <n v="0"/>
    <n v="2.8"/>
    <n v="2.53809261068545"/>
  </r>
  <r>
    <x v="1"/>
    <x v="42"/>
    <s v="02.2022"/>
    <x v="0"/>
    <x v="1"/>
    <s v="Menudencias"/>
    <s v="Menudencias Contre"/>
    <s v="1010877"/>
    <x v="41"/>
    <s v="Pollo"/>
    <n v="145260"/>
    <n v="145260"/>
    <n v="107960"/>
    <n v="1.0899972463169501"/>
    <n v="1.0899972463169501"/>
    <n v="1.0408968960726199"/>
  </r>
  <r>
    <x v="1"/>
    <x v="2"/>
    <s v="02.2022"/>
    <x v="0"/>
    <x v="1"/>
    <s v="Menudencias"/>
    <s v="Menudencias Contre"/>
    <s v="1012207"/>
    <x v="2"/>
    <s v="Pollo"/>
    <n v="48000"/>
    <n v="48000"/>
    <n v="12000"/>
    <n v="1.2664375000000001"/>
    <n v="1.2664375000000001"/>
    <n v="1.215046375"/>
  </r>
  <r>
    <x v="1"/>
    <x v="377"/>
    <s v="02.2022"/>
    <x v="0"/>
    <x v="1"/>
    <s v="Menudencias"/>
    <s v="Menudencias Corazón"/>
    <s v="1012342"/>
    <x v="42"/>
    <s v="Pollo"/>
    <n v="2664"/>
    <n v="2664"/>
    <m/>
    <n v="0"/>
    <n v="0"/>
    <m/>
  </r>
  <r>
    <x v="1"/>
    <x v="43"/>
    <s v="02.2022"/>
    <x v="0"/>
    <x v="1"/>
    <s v="Menudencias"/>
    <s v="Menudencias Corazón"/>
    <s v="1012362"/>
    <x v="42"/>
    <s v="Pollo"/>
    <n v="26354"/>
    <n v="26354"/>
    <m/>
    <n v="0"/>
    <n v="0"/>
    <m/>
  </r>
  <r>
    <x v="1"/>
    <x v="44"/>
    <s v="02.2022"/>
    <x v="0"/>
    <x v="1"/>
    <s v="Menudencias"/>
    <s v="Menudencias Pana"/>
    <s v="1012283"/>
    <x v="43"/>
    <s v="Pollo"/>
    <n v="48000"/>
    <n v="48000"/>
    <n v="24000"/>
    <n v="0.78789583333333302"/>
    <n v="0.78789583333333302"/>
    <n v="0.80533333333333301"/>
  </r>
  <r>
    <x v="1"/>
    <x v="378"/>
    <s v="02.2022"/>
    <x v="0"/>
    <x v="1"/>
    <s v="Menudencias"/>
    <s v="Menudencias Pana"/>
    <s v="1012763"/>
    <x v="348"/>
    <s v="Pollo"/>
    <m/>
    <n v="48000"/>
    <n v="48000"/>
    <m/>
    <n v="0.79"/>
    <n v="0.73562499999999997"/>
  </r>
  <r>
    <x v="1"/>
    <x v="45"/>
    <s v="02.2022"/>
    <x v="0"/>
    <x v="1"/>
    <s v="Paleta"/>
    <s v="Paleta Pulpa"/>
    <s v="1021976"/>
    <x v="44"/>
    <s v="Cerdo"/>
    <n v="192000"/>
    <n v="240000"/>
    <n v="240000"/>
    <n v="2.3078958333333301"/>
    <n v="2.27"/>
    <n v="2.2315916666666702"/>
  </r>
  <r>
    <x v="1"/>
    <x v="379"/>
    <s v="02.2022"/>
    <x v="0"/>
    <x v="1"/>
    <s v="Panceta"/>
    <s v="Panceta s/Cuero"/>
    <s v="1022847"/>
    <x v="349"/>
    <s v="Cerdo"/>
    <n v="48000"/>
    <n v="48000"/>
    <n v="60000"/>
    <n v="1.3178958333333299"/>
    <n v="1.3178958333333299"/>
    <n v="1.2919250383333301"/>
  </r>
  <r>
    <x v="1"/>
    <x v="380"/>
    <s v="02.2022"/>
    <x v="0"/>
    <x v="1"/>
    <s v="Pech"/>
    <s v="Pech Entera"/>
    <s v="1030780"/>
    <x v="350"/>
    <s v="Pavo"/>
    <m/>
    <n v="1494"/>
    <m/>
    <m/>
    <n v="0"/>
    <m/>
  </r>
  <r>
    <x v="1"/>
    <x v="48"/>
    <s v="02.2022"/>
    <x v="0"/>
    <x v="1"/>
    <s v="Pech Desh"/>
    <s v="Pech Desh s/Piel"/>
    <s v="1030670"/>
    <x v="47"/>
    <s v="Pavo"/>
    <m/>
    <n v="120000"/>
    <n v="168000"/>
    <m/>
    <n v="8.17"/>
    <n v="8.1617142857142895"/>
  </r>
  <r>
    <x v="1"/>
    <x v="50"/>
    <s v="02.2022"/>
    <x v="0"/>
    <x v="1"/>
    <s v="Pechuga Desh"/>
    <s v="Pechuga Desh s/Piel"/>
    <s v="1012552"/>
    <x v="49"/>
    <s v="Pollo"/>
    <n v="24000"/>
    <n v="72000"/>
    <n v="72040"/>
    <n v="3.8"/>
    <n v="3.8"/>
    <n v="4.0386406579678003"/>
  </r>
  <r>
    <x v="1"/>
    <x v="51"/>
    <s v="02.2022"/>
    <x v="0"/>
    <x v="1"/>
    <s v="Pechuga Desh"/>
    <s v="Pechuga Desh s/Piel"/>
    <s v="1012744"/>
    <x v="50"/>
    <s v="Pollo"/>
    <n v="120000"/>
    <n v="120000"/>
    <n v="120040"/>
    <n v="3.3879000000000001"/>
    <n v="3.3879000000000001"/>
    <n v="3.4281931864378499"/>
  </r>
  <r>
    <x v="1"/>
    <x v="381"/>
    <s v="02.2022"/>
    <x v="0"/>
    <x v="1"/>
    <s v="Pierna"/>
    <s v="Pierna Entera"/>
    <s v="1020915"/>
    <x v="351"/>
    <s v="Cerdo"/>
    <n v="2000"/>
    <n v="2000"/>
    <n v="2000"/>
    <n v="2.15"/>
    <n v="2.15"/>
    <n v="1.8882929500000001"/>
  </r>
  <r>
    <x v="1"/>
    <x v="52"/>
    <s v="02.2022"/>
    <x v="0"/>
    <x v="1"/>
    <s v="Pierna"/>
    <s v="Pierna Pulpa"/>
    <s v="1020944"/>
    <x v="51"/>
    <s v="Cerdo"/>
    <n v="456000"/>
    <n v="548000"/>
    <n v="548000"/>
    <n v="2.4500000000000002"/>
    <n v="2.4500000000000002"/>
    <n v="2.5339897810219001"/>
  </r>
  <r>
    <x v="1"/>
    <x v="53"/>
    <s v="02.2022"/>
    <x v="0"/>
    <x v="1"/>
    <s v="Pierna"/>
    <s v="Pierna Pulpa"/>
    <s v="1022709"/>
    <x v="52"/>
    <s v="Cerdo"/>
    <n v="48000"/>
    <n v="24000"/>
    <n v="24000"/>
    <n v="2.7378958333333299"/>
    <n v="2.7379166666666701"/>
    <n v="2.6310416666666701"/>
  </r>
  <r>
    <x v="1"/>
    <x v="382"/>
    <s v="02.2022"/>
    <x v="0"/>
    <x v="1"/>
    <s v="Pierna"/>
    <s v="Pierna Pulpa Fina"/>
    <s v="1021868"/>
    <x v="352"/>
    <s v="Cerdo"/>
    <n v="24000"/>
    <n v="0"/>
    <n v="10000"/>
    <n v="2.7879166666666699"/>
    <n v="0"/>
    <n v="2.7018943399999999"/>
  </r>
  <r>
    <x v="1"/>
    <x v="54"/>
    <s v="02.2022"/>
    <x v="0"/>
    <x v="1"/>
    <s v="Plancha"/>
    <s v="Plancha s/Cuero"/>
    <s v="1020349"/>
    <x v="53"/>
    <s v="Cerdo"/>
    <n v="216000"/>
    <n v="216000"/>
    <n v="216000"/>
    <n v="1.86789814814815"/>
    <n v="1.86789814814815"/>
    <n v="1.79053333333333"/>
  </r>
  <r>
    <x v="1"/>
    <x v="55"/>
    <s v="02.2022"/>
    <x v="0"/>
    <x v="1"/>
    <s v="Plancha"/>
    <s v="Plancha s/Cuero"/>
    <s v="1022149"/>
    <x v="54"/>
    <s v="Cerdo"/>
    <n v="24000"/>
    <n v="24000"/>
    <n v="24000"/>
    <n v="1.9879166666666701"/>
    <n v="1.9879166666666701"/>
    <n v="1.86520833333333"/>
  </r>
  <r>
    <x v="1"/>
    <x v="5"/>
    <s v="02.2022"/>
    <x v="0"/>
    <x v="1"/>
    <s v="Recortes"/>
    <s v="Recortes Piel"/>
    <s v="1030720"/>
    <x v="5"/>
    <s v="Pavo"/>
    <m/>
    <n v="24000"/>
    <n v="28000"/>
    <m/>
    <n v="0.53791666666666704"/>
    <n v="0.48176190357142901"/>
  </r>
  <r>
    <x v="1"/>
    <x v="57"/>
    <s v="02.2022"/>
    <x v="0"/>
    <x v="1"/>
    <s v="Recortes"/>
    <s v="Recortes No Magro"/>
    <s v="1020412"/>
    <x v="56"/>
    <s v="Cerdo"/>
    <n v="48000"/>
    <n v="54000"/>
    <n v="54000"/>
    <n v="1.68789583333333"/>
    <n v="1.6878888888888901"/>
    <n v="1.41400770925926"/>
  </r>
  <r>
    <x v="1"/>
    <x v="58"/>
    <s v="02.2022"/>
    <x v="0"/>
    <x v="1"/>
    <s v="Recortes"/>
    <s v="Recortes No Magro"/>
    <s v="1021078"/>
    <x v="57"/>
    <s v="Cerdo"/>
    <n v="72000"/>
    <n v="72000"/>
    <n v="72000"/>
    <n v="1.98790277777778"/>
    <n v="1.98790277777778"/>
    <n v="2.1908075"/>
  </r>
  <r>
    <x v="1"/>
    <x v="383"/>
    <s v="02.2022"/>
    <x v="0"/>
    <x v="1"/>
    <s v="Recortes"/>
    <s v="Recortes No Magro"/>
    <s v="1021082"/>
    <x v="353"/>
    <s v="Cerdo"/>
    <n v="0"/>
    <n v="6000"/>
    <n v="6000"/>
    <n v="0"/>
    <n v="1.7878333333333301"/>
    <n v="1.5316802333333299"/>
  </r>
  <r>
    <x v="1"/>
    <x v="59"/>
    <s v="02.2022"/>
    <x v="0"/>
    <x v="1"/>
    <s v="Recortes"/>
    <s v="Recortes No Magro"/>
    <s v="1021092"/>
    <x v="58"/>
    <s v="Cerdo"/>
    <n v="72000"/>
    <n v="48000"/>
    <n v="48000"/>
    <n v="2"/>
    <n v="2"/>
    <n v="1.8634375000000001"/>
  </r>
  <r>
    <x v="1"/>
    <x v="62"/>
    <s v="02.2022"/>
    <x v="0"/>
    <x v="1"/>
    <s v="Reproductor"/>
    <s v="Reproductor Gallina"/>
    <s v="1011582"/>
    <x v="61"/>
    <s v="Pollo"/>
    <n v="24000"/>
    <n v="24000"/>
    <m/>
    <n v="0.96"/>
    <n v="0.96"/>
    <m/>
  </r>
  <r>
    <x v="1"/>
    <x v="63"/>
    <s v="02.2022"/>
    <x v="0"/>
    <x v="1"/>
    <s v="Reproductor"/>
    <s v="Reproductor Gallina"/>
    <s v="1012208"/>
    <x v="62"/>
    <s v="Pollo"/>
    <n v="54196"/>
    <n v="90000"/>
    <n v="72000"/>
    <n v="1.3945678647870701"/>
    <n v="1.3945666666666701"/>
    <n v="1.4654444444444401"/>
  </r>
  <r>
    <x v="1"/>
    <x v="64"/>
    <s v="02.2022"/>
    <x v="0"/>
    <x v="1"/>
    <s v="Subprod"/>
    <s v="Subprod Piel"/>
    <s v="1011290"/>
    <x v="63"/>
    <s v="Pollo"/>
    <n v="24000"/>
    <m/>
    <m/>
    <n v="0.58791666666666698"/>
    <m/>
    <m/>
  </r>
  <r>
    <x v="1"/>
    <x v="384"/>
    <s v="02.2022"/>
    <x v="0"/>
    <x v="1"/>
    <s v="Subprod"/>
    <s v="Subprod Piel"/>
    <s v="1011422"/>
    <x v="354"/>
    <s v="Pollo"/>
    <n v="2388"/>
    <n v="24000"/>
    <n v="24000"/>
    <n v="0.45770519262981602"/>
    <n v="0.45787499999999998"/>
    <n v="0.48208333333333298"/>
  </r>
  <r>
    <x v="1"/>
    <x v="385"/>
    <s v="02.2022"/>
    <x v="0"/>
    <x v="1"/>
    <s v="Subprod"/>
    <s v="Subprod Patas-Manos"/>
    <s v="1022406"/>
    <x v="355"/>
    <s v="Cerdo"/>
    <n v="5000"/>
    <n v="5000"/>
    <n v="5000"/>
    <n v="0"/>
    <n v="0"/>
    <n v="2.1581991600000001"/>
  </r>
  <r>
    <x v="1"/>
    <x v="65"/>
    <s v="02.2022"/>
    <x v="0"/>
    <x v="1"/>
    <s v="Subprod"/>
    <s v="Subprod Tripa"/>
    <s v="1022409"/>
    <x v="64"/>
    <s v="Cerdo"/>
    <n v="13500"/>
    <n v="23940"/>
    <n v="23940"/>
    <n v="8.4879259259259303"/>
    <n v="8.4878863826232198"/>
    <n v="4.7590136800334202"/>
  </r>
  <r>
    <x v="1"/>
    <x v="386"/>
    <s v="02.2022"/>
    <x v="0"/>
    <x v="1"/>
    <s v="Subprod"/>
    <s v="Subprod Tripa"/>
    <s v="1022418"/>
    <x v="64"/>
    <s v="Cerdo"/>
    <m/>
    <m/>
    <n v="11025"/>
    <m/>
    <m/>
    <n v="4.0559693877551002"/>
  </r>
  <r>
    <x v="1"/>
    <x v="67"/>
    <s v="02.2022"/>
    <x v="0"/>
    <x v="1"/>
    <s v="Subprod"/>
    <s v="Subprod Tripa"/>
    <s v="1022781"/>
    <x v="66"/>
    <s v="Cerdo"/>
    <n v="0"/>
    <n v="1890"/>
    <n v="1890"/>
    <n v="0"/>
    <n v="12.9878306878307"/>
    <n v="10.996791322751299"/>
  </r>
  <r>
    <x v="1"/>
    <x v="68"/>
    <s v="02.2022"/>
    <x v="0"/>
    <x v="1"/>
    <s v="Subprod"/>
    <s v="Subprod Tripa"/>
    <s v="1022782"/>
    <x v="67"/>
    <s v="Cerdo"/>
    <m/>
    <n v="3048"/>
    <n v="4572"/>
    <m/>
    <n v="9.9878608923884507"/>
    <n v="7.8976377952755898"/>
  </r>
  <r>
    <x v="1"/>
    <x v="387"/>
    <s v="02.2022"/>
    <x v="0"/>
    <x v="1"/>
    <s v="Subprod"/>
    <s v="Subprod Tripa"/>
    <s v="1022783"/>
    <x v="356"/>
    <s v="Cerdo"/>
    <n v="0"/>
    <n v="18576"/>
    <n v="17028"/>
    <n v="0"/>
    <n v="9.9878875968992205"/>
    <n v="7.7751937984496102"/>
  </r>
  <r>
    <x v="1"/>
    <x v="388"/>
    <s v="02.2022"/>
    <x v="0"/>
    <x v="1"/>
    <s v="Subprod"/>
    <s v="Subprod Tripa"/>
    <s v="1022786"/>
    <x v="357"/>
    <s v="Cerdo"/>
    <m/>
    <m/>
    <n v="1521"/>
    <m/>
    <m/>
    <n v="16.791357001972401"/>
  </r>
  <r>
    <x v="1"/>
    <x v="389"/>
    <s v="02.2022"/>
    <x v="0"/>
    <x v="1"/>
    <s v="Subprod"/>
    <s v="Subprod Tripa"/>
    <s v="1023295"/>
    <x v="358"/>
    <s v="Cerdo"/>
    <n v="3000"/>
    <n v="2282"/>
    <n v="2281.5"/>
    <n v="12.238"/>
    <n v="12.237949167397"/>
    <n v="14.4970414201183"/>
  </r>
  <r>
    <x v="1"/>
    <x v="69"/>
    <s v="02.2022"/>
    <x v="0"/>
    <x v="1"/>
    <s v="Subprod"/>
    <s v="Subprod Visceras"/>
    <s v="1021101"/>
    <x v="68"/>
    <s v="Cerdo"/>
    <n v="48000"/>
    <n v="24000"/>
    <m/>
    <n v="1.25"/>
    <n v="1.25"/>
    <m/>
  </r>
  <r>
    <x v="1"/>
    <x v="70"/>
    <s v="02.2022"/>
    <x v="0"/>
    <x v="1"/>
    <s v="Subprod"/>
    <s v="Subprod Visceras"/>
    <s v="1021105"/>
    <x v="69"/>
    <s v="Cerdo"/>
    <n v="24000"/>
    <n v="24000"/>
    <n v="24000"/>
    <n v="0.53791666666666704"/>
    <n v="0.53791666666666704"/>
    <n v="0.54334625000000003"/>
  </r>
  <r>
    <x v="1"/>
    <x v="71"/>
    <s v="02.2022"/>
    <x v="0"/>
    <x v="1"/>
    <s v="Subprod"/>
    <s v="Subprod Visceras"/>
    <s v="1021106"/>
    <x v="70"/>
    <s v="Cerdo"/>
    <n v="120000"/>
    <n v="144000"/>
    <n v="144000"/>
    <n v="0.58789999999999998"/>
    <n v="0.58789583333333295"/>
    <n v="0.73523618055555595"/>
  </r>
  <r>
    <x v="1"/>
    <x v="281"/>
    <s v="02.2022"/>
    <x v="0"/>
    <x v="1"/>
    <s v="Subprod"/>
    <s v="Subprod Visceras"/>
    <s v="1021903"/>
    <x v="103"/>
    <s v="Cerdo"/>
    <m/>
    <m/>
    <n v="24000"/>
    <m/>
    <m/>
    <n v="1.2160833333333301"/>
  </r>
  <r>
    <x v="1"/>
    <x v="72"/>
    <s v="02.2022"/>
    <x v="0"/>
    <x v="1"/>
    <s v="Trutro"/>
    <s v="Trutro Largo"/>
    <s v="1030224"/>
    <x v="71"/>
    <s v="Pavo"/>
    <m/>
    <n v="74462"/>
    <n v="48000"/>
    <m/>
    <n v="2.1618275093336199"/>
    <n v="1.9646250000000001"/>
  </r>
  <r>
    <x v="1"/>
    <x v="73"/>
    <s v="02.2022"/>
    <x v="0"/>
    <x v="1"/>
    <s v="Trutro Desh"/>
    <s v="Trutro Desh Corto"/>
    <s v="1030545"/>
    <x v="72"/>
    <s v="Pavo"/>
    <m/>
    <n v="48000"/>
    <n v="24000"/>
    <m/>
    <n v="3.9878958333333299"/>
    <n v="4.1210000000000004"/>
  </r>
  <r>
    <x v="1"/>
    <x v="74"/>
    <s v="02.2022"/>
    <x v="0"/>
    <x v="2"/>
    <s v="Ala"/>
    <s v="Ala Centro"/>
    <s v="1012012"/>
    <x v="73"/>
    <s v="Pollo"/>
    <n v="40000"/>
    <m/>
    <m/>
    <n v="7.7488999999999999"/>
    <m/>
    <m/>
  </r>
  <r>
    <x v="1"/>
    <x v="75"/>
    <s v="02.2022"/>
    <x v="0"/>
    <x v="2"/>
    <s v="Carne Recuperada"/>
    <s v="Carne Recuperada Pul"/>
    <s v="1012612"/>
    <x v="74"/>
    <s v="Pollo"/>
    <n v="700000"/>
    <n v="1000000"/>
    <n v="1000000"/>
    <n v="0.55184714285714298"/>
    <n v="0.55184800000000001"/>
    <n v="0.6870475654"/>
  </r>
  <r>
    <x v="1"/>
    <x v="390"/>
    <s v="02.2022"/>
    <x v="0"/>
    <x v="2"/>
    <s v="Chuleta"/>
    <s v="Chuleta Huesos"/>
    <s v="1022182"/>
    <x v="13"/>
    <s v="Cerdo"/>
    <n v="22000"/>
    <n v="22000"/>
    <n v="22000"/>
    <n v="5.3122727272727301"/>
    <n v="5.3122727272727301"/>
    <n v="5.3623181818181802"/>
  </r>
  <r>
    <x v="1"/>
    <x v="76"/>
    <s v="02.2022"/>
    <x v="0"/>
    <x v="2"/>
    <s v="Cost-Pec"/>
    <s v="Cost-Pec Entero"/>
    <s v="1021664"/>
    <x v="75"/>
    <s v="Cerdo"/>
    <n v="44000"/>
    <n v="44000"/>
    <n v="44000"/>
    <n v="5.6122500000000004"/>
    <n v="5.6122500000000004"/>
    <n v="5.66231818181818"/>
  </r>
  <r>
    <x v="1"/>
    <x v="77"/>
    <s v="02.2022"/>
    <x v="0"/>
    <x v="2"/>
    <s v="Cost-Pec"/>
    <s v="Cost-Pec Entero"/>
    <s v="1021665"/>
    <x v="76"/>
    <s v="Cerdo"/>
    <n v="44000"/>
    <n v="44000"/>
    <n v="44000"/>
    <n v="5.6122500000000004"/>
    <n v="5.6122500000000004"/>
    <n v="5.66231818181818"/>
  </r>
  <r>
    <x v="1"/>
    <x v="78"/>
    <s v="02.2022"/>
    <x v="0"/>
    <x v="2"/>
    <s v="Cost-Pec"/>
    <s v="Cost-Pec Entero"/>
    <s v="1023183"/>
    <x v="77"/>
    <s v="Cerdo"/>
    <n v="44000"/>
    <n v="44000"/>
    <n v="44000"/>
    <n v="5.8122499999999997"/>
    <n v="5.8122499999999997"/>
    <n v="5.8623181818181802"/>
  </r>
  <r>
    <x v="1"/>
    <x v="79"/>
    <s v="02.2022"/>
    <x v="0"/>
    <x v="2"/>
    <s v="Grasas"/>
    <s v="Grasa Lomo Tocino"/>
    <s v="1021204"/>
    <x v="37"/>
    <s v="Cerdo"/>
    <n v="22000"/>
    <n v="0"/>
    <m/>
    <n v="1.0122727272727301"/>
    <n v="0"/>
    <m/>
  </r>
  <r>
    <x v="1"/>
    <x v="80"/>
    <s v="02.2022"/>
    <x v="0"/>
    <x v="2"/>
    <s v="Huesos"/>
    <s v="Huesos Cuarto Centra"/>
    <s v="1021149"/>
    <x v="78"/>
    <s v="Cerdo"/>
    <n v="44000"/>
    <n v="44000"/>
    <n v="44000"/>
    <n v="1.0122500000000001"/>
    <n v="1.0122500000000001"/>
    <n v="1.0623181818181799"/>
  </r>
  <r>
    <x v="1"/>
    <x v="81"/>
    <s v="02.2022"/>
    <x v="0"/>
    <x v="2"/>
    <s v="Huesos"/>
    <s v="Huesos Cuarto Centra"/>
    <s v="1021150"/>
    <x v="79"/>
    <s v="Cerdo"/>
    <n v="44000"/>
    <n v="44000"/>
    <n v="44000"/>
    <n v="1.0122500000000001"/>
    <n v="1.0122500000000001"/>
    <n v="1.0623181818181799"/>
  </r>
  <r>
    <x v="1"/>
    <x v="82"/>
    <s v="02.2022"/>
    <x v="0"/>
    <x v="2"/>
    <s v="Huesos"/>
    <s v="Huesos Cuarto Centra"/>
    <s v="1021156"/>
    <x v="80"/>
    <s v="Cerdo"/>
    <n v="48000"/>
    <n v="44000"/>
    <n v="44000"/>
    <n v="2.6137916666666698"/>
    <n v="2.6137954545454498"/>
    <n v="2.66231818181818"/>
  </r>
  <r>
    <x v="1"/>
    <x v="83"/>
    <s v="02.2022"/>
    <x v="0"/>
    <x v="2"/>
    <s v="Huesos"/>
    <s v="Huesos Cuarto Delant"/>
    <s v="1021151"/>
    <x v="81"/>
    <s v="Cerdo"/>
    <n v="44000"/>
    <n v="44000"/>
    <n v="44000"/>
    <n v="1.5122500000000001"/>
    <n v="1.5122500000000001"/>
    <n v="1.5623181818181799"/>
  </r>
  <r>
    <x v="1"/>
    <x v="84"/>
    <s v="02.2022"/>
    <x v="0"/>
    <x v="2"/>
    <s v="Huesos"/>
    <s v="Huesos Cuarto Delant"/>
    <s v="1021152"/>
    <x v="82"/>
    <s v="Cerdo"/>
    <n v="22000"/>
    <n v="22000"/>
    <n v="22000"/>
    <n v="1.5122727272727301"/>
    <n v="1.5122727272727301"/>
    <n v="1.5623181818181799"/>
  </r>
  <r>
    <x v="1"/>
    <x v="85"/>
    <s v="02.2022"/>
    <x v="0"/>
    <x v="2"/>
    <s v="Lomo"/>
    <s v="Lomo Vetado"/>
    <s v="1020860"/>
    <x v="83"/>
    <s v="Cerdo"/>
    <n v="110000"/>
    <n v="110000"/>
    <n v="110000"/>
    <n v="3.8122636363636402"/>
    <n v="3.8122636363636402"/>
    <n v="3.86261818181818"/>
  </r>
  <r>
    <x v="1"/>
    <x v="86"/>
    <s v="02.2022"/>
    <x v="0"/>
    <x v="2"/>
    <s v="Lomo"/>
    <s v="Lomo Vetado"/>
    <s v="1020861"/>
    <x v="84"/>
    <s v="Cerdo"/>
    <n v="66000"/>
    <n v="66000"/>
    <n v="66000"/>
    <n v="3.8122575757575801"/>
    <n v="3.8122575757575801"/>
    <n v="3.8623181818181802"/>
  </r>
  <r>
    <x v="1"/>
    <x v="87"/>
    <s v="02.2022"/>
    <x v="0"/>
    <x v="2"/>
    <s v="Lomo"/>
    <s v="Lomo Vetado"/>
    <s v="1022985"/>
    <x v="85"/>
    <s v="Cerdo"/>
    <n v="5000"/>
    <n v="5000"/>
    <n v="5000"/>
    <n v="3.9121999999999999"/>
    <n v="3.9121999999999999"/>
    <n v="3.9595908999999998"/>
  </r>
  <r>
    <x v="1"/>
    <x v="88"/>
    <s v="02.2022"/>
    <x v="0"/>
    <x v="2"/>
    <s v="Lomo"/>
    <s v="Lomo Vetado"/>
    <s v="1023038"/>
    <x v="86"/>
    <s v="Cerdo"/>
    <n v="66000"/>
    <n v="66000"/>
    <n v="66000"/>
    <n v="4.0122575757575802"/>
    <n v="4.0122575757575802"/>
    <n v="4.0623181818181804"/>
  </r>
  <r>
    <x v="1"/>
    <x v="90"/>
    <s v="02.2022"/>
    <x v="0"/>
    <x v="2"/>
    <s v="Panceta"/>
    <s v="Panceta c/Cuero"/>
    <s v="1020904"/>
    <x v="88"/>
    <s v="Cerdo"/>
    <n v="132000"/>
    <n v="132000"/>
    <n v="132000"/>
    <n v="6.2122575757575804"/>
    <n v="6.2122575757575804"/>
    <n v="6.3770530303030304"/>
  </r>
  <r>
    <x v="1"/>
    <x v="91"/>
    <s v="02.2022"/>
    <x v="0"/>
    <x v="2"/>
    <s v="Panceta"/>
    <s v="Panceta c/Cuero"/>
    <s v="1020905"/>
    <x v="89"/>
    <s v="Cerdo"/>
    <n v="88000"/>
    <n v="88000"/>
    <n v="88000"/>
    <n v="6.2122613636363599"/>
    <n v="6.2122613636363599"/>
    <n v="6.4"/>
  </r>
  <r>
    <x v="1"/>
    <x v="93"/>
    <s v="02.2022"/>
    <x v="0"/>
    <x v="2"/>
    <s v="Panceta"/>
    <s v="Panceta s/Cuero"/>
    <s v="1022885"/>
    <x v="91"/>
    <s v="Cerdo"/>
    <n v="425000"/>
    <n v="425000"/>
    <n v="425000"/>
    <n v="6.21226117647059"/>
    <n v="6.21226117647059"/>
    <n v="6.2622732621176498"/>
  </r>
  <r>
    <x v="1"/>
    <x v="94"/>
    <s v="02.2022"/>
    <x v="0"/>
    <x v="2"/>
    <s v="Panceta"/>
    <s v="Panceta s/Cuero"/>
    <s v="1022887"/>
    <x v="92"/>
    <s v="Cerdo"/>
    <n v="319000"/>
    <n v="319000"/>
    <n v="319000"/>
    <n v="6.2122601880877699"/>
    <n v="6.2122601880877699"/>
    <n v="6.2623181818181797"/>
  </r>
  <r>
    <x v="1"/>
    <x v="95"/>
    <s v="02.2022"/>
    <x v="0"/>
    <x v="2"/>
    <s v="Panceta"/>
    <s v="Panceta s/Cuero"/>
    <s v="1022930"/>
    <x v="93"/>
    <s v="Cerdo"/>
    <n v="110000"/>
    <n v="110000"/>
    <n v="110000"/>
    <n v="6.4122636363636403"/>
    <n v="6.4122636363636403"/>
    <n v="6.4623181818181799"/>
  </r>
  <r>
    <x v="1"/>
    <x v="96"/>
    <s v="02.2022"/>
    <x v="0"/>
    <x v="2"/>
    <s v="Panceta"/>
    <s v="Panceta s/Cuero"/>
    <s v="1022986"/>
    <x v="94"/>
    <s v="Cerdo"/>
    <n v="5000"/>
    <n v="5000"/>
    <n v="5000"/>
    <n v="6.3121999999999998"/>
    <n v="6.3121999999999998"/>
    <n v="6.3595908999999997"/>
  </r>
  <r>
    <x v="1"/>
    <x v="97"/>
    <s v="02.2022"/>
    <x v="0"/>
    <x v="2"/>
    <s v="Panceta"/>
    <s v="Panceta s/Cuero"/>
    <s v="1023037"/>
    <x v="95"/>
    <s v="Cerdo"/>
    <n v="121000"/>
    <n v="121000"/>
    <n v="121000"/>
    <n v="6.4122644628099197"/>
    <n v="6.4122644628099197"/>
    <n v="6.4805000000000001"/>
  </r>
  <r>
    <x v="1"/>
    <x v="391"/>
    <s v="02.2022"/>
    <x v="0"/>
    <x v="2"/>
    <s v="Panceta"/>
    <s v="Panceta s/Cuero"/>
    <s v="1023090"/>
    <x v="359"/>
    <s v="Cerdo"/>
    <n v="22000"/>
    <n v="22000"/>
    <n v="22000"/>
    <n v="6.4122727272727298"/>
    <n v="6.4122727272727298"/>
    <n v="6.5623181818181804"/>
  </r>
  <r>
    <x v="1"/>
    <x v="98"/>
    <s v="02.2022"/>
    <x v="0"/>
    <x v="2"/>
    <s v="Pernil"/>
    <s v="Pernil Mano"/>
    <s v="1021045"/>
    <x v="96"/>
    <s v="Cerdo"/>
    <n v="44000"/>
    <n v="44000"/>
    <n v="44000"/>
    <n v="2.5122499999999999"/>
    <n v="2.5122499999999999"/>
    <n v="2.56306818181818"/>
  </r>
  <r>
    <x v="1"/>
    <x v="99"/>
    <s v="02.2022"/>
    <x v="0"/>
    <x v="2"/>
    <s v="Pernil"/>
    <s v="Pernil Mano"/>
    <s v="1021046"/>
    <x v="97"/>
    <s v="Cerdo"/>
    <n v="44000"/>
    <n v="44000"/>
    <n v="44000"/>
    <n v="2.5122499999999999"/>
    <n v="2.5122499999999999"/>
    <n v="2.5623181818181799"/>
  </r>
  <r>
    <x v="1"/>
    <x v="392"/>
    <s v="02.2022"/>
    <x v="0"/>
    <x v="2"/>
    <s v="Pernil"/>
    <s v="Pernil Mano"/>
    <s v="1021470"/>
    <x v="360"/>
    <s v="Cerdo"/>
    <n v="22000"/>
    <n v="22000"/>
    <n v="22000"/>
    <n v="1.8122727272727299"/>
    <n v="1.8122727272727299"/>
    <n v="1.86231818181818"/>
  </r>
  <r>
    <x v="1"/>
    <x v="100"/>
    <s v="02.2022"/>
    <x v="0"/>
    <x v="2"/>
    <s v="Plancha"/>
    <s v="Plancha s/Cuero"/>
    <s v="1021012"/>
    <x v="98"/>
    <s v="Cerdo"/>
    <n v="44000"/>
    <n v="44000"/>
    <n v="44000"/>
    <n v="1.5622499999999999"/>
    <n v="1.5622499999999999"/>
    <n v="1.7623181818181799"/>
  </r>
  <r>
    <x v="1"/>
    <x v="101"/>
    <s v="02.2022"/>
    <x v="0"/>
    <x v="2"/>
    <s v="Prolijado"/>
    <s v="Prolijado Malaya"/>
    <s v="1022283"/>
    <x v="99"/>
    <s v="Cerdo"/>
    <n v="5000"/>
    <n v="5000"/>
    <n v="5000"/>
    <n v="5.5122"/>
    <n v="5.5122"/>
    <n v="5.5595908999999999"/>
  </r>
  <r>
    <x v="1"/>
    <x v="102"/>
    <s v="02.2022"/>
    <x v="0"/>
    <x v="2"/>
    <s v="Prolijado"/>
    <s v="Prolijado Plateada"/>
    <s v="1022607"/>
    <x v="100"/>
    <s v="Cerdo"/>
    <n v="44000"/>
    <n v="44000"/>
    <n v="44000"/>
    <n v="5.1122500000000004"/>
    <n v="5.1122500000000004"/>
    <n v="5.16231818181818"/>
  </r>
  <r>
    <x v="1"/>
    <x v="103"/>
    <s v="02.2022"/>
    <x v="0"/>
    <x v="2"/>
    <s v="Subprod"/>
    <s v="Subprod Grasa"/>
    <s v="1023283"/>
    <x v="101"/>
    <s v="Cerdo"/>
    <n v="72000"/>
    <n v="48000"/>
    <n v="72000"/>
    <n v="0.76226388888888896"/>
    <n v="0.76227083333333301"/>
    <n v="0.88776416666666702"/>
  </r>
  <r>
    <x v="1"/>
    <x v="104"/>
    <s v="02.2022"/>
    <x v="0"/>
    <x v="2"/>
    <s v="Subprod"/>
    <s v="Subprod Visceras"/>
    <s v="1023307"/>
    <x v="102"/>
    <s v="Cerdo"/>
    <n v="48000"/>
    <n v="48000"/>
    <n v="48000"/>
    <n v="0.61227083333333299"/>
    <n v="0.61227083333333299"/>
    <n v="0.66663187499999998"/>
  </r>
  <r>
    <x v="1"/>
    <x v="105"/>
    <s v="02.2022"/>
    <x v="0"/>
    <x v="2"/>
    <s v="Subprod"/>
    <s v="Subprod Visceras"/>
    <s v="1023326"/>
    <x v="103"/>
    <s v="Cerdo"/>
    <n v="48000"/>
    <n v="48000"/>
    <n v="48000"/>
    <n v="0.81227083333333405"/>
    <n v="0.81227083333333405"/>
    <n v="0.79158541666666704"/>
  </r>
  <r>
    <x v="1"/>
    <x v="106"/>
    <s v="02.2022"/>
    <x v="0"/>
    <x v="2"/>
    <s v="Trutro"/>
    <s v="Trutro Largo"/>
    <s v="1030535"/>
    <x v="104"/>
    <s v="Pavo"/>
    <m/>
    <n v="4943"/>
    <m/>
    <m/>
    <n v="0"/>
    <m/>
  </r>
  <r>
    <x v="1"/>
    <x v="107"/>
    <s v="02.2022"/>
    <x v="0"/>
    <x v="3"/>
    <s v="Cueros"/>
    <s v="Cuero Mixto"/>
    <s v="1023334"/>
    <x v="105"/>
    <s v="Cerdo"/>
    <n v="192000"/>
    <n v="192000"/>
    <n v="192000"/>
    <n v="0.637895833333333"/>
    <n v="0.637895833333333"/>
    <n v="0.65"/>
  </r>
  <r>
    <x v="1"/>
    <x v="108"/>
    <s v="02.2022"/>
    <x v="0"/>
    <x v="3"/>
    <s v="Cueros"/>
    <s v="Cuero Mixto"/>
    <s v="1023336"/>
    <x v="105"/>
    <s v="Cerdo"/>
    <n v="48000"/>
    <n v="48000"/>
    <n v="48000"/>
    <n v="0.637895833333333"/>
    <n v="0.637895833333333"/>
    <n v="0.65"/>
  </r>
  <r>
    <x v="1"/>
    <x v="109"/>
    <s v="02.2022"/>
    <x v="0"/>
    <x v="3"/>
    <s v="Cueros"/>
    <s v="Cuero Papada"/>
    <s v="1021864"/>
    <x v="21"/>
    <s v="Cerdo"/>
    <n v="48000"/>
    <n v="48000"/>
    <n v="48000"/>
    <n v="0.53789583333333302"/>
    <n v="0.53789583333333302"/>
    <n v="0.55000000000000004"/>
  </r>
  <r>
    <x v="1"/>
    <x v="21"/>
    <s v="02.2022"/>
    <x v="0"/>
    <x v="3"/>
    <s v="Cueros"/>
    <s v="Cuero Papada"/>
    <s v="1023329"/>
    <x v="21"/>
    <s v="Cerdo"/>
    <n v="48000"/>
    <n v="48000"/>
    <n v="24000"/>
    <n v="0.53789583333333302"/>
    <n v="0.53789583333333302"/>
    <n v="0.55000000000000004"/>
  </r>
  <r>
    <x v="1"/>
    <x v="28"/>
    <s v="02.2022"/>
    <x v="0"/>
    <x v="3"/>
    <s v="Grasas"/>
    <s v="Grasa Forro"/>
    <s v="1022218"/>
    <x v="27"/>
    <s v="Cerdo"/>
    <n v="0"/>
    <n v="144000"/>
    <n v="144000"/>
    <n v="0"/>
    <n v="1.41789583333333"/>
    <n v="1.5"/>
  </r>
  <r>
    <x v="1"/>
    <x v="29"/>
    <s v="02.2022"/>
    <x v="0"/>
    <x v="3"/>
    <s v="Grasas"/>
    <s v="Grasa Forro"/>
    <s v="1022273"/>
    <x v="28"/>
    <s v="Cerdo"/>
    <n v="24000"/>
    <n v="192000"/>
    <n v="216000"/>
    <n v="1.41791666666667"/>
    <n v="1.41789583333333"/>
    <n v="1.40240092592593"/>
  </r>
  <r>
    <x v="1"/>
    <x v="110"/>
    <s v="02.2022"/>
    <x v="0"/>
    <x v="3"/>
    <s v="Grasas"/>
    <s v="Grasa Lomo Tocino"/>
    <s v="1022217"/>
    <x v="106"/>
    <s v="Cerdo"/>
    <n v="264000"/>
    <n v="456000"/>
    <n v="504000"/>
    <n v="1.43789772727273"/>
    <n v="1.4378969298245601"/>
    <n v="1.58798579365079"/>
  </r>
  <r>
    <x v="1"/>
    <x v="111"/>
    <s v="02.2022"/>
    <x v="0"/>
    <x v="3"/>
    <s v="Menudencias"/>
    <s v="Menudencias Corazón"/>
    <s v="1011560"/>
    <x v="107"/>
    <s v="Pollo"/>
    <n v="24000"/>
    <n v="24000"/>
    <m/>
    <n v="2.4879166666666701"/>
    <n v="2.4879166666666701"/>
    <m/>
  </r>
  <r>
    <x v="1"/>
    <x v="43"/>
    <s v="02.2022"/>
    <x v="0"/>
    <x v="3"/>
    <s v="Menudencias"/>
    <s v="Menudencias Corazón"/>
    <s v="1012362"/>
    <x v="42"/>
    <s v="Pollo"/>
    <n v="48000"/>
    <n v="48000"/>
    <m/>
    <n v="2.58789583333333"/>
    <n v="2.58789583333333"/>
    <m/>
  </r>
  <r>
    <x v="1"/>
    <x v="112"/>
    <s v="02.2022"/>
    <x v="0"/>
    <x v="3"/>
    <s v="Menudencias"/>
    <s v="Menudencias Corazón"/>
    <s v="1012674"/>
    <x v="108"/>
    <s v="Pollo"/>
    <n v="48000"/>
    <n v="48000"/>
    <n v="23995"/>
    <n v="2.3878750000000002"/>
    <n v="2.3878750000000002"/>
    <n v="2.4"/>
  </r>
  <r>
    <x v="1"/>
    <x v="113"/>
    <s v="02.2022"/>
    <x v="0"/>
    <x v="4"/>
    <s v="Ala"/>
    <s v="Ala Centro"/>
    <s v="1011417"/>
    <x v="109"/>
    <s v="Pollo"/>
    <n v="3186"/>
    <n v="3186"/>
    <m/>
    <n v="3.3524795982423101"/>
    <n v="3.3524795982423101"/>
    <m/>
  </r>
  <r>
    <x v="1"/>
    <x v="114"/>
    <s v="02.2022"/>
    <x v="0"/>
    <x v="4"/>
    <s v="Ala"/>
    <s v="Ala Centro"/>
    <s v="1011586"/>
    <x v="110"/>
    <s v="Pollo"/>
    <n v="83253"/>
    <n v="72000"/>
    <n v="72000"/>
    <n v="2.4204653285767499"/>
    <n v="2.4204583333333298"/>
    <n v="2.5985277777777802"/>
  </r>
  <r>
    <x v="1"/>
    <x v="115"/>
    <s v="02.2022"/>
    <x v="0"/>
    <x v="4"/>
    <s v="Ala"/>
    <s v="Ala Centro"/>
    <s v="1012452"/>
    <x v="111"/>
    <s v="Pollo"/>
    <n v="61721"/>
    <n v="61721"/>
    <n v="61721"/>
    <n v="2.6158357771261"/>
    <n v="2.6158357771261"/>
    <n v="2.5714727029698201"/>
  </r>
  <r>
    <x v="1"/>
    <x v="393"/>
    <s v="02.2022"/>
    <x v="0"/>
    <x v="4"/>
    <s v="Ala"/>
    <s v="Ala Centro-Punta"/>
    <s v="1012424"/>
    <x v="361"/>
    <s v="Pollo"/>
    <n v="2120"/>
    <n v="2120"/>
    <m/>
    <n v="2.3660377358490599"/>
    <n v="2.3660377358490599"/>
    <m/>
  </r>
  <r>
    <x v="1"/>
    <x v="118"/>
    <s v="02.2022"/>
    <x v="0"/>
    <x v="4"/>
    <s v="Ala"/>
    <s v="Ala Centro-Punta"/>
    <s v="1012455"/>
    <x v="114"/>
    <s v="Pollo"/>
    <n v="30315"/>
    <n v="72000"/>
    <n v="24000"/>
    <n v="2.065841992413"/>
    <n v="2.0658333333333299"/>
    <n v="2.2824166666666699"/>
  </r>
  <r>
    <x v="1"/>
    <x v="119"/>
    <s v="02.2022"/>
    <x v="0"/>
    <x v="4"/>
    <s v="Ala"/>
    <s v="Ala Punta"/>
    <s v="1012434"/>
    <x v="115"/>
    <s v="Pollo"/>
    <n v="16300"/>
    <m/>
    <m/>
    <n v="0.312638036809816"/>
    <m/>
    <m/>
  </r>
  <r>
    <x v="1"/>
    <x v="120"/>
    <s v="02.2022"/>
    <x v="0"/>
    <x v="4"/>
    <s v="Chuleta"/>
    <s v="Chuleta Cazuela"/>
    <s v="1022414"/>
    <x v="116"/>
    <s v="Cerdo"/>
    <n v="144000"/>
    <n v="144000"/>
    <n v="144000"/>
    <n v="0.71584027777777803"/>
    <n v="0.71584027777777803"/>
    <n v="0.8"/>
  </r>
  <r>
    <x v="1"/>
    <x v="121"/>
    <s v="02.2022"/>
    <x v="0"/>
    <x v="4"/>
    <s v="Cueros"/>
    <s v="Cuero Forro"/>
    <s v="1023034"/>
    <x v="117"/>
    <s v="Cerdo"/>
    <m/>
    <m/>
    <n v="72000"/>
    <m/>
    <m/>
    <n v="0.29327777777777803"/>
  </r>
  <r>
    <x v="1"/>
    <x v="122"/>
    <s v="02.2022"/>
    <x v="0"/>
    <x v="4"/>
    <s v="Cueros"/>
    <s v="Cuero Mixto"/>
    <s v="1022417"/>
    <x v="118"/>
    <s v="Cerdo"/>
    <m/>
    <n v="48000"/>
    <n v="24000"/>
    <m/>
    <n v="0.46583333333333299"/>
    <n v="0.483333333333333"/>
  </r>
  <r>
    <x v="1"/>
    <x v="123"/>
    <s v="02.2022"/>
    <x v="0"/>
    <x v="4"/>
    <s v="Cueros"/>
    <s v="Cuero Mixto"/>
    <s v="1023306"/>
    <x v="118"/>
    <s v="Cerdo"/>
    <m/>
    <m/>
    <n v="96000"/>
    <m/>
    <m/>
    <n v="0.68333333333333302"/>
  </r>
  <r>
    <x v="1"/>
    <x v="394"/>
    <s v="02.2022"/>
    <x v="0"/>
    <x v="4"/>
    <s v="Grasas"/>
    <s v="Grasa Forro"/>
    <s v="1023111"/>
    <x v="362"/>
    <s v="Cerdo"/>
    <n v="0"/>
    <n v="116501"/>
    <n v="96000"/>
    <n v="0"/>
    <n v="0.56584063656105998"/>
    <n v="0.58333333333333304"/>
  </r>
  <r>
    <x v="1"/>
    <x v="124"/>
    <s v="02.2022"/>
    <x v="0"/>
    <x v="4"/>
    <s v="Grasas"/>
    <s v="Grasa Gordura"/>
    <s v="1022381"/>
    <x v="119"/>
    <s v="Cerdo"/>
    <n v="24000"/>
    <n v="24000"/>
    <n v="24000"/>
    <n v="0.56583333333333297"/>
    <n v="0.56583333333333297"/>
    <n v="0.58333333333333304"/>
  </r>
  <r>
    <x v="1"/>
    <x v="125"/>
    <s v="02.2022"/>
    <x v="0"/>
    <x v="4"/>
    <s v="Grasas"/>
    <s v="Grasa Gordura"/>
    <s v="1022541"/>
    <x v="120"/>
    <s v="Cerdo"/>
    <n v="24000"/>
    <n v="26940"/>
    <n v="24000"/>
    <n v="0.56583333333333297"/>
    <n v="0.56585003711952497"/>
    <n v="0.58333333333333304"/>
  </r>
  <r>
    <x v="1"/>
    <x v="126"/>
    <s v="02.2022"/>
    <x v="0"/>
    <x v="4"/>
    <s v="Grasas"/>
    <s v="Grasa Gordura"/>
    <s v="1022856"/>
    <x v="121"/>
    <s v="Cerdo"/>
    <n v="12000"/>
    <n v="0"/>
    <m/>
    <n v="0.58583333333333298"/>
    <n v="0"/>
    <m/>
  </r>
  <r>
    <x v="1"/>
    <x v="129"/>
    <s v="02.2022"/>
    <x v="0"/>
    <x v="4"/>
    <s v="Grasas"/>
    <s v="Grasa Lomo Tocino"/>
    <s v="1021992"/>
    <x v="37"/>
    <s v="Cerdo"/>
    <n v="24000"/>
    <n v="24000"/>
    <n v="120000"/>
    <n v="0.76583333333333403"/>
    <n v="0.76583333333333403"/>
    <n v="1.52325"/>
  </r>
  <r>
    <x v="1"/>
    <x v="130"/>
    <s v="02.2022"/>
    <x v="0"/>
    <x v="4"/>
    <s v="Huesos"/>
    <s v="Huesos Cuarto Centra"/>
    <s v="1022186"/>
    <x v="122"/>
    <s v="Cerdo"/>
    <n v="16000"/>
    <n v="72000"/>
    <m/>
    <n v="0.71581249999999996"/>
    <n v="0.71583333333333299"/>
    <m/>
  </r>
  <r>
    <x v="1"/>
    <x v="131"/>
    <s v="02.2022"/>
    <x v="0"/>
    <x v="4"/>
    <s v="Huesos"/>
    <s v="Huesos Cuarto Centra"/>
    <s v="1022378"/>
    <x v="123"/>
    <s v="Cerdo"/>
    <n v="72000"/>
    <n v="72000"/>
    <n v="72000"/>
    <n v="1.71583333333333"/>
    <n v="1.71583333333333"/>
    <n v="1.9466666666666701"/>
  </r>
  <r>
    <x v="1"/>
    <x v="307"/>
    <s v="02.2022"/>
    <x v="0"/>
    <x v="4"/>
    <s v="Huesos"/>
    <s v="Huesos Cuarto Centra"/>
    <s v="1022388"/>
    <x v="285"/>
    <s v="Cerdo"/>
    <n v="120000"/>
    <n v="120000"/>
    <m/>
    <n v="1.0158416666666701"/>
    <n v="1.0158416666666701"/>
    <m/>
  </r>
  <r>
    <x v="1"/>
    <x v="132"/>
    <s v="02.2022"/>
    <x v="0"/>
    <x v="4"/>
    <s v="Huesos"/>
    <s v="Huesos Cuarto Delant"/>
    <s v="1022096"/>
    <x v="124"/>
    <s v="Cerdo"/>
    <n v="336000"/>
    <n v="336000"/>
    <n v="192000"/>
    <n v="1.31583928571429"/>
    <n v="1.31583928571429"/>
    <n v="1.140765625"/>
  </r>
  <r>
    <x v="1"/>
    <x v="133"/>
    <s v="02.2022"/>
    <x v="0"/>
    <x v="4"/>
    <s v="Huesos"/>
    <s v="Huesos Cuarto Delant"/>
    <s v="1022637"/>
    <x v="125"/>
    <s v="Cerdo"/>
    <n v="120000"/>
    <n v="120000"/>
    <n v="96000"/>
    <n v="0.96584166666666704"/>
    <n v="0.96584166666666704"/>
    <n v="0.97572916666666698"/>
  </r>
  <r>
    <x v="1"/>
    <x v="136"/>
    <s v="02.2022"/>
    <x v="0"/>
    <x v="4"/>
    <s v="Patas"/>
    <s v="Patas Garras"/>
    <s v="1011967"/>
    <x v="128"/>
    <s v="Pollo"/>
    <n v="168000"/>
    <n v="168000"/>
    <m/>
    <n v="4.3562261904761899"/>
    <n v="4.3562261904761899"/>
    <m/>
  </r>
  <r>
    <x v="1"/>
    <x v="137"/>
    <s v="02.2022"/>
    <x v="0"/>
    <x v="4"/>
    <s v="Patas"/>
    <s v="Patas Garras"/>
    <s v="1011968"/>
    <x v="129"/>
    <s v="Pollo"/>
    <n v="12000"/>
    <n v="12000"/>
    <m/>
    <n v="4.0701666666666698"/>
    <n v="4.0701666666666698"/>
    <m/>
  </r>
  <r>
    <x v="1"/>
    <x v="138"/>
    <s v="02.2022"/>
    <x v="0"/>
    <x v="4"/>
    <s v="Patas"/>
    <s v="Patas Garras"/>
    <s v="1011969"/>
    <x v="130"/>
    <s v="Pollo"/>
    <n v="240000"/>
    <n v="240000"/>
    <m/>
    <n v="3.9981624999999998"/>
    <n v="3.9981624999999998"/>
    <m/>
  </r>
  <r>
    <x v="1"/>
    <x v="139"/>
    <s v="02.2022"/>
    <x v="0"/>
    <x v="4"/>
    <s v="Patas"/>
    <s v="Patas Garras"/>
    <s v="1012005"/>
    <x v="131"/>
    <s v="Pollo"/>
    <n v="12000"/>
    <n v="12000"/>
    <m/>
    <n v="4.6439166666666702"/>
    <n v="4.6439166666666702"/>
    <m/>
  </r>
  <r>
    <x v="1"/>
    <x v="140"/>
    <s v="02.2022"/>
    <x v="0"/>
    <x v="4"/>
    <s v="Patas"/>
    <s v="Patas Garras"/>
    <s v="1012448"/>
    <x v="132"/>
    <s v="Pollo"/>
    <n v="216000"/>
    <n v="216000"/>
    <n v="168000"/>
    <n v="3.3658333333333301"/>
    <n v="3.3658333333333301"/>
    <n v="3.6829047619047599"/>
  </r>
  <r>
    <x v="1"/>
    <x v="141"/>
    <s v="02.2022"/>
    <x v="0"/>
    <x v="4"/>
    <s v="Patas"/>
    <s v="Patas Garras"/>
    <s v="1012502"/>
    <x v="133"/>
    <s v="Pollo"/>
    <n v="12000"/>
    <n v="12000"/>
    <m/>
    <n v="3.7104166666666698"/>
    <n v="3.7104166666666698"/>
    <m/>
  </r>
  <r>
    <x v="1"/>
    <x v="142"/>
    <s v="02.2022"/>
    <x v="0"/>
    <x v="4"/>
    <s v="Patas"/>
    <s v="Patas Garras"/>
    <s v="1012503"/>
    <x v="134"/>
    <s v="Pollo"/>
    <n v="312000"/>
    <n v="312000"/>
    <m/>
    <n v="3.71044871794872"/>
    <n v="3.71044871794872"/>
    <m/>
  </r>
  <r>
    <x v="1"/>
    <x v="143"/>
    <s v="02.2022"/>
    <x v="0"/>
    <x v="4"/>
    <s v="Patas"/>
    <s v="Patas Garras"/>
    <s v="1012504"/>
    <x v="132"/>
    <s v="Pollo"/>
    <n v="72000"/>
    <n v="72000"/>
    <n v="24000"/>
    <n v="3.5681388888888899"/>
    <n v="3.5681388888888899"/>
    <n v="3.631875"/>
  </r>
  <r>
    <x v="1"/>
    <x v="144"/>
    <s v="02.2022"/>
    <x v="0"/>
    <x v="4"/>
    <s v="Patas"/>
    <s v="Patas Garras"/>
    <s v="1012525"/>
    <x v="128"/>
    <s v="Pollo"/>
    <n v="12000"/>
    <n v="12000"/>
    <m/>
    <n v="4.07"/>
    <n v="4.07"/>
    <m/>
  </r>
  <r>
    <x v="1"/>
    <x v="145"/>
    <s v="02.2022"/>
    <x v="0"/>
    <x v="4"/>
    <s v="Patas"/>
    <s v="Patas Garras"/>
    <s v="1012527"/>
    <x v="135"/>
    <s v="Pollo"/>
    <n v="24000"/>
    <n v="24000"/>
    <m/>
    <n v="3.8557916666666698"/>
    <n v="3.8557916666666698"/>
    <m/>
  </r>
  <r>
    <x v="1"/>
    <x v="146"/>
    <s v="02.2022"/>
    <x v="0"/>
    <x v="4"/>
    <s v="Patas"/>
    <s v="Patas Garras"/>
    <s v="1012598"/>
    <x v="136"/>
    <s v="Pollo"/>
    <n v="10660"/>
    <n v="10660"/>
    <n v="10660"/>
    <n v="0.914634146341464"/>
    <n v="0.914634146341464"/>
    <n v="0.88333333020637905"/>
  </r>
  <r>
    <x v="1"/>
    <x v="147"/>
    <s v="02.2022"/>
    <x v="0"/>
    <x v="4"/>
    <s v="Pernil"/>
    <s v="Pernil Mano"/>
    <s v="1021731"/>
    <x v="137"/>
    <s v="Cerdo"/>
    <n v="120000"/>
    <n v="72000"/>
    <n v="192000"/>
    <n v="1.86584166666667"/>
    <n v="1.8658333333333299"/>
    <n v="1.8483281250000001"/>
  </r>
  <r>
    <x v="1"/>
    <x v="148"/>
    <s v="02.2022"/>
    <x v="0"/>
    <x v="4"/>
    <s v="Pernil"/>
    <s v="Pernil Mano"/>
    <s v="1022125"/>
    <x v="138"/>
    <s v="Cerdo"/>
    <m/>
    <m/>
    <n v="96000"/>
    <m/>
    <m/>
    <n v="2.4032222218750001"/>
  </r>
  <r>
    <x v="1"/>
    <x v="149"/>
    <s v="02.2022"/>
    <x v="0"/>
    <x v="4"/>
    <s v="Pernil"/>
    <s v="Pernil Mano"/>
    <s v="1022291"/>
    <x v="139"/>
    <s v="Cerdo"/>
    <n v="24000"/>
    <n v="24000"/>
    <n v="24000"/>
    <n v="1.46583333333333"/>
    <n v="1.46583333333333"/>
    <n v="1.6807083333333299"/>
  </r>
  <r>
    <x v="1"/>
    <x v="150"/>
    <s v="02.2022"/>
    <x v="0"/>
    <x v="4"/>
    <s v="Pernil"/>
    <s v="Pernil Pierna"/>
    <s v="1022183"/>
    <x v="140"/>
    <s v="Cerdo"/>
    <n v="336000"/>
    <n v="336000"/>
    <n v="408000"/>
    <n v="1.56583928571429"/>
    <n v="1.56583928571429"/>
    <n v="1.64029166666667"/>
  </r>
  <r>
    <x v="1"/>
    <x v="151"/>
    <s v="02.2022"/>
    <x v="0"/>
    <x v="4"/>
    <s v="Recortes"/>
    <s v="Recortes No Magro"/>
    <s v="1022373"/>
    <x v="141"/>
    <s v="Cerdo"/>
    <n v="0"/>
    <n v="0"/>
    <n v="72000"/>
    <n v="0"/>
    <n v="0"/>
    <n v="0.85"/>
  </r>
  <r>
    <x v="1"/>
    <x v="326"/>
    <s v="02.2022"/>
    <x v="0"/>
    <x v="4"/>
    <s v="Recortes"/>
    <s v="Recortes No Magro"/>
    <s v="1023093"/>
    <x v="302"/>
    <s v="Cerdo"/>
    <m/>
    <m/>
    <n v="12000"/>
    <m/>
    <m/>
    <n v="3.4833333333333298"/>
  </r>
  <r>
    <x v="1"/>
    <x v="152"/>
    <s v="02.2022"/>
    <x v="0"/>
    <x v="4"/>
    <s v="Subprod"/>
    <s v="Subprod Patas-Manos"/>
    <s v="1021735"/>
    <x v="142"/>
    <s v="Cerdo"/>
    <n v="24000"/>
    <n v="24000"/>
    <n v="72000"/>
    <n v="3.8658333333333301"/>
    <n v="3.8658333333333301"/>
    <n v="4.0833333333333304"/>
  </r>
  <r>
    <x v="1"/>
    <x v="154"/>
    <s v="02.2022"/>
    <x v="0"/>
    <x v="4"/>
    <s v="Subprod"/>
    <s v="Subprod Patas-Manos"/>
    <s v="1022748"/>
    <x v="144"/>
    <s v="Cerdo"/>
    <m/>
    <m/>
    <n v="60000"/>
    <m/>
    <m/>
    <n v="4.68333333333333"/>
  </r>
  <r>
    <x v="1"/>
    <x v="156"/>
    <s v="02.2022"/>
    <x v="0"/>
    <x v="5"/>
    <s v="Filete"/>
    <s v="Filete c/Cabeza"/>
    <s v="1020636"/>
    <x v="146"/>
    <s v="Cerdo"/>
    <n v="12000"/>
    <n v="12000"/>
    <n v="12000"/>
    <n v="4.7300000000000004"/>
    <n v="4.7300000000000004"/>
    <n v="4.8066382166666699"/>
  </r>
  <r>
    <x v="1"/>
    <x v="157"/>
    <s v="02.2022"/>
    <x v="0"/>
    <x v="5"/>
    <s v="Filete"/>
    <s v="Filete c/Cabeza"/>
    <s v="1020704"/>
    <x v="147"/>
    <s v="Cerdo"/>
    <n v="500"/>
    <n v="500"/>
    <n v="500"/>
    <n v="5.0739999999999998"/>
    <n v="5.0739999999999998"/>
    <n v="5.2774728"/>
  </r>
  <r>
    <x v="1"/>
    <x v="158"/>
    <s v="02.2022"/>
    <x v="0"/>
    <x v="5"/>
    <s v="Filete"/>
    <s v="Filete c/Cabeza"/>
    <s v="1021609"/>
    <x v="148"/>
    <s v="Cerdo"/>
    <n v="8000"/>
    <n v="8000"/>
    <n v="8000"/>
    <n v="4.7300000000000004"/>
    <n v="4.7300000000000004"/>
    <n v="4.9206507625000002"/>
  </r>
  <r>
    <x v="1"/>
    <x v="160"/>
    <s v="02.2022"/>
    <x v="0"/>
    <x v="5"/>
    <s v="Huesos"/>
    <s v="Huesos Cuarto Centra"/>
    <s v="1022869"/>
    <x v="150"/>
    <s v="Cerdo"/>
    <n v="800"/>
    <n v="800"/>
    <n v="800"/>
    <n v="2.8374999999999999"/>
    <n v="2.8374999999999999"/>
    <n v="2.8408523749999999"/>
  </r>
  <r>
    <x v="1"/>
    <x v="161"/>
    <s v="02.2022"/>
    <x v="0"/>
    <x v="5"/>
    <s v="Lomo"/>
    <s v="Lomo CC Loin"/>
    <s v="1022313"/>
    <x v="151"/>
    <s v="Cerdo"/>
    <n v="5000"/>
    <n v="5000"/>
    <n v="5000"/>
    <n v="4.3"/>
    <n v="4.3"/>
    <n v="4.42035132"/>
  </r>
  <r>
    <x v="1"/>
    <x v="162"/>
    <s v="02.2022"/>
    <x v="0"/>
    <x v="5"/>
    <s v="Lomo"/>
    <s v="Lomo CC Loin"/>
    <s v="1022326"/>
    <x v="152"/>
    <s v="Cerdo"/>
    <n v="35000"/>
    <n v="35000"/>
    <n v="35000"/>
    <n v="3.44"/>
    <n v="3.44"/>
    <n v="3.4806724342857098"/>
  </r>
  <r>
    <x v="1"/>
    <x v="163"/>
    <s v="02.2022"/>
    <x v="0"/>
    <x v="5"/>
    <s v="Lomo"/>
    <s v="Lomo CC Loin"/>
    <s v="1022587"/>
    <x v="153"/>
    <s v="Cerdo"/>
    <n v="6000"/>
    <n v="6000"/>
    <n v="6000"/>
    <n v="4.3"/>
    <n v="4.3"/>
    <n v="4.40725121666667"/>
  </r>
  <r>
    <x v="1"/>
    <x v="164"/>
    <s v="02.2022"/>
    <x v="0"/>
    <x v="5"/>
    <s v="Lomo"/>
    <s v="Lomo CC Loin"/>
    <s v="1022664"/>
    <x v="154"/>
    <s v="Cerdo"/>
    <n v="20000"/>
    <n v="20000"/>
    <n v="20000"/>
    <n v="3.44"/>
    <n v="3.44"/>
    <n v="3.5040922299999999"/>
  </r>
  <r>
    <x v="1"/>
    <x v="165"/>
    <s v="02.2022"/>
    <x v="0"/>
    <x v="5"/>
    <s v="Lomo"/>
    <s v="Lomo CC Loin"/>
    <s v="1023301"/>
    <x v="155"/>
    <s v="Cerdo"/>
    <n v="23500"/>
    <n v="23500"/>
    <n v="23500"/>
    <n v="4.1710212765957397"/>
    <n v="4.1710212765957397"/>
    <n v="4.3380077872340399"/>
  </r>
  <r>
    <x v="1"/>
    <x v="166"/>
    <s v="02.2022"/>
    <x v="0"/>
    <x v="5"/>
    <s v="Lomo"/>
    <s v="Lomo Centro"/>
    <s v="1020105"/>
    <x v="156"/>
    <s v="Cerdo"/>
    <n v="35000"/>
    <n v="40000"/>
    <n v="40000"/>
    <n v="4.2569999999999997"/>
    <n v="4.2569999999999997"/>
    <n v="4.3464292799999997"/>
  </r>
  <r>
    <x v="1"/>
    <x v="168"/>
    <s v="02.2022"/>
    <x v="0"/>
    <x v="5"/>
    <s v="Lomo"/>
    <s v="Lomo Centro"/>
    <s v="1022472"/>
    <x v="158"/>
    <s v="Cerdo"/>
    <n v="5000"/>
    <n v="0"/>
    <m/>
    <n v="4.343"/>
    <n v="0"/>
    <m/>
  </r>
  <r>
    <x v="1"/>
    <x v="395"/>
    <s v="02.2022"/>
    <x v="0"/>
    <x v="5"/>
    <s v="Lomo"/>
    <s v="Lomo Centro"/>
    <s v="1023349"/>
    <x v="363"/>
    <s v="Cerdo"/>
    <m/>
    <m/>
    <n v="5000"/>
    <m/>
    <m/>
    <n v="4.3629603799999996"/>
  </r>
  <r>
    <x v="1"/>
    <x v="169"/>
    <s v="02.2022"/>
    <x v="0"/>
    <x v="5"/>
    <s v="Lomo"/>
    <s v="Lomo MM Loin"/>
    <s v="1020110"/>
    <x v="159"/>
    <s v="Cerdo"/>
    <n v="258000"/>
    <n v="273000"/>
    <n v="273000"/>
    <n v="3.7667984496123998"/>
    <n v="3.7667985347985402"/>
    <n v="3.8264351970695998"/>
  </r>
  <r>
    <x v="1"/>
    <x v="170"/>
    <s v="02.2022"/>
    <x v="0"/>
    <x v="5"/>
    <s v="Lomo"/>
    <s v="Lomo MM Loin"/>
    <s v="1020589"/>
    <x v="160"/>
    <s v="Cerdo"/>
    <n v="80000"/>
    <n v="80000"/>
    <n v="80000"/>
    <n v="4.1710000000000003"/>
    <n v="4.1710000000000003"/>
    <n v="4.2344677925000003"/>
  </r>
  <r>
    <x v="1"/>
    <x v="171"/>
    <s v="02.2022"/>
    <x v="0"/>
    <x v="5"/>
    <s v="Lomo"/>
    <s v="Lomo MM Loin"/>
    <s v="1020681"/>
    <x v="161"/>
    <s v="Cerdo"/>
    <n v="20000"/>
    <n v="20000"/>
    <n v="20000"/>
    <n v="4.2140000000000004"/>
    <n v="4.2140000000000004"/>
    <n v="4.2885392749999998"/>
  </r>
  <r>
    <x v="1"/>
    <x v="172"/>
    <s v="02.2022"/>
    <x v="0"/>
    <x v="5"/>
    <s v="Lomo"/>
    <s v="Lomo MM Loin"/>
    <s v="1021603"/>
    <x v="162"/>
    <s v="Cerdo"/>
    <n v="5000"/>
    <n v="5000"/>
    <n v="5000"/>
    <n v="4.2569999999999997"/>
    <n v="4.2569999999999997"/>
    <n v="4.4278370999999996"/>
  </r>
  <r>
    <x v="1"/>
    <x v="173"/>
    <s v="02.2022"/>
    <x v="0"/>
    <x v="5"/>
    <s v="Lomo"/>
    <s v="Lomo MM Loin"/>
    <s v="1022370"/>
    <x v="163"/>
    <s v="Cerdo"/>
    <n v="15000"/>
    <n v="15000"/>
    <n v="15000"/>
    <n v="3.956"/>
    <n v="3.956"/>
    <n v="4.0290115533333299"/>
  </r>
  <r>
    <x v="1"/>
    <x v="174"/>
    <s v="02.2022"/>
    <x v="0"/>
    <x v="5"/>
    <s v="Lomo"/>
    <s v="Lomo MM Loin"/>
    <s v="1022919"/>
    <x v="164"/>
    <s v="Cerdo"/>
    <n v="24000"/>
    <n v="24000"/>
    <n v="24000"/>
    <n v="4.1710000000000003"/>
    <n v="4.1710000000000003"/>
    <n v="4.2172476458333303"/>
  </r>
  <r>
    <x v="1"/>
    <x v="175"/>
    <s v="02.2022"/>
    <x v="0"/>
    <x v="5"/>
    <s v="Lomo"/>
    <s v="Lomo Vetado"/>
    <s v="1020592"/>
    <x v="165"/>
    <s v="Cerdo"/>
    <n v="167000"/>
    <n v="317950"/>
    <n v="317950"/>
    <n v="4.5"/>
    <n v="4.5"/>
    <n v="3.9141070073911002"/>
  </r>
  <r>
    <x v="1"/>
    <x v="176"/>
    <s v="02.2022"/>
    <x v="0"/>
    <x v="5"/>
    <s v="Lomo"/>
    <s v="Lomo Vetado"/>
    <s v="1020620"/>
    <x v="166"/>
    <s v="Cerdo"/>
    <n v="12000"/>
    <n v="12000"/>
    <n v="12000"/>
    <n v="3.87"/>
    <n v="3.87"/>
    <n v="3.8811085749999998"/>
  </r>
  <r>
    <x v="1"/>
    <x v="177"/>
    <s v="02.2022"/>
    <x v="0"/>
    <x v="5"/>
    <s v="Lomo"/>
    <s v="Lomo Vetado"/>
    <s v="1020758"/>
    <x v="167"/>
    <s v="Cerdo"/>
    <n v="6000"/>
    <n v="6000"/>
    <n v="6000"/>
    <n v="4.1280000000000001"/>
    <n v="4.1280000000000001"/>
    <n v="4.1683301666666699"/>
  </r>
  <r>
    <x v="1"/>
    <x v="178"/>
    <s v="02.2022"/>
    <x v="0"/>
    <x v="5"/>
    <s v="Lomo"/>
    <s v="Lomo Vetado"/>
    <s v="1022499"/>
    <x v="168"/>
    <s v="Cerdo"/>
    <n v="10000"/>
    <n v="10000"/>
    <n v="10000"/>
    <n v="4.3860000000000001"/>
    <n v="4.3860000000000001"/>
    <n v="4.47088033"/>
  </r>
  <r>
    <x v="1"/>
    <x v="179"/>
    <s v="02.2022"/>
    <x v="0"/>
    <x v="5"/>
    <s v="Lomo"/>
    <s v="Lomo Vetado"/>
    <s v="1022600"/>
    <x v="169"/>
    <s v="Cerdo"/>
    <n v="13000"/>
    <n v="13000"/>
    <n v="13000"/>
    <n v="4.0419999999999998"/>
    <n v="4.0419999999999998"/>
    <n v="4.1231276000000001"/>
  </r>
  <r>
    <x v="1"/>
    <x v="180"/>
    <s v="02.2022"/>
    <x v="0"/>
    <x v="5"/>
    <s v="Lomo"/>
    <s v="Lomo Vetado"/>
    <s v="1023051"/>
    <x v="170"/>
    <s v="Cerdo"/>
    <m/>
    <m/>
    <n v="3000"/>
    <m/>
    <m/>
    <n v="4.0261003999999998"/>
  </r>
  <r>
    <x v="1"/>
    <x v="181"/>
    <s v="02.2022"/>
    <x v="0"/>
    <x v="5"/>
    <s v="Lomo"/>
    <s v="Lomo Vetado"/>
    <s v="1023055"/>
    <x v="171"/>
    <s v="Cerdo"/>
    <n v="0"/>
    <n v="7000"/>
    <n v="7000"/>
    <n v="0"/>
    <n v="3.87"/>
    <n v="3.9922361714285701"/>
  </r>
  <r>
    <x v="1"/>
    <x v="182"/>
    <s v="02.2022"/>
    <x v="0"/>
    <x v="5"/>
    <s v="Lomo"/>
    <s v="Lomo Vetado"/>
    <s v="1023163"/>
    <x v="172"/>
    <s v="Cerdo"/>
    <n v="10000"/>
    <n v="5000"/>
    <n v="5000"/>
    <n v="3.87"/>
    <n v="3.87"/>
    <n v="3.9075755999999999"/>
  </r>
  <r>
    <x v="1"/>
    <x v="396"/>
    <s v="02.2022"/>
    <x v="0"/>
    <x v="5"/>
    <s v="Lomo"/>
    <s v="Lomo Vetado"/>
    <s v="1023350"/>
    <x v="364"/>
    <s v="Cerdo"/>
    <m/>
    <m/>
    <n v="10000"/>
    <m/>
    <m/>
    <n v="3.9668380000000001"/>
  </r>
  <r>
    <x v="1"/>
    <x v="183"/>
    <s v="02.2022"/>
    <x v="0"/>
    <x v="5"/>
    <s v="Paleta"/>
    <s v="Paleta Pulpa"/>
    <s v="1020326"/>
    <x v="173"/>
    <s v="Cerdo"/>
    <n v="288000"/>
    <n v="288000"/>
    <n v="288000"/>
    <n v="2.4940000000000002"/>
    <n v="2.4940000000000002"/>
    <n v="2.5326878927083301"/>
  </r>
  <r>
    <x v="1"/>
    <x v="184"/>
    <s v="02.2022"/>
    <x v="0"/>
    <x v="5"/>
    <s v="Panceta"/>
    <s v="Panceta c/Cuero"/>
    <s v="1020715"/>
    <x v="174"/>
    <s v="Cerdo"/>
    <n v="2000"/>
    <n v="2000"/>
    <n v="2000"/>
    <n v="4.601"/>
    <n v="4.601"/>
    <n v="4.6461722500000002"/>
  </r>
  <r>
    <x v="1"/>
    <x v="185"/>
    <s v="02.2022"/>
    <x v="0"/>
    <x v="5"/>
    <s v="Panceta"/>
    <s v="Panceta c/Cuero"/>
    <s v="1020914"/>
    <x v="175"/>
    <s v="Cerdo"/>
    <n v="2000"/>
    <n v="7000"/>
    <n v="7000"/>
    <n v="5.7190000000000003"/>
    <n v="5.7190000000000003"/>
    <n v="5.7563526142857198"/>
  </r>
  <r>
    <x v="1"/>
    <x v="186"/>
    <s v="02.2022"/>
    <x v="0"/>
    <x v="5"/>
    <s v="Panceta"/>
    <s v="Panceta s/Cuero"/>
    <s v="1020637"/>
    <x v="176"/>
    <s v="Cerdo"/>
    <n v="197000"/>
    <n v="216950"/>
    <n v="216950"/>
    <n v="4.9621979695431504"/>
    <n v="4.9621986632864701"/>
    <n v="5.0197013178151604"/>
  </r>
  <r>
    <x v="1"/>
    <x v="187"/>
    <s v="02.2022"/>
    <x v="0"/>
    <x v="5"/>
    <s v="Panceta"/>
    <s v="Panceta s/Cuero"/>
    <s v="1020731"/>
    <x v="177"/>
    <s v="Cerdo"/>
    <n v="10000"/>
    <n v="10000"/>
    <n v="10000"/>
    <n v="5.117"/>
    <n v="5.117"/>
    <n v="5.1577003799999996"/>
  </r>
  <r>
    <x v="1"/>
    <x v="188"/>
    <s v="02.2022"/>
    <x v="0"/>
    <x v="5"/>
    <s v="Panceta"/>
    <s v="Panceta s/Cuero"/>
    <s v="1020802"/>
    <x v="178"/>
    <s v="Cerdo"/>
    <n v="72500"/>
    <n v="72500"/>
    <n v="72500"/>
    <n v="4.6440000000000001"/>
    <n v="4.6440000000000001"/>
    <n v="4.7092627227586199"/>
  </r>
  <r>
    <x v="1"/>
    <x v="189"/>
    <s v="02.2022"/>
    <x v="0"/>
    <x v="5"/>
    <s v="Panceta"/>
    <s v="Panceta s/Cuero"/>
    <s v="1021533"/>
    <x v="179"/>
    <s v="Cerdo"/>
    <n v="15000"/>
    <n v="0"/>
    <m/>
    <n v="5.16"/>
    <n v="0"/>
    <m/>
  </r>
  <r>
    <x v="1"/>
    <x v="190"/>
    <s v="02.2022"/>
    <x v="0"/>
    <x v="5"/>
    <s v="Panceta"/>
    <s v="Panceta s/Cuero"/>
    <s v="1022371"/>
    <x v="180"/>
    <s v="Cerdo"/>
    <n v="19000"/>
    <n v="19000"/>
    <n v="19000"/>
    <n v="4.6440000000000001"/>
    <n v="4.6440000000000001"/>
    <n v="4.6654776947368397"/>
  </r>
  <r>
    <x v="1"/>
    <x v="191"/>
    <s v="02.2022"/>
    <x v="0"/>
    <x v="5"/>
    <s v="Panceta"/>
    <s v="Panceta s/Cuero"/>
    <s v="1022901"/>
    <x v="181"/>
    <s v="Cerdo"/>
    <n v="10000"/>
    <n v="10000"/>
    <n v="10000"/>
    <n v="4.9535999999999998"/>
    <n v="4.9535999999999998"/>
    <n v="5.0104800799999998"/>
  </r>
  <r>
    <x v="1"/>
    <x v="192"/>
    <s v="02.2022"/>
    <x v="0"/>
    <x v="5"/>
    <s v="Panceta"/>
    <s v="Panceta s/Cuero"/>
    <s v="1022990"/>
    <x v="182"/>
    <s v="Cerdo"/>
    <n v="25000"/>
    <n v="0"/>
    <m/>
    <n v="4.9535999999999998"/>
    <n v="0"/>
    <m/>
  </r>
  <r>
    <x v="1"/>
    <x v="193"/>
    <s v="02.2022"/>
    <x v="0"/>
    <x v="5"/>
    <s v="Panceta"/>
    <s v="Panceta s/Cuero"/>
    <s v="1023194"/>
    <x v="183"/>
    <s v="Cerdo"/>
    <n v="6000"/>
    <n v="6000"/>
    <n v="6000"/>
    <n v="3.2250000000000001"/>
    <n v="3.2250000000000001"/>
    <n v="3.24716371666667"/>
  </r>
  <r>
    <x v="1"/>
    <x v="397"/>
    <s v="02.2022"/>
    <x v="0"/>
    <x v="5"/>
    <s v="Panceta"/>
    <s v="Panceta s/Cuero"/>
    <s v="1023351"/>
    <x v="365"/>
    <s v="Cerdo"/>
    <m/>
    <m/>
    <n v="10000"/>
    <m/>
    <m/>
    <n v="4.9965605699999998"/>
  </r>
  <r>
    <x v="1"/>
    <x v="398"/>
    <s v="02.2022"/>
    <x v="0"/>
    <x v="5"/>
    <s v="Panceta"/>
    <s v="Panceta s/Cuero"/>
    <s v="1023352"/>
    <x v="366"/>
    <s v="Cerdo"/>
    <m/>
    <m/>
    <n v="110000"/>
    <m/>
    <m/>
    <n v="5.01891384181818"/>
  </r>
  <r>
    <x v="1"/>
    <x v="194"/>
    <s v="02.2022"/>
    <x v="0"/>
    <x v="5"/>
    <s v="Pierna"/>
    <s v="Pierna Pulpa Fina"/>
    <s v="1020284"/>
    <x v="184"/>
    <s v="Cerdo"/>
    <n v="7000"/>
    <n v="7000"/>
    <n v="7000"/>
    <n v="4.03342857142857"/>
    <n v="4.03342857142857"/>
    <n v="4.0925812285714303"/>
  </r>
  <r>
    <x v="1"/>
    <x v="195"/>
    <s v="02.2022"/>
    <x v="0"/>
    <x v="5"/>
    <s v="Pierna"/>
    <s v="Pierna Pulpa Fina"/>
    <s v="1020662"/>
    <x v="185"/>
    <s v="Cerdo"/>
    <n v="10000"/>
    <n v="10000"/>
    <n v="10000"/>
    <n v="4.0763999999999996"/>
    <n v="4.0763999999999996"/>
    <n v="4.2406926800000004"/>
  </r>
  <r>
    <x v="1"/>
    <x v="196"/>
    <s v="02.2022"/>
    <x v="0"/>
    <x v="5"/>
    <s v="Pierna"/>
    <s v="Pierna Pulpa Fina"/>
    <s v="1020664"/>
    <x v="186"/>
    <s v="Cerdo"/>
    <n v="3000"/>
    <n v="3000"/>
    <n v="3000"/>
    <n v="4.0763333333333298"/>
    <n v="4.0763333333333298"/>
    <n v="4.2406927000000003"/>
  </r>
  <r>
    <x v="1"/>
    <x v="197"/>
    <s v="02.2022"/>
    <x v="0"/>
    <x v="5"/>
    <s v="Pierna"/>
    <s v="Pierna Pulpa Fina"/>
    <s v="1020665"/>
    <x v="187"/>
    <s v="Cerdo"/>
    <n v="7000"/>
    <n v="7000"/>
    <n v="7000"/>
    <n v="4.03342857142857"/>
    <n v="4.03342857142857"/>
    <n v="4.0925812285714303"/>
  </r>
  <r>
    <x v="1"/>
    <x v="198"/>
    <s v="02.2022"/>
    <x v="0"/>
    <x v="5"/>
    <s v="Pierna"/>
    <s v="Pierna Pulpa Fina"/>
    <s v="1020990"/>
    <x v="188"/>
    <s v="Cerdo"/>
    <n v="8000"/>
    <n v="8000"/>
    <n v="8000"/>
    <n v="4.0333750000000004"/>
    <n v="4.0333750000000004"/>
    <n v="4.1098475375000003"/>
  </r>
  <r>
    <x v="1"/>
    <x v="199"/>
    <s v="02.2022"/>
    <x v="0"/>
    <x v="5"/>
    <s v="Pierna"/>
    <s v="Pierna Pulpa Fina"/>
    <s v="1020991"/>
    <x v="189"/>
    <s v="Cerdo"/>
    <n v="10000"/>
    <n v="10000"/>
    <n v="10000"/>
    <n v="4.0334000000000003"/>
    <n v="4.0334000000000003"/>
    <n v="4.0953438499999999"/>
  </r>
  <r>
    <x v="1"/>
    <x v="200"/>
    <s v="02.2022"/>
    <x v="0"/>
    <x v="5"/>
    <s v="Plancha"/>
    <s v="Plancha s/Cuero"/>
    <s v="1022987"/>
    <x v="190"/>
    <s v="Cerdo"/>
    <n v="24000"/>
    <n v="24000"/>
    <n v="48000"/>
    <n v="1.333"/>
    <n v="1.333"/>
    <n v="1.3621845729166699"/>
  </r>
  <r>
    <x v="1"/>
    <x v="201"/>
    <s v="02.2022"/>
    <x v="0"/>
    <x v="5"/>
    <s v="Prolijado"/>
    <s v="Prolijado Malaya"/>
    <s v="1020774"/>
    <x v="191"/>
    <s v="Cerdo"/>
    <n v="12000"/>
    <n v="12000"/>
    <n v="12000"/>
    <n v="6.02"/>
    <n v="6.02"/>
    <n v="6.1442534833333298"/>
  </r>
  <r>
    <x v="1"/>
    <x v="202"/>
    <s v="02.2022"/>
    <x v="0"/>
    <x v="5"/>
    <s v="Subprod"/>
    <s v="Subprod Tripa"/>
    <s v="1020810"/>
    <x v="192"/>
    <s v="Cerdo"/>
    <n v="3000"/>
    <n v="3000"/>
    <n v="3000"/>
    <n v="3.44"/>
    <n v="3.44"/>
    <n v="3.4734005333333302"/>
  </r>
  <r>
    <x v="1"/>
    <x v="203"/>
    <s v="02.2022"/>
    <x v="0"/>
    <x v="5"/>
    <s v="Subprod"/>
    <s v="Subprod Visceras"/>
    <s v="1021136"/>
    <x v="193"/>
    <s v="Cerdo"/>
    <n v="4000"/>
    <n v="4000"/>
    <n v="4000"/>
    <n v="2.8809999999999998"/>
    <n v="2.8809999999999998"/>
    <n v="2.9094720000000001"/>
  </r>
  <r>
    <x v="1"/>
    <x v="204"/>
    <s v="02.2022"/>
    <x v="1"/>
    <x v="6"/>
    <s v="Ala"/>
    <s v="Ala Centro"/>
    <s v="1012161"/>
    <x v="194"/>
    <s v="Pollo"/>
    <n v="99791"/>
    <n v="39916"/>
    <n v="39916.447999999997"/>
    <n v="6.5477748494353198"/>
    <n v="6.5477502755787196"/>
    <n v="6.8377749092303999"/>
  </r>
  <r>
    <x v="1"/>
    <x v="205"/>
    <s v="02.2022"/>
    <x v="1"/>
    <x v="6"/>
    <s v="Ala"/>
    <s v="Ala Centro"/>
    <s v="1012164"/>
    <x v="195"/>
    <s v="Pollo"/>
    <n v="75685"/>
    <n v="79833"/>
    <n v="79832.895999999993"/>
    <n v="6.3921516813107004"/>
    <n v="6.39214359976451"/>
    <n v="6.7310320585138204"/>
  </r>
  <r>
    <x v="1"/>
    <x v="399"/>
    <s v="02.2022"/>
    <x v="1"/>
    <x v="6"/>
    <s v="Ala"/>
    <s v="Ala Centro"/>
    <s v="1012602"/>
    <x v="367"/>
    <s v="Pollo"/>
    <n v="30718"/>
    <m/>
    <m/>
    <n v="0"/>
    <m/>
    <m/>
  </r>
  <r>
    <x v="1"/>
    <x v="206"/>
    <s v="02.2022"/>
    <x v="1"/>
    <x v="6"/>
    <s v="Ala"/>
    <s v="Ala Trutro"/>
    <s v="1012157"/>
    <x v="196"/>
    <s v="Pollo"/>
    <n v="119750"/>
    <n v="34800"/>
    <n v="24494.047999999999"/>
    <n v="4.8869394572024998"/>
    <n v="4.8868965517241403"/>
    <n v="5.1527782667854698"/>
  </r>
  <r>
    <x v="1"/>
    <x v="400"/>
    <s v="02.2022"/>
    <x v="1"/>
    <x v="6"/>
    <s v="Ala"/>
    <s v="Ala Trutro"/>
    <s v="1012166"/>
    <x v="368"/>
    <s v="Pollo"/>
    <n v="39917"/>
    <n v="39917"/>
    <n v="38101.728000000003"/>
    <n v="4.92364155622918"/>
    <n v="4.92364155622918"/>
    <n v="5.0908454703156796"/>
  </r>
  <r>
    <x v="1"/>
    <x v="207"/>
    <s v="02.2022"/>
    <x v="1"/>
    <x v="6"/>
    <s v="Ala"/>
    <s v="Ala Trutro-Centro"/>
    <s v="1012148"/>
    <x v="197"/>
    <s v="Pollo"/>
    <n v="119750"/>
    <n v="99065"/>
    <n v="99065.164000000004"/>
    <n v="5.0847098121085601"/>
    <n v="5.0847120577398703"/>
    <n v="5.4088408231979503"/>
  </r>
  <r>
    <x v="1"/>
    <x v="208"/>
    <s v="02.2022"/>
    <x v="1"/>
    <x v="6"/>
    <s v="Ala"/>
    <s v="Ala Trutro-Centro"/>
    <s v="1012159"/>
    <x v="198"/>
    <s v="Pollo"/>
    <n v="388413"/>
    <n v="372858"/>
    <n v="361969.47200000001"/>
    <n v="4.9533357534377096"/>
    <n v="4.9533361225989498"/>
    <n v="5.0351653793610502"/>
  </r>
  <r>
    <x v="1"/>
    <x v="209"/>
    <s v="02.2022"/>
    <x v="1"/>
    <x v="6"/>
    <s v="Ala"/>
    <s v="Ala Trutro-Centro"/>
    <s v="1012165"/>
    <x v="199"/>
    <s v="Pollo"/>
    <n v="518707"/>
    <n v="527256"/>
    <n v="517277.16800000001"/>
    <n v="4.77705718257128"/>
    <n v="4.77705706525862"/>
    <n v="4.7561363636293299"/>
  </r>
  <r>
    <x v="1"/>
    <x v="210"/>
    <s v="02.2022"/>
    <x v="1"/>
    <x v="6"/>
    <s v="Ala"/>
    <s v="Ala Trutro-Centro"/>
    <s v="1012401"/>
    <x v="200"/>
    <s v="Pollo"/>
    <n v="18144"/>
    <n v="18144"/>
    <n v="18480"/>
    <n v="5.2570546737213402"/>
    <n v="5.2570546737213402"/>
    <n v="5.5209159415584397"/>
  </r>
  <r>
    <x v="1"/>
    <x v="211"/>
    <s v="02.2022"/>
    <x v="1"/>
    <x v="6"/>
    <s v="Ala"/>
    <s v="Ala Trutro-Centro"/>
    <s v="1012483"/>
    <x v="201"/>
    <s v="Pollo"/>
    <n v="272158"/>
    <n v="265447"/>
    <n v="265446.614"/>
    <n v="5.5777269086339603"/>
    <n v="5.5777236133766799"/>
    <n v="5.5841189483019704"/>
  </r>
  <r>
    <x v="1"/>
    <x v="212"/>
    <s v="02.2022"/>
    <x v="1"/>
    <x v="6"/>
    <s v="Ala"/>
    <s v="Ala Centro Punta"/>
    <s v="1030239"/>
    <x v="202"/>
    <s v="Pavo"/>
    <m/>
    <n v="27372"/>
    <n v="24008.04"/>
    <m/>
    <n v="3.1074820984948102"/>
    <n v="2.5772863049211798"/>
  </r>
  <r>
    <x v="1"/>
    <x v="214"/>
    <s v="02.2022"/>
    <x v="1"/>
    <x v="6"/>
    <s v="Chuleta"/>
    <s v="Chuleta Huesos"/>
    <s v="1022883"/>
    <x v="203"/>
    <s v="Cerdo"/>
    <n v="24000"/>
    <n v="24000"/>
    <n v="23995.017"/>
    <n v="7.0504583333333297"/>
    <n v="7.0504583333333297"/>
    <n v="6.9848237156906396"/>
  </r>
  <r>
    <x v="1"/>
    <x v="215"/>
    <s v="02.2022"/>
    <x v="1"/>
    <x v="6"/>
    <s v="Empanizado"/>
    <s v="Empanizados Croqueta"/>
    <s v="1100573"/>
    <x v="204"/>
    <s v="Elaborado"/>
    <m/>
    <m/>
    <n v="1837.048"/>
    <m/>
    <m/>
    <n v="2.4338267699047602"/>
  </r>
  <r>
    <x v="1"/>
    <x v="217"/>
    <s v="02.2022"/>
    <x v="1"/>
    <x v="6"/>
    <s v="Empanizado"/>
    <s v="Empanizados Nuggets"/>
    <s v="1100570"/>
    <x v="206"/>
    <s v="Elaborado"/>
    <m/>
    <m/>
    <n v="3061.3969999999999"/>
    <m/>
    <m/>
    <n v="2.3261047815752098"/>
  </r>
  <r>
    <x v="1"/>
    <x v="218"/>
    <s v="02.2022"/>
    <x v="1"/>
    <x v="6"/>
    <s v="Empanizado"/>
    <s v="Empanizados Nuggets"/>
    <s v="1100572"/>
    <x v="207"/>
    <s v="Elaborado"/>
    <m/>
    <m/>
    <n v="5350.9750000000004"/>
    <m/>
    <m/>
    <n v="2.26391044622709"/>
  </r>
  <r>
    <x v="1"/>
    <x v="219"/>
    <s v="02.2022"/>
    <x v="1"/>
    <x v="6"/>
    <s v="Empanizado"/>
    <s v="Empanizados Nuggets"/>
    <s v="1100574"/>
    <x v="208"/>
    <s v="Elaborado"/>
    <m/>
    <m/>
    <n v="5520.24"/>
    <m/>
    <m/>
    <n v="2.4338274060548102"/>
  </r>
  <r>
    <x v="1"/>
    <x v="220"/>
    <s v="02.2022"/>
    <x v="1"/>
    <x v="6"/>
    <s v="Filete"/>
    <s v="Filete"/>
    <s v="1012147"/>
    <x v="209"/>
    <s v="Pollo"/>
    <n v="39958"/>
    <n v="37322"/>
    <n v="37321.68"/>
    <n v="5.9525501776865699"/>
    <n v="5.9525480949574003"/>
    <n v="5.7420022892860096"/>
  </r>
  <r>
    <x v="1"/>
    <x v="221"/>
    <s v="02.2022"/>
    <x v="1"/>
    <x v="6"/>
    <s v="Filete"/>
    <s v="Filete"/>
    <s v="1012158"/>
    <x v="210"/>
    <s v="Pollo"/>
    <n v="47833"/>
    <n v="43546"/>
    <n v="43545.599999999999"/>
    <n v="5.8606610499027898"/>
    <n v="5.86065310246636"/>
    <n v="5.7785679494598803"/>
  </r>
  <r>
    <x v="1"/>
    <x v="222"/>
    <s v="02.2022"/>
    <x v="1"/>
    <x v="6"/>
    <s v="Filete"/>
    <s v="Filete"/>
    <s v="1012163"/>
    <x v="211"/>
    <s v="Pollo"/>
    <n v="208766"/>
    <n v="179623"/>
    <n v="199581.88800000001"/>
    <n v="5.7390619162124104"/>
    <n v="5.7390590291889101"/>
    <n v="5.7178308514648402"/>
  </r>
  <r>
    <x v="1"/>
    <x v="223"/>
    <s v="02.2022"/>
    <x v="1"/>
    <x v="6"/>
    <s v="Filete"/>
    <s v="Filete"/>
    <s v="1012518"/>
    <x v="212"/>
    <s v="Pollo"/>
    <n v="127007"/>
    <n v="127007"/>
    <n v="127005.75999999999"/>
    <n v="5.7100081097892197"/>
    <n v="5.7100081097892197"/>
    <n v="5.6710323500288498"/>
  </r>
  <r>
    <x v="1"/>
    <x v="401"/>
    <s v="02.2022"/>
    <x v="1"/>
    <x v="6"/>
    <s v="Filete"/>
    <s v="Filete c/Cabeza"/>
    <s v="1021398"/>
    <x v="25"/>
    <s v="Cerdo"/>
    <n v="48000"/>
    <n v="19659"/>
    <n v="19658.677"/>
    <n v="3.3038333333333298"/>
    <n v="3.3038303067297399"/>
    <n v="3.8564220420326398"/>
  </r>
  <r>
    <x v="1"/>
    <x v="224"/>
    <s v="02.2022"/>
    <x v="1"/>
    <x v="6"/>
    <s v="Huesos"/>
    <s v="Huesos Cuarto Centra"/>
    <s v="1020822"/>
    <x v="213"/>
    <s v="Cerdo"/>
    <n v="24011"/>
    <n v="0"/>
    <m/>
    <n v="2.07813085669068"/>
    <n v="0"/>
    <m/>
  </r>
  <r>
    <x v="1"/>
    <x v="402"/>
    <s v="02.2022"/>
    <x v="1"/>
    <x v="6"/>
    <s v="Lomo"/>
    <s v="Lomo Centro"/>
    <s v="1023050"/>
    <x v="369"/>
    <s v="Cerdo"/>
    <n v="72122"/>
    <n v="72122"/>
    <n v="72000"/>
    <n v="2.7294584176811498"/>
    <n v="2.7294584176811498"/>
    <n v="2.5112159625000001"/>
  </r>
  <r>
    <x v="1"/>
    <x v="225"/>
    <s v="02.2022"/>
    <x v="1"/>
    <x v="6"/>
    <s v="Menudencias"/>
    <s v="Menudencias Contre"/>
    <s v="1012532"/>
    <x v="214"/>
    <s v="Pollo"/>
    <n v="6300"/>
    <n v="6300"/>
    <n v="6299.0320000000002"/>
    <n v="1.29"/>
    <n v="1.29"/>
    <n v="1.21038496073682"/>
  </r>
  <r>
    <x v="1"/>
    <x v="226"/>
    <s v="02.2022"/>
    <x v="1"/>
    <x v="6"/>
    <s v="Menudencias"/>
    <s v="Menudencias Pana"/>
    <s v="1012601"/>
    <x v="215"/>
    <s v="Pollo"/>
    <n v="190231"/>
    <n v="195300"/>
    <n v="195300.101"/>
    <n v="0.738034284632894"/>
    <n v="0.73803891449052705"/>
    <n v="0.634349192681677"/>
  </r>
  <r>
    <x v="1"/>
    <x v="227"/>
    <s v="02.2022"/>
    <x v="1"/>
    <x v="6"/>
    <s v="Menudencias"/>
    <s v="Menudencias Cogote"/>
    <s v="1030735"/>
    <x v="216"/>
    <s v="Pavo"/>
    <m/>
    <n v="57153"/>
    <n v="57152.591999999997"/>
    <m/>
    <n v="1.6407887599951001"/>
    <n v="1.4745479820057901"/>
  </r>
  <r>
    <x v="1"/>
    <x v="403"/>
    <s v="02.2022"/>
    <x v="1"/>
    <x v="6"/>
    <s v="Menudencias"/>
    <s v="Menudencias Hígado"/>
    <s v="1030745"/>
    <x v="370"/>
    <s v="Pavo"/>
    <m/>
    <n v="4000"/>
    <m/>
    <m/>
    <n v="0.9"/>
    <m/>
  </r>
  <r>
    <x v="1"/>
    <x v="228"/>
    <s v="02.2022"/>
    <x v="1"/>
    <x v="6"/>
    <s v="Panceta"/>
    <s v="Panceta s/Cuero"/>
    <s v="1021538"/>
    <x v="217"/>
    <s v="Cerdo"/>
    <n v="120000"/>
    <n v="120000"/>
    <n v="119992.068"/>
    <n v="6.4280583333333299"/>
    <n v="6.4280583333333299"/>
    <n v="6.2484248150469401"/>
  </r>
  <r>
    <x v="1"/>
    <x v="229"/>
    <s v="02.2022"/>
    <x v="1"/>
    <x v="6"/>
    <s v="Panceta"/>
    <s v="Panceta s/Cuero"/>
    <s v="1021539"/>
    <x v="218"/>
    <s v="Cerdo"/>
    <n v="24000"/>
    <n v="24000"/>
    <n v="23995.017"/>
    <n v="6.45"/>
    <n v="6.45"/>
    <n v="6.0948040086823001"/>
  </r>
  <r>
    <x v="1"/>
    <x v="236"/>
    <s v="02.2022"/>
    <x v="1"/>
    <x v="6"/>
    <s v="Pech Desh"/>
    <s v="Pech Desh c/Piel"/>
    <s v="1030424"/>
    <x v="225"/>
    <s v="Pavo"/>
    <m/>
    <n v="59899"/>
    <n v="59994.345999999998"/>
    <m/>
    <n v="7.1081654117764899"/>
    <n v="8.4238258485224602"/>
  </r>
  <r>
    <x v="1"/>
    <x v="237"/>
    <s v="02.2022"/>
    <x v="1"/>
    <x v="6"/>
    <s v="Pech Desh"/>
    <s v="Pech Desh Filete"/>
    <s v="1030505"/>
    <x v="226"/>
    <s v="Pavo"/>
    <m/>
    <n v="16000"/>
    <n v="16797.64"/>
    <m/>
    <n v="5.2868124999999999"/>
    <n v="6.4111942510971804"/>
  </r>
  <r>
    <x v="1"/>
    <x v="238"/>
    <s v="02.2022"/>
    <x v="1"/>
    <x v="6"/>
    <s v="Pech Desh"/>
    <s v="Pech Desh Filete"/>
    <s v="1030773"/>
    <x v="227"/>
    <s v="Pavo"/>
    <m/>
    <n v="1067"/>
    <m/>
    <m/>
    <n v="0"/>
    <m/>
  </r>
  <r>
    <x v="1"/>
    <x v="239"/>
    <s v="02.2022"/>
    <x v="1"/>
    <x v="6"/>
    <s v="Pech Desh"/>
    <s v="Pech Desh s/Piel"/>
    <s v="1030379"/>
    <x v="228"/>
    <s v="Pavo"/>
    <m/>
    <n v="318216"/>
    <n v="437036.76899999997"/>
    <m/>
    <n v="7.4460806496216403"/>
    <n v="7.6331011837587504"/>
  </r>
  <r>
    <x v="1"/>
    <x v="243"/>
    <s v="02.2022"/>
    <x v="1"/>
    <x v="6"/>
    <s v="Pechuga Desh"/>
    <s v="Pechuga Desh s/Piel"/>
    <s v="1010885"/>
    <x v="232"/>
    <s v="Pollo"/>
    <n v="4136"/>
    <m/>
    <n v="4422.5219999999999"/>
    <n v="6.0258704061895596"/>
    <m/>
    <n v="5.9425525525932903"/>
  </r>
  <r>
    <x v="1"/>
    <x v="244"/>
    <s v="02.2022"/>
    <x v="1"/>
    <x v="6"/>
    <s v="Pechuga Desh"/>
    <s v="Pechuga Desh s/Piel"/>
    <s v="1010887"/>
    <x v="233"/>
    <s v="Pollo"/>
    <n v="12919"/>
    <m/>
    <n v="3846.46"/>
    <n v="0"/>
    <m/>
    <n v="5.9425528147959401"/>
  </r>
  <r>
    <x v="1"/>
    <x v="245"/>
    <s v="02.2022"/>
    <x v="1"/>
    <x v="6"/>
    <s v="Pechuga Desh"/>
    <s v="Pechuga Desh s/Piel"/>
    <s v="1010888"/>
    <x v="234"/>
    <s v="Pollo"/>
    <n v="6060"/>
    <n v="6060"/>
    <n v="7320.9750000000004"/>
    <n v="0"/>
    <n v="0"/>
    <n v="5.9425524605670699"/>
  </r>
  <r>
    <x v="1"/>
    <x v="247"/>
    <s v="02.2022"/>
    <x v="1"/>
    <x v="6"/>
    <s v="Pechuga Desh"/>
    <s v="Pechuga Desh s/Piel"/>
    <s v="1011701"/>
    <x v="236"/>
    <s v="Pollo"/>
    <n v="196288"/>
    <n v="196288"/>
    <n v="199650"/>
    <n v="4.3520490299967403"/>
    <n v="4.3520490299967403"/>
    <n v="4.3970980355622302"/>
  </r>
  <r>
    <x v="1"/>
    <x v="248"/>
    <s v="02.2022"/>
    <x v="1"/>
    <x v="6"/>
    <s v="Pechuga Desh"/>
    <s v="Pechuga Desh s/Piel"/>
    <s v="1012038"/>
    <x v="237"/>
    <s v="Pollo"/>
    <n v="10986"/>
    <n v="10986"/>
    <n v="734.81899999999996"/>
    <n v="0"/>
    <n v="0"/>
    <n v="5.9425527919120196"/>
  </r>
  <r>
    <x v="1"/>
    <x v="249"/>
    <s v="02.2022"/>
    <x v="1"/>
    <x v="6"/>
    <s v="Pechuga Desh"/>
    <s v="Pechuga Desh s/Piel"/>
    <s v="1012107"/>
    <x v="238"/>
    <s v="Pollo"/>
    <n v="229698"/>
    <n v="229698"/>
    <n v="229156.46400000001"/>
    <n v="5.2571158651795002"/>
    <n v="5.2571158651795002"/>
    <n v="5.8117896547749197"/>
  </r>
  <r>
    <x v="1"/>
    <x v="250"/>
    <s v="02.2022"/>
    <x v="1"/>
    <x v="6"/>
    <s v="Pechuga Desh"/>
    <s v="Pechuga Desh s/Piel"/>
    <s v="1012108"/>
    <x v="239"/>
    <s v="Pollo"/>
    <n v="425816"/>
    <n v="425816"/>
    <n v="422115.20500000002"/>
    <n v="5.3673370657748896"/>
    <n v="5.3673370657748896"/>
    <n v="5.9029410489963299"/>
  </r>
  <r>
    <x v="1"/>
    <x v="251"/>
    <s v="02.2022"/>
    <x v="1"/>
    <x v="6"/>
    <s v="Pechuga Desh"/>
    <s v="Pechuga Desh s/Piel"/>
    <s v="1012109"/>
    <x v="240"/>
    <s v="Pollo"/>
    <n v="349348"/>
    <n v="349348"/>
    <n v="348996.93599999999"/>
    <n v="0"/>
    <n v="0"/>
    <n v="5.9532545151055398"/>
  </r>
  <r>
    <x v="1"/>
    <x v="252"/>
    <s v="02.2022"/>
    <x v="1"/>
    <x v="6"/>
    <s v="Pechuga Desh"/>
    <s v="Pechuga Desh s/Piel"/>
    <s v="1012110"/>
    <x v="241"/>
    <s v="Pollo"/>
    <n v="108906"/>
    <n v="108906"/>
    <n v="109951.405"/>
    <n v="5.3673534975116199"/>
    <n v="5.3673534975116199"/>
    <n v="5.9162855590612997"/>
  </r>
  <r>
    <x v="1"/>
    <x v="253"/>
    <s v="02.2022"/>
    <x v="1"/>
    <x v="6"/>
    <s v="Pechuga Desh"/>
    <s v="Pechuga Desh s/Piel"/>
    <s v="1012111"/>
    <x v="242"/>
    <s v="Pollo"/>
    <n v="21831"/>
    <n v="19958"/>
    <n v="19958.400000000001"/>
    <n v="0"/>
    <n v="0"/>
    <n v="6.1507276384880596"/>
  </r>
  <r>
    <x v="1"/>
    <x v="255"/>
    <s v="02.2022"/>
    <x v="1"/>
    <x v="6"/>
    <s v="Pechuga Desh"/>
    <s v="Pechuga Desh s/Piel"/>
    <s v="1012145"/>
    <x v="244"/>
    <s v="Pollo"/>
    <n v="36144"/>
    <n v="19992"/>
    <n v="19992.329000000002"/>
    <n v="4.1500110668437404"/>
    <n v="4.1500100040015999"/>
    <n v="5.1903499737324204"/>
  </r>
  <r>
    <x v="1"/>
    <x v="257"/>
    <s v="02.2022"/>
    <x v="1"/>
    <x v="6"/>
    <s v="Pechuga Desh"/>
    <s v="Pechuga Desh s/Piel"/>
    <s v="1012167"/>
    <x v="246"/>
    <s v="Pollo"/>
    <n v="330000"/>
    <n v="330000"/>
    <n v="337930.32799999998"/>
    <n v="4.3752696969697"/>
    <n v="4.3752696969697"/>
    <n v="4.5814089897252401"/>
  </r>
  <r>
    <x v="1"/>
    <x v="258"/>
    <s v="02.2022"/>
    <x v="1"/>
    <x v="6"/>
    <s v="Pechuga Desh"/>
    <s v="Pechuga Desh s/Piel"/>
    <s v="1012519"/>
    <x v="238"/>
    <s v="Pollo"/>
    <n v="5843"/>
    <n v="5843"/>
    <n v="13970.81"/>
    <n v="0"/>
    <n v="0"/>
    <n v="5.7707332574131396"/>
  </r>
  <r>
    <x v="1"/>
    <x v="259"/>
    <s v="02.2022"/>
    <x v="1"/>
    <x v="6"/>
    <s v="Pechuga Desh"/>
    <s v="Pechuga Desh s/Piel"/>
    <s v="1012520"/>
    <x v="239"/>
    <s v="Pollo"/>
    <n v="82843"/>
    <n v="79833"/>
    <n v="79832.543999999994"/>
    <n v="5.8667720869596698"/>
    <n v="5.8667718863126801"/>
    <n v="5.9231181471556296"/>
  </r>
  <r>
    <x v="1"/>
    <x v="260"/>
    <s v="02.2022"/>
    <x v="1"/>
    <x v="6"/>
    <s v="Pechuga Desh"/>
    <s v="Pechuga Desh s/Piel"/>
    <s v="1012521"/>
    <x v="240"/>
    <s v="Pollo"/>
    <n v="189748"/>
    <n v="189748"/>
    <n v="190509.53599999999"/>
    <n v="5.8746126441385398"/>
    <n v="5.8746126441385398"/>
    <n v="6.0471919227182402"/>
  </r>
  <r>
    <x v="1"/>
    <x v="261"/>
    <s v="02.2022"/>
    <x v="1"/>
    <x v="6"/>
    <s v="Pechuga Desh"/>
    <s v="Pechuga Desh s/Piel"/>
    <s v="1012522"/>
    <x v="241"/>
    <s v="Pollo"/>
    <n v="73170"/>
    <n v="73170"/>
    <n v="75840.581999999995"/>
    <n v="5.8687713543802102"/>
    <n v="5.8687713543802102"/>
    <n v="5.9070196982401804"/>
  </r>
  <r>
    <x v="1"/>
    <x v="262"/>
    <s v="02.2022"/>
    <x v="1"/>
    <x v="6"/>
    <s v="Pechuga Desh"/>
    <s v="Pechuga Desh s/Piel"/>
    <s v="1012523"/>
    <x v="242"/>
    <s v="Pollo"/>
    <n v="22200"/>
    <n v="19958"/>
    <n v="19958.047999999999"/>
    <n v="5.8817117117117101"/>
    <n v="5.8817015733039399"/>
    <n v="5.3999874637038596"/>
  </r>
  <r>
    <x v="1"/>
    <x v="263"/>
    <s v="02.2022"/>
    <x v="1"/>
    <x v="6"/>
    <s v="Pechuga Desh"/>
    <s v="Pechuga Desh s/Piel"/>
    <s v="1012524"/>
    <x v="243"/>
    <s v="Pollo"/>
    <n v="27494"/>
    <n v="27494"/>
    <n v="27941.267"/>
    <n v="0"/>
    <n v="0"/>
    <n v="4.29891986286807"/>
  </r>
  <r>
    <x v="1"/>
    <x v="264"/>
    <s v="02.2022"/>
    <x v="1"/>
    <x v="6"/>
    <s v="Pechuga Desh"/>
    <s v="Pechuga Desh s/Piel"/>
    <s v="1012694"/>
    <x v="247"/>
    <s v="Pollo"/>
    <n v="36233"/>
    <n v="36233"/>
    <n v="36287.68"/>
    <n v="6.3935086799326601"/>
    <n v="6.3935086799326601"/>
    <n v="6.3280320814116502"/>
  </r>
  <r>
    <x v="1"/>
    <x v="265"/>
    <s v="02.2022"/>
    <x v="1"/>
    <x v="6"/>
    <s v="Pierna"/>
    <s v="Pierna Pulpa Fina"/>
    <s v="1023273"/>
    <x v="248"/>
    <s v="Cerdo"/>
    <n v="36288"/>
    <n v="36288"/>
    <n v="36288"/>
    <n v="4.01044422398589"/>
    <n v="4.01044422398589"/>
    <n v="4.0710833057760096"/>
  </r>
  <r>
    <x v="1"/>
    <x v="267"/>
    <s v="02.2022"/>
    <x v="1"/>
    <x v="6"/>
    <s v="Prolijado"/>
    <s v="Prolijado Malaya"/>
    <s v="1022619"/>
    <x v="250"/>
    <s v="Cerdo"/>
    <n v="0"/>
    <n v="4536"/>
    <n v="4368"/>
    <n v="0"/>
    <n v="7.2070105820105796"/>
    <n v="6.9631444597069603"/>
  </r>
  <r>
    <x v="1"/>
    <x v="268"/>
    <s v="02.2022"/>
    <x v="1"/>
    <x v="6"/>
    <s v="Recortes"/>
    <s v="Recortes Estándar"/>
    <s v="1030370"/>
    <x v="251"/>
    <s v="Pavo"/>
    <m/>
    <n v="12020"/>
    <n v="12020.152"/>
    <m/>
    <n v="4.0659733777038296"/>
    <n v="3.9444771247485102"/>
  </r>
  <r>
    <x v="1"/>
    <x v="269"/>
    <s v="02.2022"/>
    <x v="1"/>
    <x v="6"/>
    <s v="Subprod"/>
    <s v="Subprod Visceras"/>
    <s v="1023190"/>
    <x v="252"/>
    <s v="Cerdo"/>
    <n v="312000"/>
    <n v="312000"/>
    <n v="308397.11499999999"/>
    <n v="0.70123076923076899"/>
    <n v="0.70123076923076899"/>
    <n v="0.72871694016982003"/>
  </r>
  <r>
    <x v="1"/>
    <x v="404"/>
    <s v="02.2022"/>
    <x v="1"/>
    <x v="6"/>
    <s v="Trutro Desh"/>
    <s v="Trutro Desh Corto"/>
    <s v="1030228"/>
    <x v="371"/>
    <s v="Pavo"/>
    <m/>
    <n v="24000"/>
    <n v="24004.511999999999"/>
    <m/>
    <n v="4"/>
    <n v="3.77403257770872"/>
  </r>
  <r>
    <x v="1"/>
    <x v="0"/>
    <s v="02.2022"/>
    <x v="1"/>
    <x v="7"/>
    <s v="Ala"/>
    <s v="Ala Trutro"/>
    <s v="1030332"/>
    <x v="0"/>
    <s v="Pavo"/>
    <m/>
    <m/>
    <n v="72000"/>
    <m/>
    <m/>
    <n v="1.2"/>
  </r>
  <r>
    <x v="1"/>
    <x v="270"/>
    <s v="02.2022"/>
    <x v="1"/>
    <x v="7"/>
    <s v="Filete"/>
    <s v="Filete c/Cabeza"/>
    <s v="1020853"/>
    <x v="25"/>
    <s v="Cerdo"/>
    <n v="120000"/>
    <n v="160000"/>
    <n v="160000"/>
    <n v="3.9054916666666699"/>
    <n v="3.9054875"/>
    <n v="3.6383242168750001"/>
  </r>
  <r>
    <x v="1"/>
    <x v="33"/>
    <s v="02.2022"/>
    <x v="1"/>
    <x v="7"/>
    <s v="Grasas"/>
    <s v="Grasa Gordura"/>
    <s v="1021435"/>
    <x v="32"/>
    <s v="Cerdo"/>
    <n v="120000"/>
    <n v="120000"/>
    <m/>
    <n v="0.80300000000000005"/>
    <n v="0.80300000000000005"/>
    <m/>
  </r>
  <r>
    <x v="1"/>
    <x v="272"/>
    <s v="02.2022"/>
    <x v="1"/>
    <x v="7"/>
    <s v="Lomo"/>
    <s v="Lomo Centro"/>
    <s v="1021819"/>
    <x v="254"/>
    <s v="Cerdo"/>
    <n v="120000"/>
    <n v="120000"/>
    <m/>
    <n v="2.1030000000000002"/>
    <n v="2.1030000000000002"/>
    <m/>
  </r>
  <r>
    <x v="1"/>
    <x v="42"/>
    <s v="02.2022"/>
    <x v="1"/>
    <x v="7"/>
    <s v="Menudencias"/>
    <s v="Menudencias Contre"/>
    <s v="1010877"/>
    <x v="41"/>
    <s v="Pollo"/>
    <m/>
    <m/>
    <n v="48000"/>
    <m/>
    <m/>
    <n v="0.62"/>
  </r>
  <r>
    <x v="1"/>
    <x v="273"/>
    <s v="02.2022"/>
    <x v="1"/>
    <x v="7"/>
    <s v="Menudencias"/>
    <s v="Menudencias Corazón"/>
    <s v="1012724"/>
    <x v="255"/>
    <s v="Pollo"/>
    <n v="6372"/>
    <n v="9158"/>
    <n v="9158"/>
    <n v="2.9033270558694299E-2"/>
    <n v="2.8936449006333301E-2"/>
    <n v="0.42699832932954801"/>
  </r>
  <r>
    <x v="1"/>
    <x v="274"/>
    <s v="02.2022"/>
    <x v="1"/>
    <x v="7"/>
    <s v="Menudencias"/>
    <s v="Menudencias Corazón"/>
    <s v="1012730"/>
    <x v="256"/>
    <s v="Pollo"/>
    <n v="12944"/>
    <n v="37920"/>
    <n v="34067"/>
    <n v="2.8970951792336198E-2"/>
    <n v="2.89820675105485E-2"/>
    <n v="0.42699833269733201"/>
  </r>
  <r>
    <x v="1"/>
    <x v="405"/>
    <s v="02.2022"/>
    <x v="1"/>
    <x v="7"/>
    <s v="Menudencias"/>
    <s v="Menudencias Corazón"/>
    <s v="1012745"/>
    <x v="372"/>
    <s v="Pollo"/>
    <n v="12317"/>
    <n v="21603"/>
    <n v="21603"/>
    <n v="7.98895835024762E-2"/>
    <n v="7.9942600564736399E-2"/>
    <n v="0.31074133222237699"/>
  </r>
  <r>
    <x v="1"/>
    <x v="275"/>
    <s v="02.2022"/>
    <x v="1"/>
    <x v="7"/>
    <s v="Menudencias"/>
    <s v="Menudencias Contre"/>
    <s v="1030711"/>
    <x v="257"/>
    <s v="Pavo"/>
    <m/>
    <n v="12000"/>
    <m/>
    <m/>
    <n v="1.28"/>
    <m/>
  </r>
  <r>
    <x v="1"/>
    <x v="276"/>
    <s v="02.2022"/>
    <x v="1"/>
    <x v="7"/>
    <s v="Menudencias"/>
    <s v="Menudencias Corazón"/>
    <s v="1030710"/>
    <x v="258"/>
    <s v="Pavo"/>
    <m/>
    <n v="12000"/>
    <m/>
    <m/>
    <n v="1.22"/>
    <m/>
  </r>
  <r>
    <x v="1"/>
    <x v="406"/>
    <s v="02.2022"/>
    <x v="1"/>
    <x v="7"/>
    <s v="Paleta"/>
    <s v="Paleta Pulpa"/>
    <s v="1023353"/>
    <x v="259"/>
    <s v="Cerdo"/>
    <m/>
    <n v="20000"/>
    <n v="20000"/>
    <m/>
    <n v="2.15"/>
    <n v="1.621828335"/>
  </r>
  <r>
    <x v="1"/>
    <x v="279"/>
    <s v="02.2022"/>
    <x v="1"/>
    <x v="7"/>
    <s v="Pechuga Desh"/>
    <s v="Pechuga Desh s/Piel"/>
    <s v="1011748"/>
    <x v="261"/>
    <s v="Pollo"/>
    <m/>
    <m/>
    <n v="22800"/>
    <m/>
    <m/>
    <n v="3.5415393640350898"/>
  </r>
  <r>
    <x v="1"/>
    <x v="407"/>
    <s v="02.2022"/>
    <x v="1"/>
    <x v="7"/>
    <s v="Pierna"/>
    <s v="Pierna Pulpa"/>
    <s v="1021263"/>
    <x v="51"/>
    <s v="Cerdo"/>
    <n v="120000"/>
    <n v="120000"/>
    <m/>
    <n v="1.8029999999999999"/>
    <n v="1.8029999999999999"/>
    <m/>
  </r>
  <r>
    <x v="1"/>
    <x v="408"/>
    <s v="02.2022"/>
    <x v="1"/>
    <x v="7"/>
    <s v="Pierna"/>
    <s v="Pierna Pulpa"/>
    <s v="1021433"/>
    <x v="300"/>
    <s v="Cerdo"/>
    <n v="48000"/>
    <n v="24000"/>
    <n v="24003"/>
    <n v="1.75"/>
    <n v="1.75"/>
    <n v="1.6359073324167801"/>
  </r>
  <r>
    <x v="1"/>
    <x v="282"/>
    <s v="02.2022"/>
    <x v="1"/>
    <x v="8"/>
    <s v="Ala"/>
    <s v="Ala Trutro"/>
    <s v="1012278"/>
    <x v="263"/>
    <s v="Pollo"/>
    <n v="13524"/>
    <m/>
    <m/>
    <n v="3.3438331854480898"/>
    <m/>
    <m/>
  </r>
  <r>
    <x v="1"/>
    <x v="368"/>
    <s v="02.2022"/>
    <x v="1"/>
    <x v="8"/>
    <s v="Carne Recuperada"/>
    <s v="Carne Recuperada ADM"/>
    <s v="1012764"/>
    <x v="341"/>
    <s v="Pollo"/>
    <m/>
    <n v="60000"/>
    <m/>
    <m/>
    <n v="0.65"/>
    <m/>
  </r>
  <r>
    <x v="1"/>
    <x v="370"/>
    <s v="02.2022"/>
    <x v="1"/>
    <x v="8"/>
    <s v="Cost-Pec"/>
    <s v="Cost-Pec Entero"/>
    <s v="1020869"/>
    <x v="343"/>
    <s v="Cerdo"/>
    <m/>
    <m/>
    <n v="80"/>
    <m/>
    <m/>
    <n v="7.3425000000000001E-3"/>
  </r>
  <r>
    <x v="1"/>
    <x v="284"/>
    <s v="02.2022"/>
    <x v="1"/>
    <x v="8"/>
    <s v="Cueros"/>
    <s v="Cuero Forro"/>
    <s v="1021270"/>
    <x v="117"/>
    <s v="Cerdo"/>
    <n v="96000"/>
    <n v="96000"/>
    <n v="96000"/>
    <n v="0.58062499999999995"/>
    <n v="0.58062499999999995"/>
    <n v="0.56396379166666699"/>
  </r>
  <r>
    <x v="1"/>
    <x v="285"/>
    <s v="02.2022"/>
    <x v="1"/>
    <x v="8"/>
    <s v="Cueros"/>
    <s v="Cuero Forro"/>
    <s v="1021272"/>
    <x v="265"/>
    <s v="Cerdo"/>
    <n v="312000"/>
    <n v="312000"/>
    <n v="312000"/>
    <n v="0.63655448717948704"/>
    <n v="0.63655448717948704"/>
    <n v="0.62835329166666698"/>
  </r>
  <r>
    <x v="1"/>
    <x v="409"/>
    <s v="02.2022"/>
    <x v="1"/>
    <x v="8"/>
    <s v="Cueros"/>
    <s v="Cuero Mixto"/>
    <s v="1021596"/>
    <x v="19"/>
    <s v="Cerdo"/>
    <n v="24000"/>
    <n v="24000"/>
    <n v="24002"/>
    <n v="0.62858333333333305"/>
    <n v="0.62858333333333305"/>
    <n v="0.61397990584118001"/>
  </r>
  <r>
    <x v="1"/>
    <x v="410"/>
    <s v="02.2022"/>
    <x v="1"/>
    <x v="8"/>
    <s v="Filete"/>
    <s v="Filete"/>
    <s v="1012725"/>
    <x v="373"/>
    <s v="Pollo"/>
    <n v="12000"/>
    <n v="12000"/>
    <n v="12011"/>
    <n v="4.45"/>
    <n v="4.45"/>
    <n v="4.3492861959870099"/>
  </r>
  <r>
    <x v="1"/>
    <x v="286"/>
    <s v="02.2022"/>
    <x v="1"/>
    <x v="8"/>
    <s v="Grasas"/>
    <s v="Grasa Gordura"/>
    <s v="1021026"/>
    <x v="266"/>
    <s v="Cerdo"/>
    <n v="48000"/>
    <n v="48000"/>
    <n v="48004"/>
    <n v="0.87852083333333297"/>
    <n v="0.87852083333333297"/>
    <n v="0.85880639113407198"/>
  </r>
  <r>
    <x v="1"/>
    <x v="287"/>
    <s v="02.2022"/>
    <x v="1"/>
    <x v="8"/>
    <s v="Grasas"/>
    <s v="Grasa Gordura"/>
    <s v="1021555"/>
    <x v="267"/>
    <s v="Cerdo"/>
    <n v="144000"/>
    <n v="144000"/>
    <n v="144012"/>
    <n v="0.70047222222222205"/>
    <n v="0.70047222222222205"/>
    <n v="0.68584678776768604"/>
  </r>
  <r>
    <x v="1"/>
    <x v="288"/>
    <s v="02.2022"/>
    <x v="1"/>
    <x v="8"/>
    <s v="Grasas"/>
    <s v="Grasa Gordura"/>
    <s v="1021874"/>
    <x v="33"/>
    <s v="Cerdo"/>
    <n v="432000"/>
    <n v="432000"/>
    <n v="432034"/>
    <n v="0.84"/>
    <n v="0.84"/>
    <n v="0.81818143548887401"/>
  </r>
  <r>
    <x v="1"/>
    <x v="289"/>
    <s v="02.2022"/>
    <x v="1"/>
    <x v="8"/>
    <s v="Grasas"/>
    <s v="Grasa Interior"/>
    <s v="1023302"/>
    <x v="36"/>
    <s v="Cerdo"/>
    <n v="336000"/>
    <n v="336000"/>
    <n v="336000"/>
    <n v="0.79634821428571401"/>
    <n v="0.79634821428571401"/>
    <n v="0.77975284017857105"/>
  </r>
  <r>
    <x v="1"/>
    <x v="411"/>
    <s v="02.2022"/>
    <x v="1"/>
    <x v="8"/>
    <s v="Lomo"/>
    <s v="Lomo Vetado"/>
    <s v="1020845"/>
    <x v="346"/>
    <s v="Cerdo"/>
    <n v="48000"/>
    <n v="48000"/>
    <n v="48038.400000000001"/>
    <n v="2.81902083333333"/>
    <n v="2.81902083333333"/>
    <n v="2.7560919556021801"/>
  </r>
  <r>
    <x v="1"/>
    <x v="412"/>
    <s v="02.2022"/>
    <x v="1"/>
    <x v="8"/>
    <s v="Muestras"/>
    <s v="Muestras Mixtas"/>
    <s v="1100665"/>
    <x v="374"/>
    <s v="Elaborado"/>
    <m/>
    <m/>
    <n v="73.44"/>
    <m/>
    <m/>
    <n v="4.6247276688453201E-2"/>
  </r>
  <r>
    <x v="1"/>
    <x v="238"/>
    <s v="02.2022"/>
    <x v="1"/>
    <x v="8"/>
    <s v="Pech Desh"/>
    <s v="Pech Desh Filete"/>
    <s v="1030773"/>
    <x v="227"/>
    <s v="Pavo"/>
    <m/>
    <m/>
    <n v="84"/>
    <m/>
    <m/>
    <n v="4.5054761904761903E-2"/>
  </r>
  <r>
    <x v="1"/>
    <x v="413"/>
    <s v="02.2022"/>
    <x v="1"/>
    <x v="8"/>
    <s v="Pech Desh"/>
    <s v="Pech Desh Filete"/>
    <s v="1030792"/>
    <x v="375"/>
    <s v="Pavo"/>
    <m/>
    <n v="89606"/>
    <n v="96000"/>
    <m/>
    <n v="6.1200031247907498"/>
    <n v="5.9745012104166699"/>
  </r>
  <r>
    <x v="1"/>
    <x v="290"/>
    <s v="02.2022"/>
    <x v="1"/>
    <x v="8"/>
    <s v="Pech Desh"/>
    <s v="Pech Desh s/Piel"/>
    <s v="1030337"/>
    <x v="268"/>
    <s v="Pavo"/>
    <m/>
    <n v="325230"/>
    <n v="312000"/>
    <m/>
    <n v="8.1999999999999993"/>
    <n v="6.2325323541666702"/>
  </r>
  <r>
    <x v="1"/>
    <x v="291"/>
    <s v="02.2022"/>
    <x v="1"/>
    <x v="8"/>
    <s v="Pechuga"/>
    <s v="Pechuga Entera"/>
    <s v="1012534"/>
    <x v="269"/>
    <s v="Pollo"/>
    <n v="4333"/>
    <n v="220000"/>
    <n v="220000"/>
    <n v="2.5499653819524601"/>
    <n v="2.8"/>
    <n v="2.7926297999999998"/>
  </r>
  <r>
    <x v="1"/>
    <x v="49"/>
    <s v="02.2022"/>
    <x v="1"/>
    <x v="8"/>
    <s v="Pechuga Desh"/>
    <s v="Pechuga Desh s/Piel"/>
    <s v="1011047"/>
    <x v="48"/>
    <s v="Pollo"/>
    <n v="7925"/>
    <n v="7925"/>
    <n v="7930"/>
    <n v="4.0628391167192399"/>
    <n v="4.0628391167192399"/>
    <n v="3.9473058511979802"/>
  </r>
  <r>
    <x v="1"/>
    <x v="292"/>
    <s v="02.2022"/>
    <x v="1"/>
    <x v="8"/>
    <s v="Pechuga Desh"/>
    <s v="Pechuga Desh s/Piel"/>
    <s v="1011127"/>
    <x v="270"/>
    <s v="Pollo"/>
    <n v="978365"/>
    <n v="978365"/>
    <n v="980400"/>
    <n v="3.7342954827697201"/>
    <n v="3.7342954827697201"/>
    <n v="3.6420590964912298"/>
  </r>
  <r>
    <x v="1"/>
    <x v="414"/>
    <s v="02.2022"/>
    <x v="1"/>
    <x v="8"/>
    <s v="Pechuga Desh"/>
    <s v="Pechuga Desh s/Piel"/>
    <s v="1011614"/>
    <x v="376"/>
    <s v="Pollo"/>
    <n v="40000"/>
    <n v="40000"/>
    <n v="40016.839999999997"/>
    <n v="3.82315"/>
    <n v="3.82315"/>
    <n v="3.72835441779011"/>
  </r>
  <r>
    <x v="1"/>
    <x v="415"/>
    <s v="02.2022"/>
    <x v="1"/>
    <x v="8"/>
    <s v="Pierna"/>
    <s v="Pierna Pulpa"/>
    <s v="1023324"/>
    <x v="300"/>
    <s v="Cerdo"/>
    <m/>
    <m/>
    <n v="88"/>
    <m/>
    <m/>
    <n v="7.3488636363636404E-3"/>
  </r>
  <r>
    <x v="1"/>
    <x v="294"/>
    <s v="02.2022"/>
    <x v="1"/>
    <x v="8"/>
    <s v="Recortes"/>
    <s v="Recortes No Magro"/>
    <s v="1023257"/>
    <x v="272"/>
    <s v="Cerdo"/>
    <n v="24000"/>
    <n v="24000"/>
    <n v="24002"/>
    <n v="1.10795833333333"/>
    <n v="1.10795833333333"/>
    <n v="1.0854266102824801"/>
  </r>
  <r>
    <x v="1"/>
    <x v="296"/>
    <s v="02.2022"/>
    <x v="1"/>
    <x v="8"/>
    <s v="Subprod"/>
    <s v="Subprod Visceras"/>
    <s v="1022907"/>
    <x v="274"/>
    <s v="Cerdo"/>
    <n v="72000"/>
    <n v="72000"/>
    <n v="72000"/>
    <n v="0.436805555555556"/>
    <n v="0.436805555555556"/>
    <n v="0.4295216"/>
  </r>
  <r>
    <x v="1"/>
    <x v="297"/>
    <s v="02.2022"/>
    <x v="1"/>
    <x v="8"/>
    <s v="Trutro Desh"/>
    <s v="Trutro Desh Corto"/>
    <s v="1030658"/>
    <x v="275"/>
    <s v="Pavo"/>
    <m/>
    <n v="59731"/>
    <n v="72052.08"/>
    <m/>
    <n v="3.7242470409000399"/>
    <n v="3.4881143736586102"/>
  </r>
  <r>
    <x v="1"/>
    <x v="118"/>
    <s v="02.2022"/>
    <x v="1"/>
    <x v="4"/>
    <s v="Ala"/>
    <s v="Ala Centro-Punta"/>
    <s v="1012455"/>
    <x v="114"/>
    <s v="Pollo"/>
    <m/>
    <m/>
    <n v="24000"/>
    <m/>
    <m/>
    <n v="1.9061764208333301"/>
  </r>
  <r>
    <x v="1"/>
    <x v="416"/>
    <s v="02.2022"/>
    <x v="1"/>
    <x v="4"/>
    <s v="Ala"/>
    <s v="Ala Centro Punta"/>
    <s v="1030566"/>
    <x v="377"/>
    <s v="Pavo"/>
    <m/>
    <n v="22510"/>
    <n v="24000"/>
    <m/>
    <n v="1.51665926254998"/>
    <n v="1.43836570416667"/>
  </r>
  <r>
    <x v="1"/>
    <x v="298"/>
    <s v="02.2022"/>
    <x v="1"/>
    <x v="4"/>
    <s v="Ala"/>
    <s v="Ala Centro Punta"/>
    <s v="1030685"/>
    <x v="276"/>
    <s v="Pavo"/>
    <m/>
    <n v="121101"/>
    <n v="120000"/>
    <m/>
    <n v="3.1385702843081398"/>
    <n v="3.1229373708333301"/>
  </r>
  <r>
    <x v="1"/>
    <x v="299"/>
    <s v="02.2022"/>
    <x v="1"/>
    <x v="4"/>
    <s v="Cabeza"/>
    <s v="Cabeza Derivados"/>
    <s v="1022033"/>
    <x v="277"/>
    <s v="Cerdo"/>
    <n v="30000"/>
    <n v="24000"/>
    <n v="24000"/>
    <n v="5.2321666666666697"/>
    <n v="5.2321666666666697"/>
    <n v="4.2891879291666699"/>
  </r>
  <r>
    <x v="1"/>
    <x v="300"/>
    <s v="02.2022"/>
    <x v="1"/>
    <x v="4"/>
    <s v="Cabeza"/>
    <s v="Cabeza Entera"/>
    <s v="1021739"/>
    <x v="278"/>
    <s v="Cerdo"/>
    <n v="48000"/>
    <n v="48000"/>
    <n v="48000"/>
    <n v="0.71325000000000005"/>
    <n v="0.71325000000000005"/>
    <n v="0.49528587083333298"/>
  </r>
  <r>
    <x v="1"/>
    <x v="301"/>
    <s v="02.2022"/>
    <x v="1"/>
    <x v="4"/>
    <s v="Cabeza"/>
    <s v="Cabeza Entera"/>
    <s v="1022212"/>
    <x v="279"/>
    <s v="Cerdo"/>
    <n v="600000"/>
    <n v="600000"/>
    <n v="600000"/>
    <n v="1.1432516666666701"/>
    <n v="1.1432516666666701"/>
    <n v="1.1072339846666699"/>
  </r>
  <r>
    <x v="1"/>
    <x v="302"/>
    <s v="02.2022"/>
    <x v="1"/>
    <x v="4"/>
    <s v="Cabeza"/>
    <s v="Cabeza Entera"/>
    <s v="1022639"/>
    <x v="280"/>
    <s v="Cerdo"/>
    <n v="960000"/>
    <n v="960000"/>
    <n v="960000"/>
    <n v="1.0713239583333301"/>
    <n v="1.0713239583333301"/>
    <n v="1.0460219047916699"/>
  </r>
  <r>
    <x v="1"/>
    <x v="417"/>
    <s v="02.2022"/>
    <x v="1"/>
    <x v="4"/>
    <s v="Cabeza"/>
    <s v="Cabeza Entera"/>
    <s v="1022640"/>
    <x v="378"/>
    <s v="Cerdo"/>
    <n v="24000"/>
    <n v="24000"/>
    <n v="24000"/>
    <n v="0.92745833333333405"/>
    <n v="0.92745833333333405"/>
    <n v="0.92361392499999995"/>
  </r>
  <r>
    <x v="1"/>
    <x v="120"/>
    <s v="02.2022"/>
    <x v="1"/>
    <x v="4"/>
    <s v="Chuleta"/>
    <s v="Chuleta Cazuela"/>
    <s v="1022414"/>
    <x v="116"/>
    <s v="Cerdo"/>
    <n v="72000"/>
    <n v="72000"/>
    <n v="72000"/>
    <n v="0.85711111111111105"/>
    <n v="0.85711111111111105"/>
    <n v="0.74059402916666595"/>
  </r>
  <r>
    <x v="1"/>
    <x v="303"/>
    <s v="02.2022"/>
    <x v="1"/>
    <x v="4"/>
    <s v="Cueros"/>
    <s v="Cuero Back"/>
    <s v="1021971"/>
    <x v="281"/>
    <s v="Cerdo"/>
    <n v="72000"/>
    <n v="72000"/>
    <n v="72000"/>
    <n v="1.7890277777777801"/>
    <n v="1.7890277777777801"/>
    <n v="1.4744757041666701"/>
  </r>
  <r>
    <x v="1"/>
    <x v="121"/>
    <s v="02.2022"/>
    <x v="1"/>
    <x v="4"/>
    <s v="Cueros"/>
    <s v="Cuero Forro"/>
    <s v="1023034"/>
    <x v="117"/>
    <s v="Cerdo"/>
    <n v="192000"/>
    <n v="192000"/>
    <n v="120000"/>
    <n v="0.49903124999999998"/>
    <n v="0.49903124999999998"/>
    <n v="0.37290921249999998"/>
  </r>
  <r>
    <x v="1"/>
    <x v="122"/>
    <s v="02.2022"/>
    <x v="1"/>
    <x v="4"/>
    <s v="Cueros"/>
    <s v="Cuero Mixto"/>
    <s v="1022417"/>
    <x v="118"/>
    <s v="Cerdo"/>
    <n v="12000"/>
    <n v="240000"/>
    <n v="264000"/>
    <n v="0.499"/>
    <n v="0.499033333333333"/>
    <n v="0.37368043787878802"/>
  </r>
  <r>
    <x v="1"/>
    <x v="123"/>
    <s v="02.2022"/>
    <x v="1"/>
    <x v="4"/>
    <s v="Cueros"/>
    <s v="Cuero Mixto"/>
    <s v="1023306"/>
    <x v="118"/>
    <s v="Cerdo"/>
    <n v="240000"/>
    <n v="240000"/>
    <n v="144000"/>
    <n v="0.857104166666667"/>
    <n v="0.857104166666667"/>
    <n v="0.74012259583333295"/>
  </r>
  <r>
    <x v="1"/>
    <x v="418"/>
    <s v="02.2022"/>
    <x v="1"/>
    <x v="4"/>
    <s v="Filete"/>
    <s v="Filete c/Cabeza"/>
    <s v="1022936"/>
    <x v="25"/>
    <s v="Cerdo"/>
    <n v="0"/>
    <n v="6790"/>
    <m/>
    <n v="0"/>
    <n v="1.78910162002946"/>
    <m/>
  </r>
  <r>
    <x v="1"/>
    <x v="394"/>
    <s v="02.2022"/>
    <x v="1"/>
    <x v="4"/>
    <s v="Grasas"/>
    <s v="Grasa Forro"/>
    <s v="1023111"/>
    <x v="362"/>
    <s v="Cerdo"/>
    <m/>
    <m/>
    <n v="20501"/>
    <m/>
    <m/>
    <n v="0.83917400614604198"/>
  </r>
  <r>
    <x v="1"/>
    <x v="127"/>
    <s v="02.2022"/>
    <x v="1"/>
    <x v="4"/>
    <s v="Grasas"/>
    <s v="Grasa Interior"/>
    <s v="1022073"/>
    <x v="36"/>
    <s v="Cerdo"/>
    <n v="72000"/>
    <n v="72000"/>
    <n v="72000"/>
    <n v="0.78518055555555599"/>
    <n v="0.78518055555555599"/>
    <n v="0.67893426666666701"/>
  </r>
  <r>
    <x v="1"/>
    <x v="129"/>
    <s v="02.2022"/>
    <x v="1"/>
    <x v="4"/>
    <s v="Grasas"/>
    <s v="Grasa Lomo Tocino"/>
    <s v="1021992"/>
    <x v="37"/>
    <s v="Cerdo"/>
    <n v="192000"/>
    <n v="192000"/>
    <n v="96000"/>
    <n v="1.0009583333333301"/>
    <n v="1.0009583333333301"/>
    <n v="0.74012405208333298"/>
  </r>
  <r>
    <x v="1"/>
    <x v="419"/>
    <s v="02.2022"/>
    <x v="1"/>
    <x v="4"/>
    <s v="Grasas"/>
    <s v="Grasa Lomo Tocino"/>
    <s v="1023157"/>
    <x v="379"/>
    <s v="Cerdo"/>
    <n v="3500"/>
    <n v="0"/>
    <m/>
    <n v="0.85714285714285698"/>
    <n v="0"/>
    <m/>
  </r>
  <r>
    <x v="1"/>
    <x v="305"/>
    <s v="02.2022"/>
    <x v="1"/>
    <x v="4"/>
    <s v="Huesos"/>
    <s v="Huesos Cuarto Centra"/>
    <s v="1021767"/>
    <x v="283"/>
    <s v="Cerdo"/>
    <n v="480000"/>
    <n v="480000"/>
    <n v="480000"/>
    <n v="1.35903333333333"/>
    <n v="1.35903333333333"/>
    <n v="1.2296390458333299"/>
  </r>
  <r>
    <x v="1"/>
    <x v="306"/>
    <s v="02.2022"/>
    <x v="1"/>
    <x v="4"/>
    <s v="Huesos"/>
    <s v="Huesos Cuarto Centra"/>
    <s v="1022099"/>
    <x v="284"/>
    <s v="Cerdo"/>
    <n v="144000"/>
    <n v="144000"/>
    <n v="144000"/>
    <n v="1.57325"/>
    <n v="1.57325"/>
    <n v="1.3520400180555601"/>
  </r>
  <r>
    <x v="1"/>
    <x v="130"/>
    <s v="02.2022"/>
    <x v="1"/>
    <x v="4"/>
    <s v="Huesos"/>
    <s v="Huesos Cuarto Centra"/>
    <s v="1022186"/>
    <x v="122"/>
    <s v="Cerdo"/>
    <m/>
    <m/>
    <n v="72001"/>
    <m/>
    <m/>
    <n v="0.80648941264704599"/>
  </r>
  <r>
    <x v="1"/>
    <x v="307"/>
    <s v="02.2022"/>
    <x v="1"/>
    <x v="4"/>
    <s v="Huesos"/>
    <s v="Huesos Cuarto Centra"/>
    <s v="1022388"/>
    <x v="285"/>
    <s v="Cerdo"/>
    <n v="0"/>
    <n v="0"/>
    <n v="120000"/>
    <n v="0"/>
    <n v="0"/>
    <n v="0.74012259583333295"/>
  </r>
  <r>
    <x v="1"/>
    <x v="309"/>
    <s v="02.2022"/>
    <x v="1"/>
    <x v="4"/>
    <s v="Huesos"/>
    <s v="Huesos Cuarto Delant"/>
    <s v="1021766"/>
    <x v="287"/>
    <s v="Cerdo"/>
    <n v="384000"/>
    <n v="384000"/>
    <n v="384000"/>
    <n v="1.50288802083333"/>
    <n v="1.50288802083333"/>
    <n v="1.22963904192708"/>
  </r>
  <r>
    <x v="1"/>
    <x v="310"/>
    <s v="02.2022"/>
    <x v="1"/>
    <x v="4"/>
    <s v="Huesos"/>
    <s v="Huesos Cuarto Delant"/>
    <s v="1021774"/>
    <x v="288"/>
    <s v="Cerdo"/>
    <n v="96000"/>
    <n v="96000"/>
    <n v="96000"/>
    <n v="1.07132291666667"/>
    <n v="1.07132291666667"/>
    <n v="0.73942502499999996"/>
  </r>
  <r>
    <x v="1"/>
    <x v="132"/>
    <s v="02.2022"/>
    <x v="1"/>
    <x v="4"/>
    <s v="Huesos"/>
    <s v="Huesos Cuarto Delant"/>
    <s v="1022096"/>
    <x v="124"/>
    <s v="Cerdo"/>
    <m/>
    <m/>
    <n v="144000"/>
    <m/>
    <m/>
    <n v="0.98483916527777804"/>
  </r>
  <r>
    <x v="1"/>
    <x v="133"/>
    <s v="02.2022"/>
    <x v="1"/>
    <x v="4"/>
    <s v="Huesos"/>
    <s v="Huesos Cuarto Delant"/>
    <s v="1022637"/>
    <x v="125"/>
    <s v="Cerdo"/>
    <m/>
    <m/>
    <n v="24000"/>
    <m/>
    <m/>
    <n v="0.98480232083333297"/>
  </r>
  <r>
    <x v="1"/>
    <x v="311"/>
    <s v="02.2022"/>
    <x v="1"/>
    <x v="4"/>
    <s v="Huesos"/>
    <s v="Huesos Cuarto Traser"/>
    <s v="1021732"/>
    <x v="289"/>
    <s v="Cerdo"/>
    <n v="264000"/>
    <n v="264000"/>
    <n v="264000"/>
    <n v="1.57325"/>
    <n v="1.57325"/>
    <n v="1.2296390458333299"/>
  </r>
  <r>
    <x v="1"/>
    <x v="312"/>
    <s v="02.2022"/>
    <x v="1"/>
    <x v="4"/>
    <s v="Huesos"/>
    <s v="Huesos Cuarto Traser"/>
    <s v="1022636"/>
    <x v="290"/>
    <s v="Cerdo"/>
    <n v="168000"/>
    <n v="168000"/>
    <n v="168000"/>
    <n v="0.499029761904762"/>
    <n v="0.499029761904762"/>
    <n v="0.49528587083333298"/>
  </r>
  <r>
    <x v="1"/>
    <x v="420"/>
    <s v="02.2022"/>
    <x v="1"/>
    <x v="4"/>
    <s v="Lomo"/>
    <s v="Lomo Vetado"/>
    <s v="1022193"/>
    <x v="347"/>
    <s v="Cerdo"/>
    <n v="24000"/>
    <n v="24000"/>
    <n v="24000"/>
    <n v="3.2"/>
    <n v="3.2"/>
    <n v="2.6982619875"/>
  </r>
  <r>
    <x v="1"/>
    <x v="421"/>
    <s v="02.2022"/>
    <x v="1"/>
    <x v="4"/>
    <s v="Lomo"/>
    <s v="Lomo Vetado"/>
    <s v="1023047"/>
    <x v="380"/>
    <s v="Cerdo"/>
    <n v="0"/>
    <n v="5418"/>
    <m/>
    <n v="0"/>
    <n v="0"/>
    <m/>
  </r>
  <r>
    <x v="1"/>
    <x v="314"/>
    <s v="02.2022"/>
    <x v="1"/>
    <x v="4"/>
    <s v="Menudencias"/>
    <s v="Menudencias Cogote"/>
    <s v="1030686"/>
    <x v="292"/>
    <s v="Pavo"/>
    <m/>
    <n v="80302"/>
    <n v="144000"/>
    <m/>
    <n v="1.6327862319743001"/>
    <n v="1.6417828756944399"/>
  </r>
  <r>
    <x v="1"/>
    <x v="422"/>
    <s v="02.2022"/>
    <x v="1"/>
    <x v="4"/>
    <s v="Panceta"/>
    <s v="Panceta s/Cuero"/>
    <s v="1022568"/>
    <x v="381"/>
    <s v="Cerdo"/>
    <n v="24000"/>
    <n v="24000"/>
    <n v="24000"/>
    <n v="6"/>
    <n v="6"/>
    <n v="5.0237493249999998"/>
  </r>
  <r>
    <x v="1"/>
    <x v="319"/>
    <s v="02.2022"/>
    <x v="1"/>
    <x v="4"/>
    <s v="Panceta"/>
    <s v="Panceta s/Cuero"/>
    <s v="1022645"/>
    <x v="218"/>
    <s v="Cerdo"/>
    <n v="24000"/>
    <n v="24000"/>
    <n v="24000"/>
    <n v="5.9"/>
    <n v="5.9"/>
    <n v="4.9010811041666704"/>
  </r>
  <r>
    <x v="1"/>
    <x v="320"/>
    <s v="02.2022"/>
    <x v="1"/>
    <x v="4"/>
    <s v="Panceta"/>
    <s v="Panceta s/Cuero"/>
    <s v="1022646"/>
    <x v="217"/>
    <s v="Cerdo"/>
    <n v="0"/>
    <n v="2363"/>
    <n v="2362.5"/>
    <n v="0"/>
    <n v="5.2001692763436296"/>
    <n v="5.0872504973544999"/>
  </r>
  <r>
    <x v="1"/>
    <x v="423"/>
    <s v="02.2022"/>
    <x v="1"/>
    <x v="4"/>
    <s v="Patas"/>
    <s v="Patas Garras"/>
    <s v="1030388"/>
    <x v="382"/>
    <s v="Pavo"/>
    <m/>
    <n v="2729"/>
    <m/>
    <m/>
    <n v="1.2030047636496899"/>
    <m/>
  </r>
  <r>
    <x v="1"/>
    <x v="321"/>
    <s v="02.2022"/>
    <x v="1"/>
    <x v="4"/>
    <s v="Patas"/>
    <s v="Patas Garras"/>
    <s v="1030684"/>
    <x v="297"/>
    <s v="Pavo"/>
    <m/>
    <n v="20518"/>
    <n v="24000"/>
    <m/>
    <n v="1.63432108392631"/>
    <n v="1.69764642916667"/>
  </r>
  <r>
    <x v="1"/>
    <x v="136"/>
    <s v="02.2022"/>
    <x v="1"/>
    <x v="4"/>
    <s v="Patas"/>
    <s v="Patas Garras"/>
    <s v="1011967"/>
    <x v="128"/>
    <s v="Pollo"/>
    <m/>
    <m/>
    <n v="168000"/>
    <m/>
    <m/>
    <n v="3.98336381488095"/>
  </r>
  <r>
    <x v="1"/>
    <x v="137"/>
    <s v="02.2022"/>
    <x v="1"/>
    <x v="4"/>
    <s v="Patas"/>
    <s v="Patas Garras"/>
    <s v="1011968"/>
    <x v="129"/>
    <s v="Pollo"/>
    <m/>
    <m/>
    <n v="12000"/>
    <m/>
    <m/>
    <n v="3.4946700083333302"/>
  </r>
  <r>
    <x v="1"/>
    <x v="138"/>
    <s v="02.2022"/>
    <x v="1"/>
    <x v="4"/>
    <s v="Patas"/>
    <s v="Patas Garras"/>
    <s v="1011969"/>
    <x v="130"/>
    <s v="Pollo"/>
    <m/>
    <m/>
    <n v="240000"/>
    <m/>
    <m/>
    <n v="3.4325984541666701"/>
  </r>
  <r>
    <x v="1"/>
    <x v="139"/>
    <s v="02.2022"/>
    <x v="1"/>
    <x v="4"/>
    <s v="Patas"/>
    <s v="Patas Garras"/>
    <s v="1012005"/>
    <x v="131"/>
    <s v="Pollo"/>
    <m/>
    <m/>
    <n v="12000"/>
    <m/>
    <m/>
    <n v="4.04449675833333"/>
  </r>
  <r>
    <x v="1"/>
    <x v="140"/>
    <s v="02.2022"/>
    <x v="1"/>
    <x v="4"/>
    <s v="Patas"/>
    <s v="Patas Garras"/>
    <s v="1012448"/>
    <x v="132"/>
    <s v="Pollo"/>
    <m/>
    <m/>
    <n v="48000"/>
    <m/>
    <m/>
    <n v="3.18777837083333"/>
  </r>
  <r>
    <x v="1"/>
    <x v="141"/>
    <s v="02.2022"/>
    <x v="1"/>
    <x v="4"/>
    <s v="Patas"/>
    <s v="Patas Garras"/>
    <s v="1012502"/>
    <x v="133"/>
    <s v="Pollo"/>
    <m/>
    <m/>
    <n v="12000"/>
    <m/>
    <m/>
    <n v="3.37138503333333"/>
  </r>
  <r>
    <x v="1"/>
    <x v="142"/>
    <s v="02.2022"/>
    <x v="1"/>
    <x v="4"/>
    <s v="Patas"/>
    <s v="Patas Garras"/>
    <s v="1012503"/>
    <x v="134"/>
    <s v="Pollo"/>
    <m/>
    <m/>
    <n v="312000"/>
    <m/>
    <m/>
    <n v="3.18028584775641"/>
  </r>
  <r>
    <x v="1"/>
    <x v="143"/>
    <s v="02.2022"/>
    <x v="1"/>
    <x v="4"/>
    <s v="Patas"/>
    <s v="Patas Garras"/>
    <s v="1012504"/>
    <x v="132"/>
    <s v="Pollo"/>
    <m/>
    <m/>
    <n v="48000"/>
    <m/>
    <m/>
    <n v="3.1295468416666701"/>
  </r>
  <r>
    <x v="1"/>
    <x v="144"/>
    <s v="02.2022"/>
    <x v="1"/>
    <x v="4"/>
    <s v="Patas"/>
    <s v="Patas Garras"/>
    <s v="1012525"/>
    <x v="128"/>
    <s v="Pollo"/>
    <m/>
    <m/>
    <n v="12000"/>
    <m/>
    <m/>
    <n v="3.5548346916666702"/>
  </r>
  <r>
    <x v="1"/>
    <x v="145"/>
    <s v="02.2022"/>
    <x v="1"/>
    <x v="4"/>
    <s v="Patas"/>
    <s v="Patas Garras"/>
    <s v="1012527"/>
    <x v="135"/>
    <s v="Pollo"/>
    <m/>
    <m/>
    <n v="24000"/>
    <m/>
    <m/>
    <n v="3.3101967666666701"/>
  </r>
  <r>
    <x v="1"/>
    <x v="147"/>
    <s v="02.2022"/>
    <x v="1"/>
    <x v="4"/>
    <s v="Pernil"/>
    <s v="Pernil Mano"/>
    <s v="1021731"/>
    <x v="137"/>
    <s v="Cerdo"/>
    <n v="120000"/>
    <n v="120000"/>
    <m/>
    <n v="2.0048166666666698"/>
    <n v="2.0048166666666698"/>
    <m/>
  </r>
  <r>
    <x v="1"/>
    <x v="148"/>
    <s v="02.2022"/>
    <x v="1"/>
    <x v="4"/>
    <s v="Pernil"/>
    <s v="Pernil Mano"/>
    <s v="1022125"/>
    <x v="138"/>
    <s v="Cerdo"/>
    <n v="240000"/>
    <n v="240000"/>
    <n v="144000"/>
    <n v="2.64903333333333"/>
    <n v="2.64903333333333"/>
    <n v="2.3315829916666702"/>
  </r>
  <r>
    <x v="1"/>
    <x v="322"/>
    <s v="02.2022"/>
    <x v="1"/>
    <x v="4"/>
    <s v="Pernil"/>
    <s v="Pernil Mano"/>
    <s v="1022753"/>
    <x v="298"/>
    <s v="Cerdo"/>
    <n v="120000"/>
    <n v="120000"/>
    <n v="120000"/>
    <n v="2.0751833333333298"/>
    <n v="2.0751833333333298"/>
    <n v="1.63740264166667"/>
  </r>
  <r>
    <x v="1"/>
    <x v="424"/>
    <s v="02.2022"/>
    <x v="1"/>
    <x v="4"/>
    <s v="Pernil"/>
    <s v="Pernil Mano"/>
    <s v="1022940"/>
    <x v="383"/>
    <s v="Cerdo"/>
    <n v="24000"/>
    <n v="72000"/>
    <n v="72000"/>
    <n v="2.2190416666666701"/>
    <n v="2.21902777777778"/>
    <n v="1.71911375833333"/>
  </r>
  <r>
    <x v="1"/>
    <x v="323"/>
    <s v="02.2022"/>
    <x v="1"/>
    <x v="4"/>
    <s v="Pernil"/>
    <s v="Pernil Mano"/>
    <s v="1022941"/>
    <x v="299"/>
    <s v="Cerdo"/>
    <n v="48000"/>
    <n v="48000"/>
    <n v="48000"/>
    <n v="2.1471041666666699"/>
    <n v="2.1471041666666699"/>
    <n v="1.6579254291666701"/>
  </r>
  <r>
    <x v="1"/>
    <x v="150"/>
    <s v="02.2022"/>
    <x v="1"/>
    <x v="4"/>
    <s v="Pernil"/>
    <s v="Pernil Pierna"/>
    <s v="1022183"/>
    <x v="140"/>
    <s v="Cerdo"/>
    <n v="480000"/>
    <n v="480000"/>
    <n v="408000"/>
    <n v="1.7890333333333299"/>
    <n v="1.7890333333333299"/>
    <n v="1.4125891669117601"/>
  </r>
  <r>
    <x v="1"/>
    <x v="324"/>
    <s v="02.2022"/>
    <x v="1"/>
    <x v="4"/>
    <s v="Pierna"/>
    <s v="Pierna Pulpa"/>
    <s v="1021733"/>
    <x v="300"/>
    <s v="Cerdo"/>
    <n v="0"/>
    <n v="4433"/>
    <m/>
    <n v="0"/>
    <n v="1.71712158808933"/>
    <m/>
  </r>
  <r>
    <x v="1"/>
    <x v="425"/>
    <s v="02.2022"/>
    <x v="1"/>
    <x v="4"/>
    <s v="Recortes"/>
    <s v="Recortes No Magro"/>
    <s v="1021905"/>
    <x v="384"/>
    <s v="Cerdo"/>
    <n v="0"/>
    <n v="4080"/>
    <m/>
    <n v="0"/>
    <n v="1.0009803921568601"/>
    <m/>
  </r>
  <r>
    <x v="1"/>
    <x v="325"/>
    <s v="02.2022"/>
    <x v="1"/>
    <x v="4"/>
    <s v="Recortes"/>
    <s v="Recortes No Magro"/>
    <s v="1022169"/>
    <x v="301"/>
    <s v="Cerdo"/>
    <n v="0"/>
    <n v="144000"/>
    <n v="144000"/>
    <n v="0"/>
    <n v="0.57095833333333301"/>
    <n v="0.51798230833333303"/>
  </r>
  <r>
    <x v="1"/>
    <x v="151"/>
    <s v="02.2022"/>
    <x v="1"/>
    <x v="4"/>
    <s v="Recortes"/>
    <s v="Recortes No Magro"/>
    <s v="1022373"/>
    <x v="141"/>
    <s v="Cerdo"/>
    <n v="96000"/>
    <n v="96000"/>
    <n v="24000"/>
    <n v="0.92903124999999998"/>
    <n v="0.92903124999999998"/>
    <n v="0.80135259583333296"/>
  </r>
  <r>
    <x v="1"/>
    <x v="326"/>
    <s v="02.2022"/>
    <x v="1"/>
    <x v="4"/>
    <s v="Recortes"/>
    <s v="Recortes No Magro"/>
    <s v="1023093"/>
    <x v="302"/>
    <s v="Cerdo"/>
    <n v="24000"/>
    <n v="24000"/>
    <n v="12000"/>
    <n v="3.5105833333333298"/>
    <n v="3.5105833333333298"/>
    <n v="3.0626167916666698"/>
  </r>
  <r>
    <x v="1"/>
    <x v="426"/>
    <s v="02.2022"/>
    <x v="1"/>
    <x v="4"/>
    <s v="Recortes"/>
    <s v="Recortes No Magro"/>
    <s v="1023126"/>
    <x v="385"/>
    <s v="Cerdo"/>
    <n v="0"/>
    <n v="3620"/>
    <m/>
    <n v="0"/>
    <n v="1.1433701657458599"/>
    <m/>
  </r>
  <r>
    <x v="1"/>
    <x v="327"/>
    <s v="02.2022"/>
    <x v="1"/>
    <x v="4"/>
    <s v="Subprod"/>
    <s v="Subprod Cola"/>
    <s v="1022080"/>
    <x v="303"/>
    <s v="Cerdo"/>
    <n v="120000"/>
    <n v="120000"/>
    <n v="120000"/>
    <n v="0.92903333333333404"/>
    <n v="0.92903333333333404"/>
    <n v="0.74012259583333295"/>
  </r>
  <r>
    <x v="1"/>
    <x v="152"/>
    <s v="02.2022"/>
    <x v="1"/>
    <x v="4"/>
    <s v="Subprod"/>
    <s v="Subprod Patas-Manos"/>
    <s v="1021735"/>
    <x v="142"/>
    <s v="Cerdo"/>
    <n v="120000"/>
    <n v="120000"/>
    <n v="72000"/>
    <n v="4.3705999999999996"/>
    <n v="4.3705999999999996"/>
    <n v="3.6772531499999999"/>
  </r>
  <r>
    <x v="1"/>
    <x v="328"/>
    <s v="02.2022"/>
    <x v="1"/>
    <x v="4"/>
    <s v="Subprod"/>
    <s v="Subprod Patas-Manos"/>
    <s v="1021737"/>
    <x v="304"/>
    <s v="Cerdo"/>
    <n v="24000"/>
    <n v="24000"/>
    <n v="24000"/>
    <n v="4.2282916666666699"/>
    <n v="4.2282916666666699"/>
    <n v="3.7996715458333301"/>
  </r>
  <r>
    <x v="1"/>
    <x v="153"/>
    <s v="02.2022"/>
    <x v="1"/>
    <x v="4"/>
    <s v="Subprod"/>
    <s v="Subprod Patas-Manos"/>
    <s v="1021738"/>
    <x v="143"/>
    <s v="Cerdo"/>
    <n v="120000"/>
    <n v="120000"/>
    <n v="120000"/>
    <n v="4.0844583333333304"/>
    <n v="4.0844583333333304"/>
    <n v="3.55446852416667"/>
  </r>
  <r>
    <x v="1"/>
    <x v="154"/>
    <s v="02.2022"/>
    <x v="1"/>
    <x v="4"/>
    <s v="Subprod"/>
    <s v="Subprod Patas-Manos"/>
    <s v="1022748"/>
    <x v="144"/>
    <s v="Cerdo"/>
    <n v="144000"/>
    <n v="168000"/>
    <n v="108000"/>
    <n v="4.6583125000000001"/>
    <n v="4.6583095238095202"/>
    <n v="4.0415087157407399"/>
  </r>
  <r>
    <x v="1"/>
    <x v="329"/>
    <s v="02.2022"/>
    <x v="1"/>
    <x v="4"/>
    <s v="Trutro"/>
    <s v="Trutro Largo"/>
    <s v="1030683"/>
    <x v="71"/>
    <s v="Pavo"/>
    <m/>
    <n v="324019"/>
    <n v="312000"/>
    <m/>
    <n v="2.12933500813224"/>
    <n v="1.69764322371795"/>
  </r>
  <r>
    <x v="1"/>
    <x v="427"/>
    <s v="02.2022"/>
    <x v="1"/>
    <x v="4"/>
    <s v="Trutro"/>
    <s v="Trutro Largo"/>
    <s v="1030791"/>
    <x v="386"/>
    <s v="Pavo"/>
    <m/>
    <n v="1000"/>
    <m/>
    <m/>
    <n v="2.351"/>
    <m/>
  </r>
  <r>
    <x v="1"/>
    <x v="428"/>
    <s v="02.2022"/>
    <x v="1"/>
    <x v="9"/>
    <s v="Cabeza"/>
    <s v="Cabeza Derivados"/>
    <s v="1021945"/>
    <x v="387"/>
    <s v="Cerdo"/>
    <n v="3000"/>
    <n v="3000"/>
    <n v="3000"/>
    <n v="3.91333333333333"/>
    <n v="3.91333333333333"/>
    <n v="2.8937154333333299"/>
  </r>
  <r>
    <x v="1"/>
    <x v="331"/>
    <s v="02.2022"/>
    <x v="1"/>
    <x v="9"/>
    <s v="Chuleta"/>
    <s v="Chuleta Huesos"/>
    <s v="1021952"/>
    <x v="13"/>
    <s v="Cerdo"/>
    <n v="2000"/>
    <n v="2000"/>
    <n v="2000"/>
    <n v="6.0910000000000002"/>
    <n v="6.0910000000000002"/>
    <n v="4.3784871000000001"/>
  </r>
  <r>
    <x v="1"/>
    <x v="332"/>
    <s v="02.2022"/>
    <x v="1"/>
    <x v="9"/>
    <s v="Cost-Pec"/>
    <s v="Cost-Pec Trozos"/>
    <s v="1021931"/>
    <x v="306"/>
    <s v="Cerdo"/>
    <n v="10000"/>
    <n v="10500"/>
    <n v="10500"/>
    <n v="4.6973000000000003"/>
    <n v="4.6972380952380997"/>
    <n v="4.3770583714285696"/>
  </r>
  <r>
    <x v="1"/>
    <x v="333"/>
    <s v="02.2022"/>
    <x v="1"/>
    <x v="9"/>
    <s v="Cost-Pec"/>
    <s v="Cost-Pec Trozos"/>
    <s v="1023265"/>
    <x v="307"/>
    <s v="Cerdo"/>
    <n v="7000"/>
    <n v="0"/>
    <n v="7000"/>
    <n v="4.5231428571428598"/>
    <n v="0"/>
    <n v="4.3770588000000004"/>
  </r>
  <r>
    <x v="1"/>
    <x v="334"/>
    <s v="02.2022"/>
    <x v="1"/>
    <x v="9"/>
    <s v="Grasas"/>
    <s v="Grasa Gordura"/>
    <s v="1022767"/>
    <x v="308"/>
    <s v="Cerdo"/>
    <n v="24000"/>
    <n v="24000"/>
    <n v="24000"/>
    <n v="0.603833333333333"/>
    <n v="0.603833333333333"/>
    <n v="0.62028385416666698"/>
  </r>
  <r>
    <x v="1"/>
    <x v="335"/>
    <s v="02.2022"/>
    <x v="1"/>
    <x v="9"/>
    <s v="Grasas"/>
    <s v="Grasa Lomo Tocino"/>
    <s v="1022914"/>
    <x v="309"/>
    <s v="Cerdo"/>
    <n v="24000"/>
    <n v="24000"/>
    <n v="24000"/>
    <n v="1.49220833333333"/>
    <n v="1.49220833333333"/>
    <n v="1.32387828333333"/>
  </r>
  <r>
    <x v="1"/>
    <x v="336"/>
    <s v="02.2022"/>
    <x v="1"/>
    <x v="9"/>
    <s v="Grasas"/>
    <s v="Grasa Lomo Tocino"/>
    <s v="1022918"/>
    <x v="310"/>
    <s v="Cerdo"/>
    <n v="96000"/>
    <n v="96000"/>
    <n v="96000"/>
    <n v="1.4312291666666701"/>
    <n v="1.4312291666666701"/>
    <n v="1.321399115625"/>
  </r>
  <r>
    <x v="1"/>
    <x v="337"/>
    <s v="02.2022"/>
    <x v="1"/>
    <x v="9"/>
    <s v="Huesos"/>
    <s v="Huesos Cuarto Traser"/>
    <s v="1022550"/>
    <x v="311"/>
    <s v="Cerdo"/>
    <n v="24000"/>
    <n v="24000"/>
    <n v="24000"/>
    <n v="0.51675000000000004"/>
    <n v="0.51675000000000004"/>
    <n v="0.53692770833333303"/>
  </r>
  <r>
    <x v="1"/>
    <x v="429"/>
    <s v="02.2022"/>
    <x v="1"/>
    <x v="9"/>
    <s v="Lomo"/>
    <s v="Lomo CC Loin"/>
    <s v="1023184"/>
    <x v="388"/>
    <s v="Cerdo"/>
    <m/>
    <m/>
    <n v="1000"/>
    <m/>
    <m/>
    <n v="4.4151625000000001"/>
  </r>
  <r>
    <x v="1"/>
    <x v="338"/>
    <s v="02.2022"/>
    <x v="1"/>
    <x v="9"/>
    <s v="Lomo"/>
    <s v="Lomo Centro"/>
    <s v="1022101"/>
    <x v="312"/>
    <s v="Cerdo"/>
    <n v="1500"/>
    <n v="1500"/>
    <n v="1500"/>
    <n v="4.78466666666667"/>
    <n v="4.78466666666667"/>
    <n v="4.3784523999999996"/>
  </r>
  <r>
    <x v="1"/>
    <x v="339"/>
    <s v="02.2022"/>
    <x v="1"/>
    <x v="9"/>
    <s v="Lomo"/>
    <s v="Lomo MM Loin"/>
    <s v="1021924"/>
    <x v="313"/>
    <s v="Cerdo"/>
    <n v="15000"/>
    <n v="15000"/>
    <n v="15000"/>
    <n v="4.4359999999999999"/>
    <n v="4.4359999999999999"/>
    <n v="4.3920634400000003"/>
  </r>
  <r>
    <x v="1"/>
    <x v="340"/>
    <s v="02.2022"/>
    <x v="1"/>
    <x v="9"/>
    <s v="Lomo"/>
    <s v="Lomo MM Loin"/>
    <s v="1021925"/>
    <x v="314"/>
    <s v="Cerdo"/>
    <n v="50000"/>
    <n v="50000"/>
    <n v="50000"/>
    <n v="4.5230800000000002"/>
    <n v="4.5230800000000002"/>
    <n v="4.3937973059999997"/>
  </r>
  <r>
    <x v="1"/>
    <x v="341"/>
    <s v="02.2022"/>
    <x v="1"/>
    <x v="9"/>
    <s v="Lomo"/>
    <s v="Lomo MM Loin"/>
    <s v="1022561"/>
    <x v="315"/>
    <s v="Cerdo"/>
    <n v="1000"/>
    <n v="1000"/>
    <n v="1000"/>
    <n v="0"/>
    <n v="0"/>
    <n v="4.4151625000000001"/>
  </r>
  <r>
    <x v="1"/>
    <x v="342"/>
    <s v="02.2022"/>
    <x v="1"/>
    <x v="9"/>
    <s v="Lomo"/>
    <s v="Lomo MM Loin"/>
    <s v="1022989"/>
    <x v="316"/>
    <s v="Cerdo"/>
    <n v="30000"/>
    <n v="30000"/>
    <n v="30000"/>
    <n v="0"/>
    <n v="0"/>
    <n v="4.4162997099999997"/>
  </r>
  <r>
    <x v="1"/>
    <x v="430"/>
    <s v="02.2022"/>
    <x v="1"/>
    <x v="9"/>
    <s v="Lomo"/>
    <s v="Lomo MM Loin"/>
    <s v="1023102"/>
    <x v="389"/>
    <s v="Cerdo"/>
    <n v="0"/>
    <n v="5000"/>
    <n v="5000"/>
    <n v="0"/>
    <n v="0"/>
    <n v="4.4163017599999996"/>
  </r>
  <r>
    <x v="1"/>
    <x v="343"/>
    <s v="02.2022"/>
    <x v="1"/>
    <x v="9"/>
    <s v="Lomo"/>
    <s v="Lomo Vetado"/>
    <s v="1022863"/>
    <x v="317"/>
    <s v="Cerdo"/>
    <n v="50000"/>
    <n v="50000"/>
    <n v="50000"/>
    <n v="4.0005199999999999"/>
    <n v="4.0005199999999999"/>
    <n v="4.3862259359999998"/>
  </r>
  <r>
    <x v="1"/>
    <x v="344"/>
    <s v="02.2022"/>
    <x v="1"/>
    <x v="9"/>
    <s v="Lomo"/>
    <s v="Lomo Vetado"/>
    <s v="1022864"/>
    <x v="318"/>
    <s v="Cerdo"/>
    <n v="30000"/>
    <n v="30000"/>
    <n v="30000"/>
    <n v="3.9569666666666699"/>
    <n v="3.9569666666666699"/>
    <n v="4.3858888033333301"/>
  </r>
  <r>
    <x v="1"/>
    <x v="345"/>
    <s v="02.2022"/>
    <x v="1"/>
    <x v="9"/>
    <s v="Lomo"/>
    <s v="Lomo Vetado"/>
    <s v="1023123"/>
    <x v="319"/>
    <s v="Cerdo"/>
    <n v="7000"/>
    <n v="7000"/>
    <n v="7000"/>
    <n v="4.0875714285714304"/>
    <n v="4.0875714285714304"/>
    <n v="4.3784858857142899"/>
  </r>
  <r>
    <x v="1"/>
    <x v="346"/>
    <s v="02.2022"/>
    <x v="1"/>
    <x v="9"/>
    <s v="Menudencias"/>
    <s v="Menudencias Corazón"/>
    <s v="1012326"/>
    <x v="320"/>
    <s v="Pollo"/>
    <n v="3000"/>
    <n v="6000"/>
    <n v="6000"/>
    <n v="2.2799999999999998"/>
    <n v="2.2799999999999998"/>
    <n v="1.5681114333333299"/>
  </r>
  <r>
    <x v="1"/>
    <x v="349"/>
    <s v="02.2022"/>
    <x v="1"/>
    <x v="9"/>
    <s v="Paleta"/>
    <s v="Paleta Entera"/>
    <s v="1022751"/>
    <x v="322"/>
    <s v="Cerdo"/>
    <n v="22000"/>
    <n v="22000"/>
    <n v="22000"/>
    <n v="3.9134090909090902"/>
    <n v="3.9134090909090902"/>
    <n v="4.3960594999999998"/>
  </r>
  <r>
    <x v="1"/>
    <x v="350"/>
    <s v="02.2022"/>
    <x v="1"/>
    <x v="9"/>
    <s v="Paleta"/>
    <s v="Paleta Entera"/>
    <s v="1022794"/>
    <x v="323"/>
    <s v="Cerdo"/>
    <m/>
    <m/>
    <n v="0.3"/>
    <m/>
    <m/>
    <n v="4.3633333333333297"/>
  </r>
  <r>
    <x v="1"/>
    <x v="351"/>
    <s v="02.2022"/>
    <x v="1"/>
    <x v="9"/>
    <s v="Paleta"/>
    <s v="Paleta Pulpa"/>
    <s v="1021936"/>
    <x v="324"/>
    <s v="Cerdo"/>
    <n v="336000"/>
    <n v="360000"/>
    <n v="360000"/>
    <n v="3.1731190476190498"/>
    <n v="3.1731194444444402"/>
    <n v="2.8100677277777799"/>
  </r>
  <r>
    <x v="1"/>
    <x v="352"/>
    <s v="02.2022"/>
    <x v="1"/>
    <x v="9"/>
    <s v="Paleta"/>
    <s v="Paleta Pulpa"/>
    <s v="1022750"/>
    <x v="325"/>
    <s v="Cerdo"/>
    <n v="48000"/>
    <n v="24000"/>
    <n v="24000"/>
    <n v="4.1747083333333297"/>
    <n v="4.1747083333333297"/>
    <n v="2.80625661666667"/>
  </r>
  <r>
    <x v="1"/>
    <x v="353"/>
    <s v="02.2022"/>
    <x v="1"/>
    <x v="9"/>
    <s v="Paleta"/>
    <s v="Paleta Pulpa"/>
    <s v="1022793"/>
    <x v="326"/>
    <s v="Cerdo"/>
    <m/>
    <m/>
    <n v="0.1"/>
    <m/>
    <m/>
    <n v="2.8"/>
  </r>
  <r>
    <x v="1"/>
    <x v="354"/>
    <s v="02.2022"/>
    <x v="1"/>
    <x v="9"/>
    <s v="Panceta"/>
    <s v="Panceta c/Cuero"/>
    <s v="1022515"/>
    <x v="327"/>
    <s v="Cerdo"/>
    <n v="35000"/>
    <n v="35000"/>
    <n v="35000"/>
    <n v="5.2198571428571396"/>
    <n v="5.2198571428571396"/>
    <n v="4.3916377314285704"/>
  </r>
  <r>
    <x v="1"/>
    <x v="355"/>
    <s v="02.2022"/>
    <x v="1"/>
    <x v="9"/>
    <s v="Panceta"/>
    <s v="Panceta c/Cuero"/>
    <s v="1022570"/>
    <x v="328"/>
    <s v="Cerdo"/>
    <n v="2000"/>
    <n v="2000"/>
    <n v="2000"/>
    <n v="5.6555"/>
    <n v="5.6555"/>
    <n v="4.3784871000000001"/>
  </r>
  <r>
    <x v="1"/>
    <x v="356"/>
    <s v="02.2022"/>
    <x v="1"/>
    <x v="9"/>
    <s v="Panceta"/>
    <s v="Panceta s/Cuero"/>
    <s v="1022621"/>
    <x v="329"/>
    <s v="Cerdo"/>
    <n v="45000"/>
    <n v="46000"/>
    <n v="46000"/>
    <n v="5.1327555555555602"/>
    <n v="5.1327391304347803"/>
    <n v="4.4117515282608704"/>
  </r>
  <r>
    <x v="1"/>
    <x v="357"/>
    <s v="02.2022"/>
    <x v="1"/>
    <x v="9"/>
    <s v="Panceta"/>
    <s v="Panceta s/Cuero"/>
    <s v="1022865"/>
    <x v="330"/>
    <s v="Cerdo"/>
    <n v="85000"/>
    <n v="85000"/>
    <n v="85000"/>
    <n v="5.3940352941176499"/>
    <n v="5.3940352941176499"/>
    <n v="4.3951004117647097"/>
  </r>
  <r>
    <x v="1"/>
    <x v="358"/>
    <s v="02.2022"/>
    <x v="1"/>
    <x v="9"/>
    <s v="Panceta"/>
    <s v="Panceta s/Cuero"/>
    <s v="1022866"/>
    <x v="331"/>
    <s v="Cerdo"/>
    <n v="65000"/>
    <n v="65000"/>
    <n v="65000"/>
    <n v="5.3940307692307696"/>
    <n v="5.3940307692307696"/>
    <n v="4.3840479999999999"/>
  </r>
  <r>
    <x v="1"/>
    <x v="431"/>
    <s v="02.2022"/>
    <x v="1"/>
    <x v="9"/>
    <s v="Panceta"/>
    <s v="Panceta s/Cuero"/>
    <s v="1023247"/>
    <x v="390"/>
    <s v="Cerdo"/>
    <m/>
    <n v="1000"/>
    <n v="1000"/>
    <m/>
    <n v="0"/>
    <n v="4.3784871000000001"/>
  </r>
  <r>
    <x v="1"/>
    <x v="360"/>
    <s v="02.2022"/>
    <x v="1"/>
    <x v="9"/>
    <s v="Pierna"/>
    <s v="Pierna Pulpa Fina"/>
    <s v="1022128"/>
    <x v="333"/>
    <s v="Cerdo"/>
    <n v="10000"/>
    <n v="10000"/>
    <n v="10000"/>
    <n v="4.0528000000000004"/>
    <n v="4.0528000000000004"/>
    <n v="4.3963001300000002"/>
  </r>
  <r>
    <x v="1"/>
    <x v="361"/>
    <s v="02.2022"/>
    <x v="1"/>
    <x v="9"/>
    <s v="Pierna"/>
    <s v="Pierna Pulpa Fina"/>
    <s v="1022141"/>
    <x v="334"/>
    <s v="Cerdo"/>
    <n v="34000"/>
    <n v="41000"/>
    <n v="41000"/>
    <n v="4.1311470588235304"/>
    <n v="4.1311707317073196"/>
    <n v="4.4140013121951203"/>
  </r>
  <r>
    <x v="1"/>
    <x v="362"/>
    <s v="02.2022"/>
    <x v="1"/>
    <x v="9"/>
    <s v="Pierna"/>
    <s v="Pierna Pulpa Fina"/>
    <s v="1022142"/>
    <x v="335"/>
    <s v="Cerdo"/>
    <n v="10000"/>
    <n v="10000"/>
    <n v="10000"/>
    <n v="4.1311999999999998"/>
    <n v="4.1311999999999998"/>
    <n v="4.4057326300000001"/>
  </r>
  <r>
    <x v="1"/>
    <x v="363"/>
    <s v="02.2022"/>
    <x v="1"/>
    <x v="9"/>
    <s v="Pierna"/>
    <s v="Pierna Pulpa Fina"/>
    <s v="1022398"/>
    <x v="336"/>
    <s v="Cerdo"/>
    <n v="12000"/>
    <n v="12000"/>
    <n v="12000"/>
    <n v="4.1747500000000004"/>
    <n v="4.1747500000000004"/>
    <n v="4.4151326083333302"/>
  </r>
  <r>
    <x v="1"/>
    <x v="364"/>
    <s v="02.2022"/>
    <x v="1"/>
    <x v="9"/>
    <s v="Prolijado"/>
    <s v="Prolijado Malaya"/>
    <s v="1022293"/>
    <x v="337"/>
    <s v="Cerdo"/>
    <n v="10000"/>
    <n v="10000"/>
    <n v="10000"/>
    <n v="6.0037000000000003"/>
    <n v="6.0037000000000003"/>
    <n v="4.4089045599999999"/>
  </r>
  <r>
    <x v="1"/>
    <x v="432"/>
    <s v="02.2022"/>
    <x v="1"/>
    <x v="9"/>
    <s v="Recortes"/>
    <s v="Diafragma"/>
    <s v="1021944"/>
    <x v="391"/>
    <s v="Cerdo"/>
    <n v="3000"/>
    <n v="3000"/>
    <n v="3000"/>
    <n v="3.91333333333333"/>
    <n v="3.91333333333333"/>
    <n v="2.8937154333333299"/>
  </r>
  <r>
    <x v="1"/>
    <x v="366"/>
    <s v="02.2022"/>
    <x v="1"/>
    <x v="9"/>
    <s v="Subprod"/>
    <s v="Subprod Tripa"/>
    <s v="1021987"/>
    <x v="339"/>
    <s v="Cerdo"/>
    <n v="10000"/>
    <n v="10000"/>
    <n v="10000"/>
    <n v="4.5231000000000003"/>
    <n v="4.5231000000000003"/>
    <n v="2.4565038800000001"/>
  </r>
  <r>
    <x v="1"/>
    <x v="367"/>
    <s v="02.2022"/>
    <x v="1"/>
    <x v="9"/>
    <s v="Subprod"/>
    <s v="Subprod Visceras"/>
    <s v="1022413"/>
    <x v="340"/>
    <s v="Cerdo"/>
    <n v="5000"/>
    <n v="5000"/>
    <n v="5000"/>
    <n v="0"/>
    <n v="0"/>
    <n v="1.2211336399999999"/>
  </r>
  <r>
    <x v="2"/>
    <x v="433"/>
    <s v="03.2022"/>
    <x v="0"/>
    <x v="0"/>
    <s v="Ala"/>
    <s v="Ala Punta"/>
    <s v="1030788"/>
    <x v="392"/>
    <s v="Pavo"/>
    <m/>
    <n v="6000"/>
    <m/>
    <m/>
    <n v="0.5"/>
    <m/>
  </r>
  <r>
    <x v="2"/>
    <x v="42"/>
    <s v="03.2022"/>
    <x v="0"/>
    <x v="0"/>
    <s v="Menudencias"/>
    <s v="Menudencias Contre"/>
    <s v="1010877"/>
    <x v="41"/>
    <s v="Pollo"/>
    <m/>
    <m/>
    <n v="120000"/>
    <m/>
    <m/>
    <n v="1.00141666666667"/>
  </r>
  <r>
    <x v="2"/>
    <x v="4"/>
    <s v="03.2022"/>
    <x v="0"/>
    <x v="0"/>
    <s v="Menudencias"/>
    <s v="Menudencias Cogote"/>
    <s v="1030635"/>
    <x v="4"/>
    <s v="Pavo"/>
    <n v="11120"/>
    <m/>
    <m/>
    <n v="0.98956834532374105"/>
    <m/>
    <m/>
  </r>
  <r>
    <x v="2"/>
    <x v="72"/>
    <s v="03.2022"/>
    <x v="0"/>
    <x v="0"/>
    <s v="Trutro"/>
    <s v="Trutro Largo"/>
    <s v="1030224"/>
    <x v="71"/>
    <s v="Pavo"/>
    <m/>
    <n v="158000"/>
    <m/>
    <m/>
    <n v="1.99"/>
    <m/>
  </r>
  <r>
    <x v="2"/>
    <x v="73"/>
    <s v="03.2022"/>
    <x v="0"/>
    <x v="0"/>
    <s v="Trutro Desh"/>
    <s v="Trutro Desh Corto"/>
    <s v="1030545"/>
    <x v="72"/>
    <s v="Pavo"/>
    <m/>
    <n v="20000"/>
    <m/>
    <m/>
    <n v="4"/>
    <m/>
  </r>
  <r>
    <x v="2"/>
    <x v="6"/>
    <s v="03.2022"/>
    <x v="0"/>
    <x v="0"/>
    <s v="Varios"/>
    <s v="Varios Carcasa"/>
    <s v="1030355"/>
    <x v="6"/>
    <s v="Pavo"/>
    <n v="67873"/>
    <n v="69191"/>
    <n v="48000"/>
    <n v="0.98956875340709904"/>
    <n v="0.989565116850458"/>
    <n v="1.0265"/>
  </r>
  <r>
    <x v="2"/>
    <x v="368"/>
    <s v="03.2022"/>
    <x v="0"/>
    <x v="8"/>
    <s v="Carne Recuperada"/>
    <s v="Carne Recuperada ADM"/>
    <s v="1012764"/>
    <x v="341"/>
    <s v="Pollo"/>
    <m/>
    <m/>
    <n v="192000"/>
    <m/>
    <m/>
    <n v="0.8233625"/>
  </r>
  <r>
    <x v="2"/>
    <x v="0"/>
    <s v="03.2022"/>
    <x v="0"/>
    <x v="1"/>
    <s v="Ala"/>
    <s v="Ala Trutro"/>
    <s v="1030332"/>
    <x v="0"/>
    <s v="Pavo"/>
    <n v="72741"/>
    <n v="72032"/>
    <n v="72000"/>
    <n v="1.4895588457678599"/>
    <n v="1.4895601954686799"/>
    <n v="1.4130833333333299"/>
  </r>
  <r>
    <x v="2"/>
    <x v="8"/>
    <s v="03.2022"/>
    <x v="0"/>
    <x v="1"/>
    <s v="Carne Recuperada"/>
    <s v="Carne Recuperada ADM"/>
    <s v="1012556"/>
    <x v="8"/>
    <s v="Pollo"/>
    <n v="48000"/>
    <n v="120000"/>
    <n v="120000"/>
    <n v="0.78956249999999994"/>
    <n v="0.78955833333333403"/>
    <n v="0.84869166666666596"/>
  </r>
  <r>
    <x v="2"/>
    <x v="9"/>
    <s v="03.2022"/>
    <x v="0"/>
    <x v="1"/>
    <s v="Carne Recuperada"/>
    <s v="Carne Recuperada ADM"/>
    <s v="1012719"/>
    <x v="9"/>
    <s v="Pollo"/>
    <n v="528000"/>
    <n v="430600"/>
    <n v="430600"/>
    <n v="0.66319696969696995"/>
    <n v="0.66319786344635401"/>
    <n v="0.65004410125406398"/>
  </r>
  <r>
    <x v="2"/>
    <x v="10"/>
    <s v="03.2022"/>
    <x v="0"/>
    <x v="1"/>
    <s v="Carne Recuperada"/>
    <s v="Carne Recuperada Pul"/>
    <s v="1011421"/>
    <x v="10"/>
    <s v="Pollo"/>
    <n v="900000"/>
    <n v="900000"/>
    <n v="1056000"/>
    <n v="0.70956111111111098"/>
    <n v="0.70956111111111098"/>
    <n v="0.808161666666667"/>
  </r>
  <r>
    <x v="2"/>
    <x v="11"/>
    <s v="03.2022"/>
    <x v="0"/>
    <x v="1"/>
    <s v="Carne Recuperada"/>
    <s v="Carne Recuperada Pul"/>
    <s v="1011558"/>
    <x v="11"/>
    <s v="Pollo"/>
    <n v="312000"/>
    <n v="312000"/>
    <n v="216000"/>
    <n v="0.579560897435897"/>
    <n v="0.579560897435897"/>
    <n v="0.89840861111111103"/>
  </r>
  <r>
    <x v="2"/>
    <x v="1"/>
    <s v="03.2022"/>
    <x v="0"/>
    <x v="1"/>
    <s v="Cazuela"/>
    <s v="Cazuela Espinazo"/>
    <s v="1011042"/>
    <x v="1"/>
    <s v="Pollo"/>
    <m/>
    <m/>
    <n v="18000"/>
    <m/>
    <m/>
    <n v="0.46624842777777797"/>
  </r>
  <r>
    <x v="2"/>
    <x v="12"/>
    <s v="03.2022"/>
    <x v="0"/>
    <x v="1"/>
    <s v="Chuleta"/>
    <s v="Chuleta Centro"/>
    <s v="1020017"/>
    <x v="12"/>
    <s v="Cerdo"/>
    <n v="96000"/>
    <n v="96000"/>
    <n v="109000"/>
    <n v="2.7378958333333299"/>
    <n v="2.7378958333333299"/>
    <n v="2.8117158761467902"/>
  </r>
  <r>
    <x v="2"/>
    <x v="13"/>
    <s v="03.2022"/>
    <x v="0"/>
    <x v="1"/>
    <s v="Chuleta"/>
    <s v="Chuleta Huesos"/>
    <s v="1021622"/>
    <x v="13"/>
    <s v="Cerdo"/>
    <n v="36000"/>
    <n v="36000"/>
    <n v="18000"/>
    <n v="7.58788888888889"/>
    <n v="7.58788888888889"/>
    <n v="7.3102361111111103"/>
  </r>
  <r>
    <x v="2"/>
    <x v="434"/>
    <s v="03.2022"/>
    <x v="0"/>
    <x v="1"/>
    <s v="Chuleta"/>
    <s v="Chuleta Huesos"/>
    <s v="1022569"/>
    <x v="393"/>
    <s v="Cerdo"/>
    <n v="5000"/>
    <n v="5000"/>
    <n v="5000"/>
    <n v="7.0877999999999997"/>
    <n v="7.0877999999999997"/>
    <n v="7.0873550400000003"/>
  </r>
  <r>
    <x v="2"/>
    <x v="370"/>
    <s v="03.2022"/>
    <x v="0"/>
    <x v="1"/>
    <s v="Cost-Pec"/>
    <s v="Cost-Pec Entero"/>
    <s v="1020869"/>
    <x v="343"/>
    <s v="Cerdo"/>
    <n v="24000"/>
    <n v="24000"/>
    <m/>
    <n v="4.9879166666666697"/>
    <n v="4.9879166666666697"/>
    <m/>
  </r>
  <r>
    <x v="2"/>
    <x v="16"/>
    <s v="03.2022"/>
    <x v="0"/>
    <x v="1"/>
    <s v="Cueros"/>
    <s v="Cuero Back"/>
    <s v="1021187"/>
    <x v="16"/>
    <s v="Cerdo"/>
    <n v="72000"/>
    <n v="72000"/>
    <n v="88000"/>
    <n v="1.95790277777778"/>
    <n v="1.95790277777778"/>
    <n v="1.96504954090909"/>
  </r>
  <r>
    <x v="2"/>
    <x v="17"/>
    <s v="03.2022"/>
    <x v="0"/>
    <x v="1"/>
    <s v="Cueros"/>
    <s v="Cuero Forro"/>
    <s v="1022196"/>
    <x v="17"/>
    <s v="Cerdo"/>
    <n v="24000"/>
    <n v="24000"/>
    <m/>
    <n v="0"/>
    <n v="0"/>
    <m/>
  </r>
  <r>
    <x v="2"/>
    <x v="18"/>
    <s v="03.2022"/>
    <x v="0"/>
    <x v="1"/>
    <s v="Cueros"/>
    <s v="Cuero Forro"/>
    <s v="1022197"/>
    <x v="18"/>
    <s v="Cerdo"/>
    <n v="24000"/>
    <n v="24000"/>
    <n v="24000"/>
    <n v="0"/>
    <n v="0"/>
    <n v="0.91520833333333296"/>
  </r>
  <r>
    <x v="2"/>
    <x v="19"/>
    <s v="03.2022"/>
    <x v="0"/>
    <x v="1"/>
    <s v="Cueros"/>
    <s v="Cuero Mixto"/>
    <s v="1021385"/>
    <x v="19"/>
    <s v="Cerdo"/>
    <n v="168000"/>
    <n v="168000"/>
    <n v="144000"/>
    <n v="1.08789880952381"/>
    <n v="1.08789880952381"/>
    <n v="1.0750306249999999"/>
  </r>
  <r>
    <x v="2"/>
    <x v="435"/>
    <s v="03.2022"/>
    <x v="0"/>
    <x v="1"/>
    <s v="Cueros"/>
    <s v="Cuero Mixto"/>
    <s v="1022928"/>
    <x v="394"/>
    <s v="Cerdo"/>
    <m/>
    <n v="16000"/>
    <n v="16736"/>
    <m/>
    <n v="0.9"/>
    <n v="0.9"/>
  </r>
  <r>
    <x v="2"/>
    <x v="371"/>
    <s v="03.2022"/>
    <x v="0"/>
    <x v="1"/>
    <s v="Cueros"/>
    <s v="Cuero Panceta"/>
    <s v="1020352"/>
    <x v="344"/>
    <s v="Cerdo"/>
    <n v="24000"/>
    <n v="24000"/>
    <n v="32000"/>
    <n v="1.1879166666666701"/>
    <n v="1.1879166666666701"/>
    <n v="1.2973637625000001"/>
  </r>
  <r>
    <x v="2"/>
    <x v="20"/>
    <s v="03.2022"/>
    <x v="0"/>
    <x v="1"/>
    <s v="Cueros"/>
    <s v="Cuero Papada"/>
    <s v="1021039"/>
    <x v="20"/>
    <s v="Cerdo"/>
    <n v="96000"/>
    <n v="96000"/>
    <n v="13600"/>
    <n v="0.54"/>
    <n v="0.54"/>
    <n v="0.54727941176470596"/>
  </r>
  <r>
    <x v="2"/>
    <x v="109"/>
    <s v="03.2022"/>
    <x v="0"/>
    <x v="1"/>
    <s v="Cueros"/>
    <s v="Cuero Papada"/>
    <s v="1021864"/>
    <x v="21"/>
    <s v="Cerdo"/>
    <m/>
    <m/>
    <n v="24000"/>
    <m/>
    <m/>
    <n v="0.47916666666666702"/>
  </r>
  <r>
    <x v="2"/>
    <x v="21"/>
    <s v="03.2022"/>
    <x v="0"/>
    <x v="1"/>
    <s v="Cueros"/>
    <s v="Cuero Papada"/>
    <s v="1023329"/>
    <x v="21"/>
    <s v="Cerdo"/>
    <m/>
    <m/>
    <n v="10400"/>
    <m/>
    <m/>
    <n v="0.60680127884615398"/>
  </r>
  <r>
    <x v="2"/>
    <x v="25"/>
    <s v="03.2022"/>
    <x v="0"/>
    <x v="1"/>
    <s v="Filete"/>
    <s v="Filete c/Cabeza"/>
    <s v="1021639"/>
    <x v="25"/>
    <s v="Cerdo"/>
    <n v="24000"/>
    <n v="24000"/>
    <n v="2115"/>
    <n v="2.9879166666666701"/>
    <n v="2.9879166666666701"/>
    <n v="3.15"/>
  </r>
  <r>
    <x v="2"/>
    <x v="27"/>
    <s v="03.2022"/>
    <x v="0"/>
    <x v="1"/>
    <s v="Grasas"/>
    <s v="Grasa Forro"/>
    <s v="1020925"/>
    <x v="27"/>
    <s v="Cerdo"/>
    <n v="120000"/>
    <n v="96000"/>
    <n v="72000"/>
    <n v="0"/>
    <n v="0"/>
    <n v="1.3632222222222199"/>
  </r>
  <r>
    <x v="2"/>
    <x v="30"/>
    <s v="03.2022"/>
    <x v="0"/>
    <x v="1"/>
    <s v="Grasas"/>
    <s v="Grasa Forro"/>
    <s v="1022855"/>
    <x v="29"/>
    <s v="Cerdo"/>
    <n v="36000"/>
    <n v="36000"/>
    <n v="24000"/>
    <n v="1.3878888888888901"/>
    <n v="1.3878888888888901"/>
    <n v="1.3291666666666699"/>
  </r>
  <r>
    <x v="2"/>
    <x v="31"/>
    <s v="03.2022"/>
    <x v="0"/>
    <x v="1"/>
    <s v="Grasas"/>
    <s v="Grasa Gordura"/>
    <s v="1020367"/>
    <x v="30"/>
    <s v="Cerdo"/>
    <n v="72000"/>
    <n v="72000"/>
    <n v="72000"/>
    <n v="1.1579027777777799"/>
    <n v="1.1579027777777799"/>
    <n v="1.19116666666667"/>
  </r>
  <r>
    <x v="2"/>
    <x v="32"/>
    <s v="03.2022"/>
    <x v="0"/>
    <x v="1"/>
    <s v="Grasas"/>
    <s v="Grasa Gordura"/>
    <s v="1021023"/>
    <x v="31"/>
    <s v="Cerdo"/>
    <n v="144000"/>
    <n v="144000"/>
    <n v="190001"/>
    <n v="1.10789583333333"/>
    <n v="1.10789583333333"/>
    <n v="1.15160462892301"/>
  </r>
  <r>
    <x v="2"/>
    <x v="372"/>
    <s v="03.2022"/>
    <x v="0"/>
    <x v="1"/>
    <s v="Grasas"/>
    <s v="Grasa Gordura"/>
    <s v="1021077"/>
    <x v="33"/>
    <s v="Cerdo"/>
    <n v="0"/>
    <n v="24000"/>
    <n v="24000"/>
    <n v="0"/>
    <n v="1.65"/>
    <n v="1.31666666666667"/>
  </r>
  <r>
    <x v="2"/>
    <x v="373"/>
    <s v="03.2022"/>
    <x v="0"/>
    <x v="1"/>
    <s v="Grasas"/>
    <s v="Grasa Gordura"/>
    <s v="1021085"/>
    <x v="345"/>
    <s v="Cerdo"/>
    <n v="24000"/>
    <n v="24000"/>
    <n v="2000"/>
    <n v="1.2379166666666701"/>
    <n v="1.2379166666666701"/>
    <n v="0.96605580000000002"/>
  </r>
  <r>
    <x v="2"/>
    <x v="33"/>
    <s v="03.2022"/>
    <x v="0"/>
    <x v="1"/>
    <s v="Grasas"/>
    <s v="Grasa Gordura"/>
    <s v="1021435"/>
    <x v="32"/>
    <s v="Cerdo"/>
    <m/>
    <n v="12000"/>
    <n v="12000"/>
    <m/>
    <n v="1.1000000000000001"/>
    <n v="1.0127361916666699"/>
  </r>
  <r>
    <x v="2"/>
    <x v="34"/>
    <s v="03.2022"/>
    <x v="0"/>
    <x v="1"/>
    <s v="Grasas"/>
    <s v="Grasa Gordura"/>
    <s v="1022150"/>
    <x v="33"/>
    <s v="Cerdo"/>
    <n v="120000"/>
    <n v="120000"/>
    <n v="168000"/>
    <n v="0.93789999999999996"/>
    <n v="0.93789999999999996"/>
    <n v="1.0198345238095201"/>
  </r>
  <r>
    <x v="2"/>
    <x v="374"/>
    <s v="03.2022"/>
    <x v="0"/>
    <x v="1"/>
    <s v="Grasas"/>
    <s v="Grasa Gordura"/>
    <s v="1022921"/>
    <x v="33"/>
    <s v="Cerdo"/>
    <n v="36000"/>
    <n v="36000"/>
    <n v="36000"/>
    <n v="0.94"/>
    <n v="0.94"/>
    <n v="1"/>
  </r>
  <r>
    <x v="2"/>
    <x v="36"/>
    <s v="03.2022"/>
    <x v="0"/>
    <x v="1"/>
    <s v="Grasas"/>
    <s v="Grasa Interior"/>
    <s v="1021111"/>
    <x v="35"/>
    <s v="Cerdo"/>
    <n v="0"/>
    <n v="0"/>
    <n v="1656"/>
    <n v="0"/>
    <n v="0"/>
    <n v="1.4757548309178701"/>
  </r>
  <r>
    <x v="2"/>
    <x v="38"/>
    <s v="03.2022"/>
    <x v="0"/>
    <x v="1"/>
    <s v="Grasas"/>
    <s v="Grasa Lomo Tocino"/>
    <s v="1020339"/>
    <x v="37"/>
    <s v="Cerdo"/>
    <n v="24000"/>
    <n v="72000"/>
    <n v="74500"/>
    <n v="1.33791666666667"/>
    <n v="1.3379027777777801"/>
    <n v="1.42051810872483"/>
  </r>
  <r>
    <x v="2"/>
    <x v="41"/>
    <s v="03.2022"/>
    <x v="0"/>
    <x v="1"/>
    <s v="Lomo"/>
    <s v="Lomo Centro"/>
    <s v="1020848"/>
    <x v="40"/>
    <s v="Cerdo"/>
    <n v="384000"/>
    <n v="384000"/>
    <n v="432000"/>
    <n v="2.6450390625"/>
    <n v="2.6450390625"/>
    <n v="2.6239820601851802"/>
  </r>
  <r>
    <x v="2"/>
    <x v="272"/>
    <s v="03.2022"/>
    <x v="0"/>
    <x v="1"/>
    <s v="Lomo"/>
    <s v="Lomo Centro"/>
    <s v="1021819"/>
    <x v="254"/>
    <s v="Cerdo"/>
    <m/>
    <n v="48000"/>
    <n v="48000"/>
    <m/>
    <n v="2.1"/>
    <n v="1.8496250000000001"/>
  </r>
  <r>
    <x v="2"/>
    <x v="375"/>
    <s v="03.2022"/>
    <x v="0"/>
    <x v="1"/>
    <s v="Lomo"/>
    <s v="Lomo Vetado"/>
    <s v="1021820"/>
    <x v="346"/>
    <s v="Cerdo"/>
    <m/>
    <m/>
    <n v="10000"/>
    <m/>
    <m/>
    <n v="2.1170925700000001"/>
  </r>
  <r>
    <x v="2"/>
    <x v="376"/>
    <s v="03.2022"/>
    <x v="0"/>
    <x v="1"/>
    <s v="Lomo"/>
    <s v="Lomo Vetado"/>
    <s v="1023331"/>
    <x v="347"/>
    <s v="Cerdo"/>
    <n v="0"/>
    <n v="0"/>
    <n v="17900"/>
    <n v="0"/>
    <n v="0"/>
    <n v="2.2000000000000002"/>
  </r>
  <r>
    <x v="2"/>
    <x v="42"/>
    <s v="03.2022"/>
    <x v="0"/>
    <x v="1"/>
    <s v="Menudencias"/>
    <s v="Menudencias Contre"/>
    <s v="1010877"/>
    <x v="41"/>
    <s v="Pollo"/>
    <n v="174560"/>
    <n v="174560"/>
    <n v="62000"/>
    <n v="1.0895623281393201"/>
    <n v="1.0895623281393201"/>
    <n v="0.91446241935483896"/>
  </r>
  <r>
    <x v="2"/>
    <x v="2"/>
    <s v="03.2022"/>
    <x v="0"/>
    <x v="1"/>
    <s v="Menudencias"/>
    <s v="Menudencias Contre"/>
    <s v="1012207"/>
    <x v="2"/>
    <s v="Pollo"/>
    <n v="48000"/>
    <n v="48000"/>
    <n v="24000"/>
    <n v="1.28379166666667"/>
    <n v="1.28379166666667"/>
    <n v="1.063375"/>
  </r>
  <r>
    <x v="2"/>
    <x v="44"/>
    <s v="03.2022"/>
    <x v="0"/>
    <x v="1"/>
    <s v="Menudencias"/>
    <s v="Menudencias Pana"/>
    <s v="1012283"/>
    <x v="43"/>
    <s v="Pollo"/>
    <n v="74242"/>
    <n v="74242"/>
    <n v="72000"/>
    <n v="0.78956655262519904"/>
    <n v="0.78956655262519904"/>
    <n v="0.82386611111111097"/>
  </r>
  <r>
    <x v="2"/>
    <x v="378"/>
    <s v="03.2022"/>
    <x v="0"/>
    <x v="1"/>
    <s v="Menudencias"/>
    <s v="Menudencias Pana"/>
    <s v="1012763"/>
    <x v="348"/>
    <s v="Pollo"/>
    <m/>
    <m/>
    <n v="24000"/>
    <m/>
    <m/>
    <n v="0.71462499999999995"/>
  </r>
  <r>
    <x v="2"/>
    <x v="436"/>
    <s v="03.2022"/>
    <x v="0"/>
    <x v="1"/>
    <s v="Paleta"/>
    <s v="Paleta Entera"/>
    <s v="1020993"/>
    <x v="395"/>
    <s v="Cerdo"/>
    <m/>
    <m/>
    <n v="2900"/>
    <m/>
    <m/>
    <n v="1.9"/>
  </r>
  <r>
    <x v="2"/>
    <x v="277"/>
    <s v="03.2022"/>
    <x v="0"/>
    <x v="1"/>
    <s v="Paleta"/>
    <s v="Paleta Pulpa"/>
    <s v="1021005"/>
    <x v="259"/>
    <s v="Cerdo"/>
    <m/>
    <n v="48000"/>
    <m/>
    <m/>
    <n v="1.7"/>
    <m/>
  </r>
  <r>
    <x v="2"/>
    <x v="45"/>
    <s v="03.2022"/>
    <x v="0"/>
    <x v="1"/>
    <s v="Paleta"/>
    <s v="Paleta Pulpa"/>
    <s v="1021976"/>
    <x v="44"/>
    <s v="Cerdo"/>
    <n v="288000"/>
    <n v="168000"/>
    <n v="326000"/>
    <n v="2.2378958333333299"/>
    <n v="2.2378988095238102"/>
    <n v="2.1762626269938701"/>
  </r>
  <r>
    <x v="2"/>
    <x v="379"/>
    <s v="03.2022"/>
    <x v="0"/>
    <x v="1"/>
    <s v="Panceta"/>
    <s v="Panceta s/Cuero"/>
    <s v="1022847"/>
    <x v="349"/>
    <s v="Cerdo"/>
    <n v="96000"/>
    <n v="0"/>
    <m/>
    <n v="1.2878958333333299"/>
    <n v="0"/>
    <m/>
  </r>
  <r>
    <x v="2"/>
    <x v="380"/>
    <s v="03.2022"/>
    <x v="0"/>
    <x v="1"/>
    <s v="Pech"/>
    <s v="Pech Entera"/>
    <s v="1030780"/>
    <x v="350"/>
    <s v="Pavo"/>
    <m/>
    <n v="1494"/>
    <n v="1482"/>
    <m/>
    <n v="0"/>
    <n v="4.4121480431848799"/>
  </r>
  <r>
    <x v="2"/>
    <x v="437"/>
    <s v="03.2022"/>
    <x v="0"/>
    <x v="1"/>
    <s v="Pech Desh"/>
    <s v="Pech Desh c/Piel"/>
    <s v="1030732"/>
    <x v="396"/>
    <s v="Pavo"/>
    <m/>
    <n v="0"/>
    <n v="164"/>
    <m/>
    <n v="0"/>
    <n v="4.4121481707317098"/>
  </r>
  <r>
    <x v="2"/>
    <x v="48"/>
    <s v="03.2022"/>
    <x v="0"/>
    <x v="1"/>
    <s v="Pech Desh"/>
    <s v="Pech Desh s/Piel"/>
    <s v="1030670"/>
    <x v="47"/>
    <s v="Pavo"/>
    <n v="97898"/>
    <n v="96000"/>
    <n v="96000"/>
    <n v="8.7196878383623808"/>
    <n v="8.7196874999999991"/>
    <n v="8.7965937499999995"/>
  </r>
  <r>
    <x v="2"/>
    <x v="292"/>
    <s v="03.2022"/>
    <x v="0"/>
    <x v="1"/>
    <s v="Pechuga Desh"/>
    <s v="Pechuga Desh s/Piel"/>
    <s v="1011127"/>
    <x v="270"/>
    <s v="Pollo"/>
    <m/>
    <m/>
    <n v="24000"/>
    <m/>
    <m/>
    <n v="3.5708333333333302"/>
  </r>
  <r>
    <x v="2"/>
    <x v="246"/>
    <s v="03.2022"/>
    <x v="0"/>
    <x v="1"/>
    <s v="Pechuga Desh"/>
    <s v="Pechuga Desh s/Piel"/>
    <s v="1011250"/>
    <x v="235"/>
    <s v="Pollo"/>
    <m/>
    <m/>
    <n v="16873"/>
    <m/>
    <m/>
    <n v="4.5"/>
  </r>
  <r>
    <x v="2"/>
    <x v="50"/>
    <s v="03.2022"/>
    <x v="0"/>
    <x v="1"/>
    <s v="Pechuga Desh"/>
    <s v="Pechuga Desh s/Piel"/>
    <s v="1012552"/>
    <x v="49"/>
    <s v="Pollo"/>
    <m/>
    <m/>
    <n v="24830"/>
    <m/>
    <m/>
    <n v="4.0692827225130896"/>
  </r>
  <r>
    <x v="2"/>
    <x v="51"/>
    <s v="03.2022"/>
    <x v="0"/>
    <x v="1"/>
    <s v="Pechuga Desh"/>
    <s v="Pechuga Desh s/Piel"/>
    <s v="1012744"/>
    <x v="50"/>
    <s v="Pollo"/>
    <m/>
    <m/>
    <n v="5297"/>
    <m/>
    <m/>
    <n v="3.6"/>
  </r>
  <r>
    <x v="2"/>
    <x v="381"/>
    <s v="03.2022"/>
    <x v="0"/>
    <x v="1"/>
    <s v="Pierna"/>
    <s v="Pierna Entera"/>
    <s v="1020915"/>
    <x v="351"/>
    <s v="Cerdo"/>
    <n v="0"/>
    <n v="0"/>
    <n v="530"/>
    <n v="0"/>
    <n v="0"/>
    <n v="2.4500000000000002"/>
  </r>
  <r>
    <x v="2"/>
    <x v="52"/>
    <s v="03.2022"/>
    <x v="0"/>
    <x v="1"/>
    <s v="Pierna"/>
    <s v="Pierna Pulpa"/>
    <s v="1020944"/>
    <x v="51"/>
    <s v="Cerdo"/>
    <n v="744000"/>
    <n v="504000"/>
    <n v="544590"/>
    <n v="2.4"/>
    <n v="2.4"/>
    <n v="2.3232040474485398"/>
  </r>
  <r>
    <x v="2"/>
    <x v="407"/>
    <s v="03.2022"/>
    <x v="0"/>
    <x v="1"/>
    <s v="Pierna"/>
    <s v="Pierna Pulpa"/>
    <s v="1021263"/>
    <x v="51"/>
    <s v="Cerdo"/>
    <m/>
    <m/>
    <n v="93411"/>
    <m/>
    <m/>
    <n v="1.8934363490381201"/>
  </r>
  <r>
    <x v="2"/>
    <x v="53"/>
    <s v="03.2022"/>
    <x v="0"/>
    <x v="1"/>
    <s v="Pierna"/>
    <s v="Pierna Pulpa"/>
    <s v="1022709"/>
    <x v="52"/>
    <s v="Cerdo"/>
    <n v="24000"/>
    <n v="120000"/>
    <n v="131000"/>
    <n v="2.6879166666666698"/>
    <n v="2.6879"/>
    <n v="2.5746592458015298"/>
  </r>
  <r>
    <x v="2"/>
    <x v="382"/>
    <s v="03.2022"/>
    <x v="0"/>
    <x v="1"/>
    <s v="Pierna"/>
    <s v="Pierna Pulpa Fina"/>
    <s v="1021868"/>
    <x v="352"/>
    <s v="Cerdo"/>
    <n v="0"/>
    <n v="24000"/>
    <n v="24000"/>
    <n v="0"/>
    <n v="0"/>
    <n v="2.5309166666666698"/>
  </r>
  <r>
    <x v="2"/>
    <x v="54"/>
    <s v="03.2022"/>
    <x v="0"/>
    <x v="1"/>
    <s v="Plancha"/>
    <s v="Plancha s/Cuero"/>
    <s v="1020349"/>
    <x v="53"/>
    <s v="Cerdo"/>
    <n v="196000"/>
    <n v="196000"/>
    <n v="144000"/>
    <n v="1.5878979591836699"/>
    <n v="1.5878979591836699"/>
    <n v="1.7446679166666701"/>
  </r>
  <r>
    <x v="2"/>
    <x v="5"/>
    <s v="03.2022"/>
    <x v="0"/>
    <x v="1"/>
    <s v="Recortes"/>
    <s v="Recortes Piel"/>
    <s v="1030720"/>
    <x v="5"/>
    <s v="Pavo"/>
    <n v="24000"/>
    <n v="48000"/>
    <n v="48001"/>
    <n v="0.51954166666666701"/>
    <n v="0.54"/>
    <n v="0.48236813191391797"/>
  </r>
  <r>
    <x v="2"/>
    <x v="57"/>
    <s v="03.2022"/>
    <x v="0"/>
    <x v="1"/>
    <s v="Recortes"/>
    <s v="Recortes No Magro"/>
    <s v="1020412"/>
    <x v="56"/>
    <s v="Cerdo"/>
    <n v="48000"/>
    <n v="48000"/>
    <n v="48000"/>
    <n v="1.68789583333333"/>
    <n v="1.68789583333333"/>
    <n v="1.81489583333333"/>
  </r>
  <r>
    <x v="2"/>
    <x v="58"/>
    <s v="03.2022"/>
    <x v="0"/>
    <x v="1"/>
    <s v="Recortes"/>
    <s v="Recortes No Magro"/>
    <s v="1021078"/>
    <x v="57"/>
    <s v="Cerdo"/>
    <n v="144000"/>
    <n v="144000"/>
    <n v="145143"/>
    <n v="1.9678958333333301"/>
    <n v="1.9678958333333301"/>
    <n v="2.1883653996403498"/>
  </r>
  <r>
    <x v="2"/>
    <x v="383"/>
    <s v="03.2022"/>
    <x v="0"/>
    <x v="1"/>
    <s v="Recortes"/>
    <s v="Recortes No Magro"/>
    <s v="1021082"/>
    <x v="353"/>
    <s v="Cerdo"/>
    <n v="0"/>
    <n v="0"/>
    <n v="2500"/>
    <n v="0"/>
    <n v="0"/>
    <n v="2.0668390400000001"/>
  </r>
  <r>
    <x v="2"/>
    <x v="59"/>
    <s v="03.2022"/>
    <x v="0"/>
    <x v="1"/>
    <s v="Recortes"/>
    <s v="Recortes No Magro"/>
    <s v="1021092"/>
    <x v="58"/>
    <s v="Cerdo"/>
    <n v="48000"/>
    <n v="48000"/>
    <n v="72000"/>
    <n v="2.06289583333333"/>
    <n v="2.06289583333333"/>
    <n v="2.2026356944444401"/>
  </r>
  <r>
    <x v="2"/>
    <x v="438"/>
    <s v="03.2022"/>
    <x v="0"/>
    <x v="1"/>
    <s v="Recortes"/>
    <s v="Recortes No Magro"/>
    <s v="1021237"/>
    <x v="397"/>
    <s v="Cerdo"/>
    <m/>
    <n v="32000"/>
    <n v="61042"/>
    <m/>
    <n v="2"/>
    <n v="1.87409424166967"/>
  </r>
  <r>
    <x v="2"/>
    <x v="60"/>
    <s v="03.2022"/>
    <x v="0"/>
    <x v="1"/>
    <s v="Recortes"/>
    <s v="Recortes No Magro"/>
    <s v="1021550"/>
    <x v="59"/>
    <s v="Cerdo"/>
    <m/>
    <n v="76000"/>
    <n v="70958"/>
    <m/>
    <n v="2.06"/>
    <n v="1.872579249697"/>
  </r>
  <r>
    <x v="2"/>
    <x v="439"/>
    <s v="03.2022"/>
    <x v="0"/>
    <x v="1"/>
    <s v="Recortes"/>
    <s v="Recortes No Magro"/>
    <s v="1022047"/>
    <x v="398"/>
    <s v="Cerdo"/>
    <m/>
    <n v="48000"/>
    <n v="24000"/>
    <m/>
    <n v="0"/>
    <n v="1.329375"/>
  </r>
  <r>
    <x v="2"/>
    <x v="440"/>
    <s v="03.2022"/>
    <x v="0"/>
    <x v="1"/>
    <s v="Recortes"/>
    <s v="Recortes No Magro"/>
    <s v="1022922"/>
    <x v="398"/>
    <s v="Cerdo"/>
    <m/>
    <n v="17000"/>
    <n v="14608"/>
    <m/>
    <n v="1.1599999999999999"/>
    <n v="1.4"/>
  </r>
  <r>
    <x v="2"/>
    <x v="441"/>
    <s v="03.2022"/>
    <x v="0"/>
    <x v="1"/>
    <s v="Recortes"/>
    <s v="Recortes No Magro"/>
    <s v="1023391"/>
    <x v="60"/>
    <s v="Cerdo"/>
    <m/>
    <m/>
    <n v="24000"/>
    <m/>
    <m/>
    <n v="1.75730354166667"/>
  </r>
  <r>
    <x v="2"/>
    <x v="63"/>
    <s v="03.2022"/>
    <x v="0"/>
    <x v="1"/>
    <s v="Reproductor"/>
    <s v="Reproductor Gallina"/>
    <s v="1012208"/>
    <x v="62"/>
    <s v="Pollo"/>
    <m/>
    <m/>
    <n v="30000"/>
    <m/>
    <m/>
    <n v="1.4244509433333301"/>
  </r>
  <r>
    <x v="2"/>
    <x v="64"/>
    <s v="03.2022"/>
    <x v="0"/>
    <x v="1"/>
    <s v="Subprod"/>
    <s v="Subprod Piel"/>
    <s v="1011290"/>
    <x v="63"/>
    <s v="Pollo"/>
    <m/>
    <m/>
    <n v="24000"/>
    <m/>
    <m/>
    <n v="0.49462499999999998"/>
  </r>
  <r>
    <x v="2"/>
    <x v="65"/>
    <s v="03.2022"/>
    <x v="0"/>
    <x v="1"/>
    <s v="Subprod"/>
    <s v="Subprod Tripa"/>
    <s v="1022409"/>
    <x v="64"/>
    <s v="Cerdo"/>
    <n v="0"/>
    <n v="23940"/>
    <n v="23940"/>
    <n v="0"/>
    <n v="4.8599832915622398"/>
    <n v="4.7561313700919001"/>
  </r>
  <r>
    <x v="2"/>
    <x v="69"/>
    <s v="03.2022"/>
    <x v="0"/>
    <x v="1"/>
    <s v="Subprod"/>
    <s v="Subprod Visceras"/>
    <s v="1021101"/>
    <x v="68"/>
    <s v="Cerdo"/>
    <n v="0"/>
    <n v="0"/>
    <n v="24000"/>
    <n v="0"/>
    <n v="0"/>
    <n v="1.19116666666667"/>
  </r>
  <r>
    <x v="2"/>
    <x v="70"/>
    <s v="03.2022"/>
    <x v="0"/>
    <x v="1"/>
    <s v="Subprod"/>
    <s v="Subprod Visceras"/>
    <s v="1021105"/>
    <x v="69"/>
    <s v="Cerdo"/>
    <n v="24000"/>
    <n v="24000"/>
    <n v="24000"/>
    <n v="0.53791666666666704"/>
    <n v="0.53791666666666704"/>
    <n v="0.54316666666666702"/>
  </r>
  <r>
    <x v="2"/>
    <x v="71"/>
    <s v="03.2022"/>
    <x v="0"/>
    <x v="1"/>
    <s v="Subprod"/>
    <s v="Subprod Visceras"/>
    <s v="1021106"/>
    <x v="70"/>
    <s v="Cerdo"/>
    <n v="120000"/>
    <n v="120000"/>
    <n v="120000"/>
    <n v="0.58789999999999998"/>
    <n v="0.58789999999999998"/>
    <n v="0.72879166666666595"/>
  </r>
  <r>
    <x v="2"/>
    <x v="442"/>
    <s v="03.2022"/>
    <x v="0"/>
    <x v="1"/>
    <s v="Subprod"/>
    <s v="Subprod Visceras"/>
    <s v="1023355"/>
    <x v="102"/>
    <s v="Cerdo"/>
    <m/>
    <n v="24000"/>
    <n v="24000"/>
    <m/>
    <n v="0.66"/>
    <n v="0.56270833333333303"/>
  </r>
  <r>
    <x v="2"/>
    <x v="72"/>
    <s v="03.2022"/>
    <x v="0"/>
    <x v="1"/>
    <s v="Trutro"/>
    <s v="Trutro Largo"/>
    <s v="1030224"/>
    <x v="71"/>
    <s v="Pavo"/>
    <n v="295910"/>
    <n v="130000"/>
    <n v="130000"/>
    <n v="1.9"/>
    <n v="1.97"/>
    <n v="1.8449326923076901"/>
  </r>
  <r>
    <x v="2"/>
    <x v="73"/>
    <s v="03.2022"/>
    <x v="0"/>
    <x v="1"/>
    <s v="Trutro Desh"/>
    <s v="Trutro Desh Corto"/>
    <s v="1030545"/>
    <x v="72"/>
    <s v="Pavo"/>
    <n v="82260"/>
    <n v="48000"/>
    <n v="48000"/>
    <n v="4.3"/>
    <n v="4.3"/>
    <n v="4.458561875"/>
  </r>
  <r>
    <x v="2"/>
    <x v="75"/>
    <s v="03.2022"/>
    <x v="0"/>
    <x v="2"/>
    <s v="Carne Recuperada"/>
    <s v="Carne Recuperada Pul"/>
    <s v="1012612"/>
    <x v="74"/>
    <s v="Pollo"/>
    <m/>
    <m/>
    <n v="900000"/>
    <m/>
    <m/>
    <n v="0.84684692222222202"/>
  </r>
  <r>
    <x v="2"/>
    <x v="390"/>
    <s v="03.2022"/>
    <x v="0"/>
    <x v="2"/>
    <s v="Chuleta"/>
    <s v="Chuleta Huesos"/>
    <s v="1022182"/>
    <x v="13"/>
    <s v="Cerdo"/>
    <n v="22000"/>
    <n v="22000"/>
    <n v="22000"/>
    <n v="5.3125454545454502"/>
    <n v="5.3125454545454502"/>
    <n v="5.35959090909091"/>
  </r>
  <r>
    <x v="2"/>
    <x v="76"/>
    <s v="03.2022"/>
    <x v="0"/>
    <x v="2"/>
    <s v="Cost-Pec"/>
    <s v="Cost-Pec Entero"/>
    <s v="1021664"/>
    <x v="75"/>
    <s v="Cerdo"/>
    <n v="44000"/>
    <n v="66000"/>
    <n v="88000"/>
    <n v="5.4125681818181803"/>
    <n v="5.4125606060606097"/>
    <n v="5.4623181818181799"/>
  </r>
  <r>
    <x v="2"/>
    <x v="77"/>
    <s v="03.2022"/>
    <x v="0"/>
    <x v="2"/>
    <s v="Cost-Pec"/>
    <s v="Cost-Pec Entero"/>
    <s v="1021665"/>
    <x v="76"/>
    <s v="Cerdo"/>
    <n v="44000"/>
    <n v="44000"/>
    <n v="66000"/>
    <n v="5.4125681818181803"/>
    <n v="5.4125681818181803"/>
    <n v="5.4614090909090898"/>
  </r>
  <r>
    <x v="2"/>
    <x v="78"/>
    <s v="03.2022"/>
    <x v="0"/>
    <x v="2"/>
    <s v="Cost-Pec"/>
    <s v="Cost-Pec Entero"/>
    <s v="1023183"/>
    <x v="77"/>
    <s v="Cerdo"/>
    <n v="44000"/>
    <n v="22000"/>
    <n v="22000"/>
    <n v="5.6125681818181796"/>
    <n v="5.6125454545454501"/>
    <n v="5.66231818181818"/>
  </r>
  <r>
    <x v="2"/>
    <x v="80"/>
    <s v="03.2022"/>
    <x v="0"/>
    <x v="2"/>
    <s v="Huesos"/>
    <s v="Huesos Cuarto Centra"/>
    <s v="1021149"/>
    <x v="78"/>
    <s v="Cerdo"/>
    <n v="44000"/>
    <n v="22000"/>
    <n v="22000"/>
    <n v="1.01256818181818"/>
    <n v="1.01254545454545"/>
    <n v="1.0623181818181799"/>
  </r>
  <r>
    <x v="2"/>
    <x v="81"/>
    <s v="03.2022"/>
    <x v="0"/>
    <x v="2"/>
    <s v="Huesos"/>
    <s v="Huesos Cuarto Centra"/>
    <s v="1021150"/>
    <x v="79"/>
    <s v="Cerdo"/>
    <n v="26289"/>
    <n v="44000"/>
    <n v="44000"/>
    <n v="1.0125908174521701"/>
    <n v="1.01256818181818"/>
    <n v="1.0623181818181799"/>
  </r>
  <r>
    <x v="2"/>
    <x v="82"/>
    <s v="03.2022"/>
    <x v="0"/>
    <x v="2"/>
    <s v="Huesos"/>
    <s v="Huesos Cuarto Centra"/>
    <s v="1021156"/>
    <x v="80"/>
    <s v="Cerdo"/>
    <n v="7123"/>
    <n v="7000"/>
    <n v="7000"/>
    <n v="2.5141092236417202"/>
    <n v="2.5141428571428599"/>
    <n v="2.56231818571429"/>
  </r>
  <r>
    <x v="2"/>
    <x v="83"/>
    <s v="03.2022"/>
    <x v="0"/>
    <x v="2"/>
    <s v="Huesos"/>
    <s v="Huesos Cuarto Delant"/>
    <s v="1021151"/>
    <x v="81"/>
    <s v="Cerdo"/>
    <n v="0"/>
    <n v="22000"/>
    <n v="22000"/>
    <n v="0"/>
    <n v="1.51254545454545"/>
    <n v="1.5595909090909099"/>
  </r>
  <r>
    <x v="2"/>
    <x v="84"/>
    <s v="03.2022"/>
    <x v="0"/>
    <x v="2"/>
    <s v="Huesos"/>
    <s v="Huesos Cuarto Delant"/>
    <s v="1021152"/>
    <x v="82"/>
    <s v="Cerdo"/>
    <n v="22000"/>
    <n v="0"/>
    <m/>
    <n v="1.51254545454545"/>
    <n v="0"/>
    <m/>
  </r>
  <r>
    <x v="2"/>
    <x v="85"/>
    <s v="03.2022"/>
    <x v="0"/>
    <x v="2"/>
    <s v="Lomo"/>
    <s v="Lomo Vetado"/>
    <s v="1020860"/>
    <x v="83"/>
    <s v="Cerdo"/>
    <n v="89828"/>
    <n v="132000"/>
    <n v="132000"/>
    <n v="3.8125751436077802"/>
    <n v="3.8125681818181798"/>
    <n v="3.8623181818181802"/>
  </r>
  <r>
    <x v="2"/>
    <x v="86"/>
    <s v="03.2022"/>
    <x v="0"/>
    <x v="2"/>
    <s v="Lomo"/>
    <s v="Lomo Vetado"/>
    <s v="1020861"/>
    <x v="84"/>
    <s v="Cerdo"/>
    <n v="66000"/>
    <n v="132000"/>
    <n v="132000"/>
    <n v="3.8125606060606101"/>
    <n v="3.8125681818181798"/>
    <n v="3.8618636363636401"/>
  </r>
  <r>
    <x v="2"/>
    <x v="87"/>
    <s v="03.2022"/>
    <x v="0"/>
    <x v="2"/>
    <s v="Lomo"/>
    <s v="Lomo Vetado"/>
    <s v="1022985"/>
    <x v="85"/>
    <s v="Cerdo"/>
    <n v="1579"/>
    <n v="2000"/>
    <n v="2000"/>
    <n v="3.81380620645978"/>
    <n v="3.8125"/>
    <n v="3.8623181999999998"/>
  </r>
  <r>
    <x v="2"/>
    <x v="88"/>
    <s v="03.2022"/>
    <x v="0"/>
    <x v="2"/>
    <s v="Lomo"/>
    <s v="Lomo Vetado"/>
    <s v="1023038"/>
    <x v="86"/>
    <s v="Cerdo"/>
    <n v="62412"/>
    <n v="55000"/>
    <n v="55000"/>
    <n v="4.0125456642953301"/>
    <n v="4.0125636363636401"/>
    <n v="4.0623181818181804"/>
  </r>
  <r>
    <x v="2"/>
    <x v="89"/>
    <s v="03.2022"/>
    <x v="0"/>
    <x v="2"/>
    <s v="Menudencias"/>
    <s v="Menudencias Cogote"/>
    <s v="1030309"/>
    <x v="87"/>
    <s v="Pavo"/>
    <n v="7451"/>
    <n v="9405"/>
    <m/>
    <n v="0"/>
    <n v="0"/>
    <m/>
  </r>
  <r>
    <x v="2"/>
    <x v="93"/>
    <s v="03.2022"/>
    <x v="0"/>
    <x v="2"/>
    <s v="Panceta"/>
    <s v="Panceta s/Cuero"/>
    <s v="1022885"/>
    <x v="91"/>
    <s v="Cerdo"/>
    <n v="425000"/>
    <n v="431000"/>
    <n v="431000"/>
    <n v="5.8125670588235296"/>
    <n v="5.8125684454756401"/>
    <n v="5.8617613373549897"/>
  </r>
  <r>
    <x v="2"/>
    <x v="94"/>
    <s v="03.2022"/>
    <x v="0"/>
    <x v="2"/>
    <s v="Panceta"/>
    <s v="Panceta s/Cuero"/>
    <s v="1022887"/>
    <x v="92"/>
    <s v="Cerdo"/>
    <n v="319000"/>
    <n v="308000"/>
    <n v="308000"/>
    <n v="5.8125673981191204"/>
    <n v="5.8125681818181798"/>
    <n v="5.86212337662338"/>
  </r>
  <r>
    <x v="2"/>
    <x v="95"/>
    <s v="03.2022"/>
    <x v="0"/>
    <x v="2"/>
    <s v="Panceta"/>
    <s v="Panceta s/Cuero"/>
    <s v="1022930"/>
    <x v="93"/>
    <s v="Cerdo"/>
    <n v="110000"/>
    <n v="110000"/>
    <n v="110000"/>
    <n v="6.0125636363636401"/>
    <n v="6.0125636363636401"/>
    <n v="6.0623181818181804"/>
  </r>
  <r>
    <x v="2"/>
    <x v="97"/>
    <s v="03.2022"/>
    <x v="0"/>
    <x v="2"/>
    <s v="Panceta"/>
    <s v="Panceta s/Cuero"/>
    <s v="1023037"/>
    <x v="95"/>
    <s v="Cerdo"/>
    <n v="99000"/>
    <n v="99000"/>
    <n v="99000"/>
    <n v="6.01256565656566"/>
    <n v="6.01256565656566"/>
    <n v="6.0845404040403999"/>
  </r>
  <r>
    <x v="2"/>
    <x v="391"/>
    <s v="03.2022"/>
    <x v="0"/>
    <x v="2"/>
    <s v="Panceta"/>
    <s v="Panceta s/Cuero"/>
    <s v="1023090"/>
    <x v="359"/>
    <s v="Cerdo"/>
    <n v="22000"/>
    <n v="22000"/>
    <n v="22000"/>
    <n v="6.1125454545454598"/>
    <n v="6.1125454545454598"/>
    <n v="6.16231818181818"/>
  </r>
  <r>
    <x v="2"/>
    <x v="443"/>
    <s v="03.2022"/>
    <x v="0"/>
    <x v="2"/>
    <s v="Pech Desh"/>
    <s v="Pech Desh s/Piel"/>
    <s v="1030542"/>
    <x v="399"/>
    <s v="Pavo"/>
    <m/>
    <n v="44000"/>
    <n v="44000"/>
    <m/>
    <n v="9.4"/>
    <n v="9.4587595454545497"/>
  </r>
  <r>
    <x v="2"/>
    <x v="98"/>
    <s v="03.2022"/>
    <x v="0"/>
    <x v="2"/>
    <s v="Pernil"/>
    <s v="Pernil Mano"/>
    <s v="1021045"/>
    <x v="96"/>
    <s v="Cerdo"/>
    <n v="44000"/>
    <n v="44000"/>
    <n v="44000"/>
    <n v="1.9625681818181799"/>
    <n v="1.9625681818181799"/>
    <n v="2.0123181818181801"/>
  </r>
  <r>
    <x v="2"/>
    <x v="99"/>
    <s v="03.2022"/>
    <x v="0"/>
    <x v="2"/>
    <s v="Pernil"/>
    <s v="Pernil Mano"/>
    <s v="1021046"/>
    <x v="97"/>
    <s v="Cerdo"/>
    <n v="44000"/>
    <n v="44000"/>
    <n v="44000"/>
    <n v="1.9625681818181799"/>
    <n v="1.9625681818181799"/>
    <n v="2.0123181818181801"/>
  </r>
  <r>
    <x v="2"/>
    <x v="392"/>
    <s v="03.2022"/>
    <x v="0"/>
    <x v="2"/>
    <s v="Pernil"/>
    <s v="Pernil Mano"/>
    <s v="1021470"/>
    <x v="360"/>
    <s v="Cerdo"/>
    <n v="22000"/>
    <n v="22000"/>
    <n v="22000"/>
    <n v="1.6125454545454501"/>
    <n v="1.6125454545454501"/>
    <n v="1.66231818181818"/>
  </r>
  <r>
    <x v="2"/>
    <x v="444"/>
    <s v="03.2022"/>
    <x v="0"/>
    <x v="2"/>
    <s v="Plancha"/>
    <s v="Plancha c/Cuero"/>
    <s v="1023144"/>
    <x v="400"/>
    <s v="Cerdo"/>
    <n v="164"/>
    <n v="164"/>
    <m/>
    <n v="1.3902439024390201"/>
    <n v="1.3902439024390201"/>
    <m/>
  </r>
  <r>
    <x v="2"/>
    <x v="100"/>
    <s v="03.2022"/>
    <x v="0"/>
    <x v="2"/>
    <s v="Plancha"/>
    <s v="Plancha s/Cuero"/>
    <s v="1021012"/>
    <x v="98"/>
    <s v="Cerdo"/>
    <n v="906"/>
    <n v="906"/>
    <m/>
    <n v="1.71302428256071"/>
    <n v="1.71302428256071"/>
    <m/>
  </r>
  <r>
    <x v="2"/>
    <x v="102"/>
    <s v="03.2022"/>
    <x v="0"/>
    <x v="2"/>
    <s v="Prolijado"/>
    <s v="Prolijado Plateada"/>
    <s v="1022607"/>
    <x v="100"/>
    <s v="Cerdo"/>
    <n v="22000"/>
    <n v="22000"/>
    <n v="22000"/>
    <n v="5.1125454545454501"/>
    <n v="5.1125454545454501"/>
    <n v="5.1595909090909098"/>
  </r>
  <r>
    <x v="2"/>
    <x v="103"/>
    <s v="03.2022"/>
    <x v="0"/>
    <x v="2"/>
    <s v="Subprod"/>
    <s v="Subprod Grasa"/>
    <s v="1023283"/>
    <x v="101"/>
    <s v="Cerdo"/>
    <n v="96000"/>
    <n v="96000"/>
    <n v="96000"/>
    <n v="0.76256250000000003"/>
    <n v="0.76256250000000003"/>
    <n v="0.88969416666666701"/>
  </r>
  <r>
    <x v="2"/>
    <x v="106"/>
    <s v="03.2022"/>
    <x v="0"/>
    <x v="2"/>
    <s v="Trutro"/>
    <s v="Trutro Largo"/>
    <s v="1030535"/>
    <x v="104"/>
    <s v="Pavo"/>
    <n v="53419"/>
    <n v="48000"/>
    <n v="44000"/>
    <n v="2.1124319062505901"/>
    <n v="2.1123958333333301"/>
    <n v="2.31141"/>
  </r>
  <r>
    <x v="2"/>
    <x v="107"/>
    <s v="03.2022"/>
    <x v="0"/>
    <x v="3"/>
    <s v="Cueros"/>
    <s v="Cuero Mixto"/>
    <s v="1023334"/>
    <x v="105"/>
    <s v="Cerdo"/>
    <n v="48000"/>
    <n v="96000"/>
    <n v="192000"/>
    <n v="0"/>
    <n v="0"/>
    <n v="0.65"/>
  </r>
  <r>
    <x v="2"/>
    <x v="108"/>
    <s v="03.2022"/>
    <x v="0"/>
    <x v="3"/>
    <s v="Cueros"/>
    <s v="Cuero Mixto"/>
    <s v="1023336"/>
    <x v="105"/>
    <s v="Cerdo"/>
    <n v="0"/>
    <n v="48000"/>
    <n v="96000"/>
    <n v="0"/>
    <n v="0"/>
    <n v="0.65"/>
  </r>
  <r>
    <x v="2"/>
    <x v="109"/>
    <s v="03.2022"/>
    <x v="0"/>
    <x v="3"/>
    <s v="Cueros"/>
    <s v="Cuero Papada"/>
    <s v="1021864"/>
    <x v="21"/>
    <s v="Cerdo"/>
    <n v="24000"/>
    <n v="24000"/>
    <n v="96000"/>
    <n v="0.53791666666666704"/>
    <n v="0.53791666666666704"/>
    <n v="0.55000000000000004"/>
  </r>
  <r>
    <x v="2"/>
    <x v="21"/>
    <s v="03.2022"/>
    <x v="0"/>
    <x v="3"/>
    <s v="Cueros"/>
    <s v="Cuero Papada"/>
    <s v="1023329"/>
    <x v="21"/>
    <s v="Cerdo"/>
    <n v="24000"/>
    <n v="24000"/>
    <n v="48000"/>
    <n v="0.53791666666666704"/>
    <n v="0.53791666666666704"/>
    <n v="0.55000000000000004"/>
  </r>
  <r>
    <x v="2"/>
    <x v="28"/>
    <s v="03.2022"/>
    <x v="0"/>
    <x v="3"/>
    <s v="Grasas"/>
    <s v="Grasa Forro"/>
    <s v="1022218"/>
    <x v="27"/>
    <s v="Cerdo"/>
    <n v="0"/>
    <n v="96000"/>
    <n v="96000"/>
    <n v="0"/>
    <n v="1.41789583333333"/>
    <n v="1.5249999999999999"/>
  </r>
  <r>
    <x v="2"/>
    <x v="29"/>
    <s v="03.2022"/>
    <x v="0"/>
    <x v="3"/>
    <s v="Grasas"/>
    <s v="Grasa Forro"/>
    <s v="1022273"/>
    <x v="28"/>
    <s v="Cerdo"/>
    <n v="0"/>
    <n v="168000"/>
    <n v="168000"/>
    <n v="0"/>
    <n v="1.4178988095238101"/>
    <n v="1.4498358333333301"/>
  </r>
  <r>
    <x v="2"/>
    <x v="110"/>
    <s v="03.2022"/>
    <x v="0"/>
    <x v="3"/>
    <s v="Grasas"/>
    <s v="Grasa Lomo Tocino"/>
    <s v="1022217"/>
    <x v="106"/>
    <s v="Cerdo"/>
    <n v="0"/>
    <n v="312000"/>
    <n v="336000"/>
    <n v="0"/>
    <n v="2.9757948717948701"/>
    <n v="1.55697869047619"/>
  </r>
  <r>
    <x v="2"/>
    <x v="114"/>
    <s v="03.2022"/>
    <x v="0"/>
    <x v="4"/>
    <s v="Ala"/>
    <s v="Ala Centro"/>
    <s v="1011586"/>
    <x v="110"/>
    <s v="Pollo"/>
    <n v="90000"/>
    <n v="90000"/>
    <n v="72000"/>
    <n v="0"/>
    <n v="0"/>
    <n v="2.5823749999999999"/>
  </r>
  <r>
    <x v="2"/>
    <x v="115"/>
    <s v="03.2022"/>
    <x v="0"/>
    <x v="4"/>
    <s v="Ala"/>
    <s v="Ala Centro"/>
    <s v="1012452"/>
    <x v="111"/>
    <s v="Pollo"/>
    <m/>
    <m/>
    <n v="12000"/>
    <m/>
    <m/>
    <n v="2.68333333333333"/>
  </r>
  <r>
    <x v="2"/>
    <x v="118"/>
    <s v="03.2022"/>
    <x v="0"/>
    <x v="4"/>
    <s v="Ala"/>
    <s v="Ala Centro-Punta"/>
    <s v="1012455"/>
    <x v="114"/>
    <s v="Pollo"/>
    <n v="192000"/>
    <n v="192000"/>
    <n v="120000"/>
    <n v="2.06056770833333"/>
    <n v="2.06056770833333"/>
    <n v="2.27891666666667"/>
  </r>
  <r>
    <x v="2"/>
    <x v="120"/>
    <s v="03.2022"/>
    <x v="0"/>
    <x v="4"/>
    <s v="Chuleta"/>
    <s v="Chuleta Cazuela"/>
    <s v="1022414"/>
    <x v="116"/>
    <s v="Cerdo"/>
    <n v="240000"/>
    <n v="240000"/>
    <n v="144000"/>
    <n v="0.76327916666666595"/>
    <n v="0.76327916666666595"/>
    <n v="0.82736111111111099"/>
  </r>
  <r>
    <x v="2"/>
    <x v="121"/>
    <s v="03.2022"/>
    <x v="0"/>
    <x v="4"/>
    <s v="Cueros"/>
    <s v="Cuero Forro"/>
    <s v="1023034"/>
    <x v="117"/>
    <s v="Cerdo"/>
    <m/>
    <m/>
    <n v="72000"/>
    <m/>
    <m/>
    <n v="0.282402777777778"/>
  </r>
  <r>
    <x v="2"/>
    <x v="122"/>
    <s v="03.2022"/>
    <x v="0"/>
    <x v="4"/>
    <s v="Cueros"/>
    <s v="Cuero Mixto"/>
    <s v="1022417"/>
    <x v="118"/>
    <s v="Cerdo"/>
    <n v="48000"/>
    <n v="48000"/>
    <n v="24000"/>
    <n v="0.46327083333333302"/>
    <n v="0.46327083333333302"/>
    <n v="0.48662499999999997"/>
  </r>
  <r>
    <x v="2"/>
    <x v="123"/>
    <s v="03.2022"/>
    <x v="0"/>
    <x v="4"/>
    <s v="Cueros"/>
    <s v="Cuero Mixto"/>
    <s v="1023306"/>
    <x v="118"/>
    <s v="Cerdo"/>
    <m/>
    <m/>
    <n v="168000"/>
    <m/>
    <m/>
    <n v="0.71088690476190497"/>
  </r>
  <r>
    <x v="2"/>
    <x v="124"/>
    <s v="03.2022"/>
    <x v="0"/>
    <x v="4"/>
    <s v="Grasas"/>
    <s v="Grasa Gordura"/>
    <s v="1022381"/>
    <x v="119"/>
    <s v="Cerdo"/>
    <n v="72000"/>
    <n v="72000"/>
    <n v="72000"/>
    <n v="0.66327777777777797"/>
    <n v="0.66327777777777797"/>
    <n v="0.67666666666666697"/>
  </r>
  <r>
    <x v="2"/>
    <x v="125"/>
    <s v="03.2022"/>
    <x v="0"/>
    <x v="4"/>
    <s v="Grasas"/>
    <s v="Grasa Gordura"/>
    <s v="1022541"/>
    <x v="120"/>
    <s v="Cerdo"/>
    <n v="48000"/>
    <n v="48000"/>
    <n v="24000"/>
    <n v="0.66327083333333303"/>
    <n v="0.66327083333333303"/>
    <n v="0.64333333333333298"/>
  </r>
  <r>
    <x v="2"/>
    <x v="126"/>
    <s v="03.2022"/>
    <x v="0"/>
    <x v="4"/>
    <s v="Grasas"/>
    <s v="Grasa Gordura"/>
    <s v="1022856"/>
    <x v="121"/>
    <s v="Cerdo"/>
    <n v="288000"/>
    <n v="288000"/>
    <n v="192000"/>
    <n v="0.66327777777777797"/>
    <n v="0.66327777777777797"/>
    <n v="0.63513541666666695"/>
  </r>
  <r>
    <x v="2"/>
    <x v="130"/>
    <s v="03.2022"/>
    <x v="0"/>
    <x v="4"/>
    <s v="Huesos"/>
    <s v="Huesos Cuarto Centra"/>
    <s v="1022186"/>
    <x v="122"/>
    <s v="Cerdo"/>
    <n v="96000"/>
    <n v="96000"/>
    <n v="48000"/>
    <n v="0.71328124999999998"/>
    <n v="0.71328124999999998"/>
    <n v="0.69981249999999995"/>
  </r>
  <r>
    <x v="2"/>
    <x v="131"/>
    <s v="03.2022"/>
    <x v="0"/>
    <x v="4"/>
    <s v="Huesos"/>
    <s v="Huesos Cuarto Centra"/>
    <s v="1022378"/>
    <x v="123"/>
    <s v="Cerdo"/>
    <n v="48000"/>
    <n v="48000"/>
    <n v="24000"/>
    <n v="1.8632708333333301"/>
    <n v="1.8632708333333301"/>
    <n v="1.7333333333333301"/>
  </r>
  <r>
    <x v="2"/>
    <x v="307"/>
    <s v="03.2022"/>
    <x v="0"/>
    <x v="4"/>
    <s v="Huesos"/>
    <s v="Huesos Cuarto Centra"/>
    <s v="1022388"/>
    <x v="285"/>
    <s v="Cerdo"/>
    <n v="120000"/>
    <n v="120000"/>
    <m/>
    <n v="0.86327500000000001"/>
    <n v="0.86327500000000001"/>
    <m/>
  </r>
  <r>
    <x v="2"/>
    <x v="132"/>
    <s v="03.2022"/>
    <x v="0"/>
    <x v="4"/>
    <s v="Huesos"/>
    <s v="Huesos Cuarto Delant"/>
    <s v="1022096"/>
    <x v="124"/>
    <s v="Cerdo"/>
    <n v="192000"/>
    <n v="192000"/>
    <n v="144000"/>
    <n v="1.11328125"/>
    <n v="1.11328125"/>
    <n v="1.12345360625"/>
  </r>
  <r>
    <x v="2"/>
    <x v="133"/>
    <s v="03.2022"/>
    <x v="0"/>
    <x v="4"/>
    <s v="Huesos"/>
    <s v="Huesos Cuarto Delant"/>
    <s v="1022637"/>
    <x v="125"/>
    <s v="Cerdo"/>
    <n v="96000"/>
    <n v="96000"/>
    <n v="48000"/>
    <n v="0.86328125"/>
    <n v="0.86328125"/>
    <n v="0.98312500000000003"/>
  </r>
  <r>
    <x v="2"/>
    <x v="140"/>
    <s v="03.2022"/>
    <x v="0"/>
    <x v="4"/>
    <s v="Patas"/>
    <s v="Patas Garras"/>
    <s v="1012448"/>
    <x v="132"/>
    <s v="Pollo"/>
    <m/>
    <m/>
    <n v="96000"/>
    <m/>
    <m/>
    <n v="4.3852500000000001"/>
  </r>
  <r>
    <x v="2"/>
    <x v="141"/>
    <s v="03.2022"/>
    <x v="0"/>
    <x v="4"/>
    <s v="Patas"/>
    <s v="Patas Garras"/>
    <s v="1012502"/>
    <x v="133"/>
    <s v="Pollo"/>
    <m/>
    <m/>
    <n v="12000"/>
    <m/>
    <m/>
    <n v="4.3833333333333302"/>
  </r>
  <r>
    <x v="2"/>
    <x v="143"/>
    <s v="03.2022"/>
    <x v="0"/>
    <x v="4"/>
    <s v="Patas"/>
    <s v="Patas Garras"/>
    <s v="1012504"/>
    <x v="132"/>
    <s v="Pollo"/>
    <m/>
    <m/>
    <n v="24000"/>
    <m/>
    <m/>
    <n v="4.2812083333333302"/>
  </r>
  <r>
    <x v="2"/>
    <x v="147"/>
    <s v="03.2022"/>
    <x v="0"/>
    <x v="4"/>
    <s v="Pernil"/>
    <s v="Pernil Mano"/>
    <s v="1021731"/>
    <x v="137"/>
    <s v="Cerdo"/>
    <n v="192000"/>
    <n v="192000"/>
    <n v="120000"/>
    <n v="1.7132812500000001"/>
    <n v="1.7132812500000001"/>
    <n v="1.7851916666666701"/>
  </r>
  <r>
    <x v="2"/>
    <x v="148"/>
    <s v="03.2022"/>
    <x v="0"/>
    <x v="4"/>
    <s v="Pernil"/>
    <s v="Pernil Mano"/>
    <s v="1022125"/>
    <x v="138"/>
    <s v="Cerdo"/>
    <m/>
    <m/>
    <n v="48000"/>
    <m/>
    <m/>
    <n v="2.5328333333333299"/>
  </r>
  <r>
    <x v="2"/>
    <x v="149"/>
    <s v="03.2022"/>
    <x v="0"/>
    <x v="4"/>
    <s v="Pernil"/>
    <s v="Pernil Mano"/>
    <s v="1022291"/>
    <x v="139"/>
    <s v="Cerdo"/>
    <n v="36000"/>
    <n v="36000"/>
    <n v="24000"/>
    <n v="1.56327777777778"/>
    <n v="1.56327777777778"/>
    <n v="1.6807083333333299"/>
  </r>
  <r>
    <x v="2"/>
    <x v="150"/>
    <s v="03.2022"/>
    <x v="0"/>
    <x v="4"/>
    <s v="Pernil"/>
    <s v="Pernil Pierna"/>
    <s v="1022183"/>
    <x v="140"/>
    <s v="Cerdo"/>
    <n v="200000"/>
    <n v="200000"/>
    <n v="408000"/>
    <n v="1.51328"/>
    <n v="1.51328"/>
    <n v="104.470348856127"/>
  </r>
  <r>
    <x v="2"/>
    <x v="324"/>
    <s v="03.2022"/>
    <x v="0"/>
    <x v="4"/>
    <s v="Pierna"/>
    <s v="Pierna Pulpa"/>
    <s v="1021733"/>
    <x v="300"/>
    <s v="Cerdo"/>
    <n v="96000"/>
    <n v="96000"/>
    <n v="96000"/>
    <n v="1.81328125"/>
    <n v="1.81328125"/>
    <n v="1.81577083333333"/>
  </r>
  <r>
    <x v="2"/>
    <x v="445"/>
    <s v="03.2022"/>
    <x v="0"/>
    <x v="4"/>
    <s v="Recortes"/>
    <s v="Recortes No Magro"/>
    <s v="1023035"/>
    <x v="401"/>
    <s v="Cerdo"/>
    <n v="48000"/>
    <n v="24000"/>
    <n v="24000"/>
    <n v="0.86327083333333299"/>
    <n v="0.86329166666666701"/>
    <n v="0.92500000000000004"/>
  </r>
  <r>
    <x v="2"/>
    <x v="326"/>
    <s v="03.2022"/>
    <x v="0"/>
    <x v="4"/>
    <s v="Recortes"/>
    <s v="Recortes No Magro"/>
    <s v="1023093"/>
    <x v="302"/>
    <s v="Cerdo"/>
    <m/>
    <m/>
    <n v="12000"/>
    <m/>
    <m/>
    <n v="3.4893333333333301"/>
  </r>
  <r>
    <x v="2"/>
    <x v="152"/>
    <s v="03.2022"/>
    <x v="0"/>
    <x v="4"/>
    <s v="Subprod"/>
    <s v="Subprod Patas-Manos"/>
    <s v="1021735"/>
    <x v="142"/>
    <s v="Cerdo"/>
    <n v="120000"/>
    <n v="120000"/>
    <n v="96000"/>
    <n v="3.9632749999999999"/>
    <n v="3.9632749999999999"/>
    <n v="4.19523958333333"/>
  </r>
  <r>
    <x v="2"/>
    <x v="153"/>
    <s v="03.2022"/>
    <x v="0"/>
    <x v="4"/>
    <s v="Subprod"/>
    <s v="Subprod Patas-Manos"/>
    <s v="1021738"/>
    <x v="143"/>
    <s v="Cerdo"/>
    <m/>
    <m/>
    <n v="24000"/>
    <m/>
    <m/>
    <n v="3.8833333333333302"/>
  </r>
  <r>
    <x v="2"/>
    <x v="154"/>
    <s v="03.2022"/>
    <x v="0"/>
    <x v="4"/>
    <s v="Subprod"/>
    <s v="Subprod Patas-Manos"/>
    <s v="1022748"/>
    <x v="144"/>
    <s v="Cerdo"/>
    <m/>
    <m/>
    <n v="84000"/>
    <m/>
    <m/>
    <n v="4.74079761904762"/>
  </r>
  <r>
    <x v="2"/>
    <x v="386"/>
    <s v="03.2022"/>
    <x v="0"/>
    <x v="4"/>
    <s v="Subprod"/>
    <s v="Subprod Tripa"/>
    <s v="1022418"/>
    <x v="64"/>
    <s v="Cerdo"/>
    <n v="11340"/>
    <n v="0"/>
    <m/>
    <n v="1.3633156966490301"/>
    <n v="0"/>
    <m/>
  </r>
  <r>
    <x v="2"/>
    <x v="156"/>
    <s v="03.2022"/>
    <x v="0"/>
    <x v="5"/>
    <s v="Filete"/>
    <s v="Filete c/Cabeza"/>
    <s v="1020636"/>
    <x v="146"/>
    <s v="Cerdo"/>
    <n v="12000"/>
    <n v="12000"/>
    <n v="12000"/>
    <n v="4.7300000000000004"/>
    <n v="4.7300000000000004"/>
    <n v="4.6671333416666698"/>
  </r>
  <r>
    <x v="2"/>
    <x v="157"/>
    <s v="03.2022"/>
    <x v="0"/>
    <x v="5"/>
    <s v="Filete"/>
    <s v="Filete c/Cabeza"/>
    <s v="1020704"/>
    <x v="147"/>
    <s v="Cerdo"/>
    <n v="500"/>
    <n v="500"/>
    <n v="500"/>
    <n v="5.0739999999999998"/>
    <n v="5.0739999999999998"/>
    <n v="5.0301786000000002"/>
  </r>
  <r>
    <x v="2"/>
    <x v="158"/>
    <s v="03.2022"/>
    <x v="0"/>
    <x v="5"/>
    <s v="Filete"/>
    <s v="Filete c/Cabeza"/>
    <s v="1021609"/>
    <x v="148"/>
    <s v="Cerdo"/>
    <n v="8000"/>
    <n v="8000"/>
    <n v="8000"/>
    <n v="4.7300000000000004"/>
    <n v="4.7300000000000004"/>
    <n v="4.8123950000000004"/>
  </r>
  <r>
    <x v="2"/>
    <x v="160"/>
    <s v="03.2022"/>
    <x v="0"/>
    <x v="5"/>
    <s v="Huesos"/>
    <s v="Huesos Cuarto Centra"/>
    <s v="1022869"/>
    <x v="150"/>
    <s v="Cerdo"/>
    <n v="800"/>
    <n v="800"/>
    <n v="800"/>
    <n v="2.8374999999999999"/>
    <n v="2.8374999999999999"/>
    <n v="2.6445150000000002"/>
  </r>
  <r>
    <x v="2"/>
    <x v="161"/>
    <s v="03.2022"/>
    <x v="0"/>
    <x v="5"/>
    <s v="Lomo"/>
    <s v="Lomo CC Loin"/>
    <s v="1022313"/>
    <x v="151"/>
    <s v="Cerdo"/>
    <n v="10000"/>
    <n v="10000"/>
    <n v="10000"/>
    <n v="4.3"/>
    <n v="4.3"/>
    <n v="4.2324684299999999"/>
  </r>
  <r>
    <x v="2"/>
    <x v="162"/>
    <s v="03.2022"/>
    <x v="0"/>
    <x v="5"/>
    <s v="Lomo"/>
    <s v="Lomo CC Loin"/>
    <s v="1022326"/>
    <x v="152"/>
    <s v="Cerdo"/>
    <n v="35000"/>
    <n v="35000"/>
    <n v="35000"/>
    <n v="3.44"/>
    <n v="3.44"/>
    <n v="3.3699316428571402"/>
  </r>
  <r>
    <x v="2"/>
    <x v="163"/>
    <s v="03.2022"/>
    <x v="0"/>
    <x v="5"/>
    <s v="Lomo"/>
    <s v="Lomo CC Loin"/>
    <s v="1022587"/>
    <x v="153"/>
    <s v="Cerdo"/>
    <n v="6000"/>
    <n v="6000"/>
    <n v="6000"/>
    <n v="4.3"/>
    <n v="4.3"/>
    <n v="4.0072179666666701"/>
  </r>
  <r>
    <x v="2"/>
    <x v="164"/>
    <s v="03.2022"/>
    <x v="0"/>
    <x v="5"/>
    <s v="Lomo"/>
    <s v="Lomo CC Loin"/>
    <s v="1022664"/>
    <x v="154"/>
    <s v="Cerdo"/>
    <n v="20000"/>
    <n v="20000"/>
    <n v="20000"/>
    <n v="3.44"/>
    <n v="3.44"/>
    <n v="3.37216103"/>
  </r>
  <r>
    <x v="2"/>
    <x v="165"/>
    <s v="03.2022"/>
    <x v="0"/>
    <x v="5"/>
    <s v="Lomo"/>
    <s v="Lomo CC Loin"/>
    <s v="1023301"/>
    <x v="155"/>
    <s v="Cerdo"/>
    <n v="23500"/>
    <n v="23500"/>
    <n v="23500"/>
    <n v="4.1710212765957397"/>
    <n v="4.1710212765957397"/>
    <n v="4.2436687191489399"/>
  </r>
  <r>
    <x v="2"/>
    <x v="166"/>
    <s v="03.2022"/>
    <x v="0"/>
    <x v="5"/>
    <s v="Lomo"/>
    <s v="Lomo Centro"/>
    <s v="1020105"/>
    <x v="156"/>
    <s v="Cerdo"/>
    <n v="35000"/>
    <n v="35000"/>
    <n v="35000"/>
    <n v="4.2569999999999997"/>
    <n v="4.2569999999999997"/>
    <n v="4.2658382057142896"/>
  </r>
  <r>
    <x v="2"/>
    <x v="168"/>
    <s v="03.2022"/>
    <x v="0"/>
    <x v="5"/>
    <s v="Lomo"/>
    <s v="Lomo Centro"/>
    <s v="1022472"/>
    <x v="158"/>
    <s v="Cerdo"/>
    <n v="5000"/>
    <n v="5000"/>
    <n v="5000"/>
    <n v="4.343"/>
    <n v="4.343"/>
    <n v="4.2673138000000002"/>
  </r>
  <r>
    <x v="2"/>
    <x v="395"/>
    <s v="03.2022"/>
    <x v="0"/>
    <x v="5"/>
    <s v="Lomo"/>
    <s v="Lomo Centro"/>
    <s v="1023349"/>
    <x v="363"/>
    <s v="Cerdo"/>
    <m/>
    <m/>
    <n v="5000"/>
    <m/>
    <m/>
    <n v="4.2754028999999996"/>
  </r>
  <r>
    <x v="2"/>
    <x v="169"/>
    <s v="03.2022"/>
    <x v="0"/>
    <x v="5"/>
    <s v="Lomo"/>
    <s v="Lomo MM Loin"/>
    <s v="1020110"/>
    <x v="159"/>
    <s v="Cerdo"/>
    <n v="363000"/>
    <n v="363000"/>
    <n v="363000"/>
    <n v="3.7667988980716198"/>
    <n v="3.7667988980716198"/>
    <n v="3.6585976192837499"/>
  </r>
  <r>
    <x v="2"/>
    <x v="170"/>
    <s v="03.2022"/>
    <x v="0"/>
    <x v="5"/>
    <s v="Lomo"/>
    <s v="Lomo MM Loin"/>
    <s v="1020589"/>
    <x v="160"/>
    <s v="Cerdo"/>
    <n v="80000"/>
    <n v="80000"/>
    <n v="80000"/>
    <n v="4.1710000000000003"/>
    <n v="4.1710000000000003"/>
    <n v="4.1461327875"/>
  </r>
  <r>
    <x v="2"/>
    <x v="171"/>
    <s v="03.2022"/>
    <x v="0"/>
    <x v="5"/>
    <s v="Lomo"/>
    <s v="Lomo MM Loin"/>
    <s v="1020681"/>
    <x v="161"/>
    <s v="Cerdo"/>
    <n v="15000"/>
    <n v="15000"/>
    <n v="20000"/>
    <n v="4.2140000000000004"/>
    <n v="4.2140000000000004"/>
    <n v="4.1940140650000002"/>
  </r>
  <r>
    <x v="2"/>
    <x v="172"/>
    <s v="03.2022"/>
    <x v="0"/>
    <x v="5"/>
    <s v="Lomo"/>
    <s v="Lomo MM Loin"/>
    <s v="1021603"/>
    <x v="162"/>
    <s v="Cerdo"/>
    <n v="5000"/>
    <n v="5000"/>
    <n v="5000"/>
    <n v="4.2569999999999997"/>
    <n v="4.2569999999999997"/>
    <n v="4.33078216"/>
  </r>
  <r>
    <x v="2"/>
    <x v="173"/>
    <s v="03.2022"/>
    <x v="0"/>
    <x v="5"/>
    <s v="Lomo"/>
    <s v="Lomo MM Loin"/>
    <s v="1022370"/>
    <x v="163"/>
    <s v="Cerdo"/>
    <n v="15000"/>
    <n v="15000"/>
    <n v="15000"/>
    <n v="3.956"/>
    <n v="3.956"/>
    <n v="3.8765478199999999"/>
  </r>
  <r>
    <x v="2"/>
    <x v="174"/>
    <s v="03.2022"/>
    <x v="0"/>
    <x v="5"/>
    <s v="Lomo"/>
    <s v="Lomo MM Loin"/>
    <s v="1022919"/>
    <x v="164"/>
    <s v="Cerdo"/>
    <n v="24000"/>
    <n v="24000"/>
    <n v="24000"/>
    <n v="4.1710000000000003"/>
    <n v="4.1710000000000003"/>
    <n v="3.9013855166666702"/>
  </r>
  <r>
    <x v="2"/>
    <x v="175"/>
    <s v="03.2022"/>
    <x v="0"/>
    <x v="5"/>
    <s v="Lomo"/>
    <s v="Lomo Vetado"/>
    <s v="1020592"/>
    <x v="165"/>
    <s v="Cerdo"/>
    <n v="200000"/>
    <n v="205000"/>
    <n v="188100"/>
    <n v="0"/>
    <n v="0"/>
    <n v="3.7752745449229099"/>
  </r>
  <r>
    <x v="2"/>
    <x v="176"/>
    <s v="03.2022"/>
    <x v="0"/>
    <x v="5"/>
    <s v="Lomo"/>
    <s v="Lomo Vetado"/>
    <s v="1020620"/>
    <x v="166"/>
    <s v="Cerdo"/>
    <n v="20000"/>
    <n v="20000"/>
    <n v="20000"/>
    <n v="3.87"/>
    <n v="3.87"/>
    <n v="3.7422287349999999"/>
  </r>
  <r>
    <x v="2"/>
    <x v="177"/>
    <s v="03.2022"/>
    <x v="0"/>
    <x v="5"/>
    <s v="Lomo"/>
    <s v="Lomo Vetado"/>
    <s v="1020758"/>
    <x v="167"/>
    <s v="Cerdo"/>
    <n v="6000"/>
    <n v="6000"/>
    <n v="6000"/>
    <n v="4.1280000000000001"/>
    <n v="4.1280000000000001"/>
    <n v="3.9692614000000002"/>
  </r>
  <r>
    <x v="2"/>
    <x v="178"/>
    <s v="03.2022"/>
    <x v="0"/>
    <x v="5"/>
    <s v="Lomo"/>
    <s v="Lomo Vetado"/>
    <s v="1022499"/>
    <x v="168"/>
    <s v="Cerdo"/>
    <n v="10000"/>
    <n v="10000"/>
    <n v="10000"/>
    <n v="4.3860000000000001"/>
    <n v="4.3860000000000001"/>
    <n v="4.4274780600000003"/>
  </r>
  <r>
    <x v="2"/>
    <x v="179"/>
    <s v="03.2022"/>
    <x v="0"/>
    <x v="5"/>
    <s v="Lomo"/>
    <s v="Lomo Vetado"/>
    <s v="1022600"/>
    <x v="169"/>
    <s v="Cerdo"/>
    <n v="13000"/>
    <n v="13000"/>
    <n v="13000"/>
    <n v="4.0419999999999998"/>
    <n v="4.0419999999999998"/>
    <n v="3.96854343076923"/>
  </r>
  <r>
    <x v="2"/>
    <x v="180"/>
    <s v="03.2022"/>
    <x v="0"/>
    <x v="5"/>
    <s v="Lomo"/>
    <s v="Lomo Vetado"/>
    <s v="1023051"/>
    <x v="170"/>
    <s v="Cerdo"/>
    <m/>
    <m/>
    <n v="3000"/>
    <m/>
    <m/>
    <n v="3.9375272333333302"/>
  </r>
  <r>
    <x v="2"/>
    <x v="181"/>
    <s v="03.2022"/>
    <x v="0"/>
    <x v="5"/>
    <s v="Lomo"/>
    <s v="Lomo Vetado"/>
    <s v="1023055"/>
    <x v="171"/>
    <s v="Cerdo"/>
    <n v="5000"/>
    <n v="5000"/>
    <n v="5000"/>
    <n v="3.87"/>
    <n v="3.87"/>
    <n v="3.6064961800000002"/>
  </r>
  <r>
    <x v="2"/>
    <x v="182"/>
    <s v="03.2022"/>
    <x v="0"/>
    <x v="5"/>
    <s v="Lomo"/>
    <s v="Lomo Vetado"/>
    <s v="1023163"/>
    <x v="172"/>
    <s v="Cerdo"/>
    <n v="5000"/>
    <n v="5000"/>
    <n v="5000"/>
    <n v="3.87"/>
    <n v="3.87"/>
    <n v="3.8367245400000001"/>
  </r>
  <r>
    <x v="2"/>
    <x v="396"/>
    <s v="03.2022"/>
    <x v="0"/>
    <x v="5"/>
    <s v="Lomo"/>
    <s v="Lomo Vetado"/>
    <s v="1023350"/>
    <x v="364"/>
    <s v="Cerdo"/>
    <n v="45000"/>
    <n v="50000"/>
    <n v="50000"/>
    <n v="4.5"/>
    <n v="4.5"/>
    <n v="3.7478685879999998"/>
  </r>
  <r>
    <x v="2"/>
    <x v="183"/>
    <s v="03.2022"/>
    <x v="0"/>
    <x v="5"/>
    <s v="Paleta"/>
    <s v="Paleta Pulpa"/>
    <s v="1020326"/>
    <x v="173"/>
    <s v="Cerdo"/>
    <n v="288000"/>
    <n v="288000"/>
    <n v="288000"/>
    <n v="2.4940000000000002"/>
    <n v="2.4940000000000002"/>
    <n v="2.43907244895833"/>
  </r>
  <r>
    <x v="2"/>
    <x v="184"/>
    <s v="03.2022"/>
    <x v="0"/>
    <x v="5"/>
    <s v="Panceta"/>
    <s v="Panceta c/Cuero"/>
    <s v="1020715"/>
    <x v="174"/>
    <s v="Cerdo"/>
    <n v="2000"/>
    <n v="2000"/>
    <n v="2000"/>
    <n v="4.601"/>
    <n v="4.601"/>
    <n v="4.5610105000000001"/>
  </r>
  <r>
    <x v="2"/>
    <x v="185"/>
    <s v="03.2022"/>
    <x v="0"/>
    <x v="5"/>
    <s v="Panceta"/>
    <s v="Panceta c/Cuero"/>
    <s v="1020914"/>
    <x v="175"/>
    <s v="Cerdo"/>
    <n v="7000"/>
    <n v="7000"/>
    <n v="7000"/>
    <n v="5.7190000000000003"/>
    <n v="5.7190000000000003"/>
    <n v="5.5640655571428601"/>
  </r>
  <r>
    <x v="2"/>
    <x v="186"/>
    <s v="03.2022"/>
    <x v="0"/>
    <x v="5"/>
    <s v="Panceta"/>
    <s v="Panceta s/Cuero"/>
    <s v="1020637"/>
    <x v="176"/>
    <s v="Cerdo"/>
    <n v="197000"/>
    <n v="197000"/>
    <n v="187000"/>
    <n v="4.9621979695431504"/>
    <n v="4.9621979695431504"/>
    <n v="4.8277856812834203"/>
  </r>
  <r>
    <x v="2"/>
    <x v="187"/>
    <s v="03.2022"/>
    <x v="0"/>
    <x v="5"/>
    <s v="Panceta"/>
    <s v="Panceta s/Cuero"/>
    <s v="1020731"/>
    <x v="177"/>
    <s v="Cerdo"/>
    <n v="10000"/>
    <n v="10000"/>
    <n v="10000"/>
    <n v="5.117"/>
    <n v="5.117"/>
    <n v="5.0514591400000004"/>
  </r>
  <r>
    <x v="2"/>
    <x v="188"/>
    <s v="03.2022"/>
    <x v="0"/>
    <x v="5"/>
    <s v="Panceta"/>
    <s v="Panceta s/Cuero"/>
    <s v="1020802"/>
    <x v="178"/>
    <s v="Cerdo"/>
    <n v="72500"/>
    <n v="72500"/>
    <n v="72500"/>
    <n v="4.6440000000000001"/>
    <n v="4.6440000000000001"/>
    <n v="4.5147843241379304"/>
  </r>
  <r>
    <x v="2"/>
    <x v="189"/>
    <s v="03.2022"/>
    <x v="0"/>
    <x v="5"/>
    <s v="Panceta"/>
    <s v="Panceta s/Cuero"/>
    <s v="1021533"/>
    <x v="179"/>
    <s v="Cerdo"/>
    <n v="15000"/>
    <n v="15000"/>
    <n v="15000"/>
    <n v="5.16"/>
    <n v="5.16"/>
    <n v="4.8952772066666697"/>
  </r>
  <r>
    <x v="2"/>
    <x v="190"/>
    <s v="03.2022"/>
    <x v="0"/>
    <x v="5"/>
    <s v="Panceta"/>
    <s v="Panceta s/Cuero"/>
    <s v="1022371"/>
    <x v="180"/>
    <s v="Cerdo"/>
    <n v="19000"/>
    <n v="19000"/>
    <n v="18000"/>
    <n v="4.6440000000000001"/>
    <n v="4.6440000000000001"/>
    <n v="4.4585485222222196"/>
  </r>
  <r>
    <x v="2"/>
    <x v="191"/>
    <s v="03.2022"/>
    <x v="0"/>
    <x v="5"/>
    <s v="Panceta"/>
    <s v="Panceta s/Cuero"/>
    <s v="1022901"/>
    <x v="181"/>
    <s v="Cerdo"/>
    <n v="10000"/>
    <n v="10000"/>
    <n v="10000"/>
    <n v="4.9535999999999998"/>
    <n v="4.9535999999999998"/>
    <n v="4.7713272399999997"/>
  </r>
  <r>
    <x v="2"/>
    <x v="192"/>
    <s v="03.2022"/>
    <x v="0"/>
    <x v="5"/>
    <s v="Panceta"/>
    <s v="Panceta s/Cuero"/>
    <s v="1022990"/>
    <x v="182"/>
    <s v="Cerdo"/>
    <n v="25000"/>
    <n v="25000"/>
    <m/>
    <n v="4.9535999999999998"/>
    <n v="4.9535999999999998"/>
    <m/>
  </r>
  <r>
    <x v="2"/>
    <x v="193"/>
    <s v="03.2022"/>
    <x v="0"/>
    <x v="5"/>
    <s v="Panceta"/>
    <s v="Panceta s/Cuero"/>
    <s v="1023194"/>
    <x v="183"/>
    <s v="Cerdo"/>
    <n v="6000"/>
    <n v="6000"/>
    <n v="6000"/>
    <n v="3.2250000000000001"/>
    <n v="3.2250000000000001"/>
    <n v="3.1609731999999999"/>
  </r>
  <r>
    <x v="2"/>
    <x v="397"/>
    <s v="03.2022"/>
    <x v="0"/>
    <x v="5"/>
    <s v="Panceta"/>
    <s v="Panceta s/Cuero"/>
    <s v="1023351"/>
    <x v="365"/>
    <s v="Cerdo"/>
    <n v="5000"/>
    <n v="5000"/>
    <n v="5000"/>
    <n v="5.74"/>
    <n v="5.74"/>
    <n v="4.7152719400000001"/>
  </r>
  <r>
    <x v="2"/>
    <x v="398"/>
    <s v="03.2022"/>
    <x v="0"/>
    <x v="5"/>
    <s v="Panceta"/>
    <s v="Panceta s/Cuero"/>
    <s v="1023352"/>
    <x v="366"/>
    <s v="Cerdo"/>
    <n v="55000"/>
    <n v="70000"/>
    <n v="95000"/>
    <n v="5.84"/>
    <n v="5.84"/>
    <n v="4.8076563578947402"/>
  </r>
  <r>
    <x v="2"/>
    <x v="194"/>
    <s v="03.2022"/>
    <x v="0"/>
    <x v="5"/>
    <s v="Pierna"/>
    <s v="Pierna Pulpa Fina"/>
    <s v="1020284"/>
    <x v="184"/>
    <s v="Cerdo"/>
    <n v="7000"/>
    <n v="7000"/>
    <n v="7000"/>
    <n v="4.03342857142857"/>
    <n v="4.03342857142857"/>
    <n v="3.99797328571429"/>
  </r>
  <r>
    <x v="2"/>
    <x v="195"/>
    <s v="03.2022"/>
    <x v="0"/>
    <x v="5"/>
    <s v="Pierna"/>
    <s v="Pierna Pulpa Fina"/>
    <s v="1020662"/>
    <x v="185"/>
    <s v="Cerdo"/>
    <n v="10000"/>
    <n v="10000"/>
    <n v="10000"/>
    <n v="4.0763999999999996"/>
    <n v="4.0763999999999996"/>
    <n v="4.0937091600000004"/>
  </r>
  <r>
    <x v="2"/>
    <x v="196"/>
    <s v="03.2022"/>
    <x v="0"/>
    <x v="5"/>
    <s v="Pierna"/>
    <s v="Pierna Pulpa Fina"/>
    <s v="1020664"/>
    <x v="186"/>
    <s v="Cerdo"/>
    <n v="3000"/>
    <n v="3000"/>
    <n v="3000"/>
    <n v="4.0763333333333298"/>
    <n v="4.0763333333333298"/>
    <n v="4.1465994666666699"/>
  </r>
  <r>
    <x v="2"/>
    <x v="197"/>
    <s v="03.2022"/>
    <x v="0"/>
    <x v="5"/>
    <s v="Pierna"/>
    <s v="Pierna Pulpa Fina"/>
    <s v="1020665"/>
    <x v="187"/>
    <s v="Cerdo"/>
    <n v="7000"/>
    <n v="7000"/>
    <n v="7000"/>
    <n v="4.03342857142857"/>
    <n v="4.03342857142857"/>
    <n v="3.99797328571429"/>
  </r>
  <r>
    <x v="2"/>
    <x v="198"/>
    <s v="03.2022"/>
    <x v="0"/>
    <x v="5"/>
    <s v="Pierna"/>
    <s v="Pierna Pulpa Fina"/>
    <s v="1020990"/>
    <x v="188"/>
    <s v="Cerdo"/>
    <n v="9000"/>
    <n v="9000"/>
    <n v="9000"/>
    <n v="4.0334444444444397"/>
    <n v="4.0334444444444397"/>
    <n v="4.0097069222222199"/>
  </r>
  <r>
    <x v="2"/>
    <x v="199"/>
    <s v="03.2022"/>
    <x v="0"/>
    <x v="5"/>
    <s v="Pierna"/>
    <s v="Pierna Pulpa Fina"/>
    <s v="1020991"/>
    <x v="189"/>
    <s v="Cerdo"/>
    <n v="10000"/>
    <n v="10000"/>
    <n v="10000"/>
    <n v="4.0334000000000003"/>
    <n v="4.0334000000000003"/>
    <n v="4.0014933700000004"/>
  </r>
  <r>
    <x v="2"/>
    <x v="200"/>
    <s v="03.2022"/>
    <x v="0"/>
    <x v="5"/>
    <s v="Plancha"/>
    <s v="Plancha s/Cuero"/>
    <s v="1022987"/>
    <x v="190"/>
    <s v="Cerdo"/>
    <n v="24000"/>
    <n v="48000"/>
    <n v="48000"/>
    <n v="1.333"/>
    <n v="1.333"/>
    <n v="1.3142199479166701"/>
  </r>
  <r>
    <x v="2"/>
    <x v="201"/>
    <s v="03.2022"/>
    <x v="0"/>
    <x v="5"/>
    <s v="Prolijado"/>
    <s v="Prolijado Malaya"/>
    <s v="1020774"/>
    <x v="191"/>
    <s v="Cerdo"/>
    <n v="12000"/>
    <n v="12000"/>
    <n v="12000"/>
    <n v="6.02"/>
    <n v="6.02"/>
    <n v="5.8844715083333297"/>
  </r>
  <r>
    <x v="2"/>
    <x v="446"/>
    <s v="03.2022"/>
    <x v="0"/>
    <x v="5"/>
    <s v="Prolijado"/>
    <s v="Prolijado Malaya"/>
    <s v="1022282"/>
    <x v="402"/>
    <s v="Cerdo"/>
    <n v="0"/>
    <n v="0"/>
    <n v="160"/>
    <n v="0"/>
    <n v="0"/>
    <n v="5.9672700000000001"/>
  </r>
  <r>
    <x v="2"/>
    <x v="202"/>
    <s v="03.2022"/>
    <x v="0"/>
    <x v="5"/>
    <s v="Subprod"/>
    <s v="Subprod Tripa"/>
    <s v="1020810"/>
    <x v="192"/>
    <s v="Cerdo"/>
    <n v="4000"/>
    <n v="4000"/>
    <n v="4000"/>
    <n v="3.44"/>
    <n v="3.44"/>
    <n v="3.2057744000000001"/>
  </r>
  <r>
    <x v="2"/>
    <x v="203"/>
    <s v="03.2022"/>
    <x v="0"/>
    <x v="5"/>
    <s v="Subprod"/>
    <s v="Subprod Visceras"/>
    <s v="1021136"/>
    <x v="193"/>
    <s v="Cerdo"/>
    <n v="6000"/>
    <n v="6000"/>
    <n v="6000"/>
    <n v="2.8809999999999998"/>
    <n v="2.8809999999999998"/>
    <n v="2.80629705"/>
  </r>
  <r>
    <x v="2"/>
    <x v="2"/>
    <s v="03.2022"/>
    <x v="1"/>
    <x v="0"/>
    <s v="Menudencias"/>
    <s v="Menudencias Contre"/>
    <s v="1012207"/>
    <x v="2"/>
    <s v="Pollo"/>
    <n v="19476"/>
    <n v="19476"/>
    <m/>
    <n v="0"/>
    <n v="0"/>
    <m/>
  </r>
  <r>
    <x v="2"/>
    <x v="204"/>
    <s v="03.2022"/>
    <x v="1"/>
    <x v="6"/>
    <s v="Ala"/>
    <s v="Ala Centro"/>
    <s v="1012161"/>
    <x v="194"/>
    <s v="Pollo"/>
    <n v="65670"/>
    <n v="65670"/>
    <n v="64410.495999999999"/>
    <n v="6.2880615197198102"/>
    <n v="6.2880615197198102"/>
    <n v="6.1056510168777498"/>
  </r>
  <r>
    <x v="2"/>
    <x v="205"/>
    <s v="03.2022"/>
    <x v="1"/>
    <x v="6"/>
    <s v="Ala"/>
    <s v="Ala Centro"/>
    <s v="1012164"/>
    <x v="195"/>
    <s v="Pollo"/>
    <n v="39917"/>
    <n v="39917"/>
    <n v="38101.728000000003"/>
    <n v="6.2820853270536396"/>
    <n v="6.2820853270536396"/>
    <n v="5.9185767663870799"/>
  </r>
  <r>
    <x v="2"/>
    <x v="206"/>
    <s v="03.2022"/>
    <x v="1"/>
    <x v="6"/>
    <s v="Ala"/>
    <s v="Ala Trutro"/>
    <s v="1012157"/>
    <x v="196"/>
    <s v="Pollo"/>
    <n v="59875"/>
    <n v="59875"/>
    <n v="57153.04"/>
    <n v="4.7908141962421702"/>
    <n v="4.7908141962421702"/>
    <n v="4.9247492171895004"/>
  </r>
  <r>
    <x v="2"/>
    <x v="400"/>
    <s v="03.2022"/>
    <x v="1"/>
    <x v="6"/>
    <s v="Ala"/>
    <s v="Ala Trutro"/>
    <s v="1012166"/>
    <x v="368"/>
    <s v="Pollo"/>
    <n v="19958"/>
    <n v="19958"/>
    <n v="19050.88"/>
    <n v="4.78444733941277"/>
    <n v="4.78444733941277"/>
    <n v="4.7867420402627099"/>
  </r>
  <r>
    <x v="2"/>
    <x v="207"/>
    <s v="03.2022"/>
    <x v="1"/>
    <x v="6"/>
    <s v="Ala"/>
    <s v="Ala Trutro-Centro"/>
    <s v="1012148"/>
    <x v="197"/>
    <s v="Pollo"/>
    <n v="88274"/>
    <n v="88274"/>
    <n v="89884.650999999998"/>
    <n v="5.3407005460271399"/>
    <n v="5.3407005460271399"/>
    <n v="4.51394503495374"/>
  </r>
  <r>
    <x v="2"/>
    <x v="208"/>
    <s v="03.2022"/>
    <x v="1"/>
    <x v="6"/>
    <s v="Ala"/>
    <s v="Ala Trutro-Centro"/>
    <s v="1012159"/>
    <x v="198"/>
    <s v="Pollo"/>
    <n v="329085"/>
    <n v="329085"/>
    <n v="335659.74400000001"/>
    <n v="5.15667988513606"/>
    <n v="5.15667988513606"/>
    <n v="4.7840154558420904"/>
  </r>
  <r>
    <x v="2"/>
    <x v="209"/>
    <s v="03.2022"/>
    <x v="1"/>
    <x v="6"/>
    <s v="Ala"/>
    <s v="Ala Trutro-Centro"/>
    <s v="1012165"/>
    <x v="199"/>
    <s v="Pollo"/>
    <n v="1021770"/>
    <n v="572000"/>
    <n v="676764.54399999999"/>
    <n v="4.7249106941875398"/>
    <n v="4.7249125874125903"/>
    <n v="4.6212574878922696"/>
  </r>
  <r>
    <x v="2"/>
    <x v="210"/>
    <s v="03.2022"/>
    <x v="1"/>
    <x v="6"/>
    <s v="Ala"/>
    <s v="Ala Trutro-Centro"/>
    <s v="1012401"/>
    <x v="200"/>
    <s v="Pollo"/>
    <n v="18144"/>
    <n v="18144"/>
    <n v="18441.286"/>
    <n v="5.4727182539682504"/>
    <n v="5.4727182539682504"/>
    <n v="4.49373922187422"/>
  </r>
  <r>
    <x v="2"/>
    <x v="211"/>
    <s v="03.2022"/>
    <x v="1"/>
    <x v="6"/>
    <s v="Ala"/>
    <s v="Ala Trutro-Centro"/>
    <s v="1012483"/>
    <x v="201"/>
    <s v="Pollo"/>
    <n v="272158"/>
    <n v="624000"/>
    <n v="620695.29299999995"/>
    <n v="5.4210164683749902"/>
    <n v="5.4210144230769197"/>
    <n v="5.44191407828189"/>
  </r>
  <r>
    <x v="2"/>
    <x v="212"/>
    <s v="03.2022"/>
    <x v="1"/>
    <x v="6"/>
    <s v="Ala"/>
    <s v="Ala Centro Punta"/>
    <s v="1030239"/>
    <x v="202"/>
    <s v="Pavo"/>
    <n v="21907"/>
    <n v="17451"/>
    <n v="23995.017"/>
    <n v="2.7022412927374799"/>
    <n v="2.7023666265543498"/>
    <n v="2.5305673673829898"/>
  </r>
  <r>
    <x v="2"/>
    <x v="213"/>
    <s v="03.2022"/>
    <x v="1"/>
    <x v="6"/>
    <s v="Chuleta"/>
    <s v="Chuleta Huesos"/>
    <s v="1020828"/>
    <x v="13"/>
    <s v="Cerdo"/>
    <n v="48000"/>
    <n v="48000"/>
    <n v="46926.565999999999"/>
    <n v="7.2761874999999998"/>
    <n v="7.2761874999999998"/>
    <n v="7.5931894334650396"/>
  </r>
  <r>
    <x v="2"/>
    <x v="214"/>
    <s v="03.2022"/>
    <x v="1"/>
    <x v="6"/>
    <s v="Chuleta"/>
    <s v="Chuleta Huesos"/>
    <s v="1022883"/>
    <x v="203"/>
    <s v="Cerdo"/>
    <n v="24000"/>
    <n v="24000"/>
    <n v="24000"/>
    <n v="7.0442916666666697"/>
    <n v="7.0442916666666697"/>
    <n v="6.9719831083333297"/>
  </r>
  <r>
    <x v="2"/>
    <x v="215"/>
    <s v="03.2022"/>
    <x v="1"/>
    <x v="6"/>
    <s v="Empanizado"/>
    <s v="Empanizados Croqueta"/>
    <s v="1100573"/>
    <x v="204"/>
    <s v="Elaborado"/>
    <m/>
    <m/>
    <n v="2461.2800000000002"/>
    <m/>
    <m/>
    <n v="2.5148108707664298"/>
  </r>
  <r>
    <x v="2"/>
    <x v="217"/>
    <s v="03.2022"/>
    <x v="1"/>
    <x v="6"/>
    <s v="Empanizado"/>
    <s v="Empanizados Nuggets"/>
    <s v="1100570"/>
    <x v="206"/>
    <s v="Elaborado"/>
    <m/>
    <m/>
    <n v="3073.6260000000002"/>
    <m/>
    <m/>
    <n v="2.46708539035003"/>
  </r>
  <r>
    <x v="2"/>
    <x v="218"/>
    <s v="03.2022"/>
    <x v="1"/>
    <x v="6"/>
    <s v="Empanizado"/>
    <s v="Empanizados Nuggets"/>
    <s v="1100572"/>
    <x v="207"/>
    <s v="Elaborado"/>
    <m/>
    <m/>
    <n v="3674.0949999999998"/>
    <m/>
    <m/>
    <n v="2.4338069102731401"/>
  </r>
  <r>
    <x v="2"/>
    <x v="219"/>
    <s v="03.2022"/>
    <x v="1"/>
    <x v="6"/>
    <s v="Empanizado"/>
    <s v="Empanizados Nuggets"/>
    <s v="1100574"/>
    <x v="208"/>
    <s v="Elaborado"/>
    <m/>
    <m/>
    <n v="7368.4549999999999"/>
    <m/>
    <m/>
    <n v="2.5139102973418401"/>
  </r>
  <r>
    <x v="2"/>
    <x v="220"/>
    <s v="03.2022"/>
    <x v="1"/>
    <x v="6"/>
    <s v="Filete"/>
    <s v="Filete"/>
    <s v="1012147"/>
    <x v="209"/>
    <s v="Pollo"/>
    <n v="150585"/>
    <n v="179585"/>
    <n v="179676.73800000001"/>
    <n v="5.5448085798718303"/>
    <n v="5.5448060806860298"/>
    <n v="5.7576125936792097"/>
  </r>
  <r>
    <x v="2"/>
    <x v="221"/>
    <s v="03.2022"/>
    <x v="1"/>
    <x v="6"/>
    <s v="Filete"/>
    <s v="Filete"/>
    <s v="1012158"/>
    <x v="210"/>
    <s v="Pollo"/>
    <n v="122242"/>
    <n v="111242"/>
    <n v="111403.63499999999"/>
    <n v="5.64905678899233"/>
    <n v="5.6490534150770397"/>
    <n v="5.9063214167113998"/>
  </r>
  <r>
    <x v="2"/>
    <x v="222"/>
    <s v="03.2022"/>
    <x v="1"/>
    <x v="6"/>
    <s v="Filete"/>
    <s v="Filete"/>
    <s v="1012163"/>
    <x v="211"/>
    <s v="Pollo"/>
    <n v="239499"/>
    <n v="239499"/>
    <n v="239496.92800000001"/>
    <n v="5.7580824972129303"/>
    <n v="5.7580824972129303"/>
    <n v="5.8342137582658298"/>
  </r>
  <r>
    <x v="2"/>
    <x v="447"/>
    <s v="03.2022"/>
    <x v="1"/>
    <x v="6"/>
    <s v="Filete"/>
    <s v="Filete"/>
    <s v="1012400"/>
    <x v="403"/>
    <s v="Pollo"/>
    <n v="18144"/>
    <m/>
    <m/>
    <n v="5.5829475308641996"/>
    <m/>
    <m/>
  </r>
  <r>
    <x v="2"/>
    <x v="223"/>
    <s v="03.2022"/>
    <x v="1"/>
    <x v="6"/>
    <s v="Filete"/>
    <s v="Filete"/>
    <s v="1012518"/>
    <x v="212"/>
    <s v="Pollo"/>
    <n v="127007"/>
    <n v="127007"/>
    <n v="127006.39999999999"/>
    <n v="5.6635303565945199"/>
    <n v="5.6635303565945199"/>
    <n v="5.5869878494312104"/>
  </r>
  <r>
    <x v="2"/>
    <x v="401"/>
    <s v="03.2022"/>
    <x v="1"/>
    <x v="6"/>
    <s v="Filete"/>
    <s v="Filete c/Cabeza"/>
    <s v="1021398"/>
    <x v="25"/>
    <s v="Cerdo"/>
    <n v="48000"/>
    <n v="48000"/>
    <n v="39618.048000000003"/>
    <n v="3.3022291666666699"/>
    <n v="3.3022291666666699"/>
    <n v="3.1203671771007002"/>
  </r>
  <r>
    <x v="2"/>
    <x v="224"/>
    <s v="03.2022"/>
    <x v="1"/>
    <x v="6"/>
    <s v="Huesos"/>
    <s v="Huesos Cuarto Centra"/>
    <s v="1020822"/>
    <x v="213"/>
    <s v="Cerdo"/>
    <n v="0"/>
    <n v="0"/>
    <n v="24020"/>
    <n v="0"/>
    <n v="0"/>
    <n v="2.3221264612822599"/>
  </r>
  <r>
    <x v="2"/>
    <x v="448"/>
    <s v="03.2022"/>
    <x v="1"/>
    <x v="6"/>
    <s v="Huesos"/>
    <s v="Huesos Cuarto Centra"/>
    <s v="1020878"/>
    <x v="404"/>
    <s v="Cerdo"/>
    <n v="24000"/>
    <n v="24000"/>
    <m/>
    <n v="2.39258333333333"/>
    <n v="2.39258333333333"/>
    <m/>
  </r>
  <r>
    <x v="2"/>
    <x v="402"/>
    <s v="03.2022"/>
    <x v="1"/>
    <x v="6"/>
    <s v="Lomo"/>
    <s v="Lomo Centro"/>
    <s v="1023050"/>
    <x v="369"/>
    <s v="Cerdo"/>
    <n v="120000"/>
    <n v="120000"/>
    <n v="119985.05100000001"/>
    <n v="2.7232583333333298"/>
    <n v="2.7232583333333298"/>
    <n v="2.5252080727956701"/>
  </r>
  <r>
    <x v="2"/>
    <x v="225"/>
    <s v="03.2022"/>
    <x v="1"/>
    <x v="6"/>
    <s v="Menudencias"/>
    <s v="Menudencias Contre"/>
    <s v="1012532"/>
    <x v="214"/>
    <s v="Pollo"/>
    <n v="6900"/>
    <n v="6804"/>
    <n v="6804"/>
    <n v="1.2840579710144899"/>
    <n v="1.2840975896531499"/>
    <n v="1.2675146384479701"/>
  </r>
  <r>
    <x v="2"/>
    <x v="226"/>
    <s v="03.2022"/>
    <x v="1"/>
    <x v="6"/>
    <s v="Menudencias"/>
    <s v="Menudencias Pana"/>
    <s v="1012601"/>
    <x v="215"/>
    <s v="Pollo"/>
    <n v="210000"/>
    <n v="216998"/>
    <n v="216998.40900000001"/>
    <n v="0.67305714285714302"/>
    <n v="0.67305689453358997"/>
    <n v="0.68166640106564103"/>
  </r>
  <r>
    <x v="2"/>
    <x v="227"/>
    <s v="03.2022"/>
    <x v="1"/>
    <x v="6"/>
    <s v="Menudencias"/>
    <s v="Menudencias Cogote"/>
    <s v="1030735"/>
    <x v="216"/>
    <s v="Pavo"/>
    <n v="0"/>
    <n v="48000"/>
    <n v="47999.105000000003"/>
    <n v="0"/>
    <n v="1.6400208333333299"/>
    <n v="1.60632771173546"/>
  </r>
  <r>
    <x v="2"/>
    <x v="403"/>
    <s v="03.2022"/>
    <x v="1"/>
    <x v="6"/>
    <s v="Menudencias"/>
    <s v="Menudencias Hígado"/>
    <s v="1030745"/>
    <x v="370"/>
    <s v="Pavo"/>
    <n v="19289"/>
    <n v="24005"/>
    <n v="24004.511999999999"/>
    <n v="0.94457981232827004"/>
    <n v="0.94459487606748604"/>
    <n v="0.84541312899841503"/>
  </r>
  <r>
    <x v="2"/>
    <x v="228"/>
    <s v="03.2022"/>
    <x v="1"/>
    <x v="6"/>
    <s v="Panceta"/>
    <s v="Panceta s/Cuero"/>
    <s v="1021538"/>
    <x v="217"/>
    <s v="Cerdo"/>
    <n v="96000"/>
    <n v="96000"/>
    <n v="93813.005999999994"/>
    <n v="6.4290208333333299"/>
    <n v="6.4290208333333299"/>
    <n v="6.2164666048543404"/>
  </r>
  <r>
    <x v="2"/>
    <x v="230"/>
    <s v="03.2022"/>
    <x v="1"/>
    <x v="6"/>
    <s v="Pech"/>
    <s v="Pech Entera"/>
    <s v="1030321"/>
    <x v="219"/>
    <s v="Pavo"/>
    <m/>
    <n v="9984"/>
    <n v="6140.4679999999998"/>
    <m/>
    <n v="6.1200921474358996"/>
    <n v="6.0980461749821"/>
  </r>
  <r>
    <x v="2"/>
    <x v="231"/>
    <s v="03.2022"/>
    <x v="1"/>
    <x v="6"/>
    <s v="Pech"/>
    <s v="Pech Entera"/>
    <s v="1030360"/>
    <x v="220"/>
    <s v="Pavo"/>
    <m/>
    <n v="18016"/>
    <n v="13631.036"/>
    <m/>
    <n v="5.8998667850799302"/>
    <n v="6.0706752443468002"/>
  </r>
  <r>
    <x v="2"/>
    <x v="232"/>
    <s v="03.2022"/>
    <x v="1"/>
    <x v="6"/>
    <s v="Pech"/>
    <s v="Pech Entera"/>
    <s v="1030376"/>
    <x v="221"/>
    <s v="Pavo"/>
    <m/>
    <n v="9947"/>
    <n v="5605.5169999999998"/>
    <m/>
    <n v="6.1201367246406004"/>
    <n v="6.0980462105457898"/>
  </r>
  <r>
    <x v="2"/>
    <x v="233"/>
    <s v="03.2022"/>
    <x v="1"/>
    <x v="6"/>
    <s v="Pech"/>
    <s v="Pech Entera"/>
    <s v="1030783"/>
    <x v="222"/>
    <s v="Pavo"/>
    <n v="0"/>
    <n v="1315"/>
    <n v="1327.48"/>
    <n v="0"/>
    <n v="6.12091254752852"/>
    <n v="6.0980464489107202"/>
  </r>
  <r>
    <x v="2"/>
    <x v="234"/>
    <s v="03.2022"/>
    <x v="1"/>
    <x v="6"/>
    <s v="Pech"/>
    <s v="Pech Entera"/>
    <s v="1030784"/>
    <x v="223"/>
    <s v="Pavo"/>
    <m/>
    <n v="7244"/>
    <n v="7258.11"/>
    <m/>
    <n v="5.8996410822749903"/>
    <n v="6.0733593042816896"/>
  </r>
  <r>
    <x v="2"/>
    <x v="235"/>
    <s v="03.2022"/>
    <x v="1"/>
    <x v="6"/>
    <s v="Pech"/>
    <s v="Pech Entera"/>
    <s v="1030785"/>
    <x v="224"/>
    <s v="Pavo"/>
    <n v="24170"/>
    <n v="0"/>
    <m/>
    <n v="5.92101779064956"/>
    <n v="0"/>
    <m/>
  </r>
  <r>
    <x v="2"/>
    <x v="236"/>
    <s v="03.2022"/>
    <x v="1"/>
    <x v="6"/>
    <s v="Pech Desh"/>
    <s v="Pech Desh c/Piel"/>
    <s v="1030424"/>
    <x v="225"/>
    <s v="Pavo"/>
    <n v="11229"/>
    <n v="24000"/>
    <n v="23995.017"/>
    <n v="8.8535043191735703"/>
    <n v="8.8532916666666708"/>
    <n v="7.0424590989037403"/>
  </r>
  <r>
    <x v="2"/>
    <x v="237"/>
    <s v="03.2022"/>
    <x v="1"/>
    <x v="6"/>
    <s v="Pech Desh"/>
    <s v="Pech Desh Filete"/>
    <s v="1030505"/>
    <x v="226"/>
    <s v="Pavo"/>
    <n v="8029"/>
    <n v="9112"/>
    <n v="9112.1260000000002"/>
    <n v="5.2829742184580901"/>
    <n v="5.2830333625987702"/>
    <n v="5.6667834597546198"/>
  </r>
  <r>
    <x v="2"/>
    <x v="238"/>
    <s v="03.2022"/>
    <x v="1"/>
    <x v="6"/>
    <s v="Pech Desh"/>
    <s v="Pech Desh Filete"/>
    <s v="1030773"/>
    <x v="227"/>
    <s v="Pavo"/>
    <n v="24070"/>
    <n v="12000"/>
    <n v="11997.508"/>
    <n v="4.0702949729954296"/>
    <n v="4.0702499999999997"/>
    <n v="4.5077293717995399"/>
  </r>
  <r>
    <x v="2"/>
    <x v="239"/>
    <s v="03.2022"/>
    <x v="1"/>
    <x v="6"/>
    <s v="Pech Desh"/>
    <s v="Pech Desh s/Piel"/>
    <s v="1030379"/>
    <x v="228"/>
    <s v="Pavo"/>
    <n v="783711"/>
    <n v="744000"/>
    <n v="739412.41"/>
    <n v="9.0037501068633699"/>
    <n v="9.0037446236559102"/>
    <n v="8.6305589781756602"/>
  </r>
  <r>
    <x v="2"/>
    <x v="241"/>
    <s v="03.2022"/>
    <x v="1"/>
    <x v="6"/>
    <s v="Pech Desh"/>
    <s v="Pech Desh s/Piel"/>
    <s v="1030782"/>
    <x v="230"/>
    <s v="Pavo"/>
    <n v="12488"/>
    <n v="0"/>
    <m/>
    <n v="7.1337283792440704"/>
    <n v="0"/>
    <m/>
  </r>
  <r>
    <x v="2"/>
    <x v="242"/>
    <s v="03.2022"/>
    <x v="1"/>
    <x v="6"/>
    <s v="Pechuga"/>
    <s v="Pechuga Entera"/>
    <s v="1011120"/>
    <x v="231"/>
    <s v="Pollo"/>
    <n v="59875"/>
    <m/>
    <m/>
    <n v="2.9374697286012501"/>
    <m/>
    <m/>
  </r>
  <r>
    <x v="2"/>
    <x v="243"/>
    <s v="03.2022"/>
    <x v="1"/>
    <x v="6"/>
    <s v="Pechuga Desh"/>
    <s v="Pechuga Desh s/Piel"/>
    <s v="1010885"/>
    <x v="232"/>
    <s v="Pollo"/>
    <n v="4536"/>
    <n v="4853"/>
    <n v="5278.9740000000002"/>
    <n v="5.9969135802469102"/>
    <n v="4.3399958788378301"/>
    <n v="4.7370711051048904"/>
  </r>
  <r>
    <x v="2"/>
    <x v="449"/>
    <s v="03.2022"/>
    <x v="1"/>
    <x v="6"/>
    <s v="Pechuga Desh"/>
    <s v="Pechuga Desh s/Piel"/>
    <s v="1010886"/>
    <x v="405"/>
    <s v="Pollo"/>
    <n v="9979"/>
    <n v="9979"/>
    <m/>
    <n v="5.9969936867421598"/>
    <n v="5.9969936867421598"/>
    <m/>
  </r>
  <r>
    <x v="2"/>
    <x v="245"/>
    <s v="03.2022"/>
    <x v="1"/>
    <x v="6"/>
    <s v="Pechuga Desh"/>
    <s v="Pechuga Desh s/Piel"/>
    <s v="1010888"/>
    <x v="234"/>
    <s v="Pollo"/>
    <m/>
    <n v="2077"/>
    <n v="2077.4879999999998"/>
    <m/>
    <n v="4.3399133365430904"/>
    <n v="4.3005976448480103"/>
  </r>
  <r>
    <x v="2"/>
    <x v="246"/>
    <s v="03.2022"/>
    <x v="1"/>
    <x v="6"/>
    <s v="Pechuga Desh"/>
    <s v="Pechuga Desh s/Piel"/>
    <s v="1011250"/>
    <x v="235"/>
    <s v="Pollo"/>
    <m/>
    <n v="13968"/>
    <n v="13985.94"/>
    <m/>
    <n v="4.3399914089347096"/>
    <n v="4.3005974214103597"/>
  </r>
  <r>
    <x v="2"/>
    <x v="247"/>
    <s v="03.2022"/>
    <x v="1"/>
    <x v="6"/>
    <s v="Pechuga Desh"/>
    <s v="Pechuga Desh s/Piel"/>
    <s v="1011701"/>
    <x v="236"/>
    <s v="Pollo"/>
    <n v="181439"/>
    <n v="181439"/>
    <n v="181500"/>
    <n v="4.5391674336829499"/>
    <n v="4.5391674336829499"/>
    <n v="4.7415029057851203"/>
  </r>
  <r>
    <x v="2"/>
    <x v="248"/>
    <s v="03.2022"/>
    <x v="1"/>
    <x v="6"/>
    <s v="Pechuga Desh"/>
    <s v="Pechuga Desh s/Piel"/>
    <s v="1012038"/>
    <x v="237"/>
    <s v="Pollo"/>
    <m/>
    <n v="1941"/>
    <m/>
    <m/>
    <n v="0"/>
    <m/>
  </r>
  <r>
    <x v="2"/>
    <x v="249"/>
    <s v="03.2022"/>
    <x v="1"/>
    <x v="6"/>
    <s v="Pechuga Desh"/>
    <s v="Pechuga Desh s/Piel"/>
    <s v="1012107"/>
    <x v="238"/>
    <s v="Pollo"/>
    <n v="230771"/>
    <n v="230771"/>
    <n v="226070.38099999999"/>
    <n v="5.2500010833250297"/>
    <n v="5.2500010833250297"/>
    <n v="5.7679664219259204"/>
  </r>
  <r>
    <x v="2"/>
    <x v="250"/>
    <s v="03.2022"/>
    <x v="1"/>
    <x v="6"/>
    <s v="Pechuga Desh"/>
    <s v="Pechuga Desh s/Piel"/>
    <s v="1012108"/>
    <x v="239"/>
    <s v="Pollo"/>
    <n v="328975"/>
    <n v="328975"/>
    <n v="328854.55200000003"/>
    <n v="5.3600060794893203"/>
    <n v="5.3600060794893203"/>
    <n v="5.8960669822201499"/>
  </r>
  <r>
    <x v="2"/>
    <x v="251"/>
    <s v="03.2022"/>
    <x v="1"/>
    <x v="6"/>
    <s v="Pechuga Desh"/>
    <s v="Pechuga Desh s/Piel"/>
    <s v="1012109"/>
    <x v="240"/>
    <s v="Pollo"/>
    <n v="365987"/>
    <n v="365987"/>
    <n v="366411.61700000003"/>
    <n v="5.4700057652321004"/>
    <n v="5.4700057652321004"/>
    <n v="5.96475232525174"/>
  </r>
  <r>
    <x v="2"/>
    <x v="252"/>
    <s v="03.2022"/>
    <x v="1"/>
    <x v="6"/>
    <s v="Pechuga Desh"/>
    <s v="Pechuga Desh s/Piel"/>
    <s v="1012110"/>
    <x v="241"/>
    <s v="Pollo"/>
    <n v="51370"/>
    <n v="51370"/>
    <n v="32114.312999999998"/>
    <n v="5.3600350399065597"/>
    <n v="5.3600350399065597"/>
    <n v="5.9139207399516804"/>
  </r>
  <r>
    <x v="2"/>
    <x v="253"/>
    <s v="03.2022"/>
    <x v="1"/>
    <x v="6"/>
    <s v="Pechuga Desh"/>
    <s v="Pechuga Desh s/Piel"/>
    <s v="1012111"/>
    <x v="242"/>
    <s v="Pollo"/>
    <n v="31720"/>
    <n v="31720"/>
    <n v="32386.564999999999"/>
    <n v="5.3626103404791898"/>
    <n v="5.3626103404791898"/>
    <n v="5.9371406816375902"/>
  </r>
  <r>
    <x v="2"/>
    <x v="254"/>
    <s v="03.2022"/>
    <x v="1"/>
    <x v="6"/>
    <s v="Pechuga Desh"/>
    <s v="Pechuga Desh s/Piel"/>
    <s v="1012112"/>
    <x v="243"/>
    <s v="Pollo"/>
    <n v="5751"/>
    <n v="5751"/>
    <n v="7983.2190000000001"/>
    <n v="5.6998782820379104"/>
    <n v="5.6998782820379104"/>
    <n v="4.6370368143476997"/>
  </r>
  <r>
    <x v="2"/>
    <x v="255"/>
    <s v="03.2022"/>
    <x v="1"/>
    <x v="6"/>
    <s v="Pechuga Desh"/>
    <s v="Pechuga Desh s/Piel"/>
    <s v="1012145"/>
    <x v="244"/>
    <s v="Pollo"/>
    <n v="82276"/>
    <n v="60276"/>
    <n v="59923.101000000002"/>
    <n v="4.9215931741941796"/>
    <n v="4.9215774105780099"/>
    <n v="5.2851475493566298"/>
  </r>
  <r>
    <x v="2"/>
    <x v="256"/>
    <s v="03.2022"/>
    <x v="1"/>
    <x v="6"/>
    <s v="Pechuga Desh"/>
    <s v="Pechuga Desh s/Piel"/>
    <s v="1012160"/>
    <x v="245"/>
    <s v="Pollo"/>
    <n v="4445"/>
    <n v="44445"/>
    <n v="34473.232000000004"/>
    <n v="4.8116985376827897"/>
    <n v="4.8114298571267904"/>
    <n v="4.8766785719424304"/>
  </r>
  <r>
    <x v="2"/>
    <x v="257"/>
    <s v="03.2022"/>
    <x v="1"/>
    <x v="6"/>
    <s v="Pechuga Desh"/>
    <s v="Pechuga Desh s/Piel"/>
    <s v="1012167"/>
    <x v="246"/>
    <s v="Pollo"/>
    <n v="489655"/>
    <n v="501679"/>
    <n v="501678.45799999998"/>
    <n v="4.6465899459823801"/>
    <n v="4.6465907482673199"/>
    <n v="4.6630668973232998"/>
  </r>
  <r>
    <x v="2"/>
    <x v="450"/>
    <s v="03.2022"/>
    <x v="1"/>
    <x v="6"/>
    <s v="Pechuga Desh"/>
    <s v="Pechuga Desh s/Piel"/>
    <s v="1012399"/>
    <x v="406"/>
    <s v="Pollo"/>
    <n v="18144"/>
    <m/>
    <m/>
    <n v="5.0318011463844803"/>
    <m/>
    <m/>
  </r>
  <r>
    <x v="2"/>
    <x v="258"/>
    <s v="03.2022"/>
    <x v="1"/>
    <x v="6"/>
    <s v="Pechuga Desh"/>
    <s v="Pechuga Desh s/Piel"/>
    <s v="1012519"/>
    <x v="238"/>
    <s v="Pollo"/>
    <n v="30560"/>
    <n v="30560"/>
    <n v="30118.508000000002"/>
    <n v="5.7763743455497396"/>
    <n v="5.7763743455497396"/>
    <n v="6.0032145317424099"/>
  </r>
  <r>
    <x v="2"/>
    <x v="259"/>
    <s v="03.2022"/>
    <x v="1"/>
    <x v="6"/>
    <s v="Pechuga Desh"/>
    <s v="Pechuga Desh s/Piel"/>
    <s v="1012520"/>
    <x v="239"/>
    <s v="Pollo"/>
    <n v="89205"/>
    <n v="89205"/>
    <n v="88905.04"/>
    <n v="5.9363376492349103"/>
    <n v="5.9363376492349103"/>
    <n v="6.0034829341508598"/>
  </r>
  <r>
    <x v="2"/>
    <x v="260"/>
    <s v="03.2022"/>
    <x v="1"/>
    <x v="6"/>
    <s v="Pechuga Desh"/>
    <s v="Pechuga Desh s/Piel"/>
    <s v="1012521"/>
    <x v="240"/>
    <s v="Pollo"/>
    <n v="234987"/>
    <n v="234987"/>
    <n v="235325.30600000001"/>
    <n v="5.9299280385723501"/>
    <n v="5.9299280385723501"/>
    <n v="6.1149540360100501"/>
  </r>
  <r>
    <x v="2"/>
    <x v="261"/>
    <s v="03.2022"/>
    <x v="1"/>
    <x v="6"/>
    <s v="Pechuga Desh"/>
    <s v="Pechuga Desh s/Piel"/>
    <s v="1012522"/>
    <x v="241"/>
    <s v="Pollo"/>
    <n v="122021"/>
    <n v="122021"/>
    <n v="121926.058"/>
    <n v="5.97182452200851"/>
    <n v="5.97182452200851"/>
    <n v="5.9479550113889497"/>
  </r>
  <r>
    <x v="2"/>
    <x v="262"/>
    <s v="03.2022"/>
    <x v="1"/>
    <x v="6"/>
    <s v="Pechuga Desh"/>
    <s v="Pechuga Desh s/Piel"/>
    <s v="1012523"/>
    <x v="242"/>
    <s v="Pollo"/>
    <n v="35688"/>
    <n v="35688"/>
    <n v="35108.373"/>
    <n v="5.9547747141896403"/>
    <n v="5.9547747141896403"/>
    <n v="5.9294741086406901"/>
  </r>
  <r>
    <x v="2"/>
    <x v="263"/>
    <s v="03.2022"/>
    <x v="1"/>
    <x v="6"/>
    <s v="Pechuga Desh"/>
    <s v="Pechuga Desh s/Piel"/>
    <s v="1012524"/>
    <x v="243"/>
    <s v="Pollo"/>
    <n v="31888"/>
    <n v="31888"/>
    <n v="31933.228999999999"/>
    <n v="5.1399272453587601"/>
    <n v="5.1399272453587601"/>
    <n v="4.6370993205854596"/>
  </r>
  <r>
    <x v="2"/>
    <x v="264"/>
    <s v="03.2022"/>
    <x v="1"/>
    <x v="6"/>
    <s v="Pechuga Desh"/>
    <s v="Pechuga Desh s/Piel"/>
    <s v="1012694"/>
    <x v="247"/>
    <s v="Pollo"/>
    <n v="49589"/>
    <n v="49589"/>
    <n v="54431.360000000001"/>
    <n v="6.5674242271471499"/>
    <n v="6.5674242271471499"/>
    <n v="6.3556903777528202"/>
  </r>
  <r>
    <x v="2"/>
    <x v="267"/>
    <s v="03.2022"/>
    <x v="1"/>
    <x v="6"/>
    <s v="Prolijado"/>
    <s v="Prolijado Malaya"/>
    <s v="1022619"/>
    <x v="250"/>
    <s v="Cerdo"/>
    <n v="4165"/>
    <n v="4627"/>
    <n v="5319.7669999999998"/>
    <n v="7.2098439375750303"/>
    <n v="7.2096390749946"/>
    <n v="6.6428243755788596"/>
  </r>
  <r>
    <x v="2"/>
    <x v="268"/>
    <s v="03.2022"/>
    <x v="1"/>
    <x v="6"/>
    <s v="Recortes"/>
    <s v="Recortes Estándar"/>
    <s v="1030370"/>
    <x v="251"/>
    <s v="Pavo"/>
    <n v="13814"/>
    <n v="15242"/>
    <n v="15241.656999999999"/>
    <n v="4.0912118141016398"/>
    <n v="4.09119538118357"/>
    <n v="4.0633667389313404"/>
  </r>
  <r>
    <x v="2"/>
    <x v="451"/>
    <s v="03.2022"/>
    <x v="1"/>
    <x v="6"/>
    <s v="Subprod"/>
    <s v="Subprod Visceras"/>
    <s v="1021260"/>
    <x v="407"/>
    <s v="Cerdo"/>
    <n v="0"/>
    <n v="48000"/>
    <n v="47990.034"/>
    <n v="0"/>
    <n v="0"/>
    <n v="0.538937519819219"/>
  </r>
  <r>
    <x v="2"/>
    <x v="269"/>
    <s v="03.2022"/>
    <x v="1"/>
    <x v="6"/>
    <s v="Subprod"/>
    <s v="Subprod Visceras"/>
    <s v="1023190"/>
    <x v="252"/>
    <s v="Cerdo"/>
    <n v="240000"/>
    <n v="237229"/>
    <n v="237228.571"/>
    <n v="0.695025"/>
    <n v="0.69502042330406499"/>
    <n v="0.72101318479046095"/>
  </r>
  <r>
    <x v="2"/>
    <x v="433"/>
    <s v="03.2022"/>
    <x v="1"/>
    <x v="7"/>
    <s v="Ala"/>
    <s v="Ala Punta"/>
    <s v="1030788"/>
    <x v="392"/>
    <s v="Pavo"/>
    <m/>
    <m/>
    <n v="3000"/>
    <m/>
    <m/>
    <n v="0.25833333333333303"/>
  </r>
  <r>
    <x v="2"/>
    <x v="0"/>
    <s v="03.2022"/>
    <x v="1"/>
    <x v="7"/>
    <s v="Ala"/>
    <s v="Ala Trutro"/>
    <s v="1030332"/>
    <x v="0"/>
    <s v="Pavo"/>
    <m/>
    <m/>
    <n v="27000"/>
    <m/>
    <m/>
    <n v="1.2231481481481501"/>
  </r>
  <r>
    <x v="2"/>
    <x v="1"/>
    <s v="03.2022"/>
    <x v="1"/>
    <x v="7"/>
    <s v="Cazuela"/>
    <s v="Cazuela Espinazo"/>
    <s v="1011042"/>
    <x v="1"/>
    <s v="Pollo"/>
    <m/>
    <m/>
    <n v="24000"/>
    <m/>
    <m/>
    <n v="0.11"/>
  </r>
  <r>
    <x v="2"/>
    <x v="270"/>
    <s v="03.2022"/>
    <x v="1"/>
    <x v="7"/>
    <s v="Filete"/>
    <s v="Filete c/Cabeza"/>
    <s v="1020853"/>
    <x v="25"/>
    <s v="Cerdo"/>
    <n v="120000"/>
    <n v="120000"/>
    <n v="120000"/>
    <n v="4.3528583333333302"/>
    <n v="4.3528583333333302"/>
    <n v="3.5941967199999998"/>
  </r>
  <r>
    <x v="2"/>
    <x v="274"/>
    <s v="03.2022"/>
    <x v="1"/>
    <x v="7"/>
    <s v="Menudencias"/>
    <s v="Menudencias Corazón"/>
    <s v="1012730"/>
    <x v="256"/>
    <s v="Pollo"/>
    <n v="30503"/>
    <n v="30503"/>
    <n v="43203"/>
    <n v="0.600006556732125"/>
    <n v="0.600006556732125"/>
    <n v="0.44008714672592197"/>
  </r>
  <r>
    <x v="2"/>
    <x v="406"/>
    <s v="03.2022"/>
    <x v="1"/>
    <x v="7"/>
    <s v="Paleta"/>
    <s v="Paleta Pulpa"/>
    <s v="1023353"/>
    <x v="259"/>
    <s v="Cerdo"/>
    <n v="43200"/>
    <n v="43200"/>
    <n v="40000"/>
    <n v="2.6021990740740701"/>
    <n v="2.6021990740740701"/>
    <n v="1.5379075"/>
  </r>
  <r>
    <x v="2"/>
    <x v="278"/>
    <s v="03.2022"/>
    <x v="1"/>
    <x v="7"/>
    <s v="Pech Desh"/>
    <s v="Pech Desh s/Piel"/>
    <s v="1030265"/>
    <x v="260"/>
    <s v="Pavo"/>
    <n v="5214"/>
    <n v="43200"/>
    <n v="43200"/>
    <n v="4.7000383582662097"/>
    <n v="5.4"/>
    <n v="5.1392340740740696"/>
  </r>
  <r>
    <x v="2"/>
    <x v="279"/>
    <s v="03.2022"/>
    <x v="1"/>
    <x v="7"/>
    <s v="Pechuga Desh"/>
    <s v="Pechuga Desh s/Piel"/>
    <s v="1011748"/>
    <x v="261"/>
    <s v="Pollo"/>
    <m/>
    <m/>
    <n v="22800"/>
    <m/>
    <m/>
    <n v="3.2979343771929801"/>
  </r>
  <r>
    <x v="2"/>
    <x v="452"/>
    <s v="03.2022"/>
    <x v="1"/>
    <x v="7"/>
    <s v="Subprod"/>
    <s v="Subprod Tripa"/>
    <s v="1023264"/>
    <x v="408"/>
    <s v="Cerdo"/>
    <m/>
    <m/>
    <n v="18759"/>
    <m/>
    <m/>
    <n v="10.52"/>
  </r>
  <r>
    <x v="2"/>
    <x v="453"/>
    <s v="03.2022"/>
    <x v="1"/>
    <x v="7"/>
    <s v="Subprod"/>
    <s v="Subprod Visceras"/>
    <s v="1022304"/>
    <x v="409"/>
    <s v="Cerdo"/>
    <n v="20000"/>
    <n v="20000"/>
    <n v="20000"/>
    <n v="3.7468499999999998"/>
    <n v="3.7468499999999998"/>
    <n v="3.0528454100000002"/>
  </r>
  <r>
    <x v="2"/>
    <x v="72"/>
    <s v="03.2022"/>
    <x v="1"/>
    <x v="7"/>
    <s v="Trutro"/>
    <s v="Trutro Largo"/>
    <s v="1030224"/>
    <x v="71"/>
    <s v="Pavo"/>
    <m/>
    <m/>
    <n v="168000"/>
    <m/>
    <m/>
    <n v="1.4128571428571399"/>
  </r>
  <r>
    <x v="2"/>
    <x v="6"/>
    <s v="03.2022"/>
    <x v="1"/>
    <x v="7"/>
    <s v="Varios"/>
    <s v="Varios Carcasa"/>
    <s v="1030355"/>
    <x v="6"/>
    <s v="Pavo"/>
    <m/>
    <m/>
    <n v="18000"/>
    <m/>
    <m/>
    <n v="0.80833333333333302"/>
  </r>
  <r>
    <x v="2"/>
    <x v="282"/>
    <s v="03.2022"/>
    <x v="1"/>
    <x v="8"/>
    <s v="Ala"/>
    <s v="Ala Trutro"/>
    <s v="1012278"/>
    <x v="263"/>
    <s v="Pollo"/>
    <n v="24000"/>
    <n v="24000"/>
    <n v="20520"/>
    <n v="4.0999999999999996"/>
    <n v="4.0999999999999996"/>
    <n v="4.0683482504873298"/>
  </r>
  <r>
    <x v="2"/>
    <x v="368"/>
    <s v="03.2022"/>
    <x v="1"/>
    <x v="8"/>
    <s v="Carne Recuperada"/>
    <s v="Carne Recuperada ADM"/>
    <s v="1012764"/>
    <x v="341"/>
    <s v="Pollo"/>
    <n v="192000"/>
    <n v="192000"/>
    <m/>
    <n v="0.53108333333333302"/>
    <n v="0.53108333333333302"/>
    <m/>
  </r>
  <r>
    <x v="2"/>
    <x v="284"/>
    <s v="03.2022"/>
    <x v="1"/>
    <x v="8"/>
    <s v="Cueros"/>
    <s v="Cuero Forro"/>
    <s v="1021270"/>
    <x v="117"/>
    <s v="Cerdo"/>
    <n v="96000"/>
    <n v="96000"/>
    <n v="96000"/>
    <n v="0.62638541666666703"/>
    <n v="0.62638541666666703"/>
    <n v="0.61648847916666705"/>
  </r>
  <r>
    <x v="2"/>
    <x v="285"/>
    <s v="03.2022"/>
    <x v="1"/>
    <x v="8"/>
    <s v="Cueros"/>
    <s v="Cuero Forro"/>
    <s v="1021272"/>
    <x v="265"/>
    <s v="Cerdo"/>
    <n v="312000"/>
    <n v="312000"/>
    <n v="312000"/>
    <n v="0.68357371794871802"/>
    <n v="0.68357371794871802"/>
    <n v="0.67623428653846196"/>
  </r>
  <r>
    <x v="2"/>
    <x v="409"/>
    <s v="03.2022"/>
    <x v="1"/>
    <x v="8"/>
    <s v="Cueros"/>
    <s v="Cuero Mixto"/>
    <s v="1021596"/>
    <x v="19"/>
    <s v="Cerdo"/>
    <n v="72000"/>
    <n v="96000"/>
    <n v="72000"/>
    <n v="0.62638888888888899"/>
    <n v="0.62638541666666703"/>
    <n v="0.62714907638888895"/>
  </r>
  <r>
    <x v="2"/>
    <x v="410"/>
    <s v="03.2022"/>
    <x v="1"/>
    <x v="8"/>
    <s v="Filete"/>
    <s v="Filete"/>
    <s v="1012725"/>
    <x v="373"/>
    <s v="Pollo"/>
    <n v="12000"/>
    <n v="12000"/>
    <n v="12000"/>
    <n v="4.53"/>
    <n v="4.53"/>
    <n v="4.4924440333333298"/>
  </r>
  <r>
    <x v="2"/>
    <x v="287"/>
    <s v="03.2022"/>
    <x v="1"/>
    <x v="8"/>
    <s v="Grasas"/>
    <s v="Grasa Gordura"/>
    <s v="1021555"/>
    <x v="267"/>
    <s v="Cerdo"/>
    <n v="192000"/>
    <n v="192000"/>
    <n v="192000"/>
    <n v="0.72442187499999999"/>
    <n v="0.72442187499999999"/>
    <n v="0.70876535416666597"/>
  </r>
  <r>
    <x v="2"/>
    <x v="288"/>
    <s v="03.2022"/>
    <x v="1"/>
    <x v="8"/>
    <s v="Grasas"/>
    <s v="Grasa Gordura"/>
    <s v="1021874"/>
    <x v="33"/>
    <s v="Cerdo"/>
    <n v="312000"/>
    <n v="312000"/>
    <n v="312000"/>
    <n v="0.82246153846153802"/>
    <n v="0.82246153846153802"/>
    <n v="0.81134947852564099"/>
  </r>
  <r>
    <x v="2"/>
    <x v="289"/>
    <s v="03.2022"/>
    <x v="1"/>
    <x v="8"/>
    <s v="Grasas"/>
    <s v="Grasa Interior"/>
    <s v="1023302"/>
    <x v="36"/>
    <s v="Cerdo"/>
    <n v="432000"/>
    <n v="432000"/>
    <n v="432000"/>
    <n v="0.797953703703704"/>
    <n v="0.797953703703704"/>
    <n v="0.79866734143518503"/>
  </r>
  <r>
    <x v="2"/>
    <x v="454"/>
    <s v="03.2022"/>
    <x v="1"/>
    <x v="8"/>
    <s v="Huesos"/>
    <s v="Huesos Cuarto Centra"/>
    <s v="1022854"/>
    <x v="410"/>
    <s v="Cerdo"/>
    <n v="48000"/>
    <n v="48000"/>
    <n v="48000"/>
    <n v="2.6361875000000001"/>
    <n v="2.6361875000000001"/>
    <n v="2.6284208312500001"/>
  </r>
  <r>
    <x v="2"/>
    <x v="455"/>
    <s v="03.2022"/>
    <x v="1"/>
    <x v="8"/>
    <s v="Muestra"/>
    <s v="Muestra"/>
    <s v="1022822"/>
    <x v="411"/>
    <s v="Cerdo"/>
    <m/>
    <m/>
    <n v="20"/>
    <m/>
    <m/>
    <n v="4.3319999999999997E-2"/>
  </r>
  <r>
    <x v="2"/>
    <x v="413"/>
    <s v="03.2022"/>
    <x v="1"/>
    <x v="8"/>
    <s v="Pech Desh"/>
    <s v="Pech Desh Filete"/>
    <s v="1030792"/>
    <x v="375"/>
    <s v="Pavo"/>
    <n v="12000"/>
    <n v="0"/>
    <m/>
    <n v="0"/>
    <n v="0"/>
    <m/>
  </r>
  <r>
    <x v="2"/>
    <x v="456"/>
    <s v="03.2022"/>
    <x v="1"/>
    <x v="8"/>
    <s v="Pech Desh"/>
    <s v="Pech Desh s/Piel"/>
    <s v="1030327"/>
    <x v="412"/>
    <s v="Pavo"/>
    <n v="0"/>
    <n v="24000"/>
    <n v="20000"/>
    <n v="0"/>
    <n v="0"/>
    <n v="8.8811251999999996"/>
  </r>
  <r>
    <x v="2"/>
    <x v="290"/>
    <s v="03.2022"/>
    <x v="1"/>
    <x v="8"/>
    <s v="Pech Desh"/>
    <s v="Pech Desh s/Piel"/>
    <s v="1030337"/>
    <x v="268"/>
    <s v="Pavo"/>
    <n v="120000"/>
    <n v="120000"/>
    <n v="120000"/>
    <n v="9.7834749999999993"/>
    <n v="9.7835000000000001"/>
    <n v="9.7108772741666591"/>
  </r>
  <r>
    <x v="2"/>
    <x v="291"/>
    <s v="03.2022"/>
    <x v="1"/>
    <x v="8"/>
    <s v="Pechuga"/>
    <s v="Pechuga Entera"/>
    <s v="1012534"/>
    <x v="269"/>
    <s v="Pollo"/>
    <n v="408000"/>
    <n v="408000"/>
    <n v="400000"/>
    <n v="2.8595147058823498"/>
    <n v="2.8595147058823498"/>
    <n v="2.8568461472500002"/>
  </r>
  <r>
    <x v="2"/>
    <x v="49"/>
    <s v="03.2022"/>
    <x v="1"/>
    <x v="8"/>
    <s v="Pechuga Desh"/>
    <s v="Pechuga Desh s/Piel"/>
    <s v="1011047"/>
    <x v="48"/>
    <s v="Pollo"/>
    <m/>
    <n v="24000"/>
    <n v="22800"/>
    <m/>
    <n v="0"/>
    <n v="4.0026749824561403"/>
  </r>
  <r>
    <x v="2"/>
    <x v="292"/>
    <s v="03.2022"/>
    <x v="1"/>
    <x v="8"/>
    <s v="Pechuga Desh"/>
    <s v="Pechuga Desh s/Piel"/>
    <s v="1011127"/>
    <x v="270"/>
    <s v="Pollo"/>
    <n v="1440000"/>
    <n v="1416000"/>
    <n v="1424600"/>
    <n v="4.0016708333333302"/>
    <n v="4.0016709039547997"/>
    <n v="3.97675102541064"/>
  </r>
  <r>
    <x v="2"/>
    <x v="415"/>
    <s v="03.2022"/>
    <x v="1"/>
    <x v="8"/>
    <s v="Pierna"/>
    <s v="Pierna Pulpa"/>
    <s v="1023324"/>
    <x v="300"/>
    <s v="Cerdo"/>
    <m/>
    <n v="120000"/>
    <n v="120006"/>
    <m/>
    <n v="2.04"/>
    <n v="2.0084717964101801"/>
  </r>
  <r>
    <x v="2"/>
    <x v="295"/>
    <s v="03.2022"/>
    <x v="1"/>
    <x v="8"/>
    <s v="Recortes"/>
    <s v="Recortes No Magro"/>
    <s v="1023319"/>
    <x v="273"/>
    <s v="Cerdo"/>
    <n v="24000"/>
    <n v="24000"/>
    <n v="24000"/>
    <n v="1.55775"/>
    <n v="1.55775"/>
    <n v="1.5596574291666701"/>
  </r>
  <r>
    <x v="2"/>
    <x v="457"/>
    <s v="03.2022"/>
    <x v="1"/>
    <x v="8"/>
    <s v="Recortes"/>
    <s v="Recortes No Magro"/>
    <s v="1023343"/>
    <x v="413"/>
    <s v="Cerdo"/>
    <n v="240000"/>
    <n v="240000"/>
    <n v="240000"/>
    <n v="1.11657916666667"/>
    <n v="1.11657916666667"/>
    <n v="1.11554842125"/>
  </r>
  <r>
    <x v="2"/>
    <x v="296"/>
    <s v="03.2022"/>
    <x v="1"/>
    <x v="8"/>
    <s v="Subprod"/>
    <s v="Subprod Visceras"/>
    <s v="1022907"/>
    <x v="274"/>
    <s v="Cerdo"/>
    <n v="96000"/>
    <n v="96000"/>
    <n v="42500"/>
    <n v="0.43030208333333297"/>
    <n v="0.43030208333333297"/>
    <n v="0.43775668705882398"/>
  </r>
  <r>
    <x v="2"/>
    <x v="458"/>
    <s v="03.2022"/>
    <x v="1"/>
    <x v="8"/>
    <s v="Subprod"/>
    <s v="Subprod Visceras"/>
    <s v="1023383"/>
    <x v="414"/>
    <s v="Cerdo"/>
    <m/>
    <m/>
    <n v="53504"/>
    <m/>
    <m/>
    <n v="0.45057157408791898"/>
  </r>
  <r>
    <x v="2"/>
    <x v="297"/>
    <s v="03.2022"/>
    <x v="1"/>
    <x v="8"/>
    <s v="Trutro Desh"/>
    <s v="Trutro Desh Corto"/>
    <s v="1030658"/>
    <x v="275"/>
    <s v="Pavo"/>
    <n v="312000"/>
    <n v="312000"/>
    <n v="312000"/>
    <n v="4.0972019230769199"/>
    <n v="4.09720833333333"/>
    <n v="4.07234643269231"/>
  </r>
  <r>
    <x v="2"/>
    <x v="377"/>
    <s v="03.2022"/>
    <x v="1"/>
    <x v="1"/>
    <s v="Menudencias"/>
    <s v="Menudencias Corazón"/>
    <s v="1012342"/>
    <x v="42"/>
    <s v="Pollo"/>
    <n v="2358"/>
    <n v="2358"/>
    <m/>
    <n v="0"/>
    <n v="0"/>
    <m/>
  </r>
  <r>
    <x v="2"/>
    <x v="43"/>
    <s v="03.2022"/>
    <x v="1"/>
    <x v="1"/>
    <s v="Menudencias"/>
    <s v="Menudencias Corazón"/>
    <s v="1012362"/>
    <x v="42"/>
    <s v="Pollo"/>
    <n v="16610"/>
    <n v="24000"/>
    <m/>
    <n v="0.6"/>
    <n v="0.6"/>
    <m/>
  </r>
  <r>
    <x v="2"/>
    <x v="378"/>
    <s v="03.2022"/>
    <x v="1"/>
    <x v="1"/>
    <s v="Menudencias"/>
    <s v="Menudencias Pana"/>
    <s v="1012763"/>
    <x v="348"/>
    <s v="Pollo"/>
    <m/>
    <n v="24000"/>
    <m/>
    <m/>
    <n v="0.79"/>
    <m/>
  </r>
  <r>
    <x v="2"/>
    <x v="292"/>
    <s v="03.2022"/>
    <x v="1"/>
    <x v="1"/>
    <s v="Pechuga Desh"/>
    <s v="Pechuga Desh s/Piel"/>
    <s v="1011127"/>
    <x v="270"/>
    <s v="Pollo"/>
    <n v="24000"/>
    <m/>
    <m/>
    <n v="3.75"/>
    <m/>
    <m/>
  </r>
  <r>
    <x v="2"/>
    <x v="50"/>
    <s v="03.2022"/>
    <x v="1"/>
    <x v="1"/>
    <s v="Pechuga Desh"/>
    <s v="Pechuga Desh s/Piel"/>
    <s v="1012552"/>
    <x v="49"/>
    <s v="Pollo"/>
    <n v="27457"/>
    <n v="27457"/>
    <m/>
    <n v="4.0595476563353596"/>
    <n v="4.0595476563353596"/>
    <m/>
  </r>
  <r>
    <x v="2"/>
    <x v="63"/>
    <s v="03.2022"/>
    <x v="1"/>
    <x v="1"/>
    <s v="Reproductor"/>
    <s v="Reproductor Gallina"/>
    <s v="1012208"/>
    <x v="62"/>
    <s v="Pollo"/>
    <n v="24000"/>
    <n v="30000"/>
    <m/>
    <n v="1.39"/>
    <n v="1.39"/>
    <m/>
  </r>
  <r>
    <x v="2"/>
    <x v="75"/>
    <s v="03.2022"/>
    <x v="1"/>
    <x v="2"/>
    <s v="Carne Recuperada"/>
    <s v="Carne Recuperada Pul"/>
    <s v="1012612"/>
    <x v="74"/>
    <s v="Pollo"/>
    <n v="900000"/>
    <n v="900000"/>
    <m/>
    <n v="0.50151333333333303"/>
    <n v="0.50151333333333303"/>
    <m/>
  </r>
  <r>
    <x v="2"/>
    <x v="114"/>
    <s v="03.2022"/>
    <x v="1"/>
    <x v="4"/>
    <s v="Ala"/>
    <s v="Ala Centro"/>
    <s v="1011586"/>
    <x v="110"/>
    <s v="Pollo"/>
    <m/>
    <m/>
    <n v="48000"/>
    <m/>
    <m/>
    <n v="2.4977909166666699"/>
  </r>
  <r>
    <x v="2"/>
    <x v="459"/>
    <s v="03.2022"/>
    <x v="1"/>
    <x v="4"/>
    <s v="Ala"/>
    <s v="Ala Centro"/>
    <s v="1012451"/>
    <x v="415"/>
    <s v="Pollo"/>
    <m/>
    <n v="40000"/>
    <n v="45585"/>
    <m/>
    <n v="0"/>
    <n v="3.6347166063398002"/>
  </r>
  <r>
    <x v="2"/>
    <x v="115"/>
    <s v="03.2022"/>
    <x v="1"/>
    <x v="4"/>
    <s v="Ala"/>
    <s v="Ala Centro"/>
    <s v="1012452"/>
    <x v="111"/>
    <s v="Pollo"/>
    <n v="36000"/>
    <n v="6000"/>
    <m/>
    <n v="2.6105833333333299"/>
    <n v="2.61066666666667"/>
    <m/>
  </r>
  <r>
    <x v="2"/>
    <x v="118"/>
    <s v="03.2022"/>
    <x v="1"/>
    <x v="4"/>
    <s v="Ala"/>
    <s v="Ala Centro-Punta"/>
    <s v="1012455"/>
    <x v="114"/>
    <s v="Pollo"/>
    <m/>
    <m/>
    <n v="72000"/>
    <m/>
    <m/>
    <n v="2.10565035416667"/>
  </r>
  <r>
    <x v="2"/>
    <x v="119"/>
    <s v="03.2022"/>
    <x v="1"/>
    <x v="4"/>
    <s v="Ala"/>
    <s v="Ala Punta"/>
    <s v="1012434"/>
    <x v="115"/>
    <s v="Pollo"/>
    <n v="27400"/>
    <n v="27400"/>
    <n v="24000"/>
    <n v="0.29872262773722602"/>
    <n v="0.29872262773722602"/>
    <n v="0.40626627916666702"/>
  </r>
  <r>
    <x v="2"/>
    <x v="416"/>
    <s v="03.2022"/>
    <x v="1"/>
    <x v="4"/>
    <s v="Ala"/>
    <s v="Ala Centro Punta"/>
    <s v="1030566"/>
    <x v="377"/>
    <s v="Pavo"/>
    <n v="24000"/>
    <n v="26128"/>
    <n v="24000"/>
    <n v="2.1820416666666702"/>
    <n v="2.1820269442743401"/>
    <n v="2.10565035416667"/>
  </r>
  <r>
    <x v="2"/>
    <x v="298"/>
    <s v="03.2022"/>
    <x v="1"/>
    <x v="4"/>
    <s v="Ala"/>
    <s v="Ala Centro Punta"/>
    <s v="1030685"/>
    <x v="276"/>
    <s v="Pavo"/>
    <n v="144000"/>
    <n v="161674"/>
    <n v="144000"/>
    <n v="3.82701388888889"/>
    <n v="3.8270222794017599"/>
    <n v="3.6742717312500002"/>
  </r>
  <r>
    <x v="2"/>
    <x v="299"/>
    <s v="03.2022"/>
    <x v="1"/>
    <x v="4"/>
    <s v="Cabeza"/>
    <s v="Cabeza Derivados"/>
    <s v="1022033"/>
    <x v="277"/>
    <s v="Cerdo"/>
    <n v="48000"/>
    <n v="48000"/>
    <n v="48000"/>
    <n v="5.1223333333333301"/>
    <n v="5.1223333333333301"/>
    <n v="4.5879860562500001"/>
  </r>
  <r>
    <x v="2"/>
    <x v="300"/>
    <s v="03.2022"/>
    <x v="1"/>
    <x v="4"/>
    <s v="Cabeza"/>
    <s v="Cabeza Entera"/>
    <s v="1021739"/>
    <x v="278"/>
    <s v="Cerdo"/>
    <n v="24000"/>
    <n v="24000"/>
    <n v="24000"/>
    <n v="0.460166666666667"/>
    <n v="0.460166666666667"/>
    <n v="0.66762660416666697"/>
  </r>
  <r>
    <x v="2"/>
    <x v="301"/>
    <s v="03.2022"/>
    <x v="1"/>
    <x v="4"/>
    <s v="Cabeza"/>
    <s v="Cabeza Entera"/>
    <s v="1022212"/>
    <x v="279"/>
    <s v="Cerdo"/>
    <n v="744000"/>
    <n v="744000"/>
    <n v="744001"/>
    <n v="1.18834408602151"/>
    <n v="1.18834408602151"/>
    <n v="1.2476378284437799"/>
  </r>
  <r>
    <x v="2"/>
    <x v="302"/>
    <s v="03.2022"/>
    <x v="1"/>
    <x v="4"/>
    <s v="Cabeza"/>
    <s v="Cabeza Entera"/>
    <s v="1022639"/>
    <x v="280"/>
    <s v="Cerdo"/>
    <n v="1056000"/>
    <n v="1056000"/>
    <n v="1056000"/>
    <n v="1.11817803030303"/>
    <n v="1.11817803030303"/>
    <n v="1.18891119725379"/>
  </r>
  <r>
    <x v="2"/>
    <x v="417"/>
    <s v="03.2022"/>
    <x v="1"/>
    <x v="4"/>
    <s v="Cabeza"/>
    <s v="Cabeza Entera"/>
    <s v="1022640"/>
    <x v="378"/>
    <s v="Cerdo"/>
    <n v="96000"/>
    <n v="96000"/>
    <n v="96000"/>
    <n v="1.04644791666667"/>
    <n v="1.04644791666667"/>
    <n v="1.0549461333333301"/>
  </r>
  <r>
    <x v="2"/>
    <x v="120"/>
    <s v="03.2022"/>
    <x v="1"/>
    <x v="4"/>
    <s v="Chuleta"/>
    <s v="Chuleta Cazuela"/>
    <s v="1022414"/>
    <x v="116"/>
    <s v="Cerdo"/>
    <m/>
    <m/>
    <n v="96000"/>
    <m/>
    <m/>
    <n v="0.73300151354166698"/>
  </r>
  <r>
    <x v="2"/>
    <x v="121"/>
    <s v="03.2022"/>
    <x v="1"/>
    <x v="4"/>
    <s v="Cueros"/>
    <s v="Cuero Forro"/>
    <s v="1023034"/>
    <x v="117"/>
    <s v="Cerdo"/>
    <n v="216000"/>
    <n v="216000"/>
    <n v="144000"/>
    <n v="0.30112962962963002"/>
    <n v="0.30112962962963002"/>
    <n v="0.40626099999999998"/>
  </r>
  <r>
    <x v="2"/>
    <x v="122"/>
    <s v="03.2022"/>
    <x v="1"/>
    <x v="4"/>
    <s v="Cueros"/>
    <s v="Cuero Mixto"/>
    <s v="1022417"/>
    <x v="118"/>
    <s v="Cerdo"/>
    <n v="0"/>
    <n v="0"/>
    <n v="24000"/>
    <n v="0"/>
    <n v="0"/>
    <n v="0.53684643333333304"/>
  </r>
  <r>
    <x v="2"/>
    <x v="123"/>
    <s v="03.2022"/>
    <x v="1"/>
    <x v="4"/>
    <s v="Cueros"/>
    <s v="Cuero Mixto"/>
    <s v="1023306"/>
    <x v="118"/>
    <s v="Cerdo"/>
    <n v="336000"/>
    <n v="336000"/>
    <n v="168000"/>
    <n v="0.68782440476190498"/>
    <n v="0.68782440476190498"/>
    <n v="0.77227359880952395"/>
  </r>
  <r>
    <x v="2"/>
    <x v="418"/>
    <s v="03.2022"/>
    <x v="1"/>
    <x v="4"/>
    <s v="Filete"/>
    <s v="Filete c/Cabeza"/>
    <s v="1022936"/>
    <x v="25"/>
    <s v="Cerdo"/>
    <n v="48000"/>
    <n v="48000"/>
    <n v="48000"/>
    <n v="1.90404166666667"/>
    <n v="1.90404166666667"/>
    <n v="1.9748701791666701"/>
  </r>
  <r>
    <x v="2"/>
    <x v="125"/>
    <s v="03.2022"/>
    <x v="1"/>
    <x v="4"/>
    <s v="Grasas"/>
    <s v="Grasa Gordura"/>
    <s v="1022541"/>
    <x v="120"/>
    <s v="Cerdo"/>
    <m/>
    <m/>
    <n v="24000"/>
    <m/>
    <m/>
    <n v="0.66762660416666697"/>
  </r>
  <r>
    <x v="2"/>
    <x v="126"/>
    <s v="03.2022"/>
    <x v="1"/>
    <x v="4"/>
    <s v="Grasas"/>
    <s v="Grasa Gordura"/>
    <s v="1022856"/>
    <x v="121"/>
    <s v="Cerdo"/>
    <m/>
    <m/>
    <n v="96000"/>
    <m/>
    <m/>
    <n v="0.66762660416666697"/>
  </r>
  <r>
    <x v="2"/>
    <x v="305"/>
    <s v="03.2022"/>
    <x v="1"/>
    <x v="4"/>
    <s v="Huesos"/>
    <s v="Huesos Cuarto Centra"/>
    <s v="1021767"/>
    <x v="283"/>
    <s v="Cerdo"/>
    <n v="456000"/>
    <n v="456000"/>
    <n v="456000"/>
    <n v="1.2179692982456101"/>
    <n v="1.2179692982456101"/>
    <n v="1.25074645197368"/>
  </r>
  <r>
    <x v="2"/>
    <x v="306"/>
    <s v="03.2022"/>
    <x v="1"/>
    <x v="4"/>
    <s v="Huesos"/>
    <s v="Huesos Cuarto Centra"/>
    <s v="1022099"/>
    <x v="284"/>
    <s v="Cerdo"/>
    <n v="216000"/>
    <n v="216000"/>
    <n v="216650"/>
    <n v="1.40352314814815"/>
    <n v="1.40352314814815"/>
    <n v="1.3810873953381"/>
  </r>
  <r>
    <x v="2"/>
    <x v="130"/>
    <s v="03.2022"/>
    <x v="1"/>
    <x v="4"/>
    <s v="Huesos"/>
    <s v="Huesos Cuarto Centra"/>
    <s v="1022186"/>
    <x v="122"/>
    <s v="Cerdo"/>
    <m/>
    <m/>
    <n v="24000"/>
    <m/>
    <m/>
    <n v="0.92918701666666703"/>
  </r>
  <r>
    <x v="2"/>
    <x v="131"/>
    <s v="03.2022"/>
    <x v="1"/>
    <x v="4"/>
    <s v="Huesos"/>
    <s v="Huesos Cuarto Centra"/>
    <s v="1022378"/>
    <x v="123"/>
    <s v="Cerdo"/>
    <m/>
    <m/>
    <n v="24000"/>
    <m/>
    <m/>
    <n v="1.5799788833333299"/>
  </r>
  <r>
    <x v="2"/>
    <x v="307"/>
    <s v="03.2022"/>
    <x v="1"/>
    <x v="4"/>
    <s v="Huesos"/>
    <s v="Huesos Cuarto Centra"/>
    <s v="1022388"/>
    <x v="285"/>
    <s v="Cerdo"/>
    <n v="0"/>
    <n v="0"/>
    <n v="120001"/>
    <n v="0"/>
    <n v="0"/>
    <n v="0.92085032458062899"/>
  </r>
  <r>
    <x v="2"/>
    <x v="309"/>
    <s v="03.2022"/>
    <x v="1"/>
    <x v="4"/>
    <s v="Huesos"/>
    <s v="Huesos Cuarto Delant"/>
    <s v="1021766"/>
    <x v="287"/>
    <s v="Cerdo"/>
    <n v="264000"/>
    <n v="264000"/>
    <n v="264000"/>
    <n v="1.33179545454545"/>
    <n v="1.33179545454545"/>
    <n v="1.3810471306818199"/>
  </r>
  <r>
    <x v="2"/>
    <x v="310"/>
    <s v="03.2022"/>
    <x v="1"/>
    <x v="4"/>
    <s v="Huesos"/>
    <s v="Huesos Cuarto Delant"/>
    <s v="1021774"/>
    <x v="288"/>
    <s v="Cerdo"/>
    <n v="72000"/>
    <n v="72000"/>
    <n v="72000"/>
    <n v="0.75955555555555598"/>
    <n v="0.75955555555555598"/>
    <n v="0.79747603333333295"/>
  </r>
  <r>
    <x v="2"/>
    <x v="132"/>
    <s v="03.2022"/>
    <x v="1"/>
    <x v="4"/>
    <s v="Huesos"/>
    <s v="Huesos Cuarto Delant"/>
    <s v="1022096"/>
    <x v="124"/>
    <s v="Cerdo"/>
    <m/>
    <m/>
    <n v="48000"/>
    <m/>
    <m/>
    <n v="1.1251781083333301"/>
  </r>
  <r>
    <x v="2"/>
    <x v="133"/>
    <s v="03.2022"/>
    <x v="1"/>
    <x v="4"/>
    <s v="Huesos"/>
    <s v="Huesos Cuarto Delant"/>
    <s v="1022637"/>
    <x v="125"/>
    <s v="Cerdo"/>
    <m/>
    <m/>
    <n v="48000"/>
    <m/>
    <m/>
    <n v="0.92916616458333301"/>
  </r>
  <r>
    <x v="2"/>
    <x v="311"/>
    <s v="03.2022"/>
    <x v="1"/>
    <x v="4"/>
    <s v="Huesos"/>
    <s v="Huesos Cuarto Traser"/>
    <s v="1021732"/>
    <x v="289"/>
    <s v="Cerdo"/>
    <n v="360000"/>
    <n v="360000"/>
    <n v="367800"/>
    <n v="1.26006944444444"/>
    <n v="1.26006944444444"/>
    <n v="1.28520427841218"/>
  </r>
  <r>
    <x v="2"/>
    <x v="312"/>
    <s v="03.2022"/>
    <x v="1"/>
    <x v="4"/>
    <s v="Huesos"/>
    <s v="Huesos Cuarto Traser"/>
    <s v="1022636"/>
    <x v="290"/>
    <s v="Cerdo"/>
    <n v="192000"/>
    <n v="192000"/>
    <n v="192000"/>
    <n v="0.47420833333333301"/>
    <n v="0.47420833333333301"/>
    <n v="0.54692250208333304"/>
  </r>
  <r>
    <x v="2"/>
    <x v="420"/>
    <s v="03.2022"/>
    <x v="1"/>
    <x v="4"/>
    <s v="Lomo"/>
    <s v="Lomo Vetado"/>
    <s v="1022193"/>
    <x v="347"/>
    <s v="Cerdo"/>
    <n v="24000"/>
    <n v="24000"/>
    <n v="24000"/>
    <n v="3.2"/>
    <n v="3.2"/>
    <n v="2.7564839291666701"/>
  </r>
  <r>
    <x v="2"/>
    <x v="314"/>
    <s v="03.2022"/>
    <x v="1"/>
    <x v="4"/>
    <s v="Menudencias"/>
    <s v="Menudencias Cogote"/>
    <s v="1030686"/>
    <x v="292"/>
    <s v="Pavo"/>
    <n v="72000"/>
    <n v="72000"/>
    <n v="72000"/>
    <n v="1.75166666666667"/>
    <n v="1.75166666666667"/>
    <n v="1.7768174194444399"/>
  </r>
  <r>
    <x v="2"/>
    <x v="422"/>
    <s v="03.2022"/>
    <x v="1"/>
    <x v="4"/>
    <s v="Panceta"/>
    <s v="Panceta s/Cuero"/>
    <s v="1022568"/>
    <x v="381"/>
    <s v="Cerdo"/>
    <n v="48000"/>
    <n v="48000"/>
    <n v="48000"/>
    <n v="6"/>
    <n v="6"/>
    <n v="5.1108817520833298"/>
  </r>
  <r>
    <x v="2"/>
    <x v="319"/>
    <s v="03.2022"/>
    <x v="1"/>
    <x v="4"/>
    <s v="Panceta"/>
    <s v="Panceta s/Cuero"/>
    <s v="1022645"/>
    <x v="218"/>
    <s v="Cerdo"/>
    <n v="48000"/>
    <n v="48000"/>
    <n v="48000"/>
    <n v="5.9"/>
    <n v="5.9"/>
    <n v="4.9801015791666696"/>
  </r>
  <r>
    <x v="2"/>
    <x v="136"/>
    <s v="03.2022"/>
    <x v="1"/>
    <x v="4"/>
    <s v="Patas"/>
    <s v="Patas Garras"/>
    <s v="1011967"/>
    <x v="128"/>
    <s v="Pollo"/>
    <n v="192000"/>
    <n v="192000"/>
    <n v="192000"/>
    <n v="4.5461458333333304"/>
    <n v="4.5461458333333304"/>
    <n v="4.5888154078124996"/>
  </r>
  <r>
    <x v="2"/>
    <x v="137"/>
    <s v="03.2022"/>
    <x v="1"/>
    <x v="4"/>
    <s v="Patas"/>
    <s v="Patas Garras"/>
    <s v="1011968"/>
    <x v="129"/>
    <s v="Pollo"/>
    <n v="12000"/>
    <n v="12000"/>
    <n v="12000"/>
    <n v="4.1892500000000004"/>
    <n v="4.1892500000000004"/>
    <n v="4.0664405500000003"/>
  </r>
  <r>
    <x v="2"/>
    <x v="138"/>
    <s v="03.2022"/>
    <x v="1"/>
    <x v="4"/>
    <s v="Patas"/>
    <s v="Patas Garras"/>
    <s v="1011969"/>
    <x v="130"/>
    <s v="Pollo"/>
    <n v="96000"/>
    <n v="96000"/>
    <n v="96000"/>
    <n v="4.1173541666666704"/>
    <n v="4.1173541666666704"/>
    <n v="4.0679576822916701"/>
  </r>
  <r>
    <x v="2"/>
    <x v="140"/>
    <s v="03.2022"/>
    <x v="1"/>
    <x v="4"/>
    <s v="Patas"/>
    <s v="Patas Garras"/>
    <s v="1012448"/>
    <x v="132"/>
    <s v="Pollo"/>
    <n v="156000"/>
    <n v="168000"/>
    <n v="72000"/>
    <n v="3.5605641025641002"/>
    <n v="3.5605595238095198"/>
    <n v="3.6742958958333301"/>
  </r>
  <r>
    <x v="2"/>
    <x v="141"/>
    <s v="03.2022"/>
    <x v="1"/>
    <x v="4"/>
    <s v="Patas"/>
    <s v="Patas Garras"/>
    <s v="1012502"/>
    <x v="133"/>
    <s v="Pollo"/>
    <n v="12000"/>
    <n v="12000"/>
    <m/>
    <n v="3.76033333333333"/>
    <n v="3.76033333333333"/>
    <m/>
  </r>
  <r>
    <x v="2"/>
    <x v="142"/>
    <s v="03.2022"/>
    <x v="1"/>
    <x v="4"/>
    <s v="Patas"/>
    <s v="Patas Garras"/>
    <s v="1012503"/>
    <x v="134"/>
    <s v="Pollo"/>
    <n v="288000"/>
    <n v="288000"/>
    <n v="288000"/>
    <n v="3.6885486111111101"/>
    <n v="3.6885486111111101"/>
    <n v="3.8070349444444398"/>
  </r>
  <r>
    <x v="2"/>
    <x v="143"/>
    <s v="03.2022"/>
    <x v="1"/>
    <x v="4"/>
    <s v="Patas"/>
    <s v="Patas Garras"/>
    <s v="1012504"/>
    <x v="132"/>
    <s v="Pollo"/>
    <n v="12000"/>
    <n v="24000"/>
    <m/>
    <n v="3.6"/>
    <n v="3.6"/>
    <m/>
  </r>
  <r>
    <x v="2"/>
    <x v="144"/>
    <s v="03.2022"/>
    <x v="1"/>
    <x v="4"/>
    <s v="Patas"/>
    <s v="Patas Garras"/>
    <s v="1012525"/>
    <x v="128"/>
    <s v="Pollo"/>
    <n v="12000"/>
    <n v="12000"/>
    <n v="12000"/>
    <n v="4.4044166666666698"/>
    <n v="4.4044166666666698"/>
    <n v="4.3162724666666703"/>
  </r>
  <r>
    <x v="2"/>
    <x v="147"/>
    <s v="03.2022"/>
    <x v="1"/>
    <x v="4"/>
    <s v="Pernil"/>
    <s v="Pernil Mano"/>
    <s v="1021731"/>
    <x v="137"/>
    <s v="Cerdo"/>
    <m/>
    <m/>
    <n v="72000"/>
    <m/>
    <m/>
    <n v="1.7787106749999999"/>
  </r>
  <r>
    <x v="2"/>
    <x v="148"/>
    <s v="03.2022"/>
    <x v="1"/>
    <x v="4"/>
    <s v="Pernil"/>
    <s v="Pernil Mano"/>
    <s v="1022125"/>
    <x v="138"/>
    <s v="Cerdo"/>
    <n v="144000"/>
    <n v="144000"/>
    <n v="96000"/>
    <n v="2.5480138888888901"/>
    <n v="2.5480138888888901"/>
    <n v="2.49779321041667"/>
  </r>
  <r>
    <x v="2"/>
    <x v="322"/>
    <s v="03.2022"/>
    <x v="1"/>
    <x v="4"/>
    <s v="Pernil"/>
    <s v="Pernil Mano"/>
    <s v="1022753"/>
    <x v="298"/>
    <s v="Cerdo"/>
    <n v="216000"/>
    <n v="216000"/>
    <n v="216000"/>
    <n v="1.69042592592593"/>
    <n v="1.69042592592593"/>
    <n v="1.8308118962963"/>
  </r>
  <r>
    <x v="2"/>
    <x v="424"/>
    <s v="03.2022"/>
    <x v="1"/>
    <x v="4"/>
    <s v="Pernil"/>
    <s v="Pernil Mano"/>
    <s v="1022940"/>
    <x v="383"/>
    <s v="Cerdo"/>
    <n v="96000"/>
    <n v="96000"/>
    <n v="96000"/>
    <n v="1.90404166666667"/>
    <n v="1.90404166666667"/>
    <n v="2.0396350947916702"/>
  </r>
  <r>
    <x v="2"/>
    <x v="323"/>
    <s v="03.2022"/>
    <x v="1"/>
    <x v="4"/>
    <s v="Pernil"/>
    <s v="Pernil Mano"/>
    <s v="1022941"/>
    <x v="299"/>
    <s v="Cerdo"/>
    <n v="48000"/>
    <n v="48000"/>
    <n v="48000"/>
    <n v="1.7605833333333301"/>
    <n v="1.7605833333333301"/>
    <n v="1.7787207083333301"/>
  </r>
  <r>
    <x v="2"/>
    <x v="150"/>
    <s v="03.2022"/>
    <x v="1"/>
    <x v="4"/>
    <s v="Pernil"/>
    <s v="Pernil Pierna"/>
    <s v="1022183"/>
    <x v="140"/>
    <s v="Cerdo"/>
    <n v="480000"/>
    <n v="480000"/>
    <n v="312000"/>
    <n v="1.5173458333333301"/>
    <n v="1.5173458333333301"/>
    <n v="1.5827249307692299"/>
  </r>
  <r>
    <x v="2"/>
    <x v="325"/>
    <s v="03.2022"/>
    <x v="1"/>
    <x v="4"/>
    <s v="Recortes"/>
    <s v="Recortes No Magro"/>
    <s v="1022169"/>
    <x v="301"/>
    <s v="Cerdo"/>
    <n v="192000"/>
    <n v="192000"/>
    <n v="192000"/>
    <n v="0.54593229166666701"/>
    <n v="0.54593229166666701"/>
    <n v="0.60154281302083301"/>
  </r>
  <r>
    <x v="2"/>
    <x v="326"/>
    <s v="03.2022"/>
    <x v="1"/>
    <x v="4"/>
    <s v="Recortes"/>
    <s v="Recortes No Magro"/>
    <s v="1023093"/>
    <x v="302"/>
    <s v="Cerdo"/>
    <n v="72000"/>
    <n v="72000"/>
    <n v="60000"/>
    <n v="3.4773333333333301"/>
    <n v="3.4773333333333301"/>
    <n v="3.2821161566666701"/>
  </r>
  <r>
    <x v="2"/>
    <x v="460"/>
    <s v="03.2022"/>
    <x v="1"/>
    <x v="4"/>
    <s v="Subprod"/>
    <s v="Subprod Despunte Tru"/>
    <s v="1012681"/>
    <x v="416"/>
    <s v="Pollo"/>
    <m/>
    <n v="24000"/>
    <n v="24000"/>
    <m/>
    <n v="0.7"/>
    <n v="0.9542687125"/>
  </r>
  <r>
    <x v="2"/>
    <x v="327"/>
    <s v="03.2022"/>
    <x v="1"/>
    <x v="4"/>
    <s v="Subprod"/>
    <s v="Subprod Cola"/>
    <s v="1022080"/>
    <x v="303"/>
    <s v="Cerdo"/>
    <n v="72000"/>
    <n v="72000"/>
    <n v="72000"/>
    <n v="0.65976388888888904"/>
    <n v="0.65976388888888904"/>
    <n v="0.92826304583333297"/>
  </r>
  <r>
    <x v="2"/>
    <x v="152"/>
    <s v="03.2022"/>
    <x v="1"/>
    <x v="4"/>
    <s v="Subprod"/>
    <s v="Subprod Patas-Manos"/>
    <s v="1021735"/>
    <x v="142"/>
    <s v="Cerdo"/>
    <n v="120000"/>
    <n v="120000"/>
    <n v="144000"/>
    <n v="4.1930249999999996"/>
    <n v="4.1930249999999996"/>
    <n v="4.06082772986111"/>
  </r>
  <r>
    <x v="2"/>
    <x v="153"/>
    <s v="03.2022"/>
    <x v="1"/>
    <x v="4"/>
    <s v="Subprod"/>
    <s v="Subprod Patas-Manos"/>
    <s v="1021738"/>
    <x v="143"/>
    <s v="Cerdo"/>
    <n v="96000"/>
    <n v="96000"/>
    <n v="72000"/>
    <n v="4.0495729166666701"/>
    <n v="4.0495729166666701"/>
    <n v="3.9375873361111098"/>
  </r>
  <r>
    <x v="2"/>
    <x v="154"/>
    <s v="03.2022"/>
    <x v="1"/>
    <x v="4"/>
    <s v="Subprod"/>
    <s v="Subprod Patas-Manos"/>
    <s v="1022748"/>
    <x v="144"/>
    <s v="Cerdo"/>
    <n v="192000"/>
    <n v="192000"/>
    <n v="108000"/>
    <n v="4.7652708333333296"/>
    <n v="4.7652708333333296"/>
    <n v="4.4579590055555602"/>
  </r>
  <r>
    <x v="2"/>
    <x v="329"/>
    <s v="03.2022"/>
    <x v="1"/>
    <x v="4"/>
    <s v="Trutro"/>
    <s v="Trutro Largo"/>
    <s v="1030683"/>
    <x v="71"/>
    <s v="Pavo"/>
    <n v="264000"/>
    <n v="286000"/>
    <n v="264000"/>
    <n v="1.8951098484848501"/>
    <n v="2.0599965034965"/>
    <n v="1.83858476628788"/>
  </r>
  <r>
    <x v="2"/>
    <x v="330"/>
    <s v="03.2022"/>
    <x v="1"/>
    <x v="4"/>
    <s v="Trutro"/>
    <s v="Trutro Largo"/>
    <s v="1030743"/>
    <x v="305"/>
    <s v="Pavo"/>
    <m/>
    <n v="1000"/>
    <m/>
    <m/>
    <n v="2.35"/>
    <m/>
  </r>
  <r>
    <x v="2"/>
    <x v="428"/>
    <s v="03.2022"/>
    <x v="1"/>
    <x v="9"/>
    <s v="Cabeza"/>
    <s v="Cabeza Derivados"/>
    <s v="1021945"/>
    <x v="387"/>
    <s v="Cerdo"/>
    <n v="3000"/>
    <n v="3000"/>
    <n v="3000"/>
    <n v="3.899"/>
    <n v="3.899"/>
    <n v="2.85866643333333"/>
  </r>
  <r>
    <x v="2"/>
    <x v="331"/>
    <s v="03.2022"/>
    <x v="1"/>
    <x v="9"/>
    <s v="Chuleta"/>
    <s v="Chuleta Huesos"/>
    <s v="1021952"/>
    <x v="13"/>
    <s v="Cerdo"/>
    <n v="1000"/>
    <n v="2000"/>
    <n v="2000"/>
    <n v="6.06"/>
    <n v="6.06"/>
    <n v="4.3339153000000001"/>
  </r>
  <r>
    <x v="2"/>
    <x v="332"/>
    <s v="03.2022"/>
    <x v="1"/>
    <x v="9"/>
    <s v="Cost-Pec"/>
    <s v="Cost-Pec Trozos"/>
    <s v="1021931"/>
    <x v="306"/>
    <s v="Cerdo"/>
    <n v="30000"/>
    <n v="30000"/>
    <n v="30000"/>
    <n v="4.6769333333333298"/>
    <n v="4.6769333333333298"/>
    <n v="4.3337844666666703"/>
  </r>
  <r>
    <x v="2"/>
    <x v="333"/>
    <s v="03.2022"/>
    <x v="1"/>
    <x v="9"/>
    <s v="Cost-Pec"/>
    <s v="Cost-Pec Trozos"/>
    <s v="1023265"/>
    <x v="307"/>
    <s v="Cerdo"/>
    <n v="5000"/>
    <n v="7000"/>
    <n v="7000"/>
    <n v="4.5039999999999996"/>
    <n v="4.5039999999999996"/>
    <n v="4.2873299571428598"/>
  </r>
  <r>
    <x v="2"/>
    <x v="334"/>
    <s v="03.2022"/>
    <x v="1"/>
    <x v="9"/>
    <s v="Grasas"/>
    <s v="Grasa Gordura"/>
    <s v="1022767"/>
    <x v="308"/>
    <s v="Cerdo"/>
    <n v="0"/>
    <n v="24000"/>
    <n v="24000"/>
    <n v="0"/>
    <n v="0"/>
    <n v="0.60139178333333299"/>
  </r>
  <r>
    <x v="2"/>
    <x v="336"/>
    <s v="03.2022"/>
    <x v="1"/>
    <x v="9"/>
    <s v="Grasas"/>
    <s v="Grasa Lomo Tocino"/>
    <s v="1022918"/>
    <x v="310"/>
    <s v="Cerdo"/>
    <n v="96000"/>
    <n v="96000"/>
    <n v="96000"/>
    <n v="1.4780625000000001"/>
    <n v="1.4780625000000001"/>
    <n v="1.2978253666666699"/>
  </r>
  <r>
    <x v="2"/>
    <x v="337"/>
    <s v="03.2022"/>
    <x v="1"/>
    <x v="9"/>
    <s v="Huesos"/>
    <s v="Huesos Cuarto Traser"/>
    <s v="1022550"/>
    <x v="311"/>
    <s v="Cerdo"/>
    <n v="24000"/>
    <n v="0"/>
    <m/>
    <n v="0.52704166666666696"/>
    <n v="0"/>
    <m/>
  </r>
  <r>
    <x v="2"/>
    <x v="338"/>
    <s v="03.2022"/>
    <x v="1"/>
    <x v="9"/>
    <s v="Lomo"/>
    <s v="Lomo Centro"/>
    <s v="1022101"/>
    <x v="312"/>
    <s v="Cerdo"/>
    <n v="2000"/>
    <n v="2000"/>
    <n v="2000"/>
    <n v="4.7634999999999996"/>
    <n v="4.7634999999999996"/>
    <n v="4.3627399999999996"/>
  </r>
  <r>
    <x v="2"/>
    <x v="339"/>
    <s v="03.2022"/>
    <x v="1"/>
    <x v="9"/>
    <s v="Lomo"/>
    <s v="Lomo MM Loin"/>
    <s v="1021924"/>
    <x v="313"/>
    <s v="Cerdo"/>
    <n v="15000"/>
    <n v="15000"/>
    <n v="15000"/>
    <n v="4.3311333333333302"/>
    <n v="4.3311333333333302"/>
    <n v="4.3552179266666702"/>
  </r>
  <r>
    <x v="2"/>
    <x v="340"/>
    <s v="03.2022"/>
    <x v="1"/>
    <x v="9"/>
    <s v="Lomo"/>
    <s v="Lomo MM Loin"/>
    <s v="1021925"/>
    <x v="314"/>
    <s v="Cerdo"/>
    <n v="60000"/>
    <n v="10000"/>
    <n v="10000"/>
    <n v="4.4607999999999999"/>
    <n v="4.4607999999999999"/>
    <n v="4.3514482499999998"/>
  </r>
  <r>
    <x v="2"/>
    <x v="341"/>
    <s v="03.2022"/>
    <x v="1"/>
    <x v="9"/>
    <s v="Lomo"/>
    <s v="Lomo MM Loin"/>
    <s v="1022561"/>
    <x v="315"/>
    <s v="Cerdo"/>
    <n v="1000"/>
    <n v="6000"/>
    <n v="6000"/>
    <n v="4.3310000000000004"/>
    <n v="4.3311666666666699"/>
    <n v="4.3627485999999998"/>
  </r>
  <r>
    <x v="2"/>
    <x v="342"/>
    <s v="03.2022"/>
    <x v="1"/>
    <x v="9"/>
    <s v="Lomo"/>
    <s v="Lomo MM Loin"/>
    <s v="1022989"/>
    <x v="316"/>
    <s v="Cerdo"/>
    <n v="30000"/>
    <n v="80000"/>
    <n v="80000"/>
    <n v="4.3311000000000002"/>
    <n v="4.3311124999999997"/>
    <n v="4.3556914974999996"/>
  </r>
  <r>
    <x v="2"/>
    <x v="430"/>
    <s v="03.2022"/>
    <x v="1"/>
    <x v="9"/>
    <s v="Lomo"/>
    <s v="Lomo MM Loin"/>
    <s v="1023102"/>
    <x v="389"/>
    <s v="Cerdo"/>
    <n v="5000"/>
    <n v="6000"/>
    <n v="6000"/>
    <n v="4.3311999999999999"/>
    <n v="4.3311666666666699"/>
    <n v="4.3627659333333302"/>
  </r>
  <r>
    <x v="2"/>
    <x v="343"/>
    <s v="03.2022"/>
    <x v="1"/>
    <x v="9"/>
    <s v="Lomo"/>
    <s v="Lomo Vetado"/>
    <s v="1022863"/>
    <x v="317"/>
    <s v="Cerdo"/>
    <n v="60000"/>
    <n v="60000"/>
    <n v="60000"/>
    <n v="3.9852833333333302"/>
    <n v="3.9852833333333302"/>
    <n v="4.3579387283333304"/>
  </r>
  <r>
    <x v="2"/>
    <x v="344"/>
    <s v="03.2022"/>
    <x v="1"/>
    <x v="9"/>
    <s v="Lomo"/>
    <s v="Lomo Vetado"/>
    <s v="1022864"/>
    <x v="318"/>
    <s v="Cerdo"/>
    <n v="40000"/>
    <n v="45000"/>
    <n v="45000"/>
    <n v="3.942075"/>
    <n v="3.9420666666666699"/>
    <n v="4.3508947866666698"/>
  </r>
  <r>
    <x v="2"/>
    <x v="346"/>
    <s v="03.2022"/>
    <x v="1"/>
    <x v="9"/>
    <s v="Menudencias"/>
    <s v="Menudencias Corazón"/>
    <s v="1012326"/>
    <x v="320"/>
    <s v="Pollo"/>
    <n v="6000"/>
    <n v="6000"/>
    <n v="6000"/>
    <n v="2.6173333333333302"/>
    <n v="2.6173333333333302"/>
    <n v="1.5621121499999999"/>
  </r>
  <r>
    <x v="2"/>
    <x v="461"/>
    <s v="03.2022"/>
    <x v="1"/>
    <x v="9"/>
    <s v="Muestra"/>
    <s v="Muestra"/>
    <s v="1022838"/>
    <x v="417"/>
    <s v="Cerdo"/>
    <m/>
    <m/>
    <n v="58"/>
    <m/>
    <m/>
    <n v="4.4824999999999999"/>
  </r>
  <r>
    <x v="2"/>
    <x v="349"/>
    <s v="03.2022"/>
    <x v="1"/>
    <x v="9"/>
    <s v="Paleta"/>
    <s v="Paleta Entera"/>
    <s v="1022751"/>
    <x v="322"/>
    <s v="Cerdo"/>
    <n v="22000"/>
    <n v="22000"/>
    <n v="22000"/>
    <n v="3.89881818181818"/>
    <n v="3.89881818181818"/>
    <n v="4.3627407500000004"/>
  </r>
  <r>
    <x v="2"/>
    <x v="350"/>
    <s v="03.2022"/>
    <x v="1"/>
    <x v="9"/>
    <s v="Paleta"/>
    <s v="Paleta Entera"/>
    <s v="1022794"/>
    <x v="323"/>
    <s v="Cerdo"/>
    <n v="0"/>
    <n v="0"/>
    <n v="1"/>
    <n v="0"/>
    <n v="0"/>
    <n v="4.3682999999999996"/>
  </r>
  <r>
    <x v="2"/>
    <x v="351"/>
    <s v="03.2022"/>
    <x v="1"/>
    <x v="9"/>
    <s v="Paleta"/>
    <s v="Paleta Pulpa"/>
    <s v="1021936"/>
    <x v="324"/>
    <s v="Cerdo"/>
    <n v="384000"/>
    <n v="408000"/>
    <n v="408000"/>
    <n v="3.1207291666666701"/>
    <n v="3.1207303921568599"/>
    <n v="2.7722565208333299"/>
  </r>
  <r>
    <x v="2"/>
    <x v="352"/>
    <s v="03.2022"/>
    <x v="1"/>
    <x v="9"/>
    <s v="Paleta"/>
    <s v="Paleta Pulpa"/>
    <s v="1022750"/>
    <x v="325"/>
    <s v="Cerdo"/>
    <n v="48000"/>
    <n v="24000"/>
    <n v="24000"/>
    <n v="4.15820833333333"/>
    <n v="4.15820833333333"/>
    <n v="2.7722914833333299"/>
  </r>
  <r>
    <x v="2"/>
    <x v="353"/>
    <s v="03.2022"/>
    <x v="1"/>
    <x v="9"/>
    <s v="Paleta"/>
    <s v="Paleta Pulpa"/>
    <s v="1022793"/>
    <x v="326"/>
    <s v="Cerdo"/>
    <m/>
    <m/>
    <n v="0.2"/>
    <m/>
    <m/>
    <n v="1.3839999999999999"/>
  </r>
  <r>
    <x v="2"/>
    <x v="462"/>
    <s v="03.2022"/>
    <x v="1"/>
    <x v="9"/>
    <s v="Panceta"/>
    <s v="Panceta c/Cuero"/>
    <s v="1021929"/>
    <x v="418"/>
    <s v="Cerdo"/>
    <n v="2000"/>
    <n v="2000"/>
    <n v="2000"/>
    <n v="5.8010000000000002"/>
    <n v="5.8010000000000002"/>
    <n v="4.3627356500000003"/>
  </r>
  <r>
    <x v="2"/>
    <x v="354"/>
    <s v="03.2022"/>
    <x v="1"/>
    <x v="9"/>
    <s v="Panceta"/>
    <s v="Panceta c/Cuero"/>
    <s v="1022515"/>
    <x v="327"/>
    <s v="Cerdo"/>
    <n v="12000"/>
    <n v="12000"/>
    <n v="12000"/>
    <n v="5.1956666666666704"/>
    <n v="5.1956666666666704"/>
    <n v="4.3627356333333296"/>
  </r>
  <r>
    <x v="2"/>
    <x v="355"/>
    <s v="03.2022"/>
    <x v="1"/>
    <x v="9"/>
    <s v="Panceta"/>
    <s v="Panceta c/Cuero"/>
    <s v="1022570"/>
    <x v="328"/>
    <s v="Cerdo"/>
    <n v="2000"/>
    <n v="0"/>
    <m/>
    <n v="5.6280000000000001"/>
    <n v="0"/>
    <m/>
  </r>
  <r>
    <x v="2"/>
    <x v="356"/>
    <s v="03.2022"/>
    <x v="1"/>
    <x v="9"/>
    <s v="Panceta"/>
    <s v="Panceta s/Cuero"/>
    <s v="1022621"/>
    <x v="329"/>
    <s v="Cerdo"/>
    <n v="22000"/>
    <n v="30000"/>
    <n v="30000"/>
    <n v="5.0227727272727298"/>
    <n v="5.0227666666666702"/>
    <n v="4.3608582966666702"/>
  </r>
  <r>
    <x v="2"/>
    <x v="357"/>
    <s v="03.2022"/>
    <x v="1"/>
    <x v="9"/>
    <s v="Panceta"/>
    <s v="Panceta s/Cuero"/>
    <s v="1022865"/>
    <x v="330"/>
    <s v="Cerdo"/>
    <n v="53000"/>
    <n v="55000"/>
    <n v="55000"/>
    <n v="5.2821320754716998"/>
    <n v="5.2821272727272701"/>
    <n v="4.36064834"/>
  </r>
  <r>
    <x v="2"/>
    <x v="358"/>
    <s v="03.2022"/>
    <x v="1"/>
    <x v="9"/>
    <s v="Panceta"/>
    <s v="Panceta s/Cuero"/>
    <s v="1022866"/>
    <x v="331"/>
    <s v="Cerdo"/>
    <n v="45000"/>
    <n v="35000"/>
    <n v="35000"/>
    <n v="5.2821333333333298"/>
    <n v="5.2821428571428601"/>
    <n v="4.34811504285714"/>
  </r>
  <r>
    <x v="2"/>
    <x v="360"/>
    <s v="03.2022"/>
    <x v="1"/>
    <x v="9"/>
    <s v="Pierna"/>
    <s v="Pierna Pulpa Fina"/>
    <s v="1022128"/>
    <x v="333"/>
    <s v="Cerdo"/>
    <n v="0"/>
    <n v="10000"/>
    <n v="10000"/>
    <n v="0"/>
    <n v="0"/>
    <n v="4.3439322599999999"/>
  </r>
  <r>
    <x v="2"/>
    <x v="361"/>
    <s v="03.2022"/>
    <x v="1"/>
    <x v="9"/>
    <s v="Pierna"/>
    <s v="Pierna Pulpa Fina"/>
    <s v="1022141"/>
    <x v="334"/>
    <s v="Cerdo"/>
    <n v="22000"/>
    <n v="41000"/>
    <n v="41000"/>
    <n v="4.20140909090909"/>
    <n v="4.2014390243902398"/>
    <n v="4.36046036585366"/>
  </r>
  <r>
    <x v="2"/>
    <x v="362"/>
    <s v="03.2022"/>
    <x v="1"/>
    <x v="9"/>
    <s v="Pierna"/>
    <s v="Pierna Pulpa Fina"/>
    <s v="1022142"/>
    <x v="335"/>
    <s v="Cerdo"/>
    <n v="5000"/>
    <n v="10000"/>
    <n v="10000"/>
    <n v="4.2013999999999996"/>
    <n v="4.2013999999999996"/>
    <n v="4.35331665"/>
  </r>
  <r>
    <x v="2"/>
    <x v="363"/>
    <s v="03.2022"/>
    <x v="1"/>
    <x v="9"/>
    <s v="Pierna"/>
    <s v="Pierna Pulpa Fina"/>
    <s v="1022398"/>
    <x v="336"/>
    <s v="Cerdo"/>
    <n v="12000"/>
    <n v="12000"/>
    <n v="12000"/>
    <n v="4.1581666666666699"/>
    <n v="4.1581666666666699"/>
    <n v="4.3627327416666697"/>
  </r>
  <r>
    <x v="2"/>
    <x v="432"/>
    <s v="03.2022"/>
    <x v="1"/>
    <x v="9"/>
    <s v="Recortes"/>
    <s v="Diafragma"/>
    <s v="1021944"/>
    <x v="391"/>
    <s v="Cerdo"/>
    <n v="3000"/>
    <n v="3000"/>
    <n v="3000"/>
    <n v="3.899"/>
    <n v="3.899"/>
    <n v="2.8586635333333299"/>
  </r>
  <r>
    <x v="3"/>
    <x v="42"/>
    <s v="04.2022"/>
    <x v="0"/>
    <x v="0"/>
    <s v="Menudencias"/>
    <s v="Menudencias Contre"/>
    <s v="1010877"/>
    <x v="41"/>
    <s v="Pollo"/>
    <n v="71367"/>
    <m/>
    <m/>
    <n v="0.93956590581080901"/>
    <m/>
    <m/>
  </r>
  <r>
    <x v="3"/>
    <x v="2"/>
    <s v="04.2022"/>
    <x v="0"/>
    <x v="0"/>
    <s v="Menudencias"/>
    <s v="Menudencias Contre"/>
    <s v="1012207"/>
    <x v="2"/>
    <s v="Pollo"/>
    <n v="37576"/>
    <m/>
    <m/>
    <n v="0"/>
    <m/>
    <m/>
  </r>
  <r>
    <x v="3"/>
    <x v="3"/>
    <s v="04.2022"/>
    <x v="0"/>
    <x v="0"/>
    <s v="Menudencias"/>
    <s v="Menudencias Cabeza"/>
    <s v="1030744"/>
    <x v="3"/>
    <s v="Pavo"/>
    <n v="11174"/>
    <m/>
    <m/>
    <n v="0"/>
    <m/>
    <m/>
  </r>
  <r>
    <x v="3"/>
    <x v="4"/>
    <s v="04.2022"/>
    <x v="0"/>
    <x v="0"/>
    <s v="Menudencias"/>
    <s v="Menudencias Cogote"/>
    <s v="1030635"/>
    <x v="4"/>
    <s v="Pavo"/>
    <n v="11120"/>
    <n v="11120"/>
    <m/>
    <n v="0.98956834532374105"/>
    <n v="0.98956834532374105"/>
    <m/>
  </r>
  <r>
    <x v="3"/>
    <x v="463"/>
    <s v="04.2022"/>
    <x v="0"/>
    <x v="0"/>
    <s v="Menudencias"/>
    <s v="Menudencias Contre"/>
    <s v="1030498"/>
    <x v="419"/>
    <s v="Pavo"/>
    <n v="1706"/>
    <n v="1820"/>
    <m/>
    <n v="1.18991793669402"/>
    <n v="1.1901098901098901"/>
    <m/>
  </r>
  <r>
    <x v="3"/>
    <x v="6"/>
    <s v="04.2022"/>
    <x v="0"/>
    <x v="0"/>
    <s v="Varios"/>
    <s v="Varios Carcasa"/>
    <s v="1030355"/>
    <x v="6"/>
    <s v="Pavo"/>
    <n v="72000"/>
    <n v="64000"/>
    <m/>
    <n v="0.98955555555555597"/>
    <n v="0.98956250000000001"/>
    <m/>
  </r>
  <r>
    <x v="3"/>
    <x v="42"/>
    <s v="04.2022"/>
    <x v="0"/>
    <x v="7"/>
    <s v="Menudencias"/>
    <s v="Menudencias Contre"/>
    <s v="1010877"/>
    <x v="41"/>
    <s v="Pollo"/>
    <m/>
    <n v="71367"/>
    <m/>
    <m/>
    <n v="0"/>
    <m/>
  </r>
  <r>
    <x v="3"/>
    <x v="2"/>
    <s v="04.2022"/>
    <x v="0"/>
    <x v="7"/>
    <s v="Menudencias"/>
    <s v="Menudencias Contre"/>
    <s v="1012207"/>
    <x v="2"/>
    <s v="Pollo"/>
    <m/>
    <n v="16704"/>
    <m/>
    <m/>
    <n v="0"/>
    <m/>
  </r>
  <r>
    <x v="3"/>
    <x v="368"/>
    <s v="04.2022"/>
    <x v="0"/>
    <x v="8"/>
    <s v="Carne Recuperada"/>
    <s v="Carne Recuperada ADM"/>
    <s v="1012764"/>
    <x v="341"/>
    <s v="Pollo"/>
    <m/>
    <m/>
    <n v="192000"/>
    <m/>
    <m/>
    <n v="0.82337343750000003"/>
  </r>
  <r>
    <x v="3"/>
    <x v="9"/>
    <s v="04.2022"/>
    <x v="0"/>
    <x v="1"/>
    <s v="Carne Recuperada"/>
    <s v="Carne Recuperada ADM"/>
    <s v="1012719"/>
    <x v="9"/>
    <s v="Pollo"/>
    <n v="398725"/>
    <n v="723029"/>
    <n v="734600"/>
    <n v="0.65116057433067898"/>
    <n v="0.65116060351659499"/>
    <n v="-22.234419028042499"/>
  </r>
  <r>
    <x v="3"/>
    <x v="10"/>
    <s v="04.2022"/>
    <x v="0"/>
    <x v="1"/>
    <s v="Carne Recuperada"/>
    <s v="Carne Recuperada Pul"/>
    <s v="1011421"/>
    <x v="10"/>
    <s v="Pollo"/>
    <n v="380624"/>
    <n v="714090"/>
    <n v="720000"/>
    <n v="0.68955977552650405"/>
    <n v="0.68956153986192203"/>
    <n v="0.82150694444444405"/>
  </r>
  <r>
    <x v="3"/>
    <x v="11"/>
    <s v="04.2022"/>
    <x v="0"/>
    <x v="1"/>
    <s v="Carne Recuperada"/>
    <s v="Carne Recuperada Pul"/>
    <s v="1011558"/>
    <x v="11"/>
    <s v="Pollo"/>
    <n v="24000"/>
    <n v="216060"/>
    <n v="120000"/>
    <n v="0.78954166666666703"/>
    <n v="0.78955845598444896"/>
    <n v="0.70598024999999998"/>
  </r>
  <r>
    <x v="3"/>
    <x v="75"/>
    <s v="04.2022"/>
    <x v="0"/>
    <x v="1"/>
    <s v="Carne Recuperada"/>
    <s v="Carne Recuperada Pul"/>
    <s v="1012612"/>
    <x v="74"/>
    <s v="Pollo"/>
    <m/>
    <m/>
    <n v="24992.124"/>
    <m/>
    <m/>
    <n v="0.64356151561988095"/>
  </r>
  <r>
    <x v="3"/>
    <x v="1"/>
    <s v="04.2022"/>
    <x v="0"/>
    <x v="1"/>
    <s v="Cazuela"/>
    <s v="Cazuela Espinazo"/>
    <s v="1011042"/>
    <x v="1"/>
    <s v="Pollo"/>
    <n v="9753"/>
    <n v="34530"/>
    <n v="15000"/>
    <n v="0.46457500256331402"/>
    <n v="0.46455256298870501"/>
    <n v="0.56360997999999995"/>
  </r>
  <r>
    <x v="3"/>
    <x v="12"/>
    <s v="04.2022"/>
    <x v="0"/>
    <x v="1"/>
    <s v="Chuleta"/>
    <s v="Chuleta Centro"/>
    <s v="1020017"/>
    <x v="12"/>
    <s v="Cerdo"/>
    <n v="0"/>
    <n v="4000"/>
    <m/>
    <n v="0"/>
    <n v="2.7395"/>
    <m/>
  </r>
  <r>
    <x v="3"/>
    <x v="13"/>
    <s v="04.2022"/>
    <x v="0"/>
    <x v="1"/>
    <s v="Chuleta"/>
    <s v="Chuleta Huesos"/>
    <s v="1021622"/>
    <x v="13"/>
    <s v="Cerdo"/>
    <n v="24000"/>
    <n v="0"/>
    <m/>
    <n v="0"/>
    <n v="0"/>
    <m/>
  </r>
  <r>
    <x v="3"/>
    <x v="370"/>
    <s v="04.2022"/>
    <x v="0"/>
    <x v="1"/>
    <s v="Cost-Pec"/>
    <s v="Cost-Pec Entero"/>
    <s v="1020869"/>
    <x v="343"/>
    <s v="Cerdo"/>
    <n v="0"/>
    <n v="24000"/>
    <m/>
    <n v="0"/>
    <n v="4.618125"/>
    <m/>
  </r>
  <r>
    <x v="3"/>
    <x v="16"/>
    <s v="04.2022"/>
    <x v="0"/>
    <x v="1"/>
    <s v="Cueros"/>
    <s v="Cuero Back"/>
    <s v="1021187"/>
    <x v="16"/>
    <s v="Cerdo"/>
    <n v="0"/>
    <n v="24000"/>
    <n v="24000"/>
    <n v="0"/>
    <n v="1.65620833333333"/>
    <n v="1.96"/>
  </r>
  <r>
    <x v="3"/>
    <x v="17"/>
    <s v="04.2022"/>
    <x v="0"/>
    <x v="1"/>
    <s v="Cueros"/>
    <s v="Cuero Forro"/>
    <s v="1022196"/>
    <x v="17"/>
    <s v="Cerdo"/>
    <n v="24000"/>
    <n v="24000"/>
    <n v="24000"/>
    <n v="0.65"/>
    <n v="0.65"/>
    <n v="0.48229166666666701"/>
  </r>
  <r>
    <x v="3"/>
    <x v="19"/>
    <s v="04.2022"/>
    <x v="0"/>
    <x v="1"/>
    <s v="Cueros"/>
    <s v="Cuero Mixto"/>
    <s v="1021385"/>
    <x v="19"/>
    <s v="Cerdo"/>
    <n v="144000"/>
    <n v="144000"/>
    <n v="120000"/>
    <n v="0.85622916666666704"/>
    <n v="0.85622916666666704"/>
    <n v="0.96794166666666703"/>
  </r>
  <r>
    <x v="3"/>
    <x v="108"/>
    <s v="04.2022"/>
    <x v="0"/>
    <x v="1"/>
    <s v="Cueros"/>
    <s v="Cuero Mixto"/>
    <s v="1023336"/>
    <x v="105"/>
    <s v="Cerdo"/>
    <m/>
    <m/>
    <n v="4000"/>
    <m/>
    <m/>
    <n v="0.47916667499999999"/>
  </r>
  <r>
    <x v="3"/>
    <x v="371"/>
    <s v="04.2022"/>
    <x v="0"/>
    <x v="1"/>
    <s v="Cueros"/>
    <s v="Cuero Panceta"/>
    <s v="1020352"/>
    <x v="344"/>
    <s v="Cerdo"/>
    <n v="48000"/>
    <n v="48000"/>
    <n v="24000"/>
    <n v="1.15622916666667"/>
    <n v="1.15622916666667"/>
    <n v="1.3104166666666699"/>
  </r>
  <r>
    <x v="3"/>
    <x v="20"/>
    <s v="04.2022"/>
    <x v="0"/>
    <x v="1"/>
    <s v="Cueros"/>
    <s v="Cuero Papada"/>
    <s v="1021039"/>
    <x v="20"/>
    <s v="Cerdo"/>
    <n v="48000"/>
    <n v="0"/>
    <m/>
    <n v="0.53956249999999994"/>
    <n v="0"/>
    <m/>
  </r>
  <r>
    <x v="3"/>
    <x v="109"/>
    <s v="04.2022"/>
    <x v="0"/>
    <x v="1"/>
    <s v="Cueros"/>
    <s v="Cuero Papada"/>
    <s v="1021864"/>
    <x v="21"/>
    <s v="Cerdo"/>
    <m/>
    <n v="24000"/>
    <n v="24000"/>
    <m/>
    <n v="0.54"/>
    <n v="0.61345833333333299"/>
  </r>
  <r>
    <x v="3"/>
    <x v="21"/>
    <s v="04.2022"/>
    <x v="0"/>
    <x v="1"/>
    <s v="Cueros"/>
    <s v="Cuero Papada"/>
    <s v="1023329"/>
    <x v="21"/>
    <s v="Cerdo"/>
    <m/>
    <n v="48000"/>
    <n v="20000"/>
    <m/>
    <n v="0.54"/>
    <n v="0.50544937499999998"/>
  </r>
  <r>
    <x v="3"/>
    <x v="22"/>
    <s v="04.2022"/>
    <x v="0"/>
    <x v="1"/>
    <s v="Empanizado"/>
    <s v="Empanizados Nuggets"/>
    <s v="1100407"/>
    <x v="22"/>
    <s v="Elaborado"/>
    <m/>
    <m/>
    <n v="12000"/>
    <m/>
    <m/>
    <n v="3.7182777749999998"/>
  </r>
  <r>
    <x v="3"/>
    <x v="23"/>
    <s v="04.2022"/>
    <x v="0"/>
    <x v="1"/>
    <s v="Empanizado"/>
    <s v="Empanizados Nuggets"/>
    <s v="1100408"/>
    <x v="23"/>
    <s v="Elaborado"/>
    <m/>
    <m/>
    <n v="6000"/>
    <m/>
    <m/>
    <n v="3.7182777833333298"/>
  </r>
  <r>
    <x v="3"/>
    <x v="25"/>
    <s v="04.2022"/>
    <x v="0"/>
    <x v="1"/>
    <s v="Filete"/>
    <s v="Filete c/Cabeza"/>
    <s v="1021639"/>
    <x v="25"/>
    <s v="Cerdo"/>
    <n v="0"/>
    <n v="1000"/>
    <m/>
    <n v="0"/>
    <n v="0"/>
    <m/>
  </r>
  <r>
    <x v="3"/>
    <x v="28"/>
    <s v="04.2022"/>
    <x v="0"/>
    <x v="1"/>
    <s v="Grasas"/>
    <s v="Grasa Forro"/>
    <s v="1022218"/>
    <x v="27"/>
    <s v="Cerdo"/>
    <m/>
    <n v="24000"/>
    <m/>
    <m/>
    <n v="1.3"/>
    <m/>
  </r>
  <r>
    <x v="3"/>
    <x v="29"/>
    <s v="04.2022"/>
    <x v="0"/>
    <x v="1"/>
    <s v="Grasas"/>
    <s v="Grasa Forro"/>
    <s v="1022273"/>
    <x v="28"/>
    <s v="Cerdo"/>
    <m/>
    <n v="24000"/>
    <n v="24000"/>
    <m/>
    <n v="1.3"/>
    <n v="1.37916666666667"/>
  </r>
  <r>
    <x v="3"/>
    <x v="30"/>
    <s v="04.2022"/>
    <x v="0"/>
    <x v="1"/>
    <s v="Grasas"/>
    <s v="Grasa Forro"/>
    <s v="1022855"/>
    <x v="29"/>
    <s v="Cerdo"/>
    <n v="24000"/>
    <n v="24000"/>
    <n v="24000"/>
    <n v="0.83954166666666596"/>
    <n v="0.83954166666666596"/>
    <n v="1.41133333333333"/>
  </r>
  <r>
    <x v="3"/>
    <x v="31"/>
    <s v="04.2022"/>
    <x v="0"/>
    <x v="1"/>
    <s v="Grasas"/>
    <s v="Grasa Gordura"/>
    <s v="1020367"/>
    <x v="30"/>
    <s v="Cerdo"/>
    <n v="72000"/>
    <n v="72000"/>
    <n v="89000"/>
    <n v="1.0270555555555601"/>
    <n v="1.0270555555555601"/>
    <n v="0.97750703483146095"/>
  </r>
  <r>
    <x v="3"/>
    <x v="32"/>
    <s v="04.2022"/>
    <x v="0"/>
    <x v="1"/>
    <s v="Grasas"/>
    <s v="Grasa Gordura"/>
    <s v="1021023"/>
    <x v="31"/>
    <s v="Cerdo"/>
    <n v="144000"/>
    <n v="156000"/>
    <n v="156000"/>
    <n v="0.98956250000000001"/>
    <n v="0.98955769230769197"/>
    <n v="1.1343762794871799"/>
  </r>
  <r>
    <x v="3"/>
    <x v="372"/>
    <s v="04.2022"/>
    <x v="0"/>
    <x v="1"/>
    <s v="Grasas"/>
    <s v="Grasa Gordura"/>
    <s v="1021077"/>
    <x v="33"/>
    <s v="Cerdo"/>
    <n v="6000"/>
    <n v="11000"/>
    <n v="6000"/>
    <n v="0"/>
    <n v="1.1000000000000001"/>
    <n v="0.62130428333333299"/>
  </r>
  <r>
    <x v="3"/>
    <x v="373"/>
    <s v="04.2022"/>
    <x v="0"/>
    <x v="1"/>
    <s v="Grasas"/>
    <s v="Grasa Gordura"/>
    <s v="1021085"/>
    <x v="345"/>
    <s v="Cerdo"/>
    <n v="24000"/>
    <n v="24000"/>
    <n v="24000"/>
    <n v="0.83954166666666596"/>
    <n v="0.83954166666666596"/>
    <n v="0.881083333333333"/>
  </r>
  <r>
    <x v="3"/>
    <x v="33"/>
    <s v="04.2022"/>
    <x v="0"/>
    <x v="1"/>
    <s v="Grasas"/>
    <s v="Grasa Gordura"/>
    <s v="1021435"/>
    <x v="32"/>
    <s v="Cerdo"/>
    <m/>
    <n v="24000"/>
    <m/>
    <m/>
    <n v="1.3"/>
    <m/>
  </r>
  <r>
    <x v="3"/>
    <x v="34"/>
    <s v="04.2022"/>
    <x v="0"/>
    <x v="1"/>
    <s v="Grasas"/>
    <s v="Grasa Gordura"/>
    <s v="1022150"/>
    <x v="33"/>
    <s v="Cerdo"/>
    <n v="96000"/>
    <n v="96000"/>
    <n v="96000"/>
    <n v="0.87289583333333298"/>
    <n v="0.87289583333333298"/>
    <n v="1.2212291666666699"/>
  </r>
  <r>
    <x v="3"/>
    <x v="464"/>
    <s v="04.2022"/>
    <x v="0"/>
    <x v="1"/>
    <s v="Grasas"/>
    <s v="Grasa Gordura"/>
    <s v="1022920"/>
    <x v="266"/>
    <s v="Cerdo"/>
    <n v="0"/>
    <n v="4619"/>
    <n v="4619"/>
    <n v="0"/>
    <n v="0.990041134444685"/>
    <n v="0.92041608573284295"/>
  </r>
  <r>
    <x v="3"/>
    <x v="374"/>
    <s v="04.2022"/>
    <x v="0"/>
    <x v="1"/>
    <s v="Grasas"/>
    <s v="Grasa Gordura"/>
    <s v="1022921"/>
    <x v="33"/>
    <s v="Cerdo"/>
    <n v="40000"/>
    <n v="40000"/>
    <n v="35000"/>
    <n v="1.0095499999999999"/>
    <n v="1.0095499999999999"/>
    <n v="1.0546599428571399"/>
  </r>
  <r>
    <x v="3"/>
    <x v="38"/>
    <s v="04.2022"/>
    <x v="0"/>
    <x v="1"/>
    <s v="Grasas"/>
    <s v="Grasa Lomo Tocino"/>
    <s v="1020339"/>
    <x v="37"/>
    <s v="Cerdo"/>
    <n v="0"/>
    <n v="143000"/>
    <n v="127381"/>
    <n v="0"/>
    <n v="1.2895594405594399"/>
    <n v="1.4708274405131101"/>
  </r>
  <r>
    <x v="3"/>
    <x v="79"/>
    <s v="04.2022"/>
    <x v="0"/>
    <x v="1"/>
    <s v="Grasas"/>
    <s v="Grasa Lomo Tocino"/>
    <s v="1021204"/>
    <x v="37"/>
    <s v="Cerdo"/>
    <m/>
    <m/>
    <n v="23040"/>
    <m/>
    <m/>
    <n v="1.4624319314236101"/>
  </r>
  <r>
    <x v="3"/>
    <x v="42"/>
    <s v="04.2022"/>
    <x v="0"/>
    <x v="1"/>
    <s v="Menudencias"/>
    <s v="Menudencias Contre"/>
    <s v="1010877"/>
    <x v="41"/>
    <s v="Pollo"/>
    <n v="32061"/>
    <n v="218600"/>
    <n v="64000"/>
    <n v="0.99953214185459005"/>
    <n v="0.99956084172003601"/>
    <n v="1.1178701859375"/>
  </r>
  <r>
    <x v="3"/>
    <x v="2"/>
    <s v="04.2022"/>
    <x v="0"/>
    <x v="1"/>
    <s v="Menudencias"/>
    <s v="Menudencias Contre"/>
    <s v="1012207"/>
    <x v="2"/>
    <s v="Pollo"/>
    <m/>
    <n v="30000"/>
    <n v="24000"/>
    <m/>
    <n v="1.2695666666666701"/>
    <n v="1.2631666666666701"/>
  </r>
  <r>
    <x v="3"/>
    <x v="377"/>
    <s v="04.2022"/>
    <x v="0"/>
    <x v="1"/>
    <s v="Menudencias"/>
    <s v="Menudencias Corazón"/>
    <s v="1012342"/>
    <x v="42"/>
    <s v="Pollo"/>
    <m/>
    <n v="2394"/>
    <m/>
    <m/>
    <n v="0"/>
    <m/>
  </r>
  <r>
    <x v="3"/>
    <x v="43"/>
    <s v="04.2022"/>
    <x v="0"/>
    <x v="1"/>
    <s v="Menudencias"/>
    <s v="Menudencias Corazón"/>
    <s v="1012362"/>
    <x v="42"/>
    <s v="Pollo"/>
    <n v="69395"/>
    <n v="45612"/>
    <n v="13000"/>
    <n v="0"/>
    <n v="0"/>
    <n v="0.785883984615385"/>
  </r>
  <r>
    <x v="3"/>
    <x v="44"/>
    <s v="04.2022"/>
    <x v="0"/>
    <x v="1"/>
    <s v="Menudencias"/>
    <s v="Menudencias Pana"/>
    <s v="1012283"/>
    <x v="43"/>
    <s v="Pollo"/>
    <n v="144000"/>
    <n v="91576"/>
    <n v="96000"/>
    <n v="0.78956249999999994"/>
    <n v="0.789562767537346"/>
    <n v="0.87870833333333298"/>
  </r>
  <r>
    <x v="3"/>
    <x v="378"/>
    <s v="04.2022"/>
    <x v="0"/>
    <x v="1"/>
    <s v="Menudencias"/>
    <s v="Menudencias Pana"/>
    <s v="1012763"/>
    <x v="348"/>
    <s v="Pollo"/>
    <n v="33936"/>
    <n v="111532"/>
    <n v="24000"/>
    <n v="0"/>
    <n v="0"/>
    <n v="0.71354166666666596"/>
  </r>
  <r>
    <x v="3"/>
    <x v="436"/>
    <s v="04.2022"/>
    <x v="0"/>
    <x v="1"/>
    <s v="Paleta"/>
    <s v="Paleta Entera"/>
    <s v="1020993"/>
    <x v="395"/>
    <s v="Cerdo"/>
    <m/>
    <n v="1000"/>
    <m/>
    <m/>
    <n v="1.9"/>
    <m/>
  </r>
  <r>
    <x v="3"/>
    <x v="45"/>
    <s v="04.2022"/>
    <x v="0"/>
    <x v="1"/>
    <s v="Paleta"/>
    <s v="Paleta Pulpa"/>
    <s v="1021976"/>
    <x v="44"/>
    <s v="Cerdo"/>
    <n v="96000"/>
    <n v="96000"/>
    <n v="96000"/>
    <n v="2.2999999999999998"/>
    <n v="2.2999999999999998"/>
    <n v="2.2756354166666699"/>
  </r>
  <r>
    <x v="3"/>
    <x v="48"/>
    <s v="04.2022"/>
    <x v="0"/>
    <x v="1"/>
    <s v="Pech Desh"/>
    <s v="Pech Desh s/Piel"/>
    <s v="1030670"/>
    <x v="47"/>
    <s v="Pavo"/>
    <n v="72000"/>
    <n v="72000"/>
    <n v="72000"/>
    <n v="10.6"/>
    <n v="10.6000416666667"/>
    <n v="10.6112083333333"/>
  </r>
  <r>
    <x v="3"/>
    <x v="292"/>
    <s v="04.2022"/>
    <x v="0"/>
    <x v="1"/>
    <s v="Pechuga Desh"/>
    <s v="Pechuga Desh s/Piel"/>
    <s v="1011127"/>
    <x v="270"/>
    <s v="Pollo"/>
    <m/>
    <m/>
    <n v="72000"/>
    <m/>
    <m/>
    <n v="4.12083333333333"/>
  </r>
  <r>
    <x v="3"/>
    <x v="246"/>
    <s v="04.2022"/>
    <x v="0"/>
    <x v="1"/>
    <s v="Pechuga Desh"/>
    <s v="Pechuga Desh s/Piel"/>
    <s v="1011250"/>
    <x v="235"/>
    <s v="Pollo"/>
    <m/>
    <m/>
    <n v="24000"/>
    <m/>
    <m/>
    <n v="4.3678333333333299"/>
  </r>
  <r>
    <x v="3"/>
    <x v="50"/>
    <s v="04.2022"/>
    <x v="0"/>
    <x v="1"/>
    <s v="Pechuga Desh"/>
    <s v="Pechuga Desh s/Piel"/>
    <s v="1012552"/>
    <x v="49"/>
    <s v="Pollo"/>
    <n v="23626"/>
    <n v="72000"/>
    <n v="72000"/>
    <n v="3.0939219503936299"/>
    <n v="4.5"/>
    <n v="4.4303915277777799"/>
  </r>
  <r>
    <x v="3"/>
    <x v="51"/>
    <s v="04.2022"/>
    <x v="0"/>
    <x v="1"/>
    <s v="Pechuga Desh"/>
    <s v="Pechuga Desh s/Piel"/>
    <s v="1012744"/>
    <x v="50"/>
    <s v="Pollo"/>
    <n v="2343"/>
    <n v="5297"/>
    <m/>
    <n v="0"/>
    <n v="0"/>
    <m/>
  </r>
  <r>
    <x v="3"/>
    <x v="381"/>
    <s v="04.2022"/>
    <x v="0"/>
    <x v="1"/>
    <s v="Pierna"/>
    <s v="Pierna Entera"/>
    <s v="1020915"/>
    <x v="351"/>
    <s v="Cerdo"/>
    <n v="0"/>
    <n v="2000"/>
    <m/>
    <n v="0"/>
    <n v="1.2395"/>
    <m/>
  </r>
  <r>
    <x v="3"/>
    <x v="52"/>
    <s v="04.2022"/>
    <x v="0"/>
    <x v="1"/>
    <s v="Pierna"/>
    <s v="Pierna Pulpa"/>
    <s v="1020944"/>
    <x v="51"/>
    <s v="Cerdo"/>
    <n v="96000"/>
    <n v="144000"/>
    <n v="143000"/>
    <n v="2.44"/>
    <n v="2.44"/>
    <n v="2.4469090909090898"/>
  </r>
  <r>
    <x v="3"/>
    <x v="53"/>
    <s v="04.2022"/>
    <x v="0"/>
    <x v="1"/>
    <s v="Pierna"/>
    <s v="Pierna Pulpa"/>
    <s v="1022709"/>
    <x v="52"/>
    <s v="Cerdo"/>
    <n v="48000"/>
    <n v="48000"/>
    <n v="48000"/>
    <n v="2.52"/>
    <n v="2.52"/>
    <n v="2.5004166666666698"/>
  </r>
  <r>
    <x v="3"/>
    <x v="382"/>
    <s v="04.2022"/>
    <x v="0"/>
    <x v="1"/>
    <s v="Pierna"/>
    <s v="Pierna Pulpa Fina"/>
    <s v="1021868"/>
    <x v="352"/>
    <s v="Cerdo"/>
    <n v="0"/>
    <n v="0"/>
    <n v="1001"/>
    <n v="0"/>
    <n v="0"/>
    <n v="2.94124485514486"/>
  </r>
  <r>
    <x v="3"/>
    <x v="54"/>
    <s v="04.2022"/>
    <x v="0"/>
    <x v="1"/>
    <s v="Plancha"/>
    <s v="Plancha s/Cuero"/>
    <s v="1020349"/>
    <x v="53"/>
    <s v="Cerdo"/>
    <n v="192000"/>
    <n v="96000"/>
    <n v="72000"/>
    <n v="1.7395624999999999"/>
    <n v="1.7395624999999999"/>
    <n v="1.73888888888889"/>
  </r>
  <r>
    <x v="3"/>
    <x v="56"/>
    <s v="04.2022"/>
    <x v="0"/>
    <x v="1"/>
    <s v="Recortes"/>
    <s v="Recortes Piel"/>
    <s v="1030230"/>
    <x v="55"/>
    <s v="Pavo"/>
    <n v="6000"/>
    <n v="0"/>
    <m/>
    <n v="0"/>
    <n v="0"/>
    <m/>
  </r>
  <r>
    <x v="3"/>
    <x v="5"/>
    <s v="04.2022"/>
    <x v="0"/>
    <x v="1"/>
    <s v="Recortes"/>
    <s v="Recortes Piel"/>
    <s v="1030720"/>
    <x v="5"/>
    <s v="Pavo"/>
    <n v="36000"/>
    <n v="36000"/>
    <m/>
    <n v="0.48955555555555602"/>
    <n v="0.48955555555555602"/>
    <m/>
  </r>
  <r>
    <x v="3"/>
    <x v="57"/>
    <s v="04.2022"/>
    <x v="0"/>
    <x v="1"/>
    <s v="Recortes"/>
    <s v="Recortes No Magro"/>
    <s v="1020412"/>
    <x v="56"/>
    <s v="Cerdo"/>
    <n v="144000"/>
    <n v="144000"/>
    <n v="107000"/>
    <n v="1.5895625"/>
    <n v="1.5895625"/>
    <n v="1.5767993327102801"/>
  </r>
  <r>
    <x v="3"/>
    <x v="58"/>
    <s v="04.2022"/>
    <x v="0"/>
    <x v="1"/>
    <s v="Recortes"/>
    <s v="Recortes No Magro"/>
    <s v="1021078"/>
    <x v="57"/>
    <s v="Cerdo"/>
    <n v="72000"/>
    <n v="72000"/>
    <n v="72000"/>
    <n v="2.2000000000000002"/>
    <n v="2.2000000000000002"/>
    <n v="2.1905416666666699"/>
  </r>
  <r>
    <x v="3"/>
    <x v="383"/>
    <s v="04.2022"/>
    <x v="0"/>
    <x v="1"/>
    <s v="Recortes"/>
    <s v="Recortes No Magro"/>
    <s v="1021082"/>
    <x v="353"/>
    <s v="Cerdo"/>
    <n v="0"/>
    <n v="24000"/>
    <n v="24000"/>
    <n v="0"/>
    <n v="1.5395416666666699"/>
    <n v="1.6992083333333301"/>
  </r>
  <r>
    <x v="3"/>
    <x v="59"/>
    <s v="04.2022"/>
    <x v="0"/>
    <x v="1"/>
    <s v="Recortes"/>
    <s v="Recortes No Magro"/>
    <s v="1021092"/>
    <x v="58"/>
    <s v="Cerdo"/>
    <n v="96000"/>
    <n v="97000"/>
    <n v="120001"/>
    <n v="2.0145624999999998"/>
    <n v="2.01455670103093"/>
    <n v="2.1352822059816199"/>
  </r>
  <r>
    <x v="3"/>
    <x v="62"/>
    <s v="04.2022"/>
    <x v="0"/>
    <x v="1"/>
    <s v="Reproductor"/>
    <s v="Reproductor Gallina"/>
    <s v="1011582"/>
    <x v="61"/>
    <s v="Pollo"/>
    <n v="3817"/>
    <n v="0"/>
    <m/>
    <n v="0.95939219282158805"/>
    <n v="0"/>
    <m/>
  </r>
  <r>
    <x v="3"/>
    <x v="63"/>
    <s v="04.2022"/>
    <x v="0"/>
    <x v="1"/>
    <s v="Reproductor"/>
    <s v="Reproductor Gallina"/>
    <s v="1012208"/>
    <x v="62"/>
    <s v="Pollo"/>
    <n v="6184"/>
    <n v="24000"/>
    <n v="24000"/>
    <n v="1.40960543337646"/>
    <n v="1.4095833333333301"/>
    <n v="1.49216666666667"/>
  </r>
  <r>
    <x v="3"/>
    <x v="64"/>
    <s v="04.2022"/>
    <x v="0"/>
    <x v="1"/>
    <s v="Subprod"/>
    <s v="Subprod Piel"/>
    <s v="1011290"/>
    <x v="63"/>
    <s v="Pollo"/>
    <n v="8783"/>
    <n v="8785"/>
    <n v="8000"/>
    <n v="0.489582147330069"/>
    <n v="0.48958451906659101"/>
    <n v="0.49277725"/>
  </r>
  <r>
    <x v="3"/>
    <x v="384"/>
    <s v="04.2022"/>
    <x v="0"/>
    <x v="1"/>
    <s v="Subprod"/>
    <s v="Subprod Piel"/>
    <s v="1011422"/>
    <x v="354"/>
    <s v="Pollo"/>
    <n v="1559"/>
    <n v="1559"/>
    <m/>
    <n v="0.48941629249518898"/>
    <n v="0.48941629249518898"/>
    <m/>
  </r>
  <r>
    <x v="3"/>
    <x v="385"/>
    <s v="04.2022"/>
    <x v="0"/>
    <x v="1"/>
    <s v="Subprod"/>
    <s v="Subprod Patas-Manos"/>
    <s v="1022406"/>
    <x v="355"/>
    <s v="Cerdo"/>
    <n v="0"/>
    <n v="8000"/>
    <m/>
    <n v="0"/>
    <n v="3.85"/>
    <m/>
  </r>
  <r>
    <x v="3"/>
    <x v="65"/>
    <s v="04.2022"/>
    <x v="0"/>
    <x v="1"/>
    <s v="Subprod"/>
    <s v="Subprod Tripa"/>
    <s v="1022409"/>
    <x v="64"/>
    <s v="Cerdo"/>
    <n v="0"/>
    <n v="0"/>
    <n v="47880"/>
    <n v="0"/>
    <n v="0"/>
    <n v="4.8136109022556397"/>
  </r>
  <r>
    <x v="3"/>
    <x v="67"/>
    <s v="04.2022"/>
    <x v="0"/>
    <x v="1"/>
    <s v="Subprod"/>
    <s v="Subprod Tripa"/>
    <s v="1022781"/>
    <x v="66"/>
    <s v="Cerdo"/>
    <m/>
    <n v="6426"/>
    <n v="17350.2"/>
    <m/>
    <n v="0"/>
    <n v="10.0956771103503"/>
  </r>
  <r>
    <x v="3"/>
    <x v="68"/>
    <s v="04.2022"/>
    <x v="0"/>
    <x v="1"/>
    <s v="Subprod"/>
    <s v="Subprod Tripa"/>
    <s v="1022782"/>
    <x v="67"/>
    <s v="Cerdo"/>
    <n v="3600"/>
    <n v="4572"/>
    <n v="20726.400000000001"/>
    <n v="9.9894444444444392"/>
    <n v="9.9895013123359604"/>
    <n v="8.0685502547475707"/>
  </r>
  <r>
    <x v="3"/>
    <x v="387"/>
    <s v="04.2022"/>
    <x v="0"/>
    <x v="1"/>
    <s v="Subprod"/>
    <s v="Subprod Tripa"/>
    <s v="1022783"/>
    <x v="356"/>
    <s v="Cerdo"/>
    <n v="15600"/>
    <n v="17028"/>
    <n v="9288"/>
    <n v="9.9895512820512806"/>
    <n v="9.9895466290815094"/>
    <n v="7.8294573643410796"/>
  </r>
  <r>
    <x v="3"/>
    <x v="388"/>
    <s v="04.2022"/>
    <x v="0"/>
    <x v="1"/>
    <s v="Subprod"/>
    <s v="Subprod Tripa"/>
    <s v="1022786"/>
    <x v="357"/>
    <s v="Cerdo"/>
    <n v="300"/>
    <n v="300"/>
    <n v="1014"/>
    <n v="11.49"/>
    <n v="11.49"/>
    <n v="13.964497041420101"/>
  </r>
  <r>
    <x v="3"/>
    <x v="389"/>
    <s v="04.2022"/>
    <x v="0"/>
    <x v="1"/>
    <s v="Subprod"/>
    <s v="Subprod Tripa"/>
    <s v="1023295"/>
    <x v="358"/>
    <s v="Cerdo"/>
    <n v="3000"/>
    <n v="2282"/>
    <n v="380.25"/>
    <n v="12.2396666666667"/>
    <n v="12.239702015775601"/>
    <n v="14.556213017751499"/>
  </r>
  <r>
    <x v="3"/>
    <x v="69"/>
    <s v="04.2022"/>
    <x v="0"/>
    <x v="1"/>
    <s v="Subprod"/>
    <s v="Subprod Visceras"/>
    <s v="1021101"/>
    <x v="68"/>
    <s v="Cerdo"/>
    <n v="0"/>
    <n v="0"/>
    <n v="4000"/>
    <n v="0"/>
    <n v="0"/>
    <n v="1.112416675"/>
  </r>
  <r>
    <x v="3"/>
    <x v="70"/>
    <s v="04.2022"/>
    <x v="0"/>
    <x v="1"/>
    <s v="Subprod"/>
    <s v="Subprod Visceras"/>
    <s v="1021105"/>
    <x v="69"/>
    <s v="Cerdo"/>
    <n v="24000"/>
    <n v="24000"/>
    <n v="24000"/>
    <n v="0.54954166666666704"/>
    <n v="0.54954166666666704"/>
    <n v="0.54270833333333302"/>
  </r>
  <r>
    <x v="3"/>
    <x v="71"/>
    <s v="04.2022"/>
    <x v="0"/>
    <x v="1"/>
    <s v="Subprod"/>
    <s v="Subprod Visceras"/>
    <s v="1021106"/>
    <x v="70"/>
    <s v="Cerdo"/>
    <n v="168000"/>
    <n v="168000"/>
    <n v="72000"/>
    <n v="0.58955952380952403"/>
    <n v="0.58955952380952403"/>
    <n v="0.733527777777778"/>
  </r>
  <r>
    <x v="3"/>
    <x v="73"/>
    <s v="04.2022"/>
    <x v="0"/>
    <x v="1"/>
    <s v="Trutro Desh"/>
    <s v="Trutro Desh Corto"/>
    <s v="1030545"/>
    <x v="72"/>
    <s v="Pavo"/>
    <n v="48000"/>
    <n v="48000"/>
    <n v="48000"/>
    <n v="4.3145625000000001"/>
    <n v="4.3145416666666696"/>
    <n v="4.3987499999999997"/>
  </r>
  <r>
    <x v="3"/>
    <x v="74"/>
    <s v="04.2022"/>
    <x v="0"/>
    <x v="2"/>
    <s v="Ala"/>
    <s v="Ala Centro"/>
    <s v="1012012"/>
    <x v="73"/>
    <s v="Pollo"/>
    <n v="3578"/>
    <n v="0"/>
    <m/>
    <n v="0"/>
    <n v="0"/>
    <m/>
  </r>
  <r>
    <x v="3"/>
    <x v="75"/>
    <s v="04.2022"/>
    <x v="0"/>
    <x v="2"/>
    <s v="Carne Recuperada"/>
    <s v="Carne Recuperada Pul"/>
    <s v="1012612"/>
    <x v="74"/>
    <s v="Pollo"/>
    <n v="905084"/>
    <n v="733358"/>
    <n v="1075000"/>
    <n v="0.60151322971127497"/>
    <n v="0.60151385817022496"/>
    <n v="0.85327773860465095"/>
  </r>
  <r>
    <x v="3"/>
    <x v="390"/>
    <s v="04.2022"/>
    <x v="0"/>
    <x v="2"/>
    <s v="Chuleta"/>
    <s v="Chuleta Huesos"/>
    <s v="1022182"/>
    <x v="13"/>
    <s v="Cerdo"/>
    <n v="22000"/>
    <n v="22000"/>
    <n v="22000"/>
    <n v="5.31"/>
    <n v="5.31"/>
    <n v="5.35959090909091"/>
  </r>
  <r>
    <x v="3"/>
    <x v="76"/>
    <s v="04.2022"/>
    <x v="0"/>
    <x v="2"/>
    <s v="Cost-Pec"/>
    <s v="Cost-Pec Entero"/>
    <s v="1021664"/>
    <x v="75"/>
    <s v="Cerdo"/>
    <n v="44000"/>
    <n v="44000"/>
    <n v="66000"/>
    <n v="5.41"/>
    <n v="5.41"/>
    <n v="5.4595909090909096"/>
  </r>
  <r>
    <x v="3"/>
    <x v="77"/>
    <s v="04.2022"/>
    <x v="0"/>
    <x v="2"/>
    <s v="Cost-Pec"/>
    <s v="Cost-Pec Entero"/>
    <s v="1021665"/>
    <x v="76"/>
    <s v="Cerdo"/>
    <n v="44000"/>
    <n v="44000"/>
    <n v="44000"/>
    <n v="5.41"/>
    <n v="5.41"/>
    <n v="5.4595909090909096"/>
  </r>
  <r>
    <x v="3"/>
    <x v="78"/>
    <s v="04.2022"/>
    <x v="0"/>
    <x v="2"/>
    <s v="Cost-Pec"/>
    <s v="Cost-Pec Entero"/>
    <s v="1023183"/>
    <x v="77"/>
    <s v="Cerdo"/>
    <n v="44000"/>
    <n v="44000"/>
    <n v="22000"/>
    <n v="5.61"/>
    <n v="5.61"/>
    <n v="5.6595909090909098"/>
  </r>
  <r>
    <x v="3"/>
    <x v="80"/>
    <s v="04.2022"/>
    <x v="0"/>
    <x v="2"/>
    <s v="Huesos"/>
    <s v="Huesos Cuarto Centra"/>
    <s v="1021149"/>
    <x v="78"/>
    <s v="Cerdo"/>
    <n v="44000"/>
    <n v="44000"/>
    <n v="22000"/>
    <n v="1.01"/>
    <n v="1.01"/>
    <n v="1.0595909090909099"/>
  </r>
  <r>
    <x v="3"/>
    <x v="81"/>
    <s v="04.2022"/>
    <x v="0"/>
    <x v="2"/>
    <s v="Huesos"/>
    <s v="Huesos Cuarto Centra"/>
    <s v="1021150"/>
    <x v="79"/>
    <s v="Cerdo"/>
    <n v="26289"/>
    <n v="26289"/>
    <n v="44000"/>
    <n v="1.0100041842595799"/>
    <n v="1.0100041842595799"/>
    <n v="1.0609545454545499"/>
  </r>
  <r>
    <x v="3"/>
    <x v="82"/>
    <s v="04.2022"/>
    <x v="0"/>
    <x v="2"/>
    <s v="Huesos"/>
    <s v="Huesos Cuarto Centra"/>
    <s v="1021156"/>
    <x v="80"/>
    <s v="Cerdo"/>
    <n v="7123"/>
    <n v="55000"/>
    <n v="55000"/>
    <n v="2.5100379053769499"/>
    <n v="2.5099999999999998"/>
    <n v="2.7381733890909099"/>
  </r>
  <r>
    <x v="3"/>
    <x v="83"/>
    <s v="04.2022"/>
    <x v="0"/>
    <x v="2"/>
    <s v="Huesos"/>
    <s v="Huesos Cuarto Delant"/>
    <s v="1021151"/>
    <x v="81"/>
    <s v="Cerdo"/>
    <n v="0"/>
    <n v="0"/>
    <n v="22000"/>
    <n v="0"/>
    <n v="0"/>
    <n v="1.5595909090909099"/>
  </r>
  <r>
    <x v="3"/>
    <x v="84"/>
    <s v="04.2022"/>
    <x v="0"/>
    <x v="2"/>
    <s v="Huesos"/>
    <s v="Huesos Cuarto Delant"/>
    <s v="1021152"/>
    <x v="82"/>
    <s v="Cerdo"/>
    <n v="22000"/>
    <n v="22000"/>
    <m/>
    <n v="1.51"/>
    <n v="1.51"/>
    <m/>
  </r>
  <r>
    <x v="3"/>
    <x v="465"/>
    <s v="04.2022"/>
    <x v="0"/>
    <x v="2"/>
    <s v="Lomo"/>
    <s v="Lomo Centro"/>
    <s v="1023372"/>
    <x v="254"/>
    <s v="Cerdo"/>
    <m/>
    <m/>
    <n v="24000"/>
    <m/>
    <m/>
    <n v="2.6"/>
  </r>
  <r>
    <x v="3"/>
    <x v="85"/>
    <s v="04.2022"/>
    <x v="0"/>
    <x v="2"/>
    <s v="Lomo"/>
    <s v="Lomo Vetado"/>
    <s v="1020860"/>
    <x v="83"/>
    <s v="Cerdo"/>
    <n v="134000"/>
    <n v="134000"/>
    <n v="132000"/>
    <n v="3.81"/>
    <n v="3.81"/>
    <n v="3.8600454545454501"/>
  </r>
  <r>
    <x v="3"/>
    <x v="86"/>
    <s v="04.2022"/>
    <x v="0"/>
    <x v="2"/>
    <s v="Lomo"/>
    <s v="Lomo Vetado"/>
    <s v="1020861"/>
    <x v="84"/>
    <s v="Cerdo"/>
    <n v="132000"/>
    <n v="132000"/>
    <n v="132000"/>
    <n v="3.81"/>
    <n v="3.81"/>
    <n v="3.85959090909091"/>
  </r>
  <r>
    <x v="3"/>
    <x v="87"/>
    <s v="04.2022"/>
    <x v="0"/>
    <x v="2"/>
    <s v="Lomo"/>
    <s v="Lomo Vetado"/>
    <s v="1022985"/>
    <x v="85"/>
    <s v="Cerdo"/>
    <n v="1579"/>
    <n v="2000"/>
    <n v="2000"/>
    <n v="3.8100063331222298"/>
    <n v="3.81"/>
    <n v="3.8595909000000002"/>
  </r>
  <r>
    <x v="3"/>
    <x v="88"/>
    <s v="04.2022"/>
    <x v="0"/>
    <x v="2"/>
    <s v="Lomo"/>
    <s v="Lomo Vetado"/>
    <s v="1023038"/>
    <x v="86"/>
    <s v="Cerdo"/>
    <n v="62412"/>
    <n v="62412"/>
    <n v="55000"/>
    <n v="4.0099980772928303"/>
    <n v="4.0099980772928303"/>
    <n v="4.0595909090909101"/>
  </r>
  <r>
    <x v="3"/>
    <x v="89"/>
    <s v="04.2022"/>
    <x v="0"/>
    <x v="2"/>
    <s v="Menudencias"/>
    <s v="Menudencias Cogote"/>
    <s v="1030309"/>
    <x v="87"/>
    <s v="Pavo"/>
    <n v="4980"/>
    <m/>
    <m/>
    <n v="0"/>
    <m/>
    <m/>
  </r>
  <r>
    <x v="3"/>
    <x v="466"/>
    <s v="04.2022"/>
    <x v="0"/>
    <x v="2"/>
    <s v="Muestras"/>
    <s v="Muestras"/>
    <s v="1030576"/>
    <x v="420"/>
    <s v="Pavo"/>
    <m/>
    <m/>
    <n v="30"/>
    <m/>
    <m/>
    <n v="1"/>
  </r>
  <r>
    <x v="3"/>
    <x v="93"/>
    <s v="04.2022"/>
    <x v="0"/>
    <x v="2"/>
    <s v="Panceta"/>
    <s v="Panceta s/Cuero"/>
    <s v="1022885"/>
    <x v="91"/>
    <s v="Cerdo"/>
    <n v="422041"/>
    <n v="422041"/>
    <n v="431000"/>
    <n v="5.8099971329799702"/>
    <n v="5.8099971329799702"/>
    <n v="5.8595909090487197"/>
  </r>
  <r>
    <x v="3"/>
    <x v="94"/>
    <s v="04.2022"/>
    <x v="0"/>
    <x v="2"/>
    <s v="Panceta"/>
    <s v="Panceta s/Cuero"/>
    <s v="1022887"/>
    <x v="92"/>
    <s v="Cerdo"/>
    <n v="281632"/>
    <n v="308000"/>
    <n v="308000"/>
    <n v="5.8099896318600202"/>
    <n v="5.81"/>
    <n v="5.8605649350649403"/>
  </r>
  <r>
    <x v="3"/>
    <x v="95"/>
    <s v="04.2022"/>
    <x v="0"/>
    <x v="2"/>
    <s v="Panceta"/>
    <s v="Panceta s/Cuero"/>
    <s v="1022930"/>
    <x v="93"/>
    <s v="Cerdo"/>
    <n v="110000"/>
    <n v="110000"/>
    <n v="110000"/>
    <n v="6.01"/>
    <n v="6.01"/>
    <n v="6.0595909090909101"/>
  </r>
  <r>
    <x v="3"/>
    <x v="97"/>
    <s v="04.2022"/>
    <x v="0"/>
    <x v="2"/>
    <s v="Panceta"/>
    <s v="Panceta s/Cuero"/>
    <s v="1023037"/>
    <x v="95"/>
    <s v="Cerdo"/>
    <n v="99000"/>
    <n v="99000"/>
    <n v="99000"/>
    <n v="6.01"/>
    <n v="6.01"/>
    <n v="6.0752878787878801"/>
  </r>
  <r>
    <x v="3"/>
    <x v="391"/>
    <s v="04.2022"/>
    <x v="0"/>
    <x v="2"/>
    <s v="Panceta"/>
    <s v="Panceta s/Cuero"/>
    <s v="1023090"/>
    <x v="359"/>
    <s v="Cerdo"/>
    <n v="22000"/>
    <n v="22000"/>
    <n v="22000"/>
    <n v="6.11"/>
    <n v="6.11"/>
    <n v="6.1595909090909098"/>
  </r>
  <r>
    <x v="3"/>
    <x v="98"/>
    <s v="04.2022"/>
    <x v="0"/>
    <x v="2"/>
    <s v="Pernil"/>
    <s v="Pernil Mano"/>
    <s v="1021045"/>
    <x v="96"/>
    <s v="Cerdo"/>
    <n v="44000"/>
    <n v="44000"/>
    <n v="44000"/>
    <n v="1.96"/>
    <n v="1.96"/>
    <n v="2.0095909090909099"/>
  </r>
  <r>
    <x v="3"/>
    <x v="99"/>
    <s v="04.2022"/>
    <x v="0"/>
    <x v="2"/>
    <s v="Pernil"/>
    <s v="Pernil Mano"/>
    <s v="1021046"/>
    <x v="97"/>
    <s v="Cerdo"/>
    <n v="41105"/>
    <n v="41105"/>
    <n v="44000"/>
    <n v="1.9599805376474899"/>
    <n v="1.9599805376474899"/>
    <n v="2.0095909090909099"/>
  </r>
  <r>
    <x v="3"/>
    <x v="392"/>
    <s v="04.2022"/>
    <x v="0"/>
    <x v="2"/>
    <s v="Pernil"/>
    <s v="Pernil Mano"/>
    <s v="1021470"/>
    <x v="360"/>
    <s v="Cerdo"/>
    <n v="22000"/>
    <n v="22000"/>
    <n v="22000"/>
    <n v="1.61"/>
    <n v="1.61"/>
    <n v="1.65959090909091"/>
  </r>
  <r>
    <x v="3"/>
    <x v="444"/>
    <s v="04.2022"/>
    <x v="0"/>
    <x v="2"/>
    <s v="Plancha"/>
    <s v="Plancha c/Cuero"/>
    <s v="1023144"/>
    <x v="400"/>
    <s v="Cerdo"/>
    <n v="328"/>
    <n v="164"/>
    <m/>
    <n v="1.3902439024390201"/>
    <n v="1.3902439024390201"/>
    <m/>
  </r>
  <r>
    <x v="3"/>
    <x v="100"/>
    <s v="04.2022"/>
    <x v="0"/>
    <x v="2"/>
    <s v="Plancha"/>
    <s v="Plancha s/Cuero"/>
    <s v="1021012"/>
    <x v="98"/>
    <s v="Cerdo"/>
    <n v="906"/>
    <n v="88906"/>
    <n v="88000"/>
    <n v="1.70971302428256"/>
    <n v="1.7099970755629501"/>
    <n v="2.0602727272727299"/>
  </r>
  <r>
    <x v="3"/>
    <x v="102"/>
    <s v="04.2022"/>
    <x v="0"/>
    <x v="2"/>
    <s v="Prolijado"/>
    <s v="Prolijado Plateada"/>
    <s v="1022607"/>
    <x v="100"/>
    <s v="Cerdo"/>
    <n v="11489"/>
    <n v="22000"/>
    <n v="22000"/>
    <n v="5.1101053181303904"/>
    <n v="5.1100454545454497"/>
    <n v="5.1595909090909098"/>
  </r>
  <r>
    <x v="3"/>
    <x v="103"/>
    <s v="04.2022"/>
    <x v="0"/>
    <x v="2"/>
    <s v="Subprod"/>
    <s v="Subprod Grasa"/>
    <s v="1023283"/>
    <x v="101"/>
    <s v="Cerdo"/>
    <n v="0"/>
    <n v="96000"/>
    <n v="96000"/>
    <n v="0"/>
    <n v="0.76"/>
    <n v="0.89118249999999999"/>
  </r>
  <r>
    <x v="3"/>
    <x v="467"/>
    <s v="04.2022"/>
    <x v="0"/>
    <x v="2"/>
    <s v="Subprod"/>
    <s v="Subprod Visceras"/>
    <s v="1021655"/>
    <x v="421"/>
    <s v="Cerdo"/>
    <m/>
    <n v="48000"/>
    <n v="48000"/>
    <m/>
    <n v="0"/>
    <n v="1.86455041666667"/>
  </r>
  <r>
    <x v="3"/>
    <x v="106"/>
    <s v="04.2022"/>
    <x v="0"/>
    <x v="2"/>
    <s v="Trutro"/>
    <s v="Trutro Largo"/>
    <s v="1030535"/>
    <x v="104"/>
    <s v="Pavo"/>
    <n v="66000"/>
    <n v="66000"/>
    <n v="66000"/>
    <n v="2.26242424242424"/>
    <n v="2.2624393939393901"/>
    <n v="2.3086827272727302"/>
  </r>
  <r>
    <x v="3"/>
    <x v="109"/>
    <s v="04.2022"/>
    <x v="0"/>
    <x v="3"/>
    <s v="Cueros"/>
    <s v="Cuero Papada"/>
    <s v="1021864"/>
    <x v="21"/>
    <s v="Cerdo"/>
    <n v="96000"/>
    <n v="48000"/>
    <n v="96000"/>
    <n v="0.53956249999999994"/>
    <n v="0.53956249999999994"/>
    <n v="0.55000000000000004"/>
  </r>
  <r>
    <x v="3"/>
    <x v="21"/>
    <s v="04.2022"/>
    <x v="0"/>
    <x v="3"/>
    <s v="Cueros"/>
    <s v="Cuero Papada"/>
    <s v="1023329"/>
    <x v="21"/>
    <s v="Cerdo"/>
    <n v="0"/>
    <n v="24000"/>
    <n v="24000"/>
    <n v="0"/>
    <n v="0.54"/>
    <n v="0.55000000000000004"/>
  </r>
  <r>
    <x v="3"/>
    <x v="28"/>
    <s v="04.2022"/>
    <x v="0"/>
    <x v="3"/>
    <s v="Grasas"/>
    <s v="Grasa Forro"/>
    <s v="1022218"/>
    <x v="27"/>
    <s v="Cerdo"/>
    <n v="0"/>
    <n v="0"/>
    <n v="24000"/>
    <n v="0"/>
    <n v="0"/>
    <n v="1.5"/>
  </r>
  <r>
    <x v="3"/>
    <x v="110"/>
    <s v="04.2022"/>
    <x v="0"/>
    <x v="3"/>
    <s v="Grasas"/>
    <s v="Grasa Lomo Tocino"/>
    <s v="1022217"/>
    <x v="106"/>
    <s v="Cerdo"/>
    <n v="312000"/>
    <n v="120000"/>
    <n v="72000"/>
    <n v="1.5573461538461499"/>
    <n v="1.55735"/>
    <n v="1.47437"/>
  </r>
  <r>
    <x v="3"/>
    <x v="111"/>
    <s v="04.2022"/>
    <x v="0"/>
    <x v="3"/>
    <s v="Menudencias"/>
    <s v="Menudencias Corazón"/>
    <s v="1011560"/>
    <x v="107"/>
    <s v="Pollo"/>
    <n v="24000"/>
    <n v="24000"/>
    <n v="24000"/>
    <n v="2.6895416666666701"/>
    <n v="2.6895416666666701"/>
    <n v="2.7"/>
  </r>
  <r>
    <x v="3"/>
    <x v="43"/>
    <s v="04.2022"/>
    <x v="0"/>
    <x v="3"/>
    <s v="Menudencias"/>
    <s v="Menudencias Corazón"/>
    <s v="1012362"/>
    <x v="42"/>
    <s v="Pollo"/>
    <n v="2605"/>
    <n v="2605"/>
    <n v="71985"/>
    <n v="2.6894433781189999"/>
    <n v="2.6894433781189999"/>
    <n v="2.7"/>
  </r>
  <r>
    <x v="3"/>
    <x v="112"/>
    <s v="04.2022"/>
    <x v="0"/>
    <x v="3"/>
    <s v="Menudencias"/>
    <s v="Menudencias Corazón"/>
    <s v="1012674"/>
    <x v="108"/>
    <s v="Pollo"/>
    <n v="36149"/>
    <n v="27699"/>
    <n v="119980"/>
    <n v="2.4895294475642502"/>
    <n v="2.48951225676017"/>
    <n v="2.5"/>
  </r>
  <r>
    <x v="3"/>
    <x v="114"/>
    <s v="04.2022"/>
    <x v="0"/>
    <x v="4"/>
    <s v="Ala"/>
    <s v="Ala Centro"/>
    <s v="1011586"/>
    <x v="110"/>
    <s v="Pollo"/>
    <n v="95122"/>
    <n v="156069"/>
    <n v="96000"/>
    <n v="2.9456382330060298"/>
    <n v="2.9456330212918602"/>
    <n v="2.8330000000000002"/>
  </r>
  <r>
    <x v="3"/>
    <x v="393"/>
    <s v="04.2022"/>
    <x v="0"/>
    <x v="4"/>
    <s v="Ala"/>
    <s v="Ala Centro-Punta"/>
    <s v="1012424"/>
    <x v="361"/>
    <s v="Pollo"/>
    <n v="2120"/>
    <n v="0"/>
    <m/>
    <n v="2.7603773584905702"/>
    <n v="0"/>
    <m/>
  </r>
  <r>
    <x v="3"/>
    <x v="117"/>
    <s v="04.2022"/>
    <x v="0"/>
    <x v="4"/>
    <s v="Ala"/>
    <s v="Ala Centro-Punta"/>
    <s v="1012454"/>
    <x v="113"/>
    <s v="Pollo"/>
    <n v="1950"/>
    <n v="0"/>
    <m/>
    <n v="2.7605128205128202"/>
    <n v="0"/>
    <m/>
  </r>
  <r>
    <x v="3"/>
    <x v="118"/>
    <s v="04.2022"/>
    <x v="0"/>
    <x v="4"/>
    <s v="Ala"/>
    <s v="Ala Centro-Punta"/>
    <s v="1012455"/>
    <x v="114"/>
    <s v="Pollo"/>
    <n v="214280"/>
    <n v="240000"/>
    <n v="168001"/>
    <n v="2.3605656150830701"/>
    <n v="2.3605666666666698"/>
    <n v="2.6006972077547199"/>
  </r>
  <r>
    <x v="3"/>
    <x v="120"/>
    <s v="04.2022"/>
    <x v="0"/>
    <x v="4"/>
    <s v="Chuleta"/>
    <s v="Chuleta Cazuela"/>
    <s v="1022414"/>
    <x v="116"/>
    <s v="Cerdo"/>
    <n v="72000"/>
    <n v="72000"/>
    <n v="96000"/>
    <n v="0.81056944444444401"/>
    <n v="0.81056944444444401"/>
    <n v="0.82247296458333297"/>
  </r>
  <r>
    <x v="3"/>
    <x v="121"/>
    <s v="04.2022"/>
    <x v="0"/>
    <x v="4"/>
    <s v="Cueros"/>
    <s v="Cuero Forro"/>
    <s v="1023034"/>
    <x v="117"/>
    <s v="Cerdo"/>
    <m/>
    <m/>
    <n v="96000"/>
    <m/>
    <m/>
    <n v="0.42071874999999997"/>
  </r>
  <r>
    <x v="3"/>
    <x v="122"/>
    <s v="04.2022"/>
    <x v="0"/>
    <x v="4"/>
    <s v="Cueros"/>
    <s v="Cuero Mixto"/>
    <s v="1022417"/>
    <x v="118"/>
    <s v="Cerdo"/>
    <m/>
    <m/>
    <n v="24000"/>
    <m/>
    <m/>
    <n v="0.53333333333333299"/>
  </r>
  <r>
    <x v="3"/>
    <x v="123"/>
    <s v="04.2022"/>
    <x v="0"/>
    <x v="4"/>
    <s v="Cueros"/>
    <s v="Cuero Mixto"/>
    <s v="1023306"/>
    <x v="118"/>
    <s v="Cerdo"/>
    <m/>
    <m/>
    <n v="120000"/>
    <m/>
    <m/>
    <n v="0.78320833333333295"/>
  </r>
  <r>
    <x v="3"/>
    <x v="394"/>
    <s v="04.2022"/>
    <x v="0"/>
    <x v="4"/>
    <s v="Grasas"/>
    <s v="Grasa Forro"/>
    <s v="1023111"/>
    <x v="362"/>
    <s v="Cerdo"/>
    <n v="24000"/>
    <n v="24000"/>
    <n v="24000"/>
    <n v="0.66058333333333297"/>
    <n v="0.66058333333333297"/>
    <n v="0.78333333333333299"/>
  </r>
  <r>
    <x v="3"/>
    <x v="124"/>
    <s v="04.2022"/>
    <x v="0"/>
    <x v="4"/>
    <s v="Grasas"/>
    <s v="Grasa Gordura"/>
    <s v="1022381"/>
    <x v="119"/>
    <s v="Cerdo"/>
    <n v="96000"/>
    <n v="104000"/>
    <n v="72000"/>
    <n v="0.66056250000000005"/>
    <n v="0.66056730769230798"/>
    <n v="0.83333333333333404"/>
  </r>
  <r>
    <x v="3"/>
    <x v="126"/>
    <s v="04.2022"/>
    <x v="0"/>
    <x v="4"/>
    <s v="Grasas"/>
    <s v="Grasa Gordura"/>
    <s v="1022856"/>
    <x v="121"/>
    <s v="Cerdo"/>
    <n v="24000"/>
    <n v="24000"/>
    <n v="48000"/>
    <n v="0.66058333333333297"/>
    <n v="0.66058333333333297"/>
    <n v="0.85833333333333295"/>
  </r>
  <r>
    <x v="3"/>
    <x v="130"/>
    <s v="04.2022"/>
    <x v="0"/>
    <x v="4"/>
    <s v="Huesos"/>
    <s v="Huesos Cuarto Centra"/>
    <s v="1022186"/>
    <x v="122"/>
    <s v="Cerdo"/>
    <n v="48000"/>
    <n v="48000"/>
    <n v="24000"/>
    <n v="0.76056250000000003"/>
    <n v="0.76056250000000003"/>
    <n v="0.63333333333333297"/>
  </r>
  <r>
    <x v="3"/>
    <x v="131"/>
    <s v="04.2022"/>
    <x v="0"/>
    <x v="4"/>
    <s v="Huesos"/>
    <s v="Huesos Cuarto Centra"/>
    <s v="1022378"/>
    <x v="123"/>
    <s v="Cerdo"/>
    <n v="72000"/>
    <n v="72000"/>
    <n v="48000"/>
    <n v="1.7105694444444399"/>
    <n v="1.7105694444444399"/>
    <n v="1.85297916666667"/>
  </r>
  <r>
    <x v="3"/>
    <x v="132"/>
    <s v="04.2022"/>
    <x v="0"/>
    <x v="4"/>
    <s v="Huesos"/>
    <s v="Huesos Cuarto Delant"/>
    <s v="1022096"/>
    <x v="124"/>
    <s v="Cerdo"/>
    <n v="264000"/>
    <n v="264000"/>
    <n v="168000"/>
    <n v="1.1105681818181801"/>
    <n v="1.1105681818181801"/>
    <n v="1.1960476190476199"/>
  </r>
  <r>
    <x v="3"/>
    <x v="133"/>
    <s v="04.2022"/>
    <x v="0"/>
    <x v="4"/>
    <s v="Huesos"/>
    <s v="Huesos Cuarto Delant"/>
    <s v="1022637"/>
    <x v="125"/>
    <s v="Cerdo"/>
    <n v="96000"/>
    <n v="96000"/>
    <n v="72000"/>
    <n v="0.96056249999999999"/>
    <n v="0.96056249999999999"/>
    <n v="1.03318055555556"/>
  </r>
  <r>
    <x v="3"/>
    <x v="140"/>
    <s v="04.2022"/>
    <x v="0"/>
    <x v="4"/>
    <s v="Patas"/>
    <s v="Patas Garras"/>
    <s v="1012448"/>
    <x v="132"/>
    <s v="Pollo"/>
    <m/>
    <m/>
    <n v="120000"/>
    <m/>
    <m/>
    <n v="4.9928833333333298"/>
  </r>
  <r>
    <x v="3"/>
    <x v="142"/>
    <s v="04.2022"/>
    <x v="0"/>
    <x v="4"/>
    <s v="Patas"/>
    <s v="Patas Garras"/>
    <s v="1012503"/>
    <x v="134"/>
    <s v="Pollo"/>
    <m/>
    <m/>
    <n v="16500"/>
    <m/>
    <m/>
    <n v="4.32323232121212"/>
  </r>
  <r>
    <x v="3"/>
    <x v="143"/>
    <s v="04.2022"/>
    <x v="0"/>
    <x v="4"/>
    <s v="Patas"/>
    <s v="Patas Garras"/>
    <s v="1012504"/>
    <x v="132"/>
    <s v="Pollo"/>
    <m/>
    <m/>
    <n v="48000"/>
    <m/>
    <m/>
    <n v="5.0821874999999999"/>
  </r>
  <r>
    <x v="3"/>
    <x v="146"/>
    <s v="04.2022"/>
    <x v="0"/>
    <x v="4"/>
    <s v="Patas"/>
    <s v="Patas Garras"/>
    <s v="1012598"/>
    <x v="136"/>
    <s v="Pollo"/>
    <m/>
    <m/>
    <n v="7500"/>
    <m/>
    <m/>
    <n v="1.36"/>
  </r>
  <r>
    <x v="3"/>
    <x v="147"/>
    <s v="04.2022"/>
    <x v="0"/>
    <x v="4"/>
    <s v="Pernil"/>
    <s v="Pernil Mano"/>
    <s v="1021731"/>
    <x v="137"/>
    <s v="Cerdo"/>
    <n v="0"/>
    <n v="0"/>
    <n v="96000"/>
    <n v="0"/>
    <n v="0"/>
    <n v="1.9331354166666701"/>
  </r>
  <r>
    <x v="3"/>
    <x v="148"/>
    <s v="04.2022"/>
    <x v="0"/>
    <x v="4"/>
    <s v="Pernil"/>
    <s v="Pernil Mano"/>
    <s v="1022125"/>
    <x v="138"/>
    <s v="Cerdo"/>
    <m/>
    <m/>
    <n v="96000"/>
    <m/>
    <m/>
    <n v="2.5883333333333298"/>
  </r>
  <r>
    <x v="3"/>
    <x v="149"/>
    <s v="04.2022"/>
    <x v="0"/>
    <x v="4"/>
    <s v="Pernil"/>
    <s v="Pernil Mano"/>
    <s v="1022291"/>
    <x v="139"/>
    <s v="Cerdo"/>
    <n v="48000"/>
    <n v="48000"/>
    <n v="48000"/>
    <n v="1.6605624999999999"/>
    <n v="1.6605624999999999"/>
    <n v="1.7333333333333301"/>
  </r>
  <r>
    <x v="3"/>
    <x v="150"/>
    <s v="04.2022"/>
    <x v="0"/>
    <x v="4"/>
    <s v="Pernil"/>
    <s v="Pernil Pierna"/>
    <s v="1022183"/>
    <x v="140"/>
    <s v="Cerdo"/>
    <n v="168000"/>
    <n v="164000"/>
    <n v="480000"/>
    <n v="1.66056547619048"/>
    <n v="1.66056707317073"/>
    <n v="1.8506499999999999"/>
  </r>
  <r>
    <x v="3"/>
    <x v="425"/>
    <s v="04.2022"/>
    <x v="0"/>
    <x v="4"/>
    <s v="Recortes"/>
    <s v="Recortes No Magro"/>
    <s v="1021905"/>
    <x v="384"/>
    <s v="Cerdo"/>
    <n v="0"/>
    <n v="0"/>
    <n v="24000"/>
    <n v="0"/>
    <n v="0"/>
    <n v="0.93333333333333302"/>
  </r>
  <r>
    <x v="3"/>
    <x v="151"/>
    <s v="04.2022"/>
    <x v="0"/>
    <x v="4"/>
    <s v="Recortes"/>
    <s v="Recortes No Magro"/>
    <s v="1022373"/>
    <x v="141"/>
    <s v="Cerdo"/>
    <n v="24000"/>
    <n v="0"/>
    <m/>
    <n v="0.86058333333333403"/>
    <n v="0"/>
    <m/>
  </r>
  <r>
    <x v="3"/>
    <x v="152"/>
    <s v="04.2022"/>
    <x v="0"/>
    <x v="4"/>
    <s v="Subprod"/>
    <s v="Subprod Patas-Manos"/>
    <s v="1021735"/>
    <x v="142"/>
    <s v="Cerdo"/>
    <n v="24000"/>
    <n v="24000"/>
    <n v="48000"/>
    <n v="4.1605833333333297"/>
    <n v="4.1605833333333297"/>
    <n v="4.4083333333333297"/>
  </r>
  <r>
    <x v="3"/>
    <x v="154"/>
    <s v="04.2022"/>
    <x v="0"/>
    <x v="4"/>
    <s v="Subprod"/>
    <s v="Subprod Patas-Manos"/>
    <s v="1022748"/>
    <x v="144"/>
    <s v="Cerdo"/>
    <m/>
    <m/>
    <n v="48000"/>
    <m/>
    <m/>
    <n v="4.85741666666667"/>
  </r>
  <r>
    <x v="3"/>
    <x v="155"/>
    <s v="04.2022"/>
    <x v="0"/>
    <x v="4"/>
    <s v="Subprod"/>
    <s v="Subprod Visceras"/>
    <s v="1021115"/>
    <x v="145"/>
    <s v="Cerdo"/>
    <n v="72000"/>
    <n v="0"/>
    <m/>
    <n v="0.26056944444444402"/>
    <n v="0"/>
    <m/>
  </r>
  <r>
    <x v="3"/>
    <x v="468"/>
    <s v="04.2022"/>
    <x v="0"/>
    <x v="4"/>
    <s v="Vara Gordo"/>
    <s v="Vara Cuarto Central"/>
    <s v="1023368"/>
    <x v="422"/>
    <s v="Cerdo"/>
    <m/>
    <m/>
    <n v="15049"/>
    <m/>
    <m/>
    <n v="1.6326628945444901"/>
  </r>
  <r>
    <x v="3"/>
    <x v="469"/>
    <s v="04.2022"/>
    <x v="0"/>
    <x v="4"/>
    <s v="Vara Gordo"/>
    <s v="Vara Cuarto Delanter"/>
    <s v="1023362"/>
    <x v="423"/>
    <s v="Cerdo"/>
    <m/>
    <m/>
    <n v="16690"/>
    <m/>
    <m/>
    <n v="1.6326628220491299"/>
  </r>
  <r>
    <x v="3"/>
    <x v="470"/>
    <s v="04.2022"/>
    <x v="0"/>
    <x v="4"/>
    <s v="Vara Gordo"/>
    <s v="Vara Cuarto Trasero"/>
    <s v="1023363"/>
    <x v="424"/>
    <s v="Cerdo"/>
    <m/>
    <m/>
    <n v="15980"/>
    <m/>
    <m/>
    <n v="1.63266250938673"/>
  </r>
  <r>
    <x v="3"/>
    <x v="156"/>
    <s v="04.2022"/>
    <x v="0"/>
    <x v="5"/>
    <s v="Filete"/>
    <s v="Filete c/Cabeza"/>
    <s v="1020636"/>
    <x v="146"/>
    <s v="Cerdo"/>
    <n v="13000"/>
    <n v="13000"/>
    <n v="13000"/>
    <n v="4.7880000000000003"/>
    <n v="4.7880000000000003"/>
    <n v="4.3222481153846202"/>
  </r>
  <r>
    <x v="3"/>
    <x v="157"/>
    <s v="04.2022"/>
    <x v="0"/>
    <x v="5"/>
    <s v="Filete"/>
    <s v="Filete c/Cabeza"/>
    <s v="1020704"/>
    <x v="147"/>
    <s v="Cerdo"/>
    <n v="500"/>
    <n v="1000"/>
    <n v="1000"/>
    <n v="5.0819999999999999"/>
    <n v="5.0819999999999999"/>
    <n v="4.6004547000000002"/>
  </r>
  <r>
    <x v="3"/>
    <x v="159"/>
    <s v="04.2022"/>
    <x v="0"/>
    <x v="5"/>
    <s v="Filete"/>
    <s v="Filete c/Cabeza"/>
    <s v="1022931"/>
    <x v="149"/>
    <s v="Cerdo"/>
    <n v="30000"/>
    <n v="30000"/>
    <n v="30000"/>
    <n v="4.83"/>
    <n v="4.83"/>
    <n v="4.3597578400000003"/>
  </r>
  <r>
    <x v="3"/>
    <x v="161"/>
    <s v="04.2022"/>
    <x v="0"/>
    <x v="5"/>
    <s v="Lomo"/>
    <s v="Lomo CC Loin"/>
    <s v="1022313"/>
    <x v="151"/>
    <s v="Cerdo"/>
    <n v="5722"/>
    <n v="10000"/>
    <n v="10000"/>
    <n v="4.3257602236980102"/>
    <n v="4.3258000000000001"/>
    <n v="3.8663863599999999"/>
  </r>
  <r>
    <x v="3"/>
    <x v="162"/>
    <s v="04.2022"/>
    <x v="0"/>
    <x v="5"/>
    <s v="Lomo"/>
    <s v="Lomo CC Loin"/>
    <s v="1022326"/>
    <x v="152"/>
    <s v="Cerdo"/>
    <n v="25000"/>
    <n v="25000"/>
    <n v="25000"/>
    <n v="3.738"/>
    <n v="3.738"/>
    <n v="3.361912572"/>
  </r>
  <r>
    <x v="3"/>
    <x v="163"/>
    <s v="04.2022"/>
    <x v="0"/>
    <x v="5"/>
    <s v="Lomo"/>
    <s v="Lomo CC Loin"/>
    <s v="1022587"/>
    <x v="153"/>
    <s v="Cerdo"/>
    <n v="1646"/>
    <n v="3000"/>
    <n v="3000"/>
    <n v="4.3681652490887002"/>
    <n v="4.3683333333333296"/>
    <n v="3.9489052999999998"/>
  </r>
  <r>
    <x v="3"/>
    <x v="164"/>
    <s v="04.2022"/>
    <x v="0"/>
    <x v="5"/>
    <s v="Lomo"/>
    <s v="Lomo CC Loin"/>
    <s v="1022664"/>
    <x v="154"/>
    <s v="Cerdo"/>
    <n v="31503"/>
    <n v="50000"/>
    <n v="50000"/>
    <n v="3.8976287972574002"/>
    <n v="3.8976199999999999"/>
    <n v="3.4805055139999999"/>
  </r>
  <r>
    <x v="3"/>
    <x v="165"/>
    <s v="04.2022"/>
    <x v="0"/>
    <x v="5"/>
    <s v="Lomo"/>
    <s v="Lomo CC Loin"/>
    <s v="1023301"/>
    <x v="155"/>
    <s v="Cerdo"/>
    <n v="23500"/>
    <n v="23500"/>
    <n v="23500"/>
    <n v="4.2671914893617"/>
    <n v="4.2671914893617"/>
    <n v="3.8532269702127699"/>
  </r>
  <r>
    <x v="3"/>
    <x v="166"/>
    <s v="04.2022"/>
    <x v="0"/>
    <x v="5"/>
    <s v="Lomo"/>
    <s v="Lomo Centro"/>
    <s v="1020105"/>
    <x v="156"/>
    <s v="Cerdo"/>
    <n v="40000"/>
    <n v="40000"/>
    <n v="40000"/>
    <n v="4.3259999999999996"/>
    <n v="4.3259999999999996"/>
    <n v="3.8968734500000002"/>
  </r>
  <r>
    <x v="3"/>
    <x v="167"/>
    <s v="04.2022"/>
    <x v="0"/>
    <x v="5"/>
    <s v="Lomo"/>
    <s v="Lomo Centro"/>
    <s v="1020678"/>
    <x v="157"/>
    <s v="Cerdo"/>
    <n v="500"/>
    <n v="500"/>
    <n v="500"/>
    <n v="5.3339999999999996"/>
    <n v="5.3339999999999996"/>
    <n v="4.7642328000000003"/>
  </r>
  <r>
    <x v="3"/>
    <x v="168"/>
    <s v="04.2022"/>
    <x v="0"/>
    <x v="5"/>
    <s v="Lomo"/>
    <s v="Lomo Centro"/>
    <s v="1022472"/>
    <x v="158"/>
    <s v="Cerdo"/>
    <n v="13000"/>
    <n v="13000"/>
    <n v="13000"/>
    <n v="4.452"/>
    <n v="4.452"/>
    <n v="4.0193497692307698"/>
  </r>
  <r>
    <x v="3"/>
    <x v="395"/>
    <s v="04.2022"/>
    <x v="0"/>
    <x v="5"/>
    <s v="Lomo"/>
    <s v="Lomo Centro"/>
    <s v="1023349"/>
    <x v="363"/>
    <s v="Cerdo"/>
    <n v="43"/>
    <n v="5000"/>
    <n v="5000"/>
    <n v="4.2790697674418601"/>
    <n v="4.3255999999999997"/>
    <n v="3.8967171199999999"/>
  </r>
  <r>
    <x v="3"/>
    <x v="169"/>
    <s v="04.2022"/>
    <x v="0"/>
    <x v="5"/>
    <s v="Lomo"/>
    <s v="Lomo MM Loin"/>
    <s v="1020110"/>
    <x v="159"/>
    <s v="Cerdo"/>
    <n v="700000"/>
    <n v="700000"/>
    <n v="700100"/>
    <n v="3.8304"/>
    <n v="3.8304"/>
    <n v="3.44315859691473"/>
  </r>
  <r>
    <x v="3"/>
    <x v="170"/>
    <s v="04.2022"/>
    <x v="0"/>
    <x v="5"/>
    <s v="Lomo"/>
    <s v="Lomo MM Loin"/>
    <s v="1020589"/>
    <x v="160"/>
    <s v="Cerdo"/>
    <n v="51399"/>
    <n v="120000"/>
    <n v="120000"/>
    <n v="4.0739897663378697"/>
    <n v="4.0739999999999998"/>
    <n v="3.6668792958333301"/>
  </r>
  <r>
    <x v="3"/>
    <x v="171"/>
    <s v="04.2022"/>
    <x v="0"/>
    <x v="5"/>
    <s v="Lomo"/>
    <s v="Lomo MM Loin"/>
    <s v="1020681"/>
    <x v="161"/>
    <s v="Cerdo"/>
    <n v="13738"/>
    <n v="20000"/>
    <n v="20000"/>
    <n v="4.3261027806085304"/>
    <n v="4.3261000000000003"/>
    <n v="3.89278645"/>
  </r>
  <r>
    <x v="3"/>
    <x v="172"/>
    <s v="04.2022"/>
    <x v="0"/>
    <x v="5"/>
    <s v="Lomo"/>
    <s v="Lomo MM Loin"/>
    <s v="1021603"/>
    <x v="162"/>
    <s v="Cerdo"/>
    <n v="5279"/>
    <n v="7000"/>
    <n v="7000"/>
    <n v="4.3089600303087696"/>
    <n v="4.3090000000000002"/>
    <n v="3.8929893857142899"/>
  </r>
  <r>
    <x v="3"/>
    <x v="173"/>
    <s v="04.2022"/>
    <x v="0"/>
    <x v="5"/>
    <s v="Lomo"/>
    <s v="Lomo MM Loin"/>
    <s v="1022370"/>
    <x v="163"/>
    <s v="Cerdo"/>
    <n v="39413"/>
    <n v="40000"/>
    <n v="40000"/>
    <n v="4.1159515895770404"/>
    <n v="4.1159499999999998"/>
    <n v="3.6878804199999999"/>
  </r>
  <r>
    <x v="3"/>
    <x v="174"/>
    <s v="04.2022"/>
    <x v="0"/>
    <x v="5"/>
    <s v="Lomo"/>
    <s v="Lomo MM Loin"/>
    <s v="1022919"/>
    <x v="164"/>
    <s v="Cerdo"/>
    <n v="24000"/>
    <n v="24000"/>
    <n v="24000"/>
    <n v="4.0739999999999998"/>
    <n v="4.0739999999999998"/>
    <n v="3.66456257083333"/>
  </r>
  <r>
    <x v="3"/>
    <x v="175"/>
    <s v="04.2022"/>
    <x v="0"/>
    <x v="5"/>
    <s v="Lomo"/>
    <s v="Lomo Vetado"/>
    <s v="1020592"/>
    <x v="165"/>
    <s v="Cerdo"/>
    <n v="170000"/>
    <n v="163000"/>
    <n v="163000"/>
    <n v="3.9480058823529398"/>
    <n v="3.9480061349693201"/>
    <n v="3.5487232300613498"/>
  </r>
  <r>
    <x v="3"/>
    <x v="176"/>
    <s v="04.2022"/>
    <x v="0"/>
    <x v="5"/>
    <s v="Lomo"/>
    <s v="Lomo Vetado"/>
    <s v="1020620"/>
    <x v="166"/>
    <s v="Cerdo"/>
    <n v="30000"/>
    <n v="30000"/>
    <n v="30000"/>
    <n v="3.948"/>
    <n v="3.948"/>
    <n v="3.5725879100000002"/>
  </r>
  <r>
    <x v="3"/>
    <x v="177"/>
    <s v="04.2022"/>
    <x v="0"/>
    <x v="5"/>
    <s v="Lomo"/>
    <s v="Lomo Vetado"/>
    <s v="1020758"/>
    <x v="167"/>
    <s v="Cerdo"/>
    <n v="3000"/>
    <n v="3000"/>
    <n v="3000"/>
    <n v="4.28466666666667"/>
    <n v="4.28466666666667"/>
    <n v="3.9416754333333301"/>
  </r>
  <r>
    <x v="3"/>
    <x v="178"/>
    <s v="04.2022"/>
    <x v="0"/>
    <x v="5"/>
    <s v="Lomo"/>
    <s v="Lomo Vetado"/>
    <s v="1022499"/>
    <x v="168"/>
    <s v="Cerdo"/>
    <n v="21000"/>
    <n v="21000"/>
    <n v="21000"/>
    <n v="4.452"/>
    <n v="4.452"/>
    <n v="4.0331041380952399"/>
  </r>
  <r>
    <x v="3"/>
    <x v="179"/>
    <s v="04.2022"/>
    <x v="0"/>
    <x v="5"/>
    <s v="Lomo"/>
    <s v="Lomo Vetado"/>
    <s v="1022600"/>
    <x v="169"/>
    <s v="Cerdo"/>
    <n v="15000"/>
    <n v="15000"/>
    <n v="15000"/>
    <n v="4.1159999999999997"/>
    <n v="4.1159999999999997"/>
    <n v="3.6930748800000002"/>
  </r>
  <r>
    <x v="3"/>
    <x v="180"/>
    <s v="04.2022"/>
    <x v="0"/>
    <x v="5"/>
    <s v="Lomo"/>
    <s v="Lomo Vetado"/>
    <s v="1023051"/>
    <x v="170"/>
    <s v="Cerdo"/>
    <m/>
    <m/>
    <n v="2000"/>
    <m/>
    <m/>
    <n v="3.4332364000000002"/>
  </r>
  <r>
    <x v="3"/>
    <x v="181"/>
    <s v="04.2022"/>
    <x v="0"/>
    <x v="5"/>
    <s v="Lomo"/>
    <s v="Lomo Vetado"/>
    <s v="1023055"/>
    <x v="171"/>
    <s v="Cerdo"/>
    <n v="5000"/>
    <n v="5000"/>
    <n v="5000"/>
    <n v="0"/>
    <n v="0"/>
    <n v="3.4332364200000001"/>
  </r>
  <r>
    <x v="3"/>
    <x v="182"/>
    <s v="04.2022"/>
    <x v="0"/>
    <x v="5"/>
    <s v="Lomo"/>
    <s v="Lomo Vetado"/>
    <s v="1023163"/>
    <x v="172"/>
    <s v="Cerdo"/>
    <n v="25000"/>
    <n v="25000"/>
    <n v="25000"/>
    <n v="4.1159999999999997"/>
    <n v="4.1159999999999997"/>
    <n v="3.7453714040000001"/>
  </r>
  <r>
    <x v="3"/>
    <x v="396"/>
    <s v="04.2022"/>
    <x v="0"/>
    <x v="5"/>
    <s v="Lomo"/>
    <s v="Lomo Vetado"/>
    <s v="1023350"/>
    <x v="364"/>
    <s v="Cerdo"/>
    <n v="20000"/>
    <n v="20000"/>
    <n v="20086.099999999999"/>
    <n v="3.948"/>
    <n v="3.948"/>
    <n v="3.5677979199546002"/>
  </r>
  <r>
    <x v="3"/>
    <x v="347"/>
    <s v="04.2022"/>
    <x v="0"/>
    <x v="5"/>
    <s v="Muestra"/>
    <s v="Muestra"/>
    <s v="1022817"/>
    <x v="302"/>
    <s v="Cerdo"/>
    <m/>
    <m/>
    <n v="22.3"/>
    <m/>
    <m/>
    <n v="3.5894125560538099"/>
  </r>
  <r>
    <x v="3"/>
    <x v="183"/>
    <s v="04.2022"/>
    <x v="0"/>
    <x v="5"/>
    <s v="Paleta"/>
    <s v="Paleta Pulpa"/>
    <s v="1020326"/>
    <x v="173"/>
    <s v="Cerdo"/>
    <n v="240000"/>
    <n v="240000"/>
    <n v="240000"/>
    <n v="2.8056000000000001"/>
    <n v="2.8056000000000001"/>
    <n v="2.4763289337500001"/>
  </r>
  <r>
    <x v="3"/>
    <x v="184"/>
    <s v="04.2022"/>
    <x v="0"/>
    <x v="5"/>
    <s v="Panceta"/>
    <s v="Panceta c/Cuero"/>
    <s v="1020715"/>
    <x v="174"/>
    <s v="Cerdo"/>
    <n v="1269"/>
    <n v="2000"/>
    <n v="2000"/>
    <n v="4.7880220646178104"/>
    <n v="4.7880000000000003"/>
    <n v="4.4268987500000003"/>
  </r>
  <r>
    <x v="3"/>
    <x v="185"/>
    <s v="04.2022"/>
    <x v="0"/>
    <x v="5"/>
    <s v="Panceta"/>
    <s v="Panceta c/Cuero"/>
    <s v="1020914"/>
    <x v="175"/>
    <s v="Cerdo"/>
    <n v="9000"/>
    <n v="9000"/>
    <n v="9000"/>
    <n v="5.8380000000000001"/>
    <n v="5.8380000000000001"/>
    <n v="5.3417806111111101"/>
  </r>
  <r>
    <x v="3"/>
    <x v="186"/>
    <s v="04.2022"/>
    <x v="0"/>
    <x v="5"/>
    <s v="Panceta"/>
    <s v="Panceta s/Cuero"/>
    <s v="1020637"/>
    <x v="176"/>
    <s v="Cerdo"/>
    <n v="190000"/>
    <n v="190000"/>
    <n v="190000"/>
    <n v="5.0484"/>
    <n v="5.0484"/>
    <n v="4.6264441078947396"/>
  </r>
  <r>
    <x v="3"/>
    <x v="187"/>
    <s v="04.2022"/>
    <x v="0"/>
    <x v="5"/>
    <s v="Panceta"/>
    <s v="Panceta s/Cuero"/>
    <s v="1020731"/>
    <x v="177"/>
    <s v="Cerdo"/>
    <n v="16401"/>
    <n v="20000"/>
    <n v="20000"/>
    <n v="5.2500457289189697"/>
    <n v="5.2500499999999999"/>
    <n v="4.7579994599999997"/>
  </r>
  <r>
    <x v="3"/>
    <x v="188"/>
    <s v="04.2022"/>
    <x v="0"/>
    <x v="5"/>
    <s v="Panceta"/>
    <s v="Panceta s/Cuero"/>
    <s v="1020802"/>
    <x v="178"/>
    <s v="Cerdo"/>
    <n v="69730"/>
    <n v="73000"/>
    <n v="73000"/>
    <n v="4.7460203642621499"/>
    <n v="4.7460273972602698"/>
    <n v="4.3444211136986297"/>
  </r>
  <r>
    <x v="3"/>
    <x v="189"/>
    <s v="04.2022"/>
    <x v="0"/>
    <x v="5"/>
    <s v="Panceta"/>
    <s v="Panceta s/Cuero"/>
    <s v="1021533"/>
    <x v="179"/>
    <s v="Cerdo"/>
    <n v="0"/>
    <n v="15000"/>
    <n v="15000"/>
    <n v="0"/>
    <n v="5.2919999999999998"/>
    <n v="4.8398320000000004"/>
  </r>
  <r>
    <x v="3"/>
    <x v="190"/>
    <s v="04.2022"/>
    <x v="0"/>
    <x v="5"/>
    <s v="Panceta"/>
    <s v="Panceta s/Cuero"/>
    <s v="1022371"/>
    <x v="180"/>
    <s v="Cerdo"/>
    <n v="19000"/>
    <n v="19000"/>
    <n v="18000"/>
    <n v="4.7460000000000004"/>
    <n v="4.7460000000000004"/>
    <n v="4.2411205333333299"/>
  </r>
  <r>
    <x v="3"/>
    <x v="191"/>
    <s v="04.2022"/>
    <x v="0"/>
    <x v="5"/>
    <s v="Panceta"/>
    <s v="Panceta s/Cuero"/>
    <s v="1022901"/>
    <x v="181"/>
    <s v="Cerdo"/>
    <n v="9795"/>
    <n v="10000"/>
    <n v="10000"/>
    <n v="5.0481878509443598"/>
    <n v="5.0481999999999996"/>
    <n v="4.6322325099999997"/>
  </r>
  <r>
    <x v="3"/>
    <x v="193"/>
    <s v="04.2022"/>
    <x v="0"/>
    <x v="5"/>
    <s v="Panceta"/>
    <s v="Panceta s/Cuero"/>
    <s v="1023194"/>
    <x v="183"/>
    <s v="Cerdo"/>
    <n v="6000"/>
    <n v="6000"/>
    <n v="6000"/>
    <n v="3.444"/>
    <n v="3.444"/>
    <n v="3.0586178999999998"/>
  </r>
  <r>
    <x v="3"/>
    <x v="397"/>
    <s v="04.2022"/>
    <x v="0"/>
    <x v="5"/>
    <s v="Panceta"/>
    <s v="Panceta s/Cuero"/>
    <s v="1023351"/>
    <x v="365"/>
    <s v="Cerdo"/>
    <n v="0"/>
    <n v="5000"/>
    <n v="5000"/>
    <n v="0"/>
    <n v="0"/>
    <n v="4.2411205199999999"/>
  </r>
  <r>
    <x v="3"/>
    <x v="398"/>
    <s v="04.2022"/>
    <x v="0"/>
    <x v="5"/>
    <s v="Panceta"/>
    <s v="Panceta s/Cuero"/>
    <s v="1023352"/>
    <x v="366"/>
    <s v="Cerdo"/>
    <n v="0"/>
    <n v="80000"/>
    <n v="80000"/>
    <n v="0"/>
    <n v="5.0316000000000001"/>
    <n v="4.6216998737499999"/>
  </r>
  <r>
    <x v="3"/>
    <x v="194"/>
    <s v="04.2022"/>
    <x v="0"/>
    <x v="5"/>
    <s v="Pierna"/>
    <s v="Pierna Pulpa Fina"/>
    <s v="1020284"/>
    <x v="184"/>
    <s v="Cerdo"/>
    <n v="14000"/>
    <n v="14000"/>
    <n v="14000"/>
    <n v="4.1495714285714298"/>
    <n v="4.1495714285714298"/>
    <n v="3.7259527285714298"/>
  </r>
  <r>
    <x v="3"/>
    <x v="195"/>
    <s v="04.2022"/>
    <x v="0"/>
    <x v="5"/>
    <s v="Pierna"/>
    <s v="Pierna Pulpa Fina"/>
    <s v="1020662"/>
    <x v="185"/>
    <s v="Cerdo"/>
    <n v="20000"/>
    <n v="20000"/>
    <n v="20000"/>
    <n v="4.1916000000000002"/>
    <n v="4.1916000000000002"/>
    <n v="3.784314105"/>
  </r>
  <r>
    <x v="3"/>
    <x v="196"/>
    <s v="04.2022"/>
    <x v="0"/>
    <x v="5"/>
    <s v="Pierna"/>
    <s v="Pierna Pulpa Fina"/>
    <s v="1020664"/>
    <x v="186"/>
    <s v="Cerdo"/>
    <n v="3000"/>
    <n v="3000"/>
    <n v="3000"/>
    <n v="4.19166666666667"/>
    <n v="4.19166666666667"/>
    <n v="3.70211933333333"/>
  </r>
  <r>
    <x v="3"/>
    <x v="197"/>
    <s v="04.2022"/>
    <x v="0"/>
    <x v="5"/>
    <s v="Pierna"/>
    <s v="Pierna Pulpa Fina"/>
    <s v="1020665"/>
    <x v="187"/>
    <s v="Cerdo"/>
    <n v="14000"/>
    <n v="14000"/>
    <n v="14000"/>
    <n v="4.1495714285714298"/>
    <n v="4.1495714285714298"/>
    <n v="3.7295495571428599"/>
  </r>
  <r>
    <x v="3"/>
    <x v="198"/>
    <s v="04.2022"/>
    <x v="0"/>
    <x v="5"/>
    <s v="Pierna"/>
    <s v="Pierna Pulpa Fina"/>
    <s v="1020990"/>
    <x v="188"/>
    <s v="Cerdo"/>
    <n v="10000"/>
    <n v="10000"/>
    <n v="10000"/>
    <n v="4.1496000000000004"/>
    <n v="4.1496000000000004"/>
    <n v="3.7259527399999999"/>
  </r>
  <r>
    <x v="3"/>
    <x v="199"/>
    <s v="04.2022"/>
    <x v="0"/>
    <x v="5"/>
    <s v="Pierna"/>
    <s v="Pierna Pulpa Fina"/>
    <s v="1020991"/>
    <x v="189"/>
    <s v="Cerdo"/>
    <n v="13043"/>
    <n v="24000"/>
    <n v="24000"/>
    <n v="4.1497354903013104"/>
    <n v="4.1496666666666702"/>
    <n v="3.7133638124999999"/>
  </r>
  <r>
    <x v="3"/>
    <x v="200"/>
    <s v="04.2022"/>
    <x v="0"/>
    <x v="5"/>
    <s v="Plancha"/>
    <s v="Plancha s/Cuero"/>
    <s v="1022987"/>
    <x v="190"/>
    <s v="Cerdo"/>
    <n v="24000"/>
    <n v="0"/>
    <m/>
    <n v="1.6715833333333301"/>
    <n v="0"/>
    <m/>
  </r>
  <r>
    <x v="3"/>
    <x v="201"/>
    <s v="04.2022"/>
    <x v="0"/>
    <x v="5"/>
    <s v="Prolijado"/>
    <s v="Prolijado Malaya"/>
    <s v="1020774"/>
    <x v="191"/>
    <s v="Cerdo"/>
    <n v="4705"/>
    <n v="8000"/>
    <n v="8000"/>
    <n v="6.3834218916046801"/>
    <n v="6.38375"/>
    <n v="5.9334652625000004"/>
  </r>
  <r>
    <x v="3"/>
    <x v="202"/>
    <s v="04.2022"/>
    <x v="0"/>
    <x v="5"/>
    <s v="Subprod"/>
    <s v="Subprod Tripa"/>
    <s v="1020810"/>
    <x v="192"/>
    <s v="Cerdo"/>
    <n v="0"/>
    <n v="2000"/>
    <n v="2000"/>
    <n v="0"/>
    <n v="3.738"/>
    <n v="3.4317050500000001"/>
  </r>
  <r>
    <x v="3"/>
    <x v="203"/>
    <s v="04.2022"/>
    <x v="0"/>
    <x v="5"/>
    <s v="Subprod"/>
    <s v="Subprod Visceras"/>
    <s v="1021136"/>
    <x v="193"/>
    <s v="Cerdo"/>
    <n v="0"/>
    <n v="1000"/>
    <n v="1000"/>
    <n v="0"/>
    <n v="2.8980000000000001"/>
    <n v="2.6442009"/>
  </r>
  <r>
    <x v="3"/>
    <x v="204"/>
    <s v="04.2022"/>
    <x v="1"/>
    <x v="6"/>
    <s v="Ala"/>
    <s v="Ala Centro"/>
    <s v="1012161"/>
    <x v="194"/>
    <s v="Pollo"/>
    <n v="98861"/>
    <n v="118843"/>
    <n v="118842.56"/>
    <n v="6.0506165221877204"/>
    <n v="6.0506045791506402"/>
    <n v="6.2354453396157101"/>
  </r>
  <r>
    <x v="3"/>
    <x v="205"/>
    <s v="04.2022"/>
    <x v="1"/>
    <x v="6"/>
    <s v="Ala"/>
    <s v="Ala Centro"/>
    <s v="1012164"/>
    <x v="195"/>
    <s v="Pollo"/>
    <n v="79042"/>
    <n v="79143"/>
    <n v="78925.759999999995"/>
    <n v="5.9514688393512296"/>
    <n v="5.9514802319851396"/>
    <n v="6.1387728328494999"/>
  </r>
  <r>
    <x v="3"/>
    <x v="399"/>
    <s v="04.2022"/>
    <x v="1"/>
    <x v="6"/>
    <s v="Ala"/>
    <s v="Ala Centro"/>
    <s v="1012602"/>
    <x v="367"/>
    <s v="Pollo"/>
    <n v="29691"/>
    <n v="-791"/>
    <m/>
    <n v="0"/>
    <n v="0"/>
    <m/>
  </r>
  <r>
    <x v="3"/>
    <x v="400"/>
    <s v="04.2022"/>
    <x v="1"/>
    <x v="6"/>
    <s v="Ala"/>
    <s v="Ala Trutro"/>
    <s v="1012166"/>
    <x v="368"/>
    <s v="Pollo"/>
    <n v="19760"/>
    <n v="19861"/>
    <n v="18143.68"/>
    <n v="4.2332995951417001"/>
    <n v="4.2331705352197799"/>
    <n v="3.6342033644773299"/>
  </r>
  <r>
    <x v="3"/>
    <x v="283"/>
    <s v="04.2022"/>
    <x v="1"/>
    <x v="6"/>
    <s v="Ala"/>
    <s v="Ala Trutro-Centro"/>
    <s v="1011150"/>
    <x v="264"/>
    <s v="Pollo"/>
    <n v="1995"/>
    <n v="1995"/>
    <m/>
    <n v="4.10025062656642"/>
    <n v="4.10025062656642"/>
    <m/>
  </r>
  <r>
    <x v="3"/>
    <x v="207"/>
    <s v="04.2022"/>
    <x v="1"/>
    <x v="6"/>
    <s v="Ala"/>
    <s v="Ala Trutro-Centro"/>
    <s v="1012148"/>
    <x v="197"/>
    <s v="Pollo"/>
    <n v="89065"/>
    <n v="99872"/>
    <n v="79897.467999999993"/>
    <n v="4.3591758827822398"/>
    <n v="4.35921980134572"/>
    <n v="4.1193900412463602"/>
  </r>
  <r>
    <x v="3"/>
    <x v="208"/>
    <s v="04.2022"/>
    <x v="1"/>
    <x v="6"/>
    <s v="Ala"/>
    <s v="Ala Trutro-Centro"/>
    <s v="1012159"/>
    <x v="198"/>
    <s v="Pollo"/>
    <n v="365836"/>
    <n v="425256"/>
    <n v="417308.96600000001"/>
    <n v="4.2307044686690203"/>
    <n v="4.2307080911262904"/>
    <n v="4.1115796150902701"/>
  </r>
  <r>
    <x v="3"/>
    <x v="209"/>
    <s v="04.2022"/>
    <x v="1"/>
    <x v="6"/>
    <s v="Ala"/>
    <s v="Ala Trutro-Centro"/>
    <s v="1012165"/>
    <x v="199"/>
    <s v="Pollo"/>
    <n v="563535"/>
    <n v="514328"/>
    <n v="551387.84299999999"/>
    <n v="3.9993913421526601"/>
    <n v="3.9993894946415498"/>
    <n v="4.0393202497574796"/>
  </r>
  <r>
    <x v="3"/>
    <x v="210"/>
    <s v="04.2022"/>
    <x v="1"/>
    <x v="6"/>
    <s v="Ala"/>
    <s v="Ala Trutro-Centro"/>
    <s v="1012401"/>
    <x v="200"/>
    <s v="Pollo"/>
    <n v="19726"/>
    <m/>
    <m/>
    <n v="4.4806853898408203"/>
    <m/>
    <m/>
  </r>
  <r>
    <x v="3"/>
    <x v="211"/>
    <s v="04.2022"/>
    <x v="1"/>
    <x v="6"/>
    <s v="Ala"/>
    <s v="Ala Trutro-Centro"/>
    <s v="1012483"/>
    <x v="201"/>
    <s v="Pollo"/>
    <n v="266995"/>
    <n v="264626"/>
    <n v="264625.57199999999"/>
    <n v="4.4730388209517002"/>
    <n v="4.4730374188477304"/>
    <n v="4.4965661024626904"/>
  </r>
  <r>
    <x v="3"/>
    <x v="212"/>
    <s v="04.2022"/>
    <x v="1"/>
    <x v="6"/>
    <s v="Ala"/>
    <s v="Ala Centro Punta"/>
    <s v="1030239"/>
    <x v="202"/>
    <s v="Pavo"/>
    <n v="24000"/>
    <n v="24000"/>
    <n v="24008.04"/>
    <n v="2.7242916666666699"/>
    <n v="2.7243333333333299"/>
    <n v="2.2975592634800699"/>
  </r>
  <r>
    <x v="3"/>
    <x v="471"/>
    <s v="04.2022"/>
    <x v="1"/>
    <x v="6"/>
    <s v="Chuleta"/>
    <s v="Chuleta Centro"/>
    <s v="1021140"/>
    <x v="425"/>
    <s v="Cerdo"/>
    <n v="3656"/>
    <n v="0"/>
    <m/>
    <n v="2.1083150984682701"/>
    <n v="0"/>
    <m/>
  </r>
  <r>
    <x v="3"/>
    <x v="213"/>
    <s v="04.2022"/>
    <x v="1"/>
    <x v="6"/>
    <s v="Chuleta"/>
    <s v="Chuleta Huesos"/>
    <s v="1020828"/>
    <x v="13"/>
    <s v="Cerdo"/>
    <n v="24000"/>
    <n v="46360"/>
    <n v="46359.987999999998"/>
    <n v="7.2234999999999996"/>
    <n v="7.2235116479723898"/>
    <n v="7.1915701768516396"/>
  </r>
  <r>
    <x v="3"/>
    <x v="214"/>
    <s v="04.2022"/>
    <x v="1"/>
    <x v="6"/>
    <s v="Chuleta"/>
    <s v="Chuleta Huesos"/>
    <s v="1022883"/>
    <x v="203"/>
    <s v="Cerdo"/>
    <n v="23587"/>
    <n v="32"/>
    <n v="31.751999999999999"/>
    <n v="7.04659346250053"/>
    <n v="7.03125"/>
    <n v="2.2045855379188701"/>
  </r>
  <r>
    <x v="3"/>
    <x v="215"/>
    <s v="04.2022"/>
    <x v="1"/>
    <x v="6"/>
    <s v="Empanizado"/>
    <s v="Empanizados Croqueta"/>
    <s v="1100573"/>
    <x v="204"/>
    <s v="Elaborado"/>
    <m/>
    <m/>
    <n v="3697.5279999999998"/>
    <m/>
    <m/>
    <n v="2.5856659638547699"/>
  </r>
  <r>
    <x v="3"/>
    <x v="217"/>
    <s v="04.2022"/>
    <x v="1"/>
    <x v="6"/>
    <s v="Empanizado"/>
    <s v="Empanizados Nuggets"/>
    <s v="1100570"/>
    <x v="206"/>
    <s v="Elaborado"/>
    <m/>
    <m/>
    <n v="2449.3969999999999"/>
    <m/>
    <m/>
    <n v="2.4555843336135399"/>
  </r>
  <r>
    <x v="3"/>
    <x v="218"/>
    <s v="04.2022"/>
    <x v="1"/>
    <x v="6"/>
    <s v="Empanizado"/>
    <s v="Empanizados Nuggets"/>
    <s v="1100572"/>
    <x v="207"/>
    <s v="Elaborado"/>
    <m/>
    <m/>
    <n v="3674.0949999999998"/>
    <m/>
    <m/>
    <n v="2.4555847086153202"/>
  </r>
  <r>
    <x v="3"/>
    <x v="219"/>
    <s v="04.2022"/>
    <x v="1"/>
    <x v="6"/>
    <s v="Empanizado"/>
    <s v="Empanizados Nuggets"/>
    <s v="1100574"/>
    <x v="208"/>
    <s v="Elaborado"/>
    <m/>
    <m/>
    <n v="7992.7340000000004"/>
    <m/>
    <m/>
    <n v="2.5368390465640398"/>
  </r>
  <r>
    <x v="3"/>
    <x v="220"/>
    <s v="04.2022"/>
    <x v="1"/>
    <x v="6"/>
    <s v="Filete"/>
    <s v="Filete"/>
    <s v="1012147"/>
    <x v="209"/>
    <s v="Pollo"/>
    <n v="39521"/>
    <n v="0"/>
    <n v="39934.197999999997"/>
    <n v="6.0520482781306102"/>
    <n v="0"/>
    <n v="6.2916574510899199"/>
  </r>
  <r>
    <x v="3"/>
    <x v="221"/>
    <s v="04.2022"/>
    <x v="1"/>
    <x v="6"/>
    <s v="Filete"/>
    <s v="Filete"/>
    <s v="1012158"/>
    <x v="210"/>
    <s v="Pollo"/>
    <n v="49513"/>
    <n v="49465"/>
    <n v="53433.921999999999"/>
    <n v="6.0482903479894201"/>
    <n v="6.0482563428687"/>
    <n v="5.9277849584015199"/>
  </r>
  <r>
    <x v="3"/>
    <x v="222"/>
    <s v="04.2022"/>
    <x v="1"/>
    <x v="6"/>
    <s v="Filete"/>
    <s v="Filete"/>
    <s v="1012163"/>
    <x v="211"/>
    <s v="Pollo"/>
    <n v="128653"/>
    <n v="88915"/>
    <n v="99792"/>
    <n v="6.0061016843757997"/>
    <n v="6.0060844626890804"/>
    <n v="6.0635192149671298"/>
  </r>
  <r>
    <x v="3"/>
    <x v="223"/>
    <s v="04.2022"/>
    <x v="1"/>
    <x v="6"/>
    <s v="Filete"/>
    <s v="Filete"/>
    <s v="1012518"/>
    <x v="212"/>
    <s v="Pollo"/>
    <n v="98968"/>
    <n v="108803"/>
    <n v="108863.03999999999"/>
    <n v="5.3269642712795999"/>
    <n v="5.3269395145354403"/>
    <n v="5.4559964575672302"/>
  </r>
  <r>
    <x v="3"/>
    <x v="401"/>
    <s v="04.2022"/>
    <x v="1"/>
    <x v="6"/>
    <s v="Filete"/>
    <s v="Filete c/Cabeza"/>
    <s v="1021398"/>
    <x v="25"/>
    <s v="Cerdo"/>
    <n v="24000"/>
    <n v="61804"/>
    <n v="56664.483"/>
    <n v="3.5694166666666698"/>
    <n v="3.5694291631609598"/>
    <n v="3.7765919456108001"/>
  </r>
  <r>
    <x v="3"/>
    <x v="224"/>
    <s v="04.2022"/>
    <x v="1"/>
    <x v="6"/>
    <s v="Huesos"/>
    <s v="Huesos Cuarto Centra"/>
    <s v="1020822"/>
    <x v="213"/>
    <s v="Cerdo"/>
    <n v="24011"/>
    <n v="0"/>
    <n v="23995.017"/>
    <n v="2.4461705051851199"/>
    <n v="0"/>
    <n v="2.2596466007921601"/>
  </r>
  <r>
    <x v="3"/>
    <x v="448"/>
    <s v="04.2022"/>
    <x v="1"/>
    <x v="6"/>
    <s v="Huesos"/>
    <s v="Huesos Cuarto Centra"/>
    <s v="1020878"/>
    <x v="404"/>
    <s v="Cerdo"/>
    <n v="48000"/>
    <n v="48004"/>
    <n v="48003.8"/>
    <n v="2.3948541666666698"/>
    <n v="2.3948629280893301"/>
    <n v="2.1810523791866498"/>
  </r>
  <r>
    <x v="3"/>
    <x v="402"/>
    <s v="04.2022"/>
    <x v="1"/>
    <x v="6"/>
    <s v="Lomo"/>
    <s v="Lomo Centro"/>
    <s v="1023050"/>
    <x v="369"/>
    <s v="Cerdo"/>
    <n v="9038"/>
    <n v="24038"/>
    <n v="24016.33"/>
    <n v="2.6375304270856401"/>
    <n v="2.6374074382228101"/>
    <n v="2.52117766952736"/>
  </r>
  <r>
    <x v="3"/>
    <x v="225"/>
    <s v="04.2022"/>
    <x v="1"/>
    <x v="6"/>
    <s v="Menudencias"/>
    <s v="Menudencias Contre"/>
    <s v="1012532"/>
    <x v="214"/>
    <s v="Pollo"/>
    <n v="4400"/>
    <n v="4854"/>
    <n v="4808.16"/>
    <n v="1.2840909090909101"/>
    <n v="1.28388957560775"/>
    <n v="1.2103835354896699"/>
  </r>
  <r>
    <x v="3"/>
    <x v="226"/>
    <s v="04.2022"/>
    <x v="1"/>
    <x v="6"/>
    <s v="Menudencias"/>
    <s v="Menudencias Pana"/>
    <s v="1012601"/>
    <x v="215"/>
    <s v="Pollo"/>
    <n v="10394"/>
    <n v="205000"/>
    <n v="216999.30600000001"/>
    <n v="1.19982682316721"/>
    <n v="1.19985853658537"/>
    <n v="0.65094404034637798"/>
  </r>
  <r>
    <x v="3"/>
    <x v="227"/>
    <s v="04.2022"/>
    <x v="1"/>
    <x v="6"/>
    <s v="Menudencias"/>
    <s v="Menudencias Cogote"/>
    <s v="1030735"/>
    <x v="216"/>
    <s v="Pavo"/>
    <n v="0"/>
    <n v="24000"/>
    <n v="19050.864000000001"/>
    <n v="0"/>
    <n v="1.8"/>
    <n v="1.7336564157930101"/>
  </r>
  <r>
    <x v="3"/>
    <x v="403"/>
    <s v="04.2022"/>
    <x v="1"/>
    <x v="6"/>
    <s v="Menudencias"/>
    <s v="Menudencias Hígado"/>
    <s v="1030745"/>
    <x v="370"/>
    <s v="Pavo"/>
    <n v="7720"/>
    <n v="9371"/>
    <n v="9370.8340000000007"/>
    <n v="0.94455958549222796"/>
    <n v="0.944616369651051"/>
    <n v="0.53662302629627201"/>
  </r>
  <r>
    <x v="3"/>
    <x v="472"/>
    <s v="04.2022"/>
    <x v="1"/>
    <x v="6"/>
    <s v="Muestra"/>
    <s v="Muestra"/>
    <s v="1012299"/>
    <x v="426"/>
    <s v="Pollo"/>
    <m/>
    <m/>
    <n v="100"/>
    <m/>
    <m/>
    <n v="1.2036199999999999"/>
  </r>
  <r>
    <x v="3"/>
    <x v="473"/>
    <s v="04.2022"/>
    <x v="1"/>
    <x v="6"/>
    <s v="Muestra"/>
    <s v="Muestra"/>
    <s v="1012300"/>
    <x v="427"/>
    <s v="Pollo"/>
    <m/>
    <m/>
    <n v="0.45400000000000001"/>
    <m/>
    <m/>
    <n v="2.2026431718061699"/>
  </r>
  <r>
    <x v="3"/>
    <x v="474"/>
    <s v="04.2022"/>
    <x v="1"/>
    <x v="6"/>
    <s v="Muestra"/>
    <s v="Muestra"/>
    <s v="1012313"/>
    <x v="428"/>
    <s v="Pollo"/>
    <m/>
    <m/>
    <n v="18.14"/>
    <m/>
    <m/>
    <n v="2.2046306504961399"/>
  </r>
  <r>
    <x v="3"/>
    <x v="475"/>
    <s v="04.2022"/>
    <x v="1"/>
    <x v="6"/>
    <s v="Muestra"/>
    <s v="Muestra"/>
    <s v="1012631"/>
    <x v="429"/>
    <s v="Pollo"/>
    <m/>
    <m/>
    <n v="100"/>
    <m/>
    <m/>
    <n v="1.2036199999999999"/>
  </r>
  <r>
    <x v="3"/>
    <x v="476"/>
    <s v="04.2022"/>
    <x v="1"/>
    <x v="6"/>
    <s v="Muestra"/>
    <s v="Muestra"/>
    <s v="1022818"/>
    <x v="430"/>
    <s v="Cerdo"/>
    <m/>
    <m/>
    <n v="18.143999999999998"/>
    <m/>
    <m/>
    <n v="2.2045855379188701"/>
  </r>
  <r>
    <x v="3"/>
    <x v="477"/>
    <s v="04.2022"/>
    <x v="1"/>
    <x v="6"/>
    <s v="Muestra"/>
    <s v="Muestra"/>
    <s v="1023175"/>
    <x v="431"/>
    <s v="Cerdo"/>
    <m/>
    <m/>
    <n v="18.143999999999998"/>
    <m/>
    <m/>
    <n v="2.2045855379188701"/>
  </r>
  <r>
    <x v="3"/>
    <x v="228"/>
    <s v="04.2022"/>
    <x v="1"/>
    <x v="6"/>
    <s v="Panceta"/>
    <s v="Panceta s/Cuero"/>
    <s v="1021538"/>
    <x v="217"/>
    <s v="Cerdo"/>
    <n v="130624"/>
    <n v="202660"/>
    <n v="202660.10500000001"/>
    <n v="6.3842555732484101"/>
    <n v="6.3842593506365297"/>
    <n v="6.2214991806108104"/>
  </r>
  <r>
    <x v="3"/>
    <x v="229"/>
    <s v="04.2022"/>
    <x v="1"/>
    <x v="6"/>
    <s v="Panceta"/>
    <s v="Panceta s/Cuero"/>
    <s v="1021539"/>
    <x v="218"/>
    <s v="Cerdo"/>
    <n v="0"/>
    <n v="0"/>
    <n v="8696.7189999999991"/>
    <n v="0"/>
    <n v="0"/>
    <n v="6.1671097801366201"/>
  </r>
  <r>
    <x v="3"/>
    <x v="230"/>
    <s v="04.2022"/>
    <x v="1"/>
    <x v="6"/>
    <s v="Pech"/>
    <s v="Pech Entera"/>
    <s v="1030321"/>
    <x v="219"/>
    <s v="Pavo"/>
    <n v="6120"/>
    <n v="6120"/>
    <n v="6120"/>
    <n v="6.3619281045751599"/>
    <n v="6.3624183006535899"/>
    <n v="5.9852017973856197"/>
  </r>
  <r>
    <x v="3"/>
    <x v="231"/>
    <s v="04.2022"/>
    <x v="1"/>
    <x v="6"/>
    <s v="Pech"/>
    <s v="Pech Entera"/>
    <s v="1030360"/>
    <x v="220"/>
    <s v="Pavo"/>
    <n v="6120"/>
    <n v="6120"/>
    <n v="6120"/>
    <n v="6.24983660130719"/>
    <n v="6.25032679738562"/>
    <n v="5.9852017973856197"/>
  </r>
  <r>
    <x v="3"/>
    <x v="478"/>
    <s v="04.2022"/>
    <x v="1"/>
    <x v="6"/>
    <s v="Pech"/>
    <s v="Pech Entera"/>
    <s v="1030366"/>
    <x v="432"/>
    <s v="Pavo"/>
    <n v="2520"/>
    <n v="2520"/>
    <n v="377.44499999999999"/>
    <n v="6.3599206349206403"/>
    <n v="6.3599206349206403"/>
    <n v="5.9851755884963396"/>
  </r>
  <r>
    <x v="3"/>
    <x v="232"/>
    <s v="04.2022"/>
    <x v="1"/>
    <x v="6"/>
    <s v="Pech"/>
    <s v="Pech Entera"/>
    <s v="1030376"/>
    <x v="221"/>
    <s v="Pavo"/>
    <n v="3240"/>
    <n v="3240"/>
    <n v="4880.9920000000002"/>
    <n v="6.36203703703704"/>
    <n v="6.36203703703704"/>
    <n v="5.9851871095056097"/>
  </r>
  <r>
    <x v="3"/>
    <x v="233"/>
    <s v="04.2022"/>
    <x v="1"/>
    <x v="6"/>
    <s v="Pech"/>
    <s v="Pech Entera"/>
    <s v="1030783"/>
    <x v="222"/>
    <s v="Pavo"/>
    <n v="120"/>
    <n v="120"/>
    <m/>
    <n v="6.25"/>
    <n v="6.25"/>
    <m/>
  </r>
  <r>
    <x v="3"/>
    <x v="234"/>
    <s v="04.2022"/>
    <x v="1"/>
    <x v="6"/>
    <s v="Pech"/>
    <s v="Pech Entera"/>
    <s v="1030784"/>
    <x v="223"/>
    <s v="Pavo"/>
    <n v="4200"/>
    <n v="4200"/>
    <n v="4291.3549999999996"/>
    <n v="6.25142857142857"/>
    <n v="6.2516666666666696"/>
    <n v="5.9851883146465399"/>
  </r>
  <r>
    <x v="3"/>
    <x v="235"/>
    <s v="04.2022"/>
    <x v="1"/>
    <x v="6"/>
    <s v="Pech"/>
    <s v="Pech Entera"/>
    <s v="1030785"/>
    <x v="224"/>
    <s v="Pavo"/>
    <n v="1680"/>
    <n v="1680"/>
    <m/>
    <n v="6.25"/>
    <n v="6.2505952380952401"/>
    <m/>
  </r>
  <r>
    <x v="3"/>
    <x v="236"/>
    <s v="04.2022"/>
    <x v="1"/>
    <x v="6"/>
    <s v="Pech Desh"/>
    <s v="Pech Desh c/Piel"/>
    <s v="1030424"/>
    <x v="225"/>
    <s v="Pavo"/>
    <n v="96000"/>
    <n v="96000"/>
    <n v="96048"/>
    <n v="8.4062812499999993"/>
    <n v="8.4063437499999996"/>
    <n v="8.0287068788522404"/>
  </r>
  <r>
    <x v="3"/>
    <x v="238"/>
    <s v="04.2022"/>
    <x v="1"/>
    <x v="6"/>
    <s v="Pech Desh"/>
    <s v="Pech Desh Filete"/>
    <s v="1030773"/>
    <x v="227"/>
    <s v="Pavo"/>
    <n v="24000"/>
    <n v="24000"/>
    <n v="14968.536"/>
    <n v="4.6215000000000002"/>
    <n v="4.6215000000000002"/>
    <n v="5.6605671456447002"/>
  </r>
  <r>
    <x v="3"/>
    <x v="239"/>
    <s v="04.2022"/>
    <x v="1"/>
    <x v="6"/>
    <s v="Pech Desh"/>
    <s v="Pech Desh s/Piel"/>
    <s v="1030379"/>
    <x v="228"/>
    <s v="Pavo"/>
    <n v="528000"/>
    <n v="528000"/>
    <n v="527999.57499999995"/>
    <n v="9.2454962121212105"/>
    <n v="9.2454924242424195"/>
    <n v="10.618147520668"/>
  </r>
  <r>
    <x v="3"/>
    <x v="240"/>
    <s v="04.2022"/>
    <x v="1"/>
    <x v="6"/>
    <s v="Pech Desh"/>
    <s v="Pech Desh s/Piel"/>
    <s v="1030452"/>
    <x v="229"/>
    <s v="Pavo"/>
    <n v="19680"/>
    <n v="19680"/>
    <n v="17839.511999999999"/>
    <n v="7.5744410569105698"/>
    <n v="7.5744410569105698"/>
    <n v="7.1124976512810401"/>
  </r>
  <r>
    <x v="3"/>
    <x v="479"/>
    <s v="04.2022"/>
    <x v="1"/>
    <x v="6"/>
    <s v="Pech Desh"/>
    <s v="Pech Desh s/Piel"/>
    <s v="1030461"/>
    <x v="433"/>
    <s v="Pavo"/>
    <n v="14400"/>
    <n v="14400"/>
    <n v="3316.444"/>
    <n v="7.57"/>
    <n v="7.57"/>
    <n v="5.9372985040603696"/>
  </r>
  <r>
    <x v="3"/>
    <x v="241"/>
    <s v="04.2022"/>
    <x v="1"/>
    <x v="6"/>
    <s v="Pech Desh"/>
    <s v="Pech Desh s/Piel"/>
    <s v="1030782"/>
    <x v="230"/>
    <s v="Pavo"/>
    <n v="13920"/>
    <n v="13920"/>
    <n v="13010.456"/>
    <n v="7.5699712643678199"/>
    <n v="7.5697557471264396"/>
    <n v="7.1046763310986201"/>
  </r>
  <r>
    <x v="3"/>
    <x v="242"/>
    <s v="04.2022"/>
    <x v="1"/>
    <x v="6"/>
    <s v="Pechuga"/>
    <s v="Pechuga Entera"/>
    <s v="1011120"/>
    <x v="231"/>
    <s v="Pollo"/>
    <n v="4800"/>
    <n v="4800"/>
    <n v="4000"/>
    <n v="2.2760416666666701"/>
    <n v="2.2760416666666701"/>
    <n v="2.3558364749999998"/>
  </r>
  <r>
    <x v="3"/>
    <x v="243"/>
    <s v="04.2022"/>
    <x v="1"/>
    <x v="6"/>
    <s v="Pechuga Desh"/>
    <s v="Pechuga Desh s/Piel"/>
    <s v="1010885"/>
    <x v="232"/>
    <s v="Pollo"/>
    <n v="10089"/>
    <n v="14886"/>
    <n v="14885.815000000001"/>
    <n v="5.9968282287639996"/>
    <n v="5.9967754937525202"/>
    <n v="7.0423601730909597"/>
  </r>
  <r>
    <x v="3"/>
    <x v="449"/>
    <s v="04.2022"/>
    <x v="1"/>
    <x v="6"/>
    <s v="Pechuga Desh"/>
    <s v="Pechuga Desh s/Piel"/>
    <s v="1010886"/>
    <x v="405"/>
    <s v="Pollo"/>
    <n v="1509"/>
    <n v="4550"/>
    <n v="4625.7290000000003"/>
    <n v="5.9986746189529496"/>
    <n v="5.9969230769230801"/>
    <n v="6.1978175331931498"/>
  </r>
  <r>
    <x v="3"/>
    <x v="245"/>
    <s v="04.2022"/>
    <x v="1"/>
    <x v="6"/>
    <s v="Pechuga Desh"/>
    <s v="Pechuga Desh s/Piel"/>
    <s v="1010888"/>
    <x v="234"/>
    <s v="Pollo"/>
    <n v="4059"/>
    <n v="1633"/>
    <n v="1632.96"/>
    <n v="0"/>
    <n v="0"/>
    <n v="6.8412397119341604"/>
  </r>
  <r>
    <x v="3"/>
    <x v="246"/>
    <s v="04.2022"/>
    <x v="1"/>
    <x v="6"/>
    <s v="Pechuga Desh"/>
    <s v="Pechuga Desh s/Piel"/>
    <s v="1011250"/>
    <x v="235"/>
    <s v="Pollo"/>
    <n v="19385"/>
    <n v="0"/>
    <n v="19972.14"/>
    <n v="4"/>
    <n v="0"/>
    <n v="5.6264138745272199"/>
  </r>
  <r>
    <x v="3"/>
    <x v="247"/>
    <s v="04.2022"/>
    <x v="1"/>
    <x v="6"/>
    <s v="Pechuga Desh"/>
    <s v="Pechuga Desh s/Piel"/>
    <s v="1011701"/>
    <x v="236"/>
    <s v="Pollo"/>
    <n v="178076"/>
    <n v="272272"/>
    <n v="272272"/>
    <n v="5.2446427368090003"/>
    <n v="5.2446487336193197"/>
    <n v="5.4509556987130496"/>
  </r>
  <r>
    <x v="3"/>
    <x v="248"/>
    <s v="04.2022"/>
    <x v="1"/>
    <x v="6"/>
    <s v="Pechuga Desh"/>
    <s v="Pechuga Desh s/Piel"/>
    <s v="1012038"/>
    <x v="237"/>
    <s v="Pollo"/>
    <n v="5308"/>
    <n v="12247"/>
    <n v="12247.093000000001"/>
    <n v="0"/>
    <n v="0"/>
    <n v="6.9053754225594597"/>
  </r>
  <r>
    <x v="3"/>
    <x v="249"/>
    <s v="04.2022"/>
    <x v="1"/>
    <x v="6"/>
    <s v="Pechuga Desh"/>
    <s v="Pechuga Desh s/Piel"/>
    <s v="1012107"/>
    <x v="238"/>
    <s v="Pollo"/>
    <n v="49363"/>
    <n v="32115"/>
    <n v="32114.880000000001"/>
    <n v="5.9136802868545297"/>
    <n v="5.9135917795422701"/>
    <n v="6.5867648112027801"/>
  </r>
  <r>
    <x v="3"/>
    <x v="250"/>
    <s v="04.2022"/>
    <x v="1"/>
    <x v="6"/>
    <s v="Pechuga Desh"/>
    <s v="Pechuga Desh s/Piel"/>
    <s v="1012108"/>
    <x v="239"/>
    <s v="Pollo"/>
    <n v="266976"/>
    <n v="285585"/>
    <n v="284768.61599999998"/>
    <n v="6.1341543809181402"/>
    <n v="6.13414570092967"/>
    <n v="6.4867820079583502"/>
  </r>
  <r>
    <x v="3"/>
    <x v="251"/>
    <s v="04.2022"/>
    <x v="1"/>
    <x v="6"/>
    <s v="Pechuga Desh"/>
    <s v="Pechuga Desh s/Piel"/>
    <s v="1012109"/>
    <x v="240"/>
    <s v="Pollo"/>
    <n v="336164"/>
    <n v="406425"/>
    <n v="418399.78899999999"/>
    <n v="6.1341428588427096"/>
    <n v="6.1341502122162801"/>
    <n v="6.4528747955463199"/>
  </r>
  <r>
    <x v="3"/>
    <x v="252"/>
    <s v="04.2022"/>
    <x v="1"/>
    <x v="6"/>
    <s v="Pechuga Desh"/>
    <s v="Pechuga Desh s/Piel"/>
    <s v="1012110"/>
    <x v="241"/>
    <s v="Pollo"/>
    <n v="49488"/>
    <n v="65318"/>
    <n v="65317.802000000003"/>
    <n v="6.1341941480762996"/>
    <n v="6.1341743470406298"/>
    <n v="6.3599885847352899"/>
  </r>
  <r>
    <x v="3"/>
    <x v="253"/>
    <s v="04.2022"/>
    <x v="1"/>
    <x v="6"/>
    <s v="Pechuga Desh"/>
    <s v="Pechuga Desh s/Piel"/>
    <s v="1012111"/>
    <x v="242"/>
    <s v="Pollo"/>
    <n v="9806"/>
    <n v="56246"/>
    <n v="56245.760000000002"/>
    <n v="6.1338976137058898"/>
    <n v="6.1341784304661697"/>
    <n v="6.3677510340334997"/>
  </r>
  <r>
    <x v="3"/>
    <x v="480"/>
    <s v="04.2022"/>
    <x v="1"/>
    <x v="6"/>
    <s v="Pechuga Desh"/>
    <s v="Pechuga Desh s/Piel"/>
    <s v="1012115"/>
    <x v="434"/>
    <s v="Pollo"/>
    <n v="19760"/>
    <n v="19958"/>
    <n v="17236.495999999999"/>
    <n v="7.45"/>
    <n v="7.4499949894778998"/>
    <n v="6.8198370480868"/>
  </r>
  <r>
    <x v="3"/>
    <x v="255"/>
    <s v="04.2022"/>
    <x v="1"/>
    <x v="6"/>
    <s v="Pechuga Desh"/>
    <s v="Pechuga Desh s/Piel"/>
    <s v="1012145"/>
    <x v="244"/>
    <s v="Pollo"/>
    <n v="70000"/>
    <n v="69910"/>
    <n v="69910.284"/>
    <n v="11.2651"/>
    <n v="11.265140895437"/>
    <n v="6.1195750456399196"/>
  </r>
  <r>
    <x v="3"/>
    <x v="256"/>
    <s v="04.2022"/>
    <x v="1"/>
    <x v="6"/>
    <s v="Pechuga Desh"/>
    <s v="Pechuga Desh s/Piel"/>
    <s v="1012160"/>
    <x v="245"/>
    <s v="Pollo"/>
    <n v="33831"/>
    <n v="0"/>
    <n v="30844.48"/>
    <n v="5.3411959445479003"/>
    <n v="0"/>
    <n v="5.6292807724429101"/>
  </r>
  <r>
    <x v="3"/>
    <x v="257"/>
    <s v="04.2022"/>
    <x v="1"/>
    <x v="6"/>
    <s v="Pechuga Desh"/>
    <s v="Pechuga Desh s/Piel"/>
    <s v="1012167"/>
    <x v="246"/>
    <s v="Pollo"/>
    <n v="405524"/>
    <n v="257142"/>
    <n v="407877.12"/>
    <n v="5.6169696491453003"/>
    <n v="5.6169781677049997"/>
    <n v="5.7042791789841001"/>
  </r>
  <r>
    <x v="3"/>
    <x v="481"/>
    <s v="04.2022"/>
    <x v="1"/>
    <x v="6"/>
    <s v="Pechuga Desh"/>
    <s v="Pechuga Desh s/Piel"/>
    <s v="1012488"/>
    <x v="435"/>
    <s v="Pollo"/>
    <m/>
    <n v="19976"/>
    <n v="19958.400000000001"/>
    <m/>
    <n v="4.1500300360432503"/>
    <n v="4.6370367314013201"/>
  </r>
  <r>
    <x v="3"/>
    <x v="258"/>
    <s v="04.2022"/>
    <x v="1"/>
    <x v="6"/>
    <s v="Pechuga Desh"/>
    <s v="Pechuga Desh s/Piel"/>
    <s v="1012519"/>
    <x v="238"/>
    <s v="Pollo"/>
    <n v="19739"/>
    <n v="19958"/>
    <n v="19958.400000000001"/>
    <n v="6.3371498049546604"/>
    <n v="6.33735845275078"/>
    <n v="6.2776286275452904"/>
  </r>
  <r>
    <x v="3"/>
    <x v="259"/>
    <s v="04.2022"/>
    <x v="1"/>
    <x v="6"/>
    <s v="Pechuga Desh"/>
    <s v="Pechuga Desh s/Piel"/>
    <s v="1012520"/>
    <x v="239"/>
    <s v="Pollo"/>
    <n v="79149"/>
    <n v="66174"/>
    <n v="65318.400000000001"/>
    <n v="6.5241885557619197"/>
    <n v="6.5242089037990798"/>
    <n v="6.3355533678105997"/>
  </r>
  <r>
    <x v="3"/>
    <x v="260"/>
    <s v="04.2022"/>
    <x v="1"/>
    <x v="6"/>
    <s v="Pechuga Desh"/>
    <s v="Pechuga Desh s/Piel"/>
    <s v="1012521"/>
    <x v="240"/>
    <s v="Pollo"/>
    <n v="158294"/>
    <n v="159935"/>
    <n v="157850.36799999999"/>
    <n v="6.5100825047064301"/>
    <n v="6.5100822209022402"/>
    <n v="6.44281981528228"/>
  </r>
  <r>
    <x v="3"/>
    <x v="261"/>
    <s v="04.2022"/>
    <x v="1"/>
    <x v="6"/>
    <s v="Pechuga Desh"/>
    <s v="Pechuga Desh s/Piel"/>
    <s v="1012522"/>
    <x v="241"/>
    <s v="Pollo"/>
    <n v="39508"/>
    <n v="39589"/>
    <n v="40461.120000000003"/>
    <n v="6.5296395666700402"/>
    <n v="6.5297936295435601"/>
    <n v="6.3189191203802597"/>
  </r>
  <r>
    <x v="3"/>
    <x v="262"/>
    <s v="04.2022"/>
    <x v="1"/>
    <x v="6"/>
    <s v="Pechuga Desh"/>
    <s v="Pechuga Desh s/Piel"/>
    <s v="1012523"/>
    <x v="242"/>
    <s v="Pollo"/>
    <n v="39527"/>
    <n v="49896"/>
    <n v="49896"/>
    <n v="6.5651326941078203"/>
    <n v="6.5650753567420201"/>
    <n v="6.4145318502485198"/>
  </r>
  <r>
    <x v="3"/>
    <x v="264"/>
    <s v="04.2022"/>
    <x v="1"/>
    <x v="6"/>
    <s v="Pechuga Desh"/>
    <s v="Pechuga Desh s/Piel"/>
    <s v="1012694"/>
    <x v="247"/>
    <s v="Pollo"/>
    <n v="54432"/>
    <n v="56246"/>
    <n v="72807.111999999994"/>
    <n v="7.4492026748971201"/>
    <n v="7.4492052768196801"/>
    <n v="5.5381456003913501"/>
  </r>
  <r>
    <x v="3"/>
    <x v="265"/>
    <s v="04.2022"/>
    <x v="1"/>
    <x v="6"/>
    <s v="Pierna"/>
    <s v="Pierna Pulpa Fina"/>
    <s v="1023273"/>
    <x v="248"/>
    <s v="Cerdo"/>
    <n v="0"/>
    <n v="19044"/>
    <n v="19043.659"/>
    <n v="0"/>
    <n v="4.1064902331443003"/>
    <n v="3.9165495349396902"/>
  </r>
  <r>
    <x v="3"/>
    <x v="266"/>
    <s v="04.2022"/>
    <x v="1"/>
    <x v="6"/>
    <s v="Pierna"/>
    <s v="Pierna Pulpa Fina"/>
    <s v="1023274"/>
    <x v="249"/>
    <s v="Cerdo"/>
    <n v="2870"/>
    <n v="2870"/>
    <n v="2869.951"/>
    <n v="4.1059233449477404"/>
    <n v="4.1059233449477404"/>
    <n v="3.7890626355641599"/>
  </r>
  <r>
    <x v="3"/>
    <x v="482"/>
    <s v="04.2022"/>
    <x v="1"/>
    <x v="6"/>
    <s v="Pierna"/>
    <s v="Pierna Pulpa Fina"/>
    <s v="1023276"/>
    <x v="436"/>
    <s v="Cerdo"/>
    <n v="24000"/>
    <n v="18145"/>
    <n v="18145"/>
    <n v="4.10483333333333"/>
    <n v="4.1048222650868"/>
    <n v="3.7890632956737398"/>
  </r>
  <r>
    <x v="3"/>
    <x v="268"/>
    <s v="04.2022"/>
    <x v="1"/>
    <x v="6"/>
    <s v="Recortes"/>
    <s v="Recortes Estándar"/>
    <s v="1030370"/>
    <x v="251"/>
    <s v="Pavo"/>
    <n v="12000"/>
    <n v="12000"/>
    <n v="11809.14"/>
    <n v="4.2897499999999997"/>
    <n v="4.2895000000000003"/>
    <n v="4.2295066787251203"/>
  </r>
  <r>
    <x v="3"/>
    <x v="269"/>
    <s v="04.2022"/>
    <x v="1"/>
    <x v="6"/>
    <s v="Subprod"/>
    <s v="Subprod Visceras"/>
    <s v="1023190"/>
    <x v="252"/>
    <s v="Cerdo"/>
    <n v="240000"/>
    <n v="237229"/>
    <n v="237228.62"/>
    <n v="0.80754583333333296"/>
    <n v="0.80754460879571999"/>
    <n v="0.68024266464982197"/>
  </r>
  <r>
    <x v="3"/>
    <x v="1"/>
    <s v="04.2022"/>
    <x v="1"/>
    <x v="7"/>
    <s v="Cazuela"/>
    <s v="Cazuela Espinazo"/>
    <s v="1011042"/>
    <x v="1"/>
    <s v="Pollo"/>
    <m/>
    <n v="60000"/>
    <n v="24000"/>
    <m/>
    <n v="0"/>
    <n v="0.17"/>
  </r>
  <r>
    <x v="3"/>
    <x v="270"/>
    <s v="04.2022"/>
    <x v="1"/>
    <x v="7"/>
    <s v="Filete"/>
    <s v="Filete c/Cabeza"/>
    <s v="1020853"/>
    <x v="25"/>
    <s v="Cerdo"/>
    <n v="160000"/>
    <n v="152000"/>
    <n v="152000"/>
    <n v="3.65"/>
    <n v="3.65"/>
    <n v="3.9395593947368401"/>
  </r>
  <r>
    <x v="3"/>
    <x v="483"/>
    <s v="04.2022"/>
    <x v="1"/>
    <x v="7"/>
    <s v="Lomo"/>
    <s v="Lomo Centro"/>
    <s v="1022858"/>
    <x v="254"/>
    <s v="Cerdo"/>
    <n v="48000"/>
    <n v="98000"/>
    <n v="102000"/>
    <n v="2.75"/>
    <n v="2.75"/>
    <n v="2.8285093235294099"/>
  </r>
  <r>
    <x v="3"/>
    <x v="484"/>
    <s v="04.2022"/>
    <x v="1"/>
    <x v="7"/>
    <s v="Lomo"/>
    <s v="Lomo Vetado"/>
    <s v="1023386"/>
    <x v="346"/>
    <s v="Cerdo"/>
    <m/>
    <n v="1000"/>
    <m/>
    <m/>
    <n v="3.47"/>
    <m/>
  </r>
  <r>
    <x v="3"/>
    <x v="42"/>
    <s v="04.2022"/>
    <x v="1"/>
    <x v="7"/>
    <s v="Menudencias"/>
    <s v="Menudencias Contre"/>
    <s v="1010877"/>
    <x v="41"/>
    <s v="Pollo"/>
    <m/>
    <m/>
    <n v="72000"/>
    <m/>
    <m/>
    <n v="0.67666666666666697"/>
  </r>
  <r>
    <x v="3"/>
    <x v="2"/>
    <s v="04.2022"/>
    <x v="1"/>
    <x v="7"/>
    <s v="Menudencias"/>
    <s v="Menudencias Contre"/>
    <s v="1012207"/>
    <x v="2"/>
    <s v="Pollo"/>
    <m/>
    <m/>
    <n v="48000"/>
    <m/>
    <m/>
    <n v="0.80916666666666703"/>
  </r>
  <r>
    <x v="3"/>
    <x v="273"/>
    <s v="04.2022"/>
    <x v="1"/>
    <x v="7"/>
    <s v="Menudencias"/>
    <s v="Menudencias Corazón"/>
    <s v="1012724"/>
    <x v="255"/>
    <s v="Pollo"/>
    <m/>
    <n v="1463"/>
    <n v="10800"/>
    <m/>
    <n v="2.7341079972658899E-2"/>
    <n v="0.49384709259259302"/>
  </r>
  <r>
    <x v="3"/>
    <x v="274"/>
    <s v="04.2022"/>
    <x v="1"/>
    <x v="7"/>
    <s v="Menudencias"/>
    <s v="Menudencias Corazón"/>
    <s v="1012730"/>
    <x v="256"/>
    <s v="Pollo"/>
    <n v="3085"/>
    <n v="43419"/>
    <n v="32403"/>
    <n v="2.7552674230145902E-2"/>
    <n v="2.7453419010110801E-2"/>
    <n v="0.39635236860784501"/>
  </r>
  <r>
    <x v="3"/>
    <x v="405"/>
    <s v="04.2022"/>
    <x v="1"/>
    <x v="7"/>
    <s v="Menudencias"/>
    <s v="Menudencias Corazón"/>
    <s v="1012745"/>
    <x v="372"/>
    <s v="Pollo"/>
    <n v="12893"/>
    <n v="11504"/>
    <m/>
    <n v="-8.4541999534631193E-2"/>
    <n v="-8.45792767732962E-2"/>
    <m/>
  </r>
  <r>
    <x v="3"/>
    <x v="406"/>
    <s v="04.2022"/>
    <x v="1"/>
    <x v="7"/>
    <s v="Paleta"/>
    <s v="Paleta Pulpa"/>
    <s v="1023353"/>
    <x v="259"/>
    <s v="Cerdo"/>
    <n v="96000"/>
    <n v="96000"/>
    <n v="99020"/>
    <n v="2"/>
    <n v="2"/>
    <n v="1.9909134639466799"/>
  </r>
  <r>
    <x v="3"/>
    <x v="278"/>
    <s v="04.2022"/>
    <x v="1"/>
    <x v="7"/>
    <s v="Pech Desh"/>
    <s v="Pech Desh s/Piel"/>
    <s v="1030265"/>
    <x v="260"/>
    <s v="Pavo"/>
    <n v="64800"/>
    <n v="64800"/>
    <n v="64800"/>
    <n v="5.4"/>
    <n v="5.76"/>
    <n v="5.2013013302469098"/>
  </r>
  <r>
    <x v="3"/>
    <x v="279"/>
    <s v="04.2022"/>
    <x v="1"/>
    <x v="7"/>
    <s v="Pechuga Desh"/>
    <s v="Pechuga Desh s/Piel"/>
    <s v="1011748"/>
    <x v="261"/>
    <s v="Pollo"/>
    <n v="180418"/>
    <n v="150000"/>
    <n v="182400"/>
    <n v="5.1734638450708896"/>
    <n v="5.1734600000000004"/>
    <n v="4.8669914605263198"/>
  </r>
  <r>
    <x v="3"/>
    <x v="408"/>
    <s v="04.2022"/>
    <x v="1"/>
    <x v="7"/>
    <s v="Pierna"/>
    <s v="Pierna Pulpa"/>
    <s v="1021433"/>
    <x v="300"/>
    <s v="Cerdo"/>
    <n v="0"/>
    <n v="93045"/>
    <n v="93045"/>
    <n v="0"/>
    <n v="2.3000053737438901"/>
    <n v="2.2267694943306999"/>
  </r>
  <r>
    <x v="3"/>
    <x v="485"/>
    <s v="04.2022"/>
    <x v="1"/>
    <x v="7"/>
    <s v="Pierna"/>
    <s v="Pierna Pulpa"/>
    <s v="1022145"/>
    <x v="437"/>
    <s v="Cerdo"/>
    <n v="20000"/>
    <n v="24000"/>
    <n v="24000"/>
    <n v="2.5299999999999998"/>
    <n v="2.5299999999999998"/>
    <n v="2.8378001666666699"/>
  </r>
  <r>
    <x v="3"/>
    <x v="280"/>
    <s v="04.2022"/>
    <x v="1"/>
    <x v="7"/>
    <s v="Recortes"/>
    <s v="Recortes No Magro"/>
    <s v="1022247"/>
    <x v="262"/>
    <s v="Cerdo"/>
    <n v="48000"/>
    <n v="0"/>
    <m/>
    <n v="0"/>
    <n v="0"/>
    <m/>
  </r>
  <r>
    <x v="3"/>
    <x v="486"/>
    <s v="04.2022"/>
    <x v="1"/>
    <x v="7"/>
    <s v="Recortes"/>
    <s v="Recortes No Magro"/>
    <s v="1023389"/>
    <x v="438"/>
    <s v="Cerdo"/>
    <m/>
    <n v="3014"/>
    <n v="3600"/>
    <m/>
    <n v="0"/>
    <n v="1.2166819444444399"/>
  </r>
  <r>
    <x v="3"/>
    <x v="487"/>
    <s v="04.2022"/>
    <x v="1"/>
    <x v="7"/>
    <s v="Recortes"/>
    <s v="Recortes No Magro"/>
    <s v="1023390"/>
    <x v="439"/>
    <s v="Cerdo"/>
    <m/>
    <n v="10000"/>
    <m/>
    <m/>
    <n v="1.9"/>
    <m/>
  </r>
  <r>
    <x v="3"/>
    <x v="441"/>
    <s v="04.2022"/>
    <x v="1"/>
    <x v="7"/>
    <s v="Recortes"/>
    <s v="Recortes No Magro"/>
    <s v="1023391"/>
    <x v="60"/>
    <s v="Cerdo"/>
    <m/>
    <n v="25000"/>
    <n v="32000"/>
    <m/>
    <n v="2"/>
    <n v="1.942863090625"/>
  </r>
  <r>
    <x v="3"/>
    <x v="453"/>
    <s v="04.2022"/>
    <x v="1"/>
    <x v="7"/>
    <s v="Subprod"/>
    <s v="Subprod Visceras"/>
    <s v="1022304"/>
    <x v="409"/>
    <s v="Cerdo"/>
    <n v="20000"/>
    <n v="20000"/>
    <n v="20000"/>
    <n v="2.86"/>
    <n v="2.86"/>
    <n v="3.1545920000000001"/>
  </r>
  <r>
    <x v="3"/>
    <x v="6"/>
    <s v="04.2022"/>
    <x v="1"/>
    <x v="7"/>
    <s v="Varios"/>
    <s v="Varios Carcasa"/>
    <s v="1030355"/>
    <x v="6"/>
    <s v="Pavo"/>
    <m/>
    <m/>
    <n v="72000"/>
    <m/>
    <m/>
    <n v="0.78666666666666596"/>
  </r>
  <r>
    <x v="3"/>
    <x v="282"/>
    <s v="04.2022"/>
    <x v="1"/>
    <x v="8"/>
    <s v="Ala"/>
    <s v="Ala Trutro"/>
    <s v="1012278"/>
    <x v="263"/>
    <s v="Pollo"/>
    <n v="77138"/>
    <n v="80509"/>
    <n v="80028"/>
    <n v="3.3948637506805999"/>
    <n v="3.39487510713088"/>
    <n v="3.4189148035687502"/>
  </r>
  <r>
    <x v="3"/>
    <x v="283"/>
    <s v="04.2022"/>
    <x v="1"/>
    <x v="8"/>
    <s v="Ala"/>
    <s v="Ala Trutro-Centro"/>
    <s v="1011150"/>
    <x v="264"/>
    <s v="Pollo"/>
    <n v="77138"/>
    <n v="80351"/>
    <n v="80028"/>
    <n v="3.3948637506805999"/>
    <n v="3.3948550733656102"/>
    <n v="3.4212296121357499"/>
  </r>
  <r>
    <x v="3"/>
    <x v="368"/>
    <s v="04.2022"/>
    <x v="1"/>
    <x v="8"/>
    <s v="Carne Recuperada"/>
    <s v="Carne Recuperada ADM"/>
    <s v="1012764"/>
    <x v="341"/>
    <s v="Pollo"/>
    <n v="196000"/>
    <n v="38075"/>
    <m/>
    <n v="0.54270918367346899"/>
    <n v="0.54271831910702595"/>
    <m/>
  </r>
  <r>
    <x v="3"/>
    <x v="488"/>
    <s v="04.2022"/>
    <x v="0"/>
    <x v="8"/>
    <s v="Carne Recuperada"/>
    <s v="Carne Recuperada"/>
    <s v="1030802"/>
    <x v="440"/>
    <s v="Pavo"/>
    <m/>
    <m/>
    <n v="60"/>
    <m/>
    <m/>
    <n v="2.52866666666667E-2"/>
  </r>
  <r>
    <x v="3"/>
    <x v="489"/>
    <s v="04.2022"/>
    <x v="1"/>
    <x v="8"/>
    <s v="Chuleta"/>
    <s v="Chuleta Huesos"/>
    <s v="1022657"/>
    <x v="441"/>
    <s v="Cerdo"/>
    <n v="7500"/>
    <n v="7500"/>
    <n v="8670"/>
    <n v="5.9695999999999998"/>
    <n v="5.9695999999999998"/>
    <n v="6.0037891234140703"/>
  </r>
  <r>
    <x v="3"/>
    <x v="284"/>
    <s v="04.2022"/>
    <x v="1"/>
    <x v="8"/>
    <s v="Cueros"/>
    <s v="Cuero Forro"/>
    <s v="1021270"/>
    <x v="117"/>
    <s v="Cerdo"/>
    <n v="96000"/>
    <n v="120000"/>
    <n v="120000"/>
    <n v="0.63766666666666705"/>
    <n v="0.63767499999999999"/>
    <n v="0.62207525500000005"/>
  </r>
  <r>
    <x v="3"/>
    <x v="285"/>
    <s v="04.2022"/>
    <x v="1"/>
    <x v="8"/>
    <s v="Cueros"/>
    <s v="Cuero Forro"/>
    <s v="1021272"/>
    <x v="265"/>
    <s v="Cerdo"/>
    <n v="312000"/>
    <n v="312000"/>
    <n v="312000"/>
    <n v="0.71018269230769204"/>
    <n v="0.71018269230769204"/>
    <n v="0.71765826089743601"/>
  </r>
  <r>
    <x v="3"/>
    <x v="409"/>
    <s v="04.2022"/>
    <x v="1"/>
    <x v="8"/>
    <s v="Cueros"/>
    <s v="Cuero Mixto"/>
    <s v="1021596"/>
    <x v="19"/>
    <s v="Cerdo"/>
    <n v="120000"/>
    <n v="120000"/>
    <n v="120010"/>
    <n v="0.61350000000000005"/>
    <n v="0.61350000000000005"/>
    <n v="0.618041354887093"/>
  </r>
  <r>
    <x v="3"/>
    <x v="447"/>
    <s v="04.2022"/>
    <x v="1"/>
    <x v="8"/>
    <s v="Filete"/>
    <s v="Filete"/>
    <s v="1012400"/>
    <x v="403"/>
    <s v="Pollo"/>
    <n v="10000"/>
    <n v="10000"/>
    <m/>
    <n v="6.7"/>
    <n v="6.7"/>
    <m/>
  </r>
  <r>
    <x v="3"/>
    <x v="410"/>
    <s v="04.2022"/>
    <x v="1"/>
    <x v="8"/>
    <s v="Filete"/>
    <s v="Filete"/>
    <s v="1012725"/>
    <x v="373"/>
    <s v="Pollo"/>
    <n v="12000"/>
    <n v="14207"/>
    <n v="12011.328"/>
    <n v="4.5067500000000003"/>
    <n v="4.5066516505947796"/>
    <n v="4.5258551177688302"/>
  </r>
  <r>
    <x v="3"/>
    <x v="286"/>
    <s v="04.2022"/>
    <x v="1"/>
    <x v="8"/>
    <s v="Grasas"/>
    <s v="Grasa Gordura"/>
    <s v="1021026"/>
    <x v="266"/>
    <s v="Cerdo"/>
    <n v="72000"/>
    <n v="72000"/>
    <n v="72006"/>
    <n v="0.76658333333333295"/>
    <n v="0.76658333333333295"/>
    <n v="0.77700811043524198"/>
  </r>
  <r>
    <x v="3"/>
    <x v="287"/>
    <s v="04.2022"/>
    <x v="1"/>
    <x v="8"/>
    <s v="Grasas"/>
    <s v="Grasa Gordura"/>
    <s v="1021555"/>
    <x v="267"/>
    <s v="Cerdo"/>
    <n v="144000"/>
    <n v="144000"/>
    <n v="144012"/>
    <n v="0.72512500000000002"/>
    <n v="0.72512500000000002"/>
    <n v="0.68332402369247003"/>
  </r>
  <r>
    <x v="3"/>
    <x v="288"/>
    <s v="04.2022"/>
    <x v="1"/>
    <x v="8"/>
    <s v="Grasas"/>
    <s v="Grasa Gordura"/>
    <s v="1021874"/>
    <x v="33"/>
    <s v="Cerdo"/>
    <n v="456000"/>
    <n v="456000"/>
    <n v="456038"/>
    <n v="0.87937938596491205"/>
    <n v="0.87937938596491205"/>
    <n v="0.88607147342984605"/>
  </r>
  <r>
    <x v="3"/>
    <x v="289"/>
    <s v="04.2022"/>
    <x v="1"/>
    <x v="8"/>
    <s v="Grasas"/>
    <s v="Grasa Interior"/>
    <s v="1023302"/>
    <x v="36"/>
    <s v="Cerdo"/>
    <n v="336000"/>
    <n v="336000"/>
    <n v="336000"/>
    <n v="0.85"/>
    <n v="0.85"/>
    <n v="0.85692560148809505"/>
  </r>
  <r>
    <x v="3"/>
    <x v="490"/>
    <s v="04.2022"/>
    <x v="1"/>
    <x v="8"/>
    <s v="Pech Desh"/>
    <s v="Pech Desh Filete"/>
    <s v="1030575"/>
    <x v="442"/>
    <s v="Pavo"/>
    <m/>
    <m/>
    <n v="60"/>
    <m/>
    <m/>
    <n v="2.52866666666667E-2"/>
  </r>
  <r>
    <x v="3"/>
    <x v="290"/>
    <s v="04.2022"/>
    <x v="1"/>
    <x v="8"/>
    <s v="Pech Desh"/>
    <s v="Pech Desh s/Piel"/>
    <s v="1030337"/>
    <x v="268"/>
    <s v="Pavo"/>
    <n v="72000"/>
    <n v="96000"/>
    <n v="96000"/>
    <n v="10.0298472222222"/>
    <n v="10.0298125"/>
    <n v="10.0244134125"/>
  </r>
  <r>
    <x v="3"/>
    <x v="291"/>
    <s v="04.2022"/>
    <x v="1"/>
    <x v="8"/>
    <s v="Pechuga"/>
    <s v="Pechuga Entera"/>
    <s v="1012534"/>
    <x v="269"/>
    <s v="Pollo"/>
    <n v="495376"/>
    <n v="566676"/>
    <n v="380000"/>
    <n v="3.24983446917089"/>
    <n v="3.2498358850560098"/>
    <n v="3.2769174978947402"/>
  </r>
  <r>
    <x v="3"/>
    <x v="49"/>
    <s v="04.2022"/>
    <x v="1"/>
    <x v="8"/>
    <s v="Pechuga Desh"/>
    <s v="Pechuga Desh s/Piel"/>
    <s v="1011047"/>
    <x v="48"/>
    <s v="Pollo"/>
    <n v="1550"/>
    <n v="45600"/>
    <n v="45600"/>
    <n v="4.0477419354838702"/>
    <n v="4.2300000000000004"/>
    <n v="4.2169053530701799"/>
  </r>
  <r>
    <x v="3"/>
    <x v="292"/>
    <s v="04.2022"/>
    <x v="1"/>
    <x v="8"/>
    <s v="Pechuga Desh"/>
    <s v="Pechuga Desh s/Piel"/>
    <s v="1011127"/>
    <x v="270"/>
    <s v="Pollo"/>
    <n v="880721"/>
    <n v="967400"/>
    <n v="967600"/>
    <n v="3.9991268517498701"/>
    <n v="3.9991265247054"/>
    <n v="4.0117359454320001"/>
  </r>
  <r>
    <x v="3"/>
    <x v="414"/>
    <s v="04.2022"/>
    <x v="1"/>
    <x v="8"/>
    <s v="Pechuga Desh"/>
    <s v="Pechuga Desh s/Piel"/>
    <s v="1011614"/>
    <x v="376"/>
    <s v="Pollo"/>
    <n v="2086"/>
    <n v="1923"/>
    <m/>
    <n v="4.2651006711409396"/>
    <n v="4.2646905876235"/>
    <m/>
  </r>
  <r>
    <x v="3"/>
    <x v="450"/>
    <s v="04.2022"/>
    <x v="1"/>
    <x v="8"/>
    <s v="Pechuga Desh"/>
    <s v="Pechuga Desh s/Piel"/>
    <s v="1012399"/>
    <x v="406"/>
    <s v="Pollo"/>
    <n v="10000"/>
    <n v="10000"/>
    <m/>
    <n v="5.9"/>
    <n v="5.9"/>
    <m/>
  </r>
  <r>
    <x v="3"/>
    <x v="415"/>
    <s v="04.2022"/>
    <x v="1"/>
    <x v="8"/>
    <s v="Pierna"/>
    <s v="Pierna Pulpa"/>
    <s v="1023324"/>
    <x v="300"/>
    <s v="Cerdo"/>
    <m/>
    <n v="144000"/>
    <n v="144010"/>
    <m/>
    <n v="2.4500000000000002"/>
    <n v="2.4546801867925798"/>
  </r>
  <r>
    <x v="3"/>
    <x v="457"/>
    <s v="04.2022"/>
    <x v="1"/>
    <x v="8"/>
    <s v="Recortes"/>
    <s v="Recortes No Magro"/>
    <s v="1023343"/>
    <x v="413"/>
    <s v="Cerdo"/>
    <n v="24000"/>
    <n v="24000"/>
    <n v="39332"/>
    <n v="1.0969166666666701"/>
    <n v="1.0969166666666701"/>
    <n v="1.1197729482355301"/>
  </r>
  <r>
    <x v="3"/>
    <x v="296"/>
    <s v="04.2022"/>
    <x v="1"/>
    <x v="8"/>
    <s v="Subprod"/>
    <s v="Subprod Visceras"/>
    <s v="1022907"/>
    <x v="274"/>
    <s v="Cerdo"/>
    <n v="0"/>
    <n v="24000"/>
    <n v="24000"/>
    <n v="0"/>
    <n v="0.46845833333333298"/>
    <n v="0.4783726875"/>
  </r>
  <r>
    <x v="3"/>
    <x v="458"/>
    <s v="04.2022"/>
    <x v="1"/>
    <x v="8"/>
    <s v="Subprod"/>
    <s v="Subprod Visceras"/>
    <s v="1023383"/>
    <x v="414"/>
    <s v="Cerdo"/>
    <n v="48000"/>
    <n v="48000"/>
    <n v="48004"/>
    <n v="0.47"/>
    <n v="0.47"/>
    <n v="0.47872161069910801"/>
  </r>
  <r>
    <x v="3"/>
    <x v="297"/>
    <s v="04.2022"/>
    <x v="1"/>
    <x v="8"/>
    <s v="Trutro Desh"/>
    <s v="Trutro Desh Corto"/>
    <s v="1030658"/>
    <x v="275"/>
    <s v="Pavo"/>
    <n v="120000"/>
    <n v="120000"/>
    <n v="120086.8"/>
    <n v="4.0838416666666699"/>
    <n v="4.08385"/>
    <n v="4.0917975447759503"/>
  </r>
  <r>
    <x v="3"/>
    <x v="292"/>
    <s v="04.2022"/>
    <x v="1"/>
    <x v="1"/>
    <s v="Pechuga Desh"/>
    <s v="Pechuga Desh s/Piel"/>
    <s v="1011127"/>
    <x v="270"/>
    <s v="Pollo"/>
    <n v="72000"/>
    <n v="72000"/>
    <m/>
    <n v="0"/>
    <n v="0"/>
    <m/>
  </r>
  <r>
    <x v="3"/>
    <x v="113"/>
    <s v="04.2022"/>
    <x v="1"/>
    <x v="4"/>
    <s v="Ala"/>
    <s v="Ala Centro"/>
    <s v="1011417"/>
    <x v="109"/>
    <s v="Pollo"/>
    <n v="3186"/>
    <n v="0"/>
    <m/>
    <n v="3.7463904582548602"/>
    <n v="0"/>
    <m/>
  </r>
  <r>
    <x v="3"/>
    <x v="114"/>
    <s v="04.2022"/>
    <x v="1"/>
    <x v="4"/>
    <s v="Ala"/>
    <s v="Ala Centro"/>
    <s v="1011586"/>
    <x v="110"/>
    <s v="Pollo"/>
    <m/>
    <m/>
    <n v="72000"/>
    <m/>
    <m/>
    <n v="3.27273199444444"/>
  </r>
  <r>
    <x v="3"/>
    <x v="491"/>
    <s v="04.2022"/>
    <x v="1"/>
    <x v="4"/>
    <s v="Ala"/>
    <s v="Ala Centro"/>
    <s v="1012218"/>
    <x v="443"/>
    <s v="Pollo"/>
    <n v="23761"/>
    <n v="24000"/>
    <n v="24000"/>
    <n v="4.3167795968183196"/>
    <n v="4.3167499999999999"/>
    <n v="7.0613307000000001"/>
  </r>
  <r>
    <x v="3"/>
    <x v="118"/>
    <s v="04.2022"/>
    <x v="1"/>
    <x v="4"/>
    <s v="Ala"/>
    <s v="Ala Centro-Punta"/>
    <s v="1012455"/>
    <x v="114"/>
    <s v="Pollo"/>
    <m/>
    <m/>
    <n v="72000"/>
    <m/>
    <m/>
    <n v="2.8958417027777799"/>
  </r>
  <r>
    <x v="3"/>
    <x v="119"/>
    <s v="04.2022"/>
    <x v="1"/>
    <x v="4"/>
    <s v="Ala"/>
    <s v="Ala Punta"/>
    <s v="1012434"/>
    <x v="115"/>
    <s v="Pollo"/>
    <n v="16988"/>
    <n v="0"/>
    <n v="24000"/>
    <n v="0.37243936896632901"/>
    <n v="0"/>
    <n v="0.48993393333333302"/>
  </r>
  <r>
    <x v="3"/>
    <x v="416"/>
    <s v="04.2022"/>
    <x v="1"/>
    <x v="4"/>
    <s v="Ala"/>
    <s v="Ala Centro Punta"/>
    <s v="1030566"/>
    <x v="377"/>
    <s v="Pavo"/>
    <n v="24000"/>
    <n v="24000"/>
    <n v="24000"/>
    <n v="2.2955416666666699"/>
    <n v="2.2955000000000001"/>
    <n v="2.76477442083333"/>
  </r>
  <r>
    <x v="3"/>
    <x v="298"/>
    <s v="04.2022"/>
    <x v="1"/>
    <x v="4"/>
    <s v="Ala"/>
    <s v="Ala Centro Punta"/>
    <s v="1030685"/>
    <x v="276"/>
    <s v="Pavo"/>
    <n v="72000"/>
    <n v="72000"/>
    <n v="72000"/>
    <n v="4.4675138888888899"/>
    <n v="4.4674861111111097"/>
    <n v="4.9601358041666703"/>
  </r>
  <r>
    <x v="3"/>
    <x v="299"/>
    <s v="04.2022"/>
    <x v="1"/>
    <x v="4"/>
    <s v="Cabeza"/>
    <s v="Cabeza Derivados"/>
    <s v="1022033"/>
    <x v="277"/>
    <s v="Cerdo"/>
    <n v="24000"/>
    <n v="24000"/>
    <n v="24000"/>
    <n v="5.3012916666666703"/>
    <n v="5.3012916666666703"/>
    <n v="5.2345363416666704"/>
  </r>
  <r>
    <x v="3"/>
    <x v="300"/>
    <s v="04.2022"/>
    <x v="1"/>
    <x v="4"/>
    <s v="Cabeza"/>
    <s v="Cabeza Entera"/>
    <s v="1021739"/>
    <x v="278"/>
    <s v="Cerdo"/>
    <n v="24000"/>
    <n v="24000"/>
    <n v="24000"/>
    <n v="0.65683333333333305"/>
    <n v="0.65683333333333305"/>
    <n v="0.84381357083333297"/>
  </r>
  <r>
    <x v="3"/>
    <x v="301"/>
    <s v="04.2022"/>
    <x v="1"/>
    <x v="4"/>
    <s v="Cabeza"/>
    <s v="Cabeza Entera"/>
    <s v="1022212"/>
    <x v="279"/>
    <s v="Cerdo"/>
    <n v="576000"/>
    <n v="576000"/>
    <n v="576000"/>
    <n v="1.3312847222222199"/>
    <n v="1.3312847222222199"/>
    <n v="1.3926118875"/>
  </r>
  <r>
    <x v="3"/>
    <x v="302"/>
    <s v="04.2022"/>
    <x v="1"/>
    <x v="4"/>
    <s v="Cabeza"/>
    <s v="Cabeza Entera"/>
    <s v="1022639"/>
    <x v="280"/>
    <s v="Cerdo"/>
    <n v="888000"/>
    <n v="888000"/>
    <n v="888000"/>
    <n v="1.25616441441441"/>
    <n v="1.25616441441441"/>
    <n v="1.32396139369369"/>
  </r>
  <r>
    <x v="3"/>
    <x v="417"/>
    <s v="04.2022"/>
    <x v="1"/>
    <x v="4"/>
    <s v="Cabeza"/>
    <s v="Cabeza Entera"/>
    <s v="1022640"/>
    <x v="378"/>
    <s v="Cerdo"/>
    <n v="48000"/>
    <n v="48000"/>
    <n v="48000"/>
    <n v="1.10591666666667"/>
    <n v="1.10591666666667"/>
    <n v="1.186853825"/>
  </r>
  <r>
    <x v="3"/>
    <x v="492"/>
    <s v="04.2022"/>
    <x v="1"/>
    <x v="4"/>
    <s v="Cabeza"/>
    <s v="Cabeza Entera"/>
    <s v="1023367"/>
    <x v="444"/>
    <s v="Cerdo"/>
    <m/>
    <n v="3248"/>
    <m/>
    <m/>
    <n v="1.2001231527093601"/>
    <m/>
  </r>
  <r>
    <x v="3"/>
    <x v="120"/>
    <s v="04.2022"/>
    <x v="1"/>
    <x v="4"/>
    <s v="Chuleta"/>
    <s v="Chuleta Cazuela"/>
    <s v="1022414"/>
    <x v="116"/>
    <s v="Cerdo"/>
    <n v="72000"/>
    <n v="72000"/>
    <n v="48000"/>
    <n v="0.88219444444444395"/>
    <n v="0.88219444444444395"/>
    <n v="0.84381357083333297"/>
  </r>
  <r>
    <x v="3"/>
    <x v="493"/>
    <s v="04.2022"/>
    <x v="1"/>
    <x v="4"/>
    <s v="Cost-Pec"/>
    <s v="Cost-Pec Trozos"/>
    <s v="1022939"/>
    <x v="445"/>
    <s v="Cerdo"/>
    <n v="0"/>
    <n v="5060"/>
    <n v="5060"/>
    <n v="0"/>
    <n v="2.6051383399209498"/>
    <n v="5.0277992094861697"/>
  </r>
  <r>
    <x v="3"/>
    <x v="303"/>
    <s v="04.2022"/>
    <x v="1"/>
    <x v="4"/>
    <s v="Cueros"/>
    <s v="Cuero Back"/>
    <s v="1021971"/>
    <x v="281"/>
    <s v="Cerdo"/>
    <n v="24000"/>
    <n v="24000"/>
    <n v="24000"/>
    <n v="1.8260000000000001"/>
    <n v="1.8260000000000001"/>
    <n v="1.46124885"/>
  </r>
  <r>
    <x v="3"/>
    <x v="121"/>
    <s v="04.2022"/>
    <x v="1"/>
    <x v="4"/>
    <s v="Cueros"/>
    <s v="Cuero Forro"/>
    <s v="1023034"/>
    <x v="117"/>
    <s v="Cerdo"/>
    <n v="216000"/>
    <n v="216000"/>
    <n v="120000"/>
    <n v="0.351444444444444"/>
    <n v="0.351444444444444"/>
    <n v="0.56941303333333304"/>
  </r>
  <r>
    <x v="3"/>
    <x v="122"/>
    <s v="04.2022"/>
    <x v="1"/>
    <x v="4"/>
    <s v="Cueros"/>
    <s v="Cuero Mixto"/>
    <s v="1022417"/>
    <x v="118"/>
    <s v="Cerdo"/>
    <n v="72000"/>
    <n v="72000"/>
    <n v="48000"/>
    <n v="0.50658333333333305"/>
    <n v="0.50658333333333305"/>
    <n v="0.6380528875"/>
  </r>
  <r>
    <x v="3"/>
    <x v="123"/>
    <s v="04.2022"/>
    <x v="1"/>
    <x v="4"/>
    <s v="Cueros"/>
    <s v="Cuero Mixto"/>
    <s v="1023306"/>
    <x v="118"/>
    <s v="Cerdo"/>
    <n v="336000"/>
    <n v="336000"/>
    <n v="216000"/>
    <n v="0.76745535714285695"/>
    <n v="0.76745535714285695"/>
    <n v="0.91245335092592605"/>
  </r>
  <r>
    <x v="3"/>
    <x v="418"/>
    <s v="04.2022"/>
    <x v="1"/>
    <x v="4"/>
    <s v="Filete"/>
    <s v="Filete c/Cabeza"/>
    <s v="1022936"/>
    <x v="25"/>
    <s v="Cerdo"/>
    <n v="0"/>
    <n v="3920"/>
    <n v="3920"/>
    <n v="0"/>
    <n v="2.4548469387755101"/>
    <n v="1.96629206632653"/>
  </r>
  <r>
    <x v="3"/>
    <x v="124"/>
    <s v="04.2022"/>
    <x v="1"/>
    <x v="4"/>
    <s v="Grasas"/>
    <s v="Grasa Gordura"/>
    <s v="1022381"/>
    <x v="119"/>
    <s v="Cerdo"/>
    <m/>
    <m/>
    <n v="32000"/>
    <m/>
    <m/>
    <n v="0.91245030625000001"/>
  </r>
  <r>
    <x v="3"/>
    <x v="126"/>
    <s v="04.2022"/>
    <x v="1"/>
    <x v="4"/>
    <s v="Grasas"/>
    <s v="Grasa Gordura"/>
    <s v="1022856"/>
    <x v="121"/>
    <s v="Cerdo"/>
    <n v="48000"/>
    <n v="48000"/>
    <n v="16000"/>
    <n v="0.77212499999999995"/>
    <n v="0.77212499999999995"/>
    <n v="0.77515938124999995"/>
  </r>
  <r>
    <x v="3"/>
    <x v="127"/>
    <s v="04.2022"/>
    <x v="1"/>
    <x v="4"/>
    <s v="Grasas"/>
    <s v="Grasa Interior"/>
    <s v="1022073"/>
    <x v="36"/>
    <s v="Cerdo"/>
    <n v="48000"/>
    <n v="48000"/>
    <n v="48000"/>
    <n v="0.84362499999999996"/>
    <n v="0.85"/>
    <n v="0.91246188750000001"/>
  </r>
  <r>
    <x v="3"/>
    <x v="494"/>
    <s v="04.2022"/>
    <x v="1"/>
    <x v="4"/>
    <s v="Grasas"/>
    <s v="Grasa Interior"/>
    <s v="1023365"/>
    <x v="446"/>
    <s v="Cerdo"/>
    <m/>
    <n v="326"/>
    <m/>
    <m/>
    <n v="0.751533742331288"/>
    <m/>
  </r>
  <r>
    <x v="3"/>
    <x v="129"/>
    <s v="04.2022"/>
    <x v="1"/>
    <x v="4"/>
    <s v="Grasas"/>
    <s v="Grasa Lomo Tocino"/>
    <s v="1021992"/>
    <x v="37"/>
    <s v="Cerdo"/>
    <n v="24000"/>
    <n v="24000"/>
    <n v="24000"/>
    <n v="0.95733333333333404"/>
    <n v="0.95733333333333404"/>
    <n v="1.1182140416666699"/>
  </r>
  <r>
    <x v="3"/>
    <x v="419"/>
    <s v="04.2022"/>
    <x v="1"/>
    <x v="4"/>
    <s v="Grasas"/>
    <s v="Grasa Lomo Tocino"/>
    <s v="1023157"/>
    <x v="379"/>
    <s v="Cerdo"/>
    <n v="0"/>
    <n v="3500"/>
    <n v="3500"/>
    <n v="0"/>
    <n v="1.00228571428571"/>
    <n v="0.98651348571428599"/>
  </r>
  <r>
    <x v="3"/>
    <x v="305"/>
    <s v="04.2022"/>
    <x v="1"/>
    <x v="4"/>
    <s v="Huesos"/>
    <s v="Huesos Cuarto Centra"/>
    <s v="1021767"/>
    <x v="283"/>
    <s v="Cerdo"/>
    <n v="480000"/>
    <n v="480000"/>
    <n v="480000"/>
    <n v="1.3312854166666701"/>
    <n v="1.3312854166666701"/>
    <n v="1.39261175604167"/>
  </r>
  <r>
    <x v="3"/>
    <x v="306"/>
    <s v="04.2022"/>
    <x v="1"/>
    <x v="4"/>
    <s v="Huesos"/>
    <s v="Huesos Cuarto Centra"/>
    <s v="1022099"/>
    <x v="284"/>
    <s v="Cerdo"/>
    <n v="240000"/>
    <n v="244000"/>
    <n v="244000"/>
    <n v="1.4815291666666699"/>
    <n v="1.48152868852459"/>
    <n v="1.52989528360656"/>
  </r>
  <r>
    <x v="3"/>
    <x v="130"/>
    <s v="04.2022"/>
    <x v="1"/>
    <x v="4"/>
    <s v="Huesos"/>
    <s v="Huesos Cuarto Centra"/>
    <s v="1022186"/>
    <x v="122"/>
    <s v="Cerdo"/>
    <m/>
    <m/>
    <n v="24000"/>
    <m/>
    <m/>
    <n v="0.98093525833333295"/>
  </r>
  <r>
    <x v="3"/>
    <x v="131"/>
    <s v="04.2022"/>
    <x v="1"/>
    <x v="4"/>
    <s v="Huesos"/>
    <s v="Huesos Cuarto Centra"/>
    <s v="1022378"/>
    <x v="123"/>
    <s v="Cerdo"/>
    <m/>
    <m/>
    <n v="24000"/>
    <m/>
    <m/>
    <n v="1.66702837083333"/>
  </r>
  <r>
    <x v="3"/>
    <x v="307"/>
    <s v="04.2022"/>
    <x v="1"/>
    <x v="4"/>
    <s v="Huesos"/>
    <s v="Huesos Cuarto Centra"/>
    <s v="1022388"/>
    <x v="285"/>
    <s v="Cerdo"/>
    <n v="120000"/>
    <n v="120000"/>
    <n v="120000"/>
    <n v="1.105925"/>
    <n v="1.105925"/>
    <n v="1.1829615925000001"/>
  </r>
  <r>
    <x v="3"/>
    <x v="309"/>
    <s v="04.2022"/>
    <x v="1"/>
    <x v="4"/>
    <s v="Huesos"/>
    <s v="Huesos Cuarto Delant"/>
    <s v="1021766"/>
    <x v="287"/>
    <s v="Cerdo"/>
    <n v="384000"/>
    <n v="384000"/>
    <n v="384000"/>
    <n v="1.5260104166666699"/>
    <n v="1.5260104166666699"/>
    <n v="1.52363431458333"/>
  </r>
  <r>
    <x v="3"/>
    <x v="310"/>
    <s v="04.2022"/>
    <x v="1"/>
    <x v="4"/>
    <s v="Huesos"/>
    <s v="Huesos Cuarto Delant"/>
    <s v="1021774"/>
    <x v="288"/>
    <s v="Cerdo"/>
    <n v="72000"/>
    <n v="72000"/>
    <n v="72000"/>
    <n v="0.80706944444444395"/>
    <n v="0.80706944444444395"/>
    <n v="0.84381064027777797"/>
  </r>
  <r>
    <x v="3"/>
    <x v="132"/>
    <s v="04.2022"/>
    <x v="1"/>
    <x v="4"/>
    <s v="Huesos"/>
    <s v="Huesos Cuarto Delant"/>
    <s v="1022096"/>
    <x v="124"/>
    <s v="Cerdo"/>
    <m/>
    <m/>
    <n v="96000"/>
    <m/>
    <m/>
    <n v="1.1868504791666701"/>
  </r>
  <r>
    <x v="3"/>
    <x v="133"/>
    <s v="04.2022"/>
    <x v="1"/>
    <x v="4"/>
    <s v="Huesos"/>
    <s v="Huesos Cuarto Delant"/>
    <s v="1022637"/>
    <x v="125"/>
    <s v="Cerdo"/>
    <m/>
    <m/>
    <n v="24000"/>
    <m/>
    <m/>
    <n v="1.0496025375"/>
  </r>
  <r>
    <x v="3"/>
    <x v="311"/>
    <s v="04.2022"/>
    <x v="1"/>
    <x v="4"/>
    <s v="Huesos"/>
    <s v="Huesos Cuarto Traser"/>
    <s v="1021732"/>
    <x v="289"/>
    <s v="Cerdo"/>
    <n v="360000"/>
    <n v="360000"/>
    <n v="360000"/>
    <n v="1.3312861111111101"/>
    <n v="1.3312861111111101"/>
    <n v="1.3926145125"/>
  </r>
  <r>
    <x v="3"/>
    <x v="312"/>
    <s v="04.2022"/>
    <x v="1"/>
    <x v="4"/>
    <s v="Huesos"/>
    <s v="Huesos Cuarto Traser"/>
    <s v="1022636"/>
    <x v="290"/>
    <s v="Cerdo"/>
    <n v="168000"/>
    <n v="168000"/>
    <n v="168000"/>
    <n v="0.43146428571428602"/>
    <n v="0.43146428571428602"/>
    <n v="0.569383993452381"/>
  </r>
  <r>
    <x v="3"/>
    <x v="134"/>
    <s v="04.2022"/>
    <x v="1"/>
    <x v="4"/>
    <s v="Lomo"/>
    <s v="Lomo Centro"/>
    <s v="1022943"/>
    <x v="126"/>
    <s v="Cerdo"/>
    <n v="24000"/>
    <n v="24000"/>
    <n v="24000"/>
    <n v="2.1543333333333301"/>
    <n v="2.1543333333333301"/>
    <n v="2.1473340875"/>
  </r>
  <r>
    <x v="3"/>
    <x v="420"/>
    <s v="04.2022"/>
    <x v="1"/>
    <x v="4"/>
    <s v="Lomo"/>
    <s v="Lomo Vetado"/>
    <s v="1022193"/>
    <x v="347"/>
    <s v="Cerdo"/>
    <n v="24000"/>
    <n v="24000"/>
    <n v="24000"/>
    <n v="3.20441666666667"/>
    <n v="3.20441666666667"/>
    <n v="2.9019020124999999"/>
  </r>
  <r>
    <x v="3"/>
    <x v="314"/>
    <s v="04.2022"/>
    <x v="1"/>
    <x v="4"/>
    <s v="Menudencias"/>
    <s v="Menudencias Cogote"/>
    <s v="1030686"/>
    <x v="292"/>
    <s v="Pavo"/>
    <n v="85726"/>
    <n v="72000"/>
    <n v="96000"/>
    <n v="2.0717985208688101"/>
    <n v="2.0718055555555601"/>
    <n v="1.89622962083333"/>
  </r>
  <r>
    <x v="3"/>
    <x v="318"/>
    <s v="04.2022"/>
    <x v="1"/>
    <x v="4"/>
    <s v="Paleta"/>
    <s v="Paleta Pulpa"/>
    <s v="1022379"/>
    <x v="296"/>
    <s v="Cerdo"/>
    <n v="0"/>
    <n v="3729"/>
    <n v="3729"/>
    <n v="0"/>
    <n v="1.7068919281308701"/>
    <n v="4.2462074014481104"/>
  </r>
  <r>
    <x v="3"/>
    <x v="422"/>
    <s v="04.2022"/>
    <x v="1"/>
    <x v="4"/>
    <s v="Panceta"/>
    <s v="Panceta s/Cuero"/>
    <s v="1022568"/>
    <x v="381"/>
    <s v="Cerdo"/>
    <n v="24000"/>
    <n v="24000"/>
    <n v="24000"/>
    <n v="6"/>
    <n v="6"/>
    <n v="5.4402974166666702"/>
  </r>
  <r>
    <x v="3"/>
    <x v="319"/>
    <s v="04.2022"/>
    <x v="1"/>
    <x v="4"/>
    <s v="Panceta"/>
    <s v="Panceta s/Cuero"/>
    <s v="1022645"/>
    <x v="218"/>
    <s v="Cerdo"/>
    <n v="24000"/>
    <n v="24000"/>
    <n v="24000"/>
    <n v="5.9"/>
    <n v="5.9"/>
    <n v="5.3031761250000002"/>
  </r>
  <r>
    <x v="3"/>
    <x v="423"/>
    <s v="04.2022"/>
    <x v="1"/>
    <x v="4"/>
    <s v="Patas"/>
    <s v="Patas Garras"/>
    <s v="1030388"/>
    <x v="382"/>
    <s v="Pavo"/>
    <n v="2687"/>
    <n v="4458"/>
    <m/>
    <n v="1.8466691477484201"/>
    <n v="1.8465679676985201"/>
    <m/>
  </r>
  <r>
    <x v="3"/>
    <x v="495"/>
    <s v="04.2022"/>
    <x v="1"/>
    <x v="4"/>
    <s v="Patas"/>
    <s v="Patas Garras"/>
    <s v="1030389"/>
    <x v="447"/>
    <s v="Pavo"/>
    <n v="3055"/>
    <m/>
    <m/>
    <n v="0"/>
    <m/>
    <m/>
  </r>
  <r>
    <x v="3"/>
    <x v="321"/>
    <s v="04.2022"/>
    <x v="1"/>
    <x v="4"/>
    <s v="Patas"/>
    <s v="Patas Garras"/>
    <s v="1030684"/>
    <x v="297"/>
    <s v="Pavo"/>
    <n v="13532"/>
    <n v="19542"/>
    <n v="24000"/>
    <n v="2.4458321016848998"/>
    <n v="2.4457066830416498"/>
    <n v="1.693193825"/>
  </r>
  <r>
    <x v="3"/>
    <x v="136"/>
    <s v="04.2022"/>
    <x v="1"/>
    <x v="4"/>
    <s v="Patas"/>
    <s v="Patas Garras"/>
    <s v="1011967"/>
    <x v="128"/>
    <s v="Pollo"/>
    <n v="238010"/>
    <n v="264000"/>
    <n v="264000"/>
    <n v="5.5032435611949104"/>
    <n v="5.5032348484848503"/>
    <n v="6.2411229242424202"/>
  </r>
  <r>
    <x v="3"/>
    <x v="137"/>
    <s v="04.2022"/>
    <x v="1"/>
    <x v="4"/>
    <s v="Patas"/>
    <s v="Patas Garras"/>
    <s v="1011968"/>
    <x v="129"/>
    <s v="Pollo"/>
    <n v="35701"/>
    <n v="36000"/>
    <n v="24000"/>
    <n v="5.19988235623652"/>
    <n v="5.1997777777777801"/>
    <n v="5.9494046458333303"/>
  </r>
  <r>
    <x v="3"/>
    <x v="138"/>
    <s v="04.2022"/>
    <x v="1"/>
    <x v="4"/>
    <s v="Patas"/>
    <s v="Patas Garras"/>
    <s v="1011969"/>
    <x v="130"/>
    <s v="Pollo"/>
    <n v="107105"/>
    <n v="168000"/>
    <n v="168000"/>
    <n v="5.0497269035059098"/>
    <n v="5.0497559523809503"/>
    <n v="5.8390288392857199"/>
  </r>
  <r>
    <x v="3"/>
    <x v="140"/>
    <s v="04.2022"/>
    <x v="1"/>
    <x v="4"/>
    <s v="Patas"/>
    <s v="Patas Garras"/>
    <s v="1012448"/>
    <x v="132"/>
    <s v="Pollo"/>
    <n v="142806"/>
    <n v="192000"/>
    <n v="72000"/>
    <n v="4.4605828886741499"/>
    <n v="4.4605677083333299"/>
    <n v="5.4944904277777802"/>
  </r>
  <r>
    <x v="3"/>
    <x v="141"/>
    <s v="04.2022"/>
    <x v="1"/>
    <x v="4"/>
    <s v="Patas"/>
    <s v="Patas Garras"/>
    <s v="1012502"/>
    <x v="133"/>
    <s v="Pollo"/>
    <n v="0"/>
    <n v="12000"/>
    <m/>
    <n v="0"/>
    <n v="4.74616666666667"/>
    <m/>
  </r>
  <r>
    <x v="3"/>
    <x v="142"/>
    <s v="04.2022"/>
    <x v="1"/>
    <x v="4"/>
    <s v="Patas"/>
    <s v="Patas Garras"/>
    <s v="1012503"/>
    <x v="134"/>
    <s v="Pollo"/>
    <n v="190408"/>
    <n v="288000"/>
    <n v="288000"/>
    <n v="4.5946126213184302"/>
    <n v="4.5945972222222196"/>
    <n v="5.5887081993055601"/>
  </r>
  <r>
    <x v="3"/>
    <x v="143"/>
    <s v="04.2022"/>
    <x v="1"/>
    <x v="4"/>
    <s v="Patas"/>
    <s v="Patas Garras"/>
    <s v="1012504"/>
    <x v="132"/>
    <s v="Pollo"/>
    <n v="11900"/>
    <n v="48000"/>
    <m/>
    <n v="4.5536134453781498"/>
    <n v="4.5534375000000002"/>
    <m/>
  </r>
  <r>
    <x v="3"/>
    <x v="144"/>
    <s v="04.2022"/>
    <x v="1"/>
    <x v="4"/>
    <s v="Patas"/>
    <s v="Patas Garras"/>
    <s v="1012525"/>
    <x v="128"/>
    <s v="Pollo"/>
    <n v="23801"/>
    <n v="12000"/>
    <n v="24000"/>
    <n v="5.50321415066594"/>
    <n v="5.5032500000000004"/>
    <n v="6.1443148583333302"/>
  </r>
  <r>
    <x v="3"/>
    <x v="496"/>
    <s v="04.2022"/>
    <x v="1"/>
    <x v="4"/>
    <s v="Patas"/>
    <s v="Patas Garras"/>
    <s v="1012526"/>
    <x v="129"/>
    <s v="Pollo"/>
    <n v="23801"/>
    <n v="24000"/>
    <n v="24000"/>
    <n v="5.19973950674341"/>
    <n v="5.1997499999999999"/>
    <n v="5.8735361333333298"/>
  </r>
  <r>
    <x v="3"/>
    <x v="145"/>
    <s v="04.2022"/>
    <x v="1"/>
    <x v="4"/>
    <s v="Patas"/>
    <s v="Patas Garras"/>
    <s v="1012527"/>
    <x v="135"/>
    <s v="Pollo"/>
    <n v="47602"/>
    <n v="24000"/>
    <n v="24000"/>
    <n v="4.74633418763917"/>
    <n v="4.7463749999999996"/>
    <n v="5.5703354041666699"/>
  </r>
  <r>
    <x v="3"/>
    <x v="146"/>
    <s v="04.2022"/>
    <x v="1"/>
    <x v="4"/>
    <s v="Patas"/>
    <s v="Patas Garras"/>
    <s v="1012598"/>
    <x v="136"/>
    <s v="Pollo"/>
    <n v="23801"/>
    <n v="24000"/>
    <m/>
    <n v="1.11667576992563"/>
    <n v="1.1167083333333301"/>
    <m/>
  </r>
  <r>
    <x v="3"/>
    <x v="147"/>
    <s v="04.2022"/>
    <x v="1"/>
    <x v="4"/>
    <s v="Pernil"/>
    <s v="Pernil Mano"/>
    <s v="1021731"/>
    <x v="137"/>
    <s v="Cerdo"/>
    <n v="120000"/>
    <n v="72000"/>
    <n v="24000"/>
    <n v="1.8554999999999999"/>
    <n v="1.8554999999999999"/>
    <n v="1.8729336166666699"/>
  </r>
  <r>
    <x v="3"/>
    <x v="148"/>
    <s v="04.2022"/>
    <x v="1"/>
    <x v="4"/>
    <s v="Pernil"/>
    <s v="Pernil Mano"/>
    <s v="1022125"/>
    <x v="138"/>
    <s v="Cerdo"/>
    <n v="120000"/>
    <n v="120000"/>
    <n v="24000"/>
    <n v="2.7536916666666702"/>
    <n v="2.7536916666666702"/>
    <n v="2.6961238083333301"/>
  </r>
  <r>
    <x v="3"/>
    <x v="322"/>
    <s v="04.2022"/>
    <x v="1"/>
    <x v="4"/>
    <s v="Pernil"/>
    <s v="Pernil Mano"/>
    <s v="1022753"/>
    <x v="298"/>
    <s v="Cerdo"/>
    <n v="240000"/>
    <n v="240000"/>
    <n v="240000"/>
    <n v="1.9306208333333299"/>
    <n v="1.9306208333333299"/>
    <n v="1.93335472666667"/>
  </r>
  <r>
    <x v="3"/>
    <x v="424"/>
    <s v="04.2022"/>
    <x v="1"/>
    <x v="4"/>
    <s v="Pernil"/>
    <s v="Pernil Mano"/>
    <s v="1022940"/>
    <x v="383"/>
    <s v="Cerdo"/>
    <n v="24000"/>
    <n v="24000"/>
    <n v="24000"/>
    <n v="2.3045833333333299"/>
    <n v="2.3045833333333299"/>
    <n v="2.2844434374999998"/>
  </r>
  <r>
    <x v="3"/>
    <x v="323"/>
    <s v="04.2022"/>
    <x v="1"/>
    <x v="4"/>
    <s v="Pernil"/>
    <s v="Pernil Mano"/>
    <s v="1022941"/>
    <x v="299"/>
    <s v="Cerdo"/>
    <n v="96000"/>
    <n v="96000"/>
    <n v="96000"/>
    <n v="2.0808645833333301"/>
    <n v="2.0808645833333301"/>
    <n v="1.94141551666667"/>
  </r>
  <r>
    <x v="3"/>
    <x v="497"/>
    <s v="04.2022"/>
    <x v="1"/>
    <x v="4"/>
    <s v="Pernil"/>
    <s v="Pernil Mano"/>
    <s v="1023354"/>
    <x v="448"/>
    <s v="Cerdo"/>
    <n v="24000"/>
    <n v="24000"/>
    <n v="24000"/>
    <n v="2.401125"/>
    <n v="2.401125"/>
    <n v="2.2036184916666701"/>
  </r>
  <r>
    <x v="3"/>
    <x v="150"/>
    <s v="04.2022"/>
    <x v="1"/>
    <x v="4"/>
    <s v="Pernil"/>
    <s v="Pernil Pierna"/>
    <s v="1022183"/>
    <x v="140"/>
    <s v="Cerdo"/>
    <n v="700000"/>
    <n v="700000"/>
    <n v="384000"/>
    <n v="1.7068914285714301"/>
    <n v="1.7068914285714301"/>
    <n v="1.80428339453125"/>
  </r>
  <r>
    <x v="3"/>
    <x v="425"/>
    <s v="04.2022"/>
    <x v="1"/>
    <x v="4"/>
    <s v="Recortes"/>
    <s v="Recortes No Magro"/>
    <s v="1021905"/>
    <x v="384"/>
    <s v="Cerdo"/>
    <m/>
    <n v="28080"/>
    <n v="4080"/>
    <m/>
    <n v="1.18105413105413"/>
    <n v="1.3287055882352901"/>
  </r>
  <r>
    <x v="3"/>
    <x v="325"/>
    <s v="04.2022"/>
    <x v="1"/>
    <x v="4"/>
    <s v="Recortes"/>
    <s v="Recortes No Magro"/>
    <s v="1022169"/>
    <x v="301"/>
    <s v="Cerdo"/>
    <n v="96000"/>
    <n v="96000"/>
    <n v="96000"/>
    <n v="0.58334375000000005"/>
    <n v="0.58334375000000005"/>
    <n v="0.63805183750000005"/>
  </r>
  <r>
    <x v="3"/>
    <x v="151"/>
    <s v="04.2022"/>
    <x v="1"/>
    <x v="4"/>
    <s v="Recortes"/>
    <s v="Recortes No Magro"/>
    <s v="1022373"/>
    <x v="141"/>
    <s v="Cerdo"/>
    <n v="0"/>
    <n v="24000"/>
    <n v="24000"/>
    <n v="0"/>
    <n v="0.88220833333333404"/>
    <n v="1.3239751208333299"/>
  </r>
  <r>
    <x v="3"/>
    <x v="326"/>
    <s v="04.2022"/>
    <x v="1"/>
    <x v="4"/>
    <s v="Recortes"/>
    <s v="Recortes No Magro"/>
    <s v="1023093"/>
    <x v="302"/>
    <s v="Cerdo"/>
    <n v="36000"/>
    <n v="36000"/>
    <n v="36000"/>
    <n v="3.80375"/>
    <n v="3.80375"/>
    <n v="3.5879797027777798"/>
  </r>
  <r>
    <x v="3"/>
    <x v="426"/>
    <s v="04.2022"/>
    <x v="1"/>
    <x v="4"/>
    <s v="Recortes"/>
    <s v="Recortes No Magro"/>
    <s v="1023126"/>
    <x v="385"/>
    <s v="Cerdo"/>
    <n v="0"/>
    <n v="3280"/>
    <n v="3280"/>
    <n v="0"/>
    <n v="1.4051829268292699"/>
    <n v="0.99091064024390196"/>
  </r>
  <r>
    <x v="3"/>
    <x v="460"/>
    <s v="04.2022"/>
    <x v="1"/>
    <x v="4"/>
    <s v="Subprod"/>
    <s v="Subprod Despunte Tru"/>
    <s v="1012681"/>
    <x v="416"/>
    <s v="Pollo"/>
    <m/>
    <n v="40100"/>
    <n v="48000"/>
    <m/>
    <n v="0.89394014962593504"/>
    <n v="0.84607117083333405"/>
  </r>
  <r>
    <x v="3"/>
    <x v="327"/>
    <s v="04.2022"/>
    <x v="1"/>
    <x v="4"/>
    <s v="Subprod"/>
    <s v="Subprod Cola"/>
    <s v="1022080"/>
    <x v="303"/>
    <s v="Cerdo"/>
    <n v="72000"/>
    <n v="72000"/>
    <n v="72000"/>
    <n v="0.95568055555555598"/>
    <n v="0.95568055555555598"/>
    <n v="1.0495746500000001"/>
  </r>
  <r>
    <x v="3"/>
    <x v="152"/>
    <s v="04.2022"/>
    <x v="1"/>
    <x v="4"/>
    <s v="Subprod"/>
    <s v="Subprod Patas-Manos"/>
    <s v="1021735"/>
    <x v="142"/>
    <s v="Cerdo"/>
    <n v="120000"/>
    <n v="120000"/>
    <n v="96000"/>
    <n v="4.4713750000000001"/>
    <n v="4.4713750000000001"/>
    <n v="4.4111752906249997"/>
  </r>
  <r>
    <x v="3"/>
    <x v="328"/>
    <s v="04.2022"/>
    <x v="1"/>
    <x v="4"/>
    <s v="Subprod"/>
    <s v="Subprod Patas-Manos"/>
    <s v="1021737"/>
    <x v="304"/>
    <s v="Cerdo"/>
    <n v="24000"/>
    <n v="24000"/>
    <n v="24000"/>
    <n v="4.6967499999999998"/>
    <n v="4.6967499999999998"/>
    <n v="4.54845655"/>
  </r>
  <r>
    <x v="3"/>
    <x v="153"/>
    <s v="04.2022"/>
    <x v="1"/>
    <x v="4"/>
    <s v="Subprod"/>
    <s v="Subprod Patas-Manos"/>
    <s v="1021738"/>
    <x v="143"/>
    <s v="Cerdo"/>
    <n v="96000"/>
    <n v="104000"/>
    <n v="104000"/>
    <n v="4.32113541666667"/>
    <n v="4.3211346153846204"/>
    <n v="4.2740586596153802"/>
  </r>
  <r>
    <x v="3"/>
    <x v="154"/>
    <s v="04.2022"/>
    <x v="1"/>
    <x v="4"/>
    <s v="Subprod"/>
    <s v="Subprod Patas-Manos"/>
    <s v="1022748"/>
    <x v="144"/>
    <s v="Cerdo"/>
    <n v="192000"/>
    <n v="192000"/>
    <n v="144000"/>
    <n v="5.1458333333333304"/>
    <n v="5.1458333333333304"/>
    <n v="4.7497353541666696"/>
  </r>
  <r>
    <x v="3"/>
    <x v="498"/>
    <s v="04.2022"/>
    <x v="1"/>
    <x v="4"/>
    <s v="Subprod"/>
    <s v="Subprod Patas-Manos"/>
    <s v="1023364"/>
    <x v="449"/>
    <s v="Cerdo"/>
    <m/>
    <n v="474"/>
    <m/>
    <m/>
    <n v="4.2995780590717301"/>
    <m/>
  </r>
  <r>
    <x v="3"/>
    <x v="499"/>
    <s v="04.2022"/>
    <x v="1"/>
    <x v="4"/>
    <s v="Subprod"/>
    <s v="Subprod Patas-Manos"/>
    <s v="1023366"/>
    <x v="450"/>
    <s v="Cerdo"/>
    <m/>
    <n v="574"/>
    <m/>
    <m/>
    <n v="4"/>
    <m/>
  </r>
  <r>
    <x v="3"/>
    <x v="329"/>
    <s v="04.2022"/>
    <x v="1"/>
    <x v="4"/>
    <s v="Trutro"/>
    <s v="Trutro Largo"/>
    <s v="1030683"/>
    <x v="71"/>
    <s v="Pavo"/>
    <n v="336000"/>
    <n v="384000"/>
    <n v="384000"/>
    <n v="2.0718005952380998"/>
    <n v="2.071796875"/>
    <n v="2.0730901473958299"/>
  </r>
  <r>
    <x v="3"/>
    <x v="468"/>
    <s v="04.2022"/>
    <x v="1"/>
    <x v="4"/>
    <s v="Vara Gordo"/>
    <s v="Vara Cuarto Central"/>
    <s v="1023368"/>
    <x v="422"/>
    <s v="Cerdo"/>
    <m/>
    <n v="16376"/>
    <m/>
    <m/>
    <n v="1.39997557401075"/>
    <m/>
  </r>
  <r>
    <x v="3"/>
    <x v="469"/>
    <s v="04.2022"/>
    <x v="1"/>
    <x v="4"/>
    <s v="Vara Gordo"/>
    <s v="Vara Cuarto Delanter"/>
    <s v="1023362"/>
    <x v="423"/>
    <s v="Cerdo"/>
    <m/>
    <n v="18252"/>
    <m/>
    <m/>
    <n v="1.40001095770327"/>
    <m/>
  </r>
  <r>
    <x v="3"/>
    <x v="470"/>
    <s v="04.2022"/>
    <x v="1"/>
    <x v="4"/>
    <s v="Vara Gordo"/>
    <s v="Vara Cuarto Trasero"/>
    <s v="1023363"/>
    <x v="424"/>
    <s v="Cerdo"/>
    <m/>
    <n v="16756"/>
    <m/>
    <m/>
    <n v="1.39997612795417"/>
    <m/>
  </r>
  <r>
    <x v="3"/>
    <x v="428"/>
    <s v="04.2022"/>
    <x v="1"/>
    <x v="9"/>
    <s v="Cabeza"/>
    <s v="Cabeza Derivados"/>
    <s v="1021945"/>
    <x v="387"/>
    <s v="Cerdo"/>
    <n v="2400"/>
    <n v="2400"/>
    <n v="2400"/>
    <n v="3.9016666666666699"/>
    <n v="3.9016666666666699"/>
    <n v="2.6557562916666702"/>
  </r>
  <r>
    <x v="3"/>
    <x v="331"/>
    <s v="04.2022"/>
    <x v="1"/>
    <x v="9"/>
    <s v="Chuleta"/>
    <s v="Chuleta Huesos"/>
    <s v="1021952"/>
    <x v="13"/>
    <s v="Cerdo"/>
    <n v="800"/>
    <n v="3000"/>
    <n v="3000"/>
    <n v="6.0637499999999998"/>
    <n v="6.0633333333333299"/>
    <n v="4.0640546999999998"/>
  </r>
  <r>
    <x v="3"/>
    <x v="333"/>
    <s v="04.2022"/>
    <x v="1"/>
    <x v="9"/>
    <s v="Cost-Pec"/>
    <s v="Cost-Pec Trozos"/>
    <s v="1023265"/>
    <x v="307"/>
    <s v="Cerdo"/>
    <n v="5600"/>
    <n v="0"/>
    <n v="7000"/>
    <n v="4.5069642857142904"/>
    <n v="0"/>
    <n v="4.0246634857142896"/>
  </r>
  <r>
    <x v="3"/>
    <x v="500"/>
    <s v="04.2022"/>
    <x v="1"/>
    <x v="9"/>
    <s v="Filete"/>
    <s v="Filete c/Cabeza"/>
    <s v="1021922"/>
    <x v="25"/>
    <s v="Cerdo"/>
    <n v="0"/>
    <n v="0"/>
    <n v="200"/>
    <n v="0"/>
    <n v="0"/>
    <n v="4.0588470000000001"/>
  </r>
  <r>
    <x v="3"/>
    <x v="334"/>
    <s v="04.2022"/>
    <x v="1"/>
    <x v="9"/>
    <s v="Grasas"/>
    <s v="Grasa Gordura"/>
    <s v="1022767"/>
    <x v="308"/>
    <s v="Cerdo"/>
    <n v="24000"/>
    <n v="24000"/>
    <n v="24000"/>
    <n v="0.61650000000000005"/>
    <n v="0.61650000000000005"/>
    <n v="0.56719174166666697"/>
  </r>
  <r>
    <x v="3"/>
    <x v="335"/>
    <s v="04.2022"/>
    <x v="1"/>
    <x v="9"/>
    <s v="Grasas"/>
    <s v="Grasa Lomo Tocino"/>
    <s v="1022914"/>
    <x v="309"/>
    <s v="Cerdo"/>
    <n v="6203"/>
    <n v="6203"/>
    <n v="24000"/>
    <n v="1.4983072706754801"/>
    <n v="1.4983072706754801"/>
    <n v="1.2848499208333299"/>
  </r>
  <r>
    <x v="3"/>
    <x v="336"/>
    <s v="04.2022"/>
    <x v="1"/>
    <x v="9"/>
    <s v="Grasas"/>
    <s v="Grasa Lomo Tocino"/>
    <s v="1022918"/>
    <x v="310"/>
    <s v="Cerdo"/>
    <n v="85087"/>
    <n v="120000"/>
    <n v="120000"/>
    <n v="1.48106056154289"/>
    <n v="1.4810666666666701"/>
    <n v="1.2940434083333301"/>
  </r>
  <r>
    <x v="3"/>
    <x v="337"/>
    <s v="04.2022"/>
    <x v="1"/>
    <x v="9"/>
    <s v="Huesos"/>
    <s v="Huesos Cuarto Traser"/>
    <s v="1022550"/>
    <x v="311"/>
    <s v="Cerdo"/>
    <n v="24000"/>
    <n v="0"/>
    <m/>
    <n v="0"/>
    <n v="0"/>
    <m/>
  </r>
  <r>
    <x v="3"/>
    <x v="501"/>
    <s v="04.2022"/>
    <x v="1"/>
    <x v="9"/>
    <s v="Lomo"/>
    <s v="Lomo CC Loin"/>
    <s v="1021920"/>
    <x v="451"/>
    <s v="Cerdo"/>
    <n v="800"/>
    <n v="0"/>
    <m/>
    <n v="4.3337500000000002"/>
    <n v="0"/>
    <m/>
  </r>
  <r>
    <x v="3"/>
    <x v="429"/>
    <s v="04.2022"/>
    <x v="1"/>
    <x v="9"/>
    <s v="Lomo"/>
    <s v="Lomo CC Loin"/>
    <s v="1023184"/>
    <x v="388"/>
    <s v="Cerdo"/>
    <m/>
    <m/>
    <n v="2000"/>
    <m/>
    <m/>
    <n v="4.0744946000000004"/>
  </r>
  <r>
    <x v="3"/>
    <x v="502"/>
    <s v="04.2022"/>
    <x v="1"/>
    <x v="9"/>
    <s v="Lomo"/>
    <s v="Lomo Centro"/>
    <s v="1021921"/>
    <x v="452"/>
    <s v="Cerdo"/>
    <n v="800"/>
    <n v="1000"/>
    <n v="1000"/>
    <n v="4.59375"/>
    <n v="4.593"/>
    <n v="4.0400194999999997"/>
  </r>
  <r>
    <x v="3"/>
    <x v="338"/>
    <s v="04.2022"/>
    <x v="1"/>
    <x v="9"/>
    <s v="Lomo"/>
    <s v="Lomo Centro"/>
    <s v="1022101"/>
    <x v="312"/>
    <s v="Cerdo"/>
    <n v="0"/>
    <n v="2180"/>
    <n v="2144"/>
    <n v="0"/>
    <n v="4.7665137614678903"/>
    <n v="4.08295564365672"/>
  </r>
  <r>
    <x v="3"/>
    <x v="339"/>
    <s v="04.2022"/>
    <x v="1"/>
    <x v="9"/>
    <s v="Lomo"/>
    <s v="Lomo MM Loin"/>
    <s v="1021924"/>
    <x v="313"/>
    <s v="Cerdo"/>
    <n v="16000"/>
    <n v="18000"/>
    <n v="18000"/>
    <n v="4.3341250000000002"/>
    <n v="4.3341111111111097"/>
    <n v="4.0504661500000001"/>
  </r>
  <r>
    <x v="3"/>
    <x v="340"/>
    <s v="04.2022"/>
    <x v="1"/>
    <x v="9"/>
    <s v="Lomo"/>
    <s v="Lomo MM Loin"/>
    <s v="1021925"/>
    <x v="314"/>
    <s v="Cerdo"/>
    <n v="28000"/>
    <n v="28000"/>
    <n v="28000"/>
    <n v="4.46378571428572"/>
    <n v="4.46378571428572"/>
    <n v="4.0541368535714302"/>
  </r>
  <r>
    <x v="3"/>
    <x v="341"/>
    <s v="04.2022"/>
    <x v="1"/>
    <x v="9"/>
    <s v="Lomo"/>
    <s v="Lomo MM Loin"/>
    <s v="1022561"/>
    <x v="315"/>
    <s v="Cerdo"/>
    <n v="0"/>
    <n v="2000"/>
    <n v="2000"/>
    <n v="0"/>
    <n v="4.3339999999999996"/>
    <n v="4.0744946000000004"/>
  </r>
  <r>
    <x v="3"/>
    <x v="342"/>
    <s v="04.2022"/>
    <x v="1"/>
    <x v="9"/>
    <s v="Lomo"/>
    <s v="Lomo MM Loin"/>
    <s v="1022989"/>
    <x v="316"/>
    <s v="Cerdo"/>
    <n v="72775"/>
    <n v="80000"/>
    <n v="80000"/>
    <n v="4.3341257299897"/>
    <n v="4.3341250000000002"/>
    <n v="4.0588468500000001"/>
  </r>
  <r>
    <x v="3"/>
    <x v="430"/>
    <s v="04.2022"/>
    <x v="1"/>
    <x v="9"/>
    <s v="Lomo"/>
    <s v="Lomo MM Loin"/>
    <s v="1023102"/>
    <x v="389"/>
    <s v="Cerdo"/>
    <n v="7333"/>
    <n v="10000"/>
    <n v="10000"/>
    <n v="4.3341060957316202"/>
    <n v="4.3341000000000003"/>
    <n v="4.0588468500000001"/>
  </r>
  <r>
    <x v="3"/>
    <x v="343"/>
    <s v="04.2022"/>
    <x v="1"/>
    <x v="9"/>
    <s v="Lomo"/>
    <s v="Lomo Vetado"/>
    <s v="1022863"/>
    <x v="317"/>
    <s v="Cerdo"/>
    <n v="26542"/>
    <n v="33000"/>
    <n v="33000"/>
    <n v="3.9883580739959301"/>
    <n v="3.9883333333333302"/>
    <n v="4.0573903333333297"/>
  </r>
  <r>
    <x v="3"/>
    <x v="344"/>
    <s v="04.2022"/>
    <x v="1"/>
    <x v="9"/>
    <s v="Lomo"/>
    <s v="Lomo Vetado"/>
    <s v="1022864"/>
    <x v="318"/>
    <s v="Cerdo"/>
    <n v="36000"/>
    <n v="40200"/>
    <n v="40200"/>
    <n v="3.9018333333333302"/>
    <n v="3.9018407960199002"/>
    <n v="4.0576548208955199"/>
  </r>
  <r>
    <x v="3"/>
    <x v="346"/>
    <s v="04.2022"/>
    <x v="1"/>
    <x v="9"/>
    <s v="Menudencias"/>
    <s v="Menudencias Corazón"/>
    <s v="1012326"/>
    <x v="320"/>
    <s v="Pollo"/>
    <n v="6000"/>
    <n v="8324"/>
    <n v="6000"/>
    <n v="2.6173333333333302"/>
    <n v="2.6173714560307499"/>
    <n v="1.45124963333333"/>
  </r>
  <r>
    <x v="3"/>
    <x v="349"/>
    <s v="04.2022"/>
    <x v="1"/>
    <x v="9"/>
    <s v="Paleta"/>
    <s v="Paleta Entera"/>
    <s v="1022751"/>
    <x v="322"/>
    <s v="Cerdo"/>
    <n v="14400"/>
    <n v="15000"/>
    <n v="15000"/>
    <n v="3.9018055555555602"/>
    <n v="3.9018666666666699"/>
    <n v="4.0588463133333299"/>
  </r>
  <r>
    <x v="3"/>
    <x v="350"/>
    <s v="04.2022"/>
    <x v="1"/>
    <x v="9"/>
    <s v="Paleta"/>
    <s v="Paleta Entera"/>
    <s v="1022794"/>
    <x v="323"/>
    <s v="Cerdo"/>
    <n v="0"/>
    <n v="0"/>
    <n v="0.4"/>
    <n v="0"/>
    <n v="0"/>
    <n v="5.6087499999999997"/>
  </r>
  <r>
    <x v="3"/>
    <x v="351"/>
    <s v="04.2022"/>
    <x v="1"/>
    <x v="9"/>
    <s v="Paleta"/>
    <s v="Paleta Pulpa"/>
    <s v="1021936"/>
    <x v="324"/>
    <s v="Cerdo"/>
    <n v="337200"/>
    <n v="360000"/>
    <n v="336000"/>
    <n v="3.1237336892052201"/>
    <n v="3.1237333333333299"/>
    <n v="2.76872505833333"/>
  </r>
  <r>
    <x v="3"/>
    <x v="352"/>
    <s v="04.2022"/>
    <x v="1"/>
    <x v="9"/>
    <s v="Paleta"/>
    <s v="Paleta Pulpa"/>
    <s v="1022750"/>
    <x v="325"/>
    <s v="Cerdo"/>
    <n v="9473"/>
    <n v="0"/>
    <m/>
    <n v="4.1614061015517798"/>
    <n v="0"/>
    <m/>
  </r>
  <r>
    <x v="3"/>
    <x v="354"/>
    <s v="04.2022"/>
    <x v="1"/>
    <x v="9"/>
    <s v="Panceta"/>
    <s v="Panceta c/Cuero"/>
    <s v="1022515"/>
    <x v="327"/>
    <s v="Cerdo"/>
    <n v="20824"/>
    <n v="21000"/>
    <n v="21000"/>
    <n v="5.1988090664617701"/>
    <n v="5.19880952380952"/>
    <n v="4.0610541904761899"/>
  </r>
  <r>
    <x v="3"/>
    <x v="355"/>
    <s v="04.2022"/>
    <x v="1"/>
    <x v="9"/>
    <s v="Panceta"/>
    <s v="Panceta c/Cuero"/>
    <s v="1022570"/>
    <x v="328"/>
    <s v="Cerdo"/>
    <n v="800"/>
    <n v="1000"/>
    <n v="1000"/>
    <n v="5.6312499999999996"/>
    <n v="5.6310000000000002"/>
    <n v="4.0588468999999998"/>
  </r>
  <r>
    <x v="3"/>
    <x v="356"/>
    <s v="04.2022"/>
    <x v="1"/>
    <x v="9"/>
    <s v="Panceta"/>
    <s v="Panceta s/Cuero"/>
    <s v="1022621"/>
    <x v="329"/>
    <s v="Cerdo"/>
    <n v="32000"/>
    <n v="32000"/>
    <n v="32000"/>
    <n v="5.0257812499999996"/>
    <n v="5.0257812499999996"/>
    <n v="4.0602923906250004"/>
  </r>
  <r>
    <x v="3"/>
    <x v="357"/>
    <s v="04.2022"/>
    <x v="1"/>
    <x v="9"/>
    <s v="Panceta"/>
    <s v="Panceta s/Cuero"/>
    <s v="1022865"/>
    <x v="330"/>
    <s v="Cerdo"/>
    <n v="25557"/>
    <n v="45000"/>
    <n v="45000"/>
    <n v="5.1987713737919199"/>
    <n v="5.1987333333333297"/>
    <n v="4.0554839911111102"/>
  </r>
  <r>
    <x v="3"/>
    <x v="358"/>
    <s v="04.2022"/>
    <x v="1"/>
    <x v="9"/>
    <s v="Panceta"/>
    <s v="Panceta s/Cuero"/>
    <s v="1022866"/>
    <x v="331"/>
    <s v="Cerdo"/>
    <n v="35490"/>
    <n v="36000"/>
    <n v="36000"/>
    <n v="5.1986475063398103"/>
    <n v="5.1986388888888904"/>
    <n v="4.0577979694444402"/>
  </r>
  <r>
    <x v="3"/>
    <x v="360"/>
    <s v="04.2022"/>
    <x v="1"/>
    <x v="9"/>
    <s v="Pierna"/>
    <s v="Pierna Pulpa Fina"/>
    <s v="1022128"/>
    <x v="333"/>
    <s v="Cerdo"/>
    <n v="8000"/>
    <n v="8000"/>
    <n v="8000"/>
    <n v="4.0401249999999997"/>
    <n v="4.0401249999999997"/>
    <n v="4.0400134874999996"/>
  </r>
  <r>
    <x v="3"/>
    <x v="361"/>
    <s v="04.2022"/>
    <x v="1"/>
    <x v="9"/>
    <s v="Pierna"/>
    <s v="Pierna Pulpa Fina"/>
    <s v="1022141"/>
    <x v="334"/>
    <s v="Cerdo"/>
    <n v="10947"/>
    <n v="31000"/>
    <n v="32730"/>
    <n v="4.1614140860509696"/>
    <n v="4.1612580645161303"/>
    <n v="4.0588554506568899"/>
  </r>
  <r>
    <x v="3"/>
    <x v="362"/>
    <s v="04.2022"/>
    <x v="1"/>
    <x v="9"/>
    <s v="Pierna"/>
    <s v="Pierna Pulpa Fina"/>
    <s v="1022142"/>
    <x v="335"/>
    <s v="Cerdo"/>
    <n v="23143"/>
    <n v="23000"/>
    <n v="23000"/>
    <n v="4.2044246640452796"/>
    <n v="4.2044347826086996"/>
    <n v="4.0555535869565196"/>
  </r>
  <r>
    <x v="3"/>
    <x v="363"/>
    <s v="04.2022"/>
    <x v="1"/>
    <x v="9"/>
    <s v="Pierna"/>
    <s v="Pierna Pulpa Fina"/>
    <s v="1022398"/>
    <x v="336"/>
    <s v="Cerdo"/>
    <n v="53202"/>
    <n v="53000"/>
    <n v="53000"/>
    <n v="4.2044284049471798"/>
    <n v="4.20443396226415"/>
    <n v="4.0603017396226404"/>
  </r>
  <r>
    <x v="3"/>
    <x v="364"/>
    <s v="04.2022"/>
    <x v="1"/>
    <x v="9"/>
    <s v="Prolijado"/>
    <s v="Prolijado Malaya"/>
    <s v="1022293"/>
    <x v="337"/>
    <s v="Cerdo"/>
    <n v="10"/>
    <n v="0"/>
    <m/>
    <n v="6"/>
    <n v="0"/>
    <m/>
  </r>
  <r>
    <x v="3"/>
    <x v="432"/>
    <s v="04.2022"/>
    <x v="1"/>
    <x v="9"/>
    <s v="Recortes"/>
    <s v="Diafragma"/>
    <s v="1021944"/>
    <x v="391"/>
    <s v="Cerdo"/>
    <n v="2400"/>
    <n v="2400"/>
    <n v="2400"/>
    <n v="3.9016666666666699"/>
    <n v="3.9016666666666699"/>
    <n v="2.6557562916666702"/>
  </r>
  <r>
    <x v="3"/>
    <x v="503"/>
    <s v="04.2022"/>
    <x v="1"/>
    <x v="9"/>
    <s v="Subprod"/>
    <s v="Subprod Piel"/>
    <s v="1012657"/>
    <x v="453"/>
    <s v="Pollo"/>
    <n v="1275"/>
    <n v="1275"/>
    <m/>
    <n v="0"/>
    <n v="0"/>
    <m/>
  </r>
  <r>
    <x v="3"/>
    <x v="367"/>
    <s v="04.2022"/>
    <x v="1"/>
    <x v="9"/>
    <s v="Subprod"/>
    <s v="Subprod Visceras"/>
    <s v="1022413"/>
    <x v="340"/>
    <s v="Cerdo"/>
    <n v="1600"/>
    <n v="2000"/>
    <n v="2000"/>
    <n v="1.48125"/>
    <n v="1.4810000000000001"/>
    <n v="1.12352155"/>
  </r>
  <r>
    <x v="4"/>
    <x v="3"/>
    <s v="05.2022"/>
    <x v="0"/>
    <x v="0"/>
    <s v="Menudencias"/>
    <s v="Menudencias Cabeza"/>
    <s v="1030744"/>
    <x v="3"/>
    <s v="Pavo"/>
    <n v="11174"/>
    <m/>
    <m/>
    <n v="0"/>
    <m/>
    <m/>
  </r>
  <r>
    <x v="4"/>
    <x v="4"/>
    <s v="05.2022"/>
    <x v="0"/>
    <x v="0"/>
    <s v="Menudencias"/>
    <s v="Menudencias Cogote"/>
    <s v="1030635"/>
    <x v="4"/>
    <s v="Pavo"/>
    <n v="11140"/>
    <m/>
    <m/>
    <n v="0.73644524236983799"/>
    <m/>
    <m/>
  </r>
  <r>
    <x v="4"/>
    <x v="463"/>
    <s v="05.2022"/>
    <x v="0"/>
    <x v="0"/>
    <s v="Menudencias"/>
    <s v="Menudencias Contre"/>
    <s v="1030498"/>
    <x v="419"/>
    <s v="Pavo"/>
    <n v="1630"/>
    <m/>
    <m/>
    <n v="0"/>
    <m/>
    <m/>
  </r>
  <r>
    <x v="4"/>
    <x v="504"/>
    <s v="05.2022"/>
    <x v="0"/>
    <x v="0"/>
    <s v="Menudencias"/>
    <s v="Menudencias Corazón"/>
    <s v="1030378"/>
    <x v="454"/>
    <s v="Pavo"/>
    <n v="1847"/>
    <m/>
    <m/>
    <n v="0.83649160801299405"/>
    <m/>
    <m/>
  </r>
  <r>
    <x v="4"/>
    <x v="5"/>
    <s v="05.2022"/>
    <x v="0"/>
    <x v="0"/>
    <s v="Recortes"/>
    <s v="Recortes Piel"/>
    <s v="1030720"/>
    <x v="5"/>
    <s v="Pavo"/>
    <n v="1117"/>
    <m/>
    <m/>
    <n v="0.38675022381378699"/>
    <m/>
    <m/>
  </r>
  <r>
    <x v="4"/>
    <x v="6"/>
    <s v="05.2022"/>
    <x v="0"/>
    <x v="0"/>
    <s v="Varios"/>
    <s v="Varios Carcasa"/>
    <s v="1030355"/>
    <x v="6"/>
    <s v="Pavo"/>
    <n v="120000"/>
    <m/>
    <m/>
    <n v="0.73644166666666699"/>
    <m/>
    <m/>
  </r>
  <r>
    <x v="4"/>
    <x v="6"/>
    <s v="05.2022"/>
    <x v="0"/>
    <x v="7"/>
    <s v="Varios"/>
    <s v="Varios Carcasa"/>
    <s v="1030355"/>
    <x v="6"/>
    <s v="Pavo"/>
    <m/>
    <n v="62000"/>
    <m/>
    <m/>
    <n v="0"/>
    <m/>
  </r>
  <r>
    <x v="4"/>
    <x v="368"/>
    <s v="05.2022"/>
    <x v="0"/>
    <x v="8"/>
    <s v="Carne Recuperada"/>
    <s v="Carne Recuperada ADM"/>
    <s v="1012764"/>
    <x v="341"/>
    <s v="Pollo"/>
    <n v="260000"/>
    <n v="264000"/>
    <n v="264000"/>
    <n v="0.80905769230769198"/>
    <n v="0.80905681818181796"/>
    <n v="0.82337083333333405"/>
  </r>
  <r>
    <x v="4"/>
    <x v="7"/>
    <s v="05.2022"/>
    <x v="0"/>
    <x v="1"/>
    <s v="Ala"/>
    <s v="Ala Trutro"/>
    <s v="1012699"/>
    <x v="7"/>
    <s v="Pollo"/>
    <n v="0"/>
    <n v="0"/>
    <n v="36"/>
    <n v="0"/>
    <n v="0"/>
    <n v="0.91344722222222197"/>
  </r>
  <r>
    <x v="4"/>
    <x v="8"/>
    <s v="05.2022"/>
    <x v="0"/>
    <x v="1"/>
    <s v="Carne Recuperada"/>
    <s v="Carne Recuperada ADM"/>
    <s v="1012556"/>
    <x v="8"/>
    <s v="Pollo"/>
    <n v="8903"/>
    <m/>
    <m/>
    <n v="0.94440076378748705"/>
    <m/>
    <m/>
  </r>
  <r>
    <x v="4"/>
    <x v="9"/>
    <s v="05.2022"/>
    <x v="0"/>
    <x v="1"/>
    <s v="Carne Recuperada"/>
    <s v="Carne Recuperada ADM"/>
    <s v="1012719"/>
    <x v="9"/>
    <s v="Pollo"/>
    <n v="180714"/>
    <n v="192000"/>
    <n v="208446"/>
    <n v="0.71945173035846699"/>
    <n v="0.71944791666666597"/>
    <n v="0.68891111702791097"/>
  </r>
  <r>
    <x v="4"/>
    <x v="10"/>
    <s v="05.2022"/>
    <x v="0"/>
    <x v="1"/>
    <s v="Carne Recuperada"/>
    <s v="Carne Recuperada Pul"/>
    <s v="1011421"/>
    <x v="10"/>
    <s v="Pollo"/>
    <n v="768028"/>
    <n v="720028"/>
    <n v="720000"/>
    <n v="0.93999958334852396"/>
    <n v="0.93999955557283899"/>
    <n v="0.90688472222222205"/>
  </r>
  <r>
    <x v="4"/>
    <x v="11"/>
    <s v="05.2022"/>
    <x v="0"/>
    <x v="1"/>
    <s v="Carne Recuperada"/>
    <s v="Carne Recuperada Pul"/>
    <s v="1011558"/>
    <x v="11"/>
    <s v="Pollo"/>
    <n v="0"/>
    <n v="96000"/>
    <n v="148410"/>
    <n v="0"/>
    <n v="1.1200000000000001"/>
    <n v="1.09369780338252"/>
  </r>
  <r>
    <x v="4"/>
    <x v="1"/>
    <s v="05.2022"/>
    <x v="0"/>
    <x v="1"/>
    <s v="Cazuela"/>
    <s v="Cazuela Espinazo"/>
    <s v="1011042"/>
    <x v="1"/>
    <s v="Pollo"/>
    <n v="58860"/>
    <n v="58860"/>
    <n v="60000"/>
    <n v="0.44444444444444398"/>
    <n v="0.44444444444444398"/>
    <n v="0.53829323500000004"/>
  </r>
  <r>
    <x v="4"/>
    <x v="13"/>
    <s v="05.2022"/>
    <x v="0"/>
    <x v="1"/>
    <s v="Chuleta"/>
    <s v="Chuleta Huesos"/>
    <s v="1021622"/>
    <x v="13"/>
    <s v="Cerdo"/>
    <n v="12000"/>
    <n v="12000"/>
    <m/>
    <n v="7.5444166666666703"/>
    <n v="7.5444166666666703"/>
    <m/>
  </r>
  <r>
    <x v="4"/>
    <x v="370"/>
    <s v="05.2022"/>
    <x v="0"/>
    <x v="1"/>
    <s v="Cost-Pec"/>
    <s v="Cost-Pec Entero"/>
    <s v="1020869"/>
    <x v="343"/>
    <s v="Cerdo"/>
    <n v="24000"/>
    <n v="24000"/>
    <m/>
    <n v="5.0444583333333304"/>
    <n v="5.0444583333333304"/>
    <m/>
  </r>
  <r>
    <x v="4"/>
    <x v="16"/>
    <s v="05.2022"/>
    <x v="0"/>
    <x v="1"/>
    <s v="Cueros"/>
    <s v="Cuero Back"/>
    <s v="1021187"/>
    <x v="16"/>
    <s v="Cerdo"/>
    <n v="48000"/>
    <n v="48000"/>
    <n v="45000"/>
    <n v="1.8794583333333299"/>
    <n v="1.8794583333333299"/>
    <n v="1.98735833333333"/>
  </r>
  <r>
    <x v="4"/>
    <x v="303"/>
    <s v="05.2022"/>
    <x v="0"/>
    <x v="1"/>
    <s v="Cueros"/>
    <s v="Cuero Back"/>
    <s v="1021971"/>
    <x v="281"/>
    <s v="Cerdo"/>
    <m/>
    <m/>
    <n v="3000"/>
    <m/>
    <m/>
    <n v="1.9599583333333299"/>
  </r>
  <r>
    <x v="4"/>
    <x v="17"/>
    <s v="05.2022"/>
    <x v="0"/>
    <x v="1"/>
    <s v="Cueros"/>
    <s v="Cuero Forro"/>
    <s v="1022196"/>
    <x v="17"/>
    <s v="Cerdo"/>
    <n v="0"/>
    <n v="48000"/>
    <n v="48000"/>
    <n v="0"/>
    <n v="0.57999999999999996"/>
    <n v="0.57622916666666701"/>
  </r>
  <r>
    <x v="4"/>
    <x v="18"/>
    <s v="05.2022"/>
    <x v="0"/>
    <x v="1"/>
    <s v="Cueros"/>
    <s v="Cuero Forro"/>
    <s v="1022197"/>
    <x v="18"/>
    <s v="Cerdo"/>
    <n v="0"/>
    <n v="0"/>
    <n v="4698"/>
    <n v="0"/>
    <n v="0"/>
    <n v="0.52987190293742004"/>
  </r>
  <r>
    <x v="4"/>
    <x v="19"/>
    <s v="05.2022"/>
    <x v="0"/>
    <x v="1"/>
    <s v="Cueros"/>
    <s v="Cuero Mixto"/>
    <s v="1021385"/>
    <x v="19"/>
    <s v="Cerdo"/>
    <n v="216000"/>
    <n v="216000"/>
    <n v="160200"/>
    <n v="0.95111574074074101"/>
    <n v="0.95111574074074101"/>
    <n v="1.0344319600499401"/>
  </r>
  <r>
    <x v="4"/>
    <x v="20"/>
    <s v="05.2022"/>
    <x v="0"/>
    <x v="1"/>
    <s v="Cueros"/>
    <s v="Cuero Papada"/>
    <s v="1021039"/>
    <x v="20"/>
    <s v="Cerdo"/>
    <n v="96000"/>
    <n v="96000"/>
    <n v="81271"/>
    <n v="0.639447916666667"/>
    <n v="0.639447916666667"/>
    <n v="0.590674154372408"/>
  </r>
  <r>
    <x v="4"/>
    <x v="21"/>
    <s v="05.2022"/>
    <x v="0"/>
    <x v="1"/>
    <s v="Cueros"/>
    <s v="Cuero Papada"/>
    <s v="1023329"/>
    <x v="21"/>
    <s v="Cerdo"/>
    <m/>
    <m/>
    <n v="14729"/>
    <m/>
    <m/>
    <n v="0.554166664403558"/>
  </r>
  <r>
    <x v="4"/>
    <x v="22"/>
    <s v="05.2022"/>
    <x v="0"/>
    <x v="1"/>
    <s v="Empanizado"/>
    <s v="Empanizados Nuggets"/>
    <s v="1100407"/>
    <x v="22"/>
    <s v="Elaborado"/>
    <m/>
    <m/>
    <n v="12000"/>
    <m/>
    <m/>
    <n v="3.6596655500000002"/>
  </r>
  <r>
    <x v="4"/>
    <x v="23"/>
    <s v="05.2022"/>
    <x v="0"/>
    <x v="1"/>
    <s v="Empanizado"/>
    <s v="Empanizados Nuggets"/>
    <s v="1100408"/>
    <x v="23"/>
    <s v="Elaborado"/>
    <m/>
    <m/>
    <n v="6000"/>
    <m/>
    <m/>
    <n v="3.65966556666667"/>
  </r>
  <r>
    <x v="4"/>
    <x v="24"/>
    <s v="05.2022"/>
    <x v="0"/>
    <x v="1"/>
    <s v="Filete"/>
    <s v="Filete"/>
    <s v="1012698"/>
    <x v="24"/>
    <s v="Pollo"/>
    <m/>
    <m/>
    <n v="36"/>
    <m/>
    <m/>
    <n v="0.91344722222222197"/>
  </r>
  <r>
    <x v="4"/>
    <x v="27"/>
    <s v="05.2022"/>
    <x v="0"/>
    <x v="1"/>
    <s v="Grasas"/>
    <s v="Grasa Forro"/>
    <s v="1020925"/>
    <x v="27"/>
    <s v="Cerdo"/>
    <n v="48000"/>
    <n v="48000"/>
    <n v="48000"/>
    <n v="1.4244583333333301"/>
    <n v="1.4244583333333301"/>
    <n v="1.4463333333333299"/>
  </r>
  <r>
    <x v="4"/>
    <x v="31"/>
    <s v="05.2022"/>
    <x v="0"/>
    <x v="1"/>
    <s v="Grasas"/>
    <s v="Grasa Gordura"/>
    <s v="1020367"/>
    <x v="30"/>
    <s v="Cerdo"/>
    <n v="96000"/>
    <n v="120000"/>
    <n v="109000"/>
    <n v="1.0194479166666699"/>
    <n v="1.0344500000000001"/>
    <n v="1.0301904587156001"/>
  </r>
  <r>
    <x v="4"/>
    <x v="32"/>
    <s v="05.2022"/>
    <x v="0"/>
    <x v="1"/>
    <s v="Grasas"/>
    <s v="Grasa Gordura"/>
    <s v="1021023"/>
    <x v="31"/>
    <s v="Cerdo"/>
    <n v="144000"/>
    <n v="144000"/>
    <n v="144000"/>
    <n v="0.96445138888888904"/>
    <n v="0.96445138888888904"/>
    <n v="1.13888194444444"/>
  </r>
  <r>
    <x v="4"/>
    <x v="372"/>
    <s v="05.2022"/>
    <x v="0"/>
    <x v="1"/>
    <s v="Grasas"/>
    <s v="Grasa Gordura"/>
    <s v="1021077"/>
    <x v="33"/>
    <s v="Cerdo"/>
    <n v="0"/>
    <n v="0"/>
    <n v="43000"/>
    <n v="0"/>
    <n v="0"/>
    <n v="1.4141027837209299"/>
  </r>
  <r>
    <x v="4"/>
    <x v="373"/>
    <s v="05.2022"/>
    <x v="0"/>
    <x v="1"/>
    <s v="Grasas"/>
    <s v="Grasa Gordura"/>
    <s v="1021085"/>
    <x v="345"/>
    <s v="Cerdo"/>
    <n v="24000"/>
    <n v="24000"/>
    <n v="21300"/>
    <n v="0.89445833333333302"/>
    <n v="0.89445833333333302"/>
    <n v="0.82412221596244095"/>
  </r>
  <r>
    <x v="4"/>
    <x v="34"/>
    <s v="05.2022"/>
    <x v="0"/>
    <x v="1"/>
    <s v="Grasas"/>
    <s v="Grasa Gordura"/>
    <s v="1022150"/>
    <x v="33"/>
    <s v="Cerdo"/>
    <n v="96000"/>
    <n v="96000"/>
    <n v="120000"/>
    <n v="1.24444791666667"/>
    <n v="1.24444791666667"/>
    <n v="1.301725"/>
  </r>
  <r>
    <x v="4"/>
    <x v="464"/>
    <s v="05.2022"/>
    <x v="0"/>
    <x v="1"/>
    <s v="Grasas"/>
    <s v="Grasa Gordura"/>
    <s v="1022920"/>
    <x v="266"/>
    <s v="Cerdo"/>
    <n v="24000"/>
    <n v="24000"/>
    <n v="24000"/>
    <n v="0.94445833333333296"/>
    <n v="0.94445833333333296"/>
    <n v="0.97040708333333403"/>
  </r>
  <r>
    <x v="4"/>
    <x v="374"/>
    <s v="05.2022"/>
    <x v="0"/>
    <x v="1"/>
    <s v="Grasas"/>
    <s v="Grasa Gordura"/>
    <s v="1022921"/>
    <x v="33"/>
    <s v="Cerdo"/>
    <n v="23000"/>
    <n v="23000"/>
    <n v="27500"/>
    <n v="0.96443478260869597"/>
    <n v="0.96443478260869597"/>
    <n v="0.95018181818181802"/>
  </r>
  <r>
    <x v="4"/>
    <x v="35"/>
    <s v="05.2022"/>
    <x v="0"/>
    <x v="1"/>
    <s v="Grasas"/>
    <s v="Grasa Gordura"/>
    <s v="1022996"/>
    <x v="34"/>
    <s v="Cerdo"/>
    <n v="0"/>
    <n v="0"/>
    <n v="6307"/>
    <n v="0"/>
    <n v="0"/>
    <n v="0.97955335341683802"/>
  </r>
  <r>
    <x v="4"/>
    <x v="36"/>
    <s v="05.2022"/>
    <x v="0"/>
    <x v="1"/>
    <s v="Grasas"/>
    <s v="Grasa Interior"/>
    <s v="1021111"/>
    <x v="35"/>
    <s v="Cerdo"/>
    <n v="0"/>
    <n v="0"/>
    <n v="3262"/>
    <n v="0"/>
    <n v="0"/>
    <n v="1.35"/>
  </r>
  <r>
    <x v="4"/>
    <x v="38"/>
    <s v="05.2022"/>
    <x v="0"/>
    <x v="1"/>
    <s v="Grasas"/>
    <s v="Grasa Lomo Tocino"/>
    <s v="1020339"/>
    <x v="37"/>
    <s v="Cerdo"/>
    <n v="72000"/>
    <n v="72000"/>
    <n v="72000"/>
    <n v="1.52444444444444"/>
    <n v="1.52444444444444"/>
    <n v="1.54605967777778"/>
  </r>
  <r>
    <x v="4"/>
    <x v="110"/>
    <s v="05.2022"/>
    <x v="0"/>
    <x v="1"/>
    <s v="Grasas"/>
    <s v="Grasa Lomo Tocino"/>
    <s v="1022217"/>
    <x v="106"/>
    <s v="Cerdo"/>
    <m/>
    <m/>
    <n v="46000"/>
    <m/>
    <m/>
    <n v="1.55"/>
  </r>
  <r>
    <x v="4"/>
    <x v="82"/>
    <s v="05.2022"/>
    <x v="0"/>
    <x v="1"/>
    <s v="Huesos"/>
    <s v="Huesos Cuarto Centra"/>
    <s v="1021156"/>
    <x v="80"/>
    <s v="Cerdo"/>
    <m/>
    <m/>
    <n v="29000"/>
    <m/>
    <m/>
    <n v="1.6827441482758601"/>
  </r>
  <r>
    <x v="4"/>
    <x v="41"/>
    <s v="05.2022"/>
    <x v="0"/>
    <x v="1"/>
    <s v="Lomo"/>
    <s v="Lomo Centro"/>
    <s v="1020848"/>
    <x v="40"/>
    <s v="Cerdo"/>
    <n v="24000"/>
    <n v="24000"/>
    <n v="24000"/>
    <n v="3.14445833333333"/>
    <n v="3.14445833333333"/>
    <n v="3.1782499999999998"/>
  </r>
  <r>
    <x v="4"/>
    <x v="42"/>
    <s v="05.2022"/>
    <x v="0"/>
    <x v="1"/>
    <s v="Menudencias"/>
    <s v="Menudencias Contre"/>
    <s v="1010877"/>
    <x v="41"/>
    <s v="Pollo"/>
    <n v="160260"/>
    <n v="160260"/>
    <n v="152334"/>
    <n v="1.0444527642580801"/>
    <n v="1.0444527642580801"/>
    <n v="1.05499378339701"/>
  </r>
  <r>
    <x v="4"/>
    <x v="2"/>
    <s v="05.2022"/>
    <x v="0"/>
    <x v="1"/>
    <s v="Menudencias"/>
    <s v="Menudencias Contre"/>
    <s v="1012207"/>
    <x v="2"/>
    <s v="Pollo"/>
    <m/>
    <m/>
    <n v="72000"/>
    <m/>
    <m/>
    <n v="1.2823472222222201"/>
  </r>
  <r>
    <x v="4"/>
    <x v="505"/>
    <s v="05.2022"/>
    <x v="0"/>
    <x v="1"/>
    <s v="Menudencias"/>
    <s v="Menudencias Corazón"/>
    <s v="1012778"/>
    <x v="455"/>
    <s v="Pollo"/>
    <n v="28697"/>
    <n v="28697"/>
    <n v="24000"/>
    <n v="0"/>
    <n v="0"/>
    <n v="0.762625"/>
  </r>
  <r>
    <x v="4"/>
    <x v="44"/>
    <s v="05.2022"/>
    <x v="0"/>
    <x v="1"/>
    <s v="Menudencias"/>
    <s v="Menudencias Pana"/>
    <s v="1012283"/>
    <x v="43"/>
    <s v="Pollo"/>
    <n v="112954"/>
    <n v="112954"/>
    <n v="96000"/>
    <n v="0.794447297129805"/>
    <n v="0.794447297129805"/>
    <n v="0.79764583333333405"/>
  </r>
  <r>
    <x v="4"/>
    <x v="378"/>
    <s v="05.2022"/>
    <x v="0"/>
    <x v="1"/>
    <s v="Menudencias"/>
    <s v="Menudencias Pana"/>
    <s v="1012763"/>
    <x v="348"/>
    <s v="Pollo"/>
    <n v="85375"/>
    <n v="85375"/>
    <n v="120000"/>
    <n v="0.69445387994143504"/>
    <n v="0.69445387994143504"/>
    <n v="0.73300833333333404"/>
  </r>
  <r>
    <x v="4"/>
    <x v="463"/>
    <s v="05.2022"/>
    <x v="0"/>
    <x v="1"/>
    <s v="Menudencias"/>
    <s v="Menudencias Contre"/>
    <s v="1030498"/>
    <x v="419"/>
    <s v="Pavo"/>
    <n v="10149"/>
    <n v="10149"/>
    <m/>
    <n v="1.8445167011528201"/>
    <n v="1.8445167011528201"/>
    <m/>
  </r>
  <r>
    <x v="4"/>
    <x v="436"/>
    <s v="05.2022"/>
    <x v="0"/>
    <x v="1"/>
    <s v="Paleta"/>
    <s v="Paleta Entera"/>
    <s v="1020993"/>
    <x v="395"/>
    <s v="Cerdo"/>
    <n v="0"/>
    <n v="0"/>
    <n v="7806"/>
    <n v="0"/>
    <n v="0"/>
    <n v="1.3792742249551599"/>
  </r>
  <r>
    <x v="4"/>
    <x v="45"/>
    <s v="05.2022"/>
    <x v="0"/>
    <x v="1"/>
    <s v="Paleta"/>
    <s v="Paleta Pulpa"/>
    <s v="1021976"/>
    <x v="44"/>
    <s v="Cerdo"/>
    <n v="264000"/>
    <n v="264000"/>
    <n v="264001"/>
    <n v="2.3227272727272701"/>
    <n v="2.3227272727272701"/>
    <n v="2.3069811485562601"/>
  </r>
  <r>
    <x v="4"/>
    <x v="379"/>
    <s v="05.2022"/>
    <x v="0"/>
    <x v="1"/>
    <s v="Panceta"/>
    <s v="Panceta s/Cuero"/>
    <s v="1022847"/>
    <x v="349"/>
    <s v="Cerdo"/>
    <n v="24000"/>
    <n v="24000"/>
    <n v="24000"/>
    <n v="1.2444583333333299"/>
    <n v="1.2444583333333299"/>
    <n v="1.4021666666666699"/>
  </r>
  <r>
    <x v="4"/>
    <x v="48"/>
    <s v="05.2022"/>
    <x v="0"/>
    <x v="1"/>
    <s v="Pech Desh"/>
    <s v="Pech Desh s/Piel"/>
    <s v="1030670"/>
    <x v="47"/>
    <s v="Pavo"/>
    <n v="48000"/>
    <n v="48000"/>
    <n v="48000"/>
    <n v="10.544458333333299"/>
    <n v="10.544437500000001"/>
    <n v="10.7610833333333"/>
  </r>
  <r>
    <x v="4"/>
    <x v="292"/>
    <s v="05.2022"/>
    <x v="0"/>
    <x v="1"/>
    <s v="Pechuga Desh"/>
    <s v="Pechuga Desh s/Piel"/>
    <s v="1011127"/>
    <x v="270"/>
    <s v="Pollo"/>
    <n v="48000"/>
    <m/>
    <m/>
    <n v="4.1100000000000003"/>
    <m/>
    <m/>
  </r>
  <r>
    <x v="4"/>
    <x v="50"/>
    <s v="05.2022"/>
    <x v="0"/>
    <x v="1"/>
    <s v="Pechuga Desh"/>
    <s v="Pechuga Desh s/Piel"/>
    <s v="1012552"/>
    <x v="49"/>
    <s v="Pollo"/>
    <n v="48000"/>
    <n v="46000"/>
    <n v="47000"/>
    <n v="4.3777916666666696"/>
    <n v="4.3777826086956502"/>
    <n v="3.9265957446808502"/>
  </r>
  <r>
    <x v="4"/>
    <x v="52"/>
    <s v="05.2022"/>
    <x v="0"/>
    <x v="1"/>
    <s v="Pierna"/>
    <s v="Pierna Pulpa"/>
    <s v="1020944"/>
    <x v="51"/>
    <s v="Cerdo"/>
    <n v="480000"/>
    <n v="384000"/>
    <n v="386700"/>
    <n v="2.6062249999999998"/>
    <n v="2.6302812499999999"/>
    <n v="2.6623845037496801"/>
  </r>
  <r>
    <x v="4"/>
    <x v="53"/>
    <s v="05.2022"/>
    <x v="0"/>
    <x v="1"/>
    <s v="Pierna"/>
    <s v="Pierna Pulpa"/>
    <s v="1022709"/>
    <x v="52"/>
    <s v="Cerdo"/>
    <n v="240000"/>
    <n v="264000"/>
    <n v="288000"/>
    <n v="2.6944499999999998"/>
    <n v="2.6944507575757601"/>
    <n v="2.7373229166666699"/>
  </r>
  <r>
    <x v="4"/>
    <x v="382"/>
    <s v="05.2022"/>
    <x v="0"/>
    <x v="1"/>
    <s v="Pierna"/>
    <s v="Pierna Pulpa Fina"/>
    <s v="1021868"/>
    <x v="352"/>
    <s v="Cerdo"/>
    <n v="0"/>
    <n v="72000"/>
    <n v="72000"/>
    <n v="0"/>
    <n v="3.05"/>
    <n v="2.9662500000000001"/>
  </r>
  <r>
    <x v="4"/>
    <x v="54"/>
    <s v="05.2022"/>
    <x v="0"/>
    <x v="1"/>
    <s v="Plancha"/>
    <s v="Plancha s/Cuero"/>
    <s v="1020349"/>
    <x v="53"/>
    <s v="Cerdo"/>
    <n v="24000"/>
    <n v="24000"/>
    <m/>
    <n v="1.6944583333333301"/>
    <n v="1.6944583333333301"/>
    <m/>
  </r>
  <r>
    <x v="4"/>
    <x v="56"/>
    <s v="05.2022"/>
    <x v="0"/>
    <x v="1"/>
    <s v="Recortes"/>
    <s v="Recortes Piel"/>
    <s v="1030230"/>
    <x v="55"/>
    <s v="Pavo"/>
    <n v="8358"/>
    <n v="4307"/>
    <m/>
    <n v="0"/>
    <n v="0"/>
    <m/>
  </r>
  <r>
    <x v="4"/>
    <x v="5"/>
    <s v="05.2022"/>
    <x v="0"/>
    <x v="1"/>
    <s v="Recortes"/>
    <s v="Recortes Piel"/>
    <s v="1030720"/>
    <x v="5"/>
    <s v="Pavo"/>
    <n v="48000"/>
    <n v="48000"/>
    <n v="48000"/>
    <n v="0.54445833333333304"/>
    <n v="0.54445833333333304"/>
    <n v="0.48"/>
  </r>
  <r>
    <x v="4"/>
    <x v="57"/>
    <s v="05.2022"/>
    <x v="0"/>
    <x v="1"/>
    <s v="Recortes"/>
    <s v="Recortes No Magro"/>
    <s v="1020412"/>
    <x v="56"/>
    <s v="Cerdo"/>
    <n v="96000"/>
    <n v="96000"/>
    <n v="129000"/>
    <n v="1.6944479166666699"/>
    <n v="1.6944479166666699"/>
    <n v="1.8034007999999999"/>
  </r>
  <r>
    <x v="4"/>
    <x v="58"/>
    <s v="05.2022"/>
    <x v="0"/>
    <x v="1"/>
    <s v="Recortes"/>
    <s v="Recortes No Magro"/>
    <s v="1021078"/>
    <x v="57"/>
    <s v="Cerdo"/>
    <n v="120000"/>
    <n v="120000"/>
    <n v="120000"/>
    <n v="2.2617833333333301"/>
    <n v="2.2617833333333301"/>
    <n v="2.1738499999999998"/>
  </r>
  <r>
    <x v="4"/>
    <x v="383"/>
    <s v="05.2022"/>
    <x v="0"/>
    <x v="1"/>
    <s v="Recortes"/>
    <s v="Recortes No Magro"/>
    <s v="1021082"/>
    <x v="353"/>
    <s v="Cerdo"/>
    <n v="48000"/>
    <n v="48000"/>
    <n v="47000"/>
    <n v="1.59445833333333"/>
    <n v="1.59445833333333"/>
    <n v="1.7790732446808499"/>
  </r>
  <r>
    <x v="4"/>
    <x v="59"/>
    <s v="05.2022"/>
    <x v="0"/>
    <x v="1"/>
    <s v="Recortes"/>
    <s v="Recortes No Magro"/>
    <s v="1021092"/>
    <x v="58"/>
    <s v="Cerdo"/>
    <n v="144000"/>
    <n v="144000"/>
    <n v="144000"/>
    <n v="2.41778472222222"/>
    <n v="2.41778472222222"/>
    <n v="2.3040786111111098"/>
  </r>
  <r>
    <x v="4"/>
    <x v="440"/>
    <s v="05.2022"/>
    <x v="0"/>
    <x v="1"/>
    <s v="Recortes"/>
    <s v="Recortes No Magro"/>
    <s v="1022922"/>
    <x v="398"/>
    <s v="Cerdo"/>
    <n v="0"/>
    <n v="0"/>
    <n v="684"/>
    <n v="0"/>
    <n v="0"/>
    <n v="1.4791994152046799"/>
  </r>
  <r>
    <x v="4"/>
    <x v="62"/>
    <s v="05.2022"/>
    <x v="0"/>
    <x v="1"/>
    <s v="Reproductor"/>
    <s v="Reproductor Gallina"/>
    <s v="1011582"/>
    <x v="61"/>
    <s v="Pollo"/>
    <n v="24000"/>
    <n v="0"/>
    <n v="1546"/>
    <n v="1.0444583333333299"/>
    <n v="0"/>
    <n v="0.81262063389392003"/>
  </r>
  <r>
    <x v="4"/>
    <x v="63"/>
    <s v="05.2022"/>
    <x v="0"/>
    <x v="1"/>
    <s v="Reproductor"/>
    <s v="Reproductor Gallina"/>
    <s v="1012208"/>
    <x v="62"/>
    <s v="Pollo"/>
    <n v="24000"/>
    <n v="24000"/>
    <n v="24000"/>
    <n v="1.4344583333333301"/>
    <n v="1.4344583333333301"/>
    <n v="1.51216666666667"/>
  </r>
  <r>
    <x v="4"/>
    <x v="64"/>
    <s v="05.2022"/>
    <x v="0"/>
    <x v="1"/>
    <s v="Subprod"/>
    <s v="Subprod Piel"/>
    <s v="1011290"/>
    <x v="63"/>
    <s v="Pollo"/>
    <n v="8084"/>
    <m/>
    <n v="500"/>
    <n v="0.44445818901533901"/>
    <m/>
    <n v="0.48870780000000003"/>
  </r>
  <r>
    <x v="4"/>
    <x v="384"/>
    <s v="05.2022"/>
    <x v="0"/>
    <x v="1"/>
    <s v="Subprod"/>
    <s v="Subprod Piel"/>
    <s v="1011422"/>
    <x v="354"/>
    <s v="Pollo"/>
    <n v="1252"/>
    <m/>
    <m/>
    <n v="0.44408945686901002"/>
    <m/>
    <m/>
  </r>
  <r>
    <x v="4"/>
    <x v="506"/>
    <s v="05.2022"/>
    <x v="0"/>
    <x v="1"/>
    <s v="Subprod"/>
    <s v="Subprod Piel"/>
    <s v="1012782"/>
    <x v="456"/>
    <s v="Pollo"/>
    <m/>
    <m/>
    <n v="2628"/>
    <m/>
    <m/>
    <n v="0.48870795281583002"/>
  </r>
  <r>
    <x v="4"/>
    <x v="67"/>
    <s v="05.2022"/>
    <x v="0"/>
    <x v="1"/>
    <s v="Subprod"/>
    <s v="Subprod Tripa"/>
    <s v="1022781"/>
    <x v="66"/>
    <s v="Cerdo"/>
    <n v="0"/>
    <n v="0"/>
    <n v="8731.2000000000007"/>
    <n v="0"/>
    <n v="0"/>
    <n v="10.0832421431189"/>
  </r>
  <r>
    <x v="4"/>
    <x v="68"/>
    <s v="05.2022"/>
    <x v="0"/>
    <x v="1"/>
    <s v="Subprod"/>
    <s v="Subprod Tripa"/>
    <s v="1022782"/>
    <x v="67"/>
    <s v="Cerdo"/>
    <m/>
    <m/>
    <n v="11520"/>
    <m/>
    <m/>
    <n v="10.433899270833299"/>
  </r>
  <r>
    <x v="4"/>
    <x v="387"/>
    <s v="05.2022"/>
    <x v="0"/>
    <x v="1"/>
    <s v="Subprod"/>
    <s v="Subprod Tripa"/>
    <s v="1022783"/>
    <x v="356"/>
    <s v="Cerdo"/>
    <n v="0"/>
    <n v="0"/>
    <n v="4800"/>
    <n v="0"/>
    <n v="0"/>
    <n v="10.03414675"/>
  </r>
  <r>
    <x v="4"/>
    <x v="507"/>
    <s v="05.2022"/>
    <x v="0"/>
    <x v="1"/>
    <s v="Subprod"/>
    <s v="Subprod Tripa"/>
    <s v="1022784"/>
    <x v="457"/>
    <s v="Cerdo"/>
    <m/>
    <m/>
    <n v="900"/>
    <m/>
    <m/>
    <n v="10.034146777777799"/>
  </r>
  <r>
    <x v="4"/>
    <x v="388"/>
    <s v="05.2022"/>
    <x v="0"/>
    <x v="1"/>
    <s v="Subprod"/>
    <s v="Subprod Tripa"/>
    <s v="1022786"/>
    <x v="357"/>
    <s v="Cerdo"/>
    <n v="300"/>
    <n v="300"/>
    <m/>
    <n v="11.7433333333333"/>
    <n v="11.7433333333333"/>
    <m/>
  </r>
  <r>
    <x v="4"/>
    <x v="389"/>
    <s v="05.2022"/>
    <x v="0"/>
    <x v="1"/>
    <s v="Subprod"/>
    <s v="Subprod Tripa"/>
    <s v="1023295"/>
    <x v="358"/>
    <s v="Cerdo"/>
    <n v="1000"/>
    <n v="1000"/>
    <m/>
    <n v="12.244"/>
    <n v="12.244"/>
    <m/>
  </r>
  <r>
    <x v="4"/>
    <x v="69"/>
    <s v="05.2022"/>
    <x v="0"/>
    <x v="1"/>
    <s v="Subprod"/>
    <s v="Subprod Visceras"/>
    <s v="1021101"/>
    <x v="68"/>
    <s v="Cerdo"/>
    <n v="24000"/>
    <n v="24000"/>
    <n v="25000"/>
    <n v="1.09445833333333"/>
    <n v="1.09445833333333"/>
    <n v="1.1397423"/>
  </r>
  <r>
    <x v="4"/>
    <x v="70"/>
    <s v="05.2022"/>
    <x v="0"/>
    <x v="1"/>
    <s v="Subprod"/>
    <s v="Subprod Visceras"/>
    <s v="1021105"/>
    <x v="69"/>
    <s v="Cerdo"/>
    <n v="0"/>
    <n v="0"/>
    <n v="5211"/>
    <n v="0"/>
    <n v="0"/>
    <n v="0.57983649971214701"/>
  </r>
  <r>
    <x v="4"/>
    <x v="71"/>
    <s v="05.2022"/>
    <x v="0"/>
    <x v="1"/>
    <s v="Subprod"/>
    <s v="Subprod Visceras"/>
    <s v="1021106"/>
    <x v="70"/>
    <s v="Cerdo"/>
    <n v="24000"/>
    <n v="24000"/>
    <m/>
    <n v="0.54445833333333304"/>
    <n v="0.54445833333333304"/>
    <m/>
  </r>
  <r>
    <x v="4"/>
    <x v="442"/>
    <s v="05.2022"/>
    <x v="0"/>
    <x v="1"/>
    <s v="Subprod"/>
    <s v="Subprod Visceras"/>
    <s v="1023355"/>
    <x v="102"/>
    <s v="Cerdo"/>
    <n v="0"/>
    <n v="24000"/>
    <n v="24000"/>
    <n v="0"/>
    <n v="0.65"/>
    <n v="0.631541666666667"/>
  </r>
  <r>
    <x v="4"/>
    <x v="72"/>
    <s v="05.2022"/>
    <x v="0"/>
    <x v="1"/>
    <s v="Trutro"/>
    <s v="Trutro Largo"/>
    <s v="1030224"/>
    <x v="71"/>
    <s v="Pavo"/>
    <n v="96000"/>
    <n v="96000"/>
    <n v="96000"/>
    <n v="2.2000000000000002"/>
    <n v="2.2000000000000002"/>
    <n v="2.1916354166666698"/>
  </r>
  <r>
    <x v="4"/>
    <x v="74"/>
    <s v="05.2022"/>
    <x v="0"/>
    <x v="2"/>
    <s v="Ala"/>
    <s v="Ala Centro"/>
    <s v="1012012"/>
    <x v="73"/>
    <s v="Pollo"/>
    <n v="20000"/>
    <n v="20000"/>
    <n v="19958.047999999999"/>
    <n v="7"/>
    <n v="7"/>
    <n v="7.1957163395939299"/>
  </r>
  <r>
    <x v="4"/>
    <x v="75"/>
    <s v="05.2022"/>
    <x v="0"/>
    <x v="2"/>
    <s v="Carne Recuperada"/>
    <s v="Carne Recuperada Pul"/>
    <s v="1012612"/>
    <x v="74"/>
    <s v="Pollo"/>
    <n v="1000000"/>
    <n v="1000000"/>
    <n v="1000000"/>
    <n v="0.91156099999999995"/>
    <n v="0.91156099999999995"/>
    <n v="1.1132897132999999"/>
  </r>
  <r>
    <x v="4"/>
    <x v="76"/>
    <s v="05.2022"/>
    <x v="0"/>
    <x v="2"/>
    <s v="Cost-Pec"/>
    <s v="Cost-Pec Entero"/>
    <s v="1021664"/>
    <x v="75"/>
    <s v="Cerdo"/>
    <n v="17003"/>
    <n v="17003"/>
    <n v="39000"/>
    <n v="5.6124213374110399"/>
    <n v="5.6124213374110399"/>
    <n v="5.6574999999999998"/>
  </r>
  <r>
    <x v="4"/>
    <x v="78"/>
    <s v="05.2022"/>
    <x v="0"/>
    <x v="2"/>
    <s v="Cost-Pec"/>
    <s v="Cost-Pec Entero"/>
    <s v="1023183"/>
    <x v="77"/>
    <s v="Cerdo"/>
    <n v="20499"/>
    <n v="44000"/>
    <n v="22000"/>
    <n v="5.8124786574954896"/>
    <n v="5.8124772727272704"/>
    <n v="5.8574999999999999"/>
  </r>
  <r>
    <x v="4"/>
    <x v="508"/>
    <s v="05.2022"/>
    <x v="0"/>
    <x v="2"/>
    <s v="Grasas"/>
    <s v="Grasa Gordura"/>
    <s v="1023397"/>
    <x v="345"/>
    <s v="Cerdo"/>
    <m/>
    <m/>
    <n v="48000"/>
    <m/>
    <m/>
    <n v="0.974448958333333"/>
  </r>
  <r>
    <x v="4"/>
    <x v="79"/>
    <s v="05.2022"/>
    <x v="0"/>
    <x v="2"/>
    <s v="Grasas"/>
    <s v="Grasa Lomo Tocino"/>
    <s v="1021204"/>
    <x v="37"/>
    <s v="Cerdo"/>
    <n v="23040"/>
    <n v="0"/>
    <m/>
    <n v="1.4878038194444401"/>
    <n v="0"/>
    <m/>
  </r>
  <r>
    <x v="4"/>
    <x v="80"/>
    <s v="05.2022"/>
    <x v="0"/>
    <x v="2"/>
    <s v="Huesos"/>
    <s v="Huesos Cuarto Centra"/>
    <s v="1021149"/>
    <x v="78"/>
    <s v="Cerdo"/>
    <n v="83718"/>
    <n v="83718"/>
    <n v="66000"/>
    <n v="0.71246326954776795"/>
    <n v="0.71246326954776795"/>
    <n v="0.75749999999999995"/>
  </r>
  <r>
    <x v="4"/>
    <x v="81"/>
    <s v="05.2022"/>
    <x v="0"/>
    <x v="2"/>
    <s v="Huesos"/>
    <s v="Huesos Cuarto Centra"/>
    <s v="1021150"/>
    <x v="79"/>
    <s v="Cerdo"/>
    <n v="22239"/>
    <n v="22239"/>
    <n v="44000"/>
    <n v="0.71248707226044405"/>
    <n v="0.71248707226044405"/>
    <n v="0.75404545454545402"/>
  </r>
  <r>
    <x v="4"/>
    <x v="85"/>
    <s v="05.2022"/>
    <x v="0"/>
    <x v="2"/>
    <s v="Lomo"/>
    <s v="Lomo Vetado"/>
    <s v="1020860"/>
    <x v="83"/>
    <s v="Cerdo"/>
    <n v="142766"/>
    <n v="142766"/>
    <n v="143000"/>
    <n v="3.91245814829862"/>
    <n v="3.91245814829862"/>
    <n v="4.2074999999999996"/>
  </r>
  <r>
    <x v="4"/>
    <x v="86"/>
    <s v="05.2022"/>
    <x v="0"/>
    <x v="2"/>
    <s v="Lomo"/>
    <s v="Lomo Vetado"/>
    <s v="1020861"/>
    <x v="84"/>
    <s v="Cerdo"/>
    <n v="62962"/>
    <n v="110000"/>
    <n v="110000"/>
    <n v="3.9124710142625698"/>
    <n v="3.9124636363636398"/>
    <n v="4.2074999999999996"/>
  </r>
  <r>
    <x v="4"/>
    <x v="88"/>
    <s v="05.2022"/>
    <x v="0"/>
    <x v="2"/>
    <s v="Lomo"/>
    <s v="Lomo Vetado"/>
    <s v="1023038"/>
    <x v="86"/>
    <s v="Cerdo"/>
    <n v="72562"/>
    <n v="72562"/>
    <n v="66000"/>
    <n v="4.1124968992034399"/>
    <n v="4.1124968992034399"/>
    <n v="4.4074999999999998"/>
  </r>
  <r>
    <x v="4"/>
    <x v="89"/>
    <s v="05.2022"/>
    <x v="0"/>
    <x v="2"/>
    <s v="Menudencias"/>
    <s v="Menudencias Cogote"/>
    <s v="1030309"/>
    <x v="87"/>
    <s v="Pavo"/>
    <n v="3450"/>
    <n v="3450"/>
    <m/>
    <n v="0"/>
    <n v="0"/>
    <m/>
  </r>
  <r>
    <x v="4"/>
    <x v="93"/>
    <s v="05.2022"/>
    <x v="0"/>
    <x v="2"/>
    <s v="Panceta"/>
    <s v="Panceta s/Cuero"/>
    <s v="1022885"/>
    <x v="91"/>
    <s v="Cerdo"/>
    <n v="550000"/>
    <n v="550000"/>
    <n v="550000"/>
    <n v="6.0124672727272701"/>
    <n v="6.0124672727272701"/>
    <n v="6.0575000000000001"/>
  </r>
  <r>
    <x v="4"/>
    <x v="94"/>
    <s v="05.2022"/>
    <x v="0"/>
    <x v="2"/>
    <s v="Panceta"/>
    <s v="Panceta s/Cuero"/>
    <s v="1022887"/>
    <x v="92"/>
    <s v="Cerdo"/>
    <n v="264000"/>
    <n v="264000"/>
    <n v="253000"/>
    <n v="6.0124696969697"/>
    <n v="6.0124696969697"/>
    <n v="6.0575000000000001"/>
  </r>
  <r>
    <x v="4"/>
    <x v="95"/>
    <s v="05.2022"/>
    <x v="0"/>
    <x v="2"/>
    <s v="Panceta"/>
    <s v="Panceta s/Cuero"/>
    <s v="1022930"/>
    <x v="93"/>
    <s v="Cerdo"/>
    <n v="110000"/>
    <n v="110000"/>
    <n v="110000"/>
    <n v="6.2124636363636396"/>
    <n v="6.2124636363636396"/>
    <n v="6.2561181818181799"/>
  </r>
  <r>
    <x v="4"/>
    <x v="96"/>
    <s v="05.2022"/>
    <x v="0"/>
    <x v="2"/>
    <s v="Panceta"/>
    <s v="Panceta s/Cuero"/>
    <s v="1022986"/>
    <x v="94"/>
    <s v="Cerdo"/>
    <n v="91"/>
    <n v="91"/>
    <m/>
    <n v="6.0109890109890101"/>
    <n v="6.0109890109890101"/>
    <m/>
  </r>
  <r>
    <x v="4"/>
    <x v="97"/>
    <s v="05.2022"/>
    <x v="0"/>
    <x v="2"/>
    <s v="Panceta"/>
    <s v="Panceta s/Cuero"/>
    <s v="1023037"/>
    <x v="95"/>
    <s v="Cerdo"/>
    <n v="121000"/>
    <n v="121000"/>
    <n v="132000"/>
    <n v="6.2124710743801597"/>
    <n v="6.2124710743801597"/>
    <n v="6.2885303030303001"/>
  </r>
  <r>
    <x v="4"/>
    <x v="391"/>
    <s v="05.2022"/>
    <x v="0"/>
    <x v="2"/>
    <s v="Panceta"/>
    <s v="Panceta s/Cuero"/>
    <s v="1023090"/>
    <x v="359"/>
    <s v="Cerdo"/>
    <n v="22000"/>
    <n v="22000"/>
    <n v="22000"/>
    <n v="6.31245454545454"/>
    <n v="6.31245454545454"/>
    <n v="6.3574999999999999"/>
  </r>
  <r>
    <x v="4"/>
    <x v="443"/>
    <s v="05.2022"/>
    <x v="0"/>
    <x v="2"/>
    <s v="Pech Desh"/>
    <s v="Pech Desh s/Piel"/>
    <s v="1030542"/>
    <x v="399"/>
    <s v="Pavo"/>
    <n v="1050"/>
    <n v="1050"/>
    <m/>
    <n v="9.2123809523809506"/>
    <n v="9.2123809523809506"/>
    <m/>
  </r>
  <r>
    <x v="4"/>
    <x v="98"/>
    <s v="05.2022"/>
    <x v="0"/>
    <x v="2"/>
    <s v="Pernil"/>
    <s v="Pernil Mano"/>
    <s v="1021045"/>
    <x v="96"/>
    <s v="Cerdo"/>
    <n v="1606"/>
    <n v="1606"/>
    <m/>
    <n v="1.91282689912827"/>
    <n v="1.91282689912827"/>
    <m/>
  </r>
  <r>
    <x v="4"/>
    <x v="444"/>
    <s v="05.2022"/>
    <x v="0"/>
    <x v="2"/>
    <s v="Plancha"/>
    <s v="Plancha c/Cuero"/>
    <s v="1023144"/>
    <x v="400"/>
    <s v="Cerdo"/>
    <n v="48000"/>
    <n v="48000"/>
    <n v="48000"/>
    <n v="1.78779166666667"/>
    <n v="1.78779166666667"/>
    <n v="1.97407833333333"/>
  </r>
  <r>
    <x v="4"/>
    <x v="100"/>
    <s v="05.2022"/>
    <x v="0"/>
    <x v="2"/>
    <s v="Plancha"/>
    <s v="Plancha s/Cuero"/>
    <s v="1021012"/>
    <x v="98"/>
    <s v="Cerdo"/>
    <n v="153000"/>
    <n v="153000"/>
    <n v="154000"/>
    <n v="1.9124705882352899"/>
    <n v="1.9124705882352899"/>
    <n v="1.9575"/>
  </r>
  <r>
    <x v="4"/>
    <x v="101"/>
    <s v="05.2022"/>
    <x v="0"/>
    <x v="2"/>
    <s v="Prolijado"/>
    <s v="Prolijado Malaya"/>
    <s v="1022283"/>
    <x v="99"/>
    <s v="Cerdo"/>
    <n v="4892"/>
    <n v="4892"/>
    <n v="5000"/>
    <n v="5.8125511038430098"/>
    <n v="5.8125511038430098"/>
    <n v="6.3574999999999999"/>
  </r>
  <r>
    <x v="4"/>
    <x v="102"/>
    <s v="05.2022"/>
    <x v="0"/>
    <x v="2"/>
    <s v="Prolijado"/>
    <s v="Prolijado Plateada"/>
    <s v="1022607"/>
    <x v="100"/>
    <s v="Cerdo"/>
    <n v="15597"/>
    <n v="22000"/>
    <n v="22000"/>
    <n v="5.1123292940950202"/>
    <n v="5.1124090909090896"/>
    <n v="5.1574999999999998"/>
  </r>
  <r>
    <x v="4"/>
    <x v="103"/>
    <s v="05.2022"/>
    <x v="0"/>
    <x v="2"/>
    <s v="Subprod"/>
    <s v="Subprod Grasa"/>
    <s v="1023283"/>
    <x v="101"/>
    <s v="Cerdo"/>
    <n v="29483"/>
    <n v="29483"/>
    <n v="24000"/>
    <n v="0.76247328969236505"/>
    <n v="0.76247328969236505"/>
    <n v="0.93967583333333404"/>
  </r>
  <r>
    <x v="4"/>
    <x v="509"/>
    <s v="05.2022"/>
    <x v="0"/>
    <x v="2"/>
    <s v="Subprod"/>
    <s v="Subprod Tripa"/>
    <s v="1022605"/>
    <x v="458"/>
    <s v="Cerdo"/>
    <n v="579"/>
    <n v="579"/>
    <m/>
    <n v="4.3126079447323002"/>
    <n v="4.3126079447323002"/>
    <m/>
  </r>
  <r>
    <x v="4"/>
    <x v="467"/>
    <s v="05.2022"/>
    <x v="0"/>
    <x v="2"/>
    <s v="Subprod"/>
    <s v="Subprod Visceras"/>
    <s v="1021655"/>
    <x v="421"/>
    <s v="Cerdo"/>
    <n v="0"/>
    <n v="48000"/>
    <m/>
    <n v="0"/>
    <n v="0"/>
    <m/>
  </r>
  <r>
    <x v="4"/>
    <x v="104"/>
    <s v="05.2022"/>
    <x v="0"/>
    <x v="2"/>
    <s v="Subprod"/>
    <s v="Subprod Visceras"/>
    <s v="1023307"/>
    <x v="102"/>
    <s v="Cerdo"/>
    <n v="44728"/>
    <n v="48000"/>
    <n v="48000"/>
    <n v="0.61245752101591799"/>
    <n v="0.61245833333333299"/>
    <n v="0.68976833333333298"/>
  </r>
  <r>
    <x v="4"/>
    <x v="105"/>
    <s v="05.2022"/>
    <x v="0"/>
    <x v="2"/>
    <s v="Subprod"/>
    <s v="Subprod Visceras"/>
    <s v="1023326"/>
    <x v="103"/>
    <s v="Cerdo"/>
    <n v="24000"/>
    <n v="24000"/>
    <n v="24000"/>
    <n v="1.8100416666666701"/>
    <n v="1.8100416666666701"/>
    <n v="0.78973125"/>
  </r>
  <r>
    <x v="4"/>
    <x v="106"/>
    <s v="05.2022"/>
    <x v="0"/>
    <x v="2"/>
    <s v="Trutro"/>
    <s v="Trutro Largo"/>
    <s v="1030535"/>
    <x v="104"/>
    <s v="Pavo"/>
    <n v="48000"/>
    <n v="48000"/>
    <n v="44000"/>
    <n v="2.2624583333333299"/>
    <n v="2.2624791666666701"/>
    <n v="2.35657363636364"/>
  </r>
  <r>
    <x v="4"/>
    <x v="107"/>
    <s v="05.2022"/>
    <x v="0"/>
    <x v="3"/>
    <s v="Cueros"/>
    <s v="Cuero Mixto"/>
    <s v="1023334"/>
    <x v="105"/>
    <s v="Cerdo"/>
    <n v="144000"/>
    <n v="144000"/>
    <n v="144000"/>
    <n v="0.59445138888888904"/>
    <n v="0.59445138888888904"/>
    <n v="0.65"/>
  </r>
  <r>
    <x v="4"/>
    <x v="109"/>
    <s v="05.2022"/>
    <x v="0"/>
    <x v="3"/>
    <s v="Cueros"/>
    <s v="Cuero Papada"/>
    <s v="1021864"/>
    <x v="21"/>
    <s v="Cerdo"/>
    <n v="48000"/>
    <n v="48000"/>
    <n v="48000"/>
    <n v="0.494458333333333"/>
    <n v="0.494458333333333"/>
    <n v="0.55000000000000004"/>
  </r>
  <r>
    <x v="4"/>
    <x v="21"/>
    <s v="05.2022"/>
    <x v="0"/>
    <x v="3"/>
    <s v="Cueros"/>
    <s v="Cuero Papada"/>
    <s v="1023329"/>
    <x v="21"/>
    <s v="Cerdo"/>
    <n v="0"/>
    <n v="0"/>
    <n v="72000"/>
    <n v="0"/>
    <n v="0"/>
    <n v="0.55000000000000004"/>
  </r>
  <r>
    <x v="4"/>
    <x v="29"/>
    <s v="05.2022"/>
    <x v="0"/>
    <x v="3"/>
    <s v="Grasas"/>
    <s v="Grasa Forro"/>
    <s v="1022273"/>
    <x v="28"/>
    <s v="Cerdo"/>
    <n v="48000"/>
    <n v="48000"/>
    <n v="46000"/>
    <n v="1.2444583333333299"/>
    <n v="1.2444583333333299"/>
    <n v="1.4323089130434801"/>
  </r>
  <r>
    <x v="4"/>
    <x v="510"/>
    <s v="05.2022"/>
    <x v="0"/>
    <x v="3"/>
    <s v="Grasas"/>
    <s v="Grasa Gordura"/>
    <s v="1023398"/>
    <x v="31"/>
    <s v="Cerdo"/>
    <m/>
    <m/>
    <n v="1000"/>
    <m/>
    <m/>
    <n v="1.47"/>
  </r>
  <r>
    <x v="4"/>
    <x v="511"/>
    <s v="05.2022"/>
    <x v="0"/>
    <x v="3"/>
    <s v="Grasas"/>
    <s v="Grasa Gordura"/>
    <s v="1023399"/>
    <x v="32"/>
    <s v="Cerdo"/>
    <m/>
    <m/>
    <n v="1000"/>
    <m/>
    <m/>
    <n v="1.45"/>
  </r>
  <r>
    <x v="4"/>
    <x v="110"/>
    <s v="05.2022"/>
    <x v="0"/>
    <x v="3"/>
    <s v="Grasas"/>
    <s v="Grasa Lomo Tocino"/>
    <s v="1022217"/>
    <x v="106"/>
    <s v="Cerdo"/>
    <n v="72000"/>
    <n v="72000"/>
    <n v="24000"/>
    <n v="1.5444444444444401"/>
    <n v="1.5444444444444401"/>
    <n v="1.47437"/>
  </r>
  <r>
    <x v="4"/>
    <x v="43"/>
    <s v="05.2022"/>
    <x v="0"/>
    <x v="3"/>
    <s v="Menudencias"/>
    <s v="Menudencias Corazón"/>
    <s v="1012362"/>
    <x v="42"/>
    <s v="Pollo"/>
    <n v="18725"/>
    <n v="18725"/>
    <m/>
    <n v="2.64443257676903"/>
    <n v="2.64443257676903"/>
    <m/>
  </r>
  <r>
    <x v="4"/>
    <x v="68"/>
    <s v="05.2022"/>
    <x v="0"/>
    <x v="3"/>
    <s v="Subprod"/>
    <s v="Subprod Tripa"/>
    <s v="1022782"/>
    <x v="67"/>
    <s v="Cerdo"/>
    <n v="0"/>
    <n v="0"/>
    <n v="7924.8"/>
    <n v="0"/>
    <n v="0"/>
    <n v="8.3464566929133905"/>
  </r>
  <r>
    <x v="4"/>
    <x v="387"/>
    <s v="05.2022"/>
    <x v="0"/>
    <x v="3"/>
    <s v="Subprod"/>
    <s v="Subprod Tripa"/>
    <s v="1022783"/>
    <x v="356"/>
    <s v="Cerdo"/>
    <m/>
    <m/>
    <n v="8359.2000000000007"/>
    <m/>
    <m/>
    <n v="8.2170542635658901"/>
  </r>
  <r>
    <x v="4"/>
    <x v="507"/>
    <s v="05.2022"/>
    <x v="0"/>
    <x v="3"/>
    <s v="Subprod"/>
    <s v="Subprod Tripa"/>
    <s v="1022784"/>
    <x v="457"/>
    <s v="Cerdo"/>
    <m/>
    <m/>
    <n v="6779.25"/>
    <m/>
    <m/>
    <n v="8.0916030534351204"/>
  </r>
  <r>
    <x v="4"/>
    <x v="389"/>
    <s v="05.2022"/>
    <x v="0"/>
    <x v="3"/>
    <s v="Subprod"/>
    <s v="Subprod Tripa"/>
    <s v="1023295"/>
    <x v="358"/>
    <s v="Cerdo"/>
    <n v="1000"/>
    <n v="1000"/>
    <m/>
    <n v="12.244"/>
    <n v="12.244"/>
    <m/>
  </r>
  <r>
    <x v="4"/>
    <x v="114"/>
    <s v="05.2022"/>
    <x v="0"/>
    <x v="4"/>
    <s v="Ala"/>
    <s v="Ala Centro"/>
    <s v="1011586"/>
    <x v="110"/>
    <s v="Pollo"/>
    <m/>
    <m/>
    <n v="48000"/>
    <m/>
    <m/>
    <n v="3.7575625000000001"/>
  </r>
  <r>
    <x v="4"/>
    <x v="115"/>
    <s v="05.2022"/>
    <x v="0"/>
    <x v="4"/>
    <s v="Ala"/>
    <s v="Ala Centro"/>
    <s v="1012452"/>
    <x v="111"/>
    <s v="Pollo"/>
    <n v="0"/>
    <n v="0"/>
    <n v="24000"/>
    <n v="0"/>
    <n v="0"/>
    <n v="2.5823749999999999"/>
  </r>
  <r>
    <x v="4"/>
    <x v="118"/>
    <s v="05.2022"/>
    <x v="0"/>
    <x v="4"/>
    <s v="Ala"/>
    <s v="Ala Centro-Punta"/>
    <s v="1012455"/>
    <x v="114"/>
    <s v="Pollo"/>
    <n v="240000"/>
    <n v="240000"/>
    <n v="144000"/>
    <n v="2.5566791666666702"/>
    <n v="2.5566791666666702"/>
    <n v="2.8074444444444402"/>
  </r>
  <r>
    <x v="4"/>
    <x v="512"/>
    <s v="05.2022"/>
    <x v="0"/>
    <x v="4"/>
    <s v="Ala"/>
    <s v="Ala Trutro"/>
    <s v="1030525"/>
    <x v="459"/>
    <s v="Pavo"/>
    <n v="48000"/>
    <m/>
    <m/>
    <n v="1.6116250000000001"/>
    <m/>
    <m/>
  </r>
  <r>
    <x v="4"/>
    <x v="120"/>
    <s v="05.2022"/>
    <x v="0"/>
    <x v="4"/>
    <s v="Chuleta"/>
    <s v="Chuleta Cazuela"/>
    <s v="1022414"/>
    <x v="116"/>
    <s v="Cerdo"/>
    <n v="72000"/>
    <n v="72000"/>
    <n v="120000"/>
    <n v="0.75668055555555602"/>
    <n v="0.75668055555555602"/>
    <n v="0.92125000000000001"/>
  </r>
  <r>
    <x v="4"/>
    <x v="513"/>
    <s v="05.2022"/>
    <x v="0"/>
    <x v="4"/>
    <s v="Cueros"/>
    <s v="Cuero Forro"/>
    <s v="1023110"/>
    <x v="265"/>
    <s v="Cerdo"/>
    <n v="144000"/>
    <n v="144000"/>
    <n v="48000"/>
    <n v="0.75"/>
    <n v="0.75"/>
    <n v="0.63333333333333297"/>
  </r>
  <r>
    <x v="4"/>
    <x v="122"/>
    <s v="05.2022"/>
    <x v="0"/>
    <x v="4"/>
    <s v="Cueros"/>
    <s v="Cuero Mixto"/>
    <s v="1022417"/>
    <x v="118"/>
    <s v="Cerdo"/>
    <n v="120000"/>
    <n v="192000"/>
    <n v="24000"/>
    <n v="0.5"/>
    <n v="0.5"/>
    <n v="0.63333333333333297"/>
  </r>
  <r>
    <x v="4"/>
    <x v="124"/>
    <s v="05.2022"/>
    <x v="0"/>
    <x v="4"/>
    <s v="Grasas"/>
    <s v="Grasa Gordura"/>
    <s v="1022381"/>
    <x v="119"/>
    <s v="Cerdo"/>
    <n v="96000"/>
    <n v="96000"/>
    <n v="48000"/>
    <n v="0.80667708333333299"/>
    <n v="0.80667708333333299"/>
    <n v="0.88333333333333297"/>
  </r>
  <r>
    <x v="4"/>
    <x v="125"/>
    <s v="05.2022"/>
    <x v="0"/>
    <x v="4"/>
    <s v="Grasas"/>
    <s v="Grasa Gordura"/>
    <s v="1022541"/>
    <x v="120"/>
    <s v="Cerdo"/>
    <n v="500000"/>
    <n v="500000"/>
    <n v="264000"/>
    <n v="0.88"/>
    <n v="0.88"/>
    <n v="0.88263257575757603"/>
  </r>
  <r>
    <x v="4"/>
    <x v="126"/>
    <s v="05.2022"/>
    <x v="0"/>
    <x v="4"/>
    <s v="Grasas"/>
    <s v="Grasa Gordura"/>
    <s v="1022856"/>
    <x v="121"/>
    <s v="Cerdo"/>
    <n v="192000"/>
    <n v="192000"/>
    <n v="120000"/>
    <n v="0.80667708333333299"/>
    <n v="0.80667708333333299"/>
    <n v="0.88324999999999998"/>
  </r>
  <r>
    <x v="4"/>
    <x v="127"/>
    <s v="05.2022"/>
    <x v="0"/>
    <x v="4"/>
    <s v="Grasas"/>
    <s v="Grasa Interior"/>
    <s v="1022073"/>
    <x v="36"/>
    <s v="Cerdo"/>
    <m/>
    <m/>
    <n v="24000"/>
    <m/>
    <m/>
    <n v="0.93333333333333302"/>
  </r>
  <r>
    <x v="4"/>
    <x v="128"/>
    <s v="05.2022"/>
    <x v="0"/>
    <x v="4"/>
    <s v="Grasas"/>
    <s v="Grasa Interior"/>
    <s v="1022945"/>
    <x v="36"/>
    <s v="Cerdo"/>
    <m/>
    <m/>
    <n v="48000"/>
    <m/>
    <m/>
    <n v="0.94333333333333302"/>
  </r>
  <r>
    <x v="4"/>
    <x v="130"/>
    <s v="05.2022"/>
    <x v="0"/>
    <x v="4"/>
    <s v="Huesos"/>
    <s v="Huesos Cuarto Centra"/>
    <s v="1022186"/>
    <x v="122"/>
    <s v="Cerdo"/>
    <n v="96000"/>
    <n v="96000"/>
    <n v="48000"/>
    <n v="0.60667708333333303"/>
    <n v="0.60667708333333303"/>
    <n v="0.78316666666666701"/>
  </r>
  <r>
    <x v="4"/>
    <x v="131"/>
    <s v="05.2022"/>
    <x v="0"/>
    <x v="4"/>
    <s v="Huesos"/>
    <s v="Huesos Cuarto Centra"/>
    <s v="1022378"/>
    <x v="123"/>
    <s v="Cerdo"/>
    <n v="72000"/>
    <n v="72000"/>
    <n v="48000"/>
    <n v="1.7436805555555599"/>
    <n v="1.7436805555555599"/>
    <n v="1.9479375000000001"/>
  </r>
  <r>
    <x v="4"/>
    <x v="132"/>
    <s v="05.2022"/>
    <x v="0"/>
    <x v="4"/>
    <s v="Huesos"/>
    <s v="Huesos Cuarto Delant"/>
    <s v="1022096"/>
    <x v="124"/>
    <s v="Cerdo"/>
    <n v="192000"/>
    <n v="192000"/>
    <n v="144000"/>
    <n v="1.1316770833333301"/>
    <n v="1.1316770833333301"/>
    <n v="1.2420138888888901"/>
  </r>
  <r>
    <x v="4"/>
    <x v="133"/>
    <s v="05.2022"/>
    <x v="0"/>
    <x v="4"/>
    <s v="Huesos"/>
    <s v="Huesos Cuarto Delant"/>
    <s v="1022637"/>
    <x v="125"/>
    <s v="Cerdo"/>
    <n v="120000"/>
    <n v="120000"/>
    <n v="48000"/>
    <n v="0.97868333333333302"/>
    <n v="0.97868333333333302"/>
    <n v="1.0333333333333301"/>
  </r>
  <r>
    <x v="4"/>
    <x v="514"/>
    <s v="05.2022"/>
    <x v="0"/>
    <x v="4"/>
    <s v="Menudencias"/>
    <s v="Menudencias Hígado"/>
    <s v="1030419"/>
    <x v="460"/>
    <s v="Pavo"/>
    <m/>
    <m/>
    <n v="24000"/>
    <m/>
    <m/>
    <n v="1.7749999999999999"/>
  </r>
  <r>
    <x v="4"/>
    <x v="320"/>
    <s v="05.2022"/>
    <x v="0"/>
    <x v="4"/>
    <s v="Panceta"/>
    <s v="Panceta s/Cuero"/>
    <s v="1022646"/>
    <x v="217"/>
    <s v="Cerdo"/>
    <m/>
    <n v="10000"/>
    <m/>
    <m/>
    <n v="0"/>
    <m/>
  </r>
  <r>
    <x v="4"/>
    <x v="140"/>
    <s v="05.2022"/>
    <x v="0"/>
    <x v="4"/>
    <s v="Patas"/>
    <s v="Patas Garras"/>
    <s v="1012448"/>
    <x v="132"/>
    <s v="Pollo"/>
    <n v="230160"/>
    <n v="216000"/>
    <n v="96000"/>
    <n v="4.8566736183524499"/>
    <n v="4.8566712962962999"/>
    <n v="5.6827604166666701"/>
  </r>
  <r>
    <x v="4"/>
    <x v="143"/>
    <s v="05.2022"/>
    <x v="0"/>
    <x v="4"/>
    <s v="Patas"/>
    <s v="Patas Garras"/>
    <s v="1012504"/>
    <x v="132"/>
    <s v="Pollo"/>
    <m/>
    <m/>
    <n v="24000"/>
    <m/>
    <m/>
    <n v="5.6310416666666701"/>
  </r>
  <r>
    <x v="4"/>
    <x v="147"/>
    <s v="05.2022"/>
    <x v="0"/>
    <x v="4"/>
    <s v="Pernil"/>
    <s v="Pernil Mano"/>
    <s v="1021731"/>
    <x v="137"/>
    <s v="Cerdo"/>
    <n v="360000"/>
    <n v="360000"/>
    <n v="264000"/>
    <n v="1.8566805555555601"/>
    <n v="1.8566805555555601"/>
    <n v="1.99477272727273"/>
  </r>
  <r>
    <x v="4"/>
    <x v="149"/>
    <s v="05.2022"/>
    <x v="0"/>
    <x v="4"/>
    <s v="Pernil"/>
    <s v="Pernil Mano"/>
    <s v="1022291"/>
    <x v="139"/>
    <s v="Cerdo"/>
    <n v="48000"/>
    <n v="48000"/>
    <n v="24000"/>
    <n v="1.6926874999999999"/>
    <n v="1.6926874999999999"/>
    <n v="1.88333333333333"/>
  </r>
  <r>
    <x v="4"/>
    <x v="150"/>
    <s v="05.2022"/>
    <x v="0"/>
    <x v="4"/>
    <s v="Pernil"/>
    <s v="Pernil Pierna"/>
    <s v="1022183"/>
    <x v="140"/>
    <s v="Cerdo"/>
    <n v="200000"/>
    <n v="200000"/>
    <n v="456000"/>
    <n v="1.8066800000000001"/>
    <n v="1.8066800000000001"/>
    <n v="1.9489473684210501"/>
  </r>
  <r>
    <x v="4"/>
    <x v="425"/>
    <s v="05.2022"/>
    <x v="0"/>
    <x v="4"/>
    <s v="Recortes"/>
    <s v="Recortes No Magro"/>
    <s v="1021905"/>
    <x v="384"/>
    <s v="Cerdo"/>
    <n v="0"/>
    <n v="24000"/>
    <m/>
    <n v="0"/>
    <n v="1.0066666666666699"/>
    <m/>
  </r>
  <r>
    <x v="4"/>
    <x v="151"/>
    <s v="05.2022"/>
    <x v="0"/>
    <x v="4"/>
    <s v="Recortes"/>
    <s v="Recortes No Magro"/>
    <s v="1022373"/>
    <x v="141"/>
    <s v="Cerdo"/>
    <n v="72000"/>
    <n v="72000"/>
    <n v="48000"/>
    <n v="0.95668055555555598"/>
    <n v="0.95668055555555598"/>
    <n v="1.0331250000000001"/>
  </r>
  <r>
    <x v="4"/>
    <x v="152"/>
    <s v="05.2022"/>
    <x v="0"/>
    <x v="4"/>
    <s v="Subprod"/>
    <s v="Subprod Patas-Manos"/>
    <s v="1021735"/>
    <x v="142"/>
    <s v="Cerdo"/>
    <n v="120000"/>
    <n v="120000"/>
    <n v="120000"/>
    <n v="4.2426833333333303"/>
    <n v="4.2426833333333303"/>
    <n v="4.4429999999999996"/>
  </r>
  <r>
    <x v="4"/>
    <x v="154"/>
    <s v="05.2022"/>
    <x v="0"/>
    <x v="4"/>
    <s v="Subprod"/>
    <s v="Subprod Patas-Manos"/>
    <s v="1022748"/>
    <x v="144"/>
    <s v="Cerdo"/>
    <m/>
    <m/>
    <n v="96000"/>
    <m/>
    <m/>
    <n v="4.8447291666666699"/>
  </r>
  <r>
    <x v="4"/>
    <x v="156"/>
    <s v="05.2022"/>
    <x v="0"/>
    <x v="5"/>
    <s v="Filete"/>
    <s v="Filete c/Cabeza"/>
    <s v="1020636"/>
    <x v="146"/>
    <s v="Cerdo"/>
    <n v="13000"/>
    <n v="13000"/>
    <n v="13000"/>
    <n v="4.47446153846154"/>
    <n v="4.47446153846154"/>
    <n v="4.1984155076923102"/>
  </r>
  <r>
    <x v="4"/>
    <x v="157"/>
    <s v="05.2022"/>
    <x v="0"/>
    <x v="5"/>
    <s v="Filete"/>
    <s v="Filete c/Cabeza"/>
    <s v="1020704"/>
    <x v="147"/>
    <s v="Cerdo"/>
    <n v="1000"/>
    <n v="1000"/>
    <n v="1000"/>
    <n v="4.76"/>
    <n v="4.76"/>
    <n v="4.4243199000000004"/>
  </r>
  <r>
    <x v="4"/>
    <x v="158"/>
    <s v="05.2022"/>
    <x v="0"/>
    <x v="5"/>
    <s v="Filete"/>
    <s v="Filete c/Cabeza"/>
    <s v="1021609"/>
    <x v="148"/>
    <s v="Cerdo"/>
    <n v="0"/>
    <n v="0"/>
    <n v="30000"/>
    <n v="0"/>
    <n v="0"/>
    <n v="4.5177194700000003"/>
  </r>
  <r>
    <x v="4"/>
    <x v="159"/>
    <s v="05.2022"/>
    <x v="0"/>
    <x v="5"/>
    <s v="Filete"/>
    <s v="Filete c/Cabeza"/>
    <s v="1022931"/>
    <x v="149"/>
    <s v="Cerdo"/>
    <n v="30000"/>
    <n v="30000"/>
    <n v="20000"/>
    <n v="4.5152999999999999"/>
    <n v="4.5152999999999999"/>
    <n v="4.2177364549999998"/>
  </r>
  <r>
    <x v="4"/>
    <x v="161"/>
    <s v="05.2022"/>
    <x v="0"/>
    <x v="5"/>
    <s v="Lomo"/>
    <s v="Lomo CC Loin"/>
    <s v="1022313"/>
    <x v="151"/>
    <s v="Cerdo"/>
    <n v="10000"/>
    <n v="10000"/>
    <n v="10000"/>
    <n v="4.0248999999999997"/>
    <n v="4.0248999999999997"/>
    <n v="3.7037548999999999"/>
  </r>
  <r>
    <x v="4"/>
    <x v="162"/>
    <s v="05.2022"/>
    <x v="0"/>
    <x v="5"/>
    <s v="Lomo"/>
    <s v="Lomo CC Loin"/>
    <s v="1022326"/>
    <x v="152"/>
    <s v="Cerdo"/>
    <n v="25000"/>
    <n v="25000"/>
    <n v="25000"/>
    <n v="3.4528799999999999"/>
    <n v="3.4528799999999999"/>
    <n v="3.2205362160000002"/>
  </r>
  <r>
    <x v="4"/>
    <x v="163"/>
    <s v="05.2022"/>
    <x v="0"/>
    <x v="5"/>
    <s v="Lomo"/>
    <s v="Lomo CC Loin"/>
    <s v="1022587"/>
    <x v="153"/>
    <s v="Cerdo"/>
    <n v="3000"/>
    <n v="3000"/>
    <n v="3000"/>
    <n v="4.0656666666666696"/>
    <n v="4.0656666666666696"/>
    <n v="3.76412843333333"/>
  </r>
  <r>
    <x v="4"/>
    <x v="164"/>
    <s v="05.2022"/>
    <x v="0"/>
    <x v="5"/>
    <s v="Lomo"/>
    <s v="Lomo CC Loin"/>
    <s v="1022664"/>
    <x v="154"/>
    <s v="Cerdo"/>
    <n v="40000"/>
    <n v="50000"/>
    <n v="30000"/>
    <n v="3.6081500000000002"/>
    <n v="3.6081400000000001"/>
    <n v="3.56964271666667"/>
  </r>
  <r>
    <x v="4"/>
    <x v="165"/>
    <s v="05.2022"/>
    <x v="0"/>
    <x v="5"/>
    <s v="Lomo"/>
    <s v="Lomo CC Loin"/>
    <s v="1023301"/>
    <x v="155"/>
    <s v="Cerdo"/>
    <n v="23500"/>
    <n v="23500"/>
    <n v="23500"/>
    <n v="3.9472765957446798"/>
    <n v="3.9472765957446798"/>
    <n v="3.6834767787234002"/>
  </r>
  <r>
    <x v="4"/>
    <x v="166"/>
    <s v="05.2022"/>
    <x v="0"/>
    <x v="5"/>
    <s v="Lomo"/>
    <s v="Lomo Centro"/>
    <s v="1020105"/>
    <x v="156"/>
    <s v="Cerdo"/>
    <n v="40000"/>
    <n v="40000"/>
    <n v="40000"/>
    <n v="4.0249499999999996"/>
    <n v="4.0249499999999996"/>
    <n v="3.7574249150000001"/>
  </r>
  <r>
    <x v="4"/>
    <x v="167"/>
    <s v="05.2022"/>
    <x v="0"/>
    <x v="5"/>
    <s v="Lomo"/>
    <s v="Lomo Centro"/>
    <s v="1020678"/>
    <x v="157"/>
    <s v="Cerdo"/>
    <n v="500"/>
    <n v="500"/>
    <m/>
    <n v="5.0060000000000002"/>
    <n v="5.0060000000000002"/>
    <m/>
  </r>
  <r>
    <x v="4"/>
    <x v="168"/>
    <s v="05.2022"/>
    <x v="0"/>
    <x v="5"/>
    <s v="Lomo"/>
    <s v="Lomo Centro"/>
    <s v="1022472"/>
    <x v="158"/>
    <s v="Cerdo"/>
    <n v="13000"/>
    <n v="13000"/>
    <n v="13000"/>
    <n v="4.1475384615384598"/>
    <n v="4.1475384615384598"/>
    <n v="3.8742046692307701"/>
  </r>
  <r>
    <x v="4"/>
    <x v="395"/>
    <s v="05.2022"/>
    <x v="0"/>
    <x v="5"/>
    <s v="Lomo"/>
    <s v="Lomo Centro"/>
    <s v="1023349"/>
    <x v="363"/>
    <s v="Cerdo"/>
    <n v="5000"/>
    <n v="5000"/>
    <n v="5000"/>
    <n v="4.0250000000000004"/>
    <n v="4.0250000000000004"/>
    <n v="3.8217367599999998"/>
  </r>
  <r>
    <x v="4"/>
    <x v="169"/>
    <s v="05.2022"/>
    <x v="0"/>
    <x v="5"/>
    <s v="Lomo"/>
    <s v="Lomo MM Loin"/>
    <s v="1020110"/>
    <x v="159"/>
    <s v="Cerdo"/>
    <n v="700000"/>
    <n v="693400"/>
    <n v="700600"/>
    <n v="3.5427685714285699"/>
    <n v="3.5427689645226401"/>
    <n v="3.29282524735941"/>
  </r>
  <r>
    <x v="4"/>
    <x v="170"/>
    <s v="05.2022"/>
    <x v="0"/>
    <x v="5"/>
    <s v="Lomo"/>
    <s v="Lomo MM Loin"/>
    <s v="1020589"/>
    <x v="160"/>
    <s v="Cerdo"/>
    <n v="120000"/>
    <n v="120000"/>
    <n v="120000"/>
    <n v="3.7797666666666698"/>
    <n v="3.7797666666666698"/>
    <n v="3.5155632016666698"/>
  </r>
  <r>
    <x v="4"/>
    <x v="171"/>
    <s v="05.2022"/>
    <x v="0"/>
    <x v="5"/>
    <s v="Lomo"/>
    <s v="Lomo MM Loin"/>
    <s v="1020681"/>
    <x v="161"/>
    <s v="Cerdo"/>
    <n v="20000"/>
    <n v="20000"/>
    <n v="15000"/>
    <n v="4.0249499999999996"/>
    <n v="4.0249499999999996"/>
    <n v="3.7456937799999999"/>
  </r>
  <r>
    <x v="4"/>
    <x v="172"/>
    <s v="05.2022"/>
    <x v="0"/>
    <x v="5"/>
    <s v="Lomo"/>
    <s v="Lomo MM Loin"/>
    <s v="1021603"/>
    <x v="162"/>
    <s v="Cerdo"/>
    <n v="7000"/>
    <n v="7000"/>
    <n v="7000"/>
    <n v="4.0085714285714298"/>
    <n v="4.0085714285714298"/>
    <n v="3.7647045285714298"/>
  </r>
  <r>
    <x v="4"/>
    <x v="173"/>
    <s v="05.2022"/>
    <x v="0"/>
    <x v="5"/>
    <s v="Lomo"/>
    <s v="Lomo MM Loin"/>
    <s v="1022370"/>
    <x v="163"/>
    <s v="Cerdo"/>
    <n v="40000"/>
    <n v="40000"/>
    <n v="40000"/>
    <n v="3.8206250000000002"/>
    <n v="3.8206250000000002"/>
    <n v="3.5449575425000002"/>
  </r>
  <r>
    <x v="4"/>
    <x v="174"/>
    <s v="05.2022"/>
    <x v="0"/>
    <x v="5"/>
    <s v="Lomo"/>
    <s v="Lomo MM Loin"/>
    <s v="1022919"/>
    <x v="164"/>
    <s v="Cerdo"/>
    <n v="24000"/>
    <n v="24000"/>
    <n v="24000"/>
    <n v="3.7797499999999999"/>
    <n v="3.7797499999999999"/>
    <n v="3.5845344666666699"/>
  </r>
  <r>
    <x v="4"/>
    <x v="175"/>
    <s v="05.2022"/>
    <x v="0"/>
    <x v="5"/>
    <s v="Lomo"/>
    <s v="Lomo Vetado"/>
    <s v="1020592"/>
    <x v="165"/>
    <s v="Cerdo"/>
    <n v="170000"/>
    <n v="170000"/>
    <n v="163000"/>
    <n v="3.65718235294118"/>
    <n v="3.65718235294118"/>
    <n v="3.40893824846626"/>
  </r>
  <r>
    <x v="4"/>
    <x v="176"/>
    <s v="05.2022"/>
    <x v="0"/>
    <x v="5"/>
    <s v="Lomo"/>
    <s v="Lomo Vetado"/>
    <s v="1020620"/>
    <x v="166"/>
    <s v="Cerdo"/>
    <n v="30000"/>
    <n v="30000"/>
    <n v="30000"/>
    <n v="3.65716666666667"/>
    <n v="3.65716666666667"/>
    <n v="3.4051867866666701"/>
  </r>
  <r>
    <x v="4"/>
    <x v="177"/>
    <s v="05.2022"/>
    <x v="0"/>
    <x v="5"/>
    <s v="Lomo"/>
    <s v="Lomo Vetado"/>
    <s v="1020758"/>
    <x v="167"/>
    <s v="Cerdo"/>
    <n v="3000"/>
    <n v="3000"/>
    <n v="3000"/>
    <n v="3.984"/>
    <n v="3.984"/>
    <n v="3.6880854333333302"/>
  </r>
  <r>
    <x v="4"/>
    <x v="178"/>
    <s v="05.2022"/>
    <x v="0"/>
    <x v="5"/>
    <s v="Lomo"/>
    <s v="Lomo Vetado"/>
    <s v="1022499"/>
    <x v="168"/>
    <s v="Cerdo"/>
    <n v="21000"/>
    <n v="21000"/>
    <n v="21000"/>
    <n v="4.1475238095238103"/>
    <n v="4.1475238095238103"/>
    <n v="3.86815263333333"/>
  </r>
  <r>
    <x v="4"/>
    <x v="179"/>
    <s v="05.2022"/>
    <x v="0"/>
    <x v="5"/>
    <s v="Lomo"/>
    <s v="Lomo Vetado"/>
    <s v="1022600"/>
    <x v="169"/>
    <s v="Cerdo"/>
    <n v="15000"/>
    <n v="15000"/>
    <n v="15000"/>
    <n v="3.8206000000000002"/>
    <n v="3.8206000000000002"/>
    <n v="3.56802966666667"/>
  </r>
  <r>
    <x v="4"/>
    <x v="180"/>
    <s v="05.2022"/>
    <x v="0"/>
    <x v="5"/>
    <s v="Lomo"/>
    <s v="Lomo Vetado"/>
    <s v="1023051"/>
    <x v="170"/>
    <s v="Cerdo"/>
    <n v="0"/>
    <n v="0"/>
    <n v="2000"/>
    <n v="0"/>
    <n v="0"/>
    <n v="3.4714781000000001"/>
  </r>
  <r>
    <x v="4"/>
    <x v="181"/>
    <s v="05.2022"/>
    <x v="0"/>
    <x v="5"/>
    <s v="Lomo"/>
    <s v="Lomo Vetado"/>
    <s v="1023055"/>
    <x v="171"/>
    <s v="Cerdo"/>
    <n v="0"/>
    <n v="0"/>
    <n v="5000"/>
    <n v="0"/>
    <n v="0"/>
    <n v="3.47147812"/>
  </r>
  <r>
    <x v="4"/>
    <x v="182"/>
    <s v="05.2022"/>
    <x v="0"/>
    <x v="5"/>
    <s v="Lomo"/>
    <s v="Lomo Vetado"/>
    <s v="1023163"/>
    <x v="172"/>
    <s v="Cerdo"/>
    <n v="25000"/>
    <n v="25000"/>
    <n v="25000"/>
    <n v="3.82064"/>
    <n v="3.82064"/>
    <n v="3.5392255119999998"/>
  </r>
  <r>
    <x v="4"/>
    <x v="396"/>
    <s v="05.2022"/>
    <x v="0"/>
    <x v="5"/>
    <s v="Lomo"/>
    <s v="Lomo Vetado"/>
    <s v="1023350"/>
    <x v="364"/>
    <s v="Cerdo"/>
    <n v="20000"/>
    <n v="20000"/>
    <n v="20000"/>
    <n v="3.6572"/>
    <n v="3.6572"/>
    <n v="3.39802749"/>
  </r>
  <r>
    <x v="4"/>
    <x v="183"/>
    <s v="05.2022"/>
    <x v="0"/>
    <x v="5"/>
    <s v="Paleta"/>
    <s v="Paleta Pulpa"/>
    <s v="1020326"/>
    <x v="173"/>
    <s v="Cerdo"/>
    <n v="240000"/>
    <n v="240000"/>
    <n v="264000"/>
    <n v="2.5457333333333301"/>
    <n v="2.5457333333333301"/>
    <n v="2.3713626238636398"/>
  </r>
  <r>
    <x v="4"/>
    <x v="184"/>
    <s v="05.2022"/>
    <x v="0"/>
    <x v="5"/>
    <s v="Panceta"/>
    <s v="Panceta c/Cuero"/>
    <s v="1020715"/>
    <x v="174"/>
    <s v="Cerdo"/>
    <n v="2000"/>
    <n v="2000"/>
    <n v="2000"/>
    <n v="4.4744999999999999"/>
    <n v="4.4744999999999999"/>
    <n v="4.1800606"/>
  </r>
  <r>
    <x v="4"/>
    <x v="185"/>
    <s v="05.2022"/>
    <x v="0"/>
    <x v="5"/>
    <s v="Panceta"/>
    <s v="Panceta c/Cuero"/>
    <s v="1020914"/>
    <x v="175"/>
    <s v="Cerdo"/>
    <n v="9000"/>
    <n v="9000"/>
    <n v="10500"/>
    <n v="5.4960000000000004"/>
    <n v="5.4960000000000004"/>
    <n v="5.1845853142857097"/>
  </r>
  <r>
    <x v="4"/>
    <x v="186"/>
    <s v="05.2022"/>
    <x v="0"/>
    <x v="5"/>
    <s v="Panceta"/>
    <s v="Panceta s/Cuero"/>
    <s v="1020637"/>
    <x v="176"/>
    <s v="Cerdo"/>
    <n v="180000"/>
    <n v="190000"/>
    <n v="185700"/>
    <n v="4.7277666666666702"/>
    <n v="4.7277684210526303"/>
    <n v="4.4380102477113601"/>
  </r>
  <r>
    <x v="4"/>
    <x v="187"/>
    <s v="05.2022"/>
    <x v="0"/>
    <x v="5"/>
    <s v="Panceta"/>
    <s v="Panceta s/Cuero"/>
    <s v="1020731"/>
    <x v="177"/>
    <s v="Cerdo"/>
    <n v="20000"/>
    <n v="20000"/>
    <n v="20000"/>
    <n v="4.9238999999999997"/>
    <n v="4.9238999999999997"/>
    <n v="4.6558427250000003"/>
  </r>
  <r>
    <x v="4"/>
    <x v="188"/>
    <s v="05.2022"/>
    <x v="0"/>
    <x v="5"/>
    <s v="Panceta"/>
    <s v="Panceta s/Cuero"/>
    <s v="1020802"/>
    <x v="178"/>
    <s v="Cerdo"/>
    <n v="73000"/>
    <n v="73000"/>
    <n v="73000"/>
    <n v="4.4335616438356196"/>
    <n v="4.4335616438356196"/>
    <n v="4.1485357342465798"/>
  </r>
  <r>
    <x v="4"/>
    <x v="189"/>
    <s v="05.2022"/>
    <x v="0"/>
    <x v="5"/>
    <s v="Panceta"/>
    <s v="Panceta s/Cuero"/>
    <s v="1021533"/>
    <x v="179"/>
    <s v="Cerdo"/>
    <n v="15000"/>
    <n v="20000"/>
    <n v="15000"/>
    <n v="4.9648000000000003"/>
    <n v="4.9647500000000004"/>
    <n v="4.6678111466666703"/>
  </r>
  <r>
    <x v="4"/>
    <x v="190"/>
    <s v="05.2022"/>
    <x v="0"/>
    <x v="5"/>
    <s v="Panceta"/>
    <s v="Panceta s/Cuero"/>
    <s v="1022371"/>
    <x v="180"/>
    <s v="Cerdo"/>
    <n v="28000"/>
    <n v="28000"/>
    <n v="18000"/>
    <n v="4.4335714285714296"/>
    <n v="4.4335714285714296"/>
    <n v="4.1887018500000002"/>
  </r>
  <r>
    <x v="4"/>
    <x v="191"/>
    <s v="05.2022"/>
    <x v="0"/>
    <x v="5"/>
    <s v="Panceta"/>
    <s v="Panceta s/Cuero"/>
    <s v="1022901"/>
    <x v="181"/>
    <s v="Cerdo"/>
    <n v="10000"/>
    <n v="10000"/>
    <n v="10000"/>
    <n v="4.7278000000000002"/>
    <n v="4.7278000000000002"/>
    <n v="4.43549595"/>
  </r>
  <r>
    <x v="4"/>
    <x v="192"/>
    <s v="05.2022"/>
    <x v="0"/>
    <x v="5"/>
    <s v="Panceta"/>
    <s v="Panceta s/Cuero"/>
    <s v="1022990"/>
    <x v="182"/>
    <s v="Cerdo"/>
    <n v="25000"/>
    <n v="25000"/>
    <m/>
    <n v="0"/>
    <n v="0"/>
    <m/>
  </r>
  <r>
    <x v="4"/>
    <x v="359"/>
    <s v="05.2022"/>
    <x v="0"/>
    <x v="5"/>
    <s v="Panceta"/>
    <s v="Panceta s/Cuero"/>
    <s v="1023166"/>
    <x v="332"/>
    <s v="Cerdo"/>
    <m/>
    <m/>
    <n v="100"/>
    <m/>
    <m/>
    <n v="1.3402400000000001"/>
  </r>
  <r>
    <x v="4"/>
    <x v="193"/>
    <s v="05.2022"/>
    <x v="0"/>
    <x v="5"/>
    <s v="Panceta"/>
    <s v="Panceta s/Cuero"/>
    <s v="1023194"/>
    <x v="183"/>
    <s v="Cerdo"/>
    <n v="6000"/>
    <n v="6000"/>
    <n v="6000"/>
    <n v="3.1668333333333298"/>
    <n v="3.1668333333333298"/>
    <n v="2.9806551333333302"/>
  </r>
  <r>
    <x v="4"/>
    <x v="397"/>
    <s v="05.2022"/>
    <x v="0"/>
    <x v="5"/>
    <s v="Panceta"/>
    <s v="Panceta s/Cuero"/>
    <s v="1023351"/>
    <x v="365"/>
    <s v="Cerdo"/>
    <n v="5000"/>
    <n v="5000"/>
    <n v="5000"/>
    <n v="4.4336000000000002"/>
    <n v="4.4336000000000002"/>
    <n v="4.1103545199999996"/>
  </r>
  <r>
    <x v="4"/>
    <x v="398"/>
    <s v="05.2022"/>
    <x v="0"/>
    <x v="5"/>
    <s v="Panceta"/>
    <s v="Panceta s/Cuero"/>
    <s v="1023352"/>
    <x v="366"/>
    <s v="Cerdo"/>
    <n v="80000"/>
    <n v="80000"/>
    <n v="80000"/>
    <n v="4.7114250000000002"/>
    <n v="4.7114250000000002"/>
    <n v="4.4222028274999996"/>
  </r>
  <r>
    <x v="4"/>
    <x v="194"/>
    <s v="05.2022"/>
    <x v="0"/>
    <x v="5"/>
    <s v="Pierna"/>
    <s v="Pierna Pulpa Fina"/>
    <s v="1020284"/>
    <x v="184"/>
    <s v="Cerdo"/>
    <n v="14000"/>
    <n v="14000"/>
    <n v="5000"/>
    <n v="3.8532857142857102"/>
    <n v="3.8532857142857102"/>
    <n v="3.61780328"/>
  </r>
  <r>
    <x v="4"/>
    <x v="195"/>
    <s v="05.2022"/>
    <x v="0"/>
    <x v="5"/>
    <s v="Pierna"/>
    <s v="Pierna Pulpa Fina"/>
    <s v="1020662"/>
    <x v="185"/>
    <s v="Cerdo"/>
    <n v="20000"/>
    <n v="20000"/>
    <n v="20000"/>
    <n v="3.8942000000000001"/>
    <n v="3.8942000000000001"/>
    <n v="3.68202147"/>
  </r>
  <r>
    <x v="4"/>
    <x v="196"/>
    <s v="05.2022"/>
    <x v="0"/>
    <x v="5"/>
    <s v="Pierna"/>
    <s v="Pierna Pulpa Fina"/>
    <s v="1020664"/>
    <x v="186"/>
    <s v="Cerdo"/>
    <n v="3000"/>
    <n v="3000"/>
    <n v="3000"/>
    <n v="3.8943333333333299"/>
    <n v="3.8943333333333299"/>
    <n v="3.5601949333333298"/>
  </r>
  <r>
    <x v="4"/>
    <x v="197"/>
    <s v="05.2022"/>
    <x v="0"/>
    <x v="5"/>
    <s v="Pierna"/>
    <s v="Pierna Pulpa Fina"/>
    <s v="1020665"/>
    <x v="187"/>
    <s v="Cerdo"/>
    <n v="14000"/>
    <n v="14000"/>
    <n v="5000"/>
    <n v="3.8532857142857102"/>
    <n v="3.8532857142857102"/>
    <n v="3.61780328"/>
  </r>
  <r>
    <x v="4"/>
    <x v="198"/>
    <s v="05.2022"/>
    <x v="0"/>
    <x v="5"/>
    <s v="Pierna"/>
    <s v="Pierna Pulpa Fina"/>
    <s v="1020990"/>
    <x v="188"/>
    <s v="Cerdo"/>
    <n v="10000"/>
    <n v="10000"/>
    <n v="5000"/>
    <n v="3.8532999999999999"/>
    <n v="3.8532999999999999"/>
    <n v="3.61780328"/>
  </r>
  <r>
    <x v="4"/>
    <x v="199"/>
    <s v="05.2022"/>
    <x v="0"/>
    <x v="5"/>
    <s v="Pierna"/>
    <s v="Pierna Pulpa Fina"/>
    <s v="1020991"/>
    <x v="189"/>
    <s v="Cerdo"/>
    <n v="24000"/>
    <n v="24000"/>
    <n v="6000"/>
    <n v="3.8533333333333299"/>
    <n v="3.8533333333333299"/>
    <n v="3.61780326666667"/>
  </r>
  <r>
    <x v="4"/>
    <x v="200"/>
    <s v="05.2022"/>
    <x v="0"/>
    <x v="5"/>
    <s v="Plancha"/>
    <s v="Plancha s/Cuero"/>
    <s v="1022987"/>
    <x v="190"/>
    <s v="Cerdo"/>
    <n v="24000"/>
    <n v="24000"/>
    <n v="24000"/>
    <n v="0"/>
    <n v="0"/>
    <n v="1.3146221499999999"/>
  </r>
  <r>
    <x v="4"/>
    <x v="201"/>
    <s v="05.2022"/>
    <x v="0"/>
    <x v="5"/>
    <s v="Prolijado"/>
    <s v="Prolijado Malaya"/>
    <s v="1020774"/>
    <x v="191"/>
    <s v="Cerdo"/>
    <n v="8000"/>
    <n v="8000"/>
    <n v="8000"/>
    <n v="6.0271249999999998"/>
    <n v="6.0271249999999998"/>
    <n v="5.5859919500000004"/>
  </r>
  <r>
    <x v="4"/>
    <x v="202"/>
    <s v="05.2022"/>
    <x v="0"/>
    <x v="5"/>
    <s v="Subprod"/>
    <s v="Subprod Tripa"/>
    <s v="1020810"/>
    <x v="192"/>
    <s v="Cerdo"/>
    <n v="2000"/>
    <n v="2000"/>
    <n v="2000"/>
    <n v="3.4529999999999998"/>
    <n v="3.4529999999999998"/>
    <n v="3.1546322999999998"/>
  </r>
  <r>
    <x v="4"/>
    <x v="203"/>
    <s v="05.2022"/>
    <x v="0"/>
    <x v="5"/>
    <s v="Subprod"/>
    <s v="Subprod Visceras"/>
    <s v="1021136"/>
    <x v="193"/>
    <s v="Cerdo"/>
    <n v="1000"/>
    <n v="2000"/>
    <n v="2000"/>
    <n v="2.6360000000000001"/>
    <n v="2.6355"/>
    <n v="2.40341965"/>
  </r>
  <r>
    <x v="4"/>
    <x v="204"/>
    <s v="05.2022"/>
    <x v="1"/>
    <x v="6"/>
    <s v="Ala"/>
    <s v="Ala Centro"/>
    <s v="1012161"/>
    <x v="194"/>
    <s v="Pollo"/>
    <n v="73292"/>
    <n v="85711"/>
    <n v="85711.263999999996"/>
    <n v="9.0428696174207293"/>
    <n v="9.0428533093768593"/>
    <n v="6.15630878690577"/>
  </r>
  <r>
    <x v="4"/>
    <x v="205"/>
    <s v="05.2022"/>
    <x v="1"/>
    <x v="6"/>
    <s v="Ala"/>
    <s v="Ala Centro"/>
    <s v="1012164"/>
    <x v="195"/>
    <s v="Pollo"/>
    <n v="39916"/>
    <n v="49170"/>
    <n v="49169.536"/>
    <n v="5.9334602665597798"/>
    <n v="5.93345535895872"/>
    <n v="6.0691193242091996"/>
  </r>
  <r>
    <x v="4"/>
    <x v="206"/>
    <s v="05.2022"/>
    <x v="1"/>
    <x v="6"/>
    <s v="Ala"/>
    <s v="Ala Trutro"/>
    <s v="1012157"/>
    <x v="196"/>
    <s v="Pollo"/>
    <n v="19958"/>
    <n v="20865"/>
    <n v="22679.648000000001"/>
    <n v="3.5539132177572901"/>
    <n v="3.55389408099688"/>
    <n v="4.2419961588469102"/>
  </r>
  <r>
    <x v="4"/>
    <x v="515"/>
    <s v="05.2022"/>
    <x v="1"/>
    <x v="6"/>
    <s v="Ala"/>
    <s v="Ala Trutro-Centro"/>
    <s v="1011105"/>
    <x v="461"/>
    <s v="Pollo"/>
    <n v="19958"/>
    <n v="19958"/>
    <n v="19972.14"/>
    <n v="0"/>
    <n v="0"/>
    <n v="3.07907046015099"/>
  </r>
  <r>
    <x v="4"/>
    <x v="207"/>
    <s v="05.2022"/>
    <x v="1"/>
    <x v="6"/>
    <s v="Ala"/>
    <s v="Ala Trutro-Centro"/>
    <s v="1012148"/>
    <x v="197"/>
    <s v="Pollo"/>
    <n v="89801"/>
    <n v="99301"/>
    <n v="99871.835000000006"/>
    <n v="3.8609369606129098"/>
    <n v="3.8609379563146402"/>
    <n v="3.7607701150179098"/>
  </r>
  <r>
    <x v="4"/>
    <x v="208"/>
    <s v="05.2022"/>
    <x v="1"/>
    <x v="6"/>
    <s v="Ala"/>
    <s v="Ala Trutro-Centro"/>
    <s v="1012159"/>
    <x v="198"/>
    <s v="Pollo"/>
    <n v="309349"/>
    <n v="295744"/>
    <n v="294837.78200000001"/>
    <n v="3.72184167396694"/>
    <n v="3.7218438920147201"/>
    <n v="3.48669021156861"/>
  </r>
  <r>
    <x v="4"/>
    <x v="209"/>
    <s v="05.2022"/>
    <x v="1"/>
    <x v="6"/>
    <s v="Ala"/>
    <s v="Ala Trutro-Centro"/>
    <s v="1012165"/>
    <x v="199"/>
    <s v="Pollo"/>
    <n v="818022"/>
    <n v="798022"/>
    <n v="814202.36"/>
    <n v="3.7349533386632601"/>
    <n v="3.73495342233673"/>
    <n v="3.3545699556802999"/>
  </r>
  <r>
    <x v="4"/>
    <x v="210"/>
    <s v="05.2022"/>
    <x v="1"/>
    <x v="6"/>
    <s v="Ala"/>
    <s v="Ala Trutro-Centro"/>
    <s v="1012401"/>
    <x v="200"/>
    <s v="Pollo"/>
    <n v="43958"/>
    <m/>
    <m/>
    <n v="4.1486873834114402"/>
    <m/>
    <m/>
  </r>
  <r>
    <x v="4"/>
    <x v="211"/>
    <s v="05.2022"/>
    <x v="1"/>
    <x v="6"/>
    <s v="Ala"/>
    <s v="Ala Trutro-Centro"/>
    <s v="1012483"/>
    <x v="201"/>
    <s v="Pollo"/>
    <n v="269433"/>
    <n v="255849"/>
    <n v="257662.62400000001"/>
    <n v="4.1243426009434598"/>
    <n v="4.1243428741171604"/>
    <n v="3.6135906354815401"/>
  </r>
  <r>
    <x v="4"/>
    <x v="212"/>
    <s v="05.2022"/>
    <x v="1"/>
    <x v="6"/>
    <s v="Ala"/>
    <s v="Ala Centro Punta"/>
    <s v="1030239"/>
    <x v="202"/>
    <s v="Pavo"/>
    <n v="24000"/>
    <n v="24000"/>
    <n v="23995.017"/>
    <n v="2.4996666666666698"/>
    <n v="2.4997083333333299"/>
    <n v="2.0772212789013702"/>
  </r>
  <r>
    <x v="4"/>
    <x v="213"/>
    <s v="05.2022"/>
    <x v="1"/>
    <x v="6"/>
    <s v="Chuleta"/>
    <s v="Chuleta Huesos"/>
    <s v="1020828"/>
    <x v="13"/>
    <s v="Cerdo"/>
    <n v="64000"/>
    <n v="64000"/>
    <n v="63999.01"/>
    <n v="7.770359375"/>
    <n v="7.770359375"/>
    <n v="7.8343846912631898"/>
  </r>
  <r>
    <x v="4"/>
    <x v="214"/>
    <s v="05.2022"/>
    <x v="1"/>
    <x v="6"/>
    <s v="Chuleta"/>
    <s v="Chuleta Huesos"/>
    <s v="1022883"/>
    <x v="203"/>
    <s v="Cerdo"/>
    <n v="23587"/>
    <n v="23587"/>
    <n v="24000"/>
    <n v="7.0452791792088902"/>
    <n v="7.0452791792088902"/>
    <n v="7.0238334125000002"/>
  </r>
  <r>
    <x v="4"/>
    <x v="215"/>
    <s v="05.2022"/>
    <x v="1"/>
    <x v="6"/>
    <s v="Empanizado"/>
    <s v="Empanizados Croqueta"/>
    <s v="1100573"/>
    <x v="204"/>
    <s v="Elaborado"/>
    <m/>
    <m/>
    <n v="6705.75"/>
    <m/>
    <m/>
    <n v="2.7931453603250902"/>
  </r>
  <r>
    <x v="4"/>
    <x v="216"/>
    <s v="05.2022"/>
    <x v="1"/>
    <x v="6"/>
    <s v="Empanizado"/>
    <s v="Empanizados Croqueta"/>
    <s v="1100602"/>
    <x v="205"/>
    <s v="Elaborado"/>
    <m/>
    <m/>
    <n v="5740.56"/>
    <m/>
    <m/>
    <n v="6.3082012556266296"/>
  </r>
  <r>
    <x v="4"/>
    <x v="217"/>
    <s v="05.2022"/>
    <x v="1"/>
    <x v="6"/>
    <s v="Empanizado"/>
    <s v="Empanizados Nuggets"/>
    <s v="1100570"/>
    <x v="206"/>
    <s v="Elaborado"/>
    <m/>
    <m/>
    <n v="5532.4620000000004"/>
    <m/>
    <m/>
    <n v="2.5047255995612798"/>
  </r>
  <r>
    <x v="4"/>
    <x v="218"/>
    <s v="05.2022"/>
    <x v="1"/>
    <x v="6"/>
    <s v="Empanizado"/>
    <s v="Empanizados Nuggets"/>
    <s v="1100572"/>
    <x v="207"/>
    <s v="Elaborado"/>
    <m/>
    <m/>
    <n v="7348.19"/>
    <m/>
    <m/>
    <n v="2.6705569126546802"/>
  </r>
  <r>
    <x v="4"/>
    <x v="219"/>
    <s v="05.2022"/>
    <x v="1"/>
    <x v="6"/>
    <s v="Empanizado"/>
    <s v="Empanizados Nuggets"/>
    <s v="1100574"/>
    <x v="208"/>
    <s v="Elaborado"/>
    <m/>
    <m/>
    <n v="20817.944"/>
    <m/>
    <m/>
    <n v="2.6932430407152599"/>
  </r>
  <r>
    <x v="4"/>
    <x v="220"/>
    <s v="05.2022"/>
    <x v="1"/>
    <x v="6"/>
    <s v="Filete"/>
    <s v="Filete"/>
    <s v="1012147"/>
    <x v="209"/>
    <s v="Pollo"/>
    <n v="169643"/>
    <n v="179704"/>
    <n v="178592.158"/>
    <n v="6.3819432573109403"/>
    <n v="6.3819447535947997"/>
    <n v="6.3208408786907597"/>
  </r>
  <r>
    <x v="4"/>
    <x v="221"/>
    <s v="05.2022"/>
    <x v="1"/>
    <x v="6"/>
    <s v="Filete"/>
    <s v="Filete"/>
    <s v="1012158"/>
    <x v="210"/>
    <s v="Pollo"/>
    <n v="79832"/>
    <n v="110802"/>
    <n v="115847.58900000001"/>
    <n v="6.3087107926646002"/>
    <n v="6.3087218642262801"/>
    <n v="6.19357194390986"/>
  </r>
  <r>
    <x v="4"/>
    <x v="222"/>
    <s v="05.2022"/>
    <x v="1"/>
    <x v="6"/>
    <s v="Filete"/>
    <s v="Filete"/>
    <s v="1012163"/>
    <x v="211"/>
    <s v="Pollo"/>
    <n v="49895"/>
    <n v="80558"/>
    <n v="80558.467000000004"/>
    <n v="6.1836456558773403"/>
    <n v="6.1836440825243901"/>
    <n v="6.1252478401804797"/>
  </r>
  <r>
    <x v="4"/>
    <x v="447"/>
    <s v="05.2022"/>
    <x v="1"/>
    <x v="6"/>
    <s v="Filete"/>
    <s v="Filete"/>
    <s v="1012400"/>
    <x v="403"/>
    <s v="Pollo"/>
    <n v="19958"/>
    <n v="0"/>
    <m/>
    <n v="6.4635233991381904"/>
    <n v="0"/>
    <m/>
  </r>
  <r>
    <x v="4"/>
    <x v="223"/>
    <s v="05.2022"/>
    <x v="1"/>
    <x v="6"/>
    <s v="Filete"/>
    <s v="Filete"/>
    <s v="1012518"/>
    <x v="212"/>
    <s v="Pollo"/>
    <n v="114000"/>
    <n v="108864"/>
    <n v="108864"/>
    <n v="5.77777192982456"/>
    <n v="5.7777685920047004"/>
    <n v="5.7732488710684899"/>
  </r>
  <r>
    <x v="4"/>
    <x v="401"/>
    <s v="05.2022"/>
    <x v="1"/>
    <x v="6"/>
    <s v="Filete"/>
    <s v="Filete c/Cabeza"/>
    <s v="1021398"/>
    <x v="25"/>
    <s v="Cerdo"/>
    <n v="24000"/>
    <n v="24000"/>
    <n v="24648.188999999998"/>
    <n v="4.1100000000000003"/>
    <n v="4.1100000000000003"/>
    <n v="3.8581279176332202"/>
  </r>
  <r>
    <x v="4"/>
    <x v="224"/>
    <s v="05.2022"/>
    <x v="1"/>
    <x v="6"/>
    <s v="Huesos"/>
    <s v="Huesos Cuarto Centra"/>
    <s v="1020822"/>
    <x v="213"/>
    <s v="Cerdo"/>
    <n v="24034"/>
    <n v="24034"/>
    <n v="23995.017"/>
    <n v="2.3346925189315102"/>
    <n v="2.3346925189315102"/>
    <n v="2.6575902363394901"/>
  </r>
  <r>
    <x v="4"/>
    <x v="448"/>
    <s v="05.2022"/>
    <x v="1"/>
    <x v="6"/>
    <s v="Huesos"/>
    <s v="Huesos Cuarto Centra"/>
    <s v="1020878"/>
    <x v="404"/>
    <s v="Cerdo"/>
    <n v="67041"/>
    <n v="67041"/>
    <n v="24001.9"/>
    <n v="2.3935502155397401"/>
    <n v="2.3935502155397401"/>
    <n v="2.1805732046213002"/>
  </r>
  <r>
    <x v="4"/>
    <x v="225"/>
    <s v="05.2022"/>
    <x v="1"/>
    <x v="6"/>
    <s v="Menudencias"/>
    <s v="Menudencias Contre"/>
    <s v="1012532"/>
    <x v="214"/>
    <s v="Pollo"/>
    <n v="4807"/>
    <n v="4807"/>
    <n v="4808.16"/>
    <n v="1.28271271063033"/>
    <n v="1.28271271063033"/>
    <n v="1.2103835354896699"/>
  </r>
  <r>
    <x v="4"/>
    <x v="226"/>
    <s v="05.2022"/>
    <x v="1"/>
    <x v="6"/>
    <s v="Menudencias"/>
    <s v="Menudencias Pana"/>
    <s v="1012601"/>
    <x v="215"/>
    <s v="Pollo"/>
    <n v="173601"/>
    <n v="173601"/>
    <n v="173599.62400000001"/>
    <n v="0.67571615370879201"/>
    <n v="0.67571615370879201"/>
    <n v="0.634009313868099"/>
  </r>
  <r>
    <x v="4"/>
    <x v="227"/>
    <s v="05.2022"/>
    <x v="1"/>
    <x v="6"/>
    <s v="Menudencias"/>
    <s v="Menudencias Cogote"/>
    <s v="1030735"/>
    <x v="216"/>
    <s v="Pavo"/>
    <n v="24000"/>
    <n v="0"/>
    <n v="19050.864000000001"/>
    <n v="0"/>
    <n v="0"/>
    <n v="1.5660808297198501"/>
  </r>
  <r>
    <x v="4"/>
    <x v="516"/>
    <s v="05.2022"/>
    <x v="1"/>
    <x v="6"/>
    <s v="Menudencias"/>
    <s v="Menudencias Corazón"/>
    <s v="1030555"/>
    <x v="462"/>
    <s v="Pavo"/>
    <n v="8807"/>
    <n v="8807"/>
    <n v="8805.8449999999993"/>
    <n v="1.49165436584535"/>
    <n v="1.49165436584535"/>
    <n v="1.15846733618409"/>
  </r>
  <r>
    <x v="4"/>
    <x v="403"/>
    <s v="05.2022"/>
    <x v="1"/>
    <x v="6"/>
    <s v="Menudencias"/>
    <s v="Menudencias Hígado"/>
    <s v="1030745"/>
    <x v="370"/>
    <s v="Pavo"/>
    <n v="12430"/>
    <n v="0"/>
    <n v="1105.857"/>
    <n v="0.94038616251005602"/>
    <n v="0"/>
    <n v="1.64093874705319"/>
  </r>
  <r>
    <x v="4"/>
    <x v="477"/>
    <s v="05.2022"/>
    <x v="1"/>
    <x v="6"/>
    <s v="Muestra"/>
    <s v="Muestra"/>
    <s v="1023175"/>
    <x v="431"/>
    <s v="Cerdo"/>
    <m/>
    <m/>
    <n v="79.56"/>
    <m/>
    <m/>
    <n v="2.2046254399195599"/>
  </r>
  <r>
    <x v="4"/>
    <x v="228"/>
    <s v="05.2022"/>
    <x v="1"/>
    <x v="6"/>
    <s v="Panceta"/>
    <s v="Panceta s/Cuero"/>
    <s v="1021538"/>
    <x v="217"/>
    <s v="Cerdo"/>
    <n v="216159"/>
    <n v="216159"/>
    <n v="216106.307"/>
    <n v="6.5081167103844901"/>
    <n v="6.5081167103844901"/>
    <n v="6.34440398863509"/>
  </r>
  <r>
    <x v="4"/>
    <x v="229"/>
    <s v="05.2022"/>
    <x v="1"/>
    <x v="6"/>
    <s v="Panceta"/>
    <s v="Panceta s/Cuero"/>
    <s v="1021539"/>
    <x v="218"/>
    <s v="Cerdo"/>
    <n v="0"/>
    <n v="0"/>
    <n v="7459.7740000000003"/>
    <n v="0"/>
    <n v="0"/>
    <n v="6.3784466928890904"/>
  </r>
  <r>
    <x v="4"/>
    <x v="231"/>
    <s v="05.2022"/>
    <x v="1"/>
    <x v="6"/>
    <s v="Pech"/>
    <s v="Pech Entera"/>
    <s v="1030360"/>
    <x v="220"/>
    <s v="Pavo"/>
    <n v="4775"/>
    <n v="4775"/>
    <n v="7701.9920000000002"/>
    <n v="8.9600000000000009"/>
    <n v="8.9600000000000009"/>
    <n v="5.7455986840806901"/>
  </r>
  <r>
    <x v="4"/>
    <x v="478"/>
    <s v="05.2022"/>
    <x v="1"/>
    <x v="6"/>
    <s v="Pech"/>
    <s v="Pech Entera"/>
    <s v="1030366"/>
    <x v="432"/>
    <s v="Pavo"/>
    <n v="2520"/>
    <n v="2520"/>
    <n v="1307.952"/>
    <n v="9.3341269841269803"/>
    <n v="9.3341269841269803"/>
    <n v="5.9659773447343598"/>
  </r>
  <r>
    <x v="4"/>
    <x v="232"/>
    <s v="05.2022"/>
    <x v="1"/>
    <x v="6"/>
    <s v="Pech"/>
    <s v="Pech Entera"/>
    <s v="1030376"/>
    <x v="221"/>
    <s v="Pavo"/>
    <n v="1260"/>
    <n v="1260"/>
    <n v="2640.2620000000002"/>
    <n v="9.3301587301587308"/>
    <n v="9.3301587301587308"/>
    <n v="5.9659748918857298"/>
  </r>
  <r>
    <x v="4"/>
    <x v="234"/>
    <s v="05.2022"/>
    <x v="1"/>
    <x v="6"/>
    <s v="Pech"/>
    <s v="Pech Entera"/>
    <s v="1030784"/>
    <x v="223"/>
    <s v="Pavo"/>
    <n v="5289"/>
    <n v="5289"/>
    <n v="5288.4309999999996"/>
    <n v="8.9591605218377808"/>
    <n v="8.9591605218377808"/>
    <n v="5.7455974938502603"/>
  </r>
  <r>
    <x v="4"/>
    <x v="235"/>
    <s v="05.2022"/>
    <x v="1"/>
    <x v="6"/>
    <s v="Pech"/>
    <s v="Pech Entera"/>
    <s v="1030785"/>
    <x v="224"/>
    <s v="Pavo"/>
    <n v="1178"/>
    <n v="1178"/>
    <m/>
    <n v="8.9592529711375199"/>
    <n v="8.9592529711375199"/>
    <m/>
  </r>
  <r>
    <x v="4"/>
    <x v="236"/>
    <s v="05.2022"/>
    <x v="1"/>
    <x v="6"/>
    <s v="Pech Desh"/>
    <s v="Pech Desh c/Piel"/>
    <s v="1030424"/>
    <x v="225"/>
    <s v="Pavo"/>
    <n v="72000"/>
    <n v="62000"/>
    <n v="71985.051000000007"/>
    <n v="8.4647638888888892"/>
    <n v="8.4647580645161309"/>
    <n v="12.0385256600013"/>
  </r>
  <r>
    <x v="4"/>
    <x v="237"/>
    <s v="05.2022"/>
    <x v="1"/>
    <x v="6"/>
    <s v="Pech Desh"/>
    <s v="Pech Desh Filete"/>
    <s v="1030505"/>
    <x v="226"/>
    <s v="Pavo"/>
    <n v="12000"/>
    <n v="12000"/>
    <n v="11793.392"/>
    <n v="5.5376666666666701"/>
    <n v="5.5376666666666701"/>
    <n v="5.2105818834818702"/>
  </r>
  <r>
    <x v="4"/>
    <x v="238"/>
    <s v="05.2022"/>
    <x v="1"/>
    <x v="6"/>
    <s v="Pech Desh"/>
    <s v="Pech Desh Filete"/>
    <s v="1030773"/>
    <x v="227"/>
    <s v="Pavo"/>
    <n v="24000"/>
    <n v="36000"/>
    <n v="30799.365000000002"/>
    <n v="5.72"/>
    <n v="5.7199166666666699"/>
    <n v="6.9551674263414203"/>
  </r>
  <r>
    <x v="4"/>
    <x v="239"/>
    <s v="05.2022"/>
    <x v="1"/>
    <x v="6"/>
    <s v="Pech Desh"/>
    <s v="Pech Desh s/Piel"/>
    <s v="1030379"/>
    <x v="228"/>
    <s v="Pavo"/>
    <n v="576000"/>
    <n v="600000"/>
    <n v="599875.42500000005"/>
    <n v="10.8790711805556"/>
    <n v="10.8790816666667"/>
    <n v="12.702842419324"/>
  </r>
  <r>
    <x v="4"/>
    <x v="240"/>
    <s v="05.2022"/>
    <x v="1"/>
    <x v="6"/>
    <s v="Pech Desh"/>
    <s v="Pech Desh s/Piel"/>
    <s v="1030452"/>
    <x v="229"/>
    <s v="Pavo"/>
    <n v="24000"/>
    <n v="24000"/>
    <n v="23586.784"/>
    <n v="10.436291666666699"/>
    <n v="10.436291666666699"/>
    <n v="6.9909535907905003"/>
  </r>
  <r>
    <x v="4"/>
    <x v="243"/>
    <s v="05.2022"/>
    <x v="1"/>
    <x v="6"/>
    <s v="Pechuga Desh"/>
    <s v="Pechuga Desh s/Piel"/>
    <s v="1010885"/>
    <x v="232"/>
    <s v="Pollo"/>
    <n v="18898"/>
    <n v="19783"/>
    <n v="23048.899000000001"/>
    <n v="7.0812255265107398"/>
    <n v="7.0811808118081201"/>
    <n v="7.0623557854108299"/>
  </r>
  <r>
    <x v="4"/>
    <x v="245"/>
    <s v="05.2022"/>
    <x v="1"/>
    <x v="6"/>
    <s v="Pechuga Desh"/>
    <s v="Pechuga Desh s/Piel"/>
    <s v="1010888"/>
    <x v="234"/>
    <s v="Pollo"/>
    <n v="11267"/>
    <n v="12565"/>
    <n v="12564.745999999999"/>
    <n v="0"/>
    <n v="0"/>
    <n v="6.7477952678072404"/>
  </r>
  <r>
    <x v="4"/>
    <x v="246"/>
    <s v="05.2022"/>
    <x v="1"/>
    <x v="6"/>
    <s v="Pechuga Desh"/>
    <s v="Pechuga Desh s/Piel"/>
    <s v="1011250"/>
    <x v="235"/>
    <s v="Pollo"/>
    <n v="32601"/>
    <n v="37990"/>
    <n v="35924.923999999999"/>
    <n v="5.6674948621207903"/>
    <n v="5.6675177678336404"/>
    <n v="6.6264261268861704"/>
  </r>
  <r>
    <x v="4"/>
    <x v="247"/>
    <s v="05.2022"/>
    <x v="1"/>
    <x v="6"/>
    <s v="Pechuga Desh"/>
    <s v="Pechuga Desh s/Piel"/>
    <s v="1011701"/>
    <x v="236"/>
    <s v="Pollo"/>
    <n v="157439"/>
    <n v="163293"/>
    <n v="163293.12"/>
    <n v="4.7306004230209799"/>
    <n v="4.7306008218356004"/>
    <n v="6.0904473066593399"/>
  </r>
  <r>
    <x v="4"/>
    <x v="248"/>
    <s v="05.2022"/>
    <x v="1"/>
    <x v="6"/>
    <s v="Pechuga Desh"/>
    <s v="Pechuga Desh s/Piel"/>
    <s v="1012038"/>
    <x v="237"/>
    <s v="Pollo"/>
    <n v="2642"/>
    <n v="12420"/>
    <n v="13236.034"/>
    <n v="0"/>
    <n v="0"/>
    <n v="6.7010432581239998"/>
  </r>
  <r>
    <x v="4"/>
    <x v="250"/>
    <s v="05.2022"/>
    <x v="1"/>
    <x v="6"/>
    <s v="Pechuga Desh"/>
    <s v="Pechuga Desh s/Piel"/>
    <s v="1012108"/>
    <x v="239"/>
    <s v="Pollo"/>
    <n v="225690"/>
    <n v="225527"/>
    <n v="225708.435"/>
    <n v="0"/>
    <n v="7.3226930700093602"/>
    <n v="7.3179760375371004"/>
  </r>
  <r>
    <x v="4"/>
    <x v="251"/>
    <s v="05.2022"/>
    <x v="1"/>
    <x v="6"/>
    <s v="Pechuga Desh"/>
    <s v="Pechuga Desh s/Piel"/>
    <s v="1012109"/>
    <x v="240"/>
    <s v="Pollo"/>
    <n v="353194"/>
    <n v="353194"/>
    <n v="353621.73"/>
    <n v="0"/>
    <n v="7.3226781881911904"/>
    <n v="7.27739088262478"/>
  </r>
  <r>
    <x v="4"/>
    <x v="252"/>
    <s v="05.2022"/>
    <x v="1"/>
    <x v="6"/>
    <s v="Pechuga Desh"/>
    <s v="Pechuga Desh s/Piel"/>
    <s v="1012110"/>
    <x v="241"/>
    <s v="Pollo"/>
    <n v="107138"/>
    <n v="106776"/>
    <n v="106775.909"/>
    <n v="0"/>
    <n v="7.3227036038061"/>
    <n v="7.46498687733017"/>
  </r>
  <r>
    <x v="4"/>
    <x v="253"/>
    <s v="05.2022"/>
    <x v="1"/>
    <x v="6"/>
    <s v="Pechuga Desh"/>
    <s v="Pechuga Desh s/Piel"/>
    <s v="1012111"/>
    <x v="242"/>
    <s v="Pollo"/>
    <n v="148938"/>
    <n v="138709"/>
    <n v="139888.12400000001"/>
    <n v="0"/>
    <n v="7.3226899480206802"/>
    <n v="7.34594807276134"/>
  </r>
  <r>
    <x v="4"/>
    <x v="254"/>
    <s v="05.2022"/>
    <x v="1"/>
    <x v="6"/>
    <s v="Pechuga Desh"/>
    <s v="Pechuga Desh s/Piel"/>
    <s v="1012112"/>
    <x v="243"/>
    <s v="Pollo"/>
    <n v="22189"/>
    <n v="21954"/>
    <n v="20139.485000000001"/>
    <n v="0"/>
    <n v="7.23512799489842"/>
    <n v="6.2711800525187202"/>
  </r>
  <r>
    <x v="4"/>
    <x v="480"/>
    <s v="05.2022"/>
    <x v="1"/>
    <x v="6"/>
    <s v="Pechuga Desh"/>
    <s v="Pechuga Desh s/Piel"/>
    <s v="1012115"/>
    <x v="434"/>
    <s v="Pollo"/>
    <n v="19958"/>
    <n v="19958"/>
    <n v="20502.417000000001"/>
    <n v="7.5415873334001402"/>
    <n v="7.5415873334001402"/>
    <n v="7.3526651808906198"/>
  </r>
  <r>
    <x v="4"/>
    <x v="255"/>
    <s v="05.2022"/>
    <x v="1"/>
    <x v="6"/>
    <s v="Pechuga Desh"/>
    <s v="Pechuga Desh s/Piel"/>
    <s v="1012145"/>
    <x v="244"/>
    <s v="Pollo"/>
    <n v="99791"/>
    <n v="219718"/>
    <n v="219474.921"/>
    <n v="6.3819482718882501"/>
    <n v="6.3819395770942799"/>
    <n v="6.5281433093669996"/>
  </r>
  <r>
    <x v="4"/>
    <x v="256"/>
    <s v="05.2022"/>
    <x v="1"/>
    <x v="6"/>
    <s v="Pechuga Desh"/>
    <s v="Pechuga Desh s/Piel"/>
    <s v="1012160"/>
    <x v="245"/>
    <s v="Pollo"/>
    <n v="59875"/>
    <n v="47174"/>
    <n v="47173.728000000003"/>
    <n v="6.1433653444676404"/>
    <n v="6.1433628693772002"/>
    <n v="5.2256787252430001"/>
  </r>
  <r>
    <x v="4"/>
    <x v="257"/>
    <s v="05.2022"/>
    <x v="1"/>
    <x v="6"/>
    <s v="Pechuga Desh"/>
    <s v="Pechuga Desh s/Piel"/>
    <s v="1012167"/>
    <x v="246"/>
    <s v="Pollo"/>
    <n v="543521"/>
    <n v="545769"/>
    <n v="545769.05599999998"/>
    <n v="5.8402564022365304"/>
    <n v="5.8402565920746703"/>
    <n v="6.2336045777941598"/>
  </r>
  <r>
    <x v="4"/>
    <x v="450"/>
    <s v="05.2022"/>
    <x v="1"/>
    <x v="6"/>
    <s v="Pechuga Desh"/>
    <s v="Pechuga Desh s/Piel"/>
    <s v="1012399"/>
    <x v="406"/>
    <s v="Pollo"/>
    <n v="18144"/>
    <m/>
    <m/>
    <n v="6.6839726631393299"/>
    <m/>
    <m/>
  </r>
  <r>
    <x v="4"/>
    <x v="258"/>
    <s v="05.2022"/>
    <x v="1"/>
    <x v="6"/>
    <s v="Pechuga Desh"/>
    <s v="Pechuga Desh s/Piel"/>
    <s v="1012519"/>
    <x v="238"/>
    <s v="Pollo"/>
    <n v="6105"/>
    <n v="8257"/>
    <n v="6441.0320000000002"/>
    <n v="7.2493038493038497"/>
    <n v="7.2492430664890399"/>
    <n v="6.2140536640712201"/>
  </r>
  <r>
    <x v="4"/>
    <x v="259"/>
    <s v="05.2022"/>
    <x v="1"/>
    <x v="6"/>
    <s v="Pechuga Desh"/>
    <s v="Pechuga Desh s/Piel"/>
    <s v="1012520"/>
    <x v="239"/>
    <s v="Pollo"/>
    <n v="60240"/>
    <n v="65409"/>
    <n v="65408.608999999997"/>
    <n v="7.3226925630810102"/>
    <n v="7.3226925958201496"/>
    <n v="7.1620496240792999"/>
  </r>
  <r>
    <x v="4"/>
    <x v="260"/>
    <s v="05.2022"/>
    <x v="1"/>
    <x v="6"/>
    <s v="Pechuga Desh"/>
    <s v="Pechuga Desh s/Piel"/>
    <s v="1012521"/>
    <x v="240"/>
    <s v="Pollo"/>
    <n v="150152"/>
    <n v="151072"/>
    <n v="151228.16800000001"/>
    <n v="7.3226730246683402"/>
    <n v="7.3226739567888197"/>
    <n v="7.2440936704331396"/>
  </r>
  <r>
    <x v="4"/>
    <x v="261"/>
    <s v="05.2022"/>
    <x v="1"/>
    <x v="6"/>
    <s v="Pechuga Desh"/>
    <s v="Pechuga Desh s/Piel"/>
    <s v="1012522"/>
    <x v="241"/>
    <s v="Pollo"/>
    <n v="107705"/>
    <n v="107321"/>
    <n v="108409.10799999999"/>
    <n v="7.3226869690357903"/>
    <n v="7.3226954650068503"/>
    <n v="7.1310882126250901"/>
  </r>
  <r>
    <x v="4"/>
    <x v="262"/>
    <s v="05.2022"/>
    <x v="1"/>
    <x v="6"/>
    <s v="Pechuga Desh"/>
    <s v="Pechuga Desh s/Piel"/>
    <s v="1012523"/>
    <x v="242"/>
    <s v="Pollo"/>
    <n v="87217"/>
    <n v="95980"/>
    <n v="92986.501000000004"/>
    <n v="7.3227123152596398"/>
    <n v="7.3227130652219197"/>
    <n v="7.3491899818878004"/>
  </r>
  <r>
    <x v="4"/>
    <x v="263"/>
    <s v="05.2022"/>
    <x v="1"/>
    <x v="6"/>
    <s v="Pechuga Desh"/>
    <s v="Pechuga Desh s/Piel"/>
    <s v="1012524"/>
    <x v="243"/>
    <s v="Pollo"/>
    <n v="34571"/>
    <n v="34927"/>
    <n v="34926.584000000003"/>
    <n v="7.23522605652136"/>
    <n v="7.2352334869871404"/>
    <n v="6.8190854851422102"/>
  </r>
  <r>
    <x v="4"/>
    <x v="264"/>
    <s v="05.2022"/>
    <x v="1"/>
    <x v="6"/>
    <s v="Pechuga Desh"/>
    <s v="Pechuga Desh s/Piel"/>
    <s v="1012694"/>
    <x v="247"/>
    <s v="Pollo"/>
    <n v="54432"/>
    <n v="59832"/>
    <n v="19958.047999999999"/>
    <n v="7.5414278365667302"/>
    <n v="7.5414326781655303"/>
    <n v="7.5981486065170296"/>
  </r>
  <r>
    <x v="4"/>
    <x v="265"/>
    <s v="05.2022"/>
    <x v="1"/>
    <x v="6"/>
    <s v="Pierna"/>
    <s v="Pierna Pulpa Fina"/>
    <s v="1023273"/>
    <x v="248"/>
    <s v="Cerdo"/>
    <n v="22260"/>
    <n v="22260"/>
    <n v="22425.736000000001"/>
    <n v="4.1148247978436698"/>
    <n v="4.1148247978436698"/>
    <n v="3.8940946954873601"/>
  </r>
  <r>
    <x v="4"/>
    <x v="266"/>
    <s v="05.2022"/>
    <x v="1"/>
    <x v="6"/>
    <s v="Pierna"/>
    <s v="Pierna Pulpa Fina"/>
    <s v="1023274"/>
    <x v="249"/>
    <s v="Cerdo"/>
    <n v="12284"/>
    <n v="12284"/>
    <n v="12700.575999999999"/>
    <n v="4.11494627157278"/>
    <n v="4.11494627157278"/>
    <n v="3.8940093504420599"/>
  </r>
  <r>
    <x v="4"/>
    <x v="482"/>
    <s v="05.2022"/>
    <x v="1"/>
    <x v="6"/>
    <s v="Pierna"/>
    <s v="Pierna Pulpa Fina"/>
    <s v="1023276"/>
    <x v="436"/>
    <s v="Cerdo"/>
    <n v="1102"/>
    <n v="1102"/>
    <m/>
    <n v="4.1134301270417399"/>
    <n v="4.1134301270417399"/>
    <m/>
  </r>
  <r>
    <x v="4"/>
    <x v="267"/>
    <s v="05.2022"/>
    <x v="1"/>
    <x v="6"/>
    <s v="Prolijado"/>
    <s v="Prolijado Malaya"/>
    <s v="1022619"/>
    <x v="250"/>
    <s v="Cerdo"/>
    <n v="5957"/>
    <n v="5957"/>
    <n v="5955.6549999999997"/>
    <n v="7.2882323317105904"/>
    <n v="7.2882323317105904"/>
    <n v="7.1248613460652104"/>
  </r>
  <r>
    <x v="4"/>
    <x v="268"/>
    <s v="05.2022"/>
    <x v="1"/>
    <x v="6"/>
    <s v="Recortes"/>
    <s v="Recortes Estándar"/>
    <s v="1030370"/>
    <x v="251"/>
    <s v="Pavo"/>
    <n v="12000"/>
    <n v="12000"/>
    <n v="11793.392"/>
    <n v="4.5280833333333304"/>
    <n v="4.5280833333333304"/>
    <n v="4.3862593730455197"/>
  </r>
  <r>
    <x v="4"/>
    <x v="269"/>
    <s v="05.2022"/>
    <x v="1"/>
    <x v="6"/>
    <s v="Subprod"/>
    <s v="Subprod Visceras"/>
    <s v="1023190"/>
    <x v="252"/>
    <s v="Cerdo"/>
    <n v="269584"/>
    <n v="269584"/>
    <n v="269576.49800000002"/>
    <n v="0.69303074366431205"/>
    <n v="0.69303074366431205"/>
    <n v="0.58287458612211795"/>
  </r>
  <r>
    <x v="4"/>
    <x v="270"/>
    <s v="05.2022"/>
    <x v="1"/>
    <x v="7"/>
    <s v="Filete"/>
    <s v="Filete c/Cabeza"/>
    <s v="1020853"/>
    <x v="25"/>
    <s v="Cerdo"/>
    <n v="168000"/>
    <n v="168000"/>
    <n v="160000"/>
    <n v="4.1100000000000003"/>
    <n v="4.1100000000000003"/>
    <n v="3.980532566875"/>
  </r>
  <r>
    <x v="4"/>
    <x v="483"/>
    <s v="05.2022"/>
    <x v="1"/>
    <x v="7"/>
    <s v="Lomo"/>
    <s v="Lomo Centro"/>
    <s v="1022858"/>
    <x v="254"/>
    <s v="Cerdo"/>
    <n v="96000"/>
    <n v="96000"/>
    <n v="87200"/>
    <n v="3.3270312500000001"/>
    <n v="3.3270312500000001"/>
    <n v="3.0045950470183498"/>
  </r>
  <r>
    <x v="4"/>
    <x v="273"/>
    <s v="05.2022"/>
    <x v="1"/>
    <x v="7"/>
    <s v="Menudencias"/>
    <s v="Menudencias Corazón"/>
    <s v="1012724"/>
    <x v="255"/>
    <s v="Pollo"/>
    <n v="1463"/>
    <n v="8011"/>
    <n v="8011"/>
    <n v="1.23034859876965E-2"/>
    <n v="0.949943827237548"/>
    <n v="0.85940832605167905"/>
  </r>
  <r>
    <x v="4"/>
    <x v="274"/>
    <s v="05.2022"/>
    <x v="1"/>
    <x v="7"/>
    <s v="Menudencias"/>
    <s v="Menudencias Corazón"/>
    <s v="1012730"/>
    <x v="256"/>
    <s v="Pollo"/>
    <n v="1639"/>
    <n v="1639"/>
    <n v="8011"/>
    <n v="1.2202562538133E-2"/>
    <n v="1.2202562538133E-2"/>
    <n v="0.85940832605167905"/>
  </r>
  <r>
    <x v="4"/>
    <x v="405"/>
    <s v="05.2022"/>
    <x v="1"/>
    <x v="7"/>
    <s v="Menudencias"/>
    <s v="Menudencias Corazón"/>
    <s v="1012745"/>
    <x v="372"/>
    <s v="Pollo"/>
    <n v="16297"/>
    <n v="21603"/>
    <n v="29614"/>
    <n v="0.59998772780266296"/>
    <n v="0.60000925797342997"/>
    <n v="0.50715785776997402"/>
  </r>
  <r>
    <x v="4"/>
    <x v="517"/>
    <s v="05.2022"/>
    <x v="1"/>
    <x v="7"/>
    <s v="Menudencias"/>
    <s v="Menudencias Pana"/>
    <s v="1012773"/>
    <x v="215"/>
    <s v="Pollo"/>
    <m/>
    <n v="21600"/>
    <n v="21604.74"/>
    <m/>
    <n v="0.45"/>
    <n v="0.49352751757253299"/>
  </r>
  <r>
    <x v="4"/>
    <x v="4"/>
    <s v="05.2022"/>
    <x v="1"/>
    <x v="7"/>
    <s v="Menudencias"/>
    <s v="Menudencias Cogote"/>
    <s v="1030635"/>
    <x v="4"/>
    <s v="Pavo"/>
    <m/>
    <m/>
    <n v="11000"/>
    <m/>
    <m/>
    <n v="0.75833333636363598"/>
  </r>
  <r>
    <x v="4"/>
    <x v="463"/>
    <s v="05.2022"/>
    <x v="1"/>
    <x v="7"/>
    <s v="Menudencias"/>
    <s v="Menudencias Contre"/>
    <s v="1030498"/>
    <x v="419"/>
    <s v="Pavo"/>
    <m/>
    <m/>
    <n v="1600"/>
    <m/>
    <m/>
    <n v="0.7"/>
  </r>
  <r>
    <x v="4"/>
    <x v="275"/>
    <s v="05.2022"/>
    <x v="1"/>
    <x v="7"/>
    <s v="Menudencias"/>
    <s v="Menudencias Contre"/>
    <s v="1030711"/>
    <x v="257"/>
    <s v="Pavo"/>
    <n v="3444"/>
    <n v="7281"/>
    <m/>
    <n v="1.28745644599303"/>
    <n v="1.28759785743717"/>
    <m/>
  </r>
  <r>
    <x v="4"/>
    <x v="504"/>
    <s v="05.2022"/>
    <x v="1"/>
    <x v="7"/>
    <s v="Menudencias"/>
    <s v="Menudencias Corazón"/>
    <s v="1030378"/>
    <x v="454"/>
    <s v="Pavo"/>
    <m/>
    <m/>
    <n v="1800"/>
    <m/>
    <m/>
    <n v="0.7"/>
  </r>
  <r>
    <x v="4"/>
    <x v="276"/>
    <s v="05.2022"/>
    <x v="1"/>
    <x v="7"/>
    <s v="Menudencias"/>
    <s v="Menudencias Corazón"/>
    <s v="1030710"/>
    <x v="258"/>
    <s v="Pavo"/>
    <n v="1235"/>
    <n v="11025"/>
    <n v="11025"/>
    <n v="0.59352226720647805"/>
    <n v="0.59319727891156504"/>
    <n v="1.07001033106576"/>
  </r>
  <r>
    <x v="4"/>
    <x v="518"/>
    <s v="05.2022"/>
    <x v="1"/>
    <x v="7"/>
    <s v="Menudencias"/>
    <s v="Menudencias Corazón"/>
    <s v="1030765"/>
    <x v="463"/>
    <s v="Pavo"/>
    <n v="1860"/>
    <n v="0"/>
    <m/>
    <n v="0"/>
    <n v="0"/>
    <m/>
  </r>
  <r>
    <x v="4"/>
    <x v="519"/>
    <s v="05.2022"/>
    <x v="1"/>
    <x v="7"/>
    <s v="Menudencias"/>
    <s v="Menudencias Hígado"/>
    <s v="1030804"/>
    <x v="464"/>
    <s v="Pavo"/>
    <m/>
    <n v="10800"/>
    <n v="10800"/>
    <m/>
    <n v="1"/>
    <n v="1.28122434259259"/>
  </r>
  <r>
    <x v="4"/>
    <x v="406"/>
    <s v="05.2022"/>
    <x v="1"/>
    <x v="7"/>
    <s v="Paleta"/>
    <s v="Paleta Pulpa"/>
    <s v="1023353"/>
    <x v="259"/>
    <s v="Cerdo"/>
    <n v="120000"/>
    <n v="129600"/>
    <n v="129600"/>
    <n v="2.2070249999999998"/>
    <n v="2.2070293209876501"/>
    <n v="2.1580089398148199"/>
  </r>
  <r>
    <x v="4"/>
    <x v="278"/>
    <s v="05.2022"/>
    <x v="1"/>
    <x v="7"/>
    <s v="Pech Desh"/>
    <s v="Pech Desh s/Piel"/>
    <s v="1030265"/>
    <x v="260"/>
    <s v="Pavo"/>
    <n v="64800"/>
    <n v="21600"/>
    <n v="21600"/>
    <n v="5.50060185185185"/>
    <n v="6.2998611111111096"/>
    <n v="5.4281998009259302"/>
  </r>
  <r>
    <x v="4"/>
    <x v="279"/>
    <s v="05.2022"/>
    <x v="1"/>
    <x v="7"/>
    <s v="Pechuga Desh"/>
    <s v="Pechuga Desh s/Piel"/>
    <s v="1011748"/>
    <x v="261"/>
    <s v="Pollo"/>
    <n v="164086"/>
    <n v="159600"/>
    <n v="159600"/>
    <n v="5.6303340930975203"/>
    <n v="5.6303320802004997"/>
    <n v="5.07511368546366"/>
  </r>
  <r>
    <x v="4"/>
    <x v="408"/>
    <s v="05.2022"/>
    <x v="1"/>
    <x v="7"/>
    <s v="Pierna"/>
    <s v="Pierna Pulpa"/>
    <s v="1021433"/>
    <x v="300"/>
    <s v="Cerdo"/>
    <n v="120000"/>
    <n v="129654"/>
    <n v="129654"/>
    <n v="2.431025"/>
    <n v="2.4310241103244001"/>
    <n v="2.37772802844494"/>
  </r>
  <r>
    <x v="4"/>
    <x v="520"/>
    <s v="05.2022"/>
    <x v="1"/>
    <x v="7"/>
    <s v="Pierna"/>
    <s v="Pierna Pulpa"/>
    <s v="1023400"/>
    <x v="465"/>
    <s v="Cerdo"/>
    <m/>
    <m/>
    <n v="100"/>
    <m/>
    <m/>
    <n v="1.05196"/>
  </r>
  <r>
    <x v="4"/>
    <x v="5"/>
    <s v="05.2022"/>
    <x v="1"/>
    <x v="7"/>
    <s v="Recortes"/>
    <s v="Recortes Piel"/>
    <s v="1030720"/>
    <x v="5"/>
    <s v="Pavo"/>
    <m/>
    <n v="24000"/>
    <n v="25100"/>
    <m/>
    <n v="0.55000000000000004"/>
    <n v="0.24043824701195199"/>
  </r>
  <r>
    <x v="4"/>
    <x v="521"/>
    <s v="05.2022"/>
    <x v="1"/>
    <x v="7"/>
    <s v="Recortes"/>
    <s v="Recortes No Magro"/>
    <s v="1023387"/>
    <x v="353"/>
    <s v="Cerdo"/>
    <n v="40000"/>
    <m/>
    <m/>
    <n v="2.0390250000000001"/>
    <m/>
    <m/>
  </r>
  <r>
    <x v="4"/>
    <x v="486"/>
    <s v="05.2022"/>
    <x v="1"/>
    <x v="7"/>
    <s v="Recortes"/>
    <s v="Recortes No Magro"/>
    <s v="1023389"/>
    <x v="438"/>
    <s v="Cerdo"/>
    <n v="40000"/>
    <m/>
    <m/>
    <n v="1.199025"/>
    <m/>
    <m/>
  </r>
  <r>
    <x v="4"/>
    <x v="441"/>
    <s v="05.2022"/>
    <x v="1"/>
    <x v="7"/>
    <s v="Recortes"/>
    <s v="Recortes No Magro"/>
    <s v="1023391"/>
    <x v="60"/>
    <s v="Cerdo"/>
    <n v="24000"/>
    <n v="24000"/>
    <m/>
    <n v="2.2070416666666701"/>
    <n v="2.2070416666666701"/>
    <m/>
  </r>
  <r>
    <x v="4"/>
    <x v="453"/>
    <s v="05.2022"/>
    <x v="1"/>
    <x v="7"/>
    <s v="Subprod"/>
    <s v="Subprod Visceras"/>
    <s v="1022304"/>
    <x v="409"/>
    <s v="Cerdo"/>
    <n v="0"/>
    <n v="20000"/>
    <n v="20000"/>
    <n v="0"/>
    <n v="2.8790499999999999"/>
    <n v="3.1545920000000001"/>
  </r>
  <r>
    <x v="4"/>
    <x v="6"/>
    <s v="05.2022"/>
    <x v="1"/>
    <x v="7"/>
    <s v="Varios"/>
    <s v="Varios Carcasa"/>
    <s v="1030355"/>
    <x v="6"/>
    <s v="Pavo"/>
    <m/>
    <m/>
    <n v="128500"/>
    <m/>
    <m/>
    <n v="0.83360570661478595"/>
  </r>
  <r>
    <x v="4"/>
    <x v="282"/>
    <s v="05.2022"/>
    <x v="1"/>
    <x v="8"/>
    <s v="Ala"/>
    <s v="Ala Trutro"/>
    <s v="1012278"/>
    <x v="263"/>
    <s v="Pollo"/>
    <n v="80000"/>
    <n v="80000"/>
    <n v="80028"/>
    <n v="3.2673999999999999"/>
    <n v="3.2673999999999999"/>
    <n v="3.2576289948518"/>
  </r>
  <r>
    <x v="4"/>
    <x v="283"/>
    <s v="05.2022"/>
    <x v="1"/>
    <x v="8"/>
    <s v="Ala"/>
    <s v="Ala Trutro-Centro"/>
    <s v="1011150"/>
    <x v="264"/>
    <s v="Pollo"/>
    <n v="82682"/>
    <n v="82682"/>
    <n v="82692"/>
    <n v="3.2673858881014"/>
    <n v="3.2673858881014"/>
    <n v="3.2538789725729198"/>
  </r>
  <r>
    <x v="4"/>
    <x v="369"/>
    <s v="05.2022"/>
    <x v="1"/>
    <x v="8"/>
    <s v="Chuleta"/>
    <s v="Chuleta Huesos"/>
    <s v="1021980"/>
    <x v="342"/>
    <s v="Cerdo"/>
    <n v="12000"/>
    <n v="12000"/>
    <m/>
    <n v="5.4720000000000004"/>
    <n v="5.4720000000000004"/>
    <m/>
  </r>
  <r>
    <x v="4"/>
    <x v="284"/>
    <s v="05.2022"/>
    <x v="1"/>
    <x v="8"/>
    <s v="Cueros"/>
    <s v="Cuero Forro"/>
    <s v="1021270"/>
    <x v="117"/>
    <s v="Cerdo"/>
    <n v="240000"/>
    <n v="168000"/>
    <n v="168000"/>
    <n v="0.57999999999999996"/>
    <n v="0.57999999999999996"/>
    <n v="0.57182490178571399"/>
  </r>
  <r>
    <x v="4"/>
    <x v="285"/>
    <s v="05.2022"/>
    <x v="1"/>
    <x v="8"/>
    <s v="Cueros"/>
    <s v="Cuero Forro"/>
    <s v="1021272"/>
    <x v="265"/>
    <s v="Cerdo"/>
    <n v="144000"/>
    <n v="144000"/>
    <n v="144000"/>
    <n v="0.70699999999999996"/>
    <n v="0.70699999999999996"/>
    <n v="0.71386874305555603"/>
  </r>
  <r>
    <x v="4"/>
    <x v="409"/>
    <s v="05.2022"/>
    <x v="1"/>
    <x v="8"/>
    <s v="Cueros"/>
    <s v="Cuero Mixto"/>
    <s v="1021596"/>
    <x v="19"/>
    <s v="Cerdo"/>
    <n v="120000"/>
    <n v="48000"/>
    <n v="120008"/>
    <n v="0.56065833333333304"/>
    <n v="0.56066666666666698"/>
    <n v="0.54868795080328003"/>
  </r>
  <r>
    <x v="4"/>
    <x v="410"/>
    <s v="05.2022"/>
    <x v="1"/>
    <x v="8"/>
    <s v="Filete"/>
    <s v="Filete"/>
    <s v="1012725"/>
    <x v="373"/>
    <s v="Pollo"/>
    <n v="18000"/>
    <n v="20520"/>
    <n v="20520"/>
    <n v="4.8771666666666702"/>
    <n v="4.5"/>
    <n v="4.4717048684210496"/>
  </r>
  <r>
    <x v="4"/>
    <x v="286"/>
    <s v="05.2022"/>
    <x v="1"/>
    <x v="8"/>
    <s v="Grasas"/>
    <s v="Grasa Gordura"/>
    <s v="1021026"/>
    <x v="266"/>
    <s v="Cerdo"/>
    <n v="24000"/>
    <n v="24000"/>
    <n v="24002"/>
    <n v="0.78829166666666595"/>
    <n v="0.78829166666666595"/>
    <n v="0.78737570202483098"/>
  </r>
  <r>
    <x v="4"/>
    <x v="287"/>
    <s v="05.2022"/>
    <x v="1"/>
    <x v="8"/>
    <s v="Grasas"/>
    <s v="Grasa Gordura"/>
    <s v="1021555"/>
    <x v="267"/>
    <s v="Cerdo"/>
    <n v="168000"/>
    <n v="168000"/>
    <n v="168014"/>
    <n v="0.70699999999999996"/>
    <n v="0.70699999999999996"/>
    <n v="0.69079039901436801"/>
  </r>
  <r>
    <x v="4"/>
    <x v="288"/>
    <s v="05.2022"/>
    <x v="1"/>
    <x v="8"/>
    <s v="Grasas"/>
    <s v="Grasa Gordura"/>
    <s v="1021874"/>
    <x v="33"/>
    <s v="Cerdo"/>
    <n v="312000"/>
    <n v="312000"/>
    <n v="312024"/>
    <n v="0.87773397435897405"/>
    <n v="0.87773397435897405"/>
    <n v="0.87527035196010605"/>
  </r>
  <r>
    <x v="4"/>
    <x v="289"/>
    <s v="05.2022"/>
    <x v="1"/>
    <x v="8"/>
    <s v="Grasas"/>
    <s v="Grasa Interior"/>
    <s v="1023302"/>
    <x v="36"/>
    <s v="Cerdo"/>
    <n v="192000"/>
    <n v="192000"/>
    <n v="192000"/>
    <n v="0.92"/>
    <n v="0.92"/>
    <n v="0.91391213958333295"/>
  </r>
  <r>
    <x v="4"/>
    <x v="413"/>
    <s v="05.2022"/>
    <x v="1"/>
    <x v="8"/>
    <s v="Pech Desh"/>
    <s v="Pech Desh Filete"/>
    <s v="1030792"/>
    <x v="375"/>
    <s v="Pavo"/>
    <n v="36000"/>
    <n v="48000"/>
    <n v="48000"/>
    <n v="10.111472222222201"/>
    <n v="10.111437499999999"/>
    <n v="9.9942834458333394"/>
  </r>
  <r>
    <x v="4"/>
    <x v="456"/>
    <s v="05.2022"/>
    <x v="1"/>
    <x v="8"/>
    <s v="Pech Desh"/>
    <s v="Pech Desh s/Piel"/>
    <s v="1030327"/>
    <x v="412"/>
    <s v="Pavo"/>
    <n v="48000"/>
    <n v="48000"/>
    <n v="48020"/>
    <n v="11.63"/>
    <n v="11.63"/>
    <n v="11.489070595585201"/>
  </r>
  <r>
    <x v="4"/>
    <x v="290"/>
    <s v="05.2022"/>
    <x v="1"/>
    <x v="8"/>
    <s v="Pech Desh"/>
    <s v="Pech Desh s/Piel"/>
    <s v="1030337"/>
    <x v="268"/>
    <s v="Pavo"/>
    <n v="192000"/>
    <n v="192000"/>
    <n v="192000"/>
    <n v="10.749994791666699"/>
    <n v="10.7500208333333"/>
    <n v="10.6220511770833"/>
  </r>
  <r>
    <x v="4"/>
    <x v="291"/>
    <s v="05.2022"/>
    <x v="1"/>
    <x v="8"/>
    <s v="Pechuga"/>
    <s v="Pechuga Entera"/>
    <s v="1012534"/>
    <x v="269"/>
    <s v="Pollo"/>
    <n v="203329"/>
    <n v="199600"/>
    <m/>
    <n v="3.5100010328089"/>
    <n v="3.51"/>
    <m/>
  </r>
  <r>
    <x v="4"/>
    <x v="522"/>
    <s v="05.2022"/>
    <x v="1"/>
    <x v="8"/>
    <s v="Pechuga"/>
    <s v="Pechuga Entera"/>
    <s v="1012788"/>
    <x v="466"/>
    <s v="Pollo"/>
    <n v="160000"/>
    <n v="196000"/>
    <n v="159680"/>
    <n v="3.51"/>
    <n v="3.51"/>
    <n v="3.4957803081162302"/>
  </r>
  <r>
    <x v="4"/>
    <x v="49"/>
    <s v="05.2022"/>
    <x v="1"/>
    <x v="8"/>
    <s v="Pechuga Desh"/>
    <s v="Pechuga Desh s/Piel"/>
    <s v="1011047"/>
    <x v="48"/>
    <s v="Pollo"/>
    <n v="24000"/>
    <n v="22800"/>
    <n v="22800"/>
    <n v="4.2917916666666702"/>
    <n v="4.2917982456140402"/>
    <n v="4.2495876052631596"/>
  </r>
  <r>
    <x v="4"/>
    <x v="292"/>
    <s v="05.2022"/>
    <x v="1"/>
    <x v="8"/>
    <s v="Pechuga Desh"/>
    <s v="Pechuga Desh s/Piel"/>
    <s v="1011127"/>
    <x v="270"/>
    <s v="Pollo"/>
    <n v="1318161"/>
    <n v="1322161"/>
    <n v="1322400"/>
    <n v="4.4900016007149404"/>
    <n v="4.4900015958722097"/>
    <n v="4.4438728449788298"/>
  </r>
  <r>
    <x v="4"/>
    <x v="279"/>
    <s v="05.2022"/>
    <x v="1"/>
    <x v="8"/>
    <s v="Pechuga Desh"/>
    <s v="Pechuga Desh s/Piel"/>
    <s v="1011748"/>
    <x v="261"/>
    <s v="Pollo"/>
    <m/>
    <n v="33000"/>
    <n v="22800"/>
    <m/>
    <n v="0"/>
    <n v="4.7449736798245601"/>
  </r>
  <r>
    <x v="4"/>
    <x v="415"/>
    <s v="05.2022"/>
    <x v="1"/>
    <x v="8"/>
    <s v="Pierna"/>
    <s v="Pierna Pulpa"/>
    <s v="1023324"/>
    <x v="300"/>
    <s v="Cerdo"/>
    <n v="96000"/>
    <n v="96000"/>
    <n v="96006"/>
    <n v="2.4500000000000002"/>
    <n v="2.4500000000000002"/>
    <n v="2.4243608191154702"/>
  </r>
  <r>
    <x v="4"/>
    <x v="523"/>
    <s v="05.2022"/>
    <x v="1"/>
    <x v="8"/>
    <s v="Recortes"/>
    <s v="Recortes No Magro"/>
    <s v="1023318"/>
    <x v="467"/>
    <s v="Cerdo"/>
    <n v="10000"/>
    <n v="12000"/>
    <n v="12000"/>
    <n v="1.2924"/>
    <n v="1.29233333333333"/>
    <n v="1.3945982666666701"/>
  </r>
  <r>
    <x v="4"/>
    <x v="295"/>
    <s v="05.2022"/>
    <x v="1"/>
    <x v="8"/>
    <s v="Recortes"/>
    <s v="Recortes No Magro"/>
    <s v="1023319"/>
    <x v="273"/>
    <s v="Cerdo"/>
    <n v="10000"/>
    <n v="12000"/>
    <n v="12000"/>
    <n v="1.6337999999999999"/>
    <n v="1.6338333333333299"/>
    <n v="1.7317063749999999"/>
  </r>
  <r>
    <x v="4"/>
    <x v="457"/>
    <s v="05.2022"/>
    <x v="1"/>
    <x v="8"/>
    <s v="Recortes"/>
    <s v="Recortes No Magro"/>
    <s v="1023343"/>
    <x v="413"/>
    <s v="Cerdo"/>
    <n v="144000"/>
    <n v="144000"/>
    <n v="144012"/>
    <n v="1.0972430555555599"/>
    <n v="1.0972430555555599"/>
    <n v="1.0920147918229"/>
  </r>
  <r>
    <x v="4"/>
    <x v="296"/>
    <s v="05.2022"/>
    <x v="1"/>
    <x v="8"/>
    <s v="Subprod"/>
    <s v="Subprod Visceras"/>
    <s v="1022907"/>
    <x v="274"/>
    <s v="Cerdo"/>
    <n v="24000"/>
    <n v="24000"/>
    <n v="24000"/>
    <n v="0.46308333333333301"/>
    <n v="0.46308333333333301"/>
    <n v="0.46000331249999998"/>
  </r>
  <r>
    <x v="4"/>
    <x v="458"/>
    <s v="05.2022"/>
    <x v="1"/>
    <x v="8"/>
    <s v="Subprod"/>
    <s v="Subprod Visceras"/>
    <s v="1023383"/>
    <x v="414"/>
    <s v="Cerdo"/>
    <n v="0"/>
    <n v="24000"/>
    <n v="24002"/>
    <n v="0"/>
    <n v="0.46"/>
    <n v="0.45836615698691802"/>
  </r>
  <r>
    <x v="4"/>
    <x v="297"/>
    <s v="05.2022"/>
    <x v="1"/>
    <x v="8"/>
    <s v="Trutro Desh"/>
    <s v="Trutro Desh Corto"/>
    <s v="1030658"/>
    <x v="275"/>
    <s v="Pavo"/>
    <n v="288000"/>
    <n v="288000"/>
    <n v="288208.32"/>
    <n v="4.4000069444444403"/>
    <n v="4.4000000000000004"/>
    <n v="4.3527952024424597"/>
  </r>
  <r>
    <x v="4"/>
    <x v="2"/>
    <s v="05.2022"/>
    <x v="1"/>
    <x v="1"/>
    <s v="Menudencias"/>
    <s v="Menudencias Contre"/>
    <s v="1012207"/>
    <x v="2"/>
    <s v="Pollo"/>
    <n v="65520"/>
    <n v="72000"/>
    <m/>
    <n v="1.22445054945055"/>
    <n v="1.22444444444444"/>
    <m/>
  </r>
  <r>
    <x v="4"/>
    <x v="508"/>
    <s v="05.2022"/>
    <x v="1"/>
    <x v="2"/>
    <s v="Grasas"/>
    <s v="Grasa Gordura"/>
    <s v="1023397"/>
    <x v="345"/>
    <s v="Cerdo"/>
    <m/>
    <n v="24000"/>
    <m/>
    <m/>
    <n v="0.96"/>
    <m/>
  </r>
  <r>
    <x v="4"/>
    <x v="114"/>
    <s v="05.2022"/>
    <x v="1"/>
    <x v="4"/>
    <s v="Ala"/>
    <s v="Ala Centro"/>
    <s v="1011586"/>
    <x v="110"/>
    <s v="Pollo"/>
    <n v="84000"/>
    <n v="72000"/>
    <n v="24000"/>
    <n v="3.07140476190476"/>
    <n v="3.0714027777777799"/>
    <n v="4.2732971208333304"/>
  </r>
  <r>
    <x v="4"/>
    <x v="459"/>
    <s v="05.2022"/>
    <x v="1"/>
    <x v="4"/>
    <s v="Ala"/>
    <s v="Ala Centro"/>
    <s v="1012451"/>
    <x v="415"/>
    <s v="Pollo"/>
    <n v="12000"/>
    <n v="12000"/>
    <m/>
    <n v="4.7642499999999997"/>
    <n v="4.7642499999999997"/>
    <m/>
  </r>
  <r>
    <x v="4"/>
    <x v="118"/>
    <s v="05.2022"/>
    <x v="1"/>
    <x v="4"/>
    <s v="Ala"/>
    <s v="Ala Centro-Punta"/>
    <s v="1012455"/>
    <x v="114"/>
    <s v="Pollo"/>
    <m/>
    <m/>
    <n v="96000"/>
    <m/>
    <m/>
    <n v="3.7052522250000002"/>
  </r>
  <r>
    <x v="4"/>
    <x v="524"/>
    <s v="05.2022"/>
    <x v="1"/>
    <x v="4"/>
    <s v="Ala"/>
    <s v="Ala Trutro"/>
    <s v="1012275"/>
    <x v="468"/>
    <s v="Pollo"/>
    <n v="12000"/>
    <m/>
    <m/>
    <n v="1.0360833333333299"/>
    <m/>
    <m/>
  </r>
  <r>
    <x v="4"/>
    <x v="416"/>
    <s v="05.2022"/>
    <x v="1"/>
    <x v="4"/>
    <s v="Ala"/>
    <s v="Ala Centro Punta"/>
    <s v="1030566"/>
    <x v="377"/>
    <s v="Pavo"/>
    <n v="18408"/>
    <n v="24000"/>
    <n v="24000"/>
    <n v="2.7569534984789201"/>
    <n v="2.756875"/>
    <n v="4.7314963041666704"/>
  </r>
  <r>
    <x v="4"/>
    <x v="298"/>
    <s v="05.2022"/>
    <x v="1"/>
    <x v="4"/>
    <s v="Ala"/>
    <s v="Ala Centro Punta"/>
    <s v="1030685"/>
    <x v="276"/>
    <s v="Pavo"/>
    <n v="192000"/>
    <n v="192000"/>
    <n v="192000"/>
    <n v="5.3366249999999997"/>
    <n v="5.3366302083333297"/>
    <n v="6.3976402010416704"/>
  </r>
  <r>
    <x v="4"/>
    <x v="512"/>
    <s v="05.2022"/>
    <x v="1"/>
    <x v="4"/>
    <s v="Ala"/>
    <s v="Ala Trutro"/>
    <s v="1030525"/>
    <x v="459"/>
    <s v="Pavo"/>
    <m/>
    <n v="48000"/>
    <n v="48000"/>
    <m/>
    <n v="1.6116250000000001"/>
    <n v="1.7012839708333301"/>
  </r>
  <r>
    <x v="4"/>
    <x v="299"/>
    <s v="05.2022"/>
    <x v="1"/>
    <x v="4"/>
    <s v="Cabeza"/>
    <s v="Cabeza Derivados"/>
    <s v="1022033"/>
    <x v="277"/>
    <s v="Cerdo"/>
    <n v="48000"/>
    <n v="48000"/>
    <n v="48001"/>
    <n v="5.4890625000000002"/>
    <n v="5.4890625000000002"/>
    <n v="6.6142808691485602"/>
  </r>
  <r>
    <x v="4"/>
    <x v="300"/>
    <s v="05.2022"/>
    <x v="1"/>
    <x v="4"/>
    <s v="Cabeza"/>
    <s v="Cabeza Entera"/>
    <s v="1021739"/>
    <x v="278"/>
    <s v="Cerdo"/>
    <n v="0"/>
    <n v="24000"/>
    <n v="24000"/>
    <n v="0"/>
    <n v="0.75824999999999998"/>
    <n v="0.79926756249999997"/>
  </r>
  <r>
    <x v="4"/>
    <x v="301"/>
    <s v="05.2022"/>
    <x v="1"/>
    <x v="4"/>
    <s v="Cabeza"/>
    <s v="Cabeza Entera"/>
    <s v="1022212"/>
    <x v="279"/>
    <s v="Cerdo"/>
    <n v="696000"/>
    <n v="696000"/>
    <n v="696000"/>
    <n v="1.3892887931034501"/>
    <n v="1.3892887931034501"/>
    <n v="1.75044658275862"/>
  </r>
  <r>
    <x v="4"/>
    <x v="302"/>
    <s v="05.2022"/>
    <x v="1"/>
    <x v="4"/>
    <s v="Cabeza"/>
    <s v="Cabeza Entera"/>
    <s v="1022639"/>
    <x v="280"/>
    <s v="Cerdo"/>
    <n v="1080000"/>
    <n v="1080000"/>
    <n v="1080000"/>
    <n v="1.28894444444444"/>
    <n v="1.28894444444444"/>
    <n v="1.65637194824074"/>
  </r>
  <r>
    <x v="4"/>
    <x v="417"/>
    <s v="05.2022"/>
    <x v="1"/>
    <x v="4"/>
    <s v="Cabeza"/>
    <s v="Cabeza Entera"/>
    <s v="1022640"/>
    <x v="378"/>
    <s v="Cerdo"/>
    <n v="48000"/>
    <n v="48000"/>
    <n v="48000"/>
    <n v="1.21727083333333"/>
    <n v="1.21727083333333"/>
    <n v="2.0727500062500002"/>
  </r>
  <r>
    <x v="4"/>
    <x v="120"/>
    <s v="05.2022"/>
    <x v="1"/>
    <x v="4"/>
    <s v="Chuleta"/>
    <s v="Chuleta Cazuela"/>
    <s v="1022414"/>
    <x v="116"/>
    <s v="Cerdo"/>
    <n v="120000"/>
    <n v="120000"/>
    <n v="72000"/>
    <n v="0.83022499999999999"/>
    <n v="0.83022499999999999"/>
    <n v="1.2296084486111101"/>
  </r>
  <r>
    <x v="4"/>
    <x v="121"/>
    <s v="05.2022"/>
    <x v="1"/>
    <x v="4"/>
    <s v="Cueros"/>
    <s v="Cuero Forro"/>
    <s v="1023034"/>
    <x v="117"/>
    <s v="Cerdo"/>
    <n v="10000"/>
    <n v="50680"/>
    <n v="48000"/>
    <n v="0.47189999999999999"/>
    <n v="0.47186266771902102"/>
    <n v="0.53761136249999997"/>
  </r>
  <r>
    <x v="4"/>
    <x v="513"/>
    <s v="05.2022"/>
    <x v="1"/>
    <x v="4"/>
    <s v="Cueros"/>
    <s v="Cuero Forro"/>
    <s v="1023110"/>
    <x v="265"/>
    <s v="Cerdo"/>
    <m/>
    <m/>
    <n v="96000"/>
    <m/>
    <m/>
    <n v="0.89773389791666702"/>
  </r>
  <r>
    <x v="4"/>
    <x v="122"/>
    <s v="05.2022"/>
    <x v="1"/>
    <x v="4"/>
    <s v="Cueros"/>
    <s v="Cuero Mixto"/>
    <s v="1022417"/>
    <x v="118"/>
    <s v="Cerdo"/>
    <n v="0"/>
    <n v="0"/>
    <n v="168000"/>
    <n v="0"/>
    <n v="0"/>
    <n v="0.84420811250000005"/>
  </r>
  <r>
    <x v="4"/>
    <x v="123"/>
    <s v="05.2022"/>
    <x v="1"/>
    <x v="4"/>
    <s v="Cueros"/>
    <s v="Cuero Mixto"/>
    <s v="1023306"/>
    <x v="118"/>
    <s v="Cerdo"/>
    <n v="120000"/>
    <n v="120000"/>
    <n v="120000"/>
    <n v="0.78722499999999995"/>
    <n v="0.78722499999999995"/>
    <n v="1.0712678550000001"/>
  </r>
  <r>
    <x v="4"/>
    <x v="124"/>
    <s v="05.2022"/>
    <x v="1"/>
    <x v="4"/>
    <s v="Grasas"/>
    <s v="Grasa Gordura"/>
    <s v="1022381"/>
    <x v="119"/>
    <s v="Cerdo"/>
    <m/>
    <m/>
    <n v="48000"/>
    <m/>
    <m/>
    <n v="1.071233125"/>
  </r>
  <r>
    <x v="4"/>
    <x v="125"/>
    <s v="05.2022"/>
    <x v="1"/>
    <x v="4"/>
    <s v="Grasas"/>
    <s v="Grasa Gordura"/>
    <s v="1022541"/>
    <x v="120"/>
    <s v="Cerdo"/>
    <m/>
    <m/>
    <n v="240001"/>
    <m/>
    <m/>
    <n v="0.93455403060820597"/>
  </r>
  <r>
    <x v="4"/>
    <x v="126"/>
    <s v="05.2022"/>
    <x v="1"/>
    <x v="4"/>
    <s v="Grasas"/>
    <s v="Grasa Gordura"/>
    <s v="1022856"/>
    <x v="121"/>
    <s v="Cerdo"/>
    <m/>
    <m/>
    <n v="72000"/>
    <m/>
    <m/>
    <n v="1.023644775"/>
  </r>
  <r>
    <x v="4"/>
    <x v="127"/>
    <s v="05.2022"/>
    <x v="1"/>
    <x v="4"/>
    <s v="Grasas"/>
    <s v="Grasa Interior"/>
    <s v="1022073"/>
    <x v="36"/>
    <s v="Cerdo"/>
    <n v="24000"/>
    <n v="24000"/>
    <m/>
    <n v="0.95"/>
    <n v="0.95"/>
    <m/>
  </r>
  <r>
    <x v="4"/>
    <x v="128"/>
    <s v="05.2022"/>
    <x v="1"/>
    <x v="4"/>
    <s v="Grasas"/>
    <s v="Grasa Interior"/>
    <s v="1022945"/>
    <x v="36"/>
    <s v="Cerdo"/>
    <n v="192000"/>
    <n v="192000"/>
    <n v="144000"/>
    <n v="0.95"/>
    <n v="0.95"/>
    <n v="0.98854805347222197"/>
  </r>
  <r>
    <x v="4"/>
    <x v="305"/>
    <s v="05.2022"/>
    <x v="1"/>
    <x v="4"/>
    <s v="Huesos"/>
    <s v="Huesos Cuarto Centra"/>
    <s v="1021767"/>
    <x v="283"/>
    <s v="Cerdo"/>
    <n v="504000"/>
    <n v="504000"/>
    <n v="504000"/>
    <n v="1.3606190476190501"/>
    <n v="1.3606190476190501"/>
    <n v="1.70375451805556"/>
  </r>
  <r>
    <x v="4"/>
    <x v="306"/>
    <s v="05.2022"/>
    <x v="1"/>
    <x v="4"/>
    <s v="Huesos"/>
    <s v="Huesos Cuarto Centra"/>
    <s v="1022099"/>
    <x v="284"/>
    <s v="Cerdo"/>
    <n v="120000"/>
    <n v="120000"/>
    <n v="120000"/>
    <n v="1.4753000000000001"/>
    <n v="1.4753000000000001"/>
    <n v="1.9581386508333301"/>
  </r>
  <r>
    <x v="4"/>
    <x v="130"/>
    <s v="05.2022"/>
    <x v="1"/>
    <x v="4"/>
    <s v="Huesos"/>
    <s v="Huesos Cuarto Centra"/>
    <s v="1022186"/>
    <x v="122"/>
    <s v="Cerdo"/>
    <m/>
    <m/>
    <n v="48000"/>
    <m/>
    <m/>
    <n v="1.11867079583333"/>
  </r>
  <r>
    <x v="4"/>
    <x v="131"/>
    <s v="05.2022"/>
    <x v="1"/>
    <x v="4"/>
    <s v="Huesos"/>
    <s v="Huesos Cuarto Centra"/>
    <s v="1022378"/>
    <x v="123"/>
    <s v="Cerdo"/>
    <m/>
    <m/>
    <n v="24000"/>
    <m/>
    <m/>
    <n v="2.3382268833333302"/>
  </r>
  <r>
    <x v="4"/>
    <x v="307"/>
    <s v="05.2022"/>
    <x v="1"/>
    <x v="4"/>
    <s v="Huesos"/>
    <s v="Huesos Cuarto Centra"/>
    <s v="1022388"/>
    <x v="285"/>
    <s v="Cerdo"/>
    <n v="168000"/>
    <n v="168000"/>
    <n v="168000"/>
    <n v="1.26027380952381"/>
    <n v="1.26027380952381"/>
    <n v="1.73640525"/>
  </r>
  <r>
    <x v="4"/>
    <x v="308"/>
    <s v="05.2022"/>
    <x v="1"/>
    <x v="4"/>
    <s v="Huesos"/>
    <s v="Huesos Cuarto Centra"/>
    <s v="1023291"/>
    <x v="286"/>
    <s v="Cerdo"/>
    <n v="120000"/>
    <n v="120000"/>
    <n v="24000"/>
    <n v="1.7613666666666701"/>
    <n v="1.7613666666666701"/>
    <n v="2.0681232375"/>
  </r>
  <r>
    <x v="4"/>
    <x v="309"/>
    <s v="05.2022"/>
    <x v="1"/>
    <x v="4"/>
    <s v="Huesos"/>
    <s v="Huesos Cuarto Delant"/>
    <s v="1021766"/>
    <x v="287"/>
    <s v="Cerdo"/>
    <n v="432000"/>
    <n v="432000"/>
    <n v="432000"/>
    <n v="1.4752986111111099"/>
    <n v="1.4752986111111099"/>
    <n v="1.87787858703704"/>
  </r>
  <r>
    <x v="4"/>
    <x v="310"/>
    <s v="05.2022"/>
    <x v="1"/>
    <x v="4"/>
    <s v="Huesos"/>
    <s v="Huesos Cuarto Delant"/>
    <s v="1021774"/>
    <x v="288"/>
    <s v="Cerdo"/>
    <n v="96000"/>
    <n v="96000"/>
    <n v="96000"/>
    <n v="0.75855208333333302"/>
    <n v="0.75855208333333302"/>
    <n v="0.99518621562499998"/>
  </r>
  <r>
    <x v="4"/>
    <x v="132"/>
    <s v="05.2022"/>
    <x v="1"/>
    <x v="4"/>
    <s v="Huesos"/>
    <s v="Huesos Cuarto Delant"/>
    <s v="1022096"/>
    <x v="124"/>
    <s v="Cerdo"/>
    <m/>
    <m/>
    <n v="48000"/>
    <m/>
    <m/>
    <n v="1.56212962083333"/>
  </r>
  <r>
    <x v="4"/>
    <x v="133"/>
    <s v="05.2022"/>
    <x v="1"/>
    <x v="4"/>
    <s v="Huesos"/>
    <s v="Huesos Cuarto Delant"/>
    <s v="1022637"/>
    <x v="125"/>
    <s v="Cerdo"/>
    <m/>
    <m/>
    <n v="72000"/>
    <m/>
    <m/>
    <n v="1.2331493958333299"/>
  </r>
  <r>
    <x v="4"/>
    <x v="311"/>
    <s v="05.2022"/>
    <x v="1"/>
    <x v="4"/>
    <s v="Huesos"/>
    <s v="Huesos Cuarto Traser"/>
    <s v="1021732"/>
    <x v="289"/>
    <s v="Cerdo"/>
    <n v="400000"/>
    <n v="400000"/>
    <n v="391800"/>
    <n v="1.2598024999999999"/>
    <n v="1.2598024999999999"/>
    <n v="1.7416746452271601"/>
  </r>
  <r>
    <x v="4"/>
    <x v="312"/>
    <s v="05.2022"/>
    <x v="1"/>
    <x v="4"/>
    <s v="Huesos"/>
    <s v="Huesos Cuarto Traser"/>
    <s v="1022636"/>
    <x v="290"/>
    <s v="Cerdo"/>
    <n v="216000"/>
    <n v="216000"/>
    <n v="216000"/>
    <n v="0.47185648148148102"/>
    <n v="0.47185648148148102"/>
    <n v="0.64354395185185198"/>
  </r>
  <r>
    <x v="4"/>
    <x v="420"/>
    <s v="05.2022"/>
    <x v="1"/>
    <x v="4"/>
    <s v="Lomo"/>
    <s v="Lomo Vetado"/>
    <s v="1022193"/>
    <x v="347"/>
    <s v="Cerdo"/>
    <n v="0"/>
    <n v="24000"/>
    <n v="24000"/>
    <n v="0"/>
    <n v="3.0521250000000002"/>
    <n v="2.7535763874999999"/>
  </r>
  <r>
    <x v="4"/>
    <x v="314"/>
    <s v="05.2022"/>
    <x v="1"/>
    <x v="4"/>
    <s v="Menudencias"/>
    <s v="Menudencias Cogote"/>
    <s v="1030686"/>
    <x v="292"/>
    <s v="Pavo"/>
    <n v="79657"/>
    <n v="96000"/>
    <n v="96000"/>
    <n v="1.9694439911118899"/>
    <n v="1.9694375"/>
    <n v="1.87643718125"/>
  </r>
  <r>
    <x v="4"/>
    <x v="514"/>
    <s v="05.2022"/>
    <x v="1"/>
    <x v="4"/>
    <s v="Menudencias"/>
    <s v="Menudencias Hígado"/>
    <s v="1030419"/>
    <x v="460"/>
    <s v="Pavo"/>
    <n v="21765"/>
    <n v="24000"/>
    <m/>
    <n v="1.78001378359752"/>
    <n v="1.7800416666666701"/>
    <m/>
  </r>
  <r>
    <x v="4"/>
    <x v="318"/>
    <s v="05.2022"/>
    <x v="1"/>
    <x v="4"/>
    <s v="Paleta"/>
    <s v="Paleta Pulpa"/>
    <s v="1022379"/>
    <x v="296"/>
    <s v="Cerdo"/>
    <n v="12000"/>
    <n v="12000"/>
    <m/>
    <n v="1.762"/>
    <n v="1.762"/>
    <m/>
  </r>
  <r>
    <x v="4"/>
    <x v="525"/>
    <s v="05.2022"/>
    <x v="1"/>
    <x v="4"/>
    <s v="Panceta"/>
    <s v="Panceta c/Cuero"/>
    <s v="1022995"/>
    <x v="469"/>
    <s v="Cerdo"/>
    <n v="2000"/>
    <n v="2000"/>
    <n v="2000"/>
    <n v="5.2"/>
    <n v="5.2"/>
    <n v="5.70413675"/>
  </r>
  <r>
    <x v="4"/>
    <x v="422"/>
    <s v="05.2022"/>
    <x v="1"/>
    <x v="4"/>
    <s v="Panceta"/>
    <s v="Panceta s/Cuero"/>
    <s v="1022568"/>
    <x v="381"/>
    <s v="Cerdo"/>
    <n v="120000"/>
    <n v="120000"/>
    <n v="120000"/>
    <n v="5.2019916666666699"/>
    <n v="5.2019916666666699"/>
    <n v="6.3770862708333302"/>
  </r>
  <r>
    <x v="4"/>
    <x v="319"/>
    <s v="05.2022"/>
    <x v="1"/>
    <x v="4"/>
    <s v="Panceta"/>
    <s v="Panceta s/Cuero"/>
    <s v="1022645"/>
    <x v="218"/>
    <s v="Cerdo"/>
    <n v="8000"/>
    <n v="8000"/>
    <m/>
    <n v="5.0582500000000001"/>
    <n v="5.0582500000000001"/>
    <m/>
  </r>
  <r>
    <x v="4"/>
    <x v="423"/>
    <s v="05.2022"/>
    <x v="1"/>
    <x v="4"/>
    <s v="Patas"/>
    <s v="Patas Garras"/>
    <s v="1030388"/>
    <x v="382"/>
    <s v="Pavo"/>
    <n v="16538"/>
    <n v="37247"/>
    <n v="36000"/>
    <n v="1.8975087676865401"/>
    <n v="1.8974951002765299"/>
    <n v="3.5999591916666702"/>
  </r>
  <r>
    <x v="4"/>
    <x v="495"/>
    <s v="05.2022"/>
    <x v="1"/>
    <x v="4"/>
    <s v="Patas"/>
    <s v="Patas Garras"/>
    <s v="1030389"/>
    <x v="447"/>
    <s v="Pavo"/>
    <n v="4455"/>
    <n v="4455"/>
    <n v="4455"/>
    <n v="0"/>
    <n v="0"/>
    <n v="1.8186797979798"/>
  </r>
  <r>
    <x v="4"/>
    <x v="321"/>
    <s v="05.2022"/>
    <x v="1"/>
    <x v="4"/>
    <s v="Patas"/>
    <s v="Patas Garras"/>
    <s v="1030684"/>
    <x v="297"/>
    <s v="Pavo"/>
    <n v="27289"/>
    <n v="26772"/>
    <n v="24000"/>
    <n v="2.6131774707757698"/>
    <n v="2.6132152995667099"/>
    <n v="4.0494620291666701"/>
  </r>
  <r>
    <x v="4"/>
    <x v="136"/>
    <s v="05.2022"/>
    <x v="1"/>
    <x v="4"/>
    <s v="Patas"/>
    <s v="Patas Garras"/>
    <s v="1011967"/>
    <x v="128"/>
    <s v="Pollo"/>
    <n v="171973"/>
    <n v="168000"/>
    <n v="72000"/>
    <n v="5.7676960918283697"/>
    <n v="5.7676964285714298"/>
    <n v="8.3590369888888905"/>
  </r>
  <r>
    <x v="4"/>
    <x v="137"/>
    <s v="05.2022"/>
    <x v="1"/>
    <x v="4"/>
    <s v="Patas"/>
    <s v="Patas Garras"/>
    <s v="1011968"/>
    <x v="129"/>
    <s v="Pollo"/>
    <n v="25006"/>
    <n v="24000"/>
    <n v="24000"/>
    <n v="5.5527073502359396"/>
    <n v="5.5527083333333298"/>
    <n v="6.9751101000000002"/>
  </r>
  <r>
    <x v="4"/>
    <x v="138"/>
    <s v="05.2022"/>
    <x v="1"/>
    <x v="4"/>
    <s v="Patas"/>
    <s v="Patas Garras"/>
    <s v="1011969"/>
    <x v="130"/>
    <s v="Pollo"/>
    <n v="130728"/>
    <n v="144000"/>
    <n v="144000"/>
    <n v="5.4093308243069602"/>
    <n v="5.40933333333333"/>
    <n v="7.6304647409722204"/>
  </r>
  <r>
    <x v="4"/>
    <x v="140"/>
    <s v="05.2022"/>
    <x v="1"/>
    <x v="4"/>
    <s v="Patas"/>
    <s v="Patas Garras"/>
    <s v="1012448"/>
    <x v="132"/>
    <s v="Pollo"/>
    <m/>
    <m/>
    <n v="120000"/>
    <m/>
    <m/>
    <n v="7.4582411491666702"/>
  </r>
  <r>
    <x v="4"/>
    <x v="141"/>
    <s v="05.2022"/>
    <x v="1"/>
    <x v="4"/>
    <s v="Patas"/>
    <s v="Patas Garras"/>
    <s v="1012502"/>
    <x v="133"/>
    <s v="Pollo"/>
    <n v="21769"/>
    <n v="24000"/>
    <n v="24000"/>
    <n v="5.1226514768707796"/>
    <n v="5.12266666666667"/>
    <n v="7.4237246083333304"/>
  </r>
  <r>
    <x v="4"/>
    <x v="142"/>
    <s v="05.2022"/>
    <x v="1"/>
    <x v="4"/>
    <s v="Patas"/>
    <s v="Patas Garras"/>
    <s v="1012503"/>
    <x v="134"/>
    <s v="Pollo"/>
    <n v="246571"/>
    <n v="240000"/>
    <n v="240000"/>
    <n v="4.9792919686418902"/>
    <n v="4.9792916666666702"/>
    <n v="7.1138765441666703"/>
  </r>
  <r>
    <x v="4"/>
    <x v="143"/>
    <s v="05.2022"/>
    <x v="1"/>
    <x v="4"/>
    <s v="Patas"/>
    <s v="Patas Garras"/>
    <s v="1012504"/>
    <x v="132"/>
    <s v="Pollo"/>
    <n v="48520"/>
    <n v="48000"/>
    <n v="24000"/>
    <n v="4.8821723000824404"/>
    <n v="4.8821666666666701"/>
    <n v="7.2860928333333304"/>
  </r>
  <r>
    <x v="4"/>
    <x v="496"/>
    <s v="05.2022"/>
    <x v="1"/>
    <x v="4"/>
    <s v="Patas"/>
    <s v="Patas Garras"/>
    <s v="1012526"/>
    <x v="129"/>
    <s v="Pollo"/>
    <n v="14228"/>
    <n v="12000"/>
    <n v="12000"/>
    <n v="5.4091931402867601"/>
    <n v="5.4091666666666702"/>
    <n v="6.6250072333333296"/>
  </r>
  <r>
    <x v="4"/>
    <x v="145"/>
    <s v="05.2022"/>
    <x v="1"/>
    <x v="4"/>
    <s v="Patas"/>
    <s v="Patas Garras"/>
    <s v="1012527"/>
    <x v="135"/>
    <s v="Pollo"/>
    <n v="12511"/>
    <n v="12000"/>
    <n v="12000"/>
    <n v="5.1220525937175303"/>
    <n v="5.1219999999999999"/>
    <n v="6.9693796083333304"/>
  </r>
  <r>
    <x v="4"/>
    <x v="526"/>
    <s v="05.2022"/>
    <x v="1"/>
    <x v="4"/>
    <s v="Pech Desh"/>
    <s v="Pech Desh s/Piel"/>
    <s v="1030506"/>
    <x v="470"/>
    <s v="Pavo"/>
    <n v="1380"/>
    <n v="1380"/>
    <n v="1380"/>
    <n v="5.4804347826087003"/>
    <n v="5.4804347826087003"/>
    <n v="6.0623160869565202"/>
  </r>
  <r>
    <x v="4"/>
    <x v="149"/>
    <s v="05.2022"/>
    <x v="1"/>
    <x v="4"/>
    <s v="Pernil"/>
    <s v="Pernil Mano"/>
    <s v="1022291"/>
    <x v="139"/>
    <s v="Cerdo"/>
    <m/>
    <m/>
    <n v="24000"/>
    <m/>
    <m/>
    <n v="2.2749342750000001"/>
  </r>
  <r>
    <x v="4"/>
    <x v="322"/>
    <s v="05.2022"/>
    <x v="1"/>
    <x v="4"/>
    <s v="Pernil"/>
    <s v="Pernil Mano"/>
    <s v="1022753"/>
    <x v="298"/>
    <s v="Cerdo"/>
    <n v="120000"/>
    <n v="120000"/>
    <n v="120000"/>
    <n v="1.9051166666666699"/>
    <n v="1.9051166666666699"/>
    <n v="2.4649451391666699"/>
  </r>
  <r>
    <x v="4"/>
    <x v="424"/>
    <s v="05.2022"/>
    <x v="1"/>
    <x v="4"/>
    <s v="Pernil"/>
    <s v="Pernil Mano"/>
    <s v="1022940"/>
    <x v="383"/>
    <s v="Cerdo"/>
    <n v="72000"/>
    <n v="72000"/>
    <n v="72000"/>
    <n v="2.1910555555555602"/>
    <n v="2.1910555555555602"/>
    <n v="2.6549988041666701"/>
  </r>
  <r>
    <x v="4"/>
    <x v="323"/>
    <s v="05.2022"/>
    <x v="1"/>
    <x v="4"/>
    <s v="Pernil"/>
    <s v="Pernil Mano"/>
    <s v="1022941"/>
    <x v="299"/>
    <s v="Cerdo"/>
    <n v="48000"/>
    <n v="72000"/>
    <n v="72000"/>
    <n v="1.9769791666666701"/>
    <n v="1.97698611111111"/>
    <n v="2.4966812111111101"/>
  </r>
  <r>
    <x v="4"/>
    <x v="150"/>
    <s v="05.2022"/>
    <x v="1"/>
    <x v="4"/>
    <s v="Pernil"/>
    <s v="Pernil Pierna"/>
    <s v="1022183"/>
    <x v="140"/>
    <s v="Cerdo"/>
    <n v="600000"/>
    <n v="600000"/>
    <n v="336000"/>
    <n v="1.761995"/>
    <n v="1.761995"/>
    <n v="2.28287320386905"/>
  </r>
  <r>
    <x v="4"/>
    <x v="527"/>
    <s v="05.2022"/>
    <x v="1"/>
    <x v="4"/>
    <s v="Prolijado"/>
    <s v="Prolijado Plateada"/>
    <s v="1023143"/>
    <x v="294"/>
    <s v="Cerdo"/>
    <n v="1000"/>
    <n v="1000"/>
    <n v="1000"/>
    <n v="2.0470000000000002"/>
    <n v="2.0470000000000002"/>
    <n v="2.8520683999999998"/>
  </r>
  <r>
    <x v="4"/>
    <x v="425"/>
    <s v="05.2022"/>
    <x v="1"/>
    <x v="4"/>
    <s v="Recortes"/>
    <s v="Recortes No Magro"/>
    <s v="1021905"/>
    <x v="384"/>
    <s v="Cerdo"/>
    <n v="0"/>
    <n v="0"/>
    <n v="24000"/>
    <n v="0"/>
    <n v="0"/>
    <n v="1.2571803500000001"/>
  </r>
  <r>
    <x v="4"/>
    <x v="325"/>
    <s v="05.2022"/>
    <x v="1"/>
    <x v="4"/>
    <s v="Recortes"/>
    <s v="Recortes No Magro"/>
    <s v="1022169"/>
    <x v="301"/>
    <s v="Cerdo"/>
    <n v="216000"/>
    <n v="216000"/>
    <n v="216000"/>
    <n v="0.54261574074074104"/>
    <n v="0.54261574074074104"/>
    <n v="0.96030798750000002"/>
  </r>
  <r>
    <x v="4"/>
    <x v="151"/>
    <s v="05.2022"/>
    <x v="1"/>
    <x v="4"/>
    <s v="Recortes"/>
    <s v="Recortes No Magro"/>
    <s v="1022373"/>
    <x v="141"/>
    <s v="Cerdo"/>
    <m/>
    <m/>
    <n v="24000"/>
    <m/>
    <m/>
    <n v="1.2454165208333301"/>
  </r>
  <r>
    <x v="4"/>
    <x v="326"/>
    <s v="05.2022"/>
    <x v="1"/>
    <x v="4"/>
    <s v="Recortes"/>
    <s v="Recortes No Magro"/>
    <s v="1023093"/>
    <x v="302"/>
    <s v="Cerdo"/>
    <n v="72000"/>
    <n v="72000"/>
    <n v="72000"/>
    <n v="3.6254305555555599"/>
    <n v="3.6254305555555599"/>
    <n v="4.2785534208333296"/>
  </r>
  <r>
    <x v="4"/>
    <x v="460"/>
    <s v="05.2022"/>
    <x v="1"/>
    <x v="4"/>
    <s v="Subprod"/>
    <s v="Subprod Despunte Tru"/>
    <s v="1012681"/>
    <x v="416"/>
    <s v="Pollo"/>
    <n v="0"/>
    <n v="48000"/>
    <n v="24000"/>
    <n v="0"/>
    <n v="0.89237500000000003"/>
    <n v="0.99552421666666702"/>
  </r>
  <r>
    <x v="4"/>
    <x v="327"/>
    <s v="05.2022"/>
    <x v="1"/>
    <x v="4"/>
    <s v="Subprod"/>
    <s v="Subprod Cola"/>
    <s v="1022080"/>
    <x v="303"/>
    <s v="Cerdo"/>
    <n v="96000"/>
    <n v="96000"/>
    <n v="96000"/>
    <n v="0.97357291666666701"/>
    <n v="0.97357291666666701"/>
    <n v="1.387986275"/>
  </r>
  <r>
    <x v="4"/>
    <x v="152"/>
    <s v="05.2022"/>
    <x v="1"/>
    <x v="4"/>
    <s v="Subprod"/>
    <s v="Subprod Patas-Manos"/>
    <s v="1021735"/>
    <x v="142"/>
    <s v="Cerdo"/>
    <n v="120000"/>
    <n v="120000"/>
    <n v="120000"/>
    <n v="4.4856166666666697"/>
    <n v="4.4856166666666697"/>
    <n v="5.1982988824999996"/>
  </r>
  <r>
    <x v="4"/>
    <x v="328"/>
    <s v="05.2022"/>
    <x v="1"/>
    <x v="4"/>
    <s v="Subprod"/>
    <s v="Subprod Patas-Manos"/>
    <s v="1021737"/>
    <x v="304"/>
    <s v="Cerdo"/>
    <n v="24000"/>
    <n v="24000"/>
    <n v="24000"/>
    <n v="4.4847916666666698"/>
    <n v="4.4847916666666698"/>
    <n v="5.4584681875000003"/>
  </r>
  <r>
    <x v="4"/>
    <x v="153"/>
    <s v="05.2022"/>
    <x v="1"/>
    <x v="4"/>
    <s v="Subprod"/>
    <s v="Subprod Patas-Manos"/>
    <s v="1021738"/>
    <x v="143"/>
    <s v="Cerdo"/>
    <n v="96000"/>
    <n v="96000"/>
    <n v="96000"/>
    <n v="4.3422708333333304"/>
    <n v="4.3422708333333304"/>
    <n v="5.0706204510416697"/>
  </r>
  <r>
    <x v="4"/>
    <x v="154"/>
    <s v="05.2022"/>
    <x v="1"/>
    <x v="4"/>
    <s v="Subprod"/>
    <s v="Subprod Patas-Manos"/>
    <s v="1022748"/>
    <x v="144"/>
    <s v="Cerdo"/>
    <n v="216000"/>
    <n v="216000"/>
    <n v="120000"/>
    <n v="4.8726620370370402"/>
    <n v="4.8726620370370402"/>
    <n v="5.6009998425000003"/>
  </r>
  <r>
    <x v="4"/>
    <x v="329"/>
    <s v="05.2022"/>
    <x v="1"/>
    <x v="4"/>
    <s v="Trutro"/>
    <s v="Trutro Largo"/>
    <s v="1030683"/>
    <x v="71"/>
    <s v="Pavo"/>
    <n v="264000"/>
    <n v="264000"/>
    <n v="264000"/>
    <n v="2.1116212121212099"/>
    <n v="2.1116212121212099"/>
    <n v="2.4549994462121201"/>
  </r>
  <r>
    <x v="4"/>
    <x v="330"/>
    <s v="05.2022"/>
    <x v="1"/>
    <x v="4"/>
    <s v="Trutro"/>
    <s v="Trutro Largo"/>
    <s v="1030743"/>
    <x v="305"/>
    <s v="Pavo"/>
    <n v="5000"/>
    <n v="4000"/>
    <n v="5000"/>
    <n v="2.7570000000000001"/>
    <n v="2.7567499999999998"/>
    <n v="3.1827647400000001"/>
  </r>
  <r>
    <x v="4"/>
    <x v="428"/>
    <s v="05.2022"/>
    <x v="1"/>
    <x v="9"/>
    <s v="Cabeza"/>
    <s v="Cabeza Derivados"/>
    <s v="1021945"/>
    <x v="387"/>
    <s v="Cerdo"/>
    <n v="3000"/>
    <n v="3000"/>
    <n v="3000"/>
    <n v="3.7553333333333301"/>
    <n v="3.7553333333333301"/>
    <n v="2.6844999999999999"/>
  </r>
  <r>
    <x v="4"/>
    <x v="331"/>
    <s v="05.2022"/>
    <x v="1"/>
    <x v="9"/>
    <s v="Chuleta"/>
    <s v="Chuleta Huesos"/>
    <s v="1021952"/>
    <x v="13"/>
    <s v="Cerdo"/>
    <n v="3000"/>
    <n v="5000"/>
    <n v="5000"/>
    <n v="6.0983333333333301"/>
    <n v="6.0983999999999998"/>
    <n v="3.8534632200000001"/>
  </r>
  <r>
    <x v="4"/>
    <x v="332"/>
    <s v="05.2022"/>
    <x v="1"/>
    <x v="9"/>
    <s v="Cost-Pec"/>
    <s v="Cost-Pec Trozos"/>
    <s v="1021931"/>
    <x v="306"/>
    <s v="Cerdo"/>
    <n v="22000"/>
    <n v="22000"/>
    <n v="22000"/>
    <n v="4.7594090909090898"/>
    <n v="4.7594090909090898"/>
    <n v="3.85241612272727"/>
  </r>
  <r>
    <x v="4"/>
    <x v="333"/>
    <s v="05.2022"/>
    <x v="1"/>
    <x v="9"/>
    <s v="Cost-Pec"/>
    <s v="Cost-Pec Trozos"/>
    <s v="1023265"/>
    <x v="307"/>
    <s v="Cerdo"/>
    <n v="5000"/>
    <n v="5000"/>
    <n v="5000"/>
    <n v="4.5084"/>
    <n v="4.5084"/>
    <n v="3.8281353400000002"/>
  </r>
  <r>
    <x v="4"/>
    <x v="500"/>
    <s v="05.2022"/>
    <x v="1"/>
    <x v="9"/>
    <s v="Filete"/>
    <s v="Filete c/Cabeza"/>
    <s v="1021922"/>
    <x v="25"/>
    <s v="Cerdo"/>
    <n v="2000"/>
    <n v="2000"/>
    <n v="2000"/>
    <n v="5.4290000000000003"/>
    <n v="5.4290000000000003"/>
    <n v="3.8647749500000002"/>
  </r>
  <r>
    <x v="4"/>
    <x v="334"/>
    <s v="05.2022"/>
    <x v="1"/>
    <x v="9"/>
    <s v="Grasas"/>
    <s v="Grasa Gordura"/>
    <s v="1022767"/>
    <x v="308"/>
    <s v="Cerdo"/>
    <n v="48000"/>
    <n v="48000"/>
    <n v="48000"/>
    <n v="0.82641666666666702"/>
    <n v="0.82641666666666702"/>
    <n v="0.53479140000000003"/>
  </r>
  <r>
    <x v="4"/>
    <x v="335"/>
    <s v="05.2022"/>
    <x v="1"/>
    <x v="9"/>
    <s v="Grasas"/>
    <s v="Grasa Lomo Tocino"/>
    <s v="1022914"/>
    <x v="309"/>
    <s v="Cerdo"/>
    <n v="24000"/>
    <n v="48000"/>
    <n v="48000"/>
    <n v="2.0816666666666701"/>
    <n v="2.0816458333333299"/>
    <n v="1.3466332062499999"/>
  </r>
  <r>
    <x v="4"/>
    <x v="336"/>
    <s v="05.2022"/>
    <x v="1"/>
    <x v="9"/>
    <s v="Grasas"/>
    <s v="Grasa Lomo Tocino"/>
    <s v="1022918"/>
    <x v="310"/>
    <s v="Cerdo"/>
    <n v="72000"/>
    <n v="96000"/>
    <n v="96000"/>
    <n v="2.08165277777778"/>
    <n v="2.08165625"/>
    <n v="1.349722771875"/>
  </r>
  <r>
    <x v="4"/>
    <x v="429"/>
    <s v="05.2022"/>
    <x v="1"/>
    <x v="9"/>
    <s v="Lomo"/>
    <s v="Lomo CC Loin"/>
    <s v="1023184"/>
    <x v="388"/>
    <s v="Cerdo"/>
    <n v="1000"/>
    <n v="1000"/>
    <n v="2000"/>
    <n v="4.2569999999999997"/>
    <n v="4.2569999999999997"/>
    <n v="3.8492432000000001"/>
  </r>
  <r>
    <x v="4"/>
    <x v="502"/>
    <s v="05.2022"/>
    <x v="1"/>
    <x v="9"/>
    <s v="Lomo"/>
    <s v="Lomo Centro"/>
    <s v="1021921"/>
    <x v="452"/>
    <s v="Cerdo"/>
    <n v="3000"/>
    <n v="3000"/>
    <n v="3000"/>
    <n v="4.7593333333333296"/>
    <n v="4.7593333333333296"/>
    <n v="3.84924576666667"/>
  </r>
  <r>
    <x v="4"/>
    <x v="338"/>
    <s v="05.2022"/>
    <x v="1"/>
    <x v="9"/>
    <s v="Lomo"/>
    <s v="Lomo Centro"/>
    <s v="1022101"/>
    <x v="312"/>
    <s v="Cerdo"/>
    <n v="2000"/>
    <n v="2000"/>
    <n v="2000"/>
    <n v="5.4290000000000003"/>
    <n v="5.4290000000000003"/>
    <n v="3.8647749500000002"/>
  </r>
  <r>
    <x v="4"/>
    <x v="339"/>
    <s v="05.2022"/>
    <x v="1"/>
    <x v="9"/>
    <s v="Lomo"/>
    <s v="Lomo MM Loin"/>
    <s v="1021924"/>
    <x v="313"/>
    <s v="Cerdo"/>
    <n v="40000"/>
    <n v="40000"/>
    <n v="40000"/>
    <n v="4.341075"/>
    <n v="4.341075"/>
    <n v="3.8523460799999998"/>
  </r>
  <r>
    <x v="4"/>
    <x v="340"/>
    <s v="05.2022"/>
    <x v="1"/>
    <x v="9"/>
    <s v="Lomo"/>
    <s v="Lomo MM Loin"/>
    <s v="1021925"/>
    <x v="314"/>
    <s v="Cerdo"/>
    <n v="29880"/>
    <n v="40880"/>
    <n v="40000"/>
    <n v="4.4247991967871503"/>
    <n v="4.42477984344423"/>
    <n v="3.8523460799999998"/>
  </r>
  <r>
    <x v="4"/>
    <x v="341"/>
    <s v="05.2022"/>
    <x v="1"/>
    <x v="9"/>
    <s v="Lomo"/>
    <s v="Lomo MM Loin"/>
    <s v="1022561"/>
    <x v="315"/>
    <s v="Cerdo"/>
    <n v="0"/>
    <n v="4000"/>
    <n v="4000"/>
    <n v="0"/>
    <n v="4.2575000000000003"/>
    <n v="3.8648995749999999"/>
  </r>
  <r>
    <x v="4"/>
    <x v="342"/>
    <s v="05.2022"/>
    <x v="1"/>
    <x v="9"/>
    <s v="Lomo"/>
    <s v="Lomo MM Loin"/>
    <s v="1022989"/>
    <x v="316"/>
    <s v="Cerdo"/>
    <n v="51865"/>
    <n v="40865"/>
    <n v="40000"/>
    <n v="4.1736816735756301"/>
    <n v="4.1736693992414002"/>
    <n v="3.8398301825000001"/>
  </r>
  <r>
    <x v="4"/>
    <x v="430"/>
    <s v="05.2022"/>
    <x v="1"/>
    <x v="9"/>
    <s v="Lomo"/>
    <s v="Lomo MM Loin"/>
    <s v="1023102"/>
    <x v="389"/>
    <s v="Cerdo"/>
    <n v="1304"/>
    <n v="0"/>
    <m/>
    <n v="4.1733128834355799"/>
    <n v="0"/>
    <m/>
  </r>
  <r>
    <x v="4"/>
    <x v="343"/>
    <s v="05.2022"/>
    <x v="1"/>
    <x v="9"/>
    <s v="Lomo"/>
    <s v="Lomo Vetado"/>
    <s v="1022863"/>
    <x v="317"/>
    <s v="Cerdo"/>
    <n v="100000"/>
    <n v="100000"/>
    <n v="100000"/>
    <n v="4.3410700000000002"/>
    <n v="4.3410700000000002"/>
    <n v="3.8570444230000001"/>
  </r>
  <r>
    <x v="4"/>
    <x v="344"/>
    <s v="05.2022"/>
    <x v="1"/>
    <x v="9"/>
    <s v="Lomo"/>
    <s v="Lomo Vetado"/>
    <s v="1022864"/>
    <x v="318"/>
    <s v="Cerdo"/>
    <n v="100000"/>
    <n v="100000"/>
    <n v="100000"/>
    <n v="4.3410700000000002"/>
    <n v="4.3410700000000002"/>
    <n v="3.8542169529999999"/>
  </r>
  <r>
    <x v="4"/>
    <x v="345"/>
    <s v="05.2022"/>
    <x v="1"/>
    <x v="9"/>
    <s v="Lomo"/>
    <s v="Lomo Vetado"/>
    <s v="1023123"/>
    <x v="319"/>
    <s v="Cerdo"/>
    <n v="3000"/>
    <n v="3000"/>
    <n v="3000"/>
    <n v="4.4246666666666696"/>
    <n v="4.4246666666666696"/>
    <n v="3.86490023333333"/>
  </r>
  <r>
    <x v="4"/>
    <x v="346"/>
    <s v="05.2022"/>
    <x v="1"/>
    <x v="9"/>
    <s v="Menudencias"/>
    <s v="Menudencias Corazón"/>
    <s v="1012326"/>
    <x v="320"/>
    <s v="Pollo"/>
    <n v="10000"/>
    <n v="10000"/>
    <n v="10000"/>
    <n v="2.5043000000000002"/>
    <n v="2.5043000000000002"/>
    <n v="1.3661627599999999"/>
  </r>
  <r>
    <x v="4"/>
    <x v="349"/>
    <s v="05.2022"/>
    <x v="1"/>
    <x v="9"/>
    <s v="Paleta"/>
    <s v="Paleta Entera"/>
    <s v="1022751"/>
    <x v="322"/>
    <s v="Cerdo"/>
    <n v="20000"/>
    <n v="35000"/>
    <n v="35000"/>
    <n v="2.94495"/>
    <n v="2.9449714285714301"/>
    <n v="3.8607278142857102"/>
  </r>
  <r>
    <x v="4"/>
    <x v="351"/>
    <s v="05.2022"/>
    <x v="1"/>
    <x v="9"/>
    <s v="Paleta"/>
    <s v="Paleta Pulpa"/>
    <s v="1021936"/>
    <x v="324"/>
    <s v="Cerdo"/>
    <n v="480000"/>
    <n v="480000"/>
    <n v="480000"/>
    <n v="3.1960104166666699"/>
    <n v="3.1960104166666699"/>
    <n v="2.7911639754166702"/>
  </r>
  <r>
    <x v="4"/>
    <x v="462"/>
    <s v="05.2022"/>
    <x v="1"/>
    <x v="9"/>
    <s v="Panceta"/>
    <s v="Panceta c/Cuero"/>
    <s v="1021929"/>
    <x v="418"/>
    <s v="Cerdo"/>
    <n v="2000"/>
    <n v="2000"/>
    <n v="2000"/>
    <n v="6.266"/>
    <n v="6.266"/>
    <n v="3.8492278999999998"/>
  </r>
  <r>
    <x v="4"/>
    <x v="354"/>
    <s v="05.2022"/>
    <x v="1"/>
    <x v="9"/>
    <s v="Panceta"/>
    <s v="Panceta c/Cuero"/>
    <s v="1022515"/>
    <x v="327"/>
    <s v="Cerdo"/>
    <n v="26392"/>
    <n v="26392"/>
    <n v="26000"/>
    <n v="5.4289936344346801"/>
    <n v="5.4289936344346801"/>
    <n v="3.85725774615385"/>
  </r>
  <r>
    <x v="4"/>
    <x v="355"/>
    <s v="05.2022"/>
    <x v="1"/>
    <x v="9"/>
    <s v="Panceta"/>
    <s v="Panceta c/Cuero"/>
    <s v="1022570"/>
    <x v="328"/>
    <s v="Cerdo"/>
    <n v="2000"/>
    <n v="0"/>
    <m/>
    <n v="6.5170000000000003"/>
    <n v="0"/>
    <m/>
  </r>
  <r>
    <x v="4"/>
    <x v="356"/>
    <s v="05.2022"/>
    <x v="1"/>
    <x v="9"/>
    <s v="Panceta"/>
    <s v="Panceta s/Cuero"/>
    <s v="1022621"/>
    <x v="329"/>
    <s v="Cerdo"/>
    <n v="39315"/>
    <n v="39315"/>
    <n v="39000"/>
    <n v="5.4289456950273403"/>
    <n v="5.4289456950273403"/>
    <n v="3.8652581487179498"/>
  </r>
  <r>
    <x v="4"/>
    <x v="357"/>
    <s v="05.2022"/>
    <x v="1"/>
    <x v="9"/>
    <s v="Panceta"/>
    <s v="Panceta s/Cuero"/>
    <s v="1022865"/>
    <x v="330"/>
    <s v="Cerdo"/>
    <n v="50000"/>
    <n v="50000"/>
    <n v="50000"/>
    <n v="5.6799799999999996"/>
    <n v="5.6799799999999996"/>
    <n v="3.8474677380000002"/>
  </r>
  <r>
    <x v="4"/>
    <x v="358"/>
    <s v="05.2022"/>
    <x v="1"/>
    <x v="9"/>
    <s v="Panceta"/>
    <s v="Panceta s/Cuero"/>
    <s v="1022866"/>
    <x v="331"/>
    <s v="Cerdo"/>
    <n v="50000"/>
    <n v="50000"/>
    <n v="48000"/>
    <n v="5.6799799999999996"/>
    <n v="5.6799799999999996"/>
    <n v="3.8560515958333301"/>
  </r>
  <r>
    <x v="4"/>
    <x v="431"/>
    <s v="05.2022"/>
    <x v="1"/>
    <x v="9"/>
    <s v="Panceta"/>
    <s v="Panceta s/Cuero"/>
    <s v="1023247"/>
    <x v="390"/>
    <s v="Cerdo"/>
    <n v="1000"/>
    <n v="1000"/>
    <n v="1000"/>
    <n v="6.266"/>
    <n v="6.266"/>
    <n v="4.0190799999999998"/>
  </r>
  <r>
    <x v="4"/>
    <x v="360"/>
    <s v="05.2022"/>
    <x v="1"/>
    <x v="9"/>
    <s v="Pierna"/>
    <s v="Pierna Pulpa Fina"/>
    <s v="1022128"/>
    <x v="333"/>
    <s v="Cerdo"/>
    <n v="15000"/>
    <n v="15000"/>
    <n v="11000"/>
    <n v="4.09"/>
    <n v="4.09"/>
    <n v="3.8975376909090902"/>
  </r>
  <r>
    <x v="4"/>
    <x v="361"/>
    <s v="05.2022"/>
    <x v="1"/>
    <x v="9"/>
    <s v="Pierna"/>
    <s v="Pierna Pulpa Fina"/>
    <s v="1022141"/>
    <x v="334"/>
    <s v="Cerdo"/>
    <n v="28350"/>
    <n v="43350"/>
    <n v="43000"/>
    <n v="4.1318165784832397"/>
    <n v="4.1318339100346"/>
    <n v="3.84988283488372"/>
  </r>
  <r>
    <x v="4"/>
    <x v="362"/>
    <s v="05.2022"/>
    <x v="1"/>
    <x v="9"/>
    <s v="Pierna"/>
    <s v="Pierna Pulpa Fina"/>
    <s v="1022142"/>
    <x v="335"/>
    <s v="Cerdo"/>
    <n v="15000"/>
    <n v="15000"/>
    <n v="15000"/>
    <n v="4.09"/>
    <n v="4.09"/>
    <n v="3.8492411666666699"/>
  </r>
  <r>
    <x v="4"/>
    <x v="363"/>
    <s v="05.2022"/>
    <x v="1"/>
    <x v="9"/>
    <s v="Pierna"/>
    <s v="Pierna Pulpa Fina"/>
    <s v="1022398"/>
    <x v="336"/>
    <s v="Cerdo"/>
    <n v="40000"/>
    <n v="40000"/>
    <n v="40000"/>
    <n v="4.13185"/>
    <n v="4.13185"/>
    <n v="3.8485331399999998"/>
  </r>
  <r>
    <x v="4"/>
    <x v="364"/>
    <s v="05.2022"/>
    <x v="1"/>
    <x v="9"/>
    <s v="Prolijado"/>
    <s v="Prolijado Malaya"/>
    <s v="1022293"/>
    <x v="337"/>
    <s v="Cerdo"/>
    <n v="6046"/>
    <n v="6046"/>
    <n v="6000"/>
    <n v="6.6840886536553104"/>
    <n v="6.6840886536553104"/>
    <n v="3.8398269833333298"/>
  </r>
  <r>
    <x v="4"/>
    <x v="432"/>
    <s v="05.2022"/>
    <x v="1"/>
    <x v="9"/>
    <s v="Recortes"/>
    <s v="Diafragma"/>
    <s v="1021944"/>
    <x v="391"/>
    <s v="Cerdo"/>
    <n v="3000"/>
    <n v="3000"/>
    <n v="3000"/>
    <n v="3.7553333333333301"/>
    <n v="3.7553333333333301"/>
    <n v="2.6844999999999999"/>
  </r>
  <r>
    <x v="4"/>
    <x v="366"/>
    <s v="05.2022"/>
    <x v="1"/>
    <x v="9"/>
    <s v="Subprod"/>
    <s v="Subprod Tripa"/>
    <s v="1021987"/>
    <x v="339"/>
    <s v="Cerdo"/>
    <n v="10000"/>
    <n v="10000"/>
    <n v="10000"/>
    <n v="5.3388"/>
    <n v="5.3388"/>
    <n v="2.1386337700000002"/>
  </r>
  <r>
    <x v="4"/>
    <x v="367"/>
    <s v="05.2022"/>
    <x v="1"/>
    <x v="9"/>
    <s v="Subprod"/>
    <s v="Subprod Visceras"/>
    <s v="1022413"/>
    <x v="340"/>
    <s v="Cerdo"/>
    <n v="10873"/>
    <n v="10873"/>
    <n v="10000"/>
    <n v="1.48946932769245"/>
    <n v="1.48946932769245"/>
    <n v="1.09306704"/>
  </r>
  <r>
    <x v="5"/>
    <x v="0"/>
    <s v="06.2022"/>
    <x v="0"/>
    <x v="0"/>
    <s v="Ala"/>
    <s v="Ala Trutro"/>
    <s v="1030332"/>
    <x v="0"/>
    <s v="Pavo"/>
    <n v="47801"/>
    <n v="48000"/>
    <m/>
    <n v="1.5184619568628299"/>
    <n v="1.5184583333333299"/>
    <m/>
  </r>
  <r>
    <x v="5"/>
    <x v="2"/>
    <s v="06.2022"/>
    <x v="0"/>
    <x v="0"/>
    <s v="Menudencias"/>
    <s v="Menudencias Contre"/>
    <s v="1012207"/>
    <x v="2"/>
    <s v="Pollo"/>
    <n v="0"/>
    <n v="4430"/>
    <m/>
    <n v="0"/>
    <n v="0"/>
    <m/>
  </r>
  <r>
    <x v="5"/>
    <x v="3"/>
    <s v="06.2022"/>
    <x v="0"/>
    <x v="0"/>
    <s v="Menudencias"/>
    <s v="Menudencias Cabeza"/>
    <s v="1030744"/>
    <x v="3"/>
    <s v="Pavo"/>
    <m/>
    <n v="10380"/>
    <m/>
    <m/>
    <n v="0"/>
    <m/>
  </r>
  <r>
    <x v="5"/>
    <x v="5"/>
    <s v="06.2022"/>
    <x v="0"/>
    <x v="7"/>
    <s v="Recortes"/>
    <s v="Recortes Piel"/>
    <s v="1030720"/>
    <x v="5"/>
    <s v="Pavo"/>
    <n v="0"/>
    <n v="17504"/>
    <m/>
    <n v="0"/>
    <n v="0"/>
    <m/>
  </r>
  <r>
    <x v="5"/>
    <x v="368"/>
    <s v="06.2022"/>
    <x v="0"/>
    <x v="8"/>
    <s v="Carne Recuperada"/>
    <s v="Carne Recuperada ADM"/>
    <s v="1012764"/>
    <x v="341"/>
    <s v="Pollo"/>
    <n v="480000"/>
    <n v="240000"/>
    <n v="240000"/>
    <n v="1.06532291666667"/>
    <n v="1.0653250000000001"/>
    <n v="0.92333333333333301"/>
  </r>
  <r>
    <x v="5"/>
    <x v="515"/>
    <s v="06.2022"/>
    <x v="0"/>
    <x v="1"/>
    <s v="Ala"/>
    <s v="Ala Trutro-Centro"/>
    <s v="1011105"/>
    <x v="461"/>
    <s v="Pollo"/>
    <m/>
    <m/>
    <n v="6000"/>
    <m/>
    <m/>
    <n v="2.9161049000000001"/>
  </r>
  <r>
    <x v="5"/>
    <x v="8"/>
    <s v="06.2022"/>
    <x v="0"/>
    <x v="1"/>
    <s v="Carne Recuperada"/>
    <s v="Carne Recuperada ADM"/>
    <s v="1012556"/>
    <x v="8"/>
    <s v="Pollo"/>
    <n v="96000"/>
    <n v="96000"/>
    <n v="96000"/>
    <n v="1.2"/>
    <n v="1.1000000000000001"/>
    <n v="1.0907708333333299"/>
  </r>
  <r>
    <x v="5"/>
    <x v="9"/>
    <s v="06.2022"/>
    <x v="0"/>
    <x v="1"/>
    <s v="Carne Recuperada"/>
    <s v="Carne Recuperada ADM"/>
    <s v="1012719"/>
    <x v="9"/>
    <s v="Pollo"/>
    <n v="20282"/>
    <n v="246351"/>
    <n v="93880"/>
    <n v="0.94448279262400203"/>
    <n v="0.94444918023470603"/>
    <n v="0.57984558798466102"/>
  </r>
  <r>
    <x v="5"/>
    <x v="10"/>
    <s v="06.2022"/>
    <x v="0"/>
    <x v="1"/>
    <s v="Carne Recuperada"/>
    <s v="Carne Recuperada Pul"/>
    <s v="1011421"/>
    <x v="10"/>
    <s v="Pollo"/>
    <n v="902735"/>
    <n v="893451"/>
    <n v="888000"/>
    <n v="1.0700006092596399"/>
    <n v="1.07000048127989"/>
    <n v="1.0306858108108099"/>
  </r>
  <r>
    <x v="5"/>
    <x v="11"/>
    <s v="06.2022"/>
    <x v="0"/>
    <x v="1"/>
    <s v="Carne Recuperada"/>
    <s v="Carne Recuperada Pul"/>
    <s v="1011558"/>
    <x v="11"/>
    <s v="Pollo"/>
    <n v="53748"/>
    <n v="78389"/>
    <n v="78000"/>
    <n v="1.2000074421373801"/>
    <n v="1.04999425939864"/>
    <n v="0.92295346923076904"/>
  </r>
  <r>
    <x v="5"/>
    <x v="75"/>
    <s v="06.2022"/>
    <x v="0"/>
    <x v="1"/>
    <s v="Carne Recuperada"/>
    <s v="Carne Recuperada Pul"/>
    <s v="1012612"/>
    <x v="74"/>
    <s v="Pollo"/>
    <m/>
    <m/>
    <n v="50000"/>
    <m/>
    <m/>
    <n v="0.55773333199999997"/>
  </r>
  <r>
    <x v="5"/>
    <x v="488"/>
    <s v="06.2022"/>
    <x v="0"/>
    <x v="1"/>
    <s v="Carne Recuperada"/>
    <s v="Carne Recuperada"/>
    <s v="1030802"/>
    <x v="440"/>
    <s v="Pavo"/>
    <m/>
    <m/>
    <n v="2000"/>
    <m/>
    <m/>
    <n v="0.40400000000000003"/>
  </r>
  <r>
    <x v="5"/>
    <x v="1"/>
    <s v="06.2022"/>
    <x v="0"/>
    <x v="1"/>
    <s v="Cazuela"/>
    <s v="Cazuela Espinazo"/>
    <s v="1011042"/>
    <x v="1"/>
    <s v="Pollo"/>
    <n v="24370"/>
    <n v="0"/>
    <n v="24000"/>
    <n v="0.49446040213377102"/>
    <n v="0"/>
    <n v="0.54279166666666701"/>
  </r>
  <r>
    <x v="5"/>
    <x v="13"/>
    <s v="06.2022"/>
    <x v="0"/>
    <x v="1"/>
    <s v="Chuleta"/>
    <s v="Chuleta Huesos"/>
    <s v="1021622"/>
    <x v="13"/>
    <s v="Cerdo"/>
    <n v="12000"/>
    <n v="12000"/>
    <n v="12000"/>
    <n v="7.5444166666666703"/>
    <n v="7.5444166666666703"/>
    <n v="6.2136666666666702"/>
  </r>
  <r>
    <x v="5"/>
    <x v="370"/>
    <s v="06.2022"/>
    <x v="0"/>
    <x v="1"/>
    <s v="Cost-Pec"/>
    <s v="Cost-Pec Entero"/>
    <s v="1020869"/>
    <x v="343"/>
    <s v="Cerdo"/>
    <n v="24000"/>
    <n v="0"/>
    <m/>
    <n v="4.14445833333333"/>
    <n v="0"/>
    <m/>
  </r>
  <r>
    <x v="5"/>
    <x v="16"/>
    <s v="06.2022"/>
    <x v="0"/>
    <x v="1"/>
    <s v="Cueros"/>
    <s v="Cuero Back"/>
    <s v="1021187"/>
    <x v="16"/>
    <s v="Cerdo"/>
    <n v="72000"/>
    <n v="72000"/>
    <n v="72000"/>
    <n v="2.0944444444444401"/>
    <n v="2.0944444444444401"/>
    <n v="2.05833333333333"/>
  </r>
  <r>
    <x v="5"/>
    <x v="17"/>
    <s v="06.2022"/>
    <x v="0"/>
    <x v="1"/>
    <s v="Cueros"/>
    <s v="Cuero Forro"/>
    <s v="1022196"/>
    <x v="17"/>
    <s v="Cerdo"/>
    <n v="48000"/>
    <n v="48000"/>
    <n v="48000"/>
    <n v="1.35"/>
    <n v="1.35"/>
    <n v="1.2041666666666699"/>
  </r>
  <r>
    <x v="5"/>
    <x v="19"/>
    <s v="06.2022"/>
    <x v="0"/>
    <x v="1"/>
    <s v="Cueros"/>
    <s v="Cuero Mixto"/>
    <s v="1021385"/>
    <x v="19"/>
    <s v="Cerdo"/>
    <n v="144000"/>
    <n v="120000"/>
    <n v="120000"/>
    <n v="0.96945138888888904"/>
    <n v="0.98245000000000005"/>
    <n v="0.77402222249999997"/>
  </r>
  <r>
    <x v="5"/>
    <x v="435"/>
    <s v="06.2022"/>
    <x v="0"/>
    <x v="1"/>
    <s v="Cueros"/>
    <s v="Cuero Mixto"/>
    <s v="1022928"/>
    <x v="394"/>
    <s v="Cerdo"/>
    <n v="10000"/>
    <n v="0"/>
    <m/>
    <n v="0.84440000000000004"/>
    <n v="0"/>
    <m/>
  </r>
  <r>
    <x v="5"/>
    <x v="371"/>
    <s v="06.2022"/>
    <x v="0"/>
    <x v="1"/>
    <s v="Cueros"/>
    <s v="Cuero Panceta"/>
    <s v="1020352"/>
    <x v="344"/>
    <s v="Cerdo"/>
    <n v="48000"/>
    <n v="72000"/>
    <n v="72000"/>
    <n v="1.34445833333333"/>
    <n v="1.3444444444444399"/>
    <n v="1.2802083333333301"/>
  </r>
  <r>
    <x v="5"/>
    <x v="20"/>
    <s v="06.2022"/>
    <x v="0"/>
    <x v="1"/>
    <s v="Cueros"/>
    <s v="Cuero Papada"/>
    <s v="1021039"/>
    <x v="20"/>
    <s v="Cerdo"/>
    <n v="0"/>
    <n v="48000"/>
    <n v="24000"/>
    <n v="0"/>
    <n v="0.62"/>
    <n v="0.61133333333333295"/>
  </r>
  <r>
    <x v="5"/>
    <x v="22"/>
    <s v="06.2022"/>
    <x v="0"/>
    <x v="1"/>
    <s v="Empanizado"/>
    <s v="Empanizados Nuggets"/>
    <s v="1100407"/>
    <x v="22"/>
    <s v="Elaborado"/>
    <m/>
    <m/>
    <n v="12000"/>
    <m/>
    <m/>
    <n v="3.6596655500000002"/>
  </r>
  <r>
    <x v="5"/>
    <x v="23"/>
    <s v="06.2022"/>
    <x v="0"/>
    <x v="1"/>
    <s v="Empanizado"/>
    <s v="Empanizados Nuggets"/>
    <s v="1100408"/>
    <x v="23"/>
    <s v="Elaborado"/>
    <m/>
    <m/>
    <n v="6000"/>
    <m/>
    <m/>
    <n v="3.65966556666667"/>
  </r>
  <r>
    <x v="5"/>
    <x v="27"/>
    <s v="06.2022"/>
    <x v="0"/>
    <x v="1"/>
    <s v="Grasas"/>
    <s v="Grasa Forro"/>
    <s v="1020925"/>
    <x v="27"/>
    <s v="Cerdo"/>
    <n v="96000"/>
    <n v="96000"/>
    <n v="42200"/>
    <n v="1.3444479166666701"/>
    <n v="1.3444479166666701"/>
    <n v="1.4043562393364899"/>
  </r>
  <r>
    <x v="5"/>
    <x v="28"/>
    <s v="06.2022"/>
    <x v="0"/>
    <x v="1"/>
    <s v="Grasas"/>
    <s v="Grasa Forro"/>
    <s v="1022218"/>
    <x v="27"/>
    <s v="Cerdo"/>
    <m/>
    <m/>
    <n v="5800"/>
    <m/>
    <m/>
    <n v="1.44416667241379"/>
  </r>
  <r>
    <x v="5"/>
    <x v="30"/>
    <s v="06.2022"/>
    <x v="0"/>
    <x v="1"/>
    <s v="Grasas"/>
    <s v="Grasa Forro"/>
    <s v="1022855"/>
    <x v="29"/>
    <s v="Cerdo"/>
    <n v="24000"/>
    <n v="24000"/>
    <n v="24000"/>
    <n v="1.36445833333333"/>
    <n v="1.36445833333333"/>
    <n v="1.57"/>
  </r>
  <r>
    <x v="5"/>
    <x v="31"/>
    <s v="06.2022"/>
    <x v="0"/>
    <x v="1"/>
    <s v="Grasas"/>
    <s v="Grasa Gordura"/>
    <s v="1020367"/>
    <x v="30"/>
    <s v="Cerdo"/>
    <n v="168000"/>
    <n v="131000"/>
    <n v="187000"/>
    <n v="1.1501666666666699"/>
    <n v="1.1517786259542"/>
    <n v="1.31619765187166"/>
  </r>
  <r>
    <x v="5"/>
    <x v="32"/>
    <s v="06.2022"/>
    <x v="0"/>
    <x v="1"/>
    <s v="Grasas"/>
    <s v="Grasa Gordura"/>
    <s v="1021023"/>
    <x v="31"/>
    <s v="Cerdo"/>
    <n v="24000"/>
    <n v="120000"/>
    <n v="133000"/>
    <n v="1.09445833333333"/>
    <n v="1.0944499999999999"/>
    <n v="1.1482675436090199"/>
  </r>
  <r>
    <x v="5"/>
    <x v="34"/>
    <s v="06.2022"/>
    <x v="0"/>
    <x v="1"/>
    <s v="Grasas"/>
    <s v="Grasa Gordura"/>
    <s v="1022150"/>
    <x v="33"/>
    <s v="Cerdo"/>
    <n v="144000"/>
    <n v="149000"/>
    <n v="124000"/>
    <n v="1.1361180555555599"/>
    <n v="1.13975167785235"/>
    <n v="1.2736104935483901"/>
  </r>
  <r>
    <x v="5"/>
    <x v="36"/>
    <s v="06.2022"/>
    <x v="0"/>
    <x v="1"/>
    <s v="Grasas"/>
    <s v="Grasa Interior"/>
    <s v="1021111"/>
    <x v="35"/>
    <s v="Cerdo"/>
    <n v="3000"/>
    <n v="0"/>
    <m/>
    <n v="1.27433333333333"/>
    <n v="0"/>
    <m/>
  </r>
  <r>
    <x v="5"/>
    <x v="38"/>
    <s v="06.2022"/>
    <x v="0"/>
    <x v="1"/>
    <s v="Grasas"/>
    <s v="Grasa Lomo Tocino"/>
    <s v="1020339"/>
    <x v="37"/>
    <s v="Cerdo"/>
    <n v="0"/>
    <n v="72000"/>
    <n v="72000"/>
    <n v="0"/>
    <n v="1.56"/>
    <n v="1.5631250000000001"/>
  </r>
  <r>
    <x v="5"/>
    <x v="110"/>
    <s v="06.2022"/>
    <x v="0"/>
    <x v="1"/>
    <s v="Grasas"/>
    <s v="Grasa Lomo Tocino"/>
    <s v="1022217"/>
    <x v="106"/>
    <s v="Cerdo"/>
    <m/>
    <m/>
    <n v="48000"/>
    <m/>
    <m/>
    <n v="1.4966250000000001"/>
  </r>
  <r>
    <x v="5"/>
    <x v="41"/>
    <s v="06.2022"/>
    <x v="0"/>
    <x v="1"/>
    <s v="Lomo"/>
    <s v="Lomo Centro"/>
    <s v="1020848"/>
    <x v="40"/>
    <s v="Cerdo"/>
    <n v="48000"/>
    <n v="48000"/>
    <n v="48000"/>
    <n v="3.2944583333333299"/>
    <n v="3.2944583333333299"/>
    <n v="3.2851875000000001"/>
  </r>
  <r>
    <x v="5"/>
    <x v="528"/>
    <s v="06.2022"/>
    <x v="0"/>
    <x v="1"/>
    <s v="Lomo"/>
    <s v="Lomo Vetado"/>
    <s v="1023328"/>
    <x v="380"/>
    <s v="Cerdo"/>
    <m/>
    <m/>
    <n v="54"/>
    <m/>
    <m/>
    <n v="4.9755500000000001"/>
  </r>
  <r>
    <x v="5"/>
    <x v="42"/>
    <s v="06.2022"/>
    <x v="0"/>
    <x v="1"/>
    <s v="Menudencias"/>
    <s v="Menudencias Contre"/>
    <s v="1010877"/>
    <x v="41"/>
    <s v="Pollo"/>
    <n v="135310"/>
    <n v="61352"/>
    <n v="132000"/>
    <n v="1.04444608676373"/>
    <n v="1.0444484287390801"/>
    <n v="1.02646579848485"/>
  </r>
  <r>
    <x v="5"/>
    <x v="2"/>
    <s v="06.2022"/>
    <x v="0"/>
    <x v="1"/>
    <s v="Menudencias"/>
    <s v="Menudencias Contre"/>
    <s v="1012207"/>
    <x v="2"/>
    <s v="Pollo"/>
    <n v="37570"/>
    <n v="48000"/>
    <n v="48000"/>
    <n v="1.22443438914027"/>
    <n v="1.2244375000000001"/>
    <n v="1.3082083333333301"/>
  </r>
  <r>
    <x v="5"/>
    <x v="43"/>
    <s v="06.2022"/>
    <x v="0"/>
    <x v="1"/>
    <s v="Menudencias"/>
    <s v="Menudencias Corazón"/>
    <s v="1012362"/>
    <x v="42"/>
    <s v="Pollo"/>
    <n v="16076"/>
    <n v="0"/>
    <n v="29000"/>
    <n v="0"/>
    <n v="0"/>
    <n v="0.69130459655172405"/>
  </r>
  <r>
    <x v="5"/>
    <x v="505"/>
    <s v="06.2022"/>
    <x v="0"/>
    <x v="1"/>
    <s v="Menudencias"/>
    <s v="Menudencias Corazón"/>
    <s v="1012778"/>
    <x v="455"/>
    <s v="Pollo"/>
    <n v="28015"/>
    <m/>
    <n v="41000"/>
    <n v="0"/>
    <m/>
    <n v="0.76630116829268302"/>
  </r>
  <r>
    <x v="5"/>
    <x v="44"/>
    <s v="06.2022"/>
    <x v="0"/>
    <x v="1"/>
    <s v="Menudencias"/>
    <s v="Menudencias Pana"/>
    <s v="1012283"/>
    <x v="43"/>
    <s v="Pollo"/>
    <n v="0"/>
    <n v="20118"/>
    <n v="24000"/>
    <n v="0"/>
    <n v="0"/>
    <n v="0.75833333333333297"/>
  </r>
  <r>
    <x v="5"/>
    <x v="378"/>
    <s v="06.2022"/>
    <x v="0"/>
    <x v="1"/>
    <s v="Menudencias"/>
    <s v="Menudencias Pana"/>
    <s v="1012763"/>
    <x v="348"/>
    <s v="Pollo"/>
    <n v="72000"/>
    <n v="50193"/>
    <n v="48001"/>
    <n v="0.66444444444444395"/>
    <n v="0.66445520291674098"/>
    <n v="0.75415861544551199"/>
  </r>
  <r>
    <x v="5"/>
    <x v="463"/>
    <s v="06.2022"/>
    <x v="0"/>
    <x v="1"/>
    <s v="Menudencias"/>
    <s v="Menudencias Contre"/>
    <s v="1030498"/>
    <x v="419"/>
    <s v="Pavo"/>
    <n v="10825"/>
    <n v="10825"/>
    <n v="24000"/>
    <n v="1.7945496535796801"/>
    <n v="1.7945496535796801"/>
    <n v="1.85775"/>
  </r>
  <r>
    <x v="5"/>
    <x v="529"/>
    <s v="06.2022"/>
    <x v="0"/>
    <x v="1"/>
    <s v="Muestra"/>
    <s v="Muestra"/>
    <s v="1011258"/>
    <x v="471"/>
    <s v="Pollo"/>
    <m/>
    <m/>
    <n v="2120"/>
    <m/>
    <m/>
    <n v="0.55791669811320799"/>
  </r>
  <r>
    <x v="5"/>
    <x v="530"/>
    <s v="06.2022"/>
    <x v="0"/>
    <x v="1"/>
    <s v="Muestra"/>
    <s v="Muestra"/>
    <s v="1022825"/>
    <x v="302"/>
    <s v="Cerdo"/>
    <m/>
    <m/>
    <n v="60"/>
    <m/>
    <m/>
    <n v="3.8763116666666702"/>
  </r>
  <r>
    <x v="5"/>
    <x v="45"/>
    <s v="06.2022"/>
    <x v="0"/>
    <x v="1"/>
    <s v="Paleta"/>
    <s v="Paleta Pulpa"/>
    <s v="1021976"/>
    <x v="44"/>
    <s v="Cerdo"/>
    <n v="120000"/>
    <n v="168000"/>
    <n v="191796"/>
    <n v="2.4260000000000002"/>
    <n v="2.4328571428571402"/>
    <n v="2.3607336190535801"/>
  </r>
  <r>
    <x v="5"/>
    <x v="531"/>
    <s v="06.2022"/>
    <x v="0"/>
    <x v="1"/>
    <s v="Paleta"/>
    <s v="Paleta Pulpa"/>
    <s v="1022820"/>
    <x v="472"/>
    <s v="Cerdo"/>
    <m/>
    <m/>
    <n v="30"/>
    <m/>
    <m/>
    <n v="5.0754799999999998"/>
  </r>
  <r>
    <x v="5"/>
    <x v="46"/>
    <s v="06.2022"/>
    <x v="0"/>
    <x v="1"/>
    <s v="Panceta"/>
    <s v="Panceta s/Cuero"/>
    <s v="1020886"/>
    <x v="45"/>
    <s v="Cerdo"/>
    <n v="24000"/>
    <n v="0"/>
    <m/>
    <n v="4.9444583333333298"/>
    <n v="0"/>
    <m/>
  </r>
  <r>
    <x v="5"/>
    <x v="379"/>
    <s v="06.2022"/>
    <x v="0"/>
    <x v="1"/>
    <s v="Panceta"/>
    <s v="Panceta s/Cuero"/>
    <s v="1022847"/>
    <x v="349"/>
    <s v="Cerdo"/>
    <n v="0"/>
    <n v="24000"/>
    <n v="24000"/>
    <n v="0"/>
    <n v="1.4444583333333301"/>
    <n v="1.5292083333333299"/>
  </r>
  <r>
    <x v="5"/>
    <x v="48"/>
    <s v="06.2022"/>
    <x v="0"/>
    <x v="1"/>
    <s v="Pech Desh"/>
    <s v="Pech Desh s/Piel"/>
    <s v="1030670"/>
    <x v="47"/>
    <s v="Pavo"/>
    <n v="24000"/>
    <n v="48000"/>
    <m/>
    <n v="13.044458333333299"/>
    <n v="13.044458333333299"/>
    <m/>
  </r>
  <r>
    <x v="5"/>
    <x v="381"/>
    <s v="06.2022"/>
    <x v="0"/>
    <x v="1"/>
    <s v="Pierna"/>
    <s v="Pierna Entera"/>
    <s v="1020915"/>
    <x v="351"/>
    <s v="Cerdo"/>
    <n v="0"/>
    <n v="72000"/>
    <n v="72000"/>
    <n v="0"/>
    <n v="2.35"/>
    <n v="2.366625"/>
  </r>
  <r>
    <x v="5"/>
    <x v="52"/>
    <s v="06.2022"/>
    <x v="0"/>
    <x v="1"/>
    <s v="Pierna"/>
    <s v="Pierna Pulpa"/>
    <s v="1020944"/>
    <x v="51"/>
    <s v="Cerdo"/>
    <n v="120000"/>
    <n v="226000"/>
    <n v="226000"/>
    <n v="2.75"/>
    <n v="2.75"/>
    <n v="2.7626769911504399"/>
  </r>
  <r>
    <x v="5"/>
    <x v="53"/>
    <s v="06.2022"/>
    <x v="0"/>
    <x v="1"/>
    <s v="Pierna"/>
    <s v="Pierna Pulpa"/>
    <s v="1022709"/>
    <x v="52"/>
    <s v="Cerdo"/>
    <n v="336000"/>
    <n v="191000"/>
    <n v="192000"/>
    <n v="2.85"/>
    <n v="2.85"/>
    <n v="2.8473385416666699"/>
  </r>
  <r>
    <x v="5"/>
    <x v="382"/>
    <s v="06.2022"/>
    <x v="0"/>
    <x v="1"/>
    <s v="Pierna"/>
    <s v="Pierna Pulpa Fina"/>
    <s v="1021868"/>
    <x v="352"/>
    <s v="Cerdo"/>
    <n v="48000"/>
    <n v="48000"/>
    <n v="45000"/>
    <n v="3"/>
    <n v="3"/>
    <n v="2.98077837333333"/>
  </r>
  <r>
    <x v="5"/>
    <x v="54"/>
    <s v="06.2022"/>
    <x v="0"/>
    <x v="1"/>
    <s v="Plancha"/>
    <s v="Plancha s/Cuero"/>
    <s v="1020349"/>
    <x v="53"/>
    <s v="Cerdo"/>
    <n v="0"/>
    <n v="24000"/>
    <m/>
    <n v="0"/>
    <n v="1.6944583333333301"/>
    <m/>
  </r>
  <r>
    <x v="5"/>
    <x v="55"/>
    <s v="06.2022"/>
    <x v="0"/>
    <x v="1"/>
    <s v="Plancha"/>
    <s v="Plancha s/Cuero"/>
    <s v="1022149"/>
    <x v="54"/>
    <s v="Cerdo"/>
    <n v="0"/>
    <n v="14000"/>
    <n v="14000"/>
    <n v="0"/>
    <n v="1.9444285714285701"/>
    <n v="2.0084031642857099"/>
  </r>
  <r>
    <x v="5"/>
    <x v="532"/>
    <s v="06.2022"/>
    <x v="0"/>
    <x v="1"/>
    <s v="Prod. Esp."/>
    <s v="Prod. Esp. Antic."/>
    <s v="1023167"/>
    <x v="294"/>
    <s v="Cerdo"/>
    <m/>
    <m/>
    <n v="60"/>
    <m/>
    <m/>
    <n v="3.0768666666666702"/>
  </r>
  <r>
    <x v="5"/>
    <x v="56"/>
    <s v="06.2022"/>
    <x v="0"/>
    <x v="1"/>
    <s v="Recortes"/>
    <s v="Recortes Piel"/>
    <s v="1030230"/>
    <x v="55"/>
    <s v="Pavo"/>
    <n v="0"/>
    <n v="2147"/>
    <m/>
    <n v="0"/>
    <n v="0"/>
    <m/>
  </r>
  <r>
    <x v="5"/>
    <x v="533"/>
    <s v="06.2022"/>
    <x v="0"/>
    <x v="1"/>
    <s v="Recortes"/>
    <s v="Recortes Magro"/>
    <s v="1022842"/>
    <x v="473"/>
    <s v="Cerdo"/>
    <n v="24000"/>
    <n v="24000"/>
    <n v="24000"/>
    <n v="1.9444583333333301"/>
    <n v="1.9444583333333301"/>
    <n v="2.5"/>
  </r>
  <r>
    <x v="5"/>
    <x v="57"/>
    <s v="06.2022"/>
    <x v="0"/>
    <x v="1"/>
    <s v="Recortes"/>
    <s v="Recortes No Magro"/>
    <s v="1020412"/>
    <x v="56"/>
    <s v="Cerdo"/>
    <n v="168000"/>
    <n v="168000"/>
    <n v="156000"/>
    <n v="1.81588095238095"/>
    <n v="1.81588095238095"/>
    <n v="1.86222265064103"/>
  </r>
  <r>
    <x v="5"/>
    <x v="58"/>
    <s v="06.2022"/>
    <x v="0"/>
    <x v="1"/>
    <s v="Recortes"/>
    <s v="Recortes No Magro"/>
    <s v="1021078"/>
    <x v="57"/>
    <s v="Cerdo"/>
    <n v="120000"/>
    <n v="120000"/>
    <n v="120000"/>
    <n v="2.14445"/>
    <n v="2.14445"/>
    <n v="2.1804916666666698"/>
  </r>
  <r>
    <x v="5"/>
    <x v="383"/>
    <s v="06.2022"/>
    <x v="0"/>
    <x v="1"/>
    <s v="Recortes"/>
    <s v="Recortes No Magro"/>
    <s v="1021082"/>
    <x v="353"/>
    <s v="Cerdo"/>
    <n v="0"/>
    <n v="24000"/>
    <n v="23000"/>
    <n v="0"/>
    <n v="1.7944583333333299"/>
    <n v="1.3"/>
  </r>
  <r>
    <x v="5"/>
    <x v="59"/>
    <s v="06.2022"/>
    <x v="0"/>
    <x v="1"/>
    <s v="Recortes"/>
    <s v="Recortes No Magro"/>
    <s v="1021092"/>
    <x v="58"/>
    <s v="Cerdo"/>
    <n v="144000"/>
    <n v="144000"/>
    <n v="144000"/>
    <n v="2.47778472222222"/>
    <n v="2.47778472222222"/>
    <n v="2.4129999999999998"/>
  </r>
  <r>
    <x v="5"/>
    <x v="534"/>
    <s v="06.2022"/>
    <x v="0"/>
    <x v="1"/>
    <s v="Recortes"/>
    <s v="Recortes No Magro"/>
    <s v="1022844"/>
    <x v="474"/>
    <s v="Cerdo"/>
    <n v="24000"/>
    <n v="24000"/>
    <n v="24000"/>
    <n v="1.9444583333333301"/>
    <n v="1.9444583333333301"/>
    <n v="1.7235416666666701"/>
  </r>
  <r>
    <x v="5"/>
    <x v="63"/>
    <s v="06.2022"/>
    <x v="0"/>
    <x v="1"/>
    <s v="Reproductor"/>
    <s v="Reproductor Gallina"/>
    <s v="1012208"/>
    <x v="62"/>
    <s v="Pollo"/>
    <n v="0"/>
    <n v="6802"/>
    <m/>
    <n v="0"/>
    <n v="1.4444281093795901"/>
    <m/>
  </r>
  <r>
    <x v="5"/>
    <x v="65"/>
    <s v="06.2022"/>
    <x v="0"/>
    <x v="1"/>
    <s v="Subprod"/>
    <s v="Subprod Tripa"/>
    <s v="1022409"/>
    <x v="64"/>
    <s v="Cerdo"/>
    <n v="13000"/>
    <n v="13000"/>
    <n v="23940"/>
    <n v="8.4444615384615407"/>
    <n v="8.4444615384615407"/>
    <n v="4.8161549707602296"/>
  </r>
  <r>
    <x v="5"/>
    <x v="67"/>
    <s v="06.2022"/>
    <x v="0"/>
    <x v="1"/>
    <s v="Subprod"/>
    <s v="Subprod Tripa"/>
    <s v="1022781"/>
    <x v="66"/>
    <s v="Cerdo"/>
    <n v="0"/>
    <n v="11567"/>
    <n v="11566.8"/>
    <n v="0"/>
    <n v="13.3244575084292"/>
    <n v="10.649900888750601"/>
  </r>
  <r>
    <x v="5"/>
    <x v="68"/>
    <s v="06.2022"/>
    <x v="0"/>
    <x v="1"/>
    <s v="Subprod"/>
    <s v="Subprod Tripa"/>
    <s v="1022782"/>
    <x v="67"/>
    <s v="Cerdo"/>
    <m/>
    <n v="12192"/>
    <n v="12192"/>
    <m/>
    <n v="10.0444553805774"/>
    <n v="7.9527559055118102"/>
  </r>
  <r>
    <x v="5"/>
    <x v="387"/>
    <s v="06.2022"/>
    <x v="0"/>
    <x v="1"/>
    <s v="Subprod"/>
    <s v="Subprod Tripa"/>
    <s v="1022783"/>
    <x v="356"/>
    <s v="Cerdo"/>
    <n v="0"/>
    <n v="12384"/>
    <n v="12384"/>
    <n v="0"/>
    <n v="10.0444121447028"/>
    <n v="7.8294573643410796"/>
  </r>
  <r>
    <x v="5"/>
    <x v="388"/>
    <s v="06.2022"/>
    <x v="0"/>
    <x v="1"/>
    <s v="Subprod"/>
    <s v="Subprod Tripa"/>
    <s v="1022786"/>
    <x v="357"/>
    <s v="Cerdo"/>
    <n v="300"/>
    <n v="0"/>
    <m/>
    <n v="11.7433333333333"/>
    <n v="0"/>
    <m/>
  </r>
  <r>
    <x v="5"/>
    <x v="389"/>
    <s v="06.2022"/>
    <x v="0"/>
    <x v="1"/>
    <s v="Subprod"/>
    <s v="Subprod Tripa"/>
    <s v="1023295"/>
    <x v="358"/>
    <s v="Cerdo"/>
    <n v="1000"/>
    <n v="0"/>
    <m/>
    <n v="12.244"/>
    <n v="0"/>
    <m/>
  </r>
  <r>
    <x v="5"/>
    <x v="69"/>
    <s v="06.2022"/>
    <x v="0"/>
    <x v="1"/>
    <s v="Subprod"/>
    <s v="Subprod Visceras"/>
    <s v="1021101"/>
    <x v="68"/>
    <s v="Cerdo"/>
    <n v="0"/>
    <n v="0"/>
    <n v="1000"/>
    <n v="0"/>
    <n v="0"/>
    <n v="-4.9583299999999997E-2"/>
  </r>
  <r>
    <x v="5"/>
    <x v="70"/>
    <s v="06.2022"/>
    <x v="0"/>
    <x v="1"/>
    <s v="Subprod"/>
    <s v="Subprod Visceras"/>
    <s v="1021105"/>
    <x v="69"/>
    <s v="Cerdo"/>
    <n v="24000"/>
    <n v="24000"/>
    <n v="24000"/>
    <n v="0.69445833333333296"/>
    <n v="0.69445833333333296"/>
    <n v="0.70254166666666695"/>
  </r>
  <r>
    <x v="5"/>
    <x v="71"/>
    <s v="06.2022"/>
    <x v="0"/>
    <x v="1"/>
    <s v="Subprod"/>
    <s v="Subprod Visceras"/>
    <s v="1021106"/>
    <x v="70"/>
    <s v="Cerdo"/>
    <n v="144000"/>
    <n v="144000"/>
    <m/>
    <n v="0.669451388888889"/>
    <n v="0.669451388888889"/>
    <m/>
  </r>
  <r>
    <x v="5"/>
    <x v="442"/>
    <s v="06.2022"/>
    <x v="0"/>
    <x v="1"/>
    <s v="Subprod"/>
    <s v="Subprod Visceras"/>
    <s v="1023355"/>
    <x v="102"/>
    <s v="Cerdo"/>
    <n v="24000"/>
    <n v="22500"/>
    <n v="22500"/>
    <n v="0.69445833333333296"/>
    <n v="0.69444444444444398"/>
    <n v="0.70254722222222199"/>
  </r>
  <r>
    <x v="5"/>
    <x v="72"/>
    <s v="06.2022"/>
    <x v="0"/>
    <x v="1"/>
    <s v="Trutro"/>
    <s v="Trutro Largo"/>
    <s v="1030224"/>
    <x v="71"/>
    <s v="Pavo"/>
    <n v="144000"/>
    <n v="144000"/>
    <n v="72000"/>
    <n v="2.1444513888888901"/>
    <n v="2.1444513888888901"/>
    <n v="2.2075"/>
  </r>
  <r>
    <x v="5"/>
    <x v="535"/>
    <s v="06.2022"/>
    <x v="0"/>
    <x v="1"/>
    <s v="Trutro"/>
    <s v="Trutro Largo"/>
    <s v="1030817"/>
    <x v="71"/>
    <s v="Pavo"/>
    <m/>
    <m/>
    <n v="86000"/>
    <m/>
    <m/>
    <n v="2.22601550348837"/>
  </r>
  <r>
    <x v="5"/>
    <x v="73"/>
    <s v="06.2022"/>
    <x v="0"/>
    <x v="1"/>
    <s v="Trutro Desh"/>
    <s v="Trutro Desh Corto"/>
    <s v="1030545"/>
    <x v="72"/>
    <s v="Pavo"/>
    <n v="24000"/>
    <n v="11005"/>
    <m/>
    <n v="4.39445833333333"/>
    <n v="4.39445706497047"/>
    <m/>
  </r>
  <r>
    <x v="5"/>
    <x v="536"/>
    <s v="06.2022"/>
    <x v="0"/>
    <x v="1"/>
    <s v="Sin asignar"/>
    <s v="Sin asignar"/>
    <s v="8888888"/>
    <x v="475"/>
    <s v="Pollo"/>
    <n v="24000"/>
    <n v="24000"/>
    <m/>
    <n v="1.72"/>
    <n v="1.72"/>
    <m/>
  </r>
  <r>
    <x v="5"/>
    <x v="74"/>
    <s v="06.2022"/>
    <x v="0"/>
    <x v="2"/>
    <s v="Ala"/>
    <s v="Ala Centro"/>
    <s v="1012012"/>
    <x v="73"/>
    <s v="Pollo"/>
    <n v="20000"/>
    <n v="17000"/>
    <n v="17000"/>
    <n v="6.4537000000000004"/>
    <n v="6.4535882352941201"/>
    <n v="6.6"/>
  </r>
  <r>
    <x v="5"/>
    <x v="75"/>
    <s v="06.2022"/>
    <x v="0"/>
    <x v="2"/>
    <s v="Carne Recuperada"/>
    <s v="Carne Recuperada Pul"/>
    <s v="1012612"/>
    <x v="74"/>
    <s v="Pollo"/>
    <n v="800000"/>
    <n v="814940"/>
    <n v="1000000"/>
    <n v="1.07"/>
    <n v="1.07000024541684"/>
    <n v="1.1112721999999999"/>
  </r>
  <r>
    <x v="5"/>
    <x v="390"/>
    <s v="06.2022"/>
    <x v="0"/>
    <x v="2"/>
    <s v="Chuleta"/>
    <s v="Chuleta Huesos"/>
    <s v="1022182"/>
    <x v="13"/>
    <s v="Cerdo"/>
    <n v="44000"/>
    <n v="0"/>
    <m/>
    <n v="5.3132045454545498"/>
    <n v="0"/>
    <m/>
  </r>
  <r>
    <x v="5"/>
    <x v="76"/>
    <s v="06.2022"/>
    <x v="0"/>
    <x v="2"/>
    <s v="Cost-Pec"/>
    <s v="Cost-Pec Entero"/>
    <s v="1021664"/>
    <x v="75"/>
    <s v="Cerdo"/>
    <n v="0"/>
    <n v="39000"/>
    <n v="39000"/>
    <n v="0"/>
    <n v="5.4132051282051297"/>
    <n v="5.6448846153846199"/>
  </r>
  <r>
    <x v="5"/>
    <x v="78"/>
    <s v="06.2022"/>
    <x v="0"/>
    <x v="2"/>
    <s v="Cost-Pec"/>
    <s v="Cost-Pec Entero"/>
    <s v="1023183"/>
    <x v="77"/>
    <s v="Cerdo"/>
    <n v="22000"/>
    <n v="22000"/>
    <n v="22000"/>
    <n v="5.6133181818181797"/>
    <n v="5.6133181818181797"/>
    <n v="5.8505909090909096"/>
  </r>
  <r>
    <x v="5"/>
    <x v="537"/>
    <s v="06.2022"/>
    <x v="0"/>
    <x v="2"/>
    <s v="Empanizado"/>
    <s v="Empanizados Nuggets"/>
    <s v="1100492"/>
    <x v="476"/>
    <s v="Elaborado"/>
    <m/>
    <m/>
    <n v="3000"/>
    <m/>
    <m/>
    <n v="2.5"/>
  </r>
  <r>
    <x v="5"/>
    <x v="508"/>
    <s v="06.2022"/>
    <x v="0"/>
    <x v="2"/>
    <s v="Grasas"/>
    <s v="Grasa Gordura"/>
    <s v="1023397"/>
    <x v="345"/>
    <s v="Cerdo"/>
    <n v="120000"/>
    <n v="72000"/>
    <n v="72000"/>
    <n v="0.98854166666666698"/>
    <n v="0.98854166666666698"/>
    <n v="1.1465462500000001"/>
  </r>
  <r>
    <x v="5"/>
    <x v="79"/>
    <s v="06.2022"/>
    <x v="0"/>
    <x v="2"/>
    <s v="Grasas"/>
    <s v="Grasa Lomo Tocino"/>
    <s v="1021204"/>
    <x v="37"/>
    <s v="Cerdo"/>
    <n v="48000"/>
    <n v="0"/>
    <m/>
    <n v="1.28854166666667"/>
    <n v="0"/>
    <m/>
  </r>
  <r>
    <x v="5"/>
    <x v="80"/>
    <s v="06.2022"/>
    <x v="0"/>
    <x v="2"/>
    <s v="Huesos"/>
    <s v="Huesos Cuarto Centra"/>
    <s v="1021149"/>
    <x v="78"/>
    <s v="Cerdo"/>
    <n v="88000"/>
    <n v="66000"/>
    <n v="66000"/>
    <n v="0.71321590909090904"/>
    <n v="0.71321212121212096"/>
    <n v="0.74622727272727296"/>
  </r>
  <r>
    <x v="5"/>
    <x v="81"/>
    <s v="06.2022"/>
    <x v="0"/>
    <x v="2"/>
    <s v="Huesos"/>
    <s v="Huesos Cuarto Centra"/>
    <s v="1021150"/>
    <x v="79"/>
    <s v="Cerdo"/>
    <n v="110000"/>
    <n v="44000"/>
    <n v="44000"/>
    <n v="0.71320909090909101"/>
    <n v="0.71320454545454604"/>
    <n v="0.75059090909090898"/>
  </r>
  <r>
    <x v="5"/>
    <x v="82"/>
    <s v="06.2022"/>
    <x v="0"/>
    <x v="2"/>
    <s v="Huesos"/>
    <s v="Huesos Cuarto Centra"/>
    <s v="1021156"/>
    <x v="80"/>
    <s v="Cerdo"/>
    <n v="0"/>
    <n v="24000"/>
    <n v="24000"/>
    <n v="0"/>
    <n v="2.516"/>
    <n v="2.7642466666666698"/>
  </r>
  <r>
    <x v="5"/>
    <x v="83"/>
    <s v="06.2022"/>
    <x v="0"/>
    <x v="2"/>
    <s v="Huesos"/>
    <s v="Huesos Cuarto Delant"/>
    <s v="1021151"/>
    <x v="81"/>
    <s v="Cerdo"/>
    <n v="23792"/>
    <n v="0"/>
    <n v="44000"/>
    <n v="1.1131893073301999"/>
    <n v="0"/>
    <n v="1.1440454545454499"/>
  </r>
  <r>
    <x v="5"/>
    <x v="84"/>
    <s v="06.2022"/>
    <x v="0"/>
    <x v="2"/>
    <s v="Huesos"/>
    <s v="Huesos Cuarto Delant"/>
    <s v="1021152"/>
    <x v="82"/>
    <s v="Cerdo"/>
    <n v="88000"/>
    <n v="0"/>
    <m/>
    <n v="1.1132159090909099"/>
    <n v="0"/>
    <m/>
  </r>
  <r>
    <x v="5"/>
    <x v="85"/>
    <s v="06.2022"/>
    <x v="0"/>
    <x v="2"/>
    <s v="Lomo"/>
    <s v="Lomo Vetado"/>
    <s v="1020860"/>
    <x v="83"/>
    <s v="Cerdo"/>
    <n v="154000"/>
    <n v="154000"/>
    <n v="154000"/>
    <n v="4.1632142857142904"/>
    <n v="4.1632142857142904"/>
    <n v="4.20064285714286"/>
  </r>
  <r>
    <x v="5"/>
    <x v="86"/>
    <s v="06.2022"/>
    <x v="0"/>
    <x v="2"/>
    <s v="Lomo"/>
    <s v="Lomo Vetado"/>
    <s v="1020861"/>
    <x v="84"/>
    <s v="Cerdo"/>
    <n v="110000"/>
    <n v="154000"/>
    <n v="166000"/>
    <n v="4.1632090909090902"/>
    <n v="4.1632142857142904"/>
    <n v="4.2079216867469897"/>
  </r>
  <r>
    <x v="5"/>
    <x v="87"/>
    <s v="06.2022"/>
    <x v="0"/>
    <x v="2"/>
    <s v="Lomo"/>
    <s v="Lomo Vetado"/>
    <s v="1022985"/>
    <x v="85"/>
    <s v="Cerdo"/>
    <n v="5000"/>
    <n v="5000"/>
    <n v="5000"/>
    <n v="4.1631999999999998"/>
    <n v="4.1631999999999998"/>
    <n v="4.3499999999999996"/>
  </r>
  <r>
    <x v="5"/>
    <x v="88"/>
    <s v="06.2022"/>
    <x v="0"/>
    <x v="2"/>
    <s v="Lomo"/>
    <s v="Lomo Vetado"/>
    <s v="1023038"/>
    <x v="86"/>
    <s v="Cerdo"/>
    <n v="110000"/>
    <n v="66000"/>
    <n v="66000"/>
    <n v="4.2632090909090898"/>
    <n v="4.2632121212121197"/>
    <n v="4.4005909090909103"/>
  </r>
  <r>
    <x v="5"/>
    <x v="89"/>
    <s v="06.2022"/>
    <x v="0"/>
    <x v="2"/>
    <s v="Menudencias"/>
    <s v="Menudencias Cogote"/>
    <s v="1030309"/>
    <x v="87"/>
    <s v="Pavo"/>
    <m/>
    <n v="3489"/>
    <m/>
    <m/>
    <n v="0"/>
    <m/>
  </r>
  <r>
    <x v="5"/>
    <x v="538"/>
    <s v="06.2022"/>
    <x v="0"/>
    <x v="2"/>
    <s v="Paleta"/>
    <s v="Paleta Entera"/>
    <s v="1023371"/>
    <x v="395"/>
    <s v="Cerdo"/>
    <n v="48000"/>
    <m/>
    <m/>
    <n v="1.1885416666666699"/>
    <m/>
    <m/>
  </r>
  <r>
    <x v="5"/>
    <x v="93"/>
    <s v="06.2022"/>
    <x v="0"/>
    <x v="2"/>
    <s v="Panceta"/>
    <s v="Panceta s/Cuero"/>
    <s v="1022885"/>
    <x v="91"/>
    <s v="Cerdo"/>
    <n v="550000"/>
    <n v="550000"/>
    <n v="550000"/>
    <n v="6.0132109090909101"/>
    <n v="6.0132109090909101"/>
    <n v="6.0522490909090898"/>
  </r>
  <r>
    <x v="5"/>
    <x v="94"/>
    <s v="06.2022"/>
    <x v="0"/>
    <x v="2"/>
    <s v="Panceta"/>
    <s v="Panceta s/Cuero"/>
    <s v="1022887"/>
    <x v="92"/>
    <s v="Cerdo"/>
    <n v="253201"/>
    <n v="253000"/>
    <n v="253000"/>
    <n v="6.0132068988669101"/>
    <n v="6.0132094861660104"/>
    <n v="6.0505909090909098"/>
  </r>
  <r>
    <x v="5"/>
    <x v="95"/>
    <s v="06.2022"/>
    <x v="0"/>
    <x v="2"/>
    <s v="Panceta"/>
    <s v="Panceta s/Cuero"/>
    <s v="1022930"/>
    <x v="93"/>
    <s v="Cerdo"/>
    <n v="110000"/>
    <n v="110000"/>
    <n v="110000"/>
    <n v="6.21320909090909"/>
    <n v="6.21320909090909"/>
    <n v="6.2374999999999998"/>
  </r>
  <r>
    <x v="5"/>
    <x v="96"/>
    <s v="06.2022"/>
    <x v="0"/>
    <x v="2"/>
    <s v="Panceta"/>
    <s v="Panceta s/Cuero"/>
    <s v="1022986"/>
    <x v="94"/>
    <s v="Cerdo"/>
    <n v="5000"/>
    <n v="5000"/>
    <n v="5000"/>
    <n v="6.0132000000000003"/>
    <n v="6.0132000000000003"/>
    <n v="6.2"/>
  </r>
  <r>
    <x v="5"/>
    <x v="97"/>
    <s v="06.2022"/>
    <x v="0"/>
    <x v="2"/>
    <s v="Panceta"/>
    <s v="Panceta s/Cuero"/>
    <s v="1023037"/>
    <x v="95"/>
    <s v="Cerdo"/>
    <n v="121000"/>
    <n v="132000"/>
    <n v="132000"/>
    <n v="6.2132148760330601"/>
    <n v="6.2132121212121199"/>
    <n v="6.2839242424242396"/>
  </r>
  <r>
    <x v="5"/>
    <x v="391"/>
    <s v="06.2022"/>
    <x v="0"/>
    <x v="2"/>
    <s v="Panceta"/>
    <s v="Panceta s/Cuero"/>
    <s v="1023090"/>
    <x v="359"/>
    <s v="Cerdo"/>
    <n v="22000"/>
    <n v="22000"/>
    <n v="22000"/>
    <n v="6.3132272727272696"/>
    <n v="6.3132272727272696"/>
    <n v="6.3375000000000004"/>
  </r>
  <r>
    <x v="5"/>
    <x v="359"/>
    <s v="06.2022"/>
    <x v="0"/>
    <x v="2"/>
    <s v="Panceta"/>
    <s v="Panceta s/Cuero"/>
    <s v="1023166"/>
    <x v="332"/>
    <s v="Cerdo"/>
    <m/>
    <m/>
    <n v="10"/>
    <m/>
    <m/>
    <n v="4.5"/>
  </r>
  <r>
    <x v="5"/>
    <x v="443"/>
    <s v="06.2022"/>
    <x v="0"/>
    <x v="2"/>
    <s v="Pech Desh"/>
    <s v="Pech Desh s/Piel"/>
    <s v="1030542"/>
    <x v="399"/>
    <s v="Pavo"/>
    <n v="22000"/>
    <n v="22000"/>
    <n v="22000"/>
    <n v="8.8132272727272696"/>
    <n v="8.8132272727272696"/>
    <n v="9.0471809090909101"/>
  </r>
  <r>
    <x v="5"/>
    <x v="98"/>
    <s v="06.2022"/>
    <x v="0"/>
    <x v="2"/>
    <s v="Pernil"/>
    <s v="Pernil Mano"/>
    <s v="1021045"/>
    <x v="96"/>
    <s v="Cerdo"/>
    <n v="44000"/>
    <n v="0"/>
    <n v="44000"/>
    <n v="1.9132045454545501"/>
    <n v="0"/>
    <n v="2.00059090909091"/>
  </r>
  <r>
    <x v="5"/>
    <x v="99"/>
    <s v="06.2022"/>
    <x v="0"/>
    <x v="2"/>
    <s v="Pernil"/>
    <s v="Pernil Mano"/>
    <s v="1021046"/>
    <x v="97"/>
    <s v="Cerdo"/>
    <n v="66000"/>
    <n v="0"/>
    <m/>
    <n v="1.91321212121212"/>
    <n v="0"/>
    <m/>
  </r>
  <r>
    <x v="5"/>
    <x v="392"/>
    <s v="06.2022"/>
    <x v="0"/>
    <x v="2"/>
    <s v="Pernil"/>
    <s v="Pernil Mano"/>
    <s v="1021470"/>
    <x v="360"/>
    <s v="Cerdo"/>
    <n v="22000"/>
    <n v="0"/>
    <m/>
    <n v="1.31322727272727"/>
    <n v="0"/>
    <m/>
  </r>
  <r>
    <x v="5"/>
    <x v="539"/>
    <s v="06.2022"/>
    <x v="0"/>
    <x v="2"/>
    <s v="Pierna"/>
    <s v="Pierna Entera"/>
    <s v="1023370"/>
    <x v="477"/>
    <s v="Cerdo"/>
    <n v="48000"/>
    <m/>
    <m/>
    <n v="1.3885416666666699"/>
    <m/>
    <m/>
  </r>
  <r>
    <x v="5"/>
    <x v="444"/>
    <s v="06.2022"/>
    <x v="0"/>
    <x v="2"/>
    <s v="Plancha"/>
    <s v="Plancha c/Cuero"/>
    <s v="1023144"/>
    <x v="400"/>
    <s v="Cerdo"/>
    <n v="48000"/>
    <n v="48000"/>
    <n v="48000"/>
    <n v="1.9385416666666699"/>
    <n v="1.9385416666666699"/>
    <n v="2.0101106249999998"/>
  </r>
  <r>
    <x v="5"/>
    <x v="100"/>
    <s v="06.2022"/>
    <x v="0"/>
    <x v="2"/>
    <s v="Plancha"/>
    <s v="Plancha s/Cuero"/>
    <s v="1021012"/>
    <x v="98"/>
    <s v="Cerdo"/>
    <n v="198000"/>
    <n v="209000"/>
    <n v="209000"/>
    <n v="1.91321212121212"/>
    <n v="1.9132105263157899"/>
    <n v="1.95208373205742"/>
  </r>
  <r>
    <x v="5"/>
    <x v="101"/>
    <s v="06.2022"/>
    <x v="0"/>
    <x v="2"/>
    <s v="Prolijado"/>
    <s v="Prolijado Malaya"/>
    <s v="1022283"/>
    <x v="99"/>
    <s v="Cerdo"/>
    <n v="7245"/>
    <n v="5245"/>
    <n v="5000"/>
    <n v="6.3133195307108396"/>
    <n v="6.31344137273594"/>
    <n v="6.3375000000000004"/>
  </r>
  <r>
    <x v="5"/>
    <x v="102"/>
    <s v="06.2022"/>
    <x v="0"/>
    <x v="2"/>
    <s v="Prolijado"/>
    <s v="Prolijado Plateada"/>
    <s v="1022607"/>
    <x v="100"/>
    <s v="Cerdo"/>
    <n v="22000"/>
    <n v="22000"/>
    <n v="22000"/>
    <n v="5.3131818181818202"/>
    <n v="5.3131818181818202"/>
    <n v="5.1375000000000002"/>
  </r>
  <r>
    <x v="5"/>
    <x v="103"/>
    <s v="06.2022"/>
    <x v="0"/>
    <x v="2"/>
    <s v="Subprod"/>
    <s v="Subprod Grasa"/>
    <s v="1023283"/>
    <x v="101"/>
    <s v="Cerdo"/>
    <n v="10283"/>
    <n v="24000"/>
    <n v="48000"/>
    <n v="0.76320140036954198"/>
    <n v="0.76320833333333404"/>
    <n v="0.87553145833333301"/>
  </r>
  <r>
    <x v="5"/>
    <x v="509"/>
    <s v="06.2022"/>
    <x v="0"/>
    <x v="2"/>
    <s v="Subprod"/>
    <s v="Subprod Tripa"/>
    <s v="1022605"/>
    <x v="458"/>
    <s v="Cerdo"/>
    <n v="13938"/>
    <n v="0"/>
    <m/>
    <n v="4.3130291289998599"/>
    <n v="0"/>
    <m/>
  </r>
  <r>
    <x v="5"/>
    <x v="104"/>
    <s v="06.2022"/>
    <x v="0"/>
    <x v="2"/>
    <s v="Subprod"/>
    <s v="Subprod Visceras"/>
    <s v="1023307"/>
    <x v="102"/>
    <s v="Cerdo"/>
    <n v="37686"/>
    <n v="48000"/>
    <n v="48000"/>
    <n v="0.61319853526508505"/>
    <n v="0.61320833333333302"/>
    <n v="0.67419916666666702"/>
  </r>
  <r>
    <x v="5"/>
    <x v="105"/>
    <s v="06.2022"/>
    <x v="0"/>
    <x v="2"/>
    <s v="Subprod"/>
    <s v="Subprod Visceras"/>
    <s v="1023326"/>
    <x v="103"/>
    <s v="Cerdo"/>
    <n v="48000"/>
    <n v="24000"/>
    <n v="24000"/>
    <n v="0.713208333333333"/>
    <n v="0.713208333333333"/>
    <n v="0.78973125"/>
  </r>
  <r>
    <x v="5"/>
    <x v="106"/>
    <s v="06.2022"/>
    <x v="0"/>
    <x v="2"/>
    <s v="Trutro"/>
    <s v="Trutro Largo"/>
    <s v="1030535"/>
    <x v="104"/>
    <s v="Pavo"/>
    <n v="66000"/>
    <n v="66000"/>
    <n v="66000"/>
    <n v="2.3132121212121199"/>
    <n v="2.3132121212121199"/>
    <n v="2.3453060606060601"/>
  </r>
  <r>
    <x v="5"/>
    <x v="107"/>
    <s v="06.2022"/>
    <x v="0"/>
    <x v="3"/>
    <s v="Cueros"/>
    <s v="Cuero Mixto"/>
    <s v="1023334"/>
    <x v="105"/>
    <s v="Cerdo"/>
    <n v="96000"/>
    <n v="96000"/>
    <n v="104218"/>
    <n v="0.65"/>
    <n v="0.65"/>
    <n v="0.65"/>
  </r>
  <r>
    <x v="5"/>
    <x v="109"/>
    <s v="06.2022"/>
    <x v="0"/>
    <x v="3"/>
    <s v="Cueros"/>
    <s v="Cuero Papada"/>
    <s v="1021864"/>
    <x v="21"/>
    <s v="Cerdo"/>
    <n v="48000"/>
    <n v="48000"/>
    <n v="48000"/>
    <n v="0.494458333333333"/>
    <n v="0.494458333333333"/>
    <n v="0.55000000000000004"/>
  </r>
  <r>
    <x v="5"/>
    <x v="21"/>
    <s v="06.2022"/>
    <x v="0"/>
    <x v="3"/>
    <s v="Cueros"/>
    <s v="Cuero Papada"/>
    <s v="1023329"/>
    <x v="21"/>
    <s v="Cerdo"/>
    <n v="0"/>
    <n v="48000"/>
    <n v="48000"/>
    <n v="0"/>
    <n v="0.494458333333333"/>
    <n v="0.55000000000000004"/>
  </r>
  <r>
    <x v="5"/>
    <x v="29"/>
    <s v="06.2022"/>
    <x v="0"/>
    <x v="3"/>
    <s v="Grasas"/>
    <s v="Grasa Forro"/>
    <s v="1022273"/>
    <x v="28"/>
    <s v="Cerdo"/>
    <n v="72000"/>
    <n v="192000"/>
    <n v="192000"/>
    <n v="1.2944444444444401"/>
    <n v="1.29444791666667"/>
    <n v="1.37439984375"/>
  </r>
  <r>
    <x v="5"/>
    <x v="110"/>
    <s v="06.2022"/>
    <x v="0"/>
    <x v="3"/>
    <s v="Grasas"/>
    <s v="Grasa Lomo Tocino"/>
    <s v="1022217"/>
    <x v="106"/>
    <s v="Cerdo"/>
    <n v="216000"/>
    <n v="432000"/>
    <n v="432000"/>
    <n v="1.5444490740740699"/>
    <n v="1.5444490740740699"/>
    <n v="1.6065072969907399"/>
  </r>
  <r>
    <x v="5"/>
    <x v="111"/>
    <s v="06.2022"/>
    <x v="0"/>
    <x v="3"/>
    <s v="Menudencias"/>
    <s v="Menudencias Corazón"/>
    <s v="1011560"/>
    <x v="107"/>
    <s v="Pollo"/>
    <n v="48000"/>
    <n v="0"/>
    <m/>
    <n v="2.64445833333333"/>
    <n v="0"/>
    <m/>
  </r>
  <r>
    <x v="5"/>
    <x v="43"/>
    <s v="06.2022"/>
    <x v="0"/>
    <x v="3"/>
    <s v="Menudencias"/>
    <s v="Menudencias Corazón"/>
    <s v="1012362"/>
    <x v="42"/>
    <s v="Pollo"/>
    <n v="23268"/>
    <n v="23268"/>
    <n v="23995"/>
    <n v="2.64444730960976"/>
    <n v="2.64444730960976"/>
    <n v="2.7"/>
  </r>
  <r>
    <x v="5"/>
    <x v="389"/>
    <s v="06.2022"/>
    <x v="0"/>
    <x v="3"/>
    <s v="Subprod"/>
    <s v="Subprod Tripa"/>
    <s v="1023295"/>
    <x v="358"/>
    <s v="Cerdo"/>
    <n v="1000"/>
    <n v="0"/>
    <m/>
    <n v="12.244"/>
    <n v="0"/>
    <m/>
  </r>
  <r>
    <x v="5"/>
    <x v="114"/>
    <s v="06.2022"/>
    <x v="0"/>
    <x v="4"/>
    <s v="Ala"/>
    <s v="Ala Centro"/>
    <s v="1011586"/>
    <x v="110"/>
    <s v="Pollo"/>
    <n v="72554"/>
    <n v="72000"/>
    <n v="72000"/>
    <n v="3.3557763872426101"/>
    <n v="3.3557916666666698"/>
    <n v="3.6822916666666701"/>
  </r>
  <r>
    <x v="5"/>
    <x v="393"/>
    <s v="06.2022"/>
    <x v="0"/>
    <x v="4"/>
    <s v="Ala"/>
    <s v="Ala Centro-Punta"/>
    <s v="1012424"/>
    <x v="361"/>
    <s v="Pollo"/>
    <n v="2120"/>
    <n v="2120"/>
    <m/>
    <n v="2.9023584905660398"/>
    <n v="2.9023584905660398"/>
    <m/>
  </r>
  <r>
    <x v="5"/>
    <x v="117"/>
    <s v="06.2022"/>
    <x v="0"/>
    <x v="4"/>
    <s v="Ala"/>
    <s v="Ala Centro-Punta"/>
    <s v="1012454"/>
    <x v="113"/>
    <s v="Pollo"/>
    <n v="2290"/>
    <n v="2290"/>
    <m/>
    <n v="2.9026200873362402"/>
    <n v="2.9026200873362402"/>
    <m/>
  </r>
  <r>
    <x v="5"/>
    <x v="118"/>
    <s v="06.2022"/>
    <x v="0"/>
    <x v="4"/>
    <s v="Ala"/>
    <s v="Ala Centro-Punta"/>
    <s v="1012455"/>
    <x v="114"/>
    <s v="Pollo"/>
    <n v="240000"/>
    <n v="240300"/>
    <n v="162500"/>
    <n v="2.8557916666666698"/>
    <n v="2.8557885975863502"/>
    <n v="2.8919651279999998"/>
  </r>
  <r>
    <x v="5"/>
    <x v="512"/>
    <s v="06.2022"/>
    <x v="0"/>
    <x v="4"/>
    <s v="Ala"/>
    <s v="Ala Trutro"/>
    <s v="1030525"/>
    <x v="459"/>
    <s v="Pavo"/>
    <n v="0"/>
    <n v="24000"/>
    <m/>
    <n v="0"/>
    <n v="1.54995833333333"/>
    <m/>
  </r>
  <r>
    <x v="5"/>
    <x v="120"/>
    <s v="06.2022"/>
    <x v="0"/>
    <x v="4"/>
    <s v="Chuleta"/>
    <s v="Chuleta Cazuela"/>
    <s v="1022414"/>
    <x v="116"/>
    <s v="Cerdo"/>
    <n v="0"/>
    <n v="0"/>
    <n v="48000"/>
    <n v="0"/>
    <n v="0"/>
    <n v="1.1083333333333301"/>
  </r>
  <r>
    <x v="5"/>
    <x v="121"/>
    <s v="06.2022"/>
    <x v="0"/>
    <x v="4"/>
    <s v="Cueros"/>
    <s v="Cuero Forro"/>
    <s v="1023034"/>
    <x v="117"/>
    <s v="Cerdo"/>
    <m/>
    <m/>
    <n v="96000"/>
    <m/>
    <m/>
    <n v="0.73333333333333295"/>
  </r>
  <r>
    <x v="5"/>
    <x v="513"/>
    <s v="06.2022"/>
    <x v="0"/>
    <x v="4"/>
    <s v="Cueros"/>
    <s v="Cuero Forro"/>
    <s v="1023110"/>
    <x v="265"/>
    <s v="Cerdo"/>
    <n v="192000"/>
    <n v="192000"/>
    <m/>
    <n v="0.78"/>
    <n v="0.78"/>
    <m/>
  </r>
  <r>
    <x v="5"/>
    <x v="122"/>
    <s v="06.2022"/>
    <x v="0"/>
    <x v="4"/>
    <s v="Cueros"/>
    <s v="Cuero Mixto"/>
    <s v="1022417"/>
    <x v="118"/>
    <s v="Cerdo"/>
    <n v="336000"/>
    <n v="336000"/>
    <n v="106000"/>
    <n v="0.65"/>
    <n v="0.65"/>
    <n v="0.68333333301886801"/>
  </r>
  <r>
    <x v="5"/>
    <x v="123"/>
    <s v="06.2022"/>
    <x v="0"/>
    <x v="4"/>
    <s v="Cueros"/>
    <s v="Cuero Mixto"/>
    <s v="1023306"/>
    <x v="118"/>
    <s v="Cerdo"/>
    <m/>
    <m/>
    <n v="120000"/>
    <m/>
    <m/>
    <n v="0.88333333333333297"/>
  </r>
  <r>
    <x v="5"/>
    <x v="124"/>
    <s v="06.2022"/>
    <x v="0"/>
    <x v="4"/>
    <s v="Grasas"/>
    <s v="Grasa Gordura"/>
    <s v="1022381"/>
    <x v="119"/>
    <s v="Cerdo"/>
    <n v="0"/>
    <n v="24000"/>
    <n v="24001"/>
    <n v="0"/>
    <n v="0.95579166666666704"/>
    <n v="0.96389455856006001"/>
  </r>
  <r>
    <x v="5"/>
    <x v="125"/>
    <s v="06.2022"/>
    <x v="0"/>
    <x v="4"/>
    <s v="Grasas"/>
    <s v="Grasa Gordura"/>
    <s v="1022541"/>
    <x v="120"/>
    <s v="Cerdo"/>
    <n v="264000"/>
    <n v="264000"/>
    <n v="216000"/>
    <n v="1.05"/>
    <n v="1.05"/>
    <n v="1.1110138888888901"/>
  </r>
  <r>
    <x v="5"/>
    <x v="126"/>
    <s v="06.2022"/>
    <x v="0"/>
    <x v="4"/>
    <s v="Grasas"/>
    <s v="Grasa Gordura"/>
    <s v="1022856"/>
    <x v="121"/>
    <s v="Cerdo"/>
    <n v="24000"/>
    <n v="48000"/>
    <n v="72000"/>
    <n v="1.05"/>
    <n v="1.05"/>
    <n v="1.0833333333333299"/>
  </r>
  <r>
    <x v="5"/>
    <x v="540"/>
    <s v="06.2022"/>
    <x v="0"/>
    <x v="4"/>
    <s v="Grasas"/>
    <s v="Grasa Gordura"/>
    <s v="1023109"/>
    <x v="120"/>
    <s v="Cerdo"/>
    <m/>
    <n v="48000"/>
    <m/>
    <m/>
    <n v="1.05"/>
    <m/>
  </r>
  <r>
    <x v="5"/>
    <x v="127"/>
    <s v="06.2022"/>
    <x v="0"/>
    <x v="4"/>
    <s v="Grasas"/>
    <s v="Grasa Interior"/>
    <s v="1022073"/>
    <x v="36"/>
    <s v="Cerdo"/>
    <m/>
    <m/>
    <n v="72000"/>
    <m/>
    <m/>
    <n v="1.18333333333333"/>
  </r>
  <r>
    <x v="5"/>
    <x v="129"/>
    <s v="06.2022"/>
    <x v="0"/>
    <x v="4"/>
    <s v="Grasas"/>
    <s v="Grasa Lomo Tocino"/>
    <s v="1021992"/>
    <x v="37"/>
    <s v="Cerdo"/>
    <m/>
    <n v="0"/>
    <n v="48000"/>
    <m/>
    <n v="0"/>
    <n v="1.5833333333333299"/>
  </r>
  <r>
    <x v="5"/>
    <x v="130"/>
    <s v="06.2022"/>
    <x v="0"/>
    <x v="4"/>
    <s v="Huesos"/>
    <s v="Huesos Cuarto Centra"/>
    <s v="1022186"/>
    <x v="122"/>
    <s v="Cerdo"/>
    <n v="72000"/>
    <n v="72000"/>
    <n v="24000"/>
    <n v="0.70579166666666704"/>
    <n v="0.70579166666666704"/>
    <n v="0.83333333333333404"/>
  </r>
  <r>
    <x v="5"/>
    <x v="131"/>
    <s v="06.2022"/>
    <x v="0"/>
    <x v="4"/>
    <s v="Huesos"/>
    <s v="Huesos Cuarto Centra"/>
    <s v="1022378"/>
    <x v="123"/>
    <s v="Cerdo"/>
    <n v="72000"/>
    <n v="72000"/>
    <n v="48000"/>
    <n v="1.8557916666666701"/>
    <n v="1.8557916666666701"/>
    <n v="2.0329375000000001"/>
  </r>
  <r>
    <x v="5"/>
    <x v="132"/>
    <s v="06.2022"/>
    <x v="0"/>
    <x v="4"/>
    <s v="Huesos"/>
    <s v="Huesos Cuarto Delant"/>
    <s v="1022096"/>
    <x v="124"/>
    <s v="Cerdo"/>
    <n v="168000"/>
    <n v="168000"/>
    <n v="72000"/>
    <n v="1.15629166666667"/>
    <n v="1.15629166666667"/>
    <n v="1.3831249999999999"/>
  </r>
  <r>
    <x v="5"/>
    <x v="133"/>
    <s v="06.2022"/>
    <x v="0"/>
    <x v="4"/>
    <s v="Huesos"/>
    <s v="Huesos Cuarto Delant"/>
    <s v="1022637"/>
    <x v="125"/>
    <s v="Cerdo"/>
    <n v="120000"/>
    <n v="120000"/>
    <n v="72000"/>
    <n v="0.85579166666666595"/>
    <n v="0.85579166666666595"/>
    <n v="1.1000000000000001"/>
  </r>
  <r>
    <x v="5"/>
    <x v="514"/>
    <s v="06.2022"/>
    <x v="0"/>
    <x v="4"/>
    <s v="Menudencias"/>
    <s v="Menudencias Hígado"/>
    <s v="1030419"/>
    <x v="460"/>
    <s v="Pavo"/>
    <m/>
    <m/>
    <n v="24000"/>
    <m/>
    <m/>
    <n v="1.7749999999999999"/>
  </r>
  <r>
    <x v="5"/>
    <x v="541"/>
    <s v="06.2022"/>
    <x v="0"/>
    <x v="4"/>
    <s v="Paleta"/>
    <s v="Paleta Entera"/>
    <s v="1022851"/>
    <x v="395"/>
    <s v="Cerdo"/>
    <m/>
    <m/>
    <n v="48000"/>
    <m/>
    <m/>
    <n v="1.7829583333333301"/>
  </r>
  <r>
    <x v="5"/>
    <x v="318"/>
    <s v="06.2022"/>
    <x v="0"/>
    <x v="4"/>
    <s v="Paleta"/>
    <s v="Paleta Pulpa"/>
    <s v="1022379"/>
    <x v="296"/>
    <s v="Cerdo"/>
    <m/>
    <m/>
    <n v="24000"/>
    <m/>
    <m/>
    <n v="2.4833333333333298"/>
  </r>
  <r>
    <x v="5"/>
    <x v="140"/>
    <s v="06.2022"/>
    <x v="0"/>
    <x v="4"/>
    <s v="Patas"/>
    <s v="Patas Garras"/>
    <s v="1012448"/>
    <x v="132"/>
    <s v="Pollo"/>
    <n v="287894"/>
    <n v="347455"/>
    <n v="72000"/>
    <n v="5.3557976199573503"/>
    <n v="5.3557899584118802"/>
    <n v="5.5659027777777803"/>
  </r>
  <r>
    <x v="5"/>
    <x v="143"/>
    <s v="06.2022"/>
    <x v="0"/>
    <x v="4"/>
    <s v="Patas"/>
    <s v="Patas Garras"/>
    <s v="1012504"/>
    <x v="132"/>
    <s v="Pollo"/>
    <n v="46010"/>
    <n v="48000"/>
    <n v="24000"/>
    <n v="5.73108019995653"/>
    <n v="5.7310833333333298"/>
    <n v="5.5310416666666704"/>
  </r>
  <r>
    <x v="5"/>
    <x v="147"/>
    <s v="06.2022"/>
    <x v="0"/>
    <x v="4"/>
    <s v="Pernil"/>
    <s v="Pernil Mano"/>
    <s v="1021731"/>
    <x v="137"/>
    <s v="Cerdo"/>
    <n v="360000"/>
    <n v="312000"/>
    <n v="120000"/>
    <n v="1.9557916666666699"/>
    <n v="1.9557916666666699"/>
    <n v="2.16315833333333"/>
  </r>
  <r>
    <x v="5"/>
    <x v="148"/>
    <s v="06.2022"/>
    <x v="0"/>
    <x v="4"/>
    <s v="Pernil"/>
    <s v="Pernil Mano"/>
    <s v="1022125"/>
    <x v="138"/>
    <s v="Cerdo"/>
    <m/>
    <m/>
    <n v="72000"/>
    <m/>
    <m/>
    <n v="2.95"/>
  </r>
  <r>
    <x v="5"/>
    <x v="149"/>
    <s v="06.2022"/>
    <x v="0"/>
    <x v="4"/>
    <s v="Pernil"/>
    <s v="Pernil Mano"/>
    <s v="1022291"/>
    <x v="139"/>
    <s v="Cerdo"/>
    <n v="48000"/>
    <n v="48000"/>
    <n v="24000"/>
    <n v="1.7057916666666699"/>
    <n v="1.7057916666666699"/>
    <n v="2.0333333333333301"/>
  </r>
  <r>
    <x v="5"/>
    <x v="150"/>
    <s v="06.2022"/>
    <x v="0"/>
    <x v="4"/>
    <s v="Pernil"/>
    <s v="Pernil Pierna"/>
    <s v="1022183"/>
    <x v="140"/>
    <s v="Cerdo"/>
    <n v="0"/>
    <n v="0"/>
    <n v="360000"/>
    <n v="0"/>
    <n v="0"/>
    <n v="2.1310861111111099"/>
  </r>
  <r>
    <x v="5"/>
    <x v="425"/>
    <s v="06.2022"/>
    <x v="0"/>
    <x v="4"/>
    <s v="Recortes"/>
    <s v="Recortes No Magro"/>
    <s v="1021905"/>
    <x v="384"/>
    <s v="Cerdo"/>
    <n v="24000"/>
    <n v="24000"/>
    <m/>
    <n v="1.25579166666667"/>
    <n v="1.25579166666667"/>
    <m/>
  </r>
  <r>
    <x v="5"/>
    <x v="152"/>
    <s v="06.2022"/>
    <x v="0"/>
    <x v="4"/>
    <s v="Subprod"/>
    <s v="Subprod Patas-Manos"/>
    <s v="1021735"/>
    <x v="142"/>
    <s v="Cerdo"/>
    <n v="72000"/>
    <n v="72000"/>
    <n v="72000"/>
    <n v="4.32951388888889"/>
    <n v="4.32951388888889"/>
    <n v="4.5330000000000004"/>
  </r>
  <r>
    <x v="5"/>
    <x v="154"/>
    <s v="06.2022"/>
    <x v="0"/>
    <x v="4"/>
    <s v="Subprod"/>
    <s v="Subprod Patas-Manos"/>
    <s v="1022748"/>
    <x v="144"/>
    <s v="Cerdo"/>
    <n v="216000"/>
    <n v="240000"/>
    <n v="96000"/>
    <n v="4.8027916666666703"/>
    <n v="4.8027916666666703"/>
    <n v="4.9953124999999998"/>
  </r>
  <r>
    <x v="5"/>
    <x v="386"/>
    <s v="06.2022"/>
    <x v="0"/>
    <x v="4"/>
    <s v="Subprod"/>
    <s v="Subprod Tripa"/>
    <s v="1022418"/>
    <x v="64"/>
    <s v="Cerdo"/>
    <n v="42000"/>
    <n v="47880"/>
    <n v="47880"/>
    <n v="9.1057857142857106"/>
    <n v="9.1057852965747692"/>
    <n v="5.2697172619047601"/>
  </r>
  <r>
    <x v="5"/>
    <x v="156"/>
    <s v="06.2022"/>
    <x v="0"/>
    <x v="5"/>
    <s v="Filete"/>
    <s v="Filete c/Cabeza"/>
    <s v="1020636"/>
    <x v="146"/>
    <s v="Cerdo"/>
    <n v="13000"/>
    <n v="13000"/>
    <n v="14000"/>
    <n v="4.266"/>
    <n v="4.266"/>
    <n v="4.0734989285714303"/>
  </r>
  <r>
    <x v="5"/>
    <x v="157"/>
    <s v="06.2022"/>
    <x v="0"/>
    <x v="5"/>
    <s v="Filete"/>
    <s v="Filete c/Cabeza"/>
    <s v="1020704"/>
    <x v="147"/>
    <s v="Cerdo"/>
    <n v="1000"/>
    <n v="1000"/>
    <n v="1000"/>
    <n v="4.5389999999999997"/>
    <n v="4.5389999999999997"/>
    <n v="4.3695031999999996"/>
  </r>
  <r>
    <x v="5"/>
    <x v="158"/>
    <s v="06.2022"/>
    <x v="0"/>
    <x v="5"/>
    <s v="Filete"/>
    <s v="Filete c/Cabeza"/>
    <s v="1021609"/>
    <x v="148"/>
    <s v="Cerdo"/>
    <n v="0"/>
    <n v="0"/>
    <n v="45000"/>
    <n v="0"/>
    <n v="0"/>
    <n v="4.6068619711111101"/>
  </r>
  <r>
    <x v="5"/>
    <x v="159"/>
    <s v="06.2022"/>
    <x v="0"/>
    <x v="5"/>
    <s v="Filete"/>
    <s v="Filete c/Cabeza"/>
    <s v="1022931"/>
    <x v="149"/>
    <s v="Cerdo"/>
    <n v="20000"/>
    <n v="20000"/>
    <n v="35000"/>
    <n v="4.3049499999999998"/>
    <n v="4.3049499999999998"/>
    <n v="4.2233274714285702"/>
  </r>
  <r>
    <x v="5"/>
    <x v="161"/>
    <s v="06.2022"/>
    <x v="0"/>
    <x v="5"/>
    <s v="Lomo"/>
    <s v="Lomo CC Loin"/>
    <s v="1022313"/>
    <x v="151"/>
    <s v="Cerdo"/>
    <n v="2000"/>
    <n v="2000"/>
    <n v="2000"/>
    <n v="3.8374999999999999"/>
    <n v="3.8374999999999999"/>
    <n v="3.7095893499999999"/>
  </r>
  <r>
    <x v="5"/>
    <x v="162"/>
    <s v="06.2022"/>
    <x v="0"/>
    <x v="5"/>
    <s v="Lomo"/>
    <s v="Lomo CC Loin"/>
    <s v="1022326"/>
    <x v="152"/>
    <s v="Cerdo"/>
    <n v="25000"/>
    <n v="25000"/>
    <n v="25000"/>
    <n v="3.2922799999999999"/>
    <n v="3.2922799999999999"/>
    <n v="3.198641356"/>
  </r>
  <r>
    <x v="5"/>
    <x v="163"/>
    <s v="06.2022"/>
    <x v="0"/>
    <x v="5"/>
    <s v="Lomo"/>
    <s v="Lomo CC Loin"/>
    <s v="1022587"/>
    <x v="153"/>
    <s v="Cerdo"/>
    <n v="3000"/>
    <n v="3000"/>
    <n v="3000"/>
    <n v="3.87666666666667"/>
    <n v="3.87666666666667"/>
    <n v="3.9145993666666699"/>
  </r>
  <r>
    <x v="5"/>
    <x v="164"/>
    <s v="06.2022"/>
    <x v="0"/>
    <x v="5"/>
    <s v="Lomo"/>
    <s v="Lomo CC Loin"/>
    <s v="1022664"/>
    <x v="154"/>
    <s v="Cerdo"/>
    <n v="20000"/>
    <n v="20000"/>
    <n v="70000"/>
    <n v="3.4402499999999998"/>
    <n v="3.4402499999999998"/>
    <n v="3.3787832828571398"/>
  </r>
  <r>
    <x v="5"/>
    <x v="165"/>
    <s v="06.2022"/>
    <x v="0"/>
    <x v="5"/>
    <s v="Lomo"/>
    <s v="Lomo CC Loin"/>
    <s v="1023301"/>
    <x v="155"/>
    <s v="Cerdo"/>
    <n v="23500"/>
    <n v="23500"/>
    <n v="23500"/>
    <n v="3.76255319148936"/>
    <n v="3.76255319148936"/>
    <n v="3.6380178340425502"/>
  </r>
  <r>
    <x v="5"/>
    <x v="166"/>
    <s v="06.2022"/>
    <x v="0"/>
    <x v="5"/>
    <s v="Lomo"/>
    <s v="Lomo Centro"/>
    <s v="1020105"/>
    <x v="156"/>
    <s v="Cerdo"/>
    <n v="40000"/>
    <n v="40000"/>
    <n v="40000"/>
    <n v="3.8375499999999998"/>
    <n v="3.8375499999999998"/>
    <n v="3.7540941225000002"/>
  </r>
  <r>
    <x v="5"/>
    <x v="168"/>
    <s v="06.2022"/>
    <x v="0"/>
    <x v="5"/>
    <s v="Lomo"/>
    <s v="Lomo Centro"/>
    <s v="1022472"/>
    <x v="158"/>
    <s v="Cerdo"/>
    <n v="15000"/>
    <n v="15000"/>
    <n v="15000"/>
    <n v="3.9544000000000001"/>
    <n v="3.9544000000000001"/>
    <n v="3.8672893799999999"/>
  </r>
  <r>
    <x v="5"/>
    <x v="395"/>
    <s v="06.2022"/>
    <x v="0"/>
    <x v="5"/>
    <s v="Lomo"/>
    <s v="Lomo Centro"/>
    <s v="1023349"/>
    <x v="363"/>
    <s v="Cerdo"/>
    <n v="5000"/>
    <n v="5000"/>
    <n v="5000"/>
    <n v="3.8376000000000001"/>
    <n v="3.8376000000000001"/>
    <n v="3.7835870599999999"/>
  </r>
  <r>
    <x v="5"/>
    <x v="169"/>
    <s v="06.2022"/>
    <x v="0"/>
    <x v="5"/>
    <s v="Lomo"/>
    <s v="Lomo MM Loin"/>
    <s v="1020110"/>
    <x v="159"/>
    <s v="Cerdo"/>
    <n v="700000"/>
    <n v="700000"/>
    <n v="727980"/>
    <n v="3.3779499999999998"/>
    <n v="3.3779499999999998"/>
    <n v="3.3212949832412999"/>
  </r>
  <r>
    <x v="5"/>
    <x v="170"/>
    <s v="06.2022"/>
    <x v="0"/>
    <x v="5"/>
    <s v="Lomo"/>
    <s v="Lomo MM Loin"/>
    <s v="1020589"/>
    <x v="160"/>
    <s v="Cerdo"/>
    <n v="120000"/>
    <n v="120000"/>
    <n v="120000"/>
    <n v="3.6038583333333301"/>
    <n v="3.6038583333333301"/>
    <n v="3.51913123666667"/>
  </r>
  <r>
    <x v="5"/>
    <x v="171"/>
    <s v="06.2022"/>
    <x v="0"/>
    <x v="5"/>
    <s v="Lomo"/>
    <s v="Lomo MM Loin"/>
    <s v="1020681"/>
    <x v="161"/>
    <s v="Cerdo"/>
    <n v="10000"/>
    <n v="10000"/>
    <n v="10000"/>
    <n v="3.8376000000000001"/>
    <n v="3.8376000000000001"/>
    <n v="3.7816461299999999"/>
  </r>
  <r>
    <x v="5"/>
    <x v="172"/>
    <s v="06.2022"/>
    <x v="0"/>
    <x v="5"/>
    <s v="Lomo"/>
    <s v="Lomo MM Loin"/>
    <s v="1021603"/>
    <x v="162"/>
    <s v="Cerdo"/>
    <n v="7000"/>
    <n v="7000"/>
    <n v="7000"/>
    <n v="3.8220000000000001"/>
    <n v="3.8220000000000001"/>
    <n v="3.8418147714285702"/>
  </r>
  <r>
    <x v="5"/>
    <x v="173"/>
    <s v="06.2022"/>
    <x v="0"/>
    <x v="5"/>
    <s v="Lomo"/>
    <s v="Lomo MM Loin"/>
    <s v="1022370"/>
    <x v="163"/>
    <s v="Cerdo"/>
    <n v="40000"/>
    <n v="40000"/>
    <n v="40000"/>
    <n v="3.6427999999999998"/>
    <n v="3.6427999999999998"/>
    <n v="3.580851585"/>
  </r>
  <r>
    <x v="5"/>
    <x v="174"/>
    <s v="06.2022"/>
    <x v="0"/>
    <x v="5"/>
    <s v="Lomo"/>
    <s v="Lomo MM Loin"/>
    <s v="1022919"/>
    <x v="164"/>
    <s v="Cerdo"/>
    <n v="24000"/>
    <n v="24000"/>
    <n v="24000"/>
    <n v="3.6038749999999999"/>
    <n v="3.6038749999999999"/>
    <n v="3.4657609041666699"/>
  </r>
  <r>
    <x v="5"/>
    <x v="175"/>
    <s v="06.2022"/>
    <x v="0"/>
    <x v="5"/>
    <s v="Lomo"/>
    <s v="Lomo Vetado"/>
    <s v="1020592"/>
    <x v="165"/>
    <s v="Cerdo"/>
    <n v="170000"/>
    <n v="167000"/>
    <n v="162920"/>
    <n v="3.4870117647058798"/>
    <n v="3.4870119760479001"/>
    <n v="3.4247216394549498"/>
  </r>
  <r>
    <x v="5"/>
    <x v="176"/>
    <s v="06.2022"/>
    <x v="0"/>
    <x v="5"/>
    <s v="Lomo"/>
    <s v="Lomo Vetado"/>
    <s v="1020620"/>
    <x v="166"/>
    <s v="Cerdo"/>
    <n v="30000"/>
    <n v="30000"/>
    <n v="30000"/>
    <n v="3.4870000000000001"/>
    <n v="3.4870000000000001"/>
    <n v="3.39270131666667"/>
  </r>
  <r>
    <x v="5"/>
    <x v="177"/>
    <s v="06.2022"/>
    <x v="0"/>
    <x v="5"/>
    <s v="Lomo"/>
    <s v="Lomo Vetado"/>
    <s v="1020758"/>
    <x v="167"/>
    <s v="Cerdo"/>
    <n v="3000"/>
    <n v="3000"/>
    <n v="3000"/>
    <n v="3.7986666666666702"/>
    <n v="3.7986666666666702"/>
    <n v="3.8187663000000001"/>
  </r>
  <r>
    <x v="5"/>
    <x v="178"/>
    <s v="06.2022"/>
    <x v="0"/>
    <x v="5"/>
    <s v="Lomo"/>
    <s v="Lomo Vetado"/>
    <s v="1022499"/>
    <x v="168"/>
    <s v="Cerdo"/>
    <n v="21000"/>
    <n v="21000"/>
    <n v="21000"/>
    <n v="3.9544285714285698"/>
    <n v="3.9544285714285698"/>
    <n v="3.7927037761904798"/>
  </r>
  <r>
    <x v="5"/>
    <x v="179"/>
    <s v="06.2022"/>
    <x v="0"/>
    <x v="5"/>
    <s v="Lomo"/>
    <s v="Lomo Vetado"/>
    <s v="1022600"/>
    <x v="169"/>
    <s v="Cerdo"/>
    <n v="15000"/>
    <n v="15000"/>
    <n v="15000"/>
    <n v="3.6427999999999998"/>
    <n v="3.6427999999999998"/>
    <n v="3.53563414"/>
  </r>
  <r>
    <x v="5"/>
    <x v="180"/>
    <s v="06.2022"/>
    <x v="0"/>
    <x v="5"/>
    <s v="Lomo"/>
    <s v="Lomo Vetado"/>
    <s v="1023051"/>
    <x v="170"/>
    <s v="Cerdo"/>
    <m/>
    <m/>
    <n v="2000"/>
    <m/>
    <m/>
    <n v="3.5033663000000002"/>
  </r>
  <r>
    <x v="5"/>
    <x v="181"/>
    <s v="06.2022"/>
    <x v="0"/>
    <x v="5"/>
    <s v="Lomo"/>
    <s v="Lomo Vetado"/>
    <s v="1023055"/>
    <x v="171"/>
    <s v="Cerdo"/>
    <n v="0"/>
    <n v="0"/>
    <n v="5000"/>
    <n v="0"/>
    <n v="0"/>
    <n v="3.5033662799999998"/>
  </r>
  <r>
    <x v="5"/>
    <x v="182"/>
    <s v="06.2022"/>
    <x v="0"/>
    <x v="5"/>
    <s v="Lomo"/>
    <s v="Lomo Vetado"/>
    <s v="1023163"/>
    <x v="172"/>
    <s v="Cerdo"/>
    <n v="25000"/>
    <n v="25000"/>
    <n v="25000"/>
    <n v="3.6427999999999998"/>
    <n v="3.6427999999999998"/>
    <n v="3.604779524"/>
  </r>
  <r>
    <x v="5"/>
    <x v="396"/>
    <s v="06.2022"/>
    <x v="0"/>
    <x v="5"/>
    <s v="Lomo"/>
    <s v="Lomo Vetado"/>
    <s v="1023350"/>
    <x v="364"/>
    <s v="Cerdo"/>
    <n v="20000"/>
    <n v="20000"/>
    <n v="20000"/>
    <n v="3.4870000000000001"/>
    <n v="3.4870000000000001"/>
    <n v="3.373718695"/>
  </r>
  <r>
    <x v="5"/>
    <x v="183"/>
    <s v="06.2022"/>
    <x v="0"/>
    <x v="5"/>
    <s v="Paleta"/>
    <s v="Paleta Pulpa"/>
    <s v="1020326"/>
    <x v="173"/>
    <s v="Cerdo"/>
    <n v="264000"/>
    <n v="264000"/>
    <n v="264000"/>
    <n v="2.4275719696969702"/>
    <n v="2.4275719696969702"/>
    <n v="2.3899821893939399"/>
  </r>
  <r>
    <x v="5"/>
    <x v="184"/>
    <s v="06.2022"/>
    <x v="0"/>
    <x v="5"/>
    <s v="Panceta"/>
    <s v="Panceta c/Cuero"/>
    <s v="1020715"/>
    <x v="174"/>
    <s v="Cerdo"/>
    <n v="2000"/>
    <n v="2000"/>
    <n v="2000"/>
    <n v="4.2895000000000003"/>
    <n v="4.2895000000000003"/>
    <n v="4.1281009500000003"/>
  </r>
  <r>
    <x v="5"/>
    <x v="185"/>
    <s v="06.2022"/>
    <x v="0"/>
    <x v="5"/>
    <s v="Panceta"/>
    <s v="Panceta c/Cuero"/>
    <s v="1020914"/>
    <x v="175"/>
    <s v="Cerdo"/>
    <n v="9000"/>
    <n v="9000"/>
    <n v="9000"/>
    <n v="5.2397777777777801"/>
    <n v="5.2397777777777801"/>
    <n v="5.0225429999999998"/>
  </r>
  <r>
    <x v="5"/>
    <x v="186"/>
    <s v="06.2022"/>
    <x v="0"/>
    <x v="5"/>
    <s v="Panceta"/>
    <s v="Panceta s/Cuero"/>
    <s v="1020637"/>
    <x v="176"/>
    <s v="Cerdo"/>
    <n v="180000"/>
    <n v="180000"/>
    <n v="179700"/>
    <n v="4.5308722222222197"/>
    <n v="4.5308722222222197"/>
    <n v="4.4739447161936603"/>
  </r>
  <r>
    <x v="5"/>
    <x v="187"/>
    <s v="06.2022"/>
    <x v="0"/>
    <x v="5"/>
    <s v="Panceta"/>
    <s v="Panceta s/Cuero"/>
    <s v="1020731"/>
    <x v="177"/>
    <s v="Cerdo"/>
    <n v="20000"/>
    <n v="20000"/>
    <n v="20000"/>
    <n v="4.7178500000000003"/>
    <n v="4.7178500000000003"/>
    <n v="4.6350094000000004"/>
  </r>
  <r>
    <x v="5"/>
    <x v="188"/>
    <s v="06.2022"/>
    <x v="0"/>
    <x v="5"/>
    <s v="Panceta"/>
    <s v="Panceta s/Cuero"/>
    <s v="1020802"/>
    <x v="178"/>
    <s v="Cerdo"/>
    <n v="78000"/>
    <n v="78000"/>
    <n v="78000"/>
    <n v="4.2504358974359002"/>
    <n v="4.2504358974359002"/>
    <n v="4.1988046525640996"/>
  </r>
  <r>
    <x v="5"/>
    <x v="189"/>
    <s v="06.2022"/>
    <x v="0"/>
    <x v="5"/>
    <s v="Panceta"/>
    <s v="Panceta s/Cuero"/>
    <s v="1021533"/>
    <x v="179"/>
    <s v="Cerdo"/>
    <n v="20000"/>
    <n v="20000"/>
    <n v="20000"/>
    <n v="4.7568000000000001"/>
    <n v="4.7568000000000001"/>
    <n v="4.6539697950000001"/>
  </r>
  <r>
    <x v="5"/>
    <x v="190"/>
    <s v="06.2022"/>
    <x v="0"/>
    <x v="5"/>
    <s v="Panceta"/>
    <s v="Panceta s/Cuero"/>
    <s v="1022371"/>
    <x v="180"/>
    <s v="Cerdo"/>
    <n v="18000"/>
    <n v="18000"/>
    <n v="18000"/>
    <n v="4.2504444444444403"/>
    <n v="4.2504444444444403"/>
    <n v="4.1002001611111103"/>
  </r>
  <r>
    <x v="5"/>
    <x v="191"/>
    <s v="06.2022"/>
    <x v="0"/>
    <x v="5"/>
    <s v="Panceta"/>
    <s v="Panceta s/Cuero"/>
    <s v="1022901"/>
    <x v="181"/>
    <s v="Cerdo"/>
    <n v="10000"/>
    <n v="10000"/>
    <n v="10000"/>
    <n v="4.5308999999999999"/>
    <n v="4.5308999999999999"/>
    <n v="4.4589070199999998"/>
  </r>
  <r>
    <x v="5"/>
    <x v="193"/>
    <s v="06.2022"/>
    <x v="0"/>
    <x v="5"/>
    <s v="Panceta"/>
    <s v="Panceta s/Cuero"/>
    <s v="1023194"/>
    <x v="183"/>
    <s v="Cerdo"/>
    <n v="6000"/>
    <n v="6000"/>
    <n v="6000"/>
    <n v="3.0196666666666698"/>
    <n v="3.0196666666666698"/>
    <n v="2.87539678333333"/>
  </r>
  <r>
    <x v="5"/>
    <x v="397"/>
    <s v="06.2022"/>
    <x v="0"/>
    <x v="5"/>
    <s v="Panceta"/>
    <s v="Panceta s/Cuero"/>
    <s v="1023351"/>
    <x v="365"/>
    <s v="Cerdo"/>
    <n v="5000"/>
    <n v="5000"/>
    <n v="5000"/>
    <n v="4.2504"/>
    <n v="4.2504"/>
    <n v="4.2384909400000002"/>
  </r>
  <r>
    <x v="5"/>
    <x v="398"/>
    <s v="06.2022"/>
    <x v="0"/>
    <x v="5"/>
    <s v="Panceta"/>
    <s v="Panceta s/Cuero"/>
    <s v="1023352"/>
    <x v="366"/>
    <s v="Cerdo"/>
    <n v="80000"/>
    <n v="80000"/>
    <n v="80000"/>
    <n v="4.5152875000000003"/>
    <n v="4.5152875000000003"/>
    <n v="4.45068842375"/>
  </r>
  <r>
    <x v="5"/>
    <x v="194"/>
    <s v="06.2022"/>
    <x v="0"/>
    <x v="5"/>
    <s v="Pierna"/>
    <s v="Pierna Pulpa Fina"/>
    <s v="1020284"/>
    <x v="184"/>
    <s v="Cerdo"/>
    <n v="5000"/>
    <n v="5000"/>
    <n v="5000"/>
    <n v="3.6739999999999999"/>
    <n v="3.6739999999999999"/>
    <n v="3.5415782"/>
  </r>
  <r>
    <x v="5"/>
    <x v="195"/>
    <s v="06.2022"/>
    <x v="0"/>
    <x v="5"/>
    <s v="Pierna"/>
    <s v="Pierna Pulpa Fina"/>
    <s v="1020662"/>
    <x v="185"/>
    <s v="Cerdo"/>
    <n v="20000"/>
    <n v="20000"/>
    <n v="20000"/>
    <n v="3.7128999999999999"/>
    <n v="3.7128999999999999"/>
    <n v="3.606781105"/>
  </r>
  <r>
    <x v="5"/>
    <x v="196"/>
    <s v="06.2022"/>
    <x v="0"/>
    <x v="5"/>
    <s v="Pierna"/>
    <s v="Pierna Pulpa Fina"/>
    <s v="1020664"/>
    <x v="186"/>
    <s v="Cerdo"/>
    <n v="3000"/>
    <n v="3000"/>
    <n v="3000"/>
    <n v="3.7130000000000001"/>
    <n v="3.7130000000000001"/>
    <n v="3.8296839999999999"/>
  </r>
  <r>
    <x v="5"/>
    <x v="197"/>
    <s v="06.2022"/>
    <x v="0"/>
    <x v="5"/>
    <s v="Pierna"/>
    <s v="Pierna Pulpa Fina"/>
    <s v="1020665"/>
    <x v="187"/>
    <s v="Cerdo"/>
    <n v="5000"/>
    <n v="5000"/>
    <n v="5000"/>
    <n v="3.6739999999999999"/>
    <n v="3.6739999999999999"/>
    <n v="3.5324801199999998"/>
  </r>
  <r>
    <x v="5"/>
    <x v="198"/>
    <s v="06.2022"/>
    <x v="0"/>
    <x v="5"/>
    <s v="Pierna"/>
    <s v="Pierna Pulpa Fina"/>
    <s v="1020990"/>
    <x v="188"/>
    <s v="Cerdo"/>
    <n v="5000"/>
    <n v="5000"/>
    <n v="5000"/>
    <n v="3.6739999999999999"/>
    <n v="3.6739999999999999"/>
    <n v="3.5415782"/>
  </r>
  <r>
    <x v="5"/>
    <x v="199"/>
    <s v="06.2022"/>
    <x v="0"/>
    <x v="5"/>
    <s v="Pierna"/>
    <s v="Pierna Pulpa Fina"/>
    <s v="1020991"/>
    <x v="189"/>
    <s v="Cerdo"/>
    <n v="15000"/>
    <n v="15000"/>
    <n v="15000"/>
    <n v="3.6739999999999999"/>
    <n v="3.6739999999999999"/>
    <n v="3.5859768266666698"/>
  </r>
  <r>
    <x v="5"/>
    <x v="200"/>
    <s v="06.2022"/>
    <x v="0"/>
    <x v="5"/>
    <s v="Plancha"/>
    <s v="Plancha s/Cuero"/>
    <s v="1022987"/>
    <x v="190"/>
    <s v="Cerdo"/>
    <n v="48000"/>
    <n v="24000"/>
    <n v="24000"/>
    <n v="1.37591666666667"/>
    <n v="1.37591666666667"/>
    <n v="1.3174015875"/>
  </r>
  <r>
    <x v="5"/>
    <x v="201"/>
    <s v="06.2022"/>
    <x v="0"/>
    <x v="5"/>
    <s v="Prolijado"/>
    <s v="Prolijado Malaya"/>
    <s v="1020774"/>
    <x v="191"/>
    <s v="Cerdo"/>
    <n v="8000"/>
    <n v="8000"/>
    <n v="8000"/>
    <n v="5.7461250000000001"/>
    <n v="5.7461250000000001"/>
    <n v="5.7528658874999996"/>
  </r>
  <r>
    <x v="5"/>
    <x v="202"/>
    <s v="06.2022"/>
    <x v="0"/>
    <x v="5"/>
    <s v="Subprod"/>
    <s v="Subprod Tripa"/>
    <s v="1020810"/>
    <x v="192"/>
    <s v="Cerdo"/>
    <n v="2000"/>
    <n v="2000"/>
    <n v="2330"/>
    <n v="3.2925"/>
    <n v="3.2925"/>
    <n v="3.2945764806866999"/>
  </r>
  <r>
    <x v="5"/>
    <x v="203"/>
    <s v="06.2022"/>
    <x v="0"/>
    <x v="5"/>
    <s v="Subprod"/>
    <s v="Subprod Visceras"/>
    <s v="1021136"/>
    <x v="193"/>
    <s v="Cerdo"/>
    <n v="2000"/>
    <n v="2000"/>
    <n v="2000"/>
    <n v="2.5135000000000001"/>
    <n v="2.5135000000000001"/>
    <n v="2.4103839499999999"/>
  </r>
  <r>
    <x v="5"/>
    <x v="204"/>
    <s v="06.2022"/>
    <x v="1"/>
    <x v="6"/>
    <s v="Ala"/>
    <s v="Ala Centro"/>
    <s v="1012161"/>
    <x v="194"/>
    <s v="Pollo"/>
    <n v="99599"/>
    <n v="125099"/>
    <n v="136078.62400000001"/>
    <n v="6.0930230223194997"/>
    <n v="6.0930303199865703"/>
    <n v="6.04108824689468"/>
  </r>
  <r>
    <x v="5"/>
    <x v="205"/>
    <s v="06.2022"/>
    <x v="1"/>
    <x v="6"/>
    <s v="Ala"/>
    <s v="Ala Centro"/>
    <s v="1012164"/>
    <x v="195"/>
    <s v="Pollo"/>
    <n v="39667"/>
    <n v="38102"/>
    <n v="39916.415999999997"/>
    <n v="6.0490584112738599"/>
    <n v="6.0489738071492303"/>
    <n v="6.0547111093340602"/>
  </r>
  <r>
    <x v="5"/>
    <x v="206"/>
    <s v="06.2022"/>
    <x v="1"/>
    <x v="6"/>
    <s v="Ala"/>
    <s v="Ala Trutro"/>
    <s v="1012157"/>
    <x v="196"/>
    <s v="Pollo"/>
    <n v="19958"/>
    <n v="32483"/>
    <n v="30844.448"/>
    <n v="3.4199819621204499"/>
    <n v="3.4200043099467399"/>
    <n v="4.42502197153925"/>
  </r>
  <r>
    <x v="5"/>
    <x v="400"/>
    <s v="06.2022"/>
    <x v="1"/>
    <x v="6"/>
    <s v="Ala"/>
    <s v="Ala Trutro"/>
    <s v="1012166"/>
    <x v="368"/>
    <s v="Pollo"/>
    <n v="2250"/>
    <n v="2250"/>
    <m/>
    <n v="0"/>
    <n v="0"/>
    <m/>
  </r>
  <r>
    <x v="5"/>
    <x v="283"/>
    <s v="06.2022"/>
    <x v="1"/>
    <x v="6"/>
    <s v="Ala"/>
    <s v="Ala Trutro-Centro"/>
    <s v="1011150"/>
    <x v="264"/>
    <s v="Pollo"/>
    <n v="8056"/>
    <m/>
    <m/>
    <n v="3.1556603773584899"/>
    <m/>
    <m/>
  </r>
  <r>
    <x v="5"/>
    <x v="207"/>
    <s v="06.2022"/>
    <x v="1"/>
    <x v="6"/>
    <s v="Ala"/>
    <s v="Ala Trutro-Centro"/>
    <s v="1012148"/>
    <x v="197"/>
    <s v="Pollo"/>
    <n v="90269"/>
    <n v="76888"/>
    <n v="76887.884999999995"/>
    <n v="3.44860361807486"/>
    <n v="3.4485875559255001"/>
    <n v="3.35086568449633"/>
  </r>
  <r>
    <x v="5"/>
    <x v="208"/>
    <s v="06.2022"/>
    <x v="1"/>
    <x v="6"/>
    <s v="Ala"/>
    <s v="Ala Trutro-Centro"/>
    <s v="1012159"/>
    <x v="198"/>
    <s v="Pollo"/>
    <n v="238935"/>
    <n v="305876"/>
    <n v="303968.90700000001"/>
    <n v="3.1864984200723998"/>
    <n v="3.1865036812302998"/>
    <n v="3.1429026429996001"/>
  </r>
  <r>
    <x v="5"/>
    <x v="209"/>
    <s v="06.2022"/>
    <x v="1"/>
    <x v="6"/>
    <s v="Ala"/>
    <s v="Ala Trutro-Centro"/>
    <s v="1012165"/>
    <x v="199"/>
    <s v="Pollo"/>
    <n v="250205"/>
    <n v="249745"/>
    <n v="247663.136"/>
    <n v="3.2859695050058999"/>
    <n v="3.2859676870407801"/>
    <n v="3.04819720808187"/>
  </r>
  <r>
    <x v="5"/>
    <x v="210"/>
    <s v="06.2022"/>
    <x v="1"/>
    <x v="6"/>
    <s v="Ala"/>
    <s v="Ala Trutro-Centro"/>
    <s v="1012401"/>
    <x v="200"/>
    <s v="Pollo"/>
    <n v="20140"/>
    <m/>
    <m/>
    <n v="3.5964250248262202"/>
    <m/>
    <m/>
  </r>
  <r>
    <x v="5"/>
    <x v="211"/>
    <s v="06.2022"/>
    <x v="1"/>
    <x v="6"/>
    <s v="Ala"/>
    <s v="Ala Trutro-Centro"/>
    <s v="1012483"/>
    <x v="201"/>
    <s v="Pollo"/>
    <n v="270162"/>
    <n v="257301"/>
    <n v="269434"/>
    <n v="3.64333992197274"/>
    <n v="3.6433399015161201"/>
    <n v="3.47595750981688"/>
  </r>
  <r>
    <x v="5"/>
    <x v="212"/>
    <s v="06.2022"/>
    <x v="1"/>
    <x v="6"/>
    <s v="Ala"/>
    <s v="Ala Centro Punta"/>
    <s v="1030239"/>
    <x v="202"/>
    <s v="Pavo"/>
    <n v="24041"/>
    <n v="24825"/>
    <n v="23995.017"/>
    <n v="1.9017927706834199"/>
    <n v="1.9017925478348401"/>
    <n v="1.37578308446291"/>
  </r>
  <r>
    <x v="5"/>
    <x v="471"/>
    <s v="06.2022"/>
    <x v="1"/>
    <x v="6"/>
    <s v="Chuleta"/>
    <s v="Chuleta Centro"/>
    <s v="1021140"/>
    <x v="425"/>
    <s v="Cerdo"/>
    <n v="2839"/>
    <n v="2839"/>
    <m/>
    <n v="2.1944346600915798"/>
    <n v="2.1944346600915798"/>
    <m/>
  </r>
  <r>
    <x v="5"/>
    <x v="213"/>
    <s v="06.2022"/>
    <x v="1"/>
    <x v="6"/>
    <s v="Chuleta"/>
    <s v="Chuleta Huesos"/>
    <s v="1020828"/>
    <x v="13"/>
    <s v="Cerdo"/>
    <n v="64000"/>
    <n v="65000"/>
    <n v="67089.381999999998"/>
    <n v="7.8862500000000004"/>
    <n v="7.8862461538461499"/>
    <n v="7.7293909548905999"/>
  </r>
  <r>
    <x v="5"/>
    <x v="214"/>
    <s v="06.2022"/>
    <x v="1"/>
    <x v="6"/>
    <s v="Chuleta"/>
    <s v="Chuleta Huesos"/>
    <s v="1022883"/>
    <x v="203"/>
    <s v="Cerdo"/>
    <n v="23587"/>
    <n v="0"/>
    <m/>
    <n v="7.0441768770933102"/>
    <n v="0"/>
    <m/>
  </r>
  <r>
    <x v="5"/>
    <x v="215"/>
    <s v="06.2022"/>
    <x v="1"/>
    <x v="6"/>
    <s v="Empanizado"/>
    <s v="Empanizados Croqueta"/>
    <s v="1100573"/>
    <x v="204"/>
    <s v="Elaborado"/>
    <m/>
    <m/>
    <n v="10003.224"/>
    <m/>
    <m/>
    <n v="2.8674550924781799"/>
  </r>
  <r>
    <x v="5"/>
    <x v="216"/>
    <s v="06.2022"/>
    <x v="1"/>
    <x v="6"/>
    <s v="Empanizado"/>
    <s v="Empanizados Croqueta"/>
    <s v="1100602"/>
    <x v="205"/>
    <s v="Elaborado"/>
    <m/>
    <m/>
    <n v="6198.5259999999998"/>
    <m/>
    <m/>
    <n v="2.6398120456379499"/>
  </r>
  <r>
    <x v="5"/>
    <x v="217"/>
    <s v="06.2022"/>
    <x v="1"/>
    <x v="6"/>
    <s v="Empanizado"/>
    <s v="Empanizados Nuggets"/>
    <s v="1100570"/>
    <x v="206"/>
    <s v="Elaborado"/>
    <m/>
    <m/>
    <n v="10114.431"/>
    <m/>
    <m/>
    <n v="2.9399991260012599"/>
  </r>
  <r>
    <x v="5"/>
    <x v="218"/>
    <s v="06.2022"/>
    <x v="1"/>
    <x v="6"/>
    <s v="Empanizado"/>
    <s v="Empanizados Nuggets"/>
    <s v="1100572"/>
    <x v="207"/>
    <s v="Elaborado"/>
    <m/>
    <m/>
    <n v="10358.226000000001"/>
    <m/>
    <m/>
    <n v="3.05863412325624"/>
  </r>
  <r>
    <x v="5"/>
    <x v="219"/>
    <s v="06.2022"/>
    <x v="1"/>
    <x v="6"/>
    <s v="Empanizado"/>
    <s v="Empanizados Nuggets"/>
    <s v="1100574"/>
    <x v="208"/>
    <s v="Elaborado"/>
    <m/>
    <m/>
    <n v="18387.579000000002"/>
    <m/>
    <m/>
    <n v="3.0402669704369498"/>
  </r>
  <r>
    <x v="5"/>
    <x v="220"/>
    <s v="06.2022"/>
    <x v="1"/>
    <x v="6"/>
    <s v="Filete"/>
    <s v="Filete"/>
    <s v="1012147"/>
    <x v="209"/>
    <s v="Pollo"/>
    <n v="170543"/>
    <n v="198323"/>
    <n v="229599.011"/>
    <n v="6.3706455263481896"/>
    <n v="6.3706176288176399"/>
    <n v="6.4382032172603703"/>
  </r>
  <r>
    <x v="5"/>
    <x v="221"/>
    <s v="06.2022"/>
    <x v="1"/>
    <x v="6"/>
    <s v="Filete"/>
    <s v="Filete"/>
    <s v="1012158"/>
    <x v="210"/>
    <s v="Pollo"/>
    <n v="101583"/>
    <n v="163000"/>
    <n v="163378.144"/>
    <n v="6.3860685350895299"/>
    <n v="6.3860736196319001"/>
    <n v="5.4657595804246597"/>
  </r>
  <r>
    <x v="5"/>
    <x v="222"/>
    <s v="06.2022"/>
    <x v="1"/>
    <x v="6"/>
    <s v="Filete"/>
    <s v="Filete"/>
    <s v="1012163"/>
    <x v="211"/>
    <s v="Pollo"/>
    <n v="239499"/>
    <n v="239497"/>
    <n v="237682.88"/>
    <n v="6.2833456507125298"/>
    <n v="6.2833396660501002"/>
    <n v="6.2052391333359802"/>
  </r>
  <r>
    <x v="5"/>
    <x v="447"/>
    <s v="06.2022"/>
    <x v="1"/>
    <x v="6"/>
    <s v="Filete"/>
    <s v="Filete"/>
    <s v="1012400"/>
    <x v="403"/>
    <s v="Pollo"/>
    <n v="18144"/>
    <m/>
    <m/>
    <n v="6.4624118165784799"/>
    <m/>
    <m/>
  </r>
  <r>
    <x v="5"/>
    <x v="223"/>
    <s v="06.2022"/>
    <x v="1"/>
    <x v="6"/>
    <s v="Filete"/>
    <s v="Filete"/>
    <s v="1012518"/>
    <x v="212"/>
    <s v="Pollo"/>
    <n v="52942"/>
    <n v="54431"/>
    <n v="54431.040000000001"/>
    <n v="5.7376563031241696"/>
    <n v="5.7377046168543702"/>
    <n v="5.6913806552290804"/>
  </r>
  <r>
    <x v="5"/>
    <x v="401"/>
    <s v="06.2022"/>
    <x v="1"/>
    <x v="6"/>
    <s v="Filete"/>
    <s v="Filete c/Cabeza"/>
    <s v="1021398"/>
    <x v="25"/>
    <s v="Cerdo"/>
    <n v="48000"/>
    <n v="48000"/>
    <n v="48317.364999999998"/>
    <n v="4.0999999999999996"/>
    <n v="4.0999999999999996"/>
    <n v="3.29547058288464"/>
  </r>
  <r>
    <x v="5"/>
    <x v="224"/>
    <s v="06.2022"/>
    <x v="1"/>
    <x v="6"/>
    <s v="Huesos"/>
    <s v="Huesos Cuarto Centra"/>
    <s v="1020822"/>
    <x v="213"/>
    <s v="Cerdo"/>
    <n v="24011"/>
    <n v="24011"/>
    <m/>
    <n v="2.31152388488609"/>
    <n v="2.31152388488609"/>
    <m/>
  </r>
  <r>
    <x v="5"/>
    <x v="402"/>
    <s v="06.2022"/>
    <x v="1"/>
    <x v="6"/>
    <s v="Lomo"/>
    <s v="Lomo Centro"/>
    <s v="1023050"/>
    <x v="369"/>
    <s v="Cerdo"/>
    <n v="2740"/>
    <n v="2740"/>
    <m/>
    <n v="2.64197080291971"/>
    <n v="2.64197080291971"/>
    <m/>
  </r>
  <r>
    <x v="5"/>
    <x v="225"/>
    <s v="06.2022"/>
    <x v="1"/>
    <x v="6"/>
    <s v="Menudencias"/>
    <s v="Menudencias Contre"/>
    <s v="1012532"/>
    <x v="214"/>
    <s v="Pollo"/>
    <n v="6169"/>
    <n v="6000"/>
    <n v="6159.8639999999996"/>
    <n v="1.2817312368293099"/>
    <n v="1.2816666666666701"/>
    <n v="1.20956160720432"/>
  </r>
  <r>
    <x v="5"/>
    <x v="226"/>
    <s v="06.2022"/>
    <x v="1"/>
    <x v="6"/>
    <s v="Menudencias"/>
    <s v="Menudencias Pana"/>
    <s v="1012601"/>
    <x v="215"/>
    <s v="Pollo"/>
    <n v="173601"/>
    <n v="173600"/>
    <n v="173599.62400000001"/>
    <n v="0.67325073012252201"/>
    <n v="0.673254608294931"/>
    <n v="0.61924068280239997"/>
  </r>
  <r>
    <x v="5"/>
    <x v="227"/>
    <s v="06.2022"/>
    <x v="1"/>
    <x v="6"/>
    <s v="Menudencias"/>
    <s v="Menudencias Cogote"/>
    <s v="1030735"/>
    <x v="216"/>
    <s v="Pavo"/>
    <n v="24000"/>
    <n v="19165"/>
    <n v="19050.864000000001"/>
    <n v="0"/>
    <n v="0"/>
    <n v="1.2946733177036001"/>
  </r>
  <r>
    <x v="5"/>
    <x v="516"/>
    <s v="06.2022"/>
    <x v="1"/>
    <x v="6"/>
    <s v="Menudencias"/>
    <s v="Menudencias Corazón"/>
    <s v="1030555"/>
    <x v="462"/>
    <s v="Pavo"/>
    <n v="15029"/>
    <n v="7482"/>
    <n v="23999.999"/>
    <n v="1.4888548805642401"/>
    <n v="1.48890670943598"/>
    <n v="2.0240869593369601"/>
  </r>
  <r>
    <x v="5"/>
    <x v="228"/>
    <s v="06.2022"/>
    <x v="1"/>
    <x v="6"/>
    <s v="Panceta"/>
    <s v="Panceta s/Cuero"/>
    <s v="1021538"/>
    <x v="217"/>
    <s v="Cerdo"/>
    <n v="168214"/>
    <n v="159176"/>
    <n v="159205.57699999999"/>
    <n v="6.0028475632230398"/>
    <n v="5.6499912047042304"/>
    <n v="5.3306459867294702"/>
  </r>
  <r>
    <x v="5"/>
    <x v="230"/>
    <s v="06.2022"/>
    <x v="1"/>
    <x v="6"/>
    <s v="Pech"/>
    <s v="Pech Entera"/>
    <s v="1030321"/>
    <x v="219"/>
    <s v="Pavo"/>
    <n v="7999"/>
    <n v="9146"/>
    <n v="9144.8369999999995"/>
    <n v="10.7415926990874"/>
    <n v="10.7420730373934"/>
    <n v="6.8422944225249704"/>
  </r>
  <r>
    <x v="5"/>
    <x v="231"/>
    <s v="06.2022"/>
    <x v="1"/>
    <x v="6"/>
    <s v="Pech"/>
    <s v="Pech Entera"/>
    <s v="1030360"/>
    <x v="220"/>
    <s v="Pavo"/>
    <n v="9044"/>
    <n v="6859"/>
    <n v="8604.0480000000007"/>
    <n v="10.3153471915082"/>
    <n v="10.3152062982942"/>
    <n v="6.77797770305326"/>
  </r>
  <r>
    <x v="5"/>
    <x v="232"/>
    <s v="06.2022"/>
    <x v="1"/>
    <x v="6"/>
    <s v="Pech"/>
    <s v="Pech Entera"/>
    <s v="1030376"/>
    <x v="221"/>
    <s v="Pavo"/>
    <n v="4893"/>
    <n v="4281"/>
    <n v="4878.4229999999998"/>
    <n v="10.7426936439812"/>
    <n v="10.741649147395499"/>
    <n v="6.8619106420250997"/>
  </r>
  <r>
    <x v="5"/>
    <x v="234"/>
    <s v="06.2022"/>
    <x v="1"/>
    <x v="6"/>
    <s v="Pech"/>
    <s v="Pech Entera"/>
    <s v="1030784"/>
    <x v="223"/>
    <s v="Pavo"/>
    <n v="4420"/>
    <n v="5636"/>
    <n v="5631.9009999999998"/>
    <n v="10.314932126696799"/>
    <n v="10.315294535131301"/>
    <n v="6.7483607755178898"/>
  </r>
  <r>
    <x v="5"/>
    <x v="235"/>
    <s v="06.2022"/>
    <x v="1"/>
    <x v="6"/>
    <s v="Pech"/>
    <s v="Pech Entera"/>
    <s v="1030785"/>
    <x v="224"/>
    <s v="Pavo"/>
    <n v="1340"/>
    <n v="2598"/>
    <n v="2596.9520000000002"/>
    <n v="10.314179104477599"/>
    <n v="10.3152424942263"/>
    <n v="6.7879372433529799"/>
  </r>
  <r>
    <x v="5"/>
    <x v="542"/>
    <s v="06.2022"/>
    <x v="1"/>
    <x v="6"/>
    <s v="Pech"/>
    <s v="Pech Entera"/>
    <s v="1030794"/>
    <x v="478"/>
    <s v="Pavo"/>
    <n v="1080"/>
    <n v="1080"/>
    <m/>
    <n v="10.310185185185199"/>
    <n v="10.310185185185199"/>
    <m/>
  </r>
  <r>
    <x v="5"/>
    <x v="236"/>
    <s v="06.2022"/>
    <x v="1"/>
    <x v="6"/>
    <s v="Pech Desh"/>
    <s v="Pech Desh c/Piel"/>
    <s v="1030424"/>
    <x v="225"/>
    <s v="Pavo"/>
    <n v="72000"/>
    <n v="32000"/>
    <n v="71985.051000000007"/>
    <n v="8.0435833333333395"/>
    <n v="8.0436250000000005"/>
    <n v="11.9190442818468"/>
  </r>
  <r>
    <x v="5"/>
    <x v="238"/>
    <s v="06.2022"/>
    <x v="1"/>
    <x v="6"/>
    <s v="Pech Desh"/>
    <s v="Pech Desh Filete"/>
    <s v="1030773"/>
    <x v="227"/>
    <s v="Pavo"/>
    <n v="12000"/>
    <n v="4980"/>
    <n v="15159.045"/>
    <n v="8.7867499999999996"/>
    <n v="7.2650602409638596"/>
    <n v="7.5049075387004898"/>
  </r>
  <r>
    <x v="5"/>
    <x v="413"/>
    <s v="06.2022"/>
    <x v="1"/>
    <x v="6"/>
    <s v="Pech Desh"/>
    <s v="Pech Desh Filete"/>
    <s v="1030792"/>
    <x v="375"/>
    <s v="Pavo"/>
    <n v="24000"/>
    <m/>
    <m/>
    <n v="10.764416666666699"/>
    <m/>
    <m/>
  </r>
  <r>
    <x v="5"/>
    <x v="543"/>
    <s v="06.2022"/>
    <x v="1"/>
    <x v="6"/>
    <s v="Pech Desh"/>
    <s v="Pech Desh Filete"/>
    <s v="1030818"/>
    <x v="479"/>
    <s v="Pavo"/>
    <m/>
    <n v="24000"/>
    <n v="23995.017"/>
    <m/>
    <n v="10.764416666666699"/>
    <n v="10.501177569492899"/>
  </r>
  <r>
    <x v="5"/>
    <x v="239"/>
    <s v="06.2022"/>
    <x v="1"/>
    <x v="6"/>
    <s v="Pech Desh"/>
    <s v="Pech Desh s/Piel"/>
    <s v="1030379"/>
    <x v="228"/>
    <s v="Pavo"/>
    <n v="672000"/>
    <n v="672000"/>
    <n v="671860.47600000002"/>
    <n v="11.1757157738095"/>
    <n v="11.175726190476199"/>
    <n v="13.011950719809899"/>
  </r>
  <r>
    <x v="5"/>
    <x v="240"/>
    <s v="06.2022"/>
    <x v="1"/>
    <x v="6"/>
    <s v="Pech Desh"/>
    <s v="Pech Desh s/Piel"/>
    <s v="1030452"/>
    <x v="229"/>
    <s v="Pavo"/>
    <n v="32000"/>
    <n v="28427"/>
    <n v="54276.785000000003"/>
    <n v="11.75640625"/>
    <n v="11.756323213846001"/>
    <n v="6.6813657220117202"/>
  </r>
  <r>
    <x v="5"/>
    <x v="479"/>
    <s v="06.2022"/>
    <x v="1"/>
    <x v="6"/>
    <s v="Pech Desh"/>
    <s v="Pech Desh s/Piel"/>
    <s v="1030461"/>
    <x v="433"/>
    <s v="Pavo"/>
    <n v="2736"/>
    <n v="0"/>
    <n v="3658.6729999999998"/>
    <n v="11.755482456140401"/>
    <n v="0"/>
    <n v="6.8353269067774001"/>
  </r>
  <r>
    <x v="5"/>
    <x v="241"/>
    <s v="06.2022"/>
    <x v="1"/>
    <x v="6"/>
    <s v="Pech Desh"/>
    <s v="Pech Desh s/Piel"/>
    <s v="1030782"/>
    <x v="230"/>
    <s v="Pavo"/>
    <n v="13265"/>
    <n v="-696"/>
    <n v="14570.282999999999"/>
    <n v="11.755898982284201"/>
    <n v="11.7557471264368"/>
    <n v="6.8307992988193798"/>
  </r>
  <r>
    <x v="5"/>
    <x v="243"/>
    <s v="06.2022"/>
    <x v="1"/>
    <x v="6"/>
    <s v="Pechuga Desh"/>
    <s v="Pechuga Desh s/Piel"/>
    <s v="1010885"/>
    <x v="232"/>
    <s v="Pollo"/>
    <n v="2268"/>
    <n v="2357"/>
    <n v="1633.0519999999999"/>
    <n v="8.1432980599647298"/>
    <n v="8.1438268985999205"/>
    <n v="6.7490363442192898"/>
  </r>
  <r>
    <x v="5"/>
    <x v="449"/>
    <s v="06.2022"/>
    <x v="1"/>
    <x v="6"/>
    <s v="Pechuga Desh"/>
    <s v="Pechuga Desh s/Piel"/>
    <s v="1010886"/>
    <x v="405"/>
    <s v="Pollo"/>
    <n v="4990"/>
    <n v="4907"/>
    <n v="1633.297"/>
    <n v="8.1426853707414804"/>
    <n v="8.1434685143672301"/>
    <n v="6.7490340703497296"/>
  </r>
  <r>
    <x v="5"/>
    <x v="246"/>
    <s v="06.2022"/>
    <x v="1"/>
    <x v="6"/>
    <s v="Pechuga Desh"/>
    <s v="Pechuga Desh s/Piel"/>
    <s v="1011250"/>
    <x v="235"/>
    <s v="Pollo"/>
    <n v="28085"/>
    <n v="29918"/>
    <n v="39916.415999999997"/>
    <n v="7.1706604949261203"/>
    <n v="7.1705996390133002"/>
    <n v="6.6060676038650401"/>
  </r>
  <r>
    <x v="5"/>
    <x v="247"/>
    <s v="06.2022"/>
    <x v="1"/>
    <x v="6"/>
    <s v="Pechuga Desh"/>
    <s v="Pechuga Desh s/Piel"/>
    <s v="1011701"/>
    <x v="236"/>
    <s v="Pollo"/>
    <n v="299735"/>
    <n v="300278"/>
    <n v="272155.2"/>
    <n v="6.47482943266552"/>
    <n v="6.0000066604946101"/>
    <n v="6.7603435392746496"/>
  </r>
  <r>
    <x v="5"/>
    <x v="248"/>
    <s v="06.2022"/>
    <x v="1"/>
    <x v="6"/>
    <s v="Pechuga Desh"/>
    <s v="Pechuga Desh s/Piel"/>
    <s v="1012038"/>
    <x v="237"/>
    <s v="Pollo"/>
    <n v="4684"/>
    <n v="4037"/>
    <n v="4898.8779999999997"/>
    <n v="0"/>
    <n v="0"/>
    <n v="6.7490375551299699"/>
  </r>
  <r>
    <x v="5"/>
    <x v="249"/>
    <s v="06.2022"/>
    <x v="1"/>
    <x v="6"/>
    <s v="Pechuga Desh"/>
    <s v="Pechuga Desh s/Piel"/>
    <s v="1012107"/>
    <x v="238"/>
    <s v="Pollo"/>
    <n v="159145"/>
    <n v="159665"/>
    <n v="159755.80600000001"/>
    <n v="0"/>
    <n v="0"/>
    <n v="7.1887677835007802"/>
  </r>
  <r>
    <x v="5"/>
    <x v="250"/>
    <s v="06.2022"/>
    <x v="1"/>
    <x v="6"/>
    <s v="Pechuga Desh"/>
    <s v="Pechuga Desh s/Piel"/>
    <s v="1012108"/>
    <x v="239"/>
    <s v="Pollo"/>
    <n v="339980"/>
    <n v="333845"/>
    <n v="333845.408"/>
    <n v="0"/>
    <n v="0"/>
    <n v="7.5178215445156003"/>
  </r>
  <r>
    <x v="5"/>
    <x v="251"/>
    <s v="06.2022"/>
    <x v="1"/>
    <x v="6"/>
    <s v="Pechuga Desh"/>
    <s v="Pechuga Desh s/Piel"/>
    <s v="1012109"/>
    <x v="240"/>
    <s v="Pollo"/>
    <n v="260198"/>
    <n v="259002"/>
    <n v="251200.71400000001"/>
    <n v="0"/>
    <n v="0"/>
    <n v="7.3971056682585701"/>
  </r>
  <r>
    <x v="5"/>
    <x v="252"/>
    <s v="06.2022"/>
    <x v="1"/>
    <x v="6"/>
    <s v="Pechuga Desh"/>
    <s v="Pechuga Desh s/Piel"/>
    <s v="1012110"/>
    <x v="241"/>
    <s v="Pollo"/>
    <n v="20834"/>
    <n v="19958"/>
    <n v="19958.047999999999"/>
    <n v="0"/>
    <n v="0"/>
    <n v="7.48771696510601"/>
  </r>
  <r>
    <x v="5"/>
    <x v="255"/>
    <s v="06.2022"/>
    <x v="1"/>
    <x v="6"/>
    <s v="Pechuga Desh"/>
    <s v="Pechuga Desh s/Piel"/>
    <s v="1012145"/>
    <x v="244"/>
    <s v="Pollo"/>
    <n v="159666"/>
    <n v="182615"/>
    <n v="179736.66500000001"/>
    <n v="6.46248418573773"/>
    <n v="6.4624866522465299"/>
    <n v="6.6168685682467698"/>
  </r>
  <r>
    <x v="5"/>
    <x v="256"/>
    <s v="06.2022"/>
    <x v="1"/>
    <x v="6"/>
    <s v="Pechuga Desh"/>
    <s v="Pechuga Desh s/Piel"/>
    <s v="1012160"/>
    <x v="245"/>
    <s v="Pollo"/>
    <n v="50720"/>
    <n v="75569"/>
    <n v="68946.528000000006"/>
    <n v="6.3522476340693999"/>
    <n v="6.3522343818232399"/>
    <n v="5.5763651637396396"/>
  </r>
  <r>
    <x v="5"/>
    <x v="257"/>
    <s v="06.2022"/>
    <x v="1"/>
    <x v="6"/>
    <s v="Pechuga Desh"/>
    <s v="Pechuga Desh s/Piel"/>
    <s v="1012167"/>
    <x v="246"/>
    <s v="Pollo"/>
    <n v="558602"/>
    <n v="337862"/>
    <n v="543588.25600000005"/>
    <n v="6.2734415558841503"/>
    <n v="6.2734489229330297"/>
    <n v="6.0691400821948598"/>
  </r>
  <r>
    <x v="5"/>
    <x v="450"/>
    <s v="06.2022"/>
    <x v="1"/>
    <x v="6"/>
    <s v="Pechuga Desh"/>
    <s v="Pechuga Desh s/Piel"/>
    <s v="1012399"/>
    <x v="406"/>
    <s v="Pollo"/>
    <n v="18144"/>
    <m/>
    <m/>
    <n v="6.5726410934744299"/>
    <m/>
    <m/>
  </r>
  <r>
    <x v="5"/>
    <x v="481"/>
    <s v="06.2022"/>
    <x v="1"/>
    <x v="6"/>
    <s v="Pechuga Desh"/>
    <s v="Pechuga Desh s/Piel"/>
    <s v="1012488"/>
    <x v="435"/>
    <s v="Pollo"/>
    <n v="11203"/>
    <n v="200001"/>
    <n v="199584.10200000001"/>
    <n v="5.0295456574131903"/>
    <n v="5.0294848525757399"/>
    <n v="5.7063935889041897"/>
  </r>
  <r>
    <x v="5"/>
    <x v="258"/>
    <s v="06.2022"/>
    <x v="1"/>
    <x v="6"/>
    <s v="Pechuga Desh"/>
    <s v="Pechuga Desh s/Piel"/>
    <s v="1012519"/>
    <x v="238"/>
    <s v="Pollo"/>
    <n v="30499"/>
    <n v="30482"/>
    <n v="30209.64"/>
    <n v="7.5337224171284296"/>
    <n v="7.53365920871334"/>
    <n v="7.2802485200088398"/>
  </r>
  <r>
    <x v="5"/>
    <x v="259"/>
    <s v="06.2022"/>
    <x v="1"/>
    <x v="6"/>
    <s v="Pechuga Desh"/>
    <s v="Pechuga Desh s/Piel"/>
    <s v="1012520"/>
    <x v="239"/>
    <s v="Pollo"/>
    <n v="99446"/>
    <n v="104327"/>
    <n v="104326.976"/>
    <n v="7.5465478752287698"/>
    <n v="7.5465411638406197"/>
    <n v="7.4221208146587099"/>
  </r>
  <r>
    <x v="5"/>
    <x v="260"/>
    <s v="06.2022"/>
    <x v="1"/>
    <x v="6"/>
    <s v="Pechuga Desh"/>
    <s v="Pechuga Desh s/Piel"/>
    <s v="1012521"/>
    <x v="240"/>
    <s v="Pollo"/>
    <n v="180017"/>
    <n v="179224"/>
    <n v="188386.72"/>
    <n v="7.6224134387307902"/>
    <n v="7.62239432218899"/>
    <n v="7.4265014625234702"/>
  </r>
  <r>
    <x v="5"/>
    <x v="261"/>
    <s v="06.2022"/>
    <x v="1"/>
    <x v="6"/>
    <s v="Pechuga Desh"/>
    <s v="Pechuga Desh s/Piel"/>
    <s v="1012522"/>
    <x v="241"/>
    <s v="Pollo"/>
    <n v="49251"/>
    <n v="49714"/>
    <n v="44905.813000000002"/>
    <n v="7.5572272644210301"/>
    <n v="7.5571871102707497"/>
    <n v="7.4509053226583397"/>
  </r>
  <r>
    <x v="5"/>
    <x v="262"/>
    <s v="06.2022"/>
    <x v="1"/>
    <x v="6"/>
    <s v="Pechuga Desh"/>
    <s v="Pechuga Desh s/Piel"/>
    <s v="1012523"/>
    <x v="242"/>
    <s v="Pollo"/>
    <n v="50586"/>
    <n v="50440"/>
    <n v="52707.752"/>
    <n v="7.6550428972443001"/>
    <n v="7.6549167327517802"/>
    <n v="7.4175692865823599"/>
  </r>
  <r>
    <x v="5"/>
    <x v="263"/>
    <s v="06.2022"/>
    <x v="1"/>
    <x v="6"/>
    <s v="Pechuga Desh"/>
    <s v="Pechuga Desh s/Piel"/>
    <s v="1012524"/>
    <x v="243"/>
    <s v="Pollo"/>
    <n v="9903"/>
    <n v="10209"/>
    <n v="9979.0239999999994"/>
    <n v="7.7854185600323103"/>
    <n v="7.7850915858556204"/>
    <n v="6.5036420395421404"/>
  </r>
  <r>
    <x v="5"/>
    <x v="264"/>
    <s v="06.2022"/>
    <x v="1"/>
    <x v="6"/>
    <s v="Pechuga Desh"/>
    <s v="Pechuga Desh s/Piel"/>
    <s v="1012694"/>
    <x v="247"/>
    <s v="Pollo"/>
    <n v="54432"/>
    <n v="59874"/>
    <m/>
    <n v="8.1627167842445605"/>
    <n v="8.1627417576911494"/>
    <m/>
  </r>
  <r>
    <x v="5"/>
    <x v="265"/>
    <s v="06.2022"/>
    <x v="1"/>
    <x v="6"/>
    <s v="Pierna"/>
    <s v="Pierna Pulpa Fina"/>
    <s v="1023273"/>
    <x v="248"/>
    <s v="Cerdo"/>
    <n v="40298"/>
    <n v="40298"/>
    <n v="39928"/>
    <n v="3.7647029629261999"/>
    <n v="3.7647029629261999"/>
    <n v="3.4544968117611701"/>
  </r>
  <r>
    <x v="5"/>
    <x v="266"/>
    <s v="06.2022"/>
    <x v="1"/>
    <x v="6"/>
    <s v="Pierna"/>
    <s v="Pierna Pulpa Fina"/>
    <s v="1023274"/>
    <x v="249"/>
    <s v="Cerdo"/>
    <n v="16602"/>
    <n v="16602"/>
    <n v="18144"/>
    <n v="3.7647271413082799"/>
    <n v="3.7647271413082799"/>
    <n v="3.45429188712522"/>
  </r>
  <r>
    <x v="5"/>
    <x v="482"/>
    <s v="06.2022"/>
    <x v="1"/>
    <x v="6"/>
    <s v="Pierna"/>
    <s v="Pierna Pulpa Fina"/>
    <s v="1023276"/>
    <x v="436"/>
    <s v="Cerdo"/>
    <n v="30000"/>
    <n v="30000"/>
    <n v="30789.767"/>
    <n v="3.7646999999999999"/>
    <n v="3.7646999999999999"/>
    <n v="3.3881840580346099"/>
  </r>
  <r>
    <x v="5"/>
    <x v="267"/>
    <s v="06.2022"/>
    <x v="1"/>
    <x v="6"/>
    <s v="Prolijado"/>
    <s v="Prolijado Malaya"/>
    <s v="1022619"/>
    <x v="250"/>
    <s v="Cerdo"/>
    <n v="841"/>
    <n v="2841"/>
    <n v="2844"/>
    <n v="7.3531510107015503"/>
    <n v="7.3519887363604397"/>
    <n v="6.9622165963431799"/>
  </r>
  <r>
    <x v="5"/>
    <x v="268"/>
    <s v="06.2022"/>
    <x v="1"/>
    <x v="6"/>
    <s v="Recortes"/>
    <s v="Recortes Estándar"/>
    <s v="1030370"/>
    <x v="251"/>
    <s v="Pavo"/>
    <n v="12020"/>
    <n v="0"/>
    <n v="11997.508"/>
    <n v="4.7458402662229604"/>
    <n v="0"/>
    <n v="4.4844937048593803"/>
  </r>
  <r>
    <x v="5"/>
    <x v="451"/>
    <s v="06.2022"/>
    <x v="1"/>
    <x v="6"/>
    <s v="Subprod"/>
    <s v="Subprod Visceras"/>
    <s v="1021260"/>
    <x v="407"/>
    <s v="Cerdo"/>
    <n v="408"/>
    <n v="408"/>
    <m/>
    <n v="0.78186274509803899"/>
    <n v="0.78186274509803899"/>
    <m/>
  </r>
  <r>
    <x v="5"/>
    <x v="269"/>
    <s v="06.2022"/>
    <x v="1"/>
    <x v="6"/>
    <s v="Subprod"/>
    <s v="Subprod Visceras"/>
    <s v="1023190"/>
    <x v="252"/>
    <s v="Cerdo"/>
    <n v="273639"/>
    <n v="284674"/>
    <n v="142337.59"/>
    <n v="0.69661122866258096"/>
    <n v="0.69661086014177598"/>
    <n v="0.67113043223508295"/>
  </r>
  <r>
    <x v="5"/>
    <x v="270"/>
    <s v="06.2022"/>
    <x v="1"/>
    <x v="7"/>
    <s v="Filete"/>
    <s v="Filete c/Cabeza"/>
    <s v="1020853"/>
    <x v="25"/>
    <s v="Cerdo"/>
    <n v="200000"/>
    <n v="200000"/>
    <n v="200000"/>
    <n v="3.9400499999999998"/>
    <n v="3.9400499999999998"/>
    <n v="3.8706068629999999"/>
  </r>
  <r>
    <x v="5"/>
    <x v="483"/>
    <s v="06.2022"/>
    <x v="1"/>
    <x v="7"/>
    <s v="Lomo"/>
    <s v="Lomo Centro"/>
    <s v="1022858"/>
    <x v="254"/>
    <s v="Cerdo"/>
    <n v="0"/>
    <n v="21600"/>
    <n v="21600"/>
    <n v="0"/>
    <n v="2.8800462962963"/>
    <n v="2.8995241481481502"/>
  </r>
  <r>
    <x v="5"/>
    <x v="273"/>
    <s v="06.2022"/>
    <x v="1"/>
    <x v="7"/>
    <s v="Menudencias"/>
    <s v="Menudencias Corazón"/>
    <s v="1012724"/>
    <x v="255"/>
    <s v="Pollo"/>
    <n v="1073"/>
    <n v="9182"/>
    <n v="13500"/>
    <n v="0.32618825722273997"/>
    <n v="0.32585493356567202"/>
    <n v="0.68096402222222197"/>
  </r>
  <r>
    <x v="5"/>
    <x v="274"/>
    <s v="06.2022"/>
    <x v="1"/>
    <x v="7"/>
    <s v="Menudencias"/>
    <s v="Menudencias Corazón"/>
    <s v="1012730"/>
    <x v="256"/>
    <s v="Pollo"/>
    <n v="10213"/>
    <n v="29893"/>
    <n v="29703"/>
    <n v="0.32585919906002198"/>
    <n v="0.32589569464423102"/>
    <n v="0.62083717132949501"/>
  </r>
  <r>
    <x v="5"/>
    <x v="517"/>
    <s v="06.2022"/>
    <x v="1"/>
    <x v="7"/>
    <s v="Menudencias"/>
    <s v="Menudencias Pana"/>
    <s v="1012773"/>
    <x v="215"/>
    <s v="Pollo"/>
    <n v="0"/>
    <n v="13072"/>
    <m/>
    <n v="0"/>
    <n v="0"/>
    <m/>
  </r>
  <r>
    <x v="5"/>
    <x v="275"/>
    <s v="06.2022"/>
    <x v="1"/>
    <x v="7"/>
    <s v="Menudencias"/>
    <s v="Menudencias Contre"/>
    <s v="1030711"/>
    <x v="257"/>
    <s v="Pavo"/>
    <n v="1694"/>
    <n v="7975"/>
    <m/>
    <n v="1.271546635183"/>
    <n v="1.27172413793103"/>
    <m/>
  </r>
  <r>
    <x v="5"/>
    <x v="278"/>
    <s v="06.2022"/>
    <x v="1"/>
    <x v="7"/>
    <s v="Pech Desh"/>
    <s v="Pech Desh s/Piel"/>
    <s v="1030265"/>
    <x v="260"/>
    <s v="Pavo"/>
    <n v="21600"/>
    <n v="21600"/>
    <n v="21600"/>
    <n v="5.68074074074074"/>
    <n v="5.68074074074074"/>
    <n v="5.8008420000000003"/>
  </r>
  <r>
    <x v="5"/>
    <x v="520"/>
    <s v="06.2022"/>
    <x v="1"/>
    <x v="7"/>
    <s v="Pierna"/>
    <s v="Pierna Pulpa"/>
    <s v="1023400"/>
    <x v="465"/>
    <s v="Cerdo"/>
    <m/>
    <n v="120000"/>
    <n v="2800"/>
    <m/>
    <n v="2.7"/>
    <n v="2.5055872857142898"/>
  </r>
  <r>
    <x v="5"/>
    <x v="544"/>
    <s v="06.2022"/>
    <x v="1"/>
    <x v="7"/>
    <s v="Pierna"/>
    <s v="Pierna Pulpa"/>
    <s v="1023417"/>
    <x v="480"/>
    <s v="Cerdo"/>
    <m/>
    <m/>
    <n v="38000"/>
    <m/>
    <m/>
    <n v="2.65853389473684"/>
  </r>
  <r>
    <x v="5"/>
    <x v="5"/>
    <s v="06.2022"/>
    <x v="1"/>
    <x v="7"/>
    <s v="Recortes"/>
    <s v="Recortes Piel"/>
    <s v="1030720"/>
    <x v="5"/>
    <s v="Pavo"/>
    <m/>
    <m/>
    <n v="24000"/>
    <m/>
    <m/>
    <n v="0.16500000000000001"/>
  </r>
  <r>
    <x v="5"/>
    <x v="521"/>
    <s v="06.2022"/>
    <x v="1"/>
    <x v="7"/>
    <s v="Recortes"/>
    <s v="Recortes No Magro"/>
    <s v="1023387"/>
    <x v="353"/>
    <s v="Cerdo"/>
    <n v="24000"/>
    <n v="0"/>
    <m/>
    <n v="1.2900416666666701"/>
    <n v="0"/>
    <m/>
  </r>
  <r>
    <x v="5"/>
    <x v="453"/>
    <s v="06.2022"/>
    <x v="1"/>
    <x v="7"/>
    <s v="Subprod"/>
    <s v="Subprod Visceras"/>
    <s v="1022304"/>
    <x v="409"/>
    <s v="Cerdo"/>
    <n v="0"/>
    <n v="20000"/>
    <n v="20000"/>
    <n v="0"/>
    <n v="3.15"/>
    <n v="3.1545920000000001"/>
  </r>
  <r>
    <x v="5"/>
    <x v="545"/>
    <s v="06.2022"/>
    <x v="1"/>
    <x v="7"/>
    <s v="Trutro Desh"/>
    <s v="Trutro Desh Corto"/>
    <s v="1030279"/>
    <x v="481"/>
    <s v="Pavo"/>
    <n v="21600"/>
    <n v="21600"/>
    <n v="21600"/>
    <n v="4.62"/>
    <n v="4.62"/>
    <n v="4.7266120000000003"/>
  </r>
  <r>
    <x v="5"/>
    <x v="546"/>
    <s v="06.2022"/>
    <x v="1"/>
    <x v="8"/>
    <s v="Ala"/>
    <s v="Ala Puchero"/>
    <s v="1012796"/>
    <x v="482"/>
    <s v="Pollo"/>
    <n v="60000"/>
    <n v="60000"/>
    <n v="60000"/>
    <n v="1.7"/>
    <n v="1.7"/>
    <n v="1.7146528383333299"/>
  </r>
  <r>
    <x v="5"/>
    <x v="282"/>
    <s v="06.2022"/>
    <x v="1"/>
    <x v="8"/>
    <s v="Ala"/>
    <s v="Ala Trutro"/>
    <s v="1012278"/>
    <x v="263"/>
    <s v="Pollo"/>
    <n v="80000"/>
    <n v="80028"/>
    <n v="80028"/>
    <n v="3"/>
    <n v="2.9999875043734701"/>
    <n v="3.0129461288549"/>
  </r>
  <r>
    <x v="5"/>
    <x v="283"/>
    <s v="06.2022"/>
    <x v="1"/>
    <x v="8"/>
    <s v="Ala"/>
    <s v="Ala Trutro-Centro"/>
    <s v="1011150"/>
    <x v="264"/>
    <s v="Pollo"/>
    <n v="40000"/>
    <n v="40014"/>
    <n v="40014"/>
    <n v="3.61"/>
    <n v="3.6099865047233499"/>
    <n v="3.6188513020442801"/>
  </r>
  <r>
    <x v="5"/>
    <x v="369"/>
    <s v="06.2022"/>
    <x v="1"/>
    <x v="8"/>
    <s v="Chuleta"/>
    <s v="Chuleta Huesos"/>
    <s v="1021980"/>
    <x v="342"/>
    <s v="Cerdo"/>
    <n v="0"/>
    <n v="7012"/>
    <n v="6593.2"/>
    <n v="0"/>
    <n v="0"/>
    <n v="4.0948013104410599"/>
  </r>
  <r>
    <x v="5"/>
    <x v="284"/>
    <s v="06.2022"/>
    <x v="1"/>
    <x v="8"/>
    <s v="Cueros"/>
    <s v="Cuero Forro"/>
    <s v="1021270"/>
    <x v="117"/>
    <s v="Cerdo"/>
    <n v="120000"/>
    <n v="120000"/>
    <n v="120000"/>
    <n v="0.57451666666666701"/>
    <n v="0.57451666666666701"/>
    <n v="0.52544206833333296"/>
  </r>
  <r>
    <x v="5"/>
    <x v="285"/>
    <s v="06.2022"/>
    <x v="1"/>
    <x v="8"/>
    <s v="Cueros"/>
    <s v="Cuero Forro"/>
    <s v="1021272"/>
    <x v="265"/>
    <s v="Cerdo"/>
    <n v="360000"/>
    <n v="360000"/>
    <n v="360001"/>
    <n v="0.77127500000000004"/>
    <n v="0.77127500000000004"/>
    <n v="0.77494705764706195"/>
  </r>
  <r>
    <x v="5"/>
    <x v="410"/>
    <s v="06.2022"/>
    <x v="1"/>
    <x v="8"/>
    <s v="Filete"/>
    <s v="Filete"/>
    <s v="1012725"/>
    <x v="373"/>
    <s v="Pollo"/>
    <n v="20000"/>
    <n v="20515"/>
    <n v="20012.831999999999"/>
    <n v="4.5403000000000002"/>
    <n v="4.5401901048013604"/>
    <n v="4.5470159295795796"/>
  </r>
  <r>
    <x v="5"/>
    <x v="287"/>
    <s v="06.2022"/>
    <x v="1"/>
    <x v="8"/>
    <s v="Grasas"/>
    <s v="Grasa Gordura"/>
    <s v="1021555"/>
    <x v="267"/>
    <s v="Cerdo"/>
    <n v="72000"/>
    <n v="72000"/>
    <n v="72006"/>
    <n v="0.73191666666666699"/>
    <n v="0.73191666666666699"/>
    <n v="0.678656828597617"/>
  </r>
  <r>
    <x v="5"/>
    <x v="288"/>
    <s v="06.2022"/>
    <x v="1"/>
    <x v="8"/>
    <s v="Grasas"/>
    <s v="Grasa Gordura"/>
    <s v="1021874"/>
    <x v="33"/>
    <s v="Cerdo"/>
    <n v="0"/>
    <n v="39006"/>
    <n v="39908"/>
    <n v="0"/>
    <n v="0.918833000051274"/>
    <n v="0.90780246817680699"/>
  </r>
  <r>
    <x v="5"/>
    <x v="413"/>
    <s v="06.2022"/>
    <x v="1"/>
    <x v="8"/>
    <s v="Pech Desh"/>
    <s v="Pech Desh Filete"/>
    <s v="1030792"/>
    <x v="375"/>
    <s v="Pavo"/>
    <n v="72000"/>
    <n v="72000"/>
    <n v="72000"/>
    <n v="10.947194444444399"/>
    <n v="10.947138888888899"/>
    <n v="10.8971899902778"/>
  </r>
  <r>
    <x v="5"/>
    <x v="290"/>
    <s v="06.2022"/>
    <x v="1"/>
    <x v="8"/>
    <s v="Pech Desh"/>
    <s v="Pech Desh s/Piel"/>
    <s v="1030337"/>
    <x v="268"/>
    <s v="Pavo"/>
    <n v="240000"/>
    <n v="240000"/>
    <n v="240000"/>
    <n v="12.8163916666667"/>
    <n v="12.8164083333333"/>
    <n v="12.754036528749999"/>
  </r>
  <r>
    <x v="5"/>
    <x v="291"/>
    <s v="06.2022"/>
    <x v="1"/>
    <x v="8"/>
    <s v="Pechuga"/>
    <s v="Pechuga Entera"/>
    <s v="1012534"/>
    <x v="269"/>
    <s v="Pollo"/>
    <n v="224658"/>
    <n v="177225"/>
    <n v="220000"/>
    <n v="2.9599969731770099"/>
    <n v="2.96"/>
    <n v="2.9726365100000001"/>
  </r>
  <r>
    <x v="5"/>
    <x v="292"/>
    <s v="06.2022"/>
    <x v="1"/>
    <x v="8"/>
    <s v="Pechuga Desh"/>
    <s v="Pechuga Desh s/Piel"/>
    <s v="1011127"/>
    <x v="270"/>
    <s v="Pollo"/>
    <n v="1355799"/>
    <n v="1356200"/>
    <n v="1356200"/>
    <n v="4.5255314393947801"/>
    <n v="4.5255294204394598"/>
    <n v="4.5183221086123"/>
  </r>
  <r>
    <x v="5"/>
    <x v="414"/>
    <s v="06.2022"/>
    <x v="1"/>
    <x v="8"/>
    <s v="Pechuga Desh"/>
    <s v="Pechuga Desh s/Piel"/>
    <s v="1011614"/>
    <x v="376"/>
    <s v="Pollo"/>
    <n v="1832"/>
    <m/>
    <m/>
    <n v="4.62445414847162"/>
    <m/>
    <m/>
  </r>
  <r>
    <x v="5"/>
    <x v="415"/>
    <s v="06.2022"/>
    <x v="1"/>
    <x v="8"/>
    <s v="Pierna"/>
    <s v="Pierna Pulpa"/>
    <s v="1023324"/>
    <x v="300"/>
    <s v="Cerdo"/>
    <n v="48000"/>
    <n v="120000"/>
    <n v="120010"/>
    <n v="2.7"/>
    <n v="2.74"/>
    <n v="2.66193391967336"/>
  </r>
  <r>
    <x v="5"/>
    <x v="547"/>
    <s v="06.2022"/>
    <x v="1"/>
    <x v="8"/>
    <s v="Plancha"/>
    <s v="Plancha s/Cuero"/>
    <s v="1021020"/>
    <x v="483"/>
    <s v="Cerdo"/>
    <n v="24000"/>
    <n v="24000"/>
    <n v="24000"/>
    <n v="1.8042499999999999"/>
    <n v="1.8042499999999999"/>
    <n v="1.802544275"/>
  </r>
  <r>
    <x v="5"/>
    <x v="523"/>
    <s v="06.2022"/>
    <x v="1"/>
    <x v="8"/>
    <s v="Recortes"/>
    <s v="Recortes No Magro"/>
    <s v="1023318"/>
    <x v="467"/>
    <s v="Cerdo"/>
    <n v="24000"/>
    <n v="24000"/>
    <n v="24000"/>
    <n v="1.4107499999999999"/>
    <n v="1.4107499999999999"/>
    <n v="1.410438525"/>
  </r>
  <r>
    <x v="5"/>
    <x v="295"/>
    <s v="06.2022"/>
    <x v="1"/>
    <x v="8"/>
    <s v="Recortes"/>
    <s v="Recortes No Magro"/>
    <s v="1023319"/>
    <x v="273"/>
    <s v="Cerdo"/>
    <n v="24000"/>
    <n v="24000"/>
    <n v="24000"/>
    <n v="1.75508333333333"/>
    <n v="1.75508333333333"/>
    <n v="1.7650071375"/>
  </r>
  <r>
    <x v="5"/>
    <x v="457"/>
    <s v="06.2022"/>
    <x v="1"/>
    <x v="8"/>
    <s v="Recortes"/>
    <s v="Recortes No Magro"/>
    <s v="1023343"/>
    <x v="413"/>
    <s v="Cerdo"/>
    <n v="72000"/>
    <n v="96008"/>
    <n v="96008"/>
    <n v="1.16479166666667"/>
    <n v="1.1647987667694399"/>
    <n v="1.15950483188901"/>
  </r>
  <r>
    <x v="5"/>
    <x v="548"/>
    <s v="06.2022"/>
    <x v="1"/>
    <x v="8"/>
    <s v="Subprod"/>
    <s v="Subprod Tripa"/>
    <s v="1023375"/>
    <x v="484"/>
    <s v="Cerdo"/>
    <n v="12000"/>
    <n v="12000"/>
    <n v="12012"/>
    <n v="1.71"/>
    <n v="1.71"/>
    <n v="1.7117006660006699"/>
  </r>
  <r>
    <x v="5"/>
    <x v="549"/>
    <s v="06.2022"/>
    <x v="1"/>
    <x v="8"/>
    <s v="Subprod"/>
    <s v="Subprod Visceras"/>
    <s v="1023218"/>
    <x v="485"/>
    <s v="Cerdo"/>
    <n v="120000"/>
    <n v="120000"/>
    <n v="120000"/>
    <n v="1.80426666666667"/>
    <n v="1.80426666666667"/>
    <n v="1.7997942725"/>
  </r>
  <r>
    <x v="5"/>
    <x v="458"/>
    <s v="06.2022"/>
    <x v="1"/>
    <x v="8"/>
    <s v="Subprod"/>
    <s v="Subprod Visceras"/>
    <s v="1023383"/>
    <x v="414"/>
    <s v="Cerdo"/>
    <n v="72000"/>
    <n v="72000"/>
    <n v="72006"/>
    <n v="0.48"/>
    <n v="0.48"/>
    <n v="0.48281902619226202"/>
  </r>
  <r>
    <x v="5"/>
    <x v="550"/>
    <s v="06.2022"/>
    <x v="1"/>
    <x v="8"/>
    <s v="Trutro"/>
    <s v="Trutro Corto"/>
    <s v="1030809"/>
    <x v="486"/>
    <s v="Pavo"/>
    <m/>
    <m/>
    <n v="105"/>
    <m/>
    <m/>
    <n v="4.3400952380952401E-2"/>
  </r>
  <r>
    <x v="5"/>
    <x v="551"/>
    <s v="06.2022"/>
    <x v="1"/>
    <x v="8"/>
    <s v="Trutro"/>
    <s v="Trutro Largo"/>
    <s v="1030810"/>
    <x v="487"/>
    <s v="Pavo"/>
    <m/>
    <m/>
    <n v="105"/>
    <m/>
    <m/>
    <n v="4.3400952380952401E-2"/>
  </r>
  <r>
    <x v="5"/>
    <x v="297"/>
    <s v="06.2022"/>
    <x v="1"/>
    <x v="8"/>
    <s v="Trutro Desh"/>
    <s v="Trutro Desh Corto"/>
    <s v="1030658"/>
    <x v="275"/>
    <s v="Pavo"/>
    <n v="288000"/>
    <n v="288000"/>
    <n v="288208.32"/>
    <n v="4.4540937500000002"/>
    <n v="4.4540868055555602"/>
    <n v="4.4387855593481804"/>
  </r>
  <r>
    <x v="5"/>
    <x v="515"/>
    <s v="06.2022"/>
    <x v="1"/>
    <x v="1"/>
    <s v="Ala"/>
    <s v="Ala Trutro-Centro"/>
    <s v="1011105"/>
    <x v="461"/>
    <s v="Pollo"/>
    <m/>
    <n v="6000"/>
    <m/>
    <m/>
    <n v="3.1"/>
    <m/>
  </r>
  <r>
    <x v="5"/>
    <x v="113"/>
    <s v="06.2022"/>
    <x v="1"/>
    <x v="4"/>
    <s v="Ala"/>
    <s v="Ala Centro"/>
    <s v="1011417"/>
    <x v="109"/>
    <s v="Pollo"/>
    <n v="3132"/>
    <n v="3132"/>
    <m/>
    <n v="4.7579821200510901"/>
    <n v="4.7579821200510901"/>
    <m/>
  </r>
  <r>
    <x v="5"/>
    <x v="459"/>
    <s v="06.2022"/>
    <x v="1"/>
    <x v="4"/>
    <s v="Ala"/>
    <s v="Ala Centro"/>
    <s v="1012451"/>
    <x v="415"/>
    <s v="Pollo"/>
    <n v="0"/>
    <n v="6308"/>
    <m/>
    <n v="0"/>
    <n v="4.9665504121750201"/>
    <m/>
  </r>
  <r>
    <x v="5"/>
    <x v="118"/>
    <s v="06.2022"/>
    <x v="1"/>
    <x v="4"/>
    <s v="Ala"/>
    <s v="Ala Centro-Punta"/>
    <s v="1012455"/>
    <x v="114"/>
    <s v="Pollo"/>
    <m/>
    <m/>
    <n v="120000"/>
    <m/>
    <m/>
    <n v="4.2752208600000001"/>
  </r>
  <r>
    <x v="5"/>
    <x v="119"/>
    <s v="06.2022"/>
    <x v="1"/>
    <x v="4"/>
    <s v="Ala"/>
    <s v="Ala Punta"/>
    <s v="1012434"/>
    <x v="115"/>
    <s v="Pollo"/>
    <n v="48000"/>
    <n v="72000"/>
    <n v="72000"/>
    <n v="0.51822916666666696"/>
    <n v="0.51823611111111101"/>
    <n v="0.93112006805555603"/>
  </r>
  <r>
    <x v="5"/>
    <x v="524"/>
    <s v="06.2022"/>
    <x v="1"/>
    <x v="4"/>
    <s v="Ala"/>
    <s v="Ala Trutro"/>
    <s v="1012275"/>
    <x v="468"/>
    <s v="Pollo"/>
    <n v="0"/>
    <n v="4160"/>
    <m/>
    <n v="0"/>
    <n v="0"/>
    <m/>
  </r>
  <r>
    <x v="5"/>
    <x v="416"/>
    <s v="06.2022"/>
    <x v="1"/>
    <x v="4"/>
    <s v="Ala"/>
    <s v="Ala Centro Punta"/>
    <s v="1030566"/>
    <x v="377"/>
    <s v="Pavo"/>
    <n v="22000"/>
    <n v="24000"/>
    <n v="24000"/>
    <n v="3.2127727272727298"/>
    <n v="3.2128333333333301"/>
    <n v="4.4933852124999998"/>
  </r>
  <r>
    <x v="5"/>
    <x v="298"/>
    <s v="06.2022"/>
    <x v="1"/>
    <x v="4"/>
    <s v="Ala"/>
    <s v="Ala Centro Punta"/>
    <s v="1030685"/>
    <x v="276"/>
    <s v="Pavo"/>
    <n v="138523"/>
    <n v="144000"/>
    <n v="144000"/>
    <n v="5.71588111721519"/>
    <n v="5.7158749999999996"/>
    <n v="7.6828625381944402"/>
  </r>
  <r>
    <x v="5"/>
    <x v="512"/>
    <s v="06.2022"/>
    <x v="1"/>
    <x v="4"/>
    <s v="Ala"/>
    <s v="Ala Trutro"/>
    <s v="1030525"/>
    <x v="459"/>
    <s v="Pavo"/>
    <m/>
    <m/>
    <n v="24000"/>
    <m/>
    <m/>
    <n v="1.8947647708333299"/>
  </r>
  <r>
    <x v="5"/>
    <x v="299"/>
    <s v="06.2022"/>
    <x v="1"/>
    <x v="4"/>
    <s v="Cabeza"/>
    <s v="Cabeza Derivados"/>
    <s v="1022033"/>
    <x v="277"/>
    <s v="Cerdo"/>
    <n v="48000"/>
    <n v="48000"/>
    <n v="48000"/>
    <n v="5.5887708333333297"/>
    <n v="5.5887708333333297"/>
    <n v="9.1820123854166606"/>
  </r>
  <r>
    <x v="5"/>
    <x v="300"/>
    <s v="06.2022"/>
    <x v="1"/>
    <x v="4"/>
    <s v="Cabeza"/>
    <s v="Cabeza Entera"/>
    <s v="1021739"/>
    <x v="278"/>
    <s v="Cerdo"/>
    <n v="36000"/>
    <n v="48000"/>
    <n v="48000"/>
    <n v="0.68174999999999997"/>
    <n v="0.68174999999999997"/>
    <n v="1.98656560208333"/>
  </r>
  <r>
    <x v="5"/>
    <x v="301"/>
    <s v="06.2022"/>
    <x v="1"/>
    <x v="4"/>
    <s v="Cabeza"/>
    <s v="Cabeza Entera"/>
    <s v="1022212"/>
    <x v="279"/>
    <s v="Cerdo"/>
    <n v="480000"/>
    <n v="480000"/>
    <n v="480000"/>
    <n v="1.3907020833333299"/>
    <n v="1.3907020833333299"/>
    <n v="2.8420447545833301"/>
  </r>
  <r>
    <x v="5"/>
    <x v="302"/>
    <s v="06.2022"/>
    <x v="1"/>
    <x v="4"/>
    <s v="Cabeza"/>
    <s v="Cabeza Entera"/>
    <s v="1022639"/>
    <x v="280"/>
    <s v="Cerdo"/>
    <n v="984000"/>
    <n v="984000"/>
    <n v="984000"/>
    <n v="1.3072957317073199"/>
    <n v="1.3072957317073199"/>
    <n v="2.6313083489837399"/>
  </r>
  <r>
    <x v="5"/>
    <x v="417"/>
    <s v="06.2022"/>
    <x v="1"/>
    <x v="4"/>
    <s v="Cabeza"/>
    <s v="Cabeza Entera"/>
    <s v="1022640"/>
    <x v="378"/>
    <s v="Cerdo"/>
    <n v="48000"/>
    <n v="48000"/>
    <n v="48000"/>
    <n v="1.2516875000000001"/>
    <n v="1.2516875000000001"/>
    <n v="2.5259257750000002"/>
  </r>
  <r>
    <x v="5"/>
    <x v="120"/>
    <s v="06.2022"/>
    <x v="1"/>
    <x v="4"/>
    <s v="Chuleta"/>
    <s v="Chuleta Cazuela"/>
    <s v="1022414"/>
    <x v="116"/>
    <s v="Cerdo"/>
    <n v="96000"/>
    <n v="96000"/>
    <n v="48000"/>
    <n v="0.93196875000000001"/>
    <n v="0.93196875000000001"/>
    <n v="1.9905572687499999"/>
  </r>
  <r>
    <x v="5"/>
    <x v="493"/>
    <s v="06.2022"/>
    <x v="1"/>
    <x v="4"/>
    <s v="Cost-Pec"/>
    <s v="Cost-Pec Trozos"/>
    <s v="1022939"/>
    <x v="445"/>
    <s v="Cerdo"/>
    <n v="0"/>
    <n v="0"/>
    <n v="14000"/>
    <n v="0"/>
    <n v="0"/>
    <n v="4.7611851428571397"/>
  </r>
  <r>
    <x v="5"/>
    <x v="121"/>
    <s v="06.2022"/>
    <x v="1"/>
    <x v="4"/>
    <s v="Cueros"/>
    <s v="Cuero Forro"/>
    <s v="1023034"/>
    <x v="117"/>
    <s v="Cerdo"/>
    <n v="288000"/>
    <n v="288000"/>
    <n v="192000"/>
    <n v="0.65"/>
    <n v="0.65"/>
    <n v="1.3574600421875"/>
  </r>
  <r>
    <x v="5"/>
    <x v="513"/>
    <s v="06.2022"/>
    <x v="1"/>
    <x v="4"/>
    <s v="Cueros"/>
    <s v="Cuero Forro"/>
    <s v="1023110"/>
    <x v="265"/>
    <s v="Cerdo"/>
    <m/>
    <m/>
    <n v="192000"/>
    <m/>
    <m/>
    <n v="1.01637404479167"/>
  </r>
  <r>
    <x v="5"/>
    <x v="122"/>
    <s v="06.2022"/>
    <x v="1"/>
    <x v="4"/>
    <s v="Cueros"/>
    <s v="Cuero Mixto"/>
    <s v="1022417"/>
    <x v="118"/>
    <s v="Cerdo"/>
    <n v="0"/>
    <n v="0"/>
    <n v="240001"/>
    <n v="0"/>
    <n v="0"/>
    <n v="1.2518604997479199"/>
  </r>
  <r>
    <x v="5"/>
    <x v="123"/>
    <s v="06.2022"/>
    <x v="1"/>
    <x v="4"/>
    <s v="Cueros"/>
    <s v="Cuero Mixto"/>
    <s v="1023306"/>
    <x v="118"/>
    <s v="Cerdo"/>
    <n v="360000"/>
    <n v="360000"/>
    <n v="216000"/>
    <n v="0.82550833333333296"/>
    <n v="0.82550833333333296"/>
    <n v="1.67876989259259"/>
  </r>
  <r>
    <x v="5"/>
    <x v="394"/>
    <s v="06.2022"/>
    <x v="1"/>
    <x v="4"/>
    <s v="Grasas"/>
    <s v="Grasa Forro"/>
    <s v="1023111"/>
    <x v="362"/>
    <s v="Cerdo"/>
    <m/>
    <m/>
    <n v="3800"/>
    <m/>
    <m/>
    <n v="1.6859584210526299"/>
  </r>
  <r>
    <x v="5"/>
    <x v="125"/>
    <s v="06.2022"/>
    <x v="1"/>
    <x v="4"/>
    <s v="Grasas"/>
    <s v="Grasa Gordura"/>
    <s v="1022541"/>
    <x v="120"/>
    <s v="Cerdo"/>
    <m/>
    <m/>
    <n v="48000"/>
    <m/>
    <m/>
    <n v="1.5745983125"/>
  </r>
  <r>
    <x v="5"/>
    <x v="126"/>
    <s v="06.2022"/>
    <x v="1"/>
    <x v="4"/>
    <s v="Grasas"/>
    <s v="Grasa Gordura"/>
    <s v="1022856"/>
    <x v="121"/>
    <s v="Cerdo"/>
    <n v="48000"/>
    <n v="48000"/>
    <n v="24000"/>
    <n v="1.1499999999999999"/>
    <n v="1.1499999999999999"/>
    <n v="1.5746191333333299"/>
  </r>
  <r>
    <x v="5"/>
    <x v="540"/>
    <s v="06.2022"/>
    <x v="1"/>
    <x v="4"/>
    <s v="Grasas"/>
    <s v="Grasa Gordura"/>
    <s v="1023109"/>
    <x v="120"/>
    <s v="Cerdo"/>
    <n v="24000"/>
    <n v="48000"/>
    <n v="96000"/>
    <n v="1.1499999999999999"/>
    <n v="1.1499999999999999"/>
    <n v="5.9051878125000004"/>
  </r>
  <r>
    <x v="5"/>
    <x v="127"/>
    <s v="06.2022"/>
    <x v="1"/>
    <x v="4"/>
    <s v="Grasas"/>
    <s v="Grasa Interior"/>
    <s v="1022073"/>
    <x v="36"/>
    <s v="Cerdo"/>
    <n v="144000"/>
    <n v="144000"/>
    <n v="72000"/>
    <n v="1.1000000000000001"/>
    <n v="1.1000000000000001"/>
    <n v="1.9974267138888899"/>
  </r>
  <r>
    <x v="5"/>
    <x v="128"/>
    <s v="06.2022"/>
    <x v="1"/>
    <x v="4"/>
    <s v="Grasas"/>
    <s v="Grasa Interior"/>
    <s v="1022945"/>
    <x v="36"/>
    <s v="Cerdo"/>
    <n v="48000"/>
    <n v="48000"/>
    <n v="48000"/>
    <n v="1.1000000000000001"/>
    <n v="1.1000000000000001"/>
    <n v="1.9974406166666701"/>
  </r>
  <r>
    <x v="5"/>
    <x v="129"/>
    <s v="06.2022"/>
    <x v="1"/>
    <x v="4"/>
    <s v="Grasas"/>
    <s v="Grasa Lomo Tocino"/>
    <s v="1021992"/>
    <x v="37"/>
    <s v="Cerdo"/>
    <n v="120000"/>
    <n v="120000"/>
    <n v="72000"/>
    <n v="1.63"/>
    <n v="1.63"/>
    <n v="2.7373503652777802"/>
  </r>
  <r>
    <x v="5"/>
    <x v="305"/>
    <s v="06.2022"/>
    <x v="1"/>
    <x v="4"/>
    <s v="Huesos"/>
    <s v="Huesos Cuarto Centra"/>
    <s v="1021767"/>
    <x v="283"/>
    <s v="Cerdo"/>
    <n v="384000"/>
    <n v="384000"/>
    <n v="384000"/>
    <n v="1.3489973958333299"/>
    <n v="1.3489973958333299"/>
    <n v="2.62448371588542"/>
  </r>
  <r>
    <x v="5"/>
    <x v="306"/>
    <s v="06.2022"/>
    <x v="1"/>
    <x v="4"/>
    <s v="Huesos"/>
    <s v="Huesos Cuarto Centra"/>
    <s v="1022099"/>
    <x v="284"/>
    <s v="Cerdo"/>
    <n v="288000"/>
    <n v="288000"/>
    <n v="288000"/>
    <n v="1.5714131944444401"/>
    <n v="1.5714131944444401"/>
    <n v="3.1603500447916701"/>
  </r>
  <r>
    <x v="5"/>
    <x v="130"/>
    <s v="06.2022"/>
    <x v="1"/>
    <x v="4"/>
    <s v="Huesos"/>
    <s v="Huesos Cuarto Centra"/>
    <s v="1022186"/>
    <x v="122"/>
    <s v="Cerdo"/>
    <m/>
    <m/>
    <n v="48000"/>
    <m/>
    <m/>
    <n v="1.7751340395833299"/>
  </r>
  <r>
    <x v="5"/>
    <x v="131"/>
    <s v="06.2022"/>
    <x v="1"/>
    <x v="4"/>
    <s v="Huesos"/>
    <s v="Huesos Cuarto Centra"/>
    <s v="1022378"/>
    <x v="123"/>
    <s v="Cerdo"/>
    <m/>
    <m/>
    <n v="24000"/>
    <m/>
    <m/>
    <n v="3.2658632875000002"/>
  </r>
  <r>
    <x v="5"/>
    <x v="307"/>
    <s v="06.2022"/>
    <x v="1"/>
    <x v="4"/>
    <s v="Huesos"/>
    <s v="Huesos Cuarto Centra"/>
    <s v="1022388"/>
    <x v="285"/>
    <s v="Cerdo"/>
    <n v="96000"/>
    <n v="96000"/>
    <n v="96000"/>
    <n v="1.3768020833333301"/>
    <n v="1.3768020833333301"/>
    <n v="2.5259257604166701"/>
  </r>
  <r>
    <x v="5"/>
    <x v="308"/>
    <s v="06.2022"/>
    <x v="1"/>
    <x v="4"/>
    <s v="Huesos"/>
    <s v="Huesos Cuarto Centra"/>
    <s v="1023291"/>
    <x v="286"/>
    <s v="Cerdo"/>
    <n v="0"/>
    <n v="24000"/>
    <n v="24000"/>
    <n v="0"/>
    <n v="1.6959166666666701"/>
    <n v="2.9364298375"/>
  </r>
  <r>
    <x v="5"/>
    <x v="309"/>
    <s v="06.2022"/>
    <x v="1"/>
    <x v="4"/>
    <s v="Huesos"/>
    <s v="Huesos Cuarto Delant"/>
    <s v="1021766"/>
    <x v="287"/>
    <s v="Cerdo"/>
    <n v="288000"/>
    <n v="312000"/>
    <n v="312000"/>
    <n v="1.50190972222222"/>
    <n v="1.50191025641026"/>
    <n v="2.9418041846153802"/>
  </r>
  <r>
    <x v="5"/>
    <x v="310"/>
    <s v="06.2022"/>
    <x v="1"/>
    <x v="4"/>
    <s v="Huesos"/>
    <s v="Huesos Cuarto Delant"/>
    <s v="1021774"/>
    <x v="288"/>
    <s v="Cerdo"/>
    <n v="96000"/>
    <n v="96000"/>
    <n v="96000"/>
    <n v="0.72623958333333405"/>
    <n v="0.72623958333333405"/>
    <n v="1.78430073541667"/>
  </r>
  <r>
    <x v="5"/>
    <x v="132"/>
    <s v="06.2022"/>
    <x v="1"/>
    <x v="4"/>
    <s v="Huesos"/>
    <s v="Huesos Cuarto Delant"/>
    <s v="1022096"/>
    <x v="124"/>
    <s v="Cerdo"/>
    <m/>
    <m/>
    <n v="96000"/>
    <m/>
    <m/>
    <n v="2.5259570093749999"/>
  </r>
  <r>
    <x v="5"/>
    <x v="133"/>
    <s v="06.2022"/>
    <x v="1"/>
    <x v="4"/>
    <s v="Huesos"/>
    <s v="Huesos Cuarto Delant"/>
    <s v="1022637"/>
    <x v="125"/>
    <s v="Cerdo"/>
    <m/>
    <m/>
    <n v="48000"/>
    <m/>
    <m/>
    <n v="1.6387645875000001"/>
  </r>
  <r>
    <x v="5"/>
    <x v="311"/>
    <s v="06.2022"/>
    <x v="1"/>
    <x v="4"/>
    <s v="Huesos"/>
    <s v="Huesos Cuarto Traser"/>
    <s v="1021732"/>
    <x v="289"/>
    <s v="Cerdo"/>
    <n v="288000"/>
    <n v="288000"/>
    <n v="292000"/>
    <n v="1.3211979166666701"/>
    <n v="1.3211979166666701"/>
    <n v="2.51411253972603"/>
  </r>
  <r>
    <x v="5"/>
    <x v="312"/>
    <s v="06.2022"/>
    <x v="1"/>
    <x v="4"/>
    <s v="Huesos"/>
    <s v="Huesos Cuarto Traser"/>
    <s v="1022636"/>
    <x v="290"/>
    <s v="Cerdo"/>
    <n v="168000"/>
    <n v="168000"/>
    <n v="168000"/>
    <n v="0.41763690476190501"/>
    <n v="0.41763690476190501"/>
    <n v="1.15179771666667"/>
  </r>
  <r>
    <x v="5"/>
    <x v="314"/>
    <s v="06.2022"/>
    <x v="1"/>
    <x v="4"/>
    <s v="Menudencias"/>
    <s v="Menudencias Cogote"/>
    <s v="1030686"/>
    <x v="292"/>
    <s v="Pavo"/>
    <n v="101169"/>
    <n v="114309"/>
    <n v="120000"/>
    <n v="1.99044173610493"/>
    <n v="1.99043819821711"/>
    <n v="2.8049704691666699"/>
  </r>
  <r>
    <x v="5"/>
    <x v="514"/>
    <s v="06.2022"/>
    <x v="1"/>
    <x v="4"/>
    <s v="Menudencias"/>
    <s v="Menudencias Hígado"/>
    <s v="1030419"/>
    <x v="460"/>
    <s v="Pavo"/>
    <n v="6000"/>
    <n v="0"/>
    <m/>
    <n v="0"/>
    <n v="0"/>
    <m/>
  </r>
  <r>
    <x v="5"/>
    <x v="541"/>
    <s v="06.2022"/>
    <x v="1"/>
    <x v="4"/>
    <s v="Paleta"/>
    <s v="Paleta Entera"/>
    <s v="1022851"/>
    <x v="395"/>
    <s v="Cerdo"/>
    <n v="48000"/>
    <n v="48000"/>
    <m/>
    <n v="1.76"/>
    <n v="1.76"/>
    <m/>
  </r>
  <r>
    <x v="5"/>
    <x v="318"/>
    <s v="06.2022"/>
    <x v="1"/>
    <x v="4"/>
    <s v="Paleta"/>
    <s v="Paleta Pulpa"/>
    <s v="1022379"/>
    <x v="296"/>
    <s v="Cerdo"/>
    <n v="200000"/>
    <n v="200000"/>
    <n v="167000"/>
    <n v="2.46"/>
    <n v="2.46"/>
    <n v="3.89144337065868"/>
  </r>
  <r>
    <x v="5"/>
    <x v="422"/>
    <s v="06.2022"/>
    <x v="1"/>
    <x v="4"/>
    <s v="Panceta"/>
    <s v="Panceta s/Cuero"/>
    <s v="1022568"/>
    <x v="381"/>
    <s v="Cerdo"/>
    <n v="0"/>
    <n v="0"/>
    <n v="3900"/>
    <n v="0"/>
    <n v="0"/>
    <n v="8.1545095384615394"/>
  </r>
  <r>
    <x v="5"/>
    <x v="320"/>
    <s v="06.2022"/>
    <x v="1"/>
    <x v="4"/>
    <s v="Panceta"/>
    <s v="Panceta s/Cuero"/>
    <s v="1022646"/>
    <x v="217"/>
    <s v="Cerdo"/>
    <n v="24000"/>
    <n v="24000"/>
    <n v="24001"/>
    <n v="5.032375"/>
    <n v="5.032375"/>
    <n v="8.0734947668847106"/>
  </r>
  <r>
    <x v="5"/>
    <x v="423"/>
    <s v="06.2022"/>
    <x v="1"/>
    <x v="4"/>
    <s v="Patas"/>
    <s v="Patas Garras"/>
    <s v="1030388"/>
    <x v="382"/>
    <s v="Pavo"/>
    <n v="20351"/>
    <n v="26317"/>
    <n v="24000"/>
    <n v="1.96285194830721"/>
    <n v="1.96283770946536"/>
    <n v="3.96152096666667"/>
  </r>
  <r>
    <x v="5"/>
    <x v="321"/>
    <s v="06.2022"/>
    <x v="1"/>
    <x v="4"/>
    <s v="Patas"/>
    <s v="Patas Garras"/>
    <s v="1030684"/>
    <x v="297"/>
    <s v="Pavo"/>
    <n v="36739"/>
    <n v="17951"/>
    <n v="24000"/>
    <n v="3.5612564304962002"/>
    <n v="3.5613057768369401"/>
    <n v="5.7103396208333299"/>
  </r>
  <r>
    <x v="5"/>
    <x v="136"/>
    <s v="06.2022"/>
    <x v="1"/>
    <x v="4"/>
    <s v="Patas"/>
    <s v="Patas Garras"/>
    <s v="1011967"/>
    <x v="128"/>
    <s v="Pollo"/>
    <n v="0"/>
    <n v="0"/>
    <n v="12000"/>
    <n v="0"/>
    <n v="0"/>
    <n v="9.3604712833333394"/>
  </r>
  <r>
    <x v="5"/>
    <x v="138"/>
    <s v="06.2022"/>
    <x v="1"/>
    <x v="4"/>
    <s v="Patas"/>
    <s v="Patas Garras"/>
    <s v="1011969"/>
    <x v="130"/>
    <s v="Pollo"/>
    <n v="41296"/>
    <n v="48000"/>
    <n v="48000"/>
    <n v="6.00908078264239"/>
    <n v="6.0090624999999998"/>
    <n v="8.4429006937499995"/>
  </r>
  <r>
    <x v="5"/>
    <x v="139"/>
    <s v="06.2022"/>
    <x v="1"/>
    <x v="4"/>
    <s v="Patas"/>
    <s v="Patas Garras"/>
    <s v="1012005"/>
    <x v="131"/>
    <s v="Pollo"/>
    <n v="8944"/>
    <n v="12000"/>
    <n v="12000"/>
    <n v="6.7039355992844403"/>
    <n v="6.7039166666666699"/>
    <n v="9.5514405999999994"/>
  </r>
  <r>
    <x v="5"/>
    <x v="140"/>
    <s v="06.2022"/>
    <x v="1"/>
    <x v="4"/>
    <s v="Patas"/>
    <s v="Patas Garras"/>
    <s v="1012448"/>
    <x v="132"/>
    <s v="Pollo"/>
    <m/>
    <m/>
    <n v="264000"/>
    <m/>
    <m/>
    <n v="8.2419353367424204"/>
  </r>
  <r>
    <x v="5"/>
    <x v="141"/>
    <s v="06.2022"/>
    <x v="1"/>
    <x v="4"/>
    <s v="Patas"/>
    <s v="Patas Garras"/>
    <s v="1012502"/>
    <x v="133"/>
    <s v="Pollo"/>
    <n v="5137"/>
    <n v="4898"/>
    <m/>
    <n v="0"/>
    <n v="0"/>
    <m/>
  </r>
  <r>
    <x v="5"/>
    <x v="142"/>
    <s v="06.2022"/>
    <x v="1"/>
    <x v="4"/>
    <s v="Patas"/>
    <s v="Patas Garras"/>
    <s v="1012503"/>
    <x v="134"/>
    <s v="Pollo"/>
    <n v="236091"/>
    <n v="240000"/>
    <n v="240000"/>
    <n v="5.5920683126421604"/>
    <n v="5.5920624999999999"/>
    <n v="7.9034148558333301"/>
  </r>
  <r>
    <x v="5"/>
    <x v="143"/>
    <s v="06.2022"/>
    <x v="1"/>
    <x v="4"/>
    <s v="Patas"/>
    <s v="Patas Garras"/>
    <s v="1012504"/>
    <x v="132"/>
    <s v="Pollo"/>
    <m/>
    <m/>
    <n v="24000"/>
    <m/>
    <m/>
    <n v="8.0942508624999991"/>
  </r>
  <r>
    <x v="5"/>
    <x v="144"/>
    <s v="06.2022"/>
    <x v="1"/>
    <x v="4"/>
    <s v="Patas"/>
    <s v="Patas Garras"/>
    <s v="1012525"/>
    <x v="128"/>
    <s v="Pollo"/>
    <n v="0"/>
    <n v="21596"/>
    <n v="24000"/>
    <n v="0"/>
    <n v="0"/>
    <n v="5.9215884000000001"/>
  </r>
  <r>
    <x v="5"/>
    <x v="496"/>
    <s v="06.2022"/>
    <x v="1"/>
    <x v="4"/>
    <s v="Patas"/>
    <s v="Patas Garras"/>
    <s v="1012526"/>
    <x v="129"/>
    <s v="Pollo"/>
    <n v="0"/>
    <n v="2354"/>
    <m/>
    <n v="0"/>
    <n v="5.7302463891248898"/>
    <m/>
  </r>
  <r>
    <x v="5"/>
    <x v="145"/>
    <s v="06.2022"/>
    <x v="1"/>
    <x v="4"/>
    <s v="Patas"/>
    <s v="Patas Garras"/>
    <s v="1012527"/>
    <x v="135"/>
    <s v="Pollo"/>
    <n v="2978"/>
    <n v="4330"/>
    <m/>
    <n v="5.5214909335124203"/>
    <n v="5.5224018475750603"/>
    <m/>
  </r>
  <r>
    <x v="5"/>
    <x v="147"/>
    <s v="06.2022"/>
    <x v="1"/>
    <x v="4"/>
    <s v="Pernil"/>
    <s v="Pernil Mano"/>
    <s v="1021731"/>
    <x v="137"/>
    <s v="Cerdo"/>
    <m/>
    <m/>
    <n v="192000"/>
    <m/>
    <m/>
    <n v="3.4762427635416699"/>
  </r>
  <r>
    <x v="5"/>
    <x v="148"/>
    <s v="06.2022"/>
    <x v="1"/>
    <x v="4"/>
    <s v="Pernil"/>
    <s v="Pernil Mano"/>
    <s v="1022125"/>
    <x v="138"/>
    <s v="Cerdo"/>
    <n v="240000"/>
    <n v="240000"/>
    <n v="168001"/>
    <n v="2.6695875"/>
    <n v="2.6695875"/>
    <n v="4.98146501211302"/>
  </r>
  <r>
    <x v="5"/>
    <x v="149"/>
    <s v="06.2022"/>
    <x v="1"/>
    <x v="4"/>
    <s v="Pernil"/>
    <s v="Pernil Mano"/>
    <s v="1022291"/>
    <x v="139"/>
    <s v="Cerdo"/>
    <m/>
    <m/>
    <n v="24000"/>
    <m/>
    <m/>
    <n v="3.1601996083333299"/>
  </r>
  <r>
    <x v="5"/>
    <x v="322"/>
    <s v="06.2022"/>
    <x v="1"/>
    <x v="4"/>
    <s v="Pernil"/>
    <s v="Pernil Mano"/>
    <s v="1022753"/>
    <x v="298"/>
    <s v="Cerdo"/>
    <n v="0"/>
    <n v="96000"/>
    <n v="116000"/>
    <n v="0"/>
    <n v="2.0162395833333302"/>
    <n v="3.0499193155172399"/>
  </r>
  <r>
    <x v="5"/>
    <x v="424"/>
    <s v="06.2022"/>
    <x v="1"/>
    <x v="4"/>
    <s v="Pernil"/>
    <s v="Pernil Mano"/>
    <s v="1022940"/>
    <x v="383"/>
    <s v="Cerdo"/>
    <n v="24000"/>
    <n v="48000"/>
    <n v="48000"/>
    <n v="2.1830416666666701"/>
    <n v="2.1830625000000001"/>
    <n v="4.01633786666667"/>
  </r>
  <r>
    <x v="5"/>
    <x v="323"/>
    <s v="06.2022"/>
    <x v="1"/>
    <x v="4"/>
    <s v="Pernil"/>
    <s v="Pernil Mano"/>
    <s v="1022941"/>
    <x v="299"/>
    <s v="Cerdo"/>
    <n v="48000"/>
    <n v="120000"/>
    <n v="120000"/>
    <n v="2.0440416666666699"/>
    <n v="2.0440416666666699"/>
    <n v="3.7403551675000002"/>
  </r>
  <r>
    <x v="5"/>
    <x v="497"/>
    <s v="06.2022"/>
    <x v="1"/>
    <x v="4"/>
    <s v="Pernil"/>
    <s v="Pernil Mano"/>
    <s v="1023354"/>
    <x v="448"/>
    <s v="Cerdo"/>
    <n v="0"/>
    <n v="48000"/>
    <n v="48000"/>
    <n v="0"/>
    <n v="2.33008333333333"/>
    <n v="3.77568026666667"/>
  </r>
  <r>
    <x v="5"/>
    <x v="150"/>
    <s v="06.2022"/>
    <x v="1"/>
    <x v="4"/>
    <s v="Pernil"/>
    <s v="Pernil Pierna"/>
    <s v="1022183"/>
    <x v="140"/>
    <s v="Cerdo"/>
    <n v="720000"/>
    <n v="720000"/>
    <n v="360000"/>
    <n v="1.85638194444444"/>
    <n v="1.85638194444444"/>
    <n v="3.3715686749999998"/>
  </r>
  <r>
    <x v="5"/>
    <x v="324"/>
    <s v="06.2022"/>
    <x v="1"/>
    <x v="4"/>
    <s v="Pierna"/>
    <s v="Pierna Pulpa"/>
    <s v="1021733"/>
    <x v="300"/>
    <s v="Cerdo"/>
    <n v="120000"/>
    <n v="120000"/>
    <n v="138000"/>
    <n v="2.7"/>
    <n v="2.7"/>
    <n v="4.4304952413043504"/>
  </r>
  <r>
    <x v="5"/>
    <x v="552"/>
    <s v="06.2022"/>
    <x v="1"/>
    <x v="4"/>
    <s v="Pierna"/>
    <s v="Pierna Pulpa"/>
    <s v="1023412"/>
    <x v="488"/>
    <s v="Cerdo"/>
    <m/>
    <n v="48000"/>
    <n v="48000"/>
    <m/>
    <n v="2.92"/>
    <n v="4.7287312625000002"/>
  </r>
  <r>
    <x v="5"/>
    <x v="553"/>
    <s v="06.2022"/>
    <x v="1"/>
    <x v="4"/>
    <s v="Pierna"/>
    <s v="Pierna Pulpa Fina"/>
    <s v="1023411"/>
    <x v="489"/>
    <s v="Cerdo"/>
    <m/>
    <n v="48000"/>
    <n v="48000"/>
    <m/>
    <n v="3.05"/>
    <n v="4.9352567395833304"/>
  </r>
  <r>
    <x v="5"/>
    <x v="527"/>
    <s v="06.2022"/>
    <x v="1"/>
    <x v="4"/>
    <s v="Prolijado"/>
    <s v="Prolijado Plateada"/>
    <s v="1023143"/>
    <x v="294"/>
    <s v="Cerdo"/>
    <n v="1000"/>
    <n v="1000"/>
    <n v="1000"/>
    <n v="2.5289999999999999"/>
    <n v="2.5289999999999999"/>
    <n v="3.1750414999999998"/>
  </r>
  <r>
    <x v="5"/>
    <x v="425"/>
    <s v="06.2022"/>
    <x v="1"/>
    <x v="4"/>
    <s v="Recortes"/>
    <s v="Recortes No Magro"/>
    <s v="1021905"/>
    <x v="384"/>
    <s v="Cerdo"/>
    <m/>
    <m/>
    <n v="30000"/>
    <m/>
    <m/>
    <n v="2.6450265366666699"/>
  </r>
  <r>
    <x v="5"/>
    <x v="325"/>
    <s v="06.2022"/>
    <x v="1"/>
    <x v="4"/>
    <s v="Recortes"/>
    <s v="Recortes No Magro"/>
    <s v="1022169"/>
    <x v="301"/>
    <s v="Cerdo"/>
    <n v="168000"/>
    <n v="168000"/>
    <n v="168000"/>
    <n v="0.69565476190476205"/>
    <n v="0.69565476190476205"/>
    <n v="1.6773354720238101"/>
  </r>
  <r>
    <x v="5"/>
    <x v="326"/>
    <s v="06.2022"/>
    <x v="1"/>
    <x v="4"/>
    <s v="Recortes"/>
    <s v="Recortes No Magro"/>
    <s v="1023093"/>
    <x v="302"/>
    <s v="Cerdo"/>
    <n v="48000"/>
    <n v="48000"/>
    <n v="58000"/>
    <n v="3.60789583333333"/>
    <n v="3.60789583333333"/>
    <n v="5.8427490637931001"/>
  </r>
  <r>
    <x v="5"/>
    <x v="327"/>
    <s v="06.2022"/>
    <x v="1"/>
    <x v="4"/>
    <s v="Subprod"/>
    <s v="Subprod Cola"/>
    <s v="1022080"/>
    <x v="303"/>
    <s v="Cerdo"/>
    <n v="120000"/>
    <n v="120000"/>
    <n v="120000"/>
    <n v="1.0709833333333301"/>
    <n v="1.0709833333333301"/>
    <n v="1.8889685783333301"/>
  </r>
  <r>
    <x v="5"/>
    <x v="152"/>
    <s v="06.2022"/>
    <x v="1"/>
    <x v="4"/>
    <s v="Subprod"/>
    <s v="Subprod Patas-Manos"/>
    <s v="1021735"/>
    <x v="142"/>
    <s v="Cerdo"/>
    <n v="120000"/>
    <n v="120000"/>
    <n v="120000"/>
    <n v="4.4280499999999998"/>
    <n v="4.4280499999999998"/>
    <n v="7.2827741583333303"/>
  </r>
  <r>
    <x v="5"/>
    <x v="328"/>
    <s v="06.2022"/>
    <x v="1"/>
    <x v="4"/>
    <s v="Subprod"/>
    <s v="Subprod Patas-Manos"/>
    <s v="1021737"/>
    <x v="304"/>
    <s v="Cerdo"/>
    <n v="24000"/>
    <n v="24000"/>
    <n v="24000"/>
    <n v="4.6435000000000004"/>
    <n v="4.6435000000000004"/>
    <n v="7.7058456291666699"/>
  </r>
  <r>
    <x v="5"/>
    <x v="153"/>
    <s v="06.2022"/>
    <x v="1"/>
    <x v="4"/>
    <s v="Subprod"/>
    <s v="Subprod Patas-Manos"/>
    <s v="1021738"/>
    <x v="143"/>
    <s v="Cerdo"/>
    <n v="48000"/>
    <n v="48000"/>
    <n v="65000"/>
    <n v="4.3237916666666703"/>
    <n v="4.3237916666666703"/>
    <n v="7.1528502753846199"/>
  </r>
  <r>
    <x v="5"/>
    <x v="154"/>
    <s v="06.2022"/>
    <x v="1"/>
    <x v="4"/>
    <s v="Subprod"/>
    <s v="Subprod Patas-Manos"/>
    <s v="1022748"/>
    <x v="144"/>
    <s v="Cerdo"/>
    <n v="0"/>
    <n v="0"/>
    <n v="144000"/>
    <n v="0"/>
    <n v="0"/>
    <n v="8.2329904847222206"/>
  </r>
  <r>
    <x v="5"/>
    <x v="329"/>
    <s v="06.2022"/>
    <x v="1"/>
    <x v="4"/>
    <s v="Trutro"/>
    <s v="Trutro Largo"/>
    <s v="1030683"/>
    <x v="71"/>
    <s v="Pavo"/>
    <n v="312000"/>
    <n v="264000"/>
    <n v="312000"/>
    <n v="2.1016506410256399"/>
    <n v="2.10165151515152"/>
    <n v="3.33541423653846"/>
  </r>
  <r>
    <x v="5"/>
    <x v="330"/>
    <s v="06.2022"/>
    <x v="1"/>
    <x v="4"/>
    <s v="Trutro"/>
    <s v="Trutro Largo"/>
    <s v="1030743"/>
    <x v="305"/>
    <s v="Pavo"/>
    <n v="5000"/>
    <n v="5000"/>
    <m/>
    <n v="2.6568000000000001"/>
    <n v="2.6568000000000001"/>
    <m/>
  </r>
  <r>
    <x v="5"/>
    <x v="332"/>
    <s v="06.2022"/>
    <x v="1"/>
    <x v="9"/>
    <s v="Cost-Pec"/>
    <s v="Cost-Pec Trozos"/>
    <s v="1021931"/>
    <x v="306"/>
    <s v="Cerdo"/>
    <n v="4685"/>
    <n v="11000"/>
    <n v="11000"/>
    <n v="4.40362860192102"/>
    <n v="4.4035454545454602"/>
    <n v="3.8398485999999998"/>
  </r>
  <r>
    <x v="5"/>
    <x v="333"/>
    <s v="06.2022"/>
    <x v="1"/>
    <x v="9"/>
    <s v="Cost-Pec"/>
    <s v="Cost-Pec Trozos"/>
    <s v="1023265"/>
    <x v="307"/>
    <s v="Cerdo"/>
    <n v="5000"/>
    <n v="8000"/>
    <n v="8000"/>
    <n v="4.1702000000000004"/>
    <n v="4.1701249999999996"/>
    <n v="3.8380005124999999"/>
  </r>
  <r>
    <x v="5"/>
    <x v="500"/>
    <s v="06.2022"/>
    <x v="1"/>
    <x v="9"/>
    <s v="Filete"/>
    <s v="Filete c/Cabeza"/>
    <s v="1021922"/>
    <x v="25"/>
    <s v="Cerdo"/>
    <n v="0"/>
    <n v="1000"/>
    <n v="1000"/>
    <n v="0"/>
    <n v="0"/>
    <n v="3.8649149"/>
  </r>
  <r>
    <x v="5"/>
    <x v="334"/>
    <s v="06.2022"/>
    <x v="1"/>
    <x v="9"/>
    <s v="Grasas"/>
    <s v="Grasa Gordura"/>
    <s v="1022767"/>
    <x v="308"/>
    <s v="Cerdo"/>
    <n v="0"/>
    <n v="24000"/>
    <n v="24000"/>
    <n v="0"/>
    <n v="1.03"/>
    <n v="0.67966648750000003"/>
  </r>
  <r>
    <x v="5"/>
    <x v="335"/>
    <s v="06.2022"/>
    <x v="1"/>
    <x v="9"/>
    <s v="Grasas"/>
    <s v="Grasa Lomo Tocino"/>
    <s v="1022914"/>
    <x v="309"/>
    <s v="Cerdo"/>
    <n v="3459"/>
    <n v="48000"/>
    <n v="48000"/>
    <n v="1.7973402717548399"/>
    <n v="1.79722916666667"/>
    <n v="1.3944370125000001"/>
  </r>
  <r>
    <x v="5"/>
    <x v="336"/>
    <s v="06.2022"/>
    <x v="1"/>
    <x v="9"/>
    <s v="Grasas"/>
    <s v="Grasa Lomo Tocino"/>
    <s v="1022918"/>
    <x v="310"/>
    <s v="Cerdo"/>
    <n v="120678"/>
    <n v="120000"/>
    <n v="120000"/>
    <n v="1.7972207030278899"/>
    <n v="1.7972250000000001"/>
    <n v="1.44241652916667"/>
  </r>
  <r>
    <x v="5"/>
    <x v="502"/>
    <s v="06.2022"/>
    <x v="1"/>
    <x v="9"/>
    <s v="Lomo"/>
    <s v="Lomo Centro"/>
    <s v="1021921"/>
    <x v="452"/>
    <s v="Cerdo"/>
    <n v="811"/>
    <n v="1000"/>
    <n v="1000"/>
    <n v="4.4019728729962999"/>
    <n v="4.4020000000000001"/>
    <n v="3.8806229000000001"/>
  </r>
  <r>
    <x v="5"/>
    <x v="338"/>
    <s v="06.2022"/>
    <x v="1"/>
    <x v="9"/>
    <s v="Lomo"/>
    <s v="Lomo Centro"/>
    <s v="1022101"/>
    <x v="312"/>
    <s v="Cerdo"/>
    <n v="1000"/>
    <n v="1000"/>
    <n v="1000"/>
    <n v="5.0259999999999998"/>
    <n v="5.0259999999999998"/>
    <n v="3.8712827999999999"/>
  </r>
  <r>
    <x v="5"/>
    <x v="172"/>
    <s v="06.2022"/>
    <x v="1"/>
    <x v="9"/>
    <s v="Lomo"/>
    <s v="Lomo MM Loin"/>
    <s v="1021603"/>
    <x v="162"/>
    <s v="Cerdo"/>
    <m/>
    <m/>
    <n v="200"/>
    <m/>
    <m/>
    <n v="3.3974499999999998E-2"/>
  </r>
  <r>
    <x v="5"/>
    <x v="339"/>
    <s v="06.2022"/>
    <x v="1"/>
    <x v="9"/>
    <s v="Lomo"/>
    <s v="Lomo MM Loin"/>
    <s v="1021924"/>
    <x v="313"/>
    <s v="Cerdo"/>
    <n v="0"/>
    <n v="15000"/>
    <n v="15000"/>
    <n v="0"/>
    <n v="3.9367333333333301"/>
    <n v="3.8711878333333298"/>
  </r>
  <r>
    <x v="5"/>
    <x v="340"/>
    <s v="06.2022"/>
    <x v="1"/>
    <x v="9"/>
    <s v="Lomo"/>
    <s v="Lomo MM Loin"/>
    <s v="1021925"/>
    <x v="314"/>
    <s v="Cerdo"/>
    <n v="0"/>
    <n v="15000"/>
    <n v="15000"/>
    <n v="0"/>
    <n v="4.01453333333333"/>
    <n v="3.8270006133333299"/>
  </r>
  <r>
    <x v="5"/>
    <x v="342"/>
    <s v="06.2022"/>
    <x v="1"/>
    <x v="9"/>
    <s v="Lomo"/>
    <s v="Lomo MM Loin"/>
    <s v="1022989"/>
    <x v="316"/>
    <s v="Cerdo"/>
    <n v="12686"/>
    <n v="13000"/>
    <n v="13000"/>
    <n v="3.9367018760838701"/>
    <n v="3.9366923076923102"/>
    <n v="3.8461334153846201"/>
  </r>
  <r>
    <x v="5"/>
    <x v="430"/>
    <s v="06.2022"/>
    <x v="1"/>
    <x v="9"/>
    <s v="Lomo"/>
    <s v="Lomo MM Loin"/>
    <s v="1023102"/>
    <x v="389"/>
    <s v="Cerdo"/>
    <n v="6460"/>
    <n v="20000"/>
    <n v="20000"/>
    <n v="4.0142414860681104"/>
    <n v="4.0144500000000001"/>
    <n v="3.7789687249999999"/>
  </r>
  <r>
    <x v="5"/>
    <x v="343"/>
    <s v="06.2022"/>
    <x v="1"/>
    <x v="9"/>
    <s v="Lomo"/>
    <s v="Lomo Vetado"/>
    <s v="1022863"/>
    <x v="317"/>
    <s v="Cerdo"/>
    <n v="0"/>
    <n v="8000"/>
    <n v="8000"/>
    <n v="0"/>
    <n v="4.0145"/>
    <n v="3.7391832625000001"/>
  </r>
  <r>
    <x v="5"/>
    <x v="344"/>
    <s v="06.2022"/>
    <x v="1"/>
    <x v="9"/>
    <s v="Lomo"/>
    <s v="Lomo Vetado"/>
    <s v="1022864"/>
    <x v="318"/>
    <s v="Cerdo"/>
    <n v="74546"/>
    <n v="82000"/>
    <n v="82000"/>
    <n v="4.0145413570144601"/>
    <n v="4.0145487804878002"/>
    <n v="3.81699371097561"/>
  </r>
  <r>
    <x v="5"/>
    <x v="345"/>
    <s v="06.2022"/>
    <x v="1"/>
    <x v="9"/>
    <s v="Lomo"/>
    <s v="Lomo Vetado"/>
    <s v="1023123"/>
    <x v="319"/>
    <s v="Cerdo"/>
    <n v="3000"/>
    <n v="3000"/>
    <n v="3000"/>
    <n v="4.0923333333333298"/>
    <n v="4.0923333333333298"/>
    <n v="3.7496421999999998"/>
  </r>
  <r>
    <x v="5"/>
    <x v="346"/>
    <s v="06.2022"/>
    <x v="1"/>
    <x v="9"/>
    <s v="Menudencias"/>
    <s v="Menudencias Corazón"/>
    <s v="1012326"/>
    <x v="320"/>
    <s v="Pollo"/>
    <n v="8000"/>
    <n v="8276"/>
    <n v="8000"/>
    <n v="2.3835000000000002"/>
    <n v="2.38339777670372"/>
    <n v="1.5296242499999999"/>
  </r>
  <r>
    <x v="5"/>
    <x v="351"/>
    <s v="06.2022"/>
    <x v="1"/>
    <x v="9"/>
    <s v="Paleta"/>
    <s v="Paleta Pulpa"/>
    <s v="1021936"/>
    <x v="324"/>
    <s v="Cerdo"/>
    <n v="451565"/>
    <n v="407589"/>
    <n v="456000"/>
    <n v="3.00357202174659"/>
    <n v="3.00357222594329"/>
    <n v="2.9668927469298199"/>
  </r>
  <r>
    <x v="5"/>
    <x v="355"/>
    <s v="06.2022"/>
    <x v="1"/>
    <x v="9"/>
    <s v="Panceta"/>
    <s v="Panceta c/Cuero"/>
    <s v="1022570"/>
    <x v="328"/>
    <s v="Cerdo"/>
    <n v="2000"/>
    <n v="2000"/>
    <n v="2000"/>
    <n v="6.0369999999999999"/>
    <n v="6.0369999999999999"/>
    <n v="3.8805767000000002"/>
  </r>
  <r>
    <x v="5"/>
    <x v="356"/>
    <s v="06.2022"/>
    <x v="1"/>
    <x v="9"/>
    <s v="Panceta"/>
    <s v="Panceta s/Cuero"/>
    <s v="1022621"/>
    <x v="329"/>
    <s v="Cerdo"/>
    <n v="1448"/>
    <n v="6000"/>
    <n v="6000"/>
    <n v="5.0255524861878396"/>
    <n v="5.0258333333333303"/>
    <n v="3.7884446166666699"/>
  </r>
  <r>
    <x v="5"/>
    <x v="358"/>
    <s v="06.2022"/>
    <x v="1"/>
    <x v="9"/>
    <s v="Panceta"/>
    <s v="Panceta s/Cuero"/>
    <s v="1022866"/>
    <x v="331"/>
    <s v="Cerdo"/>
    <n v="1782"/>
    <n v="16000"/>
    <n v="16000"/>
    <n v="5.2581369248035896"/>
    <n v="5.2591875000000003"/>
    <n v="3.8393719187499999"/>
  </r>
  <r>
    <x v="5"/>
    <x v="360"/>
    <s v="06.2022"/>
    <x v="1"/>
    <x v="9"/>
    <s v="Pierna"/>
    <s v="Pierna Pulpa Fina"/>
    <s v="1022128"/>
    <x v="333"/>
    <s v="Cerdo"/>
    <n v="15000"/>
    <n v="10000"/>
    <n v="10000"/>
    <n v="3.82"/>
    <n v="3.82"/>
    <n v="3.8649672599999998"/>
  </r>
  <r>
    <x v="5"/>
    <x v="361"/>
    <s v="06.2022"/>
    <x v="1"/>
    <x v="9"/>
    <s v="Pierna"/>
    <s v="Pierna Pulpa Fina"/>
    <s v="1022141"/>
    <x v="334"/>
    <s v="Cerdo"/>
    <n v="19966"/>
    <n v="30000"/>
    <n v="30000"/>
    <n v="3.8200941600721201"/>
    <n v="3.8200666666666701"/>
    <n v="3.8701483333333302"/>
  </r>
  <r>
    <x v="5"/>
    <x v="362"/>
    <s v="06.2022"/>
    <x v="1"/>
    <x v="9"/>
    <s v="Pierna"/>
    <s v="Pierna Pulpa Fina"/>
    <s v="1022142"/>
    <x v="335"/>
    <s v="Cerdo"/>
    <n v="15000"/>
    <n v="15000"/>
    <n v="15000"/>
    <n v="3.7811333333333299"/>
    <n v="3.7811333333333299"/>
    <n v="3.8670544733333299"/>
  </r>
  <r>
    <x v="5"/>
    <x v="363"/>
    <s v="06.2022"/>
    <x v="1"/>
    <x v="9"/>
    <s v="Pierna"/>
    <s v="Pierna Pulpa Fina"/>
    <s v="1022398"/>
    <x v="336"/>
    <s v="Cerdo"/>
    <n v="20000"/>
    <n v="20000"/>
    <n v="20000"/>
    <n v="3.82"/>
    <n v="3.82"/>
    <n v="3.869790155"/>
  </r>
  <r>
    <x v="5"/>
    <x v="432"/>
    <s v="06.2022"/>
    <x v="1"/>
    <x v="9"/>
    <s v="Recortes"/>
    <s v="Diafragma"/>
    <s v="1021944"/>
    <x v="391"/>
    <s v="Cerdo"/>
    <n v="3000"/>
    <n v="3000"/>
    <n v="3000"/>
    <n v="3.47"/>
    <n v="3.47"/>
    <n v="2.4423343666666701"/>
  </r>
  <r>
    <x v="5"/>
    <x v="367"/>
    <s v="06.2022"/>
    <x v="1"/>
    <x v="9"/>
    <s v="Subprod"/>
    <s v="Subprod Visceras"/>
    <s v="1022413"/>
    <x v="340"/>
    <s v="Cerdo"/>
    <n v="3000"/>
    <n v="0"/>
    <m/>
    <n v="1.3676666666666699"/>
    <n v="0"/>
    <m/>
  </r>
  <r>
    <x v="6"/>
    <x v="4"/>
    <s v="07.2022"/>
    <x v="0"/>
    <x v="0"/>
    <s v="Menudencias"/>
    <s v="Menudencias Cogote"/>
    <s v="1030635"/>
    <x v="4"/>
    <s v="Pavo"/>
    <n v="23079"/>
    <m/>
    <m/>
    <n v="0.88361714112396605"/>
    <m/>
    <m/>
  </r>
  <r>
    <x v="6"/>
    <x v="554"/>
    <s v="07.2022"/>
    <x v="0"/>
    <x v="0"/>
    <s v="Menudencias"/>
    <s v="Menudencias Contre"/>
    <s v="1030544"/>
    <x v="490"/>
    <s v="Pavo"/>
    <n v="2200"/>
    <m/>
    <m/>
    <n v="1.18363636363636"/>
    <m/>
    <m/>
  </r>
  <r>
    <x v="6"/>
    <x v="504"/>
    <s v="07.2022"/>
    <x v="0"/>
    <x v="0"/>
    <s v="Menudencias"/>
    <s v="Menudencias Corazón"/>
    <s v="1030378"/>
    <x v="454"/>
    <s v="Pavo"/>
    <n v="1847"/>
    <m/>
    <m/>
    <n v="1.3838657282079001"/>
    <m/>
    <m/>
  </r>
  <r>
    <x v="6"/>
    <x v="6"/>
    <s v="07.2022"/>
    <x v="0"/>
    <x v="0"/>
    <s v="Varios"/>
    <s v="Varios Carcasa"/>
    <s v="1030355"/>
    <x v="6"/>
    <s v="Pavo"/>
    <n v="48000"/>
    <m/>
    <m/>
    <n v="1.3836250000000001"/>
    <m/>
    <m/>
  </r>
  <r>
    <x v="6"/>
    <x v="368"/>
    <s v="07.2022"/>
    <x v="0"/>
    <x v="8"/>
    <s v="Carne Recuperada"/>
    <s v="Carne Recuperada ADM"/>
    <s v="1012764"/>
    <x v="341"/>
    <s v="Pollo"/>
    <n v="240876"/>
    <n v="240876"/>
    <n v="240000"/>
    <n v="0.91410103123598896"/>
    <n v="0.91410103123598896"/>
    <n v="0.793366666666667"/>
  </r>
  <r>
    <x v="6"/>
    <x v="488"/>
    <s v="07.2022"/>
    <x v="0"/>
    <x v="8"/>
    <s v="Carne Recuperada"/>
    <s v="Carne Recuperada"/>
    <s v="1030802"/>
    <x v="440"/>
    <s v="Pavo"/>
    <m/>
    <m/>
    <n v="72000"/>
    <m/>
    <m/>
    <n v="1.34315875"/>
  </r>
  <r>
    <x v="6"/>
    <x v="515"/>
    <s v="07.2022"/>
    <x v="0"/>
    <x v="1"/>
    <s v="Ala"/>
    <s v="Ala Trutro-Centro"/>
    <s v="1011105"/>
    <x v="461"/>
    <s v="Pollo"/>
    <n v="6000"/>
    <n v="14000"/>
    <n v="14000"/>
    <n v="3.08666666666667"/>
    <n v="3.0866428571428601"/>
    <n v="2.5477857142857099"/>
  </r>
  <r>
    <x v="6"/>
    <x v="0"/>
    <s v="07.2022"/>
    <x v="0"/>
    <x v="1"/>
    <s v="Ala"/>
    <s v="Ala Trutro"/>
    <s v="1030332"/>
    <x v="0"/>
    <s v="Pavo"/>
    <n v="72000"/>
    <n v="72000"/>
    <m/>
    <n v="1.5333333333333301"/>
    <n v="1.5333333333333301"/>
    <m/>
  </r>
  <r>
    <x v="6"/>
    <x v="8"/>
    <s v="07.2022"/>
    <x v="0"/>
    <x v="1"/>
    <s v="Carne Recuperada"/>
    <s v="Carne Recuperada ADM"/>
    <s v="1012556"/>
    <x v="8"/>
    <s v="Pollo"/>
    <n v="96000"/>
    <n v="192000"/>
    <n v="192000"/>
    <n v="1.0866770833333299"/>
    <n v="1.086671875"/>
    <n v="1.1442395833333301"/>
  </r>
  <r>
    <x v="6"/>
    <x v="9"/>
    <s v="07.2022"/>
    <x v="0"/>
    <x v="1"/>
    <s v="Carne Recuperada"/>
    <s v="Carne Recuperada ADM"/>
    <s v="1012719"/>
    <x v="9"/>
    <s v="Pollo"/>
    <n v="288000"/>
    <n v="168000"/>
    <n v="168000"/>
    <n v="1.0366736111111099"/>
    <n v="1.0366726190476201"/>
    <n v="0.62929166666666703"/>
  </r>
  <r>
    <x v="6"/>
    <x v="10"/>
    <s v="07.2022"/>
    <x v="0"/>
    <x v="1"/>
    <s v="Carne Recuperada"/>
    <s v="Carne Recuperada Pul"/>
    <s v="1011421"/>
    <x v="10"/>
    <s v="Pollo"/>
    <n v="880000"/>
    <n v="856000"/>
    <n v="744000"/>
    <n v="1.0366727272727301"/>
    <n v="1.03667289719626"/>
    <n v="1.0351021505376301"/>
  </r>
  <r>
    <x v="6"/>
    <x v="11"/>
    <s v="07.2022"/>
    <x v="0"/>
    <x v="1"/>
    <s v="Carne Recuperada"/>
    <s v="Carne Recuperada Pul"/>
    <s v="1011558"/>
    <x v="11"/>
    <s v="Pollo"/>
    <n v="52358"/>
    <n v="265000"/>
    <n v="361000"/>
    <n v="1.0366706138507999"/>
    <n v="1.03667169811321"/>
    <n v="1.0016962141274199"/>
  </r>
  <r>
    <x v="6"/>
    <x v="1"/>
    <s v="07.2022"/>
    <x v="0"/>
    <x v="1"/>
    <s v="Cazuela"/>
    <s v="Cazuela Espinazo"/>
    <s v="1011042"/>
    <x v="1"/>
    <s v="Pollo"/>
    <n v="0"/>
    <n v="55410"/>
    <n v="55410"/>
    <n v="0"/>
    <n v="0"/>
    <n v="0.56429956325573005"/>
  </r>
  <r>
    <x v="6"/>
    <x v="13"/>
    <s v="07.2022"/>
    <x v="0"/>
    <x v="1"/>
    <s v="Chuleta"/>
    <s v="Chuleta Huesos"/>
    <s v="1021622"/>
    <x v="13"/>
    <s v="Cerdo"/>
    <n v="30000"/>
    <n v="30000"/>
    <n v="24000"/>
    <n v="6.4866666666666699"/>
    <n v="6.4866666666666699"/>
    <n v="6.3522916666666696"/>
  </r>
  <r>
    <x v="6"/>
    <x v="369"/>
    <s v="07.2022"/>
    <x v="0"/>
    <x v="1"/>
    <s v="Chuleta"/>
    <s v="Chuleta Huesos"/>
    <s v="1021980"/>
    <x v="342"/>
    <s v="Cerdo"/>
    <n v="3000"/>
    <n v="3000"/>
    <m/>
    <n v="5.4866666666666699"/>
    <n v="5.4866666666666699"/>
    <m/>
  </r>
  <r>
    <x v="6"/>
    <x v="555"/>
    <s v="07.2022"/>
    <x v="0"/>
    <x v="1"/>
    <s v="Chuleta"/>
    <s v="Chuleta Huesos"/>
    <s v="1022460"/>
    <x v="491"/>
    <s v="Cerdo"/>
    <m/>
    <m/>
    <n v="39"/>
    <m/>
    <m/>
    <n v="8.4"/>
  </r>
  <r>
    <x v="6"/>
    <x v="214"/>
    <s v="07.2022"/>
    <x v="0"/>
    <x v="1"/>
    <s v="Chuleta"/>
    <s v="Chuleta Huesos"/>
    <s v="1022883"/>
    <x v="203"/>
    <s v="Cerdo"/>
    <m/>
    <m/>
    <n v="10000"/>
    <m/>
    <m/>
    <n v="6.1455000000000002"/>
  </r>
  <r>
    <x v="6"/>
    <x v="370"/>
    <s v="07.2022"/>
    <x v="0"/>
    <x v="1"/>
    <s v="Cost-Pec"/>
    <s v="Cost-Pec Entero"/>
    <s v="1020869"/>
    <x v="343"/>
    <s v="Cerdo"/>
    <n v="0"/>
    <n v="48000"/>
    <n v="48000"/>
    <n v="0"/>
    <n v="5.0999999999999996"/>
    <n v="5.0342500000000001"/>
  </r>
  <r>
    <x v="6"/>
    <x v="556"/>
    <s v="07.2022"/>
    <x v="0"/>
    <x v="1"/>
    <s v="Cost-Pec"/>
    <s v="Cost-Pec Trozos"/>
    <s v="1022459"/>
    <x v="492"/>
    <s v="Cerdo"/>
    <m/>
    <m/>
    <n v="42"/>
    <m/>
    <m/>
    <n v="7.2"/>
  </r>
  <r>
    <x v="6"/>
    <x v="16"/>
    <s v="07.2022"/>
    <x v="0"/>
    <x v="1"/>
    <s v="Cueros"/>
    <s v="Cuero Back"/>
    <s v="1021187"/>
    <x v="16"/>
    <s v="Cerdo"/>
    <n v="24000"/>
    <n v="24000"/>
    <n v="24000"/>
    <n v="2.08666666666667"/>
    <n v="2.08666666666667"/>
    <n v="2.1800000000000002"/>
  </r>
  <r>
    <x v="6"/>
    <x v="17"/>
    <s v="07.2022"/>
    <x v="0"/>
    <x v="1"/>
    <s v="Cueros"/>
    <s v="Cuero Forro"/>
    <s v="1022196"/>
    <x v="17"/>
    <s v="Cerdo"/>
    <n v="96000"/>
    <n v="24000"/>
    <n v="95800"/>
    <n v="1.04917708333333"/>
    <n v="0.91166666666666596"/>
    <n v="0.94450939457202499"/>
  </r>
  <r>
    <x v="6"/>
    <x v="19"/>
    <s v="07.2022"/>
    <x v="0"/>
    <x v="1"/>
    <s v="Cueros"/>
    <s v="Cuero Mixto"/>
    <s v="1021385"/>
    <x v="19"/>
    <s v="Cerdo"/>
    <n v="96000"/>
    <n v="96000"/>
    <n v="144200"/>
    <n v="1.0791770833333301"/>
    <n v="1.0791770833333301"/>
    <n v="0.81416088765603301"/>
  </r>
  <r>
    <x v="6"/>
    <x v="371"/>
    <s v="07.2022"/>
    <x v="0"/>
    <x v="1"/>
    <s v="Cueros"/>
    <s v="Cuero Panceta"/>
    <s v="1020352"/>
    <x v="344"/>
    <s v="Cerdo"/>
    <n v="48000"/>
    <n v="48000"/>
    <n v="48000"/>
    <n v="1.39916666666667"/>
    <n v="1.39916666666667"/>
    <n v="1.4215625000000001"/>
  </r>
  <r>
    <x v="6"/>
    <x v="20"/>
    <s v="07.2022"/>
    <x v="0"/>
    <x v="1"/>
    <s v="Cueros"/>
    <s v="Cuero Papada"/>
    <s v="1021039"/>
    <x v="20"/>
    <s v="Cerdo"/>
    <n v="0"/>
    <n v="120000"/>
    <n v="50039"/>
    <n v="0"/>
    <n v="0.60666666666666702"/>
    <n v="0.534321145506505"/>
  </r>
  <r>
    <x v="6"/>
    <x v="109"/>
    <s v="07.2022"/>
    <x v="0"/>
    <x v="1"/>
    <s v="Cueros"/>
    <s v="Cuero Papada"/>
    <s v="1021864"/>
    <x v="21"/>
    <s v="Cerdo"/>
    <m/>
    <m/>
    <n v="21961"/>
    <m/>
    <m/>
    <n v="0.60416666818450904"/>
  </r>
  <r>
    <x v="6"/>
    <x v="22"/>
    <s v="07.2022"/>
    <x v="0"/>
    <x v="1"/>
    <s v="Empanizado"/>
    <s v="Empanizados Nuggets"/>
    <s v="1100407"/>
    <x v="22"/>
    <s v="Elaborado"/>
    <m/>
    <m/>
    <n v="12000"/>
    <m/>
    <m/>
    <n v="3.6596655500000002"/>
  </r>
  <r>
    <x v="6"/>
    <x v="23"/>
    <s v="07.2022"/>
    <x v="0"/>
    <x v="1"/>
    <s v="Empanizado"/>
    <s v="Empanizados Nuggets"/>
    <s v="1100408"/>
    <x v="23"/>
    <s v="Elaborado"/>
    <m/>
    <m/>
    <n v="6000"/>
    <m/>
    <m/>
    <n v="3.65966556666667"/>
  </r>
  <r>
    <x v="6"/>
    <x v="27"/>
    <s v="07.2022"/>
    <x v="0"/>
    <x v="1"/>
    <s v="Grasas"/>
    <s v="Grasa Forro"/>
    <s v="1020925"/>
    <x v="27"/>
    <s v="Cerdo"/>
    <n v="96000"/>
    <n v="0"/>
    <n v="84000"/>
    <n v="1.4116770833333301"/>
    <n v="0"/>
    <n v="1.5114880952381"/>
  </r>
  <r>
    <x v="6"/>
    <x v="31"/>
    <s v="07.2022"/>
    <x v="0"/>
    <x v="1"/>
    <s v="Grasas"/>
    <s v="Grasa Gordura"/>
    <s v="1020367"/>
    <x v="30"/>
    <s v="Cerdo"/>
    <n v="96000"/>
    <n v="96000"/>
    <n v="89000"/>
    <n v="1.18667708333333"/>
    <n v="1.18667708333333"/>
    <n v="1.2156197752808999"/>
  </r>
  <r>
    <x v="6"/>
    <x v="32"/>
    <s v="07.2022"/>
    <x v="0"/>
    <x v="1"/>
    <s v="Grasas"/>
    <s v="Grasa Gordura"/>
    <s v="1021023"/>
    <x v="31"/>
    <s v="Cerdo"/>
    <n v="120000"/>
    <n v="120000"/>
    <n v="119000"/>
    <n v="1.1466750000000001"/>
    <n v="1.1466750000000001"/>
    <n v="1.13041666638655"/>
  </r>
  <r>
    <x v="6"/>
    <x v="372"/>
    <s v="07.2022"/>
    <x v="0"/>
    <x v="1"/>
    <s v="Grasas"/>
    <s v="Grasa Gordura"/>
    <s v="1021077"/>
    <x v="33"/>
    <s v="Cerdo"/>
    <n v="24000"/>
    <n v="24000"/>
    <n v="24000"/>
    <n v="0"/>
    <n v="0"/>
    <n v="1.1372916666666699"/>
  </r>
  <r>
    <x v="6"/>
    <x v="34"/>
    <s v="07.2022"/>
    <x v="0"/>
    <x v="1"/>
    <s v="Grasas"/>
    <s v="Grasa Gordura"/>
    <s v="1022150"/>
    <x v="33"/>
    <s v="Cerdo"/>
    <n v="96000"/>
    <n v="96000"/>
    <n v="108000"/>
    <n v="1.29167708333333"/>
    <n v="1.29167708333333"/>
    <n v="1.3216759259259301"/>
  </r>
  <r>
    <x v="6"/>
    <x v="464"/>
    <s v="07.2022"/>
    <x v="0"/>
    <x v="1"/>
    <s v="Grasas"/>
    <s v="Grasa Gordura"/>
    <s v="1022920"/>
    <x v="266"/>
    <s v="Cerdo"/>
    <n v="24000"/>
    <n v="0"/>
    <m/>
    <n v="1.13666666666667"/>
    <n v="0"/>
    <m/>
  </r>
  <r>
    <x v="6"/>
    <x v="374"/>
    <s v="07.2022"/>
    <x v="0"/>
    <x v="1"/>
    <s v="Grasas"/>
    <s v="Grasa Gordura"/>
    <s v="1022921"/>
    <x v="33"/>
    <s v="Cerdo"/>
    <n v="0"/>
    <n v="23000"/>
    <n v="23000"/>
    <n v="0"/>
    <n v="1.4"/>
    <n v="1.4"/>
  </r>
  <r>
    <x v="6"/>
    <x v="36"/>
    <s v="07.2022"/>
    <x v="0"/>
    <x v="1"/>
    <s v="Grasas"/>
    <s v="Grasa Interior"/>
    <s v="1021111"/>
    <x v="35"/>
    <s v="Cerdo"/>
    <n v="6000"/>
    <n v="6000"/>
    <n v="6000"/>
    <n v="1.28666666666667"/>
    <n v="1.28666666666667"/>
    <n v="1.3"/>
  </r>
  <r>
    <x v="6"/>
    <x v="38"/>
    <s v="07.2022"/>
    <x v="0"/>
    <x v="1"/>
    <s v="Grasas"/>
    <s v="Grasa Lomo Tocino"/>
    <s v="1020339"/>
    <x v="37"/>
    <s v="Cerdo"/>
    <n v="48000"/>
    <n v="48000"/>
    <n v="24000"/>
    <n v="1.58666666666667"/>
    <n v="1.58666666666667"/>
    <n v="1.72012916666667"/>
  </r>
  <r>
    <x v="6"/>
    <x v="110"/>
    <s v="07.2022"/>
    <x v="0"/>
    <x v="1"/>
    <s v="Grasas"/>
    <s v="Grasa Lomo Tocino"/>
    <s v="1022217"/>
    <x v="106"/>
    <s v="Cerdo"/>
    <m/>
    <m/>
    <n v="24000"/>
    <m/>
    <m/>
    <n v="1.5"/>
  </r>
  <r>
    <x v="6"/>
    <x v="557"/>
    <s v="07.2022"/>
    <x v="0"/>
    <x v="1"/>
    <s v="Grasas"/>
    <s v="Grasa Lomo Tocino"/>
    <s v="1022290"/>
    <x v="493"/>
    <s v="Cerdo"/>
    <n v="0"/>
    <n v="24000"/>
    <m/>
    <n v="0"/>
    <n v="0"/>
    <m/>
  </r>
  <r>
    <x v="6"/>
    <x v="558"/>
    <s v="07.2022"/>
    <x v="0"/>
    <x v="1"/>
    <s v="Huesos"/>
    <s v="Huesos Cuarto Centra"/>
    <s v="1021279"/>
    <x v="410"/>
    <s v="Cerdo"/>
    <n v="24000"/>
    <n v="24000"/>
    <n v="24000"/>
    <n v="1.33666666666667"/>
    <n v="1.33666666666667"/>
    <n v="1.6402083333333299"/>
  </r>
  <r>
    <x v="6"/>
    <x v="41"/>
    <s v="07.2022"/>
    <x v="0"/>
    <x v="1"/>
    <s v="Lomo"/>
    <s v="Lomo Centro"/>
    <s v="1020848"/>
    <x v="40"/>
    <s v="Cerdo"/>
    <n v="72000"/>
    <n v="72000"/>
    <n v="72000"/>
    <n v="3.23"/>
    <n v="3.23"/>
    <n v="3.2158333333333302"/>
  </r>
  <r>
    <x v="6"/>
    <x v="42"/>
    <s v="07.2022"/>
    <x v="0"/>
    <x v="1"/>
    <s v="Menudencias"/>
    <s v="Menudencias Contre"/>
    <s v="1010877"/>
    <x v="41"/>
    <s v="Pollo"/>
    <n v="48000"/>
    <n v="48000"/>
    <n v="40590"/>
    <n v="0"/>
    <n v="1.08666666666667"/>
    <n v="1.06654252771619"/>
  </r>
  <r>
    <x v="6"/>
    <x v="2"/>
    <s v="07.2022"/>
    <x v="0"/>
    <x v="1"/>
    <s v="Menudencias"/>
    <s v="Menudencias Contre"/>
    <s v="1012207"/>
    <x v="2"/>
    <s v="Pollo"/>
    <n v="24000"/>
    <n v="24000"/>
    <n v="24000"/>
    <n v="1.28666666666667"/>
    <n v="1.28666666666667"/>
    <n v="1.20729166666667"/>
  </r>
  <r>
    <x v="6"/>
    <x v="111"/>
    <s v="07.2022"/>
    <x v="0"/>
    <x v="1"/>
    <s v="Menudencias"/>
    <s v="Menudencias Corazón"/>
    <s v="1011560"/>
    <x v="107"/>
    <s v="Pollo"/>
    <m/>
    <m/>
    <n v="15000"/>
    <m/>
    <m/>
    <n v="0.75766666666666704"/>
  </r>
  <r>
    <x v="6"/>
    <x v="505"/>
    <s v="07.2022"/>
    <x v="0"/>
    <x v="1"/>
    <s v="Menudencias"/>
    <s v="Menudencias Corazón"/>
    <s v="1012778"/>
    <x v="455"/>
    <s v="Pollo"/>
    <m/>
    <n v="48000"/>
    <n v="48000"/>
    <m/>
    <n v="0"/>
    <n v="0.76264583333333302"/>
  </r>
  <r>
    <x v="6"/>
    <x v="44"/>
    <s v="07.2022"/>
    <x v="0"/>
    <x v="1"/>
    <s v="Menudencias"/>
    <s v="Menudencias Pana"/>
    <s v="1012283"/>
    <x v="43"/>
    <s v="Pollo"/>
    <n v="144000"/>
    <n v="167000"/>
    <n v="191000"/>
    <n v="0.786673611111111"/>
    <n v="0.78667065868263497"/>
    <n v="0.84235602094240802"/>
  </r>
  <r>
    <x v="6"/>
    <x v="378"/>
    <s v="07.2022"/>
    <x v="0"/>
    <x v="1"/>
    <s v="Menudencias"/>
    <s v="Menudencias Pana"/>
    <s v="1012763"/>
    <x v="348"/>
    <s v="Pollo"/>
    <n v="72000"/>
    <n v="72000"/>
    <n v="48000"/>
    <n v="0.706666666666667"/>
    <n v="0.706666666666667"/>
    <n v="0.85252083333333295"/>
  </r>
  <r>
    <x v="6"/>
    <x v="463"/>
    <s v="07.2022"/>
    <x v="0"/>
    <x v="1"/>
    <s v="Menudencias"/>
    <s v="Menudencias Contre"/>
    <s v="1030498"/>
    <x v="419"/>
    <s v="Pavo"/>
    <n v="12000"/>
    <n v="12000"/>
    <m/>
    <n v="1.83666666666667"/>
    <n v="1.83666666666667"/>
    <m/>
  </r>
  <r>
    <x v="6"/>
    <x v="559"/>
    <s v="07.2022"/>
    <x v="0"/>
    <x v="1"/>
    <s v="Muestra"/>
    <s v="Muestra"/>
    <s v="1022821"/>
    <x v="494"/>
    <s v="Cerdo"/>
    <m/>
    <m/>
    <n v="60"/>
    <m/>
    <m/>
    <n v="8.1999999999999993"/>
  </r>
  <r>
    <x v="6"/>
    <x v="45"/>
    <s v="07.2022"/>
    <x v="0"/>
    <x v="1"/>
    <s v="Paleta"/>
    <s v="Paleta Pulpa"/>
    <s v="1021976"/>
    <x v="44"/>
    <s v="Cerdo"/>
    <n v="192000"/>
    <n v="192000"/>
    <n v="190859"/>
    <n v="2.4866718749999999"/>
    <n v="2.4866718749999999"/>
    <n v="2.46435634578406"/>
  </r>
  <r>
    <x v="6"/>
    <x v="46"/>
    <s v="07.2022"/>
    <x v="0"/>
    <x v="1"/>
    <s v="Panceta"/>
    <s v="Panceta s/Cuero"/>
    <s v="1020886"/>
    <x v="45"/>
    <s v="Cerdo"/>
    <n v="0"/>
    <n v="24000"/>
    <m/>
    <n v="0"/>
    <n v="0"/>
    <m/>
  </r>
  <r>
    <x v="6"/>
    <x v="379"/>
    <s v="07.2022"/>
    <x v="0"/>
    <x v="1"/>
    <s v="Panceta"/>
    <s v="Panceta s/Cuero"/>
    <s v="1022847"/>
    <x v="349"/>
    <s v="Cerdo"/>
    <n v="48000"/>
    <n v="48000"/>
    <n v="48000"/>
    <n v="1.5166666666666699"/>
    <n v="1.5166666666666699"/>
    <n v="1.58960416666667"/>
  </r>
  <r>
    <x v="6"/>
    <x v="48"/>
    <s v="07.2022"/>
    <x v="0"/>
    <x v="1"/>
    <s v="Pech Desh"/>
    <s v="Pech Desh s/Piel"/>
    <s v="1030670"/>
    <x v="47"/>
    <s v="Pavo"/>
    <n v="24000"/>
    <n v="24000"/>
    <m/>
    <n v="10.8866666666667"/>
    <n v="10.886749999999999"/>
    <m/>
  </r>
  <r>
    <x v="6"/>
    <x v="50"/>
    <s v="07.2022"/>
    <x v="0"/>
    <x v="1"/>
    <s v="Pechuga Desh"/>
    <s v="Pechuga Desh s/Piel"/>
    <s v="1012552"/>
    <x v="49"/>
    <s v="Pollo"/>
    <n v="0"/>
    <n v="24000"/>
    <n v="24000"/>
    <n v="0"/>
    <n v="0"/>
    <n v="3.5208333333333299"/>
  </r>
  <r>
    <x v="6"/>
    <x v="52"/>
    <s v="07.2022"/>
    <x v="0"/>
    <x v="1"/>
    <s v="Pierna"/>
    <s v="Pierna Pulpa"/>
    <s v="1020944"/>
    <x v="51"/>
    <s v="Cerdo"/>
    <n v="144000"/>
    <n v="144000"/>
    <n v="168000"/>
    <n v="2.7600069444444402"/>
    <n v="2.7600069444444402"/>
    <n v="2.7542202380952401"/>
  </r>
  <r>
    <x v="6"/>
    <x v="53"/>
    <s v="07.2022"/>
    <x v="0"/>
    <x v="1"/>
    <s v="Pierna"/>
    <s v="Pierna Pulpa"/>
    <s v="1022709"/>
    <x v="52"/>
    <s v="Cerdo"/>
    <n v="144000"/>
    <n v="144000"/>
    <n v="129000"/>
    <n v="2.9066736111111098"/>
    <n v="2.9066736111111098"/>
    <n v="2.8604166666666702"/>
  </r>
  <r>
    <x v="6"/>
    <x v="382"/>
    <s v="07.2022"/>
    <x v="0"/>
    <x v="1"/>
    <s v="Pierna"/>
    <s v="Pierna Pulpa Fina"/>
    <s v="1021868"/>
    <x v="352"/>
    <s v="Cerdo"/>
    <n v="48000"/>
    <n v="48000"/>
    <n v="49000"/>
    <n v="3.0066666666666699"/>
    <n v="3.0066666666666699"/>
    <n v="2.9712448979591799"/>
  </r>
  <r>
    <x v="6"/>
    <x v="54"/>
    <s v="07.2022"/>
    <x v="0"/>
    <x v="1"/>
    <s v="Plancha"/>
    <s v="Plancha s/Cuero"/>
    <s v="1020349"/>
    <x v="53"/>
    <s v="Cerdo"/>
    <n v="0"/>
    <n v="0"/>
    <n v="48000"/>
    <n v="0"/>
    <n v="0"/>
    <n v="1.73022916666667"/>
  </r>
  <r>
    <x v="6"/>
    <x v="55"/>
    <s v="07.2022"/>
    <x v="0"/>
    <x v="1"/>
    <s v="Plancha"/>
    <s v="Plancha s/Cuero"/>
    <s v="1022149"/>
    <x v="54"/>
    <s v="Cerdo"/>
    <n v="24000"/>
    <n v="12000"/>
    <n v="24000"/>
    <n v="1.9866666666666699"/>
    <n v="1.9866666666666699"/>
    <n v="2.4"/>
  </r>
  <r>
    <x v="6"/>
    <x v="5"/>
    <s v="07.2022"/>
    <x v="0"/>
    <x v="1"/>
    <s v="Recortes"/>
    <s v="Recortes Piel"/>
    <s v="1030720"/>
    <x v="5"/>
    <s v="Pavo"/>
    <n v="24000"/>
    <n v="24000"/>
    <n v="24000"/>
    <n v="0.706666666666667"/>
    <n v="0.706666666666667"/>
    <n v="0.72958333333333403"/>
  </r>
  <r>
    <x v="6"/>
    <x v="533"/>
    <s v="07.2022"/>
    <x v="0"/>
    <x v="1"/>
    <s v="Recortes"/>
    <s v="Recortes Magro"/>
    <s v="1022842"/>
    <x v="473"/>
    <s v="Cerdo"/>
    <n v="48000"/>
    <n v="0"/>
    <n v="24000"/>
    <n v="2.3866666666666698"/>
    <n v="0"/>
    <n v="2.5499999999999998"/>
  </r>
  <r>
    <x v="6"/>
    <x v="57"/>
    <s v="07.2022"/>
    <x v="0"/>
    <x v="1"/>
    <s v="Recortes"/>
    <s v="Recortes No Magro"/>
    <s v="1020412"/>
    <x v="56"/>
    <s v="Cerdo"/>
    <n v="120000"/>
    <n v="120000"/>
    <n v="120000"/>
    <n v="1.8466750000000001"/>
    <n v="1.8466750000000001"/>
    <n v="1.8865333333333301"/>
  </r>
  <r>
    <x v="6"/>
    <x v="58"/>
    <s v="07.2022"/>
    <x v="0"/>
    <x v="1"/>
    <s v="Recortes"/>
    <s v="Recortes No Magro"/>
    <s v="1021078"/>
    <x v="57"/>
    <s v="Cerdo"/>
    <n v="144000"/>
    <n v="144000"/>
    <n v="144001"/>
    <n v="2.2033402777777802"/>
    <n v="2.2033402777777802"/>
    <n v="2.2173055957944698"/>
  </r>
  <r>
    <x v="6"/>
    <x v="59"/>
    <s v="07.2022"/>
    <x v="0"/>
    <x v="1"/>
    <s v="Recortes"/>
    <s v="Recortes No Magro"/>
    <s v="1021092"/>
    <x v="58"/>
    <s v="Cerdo"/>
    <n v="120000"/>
    <n v="120000"/>
    <n v="120001"/>
    <n v="2.4066749999999999"/>
    <n v="2.4066749999999999"/>
    <n v="2.41475838534679"/>
  </r>
  <r>
    <x v="6"/>
    <x v="62"/>
    <s v="07.2022"/>
    <x v="0"/>
    <x v="1"/>
    <s v="Reproductor"/>
    <s v="Reproductor Gallina"/>
    <s v="1011582"/>
    <x v="61"/>
    <s v="Pollo"/>
    <n v="1516"/>
    <n v="1516"/>
    <m/>
    <n v="0"/>
    <n v="0"/>
    <m/>
  </r>
  <r>
    <x v="6"/>
    <x v="63"/>
    <s v="07.2022"/>
    <x v="0"/>
    <x v="1"/>
    <s v="Reproductor"/>
    <s v="Reproductor Gallina"/>
    <s v="1012208"/>
    <x v="62"/>
    <s v="Pollo"/>
    <n v="24000"/>
    <n v="24000"/>
    <n v="24000"/>
    <n v="1.4866666666666699"/>
    <n v="1.4866666666666699"/>
    <n v="1.5"/>
  </r>
  <r>
    <x v="6"/>
    <x v="65"/>
    <s v="07.2022"/>
    <x v="0"/>
    <x v="1"/>
    <s v="Subprod"/>
    <s v="Subprod Tripa"/>
    <s v="1022409"/>
    <x v="64"/>
    <s v="Cerdo"/>
    <n v="0"/>
    <n v="0"/>
    <n v="23940"/>
    <n v="0"/>
    <n v="0"/>
    <n v="4.9142857142857101"/>
  </r>
  <r>
    <x v="6"/>
    <x v="68"/>
    <s v="07.2022"/>
    <x v="0"/>
    <x v="1"/>
    <s v="Subprod"/>
    <s v="Subprod Tripa"/>
    <s v="1022782"/>
    <x v="67"/>
    <s v="Cerdo"/>
    <m/>
    <m/>
    <n v="7620"/>
    <m/>
    <m/>
    <n v="7.8740157480314998"/>
  </r>
  <r>
    <x v="6"/>
    <x v="389"/>
    <s v="07.2022"/>
    <x v="0"/>
    <x v="1"/>
    <s v="Subprod"/>
    <s v="Subprod Tripa"/>
    <s v="1023295"/>
    <x v="358"/>
    <s v="Cerdo"/>
    <n v="1000"/>
    <n v="1000"/>
    <m/>
    <n v="12.287000000000001"/>
    <n v="12.287000000000001"/>
    <m/>
  </r>
  <r>
    <x v="6"/>
    <x v="69"/>
    <s v="07.2022"/>
    <x v="0"/>
    <x v="1"/>
    <s v="Subprod"/>
    <s v="Subprod Visceras"/>
    <s v="1021101"/>
    <x v="68"/>
    <s v="Cerdo"/>
    <n v="24000"/>
    <n v="24000"/>
    <n v="33000"/>
    <n v="1.1866666666666701"/>
    <n v="1.1866666666666701"/>
    <n v="1.1103030303030299"/>
  </r>
  <r>
    <x v="6"/>
    <x v="70"/>
    <s v="07.2022"/>
    <x v="0"/>
    <x v="1"/>
    <s v="Subprod"/>
    <s v="Subprod Visceras"/>
    <s v="1021105"/>
    <x v="69"/>
    <s v="Cerdo"/>
    <n v="24000"/>
    <n v="24000"/>
    <n v="24000"/>
    <n v="0.73666666666666702"/>
    <n v="0.73666666666666702"/>
    <n v="0.69079166666666703"/>
  </r>
  <r>
    <x v="6"/>
    <x v="442"/>
    <s v="07.2022"/>
    <x v="0"/>
    <x v="1"/>
    <s v="Subprod"/>
    <s v="Subprod Visceras"/>
    <s v="1023355"/>
    <x v="102"/>
    <s v="Cerdo"/>
    <n v="24000"/>
    <n v="24000"/>
    <n v="22500"/>
    <n v="0.74"/>
    <n v="0.74"/>
    <n v="0.76349999999999996"/>
  </r>
  <r>
    <x v="6"/>
    <x v="72"/>
    <s v="07.2022"/>
    <x v="0"/>
    <x v="1"/>
    <s v="Trutro"/>
    <s v="Trutro Largo"/>
    <s v="1030224"/>
    <x v="71"/>
    <s v="Pavo"/>
    <n v="24000"/>
    <n v="0"/>
    <m/>
    <n v="2.1866249999999998"/>
    <n v="0"/>
    <m/>
  </r>
  <r>
    <x v="6"/>
    <x v="535"/>
    <s v="07.2022"/>
    <x v="0"/>
    <x v="1"/>
    <s v="Trutro"/>
    <s v="Trutro Largo"/>
    <s v="1030817"/>
    <x v="71"/>
    <s v="Pavo"/>
    <m/>
    <m/>
    <n v="48000"/>
    <m/>
    <m/>
    <n v="2.1322916666666698"/>
  </r>
  <r>
    <x v="6"/>
    <x v="73"/>
    <s v="07.2022"/>
    <x v="0"/>
    <x v="1"/>
    <s v="Trutro Desh"/>
    <s v="Trutro Desh Corto"/>
    <s v="1030545"/>
    <x v="72"/>
    <s v="Pavo"/>
    <n v="24000"/>
    <n v="24000"/>
    <n v="24000"/>
    <n v="4.4366666666666701"/>
    <n v="4.4366666666666701"/>
    <n v="4.5152083333333302"/>
  </r>
  <r>
    <x v="6"/>
    <x v="74"/>
    <s v="07.2022"/>
    <x v="0"/>
    <x v="2"/>
    <s v="Ala"/>
    <s v="Ala Centro"/>
    <s v="1012012"/>
    <x v="73"/>
    <s v="Pollo"/>
    <n v="20000"/>
    <n v="20000"/>
    <n v="20000"/>
    <n v="6.4577999999999998"/>
    <n v="6.4577999999999998"/>
    <n v="6.45"/>
  </r>
  <r>
    <x v="6"/>
    <x v="75"/>
    <s v="07.2022"/>
    <x v="0"/>
    <x v="2"/>
    <s v="Carne Recuperada"/>
    <s v="Carne Recuperada Pul"/>
    <s v="1012612"/>
    <x v="74"/>
    <s v="Pollo"/>
    <n v="1400000"/>
    <n v="1400000"/>
    <n v="1400000"/>
    <n v="1.10640357142857"/>
    <n v="1.10640357142857"/>
    <n v="1.13106597142857"/>
  </r>
  <r>
    <x v="6"/>
    <x v="508"/>
    <s v="07.2022"/>
    <x v="0"/>
    <x v="2"/>
    <s v="Grasas"/>
    <s v="Grasa Gordura"/>
    <s v="1023397"/>
    <x v="345"/>
    <s v="Cerdo"/>
    <n v="0"/>
    <n v="0"/>
    <n v="24000"/>
    <n v="0"/>
    <n v="0"/>
    <n v="1.25"/>
  </r>
  <r>
    <x v="6"/>
    <x v="79"/>
    <s v="07.2022"/>
    <x v="0"/>
    <x v="2"/>
    <s v="Grasas"/>
    <s v="Grasa Lomo Tocino"/>
    <s v="1021204"/>
    <x v="37"/>
    <s v="Cerdo"/>
    <n v="48000"/>
    <n v="48000"/>
    <n v="48000"/>
    <n v="1.2926458333333299"/>
    <n v="1.2926458333333299"/>
    <n v="1.4274512500000001"/>
  </r>
  <r>
    <x v="6"/>
    <x v="80"/>
    <s v="07.2022"/>
    <x v="0"/>
    <x v="2"/>
    <s v="Huesos"/>
    <s v="Huesos Cuarto Centra"/>
    <s v="1021149"/>
    <x v="78"/>
    <s v="Cerdo"/>
    <n v="22000"/>
    <n v="44000"/>
    <n v="44000"/>
    <n v="0.71731818181818197"/>
    <n v="0.71731818181818197"/>
    <n v="0.69687500000000002"/>
  </r>
  <r>
    <x v="6"/>
    <x v="81"/>
    <s v="07.2022"/>
    <x v="0"/>
    <x v="2"/>
    <s v="Huesos"/>
    <s v="Huesos Cuarto Centra"/>
    <s v="1021150"/>
    <x v="79"/>
    <s v="Cerdo"/>
    <n v="22000"/>
    <n v="22000"/>
    <n v="44000"/>
    <n v="0.71731818181818197"/>
    <n v="0.71731818181818197"/>
    <n v="0.71231818181818196"/>
  </r>
  <r>
    <x v="6"/>
    <x v="82"/>
    <s v="07.2022"/>
    <x v="0"/>
    <x v="2"/>
    <s v="Huesos"/>
    <s v="Huesos Cuarto Centra"/>
    <s v="1021156"/>
    <x v="80"/>
    <s v="Cerdo"/>
    <n v="24000"/>
    <n v="24000"/>
    <n v="24000"/>
    <n v="2.5700833333333302"/>
    <n v="2.5700833333333302"/>
    <n v="2.7301152958333299"/>
  </r>
  <r>
    <x v="6"/>
    <x v="83"/>
    <s v="07.2022"/>
    <x v="0"/>
    <x v="2"/>
    <s v="Huesos"/>
    <s v="Huesos Cuarto Delant"/>
    <s v="1021151"/>
    <x v="81"/>
    <s v="Cerdo"/>
    <n v="44000"/>
    <n v="44000"/>
    <n v="44000"/>
    <n v="1.1173181818181801"/>
    <n v="1.1173181818181801"/>
    <n v="1.12490909090909"/>
  </r>
  <r>
    <x v="6"/>
    <x v="84"/>
    <s v="07.2022"/>
    <x v="0"/>
    <x v="2"/>
    <s v="Huesos"/>
    <s v="Huesos Cuarto Delant"/>
    <s v="1021152"/>
    <x v="82"/>
    <s v="Cerdo"/>
    <n v="22000"/>
    <n v="22000"/>
    <n v="22000"/>
    <n v="1.1173181818181801"/>
    <n v="1.1173181818181801"/>
    <n v="1.1375"/>
  </r>
  <r>
    <x v="6"/>
    <x v="465"/>
    <s v="07.2022"/>
    <x v="0"/>
    <x v="2"/>
    <s v="Lomo"/>
    <s v="Lomo Centro"/>
    <s v="1023372"/>
    <x v="254"/>
    <s v="Cerdo"/>
    <n v="16961"/>
    <n v="24000"/>
    <n v="24000"/>
    <n v="2.8926360474028701"/>
    <n v="2.8926249999999998"/>
    <n v="3"/>
  </r>
  <r>
    <x v="6"/>
    <x v="85"/>
    <s v="07.2022"/>
    <x v="0"/>
    <x v="2"/>
    <s v="Lomo"/>
    <s v="Lomo Vetado"/>
    <s v="1020860"/>
    <x v="83"/>
    <s v="Cerdo"/>
    <n v="154000"/>
    <n v="132000"/>
    <n v="132000"/>
    <n v="4.1673116883116901"/>
    <n v="4.1673106060606102"/>
    <n v="4.1875"/>
  </r>
  <r>
    <x v="6"/>
    <x v="86"/>
    <s v="07.2022"/>
    <x v="0"/>
    <x v="2"/>
    <s v="Lomo"/>
    <s v="Lomo Vetado"/>
    <s v="1020861"/>
    <x v="84"/>
    <s v="Cerdo"/>
    <n v="110000"/>
    <n v="132000"/>
    <n v="132000"/>
    <n v="4.1673090909090904"/>
    <n v="4.1673106060606102"/>
    <n v="4.17518939393939"/>
  </r>
  <r>
    <x v="6"/>
    <x v="87"/>
    <s v="07.2022"/>
    <x v="0"/>
    <x v="2"/>
    <s v="Lomo"/>
    <s v="Lomo Vetado"/>
    <s v="1022985"/>
    <x v="85"/>
    <s v="Cerdo"/>
    <n v="5000"/>
    <n v="5000"/>
    <n v="5000"/>
    <n v="4.1673999999999998"/>
    <n v="4.1673999999999998"/>
    <n v="4.2374999999999998"/>
  </r>
  <r>
    <x v="6"/>
    <x v="88"/>
    <s v="07.2022"/>
    <x v="0"/>
    <x v="2"/>
    <s v="Lomo"/>
    <s v="Lomo Vetado"/>
    <s v="1023038"/>
    <x v="86"/>
    <s v="Cerdo"/>
    <n v="110000"/>
    <n v="121000"/>
    <n v="121000"/>
    <n v="4.2673090909090901"/>
    <n v="4.2673140495867798"/>
    <n v="4.4147727272727302"/>
  </r>
  <r>
    <x v="6"/>
    <x v="89"/>
    <s v="07.2022"/>
    <x v="0"/>
    <x v="2"/>
    <s v="Menudencias"/>
    <s v="Menudencias Cogote"/>
    <s v="1030309"/>
    <x v="87"/>
    <s v="Pavo"/>
    <n v="0"/>
    <n v="3489"/>
    <m/>
    <n v="0"/>
    <n v="1.5998853539696201"/>
    <m/>
  </r>
  <r>
    <x v="6"/>
    <x v="90"/>
    <s v="07.2022"/>
    <x v="0"/>
    <x v="2"/>
    <s v="Panceta"/>
    <s v="Panceta c/Cuero"/>
    <s v="1020904"/>
    <x v="88"/>
    <s v="Cerdo"/>
    <n v="0"/>
    <n v="22000"/>
    <n v="44000"/>
    <n v="0"/>
    <n v="5.9173181818181799"/>
    <n v="5.8123181818181804"/>
  </r>
  <r>
    <x v="6"/>
    <x v="91"/>
    <s v="07.2022"/>
    <x v="0"/>
    <x v="2"/>
    <s v="Panceta"/>
    <s v="Panceta c/Cuero"/>
    <s v="1020905"/>
    <x v="89"/>
    <s v="Cerdo"/>
    <n v="0"/>
    <n v="44000"/>
    <n v="22000"/>
    <n v="0"/>
    <n v="5.9173181818181799"/>
    <n v="5.8123181818181804"/>
  </r>
  <r>
    <x v="6"/>
    <x v="93"/>
    <s v="07.2022"/>
    <x v="0"/>
    <x v="2"/>
    <s v="Panceta"/>
    <s v="Panceta s/Cuero"/>
    <s v="1022885"/>
    <x v="91"/>
    <s v="Cerdo"/>
    <n v="550000"/>
    <n v="565000"/>
    <n v="565000"/>
    <n v="6.1173109090909099"/>
    <n v="6.1173115044247801"/>
    <n v="6.0355389380530999"/>
  </r>
  <r>
    <x v="6"/>
    <x v="94"/>
    <s v="07.2022"/>
    <x v="0"/>
    <x v="2"/>
    <s v="Panceta"/>
    <s v="Panceta s/Cuero"/>
    <s v="1022887"/>
    <x v="92"/>
    <s v="Cerdo"/>
    <n v="264000"/>
    <n v="264000"/>
    <n v="264000"/>
    <n v="6.1173106060606104"/>
    <n v="6.1173106060606104"/>
    <n v="6.0374999999999996"/>
  </r>
  <r>
    <x v="6"/>
    <x v="95"/>
    <s v="07.2022"/>
    <x v="0"/>
    <x v="2"/>
    <s v="Panceta"/>
    <s v="Panceta s/Cuero"/>
    <s v="1022930"/>
    <x v="93"/>
    <s v="Cerdo"/>
    <n v="154000"/>
    <n v="154000"/>
    <n v="154000"/>
    <n v="6.3173116883116904"/>
    <n v="6.3173116883116904"/>
    <n v="6.2374999999999998"/>
  </r>
  <r>
    <x v="6"/>
    <x v="97"/>
    <s v="07.2022"/>
    <x v="0"/>
    <x v="2"/>
    <s v="Panceta"/>
    <s v="Panceta s/Cuero"/>
    <s v="1023037"/>
    <x v="95"/>
    <s v="Cerdo"/>
    <n v="143000"/>
    <n v="143000"/>
    <n v="143000"/>
    <n v="6.3173076923076898"/>
    <n v="6.3173076923076898"/>
    <n v="6.2682692307692296"/>
  </r>
  <r>
    <x v="6"/>
    <x v="391"/>
    <s v="07.2022"/>
    <x v="0"/>
    <x v="2"/>
    <s v="Panceta"/>
    <s v="Panceta s/Cuero"/>
    <s v="1023090"/>
    <x v="359"/>
    <s v="Cerdo"/>
    <n v="22000"/>
    <n v="22000"/>
    <n v="22000"/>
    <n v="6.4173181818181799"/>
    <n v="6.4173181818181799"/>
    <n v="6.3375000000000004"/>
  </r>
  <r>
    <x v="6"/>
    <x v="443"/>
    <s v="07.2022"/>
    <x v="0"/>
    <x v="2"/>
    <s v="Pech Desh"/>
    <s v="Pech Desh s/Piel"/>
    <s v="1030542"/>
    <x v="399"/>
    <s v="Pavo"/>
    <n v="96000"/>
    <n v="96000"/>
    <n v="24500"/>
    <n v="11.93109375"/>
    <n v="11.93109375"/>
    <n v="12.563407555102"/>
  </r>
  <r>
    <x v="6"/>
    <x v="98"/>
    <s v="07.2022"/>
    <x v="0"/>
    <x v="2"/>
    <s v="Pernil"/>
    <s v="Pernil Mano"/>
    <s v="1021045"/>
    <x v="96"/>
    <s v="Cerdo"/>
    <n v="44000"/>
    <n v="44000"/>
    <n v="44000"/>
    <n v="2.01731818181818"/>
    <n v="2.01731818181818"/>
    <n v="2.0249090909090901"/>
  </r>
  <r>
    <x v="6"/>
    <x v="392"/>
    <s v="07.2022"/>
    <x v="0"/>
    <x v="2"/>
    <s v="Pernil"/>
    <s v="Pernil Mano"/>
    <s v="1021470"/>
    <x v="360"/>
    <s v="Cerdo"/>
    <n v="22000"/>
    <n v="22000"/>
    <n v="22000"/>
    <n v="1.3173181818181801"/>
    <n v="1.3173181818181801"/>
    <n v="1.4375"/>
  </r>
  <r>
    <x v="6"/>
    <x v="444"/>
    <s v="07.2022"/>
    <x v="0"/>
    <x v="2"/>
    <s v="Plancha"/>
    <s v="Plancha c/Cuero"/>
    <s v="1023144"/>
    <x v="400"/>
    <s v="Cerdo"/>
    <n v="44000"/>
    <n v="44000"/>
    <n v="48000"/>
    <n v="1.9426363636363599"/>
    <n v="1.9426363636363599"/>
    <n v="2.1606002750000002"/>
  </r>
  <r>
    <x v="6"/>
    <x v="100"/>
    <s v="07.2022"/>
    <x v="0"/>
    <x v="2"/>
    <s v="Plancha"/>
    <s v="Plancha s/Cuero"/>
    <s v="1021012"/>
    <x v="98"/>
    <s v="Cerdo"/>
    <n v="198000"/>
    <n v="198000"/>
    <n v="154000"/>
    <n v="1.91731313131313"/>
    <n v="1.91731313131313"/>
    <n v="1.99464285714286"/>
  </r>
  <r>
    <x v="6"/>
    <x v="101"/>
    <s v="07.2022"/>
    <x v="0"/>
    <x v="2"/>
    <s v="Prolijado"/>
    <s v="Prolijado Malaya"/>
    <s v="1022283"/>
    <x v="99"/>
    <s v="Cerdo"/>
    <n v="0"/>
    <n v="2000"/>
    <n v="2000"/>
    <n v="0"/>
    <n v="6.8174999999999999"/>
    <n v="6.8375000000000004"/>
  </r>
  <r>
    <x v="6"/>
    <x v="102"/>
    <s v="07.2022"/>
    <x v="0"/>
    <x v="2"/>
    <s v="Prolijado"/>
    <s v="Prolijado Plateada"/>
    <s v="1022607"/>
    <x v="100"/>
    <s v="Cerdo"/>
    <n v="22000"/>
    <n v="22000"/>
    <n v="22000"/>
    <n v="5.3173181818181803"/>
    <n v="5.3173181818181803"/>
    <n v="5.3375000000000004"/>
  </r>
  <r>
    <x v="6"/>
    <x v="103"/>
    <s v="07.2022"/>
    <x v="0"/>
    <x v="2"/>
    <s v="Subprod"/>
    <s v="Subprod Grasa"/>
    <s v="1023283"/>
    <x v="101"/>
    <s v="Cerdo"/>
    <n v="0"/>
    <n v="72000"/>
    <n v="72000"/>
    <n v="0"/>
    <n v="0.76730555555555602"/>
    <n v="1.03641972222222"/>
  </r>
  <r>
    <x v="6"/>
    <x v="105"/>
    <s v="07.2022"/>
    <x v="0"/>
    <x v="2"/>
    <s v="Subprod"/>
    <s v="Subprod Visceras"/>
    <s v="1023326"/>
    <x v="103"/>
    <s v="Cerdo"/>
    <n v="48000"/>
    <n v="48000"/>
    <n v="48000"/>
    <n v="0.71731250000000002"/>
    <n v="0.71731250000000002"/>
    <n v="0.75931458333333302"/>
  </r>
  <r>
    <x v="6"/>
    <x v="106"/>
    <s v="07.2022"/>
    <x v="0"/>
    <x v="2"/>
    <s v="Trutro"/>
    <s v="Trutro Largo"/>
    <s v="1030535"/>
    <x v="104"/>
    <s v="Pavo"/>
    <n v="22000"/>
    <n v="22000"/>
    <n v="19500"/>
    <n v="2.3173181818181798"/>
    <n v="2.3199999999999998"/>
    <n v="2.4365182000000001"/>
  </r>
  <r>
    <x v="6"/>
    <x v="107"/>
    <s v="07.2022"/>
    <x v="0"/>
    <x v="3"/>
    <s v="Cueros"/>
    <s v="Cuero Mixto"/>
    <s v="1023334"/>
    <x v="105"/>
    <s v="Cerdo"/>
    <n v="144000"/>
    <n v="144000"/>
    <n v="192000"/>
    <n v="0.63667361111111098"/>
    <n v="0.63667361111111098"/>
    <n v="0.65"/>
  </r>
  <r>
    <x v="6"/>
    <x v="109"/>
    <s v="07.2022"/>
    <x v="0"/>
    <x v="3"/>
    <s v="Cueros"/>
    <s v="Cuero Papada"/>
    <s v="1021864"/>
    <x v="21"/>
    <s v="Cerdo"/>
    <n v="24000"/>
    <n v="72000"/>
    <n v="48001"/>
    <n v="0.53666666666666696"/>
    <n v="0.53666666666666696"/>
    <n v="0.55000000000000004"/>
  </r>
  <r>
    <x v="6"/>
    <x v="21"/>
    <s v="07.2022"/>
    <x v="0"/>
    <x v="3"/>
    <s v="Cueros"/>
    <s v="Cuero Papada"/>
    <s v="1023329"/>
    <x v="21"/>
    <s v="Cerdo"/>
    <n v="0"/>
    <n v="0"/>
    <n v="24000"/>
    <n v="0"/>
    <n v="0"/>
    <n v="0.55000000000000004"/>
  </r>
  <r>
    <x v="6"/>
    <x v="29"/>
    <s v="07.2022"/>
    <x v="0"/>
    <x v="3"/>
    <s v="Grasas"/>
    <s v="Grasa Forro"/>
    <s v="1022273"/>
    <x v="28"/>
    <s v="Cerdo"/>
    <n v="0"/>
    <n v="96000"/>
    <n v="96000"/>
    <n v="0"/>
    <n v="1.3366770833333299"/>
    <n v="1.52435125"/>
  </r>
  <r>
    <x v="6"/>
    <x v="111"/>
    <s v="07.2022"/>
    <x v="0"/>
    <x v="3"/>
    <s v="Menudencias"/>
    <s v="Menudencias Corazón"/>
    <s v="1011560"/>
    <x v="107"/>
    <s v="Pollo"/>
    <n v="48000"/>
    <n v="48000"/>
    <n v="48000"/>
    <n v="2.7866666666666702"/>
    <n v="2.7866666666666702"/>
    <n v="2.8"/>
  </r>
  <r>
    <x v="6"/>
    <x v="43"/>
    <s v="07.2022"/>
    <x v="0"/>
    <x v="3"/>
    <s v="Menudencias"/>
    <s v="Menudencias Corazón"/>
    <s v="1012362"/>
    <x v="42"/>
    <s v="Pollo"/>
    <n v="20612"/>
    <n v="20612"/>
    <n v="24000"/>
    <n v="2.6866873665825701"/>
    <n v="2.6866873665825701"/>
    <n v="2.7"/>
  </r>
  <r>
    <x v="6"/>
    <x v="112"/>
    <s v="07.2022"/>
    <x v="0"/>
    <x v="3"/>
    <s v="Menudencias"/>
    <s v="Menudencias Corazón"/>
    <s v="1012674"/>
    <x v="108"/>
    <s v="Pollo"/>
    <n v="0"/>
    <n v="23995"/>
    <n v="23995"/>
    <n v="0"/>
    <n v="0"/>
    <n v="2.4"/>
  </r>
  <r>
    <x v="6"/>
    <x v="389"/>
    <s v="07.2022"/>
    <x v="0"/>
    <x v="3"/>
    <s v="Subprod"/>
    <s v="Subprod Tripa"/>
    <s v="1023295"/>
    <x v="358"/>
    <s v="Cerdo"/>
    <n v="1000"/>
    <n v="1000"/>
    <m/>
    <n v="12.287000000000001"/>
    <n v="12.287000000000001"/>
    <m/>
  </r>
  <r>
    <x v="6"/>
    <x v="512"/>
    <s v="07.2022"/>
    <x v="0"/>
    <x v="4"/>
    <s v="Ala"/>
    <s v="Ala Trutro"/>
    <s v="1030525"/>
    <x v="459"/>
    <s v="Pavo"/>
    <n v="36000"/>
    <n v="48000"/>
    <m/>
    <n v="1.70933333333333"/>
    <n v="1.70933333333333"/>
    <m/>
  </r>
  <r>
    <x v="6"/>
    <x v="121"/>
    <s v="07.2022"/>
    <x v="0"/>
    <x v="4"/>
    <s v="Cueros"/>
    <s v="Cuero Forro"/>
    <s v="1023034"/>
    <x v="117"/>
    <s v="Cerdo"/>
    <m/>
    <m/>
    <n v="72000"/>
    <m/>
    <m/>
    <n v="0.73333333333333295"/>
  </r>
  <r>
    <x v="6"/>
    <x v="122"/>
    <s v="07.2022"/>
    <x v="0"/>
    <x v="4"/>
    <s v="Cueros"/>
    <s v="Cuero Mixto"/>
    <s v="1022417"/>
    <x v="118"/>
    <s v="Cerdo"/>
    <n v="96000"/>
    <n v="96000"/>
    <n v="168000"/>
    <n v="0.648166666666667"/>
    <n v="0.648166666666667"/>
    <n v="0.78329166666666705"/>
  </r>
  <r>
    <x v="6"/>
    <x v="123"/>
    <s v="07.2022"/>
    <x v="0"/>
    <x v="4"/>
    <s v="Cueros"/>
    <s v="Cuero Mixto"/>
    <s v="1023306"/>
    <x v="118"/>
    <s v="Cerdo"/>
    <m/>
    <m/>
    <n v="192001"/>
    <m/>
    <m/>
    <n v="0.97732702798422899"/>
  </r>
  <r>
    <x v="6"/>
    <x v="124"/>
    <s v="07.2022"/>
    <x v="0"/>
    <x v="4"/>
    <s v="Grasas"/>
    <s v="Grasa Gordura"/>
    <s v="1022381"/>
    <x v="119"/>
    <s v="Cerdo"/>
    <m/>
    <m/>
    <n v="96000"/>
    <m/>
    <m/>
    <n v="1.3033333333333299"/>
  </r>
  <r>
    <x v="6"/>
    <x v="125"/>
    <s v="07.2022"/>
    <x v="0"/>
    <x v="4"/>
    <s v="Grasas"/>
    <s v="Grasa Gordura"/>
    <s v="1022541"/>
    <x v="120"/>
    <s v="Cerdo"/>
    <m/>
    <m/>
    <n v="192000"/>
    <m/>
    <m/>
    <n v="1.3032656250000001"/>
  </r>
  <r>
    <x v="6"/>
    <x v="126"/>
    <s v="07.2022"/>
    <x v="0"/>
    <x v="4"/>
    <s v="Grasas"/>
    <s v="Grasa Gordura"/>
    <s v="1022856"/>
    <x v="121"/>
    <s v="Cerdo"/>
    <n v="0"/>
    <n v="0"/>
    <n v="96000"/>
    <n v="0"/>
    <n v="0"/>
    <n v="1.25833333333333"/>
  </r>
  <r>
    <x v="6"/>
    <x v="540"/>
    <s v="07.2022"/>
    <x v="0"/>
    <x v="4"/>
    <s v="Grasas"/>
    <s v="Grasa Gordura"/>
    <s v="1023109"/>
    <x v="120"/>
    <s v="Cerdo"/>
    <n v="48000"/>
    <n v="48000"/>
    <m/>
    <n v="1.1550625000000001"/>
    <n v="1.1550625000000001"/>
    <m/>
  </r>
  <r>
    <x v="6"/>
    <x v="127"/>
    <s v="07.2022"/>
    <x v="0"/>
    <x v="4"/>
    <s v="Grasas"/>
    <s v="Grasa Interior"/>
    <s v="1022073"/>
    <x v="36"/>
    <s v="Cerdo"/>
    <m/>
    <m/>
    <n v="48000"/>
    <m/>
    <m/>
    <n v="1.2933333333333299"/>
  </r>
  <r>
    <x v="6"/>
    <x v="128"/>
    <s v="07.2022"/>
    <x v="0"/>
    <x v="4"/>
    <s v="Grasas"/>
    <s v="Grasa Interior"/>
    <s v="1022945"/>
    <x v="36"/>
    <s v="Cerdo"/>
    <m/>
    <m/>
    <n v="72000"/>
    <m/>
    <m/>
    <n v="1.2931250000000001"/>
  </r>
  <r>
    <x v="6"/>
    <x v="129"/>
    <s v="07.2022"/>
    <x v="0"/>
    <x v="4"/>
    <s v="Grasas"/>
    <s v="Grasa Lomo Tocino"/>
    <s v="1021992"/>
    <x v="37"/>
    <s v="Cerdo"/>
    <m/>
    <m/>
    <n v="96000"/>
    <m/>
    <m/>
    <n v="1.6387662656249999"/>
  </r>
  <r>
    <x v="6"/>
    <x v="541"/>
    <s v="07.2022"/>
    <x v="0"/>
    <x v="4"/>
    <s v="Paleta"/>
    <s v="Paleta Entera"/>
    <s v="1022851"/>
    <x v="395"/>
    <s v="Cerdo"/>
    <n v="168000"/>
    <n v="168000"/>
    <n v="120000"/>
    <n v="1.60507142857143"/>
    <n v="1.60507142857143"/>
    <n v="1.77305"/>
  </r>
  <r>
    <x v="6"/>
    <x v="318"/>
    <s v="07.2022"/>
    <x v="0"/>
    <x v="4"/>
    <s v="Paleta"/>
    <s v="Paleta Pulpa"/>
    <s v="1022379"/>
    <x v="296"/>
    <s v="Cerdo"/>
    <n v="96000"/>
    <n v="96000"/>
    <n v="144000"/>
    <n v="2.45507291666667"/>
    <n v="2.45507291666667"/>
    <n v="2.4993472222222199"/>
  </r>
  <r>
    <x v="6"/>
    <x v="324"/>
    <s v="07.2022"/>
    <x v="0"/>
    <x v="4"/>
    <s v="Pierna"/>
    <s v="Pierna Pulpa"/>
    <s v="1021733"/>
    <x v="300"/>
    <s v="Cerdo"/>
    <m/>
    <m/>
    <n v="96000"/>
    <m/>
    <m/>
    <n v="2.7513125"/>
  </r>
  <r>
    <x v="6"/>
    <x v="151"/>
    <s v="07.2022"/>
    <x v="0"/>
    <x v="4"/>
    <s v="Recortes"/>
    <s v="Recortes No Magro"/>
    <s v="1022373"/>
    <x v="141"/>
    <s v="Cerdo"/>
    <n v="0"/>
    <n v="0"/>
    <n v="72000"/>
    <n v="0"/>
    <n v="0"/>
    <n v="1.4497916666666699"/>
  </r>
  <r>
    <x v="6"/>
    <x v="155"/>
    <s v="07.2022"/>
    <x v="0"/>
    <x v="4"/>
    <s v="Subprod"/>
    <s v="Subprod Visceras"/>
    <s v="1021115"/>
    <x v="145"/>
    <s v="Cerdo"/>
    <n v="0"/>
    <n v="48000"/>
    <m/>
    <n v="0"/>
    <n v="0.26706249999999998"/>
    <m/>
  </r>
  <r>
    <x v="6"/>
    <x v="560"/>
    <s v="07.2022"/>
    <x v="0"/>
    <x v="4"/>
    <s v="Subprod"/>
    <s v="Subprod Visceras"/>
    <s v="1021740"/>
    <x v="70"/>
    <s v="Cerdo"/>
    <m/>
    <m/>
    <n v="72000"/>
    <m/>
    <m/>
    <n v="0.43333333333333302"/>
  </r>
  <r>
    <x v="6"/>
    <x v="156"/>
    <s v="07.2022"/>
    <x v="0"/>
    <x v="5"/>
    <s v="Filete"/>
    <s v="Filete c/Cabeza"/>
    <s v="1020636"/>
    <x v="146"/>
    <s v="Cerdo"/>
    <n v="10000"/>
    <n v="13000"/>
    <n v="13000"/>
    <n v="4.5270999999999999"/>
    <n v="4.0999999999999996"/>
    <n v="4.3699813461538497"/>
  </r>
  <r>
    <x v="6"/>
    <x v="157"/>
    <s v="07.2022"/>
    <x v="0"/>
    <x v="5"/>
    <s v="Filete"/>
    <s v="Filete c/Cabeza"/>
    <s v="1020704"/>
    <x v="147"/>
    <s v="Cerdo"/>
    <n v="1000"/>
    <n v="1000"/>
    <n v="1000"/>
    <n v="4.76"/>
    <n v="4.24"/>
    <n v="4.5916537000000002"/>
  </r>
  <r>
    <x v="6"/>
    <x v="158"/>
    <s v="07.2022"/>
    <x v="0"/>
    <x v="5"/>
    <s v="Filete"/>
    <s v="Filete c/Cabeza"/>
    <s v="1021609"/>
    <x v="148"/>
    <s v="Cerdo"/>
    <n v="20000"/>
    <n v="20000"/>
    <n v="20000"/>
    <n v="4.7601500000000003"/>
    <n v="4.32"/>
    <n v="4.3535921200000001"/>
  </r>
  <r>
    <x v="6"/>
    <x v="159"/>
    <s v="07.2022"/>
    <x v="0"/>
    <x v="5"/>
    <s v="Filete"/>
    <s v="Filete c/Cabeza"/>
    <s v="1022931"/>
    <x v="149"/>
    <s v="Cerdo"/>
    <n v="20000"/>
    <n v="20000"/>
    <n v="20000"/>
    <n v="4.52705"/>
    <n v="4.0999999999999996"/>
    <n v="4.4386529450000003"/>
  </r>
  <r>
    <x v="6"/>
    <x v="161"/>
    <s v="07.2022"/>
    <x v="0"/>
    <x v="5"/>
    <s v="Lomo"/>
    <s v="Lomo CC Loin"/>
    <s v="1022313"/>
    <x v="151"/>
    <s v="Cerdo"/>
    <n v="7000"/>
    <n v="10000"/>
    <n v="10000"/>
    <n v="6.3562857142857103"/>
    <n v="3.85"/>
    <n v="3.88236062"/>
  </r>
  <r>
    <x v="6"/>
    <x v="162"/>
    <s v="07.2022"/>
    <x v="0"/>
    <x v="5"/>
    <s v="Lomo"/>
    <s v="Lomo CC Loin"/>
    <s v="1022326"/>
    <x v="152"/>
    <s v="Cerdo"/>
    <n v="25000"/>
    <n v="15000"/>
    <n v="15000"/>
    <n v="4.06088"/>
    <n v="3.49"/>
    <n v="3.1236655"/>
  </r>
  <r>
    <x v="6"/>
    <x v="163"/>
    <s v="07.2022"/>
    <x v="0"/>
    <x v="5"/>
    <s v="Lomo"/>
    <s v="Lomo CC Loin"/>
    <s v="1022587"/>
    <x v="153"/>
    <s v="Cerdo"/>
    <n v="3000"/>
    <n v="3000"/>
    <n v="3000"/>
    <n v="4.4883333333333297"/>
    <n v="3.88"/>
    <n v="4.2024936666666699"/>
  </r>
  <r>
    <x v="6"/>
    <x v="164"/>
    <s v="07.2022"/>
    <x v="0"/>
    <x v="5"/>
    <s v="Lomo"/>
    <s v="Lomo CC Loin"/>
    <s v="1022664"/>
    <x v="154"/>
    <s v="Cerdo"/>
    <n v="45000"/>
    <n v="57000"/>
    <n v="57000"/>
    <n v="1.87388888888889"/>
    <n v="3.63"/>
    <n v="3.8224494964912301"/>
  </r>
  <r>
    <x v="6"/>
    <x v="165"/>
    <s v="07.2022"/>
    <x v="0"/>
    <x v="5"/>
    <s v="Lomo"/>
    <s v="Lomo CC Loin"/>
    <s v="1023301"/>
    <x v="155"/>
    <s v="Cerdo"/>
    <n v="35000"/>
    <n v="0"/>
    <m/>
    <n v="2.7787428571428601"/>
    <n v="0"/>
    <m/>
  </r>
  <r>
    <x v="6"/>
    <x v="166"/>
    <s v="07.2022"/>
    <x v="0"/>
    <x v="5"/>
    <s v="Lomo"/>
    <s v="Lomo Centro"/>
    <s v="1020105"/>
    <x v="156"/>
    <s v="Cerdo"/>
    <n v="60000"/>
    <n v="60000"/>
    <n v="60000"/>
    <n v="2.86263333333333"/>
    <n v="3.74"/>
    <n v="3.9329804099999999"/>
  </r>
  <r>
    <x v="6"/>
    <x v="167"/>
    <s v="07.2022"/>
    <x v="0"/>
    <x v="5"/>
    <s v="Lomo"/>
    <s v="Lomo Centro"/>
    <s v="1020678"/>
    <x v="157"/>
    <s v="Cerdo"/>
    <n v="0"/>
    <n v="500"/>
    <n v="500"/>
    <n v="0"/>
    <n v="4.71"/>
    <n v="4.7710151999999999"/>
  </r>
  <r>
    <x v="6"/>
    <x v="168"/>
    <s v="07.2022"/>
    <x v="0"/>
    <x v="5"/>
    <s v="Lomo"/>
    <s v="Lomo Centro"/>
    <s v="1022472"/>
    <x v="158"/>
    <s v="Cerdo"/>
    <n v="15000"/>
    <n v="0"/>
    <m/>
    <n v="3.8224666666666698"/>
    <n v="0"/>
    <m/>
  </r>
  <r>
    <x v="6"/>
    <x v="395"/>
    <s v="07.2022"/>
    <x v="0"/>
    <x v="5"/>
    <s v="Lomo"/>
    <s v="Lomo Centro"/>
    <s v="1023349"/>
    <x v="363"/>
    <s v="Cerdo"/>
    <n v="5000"/>
    <n v="5000"/>
    <n v="5000"/>
    <n v="4.1773999999999996"/>
    <n v="3.74"/>
    <n v="3.7731131800000002"/>
  </r>
  <r>
    <x v="6"/>
    <x v="169"/>
    <s v="07.2022"/>
    <x v="0"/>
    <x v="5"/>
    <s v="Lomo"/>
    <s v="Lomo MM Loin"/>
    <s v="1020110"/>
    <x v="159"/>
    <s v="Cerdo"/>
    <n v="550000"/>
    <n v="420000"/>
    <n v="422800"/>
    <n v="2.8403345454545499"/>
    <n v="3.35"/>
    <n v="3.4881181208609302"/>
  </r>
  <r>
    <x v="6"/>
    <x v="170"/>
    <s v="07.2022"/>
    <x v="0"/>
    <x v="5"/>
    <s v="Lomo"/>
    <s v="Lomo MM Loin"/>
    <s v="1020589"/>
    <x v="160"/>
    <s v="Cerdo"/>
    <n v="120000"/>
    <n v="130000"/>
    <n v="130000"/>
    <n v="4.2162583333333297"/>
    <n v="3.53"/>
    <n v="3.6490840838461498"/>
  </r>
  <r>
    <x v="6"/>
    <x v="171"/>
    <s v="07.2022"/>
    <x v="0"/>
    <x v="5"/>
    <s v="Lomo"/>
    <s v="Lomo MM Loin"/>
    <s v="1020681"/>
    <x v="161"/>
    <s v="Cerdo"/>
    <n v="15000"/>
    <n v="10000"/>
    <n v="10000"/>
    <n v="4.3716666666666697"/>
    <n v="3.78"/>
    <n v="3.9763895100000002"/>
  </r>
  <r>
    <x v="6"/>
    <x v="172"/>
    <s v="07.2022"/>
    <x v="0"/>
    <x v="5"/>
    <s v="Lomo"/>
    <s v="Lomo MM Loin"/>
    <s v="1021603"/>
    <x v="162"/>
    <s v="Cerdo"/>
    <n v="7000"/>
    <n v="7000"/>
    <n v="7000"/>
    <n v="4.3717142857142903"/>
    <n v="4.3717142857142903"/>
    <n v="3.8242040142857099"/>
  </r>
  <r>
    <x v="6"/>
    <x v="173"/>
    <s v="07.2022"/>
    <x v="0"/>
    <x v="5"/>
    <s v="Lomo"/>
    <s v="Lomo MM Loin"/>
    <s v="1022370"/>
    <x v="163"/>
    <s v="Cerdo"/>
    <n v="40000"/>
    <n v="40000"/>
    <n v="40000"/>
    <n v="3.1330499999999999"/>
    <n v="3.6"/>
    <n v="3.7869729224999999"/>
  </r>
  <r>
    <x v="6"/>
    <x v="174"/>
    <s v="07.2022"/>
    <x v="0"/>
    <x v="5"/>
    <s v="Lomo"/>
    <s v="Lomo MM Loin"/>
    <s v="1022919"/>
    <x v="164"/>
    <s v="Cerdo"/>
    <n v="24000"/>
    <n v="24000"/>
    <n v="24000"/>
    <n v="4.2162499999999996"/>
    <n v="3.74"/>
    <n v="1.3776772833333299"/>
  </r>
  <r>
    <x v="6"/>
    <x v="175"/>
    <s v="07.2022"/>
    <x v="0"/>
    <x v="5"/>
    <s v="Lomo"/>
    <s v="Lomo Vetado"/>
    <s v="1020592"/>
    <x v="165"/>
    <s v="Cerdo"/>
    <n v="170000"/>
    <n v="210000"/>
    <n v="202000"/>
    <n v="2.7019470588235301"/>
    <n v="3.45"/>
    <n v="3.62085906683168"/>
  </r>
  <r>
    <x v="6"/>
    <x v="176"/>
    <s v="07.2022"/>
    <x v="0"/>
    <x v="5"/>
    <s v="Lomo"/>
    <s v="Lomo Vetado"/>
    <s v="1020620"/>
    <x v="166"/>
    <s v="Cerdo"/>
    <n v="30000"/>
    <n v="30000"/>
    <n v="35000"/>
    <n v="3.8277666666666699"/>
    <n v="3.8277666666666699"/>
    <n v="3.27800717428571"/>
  </r>
  <r>
    <x v="6"/>
    <x v="177"/>
    <s v="07.2022"/>
    <x v="0"/>
    <x v="5"/>
    <s v="Lomo"/>
    <s v="Lomo Vetado"/>
    <s v="1020758"/>
    <x v="167"/>
    <s v="Cerdo"/>
    <n v="3000"/>
    <n v="9000"/>
    <n v="9000"/>
    <n v="4.13866666666667"/>
    <n v="3.78"/>
    <n v="3.9397925222222199"/>
  </r>
  <r>
    <x v="6"/>
    <x v="178"/>
    <s v="07.2022"/>
    <x v="0"/>
    <x v="5"/>
    <s v="Lomo"/>
    <s v="Lomo Vetado"/>
    <s v="1022499"/>
    <x v="168"/>
    <s v="Cerdo"/>
    <n v="20000"/>
    <n v="27000"/>
    <n v="27000"/>
    <n v="4.4270500000000004"/>
    <n v="3.85"/>
    <n v="3.4607947222222202"/>
  </r>
  <r>
    <x v="6"/>
    <x v="179"/>
    <s v="07.2022"/>
    <x v="0"/>
    <x v="5"/>
    <s v="Lomo"/>
    <s v="Lomo Vetado"/>
    <s v="1022600"/>
    <x v="169"/>
    <s v="Cerdo"/>
    <n v="15000"/>
    <n v="10000"/>
    <n v="10000"/>
    <n v="3.90546666666667"/>
    <n v="3.6"/>
    <n v="3.8073549"/>
  </r>
  <r>
    <x v="6"/>
    <x v="180"/>
    <s v="07.2022"/>
    <x v="0"/>
    <x v="5"/>
    <s v="Lomo"/>
    <s v="Lomo Vetado"/>
    <s v="1023051"/>
    <x v="170"/>
    <s v="Cerdo"/>
    <n v="0"/>
    <n v="0"/>
    <n v="3000"/>
    <n v="0"/>
    <n v="0"/>
    <n v="3.4698292333333298"/>
  </r>
  <r>
    <x v="6"/>
    <x v="181"/>
    <s v="07.2022"/>
    <x v="0"/>
    <x v="5"/>
    <s v="Lomo"/>
    <s v="Lomo Vetado"/>
    <s v="1023055"/>
    <x v="171"/>
    <s v="Cerdo"/>
    <n v="0"/>
    <n v="0"/>
    <n v="5000"/>
    <n v="0"/>
    <n v="0"/>
    <n v="3.4959181799999999"/>
  </r>
  <r>
    <x v="6"/>
    <x v="182"/>
    <s v="07.2022"/>
    <x v="0"/>
    <x v="5"/>
    <s v="Lomo"/>
    <s v="Lomo Vetado"/>
    <s v="1023163"/>
    <x v="172"/>
    <s v="Cerdo"/>
    <n v="25000"/>
    <n v="25000"/>
    <n v="25000"/>
    <n v="4.06088"/>
    <n v="4.06088"/>
    <n v="3.8333351520000001"/>
  </r>
  <r>
    <x v="6"/>
    <x v="396"/>
    <s v="07.2022"/>
    <x v="0"/>
    <x v="5"/>
    <s v="Lomo"/>
    <s v="Lomo Vetado"/>
    <s v="1023350"/>
    <x v="364"/>
    <s v="Cerdo"/>
    <n v="20000"/>
    <n v="20000"/>
    <n v="20000"/>
    <n v="3.7500499999999999"/>
    <n v="3.38"/>
    <n v="3.5597817200000001"/>
  </r>
  <r>
    <x v="6"/>
    <x v="561"/>
    <s v="07.2022"/>
    <x v="0"/>
    <x v="5"/>
    <s v="Muestra"/>
    <s v="Muestra"/>
    <s v="1022841"/>
    <x v="188"/>
    <s v="Cerdo"/>
    <m/>
    <m/>
    <n v="21.1"/>
    <m/>
    <m/>
    <n v="3.8910947867298602"/>
  </r>
  <r>
    <x v="6"/>
    <x v="183"/>
    <s v="07.2022"/>
    <x v="0"/>
    <x v="5"/>
    <s v="Paleta"/>
    <s v="Paleta Pulpa"/>
    <s v="1020326"/>
    <x v="173"/>
    <s v="Cerdo"/>
    <n v="264000"/>
    <n v="264000"/>
    <n v="264000"/>
    <n v="3.0896098484848502"/>
    <n v="2.52"/>
    <n v="2.6619614325757599"/>
  </r>
  <r>
    <x v="6"/>
    <x v="184"/>
    <s v="07.2022"/>
    <x v="0"/>
    <x v="5"/>
    <s v="Panceta"/>
    <s v="Panceta c/Cuero"/>
    <s v="1020715"/>
    <x v="174"/>
    <s v="Cerdo"/>
    <n v="2000"/>
    <n v="2000"/>
    <n v="2000"/>
    <n v="5.2649999999999997"/>
    <n v="4.6399999999999997"/>
    <n v="5.0199471500000001"/>
  </r>
  <r>
    <x v="6"/>
    <x v="185"/>
    <s v="07.2022"/>
    <x v="0"/>
    <x v="5"/>
    <s v="Panceta"/>
    <s v="Panceta c/Cuero"/>
    <s v="1020914"/>
    <x v="175"/>
    <s v="Cerdo"/>
    <n v="9000"/>
    <n v="9000"/>
    <n v="9000"/>
    <n v="6.625"/>
    <n v="5.4"/>
    <n v="5.7070767444444401"/>
  </r>
  <r>
    <x v="6"/>
    <x v="186"/>
    <s v="07.2022"/>
    <x v="0"/>
    <x v="5"/>
    <s v="Panceta"/>
    <s v="Panceta s/Cuero"/>
    <s v="1020637"/>
    <x v="176"/>
    <s v="Cerdo"/>
    <n v="140000"/>
    <n v="210000"/>
    <n v="210000"/>
    <n v="7.4092642857142801"/>
    <n v="4.82"/>
    <n v="4.9790060104761897"/>
  </r>
  <r>
    <x v="6"/>
    <x v="187"/>
    <s v="07.2022"/>
    <x v="0"/>
    <x v="5"/>
    <s v="Panceta"/>
    <s v="Panceta s/Cuero"/>
    <s v="1020731"/>
    <x v="177"/>
    <s v="Cerdo"/>
    <n v="20000"/>
    <n v="25000"/>
    <n v="25000"/>
    <n v="5.7702499999999999"/>
    <n v="5.1100000000000003"/>
    <n v="5.2942723880000004"/>
  </r>
  <r>
    <x v="6"/>
    <x v="188"/>
    <s v="07.2022"/>
    <x v="0"/>
    <x v="5"/>
    <s v="Panceta"/>
    <s v="Panceta s/Cuero"/>
    <s v="1020802"/>
    <x v="178"/>
    <s v="Cerdo"/>
    <n v="60000"/>
    <n v="41000"/>
    <n v="41000"/>
    <n v="5.30406666666667"/>
    <n v="4.68"/>
    <n v="4.9077169975609802"/>
  </r>
  <r>
    <x v="6"/>
    <x v="189"/>
    <s v="07.2022"/>
    <x v="0"/>
    <x v="5"/>
    <s v="Panceta"/>
    <s v="Panceta s/Cuero"/>
    <s v="1021533"/>
    <x v="179"/>
    <s v="Cerdo"/>
    <n v="20000"/>
    <n v="0"/>
    <m/>
    <n v="4.2985499999999996"/>
    <n v="0"/>
    <m/>
  </r>
  <r>
    <x v="6"/>
    <x v="190"/>
    <s v="07.2022"/>
    <x v="0"/>
    <x v="5"/>
    <s v="Panceta"/>
    <s v="Panceta s/Cuero"/>
    <s v="1022371"/>
    <x v="180"/>
    <s v="Cerdo"/>
    <n v="8000"/>
    <n v="19000"/>
    <n v="19000"/>
    <n v="5.3040000000000003"/>
    <n v="4.68"/>
    <n v="4.8670179105263198"/>
  </r>
  <r>
    <x v="6"/>
    <x v="191"/>
    <s v="07.2022"/>
    <x v="0"/>
    <x v="5"/>
    <s v="Panceta"/>
    <s v="Panceta s/Cuero"/>
    <s v="1022901"/>
    <x v="181"/>
    <s v="Cerdo"/>
    <n v="10000"/>
    <n v="0"/>
    <m/>
    <n v="5.4595000000000002"/>
    <n v="0"/>
    <m/>
  </r>
  <r>
    <x v="6"/>
    <x v="193"/>
    <s v="07.2022"/>
    <x v="0"/>
    <x v="5"/>
    <s v="Panceta"/>
    <s v="Panceta s/Cuero"/>
    <s v="1023194"/>
    <x v="183"/>
    <s v="Cerdo"/>
    <n v="10000"/>
    <n v="10000"/>
    <n v="10000"/>
    <n v="2.0169000000000001"/>
    <n v="2.88"/>
    <n v="3.0458839200000001"/>
  </r>
  <r>
    <x v="6"/>
    <x v="194"/>
    <s v="07.2022"/>
    <x v="0"/>
    <x v="5"/>
    <s v="Pierna"/>
    <s v="Pierna Pulpa Fina"/>
    <s v="1020284"/>
    <x v="184"/>
    <s v="Cerdo"/>
    <n v="10000"/>
    <n v="7000"/>
    <n v="7000"/>
    <n v="2.0110000000000001"/>
    <n v="3.45"/>
    <n v="3.6973310142857101"/>
  </r>
  <r>
    <x v="6"/>
    <x v="195"/>
    <s v="07.2022"/>
    <x v="0"/>
    <x v="5"/>
    <s v="Pierna"/>
    <s v="Pierna Pulpa Fina"/>
    <s v="1020662"/>
    <x v="185"/>
    <s v="Cerdo"/>
    <n v="20000"/>
    <n v="10000"/>
    <n v="10000"/>
    <n v="4.0608500000000003"/>
    <n v="3.49"/>
    <n v="3.8807300599999999"/>
  </r>
  <r>
    <x v="6"/>
    <x v="196"/>
    <s v="07.2022"/>
    <x v="0"/>
    <x v="5"/>
    <s v="Pierna"/>
    <s v="Pierna Pulpa Fina"/>
    <s v="1020664"/>
    <x v="186"/>
    <s v="Cerdo"/>
    <n v="3000"/>
    <n v="8000"/>
    <n v="8000"/>
    <n v="4.0609999999999999"/>
    <n v="3.49"/>
    <n v="3.6736490750000002"/>
  </r>
  <r>
    <x v="6"/>
    <x v="197"/>
    <s v="07.2022"/>
    <x v="0"/>
    <x v="5"/>
    <s v="Pierna"/>
    <s v="Pierna Pulpa Fina"/>
    <s v="1020665"/>
    <x v="187"/>
    <s v="Cerdo"/>
    <n v="11000"/>
    <n v="11000"/>
    <n v="11000"/>
    <n v="1.8281818181818199"/>
    <n v="3.45"/>
    <n v="3.62171825454545"/>
  </r>
  <r>
    <x v="6"/>
    <x v="198"/>
    <s v="07.2022"/>
    <x v="0"/>
    <x v="5"/>
    <s v="Pierna"/>
    <s v="Pierna Pulpa Fina"/>
    <s v="1020990"/>
    <x v="188"/>
    <s v="Cerdo"/>
    <n v="5000"/>
    <n v="5000"/>
    <n v="5000"/>
    <n v="4.0220000000000002"/>
    <n v="3.45"/>
    <n v="3.49591816"/>
  </r>
  <r>
    <x v="6"/>
    <x v="199"/>
    <s v="07.2022"/>
    <x v="0"/>
    <x v="5"/>
    <s v="Pierna"/>
    <s v="Pierna Pulpa Fina"/>
    <s v="1020991"/>
    <x v="189"/>
    <s v="Cerdo"/>
    <n v="6000"/>
    <n v="9000"/>
    <n v="9000"/>
    <n v="4.0220000000000002"/>
    <n v="3.45"/>
    <n v="3.68216422222222"/>
  </r>
  <r>
    <x v="6"/>
    <x v="200"/>
    <s v="07.2022"/>
    <x v="0"/>
    <x v="5"/>
    <s v="Plancha"/>
    <s v="Plancha s/Cuero"/>
    <s v="1022987"/>
    <x v="190"/>
    <s v="Cerdo"/>
    <n v="24000"/>
    <n v="24000"/>
    <n v="24000"/>
    <n v="2.0406666666666702"/>
    <n v="1.8"/>
    <n v="1.9458002249999999"/>
  </r>
  <r>
    <x v="6"/>
    <x v="201"/>
    <s v="07.2022"/>
    <x v="0"/>
    <x v="5"/>
    <s v="Prolijado"/>
    <s v="Prolijado Malaya"/>
    <s v="1020774"/>
    <x v="191"/>
    <s v="Cerdo"/>
    <n v="8000"/>
    <n v="9000"/>
    <n v="9000"/>
    <n v="6.7803750000000003"/>
    <n v="5.76"/>
    <n v="6.0308936555555599"/>
  </r>
  <r>
    <x v="6"/>
    <x v="202"/>
    <s v="07.2022"/>
    <x v="0"/>
    <x v="5"/>
    <s v="Subprod"/>
    <s v="Subprod Tripa"/>
    <s v="1020810"/>
    <x v="192"/>
    <s v="Cerdo"/>
    <n v="2000"/>
    <n v="2000"/>
    <n v="2000"/>
    <n v="4.6825000000000001"/>
    <n v="3.96"/>
    <n v="4.0057396000000001"/>
  </r>
  <r>
    <x v="6"/>
    <x v="2"/>
    <s v="07.2022"/>
    <x v="1"/>
    <x v="0"/>
    <s v="Menudencias"/>
    <s v="Menudencias Contre"/>
    <s v="1012207"/>
    <x v="2"/>
    <s v="Pollo"/>
    <n v="24000"/>
    <m/>
    <m/>
    <n v="0"/>
    <m/>
    <m/>
  </r>
  <r>
    <x v="6"/>
    <x v="3"/>
    <s v="07.2022"/>
    <x v="1"/>
    <x v="0"/>
    <s v="Menudencias"/>
    <s v="Menudencias Cabeza"/>
    <s v="1030744"/>
    <x v="3"/>
    <s v="Pavo"/>
    <m/>
    <n v="10380"/>
    <m/>
    <m/>
    <n v="0"/>
    <m/>
  </r>
  <r>
    <x v="6"/>
    <x v="4"/>
    <s v="07.2022"/>
    <x v="1"/>
    <x v="0"/>
    <s v="Menudencias"/>
    <s v="Menudencias Cogote"/>
    <s v="1030635"/>
    <x v="4"/>
    <s v="Pavo"/>
    <m/>
    <n v="5280"/>
    <m/>
    <m/>
    <n v="0.88371212121212095"/>
    <m/>
  </r>
  <r>
    <x v="6"/>
    <x v="554"/>
    <s v="07.2022"/>
    <x v="1"/>
    <x v="0"/>
    <s v="Menudencias"/>
    <s v="Menudencias Contre"/>
    <s v="1030544"/>
    <x v="490"/>
    <s v="Pavo"/>
    <m/>
    <n v="2200"/>
    <m/>
    <m/>
    <n v="1.18363636363636"/>
    <m/>
  </r>
  <r>
    <x v="6"/>
    <x v="6"/>
    <s v="07.2022"/>
    <x v="1"/>
    <x v="0"/>
    <s v="Varios"/>
    <s v="Varios Carcasa"/>
    <s v="1030355"/>
    <x v="6"/>
    <s v="Pavo"/>
    <m/>
    <n v="48000"/>
    <m/>
    <m/>
    <n v="0"/>
    <m/>
  </r>
  <r>
    <x v="6"/>
    <x v="204"/>
    <s v="07.2022"/>
    <x v="1"/>
    <x v="6"/>
    <s v="Ala"/>
    <s v="Ala Centro"/>
    <s v="1012161"/>
    <x v="194"/>
    <s v="Pollo"/>
    <n v="185542"/>
    <n v="185542"/>
    <n v="188787.807"/>
    <n v="5.6019068458893404"/>
    <n v="5.6019068458893404"/>
    <n v="5.7591335456320003"/>
  </r>
  <r>
    <x v="6"/>
    <x v="205"/>
    <s v="07.2022"/>
    <x v="1"/>
    <x v="6"/>
    <s v="Ala"/>
    <s v="Ala Centro"/>
    <s v="1012164"/>
    <x v="195"/>
    <s v="Pollo"/>
    <n v="79833"/>
    <n v="79833"/>
    <n v="83462.399999999994"/>
    <n v="5.4279182794082601"/>
    <n v="5.4279182794082601"/>
    <n v="5.67013670946438"/>
  </r>
  <r>
    <x v="6"/>
    <x v="206"/>
    <s v="07.2022"/>
    <x v="1"/>
    <x v="6"/>
    <s v="Ala"/>
    <s v="Ala Trutro"/>
    <s v="1012157"/>
    <x v="196"/>
    <s v="Pollo"/>
    <n v="39917"/>
    <n v="39917"/>
    <n v="45360"/>
    <n v="2.9525264924718799"/>
    <n v="2.9525264924718799"/>
    <n v="3.0665812522045899"/>
  </r>
  <r>
    <x v="6"/>
    <x v="207"/>
    <s v="07.2022"/>
    <x v="1"/>
    <x v="6"/>
    <s v="Ala"/>
    <s v="Ala Trutro-Centro"/>
    <s v="1012148"/>
    <x v="197"/>
    <s v="Pollo"/>
    <n v="88274"/>
    <n v="88274"/>
    <n v="89876.491999999998"/>
    <n v="3.7943675374402401"/>
    <n v="3.7943675374402401"/>
    <n v="3.2633093189707498"/>
  </r>
  <r>
    <x v="6"/>
    <x v="208"/>
    <s v="07.2022"/>
    <x v="1"/>
    <x v="6"/>
    <s v="Ala"/>
    <s v="Ala Trutro-Centro"/>
    <s v="1012159"/>
    <x v="198"/>
    <s v="Pollo"/>
    <n v="383601"/>
    <n v="391910"/>
    <n v="386285.15500000003"/>
    <n v="3.6938381286805799"/>
    <n v="3.6938378709397601"/>
    <n v="3.36961260108481"/>
  </r>
  <r>
    <x v="6"/>
    <x v="209"/>
    <s v="07.2022"/>
    <x v="1"/>
    <x v="6"/>
    <s v="Ala"/>
    <s v="Ala Trutro-Centro"/>
    <s v="1012165"/>
    <x v="199"/>
    <s v="Pollo"/>
    <n v="642131"/>
    <n v="642131"/>
    <n v="644110.97600000002"/>
    <n v="3.4331764079292202"/>
    <n v="3.4331764079292202"/>
    <n v="3.2990986966196298"/>
  </r>
  <r>
    <x v="6"/>
    <x v="210"/>
    <s v="07.2022"/>
    <x v="1"/>
    <x v="6"/>
    <s v="Ala"/>
    <s v="Ala Trutro-Centro"/>
    <s v="1012401"/>
    <x v="200"/>
    <s v="Pollo"/>
    <n v="18144"/>
    <n v="18144"/>
    <m/>
    <n v="3.9236662257495598"/>
    <n v="3.9236662257495598"/>
    <m/>
  </r>
  <r>
    <x v="6"/>
    <x v="211"/>
    <s v="07.2022"/>
    <x v="1"/>
    <x v="6"/>
    <s v="Ala"/>
    <s v="Ala Trutro-Centro"/>
    <s v="1012483"/>
    <x v="201"/>
    <s v="Pollo"/>
    <n v="272158"/>
    <n v="279418"/>
    <n v="279417.59999999998"/>
    <n v="3.8344160377427801"/>
    <n v="3.8344129583634601"/>
    <n v="3.68318479294074"/>
  </r>
  <r>
    <x v="6"/>
    <x v="212"/>
    <s v="07.2022"/>
    <x v="1"/>
    <x v="6"/>
    <s v="Ala"/>
    <s v="Ala Centro Punta"/>
    <s v="1030239"/>
    <x v="202"/>
    <s v="Pavo"/>
    <n v="24000"/>
    <n v="24000"/>
    <n v="24008.04"/>
    <n v="1.89841666666667"/>
    <n v="1.8985000000000001"/>
    <n v="1.46078313764889"/>
  </r>
  <r>
    <x v="6"/>
    <x v="213"/>
    <s v="07.2022"/>
    <x v="1"/>
    <x v="6"/>
    <s v="Chuleta"/>
    <s v="Chuleta Huesos"/>
    <s v="1020828"/>
    <x v="13"/>
    <s v="Cerdo"/>
    <n v="48000"/>
    <n v="48000"/>
    <n v="45125.146000000001"/>
    <n v="7.87860416666667"/>
    <n v="7.87860416666667"/>
    <n v="6.4236649361755003"/>
  </r>
  <r>
    <x v="6"/>
    <x v="214"/>
    <s v="07.2022"/>
    <x v="1"/>
    <x v="6"/>
    <s v="Chuleta"/>
    <s v="Chuleta Huesos"/>
    <s v="1022883"/>
    <x v="203"/>
    <s v="Cerdo"/>
    <n v="23587"/>
    <n v="23587"/>
    <m/>
    <n v="7.0407427820409598"/>
    <n v="7.0407427820409598"/>
    <m/>
  </r>
  <r>
    <x v="6"/>
    <x v="215"/>
    <s v="07.2022"/>
    <x v="1"/>
    <x v="6"/>
    <s v="Empanizado"/>
    <s v="Empanizados Croqueta"/>
    <s v="1100573"/>
    <x v="204"/>
    <s v="Elaborado"/>
    <m/>
    <m/>
    <n v="7971.384"/>
    <m/>
    <m/>
    <n v="3.2073115785163502"/>
  </r>
  <r>
    <x v="6"/>
    <x v="216"/>
    <s v="07.2022"/>
    <x v="1"/>
    <x v="6"/>
    <s v="Empanizado"/>
    <s v="Empanizados Croqueta"/>
    <s v="1100602"/>
    <x v="205"/>
    <s v="Elaborado"/>
    <m/>
    <m/>
    <n v="1236.24"/>
    <m/>
    <m/>
    <n v="7.2752608716753997"/>
  </r>
  <r>
    <x v="6"/>
    <x v="217"/>
    <s v="07.2022"/>
    <x v="1"/>
    <x v="6"/>
    <s v="Empanizado"/>
    <s v="Empanizados Nuggets"/>
    <s v="1100570"/>
    <x v="206"/>
    <s v="Elaborado"/>
    <m/>
    <m/>
    <n v="7348.1909999999998"/>
    <m/>
    <m/>
    <n v="3.0644212160516799"/>
  </r>
  <r>
    <x v="6"/>
    <x v="218"/>
    <s v="07.2022"/>
    <x v="1"/>
    <x v="6"/>
    <s v="Empanizado"/>
    <s v="Empanizados Nuggets"/>
    <s v="1100572"/>
    <x v="207"/>
    <s v="Elaborado"/>
    <m/>
    <m/>
    <n v="11022.285"/>
    <m/>
    <m/>
    <n v="3.0644216875176098"/>
  </r>
  <r>
    <x v="6"/>
    <x v="219"/>
    <s v="07.2022"/>
    <x v="1"/>
    <x v="6"/>
    <s v="Empanizado"/>
    <s v="Empanizados Nuggets"/>
    <s v="1100574"/>
    <x v="208"/>
    <s v="Elaborado"/>
    <m/>
    <m/>
    <n v="21407.759999999998"/>
    <m/>
    <m/>
    <n v="3.1246789481944899"/>
  </r>
  <r>
    <x v="6"/>
    <x v="220"/>
    <s v="07.2022"/>
    <x v="1"/>
    <x v="6"/>
    <s v="Filete"/>
    <s v="Filete"/>
    <s v="1012147"/>
    <x v="209"/>
    <s v="Pollo"/>
    <n v="174181"/>
    <n v="174181"/>
    <n v="169689.71900000001"/>
    <n v="6.7668230174358897"/>
    <n v="6.7668230174358897"/>
    <n v="6.74978186863519"/>
  </r>
  <r>
    <x v="6"/>
    <x v="221"/>
    <s v="07.2022"/>
    <x v="1"/>
    <x v="6"/>
    <s v="Filete"/>
    <s v="Filete"/>
    <s v="1012158"/>
    <x v="210"/>
    <s v="Pollo"/>
    <n v="87068"/>
    <n v="87068"/>
    <n v="90629.122000000003"/>
    <n v="6.6635962695824"/>
    <n v="6.6635962695824"/>
    <n v="6.4429418338621902"/>
  </r>
  <r>
    <x v="6"/>
    <x v="222"/>
    <s v="07.2022"/>
    <x v="1"/>
    <x v="6"/>
    <s v="Filete"/>
    <s v="Filete"/>
    <s v="1012163"/>
    <x v="211"/>
    <s v="Pollo"/>
    <n v="239499"/>
    <n v="239499"/>
    <n v="239500.448"/>
    <n v="6.4030914534089902"/>
    <n v="6.4030914534089902"/>
    <n v="6.4919390225942299"/>
  </r>
  <r>
    <x v="6"/>
    <x v="447"/>
    <s v="07.2022"/>
    <x v="1"/>
    <x v="6"/>
    <s v="Filete"/>
    <s v="Filete"/>
    <s v="1012400"/>
    <x v="403"/>
    <s v="Pollo"/>
    <n v="18144"/>
    <n v="18144"/>
    <n v="2514.7139999999999"/>
    <n v="6.8999118165784799"/>
    <n v="6.8999118165784799"/>
    <n v="5.5742565158503101"/>
  </r>
  <r>
    <x v="6"/>
    <x v="223"/>
    <s v="07.2022"/>
    <x v="1"/>
    <x v="6"/>
    <s v="Filete"/>
    <s v="Filete"/>
    <s v="1012518"/>
    <x v="212"/>
    <s v="Pollo"/>
    <n v="137944"/>
    <n v="145150"/>
    <n v="145150.39999999999"/>
    <n v="5.7694934176187402"/>
    <n v="5.7694936272821202"/>
    <n v="5.9362037700206098"/>
  </r>
  <r>
    <x v="6"/>
    <x v="448"/>
    <s v="07.2022"/>
    <x v="1"/>
    <x v="6"/>
    <s v="Huesos"/>
    <s v="Huesos Cuarto Centra"/>
    <s v="1020878"/>
    <x v="404"/>
    <s v="Cerdo"/>
    <n v="0"/>
    <n v="48000"/>
    <m/>
    <n v="0"/>
    <n v="0"/>
    <m/>
  </r>
  <r>
    <x v="6"/>
    <x v="225"/>
    <s v="07.2022"/>
    <x v="1"/>
    <x v="6"/>
    <s v="Menudencias"/>
    <s v="Menudencias Contre"/>
    <s v="1012532"/>
    <x v="214"/>
    <s v="Pollo"/>
    <n v="4301"/>
    <n v="4301"/>
    <n v="4299.9560000000001"/>
    <n v="1.27807486631016"/>
    <n v="1.27807486631016"/>
    <n v="1.41095948423658"/>
  </r>
  <r>
    <x v="6"/>
    <x v="226"/>
    <s v="07.2022"/>
    <x v="1"/>
    <x v="6"/>
    <s v="Menudencias"/>
    <s v="Menudencias Pana"/>
    <s v="1012601"/>
    <x v="215"/>
    <s v="Pollo"/>
    <n v="176787"/>
    <n v="176787"/>
    <n v="173598.95199999999"/>
    <n v="0.67244763472427305"/>
    <n v="0.67244763472427305"/>
    <n v="0.63107469393018001"/>
  </r>
  <r>
    <x v="6"/>
    <x v="227"/>
    <s v="07.2022"/>
    <x v="1"/>
    <x v="6"/>
    <s v="Menudencias"/>
    <s v="Menudencias Cogote"/>
    <s v="1030735"/>
    <x v="216"/>
    <s v="Pavo"/>
    <n v="32794"/>
    <n v="48000"/>
    <n v="38101.728000000003"/>
    <n v="1.6099896322498"/>
    <n v="1.61"/>
    <n v="1.3163675332520399"/>
  </r>
  <r>
    <x v="6"/>
    <x v="228"/>
    <s v="07.2022"/>
    <x v="1"/>
    <x v="6"/>
    <s v="Panceta"/>
    <s v="Panceta s/Cuero"/>
    <s v="1021538"/>
    <x v="217"/>
    <s v="Cerdo"/>
    <n v="120000"/>
    <n v="116582"/>
    <n v="115598.913"/>
    <n v="5.4067999999999996"/>
    <n v="5.4068123724074004"/>
    <n v="5.1462665578870999"/>
  </r>
  <r>
    <x v="6"/>
    <x v="230"/>
    <s v="07.2022"/>
    <x v="1"/>
    <x v="6"/>
    <s v="Pech"/>
    <s v="Pech Entera"/>
    <s v="1030321"/>
    <x v="219"/>
    <s v="Pavo"/>
    <n v="6120"/>
    <n v="9485"/>
    <n v="9492.7999999999993"/>
    <n v="7.0130718954248401"/>
    <n v="7.0133895624670499"/>
    <n v="5.7280303809202797"/>
  </r>
  <r>
    <x v="6"/>
    <x v="231"/>
    <s v="07.2022"/>
    <x v="1"/>
    <x v="6"/>
    <s v="Pech"/>
    <s v="Pech Entera"/>
    <s v="1030360"/>
    <x v="220"/>
    <s v="Pavo"/>
    <n v="5432"/>
    <n v="4992"/>
    <n v="906.98400000000004"/>
    <n v="6.7927098674521398"/>
    <n v="6.7926682692307701"/>
    <n v="5.6580850378837999"/>
  </r>
  <r>
    <x v="6"/>
    <x v="478"/>
    <s v="07.2022"/>
    <x v="1"/>
    <x v="6"/>
    <s v="Pech"/>
    <s v="Pech Entera"/>
    <s v="1030366"/>
    <x v="432"/>
    <s v="Pavo"/>
    <n v="971"/>
    <n v="860"/>
    <n v="867.3"/>
    <n v="7.01338825952626"/>
    <n v="7.0093023255814"/>
    <n v="5.7280311310965102"/>
  </r>
  <r>
    <x v="6"/>
    <x v="232"/>
    <s v="07.2022"/>
    <x v="1"/>
    <x v="6"/>
    <s v="Pech"/>
    <s v="Pech Entera"/>
    <s v="1030376"/>
    <x v="221"/>
    <s v="Pavo"/>
    <n v="4240"/>
    <n v="6782"/>
    <n v="8149.8789999999999"/>
    <n v="7.0134433962264202"/>
    <n v="7.0135653199646102"/>
    <n v="5.1632169876387097"/>
  </r>
  <r>
    <x v="6"/>
    <x v="233"/>
    <s v="07.2022"/>
    <x v="1"/>
    <x v="6"/>
    <s v="Pech"/>
    <s v="Pech Entera"/>
    <s v="1030783"/>
    <x v="222"/>
    <s v="Pavo"/>
    <n v="1260"/>
    <n v="1877"/>
    <n v="4849.1080000000002"/>
    <n v="7.01269841269841"/>
    <n v="7.0111880660628696"/>
    <n v="3.6471710260938699"/>
  </r>
  <r>
    <x v="6"/>
    <x v="234"/>
    <s v="07.2022"/>
    <x v="1"/>
    <x v="6"/>
    <s v="Pech"/>
    <s v="Pech Entera"/>
    <s v="1030784"/>
    <x v="223"/>
    <s v="Pavo"/>
    <n v="5714"/>
    <n v="11812"/>
    <n v="11819.47"/>
    <n v="6.7931396569828504"/>
    <n v="6.7925838130714498"/>
    <n v="6.1729483301704704"/>
  </r>
  <r>
    <x v="6"/>
    <x v="235"/>
    <s v="07.2022"/>
    <x v="1"/>
    <x v="6"/>
    <s v="Pech"/>
    <s v="Pech Entera"/>
    <s v="1030785"/>
    <x v="224"/>
    <s v="Pavo"/>
    <n v="1000"/>
    <n v="2262"/>
    <n v="2275.6799999999998"/>
    <n v="6.7930000000000001"/>
    <n v="6.7926613616268803"/>
    <n v="6.1729487449905101"/>
  </r>
  <r>
    <x v="6"/>
    <x v="562"/>
    <s v="07.2022"/>
    <x v="1"/>
    <x v="6"/>
    <s v="Pech"/>
    <s v="Pech Entera"/>
    <s v="1030793"/>
    <x v="495"/>
    <s v="Pavo"/>
    <n v="720"/>
    <n v="720"/>
    <n v="728.54"/>
    <n v="6.7930555555555596"/>
    <n v="6.7930555555555596"/>
    <n v="6.1729480879567404"/>
  </r>
  <r>
    <x v="6"/>
    <x v="542"/>
    <s v="07.2022"/>
    <x v="1"/>
    <x v="6"/>
    <s v="Pech"/>
    <s v="Pech Entera"/>
    <s v="1030794"/>
    <x v="478"/>
    <s v="Pavo"/>
    <n v="0"/>
    <n v="1080"/>
    <n v="1084.68"/>
    <n v="0"/>
    <n v="6.7898148148148199"/>
    <n v="6.1729483349928103"/>
  </r>
  <r>
    <x v="6"/>
    <x v="236"/>
    <s v="07.2022"/>
    <x v="1"/>
    <x v="6"/>
    <s v="Pech Desh"/>
    <s v="Pech Desh c/Piel"/>
    <s v="1030424"/>
    <x v="225"/>
    <s v="Pavo"/>
    <n v="15000"/>
    <n v="24000"/>
    <n v="24012"/>
    <n v="7.1231999999999998"/>
    <n v="7.1232916666666704"/>
    <n v="13.447192574546101"/>
  </r>
  <r>
    <x v="6"/>
    <x v="238"/>
    <s v="07.2022"/>
    <x v="1"/>
    <x v="6"/>
    <s v="Pech Desh"/>
    <s v="Pech Desh Filete"/>
    <s v="1030773"/>
    <x v="227"/>
    <s v="Pavo"/>
    <n v="15000"/>
    <n v="24000"/>
    <n v="15008"/>
    <n v="7.48166666666667"/>
    <n v="7.48166666666667"/>
    <n v="7.4678387460021298"/>
  </r>
  <r>
    <x v="6"/>
    <x v="543"/>
    <s v="07.2022"/>
    <x v="1"/>
    <x v="6"/>
    <s v="Pech Desh"/>
    <s v="Pech Desh Filete"/>
    <s v="1030818"/>
    <x v="479"/>
    <s v="Pavo"/>
    <n v="48000"/>
    <n v="48000"/>
    <n v="47994.237000000001"/>
    <n v="10.9660208333333"/>
    <n v="10.965999999999999"/>
    <n v="11.1392688188792"/>
  </r>
  <r>
    <x v="6"/>
    <x v="239"/>
    <s v="07.2022"/>
    <x v="1"/>
    <x v="6"/>
    <s v="Pech Desh"/>
    <s v="Pech Desh s/Piel"/>
    <s v="1030379"/>
    <x v="228"/>
    <s v="Pavo"/>
    <n v="672000"/>
    <n v="696000"/>
    <n v="696000.35800000001"/>
    <n v="12.294806547619"/>
    <n v="12.2948017241379"/>
    <n v="11.0907146858106"/>
  </r>
  <r>
    <x v="6"/>
    <x v="240"/>
    <s v="07.2022"/>
    <x v="1"/>
    <x v="6"/>
    <s v="Pech Desh"/>
    <s v="Pech Desh s/Piel"/>
    <s v="1030452"/>
    <x v="229"/>
    <s v="Pavo"/>
    <n v="28444"/>
    <n v="43508"/>
    <n v="52245.845999999998"/>
    <n v="8.5564618197159295"/>
    <n v="8.5564493886181907"/>
    <n v="6.8751038254792496"/>
  </r>
  <r>
    <x v="6"/>
    <x v="479"/>
    <s v="07.2022"/>
    <x v="1"/>
    <x v="6"/>
    <s v="Pech Desh"/>
    <s v="Pech Desh s/Piel"/>
    <s v="1030461"/>
    <x v="433"/>
    <s v="Pavo"/>
    <n v="19556"/>
    <n v="12584"/>
    <n v="3149.9450000000002"/>
    <n v="8.5562487216199603"/>
    <n v="8.5562619198982794"/>
    <n v="6.84959864378584"/>
  </r>
  <r>
    <x v="6"/>
    <x v="241"/>
    <s v="07.2022"/>
    <x v="1"/>
    <x v="6"/>
    <s v="Pech Desh"/>
    <s v="Pech Desh s/Piel"/>
    <s v="1030782"/>
    <x v="230"/>
    <s v="Pavo"/>
    <n v="0"/>
    <n v="11954"/>
    <n v="17604.339"/>
    <n v="0"/>
    <n v="8.5603145390664199"/>
    <n v="6.8871471573002498"/>
  </r>
  <r>
    <x v="6"/>
    <x v="243"/>
    <s v="07.2022"/>
    <x v="1"/>
    <x v="6"/>
    <s v="Pechuga Desh"/>
    <s v="Pechuga Desh s/Piel"/>
    <s v="1010885"/>
    <x v="232"/>
    <s v="Pollo"/>
    <n v="2268"/>
    <n v="0"/>
    <m/>
    <n v="7.7835097001763698"/>
    <n v="0"/>
    <m/>
  </r>
  <r>
    <x v="6"/>
    <x v="449"/>
    <s v="07.2022"/>
    <x v="1"/>
    <x v="6"/>
    <s v="Pechuga Desh"/>
    <s v="Pechuga Desh s/Piel"/>
    <s v="1010886"/>
    <x v="405"/>
    <s v="Pollo"/>
    <n v="4990"/>
    <n v="0"/>
    <m/>
    <n v="7.78276553106212"/>
    <n v="0"/>
    <m/>
  </r>
  <r>
    <x v="6"/>
    <x v="246"/>
    <s v="07.2022"/>
    <x v="1"/>
    <x v="6"/>
    <s v="Pechuga Desh"/>
    <s v="Pechuga Desh s/Piel"/>
    <s v="1011250"/>
    <x v="235"/>
    <s v="Pollo"/>
    <n v="12552"/>
    <n v="0"/>
    <m/>
    <n v="3.3989005736137701"/>
    <n v="0"/>
    <m/>
  </r>
  <r>
    <x v="6"/>
    <x v="247"/>
    <s v="07.2022"/>
    <x v="1"/>
    <x v="6"/>
    <s v="Pechuga Desh"/>
    <s v="Pechuga Desh s/Piel"/>
    <s v="1011701"/>
    <x v="236"/>
    <s v="Pollo"/>
    <n v="36288"/>
    <n v="0"/>
    <m/>
    <n v="3.8343805114638401"/>
    <n v="0"/>
    <m/>
  </r>
  <r>
    <x v="6"/>
    <x v="249"/>
    <s v="07.2022"/>
    <x v="1"/>
    <x v="6"/>
    <s v="Pechuga Desh"/>
    <s v="Pechuga Desh s/Piel"/>
    <s v="1012107"/>
    <x v="238"/>
    <s v="Pollo"/>
    <n v="133873"/>
    <n v="133873"/>
    <n v="138347.75399999999"/>
    <n v="6.7458113286473003"/>
    <n v="6.7458113286473003"/>
    <n v="6.2408444606914202"/>
  </r>
  <r>
    <x v="6"/>
    <x v="250"/>
    <s v="07.2022"/>
    <x v="1"/>
    <x v="6"/>
    <s v="Pechuga Desh"/>
    <s v="Pechuga Desh s/Piel"/>
    <s v="1012108"/>
    <x v="239"/>
    <s v="Pollo"/>
    <n v="371107"/>
    <n v="389277"/>
    <n v="388734.17599999998"/>
    <n v="6.75556914852051"/>
    <n v="6.7555699411986803"/>
    <n v="6.3259206538094599"/>
  </r>
  <r>
    <x v="6"/>
    <x v="251"/>
    <s v="07.2022"/>
    <x v="1"/>
    <x v="6"/>
    <s v="Pechuga Desh"/>
    <s v="Pechuga Desh s/Piel"/>
    <s v="1012109"/>
    <x v="240"/>
    <s v="Pollo"/>
    <n v="544880"/>
    <n v="569803"/>
    <n v="513564.45899999997"/>
    <n v="7.1570290706210598"/>
    <n v="7.1570297102682803"/>
    <n v="6.4363837804048698"/>
  </r>
  <r>
    <x v="6"/>
    <x v="252"/>
    <s v="07.2022"/>
    <x v="1"/>
    <x v="6"/>
    <s v="Pechuga Desh"/>
    <s v="Pechuga Desh s/Piel"/>
    <s v="1012110"/>
    <x v="241"/>
    <s v="Pollo"/>
    <n v="95563"/>
    <n v="124830"/>
    <n v="124830.227"/>
    <n v="7.1824136956771998"/>
    <n v="7.1824080749819803"/>
    <n v="6.9615519933325096"/>
  </r>
  <r>
    <x v="6"/>
    <x v="253"/>
    <s v="07.2022"/>
    <x v="1"/>
    <x v="6"/>
    <s v="Pechuga Desh"/>
    <s v="Pechuga Desh s/Piel"/>
    <s v="1012111"/>
    <x v="242"/>
    <s v="Pollo"/>
    <n v="10052"/>
    <n v="11963"/>
    <n v="11430.896000000001"/>
    <n v="7.25756068444091"/>
    <n v="7.25746050321826"/>
    <n v="6.2394635206199096"/>
  </r>
  <r>
    <x v="6"/>
    <x v="480"/>
    <s v="07.2022"/>
    <x v="1"/>
    <x v="6"/>
    <s v="Pechuga Desh"/>
    <s v="Pechuga Desh s/Piel"/>
    <s v="1012115"/>
    <x v="434"/>
    <s v="Pollo"/>
    <n v="6906"/>
    <n v="6906"/>
    <m/>
    <n v="7.7829423689545303"/>
    <n v="7.7829423689545303"/>
    <m/>
  </r>
  <r>
    <x v="6"/>
    <x v="255"/>
    <s v="07.2022"/>
    <x v="1"/>
    <x v="6"/>
    <s v="Pechuga Desh"/>
    <s v="Pechuga Desh s/Piel"/>
    <s v="1012145"/>
    <x v="244"/>
    <s v="Pollo"/>
    <n v="87791"/>
    <n v="119814"/>
    <n v="119814.268"/>
    <n v="6.0180884145299602"/>
    <n v="6.0180863672024998"/>
    <n v="6.0169741052876997"/>
  </r>
  <r>
    <x v="6"/>
    <x v="256"/>
    <s v="07.2022"/>
    <x v="1"/>
    <x v="6"/>
    <s v="Pechuga Desh"/>
    <s v="Pechuga Desh s/Piel"/>
    <s v="1012160"/>
    <x v="245"/>
    <s v="Pollo"/>
    <n v="59875"/>
    <n v="83462"/>
    <n v="83462.399999999994"/>
    <n v="5.9078246346555296"/>
    <n v="5.9078263161678404"/>
    <n v="5.6599939302009004"/>
  </r>
  <r>
    <x v="6"/>
    <x v="257"/>
    <s v="07.2022"/>
    <x v="1"/>
    <x v="6"/>
    <s v="Pechuga Desh"/>
    <s v="Pechuga Desh s/Piel"/>
    <s v="1012167"/>
    <x v="246"/>
    <s v="Pollo"/>
    <n v="558832"/>
    <n v="565367"/>
    <n v="565367.04000000004"/>
    <n v="5.7765106507859203"/>
    <n v="5.5969945186047303"/>
    <n v="4.9368593089544097"/>
  </r>
  <r>
    <x v="6"/>
    <x v="450"/>
    <s v="07.2022"/>
    <x v="1"/>
    <x v="6"/>
    <s v="Pechuga Desh"/>
    <s v="Pechuga Desh s/Piel"/>
    <s v="1012399"/>
    <x v="406"/>
    <s v="Pollo"/>
    <n v="18144"/>
    <n v="18144"/>
    <n v="24283.852999999999"/>
    <n v="6.1282517636684304"/>
    <n v="6.1282517636684304"/>
    <n v="5.7740490275575302"/>
  </r>
  <r>
    <x v="6"/>
    <x v="258"/>
    <s v="07.2022"/>
    <x v="1"/>
    <x v="6"/>
    <s v="Pechuga Desh"/>
    <s v="Pechuga Desh s/Piel"/>
    <s v="1012519"/>
    <x v="238"/>
    <s v="Pollo"/>
    <n v="39331"/>
    <n v="45899"/>
    <n v="40914.701999999997"/>
    <n v="6.7458747552820899"/>
    <n v="6.7458550295213398"/>
    <n v="5.98173162791214"/>
  </r>
  <r>
    <x v="6"/>
    <x v="259"/>
    <s v="07.2022"/>
    <x v="1"/>
    <x v="6"/>
    <s v="Pechuga Desh"/>
    <s v="Pechuga Desh s/Piel"/>
    <s v="1012520"/>
    <x v="239"/>
    <s v="Pollo"/>
    <n v="165406"/>
    <n v="165406"/>
    <n v="162842.4"/>
    <n v="6.7555711401037399"/>
    <n v="6.7555711401037399"/>
    <n v="6.3980970545754703"/>
  </r>
  <r>
    <x v="6"/>
    <x v="260"/>
    <s v="07.2022"/>
    <x v="1"/>
    <x v="6"/>
    <s v="Pechuga Desh"/>
    <s v="Pechuga Desh s/Piel"/>
    <s v="1012521"/>
    <x v="240"/>
    <s v="Pollo"/>
    <n v="142094"/>
    <n v="142094"/>
    <n v="202940.51699999999"/>
    <n v="7.1570509662617701"/>
    <n v="7.1570509662617701"/>
    <n v="6.8115522692789803"/>
  </r>
  <r>
    <x v="6"/>
    <x v="261"/>
    <s v="07.2022"/>
    <x v="1"/>
    <x v="6"/>
    <s v="Pechuga Desh"/>
    <s v="Pechuga Desh s/Piel"/>
    <s v="1012522"/>
    <x v="241"/>
    <s v="Pollo"/>
    <n v="34714"/>
    <n v="81829"/>
    <n v="81829.440000000002"/>
    <n v="7.1823471798121803"/>
    <n v="7.1823803297119602"/>
    <n v="6.7806355426604403"/>
  </r>
  <r>
    <x v="6"/>
    <x v="262"/>
    <s v="07.2022"/>
    <x v="1"/>
    <x v="6"/>
    <s v="Pechuga Desh"/>
    <s v="Pechuga Desh s/Piel"/>
    <s v="1012523"/>
    <x v="242"/>
    <s v="Pollo"/>
    <n v="30560"/>
    <n v="30560"/>
    <n v="29937.423999999999"/>
    <n v="7.2571989528795804"/>
    <n v="7.2571989528795804"/>
    <n v="6.1653432005372304"/>
  </r>
  <r>
    <x v="6"/>
    <x v="264"/>
    <s v="07.2022"/>
    <x v="1"/>
    <x v="6"/>
    <s v="Pechuga Desh"/>
    <s v="Pechuga Desh s/Piel"/>
    <s v="1012694"/>
    <x v="247"/>
    <s v="Pollo"/>
    <n v="54432"/>
    <m/>
    <m/>
    <n v="7.8026344797178098"/>
    <m/>
    <m/>
  </r>
  <r>
    <x v="6"/>
    <x v="265"/>
    <s v="07.2022"/>
    <x v="1"/>
    <x v="6"/>
    <s v="Pierna"/>
    <s v="Pierna Pulpa Fina"/>
    <s v="1023273"/>
    <x v="248"/>
    <s v="Cerdo"/>
    <n v="52228"/>
    <n v="60283"/>
    <n v="64521.38"/>
    <n v="3.7560121007888498"/>
    <n v="3.75603403944727"/>
    <n v="3.3341521818039199"/>
  </r>
  <r>
    <x v="6"/>
    <x v="266"/>
    <s v="07.2022"/>
    <x v="1"/>
    <x v="6"/>
    <s v="Pierna"/>
    <s v="Pierna Pulpa Fina"/>
    <s v="1023274"/>
    <x v="249"/>
    <s v="Cerdo"/>
    <n v="24467"/>
    <n v="18144"/>
    <n v="26197.858"/>
    <n v="3.75603874606613"/>
    <n v="3.75600749559083"/>
    <n v="3.3419820696791298"/>
  </r>
  <r>
    <x v="6"/>
    <x v="482"/>
    <s v="07.2022"/>
    <x v="1"/>
    <x v="6"/>
    <s v="Pierna"/>
    <s v="Pierna Pulpa Fina"/>
    <s v="1023276"/>
    <x v="436"/>
    <s v="Cerdo"/>
    <n v="25991"/>
    <n v="23995"/>
    <n v="25989.982"/>
    <n v="3.7560309337847699"/>
    <n v="3.75603250677224"/>
    <n v="3.1776508156104102"/>
  </r>
  <r>
    <x v="6"/>
    <x v="267"/>
    <s v="07.2022"/>
    <x v="1"/>
    <x v="6"/>
    <s v="Prolijado"/>
    <s v="Prolijado Malaya"/>
    <s v="1022619"/>
    <x v="250"/>
    <s v="Cerdo"/>
    <n v="13000"/>
    <n v="13008"/>
    <n v="13008"/>
    <n v="7.3780000000000001"/>
    <n v="7.3779981549815501"/>
    <n v="6.9324346402214001"/>
  </r>
  <r>
    <x v="6"/>
    <x v="268"/>
    <s v="07.2022"/>
    <x v="1"/>
    <x v="6"/>
    <s v="Recortes"/>
    <s v="Recortes Estándar"/>
    <s v="1030370"/>
    <x v="251"/>
    <s v="Pavo"/>
    <n v="7423"/>
    <n v="7250"/>
    <n v="7250.1850000000004"/>
    <n v="4.7425569176882698"/>
    <n v="4.7422068965517203"/>
    <n v="4.5734948556485104"/>
  </r>
  <r>
    <x v="6"/>
    <x v="269"/>
    <s v="07.2022"/>
    <x v="1"/>
    <x v="6"/>
    <s v="Subprod"/>
    <s v="Subprod Visceras"/>
    <s v="1023190"/>
    <x v="252"/>
    <s v="Cerdo"/>
    <n v="144000"/>
    <n v="142339"/>
    <n v="142339.26199999999"/>
    <n v="0.69134027777777796"/>
    <n v="0.69133547376334004"/>
    <n v="0.67167588799216904"/>
  </r>
  <r>
    <x v="6"/>
    <x v="563"/>
    <s v="07.2022"/>
    <x v="1"/>
    <x v="7"/>
    <s v="Filete"/>
    <s v="Filete"/>
    <s v="1011906"/>
    <x v="496"/>
    <s v="Pollo"/>
    <m/>
    <m/>
    <n v="150"/>
    <m/>
    <m/>
    <n v="1.0162599999999999"/>
  </r>
  <r>
    <x v="6"/>
    <x v="270"/>
    <s v="07.2022"/>
    <x v="1"/>
    <x v="7"/>
    <s v="Filete"/>
    <s v="Filete c/Cabeza"/>
    <s v="1020853"/>
    <x v="25"/>
    <s v="Cerdo"/>
    <n v="168000"/>
    <n v="168000"/>
    <n v="158000"/>
    <n v="4.0894285714285701"/>
    <n v="4.0894285714285701"/>
    <n v="4.1065296177215203"/>
  </r>
  <r>
    <x v="6"/>
    <x v="483"/>
    <s v="07.2022"/>
    <x v="1"/>
    <x v="7"/>
    <s v="Lomo"/>
    <s v="Lomo Centro"/>
    <s v="1022858"/>
    <x v="254"/>
    <s v="Cerdo"/>
    <n v="0"/>
    <n v="24000"/>
    <n v="20000"/>
    <n v="0"/>
    <n v="2.72691666666667"/>
    <n v="2.4321999949999999"/>
  </r>
  <r>
    <x v="6"/>
    <x v="2"/>
    <s v="07.2022"/>
    <x v="1"/>
    <x v="7"/>
    <s v="Menudencias"/>
    <s v="Menudencias Contre"/>
    <s v="1012207"/>
    <x v="2"/>
    <s v="Pollo"/>
    <m/>
    <n v="24000"/>
    <n v="24000"/>
    <m/>
    <n v="1"/>
    <n v="0.69833333333333303"/>
  </r>
  <r>
    <x v="6"/>
    <x v="273"/>
    <s v="07.2022"/>
    <x v="1"/>
    <x v="7"/>
    <s v="Menudencias"/>
    <s v="Menudencias Corazón"/>
    <s v="1012724"/>
    <x v="255"/>
    <s v="Pollo"/>
    <n v="0"/>
    <n v="21603"/>
    <n v="21603"/>
    <n v="0"/>
    <n v="0.42188584918761302"/>
    <n v="0.81334014720177805"/>
  </r>
  <r>
    <x v="6"/>
    <x v="405"/>
    <s v="07.2022"/>
    <x v="1"/>
    <x v="7"/>
    <s v="Menudencias"/>
    <s v="Menudencias Corazón"/>
    <s v="1012745"/>
    <x v="372"/>
    <s v="Pollo"/>
    <n v="5311"/>
    <n v="5311"/>
    <m/>
    <n v="0.31293541705893402"/>
    <n v="0.31293541705893402"/>
    <m/>
  </r>
  <r>
    <x v="6"/>
    <x v="4"/>
    <s v="07.2022"/>
    <x v="1"/>
    <x v="7"/>
    <s v="Menudencias"/>
    <s v="Menudencias Cogote"/>
    <s v="1030635"/>
    <x v="4"/>
    <s v="Pavo"/>
    <m/>
    <m/>
    <n v="24000"/>
    <m/>
    <m/>
    <n v="0.80833333333333302"/>
  </r>
  <r>
    <x v="6"/>
    <x v="275"/>
    <s v="07.2022"/>
    <x v="1"/>
    <x v="7"/>
    <s v="Menudencias"/>
    <s v="Menudencias Contre"/>
    <s v="1030711"/>
    <x v="257"/>
    <s v="Pavo"/>
    <n v="0"/>
    <n v="8925"/>
    <m/>
    <n v="0"/>
    <n v="1.32212885154062"/>
    <m/>
  </r>
  <r>
    <x v="6"/>
    <x v="278"/>
    <s v="07.2022"/>
    <x v="1"/>
    <x v="7"/>
    <s v="Pech Desh"/>
    <s v="Pech Desh s/Piel"/>
    <s v="1030265"/>
    <x v="260"/>
    <s v="Pavo"/>
    <n v="0"/>
    <n v="12000"/>
    <m/>
    <n v="0"/>
    <n v="5.62"/>
    <m/>
  </r>
  <r>
    <x v="6"/>
    <x v="408"/>
    <s v="07.2022"/>
    <x v="1"/>
    <x v="7"/>
    <s v="Pierna"/>
    <s v="Pierna Pulpa"/>
    <s v="1021433"/>
    <x v="300"/>
    <s v="Cerdo"/>
    <n v="0"/>
    <n v="24000"/>
    <m/>
    <n v="0"/>
    <n v="2.1819166666666701"/>
    <m/>
  </r>
  <r>
    <x v="6"/>
    <x v="520"/>
    <s v="07.2022"/>
    <x v="1"/>
    <x v="7"/>
    <s v="Pierna"/>
    <s v="Pierna Pulpa"/>
    <s v="1023400"/>
    <x v="465"/>
    <s v="Cerdo"/>
    <n v="0"/>
    <n v="0"/>
    <n v="3800"/>
    <n v="0"/>
    <n v="0"/>
    <n v="2.49130157894737"/>
  </r>
  <r>
    <x v="6"/>
    <x v="544"/>
    <s v="07.2022"/>
    <x v="1"/>
    <x v="7"/>
    <s v="Pierna"/>
    <s v="Pierna Pulpa"/>
    <s v="1023417"/>
    <x v="480"/>
    <s v="Cerdo"/>
    <m/>
    <n v="0"/>
    <n v="44200"/>
    <m/>
    <n v="0"/>
    <n v="2.4913016018099499"/>
  </r>
  <r>
    <x v="6"/>
    <x v="564"/>
    <s v="07.2022"/>
    <x v="1"/>
    <x v="7"/>
    <s v="Pierna"/>
    <s v="Pierna Pulpa Fina"/>
    <s v="1023429"/>
    <x v="497"/>
    <s v="Cerdo"/>
    <m/>
    <m/>
    <n v="2000"/>
    <m/>
    <m/>
    <n v="-2.09034005"/>
  </r>
  <r>
    <x v="6"/>
    <x v="565"/>
    <s v="07.2022"/>
    <x v="1"/>
    <x v="7"/>
    <s v="Subprod"/>
    <s v="Subprod Tripa"/>
    <s v="1023292"/>
    <x v="498"/>
    <s v="Cerdo"/>
    <m/>
    <m/>
    <n v="28274.400000000001"/>
    <m/>
    <m/>
    <n v="9.6825396825396801"/>
  </r>
  <r>
    <x v="6"/>
    <x v="545"/>
    <s v="07.2022"/>
    <x v="1"/>
    <x v="7"/>
    <s v="Trutro Desh"/>
    <s v="Trutro Desh Corto"/>
    <s v="1030279"/>
    <x v="481"/>
    <s v="Pavo"/>
    <n v="21600"/>
    <n v="21600"/>
    <n v="21600"/>
    <n v="4.2059259259259303"/>
    <n v="4.21"/>
    <n v="4.474145"/>
  </r>
  <r>
    <x v="6"/>
    <x v="6"/>
    <s v="07.2022"/>
    <x v="1"/>
    <x v="7"/>
    <s v="Varios"/>
    <s v="Varios Carcasa"/>
    <s v="1030355"/>
    <x v="6"/>
    <s v="Pavo"/>
    <m/>
    <m/>
    <n v="48000"/>
    <m/>
    <m/>
    <n v="1.1083333333333301"/>
  </r>
  <r>
    <x v="6"/>
    <x v="282"/>
    <s v="07.2022"/>
    <x v="1"/>
    <x v="8"/>
    <s v="Ala"/>
    <s v="Ala Trutro"/>
    <s v="1012278"/>
    <x v="263"/>
    <s v="Pollo"/>
    <n v="6206"/>
    <n v="0"/>
    <m/>
    <n v="2.8553013213019698"/>
    <n v="0"/>
    <m/>
  </r>
  <r>
    <x v="6"/>
    <x v="283"/>
    <s v="07.2022"/>
    <x v="1"/>
    <x v="8"/>
    <s v="Ala"/>
    <s v="Ala Trutro-Centro"/>
    <s v="1011150"/>
    <x v="264"/>
    <s v="Pollo"/>
    <n v="48000"/>
    <n v="40014"/>
    <n v="40014"/>
    <n v="2.85535416666667"/>
    <n v="2.8553506272804499"/>
    <n v="2.8765804093567202"/>
  </r>
  <r>
    <x v="6"/>
    <x v="368"/>
    <s v="07.2022"/>
    <x v="1"/>
    <x v="8"/>
    <s v="Carne Recuperada"/>
    <s v="Carne Recuperada ADM"/>
    <s v="1012764"/>
    <x v="341"/>
    <s v="Pollo"/>
    <m/>
    <m/>
    <n v="240"/>
    <m/>
    <m/>
    <n v="1.53279166666667E-2"/>
  </r>
  <r>
    <x v="6"/>
    <x v="488"/>
    <s v="07.2022"/>
    <x v="1"/>
    <x v="8"/>
    <s v="Carne Recuperada"/>
    <s v="Carne Recuperada"/>
    <s v="1030802"/>
    <x v="440"/>
    <s v="Pavo"/>
    <n v="72000"/>
    <n v="72000"/>
    <n v="240"/>
    <n v="1.12994444444444"/>
    <n v="1.12994444444444"/>
    <n v="1.53279166666667E-2"/>
  </r>
  <r>
    <x v="6"/>
    <x v="566"/>
    <s v="07.2022"/>
    <x v="1"/>
    <x v="8"/>
    <s v="Chuleta"/>
    <s v="Chuleta Huesos"/>
    <s v="1023409"/>
    <x v="14"/>
    <s v="Cerdo"/>
    <n v="22000"/>
    <n v="22000"/>
    <n v="22000"/>
    <n v="8.1013181818181792"/>
    <n v="8.1013181818181792"/>
    <n v="8.1828800000000008"/>
  </r>
  <r>
    <x v="6"/>
    <x v="567"/>
    <s v="07.2022"/>
    <x v="1"/>
    <x v="8"/>
    <s v="Cost-Pec"/>
    <s v="Cost-Pec Entero"/>
    <s v="1023421"/>
    <x v="343"/>
    <s v="Cerdo"/>
    <n v="24000"/>
    <n v="24000"/>
    <n v="24000"/>
    <n v="4.6500000000000004"/>
    <n v="4.6500000000000004"/>
    <n v="4.5977166666666696"/>
  </r>
  <r>
    <x v="6"/>
    <x v="284"/>
    <s v="07.2022"/>
    <x v="1"/>
    <x v="8"/>
    <s v="Cueros"/>
    <s v="Cuero Forro"/>
    <s v="1021270"/>
    <x v="117"/>
    <s v="Cerdo"/>
    <n v="0"/>
    <n v="72000"/>
    <n v="72000"/>
    <n v="0"/>
    <n v="0.48084722222222198"/>
    <n v="0.630232945833333"/>
  </r>
  <r>
    <x v="6"/>
    <x v="285"/>
    <s v="07.2022"/>
    <x v="1"/>
    <x v="8"/>
    <s v="Cueros"/>
    <s v="Cuero Forro"/>
    <s v="1021272"/>
    <x v="265"/>
    <s v="Cerdo"/>
    <n v="0"/>
    <n v="48000"/>
    <n v="48000"/>
    <n v="0"/>
    <n v="0.92604166666666698"/>
    <n v="0.91505480208333301"/>
  </r>
  <r>
    <x v="6"/>
    <x v="410"/>
    <s v="07.2022"/>
    <x v="1"/>
    <x v="8"/>
    <s v="Filete"/>
    <s v="Filete"/>
    <s v="1012725"/>
    <x v="373"/>
    <s v="Pollo"/>
    <n v="20000"/>
    <n v="20000"/>
    <n v="20012.831999999999"/>
    <n v="4.6553500000000003"/>
    <n v="4.6553500000000003"/>
    <n v="4.5540236634175502"/>
  </r>
  <r>
    <x v="6"/>
    <x v="287"/>
    <s v="07.2022"/>
    <x v="1"/>
    <x v="8"/>
    <s v="Grasas"/>
    <s v="Grasa Gordura"/>
    <s v="1021555"/>
    <x v="267"/>
    <s v="Cerdo"/>
    <n v="264000"/>
    <n v="264000"/>
    <n v="264020"/>
    <n v="0.74084090909090905"/>
    <n v="0.74084090909090905"/>
    <n v="0.70649165214756404"/>
  </r>
  <r>
    <x v="6"/>
    <x v="288"/>
    <s v="07.2022"/>
    <x v="1"/>
    <x v="8"/>
    <s v="Grasas"/>
    <s v="Grasa Gordura"/>
    <s v="1021874"/>
    <x v="33"/>
    <s v="Cerdo"/>
    <n v="144000"/>
    <n v="144000"/>
    <n v="216016"/>
    <n v="1.3"/>
    <n v="1.3"/>
    <n v="1.28626296524332"/>
  </r>
  <r>
    <x v="6"/>
    <x v="289"/>
    <s v="07.2022"/>
    <x v="1"/>
    <x v="8"/>
    <s v="Grasas"/>
    <s v="Grasa Interior"/>
    <s v="1023302"/>
    <x v="36"/>
    <s v="Cerdo"/>
    <n v="12000"/>
    <n v="12000"/>
    <n v="13580"/>
    <n v="0.83083333333333298"/>
    <n v="0.83083333333333298"/>
    <n v="0.846057216494845"/>
  </r>
  <r>
    <x v="6"/>
    <x v="454"/>
    <s v="07.2022"/>
    <x v="1"/>
    <x v="8"/>
    <s v="Huesos"/>
    <s v="Huesos Cuarto Centra"/>
    <s v="1022854"/>
    <x v="410"/>
    <s v="Cerdo"/>
    <n v="24000"/>
    <n v="24000"/>
    <n v="24001"/>
    <n v="2.2308333333333299"/>
    <n v="2.2308333333333299"/>
    <n v="2.19832972376151"/>
  </r>
  <r>
    <x v="6"/>
    <x v="411"/>
    <s v="07.2022"/>
    <x v="1"/>
    <x v="8"/>
    <s v="Lomo"/>
    <s v="Lomo Vetado"/>
    <s v="1020845"/>
    <x v="346"/>
    <s v="Cerdo"/>
    <m/>
    <m/>
    <n v="24019.200000000001"/>
    <m/>
    <m/>
    <n v="3.0064408598121499"/>
  </r>
  <r>
    <x v="6"/>
    <x v="568"/>
    <s v="07.2022"/>
    <x v="1"/>
    <x v="8"/>
    <s v="Muestra"/>
    <s v="Muestra"/>
    <s v="1022824"/>
    <x v="499"/>
    <s v="Cerdo"/>
    <m/>
    <m/>
    <n v="29"/>
    <m/>
    <m/>
    <n v="0.24251034482758599"/>
  </r>
  <r>
    <x v="6"/>
    <x v="530"/>
    <s v="07.2022"/>
    <x v="1"/>
    <x v="8"/>
    <s v="Muestra"/>
    <s v="Muestra"/>
    <s v="1022825"/>
    <x v="302"/>
    <s v="Cerdo"/>
    <m/>
    <m/>
    <n v="43.5"/>
    <m/>
    <m/>
    <n v="0.24251034482758599"/>
  </r>
  <r>
    <x v="6"/>
    <x v="569"/>
    <s v="07.2022"/>
    <x v="1"/>
    <x v="8"/>
    <s v="Muestra"/>
    <s v="Muestra"/>
    <s v="1023168"/>
    <x v="500"/>
    <s v="Cerdo"/>
    <m/>
    <m/>
    <n v="44"/>
    <m/>
    <m/>
    <n v="0.24252045454545501"/>
  </r>
  <r>
    <x v="6"/>
    <x v="413"/>
    <s v="07.2022"/>
    <x v="1"/>
    <x v="8"/>
    <s v="Pech Desh"/>
    <s v="Pech Desh Filete"/>
    <s v="1030792"/>
    <x v="375"/>
    <s v="Pavo"/>
    <n v="48000"/>
    <n v="72000"/>
    <n v="72000"/>
    <n v="10.18"/>
    <n v="10.1799027777778"/>
    <n v="9.9239137069444396"/>
  </r>
  <r>
    <x v="6"/>
    <x v="456"/>
    <s v="07.2022"/>
    <x v="1"/>
    <x v="8"/>
    <s v="Pech Desh"/>
    <s v="Pech Desh s/Piel"/>
    <s v="1030327"/>
    <x v="412"/>
    <s v="Pavo"/>
    <n v="24000"/>
    <n v="24000"/>
    <n v="24010"/>
    <n v="13.029958333333299"/>
    <n v="13.030125"/>
    <n v="11.2189815493544"/>
  </r>
  <r>
    <x v="6"/>
    <x v="290"/>
    <s v="07.2022"/>
    <x v="1"/>
    <x v="8"/>
    <s v="Pech Desh"/>
    <s v="Pech Desh s/Piel"/>
    <s v="1030337"/>
    <x v="268"/>
    <s v="Pavo"/>
    <n v="240000"/>
    <n v="240000"/>
    <n v="240000"/>
    <n v="13.029949999999999"/>
    <n v="13.0299333333333"/>
    <n v="12.967131666249999"/>
  </r>
  <r>
    <x v="6"/>
    <x v="291"/>
    <s v="07.2022"/>
    <x v="1"/>
    <x v="8"/>
    <s v="Pechuga"/>
    <s v="Pechuga Entera"/>
    <s v="1012534"/>
    <x v="269"/>
    <s v="Pollo"/>
    <n v="707630"/>
    <n v="200000"/>
    <n v="60000"/>
    <n v="3.1053601458389299"/>
    <n v="3.1053600000000001"/>
    <n v="3.1175359149999999"/>
  </r>
  <r>
    <x v="6"/>
    <x v="49"/>
    <s v="07.2022"/>
    <x v="1"/>
    <x v="8"/>
    <s v="Pechuga Desh"/>
    <s v="Pechuga Desh s/Piel"/>
    <s v="1011047"/>
    <x v="48"/>
    <s v="Pollo"/>
    <n v="0"/>
    <n v="22890"/>
    <n v="22800"/>
    <n v="0"/>
    <n v="4"/>
    <n v="3.8568947236842099"/>
  </r>
  <r>
    <x v="6"/>
    <x v="292"/>
    <s v="07.2022"/>
    <x v="1"/>
    <x v="8"/>
    <s v="Pechuga Desh"/>
    <s v="Pechuga Desh s/Piel"/>
    <s v="1011127"/>
    <x v="270"/>
    <s v="Pollo"/>
    <n v="1429836"/>
    <n v="1350800"/>
    <n v="1402600"/>
    <n v="4.0000006993809096"/>
    <n v="4.0000007403020401"/>
    <n v="4.0036476070868403"/>
  </r>
  <r>
    <x v="6"/>
    <x v="414"/>
    <s v="07.2022"/>
    <x v="1"/>
    <x v="8"/>
    <s v="Pechuga Desh"/>
    <s v="Pechuga Desh s/Piel"/>
    <s v="1011614"/>
    <x v="376"/>
    <s v="Pollo"/>
    <n v="39041"/>
    <n v="39041"/>
    <n v="39073.56"/>
    <n v="4.3000179298686003"/>
    <n v="4.3000179298686003"/>
    <n v="4.3073267012271197"/>
  </r>
  <r>
    <x v="6"/>
    <x v="415"/>
    <s v="07.2022"/>
    <x v="1"/>
    <x v="8"/>
    <s v="Pierna"/>
    <s v="Pierna Pulpa"/>
    <s v="1023324"/>
    <x v="300"/>
    <s v="Cerdo"/>
    <n v="264000"/>
    <n v="264000"/>
    <n v="264022"/>
    <n v="2.8013257575757602"/>
    <n v="2.8013257575757602"/>
    <n v="2.7920993394489901"/>
  </r>
  <r>
    <x v="6"/>
    <x v="532"/>
    <s v="07.2022"/>
    <x v="1"/>
    <x v="8"/>
    <s v="Prod. Esp."/>
    <s v="Prod. Esp. Antic."/>
    <s v="1023167"/>
    <x v="294"/>
    <s v="Cerdo"/>
    <m/>
    <m/>
    <n v="43.5"/>
    <m/>
    <m/>
    <n v="0.24251034482758599"/>
  </r>
  <r>
    <x v="6"/>
    <x v="457"/>
    <s v="07.2022"/>
    <x v="1"/>
    <x v="8"/>
    <s v="Recortes"/>
    <s v="Recortes No Magro"/>
    <s v="1023343"/>
    <x v="413"/>
    <s v="Cerdo"/>
    <n v="24000"/>
    <n v="72000"/>
    <n v="72006"/>
    <n v="1.20583333333333"/>
    <n v="1.4"/>
    <n v="1.18633724689609"/>
  </r>
  <r>
    <x v="6"/>
    <x v="296"/>
    <s v="07.2022"/>
    <x v="1"/>
    <x v="8"/>
    <s v="Subprod"/>
    <s v="Subprod Visceras"/>
    <s v="1022907"/>
    <x v="274"/>
    <s v="Cerdo"/>
    <n v="72000"/>
    <n v="0"/>
    <n v="9570"/>
    <n v="0.48084722222222198"/>
    <n v="0"/>
    <n v="0.46859920585162002"/>
  </r>
  <r>
    <x v="6"/>
    <x v="549"/>
    <s v="07.2022"/>
    <x v="1"/>
    <x v="8"/>
    <s v="Subprod"/>
    <s v="Subprod Visceras"/>
    <s v="1023218"/>
    <x v="485"/>
    <s v="Cerdo"/>
    <n v="48000"/>
    <n v="48000"/>
    <n v="48000"/>
    <n v="1.8"/>
    <n v="1.8"/>
    <n v="1.79695333541667"/>
  </r>
  <r>
    <x v="6"/>
    <x v="570"/>
    <s v="07.2022"/>
    <x v="1"/>
    <x v="8"/>
    <s v="Subprod"/>
    <s v="Subprod Visceras"/>
    <s v="1023284"/>
    <x v="70"/>
    <s v="Cerdo"/>
    <n v="24000"/>
    <n v="48000"/>
    <n v="24000"/>
    <n v="0.480833333333333"/>
    <n v="0.480833333333333"/>
    <n v="0.48610584166666698"/>
  </r>
  <r>
    <x v="6"/>
    <x v="458"/>
    <s v="07.2022"/>
    <x v="1"/>
    <x v="8"/>
    <s v="Subprod"/>
    <s v="Subprod Visceras"/>
    <s v="1023383"/>
    <x v="414"/>
    <s v="Cerdo"/>
    <n v="0"/>
    <n v="72000"/>
    <n v="72004"/>
    <n v="0"/>
    <n v="0.48"/>
    <n v="0.46952384173101502"/>
  </r>
  <r>
    <x v="6"/>
    <x v="297"/>
    <s v="07.2022"/>
    <x v="1"/>
    <x v="8"/>
    <s v="Trutro Desh"/>
    <s v="Trutro Desh Corto"/>
    <s v="1030658"/>
    <x v="275"/>
    <s v="Pavo"/>
    <n v="192000"/>
    <n v="216000"/>
    <n v="216156.24"/>
    <n v="4.3799583333333301"/>
    <n v="4.3799490740740703"/>
    <n v="4.3466032181166696"/>
  </r>
  <r>
    <x v="6"/>
    <x v="114"/>
    <s v="07.2022"/>
    <x v="1"/>
    <x v="4"/>
    <s v="Ala"/>
    <s v="Ala Centro"/>
    <s v="1011586"/>
    <x v="110"/>
    <s v="Pollo"/>
    <n v="60000"/>
    <n v="120000"/>
    <n v="120000"/>
    <n v="3.3582666666666698"/>
    <n v="3.3582749999999999"/>
    <n v="5.2327475300000001"/>
  </r>
  <r>
    <x v="6"/>
    <x v="491"/>
    <s v="07.2022"/>
    <x v="1"/>
    <x v="4"/>
    <s v="Ala"/>
    <s v="Ala Centro"/>
    <s v="1012218"/>
    <x v="443"/>
    <s v="Pollo"/>
    <n v="24000"/>
    <n v="24000"/>
    <n v="24000"/>
    <n v="5.024"/>
    <n v="5.024"/>
    <n v="6.8029232000000004"/>
  </r>
  <r>
    <x v="6"/>
    <x v="459"/>
    <s v="07.2022"/>
    <x v="1"/>
    <x v="4"/>
    <s v="Ala"/>
    <s v="Ala Centro"/>
    <s v="1012451"/>
    <x v="415"/>
    <s v="Pollo"/>
    <n v="12000"/>
    <n v="12000"/>
    <n v="12000"/>
    <n v="5.0238333333333296"/>
    <n v="5.0238333333333296"/>
    <n v="6.8029232000000004"/>
  </r>
  <r>
    <x v="6"/>
    <x v="115"/>
    <s v="07.2022"/>
    <x v="1"/>
    <x v="4"/>
    <s v="Ala"/>
    <s v="Ala Centro"/>
    <s v="1012452"/>
    <x v="111"/>
    <s v="Pollo"/>
    <n v="24000"/>
    <n v="24000"/>
    <n v="24000"/>
    <n v="3.35825"/>
    <n v="3.35825"/>
    <n v="5.2519227874999999"/>
  </r>
  <r>
    <x v="6"/>
    <x v="118"/>
    <s v="07.2022"/>
    <x v="1"/>
    <x v="4"/>
    <s v="Ala"/>
    <s v="Ala Centro-Punta"/>
    <s v="1012455"/>
    <x v="114"/>
    <s v="Pollo"/>
    <n v="40000"/>
    <n v="48000"/>
    <n v="48000"/>
    <n v="2.5348999999999999"/>
    <n v="2.5349166666666698"/>
    <n v="4.4765933499999999"/>
  </r>
  <r>
    <x v="6"/>
    <x v="119"/>
    <s v="07.2022"/>
    <x v="1"/>
    <x v="4"/>
    <s v="Ala"/>
    <s v="Ala Punta"/>
    <s v="1012434"/>
    <x v="115"/>
    <s v="Pollo"/>
    <n v="48000"/>
    <n v="48000"/>
    <n v="48000"/>
    <n v="0.51339583333333305"/>
    <n v="0.51339583333333305"/>
    <n v="0.94303215416666597"/>
  </r>
  <r>
    <x v="6"/>
    <x v="416"/>
    <s v="07.2022"/>
    <x v="1"/>
    <x v="4"/>
    <s v="Ala"/>
    <s v="Ala Centro Punta"/>
    <s v="1030566"/>
    <x v="377"/>
    <s v="Pavo"/>
    <n v="36000"/>
    <n v="36000"/>
    <n v="48000"/>
    <n v="3.5459722222222201"/>
    <n v="3.54602777777778"/>
    <n v="3.9744135333333301"/>
  </r>
  <r>
    <x v="6"/>
    <x v="298"/>
    <s v="07.2022"/>
    <x v="1"/>
    <x v="4"/>
    <s v="Ala"/>
    <s v="Ala Centro Punta"/>
    <s v="1030685"/>
    <x v="276"/>
    <s v="Pavo"/>
    <n v="144000"/>
    <n v="144000"/>
    <n v="144000"/>
    <n v="5.5314861111111098"/>
    <n v="5.5315208333333299"/>
    <n v="6.9878115708333297"/>
  </r>
  <r>
    <x v="6"/>
    <x v="512"/>
    <s v="07.2022"/>
    <x v="1"/>
    <x v="4"/>
    <s v="Ala"/>
    <s v="Ala Trutro"/>
    <s v="1030525"/>
    <x v="459"/>
    <s v="Pavo"/>
    <m/>
    <m/>
    <n v="48000"/>
    <m/>
    <m/>
    <n v="2.1852626499999999"/>
  </r>
  <r>
    <x v="6"/>
    <x v="299"/>
    <s v="07.2022"/>
    <x v="1"/>
    <x v="4"/>
    <s v="Cabeza"/>
    <s v="Cabeza Derivados"/>
    <s v="1022033"/>
    <x v="277"/>
    <s v="Cerdo"/>
    <n v="24000"/>
    <n v="24000"/>
    <n v="24000"/>
    <n v="6.41191666666667"/>
    <n v="6.41191666666667"/>
    <n v="9.2106281291666701"/>
  </r>
  <r>
    <x v="6"/>
    <x v="301"/>
    <s v="07.2022"/>
    <x v="1"/>
    <x v="4"/>
    <s v="Cabeza"/>
    <s v="Cabeza Entera"/>
    <s v="1022212"/>
    <x v="279"/>
    <s v="Cerdo"/>
    <n v="720000"/>
    <n v="720000"/>
    <n v="672000"/>
    <n v="1.7496263888888901"/>
    <n v="1.7496263888888901"/>
    <n v="2.6967798223214299"/>
  </r>
  <r>
    <x v="6"/>
    <x v="302"/>
    <s v="07.2022"/>
    <x v="1"/>
    <x v="4"/>
    <s v="Cabeza"/>
    <s v="Cabeza Entera"/>
    <s v="1022639"/>
    <x v="280"/>
    <s v="Cerdo"/>
    <n v="864000"/>
    <n v="864000"/>
    <n v="864000"/>
    <n v="1.6847881944444401"/>
    <n v="1.6847881944444401"/>
    <n v="2.8472636173611101"/>
  </r>
  <r>
    <x v="6"/>
    <x v="417"/>
    <s v="07.2022"/>
    <x v="1"/>
    <x v="4"/>
    <s v="Cabeza"/>
    <s v="Cabeza Entera"/>
    <s v="1022640"/>
    <x v="378"/>
    <s v="Cerdo"/>
    <n v="96000"/>
    <n v="96000"/>
    <n v="96000"/>
    <n v="1.54070833333333"/>
    <n v="1.54070833333333"/>
    <n v="2.6520299999999999"/>
  </r>
  <r>
    <x v="6"/>
    <x v="120"/>
    <s v="07.2022"/>
    <x v="1"/>
    <x v="4"/>
    <s v="Chuleta"/>
    <s v="Chuleta Cazuela"/>
    <s v="1022414"/>
    <x v="116"/>
    <s v="Cerdo"/>
    <n v="192000"/>
    <n v="192000"/>
    <n v="192000"/>
    <n v="1.16608333333333"/>
    <n v="1.16608333333333"/>
    <n v="1.9986105494791699"/>
  </r>
  <r>
    <x v="6"/>
    <x v="571"/>
    <s v="07.2022"/>
    <x v="1"/>
    <x v="4"/>
    <s v="Chuleta"/>
    <s v="Chuleta Huesos"/>
    <s v="1023066"/>
    <x v="501"/>
    <s v="Cerdo"/>
    <n v="24000"/>
    <m/>
    <m/>
    <n v="6.5640000000000001"/>
    <m/>
    <m/>
  </r>
  <r>
    <x v="6"/>
    <x v="493"/>
    <s v="07.2022"/>
    <x v="1"/>
    <x v="4"/>
    <s v="Cost-Pec"/>
    <s v="Cost-Pec Trozos"/>
    <s v="1022939"/>
    <x v="445"/>
    <s v="Cerdo"/>
    <n v="24000"/>
    <n v="24000"/>
    <n v="24000"/>
    <n v="2.7037916666666701"/>
    <n v="2.7037916666666701"/>
    <n v="4.7610684833333297"/>
  </r>
  <r>
    <x v="6"/>
    <x v="121"/>
    <s v="07.2022"/>
    <x v="1"/>
    <x v="4"/>
    <s v="Cueros"/>
    <s v="Cuero Forro"/>
    <s v="1023034"/>
    <x v="117"/>
    <s v="Cerdo"/>
    <n v="48000"/>
    <n v="120000"/>
    <n v="48000"/>
    <n v="0.57450000000000001"/>
    <n v="0.57450000000000001"/>
    <n v="1.4774458083333299"/>
  </r>
  <r>
    <x v="6"/>
    <x v="513"/>
    <s v="07.2022"/>
    <x v="1"/>
    <x v="4"/>
    <s v="Cueros"/>
    <s v="Cuero Forro"/>
    <s v="1023110"/>
    <x v="265"/>
    <s v="Cerdo"/>
    <n v="72000"/>
    <m/>
    <m/>
    <n v="1.173875"/>
    <m/>
    <m/>
  </r>
  <r>
    <x v="6"/>
    <x v="122"/>
    <s v="07.2022"/>
    <x v="1"/>
    <x v="4"/>
    <s v="Cueros"/>
    <s v="Cuero Mixto"/>
    <s v="1022417"/>
    <x v="118"/>
    <s v="Cerdo"/>
    <n v="240000"/>
    <n v="240000"/>
    <n v="168000"/>
    <n v="0.66542500000000004"/>
    <n v="0.66542500000000004"/>
    <n v="1.2573627886904799"/>
  </r>
  <r>
    <x v="6"/>
    <x v="123"/>
    <s v="07.2022"/>
    <x v="1"/>
    <x v="4"/>
    <s v="Cueros"/>
    <s v="Cuero Mixto"/>
    <s v="1023306"/>
    <x v="118"/>
    <s v="Cerdo"/>
    <n v="384000"/>
    <n v="384000"/>
    <n v="24000"/>
    <n v="0.91393229166666701"/>
    <n v="0.91393229166666701"/>
    <n v="1.6860053833333299"/>
  </r>
  <r>
    <x v="6"/>
    <x v="124"/>
    <s v="07.2022"/>
    <x v="1"/>
    <x v="4"/>
    <s v="Grasas"/>
    <s v="Grasa Gordura"/>
    <s v="1022381"/>
    <x v="119"/>
    <s v="Cerdo"/>
    <n v="96000"/>
    <n v="96000"/>
    <m/>
    <n v="1.2661562500000001"/>
    <n v="1.2661562500000001"/>
    <m/>
  </r>
  <r>
    <x v="6"/>
    <x v="125"/>
    <s v="07.2022"/>
    <x v="1"/>
    <x v="4"/>
    <s v="Grasas"/>
    <s v="Grasa Gordura"/>
    <s v="1022541"/>
    <x v="120"/>
    <s v="Cerdo"/>
    <n v="360000"/>
    <n v="360000"/>
    <n v="168000"/>
    <n v="1.2661555555555599"/>
    <n v="1.2661555555555599"/>
    <n v="1.6874558761904801"/>
  </r>
  <r>
    <x v="6"/>
    <x v="126"/>
    <s v="07.2022"/>
    <x v="1"/>
    <x v="4"/>
    <s v="Grasas"/>
    <s v="Grasa Gordura"/>
    <s v="1022856"/>
    <x v="121"/>
    <s v="Cerdo"/>
    <n v="120000"/>
    <n v="120000"/>
    <n v="24000"/>
    <n v="1.2093083333333301"/>
    <n v="1.2093083333333301"/>
    <n v="1.6860053833333299"/>
  </r>
  <r>
    <x v="6"/>
    <x v="540"/>
    <s v="07.2022"/>
    <x v="1"/>
    <x v="4"/>
    <s v="Grasas"/>
    <s v="Grasa Gordura"/>
    <s v="1023109"/>
    <x v="120"/>
    <s v="Cerdo"/>
    <m/>
    <m/>
    <n v="48000"/>
    <m/>
    <m/>
    <n v="1.57967828333333"/>
  </r>
  <r>
    <x v="6"/>
    <x v="127"/>
    <s v="07.2022"/>
    <x v="1"/>
    <x v="4"/>
    <s v="Grasas"/>
    <s v="Grasa Interior"/>
    <s v="1022073"/>
    <x v="36"/>
    <s v="Cerdo"/>
    <n v="144000"/>
    <n v="144000"/>
    <n v="96000"/>
    <n v="1.3019027777777801"/>
    <n v="1.3019027777777801"/>
    <n v="2.11014267083333"/>
  </r>
  <r>
    <x v="6"/>
    <x v="128"/>
    <s v="07.2022"/>
    <x v="1"/>
    <x v="4"/>
    <s v="Grasas"/>
    <s v="Grasa Interior"/>
    <s v="1022945"/>
    <x v="36"/>
    <s v="Cerdo"/>
    <n v="216000"/>
    <n v="216000"/>
    <n v="144000"/>
    <n v="1.2556111111111099"/>
    <n v="1.2556111111111099"/>
    <n v="2.1116253791666701"/>
  </r>
  <r>
    <x v="6"/>
    <x v="129"/>
    <s v="07.2022"/>
    <x v="1"/>
    <x v="4"/>
    <s v="Grasas"/>
    <s v="Grasa Lomo Tocino"/>
    <s v="1021992"/>
    <x v="37"/>
    <s v="Cerdo"/>
    <n v="192000"/>
    <n v="192000"/>
    <n v="96000"/>
    <n v="1.682203125"/>
    <n v="1.682203125"/>
    <n v="2.7462965499999998"/>
  </r>
  <r>
    <x v="6"/>
    <x v="419"/>
    <s v="07.2022"/>
    <x v="1"/>
    <x v="4"/>
    <s v="Grasas"/>
    <s v="Grasa Lomo Tocino"/>
    <s v="1023157"/>
    <x v="379"/>
    <s v="Cerdo"/>
    <n v="24000"/>
    <n v="24000"/>
    <n v="24000"/>
    <n v="1.68220833333333"/>
    <n v="1.68220833333333"/>
    <n v="0.98914409583333296"/>
  </r>
  <r>
    <x v="6"/>
    <x v="305"/>
    <s v="07.2022"/>
    <x v="1"/>
    <x v="4"/>
    <s v="Huesos"/>
    <s v="Huesos Cuarto Centra"/>
    <s v="1021767"/>
    <x v="283"/>
    <s v="Cerdo"/>
    <n v="552000"/>
    <n v="648000"/>
    <n v="648000"/>
    <n v="1.6127463768115899"/>
    <n v="1.61274537037037"/>
    <n v="2.4267521603395101"/>
  </r>
  <r>
    <x v="6"/>
    <x v="306"/>
    <s v="07.2022"/>
    <x v="1"/>
    <x v="4"/>
    <s v="Huesos"/>
    <s v="Huesos Cuarto Centra"/>
    <s v="1022099"/>
    <x v="284"/>
    <s v="Cerdo"/>
    <n v="192000"/>
    <n v="192000"/>
    <n v="192000"/>
    <n v="1.97295833333333"/>
    <n v="1.97295833333333"/>
    <n v="2.8524194005208301"/>
  </r>
  <r>
    <x v="6"/>
    <x v="130"/>
    <s v="07.2022"/>
    <x v="1"/>
    <x v="4"/>
    <s v="Huesos"/>
    <s v="Huesos Cuarto Centra"/>
    <s v="1022186"/>
    <x v="122"/>
    <s v="Cerdo"/>
    <n v="24000"/>
    <n v="72000"/>
    <n v="72000"/>
    <n v="0.73662499999999997"/>
    <n v="0.73663888888888895"/>
    <n v="1.97646074166667"/>
  </r>
  <r>
    <x v="6"/>
    <x v="131"/>
    <s v="07.2022"/>
    <x v="1"/>
    <x v="4"/>
    <s v="Huesos"/>
    <s v="Huesos Cuarto Centra"/>
    <s v="1022378"/>
    <x v="123"/>
    <s v="Cerdo"/>
    <n v="96000"/>
    <n v="96000"/>
    <n v="96000"/>
    <n v="1.9333437499999999"/>
    <n v="1.9333437499999999"/>
    <n v="3.2679608760416698"/>
  </r>
  <r>
    <x v="6"/>
    <x v="307"/>
    <s v="07.2022"/>
    <x v="1"/>
    <x v="4"/>
    <s v="Huesos"/>
    <s v="Huesos Cuarto Centra"/>
    <s v="1022388"/>
    <x v="285"/>
    <s v="Cerdo"/>
    <n v="120000"/>
    <n v="144000"/>
    <n v="144000"/>
    <n v="1.60609166666667"/>
    <n v="1.6060902777777799"/>
    <n v="2.5373687340277802"/>
  </r>
  <r>
    <x v="6"/>
    <x v="308"/>
    <s v="07.2022"/>
    <x v="1"/>
    <x v="4"/>
    <s v="Huesos"/>
    <s v="Huesos Cuarto Centra"/>
    <s v="1023291"/>
    <x v="286"/>
    <s v="Cerdo"/>
    <n v="48000"/>
    <n v="48000"/>
    <n v="48000"/>
    <n v="2.4690416666666701"/>
    <n v="2.4690416666666701"/>
    <n v="2.1803500312500002"/>
  </r>
  <r>
    <x v="6"/>
    <x v="309"/>
    <s v="07.2022"/>
    <x v="1"/>
    <x v="4"/>
    <s v="Huesos"/>
    <s v="Huesos Cuarto Delant"/>
    <s v="1021766"/>
    <x v="287"/>
    <s v="Cerdo"/>
    <n v="384000"/>
    <n v="384000"/>
    <n v="384000"/>
    <n v="1.85048697916667"/>
    <n v="1.85048697916667"/>
    <n v="2.95848237942708"/>
  </r>
  <r>
    <x v="6"/>
    <x v="310"/>
    <s v="07.2022"/>
    <x v="1"/>
    <x v="4"/>
    <s v="Huesos"/>
    <s v="Huesos Cuarto Delant"/>
    <s v="1021774"/>
    <x v="288"/>
    <s v="Cerdo"/>
    <n v="96000"/>
    <n v="96000"/>
    <n v="96000"/>
    <n v="1.2525312500000001"/>
    <n v="1.2525312500000001"/>
    <n v="1.67329402291667"/>
  </r>
  <r>
    <x v="6"/>
    <x v="132"/>
    <s v="07.2022"/>
    <x v="1"/>
    <x v="4"/>
    <s v="Huesos"/>
    <s v="Huesos Cuarto Delant"/>
    <s v="1022096"/>
    <x v="124"/>
    <s v="Cerdo"/>
    <n v="288000"/>
    <n v="288000"/>
    <n v="288000"/>
    <n v="1.1420972222222201"/>
    <n v="1.1420972222222201"/>
    <n v="2.4428920357638901"/>
  </r>
  <r>
    <x v="6"/>
    <x v="133"/>
    <s v="07.2022"/>
    <x v="1"/>
    <x v="4"/>
    <s v="Huesos"/>
    <s v="Huesos Cuarto Delant"/>
    <s v="1022637"/>
    <x v="125"/>
    <s v="Cerdo"/>
    <n v="120000"/>
    <n v="120000"/>
    <n v="120000"/>
    <n v="1.1420999999999999"/>
    <n v="1.1420999999999999"/>
    <n v="1.89803442083333"/>
  </r>
  <r>
    <x v="6"/>
    <x v="311"/>
    <s v="07.2022"/>
    <x v="1"/>
    <x v="4"/>
    <s v="Huesos"/>
    <s v="Huesos Cuarto Traser"/>
    <s v="1021732"/>
    <x v="289"/>
    <s v="Cerdo"/>
    <n v="336000"/>
    <n v="336000"/>
    <n v="336000"/>
    <n v="1.54358630952381"/>
    <n v="1.54358630952381"/>
    <n v="2.3809931276785701"/>
  </r>
  <r>
    <x v="6"/>
    <x v="312"/>
    <s v="07.2022"/>
    <x v="1"/>
    <x v="4"/>
    <s v="Huesos"/>
    <s v="Huesos Cuarto Traser"/>
    <s v="1022636"/>
    <x v="290"/>
    <s v="Cerdo"/>
    <n v="192000"/>
    <n v="192000"/>
    <n v="192000"/>
    <n v="0.59103125000000001"/>
    <n v="0.59103125000000001"/>
    <n v="1.0497681697916701"/>
  </r>
  <r>
    <x v="6"/>
    <x v="314"/>
    <s v="07.2022"/>
    <x v="1"/>
    <x v="4"/>
    <s v="Menudencias"/>
    <s v="Menudencias Cogote"/>
    <s v="1030686"/>
    <x v="292"/>
    <s v="Pavo"/>
    <n v="115651"/>
    <n v="128715"/>
    <n v="120000"/>
    <n v="2.15999861652731"/>
    <n v="2.1599968923590902"/>
    <n v="2.5494879725000001"/>
  </r>
  <r>
    <x v="6"/>
    <x v="541"/>
    <s v="07.2022"/>
    <x v="1"/>
    <x v="4"/>
    <s v="Paleta"/>
    <s v="Paleta Entera"/>
    <s v="1022851"/>
    <x v="395"/>
    <s v="Cerdo"/>
    <m/>
    <m/>
    <n v="48000"/>
    <m/>
    <m/>
    <n v="2.73602571458333"/>
  </r>
  <r>
    <x v="6"/>
    <x v="318"/>
    <s v="07.2022"/>
    <x v="1"/>
    <x v="4"/>
    <s v="Paleta"/>
    <s v="Paleta Pulpa"/>
    <s v="1022379"/>
    <x v="296"/>
    <s v="Cerdo"/>
    <n v="216000"/>
    <n v="216000"/>
    <n v="168000"/>
    <n v="2.4447037037036998"/>
    <n v="2.4447037037036998"/>
    <n v="4.0122858226190496"/>
  </r>
  <r>
    <x v="6"/>
    <x v="422"/>
    <s v="07.2022"/>
    <x v="1"/>
    <x v="4"/>
    <s v="Panceta"/>
    <s v="Panceta s/Cuero"/>
    <s v="1022568"/>
    <x v="381"/>
    <s v="Cerdo"/>
    <n v="24000"/>
    <n v="24000"/>
    <n v="24000"/>
    <n v="5.1722083333333302"/>
    <n v="5.1722083333333302"/>
    <n v="8.1545660958333297"/>
  </r>
  <r>
    <x v="6"/>
    <x v="320"/>
    <s v="07.2022"/>
    <x v="1"/>
    <x v="4"/>
    <s v="Panceta"/>
    <s v="Panceta s/Cuero"/>
    <s v="1022646"/>
    <x v="217"/>
    <s v="Cerdo"/>
    <n v="24000"/>
    <n v="24000"/>
    <n v="24000"/>
    <n v="5.4296666666666704"/>
    <n v="5.4296666666666704"/>
    <n v="8.0963161791666707"/>
  </r>
  <r>
    <x v="6"/>
    <x v="423"/>
    <s v="07.2022"/>
    <x v="1"/>
    <x v="4"/>
    <s v="Patas"/>
    <s v="Patas Garras"/>
    <s v="1030388"/>
    <x v="382"/>
    <s v="Pavo"/>
    <n v="34405"/>
    <n v="24000"/>
    <n v="24000"/>
    <n v="3.3757593373056198"/>
    <n v="3.37575"/>
    <n v="3.6186964874999998"/>
  </r>
  <r>
    <x v="6"/>
    <x v="495"/>
    <s v="07.2022"/>
    <x v="1"/>
    <x v="4"/>
    <s v="Patas"/>
    <s v="Patas Garras"/>
    <s v="1030389"/>
    <x v="447"/>
    <s v="Pavo"/>
    <n v="4455"/>
    <m/>
    <m/>
    <n v="0"/>
    <m/>
    <m/>
  </r>
  <r>
    <x v="6"/>
    <x v="321"/>
    <s v="07.2022"/>
    <x v="1"/>
    <x v="4"/>
    <s v="Patas"/>
    <s v="Patas Garras"/>
    <s v="1030684"/>
    <x v="297"/>
    <s v="Pavo"/>
    <n v="14362"/>
    <n v="24000"/>
    <n v="24000"/>
    <n v="3.37989138003064"/>
    <n v="3.38"/>
    <n v="5.7410548208333303"/>
  </r>
  <r>
    <x v="6"/>
    <x v="137"/>
    <s v="07.2022"/>
    <x v="1"/>
    <x v="4"/>
    <s v="Patas"/>
    <s v="Patas Garras"/>
    <s v="1011968"/>
    <x v="129"/>
    <s v="Pollo"/>
    <n v="0"/>
    <n v="12000"/>
    <n v="12000"/>
    <n v="0"/>
    <n v="0"/>
    <n v="5.8240689000000003"/>
  </r>
  <r>
    <x v="6"/>
    <x v="140"/>
    <s v="07.2022"/>
    <x v="1"/>
    <x v="4"/>
    <s v="Patas"/>
    <s v="Patas Garras"/>
    <s v="1012448"/>
    <x v="132"/>
    <s v="Pollo"/>
    <n v="552000"/>
    <n v="552000"/>
    <n v="541000"/>
    <n v="4.9623804347826104"/>
    <n v="4.9623804347826104"/>
    <n v="7.32987771608133"/>
  </r>
  <r>
    <x v="6"/>
    <x v="142"/>
    <s v="07.2022"/>
    <x v="1"/>
    <x v="4"/>
    <s v="Patas"/>
    <s v="Patas Garras"/>
    <s v="1012503"/>
    <x v="134"/>
    <s v="Pollo"/>
    <n v="336000"/>
    <n v="337000"/>
    <n v="337000"/>
    <n v="4.9623779761904796"/>
    <n v="4.9623798219584598"/>
    <n v="7.4919969557863499"/>
  </r>
  <r>
    <x v="6"/>
    <x v="143"/>
    <s v="07.2022"/>
    <x v="1"/>
    <x v="4"/>
    <s v="Patas"/>
    <s v="Patas Garras"/>
    <s v="1012504"/>
    <x v="132"/>
    <s v="Pollo"/>
    <n v="72000"/>
    <n v="72000"/>
    <n v="72000"/>
    <n v="4.9623888888888903"/>
    <n v="4.9623888888888903"/>
    <n v="7.1623515944444396"/>
  </r>
  <r>
    <x v="6"/>
    <x v="526"/>
    <s v="07.2022"/>
    <x v="1"/>
    <x v="4"/>
    <s v="Pech Desh"/>
    <s v="Pech Desh s/Piel"/>
    <s v="1030506"/>
    <x v="470"/>
    <s v="Pavo"/>
    <n v="1380"/>
    <m/>
    <m/>
    <n v="7.28913043478261"/>
    <m/>
    <m/>
  </r>
  <r>
    <x v="6"/>
    <x v="572"/>
    <s v="07.2022"/>
    <x v="1"/>
    <x v="4"/>
    <s v="Pechuga Desh"/>
    <s v="Pechuga Desh s/Piel"/>
    <s v="1012595"/>
    <x v="502"/>
    <s v="Pollo"/>
    <n v="12000"/>
    <n v="12000"/>
    <n v="12000"/>
    <n v="0"/>
    <n v="3.3839999999999999"/>
    <n v="5.7489743999999998"/>
  </r>
  <r>
    <x v="6"/>
    <x v="147"/>
    <s v="07.2022"/>
    <x v="1"/>
    <x v="4"/>
    <s v="Pernil"/>
    <s v="Pernil Mano"/>
    <s v="1021731"/>
    <x v="137"/>
    <s v="Cerdo"/>
    <n v="72000"/>
    <n v="72000"/>
    <n v="72001"/>
    <n v="2.2251111111111102"/>
    <n v="2.2251111111111102"/>
    <n v="3.4505754489521001"/>
  </r>
  <r>
    <x v="6"/>
    <x v="148"/>
    <s v="07.2022"/>
    <x v="1"/>
    <x v="4"/>
    <s v="Pernil"/>
    <s v="Pernil Mano"/>
    <s v="1022125"/>
    <x v="138"/>
    <s v="Cerdo"/>
    <n v="216000"/>
    <n v="216000"/>
    <n v="216001"/>
    <n v="2.8125833333333299"/>
    <n v="2.8125833333333299"/>
    <n v="4.75205519326299"/>
  </r>
  <r>
    <x v="6"/>
    <x v="149"/>
    <s v="07.2022"/>
    <x v="1"/>
    <x v="4"/>
    <s v="Pernil"/>
    <s v="Pernil Mano"/>
    <s v="1022291"/>
    <x v="139"/>
    <s v="Cerdo"/>
    <n v="24000"/>
    <n v="24000"/>
    <n v="24000"/>
    <n v="1.8274583333333301"/>
    <n v="1.8274583333333301"/>
    <n v="3.1705171583333298"/>
  </r>
  <r>
    <x v="6"/>
    <x v="322"/>
    <s v="07.2022"/>
    <x v="1"/>
    <x v="4"/>
    <s v="Pernil"/>
    <s v="Pernil Mano"/>
    <s v="1022753"/>
    <x v="298"/>
    <s v="Cerdo"/>
    <n v="192000"/>
    <n v="192000"/>
    <n v="192000"/>
    <n v="2.2899479166666699"/>
    <n v="2.2899479166666699"/>
    <n v="3.5920711182291698"/>
  </r>
  <r>
    <x v="6"/>
    <x v="424"/>
    <s v="07.2022"/>
    <x v="1"/>
    <x v="4"/>
    <s v="Pernil"/>
    <s v="Pernil Mano"/>
    <s v="1022940"/>
    <x v="383"/>
    <s v="Cerdo"/>
    <n v="9000"/>
    <n v="9000"/>
    <m/>
    <n v="2.4446666666666701"/>
    <n v="2.4446666666666701"/>
    <m/>
  </r>
  <r>
    <x v="6"/>
    <x v="323"/>
    <s v="07.2022"/>
    <x v="1"/>
    <x v="4"/>
    <s v="Pernil"/>
    <s v="Pernil Mano"/>
    <s v="1022941"/>
    <x v="299"/>
    <s v="Cerdo"/>
    <n v="48000"/>
    <n v="48000"/>
    <n v="48000"/>
    <n v="2.3766250000000002"/>
    <n v="2.3766250000000002"/>
    <n v="3.9128355875"/>
  </r>
  <r>
    <x v="6"/>
    <x v="497"/>
    <s v="07.2022"/>
    <x v="1"/>
    <x v="4"/>
    <s v="Pernil"/>
    <s v="Pernil Mano"/>
    <s v="1023354"/>
    <x v="448"/>
    <s v="Cerdo"/>
    <n v="72000"/>
    <n v="72000"/>
    <n v="72000"/>
    <n v="2.6955416666666698"/>
    <n v="2.6955416666666698"/>
    <n v="3.9545347736111101"/>
  </r>
  <r>
    <x v="6"/>
    <x v="150"/>
    <s v="07.2022"/>
    <x v="1"/>
    <x v="4"/>
    <s v="Pernil"/>
    <s v="Pernil Pierna"/>
    <s v="1022183"/>
    <x v="140"/>
    <s v="Cerdo"/>
    <n v="888000"/>
    <n v="888000"/>
    <n v="888001"/>
    <n v="2.1545056306306298"/>
    <n v="2.1545056306306298"/>
    <n v="3.2753245738461998"/>
  </r>
  <r>
    <x v="6"/>
    <x v="324"/>
    <s v="07.2022"/>
    <x v="1"/>
    <x v="4"/>
    <s v="Pierna"/>
    <s v="Pierna Pulpa"/>
    <s v="1021733"/>
    <x v="300"/>
    <s v="Cerdo"/>
    <n v="144000"/>
    <n v="168000"/>
    <n v="72000"/>
    <n v="2.7427430555555601"/>
    <n v="2.7427440476190501"/>
    <n v="4.4380629527777797"/>
  </r>
  <r>
    <x v="6"/>
    <x v="552"/>
    <s v="07.2022"/>
    <x v="1"/>
    <x v="4"/>
    <s v="Pierna"/>
    <s v="Pierna Pulpa"/>
    <s v="1023412"/>
    <x v="488"/>
    <s v="Cerdo"/>
    <n v="48000"/>
    <n v="48000"/>
    <n v="48000"/>
    <n v="3.09"/>
    <n v="2.87"/>
    <n v="4.7552307354166699"/>
  </r>
  <r>
    <x v="6"/>
    <x v="553"/>
    <s v="07.2022"/>
    <x v="1"/>
    <x v="4"/>
    <s v="Pierna"/>
    <s v="Pierna Pulpa Fina"/>
    <s v="1023411"/>
    <x v="489"/>
    <s v="Cerdo"/>
    <n v="48000"/>
    <n v="48000"/>
    <n v="48000"/>
    <n v="3.22"/>
    <n v="3.1"/>
    <n v="4.64704995833333"/>
  </r>
  <r>
    <x v="6"/>
    <x v="325"/>
    <s v="07.2022"/>
    <x v="1"/>
    <x v="4"/>
    <s v="Recortes"/>
    <s v="Recortes No Magro"/>
    <s v="1022169"/>
    <x v="301"/>
    <s v="Cerdo"/>
    <n v="216000"/>
    <n v="216000"/>
    <n v="216000"/>
    <n v="0.93554629629629604"/>
    <n v="0.93554629629629604"/>
    <n v="1.79201712083333"/>
  </r>
  <r>
    <x v="6"/>
    <x v="151"/>
    <s v="07.2022"/>
    <x v="1"/>
    <x v="4"/>
    <s v="Recortes"/>
    <s v="Recortes No Magro"/>
    <s v="1022373"/>
    <x v="141"/>
    <s v="Cerdo"/>
    <n v="144000"/>
    <n v="96000"/>
    <n v="48000"/>
    <n v="1.40770833333333"/>
    <n v="1.40770833333333"/>
    <n v="1.85203758333333"/>
  </r>
  <r>
    <x v="6"/>
    <x v="326"/>
    <s v="07.2022"/>
    <x v="1"/>
    <x v="4"/>
    <s v="Recortes"/>
    <s v="Recortes No Magro"/>
    <s v="1023093"/>
    <x v="302"/>
    <s v="Cerdo"/>
    <n v="48000"/>
    <n v="48000"/>
    <n v="48000"/>
    <n v="3.77402083333333"/>
    <n v="3.77402083333333"/>
    <n v="6.0337337916666698"/>
  </r>
  <r>
    <x v="6"/>
    <x v="460"/>
    <s v="07.2022"/>
    <x v="1"/>
    <x v="4"/>
    <s v="Subprod"/>
    <s v="Subprod Despunte Tru"/>
    <s v="1012681"/>
    <x v="416"/>
    <s v="Pollo"/>
    <m/>
    <m/>
    <n v="35000"/>
    <m/>
    <m/>
    <n v="1.0385615228571401"/>
  </r>
  <r>
    <x v="6"/>
    <x v="327"/>
    <s v="07.2022"/>
    <x v="1"/>
    <x v="4"/>
    <s v="Subprod"/>
    <s v="Subprod Cola"/>
    <s v="1022080"/>
    <x v="303"/>
    <s v="Cerdo"/>
    <n v="72000"/>
    <n v="72000"/>
    <n v="72000"/>
    <n v="1.3533888888888901"/>
    <n v="1.3533888888888901"/>
    <n v="1.9478067458333299"/>
  </r>
  <r>
    <x v="6"/>
    <x v="152"/>
    <s v="07.2022"/>
    <x v="1"/>
    <x v="4"/>
    <s v="Subprod"/>
    <s v="Subprod Patas-Manos"/>
    <s v="1021735"/>
    <x v="142"/>
    <s v="Cerdo"/>
    <n v="144000"/>
    <n v="144000"/>
    <n v="144001"/>
    <n v="4.8287222222222201"/>
    <n v="4.8287222222222201"/>
    <n v="7.2979534100457597"/>
  </r>
  <r>
    <x v="6"/>
    <x v="328"/>
    <s v="07.2022"/>
    <x v="1"/>
    <x v="4"/>
    <s v="Subprod"/>
    <s v="Subprod Patas-Manos"/>
    <s v="1021737"/>
    <x v="304"/>
    <s v="Cerdo"/>
    <n v="14000"/>
    <n v="14000"/>
    <n v="24000"/>
    <n v="5.0777857142857101"/>
    <n v="5.0777857142857101"/>
    <n v="7.4974956375000001"/>
  </r>
  <r>
    <x v="6"/>
    <x v="153"/>
    <s v="07.2022"/>
    <x v="1"/>
    <x v="4"/>
    <s v="Subprod"/>
    <s v="Subprod Patas-Manos"/>
    <s v="1021738"/>
    <x v="143"/>
    <s v="Cerdo"/>
    <n v="96000"/>
    <n v="96000"/>
    <n v="96000"/>
    <n v="4.7883854166666699"/>
    <n v="4.7883854166666699"/>
    <n v="7.0941499437499997"/>
  </r>
  <r>
    <x v="6"/>
    <x v="154"/>
    <s v="07.2022"/>
    <x v="1"/>
    <x v="4"/>
    <s v="Subprod"/>
    <s v="Subprod Patas-Manos"/>
    <s v="1022748"/>
    <x v="144"/>
    <s v="Cerdo"/>
    <n v="216000"/>
    <n v="216000"/>
    <n v="216000"/>
    <n v="5.431"/>
    <n v="5.431"/>
    <n v="8.2513648939814797"/>
  </r>
  <r>
    <x v="6"/>
    <x v="560"/>
    <s v="07.2022"/>
    <x v="1"/>
    <x v="4"/>
    <s v="Subprod"/>
    <s v="Subprod Visceras"/>
    <s v="1021740"/>
    <x v="70"/>
    <s v="Cerdo"/>
    <m/>
    <n v="72000"/>
    <m/>
    <m/>
    <n v="0.4"/>
    <m/>
  </r>
  <r>
    <x v="6"/>
    <x v="329"/>
    <s v="07.2022"/>
    <x v="1"/>
    <x v="4"/>
    <s v="Trutro"/>
    <s v="Trutro Largo"/>
    <s v="1030683"/>
    <x v="71"/>
    <s v="Pavo"/>
    <n v="336000"/>
    <n v="360000"/>
    <n v="355000"/>
    <n v="2.5117440476190498"/>
    <n v="0"/>
    <n v="3.3864586833802801"/>
  </r>
  <r>
    <x v="6"/>
    <x v="427"/>
    <s v="07.2022"/>
    <x v="1"/>
    <x v="4"/>
    <s v="Trutro"/>
    <s v="Trutro Largo"/>
    <s v="1030791"/>
    <x v="386"/>
    <s v="Pavo"/>
    <n v="5000"/>
    <n v="5000"/>
    <n v="5000"/>
    <n v="0"/>
    <n v="2.7688000000000001"/>
    <n v="3.1739581600000002"/>
  </r>
  <r>
    <x v="6"/>
    <x v="331"/>
    <s v="07.2022"/>
    <x v="1"/>
    <x v="9"/>
    <s v="Chuleta"/>
    <s v="Chuleta Huesos"/>
    <s v="1021952"/>
    <x v="13"/>
    <s v="Cerdo"/>
    <n v="3000"/>
    <n v="3000"/>
    <n v="3000"/>
    <n v="5.649"/>
    <n v="5.649"/>
    <n v="3.7068593999999999"/>
  </r>
  <r>
    <x v="6"/>
    <x v="332"/>
    <s v="07.2022"/>
    <x v="1"/>
    <x v="9"/>
    <s v="Cost-Pec"/>
    <s v="Cost-Pec Trozos"/>
    <s v="1021931"/>
    <x v="306"/>
    <s v="Cerdo"/>
    <n v="25000"/>
    <n v="25000"/>
    <n v="25000"/>
    <n v="4.4057599999999999"/>
    <n v="4.4057599999999999"/>
    <n v="3.7271466719999999"/>
  </r>
  <r>
    <x v="6"/>
    <x v="333"/>
    <s v="07.2022"/>
    <x v="1"/>
    <x v="9"/>
    <s v="Cost-Pec"/>
    <s v="Cost-Pec Trozos"/>
    <s v="1023265"/>
    <x v="307"/>
    <s v="Cerdo"/>
    <n v="5000"/>
    <n v="5000"/>
    <n v="5000"/>
    <n v="4.1726000000000001"/>
    <n v="4.1726000000000001"/>
    <n v="3.8016331999999999"/>
  </r>
  <r>
    <x v="6"/>
    <x v="500"/>
    <s v="07.2022"/>
    <x v="1"/>
    <x v="9"/>
    <s v="Filete"/>
    <s v="Filete c/Cabeza"/>
    <s v="1021922"/>
    <x v="25"/>
    <s v="Cerdo"/>
    <n v="0"/>
    <n v="5000"/>
    <n v="5000"/>
    <n v="0"/>
    <n v="4.5999999999999996"/>
    <n v="3.7688706000000001"/>
  </r>
  <r>
    <x v="6"/>
    <x v="336"/>
    <s v="07.2022"/>
    <x v="1"/>
    <x v="9"/>
    <s v="Grasas"/>
    <s v="Grasa Lomo Tocino"/>
    <s v="1022918"/>
    <x v="310"/>
    <s v="Cerdo"/>
    <n v="72000"/>
    <n v="72000"/>
    <n v="72000"/>
    <n v="1.80280555555556"/>
    <n v="1.80280555555556"/>
    <n v="1.39120830833333"/>
  </r>
  <r>
    <x v="6"/>
    <x v="339"/>
    <s v="07.2022"/>
    <x v="1"/>
    <x v="9"/>
    <s v="Lomo"/>
    <s v="Lomo MM Loin"/>
    <s v="1021924"/>
    <x v="313"/>
    <s v="Cerdo"/>
    <n v="0"/>
    <n v="40000"/>
    <n v="22000"/>
    <n v="0"/>
    <n v="4.0172499999999998"/>
    <n v="3.6605534272727298"/>
  </r>
  <r>
    <x v="6"/>
    <x v="341"/>
    <s v="07.2022"/>
    <x v="1"/>
    <x v="9"/>
    <s v="Lomo"/>
    <s v="Lomo MM Loin"/>
    <s v="1022561"/>
    <x v="315"/>
    <s v="Cerdo"/>
    <n v="0"/>
    <n v="5000"/>
    <n v="5000"/>
    <n v="0"/>
    <n v="3.9396"/>
    <n v="3.66055288"/>
  </r>
  <r>
    <x v="6"/>
    <x v="342"/>
    <s v="07.2022"/>
    <x v="1"/>
    <x v="9"/>
    <s v="Lomo"/>
    <s v="Lomo MM Loin"/>
    <s v="1022989"/>
    <x v="316"/>
    <s v="Cerdo"/>
    <n v="20000"/>
    <n v="20000"/>
    <n v="20000"/>
    <n v="3.9784000000000002"/>
    <n v="3.9784000000000002"/>
    <n v="3.70687195"/>
  </r>
  <r>
    <x v="6"/>
    <x v="430"/>
    <s v="07.2022"/>
    <x v="1"/>
    <x v="9"/>
    <s v="Lomo"/>
    <s v="Lomo MM Loin"/>
    <s v="1023102"/>
    <x v="389"/>
    <s v="Cerdo"/>
    <n v="0"/>
    <n v="20000"/>
    <n v="20000"/>
    <n v="0"/>
    <n v="3.9784000000000002"/>
    <n v="3.6605532599999999"/>
  </r>
  <r>
    <x v="6"/>
    <x v="343"/>
    <s v="07.2022"/>
    <x v="1"/>
    <x v="9"/>
    <s v="Lomo"/>
    <s v="Lomo Vetado"/>
    <s v="1022863"/>
    <x v="317"/>
    <s v="Cerdo"/>
    <n v="0"/>
    <n v="44000"/>
    <n v="44000"/>
    <n v="0"/>
    <n v="4.0172499999999998"/>
    <n v="3.7737954386363599"/>
  </r>
  <r>
    <x v="6"/>
    <x v="344"/>
    <s v="07.2022"/>
    <x v="1"/>
    <x v="9"/>
    <s v="Lomo"/>
    <s v="Lomo Vetado"/>
    <s v="1022864"/>
    <x v="318"/>
    <s v="Cerdo"/>
    <n v="96000"/>
    <n v="96000"/>
    <n v="96500"/>
    <n v="4.0172499999999998"/>
    <n v="4.0172499999999998"/>
    <n v="3.75216075958549"/>
  </r>
  <r>
    <x v="6"/>
    <x v="345"/>
    <s v="07.2022"/>
    <x v="1"/>
    <x v="9"/>
    <s v="Lomo"/>
    <s v="Lomo Vetado"/>
    <s v="1023123"/>
    <x v="319"/>
    <s v="Cerdo"/>
    <n v="3000"/>
    <n v="3000"/>
    <n v="3000"/>
    <n v="4.0949999999999998"/>
    <n v="4.0949999999999998"/>
    <n v="3.8618800000000002"/>
  </r>
  <r>
    <x v="6"/>
    <x v="346"/>
    <s v="07.2022"/>
    <x v="1"/>
    <x v="9"/>
    <s v="Menudencias"/>
    <s v="Menudencias Corazón"/>
    <s v="1012326"/>
    <x v="320"/>
    <s v="Pollo"/>
    <n v="3301"/>
    <m/>
    <m/>
    <n v="2.3826113299000302"/>
    <m/>
    <m/>
  </r>
  <r>
    <x v="6"/>
    <x v="349"/>
    <s v="07.2022"/>
    <x v="1"/>
    <x v="9"/>
    <s v="Paleta"/>
    <s v="Paleta Entera"/>
    <s v="1022751"/>
    <x v="322"/>
    <s v="Cerdo"/>
    <n v="30000"/>
    <n v="30000"/>
    <n v="30000"/>
    <n v="2.6654"/>
    <n v="2.6654"/>
    <n v="3.7275261366666701"/>
  </r>
  <r>
    <x v="6"/>
    <x v="351"/>
    <s v="07.2022"/>
    <x v="1"/>
    <x v="9"/>
    <s v="Paleta"/>
    <s v="Paleta Pulpa"/>
    <s v="1021936"/>
    <x v="324"/>
    <s v="Cerdo"/>
    <n v="456000"/>
    <n v="456000"/>
    <n v="456000"/>
    <n v="2.9762105263157901"/>
    <n v="2.9762105263157901"/>
    <n v="2.78325667280702"/>
  </r>
  <r>
    <x v="6"/>
    <x v="354"/>
    <s v="07.2022"/>
    <x v="1"/>
    <x v="9"/>
    <s v="Panceta"/>
    <s v="Panceta c/Cuero"/>
    <s v="1022515"/>
    <x v="327"/>
    <s v="Cerdo"/>
    <n v="0"/>
    <n v="5000"/>
    <n v="5000"/>
    <n v="0"/>
    <n v="5.0274000000000001"/>
    <n v="3.8308758799999998"/>
  </r>
  <r>
    <x v="6"/>
    <x v="356"/>
    <s v="07.2022"/>
    <x v="1"/>
    <x v="9"/>
    <s v="Panceta"/>
    <s v="Panceta s/Cuero"/>
    <s v="1022621"/>
    <x v="329"/>
    <s v="Cerdo"/>
    <n v="40000"/>
    <n v="40000"/>
    <n v="40000"/>
    <n v="5.0273500000000002"/>
    <n v="5.0273500000000002"/>
    <n v="3.7688676575"/>
  </r>
  <r>
    <x v="6"/>
    <x v="357"/>
    <s v="07.2022"/>
    <x v="1"/>
    <x v="9"/>
    <s v="Panceta"/>
    <s v="Panceta s/Cuero"/>
    <s v="1022865"/>
    <x v="330"/>
    <s v="Cerdo"/>
    <n v="50000"/>
    <n v="25000"/>
    <n v="25000"/>
    <n v="5.2604600000000001"/>
    <n v="5.26044"/>
    <n v="3.73785882"/>
  </r>
  <r>
    <x v="6"/>
    <x v="358"/>
    <s v="07.2022"/>
    <x v="1"/>
    <x v="9"/>
    <s v="Panceta"/>
    <s v="Panceta s/Cuero"/>
    <s v="1022866"/>
    <x v="331"/>
    <s v="Cerdo"/>
    <n v="50000"/>
    <n v="25000"/>
    <n v="25000"/>
    <n v="5.2604600000000001"/>
    <n v="5.26044"/>
    <n v="3.7440620080000002"/>
  </r>
  <r>
    <x v="6"/>
    <x v="360"/>
    <s v="07.2022"/>
    <x v="1"/>
    <x v="9"/>
    <s v="Pierna"/>
    <s v="Pierna Pulpa Fina"/>
    <s v="1022128"/>
    <x v="333"/>
    <s v="Cerdo"/>
    <n v="1857"/>
    <n v="15000"/>
    <m/>
    <n v="3.8233710285406599"/>
    <n v="3.823"/>
    <m/>
  </r>
  <r>
    <x v="6"/>
    <x v="361"/>
    <s v="07.2022"/>
    <x v="1"/>
    <x v="9"/>
    <s v="Pierna"/>
    <s v="Pierna Pulpa Fina"/>
    <s v="1022141"/>
    <x v="334"/>
    <s v="Cerdo"/>
    <n v="52177"/>
    <n v="60000"/>
    <n v="60000"/>
    <n v="3.8230063054602601"/>
    <n v="3.823"/>
    <n v="3.7533637500000001"/>
  </r>
  <r>
    <x v="6"/>
    <x v="362"/>
    <s v="07.2022"/>
    <x v="1"/>
    <x v="9"/>
    <s v="Pierna"/>
    <s v="Pierna Pulpa Fina"/>
    <s v="1022142"/>
    <x v="335"/>
    <s v="Cerdo"/>
    <n v="15000"/>
    <n v="15000"/>
    <n v="15000"/>
    <n v="3.823"/>
    <n v="3.823"/>
    <n v="3.8102108933333301"/>
  </r>
  <r>
    <x v="6"/>
    <x v="363"/>
    <s v="07.2022"/>
    <x v="1"/>
    <x v="9"/>
    <s v="Pierna"/>
    <s v="Pierna Pulpa Fina"/>
    <s v="1022398"/>
    <x v="336"/>
    <s v="Cerdo"/>
    <n v="4673"/>
    <n v="40000"/>
    <n v="40000"/>
    <n v="3.8225979028461401"/>
    <n v="3.823"/>
    <n v="3.7417383150000001"/>
  </r>
  <r>
    <x v="6"/>
    <x v="364"/>
    <s v="07.2022"/>
    <x v="1"/>
    <x v="9"/>
    <s v="Prolijado"/>
    <s v="Prolijado Malaya"/>
    <s v="1022293"/>
    <x v="337"/>
    <s v="Cerdo"/>
    <n v="2536"/>
    <n v="2536"/>
    <n v="2500"/>
    <n v="6.1928233438485796"/>
    <n v="6.1928233438485796"/>
    <n v="3.7378635199999999"/>
  </r>
  <r>
    <x v="6"/>
    <x v="432"/>
    <s v="07.2022"/>
    <x v="1"/>
    <x v="9"/>
    <s v="Recortes"/>
    <s v="Diafragma"/>
    <s v="1021944"/>
    <x v="391"/>
    <s v="Cerdo"/>
    <n v="3000"/>
    <n v="3000"/>
    <n v="3000"/>
    <n v="3.4733333333333301"/>
    <n v="3.4733333333333301"/>
    <n v="2.5794999999999999"/>
  </r>
  <r>
    <x v="6"/>
    <x v="366"/>
    <s v="07.2022"/>
    <x v="1"/>
    <x v="9"/>
    <s v="Subprod"/>
    <s v="Subprod Tripa"/>
    <s v="1021987"/>
    <x v="339"/>
    <s v="Cerdo"/>
    <n v="5445"/>
    <n v="10000"/>
    <n v="10000"/>
    <n v="4.9417814508723596"/>
    <n v="4.9419000000000004"/>
    <n v="3.62306252"/>
  </r>
  <r>
    <x v="6"/>
    <x v="367"/>
    <s v="07.2022"/>
    <x v="1"/>
    <x v="9"/>
    <s v="Subprod"/>
    <s v="Subprod Visceras"/>
    <s v="1022413"/>
    <x v="340"/>
    <s v="Cerdo"/>
    <n v="3000"/>
    <n v="0"/>
    <m/>
    <n v="1.3676666666666699"/>
    <n v="0"/>
    <m/>
  </r>
  <r>
    <x v="7"/>
    <x v="3"/>
    <s v="08.2022"/>
    <x v="0"/>
    <x v="7"/>
    <s v="Menudencias"/>
    <s v="Menudencias Cabeza"/>
    <s v="1030744"/>
    <x v="3"/>
    <s v="Pavo"/>
    <n v="7665"/>
    <m/>
    <m/>
    <n v="0"/>
    <m/>
    <m/>
  </r>
  <r>
    <x v="7"/>
    <x v="463"/>
    <s v="08.2022"/>
    <x v="0"/>
    <x v="7"/>
    <s v="Menudencias"/>
    <s v="Menudencias Contre"/>
    <s v="1030498"/>
    <x v="419"/>
    <s v="Pavo"/>
    <n v="16117"/>
    <m/>
    <m/>
    <n v="0.77533039647577096"/>
    <m/>
    <m/>
  </r>
  <r>
    <x v="7"/>
    <x v="554"/>
    <s v="08.2022"/>
    <x v="0"/>
    <x v="7"/>
    <s v="Menudencias"/>
    <s v="Menudencias Contre"/>
    <s v="1030544"/>
    <x v="490"/>
    <s v="Pavo"/>
    <n v="8671"/>
    <m/>
    <m/>
    <n v="0.97532003229154596"/>
    <m/>
    <m/>
  </r>
  <r>
    <x v="7"/>
    <x v="5"/>
    <s v="08.2022"/>
    <x v="0"/>
    <x v="7"/>
    <s v="Recortes"/>
    <s v="Recortes Piel"/>
    <s v="1030720"/>
    <x v="5"/>
    <s v="Pavo"/>
    <n v="24000"/>
    <m/>
    <m/>
    <n v="0.17533333333333301"/>
    <m/>
    <m/>
  </r>
  <r>
    <x v="7"/>
    <x v="6"/>
    <s v="08.2022"/>
    <x v="0"/>
    <x v="7"/>
    <s v="Varios"/>
    <s v="Varios Carcasa"/>
    <s v="1030355"/>
    <x v="6"/>
    <s v="Pavo"/>
    <n v="82779"/>
    <m/>
    <m/>
    <n v="1.1753343239227301"/>
    <m/>
    <m/>
  </r>
  <r>
    <x v="7"/>
    <x v="368"/>
    <s v="08.2022"/>
    <x v="0"/>
    <x v="8"/>
    <s v="Carne Recuperada"/>
    <s v="Carne Recuperada ADM"/>
    <s v="1012764"/>
    <x v="341"/>
    <s v="Pollo"/>
    <n v="135684"/>
    <n v="480000"/>
    <n v="480000"/>
    <n v="0.72980601986969695"/>
    <n v="0.72980208333333296"/>
    <n v="0.76217570833333403"/>
  </r>
  <r>
    <x v="7"/>
    <x v="488"/>
    <s v="08.2022"/>
    <x v="0"/>
    <x v="8"/>
    <s v="Carne Recuperada"/>
    <s v="Carne Recuperada"/>
    <s v="1030802"/>
    <x v="440"/>
    <s v="Pavo"/>
    <m/>
    <m/>
    <n v="96000"/>
    <m/>
    <m/>
    <n v="1.3022750000000001"/>
  </r>
  <r>
    <x v="7"/>
    <x v="515"/>
    <s v="08.2022"/>
    <x v="0"/>
    <x v="1"/>
    <s v="Ala"/>
    <s v="Ala Trutro-Centro"/>
    <s v="1011105"/>
    <x v="461"/>
    <s v="Pollo"/>
    <n v="6000"/>
    <n v="6000"/>
    <m/>
    <n v="3.08666666666667"/>
    <n v="3.08666666666667"/>
    <m/>
  </r>
  <r>
    <x v="7"/>
    <x v="0"/>
    <s v="08.2022"/>
    <x v="0"/>
    <x v="1"/>
    <s v="Ala"/>
    <s v="Ala Trutro"/>
    <s v="1030332"/>
    <x v="0"/>
    <s v="Pavo"/>
    <n v="38160"/>
    <m/>
    <m/>
    <n v="1.5866614255765199"/>
    <m/>
    <m/>
  </r>
  <r>
    <x v="7"/>
    <x v="573"/>
    <s v="08.2022"/>
    <x v="0"/>
    <x v="1"/>
    <s v="Ala"/>
    <s v="Ala Trutro"/>
    <s v="1030816"/>
    <x v="0"/>
    <s v="Pavo"/>
    <n v="5655"/>
    <m/>
    <n v="14409"/>
    <n v="1.5299734748010601"/>
    <m/>
    <n v="1.6"/>
  </r>
  <r>
    <x v="7"/>
    <x v="8"/>
    <s v="08.2022"/>
    <x v="0"/>
    <x v="1"/>
    <s v="Carne Recuperada"/>
    <s v="Carne Recuperada ADM"/>
    <s v="1012556"/>
    <x v="8"/>
    <s v="Pollo"/>
    <n v="240000"/>
    <n v="240000"/>
    <n v="240000"/>
    <n v="1"/>
    <n v="1"/>
    <n v="1.07557083333333"/>
  </r>
  <r>
    <x v="7"/>
    <x v="9"/>
    <s v="08.2022"/>
    <x v="0"/>
    <x v="1"/>
    <s v="Carne Recuperada"/>
    <s v="Carne Recuperada ADM"/>
    <s v="1012719"/>
    <x v="9"/>
    <s v="Pollo"/>
    <n v="434000"/>
    <n v="92000"/>
    <n v="90400"/>
    <n v="0.92"/>
    <n v="0.92"/>
    <n v="0.88393805309734497"/>
  </r>
  <r>
    <x v="7"/>
    <x v="10"/>
    <s v="08.2022"/>
    <x v="0"/>
    <x v="1"/>
    <s v="Carne Recuperada"/>
    <s v="Carne Recuperada Pul"/>
    <s v="1011421"/>
    <x v="10"/>
    <s v="Pollo"/>
    <n v="826199"/>
    <n v="672000"/>
    <n v="648000"/>
    <n v="0.91999990317102798"/>
    <n v="0.92"/>
    <n v="1.04697530864198"/>
  </r>
  <r>
    <x v="7"/>
    <x v="11"/>
    <s v="08.2022"/>
    <x v="0"/>
    <x v="1"/>
    <s v="Carne Recuperada"/>
    <s v="Carne Recuperada Pul"/>
    <s v="1011558"/>
    <x v="11"/>
    <s v="Pollo"/>
    <n v="102583"/>
    <n v="264000"/>
    <n v="288000"/>
    <n v="0.93000789604515399"/>
    <n v="0.93"/>
    <n v="1.06334375"/>
  </r>
  <r>
    <x v="7"/>
    <x v="1"/>
    <s v="08.2022"/>
    <x v="0"/>
    <x v="1"/>
    <s v="Cazuela"/>
    <s v="Cazuela Espinazo"/>
    <s v="1011042"/>
    <x v="1"/>
    <s v="Pollo"/>
    <m/>
    <n v="24000"/>
    <n v="24000"/>
    <m/>
    <n v="0.6"/>
    <n v="0.53354166666666702"/>
  </r>
  <r>
    <x v="7"/>
    <x v="12"/>
    <s v="08.2022"/>
    <x v="0"/>
    <x v="1"/>
    <s v="Chuleta"/>
    <s v="Chuleta Centro"/>
    <s v="1020017"/>
    <x v="12"/>
    <s v="Cerdo"/>
    <n v="0"/>
    <n v="0"/>
    <n v="4000"/>
    <n v="0"/>
    <n v="0"/>
    <n v="2.4228690249999998"/>
  </r>
  <r>
    <x v="7"/>
    <x v="13"/>
    <s v="08.2022"/>
    <x v="0"/>
    <x v="1"/>
    <s v="Chuleta"/>
    <s v="Chuleta Huesos"/>
    <s v="1021622"/>
    <x v="13"/>
    <s v="Cerdo"/>
    <n v="2826"/>
    <n v="0"/>
    <m/>
    <n v="6.4865534324132996"/>
    <n v="0"/>
    <m/>
  </r>
  <r>
    <x v="7"/>
    <x v="369"/>
    <s v="08.2022"/>
    <x v="0"/>
    <x v="1"/>
    <s v="Chuleta"/>
    <s v="Chuleta Huesos"/>
    <s v="1021980"/>
    <x v="342"/>
    <s v="Cerdo"/>
    <n v="4514"/>
    <n v="0"/>
    <m/>
    <n v="5.4862649534780701"/>
    <n v="0"/>
    <m/>
  </r>
  <r>
    <x v="7"/>
    <x v="370"/>
    <s v="08.2022"/>
    <x v="0"/>
    <x v="1"/>
    <s v="Cost-Pec"/>
    <s v="Cost-Pec Entero"/>
    <s v="1020869"/>
    <x v="343"/>
    <s v="Cerdo"/>
    <n v="24000"/>
    <n v="24000"/>
    <n v="48000"/>
    <n v="4.1900000000000004"/>
    <n v="4.1900000000000004"/>
    <n v="4.7720256812499997"/>
  </r>
  <r>
    <x v="7"/>
    <x v="16"/>
    <s v="08.2022"/>
    <x v="0"/>
    <x v="1"/>
    <s v="Cueros"/>
    <s v="Cuero Back"/>
    <s v="1021187"/>
    <x v="16"/>
    <s v="Cerdo"/>
    <n v="48000"/>
    <n v="48000"/>
    <n v="48000"/>
    <n v="2.08666666666667"/>
    <n v="2.08666666666667"/>
    <n v="2.27"/>
  </r>
  <r>
    <x v="7"/>
    <x v="17"/>
    <s v="08.2022"/>
    <x v="0"/>
    <x v="1"/>
    <s v="Cueros"/>
    <s v="Cuero Forro"/>
    <s v="1022196"/>
    <x v="17"/>
    <s v="Cerdo"/>
    <n v="48000"/>
    <n v="48000"/>
    <n v="49000"/>
    <n v="1.1866666666666701"/>
    <n v="1.1866666666666701"/>
    <n v="1.06612244897959"/>
  </r>
  <r>
    <x v="7"/>
    <x v="19"/>
    <s v="08.2022"/>
    <x v="0"/>
    <x v="1"/>
    <s v="Cueros"/>
    <s v="Cuero Mixto"/>
    <s v="1021385"/>
    <x v="19"/>
    <s v="Cerdo"/>
    <n v="120000"/>
    <n v="120000"/>
    <n v="79000"/>
    <n v="1.0716749999999999"/>
    <n v="1.0716749999999999"/>
    <n v="1.00259493670886"/>
  </r>
  <r>
    <x v="7"/>
    <x v="123"/>
    <s v="08.2022"/>
    <x v="0"/>
    <x v="1"/>
    <s v="Cueros"/>
    <s v="Cuero Mixto"/>
    <s v="1023306"/>
    <x v="118"/>
    <s v="Cerdo"/>
    <m/>
    <n v="24000"/>
    <n v="120000"/>
    <m/>
    <n v="1.2"/>
    <n v="1.006"/>
  </r>
  <r>
    <x v="7"/>
    <x v="371"/>
    <s v="08.2022"/>
    <x v="0"/>
    <x v="1"/>
    <s v="Cueros"/>
    <s v="Cuero Panceta"/>
    <s v="1020352"/>
    <x v="344"/>
    <s v="Cerdo"/>
    <n v="0"/>
    <n v="0"/>
    <n v="24000"/>
    <n v="0"/>
    <n v="0"/>
    <n v="1.56"/>
  </r>
  <r>
    <x v="7"/>
    <x v="304"/>
    <s v="08.2022"/>
    <x v="0"/>
    <x v="1"/>
    <s v="Cueros"/>
    <s v="Cuero Panceta"/>
    <s v="1022389"/>
    <x v="282"/>
    <s v="Cerdo"/>
    <m/>
    <m/>
    <n v="17000"/>
    <m/>
    <m/>
    <n v="1.25"/>
  </r>
  <r>
    <x v="7"/>
    <x v="109"/>
    <s v="08.2022"/>
    <x v="0"/>
    <x v="1"/>
    <s v="Cueros"/>
    <s v="Cuero Papada"/>
    <s v="1021864"/>
    <x v="21"/>
    <s v="Cerdo"/>
    <m/>
    <m/>
    <n v="24000"/>
    <m/>
    <m/>
    <n v="0.78"/>
  </r>
  <r>
    <x v="7"/>
    <x v="22"/>
    <s v="08.2022"/>
    <x v="0"/>
    <x v="1"/>
    <s v="Empanizado"/>
    <s v="Empanizados Nuggets"/>
    <s v="1100407"/>
    <x v="22"/>
    <s v="Elaborado"/>
    <m/>
    <m/>
    <n v="9000"/>
    <m/>
    <m/>
    <n v="3.9"/>
  </r>
  <r>
    <x v="7"/>
    <x v="23"/>
    <s v="08.2022"/>
    <x v="0"/>
    <x v="1"/>
    <s v="Empanizado"/>
    <s v="Empanizados Nuggets"/>
    <s v="1100408"/>
    <x v="23"/>
    <s v="Elaborado"/>
    <m/>
    <m/>
    <n v="9000"/>
    <m/>
    <m/>
    <n v="3.9"/>
  </r>
  <r>
    <x v="7"/>
    <x v="27"/>
    <s v="08.2022"/>
    <x v="0"/>
    <x v="1"/>
    <s v="Grasas"/>
    <s v="Grasa Forro"/>
    <s v="1020925"/>
    <x v="27"/>
    <s v="Cerdo"/>
    <n v="0"/>
    <n v="24000"/>
    <n v="24000"/>
    <n v="0"/>
    <n v="1.0900000000000001"/>
    <n v="1.2661009624999999"/>
  </r>
  <r>
    <x v="7"/>
    <x v="29"/>
    <s v="08.2022"/>
    <x v="0"/>
    <x v="1"/>
    <s v="Grasas"/>
    <s v="Grasa Forro"/>
    <s v="1022273"/>
    <x v="28"/>
    <s v="Cerdo"/>
    <m/>
    <m/>
    <n v="12000"/>
    <m/>
    <m/>
    <n v="1.45"/>
  </r>
  <r>
    <x v="7"/>
    <x v="30"/>
    <s v="08.2022"/>
    <x v="0"/>
    <x v="1"/>
    <s v="Grasas"/>
    <s v="Grasa Forro"/>
    <s v="1022855"/>
    <x v="29"/>
    <s v="Cerdo"/>
    <n v="24000"/>
    <n v="23000"/>
    <n v="23000"/>
    <n v="1.0900000000000001"/>
    <n v="1.0900000000000001"/>
    <n v="1.26"/>
  </r>
  <r>
    <x v="7"/>
    <x v="394"/>
    <s v="08.2022"/>
    <x v="0"/>
    <x v="1"/>
    <s v="Grasas"/>
    <s v="Grasa Forro"/>
    <s v="1023111"/>
    <x v="362"/>
    <s v="Cerdo"/>
    <m/>
    <m/>
    <n v="10500"/>
    <m/>
    <m/>
    <n v="1.0030660952381001"/>
  </r>
  <r>
    <x v="7"/>
    <x v="31"/>
    <s v="08.2022"/>
    <x v="0"/>
    <x v="1"/>
    <s v="Grasas"/>
    <s v="Grasa Gordura"/>
    <s v="1020367"/>
    <x v="30"/>
    <s v="Cerdo"/>
    <n v="144000"/>
    <n v="144000"/>
    <n v="152000"/>
    <n v="1.18667361111111"/>
    <n v="1.18667361111111"/>
    <n v="1.3972703947368399"/>
  </r>
  <r>
    <x v="7"/>
    <x v="32"/>
    <s v="08.2022"/>
    <x v="0"/>
    <x v="1"/>
    <s v="Grasas"/>
    <s v="Grasa Gordura"/>
    <s v="1021023"/>
    <x v="31"/>
    <s v="Cerdo"/>
    <n v="120000"/>
    <n v="120000"/>
    <n v="120000"/>
    <n v="1.19"/>
    <n v="1.19"/>
    <n v="1.2050000000000001"/>
  </r>
  <r>
    <x v="7"/>
    <x v="373"/>
    <s v="08.2022"/>
    <x v="0"/>
    <x v="1"/>
    <s v="Grasas"/>
    <s v="Grasa Gordura"/>
    <s v="1021085"/>
    <x v="345"/>
    <s v="Cerdo"/>
    <n v="24000"/>
    <n v="24000"/>
    <n v="24000"/>
    <n v="1.0900000000000001"/>
    <n v="1.0900000000000001"/>
    <n v="1.1239583333333301"/>
  </r>
  <r>
    <x v="7"/>
    <x v="34"/>
    <s v="08.2022"/>
    <x v="0"/>
    <x v="1"/>
    <s v="Grasas"/>
    <s v="Grasa Gordura"/>
    <s v="1022150"/>
    <x v="33"/>
    <s v="Cerdo"/>
    <n v="95219"/>
    <n v="95219"/>
    <n v="96000"/>
    <n v="1.2866759785337001"/>
    <n v="1.2866759785337001"/>
    <n v="0.98727083333333299"/>
  </r>
  <r>
    <x v="7"/>
    <x v="464"/>
    <s v="08.2022"/>
    <x v="0"/>
    <x v="1"/>
    <s v="Grasas"/>
    <s v="Grasa Gordura"/>
    <s v="1022920"/>
    <x v="266"/>
    <s v="Cerdo"/>
    <n v="6425"/>
    <n v="6425"/>
    <n v="6425"/>
    <n v="1.13665369649805"/>
    <n v="1.13665369649805"/>
    <n v="1.1708333385214"/>
  </r>
  <r>
    <x v="7"/>
    <x v="374"/>
    <s v="08.2022"/>
    <x v="0"/>
    <x v="1"/>
    <s v="Grasas"/>
    <s v="Grasa Gordura"/>
    <s v="1022921"/>
    <x v="33"/>
    <s v="Cerdo"/>
    <n v="23000"/>
    <n v="23000"/>
    <n v="14575"/>
    <n v="1.39"/>
    <n v="1.39"/>
    <n v="1.3908333310463099"/>
  </r>
  <r>
    <x v="7"/>
    <x v="36"/>
    <s v="08.2022"/>
    <x v="0"/>
    <x v="1"/>
    <s v="Grasas"/>
    <s v="Grasa Interior"/>
    <s v="1021111"/>
    <x v="35"/>
    <s v="Cerdo"/>
    <n v="3000"/>
    <n v="3000"/>
    <n v="3000"/>
    <n v="1.28666666666667"/>
    <n v="1.28666666666667"/>
    <n v="1.4208333333333301"/>
  </r>
  <r>
    <x v="7"/>
    <x v="38"/>
    <s v="08.2022"/>
    <x v="0"/>
    <x v="1"/>
    <s v="Grasas"/>
    <s v="Grasa Lomo Tocino"/>
    <s v="1020339"/>
    <x v="37"/>
    <s v="Cerdo"/>
    <n v="0"/>
    <n v="0"/>
    <n v="24000"/>
    <n v="0"/>
    <n v="0"/>
    <n v="1.95"/>
  </r>
  <r>
    <x v="7"/>
    <x v="129"/>
    <s v="08.2022"/>
    <x v="0"/>
    <x v="1"/>
    <s v="Grasas"/>
    <s v="Grasa Lomo Tocino"/>
    <s v="1021992"/>
    <x v="37"/>
    <s v="Cerdo"/>
    <m/>
    <m/>
    <n v="13500"/>
    <m/>
    <m/>
    <n v="1.4027263703703701"/>
  </r>
  <r>
    <x v="7"/>
    <x v="557"/>
    <s v="08.2022"/>
    <x v="0"/>
    <x v="1"/>
    <s v="Grasas"/>
    <s v="Grasa Lomo Tocino"/>
    <s v="1022290"/>
    <x v="493"/>
    <s v="Cerdo"/>
    <n v="0"/>
    <n v="24000"/>
    <n v="24000"/>
    <n v="0"/>
    <n v="1.8"/>
    <n v="1.75270833333333"/>
  </r>
  <r>
    <x v="7"/>
    <x v="558"/>
    <s v="08.2022"/>
    <x v="0"/>
    <x v="1"/>
    <s v="Huesos"/>
    <s v="Huesos Cuarto Centra"/>
    <s v="1021279"/>
    <x v="410"/>
    <s v="Cerdo"/>
    <n v="16178"/>
    <n v="16178"/>
    <n v="24000"/>
    <n v="1.33662999134627"/>
    <n v="1.33662999134627"/>
    <n v="1.8"/>
  </r>
  <r>
    <x v="7"/>
    <x v="40"/>
    <s v="08.2022"/>
    <x v="0"/>
    <x v="1"/>
    <s v="Lomo"/>
    <s v="Lomo Centro"/>
    <s v="1020086"/>
    <x v="39"/>
    <s v="Cerdo"/>
    <n v="24000"/>
    <n v="24000"/>
    <n v="24000"/>
    <n v="3.21"/>
    <n v="3.21"/>
    <n v="3.2722916666666699"/>
  </r>
  <r>
    <x v="7"/>
    <x v="41"/>
    <s v="08.2022"/>
    <x v="0"/>
    <x v="1"/>
    <s v="Lomo"/>
    <s v="Lomo Centro"/>
    <s v="1020848"/>
    <x v="40"/>
    <s v="Cerdo"/>
    <n v="36000"/>
    <n v="36000"/>
    <n v="36000"/>
    <n v="3.22"/>
    <n v="3.22"/>
    <n v="3.4"/>
  </r>
  <r>
    <x v="7"/>
    <x v="376"/>
    <s v="08.2022"/>
    <x v="0"/>
    <x v="1"/>
    <s v="Lomo"/>
    <s v="Lomo Vetado"/>
    <s v="1023331"/>
    <x v="347"/>
    <s v="Cerdo"/>
    <n v="94"/>
    <n v="0"/>
    <m/>
    <n v="2.3829787234042601"/>
    <n v="0"/>
    <m/>
  </r>
  <r>
    <x v="7"/>
    <x v="42"/>
    <s v="08.2022"/>
    <x v="0"/>
    <x v="1"/>
    <s v="Menudencias"/>
    <s v="Menudencias Contre"/>
    <s v="1010877"/>
    <x v="41"/>
    <s v="Pollo"/>
    <n v="96263"/>
    <n v="144000"/>
    <n v="161000"/>
    <n v="1.08666881356284"/>
    <n v="1.0866736111111099"/>
    <n v="0.89231055900621103"/>
  </r>
  <r>
    <x v="7"/>
    <x v="2"/>
    <s v="08.2022"/>
    <x v="0"/>
    <x v="1"/>
    <s v="Menudencias"/>
    <s v="Menudencias Contre"/>
    <s v="1012207"/>
    <x v="2"/>
    <s v="Pollo"/>
    <m/>
    <n v="48000"/>
    <n v="48000"/>
    <m/>
    <n v="1.27"/>
    <n v="0.853291666666667"/>
  </r>
  <r>
    <x v="7"/>
    <x v="111"/>
    <s v="08.2022"/>
    <x v="0"/>
    <x v="1"/>
    <s v="Menudencias"/>
    <s v="Menudencias Corazón"/>
    <s v="1011560"/>
    <x v="107"/>
    <s v="Pollo"/>
    <m/>
    <m/>
    <n v="6750"/>
    <m/>
    <m/>
    <n v="0.75332333333333301"/>
  </r>
  <r>
    <x v="7"/>
    <x v="43"/>
    <s v="08.2022"/>
    <x v="0"/>
    <x v="1"/>
    <s v="Menudencias"/>
    <s v="Menudencias Corazón"/>
    <s v="1012362"/>
    <x v="42"/>
    <s v="Pollo"/>
    <m/>
    <m/>
    <n v="18205"/>
    <m/>
    <m/>
    <n v="0.82894743202416898"/>
  </r>
  <r>
    <x v="7"/>
    <x v="505"/>
    <s v="08.2022"/>
    <x v="0"/>
    <x v="1"/>
    <s v="Menudencias"/>
    <s v="Menudencias Corazón"/>
    <s v="1012778"/>
    <x v="455"/>
    <s v="Pollo"/>
    <n v="0"/>
    <n v="12000"/>
    <n v="12000"/>
    <n v="0"/>
    <n v="0.9"/>
    <n v="0.60750000000000004"/>
  </r>
  <r>
    <x v="7"/>
    <x v="44"/>
    <s v="08.2022"/>
    <x v="0"/>
    <x v="1"/>
    <s v="Menudencias"/>
    <s v="Menudencias Pana"/>
    <s v="1012283"/>
    <x v="43"/>
    <s v="Pollo"/>
    <n v="49802"/>
    <n v="48000"/>
    <n v="48000"/>
    <n v="0"/>
    <n v="1"/>
    <n v="0.82372916666666596"/>
  </r>
  <r>
    <x v="7"/>
    <x v="378"/>
    <s v="08.2022"/>
    <x v="0"/>
    <x v="1"/>
    <s v="Menudencias"/>
    <s v="Menudencias Pana"/>
    <s v="1012763"/>
    <x v="348"/>
    <s v="Pollo"/>
    <n v="48000"/>
    <n v="48000"/>
    <n v="48000"/>
    <n v="0.76666666666666705"/>
    <n v="0.76666666666666705"/>
    <n v="0.85164583333333299"/>
  </r>
  <r>
    <x v="7"/>
    <x v="574"/>
    <s v="08.2022"/>
    <x v="0"/>
    <x v="1"/>
    <s v="Muestra"/>
    <s v="Muestra"/>
    <s v="1012058"/>
    <x v="503"/>
    <s v="Pollo"/>
    <m/>
    <m/>
    <n v="85"/>
    <m/>
    <m/>
    <n v="1.25292"/>
  </r>
  <r>
    <x v="7"/>
    <x v="575"/>
    <s v="08.2022"/>
    <x v="0"/>
    <x v="1"/>
    <s v="Muestra"/>
    <s v="Muestra"/>
    <s v="1012059"/>
    <x v="504"/>
    <s v="Pollo"/>
    <m/>
    <m/>
    <n v="1200"/>
    <m/>
    <m/>
    <n v="1.5027185833333301"/>
  </r>
  <r>
    <x v="7"/>
    <x v="45"/>
    <s v="08.2022"/>
    <x v="0"/>
    <x v="1"/>
    <s v="Paleta"/>
    <s v="Paleta Pulpa"/>
    <s v="1021976"/>
    <x v="44"/>
    <s v="Cerdo"/>
    <n v="96000"/>
    <n v="96000"/>
    <n v="192000"/>
    <n v="2.6"/>
    <n v="2.6"/>
    <n v="2.7102395833333301"/>
  </r>
  <r>
    <x v="7"/>
    <x v="318"/>
    <s v="08.2022"/>
    <x v="0"/>
    <x v="1"/>
    <s v="Paleta"/>
    <s v="Paleta Pulpa"/>
    <s v="1022379"/>
    <x v="296"/>
    <s v="Cerdo"/>
    <m/>
    <m/>
    <n v="24000"/>
    <m/>
    <m/>
    <n v="2.4500000000000002"/>
  </r>
  <r>
    <x v="7"/>
    <x v="46"/>
    <s v="08.2022"/>
    <x v="0"/>
    <x v="1"/>
    <s v="Panceta"/>
    <s v="Panceta s/Cuero"/>
    <s v="1020886"/>
    <x v="45"/>
    <s v="Cerdo"/>
    <n v="0"/>
    <n v="0"/>
    <n v="18700"/>
    <n v="0"/>
    <n v="0"/>
    <n v="3.3516119358288798"/>
  </r>
  <r>
    <x v="7"/>
    <x v="320"/>
    <s v="08.2022"/>
    <x v="0"/>
    <x v="1"/>
    <s v="Panceta"/>
    <s v="Panceta s/Cuero"/>
    <s v="1022646"/>
    <x v="217"/>
    <s v="Cerdo"/>
    <m/>
    <m/>
    <n v="16000"/>
    <m/>
    <m/>
    <n v="4.5"/>
  </r>
  <r>
    <x v="7"/>
    <x v="379"/>
    <s v="08.2022"/>
    <x v="0"/>
    <x v="1"/>
    <s v="Panceta"/>
    <s v="Panceta s/Cuero"/>
    <s v="1022847"/>
    <x v="349"/>
    <s v="Cerdo"/>
    <n v="0"/>
    <n v="3182"/>
    <m/>
    <n v="0"/>
    <n v="1.53991200502828"/>
    <m/>
  </r>
  <r>
    <x v="7"/>
    <x v="47"/>
    <s v="08.2022"/>
    <x v="0"/>
    <x v="1"/>
    <s v="Patas"/>
    <s v="Patas Garras"/>
    <s v="1012655"/>
    <x v="46"/>
    <s v="Pollo"/>
    <m/>
    <m/>
    <n v="4760"/>
    <m/>
    <m/>
    <n v="0.753323319327731"/>
  </r>
  <r>
    <x v="7"/>
    <x v="443"/>
    <s v="08.2022"/>
    <x v="0"/>
    <x v="1"/>
    <s v="Pech Desh"/>
    <s v="Pech Desh s/Piel"/>
    <s v="1030542"/>
    <x v="399"/>
    <s v="Pavo"/>
    <m/>
    <m/>
    <n v="12000"/>
    <m/>
    <m/>
    <n v="8.1999999999999993"/>
  </r>
  <r>
    <x v="7"/>
    <x v="576"/>
    <s v="08.2022"/>
    <x v="0"/>
    <x v="1"/>
    <s v="Pech Desh"/>
    <s v="Pech Desh s/Piel"/>
    <s v="1030821"/>
    <x v="47"/>
    <s v="Pavo"/>
    <n v="24000"/>
    <m/>
    <m/>
    <n v="10.8866666666667"/>
    <m/>
    <m/>
  </r>
  <r>
    <x v="7"/>
    <x v="247"/>
    <s v="08.2022"/>
    <x v="0"/>
    <x v="1"/>
    <s v="Pechuga Desh"/>
    <s v="Pechuga Desh s/Piel"/>
    <s v="1011701"/>
    <x v="236"/>
    <s v="Pollo"/>
    <m/>
    <n v="18000"/>
    <n v="15000"/>
    <m/>
    <n v="2.9"/>
    <n v="2.9"/>
  </r>
  <r>
    <x v="7"/>
    <x v="50"/>
    <s v="08.2022"/>
    <x v="0"/>
    <x v="1"/>
    <s v="Pechuga Desh"/>
    <s v="Pechuga Desh s/Piel"/>
    <s v="1012552"/>
    <x v="49"/>
    <s v="Pollo"/>
    <n v="48000"/>
    <n v="81000"/>
    <n v="81000"/>
    <n v="3.5"/>
    <n v="3.5"/>
    <n v="3.6469135802469101"/>
  </r>
  <r>
    <x v="7"/>
    <x v="150"/>
    <s v="08.2022"/>
    <x v="0"/>
    <x v="1"/>
    <s v="Pernil"/>
    <s v="Pernil Pierna"/>
    <s v="1022183"/>
    <x v="140"/>
    <s v="Cerdo"/>
    <m/>
    <m/>
    <n v="72000"/>
    <m/>
    <m/>
    <n v="1"/>
  </r>
  <r>
    <x v="7"/>
    <x v="381"/>
    <s v="08.2022"/>
    <x v="0"/>
    <x v="1"/>
    <s v="Pierna"/>
    <s v="Pierna Entera"/>
    <s v="1020915"/>
    <x v="351"/>
    <s v="Cerdo"/>
    <n v="28652"/>
    <n v="28652"/>
    <n v="32000"/>
    <n v="1.98670249895295"/>
    <n v="1.98670249895295"/>
    <n v="1.9044538718749999"/>
  </r>
  <r>
    <x v="7"/>
    <x v="52"/>
    <s v="08.2022"/>
    <x v="0"/>
    <x v="1"/>
    <s v="Pierna"/>
    <s v="Pierna Pulpa"/>
    <s v="1020944"/>
    <x v="51"/>
    <s v="Cerdo"/>
    <n v="146353"/>
    <n v="146353"/>
    <n v="168000"/>
    <n v="2.8276700853416101"/>
    <n v="2.8276700853416101"/>
    <n v="2.9126190476190499"/>
  </r>
  <r>
    <x v="7"/>
    <x v="53"/>
    <s v="08.2022"/>
    <x v="0"/>
    <x v="1"/>
    <s v="Pierna"/>
    <s v="Pierna Pulpa"/>
    <s v="1022709"/>
    <x v="52"/>
    <s v="Cerdo"/>
    <n v="144000"/>
    <n v="144000"/>
    <n v="166000"/>
    <n v="2.8833402777777799"/>
    <n v="2.8833402777777799"/>
    <n v="2.95768674698795"/>
  </r>
  <r>
    <x v="7"/>
    <x v="382"/>
    <s v="08.2022"/>
    <x v="0"/>
    <x v="1"/>
    <s v="Pierna"/>
    <s v="Pierna Pulpa Fina"/>
    <s v="1021868"/>
    <x v="352"/>
    <s v="Cerdo"/>
    <n v="31422"/>
    <n v="36000"/>
    <n v="36000"/>
    <n v="2.8900133664311598"/>
    <n v="2.89"/>
    <n v="2.9984722222222202"/>
  </r>
  <r>
    <x v="7"/>
    <x v="54"/>
    <s v="08.2022"/>
    <x v="0"/>
    <x v="1"/>
    <s v="Plancha"/>
    <s v="Plancha s/Cuero"/>
    <s v="1020349"/>
    <x v="53"/>
    <s v="Cerdo"/>
    <n v="72000"/>
    <n v="0"/>
    <m/>
    <n v="1.99"/>
    <n v="0"/>
    <m/>
  </r>
  <r>
    <x v="7"/>
    <x v="55"/>
    <s v="08.2022"/>
    <x v="0"/>
    <x v="1"/>
    <s v="Plancha"/>
    <s v="Plancha s/Cuero"/>
    <s v="1022149"/>
    <x v="54"/>
    <s v="Cerdo"/>
    <n v="36000"/>
    <n v="36000"/>
    <n v="36000"/>
    <n v="2.0099999999999998"/>
    <n v="2.0099999999999998"/>
    <n v="2.224411575"/>
  </r>
  <r>
    <x v="7"/>
    <x v="577"/>
    <s v="08.2022"/>
    <x v="0"/>
    <x v="1"/>
    <s v="Plancha"/>
    <s v="Plancha s/Cuero"/>
    <s v="1023433"/>
    <x v="505"/>
    <s v="Cerdo"/>
    <m/>
    <n v="72000"/>
    <n v="72000"/>
    <m/>
    <n v="1.99"/>
    <n v="2.19"/>
  </r>
  <r>
    <x v="7"/>
    <x v="5"/>
    <s v="08.2022"/>
    <x v="0"/>
    <x v="1"/>
    <s v="Recortes"/>
    <s v="Recortes Piel"/>
    <s v="1030720"/>
    <x v="5"/>
    <s v="Pavo"/>
    <m/>
    <m/>
    <n v="24000"/>
    <m/>
    <m/>
    <n v="0.72412500000000002"/>
  </r>
  <r>
    <x v="7"/>
    <x v="57"/>
    <s v="08.2022"/>
    <x v="0"/>
    <x v="1"/>
    <s v="Recortes"/>
    <s v="Recortes No Magro"/>
    <s v="1020412"/>
    <x v="56"/>
    <s v="Cerdo"/>
    <n v="117630"/>
    <n v="117630"/>
    <n v="166000"/>
    <n v="1.84787894244666"/>
    <n v="1.84787894244666"/>
    <n v="1.6701662668674699"/>
  </r>
  <r>
    <x v="7"/>
    <x v="58"/>
    <s v="08.2022"/>
    <x v="0"/>
    <x v="1"/>
    <s v="Recortes"/>
    <s v="Recortes No Magro"/>
    <s v="1021078"/>
    <x v="57"/>
    <s v="Cerdo"/>
    <n v="96176"/>
    <n v="134000"/>
    <n v="134000"/>
    <n v="2.2700049908501101"/>
    <n v="2.27"/>
    <n v="2.3633041007462698"/>
  </r>
  <r>
    <x v="7"/>
    <x v="383"/>
    <s v="08.2022"/>
    <x v="0"/>
    <x v="1"/>
    <s v="Recortes"/>
    <s v="Recortes No Magro"/>
    <s v="1021082"/>
    <x v="353"/>
    <s v="Cerdo"/>
    <n v="96000"/>
    <n v="0"/>
    <n v="96000"/>
    <n v="1.6491770833333299"/>
    <n v="0"/>
    <n v="1.80588541666667"/>
  </r>
  <r>
    <x v="7"/>
    <x v="59"/>
    <s v="08.2022"/>
    <x v="0"/>
    <x v="1"/>
    <s v="Recortes"/>
    <s v="Recortes No Magro"/>
    <s v="1021092"/>
    <x v="58"/>
    <s v="Cerdo"/>
    <n v="138989"/>
    <n v="144000"/>
    <n v="144000"/>
    <n v="2.4694040535582"/>
    <n v="2.4700069444444401"/>
    <n v="2.57163194444444"/>
  </r>
  <r>
    <x v="7"/>
    <x v="439"/>
    <s v="08.2022"/>
    <x v="0"/>
    <x v="1"/>
    <s v="Recortes"/>
    <s v="Recortes No Magro"/>
    <s v="1022047"/>
    <x v="398"/>
    <s v="Cerdo"/>
    <n v="1807"/>
    <n v="0"/>
    <m/>
    <n v="1.64028776978417"/>
    <n v="0"/>
    <m/>
  </r>
  <r>
    <x v="7"/>
    <x v="441"/>
    <s v="08.2022"/>
    <x v="0"/>
    <x v="1"/>
    <s v="Recortes"/>
    <s v="Recortes No Magro"/>
    <s v="1023391"/>
    <x v="60"/>
    <s v="Cerdo"/>
    <m/>
    <m/>
    <n v="5300"/>
    <m/>
    <m/>
    <n v="1.6528031698113199"/>
  </r>
  <r>
    <x v="7"/>
    <x v="63"/>
    <s v="08.2022"/>
    <x v="0"/>
    <x v="1"/>
    <s v="Reproductor"/>
    <s v="Reproductor Gallina"/>
    <s v="1012208"/>
    <x v="62"/>
    <s v="Pollo"/>
    <n v="6743"/>
    <n v="0"/>
    <m/>
    <n v="1.5312175589500201"/>
    <n v="0"/>
    <m/>
  </r>
  <r>
    <x v="7"/>
    <x v="64"/>
    <s v="08.2022"/>
    <x v="0"/>
    <x v="1"/>
    <s v="Subprod"/>
    <s v="Subprod Piel"/>
    <s v="1011290"/>
    <x v="63"/>
    <s v="Pollo"/>
    <m/>
    <m/>
    <n v="24000"/>
    <m/>
    <m/>
    <n v="0.43354166666666699"/>
  </r>
  <r>
    <x v="7"/>
    <x v="384"/>
    <s v="08.2022"/>
    <x v="0"/>
    <x v="1"/>
    <s v="Subprod"/>
    <s v="Subprod Piel"/>
    <s v="1011422"/>
    <x v="354"/>
    <s v="Pollo"/>
    <n v="1403"/>
    <m/>
    <m/>
    <n v="0.58660014255167503"/>
    <m/>
    <m/>
  </r>
  <r>
    <x v="7"/>
    <x v="385"/>
    <s v="08.2022"/>
    <x v="0"/>
    <x v="1"/>
    <s v="Subprod"/>
    <s v="Subprod Patas-Manos"/>
    <s v="1022406"/>
    <x v="355"/>
    <s v="Cerdo"/>
    <n v="0"/>
    <n v="0"/>
    <n v="20000"/>
    <n v="0"/>
    <n v="0"/>
    <n v="0.8"/>
  </r>
  <r>
    <x v="7"/>
    <x v="578"/>
    <s v="08.2022"/>
    <x v="0"/>
    <x v="1"/>
    <s v="Subprod"/>
    <s v="Subprod Patas-Manos"/>
    <s v="1022870"/>
    <x v="506"/>
    <s v="Cerdo"/>
    <m/>
    <m/>
    <n v="28000"/>
    <m/>
    <m/>
    <n v="0.8"/>
  </r>
  <r>
    <x v="7"/>
    <x v="579"/>
    <s v="08.2022"/>
    <x v="0"/>
    <x v="1"/>
    <s v="Subprod"/>
    <s v="Subprod Patas-Manos"/>
    <s v="1023436"/>
    <x v="507"/>
    <s v="Cerdo"/>
    <m/>
    <m/>
    <n v="24000"/>
    <m/>
    <m/>
    <n v="0.8"/>
  </r>
  <r>
    <x v="7"/>
    <x v="67"/>
    <s v="08.2022"/>
    <x v="0"/>
    <x v="1"/>
    <s v="Subprod"/>
    <s v="Subprod Tripa"/>
    <s v="1022781"/>
    <x v="66"/>
    <s v="Cerdo"/>
    <n v="7000"/>
    <n v="7000"/>
    <n v="10231.200000000001"/>
    <n v="13.401"/>
    <n v="13.401"/>
    <n v="11.205332707795799"/>
  </r>
  <r>
    <x v="7"/>
    <x v="68"/>
    <s v="08.2022"/>
    <x v="0"/>
    <x v="1"/>
    <s v="Subprod"/>
    <s v="Subprod Tripa"/>
    <s v="1022782"/>
    <x v="67"/>
    <s v="Cerdo"/>
    <m/>
    <m/>
    <n v="9448.7999999999993"/>
    <m/>
    <m/>
    <n v="7.9527559055118102"/>
  </r>
  <r>
    <x v="7"/>
    <x v="387"/>
    <s v="08.2022"/>
    <x v="0"/>
    <x v="1"/>
    <s v="Subprod"/>
    <s v="Subprod Tripa"/>
    <s v="1022783"/>
    <x v="356"/>
    <s v="Cerdo"/>
    <m/>
    <m/>
    <n v="7740"/>
    <m/>
    <m/>
    <n v="7.8294573643410796"/>
  </r>
  <r>
    <x v="7"/>
    <x v="507"/>
    <s v="08.2022"/>
    <x v="0"/>
    <x v="1"/>
    <s v="Subprod"/>
    <s v="Subprod Tripa"/>
    <s v="1022784"/>
    <x v="457"/>
    <s v="Cerdo"/>
    <m/>
    <m/>
    <n v="5895"/>
    <m/>
    <m/>
    <n v="7.7099236641221403"/>
  </r>
  <r>
    <x v="7"/>
    <x v="388"/>
    <s v="08.2022"/>
    <x v="0"/>
    <x v="1"/>
    <s v="Subprod"/>
    <s v="Subprod Tripa"/>
    <s v="1022786"/>
    <x v="357"/>
    <s v="Cerdo"/>
    <n v="0"/>
    <n v="0"/>
    <n v="2704"/>
    <n v="0"/>
    <n v="0"/>
    <n v="17.1449704142012"/>
  </r>
  <r>
    <x v="7"/>
    <x v="389"/>
    <s v="08.2022"/>
    <x v="0"/>
    <x v="1"/>
    <s v="Subprod"/>
    <s v="Subprod Tripa"/>
    <s v="1023295"/>
    <x v="358"/>
    <s v="Cerdo"/>
    <n v="1000"/>
    <n v="1000"/>
    <m/>
    <n v="12.287000000000001"/>
    <n v="12.287000000000001"/>
    <m/>
  </r>
  <r>
    <x v="7"/>
    <x v="69"/>
    <s v="08.2022"/>
    <x v="0"/>
    <x v="1"/>
    <s v="Subprod"/>
    <s v="Subprod Visceras"/>
    <s v="1021101"/>
    <x v="68"/>
    <s v="Cerdo"/>
    <n v="3458"/>
    <n v="0"/>
    <m/>
    <n v="1.09022556390977"/>
    <n v="0"/>
    <m/>
  </r>
  <r>
    <x v="7"/>
    <x v="70"/>
    <s v="08.2022"/>
    <x v="0"/>
    <x v="1"/>
    <s v="Subprod"/>
    <s v="Subprod Visceras"/>
    <s v="1021105"/>
    <x v="69"/>
    <s v="Cerdo"/>
    <n v="32611"/>
    <n v="32611"/>
    <n v="46500"/>
    <n v="0.73668394100150303"/>
    <n v="0.73668394100150303"/>
    <n v="0.80821505376344105"/>
  </r>
  <r>
    <x v="7"/>
    <x v="71"/>
    <s v="08.2022"/>
    <x v="0"/>
    <x v="1"/>
    <s v="Subprod"/>
    <s v="Subprod Visceras"/>
    <s v="1021106"/>
    <x v="70"/>
    <s v="Cerdo"/>
    <n v="0"/>
    <n v="0"/>
    <n v="11000"/>
    <n v="0"/>
    <n v="0"/>
    <n v="0.96865913636363599"/>
  </r>
  <r>
    <x v="7"/>
    <x v="442"/>
    <s v="08.2022"/>
    <x v="0"/>
    <x v="1"/>
    <s v="Subprod"/>
    <s v="Subprod Visceras"/>
    <s v="1023355"/>
    <x v="102"/>
    <s v="Cerdo"/>
    <n v="51378"/>
    <n v="51378"/>
    <n v="46000"/>
    <n v="0.65999065747985497"/>
    <n v="0.65999065747985497"/>
    <n v="0.70695652173913004"/>
  </r>
  <r>
    <x v="7"/>
    <x v="72"/>
    <s v="08.2022"/>
    <x v="0"/>
    <x v="1"/>
    <s v="Trutro"/>
    <s v="Trutro Largo"/>
    <s v="1030224"/>
    <x v="71"/>
    <s v="Pavo"/>
    <n v="24000"/>
    <m/>
    <m/>
    <n v="2.1900416666666702"/>
    <m/>
    <m/>
  </r>
  <r>
    <x v="7"/>
    <x v="427"/>
    <s v="08.2022"/>
    <x v="0"/>
    <x v="1"/>
    <s v="Trutro"/>
    <s v="Trutro Largo"/>
    <s v="1030791"/>
    <x v="386"/>
    <s v="Pavo"/>
    <m/>
    <m/>
    <n v="5888"/>
    <m/>
    <m/>
    <n v="2.35"/>
  </r>
  <r>
    <x v="7"/>
    <x v="535"/>
    <s v="08.2022"/>
    <x v="0"/>
    <x v="1"/>
    <s v="Trutro"/>
    <s v="Trutro Largo"/>
    <s v="1030817"/>
    <x v="71"/>
    <s v="Pavo"/>
    <n v="0"/>
    <m/>
    <n v="3703"/>
    <n v="0"/>
    <m/>
    <n v="2.35"/>
  </r>
  <r>
    <x v="7"/>
    <x v="580"/>
    <s v="08.2022"/>
    <x v="0"/>
    <x v="1"/>
    <s v="Trutro Desh"/>
    <s v="Trutro Desh Corto"/>
    <s v="1030812"/>
    <x v="508"/>
    <s v="Pavo"/>
    <n v="24000"/>
    <m/>
    <n v="24000"/>
    <n v="4.4366666666666701"/>
    <m/>
    <n v="4.55104166666667"/>
  </r>
  <r>
    <x v="7"/>
    <x v="74"/>
    <s v="08.2022"/>
    <x v="0"/>
    <x v="2"/>
    <s v="Ala"/>
    <s v="Ala Centro"/>
    <s v="1012012"/>
    <x v="73"/>
    <s v="Pollo"/>
    <n v="20000"/>
    <n v="0"/>
    <m/>
    <n v="6.4665499999999998"/>
    <n v="0"/>
    <m/>
  </r>
  <r>
    <x v="7"/>
    <x v="581"/>
    <s v="08.2022"/>
    <x v="0"/>
    <x v="2"/>
    <s v="Cabeza"/>
    <s v="Cabeza Entera"/>
    <s v="1023435"/>
    <x v="279"/>
    <s v="Cerdo"/>
    <m/>
    <m/>
    <n v="336000"/>
    <m/>
    <m/>
    <n v="0.85357142857142898"/>
  </r>
  <r>
    <x v="7"/>
    <x v="75"/>
    <s v="08.2022"/>
    <x v="0"/>
    <x v="2"/>
    <s v="Carne Recuperada"/>
    <s v="Carne Recuperada Pul"/>
    <s v="1012612"/>
    <x v="74"/>
    <s v="Pollo"/>
    <n v="1300000"/>
    <n v="1275000"/>
    <n v="1275000"/>
    <n v="1.03592"/>
    <n v="1.03592"/>
    <n v="1.12615396862745"/>
  </r>
  <r>
    <x v="7"/>
    <x v="508"/>
    <s v="08.2022"/>
    <x v="0"/>
    <x v="2"/>
    <s v="Grasas"/>
    <s v="Grasa Gordura"/>
    <s v="1023397"/>
    <x v="345"/>
    <s v="Cerdo"/>
    <n v="0"/>
    <n v="24000"/>
    <n v="24000"/>
    <n v="0"/>
    <n v="0.91"/>
    <n v="1.25"/>
  </r>
  <r>
    <x v="7"/>
    <x v="79"/>
    <s v="08.2022"/>
    <x v="0"/>
    <x v="2"/>
    <s v="Grasas"/>
    <s v="Grasa Lomo Tocino"/>
    <s v="1021204"/>
    <x v="37"/>
    <s v="Cerdo"/>
    <n v="48000"/>
    <n v="24000"/>
    <n v="24000"/>
    <n v="1.29"/>
    <n v="1.29"/>
    <n v="1.5"/>
  </r>
  <r>
    <x v="7"/>
    <x v="80"/>
    <s v="08.2022"/>
    <x v="0"/>
    <x v="2"/>
    <s v="Huesos"/>
    <s v="Huesos Cuarto Centra"/>
    <s v="1021149"/>
    <x v="78"/>
    <s v="Cerdo"/>
    <n v="44000"/>
    <n v="44000"/>
    <n v="43000"/>
    <n v="0.72"/>
    <n v="0.72"/>
    <n v="0.673035941860465"/>
  </r>
  <r>
    <x v="7"/>
    <x v="81"/>
    <s v="08.2022"/>
    <x v="0"/>
    <x v="2"/>
    <s v="Huesos"/>
    <s v="Huesos Cuarto Centra"/>
    <s v="1021150"/>
    <x v="79"/>
    <s v="Cerdo"/>
    <n v="22000"/>
    <n v="66000"/>
    <n v="66000"/>
    <n v="0.72"/>
    <n v="0.72"/>
    <n v="0.77487878787878794"/>
  </r>
  <r>
    <x v="7"/>
    <x v="82"/>
    <s v="08.2022"/>
    <x v="0"/>
    <x v="2"/>
    <s v="Huesos"/>
    <s v="Huesos Cuarto Centra"/>
    <s v="1021156"/>
    <x v="80"/>
    <s v="Cerdo"/>
    <n v="24000"/>
    <n v="24000"/>
    <n v="24000"/>
    <n v="2.57"/>
    <n v="2.57"/>
    <n v="2.9"/>
  </r>
  <r>
    <x v="7"/>
    <x v="83"/>
    <s v="08.2022"/>
    <x v="0"/>
    <x v="2"/>
    <s v="Huesos"/>
    <s v="Huesos Cuarto Delant"/>
    <s v="1021151"/>
    <x v="81"/>
    <s v="Cerdo"/>
    <n v="44000"/>
    <n v="44000"/>
    <n v="44000"/>
    <n v="1.1200000000000001"/>
    <n v="1.1200000000000001"/>
    <n v="1.06966322272727"/>
  </r>
  <r>
    <x v="7"/>
    <x v="84"/>
    <s v="08.2022"/>
    <x v="0"/>
    <x v="2"/>
    <s v="Huesos"/>
    <s v="Huesos Cuarto Delant"/>
    <s v="1021152"/>
    <x v="82"/>
    <s v="Cerdo"/>
    <n v="22000"/>
    <n v="44000"/>
    <n v="44000"/>
    <n v="1.1200000000000001"/>
    <n v="1.1200000000000001"/>
    <n v="1.0561590909090901"/>
  </r>
  <r>
    <x v="7"/>
    <x v="582"/>
    <s v="08.2022"/>
    <x v="0"/>
    <x v="2"/>
    <s v="Huesos"/>
    <s v="Huesos Cuarto Traser"/>
    <s v="1023439"/>
    <x v="289"/>
    <s v="Cerdo"/>
    <m/>
    <m/>
    <n v="32000"/>
    <m/>
    <m/>
    <n v="0.7"/>
  </r>
  <r>
    <x v="7"/>
    <x v="465"/>
    <s v="08.2022"/>
    <x v="0"/>
    <x v="2"/>
    <s v="Lomo"/>
    <s v="Lomo Centro"/>
    <s v="1023372"/>
    <x v="254"/>
    <s v="Cerdo"/>
    <n v="24000"/>
    <n v="0"/>
    <m/>
    <n v="2.89"/>
    <n v="0"/>
    <m/>
  </r>
  <r>
    <x v="7"/>
    <x v="85"/>
    <s v="08.2022"/>
    <x v="0"/>
    <x v="2"/>
    <s v="Lomo"/>
    <s v="Lomo Vetado"/>
    <s v="1020860"/>
    <x v="83"/>
    <s v="Cerdo"/>
    <n v="132000"/>
    <n v="132000"/>
    <n v="132000"/>
    <n v="4.17"/>
    <n v="4.17"/>
    <n v="4.2103863636363599"/>
  </r>
  <r>
    <x v="7"/>
    <x v="86"/>
    <s v="08.2022"/>
    <x v="0"/>
    <x v="2"/>
    <s v="Lomo"/>
    <s v="Lomo Vetado"/>
    <s v="1020861"/>
    <x v="84"/>
    <s v="Cerdo"/>
    <n v="132000"/>
    <n v="132000"/>
    <n v="132000"/>
    <n v="4.17"/>
    <n v="4.17"/>
    <n v="4.16231818181818"/>
  </r>
  <r>
    <x v="7"/>
    <x v="87"/>
    <s v="08.2022"/>
    <x v="0"/>
    <x v="2"/>
    <s v="Lomo"/>
    <s v="Lomo Vetado"/>
    <s v="1022985"/>
    <x v="85"/>
    <s v="Cerdo"/>
    <n v="5000"/>
    <n v="5000"/>
    <n v="5000"/>
    <n v="4.17"/>
    <n v="4.17"/>
    <n v="4.2123181799999996"/>
  </r>
  <r>
    <x v="7"/>
    <x v="88"/>
    <s v="08.2022"/>
    <x v="0"/>
    <x v="2"/>
    <s v="Lomo"/>
    <s v="Lomo Vetado"/>
    <s v="1023038"/>
    <x v="86"/>
    <s v="Cerdo"/>
    <n v="141000"/>
    <n v="121000"/>
    <n v="121000"/>
    <n v="4.2699999999999996"/>
    <n v="4.2699999999999996"/>
    <n v="4.4624173553719002"/>
  </r>
  <r>
    <x v="7"/>
    <x v="90"/>
    <s v="08.2022"/>
    <x v="0"/>
    <x v="2"/>
    <s v="Panceta"/>
    <s v="Panceta c/Cuero"/>
    <s v="1020904"/>
    <x v="88"/>
    <s v="Cerdo"/>
    <n v="0"/>
    <n v="44000"/>
    <n v="44000"/>
    <n v="0"/>
    <n v="5.56"/>
    <n v="6"/>
  </r>
  <r>
    <x v="7"/>
    <x v="91"/>
    <s v="08.2022"/>
    <x v="0"/>
    <x v="2"/>
    <s v="Panceta"/>
    <s v="Panceta c/Cuero"/>
    <s v="1020905"/>
    <x v="89"/>
    <s v="Cerdo"/>
    <n v="0"/>
    <n v="22000"/>
    <n v="22000"/>
    <n v="0"/>
    <n v="5.56"/>
    <n v="6"/>
  </r>
  <r>
    <x v="7"/>
    <x v="93"/>
    <s v="08.2022"/>
    <x v="0"/>
    <x v="2"/>
    <s v="Panceta"/>
    <s v="Panceta s/Cuero"/>
    <s v="1022885"/>
    <x v="91"/>
    <s v="Cerdo"/>
    <n v="637000"/>
    <n v="637000"/>
    <n v="565000"/>
    <n v="6.12"/>
    <n v="6.12"/>
    <n v="6.0123181817699098"/>
  </r>
  <r>
    <x v="7"/>
    <x v="94"/>
    <s v="08.2022"/>
    <x v="0"/>
    <x v="2"/>
    <s v="Panceta"/>
    <s v="Panceta s/Cuero"/>
    <s v="1022887"/>
    <x v="92"/>
    <s v="Cerdo"/>
    <n v="360000"/>
    <n v="360000"/>
    <n v="264000"/>
    <n v="6.12"/>
    <n v="6.12"/>
    <n v="6.0374999999999996"/>
  </r>
  <r>
    <x v="7"/>
    <x v="95"/>
    <s v="08.2022"/>
    <x v="0"/>
    <x v="2"/>
    <s v="Panceta"/>
    <s v="Panceta s/Cuero"/>
    <s v="1022930"/>
    <x v="93"/>
    <s v="Cerdo"/>
    <n v="154000"/>
    <n v="154000"/>
    <n v="154000"/>
    <n v="6.32"/>
    <n v="6.32"/>
    <n v="6.2123181818181799"/>
  </r>
  <r>
    <x v="7"/>
    <x v="97"/>
    <s v="08.2022"/>
    <x v="0"/>
    <x v="2"/>
    <s v="Panceta"/>
    <s v="Panceta s/Cuero"/>
    <s v="1023037"/>
    <x v="95"/>
    <s v="Cerdo"/>
    <n v="143000"/>
    <n v="143000"/>
    <n v="143000"/>
    <n v="6.32"/>
    <n v="6.32"/>
    <n v="6.2758356643356601"/>
  </r>
  <r>
    <x v="7"/>
    <x v="391"/>
    <s v="08.2022"/>
    <x v="0"/>
    <x v="2"/>
    <s v="Panceta"/>
    <s v="Panceta s/Cuero"/>
    <s v="1023090"/>
    <x v="359"/>
    <s v="Cerdo"/>
    <n v="22000"/>
    <n v="22000"/>
    <n v="22000"/>
    <n v="6.42"/>
    <n v="6.42"/>
    <n v="6.5"/>
  </r>
  <r>
    <x v="7"/>
    <x v="98"/>
    <s v="08.2022"/>
    <x v="0"/>
    <x v="2"/>
    <s v="Pernil"/>
    <s v="Pernil Mano"/>
    <s v="1021045"/>
    <x v="96"/>
    <s v="Cerdo"/>
    <n v="44000"/>
    <n v="44000"/>
    <n v="44000"/>
    <n v="2.02"/>
    <n v="2.02"/>
    <n v="2.0123181818181801"/>
  </r>
  <r>
    <x v="7"/>
    <x v="99"/>
    <s v="08.2022"/>
    <x v="0"/>
    <x v="2"/>
    <s v="Pernil"/>
    <s v="Pernil Mano"/>
    <s v="1021046"/>
    <x v="97"/>
    <s v="Cerdo"/>
    <n v="0"/>
    <n v="176000"/>
    <n v="176000"/>
    <n v="0"/>
    <n v="1.41"/>
    <n v="1.5530795454545501"/>
  </r>
  <r>
    <x v="7"/>
    <x v="392"/>
    <s v="08.2022"/>
    <x v="0"/>
    <x v="2"/>
    <s v="Pernil"/>
    <s v="Pernil Mano"/>
    <s v="1021470"/>
    <x v="360"/>
    <s v="Cerdo"/>
    <n v="22000"/>
    <n v="22000"/>
    <n v="22000"/>
    <n v="1.32"/>
    <n v="1.32"/>
    <n v="1.3014152909090899"/>
  </r>
  <r>
    <x v="7"/>
    <x v="583"/>
    <s v="08.2022"/>
    <x v="0"/>
    <x v="2"/>
    <s v="Pernil"/>
    <s v="Pernil Pierna"/>
    <s v="1020660"/>
    <x v="140"/>
    <s v="Cerdo"/>
    <m/>
    <m/>
    <n v="115000"/>
    <m/>
    <m/>
    <n v="1.2"/>
  </r>
  <r>
    <x v="7"/>
    <x v="444"/>
    <s v="08.2022"/>
    <x v="0"/>
    <x v="2"/>
    <s v="Plancha"/>
    <s v="Plancha c/Cuero"/>
    <s v="1023144"/>
    <x v="400"/>
    <s v="Cerdo"/>
    <n v="44000"/>
    <n v="48000"/>
    <n v="48000"/>
    <n v="1.94"/>
    <n v="1.94"/>
    <n v="2.2044070833333298"/>
  </r>
  <r>
    <x v="7"/>
    <x v="100"/>
    <s v="08.2022"/>
    <x v="0"/>
    <x v="2"/>
    <s v="Plancha"/>
    <s v="Plancha s/Cuero"/>
    <s v="1021012"/>
    <x v="98"/>
    <s v="Cerdo"/>
    <n v="198000"/>
    <n v="198000"/>
    <n v="154000"/>
    <n v="1.92"/>
    <n v="1.92"/>
    <n v="1.96994155844156"/>
  </r>
  <r>
    <x v="7"/>
    <x v="101"/>
    <s v="08.2022"/>
    <x v="0"/>
    <x v="2"/>
    <s v="Prolijado"/>
    <s v="Prolijado Malaya"/>
    <s v="1022283"/>
    <x v="99"/>
    <s v="Cerdo"/>
    <n v="0"/>
    <n v="2000"/>
    <n v="2000"/>
    <n v="0"/>
    <n v="6.26"/>
    <n v="6.8123182"/>
  </r>
  <r>
    <x v="7"/>
    <x v="102"/>
    <s v="08.2022"/>
    <x v="0"/>
    <x v="2"/>
    <s v="Prolijado"/>
    <s v="Prolijado Plateada"/>
    <s v="1022607"/>
    <x v="100"/>
    <s v="Cerdo"/>
    <n v="22000"/>
    <n v="22000"/>
    <n v="22000"/>
    <n v="5.32"/>
    <n v="5.32"/>
    <n v="5.3123181818181804"/>
  </r>
  <r>
    <x v="7"/>
    <x v="103"/>
    <s v="08.2022"/>
    <x v="0"/>
    <x v="2"/>
    <s v="Subprod"/>
    <s v="Subprod Grasa"/>
    <s v="1023283"/>
    <x v="101"/>
    <s v="Cerdo"/>
    <n v="72000"/>
    <n v="96000"/>
    <n v="96000"/>
    <n v="0.77"/>
    <n v="0.77"/>
    <n v="0.956920833333333"/>
  </r>
  <r>
    <x v="7"/>
    <x v="105"/>
    <s v="08.2022"/>
    <x v="0"/>
    <x v="2"/>
    <s v="Subprod"/>
    <s v="Subprod Visceras"/>
    <s v="1023326"/>
    <x v="103"/>
    <s v="Cerdo"/>
    <n v="48000"/>
    <n v="48000"/>
    <n v="48000"/>
    <n v="0.72"/>
    <n v="0.72"/>
    <n v="0.85465729166666704"/>
  </r>
  <r>
    <x v="7"/>
    <x v="584"/>
    <s v="08.2022"/>
    <x v="0"/>
    <x v="2"/>
    <s v="Subprod"/>
    <s v="Subprod Visceras"/>
    <s v="1023438"/>
    <x v="70"/>
    <s v="Cerdo"/>
    <m/>
    <m/>
    <n v="141000"/>
    <m/>
    <m/>
    <n v="1.3"/>
  </r>
  <r>
    <x v="7"/>
    <x v="106"/>
    <s v="08.2022"/>
    <x v="0"/>
    <x v="2"/>
    <s v="Trutro"/>
    <s v="Trutro Largo"/>
    <s v="1030535"/>
    <x v="104"/>
    <s v="Pavo"/>
    <m/>
    <m/>
    <n v="66000"/>
    <m/>
    <m/>
    <n v="2.5"/>
  </r>
  <r>
    <x v="7"/>
    <x v="107"/>
    <s v="08.2022"/>
    <x v="0"/>
    <x v="3"/>
    <s v="Cueros"/>
    <s v="Cuero Mixto"/>
    <s v="1023334"/>
    <x v="105"/>
    <s v="Cerdo"/>
    <n v="1069"/>
    <n v="1069"/>
    <n v="48000"/>
    <n v="0.53975678203928901"/>
    <n v="0.75023386342375997"/>
    <n v="0.75"/>
  </r>
  <r>
    <x v="7"/>
    <x v="108"/>
    <s v="08.2022"/>
    <x v="0"/>
    <x v="3"/>
    <s v="Cueros"/>
    <s v="Cuero Mixto"/>
    <s v="1023336"/>
    <x v="105"/>
    <s v="Cerdo"/>
    <n v="0"/>
    <n v="24200"/>
    <n v="144000"/>
    <n v="0"/>
    <n v="0.8"/>
    <n v="0.75"/>
  </r>
  <r>
    <x v="7"/>
    <x v="21"/>
    <s v="08.2022"/>
    <x v="0"/>
    <x v="3"/>
    <s v="Cueros"/>
    <s v="Cuero Papada"/>
    <s v="1023329"/>
    <x v="21"/>
    <s v="Cerdo"/>
    <n v="38659"/>
    <n v="38659"/>
    <n v="24000"/>
    <n v="0.53666675289065902"/>
    <n v="0.53666675289065902"/>
    <n v="0.55000000000000004"/>
  </r>
  <r>
    <x v="7"/>
    <x v="28"/>
    <s v="08.2022"/>
    <x v="0"/>
    <x v="3"/>
    <s v="Grasas"/>
    <s v="Grasa Forro"/>
    <s v="1022218"/>
    <x v="27"/>
    <s v="Cerdo"/>
    <n v="24004"/>
    <n v="24004"/>
    <n v="24000"/>
    <n v="1.5499916680553201"/>
    <n v="1.5499916680553201"/>
    <n v="1.75"/>
  </r>
  <r>
    <x v="7"/>
    <x v="29"/>
    <s v="08.2022"/>
    <x v="0"/>
    <x v="3"/>
    <s v="Grasas"/>
    <s v="Grasa Forro"/>
    <s v="1022273"/>
    <x v="28"/>
    <s v="Cerdo"/>
    <n v="211608"/>
    <n v="211608"/>
    <n v="216000"/>
    <n v="1.55000283543155"/>
    <n v="1.55000283543155"/>
    <n v="1.69985592592593"/>
  </r>
  <r>
    <x v="7"/>
    <x v="110"/>
    <s v="08.2022"/>
    <x v="0"/>
    <x v="3"/>
    <s v="Grasas"/>
    <s v="Grasa Lomo Tocino"/>
    <s v="1022217"/>
    <x v="106"/>
    <s v="Cerdo"/>
    <n v="262107"/>
    <n v="321824"/>
    <n v="264000"/>
    <n v="1.69999656628781"/>
    <n v="1.6999975141692401"/>
    <n v="1.85663704545455"/>
  </r>
  <r>
    <x v="7"/>
    <x v="43"/>
    <s v="08.2022"/>
    <x v="0"/>
    <x v="3"/>
    <s v="Menudencias"/>
    <s v="Menudencias Corazón"/>
    <s v="1012362"/>
    <x v="42"/>
    <s v="Pollo"/>
    <n v="0"/>
    <n v="0"/>
    <n v="24000"/>
    <n v="0"/>
    <n v="0"/>
    <n v="2.7"/>
  </r>
  <r>
    <x v="7"/>
    <x v="389"/>
    <s v="08.2022"/>
    <x v="0"/>
    <x v="3"/>
    <s v="Subprod"/>
    <s v="Subprod Tripa"/>
    <s v="1023295"/>
    <x v="358"/>
    <s v="Cerdo"/>
    <n v="1000"/>
    <n v="1000"/>
    <m/>
    <n v="12.287000000000001"/>
    <n v="12.287000000000001"/>
    <m/>
  </r>
  <r>
    <x v="7"/>
    <x v="512"/>
    <s v="08.2022"/>
    <x v="0"/>
    <x v="4"/>
    <s v="Ala"/>
    <s v="Ala Trutro"/>
    <s v="1030525"/>
    <x v="459"/>
    <s v="Pavo"/>
    <n v="96000"/>
    <m/>
    <m/>
    <n v="1.3975833333333301"/>
    <m/>
    <m/>
  </r>
  <r>
    <x v="7"/>
    <x v="126"/>
    <s v="08.2022"/>
    <x v="0"/>
    <x v="4"/>
    <s v="Grasas"/>
    <s v="Grasa Gordura"/>
    <s v="1022856"/>
    <x v="121"/>
    <s v="Cerdo"/>
    <n v="149045"/>
    <n v="129045"/>
    <m/>
    <n v="1.15572478110638"/>
    <n v="1.1557208725638299"/>
    <m/>
  </r>
  <r>
    <x v="7"/>
    <x v="541"/>
    <s v="08.2022"/>
    <x v="0"/>
    <x v="4"/>
    <s v="Paleta"/>
    <s v="Paleta Entera"/>
    <s v="1022851"/>
    <x v="395"/>
    <s v="Cerdo"/>
    <n v="62685"/>
    <n v="62685"/>
    <m/>
    <n v="1.5557310361330501"/>
    <n v="1.5557310361330501"/>
    <m/>
  </r>
  <r>
    <x v="7"/>
    <x v="425"/>
    <s v="08.2022"/>
    <x v="0"/>
    <x v="4"/>
    <s v="Recortes"/>
    <s v="Recortes No Magro"/>
    <s v="1021905"/>
    <x v="384"/>
    <s v="Cerdo"/>
    <n v="240000"/>
    <n v="0"/>
    <m/>
    <n v="1.39402916666667"/>
    <n v="0"/>
    <m/>
  </r>
  <r>
    <x v="7"/>
    <x v="151"/>
    <s v="08.2022"/>
    <x v="0"/>
    <x v="4"/>
    <s v="Recortes"/>
    <s v="Recortes No Magro"/>
    <s v="1022373"/>
    <x v="141"/>
    <s v="Cerdo"/>
    <n v="34135"/>
    <n v="70135"/>
    <m/>
    <n v="1.28794492456423"/>
    <n v="1.28794467812077"/>
    <m/>
  </r>
  <r>
    <x v="7"/>
    <x v="155"/>
    <s v="08.2022"/>
    <x v="0"/>
    <x v="4"/>
    <s v="Subprod"/>
    <s v="Subprod Visceras"/>
    <s v="1021115"/>
    <x v="145"/>
    <s v="Cerdo"/>
    <n v="0"/>
    <n v="0"/>
    <n v="48000"/>
    <n v="0"/>
    <n v="0"/>
    <n v="0.32166666666666699"/>
  </r>
  <r>
    <x v="7"/>
    <x v="156"/>
    <s v="08.2022"/>
    <x v="0"/>
    <x v="5"/>
    <s v="Filete"/>
    <s v="Filete c/Cabeza"/>
    <s v="1020636"/>
    <x v="146"/>
    <s v="Cerdo"/>
    <n v="13000"/>
    <n v="13000"/>
    <n v="13000"/>
    <n v="4.1040000000000001"/>
    <n v="4.1040000000000001"/>
    <n v="4.1950030769230802"/>
  </r>
  <r>
    <x v="7"/>
    <x v="157"/>
    <s v="08.2022"/>
    <x v="0"/>
    <x v="5"/>
    <s v="Filete"/>
    <s v="Filete c/Cabeza"/>
    <s v="1020704"/>
    <x v="147"/>
    <s v="Cerdo"/>
    <n v="1000"/>
    <n v="1000"/>
    <n v="1000"/>
    <n v="4.2480000000000002"/>
    <n v="4.2480000000000002"/>
    <n v="4.3995506000000004"/>
  </r>
  <r>
    <x v="7"/>
    <x v="158"/>
    <s v="08.2022"/>
    <x v="0"/>
    <x v="5"/>
    <s v="Filete"/>
    <s v="Filete c/Cabeza"/>
    <s v="1021609"/>
    <x v="148"/>
    <s v="Cerdo"/>
    <n v="20000"/>
    <n v="20000"/>
    <n v="20000"/>
    <n v="4.32"/>
    <n v="4.32"/>
    <n v="4.4347998549999996"/>
  </r>
  <r>
    <x v="7"/>
    <x v="159"/>
    <s v="08.2022"/>
    <x v="0"/>
    <x v="5"/>
    <s v="Filete"/>
    <s v="Filete c/Cabeza"/>
    <s v="1022931"/>
    <x v="149"/>
    <s v="Cerdo"/>
    <n v="20000"/>
    <n v="20000"/>
    <n v="20000"/>
    <n v="4.1040000000000001"/>
    <n v="4.1040000000000001"/>
    <n v="4.2255072599999997"/>
  </r>
  <r>
    <x v="7"/>
    <x v="585"/>
    <s v="08.2022"/>
    <x v="0"/>
    <x v="5"/>
    <s v="Grasas"/>
    <s v="Grasa Lomo Tocino"/>
    <s v="1023419"/>
    <x v="190"/>
    <s v="Cerdo"/>
    <n v="24000"/>
    <n v="24000"/>
    <n v="24000"/>
    <n v="1.8"/>
    <n v="1.8"/>
    <n v="1.84287634166667"/>
  </r>
  <r>
    <x v="7"/>
    <x v="161"/>
    <s v="08.2022"/>
    <x v="0"/>
    <x v="5"/>
    <s v="Lomo"/>
    <s v="Lomo CC Loin"/>
    <s v="1022313"/>
    <x v="151"/>
    <s v="Cerdo"/>
    <n v="10000"/>
    <n v="10000"/>
    <n v="10000"/>
    <n v="3.8519999999999999"/>
    <n v="3.8519999999999999"/>
    <n v="3.9424114800000001"/>
  </r>
  <r>
    <x v="7"/>
    <x v="162"/>
    <s v="08.2022"/>
    <x v="0"/>
    <x v="5"/>
    <s v="Lomo"/>
    <s v="Lomo CC Loin"/>
    <s v="1022326"/>
    <x v="152"/>
    <s v="Cerdo"/>
    <n v="15000"/>
    <n v="15000"/>
    <n v="15000"/>
    <n v="3.492"/>
    <n v="3.492"/>
    <n v="3.58844998"/>
  </r>
  <r>
    <x v="7"/>
    <x v="163"/>
    <s v="08.2022"/>
    <x v="0"/>
    <x v="5"/>
    <s v="Lomo"/>
    <s v="Lomo CC Loin"/>
    <s v="1022587"/>
    <x v="153"/>
    <s v="Cerdo"/>
    <n v="3000"/>
    <n v="3000"/>
    <n v="3000"/>
    <n v="3.8879999999999999"/>
    <n v="3.8879999999999999"/>
    <n v="3.9798638333333298"/>
  </r>
  <r>
    <x v="7"/>
    <x v="164"/>
    <s v="08.2022"/>
    <x v="0"/>
    <x v="5"/>
    <s v="Lomo"/>
    <s v="Lomo CC Loin"/>
    <s v="1022664"/>
    <x v="154"/>
    <s v="Cerdo"/>
    <n v="57000"/>
    <n v="57000"/>
    <n v="57000"/>
    <n v="3.6360000000000001"/>
    <n v="3.6360000000000001"/>
    <n v="3.73050998947368"/>
  </r>
  <r>
    <x v="7"/>
    <x v="166"/>
    <s v="08.2022"/>
    <x v="0"/>
    <x v="5"/>
    <s v="Lomo"/>
    <s v="Lomo Centro"/>
    <s v="1020105"/>
    <x v="156"/>
    <s v="Cerdo"/>
    <n v="60000"/>
    <n v="60000"/>
    <n v="60000"/>
    <n v="3.7440000000000002"/>
    <n v="3.7440000000000002"/>
    <n v="3.8444478750000002"/>
  </r>
  <r>
    <x v="7"/>
    <x v="395"/>
    <s v="08.2022"/>
    <x v="0"/>
    <x v="5"/>
    <s v="Lomo"/>
    <s v="Lomo Centro"/>
    <s v="1023349"/>
    <x v="363"/>
    <s v="Cerdo"/>
    <n v="5000"/>
    <n v="5000"/>
    <n v="5000"/>
    <n v="3.7440000000000002"/>
    <n v="3.7440000000000002"/>
    <n v="3.83225748"/>
  </r>
  <r>
    <x v="7"/>
    <x v="169"/>
    <s v="08.2022"/>
    <x v="0"/>
    <x v="5"/>
    <s v="Lomo"/>
    <s v="Lomo MM Loin"/>
    <s v="1020110"/>
    <x v="159"/>
    <s v="Cerdo"/>
    <n v="420000"/>
    <n v="420000"/>
    <n v="421402"/>
    <n v="3.3479999999999999"/>
    <n v="3.3479999999999999"/>
    <n v="3.4479164719199198"/>
  </r>
  <r>
    <x v="7"/>
    <x v="170"/>
    <s v="08.2022"/>
    <x v="0"/>
    <x v="5"/>
    <s v="Lomo"/>
    <s v="Lomo MM Loin"/>
    <s v="1020589"/>
    <x v="160"/>
    <s v="Cerdo"/>
    <n v="130000"/>
    <n v="130000"/>
    <n v="130000"/>
    <n v="3.528"/>
    <n v="3.528"/>
    <n v="3.6346496976923102"/>
  </r>
  <r>
    <x v="7"/>
    <x v="171"/>
    <s v="08.2022"/>
    <x v="0"/>
    <x v="5"/>
    <s v="Lomo"/>
    <s v="Lomo MM Loin"/>
    <s v="1020681"/>
    <x v="161"/>
    <s v="Cerdo"/>
    <n v="12000"/>
    <n v="12000"/>
    <n v="12000"/>
    <n v="3.78"/>
    <n v="3.78"/>
    <n v="3.8878852666666699"/>
  </r>
  <r>
    <x v="7"/>
    <x v="172"/>
    <s v="08.2022"/>
    <x v="0"/>
    <x v="5"/>
    <s v="Lomo"/>
    <s v="Lomo MM Loin"/>
    <s v="1021603"/>
    <x v="162"/>
    <s v="Cerdo"/>
    <n v="7000"/>
    <n v="7000"/>
    <n v="7000"/>
    <n v="3.78"/>
    <n v="3.78"/>
    <n v="3.8686083142857099"/>
  </r>
  <r>
    <x v="7"/>
    <x v="173"/>
    <s v="08.2022"/>
    <x v="0"/>
    <x v="5"/>
    <s v="Lomo"/>
    <s v="Lomo MM Loin"/>
    <s v="1022370"/>
    <x v="163"/>
    <s v="Cerdo"/>
    <n v="20000"/>
    <n v="20000"/>
    <n v="20000"/>
    <n v="3.6"/>
    <n v="3.6"/>
    <n v="3.6934634649999998"/>
  </r>
  <r>
    <x v="7"/>
    <x v="175"/>
    <s v="08.2022"/>
    <x v="0"/>
    <x v="5"/>
    <s v="Lomo"/>
    <s v="Lomo Vetado"/>
    <s v="1020592"/>
    <x v="165"/>
    <s v="Cerdo"/>
    <n v="210000"/>
    <n v="195000"/>
    <n v="195581"/>
    <n v="3.456"/>
    <n v="3.456"/>
    <n v="3.55033355080504"/>
  </r>
  <r>
    <x v="7"/>
    <x v="176"/>
    <s v="08.2022"/>
    <x v="0"/>
    <x v="5"/>
    <s v="Lomo"/>
    <s v="Lomo Vetado"/>
    <s v="1020620"/>
    <x v="166"/>
    <s v="Cerdo"/>
    <n v="30000"/>
    <n v="37000"/>
    <n v="37000"/>
    <n v="3.456"/>
    <n v="3.456"/>
    <n v="3.5462887945945898"/>
  </r>
  <r>
    <x v="7"/>
    <x v="177"/>
    <s v="08.2022"/>
    <x v="0"/>
    <x v="5"/>
    <s v="Lomo"/>
    <s v="Lomo Vetado"/>
    <s v="1020758"/>
    <x v="167"/>
    <s v="Cerdo"/>
    <n v="9000"/>
    <n v="9000"/>
    <n v="9000"/>
    <n v="3.78"/>
    <n v="3.78"/>
    <n v="3.8686083"/>
  </r>
  <r>
    <x v="7"/>
    <x v="178"/>
    <s v="08.2022"/>
    <x v="0"/>
    <x v="5"/>
    <s v="Lomo"/>
    <s v="Lomo Vetado"/>
    <s v="1022499"/>
    <x v="168"/>
    <s v="Cerdo"/>
    <n v="27000"/>
    <n v="27000"/>
    <n v="27000"/>
    <n v="3.8519999999999999"/>
    <n v="3.8519999999999999"/>
    <n v="3.96767347777778"/>
  </r>
  <r>
    <x v="7"/>
    <x v="179"/>
    <s v="08.2022"/>
    <x v="0"/>
    <x v="5"/>
    <s v="Lomo"/>
    <s v="Lomo Vetado"/>
    <s v="1022600"/>
    <x v="169"/>
    <s v="Cerdo"/>
    <n v="10000"/>
    <n v="10000"/>
    <n v="10000"/>
    <n v="3.6"/>
    <n v="3.6"/>
    <n v="3.6901588599999999"/>
  </r>
  <r>
    <x v="7"/>
    <x v="180"/>
    <s v="08.2022"/>
    <x v="0"/>
    <x v="5"/>
    <s v="Lomo"/>
    <s v="Lomo Vetado"/>
    <s v="1023051"/>
    <x v="170"/>
    <s v="Cerdo"/>
    <n v="0"/>
    <n v="3000"/>
    <n v="3000"/>
    <n v="0"/>
    <n v="3.45"/>
    <n v="3.5271309333333298"/>
  </r>
  <r>
    <x v="7"/>
    <x v="181"/>
    <s v="08.2022"/>
    <x v="0"/>
    <x v="5"/>
    <s v="Lomo"/>
    <s v="Lomo Vetado"/>
    <s v="1023055"/>
    <x v="171"/>
    <s v="Cerdo"/>
    <n v="0"/>
    <n v="5000"/>
    <n v="5000"/>
    <n v="0"/>
    <n v="3.45"/>
    <n v="3.53704478"/>
  </r>
  <r>
    <x v="7"/>
    <x v="182"/>
    <s v="08.2022"/>
    <x v="0"/>
    <x v="5"/>
    <s v="Lomo"/>
    <s v="Lomo Vetado"/>
    <s v="1023163"/>
    <x v="172"/>
    <s v="Cerdo"/>
    <n v="25000"/>
    <n v="25000"/>
    <n v="25000"/>
    <n v="3.6720000000000002"/>
    <n v="3.6720000000000002"/>
    <n v="3.7562512400000001"/>
  </r>
  <r>
    <x v="7"/>
    <x v="396"/>
    <s v="08.2022"/>
    <x v="0"/>
    <x v="5"/>
    <s v="Lomo"/>
    <s v="Lomo Vetado"/>
    <s v="1023350"/>
    <x v="364"/>
    <s v="Cerdo"/>
    <n v="20000"/>
    <n v="20000"/>
    <n v="20000"/>
    <n v="3.3839999999999999"/>
    <n v="3.3839999999999999"/>
    <n v="3.4672346850000002"/>
  </r>
  <r>
    <x v="7"/>
    <x v="183"/>
    <s v="08.2022"/>
    <x v="0"/>
    <x v="5"/>
    <s v="Paleta"/>
    <s v="Paleta Pulpa"/>
    <s v="1020326"/>
    <x v="173"/>
    <s v="Cerdo"/>
    <n v="264000"/>
    <n v="264000"/>
    <n v="261220"/>
    <n v="2.52"/>
    <n v="2.52"/>
    <n v="2.5998890739606502"/>
  </r>
  <r>
    <x v="7"/>
    <x v="586"/>
    <s v="08.2022"/>
    <x v="0"/>
    <x v="5"/>
    <s v="Paleta"/>
    <s v="Paleta Pulpa"/>
    <s v="1022346"/>
    <x v="509"/>
    <s v="Cerdo"/>
    <n v="5000"/>
    <n v="5000"/>
    <n v="5000"/>
    <n v="2.59"/>
    <n v="2.59"/>
    <n v="2.66848054"/>
  </r>
  <r>
    <x v="7"/>
    <x v="184"/>
    <s v="08.2022"/>
    <x v="0"/>
    <x v="5"/>
    <s v="Panceta"/>
    <s v="Panceta c/Cuero"/>
    <s v="1020715"/>
    <x v="174"/>
    <s v="Cerdo"/>
    <n v="2000"/>
    <n v="2000"/>
    <n v="2000"/>
    <n v="4.6440000000000001"/>
    <n v="4.6440000000000001"/>
    <n v="4.8104249499999998"/>
  </r>
  <r>
    <x v="7"/>
    <x v="185"/>
    <s v="08.2022"/>
    <x v="0"/>
    <x v="5"/>
    <s v="Panceta"/>
    <s v="Panceta c/Cuero"/>
    <s v="1020914"/>
    <x v="175"/>
    <s v="Cerdo"/>
    <n v="9000"/>
    <n v="9000"/>
    <n v="9000"/>
    <n v="5.4"/>
    <n v="5.4"/>
    <n v="5.5422146888888904"/>
  </r>
  <r>
    <x v="7"/>
    <x v="186"/>
    <s v="08.2022"/>
    <x v="0"/>
    <x v="5"/>
    <s v="Panceta"/>
    <s v="Panceta s/Cuero"/>
    <s v="1020637"/>
    <x v="176"/>
    <s v="Cerdo"/>
    <n v="200000"/>
    <n v="200000"/>
    <n v="200632"/>
    <n v="4.8239999999999998"/>
    <n v="4.8239999999999998"/>
    <n v="4.9569719760556596"/>
  </r>
  <r>
    <x v="7"/>
    <x v="187"/>
    <s v="08.2022"/>
    <x v="0"/>
    <x v="5"/>
    <s v="Panceta"/>
    <s v="Panceta s/Cuero"/>
    <s v="1020731"/>
    <x v="177"/>
    <s v="Cerdo"/>
    <n v="25000"/>
    <n v="25000"/>
    <n v="25000"/>
    <n v="5.1120000000000001"/>
    <n v="5.1120000000000001"/>
    <n v="5.2599413999999998"/>
  </r>
  <r>
    <x v="7"/>
    <x v="188"/>
    <s v="08.2022"/>
    <x v="0"/>
    <x v="5"/>
    <s v="Panceta"/>
    <s v="Panceta s/Cuero"/>
    <s v="1020802"/>
    <x v="178"/>
    <s v="Cerdo"/>
    <n v="41000"/>
    <n v="41000"/>
    <n v="41000"/>
    <n v="4.68"/>
    <n v="4.68"/>
    <n v="4.8284526121951199"/>
  </r>
  <r>
    <x v="7"/>
    <x v="189"/>
    <s v="08.2022"/>
    <x v="0"/>
    <x v="5"/>
    <s v="Panceta"/>
    <s v="Panceta s/Cuero"/>
    <s v="1021533"/>
    <x v="179"/>
    <s v="Cerdo"/>
    <n v="15000"/>
    <n v="15000"/>
    <n v="15000"/>
    <n v="5.22"/>
    <n v="5.22"/>
    <n v="5.3637652133333296"/>
  </r>
  <r>
    <x v="7"/>
    <x v="190"/>
    <s v="08.2022"/>
    <x v="0"/>
    <x v="5"/>
    <s v="Panceta"/>
    <s v="Panceta s/Cuero"/>
    <s v="1022371"/>
    <x v="180"/>
    <s v="Cerdo"/>
    <n v="19000"/>
    <n v="19000"/>
    <n v="19000"/>
    <n v="4.68"/>
    <n v="4.68"/>
    <n v="4.81170044210526"/>
  </r>
  <r>
    <x v="7"/>
    <x v="193"/>
    <s v="08.2022"/>
    <x v="0"/>
    <x v="5"/>
    <s v="Panceta"/>
    <s v="Panceta s/Cuero"/>
    <s v="1023194"/>
    <x v="183"/>
    <s v="Cerdo"/>
    <n v="10000"/>
    <n v="10000"/>
    <n v="10000"/>
    <n v="2.88"/>
    <n v="2.88"/>
    <n v="2.9521270799999999"/>
  </r>
  <r>
    <x v="7"/>
    <x v="397"/>
    <s v="08.2022"/>
    <x v="0"/>
    <x v="5"/>
    <s v="Panceta"/>
    <s v="Panceta s/Cuero"/>
    <s v="1023351"/>
    <x v="365"/>
    <s v="Cerdo"/>
    <n v="5000"/>
    <n v="5000"/>
    <n v="5000"/>
    <n v="4.7519999999999998"/>
    <n v="4.7519999999999998"/>
    <n v="4.8632988800000003"/>
  </r>
  <r>
    <x v="7"/>
    <x v="398"/>
    <s v="08.2022"/>
    <x v="0"/>
    <x v="5"/>
    <s v="Panceta"/>
    <s v="Panceta s/Cuero"/>
    <s v="1023352"/>
    <x v="366"/>
    <s v="Cerdo"/>
    <n v="40000"/>
    <n v="40000"/>
    <n v="40142"/>
    <n v="5.04"/>
    <n v="5.04"/>
    <n v="5.16872067410692"/>
  </r>
  <r>
    <x v="7"/>
    <x v="194"/>
    <s v="08.2022"/>
    <x v="0"/>
    <x v="5"/>
    <s v="Pierna"/>
    <s v="Pierna Pulpa Fina"/>
    <s v="1020284"/>
    <x v="184"/>
    <s v="Cerdo"/>
    <n v="7000"/>
    <n v="7000"/>
    <n v="7000"/>
    <n v="3.456"/>
    <n v="3.456"/>
    <n v="3.5677305428571402"/>
  </r>
  <r>
    <x v="7"/>
    <x v="195"/>
    <s v="08.2022"/>
    <x v="0"/>
    <x v="5"/>
    <s v="Pierna"/>
    <s v="Pierna Pulpa Fina"/>
    <s v="1020662"/>
    <x v="185"/>
    <s v="Cerdo"/>
    <n v="10000"/>
    <n v="10000"/>
    <n v="10000"/>
    <n v="3.492"/>
    <n v="3.492"/>
    <n v="3.6218633599999999"/>
  </r>
  <r>
    <x v="7"/>
    <x v="196"/>
    <s v="08.2022"/>
    <x v="0"/>
    <x v="5"/>
    <s v="Pierna"/>
    <s v="Pierna Pulpa Fina"/>
    <s v="1020664"/>
    <x v="186"/>
    <s v="Cerdo"/>
    <n v="8000"/>
    <n v="8000"/>
    <n v="8000"/>
    <n v="3.492"/>
    <n v="3.492"/>
    <n v="3.584961775"/>
  </r>
  <r>
    <x v="7"/>
    <x v="197"/>
    <s v="08.2022"/>
    <x v="0"/>
    <x v="5"/>
    <s v="Pierna"/>
    <s v="Pierna Pulpa Fina"/>
    <s v="1020665"/>
    <x v="187"/>
    <s v="Cerdo"/>
    <n v="11000"/>
    <n v="11000"/>
    <n v="11000"/>
    <n v="3.456"/>
    <n v="3.456"/>
    <n v="3.5565720909090901"/>
  </r>
  <r>
    <x v="7"/>
    <x v="198"/>
    <s v="08.2022"/>
    <x v="0"/>
    <x v="5"/>
    <s v="Pierna"/>
    <s v="Pierna Pulpa Fina"/>
    <s v="1020990"/>
    <x v="188"/>
    <s v="Cerdo"/>
    <n v="5000"/>
    <n v="5000"/>
    <n v="5000"/>
    <n v="3.456"/>
    <n v="3.456"/>
    <n v="3.53704478"/>
  </r>
  <r>
    <x v="7"/>
    <x v="199"/>
    <s v="08.2022"/>
    <x v="0"/>
    <x v="5"/>
    <s v="Pierna"/>
    <s v="Pierna Pulpa Fina"/>
    <s v="1020991"/>
    <x v="189"/>
    <s v="Cerdo"/>
    <n v="9000"/>
    <n v="9000"/>
    <n v="9000"/>
    <n v="3.456"/>
    <n v="3.456"/>
    <n v="3.5656848222222202"/>
  </r>
  <r>
    <x v="7"/>
    <x v="200"/>
    <s v="08.2022"/>
    <x v="0"/>
    <x v="5"/>
    <s v="Plancha"/>
    <s v="Plancha s/Cuero"/>
    <s v="1022987"/>
    <x v="190"/>
    <s v="Cerdo"/>
    <n v="24000"/>
    <n v="24000"/>
    <n v="24000"/>
    <n v="1.8"/>
    <n v="1.8"/>
    <n v="1.84287634166667"/>
  </r>
  <r>
    <x v="7"/>
    <x v="201"/>
    <s v="08.2022"/>
    <x v="0"/>
    <x v="5"/>
    <s v="Prolijado"/>
    <s v="Prolijado Malaya"/>
    <s v="1020774"/>
    <x v="191"/>
    <s v="Cerdo"/>
    <n v="9000"/>
    <n v="9000"/>
    <n v="9000"/>
    <n v="5.76"/>
    <n v="5.76"/>
    <n v="5.9062124555555604"/>
  </r>
  <r>
    <x v="7"/>
    <x v="202"/>
    <s v="08.2022"/>
    <x v="0"/>
    <x v="5"/>
    <s v="Subprod"/>
    <s v="Subprod Tripa"/>
    <s v="1020810"/>
    <x v="192"/>
    <s v="Cerdo"/>
    <n v="2000"/>
    <n v="2000"/>
    <n v="2000"/>
    <n v="3.96"/>
    <n v="3.96"/>
    <n v="4.0536669999999999"/>
  </r>
  <r>
    <x v="7"/>
    <x v="203"/>
    <s v="08.2022"/>
    <x v="0"/>
    <x v="5"/>
    <s v="Subprod"/>
    <s v="Subprod Visceras"/>
    <s v="1021136"/>
    <x v="193"/>
    <s v="Cerdo"/>
    <n v="2000"/>
    <n v="2000"/>
    <n v="2000"/>
    <n v="2.6640000000000001"/>
    <n v="2.6640000000000001"/>
    <n v="2.7263114000000002"/>
  </r>
  <r>
    <x v="7"/>
    <x v="587"/>
    <s v="08.2022"/>
    <x v="1"/>
    <x v="0"/>
    <s v="Pernil"/>
    <s v="Pernil Mano"/>
    <s v="1021278"/>
    <x v="510"/>
    <s v="Cerdo"/>
    <n v="20331"/>
    <n v="20331"/>
    <m/>
    <n v="0.87000147557916496"/>
    <n v="0.87000147557916496"/>
    <m/>
  </r>
  <r>
    <x v="7"/>
    <x v="204"/>
    <s v="08.2022"/>
    <x v="1"/>
    <x v="6"/>
    <s v="Ala"/>
    <s v="Ala Centro"/>
    <s v="1012161"/>
    <x v="194"/>
    <s v="Pollo"/>
    <n v="109586"/>
    <n v="105235"/>
    <n v="108863.088"/>
    <n v="5.4017027722519302"/>
    <n v="5.4017009550054604"/>
    <n v="5.2440488524448199"/>
  </r>
  <r>
    <x v="7"/>
    <x v="205"/>
    <s v="08.2022"/>
    <x v="1"/>
    <x v="6"/>
    <s v="Ala"/>
    <s v="Ala Centro"/>
    <s v="1012164"/>
    <x v="195"/>
    <s v="Pollo"/>
    <n v="39802"/>
    <n v="39916"/>
    <n v="39916.447999999997"/>
    <n v="5.27785035927843"/>
    <n v="5.2778585028559997"/>
    <n v="5.1887051272698397"/>
  </r>
  <r>
    <x v="7"/>
    <x v="206"/>
    <s v="08.2022"/>
    <x v="1"/>
    <x v="6"/>
    <s v="Ala"/>
    <s v="Ala Trutro"/>
    <s v="1012157"/>
    <x v="196"/>
    <s v="Pollo"/>
    <n v="59875"/>
    <n v="56246"/>
    <n v="56246.048000000003"/>
    <n v="1.8"/>
    <n v="1.80000355580841"/>
    <n v="1.4841835518826101"/>
  </r>
  <r>
    <x v="7"/>
    <x v="400"/>
    <s v="08.2022"/>
    <x v="1"/>
    <x v="6"/>
    <s v="Ala"/>
    <s v="Ala Trutro"/>
    <s v="1012166"/>
    <x v="368"/>
    <s v="Pollo"/>
    <m/>
    <n v="2105"/>
    <n v="705.78899999999999"/>
    <m/>
    <n v="2.9002375296912102"/>
    <n v="6.21117883673449"/>
  </r>
  <r>
    <x v="7"/>
    <x v="207"/>
    <s v="08.2022"/>
    <x v="1"/>
    <x v="6"/>
    <s v="Ala"/>
    <s v="Ala Trutro-Centro"/>
    <s v="1012148"/>
    <x v="197"/>
    <s v="Pollo"/>
    <n v="88274"/>
    <n v="89844"/>
    <n v="88029.486000000004"/>
    <n v="3.2576976233092401"/>
    <n v="3.2577022394372501"/>
    <n v="2.47423933726024"/>
  </r>
  <r>
    <x v="7"/>
    <x v="208"/>
    <s v="08.2022"/>
    <x v="1"/>
    <x v="6"/>
    <s v="Ala"/>
    <s v="Ala Trutro-Centro"/>
    <s v="1012159"/>
    <x v="198"/>
    <s v="Pollo"/>
    <n v="209335"/>
    <n v="280323"/>
    <n v="280322.864"/>
    <n v="3.1074927747390602"/>
    <n v="3.1074938553026299"/>
    <n v="2.1335514383871299"/>
  </r>
  <r>
    <x v="7"/>
    <x v="209"/>
    <s v="08.2022"/>
    <x v="1"/>
    <x v="6"/>
    <s v="Ala"/>
    <s v="Ala Trutro-Centro"/>
    <s v="1012165"/>
    <x v="199"/>
    <s v="Pollo"/>
    <n v="886700"/>
    <n v="789709"/>
    <n v="789708.41700000002"/>
    <n v="2.8874647569640199"/>
    <n v="2.8874648763025399"/>
    <n v="2.26760314205946"/>
  </r>
  <r>
    <x v="7"/>
    <x v="210"/>
    <s v="08.2022"/>
    <x v="1"/>
    <x v="6"/>
    <s v="Ala"/>
    <s v="Ala Trutro-Centro"/>
    <s v="1012401"/>
    <x v="200"/>
    <s v="Pollo"/>
    <n v="18144"/>
    <m/>
    <m/>
    <n v="3.3955577601410898"/>
    <m/>
    <m/>
  </r>
  <r>
    <x v="7"/>
    <x v="211"/>
    <s v="08.2022"/>
    <x v="1"/>
    <x v="6"/>
    <s v="Ala"/>
    <s v="Ala Trutro-Centro"/>
    <s v="1012483"/>
    <x v="201"/>
    <s v="Pollo"/>
    <n v="270658"/>
    <n v="269434"/>
    <n v="269433.64799999999"/>
    <n v="3.8780084091362501"/>
    <n v="3.8780109414550501"/>
    <n v="3.0484518997419401"/>
  </r>
  <r>
    <x v="7"/>
    <x v="212"/>
    <s v="08.2022"/>
    <x v="1"/>
    <x v="6"/>
    <s v="Ala"/>
    <s v="Ala Centro Punta"/>
    <s v="1030239"/>
    <x v="202"/>
    <s v="Pavo"/>
    <n v="24000"/>
    <n v="24000"/>
    <n v="24249.028999999999"/>
    <n v="1.9"/>
    <n v="1.9"/>
    <n v="1.5808206794589601"/>
  </r>
  <r>
    <x v="7"/>
    <x v="213"/>
    <s v="08.2022"/>
    <x v="1"/>
    <x v="6"/>
    <s v="Chuleta"/>
    <s v="Chuleta Huesos"/>
    <s v="1020828"/>
    <x v="13"/>
    <s v="Cerdo"/>
    <n v="84108"/>
    <n v="94999"/>
    <n v="94998.928"/>
    <n v="7.6299995244209802"/>
    <n v="7.6299961052221601"/>
    <n v="6.9344076072100496"/>
  </r>
  <r>
    <x v="7"/>
    <x v="214"/>
    <s v="08.2022"/>
    <x v="1"/>
    <x v="6"/>
    <s v="Chuleta"/>
    <s v="Chuleta Huesos"/>
    <s v="1022883"/>
    <x v="203"/>
    <s v="Cerdo"/>
    <n v="23587"/>
    <n v="24000"/>
    <n v="24000"/>
    <n v="6.9700258617034798"/>
    <n v="6.97"/>
    <n v="7.18013968333333"/>
  </r>
  <r>
    <x v="7"/>
    <x v="215"/>
    <s v="08.2022"/>
    <x v="1"/>
    <x v="6"/>
    <s v="Empanizado"/>
    <s v="Empanizados Croqueta"/>
    <s v="1100573"/>
    <x v="204"/>
    <s v="Elaborado"/>
    <m/>
    <m/>
    <n v="6135.384"/>
    <m/>
    <m/>
    <n v="3.2964897551644698"/>
  </r>
  <r>
    <x v="7"/>
    <x v="216"/>
    <s v="08.2022"/>
    <x v="1"/>
    <x v="6"/>
    <s v="Empanizado"/>
    <s v="Empanizados Croqueta"/>
    <s v="1100602"/>
    <x v="205"/>
    <s v="Elaborado"/>
    <m/>
    <m/>
    <n v="12066.550999999999"/>
    <m/>
    <m/>
    <n v="6.3091370931097002"/>
  </r>
  <r>
    <x v="7"/>
    <x v="217"/>
    <s v="08.2022"/>
    <x v="1"/>
    <x v="6"/>
    <s v="Empanizado"/>
    <s v="Empanizados Nuggets"/>
    <s v="1100570"/>
    <x v="206"/>
    <s v="Elaborado"/>
    <m/>
    <m/>
    <n v="7348.1909999999998"/>
    <m/>
    <m/>
    <n v="3.2628438754518001"/>
  </r>
  <r>
    <x v="7"/>
    <x v="218"/>
    <s v="08.2022"/>
    <x v="1"/>
    <x v="6"/>
    <s v="Empanizado"/>
    <s v="Empanizados Nuggets"/>
    <s v="1100572"/>
    <x v="207"/>
    <s v="Elaborado"/>
    <m/>
    <m/>
    <n v="11022.285"/>
    <m/>
    <m/>
    <n v="3.2628443194854801"/>
  </r>
  <r>
    <x v="7"/>
    <x v="219"/>
    <s v="08.2022"/>
    <x v="1"/>
    <x v="6"/>
    <s v="Empanizado"/>
    <s v="Empanizados Nuggets"/>
    <s v="1100574"/>
    <x v="208"/>
    <s v="Elaborado"/>
    <m/>
    <m/>
    <n v="17111.52"/>
    <m/>
    <m/>
    <n v="3.2749081846615602"/>
  </r>
  <r>
    <x v="7"/>
    <x v="220"/>
    <s v="08.2022"/>
    <x v="1"/>
    <x v="6"/>
    <s v="Filete"/>
    <s v="Filete"/>
    <s v="1012147"/>
    <x v="209"/>
    <s v="Pollo"/>
    <n v="174181"/>
    <n v="170678"/>
    <n v="170677.51300000001"/>
    <n v="6.4488893736974804"/>
    <n v="6.4488862067753301"/>
    <n v="5.9642379151610898"/>
  </r>
  <r>
    <x v="7"/>
    <x v="221"/>
    <s v="08.2022"/>
    <x v="1"/>
    <x v="6"/>
    <s v="Filete"/>
    <s v="Filete"/>
    <s v="1012158"/>
    <x v="210"/>
    <s v="Pollo"/>
    <n v="87068"/>
    <n v="137440"/>
    <n v="141068.89600000001"/>
    <n v="6.2885101300133197"/>
    <n v="6.2885113504074504"/>
    <n v="6.1292579230222399"/>
  </r>
  <r>
    <x v="7"/>
    <x v="222"/>
    <s v="08.2022"/>
    <x v="1"/>
    <x v="6"/>
    <s v="Filete"/>
    <s v="Filete"/>
    <s v="1012163"/>
    <x v="211"/>
    <s v="Pollo"/>
    <n v="259499"/>
    <n v="259456"/>
    <n v="259455.68"/>
    <n v="6.0098073595659303"/>
    <n v="6.0098051307350797"/>
    <n v="6.2626021673528198"/>
  </r>
  <r>
    <x v="7"/>
    <x v="447"/>
    <s v="08.2022"/>
    <x v="1"/>
    <x v="6"/>
    <s v="Filete"/>
    <s v="Filete"/>
    <s v="1012400"/>
    <x v="403"/>
    <s v="Pollo"/>
    <n v="18144"/>
    <n v="7000"/>
    <m/>
    <n v="6.5922619047618998"/>
    <n v="6.5924285714285702"/>
    <m/>
  </r>
  <r>
    <x v="7"/>
    <x v="223"/>
    <s v="08.2022"/>
    <x v="1"/>
    <x v="6"/>
    <s v="Filete"/>
    <s v="Filete"/>
    <s v="1012518"/>
    <x v="212"/>
    <s v="Pollo"/>
    <n v="143447"/>
    <n v="145149"/>
    <n v="145149.44"/>
    <n v="5.59462379833667"/>
    <n v="5.5946303453692403"/>
    <n v="5.7612717313962802"/>
  </r>
  <r>
    <x v="7"/>
    <x v="401"/>
    <s v="08.2022"/>
    <x v="1"/>
    <x v="6"/>
    <s v="Filete"/>
    <s v="Filete c/Cabeza"/>
    <s v="1021398"/>
    <x v="25"/>
    <s v="Cerdo"/>
    <n v="0"/>
    <n v="24000"/>
    <m/>
    <n v="0"/>
    <n v="3.28"/>
    <m/>
  </r>
  <r>
    <x v="7"/>
    <x v="588"/>
    <s v="08.2022"/>
    <x v="1"/>
    <x v="6"/>
    <s v="Filete"/>
    <s v="Filete c/Cabeza"/>
    <s v="1023410"/>
    <x v="511"/>
    <s v="Cerdo"/>
    <m/>
    <m/>
    <n v="115"/>
    <m/>
    <m/>
    <n v="0.22046173913043501"/>
  </r>
  <r>
    <x v="7"/>
    <x v="224"/>
    <s v="08.2022"/>
    <x v="1"/>
    <x v="6"/>
    <s v="Huesos"/>
    <s v="Huesos Cuarto Centra"/>
    <s v="1020822"/>
    <x v="213"/>
    <s v="Cerdo"/>
    <n v="24011"/>
    <n v="23995"/>
    <n v="23995.017"/>
    <n v="2.5599516888093001"/>
    <n v="2.5599499895811602"/>
    <n v="2.0645403918655298"/>
  </r>
  <r>
    <x v="7"/>
    <x v="402"/>
    <s v="08.2022"/>
    <x v="1"/>
    <x v="6"/>
    <s v="Lomo"/>
    <s v="Lomo Centro"/>
    <s v="1023050"/>
    <x v="369"/>
    <s v="Cerdo"/>
    <n v="0"/>
    <n v="3070"/>
    <n v="3069.9110000000001"/>
    <n v="0"/>
    <n v="1.41009771986971"/>
    <n v="6.3807547189478804"/>
  </r>
  <r>
    <x v="7"/>
    <x v="226"/>
    <s v="08.2022"/>
    <x v="1"/>
    <x v="6"/>
    <s v="Menudencias"/>
    <s v="Menudencias Pana"/>
    <s v="1012601"/>
    <x v="215"/>
    <s v="Pollo"/>
    <n v="173601"/>
    <n v="173601"/>
    <n v="173598.728"/>
    <n v="0.14121462433972201"/>
    <n v="0.14121462433972201"/>
    <n v="0.51100613306337095"/>
  </r>
  <r>
    <x v="7"/>
    <x v="227"/>
    <s v="08.2022"/>
    <x v="1"/>
    <x v="6"/>
    <s v="Menudencias"/>
    <s v="Menudencias Cogote"/>
    <s v="1030735"/>
    <x v="216"/>
    <s v="Pavo"/>
    <n v="24000"/>
    <n v="24000"/>
    <n v="23995.017"/>
    <n v="0"/>
    <n v="0"/>
    <n v="1.65346830135607"/>
  </r>
  <r>
    <x v="7"/>
    <x v="516"/>
    <s v="08.2022"/>
    <x v="1"/>
    <x v="6"/>
    <s v="Menudencias"/>
    <s v="Menudencias Corazón"/>
    <s v="1030555"/>
    <x v="462"/>
    <s v="Pavo"/>
    <n v="3260"/>
    <n v="0"/>
    <m/>
    <n v="1.4898773006135"/>
    <n v="0"/>
    <m/>
  </r>
  <r>
    <x v="7"/>
    <x v="589"/>
    <s v="08.2022"/>
    <x v="1"/>
    <x v="6"/>
    <s v="Muestra"/>
    <s v="Muestra"/>
    <s v="1012310"/>
    <x v="512"/>
    <s v="Pollo"/>
    <m/>
    <m/>
    <n v="108.86199999999999"/>
    <m/>
    <m/>
    <n v="2.0037074461244502"/>
  </r>
  <r>
    <x v="7"/>
    <x v="590"/>
    <s v="08.2022"/>
    <x v="1"/>
    <x v="6"/>
    <s v="Muestra"/>
    <s v="Muestra"/>
    <s v="1022814"/>
    <x v="513"/>
    <s v="Cerdo"/>
    <m/>
    <m/>
    <n v="18.143999999999998"/>
    <m/>
    <m/>
    <n v="4.9603174603174596"/>
  </r>
  <r>
    <x v="7"/>
    <x v="591"/>
    <s v="08.2022"/>
    <x v="1"/>
    <x v="6"/>
    <s v="Muestra"/>
    <s v="Muestra"/>
    <s v="1022815"/>
    <x v="380"/>
    <s v="Cerdo"/>
    <m/>
    <m/>
    <n v="18.143999999999998"/>
    <m/>
    <m/>
    <n v="5.2469135802469102"/>
  </r>
  <r>
    <x v="7"/>
    <x v="316"/>
    <s v="08.2022"/>
    <x v="1"/>
    <x v="6"/>
    <s v="Muestra"/>
    <s v="Muestra"/>
    <s v="1022816"/>
    <x v="294"/>
    <s v="Cerdo"/>
    <m/>
    <m/>
    <n v="18.143999999999998"/>
    <m/>
    <m/>
    <n v="2.8439153439153402"/>
  </r>
  <r>
    <x v="7"/>
    <x v="347"/>
    <s v="08.2022"/>
    <x v="1"/>
    <x v="6"/>
    <s v="Muestra"/>
    <s v="Muestra"/>
    <s v="1022817"/>
    <x v="302"/>
    <s v="Cerdo"/>
    <m/>
    <m/>
    <n v="18.143999999999998"/>
    <m/>
    <m/>
    <n v="3.9682539682539701"/>
  </r>
  <r>
    <x v="7"/>
    <x v="455"/>
    <s v="08.2022"/>
    <x v="1"/>
    <x v="6"/>
    <s v="Muestra"/>
    <s v="Muestra"/>
    <s v="1022822"/>
    <x v="411"/>
    <s v="Cerdo"/>
    <m/>
    <m/>
    <n v="18.143999999999998"/>
    <m/>
    <m/>
    <n v="5.6657848324515001"/>
  </r>
  <r>
    <x v="7"/>
    <x v="228"/>
    <s v="08.2022"/>
    <x v="1"/>
    <x v="6"/>
    <s v="Panceta"/>
    <s v="Panceta s/Cuero"/>
    <s v="1021538"/>
    <x v="217"/>
    <s v="Cerdo"/>
    <n v="48133"/>
    <n v="48133"/>
    <n v="42311.716"/>
    <n v="4.5999626036191401"/>
    <n v="4.5999626036191401"/>
    <n v="5.1280520411887798"/>
  </r>
  <r>
    <x v="7"/>
    <x v="359"/>
    <s v="08.2022"/>
    <x v="1"/>
    <x v="6"/>
    <s v="Panceta"/>
    <s v="Panceta s/Cuero"/>
    <s v="1023166"/>
    <x v="332"/>
    <s v="Cerdo"/>
    <m/>
    <m/>
    <n v="18.143999999999998"/>
    <m/>
    <m/>
    <n v="5.2469135802469102"/>
  </r>
  <r>
    <x v="7"/>
    <x v="230"/>
    <s v="08.2022"/>
    <x v="1"/>
    <x v="6"/>
    <s v="Pech"/>
    <s v="Pech Entera"/>
    <s v="1030321"/>
    <x v="219"/>
    <s v="Pavo"/>
    <n v="3242"/>
    <n v="3242"/>
    <n v="5279.9080000000004"/>
    <n v="6.1008636644046899"/>
    <n v="6.1008636644046899"/>
    <n v="5.8787262012898696"/>
  </r>
  <r>
    <x v="7"/>
    <x v="478"/>
    <s v="08.2022"/>
    <x v="1"/>
    <x v="6"/>
    <s v="Pech"/>
    <s v="Pech Entera"/>
    <s v="1030366"/>
    <x v="432"/>
    <s v="Pavo"/>
    <n v="1356"/>
    <n v="1356"/>
    <n v="2399.46"/>
    <n v="6.1032448377581101"/>
    <n v="6.1032448377581101"/>
    <n v="6.0109511723471103"/>
  </r>
  <r>
    <x v="7"/>
    <x v="232"/>
    <s v="08.2022"/>
    <x v="1"/>
    <x v="6"/>
    <s v="Pech"/>
    <s v="Pech Entera"/>
    <s v="1030376"/>
    <x v="221"/>
    <s v="Pavo"/>
    <n v="4206"/>
    <n v="6794"/>
    <n v="6794.0029999999997"/>
    <n v="6.10104612458393"/>
    <n v="6.1014130114807203"/>
    <n v="6.6195745424310202"/>
  </r>
  <r>
    <x v="7"/>
    <x v="233"/>
    <s v="08.2022"/>
    <x v="1"/>
    <x v="6"/>
    <s v="Pech"/>
    <s v="Pech Entera"/>
    <s v="1030783"/>
    <x v="222"/>
    <s v="Pavo"/>
    <n v="0"/>
    <n v="0"/>
    <n v="327.56"/>
    <n v="0"/>
    <n v="0"/>
    <n v="8.4016949566491608"/>
  </r>
  <r>
    <x v="7"/>
    <x v="236"/>
    <s v="08.2022"/>
    <x v="1"/>
    <x v="6"/>
    <s v="Pech Desh"/>
    <s v="Pech Desh c/Piel"/>
    <s v="1030424"/>
    <x v="225"/>
    <s v="Pavo"/>
    <n v="48000"/>
    <n v="48000"/>
    <n v="47990.034"/>
    <n v="10.424354166666699"/>
    <n v="10.424354166666699"/>
    <n v="13.526873400423099"/>
  </r>
  <r>
    <x v="7"/>
    <x v="238"/>
    <s v="08.2022"/>
    <x v="1"/>
    <x v="6"/>
    <s v="Pech Desh"/>
    <s v="Pech Desh Filete"/>
    <s v="1030773"/>
    <x v="227"/>
    <s v="Pavo"/>
    <n v="15000"/>
    <n v="15000"/>
    <n v="15008"/>
    <n v="7.6288"/>
    <n v="7.6288"/>
    <n v="7.5154577958422202"/>
  </r>
  <r>
    <x v="7"/>
    <x v="543"/>
    <s v="08.2022"/>
    <x v="1"/>
    <x v="6"/>
    <s v="Pech Desh"/>
    <s v="Pech Desh Filete"/>
    <s v="1030818"/>
    <x v="479"/>
    <s v="Pavo"/>
    <n v="48000"/>
    <n v="48000"/>
    <n v="47990.034"/>
    <n v="10.878875000000001"/>
    <n v="10.878875000000001"/>
    <n v="10.767880210295299"/>
  </r>
  <r>
    <x v="7"/>
    <x v="239"/>
    <s v="08.2022"/>
    <x v="1"/>
    <x v="6"/>
    <s v="Pech Desh"/>
    <s v="Pech Desh s/Piel"/>
    <s v="1030379"/>
    <x v="228"/>
    <s v="Pavo"/>
    <n v="672000"/>
    <n v="822000"/>
    <n v="822280.65599999996"/>
    <n v="12.173059523809499"/>
    <n v="12.5976836982968"/>
    <n v="14.466538270115899"/>
  </r>
  <r>
    <x v="7"/>
    <x v="240"/>
    <s v="08.2022"/>
    <x v="1"/>
    <x v="6"/>
    <s v="Pech Desh"/>
    <s v="Pech Desh s/Piel"/>
    <s v="1030452"/>
    <x v="229"/>
    <s v="Pavo"/>
    <n v="26363"/>
    <n v="26363"/>
    <n v="26365.282999999999"/>
    <n v="6.5641239616128697"/>
    <n v="6.5641239616128697"/>
    <n v="9.1060704829149799"/>
  </r>
  <r>
    <x v="7"/>
    <x v="479"/>
    <s v="08.2022"/>
    <x v="1"/>
    <x v="6"/>
    <s v="Pech Desh"/>
    <s v="Pech Desh s/Piel"/>
    <s v="1030461"/>
    <x v="433"/>
    <s v="Pavo"/>
    <n v="3512"/>
    <n v="3512"/>
    <n v="4541.7780000000002"/>
    <n v="6.5649202733485197"/>
    <n v="6.5649202733485197"/>
    <n v="9.4798853004263997"/>
  </r>
  <r>
    <x v="7"/>
    <x v="241"/>
    <s v="08.2022"/>
    <x v="1"/>
    <x v="6"/>
    <s v="Pech Desh"/>
    <s v="Pech Desh s/Piel"/>
    <s v="1030782"/>
    <x v="230"/>
    <s v="Pavo"/>
    <n v="28231"/>
    <n v="20703"/>
    <n v="28230.324000000001"/>
    <n v="6.5641316283518103"/>
    <n v="6.5640245375066399"/>
    <n v="9.17171637491656"/>
  </r>
  <r>
    <x v="7"/>
    <x v="242"/>
    <s v="08.2022"/>
    <x v="1"/>
    <x v="6"/>
    <s v="Pechuga"/>
    <s v="Pechuga Entera"/>
    <s v="1011120"/>
    <x v="231"/>
    <s v="Pollo"/>
    <n v="19958"/>
    <m/>
    <m/>
    <n v="4"/>
    <m/>
    <m/>
  </r>
  <r>
    <x v="7"/>
    <x v="243"/>
    <s v="08.2022"/>
    <x v="1"/>
    <x v="6"/>
    <s v="Pechuga Desh"/>
    <s v="Pechuga Desh s/Piel"/>
    <s v="1010885"/>
    <x v="232"/>
    <s v="Pollo"/>
    <n v="0"/>
    <n v="181"/>
    <n v="181.4"/>
    <n v="0"/>
    <n v="4"/>
    <n v="4.4092502756339602"/>
  </r>
  <r>
    <x v="7"/>
    <x v="246"/>
    <s v="08.2022"/>
    <x v="1"/>
    <x v="6"/>
    <s v="Pechuga Desh"/>
    <s v="Pechuga Desh s/Piel"/>
    <s v="1011250"/>
    <x v="235"/>
    <s v="Pollo"/>
    <m/>
    <n v="1651"/>
    <n v="1649.7139999999999"/>
    <m/>
    <n v="4"/>
    <n v="6.2111778768925996"/>
  </r>
  <r>
    <x v="7"/>
    <x v="247"/>
    <s v="08.2022"/>
    <x v="1"/>
    <x v="6"/>
    <s v="Pechuga Desh"/>
    <s v="Pechuga Desh s/Piel"/>
    <s v="1011701"/>
    <x v="236"/>
    <s v="Pollo"/>
    <n v="36288"/>
    <m/>
    <m/>
    <n v="3.65754519400353"/>
    <m/>
    <m/>
  </r>
  <r>
    <x v="7"/>
    <x v="248"/>
    <s v="08.2022"/>
    <x v="1"/>
    <x v="6"/>
    <s v="Pechuga Desh"/>
    <s v="Pechuga Desh s/Piel"/>
    <s v="1012038"/>
    <x v="237"/>
    <s v="Pollo"/>
    <n v="0"/>
    <n v="136"/>
    <n v="136.08000000000001"/>
    <n v="0"/>
    <n v="4"/>
    <n v="4.4092445620223399"/>
  </r>
  <r>
    <x v="7"/>
    <x v="249"/>
    <s v="08.2022"/>
    <x v="1"/>
    <x v="6"/>
    <s v="Pechuga Desh"/>
    <s v="Pechuga Desh s/Piel"/>
    <s v="1012107"/>
    <x v="238"/>
    <s v="Pollo"/>
    <n v="127575"/>
    <n v="129912"/>
    <n v="129909.773"/>
    <n v="6.1074661963550803"/>
    <n v="6.1074650532668304"/>
    <n v="6.3301111210470697"/>
  </r>
  <r>
    <x v="7"/>
    <x v="250"/>
    <s v="08.2022"/>
    <x v="1"/>
    <x v="6"/>
    <s v="Pechuga Desh"/>
    <s v="Pechuga Desh s/Piel"/>
    <s v="1012108"/>
    <x v="239"/>
    <s v="Pollo"/>
    <n v="165284"/>
    <n v="166016"/>
    <n v="166016.36799999999"/>
    <n v="6.1045291740277303"/>
    <n v="6.1045320932922102"/>
    <n v="5.73840957236217"/>
  </r>
  <r>
    <x v="7"/>
    <x v="251"/>
    <s v="08.2022"/>
    <x v="1"/>
    <x v="6"/>
    <s v="Pechuga Desh"/>
    <s v="Pechuga Desh s/Piel"/>
    <s v="1012109"/>
    <x v="240"/>
    <s v="Pollo"/>
    <n v="276822"/>
    <n v="279722"/>
    <n v="376034.016"/>
    <n v="6.1116529755583002"/>
    <n v="6.1116501383516502"/>
    <n v="6.2401264541450399"/>
  </r>
  <r>
    <x v="7"/>
    <x v="252"/>
    <s v="08.2022"/>
    <x v="1"/>
    <x v="6"/>
    <s v="Pechuga Desh"/>
    <s v="Pechuga Desh s/Piel"/>
    <s v="1012110"/>
    <x v="241"/>
    <s v="Pollo"/>
    <n v="141942"/>
    <n v="141942"/>
    <n v="145422.93100000001"/>
    <n v="6.1218384974144398"/>
    <n v="6.1218384974144398"/>
    <n v="6.2050072556989004"/>
  </r>
  <r>
    <x v="7"/>
    <x v="253"/>
    <s v="08.2022"/>
    <x v="1"/>
    <x v="6"/>
    <s v="Pechuga Desh"/>
    <s v="Pechuga Desh s/Piel"/>
    <s v="1012111"/>
    <x v="242"/>
    <s v="Pollo"/>
    <n v="55847"/>
    <n v="54885"/>
    <n v="54885.336000000003"/>
    <n v="6.2262968467419899"/>
    <n v="6.2262913364307204"/>
    <n v="6.3642675212920299"/>
  </r>
  <r>
    <x v="7"/>
    <x v="254"/>
    <s v="08.2022"/>
    <x v="1"/>
    <x v="6"/>
    <s v="Pechuga Desh"/>
    <s v="Pechuga Desh s/Piel"/>
    <s v="1012112"/>
    <x v="243"/>
    <s v="Pollo"/>
    <n v="23470"/>
    <n v="19958"/>
    <n v="19958.047999999999"/>
    <n v="6.2262462718363896"/>
    <n v="6.2262250726525696"/>
    <n v="5.4013298294502601"/>
  </r>
  <r>
    <x v="7"/>
    <x v="480"/>
    <s v="08.2022"/>
    <x v="1"/>
    <x v="6"/>
    <s v="Pechuga Desh"/>
    <s v="Pechuga Desh s/Piel"/>
    <s v="1012115"/>
    <x v="434"/>
    <s v="Pollo"/>
    <n v="0"/>
    <n v="281"/>
    <n v="281.23200000000003"/>
    <n v="0"/>
    <n v="4"/>
    <n v="4.4092493030665096"/>
  </r>
  <r>
    <x v="7"/>
    <x v="255"/>
    <s v="08.2022"/>
    <x v="1"/>
    <x v="6"/>
    <s v="Pechuga Desh"/>
    <s v="Pechuga Desh s/Piel"/>
    <s v="1012145"/>
    <x v="244"/>
    <s v="Pollo"/>
    <n v="225715"/>
    <n v="228618"/>
    <n v="228617.916"/>
    <n v="4.9834127107192696"/>
    <n v="4.9834133795239204"/>
    <n v="5.1307381001583403"/>
  </r>
  <r>
    <x v="7"/>
    <x v="256"/>
    <s v="08.2022"/>
    <x v="1"/>
    <x v="6"/>
    <s v="Pechuga Desh"/>
    <s v="Pechuga Desh s/Piel"/>
    <s v="1012160"/>
    <x v="245"/>
    <s v="Pollo"/>
    <n v="108508"/>
    <n v="156653"/>
    <n v="161481.28"/>
    <n v="4.9261160467431004"/>
    <n v="4.9261233426745701"/>
    <n v="4.5062317031423103"/>
  </r>
  <r>
    <x v="7"/>
    <x v="257"/>
    <s v="08.2022"/>
    <x v="1"/>
    <x v="6"/>
    <s v="Pechuga Desh"/>
    <s v="Pechuga Desh s/Piel"/>
    <s v="1012167"/>
    <x v="246"/>
    <s v="Pollo"/>
    <n v="518915"/>
    <n v="518915"/>
    <n v="522142.51299999998"/>
    <n v="4.7802934970081798"/>
    <n v="4.7802934970081798"/>
    <n v="4.6978134009938399"/>
  </r>
  <r>
    <x v="7"/>
    <x v="450"/>
    <s v="08.2022"/>
    <x v="1"/>
    <x v="6"/>
    <s v="Pechuga Desh"/>
    <s v="Pechuga Desh s/Piel"/>
    <s v="1012399"/>
    <x v="406"/>
    <s v="Pollo"/>
    <n v="18144"/>
    <m/>
    <m/>
    <n v="5.1592813051146402"/>
    <m/>
    <m/>
  </r>
  <r>
    <x v="7"/>
    <x v="481"/>
    <s v="08.2022"/>
    <x v="1"/>
    <x v="6"/>
    <s v="Pechuga Desh"/>
    <s v="Pechuga Desh s/Piel"/>
    <s v="1012488"/>
    <x v="435"/>
    <s v="Pollo"/>
    <n v="39917"/>
    <n v="39916"/>
    <n v="39916.095999999998"/>
    <n v="4.9387980058621599"/>
    <n v="4.9387964725924398"/>
    <n v="4.2424161821837503"/>
  </r>
  <r>
    <x v="7"/>
    <x v="258"/>
    <s v="08.2022"/>
    <x v="1"/>
    <x v="6"/>
    <s v="Pechuga Desh"/>
    <s v="Pechuga Desh s/Piel"/>
    <s v="1012519"/>
    <x v="238"/>
    <s v="Pollo"/>
    <n v="5613"/>
    <n v="4990"/>
    <n v="4989.5119999999997"/>
    <n v="6.1072510244076197"/>
    <n v="6.1072144288577199"/>
    <n v="6.2354974594709898"/>
  </r>
  <r>
    <x v="7"/>
    <x v="259"/>
    <s v="08.2022"/>
    <x v="1"/>
    <x v="6"/>
    <s v="Pechuga Desh"/>
    <s v="Pechuga Desh s/Piel"/>
    <s v="1012520"/>
    <x v="239"/>
    <s v="Pollo"/>
    <n v="27317"/>
    <n v="27489"/>
    <n v="27488.072"/>
    <n v="6.1046234945272202"/>
    <n v="6.1046236676488803"/>
    <n v="5.9066491531308598"/>
  </r>
  <r>
    <x v="7"/>
    <x v="260"/>
    <s v="08.2022"/>
    <x v="1"/>
    <x v="6"/>
    <s v="Pechuga Desh"/>
    <s v="Pechuga Desh s/Piel"/>
    <s v="1012521"/>
    <x v="240"/>
    <s v="Pollo"/>
    <n v="279010"/>
    <n v="277418"/>
    <n v="173999.08799999999"/>
    <n v="6.1116698326224901"/>
    <n v="6.1116690337324897"/>
    <n v="6.2400178787143998"/>
  </r>
  <r>
    <x v="7"/>
    <x v="261"/>
    <s v="08.2022"/>
    <x v="1"/>
    <x v="6"/>
    <s v="Pechuga Desh"/>
    <s v="Pechuga Desh s/Piel"/>
    <s v="1012522"/>
    <x v="241"/>
    <s v="Pollo"/>
    <n v="151958"/>
    <n v="153043"/>
    <n v="153042.93299999999"/>
    <n v="6.1218362968714999"/>
    <n v="6.1218350398254104"/>
    <n v="6.1787863808125003"/>
  </r>
  <r>
    <x v="7"/>
    <x v="262"/>
    <s v="08.2022"/>
    <x v="1"/>
    <x v="6"/>
    <s v="Pechuga Desh"/>
    <s v="Pechuga Desh s/Piel"/>
    <s v="1012523"/>
    <x v="242"/>
    <s v="Pollo"/>
    <n v="84297"/>
    <n v="83733"/>
    <n v="83733.096000000005"/>
    <n v="6.22633071165047"/>
    <n v="6.2263265379241197"/>
    <n v="6.1210761190533303"/>
  </r>
  <r>
    <x v="7"/>
    <x v="263"/>
    <s v="08.2022"/>
    <x v="1"/>
    <x v="6"/>
    <s v="Pechuga Desh"/>
    <s v="Pechuga Desh s/Piel"/>
    <s v="1012524"/>
    <x v="243"/>
    <s v="Pollo"/>
    <n v="21589"/>
    <n v="19958"/>
    <n v="19958.047999999999"/>
    <n v="5.9000880077817399"/>
    <n v="5.9000901893977398"/>
    <n v="5.4013298294502601"/>
  </r>
  <r>
    <x v="7"/>
    <x v="264"/>
    <s v="08.2022"/>
    <x v="1"/>
    <x v="6"/>
    <s v="Pechuga Desh"/>
    <s v="Pechuga Desh s/Piel"/>
    <s v="1012694"/>
    <x v="247"/>
    <s v="Pollo"/>
    <m/>
    <n v="2395"/>
    <n v="2395.4189999999999"/>
    <m/>
    <n v="4"/>
    <n v="5.4013306231602902"/>
  </r>
  <r>
    <x v="7"/>
    <x v="265"/>
    <s v="08.2022"/>
    <x v="1"/>
    <x v="6"/>
    <s v="Pierna"/>
    <s v="Pierna Pulpa Fina"/>
    <s v="1023273"/>
    <x v="248"/>
    <s v="Cerdo"/>
    <n v="32000"/>
    <n v="36288"/>
    <n v="36287.68"/>
    <n v="3.28"/>
    <n v="3.28000992063492"/>
    <n v="3.5825155369535899"/>
  </r>
  <r>
    <x v="7"/>
    <x v="266"/>
    <s v="08.2022"/>
    <x v="1"/>
    <x v="6"/>
    <s v="Pierna"/>
    <s v="Pierna Pulpa Fina"/>
    <s v="1023274"/>
    <x v="249"/>
    <s v="Cerdo"/>
    <n v="36288"/>
    <n v="36288"/>
    <n v="36287.360000000001"/>
    <n v="3.28000992063492"/>
    <n v="3.28000992063492"/>
    <n v="3.2992843045071298"/>
  </r>
  <r>
    <x v="7"/>
    <x v="482"/>
    <s v="08.2022"/>
    <x v="1"/>
    <x v="6"/>
    <s v="Pierna"/>
    <s v="Pierna Pulpa Fina"/>
    <s v="1023276"/>
    <x v="436"/>
    <s v="Cerdo"/>
    <n v="18144"/>
    <n v="19200"/>
    <n v="19199.642"/>
    <n v="3.2799823633157001"/>
    <n v="3.28"/>
    <n v="3.4171678826094798"/>
  </r>
  <r>
    <x v="7"/>
    <x v="267"/>
    <s v="08.2022"/>
    <x v="1"/>
    <x v="6"/>
    <s v="Prolijado"/>
    <s v="Prolijado Malaya"/>
    <s v="1022619"/>
    <x v="250"/>
    <s v="Cerdo"/>
    <n v="16174"/>
    <n v="16800"/>
    <n v="16799.687000000002"/>
    <n v="7.1399159144305697"/>
    <n v="7.1399404761904801"/>
    <n v="7.34139927726034"/>
  </r>
  <r>
    <x v="7"/>
    <x v="268"/>
    <s v="08.2022"/>
    <x v="1"/>
    <x v="6"/>
    <s v="Recortes"/>
    <s v="Recortes Estándar"/>
    <s v="1030370"/>
    <x v="251"/>
    <s v="Pavo"/>
    <n v="12000"/>
    <n v="24000"/>
    <n v="23997.286"/>
    <n v="4.59"/>
    <n v="4.5900416666666697"/>
    <n v="5.4387052769217297"/>
  </r>
  <r>
    <x v="7"/>
    <x v="269"/>
    <s v="08.2022"/>
    <x v="1"/>
    <x v="6"/>
    <s v="Subprod"/>
    <s v="Subprod Visceras"/>
    <s v="1023190"/>
    <x v="252"/>
    <s v="Cerdo"/>
    <n v="144051"/>
    <n v="142337"/>
    <n v="142337.17199999999"/>
    <n v="0.529999791740425"/>
    <n v="0.53000273997625402"/>
    <n v="0.64889862572231005"/>
  </r>
  <r>
    <x v="7"/>
    <x v="404"/>
    <s v="08.2022"/>
    <x v="1"/>
    <x v="6"/>
    <s v="Trutro Desh"/>
    <s v="Trutro Desh Corto"/>
    <s v="1030228"/>
    <x v="371"/>
    <s v="Pavo"/>
    <n v="24000"/>
    <n v="24005"/>
    <n v="24004.511999999999"/>
    <n v="4.0830000000000002"/>
    <n v="4.0829827119350099"/>
    <n v="3.4546951048202899"/>
  </r>
  <r>
    <x v="7"/>
    <x v="592"/>
    <s v="08.2022"/>
    <x v="1"/>
    <x v="6"/>
    <s v="Trutro Deshuesado"/>
    <s v="Trutro Deshuesado si"/>
    <s v="1012806"/>
    <x v="514"/>
    <s v="Pollo"/>
    <m/>
    <n v="4571"/>
    <n v="4571.28"/>
    <m/>
    <n v="3.4001312623058402"/>
    <n v="4.3651565425876298"/>
  </r>
  <r>
    <x v="7"/>
    <x v="0"/>
    <s v="08.2022"/>
    <x v="1"/>
    <x v="7"/>
    <s v="Ala"/>
    <s v="Ala Trutro"/>
    <s v="1030332"/>
    <x v="0"/>
    <s v="Pavo"/>
    <m/>
    <n v="38160"/>
    <n v="48000"/>
    <m/>
    <n v="0.87534067085953904"/>
    <n v="1.075"/>
  </r>
  <r>
    <x v="7"/>
    <x v="270"/>
    <s v="08.2022"/>
    <x v="1"/>
    <x v="7"/>
    <s v="Filete"/>
    <s v="Filete c/Cabeza"/>
    <s v="1020853"/>
    <x v="25"/>
    <s v="Cerdo"/>
    <n v="149547"/>
    <n v="160000"/>
    <n v="157200"/>
    <n v="3.6214567995345899"/>
    <n v="3.62145625"/>
    <n v="3.7660342748091602"/>
  </r>
  <r>
    <x v="7"/>
    <x v="273"/>
    <s v="08.2022"/>
    <x v="1"/>
    <x v="7"/>
    <s v="Menudencias"/>
    <s v="Menudencias Corazón"/>
    <s v="1012724"/>
    <x v="255"/>
    <s v="Pollo"/>
    <n v="7982"/>
    <n v="21603"/>
    <n v="38608"/>
    <n v="0.27474317213730898"/>
    <n v="0.450030088413646"/>
    <n v="0.61461458506009103"/>
  </r>
  <r>
    <x v="7"/>
    <x v="274"/>
    <s v="08.2022"/>
    <x v="1"/>
    <x v="7"/>
    <s v="Menudencias"/>
    <s v="Menudencias Corazón"/>
    <s v="1012730"/>
    <x v="256"/>
    <s v="Pollo"/>
    <m/>
    <n v="10811"/>
    <n v="10811"/>
    <m/>
    <n v="0.72999722504856202"/>
    <n v="0.73114300249745601"/>
  </r>
  <r>
    <x v="7"/>
    <x v="405"/>
    <s v="08.2022"/>
    <x v="1"/>
    <x v="7"/>
    <s v="Menudencias"/>
    <s v="Menudencias Corazón"/>
    <s v="1012745"/>
    <x v="372"/>
    <s v="Pollo"/>
    <n v="0"/>
    <n v="10811"/>
    <n v="10811"/>
    <n v="0"/>
    <n v="0.72999722504856202"/>
    <n v="0.73114300249745601"/>
  </r>
  <r>
    <x v="7"/>
    <x v="517"/>
    <s v="08.2022"/>
    <x v="1"/>
    <x v="7"/>
    <s v="Menudencias"/>
    <s v="Menudencias Pana"/>
    <s v="1012773"/>
    <x v="215"/>
    <s v="Pollo"/>
    <m/>
    <m/>
    <n v="4007.1"/>
    <m/>
    <m/>
    <n v="0.514048089640887"/>
  </r>
  <r>
    <x v="7"/>
    <x v="463"/>
    <s v="08.2022"/>
    <x v="1"/>
    <x v="7"/>
    <s v="Menudencias"/>
    <s v="Menudencias Contre"/>
    <s v="1030498"/>
    <x v="419"/>
    <s v="Pavo"/>
    <m/>
    <n v="24000"/>
    <n v="24000"/>
    <m/>
    <n v="0.77533333333333299"/>
    <n v="1.25"/>
  </r>
  <r>
    <x v="7"/>
    <x v="554"/>
    <s v="08.2022"/>
    <x v="1"/>
    <x v="7"/>
    <s v="Menudencias"/>
    <s v="Menudencias Contre"/>
    <s v="1030544"/>
    <x v="490"/>
    <s v="Pavo"/>
    <n v="8671"/>
    <m/>
    <m/>
    <n v="0.97532003229154596"/>
    <m/>
    <m/>
  </r>
  <r>
    <x v="7"/>
    <x v="275"/>
    <s v="08.2022"/>
    <x v="1"/>
    <x v="7"/>
    <s v="Menudencias"/>
    <s v="Menudencias Contre"/>
    <s v="1030711"/>
    <x v="257"/>
    <s v="Pavo"/>
    <n v="12000"/>
    <n v="22050"/>
    <n v="22050"/>
    <n v="1.29"/>
    <n v="1.2900226757369599"/>
    <n v="1.39232249886621"/>
  </r>
  <r>
    <x v="7"/>
    <x v="406"/>
    <s v="08.2022"/>
    <x v="1"/>
    <x v="7"/>
    <s v="Paleta"/>
    <s v="Paleta Pulpa"/>
    <s v="1023353"/>
    <x v="259"/>
    <s v="Cerdo"/>
    <n v="9367"/>
    <n v="9367"/>
    <m/>
    <n v="2.3599871890680002"/>
    <n v="2.3599871890680002"/>
    <m/>
  </r>
  <r>
    <x v="7"/>
    <x v="278"/>
    <s v="08.2022"/>
    <x v="1"/>
    <x v="7"/>
    <s v="Pech Desh"/>
    <s v="Pech Desh s/Piel"/>
    <s v="1030265"/>
    <x v="260"/>
    <s v="Pavo"/>
    <n v="21600"/>
    <n v="0"/>
    <m/>
    <n v="4.8509722222222198"/>
    <n v="0"/>
    <m/>
  </r>
  <r>
    <x v="7"/>
    <x v="48"/>
    <s v="08.2022"/>
    <x v="1"/>
    <x v="7"/>
    <s v="Pech Desh"/>
    <s v="Pech Desh s/Piel"/>
    <s v="1030670"/>
    <x v="47"/>
    <s v="Pavo"/>
    <m/>
    <n v="24000"/>
    <n v="24000"/>
    <m/>
    <n v="8"/>
    <n v="8.25"/>
  </r>
  <r>
    <x v="7"/>
    <x v="587"/>
    <s v="08.2022"/>
    <x v="1"/>
    <x v="7"/>
    <s v="Pernil"/>
    <s v="Pernil Mano"/>
    <s v="1021278"/>
    <x v="510"/>
    <s v="Cerdo"/>
    <m/>
    <m/>
    <n v="24000"/>
    <m/>
    <m/>
    <n v="1.25"/>
  </r>
  <r>
    <x v="7"/>
    <x v="322"/>
    <s v="08.2022"/>
    <x v="1"/>
    <x v="7"/>
    <s v="Pernil"/>
    <s v="Pernil Mano"/>
    <s v="1022753"/>
    <x v="298"/>
    <s v="Cerdo"/>
    <m/>
    <m/>
    <n v="48000"/>
    <m/>
    <m/>
    <n v="1.1499999999999999"/>
  </r>
  <r>
    <x v="7"/>
    <x v="323"/>
    <s v="08.2022"/>
    <x v="1"/>
    <x v="7"/>
    <s v="Pernil"/>
    <s v="Pernil Mano"/>
    <s v="1022941"/>
    <x v="299"/>
    <s v="Cerdo"/>
    <m/>
    <m/>
    <n v="24005.5"/>
    <m/>
    <m/>
    <n v="1.1499999999999999"/>
  </r>
  <r>
    <x v="7"/>
    <x v="150"/>
    <s v="08.2022"/>
    <x v="1"/>
    <x v="7"/>
    <s v="Pernil"/>
    <s v="Pernil Pierna"/>
    <s v="1022183"/>
    <x v="140"/>
    <s v="Cerdo"/>
    <m/>
    <m/>
    <n v="48000"/>
    <m/>
    <m/>
    <n v="1.1499999999999999"/>
  </r>
  <r>
    <x v="7"/>
    <x v="485"/>
    <s v="08.2022"/>
    <x v="1"/>
    <x v="7"/>
    <s v="Pierna"/>
    <s v="Pierna Pulpa"/>
    <s v="1022145"/>
    <x v="437"/>
    <s v="Cerdo"/>
    <n v="1511"/>
    <n v="24000"/>
    <n v="24000"/>
    <n v="2.2561217736598298"/>
    <n v="3.1"/>
    <n v="3.0577800000000002"/>
  </r>
  <r>
    <x v="7"/>
    <x v="520"/>
    <s v="08.2022"/>
    <x v="1"/>
    <x v="7"/>
    <s v="Pierna"/>
    <s v="Pierna Pulpa"/>
    <s v="1023400"/>
    <x v="465"/>
    <s v="Cerdo"/>
    <n v="24000"/>
    <n v="24000"/>
    <n v="8010"/>
    <n v="0"/>
    <n v="2.7"/>
    <n v="2.48111650436954"/>
  </r>
  <r>
    <x v="7"/>
    <x v="544"/>
    <s v="08.2022"/>
    <x v="1"/>
    <x v="7"/>
    <s v="Pierna"/>
    <s v="Pierna Pulpa"/>
    <s v="1023417"/>
    <x v="480"/>
    <s v="Cerdo"/>
    <n v="24000"/>
    <n v="24000"/>
    <n v="40035"/>
    <n v="0"/>
    <n v="2.7"/>
    <n v="2.48111649806419"/>
  </r>
  <r>
    <x v="7"/>
    <x v="564"/>
    <s v="08.2022"/>
    <x v="1"/>
    <x v="7"/>
    <s v="Pierna"/>
    <s v="Pierna Pulpa Fina"/>
    <s v="1023429"/>
    <x v="497"/>
    <s v="Cerdo"/>
    <m/>
    <m/>
    <n v="2800"/>
    <m/>
    <m/>
    <n v="2.3023250000000002"/>
  </r>
  <r>
    <x v="7"/>
    <x v="5"/>
    <s v="08.2022"/>
    <x v="1"/>
    <x v="7"/>
    <s v="Recortes"/>
    <s v="Recortes Piel"/>
    <s v="1030720"/>
    <x v="5"/>
    <s v="Pavo"/>
    <m/>
    <n v="24000"/>
    <n v="24000"/>
    <m/>
    <n v="0.17533333333333301"/>
    <n v="0.55000000000000004"/>
  </r>
  <r>
    <x v="7"/>
    <x v="521"/>
    <s v="08.2022"/>
    <x v="1"/>
    <x v="7"/>
    <s v="Recortes"/>
    <s v="Recortes No Magro"/>
    <s v="1023387"/>
    <x v="353"/>
    <s v="Cerdo"/>
    <n v="24000"/>
    <m/>
    <m/>
    <n v="1.1345000000000001"/>
    <m/>
    <m/>
  </r>
  <r>
    <x v="7"/>
    <x v="486"/>
    <s v="08.2022"/>
    <x v="1"/>
    <x v="7"/>
    <s v="Recortes"/>
    <s v="Recortes No Magro"/>
    <s v="1023389"/>
    <x v="438"/>
    <s v="Cerdo"/>
    <n v="580"/>
    <n v="580"/>
    <m/>
    <n v="0.83448275862068999"/>
    <n v="0.83448275862068999"/>
    <m/>
  </r>
  <r>
    <x v="7"/>
    <x v="441"/>
    <s v="08.2022"/>
    <x v="1"/>
    <x v="7"/>
    <s v="Recortes"/>
    <s v="Recortes No Magro"/>
    <s v="1023391"/>
    <x v="60"/>
    <s v="Cerdo"/>
    <n v="7221"/>
    <n v="0"/>
    <m/>
    <n v="1.3844342888796599"/>
    <n v="0"/>
    <m/>
  </r>
  <r>
    <x v="7"/>
    <x v="593"/>
    <s v="08.2022"/>
    <x v="1"/>
    <x v="7"/>
    <s v="Subprod"/>
    <s v="Subprod Tripa"/>
    <s v="1023422"/>
    <x v="64"/>
    <s v="Cerdo"/>
    <m/>
    <n v="7875"/>
    <n v="7875"/>
    <m/>
    <n v="9.5000634920634894"/>
    <n v="27.714285714285701"/>
  </r>
  <r>
    <x v="7"/>
    <x v="72"/>
    <s v="08.2022"/>
    <x v="1"/>
    <x v="7"/>
    <s v="Trutro"/>
    <s v="Trutro Largo"/>
    <s v="1030224"/>
    <x v="71"/>
    <s v="Pavo"/>
    <m/>
    <n v="10525"/>
    <m/>
    <m/>
    <n v="2.19002375296912"/>
    <m/>
  </r>
  <r>
    <x v="7"/>
    <x v="594"/>
    <s v="08.2022"/>
    <x v="1"/>
    <x v="7"/>
    <s v="Trutro Deshuesado"/>
    <s v="Trutro Deshuesado si"/>
    <s v="1012805"/>
    <x v="515"/>
    <s v="Pollo"/>
    <m/>
    <n v="24000"/>
    <m/>
    <m/>
    <n v="3"/>
    <m/>
  </r>
  <r>
    <x v="7"/>
    <x v="6"/>
    <s v="08.2022"/>
    <x v="1"/>
    <x v="7"/>
    <s v="Varios"/>
    <s v="Varios Carcasa"/>
    <s v="1030355"/>
    <x v="6"/>
    <s v="Pavo"/>
    <m/>
    <n v="96000"/>
    <n v="96000"/>
    <m/>
    <n v="1.17533333333333"/>
    <n v="1.08541666666667"/>
  </r>
  <r>
    <x v="7"/>
    <x v="546"/>
    <s v="08.2022"/>
    <x v="1"/>
    <x v="8"/>
    <s v="Ala"/>
    <s v="Ala Puchero"/>
    <s v="1012796"/>
    <x v="482"/>
    <s v="Pollo"/>
    <n v="40000"/>
    <n v="40000"/>
    <n v="40000"/>
    <n v="1.5339750000000001"/>
    <n v="1.5339750000000001"/>
    <n v="1.5579725124999999"/>
  </r>
  <r>
    <x v="7"/>
    <x v="282"/>
    <s v="08.2022"/>
    <x v="1"/>
    <x v="8"/>
    <s v="Ala"/>
    <s v="Ala Trutro"/>
    <s v="1012278"/>
    <x v="263"/>
    <s v="Pollo"/>
    <n v="72000"/>
    <n v="61560"/>
    <n v="61560"/>
    <n v="2.2776527777777802"/>
    <n v="2.27766406757635"/>
    <n v="2.30270692332684"/>
  </r>
  <r>
    <x v="7"/>
    <x v="595"/>
    <s v="08.2022"/>
    <x v="1"/>
    <x v="8"/>
    <s v="Cabeza"/>
    <s v="Cabeza Entera"/>
    <s v="1023434"/>
    <x v="279"/>
    <s v="Cerdo"/>
    <m/>
    <n v="264132"/>
    <n v="360582"/>
    <m/>
    <n v="0.5"/>
    <n v="0.49478385582197698"/>
  </r>
  <r>
    <x v="7"/>
    <x v="368"/>
    <s v="08.2022"/>
    <x v="1"/>
    <x v="8"/>
    <s v="Carne Recuperada"/>
    <s v="Carne Recuperada ADM"/>
    <s v="1012764"/>
    <x v="341"/>
    <s v="Pollo"/>
    <m/>
    <m/>
    <n v="60"/>
    <m/>
    <m/>
    <n v="5.0450000000000002E-2"/>
  </r>
  <r>
    <x v="7"/>
    <x v="488"/>
    <s v="08.2022"/>
    <x v="0"/>
    <x v="8"/>
    <s v="Carne Recuperada"/>
    <s v="Carne Recuperada"/>
    <s v="1030802"/>
    <x v="440"/>
    <s v="Pavo"/>
    <n v="96000"/>
    <n v="96000"/>
    <m/>
    <n v="1.0016562499999999"/>
    <n v="1.0016562499999999"/>
    <m/>
  </r>
  <r>
    <x v="7"/>
    <x v="566"/>
    <s v="08.2022"/>
    <x v="1"/>
    <x v="8"/>
    <s v="Chuleta"/>
    <s v="Chuleta Huesos"/>
    <s v="1023409"/>
    <x v="14"/>
    <s v="Cerdo"/>
    <n v="22000"/>
    <n v="22000"/>
    <n v="22000"/>
    <n v="7.75"/>
    <n v="7.75"/>
    <n v="7.915654"/>
  </r>
  <r>
    <x v="7"/>
    <x v="567"/>
    <s v="08.2022"/>
    <x v="1"/>
    <x v="8"/>
    <s v="Cost-Pec"/>
    <s v="Cost-Pec Entero"/>
    <s v="1023421"/>
    <x v="343"/>
    <s v="Cerdo"/>
    <n v="24000"/>
    <n v="24000"/>
    <n v="24000"/>
    <n v="4.5507499999999999"/>
    <n v="4.5507499999999999"/>
    <n v="4.5534691541666703"/>
  </r>
  <r>
    <x v="7"/>
    <x v="285"/>
    <s v="08.2022"/>
    <x v="1"/>
    <x v="8"/>
    <s v="Cueros"/>
    <s v="Cuero Forro"/>
    <s v="1021272"/>
    <x v="265"/>
    <s v="Cerdo"/>
    <n v="144000"/>
    <n v="120000"/>
    <n v="144000"/>
    <n v="1.1000000000000001"/>
    <n v="1.1000000000000001"/>
    <n v="1.08496342222222"/>
  </r>
  <r>
    <x v="7"/>
    <x v="409"/>
    <s v="08.2022"/>
    <x v="1"/>
    <x v="8"/>
    <s v="Cueros"/>
    <s v="Cuero Mixto"/>
    <s v="1021596"/>
    <x v="19"/>
    <s v="Cerdo"/>
    <n v="2891"/>
    <n v="2891"/>
    <m/>
    <n v="0.68004150812867503"/>
    <n v="0.68004150812867503"/>
    <m/>
  </r>
  <r>
    <x v="7"/>
    <x v="410"/>
    <s v="08.2022"/>
    <x v="1"/>
    <x v="8"/>
    <s v="Filete"/>
    <s v="Filete"/>
    <s v="1012725"/>
    <x v="373"/>
    <s v="Pollo"/>
    <n v="20000"/>
    <n v="20013"/>
    <n v="20012.831999999999"/>
    <n v="4.5582500000000001"/>
    <n v="4.5582871133763101"/>
    <n v="4.4586929675919897"/>
  </r>
  <r>
    <x v="7"/>
    <x v="286"/>
    <s v="08.2022"/>
    <x v="1"/>
    <x v="8"/>
    <s v="Grasas"/>
    <s v="Grasa Gordura"/>
    <s v="1021026"/>
    <x v="266"/>
    <s v="Cerdo"/>
    <n v="72000"/>
    <n v="72000"/>
    <n v="72006"/>
    <n v="1.2"/>
    <n v="1.2"/>
    <n v="1.2954976251979"/>
  </r>
  <r>
    <x v="7"/>
    <x v="287"/>
    <s v="08.2022"/>
    <x v="1"/>
    <x v="8"/>
    <s v="Grasas"/>
    <s v="Grasa Gordura"/>
    <s v="1021555"/>
    <x v="267"/>
    <s v="Cerdo"/>
    <n v="168000"/>
    <n v="168000"/>
    <n v="168014"/>
    <n v="0.65882738095238103"/>
    <n v="0.65882738095238103"/>
    <n v="0.72603008677848302"/>
  </r>
  <r>
    <x v="7"/>
    <x v="288"/>
    <s v="08.2022"/>
    <x v="1"/>
    <x v="8"/>
    <s v="Grasas"/>
    <s v="Grasa Gordura"/>
    <s v="1021874"/>
    <x v="33"/>
    <s v="Cerdo"/>
    <n v="312000"/>
    <n v="312000"/>
    <n v="312026"/>
    <n v="1.34000320512821"/>
    <n v="1.34000320512821"/>
    <n v="1.4174514062930701"/>
  </r>
  <r>
    <x v="7"/>
    <x v="289"/>
    <s v="08.2022"/>
    <x v="1"/>
    <x v="8"/>
    <s v="Grasas"/>
    <s v="Grasa Interior"/>
    <s v="1023302"/>
    <x v="36"/>
    <s v="Cerdo"/>
    <n v="1580"/>
    <n v="48000"/>
    <n v="48000"/>
    <n v="0.90696202531645598"/>
    <n v="0.92"/>
    <n v="0.91745232916666597"/>
  </r>
  <r>
    <x v="7"/>
    <x v="454"/>
    <s v="08.2022"/>
    <x v="1"/>
    <x v="8"/>
    <s v="Huesos"/>
    <s v="Huesos Cuarto Centra"/>
    <s v="1022854"/>
    <x v="410"/>
    <s v="Cerdo"/>
    <n v="8676"/>
    <n v="0"/>
    <m/>
    <n v="2.1957123098201898"/>
    <n v="0"/>
    <m/>
  </r>
  <r>
    <x v="7"/>
    <x v="411"/>
    <s v="08.2022"/>
    <x v="1"/>
    <x v="8"/>
    <s v="Lomo"/>
    <s v="Lomo Vetado"/>
    <s v="1020845"/>
    <x v="346"/>
    <s v="Cerdo"/>
    <n v="0"/>
    <n v="48000"/>
    <n v="48038.400000000001"/>
    <n v="0"/>
    <n v="3.12"/>
    <n v="3.1922314814814801"/>
  </r>
  <r>
    <x v="7"/>
    <x v="596"/>
    <s v="08.2022"/>
    <x v="1"/>
    <x v="8"/>
    <s v="Muestra"/>
    <s v="Muestra"/>
    <s v="1011074"/>
    <x v="516"/>
    <s v="Pollo"/>
    <m/>
    <m/>
    <n v="60"/>
    <m/>
    <m/>
    <n v="4.956E-2"/>
  </r>
  <r>
    <x v="7"/>
    <x v="473"/>
    <s v="08.2022"/>
    <x v="1"/>
    <x v="8"/>
    <s v="Muestra"/>
    <s v="Muestra"/>
    <s v="1012300"/>
    <x v="427"/>
    <s v="Pollo"/>
    <m/>
    <m/>
    <n v="60"/>
    <m/>
    <m/>
    <n v="5.0450000000000002E-2"/>
  </r>
  <r>
    <x v="7"/>
    <x v="413"/>
    <s v="08.2022"/>
    <x v="1"/>
    <x v="8"/>
    <s v="Pech Desh"/>
    <s v="Pech Desh Filete"/>
    <s v="1030792"/>
    <x v="375"/>
    <s v="Pavo"/>
    <n v="0"/>
    <n v="72000"/>
    <n v="48000"/>
    <n v="0"/>
    <n v="10.18"/>
    <n v="7.3675775999999997"/>
  </r>
  <r>
    <x v="7"/>
    <x v="456"/>
    <s v="08.2022"/>
    <x v="1"/>
    <x v="8"/>
    <s v="Pech Desh"/>
    <s v="Pech Desh s/Piel"/>
    <s v="1030327"/>
    <x v="412"/>
    <s v="Pavo"/>
    <n v="24000"/>
    <n v="20000"/>
    <n v="24010"/>
    <n v="12.4542916666667"/>
    <n v="12.4543"/>
    <n v="12.4778651645148"/>
  </r>
  <r>
    <x v="7"/>
    <x v="290"/>
    <s v="08.2022"/>
    <x v="1"/>
    <x v="8"/>
    <s v="Pech Desh"/>
    <s v="Pech Desh s/Piel"/>
    <s v="1030337"/>
    <x v="268"/>
    <s v="Pavo"/>
    <n v="272000"/>
    <n v="240000"/>
    <n v="264000"/>
    <n v="11.958525735294099"/>
    <n v="11.818"/>
    <n v="11.9749136382576"/>
  </r>
  <r>
    <x v="7"/>
    <x v="291"/>
    <s v="08.2022"/>
    <x v="1"/>
    <x v="8"/>
    <s v="Pechuga"/>
    <s v="Pechuga Entera"/>
    <s v="1012534"/>
    <x v="269"/>
    <s v="Pollo"/>
    <n v="308400"/>
    <n v="200000"/>
    <m/>
    <n v="2.5299999999999998"/>
    <n v="2.5299999999999998"/>
    <m/>
  </r>
  <r>
    <x v="7"/>
    <x v="292"/>
    <s v="08.2022"/>
    <x v="1"/>
    <x v="8"/>
    <s v="Pechuga Desh"/>
    <s v="Pechuga Desh s/Piel"/>
    <s v="1011127"/>
    <x v="270"/>
    <s v="Pollo"/>
    <n v="1357415"/>
    <n v="1368000"/>
    <n v="1048800"/>
    <n v="3.8641727106301298"/>
    <n v="3.5600007309941502"/>
    <n v="3.56235762814645"/>
  </r>
  <r>
    <x v="7"/>
    <x v="414"/>
    <s v="08.2022"/>
    <x v="1"/>
    <x v="8"/>
    <s v="Pechuga Desh"/>
    <s v="Pechuga Desh s/Piel"/>
    <s v="1011614"/>
    <x v="376"/>
    <s v="Pollo"/>
    <n v="49348"/>
    <n v="41069"/>
    <n v="41068.959999999999"/>
    <n v="4.1121018075707196"/>
    <n v="4.1121040200637999"/>
    <n v="3.9311267609406202"/>
  </r>
  <r>
    <x v="7"/>
    <x v="597"/>
    <s v="08.2022"/>
    <x v="1"/>
    <x v="8"/>
    <s v="Pernil"/>
    <s v="Pernil Pierna"/>
    <s v="1023219"/>
    <x v="140"/>
    <s v="Cerdo"/>
    <m/>
    <n v="24000"/>
    <n v="24000"/>
    <m/>
    <n v="1.02"/>
    <n v="1.02197049583333"/>
  </r>
  <r>
    <x v="7"/>
    <x v="415"/>
    <s v="08.2022"/>
    <x v="1"/>
    <x v="8"/>
    <s v="Pierna"/>
    <s v="Pierna Pulpa"/>
    <s v="1023324"/>
    <x v="300"/>
    <s v="Cerdo"/>
    <n v="420229"/>
    <n v="408000"/>
    <n v="408034"/>
    <n v="2.8500008328792199"/>
    <n v="2.85"/>
    <n v="2.8644504313365999"/>
  </r>
  <r>
    <x v="7"/>
    <x v="598"/>
    <s v="08.2022"/>
    <x v="1"/>
    <x v="8"/>
    <s v="Pierna"/>
    <s v="Pierna Pulpa"/>
    <s v="1023432"/>
    <x v="52"/>
    <s v="Cerdo"/>
    <m/>
    <n v="24000"/>
    <n v="24000"/>
    <m/>
    <n v="2.8"/>
    <n v="2.7905256000000001"/>
  </r>
  <r>
    <x v="7"/>
    <x v="293"/>
    <s v="08.2022"/>
    <x v="1"/>
    <x v="8"/>
    <s v="Plancha"/>
    <s v="Plancha c/Cuero"/>
    <s v="1022115"/>
    <x v="271"/>
    <s v="Cerdo"/>
    <m/>
    <n v="24000"/>
    <n v="24000"/>
    <m/>
    <n v="2.06"/>
    <n v="2.2031350000000001"/>
  </r>
  <r>
    <x v="7"/>
    <x v="547"/>
    <s v="08.2022"/>
    <x v="1"/>
    <x v="8"/>
    <s v="Plancha"/>
    <s v="Plancha s/Cuero"/>
    <s v="1021020"/>
    <x v="483"/>
    <s v="Cerdo"/>
    <n v="72000"/>
    <n v="72000"/>
    <n v="72000"/>
    <n v="1.77"/>
    <n v="1.77"/>
    <n v="1.77343822777778"/>
  </r>
  <r>
    <x v="7"/>
    <x v="295"/>
    <s v="08.2022"/>
    <x v="1"/>
    <x v="8"/>
    <s v="Recortes"/>
    <s v="Recortes No Magro"/>
    <s v="1023319"/>
    <x v="273"/>
    <s v="Cerdo"/>
    <n v="24000"/>
    <n v="24000"/>
    <n v="24000"/>
    <n v="1.7199583333333299"/>
    <n v="1.7199583333333299"/>
    <n v="1.72218784166667"/>
  </r>
  <r>
    <x v="7"/>
    <x v="457"/>
    <s v="08.2022"/>
    <x v="1"/>
    <x v="8"/>
    <s v="Recortes"/>
    <s v="Recortes No Magro"/>
    <s v="1023343"/>
    <x v="413"/>
    <s v="Cerdo"/>
    <n v="144000"/>
    <n v="144000"/>
    <n v="144010"/>
    <n v="1.35"/>
    <n v="1.35"/>
    <n v="1.3374940830497899"/>
  </r>
  <r>
    <x v="7"/>
    <x v="548"/>
    <s v="08.2022"/>
    <x v="1"/>
    <x v="8"/>
    <s v="Subprod"/>
    <s v="Subprod Tripa"/>
    <s v="1023375"/>
    <x v="484"/>
    <s v="Cerdo"/>
    <n v="24000"/>
    <n v="12012"/>
    <n v="24012"/>
    <n v="1.58"/>
    <n v="1.58000333000333"/>
    <n v="1.6761401799100399"/>
  </r>
  <r>
    <x v="7"/>
    <x v="296"/>
    <s v="08.2022"/>
    <x v="1"/>
    <x v="8"/>
    <s v="Subprod"/>
    <s v="Subprod Visceras"/>
    <s v="1022907"/>
    <x v="274"/>
    <s v="Cerdo"/>
    <n v="96000"/>
    <n v="96000"/>
    <m/>
    <n v="0.44"/>
    <n v="0.44"/>
    <m/>
  </r>
  <r>
    <x v="7"/>
    <x v="549"/>
    <s v="08.2022"/>
    <x v="1"/>
    <x v="8"/>
    <s v="Subprod"/>
    <s v="Subprod Visceras"/>
    <s v="1023218"/>
    <x v="485"/>
    <s v="Cerdo"/>
    <n v="120000"/>
    <n v="120000"/>
    <n v="120000"/>
    <n v="1.43"/>
    <n v="1.43"/>
    <n v="1.45955733333333"/>
  </r>
  <r>
    <x v="7"/>
    <x v="297"/>
    <s v="08.2022"/>
    <x v="1"/>
    <x v="8"/>
    <s v="Trutro Desh"/>
    <s v="Trutro Desh Corto"/>
    <s v="1030658"/>
    <x v="275"/>
    <s v="Pavo"/>
    <n v="216000"/>
    <n v="216156"/>
    <n v="216156.24"/>
    <n v="4.0259490740740702"/>
    <n v="4.02594885175521"/>
    <n v="4.0305184782081698"/>
  </r>
  <r>
    <x v="7"/>
    <x v="573"/>
    <s v="08.2022"/>
    <x v="1"/>
    <x v="1"/>
    <s v="Ala"/>
    <s v="Ala Trutro"/>
    <s v="1030816"/>
    <x v="0"/>
    <s v="Pavo"/>
    <m/>
    <n v="15280"/>
    <m/>
    <m/>
    <n v="1.58998691099476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61">
  <r>
    <x v="0"/>
    <x v="0"/>
    <s v="Pollo"/>
    <x v="0"/>
    <s v="1010877"/>
    <x v="0"/>
    <s v="Menudencias"/>
    <s v="Menudencias Contre"/>
    <x v="0"/>
    <n v="61350"/>
    <n v="99000"/>
    <n v="160350"/>
    <n v="61350"/>
    <n v="143000"/>
    <n v="204350"/>
    <n v="173400"/>
    <m/>
    <n v="30950"/>
    <s v="Sobre ingreso"/>
    <n v="0"/>
  </r>
  <r>
    <x v="1"/>
    <x v="0"/>
    <s v="Pollo"/>
    <x v="0"/>
    <s v="1011042"/>
    <x v="1"/>
    <s v="Cazuela"/>
    <s v="Cazuela Espinazo"/>
    <x v="1"/>
    <m/>
    <m/>
    <m/>
    <m/>
    <m/>
    <m/>
    <n v="192000"/>
    <m/>
    <n v="-192000"/>
    <s v="Pendiente de ingreso"/>
    <n v="0"/>
  </r>
  <r>
    <x v="1"/>
    <x v="0"/>
    <s v="Pollo"/>
    <x v="0"/>
    <s v="1011042"/>
    <x v="1"/>
    <s v="Cazuela"/>
    <s v="Cazuela Espinazo"/>
    <x v="0"/>
    <n v="0"/>
    <n v="48000"/>
    <n v="48000"/>
    <n v="0"/>
    <n v="48000"/>
    <n v="48000"/>
    <n v="60000"/>
    <m/>
    <n v="-12000"/>
    <s v="Pendiente de ingreso"/>
    <n v="0"/>
  </r>
  <r>
    <x v="2"/>
    <x v="0"/>
    <s v="Pollo"/>
    <x v="0"/>
    <s v="1011047"/>
    <x v="2"/>
    <s v="Pechuga Desh"/>
    <s v="Pechuga Desh s/Piel"/>
    <x v="0"/>
    <m/>
    <m/>
    <m/>
    <m/>
    <m/>
    <m/>
    <n v="24000"/>
    <m/>
    <n v="-24000"/>
    <s v="Pendiente de ingreso"/>
    <n v="0"/>
  </r>
  <r>
    <x v="3"/>
    <x v="0"/>
    <s v="Pollo"/>
    <x v="0"/>
    <s v="1011290"/>
    <x v="3"/>
    <s v="Subprod"/>
    <s v="Subprod Piel"/>
    <x v="0"/>
    <m/>
    <m/>
    <m/>
    <n v="-6063"/>
    <n v="29063"/>
    <n v="23000"/>
    <n v="23700"/>
    <m/>
    <n v="-700"/>
    <s v="Pendiente de ingreso"/>
    <n v="0"/>
  </r>
  <r>
    <x v="4"/>
    <x v="0"/>
    <s v="Pollo"/>
    <x v="0"/>
    <s v="1011417"/>
    <x v="4"/>
    <s v="Ala"/>
    <s v="Ala Centro"/>
    <x v="2"/>
    <n v="3186"/>
    <n v="0"/>
    <n v="3186"/>
    <n v="3186"/>
    <n v="0"/>
    <n v="3186"/>
    <m/>
    <m/>
    <n v="3186"/>
    <s v="Sobre ingreso"/>
    <n v="0"/>
  </r>
  <r>
    <x v="5"/>
    <x v="0"/>
    <s v="Pollo"/>
    <x v="0"/>
    <s v="1011421"/>
    <x v="5"/>
    <s v="Carne Recuperada"/>
    <s v="Carne Recuperada Pul"/>
    <x v="0"/>
    <n v="-155489"/>
    <n v="1055489"/>
    <n v="900000"/>
    <n v="-155489"/>
    <n v="1055489"/>
    <n v="900000"/>
    <n v="504000"/>
    <m/>
    <n v="396000"/>
    <s v="Sobre ingreso"/>
    <n v="0"/>
  </r>
  <r>
    <x v="6"/>
    <x v="0"/>
    <s v="Pollo"/>
    <x v="0"/>
    <s v="1011558"/>
    <x v="6"/>
    <s v="Carne Recuperada"/>
    <s v="Carne Recuperada Pul"/>
    <x v="0"/>
    <n v="5167"/>
    <n v="466833"/>
    <n v="472000"/>
    <n v="5167"/>
    <n v="466833"/>
    <n v="472000"/>
    <n v="408000"/>
    <m/>
    <n v="64000"/>
    <s v="Sobre ingreso"/>
    <n v="0"/>
  </r>
  <r>
    <x v="7"/>
    <x v="0"/>
    <s v="Pollo"/>
    <x v="0"/>
    <s v="1011560"/>
    <x v="7"/>
    <s v="Menudencias"/>
    <s v="Menudencias Corazón"/>
    <x v="3"/>
    <n v="3384"/>
    <n v="44616"/>
    <n v="48000"/>
    <n v="3384"/>
    <n v="20616"/>
    <n v="24000"/>
    <n v="24000"/>
    <m/>
    <n v="0"/>
    <s v="OK"/>
    <n v="0"/>
  </r>
  <r>
    <x v="8"/>
    <x v="0"/>
    <s v="Pollo"/>
    <x v="0"/>
    <s v="1011582"/>
    <x v="8"/>
    <s v="Reproductor"/>
    <s v="Reproductor Gallina"/>
    <x v="0"/>
    <n v="7026"/>
    <n v="0"/>
    <n v="7026"/>
    <n v="7026"/>
    <n v="0"/>
    <n v="7026"/>
    <n v="63600"/>
    <m/>
    <n v="-56574"/>
    <s v="Pendiente de ingreso"/>
    <n v="0"/>
  </r>
  <r>
    <x v="9"/>
    <x v="0"/>
    <s v="Pollo"/>
    <x v="0"/>
    <s v="1011586"/>
    <x v="9"/>
    <s v="Ala"/>
    <s v="Ala Centro"/>
    <x v="2"/>
    <n v="29817"/>
    <n v="70076"/>
    <n v="99893"/>
    <n v="29817"/>
    <n v="94076"/>
    <n v="123893"/>
    <n v="72000"/>
    <m/>
    <n v="51893"/>
    <s v="Sobre ingreso"/>
    <n v="0"/>
  </r>
  <r>
    <x v="10"/>
    <x v="0"/>
    <s v="Pollo"/>
    <x v="0"/>
    <s v="1011888"/>
    <x v="10"/>
    <s v="Subprod"/>
    <s v="Subprod Piel"/>
    <x v="0"/>
    <m/>
    <m/>
    <m/>
    <m/>
    <m/>
    <m/>
    <n v="300"/>
    <m/>
    <n v="-300"/>
    <s v="Pendiente de ingreso"/>
    <n v="0"/>
  </r>
  <r>
    <x v="11"/>
    <x v="0"/>
    <s v="Pollo"/>
    <x v="0"/>
    <s v="1011967"/>
    <x v="11"/>
    <s v="Patas"/>
    <s v="Patas Garras"/>
    <x v="2"/>
    <n v="108080"/>
    <n v="235642"/>
    <n v="360000"/>
    <n v="108080"/>
    <n v="235642"/>
    <n v="360000"/>
    <m/>
    <m/>
    <n v="360000"/>
    <s v="Sobre ingreso"/>
    <n v="0"/>
  </r>
  <r>
    <x v="12"/>
    <x v="0"/>
    <s v="Pollo"/>
    <x v="0"/>
    <s v="1011968"/>
    <x v="12"/>
    <s v="Patas"/>
    <s v="Patas Garras"/>
    <x v="2"/>
    <n v="13140"/>
    <n v="10960"/>
    <n v="24000"/>
    <n v="13140"/>
    <n v="10960"/>
    <n v="24000"/>
    <m/>
    <m/>
    <n v="24000"/>
    <s v="Sobre ingreso"/>
    <n v="0"/>
  </r>
  <r>
    <x v="13"/>
    <x v="0"/>
    <s v="Pollo"/>
    <x v="0"/>
    <s v="1011969"/>
    <x v="13"/>
    <s v="Patas"/>
    <s v="Patas Garras"/>
    <x v="2"/>
    <n v="3700"/>
    <n v="126041"/>
    <n v="129741"/>
    <n v="3700"/>
    <n v="126041"/>
    <n v="129741"/>
    <m/>
    <m/>
    <n v="129741"/>
    <s v="Sobre ingreso"/>
    <n v="0"/>
  </r>
  <r>
    <x v="14"/>
    <x v="0"/>
    <s v="Pollo"/>
    <x v="0"/>
    <s v="1012005"/>
    <x v="14"/>
    <s v="Patas"/>
    <s v="Patas Garras"/>
    <x v="2"/>
    <n v="1024"/>
    <n v="0"/>
    <n v="1024"/>
    <n v="1024"/>
    <n v="0"/>
    <n v="1024"/>
    <m/>
    <m/>
    <n v="1024"/>
    <s v="Sobre ingreso"/>
    <n v="0"/>
  </r>
  <r>
    <x v="15"/>
    <x v="0"/>
    <s v="Pollo"/>
    <x v="0"/>
    <s v="1012012"/>
    <x v="15"/>
    <s v="Ala"/>
    <s v="Ala Centro"/>
    <x v="4"/>
    <n v="-17743"/>
    <n v="57743"/>
    <n v="40000"/>
    <n v="-17743"/>
    <n v="57743"/>
    <n v="40000"/>
    <n v="39958.048000000003"/>
    <m/>
    <n v="41.951999999997497"/>
    <s v="Sobre ingreso"/>
    <n v="0"/>
  </r>
  <r>
    <x v="16"/>
    <x v="0"/>
    <s v="Pollo"/>
    <x v="0"/>
    <s v="1012207"/>
    <x v="16"/>
    <s v="Menudencias"/>
    <s v="Menudencias Contre"/>
    <x v="1"/>
    <n v="9944"/>
    <n v="0"/>
    <n v="9944"/>
    <n v="9944"/>
    <n v="0"/>
    <n v="9944"/>
    <m/>
    <m/>
    <n v="9944"/>
    <s v="Sobre ingreso"/>
    <n v="0"/>
  </r>
  <r>
    <x v="16"/>
    <x v="0"/>
    <s v="Pollo"/>
    <x v="0"/>
    <s v="1012207"/>
    <x v="16"/>
    <s v="Menudencias"/>
    <s v="Menudencias Contre"/>
    <x v="0"/>
    <n v="0"/>
    <n v="44000"/>
    <n v="44000"/>
    <m/>
    <m/>
    <m/>
    <n v="12000"/>
    <m/>
    <n v="-12000"/>
    <s v="Pendiente de ingreso"/>
    <n v="0"/>
  </r>
  <r>
    <x v="17"/>
    <x v="0"/>
    <s v="Pollo"/>
    <x v="0"/>
    <s v="1012208"/>
    <x v="17"/>
    <s v="Reproductor"/>
    <s v="Reproductor Gallina"/>
    <x v="0"/>
    <n v="6438"/>
    <n v="41562"/>
    <n v="48000"/>
    <n v="6438"/>
    <n v="41562"/>
    <n v="48000"/>
    <n v="48000"/>
    <m/>
    <n v="0"/>
    <s v="OK"/>
    <n v="0"/>
  </r>
  <r>
    <x v="18"/>
    <x v="0"/>
    <s v="Pollo"/>
    <x v="0"/>
    <s v="1012283"/>
    <x v="18"/>
    <s v="Menudencias"/>
    <s v="Menudencias Pana"/>
    <x v="0"/>
    <n v="0"/>
    <n v="48000"/>
    <n v="48000"/>
    <n v="0"/>
    <n v="48000"/>
    <n v="48000"/>
    <n v="48000"/>
    <m/>
    <n v="0"/>
    <s v="OK"/>
    <n v="0"/>
  </r>
  <r>
    <x v="19"/>
    <x v="0"/>
    <s v="Pollo"/>
    <x v="0"/>
    <s v="1012312"/>
    <x v="19"/>
    <s v="Muestra"/>
    <s v="Muestra"/>
    <x v="2"/>
    <m/>
    <m/>
    <m/>
    <m/>
    <m/>
    <m/>
    <n v="24000"/>
    <m/>
    <n v="-24000"/>
    <s v="Pendiente de ingreso"/>
    <n v="0"/>
  </r>
  <r>
    <x v="20"/>
    <x v="0"/>
    <s v="Pollo"/>
    <x v="0"/>
    <s v="1012362"/>
    <x v="20"/>
    <s v="Menudencias"/>
    <s v="Menudencias Corazón"/>
    <x v="0"/>
    <m/>
    <m/>
    <m/>
    <m/>
    <m/>
    <m/>
    <n v="3000"/>
    <m/>
    <n v="-3000"/>
    <s v="Pendiente de ingreso"/>
    <n v="0"/>
  </r>
  <r>
    <x v="20"/>
    <x v="0"/>
    <s v="Pollo"/>
    <x v="0"/>
    <s v="1012362"/>
    <x v="20"/>
    <s v="Menudencias"/>
    <s v="Menudencias Corazón"/>
    <x v="3"/>
    <n v="0"/>
    <n v="28588"/>
    <n v="28588"/>
    <n v="0"/>
    <n v="47990"/>
    <n v="47990"/>
    <n v="47990"/>
    <m/>
    <n v="0"/>
    <s v="OK"/>
    <n v="0"/>
  </r>
  <r>
    <x v="21"/>
    <x v="0"/>
    <s v="Pollo"/>
    <x v="0"/>
    <s v="1012423"/>
    <x v="21"/>
    <s v="Ala"/>
    <s v="Ala Centro-Punta"/>
    <x v="2"/>
    <n v="0"/>
    <n v="24000"/>
    <n v="24000"/>
    <n v="0"/>
    <n v="24000"/>
    <n v="24000"/>
    <m/>
    <m/>
    <n v="24000"/>
    <s v="Sobre ingreso"/>
    <n v="0"/>
  </r>
  <r>
    <x v="22"/>
    <x v="0"/>
    <s v="Pollo"/>
    <x v="0"/>
    <s v="1012434"/>
    <x v="22"/>
    <s v="Ala"/>
    <s v="Ala Punta"/>
    <x v="2"/>
    <n v="5600"/>
    <n v="0"/>
    <n v="5600"/>
    <n v="5600"/>
    <n v="0"/>
    <n v="5600"/>
    <m/>
    <m/>
    <n v="5600"/>
    <s v="Sobre ingreso"/>
    <n v="0"/>
  </r>
  <r>
    <x v="23"/>
    <x v="0"/>
    <s v="Pollo"/>
    <x v="0"/>
    <s v="1012448"/>
    <x v="23"/>
    <s v="Patas"/>
    <s v="Patas Garras"/>
    <x v="2"/>
    <n v="-103920"/>
    <n v="175362"/>
    <n v="72000"/>
    <n v="-103920"/>
    <n v="175362"/>
    <n v="72000"/>
    <n v="48000"/>
    <m/>
    <n v="24000"/>
    <s v="Sobre ingreso"/>
    <n v="0"/>
  </r>
  <r>
    <x v="24"/>
    <x v="0"/>
    <s v="Pollo"/>
    <x v="0"/>
    <s v="1012452"/>
    <x v="24"/>
    <s v="Ala"/>
    <s v="Ala Centro"/>
    <x v="2"/>
    <n v="-3269"/>
    <n v="44000"/>
    <n v="40731"/>
    <n v="-3269"/>
    <n v="44000"/>
    <n v="40731"/>
    <n v="48000"/>
    <m/>
    <n v="-7269"/>
    <s v="Pendiente de ingreso"/>
    <n v="0"/>
  </r>
  <r>
    <x v="25"/>
    <x v="0"/>
    <s v="Pollo"/>
    <x v="0"/>
    <s v="1012454"/>
    <x v="25"/>
    <s v="Ala"/>
    <s v="Ala Centro-Punta"/>
    <x v="2"/>
    <n v="340"/>
    <n v="2100"/>
    <n v="2440"/>
    <n v="340"/>
    <n v="2100"/>
    <n v="2440"/>
    <m/>
    <m/>
    <n v="2440"/>
    <s v="Sobre ingreso"/>
    <n v="0"/>
  </r>
  <r>
    <x v="26"/>
    <x v="0"/>
    <s v="Pollo"/>
    <x v="0"/>
    <s v="1012455"/>
    <x v="26"/>
    <s v="Ala"/>
    <s v="Ala Centro-Punta"/>
    <x v="2"/>
    <n v="-61600"/>
    <n v="100104"/>
    <n v="38504"/>
    <n v="-61600"/>
    <n v="100104"/>
    <n v="38504"/>
    <n v="24000"/>
    <m/>
    <n v="14504"/>
    <s v="Sobre ingreso"/>
    <n v="0"/>
  </r>
  <r>
    <x v="27"/>
    <x v="0"/>
    <s v="Pollo"/>
    <x v="0"/>
    <s v="1012502"/>
    <x v="27"/>
    <s v="Patas"/>
    <s v="Patas Garras"/>
    <x v="2"/>
    <n v="3160"/>
    <n v="7034"/>
    <n v="12000"/>
    <n v="3160"/>
    <n v="7034"/>
    <n v="12000"/>
    <m/>
    <m/>
    <n v="12000"/>
    <s v="Sobre ingreso"/>
    <n v="0"/>
  </r>
  <r>
    <x v="28"/>
    <x v="0"/>
    <s v="Pollo"/>
    <x v="0"/>
    <s v="1012503"/>
    <x v="28"/>
    <s v="Patas"/>
    <s v="Patas Garras"/>
    <x v="2"/>
    <n v="-41680"/>
    <n v="263793"/>
    <n v="228000"/>
    <n v="-41680"/>
    <n v="263793"/>
    <n v="228000"/>
    <m/>
    <m/>
    <n v="228000"/>
    <s v="Sobre ingreso"/>
    <n v="0"/>
  </r>
  <r>
    <x v="29"/>
    <x v="0"/>
    <s v="Pollo"/>
    <x v="0"/>
    <s v="1012504"/>
    <x v="23"/>
    <s v="Patas"/>
    <s v="Patas Garras"/>
    <x v="2"/>
    <n v="-9440"/>
    <n v="45724"/>
    <n v="48000"/>
    <n v="-9440"/>
    <n v="45724"/>
    <n v="48000"/>
    <n v="24000"/>
    <m/>
    <n v="24000"/>
    <s v="Sobre ingreso"/>
    <n v="0"/>
  </r>
  <r>
    <x v="30"/>
    <x v="0"/>
    <s v="Pollo"/>
    <x v="0"/>
    <s v="1012525"/>
    <x v="11"/>
    <s v="Patas"/>
    <s v="Patas Garras"/>
    <x v="2"/>
    <n v="3040"/>
    <n v="10552"/>
    <n v="12000"/>
    <n v="3040"/>
    <n v="10552"/>
    <n v="12000"/>
    <m/>
    <m/>
    <n v="12000"/>
    <s v="Sobre ingreso"/>
    <n v="0"/>
  </r>
  <r>
    <x v="31"/>
    <x v="0"/>
    <s v="Pollo"/>
    <x v="0"/>
    <s v="1012527"/>
    <x v="29"/>
    <s v="Patas"/>
    <s v="Patas Garras"/>
    <x v="2"/>
    <n v="10400"/>
    <n v="10552"/>
    <n v="24000"/>
    <n v="10400"/>
    <n v="10552"/>
    <n v="24000"/>
    <m/>
    <m/>
    <n v="24000"/>
    <s v="Sobre ingreso"/>
    <n v="0"/>
  </r>
  <r>
    <x v="32"/>
    <x v="0"/>
    <s v="Pollo"/>
    <x v="0"/>
    <s v="1012552"/>
    <x v="30"/>
    <s v="Pechuga Desh"/>
    <s v="Pechuga Desh s/Piel"/>
    <x v="0"/>
    <n v="-23310"/>
    <n v="47310"/>
    <n v="24000"/>
    <n v="-23310"/>
    <n v="71310"/>
    <n v="48000"/>
    <n v="48000"/>
    <m/>
    <n v="0"/>
    <s v="OK"/>
    <n v="0"/>
  </r>
  <r>
    <x v="33"/>
    <x v="0"/>
    <s v="Pollo"/>
    <x v="0"/>
    <s v="1012556"/>
    <x v="31"/>
    <s v="Carne Recuperada"/>
    <s v="Carne Recuperada ADM"/>
    <x v="0"/>
    <n v="4609"/>
    <n v="0"/>
    <n v="4609"/>
    <n v="4609"/>
    <n v="0"/>
    <n v="4609"/>
    <m/>
    <m/>
    <n v="4609"/>
    <s v="Sobre ingreso"/>
    <n v="0"/>
  </r>
  <r>
    <x v="34"/>
    <x v="0"/>
    <s v="Pollo"/>
    <x v="0"/>
    <s v="1012598"/>
    <x v="32"/>
    <s v="Patas"/>
    <s v="Patas Garras"/>
    <x v="2"/>
    <n v="5420"/>
    <n v="0"/>
    <n v="5420"/>
    <n v="5420"/>
    <n v="0"/>
    <n v="5420"/>
    <m/>
    <m/>
    <n v="5420"/>
    <s v="Sobre ingreso"/>
    <n v="0"/>
  </r>
  <r>
    <x v="35"/>
    <x v="0"/>
    <s v="Pollo"/>
    <x v="0"/>
    <s v="1012612"/>
    <x v="33"/>
    <s v="Carne Recuperada"/>
    <s v="Carne Recuperada Pul"/>
    <x v="4"/>
    <n v="-68066"/>
    <n v="768066"/>
    <n v="700000"/>
    <n v="-68066"/>
    <n v="768066"/>
    <n v="700000"/>
    <n v="750000"/>
    <m/>
    <n v="-50000"/>
    <s v="Pendiente de ingreso"/>
    <n v="0"/>
  </r>
  <r>
    <x v="36"/>
    <x v="0"/>
    <s v="Pollo"/>
    <x v="0"/>
    <s v="1012655"/>
    <x v="34"/>
    <s v="Patas"/>
    <s v="Patas Garras"/>
    <x v="0"/>
    <n v="6560"/>
    <n v="0"/>
    <n v="6560"/>
    <n v="6560"/>
    <n v="0"/>
    <n v="6560"/>
    <m/>
    <m/>
    <n v="6560"/>
    <s v="Sobre ingreso"/>
    <n v="0"/>
  </r>
  <r>
    <x v="37"/>
    <x v="0"/>
    <s v="Pollo"/>
    <x v="0"/>
    <s v="1012674"/>
    <x v="35"/>
    <s v="Menudencias"/>
    <s v="Menudencias Corazón"/>
    <x v="3"/>
    <n v="-32869"/>
    <n v="54100"/>
    <n v="21231"/>
    <n v="-32869"/>
    <n v="56864"/>
    <n v="23995"/>
    <n v="23995"/>
    <m/>
    <n v="0"/>
    <s v="OK"/>
    <n v="0"/>
  </r>
  <r>
    <x v="38"/>
    <x v="0"/>
    <s v="Pollo"/>
    <x v="0"/>
    <s v="1012698"/>
    <x v="36"/>
    <s v="Filete"/>
    <s v="Filete"/>
    <x v="0"/>
    <m/>
    <m/>
    <m/>
    <m/>
    <m/>
    <m/>
    <n v="40"/>
    <m/>
    <n v="-40"/>
    <s v="Pendiente de ingreso"/>
    <n v="0"/>
  </r>
  <r>
    <x v="39"/>
    <x v="0"/>
    <s v="Pollo"/>
    <x v="0"/>
    <s v="1012699"/>
    <x v="37"/>
    <s v="Ala"/>
    <s v="Ala Trutro"/>
    <x v="0"/>
    <m/>
    <m/>
    <m/>
    <m/>
    <m/>
    <m/>
    <n v="40"/>
    <m/>
    <n v="-40"/>
    <s v="Pendiente de ingreso"/>
    <n v="0"/>
  </r>
  <r>
    <x v="40"/>
    <x v="0"/>
    <s v="Pollo"/>
    <x v="0"/>
    <s v="1012719"/>
    <x v="38"/>
    <s v="Carne Recuperada"/>
    <s v="Carne Recuperada ADM"/>
    <x v="0"/>
    <n v="149891"/>
    <n v="50109"/>
    <n v="200000"/>
    <n v="149891"/>
    <n v="50109"/>
    <n v="200000"/>
    <n v="322000"/>
    <m/>
    <n v="-122000"/>
    <s v="Pendiente de ingreso"/>
    <n v="0"/>
  </r>
  <r>
    <x v="41"/>
    <x v="0"/>
    <s v="Pollo"/>
    <x v="0"/>
    <s v="1012744"/>
    <x v="39"/>
    <s v="Pechuga Desh"/>
    <s v="Pechuga Desh s/Piel"/>
    <x v="0"/>
    <n v="0"/>
    <n v="144000"/>
    <n v="144000"/>
    <n v="0"/>
    <n v="144000"/>
    <n v="144000"/>
    <n v="142000"/>
    <m/>
    <n v="2000"/>
    <s v="Sobre ingreso"/>
    <n v="0"/>
  </r>
  <r>
    <x v="42"/>
    <x v="0"/>
    <s v="Pollo"/>
    <x v="1"/>
    <s v="1010885"/>
    <x v="40"/>
    <s v="Pechuga Desh"/>
    <s v="Pechuga Desh s/Piel"/>
    <x v="5"/>
    <n v="7736"/>
    <n v="0"/>
    <n v="7736"/>
    <n v="7736"/>
    <n v="0"/>
    <n v="7736"/>
    <n v="4108.6360000000004"/>
    <m/>
    <n v="3627.3639999999996"/>
    <s v="Sobre ingreso"/>
    <n v="0"/>
  </r>
  <r>
    <x v="43"/>
    <x v="0"/>
    <s v="Pollo"/>
    <x v="1"/>
    <s v="1010887"/>
    <x v="41"/>
    <s v="Pechuga Desh"/>
    <s v="Pechuga Desh s/Piel"/>
    <x v="5"/>
    <n v="12919"/>
    <n v="0"/>
    <n v="12919"/>
    <n v="12919"/>
    <n v="0"/>
    <n v="12919"/>
    <n v="6968.08"/>
    <m/>
    <n v="5950.92"/>
    <s v="Sobre ingreso"/>
    <n v="0"/>
  </r>
  <r>
    <x v="44"/>
    <x v="0"/>
    <s v="Pollo"/>
    <x v="1"/>
    <s v="1010888"/>
    <x v="42"/>
    <s v="Pechuga Desh"/>
    <s v="Pechuga Desh s/Piel"/>
    <x v="5"/>
    <n v="6060"/>
    <n v="0"/>
    <n v="6060"/>
    <n v="6060"/>
    <n v="0"/>
    <n v="6060"/>
    <m/>
    <m/>
    <n v="6060"/>
    <s v="Sobre ingreso"/>
    <n v="0"/>
  </r>
  <r>
    <x v="2"/>
    <x v="0"/>
    <s v="Pollo"/>
    <x v="1"/>
    <s v="1011047"/>
    <x v="2"/>
    <s v="Pechuga Desh"/>
    <s v="Pechuga Desh s/Piel"/>
    <x v="6"/>
    <n v="-33073"/>
    <n v="172931"/>
    <n v="139858"/>
    <n v="-33073"/>
    <n v="172931"/>
    <n v="139858"/>
    <n v="136800"/>
    <m/>
    <n v="3058"/>
    <s v="Sobre ingreso"/>
    <n v="0"/>
  </r>
  <r>
    <x v="45"/>
    <x v="0"/>
    <s v="Pollo"/>
    <x v="1"/>
    <s v="1011120"/>
    <x v="43"/>
    <s v="Pechuga"/>
    <s v="Pechuga Entera"/>
    <x v="5"/>
    <n v="0"/>
    <n v="4815"/>
    <n v="4815"/>
    <n v="0"/>
    <n v="4815"/>
    <n v="4815"/>
    <m/>
    <m/>
    <n v="4815"/>
    <s v="Sobre ingreso"/>
    <n v="0"/>
  </r>
  <r>
    <x v="46"/>
    <x v="0"/>
    <s v="Pollo"/>
    <x v="1"/>
    <s v="1011127"/>
    <x v="44"/>
    <s v="Pechuga Desh"/>
    <s v="Pechuga Desh s/Piel"/>
    <x v="6"/>
    <n v="-135233"/>
    <n v="1145233"/>
    <n v="1010000"/>
    <n v="-135233"/>
    <n v="1145233"/>
    <n v="1010000"/>
    <n v="1003200"/>
    <m/>
    <n v="6800"/>
    <s v="Sobre ingreso"/>
    <n v="0"/>
  </r>
  <r>
    <x v="47"/>
    <x v="0"/>
    <s v="Pollo"/>
    <x v="1"/>
    <s v="1011150"/>
    <x v="45"/>
    <s v="Ala"/>
    <s v="Ala Trutro-Centro"/>
    <x v="6"/>
    <n v="-15151"/>
    <n v="135151"/>
    <n v="120000"/>
    <n v="-15151"/>
    <n v="135151"/>
    <n v="120000"/>
    <n v="120042"/>
    <m/>
    <n v="-42"/>
    <s v="Pendiente de ingreso"/>
    <n v="0"/>
  </r>
  <r>
    <x v="48"/>
    <x v="0"/>
    <s v="Pollo"/>
    <x v="1"/>
    <s v="1011250"/>
    <x v="46"/>
    <s v="Pechuga Desh"/>
    <s v="Pechuga Desh s/Piel"/>
    <x v="5"/>
    <n v="5134"/>
    <n v="0"/>
    <n v="5134"/>
    <n v="5134"/>
    <n v="0"/>
    <n v="5134"/>
    <n v="11793.393"/>
    <m/>
    <n v="-6659.393"/>
    <s v="Pendiente de ingreso"/>
    <n v="0"/>
  </r>
  <r>
    <x v="9"/>
    <x v="0"/>
    <s v="Pollo"/>
    <x v="1"/>
    <s v="1011586"/>
    <x v="9"/>
    <s v="Ala"/>
    <s v="Ala Centro"/>
    <x v="2"/>
    <m/>
    <m/>
    <m/>
    <m/>
    <m/>
    <m/>
    <n v="48000"/>
    <m/>
    <n v="-48000"/>
    <s v="Pendiente de ingreso"/>
    <n v="0"/>
  </r>
  <r>
    <x v="49"/>
    <x v="0"/>
    <s v="Pollo"/>
    <x v="1"/>
    <s v="1011701"/>
    <x v="47"/>
    <s v="Pechuga Desh"/>
    <s v="Pechuga Desh s/Piel"/>
    <x v="5"/>
    <n v="0"/>
    <n v="36288"/>
    <n v="36288"/>
    <n v="0"/>
    <n v="36288"/>
    <n v="36288"/>
    <n v="36300"/>
    <m/>
    <n v="-12"/>
    <s v="Pendiente de ingreso"/>
    <n v="0"/>
  </r>
  <r>
    <x v="50"/>
    <x v="0"/>
    <s v="Pollo"/>
    <x v="1"/>
    <s v="1011748"/>
    <x v="48"/>
    <s v="Pechuga Desh"/>
    <s v="Pechuga Desh s/Piel"/>
    <x v="7"/>
    <m/>
    <m/>
    <m/>
    <m/>
    <m/>
    <m/>
    <n v="22800"/>
    <m/>
    <n v="-22800"/>
    <s v="Pendiente de ingreso"/>
    <n v="0"/>
  </r>
  <r>
    <x v="11"/>
    <x v="0"/>
    <s v="Pollo"/>
    <x v="1"/>
    <s v="1011967"/>
    <x v="11"/>
    <s v="Patas"/>
    <s v="Patas Garras"/>
    <x v="2"/>
    <m/>
    <m/>
    <m/>
    <m/>
    <m/>
    <m/>
    <n v="360000"/>
    <m/>
    <n v="-360000"/>
    <s v="Pendiente de ingreso"/>
    <n v="0"/>
  </r>
  <r>
    <x v="12"/>
    <x v="0"/>
    <s v="Pollo"/>
    <x v="1"/>
    <s v="1011968"/>
    <x v="12"/>
    <s v="Patas"/>
    <s v="Patas Garras"/>
    <x v="2"/>
    <m/>
    <m/>
    <m/>
    <m/>
    <m/>
    <m/>
    <n v="24000"/>
    <m/>
    <n v="-24000"/>
    <s v="Pendiente de ingreso"/>
    <n v="0"/>
  </r>
  <r>
    <x v="13"/>
    <x v="0"/>
    <s v="Pollo"/>
    <x v="1"/>
    <s v="1011969"/>
    <x v="13"/>
    <s v="Patas"/>
    <s v="Patas Garras"/>
    <x v="2"/>
    <m/>
    <m/>
    <m/>
    <m/>
    <m/>
    <m/>
    <n v="120000"/>
    <m/>
    <n v="-120000"/>
    <s v="Pendiente de ingreso"/>
    <n v="0"/>
  </r>
  <r>
    <x v="51"/>
    <x v="0"/>
    <s v="Pollo"/>
    <x v="1"/>
    <s v="1012038"/>
    <x v="49"/>
    <s v="Pechuga Desh"/>
    <s v="Pechuga Desh s/Piel"/>
    <x v="5"/>
    <n v="3000"/>
    <n v="0"/>
    <n v="3000"/>
    <n v="3000"/>
    <n v="0"/>
    <n v="3000"/>
    <n v="10967.773999999999"/>
    <m/>
    <n v="-7967.7739999999994"/>
    <s v="Pendiente de ingreso"/>
    <n v="0"/>
  </r>
  <r>
    <x v="52"/>
    <x v="0"/>
    <s v="Pollo"/>
    <x v="1"/>
    <s v="1012107"/>
    <x v="50"/>
    <s v="Pechuga Desh"/>
    <s v="Pechuga Desh s/Piel"/>
    <x v="5"/>
    <n v="-6087"/>
    <n v="122893"/>
    <n v="116806"/>
    <n v="-6087"/>
    <n v="122893"/>
    <n v="116806"/>
    <n v="137891.96799999999"/>
    <m/>
    <n v="-21085.967999999993"/>
    <s v="Pendiente de ingreso"/>
    <n v="0"/>
  </r>
  <r>
    <x v="53"/>
    <x v="0"/>
    <s v="Pollo"/>
    <x v="1"/>
    <s v="1012108"/>
    <x v="51"/>
    <s v="Pechuga Desh"/>
    <s v="Pechuga Desh s/Piel"/>
    <x v="5"/>
    <n v="47658"/>
    <n v="200095"/>
    <n v="247753"/>
    <n v="47658"/>
    <n v="200095"/>
    <n v="247753"/>
    <n v="309351.50400000002"/>
    <m/>
    <n v="-61598.504000000015"/>
    <s v="Pendiente de ingreso"/>
    <n v="0"/>
  </r>
  <r>
    <x v="54"/>
    <x v="0"/>
    <s v="Pollo"/>
    <x v="1"/>
    <s v="1012109"/>
    <x v="52"/>
    <s v="Pechuga Desh"/>
    <s v="Pechuga Desh s/Piel"/>
    <x v="5"/>
    <n v="-80117"/>
    <n v="280448"/>
    <n v="200331"/>
    <n v="-80117"/>
    <n v="280448"/>
    <n v="200331"/>
    <n v="199944.41"/>
    <m/>
    <n v="386.58999999999651"/>
    <s v="Sobre ingreso"/>
    <n v="0"/>
  </r>
  <r>
    <x v="55"/>
    <x v="0"/>
    <s v="Pollo"/>
    <x v="1"/>
    <s v="1012110"/>
    <x v="53"/>
    <s v="Pechuga Desh"/>
    <s v="Pechuga Desh s/Piel"/>
    <x v="5"/>
    <n v="-38813"/>
    <n v="137073"/>
    <n v="98260"/>
    <n v="-38813"/>
    <n v="137073"/>
    <n v="98260"/>
    <n v="97976.576000000001"/>
    <m/>
    <n v="283.42399999999907"/>
    <s v="Sobre ingreso"/>
    <n v="0"/>
  </r>
  <r>
    <x v="56"/>
    <x v="0"/>
    <s v="Pollo"/>
    <x v="1"/>
    <s v="1012111"/>
    <x v="54"/>
    <s v="Pechuga Desh"/>
    <s v="Pechuga Desh s/Piel"/>
    <x v="5"/>
    <n v="-34184"/>
    <n v="78777"/>
    <n v="44593"/>
    <n v="-34184"/>
    <n v="78777"/>
    <n v="44593"/>
    <n v="38918.546000000002"/>
    <m/>
    <n v="5674.4539999999979"/>
    <s v="Sobre ingreso"/>
    <n v="0"/>
  </r>
  <r>
    <x v="57"/>
    <x v="0"/>
    <s v="Pollo"/>
    <x v="1"/>
    <s v="1012112"/>
    <x v="55"/>
    <s v="Pechuga Desh"/>
    <s v="Pechuga Desh s/Piel"/>
    <x v="5"/>
    <n v="18747"/>
    <n v="70900"/>
    <n v="89647"/>
    <n v="18747"/>
    <n v="70900"/>
    <n v="89647"/>
    <n v="85819.957999999999"/>
    <m/>
    <n v="3827.0420000000013"/>
    <s v="Sobre ingreso"/>
    <n v="0"/>
  </r>
  <r>
    <x v="58"/>
    <x v="0"/>
    <s v="Pollo"/>
    <x v="1"/>
    <s v="1012145"/>
    <x v="56"/>
    <s v="Pechuga Desh"/>
    <s v="Pechuga Desh s/Piel"/>
    <x v="5"/>
    <n v="-43000"/>
    <n v="60000"/>
    <n v="17000"/>
    <m/>
    <m/>
    <m/>
    <m/>
    <m/>
    <n v="0"/>
    <s v="OK"/>
    <n v="0"/>
  </r>
  <r>
    <x v="59"/>
    <x v="0"/>
    <s v="Pollo"/>
    <x v="1"/>
    <s v="1012147"/>
    <x v="57"/>
    <s v="Filete"/>
    <s v="Filete"/>
    <x v="5"/>
    <n v="-19928"/>
    <n v="111149"/>
    <n v="91221"/>
    <n v="-19928"/>
    <n v="21149"/>
    <n v="1221"/>
    <m/>
    <m/>
    <n v="1221"/>
    <s v="Sobre ingreso"/>
    <n v="0"/>
  </r>
  <r>
    <x v="60"/>
    <x v="0"/>
    <s v="Pollo"/>
    <x v="1"/>
    <s v="1012148"/>
    <x v="58"/>
    <s v="Ala"/>
    <s v="Ala Trutro-Centro"/>
    <x v="5"/>
    <n v="-9088"/>
    <n v="104837"/>
    <n v="95750"/>
    <m/>
    <m/>
    <m/>
    <m/>
    <m/>
    <n v="0"/>
    <s v="OK"/>
    <n v="0"/>
  </r>
  <r>
    <x v="61"/>
    <x v="0"/>
    <s v="Pollo"/>
    <x v="1"/>
    <s v="1012157"/>
    <x v="59"/>
    <s v="Ala"/>
    <s v="Ala Trutro"/>
    <x v="5"/>
    <n v="-105622"/>
    <n v="143901"/>
    <n v="38279"/>
    <n v="-105622"/>
    <n v="143901"/>
    <n v="38279"/>
    <n v="36105.923000000003"/>
    <m/>
    <n v="2173.0769999999975"/>
    <s v="Sobre ingreso"/>
    <n v="0"/>
  </r>
  <r>
    <x v="62"/>
    <x v="0"/>
    <s v="Pollo"/>
    <x v="1"/>
    <s v="1012158"/>
    <x v="60"/>
    <s v="Filete"/>
    <s v="Filete"/>
    <x v="5"/>
    <n v="-35585"/>
    <n v="82479"/>
    <n v="46895"/>
    <n v="-35585"/>
    <n v="172479"/>
    <n v="136895"/>
    <n v="130635.808"/>
    <m/>
    <n v="6259.1919999999955"/>
    <s v="Sobre ingreso"/>
    <n v="0"/>
  </r>
  <r>
    <x v="63"/>
    <x v="0"/>
    <s v="Pollo"/>
    <x v="1"/>
    <s v="1012159"/>
    <x v="61"/>
    <s v="Ala"/>
    <s v="Ala Trutro-Centro"/>
    <x v="5"/>
    <n v="0"/>
    <n v="208049"/>
    <n v="208049"/>
    <n v="0"/>
    <n v="328049"/>
    <n v="328049"/>
    <n v="421842.67200000002"/>
    <m/>
    <n v="-93793.67200000002"/>
    <s v="Pendiente de ingreso"/>
    <n v="0"/>
  </r>
  <r>
    <x v="64"/>
    <x v="0"/>
    <s v="Pollo"/>
    <x v="1"/>
    <s v="1012160"/>
    <x v="62"/>
    <s v="Pechuga Desh"/>
    <s v="Pechuga Desh s/Piel"/>
    <x v="5"/>
    <n v="-23954"/>
    <n v="47954"/>
    <n v="24000"/>
    <n v="-23954"/>
    <n v="67954"/>
    <n v="44000"/>
    <n v="39916.271999999997"/>
    <m/>
    <n v="4083.7280000000028"/>
    <s v="Sobre ingreso"/>
    <n v="0"/>
  </r>
  <r>
    <x v="65"/>
    <x v="0"/>
    <s v="Pollo"/>
    <x v="1"/>
    <s v="1012161"/>
    <x v="63"/>
    <s v="Ala"/>
    <s v="Ala Centro"/>
    <x v="5"/>
    <n v="-44000"/>
    <n v="107630"/>
    <n v="63630"/>
    <n v="-44000"/>
    <n v="107630"/>
    <n v="63630"/>
    <n v="83461.376000000004"/>
    <m/>
    <n v="-19831.376000000004"/>
    <s v="Pendiente de ingreso"/>
    <n v="0"/>
  </r>
  <r>
    <x v="66"/>
    <x v="0"/>
    <s v="Pollo"/>
    <x v="1"/>
    <s v="1012163"/>
    <x v="64"/>
    <s v="Filete"/>
    <s v="Filete"/>
    <x v="5"/>
    <n v="-15772"/>
    <n v="141721"/>
    <n v="125949"/>
    <n v="-15772"/>
    <n v="141721"/>
    <n v="125949"/>
    <n v="119748.288"/>
    <m/>
    <n v="6200.7119999999995"/>
    <s v="Sobre ingreso"/>
    <n v="0"/>
  </r>
  <r>
    <x v="67"/>
    <x v="0"/>
    <s v="Pollo"/>
    <x v="1"/>
    <s v="1012164"/>
    <x v="65"/>
    <s v="Ala"/>
    <s v="Ala Centro"/>
    <x v="5"/>
    <n v="15206"/>
    <n v="64627"/>
    <n v="79833"/>
    <n v="15206"/>
    <n v="64627"/>
    <n v="79833"/>
    <n v="79832.895999999993"/>
    <m/>
    <n v="0.10400000000663567"/>
    <s v="Sobre ingreso"/>
    <n v="0"/>
  </r>
  <r>
    <x v="68"/>
    <x v="0"/>
    <s v="Pollo"/>
    <x v="1"/>
    <s v="1012165"/>
    <x v="66"/>
    <s v="Ala"/>
    <s v="Ala Trutro-Centro"/>
    <x v="5"/>
    <n v="-55769"/>
    <n v="1015580"/>
    <n v="959811"/>
    <n v="-55769"/>
    <n v="1015580"/>
    <n v="959811"/>
    <n v="858381.99699999997"/>
    <m/>
    <n v="101429.00300000003"/>
    <s v="Sobre ingreso"/>
    <n v="0"/>
  </r>
  <r>
    <x v="69"/>
    <x v="0"/>
    <s v="Pollo"/>
    <x v="1"/>
    <s v="1012167"/>
    <x v="67"/>
    <s v="Pechuga Desh"/>
    <s v="Pechuga Desh s/Piel"/>
    <x v="5"/>
    <n v="0"/>
    <n v="399165"/>
    <n v="399165"/>
    <n v="0"/>
    <n v="219165"/>
    <n v="219165"/>
    <n v="219632.92600000001"/>
    <m/>
    <n v="-467.92600000000675"/>
    <s v="Pendiente de ingreso"/>
    <n v="0"/>
  </r>
  <r>
    <x v="70"/>
    <x v="0"/>
    <s v="Pollo"/>
    <x v="1"/>
    <s v="1012278"/>
    <x v="68"/>
    <s v="Ala"/>
    <s v="Ala Trutro"/>
    <x v="6"/>
    <n v="-8933"/>
    <n v="105000"/>
    <n v="96067"/>
    <n v="-8933"/>
    <n v="105000"/>
    <n v="96067"/>
    <n v="80028"/>
    <m/>
    <n v="16039"/>
    <s v="Sobre ingreso"/>
    <n v="0"/>
  </r>
  <r>
    <x v="71"/>
    <x v="0"/>
    <s v="Pollo"/>
    <x v="1"/>
    <s v="1012326"/>
    <x v="69"/>
    <s v="Menudencias"/>
    <s v="Menudencias Corazón"/>
    <x v="8"/>
    <n v="0"/>
    <n v="3000"/>
    <n v="3000"/>
    <n v="0"/>
    <n v="3000"/>
    <n v="3000"/>
    <n v="3000"/>
    <m/>
    <n v="0"/>
    <s v="OK"/>
    <n v="0"/>
  </r>
  <r>
    <x v="72"/>
    <x v="0"/>
    <s v="Pollo"/>
    <x v="1"/>
    <s v="1012401"/>
    <x v="70"/>
    <s v="Ala"/>
    <s v="Ala Trutro-Centro"/>
    <x v="5"/>
    <n v="0"/>
    <n v="18144"/>
    <n v="18144"/>
    <n v="0"/>
    <n v="18144"/>
    <n v="18144"/>
    <m/>
    <m/>
    <n v="18144"/>
    <s v="Sobre ingreso"/>
    <n v="0"/>
  </r>
  <r>
    <x v="23"/>
    <x v="0"/>
    <s v="Pollo"/>
    <x v="1"/>
    <s v="1012448"/>
    <x v="23"/>
    <s v="Patas"/>
    <s v="Patas Garras"/>
    <x v="2"/>
    <m/>
    <m/>
    <m/>
    <m/>
    <m/>
    <m/>
    <n v="24000"/>
    <m/>
    <n v="-24000"/>
    <s v="Pendiente de ingreso"/>
    <n v="0"/>
  </r>
  <r>
    <x v="26"/>
    <x v="0"/>
    <s v="Pollo"/>
    <x v="1"/>
    <s v="1012455"/>
    <x v="26"/>
    <s v="Ala"/>
    <s v="Ala Centro-Punta"/>
    <x v="2"/>
    <m/>
    <m/>
    <m/>
    <m/>
    <m/>
    <m/>
    <n v="24000"/>
    <m/>
    <n v="-24000"/>
    <s v="Pendiente de ingreso"/>
    <n v="0"/>
  </r>
  <r>
    <x v="73"/>
    <x v="0"/>
    <s v="Pollo"/>
    <x v="1"/>
    <s v="1012483"/>
    <x v="71"/>
    <s v="Ala"/>
    <s v="Ala Trutro-Centro"/>
    <x v="5"/>
    <n v="-2037"/>
    <n v="274195"/>
    <n v="272158"/>
    <n v="-2037"/>
    <n v="274195"/>
    <n v="272158"/>
    <n v="271615.435"/>
    <m/>
    <n v="542.56500000000233"/>
    <s v="Sobre ingreso"/>
    <n v="0"/>
  </r>
  <r>
    <x v="27"/>
    <x v="0"/>
    <s v="Pollo"/>
    <x v="1"/>
    <s v="1012502"/>
    <x v="27"/>
    <s v="Patas"/>
    <s v="Patas Garras"/>
    <x v="2"/>
    <m/>
    <m/>
    <m/>
    <m/>
    <m/>
    <m/>
    <n v="12000"/>
    <m/>
    <n v="-12000"/>
    <s v="Pendiente de ingreso"/>
    <n v="0"/>
  </r>
  <r>
    <x v="28"/>
    <x v="0"/>
    <s v="Pollo"/>
    <x v="1"/>
    <s v="1012503"/>
    <x v="28"/>
    <s v="Patas"/>
    <s v="Patas Garras"/>
    <x v="2"/>
    <m/>
    <m/>
    <m/>
    <m/>
    <m/>
    <m/>
    <n v="216000"/>
    <m/>
    <n v="-216000"/>
    <s v="Pendiente de ingreso"/>
    <n v="0"/>
  </r>
  <r>
    <x v="29"/>
    <x v="0"/>
    <s v="Pollo"/>
    <x v="1"/>
    <s v="1012504"/>
    <x v="23"/>
    <s v="Patas"/>
    <s v="Patas Garras"/>
    <x v="2"/>
    <m/>
    <m/>
    <m/>
    <m/>
    <m/>
    <m/>
    <n v="24000"/>
    <m/>
    <n v="-24000"/>
    <s v="Pendiente de ingreso"/>
    <n v="0"/>
  </r>
  <r>
    <x v="74"/>
    <x v="0"/>
    <s v="Pollo"/>
    <x v="1"/>
    <s v="1012518"/>
    <x v="72"/>
    <s v="Filete"/>
    <s v="Filete"/>
    <x v="5"/>
    <n v="-26508"/>
    <n v="153515"/>
    <n v="127008"/>
    <n v="-26508"/>
    <n v="153515"/>
    <n v="127008"/>
    <n v="127005.75999999999"/>
    <m/>
    <n v="2.2400000000052387"/>
    <s v="Sobre ingreso"/>
    <n v="0"/>
  </r>
  <r>
    <x v="75"/>
    <x v="0"/>
    <s v="Pollo"/>
    <x v="1"/>
    <s v="1012519"/>
    <x v="50"/>
    <s v="Pechuga Desh"/>
    <s v="Pechuga Desh s/Piel"/>
    <x v="5"/>
    <n v="15769"/>
    <n v="22058"/>
    <n v="37827"/>
    <n v="15769"/>
    <n v="22058"/>
    <n v="37827"/>
    <n v="18143.68"/>
    <m/>
    <n v="19683.32"/>
    <s v="Sobre ingreso"/>
    <n v="0"/>
  </r>
  <r>
    <x v="76"/>
    <x v="0"/>
    <s v="Pollo"/>
    <x v="1"/>
    <s v="1012520"/>
    <x v="51"/>
    <s v="Pechuga Desh"/>
    <s v="Pechuga Desh s/Piel"/>
    <x v="5"/>
    <n v="-10899"/>
    <n v="58295"/>
    <n v="47396"/>
    <n v="-10899"/>
    <n v="58295"/>
    <n v="47396"/>
    <n v="48080.752"/>
    <m/>
    <n v="-684.75200000000041"/>
    <s v="Pendiente de ingreso"/>
    <n v="0"/>
  </r>
  <r>
    <x v="77"/>
    <x v="0"/>
    <s v="Pollo"/>
    <x v="1"/>
    <s v="1012521"/>
    <x v="52"/>
    <s v="Pechuga Desh"/>
    <s v="Pechuga Desh s/Piel"/>
    <x v="5"/>
    <n v="-6527"/>
    <n v="222153"/>
    <n v="215626"/>
    <n v="-6527"/>
    <n v="222153"/>
    <n v="215626"/>
    <n v="215910.49600000001"/>
    <m/>
    <n v="-284.49600000001374"/>
    <s v="Pendiente de ingreso"/>
    <n v="0"/>
  </r>
  <r>
    <x v="78"/>
    <x v="0"/>
    <s v="Pollo"/>
    <x v="1"/>
    <s v="1012522"/>
    <x v="53"/>
    <s v="Pechuga Desh"/>
    <s v="Pechuga Desh s/Piel"/>
    <x v="5"/>
    <n v="54345"/>
    <n v="178037"/>
    <n v="232382"/>
    <n v="54345"/>
    <n v="178037"/>
    <n v="232382"/>
    <n v="234054.17600000001"/>
    <m/>
    <n v="-1672.1760000000068"/>
    <s v="Pendiente de ingreso"/>
    <n v="0"/>
  </r>
  <r>
    <x v="79"/>
    <x v="0"/>
    <s v="Pollo"/>
    <x v="1"/>
    <s v="1012523"/>
    <x v="54"/>
    <s v="Pechuga Desh"/>
    <s v="Pechuga Desh s/Piel"/>
    <x v="5"/>
    <n v="23491"/>
    <n v="124468"/>
    <n v="147959"/>
    <n v="23491"/>
    <n v="124468"/>
    <n v="147959"/>
    <n v="148869.24600000001"/>
    <m/>
    <n v="-910.24600000001374"/>
    <s v="Pendiente de ingreso"/>
    <n v="0"/>
  </r>
  <r>
    <x v="80"/>
    <x v="0"/>
    <s v="Pollo"/>
    <x v="1"/>
    <s v="1012524"/>
    <x v="55"/>
    <s v="Pechuga Desh"/>
    <s v="Pechuga Desh s/Piel"/>
    <x v="5"/>
    <n v="34683"/>
    <n v="81929"/>
    <n v="116612"/>
    <n v="34683"/>
    <n v="81929"/>
    <n v="116612"/>
    <n v="123740.69"/>
    <m/>
    <n v="-7128.6900000000023"/>
    <s v="Pendiente de ingreso"/>
    <n v="0"/>
  </r>
  <r>
    <x v="30"/>
    <x v="0"/>
    <s v="Pollo"/>
    <x v="1"/>
    <s v="1012525"/>
    <x v="11"/>
    <s v="Patas"/>
    <s v="Patas Garras"/>
    <x v="2"/>
    <m/>
    <m/>
    <m/>
    <m/>
    <m/>
    <m/>
    <n v="12000"/>
    <m/>
    <n v="-12000"/>
    <s v="Pendiente de ingreso"/>
    <n v="0"/>
  </r>
  <r>
    <x v="31"/>
    <x v="0"/>
    <s v="Pollo"/>
    <x v="1"/>
    <s v="1012527"/>
    <x v="29"/>
    <s v="Patas"/>
    <s v="Patas Garras"/>
    <x v="2"/>
    <m/>
    <m/>
    <m/>
    <m/>
    <m/>
    <m/>
    <n v="24000"/>
    <m/>
    <n v="-24000"/>
    <s v="Pendiente de ingreso"/>
    <n v="0"/>
  </r>
  <r>
    <x v="81"/>
    <x v="0"/>
    <s v="Pollo"/>
    <x v="1"/>
    <s v="1012532"/>
    <x v="73"/>
    <s v="Menudencias"/>
    <s v="Menudencias Contre"/>
    <x v="5"/>
    <n v="-924"/>
    <n v="6300"/>
    <n v="5376"/>
    <n v="-924"/>
    <n v="6300"/>
    <n v="5376"/>
    <n v="5375.9719999999998"/>
    <m/>
    <n v="2.8000000000247383E-2"/>
    <s v="Sobre ingreso"/>
    <n v="0"/>
  </r>
  <r>
    <x v="82"/>
    <x v="0"/>
    <s v="Pollo"/>
    <x v="1"/>
    <s v="1012534"/>
    <x v="74"/>
    <s v="Pechuga"/>
    <s v="Pechuga Entera"/>
    <x v="6"/>
    <n v="754"/>
    <n v="159246"/>
    <n v="160000"/>
    <n v="754"/>
    <n v="159246"/>
    <n v="160000"/>
    <n v="160000"/>
    <m/>
    <n v="0"/>
    <s v="OK"/>
    <n v="0"/>
  </r>
  <r>
    <x v="83"/>
    <x v="0"/>
    <s v="Pollo"/>
    <x v="1"/>
    <s v="1012601"/>
    <x v="75"/>
    <s v="Menudencias"/>
    <s v="Menudencias Pana"/>
    <x v="5"/>
    <n v="0"/>
    <n v="210000"/>
    <n v="210000"/>
    <n v="0"/>
    <n v="210000"/>
    <n v="210000"/>
    <n v="217002.23999999999"/>
    <m/>
    <n v="-7002.2399999999907"/>
    <s v="Pendiente de ingreso"/>
    <n v="0"/>
  </r>
  <r>
    <x v="84"/>
    <x v="0"/>
    <s v="Pollo"/>
    <x v="1"/>
    <s v="1012694"/>
    <x v="76"/>
    <s v="Pechuga Desh"/>
    <s v="Pechuga Desh s/Piel"/>
    <x v="5"/>
    <n v="1306"/>
    <n v="40752"/>
    <n v="42058"/>
    <n v="1306"/>
    <n v="53114"/>
    <n v="54420"/>
    <n v="54432"/>
    <m/>
    <n v="-12"/>
    <s v="Pendiente de ingreso"/>
    <n v="0"/>
  </r>
  <r>
    <x v="85"/>
    <x v="0"/>
    <s v="Pollo"/>
    <x v="1"/>
    <s v="1012724"/>
    <x v="77"/>
    <s v="Menudencias"/>
    <s v="Menudencias Corazón"/>
    <x v="7"/>
    <n v="8874"/>
    <n v="0"/>
    <n v="8874"/>
    <n v="8874"/>
    <n v="0"/>
    <n v="8874"/>
    <n v="10811"/>
    <m/>
    <n v="-1937"/>
    <s v="Pendiente de ingreso"/>
    <n v="0"/>
  </r>
  <r>
    <x v="86"/>
    <x v="0"/>
    <s v="Pollo"/>
    <x v="1"/>
    <s v="1012730"/>
    <x v="78"/>
    <s v="Menudencias"/>
    <s v="Menudencias Corazón"/>
    <x v="7"/>
    <n v="6928"/>
    <n v="0"/>
    <n v="6928"/>
    <n v="6928"/>
    <n v="0"/>
    <n v="6928"/>
    <n v="10811"/>
    <m/>
    <n v="-3883"/>
    <s v="Pendiente de ingreso"/>
    <n v="0"/>
  </r>
  <r>
    <x v="0"/>
    <x v="0"/>
    <s v="Pollo"/>
    <x v="2"/>
    <s v="1010877"/>
    <x v="0"/>
    <s v="Menudencias"/>
    <s v="Menudencias Contre"/>
    <x v="1"/>
    <m/>
    <m/>
    <m/>
    <m/>
    <m/>
    <m/>
    <m/>
    <n v="98997"/>
    <n v="0"/>
    <s v="OK"/>
    <n v="0"/>
  </r>
  <r>
    <x v="1"/>
    <x v="0"/>
    <s v="Pollo"/>
    <x v="2"/>
    <s v="1011042"/>
    <x v="1"/>
    <s v="Cazuela"/>
    <s v="Cazuela Espinazo"/>
    <x v="1"/>
    <m/>
    <m/>
    <m/>
    <m/>
    <m/>
    <m/>
    <m/>
    <n v="48001"/>
    <n v="0"/>
    <s v="OK"/>
    <n v="0"/>
  </r>
  <r>
    <x v="2"/>
    <x v="0"/>
    <s v="Pollo"/>
    <x v="2"/>
    <s v="1011047"/>
    <x v="2"/>
    <s v="Pechuga Desh"/>
    <s v="Pechuga Desh s/Piel"/>
    <x v="6"/>
    <m/>
    <m/>
    <m/>
    <m/>
    <m/>
    <m/>
    <m/>
    <n v="172929"/>
    <n v="0"/>
    <s v="OK"/>
    <n v="0"/>
  </r>
  <r>
    <x v="45"/>
    <x v="0"/>
    <s v="Pollo"/>
    <x v="2"/>
    <s v="1011120"/>
    <x v="43"/>
    <s v="Pechuga"/>
    <s v="Pechuga Entera"/>
    <x v="5"/>
    <m/>
    <m/>
    <m/>
    <m/>
    <m/>
    <m/>
    <m/>
    <n v="4816"/>
    <n v="0"/>
    <s v="OK"/>
    <n v="0"/>
  </r>
  <r>
    <x v="46"/>
    <x v="0"/>
    <s v="Pollo"/>
    <x v="2"/>
    <s v="1011127"/>
    <x v="44"/>
    <s v="Pechuga Desh"/>
    <s v="Pechuga Desh s/Piel"/>
    <x v="6"/>
    <m/>
    <m/>
    <m/>
    <m/>
    <m/>
    <m/>
    <m/>
    <n v="1145233"/>
    <n v="0"/>
    <s v="OK"/>
    <n v="0"/>
  </r>
  <r>
    <x v="47"/>
    <x v="0"/>
    <s v="Pollo"/>
    <x v="2"/>
    <s v="1011150"/>
    <x v="45"/>
    <s v="Ala"/>
    <s v="Ala Trutro-Centro"/>
    <x v="6"/>
    <m/>
    <m/>
    <m/>
    <m/>
    <m/>
    <m/>
    <m/>
    <n v="135150"/>
    <n v="0"/>
    <s v="OK"/>
    <n v="0"/>
  </r>
  <r>
    <x v="3"/>
    <x v="0"/>
    <s v="Pollo"/>
    <x v="2"/>
    <s v="1011290"/>
    <x v="3"/>
    <s v="Subprod"/>
    <s v="Subprod Piel"/>
    <x v="0"/>
    <m/>
    <m/>
    <m/>
    <m/>
    <m/>
    <m/>
    <m/>
    <n v="6064"/>
    <n v="0"/>
    <s v="OK"/>
    <n v="0"/>
  </r>
  <r>
    <x v="5"/>
    <x v="0"/>
    <s v="Pollo"/>
    <x v="2"/>
    <s v="1011421"/>
    <x v="5"/>
    <s v="Carne Recuperada"/>
    <s v="Carne Recuperada Pul"/>
    <x v="0"/>
    <m/>
    <m/>
    <m/>
    <m/>
    <m/>
    <m/>
    <m/>
    <n v="1055486"/>
    <n v="0"/>
    <s v="OK"/>
    <n v="0"/>
  </r>
  <r>
    <x v="87"/>
    <x v="0"/>
    <s v="Pollo"/>
    <x v="2"/>
    <s v="1011422"/>
    <x v="79"/>
    <s v="Subprod"/>
    <s v="Subprod Piel"/>
    <x v="0"/>
    <m/>
    <m/>
    <m/>
    <m/>
    <m/>
    <m/>
    <m/>
    <n v="23692"/>
    <n v="0"/>
    <s v="OK"/>
    <n v="0"/>
  </r>
  <r>
    <x v="6"/>
    <x v="0"/>
    <s v="Pollo"/>
    <x v="2"/>
    <s v="1011558"/>
    <x v="6"/>
    <s v="Carne Recuperada"/>
    <s v="Carne Recuperada Pul"/>
    <x v="0"/>
    <m/>
    <m/>
    <m/>
    <m/>
    <m/>
    <m/>
    <m/>
    <n v="466832"/>
    <n v="0"/>
    <s v="OK"/>
    <n v="0"/>
  </r>
  <r>
    <x v="7"/>
    <x v="0"/>
    <s v="Pollo"/>
    <x v="2"/>
    <s v="1011560"/>
    <x v="7"/>
    <s v="Menudencias"/>
    <s v="Menudencias Corazón"/>
    <x v="3"/>
    <m/>
    <m/>
    <m/>
    <m/>
    <m/>
    <m/>
    <m/>
    <n v="44616"/>
    <n v="0"/>
    <s v="OK"/>
    <n v="0"/>
  </r>
  <r>
    <x v="8"/>
    <x v="0"/>
    <s v="Pollo"/>
    <x v="2"/>
    <s v="1011582"/>
    <x v="8"/>
    <s v="Reproductor"/>
    <s v="Reproductor Gallina"/>
    <x v="0"/>
    <m/>
    <m/>
    <m/>
    <m/>
    <m/>
    <m/>
    <m/>
    <n v="40971"/>
    <n v="0"/>
    <s v="OK"/>
    <n v="0"/>
  </r>
  <r>
    <x v="9"/>
    <x v="0"/>
    <s v="Pollo"/>
    <x v="2"/>
    <s v="1011586"/>
    <x v="9"/>
    <s v="Ala"/>
    <s v="Ala Centro"/>
    <x v="2"/>
    <m/>
    <m/>
    <m/>
    <m/>
    <m/>
    <m/>
    <m/>
    <n v="70078"/>
    <n v="0"/>
    <s v="OK"/>
    <n v="0"/>
  </r>
  <r>
    <x v="88"/>
    <x v="0"/>
    <s v="Pollo"/>
    <x v="2"/>
    <s v="1011614"/>
    <x v="80"/>
    <s v="Pechuga Desh"/>
    <s v="Pechuga Desh s/Piel"/>
    <x v="6"/>
    <m/>
    <m/>
    <m/>
    <m/>
    <m/>
    <m/>
    <m/>
    <n v="130"/>
    <n v="0"/>
    <s v="OK"/>
    <n v="0"/>
  </r>
  <r>
    <x v="49"/>
    <x v="0"/>
    <s v="Pollo"/>
    <x v="2"/>
    <s v="1011701"/>
    <x v="47"/>
    <s v="Pechuga Desh"/>
    <s v="Pechuga Desh s/Piel"/>
    <x v="5"/>
    <m/>
    <m/>
    <m/>
    <m/>
    <m/>
    <m/>
    <m/>
    <n v="36290"/>
    <n v="0"/>
    <s v="OK"/>
    <n v="0"/>
  </r>
  <r>
    <x v="50"/>
    <x v="0"/>
    <s v="Pollo"/>
    <x v="2"/>
    <s v="1011748"/>
    <x v="48"/>
    <s v="Pechuga Desh"/>
    <s v="Pechuga Desh s/Piel"/>
    <x v="7"/>
    <m/>
    <m/>
    <m/>
    <m/>
    <m/>
    <m/>
    <m/>
    <n v="100003"/>
    <n v="0"/>
    <s v="OK"/>
    <n v="0"/>
  </r>
  <r>
    <x v="11"/>
    <x v="0"/>
    <s v="Pollo"/>
    <x v="2"/>
    <s v="1011967"/>
    <x v="11"/>
    <s v="Patas"/>
    <s v="Patas Garras"/>
    <x v="2"/>
    <m/>
    <m/>
    <m/>
    <m/>
    <m/>
    <m/>
    <m/>
    <n v="235647"/>
    <n v="0"/>
    <s v="OK"/>
    <n v="0"/>
  </r>
  <r>
    <x v="12"/>
    <x v="0"/>
    <s v="Pollo"/>
    <x v="2"/>
    <s v="1011968"/>
    <x v="12"/>
    <s v="Patas"/>
    <s v="Patas Garras"/>
    <x v="2"/>
    <m/>
    <m/>
    <m/>
    <m/>
    <m/>
    <m/>
    <m/>
    <n v="10961"/>
    <n v="0"/>
    <s v="OK"/>
    <n v="0"/>
  </r>
  <r>
    <x v="13"/>
    <x v="0"/>
    <s v="Pollo"/>
    <x v="2"/>
    <s v="1011969"/>
    <x v="13"/>
    <s v="Patas"/>
    <s v="Patas Garras"/>
    <x v="2"/>
    <m/>
    <m/>
    <m/>
    <m/>
    <m/>
    <m/>
    <m/>
    <n v="126044"/>
    <n v="0"/>
    <s v="OK"/>
    <n v="0"/>
  </r>
  <r>
    <x v="15"/>
    <x v="0"/>
    <s v="Pollo"/>
    <x v="2"/>
    <s v="1012012"/>
    <x v="15"/>
    <s v="Ala"/>
    <s v="Ala Centro"/>
    <x v="4"/>
    <m/>
    <m/>
    <m/>
    <m/>
    <m/>
    <m/>
    <m/>
    <n v="57738"/>
    <n v="0"/>
    <s v="OK"/>
    <n v="0"/>
  </r>
  <r>
    <x v="52"/>
    <x v="0"/>
    <s v="Pollo"/>
    <x v="2"/>
    <s v="1012107"/>
    <x v="50"/>
    <s v="Pechuga Desh"/>
    <s v="Pechuga Desh s/Piel"/>
    <x v="5"/>
    <m/>
    <m/>
    <m/>
    <m/>
    <m/>
    <m/>
    <m/>
    <n v="122892"/>
    <n v="0"/>
    <s v="OK"/>
    <n v="0"/>
  </r>
  <r>
    <x v="53"/>
    <x v="0"/>
    <s v="Pollo"/>
    <x v="2"/>
    <s v="1012108"/>
    <x v="51"/>
    <s v="Pechuga Desh"/>
    <s v="Pechuga Desh s/Piel"/>
    <x v="5"/>
    <m/>
    <m/>
    <m/>
    <m/>
    <m/>
    <m/>
    <m/>
    <n v="200097"/>
    <n v="0"/>
    <s v="OK"/>
    <n v="0"/>
  </r>
  <r>
    <x v="54"/>
    <x v="0"/>
    <s v="Pollo"/>
    <x v="2"/>
    <s v="1012109"/>
    <x v="52"/>
    <s v="Pechuga Desh"/>
    <s v="Pechuga Desh s/Piel"/>
    <x v="5"/>
    <m/>
    <m/>
    <m/>
    <m/>
    <m/>
    <m/>
    <m/>
    <n v="280446"/>
    <n v="0"/>
    <s v="OK"/>
    <n v="0"/>
  </r>
  <r>
    <x v="55"/>
    <x v="0"/>
    <s v="Pollo"/>
    <x v="2"/>
    <s v="1012110"/>
    <x v="53"/>
    <s v="Pechuga Desh"/>
    <s v="Pechuga Desh s/Piel"/>
    <x v="5"/>
    <m/>
    <m/>
    <m/>
    <m/>
    <m/>
    <m/>
    <m/>
    <n v="137071"/>
    <n v="0"/>
    <s v="OK"/>
    <n v="0"/>
  </r>
  <r>
    <x v="56"/>
    <x v="0"/>
    <s v="Pollo"/>
    <x v="2"/>
    <s v="1012111"/>
    <x v="54"/>
    <s v="Pechuga Desh"/>
    <s v="Pechuga Desh s/Piel"/>
    <x v="5"/>
    <m/>
    <m/>
    <m/>
    <m/>
    <m/>
    <m/>
    <m/>
    <n v="78770"/>
    <n v="0"/>
    <s v="OK"/>
    <n v="0"/>
  </r>
  <r>
    <x v="58"/>
    <x v="0"/>
    <s v="Pollo"/>
    <x v="2"/>
    <s v="1012145"/>
    <x v="56"/>
    <s v="Pechuga Desh"/>
    <s v="Pechuga Desh s/Piel"/>
    <x v="5"/>
    <m/>
    <m/>
    <m/>
    <m/>
    <m/>
    <m/>
    <m/>
    <n v="60003"/>
    <n v="0"/>
    <s v="OK"/>
    <n v="0"/>
  </r>
  <r>
    <x v="59"/>
    <x v="0"/>
    <s v="Pollo"/>
    <x v="2"/>
    <s v="1012147"/>
    <x v="57"/>
    <s v="Filete"/>
    <s v="Filete"/>
    <x v="5"/>
    <m/>
    <m/>
    <m/>
    <m/>
    <m/>
    <m/>
    <m/>
    <n v="111147"/>
    <n v="0"/>
    <s v="OK"/>
    <n v="0"/>
  </r>
  <r>
    <x v="60"/>
    <x v="0"/>
    <s v="Pollo"/>
    <x v="2"/>
    <s v="1012148"/>
    <x v="58"/>
    <s v="Ala"/>
    <s v="Ala Trutro-Centro"/>
    <x v="5"/>
    <m/>
    <m/>
    <m/>
    <m/>
    <m/>
    <m/>
    <m/>
    <n v="104837"/>
    <n v="0"/>
    <s v="OK"/>
    <n v="0"/>
  </r>
  <r>
    <x v="61"/>
    <x v="0"/>
    <s v="Pollo"/>
    <x v="2"/>
    <s v="1012157"/>
    <x v="59"/>
    <s v="Ala"/>
    <s v="Ala Trutro"/>
    <x v="5"/>
    <m/>
    <m/>
    <m/>
    <m/>
    <m/>
    <m/>
    <m/>
    <n v="143896"/>
    <n v="0"/>
    <s v="OK"/>
    <n v="0"/>
  </r>
  <r>
    <x v="62"/>
    <x v="0"/>
    <s v="Pollo"/>
    <x v="2"/>
    <s v="1012158"/>
    <x v="60"/>
    <s v="Filete"/>
    <s v="Filete"/>
    <x v="5"/>
    <m/>
    <m/>
    <m/>
    <m/>
    <m/>
    <m/>
    <m/>
    <n v="82479"/>
    <n v="0"/>
    <s v="OK"/>
    <n v="0"/>
  </r>
  <r>
    <x v="63"/>
    <x v="0"/>
    <s v="Pollo"/>
    <x v="2"/>
    <s v="1012159"/>
    <x v="61"/>
    <s v="Ala"/>
    <s v="Ala Trutro-Centro"/>
    <x v="5"/>
    <m/>
    <m/>
    <m/>
    <m/>
    <m/>
    <m/>
    <m/>
    <n v="208049"/>
    <n v="0"/>
    <s v="OK"/>
    <n v="0"/>
  </r>
  <r>
    <x v="64"/>
    <x v="0"/>
    <s v="Pollo"/>
    <x v="2"/>
    <s v="1012160"/>
    <x v="62"/>
    <s v="Pechuga Desh"/>
    <s v="Pechuga Desh s/Piel"/>
    <x v="5"/>
    <m/>
    <m/>
    <m/>
    <m/>
    <m/>
    <m/>
    <m/>
    <n v="47952"/>
    <n v="0"/>
    <s v="OK"/>
    <n v="0"/>
  </r>
  <r>
    <x v="65"/>
    <x v="0"/>
    <s v="Pollo"/>
    <x v="2"/>
    <s v="1012161"/>
    <x v="63"/>
    <s v="Ala"/>
    <s v="Ala Centro"/>
    <x v="5"/>
    <m/>
    <m/>
    <m/>
    <m/>
    <m/>
    <m/>
    <m/>
    <n v="107634"/>
    <n v="0"/>
    <s v="OK"/>
    <n v="0"/>
  </r>
  <r>
    <x v="66"/>
    <x v="0"/>
    <s v="Pollo"/>
    <x v="2"/>
    <s v="1012163"/>
    <x v="64"/>
    <s v="Filete"/>
    <s v="Filete"/>
    <x v="5"/>
    <m/>
    <m/>
    <m/>
    <m/>
    <m/>
    <m/>
    <m/>
    <n v="141717"/>
    <n v="0"/>
    <s v="OK"/>
    <n v="0"/>
  </r>
  <r>
    <x v="67"/>
    <x v="0"/>
    <s v="Pollo"/>
    <x v="2"/>
    <s v="1012164"/>
    <x v="65"/>
    <s v="Ala"/>
    <s v="Ala Centro"/>
    <x v="5"/>
    <m/>
    <m/>
    <m/>
    <m/>
    <m/>
    <m/>
    <m/>
    <n v="64629"/>
    <n v="0"/>
    <s v="OK"/>
    <n v="0"/>
  </r>
  <r>
    <x v="68"/>
    <x v="0"/>
    <s v="Pollo"/>
    <x v="2"/>
    <s v="1012165"/>
    <x v="66"/>
    <s v="Ala"/>
    <s v="Ala Trutro-Centro"/>
    <x v="5"/>
    <m/>
    <m/>
    <m/>
    <m/>
    <m/>
    <m/>
    <m/>
    <n v="1015579"/>
    <n v="0"/>
    <s v="OK"/>
    <n v="0"/>
  </r>
  <r>
    <x v="89"/>
    <x v="0"/>
    <s v="Pollo"/>
    <x v="2"/>
    <s v="1012166"/>
    <x v="81"/>
    <s v="Ala"/>
    <s v="Ala Trutro"/>
    <x v="5"/>
    <m/>
    <m/>
    <m/>
    <m/>
    <m/>
    <m/>
    <m/>
    <n v="13402"/>
    <n v="0"/>
    <s v="OK"/>
    <n v="0"/>
  </r>
  <r>
    <x v="69"/>
    <x v="0"/>
    <s v="Pollo"/>
    <x v="2"/>
    <s v="1012167"/>
    <x v="67"/>
    <s v="Pechuga Desh"/>
    <s v="Pechuga Desh s/Piel"/>
    <x v="5"/>
    <m/>
    <m/>
    <m/>
    <m/>
    <m/>
    <m/>
    <m/>
    <n v="399167"/>
    <n v="0"/>
    <s v="OK"/>
    <n v="0"/>
  </r>
  <r>
    <x v="16"/>
    <x v="0"/>
    <s v="Pollo"/>
    <x v="2"/>
    <s v="1012207"/>
    <x v="16"/>
    <s v="Menudencias"/>
    <s v="Menudencias Contre"/>
    <x v="1"/>
    <m/>
    <m/>
    <m/>
    <m/>
    <m/>
    <m/>
    <m/>
    <n v="44000"/>
    <n v="0"/>
    <s v="OK"/>
    <n v="0"/>
  </r>
  <r>
    <x v="17"/>
    <x v="0"/>
    <s v="Pollo"/>
    <x v="2"/>
    <s v="1012208"/>
    <x v="17"/>
    <s v="Reproductor"/>
    <s v="Reproductor Gallina"/>
    <x v="0"/>
    <m/>
    <m/>
    <m/>
    <m/>
    <m/>
    <m/>
    <m/>
    <n v="41560"/>
    <n v="0"/>
    <s v="OK"/>
    <n v="0"/>
  </r>
  <r>
    <x v="70"/>
    <x v="0"/>
    <s v="Pollo"/>
    <x v="2"/>
    <s v="1012278"/>
    <x v="68"/>
    <s v="Ala"/>
    <s v="Ala Trutro"/>
    <x v="6"/>
    <m/>
    <m/>
    <m/>
    <m/>
    <m/>
    <m/>
    <m/>
    <n v="105001"/>
    <n v="0"/>
    <s v="OK"/>
    <n v="0"/>
  </r>
  <r>
    <x v="18"/>
    <x v="0"/>
    <s v="Pollo"/>
    <x v="2"/>
    <s v="1012283"/>
    <x v="18"/>
    <s v="Menudencias"/>
    <s v="Menudencias Pana"/>
    <x v="0"/>
    <m/>
    <m/>
    <m/>
    <m/>
    <m/>
    <m/>
    <m/>
    <n v="48001"/>
    <n v="0"/>
    <s v="OK"/>
    <n v="0"/>
  </r>
  <r>
    <x v="71"/>
    <x v="0"/>
    <s v="Pollo"/>
    <x v="2"/>
    <s v="1012326"/>
    <x v="69"/>
    <s v="Menudencias"/>
    <s v="Menudencias Corazón"/>
    <x v="8"/>
    <m/>
    <m/>
    <m/>
    <m/>
    <m/>
    <m/>
    <m/>
    <n v="2999"/>
    <n v="0"/>
    <s v="OK"/>
    <n v="0"/>
  </r>
  <r>
    <x v="20"/>
    <x v="0"/>
    <s v="Pollo"/>
    <x v="2"/>
    <s v="1012362"/>
    <x v="20"/>
    <s v="Menudencias"/>
    <s v="Menudencias Corazón"/>
    <x v="3"/>
    <m/>
    <m/>
    <m/>
    <m/>
    <m/>
    <m/>
    <m/>
    <n v="34089"/>
    <n v="0"/>
    <s v="OK"/>
    <n v="0"/>
  </r>
  <r>
    <x v="72"/>
    <x v="0"/>
    <s v="Pollo"/>
    <x v="2"/>
    <s v="1012401"/>
    <x v="70"/>
    <s v="Ala"/>
    <s v="Ala Trutro-Centro"/>
    <x v="5"/>
    <m/>
    <m/>
    <m/>
    <m/>
    <m/>
    <m/>
    <m/>
    <n v="18142"/>
    <n v="0"/>
    <s v="OK"/>
    <n v="0"/>
  </r>
  <r>
    <x v="21"/>
    <x v="0"/>
    <s v="Pollo"/>
    <x v="2"/>
    <s v="1012423"/>
    <x v="21"/>
    <s v="Ala"/>
    <s v="Ala Centro-Punta"/>
    <x v="2"/>
    <m/>
    <m/>
    <m/>
    <m/>
    <m/>
    <m/>
    <m/>
    <n v="23999"/>
    <n v="0"/>
    <s v="OK"/>
    <n v="0"/>
  </r>
  <r>
    <x v="23"/>
    <x v="0"/>
    <s v="Pollo"/>
    <x v="2"/>
    <s v="1012448"/>
    <x v="23"/>
    <s v="Patas"/>
    <s v="Patas Garras"/>
    <x v="2"/>
    <m/>
    <m/>
    <m/>
    <m/>
    <m/>
    <m/>
    <m/>
    <n v="175364"/>
    <n v="0"/>
    <s v="OK"/>
    <n v="0"/>
  </r>
  <r>
    <x v="90"/>
    <x v="0"/>
    <s v="Pollo"/>
    <x v="2"/>
    <s v="1012451"/>
    <x v="82"/>
    <s v="Ala"/>
    <s v="Ala Centro"/>
    <x v="2"/>
    <m/>
    <m/>
    <m/>
    <m/>
    <m/>
    <m/>
    <m/>
    <n v="20999"/>
    <n v="0"/>
    <s v="OK"/>
    <n v="0"/>
  </r>
  <r>
    <x v="24"/>
    <x v="0"/>
    <s v="Pollo"/>
    <x v="2"/>
    <s v="1012452"/>
    <x v="24"/>
    <s v="Ala"/>
    <s v="Ala Centro"/>
    <x v="2"/>
    <m/>
    <m/>
    <m/>
    <m/>
    <m/>
    <m/>
    <m/>
    <n v="44000"/>
    <n v="0"/>
    <s v="OK"/>
    <n v="0"/>
  </r>
  <r>
    <x v="25"/>
    <x v="0"/>
    <s v="Pollo"/>
    <x v="2"/>
    <s v="1012454"/>
    <x v="25"/>
    <s v="Ala"/>
    <s v="Ala Centro-Punta"/>
    <x v="2"/>
    <m/>
    <m/>
    <m/>
    <m/>
    <m/>
    <m/>
    <m/>
    <n v="2102"/>
    <n v="0"/>
    <s v="OK"/>
    <n v="0"/>
  </r>
  <r>
    <x v="26"/>
    <x v="0"/>
    <s v="Pollo"/>
    <x v="2"/>
    <s v="1012455"/>
    <x v="26"/>
    <s v="Ala"/>
    <s v="Ala Centro-Punta"/>
    <x v="2"/>
    <m/>
    <m/>
    <m/>
    <m/>
    <m/>
    <m/>
    <m/>
    <n v="100107"/>
    <n v="0"/>
    <s v="OK"/>
    <n v="0"/>
  </r>
  <r>
    <x v="73"/>
    <x v="0"/>
    <s v="Pollo"/>
    <x v="2"/>
    <s v="1012483"/>
    <x v="71"/>
    <s v="Ala"/>
    <s v="Ala Trutro-Centro"/>
    <x v="5"/>
    <m/>
    <m/>
    <m/>
    <m/>
    <m/>
    <m/>
    <m/>
    <n v="274196"/>
    <n v="0"/>
    <s v="OK"/>
    <n v="0"/>
  </r>
  <r>
    <x v="27"/>
    <x v="0"/>
    <s v="Pollo"/>
    <x v="2"/>
    <s v="1012502"/>
    <x v="27"/>
    <s v="Patas"/>
    <s v="Patas Garras"/>
    <x v="2"/>
    <m/>
    <m/>
    <m/>
    <m/>
    <m/>
    <m/>
    <m/>
    <n v="7037"/>
    <n v="0"/>
    <s v="OK"/>
    <n v="0"/>
  </r>
  <r>
    <x v="28"/>
    <x v="0"/>
    <s v="Pollo"/>
    <x v="2"/>
    <s v="1012503"/>
    <x v="28"/>
    <s v="Patas"/>
    <s v="Patas Garras"/>
    <x v="2"/>
    <m/>
    <m/>
    <m/>
    <m/>
    <m/>
    <m/>
    <m/>
    <n v="263799"/>
    <n v="0"/>
    <s v="OK"/>
    <n v="0"/>
  </r>
  <r>
    <x v="29"/>
    <x v="0"/>
    <s v="Pollo"/>
    <x v="2"/>
    <s v="1012504"/>
    <x v="23"/>
    <s v="Patas"/>
    <s v="Patas Garras"/>
    <x v="2"/>
    <m/>
    <m/>
    <m/>
    <m/>
    <m/>
    <m/>
    <m/>
    <n v="45726"/>
    <n v="0"/>
    <s v="OK"/>
    <n v="0"/>
  </r>
  <r>
    <x v="74"/>
    <x v="0"/>
    <s v="Pollo"/>
    <x v="2"/>
    <s v="1012518"/>
    <x v="72"/>
    <s v="Filete"/>
    <s v="Filete"/>
    <x v="5"/>
    <m/>
    <m/>
    <m/>
    <m/>
    <m/>
    <m/>
    <m/>
    <n v="153510"/>
    <n v="0"/>
    <s v="OK"/>
    <n v="0"/>
  </r>
  <r>
    <x v="75"/>
    <x v="0"/>
    <s v="Pollo"/>
    <x v="2"/>
    <s v="1012519"/>
    <x v="50"/>
    <s v="Pechuga Desh"/>
    <s v="Pechuga Desh s/Piel"/>
    <x v="5"/>
    <m/>
    <m/>
    <m/>
    <m/>
    <m/>
    <m/>
    <m/>
    <n v="22060"/>
    <n v="0"/>
    <s v="OK"/>
    <n v="0"/>
  </r>
  <r>
    <x v="76"/>
    <x v="0"/>
    <s v="Pollo"/>
    <x v="2"/>
    <s v="1012520"/>
    <x v="51"/>
    <s v="Pechuga Desh"/>
    <s v="Pechuga Desh s/Piel"/>
    <x v="5"/>
    <m/>
    <m/>
    <m/>
    <m/>
    <m/>
    <m/>
    <m/>
    <n v="58296"/>
    <n v="0"/>
    <s v="OK"/>
    <n v="0"/>
  </r>
  <r>
    <x v="77"/>
    <x v="0"/>
    <s v="Pollo"/>
    <x v="2"/>
    <s v="1012521"/>
    <x v="52"/>
    <s v="Pechuga Desh"/>
    <s v="Pechuga Desh s/Piel"/>
    <x v="5"/>
    <m/>
    <m/>
    <m/>
    <m/>
    <m/>
    <m/>
    <m/>
    <n v="222151"/>
    <n v="0"/>
    <s v="OK"/>
    <n v="0"/>
  </r>
  <r>
    <x v="78"/>
    <x v="0"/>
    <s v="Pollo"/>
    <x v="2"/>
    <s v="1012522"/>
    <x v="53"/>
    <s v="Pechuga Desh"/>
    <s v="Pechuga Desh s/Piel"/>
    <x v="5"/>
    <m/>
    <m/>
    <m/>
    <m/>
    <m/>
    <m/>
    <m/>
    <n v="178040"/>
    <n v="0"/>
    <s v="OK"/>
    <n v="0"/>
  </r>
  <r>
    <x v="79"/>
    <x v="0"/>
    <s v="Pollo"/>
    <x v="2"/>
    <s v="1012523"/>
    <x v="54"/>
    <s v="Pechuga Desh"/>
    <s v="Pechuga Desh s/Piel"/>
    <x v="5"/>
    <m/>
    <m/>
    <m/>
    <m/>
    <m/>
    <m/>
    <m/>
    <n v="124463"/>
    <n v="0"/>
    <s v="OK"/>
    <n v="0"/>
  </r>
  <r>
    <x v="80"/>
    <x v="0"/>
    <s v="Pollo"/>
    <x v="2"/>
    <s v="1012524"/>
    <x v="55"/>
    <s v="Pechuga Desh"/>
    <s v="Pechuga Desh s/Piel"/>
    <x v="5"/>
    <m/>
    <m/>
    <m/>
    <m/>
    <m/>
    <m/>
    <m/>
    <n v="81932"/>
    <n v="0"/>
    <s v="OK"/>
    <n v="0"/>
  </r>
  <r>
    <x v="30"/>
    <x v="0"/>
    <s v="Pollo"/>
    <x v="2"/>
    <s v="1012525"/>
    <x v="11"/>
    <s v="Patas"/>
    <s v="Patas Garras"/>
    <x v="2"/>
    <m/>
    <m/>
    <m/>
    <m/>
    <m/>
    <m/>
    <m/>
    <n v="10557"/>
    <n v="0"/>
    <s v="OK"/>
    <n v="0"/>
  </r>
  <r>
    <x v="91"/>
    <x v="0"/>
    <s v="Pollo"/>
    <x v="2"/>
    <s v="1012526"/>
    <x v="12"/>
    <s v="Patas"/>
    <s v="Patas Garras"/>
    <x v="2"/>
    <m/>
    <m/>
    <m/>
    <m/>
    <m/>
    <m/>
    <m/>
    <n v="14066"/>
    <n v="0"/>
    <s v="OK"/>
    <n v="0"/>
  </r>
  <r>
    <x v="31"/>
    <x v="0"/>
    <s v="Pollo"/>
    <x v="2"/>
    <s v="1012527"/>
    <x v="29"/>
    <s v="Patas"/>
    <s v="Patas Garras"/>
    <x v="2"/>
    <m/>
    <m/>
    <m/>
    <m/>
    <m/>
    <m/>
    <m/>
    <n v="10557"/>
    <n v="0"/>
    <s v="OK"/>
    <n v="0"/>
  </r>
  <r>
    <x v="81"/>
    <x v="0"/>
    <s v="Pollo"/>
    <x v="2"/>
    <s v="1012532"/>
    <x v="73"/>
    <s v="Menudencias"/>
    <s v="Menudencias Contre"/>
    <x v="5"/>
    <m/>
    <m/>
    <m/>
    <m/>
    <m/>
    <m/>
    <m/>
    <n v="6302"/>
    <n v="0"/>
    <s v="OK"/>
    <n v="0"/>
  </r>
  <r>
    <x v="82"/>
    <x v="0"/>
    <s v="Pollo"/>
    <x v="2"/>
    <s v="1012534"/>
    <x v="74"/>
    <s v="Pechuga"/>
    <s v="Pechuga Entera"/>
    <x v="6"/>
    <m/>
    <m/>
    <m/>
    <m/>
    <m/>
    <m/>
    <m/>
    <n v="159251"/>
    <n v="0"/>
    <s v="OK"/>
    <n v="0"/>
  </r>
  <r>
    <x v="32"/>
    <x v="0"/>
    <s v="Pollo"/>
    <x v="2"/>
    <s v="1012552"/>
    <x v="30"/>
    <s v="Pechuga Desh"/>
    <s v="Pechuga Desh s/Piel"/>
    <x v="0"/>
    <m/>
    <m/>
    <m/>
    <m/>
    <m/>
    <m/>
    <m/>
    <n v="47312"/>
    <n v="0"/>
    <s v="OK"/>
    <n v="0"/>
  </r>
  <r>
    <x v="83"/>
    <x v="0"/>
    <s v="Pollo"/>
    <x v="2"/>
    <s v="1012601"/>
    <x v="75"/>
    <s v="Menudencias"/>
    <s v="Menudencias Pana"/>
    <x v="5"/>
    <m/>
    <m/>
    <m/>
    <m/>
    <m/>
    <m/>
    <m/>
    <n v="210000"/>
    <n v="0"/>
    <s v="OK"/>
    <n v="0"/>
  </r>
  <r>
    <x v="35"/>
    <x v="0"/>
    <s v="Pollo"/>
    <x v="2"/>
    <s v="1012612"/>
    <x v="33"/>
    <s v="Carne Recuperada"/>
    <s v="Carne Recuperada Pul"/>
    <x v="4"/>
    <m/>
    <m/>
    <m/>
    <m/>
    <m/>
    <m/>
    <m/>
    <n v="768070"/>
    <n v="0"/>
    <s v="OK"/>
    <n v="0"/>
  </r>
  <r>
    <x v="37"/>
    <x v="0"/>
    <s v="Pollo"/>
    <x v="2"/>
    <s v="1012674"/>
    <x v="35"/>
    <s v="Menudencias"/>
    <s v="Menudencias Corazón"/>
    <x v="3"/>
    <m/>
    <m/>
    <m/>
    <m/>
    <m/>
    <m/>
    <m/>
    <n v="54106"/>
    <n v="0"/>
    <s v="OK"/>
    <n v="0"/>
  </r>
  <r>
    <x v="84"/>
    <x v="0"/>
    <s v="Pollo"/>
    <x v="2"/>
    <s v="1012694"/>
    <x v="76"/>
    <s v="Pechuga Desh"/>
    <s v="Pechuga Desh s/Piel"/>
    <x v="5"/>
    <m/>
    <m/>
    <m/>
    <m/>
    <m/>
    <m/>
    <m/>
    <n v="40750"/>
    <n v="0"/>
    <s v="OK"/>
    <n v="0"/>
  </r>
  <r>
    <x v="40"/>
    <x v="0"/>
    <s v="Pollo"/>
    <x v="2"/>
    <s v="1012719"/>
    <x v="38"/>
    <s v="Carne Recuperada"/>
    <s v="Carne Recuperada ADM"/>
    <x v="1"/>
    <m/>
    <m/>
    <m/>
    <m/>
    <m/>
    <m/>
    <m/>
    <n v="50114"/>
    <n v="0"/>
    <s v="OK"/>
    <n v="0"/>
  </r>
  <r>
    <x v="41"/>
    <x v="0"/>
    <s v="Pollo"/>
    <x v="2"/>
    <s v="1012744"/>
    <x v="39"/>
    <s v="Pechuga Desh"/>
    <s v="Pechuga Desh s/Piel"/>
    <x v="0"/>
    <m/>
    <m/>
    <m/>
    <m/>
    <m/>
    <m/>
    <m/>
    <n v="144004"/>
    <n v="0"/>
    <s v="OK"/>
    <n v="0"/>
  </r>
  <r>
    <x v="92"/>
    <x v="0"/>
    <s v="Cerdo"/>
    <x v="0"/>
    <s v="1020017"/>
    <x v="83"/>
    <s v="Chuleta"/>
    <s v="Chuleta Centro"/>
    <x v="0"/>
    <n v="-36894"/>
    <n v="96000"/>
    <n v="72000"/>
    <n v="-36894"/>
    <n v="96000"/>
    <n v="72000"/>
    <n v="72000"/>
    <m/>
    <n v="0"/>
    <s v="OK"/>
    <n v="0"/>
  </r>
  <r>
    <x v="93"/>
    <x v="0"/>
    <s v="Cerdo"/>
    <x v="0"/>
    <s v="1020086"/>
    <x v="84"/>
    <s v="Lomo"/>
    <s v="Lomo Centro"/>
    <x v="0"/>
    <n v="0"/>
    <n v="72000"/>
    <n v="72000"/>
    <n v="0"/>
    <n v="72000"/>
    <n v="72000"/>
    <m/>
    <m/>
    <n v="72000"/>
    <s v="Sobre ingreso"/>
    <n v="0"/>
  </r>
  <r>
    <x v="94"/>
    <x v="0"/>
    <s v="Cerdo"/>
    <x v="0"/>
    <s v="1020105"/>
    <x v="85"/>
    <s v="Lomo"/>
    <s v="Lomo Centro"/>
    <x v="9"/>
    <n v="-17225"/>
    <n v="57475"/>
    <n v="45000"/>
    <n v="-17225"/>
    <n v="57475"/>
    <n v="35000"/>
    <n v="35000"/>
    <m/>
    <n v="0"/>
    <s v="OK"/>
    <n v="0"/>
  </r>
  <r>
    <x v="95"/>
    <x v="0"/>
    <s v="Cerdo"/>
    <x v="0"/>
    <s v="1020110"/>
    <x v="86"/>
    <s v="Lomo"/>
    <s v="Lomo MM Loin"/>
    <x v="9"/>
    <n v="-21101"/>
    <n v="251101"/>
    <n v="258000"/>
    <n v="-21101"/>
    <n v="305932"/>
    <n v="258000"/>
    <n v="258000"/>
    <m/>
    <n v="0"/>
    <s v="OK"/>
    <n v="0"/>
  </r>
  <r>
    <x v="96"/>
    <x v="0"/>
    <s v="Cerdo"/>
    <x v="0"/>
    <s v="1020284"/>
    <x v="87"/>
    <s v="Pierna"/>
    <s v="Pierna Pulpa Fina"/>
    <x v="9"/>
    <n v="1720"/>
    <n v="6330"/>
    <n v="7000"/>
    <n v="1720"/>
    <n v="6330"/>
    <n v="7000"/>
    <n v="7000"/>
    <m/>
    <n v="0"/>
    <s v="OK"/>
    <n v="0"/>
  </r>
  <r>
    <x v="97"/>
    <x v="0"/>
    <s v="Cerdo"/>
    <x v="0"/>
    <s v="1020326"/>
    <x v="88"/>
    <s v="Paleta"/>
    <s v="Paleta Pulpa"/>
    <x v="9"/>
    <n v="-86489"/>
    <n v="181304"/>
    <n v="96000"/>
    <n v="-86489"/>
    <n v="165304"/>
    <n v="288000"/>
    <n v="288000"/>
    <m/>
    <n v="0"/>
    <s v="OK"/>
    <n v="0"/>
  </r>
  <r>
    <x v="98"/>
    <x v="0"/>
    <s v="Cerdo"/>
    <x v="0"/>
    <s v="1020339"/>
    <x v="89"/>
    <s v="Grasas"/>
    <s v="Grasa Lomo Tocino"/>
    <x v="0"/>
    <n v="29119"/>
    <n v="19000"/>
    <n v="48000"/>
    <n v="29119"/>
    <n v="19000"/>
    <n v="72000"/>
    <n v="72000"/>
    <m/>
    <n v="0"/>
    <s v="OK"/>
    <n v="0"/>
  </r>
  <r>
    <x v="99"/>
    <x v="0"/>
    <s v="Cerdo"/>
    <x v="0"/>
    <s v="1020349"/>
    <x v="90"/>
    <s v="Plancha"/>
    <s v="Plancha s/Cuero"/>
    <x v="0"/>
    <n v="3725"/>
    <n v="188275"/>
    <n v="192000"/>
    <n v="3725"/>
    <n v="188275"/>
    <n v="192000"/>
    <n v="180000"/>
    <m/>
    <n v="12000"/>
    <s v="Sobre ingreso"/>
    <n v="0"/>
  </r>
  <r>
    <x v="100"/>
    <x v="0"/>
    <s v="Cerdo"/>
    <x v="0"/>
    <s v="1020352"/>
    <x v="91"/>
    <s v="Cueros"/>
    <s v="Cuero Panceta"/>
    <x v="0"/>
    <n v="14573"/>
    <n v="0"/>
    <n v="0"/>
    <n v="14573"/>
    <n v="0"/>
    <n v="0"/>
    <m/>
    <m/>
    <n v="0"/>
    <s v="OK"/>
    <n v="0"/>
  </r>
  <r>
    <x v="101"/>
    <x v="0"/>
    <s v="Cerdo"/>
    <x v="0"/>
    <s v="1020367"/>
    <x v="92"/>
    <s v="Grasas"/>
    <s v="Grasa Gordura"/>
    <x v="0"/>
    <n v="2627"/>
    <n v="21373"/>
    <n v="24000"/>
    <n v="2627"/>
    <n v="21373"/>
    <n v="24000"/>
    <n v="24000"/>
    <m/>
    <n v="0"/>
    <s v="OK"/>
    <n v="0"/>
  </r>
  <r>
    <x v="102"/>
    <x v="0"/>
    <s v="Cerdo"/>
    <x v="0"/>
    <s v="1020412"/>
    <x v="93"/>
    <s v="Recortes"/>
    <s v="Recortes No Magro"/>
    <x v="0"/>
    <n v="12193"/>
    <n v="35807"/>
    <n v="48000"/>
    <n v="12193"/>
    <n v="35807"/>
    <n v="48000"/>
    <n v="49000"/>
    <m/>
    <n v="-1000"/>
    <s v="Pendiente de ingreso"/>
    <n v="0"/>
  </r>
  <r>
    <x v="103"/>
    <x v="0"/>
    <s v="Cerdo"/>
    <x v="0"/>
    <s v="1020589"/>
    <x v="94"/>
    <s v="Lomo"/>
    <s v="Lomo MM Loin"/>
    <x v="9"/>
    <n v="14260"/>
    <n v="43240"/>
    <n v="80000"/>
    <n v="14260"/>
    <n v="53390"/>
    <n v="80000"/>
    <n v="80000"/>
    <m/>
    <n v="0"/>
    <s v="OK"/>
    <n v="0"/>
  </r>
  <r>
    <x v="104"/>
    <x v="0"/>
    <s v="Cerdo"/>
    <x v="0"/>
    <s v="1020592"/>
    <x v="95"/>
    <s v="Lomo"/>
    <s v="Lomo Vetado"/>
    <x v="9"/>
    <n v="-27115"/>
    <n v="130615"/>
    <n v="0"/>
    <n v="-27115"/>
    <n v="167115"/>
    <n v="140000"/>
    <n v="155500"/>
    <m/>
    <n v="-15500"/>
    <s v="Pendiente de ingreso"/>
    <n v="0"/>
  </r>
  <r>
    <x v="105"/>
    <x v="0"/>
    <s v="Cerdo"/>
    <x v="0"/>
    <s v="1020620"/>
    <x v="96"/>
    <s v="Lomo"/>
    <s v="Lomo Vetado"/>
    <x v="9"/>
    <n v="-2903"/>
    <n v="14403"/>
    <n v="10000"/>
    <n v="-2903"/>
    <n v="14403"/>
    <n v="10000"/>
    <n v="10000"/>
    <m/>
    <n v="0"/>
    <s v="OK"/>
    <n v="0"/>
  </r>
  <r>
    <x v="106"/>
    <x v="0"/>
    <s v="Cerdo"/>
    <x v="0"/>
    <s v="1020636"/>
    <x v="97"/>
    <s v="Filete"/>
    <s v="Filete c/Cabeza"/>
    <x v="9"/>
    <n v="1168"/>
    <n v="12632"/>
    <n v="12000"/>
    <n v="1168"/>
    <n v="12632"/>
    <n v="12000"/>
    <n v="12000"/>
    <m/>
    <n v="0"/>
    <s v="OK"/>
    <n v="0"/>
  </r>
  <r>
    <x v="107"/>
    <x v="0"/>
    <s v="Cerdo"/>
    <x v="0"/>
    <s v="1020637"/>
    <x v="98"/>
    <s v="Panceta"/>
    <s v="Panceta s/Cuero"/>
    <x v="9"/>
    <n v="2568"/>
    <n v="181432"/>
    <n v="160000"/>
    <n v="2568"/>
    <n v="159150"/>
    <n v="172000"/>
    <n v="177300"/>
    <m/>
    <n v="-5300"/>
    <s v="Pendiente de ingreso"/>
    <n v="0"/>
  </r>
  <r>
    <x v="108"/>
    <x v="0"/>
    <s v="Cerdo"/>
    <x v="0"/>
    <s v="1020662"/>
    <x v="99"/>
    <s v="Pierna"/>
    <s v="Pierna Pulpa Fina"/>
    <x v="9"/>
    <n v="-4905"/>
    <n v="16405"/>
    <n v="15000"/>
    <n v="-4905"/>
    <n v="16405"/>
    <n v="10000"/>
    <n v="10000"/>
    <m/>
    <n v="0"/>
    <s v="OK"/>
    <n v="0"/>
  </r>
  <r>
    <x v="109"/>
    <x v="0"/>
    <s v="Cerdo"/>
    <x v="0"/>
    <s v="1020664"/>
    <x v="100"/>
    <s v="Pierna"/>
    <s v="Pierna Pulpa Fina"/>
    <x v="9"/>
    <n v="0"/>
    <n v="0"/>
    <n v="3000"/>
    <n v="0"/>
    <n v="0"/>
    <n v="3000"/>
    <n v="3000"/>
    <m/>
    <n v="0"/>
    <s v="OK"/>
    <n v="0"/>
  </r>
  <r>
    <x v="110"/>
    <x v="0"/>
    <s v="Cerdo"/>
    <x v="0"/>
    <s v="1020665"/>
    <x v="101"/>
    <s v="Pierna"/>
    <s v="Pierna Pulpa Fina"/>
    <x v="9"/>
    <n v="428"/>
    <n v="7622"/>
    <n v="7000"/>
    <n v="428"/>
    <n v="7622"/>
    <n v="7000"/>
    <n v="7000"/>
    <m/>
    <n v="0"/>
    <s v="OK"/>
    <n v="0"/>
  </r>
  <r>
    <x v="111"/>
    <x v="0"/>
    <s v="Cerdo"/>
    <x v="0"/>
    <s v="1020678"/>
    <x v="102"/>
    <s v="Lomo"/>
    <s v="Lomo Centro"/>
    <x v="9"/>
    <n v="340"/>
    <n v="0"/>
    <n v="500"/>
    <n v="340"/>
    <n v="0"/>
    <n v="500"/>
    <n v="500"/>
    <m/>
    <n v="0"/>
    <s v="OK"/>
    <n v="0"/>
  </r>
  <r>
    <x v="112"/>
    <x v="0"/>
    <s v="Cerdo"/>
    <x v="0"/>
    <s v="1020681"/>
    <x v="103"/>
    <s v="Lomo"/>
    <s v="Lomo MM Loin"/>
    <x v="9"/>
    <n v="101"/>
    <n v="17149"/>
    <n v="20000"/>
    <n v="101"/>
    <n v="17149"/>
    <n v="20000"/>
    <n v="20000"/>
    <m/>
    <n v="0"/>
    <s v="OK"/>
    <n v="0"/>
  </r>
  <r>
    <x v="113"/>
    <x v="0"/>
    <s v="Cerdo"/>
    <x v="0"/>
    <s v="1020704"/>
    <x v="104"/>
    <s v="Filete"/>
    <s v="Filete c/Cabeza"/>
    <x v="9"/>
    <n v="600"/>
    <n v="0"/>
    <n v="500"/>
    <n v="600"/>
    <n v="0"/>
    <n v="500"/>
    <n v="500"/>
    <m/>
    <n v="0"/>
    <s v="OK"/>
    <n v="0"/>
  </r>
  <r>
    <x v="114"/>
    <x v="0"/>
    <s v="Cerdo"/>
    <x v="0"/>
    <s v="1020715"/>
    <x v="105"/>
    <s v="Panceta"/>
    <s v="Panceta c/Cuero"/>
    <x v="9"/>
    <n v="5317"/>
    <n v="0"/>
    <n v="2000"/>
    <n v="5317"/>
    <n v="0"/>
    <n v="2000"/>
    <n v="2000"/>
    <m/>
    <n v="0"/>
    <s v="OK"/>
    <n v="0"/>
  </r>
  <r>
    <x v="115"/>
    <x v="0"/>
    <s v="Cerdo"/>
    <x v="0"/>
    <s v="1020731"/>
    <x v="106"/>
    <s v="Panceta"/>
    <s v="Panceta s/Cuero"/>
    <x v="9"/>
    <n v="-3740"/>
    <n v="15240"/>
    <n v="10000"/>
    <n v="-3740"/>
    <n v="15240"/>
    <n v="10000"/>
    <n v="10000"/>
    <m/>
    <n v="0"/>
    <s v="OK"/>
    <n v="0"/>
  </r>
  <r>
    <x v="116"/>
    <x v="0"/>
    <s v="Cerdo"/>
    <x v="0"/>
    <s v="1020758"/>
    <x v="107"/>
    <s v="Lomo"/>
    <s v="Lomo Vetado"/>
    <x v="9"/>
    <n v="1288"/>
    <n v="5612"/>
    <n v="7000"/>
    <n v="1288"/>
    <n v="5612"/>
    <n v="7000"/>
    <n v="7000"/>
    <m/>
    <n v="0"/>
    <s v="OK"/>
    <n v="0"/>
  </r>
  <r>
    <x v="117"/>
    <x v="0"/>
    <s v="Cerdo"/>
    <x v="0"/>
    <s v="1020774"/>
    <x v="108"/>
    <s v="Prolijado"/>
    <s v="Prolijado Malaya"/>
    <x v="9"/>
    <n v="-2340"/>
    <n v="11314"/>
    <n v="10000"/>
    <n v="-2340"/>
    <n v="5404"/>
    <n v="10000"/>
    <n v="10000"/>
    <m/>
    <n v="0"/>
    <s v="OK"/>
    <n v="0"/>
  </r>
  <r>
    <x v="118"/>
    <x v="0"/>
    <s v="Cerdo"/>
    <x v="0"/>
    <s v="1020802"/>
    <x v="109"/>
    <s v="Panceta"/>
    <s v="Panceta s/Cuero"/>
    <x v="9"/>
    <n v="-9574"/>
    <n v="81449"/>
    <n v="62500"/>
    <n v="-9574"/>
    <n v="81449"/>
    <n v="62500"/>
    <n v="62500"/>
    <m/>
    <n v="0"/>
    <s v="OK"/>
    <n v="0"/>
  </r>
  <r>
    <x v="119"/>
    <x v="0"/>
    <s v="Cerdo"/>
    <x v="0"/>
    <s v="1020810"/>
    <x v="110"/>
    <s v="Subprod"/>
    <s v="Subprod Tripa"/>
    <x v="9"/>
    <n v="-2670"/>
    <n v="10162"/>
    <n v="3000"/>
    <n v="-2670"/>
    <n v="10162"/>
    <n v="3000"/>
    <n v="3000"/>
    <m/>
    <n v="0"/>
    <s v="OK"/>
    <n v="0"/>
  </r>
  <r>
    <x v="120"/>
    <x v="0"/>
    <s v="Cerdo"/>
    <x v="0"/>
    <s v="1020848"/>
    <x v="111"/>
    <s v="Lomo"/>
    <s v="Lomo Centro"/>
    <x v="0"/>
    <n v="79212"/>
    <n v="208788"/>
    <n v="288000"/>
    <n v="79212"/>
    <n v="136788"/>
    <n v="216000"/>
    <n v="75000"/>
    <m/>
    <n v="141000"/>
    <s v="Sobre ingreso"/>
    <n v="0"/>
  </r>
  <r>
    <x v="121"/>
    <x v="0"/>
    <s v="Cerdo"/>
    <x v="0"/>
    <s v="1020860"/>
    <x v="112"/>
    <s v="Lomo"/>
    <s v="Lomo Vetado"/>
    <x v="4"/>
    <n v="1153"/>
    <n v="108847"/>
    <n v="110000"/>
    <n v="1153"/>
    <n v="108847"/>
    <n v="110000"/>
    <n v="110000"/>
    <m/>
    <n v="0"/>
    <s v="OK"/>
    <n v="0"/>
  </r>
  <r>
    <x v="122"/>
    <x v="0"/>
    <s v="Cerdo"/>
    <x v="0"/>
    <s v="1020861"/>
    <x v="113"/>
    <s v="Lomo"/>
    <s v="Lomo Vetado"/>
    <x v="4"/>
    <n v="-43349"/>
    <n v="110000"/>
    <n v="66000"/>
    <n v="-43349"/>
    <n v="110000"/>
    <n v="66000"/>
    <n v="66000"/>
    <m/>
    <n v="0"/>
    <s v="OK"/>
    <n v="0"/>
  </r>
  <r>
    <x v="123"/>
    <x v="0"/>
    <s v="Cerdo"/>
    <x v="0"/>
    <s v="1020869"/>
    <x v="114"/>
    <s v="Cost-Pec"/>
    <s v="Cost-Pec Entero"/>
    <x v="0"/>
    <n v="766"/>
    <n v="0"/>
    <n v="0"/>
    <n v="766"/>
    <n v="0"/>
    <n v="0"/>
    <m/>
    <m/>
    <n v="0"/>
    <s v="OK"/>
    <n v="0"/>
  </r>
  <r>
    <x v="124"/>
    <x v="0"/>
    <s v="Cerdo"/>
    <x v="0"/>
    <s v="1020886"/>
    <x v="115"/>
    <s v="Panceta"/>
    <s v="Panceta s/Cuero"/>
    <x v="0"/>
    <n v="13198"/>
    <n v="0"/>
    <n v="12000"/>
    <n v="13198"/>
    <n v="0"/>
    <n v="12000"/>
    <n v="10000"/>
    <m/>
    <n v="2000"/>
    <s v="Sobre ingreso"/>
    <n v="0"/>
  </r>
  <r>
    <x v="125"/>
    <x v="0"/>
    <s v="Cerdo"/>
    <x v="0"/>
    <s v="1020904"/>
    <x v="116"/>
    <s v="Panceta"/>
    <s v="Panceta c/Cuero"/>
    <x v="4"/>
    <n v="2695"/>
    <n v="0"/>
    <n v="154000"/>
    <n v="2695"/>
    <n v="0"/>
    <n v="132000"/>
    <n v="132000"/>
    <m/>
    <n v="0"/>
    <s v="OK"/>
    <n v="0"/>
  </r>
  <r>
    <x v="126"/>
    <x v="0"/>
    <s v="Cerdo"/>
    <x v="0"/>
    <s v="1020905"/>
    <x v="117"/>
    <s v="Panceta"/>
    <s v="Panceta c/Cuero"/>
    <x v="4"/>
    <n v="475"/>
    <n v="0"/>
    <n v="66000"/>
    <n v="475"/>
    <n v="0"/>
    <n v="88000"/>
    <n v="88000"/>
    <m/>
    <n v="0"/>
    <s v="OK"/>
    <n v="0"/>
  </r>
  <r>
    <x v="127"/>
    <x v="0"/>
    <s v="Cerdo"/>
    <x v="0"/>
    <s v="1020914"/>
    <x v="118"/>
    <s v="Panceta"/>
    <s v="Panceta c/Cuero"/>
    <x v="9"/>
    <n v="-2890"/>
    <n v="5190"/>
    <n v="2000"/>
    <n v="-2890"/>
    <n v="5190"/>
    <n v="2000"/>
    <n v="2000"/>
    <m/>
    <n v="0"/>
    <s v="OK"/>
    <n v="0"/>
  </r>
  <r>
    <x v="128"/>
    <x v="0"/>
    <s v="Cerdo"/>
    <x v="0"/>
    <s v="1020915"/>
    <x v="119"/>
    <s v="Pierna"/>
    <s v="Pierna Entera"/>
    <x v="0"/>
    <n v="408"/>
    <n v="0"/>
    <n v="0"/>
    <n v="408"/>
    <n v="0"/>
    <n v="0"/>
    <m/>
    <m/>
    <n v="0"/>
    <s v="OK"/>
    <n v="0"/>
  </r>
  <r>
    <x v="129"/>
    <x v="0"/>
    <s v="Cerdo"/>
    <x v="0"/>
    <s v="1020925"/>
    <x v="120"/>
    <s v="Grasas"/>
    <s v="Grasa Forro"/>
    <x v="0"/>
    <n v="23079"/>
    <n v="0"/>
    <n v="24000"/>
    <n v="23079"/>
    <n v="0"/>
    <n v="24000"/>
    <n v="3000"/>
    <m/>
    <n v="21000"/>
    <s v="Sobre ingreso"/>
    <n v="0"/>
  </r>
  <r>
    <x v="130"/>
    <x v="0"/>
    <s v="Cerdo"/>
    <x v="0"/>
    <s v="1020944"/>
    <x v="121"/>
    <s v="Pierna"/>
    <s v="Pierna Pulpa"/>
    <x v="0"/>
    <n v="-181725"/>
    <n v="838704"/>
    <n v="648000"/>
    <n v="-181725"/>
    <n v="838704"/>
    <n v="648000"/>
    <n v="508000"/>
    <m/>
    <n v="140000"/>
    <s v="Sobre ingreso"/>
    <n v="0"/>
  </r>
  <r>
    <x v="131"/>
    <x v="0"/>
    <s v="Cerdo"/>
    <x v="0"/>
    <s v="1020945"/>
    <x v="122"/>
    <s v="Pierna"/>
    <s v="Pierna Pulpa Fina"/>
    <x v="0"/>
    <n v="-12000"/>
    <n v="0"/>
    <n v="0"/>
    <n v="-12000"/>
    <n v="0"/>
    <n v="0"/>
    <m/>
    <m/>
    <n v="0"/>
    <s v="OK"/>
    <n v="0"/>
  </r>
  <r>
    <x v="132"/>
    <x v="0"/>
    <s v="Cerdo"/>
    <x v="0"/>
    <s v="1020990"/>
    <x v="123"/>
    <s v="Pierna"/>
    <s v="Pierna Pulpa Fina"/>
    <x v="9"/>
    <n v="-2592"/>
    <n v="1413"/>
    <n v="9000"/>
    <n v="-2592"/>
    <n v="1413"/>
    <n v="8000"/>
    <n v="8000"/>
    <m/>
    <n v="0"/>
    <s v="OK"/>
    <n v="0"/>
  </r>
  <r>
    <x v="133"/>
    <x v="0"/>
    <s v="Cerdo"/>
    <x v="0"/>
    <s v="1020991"/>
    <x v="124"/>
    <s v="Pierna"/>
    <s v="Pierna Pulpa Fina"/>
    <x v="9"/>
    <n v="136"/>
    <n v="0"/>
    <n v="10000"/>
    <n v="136"/>
    <n v="0"/>
    <n v="10000"/>
    <n v="10000"/>
    <m/>
    <n v="0"/>
    <s v="OK"/>
    <n v="0"/>
  </r>
  <r>
    <x v="134"/>
    <x v="0"/>
    <s v="Cerdo"/>
    <x v="0"/>
    <s v="1021012"/>
    <x v="125"/>
    <s v="Plancha"/>
    <s v="Plancha s/Cuero"/>
    <x v="4"/>
    <n v="13221"/>
    <n v="34318"/>
    <n v="44000"/>
    <n v="13221"/>
    <n v="34318"/>
    <n v="44000"/>
    <n v="44000"/>
    <m/>
    <n v="0"/>
    <s v="OK"/>
    <n v="0"/>
  </r>
  <r>
    <x v="135"/>
    <x v="0"/>
    <s v="Cerdo"/>
    <x v="0"/>
    <s v="1021023"/>
    <x v="126"/>
    <s v="Grasas"/>
    <s v="Grasa Gordura"/>
    <x v="0"/>
    <n v="-57373"/>
    <n v="201373"/>
    <n v="144000"/>
    <n v="-57373"/>
    <n v="201373"/>
    <n v="144000"/>
    <n v="120000"/>
    <m/>
    <n v="24000"/>
    <s v="Sobre ingreso"/>
    <n v="0"/>
  </r>
  <r>
    <x v="136"/>
    <x v="0"/>
    <s v="Cerdo"/>
    <x v="0"/>
    <s v="1021039"/>
    <x v="127"/>
    <s v="Cueros"/>
    <s v="Cuero Papada"/>
    <x v="0"/>
    <n v="25015"/>
    <n v="0"/>
    <n v="0"/>
    <n v="25015"/>
    <n v="0"/>
    <n v="24000"/>
    <m/>
    <m/>
    <n v="24000"/>
    <s v="Sobre ingreso"/>
    <n v="0"/>
  </r>
  <r>
    <x v="137"/>
    <x v="0"/>
    <s v="Cerdo"/>
    <x v="0"/>
    <s v="1021045"/>
    <x v="128"/>
    <s v="Pernil"/>
    <s v="Pernil Mano"/>
    <x v="4"/>
    <n v="-4971"/>
    <n v="85410"/>
    <n v="88000"/>
    <n v="-4971"/>
    <n v="41410"/>
    <n v="44000"/>
    <n v="44000"/>
    <m/>
    <n v="0"/>
    <s v="OK"/>
    <n v="0"/>
  </r>
  <r>
    <x v="138"/>
    <x v="0"/>
    <s v="Cerdo"/>
    <x v="0"/>
    <s v="1021046"/>
    <x v="129"/>
    <s v="Pernil"/>
    <s v="Pernil Mano"/>
    <x v="4"/>
    <n v="-3474"/>
    <n v="31"/>
    <n v="0"/>
    <n v="-3474"/>
    <n v="44031"/>
    <n v="44000"/>
    <n v="44000"/>
    <m/>
    <n v="0"/>
    <s v="OK"/>
    <n v="0"/>
  </r>
  <r>
    <x v="139"/>
    <x v="0"/>
    <s v="Cerdo"/>
    <x v="0"/>
    <s v="1021077"/>
    <x v="130"/>
    <s v="Grasas"/>
    <s v="Grasa Gordura"/>
    <x v="0"/>
    <n v="-7676"/>
    <n v="7676"/>
    <n v="0"/>
    <n v="-7676"/>
    <n v="7676"/>
    <n v="0"/>
    <m/>
    <m/>
    <n v="0"/>
    <s v="OK"/>
    <n v="0"/>
  </r>
  <r>
    <x v="140"/>
    <x v="0"/>
    <s v="Cerdo"/>
    <x v="0"/>
    <s v="1021078"/>
    <x v="131"/>
    <s v="Recortes"/>
    <s v="Recortes No Magro"/>
    <x v="0"/>
    <n v="-42409"/>
    <n v="93074"/>
    <n v="48000"/>
    <n v="-42409"/>
    <n v="85074"/>
    <n v="48000"/>
    <n v="36000"/>
    <m/>
    <n v="12000"/>
    <s v="Sobre ingreso"/>
    <n v="0"/>
  </r>
  <r>
    <x v="141"/>
    <x v="0"/>
    <s v="Cerdo"/>
    <x v="0"/>
    <s v="1021082"/>
    <x v="132"/>
    <s v="Recortes"/>
    <s v="Recortes No Magro"/>
    <x v="0"/>
    <n v="-5179"/>
    <n v="177"/>
    <n v="0"/>
    <n v="-5179"/>
    <n v="177"/>
    <n v="0"/>
    <m/>
    <m/>
    <n v="0"/>
    <s v="OK"/>
    <n v="0"/>
  </r>
  <r>
    <x v="142"/>
    <x v="0"/>
    <s v="Cerdo"/>
    <x v="0"/>
    <s v="1021085"/>
    <x v="133"/>
    <s v="Grasas"/>
    <s v="Grasa Gordura"/>
    <x v="0"/>
    <n v="16486"/>
    <n v="0"/>
    <n v="0"/>
    <n v="16486"/>
    <n v="0"/>
    <n v="0"/>
    <m/>
    <m/>
    <n v="0"/>
    <s v="OK"/>
    <n v="0"/>
  </r>
  <r>
    <x v="143"/>
    <x v="0"/>
    <s v="Cerdo"/>
    <x v="0"/>
    <s v="1021092"/>
    <x v="134"/>
    <s v="Recortes"/>
    <s v="Recortes No Magro"/>
    <x v="0"/>
    <n v="13575"/>
    <n v="34425"/>
    <n v="48000"/>
    <n v="13575"/>
    <n v="10425"/>
    <n v="24000"/>
    <n v="31070"/>
    <m/>
    <n v="-7070"/>
    <s v="Pendiente de ingreso"/>
    <n v="0"/>
  </r>
  <r>
    <x v="144"/>
    <x v="0"/>
    <s v="Cerdo"/>
    <x v="0"/>
    <s v="1021101"/>
    <x v="135"/>
    <s v="Subprod"/>
    <s v="Subprod Visceras"/>
    <x v="0"/>
    <n v="26701"/>
    <n v="0"/>
    <n v="12000"/>
    <n v="26701"/>
    <n v="0"/>
    <n v="24000"/>
    <n v="24000"/>
    <m/>
    <n v="0"/>
    <s v="OK"/>
    <n v="0"/>
  </r>
  <r>
    <x v="145"/>
    <x v="0"/>
    <s v="Cerdo"/>
    <x v="0"/>
    <s v="1021105"/>
    <x v="136"/>
    <s v="Subprod"/>
    <s v="Subprod Visceras"/>
    <x v="0"/>
    <n v="7033"/>
    <n v="0"/>
    <n v="0"/>
    <n v="7033"/>
    <n v="0"/>
    <n v="24000"/>
    <n v="24000"/>
    <m/>
    <n v="0"/>
    <s v="OK"/>
    <n v="0"/>
  </r>
  <r>
    <x v="146"/>
    <x v="0"/>
    <s v="Cerdo"/>
    <x v="0"/>
    <s v="1021106"/>
    <x v="137"/>
    <s v="Subprod"/>
    <s v="Subprod Visceras"/>
    <x v="0"/>
    <n v="-15583"/>
    <n v="126256"/>
    <n v="120000"/>
    <n v="-15583"/>
    <n v="126256"/>
    <n v="120000"/>
    <n v="120000"/>
    <m/>
    <n v="0"/>
    <s v="OK"/>
    <n v="0"/>
  </r>
  <r>
    <x v="147"/>
    <x v="0"/>
    <s v="Cerdo"/>
    <x v="0"/>
    <s v="1021111"/>
    <x v="138"/>
    <s v="Grasas"/>
    <s v="Grasa Interior"/>
    <x v="0"/>
    <n v="1026"/>
    <n v="0"/>
    <n v="2000"/>
    <n v="1026"/>
    <n v="0"/>
    <n v="2000"/>
    <m/>
    <m/>
    <n v="2000"/>
    <s v="Sobre ingreso"/>
    <n v="0"/>
  </r>
  <r>
    <x v="148"/>
    <x v="0"/>
    <s v="Cerdo"/>
    <x v="0"/>
    <s v="1021115"/>
    <x v="139"/>
    <s v="Subprod"/>
    <s v="Subprod Visceras"/>
    <x v="2"/>
    <n v="-82362"/>
    <n v="100362"/>
    <n v="24000"/>
    <n v="-82362"/>
    <n v="100362"/>
    <n v="24000"/>
    <n v="24000"/>
    <m/>
    <n v="0"/>
    <s v="OK"/>
    <n v="0"/>
  </r>
  <r>
    <x v="149"/>
    <x v="0"/>
    <s v="Cerdo"/>
    <x v="0"/>
    <s v="1021136"/>
    <x v="140"/>
    <s v="Subprod"/>
    <s v="Subprod Visceras"/>
    <x v="9"/>
    <n v="3352"/>
    <n v="4502"/>
    <n v="4000"/>
    <n v="3352"/>
    <n v="4502"/>
    <n v="4000"/>
    <n v="4000"/>
    <m/>
    <n v="0"/>
    <s v="OK"/>
    <n v="0"/>
  </r>
  <r>
    <x v="150"/>
    <x v="0"/>
    <s v="Cerdo"/>
    <x v="0"/>
    <s v="1021149"/>
    <x v="141"/>
    <s v="Huesos"/>
    <s v="Huesos Cuarto Centra"/>
    <x v="4"/>
    <n v="18696"/>
    <n v="69304"/>
    <n v="44000"/>
    <n v="18696"/>
    <n v="69304"/>
    <n v="44000"/>
    <n v="44000"/>
    <m/>
    <n v="0"/>
    <s v="OK"/>
    <n v="0"/>
  </r>
  <r>
    <x v="151"/>
    <x v="0"/>
    <s v="Cerdo"/>
    <x v="0"/>
    <s v="1021150"/>
    <x v="142"/>
    <s v="Huesos"/>
    <s v="Huesos Cuarto Centra"/>
    <x v="4"/>
    <n v="-6624"/>
    <n v="50624"/>
    <n v="44000"/>
    <n v="-6624"/>
    <n v="50624"/>
    <n v="44000"/>
    <n v="44000"/>
    <m/>
    <n v="0"/>
    <s v="OK"/>
    <n v="0"/>
  </r>
  <r>
    <x v="152"/>
    <x v="0"/>
    <s v="Cerdo"/>
    <x v="0"/>
    <s v="1021151"/>
    <x v="143"/>
    <s v="Huesos"/>
    <s v="Huesos Cuarto Delant"/>
    <x v="4"/>
    <n v="-36028"/>
    <n v="66000"/>
    <n v="22000"/>
    <n v="-36028"/>
    <n v="66000"/>
    <n v="22000"/>
    <n v="44000"/>
    <m/>
    <n v="-22000"/>
    <s v="Pendiente de ingreso"/>
    <n v="0"/>
  </r>
  <r>
    <x v="153"/>
    <x v="0"/>
    <s v="Cerdo"/>
    <x v="0"/>
    <s v="1021152"/>
    <x v="144"/>
    <s v="Huesos"/>
    <s v="Huesos Cuarto Delant"/>
    <x v="4"/>
    <n v="2068"/>
    <n v="40932"/>
    <n v="44000"/>
    <n v="2068"/>
    <n v="40932"/>
    <n v="44000"/>
    <n v="22000"/>
    <m/>
    <n v="22000"/>
    <s v="Sobre ingreso"/>
    <n v="0"/>
  </r>
  <r>
    <x v="154"/>
    <x v="0"/>
    <s v="Cerdo"/>
    <x v="0"/>
    <s v="1021156"/>
    <x v="145"/>
    <s v="Huesos"/>
    <s v="Huesos Cuarto Centra"/>
    <x v="4"/>
    <n v="9165"/>
    <n v="38835"/>
    <n v="48000"/>
    <n v="9165"/>
    <n v="38835"/>
    <n v="48000"/>
    <n v="48000"/>
    <m/>
    <n v="0"/>
    <s v="OK"/>
    <n v="0"/>
  </r>
  <r>
    <x v="155"/>
    <x v="0"/>
    <s v="Cerdo"/>
    <x v="0"/>
    <s v="1021187"/>
    <x v="146"/>
    <s v="Cueros"/>
    <s v="Cuero Back"/>
    <x v="0"/>
    <n v="13039"/>
    <n v="34961"/>
    <n v="48000"/>
    <n v="13039"/>
    <n v="34961"/>
    <n v="48000"/>
    <n v="12000"/>
    <m/>
    <n v="36000"/>
    <s v="Sobre ingreso"/>
    <n v="0"/>
  </r>
  <r>
    <x v="156"/>
    <x v="0"/>
    <s v="Cerdo"/>
    <x v="0"/>
    <s v="1021204"/>
    <x v="89"/>
    <s v="Grasas"/>
    <s v="Grasa Lomo Tocino"/>
    <x v="4"/>
    <n v="20041"/>
    <n v="0"/>
    <n v="0"/>
    <n v="20041"/>
    <n v="0"/>
    <n v="24000"/>
    <m/>
    <m/>
    <n v="24000"/>
    <s v="Sobre ingreso"/>
    <n v="0"/>
  </r>
  <r>
    <x v="157"/>
    <x v="0"/>
    <s v="Cerdo"/>
    <x v="0"/>
    <s v="1021279"/>
    <x v="147"/>
    <s v="Huesos"/>
    <s v="Huesos Cuarto Centra"/>
    <x v="0"/>
    <n v="1161"/>
    <n v="0"/>
    <n v="0"/>
    <n v="1161"/>
    <n v="0"/>
    <n v="0"/>
    <m/>
    <m/>
    <n v="0"/>
    <s v="OK"/>
    <n v="0"/>
  </r>
  <r>
    <x v="158"/>
    <x v="0"/>
    <s v="Cerdo"/>
    <x v="0"/>
    <s v="1021287"/>
    <x v="148"/>
    <s v="Grasas"/>
    <s v="Grasa Lomo Tocino"/>
    <x v="0"/>
    <m/>
    <m/>
    <m/>
    <m/>
    <m/>
    <m/>
    <n v="5000"/>
    <m/>
    <n v="-5000"/>
    <s v="Pendiente de ingreso"/>
    <n v="0"/>
  </r>
  <r>
    <x v="159"/>
    <x v="0"/>
    <s v="Cerdo"/>
    <x v="0"/>
    <s v="1021385"/>
    <x v="149"/>
    <s v="Cueros"/>
    <s v="Cuero Mixto"/>
    <x v="0"/>
    <n v="2451"/>
    <n v="141549"/>
    <n v="144000"/>
    <n v="2451"/>
    <n v="141549"/>
    <n v="144000"/>
    <n v="84000"/>
    <m/>
    <n v="60000"/>
    <s v="Sobre ingreso"/>
    <n v="0"/>
  </r>
  <r>
    <x v="159"/>
    <x v="0"/>
    <s v="Cerdo"/>
    <x v="0"/>
    <s v="1021385"/>
    <x v="149"/>
    <s v="Cueros"/>
    <s v="Cuero Mixto"/>
    <x v="3"/>
    <n v="2451"/>
    <n v="237549"/>
    <n v="240000"/>
    <n v="2451"/>
    <n v="237549"/>
    <n v="240000"/>
    <m/>
    <m/>
    <n v="240000"/>
    <s v="Sobre ingreso"/>
    <n v="0"/>
  </r>
  <r>
    <x v="160"/>
    <x v="0"/>
    <s v="Cerdo"/>
    <x v="0"/>
    <s v="1021435"/>
    <x v="150"/>
    <s v="Grasas"/>
    <s v="Grasa Gordura"/>
    <x v="0"/>
    <m/>
    <m/>
    <m/>
    <m/>
    <m/>
    <m/>
    <n v="24000"/>
    <m/>
    <n v="-24000"/>
    <s v="Pendiente de ingreso"/>
    <n v="0"/>
  </r>
  <r>
    <x v="161"/>
    <x v="0"/>
    <s v="Cerdo"/>
    <x v="0"/>
    <s v="1021470"/>
    <x v="151"/>
    <s v="Pernil"/>
    <s v="Pernil Mano"/>
    <x v="4"/>
    <n v="1364"/>
    <n v="0"/>
    <n v="0"/>
    <n v="1364"/>
    <n v="0"/>
    <n v="0"/>
    <m/>
    <m/>
    <n v="0"/>
    <s v="OK"/>
    <n v="0"/>
  </r>
  <r>
    <x v="162"/>
    <x v="0"/>
    <s v="Cerdo"/>
    <x v="0"/>
    <s v="1021533"/>
    <x v="152"/>
    <s v="Panceta"/>
    <s v="Panceta s/Cuero"/>
    <x v="9"/>
    <n v="142"/>
    <n v="0"/>
    <n v="15000"/>
    <n v="142"/>
    <n v="14868"/>
    <n v="15000"/>
    <n v="15000"/>
    <m/>
    <n v="0"/>
    <s v="OK"/>
    <n v="0"/>
  </r>
  <r>
    <x v="163"/>
    <x v="0"/>
    <s v="Cerdo"/>
    <x v="0"/>
    <s v="1021550"/>
    <x v="153"/>
    <s v="Recortes"/>
    <s v="Recortes No Magro"/>
    <x v="0"/>
    <m/>
    <m/>
    <m/>
    <m/>
    <m/>
    <m/>
    <n v="5780"/>
    <m/>
    <n v="-5780"/>
    <s v="Pendiente de ingreso"/>
    <n v="0"/>
  </r>
  <r>
    <x v="164"/>
    <x v="0"/>
    <s v="Cerdo"/>
    <x v="0"/>
    <s v="1021603"/>
    <x v="154"/>
    <s v="Lomo"/>
    <s v="Lomo MM Loin"/>
    <x v="9"/>
    <n v="437"/>
    <n v="5313"/>
    <n v="5000"/>
    <n v="437"/>
    <n v="5313"/>
    <n v="5000"/>
    <n v="5000"/>
    <m/>
    <n v="0"/>
    <s v="OK"/>
    <n v="0"/>
  </r>
  <r>
    <x v="165"/>
    <x v="0"/>
    <s v="Cerdo"/>
    <x v="0"/>
    <s v="1021609"/>
    <x v="155"/>
    <s v="Filete"/>
    <s v="Filete c/Cabeza"/>
    <x v="9"/>
    <n v="939"/>
    <n v="8261"/>
    <n v="8000"/>
    <n v="939"/>
    <n v="8261"/>
    <n v="8000"/>
    <n v="8000"/>
    <m/>
    <n v="0"/>
    <s v="OK"/>
    <n v="0"/>
  </r>
  <r>
    <x v="166"/>
    <x v="0"/>
    <s v="Cerdo"/>
    <x v="0"/>
    <s v="1021622"/>
    <x v="156"/>
    <s v="Chuleta"/>
    <s v="Chuleta Huesos"/>
    <x v="0"/>
    <n v="-2469"/>
    <n v="14469"/>
    <n v="12000"/>
    <n v="-2469"/>
    <n v="14469"/>
    <n v="12000"/>
    <n v="6900"/>
    <m/>
    <n v="5100"/>
    <s v="Sobre ingreso"/>
    <n v="0"/>
  </r>
  <r>
    <x v="167"/>
    <x v="0"/>
    <s v="Cerdo"/>
    <x v="0"/>
    <s v="1021623"/>
    <x v="157"/>
    <s v="Chuleta"/>
    <s v="Chuleta Huesos"/>
    <x v="0"/>
    <n v="637"/>
    <n v="0"/>
    <n v="0"/>
    <n v="637"/>
    <n v="0"/>
    <n v="0"/>
    <n v="530"/>
    <m/>
    <n v="-530"/>
    <s v="Pendiente de ingreso"/>
    <n v="0"/>
  </r>
  <r>
    <x v="168"/>
    <x v="0"/>
    <s v="Cerdo"/>
    <x v="0"/>
    <s v="1021639"/>
    <x v="158"/>
    <s v="Filete"/>
    <s v="Filete c/Cabeza"/>
    <x v="0"/>
    <n v="-13465"/>
    <n v="41935"/>
    <n v="24000"/>
    <n v="-13465"/>
    <n v="41935"/>
    <n v="48000"/>
    <n v="46751"/>
    <m/>
    <n v="1249"/>
    <s v="Sobre ingreso"/>
    <n v="0"/>
  </r>
  <r>
    <x v="169"/>
    <x v="0"/>
    <s v="Cerdo"/>
    <x v="0"/>
    <s v="1021649"/>
    <x v="159"/>
    <s v="Panceta"/>
    <s v="Panceta s/Cuero"/>
    <x v="4"/>
    <n v="0"/>
    <n v="66000"/>
    <n v="66000"/>
    <m/>
    <m/>
    <m/>
    <m/>
    <m/>
    <n v="0"/>
    <s v="OK"/>
    <n v="0"/>
  </r>
  <r>
    <x v="170"/>
    <x v="0"/>
    <s v="Cerdo"/>
    <x v="0"/>
    <s v="1021664"/>
    <x v="160"/>
    <s v="Cost-Pec"/>
    <s v="Cost-Pec Entero"/>
    <x v="4"/>
    <n v="-3105"/>
    <n v="77003"/>
    <n v="44000"/>
    <n v="-3105"/>
    <n v="77003"/>
    <n v="44000"/>
    <n v="44000"/>
    <m/>
    <n v="0"/>
    <s v="OK"/>
    <n v="0"/>
  </r>
  <r>
    <x v="171"/>
    <x v="0"/>
    <s v="Cerdo"/>
    <x v="0"/>
    <s v="1021665"/>
    <x v="161"/>
    <s v="Cost-Pec"/>
    <s v="Cost-Pec Entero"/>
    <x v="4"/>
    <n v="-1113"/>
    <n v="29958"/>
    <n v="44000"/>
    <n v="-1113"/>
    <n v="29958"/>
    <n v="44000"/>
    <n v="44000"/>
    <m/>
    <n v="0"/>
    <s v="OK"/>
    <n v="0"/>
  </r>
  <r>
    <x v="172"/>
    <x v="0"/>
    <s v="Cerdo"/>
    <x v="0"/>
    <s v="1021731"/>
    <x v="162"/>
    <s v="Pernil"/>
    <s v="Pernil Mano"/>
    <x v="2"/>
    <n v="-138528"/>
    <n v="298909"/>
    <n v="168000"/>
    <n v="-138528"/>
    <n v="298909"/>
    <n v="168000"/>
    <n v="120000"/>
    <m/>
    <n v="48000"/>
    <s v="Sobre ingreso"/>
    <n v="0"/>
  </r>
  <r>
    <x v="173"/>
    <x v="0"/>
    <s v="Cerdo"/>
    <x v="0"/>
    <s v="1021735"/>
    <x v="163"/>
    <s v="Subprod"/>
    <s v="Subprod Patas-Manos"/>
    <x v="2"/>
    <n v="15328"/>
    <n v="89074"/>
    <n v="120000"/>
    <n v="15328"/>
    <n v="89074"/>
    <n v="120000"/>
    <n v="120000"/>
    <m/>
    <n v="0"/>
    <s v="OK"/>
    <n v="0"/>
  </r>
  <r>
    <x v="174"/>
    <x v="0"/>
    <s v="Cerdo"/>
    <x v="0"/>
    <s v="1021738"/>
    <x v="164"/>
    <s v="Subprod"/>
    <s v="Subprod Patas-Manos"/>
    <x v="2"/>
    <m/>
    <m/>
    <m/>
    <m/>
    <m/>
    <m/>
    <n v="48000"/>
    <m/>
    <n v="-48000"/>
    <s v="Pendiente de ingreso"/>
    <n v="0"/>
  </r>
  <r>
    <x v="175"/>
    <x v="0"/>
    <s v="Cerdo"/>
    <x v="0"/>
    <s v="1021740"/>
    <x v="137"/>
    <s v="Subprod"/>
    <s v="Subprod Visceras"/>
    <x v="2"/>
    <n v="0"/>
    <n v="110"/>
    <n v="0"/>
    <n v="0"/>
    <n v="110"/>
    <n v="0"/>
    <m/>
    <m/>
    <n v="0"/>
    <s v="OK"/>
    <n v="0"/>
  </r>
  <r>
    <x v="176"/>
    <x v="0"/>
    <s v="Cerdo"/>
    <x v="0"/>
    <s v="1021864"/>
    <x v="165"/>
    <s v="Cueros"/>
    <s v="Cuero Papada"/>
    <x v="3"/>
    <n v="-124033"/>
    <n v="97694"/>
    <n v="0"/>
    <n v="-124033"/>
    <n v="97694"/>
    <n v="96000"/>
    <n v="96000"/>
    <m/>
    <n v="0"/>
    <s v="OK"/>
    <n v="0"/>
  </r>
  <r>
    <x v="177"/>
    <x v="0"/>
    <s v="Cerdo"/>
    <x v="0"/>
    <s v="1021905"/>
    <x v="166"/>
    <s v="Recortes"/>
    <s v="Recortes No Magro"/>
    <x v="2"/>
    <n v="11649"/>
    <n v="0"/>
    <n v="0"/>
    <n v="11649"/>
    <n v="0"/>
    <n v="0"/>
    <m/>
    <m/>
    <n v="0"/>
    <s v="OK"/>
    <n v="0"/>
  </r>
  <r>
    <x v="178"/>
    <x v="0"/>
    <s v="Cerdo"/>
    <x v="0"/>
    <s v="1021976"/>
    <x v="167"/>
    <s v="Paleta"/>
    <s v="Paleta Pulpa"/>
    <x v="0"/>
    <n v="-6090"/>
    <n v="192000"/>
    <n v="192000"/>
    <n v="-6090"/>
    <n v="216000"/>
    <n v="216000"/>
    <n v="240000"/>
    <m/>
    <n v="-24000"/>
    <s v="Pendiente de ingreso"/>
    <n v="0"/>
  </r>
  <r>
    <x v="179"/>
    <x v="0"/>
    <s v="Cerdo"/>
    <x v="0"/>
    <s v="1021980"/>
    <x v="168"/>
    <s v="Chuleta"/>
    <s v="Chuleta Huesos"/>
    <x v="0"/>
    <n v="0"/>
    <n v="4714"/>
    <n v="0"/>
    <n v="0"/>
    <n v="4714"/>
    <n v="0"/>
    <m/>
    <m/>
    <n v="0"/>
    <s v="OK"/>
    <n v="0"/>
  </r>
  <r>
    <x v="180"/>
    <x v="0"/>
    <s v="Cerdo"/>
    <x v="0"/>
    <s v="1021992"/>
    <x v="89"/>
    <s v="Grasas"/>
    <s v="Grasa Lomo Tocino"/>
    <x v="2"/>
    <m/>
    <m/>
    <m/>
    <m/>
    <m/>
    <m/>
    <n v="120000"/>
    <m/>
    <n v="-120000"/>
    <s v="Pendiente de ingreso"/>
    <n v="0"/>
  </r>
  <r>
    <x v="181"/>
    <x v="0"/>
    <s v="Cerdo"/>
    <x v="0"/>
    <s v="1022073"/>
    <x v="169"/>
    <s v="Grasas"/>
    <s v="Grasa Interior"/>
    <x v="2"/>
    <m/>
    <m/>
    <m/>
    <m/>
    <m/>
    <m/>
    <n v="24000"/>
    <m/>
    <n v="-24000"/>
    <s v="Pendiente de ingreso"/>
    <n v="0"/>
  </r>
  <r>
    <x v="182"/>
    <x v="0"/>
    <s v="Cerdo"/>
    <x v="0"/>
    <s v="1022096"/>
    <x v="170"/>
    <s v="Huesos"/>
    <s v="Huesos Cuarto Delant"/>
    <x v="2"/>
    <n v="17498"/>
    <n v="195197"/>
    <n v="212695"/>
    <n v="17498"/>
    <n v="291197"/>
    <n v="312000"/>
    <n v="192000"/>
    <m/>
    <n v="120000"/>
    <s v="Sobre ingreso"/>
    <n v="0"/>
  </r>
  <r>
    <x v="183"/>
    <x v="0"/>
    <s v="Cerdo"/>
    <x v="0"/>
    <s v="1022102"/>
    <x v="171"/>
    <s v="Cost-Pec"/>
    <s v="Cost-Pec Entero"/>
    <x v="0"/>
    <n v="3441"/>
    <n v="0"/>
    <n v="0"/>
    <n v="3441"/>
    <n v="0"/>
    <n v="0"/>
    <m/>
    <m/>
    <n v="0"/>
    <s v="OK"/>
    <n v="0"/>
  </r>
  <r>
    <x v="184"/>
    <x v="0"/>
    <s v="Cerdo"/>
    <x v="0"/>
    <s v="1022125"/>
    <x v="172"/>
    <s v="Pernil"/>
    <s v="Pernil Mano"/>
    <x v="2"/>
    <m/>
    <m/>
    <m/>
    <m/>
    <m/>
    <m/>
    <n v="72000"/>
    <m/>
    <n v="-72000"/>
    <s v="Pendiente de ingreso"/>
    <n v="0"/>
  </r>
  <r>
    <x v="185"/>
    <x v="0"/>
    <s v="Cerdo"/>
    <x v="0"/>
    <s v="1022149"/>
    <x v="173"/>
    <s v="Plancha"/>
    <s v="Plancha s/Cuero"/>
    <x v="0"/>
    <n v="14060"/>
    <n v="0"/>
    <n v="14000"/>
    <n v="14060"/>
    <n v="0"/>
    <n v="14000"/>
    <n v="12000"/>
    <m/>
    <n v="2000"/>
    <s v="Sobre ingreso"/>
    <n v="0"/>
  </r>
  <r>
    <x v="186"/>
    <x v="0"/>
    <s v="Cerdo"/>
    <x v="0"/>
    <s v="1022150"/>
    <x v="130"/>
    <s v="Grasas"/>
    <s v="Grasa Gordura"/>
    <x v="0"/>
    <n v="-9015"/>
    <n v="129015"/>
    <n v="120000"/>
    <n v="-9015"/>
    <n v="81015"/>
    <n v="72000"/>
    <n v="54000"/>
    <m/>
    <n v="18000"/>
    <s v="Sobre ingreso"/>
    <n v="0"/>
  </r>
  <r>
    <x v="187"/>
    <x v="0"/>
    <s v="Cerdo"/>
    <x v="0"/>
    <s v="1022183"/>
    <x v="174"/>
    <s v="Pernil"/>
    <s v="Pernil Pierna"/>
    <x v="2"/>
    <n v="-117161"/>
    <n v="226218"/>
    <n v="120000"/>
    <n v="-117161"/>
    <n v="226218"/>
    <n v="240000"/>
    <n v="288000"/>
    <m/>
    <n v="-48000"/>
    <s v="Pendiente de ingreso"/>
    <n v="0"/>
  </r>
  <r>
    <x v="188"/>
    <x v="0"/>
    <s v="Cerdo"/>
    <x v="0"/>
    <s v="1022186"/>
    <x v="175"/>
    <s v="Huesos"/>
    <s v="Huesos Cuarto Centra"/>
    <x v="2"/>
    <n v="8312"/>
    <n v="92161"/>
    <n v="96000"/>
    <n v="8312"/>
    <n v="92161"/>
    <n v="96000"/>
    <n v="48000"/>
    <m/>
    <n v="48000"/>
    <s v="Sobre ingreso"/>
    <n v="0"/>
  </r>
  <r>
    <x v="189"/>
    <x v="0"/>
    <s v="Cerdo"/>
    <x v="0"/>
    <s v="1022196"/>
    <x v="176"/>
    <s v="Cueros"/>
    <s v="Cuero Forro"/>
    <x v="0"/>
    <n v="38167"/>
    <n v="0"/>
    <n v="24000"/>
    <n v="38167"/>
    <n v="9833"/>
    <n v="48000"/>
    <n v="48000"/>
    <m/>
    <n v="0"/>
    <s v="OK"/>
    <n v="0"/>
  </r>
  <r>
    <x v="190"/>
    <x v="0"/>
    <s v="Cerdo"/>
    <x v="0"/>
    <s v="1022197"/>
    <x v="177"/>
    <s v="Cueros"/>
    <s v="Cuero Forro"/>
    <x v="0"/>
    <n v="14146"/>
    <n v="0"/>
    <n v="0"/>
    <n v="14146"/>
    <n v="9854"/>
    <n v="24000"/>
    <m/>
    <m/>
    <n v="24000"/>
    <s v="Sobre ingreso"/>
    <n v="0"/>
  </r>
  <r>
    <x v="191"/>
    <x v="0"/>
    <s v="Cerdo"/>
    <x v="0"/>
    <s v="1022217"/>
    <x v="178"/>
    <s v="Grasas"/>
    <s v="Grasa Lomo Tocino"/>
    <x v="3"/>
    <n v="-112766"/>
    <n v="280720"/>
    <n v="168000"/>
    <n v="-112766"/>
    <n v="354726"/>
    <n v="240000"/>
    <n v="215970"/>
    <m/>
    <n v="24030"/>
    <s v="Sobre ingreso"/>
    <n v="0"/>
  </r>
  <r>
    <x v="192"/>
    <x v="0"/>
    <s v="Cerdo"/>
    <x v="0"/>
    <s v="1022218"/>
    <x v="120"/>
    <s v="Grasas"/>
    <s v="Grasa Forro"/>
    <x v="0"/>
    <m/>
    <m/>
    <m/>
    <m/>
    <m/>
    <m/>
    <n v="24000"/>
    <m/>
    <n v="-24000"/>
    <s v="Pendiente de ingreso"/>
    <n v="0"/>
  </r>
  <r>
    <x v="192"/>
    <x v="0"/>
    <s v="Cerdo"/>
    <x v="0"/>
    <s v="1022218"/>
    <x v="120"/>
    <s v="Grasas"/>
    <s v="Grasa Forro"/>
    <x v="3"/>
    <n v="-74649"/>
    <n v="102671"/>
    <n v="48000"/>
    <n v="-74649"/>
    <n v="102671"/>
    <n v="120000"/>
    <n v="96000"/>
    <m/>
    <n v="24000"/>
    <s v="Sobre ingreso"/>
    <n v="0"/>
  </r>
  <r>
    <x v="193"/>
    <x v="0"/>
    <s v="Cerdo"/>
    <x v="0"/>
    <s v="1022273"/>
    <x v="179"/>
    <s v="Grasas"/>
    <s v="Grasa Forro"/>
    <x v="0"/>
    <m/>
    <m/>
    <m/>
    <m/>
    <m/>
    <m/>
    <n v="12000"/>
    <m/>
    <n v="-12000"/>
    <s v="Pendiente de ingreso"/>
    <n v="0"/>
  </r>
  <r>
    <x v="193"/>
    <x v="0"/>
    <s v="Cerdo"/>
    <x v="0"/>
    <s v="1022273"/>
    <x v="179"/>
    <s v="Grasas"/>
    <s v="Grasa Forro"/>
    <x v="3"/>
    <n v="-87357"/>
    <n v="139736"/>
    <n v="72000"/>
    <n v="-87357"/>
    <n v="139736"/>
    <n v="168000"/>
    <n v="168000"/>
    <m/>
    <n v="0"/>
    <s v="OK"/>
    <n v="0"/>
  </r>
  <r>
    <x v="194"/>
    <x v="0"/>
    <s v="Cerdo"/>
    <x v="0"/>
    <s v="1022282"/>
    <x v="180"/>
    <s v="Prolijado"/>
    <s v="Prolijado Malaya"/>
    <x v="9"/>
    <n v="4005"/>
    <n v="0"/>
    <n v="0"/>
    <n v="4005"/>
    <n v="0"/>
    <n v="0"/>
    <m/>
    <m/>
    <n v="0"/>
    <s v="OK"/>
    <n v="0"/>
  </r>
  <r>
    <x v="195"/>
    <x v="0"/>
    <s v="Cerdo"/>
    <x v="0"/>
    <s v="1022283"/>
    <x v="181"/>
    <s v="Prolijado"/>
    <s v="Prolijado Malaya"/>
    <x v="4"/>
    <n v="1042"/>
    <n v="3909"/>
    <n v="5000"/>
    <n v="1042"/>
    <n v="3909"/>
    <n v="5000"/>
    <n v="5000"/>
    <m/>
    <n v="0"/>
    <s v="OK"/>
    <n v="0"/>
  </r>
  <r>
    <x v="196"/>
    <x v="0"/>
    <s v="Cerdo"/>
    <x v="0"/>
    <s v="1022291"/>
    <x v="182"/>
    <s v="Pernil"/>
    <s v="Pernil Mano"/>
    <x v="2"/>
    <n v="1852"/>
    <n v="51043"/>
    <n v="48000"/>
    <n v="1852"/>
    <n v="51043"/>
    <n v="72000"/>
    <n v="24000"/>
    <m/>
    <n v="48000"/>
    <s v="Sobre ingreso"/>
    <n v="0"/>
  </r>
  <r>
    <x v="197"/>
    <x v="0"/>
    <s v="Cerdo"/>
    <x v="0"/>
    <s v="1022313"/>
    <x v="183"/>
    <s v="Lomo"/>
    <s v="Lomo CC Loin"/>
    <x v="9"/>
    <n v="-4481"/>
    <n v="15981"/>
    <n v="3000"/>
    <n v="-4481"/>
    <n v="15981"/>
    <n v="3000"/>
    <n v="3000"/>
    <m/>
    <n v="0"/>
    <s v="OK"/>
    <n v="0"/>
  </r>
  <r>
    <x v="198"/>
    <x v="0"/>
    <s v="Cerdo"/>
    <x v="0"/>
    <s v="1022326"/>
    <x v="184"/>
    <s v="Lomo"/>
    <s v="Lomo CC Loin"/>
    <x v="9"/>
    <n v="164"/>
    <n v="40086"/>
    <n v="35000"/>
    <n v="164"/>
    <n v="40086"/>
    <n v="35000"/>
    <n v="35000"/>
    <m/>
    <n v="0"/>
    <s v="OK"/>
    <n v="0"/>
  </r>
  <r>
    <x v="199"/>
    <x v="0"/>
    <s v="Cerdo"/>
    <x v="0"/>
    <s v="1022370"/>
    <x v="185"/>
    <s v="Lomo"/>
    <s v="Lomo MM Loin"/>
    <x v="9"/>
    <n v="-1599"/>
    <n v="18849"/>
    <n v="15000"/>
    <n v="-1599"/>
    <n v="18849"/>
    <n v="15000"/>
    <n v="15000"/>
    <m/>
    <n v="0"/>
    <s v="OK"/>
    <n v="0"/>
  </r>
  <r>
    <x v="200"/>
    <x v="0"/>
    <s v="Cerdo"/>
    <x v="0"/>
    <s v="1022371"/>
    <x v="186"/>
    <s v="Panceta"/>
    <s v="Panceta s/Cuero"/>
    <x v="9"/>
    <n v="-7888"/>
    <n v="7888"/>
    <n v="20000"/>
    <n v="-7888"/>
    <n v="7888"/>
    <n v="20000"/>
    <n v="20000"/>
    <m/>
    <n v="0"/>
    <s v="OK"/>
    <n v="0"/>
  </r>
  <r>
    <x v="201"/>
    <x v="0"/>
    <s v="Cerdo"/>
    <x v="0"/>
    <s v="1022373"/>
    <x v="187"/>
    <s v="Recortes"/>
    <s v="Recortes No Magro"/>
    <x v="2"/>
    <n v="51248"/>
    <n v="0"/>
    <n v="0"/>
    <n v="51248"/>
    <n v="35248"/>
    <n v="96000"/>
    <n v="48000"/>
    <m/>
    <n v="48000"/>
    <s v="Sobre ingreso"/>
    <n v="0"/>
  </r>
  <r>
    <x v="202"/>
    <x v="0"/>
    <s v="Cerdo"/>
    <x v="0"/>
    <s v="1022378"/>
    <x v="188"/>
    <s v="Huesos"/>
    <s v="Huesos Cuarto Centra"/>
    <x v="2"/>
    <n v="8811"/>
    <n v="63801"/>
    <n v="72000"/>
    <n v="8811"/>
    <n v="63801"/>
    <n v="72000"/>
    <n v="48000"/>
    <m/>
    <n v="24000"/>
    <s v="Sobre ingreso"/>
    <n v="0"/>
  </r>
  <r>
    <x v="203"/>
    <x v="0"/>
    <s v="Cerdo"/>
    <x v="0"/>
    <s v="1022381"/>
    <x v="189"/>
    <s v="Grasas"/>
    <s v="Grasa Gordura"/>
    <x v="2"/>
    <n v="55077"/>
    <n v="0"/>
    <n v="48000"/>
    <n v="55077"/>
    <n v="0"/>
    <n v="72000"/>
    <n v="24000"/>
    <m/>
    <n v="48000"/>
    <s v="Sobre ingreso"/>
    <n v="0"/>
  </r>
  <r>
    <x v="204"/>
    <x v="0"/>
    <s v="Cerdo"/>
    <x v="0"/>
    <s v="1022384"/>
    <x v="190"/>
    <s v="Chuleta"/>
    <s v="Chuleta Huesos"/>
    <x v="0"/>
    <n v="5"/>
    <n v="0"/>
    <n v="0"/>
    <n v="5"/>
    <n v="0"/>
    <n v="0"/>
    <n v="619"/>
    <m/>
    <n v="-619"/>
    <s v="Pendiente de ingreso"/>
    <n v="0"/>
  </r>
  <r>
    <x v="205"/>
    <x v="0"/>
    <s v="Cerdo"/>
    <x v="0"/>
    <s v="1022389"/>
    <x v="191"/>
    <s v="Cueros"/>
    <s v="Cuero Panceta"/>
    <x v="2"/>
    <n v="-31103"/>
    <n v="31103"/>
    <n v="0"/>
    <n v="-31103"/>
    <n v="31103"/>
    <n v="0"/>
    <m/>
    <m/>
    <n v="0"/>
    <s v="OK"/>
    <n v="0"/>
  </r>
  <r>
    <x v="206"/>
    <x v="0"/>
    <s v="Cerdo"/>
    <x v="0"/>
    <s v="1022406"/>
    <x v="192"/>
    <s v="Subprod"/>
    <s v="Subprod Patas-Manos"/>
    <x v="0"/>
    <n v="1932"/>
    <n v="0"/>
    <n v="0"/>
    <n v="1932"/>
    <n v="0"/>
    <n v="0"/>
    <m/>
    <m/>
    <n v="0"/>
    <s v="OK"/>
    <n v="0"/>
  </r>
  <r>
    <x v="207"/>
    <x v="0"/>
    <s v="Cerdo"/>
    <x v="0"/>
    <s v="1022409"/>
    <x v="193"/>
    <s v="Subprod"/>
    <s v="Subprod Tripa"/>
    <x v="0"/>
    <n v="4220"/>
    <n v="9280"/>
    <n v="13500"/>
    <n v="4220"/>
    <n v="9280"/>
    <n v="13500"/>
    <n v="23940"/>
    <m/>
    <n v="-10440"/>
    <s v="Pendiente de ingreso"/>
    <n v="0"/>
  </r>
  <r>
    <x v="208"/>
    <x v="0"/>
    <s v="Cerdo"/>
    <x v="0"/>
    <s v="1022414"/>
    <x v="194"/>
    <s v="Chuleta"/>
    <s v="Chuleta Cazuela"/>
    <x v="2"/>
    <n v="-47537"/>
    <n v="107014"/>
    <n v="72000"/>
    <n v="-47537"/>
    <n v="155014"/>
    <n v="120000"/>
    <n v="120000"/>
    <m/>
    <n v="0"/>
    <s v="OK"/>
    <n v="0"/>
  </r>
  <r>
    <x v="209"/>
    <x v="0"/>
    <s v="Cerdo"/>
    <x v="0"/>
    <s v="1022417"/>
    <x v="195"/>
    <s v="Cueros"/>
    <s v="Cuero Mixto"/>
    <x v="2"/>
    <n v="0"/>
    <n v="31985"/>
    <n v="48000"/>
    <n v="0"/>
    <n v="51985"/>
    <n v="48000"/>
    <m/>
    <m/>
    <n v="48000"/>
    <s v="Sobre ingreso"/>
    <n v="0"/>
  </r>
  <r>
    <x v="210"/>
    <x v="0"/>
    <s v="Cerdo"/>
    <x v="0"/>
    <s v="1022418"/>
    <x v="193"/>
    <s v="Subprod"/>
    <s v="Subprod Tripa"/>
    <x v="2"/>
    <n v="-4016"/>
    <n v="4016"/>
    <n v="0"/>
    <n v="-4016"/>
    <n v="4016"/>
    <n v="0"/>
    <m/>
    <m/>
    <n v="0"/>
    <s v="OK"/>
    <n v="0"/>
  </r>
  <r>
    <x v="211"/>
    <x v="0"/>
    <s v="Cerdo"/>
    <x v="0"/>
    <s v="1022472"/>
    <x v="196"/>
    <s v="Lomo"/>
    <s v="Lomo Centro"/>
    <x v="9"/>
    <n v="1759"/>
    <n v="3991"/>
    <n v="5000"/>
    <n v="1759"/>
    <n v="3991"/>
    <n v="5000"/>
    <n v="5000"/>
    <m/>
    <n v="0"/>
    <s v="OK"/>
    <n v="0"/>
  </r>
  <r>
    <x v="212"/>
    <x v="0"/>
    <s v="Cerdo"/>
    <x v="0"/>
    <s v="1022499"/>
    <x v="197"/>
    <s v="Lomo"/>
    <s v="Lomo Vetado"/>
    <x v="9"/>
    <n v="-8270"/>
    <n v="19770"/>
    <n v="10000"/>
    <n v="-8270"/>
    <n v="19770"/>
    <n v="10000"/>
    <n v="10000"/>
    <m/>
    <n v="0"/>
    <s v="OK"/>
    <n v="0"/>
  </r>
  <r>
    <x v="213"/>
    <x v="0"/>
    <s v="Cerdo"/>
    <x v="0"/>
    <s v="1022541"/>
    <x v="198"/>
    <s v="Grasas"/>
    <s v="Grasa Gordura"/>
    <x v="2"/>
    <n v="48778"/>
    <n v="0"/>
    <n v="48000"/>
    <n v="48778"/>
    <n v="48000"/>
    <n v="96000"/>
    <n v="72000"/>
    <m/>
    <n v="24000"/>
    <s v="Sobre ingreso"/>
    <n v="0"/>
  </r>
  <r>
    <x v="214"/>
    <x v="0"/>
    <s v="Cerdo"/>
    <x v="0"/>
    <s v="1022569"/>
    <x v="199"/>
    <s v="Chuleta"/>
    <s v="Chuleta Huesos"/>
    <x v="0"/>
    <n v="-4060"/>
    <n v="0"/>
    <n v="0"/>
    <n v="-4060"/>
    <n v="4060"/>
    <n v="0"/>
    <m/>
    <m/>
    <n v="0"/>
    <s v="OK"/>
    <n v="0"/>
  </r>
  <r>
    <x v="215"/>
    <x v="0"/>
    <s v="Cerdo"/>
    <x v="0"/>
    <s v="1022587"/>
    <x v="200"/>
    <s v="Lomo"/>
    <s v="Lomo CC Loin"/>
    <x v="9"/>
    <n v="497"/>
    <n v="6403"/>
    <n v="6000"/>
    <n v="497"/>
    <n v="6403"/>
    <n v="6000"/>
    <n v="6000"/>
    <m/>
    <n v="0"/>
    <s v="OK"/>
    <n v="0"/>
  </r>
  <r>
    <x v="216"/>
    <x v="0"/>
    <s v="Cerdo"/>
    <x v="0"/>
    <s v="1022600"/>
    <x v="201"/>
    <s v="Lomo"/>
    <s v="Lomo Vetado"/>
    <x v="9"/>
    <n v="-5085"/>
    <n v="20035"/>
    <n v="13000"/>
    <n v="-5085"/>
    <n v="20035"/>
    <n v="13000"/>
    <n v="13000"/>
    <m/>
    <n v="0"/>
    <s v="OK"/>
    <n v="0"/>
  </r>
  <r>
    <x v="217"/>
    <x v="0"/>
    <s v="Cerdo"/>
    <x v="0"/>
    <s v="1022605"/>
    <x v="202"/>
    <s v="Subprod"/>
    <s v="Subprod Tripa"/>
    <x v="4"/>
    <n v="0"/>
    <n v="190"/>
    <n v="0"/>
    <n v="0"/>
    <n v="190"/>
    <n v="0"/>
    <m/>
    <m/>
    <n v="0"/>
    <s v="OK"/>
    <n v="0"/>
  </r>
  <r>
    <x v="218"/>
    <x v="0"/>
    <s v="Cerdo"/>
    <x v="0"/>
    <s v="1022607"/>
    <x v="203"/>
    <s v="Prolijado"/>
    <s v="Prolijado Plateada"/>
    <x v="4"/>
    <n v="20635"/>
    <n v="23365"/>
    <n v="44000"/>
    <n v="20635"/>
    <n v="23365"/>
    <n v="44000"/>
    <n v="66000"/>
    <m/>
    <n v="-22000"/>
    <s v="Pendiente de ingreso"/>
    <n v="0"/>
  </r>
  <r>
    <x v="219"/>
    <x v="0"/>
    <s v="Cerdo"/>
    <x v="0"/>
    <s v="1022637"/>
    <x v="204"/>
    <s v="Huesos"/>
    <s v="Huesos Cuarto Delant"/>
    <x v="2"/>
    <n v="-67075"/>
    <n v="94469"/>
    <n v="24000"/>
    <n v="-67075"/>
    <n v="94469"/>
    <n v="24000"/>
    <m/>
    <m/>
    <n v="24000"/>
    <s v="Sobre ingreso"/>
    <n v="0"/>
  </r>
  <r>
    <x v="220"/>
    <x v="0"/>
    <s v="Cerdo"/>
    <x v="0"/>
    <s v="1022654"/>
    <x v="205"/>
    <s v="Recortes"/>
    <s v="Recortes No Magro"/>
    <x v="0"/>
    <m/>
    <m/>
    <m/>
    <m/>
    <m/>
    <m/>
    <n v="3360"/>
    <m/>
    <n v="-3360"/>
    <s v="Pendiente de ingreso"/>
    <n v="0"/>
  </r>
  <r>
    <x v="221"/>
    <x v="0"/>
    <s v="Cerdo"/>
    <x v="0"/>
    <s v="1022664"/>
    <x v="206"/>
    <s v="Lomo"/>
    <s v="Lomo CC Loin"/>
    <x v="9"/>
    <n v="2498"/>
    <n v="20502"/>
    <n v="20000"/>
    <n v="2498"/>
    <n v="20502"/>
    <n v="20000"/>
    <n v="20000"/>
    <m/>
    <n v="0"/>
    <s v="OK"/>
    <n v="0"/>
  </r>
  <r>
    <x v="222"/>
    <x v="0"/>
    <s v="Cerdo"/>
    <x v="0"/>
    <s v="1022705"/>
    <x v="169"/>
    <s v="Grasas"/>
    <s v="Grasa Interior"/>
    <x v="0"/>
    <m/>
    <m/>
    <m/>
    <n v="0"/>
    <n v="0"/>
    <n v="24000"/>
    <m/>
    <m/>
    <n v="24000"/>
    <s v="Sobre ingreso"/>
    <n v="0"/>
  </r>
  <r>
    <x v="223"/>
    <x v="0"/>
    <s v="Cerdo"/>
    <x v="0"/>
    <s v="1022709"/>
    <x v="207"/>
    <s v="Pierna"/>
    <s v="Pierna Pulpa"/>
    <x v="0"/>
    <n v="-433"/>
    <n v="72000"/>
    <n v="72000"/>
    <n v="-433"/>
    <n v="72000"/>
    <n v="72000"/>
    <n v="65000"/>
    <m/>
    <n v="7000"/>
    <s v="Sobre ingreso"/>
    <n v="0"/>
  </r>
  <r>
    <x v="224"/>
    <x v="0"/>
    <s v="Cerdo"/>
    <x v="0"/>
    <s v="1022748"/>
    <x v="208"/>
    <s v="Subprod"/>
    <s v="Subprod Patas-Manos"/>
    <x v="2"/>
    <m/>
    <m/>
    <m/>
    <m/>
    <m/>
    <m/>
    <n v="72000"/>
    <m/>
    <n v="-72000"/>
    <s v="Pendiente de ingreso"/>
    <n v="0"/>
  </r>
  <r>
    <x v="225"/>
    <x v="0"/>
    <s v="Cerdo"/>
    <x v="0"/>
    <s v="1022780"/>
    <x v="209"/>
    <s v="Subprod"/>
    <s v="Subprod Tripa"/>
    <x v="0"/>
    <m/>
    <m/>
    <m/>
    <m/>
    <m/>
    <m/>
    <n v="627.29999999999995"/>
    <m/>
    <n v="-627.29999999999995"/>
    <s v="Pendiente de ingreso"/>
    <n v="0"/>
  </r>
  <r>
    <x v="226"/>
    <x v="0"/>
    <s v="Cerdo"/>
    <x v="0"/>
    <s v="1022781"/>
    <x v="210"/>
    <s v="Subprod"/>
    <s v="Subprod Tripa"/>
    <x v="0"/>
    <n v="-6630"/>
    <n v="8994"/>
    <n v="2364"/>
    <n v="-6630"/>
    <n v="8994"/>
    <n v="2364"/>
    <n v="13494.6"/>
    <m/>
    <n v="-11130.6"/>
    <s v="Pendiente de ingreso"/>
    <n v="0"/>
  </r>
  <r>
    <x v="227"/>
    <x v="0"/>
    <s v="Cerdo"/>
    <x v="0"/>
    <s v="1022782"/>
    <x v="211"/>
    <s v="Subprod"/>
    <s v="Subprod Tripa"/>
    <x v="0"/>
    <m/>
    <m/>
    <m/>
    <n v="0"/>
    <n v="9144"/>
    <n v="9144"/>
    <n v="9144"/>
    <m/>
    <n v="0"/>
    <s v="OK"/>
    <n v="0"/>
  </r>
  <r>
    <x v="227"/>
    <x v="0"/>
    <s v="Cerdo"/>
    <x v="0"/>
    <s v="1022782"/>
    <x v="211"/>
    <s v="Subprod"/>
    <s v="Subprod Tripa"/>
    <x v="3"/>
    <n v="-3600"/>
    <n v="0"/>
    <n v="0"/>
    <n v="-3600"/>
    <n v="0"/>
    <n v="0"/>
    <m/>
    <m/>
    <n v="0"/>
    <s v="OK"/>
    <n v="0"/>
  </r>
  <r>
    <x v="228"/>
    <x v="0"/>
    <s v="Cerdo"/>
    <x v="0"/>
    <s v="1022783"/>
    <x v="212"/>
    <s v="Subprod"/>
    <s v="Subprod Tripa"/>
    <x v="0"/>
    <n v="-15600"/>
    <n v="15600"/>
    <n v="0"/>
    <n v="-15600"/>
    <n v="15600"/>
    <n v="0"/>
    <m/>
    <m/>
    <n v="0"/>
    <s v="OK"/>
    <n v="0"/>
  </r>
  <r>
    <x v="229"/>
    <x v="0"/>
    <s v="Cerdo"/>
    <x v="0"/>
    <s v="1022847"/>
    <x v="213"/>
    <s v="Panceta"/>
    <s v="Panceta s/Cuero"/>
    <x v="0"/>
    <n v="-36123"/>
    <n v="38038"/>
    <n v="0"/>
    <n v="-36123"/>
    <n v="38038"/>
    <n v="0"/>
    <m/>
    <m/>
    <n v="0"/>
    <s v="OK"/>
    <n v="0"/>
  </r>
  <r>
    <x v="230"/>
    <x v="0"/>
    <s v="Cerdo"/>
    <x v="0"/>
    <s v="1022851"/>
    <x v="214"/>
    <s v="Paleta"/>
    <s v="Paleta Entera"/>
    <x v="2"/>
    <n v="-722"/>
    <n v="0"/>
    <n v="0"/>
    <n v="-722"/>
    <n v="0"/>
    <n v="0"/>
    <m/>
    <m/>
    <n v="0"/>
    <s v="OK"/>
    <n v="0"/>
  </r>
  <r>
    <x v="231"/>
    <x v="0"/>
    <s v="Cerdo"/>
    <x v="0"/>
    <s v="1022855"/>
    <x v="215"/>
    <s v="Grasas"/>
    <s v="Grasa Forro"/>
    <x v="0"/>
    <n v="7956"/>
    <n v="16044"/>
    <n v="24000"/>
    <n v="7956"/>
    <n v="16044"/>
    <n v="24000"/>
    <n v="48000"/>
    <m/>
    <n v="-24000"/>
    <s v="Pendiente de ingreso"/>
    <n v="0"/>
  </r>
  <r>
    <x v="232"/>
    <x v="0"/>
    <s v="Cerdo"/>
    <x v="0"/>
    <s v="1022856"/>
    <x v="216"/>
    <s v="Grasas"/>
    <s v="Grasa Gordura"/>
    <x v="2"/>
    <n v="-26820"/>
    <n v="151774"/>
    <n v="120000"/>
    <n v="-26820"/>
    <n v="151774"/>
    <n v="120000"/>
    <n v="72000"/>
    <m/>
    <n v="48000"/>
    <s v="Sobre ingreso"/>
    <n v="0"/>
  </r>
  <r>
    <x v="233"/>
    <x v="0"/>
    <s v="Cerdo"/>
    <x v="0"/>
    <s v="1022869"/>
    <x v="217"/>
    <s v="Huesos"/>
    <s v="Huesos Cuarto Centra"/>
    <x v="9"/>
    <n v="720"/>
    <n v="200"/>
    <n v="800"/>
    <n v="720"/>
    <n v="200"/>
    <n v="800"/>
    <n v="800"/>
    <m/>
    <n v="0"/>
    <s v="OK"/>
    <n v="0"/>
  </r>
  <r>
    <x v="234"/>
    <x v="0"/>
    <s v="Cerdo"/>
    <x v="0"/>
    <s v="1022885"/>
    <x v="218"/>
    <s v="Panceta"/>
    <s v="Panceta s/Cuero"/>
    <x v="4"/>
    <n v="-548139"/>
    <n v="548139"/>
    <n v="440000"/>
    <n v="-548139"/>
    <n v="548139"/>
    <n v="425000"/>
    <n v="425000"/>
    <m/>
    <n v="0"/>
    <s v="OK"/>
    <n v="0"/>
  </r>
  <r>
    <x v="235"/>
    <x v="0"/>
    <s v="Cerdo"/>
    <x v="0"/>
    <s v="1022887"/>
    <x v="219"/>
    <s v="Panceta"/>
    <s v="Panceta s/Cuero"/>
    <x v="4"/>
    <n v="16484"/>
    <n v="279612"/>
    <n v="308000"/>
    <n v="16484"/>
    <n v="262652"/>
    <n v="319000"/>
    <n v="319000"/>
    <m/>
    <n v="0"/>
    <s v="OK"/>
    <n v="0"/>
  </r>
  <r>
    <x v="236"/>
    <x v="0"/>
    <s v="Cerdo"/>
    <x v="0"/>
    <s v="1022901"/>
    <x v="220"/>
    <s v="Panceta"/>
    <s v="Panceta s/Cuero"/>
    <x v="9"/>
    <n v="-1721"/>
    <n v="13221"/>
    <n v="10000"/>
    <n v="-1721"/>
    <n v="13221"/>
    <n v="10000"/>
    <n v="10000"/>
    <m/>
    <n v="0"/>
    <s v="OK"/>
    <n v="0"/>
  </r>
  <r>
    <x v="237"/>
    <x v="0"/>
    <s v="Cerdo"/>
    <x v="0"/>
    <s v="1022919"/>
    <x v="221"/>
    <s v="Lomo"/>
    <s v="Lomo MM Loin"/>
    <x v="9"/>
    <n v="2083"/>
    <n v="0"/>
    <n v="24000"/>
    <n v="2083"/>
    <n v="0"/>
    <n v="24000"/>
    <n v="24000"/>
    <m/>
    <n v="0"/>
    <s v="OK"/>
    <n v="0"/>
  </r>
  <r>
    <x v="238"/>
    <x v="0"/>
    <s v="Cerdo"/>
    <x v="0"/>
    <s v="1022920"/>
    <x v="222"/>
    <s v="Grasas"/>
    <s v="Grasa Gordura"/>
    <x v="0"/>
    <n v="4619"/>
    <n v="0"/>
    <n v="0"/>
    <n v="4619"/>
    <n v="0"/>
    <n v="0"/>
    <m/>
    <m/>
    <n v="0"/>
    <s v="OK"/>
    <n v="0"/>
  </r>
  <r>
    <x v="239"/>
    <x v="0"/>
    <s v="Cerdo"/>
    <x v="0"/>
    <s v="1022921"/>
    <x v="130"/>
    <s v="Grasas"/>
    <s v="Grasa Gordura"/>
    <x v="0"/>
    <n v="1081"/>
    <n v="0"/>
    <n v="0"/>
    <n v="1081"/>
    <n v="0"/>
    <n v="0"/>
    <m/>
    <m/>
    <n v="0"/>
    <s v="OK"/>
    <n v="0"/>
  </r>
  <r>
    <x v="240"/>
    <x v="0"/>
    <s v="Cerdo"/>
    <x v="0"/>
    <s v="1022930"/>
    <x v="223"/>
    <s v="Panceta"/>
    <s v="Panceta s/Cuero"/>
    <x v="4"/>
    <n v="-8430"/>
    <n v="118430"/>
    <n v="110000"/>
    <n v="-8430"/>
    <n v="118430"/>
    <n v="110000"/>
    <n v="110000"/>
    <m/>
    <n v="0"/>
    <s v="OK"/>
    <n v="0"/>
  </r>
  <r>
    <x v="241"/>
    <x v="0"/>
    <s v="Cerdo"/>
    <x v="0"/>
    <s v="1022931"/>
    <x v="224"/>
    <s v="Filete"/>
    <s v="Filete c/Cabeza"/>
    <x v="9"/>
    <n v="-2544"/>
    <n v="2544"/>
    <n v="5000"/>
    <n v="-2544"/>
    <n v="2544"/>
    <n v="0"/>
    <m/>
    <m/>
    <n v="0"/>
    <s v="OK"/>
    <n v="0"/>
  </r>
  <r>
    <x v="242"/>
    <x v="0"/>
    <s v="Cerdo"/>
    <x v="0"/>
    <s v="1022943"/>
    <x v="225"/>
    <s v="Lomo"/>
    <s v="Lomo Centro"/>
    <x v="2"/>
    <m/>
    <m/>
    <m/>
    <n v="0"/>
    <n v="72000"/>
    <n v="72000"/>
    <m/>
    <m/>
    <n v="72000"/>
    <s v="Sobre ingreso"/>
    <n v="0"/>
  </r>
  <r>
    <x v="243"/>
    <x v="0"/>
    <s v="Cerdo"/>
    <x v="0"/>
    <s v="1022945"/>
    <x v="169"/>
    <s v="Grasas"/>
    <s v="Grasa Interior"/>
    <x v="2"/>
    <m/>
    <m/>
    <m/>
    <m/>
    <m/>
    <m/>
    <n v="24000"/>
    <m/>
    <n v="-24000"/>
    <s v="Pendiente de ingreso"/>
    <n v="0"/>
  </r>
  <r>
    <x v="244"/>
    <x v="0"/>
    <s v="Cerdo"/>
    <x v="0"/>
    <s v="1022985"/>
    <x v="226"/>
    <s v="Lomo"/>
    <s v="Lomo Vetado"/>
    <x v="4"/>
    <n v="-406"/>
    <n v="5000"/>
    <n v="5000"/>
    <n v="-406"/>
    <n v="5000"/>
    <n v="5000"/>
    <n v="5000"/>
    <m/>
    <n v="0"/>
    <s v="OK"/>
    <n v="0"/>
  </r>
  <r>
    <x v="245"/>
    <x v="0"/>
    <s v="Cerdo"/>
    <x v="0"/>
    <s v="1022986"/>
    <x v="227"/>
    <s v="Panceta"/>
    <s v="Panceta s/Cuero"/>
    <x v="4"/>
    <n v="-6352"/>
    <n v="6352"/>
    <n v="5000"/>
    <n v="-6352"/>
    <n v="6352"/>
    <n v="5000"/>
    <n v="5000"/>
    <m/>
    <n v="0"/>
    <s v="OK"/>
    <n v="0"/>
  </r>
  <r>
    <x v="246"/>
    <x v="0"/>
    <s v="Cerdo"/>
    <x v="0"/>
    <s v="1022987"/>
    <x v="228"/>
    <s v="Plancha"/>
    <s v="Plancha s/Cuero"/>
    <x v="9"/>
    <n v="0"/>
    <n v="0"/>
    <n v="48000"/>
    <n v="0"/>
    <n v="24000"/>
    <n v="48000"/>
    <n v="48000"/>
    <m/>
    <n v="0"/>
    <s v="OK"/>
    <n v="0"/>
  </r>
  <r>
    <x v="247"/>
    <x v="0"/>
    <s v="Cerdo"/>
    <x v="0"/>
    <s v="1022990"/>
    <x v="229"/>
    <s v="Panceta"/>
    <s v="Panceta s/Cuero"/>
    <x v="9"/>
    <n v="-126"/>
    <n v="126"/>
    <n v="25000"/>
    <n v="-126"/>
    <n v="25291"/>
    <n v="25000"/>
    <n v="25000"/>
    <m/>
    <n v="0"/>
    <s v="OK"/>
    <n v="0"/>
  </r>
  <r>
    <x v="248"/>
    <x v="0"/>
    <s v="Cerdo"/>
    <x v="0"/>
    <s v="1022996"/>
    <x v="230"/>
    <s v="Grasas"/>
    <s v="Grasa Gordura"/>
    <x v="0"/>
    <n v="52092"/>
    <n v="0"/>
    <n v="48000"/>
    <n v="52092"/>
    <n v="0"/>
    <n v="48000"/>
    <m/>
    <m/>
    <n v="48000"/>
    <s v="Sobre ingreso"/>
    <n v="0"/>
  </r>
  <r>
    <x v="249"/>
    <x v="0"/>
    <s v="Cerdo"/>
    <x v="0"/>
    <s v="1023034"/>
    <x v="231"/>
    <s v="Cueros"/>
    <s v="Cuero Forro"/>
    <x v="2"/>
    <m/>
    <m/>
    <m/>
    <m/>
    <m/>
    <m/>
    <n v="48000"/>
    <m/>
    <n v="-48000"/>
    <s v="Pendiente de ingreso"/>
    <n v="0"/>
  </r>
  <r>
    <x v="250"/>
    <x v="0"/>
    <s v="Cerdo"/>
    <x v="0"/>
    <s v="1023035"/>
    <x v="232"/>
    <s v="Recortes"/>
    <s v="Recortes No Magro"/>
    <x v="2"/>
    <n v="35"/>
    <n v="0"/>
    <n v="0"/>
    <n v="35"/>
    <n v="0"/>
    <n v="0"/>
    <m/>
    <m/>
    <n v="0"/>
    <s v="OK"/>
    <n v="0"/>
  </r>
  <r>
    <x v="251"/>
    <x v="0"/>
    <s v="Cerdo"/>
    <x v="0"/>
    <s v="1023037"/>
    <x v="233"/>
    <s v="Panceta"/>
    <s v="Panceta s/Cuero"/>
    <x v="4"/>
    <n v="5111"/>
    <n v="115889"/>
    <n v="121000"/>
    <n v="5111"/>
    <n v="115889"/>
    <n v="121000"/>
    <n v="121000"/>
    <m/>
    <n v="0"/>
    <s v="OK"/>
    <n v="0"/>
  </r>
  <r>
    <x v="252"/>
    <x v="0"/>
    <s v="Cerdo"/>
    <x v="0"/>
    <s v="1023038"/>
    <x v="234"/>
    <s v="Lomo"/>
    <s v="Lomo Vetado"/>
    <x v="4"/>
    <n v="308"/>
    <n v="54692"/>
    <n v="55000"/>
    <n v="308"/>
    <n v="54692"/>
    <n v="66000"/>
    <n v="66000"/>
    <m/>
    <n v="0"/>
    <s v="OK"/>
    <n v="0"/>
  </r>
  <r>
    <x v="253"/>
    <x v="0"/>
    <s v="Cerdo"/>
    <x v="0"/>
    <s v="1023051"/>
    <x v="235"/>
    <s v="Lomo"/>
    <s v="Lomo Vetado"/>
    <x v="9"/>
    <m/>
    <m/>
    <m/>
    <n v="0"/>
    <n v="5000"/>
    <n v="5000"/>
    <m/>
    <m/>
    <n v="5000"/>
    <s v="Sobre ingreso"/>
    <n v="0"/>
  </r>
  <r>
    <x v="254"/>
    <x v="0"/>
    <s v="Cerdo"/>
    <x v="0"/>
    <s v="1023055"/>
    <x v="236"/>
    <s v="Lomo"/>
    <s v="Lomo Vetado"/>
    <x v="9"/>
    <n v="0"/>
    <n v="0"/>
    <n v="150000"/>
    <n v="0"/>
    <n v="5000"/>
    <n v="5000"/>
    <m/>
    <m/>
    <n v="5000"/>
    <s v="Sobre ingreso"/>
    <n v="0"/>
  </r>
  <r>
    <x v="255"/>
    <x v="0"/>
    <s v="Cerdo"/>
    <x v="0"/>
    <s v="1023090"/>
    <x v="237"/>
    <s v="Panceta"/>
    <s v="Panceta s/Cuero"/>
    <x v="4"/>
    <n v="2637"/>
    <n v="0"/>
    <n v="0"/>
    <n v="2637"/>
    <n v="0"/>
    <n v="0"/>
    <m/>
    <m/>
    <n v="0"/>
    <s v="OK"/>
    <n v="0"/>
  </r>
  <r>
    <x v="256"/>
    <x v="0"/>
    <s v="Cerdo"/>
    <x v="0"/>
    <s v="1023109"/>
    <x v="198"/>
    <s v="Grasas"/>
    <s v="Grasa Gordura"/>
    <x v="2"/>
    <n v="5408"/>
    <n v="0"/>
    <n v="0"/>
    <n v="5408"/>
    <n v="0"/>
    <n v="0"/>
    <m/>
    <m/>
    <n v="0"/>
    <s v="OK"/>
    <n v="0"/>
  </r>
  <r>
    <x v="257"/>
    <x v="0"/>
    <s v="Cerdo"/>
    <x v="0"/>
    <s v="1023110"/>
    <x v="238"/>
    <s v="Cueros"/>
    <s v="Cuero Forro"/>
    <x v="2"/>
    <n v="1221"/>
    <n v="0"/>
    <n v="0"/>
    <n v="1221"/>
    <n v="0"/>
    <n v="0"/>
    <m/>
    <m/>
    <n v="0"/>
    <s v="OK"/>
    <n v="0"/>
  </r>
  <r>
    <x v="258"/>
    <x v="0"/>
    <s v="Cerdo"/>
    <x v="0"/>
    <s v="1023111"/>
    <x v="239"/>
    <s v="Grasas"/>
    <s v="Grasa Forro"/>
    <x v="2"/>
    <n v="-11822"/>
    <n v="11822"/>
    <n v="0"/>
    <n v="-11822"/>
    <n v="11822"/>
    <n v="0"/>
    <m/>
    <m/>
    <n v="0"/>
    <s v="OK"/>
    <n v="0"/>
  </r>
  <r>
    <x v="259"/>
    <x v="0"/>
    <s v="Cerdo"/>
    <x v="0"/>
    <s v="1023163"/>
    <x v="240"/>
    <s v="Lomo"/>
    <s v="Lomo Vetado"/>
    <x v="9"/>
    <n v="0"/>
    <n v="11500"/>
    <n v="5000"/>
    <n v="0"/>
    <n v="11500"/>
    <n v="10000"/>
    <n v="5000"/>
    <m/>
    <n v="5000"/>
    <s v="Sobre ingreso"/>
    <n v="0"/>
  </r>
  <r>
    <x v="260"/>
    <x v="0"/>
    <s v="Cerdo"/>
    <x v="0"/>
    <s v="1023183"/>
    <x v="241"/>
    <s v="Cost-Pec"/>
    <s v="Cost-Pec Entero"/>
    <x v="4"/>
    <n v="473"/>
    <n v="43527"/>
    <n v="44000"/>
    <n v="473"/>
    <n v="43527"/>
    <n v="44000"/>
    <n v="44000"/>
    <m/>
    <n v="0"/>
    <s v="OK"/>
    <n v="0"/>
  </r>
  <r>
    <x v="261"/>
    <x v="0"/>
    <s v="Cerdo"/>
    <x v="0"/>
    <s v="1023194"/>
    <x v="242"/>
    <s v="Panceta"/>
    <s v="Panceta s/Cuero"/>
    <x v="9"/>
    <n v="-2878"/>
    <n v="9778"/>
    <n v="6000"/>
    <n v="-2878"/>
    <n v="9778"/>
    <n v="6000"/>
    <n v="6000"/>
    <m/>
    <n v="0"/>
    <s v="OK"/>
    <n v="0"/>
  </r>
  <r>
    <x v="262"/>
    <x v="0"/>
    <s v="Cerdo"/>
    <x v="0"/>
    <s v="1023283"/>
    <x v="243"/>
    <s v="Subprod"/>
    <s v="Subprod Grasa"/>
    <x v="4"/>
    <n v="16566"/>
    <n v="87626"/>
    <n v="66000"/>
    <n v="16566"/>
    <n v="87626"/>
    <n v="72000"/>
    <n v="72000"/>
    <m/>
    <n v="0"/>
    <s v="OK"/>
    <n v="0"/>
  </r>
  <r>
    <x v="263"/>
    <x v="0"/>
    <s v="Cerdo"/>
    <x v="0"/>
    <s v="1023301"/>
    <x v="244"/>
    <s v="Lomo"/>
    <s v="Lomo CC Loin"/>
    <x v="9"/>
    <n v="-38592"/>
    <n v="57282"/>
    <n v="23500"/>
    <n v="-38592"/>
    <n v="57282"/>
    <n v="23500"/>
    <n v="23500"/>
    <m/>
    <n v="0"/>
    <s v="OK"/>
    <n v="0"/>
  </r>
  <r>
    <x v="264"/>
    <x v="0"/>
    <s v="Cerdo"/>
    <x v="0"/>
    <s v="1023306"/>
    <x v="195"/>
    <s v="Cueros"/>
    <s v="Cuero Mixto"/>
    <x v="2"/>
    <m/>
    <m/>
    <m/>
    <m/>
    <m/>
    <m/>
    <n v="96000"/>
    <m/>
    <n v="-96000"/>
    <s v="Pendiente de ingreso"/>
    <n v="0"/>
  </r>
  <r>
    <x v="265"/>
    <x v="0"/>
    <s v="Cerdo"/>
    <x v="0"/>
    <s v="1023307"/>
    <x v="245"/>
    <s v="Subprod"/>
    <s v="Subprod Visceras"/>
    <x v="4"/>
    <n v="-9954"/>
    <n v="50686"/>
    <n v="44000"/>
    <n v="-9954"/>
    <n v="50686"/>
    <n v="48000"/>
    <n v="48000"/>
    <m/>
    <n v="0"/>
    <s v="OK"/>
    <n v="0"/>
  </r>
  <r>
    <x v="266"/>
    <x v="0"/>
    <s v="Cerdo"/>
    <x v="0"/>
    <s v="1023312"/>
    <x v="246"/>
    <s v="Filete"/>
    <s v="Filete c/Cabeza"/>
    <x v="0"/>
    <n v="-5349"/>
    <n v="24000"/>
    <n v="24000"/>
    <n v="-5349"/>
    <n v="24000"/>
    <n v="10000"/>
    <m/>
    <m/>
    <n v="10000"/>
    <s v="Sobre ingreso"/>
    <n v="0"/>
  </r>
  <r>
    <x v="267"/>
    <x v="0"/>
    <s v="Cerdo"/>
    <x v="0"/>
    <s v="1023326"/>
    <x v="247"/>
    <s v="Subprod"/>
    <s v="Subprod Visceras"/>
    <x v="4"/>
    <n v="11"/>
    <n v="0"/>
    <n v="0"/>
    <n v="11"/>
    <n v="48000"/>
    <n v="48000"/>
    <n v="48000"/>
    <m/>
    <n v="0"/>
    <s v="OK"/>
    <n v="0"/>
  </r>
  <r>
    <x v="268"/>
    <x v="0"/>
    <s v="Cerdo"/>
    <x v="0"/>
    <s v="1023329"/>
    <x v="165"/>
    <s v="Cueros"/>
    <s v="Cuero Papada"/>
    <x v="0"/>
    <m/>
    <m/>
    <m/>
    <m/>
    <m/>
    <m/>
    <n v="24000"/>
    <m/>
    <n v="-24000"/>
    <s v="Pendiente de ingreso"/>
    <n v="0"/>
  </r>
  <r>
    <x v="268"/>
    <x v="0"/>
    <s v="Cerdo"/>
    <x v="0"/>
    <s v="1023329"/>
    <x v="165"/>
    <s v="Cueros"/>
    <s v="Cuero Papada"/>
    <x v="3"/>
    <m/>
    <m/>
    <m/>
    <n v="0"/>
    <n v="50000"/>
    <n v="72000"/>
    <n v="48001"/>
    <m/>
    <n v="23999"/>
    <s v="Sobre ingreso"/>
    <n v="0"/>
  </r>
  <r>
    <x v="269"/>
    <x v="0"/>
    <s v="Cerdo"/>
    <x v="0"/>
    <s v="1023334"/>
    <x v="248"/>
    <s v="Cueros"/>
    <s v="Cuero Mixto"/>
    <x v="3"/>
    <m/>
    <m/>
    <m/>
    <m/>
    <m/>
    <m/>
    <n v="192000"/>
    <m/>
    <n v="-192000"/>
    <s v="Pendiente de ingreso"/>
    <n v="0"/>
  </r>
  <r>
    <x v="270"/>
    <x v="0"/>
    <s v="Cerdo"/>
    <x v="0"/>
    <s v="1023336"/>
    <x v="248"/>
    <s v="Cueros"/>
    <s v="Cuero Mixto"/>
    <x v="3"/>
    <m/>
    <m/>
    <m/>
    <m/>
    <m/>
    <m/>
    <n v="48000"/>
    <m/>
    <n v="-48000"/>
    <s v="Pendiente de ingreso"/>
    <n v="0"/>
  </r>
  <r>
    <x v="271"/>
    <x v="0"/>
    <s v="Cerdo"/>
    <x v="1"/>
    <s v="1020822"/>
    <x v="249"/>
    <s v="Huesos"/>
    <s v="Huesos Cuarto Centra"/>
    <x v="5"/>
    <n v="0"/>
    <n v="23370"/>
    <n v="24000"/>
    <n v="0"/>
    <n v="23370"/>
    <n v="24000"/>
    <n v="23995.017"/>
    <m/>
    <n v="4.9830000000001746"/>
    <s v="Sobre ingreso"/>
    <n v="0"/>
  </r>
  <r>
    <x v="272"/>
    <x v="0"/>
    <s v="Cerdo"/>
    <x v="1"/>
    <s v="1020828"/>
    <x v="156"/>
    <s v="Chuleta"/>
    <s v="Chuleta Huesos"/>
    <x v="5"/>
    <n v="-6340"/>
    <n v="30428"/>
    <n v="24000"/>
    <n v="-6340"/>
    <n v="6428"/>
    <n v="0"/>
    <m/>
    <m/>
    <n v="0"/>
    <s v="OK"/>
    <n v="0"/>
  </r>
  <r>
    <x v="273"/>
    <x v="0"/>
    <s v="Cerdo"/>
    <x v="1"/>
    <s v="1020845"/>
    <x v="250"/>
    <s v="Lomo"/>
    <s v="Lomo Vetado"/>
    <x v="6"/>
    <n v="-2710"/>
    <n v="0"/>
    <n v="0"/>
    <n v="-2710"/>
    <n v="0"/>
    <n v="0"/>
    <m/>
    <m/>
    <n v="0"/>
    <s v="OK"/>
    <n v="0"/>
  </r>
  <r>
    <x v="274"/>
    <x v="0"/>
    <s v="Cerdo"/>
    <x v="1"/>
    <s v="1020853"/>
    <x v="158"/>
    <s v="Filete"/>
    <s v="Filete c/Cabeza"/>
    <x v="7"/>
    <n v="-6065"/>
    <n v="146065"/>
    <n v="140000"/>
    <n v="-6065"/>
    <n v="146065"/>
    <n v="140000"/>
    <n v="140000"/>
    <m/>
    <n v="0"/>
    <s v="OK"/>
    <n v="0"/>
  </r>
  <r>
    <x v="275"/>
    <x v="0"/>
    <s v="Cerdo"/>
    <x v="1"/>
    <s v="1020878"/>
    <x v="251"/>
    <s v="Huesos"/>
    <s v="Huesos Cuarto Centra"/>
    <x v="5"/>
    <n v="-14486"/>
    <n v="13620"/>
    <n v="0"/>
    <n v="-14486"/>
    <n v="13620"/>
    <n v="0"/>
    <m/>
    <m/>
    <n v="0"/>
    <s v="OK"/>
    <n v="0"/>
  </r>
  <r>
    <x v="276"/>
    <x v="0"/>
    <s v="Cerdo"/>
    <x v="1"/>
    <s v="1020921"/>
    <x v="252"/>
    <s v="Pierna"/>
    <s v="Pierna Entera"/>
    <x v="7"/>
    <n v="0"/>
    <n v="20"/>
    <n v="0"/>
    <n v="0"/>
    <n v="20"/>
    <n v="0"/>
    <m/>
    <m/>
    <n v="0"/>
    <s v="OK"/>
    <n v="0"/>
  </r>
  <r>
    <x v="277"/>
    <x v="0"/>
    <s v="Cerdo"/>
    <x v="1"/>
    <s v="1021005"/>
    <x v="253"/>
    <s v="Paleta"/>
    <s v="Paleta Pulpa"/>
    <x v="7"/>
    <n v="328"/>
    <n v="0"/>
    <n v="0"/>
    <n v="328"/>
    <n v="47672"/>
    <n v="48000"/>
    <m/>
    <m/>
    <n v="48000"/>
    <s v="Sobre ingreso"/>
    <n v="0"/>
  </r>
  <r>
    <x v="278"/>
    <x v="0"/>
    <s v="Cerdo"/>
    <x v="1"/>
    <s v="1021020"/>
    <x v="254"/>
    <s v="Plancha"/>
    <s v="Plancha s/Cuero"/>
    <x v="6"/>
    <n v="-7707"/>
    <n v="121"/>
    <n v="0"/>
    <n v="-7707"/>
    <n v="121"/>
    <n v="0"/>
    <m/>
    <m/>
    <n v="0"/>
    <s v="OK"/>
    <n v="0"/>
  </r>
  <r>
    <x v="279"/>
    <x v="0"/>
    <s v="Cerdo"/>
    <x v="1"/>
    <s v="1021026"/>
    <x v="222"/>
    <s v="Grasas"/>
    <s v="Grasa Gordura"/>
    <x v="6"/>
    <n v="92"/>
    <n v="29926"/>
    <n v="24000"/>
    <n v="92"/>
    <n v="29926"/>
    <n v="24000"/>
    <n v="24002"/>
    <m/>
    <n v="-2"/>
    <s v="Pendiente de ingreso"/>
    <n v="0"/>
  </r>
  <r>
    <x v="280"/>
    <x v="0"/>
    <s v="Cerdo"/>
    <x v="1"/>
    <s v="1021140"/>
    <x v="255"/>
    <s v="Chuleta"/>
    <s v="Chuleta Centro"/>
    <x v="5"/>
    <n v="-765"/>
    <n v="17"/>
    <n v="0"/>
    <n v="-765"/>
    <n v="17"/>
    <n v="0"/>
    <m/>
    <m/>
    <n v="0"/>
    <s v="OK"/>
    <n v="0"/>
  </r>
  <r>
    <x v="281"/>
    <x v="0"/>
    <s v="Cerdo"/>
    <x v="1"/>
    <s v="1021237"/>
    <x v="256"/>
    <s v="Recortes"/>
    <s v="Recortes No Magro"/>
    <x v="7"/>
    <n v="-15571"/>
    <n v="15571"/>
    <n v="0"/>
    <n v="-15571"/>
    <n v="0"/>
    <n v="0"/>
    <m/>
    <m/>
    <n v="0"/>
    <s v="OK"/>
    <n v="0"/>
  </r>
  <r>
    <x v="282"/>
    <x v="0"/>
    <s v="Cerdo"/>
    <x v="1"/>
    <s v="1021260"/>
    <x v="257"/>
    <s v="Subprod"/>
    <s v="Subprod Visceras"/>
    <x v="5"/>
    <n v="2581"/>
    <n v="0"/>
    <n v="0"/>
    <n v="2581"/>
    <n v="0"/>
    <n v="0"/>
    <m/>
    <m/>
    <n v="0"/>
    <s v="OK"/>
    <n v="0"/>
  </r>
  <r>
    <x v="283"/>
    <x v="0"/>
    <s v="Cerdo"/>
    <x v="1"/>
    <s v="1021263"/>
    <x v="121"/>
    <s v="Pierna"/>
    <s v="Pierna Pulpa"/>
    <x v="7"/>
    <n v="-7455"/>
    <n v="7455"/>
    <n v="0"/>
    <n v="-7455"/>
    <n v="7455"/>
    <n v="0"/>
    <m/>
    <m/>
    <n v="0"/>
    <s v="OK"/>
    <n v="0"/>
  </r>
  <r>
    <x v="284"/>
    <x v="0"/>
    <s v="Cerdo"/>
    <x v="1"/>
    <s v="1021270"/>
    <x v="231"/>
    <s v="Cueros"/>
    <s v="Cuero Forro"/>
    <x v="6"/>
    <n v="19422"/>
    <n v="76578"/>
    <n v="96000"/>
    <n v="19422"/>
    <n v="76578"/>
    <n v="96000"/>
    <n v="96000"/>
    <m/>
    <n v="0"/>
    <s v="OK"/>
    <n v="0"/>
  </r>
  <r>
    <x v="285"/>
    <x v="0"/>
    <s v="Cerdo"/>
    <x v="1"/>
    <s v="1021272"/>
    <x v="238"/>
    <s v="Cueros"/>
    <s v="Cuero Forro"/>
    <x v="6"/>
    <n v="13587"/>
    <n v="298413"/>
    <n v="312000"/>
    <n v="13587"/>
    <n v="298413"/>
    <n v="312000"/>
    <n v="312000"/>
    <m/>
    <n v="0"/>
    <s v="OK"/>
    <n v="0"/>
  </r>
  <r>
    <x v="158"/>
    <x v="0"/>
    <s v="Cerdo"/>
    <x v="1"/>
    <s v="1021287"/>
    <x v="148"/>
    <s v="Grasas"/>
    <s v="Grasa Lomo Tocino"/>
    <x v="7"/>
    <n v="-2706"/>
    <n v="2484"/>
    <n v="0"/>
    <n v="-2706"/>
    <n v="2484"/>
    <n v="0"/>
    <m/>
    <m/>
    <n v="0"/>
    <s v="OK"/>
    <n v="0"/>
  </r>
  <r>
    <x v="286"/>
    <x v="0"/>
    <s v="Cerdo"/>
    <x v="1"/>
    <s v="1021398"/>
    <x v="158"/>
    <s v="Filete"/>
    <s v="Filete c/Cabeza"/>
    <x v="5"/>
    <n v="-5"/>
    <n v="0"/>
    <n v="0"/>
    <n v="-5"/>
    <n v="0"/>
    <n v="0"/>
    <m/>
    <m/>
    <n v="0"/>
    <s v="OK"/>
    <n v="0"/>
  </r>
  <r>
    <x v="160"/>
    <x v="0"/>
    <s v="Cerdo"/>
    <x v="1"/>
    <s v="1021435"/>
    <x v="150"/>
    <s v="Grasas"/>
    <s v="Grasa Gordura"/>
    <x v="7"/>
    <n v="11305"/>
    <n v="108695"/>
    <n v="120000"/>
    <n v="11305"/>
    <n v="108695"/>
    <n v="120000"/>
    <n v="72000"/>
    <m/>
    <n v="48000"/>
    <s v="Sobre ingreso"/>
    <n v="0"/>
  </r>
  <r>
    <x v="287"/>
    <x v="0"/>
    <s v="Cerdo"/>
    <x v="1"/>
    <s v="1021474"/>
    <x v="258"/>
    <s v="Grasas"/>
    <s v="Grasa Gordura"/>
    <x v="7"/>
    <n v="-25867"/>
    <n v="101044"/>
    <n v="72000"/>
    <n v="-25867"/>
    <n v="101044"/>
    <n v="72000"/>
    <m/>
    <m/>
    <n v="72000"/>
    <s v="Sobre ingreso"/>
    <n v="0"/>
  </r>
  <r>
    <x v="288"/>
    <x v="0"/>
    <s v="Cerdo"/>
    <x v="1"/>
    <s v="1021500"/>
    <x v="132"/>
    <s v="Recortes"/>
    <s v="Recortes No Magro"/>
    <x v="7"/>
    <n v="0"/>
    <n v="739"/>
    <n v="0"/>
    <n v="0"/>
    <n v="739"/>
    <n v="0"/>
    <m/>
    <m/>
    <n v="0"/>
    <s v="OK"/>
    <n v="0"/>
  </r>
  <r>
    <x v="289"/>
    <x v="0"/>
    <s v="Cerdo"/>
    <x v="1"/>
    <s v="1021538"/>
    <x v="259"/>
    <s v="Panceta"/>
    <s v="Panceta s/Cuero"/>
    <x v="5"/>
    <n v="8548"/>
    <n v="121605"/>
    <n v="120000"/>
    <n v="8548"/>
    <n v="135605"/>
    <n v="144000"/>
    <n v="144055.01699999999"/>
    <m/>
    <n v="-55.016999999992549"/>
    <s v="Pendiente de ingreso"/>
    <n v="0"/>
  </r>
  <r>
    <x v="290"/>
    <x v="0"/>
    <s v="Cerdo"/>
    <x v="1"/>
    <s v="1021539"/>
    <x v="260"/>
    <s v="Panceta"/>
    <s v="Panceta s/Cuero"/>
    <x v="5"/>
    <m/>
    <m/>
    <m/>
    <m/>
    <m/>
    <m/>
    <n v="24012"/>
    <m/>
    <n v="-24012"/>
    <s v="Pendiente de ingreso"/>
    <n v="0"/>
  </r>
  <r>
    <x v="163"/>
    <x v="0"/>
    <s v="Cerdo"/>
    <x v="1"/>
    <s v="1021550"/>
    <x v="153"/>
    <s v="Recortes"/>
    <s v="Recortes No Magro"/>
    <x v="7"/>
    <n v="-1261"/>
    <n v="44551"/>
    <n v="48000"/>
    <n v="-1261"/>
    <n v="68551"/>
    <n v="72000"/>
    <m/>
    <m/>
    <n v="72000"/>
    <s v="Sobre ingreso"/>
    <n v="0"/>
  </r>
  <r>
    <x v="291"/>
    <x v="0"/>
    <s v="Cerdo"/>
    <x v="1"/>
    <s v="1021555"/>
    <x v="261"/>
    <s v="Grasas"/>
    <s v="Grasa Gordura"/>
    <x v="6"/>
    <n v="-40307"/>
    <n v="170136"/>
    <n v="120000"/>
    <n v="-40307"/>
    <n v="170136"/>
    <n v="120000"/>
    <n v="120010"/>
    <m/>
    <n v="-10"/>
    <s v="Pendiente de ingreso"/>
    <n v="0"/>
  </r>
  <r>
    <x v="292"/>
    <x v="0"/>
    <s v="Cerdo"/>
    <x v="1"/>
    <s v="1021596"/>
    <x v="149"/>
    <s v="Cueros"/>
    <s v="Cuero Mixto"/>
    <x v="6"/>
    <n v="-1200"/>
    <n v="1200"/>
    <n v="0"/>
    <n v="-1200"/>
    <n v="1200"/>
    <n v="0"/>
    <m/>
    <m/>
    <n v="0"/>
    <s v="OK"/>
    <n v="0"/>
  </r>
  <r>
    <x v="172"/>
    <x v="0"/>
    <s v="Cerdo"/>
    <x v="1"/>
    <s v="1021731"/>
    <x v="162"/>
    <s v="Pernil"/>
    <s v="Pernil Mano"/>
    <x v="2"/>
    <n v="0"/>
    <n v="120000"/>
    <n v="120000"/>
    <n v="0"/>
    <n v="120000"/>
    <n v="120000"/>
    <n v="168000"/>
    <m/>
    <n v="-48000"/>
    <s v="Pendiente de ingreso"/>
    <n v="0"/>
  </r>
  <r>
    <x v="293"/>
    <x v="0"/>
    <s v="Cerdo"/>
    <x v="1"/>
    <s v="1021732"/>
    <x v="262"/>
    <s v="Huesos"/>
    <s v="Huesos Cuarto Traser"/>
    <x v="2"/>
    <n v="-14288"/>
    <n v="326781"/>
    <n v="312000"/>
    <n v="-14288"/>
    <n v="326781"/>
    <n v="312000"/>
    <n v="312000"/>
    <m/>
    <n v="0"/>
    <s v="OK"/>
    <n v="0"/>
  </r>
  <r>
    <x v="294"/>
    <x v="0"/>
    <s v="Cerdo"/>
    <x v="1"/>
    <s v="1021733"/>
    <x v="263"/>
    <s v="Pierna"/>
    <s v="Pierna Pulpa"/>
    <x v="2"/>
    <n v="-28421"/>
    <n v="214754"/>
    <n v="192000"/>
    <n v="-28421"/>
    <n v="70754"/>
    <n v="0"/>
    <m/>
    <m/>
    <n v="0"/>
    <s v="OK"/>
    <n v="0"/>
  </r>
  <r>
    <x v="173"/>
    <x v="0"/>
    <s v="Cerdo"/>
    <x v="1"/>
    <s v="1021735"/>
    <x v="163"/>
    <s v="Subprod"/>
    <s v="Subprod Patas-Manos"/>
    <x v="2"/>
    <n v="0"/>
    <n v="120000"/>
    <n v="120000"/>
    <n v="0"/>
    <n v="120000"/>
    <n v="120000"/>
    <n v="120000"/>
    <m/>
    <n v="0"/>
    <s v="OK"/>
    <n v="0"/>
  </r>
  <r>
    <x v="295"/>
    <x v="0"/>
    <s v="Cerdo"/>
    <x v="1"/>
    <s v="1021737"/>
    <x v="264"/>
    <s v="Subprod"/>
    <s v="Subprod Patas-Manos"/>
    <x v="2"/>
    <n v="12725"/>
    <n v="13015"/>
    <n v="24000"/>
    <n v="12725"/>
    <n v="13015"/>
    <n v="24000"/>
    <n v="24000"/>
    <m/>
    <n v="0"/>
    <s v="OK"/>
    <n v="0"/>
  </r>
  <r>
    <x v="174"/>
    <x v="0"/>
    <s v="Cerdo"/>
    <x v="1"/>
    <s v="1021738"/>
    <x v="164"/>
    <s v="Subprod"/>
    <s v="Subprod Patas-Manos"/>
    <x v="2"/>
    <n v="30569"/>
    <n v="89431"/>
    <n v="120000"/>
    <n v="30569"/>
    <n v="89431"/>
    <n v="120000"/>
    <n v="72000"/>
    <m/>
    <n v="48000"/>
    <s v="Sobre ingreso"/>
    <n v="0"/>
  </r>
  <r>
    <x v="296"/>
    <x v="0"/>
    <s v="Cerdo"/>
    <x v="1"/>
    <s v="1021739"/>
    <x v="265"/>
    <s v="Cabeza"/>
    <s v="Cabeza Entera"/>
    <x v="2"/>
    <n v="11438"/>
    <n v="48057"/>
    <n v="48000"/>
    <n v="11438"/>
    <n v="48057"/>
    <n v="48000"/>
    <n v="48000"/>
    <m/>
    <n v="0"/>
    <s v="OK"/>
    <n v="0"/>
  </r>
  <r>
    <x v="297"/>
    <x v="0"/>
    <s v="Cerdo"/>
    <x v="1"/>
    <s v="1021765"/>
    <x v="119"/>
    <s v="Pierna"/>
    <s v="Pierna Entera"/>
    <x v="2"/>
    <n v="-7203"/>
    <n v="0"/>
    <n v="0"/>
    <n v="-7203"/>
    <n v="0"/>
    <n v="0"/>
    <m/>
    <m/>
    <n v="0"/>
    <s v="OK"/>
    <n v="0"/>
  </r>
  <r>
    <x v="298"/>
    <x v="0"/>
    <s v="Cerdo"/>
    <x v="1"/>
    <s v="1021766"/>
    <x v="266"/>
    <s v="Huesos"/>
    <s v="Huesos Cuarto Delant"/>
    <x v="2"/>
    <n v="-57990"/>
    <n v="166577"/>
    <n v="96000"/>
    <n v="-57990"/>
    <n v="262577"/>
    <n v="192000"/>
    <n v="192000"/>
    <m/>
    <n v="0"/>
    <s v="OK"/>
    <n v="0"/>
  </r>
  <r>
    <x v="299"/>
    <x v="0"/>
    <s v="Cerdo"/>
    <x v="1"/>
    <s v="1021767"/>
    <x v="267"/>
    <s v="Huesos"/>
    <s v="Huesos Cuarto Centra"/>
    <x v="2"/>
    <n v="-140590"/>
    <n v="384447"/>
    <n v="240000"/>
    <n v="-140590"/>
    <n v="432447"/>
    <n v="288000"/>
    <n v="288024"/>
    <m/>
    <n v="-24"/>
    <s v="Pendiente de ingreso"/>
    <n v="0"/>
  </r>
  <r>
    <x v="300"/>
    <x v="0"/>
    <s v="Cerdo"/>
    <x v="1"/>
    <s v="1021774"/>
    <x v="268"/>
    <s v="Huesos"/>
    <s v="Huesos Cuarto Delant"/>
    <x v="2"/>
    <n v="6367"/>
    <n v="70766"/>
    <n v="72000"/>
    <n v="6367"/>
    <n v="70766"/>
    <n v="72000"/>
    <n v="72000"/>
    <m/>
    <n v="0"/>
    <s v="OK"/>
    <n v="0"/>
  </r>
  <r>
    <x v="301"/>
    <x v="0"/>
    <s v="Cerdo"/>
    <x v="1"/>
    <s v="1021819"/>
    <x v="269"/>
    <s v="Lomo"/>
    <s v="Lomo Centro"/>
    <x v="7"/>
    <n v="19006"/>
    <n v="54208"/>
    <n v="72000"/>
    <n v="19006"/>
    <n v="54208"/>
    <n v="72000"/>
    <n v="48000"/>
    <m/>
    <n v="24000"/>
    <s v="Sobre ingreso"/>
    <n v="0"/>
  </r>
  <r>
    <x v="302"/>
    <x v="0"/>
    <s v="Cerdo"/>
    <x v="1"/>
    <s v="1021820"/>
    <x v="250"/>
    <s v="Lomo"/>
    <s v="Lomo Vetado"/>
    <x v="7"/>
    <n v="-5562"/>
    <n v="23"/>
    <n v="0"/>
    <n v="-5562"/>
    <n v="23"/>
    <n v="0"/>
    <m/>
    <m/>
    <n v="0"/>
    <s v="OK"/>
    <n v="0"/>
  </r>
  <r>
    <x v="303"/>
    <x v="0"/>
    <s v="Cerdo"/>
    <x v="1"/>
    <s v="1021874"/>
    <x v="130"/>
    <s v="Grasas"/>
    <s v="Grasa Gordura"/>
    <x v="6"/>
    <n v="13829"/>
    <n v="226171"/>
    <n v="240000"/>
    <n v="13829"/>
    <n v="346171"/>
    <n v="360000"/>
    <n v="360030"/>
    <m/>
    <n v="-30"/>
    <s v="Pendiente de ingreso"/>
    <n v="0"/>
  </r>
  <r>
    <x v="304"/>
    <x v="0"/>
    <s v="Cerdo"/>
    <x v="1"/>
    <s v="1021903"/>
    <x v="247"/>
    <s v="Subprod"/>
    <s v="Subprod Visceras"/>
    <x v="7"/>
    <n v="8991"/>
    <n v="92205"/>
    <n v="96000"/>
    <n v="8991"/>
    <n v="44205"/>
    <n v="48000"/>
    <m/>
    <m/>
    <n v="48000"/>
    <s v="Sobre ingreso"/>
    <n v="0"/>
  </r>
  <r>
    <x v="305"/>
    <x v="0"/>
    <s v="Cerdo"/>
    <x v="1"/>
    <s v="1021922"/>
    <x v="158"/>
    <s v="Filete"/>
    <s v="Filete c/Cabeza"/>
    <x v="8"/>
    <n v="338"/>
    <n v="0"/>
    <n v="0"/>
    <n v="338"/>
    <n v="0"/>
    <n v="0"/>
    <m/>
    <m/>
    <n v="0"/>
    <s v="OK"/>
    <n v="0"/>
  </r>
  <r>
    <x v="306"/>
    <x v="0"/>
    <s v="Cerdo"/>
    <x v="1"/>
    <s v="1021924"/>
    <x v="270"/>
    <s v="Lomo"/>
    <s v="Lomo MM Loin"/>
    <x v="8"/>
    <n v="1784"/>
    <n v="15466"/>
    <n v="15000"/>
    <n v="1784"/>
    <n v="15466"/>
    <n v="15000"/>
    <n v="15000"/>
    <m/>
    <n v="0"/>
    <s v="OK"/>
    <n v="0"/>
  </r>
  <r>
    <x v="307"/>
    <x v="0"/>
    <s v="Cerdo"/>
    <x v="1"/>
    <s v="1021925"/>
    <x v="271"/>
    <s v="Lomo"/>
    <s v="Lomo MM Loin"/>
    <x v="8"/>
    <n v="-4398"/>
    <n v="38898"/>
    <n v="30000"/>
    <n v="-4398"/>
    <n v="38898"/>
    <n v="40000"/>
    <n v="40000"/>
    <m/>
    <n v="0"/>
    <s v="OK"/>
    <n v="0"/>
  </r>
  <r>
    <x v="308"/>
    <x v="0"/>
    <s v="Cerdo"/>
    <x v="1"/>
    <s v="1021929"/>
    <x v="272"/>
    <s v="Panceta"/>
    <s v="Panceta c/Cuero"/>
    <x v="8"/>
    <n v="140"/>
    <n v="0"/>
    <n v="0"/>
    <n v="140"/>
    <n v="0"/>
    <n v="0"/>
    <m/>
    <m/>
    <n v="0"/>
    <s v="OK"/>
    <n v="0"/>
  </r>
  <r>
    <x v="309"/>
    <x v="0"/>
    <s v="Cerdo"/>
    <x v="1"/>
    <s v="1021931"/>
    <x v="273"/>
    <s v="Cost-Pec"/>
    <s v="Cost-Pec Trozos"/>
    <x v="8"/>
    <n v="-2097"/>
    <n v="15678"/>
    <n v="13500"/>
    <n v="-2097"/>
    <n v="15678"/>
    <n v="13500"/>
    <n v="13500"/>
    <m/>
    <n v="0"/>
    <s v="OK"/>
    <n v="0"/>
  </r>
  <r>
    <x v="310"/>
    <x v="0"/>
    <s v="Cerdo"/>
    <x v="1"/>
    <s v="1021936"/>
    <x v="274"/>
    <s v="Paleta"/>
    <s v="Paleta Pulpa"/>
    <x v="8"/>
    <n v="15515"/>
    <n v="370885"/>
    <n v="336000"/>
    <n v="15515"/>
    <n v="394885"/>
    <n v="360000"/>
    <n v="360000"/>
    <m/>
    <n v="0"/>
    <s v="OK"/>
    <n v="0"/>
  </r>
  <r>
    <x v="311"/>
    <x v="0"/>
    <s v="Cerdo"/>
    <x v="1"/>
    <s v="1021952"/>
    <x v="156"/>
    <s v="Chuleta"/>
    <s v="Chuleta Huesos"/>
    <x v="8"/>
    <n v="910"/>
    <n v="1390"/>
    <n v="2000"/>
    <n v="910"/>
    <n v="1390"/>
    <n v="2000"/>
    <n v="2000"/>
    <m/>
    <n v="0"/>
    <s v="OK"/>
    <n v="0"/>
  </r>
  <r>
    <x v="312"/>
    <x v="0"/>
    <s v="Cerdo"/>
    <x v="1"/>
    <s v="1021971"/>
    <x v="275"/>
    <s v="Cueros"/>
    <s v="Cuero Back"/>
    <x v="2"/>
    <n v="3860"/>
    <n v="89156"/>
    <n v="96000"/>
    <n v="3860"/>
    <n v="89156"/>
    <n v="96000"/>
    <n v="96000"/>
    <m/>
    <n v="0"/>
    <s v="OK"/>
    <n v="0"/>
  </r>
  <r>
    <x v="313"/>
    <x v="0"/>
    <s v="Cerdo"/>
    <x v="1"/>
    <s v="1021987"/>
    <x v="276"/>
    <s v="Subprod"/>
    <s v="Subprod Tripa"/>
    <x v="8"/>
    <n v="-980"/>
    <n v="12480"/>
    <n v="10000"/>
    <n v="-980"/>
    <n v="12480"/>
    <n v="10000"/>
    <n v="10000"/>
    <m/>
    <n v="0"/>
    <s v="OK"/>
    <n v="0"/>
  </r>
  <r>
    <x v="180"/>
    <x v="0"/>
    <s v="Cerdo"/>
    <x v="1"/>
    <s v="1021992"/>
    <x v="89"/>
    <s v="Grasas"/>
    <s v="Grasa Lomo Tocino"/>
    <x v="2"/>
    <n v="30006"/>
    <n v="164000"/>
    <n v="192000"/>
    <n v="30006"/>
    <n v="65994"/>
    <n v="120000"/>
    <m/>
    <m/>
    <n v="120000"/>
    <s v="Sobre ingreso"/>
    <n v="0"/>
  </r>
  <r>
    <x v="314"/>
    <x v="0"/>
    <s v="Cerdo"/>
    <x v="1"/>
    <s v="1022033"/>
    <x v="277"/>
    <s v="Cabeza"/>
    <s v="Cabeza Derivados"/>
    <x v="2"/>
    <n v="-19556"/>
    <n v="36910"/>
    <n v="24000"/>
    <n v="-19556"/>
    <n v="36910"/>
    <n v="24000"/>
    <n v="24000"/>
    <m/>
    <n v="0"/>
    <s v="OK"/>
    <n v="0"/>
  </r>
  <r>
    <x v="181"/>
    <x v="0"/>
    <s v="Cerdo"/>
    <x v="1"/>
    <s v="1022073"/>
    <x v="169"/>
    <s v="Grasas"/>
    <s v="Grasa Interior"/>
    <x v="2"/>
    <n v="79174"/>
    <n v="88826"/>
    <n v="168000"/>
    <n v="79174"/>
    <n v="-7174"/>
    <n v="72000"/>
    <n v="48000"/>
    <m/>
    <n v="24000"/>
    <s v="Sobre ingreso"/>
    <n v="0"/>
  </r>
  <r>
    <x v="315"/>
    <x v="0"/>
    <s v="Cerdo"/>
    <x v="1"/>
    <s v="1022080"/>
    <x v="278"/>
    <s v="Subprod"/>
    <s v="Subprod Cola"/>
    <x v="2"/>
    <n v="-8104"/>
    <n v="87427"/>
    <n v="72000"/>
    <n v="-8104"/>
    <n v="87427"/>
    <n v="72000"/>
    <n v="72000"/>
    <m/>
    <n v="0"/>
    <s v="OK"/>
    <n v="0"/>
  </r>
  <r>
    <x v="316"/>
    <x v="0"/>
    <s v="Cerdo"/>
    <x v="1"/>
    <s v="1022082"/>
    <x v="279"/>
    <s v="Recortes"/>
    <s v="Recortes No Magro"/>
    <x v="2"/>
    <n v="780"/>
    <n v="0"/>
    <n v="0"/>
    <n v="780"/>
    <n v="0"/>
    <n v="0"/>
    <m/>
    <m/>
    <n v="0"/>
    <s v="OK"/>
    <n v="0"/>
  </r>
  <r>
    <x v="182"/>
    <x v="0"/>
    <s v="Cerdo"/>
    <x v="1"/>
    <s v="1022096"/>
    <x v="170"/>
    <s v="Huesos"/>
    <s v="Huesos Cuarto Delant"/>
    <x v="2"/>
    <m/>
    <m/>
    <m/>
    <m/>
    <m/>
    <m/>
    <n v="120000"/>
    <m/>
    <n v="-120000"/>
    <s v="Pendiente de ingreso"/>
    <n v="0"/>
  </r>
  <r>
    <x v="317"/>
    <x v="0"/>
    <s v="Cerdo"/>
    <x v="1"/>
    <s v="1022097"/>
    <x v="280"/>
    <s v="Filete"/>
    <s v="Filete c/Cabeza"/>
    <x v="7"/>
    <n v="8060"/>
    <n v="0"/>
    <n v="0"/>
    <n v="8060"/>
    <n v="0"/>
    <n v="0"/>
    <m/>
    <m/>
    <n v="0"/>
    <s v="OK"/>
    <n v="0"/>
  </r>
  <r>
    <x v="318"/>
    <x v="0"/>
    <s v="Cerdo"/>
    <x v="1"/>
    <s v="1022099"/>
    <x v="281"/>
    <s v="Huesos"/>
    <s v="Huesos Cuarto Centra"/>
    <x v="2"/>
    <n v="-22191"/>
    <n v="201220"/>
    <n v="192000"/>
    <n v="-22191"/>
    <n v="201220"/>
    <n v="216000"/>
    <n v="216000"/>
    <m/>
    <n v="0"/>
    <s v="OK"/>
    <n v="0"/>
  </r>
  <r>
    <x v="319"/>
    <x v="0"/>
    <s v="Cerdo"/>
    <x v="1"/>
    <s v="1022101"/>
    <x v="282"/>
    <s v="Lomo"/>
    <s v="Lomo Centro"/>
    <x v="8"/>
    <n v="0"/>
    <n v="1150"/>
    <n v="1000"/>
    <n v="0"/>
    <n v="1150"/>
    <n v="1500"/>
    <n v="1500"/>
    <m/>
    <n v="0"/>
    <s v="OK"/>
    <n v="0"/>
  </r>
  <r>
    <x v="320"/>
    <x v="0"/>
    <s v="Cerdo"/>
    <x v="1"/>
    <s v="1022115"/>
    <x v="283"/>
    <s v="Plancha"/>
    <s v="Plancha c/Cuero"/>
    <x v="6"/>
    <n v="13601"/>
    <n v="6663"/>
    <n v="24000"/>
    <n v="13601"/>
    <n v="6663"/>
    <n v="24000"/>
    <n v="24000"/>
    <m/>
    <n v="0"/>
    <s v="OK"/>
    <n v="0"/>
  </r>
  <r>
    <x v="184"/>
    <x v="0"/>
    <s v="Cerdo"/>
    <x v="1"/>
    <s v="1022125"/>
    <x v="172"/>
    <s v="Pernil"/>
    <s v="Pernil Mano"/>
    <x v="2"/>
    <n v="-18718"/>
    <n v="240000"/>
    <n v="216000"/>
    <n v="-18718"/>
    <n v="240000"/>
    <n v="216000"/>
    <n v="144000"/>
    <m/>
    <n v="72000"/>
    <s v="Sobre ingreso"/>
    <n v="0"/>
  </r>
  <r>
    <x v="321"/>
    <x v="0"/>
    <s v="Cerdo"/>
    <x v="1"/>
    <s v="1022128"/>
    <x v="284"/>
    <s v="Pierna"/>
    <s v="Pierna Pulpa Fina"/>
    <x v="8"/>
    <n v="-1250"/>
    <n v="1292"/>
    <n v="10000"/>
    <n v="-1250"/>
    <n v="1292"/>
    <n v="10000"/>
    <n v="10000"/>
    <m/>
    <n v="0"/>
    <s v="OK"/>
    <n v="0"/>
  </r>
  <r>
    <x v="322"/>
    <x v="0"/>
    <s v="Cerdo"/>
    <x v="1"/>
    <s v="1022141"/>
    <x v="285"/>
    <s v="Pierna"/>
    <s v="Pierna Pulpa Fina"/>
    <x v="8"/>
    <n v="3139"/>
    <n v="12961"/>
    <n v="14000"/>
    <n v="3139"/>
    <n v="12961"/>
    <n v="14000"/>
    <n v="34000"/>
    <m/>
    <n v="-20000"/>
    <s v="Pendiente de ingreso"/>
    <n v="0"/>
  </r>
  <r>
    <x v="323"/>
    <x v="0"/>
    <s v="Cerdo"/>
    <x v="1"/>
    <s v="1022142"/>
    <x v="286"/>
    <s v="Pierna"/>
    <s v="Pierna Pulpa Fina"/>
    <x v="8"/>
    <n v="510"/>
    <n v="10990"/>
    <n v="10000"/>
    <n v="510"/>
    <n v="10990"/>
    <n v="10000"/>
    <n v="10000"/>
    <m/>
    <n v="0"/>
    <s v="OK"/>
    <n v="0"/>
  </r>
  <r>
    <x v="324"/>
    <x v="0"/>
    <s v="Cerdo"/>
    <x v="1"/>
    <s v="1022145"/>
    <x v="287"/>
    <s v="Pierna"/>
    <s v="Pierna Pulpa"/>
    <x v="7"/>
    <n v="-681"/>
    <n v="17"/>
    <n v="0"/>
    <n v="-681"/>
    <n v="17"/>
    <n v="0"/>
    <m/>
    <m/>
    <n v="0"/>
    <s v="OK"/>
    <n v="0"/>
  </r>
  <r>
    <x v="325"/>
    <x v="0"/>
    <s v="Cerdo"/>
    <x v="1"/>
    <s v="1022169"/>
    <x v="288"/>
    <s v="Recortes"/>
    <s v="Recortes No Magro"/>
    <x v="2"/>
    <n v="-15738"/>
    <n v="184143"/>
    <n v="168000"/>
    <n v="-15738"/>
    <n v="184143"/>
    <n v="168000"/>
    <n v="168000"/>
    <m/>
    <n v="0"/>
    <s v="OK"/>
    <n v="0"/>
  </r>
  <r>
    <x v="187"/>
    <x v="0"/>
    <s v="Cerdo"/>
    <x v="1"/>
    <s v="1022183"/>
    <x v="174"/>
    <s v="Pernil"/>
    <s v="Pernil Pierna"/>
    <x v="2"/>
    <n v="0"/>
    <n v="480000"/>
    <n v="480000"/>
    <n v="0"/>
    <n v="480000"/>
    <n v="480000"/>
    <n v="432000"/>
    <m/>
    <n v="48000"/>
    <s v="Sobre ingreso"/>
    <n v="0"/>
  </r>
  <r>
    <x v="188"/>
    <x v="0"/>
    <s v="Cerdo"/>
    <x v="1"/>
    <s v="1022186"/>
    <x v="175"/>
    <s v="Huesos"/>
    <s v="Huesos Cuarto Centra"/>
    <x v="2"/>
    <m/>
    <m/>
    <m/>
    <m/>
    <m/>
    <m/>
    <n v="48000"/>
    <m/>
    <n v="-48000"/>
    <s v="Pendiente de ingreso"/>
    <n v="0"/>
  </r>
  <r>
    <x v="326"/>
    <x v="0"/>
    <s v="Cerdo"/>
    <x v="1"/>
    <s v="1022193"/>
    <x v="289"/>
    <s v="Lomo"/>
    <s v="Lomo Vetado"/>
    <x v="2"/>
    <n v="-67956"/>
    <n v="0"/>
    <n v="0"/>
    <n v="-67956"/>
    <n v="0"/>
    <n v="0"/>
    <m/>
    <m/>
    <n v="0"/>
    <s v="OK"/>
    <n v="0"/>
  </r>
  <r>
    <x v="327"/>
    <x v="0"/>
    <s v="Cerdo"/>
    <x v="1"/>
    <s v="1022212"/>
    <x v="290"/>
    <s v="Cabeza"/>
    <s v="Cabeza Entera"/>
    <x v="2"/>
    <n v="-70828"/>
    <n v="665808"/>
    <n v="600000"/>
    <n v="-70828"/>
    <n v="665808"/>
    <n v="600000"/>
    <n v="600026"/>
    <m/>
    <n v="-26"/>
    <s v="Pendiente de ingreso"/>
    <n v="0"/>
  </r>
  <r>
    <x v="328"/>
    <x v="0"/>
    <s v="Cerdo"/>
    <x v="1"/>
    <s v="1022247"/>
    <x v="291"/>
    <s v="Recortes"/>
    <s v="Recortes No Magro"/>
    <x v="7"/>
    <n v="62980"/>
    <n v="0"/>
    <n v="48000"/>
    <n v="62980"/>
    <n v="0"/>
    <n v="48000"/>
    <m/>
    <m/>
    <n v="48000"/>
    <s v="Sobre ingreso"/>
    <n v="0"/>
  </r>
  <r>
    <x v="329"/>
    <x v="0"/>
    <s v="Cerdo"/>
    <x v="1"/>
    <s v="1022254"/>
    <x v="292"/>
    <s v="Chuleta"/>
    <s v="Chuleta Vetada"/>
    <x v="7"/>
    <n v="1416"/>
    <n v="0"/>
    <n v="0"/>
    <n v="1416"/>
    <n v="0"/>
    <n v="0"/>
    <m/>
    <m/>
    <n v="0"/>
    <s v="OK"/>
    <n v="0"/>
  </r>
  <r>
    <x v="196"/>
    <x v="0"/>
    <s v="Cerdo"/>
    <x v="1"/>
    <s v="1022291"/>
    <x v="182"/>
    <s v="Pernil"/>
    <s v="Pernil Mano"/>
    <x v="2"/>
    <m/>
    <m/>
    <m/>
    <m/>
    <m/>
    <m/>
    <n v="48000"/>
    <m/>
    <n v="-48000"/>
    <s v="Pendiente de ingreso"/>
    <n v="0"/>
  </r>
  <r>
    <x v="330"/>
    <x v="0"/>
    <s v="Cerdo"/>
    <x v="1"/>
    <s v="1022293"/>
    <x v="293"/>
    <s v="Prolijado"/>
    <s v="Prolijado Malaya"/>
    <x v="8"/>
    <n v="11070"/>
    <n v="0"/>
    <n v="6000"/>
    <n v="11070"/>
    <n v="0"/>
    <n v="6000"/>
    <n v="6000"/>
    <m/>
    <n v="0"/>
    <s v="OK"/>
    <n v="0"/>
  </r>
  <r>
    <x v="331"/>
    <x v="0"/>
    <s v="Cerdo"/>
    <x v="1"/>
    <s v="1022304"/>
    <x v="294"/>
    <s v="Subprod"/>
    <s v="Subprod Visceras"/>
    <x v="7"/>
    <n v="-27454"/>
    <n v="19071"/>
    <n v="0"/>
    <n v="-27454"/>
    <n v="19071"/>
    <n v="0"/>
    <m/>
    <m/>
    <n v="0"/>
    <s v="OK"/>
    <n v="0"/>
  </r>
  <r>
    <x v="332"/>
    <x v="0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333"/>
    <x v="0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334"/>
    <x v="0"/>
    <s v="Cerdo"/>
    <x v="1"/>
    <s v="1022356"/>
    <x v="120"/>
    <s v="Grasas"/>
    <s v="Grasa Forro"/>
    <x v="7"/>
    <n v="0"/>
    <n v="42"/>
    <n v="0"/>
    <n v="0"/>
    <n v="42"/>
    <n v="0"/>
    <m/>
    <m/>
    <n v="0"/>
    <s v="OK"/>
    <n v="0"/>
  </r>
  <r>
    <x v="201"/>
    <x v="0"/>
    <s v="Cerdo"/>
    <x v="1"/>
    <s v="1022373"/>
    <x v="187"/>
    <s v="Recortes"/>
    <s v="Recortes No Magro"/>
    <x v="2"/>
    <n v="0"/>
    <n v="227248"/>
    <n v="168000"/>
    <n v="0"/>
    <n v="240000"/>
    <n v="240000"/>
    <n v="288000"/>
    <m/>
    <n v="-48000"/>
    <s v="Pendiente de ingreso"/>
    <n v="0"/>
  </r>
  <r>
    <x v="202"/>
    <x v="0"/>
    <s v="Cerdo"/>
    <x v="1"/>
    <s v="1022378"/>
    <x v="188"/>
    <s v="Huesos"/>
    <s v="Huesos Cuarto Centra"/>
    <x v="2"/>
    <m/>
    <m/>
    <m/>
    <m/>
    <m/>
    <m/>
    <n v="24000"/>
    <m/>
    <n v="-24000"/>
    <s v="Pendiente de ingreso"/>
    <n v="0"/>
  </r>
  <r>
    <x v="335"/>
    <x v="0"/>
    <s v="Cerdo"/>
    <x v="1"/>
    <s v="1022379"/>
    <x v="297"/>
    <s v="Paleta"/>
    <s v="Paleta Pulpa"/>
    <x v="2"/>
    <n v="-271"/>
    <n v="815"/>
    <n v="0"/>
    <n v="-271"/>
    <n v="72815"/>
    <n v="72000"/>
    <n v="48000"/>
    <m/>
    <n v="24000"/>
    <s v="Sobre ingreso"/>
    <n v="0"/>
  </r>
  <r>
    <x v="203"/>
    <x v="0"/>
    <s v="Cerdo"/>
    <x v="1"/>
    <s v="1022381"/>
    <x v="189"/>
    <s v="Grasas"/>
    <s v="Grasa Gordura"/>
    <x v="2"/>
    <m/>
    <m/>
    <m/>
    <m/>
    <m/>
    <m/>
    <n v="48000"/>
    <m/>
    <n v="-48000"/>
    <s v="Pendiente de ingreso"/>
    <n v="0"/>
  </r>
  <r>
    <x v="336"/>
    <x v="0"/>
    <s v="Cerdo"/>
    <x v="1"/>
    <s v="1022388"/>
    <x v="298"/>
    <s v="Huesos"/>
    <s v="Huesos Cuarto Centra"/>
    <x v="2"/>
    <n v="-18631"/>
    <n v="106892"/>
    <n v="96000"/>
    <n v="-18631"/>
    <n v="106892"/>
    <n v="96000"/>
    <n v="96000"/>
    <m/>
    <n v="0"/>
    <s v="OK"/>
    <n v="0"/>
  </r>
  <r>
    <x v="205"/>
    <x v="0"/>
    <s v="Cerdo"/>
    <x v="1"/>
    <s v="1022389"/>
    <x v="191"/>
    <s v="Cueros"/>
    <s v="Cuero Panceta"/>
    <x v="2"/>
    <n v="-31103"/>
    <n v="57789"/>
    <n v="24000"/>
    <n v="-31103"/>
    <n v="57789"/>
    <n v="24000"/>
    <n v="24000"/>
    <m/>
    <n v="0"/>
    <s v="OK"/>
    <n v="0"/>
  </r>
  <r>
    <x v="337"/>
    <x v="0"/>
    <s v="Cerdo"/>
    <x v="1"/>
    <s v="1022398"/>
    <x v="299"/>
    <s v="Pierna"/>
    <s v="Pierna Pulpa Fina"/>
    <x v="8"/>
    <n v="2542"/>
    <n v="0"/>
    <n v="12000"/>
    <n v="2542"/>
    <n v="0"/>
    <n v="15000"/>
    <n v="15000"/>
    <m/>
    <n v="0"/>
    <s v="OK"/>
    <n v="0"/>
  </r>
  <r>
    <x v="338"/>
    <x v="0"/>
    <s v="Cerdo"/>
    <x v="1"/>
    <s v="1022413"/>
    <x v="300"/>
    <s v="Subprod"/>
    <s v="Subprod Visceras"/>
    <x v="8"/>
    <n v="-350"/>
    <n v="8967"/>
    <n v="0"/>
    <n v="-350"/>
    <n v="8967"/>
    <n v="4000"/>
    <n v="4000"/>
    <m/>
    <n v="0"/>
    <s v="OK"/>
    <n v="0"/>
  </r>
  <r>
    <x v="208"/>
    <x v="0"/>
    <s v="Cerdo"/>
    <x v="1"/>
    <s v="1022414"/>
    <x v="194"/>
    <s v="Chuleta"/>
    <s v="Chuleta Cazuela"/>
    <x v="2"/>
    <n v="0"/>
    <n v="72000"/>
    <n v="72000"/>
    <n v="0"/>
    <n v="72000"/>
    <n v="72000"/>
    <n v="72000"/>
    <m/>
    <n v="0"/>
    <s v="OK"/>
    <n v="0"/>
  </r>
  <r>
    <x v="339"/>
    <x v="0"/>
    <s v="Cerdo"/>
    <x v="1"/>
    <s v="1022415"/>
    <x v="301"/>
    <s v="Recortes"/>
    <s v="Recortes No Magro"/>
    <x v="2"/>
    <n v="5820"/>
    <n v="0"/>
    <n v="0"/>
    <n v="5820"/>
    <n v="0"/>
    <n v="0"/>
    <m/>
    <m/>
    <n v="0"/>
    <s v="OK"/>
    <n v="0"/>
  </r>
  <r>
    <x v="340"/>
    <x v="0"/>
    <s v="Cerdo"/>
    <x v="1"/>
    <s v="1022416"/>
    <x v="302"/>
    <s v="Chuleta"/>
    <s v="Chuleta Vetada"/>
    <x v="2"/>
    <n v="1140"/>
    <n v="0"/>
    <n v="0"/>
    <n v="1140"/>
    <n v="0"/>
    <n v="0"/>
    <m/>
    <m/>
    <n v="0"/>
    <s v="OK"/>
    <n v="0"/>
  </r>
  <r>
    <x v="209"/>
    <x v="0"/>
    <s v="Cerdo"/>
    <x v="1"/>
    <s v="1022417"/>
    <x v="195"/>
    <s v="Cueros"/>
    <s v="Cuero Mixto"/>
    <x v="2"/>
    <n v="-58820"/>
    <n v="58820"/>
    <n v="0"/>
    <n v="-58820"/>
    <n v="58820"/>
    <n v="0"/>
    <n v="48000"/>
    <m/>
    <n v="-48000"/>
    <s v="Pendiente de ingreso"/>
    <n v="0"/>
  </r>
  <r>
    <x v="341"/>
    <x v="0"/>
    <s v="Cerdo"/>
    <x v="1"/>
    <s v="1022449"/>
    <x v="303"/>
    <s v="Pierna"/>
    <s v="Pierna Pulpa"/>
    <x v="5"/>
    <n v="3205"/>
    <n v="0"/>
    <n v="0"/>
    <n v="3205"/>
    <n v="0"/>
    <n v="0"/>
    <m/>
    <m/>
    <n v="0"/>
    <s v="OK"/>
    <n v="0"/>
  </r>
  <r>
    <x v="342"/>
    <x v="0"/>
    <s v="Cerdo"/>
    <x v="1"/>
    <s v="1022500"/>
    <x v="130"/>
    <s v="Grasas"/>
    <s v="Grasa Gordura"/>
    <x v="7"/>
    <n v="6120"/>
    <n v="0"/>
    <n v="0"/>
    <n v="6120"/>
    <n v="0"/>
    <n v="0"/>
    <m/>
    <m/>
    <n v="0"/>
    <s v="OK"/>
    <n v="0"/>
  </r>
  <r>
    <x v="343"/>
    <x v="0"/>
    <s v="Cerdo"/>
    <x v="1"/>
    <s v="1022515"/>
    <x v="304"/>
    <s v="Panceta"/>
    <s v="Panceta c/Cuero"/>
    <x v="8"/>
    <n v="1588"/>
    <n v="32912"/>
    <n v="30000"/>
    <n v="1588"/>
    <n v="32912"/>
    <n v="30000"/>
    <n v="30000"/>
    <m/>
    <n v="0"/>
    <s v="OK"/>
    <n v="0"/>
  </r>
  <r>
    <x v="213"/>
    <x v="0"/>
    <s v="Cerdo"/>
    <x v="1"/>
    <s v="1022541"/>
    <x v="198"/>
    <s v="Grasas"/>
    <s v="Grasa Gordura"/>
    <x v="2"/>
    <m/>
    <m/>
    <m/>
    <m/>
    <m/>
    <m/>
    <n v="24000"/>
    <m/>
    <n v="-24000"/>
    <s v="Pendiente de ingreso"/>
    <n v="0"/>
  </r>
  <r>
    <x v="344"/>
    <x v="0"/>
    <s v="Cerdo"/>
    <x v="1"/>
    <s v="1022550"/>
    <x v="305"/>
    <s v="Huesos"/>
    <s v="Huesos Cuarto Traser"/>
    <x v="8"/>
    <n v="-40380"/>
    <n v="67980"/>
    <n v="24000"/>
    <n v="-40380"/>
    <n v="67980"/>
    <n v="24000"/>
    <n v="24000"/>
    <m/>
    <n v="0"/>
    <s v="OK"/>
    <n v="0"/>
  </r>
  <r>
    <x v="345"/>
    <x v="0"/>
    <s v="Cerdo"/>
    <x v="1"/>
    <s v="1022561"/>
    <x v="306"/>
    <s v="Lomo"/>
    <s v="Lomo MM Loin"/>
    <x v="8"/>
    <n v="1865"/>
    <n v="0"/>
    <n v="1000"/>
    <n v="1865"/>
    <n v="0"/>
    <n v="1000"/>
    <n v="1000"/>
    <m/>
    <n v="0"/>
    <s v="OK"/>
    <n v="0"/>
  </r>
  <r>
    <x v="346"/>
    <x v="0"/>
    <s v="Cerdo"/>
    <x v="1"/>
    <s v="1022568"/>
    <x v="307"/>
    <s v="Panceta"/>
    <s v="Panceta s/Cuero"/>
    <x v="2"/>
    <n v="-127674"/>
    <n v="127674"/>
    <n v="0"/>
    <n v="-127674"/>
    <n v="127674"/>
    <n v="0"/>
    <m/>
    <m/>
    <n v="0"/>
    <s v="OK"/>
    <n v="0"/>
  </r>
  <r>
    <x v="347"/>
    <x v="0"/>
    <s v="Cerdo"/>
    <x v="1"/>
    <s v="1022570"/>
    <x v="308"/>
    <s v="Panceta"/>
    <s v="Panceta c/Cuero"/>
    <x v="8"/>
    <m/>
    <m/>
    <m/>
    <n v="0"/>
    <n v="0"/>
    <n v="2000"/>
    <n v="2000"/>
    <m/>
    <n v="0"/>
    <s v="OK"/>
    <n v="0"/>
  </r>
  <r>
    <x v="348"/>
    <x v="0"/>
    <s v="Cerdo"/>
    <x v="1"/>
    <s v="1022619"/>
    <x v="309"/>
    <s v="Prolijado"/>
    <s v="Prolijado Malaya"/>
    <x v="5"/>
    <n v="-2734"/>
    <n v="7270"/>
    <n v="4536"/>
    <n v="-2734"/>
    <n v="7270"/>
    <n v="4536"/>
    <n v="4717.3559999999998"/>
    <m/>
    <n v="-181.35599999999977"/>
    <s v="Pendiente de ingreso"/>
    <n v="0"/>
  </r>
  <r>
    <x v="349"/>
    <x v="0"/>
    <s v="Cerdo"/>
    <x v="1"/>
    <s v="1022621"/>
    <x v="310"/>
    <s v="Panceta"/>
    <s v="Panceta s/Cuero"/>
    <x v="8"/>
    <n v="931"/>
    <n v="45069"/>
    <n v="40000"/>
    <n v="931"/>
    <n v="45069"/>
    <n v="40000"/>
    <n v="40000"/>
    <m/>
    <n v="0"/>
    <s v="OK"/>
    <n v="0"/>
  </r>
  <r>
    <x v="350"/>
    <x v="0"/>
    <s v="Cerdo"/>
    <x v="1"/>
    <s v="1022636"/>
    <x v="311"/>
    <s v="Huesos"/>
    <s v="Huesos Cuarto Traser"/>
    <x v="2"/>
    <n v="12915"/>
    <n v="165616"/>
    <n v="192000"/>
    <n v="12915"/>
    <n v="165616"/>
    <n v="192000"/>
    <n v="192000"/>
    <m/>
    <n v="0"/>
    <s v="OK"/>
    <n v="0"/>
  </r>
  <r>
    <x v="219"/>
    <x v="0"/>
    <s v="Cerdo"/>
    <x v="1"/>
    <s v="1022637"/>
    <x v="204"/>
    <s v="Huesos"/>
    <s v="Huesos Cuarto Delant"/>
    <x v="2"/>
    <m/>
    <m/>
    <m/>
    <m/>
    <m/>
    <m/>
    <n v="24000"/>
    <m/>
    <n v="-24000"/>
    <s v="Pendiente de ingreso"/>
    <n v="0"/>
  </r>
  <r>
    <x v="351"/>
    <x v="0"/>
    <s v="Cerdo"/>
    <x v="1"/>
    <s v="1022639"/>
    <x v="312"/>
    <s v="Cabeza"/>
    <s v="Cabeza Entera"/>
    <x v="2"/>
    <n v="17824"/>
    <n v="916282"/>
    <n v="936000"/>
    <n v="17824"/>
    <n v="916282"/>
    <n v="936000"/>
    <n v="936000"/>
    <m/>
    <n v="0"/>
    <s v="OK"/>
    <n v="0"/>
  </r>
  <r>
    <x v="352"/>
    <x v="0"/>
    <s v="Cerdo"/>
    <x v="1"/>
    <s v="1022640"/>
    <x v="313"/>
    <s v="Cabeza"/>
    <s v="Cabeza Entera"/>
    <x v="2"/>
    <n v="-86434"/>
    <n v="50722"/>
    <n v="0"/>
    <n v="-86434"/>
    <n v="50722"/>
    <n v="0"/>
    <m/>
    <m/>
    <n v="0"/>
    <s v="OK"/>
    <n v="0"/>
  </r>
  <r>
    <x v="353"/>
    <x v="0"/>
    <s v="Cerdo"/>
    <x v="1"/>
    <s v="1022645"/>
    <x v="260"/>
    <s v="Panceta"/>
    <s v="Panceta s/Cuero"/>
    <x v="2"/>
    <n v="5085"/>
    <n v="0"/>
    <n v="5085"/>
    <n v="5085"/>
    <n v="0"/>
    <n v="5085"/>
    <m/>
    <m/>
    <n v="5085"/>
    <s v="Sobre ingreso"/>
    <n v="0"/>
  </r>
  <r>
    <x v="354"/>
    <x v="0"/>
    <s v="Cerdo"/>
    <x v="1"/>
    <s v="1022646"/>
    <x v="259"/>
    <s v="Panceta"/>
    <s v="Panceta s/Cuero"/>
    <x v="2"/>
    <n v="11631"/>
    <n v="0"/>
    <n v="11631"/>
    <n v="11631"/>
    <n v="0"/>
    <n v="11631"/>
    <m/>
    <m/>
    <n v="11631"/>
    <s v="Sobre ingreso"/>
    <n v="0"/>
  </r>
  <r>
    <x v="220"/>
    <x v="0"/>
    <s v="Cerdo"/>
    <x v="1"/>
    <s v="1022654"/>
    <x v="205"/>
    <s v="Recortes"/>
    <s v="Recortes No Magro"/>
    <x v="7"/>
    <n v="18594"/>
    <n v="0"/>
    <n v="24000"/>
    <n v="18594"/>
    <n v="0"/>
    <n v="24000"/>
    <m/>
    <m/>
    <n v="24000"/>
    <s v="Sobre ingreso"/>
    <n v="0"/>
  </r>
  <r>
    <x v="224"/>
    <x v="0"/>
    <s v="Cerdo"/>
    <x v="1"/>
    <s v="1022748"/>
    <x v="208"/>
    <s v="Subprod"/>
    <s v="Subprod Patas-Manos"/>
    <x v="2"/>
    <n v="-13412"/>
    <n v="204115"/>
    <n v="192000"/>
    <n v="-13412"/>
    <n v="204115"/>
    <n v="192000"/>
    <n v="120000"/>
    <m/>
    <n v="72000"/>
    <s v="Sobre ingreso"/>
    <n v="0"/>
  </r>
  <r>
    <x v="355"/>
    <x v="0"/>
    <s v="Cerdo"/>
    <x v="1"/>
    <s v="1022750"/>
    <x v="314"/>
    <s v="Paleta"/>
    <s v="Paleta Pulpa"/>
    <x v="8"/>
    <n v="-620"/>
    <n v="42144"/>
    <n v="48000"/>
    <n v="-620"/>
    <n v="18144"/>
    <n v="24000"/>
    <n v="24000"/>
    <m/>
    <n v="0"/>
    <s v="OK"/>
    <n v="0"/>
  </r>
  <r>
    <x v="356"/>
    <x v="0"/>
    <s v="Cerdo"/>
    <x v="1"/>
    <s v="1022751"/>
    <x v="315"/>
    <s v="Paleta"/>
    <s v="Paleta Entera"/>
    <x v="8"/>
    <n v="4246"/>
    <n v="21054"/>
    <n v="22000"/>
    <n v="4246"/>
    <n v="21054"/>
    <n v="22000"/>
    <n v="22000"/>
    <m/>
    <n v="0"/>
    <s v="OK"/>
    <n v="0"/>
  </r>
  <r>
    <x v="357"/>
    <x v="0"/>
    <s v="Cerdo"/>
    <x v="1"/>
    <s v="1022753"/>
    <x v="316"/>
    <s v="Pernil"/>
    <s v="Pernil Mano"/>
    <x v="2"/>
    <n v="20568"/>
    <n v="99432"/>
    <n v="120000"/>
    <n v="20568"/>
    <n v="99432"/>
    <n v="120000"/>
    <n v="96000"/>
    <m/>
    <n v="24000"/>
    <s v="Sobre ingreso"/>
    <n v="0"/>
  </r>
  <r>
    <x v="358"/>
    <x v="0"/>
    <s v="Cerdo"/>
    <x v="1"/>
    <s v="1022767"/>
    <x v="317"/>
    <s v="Grasas"/>
    <s v="Grasa Gordura"/>
    <x v="8"/>
    <n v="1300"/>
    <n v="26300"/>
    <n v="24000"/>
    <n v="1300"/>
    <n v="26300"/>
    <n v="24000"/>
    <n v="24000"/>
    <m/>
    <n v="0"/>
    <s v="OK"/>
    <n v="0"/>
  </r>
  <r>
    <x v="359"/>
    <x v="0"/>
    <s v="Cerdo"/>
    <x v="1"/>
    <s v="1022793"/>
    <x v="318"/>
    <s v="Paleta"/>
    <s v="Paleta Pulpa"/>
    <x v="8"/>
    <m/>
    <m/>
    <m/>
    <m/>
    <m/>
    <m/>
    <n v="0.1"/>
    <m/>
    <n v="-0.1"/>
    <s v="Pendiente de ingreso"/>
    <n v="0"/>
  </r>
  <r>
    <x v="360"/>
    <x v="0"/>
    <s v="Cerdo"/>
    <x v="1"/>
    <s v="1022794"/>
    <x v="319"/>
    <s v="Paleta"/>
    <s v="Paleta Entera"/>
    <x v="8"/>
    <n v="0"/>
    <n v="0"/>
    <n v="0"/>
    <n v="0"/>
    <n v="0"/>
    <n v="0"/>
    <n v="0.4"/>
    <m/>
    <n v="-0.4"/>
    <s v="Pendiente de ingreso"/>
    <n v="0"/>
  </r>
  <r>
    <x v="361"/>
    <x v="0"/>
    <s v="Cerdo"/>
    <x v="1"/>
    <s v="1022813"/>
    <x v="320"/>
    <s v="Muestra"/>
    <s v="Muestra"/>
    <x v="2"/>
    <m/>
    <m/>
    <m/>
    <m/>
    <m/>
    <m/>
    <n v="500"/>
    <m/>
    <n v="-500"/>
    <s v="Pendiente de ingreso"/>
    <n v="0"/>
  </r>
  <r>
    <x v="362"/>
    <x v="0"/>
    <s v="Cerdo"/>
    <x v="1"/>
    <s v="1022816"/>
    <x v="321"/>
    <s v="Muestra"/>
    <s v="Muestra"/>
    <x v="2"/>
    <m/>
    <m/>
    <m/>
    <m/>
    <m/>
    <m/>
    <n v="100"/>
    <m/>
    <n v="-100"/>
    <s v="Pendiente de ingreso"/>
    <n v="0"/>
  </r>
  <r>
    <x v="363"/>
    <x v="0"/>
    <s v="Cerdo"/>
    <x v="1"/>
    <s v="1022817"/>
    <x v="322"/>
    <s v="Muestra"/>
    <s v="Muestra"/>
    <x v="8"/>
    <m/>
    <m/>
    <m/>
    <m/>
    <m/>
    <m/>
    <n v="100"/>
    <m/>
    <n v="-100"/>
    <s v="Pendiente de ingreso"/>
    <n v="0"/>
  </r>
  <r>
    <x v="364"/>
    <x v="0"/>
    <s v="Cerdo"/>
    <x v="1"/>
    <s v="1022832"/>
    <x v="323"/>
    <s v="Muestra"/>
    <s v="Muestra"/>
    <x v="2"/>
    <m/>
    <m/>
    <m/>
    <m/>
    <m/>
    <m/>
    <n v="500"/>
    <m/>
    <n v="-500"/>
    <s v="Pendiente de ingreso"/>
    <n v="0"/>
  </r>
  <r>
    <x v="365"/>
    <x v="0"/>
    <s v="Cerdo"/>
    <x v="1"/>
    <s v="1022835"/>
    <x v="324"/>
    <s v="Muestra"/>
    <s v="Muestra"/>
    <x v="8"/>
    <m/>
    <m/>
    <m/>
    <m/>
    <m/>
    <m/>
    <n v="136.9"/>
    <m/>
    <n v="-136.9"/>
    <s v="Pendiente de ingreso"/>
    <n v="0"/>
  </r>
  <r>
    <x v="366"/>
    <x v="0"/>
    <s v="Cerdo"/>
    <x v="1"/>
    <s v="1022837"/>
    <x v="325"/>
    <s v="Recortes"/>
    <s v="Recortes Magro"/>
    <x v="8"/>
    <m/>
    <m/>
    <m/>
    <m/>
    <m/>
    <m/>
    <n v="116.2"/>
    <m/>
    <n v="-116.2"/>
    <s v="Pendiente de ingreso"/>
    <n v="0"/>
  </r>
  <r>
    <x v="367"/>
    <x v="0"/>
    <s v="Cerdo"/>
    <x v="1"/>
    <s v="1022854"/>
    <x v="147"/>
    <s v="Huesos"/>
    <s v="Huesos Cuarto Centra"/>
    <x v="6"/>
    <n v="1768"/>
    <n v="0"/>
    <n v="0"/>
    <n v="1768"/>
    <n v="0"/>
    <n v="0"/>
    <m/>
    <m/>
    <n v="0"/>
    <s v="OK"/>
    <n v="0"/>
  </r>
  <r>
    <x v="232"/>
    <x v="0"/>
    <s v="Cerdo"/>
    <x v="1"/>
    <s v="1022856"/>
    <x v="216"/>
    <s v="Grasas"/>
    <s v="Grasa Gordura"/>
    <x v="2"/>
    <m/>
    <m/>
    <m/>
    <m/>
    <m/>
    <m/>
    <n v="72000"/>
    <m/>
    <n v="-72000"/>
    <s v="Pendiente de ingreso"/>
    <n v="0"/>
  </r>
  <r>
    <x v="368"/>
    <x v="0"/>
    <s v="Cerdo"/>
    <x v="1"/>
    <s v="1022863"/>
    <x v="326"/>
    <s v="Lomo"/>
    <s v="Lomo Vetado"/>
    <x v="8"/>
    <n v="-6204"/>
    <n v="52204"/>
    <n v="40000"/>
    <n v="-6204"/>
    <n v="56293"/>
    <n v="50000"/>
    <n v="50000"/>
    <m/>
    <n v="0"/>
    <s v="OK"/>
    <n v="0"/>
  </r>
  <r>
    <x v="369"/>
    <x v="0"/>
    <s v="Cerdo"/>
    <x v="1"/>
    <s v="1022864"/>
    <x v="327"/>
    <s v="Lomo"/>
    <s v="Lomo Vetado"/>
    <x v="8"/>
    <n v="1073"/>
    <n v="16177"/>
    <n v="15000"/>
    <n v="1073"/>
    <n v="30513"/>
    <n v="30000"/>
    <n v="30000"/>
    <m/>
    <n v="0"/>
    <s v="OK"/>
    <n v="0"/>
  </r>
  <r>
    <x v="370"/>
    <x v="0"/>
    <s v="Cerdo"/>
    <x v="1"/>
    <s v="1022865"/>
    <x v="328"/>
    <s v="Panceta"/>
    <s v="Panceta s/Cuero"/>
    <x v="8"/>
    <n v="-7053"/>
    <n v="99053"/>
    <n v="80000"/>
    <n v="-7053"/>
    <n v="99053"/>
    <n v="80000"/>
    <n v="83000"/>
    <m/>
    <n v="-3000"/>
    <s v="Pendiente de ingreso"/>
    <n v="0"/>
  </r>
  <r>
    <x v="371"/>
    <x v="0"/>
    <s v="Cerdo"/>
    <x v="1"/>
    <s v="1022866"/>
    <x v="329"/>
    <s v="Panceta"/>
    <s v="Panceta s/Cuero"/>
    <x v="8"/>
    <n v="-2540"/>
    <n v="71540"/>
    <n v="60000"/>
    <n v="-2540"/>
    <n v="71540"/>
    <n v="60000"/>
    <n v="61000"/>
    <m/>
    <n v="-1000"/>
    <s v="Pendiente de ingreso"/>
    <n v="0"/>
  </r>
  <r>
    <x v="372"/>
    <x v="0"/>
    <s v="Cerdo"/>
    <x v="1"/>
    <s v="1022883"/>
    <x v="330"/>
    <s v="Chuleta"/>
    <s v="Chuleta Huesos"/>
    <x v="5"/>
    <n v="0"/>
    <n v="12771"/>
    <n v="0"/>
    <n v="0"/>
    <n v="36771"/>
    <n v="24000"/>
    <n v="23995.134999999998"/>
    <m/>
    <n v="4.8650000000016007"/>
    <s v="Sobre ingreso"/>
    <n v="0"/>
  </r>
  <r>
    <x v="373"/>
    <x v="0"/>
    <s v="Cerdo"/>
    <x v="1"/>
    <s v="1022907"/>
    <x v="331"/>
    <s v="Subprod"/>
    <s v="Subprod Visceras"/>
    <x v="6"/>
    <n v="-38229"/>
    <n v="89229"/>
    <n v="48000"/>
    <n v="-38229"/>
    <n v="89229"/>
    <n v="48000"/>
    <n v="48000"/>
    <m/>
    <n v="0"/>
    <s v="OK"/>
    <n v="0"/>
  </r>
  <r>
    <x v="374"/>
    <x v="0"/>
    <s v="Cerdo"/>
    <x v="1"/>
    <s v="1022914"/>
    <x v="332"/>
    <s v="Grasas"/>
    <s v="Grasa Lomo Tocino"/>
    <x v="8"/>
    <n v="7940"/>
    <n v="19660"/>
    <n v="24000"/>
    <n v="7940"/>
    <n v="19660"/>
    <n v="24000"/>
    <n v="24000"/>
    <m/>
    <n v="0"/>
    <s v="OK"/>
    <n v="0"/>
  </r>
  <r>
    <x v="375"/>
    <x v="0"/>
    <s v="Cerdo"/>
    <x v="1"/>
    <s v="1022918"/>
    <x v="333"/>
    <s v="Grasas"/>
    <s v="Grasa Lomo Tocino"/>
    <x v="8"/>
    <n v="-12699"/>
    <n v="103277"/>
    <n v="96000"/>
    <n v="-12699"/>
    <n v="103277"/>
    <n v="120000"/>
    <n v="120000"/>
    <m/>
    <n v="0"/>
    <s v="OK"/>
    <n v="0"/>
  </r>
  <r>
    <x v="376"/>
    <x v="0"/>
    <s v="Cerdo"/>
    <x v="1"/>
    <s v="1022932"/>
    <x v="156"/>
    <s v="Chuleta"/>
    <s v="Chuleta Huesos"/>
    <x v="2"/>
    <n v="0"/>
    <n v="80"/>
    <n v="0"/>
    <n v="0"/>
    <n v="80"/>
    <n v="0"/>
    <m/>
    <m/>
    <n v="0"/>
    <s v="OK"/>
    <n v="0"/>
  </r>
  <r>
    <x v="377"/>
    <x v="0"/>
    <s v="Cerdo"/>
    <x v="1"/>
    <s v="1022936"/>
    <x v="158"/>
    <s v="Filete"/>
    <s v="Filete c/Cabeza"/>
    <x v="2"/>
    <n v="-11848"/>
    <n v="0"/>
    <n v="0"/>
    <n v="-11848"/>
    <n v="0"/>
    <n v="0"/>
    <m/>
    <m/>
    <n v="0"/>
    <s v="OK"/>
    <n v="0"/>
  </r>
  <r>
    <x v="378"/>
    <x v="0"/>
    <s v="Cerdo"/>
    <x v="1"/>
    <s v="1022939"/>
    <x v="334"/>
    <s v="Cost-Pec"/>
    <s v="Cost-Pec Trozos"/>
    <x v="2"/>
    <n v="-16954"/>
    <n v="80"/>
    <n v="0"/>
    <n v="-16954"/>
    <n v="80"/>
    <n v="0"/>
    <m/>
    <m/>
    <n v="0"/>
    <s v="OK"/>
    <n v="0"/>
  </r>
  <r>
    <x v="379"/>
    <x v="0"/>
    <s v="Cerdo"/>
    <x v="1"/>
    <s v="1022940"/>
    <x v="335"/>
    <s v="Pernil"/>
    <s v="Pernil Mano"/>
    <x v="2"/>
    <n v="-901"/>
    <n v="12390"/>
    <n v="0"/>
    <n v="-901"/>
    <n v="12390"/>
    <n v="0"/>
    <m/>
    <m/>
    <n v="0"/>
    <s v="OK"/>
    <n v="0"/>
  </r>
  <r>
    <x v="380"/>
    <x v="0"/>
    <s v="Cerdo"/>
    <x v="1"/>
    <s v="1022941"/>
    <x v="336"/>
    <s v="Pernil"/>
    <s v="Pernil Mano"/>
    <x v="2"/>
    <n v="19617"/>
    <n v="60002"/>
    <n v="72000"/>
    <n v="19617"/>
    <n v="60002"/>
    <n v="72000"/>
    <n v="72000"/>
    <m/>
    <n v="0"/>
    <s v="OK"/>
    <n v="0"/>
  </r>
  <r>
    <x v="242"/>
    <x v="0"/>
    <s v="Cerdo"/>
    <x v="1"/>
    <s v="1022943"/>
    <x v="225"/>
    <s v="Lomo"/>
    <s v="Lomo Centro"/>
    <x v="2"/>
    <n v="16"/>
    <n v="0"/>
    <n v="0"/>
    <n v="16"/>
    <n v="0"/>
    <n v="0"/>
    <n v="72000"/>
    <m/>
    <n v="-72000"/>
    <s v="Pendiente de ingreso"/>
    <n v="0"/>
  </r>
  <r>
    <x v="243"/>
    <x v="0"/>
    <s v="Cerdo"/>
    <x v="1"/>
    <s v="1022945"/>
    <x v="169"/>
    <s v="Grasas"/>
    <s v="Grasa Interior"/>
    <x v="2"/>
    <n v="-77196"/>
    <n v="303930"/>
    <n v="216000"/>
    <n v="-77196"/>
    <n v="269197"/>
    <n v="192000"/>
    <n v="168000"/>
    <m/>
    <n v="24000"/>
    <s v="Sobre ingreso"/>
    <n v="0"/>
  </r>
  <r>
    <x v="381"/>
    <x v="0"/>
    <s v="Cerdo"/>
    <x v="1"/>
    <s v="1022946"/>
    <x v="337"/>
    <s v="Chuleta"/>
    <s v="Chuleta Centro"/>
    <x v="2"/>
    <n v="-4685"/>
    <n v="0"/>
    <n v="0"/>
    <n v="-4685"/>
    <n v="0"/>
    <n v="0"/>
    <m/>
    <m/>
    <n v="0"/>
    <s v="OK"/>
    <n v="0"/>
  </r>
  <r>
    <x v="382"/>
    <x v="0"/>
    <s v="Cerdo"/>
    <x v="1"/>
    <s v="1022989"/>
    <x v="338"/>
    <s v="Lomo"/>
    <s v="Lomo MM Loin"/>
    <x v="8"/>
    <n v="-7797"/>
    <n v="30797"/>
    <n v="20000"/>
    <n v="-7797"/>
    <n v="30797"/>
    <n v="30000"/>
    <n v="30000"/>
    <m/>
    <n v="0"/>
    <s v="OK"/>
    <n v="0"/>
  </r>
  <r>
    <x v="383"/>
    <x v="0"/>
    <s v="Cerdo"/>
    <x v="1"/>
    <s v="1022995"/>
    <x v="339"/>
    <s v="Panceta"/>
    <s v="Panceta c/Cuero"/>
    <x v="2"/>
    <n v="0"/>
    <n v="19"/>
    <n v="0"/>
    <n v="0"/>
    <n v="19"/>
    <n v="0"/>
    <m/>
    <m/>
    <n v="0"/>
    <s v="OK"/>
    <n v="0"/>
  </r>
  <r>
    <x v="249"/>
    <x v="0"/>
    <s v="Cerdo"/>
    <x v="1"/>
    <s v="1023034"/>
    <x v="231"/>
    <s v="Cueros"/>
    <s v="Cuero Forro"/>
    <x v="2"/>
    <n v="26658"/>
    <n v="208771"/>
    <n v="240000"/>
    <n v="26658"/>
    <n v="198938"/>
    <n v="240000"/>
    <n v="192000"/>
    <m/>
    <n v="48000"/>
    <s v="Sobre ingreso"/>
    <n v="0"/>
  </r>
  <r>
    <x v="384"/>
    <x v="0"/>
    <s v="Cerdo"/>
    <x v="1"/>
    <s v="1023047"/>
    <x v="340"/>
    <s v="Lomo"/>
    <s v="Lomo Vetado"/>
    <x v="2"/>
    <n v="5434"/>
    <n v="0"/>
    <n v="0"/>
    <n v="5434"/>
    <n v="0"/>
    <n v="0"/>
    <m/>
    <m/>
    <n v="0"/>
    <s v="OK"/>
    <n v="0"/>
  </r>
  <r>
    <x v="385"/>
    <x v="0"/>
    <s v="Cerdo"/>
    <x v="1"/>
    <s v="1023050"/>
    <x v="341"/>
    <s v="Lomo"/>
    <s v="Lomo Centro"/>
    <x v="5"/>
    <n v="3562"/>
    <n v="0"/>
    <n v="0"/>
    <n v="3562"/>
    <n v="0"/>
    <n v="0"/>
    <m/>
    <m/>
    <n v="0"/>
    <s v="OK"/>
    <n v="0"/>
  </r>
  <r>
    <x v="386"/>
    <x v="0"/>
    <s v="Cerdo"/>
    <x v="1"/>
    <s v="1023066"/>
    <x v="342"/>
    <s v="Chuleta"/>
    <s v="Chuleta Huesos"/>
    <x v="2"/>
    <n v="0"/>
    <n v="17"/>
    <n v="0"/>
    <n v="0"/>
    <n v="17"/>
    <n v="0"/>
    <m/>
    <m/>
    <n v="0"/>
    <s v="OK"/>
    <n v="0"/>
  </r>
  <r>
    <x v="387"/>
    <x v="0"/>
    <s v="Cerdo"/>
    <x v="1"/>
    <s v="1023093"/>
    <x v="322"/>
    <s v="Recortes"/>
    <s v="Recortes No Magro"/>
    <x v="2"/>
    <n v="-15981"/>
    <n v="48134"/>
    <n v="48000"/>
    <n v="-15981"/>
    <n v="48134"/>
    <n v="48000"/>
    <n v="45900"/>
    <m/>
    <n v="2100"/>
    <s v="Sobre ingreso"/>
    <n v="0"/>
  </r>
  <r>
    <x v="388"/>
    <x v="0"/>
    <s v="Cerdo"/>
    <x v="1"/>
    <s v="1023102"/>
    <x v="343"/>
    <s v="Lomo"/>
    <s v="Lomo MM Loin"/>
    <x v="8"/>
    <n v="-6772"/>
    <n v="6772"/>
    <n v="0"/>
    <n v="-6772"/>
    <n v="6772"/>
    <n v="0"/>
    <m/>
    <m/>
    <n v="0"/>
    <s v="OK"/>
    <n v="0"/>
  </r>
  <r>
    <x v="389"/>
    <x v="0"/>
    <s v="Cerdo"/>
    <x v="1"/>
    <s v="1023123"/>
    <x v="344"/>
    <s v="Lomo"/>
    <s v="Lomo Vetado"/>
    <x v="8"/>
    <n v="2747"/>
    <n v="3003"/>
    <n v="5000"/>
    <n v="2747"/>
    <n v="3003"/>
    <n v="5000"/>
    <n v="5000"/>
    <m/>
    <n v="0"/>
    <s v="OK"/>
    <n v="0"/>
  </r>
  <r>
    <x v="390"/>
    <x v="0"/>
    <s v="Cerdo"/>
    <x v="1"/>
    <s v="1023126"/>
    <x v="345"/>
    <s v="Recortes"/>
    <s v="Recortes No Magro"/>
    <x v="2"/>
    <n v="4680"/>
    <n v="0"/>
    <n v="0"/>
    <n v="4680"/>
    <n v="0"/>
    <n v="0"/>
    <m/>
    <m/>
    <n v="0"/>
    <s v="OK"/>
    <n v="0"/>
  </r>
  <r>
    <x v="391"/>
    <x v="0"/>
    <s v="Cerdo"/>
    <x v="1"/>
    <s v="1023131"/>
    <x v="346"/>
    <s v="Pierna"/>
    <s v="Pierna Pulpa"/>
    <x v="2"/>
    <n v="-22"/>
    <n v="260"/>
    <n v="0"/>
    <n v="-22"/>
    <n v="260"/>
    <n v="0"/>
    <m/>
    <m/>
    <n v="0"/>
    <s v="OK"/>
    <n v="0"/>
  </r>
  <r>
    <x v="392"/>
    <x v="0"/>
    <s v="Cerdo"/>
    <x v="1"/>
    <s v="1023132"/>
    <x v="347"/>
    <s v="Paleta"/>
    <s v="Paleta Pulpa"/>
    <x v="2"/>
    <n v="2338"/>
    <n v="0"/>
    <n v="0"/>
    <n v="2338"/>
    <n v="0"/>
    <n v="0"/>
    <m/>
    <m/>
    <n v="0"/>
    <s v="OK"/>
    <n v="0"/>
  </r>
  <r>
    <x v="393"/>
    <x v="0"/>
    <s v="Cerdo"/>
    <x v="1"/>
    <s v="1023143"/>
    <x v="321"/>
    <s v="Prolijado"/>
    <s v="Prolijado Plateada"/>
    <x v="2"/>
    <n v="1840"/>
    <n v="0"/>
    <n v="0"/>
    <n v="1840"/>
    <n v="0"/>
    <n v="0"/>
    <m/>
    <m/>
    <n v="0"/>
    <s v="OK"/>
    <n v="0"/>
  </r>
  <r>
    <x v="394"/>
    <x v="0"/>
    <s v="Cerdo"/>
    <x v="1"/>
    <s v="1023157"/>
    <x v="348"/>
    <s v="Grasas"/>
    <s v="Grasa Lomo Tocino"/>
    <x v="2"/>
    <n v="1460"/>
    <n v="0"/>
    <n v="0"/>
    <n v="1460"/>
    <n v="0"/>
    <n v="0"/>
    <m/>
    <m/>
    <n v="0"/>
    <s v="OK"/>
    <n v="0"/>
  </r>
  <r>
    <x v="395"/>
    <x v="0"/>
    <s v="Cerdo"/>
    <x v="1"/>
    <s v="1023158"/>
    <x v="289"/>
    <s v="Lomo"/>
    <s v="Lomo Vetado"/>
    <x v="2"/>
    <n v="255"/>
    <n v="0"/>
    <n v="0"/>
    <n v="255"/>
    <n v="0"/>
    <n v="0"/>
    <m/>
    <m/>
    <n v="0"/>
    <s v="OK"/>
    <n v="0"/>
  </r>
  <r>
    <x v="396"/>
    <x v="0"/>
    <s v="Cerdo"/>
    <x v="1"/>
    <s v="1023166"/>
    <x v="296"/>
    <s v="Panceta"/>
    <s v="Panceta s/Cuero"/>
    <x v="8"/>
    <m/>
    <m/>
    <m/>
    <m/>
    <m/>
    <m/>
    <n v="100"/>
    <m/>
    <n v="-100"/>
    <s v="Pendiente de ingreso"/>
    <n v="0"/>
  </r>
  <r>
    <x v="397"/>
    <x v="0"/>
    <s v="Cerdo"/>
    <x v="1"/>
    <s v="1023190"/>
    <x v="349"/>
    <s v="Subprod"/>
    <s v="Subprod Visceras"/>
    <x v="5"/>
    <n v="-113903"/>
    <n v="282847"/>
    <n v="168000"/>
    <n v="-113903"/>
    <n v="330847"/>
    <n v="285000"/>
    <n v="284674.27399999998"/>
    <m/>
    <n v="325.72600000002421"/>
    <s v="Sobre ingreso"/>
    <n v="0"/>
  </r>
  <r>
    <x v="398"/>
    <x v="0"/>
    <s v="Cerdo"/>
    <x v="1"/>
    <s v="1023247"/>
    <x v="350"/>
    <s v="Panceta"/>
    <s v="Panceta s/Cuero"/>
    <x v="8"/>
    <n v="1120"/>
    <n v="0"/>
    <n v="0"/>
    <n v="1120"/>
    <n v="0"/>
    <n v="0"/>
    <m/>
    <m/>
    <n v="0"/>
    <s v="OK"/>
    <n v="0"/>
  </r>
  <r>
    <x v="399"/>
    <x v="0"/>
    <s v="Cerdo"/>
    <x v="1"/>
    <s v="1023257"/>
    <x v="351"/>
    <s v="Recortes"/>
    <s v="Recortes No Magro"/>
    <x v="6"/>
    <n v="-24002"/>
    <n v="48939"/>
    <n v="24000"/>
    <n v="-24002"/>
    <n v="48939"/>
    <n v="24000"/>
    <n v="24002"/>
    <m/>
    <n v="-2"/>
    <s v="Pendiente de ingreso"/>
    <n v="0"/>
  </r>
  <r>
    <x v="400"/>
    <x v="0"/>
    <s v="Cerdo"/>
    <x v="1"/>
    <s v="1023265"/>
    <x v="352"/>
    <s v="Cost-Pec"/>
    <s v="Cost-Pec Trozos"/>
    <x v="8"/>
    <n v="1416"/>
    <n v="6792"/>
    <n v="7500"/>
    <n v="1416"/>
    <n v="6792"/>
    <n v="7500"/>
    <n v="7500"/>
    <m/>
    <n v="0"/>
    <s v="OK"/>
    <n v="0"/>
  </r>
  <r>
    <x v="401"/>
    <x v="0"/>
    <s v="Cerdo"/>
    <x v="1"/>
    <s v="1023273"/>
    <x v="353"/>
    <s v="Pierna"/>
    <s v="Pierna Pulpa Fina"/>
    <x v="5"/>
    <n v="2106"/>
    <n v="16038"/>
    <n v="18144"/>
    <n v="2106"/>
    <n v="16038"/>
    <n v="18144"/>
    <n v="18144"/>
    <m/>
    <n v="0"/>
    <s v="OK"/>
    <n v="0"/>
  </r>
  <r>
    <x v="402"/>
    <x v="0"/>
    <s v="Cerdo"/>
    <x v="1"/>
    <s v="1023274"/>
    <x v="354"/>
    <s v="Pierna"/>
    <s v="Pierna Pulpa Fina"/>
    <x v="5"/>
    <n v="1471"/>
    <n v="16673"/>
    <n v="18144"/>
    <n v="1471"/>
    <n v="16673"/>
    <n v="18144"/>
    <n v="18144"/>
    <m/>
    <n v="0"/>
    <s v="OK"/>
    <n v="0"/>
  </r>
  <r>
    <x v="403"/>
    <x v="0"/>
    <s v="Cerdo"/>
    <x v="1"/>
    <s v="1023290"/>
    <x v="355"/>
    <s v="Huesos"/>
    <s v="Huesos Cuarto Traser"/>
    <x v="2"/>
    <n v="1900"/>
    <n v="0"/>
    <n v="16000"/>
    <n v="1900"/>
    <n v="0"/>
    <n v="16000"/>
    <m/>
    <m/>
    <n v="16000"/>
    <s v="Sobre ingreso"/>
    <n v="0"/>
  </r>
  <r>
    <x v="404"/>
    <x v="0"/>
    <s v="Cerdo"/>
    <x v="1"/>
    <s v="1023291"/>
    <x v="356"/>
    <s v="Huesos"/>
    <s v="Huesos Cuarto Centra"/>
    <x v="2"/>
    <n v="0"/>
    <n v="24000"/>
    <n v="24000"/>
    <n v="0"/>
    <n v="24000"/>
    <n v="24000"/>
    <n v="24000"/>
    <m/>
    <n v="0"/>
    <s v="OK"/>
    <n v="0"/>
  </r>
  <r>
    <x v="405"/>
    <x v="0"/>
    <s v="Cerdo"/>
    <x v="1"/>
    <s v="1023302"/>
    <x v="169"/>
    <s v="Grasas"/>
    <s v="Grasa Interior"/>
    <x v="6"/>
    <n v="-920"/>
    <n v="26819"/>
    <n v="24000"/>
    <n v="-920"/>
    <n v="157552"/>
    <n v="144000"/>
    <n v="144000"/>
    <m/>
    <n v="0"/>
    <s v="OK"/>
    <n v="0"/>
  </r>
  <r>
    <x v="264"/>
    <x v="0"/>
    <s v="Cerdo"/>
    <x v="1"/>
    <s v="1023306"/>
    <x v="195"/>
    <s v="Cueros"/>
    <s v="Cuero Mixto"/>
    <x v="2"/>
    <n v="19401"/>
    <n v="220599"/>
    <n v="240000"/>
    <n v="19401"/>
    <n v="220599"/>
    <n v="264000"/>
    <n v="168000"/>
    <m/>
    <n v="96000"/>
    <s v="Sobre ingreso"/>
    <n v="0"/>
  </r>
  <r>
    <x v="406"/>
    <x v="0"/>
    <s v="Cerdo"/>
    <x v="1"/>
    <s v="1023318"/>
    <x v="357"/>
    <s v="Recortes"/>
    <s v="Recortes No Magro"/>
    <x v="6"/>
    <n v="-23978"/>
    <n v="23978"/>
    <n v="0"/>
    <n v="-23978"/>
    <n v="23978"/>
    <n v="0"/>
    <m/>
    <m/>
    <n v="0"/>
    <s v="OK"/>
    <n v="0"/>
  </r>
  <r>
    <x v="407"/>
    <x v="0"/>
    <s v="Cerdo"/>
    <x v="1"/>
    <s v="1023319"/>
    <x v="358"/>
    <s v="Recortes"/>
    <s v="Recortes No Magro"/>
    <x v="6"/>
    <n v="-23980"/>
    <n v="36634"/>
    <n v="12000"/>
    <n v="-23980"/>
    <n v="36634"/>
    <n v="12000"/>
    <n v="24000"/>
    <m/>
    <n v="-12000"/>
    <s v="Pendiente de ingreso"/>
    <n v="0"/>
  </r>
  <r>
    <x v="92"/>
    <x v="0"/>
    <s v="Cerdo"/>
    <x v="2"/>
    <s v="1020017"/>
    <x v="83"/>
    <s v="Chuleta"/>
    <s v="Chuleta Centro"/>
    <x v="0"/>
    <m/>
    <m/>
    <m/>
    <m/>
    <m/>
    <m/>
    <m/>
    <n v="99521.843999999997"/>
    <n v="0"/>
    <s v="OK"/>
    <n v="0"/>
  </r>
  <r>
    <x v="93"/>
    <x v="0"/>
    <s v="Cerdo"/>
    <x v="2"/>
    <s v="1020086"/>
    <x v="84"/>
    <s v="Lomo"/>
    <s v="Lomo Centro"/>
    <x v="0"/>
    <m/>
    <m/>
    <m/>
    <m/>
    <m/>
    <m/>
    <m/>
    <n v="72461.442999999999"/>
    <n v="0"/>
    <s v="OK"/>
    <n v="0"/>
  </r>
  <r>
    <x v="94"/>
    <x v="0"/>
    <s v="Cerdo"/>
    <x v="2"/>
    <s v="1020105"/>
    <x v="85"/>
    <s v="Lomo"/>
    <s v="Lomo Centro"/>
    <x v="9"/>
    <m/>
    <m/>
    <m/>
    <m/>
    <m/>
    <m/>
    <m/>
    <n v="57475.186999999998"/>
    <n v="0"/>
    <s v="OK"/>
    <n v="0"/>
  </r>
  <r>
    <x v="95"/>
    <x v="0"/>
    <s v="Cerdo"/>
    <x v="2"/>
    <s v="1020110"/>
    <x v="86"/>
    <s v="Lomo"/>
    <s v="Lomo MM Loin"/>
    <x v="9"/>
    <m/>
    <m/>
    <m/>
    <m/>
    <m/>
    <m/>
    <m/>
    <n v="302686.83799999999"/>
    <n v="0"/>
    <s v="OK"/>
    <n v="0"/>
  </r>
  <r>
    <x v="96"/>
    <x v="0"/>
    <s v="Cerdo"/>
    <x v="2"/>
    <s v="1020284"/>
    <x v="87"/>
    <s v="Pierna"/>
    <s v="Pierna Pulpa Fina"/>
    <x v="9"/>
    <m/>
    <m/>
    <m/>
    <m/>
    <m/>
    <m/>
    <m/>
    <n v="6330.2"/>
    <n v="0"/>
    <s v="OK"/>
    <n v="0"/>
  </r>
  <r>
    <x v="97"/>
    <x v="0"/>
    <s v="Cerdo"/>
    <x v="2"/>
    <s v="1020326"/>
    <x v="88"/>
    <s v="Paleta"/>
    <s v="Paleta Pulpa"/>
    <x v="9"/>
    <m/>
    <m/>
    <m/>
    <m/>
    <m/>
    <m/>
    <m/>
    <n v="165464.44500000001"/>
    <n v="0"/>
    <s v="OK"/>
    <n v="0"/>
  </r>
  <r>
    <x v="98"/>
    <x v="0"/>
    <s v="Cerdo"/>
    <x v="2"/>
    <s v="1020339"/>
    <x v="89"/>
    <s v="Grasas"/>
    <s v="Grasa Lomo Tocino"/>
    <x v="0"/>
    <m/>
    <m/>
    <m/>
    <m/>
    <m/>
    <m/>
    <m/>
    <n v="19000"/>
    <n v="0"/>
    <s v="OK"/>
    <n v="0"/>
  </r>
  <r>
    <x v="99"/>
    <x v="0"/>
    <s v="Cerdo"/>
    <x v="2"/>
    <s v="1020349"/>
    <x v="90"/>
    <s v="Plancha"/>
    <s v="Plancha s/Cuero"/>
    <x v="0"/>
    <m/>
    <m/>
    <m/>
    <m/>
    <m/>
    <m/>
    <m/>
    <n v="188274.91800000001"/>
    <n v="0"/>
    <s v="OK"/>
    <n v="0"/>
  </r>
  <r>
    <x v="101"/>
    <x v="0"/>
    <s v="Cerdo"/>
    <x v="2"/>
    <s v="1020367"/>
    <x v="92"/>
    <s v="Grasas"/>
    <s v="Grasa Gordura"/>
    <x v="0"/>
    <m/>
    <m/>
    <m/>
    <m/>
    <m/>
    <m/>
    <m/>
    <n v="21372.876"/>
    <n v="0"/>
    <s v="OK"/>
    <n v="0"/>
  </r>
  <r>
    <x v="102"/>
    <x v="0"/>
    <s v="Cerdo"/>
    <x v="2"/>
    <s v="1020412"/>
    <x v="93"/>
    <s v="Recortes"/>
    <s v="Recortes No Magro"/>
    <x v="0"/>
    <m/>
    <m/>
    <m/>
    <m/>
    <m/>
    <m/>
    <m/>
    <n v="35807.487999999998"/>
    <n v="0"/>
    <s v="OK"/>
    <n v="0"/>
  </r>
  <r>
    <x v="103"/>
    <x v="0"/>
    <s v="Cerdo"/>
    <x v="2"/>
    <s v="1020589"/>
    <x v="94"/>
    <s v="Lomo"/>
    <s v="Lomo MM Loin"/>
    <x v="9"/>
    <m/>
    <m/>
    <m/>
    <m/>
    <m/>
    <m/>
    <m/>
    <n v="55945.786"/>
    <n v="0"/>
    <s v="OK"/>
    <n v="0"/>
  </r>
  <r>
    <x v="104"/>
    <x v="0"/>
    <s v="Cerdo"/>
    <x v="2"/>
    <s v="1020592"/>
    <x v="95"/>
    <s v="Lomo"/>
    <s v="Lomo Vetado"/>
    <x v="9"/>
    <m/>
    <m/>
    <m/>
    <m/>
    <m/>
    <m/>
    <m/>
    <n v="29708.830999999998"/>
    <n v="0"/>
    <s v="OK"/>
    <n v="0"/>
  </r>
  <r>
    <x v="105"/>
    <x v="0"/>
    <s v="Cerdo"/>
    <x v="2"/>
    <s v="1020620"/>
    <x v="96"/>
    <s v="Lomo"/>
    <s v="Lomo Vetado"/>
    <x v="9"/>
    <m/>
    <m/>
    <m/>
    <m/>
    <m/>
    <m/>
    <m/>
    <n v="14402.512000000001"/>
    <n v="0"/>
    <s v="OK"/>
    <n v="0"/>
  </r>
  <r>
    <x v="106"/>
    <x v="0"/>
    <s v="Cerdo"/>
    <x v="2"/>
    <s v="1020636"/>
    <x v="97"/>
    <s v="Filete"/>
    <s v="Filete c/Cabeza"/>
    <x v="9"/>
    <m/>
    <m/>
    <m/>
    <m/>
    <m/>
    <m/>
    <m/>
    <n v="12631.616"/>
    <n v="0"/>
    <s v="OK"/>
    <n v="0"/>
  </r>
  <r>
    <x v="107"/>
    <x v="0"/>
    <s v="Cerdo"/>
    <x v="2"/>
    <s v="1020637"/>
    <x v="98"/>
    <s v="Panceta"/>
    <s v="Panceta s/Cuero"/>
    <x v="9"/>
    <m/>
    <m/>
    <m/>
    <m/>
    <m/>
    <m/>
    <m/>
    <n v="159150.15299999999"/>
    <n v="0"/>
    <s v="OK"/>
    <n v="0"/>
  </r>
  <r>
    <x v="108"/>
    <x v="0"/>
    <s v="Cerdo"/>
    <x v="2"/>
    <s v="1020662"/>
    <x v="99"/>
    <s v="Pierna"/>
    <s v="Pierna Pulpa Fina"/>
    <x v="9"/>
    <m/>
    <m/>
    <m/>
    <m/>
    <m/>
    <m/>
    <m/>
    <n v="16405.218000000001"/>
    <n v="0"/>
    <s v="OK"/>
    <n v="0"/>
  </r>
  <r>
    <x v="110"/>
    <x v="0"/>
    <s v="Cerdo"/>
    <x v="2"/>
    <s v="1020665"/>
    <x v="101"/>
    <s v="Pierna"/>
    <s v="Pierna Pulpa Fina"/>
    <x v="9"/>
    <m/>
    <m/>
    <m/>
    <m/>
    <m/>
    <m/>
    <m/>
    <n v="7621.9409999999998"/>
    <n v="0"/>
    <s v="OK"/>
    <n v="0"/>
  </r>
  <r>
    <x v="112"/>
    <x v="0"/>
    <s v="Cerdo"/>
    <x v="2"/>
    <s v="1020681"/>
    <x v="103"/>
    <s v="Lomo"/>
    <s v="Lomo MM Loin"/>
    <x v="9"/>
    <m/>
    <m/>
    <m/>
    <m/>
    <m/>
    <m/>
    <m/>
    <n v="17149.437000000002"/>
    <n v="0"/>
    <s v="OK"/>
    <n v="0"/>
  </r>
  <r>
    <x v="115"/>
    <x v="0"/>
    <s v="Cerdo"/>
    <x v="2"/>
    <s v="1020731"/>
    <x v="106"/>
    <s v="Panceta"/>
    <s v="Panceta s/Cuero"/>
    <x v="9"/>
    <m/>
    <m/>
    <m/>
    <m/>
    <m/>
    <m/>
    <m/>
    <n v="15240.136"/>
    <n v="0"/>
    <s v="OK"/>
    <n v="0"/>
  </r>
  <r>
    <x v="116"/>
    <x v="0"/>
    <s v="Cerdo"/>
    <x v="2"/>
    <s v="1020758"/>
    <x v="107"/>
    <s v="Lomo"/>
    <s v="Lomo Vetado"/>
    <x v="9"/>
    <m/>
    <m/>
    <m/>
    <m/>
    <m/>
    <m/>
    <m/>
    <n v="5612.201"/>
    <n v="0"/>
    <s v="OK"/>
    <n v="0"/>
  </r>
  <r>
    <x v="117"/>
    <x v="0"/>
    <s v="Cerdo"/>
    <x v="2"/>
    <s v="1020774"/>
    <x v="108"/>
    <s v="Prolijado"/>
    <s v="Prolijado Malaya"/>
    <x v="9"/>
    <m/>
    <m/>
    <m/>
    <m/>
    <m/>
    <m/>
    <m/>
    <n v="5404.0140000000001"/>
    <n v="0"/>
    <s v="OK"/>
    <n v="0"/>
  </r>
  <r>
    <x v="118"/>
    <x v="0"/>
    <s v="Cerdo"/>
    <x v="2"/>
    <s v="1020802"/>
    <x v="109"/>
    <s v="Panceta"/>
    <s v="Panceta s/Cuero"/>
    <x v="9"/>
    <m/>
    <m/>
    <m/>
    <m/>
    <m/>
    <m/>
    <m/>
    <n v="81448.563999999998"/>
    <n v="0"/>
    <s v="OK"/>
    <n v="0"/>
  </r>
  <r>
    <x v="119"/>
    <x v="0"/>
    <s v="Cerdo"/>
    <x v="2"/>
    <s v="1020810"/>
    <x v="110"/>
    <s v="Subprod"/>
    <s v="Subprod Tripa"/>
    <x v="9"/>
    <m/>
    <m/>
    <m/>
    <m/>
    <m/>
    <m/>
    <m/>
    <n v="7090.9809999999998"/>
    <n v="0"/>
    <s v="OK"/>
    <n v="0"/>
  </r>
  <r>
    <x v="271"/>
    <x v="0"/>
    <s v="Cerdo"/>
    <x v="2"/>
    <s v="1020822"/>
    <x v="249"/>
    <s v="Huesos"/>
    <s v="Huesos Cuarto Centra"/>
    <x v="5"/>
    <m/>
    <m/>
    <m/>
    <m/>
    <m/>
    <m/>
    <m/>
    <n v="23369.563999999998"/>
    <n v="0"/>
    <s v="OK"/>
    <n v="0"/>
  </r>
  <r>
    <x v="272"/>
    <x v="0"/>
    <s v="Cerdo"/>
    <x v="2"/>
    <s v="1020828"/>
    <x v="156"/>
    <s v="Chuleta"/>
    <s v="Chuleta Huesos"/>
    <x v="5"/>
    <m/>
    <m/>
    <m/>
    <m/>
    <m/>
    <m/>
    <m/>
    <n v="29928.069"/>
    <n v="0"/>
    <s v="OK"/>
    <n v="0"/>
  </r>
  <r>
    <x v="120"/>
    <x v="0"/>
    <s v="Cerdo"/>
    <x v="2"/>
    <s v="1020848"/>
    <x v="111"/>
    <s v="Lomo"/>
    <s v="Lomo Centro"/>
    <x v="0"/>
    <m/>
    <m/>
    <m/>
    <m/>
    <m/>
    <m/>
    <m/>
    <n v="160787.59099999999"/>
    <n v="0"/>
    <s v="OK"/>
    <n v="0"/>
  </r>
  <r>
    <x v="274"/>
    <x v="0"/>
    <s v="Cerdo"/>
    <x v="2"/>
    <s v="1020853"/>
    <x v="158"/>
    <s v="Filete"/>
    <s v="Filete c/Cabeza"/>
    <x v="7"/>
    <m/>
    <m/>
    <m/>
    <m/>
    <m/>
    <m/>
    <m/>
    <n v="140294.38200000001"/>
    <n v="0"/>
    <s v="OK"/>
    <n v="0"/>
  </r>
  <r>
    <x v="121"/>
    <x v="0"/>
    <s v="Cerdo"/>
    <x v="2"/>
    <s v="1020860"/>
    <x v="112"/>
    <s v="Lomo"/>
    <s v="Lomo Vetado"/>
    <x v="4"/>
    <m/>
    <m/>
    <m/>
    <m/>
    <m/>
    <m/>
    <m/>
    <n v="108347.80499999999"/>
    <n v="0"/>
    <s v="OK"/>
    <n v="0"/>
  </r>
  <r>
    <x v="122"/>
    <x v="0"/>
    <s v="Cerdo"/>
    <x v="2"/>
    <s v="1020861"/>
    <x v="113"/>
    <s v="Lomo"/>
    <s v="Lomo Vetado"/>
    <x v="4"/>
    <m/>
    <m/>
    <m/>
    <m/>
    <m/>
    <m/>
    <m/>
    <n v="109879.352"/>
    <n v="0"/>
    <s v="OK"/>
    <n v="0"/>
  </r>
  <r>
    <x v="275"/>
    <x v="0"/>
    <s v="Cerdo"/>
    <x v="2"/>
    <s v="1020878"/>
    <x v="251"/>
    <s v="Huesos"/>
    <s v="Huesos Cuarto Centra"/>
    <x v="5"/>
    <m/>
    <m/>
    <m/>
    <m/>
    <m/>
    <m/>
    <m/>
    <n v="13619.817999999999"/>
    <n v="0"/>
    <s v="OK"/>
    <n v="0"/>
  </r>
  <r>
    <x v="127"/>
    <x v="0"/>
    <s v="Cerdo"/>
    <x v="2"/>
    <s v="1020914"/>
    <x v="118"/>
    <s v="Panceta"/>
    <s v="Panceta c/Cuero"/>
    <x v="9"/>
    <m/>
    <m/>
    <m/>
    <m/>
    <m/>
    <m/>
    <m/>
    <n v="5190.0029999999997"/>
    <n v="0"/>
    <s v="OK"/>
    <n v="0"/>
  </r>
  <r>
    <x v="130"/>
    <x v="0"/>
    <s v="Cerdo"/>
    <x v="2"/>
    <s v="1020944"/>
    <x v="121"/>
    <s v="Pierna"/>
    <s v="Pierna Pulpa"/>
    <x v="0"/>
    <m/>
    <m/>
    <m/>
    <m/>
    <m/>
    <m/>
    <m/>
    <n v="837911.64099999995"/>
    <n v="0"/>
    <s v="OK"/>
    <n v="0"/>
  </r>
  <r>
    <x v="132"/>
    <x v="0"/>
    <s v="Cerdo"/>
    <x v="2"/>
    <s v="1020990"/>
    <x v="123"/>
    <s v="Pierna"/>
    <s v="Pierna Pulpa Fina"/>
    <x v="9"/>
    <m/>
    <m/>
    <m/>
    <m/>
    <m/>
    <m/>
    <m/>
    <n v="1413.2729999999999"/>
    <n v="0"/>
    <s v="OK"/>
    <n v="0"/>
  </r>
  <r>
    <x v="134"/>
    <x v="0"/>
    <s v="Cerdo"/>
    <x v="2"/>
    <s v="1021012"/>
    <x v="125"/>
    <s v="Plancha"/>
    <s v="Plancha s/Cuero"/>
    <x v="4"/>
    <m/>
    <m/>
    <m/>
    <m/>
    <m/>
    <m/>
    <m/>
    <n v="34317.519999999997"/>
    <n v="0"/>
    <s v="OK"/>
    <n v="0"/>
  </r>
  <r>
    <x v="278"/>
    <x v="0"/>
    <s v="Cerdo"/>
    <x v="2"/>
    <s v="1021020"/>
    <x v="254"/>
    <s v="Plancha"/>
    <s v="Plancha s/Cuero"/>
    <x v="6"/>
    <m/>
    <m/>
    <m/>
    <m/>
    <m/>
    <m/>
    <m/>
    <n v="121.196"/>
    <n v="0"/>
    <s v="OK"/>
    <n v="0"/>
  </r>
  <r>
    <x v="135"/>
    <x v="0"/>
    <s v="Cerdo"/>
    <x v="2"/>
    <s v="1021023"/>
    <x v="126"/>
    <s v="Grasas"/>
    <s v="Grasa Gordura"/>
    <x v="0"/>
    <m/>
    <m/>
    <m/>
    <m/>
    <m/>
    <m/>
    <m/>
    <n v="201373.13399999999"/>
    <n v="0"/>
    <s v="OK"/>
    <n v="0"/>
  </r>
  <r>
    <x v="279"/>
    <x v="0"/>
    <s v="Cerdo"/>
    <x v="2"/>
    <s v="1021026"/>
    <x v="222"/>
    <s v="Grasas"/>
    <s v="Grasa Gordura"/>
    <x v="6"/>
    <m/>
    <m/>
    <m/>
    <m/>
    <m/>
    <m/>
    <m/>
    <n v="29925.795999999998"/>
    <n v="0"/>
    <s v="OK"/>
    <n v="0"/>
  </r>
  <r>
    <x v="137"/>
    <x v="0"/>
    <s v="Cerdo"/>
    <x v="2"/>
    <s v="1021045"/>
    <x v="128"/>
    <s v="Pernil"/>
    <s v="Pernil Mano"/>
    <x v="4"/>
    <m/>
    <m/>
    <m/>
    <m/>
    <m/>
    <m/>
    <m/>
    <n v="85409.7"/>
    <n v="0"/>
    <s v="OK"/>
    <n v="0"/>
  </r>
  <r>
    <x v="138"/>
    <x v="0"/>
    <s v="Cerdo"/>
    <x v="2"/>
    <s v="1021046"/>
    <x v="129"/>
    <s v="Pernil"/>
    <s v="Pernil Mano"/>
    <x v="4"/>
    <m/>
    <m/>
    <m/>
    <m/>
    <m/>
    <m/>
    <m/>
    <n v="17.55"/>
    <n v="0"/>
    <s v="OK"/>
    <n v="0"/>
  </r>
  <r>
    <x v="139"/>
    <x v="0"/>
    <s v="Cerdo"/>
    <x v="2"/>
    <s v="1021077"/>
    <x v="130"/>
    <s v="Grasas"/>
    <s v="Grasa Gordura"/>
    <x v="0"/>
    <m/>
    <m/>
    <m/>
    <m/>
    <m/>
    <m/>
    <m/>
    <n v="7675.9979999999996"/>
    <n v="0"/>
    <s v="OK"/>
    <n v="0"/>
  </r>
  <r>
    <x v="140"/>
    <x v="0"/>
    <s v="Cerdo"/>
    <x v="2"/>
    <s v="1021078"/>
    <x v="131"/>
    <s v="Recortes"/>
    <s v="Recortes No Magro"/>
    <x v="0"/>
    <m/>
    <m/>
    <m/>
    <m/>
    <m/>
    <m/>
    <m/>
    <n v="93127.31"/>
    <n v="0"/>
    <s v="OK"/>
    <n v="0"/>
  </r>
  <r>
    <x v="141"/>
    <x v="0"/>
    <s v="Cerdo"/>
    <x v="2"/>
    <s v="1021082"/>
    <x v="132"/>
    <s v="Recortes"/>
    <s v="Recortes No Magro"/>
    <x v="0"/>
    <m/>
    <m/>
    <m/>
    <m/>
    <m/>
    <m/>
    <m/>
    <n v="177.22300000000001"/>
    <n v="0"/>
    <s v="OK"/>
    <n v="0"/>
  </r>
  <r>
    <x v="143"/>
    <x v="0"/>
    <s v="Cerdo"/>
    <x v="2"/>
    <s v="1021092"/>
    <x v="134"/>
    <s v="Recortes"/>
    <s v="Recortes No Magro"/>
    <x v="0"/>
    <m/>
    <m/>
    <m/>
    <m/>
    <m/>
    <m/>
    <m/>
    <n v="28041.269"/>
    <n v="0"/>
    <s v="OK"/>
    <n v="0"/>
  </r>
  <r>
    <x v="146"/>
    <x v="0"/>
    <s v="Cerdo"/>
    <x v="2"/>
    <s v="1021106"/>
    <x v="137"/>
    <s v="Subprod"/>
    <s v="Subprod Visceras"/>
    <x v="0"/>
    <m/>
    <m/>
    <m/>
    <m/>
    <m/>
    <m/>
    <m/>
    <n v="126255.88"/>
    <n v="0"/>
    <s v="OK"/>
    <n v="0"/>
  </r>
  <r>
    <x v="148"/>
    <x v="0"/>
    <s v="Cerdo"/>
    <x v="2"/>
    <s v="1021115"/>
    <x v="139"/>
    <s v="Subprod"/>
    <s v="Subprod Visceras"/>
    <x v="2"/>
    <m/>
    <m/>
    <m/>
    <m/>
    <m/>
    <m/>
    <m/>
    <n v="99655.89"/>
    <n v="0"/>
    <s v="OK"/>
    <n v="0"/>
  </r>
  <r>
    <x v="149"/>
    <x v="0"/>
    <s v="Cerdo"/>
    <x v="2"/>
    <s v="1021136"/>
    <x v="140"/>
    <s v="Subprod"/>
    <s v="Subprod Visceras"/>
    <x v="9"/>
    <m/>
    <m/>
    <m/>
    <m/>
    <m/>
    <m/>
    <m/>
    <n v="4502.1099999999997"/>
    <n v="0"/>
    <s v="OK"/>
    <n v="0"/>
  </r>
  <r>
    <x v="150"/>
    <x v="0"/>
    <s v="Cerdo"/>
    <x v="2"/>
    <s v="1021149"/>
    <x v="141"/>
    <s v="Huesos"/>
    <s v="Huesos Cuarto Centra"/>
    <x v="4"/>
    <m/>
    <m/>
    <m/>
    <m/>
    <m/>
    <m/>
    <m/>
    <n v="69304.051999999996"/>
    <n v="0"/>
    <s v="OK"/>
    <n v="0"/>
  </r>
  <r>
    <x v="151"/>
    <x v="0"/>
    <s v="Cerdo"/>
    <x v="2"/>
    <s v="1021150"/>
    <x v="142"/>
    <s v="Huesos"/>
    <s v="Huesos Cuarto Centra"/>
    <x v="4"/>
    <m/>
    <m/>
    <m/>
    <m/>
    <m/>
    <m/>
    <m/>
    <n v="6624.0020000000004"/>
    <n v="0"/>
    <s v="OK"/>
    <n v="0"/>
  </r>
  <r>
    <x v="152"/>
    <x v="0"/>
    <s v="Cerdo"/>
    <x v="2"/>
    <s v="1021151"/>
    <x v="143"/>
    <s v="Huesos"/>
    <s v="Huesos Cuarto Delant"/>
    <x v="4"/>
    <m/>
    <m/>
    <m/>
    <m/>
    <m/>
    <m/>
    <m/>
    <n v="65999.995999999999"/>
    <n v="0"/>
    <s v="OK"/>
    <n v="0"/>
  </r>
  <r>
    <x v="153"/>
    <x v="0"/>
    <s v="Cerdo"/>
    <x v="2"/>
    <s v="1021152"/>
    <x v="144"/>
    <s v="Huesos"/>
    <s v="Huesos Cuarto Delant"/>
    <x v="4"/>
    <m/>
    <m/>
    <m/>
    <m/>
    <m/>
    <m/>
    <m/>
    <n v="29169.076000000001"/>
    <n v="0"/>
    <s v="OK"/>
    <n v="0"/>
  </r>
  <r>
    <x v="154"/>
    <x v="0"/>
    <s v="Cerdo"/>
    <x v="2"/>
    <s v="1021156"/>
    <x v="145"/>
    <s v="Huesos"/>
    <s v="Huesos Cuarto Centra"/>
    <x v="4"/>
    <m/>
    <m/>
    <m/>
    <m/>
    <m/>
    <m/>
    <m/>
    <n v="38834.771999999997"/>
    <n v="0"/>
    <s v="OK"/>
    <n v="0"/>
  </r>
  <r>
    <x v="155"/>
    <x v="0"/>
    <s v="Cerdo"/>
    <x v="2"/>
    <s v="1021187"/>
    <x v="146"/>
    <s v="Cueros"/>
    <s v="Cuero Back"/>
    <x v="0"/>
    <m/>
    <m/>
    <m/>
    <m/>
    <m/>
    <m/>
    <m/>
    <n v="34961.286"/>
    <n v="0"/>
    <s v="OK"/>
    <n v="0"/>
  </r>
  <r>
    <x v="281"/>
    <x v="0"/>
    <s v="Cerdo"/>
    <x v="2"/>
    <s v="1021237"/>
    <x v="256"/>
    <s v="Recortes"/>
    <s v="Recortes No Magro"/>
    <x v="7"/>
    <m/>
    <m/>
    <m/>
    <m/>
    <m/>
    <m/>
    <m/>
    <n v="15571.002"/>
    <n v="0"/>
    <s v="OK"/>
    <n v="0"/>
  </r>
  <r>
    <x v="283"/>
    <x v="0"/>
    <s v="Cerdo"/>
    <x v="2"/>
    <s v="1021263"/>
    <x v="121"/>
    <s v="Pierna"/>
    <s v="Pierna Pulpa"/>
    <x v="7"/>
    <m/>
    <m/>
    <m/>
    <m/>
    <m/>
    <m/>
    <m/>
    <n v="7455.1"/>
    <n v="0"/>
    <s v="OK"/>
    <n v="0"/>
  </r>
  <r>
    <x v="284"/>
    <x v="0"/>
    <s v="Cerdo"/>
    <x v="2"/>
    <s v="1021270"/>
    <x v="231"/>
    <s v="Cueros"/>
    <s v="Cuero Forro"/>
    <x v="6"/>
    <m/>
    <m/>
    <m/>
    <m/>
    <m/>
    <m/>
    <m/>
    <n v="76577.589000000007"/>
    <n v="0"/>
    <s v="OK"/>
    <n v="0"/>
  </r>
  <r>
    <x v="285"/>
    <x v="0"/>
    <s v="Cerdo"/>
    <x v="2"/>
    <s v="1021272"/>
    <x v="238"/>
    <s v="Cueros"/>
    <s v="Cuero Forro"/>
    <x v="6"/>
    <m/>
    <m/>
    <m/>
    <m/>
    <m/>
    <m/>
    <m/>
    <n v="298412.53200000001"/>
    <n v="0"/>
    <s v="OK"/>
    <n v="0"/>
  </r>
  <r>
    <x v="158"/>
    <x v="0"/>
    <s v="Cerdo"/>
    <x v="2"/>
    <s v="1021287"/>
    <x v="148"/>
    <s v="Grasas"/>
    <s v="Grasa Lomo Tocino"/>
    <x v="7"/>
    <m/>
    <m/>
    <m/>
    <m/>
    <m/>
    <m/>
    <m/>
    <n v="2483.5659999999998"/>
    <n v="0"/>
    <s v="OK"/>
    <n v="0"/>
  </r>
  <r>
    <x v="159"/>
    <x v="0"/>
    <s v="Cerdo"/>
    <x v="2"/>
    <s v="1021385"/>
    <x v="149"/>
    <s v="Cueros"/>
    <s v="Cuero Mixto"/>
    <x v="0"/>
    <m/>
    <m/>
    <m/>
    <m/>
    <m/>
    <m/>
    <m/>
    <n v="379412.54599999997"/>
    <n v="0"/>
    <s v="OK"/>
    <n v="0"/>
  </r>
  <r>
    <x v="160"/>
    <x v="0"/>
    <s v="Cerdo"/>
    <x v="2"/>
    <s v="1021435"/>
    <x v="150"/>
    <s v="Grasas"/>
    <s v="Grasa Gordura"/>
    <x v="7"/>
    <m/>
    <m/>
    <m/>
    <m/>
    <m/>
    <m/>
    <m/>
    <n v="108695.095"/>
    <n v="0"/>
    <s v="OK"/>
    <n v="0"/>
  </r>
  <r>
    <x v="287"/>
    <x v="0"/>
    <s v="Cerdo"/>
    <x v="2"/>
    <s v="1021474"/>
    <x v="258"/>
    <s v="Grasas"/>
    <s v="Grasa Gordura"/>
    <x v="7"/>
    <m/>
    <m/>
    <m/>
    <m/>
    <m/>
    <m/>
    <m/>
    <n v="101043.57"/>
    <n v="0"/>
    <s v="OK"/>
    <n v="0"/>
  </r>
  <r>
    <x v="288"/>
    <x v="0"/>
    <s v="Cerdo"/>
    <x v="2"/>
    <s v="1021500"/>
    <x v="132"/>
    <s v="Recortes"/>
    <s v="Recortes No Magro"/>
    <x v="7"/>
    <m/>
    <m/>
    <m/>
    <m/>
    <m/>
    <m/>
    <m/>
    <n v="738.99800000000005"/>
    <n v="0"/>
    <s v="OK"/>
    <n v="0"/>
  </r>
  <r>
    <x v="162"/>
    <x v="0"/>
    <s v="Cerdo"/>
    <x v="2"/>
    <s v="1021533"/>
    <x v="152"/>
    <s v="Panceta"/>
    <s v="Panceta s/Cuero"/>
    <x v="9"/>
    <m/>
    <m/>
    <m/>
    <m/>
    <m/>
    <m/>
    <m/>
    <n v="14867.523999999999"/>
    <n v="0"/>
    <s v="OK"/>
    <n v="0"/>
  </r>
  <r>
    <x v="289"/>
    <x v="0"/>
    <s v="Cerdo"/>
    <x v="2"/>
    <s v="1021538"/>
    <x v="259"/>
    <s v="Panceta"/>
    <s v="Panceta s/Cuero"/>
    <x v="5"/>
    <m/>
    <m/>
    <m/>
    <m/>
    <m/>
    <m/>
    <m/>
    <n v="121605.01300000001"/>
    <n v="0"/>
    <s v="OK"/>
    <n v="0"/>
  </r>
  <r>
    <x v="163"/>
    <x v="0"/>
    <s v="Cerdo"/>
    <x v="2"/>
    <s v="1021550"/>
    <x v="153"/>
    <s v="Recortes"/>
    <s v="Recortes No Magro"/>
    <x v="7"/>
    <m/>
    <m/>
    <m/>
    <m/>
    <m/>
    <m/>
    <m/>
    <n v="50935.841999999997"/>
    <n v="0"/>
    <s v="OK"/>
    <n v="0"/>
  </r>
  <r>
    <x v="291"/>
    <x v="0"/>
    <s v="Cerdo"/>
    <x v="2"/>
    <s v="1021555"/>
    <x v="261"/>
    <s v="Grasas"/>
    <s v="Grasa Gordura"/>
    <x v="6"/>
    <m/>
    <m/>
    <m/>
    <m/>
    <m/>
    <m/>
    <m/>
    <n v="170136.171"/>
    <n v="0"/>
    <s v="OK"/>
    <n v="0"/>
  </r>
  <r>
    <x v="292"/>
    <x v="0"/>
    <s v="Cerdo"/>
    <x v="2"/>
    <s v="1021596"/>
    <x v="149"/>
    <s v="Cueros"/>
    <s v="Cuero Mixto"/>
    <x v="6"/>
    <m/>
    <m/>
    <m/>
    <m/>
    <m/>
    <m/>
    <m/>
    <n v="1199.7080000000001"/>
    <n v="0"/>
    <s v="OK"/>
    <n v="0"/>
  </r>
  <r>
    <x v="164"/>
    <x v="0"/>
    <s v="Cerdo"/>
    <x v="2"/>
    <s v="1021603"/>
    <x v="154"/>
    <s v="Lomo"/>
    <s v="Lomo MM Loin"/>
    <x v="9"/>
    <m/>
    <m/>
    <m/>
    <m/>
    <m/>
    <m/>
    <m/>
    <n v="5312.8909999999996"/>
    <n v="0"/>
    <s v="OK"/>
    <n v="0"/>
  </r>
  <r>
    <x v="165"/>
    <x v="0"/>
    <s v="Cerdo"/>
    <x v="2"/>
    <s v="1021609"/>
    <x v="155"/>
    <s v="Filete"/>
    <s v="Filete c/Cabeza"/>
    <x v="9"/>
    <m/>
    <m/>
    <m/>
    <m/>
    <m/>
    <m/>
    <m/>
    <n v="8260.7810000000009"/>
    <n v="0"/>
    <s v="OK"/>
    <n v="0"/>
  </r>
  <r>
    <x v="166"/>
    <x v="0"/>
    <s v="Cerdo"/>
    <x v="2"/>
    <s v="1021622"/>
    <x v="156"/>
    <s v="Chuleta"/>
    <s v="Chuleta Huesos"/>
    <x v="0"/>
    <m/>
    <m/>
    <m/>
    <m/>
    <m/>
    <m/>
    <m/>
    <n v="18819.98"/>
    <n v="0"/>
    <s v="OK"/>
    <n v="0"/>
  </r>
  <r>
    <x v="168"/>
    <x v="0"/>
    <s v="Cerdo"/>
    <x v="2"/>
    <s v="1021639"/>
    <x v="158"/>
    <s v="Filete"/>
    <s v="Filete c/Cabeza"/>
    <x v="0"/>
    <m/>
    <m/>
    <m/>
    <m/>
    <m/>
    <m/>
    <m/>
    <n v="46375.936999999998"/>
    <n v="0"/>
    <s v="OK"/>
    <n v="0"/>
  </r>
  <r>
    <x v="170"/>
    <x v="0"/>
    <s v="Cerdo"/>
    <x v="2"/>
    <s v="1021664"/>
    <x v="160"/>
    <s v="Cost-Pec"/>
    <s v="Cost-Pec Entero"/>
    <x v="4"/>
    <m/>
    <m/>
    <m/>
    <m/>
    <m/>
    <m/>
    <m/>
    <n v="77002.626000000004"/>
    <n v="0"/>
    <s v="OK"/>
    <n v="0"/>
  </r>
  <r>
    <x v="171"/>
    <x v="0"/>
    <s v="Cerdo"/>
    <x v="2"/>
    <s v="1021665"/>
    <x v="161"/>
    <s v="Cost-Pec"/>
    <s v="Cost-Pec Entero"/>
    <x v="4"/>
    <m/>
    <m/>
    <m/>
    <m/>
    <m/>
    <m/>
    <m/>
    <n v="59.052"/>
    <n v="0"/>
    <s v="OK"/>
    <n v="0"/>
  </r>
  <r>
    <x v="172"/>
    <x v="0"/>
    <s v="Cerdo"/>
    <x v="2"/>
    <s v="1021731"/>
    <x v="162"/>
    <s v="Pernil"/>
    <s v="Pernil Mano"/>
    <x v="2"/>
    <m/>
    <m/>
    <m/>
    <m/>
    <m/>
    <m/>
    <m/>
    <n v="372719.34100000001"/>
    <n v="0"/>
    <s v="OK"/>
    <n v="0"/>
  </r>
  <r>
    <x v="293"/>
    <x v="0"/>
    <s v="Cerdo"/>
    <x v="2"/>
    <s v="1021732"/>
    <x v="262"/>
    <s v="Huesos"/>
    <s v="Huesos Cuarto Traser"/>
    <x v="2"/>
    <m/>
    <m/>
    <m/>
    <m/>
    <m/>
    <m/>
    <m/>
    <n v="326780.97399999999"/>
    <n v="0"/>
    <s v="OK"/>
    <n v="0"/>
  </r>
  <r>
    <x v="294"/>
    <x v="0"/>
    <s v="Cerdo"/>
    <x v="2"/>
    <s v="1021733"/>
    <x v="263"/>
    <s v="Pierna"/>
    <s v="Pierna Pulpa"/>
    <x v="2"/>
    <m/>
    <m/>
    <m/>
    <m/>
    <m/>
    <m/>
    <m/>
    <n v="69606.657000000007"/>
    <n v="0"/>
    <s v="OK"/>
    <n v="0"/>
  </r>
  <r>
    <x v="173"/>
    <x v="0"/>
    <s v="Cerdo"/>
    <x v="2"/>
    <s v="1021735"/>
    <x v="163"/>
    <s v="Subprod"/>
    <s v="Subprod Patas-Manos"/>
    <x v="2"/>
    <m/>
    <m/>
    <m/>
    <m/>
    <m/>
    <m/>
    <m/>
    <n v="196501.98300000001"/>
    <n v="0"/>
    <s v="OK"/>
    <n v="0"/>
  </r>
  <r>
    <x v="295"/>
    <x v="0"/>
    <s v="Cerdo"/>
    <x v="2"/>
    <s v="1021737"/>
    <x v="264"/>
    <s v="Subprod"/>
    <s v="Subprod Patas-Manos"/>
    <x v="2"/>
    <m/>
    <m/>
    <m/>
    <m/>
    <m/>
    <m/>
    <m/>
    <n v="13015.189"/>
    <n v="0"/>
    <s v="OK"/>
    <n v="0"/>
  </r>
  <r>
    <x v="174"/>
    <x v="0"/>
    <s v="Cerdo"/>
    <x v="2"/>
    <s v="1021738"/>
    <x v="164"/>
    <s v="Subprod"/>
    <s v="Subprod Patas-Manos"/>
    <x v="2"/>
    <m/>
    <m/>
    <m/>
    <m/>
    <m/>
    <m/>
    <m/>
    <n v="89431.410999999993"/>
    <n v="0"/>
    <s v="OK"/>
    <n v="0"/>
  </r>
  <r>
    <x v="296"/>
    <x v="0"/>
    <s v="Cerdo"/>
    <x v="2"/>
    <s v="1021739"/>
    <x v="265"/>
    <s v="Cabeza"/>
    <s v="Cabeza Entera"/>
    <x v="2"/>
    <m/>
    <m/>
    <m/>
    <m/>
    <m/>
    <m/>
    <m/>
    <n v="48056.866000000002"/>
    <n v="0"/>
    <s v="OK"/>
    <n v="0"/>
  </r>
  <r>
    <x v="298"/>
    <x v="0"/>
    <s v="Cerdo"/>
    <x v="2"/>
    <s v="1021766"/>
    <x v="266"/>
    <s v="Huesos"/>
    <s v="Huesos Cuarto Delant"/>
    <x v="2"/>
    <m/>
    <m/>
    <m/>
    <m/>
    <m/>
    <m/>
    <m/>
    <n v="201106.87400000001"/>
    <n v="0"/>
    <s v="OK"/>
    <n v="0"/>
  </r>
  <r>
    <x v="299"/>
    <x v="0"/>
    <s v="Cerdo"/>
    <x v="2"/>
    <s v="1021767"/>
    <x v="267"/>
    <s v="Huesos"/>
    <s v="Huesos Cuarto Centra"/>
    <x v="2"/>
    <m/>
    <m/>
    <m/>
    <m/>
    <m/>
    <m/>
    <m/>
    <n v="403446.27399999998"/>
    <n v="0"/>
    <s v="OK"/>
    <n v="0"/>
  </r>
  <r>
    <x v="300"/>
    <x v="0"/>
    <s v="Cerdo"/>
    <x v="2"/>
    <s v="1021774"/>
    <x v="268"/>
    <s v="Huesos"/>
    <s v="Huesos Cuarto Delant"/>
    <x v="2"/>
    <m/>
    <m/>
    <m/>
    <m/>
    <m/>
    <m/>
    <m/>
    <n v="70765.622000000003"/>
    <n v="0"/>
    <s v="OK"/>
    <n v="0"/>
  </r>
  <r>
    <x v="301"/>
    <x v="0"/>
    <s v="Cerdo"/>
    <x v="2"/>
    <s v="1021819"/>
    <x v="269"/>
    <s v="Lomo"/>
    <s v="Lomo Centro"/>
    <x v="7"/>
    <m/>
    <m/>
    <m/>
    <m/>
    <m/>
    <m/>
    <m/>
    <n v="54207.792000000001"/>
    <n v="0"/>
    <s v="OK"/>
    <n v="0"/>
  </r>
  <r>
    <x v="176"/>
    <x v="0"/>
    <s v="Cerdo"/>
    <x v="2"/>
    <s v="1021864"/>
    <x v="165"/>
    <s v="Cueros"/>
    <s v="Cuero Papada"/>
    <x v="3"/>
    <m/>
    <m/>
    <m/>
    <m/>
    <m/>
    <m/>
    <m/>
    <n v="97693.75"/>
    <n v="0"/>
    <s v="OK"/>
    <n v="0"/>
  </r>
  <r>
    <x v="303"/>
    <x v="0"/>
    <s v="Cerdo"/>
    <x v="2"/>
    <s v="1021874"/>
    <x v="130"/>
    <s v="Grasas"/>
    <s v="Grasa Gordura"/>
    <x v="6"/>
    <m/>
    <m/>
    <m/>
    <m/>
    <m/>
    <m/>
    <m/>
    <n v="346170.86700000003"/>
    <n v="0"/>
    <s v="OK"/>
    <n v="0"/>
  </r>
  <r>
    <x v="304"/>
    <x v="0"/>
    <s v="Cerdo"/>
    <x v="2"/>
    <s v="1021903"/>
    <x v="247"/>
    <s v="Subprod"/>
    <s v="Subprod Visceras"/>
    <x v="7"/>
    <m/>
    <m/>
    <m/>
    <m/>
    <m/>
    <m/>
    <m/>
    <n v="92205.11"/>
    <n v="0"/>
    <s v="OK"/>
    <n v="0"/>
  </r>
  <r>
    <x v="306"/>
    <x v="0"/>
    <s v="Cerdo"/>
    <x v="2"/>
    <s v="1021924"/>
    <x v="270"/>
    <s v="Lomo"/>
    <s v="Lomo MM Loin"/>
    <x v="8"/>
    <m/>
    <m/>
    <m/>
    <m/>
    <m/>
    <m/>
    <m/>
    <n v="15466.025"/>
    <n v="0"/>
    <s v="OK"/>
    <n v="0"/>
  </r>
  <r>
    <x v="307"/>
    <x v="0"/>
    <s v="Cerdo"/>
    <x v="2"/>
    <s v="1021925"/>
    <x v="271"/>
    <s v="Lomo"/>
    <s v="Lomo MM Loin"/>
    <x v="8"/>
    <m/>
    <m/>
    <m/>
    <m/>
    <m/>
    <m/>
    <m/>
    <n v="38898.305"/>
    <n v="0"/>
    <s v="OK"/>
    <n v="0"/>
  </r>
  <r>
    <x v="309"/>
    <x v="0"/>
    <s v="Cerdo"/>
    <x v="2"/>
    <s v="1021931"/>
    <x v="273"/>
    <s v="Cost-Pec"/>
    <s v="Cost-Pec Trozos"/>
    <x v="8"/>
    <m/>
    <m/>
    <m/>
    <m/>
    <m/>
    <m/>
    <m/>
    <n v="15678.142"/>
    <n v="0"/>
    <s v="OK"/>
    <n v="0"/>
  </r>
  <r>
    <x v="310"/>
    <x v="0"/>
    <s v="Cerdo"/>
    <x v="2"/>
    <s v="1021936"/>
    <x v="274"/>
    <s v="Paleta"/>
    <s v="Paleta Pulpa"/>
    <x v="8"/>
    <m/>
    <m/>
    <m/>
    <m/>
    <m/>
    <m/>
    <m/>
    <n v="370884.739"/>
    <n v="0"/>
    <s v="OK"/>
    <n v="0"/>
  </r>
  <r>
    <x v="311"/>
    <x v="0"/>
    <s v="Cerdo"/>
    <x v="2"/>
    <s v="1021952"/>
    <x v="156"/>
    <s v="Chuleta"/>
    <s v="Chuleta Huesos"/>
    <x v="8"/>
    <m/>
    <m/>
    <m/>
    <m/>
    <m/>
    <m/>
    <m/>
    <n v="1389.9960000000001"/>
    <n v="0"/>
    <s v="OK"/>
    <n v="0"/>
  </r>
  <r>
    <x v="312"/>
    <x v="0"/>
    <s v="Cerdo"/>
    <x v="2"/>
    <s v="1021971"/>
    <x v="275"/>
    <s v="Cueros"/>
    <s v="Cuero Back"/>
    <x v="2"/>
    <m/>
    <m/>
    <m/>
    <m/>
    <m/>
    <m/>
    <m/>
    <n v="89156.11"/>
    <n v="0"/>
    <s v="OK"/>
    <n v="0"/>
  </r>
  <r>
    <x v="178"/>
    <x v="0"/>
    <s v="Cerdo"/>
    <x v="2"/>
    <s v="1021976"/>
    <x v="167"/>
    <s v="Paleta"/>
    <s v="Paleta Pulpa"/>
    <x v="0"/>
    <m/>
    <m/>
    <m/>
    <m/>
    <m/>
    <m/>
    <m/>
    <n v="192000.00899999999"/>
    <n v="0"/>
    <s v="OK"/>
    <n v="0"/>
  </r>
  <r>
    <x v="313"/>
    <x v="0"/>
    <s v="Cerdo"/>
    <x v="2"/>
    <s v="1021987"/>
    <x v="276"/>
    <s v="Subprod"/>
    <s v="Subprod Tripa"/>
    <x v="8"/>
    <m/>
    <m/>
    <m/>
    <m/>
    <m/>
    <m/>
    <m/>
    <n v="12479.855"/>
    <n v="0"/>
    <s v="OK"/>
    <n v="0"/>
  </r>
  <r>
    <x v="180"/>
    <x v="0"/>
    <s v="Cerdo"/>
    <x v="2"/>
    <s v="1021992"/>
    <x v="89"/>
    <s v="Grasas"/>
    <s v="Grasa Lomo Tocino"/>
    <x v="2"/>
    <m/>
    <m/>
    <m/>
    <m/>
    <m/>
    <m/>
    <m/>
    <n v="140861.46799999999"/>
    <n v="0"/>
    <s v="OK"/>
    <n v="0"/>
  </r>
  <r>
    <x v="314"/>
    <x v="0"/>
    <s v="Cerdo"/>
    <x v="2"/>
    <s v="1022033"/>
    <x v="277"/>
    <s v="Cabeza"/>
    <s v="Cabeza Derivados"/>
    <x v="2"/>
    <m/>
    <m/>
    <m/>
    <m/>
    <m/>
    <m/>
    <m/>
    <n v="36910.159"/>
    <n v="0"/>
    <s v="OK"/>
    <n v="0"/>
  </r>
  <r>
    <x v="181"/>
    <x v="0"/>
    <s v="Cerdo"/>
    <x v="2"/>
    <s v="1022073"/>
    <x v="169"/>
    <s v="Grasas"/>
    <s v="Grasa Interior"/>
    <x v="2"/>
    <m/>
    <m/>
    <m/>
    <m/>
    <m/>
    <m/>
    <m/>
    <n v="146468.39600000001"/>
    <n v="0"/>
    <s v="OK"/>
    <n v="0"/>
  </r>
  <r>
    <x v="315"/>
    <x v="0"/>
    <s v="Cerdo"/>
    <x v="2"/>
    <s v="1022080"/>
    <x v="278"/>
    <s v="Subprod"/>
    <s v="Subprod Cola"/>
    <x v="2"/>
    <m/>
    <m/>
    <m/>
    <m/>
    <m/>
    <m/>
    <m/>
    <n v="87427.531000000003"/>
    <n v="0"/>
    <s v="OK"/>
    <n v="0"/>
  </r>
  <r>
    <x v="182"/>
    <x v="0"/>
    <s v="Cerdo"/>
    <x v="2"/>
    <s v="1022096"/>
    <x v="170"/>
    <s v="Huesos"/>
    <s v="Huesos Cuarto Delant"/>
    <x v="2"/>
    <m/>
    <m/>
    <m/>
    <m/>
    <m/>
    <m/>
    <m/>
    <n v="231717.59700000001"/>
    <n v="0"/>
    <s v="OK"/>
    <n v="0"/>
  </r>
  <r>
    <x v="318"/>
    <x v="0"/>
    <s v="Cerdo"/>
    <x v="2"/>
    <s v="1022099"/>
    <x v="281"/>
    <s v="Huesos"/>
    <s v="Huesos Cuarto Centra"/>
    <x v="2"/>
    <m/>
    <m/>
    <m/>
    <m/>
    <m/>
    <m/>
    <m/>
    <n v="201219.883"/>
    <n v="0"/>
    <s v="OK"/>
    <n v="0"/>
  </r>
  <r>
    <x v="319"/>
    <x v="0"/>
    <s v="Cerdo"/>
    <x v="2"/>
    <s v="1022101"/>
    <x v="282"/>
    <s v="Lomo"/>
    <s v="Lomo Centro"/>
    <x v="8"/>
    <m/>
    <m/>
    <m/>
    <m/>
    <m/>
    <m/>
    <m/>
    <n v="1149.998"/>
    <n v="0"/>
    <s v="OK"/>
    <n v="0"/>
  </r>
  <r>
    <x v="184"/>
    <x v="0"/>
    <s v="Cerdo"/>
    <x v="2"/>
    <s v="1022125"/>
    <x v="172"/>
    <s v="Pernil"/>
    <s v="Pernil Mano"/>
    <x v="2"/>
    <m/>
    <m/>
    <m/>
    <m/>
    <m/>
    <m/>
    <m/>
    <n v="240000.008"/>
    <n v="0"/>
    <s v="OK"/>
    <n v="0"/>
  </r>
  <r>
    <x v="321"/>
    <x v="0"/>
    <s v="Cerdo"/>
    <x v="2"/>
    <s v="1022128"/>
    <x v="284"/>
    <s v="Pierna"/>
    <s v="Pierna Pulpa Fina"/>
    <x v="8"/>
    <m/>
    <m/>
    <m/>
    <m/>
    <m/>
    <m/>
    <m/>
    <n v="1292.06"/>
    <n v="0"/>
    <s v="OK"/>
    <n v="0"/>
  </r>
  <r>
    <x v="322"/>
    <x v="0"/>
    <s v="Cerdo"/>
    <x v="2"/>
    <s v="1022141"/>
    <x v="285"/>
    <s v="Pierna"/>
    <s v="Pierna Pulpa Fina"/>
    <x v="8"/>
    <m/>
    <m/>
    <m/>
    <m/>
    <m/>
    <m/>
    <m/>
    <n v="12960.937"/>
    <n v="0"/>
    <s v="OK"/>
    <n v="0"/>
  </r>
  <r>
    <x v="323"/>
    <x v="0"/>
    <s v="Cerdo"/>
    <x v="2"/>
    <s v="1022142"/>
    <x v="286"/>
    <s v="Pierna"/>
    <s v="Pierna Pulpa Fina"/>
    <x v="8"/>
    <m/>
    <m/>
    <m/>
    <m/>
    <m/>
    <m/>
    <m/>
    <n v="10989.636"/>
    <n v="0"/>
    <s v="OK"/>
    <n v="0"/>
  </r>
  <r>
    <x v="186"/>
    <x v="0"/>
    <s v="Cerdo"/>
    <x v="2"/>
    <s v="1022150"/>
    <x v="130"/>
    <s v="Grasas"/>
    <s v="Grasa Gordura"/>
    <x v="0"/>
    <m/>
    <m/>
    <m/>
    <m/>
    <m/>
    <m/>
    <m/>
    <n v="129014.68799999999"/>
    <n v="0"/>
    <s v="OK"/>
    <n v="0"/>
  </r>
  <r>
    <x v="325"/>
    <x v="0"/>
    <s v="Cerdo"/>
    <x v="2"/>
    <s v="1022169"/>
    <x v="288"/>
    <s v="Recortes"/>
    <s v="Recortes No Magro"/>
    <x v="2"/>
    <m/>
    <m/>
    <m/>
    <m/>
    <m/>
    <m/>
    <m/>
    <n v="184613.43400000001"/>
    <n v="0"/>
    <s v="OK"/>
    <n v="0"/>
  </r>
  <r>
    <x v="187"/>
    <x v="0"/>
    <s v="Cerdo"/>
    <x v="2"/>
    <s v="1022183"/>
    <x v="174"/>
    <s v="Pernil"/>
    <s v="Pernil Pierna"/>
    <x v="2"/>
    <m/>
    <m/>
    <m/>
    <m/>
    <m/>
    <m/>
    <m/>
    <n v="775847.68"/>
    <n v="0"/>
    <s v="OK"/>
    <n v="0"/>
  </r>
  <r>
    <x v="188"/>
    <x v="0"/>
    <s v="Cerdo"/>
    <x v="2"/>
    <s v="1022186"/>
    <x v="175"/>
    <s v="Huesos"/>
    <s v="Huesos Cuarto Centra"/>
    <x v="2"/>
    <m/>
    <m/>
    <m/>
    <m/>
    <m/>
    <m/>
    <m/>
    <n v="92161.017999999996"/>
    <n v="0"/>
    <s v="OK"/>
    <n v="0"/>
  </r>
  <r>
    <x v="327"/>
    <x v="0"/>
    <s v="Cerdo"/>
    <x v="2"/>
    <s v="1022212"/>
    <x v="290"/>
    <s v="Cabeza"/>
    <s v="Cabeza Entera"/>
    <x v="2"/>
    <m/>
    <m/>
    <m/>
    <m/>
    <m/>
    <m/>
    <m/>
    <n v="665808.21400000004"/>
    <n v="0"/>
    <s v="OK"/>
    <n v="0"/>
  </r>
  <r>
    <x v="191"/>
    <x v="0"/>
    <s v="Cerdo"/>
    <x v="2"/>
    <s v="1022217"/>
    <x v="178"/>
    <s v="Grasas"/>
    <s v="Grasa Lomo Tocino"/>
    <x v="3"/>
    <m/>
    <m/>
    <m/>
    <m/>
    <m/>
    <m/>
    <m/>
    <n v="280719.66499999998"/>
    <n v="0"/>
    <s v="OK"/>
    <n v="0"/>
  </r>
  <r>
    <x v="192"/>
    <x v="0"/>
    <s v="Cerdo"/>
    <x v="2"/>
    <s v="1022218"/>
    <x v="120"/>
    <s v="Grasas"/>
    <s v="Grasa Forro"/>
    <x v="3"/>
    <m/>
    <m/>
    <m/>
    <m/>
    <m/>
    <m/>
    <m/>
    <n v="102670.57399999999"/>
    <n v="0"/>
    <s v="OK"/>
    <n v="0"/>
  </r>
  <r>
    <x v="193"/>
    <x v="0"/>
    <s v="Cerdo"/>
    <x v="2"/>
    <s v="1022273"/>
    <x v="179"/>
    <s v="Grasas"/>
    <s v="Grasa Forro"/>
    <x v="3"/>
    <m/>
    <m/>
    <m/>
    <m/>
    <m/>
    <m/>
    <m/>
    <n v="139735.82"/>
    <n v="0"/>
    <s v="OK"/>
    <n v="0"/>
  </r>
  <r>
    <x v="195"/>
    <x v="0"/>
    <s v="Cerdo"/>
    <x v="2"/>
    <s v="1022283"/>
    <x v="181"/>
    <s v="Prolijado"/>
    <s v="Prolijado Malaya"/>
    <x v="4"/>
    <m/>
    <m/>
    <m/>
    <m/>
    <m/>
    <m/>
    <m/>
    <n v="5643.1049999999996"/>
    <n v="0"/>
    <s v="OK"/>
    <n v="0"/>
  </r>
  <r>
    <x v="196"/>
    <x v="0"/>
    <s v="Cerdo"/>
    <x v="2"/>
    <s v="1022291"/>
    <x v="182"/>
    <s v="Pernil"/>
    <s v="Pernil Mano"/>
    <x v="2"/>
    <m/>
    <m/>
    <m/>
    <m/>
    <m/>
    <m/>
    <m/>
    <n v="51043.487000000001"/>
    <n v="0"/>
    <s v="OK"/>
    <n v="0"/>
  </r>
  <r>
    <x v="331"/>
    <x v="0"/>
    <s v="Cerdo"/>
    <x v="2"/>
    <s v="1022304"/>
    <x v="294"/>
    <s v="Subprod"/>
    <s v="Subprod Visceras"/>
    <x v="7"/>
    <m/>
    <m/>
    <m/>
    <m/>
    <m/>
    <m/>
    <m/>
    <n v="19071.053"/>
    <n v="0"/>
    <s v="OK"/>
    <n v="0"/>
  </r>
  <r>
    <x v="197"/>
    <x v="0"/>
    <s v="Cerdo"/>
    <x v="2"/>
    <s v="1022313"/>
    <x v="183"/>
    <s v="Lomo"/>
    <s v="Lomo CC Loin"/>
    <x v="9"/>
    <m/>
    <m/>
    <m/>
    <m/>
    <m/>
    <m/>
    <m/>
    <n v="15981.002"/>
    <n v="0"/>
    <s v="OK"/>
    <n v="0"/>
  </r>
  <r>
    <x v="198"/>
    <x v="0"/>
    <s v="Cerdo"/>
    <x v="2"/>
    <s v="1022326"/>
    <x v="184"/>
    <s v="Lomo"/>
    <s v="Lomo CC Loin"/>
    <x v="9"/>
    <m/>
    <m/>
    <m/>
    <m/>
    <m/>
    <m/>
    <m/>
    <n v="40085.671000000002"/>
    <n v="0"/>
    <s v="OK"/>
    <n v="0"/>
  </r>
  <r>
    <x v="334"/>
    <x v="0"/>
    <s v="Cerdo"/>
    <x v="2"/>
    <s v="1022356"/>
    <x v="120"/>
    <s v="Grasas"/>
    <s v="Grasa Forro"/>
    <x v="7"/>
    <m/>
    <m/>
    <m/>
    <m/>
    <m/>
    <m/>
    <m/>
    <n v="39.773000000000003"/>
    <n v="0"/>
    <s v="OK"/>
    <n v="0"/>
  </r>
  <r>
    <x v="199"/>
    <x v="0"/>
    <s v="Cerdo"/>
    <x v="2"/>
    <s v="1022370"/>
    <x v="185"/>
    <s v="Lomo"/>
    <s v="Lomo MM Loin"/>
    <x v="9"/>
    <m/>
    <m/>
    <m/>
    <m/>
    <m/>
    <m/>
    <m/>
    <n v="18849.420999999998"/>
    <n v="0"/>
    <s v="OK"/>
    <n v="0"/>
  </r>
  <r>
    <x v="200"/>
    <x v="0"/>
    <s v="Cerdo"/>
    <x v="2"/>
    <s v="1022371"/>
    <x v="186"/>
    <s v="Panceta"/>
    <s v="Panceta s/Cuero"/>
    <x v="9"/>
    <m/>
    <m/>
    <m/>
    <m/>
    <m/>
    <m/>
    <m/>
    <n v="7888.2060000000001"/>
    <n v="0"/>
    <s v="OK"/>
    <n v="0"/>
  </r>
  <r>
    <x v="201"/>
    <x v="0"/>
    <s v="Cerdo"/>
    <x v="2"/>
    <s v="1022373"/>
    <x v="187"/>
    <s v="Recortes"/>
    <s v="Recortes No Magro"/>
    <x v="2"/>
    <m/>
    <m/>
    <m/>
    <m/>
    <m/>
    <m/>
    <m/>
    <n v="107963.777"/>
    <n v="0"/>
    <s v="OK"/>
    <n v="0"/>
  </r>
  <r>
    <x v="202"/>
    <x v="0"/>
    <s v="Cerdo"/>
    <x v="2"/>
    <s v="1022378"/>
    <x v="188"/>
    <s v="Huesos"/>
    <s v="Huesos Cuarto Centra"/>
    <x v="2"/>
    <m/>
    <m/>
    <m/>
    <m/>
    <m/>
    <m/>
    <m/>
    <n v="63691.17"/>
    <n v="0"/>
    <s v="OK"/>
    <n v="0"/>
  </r>
  <r>
    <x v="335"/>
    <x v="0"/>
    <s v="Cerdo"/>
    <x v="2"/>
    <s v="1022379"/>
    <x v="297"/>
    <s v="Paleta"/>
    <s v="Paleta Pulpa"/>
    <x v="2"/>
    <m/>
    <m/>
    <m/>
    <m/>
    <m/>
    <m/>
    <m/>
    <n v="815.38599999999997"/>
    <n v="0"/>
    <s v="OK"/>
    <n v="0"/>
  </r>
  <r>
    <x v="336"/>
    <x v="0"/>
    <s v="Cerdo"/>
    <x v="2"/>
    <s v="1022388"/>
    <x v="298"/>
    <s v="Huesos"/>
    <s v="Huesos Cuarto Centra"/>
    <x v="2"/>
    <m/>
    <m/>
    <m/>
    <m/>
    <m/>
    <m/>
    <m/>
    <n v="106891.766"/>
    <n v="0"/>
    <s v="OK"/>
    <n v="0"/>
  </r>
  <r>
    <x v="205"/>
    <x v="0"/>
    <s v="Cerdo"/>
    <x v="2"/>
    <s v="1022389"/>
    <x v="191"/>
    <s v="Cueros"/>
    <s v="Cuero Panceta"/>
    <x v="2"/>
    <m/>
    <m/>
    <m/>
    <m/>
    <m/>
    <m/>
    <m/>
    <n v="89127.009000000005"/>
    <n v="0"/>
    <s v="OK"/>
    <n v="0"/>
  </r>
  <r>
    <x v="207"/>
    <x v="0"/>
    <s v="Cerdo"/>
    <x v="2"/>
    <s v="1022409"/>
    <x v="193"/>
    <s v="Subprod"/>
    <s v="Subprod Tripa"/>
    <x v="0"/>
    <m/>
    <m/>
    <m/>
    <m/>
    <m/>
    <m/>
    <m/>
    <n v="9280.0040000000008"/>
    <n v="0"/>
    <s v="OK"/>
    <n v="0"/>
  </r>
  <r>
    <x v="338"/>
    <x v="0"/>
    <s v="Cerdo"/>
    <x v="2"/>
    <s v="1022413"/>
    <x v="300"/>
    <s v="Subprod"/>
    <s v="Subprod Visceras"/>
    <x v="8"/>
    <m/>
    <m/>
    <m/>
    <m/>
    <m/>
    <m/>
    <m/>
    <n v="8966.4889999999996"/>
    <n v="0"/>
    <s v="OK"/>
    <n v="0"/>
  </r>
  <r>
    <x v="208"/>
    <x v="0"/>
    <s v="Cerdo"/>
    <x v="2"/>
    <s v="1022414"/>
    <x v="194"/>
    <s v="Chuleta"/>
    <s v="Chuleta Cazuela"/>
    <x v="2"/>
    <m/>
    <m/>
    <m/>
    <m/>
    <m/>
    <m/>
    <m/>
    <n v="199014.02499999999"/>
    <n v="0"/>
    <s v="OK"/>
    <n v="0"/>
  </r>
  <r>
    <x v="209"/>
    <x v="0"/>
    <s v="Cerdo"/>
    <x v="2"/>
    <s v="1022417"/>
    <x v="195"/>
    <s v="Cueros"/>
    <s v="Cuero Mixto"/>
    <x v="2"/>
    <m/>
    <m/>
    <m/>
    <m/>
    <m/>
    <m/>
    <m/>
    <n v="90804.957999999999"/>
    <n v="0"/>
    <s v="OK"/>
    <n v="0"/>
  </r>
  <r>
    <x v="210"/>
    <x v="0"/>
    <s v="Cerdo"/>
    <x v="2"/>
    <s v="1022418"/>
    <x v="193"/>
    <s v="Subprod"/>
    <s v="Subprod Tripa"/>
    <x v="2"/>
    <m/>
    <m/>
    <m/>
    <m/>
    <m/>
    <m/>
    <m/>
    <n v="4016.002"/>
    <n v="0"/>
    <s v="OK"/>
    <n v="0"/>
  </r>
  <r>
    <x v="211"/>
    <x v="0"/>
    <s v="Cerdo"/>
    <x v="2"/>
    <s v="1022472"/>
    <x v="196"/>
    <s v="Lomo"/>
    <s v="Lomo Centro"/>
    <x v="9"/>
    <m/>
    <m/>
    <m/>
    <m/>
    <m/>
    <m/>
    <m/>
    <n v="3990.7620000000002"/>
    <n v="0"/>
    <s v="OK"/>
    <n v="0"/>
  </r>
  <r>
    <x v="212"/>
    <x v="0"/>
    <s v="Cerdo"/>
    <x v="2"/>
    <s v="1022499"/>
    <x v="197"/>
    <s v="Lomo"/>
    <s v="Lomo Vetado"/>
    <x v="9"/>
    <m/>
    <m/>
    <m/>
    <m/>
    <m/>
    <m/>
    <m/>
    <n v="19770.316999999999"/>
    <n v="0"/>
    <s v="OK"/>
    <n v="0"/>
  </r>
  <r>
    <x v="343"/>
    <x v="0"/>
    <s v="Cerdo"/>
    <x v="2"/>
    <s v="1022515"/>
    <x v="304"/>
    <s v="Panceta"/>
    <s v="Panceta c/Cuero"/>
    <x v="8"/>
    <m/>
    <m/>
    <m/>
    <m/>
    <m/>
    <m/>
    <m/>
    <n v="32912.447"/>
    <n v="0"/>
    <s v="OK"/>
    <n v="0"/>
  </r>
  <r>
    <x v="344"/>
    <x v="0"/>
    <s v="Cerdo"/>
    <x v="2"/>
    <s v="1022550"/>
    <x v="305"/>
    <s v="Huesos"/>
    <s v="Huesos Cuarto Traser"/>
    <x v="8"/>
    <m/>
    <m/>
    <m/>
    <m/>
    <m/>
    <m/>
    <m/>
    <n v="67979.994999999995"/>
    <n v="0"/>
    <s v="OK"/>
    <n v="0"/>
  </r>
  <r>
    <x v="346"/>
    <x v="0"/>
    <s v="Cerdo"/>
    <x v="2"/>
    <s v="1022568"/>
    <x v="307"/>
    <s v="Panceta"/>
    <s v="Panceta s/Cuero"/>
    <x v="2"/>
    <m/>
    <m/>
    <m/>
    <m/>
    <m/>
    <m/>
    <m/>
    <n v="127673.76"/>
    <n v="0"/>
    <s v="OK"/>
    <n v="0"/>
  </r>
  <r>
    <x v="215"/>
    <x v="0"/>
    <s v="Cerdo"/>
    <x v="2"/>
    <s v="1022587"/>
    <x v="200"/>
    <s v="Lomo"/>
    <s v="Lomo CC Loin"/>
    <x v="9"/>
    <m/>
    <m/>
    <m/>
    <m/>
    <m/>
    <m/>
    <m/>
    <n v="6402.9319999999998"/>
    <n v="0"/>
    <s v="OK"/>
    <n v="0"/>
  </r>
  <r>
    <x v="216"/>
    <x v="0"/>
    <s v="Cerdo"/>
    <x v="2"/>
    <s v="1022600"/>
    <x v="201"/>
    <s v="Lomo"/>
    <s v="Lomo Vetado"/>
    <x v="9"/>
    <m/>
    <m/>
    <m/>
    <m/>
    <m/>
    <m/>
    <m/>
    <n v="20035.151000000002"/>
    <n v="0"/>
    <s v="OK"/>
    <n v="0"/>
  </r>
  <r>
    <x v="217"/>
    <x v="0"/>
    <s v="Cerdo"/>
    <x v="2"/>
    <s v="1022605"/>
    <x v="202"/>
    <s v="Subprod"/>
    <s v="Subprod Tripa"/>
    <x v="4"/>
    <m/>
    <m/>
    <m/>
    <m/>
    <m/>
    <m/>
    <m/>
    <n v="190.00899999999999"/>
    <n v="0"/>
    <s v="OK"/>
    <n v="0"/>
  </r>
  <r>
    <x v="218"/>
    <x v="0"/>
    <s v="Cerdo"/>
    <x v="2"/>
    <s v="1022607"/>
    <x v="203"/>
    <s v="Prolijado"/>
    <s v="Prolijado Plateada"/>
    <x v="4"/>
    <m/>
    <m/>
    <m/>
    <m/>
    <m/>
    <m/>
    <m/>
    <n v="23365.085999999999"/>
    <n v="0"/>
    <s v="OK"/>
    <n v="0"/>
  </r>
  <r>
    <x v="348"/>
    <x v="0"/>
    <s v="Cerdo"/>
    <x v="2"/>
    <s v="1022619"/>
    <x v="309"/>
    <s v="Prolijado"/>
    <s v="Prolijado Malaya"/>
    <x v="5"/>
    <m/>
    <m/>
    <m/>
    <m/>
    <m/>
    <m/>
    <m/>
    <n v="4535.9660000000003"/>
    <n v="0"/>
    <s v="OK"/>
    <n v="0"/>
  </r>
  <r>
    <x v="349"/>
    <x v="0"/>
    <s v="Cerdo"/>
    <x v="2"/>
    <s v="1022621"/>
    <x v="310"/>
    <s v="Panceta"/>
    <s v="Panceta s/Cuero"/>
    <x v="8"/>
    <m/>
    <m/>
    <m/>
    <m/>
    <m/>
    <m/>
    <m/>
    <n v="45069.294000000002"/>
    <n v="0"/>
    <s v="OK"/>
    <n v="0"/>
  </r>
  <r>
    <x v="350"/>
    <x v="0"/>
    <s v="Cerdo"/>
    <x v="2"/>
    <s v="1022636"/>
    <x v="311"/>
    <s v="Huesos"/>
    <s v="Huesos Cuarto Traser"/>
    <x v="2"/>
    <m/>
    <m/>
    <m/>
    <m/>
    <m/>
    <m/>
    <m/>
    <n v="187776.421"/>
    <n v="0"/>
    <s v="OK"/>
    <n v="0"/>
  </r>
  <r>
    <x v="219"/>
    <x v="0"/>
    <s v="Cerdo"/>
    <x v="2"/>
    <s v="1022637"/>
    <x v="204"/>
    <s v="Huesos"/>
    <s v="Huesos Cuarto Delant"/>
    <x v="2"/>
    <m/>
    <m/>
    <m/>
    <m/>
    <m/>
    <m/>
    <m/>
    <n v="94469.014999999999"/>
    <n v="0"/>
    <s v="OK"/>
    <n v="0"/>
  </r>
  <r>
    <x v="351"/>
    <x v="0"/>
    <s v="Cerdo"/>
    <x v="2"/>
    <s v="1022639"/>
    <x v="312"/>
    <s v="Cabeza"/>
    <s v="Cabeza Entera"/>
    <x v="2"/>
    <m/>
    <m/>
    <m/>
    <m/>
    <m/>
    <m/>
    <m/>
    <n v="916282.59100000001"/>
    <n v="0"/>
    <s v="OK"/>
    <n v="0"/>
  </r>
  <r>
    <x v="352"/>
    <x v="0"/>
    <s v="Cerdo"/>
    <x v="2"/>
    <s v="1022640"/>
    <x v="313"/>
    <s v="Cabeza"/>
    <s v="Cabeza Entera"/>
    <x v="2"/>
    <m/>
    <m/>
    <m/>
    <m/>
    <m/>
    <m/>
    <m/>
    <n v="50721.601000000002"/>
    <n v="0"/>
    <s v="OK"/>
    <n v="0"/>
  </r>
  <r>
    <x v="221"/>
    <x v="0"/>
    <s v="Cerdo"/>
    <x v="2"/>
    <s v="1022664"/>
    <x v="206"/>
    <s v="Lomo"/>
    <s v="Lomo CC Loin"/>
    <x v="9"/>
    <m/>
    <m/>
    <m/>
    <m/>
    <m/>
    <m/>
    <m/>
    <n v="20502.267"/>
    <n v="0"/>
    <s v="OK"/>
    <n v="0"/>
  </r>
  <r>
    <x v="223"/>
    <x v="0"/>
    <s v="Cerdo"/>
    <x v="2"/>
    <s v="1022709"/>
    <x v="207"/>
    <s v="Pierna"/>
    <s v="Pierna Pulpa"/>
    <x v="0"/>
    <m/>
    <m/>
    <m/>
    <m/>
    <m/>
    <m/>
    <m/>
    <n v="72000.004000000001"/>
    <n v="0"/>
    <s v="OK"/>
    <n v="0"/>
  </r>
  <r>
    <x v="224"/>
    <x v="0"/>
    <s v="Cerdo"/>
    <x v="2"/>
    <s v="1022748"/>
    <x v="208"/>
    <s v="Subprod"/>
    <s v="Subprod Patas-Manos"/>
    <x v="2"/>
    <m/>
    <m/>
    <m/>
    <m/>
    <m/>
    <m/>
    <m/>
    <n v="204114.80799999999"/>
    <n v="0"/>
    <s v="OK"/>
    <n v="0"/>
  </r>
  <r>
    <x v="355"/>
    <x v="0"/>
    <s v="Cerdo"/>
    <x v="2"/>
    <s v="1022750"/>
    <x v="314"/>
    <s v="Paleta"/>
    <s v="Paleta Pulpa"/>
    <x v="8"/>
    <m/>
    <m/>
    <m/>
    <m/>
    <m/>
    <m/>
    <m/>
    <n v="42144.387999999999"/>
    <n v="0"/>
    <s v="OK"/>
    <n v="0"/>
  </r>
  <r>
    <x v="356"/>
    <x v="0"/>
    <s v="Cerdo"/>
    <x v="2"/>
    <s v="1022751"/>
    <x v="315"/>
    <s v="Paleta"/>
    <s v="Paleta Entera"/>
    <x v="8"/>
    <m/>
    <m/>
    <m/>
    <m/>
    <m/>
    <m/>
    <m/>
    <n v="21053.998"/>
    <n v="0"/>
    <s v="OK"/>
    <n v="0"/>
  </r>
  <r>
    <x v="357"/>
    <x v="0"/>
    <s v="Cerdo"/>
    <x v="2"/>
    <s v="1022753"/>
    <x v="316"/>
    <s v="Pernil"/>
    <s v="Pernil Mano"/>
    <x v="2"/>
    <m/>
    <m/>
    <m/>
    <m/>
    <m/>
    <m/>
    <m/>
    <n v="99432.372000000003"/>
    <n v="0"/>
    <s v="OK"/>
    <n v="0"/>
  </r>
  <r>
    <x v="358"/>
    <x v="0"/>
    <s v="Cerdo"/>
    <x v="2"/>
    <s v="1022767"/>
    <x v="317"/>
    <s v="Grasas"/>
    <s v="Grasa Gordura"/>
    <x v="8"/>
    <m/>
    <m/>
    <m/>
    <m/>
    <m/>
    <m/>
    <m/>
    <n v="26300.006000000001"/>
    <n v="0"/>
    <s v="OK"/>
    <n v="0"/>
  </r>
  <r>
    <x v="226"/>
    <x v="0"/>
    <s v="Cerdo"/>
    <x v="2"/>
    <s v="1022781"/>
    <x v="210"/>
    <s v="Subprod"/>
    <s v="Subprod Tripa"/>
    <x v="0"/>
    <m/>
    <m/>
    <m/>
    <m/>
    <m/>
    <m/>
    <m/>
    <n v="8993.9619999999995"/>
    <n v="0"/>
    <s v="OK"/>
    <n v="0"/>
  </r>
  <r>
    <x v="228"/>
    <x v="0"/>
    <s v="Cerdo"/>
    <x v="2"/>
    <s v="1022783"/>
    <x v="212"/>
    <s v="Subprod"/>
    <s v="Subprod Tripa"/>
    <x v="0"/>
    <m/>
    <m/>
    <m/>
    <m/>
    <m/>
    <m/>
    <m/>
    <n v="15599.99"/>
    <n v="0"/>
    <s v="OK"/>
    <n v="0"/>
  </r>
  <r>
    <x v="229"/>
    <x v="0"/>
    <s v="Cerdo"/>
    <x v="2"/>
    <s v="1022847"/>
    <x v="213"/>
    <s v="Panceta"/>
    <s v="Panceta s/Cuero"/>
    <x v="0"/>
    <m/>
    <m/>
    <m/>
    <m/>
    <m/>
    <m/>
    <m/>
    <n v="38037.612999999998"/>
    <n v="0"/>
    <s v="OK"/>
    <n v="0"/>
  </r>
  <r>
    <x v="230"/>
    <x v="0"/>
    <s v="Cerdo"/>
    <x v="2"/>
    <s v="1022851"/>
    <x v="214"/>
    <s v="Paleta"/>
    <s v="Paleta Entera"/>
    <x v="2"/>
    <m/>
    <m/>
    <m/>
    <m/>
    <m/>
    <m/>
    <m/>
    <n v="17689.707999999999"/>
    <n v="0"/>
    <s v="OK"/>
    <n v="0"/>
  </r>
  <r>
    <x v="231"/>
    <x v="0"/>
    <s v="Cerdo"/>
    <x v="2"/>
    <s v="1022855"/>
    <x v="215"/>
    <s v="Grasas"/>
    <s v="Grasa Forro"/>
    <x v="0"/>
    <m/>
    <m/>
    <m/>
    <m/>
    <m/>
    <m/>
    <m/>
    <n v="17700.161"/>
    <n v="0"/>
    <s v="OK"/>
    <n v="0"/>
  </r>
  <r>
    <x v="232"/>
    <x v="0"/>
    <s v="Cerdo"/>
    <x v="2"/>
    <s v="1022856"/>
    <x v="216"/>
    <s v="Grasas"/>
    <s v="Grasa Gordura"/>
    <x v="2"/>
    <m/>
    <m/>
    <m/>
    <m/>
    <m/>
    <m/>
    <m/>
    <n v="151773.785"/>
    <n v="0"/>
    <s v="OK"/>
    <n v="0"/>
  </r>
  <r>
    <x v="368"/>
    <x v="0"/>
    <s v="Cerdo"/>
    <x v="2"/>
    <s v="1022863"/>
    <x v="326"/>
    <s v="Lomo"/>
    <s v="Lomo Vetado"/>
    <x v="8"/>
    <m/>
    <m/>
    <m/>
    <m/>
    <m/>
    <m/>
    <m/>
    <n v="56292.993000000002"/>
    <n v="0"/>
    <s v="OK"/>
    <n v="0"/>
  </r>
  <r>
    <x v="369"/>
    <x v="0"/>
    <s v="Cerdo"/>
    <x v="2"/>
    <s v="1022864"/>
    <x v="327"/>
    <s v="Lomo"/>
    <s v="Lomo Vetado"/>
    <x v="8"/>
    <m/>
    <m/>
    <m/>
    <m/>
    <m/>
    <m/>
    <m/>
    <n v="30512.602999999999"/>
    <n v="0"/>
    <s v="OK"/>
    <n v="0"/>
  </r>
  <r>
    <x v="370"/>
    <x v="0"/>
    <s v="Cerdo"/>
    <x v="2"/>
    <s v="1022865"/>
    <x v="328"/>
    <s v="Panceta"/>
    <s v="Panceta s/Cuero"/>
    <x v="8"/>
    <m/>
    <m/>
    <m/>
    <m/>
    <m/>
    <m/>
    <m/>
    <n v="99052.698999999993"/>
    <n v="0"/>
    <s v="OK"/>
    <n v="0"/>
  </r>
  <r>
    <x v="371"/>
    <x v="0"/>
    <s v="Cerdo"/>
    <x v="2"/>
    <s v="1022866"/>
    <x v="329"/>
    <s v="Panceta"/>
    <s v="Panceta s/Cuero"/>
    <x v="8"/>
    <m/>
    <m/>
    <m/>
    <m/>
    <m/>
    <m/>
    <m/>
    <n v="71540.05"/>
    <n v="0"/>
    <s v="OK"/>
    <n v="0"/>
  </r>
  <r>
    <x v="233"/>
    <x v="0"/>
    <s v="Cerdo"/>
    <x v="2"/>
    <s v="1022869"/>
    <x v="217"/>
    <s v="Huesos"/>
    <s v="Huesos Cuarto Centra"/>
    <x v="9"/>
    <m/>
    <m/>
    <m/>
    <m/>
    <m/>
    <m/>
    <m/>
    <n v="200.00299999999999"/>
    <n v="0"/>
    <s v="OK"/>
    <n v="0"/>
  </r>
  <r>
    <x v="372"/>
    <x v="0"/>
    <s v="Cerdo"/>
    <x v="2"/>
    <s v="1022883"/>
    <x v="330"/>
    <s v="Chuleta"/>
    <s v="Chuleta Huesos"/>
    <x v="5"/>
    <m/>
    <m/>
    <m/>
    <m/>
    <m/>
    <m/>
    <m/>
    <n v="12770.835999999999"/>
    <n v="0"/>
    <s v="OK"/>
    <n v="0"/>
  </r>
  <r>
    <x v="234"/>
    <x v="0"/>
    <s v="Cerdo"/>
    <x v="2"/>
    <s v="1022885"/>
    <x v="218"/>
    <s v="Panceta"/>
    <s v="Panceta s/Cuero"/>
    <x v="4"/>
    <m/>
    <m/>
    <m/>
    <m/>
    <m/>
    <m/>
    <m/>
    <n v="548139.25899999996"/>
    <n v="0"/>
    <s v="OK"/>
    <n v="0"/>
  </r>
  <r>
    <x v="235"/>
    <x v="0"/>
    <s v="Cerdo"/>
    <x v="2"/>
    <s v="1022887"/>
    <x v="219"/>
    <s v="Panceta"/>
    <s v="Panceta s/Cuero"/>
    <x v="4"/>
    <m/>
    <m/>
    <m/>
    <m/>
    <m/>
    <m/>
    <m/>
    <n v="328124.37099999998"/>
    <n v="0"/>
    <s v="OK"/>
    <n v="0"/>
  </r>
  <r>
    <x v="236"/>
    <x v="0"/>
    <s v="Cerdo"/>
    <x v="2"/>
    <s v="1022901"/>
    <x v="220"/>
    <s v="Panceta"/>
    <s v="Panceta s/Cuero"/>
    <x v="9"/>
    <m/>
    <m/>
    <m/>
    <m/>
    <m/>
    <m/>
    <m/>
    <n v="13220.698"/>
    <n v="0"/>
    <s v="OK"/>
    <n v="0"/>
  </r>
  <r>
    <x v="373"/>
    <x v="0"/>
    <s v="Cerdo"/>
    <x v="2"/>
    <s v="1022907"/>
    <x v="331"/>
    <s v="Subprod"/>
    <s v="Subprod Visceras"/>
    <x v="6"/>
    <m/>
    <m/>
    <m/>
    <m/>
    <m/>
    <m/>
    <m/>
    <n v="89664.847999999998"/>
    <n v="0"/>
    <s v="OK"/>
    <n v="0"/>
  </r>
  <r>
    <x v="374"/>
    <x v="0"/>
    <s v="Cerdo"/>
    <x v="2"/>
    <s v="1022914"/>
    <x v="332"/>
    <s v="Grasas"/>
    <s v="Grasa Lomo Tocino"/>
    <x v="8"/>
    <m/>
    <m/>
    <m/>
    <m/>
    <m/>
    <m/>
    <m/>
    <n v="19660.002"/>
    <n v="0"/>
    <s v="OK"/>
    <n v="0"/>
  </r>
  <r>
    <x v="375"/>
    <x v="0"/>
    <s v="Cerdo"/>
    <x v="2"/>
    <s v="1022918"/>
    <x v="333"/>
    <s v="Grasas"/>
    <s v="Grasa Lomo Tocino"/>
    <x v="8"/>
    <m/>
    <m/>
    <m/>
    <m/>
    <m/>
    <m/>
    <m/>
    <n v="103277.34"/>
    <n v="0"/>
    <s v="OK"/>
    <n v="0"/>
  </r>
  <r>
    <x v="240"/>
    <x v="0"/>
    <s v="Cerdo"/>
    <x v="2"/>
    <s v="1022930"/>
    <x v="223"/>
    <s v="Panceta"/>
    <s v="Panceta s/Cuero"/>
    <x v="4"/>
    <m/>
    <m/>
    <m/>
    <m/>
    <m/>
    <m/>
    <m/>
    <n v="118429.63400000001"/>
    <n v="0"/>
    <s v="OK"/>
    <n v="0"/>
  </r>
  <r>
    <x v="241"/>
    <x v="0"/>
    <s v="Cerdo"/>
    <x v="2"/>
    <s v="1022931"/>
    <x v="224"/>
    <s v="Filete"/>
    <s v="Filete c/Cabeza"/>
    <x v="9"/>
    <m/>
    <m/>
    <m/>
    <m/>
    <m/>
    <m/>
    <m/>
    <n v="2544.402"/>
    <n v="0"/>
    <s v="OK"/>
    <n v="0"/>
  </r>
  <r>
    <x v="376"/>
    <x v="0"/>
    <s v="Cerdo"/>
    <x v="2"/>
    <s v="1022932"/>
    <x v="156"/>
    <s v="Chuleta"/>
    <s v="Chuleta Huesos"/>
    <x v="2"/>
    <m/>
    <m/>
    <m/>
    <m/>
    <m/>
    <m/>
    <m/>
    <n v="76.650999999999996"/>
    <n v="0"/>
    <s v="OK"/>
    <n v="0"/>
  </r>
  <r>
    <x v="378"/>
    <x v="0"/>
    <s v="Cerdo"/>
    <x v="2"/>
    <s v="1022939"/>
    <x v="334"/>
    <s v="Cost-Pec"/>
    <s v="Cost-Pec Trozos"/>
    <x v="2"/>
    <m/>
    <m/>
    <m/>
    <m/>
    <m/>
    <m/>
    <m/>
    <n v="76.650999999999996"/>
    <n v="0"/>
    <s v="OK"/>
    <n v="0"/>
  </r>
  <r>
    <x v="379"/>
    <x v="0"/>
    <s v="Cerdo"/>
    <x v="2"/>
    <s v="1022940"/>
    <x v="335"/>
    <s v="Pernil"/>
    <s v="Pernil Mano"/>
    <x v="2"/>
    <m/>
    <m/>
    <m/>
    <m/>
    <m/>
    <m/>
    <m/>
    <n v="12389.954"/>
    <n v="0"/>
    <s v="OK"/>
    <n v="0"/>
  </r>
  <r>
    <x v="380"/>
    <x v="0"/>
    <s v="Cerdo"/>
    <x v="2"/>
    <s v="1022941"/>
    <x v="336"/>
    <s v="Pernil"/>
    <s v="Pernil Mano"/>
    <x v="2"/>
    <m/>
    <m/>
    <m/>
    <m/>
    <m/>
    <m/>
    <m/>
    <n v="60002.294999999998"/>
    <n v="0"/>
    <s v="OK"/>
    <n v="0"/>
  </r>
  <r>
    <x v="242"/>
    <x v="0"/>
    <s v="Cerdo"/>
    <x v="2"/>
    <s v="1022943"/>
    <x v="225"/>
    <s v="Lomo"/>
    <s v="Lomo Centro"/>
    <x v="2"/>
    <m/>
    <m/>
    <m/>
    <m/>
    <m/>
    <m/>
    <m/>
    <n v="48000.002"/>
    <n v="0"/>
    <s v="OK"/>
    <n v="0"/>
  </r>
  <r>
    <x v="243"/>
    <x v="0"/>
    <s v="Cerdo"/>
    <x v="2"/>
    <s v="1022945"/>
    <x v="169"/>
    <s v="Grasas"/>
    <s v="Grasa Interior"/>
    <x v="2"/>
    <m/>
    <m/>
    <m/>
    <m/>
    <m/>
    <m/>
    <m/>
    <n v="246404.03200000001"/>
    <n v="0"/>
    <s v="OK"/>
    <n v="0"/>
  </r>
  <r>
    <x v="244"/>
    <x v="0"/>
    <s v="Cerdo"/>
    <x v="2"/>
    <s v="1022985"/>
    <x v="226"/>
    <s v="Lomo"/>
    <s v="Lomo Vetado"/>
    <x v="4"/>
    <m/>
    <m/>
    <m/>
    <m/>
    <m/>
    <m/>
    <m/>
    <n v="4999.9960000000001"/>
    <n v="0"/>
    <s v="OK"/>
    <n v="0"/>
  </r>
  <r>
    <x v="245"/>
    <x v="0"/>
    <s v="Cerdo"/>
    <x v="2"/>
    <s v="1022986"/>
    <x v="227"/>
    <s v="Panceta"/>
    <s v="Panceta s/Cuero"/>
    <x v="4"/>
    <m/>
    <m/>
    <m/>
    <m/>
    <m/>
    <m/>
    <m/>
    <n v="6352.1019999999999"/>
    <n v="0"/>
    <s v="OK"/>
    <n v="0"/>
  </r>
  <r>
    <x v="246"/>
    <x v="0"/>
    <s v="Cerdo"/>
    <x v="2"/>
    <s v="1022987"/>
    <x v="228"/>
    <s v="Plancha"/>
    <s v="Plancha s/Cuero"/>
    <x v="9"/>
    <m/>
    <m/>
    <m/>
    <m/>
    <m/>
    <m/>
    <m/>
    <n v="23999.994999999999"/>
    <n v="0"/>
    <s v="OK"/>
    <n v="0"/>
  </r>
  <r>
    <x v="382"/>
    <x v="0"/>
    <s v="Cerdo"/>
    <x v="2"/>
    <s v="1022989"/>
    <x v="338"/>
    <s v="Lomo"/>
    <s v="Lomo MM Loin"/>
    <x v="8"/>
    <m/>
    <m/>
    <m/>
    <m/>
    <m/>
    <m/>
    <m/>
    <n v="30796.903999999999"/>
    <n v="0"/>
    <s v="OK"/>
    <n v="0"/>
  </r>
  <r>
    <x v="247"/>
    <x v="0"/>
    <s v="Cerdo"/>
    <x v="2"/>
    <s v="1022990"/>
    <x v="229"/>
    <s v="Panceta"/>
    <s v="Panceta s/Cuero"/>
    <x v="9"/>
    <m/>
    <m/>
    <m/>
    <m/>
    <m/>
    <m/>
    <m/>
    <n v="25290.737000000001"/>
    <n v="0"/>
    <s v="OK"/>
    <n v="0"/>
  </r>
  <r>
    <x v="383"/>
    <x v="0"/>
    <s v="Cerdo"/>
    <x v="2"/>
    <s v="1022995"/>
    <x v="339"/>
    <s v="Panceta"/>
    <s v="Panceta c/Cuero"/>
    <x v="2"/>
    <m/>
    <m/>
    <m/>
    <m/>
    <m/>
    <m/>
    <m/>
    <n v="16.428999999999998"/>
    <n v="0"/>
    <s v="OK"/>
    <n v="0"/>
  </r>
  <r>
    <x v="249"/>
    <x v="0"/>
    <s v="Cerdo"/>
    <x v="2"/>
    <s v="1023034"/>
    <x v="231"/>
    <s v="Cueros"/>
    <s v="Cuero Forro"/>
    <x v="2"/>
    <m/>
    <m/>
    <m/>
    <m/>
    <m/>
    <m/>
    <m/>
    <n v="208185.04300000001"/>
    <n v="0"/>
    <s v="OK"/>
    <n v="0"/>
  </r>
  <r>
    <x v="251"/>
    <x v="0"/>
    <s v="Cerdo"/>
    <x v="2"/>
    <s v="1023037"/>
    <x v="233"/>
    <s v="Panceta"/>
    <s v="Panceta s/Cuero"/>
    <x v="4"/>
    <m/>
    <m/>
    <m/>
    <m/>
    <m/>
    <m/>
    <m/>
    <n v="115888.648"/>
    <n v="0"/>
    <s v="OK"/>
    <n v="0"/>
  </r>
  <r>
    <x v="252"/>
    <x v="0"/>
    <s v="Cerdo"/>
    <x v="2"/>
    <s v="1023038"/>
    <x v="234"/>
    <s v="Lomo"/>
    <s v="Lomo Vetado"/>
    <x v="4"/>
    <m/>
    <m/>
    <m/>
    <m/>
    <m/>
    <m/>
    <m/>
    <n v="54691.944000000003"/>
    <n v="0"/>
    <s v="OK"/>
    <n v="0"/>
  </r>
  <r>
    <x v="254"/>
    <x v="0"/>
    <s v="Cerdo"/>
    <x v="2"/>
    <s v="1023055"/>
    <x v="236"/>
    <s v="Lomo"/>
    <s v="Lomo Vetado"/>
    <x v="9"/>
    <m/>
    <m/>
    <m/>
    <m/>
    <m/>
    <m/>
    <m/>
    <n v="147880.00599999999"/>
    <n v="0"/>
    <s v="OK"/>
    <n v="0"/>
  </r>
  <r>
    <x v="386"/>
    <x v="0"/>
    <s v="Cerdo"/>
    <x v="2"/>
    <s v="1023066"/>
    <x v="342"/>
    <s v="Chuleta"/>
    <s v="Chuleta Huesos"/>
    <x v="2"/>
    <m/>
    <m/>
    <m/>
    <m/>
    <m/>
    <m/>
    <m/>
    <n v="7.44"/>
    <n v="0"/>
    <s v="OK"/>
    <n v="0"/>
  </r>
  <r>
    <x v="387"/>
    <x v="0"/>
    <s v="Cerdo"/>
    <x v="2"/>
    <s v="1023093"/>
    <x v="322"/>
    <s v="Recortes"/>
    <s v="Recortes No Magro"/>
    <x v="2"/>
    <m/>
    <m/>
    <m/>
    <m/>
    <m/>
    <m/>
    <m/>
    <n v="48134.421999999999"/>
    <n v="0"/>
    <s v="OK"/>
    <n v="0"/>
  </r>
  <r>
    <x v="388"/>
    <x v="0"/>
    <s v="Cerdo"/>
    <x v="2"/>
    <s v="1023102"/>
    <x v="343"/>
    <s v="Lomo"/>
    <s v="Lomo MM Loin"/>
    <x v="8"/>
    <m/>
    <m/>
    <m/>
    <m/>
    <m/>
    <m/>
    <m/>
    <n v="6772.0559999999996"/>
    <n v="0"/>
    <s v="OK"/>
    <n v="0"/>
  </r>
  <r>
    <x v="258"/>
    <x v="0"/>
    <s v="Cerdo"/>
    <x v="2"/>
    <s v="1023111"/>
    <x v="239"/>
    <s v="Grasas"/>
    <s v="Grasa Forro"/>
    <x v="2"/>
    <m/>
    <m/>
    <m/>
    <m/>
    <m/>
    <m/>
    <m/>
    <n v="11821.976000000001"/>
    <n v="0"/>
    <s v="OK"/>
    <n v="0"/>
  </r>
  <r>
    <x v="389"/>
    <x v="0"/>
    <s v="Cerdo"/>
    <x v="2"/>
    <s v="1023123"/>
    <x v="344"/>
    <s v="Lomo"/>
    <s v="Lomo Vetado"/>
    <x v="8"/>
    <m/>
    <m/>
    <m/>
    <m/>
    <m/>
    <m/>
    <m/>
    <n v="3003.4009999999998"/>
    <n v="0"/>
    <s v="OK"/>
    <n v="0"/>
  </r>
  <r>
    <x v="391"/>
    <x v="0"/>
    <s v="Cerdo"/>
    <x v="2"/>
    <s v="1023131"/>
    <x v="346"/>
    <s v="Pierna"/>
    <s v="Pierna Pulpa"/>
    <x v="2"/>
    <m/>
    <m/>
    <m/>
    <m/>
    <m/>
    <m/>
    <m/>
    <n v="281.863"/>
    <n v="0"/>
    <s v="OK"/>
    <n v="0"/>
  </r>
  <r>
    <x v="259"/>
    <x v="0"/>
    <s v="Cerdo"/>
    <x v="2"/>
    <s v="1023163"/>
    <x v="240"/>
    <s v="Lomo"/>
    <s v="Lomo Vetado"/>
    <x v="9"/>
    <m/>
    <m/>
    <m/>
    <m/>
    <m/>
    <m/>
    <m/>
    <n v="11500.005999999999"/>
    <n v="0"/>
    <s v="OK"/>
    <n v="0"/>
  </r>
  <r>
    <x v="260"/>
    <x v="0"/>
    <s v="Cerdo"/>
    <x v="2"/>
    <s v="1023183"/>
    <x v="241"/>
    <s v="Cost-Pec"/>
    <s v="Cost-Pec Entero"/>
    <x v="4"/>
    <m/>
    <m/>
    <m/>
    <m/>
    <m/>
    <m/>
    <m/>
    <n v="43527.284"/>
    <n v="0"/>
    <s v="OK"/>
    <n v="0"/>
  </r>
  <r>
    <x v="397"/>
    <x v="0"/>
    <s v="Cerdo"/>
    <x v="2"/>
    <s v="1023190"/>
    <x v="349"/>
    <s v="Subprod"/>
    <s v="Subprod Visceras"/>
    <x v="5"/>
    <m/>
    <m/>
    <m/>
    <m/>
    <m/>
    <m/>
    <m/>
    <n v="282846.74900000001"/>
    <n v="0"/>
    <s v="OK"/>
    <n v="0"/>
  </r>
  <r>
    <x v="261"/>
    <x v="0"/>
    <s v="Cerdo"/>
    <x v="2"/>
    <s v="1023194"/>
    <x v="242"/>
    <s v="Panceta"/>
    <s v="Panceta s/Cuero"/>
    <x v="9"/>
    <m/>
    <m/>
    <m/>
    <m/>
    <m/>
    <m/>
    <m/>
    <n v="9778.4529999999995"/>
    <n v="0"/>
    <s v="OK"/>
    <n v="0"/>
  </r>
  <r>
    <x v="399"/>
    <x v="0"/>
    <s v="Cerdo"/>
    <x v="2"/>
    <s v="1023257"/>
    <x v="351"/>
    <s v="Recortes"/>
    <s v="Recortes No Magro"/>
    <x v="6"/>
    <m/>
    <m/>
    <m/>
    <m/>
    <m/>
    <m/>
    <m/>
    <n v="48938.709000000003"/>
    <n v="0"/>
    <s v="OK"/>
    <n v="0"/>
  </r>
  <r>
    <x v="400"/>
    <x v="0"/>
    <s v="Cerdo"/>
    <x v="2"/>
    <s v="1023265"/>
    <x v="352"/>
    <s v="Cost-Pec"/>
    <s v="Cost-Pec Trozos"/>
    <x v="8"/>
    <m/>
    <m/>
    <m/>
    <m/>
    <m/>
    <m/>
    <m/>
    <n v="6792.19"/>
    <n v="0"/>
    <s v="OK"/>
    <n v="0"/>
  </r>
  <r>
    <x v="401"/>
    <x v="0"/>
    <s v="Cerdo"/>
    <x v="2"/>
    <s v="1023273"/>
    <x v="353"/>
    <s v="Pierna"/>
    <s v="Pierna Pulpa Fina"/>
    <x v="5"/>
    <m/>
    <m/>
    <m/>
    <m/>
    <m/>
    <m/>
    <m/>
    <n v="16037.804"/>
    <n v="0"/>
    <s v="OK"/>
    <n v="0"/>
  </r>
  <r>
    <x v="402"/>
    <x v="0"/>
    <s v="Cerdo"/>
    <x v="2"/>
    <s v="1023274"/>
    <x v="354"/>
    <s v="Pierna"/>
    <s v="Pierna Pulpa Fina"/>
    <x v="5"/>
    <m/>
    <m/>
    <m/>
    <m/>
    <m/>
    <m/>
    <m/>
    <n v="16672.849999999999"/>
    <n v="0"/>
    <s v="OK"/>
    <n v="0"/>
  </r>
  <r>
    <x v="262"/>
    <x v="0"/>
    <s v="Cerdo"/>
    <x v="2"/>
    <s v="1023283"/>
    <x v="243"/>
    <s v="Subprod"/>
    <s v="Subprod Grasa"/>
    <x v="4"/>
    <m/>
    <m/>
    <m/>
    <m/>
    <m/>
    <m/>
    <m/>
    <n v="87625.535000000003"/>
    <n v="0"/>
    <s v="OK"/>
    <n v="0"/>
  </r>
  <r>
    <x v="404"/>
    <x v="0"/>
    <s v="Cerdo"/>
    <x v="2"/>
    <s v="1023291"/>
    <x v="356"/>
    <s v="Huesos"/>
    <s v="Huesos Cuarto Centra"/>
    <x v="2"/>
    <m/>
    <m/>
    <m/>
    <m/>
    <m/>
    <m/>
    <m/>
    <n v="23999.995999999999"/>
    <n v="0"/>
    <s v="OK"/>
    <n v="0"/>
  </r>
  <r>
    <x v="263"/>
    <x v="0"/>
    <s v="Cerdo"/>
    <x v="2"/>
    <s v="1023301"/>
    <x v="244"/>
    <s v="Lomo"/>
    <s v="Lomo CC Loin"/>
    <x v="9"/>
    <m/>
    <m/>
    <m/>
    <m/>
    <m/>
    <m/>
    <m/>
    <n v="57281.552000000003"/>
    <n v="0"/>
    <s v="OK"/>
    <n v="0"/>
  </r>
  <r>
    <x v="405"/>
    <x v="0"/>
    <s v="Cerdo"/>
    <x v="2"/>
    <s v="1023302"/>
    <x v="169"/>
    <s v="Grasas"/>
    <s v="Grasa Interior"/>
    <x v="6"/>
    <m/>
    <m/>
    <m/>
    <m/>
    <m/>
    <m/>
    <m/>
    <n v="26819.003000000001"/>
    <n v="0"/>
    <s v="OK"/>
    <n v="0"/>
  </r>
  <r>
    <x v="264"/>
    <x v="0"/>
    <s v="Cerdo"/>
    <x v="2"/>
    <s v="1023306"/>
    <x v="195"/>
    <s v="Cueros"/>
    <s v="Cuero Mixto"/>
    <x v="2"/>
    <m/>
    <m/>
    <m/>
    <m/>
    <m/>
    <m/>
    <m/>
    <n v="220599.174"/>
    <n v="0"/>
    <s v="OK"/>
    <n v="0"/>
  </r>
  <r>
    <x v="265"/>
    <x v="0"/>
    <s v="Cerdo"/>
    <x v="2"/>
    <s v="1023307"/>
    <x v="245"/>
    <s v="Subprod"/>
    <s v="Subprod Visceras"/>
    <x v="4"/>
    <m/>
    <m/>
    <m/>
    <m/>
    <m/>
    <m/>
    <m/>
    <n v="50686.112000000001"/>
    <n v="0"/>
    <s v="OK"/>
    <n v="0"/>
  </r>
  <r>
    <x v="266"/>
    <x v="0"/>
    <s v="Cerdo"/>
    <x v="2"/>
    <s v="1023312"/>
    <x v="246"/>
    <s v="Filete"/>
    <s v="Filete c/Cabeza"/>
    <x v="0"/>
    <m/>
    <m/>
    <m/>
    <m/>
    <m/>
    <m/>
    <m/>
    <n v="23999.995999999999"/>
    <n v="0"/>
    <s v="OK"/>
    <n v="0"/>
  </r>
  <r>
    <x v="406"/>
    <x v="0"/>
    <s v="Cerdo"/>
    <x v="2"/>
    <s v="1023318"/>
    <x v="357"/>
    <s v="Recortes"/>
    <s v="Recortes No Magro"/>
    <x v="6"/>
    <m/>
    <m/>
    <m/>
    <m/>
    <m/>
    <m/>
    <m/>
    <n v="2284.2860000000001"/>
    <n v="0"/>
    <s v="OK"/>
    <n v="0"/>
  </r>
  <r>
    <x v="407"/>
    <x v="0"/>
    <s v="Cerdo"/>
    <x v="2"/>
    <s v="1023319"/>
    <x v="358"/>
    <s v="Recortes"/>
    <s v="Recortes No Magro"/>
    <x v="6"/>
    <m/>
    <m/>
    <m/>
    <m/>
    <m/>
    <m/>
    <m/>
    <n v="36633.853999999999"/>
    <n v="0"/>
    <s v="OK"/>
    <n v="0"/>
  </r>
  <r>
    <x v="268"/>
    <x v="0"/>
    <s v="Cerdo"/>
    <x v="2"/>
    <s v="1023329"/>
    <x v="165"/>
    <s v="Cueros"/>
    <s v="Cuero Papada"/>
    <x v="3"/>
    <m/>
    <m/>
    <m/>
    <m/>
    <m/>
    <m/>
    <m/>
    <n v="48000.006000000001"/>
    <n v="0"/>
    <s v="OK"/>
    <n v="0"/>
  </r>
  <r>
    <x v="408"/>
    <x v="0"/>
    <s v="Pavo"/>
    <x v="0"/>
    <s v="1030224"/>
    <x v="359"/>
    <s v="Trutro"/>
    <s v="Trutro Largo"/>
    <x v="0"/>
    <n v="30923"/>
    <n v="20048"/>
    <n v="48000"/>
    <n v="30923"/>
    <n v="20048"/>
    <n v="48000"/>
    <n v="48000"/>
    <m/>
    <n v="0"/>
    <s v="OK"/>
    <n v="0"/>
  </r>
  <r>
    <x v="409"/>
    <x v="0"/>
    <s v="Pavo"/>
    <x v="0"/>
    <s v="1030230"/>
    <x v="360"/>
    <s v="Recortes"/>
    <s v="Recortes Piel"/>
    <x v="0"/>
    <n v="4336"/>
    <n v="0"/>
    <n v="4336"/>
    <n v="4336"/>
    <n v="0"/>
    <n v="4336"/>
    <m/>
    <m/>
    <n v="4336"/>
    <s v="Sobre ingreso"/>
    <n v="0"/>
  </r>
  <r>
    <x v="410"/>
    <x v="0"/>
    <s v="Pavo"/>
    <x v="0"/>
    <s v="1030309"/>
    <x v="361"/>
    <s v="Menudencias"/>
    <s v="Menudencias Cogote"/>
    <x v="4"/>
    <n v="0"/>
    <n v="22000"/>
    <n v="22000"/>
    <n v="0"/>
    <n v="22000"/>
    <n v="22000"/>
    <n v="22000"/>
    <m/>
    <n v="0"/>
    <s v="OK"/>
    <n v="0"/>
  </r>
  <r>
    <x v="411"/>
    <x v="0"/>
    <s v="Pavo"/>
    <x v="0"/>
    <s v="1030332"/>
    <x v="362"/>
    <s v="Ala"/>
    <s v="Ala Trutro"/>
    <x v="1"/>
    <m/>
    <m/>
    <m/>
    <m/>
    <m/>
    <m/>
    <n v="24000"/>
    <m/>
    <n v="-24000"/>
    <s v="Pendiente de ingreso"/>
    <n v="0"/>
  </r>
  <r>
    <x v="411"/>
    <x v="0"/>
    <s v="Pavo"/>
    <x v="0"/>
    <s v="1030332"/>
    <x v="362"/>
    <s v="Ala"/>
    <s v="Ala Trutro"/>
    <x v="0"/>
    <n v="24000"/>
    <n v="92708"/>
    <n v="120000"/>
    <n v="24000"/>
    <n v="92708"/>
    <n v="120000"/>
    <n v="144000"/>
    <m/>
    <n v="-24000"/>
    <s v="Pendiente de ingreso"/>
    <n v="0"/>
  </r>
  <r>
    <x v="412"/>
    <x v="0"/>
    <s v="Pavo"/>
    <x v="0"/>
    <s v="1030355"/>
    <x v="363"/>
    <s v="Varios"/>
    <s v="Varios Carcasa"/>
    <x v="1"/>
    <n v="-33636"/>
    <n v="71632"/>
    <n v="37996"/>
    <n v="-33636"/>
    <n v="71632"/>
    <n v="37996"/>
    <n v="24000"/>
    <m/>
    <n v="13996"/>
    <s v="Sobre ingreso"/>
    <n v="0"/>
  </r>
  <r>
    <x v="413"/>
    <x v="0"/>
    <s v="Pavo"/>
    <x v="0"/>
    <s v="1030378"/>
    <x v="364"/>
    <s v="Menudencias"/>
    <s v="Menudencias Corazón"/>
    <x v="1"/>
    <n v="-303"/>
    <n v="303"/>
    <n v="0"/>
    <n v="-303"/>
    <n v="303"/>
    <n v="0"/>
    <m/>
    <m/>
    <n v="0"/>
    <s v="OK"/>
    <n v="0"/>
  </r>
  <r>
    <x v="414"/>
    <x v="0"/>
    <s v="Pavo"/>
    <x v="0"/>
    <s v="1030535"/>
    <x v="365"/>
    <s v="Trutro"/>
    <s v="Trutro Largo"/>
    <x v="4"/>
    <n v="7037"/>
    <n v="14963"/>
    <n v="22000"/>
    <n v="7037"/>
    <n v="14963"/>
    <n v="22000"/>
    <n v="22000"/>
    <m/>
    <n v="0"/>
    <s v="OK"/>
    <n v="0"/>
  </r>
  <r>
    <x v="415"/>
    <x v="0"/>
    <s v="Pavo"/>
    <x v="0"/>
    <s v="1030545"/>
    <x v="366"/>
    <s v="Trutro Desh"/>
    <s v="Trutro Desh Corto"/>
    <x v="0"/>
    <n v="12495"/>
    <n v="11505"/>
    <n v="24000"/>
    <n v="12495"/>
    <n v="11505"/>
    <n v="24000"/>
    <n v="24000"/>
    <m/>
    <n v="0"/>
    <s v="OK"/>
    <n v="0"/>
  </r>
  <r>
    <x v="416"/>
    <x v="0"/>
    <s v="Pavo"/>
    <x v="0"/>
    <s v="1030635"/>
    <x v="367"/>
    <s v="Menudencias"/>
    <s v="Menudencias Cogote"/>
    <x v="1"/>
    <n v="10120"/>
    <n v="0"/>
    <n v="10120"/>
    <n v="10120"/>
    <n v="0"/>
    <n v="10120"/>
    <m/>
    <m/>
    <n v="10120"/>
    <s v="Sobre ingreso"/>
    <n v="0"/>
  </r>
  <r>
    <x v="417"/>
    <x v="0"/>
    <s v="Pavo"/>
    <x v="0"/>
    <s v="1030670"/>
    <x v="368"/>
    <s v="Pech Desh"/>
    <s v="Pech Desh s/Piel"/>
    <x v="0"/>
    <n v="0"/>
    <n v="48000"/>
    <n v="48000"/>
    <n v="0"/>
    <n v="48000"/>
    <n v="48000"/>
    <n v="72000"/>
    <m/>
    <n v="-24000"/>
    <s v="Pendiente de ingreso"/>
    <n v="0"/>
  </r>
  <r>
    <x v="418"/>
    <x v="0"/>
    <s v="Pavo"/>
    <x v="0"/>
    <s v="1030720"/>
    <x v="369"/>
    <s v="Recortes"/>
    <s v="Recortes Piel"/>
    <x v="1"/>
    <n v="10387"/>
    <n v="0"/>
    <n v="10387"/>
    <n v="10387"/>
    <n v="0"/>
    <n v="10387"/>
    <m/>
    <m/>
    <n v="10387"/>
    <s v="Sobre ingreso"/>
    <n v="0"/>
  </r>
  <r>
    <x v="418"/>
    <x v="0"/>
    <s v="Pavo"/>
    <x v="0"/>
    <s v="1030720"/>
    <x v="369"/>
    <s v="Recortes"/>
    <s v="Recortes Piel"/>
    <x v="0"/>
    <n v="0"/>
    <n v="13613"/>
    <n v="13613"/>
    <n v="0"/>
    <n v="13613"/>
    <n v="13613"/>
    <n v="24000"/>
    <m/>
    <n v="-10387"/>
    <s v="Pendiente de ingreso"/>
    <n v="0"/>
  </r>
  <r>
    <x v="419"/>
    <x v="0"/>
    <s v="Pavo"/>
    <x v="0"/>
    <s v="1030744"/>
    <x v="370"/>
    <s v="Menudencias"/>
    <s v="Menudencias Cabeza"/>
    <x v="1"/>
    <n v="9389"/>
    <n v="2611"/>
    <n v="12000"/>
    <n v="9389"/>
    <n v="2611"/>
    <n v="12000"/>
    <m/>
    <m/>
    <n v="12000"/>
    <s v="Sobre ingreso"/>
    <n v="0"/>
  </r>
  <r>
    <x v="420"/>
    <x v="0"/>
    <s v="Pavo"/>
    <x v="0"/>
    <s v="1030780"/>
    <x v="371"/>
    <s v="Pech"/>
    <s v="Pech Entera"/>
    <x v="0"/>
    <n v="1494"/>
    <n v="0"/>
    <n v="0"/>
    <n v="1494"/>
    <n v="0"/>
    <n v="0"/>
    <m/>
    <m/>
    <n v="0"/>
    <s v="OK"/>
    <n v="0"/>
  </r>
  <r>
    <x v="421"/>
    <x v="0"/>
    <s v="Pavo"/>
    <x v="1"/>
    <s v="1030239"/>
    <x v="372"/>
    <s v="Ala"/>
    <s v="Ala Centro Punta"/>
    <x v="5"/>
    <n v="-8521"/>
    <n v="32521"/>
    <n v="24000"/>
    <n v="-8521"/>
    <n v="32521"/>
    <n v="24000"/>
    <n v="24008.04"/>
    <m/>
    <n v="-8.0400000000008731"/>
    <s v="Pendiente de ingreso"/>
    <n v="0"/>
  </r>
  <r>
    <x v="422"/>
    <x v="0"/>
    <s v="Pavo"/>
    <x v="1"/>
    <s v="1030265"/>
    <x v="373"/>
    <s v="Pech Desh"/>
    <s v="Pech Desh s/Piel"/>
    <x v="7"/>
    <n v="0"/>
    <n v="64800"/>
    <n v="64800"/>
    <n v="0"/>
    <n v="64800"/>
    <n v="64800"/>
    <n v="64800"/>
    <m/>
    <n v="0"/>
    <s v="OK"/>
    <n v="0"/>
  </r>
  <r>
    <x v="423"/>
    <x v="0"/>
    <s v="Pavo"/>
    <x v="1"/>
    <s v="1030321"/>
    <x v="374"/>
    <s v="Pech"/>
    <s v="Pech Entera"/>
    <x v="5"/>
    <n v="0"/>
    <n v="3366"/>
    <n v="3366"/>
    <n v="0"/>
    <n v="3366"/>
    <n v="3366"/>
    <n v="11063.727999999999"/>
    <m/>
    <n v="-7697.7279999999992"/>
    <s v="Pendiente de ingreso"/>
    <n v="0"/>
  </r>
  <r>
    <x v="424"/>
    <x v="0"/>
    <s v="Pavo"/>
    <x v="1"/>
    <s v="1030337"/>
    <x v="375"/>
    <s v="Pech Desh"/>
    <s v="Pech Desh s/Piel"/>
    <x v="6"/>
    <n v="-31580"/>
    <n v="336000"/>
    <n v="304420"/>
    <n v="-31580"/>
    <n v="336000"/>
    <n v="304420"/>
    <n v="288000"/>
    <m/>
    <n v="16420"/>
    <s v="Sobre ingreso"/>
    <n v="0"/>
  </r>
  <r>
    <x v="425"/>
    <x v="0"/>
    <s v="Pavo"/>
    <x v="1"/>
    <s v="1030360"/>
    <x v="376"/>
    <s v="Pech"/>
    <s v="Pech Entera"/>
    <x v="5"/>
    <n v="0"/>
    <n v="2043"/>
    <n v="2043"/>
    <n v="0"/>
    <n v="2043"/>
    <n v="2043"/>
    <n v="2054.7399999999998"/>
    <m/>
    <n v="-11.739999999999782"/>
    <s v="Pendiente de ingreso"/>
    <n v="0"/>
  </r>
  <r>
    <x v="426"/>
    <x v="0"/>
    <s v="Pavo"/>
    <x v="1"/>
    <s v="1030370"/>
    <x v="377"/>
    <s v="Recortes"/>
    <s v="Recortes Estándar"/>
    <x v="5"/>
    <n v="12546"/>
    <n v="0"/>
    <n v="12020"/>
    <n v="12546"/>
    <n v="0"/>
    <n v="12020"/>
    <n v="22623.355"/>
    <m/>
    <n v="-10603.355"/>
    <s v="Pendiente de ingreso"/>
    <n v="0"/>
  </r>
  <r>
    <x v="427"/>
    <x v="0"/>
    <s v="Pavo"/>
    <x v="1"/>
    <s v="1030376"/>
    <x v="378"/>
    <s v="Pech"/>
    <s v="Pech Entera"/>
    <x v="5"/>
    <n v="0"/>
    <n v="6130"/>
    <n v="6130"/>
    <n v="0"/>
    <n v="6130"/>
    <n v="6130"/>
    <n v="14880.394"/>
    <m/>
    <n v="-8750.3940000000002"/>
    <s v="Pendiente de ingreso"/>
    <n v="0"/>
  </r>
  <r>
    <x v="428"/>
    <x v="0"/>
    <s v="Pavo"/>
    <x v="1"/>
    <s v="1030379"/>
    <x v="379"/>
    <s v="Pech Desh"/>
    <s v="Pech Desh s/Piel"/>
    <x v="5"/>
    <n v="-165083"/>
    <n v="696000"/>
    <n v="530917"/>
    <n v="-165083"/>
    <n v="696000"/>
    <n v="530917"/>
    <n v="539037.28200000001"/>
    <m/>
    <n v="-8120.2820000000065"/>
    <s v="Pendiente de ingreso"/>
    <n v="0"/>
  </r>
  <r>
    <x v="429"/>
    <x v="0"/>
    <s v="Pavo"/>
    <x v="1"/>
    <s v="1030388"/>
    <x v="380"/>
    <s v="Patas"/>
    <s v="Patas Garras"/>
    <x v="2"/>
    <n v="2729"/>
    <n v="0"/>
    <n v="0"/>
    <n v="2729"/>
    <n v="0"/>
    <n v="0"/>
    <m/>
    <m/>
    <n v="0"/>
    <s v="OK"/>
    <n v="0"/>
  </r>
  <r>
    <x v="430"/>
    <x v="0"/>
    <s v="Pavo"/>
    <x v="1"/>
    <s v="1030389"/>
    <x v="381"/>
    <s v="Patas"/>
    <s v="Patas Garras"/>
    <x v="2"/>
    <n v="4455"/>
    <n v="0"/>
    <n v="0"/>
    <n v="4455"/>
    <n v="0"/>
    <n v="0"/>
    <m/>
    <m/>
    <n v="0"/>
    <s v="OK"/>
    <n v="0"/>
  </r>
  <r>
    <x v="431"/>
    <x v="0"/>
    <s v="Pavo"/>
    <x v="1"/>
    <s v="1030424"/>
    <x v="382"/>
    <s v="Pech Desh"/>
    <s v="Pech Desh c/Piel"/>
    <x v="5"/>
    <n v="0"/>
    <n v="69560"/>
    <n v="69560"/>
    <n v="0"/>
    <n v="69560"/>
    <n v="69560"/>
    <n v="69549.260999999999"/>
    <m/>
    <n v="10.739000000001397"/>
    <s v="Sobre ingreso"/>
    <n v="0"/>
  </r>
  <r>
    <x v="432"/>
    <x v="0"/>
    <s v="Pavo"/>
    <x v="1"/>
    <s v="1030452"/>
    <x v="383"/>
    <s v="Pech Desh"/>
    <s v="Pech Desh s/Piel"/>
    <x v="5"/>
    <n v="0"/>
    <n v="14424"/>
    <n v="14424"/>
    <n v="0"/>
    <n v="14424"/>
    <n v="14424"/>
    <n v="16170"/>
    <m/>
    <n v="-1746"/>
    <s v="Pendiente de ingreso"/>
    <n v="0"/>
  </r>
  <r>
    <x v="433"/>
    <x v="0"/>
    <s v="Pavo"/>
    <x v="1"/>
    <s v="1030505"/>
    <x v="384"/>
    <s v="Pech Desh"/>
    <s v="Pech Desh Filete"/>
    <x v="5"/>
    <n v="-8090"/>
    <n v="15910"/>
    <n v="7820"/>
    <n v="-8090"/>
    <n v="15910"/>
    <n v="7820"/>
    <n v="6350.2879999999996"/>
    <m/>
    <n v="1469.7120000000004"/>
    <s v="Sobre ingreso"/>
    <n v="0"/>
  </r>
  <r>
    <x v="434"/>
    <x v="0"/>
    <s v="Pavo"/>
    <x v="1"/>
    <s v="1030506"/>
    <x v="385"/>
    <s v="Pech Desh"/>
    <s v="Pech Desh s/Piel"/>
    <x v="2"/>
    <n v="-24200"/>
    <n v="24000"/>
    <n v="0"/>
    <n v="-24200"/>
    <n v="24000"/>
    <n v="0"/>
    <m/>
    <m/>
    <n v="0"/>
    <s v="OK"/>
    <n v="0"/>
  </r>
  <r>
    <x v="435"/>
    <x v="0"/>
    <s v="Pavo"/>
    <x v="1"/>
    <s v="1030566"/>
    <x v="386"/>
    <s v="Ala"/>
    <s v="Ala Centro Punta"/>
    <x v="2"/>
    <n v="-9348"/>
    <n v="0"/>
    <n v="0"/>
    <n v="-9348"/>
    <n v="0"/>
    <n v="0"/>
    <m/>
    <m/>
    <n v="0"/>
    <s v="OK"/>
    <n v="0"/>
  </r>
  <r>
    <x v="436"/>
    <x v="0"/>
    <s v="Pavo"/>
    <x v="1"/>
    <s v="1030658"/>
    <x v="387"/>
    <s v="Trutro Desh"/>
    <s v="Trutro Desh Corto"/>
    <x v="6"/>
    <n v="-11026"/>
    <n v="107026"/>
    <n v="96000"/>
    <n v="-11026"/>
    <n v="107026"/>
    <n v="96000"/>
    <n v="96069.440000000002"/>
    <m/>
    <n v="-69.440000000002328"/>
    <s v="Pendiente de ingreso"/>
    <n v="0"/>
  </r>
  <r>
    <x v="437"/>
    <x v="0"/>
    <s v="Pavo"/>
    <x v="1"/>
    <s v="1030683"/>
    <x v="359"/>
    <s v="Trutro"/>
    <s v="Trutro Largo"/>
    <x v="2"/>
    <n v="93121"/>
    <n v="386879"/>
    <n v="480000"/>
    <n v="93121"/>
    <n v="386879"/>
    <n v="480000"/>
    <n v="480000"/>
    <m/>
    <n v="0"/>
    <s v="OK"/>
    <n v="0"/>
  </r>
  <r>
    <x v="438"/>
    <x v="0"/>
    <s v="Pavo"/>
    <x v="1"/>
    <s v="1030684"/>
    <x v="388"/>
    <s v="Patas"/>
    <s v="Patas Garras"/>
    <x v="2"/>
    <n v="2350"/>
    <n v="20000"/>
    <n v="22350"/>
    <n v="2350"/>
    <n v="20000"/>
    <n v="22350"/>
    <n v="24000"/>
    <m/>
    <n v="-1650"/>
    <s v="Pendiente de ingreso"/>
    <n v="0"/>
  </r>
  <r>
    <x v="439"/>
    <x v="0"/>
    <s v="Pavo"/>
    <x v="1"/>
    <s v="1030685"/>
    <x v="389"/>
    <s v="Ala"/>
    <s v="Ala Centro Punta"/>
    <x v="2"/>
    <n v="-2957"/>
    <n v="108000"/>
    <n v="105043"/>
    <n v="-2957"/>
    <n v="108000"/>
    <n v="105043"/>
    <n v="96000"/>
    <m/>
    <n v="9043"/>
    <s v="Sobre ingreso"/>
    <n v="0"/>
  </r>
  <r>
    <x v="440"/>
    <x v="0"/>
    <s v="Pavo"/>
    <x v="1"/>
    <s v="1030686"/>
    <x v="390"/>
    <s v="Menudencias"/>
    <s v="Menudencias Cogote"/>
    <x v="2"/>
    <n v="9268"/>
    <n v="119632"/>
    <n v="128900"/>
    <n v="9268"/>
    <n v="119632"/>
    <n v="128900"/>
    <n v="120000"/>
    <m/>
    <n v="8900"/>
    <s v="Sobre ingreso"/>
    <n v="0"/>
  </r>
  <r>
    <x v="441"/>
    <x v="0"/>
    <s v="Pavo"/>
    <x v="1"/>
    <s v="1030710"/>
    <x v="391"/>
    <s v="Menudencias"/>
    <s v="Menudencias Corazón"/>
    <x v="7"/>
    <n v="-3984"/>
    <n v="12738"/>
    <n v="8755"/>
    <n v="-3984"/>
    <n v="12738"/>
    <n v="8755"/>
    <n v="10800"/>
    <m/>
    <n v="-2045"/>
    <s v="Pendiente de ingreso"/>
    <n v="0"/>
  </r>
  <r>
    <x v="442"/>
    <x v="0"/>
    <s v="Pavo"/>
    <x v="1"/>
    <s v="1030711"/>
    <x v="392"/>
    <s v="Menudencias"/>
    <s v="Menudencias Contre"/>
    <x v="7"/>
    <n v="-4098"/>
    <n v="12000"/>
    <n v="7902"/>
    <n v="-4098"/>
    <n v="12000"/>
    <n v="7902"/>
    <n v="10800"/>
    <m/>
    <n v="-2898"/>
    <s v="Pendiente de ingreso"/>
    <n v="0"/>
  </r>
  <r>
    <x v="443"/>
    <x v="0"/>
    <s v="Pavo"/>
    <x v="1"/>
    <s v="1030735"/>
    <x v="393"/>
    <s v="Menudencias"/>
    <s v="Menudencias Cogote"/>
    <x v="5"/>
    <n v="943"/>
    <n v="23057"/>
    <n v="24000"/>
    <n v="943"/>
    <n v="23057"/>
    <n v="24000"/>
    <n v="24493.968000000001"/>
    <m/>
    <n v="-493.96800000000076"/>
    <s v="Pendiente de ingreso"/>
    <n v="0"/>
  </r>
  <r>
    <x v="444"/>
    <x v="0"/>
    <s v="Pavo"/>
    <x v="1"/>
    <s v="1030743"/>
    <x v="394"/>
    <s v="Trutro"/>
    <s v="Trutro Largo"/>
    <x v="2"/>
    <n v="0"/>
    <n v="2000"/>
    <n v="2000"/>
    <n v="0"/>
    <n v="2000"/>
    <n v="2000"/>
    <m/>
    <m/>
    <n v="2000"/>
    <s v="Sobre ingreso"/>
    <n v="0"/>
  </r>
  <r>
    <x v="445"/>
    <x v="0"/>
    <s v="Pavo"/>
    <x v="1"/>
    <s v="1030745"/>
    <x v="395"/>
    <s v="Menudencias"/>
    <s v="Menudencias Hígado"/>
    <x v="5"/>
    <n v="-22580"/>
    <n v="21000"/>
    <n v="0"/>
    <n v="-22580"/>
    <n v="21000"/>
    <n v="0"/>
    <m/>
    <m/>
    <n v="0"/>
    <s v="OK"/>
    <n v="0"/>
  </r>
  <r>
    <x v="446"/>
    <x v="0"/>
    <s v="Pavo"/>
    <x v="1"/>
    <s v="1030765"/>
    <x v="396"/>
    <s v="Menudencias"/>
    <s v="Menudencias Corazón"/>
    <x v="7"/>
    <n v="920"/>
    <n v="0"/>
    <n v="0"/>
    <n v="920"/>
    <n v="0"/>
    <n v="0"/>
    <m/>
    <m/>
    <n v="0"/>
    <s v="OK"/>
    <n v="0"/>
  </r>
  <r>
    <x v="447"/>
    <x v="0"/>
    <s v="Pavo"/>
    <x v="1"/>
    <s v="1030773"/>
    <x v="397"/>
    <s v="Pech Desh"/>
    <s v="Pech Desh Filete"/>
    <x v="5"/>
    <n v="5400"/>
    <n v="14600"/>
    <n v="20000"/>
    <n v="5400"/>
    <n v="14600"/>
    <n v="20000"/>
    <n v="16332.861999999999"/>
    <m/>
    <n v="3667.1380000000008"/>
    <s v="Sobre ingreso"/>
    <n v="0"/>
  </r>
  <r>
    <x v="448"/>
    <x v="0"/>
    <s v="Pavo"/>
    <x v="1"/>
    <s v="1030782"/>
    <x v="398"/>
    <s v="Pech Desh"/>
    <s v="Pech Desh s/Piel"/>
    <x v="5"/>
    <n v="0"/>
    <n v="36017"/>
    <n v="36017"/>
    <n v="0"/>
    <n v="36017"/>
    <n v="36017"/>
    <n v="28785.588"/>
    <m/>
    <n v="7231.4120000000003"/>
    <s v="Sobre ingreso"/>
    <n v="0"/>
  </r>
  <r>
    <x v="449"/>
    <x v="0"/>
    <s v="Pavo"/>
    <x v="1"/>
    <s v="1030783"/>
    <x v="399"/>
    <s v="Pech"/>
    <s v="Pech Entera"/>
    <x v="5"/>
    <n v="0"/>
    <n v="2504"/>
    <n v="2504"/>
    <n v="0"/>
    <n v="2504"/>
    <n v="2504"/>
    <n v="2517.04"/>
    <m/>
    <n v="-13.039999999999964"/>
    <s v="Pendiente de ingreso"/>
    <n v="0"/>
  </r>
  <r>
    <x v="450"/>
    <x v="0"/>
    <s v="Pavo"/>
    <x v="1"/>
    <s v="1030784"/>
    <x v="400"/>
    <s v="Pech"/>
    <s v="Pech Entera"/>
    <x v="5"/>
    <n v="0"/>
    <n v="5529"/>
    <n v="5529"/>
    <n v="0"/>
    <n v="5529"/>
    <n v="5529"/>
    <n v="5532.19"/>
    <m/>
    <n v="-3.1899999999995998"/>
    <s v="Pendiente de ingreso"/>
    <n v="0"/>
  </r>
  <r>
    <x v="451"/>
    <x v="0"/>
    <s v="Pavo"/>
    <x v="1"/>
    <s v="1030785"/>
    <x v="401"/>
    <s v="Pech"/>
    <s v="Pech Entera"/>
    <x v="5"/>
    <n v="0"/>
    <n v="4428"/>
    <n v="4428"/>
    <n v="0"/>
    <n v="4428"/>
    <n v="4428"/>
    <n v="4430.68"/>
    <m/>
    <n v="-2.680000000000291"/>
    <s v="Pendiente de ingreso"/>
    <n v="0"/>
  </r>
  <r>
    <x v="408"/>
    <x v="0"/>
    <s v="Pavo"/>
    <x v="2"/>
    <s v="1030224"/>
    <x v="359"/>
    <s v="Trutro"/>
    <s v="Trutro Largo"/>
    <x v="7"/>
    <m/>
    <m/>
    <m/>
    <m/>
    <m/>
    <m/>
    <m/>
    <n v="52555"/>
    <n v="0"/>
    <s v="OK"/>
    <n v="0"/>
  </r>
  <r>
    <x v="421"/>
    <x v="0"/>
    <s v="Pavo"/>
    <x v="2"/>
    <s v="1030239"/>
    <x v="372"/>
    <s v="Ala"/>
    <s v="Ala Centro Punta"/>
    <x v="5"/>
    <m/>
    <m/>
    <m/>
    <m/>
    <m/>
    <m/>
    <m/>
    <n v="32106"/>
    <n v="0"/>
    <s v="OK"/>
    <n v="0"/>
  </r>
  <r>
    <x v="410"/>
    <x v="0"/>
    <s v="Pavo"/>
    <x v="2"/>
    <s v="1030309"/>
    <x v="361"/>
    <s v="Menudencias"/>
    <s v="Menudencias Cogote"/>
    <x v="4"/>
    <m/>
    <m/>
    <m/>
    <m/>
    <m/>
    <m/>
    <m/>
    <n v="22002"/>
    <n v="0"/>
    <s v="OK"/>
    <n v="0"/>
  </r>
  <r>
    <x v="423"/>
    <x v="0"/>
    <s v="Pavo"/>
    <x v="2"/>
    <s v="1030321"/>
    <x v="374"/>
    <s v="Pech"/>
    <s v="Pech Entera"/>
    <x v="5"/>
    <m/>
    <m/>
    <m/>
    <m/>
    <m/>
    <m/>
    <m/>
    <n v="3364"/>
    <n v="0"/>
    <s v="OK"/>
    <n v="0"/>
  </r>
  <r>
    <x v="411"/>
    <x v="0"/>
    <s v="Pavo"/>
    <x v="2"/>
    <s v="1030332"/>
    <x v="362"/>
    <s v="Ala"/>
    <s v="Ala Trutro"/>
    <x v="7"/>
    <m/>
    <m/>
    <m/>
    <m/>
    <m/>
    <m/>
    <m/>
    <n v="92706"/>
    <n v="0"/>
    <s v="OK"/>
    <n v="0"/>
  </r>
  <r>
    <x v="424"/>
    <x v="0"/>
    <s v="Pavo"/>
    <x v="2"/>
    <s v="1030337"/>
    <x v="375"/>
    <s v="Pech Desh"/>
    <s v="Pech Desh s/Piel"/>
    <x v="6"/>
    <m/>
    <m/>
    <m/>
    <m/>
    <m/>
    <m/>
    <m/>
    <n v="367576"/>
    <n v="0"/>
    <s v="OK"/>
    <n v="0"/>
  </r>
  <r>
    <x v="412"/>
    <x v="0"/>
    <s v="Pavo"/>
    <x v="2"/>
    <s v="1030355"/>
    <x v="363"/>
    <s v="Varios"/>
    <s v="Varios Carcasa"/>
    <x v="7"/>
    <m/>
    <m/>
    <m/>
    <m/>
    <m/>
    <m/>
    <m/>
    <n v="71635"/>
    <n v="0"/>
    <s v="OK"/>
    <n v="0"/>
  </r>
  <r>
    <x v="425"/>
    <x v="0"/>
    <s v="Pavo"/>
    <x v="2"/>
    <s v="1030360"/>
    <x v="376"/>
    <s v="Pech"/>
    <s v="Pech Entera"/>
    <x v="5"/>
    <m/>
    <m/>
    <m/>
    <m/>
    <m/>
    <m/>
    <m/>
    <n v="2043"/>
    <n v="0"/>
    <s v="OK"/>
    <n v="0"/>
  </r>
  <r>
    <x v="427"/>
    <x v="0"/>
    <s v="Pavo"/>
    <x v="2"/>
    <s v="1030376"/>
    <x v="378"/>
    <s v="Pech"/>
    <s v="Pech Entera"/>
    <x v="5"/>
    <m/>
    <m/>
    <m/>
    <m/>
    <m/>
    <m/>
    <m/>
    <n v="6134"/>
    <n v="0"/>
    <s v="OK"/>
    <n v="0"/>
  </r>
  <r>
    <x v="413"/>
    <x v="0"/>
    <s v="Pavo"/>
    <x v="2"/>
    <s v="1030378"/>
    <x v="364"/>
    <s v="Menudencias"/>
    <s v="Menudencias Corazón"/>
    <x v="7"/>
    <m/>
    <m/>
    <m/>
    <m/>
    <m/>
    <m/>
    <m/>
    <n v="300"/>
    <n v="0"/>
    <s v="OK"/>
    <n v="0"/>
  </r>
  <r>
    <x v="428"/>
    <x v="0"/>
    <s v="Pavo"/>
    <x v="2"/>
    <s v="1030379"/>
    <x v="379"/>
    <s v="Pech Desh"/>
    <s v="Pech Desh s/Piel"/>
    <x v="5"/>
    <m/>
    <m/>
    <m/>
    <m/>
    <m/>
    <m/>
    <m/>
    <n v="741781"/>
    <n v="0"/>
    <s v="OK"/>
    <n v="0"/>
  </r>
  <r>
    <x v="431"/>
    <x v="0"/>
    <s v="Pavo"/>
    <x v="2"/>
    <s v="1030424"/>
    <x v="382"/>
    <s v="Pech Desh"/>
    <s v="Pech Desh c/Piel"/>
    <x v="5"/>
    <m/>
    <m/>
    <m/>
    <m/>
    <m/>
    <m/>
    <m/>
    <n v="67202"/>
    <n v="0"/>
    <s v="OK"/>
    <n v="0"/>
  </r>
  <r>
    <x v="432"/>
    <x v="0"/>
    <s v="Pavo"/>
    <x v="2"/>
    <s v="1030452"/>
    <x v="383"/>
    <s v="Pech Desh"/>
    <s v="Pech Desh s/Piel"/>
    <x v="5"/>
    <m/>
    <m/>
    <m/>
    <m/>
    <m/>
    <m/>
    <m/>
    <n v="14426"/>
    <n v="0"/>
    <s v="OK"/>
    <n v="0"/>
  </r>
  <r>
    <x v="433"/>
    <x v="0"/>
    <s v="Pavo"/>
    <x v="2"/>
    <s v="1030505"/>
    <x v="384"/>
    <s v="Pech Desh"/>
    <s v="Pech Desh Filete"/>
    <x v="5"/>
    <m/>
    <m/>
    <m/>
    <m/>
    <m/>
    <m/>
    <m/>
    <n v="16801"/>
    <n v="0"/>
    <s v="OK"/>
    <n v="0"/>
  </r>
  <r>
    <x v="434"/>
    <x v="0"/>
    <s v="Pavo"/>
    <x v="2"/>
    <s v="1030506"/>
    <x v="385"/>
    <s v="Pech Desh"/>
    <s v="Pech Desh s/Piel"/>
    <x v="2"/>
    <m/>
    <m/>
    <m/>
    <m/>
    <m/>
    <m/>
    <m/>
    <n v="24203"/>
    <n v="0"/>
    <s v="OK"/>
    <n v="0"/>
  </r>
  <r>
    <x v="414"/>
    <x v="0"/>
    <s v="Pavo"/>
    <x v="2"/>
    <s v="1030535"/>
    <x v="365"/>
    <s v="Trutro"/>
    <s v="Trutro Largo"/>
    <x v="4"/>
    <m/>
    <m/>
    <m/>
    <m/>
    <m/>
    <m/>
    <m/>
    <n v="16964"/>
    <n v="0"/>
    <s v="OK"/>
    <n v="0"/>
  </r>
  <r>
    <x v="452"/>
    <x v="0"/>
    <s v="Pavo"/>
    <x v="2"/>
    <s v="1030544"/>
    <x v="402"/>
    <s v="Menudencias"/>
    <s v="Menudencias Contre"/>
    <x v="7"/>
    <m/>
    <m/>
    <m/>
    <m/>
    <m/>
    <m/>
    <m/>
    <n v="11999"/>
    <n v="0"/>
    <s v="OK"/>
    <n v="0"/>
  </r>
  <r>
    <x v="415"/>
    <x v="0"/>
    <s v="Pavo"/>
    <x v="2"/>
    <s v="1030545"/>
    <x v="366"/>
    <s v="Trutro Desh"/>
    <s v="Trutro Desh Corto"/>
    <x v="7"/>
    <m/>
    <m/>
    <m/>
    <m/>
    <m/>
    <m/>
    <m/>
    <n v="11504"/>
    <n v="0"/>
    <s v="OK"/>
    <n v="0"/>
  </r>
  <r>
    <x v="435"/>
    <x v="0"/>
    <s v="Pavo"/>
    <x v="2"/>
    <s v="1030566"/>
    <x v="386"/>
    <s v="Ala"/>
    <s v="Ala Centro Punta"/>
    <x v="2"/>
    <m/>
    <m/>
    <m/>
    <m/>
    <m/>
    <m/>
    <m/>
    <n v="14437"/>
    <n v="0"/>
    <s v="OK"/>
    <n v="0"/>
  </r>
  <r>
    <x v="436"/>
    <x v="0"/>
    <s v="Pavo"/>
    <x v="2"/>
    <s v="1030658"/>
    <x v="387"/>
    <s v="Trutro Desh"/>
    <s v="Trutro Desh Corto"/>
    <x v="6"/>
    <m/>
    <m/>
    <m/>
    <m/>
    <m/>
    <m/>
    <m/>
    <n v="107027"/>
    <n v="0"/>
    <s v="OK"/>
    <n v="0"/>
  </r>
  <r>
    <x v="417"/>
    <x v="0"/>
    <s v="Pavo"/>
    <x v="2"/>
    <s v="1030670"/>
    <x v="368"/>
    <s v="Pech Desh"/>
    <s v="Pech Desh s/Piel"/>
    <x v="7"/>
    <m/>
    <m/>
    <m/>
    <m/>
    <m/>
    <m/>
    <m/>
    <n v="48001"/>
    <n v="0"/>
    <s v="OK"/>
    <n v="0"/>
  </r>
  <r>
    <x v="437"/>
    <x v="0"/>
    <s v="Pavo"/>
    <x v="2"/>
    <s v="1030683"/>
    <x v="359"/>
    <s v="Trutro"/>
    <s v="Trutro Largo"/>
    <x v="2"/>
    <m/>
    <m/>
    <m/>
    <m/>
    <m/>
    <m/>
    <m/>
    <n v="354877"/>
    <n v="0"/>
    <s v="OK"/>
    <n v="0"/>
  </r>
  <r>
    <x v="438"/>
    <x v="0"/>
    <s v="Pavo"/>
    <x v="2"/>
    <s v="1030684"/>
    <x v="388"/>
    <s v="Patas"/>
    <s v="Patas Garras"/>
    <x v="2"/>
    <m/>
    <m/>
    <m/>
    <m/>
    <m/>
    <m/>
    <m/>
    <n v="937"/>
    <n v="0"/>
    <s v="OK"/>
    <n v="0"/>
  </r>
  <r>
    <x v="439"/>
    <x v="0"/>
    <s v="Pavo"/>
    <x v="2"/>
    <s v="1030685"/>
    <x v="389"/>
    <s v="Ala"/>
    <s v="Ala Centro Punta"/>
    <x v="2"/>
    <m/>
    <m/>
    <m/>
    <m/>
    <m/>
    <m/>
    <m/>
    <n v="117225"/>
    <n v="0"/>
    <s v="OK"/>
    <n v="0"/>
  </r>
  <r>
    <x v="440"/>
    <x v="0"/>
    <s v="Pavo"/>
    <x v="2"/>
    <s v="1030686"/>
    <x v="390"/>
    <s v="Menudencias"/>
    <s v="Menudencias Cogote"/>
    <x v="2"/>
    <m/>
    <m/>
    <m/>
    <m/>
    <m/>
    <m/>
    <m/>
    <n v="119636"/>
    <n v="0"/>
    <s v="OK"/>
    <n v="0"/>
  </r>
  <r>
    <x v="441"/>
    <x v="0"/>
    <s v="Pavo"/>
    <x v="2"/>
    <s v="1030710"/>
    <x v="391"/>
    <s v="Menudencias"/>
    <s v="Menudencias Corazón"/>
    <x v="7"/>
    <m/>
    <m/>
    <m/>
    <m/>
    <m/>
    <m/>
    <m/>
    <n v="12736"/>
    <n v="0"/>
    <s v="OK"/>
    <n v="0"/>
  </r>
  <r>
    <x v="418"/>
    <x v="0"/>
    <s v="Pavo"/>
    <x v="2"/>
    <s v="1030720"/>
    <x v="369"/>
    <s v="Recortes"/>
    <s v="Recortes Piel"/>
    <x v="7"/>
    <m/>
    <m/>
    <m/>
    <m/>
    <m/>
    <m/>
    <m/>
    <n v="13610"/>
    <n v="0"/>
    <s v="OK"/>
    <n v="0"/>
  </r>
  <r>
    <x v="443"/>
    <x v="0"/>
    <s v="Pavo"/>
    <x v="2"/>
    <s v="1030735"/>
    <x v="393"/>
    <s v="Menudencias"/>
    <s v="Menudencias Cogote"/>
    <x v="5"/>
    <m/>
    <m/>
    <m/>
    <m/>
    <m/>
    <m/>
    <m/>
    <n v="23056"/>
    <n v="0"/>
    <s v="OK"/>
    <n v="0"/>
  </r>
  <r>
    <x v="444"/>
    <x v="0"/>
    <s v="Pavo"/>
    <x v="2"/>
    <s v="1030743"/>
    <x v="394"/>
    <s v="Trutro"/>
    <s v="Trutro Largo"/>
    <x v="2"/>
    <m/>
    <m/>
    <m/>
    <m/>
    <m/>
    <m/>
    <m/>
    <n v="2001"/>
    <n v="0"/>
    <s v="OK"/>
    <n v="0"/>
  </r>
  <r>
    <x v="419"/>
    <x v="0"/>
    <s v="Pavo"/>
    <x v="2"/>
    <s v="1030744"/>
    <x v="370"/>
    <s v="Menudencias"/>
    <s v="Menudencias Cabeza"/>
    <x v="7"/>
    <m/>
    <m/>
    <m/>
    <m/>
    <m/>
    <m/>
    <m/>
    <n v="2611"/>
    <n v="0"/>
    <s v="OK"/>
    <n v="0"/>
  </r>
  <r>
    <x v="445"/>
    <x v="0"/>
    <s v="Pavo"/>
    <x v="2"/>
    <s v="1030745"/>
    <x v="395"/>
    <s v="Menudencias"/>
    <s v="Menudencias Hígado"/>
    <x v="5"/>
    <m/>
    <m/>
    <m/>
    <m/>
    <m/>
    <m/>
    <m/>
    <n v="21002"/>
    <n v="0"/>
    <s v="OK"/>
    <n v="0"/>
  </r>
  <r>
    <x v="448"/>
    <x v="0"/>
    <s v="Pavo"/>
    <x v="2"/>
    <s v="1030782"/>
    <x v="398"/>
    <s v="Pech Desh"/>
    <s v="Pech Desh s/Piel"/>
    <x v="5"/>
    <m/>
    <m/>
    <m/>
    <m/>
    <m/>
    <m/>
    <m/>
    <n v="33659"/>
    <n v="0"/>
    <s v="OK"/>
    <n v="0"/>
  </r>
  <r>
    <x v="449"/>
    <x v="0"/>
    <s v="Pavo"/>
    <x v="2"/>
    <s v="1030783"/>
    <x v="399"/>
    <s v="Pech"/>
    <s v="Pech Entera"/>
    <x v="5"/>
    <m/>
    <m/>
    <m/>
    <m/>
    <m/>
    <m/>
    <m/>
    <n v="2522"/>
    <n v="0"/>
    <s v="OK"/>
    <n v="0"/>
  </r>
  <r>
    <x v="450"/>
    <x v="0"/>
    <s v="Pavo"/>
    <x v="2"/>
    <s v="1030784"/>
    <x v="400"/>
    <s v="Pech"/>
    <s v="Pech Entera"/>
    <x v="5"/>
    <m/>
    <m/>
    <m/>
    <m/>
    <m/>
    <m/>
    <m/>
    <n v="5533"/>
    <n v="0"/>
    <s v="OK"/>
    <n v="0"/>
  </r>
  <r>
    <x v="451"/>
    <x v="0"/>
    <s v="Pavo"/>
    <x v="2"/>
    <s v="1030785"/>
    <x v="401"/>
    <s v="Pech"/>
    <s v="Pech Entera"/>
    <x v="5"/>
    <m/>
    <m/>
    <m/>
    <m/>
    <m/>
    <m/>
    <m/>
    <n v="4449"/>
    <n v="0"/>
    <s v="OK"/>
    <n v="0"/>
  </r>
  <r>
    <x v="0"/>
    <x v="1"/>
    <s v="Pollo"/>
    <x v="0"/>
    <s v="1010877"/>
    <x v="0"/>
    <s v="Menudencias"/>
    <s v="Menudencias Contre"/>
    <x v="0"/>
    <n v="59760"/>
    <n v="85500"/>
    <n v="145260"/>
    <n v="59760"/>
    <n v="85500"/>
    <n v="145260"/>
    <n v="107960"/>
    <m/>
    <n v="37300"/>
    <s v="Sobre ingreso"/>
    <n v="0"/>
  </r>
  <r>
    <x v="1"/>
    <x v="1"/>
    <s v="Pollo"/>
    <x v="0"/>
    <s v="1011042"/>
    <x v="1"/>
    <s v="Cazuela"/>
    <s v="Cazuela Espinazo"/>
    <x v="1"/>
    <n v="30570"/>
    <n v="17430"/>
    <n v="48000"/>
    <n v="30570"/>
    <n v="233430"/>
    <n v="264000"/>
    <n v="240000"/>
    <m/>
    <n v="24000"/>
    <s v="Sobre ingreso"/>
    <n v="0"/>
  </r>
  <r>
    <x v="1"/>
    <x v="1"/>
    <s v="Pollo"/>
    <x v="0"/>
    <s v="1011042"/>
    <x v="1"/>
    <s v="Cazuela"/>
    <s v="Cazuela Espinazo"/>
    <x v="0"/>
    <m/>
    <m/>
    <m/>
    <n v="0"/>
    <n v="47960"/>
    <n v="47960"/>
    <n v="71960"/>
    <m/>
    <n v="-24000"/>
    <s v="Pendiente de ingreso"/>
    <n v="0"/>
  </r>
  <r>
    <x v="3"/>
    <x v="1"/>
    <s v="Pollo"/>
    <x v="0"/>
    <s v="1011290"/>
    <x v="3"/>
    <s v="Subprod"/>
    <s v="Subprod Piel"/>
    <x v="0"/>
    <n v="0"/>
    <n v="24000"/>
    <n v="24000"/>
    <m/>
    <m/>
    <m/>
    <m/>
    <m/>
    <n v="0"/>
    <s v="OK"/>
    <n v="0"/>
  </r>
  <r>
    <x v="4"/>
    <x v="1"/>
    <s v="Pollo"/>
    <x v="0"/>
    <s v="1011417"/>
    <x v="4"/>
    <s v="Ala"/>
    <s v="Ala Centro"/>
    <x v="2"/>
    <n v="3186"/>
    <n v="0"/>
    <n v="3186"/>
    <n v="3186"/>
    <n v="0"/>
    <n v="3186"/>
    <m/>
    <m/>
    <n v="3186"/>
    <s v="Sobre ingreso"/>
    <n v="0"/>
  </r>
  <r>
    <x v="5"/>
    <x v="1"/>
    <s v="Pollo"/>
    <x v="0"/>
    <s v="1011421"/>
    <x v="5"/>
    <s v="Carne Recuperada"/>
    <s v="Carne Recuperada Pul"/>
    <x v="0"/>
    <n v="42315"/>
    <n v="633685"/>
    <n v="676000"/>
    <n v="42315"/>
    <n v="633685"/>
    <n v="676000"/>
    <n v="576000"/>
    <m/>
    <n v="100000"/>
    <s v="Sobre ingreso"/>
    <n v="0"/>
  </r>
  <r>
    <x v="87"/>
    <x v="1"/>
    <s v="Pollo"/>
    <x v="0"/>
    <s v="1011422"/>
    <x v="79"/>
    <s v="Subprod"/>
    <s v="Subprod Piel"/>
    <x v="0"/>
    <n v="2388"/>
    <n v="0"/>
    <n v="2388"/>
    <n v="2388"/>
    <n v="21612"/>
    <n v="24000"/>
    <n v="24000"/>
    <m/>
    <n v="0"/>
    <s v="OK"/>
    <n v="0"/>
  </r>
  <r>
    <x v="6"/>
    <x v="1"/>
    <s v="Pollo"/>
    <x v="0"/>
    <s v="1011558"/>
    <x v="6"/>
    <s v="Carne Recuperada"/>
    <s v="Carne Recuperada Pul"/>
    <x v="0"/>
    <n v="2528"/>
    <n v="261472"/>
    <n v="264000"/>
    <n v="2528"/>
    <n v="381472"/>
    <n v="384000"/>
    <n v="384000"/>
    <m/>
    <n v="0"/>
    <s v="OK"/>
    <n v="0"/>
  </r>
  <r>
    <x v="7"/>
    <x v="1"/>
    <s v="Pollo"/>
    <x v="0"/>
    <s v="1011560"/>
    <x v="7"/>
    <s v="Menudencias"/>
    <s v="Menudencias Corazón"/>
    <x v="3"/>
    <n v="-1116"/>
    <n v="25116"/>
    <n v="24000"/>
    <n v="-1116"/>
    <n v="25116"/>
    <n v="24000"/>
    <m/>
    <m/>
    <n v="24000"/>
    <s v="Sobre ingreso"/>
    <n v="0"/>
  </r>
  <r>
    <x v="8"/>
    <x v="1"/>
    <s v="Pollo"/>
    <x v="0"/>
    <s v="1011582"/>
    <x v="8"/>
    <s v="Reproductor"/>
    <s v="Reproductor Gallina"/>
    <x v="0"/>
    <n v="-2598"/>
    <n v="26598"/>
    <n v="24000"/>
    <n v="-2598"/>
    <n v="26598"/>
    <n v="24000"/>
    <m/>
    <m/>
    <n v="24000"/>
    <s v="Sobre ingreso"/>
    <n v="0"/>
  </r>
  <r>
    <x v="9"/>
    <x v="1"/>
    <s v="Pollo"/>
    <x v="0"/>
    <s v="1011586"/>
    <x v="9"/>
    <s v="Ala"/>
    <s v="Ala Centro"/>
    <x v="2"/>
    <n v="-5122"/>
    <n v="88375"/>
    <n v="83253"/>
    <n v="-5122"/>
    <n v="77122"/>
    <n v="72000"/>
    <n v="72000"/>
    <m/>
    <n v="0"/>
    <s v="OK"/>
    <n v="0"/>
  </r>
  <r>
    <x v="11"/>
    <x v="1"/>
    <s v="Pollo"/>
    <x v="0"/>
    <s v="1011967"/>
    <x v="11"/>
    <s v="Patas"/>
    <s v="Patas Garras"/>
    <x v="2"/>
    <n v="-39000"/>
    <n v="190722"/>
    <n v="168000"/>
    <n v="-39000"/>
    <n v="190722"/>
    <n v="168000"/>
    <m/>
    <m/>
    <n v="168000"/>
    <s v="Sobre ingreso"/>
    <n v="0"/>
  </r>
  <r>
    <x v="12"/>
    <x v="1"/>
    <s v="Pollo"/>
    <x v="0"/>
    <s v="1011968"/>
    <x v="12"/>
    <s v="Patas"/>
    <s v="Patas Garras"/>
    <x v="2"/>
    <n v="2400"/>
    <n v="9700"/>
    <n v="12000"/>
    <n v="2400"/>
    <n v="9700"/>
    <n v="12000"/>
    <m/>
    <m/>
    <n v="12000"/>
    <s v="Sobre ingreso"/>
    <n v="0"/>
  </r>
  <r>
    <x v="13"/>
    <x v="1"/>
    <s v="Pollo"/>
    <x v="0"/>
    <s v="1011969"/>
    <x v="13"/>
    <s v="Patas"/>
    <s v="Patas Garras"/>
    <x v="2"/>
    <n v="65760"/>
    <n v="174240"/>
    <n v="240000"/>
    <n v="65760"/>
    <n v="174240"/>
    <n v="240000"/>
    <m/>
    <m/>
    <n v="240000"/>
    <s v="Sobre ingreso"/>
    <n v="0"/>
  </r>
  <r>
    <x v="14"/>
    <x v="1"/>
    <s v="Pollo"/>
    <x v="0"/>
    <s v="1012005"/>
    <x v="14"/>
    <s v="Patas"/>
    <s v="Patas Garras"/>
    <x v="2"/>
    <n v="0"/>
    <n v="12000"/>
    <n v="12000"/>
    <n v="0"/>
    <n v="12000"/>
    <n v="12000"/>
    <m/>
    <m/>
    <n v="12000"/>
    <s v="Sobre ingreso"/>
    <n v="0"/>
  </r>
  <r>
    <x v="15"/>
    <x v="1"/>
    <s v="Pollo"/>
    <x v="0"/>
    <s v="1012012"/>
    <x v="15"/>
    <s v="Ala"/>
    <s v="Ala Centro"/>
    <x v="4"/>
    <n v="0"/>
    <n v="40000"/>
    <n v="40000"/>
    <m/>
    <m/>
    <m/>
    <m/>
    <m/>
    <n v="0"/>
    <s v="OK"/>
    <n v="0"/>
  </r>
  <r>
    <x v="16"/>
    <x v="1"/>
    <s v="Pollo"/>
    <x v="0"/>
    <s v="1012207"/>
    <x v="16"/>
    <s v="Menudencias"/>
    <s v="Menudencias Contre"/>
    <x v="1"/>
    <n v="4200"/>
    <n v="0"/>
    <n v="4200"/>
    <n v="4200"/>
    <n v="0"/>
    <n v="4200"/>
    <m/>
    <m/>
    <n v="4200"/>
    <s v="Sobre ingreso"/>
    <n v="0"/>
  </r>
  <r>
    <x v="16"/>
    <x v="1"/>
    <s v="Pollo"/>
    <x v="0"/>
    <s v="1012207"/>
    <x v="16"/>
    <s v="Menudencias"/>
    <s v="Menudencias Contre"/>
    <x v="0"/>
    <n v="0"/>
    <n v="48000"/>
    <n v="48000"/>
    <n v="0"/>
    <n v="48000"/>
    <n v="48000"/>
    <n v="12000"/>
    <m/>
    <n v="36000"/>
    <s v="Sobre ingreso"/>
    <n v="0"/>
  </r>
  <r>
    <x v="17"/>
    <x v="1"/>
    <s v="Pollo"/>
    <x v="0"/>
    <s v="1012208"/>
    <x v="17"/>
    <s v="Reproductor"/>
    <s v="Reproductor Gallina"/>
    <x v="0"/>
    <n v="6196"/>
    <n v="48000"/>
    <n v="54196"/>
    <n v="6196"/>
    <n v="83804"/>
    <n v="90000"/>
    <n v="72000"/>
    <m/>
    <n v="18000"/>
    <s v="Sobre ingreso"/>
    <n v="0"/>
  </r>
  <r>
    <x v="18"/>
    <x v="1"/>
    <s v="Pollo"/>
    <x v="0"/>
    <s v="1012283"/>
    <x v="18"/>
    <s v="Menudencias"/>
    <s v="Menudencias Pana"/>
    <x v="0"/>
    <n v="-3662"/>
    <n v="51662"/>
    <n v="48000"/>
    <n v="-3662"/>
    <n v="51662"/>
    <n v="48000"/>
    <n v="24000"/>
    <m/>
    <n v="24000"/>
    <s v="Sobre ingreso"/>
    <n v="0"/>
  </r>
  <r>
    <x v="453"/>
    <x v="1"/>
    <s v="Pollo"/>
    <x v="0"/>
    <s v="1012342"/>
    <x v="20"/>
    <s v="Menudencias"/>
    <s v="Menudencias Corazón"/>
    <x v="0"/>
    <n v="2664"/>
    <n v="0"/>
    <n v="2664"/>
    <n v="2664"/>
    <n v="0"/>
    <n v="2664"/>
    <m/>
    <m/>
    <n v="2664"/>
    <s v="Sobre ingreso"/>
    <n v="0"/>
  </r>
  <r>
    <x v="20"/>
    <x v="1"/>
    <s v="Pollo"/>
    <x v="0"/>
    <s v="1012362"/>
    <x v="20"/>
    <s v="Menudencias"/>
    <s v="Menudencias Corazón"/>
    <x v="0"/>
    <n v="26354"/>
    <n v="0"/>
    <n v="26354"/>
    <n v="26354"/>
    <n v="0"/>
    <n v="26354"/>
    <m/>
    <m/>
    <n v="26354"/>
    <s v="Sobre ingreso"/>
    <n v="0"/>
  </r>
  <r>
    <x v="20"/>
    <x v="1"/>
    <s v="Pollo"/>
    <x v="0"/>
    <s v="1012362"/>
    <x v="20"/>
    <s v="Menudencias"/>
    <s v="Menudencias Corazón"/>
    <x v="3"/>
    <n v="0"/>
    <n v="48000"/>
    <n v="48000"/>
    <n v="0"/>
    <n v="48000"/>
    <n v="48000"/>
    <m/>
    <m/>
    <n v="48000"/>
    <s v="Sobre ingreso"/>
    <n v="0"/>
  </r>
  <r>
    <x v="454"/>
    <x v="1"/>
    <s v="Pollo"/>
    <x v="0"/>
    <s v="1012424"/>
    <x v="403"/>
    <s v="Ala"/>
    <s v="Ala Centro-Punta"/>
    <x v="2"/>
    <n v="2120"/>
    <n v="0"/>
    <n v="2120"/>
    <n v="2120"/>
    <n v="0"/>
    <n v="2120"/>
    <m/>
    <m/>
    <n v="2120"/>
    <s v="Sobre ingreso"/>
    <n v="0"/>
  </r>
  <r>
    <x v="22"/>
    <x v="1"/>
    <s v="Pollo"/>
    <x v="0"/>
    <s v="1012434"/>
    <x v="22"/>
    <s v="Ala"/>
    <s v="Ala Punta"/>
    <x v="2"/>
    <n v="16300"/>
    <n v="0"/>
    <n v="16300"/>
    <m/>
    <m/>
    <m/>
    <m/>
    <m/>
    <n v="0"/>
    <s v="OK"/>
    <n v="0"/>
  </r>
  <r>
    <x v="23"/>
    <x v="1"/>
    <s v="Pollo"/>
    <x v="0"/>
    <s v="1012448"/>
    <x v="23"/>
    <s v="Patas"/>
    <s v="Patas Garras"/>
    <x v="2"/>
    <n v="13100"/>
    <n v="202342"/>
    <n v="216000"/>
    <n v="13100"/>
    <n v="202342"/>
    <n v="216000"/>
    <n v="168000"/>
    <m/>
    <n v="48000"/>
    <s v="Sobre ingreso"/>
    <n v="0"/>
  </r>
  <r>
    <x v="24"/>
    <x v="1"/>
    <s v="Pollo"/>
    <x v="0"/>
    <s v="1012452"/>
    <x v="24"/>
    <s v="Ala"/>
    <s v="Ala Centro"/>
    <x v="2"/>
    <n v="19721"/>
    <n v="42000"/>
    <n v="61721"/>
    <n v="19721"/>
    <n v="42000"/>
    <n v="61721"/>
    <n v="61721"/>
    <m/>
    <n v="0"/>
    <s v="OK"/>
    <n v="0"/>
  </r>
  <r>
    <x v="26"/>
    <x v="1"/>
    <s v="Pollo"/>
    <x v="0"/>
    <s v="1012455"/>
    <x v="26"/>
    <s v="Ala"/>
    <s v="Ala Centro-Punta"/>
    <x v="2"/>
    <n v="28920"/>
    <n v="1395"/>
    <n v="30315"/>
    <n v="28920"/>
    <n v="43080"/>
    <n v="72000"/>
    <n v="24000"/>
    <m/>
    <n v="48000"/>
    <s v="Sobre ingreso"/>
    <n v="0"/>
  </r>
  <r>
    <x v="27"/>
    <x v="1"/>
    <s v="Pollo"/>
    <x v="0"/>
    <s v="1012502"/>
    <x v="27"/>
    <s v="Patas"/>
    <s v="Patas Garras"/>
    <x v="2"/>
    <n v="2300"/>
    <n v="7894"/>
    <n v="12000"/>
    <n v="2300"/>
    <n v="7894"/>
    <n v="12000"/>
    <m/>
    <m/>
    <n v="12000"/>
    <s v="Sobre ingreso"/>
    <n v="0"/>
  </r>
  <r>
    <x v="28"/>
    <x v="1"/>
    <s v="Pollo"/>
    <x v="0"/>
    <s v="1012503"/>
    <x v="28"/>
    <s v="Patas"/>
    <s v="Patas Garras"/>
    <x v="2"/>
    <n v="37040"/>
    <n v="269073"/>
    <n v="312000"/>
    <n v="37040"/>
    <n v="269073"/>
    <n v="312000"/>
    <m/>
    <m/>
    <n v="312000"/>
    <s v="Sobre ingreso"/>
    <n v="0"/>
  </r>
  <r>
    <x v="29"/>
    <x v="1"/>
    <s v="Pollo"/>
    <x v="0"/>
    <s v="1012504"/>
    <x v="23"/>
    <s v="Patas"/>
    <s v="Patas Garras"/>
    <x v="2"/>
    <n v="-440"/>
    <n v="60724"/>
    <n v="72000"/>
    <n v="-440"/>
    <n v="60724"/>
    <n v="72000"/>
    <n v="24000"/>
    <m/>
    <n v="48000"/>
    <s v="Sobre ingreso"/>
    <n v="0"/>
  </r>
  <r>
    <x v="30"/>
    <x v="1"/>
    <s v="Pollo"/>
    <x v="0"/>
    <s v="1012525"/>
    <x v="11"/>
    <s v="Patas"/>
    <s v="Patas Garras"/>
    <x v="2"/>
    <n v="1320"/>
    <n v="12272"/>
    <n v="12000"/>
    <n v="1320"/>
    <n v="12272"/>
    <n v="12000"/>
    <m/>
    <m/>
    <n v="12000"/>
    <s v="Sobre ingreso"/>
    <n v="0"/>
  </r>
  <r>
    <x v="31"/>
    <x v="1"/>
    <s v="Pollo"/>
    <x v="0"/>
    <s v="1012527"/>
    <x v="29"/>
    <s v="Patas"/>
    <s v="Patas Garras"/>
    <x v="2"/>
    <n v="1440"/>
    <n v="19512"/>
    <n v="24000"/>
    <n v="1440"/>
    <n v="19512"/>
    <n v="24000"/>
    <m/>
    <m/>
    <n v="24000"/>
    <s v="Sobre ingreso"/>
    <n v="0"/>
  </r>
  <r>
    <x v="32"/>
    <x v="1"/>
    <s v="Pollo"/>
    <x v="0"/>
    <s v="1012552"/>
    <x v="30"/>
    <s v="Pechuga Desh"/>
    <s v="Pechuga Desh s/Piel"/>
    <x v="0"/>
    <n v="0"/>
    <n v="24000"/>
    <n v="24000"/>
    <n v="0"/>
    <n v="72000"/>
    <n v="72000"/>
    <n v="72040"/>
    <m/>
    <n v="-40"/>
    <s v="Pendiente de ingreso"/>
    <n v="0"/>
  </r>
  <r>
    <x v="33"/>
    <x v="1"/>
    <s v="Pollo"/>
    <x v="0"/>
    <s v="1012556"/>
    <x v="31"/>
    <s v="Carne Recuperada"/>
    <s v="Carne Recuperada ADM"/>
    <x v="0"/>
    <n v="4478"/>
    <n v="0"/>
    <n v="4478"/>
    <m/>
    <m/>
    <m/>
    <m/>
    <m/>
    <n v="0"/>
    <s v="OK"/>
    <n v="0"/>
  </r>
  <r>
    <x v="34"/>
    <x v="1"/>
    <s v="Pollo"/>
    <x v="0"/>
    <s v="1012598"/>
    <x v="32"/>
    <s v="Patas"/>
    <s v="Patas Garras"/>
    <x v="2"/>
    <n v="10660"/>
    <n v="0"/>
    <n v="10660"/>
    <n v="10660"/>
    <n v="0"/>
    <n v="10660"/>
    <n v="10660"/>
    <m/>
    <n v="0"/>
    <s v="OK"/>
    <n v="0"/>
  </r>
  <r>
    <x v="35"/>
    <x v="1"/>
    <s v="Pollo"/>
    <x v="0"/>
    <s v="1012612"/>
    <x v="33"/>
    <s v="Carne Recuperada"/>
    <s v="Carne Recuperada Pul"/>
    <x v="4"/>
    <n v="-7192"/>
    <n v="707192"/>
    <n v="700000"/>
    <n v="-7192"/>
    <n v="1007192"/>
    <n v="1000000"/>
    <n v="1000000"/>
    <m/>
    <n v="0"/>
    <s v="OK"/>
    <n v="0"/>
  </r>
  <r>
    <x v="37"/>
    <x v="1"/>
    <s v="Pollo"/>
    <x v="0"/>
    <s v="1012674"/>
    <x v="35"/>
    <s v="Menudencias"/>
    <s v="Menudencias Corazón"/>
    <x v="3"/>
    <n v="-5858"/>
    <n v="53858"/>
    <n v="48000"/>
    <n v="-5858"/>
    <n v="53858"/>
    <n v="48000"/>
    <n v="23995"/>
    <m/>
    <n v="24005"/>
    <s v="Sobre ingreso"/>
    <n v="0"/>
  </r>
  <r>
    <x v="40"/>
    <x v="1"/>
    <s v="Pollo"/>
    <x v="0"/>
    <s v="1012719"/>
    <x v="38"/>
    <s v="Carne Recuperada"/>
    <s v="Carne Recuperada ADM"/>
    <x v="0"/>
    <n v="69997"/>
    <n v="386003"/>
    <n v="456000"/>
    <n v="69997"/>
    <n v="355003"/>
    <n v="425000"/>
    <n v="425000"/>
    <m/>
    <n v="0"/>
    <s v="OK"/>
    <n v="0"/>
  </r>
  <r>
    <x v="41"/>
    <x v="1"/>
    <s v="Pollo"/>
    <x v="0"/>
    <s v="1012744"/>
    <x v="39"/>
    <s v="Pechuga Desh"/>
    <s v="Pechuga Desh s/Piel"/>
    <x v="0"/>
    <n v="13874"/>
    <n v="106126"/>
    <n v="120000"/>
    <n v="13874"/>
    <n v="106126"/>
    <n v="120000"/>
    <n v="120040"/>
    <m/>
    <n v="-40"/>
    <s v="Pendiente de ingreso"/>
    <n v="0"/>
  </r>
  <r>
    <x v="455"/>
    <x v="1"/>
    <s v="Pollo"/>
    <x v="0"/>
    <s v="1012763"/>
    <x v="404"/>
    <s v="Menudencias"/>
    <s v="Menudencias Pana"/>
    <x v="0"/>
    <m/>
    <m/>
    <m/>
    <n v="0"/>
    <n v="48000"/>
    <n v="48000"/>
    <n v="48000"/>
    <m/>
    <n v="0"/>
    <s v="OK"/>
    <n v="0"/>
  </r>
  <r>
    <x v="456"/>
    <x v="1"/>
    <s v="Pollo"/>
    <x v="0"/>
    <s v="1012764"/>
    <x v="405"/>
    <s v="Carne Recuperada"/>
    <s v="Carne Recuperada ADM"/>
    <x v="6"/>
    <m/>
    <m/>
    <m/>
    <m/>
    <m/>
    <m/>
    <n v="60000"/>
    <m/>
    <n v="-60000"/>
    <s v="Pendiente de ingreso"/>
    <n v="0"/>
  </r>
  <r>
    <x v="0"/>
    <x v="1"/>
    <s v="Pollo"/>
    <x v="1"/>
    <s v="1010877"/>
    <x v="0"/>
    <s v="Menudencias"/>
    <s v="Menudencias Contre"/>
    <x v="7"/>
    <m/>
    <m/>
    <m/>
    <m/>
    <m/>
    <m/>
    <n v="48000"/>
    <m/>
    <n v="-48000"/>
    <s v="Pendiente de ingreso"/>
    <n v="0"/>
  </r>
  <r>
    <x v="42"/>
    <x v="1"/>
    <s v="Pollo"/>
    <x v="1"/>
    <s v="1010885"/>
    <x v="40"/>
    <s v="Pechuga Desh"/>
    <s v="Pechuga Desh s/Piel"/>
    <x v="5"/>
    <n v="4136"/>
    <n v="0"/>
    <n v="4136"/>
    <m/>
    <m/>
    <m/>
    <n v="4422.5219999999999"/>
    <m/>
    <n v="-4422.5219999999999"/>
    <s v="Pendiente de ingreso"/>
    <n v="0"/>
  </r>
  <r>
    <x v="43"/>
    <x v="1"/>
    <s v="Pollo"/>
    <x v="1"/>
    <s v="1010887"/>
    <x v="41"/>
    <s v="Pechuga Desh"/>
    <s v="Pechuga Desh s/Piel"/>
    <x v="5"/>
    <n v="12919"/>
    <n v="0"/>
    <n v="12919"/>
    <m/>
    <m/>
    <m/>
    <n v="3846.46"/>
    <m/>
    <n v="-3846.46"/>
    <s v="Pendiente de ingreso"/>
    <n v="0"/>
  </r>
  <r>
    <x v="44"/>
    <x v="1"/>
    <s v="Pollo"/>
    <x v="1"/>
    <s v="1010888"/>
    <x v="42"/>
    <s v="Pechuga Desh"/>
    <s v="Pechuga Desh s/Piel"/>
    <x v="5"/>
    <n v="6060"/>
    <n v="0"/>
    <n v="6060"/>
    <n v="6060"/>
    <n v="0"/>
    <n v="6060"/>
    <n v="7320.9750000000004"/>
    <m/>
    <n v="-1260.9750000000004"/>
    <s v="Pendiente de ingreso"/>
    <n v="0"/>
  </r>
  <r>
    <x v="2"/>
    <x v="1"/>
    <s v="Pollo"/>
    <x v="1"/>
    <s v="1011047"/>
    <x v="2"/>
    <s v="Pechuga Desh"/>
    <s v="Pechuga Desh s/Piel"/>
    <x v="6"/>
    <n v="7925"/>
    <n v="0"/>
    <n v="7925"/>
    <n v="7925"/>
    <n v="0"/>
    <n v="7925"/>
    <n v="7930"/>
    <m/>
    <n v="-5"/>
    <s v="Pendiente de ingreso"/>
    <n v="0"/>
  </r>
  <r>
    <x v="46"/>
    <x v="1"/>
    <s v="Pollo"/>
    <x v="1"/>
    <s v="1011127"/>
    <x v="44"/>
    <s v="Pechuga Desh"/>
    <s v="Pechuga Desh s/Piel"/>
    <x v="6"/>
    <n v="113002"/>
    <n v="865362"/>
    <n v="978365"/>
    <n v="113002"/>
    <n v="865362"/>
    <n v="978365"/>
    <n v="980400"/>
    <m/>
    <n v="-2035"/>
    <s v="Pendiente de ingreso"/>
    <n v="0"/>
  </r>
  <r>
    <x v="88"/>
    <x v="1"/>
    <s v="Pollo"/>
    <x v="1"/>
    <s v="1011614"/>
    <x v="80"/>
    <s v="Pechuga Desh"/>
    <s v="Pechuga Desh s/Piel"/>
    <x v="6"/>
    <n v="0"/>
    <n v="40000"/>
    <n v="40000"/>
    <n v="0"/>
    <n v="40000"/>
    <n v="40000"/>
    <n v="40016.839999999997"/>
    <m/>
    <n v="-16.839999999996508"/>
    <s v="Pendiente de ingreso"/>
    <n v="0"/>
  </r>
  <r>
    <x v="49"/>
    <x v="1"/>
    <s v="Pollo"/>
    <x v="1"/>
    <s v="1011701"/>
    <x v="47"/>
    <s v="Pechuga Desh"/>
    <s v="Pechuga Desh s/Piel"/>
    <x v="5"/>
    <n v="0"/>
    <n v="196288"/>
    <n v="196288"/>
    <n v="0"/>
    <n v="196288"/>
    <n v="196288"/>
    <n v="199650"/>
    <m/>
    <n v="-3362"/>
    <s v="Pendiente de ingreso"/>
    <n v="0"/>
  </r>
  <r>
    <x v="50"/>
    <x v="1"/>
    <s v="Pollo"/>
    <x v="1"/>
    <s v="1011748"/>
    <x v="48"/>
    <s v="Pechuga Desh"/>
    <s v="Pechuga Desh s/Piel"/>
    <x v="7"/>
    <m/>
    <m/>
    <m/>
    <m/>
    <m/>
    <m/>
    <n v="22800"/>
    <m/>
    <n v="-22800"/>
    <s v="Pendiente de ingreso"/>
    <n v="0"/>
  </r>
  <r>
    <x v="11"/>
    <x v="1"/>
    <s v="Pollo"/>
    <x v="1"/>
    <s v="1011967"/>
    <x v="11"/>
    <s v="Patas"/>
    <s v="Patas Garras"/>
    <x v="2"/>
    <m/>
    <m/>
    <m/>
    <m/>
    <m/>
    <m/>
    <n v="168000"/>
    <m/>
    <n v="-168000"/>
    <s v="Pendiente de ingreso"/>
    <n v="0"/>
  </r>
  <r>
    <x v="12"/>
    <x v="1"/>
    <s v="Pollo"/>
    <x v="1"/>
    <s v="1011968"/>
    <x v="12"/>
    <s v="Patas"/>
    <s v="Patas Garras"/>
    <x v="2"/>
    <m/>
    <m/>
    <m/>
    <m/>
    <m/>
    <m/>
    <n v="12000"/>
    <m/>
    <n v="-12000"/>
    <s v="Pendiente de ingreso"/>
    <n v="0"/>
  </r>
  <r>
    <x v="13"/>
    <x v="1"/>
    <s v="Pollo"/>
    <x v="1"/>
    <s v="1011969"/>
    <x v="13"/>
    <s v="Patas"/>
    <s v="Patas Garras"/>
    <x v="2"/>
    <m/>
    <m/>
    <m/>
    <m/>
    <m/>
    <m/>
    <n v="240000"/>
    <m/>
    <n v="-240000"/>
    <s v="Pendiente de ingreso"/>
    <n v="0"/>
  </r>
  <r>
    <x v="14"/>
    <x v="1"/>
    <s v="Pollo"/>
    <x v="1"/>
    <s v="1012005"/>
    <x v="14"/>
    <s v="Patas"/>
    <s v="Patas Garras"/>
    <x v="2"/>
    <m/>
    <m/>
    <m/>
    <m/>
    <m/>
    <m/>
    <n v="12000"/>
    <m/>
    <n v="-12000"/>
    <s v="Pendiente de ingreso"/>
    <n v="0"/>
  </r>
  <r>
    <x v="51"/>
    <x v="1"/>
    <s v="Pollo"/>
    <x v="1"/>
    <s v="1012038"/>
    <x v="49"/>
    <s v="Pechuga Desh"/>
    <s v="Pechuga Desh s/Piel"/>
    <x v="5"/>
    <n v="10986"/>
    <n v="0"/>
    <n v="10986"/>
    <n v="10986"/>
    <n v="0"/>
    <n v="10986"/>
    <n v="734.81899999999996"/>
    <m/>
    <n v="10251.181"/>
    <s v="Sobre ingreso"/>
    <n v="0"/>
  </r>
  <r>
    <x v="52"/>
    <x v="1"/>
    <s v="Pollo"/>
    <x v="1"/>
    <s v="1012107"/>
    <x v="50"/>
    <s v="Pechuga Desh"/>
    <s v="Pechuga Desh s/Piel"/>
    <x v="5"/>
    <n v="28978"/>
    <n v="200720"/>
    <n v="229698"/>
    <n v="28978"/>
    <n v="200720"/>
    <n v="229698"/>
    <n v="229156.46400000001"/>
    <m/>
    <n v="541.53599999999278"/>
    <s v="Sobre ingreso"/>
    <n v="0"/>
  </r>
  <r>
    <x v="53"/>
    <x v="1"/>
    <s v="Pollo"/>
    <x v="1"/>
    <s v="1012108"/>
    <x v="51"/>
    <s v="Pechuga Desh"/>
    <s v="Pechuga Desh s/Piel"/>
    <x v="5"/>
    <n v="102267"/>
    <n v="323549"/>
    <n v="425816"/>
    <n v="102267"/>
    <n v="323549"/>
    <n v="425816"/>
    <n v="422115.20500000002"/>
    <m/>
    <n v="3700.7949999999837"/>
    <s v="Sobre ingreso"/>
    <n v="0"/>
  </r>
  <r>
    <x v="54"/>
    <x v="1"/>
    <s v="Pollo"/>
    <x v="1"/>
    <s v="1012109"/>
    <x v="52"/>
    <s v="Pechuga Desh"/>
    <s v="Pechuga Desh s/Piel"/>
    <x v="5"/>
    <n v="-1163"/>
    <n v="350511"/>
    <n v="349348"/>
    <n v="-1163"/>
    <n v="350511"/>
    <n v="349348"/>
    <n v="348996.93599999999"/>
    <m/>
    <n v="351.06400000001304"/>
    <s v="Sobre ingreso"/>
    <n v="0"/>
  </r>
  <r>
    <x v="55"/>
    <x v="1"/>
    <s v="Pollo"/>
    <x v="1"/>
    <s v="1012110"/>
    <x v="53"/>
    <s v="Pechuga Desh"/>
    <s v="Pechuga Desh s/Piel"/>
    <x v="5"/>
    <n v="19032"/>
    <n v="89875"/>
    <n v="108906"/>
    <n v="19032"/>
    <n v="89875"/>
    <n v="108906"/>
    <n v="109951.405"/>
    <m/>
    <n v="-1045.4049999999988"/>
    <s v="Pendiente de ingreso"/>
    <n v="0"/>
  </r>
  <r>
    <x v="56"/>
    <x v="1"/>
    <s v="Pollo"/>
    <x v="1"/>
    <s v="1012111"/>
    <x v="54"/>
    <s v="Pechuga Desh"/>
    <s v="Pechuga Desh s/Piel"/>
    <x v="5"/>
    <n v="-3634"/>
    <n v="25465"/>
    <n v="21831"/>
    <n v="-3634"/>
    <n v="23592"/>
    <n v="19958"/>
    <n v="19958.400000000001"/>
    <m/>
    <n v="-0.40000000000145519"/>
    <s v="Pendiente de ingreso"/>
    <n v="0"/>
  </r>
  <r>
    <x v="58"/>
    <x v="1"/>
    <s v="Pollo"/>
    <x v="1"/>
    <s v="1012145"/>
    <x v="56"/>
    <s v="Pechuga Desh"/>
    <s v="Pechuga Desh s/Piel"/>
    <x v="5"/>
    <n v="0"/>
    <n v="36144"/>
    <n v="36144"/>
    <n v="0"/>
    <n v="19992"/>
    <n v="19992"/>
    <n v="19992.329000000002"/>
    <m/>
    <n v="-0.3290000000015425"/>
    <s v="Pendiente de ingreso"/>
    <n v="0"/>
  </r>
  <r>
    <x v="59"/>
    <x v="1"/>
    <s v="Pollo"/>
    <x v="1"/>
    <s v="1012147"/>
    <x v="57"/>
    <s v="Filete"/>
    <s v="Filete"/>
    <x v="5"/>
    <n v="0"/>
    <n v="39958"/>
    <n v="39958"/>
    <n v="0"/>
    <n v="37322"/>
    <n v="37322"/>
    <n v="37321.68"/>
    <m/>
    <n v="0.31999999999970896"/>
    <s v="Sobre ingreso"/>
    <n v="0"/>
  </r>
  <r>
    <x v="60"/>
    <x v="1"/>
    <s v="Pollo"/>
    <x v="1"/>
    <s v="1012148"/>
    <x v="58"/>
    <s v="Ala"/>
    <s v="Ala Trutro-Centro"/>
    <x v="5"/>
    <n v="5586"/>
    <n v="114163"/>
    <n v="119750"/>
    <n v="5586"/>
    <n v="93478"/>
    <n v="99065"/>
    <n v="99065.164000000004"/>
    <m/>
    <n v="-0.16400000000430737"/>
    <s v="Pendiente de ingreso"/>
    <n v="0"/>
  </r>
  <r>
    <x v="61"/>
    <x v="1"/>
    <s v="Pollo"/>
    <x v="1"/>
    <s v="1012157"/>
    <x v="59"/>
    <s v="Ala"/>
    <s v="Ala Trutro"/>
    <x v="5"/>
    <n v="-52651"/>
    <n v="172401"/>
    <n v="119750"/>
    <n v="-52651"/>
    <n v="87451"/>
    <n v="34800"/>
    <n v="24494.047999999999"/>
    <m/>
    <n v="10305.952000000001"/>
    <s v="Sobre ingreso"/>
    <n v="0"/>
  </r>
  <r>
    <x v="62"/>
    <x v="1"/>
    <s v="Pollo"/>
    <x v="1"/>
    <s v="1012158"/>
    <x v="60"/>
    <s v="Filete"/>
    <s v="Filete"/>
    <x v="5"/>
    <n v="-54056"/>
    <n v="101889"/>
    <n v="47833"/>
    <n v="-54056"/>
    <n v="97602"/>
    <n v="43546"/>
    <n v="43545.599999999999"/>
    <m/>
    <n v="0.40000000000145519"/>
    <s v="Sobre ingreso"/>
    <n v="0"/>
  </r>
  <r>
    <x v="63"/>
    <x v="1"/>
    <s v="Pollo"/>
    <x v="1"/>
    <s v="1012159"/>
    <x v="61"/>
    <s v="Ala"/>
    <s v="Ala Trutro-Centro"/>
    <x v="5"/>
    <n v="-18073"/>
    <n v="406486"/>
    <n v="388413"/>
    <n v="-18073"/>
    <n v="390931"/>
    <n v="372858"/>
    <n v="361969.47200000001"/>
    <m/>
    <n v="10888.527999999991"/>
    <s v="Sobre ingreso"/>
    <n v="0"/>
  </r>
  <r>
    <x v="65"/>
    <x v="1"/>
    <s v="Pollo"/>
    <x v="1"/>
    <s v="1012161"/>
    <x v="63"/>
    <s v="Ala"/>
    <s v="Ala Centro"/>
    <x v="5"/>
    <n v="0"/>
    <n v="99791"/>
    <n v="99791"/>
    <n v="0"/>
    <n v="39916"/>
    <n v="39916"/>
    <n v="39916.447999999997"/>
    <m/>
    <n v="-0.44799999999668216"/>
    <s v="Pendiente de ingreso"/>
    <n v="0"/>
  </r>
  <r>
    <x v="66"/>
    <x v="1"/>
    <s v="Pollo"/>
    <x v="1"/>
    <s v="1012163"/>
    <x v="64"/>
    <s v="Filete"/>
    <s v="Filete"/>
    <x v="5"/>
    <n v="0"/>
    <n v="208766"/>
    <n v="208766"/>
    <n v="0"/>
    <n v="179623"/>
    <n v="179623"/>
    <n v="199581.88800000001"/>
    <m/>
    <n v="-19958.888000000006"/>
    <s v="Pendiente de ingreso"/>
    <n v="0"/>
  </r>
  <r>
    <x v="67"/>
    <x v="1"/>
    <s v="Pollo"/>
    <x v="1"/>
    <s v="1012164"/>
    <x v="65"/>
    <s v="Ala"/>
    <s v="Ala Centro"/>
    <x v="5"/>
    <n v="15999"/>
    <n v="59686"/>
    <n v="75685"/>
    <n v="15999"/>
    <n v="63834"/>
    <n v="79833"/>
    <n v="79832.895999999993"/>
    <m/>
    <n v="0.10400000000663567"/>
    <s v="Sobre ingreso"/>
    <n v="0"/>
  </r>
  <r>
    <x v="68"/>
    <x v="1"/>
    <s v="Pollo"/>
    <x v="1"/>
    <s v="1012165"/>
    <x v="66"/>
    <s v="Ala"/>
    <s v="Ala Trutro-Centro"/>
    <x v="5"/>
    <n v="-167326"/>
    <n v="686033"/>
    <n v="518707"/>
    <n v="-167326"/>
    <n v="694582"/>
    <n v="527256"/>
    <n v="517277.16800000001"/>
    <m/>
    <n v="9978.8319999999949"/>
    <s v="Sobre ingreso"/>
    <n v="0"/>
  </r>
  <r>
    <x v="89"/>
    <x v="1"/>
    <s v="Pollo"/>
    <x v="1"/>
    <s v="1012166"/>
    <x v="81"/>
    <s v="Ala"/>
    <s v="Ala Trutro"/>
    <x v="5"/>
    <n v="0"/>
    <n v="39917"/>
    <n v="39917"/>
    <n v="0"/>
    <n v="39917"/>
    <n v="39917"/>
    <n v="38101.728000000003"/>
    <m/>
    <n v="1815.2719999999972"/>
    <s v="Sobre ingreso"/>
    <n v="0"/>
  </r>
  <r>
    <x v="69"/>
    <x v="1"/>
    <s v="Pollo"/>
    <x v="1"/>
    <s v="1012167"/>
    <x v="67"/>
    <s v="Pechuga Desh"/>
    <s v="Pechuga Desh s/Piel"/>
    <x v="5"/>
    <n v="0"/>
    <n v="330000"/>
    <n v="330000"/>
    <n v="0"/>
    <n v="330000"/>
    <n v="330000"/>
    <n v="337930.32799999998"/>
    <m/>
    <n v="-7930.3279999999795"/>
    <s v="Pendiente de ingreso"/>
    <n v="0"/>
  </r>
  <r>
    <x v="70"/>
    <x v="1"/>
    <s v="Pollo"/>
    <x v="1"/>
    <s v="1012278"/>
    <x v="68"/>
    <s v="Ala"/>
    <s v="Ala Trutro"/>
    <x v="6"/>
    <n v="13524"/>
    <n v="0"/>
    <n v="13524"/>
    <m/>
    <m/>
    <m/>
    <m/>
    <m/>
    <n v="0"/>
    <s v="OK"/>
    <n v="0"/>
  </r>
  <r>
    <x v="71"/>
    <x v="1"/>
    <s v="Pollo"/>
    <x v="1"/>
    <s v="1012326"/>
    <x v="69"/>
    <s v="Menudencias"/>
    <s v="Menudencias Corazón"/>
    <x v="8"/>
    <n v="0"/>
    <n v="3000"/>
    <n v="3000"/>
    <n v="0"/>
    <n v="6000"/>
    <n v="6000"/>
    <n v="6000"/>
    <m/>
    <n v="0"/>
    <s v="OK"/>
    <n v="0"/>
  </r>
  <r>
    <x v="72"/>
    <x v="1"/>
    <s v="Pollo"/>
    <x v="1"/>
    <s v="1012401"/>
    <x v="70"/>
    <s v="Ala"/>
    <s v="Ala Trutro-Centro"/>
    <x v="5"/>
    <n v="0"/>
    <n v="18144"/>
    <n v="18144"/>
    <n v="0"/>
    <n v="18144"/>
    <n v="18144"/>
    <n v="18480"/>
    <m/>
    <n v="-336"/>
    <s v="Pendiente de ingreso"/>
    <n v="0"/>
  </r>
  <r>
    <x v="23"/>
    <x v="1"/>
    <s v="Pollo"/>
    <x v="1"/>
    <s v="1012448"/>
    <x v="23"/>
    <s v="Patas"/>
    <s v="Patas Garras"/>
    <x v="2"/>
    <m/>
    <m/>
    <m/>
    <m/>
    <m/>
    <m/>
    <n v="48000"/>
    <m/>
    <n v="-48000"/>
    <s v="Pendiente de ingreso"/>
    <n v="0"/>
  </r>
  <r>
    <x v="26"/>
    <x v="1"/>
    <s v="Pollo"/>
    <x v="1"/>
    <s v="1012455"/>
    <x v="26"/>
    <s v="Ala"/>
    <s v="Ala Centro-Punta"/>
    <x v="2"/>
    <m/>
    <m/>
    <m/>
    <m/>
    <m/>
    <m/>
    <n v="24000"/>
    <m/>
    <n v="-24000"/>
    <s v="Pendiente de ingreso"/>
    <n v="0"/>
  </r>
  <r>
    <x v="73"/>
    <x v="1"/>
    <s v="Pollo"/>
    <x v="1"/>
    <s v="1012483"/>
    <x v="71"/>
    <s v="Ala"/>
    <s v="Ala Trutro-Centro"/>
    <x v="5"/>
    <n v="0"/>
    <n v="272158"/>
    <n v="272158"/>
    <n v="0"/>
    <n v="265447"/>
    <n v="265447"/>
    <n v="265446.614"/>
    <m/>
    <n v="0.38599999999860302"/>
    <s v="Sobre ingreso"/>
    <n v="0"/>
  </r>
  <r>
    <x v="27"/>
    <x v="1"/>
    <s v="Pollo"/>
    <x v="1"/>
    <s v="1012502"/>
    <x v="27"/>
    <s v="Patas"/>
    <s v="Patas Garras"/>
    <x v="2"/>
    <m/>
    <m/>
    <m/>
    <m/>
    <m/>
    <m/>
    <n v="12000"/>
    <m/>
    <n v="-12000"/>
    <s v="Pendiente de ingreso"/>
    <n v="0"/>
  </r>
  <r>
    <x v="28"/>
    <x v="1"/>
    <s v="Pollo"/>
    <x v="1"/>
    <s v="1012503"/>
    <x v="28"/>
    <s v="Patas"/>
    <s v="Patas Garras"/>
    <x v="2"/>
    <m/>
    <m/>
    <m/>
    <m/>
    <m/>
    <m/>
    <n v="312000"/>
    <m/>
    <n v="-312000"/>
    <s v="Pendiente de ingreso"/>
    <n v="0"/>
  </r>
  <r>
    <x v="29"/>
    <x v="1"/>
    <s v="Pollo"/>
    <x v="1"/>
    <s v="1012504"/>
    <x v="23"/>
    <s v="Patas"/>
    <s v="Patas Garras"/>
    <x v="2"/>
    <m/>
    <m/>
    <m/>
    <m/>
    <m/>
    <m/>
    <n v="48000"/>
    <m/>
    <n v="-48000"/>
    <s v="Pendiente de ingreso"/>
    <n v="0"/>
  </r>
  <r>
    <x v="74"/>
    <x v="1"/>
    <s v="Pollo"/>
    <x v="1"/>
    <s v="1012518"/>
    <x v="72"/>
    <s v="Filete"/>
    <s v="Filete"/>
    <x v="5"/>
    <n v="-31701"/>
    <n v="158708"/>
    <n v="127007"/>
    <n v="-31701"/>
    <n v="158708"/>
    <n v="127007"/>
    <n v="127005.75999999999"/>
    <m/>
    <n v="1.2400000000052387"/>
    <s v="Sobre ingreso"/>
    <n v="0"/>
  </r>
  <r>
    <x v="75"/>
    <x v="1"/>
    <s v="Pollo"/>
    <x v="1"/>
    <s v="1012519"/>
    <x v="50"/>
    <s v="Pechuga Desh"/>
    <s v="Pechuga Desh s/Piel"/>
    <x v="5"/>
    <n v="-18124"/>
    <n v="23967"/>
    <n v="5843"/>
    <n v="-18124"/>
    <n v="23967"/>
    <n v="5843"/>
    <n v="13970.81"/>
    <m/>
    <n v="-8127.8099999999995"/>
    <s v="Pendiente de ingreso"/>
    <n v="0"/>
  </r>
  <r>
    <x v="76"/>
    <x v="1"/>
    <s v="Pollo"/>
    <x v="1"/>
    <s v="1012520"/>
    <x v="51"/>
    <s v="Pechuga Desh"/>
    <s v="Pechuga Desh s/Piel"/>
    <x v="5"/>
    <n v="24424"/>
    <n v="58419"/>
    <n v="82843"/>
    <n v="24424"/>
    <n v="55409"/>
    <n v="79833"/>
    <n v="79832.543999999994"/>
    <m/>
    <n v="0.45600000000558794"/>
    <s v="Sobre ingreso"/>
    <n v="0"/>
  </r>
  <r>
    <x v="77"/>
    <x v="1"/>
    <s v="Pollo"/>
    <x v="1"/>
    <s v="1012521"/>
    <x v="52"/>
    <s v="Pechuga Desh"/>
    <s v="Pechuga Desh s/Piel"/>
    <x v="5"/>
    <n v="-6479"/>
    <n v="196226"/>
    <n v="189748"/>
    <n v="-6479"/>
    <n v="196226"/>
    <n v="189748"/>
    <n v="190509.53599999999"/>
    <m/>
    <n v="-761.53599999999278"/>
    <s v="Pendiente de ingreso"/>
    <n v="0"/>
  </r>
  <r>
    <x v="78"/>
    <x v="1"/>
    <s v="Pollo"/>
    <x v="1"/>
    <s v="1012522"/>
    <x v="53"/>
    <s v="Pechuga Desh"/>
    <s v="Pechuga Desh s/Piel"/>
    <x v="5"/>
    <n v="-40671"/>
    <n v="113841"/>
    <n v="73170"/>
    <n v="-40671"/>
    <n v="113841"/>
    <n v="73170"/>
    <n v="75840.581999999995"/>
    <m/>
    <n v="-2670.5819999999949"/>
    <s v="Pendiente de ingreso"/>
    <n v="0"/>
  </r>
  <r>
    <x v="79"/>
    <x v="1"/>
    <s v="Pollo"/>
    <x v="1"/>
    <s v="1012523"/>
    <x v="54"/>
    <s v="Pechuga Desh"/>
    <s v="Pechuga Desh s/Piel"/>
    <x v="5"/>
    <n v="-40712"/>
    <n v="62912"/>
    <n v="22200"/>
    <n v="-40712"/>
    <n v="60670"/>
    <n v="19958"/>
    <n v="19958.047999999999"/>
    <m/>
    <n v="-4.7999999998864951E-2"/>
    <s v="Pendiente de ingreso"/>
    <n v="0"/>
  </r>
  <r>
    <x v="80"/>
    <x v="1"/>
    <s v="Pollo"/>
    <x v="1"/>
    <s v="1012524"/>
    <x v="55"/>
    <s v="Pechuga Desh"/>
    <s v="Pechuga Desh s/Piel"/>
    <x v="5"/>
    <n v="-12949"/>
    <n v="40444"/>
    <n v="27494"/>
    <n v="-12949"/>
    <n v="40444"/>
    <n v="27494"/>
    <n v="27941.267"/>
    <m/>
    <n v="-447.26699999999983"/>
    <s v="Pendiente de ingreso"/>
    <n v="0"/>
  </r>
  <r>
    <x v="30"/>
    <x v="1"/>
    <s v="Pollo"/>
    <x v="1"/>
    <s v="1012525"/>
    <x v="11"/>
    <s v="Patas"/>
    <s v="Patas Garras"/>
    <x v="2"/>
    <m/>
    <m/>
    <m/>
    <m/>
    <m/>
    <m/>
    <n v="12000"/>
    <m/>
    <n v="-12000"/>
    <s v="Pendiente de ingreso"/>
    <n v="0"/>
  </r>
  <r>
    <x v="31"/>
    <x v="1"/>
    <s v="Pollo"/>
    <x v="1"/>
    <s v="1012527"/>
    <x v="29"/>
    <s v="Patas"/>
    <s v="Patas Garras"/>
    <x v="2"/>
    <m/>
    <m/>
    <m/>
    <m/>
    <m/>
    <m/>
    <n v="24000"/>
    <m/>
    <n v="-24000"/>
    <s v="Pendiente de ingreso"/>
    <n v="0"/>
  </r>
  <r>
    <x v="81"/>
    <x v="1"/>
    <s v="Pollo"/>
    <x v="1"/>
    <s v="1012532"/>
    <x v="73"/>
    <s v="Menudencias"/>
    <s v="Menudencias Contre"/>
    <x v="5"/>
    <n v="0"/>
    <n v="6300"/>
    <n v="6300"/>
    <n v="0"/>
    <n v="6300"/>
    <n v="6300"/>
    <n v="6299.0320000000002"/>
    <m/>
    <n v="0.9679999999998472"/>
    <s v="Sobre ingreso"/>
    <n v="0"/>
  </r>
  <r>
    <x v="82"/>
    <x v="1"/>
    <s v="Pollo"/>
    <x v="1"/>
    <s v="1012534"/>
    <x v="74"/>
    <s v="Pechuga"/>
    <s v="Pechuga Entera"/>
    <x v="6"/>
    <n v="4333"/>
    <n v="0"/>
    <n v="4333"/>
    <n v="0"/>
    <n v="220000"/>
    <n v="220000"/>
    <n v="220000"/>
    <m/>
    <n v="0"/>
    <s v="OK"/>
    <n v="0"/>
  </r>
  <r>
    <x v="83"/>
    <x v="1"/>
    <s v="Pollo"/>
    <x v="1"/>
    <s v="1012601"/>
    <x v="75"/>
    <s v="Menudencias"/>
    <s v="Menudencias Pana"/>
    <x v="5"/>
    <n v="0"/>
    <n v="190231"/>
    <n v="190231"/>
    <n v="0"/>
    <n v="195300"/>
    <n v="195300"/>
    <n v="195300.101"/>
    <m/>
    <n v="-0.10099999999511056"/>
    <s v="Pendiente de ingreso"/>
    <n v="0"/>
  </r>
  <r>
    <x v="457"/>
    <x v="1"/>
    <s v="Pollo"/>
    <x v="1"/>
    <s v="1012602"/>
    <x v="406"/>
    <s v="Ala"/>
    <s v="Ala Centro"/>
    <x v="5"/>
    <n v="30718"/>
    <n v="0"/>
    <n v="30718"/>
    <m/>
    <m/>
    <m/>
    <m/>
    <m/>
    <n v="0"/>
    <s v="OK"/>
    <n v="0"/>
  </r>
  <r>
    <x v="84"/>
    <x v="1"/>
    <s v="Pollo"/>
    <x v="1"/>
    <s v="1012694"/>
    <x v="76"/>
    <s v="Pechuga Desh"/>
    <s v="Pechuga Desh s/Piel"/>
    <x v="5"/>
    <n v="-18198"/>
    <n v="54432"/>
    <n v="36233"/>
    <n v="-18198"/>
    <n v="54432"/>
    <n v="36233"/>
    <n v="36287.68"/>
    <m/>
    <n v="-54.680000000000291"/>
    <s v="Pendiente de ingreso"/>
    <n v="0"/>
  </r>
  <r>
    <x v="85"/>
    <x v="1"/>
    <s v="Pollo"/>
    <x v="1"/>
    <s v="1012724"/>
    <x v="77"/>
    <s v="Menudencias"/>
    <s v="Menudencias Corazón"/>
    <x v="7"/>
    <n v="6372"/>
    <n v="0"/>
    <n v="6372"/>
    <n v="9158"/>
    <n v="0"/>
    <n v="9158"/>
    <n v="9158"/>
    <m/>
    <n v="0"/>
    <s v="OK"/>
    <n v="0"/>
  </r>
  <r>
    <x v="458"/>
    <x v="1"/>
    <s v="Pollo"/>
    <x v="1"/>
    <s v="1012725"/>
    <x v="407"/>
    <s v="Filete"/>
    <s v="Filete"/>
    <x v="6"/>
    <n v="0"/>
    <n v="12000"/>
    <n v="12000"/>
    <n v="0"/>
    <n v="12000"/>
    <n v="12000"/>
    <n v="12011"/>
    <m/>
    <n v="-11"/>
    <s v="Pendiente de ingreso"/>
    <n v="0"/>
  </r>
  <r>
    <x v="86"/>
    <x v="1"/>
    <s v="Pollo"/>
    <x v="1"/>
    <s v="1012730"/>
    <x v="78"/>
    <s v="Menudencias"/>
    <s v="Menudencias Corazón"/>
    <x v="7"/>
    <n v="12944"/>
    <n v="0"/>
    <n v="12944"/>
    <n v="37920"/>
    <n v="0"/>
    <n v="37920"/>
    <n v="34067"/>
    <m/>
    <n v="3853"/>
    <s v="Sobre ingreso"/>
    <n v="0"/>
  </r>
  <r>
    <x v="459"/>
    <x v="1"/>
    <s v="Pollo"/>
    <x v="1"/>
    <s v="1012745"/>
    <x v="408"/>
    <s v="Menudencias"/>
    <s v="Menudencias Corazón"/>
    <x v="7"/>
    <n v="12317"/>
    <n v="0"/>
    <n v="12317"/>
    <n v="21603"/>
    <n v="0"/>
    <n v="21603"/>
    <n v="21603"/>
    <m/>
    <n v="0"/>
    <s v="OK"/>
    <n v="0"/>
  </r>
  <r>
    <x v="456"/>
    <x v="1"/>
    <s v="Pollo"/>
    <x v="1"/>
    <s v="1012764"/>
    <x v="405"/>
    <s v="Carne Recuperada"/>
    <s v="Carne Recuperada ADM"/>
    <x v="6"/>
    <m/>
    <m/>
    <m/>
    <n v="0"/>
    <n v="60000"/>
    <n v="60000"/>
    <m/>
    <m/>
    <n v="60000"/>
    <s v="Sobre ingreso"/>
    <n v="0"/>
  </r>
  <r>
    <x v="0"/>
    <x v="1"/>
    <s v="Pollo"/>
    <x v="2"/>
    <s v="1010877"/>
    <x v="0"/>
    <s v="Menudencias"/>
    <s v="Menudencias Contre"/>
    <x v="1"/>
    <m/>
    <m/>
    <m/>
    <m/>
    <m/>
    <m/>
    <m/>
    <n v="91497"/>
    <n v="0"/>
    <s v="OK"/>
    <n v="0"/>
  </r>
  <r>
    <x v="1"/>
    <x v="1"/>
    <s v="Pollo"/>
    <x v="2"/>
    <s v="1011042"/>
    <x v="1"/>
    <s v="Cazuela"/>
    <s v="Cazuela Espinazo"/>
    <x v="1"/>
    <m/>
    <m/>
    <m/>
    <m/>
    <m/>
    <m/>
    <m/>
    <n v="2468"/>
    <n v="0"/>
    <s v="OK"/>
    <n v="0"/>
  </r>
  <r>
    <x v="46"/>
    <x v="1"/>
    <s v="Pollo"/>
    <x v="2"/>
    <s v="1011127"/>
    <x v="44"/>
    <s v="Pechuga Desh"/>
    <s v="Pechuga Desh s/Piel"/>
    <x v="6"/>
    <m/>
    <m/>
    <m/>
    <m/>
    <m/>
    <m/>
    <m/>
    <n v="886120"/>
    <n v="0"/>
    <s v="OK"/>
    <n v="0"/>
  </r>
  <r>
    <x v="3"/>
    <x v="1"/>
    <s v="Pollo"/>
    <x v="2"/>
    <s v="1011290"/>
    <x v="3"/>
    <s v="Subprod"/>
    <s v="Subprod Piel"/>
    <x v="0"/>
    <m/>
    <m/>
    <m/>
    <m/>
    <m/>
    <m/>
    <m/>
    <n v="72004"/>
    <n v="0"/>
    <s v="OK"/>
    <n v="0"/>
  </r>
  <r>
    <x v="5"/>
    <x v="1"/>
    <s v="Pollo"/>
    <x v="2"/>
    <s v="1011421"/>
    <x v="5"/>
    <s v="Carne Recuperada"/>
    <s v="Carne Recuperada Pul"/>
    <x v="0"/>
    <m/>
    <m/>
    <m/>
    <m/>
    <m/>
    <m/>
    <m/>
    <n v="633689"/>
    <n v="0"/>
    <s v="OK"/>
    <n v="0"/>
  </r>
  <r>
    <x v="6"/>
    <x v="1"/>
    <s v="Pollo"/>
    <x v="2"/>
    <s v="1011558"/>
    <x v="6"/>
    <s v="Carne Recuperada"/>
    <s v="Carne Recuperada Pul"/>
    <x v="0"/>
    <m/>
    <m/>
    <m/>
    <m/>
    <m/>
    <m/>
    <m/>
    <n v="261469"/>
    <n v="0"/>
    <s v="OK"/>
    <n v="0"/>
  </r>
  <r>
    <x v="7"/>
    <x v="1"/>
    <s v="Pollo"/>
    <x v="2"/>
    <s v="1011560"/>
    <x v="7"/>
    <s v="Menudencias"/>
    <s v="Menudencias Corazón"/>
    <x v="3"/>
    <m/>
    <m/>
    <m/>
    <m/>
    <m/>
    <m/>
    <m/>
    <n v="22554"/>
    <n v="0"/>
    <s v="OK"/>
    <n v="0"/>
  </r>
  <r>
    <x v="8"/>
    <x v="1"/>
    <s v="Pollo"/>
    <x v="2"/>
    <s v="1011582"/>
    <x v="8"/>
    <s v="Reproductor"/>
    <s v="Reproductor Gallina"/>
    <x v="0"/>
    <m/>
    <m/>
    <m/>
    <m/>
    <m/>
    <m/>
    <m/>
    <n v="2599"/>
    <n v="0"/>
    <s v="OK"/>
    <n v="0"/>
  </r>
  <r>
    <x v="9"/>
    <x v="1"/>
    <s v="Pollo"/>
    <x v="2"/>
    <s v="1011586"/>
    <x v="9"/>
    <s v="Ala"/>
    <s v="Ala Centro"/>
    <x v="2"/>
    <m/>
    <m/>
    <m/>
    <m/>
    <m/>
    <m/>
    <m/>
    <n v="88373"/>
    <n v="0"/>
    <s v="OK"/>
    <n v="0"/>
  </r>
  <r>
    <x v="88"/>
    <x v="1"/>
    <s v="Pollo"/>
    <x v="2"/>
    <s v="1011614"/>
    <x v="80"/>
    <s v="Pechuga Desh"/>
    <s v="Pechuga Desh s/Piel"/>
    <x v="6"/>
    <m/>
    <m/>
    <m/>
    <m/>
    <m/>
    <m/>
    <m/>
    <n v="40002"/>
    <n v="0"/>
    <s v="OK"/>
    <n v="0"/>
  </r>
  <r>
    <x v="49"/>
    <x v="1"/>
    <s v="Pollo"/>
    <x v="2"/>
    <s v="1011701"/>
    <x v="47"/>
    <s v="Pechuga Desh"/>
    <s v="Pechuga Desh s/Piel"/>
    <x v="5"/>
    <m/>
    <m/>
    <m/>
    <m/>
    <m/>
    <m/>
    <m/>
    <n v="196288"/>
    <n v="0"/>
    <s v="OK"/>
    <n v="0"/>
  </r>
  <r>
    <x v="11"/>
    <x v="1"/>
    <s v="Pollo"/>
    <x v="2"/>
    <s v="1011967"/>
    <x v="11"/>
    <s v="Patas"/>
    <s v="Patas Garras"/>
    <x v="2"/>
    <m/>
    <m/>
    <m/>
    <m/>
    <m/>
    <m/>
    <m/>
    <n v="245953"/>
    <n v="0"/>
    <s v="OK"/>
    <n v="0"/>
  </r>
  <r>
    <x v="13"/>
    <x v="1"/>
    <s v="Pollo"/>
    <x v="2"/>
    <s v="1011969"/>
    <x v="13"/>
    <s v="Patas"/>
    <s v="Patas Garras"/>
    <x v="2"/>
    <m/>
    <m/>
    <m/>
    <m/>
    <m/>
    <m/>
    <m/>
    <n v="124136"/>
    <n v="0"/>
    <s v="OK"/>
    <n v="0"/>
  </r>
  <r>
    <x v="14"/>
    <x v="1"/>
    <s v="Pollo"/>
    <x v="2"/>
    <s v="1012005"/>
    <x v="14"/>
    <s v="Patas"/>
    <s v="Patas Garras"/>
    <x v="2"/>
    <m/>
    <m/>
    <m/>
    <m/>
    <m/>
    <m/>
    <m/>
    <n v="14352"/>
    <n v="0"/>
    <s v="OK"/>
    <n v="0"/>
  </r>
  <r>
    <x v="15"/>
    <x v="1"/>
    <s v="Pollo"/>
    <x v="2"/>
    <s v="1012012"/>
    <x v="15"/>
    <s v="Ala"/>
    <s v="Ala Centro"/>
    <x v="4"/>
    <m/>
    <m/>
    <m/>
    <m/>
    <m/>
    <m/>
    <m/>
    <n v="40002"/>
    <n v="0"/>
    <s v="OK"/>
    <n v="0"/>
  </r>
  <r>
    <x v="54"/>
    <x v="1"/>
    <s v="Pollo"/>
    <x v="2"/>
    <s v="1012109"/>
    <x v="52"/>
    <s v="Pechuga Desh"/>
    <s v="Pechuga Desh s/Piel"/>
    <x v="5"/>
    <m/>
    <m/>
    <m/>
    <m/>
    <m/>
    <m/>
    <m/>
    <n v="1164"/>
    <n v="0"/>
    <s v="OK"/>
    <n v="0"/>
  </r>
  <r>
    <x v="56"/>
    <x v="1"/>
    <s v="Pollo"/>
    <x v="2"/>
    <s v="1012111"/>
    <x v="54"/>
    <s v="Pechuga Desh"/>
    <s v="Pechuga Desh s/Piel"/>
    <x v="5"/>
    <m/>
    <m/>
    <m/>
    <m/>
    <m/>
    <m/>
    <m/>
    <n v="3633"/>
    <n v="0"/>
    <s v="OK"/>
    <n v="0"/>
  </r>
  <r>
    <x v="57"/>
    <x v="1"/>
    <s v="Pollo"/>
    <x v="2"/>
    <s v="1012112"/>
    <x v="55"/>
    <s v="Pechuga Desh"/>
    <s v="Pechuga Desh s/Piel"/>
    <x v="5"/>
    <m/>
    <m/>
    <m/>
    <m/>
    <m/>
    <m/>
    <m/>
    <n v="14405"/>
    <n v="0"/>
    <s v="OK"/>
    <n v="0"/>
  </r>
  <r>
    <x v="58"/>
    <x v="1"/>
    <s v="Pollo"/>
    <x v="2"/>
    <s v="1012145"/>
    <x v="56"/>
    <s v="Pechuga Desh"/>
    <s v="Pechuga Desh s/Piel"/>
    <x v="5"/>
    <m/>
    <m/>
    <m/>
    <m/>
    <m/>
    <m/>
    <m/>
    <n v="36142"/>
    <n v="0"/>
    <s v="OK"/>
    <n v="0"/>
  </r>
  <r>
    <x v="59"/>
    <x v="1"/>
    <s v="Pollo"/>
    <x v="2"/>
    <s v="1012147"/>
    <x v="57"/>
    <s v="Filete"/>
    <s v="Filete"/>
    <x v="5"/>
    <m/>
    <m/>
    <m/>
    <m/>
    <m/>
    <m/>
    <m/>
    <n v="39961"/>
    <n v="0"/>
    <s v="OK"/>
    <n v="0"/>
  </r>
  <r>
    <x v="60"/>
    <x v="1"/>
    <s v="Pollo"/>
    <x v="2"/>
    <s v="1012148"/>
    <x v="58"/>
    <s v="Ala"/>
    <s v="Ala Trutro-Centro"/>
    <x v="5"/>
    <m/>
    <m/>
    <m/>
    <m/>
    <m/>
    <m/>
    <m/>
    <n v="114163"/>
    <n v="0"/>
    <s v="OK"/>
    <n v="0"/>
  </r>
  <r>
    <x v="61"/>
    <x v="1"/>
    <s v="Pollo"/>
    <x v="2"/>
    <s v="1012157"/>
    <x v="59"/>
    <s v="Ala"/>
    <s v="Ala Trutro"/>
    <x v="5"/>
    <m/>
    <m/>
    <m/>
    <m/>
    <m/>
    <m/>
    <m/>
    <n v="172401"/>
    <n v="0"/>
    <s v="OK"/>
    <n v="0"/>
  </r>
  <r>
    <x v="62"/>
    <x v="1"/>
    <s v="Pollo"/>
    <x v="2"/>
    <s v="1012158"/>
    <x v="60"/>
    <s v="Filete"/>
    <s v="Filete"/>
    <x v="5"/>
    <m/>
    <m/>
    <m/>
    <m/>
    <m/>
    <m/>
    <m/>
    <n v="101891"/>
    <n v="0"/>
    <s v="OK"/>
    <n v="0"/>
  </r>
  <r>
    <x v="63"/>
    <x v="1"/>
    <s v="Pollo"/>
    <x v="2"/>
    <s v="1012159"/>
    <x v="61"/>
    <s v="Ala"/>
    <s v="Ala Trutro-Centro"/>
    <x v="5"/>
    <m/>
    <m/>
    <m/>
    <m/>
    <m/>
    <m/>
    <m/>
    <n v="405505"/>
    <n v="0"/>
    <s v="OK"/>
    <n v="0"/>
  </r>
  <r>
    <x v="64"/>
    <x v="1"/>
    <s v="Pollo"/>
    <x v="2"/>
    <s v="1012160"/>
    <x v="62"/>
    <s v="Pechuga Desh"/>
    <s v="Pechuga Desh s/Piel"/>
    <x v="5"/>
    <m/>
    <m/>
    <m/>
    <m/>
    <m/>
    <m/>
    <m/>
    <n v="44903"/>
    <n v="0"/>
    <s v="OK"/>
    <n v="0"/>
  </r>
  <r>
    <x v="65"/>
    <x v="1"/>
    <s v="Pollo"/>
    <x v="2"/>
    <s v="1012161"/>
    <x v="63"/>
    <s v="Ala"/>
    <s v="Ala Centro"/>
    <x v="5"/>
    <m/>
    <m/>
    <m/>
    <m/>
    <m/>
    <m/>
    <m/>
    <n v="99794"/>
    <n v="0"/>
    <s v="OK"/>
    <n v="0"/>
  </r>
  <r>
    <x v="66"/>
    <x v="1"/>
    <s v="Pollo"/>
    <x v="2"/>
    <s v="1012163"/>
    <x v="64"/>
    <s v="Filete"/>
    <s v="Filete"/>
    <x v="5"/>
    <m/>
    <m/>
    <m/>
    <m/>
    <m/>
    <m/>
    <m/>
    <n v="208770"/>
    <n v="0"/>
    <s v="OK"/>
    <n v="0"/>
  </r>
  <r>
    <x v="67"/>
    <x v="1"/>
    <s v="Pollo"/>
    <x v="2"/>
    <s v="1012164"/>
    <x v="65"/>
    <s v="Ala"/>
    <s v="Ala Centro"/>
    <x v="5"/>
    <m/>
    <m/>
    <m/>
    <m/>
    <m/>
    <m/>
    <m/>
    <n v="59683"/>
    <n v="0"/>
    <s v="OK"/>
    <n v="0"/>
  </r>
  <r>
    <x v="68"/>
    <x v="1"/>
    <s v="Pollo"/>
    <x v="2"/>
    <s v="1012165"/>
    <x v="66"/>
    <s v="Ala"/>
    <s v="Ala Trutro-Centro"/>
    <x v="5"/>
    <m/>
    <m/>
    <m/>
    <m/>
    <m/>
    <m/>
    <m/>
    <n v="686214"/>
    <n v="0"/>
    <s v="OK"/>
    <n v="0"/>
  </r>
  <r>
    <x v="89"/>
    <x v="1"/>
    <s v="Pollo"/>
    <x v="2"/>
    <s v="1012166"/>
    <x v="81"/>
    <s v="Ala"/>
    <s v="Ala Trutro"/>
    <x v="5"/>
    <m/>
    <m/>
    <m/>
    <m/>
    <m/>
    <m/>
    <m/>
    <n v="39919"/>
    <n v="0"/>
    <s v="OK"/>
    <n v="0"/>
  </r>
  <r>
    <x v="69"/>
    <x v="1"/>
    <s v="Pollo"/>
    <x v="2"/>
    <s v="1012167"/>
    <x v="67"/>
    <s v="Pechuga Desh"/>
    <s v="Pechuga Desh s/Piel"/>
    <x v="5"/>
    <m/>
    <m/>
    <m/>
    <m/>
    <m/>
    <m/>
    <m/>
    <n v="329998"/>
    <n v="0"/>
    <s v="OK"/>
    <n v="0"/>
  </r>
  <r>
    <x v="16"/>
    <x v="1"/>
    <s v="Pollo"/>
    <x v="2"/>
    <s v="1012207"/>
    <x v="16"/>
    <s v="Menudencias"/>
    <s v="Menudencias Contre"/>
    <x v="1"/>
    <m/>
    <m/>
    <m/>
    <m/>
    <m/>
    <m/>
    <m/>
    <n v="42002"/>
    <n v="0"/>
    <s v="OK"/>
    <n v="0"/>
  </r>
  <r>
    <x v="17"/>
    <x v="1"/>
    <s v="Pollo"/>
    <x v="2"/>
    <s v="1012208"/>
    <x v="17"/>
    <s v="Reproductor"/>
    <s v="Reproductor Gallina"/>
    <x v="0"/>
    <m/>
    <m/>
    <m/>
    <m/>
    <m/>
    <m/>
    <m/>
    <n v="65808"/>
    <n v="0"/>
    <s v="OK"/>
    <n v="0"/>
  </r>
  <r>
    <x v="18"/>
    <x v="1"/>
    <s v="Pollo"/>
    <x v="2"/>
    <s v="1012283"/>
    <x v="18"/>
    <s v="Menudencias"/>
    <s v="Menudencias Pana"/>
    <x v="0"/>
    <m/>
    <m/>
    <m/>
    <m/>
    <m/>
    <m/>
    <m/>
    <n v="99663"/>
    <n v="0"/>
    <s v="OK"/>
    <n v="0"/>
  </r>
  <r>
    <x v="20"/>
    <x v="1"/>
    <s v="Pollo"/>
    <x v="2"/>
    <s v="1012362"/>
    <x v="20"/>
    <s v="Menudencias"/>
    <s v="Menudencias Corazón"/>
    <x v="3"/>
    <m/>
    <m/>
    <m/>
    <m/>
    <m/>
    <m/>
    <m/>
    <n v="52647"/>
    <n v="0"/>
    <s v="OK"/>
    <n v="0"/>
  </r>
  <r>
    <x v="72"/>
    <x v="1"/>
    <s v="Pollo"/>
    <x v="2"/>
    <s v="1012401"/>
    <x v="70"/>
    <s v="Ala"/>
    <s v="Ala Trutro-Centro"/>
    <x v="5"/>
    <m/>
    <m/>
    <m/>
    <m/>
    <m/>
    <m/>
    <m/>
    <n v="18144"/>
    <n v="0"/>
    <s v="OK"/>
    <n v="0"/>
  </r>
  <r>
    <x v="23"/>
    <x v="1"/>
    <s v="Pollo"/>
    <x v="2"/>
    <s v="1012448"/>
    <x v="23"/>
    <s v="Patas"/>
    <s v="Patas Garras"/>
    <x v="2"/>
    <m/>
    <m/>
    <m/>
    <m/>
    <m/>
    <m/>
    <m/>
    <n v="166745"/>
    <n v="0"/>
    <s v="OK"/>
    <n v="0"/>
  </r>
  <r>
    <x v="90"/>
    <x v="1"/>
    <s v="Pollo"/>
    <x v="2"/>
    <s v="1012451"/>
    <x v="82"/>
    <s v="Ala"/>
    <s v="Ala Centro"/>
    <x v="2"/>
    <m/>
    <m/>
    <m/>
    <m/>
    <m/>
    <m/>
    <m/>
    <n v="19999"/>
    <n v="0"/>
    <s v="OK"/>
    <n v="0"/>
  </r>
  <r>
    <x v="24"/>
    <x v="1"/>
    <s v="Pollo"/>
    <x v="2"/>
    <s v="1012452"/>
    <x v="24"/>
    <s v="Ala"/>
    <s v="Ala Centro"/>
    <x v="2"/>
    <m/>
    <m/>
    <m/>
    <m/>
    <m/>
    <m/>
    <m/>
    <n v="41997"/>
    <n v="0"/>
    <s v="OK"/>
    <n v="0"/>
  </r>
  <r>
    <x v="25"/>
    <x v="1"/>
    <s v="Pollo"/>
    <x v="2"/>
    <s v="1012454"/>
    <x v="25"/>
    <s v="Ala"/>
    <s v="Ala Centro-Punta"/>
    <x v="2"/>
    <m/>
    <m/>
    <m/>
    <m/>
    <m/>
    <m/>
    <m/>
    <n v="145"/>
    <n v="0"/>
    <s v="OK"/>
    <n v="0"/>
  </r>
  <r>
    <x v="26"/>
    <x v="1"/>
    <s v="Pollo"/>
    <x v="2"/>
    <s v="1012455"/>
    <x v="26"/>
    <s v="Ala"/>
    <s v="Ala Centro-Punta"/>
    <x v="2"/>
    <m/>
    <m/>
    <m/>
    <m/>
    <m/>
    <m/>
    <m/>
    <n v="1395"/>
    <n v="0"/>
    <s v="OK"/>
    <n v="0"/>
  </r>
  <r>
    <x v="73"/>
    <x v="1"/>
    <s v="Pollo"/>
    <x v="2"/>
    <s v="1012483"/>
    <x v="71"/>
    <s v="Ala"/>
    <s v="Ala Trutro-Centro"/>
    <x v="5"/>
    <m/>
    <m/>
    <m/>
    <m/>
    <m/>
    <m/>
    <m/>
    <n v="272157"/>
    <n v="0"/>
    <s v="OK"/>
    <n v="0"/>
  </r>
  <r>
    <x v="27"/>
    <x v="1"/>
    <s v="Pollo"/>
    <x v="2"/>
    <s v="1012502"/>
    <x v="27"/>
    <s v="Patas"/>
    <s v="Patas Garras"/>
    <x v="2"/>
    <m/>
    <m/>
    <m/>
    <m/>
    <m/>
    <m/>
    <m/>
    <n v="10174"/>
    <n v="0"/>
    <s v="OK"/>
    <n v="0"/>
  </r>
  <r>
    <x v="28"/>
    <x v="1"/>
    <s v="Pollo"/>
    <x v="2"/>
    <s v="1012503"/>
    <x v="28"/>
    <s v="Patas"/>
    <s v="Patas Garras"/>
    <x v="2"/>
    <m/>
    <m/>
    <m/>
    <m/>
    <m/>
    <m/>
    <m/>
    <n v="225341"/>
    <n v="0"/>
    <s v="OK"/>
    <n v="0"/>
  </r>
  <r>
    <x v="29"/>
    <x v="1"/>
    <s v="Pollo"/>
    <x v="2"/>
    <s v="1012504"/>
    <x v="23"/>
    <s v="Patas"/>
    <s v="Patas Garras"/>
    <x v="2"/>
    <m/>
    <m/>
    <m/>
    <m/>
    <m/>
    <m/>
    <m/>
    <n v="32398"/>
    <n v="0"/>
    <s v="OK"/>
    <n v="0"/>
  </r>
  <r>
    <x v="74"/>
    <x v="1"/>
    <s v="Pollo"/>
    <x v="2"/>
    <s v="1012518"/>
    <x v="72"/>
    <s v="Filete"/>
    <s v="Filete"/>
    <x v="5"/>
    <m/>
    <m/>
    <m/>
    <m/>
    <m/>
    <m/>
    <m/>
    <n v="158711"/>
    <n v="0"/>
    <s v="OK"/>
    <n v="0"/>
  </r>
  <r>
    <x v="75"/>
    <x v="1"/>
    <s v="Pollo"/>
    <x v="2"/>
    <s v="1012519"/>
    <x v="50"/>
    <s v="Pechuga Desh"/>
    <s v="Pechuga Desh s/Piel"/>
    <x v="5"/>
    <m/>
    <m/>
    <m/>
    <m/>
    <m/>
    <m/>
    <m/>
    <n v="18124"/>
    <n v="0"/>
    <s v="OK"/>
    <n v="0"/>
  </r>
  <r>
    <x v="76"/>
    <x v="1"/>
    <s v="Pollo"/>
    <x v="2"/>
    <s v="1012520"/>
    <x v="51"/>
    <s v="Pechuga Desh"/>
    <s v="Pechuga Desh s/Piel"/>
    <x v="5"/>
    <m/>
    <m/>
    <m/>
    <m/>
    <m/>
    <m/>
    <m/>
    <n v="454575"/>
    <n v="0"/>
    <s v="OK"/>
    <n v="0"/>
  </r>
  <r>
    <x v="77"/>
    <x v="1"/>
    <s v="Pollo"/>
    <x v="2"/>
    <s v="1012521"/>
    <x v="52"/>
    <s v="Pechuga Desh"/>
    <s v="Pechuga Desh s/Piel"/>
    <x v="5"/>
    <m/>
    <m/>
    <m/>
    <m/>
    <m/>
    <m/>
    <m/>
    <n v="505259"/>
    <n v="0"/>
    <s v="OK"/>
    <n v="0"/>
  </r>
  <r>
    <x v="78"/>
    <x v="1"/>
    <s v="Pollo"/>
    <x v="2"/>
    <s v="1012522"/>
    <x v="53"/>
    <s v="Pechuga Desh"/>
    <s v="Pechuga Desh s/Piel"/>
    <x v="5"/>
    <m/>
    <m/>
    <m/>
    <m/>
    <m/>
    <m/>
    <m/>
    <n v="372705"/>
    <n v="0"/>
    <s v="OK"/>
    <n v="0"/>
  </r>
  <r>
    <x v="79"/>
    <x v="1"/>
    <s v="Pollo"/>
    <x v="2"/>
    <s v="1012523"/>
    <x v="54"/>
    <s v="Pechuga Desh"/>
    <s v="Pechuga Desh s/Piel"/>
    <x v="5"/>
    <m/>
    <m/>
    <m/>
    <m/>
    <m/>
    <m/>
    <m/>
    <n v="115102"/>
    <n v="0"/>
    <s v="OK"/>
    <n v="0"/>
  </r>
  <r>
    <x v="80"/>
    <x v="1"/>
    <s v="Pollo"/>
    <x v="2"/>
    <s v="1012524"/>
    <x v="55"/>
    <s v="Pechuga Desh"/>
    <s v="Pechuga Desh s/Piel"/>
    <x v="5"/>
    <m/>
    <m/>
    <m/>
    <m/>
    <m/>
    <m/>
    <m/>
    <n v="12949"/>
    <n v="0"/>
    <s v="OK"/>
    <n v="0"/>
  </r>
  <r>
    <x v="30"/>
    <x v="1"/>
    <s v="Pollo"/>
    <x v="2"/>
    <s v="1012525"/>
    <x v="11"/>
    <s v="Patas"/>
    <s v="Patas Garras"/>
    <x v="2"/>
    <m/>
    <m/>
    <m/>
    <m/>
    <m/>
    <m/>
    <m/>
    <n v="8882"/>
    <n v="0"/>
    <s v="OK"/>
    <n v="0"/>
  </r>
  <r>
    <x v="91"/>
    <x v="1"/>
    <s v="Pollo"/>
    <x v="2"/>
    <s v="1012526"/>
    <x v="12"/>
    <s v="Patas"/>
    <s v="Patas Garras"/>
    <x v="2"/>
    <m/>
    <m/>
    <m/>
    <m/>
    <m/>
    <m/>
    <m/>
    <n v="6591"/>
    <n v="0"/>
    <s v="OK"/>
    <n v="0"/>
  </r>
  <r>
    <x v="31"/>
    <x v="1"/>
    <s v="Pollo"/>
    <x v="2"/>
    <s v="1012527"/>
    <x v="29"/>
    <s v="Patas"/>
    <s v="Patas Garras"/>
    <x v="2"/>
    <m/>
    <m/>
    <m/>
    <m/>
    <m/>
    <m/>
    <m/>
    <n v="11853"/>
    <n v="0"/>
    <s v="OK"/>
    <n v="0"/>
  </r>
  <r>
    <x v="32"/>
    <x v="1"/>
    <s v="Pollo"/>
    <x v="2"/>
    <s v="1012552"/>
    <x v="30"/>
    <s v="Pechuga Desh"/>
    <s v="Pechuga Desh s/Piel"/>
    <x v="0"/>
    <m/>
    <m/>
    <m/>
    <m/>
    <m/>
    <m/>
    <m/>
    <n v="24001"/>
    <n v="0"/>
    <s v="OK"/>
    <n v="0"/>
  </r>
  <r>
    <x v="83"/>
    <x v="1"/>
    <s v="Pollo"/>
    <x v="2"/>
    <s v="1012601"/>
    <x v="75"/>
    <s v="Menudencias"/>
    <s v="Menudencias Pana"/>
    <x v="5"/>
    <m/>
    <m/>
    <m/>
    <m/>
    <m/>
    <m/>
    <m/>
    <n v="120229"/>
    <n v="0"/>
    <s v="OK"/>
    <n v="0"/>
  </r>
  <r>
    <x v="35"/>
    <x v="1"/>
    <s v="Pollo"/>
    <x v="2"/>
    <s v="1012612"/>
    <x v="33"/>
    <s v="Carne Recuperada"/>
    <s v="Carne Recuperada Pul"/>
    <x v="4"/>
    <m/>
    <m/>
    <m/>
    <m/>
    <m/>
    <m/>
    <m/>
    <n v="707191"/>
    <n v="0"/>
    <s v="OK"/>
    <n v="0"/>
  </r>
  <r>
    <x v="37"/>
    <x v="1"/>
    <s v="Pollo"/>
    <x v="2"/>
    <s v="1012674"/>
    <x v="35"/>
    <s v="Menudencias"/>
    <s v="Menudencias Corazón"/>
    <x v="3"/>
    <m/>
    <m/>
    <m/>
    <m/>
    <m/>
    <m/>
    <m/>
    <n v="51269"/>
    <n v="0"/>
    <s v="OK"/>
    <n v="0"/>
  </r>
  <r>
    <x v="84"/>
    <x v="1"/>
    <s v="Pollo"/>
    <x v="2"/>
    <s v="1012694"/>
    <x v="76"/>
    <s v="Pechuga Desh"/>
    <s v="Pechuga Desh s/Piel"/>
    <x v="5"/>
    <m/>
    <m/>
    <m/>
    <m/>
    <m/>
    <m/>
    <m/>
    <n v="54428"/>
    <n v="0"/>
    <s v="OK"/>
    <n v="0"/>
  </r>
  <r>
    <x v="40"/>
    <x v="1"/>
    <s v="Pollo"/>
    <x v="2"/>
    <s v="1012719"/>
    <x v="38"/>
    <s v="Carne Recuperada"/>
    <s v="Carne Recuperada ADM"/>
    <x v="1"/>
    <m/>
    <m/>
    <m/>
    <m/>
    <m/>
    <m/>
    <m/>
    <n v="386002"/>
    <n v="0"/>
    <s v="OK"/>
    <n v="0"/>
  </r>
  <r>
    <x v="458"/>
    <x v="1"/>
    <s v="Pollo"/>
    <x v="2"/>
    <s v="1012725"/>
    <x v="407"/>
    <s v="Filete"/>
    <s v="Filete"/>
    <x v="6"/>
    <m/>
    <m/>
    <m/>
    <m/>
    <m/>
    <m/>
    <m/>
    <n v="11995"/>
    <n v="0"/>
    <s v="OK"/>
    <n v="0"/>
  </r>
  <r>
    <x v="41"/>
    <x v="1"/>
    <s v="Pollo"/>
    <x v="2"/>
    <s v="1012744"/>
    <x v="39"/>
    <s v="Pechuga Desh"/>
    <s v="Pechuga Desh s/Piel"/>
    <x v="0"/>
    <m/>
    <m/>
    <m/>
    <m/>
    <m/>
    <m/>
    <m/>
    <n v="106127"/>
    <n v="0"/>
    <s v="OK"/>
    <n v="0"/>
  </r>
  <r>
    <x v="92"/>
    <x v="1"/>
    <s v="Cerdo"/>
    <x v="0"/>
    <s v="1020017"/>
    <x v="83"/>
    <s v="Chuleta"/>
    <s v="Chuleta Centro"/>
    <x v="0"/>
    <n v="773"/>
    <n v="71227"/>
    <n v="72000"/>
    <n v="773"/>
    <n v="71227"/>
    <n v="72000"/>
    <n v="72000"/>
    <m/>
    <n v="0"/>
    <s v="OK"/>
    <n v="0"/>
  </r>
  <r>
    <x v="93"/>
    <x v="1"/>
    <s v="Cerdo"/>
    <x v="0"/>
    <s v="1020086"/>
    <x v="84"/>
    <s v="Lomo"/>
    <s v="Lomo Centro"/>
    <x v="0"/>
    <n v="71811"/>
    <n v="0"/>
    <n v="0"/>
    <n v="71811"/>
    <n v="0"/>
    <n v="0"/>
    <m/>
    <m/>
    <n v="0"/>
    <s v="OK"/>
    <n v="0"/>
  </r>
  <r>
    <x v="94"/>
    <x v="1"/>
    <s v="Cerdo"/>
    <x v="0"/>
    <s v="1020105"/>
    <x v="85"/>
    <s v="Lomo"/>
    <s v="Lomo Centro"/>
    <x v="9"/>
    <n v="-21970"/>
    <n v="56970"/>
    <n v="35000"/>
    <n v="-21970"/>
    <n v="56970"/>
    <n v="40000"/>
    <n v="40000"/>
    <m/>
    <n v="0"/>
    <s v="OK"/>
    <n v="0"/>
  </r>
  <r>
    <x v="95"/>
    <x v="1"/>
    <s v="Cerdo"/>
    <x v="0"/>
    <s v="1020110"/>
    <x v="86"/>
    <s v="Lomo"/>
    <s v="Lomo MM Loin"/>
    <x v="9"/>
    <n v="63591"/>
    <n v="325556"/>
    <n v="258000"/>
    <n v="63591"/>
    <n v="325556"/>
    <n v="273000"/>
    <n v="273000"/>
    <m/>
    <n v="0"/>
    <s v="OK"/>
    <n v="0"/>
  </r>
  <r>
    <x v="96"/>
    <x v="1"/>
    <s v="Cerdo"/>
    <x v="0"/>
    <s v="1020284"/>
    <x v="87"/>
    <s v="Pierna"/>
    <s v="Pierna Pulpa Fina"/>
    <x v="9"/>
    <n v="618"/>
    <n v="6382"/>
    <n v="7000"/>
    <n v="618"/>
    <n v="6382"/>
    <n v="7000"/>
    <n v="7000"/>
    <m/>
    <n v="0"/>
    <s v="OK"/>
    <n v="0"/>
  </r>
  <r>
    <x v="97"/>
    <x v="1"/>
    <s v="Cerdo"/>
    <x v="0"/>
    <s v="1020326"/>
    <x v="88"/>
    <s v="Paleta"/>
    <s v="Paleta Pulpa"/>
    <x v="9"/>
    <n v="-151535"/>
    <n v="240044"/>
    <n v="288000"/>
    <n v="-151535"/>
    <n v="240044"/>
    <n v="288000"/>
    <n v="288000"/>
    <m/>
    <n v="0"/>
    <s v="OK"/>
    <n v="0"/>
  </r>
  <r>
    <x v="98"/>
    <x v="1"/>
    <s v="Cerdo"/>
    <x v="0"/>
    <s v="1020339"/>
    <x v="89"/>
    <s v="Grasas"/>
    <s v="Grasa Lomo Tocino"/>
    <x v="0"/>
    <n v="-23149"/>
    <n v="95149"/>
    <n v="72000"/>
    <n v="-23149"/>
    <n v="142149"/>
    <n v="119000"/>
    <n v="119000"/>
    <m/>
    <n v="0"/>
    <s v="OK"/>
    <n v="0"/>
  </r>
  <r>
    <x v="99"/>
    <x v="1"/>
    <s v="Cerdo"/>
    <x v="0"/>
    <s v="1020349"/>
    <x v="90"/>
    <s v="Plancha"/>
    <s v="Plancha s/Cuero"/>
    <x v="0"/>
    <n v="76604"/>
    <n v="151542"/>
    <n v="216000"/>
    <n v="76604"/>
    <n v="151542"/>
    <n v="216000"/>
    <n v="216000"/>
    <m/>
    <n v="0"/>
    <s v="OK"/>
    <n v="0"/>
  </r>
  <r>
    <x v="100"/>
    <x v="1"/>
    <s v="Cerdo"/>
    <x v="0"/>
    <s v="1020352"/>
    <x v="91"/>
    <s v="Cueros"/>
    <s v="Cuero Panceta"/>
    <x v="0"/>
    <n v="14417"/>
    <n v="29913"/>
    <n v="48000"/>
    <n v="14417"/>
    <n v="29913"/>
    <n v="48000"/>
    <n v="48000"/>
    <m/>
    <n v="0"/>
    <s v="OK"/>
    <n v="0"/>
  </r>
  <r>
    <x v="101"/>
    <x v="1"/>
    <s v="Cerdo"/>
    <x v="0"/>
    <s v="1020367"/>
    <x v="92"/>
    <s v="Grasas"/>
    <s v="Grasa Gordura"/>
    <x v="0"/>
    <n v="68"/>
    <n v="71932"/>
    <n v="72000"/>
    <n v="68"/>
    <n v="71932"/>
    <n v="72000"/>
    <n v="48000"/>
    <m/>
    <n v="24000"/>
    <s v="Sobre ingreso"/>
    <n v="0"/>
  </r>
  <r>
    <x v="102"/>
    <x v="1"/>
    <s v="Cerdo"/>
    <x v="0"/>
    <s v="1020412"/>
    <x v="93"/>
    <s v="Recortes"/>
    <s v="Recortes No Magro"/>
    <x v="0"/>
    <n v="11206"/>
    <n v="36794"/>
    <n v="48000"/>
    <n v="11206"/>
    <n v="36794"/>
    <n v="54000"/>
    <n v="54000"/>
    <m/>
    <n v="0"/>
    <s v="OK"/>
    <n v="0"/>
  </r>
  <r>
    <x v="103"/>
    <x v="1"/>
    <s v="Cerdo"/>
    <x v="0"/>
    <s v="1020589"/>
    <x v="94"/>
    <s v="Lomo"/>
    <s v="Lomo MM Loin"/>
    <x v="9"/>
    <n v="2560"/>
    <n v="53429"/>
    <n v="80000"/>
    <n v="2560"/>
    <n v="53429"/>
    <n v="80000"/>
    <n v="80000"/>
    <m/>
    <n v="0"/>
    <s v="OK"/>
    <n v="0"/>
  </r>
  <r>
    <x v="104"/>
    <x v="1"/>
    <s v="Cerdo"/>
    <x v="0"/>
    <s v="1020592"/>
    <x v="95"/>
    <s v="Lomo"/>
    <s v="Lomo Vetado"/>
    <x v="9"/>
    <n v="-16551"/>
    <n v="305954"/>
    <n v="167000"/>
    <n v="-16551"/>
    <n v="305954"/>
    <n v="317950"/>
    <n v="317950"/>
    <m/>
    <n v="0"/>
    <s v="OK"/>
    <n v="0"/>
  </r>
  <r>
    <x v="105"/>
    <x v="1"/>
    <s v="Cerdo"/>
    <x v="0"/>
    <s v="1020620"/>
    <x v="96"/>
    <s v="Lomo"/>
    <s v="Lomo Vetado"/>
    <x v="9"/>
    <n v="-7651"/>
    <n v="32"/>
    <n v="12000"/>
    <n v="-7651"/>
    <n v="32"/>
    <n v="12000"/>
    <n v="12000"/>
    <m/>
    <n v="0"/>
    <s v="OK"/>
    <n v="0"/>
  </r>
  <r>
    <x v="106"/>
    <x v="1"/>
    <s v="Cerdo"/>
    <x v="0"/>
    <s v="1020636"/>
    <x v="97"/>
    <s v="Filete"/>
    <s v="Filete c/Cabeza"/>
    <x v="9"/>
    <n v="-6585"/>
    <n v="18585"/>
    <n v="12000"/>
    <n v="-6585"/>
    <n v="18585"/>
    <n v="12000"/>
    <n v="12000"/>
    <m/>
    <n v="0"/>
    <s v="OK"/>
    <n v="0"/>
  </r>
  <r>
    <x v="107"/>
    <x v="1"/>
    <s v="Cerdo"/>
    <x v="0"/>
    <s v="1020637"/>
    <x v="98"/>
    <s v="Panceta"/>
    <s v="Panceta s/Cuero"/>
    <x v="9"/>
    <n v="-6869"/>
    <n v="27320"/>
    <n v="197000"/>
    <n v="-6869"/>
    <n v="27320"/>
    <n v="216950"/>
    <n v="216950"/>
    <m/>
    <n v="0"/>
    <s v="OK"/>
    <n v="0"/>
  </r>
  <r>
    <x v="108"/>
    <x v="1"/>
    <s v="Cerdo"/>
    <x v="0"/>
    <s v="1020662"/>
    <x v="99"/>
    <s v="Pierna"/>
    <s v="Pierna Pulpa Fina"/>
    <x v="9"/>
    <n v="-2648"/>
    <n v="0"/>
    <n v="10000"/>
    <n v="-2648"/>
    <n v="0"/>
    <n v="10000"/>
    <n v="10000"/>
    <m/>
    <n v="0"/>
    <s v="OK"/>
    <n v="0"/>
  </r>
  <r>
    <x v="109"/>
    <x v="1"/>
    <s v="Cerdo"/>
    <x v="0"/>
    <s v="1020664"/>
    <x v="100"/>
    <s v="Pierna"/>
    <s v="Pierna Pulpa Fina"/>
    <x v="9"/>
    <n v="-3000"/>
    <n v="3000"/>
    <n v="3000"/>
    <n v="-3000"/>
    <n v="3000"/>
    <n v="3000"/>
    <n v="3000"/>
    <m/>
    <n v="0"/>
    <s v="OK"/>
    <n v="0"/>
  </r>
  <r>
    <x v="110"/>
    <x v="1"/>
    <s v="Cerdo"/>
    <x v="0"/>
    <s v="1020665"/>
    <x v="101"/>
    <s v="Pierna"/>
    <s v="Pierna Pulpa Fina"/>
    <x v="9"/>
    <n v="150"/>
    <n v="6850"/>
    <n v="7000"/>
    <n v="150"/>
    <n v="6850"/>
    <n v="7000"/>
    <n v="7000"/>
    <m/>
    <n v="0"/>
    <s v="OK"/>
    <n v="0"/>
  </r>
  <r>
    <x v="111"/>
    <x v="1"/>
    <s v="Cerdo"/>
    <x v="0"/>
    <s v="1020678"/>
    <x v="102"/>
    <s v="Lomo"/>
    <s v="Lomo Centro"/>
    <x v="9"/>
    <n v="-160"/>
    <n v="160"/>
    <n v="0"/>
    <n v="-160"/>
    <n v="160"/>
    <n v="0"/>
    <m/>
    <m/>
    <n v="0"/>
    <s v="OK"/>
    <n v="0"/>
  </r>
  <r>
    <x v="112"/>
    <x v="1"/>
    <s v="Cerdo"/>
    <x v="0"/>
    <s v="1020681"/>
    <x v="103"/>
    <s v="Lomo"/>
    <s v="Lomo MM Loin"/>
    <x v="9"/>
    <n v="3124"/>
    <n v="16876"/>
    <n v="20000"/>
    <n v="3124"/>
    <n v="16876"/>
    <n v="20000"/>
    <n v="20000"/>
    <m/>
    <n v="0"/>
    <s v="OK"/>
    <n v="0"/>
  </r>
  <r>
    <x v="113"/>
    <x v="1"/>
    <s v="Cerdo"/>
    <x v="0"/>
    <s v="1020704"/>
    <x v="104"/>
    <s v="Filete"/>
    <s v="Filete c/Cabeza"/>
    <x v="9"/>
    <n v="100"/>
    <n v="400"/>
    <n v="500"/>
    <n v="100"/>
    <n v="400"/>
    <n v="500"/>
    <n v="500"/>
    <m/>
    <n v="0"/>
    <s v="OK"/>
    <n v="0"/>
  </r>
  <r>
    <x v="114"/>
    <x v="1"/>
    <s v="Cerdo"/>
    <x v="0"/>
    <s v="1020715"/>
    <x v="105"/>
    <s v="Panceta"/>
    <s v="Panceta c/Cuero"/>
    <x v="9"/>
    <n v="3311"/>
    <n v="0"/>
    <n v="2000"/>
    <n v="3311"/>
    <n v="0"/>
    <n v="2000"/>
    <n v="2000"/>
    <m/>
    <n v="0"/>
    <s v="OK"/>
    <n v="0"/>
  </r>
  <r>
    <x v="115"/>
    <x v="1"/>
    <s v="Cerdo"/>
    <x v="0"/>
    <s v="1020731"/>
    <x v="106"/>
    <s v="Panceta"/>
    <s v="Panceta s/Cuero"/>
    <x v="9"/>
    <n v="1918"/>
    <n v="0"/>
    <n v="10000"/>
    <n v="1918"/>
    <n v="0"/>
    <n v="10000"/>
    <n v="10000"/>
    <m/>
    <n v="0"/>
    <s v="OK"/>
    <n v="0"/>
  </r>
  <r>
    <x v="116"/>
    <x v="1"/>
    <s v="Cerdo"/>
    <x v="0"/>
    <s v="1020758"/>
    <x v="107"/>
    <s v="Lomo"/>
    <s v="Lomo Vetado"/>
    <x v="9"/>
    <n v="-963"/>
    <n v="0"/>
    <n v="6000"/>
    <n v="-963"/>
    <n v="0"/>
    <n v="6000"/>
    <n v="6000"/>
    <m/>
    <n v="0"/>
    <s v="OK"/>
    <n v="0"/>
  </r>
  <r>
    <x v="117"/>
    <x v="1"/>
    <s v="Cerdo"/>
    <x v="0"/>
    <s v="1020774"/>
    <x v="108"/>
    <s v="Prolijado"/>
    <s v="Prolijado Malaya"/>
    <x v="9"/>
    <n v="2100"/>
    <n v="9900"/>
    <n v="12000"/>
    <n v="2100"/>
    <n v="9900"/>
    <n v="12000"/>
    <n v="12000"/>
    <m/>
    <n v="0"/>
    <s v="OK"/>
    <n v="0"/>
  </r>
  <r>
    <x v="118"/>
    <x v="1"/>
    <s v="Cerdo"/>
    <x v="0"/>
    <s v="1020802"/>
    <x v="109"/>
    <s v="Panceta"/>
    <s v="Panceta s/Cuero"/>
    <x v="9"/>
    <n v="-1447"/>
    <n v="72500"/>
    <n v="72500"/>
    <n v="-1447"/>
    <n v="72500"/>
    <n v="72500"/>
    <n v="72500"/>
    <m/>
    <n v="0"/>
    <s v="OK"/>
    <n v="0"/>
  </r>
  <r>
    <x v="119"/>
    <x v="1"/>
    <s v="Cerdo"/>
    <x v="0"/>
    <s v="1020810"/>
    <x v="110"/>
    <s v="Subprod"/>
    <s v="Subprod Tripa"/>
    <x v="9"/>
    <n v="-4330"/>
    <n v="5126"/>
    <n v="3000"/>
    <n v="-4330"/>
    <n v="5126"/>
    <n v="3000"/>
    <n v="3000"/>
    <m/>
    <n v="0"/>
    <s v="OK"/>
    <n v="0"/>
  </r>
  <r>
    <x v="120"/>
    <x v="1"/>
    <s v="Cerdo"/>
    <x v="0"/>
    <s v="1020848"/>
    <x v="111"/>
    <s v="Lomo"/>
    <s v="Lomo Centro"/>
    <x v="0"/>
    <n v="125897"/>
    <n v="66052"/>
    <n v="192000"/>
    <n v="125897"/>
    <n v="66052"/>
    <n v="216000"/>
    <n v="216000"/>
    <m/>
    <n v="0"/>
    <s v="OK"/>
    <n v="0"/>
  </r>
  <r>
    <x v="121"/>
    <x v="1"/>
    <s v="Cerdo"/>
    <x v="0"/>
    <s v="1020860"/>
    <x v="112"/>
    <s v="Lomo"/>
    <s v="Lomo Vetado"/>
    <x v="4"/>
    <n v="48003"/>
    <n v="61997"/>
    <n v="110000"/>
    <n v="48003"/>
    <n v="61997"/>
    <n v="110000"/>
    <n v="110000"/>
    <m/>
    <n v="0"/>
    <s v="OK"/>
    <n v="0"/>
  </r>
  <r>
    <x v="122"/>
    <x v="1"/>
    <s v="Cerdo"/>
    <x v="0"/>
    <s v="1020861"/>
    <x v="113"/>
    <s v="Lomo"/>
    <s v="Lomo Vetado"/>
    <x v="4"/>
    <n v="5102"/>
    <n v="60898"/>
    <n v="66000"/>
    <n v="5102"/>
    <n v="60898"/>
    <n v="66000"/>
    <n v="66000"/>
    <m/>
    <n v="0"/>
    <s v="OK"/>
    <n v="0"/>
  </r>
  <r>
    <x v="123"/>
    <x v="1"/>
    <s v="Cerdo"/>
    <x v="0"/>
    <s v="1020869"/>
    <x v="114"/>
    <s v="Cost-Pec"/>
    <s v="Cost-Pec Entero"/>
    <x v="0"/>
    <n v="769"/>
    <n v="0"/>
    <n v="0"/>
    <n v="769"/>
    <n v="20000"/>
    <n v="39000"/>
    <n v="39000"/>
    <m/>
    <n v="0"/>
    <s v="OK"/>
    <n v="0"/>
  </r>
  <r>
    <x v="124"/>
    <x v="1"/>
    <s v="Cerdo"/>
    <x v="0"/>
    <s v="1020886"/>
    <x v="115"/>
    <s v="Panceta"/>
    <s v="Panceta s/Cuero"/>
    <x v="0"/>
    <n v="-2720"/>
    <n v="958"/>
    <n v="0"/>
    <n v="-2720"/>
    <n v="958"/>
    <n v="0"/>
    <m/>
    <m/>
    <n v="0"/>
    <s v="OK"/>
    <n v="0"/>
  </r>
  <r>
    <x v="125"/>
    <x v="1"/>
    <s v="Cerdo"/>
    <x v="0"/>
    <s v="1020904"/>
    <x v="116"/>
    <s v="Panceta"/>
    <s v="Panceta c/Cuero"/>
    <x v="4"/>
    <n v="-130672"/>
    <n v="196488"/>
    <n v="132000"/>
    <n v="-130672"/>
    <n v="196488"/>
    <n v="132000"/>
    <n v="132000"/>
    <m/>
    <n v="0"/>
    <s v="OK"/>
    <n v="0"/>
  </r>
  <r>
    <x v="126"/>
    <x v="1"/>
    <s v="Cerdo"/>
    <x v="0"/>
    <s v="1020905"/>
    <x v="117"/>
    <s v="Panceta"/>
    <s v="Panceta c/Cuero"/>
    <x v="4"/>
    <n v="-61256"/>
    <n v="0"/>
    <n v="88000"/>
    <n v="-61256"/>
    <n v="0"/>
    <n v="88000"/>
    <n v="88000"/>
    <m/>
    <n v="0"/>
    <s v="OK"/>
    <n v="0"/>
  </r>
  <r>
    <x v="127"/>
    <x v="1"/>
    <s v="Cerdo"/>
    <x v="0"/>
    <s v="1020914"/>
    <x v="118"/>
    <s v="Panceta"/>
    <s v="Panceta c/Cuero"/>
    <x v="9"/>
    <n v="-1661"/>
    <n v="3661"/>
    <n v="2000"/>
    <n v="-1661"/>
    <n v="3661"/>
    <n v="7000"/>
    <n v="7000"/>
    <m/>
    <n v="0"/>
    <s v="OK"/>
    <n v="0"/>
  </r>
  <r>
    <x v="128"/>
    <x v="1"/>
    <s v="Cerdo"/>
    <x v="0"/>
    <s v="1020915"/>
    <x v="119"/>
    <s v="Pierna"/>
    <s v="Pierna Entera"/>
    <x v="0"/>
    <n v="373"/>
    <n v="1627"/>
    <n v="2000"/>
    <n v="373"/>
    <n v="1627"/>
    <n v="2000"/>
    <n v="2000"/>
    <m/>
    <n v="0"/>
    <s v="OK"/>
    <n v="0"/>
  </r>
  <r>
    <x v="129"/>
    <x v="1"/>
    <s v="Cerdo"/>
    <x v="0"/>
    <s v="1020925"/>
    <x v="120"/>
    <s v="Grasas"/>
    <s v="Grasa Forro"/>
    <x v="0"/>
    <n v="-2128"/>
    <n v="26128"/>
    <n v="24000"/>
    <n v="-2128"/>
    <n v="26128"/>
    <n v="14000"/>
    <n v="14000"/>
    <m/>
    <n v="0"/>
    <s v="OK"/>
    <n v="0"/>
  </r>
  <r>
    <x v="130"/>
    <x v="1"/>
    <s v="Cerdo"/>
    <x v="0"/>
    <s v="1020944"/>
    <x v="121"/>
    <s v="Pierna"/>
    <s v="Pierna Pulpa"/>
    <x v="0"/>
    <n v="168782"/>
    <n v="286793"/>
    <n v="456000"/>
    <n v="168782"/>
    <n v="354335"/>
    <n v="548000"/>
    <n v="548000"/>
    <m/>
    <n v="0"/>
    <s v="OK"/>
    <n v="0"/>
  </r>
  <r>
    <x v="132"/>
    <x v="1"/>
    <s v="Cerdo"/>
    <x v="0"/>
    <s v="1020990"/>
    <x v="123"/>
    <s v="Pierna"/>
    <s v="Pierna Pulpa Fina"/>
    <x v="9"/>
    <n v="-4616"/>
    <n v="8000"/>
    <n v="8000"/>
    <n v="-4616"/>
    <n v="8000"/>
    <n v="8000"/>
    <n v="8000"/>
    <m/>
    <n v="0"/>
    <s v="OK"/>
    <n v="0"/>
  </r>
  <r>
    <x v="133"/>
    <x v="1"/>
    <s v="Cerdo"/>
    <x v="0"/>
    <s v="1020991"/>
    <x v="124"/>
    <s v="Pierna"/>
    <s v="Pierna Pulpa Fina"/>
    <x v="9"/>
    <n v="-3384"/>
    <n v="115"/>
    <n v="10000"/>
    <n v="-3384"/>
    <n v="115"/>
    <n v="10000"/>
    <n v="10000"/>
    <m/>
    <n v="0"/>
    <s v="OK"/>
    <n v="0"/>
  </r>
  <r>
    <x v="134"/>
    <x v="1"/>
    <s v="Cerdo"/>
    <x v="0"/>
    <s v="1021012"/>
    <x v="125"/>
    <s v="Plancha"/>
    <s v="Plancha s/Cuero"/>
    <x v="4"/>
    <n v="-18410"/>
    <n v="62410"/>
    <n v="44000"/>
    <n v="-18410"/>
    <n v="62410"/>
    <n v="44000"/>
    <n v="44000"/>
    <m/>
    <n v="0"/>
    <s v="OK"/>
    <n v="0"/>
  </r>
  <r>
    <x v="135"/>
    <x v="1"/>
    <s v="Cerdo"/>
    <x v="0"/>
    <s v="1021023"/>
    <x v="126"/>
    <s v="Grasas"/>
    <s v="Grasa Gordura"/>
    <x v="0"/>
    <n v="-9524"/>
    <n v="153524"/>
    <n v="144000"/>
    <n v="-9524"/>
    <n v="153524"/>
    <n v="144000"/>
    <n v="144000"/>
    <m/>
    <n v="0"/>
    <s v="OK"/>
    <n v="0"/>
  </r>
  <r>
    <x v="136"/>
    <x v="1"/>
    <s v="Cerdo"/>
    <x v="0"/>
    <s v="1021039"/>
    <x v="127"/>
    <s v="Cueros"/>
    <s v="Cuero Papada"/>
    <x v="0"/>
    <n v="1003"/>
    <n v="24000"/>
    <n v="48000"/>
    <n v="1003"/>
    <n v="24000"/>
    <n v="48000"/>
    <n v="48000"/>
    <m/>
    <n v="0"/>
    <s v="OK"/>
    <n v="0"/>
  </r>
  <r>
    <x v="137"/>
    <x v="1"/>
    <s v="Cerdo"/>
    <x v="0"/>
    <s v="1021045"/>
    <x v="128"/>
    <s v="Pernil"/>
    <s v="Pernil Mano"/>
    <x v="4"/>
    <n v="29038"/>
    <n v="14962"/>
    <n v="44000"/>
    <n v="29038"/>
    <n v="14962"/>
    <n v="44000"/>
    <n v="44000"/>
    <m/>
    <n v="0"/>
    <s v="OK"/>
    <n v="0"/>
  </r>
  <r>
    <x v="138"/>
    <x v="1"/>
    <s v="Cerdo"/>
    <x v="0"/>
    <s v="1021046"/>
    <x v="129"/>
    <s v="Pernil"/>
    <s v="Pernil Mano"/>
    <x v="4"/>
    <n v="6303"/>
    <n v="37697"/>
    <n v="44000"/>
    <n v="6303"/>
    <n v="37697"/>
    <n v="44000"/>
    <n v="44000"/>
    <m/>
    <n v="0"/>
    <s v="OK"/>
    <n v="0"/>
  </r>
  <r>
    <x v="139"/>
    <x v="1"/>
    <s v="Cerdo"/>
    <x v="0"/>
    <s v="1021077"/>
    <x v="130"/>
    <s v="Grasas"/>
    <s v="Grasa Gordura"/>
    <x v="0"/>
    <n v="2048"/>
    <n v="0"/>
    <n v="0"/>
    <n v="2048"/>
    <n v="0"/>
    <n v="24000"/>
    <n v="24000"/>
    <m/>
    <n v="0"/>
    <s v="OK"/>
    <n v="0"/>
  </r>
  <r>
    <x v="140"/>
    <x v="1"/>
    <s v="Cerdo"/>
    <x v="0"/>
    <s v="1021078"/>
    <x v="131"/>
    <s v="Recortes"/>
    <s v="Recortes No Magro"/>
    <x v="0"/>
    <n v="-2004"/>
    <n v="57296"/>
    <n v="72000"/>
    <n v="-2004"/>
    <n v="57296"/>
    <n v="72000"/>
    <n v="72000"/>
    <m/>
    <n v="0"/>
    <s v="OK"/>
    <n v="0"/>
  </r>
  <r>
    <x v="141"/>
    <x v="1"/>
    <s v="Cerdo"/>
    <x v="0"/>
    <s v="1021082"/>
    <x v="132"/>
    <s v="Recortes"/>
    <s v="Recortes No Magro"/>
    <x v="0"/>
    <n v="5987"/>
    <n v="0"/>
    <n v="0"/>
    <n v="5987"/>
    <n v="0"/>
    <n v="6000"/>
    <n v="6000"/>
    <m/>
    <n v="0"/>
    <s v="OK"/>
    <n v="0"/>
  </r>
  <r>
    <x v="142"/>
    <x v="1"/>
    <s v="Cerdo"/>
    <x v="0"/>
    <s v="1021085"/>
    <x v="133"/>
    <s v="Grasas"/>
    <s v="Grasa Gordura"/>
    <x v="0"/>
    <n v="8278"/>
    <n v="15722"/>
    <n v="24000"/>
    <n v="8278"/>
    <n v="0"/>
    <n v="0"/>
    <m/>
    <m/>
    <n v="0"/>
    <s v="OK"/>
    <n v="0"/>
  </r>
  <r>
    <x v="143"/>
    <x v="1"/>
    <s v="Cerdo"/>
    <x v="0"/>
    <s v="1021092"/>
    <x v="134"/>
    <s v="Recortes"/>
    <s v="Recortes No Magro"/>
    <x v="0"/>
    <n v="24903"/>
    <n v="23097"/>
    <n v="72000"/>
    <n v="24903"/>
    <n v="23097"/>
    <n v="48000"/>
    <n v="48000"/>
    <m/>
    <n v="0"/>
    <s v="OK"/>
    <n v="0"/>
  </r>
  <r>
    <x v="144"/>
    <x v="1"/>
    <s v="Cerdo"/>
    <x v="0"/>
    <s v="1021101"/>
    <x v="135"/>
    <s v="Subprod"/>
    <s v="Subprod Visceras"/>
    <x v="0"/>
    <n v="1806"/>
    <n v="24000"/>
    <n v="48000"/>
    <n v="1806"/>
    <n v="24000"/>
    <n v="24000"/>
    <m/>
    <m/>
    <n v="24000"/>
    <s v="Sobre ingreso"/>
    <n v="0"/>
  </r>
  <r>
    <x v="145"/>
    <x v="1"/>
    <s v="Cerdo"/>
    <x v="0"/>
    <s v="1021105"/>
    <x v="136"/>
    <s v="Subprod"/>
    <s v="Subprod Visceras"/>
    <x v="0"/>
    <n v="-19582"/>
    <n v="19582"/>
    <n v="24000"/>
    <n v="-19582"/>
    <n v="19582"/>
    <n v="24000"/>
    <n v="24000"/>
    <m/>
    <n v="0"/>
    <s v="OK"/>
    <n v="0"/>
  </r>
  <r>
    <x v="146"/>
    <x v="1"/>
    <s v="Cerdo"/>
    <x v="0"/>
    <s v="1021106"/>
    <x v="137"/>
    <s v="Subprod"/>
    <s v="Subprod Visceras"/>
    <x v="0"/>
    <n v="-5157"/>
    <n v="115499"/>
    <n v="120000"/>
    <n v="-5157"/>
    <n v="115499"/>
    <n v="144000"/>
    <n v="144000"/>
    <m/>
    <n v="0"/>
    <s v="OK"/>
    <n v="0"/>
  </r>
  <r>
    <x v="147"/>
    <x v="1"/>
    <s v="Cerdo"/>
    <x v="0"/>
    <s v="1021111"/>
    <x v="138"/>
    <s v="Grasas"/>
    <s v="Grasa Interior"/>
    <x v="0"/>
    <n v="2448"/>
    <n v="0"/>
    <n v="2500"/>
    <n v="2448"/>
    <n v="0"/>
    <n v="2500"/>
    <n v="3000"/>
    <m/>
    <n v="-500"/>
    <s v="Pendiente de ingreso"/>
    <n v="0"/>
  </r>
  <r>
    <x v="148"/>
    <x v="1"/>
    <s v="Cerdo"/>
    <x v="0"/>
    <s v="1021115"/>
    <x v="139"/>
    <s v="Subprod"/>
    <s v="Subprod Visceras"/>
    <x v="2"/>
    <n v="-73774"/>
    <n v="73774"/>
    <n v="0"/>
    <n v="-73774"/>
    <n v="73774"/>
    <n v="0"/>
    <m/>
    <m/>
    <n v="0"/>
    <s v="OK"/>
    <n v="0"/>
  </r>
  <r>
    <x v="149"/>
    <x v="1"/>
    <s v="Cerdo"/>
    <x v="0"/>
    <s v="1021136"/>
    <x v="140"/>
    <s v="Subprod"/>
    <s v="Subprod Visceras"/>
    <x v="9"/>
    <n v="173"/>
    <n v="3827"/>
    <n v="4000"/>
    <n v="173"/>
    <n v="3827"/>
    <n v="4000"/>
    <n v="4000"/>
    <m/>
    <n v="0"/>
    <s v="OK"/>
    <n v="0"/>
  </r>
  <r>
    <x v="150"/>
    <x v="1"/>
    <s v="Cerdo"/>
    <x v="0"/>
    <s v="1021149"/>
    <x v="141"/>
    <s v="Huesos"/>
    <s v="Huesos Cuarto Centra"/>
    <x v="4"/>
    <n v="16350"/>
    <n v="27650"/>
    <n v="44000"/>
    <n v="16350"/>
    <n v="27650"/>
    <n v="44000"/>
    <n v="44000"/>
    <m/>
    <n v="0"/>
    <s v="OK"/>
    <n v="0"/>
  </r>
  <r>
    <x v="151"/>
    <x v="1"/>
    <s v="Cerdo"/>
    <x v="0"/>
    <s v="1021150"/>
    <x v="142"/>
    <s v="Huesos"/>
    <s v="Huesos Cuarto Centra"/>
    <x v="4"/>
    <n v="42"/>
    <n v="43958"/>
    <n v="44000"/>
    <n v="42"/>
    <n v="43958"/>
    <n v="44000"/>
    <n v="44000"/>
    <m/>
    <n v="0"/>
    <s v="OK"/>
    <n v="0"/>
  </r>
  <r>
    <x v="152"/>
    <x v="1"/>
    <s v="Cerdo"/>
    <x v="0"/>
    <s v="1021151"/>
    <x v="143"/>
    <s v="Huesos"/>
    <s v="Huesos Cuarto Delant"/>
    <x v="4"/>
    <n v="-60750"/>
    <n v="20173"/>
    <n v="44000"/>
    <n v="-60750"/>
    <n v="20173"/>
    <n v="44000"/>
    <n v="44000"/>
    <m/>
    <n v="0"/>
    <s v="OK"/>
    <n v="0"/>
  </r>
  <r>
    <x v="153"/>
    <x v="1"/>
    <s v="Cerdo"/>
    <x v="0"/>
    <s v="1021152"/>
    <x v="144"/>
    <s v="Huesos"/>
    <s v="Huesos Cuarto Delant"/>
    <x v="4"/>
    <n v="-216"/>
    <n v="22216"/>
    <n v="22000"/>
    <n v="-216"/>
    <n v="22216"/>
    <n v="22000"/>
    <n v="22000"/>
    <m/>
    <n v="0"/>
    <s v="OK"/>
    <n v="0"/>
  </r>
  <r>
    <x v="154"/>
    <x v="1"/>
    <s v="Cerdo"/>
    <x v="0"/>
    <s v="1021156"/>
    <x v="145"/>
    <s v="Huesos"/>
    <s v="Huesos Cuarto Centra"/>
    <x v="4"/>
    <n v="-3769"/>
    <n v="51430"/>
    <n v="48000"/>
    <n v="-3769"/>
    <n v="51430"/>
    <n v="44000"/>
    <n v="44000"/>
    <m/>
    <n v="0"/>
    <s v="OK"/>
    <n v="0"/>
  </r>
  <r>
    <x v="155"/>
    <x v="1"/>
    <s v="Cerdo"/>
    <x v="0"/>
    <s v="1021187"/>
    <x v="146"/>
    <s v="Cueros"/>
    <s v="Cuero Back"/>
    <x v="0"/>
    <n v="-14183"/>
    <n v="14183"/>
    <n v="0"/>
    <n v="-14183"/>
    <n v="14183"/>
    <n v="24000"/>
    <n v="24000"/>
    <m/>
    <n v="0"/>
    <s v="OK"/>
    <n v="0"/>
  </r>
  <r>
    <x v="156"/>
    <x v="1"/>
    <s v="Cerdo"/>
    <x v="0"/>
    <s v="1021204"/>
    <x v="89"/>
    <s v="Grasas"/>
    <s v="Grasa Lomo Tocino"/>
    <x v="4"/>
    <n v="19920"/>
    <n v="2080"/>
    <n v="22000"/>
    <n v="19920"/>
    <n v="2080"/>
    <n v="0"/>
    <m/>
    <m/>
    <n v="0"/>
    <s v="OK"/>
    <n v="0"/>
  </r>
  <r>
    <x v="157"/>
    <x v="1"/>
    <s v="Cerdo"/>
    <x v="0"/>
    <s v="1021279"/>
    <x v="147"/>
    <s v="Huesos"/>
    <s v="Huesos Cuarto Centra"/>
    <x v="0"/>
    <n v="1141"/>
    <n v="0"/>
    <n v="0"/>
    <n v="1141"/>
    <n v="0"/>
    <n v="0"/>
    <m/>
    <m/>
    <n v="0"/>
    <s v="OK"/>
    <n v="0"/>
  </r>
  <r>
    <x v="159"/>
    <x v="1"/>
    <s v="Cerdo"/>
    <x v="0"/>
    <s v="1021385"/>
    <x v="149"/>
    <s v="Cueros"/>
    <s v="Cuero Mixto"/>
    <x v="0"/>
    <n v="7084"/>
    <n v="184916"/>
    <n v="192000"/>
    <n v="7084"/>
    <n v="136916"/>
    <n v="96001"/>
    <n v="96001"/>
    <m/>
    <n v="0"/>
    <s v="OK"/>
    <n v="0"/>
  </r>
  <r>
    <x v="161"/>
    <x v="1"/>
    <s v="Cerdo"/>
    <x v="0"/>
    <s v="1021470"/>
    <x v="151"/>
    <s v="Pernil"/>
    <s v="Pernil Mano"/>
    <x v="4"/>
    <n v="781"/>
    <n v="21219"/>
    <n v="22000"/>
    <n v="781"/>
    <n v="21219"/>
    <n v="22000"/>
    <n v="22000"/>
    <m/>
    <n v="0"/>
    <s v="OK"/>
    <n v="0"/>
  </r>
  <r>
    <x v="162"/>
    <x v="1"/>
    <s v="Cerdo"/>
    <x v="0"/>
    <s v="1021533"/>
    <x v="152"/>
    <s v="Panceta"/>
    <s v="Panceta s/Cuero"/>
    <x v="9"/>
    <n v="1605"/>
    <n v="0"/>
    <n v="15000"/>
    <n v="1605"/>
    <n v="0"/>
    <n v="0"/>
    <m/>
    <m/>
    <n v="0"/>
    <s v="OK"/>
    <n v="0"/>
  </r>
  <r>
    <x v="164"/>
    <x v="1"/>
    <s v="Cerdo"/>
    <x v="0"/>
    <s v="1021603"/>
    <x v="154"/>
    <s v="Lomo"/>
    <s v="Lomo MM Loin"/>
    <x v="9"/>
    <n v="4649"/>
    <n v="351"/>
    <n v="5000"/>
    <n v="4649"/>
    <n v="351"/>
    <n v="5000"/>
    <n v="5000"/>
    <m/>
    <n v="0"/>
    <s v="OK"/>
    <n v="0"/>
  </r>
  <r>
    <x v="165"/>
    <x v="1"/>
    <s v="Cerdo"/>
    <x v="0"/>
    <s v="1021609"/>
    <x v="155"/>
    <s v="Filete"/>
    <s v="Filete c/Cabeza"/>
    <x v="9"/>
    <n v="7847"/>
    <n v="153"/>
    <n v="8000"/>
    <n v="7847"/>
    <n v="153"/>
    <n v="8000"/>
    <n v="8000"/>
    <m/>
    <n v="0"/>
    <s v="OK"/>
    <n v="0"/>
  </r>
  <r>
    <x v="166"/>
    <x v="1"/>
    <s v="Cerdo"/>
    <x v="0"/>
    <s v="1021622"/>
    <x v="156"/>
    <s v="Chuleta"/>
    <s v="Chuleta Huesos"/>
    <x v="0"/>
    <n v="-5210"/>
    <n v="5210"/>
    <n v="0"/>
    <n v="-5210"/>
    <n v="5210"/>
    <n v="0"/>
    <m/>
    <m/>
    <n v="0"/>
    <s v="OK"/>
    <n v="0"/>
  </r>
  <r>
    <x v="167"/>
    <x v="1"/>
    <s v="Cerdo"/>
    <x v="0"/>
    <s v="1021623"/>
    <x v="157"/>
    <s v="Chuleta"/>
    <s v="Chuleta Huesos"/>
    <x v="0"/>
    <n v="640"/>
    <n v="0"/>
    <n v="0"/>
    <n v="640"/>
    <n v="0"/>
    <n v="0"/>
    <m/>
    <m/>
    <n v="0"/>
    <s v="OK"/>
    <n v="0"/>
  </r>
  <r>
    <x v="168"/>
    <x v="1"/>
    <s v="Cerdo"/>
    <x v="0"/>
    <s v="1021639"/>
    <x v="158"/>
    <s v="Filete"/>
    <s v="Filete c/Cabeza"/>
    <x v="0"/>
    <n v="-42115"/>
    <n v="11875"/>
    <n v="0"/>
    <n v="-42115"/>
    <n v="11875"/>
    <n v="0"/>
    <m/>
    <m/>
    <n v="0"/>
    <s v="OK"/>
    <n v="0"/>
  </r>
  <r>
    <x v="169"/>
    <x v="1"/>
    <s v="Cerdo"/>
    <x v="0"/>
    <s v="1021649"/>
    <x v="159"/>
    <s v="Panceta"/>
    <s v="Panceta s/Cuero"/>
    <x v="4"/>
    <n v="152"/>
    <n v="0"/>
    <n v="0"/>
    <n v="152"/>
    <n v="0"/>
    <n v="0"/>
    <m/>
    <m/>
    <n v="0"/>
    <s v="OK"/>
    <n v="0"/>
  </r>
  <r>
    <x v="170"/>
    <x v="1"/>
    <s v="Cerdo"/>
    <x v="0"/>
    <s v="1021664"/>
    <x v="160"/>
    <s v="Cost-Pec"/>
    <s v="Cost-Pec Entero"/>
    <x v="4"/>
    <n v="8290"/>
    <n v="35710"/>
    <n v="44000"/>
    <n v="8290"/>
    <n v="35710"/>
    <n v="44000"/>
    <n v="44000"/>
    <m/>
    <n v="0"/>
    <s v="OK"/>
    <n v="0"/>
  </r>
  <r>
    <x v="171"/>
    <x v="1"/>
    <s v="Cerdo"/>
    <x v="0"/>
    <s v="1021665"/>
    <x v="161"/>
    <s v="Cost-Pec"/>
    <s v="Cost-Pec Entero"/>
    <x v="4"/>
    <n v="-2774"/>
    <n v="44000"/>
    <n v="44000"/>
    <n v="-2774"/>
    <n v="44000"/>
    <n v="44000"/>
    <n v="44000"/>
    <m/>
    <n v="0"/>
    <s v="OK"/>
    <n v="0"/>
  </r>
  <r>
    <x v="172"/>
    <x v="1"/>
    <s v="Cerdo"/>
    <x v="0"/>
    <s v="1021731"/>
    <x v="162"/>
    <s v="Pernil"/>
    <s v="Pernil Mano"/>
    <x v="2"/>
    <n v="-146041"/>
    <n v="268791"/>
    <n v="120000"/>
    <n v="-146041"/>
    <n v="208791"/>
    <n v="72000"/>
    <n v="192000"/>
    <m/>
    <n v="-120000"/>
    <s v="Pendiente de ingreso"/>
    <n v="0"/>
  </r>
  <r>
    <x v="173"/>
    <x v="1"/>
    <s v="Cerdo"/>
    <x v="0"/>
    <s v="1021735"/>
    <x v="163"/>
    <s v="Subprod"/>
    <s v="Subprod Patas-Manos"/>
    <x v="2"/>
    <n v="-32233"/>
    <n v="73143"/>
    <n v="24000"/>
    <n v="-32233"/>
    <n v="73143"/>
    <n v="24000"/>
    <n v="72000"/>
    <m/>
    <n v="-48000"/>
    <s v="Pendiente de ingreso"/>
    <n v="0"/>
  </r>
  <r>
    <x v="175"/>
    <x v="1"/>
    <s v="Cerdo"/>
    <x v="0"/>
    <s v="1021740"/>
    <x v="137"/>
    <s v="Subprod"/>
    <s v="Subprod Visceras"/>
    <x v="2"/>
    <n v="0"/>
    <n v="217"/>
    <n v="0"/>
    <n v="0"/>
    <n v="217"/>
    <n v="0"/>
    <m/>
    <m/>
    <n v="0"/>
    <s v="OK"/>
    <n v="0"/>
  </r>
  <r>
    <x v="302"/>
    <x v="1"/>
    <s v="Cerdo"/>
    <x v="0"/>
    <s v="1021820"/>
    <x v="250"/>
    <s v="Lomo"/>
    <s v="Lomo Vetado"/>
    <x v="0"/>
    <m/>
    <m/>
    <m/>
    <m/>
    <m/>
    <m/>
    <n v="3553"/>
    <m/>
    <n v="-3553"/>
    <s v="Pendiente de ingreso"/>
    <n v="0"/>
  </r>
  <r>
    <x v="176"/>
    <x v="1"/>
    <s v="Cerdo"/>
    <x v="0"/>
    <s v="1021864"/>
    <x v="165"/>
    <s v="Cueros"/>
    <s v="Cuero Papada"/>
    <x v="3"/>
    <n v="-19594"/>
    <n v="74000"/>
    <n v="48000"/>
    <n v="-19594"/>
    <n v="74000"/>
    <n v="48000"/>
    <n v="48000"/>
    <m/>
    <n v="0"/>
    <s v="OK"/>
    <n v="0"/>
  </r>
  <r>
    <x v="460"/>
    <x v="1"/>
    <s v="Cerdo"/>
    <x v="0"/>
    <s v="1021868"/>
    <x v="409"/>
    <s v="Pierna"/>
    <s v="Pierna Pulpa Fina"/>
    <x v="0"/>
    <n v="4458"/>
    <n v="19542"/>
    <n v="24000"/>
    <n v="4458"/>
    <n v="0"/>
    <n v="0"/>
    <n v="10000"/>
    <m/>
    <n v="-10000"/>
    <s v="Pendiente de ingreso"/>
    <n v="0"/>
  </r>
  <r>
    <x v="304"/>
    <x v="1"/>
    <s v="Cerdo"/>
    <x v="0"/>
    <s v="1021903"/>
    <x v="247"/>
    <s v="Subprod"/>
    <s v="Subprod Visceras"/>
    <x v="0"/>
    <m/>
    <m/>
    <m/>
    <m/>
    <m/>
    <m/>
    <n v="24000"/>
    <m/>
    <n v="-24000"/>
    <s v="Pendiente de ingreso"/>
    <n v="0"/>
  </r>
  <r>
    <x v="177"/>
    <x v="1"/>
    <s v="Cerdo"/>
    <x v="0"/>
    <s v="1021905"/>
    <x v="166"/>
    <s v="Recortes"/>
    <s v="Recortes No Magro"/>
    <x v="2"/>
    <n v="11887"/>
    <n v="0"/>
    <n v="0"/>
    <n v="11887"/>
    <n v="0"/>
    <n v="0"/>
    <m/>
    <m/>
    <n v="0"/>
    <s v="OK"/>
    <n v="0"/>
  </r>
  <r>
    <x v="178"/>
    <x v="1"/>
    <s v="Cerdo"/>
    <x v="0"/>
    <s v="1021976"/>
    <x v="167"/>
    <s v="Paleta"/>
    <s v="Paleta Pulpa"/>
    <x v="0"/>
    <n v="97035"/>
    <n v="94965"/>
    <n v="192000"/>
    <n v="97035"/>
    <n v="142965"/>
    <n v="240000"/>
    <n v="240000"/>
    <m/>
    <n v="0"/>
    <s v="OK"/>
    <n v="0"/>
  </r>
  <r>
    <x v="179"/>
    <x v="1"/>
    <s v="Cerdo"/>
    <x v="0"/>
    <s v="1021980"/>
    <x v="168"/>
    <s v="Chuleta"/>
    <s v="Chuleta Huesos"/>
    <x v="0"/>
    <n v="0"/>
    <n v="0"/>
    <n v="300"/>
    <n v="0"/>
    <n v="0"/>
    <n v="0"/>
    <m/>
    <m/>
    <n v="0"/>
    <s v="OK"/>
    <n v="0"/>
  </r>
  <r>
    <x v="180"/>
    <x v="1"/>
    <s v="Cerdo"/>
    <x v="0"/>
    <s v="1021992"/>
    <x v="89"/>
    <s v="Grasas"/>
    <s v="Grasa Lomo Tocino"/>
    <x v="2"/>
    <n v="0"/>
    <n v="27000"/>
    <n v="24000"/>
    <n v="0"/>
    <n v="27000"/>
    <n v="24000"/>
    <n v="120000"/>
    <m/>
    <n v="-96000"/>
    <s v="Pendiente de ingreso"/>
    <n v="0"/>
  </r>
  <r>
    <x v="182"/>
    <x v="1"/>
    <s v="Cerdo"/>
    <x v="0"/>
    <s v="1022096"/>
    <x v="170"/>
    <s v="Huesos"/>
    <s v="Huesos Cuarto Delant"/>
    <x v="2"/>
    <n v="127231"/>
    <n v="204250"/>
    <n v="336000"/>
    <n v="127231"/>
    <n v="204250"/>
    <n v="336000"/>
    <n v="192000"/>
    <m/>
    <n v="144000"/>
    <s v="Sobre ingreso"/>
    <n v="0"/>
  </r>
  <r>
    <x v="183"/>
    <x v="1"/>
    <s v="Cerdo"/>
    <x v="0"/>
    <s v="1022102"/>
    <x v="171"/>
    <s v="Cost-Pec"/>
    <s v="Cost-Pec Entero"/>
    <x v="0"/>
    <n v="3441"/>
    <n v="0"/>
    <n v="0"/>
    <n v="3441"/>
    <n v="0"/>
    <n v="0"/>
    <m/>
    <m/>
    <n v="0"/>
    <s v="OK"/>
    <n v="0"/>
  </r>
  <r>
    <x v="184"/>
    <x v="1"/>
    <s v="Cerdo"/>
    <x v="0"/>
    <s v="1022125"/>
    <x v="172"/>
    <s v="Pernil"/>
    <s v="Pernil Mano"/>
    <x v="2"/>
    <m/>
    <m/>
    <m/>
    <m/>
    <m/>
    <m/>
    <n v="96000"/>
    <m/>
    <n v="-96000"/>
    <s v="Pendiente de ingreso"/>
    <n v="0"/>
  </r>
  <r>
    <x v="185"/>
    <x v="1"/>
    <s v="Cerdo"/>
    <x v="0"/>
    <s v="1022149"/>
    <x v="173"/>
    <s v="Plancha"/>
    <s v="Plancha s/Cuero"/>
    <x v="0"/>
    <n v="17102"/>
    <n v="10181"/>
    <n v="24000"/>
    <n v="17102"/>
    <n v="10181"/>
    <n v="24000"/>
    <n v="24000"/>
    <m/>
    <n v="0"/>
    <s v="OK"/>
    <n v="0"/>
  </r>
  <r>
    <x v="186"/>
    <x v="1"/>
    <s v="Cerdo"/>
    <x v="0"/>
    <s v="1022150"/>
    <x v="130"/>
    <s v="Grasas"/>
    <s v="Grasa Gordura"/>
    <x v="0"/>
    <n v="46176"/>
    <n v="73824"/>
    <n v="120000"/>
    <n v="46176"/>
    <n v="73824"/>
    <n v="72000"/>
    <n v="72000"/>
    <m/>
    <n v="0"/>
    <s v="OK"/>
    <n v="0"/>
  </r>
  <r>
    <x v="461"/>
    <x v="1"/>
    <s v="Cerdo"/>
    <x v="0"/>
    <s v="1022182"/>
    <x v="156"/>
    <s v="Chuleta"/>
    <s v="Chuleta Huesos"/>
    <x v="4"/>
    <n v="0"/>
    <n v="22000"/>
    <n v="22000"/>
    <n v="0"/>
    <n v="22000"/>
    <n v="22000"/>
    <n v="22000"/>
    <m/>
    <n v="0"/>
    <s v="OK"/>
    <n v="0"/>
  </r>
  <r>
    <x v="187"/>
    <x v="1"/>
    <s v="Cerdo"/>
    <x v="0"/>
    <s v="1022183"/>
    <x v="174"/>
    <s v="Pernil"/>
    <s v="Pernil Pierna"/>
    <x v="2"/>
    <n v="135286"/>
    <n v="195713"/>
    <n v="336000"/>
    <n v="135286"/>
    <n v="195713"/>
    <n v="336000"/>
    <n v="408000"/>
    <m/>
    <n v="-72000"/>
    <s v="Pendiente de ingreso"/>
    <n v="0"/>
  </r>
  <r>
    <x v="188"/>
    <x v="1"/>
    <s v="Cerdo"/>
    <x v="0"/>
    <s v="1022186"/>
    <x v="175"/>
    <s v="Huesos"/>
    <s v="Huesos Cuarto Centra"/>
    <x v="2"/>
    <n v="-474"/>
    <n v="15744"/>
    <n v="16000"/>
    <n v="-474"/>
    <n v="77744"/>
    <n v="72000"/>
    <m/>
    <m/>
    <n v="72000"/>
    <s v="Sobre ingreso"/>
    <n v="0"/>
  </r>
  <r>
    <x v="189"/>
    <x v="1"/>
    <s v="Cerdo"/>
    <x v="0"/>
    <s v="1022196"/>
    <x v="176"/>
    <s v="Cueros"/>
    <s v="Cuero Forro"/>
    <x v="0"/>
    <n v="-1897"/>
    <n v="1897"/>
    <n v="24000"/>
    <n v="-1897"/>
    <n v="1897"/>
    <n v="24000"/>
    <n v="24000"/>
    <m/>
    <n v="0"/>
    <s v="OK"/>
    <n v="0"/>
  </r>
  <r>
    <x v="190"/>
    <x v="1"/>
    <s v="Cerdo"/>
    <x v="0"/>
    <s v="1022197"/>
    <x v="177"/>
    <s v="Cueros"/>
    <s v="Cuero Forro"/>
    <x v="0"/>
    <n v="-9874"/>
    <n v="9874"/>
    <n v="0"/>
    <n v="-9874"/>
    <n v="9874"/>
    <n v="24000"/>
    <n v="24000"/>
    <m/>
    <n v="0"/>
    <s v="OK"/>
    <n v="0"/>
  </r>
  <r>
    <x v="191"/>
    <x v="1"/>
    <s v="Cerdo"/>
    <x v="0"/>
    <s v="1022217"/>
    <x v="178"/>
    <s v="Grasas"/>
    <s v="Grasa Lomo Tocino"/>
    <x v="3"/>
    <n v="-7418"/>
    <n v="271418"/>
    <n v="264000"/>
    <n v="-7418"/>
    <n v="224418"/>
    <n v="456000"/>
    <n v="504000"/>
    <m/>
    <n v="-48000"/>
    <s v="Pendiente de ingreso"/>
    <n v="0"/>
  </r>
  <r>
    <x v="192"/>
    <x v="1"/>
    <s v="Cerdo"/>
    <x v="0"/>
    <s v="1022218"/>
    <x v="120"/>
    <s v="Grasas"/>
    <s v="Grasa Forro"/>
    <x v="3"/>
    <n v="-95459"/>
    <n v="94596"/>
    <n v="0"/>
    <n v="-95459"/>
    <n v="94596"/>
    <n v="144000"/>
    <n v="144000"/>
    <m/>
    <n v="0"/>
    <s v="OK"/>
    <n v="0"/>
  </r>
  <r>
    <x v="193"/>
    <x v="1"/>
    <s v="Cerdo"/>
    <x v="0"/>
    <s v="1022273"/>
    <x v="179"/>
    <s v="Grasas"/>
    <s v="Grasa Forro"/>
    <x v="3"/>
    <n v="-99567"/>
    <n v="123341"/>
    <n v="24000"/>
    <n v="-99567"/>
    <n v="123341"/>
    <n v="192000"/>
    <n v="216000"/>
    <m/>
    <n v="-24000"/>
    <s v="Pendiente de ingreso"/>
    <n v="0"/>
  </r>
  <r>
    <x v="194"/>
    <x v="1"/>
    <s v="Cerdo"/>
    <x v="0"/>
    <s v="1022282"/>
    <x v="180"/>
    <s v="Prolijado"/>
    <s v="Prolijado Malaya"/>
    <x v="9"/>
    <n v="-70"/>
    <n v="0"/>
    <n v="0"/>
    <n v="-70"/>
    <n v="0"/>
    <n v="0"/>
    <m/>
    <m/>
    <n v="0"/>
    <s v="OK"/>
    <n v="0"/>
  </r>
  <r>
    <x v="195"/>
    <x v="1"/>
    <s v="Cerdo"/>
    <x v="0"/>
    <s v="1022283"/>
    <x v="181"/>
    <s v="Prolijado"/>
    <s v="Prolijado Malaya"/>
    <x v="4"/>
    <n v="-13180"/>
    <n v="10826"/>
    <n v="5000"/>
    <n v="-13180"/>
    <n v="10826"/>
    <n v="5000"/>
    <n v="5000"/>
    <m/>
    <n v="0"/>
    <s v="OK"/>
    <n v="0"/>
  </r>
  <r>
    <x v="196"/>
    <x v="1"/>
    <s v="Cerdo"/>
    <x v="0"/>
    <s v="1022291"/>
    <x v="182"/>
    <s v="Pernil"/>
    <s v="Pernil Mano"/>
    <x v="2"/>
    <n v="-31589"/>
    <n v="49964"/>
    <n v="24000"/>
    <n v="-31589"/>
    <n v="49964"/>
    <n v="24000"/>
    <n v="24000"/>
    <m/>
    <n v="0"/>
    <s v="OK"/>
    <n v="0"/>
  </r>
  <r>
    <x v="197"/>
    <x v="1"/>
    <s v="Cerdo"/>
    <x v="0"/>
    <s v="1022313"/>
    <x v="183"/>
    <s v="Lomo"/>
    <s v="Lomo CC Loin"/>
    <x v="9"/>
    <n v="-2171"/>
    <n v="7171"/>
    <n v="5000"/>
    <n v="-2171"/>
    <n v="7171"/>
    <n v="5000"/>
    <n v="5000"/>
    <m/>
    <n v="0"/>
    <s v="OK"/>
    <n v="0"/>
  </r>
  <r>
    <x v="198"/>
    <x v="1"/>
    <s v="Cerdo"/>
    <x v="0"/>
    <s v="1022326"/>
    <x v="184"/>
    <s v="Lomo"/>
    <s v="Lomo CC Loin"/>
    <x v="9"/>
    <n v="-716"/>
    <n v="35716"/>
    <n v="35000"/>
    <n v="-716"/>
    <n v="35716"/>
    <n v="35000"/>
    <n v="35000"/>
    <m/>
    <n v="0"/>
    <s v="OK"/>
    <n v="0"/>
  </r>
  <r>
    <x v="199"/>
    <x v="1"/>
    <s v="Cerdo"/>
    <x v="0"/>
    <s v="1022370"/>
    <x v="185"/>
    <s v="Lomo"/>
    <s v="Lomo MM Loin"/>
    <x v="9"/>
    <n v="2975"/>
    <n v="12025"/>
    <n v="15000"/>
    <n v="2975"/>
    <n v="12025"/>
    <n v="15000"/>
    <n v="15000"/>
    <m/>
    <n v="0"/>
    <s v="OK"/>
    <n v="0"/>
  </r>
  <r>
    <x v="200"/>
    <x v="1"/>
    <s v="Cerdo"/>
    <x v="0"/>
    <s v="1022371"/>
    <x v="186"/>
    <s v="Panceta"/>
    <s v="Panceta s/Cuero"/>
    <x v="9"/>
    <n v="1210"/>
    <n v="17790"/>
    <n v="19000"/>
    <n v="1210"/>
    <n v="17790"/>
    <n v="19000"/>
    <n v="19000"/>
    <m/>
    <n v="0"/>
    <s v="OK"/>
    <n v="0"/>
  </r>
  <r>
    <x v="201"/>
    <x v="1"/>
    <s v="Cerdo"/>
    <x v="0"/>
    <s v="1022373"/>
    <x v="187"/>
    <s v="Recortes"/>
    <s v="Recortes No Magro"/>
    <x v="2"/>
    <n v="97066"/>
    <n v="0"/>
    <n v="0"/>
    <n v="97066"/>
    <n v="20000"/>
    <n v="0"/>
    <n v="72000"/>
    <m/>
    <n v="-72000"/>
    <s v="Pendiente de ingreso"/>
    <n v="0"/>
  </r>
  <r>
    <x v="202"/>
    <x v="1"/>
    <s v="Cerdo"/>
    <x v="0"/>
    <s v="1022378"/>
    <x v="188"/>
    <s v="Huesos"/>
    <s v="Huesos Cuarto Centra"/>
    <x v="2"/>
    <n v="-1921"/>
    <n v="60330"/>
    <n v="72000"/>
    <n v="-1921"/>
    <n v="60330"/>
    <n v="72000"/>
    <n v="72000"/>
    <m/>
    <n v="0"/>
    <s v="OK"/>
    <n v="0"/>
  </r>
  <r>
    <x v="203"/>
    <x v="1"/>
    <s v="Cerdo"/>
    <x v="0"/>
    <s v="1022381"/>
    <x v="189"/>
    <s v="Grasas"/>
    <s v="Grasa Gordura"/>
    <x v="2"/>
    <n v="27572"/>
    <n v="0"/>
    <n v="24000"/>
    <n v="27572"/>
    <n v="0"/>
    <n v="24000"/>
    <n v="24000"/>
    <m/>
    <n v="0"/>
    <s v="OK"/>
    <n v="0"/>
  </r>
  <r>
    <x v="204"/>
    <x v="1"/>
    <s v="Cerdo"/>
    <x v="0"/>
    <s v="1022384"/>
    <x v="190"/>
    <s v="Chuleta"/>
    <s v="Chuleta Huesos"/>
    <x v="0"/>
    <n v="10"/>
    <n v="0"/>
    <n v="0"/>
    <n v="10"/>
    <n v="990"/>
    <n v="1000"/>
    <n v="1000"/>
    <m/>
    <n v="0"/>
    <s v="OK"/>
    <n v="0"/>
  </r>
  <r>
    <x v="336"/>
    <x v="1"/>
    <s v="Cerdo"/>
    <x v="0"/>
    <s v="1022388"/>
    <x v="298"/>
    <s v="Huesos"/>
    <s v="Huesos Cuarto Centra"/>
    <x v="2"/>
    <n v="0"/>
    <n v="103890"/>
    <n v="120000"/>
    <n v="0"/>
    <n v="103890"/>
    <n v="120000"/>
    <m/>
    <m/>
    <n v="120000"/>
    <s v="Sobre ingreso"/>
    <n v="0"/>
  </r>
  <r>
    <x v="206"/>
    <x v="1"/>
    <s v="Cerdo"/>
    <x v="0"/>
    <s v="1022406"/>
    <x v="192"/>
    <s v="Subprod"/>
    <s v="Subprod Patas-Manos"/>
    <x v="0"/>
    <n v="1864"/>
    <n v="3136"/>
    <n v="5000"/>
    <n v="1864"/>
    <n v="3136"/>
    <n v="5000"/>
    <n v="5000"/>
    <m/>
    <n v="0"/>
    <s v="OK"/>
    <n v="0"/>
  </r>
  <r>
    <x v="207"/>
    <x v="1"/>
    <s v="Cerdo"/>
    <x v="0"/>
    <s v="1022409"/>
    <x v="193"/>
    <s v="Subprod"/>
    <s v="Subprod Tripa"/>
    <x v="0"/>
    <n v="22475"/>
    <n v="0"/>
    <n v="13500"/>
    <n v="22475"/>
    <n v="0"/>
    <n v="23940"/>
    <n v="23940"/>
    <m/>
    <n v="0"/>
    <s v="OK"/>
    <n v="0"/>
  </r>
  <r>
    <x v="208"/>
    <x v="1"/>
    <s v="Cerdo"/>
    <x v="0"/>
    <s v="1022414"/>
    <x v="194"/>
    <s v="Chuleta"/>
    <s v="Chuleta Cazuela"/>
    <x v="2"/>
    <n v="52967"/>
    <n v="86226"/>
    <n v="144000"/>
    <n v="52967"/>
    <n v="86226"/>
    <n v="144000"/>
    <n v="144000"/>
    <m/>
    <n v="0"/>
    <s v="OK"/>
    <n v="0"/>
  </r>
  <r>
    <x v="209"/>
    <x v="1"/>
    <s v="Cerdo"/>
    <x v="0"/>
    <s v="1022417"/>
    <x v="195"/>
    <s v="Cueros"/>
    <s v="Cuero Mixto"/>
    <x v="2"/>
    <m/>
    <m/>
    <m/>
    <n v="0"/>
    <n v="48000"/>
    <n v="48000"/>
    <n v="24000"/>
    <m/>
    <n v="24000"/>
    <s v="Sobre ingreso"/>
    <n v="0"/>
  </r>
  <r>
    <x v="210"/>
    <x v="1"/>
    <s v="Cerdo"/>
    <x v="0"/>
    <s v="1022418"/>
    <x v="193"/>
    <s v="Subprod"/>
    <s v="Subprod Tripa"/>
    <x v="0"/>
    <m/>
    <m/>
    <m/>
    <m/>
    <m/>
    <m/>
    <n v="11025"/>
    <m/>
    <n v="-11025"/>
    <s v="Pendiente de ingreso"/>
    <n v="0"/>
  </r>
  <r>
    <x v="210"/>
    <x v="1"/>
    <s v="Cerdo"/>
    <x v="0"/>
    <s v="1022418"/>
    <x v="193"/>
    <s v="Subprod"/>
    <s v="Subprod Tripa"/>
    <x v="2"/>
    <n v="10710"/>
    <n v="0"/>
    <n v="0"/>
    <n v="10710"/>
    <n v="0"/>
    <n v="0"/>
    <m/>
    <m/>
    <n v="0"/>
    <s v="OK"/>
    <n v="0"/>
  </r>
  <r>
    <x v="211"/>
    <x v="1"/>
    <s v="Cerdo"/>
    <x v="0"/>
    <s v="1022472"/>
    <x v="196"/>
    <s v="Lomo"/>
    <s v="Lomo Centro"/>
    <x v="9"/>
    <n v="154"/>
    <n v="4846"/>
    <n v="5000"/>
    <n v="154"/>
    <n v="4846"/>
    <n v="0"/>
    <m/>
    <m/>
    <n v="0"/>
    <s v="OK"/>
    <n v="0"/>
  </r>
  <r>
    <x v="212"/>
    <x v="1"/>
    <s v="Cerdo"/>
    <x v="0"/>
    <s v="1022499"/>
    <x v="197"/>
    <s v="Lomo"/>
    <s v="Lomo Vetado"/>
    <x v="9"/>
    <n v="-7979"/>
    <n v="36"/>
    <n v="10000"/>
    <n v="-7979"/>
    <n v="36"/>
    <n v="10000"/>
    <n v="10000"/>
    <m/>
    <n v="0"/>
    <s v="OK"/>
    <n v="0"/>
  </r>
  <r>
    <x v="213"/>
    <x v="1"/>
    <s v="Cerdo"/>
    <x v="0"/>
    <s v="1022541"/>
    <x v="198"/>
    <s v="Grasas"/>
    <s v="Grasa Gordura"/>
    <x v="2"/>
    <n v="24914"/>
    <n v="0"/>
    <n v="24000"/>
    <n v="24914"/>
    <n v="0"/>
    <n v="26940"/>
    <n v="24000"/>
    <m/>
    <n v="2940"/>
    <s v="Sobre ingreso"/>
    <n v="0"/>
  </r>
  <r>
    <x v="214"/>
    <x v="1"/>
    <s v="Cerdo"/>
    <x v="0"/>
    <s v="1022569"/>
    <x v="199"/>
    <s v="Chuleta"/>
    <s v="Chuleta Huesos"/>
    <x v="0"/>
    <n v="1930"/>
    <n v="0"/>
    <n v="0"/>
    <n v="1930"/>
    <n v="0"/>
    <n v="0"/>
    <m/>
    <m/>
    <n v="0"/>
    <s v="OK"/>
    <n v="0"/>
  </r>
  <r>
    <x v="215"/>
    <x v="1"/>
    <s v="Cerdo"/>
    <x v="0"/>
    <s v="1022587"/>
    <x v="200"/>
    <s v="Lomo"/>
    <s v="Lomo CC Loin"/>
    <x v="9"/>
    <n v="-633"/>
    <n v="6633"/>
    <n v="6000"/>
    <n v="-633"/>
    <n v="6633"/>
    <n v="6000"/>
    <n v="6000"/>
    <m/>
    <n v="0"/>
    <s v="OK"/>
    <n v="0"/>
  </r>
  <r>
    <x v="216"/>
    <x v="1"/>
    <s v="Cerdo"/>
    <x v="0"/>
    <s v="1022600"/>
    <x v="201"/>
    <s v="Lomo"/>
    <s v="Lomo Vetado"/>
    <x v="9"/>
    <n v="-17370"/>
    <n v="0"/>
    <n v="13000"/>
    <n v="-17370"/>
    <n v="0"/>
    <n v="13000"/>
    <n v="13000"/>
    <m/>
    <n v="0"/>
    <s v="OK"/>
    <n v="0"/>
  </r>
  <r>
    <x v="217"/>
    <x v="1"/>
    <s v="Cerdo"/>
    <x v="0"/>
    <s v="1022605"/>
    <x v="202"/>
    <s v="Subprod"/>
    <s v="Subprod Tripa"/>
    <x v="4"/>
    <n v="0"/>
    <n v="3575"/>
    <n v="0"/>
    <n v="0"/>
    <n v="3575"/>
    <n v="0"/>
    <m/>
    <m/>
    <n v="0"/>
    <s v="OK"/>
    <n v="0"/>
  </r>
  <r>
    <x v="218"/>
    <x v="1"/>
    <s v="Cerdo"/>
    <x v="0"/>
    <s v="1022607"/>
    <x v="203"/>
    <s v="Prolijado"/>
    <s v="Prolijado Plateada"/>
    <x v="4"/>
    <n v="1926"/>
    <n v="27209"/>
    <n v="44000"/>
    <n v="1926"/>
    <n v="27209"/>
    <n v="44000"/>
    <n v="44000"/>
    <m/>
    <n v="0"/>
    <s v="OK"/>
    <n v="0"/>
  </r>
  <r>
    <x v="219"/>
    <x v="1"/>
    <s v="Cerdo"/>
    <x v="0"/>
    <s v="1022637"/>
    <x v="204"/>
    <s v="Huesos"/>
    <s v="Huesos Cuarto Delant"/>
    <x v="2"/>
    <n v="12185"/>
    <n v="101003"/>
    <n v="120000"/>
    <n v="12185"/>
    <n v="101003"/>
    <n v="120000"/>
    <n v="96000"/>
    <m/>
    <n v="24000"/>
    <s v="Sobre ingreso"/>
    <n v="0"/>
  </r>
  <r>
    <x v="221"/>
    <x v="1"/>
    <s v="Cerdo"/>
    <x v="0"/>
    <s v="1022664"/>
    <x v="206"/>
    <s v="Lomo"/>
    <s v="Lomo CC Loin"/>
    <x v="9"/>
    <n v="378"/>
    <n v="19622"/>
    <n v="20000"/>
    <n v="378"/>
    <n v="19622"/>
    <n v="20000"/>
    <n v="20000"/>
    <m/>
    <n v="0"/>
    <s v="OK"/>
    <n v="0"/>
  </r>
  <r>
    <x v="223"/>
    <x v="1"/>
    <s v="Cerdo"/>
    <x v="0"/>
    <s v="1022709"/>
    <x v="207"/>
    <s v="Pierna"/>
    <s v="Pierna Pulpa"/>
    <x v="0"/>
    <n v="24575"/>
    <n v="23425"/>
    <n v="48000"/>
    <n v="24575"/>
    <n v="-575"/>
    <n v="24000"/>
    <n v="24000"/>
    <m/>
    <n v="0"/>
    <s v="OK"/>
    <n v="0"/>
  </r>
  <r>
    <x v="224"/>
    <x v="1"/>
    <s v="Cerdo"/>
    <x v="0"/>
    <s v="1022748"/>
    <x v="208"/>
    <s v="Subprod"/>
    <s v="Subprod Patas-Manos"/>
    <x v="2"/>
    <m/>
    <m/>
    <m/>
    <m/>
    <m/>
    <m/>
    <n v="60000"/>
    <m/>
    <n v="-60000"/>
    <s v="Pendiente de ingreso"/>
    <n v="0"/>
  </r>
  <r>
    <x v="226"/>
    <x v="1"/>
    <s v="Cerdo"/>
    <x v="0"/>
    <s v="1022781"/>
    <x v="210"/>
    <s v="Subprod"/>
    <s v="Subprod Tripa"/>
    <x v="0"/>
    <n v="-2550"/>
    <n v="2550"/>
    <n v="0"/>
    <n v="-2550"/>
    <n v="2550"/>
    <n v="1890"/>
    <n v="1890"/>
    <m/>
    <n v="0"/>
    <s v="OK"/>
    <n v="0"/>
  </r>
  <r>
    <x v="227"/>
    <x v="1"/>
    <s v="Cerdo"/>
    <x v="0"/>
    <s v="1022782"/>
    <x v="211"/>
    <s v="Subprod"/>
    <s v="Subprod Tripa"/>
    <x v="0"/>
    <m/>
    <m/>
    <m/>
    <n v="0"/>
    <n v="0"/>
    <n v="3048"/>
    <n v="4572"/>
    <m/>
    <n v="-1524"/>
    <s v="Pendiente de ingreso"/>
    <n v="0"/>
  </r>
  <r>
    <x v="227"/>
    <x v="1"/>
    <s v="Cerdo"/>
    <x v="0"/>
    <s v="1022782"/>
    <x v="211"/>
    <s v="Subprod"/>
    <s v="Subprod Tripa"/>
    <x v="3"/>
    <n v="-29040"/>
    <n v="10297"/>
    <n v="0"/>
    <n v="-29040"/>
    <n v="10297"/>
    <n v="0"/>
    <m/>
    <m/>
    <n v="0"/>
    <s v="OK"/>
    <n v="0"/>
  </r>
  <r>
    <x v="228"/>
    <x v="1"/>
    <s v="Cerdo"/>
    <x v="0"/>
    <s v="1022783"/>
    <x v="212"/>
    <s v="Subprod"/>
    <s v="Subprod Tripa"/>
    <x v="0"/>
    <n v="-15600"/>
    <n v="10647"/>
    <n v="0"/>
    <n v="-15600"/>
    <n v="10647"/>
    <n v="18576"/>
    <n v="17028"/>
    <m/>
    <n v="1548"/>
    <s v="Sobre ingreso"/>
    <n v="0"/>
  </r>
  <r>
    <x v="462"/>
    <x v="1"/>
    <s v="Cerdo"/>
    <x v="0"/>
    <s v="1022786"/>
    <x v="410"/>
    <s v="Subprod"/>
    <s v="Subprod Tripa"/>
    <x v="0"/>
    <m/>
    <m/>
    <m/>
    <m/>
    <m/>
    <m/>
    <n v="1521"/>
    <m/>
    <n v="-1521"/>
    <s v="Pendiente de ingreso"/>
    <n v="0"/>
  </r>
  <r>
    <x v="229"/>
    <x v="1"/>
    <s v="Cerdo"/>
    <x v="0"/>
    <s v="1022847"/>
    <x v="213"/>
    <s v="Panceta"/>
    <s v="Panceta s/Cuero"/>
    <x v="0"/>
    <n v="-19240"/>
    <n v="19000"/>
    <n v="48000"/>
    <n v="-19240"/>
    <n v="19000"/>
    <n v="48000"/>
    <n v="60000"/>
    <m/>
    <n v="-12000"/>
    <s v="Pendiente de ingreso"/>
    <n v="0"/>
  </r>
  <r>
    <x v="231"/>
    <x v="1"/>
    <s v="Cerdo"/>
    <x v="0"/>
    <s v="1022855"/>
    <x v="215"/>
    <s v="Grasas"/>
    <s v="Grasa Forro"/>
    <x v="0"/>
    <n v="-3123"/>
    <n v="17746"/>
    <n v="0"/>
    <n v="-3123"/>
    <n v="17746"/>
    <n v="0"/>
    <m/>
    <m/>
    <n v="0"/>
    <s v="OK"/>
    <n v="0"/>
  </r>
  <r>
    <x v="232"/>
    <x v="1"/>
    <s v="Cerdo"/>
    <x v="0"/>
    <s v="1022856"/>
    <x v="216"/>
    <s v="Grasas"/>
    <s v="Grasa Gordura"/>
    <x v="2"/>
    <n v="10620"/>
    <n v="0"/>
    <n v="12000"/>
    <n v="10620"/>
    <n v="0"/>
    <n v="0"/>
    <m/>
    <m/>
    <n v="0"/>
    <s v="OK"/>
    <n v="0"/>
  </r>
  <r>
    <x v="233"/>
    <x v="1"/>
    <s v="Cerdo"/>
    <x v="0"/>
    <s v="1022869"/>
    <x v="217"/>
    <s v="Huesos"/>
    <s v="Huesos Cuarto Centra"/>
    <x v="9"/>
    <n v="-310"/>
    <n v="800"/>
    <n v="800"/>
    <n v="-310"/>
    <n v="800"/>
    <n v="800"/>
    <n v="800"/>
    <m/>
    <n v="0"/>
    <s v="OK"/>
    <n v="0"/>
  </r>
  <r>
    <x v="234"/>
    <x v="1"/>
    <s v="Cerdo"/>
    <x v="0"/>
    <s v="1022885"/>
    <x v="218"/>
    <s v="Panceta"/>
    <s v="Panceta s/Cuero"/>
    <x v="4"/>
    <n v="-442428"/>
    <n v="713376"/>
    <n v="425000"/>
    <n v="-442428"/>
    <n v="713376"/>
    <n v="425000"/>
    <n v="425000"/>
    <m/>
    <n v="0"/>
    <s v="OK"/>
    <n v="0"/>
  </r>
  <r>
    <x v="235"/>
    <x v="1"/>
    <s v="Cerdo"/>
    <x v="0"/>
    <s v="1022887"/>
    <x v="219"/>
    <s v="Panceta"/>
    <s v="Panceta s/Cuero"/>
    <x v="4"/>
    <n v="-27502"/>
    <n v="218476"/>
    <n v="319000"/>
    <n v="-27502"/>
    <n v="218476"/>
    <n v="319000"/>
    <n v="319000"/>
    <m/>
    <n v="0"/>
    <s v="OK"/>
    <n v="0"/>
  </r>
  <r>
    <x v="236"/>
    <x v="1"/>
    <s v="Cerdo"/>
    <x v="0"/>
    <s v="1022901"/>
    <x v="220"/>
    <s v="Panceta"/>
    <s v="Panceta s/Cuero"/>
    <x v="9"/>
    <n v="488"/>
    <n v="9512"/>
    <n v="10000"/>
    <n v="488"/>
    <n v="9512"/>
    <n v="10000"/>
    <n v="10000"/>
    <m/>
    <n v="0"/>
    <s v="OK"/>
    <n v="0"/>
  </r>
  <r>
    <x v="237"/>
    <x v="1"/>
    <s v="Cerdo"/>
    <x v="0"/>
    <s v="1022919"/>
    <x v="221"/>
    <s v="Lomo"/>
    <s v="Lomo MM Loin"/>
    <x v="9"/>
    <n v="2746"/>
    <n v="21254"/>
    <n v="24000"/>
    <n v="2746"/>
    <n v="21254"/>
    <n v="24000"/>
    <n v="24000"/>
    <m/>
    <n v="0"/>
    <s v="OK"/>
    <n v="0"/>
  </r>
  <r>
    <x v="238"/>
    <x v="1"/>
    <s v="Cerdo"/>
    <x v="0"/>
    <s v="1022920"/>
    <x v="222"/>
    <s v="Grasas"/>
    <s v="Grasa Gordura"/>
    <x v="0"/>
    <n v="4619"/>
    <n v="0"/>
    <n v="0"/>
    <n v="4619"/>
    <n v="0"/>
    <n v="0"/>
    <m/>
    <m/>
    <n v="0"/>
    <s v="OK"/>
    <n v="0"/>
  </r>
  <r>
    <x v="239"/>
    <x v="1"/>
    <s v="Cerdo"/>
    <x v="0"/>
    <s v="1022921"/>
    <x v="130"/>
    <s v="Grasas"/>
    <s v="Grasa Gordura"/>
    <x v="0"/>
    <n v="1064"/>
    <n v="33000"/>
    <n v="60000"/>
    <n v="1064"/>
    <n v="33000"/>
    <n v="68000"/>
    <n v="68000"/>
    <m/>
    <n v="0"/>
    <s v="OK"/>
    <n v="0"/>
  </r>
  <r>
    <x v="240"/>
    <x v="1"/>
    <s v="Cerdo"/>
    <x v="0"/>
    <s v="1022930"/>
    <x v="223"/>
    <s v="Panceta"/>
    <s v="Panceta s/Cuero"/>
    <x v="4"/>
    <n v="8846"/>
    <n v="101154"/>
    <n v="110000"/>
    <n v="8846"/>
    <n v="101154"/>
    <n v="110000"/>
    <n v="110000"/>
    <m/>
    <n v="0"/>
    <s v="OK"/>
    <n v="0"/>
  </r>
  <r>
    <x v="241"/>
    <x v="1"/>
    <s v="Cerdo"/>
    <x v="0"/>
    <s v="1022931"/>
    <x v="224"/>
    <s v="Filete"/>
    <s v="Filete c/Cabeza"/>
    <x v="9"/>
    <n v="8422"/>
    <n v="0"/>
    <n v="0"/>
    <n v="8422"/>
    <n v="0"/>
    <n v="0"/>
    <m/>
    <m/>
    <n v="0"/>
    <s v="OK"/>
    <n v="0"/>
  </r>
  <r>
    <x v="244"/>
    <x v="1"/>
    <s v="Cerdo"/>
    <x v="0"/>
    <s v="1022985"/>
    <x v="226"/>
    <s v="Lomo"/>
    <s v="Lomo Vetado"/>
    <x v="4"/>
    <n v="-5711"/>
    <n v="10711"/>
    <n v="5000"/>
    <n v="-5711"/>
    <n v="10711"/>
    <n v="5000"/>
    <n v="5000"/>
    <m/>
    <n v="0"/>
    <s v="OK"/>
    <n v="0"/>
  </r>
  <r>
    <x v="245"/>
    <x v="1"/>
    <s v="Cerdo"/>
    <x v="0"/>
    <s v="1022986"/>
    <x v="227"/>
    <s v="Panceta"/>
    <s v="Panceta s/Cuero"/>
    <x v="4"/>
    <n v="1562"/>
    <n v="3438"/>
    <n v="5000"/>
    <n v="1562"/>
    <n v="3438"/>
    <n v="5000"/>
    <n v="5000"/>
    <m/>
    <n v="0"/>
    <s v="OK"/>
    <n v="0"/>
  </r>
  <r>
    <x v="246"/>
    <x v="1"/>
    <s v="Cerdo"/>
    <x v="0"/>
    <s v="1022987"/>
    <x v="228"/>
    <s v="Plancha"/>
    <s v="Plancha s/Cuero"/>
    <x v="9"/>
    <n v="-18306"/>
    <n v="9221"/>
    <n v="24000"/>
    <n v="-18306"/>
    <n v="9221"/>
    <n v="24000"/>
    <n v="48000"/>
    <m/>
    <n v="-24000"/>
    <s v="Pendiente de ingreso"/>
    <n v="0"/>
  </r>
  <r>
    <x v="247"/>
    <x v="1"/>
    <s v="Cerdo"/>
    <x v="0"/>
    <s v="1022990"/>
    <x v="229"/>
    <s v="Panceta"/>
    <s v="Panceta s/Cuero"/>
    <x v="9"/>
    <n v="520"/>
    <n v="0"/>
    <n v="25000"/>
    <n v="520"/>
    <n v="0"/>
    <n v="0"/>
    <m/>
    <m/>
    <n v="0"/>
    <s v="OK"/>
    <n v="0"/>
  </r>
  <r>
    <x v="248"/>
    <x v="1"/>
    <s v="Cerdo"/>
    <x v="0"/>
    <s v="1022996"/>
    <x v="230"/>
    <s v="Grasas"/>
    <s v="Grasa Gordura"/>
    <x v="0"/>
    <n v="6970"/>
    <n v="17030"/>
    <n v="24000"/>
    <n v="6970"/>
    <n v="17030"/>
    <n v="24000"/>
    <n v="24000"/>
    <m/>
    <n v="0"/>
    <s v="OK"/>
    <n v="0"/>
  </r>
  <r>
    <x v="249"/>
    <x v="1"/>
    <s v="Cerdo"/>
    <x v="0"/>
    <s v="1023034"/>
    <x v="231"/>
    <s v="Cueros"/>
    <s v="Cuero Forro"/>
    <x v="2"/>
    <m/>
    <m/>
    <m/>
    <m/>
    <m/>
    <m/>
    <n v="72000"/>
    <m/>
    <n v="-72000"/>
    <s v="Pendiente de ingreso"/>
    <n v="0"/>
  </r>
  <r>
    <x v="250"/>
    <x v="1"/>
    <s v="Cerdo"/>
    <x v="0"/>
    <s v="1023035"/>
    <x v="232"/>
    <s v="Recortes"/>
    <s v="Recortes No Magro"/>
    <x v="2"/>
    <n v="415"/>
    <n v="0"/>
    <n v="0"/>
    <n v="415"/>
    <n v="0"/>
    <n v="0"/>
    <m/>
    <m/>
    <n v="0"/>
    <s v="OK"/>
    <n v="0"/>
  </r>
  <r>
    <x v="251"/>
    <x v="1"/>
    <s v="Cerdo"/>
    <x v="0"/>
    <s v="1023037"/>
    <x v="233"/>
    <s v="Panceta"/>
    <s v="Panceta s/Cuero"/>
    <x v="4"/>
    <n v="-28633"/>
    <n v="121000"/>
    <n v="121000"/>
    <n v="-28633"/>
    <n v="121000"/>
    <n v="121000"/>
    <n v="121000"/>
    <m/>
    <n v="0"/>
    <s v="OK"/>
    <n v="0"/>
  </r>
  <r>
    <x v="252"/>
    <x v="1"/>
    <s v="Cerdo"/>
    <x v="0"/>
    <s v="1023038"/>
    <x v="234"/>
    <s v="Lomo"/>
    <s v="Lomo Vetado"/>
    <x v="4"/>
    <n v="963"/>
    <n v="65037"/>
    <n v="66000"/>
    <n v="963"/>
    <n v="65037"/>
    <n v="66000"/>
    <n v="66000"/>
    <m/>
    <n v="0"/>
    <s v="OK"/>
    <n v="0"/>
  </r>
  <r>
    <x v="253"/>
    <x v="1"/>
    <s v="Cerdo"/>
    <x v="0"/>
    <s v="1023051"/>
    <x v="235"/>
    <s v="Lomo"/>
    <s v="Lomo Vetado"/>
    <x v="9"/>
    <m/>
    <m/>
    <m/>
    <m/>
    <m/>
    <m/>
    <n v="3000"/>
    <m/>
    <n v="-3000"/>
    <s v="Pendiente de ingreso"/>
    <n v="0"/>
  </r>
  <r>
    <x v="254"/>
    <x v="1"/>
    <s v="Cerdo"/>
    <x v="0"/>
    <s v="1023055"/>
    <x v="236"/>
    <s v="Lomo"/>
    <s v="Lomo Vetado"/>
    <x v="9"/>
    <n v="0"/>
    <n v="0"/>
    <n v="0"/>
    <n v="0"/>
    <n v="0"/>
    <n v="7000"/>
    <n v="7000"/>
    <m/>
    <n v="0"/>
    <s v="OK"/>
    <n v="0"/>
  </r>
  <r>
    <x v="255"/>
    <x v="1"/>
    <s v="Cerdo"/>
    <x v="0"/>
    <s v="1023090"/>
    <x v="237"/>
    <s v="Panceta"/>
    <s v="Panceta s/Cuero"/>
    <x v="4"/>
    <n v="3070"/>
    <n v="0"/>
    <n v="22000"/>
    <n v="3070"/>
    <n v="0"/>
    <n v="22000"/>
    <n v="22000"/>
    <m/>
    <n v="0"/>
    <s v="OK"/>
    <n v="0"/>
  </r>
  <r>
    <x v="387"/>
    <x v="1"/>
    <s v="Cerdo"/>
    <x v="0"/>
    <s v="1023093"/>
    <x v="322"/>
    <s v="Recortes"/>
    <s v="Recortes No Magro"/>
    <x v="2"/>
    <m/>
    <m/>
    <m/>
    <m/>
    <m/>
    <m/>
    <n v="12000"/>
    <m/>
    <n v="-12000"/>
    <s v="Pendiente de ingreso"/>
    <n v="0"/>
  </r>
  <r>
    <x v="256"/>
    <x v="1"/>
    <s v="Cerdo"/>
    <x v="0"/>
    <s v="1023109"/>
    <x v="198"/>
    <s v="Grasas"/>
    <s v="Grasa Gordura"/>
    <x v="2"/>
    <n v="1972"/>
    <n v="0"/>
    <n v="0"/>
    <n v="1972"/>
    <n v="0"/>
    <n v="0"/>
    <m/>
    <m/>
    <n v="0"/>
    <s v="OK"/>
    <n v="0"/>
  </r>
  <r>
    <x v="257"/>
    <x v="1"/>
    <s v="Cerdo"/>
    <x v="0"/>
    <s v="1023110"/>
    <x v="238"/>
    <s v="Cueros"/>
    <s v="Cuero Forro"/>
    <x v="2"/>
    <n v="1176"/>
    <n v="0"/>
    <n v="0"/>
    <n v="1176"/>
    <n v="0"/>
    <n v="0"/>
    <m/>
    <m/>
    <n v="0"/>
    <s v="OK"/>
    <n v="0"/>
  </r>
  <r>
    <x v="258"/>
    <x v="1"/>
    <s v="Cerdo"/>
    <x v="0"/>
    <s v="1023111"/>
    <x v="239"/>
    <s v="Grasas"/>
    <s v="Grasa Forro"/>
    <x v="2"/>
    <n v="137"/>
    <n v="0"/>
    <n v="0"/>
    <n v="137"/>
    <n v="0"/>
    <n v="116501"/>
    <n v="96000"/>
    <m/>
    <n v="20501"/>
    <s v="Sobre ingreso"/>
    <n v="0"/>
  </r>
  <r>
    <x v="259"/>
    <x v="1"/>
    <s v="Cerdo"/>
    <x v="0"/>
    <s v="1023163"/>
    <x v="240"/>
    <s v="Lomo"/>
    <s v="Lomo Vetado"/>
    <x v="9"/>
    <n v="0"/>
    <n v="10000"/>
    <n v="10000"/>
    <n v="0"/>
    <n v="5000"/>
    <n v="5000"/>
    <n v="5000"/>
    <m/>
    <n v="0"/>
    <s v="OK"/>
    <n v="0"/>
  </r>
  <r>
    <x v="260"/>
    <x v="1"/>
    <s v="Cerdo"/>
    <x v="0"/>
    <s v="1023183"/>
    <x v="241"/>
    <s v="Cost-Pec"/>
    <s v="Cost-Pec Entero"/>
    <x v="4"/>
    <n v="-17945"/>
    <n v="44000"/>
    <n v="44000"/>
    <n v="-17945"/>
    <n v="44000"/>
    <n v="44000"/>
    <n v="44000"/>
    <m/>
    <n v="0"/>
    <s v="OK"/>
    <n v="0"/>
  </r>
  <r>
    <x v="261"/>
    <x v="1"/>
    <s v="Cerdo"/>
    <x v="0"/>
    <s v="1023194"/>
    <x v="242"/>
    <s v="Panceta"/>
    <s v="Panceta s/Cuero"/>
    <x v="9"/>
    <n v="-3969"/>
    <n v="9969"/>
    <n v="6000"/>
    <n v="-3969"/>
    <n v="9969"/>
    <n v="6000"/>
    <n v="6000"/>
    <m/>
    <n v="0"/>
    <s v="OK"/>
    <n v="0"/>
  </r>
  <r>
    <x v="262"/>
    <x v="1"/>
    <s v="Cerdo"/>
    <x v="0"/>
    <s v="1023283"/>
    <x v="243"/>
    <s v="Subprod"/>
    <s v="Subprod Grasa"/>
    <x v="4"/>
    <n v="-7202"/>
    <n v="41909"/>
    <n v="72000"/>
    <n v="-7202"/>
    <n v="41909"/>
    <n v="48000"/>
    <n v="72000"/>
    <m/>
    <n v="-24000"/>
    <s v="Pendiente de ingreso"/>
    <n v="0"/>
  </r>
  <r>
    <x v="463"/>
    <x v="1"/>
    <s v="Cerdo"/>
    <x v="0"/>
    <s v="1023295"/>
    <x v="411"/>
    <s v="Subprod"/>
    <s v="Subprod Tripa"/>
    <x v="0"/>
    <n v="0"/>
    <n v="3000"/>
    <n v="3000"/>
    <n v="0"/>
    <n v="3000"/>
    <n v="2282"/>
    <n v="2281.5"/>
    <m/>
    <n v="0.5"/>
    <s v="Sobre ingreso"/>
    <n v="0"/>
  </r>
  <r>
    <x v="263"/>
    <x v="1"/>
    <s v="Cerdo"/>
    <x v="0"/>
    <s v="1023301"/>
    <x v="244"/>
    <s v="Lomo"/>
    <s v="Lomo CC Loin"/>
    <x v="9"/>
    <n v="-24614"/>
    <n v="48114"/>
    <n v="23500"/>
    <n v="-24614"/>
    <n v="48114"/>
    <n v="23500"/>
    <n v="23500"/>
    <m/>
    <n v="0"/>
    <s v="OK"/>
    <n v="0"/>
  </r>
  <r>
    <x v="264"/>
    <x v="1"/>
    <s v="Cerdo"/>
    <x v="0"/>
    <s v="1023306"/>
    <x v="195"/>
    <s v="Cueros"/>
    <s v="Cuero Mixto"/>
    <x v="2"/>
    <m/>
    <m/>
    <m/>
    <m/>
    <m/>
    <m/>
    <n v="96000"/>
    <m/>
    <n v="-96000"/>
    <s v="Pendiente de ingreso"/>
    <n v="0"/>
  </r>
  <r>
    <x v="265"/>
    <x v="1"/>
    <s v="Cerdo"/>
    <x v="0"/>
    <s v="1023307"/>
    <x v="245"/>
    <s v="Subprod"/>
    <s v="Subprod Visceras"/>
    <x v="4"/>
    <n v="-10825"/>
    <n v="27932"/>
    <n v="48000"/>
    <n v="-10825"/>
    <n v="27932"/>
    <n v="48000"/>
    <n v="48000"/>
    <m/>
    <n v="0"/>
    <s v="OK"/>
    <n v="0"/>
  </r>
  <r>
    <x v="266"/>
    <x v="1"/>
    <s v="Cerdo"/>
    <x v="0"/>
    <s v="1023312"/>
    <x v="246"/>
    <s v="Filete"/>
    <s v="Filete c/Cabeza"/>
    <x v="0"/>
    <n v="1029"/>
    <n v="22971"/>
    <n v="24000"/>
    <n v="1029"/>
    <n v="22971"/>
    <n v="10221"/>
    <m/>
    <m/>
    <n v="10221"/>
    <s v="Sobre ingreso"/>
    <n v="0"/>
  </r>
  <r>
    <x v="267"/>
    <x v="1"/>
    <s v="Cerdo"/>
    <x v="0"/>
    <s v="1023326"/>
    <x v="247"/>
    <s v="Subprod"/>
    <s v="Subprod Visceras"/>
    <x v="4"/>
    <n v="-42776"/>
    <n v="24000"/>
    <n v="48000"/>
    <n v="-42776"/>
    <n v="24000"/>
    <n v="48000"/>
    <n v="48000"/>
    <m/>
    <n v="0"/>
    <s v="OK"/>
    <n v="0"/>
  </r>
  <r>
    <x v="268"/>
    <x v="1"/>
    <s v="Cerdo"/>
    <x v="0"/>
    <s v="1023329"/>
    <x v="165"/>
    <s v="Cueros"/>
    <s v="Cuero Papada"/>
    <x v="0"/>
    <m/>
    <m/>
    <m/>
    <m/>
    <m/>
    <m/>
    <n v="24000"/>
    <m/>
    <n v="-24000"/>
    <s v="Pendiente de ingreso"/>
    <n v="0"/>
  </r>
  <r>
    <x v="268"/>
    <x v="1"/>
    <s v="Cerdo"/>
    <x v="0"/>
    <s v="1023329"/>
    <x v="165"/>
    <s v="Cueros"/>
    <s v="Cuero Papada"/>
    <x v="3"/>
    <n v="3254"/>
    <n v="32000"/>
    <n v="48000"/>
    <n v="3254"/>
    <n v="32000"/>
    <n v="48000"/>
    <n v="24000"/>
    <m/>
    <n v="24000"/>
    <s v="Sobre ingreso"/>
    <n v="0"/>
  </r>
  <r>
    <x v="464"/>
    <x v="1"/>
    <s v="Cerdo"/>
    <x v="0"/>
    <s v="1023331"/>
    <x v="289"/>
    <s v="Lomo"/>
    <s v="Lomo Vetado"/>
    <x v="0"/>
    <n v="-3256"/>
    <n v="0"/>
    <n v="0"/>
    <n v="-3256"/>
    <n v="0"/>
    <n v="23000"/>
    <n v="19447"/>
    <m/>
    <n v="3553"/>
    <s v="Sobre ingreso"/>
    <n v="0"/>
  </r>
  <r>
    <x v="269"/>
    <x v="1"/>
    <s v="Cerdo"/>
    <x v="0"/>
    <s v="1023334"/>
    <x v="248"/>
    <s v="Cueros"/>
    <s v="Cuero Mixto"/>
    <x v="0"/>
    <m/>
    <m/>
    <m/>
    <n v="0"/>
    <n v="0"/>
    <n v="24000"/>
    <n v="24000"/>
    <m/>
    <n v="0"/>
    <s v="OK"/>
    <n v="0"/>
  </r>
  <r>
    <x v="269"/>
    <x v="1"/>
    <s v="Cerdo"/>
    <x v="0"/>
    <s v="1023334"/>
    <x v="248"/>
    <s v="Cueros"/>
    <s v="Cuero Mixto"/>
    <x v="3"/>
    <n v="18631"/>
    <n v="173369"/>
    <n v="192000"/>
    <n v="18631"/>
    <n v="113369"/>
    <n v="192000"/>
    <n v="192000"/>
    <m/>
    <n v="0"/>
    <s v="OK"/>
    <n v="0"/>
  </r>
  <r>
    <x v="270"/>
    <x v="1"/>
    <s v="Cerdo"/>
    <x v="0"/>
    <s v="1023336"/>
    <x v="248"/>
    <s v="Cueros"/>
    <s v="Cuero Mixto"/>
    <x v="3"/>
    <n v="-528"/>
    <n v="48528"/>
    <n v="48000"/>
    <n v="-528"/>
    <n v="48528"/>
    <n v="48000"/>
    <n v="48000"/>
    <m/>
    <n v="0"/>
    <s v="OK"/>
    <n v="0"/>
  </r>
  <r>
    <x v="465"/>
    <x v="1"/>
    <s v="Cerdo"/>
    <x v="0"/>
    <s v="1023349"/>
    <x v="412"/>
    <s v="Lomo"/>
    <s v="Lomo Centro"/>
    <x v="9"/>
    <m/>
    <m/>
    <m/>
    <m/>
    <m/>
    <m/>
    <n v="5000"/>
    <m/>
    <n v="-5000"/>
    <s v="Pendiente de ingreso"/>
    <n v="0"/>
  </r>
  <r>
    <x v="466"/>
    <x v="1"/>
    <s v="Cerdo"/>
    <x v="0"/>
    <s v="1023350"/>
    <x v="413"/>
    <s v="Lomo"/>
    <s v="Lomo Vetado"/>
    <x v="9"/>
    <m/>
    <m/>
    <m/>
    <m/>
    <m/>
    <m/>
    <n v="10000"/>
    <m/>
    <n v="-10000"/>
    <s v="Pendiente de ingreso"/>
    <n v="0"/>
  </r>
  <r>
    <x v="467"/>
    <x v="1"/>
    <s v="Cerdo"/>
    <x v="0"/>
    <s v="1023351"/>
    <x v="414"/>
    <s v="Panceta"/>
    <s v="Panceta s/Cuero"/>
    <x v="9"/>
    <m/>
    <m/>
    <m/>
    <m/>
    <m/>
    <m/>
    <n v="10000"/>
    <m/>
    <n v="-10000"/>
    <s v="Pendiente de ingreso"/>
    <n v="0"/>
  </r>
  <r>
    <x v="468"/>
    <x v="1"/>
    <s v="Cerdo"/>
    <x v="0"/>
    <s v="1023352"/>
    <x v="415"/>
    <s v="Panceta"/>
    <s v="Panceta s/Cuero"/>
    <x v="9"/>
    <m/>
    <m/>
    <m/>
    <m/>
    <m/>
    <m/>
    <n v="110000"/>
    <m/>
    <n v="-110000"/>
    <s v="Pendiente de ingreso"/>
    <n v="0"/>
  </r>
  <r>
    <x v="271"/>
    <x v="1"/>
    <s v="Cerdo"/>
    <x v="1"/>
    <s v="1020822"/>
    <x v="249"/>
    <s v="Huesos"/>
    <s v="Huesos Cuarto Centra"/>
    <x v="5"/>
    <n v="0"/>
    <n v="24011"/>
    <n v="24011"/>
    <n v="3082"/>
    <n v="0"/>
    <n v="0"/>
    <m/>
    <m/>
    <n v="0"/>
    <s v="OK"/>
    <n v="0"/>
  </r>
  <r>
    <x v="272"/>
    <x v="1"/>
    <s v="Cerdo"/>
    <x v="1"/>
    <s v="1020828"/>
    <x v="156"/>
    <s v="Chuleta"/>
    <s v="Chuleta Huesos"/>
    <x v="5"/>
    <n v="5650"/>
    <n v="0"/>
    <n v="0"/>
    <n v="5650"/>
    <n v="0"/>
    <n v="0"/>
    <m/>
    <m/>
    <n v="0"/>
    <s v="OK"/>
    <n v="0"/>
  </r>
  <r>
    <x v="273"/>
    <x v="1"/>
    <s v="Cerdo"/>
    <x v="1"/>
    <s v="1020845"/>
    <x v="250"/>
    <s v="Lomo"/>
    <s v="Lomo Vetado"/>
    <x v="6"/>
    <n v="2399"/>
    <n v="44989"/>
    <n v="48000"/>
    <n v="2399"/>
    <n v="44989"/>
    <n v="48000"/>
    <n v="48038.400000000001"/>
    <m/>
    <n v="-38.400000000001455"/>
    <s v="Pendiente de ingreso"/>
    <n v="0"/>
  </r>
  <r>
    <x v="274"/>
    <x v="1"/>
    <s v="Cerdo"/>
    <x v="1"/>
    <s v="1020853"/>
    <x v="158"/>
    <s v="Filete"/>
    <s v="Filete c/Cabeza"/>
    <x v="7"/>
    <n v="-13318"/>
    <n v="128813"/>
    <n v="120000"/>
    <n v="-13318"/>
    <n v="148813"/>
    <n v="160000"/>
    <n v="160000"/>
    <m/>
    <n v="0"/>
    <s v="OK"/>
    <n v="0"/>
  </r>
  <r>
    <x v="123"/>
    <x v="1"/>
    <s v="Cerdo"/>
    <x v="1"/>
    <s v="1020869"/>
    <x v="114"/>
    <s v="Cost-Pec"/>
    <s v="Cost-Pec Entero"/>
    <x v="6"/>
    <m/>
    <m/>
    <m/>
    <m/>
    <m/>
    <m/>
    <n v="80"/>
    <m/>
    <n v="-80"/>
    <s v="Pendiente de ingreso"/>
    <n v="0"/>
  </r>
  <r>
    <x v="275"/>
    <x v="1"/>
    <s v="Cerdo"/>
    <x v="1"/>
    <s v="1020878"/>
    <x v="251"/>
    <s v="Huesos"/>
    <s v="Huesos Cuarto Centra"/>
    <x v="5"/>
    <n v="1114"/>
    <n v="0"/>
    <n v="0"/>
    <n v="1114"/>
    <n v="0"/>
    <n v="0"/>
    <m/>
    <m/>
    <n v="0"/>
    <s v="OK"/>
    <n v="0"/>
  </r>
  <r>
    <x v="276"/>
    <x v="1"/>
    <s v="Cerdo"/>
    <x v="1"/>
    <s v="1020921"/>
    <x v="252"/>
    <s v="Pierna"/>
    <s v="Pierna Entera"/>
    <x v="7"/>
    <n v="0"/>
    <n v="144"/>
    <n v="0"/>
    <n v="0"/>
    <n v="144"/>
    <n v="0"/>
    <m/>
    <m/>
    <n v="0"/>
    <s v="OK"/>
    <n v="0"/>
  </r>
  <r>
    <x v="277"/>
    <x v="1"/>
    <s v="Cerdo"/>
    <x v="1"/>
    <s v="1021005"/>
    <x v="253"/>
    <s v="Paleta"/>
    <s v="Paleta Pulpa"/>
    <x v="7"/>
    <n v="18214"/>
    <n v="0"/>
    <n v="0"/>
    <n v="18214"/>
    <n v="0"/>
    <n v="0"/>
    <m/>
    <m/>
    <n v="0"/>
    <s v="OK"/>
    <n v="0"/>
  </r>
  <r>
    <x v="278"/>
    <x v="1"/>
    <s v="Cerdo"/>
    <x v="1"/>
    <s v="1021020"/>
    <x v="254"/>
    <s v="Plancha"/>
    <s v="Plancha s/Cuero"/>
    <x v="6"/>
    <n v="-1145"/>
    <n v="164"/>
    <n v="0"/>
    <n v="-1145"/>
    <n v="164"/>
    <n v="0"/>
    <m/>
    <m/>
    <n v="0"/>
    <s v="OK"/>
    <n v="0"/>
  </r>
  <r>
    <x v="279"/>
    <x v="1"/>
    <s v="Cerdo"/>
    <x v="1"/>
    <s v="1021026"/>
    <x v="222"/>
    <s v="Grasas"/>
    <s v="Grasa Gordura"/>
    <x v="6"/>
    <n v="619"/>
    <n v="42540"/>
    <n v="48000"/>
    <n v="619"/>
    <n v="42540"/>
    <n v="48000"/>
    <n v="48004"/>
    <m/>
    <n v="-4"/>
    <s v="Pendiente de ingreso"/>
    <n v="0"/>
  </r>
  <r>
    <x v="280"/>
    <x v="1"/>
    <s v="Cerdo"/>
    <x v="1"/>
    <s v="1021140"/>
    <x v="255"/>
    <s v="Chuleta"/>
    <s v="Chuleta Centro"/>
    <x v="5"/>
    <n v="4360"/>
    <n v="0"/>
    <n v="0"/>
    <n v="4360"/>
    <n v="0"/>
    <n v="0"/>
    <m/>
    <m/>
    <n v="0"/>
    <s v="OK"/>
    <n v="0"/>
  </r>
  <r>
    <x v="281"/>
    <x v="1"/>
    <s v="Cerdo"/>
    <x v="1"/>
    <s v="1021237"/>
    <x v="256"/>
    <s v="Recortes"/>
    <s v="Recortes No Magro"/>
    <x v="7"/>
    <n v="-11600"/>
    <n v="11600"/>
    <n v="0"/>
    <n v="-11600"/>
    <n v="11600"/>
    <n v="0"/>
    <m/>
    <m/>
    <n v="0"/>
    <s v="OK"/>
    <n v="0"/>
  </r>
  <r>
    <x v="282"/>
    <x v="1"/>
    <s v="Cerdo"/>
    <x v="1"/>
    <s v="1021260"/>
    <x v="257"/>
    <s v="Subprod"/>
    <s v="Subprod Visceras"/>
    <x v="5"/>
    <n v="2581"/>
    <n v="0"/>
    <n v="0"/>
    <n v="2581"/>
    <n v="0"/>
    <n v="0"/>
    <m/>
    <m/>
    <n v="0"/>
    <s v="OK"/>
    <n v="0"/>
  </r>
  <r>
    <x v="283"/>
    <x v="1"/>
    <s v="Cerdo"/>
    <x v="1"/>
    <s v="1021263"/>
    <x v="121"/>
    <s v="Pierna"/>
    <s v="Pierna Pulpa"/>
    <x v="7"/>
    <n v="3172"/>
    <n v="68828"/>
    <n v="120000"/>
    <n v="3172"/>
    <n v="68828"/>
    <n v="120000"/>
    <m/>
    <m/>
    <n v="120000"/>
    <s v="Sobre ingreso"/>
    <n v="0"/>
  </r>
  <r>
    <x v="284"/>
    <x v="1"/>
    <s v="Cerdo"/>
    <x v="1"/>
    <s v="1021270"/>
    <x v="231"/>
    <s v="Cueros"/>
    <s v="Cuero Forro"/>
    <x v="6"/>
    <n v="6811"/>
    <n v="89189"/>
    <n v="96000"/>
    <n v="6811"/>
    <n v="89189"/>
    <n v="96000"/>
    <n v="96000"/>
    <m/>
    <n v="0"/>
    <s v="OK"/>
    <n v="0"/>
  </r>
  <r>
    <x v="285"/>
    <x v="1"/>
    <s v="Cerdo"/>
    <x v="1"/>
    <s v="1021272"/>
    <x v="238"/>
    <s v="Cueros"/>
    <s v="Cuero Forro"/>
    <x v="6"/>
    <n v="-1588"/>
    <n v="308581"/>
    <n v="312000"/>
    <n v="-1588"/>
    <n v="308581"/>
    <n v="312000"/>
    <n v="312000"/>
    <m/>
    <n v="0"/>
    <s v="OK"/>
    <n v="0"/>
  </r>
  <r>
    <x v="158"/>
    <x v="1"/>
    <s v="Cerdo"/>
    <x v="1"/>
    <s v="1021287"/>
    <x v="148"/>
    <s v="Grasas"/>
    <s v="Grasa Lomo Tocino"/>
    <x v="7"/>
    <n v="-59"/>
    <n v="1376"/>
    <n v="0"/>
    <n v="-59"/>
    <n v="1376"/>
    <n v="0"/>
    <m/>
    <m/>
    <n v="0"/>
    <s v="OK"/>
    <n v="0"/>
  </r>
  <r>
    <x v="286"/>
    <x v="1"/>
    <s v="Cerdo"/>
    <x v="1"/>
    <s v="1021398"/>
    <x v="158"/>
    <s v="Filete"/>
    <s v="Filete c/Cabeza"/>
    <x v="5"/>
    <n v="0"/>
    <n v="48081"/>
    <n v="48000"/>
    <n v="0"/>
    <n v="19740"/>
    <n v="19659"/>
    <n v="19658.677"/>
    <m/>
    <n v="0.32300000000032014"/>
    <s v="Sobre ingreso"/>
    <n v="0"/>
  </r>
  <r>
    <x v="469"/>
    <x v="1"/>
    <s v="Cerdo"/>
    <x v="1"/>
    <s v="1021433"/>
    <x v="263"/>
    <s v="Pierna"/>
    <s v="Pierna Pulpa"/>
    <x v="7"/>
    <n v="0"/>
    <n v="48000"/>
    <n v="48000"/>
    <n v="0"/>
    <n v="24000"/>
    <n v="24000"/>
    <n v="24003"/>
    <m/>
    <n v="-3"/>
    <s v="Pendiente de ingreso"/>
    <n v="0"/>
  </r>
  <r>
    <x v="160"/>
    <x v="1"/>
    <s v="Cerdo"/>
    <x v="1"/>
    <s v="1021435"/>
    <x v="150"/>
    <s v="Grasas"/>
    <s v="Grasa Gordura"/>
    <x v="7"/>
    <n v="83565"/>
    <n v="36435"/>
    <n v="120000"/>
    <n v="83565"/>
    <n v="180435"/>
    <n v="120000"/>
    <m/>
    <m/>
    <n v="120000"/>
    <s v="Sobre ingreso"/>
    <n v="0"/>
  </r>
  <r>
    <x v="287"/>
    <x v="1"/>
    <s v="Cerdo"/>
    <x v="1"/>
    <s v="1021474"/>
    <x v="258"/>
    <s v="Grasas"/>
    <s v="Grasa Gordura"/>
    <x v="7"/>
    <n v="-47984"/>
    <n v="47984"/>
    <n v="0"/>
    <n v="-47984"/>
    <n v="63706"/>
    <n v="0"/>
    <m/>
    <m/>
    <n v="0"/>
    <s v="OK"/>
    <n v="0"/>
  </r>
  <r>
    <x v="289"/>
    <x v="1"/>
    <s v="Cerdo"/>
    <x v="1"/>
    <s v="1021538"/>
    <x v="259"/>
    <s v="Panceta"/>
    <s v="Panceta s/Cuero"/>
    <x v="5"/>
    <n v="17578"/>
    <n v="95786"/>
    <n v="120000"/>
    <n v="17578"/>
    <n v="95786"/>
    <n v="120000"/>
    <n v="119992.068"/>
    <m/>
    <n v="7.9320000000006985"/>
    <s v="Sobre ingreso"/>
    <n v="0"/>
  </r>
  <r>
    <x v="290"/>
    <x v="1"/>
    <s v="Cerdo"/>
    <x v="1"/>
    <s v="1021539"/>
    <x v="260"/>
    <s v="Panceta"/>
    <s v="Panceta s/Cuero"/>
    <x v="5"/>
    <n v="27862"/>
    <n v="0"/>
    <n v="24000"/>
    <n v="27862"/>
    <n v="0"/>
    <n v="24000"/>
    <n v="23995.017"/>
    <m/>
    <n v="4.9830000000001746"/>
    <s v="Sobre ingreso"/>
    <n v="0"/>
  </r>
  <r>
    <x v="163"/>
    <x v="1"/>
    <s v="Cerdo"/>
    <x v="1"/>
    <s v="1021550"/>
    <x v="153"/>
    <s v="Recortes"/>
    <s v="Recortes No Magro"/>
    <x v="7"/>
    <n v="-23992"/>
    <n v="57563"/>
    <n v="0"/>
    <n v="-23992"/>
    <n v="57563"/>
    <n v="0"/>
    <m/>
    <m/>
    <n v="0"/>
    <s v="OK"/>
    <n v="0"/>
  </r>
  <r>
    <x v="291"/>
    <x v="1"/>
    <s v="Cerdo"/>
    <x v="1"/>
    <s v="1021555"/>
    <x v="261"/>
    <s v="Grasas"/>
    <s v="Grasa Gordura"/>
    <x v="6"/>
    <n v="-29191"/>
    <n v="164583"/>
    <n v="144000"/>
    <n v="-29191"/>
    <n v="164583"/>
    <n v="144000"/>
    <n v="144012"/>
    <m/>
    <n v="-12"/>
    <s v="Pendiente de ingreso"/>
    <n v="0"/>
  </r>
  <r>
    <x v="292"/>
    <x v="1"/>
    <s v="Cerdo"/>
    <x v="1"/>
    <s v="1021596"/>
    <x v="149"/>
    <s v="Cueros"/>
    <s v="Cuero Mixto"/>
    <x v="6"/>
    <n v="0"/>
    <n v="32856"/>
    <n v="24000"/>
    <n v="0"/>
    <n v="32856"/>
    <n v="24000"/>
    <n v="24002"/>
    <m/>
    <n v="-2"/>
    <s v="Pendiente de ingreso"/>
    <n v="0"/>
  </r>
  <r>
    <x v="172"/>
    <x v="1"/>
    <s v="Cerdo"/>
    <x v="1"/>
    <s v="1021731"/>
    <x v="162"/>
    <s v="Pernil"/>
    <s v="Pernil Mano"/>
    <x v="2"/>
    <n v="0"/>
    <n v="120000"/>
    <n v="120000"/>
    <n v="0"/>
    <n v="120000"/>
    <n v="120000"/>
    <m/>
    <m/>
    <n v="120000"/>
    <s v="Sobre ingreso"/>
    <n v="0"/>
  </r>
  <r>
    <x v="293"/>
    <x v="1"/>
    <s v="Cerdo"/>
    <x v="1"/>
    <s v="1021732"/>
    <x v="262"/>
    <s v="Huesos"/>
    <s v="Huesos Cuarto Traser"/>
    <x v="2"/>
    <n v="-28609"/>
    <n v="281404"/>
    <n v="264000"/>
    <n v="-28609"/>
    <n v="281404"/>
    <n v="264000"/>
    <n v="264000"/>
    <m/>
    <n v="0"/>
    <s v="OK"/>
    <n v="0"/>
  </r>
  <r>
    <x v="294"/>
    <x v="1"/>
    <s v="Cerdo"/>
    <x v="1"/>
    <s v="1021733"/>
    <x v="263"/>
    <s v="Pierna"/>
    <s v="Pierna Pulpa"/>
    <x v="2"/>
    <n v="5293"/>
    <n v="84556"/>
    <n v="0"/>
    <n v="5293"/>
    <n v="84556"/>
    <n v="4433"/>
    <m/>
    <m/>
    <n v="4433"/>
    <s v="Sobre ingreso"/>
    <n v="0"/>
  </r>
  <r>
    <x v="173"/>
    <x v="1"/>
    <s v="Cerdo"/>
    <x v="1"/>
    <s v="1021735"/>
    <x v="163"/>
    <s v="Subprod"/>
    <s v="Subprod Patas-Manos"/>
    <x v="2"/>
    <n v="0"/>
    <n v="120000"/>
    <n v="120000"/>
    <n v="0"/>
    <n v="120000"/>
    <n v="120000"/>
    <n v="72000"/>
    <m/>
    <n v="48000"/>
    <s v="Sobre ingreso"/>
    <n v="0"/>
  </r>
  <r>
    <x v="295"/>
    <x v="1"/>
    <s v="Cerdo"/>
    <x v="1"/>
    <s v="1021737"/>
    <x v="264"/>
    <s v="Subprod"/>
    <s v="Subprod Patas-Manos"/>
    <x v="2"/>
    <n v="5302"/>
    <n v="12651"/>
    <n v="24000"/>
    <n v="5302"/>
    <n v="12651"/>
    <n v="24000"/>
    <n v="24000"/>
    <m/>
    <n v="0"/>
    <s v="OK"/>
    <n v="0"/>
  </r>
  <r>
    <x v="174"/>
    <x v="1"/>
    <s v="Cerdo"/>
    <x v="1"/>
    <s v="1021738"/>
    <x v="164"/>
    <s v="Subprod"/>
    <s v="Subprod Patas-Manos"/>
    <x v="2"/>
    <n v="15796"/>
    <n v="84102"/>
    <n v="120000"/>
    <n v="15796"/>
    <n v="84102"/>
    <n v="120000"/>
    <n v="120000"/>
    <m/>
    <n v="0"/>
    <s v="OK"/>
    <n v="0"/>
  </r>
  <r>
    <x v="296"/>
    <x v="1"/>
    <s v="Cerdo"/>
    <x v="1"/>
    <s v="1021739"/>
    <x v="265"/>
    <s v="Cabeza"/>
    <s v="Cabeza Entera"/>
    <x v="2"/>
    <n v="3712"/>
    <n v="39134"/>
    <n v="48000"/>
    <n v="3712"/>
    <n v="39134"/>
    <n v="48000"/>
    <n v="48000"/>
    <m/>
    <n v="0"/>
    <s v="OK"/>
    <n v="0"/>
  </r>
  <r>
    <x v="297"/>
    <x v="1"/>
    <s v="Cerdo"/>
    <x v="1"/>
    <s v="1021765"/>
    <x v="119"/>
    <s v="Pierna"/>
    <s v="Pierna Entera"/>
    <x v="2"/>
    <n v="-7203"/>
    <n v="0"/>
    <n v="0"/>
    <n v="-7203"/>
    <n v="0"/>
    <n v="0"/>
    <m/>
    <m/>
    <n v="0"/>
    <s v="OK"/>
    <n v="0"/>
  </r>
  <r>
    <x v="298"/>
    <x v="1"/>
    <s v="Cerdo"/>
    <x v="1"/>
    <s v="1021766"/>
    <x v="266"/>
    <s v="Huesos"/>
    <s v="Huesos Cuarto Delant"/>
    <x v="2"/>
    <n v="108575"/>
    <n v="281728"/>
    <n v="384000"/>
    <n v="108575"/>
    <n v="281728"/>
    <n v="384000"/>
    <n v="384000"/>
    <m/>
    <n v="0"/>
    <s v="OK"/>
    <n v="0"/>
  </r>
  <r>
    <x v="299"/>
    <x v="1"/>
    <s v="Cerdo"/>
    <x v="1"/>
    <s v="1021767"/>
    <x v="267"/>
    <s v="Huesos"/>
    <s v="Huesos Cuarto Centra"/>
    <x v="2"/>
    <n v="61407"/>
    <n v="418593"/>
    <n v="480000"/>
    <n v="61407"/>
    <n v="418593"/>
    <n v="480000"/>
    <n v="480000"/>
    <m/>
    <n v="0"/>
    <s v="OK"/>
    <n v="0"/>
  </r>
  <r>
    <x v="300"/>
    <x v="1"/>
    <s v="Cerdo"/>
    <x v="1"/>
    <s v="1021774"/>
    <x v="268"/>
    <s v="Huesos"/>
    <s v="Huesos Cuarto Delant"/>
    <x v="2"/>
    <n v="9523"/>
    <n v="71004"/>
    <n v="96000"/>
    <n v="9523"/>
    <n v="71004"/>
    <n v="96000"/>
    <n v="96000"/>
    <m/>
    <n v="0"/>
    <s v="OK"/>
    <n v="0"/>
  </r>
  <r>
    <x v="301"/>
    <x v="1"/>
    <s v="Cerdo"/>
    <x v="1"/>
    <s v="1021819"/>
    <x v="269"/>
    <s v="Lomo"/>
    <s v="Lomo Centro"/>
    <x v="7"/>
    <n v="-3862"/>
    <n v="120000"/>
    <n v="120000"/>
    <n v="-3862"/>
    <n v="120000"/>
    <n v="120000"/>
    <m/>
    <m/>
    <n v="120000"/>
    <s v="Sobre ingreso"/>
    <n v="0"/>
  </r>
  <r>
    <x v="302"/>
    <x v="1"/>
    <s v="Cerdo"/>
    <x v="1"/>
    <s v="1021820"/>
    <x v="250"/>
    <s v="Lomo"/>
    <s v="Lomo Vetado"/>
    <x v="7"/>
    <n v="391"/>
    <n v="0"/>
    <n v="0"/>
    <n v="391"/>
    <n v="0"/>
    <n v="0"/>
    <m/>
    <m/>
    <n v="0"/>
    <s v="OK"/>
    <n v="0"/>
  </r>
  <r>
    <x v="303"/>
    <x v="1"/>
    <s v="Cerdo"/>
    <x v="1"/>
    <s v="1021874"/>
    <x v="130"/>
    <s v="Grasas"/>
    <s v="Grasa Gordura"/>
    <x v="6"/>
    <n v="123048"/>
    <n v="323952"/>
    <n v="432000"/>
    <n v="123048"/>
    <n v="323952"/>
    <n v="432000"/>
    <n v="432034"/>
    <m/>
    <n v="-34"/>
    <s v="Pendiente de ingreso"/>
    <n v="0"/>
  </r>
  <r>
    <x v="304"/>
    <x v="1"/>
    <s v="Cerdo"/>
    <x v="1"/>
    <s v="1021903"/>
    <x v="247"/>
    <s v="Subprod"/>
    <s v="Subprod Visceras"/>
    <x v="7"/>
    <n v="-64829"/>
    <n v="38570"/>
    <n v="0"/>
    <n v="-64829"/>
    <n v="38570"/>
    <n v="0"/>
    <m/>
    <m/>
    <n v="0"/>
    <s v="OK"/>
    <n v="0"/>
  </r>
  <r>
    <x v="177"/>
    <x v="1"/>
    <s v="Cerdo"/>
    <x v="1"/>
    <s v="1021905"/>
    <x v="166"/>
    <s v="Recortes"/>
    <s v="Recortes No Magro"/>
    <x v="2"/>
    <n v="0"/>
    <n v="0"/>
    <n v="0"/>
    <n v="0"/>
    <n v="0"/>
    <n v="4080"/>
    <m/>
    <m/>
    <n v="4080"/>
    <s v="Sobre ingreso"/>
    <n v="0"/>
  </r>
  <r>
    <x v="305"/>
    <x v="1"/>
    <s v="Cerdo"/>
    <x v="1"/>
    <s v="1021922"/>
    <x v="158"/>
    <s v="Filete"/>
    <s v="Filete c/Cabeza"/>
    <x v="8"/>
    <n v="175"/>
    <n v="0"/>
    <n v="0"/>
    <n v="175"/>
    <n v="0"/>
    <n v="0"/>
    <m/>
    <m/>
    <n v="0"/>
    <s v="OK"/>
    <n v="0"/>
  </r>
  <r>
    <x v="306"/>
    <x v="1"/>
    <s v="Cerdo"/>
    <x v="1"/>
    <s v="1021924"/>
    <x v="270"/>
    <s v="Lomo"/>
    <s v="Lomo MM Loin"/>
    <x v="8"/>
    <n v="920"/>
    <n v="14080"/>
    <n v="15000"/>
    <n v="920"/>
    <n v="14080"/>
    <n v="15000"/>
    <n v="15000"/>
    <m/>
    <n v="0"/>
    <s v="OK"/>
    <n v="0"/>
  </r>
  <r>
    <x v="307"/>
    <x v="1"/>
    <s v="Cerdo"/>
    <x v="1"/>
    <s v="1021925"/>
    <x v="271"/>
    <s v="Lomo"/>
    <s v="Lomo MM Loin"/>
    <x v="8"/>
    <n v="-2231"/>
    <n v="52231"/>
    <n v="50000"/>
    <n v="-2231"/>
    <n v="52231"/>
    <n v="50000"/>
    <n v="50000"/>
    <m/>
    <n v="0"/>
    <s v="OK"/>
    <n v="0"/>
  </r>
  <r>
    <x v="309"/>
    <x v="1"/>
    <s v="Cerdo"/>
    <x v="1"/>
    <s v="1021931"/>
    <x v="273"/>
    <s v="Cost-Pec"/>
    <s v="Cost-Pec Trozos"/>
    <x v="8"/>
    <n v="4184"/>
    <n v="6304"/>
    <n v="10000"/>
    <n v="4184"/>
    <n v="6304"/>
    <n v="10500"/>
    <n v="10500"/>
    <m/>
    <n v="0"/>
    <s v="OK"/>
    <n v="0"/>
  </r>
  <r>
    <x v="310"/>
    <x v="1"/>
    <s v="Cerdo"/>
    <x v="1"/>
    <s v="1021936"/>
    <x v="274"/>
    <s v="Paleta"/>
    <s v="Paleta Pulpa"/>
    <x v="8"/>
    <n v="-28818"/>
    <n v="336000"/>
    <n v="336000"/>
    <n v="-28818"/>
    <n v="336000"/>
    <n v="360000"/>
    <n v="360000"/>
    <m/>
    <n v="0"/>
    <s v="OK"/>
    <n v="0"/>
  </r>
  <r>
    <x v="470"/>
    <x v="1"/>
    <s v="Cerdo"/>
    <x v="1"/>
    <s v="1021944"/>
    <x v="416"/>
    <s v="Recortes"/>
    <s v="Diafragma"/>
    <x v="8"/>
    <n v="0"/>
    <n v="3000"/>
    <n v="3000"/>
    <n v="0"/>
    <n v="3000"/>
    <n v="3000"/>
    <n v="3000"/>
    <m/>
    <n v="0"/>
    <s v="OK"/>
    <n v="0"/>
  </r>
  <r>
    <x v="471"/>
    <x v="1"/>
    <s v="Cerdo"/>
    <x v="1"/>
    <s v="1021945"/>
    <x v="417"/>
    <s v="Cabeza"/>
    <s v="Cabeza Derivados"/>
    <x v="8"/>
    <n v="0"/>
    <n v="3000"/>
    <n v="3000"/>
    <n v="0"/>
    <n v="3000"/>
    <n v="3000"/>
    <n v="3000"/>
    <m/>
    <n v="0"/>
    <s v="OK"/>
    <n v="0"/>
  </r>
  <r>
    <x v="311"/>
    <x v="1"/>
    <s v="Cerdo"/>
    <x v="1"/>
    <s v="1021952"/>
    <x v="156"/>
    <s v="Chuleta"/>
    <s v="Chuleta Huesos"/>
    <x v="8"/>
    <n v="630"/>
    <n v="1370"/>
    <n v="2000"/>
    <n v="630"/>
    <n v="1370"/>
    <n v="2000"/>
    <n v="2000"/>
    <m/>
    <n v="0"/>
    <s v="OK"/>
    <n v="0"/>
  </r>
  <r>
    <x v="312"/>
    <x v="1"/>
    <s v="Cerdo"/>
    <x v="1"/>
    <s v="1021971"/>
    <x v="275"/>
    <s v="Cueros"/>
    <s v="Cuero Back"/>
    <x v="2"/>
    <n v="-14773"/>
    <n v="96983"/>
    <n v="72000"/>
    <n v="-14773"/>
    <n v="96983"/>
    <n v="72000"/>
    <n v="72000"/>
    <m/>
    <n v="0"/>
    <s v="OK"/>
    <n v="0"/>
  </r>
  <r>
    <x v="179"/>
    <x v="1"/>
    <s v="Cerdo"/>
    <x v="1"/>
    <s v="1021980"/>
    <x v="168"/>
    <s v="Chuleta"/>
    <s v="Chuleta Huesos"/>
    <x v="6"/>
    <n v="20"/>
    <n v="0"/>
    <n v="0"/>
    <n v="20"/>
    <n v="0"/>
    <n v="0"/>
    <m/>
    <m/>
    <n v="0"/>
    <s v="OK"/>
    <n v="0"/>
  </r>
  <r>
    <x v="313"/>
    <x v="1"/>
    <s v="Cerdo"/>
    <x v="1"/>
    <s v="1021987"/>
    <x v="276"/>
    <s v="Subprod"/>
    <s v="Subprod Tripa"/>
    <x v="8"/>
    <n v="-2921"/>
    <n v="10000"/>
    <n v="10000"/>
    <n v="-2921"/>
    <n v="10000"/>
    <n v="10000"/>
    <n v="10000"/>
    <m/>
    <n v="0"/>
    <s v="OK"/>
    <n v="0"/>
  </r>
  <r>
    <x v="180"/>
    <x v="1"/>
    <s v="Cerdo"/>
    <x v="1"/>
    <s v="1021992"/>
    <x v="89"/>
    <s v="Grasas"/>
    <s v="Grasa Lomo Tocino"/>
    <x v="2"/>
    <n v="176445"/>
    <n v="16000"/>
    <n v="192000"/>
    <n v="176445"/>
    <n v="16000"/>
    <n v="192000"/>
    <n v="96000"/>
    <m/>
    <n v="96000"/>
    <s v="Sobre ingreso"/>
    <n v="0"/>
  </r>
  <r>
    <x v="314"/>
    <x v="1"/>
    <s v="Cerdo"/>
    <x v="1"/>
    <s v="1022033"/>
    <x v="277"/>
    <s v="Cabeza"/>
    <s v="Cabeza Derivados"/>
    <x v="2"/>
    <n v="-5648"/>
    <n v="35236"/>
    <n v="30000"/>
    <n v="-5648"/>
    <n v="35236"/>
    <n v="24000"/>
    <n v="24000"/>
    <m/>
    <n v="0"/>
    <s v="OK"/>
    <n v="0"/>
  </r>
  <r>
    <x v="181"/>
    <x v="1"/>
    <s v="Cerdo"/>
    <x v="1"/>
    <s v="1022073"/>
    <x v="169"/>
    <s v="Grasas"/>
    <s v="Grasa Interior"/>
    <x v="2"/>
    <n v="86905"/>
    <n v="0"/>
    <n v="72000"/>
    <n v="86905"/>
    <n v="0"/>
    <n v="72000"/>
    <n v="72000"/>
    <m/>
    <n v="0"/>
    <s v="OK"/>
    <n v="0"/>
  </r>
  <r>
    <x v="315"/>
    <x v="1"/>
    <s v="Cerdo"/>
    <x v="1"/>
    <s v="1022080"/>
    <x v="278"/>
    <s v="Subprod"/>
    <s v="Subprod Cola"/>
    <x v="2"/>
    <n v="4429"/>
    <n v="113668"/>
    <n v="120000"/>
    <n v="4429"/>
    <n v="113668"/>
    <n v="120000"/>
    <n v="120000"/>
    <m/>
    <n v="0"/>
    <s v="OK"/>
    <n v="0"/>
  </r>
  <r>
    <x v="316"/>
    <x v="1"/>
    <s v="Cerdo"/>
    <x v="1"/>
    <s v="1022082"/>
    <x v="279"/>
    <s v="Recortes"/>
    <s v="Recortes No Magro"/>
    <x v="2"/>
    <n v="780"/>
    <n v="0"/>
    <n v="0"/>
    <n v="780"/>
    <n v="0"/>
    <n v="0"/>
    <m/>
    <m/>
    <n v="0"/>
    <s v="OK"/>
    <n v="0"/>
  </r>
  <r>
    <x v="182"/>
    <x v="1"/>
    <s v="Cerdo"/>
    <x v="1"/>
    <s v="1022096"/>
    <x v="170"/>
    <s v="Huesos"/>
    <s v="Huesos Cuarto Delant"/>
    <x v="2"/>
    <m/>
    <m/>
    <m/>
    <m/>
    <m/>
    <m/>
    <n v="144000"/>
    <m/>
    <n v="-144000"/>
    <s v="Pendiente de ingreso"/>
    <n v="0"/>
  </r>
  <r>
    <x v="317"/>
    <x v="1"/>
    <s v="Cerdo"/>
    <x v="1"/>
    <s v="1022097"/>
    <x v="280"/>
    <s v="Filete"/>
    <s v="Filete c/Cabeza"/>
    <x v="7"/>
    <n v="8060"/>
    <n v="0"/>
    <n v="0"/>
    <n v="8060"/>
    <n v="0"/>
    <n v="0"/>
    <m/>
    <m/>
    <n v="0"/>
    <s v="OK"/>
    <n v="0"/>
  </r>
  <r>
    <x v="318"/>
    <x v="1"/>
    <s v="Cerdo"/>
    <x v="1"/>
    <s v="1022099"/>
    <x v="281"/>
    <s v="Huesos"/>
    <s v="Huesos Cuarto Centra"/>
    <x v="2"/>
    <n v="-31178"/>
    <n v="184175"/>
    <n v="144000"/>
    <n v="-31178"/>
    <n v="184175"/>
    <n v="144000"/>
    <n v="144000"/>
    <m/>
    <n v="0"/>
    <s v="OK"/>
    <n v="0"/>
  </r>
  <r>
    <x v="319"/>
    <x v="1"/>
    <s v="Cerdo"/>
    <x v="1"/>
    <s v="1022101"/>
    <x v="282"/>
    <s v="Lomo"/>
    <s v="Lomo Centro"/>
    <x v="8"/>
    <n v="-1500"/>
    <n v="3000"/>
    <n v="1500"/>
    <n v="-1500"/>
    <n v="3000"/>
    <n v="1500"/>
    <n v="1500"/>
    <m/>
    <n v="0"/>
    <s v="OK"/>
    <n v="0"/>
  </r>
  <r>
    <x v="320"/>
    <x v="1"/>
    <s v="Cerdo"/>
    <x v="1"/>
    <s v="1022115"/>
    <x v="283"/>
    <s v="Plancha"/>
    <s v="Plancha c/Cuero"/>
    <x v="6"/>
    <n v="1030"/>
    <n v="0"/>
    <n v="0"/>
    <n v="1030"/>
    <n v="0"/>
    <n v="0"/>
    <m/>
    <m/>
    <n v="0"/>
    <s v="OK"/>
    <n v="0"/>
  </r>
  <r>
    <x v="184"/>
    <x v="1"/>
    <s v="Cerdo"/>
    <x v="1"/>
    <s v="1022125"/>
    <x v="172"/>
    <s v="Pernil"/>
    <s v="Pernil Mano"/>
    <x v="2"/>
    <n v="17427"/>
    <n v="222573"/>
    <n v="240000"/>
    <n v="17427"/>
    <n v="222573"/>
    <n v="240000"/>
    <n v="144000"/>
    <m/>
    <n v="96000"/>
    <s v="Sobre ingreso"/>
    <n v="0"/>
  </r>
  <r>
    <x v="321"/>
    <x v="1"/>
    <s v="Cerdo"/>
    <x v="1"/>
    <s v="1022128"/>
    <x v="284"/>
    <s v="Pierna"/>
    <s v="Pierna Pulpa Fina"/>
    <x v="8"/>
    <n v="-1963"/>
    <n v="11964"/>
    <n v="10000"/>
    <n v="-1963"/>
    <n v="11964"/>
    <n v="10000"/>
    <n v="10000"/>
    <m/>
    <n v="0"/>
    <s v="OK"/>
    <n v="0"/>
  </r>
  <r>
    <x v="322"/>
    <x v="1"/>
    <s v="Cerdo"/>
    <x v="1"/>
    <s v="1022141"/>
    <x v="285"/>
    <s v="Pierna"/>
    <s v="Pierna Pulpa Fina"/>
    <x v="8"/>
    <n v="781"/>
    <n v="10657"/>
    <n v="34000"/>
    <n v="781"/>
    <n v="10657"/>
    <n v="41000"/>
    <n v="41000"/>
    <m/>
    <n v="0"/>
    <s v="OK"/>
    <n v="0"/>
  </r>
  <r>
    <x v="323"/>
    <x v="1"/>
    <s v="Cerdo"/>
    <x v="1"/>
    <s v="1022142"/>
    <x v="286"/>
    <s v="Pierna"/>
    <s v="Pierna Pulpa Fina"/>
    <x v="8"/>
    <n v="1163"/>
    <n v="8837"/>
    <n v="10000"/>
    <n v="1163"/>
    <n v="8837"/>
    <n v="10000"/>
    <n v="10000"/>
    <m/>
    <n v="0"/>
    <s v="OK"/>
    <n v="0"/>
  </r>
  <r>
    <x v="324"/>
    <x v="1"/>
    <s v="Cerdo"/>
    <x v="1"/>
    <s v="1022145"/>
    <x v="287"/>
    <s v="Pierna"/>
    <s v="Pierna Pulpa"/>
    <x v="7"/>
    <n v="18"/>
    <n v="0"/>
    <n v="0"/>
    <n v="18"/>
    <n v="0"/>
    <n v="0"/>
    <m/>
    <m/>
    <n v="0"/>
    <s v="OK"/>
    <n v="0"/>
  </r>
  <r>
    <x v="325"/>
    <x v="1"/>
    <s v="Cerdo"/>
    <x v="1"/>
    <s v="1022169"/>
    <x v="288"/>
    <s v="Recortes"/>
    <s v="Recortes No Magro"/>
    <x v="2"/>
    <n v="-24457"/>
    <n v="24457"/>
    <n v="0"/>
    <n v="-24457"/>
    <n v="166457"/>
    <n v="144000"/>
    <n v="144000"/>
    <m/>
    <n v="0"/>
    <s v="OK"/>
    <n v="0"/>
  </r>
  <r>
    <x v="187"/>
    <x v="1"/>
    <s v="Cerdo"/>
    <x v="1"/>
    <s v="1022183"/>
    <x v="174"/>
    <s v="Pernil"/>
    <s v="Pernil Pierna"/>
    <x v="2"/>
    <n v="0"/>
    <n v="480000"/>
    <n v="480000"/>
    <n v="0"/>
    <n v="480000"/>
    <n v="480000"/>
    <n v="408000"/>
    <m/>
    <n v="72000"/>
    <s v="Sobre ingreso"/>
    <n v="0"/>
  </r>
  <r>
    <x v="188"/>
    <x v="1"/>
    <s v="Cerdo"/>
    <x v="1"/>
    <s v="1022186"/>
    <x v="175"/>
    <s v="Huesos"/>
    <s v="Huesos Cuarto Centra"/>
    <x v="2"/>
    <m/>
    <m/>
    <m/>
    <m/>
    <m/>
    <m/>
    <n v="72001"/>
    <m/>
    <n v="-72001"/>
    <s v="Pendiente de ingreso"/>
    <n v="0"/>
  </r>
  <r>
    <x v="326"/>
    <x v="1"/>
    <s v="Cerdo"/>
    <x v="1"/>
    <s v="1022193"/>
    <x v="289"/>
    <s v="Lomo"/>
    <s v="Lomo Vetado"/>
    <x v="2"/>
    <n v="-68618"/>
    <n v="24729"/>
    <n v="24000"/>
    <n v="-68618"/>
    <n v="24729"/>
    <n v="24000"/>
    <n v="24000"/>
    <m/>
    <n v="0"/>
    <s v="OK"/>
    <n v="0"/>
  </r>
  <r>
    <x v="327"/>
    <x v="1"/>
    <s v="Cerdo"/>
    <x v="1"/>
    <s v="1022212"/>
    <x v="290"/>
    <s v="Cabeza"/>
    <s v="Cabeza Entera"/>
    <x v="2"/>
    <n v="-17938"/>
    <n v="611152"/>
    <n v="600000"/>
    <n v="-17938"/>
    <n v="611152"/>
    <n v="600000"/>
    <n v="600000"/>
    <m/>
    <n v="0"/>
    <s v="OK"/>
    <n v="0"/>
  </r>
  <r>
    <x v="328"/>
    <x v="1"/>
    <s v="Cerdo"/>
    <x v="1"/>
    <s v="1022247"/>
    <x v="291"/>
    <s v="Recortes"/>
    <s v="Recortes No Magro"/>
    <x v="7"/>
    <n v="-39480"/>
    <n v="39480"/>
    <n v="0"/>
    <n v="-39480"/>
    <n v="39480"/>
    <n v="0"/>
    <m/>
    <m/>
    <n v="0"/>
    <s v="OK"/>
    <n v="0"/>
  </r>
  <r>
    <x v="329"/>
    <x v="1"/>
    <s v="Cerdo"/>
    <x v="1"/>
    <s v="1022254"/>
    <x v="292"/>
    <s v="Chuleta"/>
    <s v="Chuleta Vetada"/>
    <x v="7"/>
    <n v="1365"/>
    <n v="0"/>
    <n v="0"/>
    <n v="1365"/>
    <n v="0"/>
    <n v="0"/>
    <m/>
    <m/>
    <n v="0"/>
    <s v="OK"/>
    <n v="0"/>
  </r>
  <r>
    <x v="330"/>
    <x v="1"/>
    <s v="Cerdo"/>
    <x v="1"/>
    <s v="1022293"/>
    <x v="293"/>
    <s v="Prolijado"/>
    <s v="Prolijado Malaya"/>
    <x v="8"/>
    <n v="2225"/>
    <n v="779"/>
    <n v="10000"/>
    <n v="2225"/>
    <n v="779"/>
    <n v="10000"/>
    <n v="10000"/>
    <m/>
    <n v="0"/>
    <s v="OK"/>
    <n v="0"/>
  </r>
  <r>
    <x v="331"/>
    <x v="1"/>
    <s v="Cerdo"/>
    <x v="1"/>
    <s v="1022304"/>
    <x v="294"/>
    <s v="Subprod"/>
    <s v="Subprod Visceras"/>
    <x v="7"/>
    <n v="-16360"/>
    <n v="13653"/>
    <n v="0"/>
    <n v="-16360"/>
    <n v="13653"/>
    <n v="0"/>
    <m/>
    <m/>
    <n v="0"/>
    <s v="OK"/>
    <n v="0"/>
  </r>
  <r>
    <x v="332"/>
    <x v="1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333"/>
    <x v="1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201"/>
    <x v="1"/>
    <s v="Cerdo"/>
    <x v="1"/>
    <s v="1022373"/>
    <x v="187"/>
    <s v="Recortes"/>
    <s v="Recortes No Magro"/>
    <x v="2"/>
    <n v="0"/>
    <n v="97066"/>
    <n v="96000"/>
    <n v="0"/>
    <n v="97066"/>
    <n v="96000"/>
    <n v="24000"/>
    <m/>
    <n v="72000"/>
    <s v="Sobre ingreso"/>
    <n v="0"/>
  </r>
  <r>
    <x v="335"/>
    <x v="1"/>
    <s v="Cerdo"/>
    <x v="1"/>
    <s v="1022379"/>
    <x v="297"/>
    <s v="Paleta"/>
    <s v="Paleta Pulpa"/>
    <x v="2"/>
    <n v="3037"/>
    <n v="0"/>
    <n v="0"/>
    <n v="3037"/>
    <n v="0"/>
    <n v="0"/>
    <m/>
    <m/>
    <n v="0"/>
    <s v="OK"/>
    <n v="0"/>
  </r>
  <r>
    <x v="336"/>
    <x v="1"/>
    <s v="Cerdo"/>
    <x v="1"/>
    <s v="1022388"/>
    <x v="298"/>
    <s v="Huesos"/>
    <s v="Huesos Cuarto Centra"/>
    <x v="2"/>
    <n v="1272"/>
    <n v="0"/>
    <n v="0"/>
    <n v="1272"/>
    <n v="0"/>
    <n v="0"/>
    <n v="120000"/>
    <m/>
    <n v="-120000"/>
    <s v="Pendiente de ingreso"/>
    <n v="0"/>
  </r>
  <r>
    <x v="205"/>
    <x v="1"/>
    <s v="Cerdo"/>
    <x v="1"/>
    <s v="1022389"/>
    <x v="191"/>
    <s v="Cueros"/>
    <s v="Cuero Panceta"/>
    <x v="2"/>
    <n v="-14173"/>
    <n v="14173"/>
    <n v="0"/>
    <n v="-14173"/>
    <n v="14173"/>
    <n v="0"/>
    <m/>
    <m/>
    <n v="0"/>
    <s v="OK"/>
    <n v="0"/>
  </r>
  <r>
    <x v="337"/>
    <x v="1"/>
    <s v="Cerdo"/>
    <x v="1"/>
    <s v="1022398"/>
    <x v="299"/>
    <s v="Pierna"/>
    <s v="Pierna Pulpa Fina"/>
    <x v="8"/>
    <n v="1386"/>
    <n v="0"/>
    <n v="12000"/>
    <n v="1386"/>
    <n v="0"/>
    <n v="12000"/>
    <n v="12000"/>
    <m/>
    <n v="0"/>
    <s v="OK"/>
    <n v="0"/>
  </r>
  <r>
    <x v="338"/>
    <x v="1"/>
    <s v="Cerdo"/>
    <x v="1"/>
    <s v="1022413"/>
    <x v="300"/>
    <s v="Subprod"/>
    <s v="Subprod Visceras"/>
    <x v="8"/>
    <n v="-3144"/>
    <n v="8144"/>
    <n v="5000"/>
    <n v="-3144"/>
    <n v="8144"/>
    <n v="5000"/>
    <n v="5000"/>
    <m/>
    <n v="0"/>
    <s v="OK"/>
    <n v="0"/>
  </r>
  <r>
    <x v="208"/>
    <x v="1"/>
    <s v="Cerdo"/>
    <x v="1"/>
    <s v="1022414"/>
    <x v="194"/>
    <s v="Chuleta"/>
    <s v="Chuleta Cazuela"/>
    <x v="2"/>
    <n v="0"/>
    <n v="72000"/>
    <n v="72000"/>
    <n v="0"/>
    <n v="72000"/>
    <n v="72000"/>
    <n v="72000"/>
    <m/>
    <n v="0"/>
    <s v="OK"/>
    <n v="0"/>
  </r>
  <r>
    <x v="339"/>
    <x v="1"/>
    <s v="Cerdo"/>
    <x v="1"/>
    <s v="1022415"/>
    <x v="301"/>
    <s v="Recortes"/>
    <s v="Recortes No Magro"/>
    <x v="2"/>
    <n v="5820"/>
    <n v="0"/>
    <n v="0"/>
    <n v="5820"/>
    <n v="0"/>
    <n v="0"/>
    <m/>
    <m/>
    <n v="0"/>
    <s v="OK"/>
    <n v="0"/>
  </r>
  <r>
    <x v="340"/>
    <x v="1"/>
    <s v="Cerdo"/>
    <x v="1"/>
    <s v="1022416"/>
    <x v="302"/>
    <s v="Chuleta"/>
    <s v="Chuleta Vetada"/>
    <x v="2"/>
    <n v="1140"/>
    <n v="0"/>
    <n v="0"/>
    <n v="1140"/>
    <n v="0"/>
    <n v="0"/>
    <m/>
    <m/>
    <n v="0"/>
    <s v="OK"/>
    <n v="0"/>
  </r>
  <r>
    <x v="209"/>
    <x v="1"/>
    <s v="Cerdo"/>
    <x v="1"/>
    <s v="1022417"/>
    <x v="195"/>
    <s v="Cueros"/>
    <s v="Cuero Mixto"/>
    <x v="2"/>
    <n v="12535"/>
    <n v="0"/>
    <n v="12000"/>
    <n v="12535"/>
    <n v="240000"/>
    <n v="240000"/>
    <n v="264000"/>
    <m/>
    <n v="-24000"/>
    <s v="Pendiente de ingreso"/>
    <n v="0"/>
  </r>
  <r>
    <x v="341"/>
    <x v="1"/>
    <s v="Cerdo"/>
    <x v="1"/>
    <s v="1022449"/>
    <x v="303"/>
    <s v="Pierna"/>
    <s v="Pierna Pulpa"/>
    <x v="5"/>
    <n v="3354"/>
    <n v="0"/>
    <n v="0"/>
    <n v="3354"/>
    <n v="0"/>
    <n v="0"/>
    <m/>
    <m/>
    <n v="0"/>
    <s v="OK"/>
    <n v="0"/>
  </r>
  <r>
    <x v="342"/>
    <x v="1"/>
    <s v="Cerdo"/>
    <x v="1"/>
    <s v="1022500"/>
    <x v="130"/>
    <s v="Grasas"/>
    <s v="Grasa Gordura"/>
    <x v="7"/>
    <n v="5989"/>
    <n v="0"/>
    <n v="0"/>
    <n v="5989"/>
    <n v="0"/>
    <n v="0"/>
    <m/>
    <m/>
    <n v="0"/>
    <s v="OK"/>
    <n v="0"/>
  </r>
  <r>
    <x v="343"/>
    <x v="1"/>
    <s v="Cerdo"/>
    <x v="1"/>
    <s v="1022515"/>
    <x v="304"/>
    <s v="Panceta"/>
    <s v="Panceta c/Cuero"/>
    <x v="8"/>
    <n v="-359"/>
    <n v="35000"/>
    <n v="35000"/>
    <n v="-359"/>
    <n v="35000"/>
    <n v="35000"/>
    <n v="35000"/>
    <m/>
    <n v="0"/>
    <s v="OK"/>
    <n v="0"/>
  </r>
  <r>
    <x v="344"/>
    <x v="1"/>
    <s v="Cerdo"/>
    <x v="1"/>
    <s v="1022550"/>
    <x v="305"/>
    <s v="Huesos"/>
    <s v="Huesos Cuarto Traser"/>
    <x v="8"/>
    <n v="5482"/>
    <n v="18518"/>
    <n v="24000"/>
    <n v="5482"/>
    <n v="18518"/>
    <n v="24000"/>
    <n v="24000"/>
    <m/>
    <n v="0"/>
    <s v="OK"/>
    <n v="0"/>
  </r>
  <r>
    <x v="345"/>
    <x v="1"/>
    <s v="Cerdo"/>
    <x v="1"/>
    <s v="1022561"/>
    <x v="306"/>
    <s v="Lomo"/>
    <s v="Lomo MM Loin"/>
    <x v="8"/>
    <n v="864"/>
    <n v="0"/>
    <n v="1000"/>
    <n v="864"/>
    <n v="0"/>
    <n v="1000"/>
    <n v="1000"/>
    <m/>
    <n v="0"/>
    <s v="OK"/>
    <n v="0"/>
  </r>
  <r>
    <x v="346"/>
    <x v="1"/>
    <s v="Cerdo"/>
    <x v="1"/>
    <s v="1022568"/>
    <x v="307"/>
    <s v="Panceta"/>
    <s v="Panceta s/Cuero"/>
    <x v="2"/>
    <n v="-15617"/>
    <n v="24230"/>
    <n v="24000"/>
    <n v="-15617"/>
    <n v="24230"/>
    <n v="24000"/>
    <n v="24000"/>
    <m/>
    <n v="0"/>
    <s v="OK"/>
    <n v="0"/>
  </r>
  <r>
    <x v="347"/>
    <x v="1"/>
    <s v="Cerdo"/>
    <x v="1"/>
    <s v="1022570"/>
    <x v="308"/>
    <s v="Panceta"/>
    <s v="Panceta c/Cuero"/>
    <x v="8"/>
    <n v="3084"/>
    <n v="0"/>
    <n v="2000"/>
    <n v="3084"/>
    <n v="0"/>
    <n v="2000"/>
    <n v="2000"/>
    <m/>
    <n v="0"/>
    <s v="OK"/>
    <n v="0"/>
  </r>
  <r>
    <x v="348"/>
    <x v="1"/>
    <s v="Cerdo"/>
    <x v="1"/>
    <s v="1022619"/>
    <x v="309"/>
    <s v="Prolijado"/>
    <s v="Prolijado Malaya"/>
    <x v="5"/>
    <n v="-1747"/>
    <n v="0"/>
    <n v="0"/>
    <n v="-1747"/>
    <n v="0"/>
    <n v="4536"/>
    <n v="4368"/>
    <m/>
    <n v="168"/>
    <s v="Sobre ingreso"/>
    <n v="0"/>
  </r>
  <r>
    <x v="349"/>
    <x v="1"/>
    <s v="Cerdo"/>
    <x v="1"/>
    <s v="1022621"/>
    <x v="310"/>
    <s v="Panceta"/>
    <s v="Panceta s/Cuero"/>
    <x v="8"/>
    <n v="-1333"/>
    <n v="45000"/>
    <n v="45000"/>
    <n v="-1333"/>
    <n v="69000"/>
    <n v="46000"/>
    <n v="46000"/>
    <m/>
    <n v="0"/>
    <s v="OK"/>
    <n v="0"/>
  </r>
  <r>
    <x v="350"/>
    <x v="1"/>
    <s v="Cerdo"/>
    <x v="1"/>
    <s v="1022636"/>
    <x v="311"/>
    <s v="Huesos"/>
    <s v="Huesos Cuarto Traser"/>
    <x v="2"/>
    <n v="-578"/>
    <n v="159479"/>
    <n v="168000"/>
    <n v="-578"/>
    <n v="159479"/>
    <n v="168000"/>
    <n v="168000"/>
    <m/>
    <n v="0"/>
    <s v="OK"/>
    <n v="0"/>
  </r>
  <r>
    <x v="219"/>
    <x v="1"/>
    <s v="Cerdo"/>
    <x v="1"/>
    <s v="1022637"/>
    <x v="204"/>
    <s v="Huesos"/>
    <s v="Huesos Cuarto Delant"/>
    <x v="2"/>
    <m/>
    <m/>
    <m/>
    <m/>
    <m/>
    <m/>
    <n v="24000"/>
    <m/>
    <n v="-24000"/>
    <s v="Pendiente de ingreso"/>
    <n v="0"/>
  </r>
  <r>
    <x v="351"/>
    <x v="1"/>
    <s v="Cerdo"/>
    <x v="1"/>
    <s v="1022639"/>
    <x v="312"/>
    <s v="Cabeza"/>
    <s v="Cabeza Entera"/>
    <x v="2"/>
    <n v="103269"/>
    <n v="865394"/>
    <n v="960000"/>
    <n v="103269"/>
    <n v="865394"/>
    <n v="960000"/>
    <n v="960000"/>
    <m/>
    <n v="0"/>
    <s v="OK"/>
    <n v="0"/>
  </r>
  <r>
    <x v="352"/>
    <x v="1"/>
    <s v="Cerdo"/>
    <x v="1"/>
    <s v="1022640"/>
    <x v="313"/>
    <s v="Cabeza"/>
    <s v="Cabeza Entera"/>
    <x v="2"/>
    <n v="-17753"/>
    <n v="41753"/>
    <n v="24000"/>
    <n v="-17753"/>
    <n v="41753"/>
    <n v="24000"/>
    <n v="24000"/>
    <m/>
    <n v="0"/>
    <s v="OK"/>
    <n v="0"/>
  </r>
  <r>
    <x v="353"/>
    <x v="1"/>
    <s v="Cerdo"/>
    <x v="1"/>
    <s v="1022645"/>
    <x v="260"/>
    <s v="Panceta"/>
    <s v="Panceta s/Cuero"/>
    <x v="2"/>
    <n v="5085"/>
    <n v="18915"/>
    <n v="24000"/>
    <n v="5085"/>
    <n v="18915"/>
    <n v="24000"/>
    <n v="24000"/>
    <m/>
    <n v="0"/>
    <s v="OK"/>
    <n v="0"/>
  </r>
  <r>
    <x v="354"/>
    <x v="1"/>
    <s v="Cerdo"/>
    <x v="1"/>
    <s v="1022646"/>
    <x v="259"/>
    <s v="Panceta"/>
    <s v="Panceta s/Cuero"/>
    <x v="2"/>
    <n v="2349"/>
    <n v="0"/>
    <n v="0"/>
    <n v="2349"/>
    <n v="0"/>
    <n v="2363"/>
    <n v="2362.5"/>
    <m/>
    <n v="0.5"/>
    <s v="Sobre ingreso"/>
    <n v="0"/>
  </r>
  <r>
    <x v="220"/>
    <x v="1"/>
    <s v="Cerdo"/>
    <x v="1"/>
    <s v="1022654"/>
    <x v="205"/>
    <s v="Recortes"/>
    <s v="Recortes No Magro"/>
    <x v="7"/>
    <n v="-7940"/>
    <n v="7940"/>
    <n v="0"/>
    <n v="-7940"/>
    <n v="21000"/>
    <n v="0"/>
    <m/>
    <m/>
    <n v="0"/>
    <s v="OK"/>
    <n v="0"/>
  </r>
  <r>
    <x v="224"/>
    <x v="1"/>
    <s v="Cerdo"/>
    <x v="1"/>
    <s v="1022748"/>
    <x v="208"/>
    <s v="Subprod"/>
    <s v="Subprod Patas-Manos"/>
    <x v="2"/>
    <n v="-55020"/>
    <n v="198277"/>
    <n v="144000"/>
    <n v="-55020"/>
    <n v="198277"/>
    <n v="168000"/>
    <n v="108000"/>
    <m/>
    <n v="60000"/>
    <s v="Sobre ingreso"/>
    <n v="0"/>
  </r>
  <r>
    <x v="355"/>
    <x v="1"/>
    <s v="Cerdo"/>
    <x v="1"/>
    <s v="1022750"/>
    <x v="314"/>
    <s v="Paleta"/>
    <s v="Paleta Pulpa"/>
    <x v="8"/>
    <n v="2477"/>
    <n v="45523"/>
    <n v="48000"/>
    <n v="2477"/>
    <n v="21523"/>
    <n v="24000"/>
    <n v="24000"/>
    <m/>
    <n v="0"/>
    <s v="OK"/>
    <n v="0"/>
  </r>
  <r>
    <x v="356"/>
    <x v="1"/>
    <s v="Cerdo"/>
    <x v="1"/>
    <s v="1022751"/>
    <x v="315"/>
    <s v="Paleta"/>
    <s v="Paleta Entera"/>
    <x v="8"/>
    <n v="-3717"/>
    <n v="22000"/>
    <n v="22000"/>
    <n v="-3717"/>
    <n v="22000"/>
    <n v="22000"/>
    <n v="22000"/>
    <m/>
    <n v="0"/>
    <s v="OK"/>
    <n v="0"/>
  </r>
  <r>
    <x v="357"/>
    <x v="1"/>
    <s v="Cerdo"/>
    <x v="1"/>
    <s v="1022753"/>
    <x v="316"/>
    <s v="Pernil"/>
    <s v="Pernil Mano"/>
    <x v="2"/>
    <n v="26247"/>
    <n v="93753"/>
    <n v="120000"/>
    <n v="26247"/>
    <n v="93753"/>
    <n v="120000"/>
    <n v="120000"/>
    <m/>
    <n v="0"/>
    <s v="OK"/>
    <n v="0"/>
  </r>
  <r>
    <x v="472"/>
    <x v="1"/>
    <s v="Cerdo"/>
    <x v="1"/>
    <s v="1022760"/>
    <x v="259"/>
    <s v="Panceta"/>
    <s v="Panceta s/Cuero"/>
    <x v="5"/>
    <n v="1571"/>
    <n v="0"/>
    <n v="0"/>
    <n v="1571"/>
    <n v="0"/>
    <n v="0"/>
    <m/>
    <m/>
    <n v="0"/>
    <s v="OK"/>
    <n v="0"/>
  </r>
  <r>
    <x v="358"/>
    <x v="1"/>
    <s v="Cerdo"/>
    <x v="1"/>
    <s v="1022767"/>
    <x v="317"/>
    <s v="Grasas"/>
    <s v="Grasa Gordura"/>
    <x v="8"/>
    <n v="-591"/>
    <n v="24591"/>
    <n v="24000"/>
    <n v="-591"/>
    <n v="24591"/>
    <n v="24000"/>
    <n v="24000"/>
    <m/>
    <n v="0"/>
    <s v="OK"/>
    <n v="0"/>
  </r>
  <r>
    <x v="359"/>
    <x v="1"/>
    <s v="Cerdo"/>
    <x v="1"/>
    <s v="1022793"/>
    <x v="318"/>
    <s v="Paleta"/>
    <s v="Paleta Pulpa"/>
    <x v="8"/>
    <m/>
    <m/>
    <m/>
    <m/>
    <m/>
    <m/>
    <n v="0.1"/>
    <m/>
    <n v="-0.1"/>
    <s v="Pendiente de ingreso"/>
    <n v="0"/>
  </r>
  <r>
    <x v="360"/>
    <x v="1"/>
    <s v="Cerdo"/>
    <x v="1"/>
    <s v="1022794"/>
    <x v="319"/>
    <s v="Paleta"/>
    <s v="Paleta Entera"/>
    <x v="8"/>
    <m/>
    <m/>
    <m/>
    <m/>
    <m/>
    <m/>
    <n v="0.3"/>
    <m/>
    <n v="-0.3"/>
    <s v="Pendiente de ingreso"/>
    <n v="0"/>
  </r>
  <r>
    <x v="368"/>
    <x v="1"/>
    <s v="Cerdo"/>
    <x v="1"/>
    <s v="1022863"/>
    <x v="326"/>
    <s v="Lomo"/>
    <s v="Lomo Vetado"/>
    <x v="8"/>
    <n v="1360"/>
    <n v="0"/>
    <n v="50000"/>
    <n v="1360"/>
    <n v="0"/>
    <n v="50000"/>
    <n v="50000"/>
    <m/>
    <n v="0"/>
    <s v="OK"/>
    <n v="0"/>
  </r>
  <r>
    <x v="369"/>
    <x v="1"/>
    <s v="Cerdo"/>
    <x v="1"/>
    <s v="1022864"/>
    <x v="327"/>
    <s v="Lomo"/>
    <s v="Lomo Vetado"/>
    <x v="8"/>
    <n v="-7164"/>
    <n v="30000"/>
    <n v="30000"/>
    <n v="-7164"/>
    <n v="30000"/>
    <n v="30000"/>
    <n v="30000"/>
    <m/>
    <n v="0"/>
    <s v="OK"/>
    <n v="0"/>
  </r>
  <r>
    <x v="370"/>
    <x v="1"/>
    <s v="Cerdo"/>
    <x v="1"/>
    <s v="1022865"/>
    <x v="328"/>
    <s v="Panceta"/>
    <s v="Panceta s/Cuero"/>
    <x v="8"/>
    <n v="-65"/>
    <n v="85000"/>
    <n v="85000"/>
    <n v="-65"/>
    <n v="85000"/>
    <n v="85000"/>
    <n v="85000"/>
    <m/>
    <n v="0"/>
    <s v="OK"/>
    <n v="0"/>
  </r>
  <r>
    <x v="371"/>
    <x v="1"/>
    <s v="Cerdo"/>
    <x v="1"/>
    <s v="1022866"/>
    <x v="329"/>
    <s v="Panceta"/>
    <s v="Panceta s/Cuero"/>
    <x v="8"/>
    <n v="-712"/>
    <n v="65000"/>
    <n v="65000"/>
    <n v="-712"/>
    <n v="65000"/>
    <n v="65000"/>
    <n v="65000"/>
    <m/>
    <n v="0"/>
    <s v="OK"/>
    <n v="0"/>
  </r>
  <r>
    <x v="372"/>
    <x v="1"/>
    <s v="Cerdo"/>
    <x v="1"/>
    <s v="1022883"/>
    <x v="330"/>
    <s v="Chuleta"/>
    <s v="Chuleta Huesos"/>
    <x v="5"/>
    <n v="0"/>
    <n v="24000"/>
    <n v="24000"/>
    <n v="0"/>
    <n v="24000"/>
    <n v="24000"/>
    <n v="23995.017"/>
    <m/>
    <n v="4.9830000000001746"/>
    <s v="Sobre ingreso"/>
    <n v="0"/>
  </r>
  <r>
    <x v="373"/>
    <x v="1"/>
    <s v="Cerdo"/>
    <x v="1"/>
    <s v="1022907"/>
    <x v="331"/>
    <s v="Subprod"/>
    <s v="Subprod Visceras"/>
    <x v="6"/>
    <n v="9615"/>
    <n v="48385"/>
    <n v="72000"/>
    <n v="9615"/>
    <n v="48385"/>
    <n v="72000"/>
    <n v="72000"/>
    <m/>
    <n v="0"/>
    <s v="OK"/>
    <n v="0"/>
  </r>
  <r>
    <x v="374"/>
    <x v="1"/>
    <s v="Cerdo"/>
    <x v="1"/>
    <s v="1022914"/>
    <x v="332"/>
    <s v="Grasas"/>
    <s v="Grasa Lomo Tocino"/>
    <x v="8"/>
    <n v="3177"/>
    <n v="0"/>
    <n v="24000"/>
    <n v="3177"/>
    <n v="0"/>
    <n v="24000"/>
    <n v="24000"/>
    <m/>
    <n v="0"/>
    <s v="OK"/>
    <n v="0"/>
  </r>
  <r>
    <x v="375"/>
    <x v="1"/>
    <s v="Cerdo"/>
    <x v="1"/>
    <s v="1022918"/>
    <x v="333"/>
    <s v="Grasas"/>
    <s v="Grasa Lomo Tocino"/>
    <x v="8"/>
    <n v="-20963"/>
    <n v="114266"/>
    <n v="96000"/>
    <n v="-20963"/>
    <n v="114266"/>
    <n v="96000"/>
    <n v="96000"/>
    <m/>
    <n v="0"/>
    <s v="OK"/>
    <n v="0"/>
  </r>
  <r>
    <x v="377"/>
    <x v="1"/>
    <s v="Cerdo"/>
    <x v="1"/>
    <s v="1022936"/>
    <x v="158"/>
    <s v="Filete"/>
    <s v="Filete c/Cabeza"/>
    <x v="2"/>
    <n v="-2200"/>
    <n v="0"/>
    <n v="0"/>
    <n v="-2200"/>
    <n v="0"/>
    <n v="6790"/>
    <m/>
    <m/>
    <n v="6790"/>
    <s v="Sobre ingreso"/>
    <n v="0"/>
  </r>
  <r>
    <x v="378"/>
    <x v="1"/>
    <s v="Cerdo"/>
    <x v="1"/>
    <s v="1022939"/>
    <x v="334"/>
    <s v="Cost-Pec"/>
    <s v="Cost-Pec Trozos"/>
    <x v="2"/>
    <n v="3740"/>
    <n v="0"/>
    <n v="0"/>
    <n v="3740"/>
    <n v="0"/>
    <n v="0"/>
    <m/>
    <m/>
    <n v="0"/>
    <s v="OK"/>
    <n v="0"/>
  </r>
  <r>
    <x v="379"/>
    <x v="1"/>
    <s v="Cerdo"/>
    <x v="1"/>
    <s v="1022940"/>
    <x v="335"/>
    <s v="Pernil"/>
    <s v="Pernil Mano"/>
    <x v="2"/>
    <n v="9785"/>
    <n v="11315"/>
    <n v="24000"/>
    <n v="9785"/>
    <n v="71315"/>
    <n v="72000"/>
    <n v="72000"/>
    <m/>
    <n v="0"/>
    <s v="OK"/>
    <n v="0"/>
  </r>
  <r>
    <x v="380"/>
    <x v="1"/>
    <s v="Cerdo"/>
    <x v="1"/>
    <s v="1022941"/>
    <x v="336"/>
    <s v="Pernil"/>
    <s v="Pernil Mano"/>
    <x v="2"/>
    <n v="-1162"/>
    <n v="56575"/>
    <n v="48000"/>
    <n v="-1162"/>
    <n v="56575"/>
    <n v="48000"/>
    <n v="48000"/>
    <m/>
    <n v="0"/>
    <s v="OK"/>
    <n v="0"/>
  </r>
  <r>
    <x v="242"/>
    <x v="1"/>
    <s v="Cerdo"/>
    <x v="1"/>
    <s v="1022943"/>
    <x v="225"/>
    <s v="Lomo"/>
    <s v="Lomo Centro"/>
    <x v="2"/>
    <n v="16"/>
    <n v="0"/>
    <n v="0"/>
    <n v="16"/>
    <n v="0"/>
    <n v="0"/>
    <m/>
    <m/>
    <n v="0"/>
    <s v="OK"/>
    <n v="0"/>
  </r>
  <r>
    <x v="243"/>
    <x v="1"/>
    <s v="Cerdo"/>
    <x v="1"/>
    <s v="1022945"/>
    <x v="169"/>
    <s v="Grasas"/>
    <s v="Grasa Interior"/>
    <x v="2"/>
    <n v="-80962"/>
    <n v="80962"/>
    <n v="0"/>
    <n v="-80962"/>
    <n v="80962"/>
    <n v="0"/>
    <m/>
    <m/>
    <n v="0"/>
    <s v="OK"/>
    <n v="0"/>
  </r>
  <r>
    <x v="381"/>
    <x v="1"/>
    <s v="Cerdo"/>
    <x v="1"/>
    <s v="1022946"/>
    <x v="337"/>
    <s v="Chuleta"/>
    <s v="Chuleta Centro"/>
    <x v="2"/>
    <n v="-4685"/>
    <n v="1182"/>
    <n v="0"/>
    <n v="-4685"/>
    <n v="1182"/>
    <n v="0"/>
    <m/>
    <m/>
    <n v="0"/>
    <s v="OK"/>
    <n v="0"/>
  </r>
  <r>
    <x v="382"/>
    <x v="1"/>
    <s v="Cerdo"/>
    <x v="1"/>
    <s v="1022989"/>
    <x v="338"/>
    <s v="Lomo"/>
    <s v="Lomo MM Loin"/>
    <x v="8"/>
    <n v="-5755"/>
    <n v="5755"/>
    <n v="30000"/>
    <n v="-5755"/>
    <n v="5755"/>
    <n v="30000"/>
    <n v="30000"/>
    <m/>
    <n v="0"/>
    <s v="OK"/>
    <n v="0"/>
  </r>
  <r>
    <x v="249"/>
    <x v="1"/>
    <s v="Cerdo"/>
    <x v="1"/>
    <s v="1023034"/>
    <x v="231"/>
    <s v="Cueros"/>
    <s v="Cuero Forro"/>
    <x v="2"/>
    <n v="12952"/>
    <n v="173060"/>
    <n v="192000"/>
    <n v="12952"/>
    <n v="173060"/>
    <n v="192000"/>
    <n v="120000"/>
    <m/>
    <n v="72000"/>
    <s v="Sobre ingreso"/>
    <n v="0"/>
  </r>
  <r>
    <x v="384"/>
    <x v="1"/>
    <s v="Cerdo"/>
    <x v="1"/>
    <s v="1023047"/>
    <x v="340"/>
    <s v="Lomo"/>
    <s v="Lomo Vetado"/>
    <x v="2"/>
    <n v="5411"/>
    <n v="0"/>
    <n v="0"/>
    <n v="5411"/>
    <n v="0"/>
    <n v="5418"/>
    <m/>
    <m/>
    <n v="5418"/>
    <s v="Sobre ingreso"/>
    <n v="0"/>
  </r>
  <r>
    <x v="385"/>
    <x v="1"/>
    <s v="Cerdo"/>
    <x v="1"/>
    <s v="1023050"/>
    <x v="341"/>
    <s v="Lomo"/>
    <s v="Lomo Centro"/>
    <x v="5"/>
    <n v="3562"/>
    <n v="68560"/>
    <n v="72122"/>
    <n v="3562"/>
    <n v="68560"/>
    <n v="72122"/>
    <n v="72000"/>
    <m/>
    <n v="122"/>
    <s v="Sobre ingreso"/>
    <n v="0"/>
  </r>
  <r>
    <x v="386"/>
    <x v="1"/>
    <s v="Cerdo"/>
    <x v="1"/>
    <s v="1023066"/>
    <x v="342"/>
    <s v="Chuleta"/>
    <s v="Chuleta Huesos"/>
    <x v="2"/>
    <n v="0"/>
    <n v="17"/>
    <n v="0"/>
    <n v="0"/>
    <n v="17"/>
    <n v="0"/>
    <m/>
    <m/>
    <n v="0"/>
    <s v="OK"/>
    <n v="0"/>
  </r>
  <r>
    <x v="387"/>
    <x v="1"/>
    <s v="Cerdo"/>
    <x v="1"/>
    <s v="1023093"/>
    <x v="322"/>
    <s v="Recortes"/>
    <s v="Recortes No Magro"/>
    <x v="2"/>
    <n v="-28073"/>
    <n v="40133"/>
    <n v="24000"/>
    <n v="-28073"/>
    <n v="40133"/>
    <n v="24000"/>
    <n v="12000"/>
    <m/>
    <n v="12000"/>
    <s v="Sobre ingreso"/>
    <n v="0"/>
  </r>
  <r>
    <x v="388"/>
    <x v="1"/>
    <s v="Cerdo"/>
    <x v="1"/>
    <s v="1023102"/>
    <x v="343"/>
    <s v="Lomo"/>
    <s v="Lomo MM Loin"/>
    <x v="8"/>
    <n v="-71"/>
    <n v="71"/>
    <n v="0"/>
    <n v="-71"/>
    <n v="5071"/>
    <n v="5000"/>
    <n v="5000"/>
    <m/>
    <n v="0"/>
    <s v="OK"/>
    <n v="0"/>
  </r>
  <r>
    <x v="258"/>
    <x v="1"/>
    <s v="Cerdo"/>
    <x v="1"/>
    <s v="1023111"/>
    <x v="239"/>
    <s v="Grasas"/>
    <s v="Grasa Forro"/>
    <x v="2"/>
    <m/>
    <m/>
    <m/>
    <m/>
    <m/>
    <m/>
    <n v="20501"/>
    <m/>
    <n v="-20501"/>
    <s v="Pendiente de ingreso"/>
    <n v="0"/>
  </r>
  <r>
    <x v="389"/>
    <x v="1"/>
    <s v="Cerdo"/>
    <x v="1"/>
    <s v="1023123"/>
    <x v="344"/>
    <s v="Lomo"/>
    <s v="Lomo Vetado"/>
    <x v="8"/>
    <n v="527"/>
    <n v="6473"/>
    <n v="7000"/>
    <n v="527"/>
    <n v="6473"/>
    <n v="7000"/>
    <n v="7000"/>
    <m/>
    <n v="0"/>
    <s v="OK"/>
    <n v="0"/>
  </r>
  <r>
    <x v="390"/>
    <x v="1"/>
    <s v="Cerdo"/>
    <x v="1"/>
    <s v="1023126"/>
    <x v="345"/>
    <s v="Recortes"/>
    <s v="Recortes No Magro"/>
    <x v="2"/>
    <n v="3660"/>
    <n v="0"/>
    <n v="0"/>
    <n v="3660"/>
    <n v="0"/>
    <n v="3620"/>
    <m/>
    <m/>
    <n v="3620"/>
    <s v="Sobre ingreso"/>
    <n v="0"/>
  </r>
  <r>
    <x v="473"/>
    <x v="1"/>
    <s v="Cerdo"/>
    <x v="1"/>
    <s v="1023130"/>
    <x v="190"/>
    <s v="Chuleta"/>
    <s v="Chuleta Huesos"/>
    <x v="2"/>
    <n v="0"/>
    <n v="13747"/>
    <n v="0"/>
    <n v="0"/>
    <n v="13747"/>
    <n v="0"/>
    <m/>
    <m/>
    <n v="0"/>
    <s v="OK"/>
    <n v="0"/>
  </r>
  <r>
    <x v="391"/>
    <x v="1"/>
    <s v="Cerdo"/>
    <x v="1"/>
    <s v="1023131"/>
    <x v="346"/>
    <s v="Pierna"/>
    <s v="Pierna Pulpa"/>
    <x v="2"/>
    <n v="-2890"/>
    <n v="0"/>
    <n v="0"/>
    <n v="-2890"/>
    <n v="0"/>
    <n v="0"/>
    <m/>
    <m/>
    <n v="0"/>
    <s v="OK"/>
    <n v="0"/>
  </r>
  <r>
    <x v="392"/>
    <x v="1"/>
    <s v="Cerdo"/>
    <x v="1"/>
    <s v="1023132"/>
    <x v="347"/>
    <s v="Paleta"/>
    <s v="Paleta Pulpa"/>
    <x v="2"/>
    <n v="2427"/>
    <n v="0"/>
    <n v="0"/>
    <n v="2427"/>
    <n v="0"/>
    <n v="0"/>
    <m/>
    <m/>
    <n v="0"/>
    <s v="OK"/>
    <n v="0"/>
  </r>
  <r>
    <x v="393"/>
    <x v="1"/>
    <s v="Cerdo"/>
    <x v="1"/>
    <s v="1023143"/>
    <x v="321"/>
    <s v="Prolijado"/>
    <s v="Prolijado Plateada"/>
    <x v="2"/>
    <n v="1400"/>
    <n v="0"/>
    <n v="0"/>
    <n v="1400"/>
    <n v="0"/>
    <n v="0"/>
    <m/>
    <m/>
    <n v="0"/>
    <s v="OK"/>
    <n v="0"/>
  </r>
  <r>
    <x v="394"/>
    <x v="1"/>
    <s v="Cerdo"/>
    <x v="1"/>
    <s v="1023157"/>
    <x v="348"/>
    <s v="Grasas"/>
    <s v="Grasa Lomo Tocino"/>
    <x v="2"/>
    <n v="3500"/>
    <n v="0"/>
    <n v="3500"/>
    <n v="3500"/>
    <n v="0"/>
    <n v="0"/>
    <m/>
    <m/>
    <n v="0"/>
    <s v="OK"/>
    <n v="0"/>
  </r>
  <r>
    <x v="395"/>
    <x v="1"/>
    <s v="Cerdo"/>
    <x v="1"/>
    <s v="1023158"/>
    <x v="289"/>
    <s v="Lomo"/>
    <s v="Lomo Vetado"/>
    <x v="2"/>
    <n v="234"/>
    <n v="0"/>
    <n v="0"/>
    <n v="234"/>
    <n v="0"/>
    <n v="0"/>
    <m/>
    <m/>
    <n v="0"/>
    <s v="OK"/>
    <n v="0"/>
  </r>
  <r>
    <x v="474"/>
    <x v="1"/>
    <s v="Cerdo"/>
    <x v="1"/>
    <s v="1023184"/>
    <x v="418"/>
    <s v="Lomo"/>
    <s v="Lomo CC Loin"/>
    <x v="8"/>
    <m/>
    <m/>
    <m/>
    <m/>
    <m/>
    <m/>
    <n v="1000"/>
    <m/>
    <n v="-1000"/>
    <s v="Pendiente de ingreso"/>
    <n v="0"/>
  </r>
  <r>
    <x v="397"/>
    <x v="1"/>
    <s v="Cerdo"/>
    <x v="1"/>
    <s v="1023190"/>
    <x v="349"/>
    <s v="Subprod"/>
    <s v="Subprod Visceras"/>
    <x v="5"/>
    <n v="58300"/>
    <n v="255672"/>
    <n v="312000"/>
    <n v="58300"/>
    <n v="255672"/>
    <n v="312000"/>
    <n v="308397.11499999999"/>
    <m/>
    <n v="3602.8850000000093"/>
    <s v="Sobre ingreso"/>
    <n v="0"/>
  </r>
  <r>
    <x v="398"/>
    <x v="1"/>
    <s v="Cerdo"/>
    <x v="1"/>
    <s v="1023247"/>
    <x v="350"/>
    <s v="Panceta"/>
    <s v="Panceta s/Cuero"/>
    <x v="8"/>
    <m/>
    <m/>
    <m/>
    <n v="0"/>
    <n v="0"/>
    <n v="1000"/>
    <n v="1000"/>
    <m/>
    <n v="0"/>
    <s v="OK"/>
    <n v="0"/>
  </r>
  <r>
    <x v="399"/>
    <x v="1"/>
    <s v="Cerdo"/>
    <x v="1"/>
    <s v="1023257"/>
    <x v="351"/>
    <s v="Recortes"/>
    <s v="Recortes No Magro"/>
    <x v="6"/>
    <n v="3688"/>
    <n v="40733"/>
    <n v="24000"/>
    <n v="3688"/>
    <n v="20312"/>
    <n v="24000"/>
    <n v="24002"/>
    <m/>
    <n v="-2"/>
    <s v="Pendiente de ingreso"/>
    <n v="0"/>
  </r>
  <r>
    <x v="400"/>
    <x v="1"/>
    <s v="Cerdo"/>
    <x v="1"/>
    <s v="1023265"/>
    <x v="352"/>
    <s v="Cost-Pec"/>
    <s v="Cost-Pec Trozos"/>
    <x v="8"/>
    <n v="131"/>
    <n v="6334"/>
    <n v="7000"/>
    <n v="66"/>
    <n v="0"/>
    <n v="0"/>
    <n v="7000"/>
    <m/>
    <n v="-7000"/>
    <s v="Pendiente de ingreso"/>
    <n v="0"/>
  </r>
  <r>
    <x v="401"/>
    <x v="1"/>
    <s v="Cerdo"/>
    <x v="1"/>
    <s v="1023273"/>
    <x v="353"/>
    <s v="Pierna"/>
    <s v="Pierna Pulpa Fina"/>
    <x v="5"/>
    <n v="1471"/>
    <n v="20194"/>
    <n v="36288"/>
    <n v="1471"/>
    <n v="20194"/>
    <n v="36288"/>
    <n v="36288"/>
    <m/>
    <n v="0"/>
    <s v="OK"/>
    <n v="0"/>
  </r>
  <r>
    <x v="402"/>
    <x v="1"/>
    <s v="Cerdo"/>
    <x v="1"/>
    <s v="1023274"/>
    <x v="354"/>
    <s v="Pierna"/>
    <s v="Pierna Pulpa Fina"/>
    <x v="5"/>
    <n v="-1703"/>
    <n v="53"/>
    <n v="0"/>
    <n v="-1703"/>
    <n v="53"/>
    <n v="0"/>
    <m/>
    <m/>
    <n v="0"/>
    <s v="OK"/>
    <n v="0"/>
  </r>
  <r>
    <x v="403"/>
    <x v="1"/>
    <s v="Cerdo"/>
    <x v="1"/>
    <s v="1023290"/>
    <x v="355"/>
    <s v="Huesos"/>
    <s v="Huesos Cuarto Traser"/>
    <x v="2"/>
    <n v="-12440"/>
    <n v="1000"/>
    <n v="0"/>
    <n v="-12440"/>
    <n v="1000"/>
    <n v="0"/>
    <m/>
    <m/>
    <n v="0"/>
    <s v="OK"/>
    <n v="0"/>
  </r>
  <r>
    <x v="404"/>
    <x v="1"/>
    <s v="Cerdo"/>
    <x v="1"/>
    <s v="1023291"/>
    <x v="356"/>
    <s v="Huesos"/>
    <s v="Huesos Cuarto Centra"/>
    <x v="2"/>
    <n v="-23980"/>
    <n v="24000"/>
    <n v="0"/>
    <n v="-23980"/>
    <n v="24000"/>
    <n v="0"/>
    <m/>
    <m/>
    <n v="0"/>
    <s v="OK"/>
    <n v="0"/>
  </r>
  <r>
    <x v="405"/>
    <x v="1"/>
    <s v="Cerdo"/>
    <x v="1"/>
    <s v="1023302"/>
    <x v="169"/>
    <s v="Grasas"/>
    <s v="Grasa Interior"/>
    <x v="6"/>
    <n v="-6257"/>
    <n v="338318"/>
    <n v="336000"/>
    <n v="-6257"/>
    <n v="338318"/>
    <n v="336000"/>
    <n v="336000"/>
    <m/>
    <n v="0"/>
    <s v="OK"/>
    <n v="0"/>
  </r>
  <r>
    <x v="264"/>
    <x v="1"/>
    <s v="Cerdo"/>
    <x v="1"/>
    <s v="1023306"/>
    <x v="195"/>
    <s v="Cueros"/>
    <s v="Cuero Mixto"/>
    <x v="2"/>
    <n v="-13539"/>
    <n v="253539"/>
    <n v="240000"/>
    <n v="-13539"/>
    <n v="253539"/>
    <n v="240000"/>
    <n v="144000"/>
    <m/>
    <n v="96000"/>
    <s v="Sobre ingreso"/>
    <n v="0"/>
  </r>
  <r>
    <x v="406"/>
    <x v="1"/>
    <s v="Cerdo"/>
    <x v="1"/>
    <s v="1023318"/>
    <x v="357"/>
    <s v="Recortes"/>
    <s v="Recortes No Magro"/>
    <x v="6"/>
    <n v="-1547"/>
    <n v="1547"/>
    <n v="0"/>
    <n v="-1547"/>
    <n v="1547"/>
    <n v="0"/>
    <m/>
    <m/>
    <n v="0"/>
    <s v="OK"/>
    <n v="0"/>
  </r>
  <r>
    <x v="407"/>
    <x v="1"/>
    <s v="Cerdo"/>
    <x v="1"/>
    <s v="1023319"/>
    <x v="358"/>
    <s v="Recortes"/>
    <s v="Recortes No Magro"/>
    <x v="6"/>
    <n v="-22378"/>
    <n v="20583"/>
    <n v="0"/>
    <n v="-22378"/>
    <n v="7523"/>
    <n v="0"/>
    <m/>
    <m/>
    <n v="0"/>
    <s v="OK"/>
    <n v="0"/>
  </r>
  <r>
    <x v="475"/>
    <x v="1"/>
    <s v="Cerdo"/>
    <x v="1"/>
    <s v="1023324"/>
    <x v="263"/>
    <s v="Pierna"/>
    <s v="Pierna Pulpa"/>
    <x v="6"/>
    <m/>
    <m/>
    <m/>
    <m/>
    <m/>
    <m/>
    <n v="88"/>
    <m/>
    <n v="-88"/>
    <s v="Pendiente de ingreso"/>
    <n v="0"/>
  </r>
  <r>
    <x v="476"/>
    <x v="1"/>
    <s v="Cerdo"/>
    <x v="1"/>
    <s v="1023353"/>
    <x v="253"/>
    <s v="Paleta"/>
    <s v="Paleta Pulpa"/>
    <x v="7"/>
    <m/>
    <m/>
    <m/>
    <n v="0"/>
    <n v="20000"/>
    <n v="20000"/>
    <n v="20000"/>
    <m/>
    <n v="0"/>
    <s v="OK"/>
    <n v="0"/>
  </r>
  <r>
    <x v="92"/>
    <x v="1"/>
    <s v="Cerdo"/>
    <x v="2"/>
    <s v="1020017"/>
    <x v="83"/>
    <s v="Chuleta"/>
    <s v="Chuleta Centro"/>
    <x v="0"/>
    <m/>
    <m/>
    <m/>
    <m/>
    <m/>
    <m/>
    <m/>
    <n v="72408.612999999998"/>
    <n v="0"/>
    <s v="OK"/>
    <n v="0"/>
  </r>
  <r>
    <x v="94"/>
    <x v="1"/>
    <s v="Cerdo"/>
    <x v="2"/>
    <s v="1020105"/>
    <x v="85"/>
    <s v="Lomo"/>
    <s v="Lomo Centro"/>
    <x v="9"/>
    <m/>
    <m/>
    <m/>
    <m/>
    <m/>
    <m/>
    <m/>
    <n v="56970.432000000001"/>
    <n v="0"/>
    <s v="OK"/>
    <n v="0"/>
  </r>
  <r>
    <x v="95"/>
    <x v="1"/>
    <s v="Cerdo"/>
    <x v="2"/>
    <s v="1020110"/>
    <x v="86"/>
    <s v="Lomo"/>
    <s v="Lomo MM Loin"/>
    <x v="9"/>
    <m/>
    <m/>
    <m/>
    <m/>
    <m/>
    <m/>
    <m/>
    <n v="373316.75300000003"/>
    <n v="0"/>
    <s v="OK"/>
    <n v="0"/>
  </r>
  <r>
    <x v="96"/>
    <x v="1"/>
    <s v="Cerdo"/>
    <x v="2"/>
    <s v="1020284"/>
    <x v="87"/>
    <s v="Pierna"/>
    <s v="Pierna Pulpa Fina"/>
    <x v="9"/>
    <m/>
    <m/>
    <m/>
    <m/>
    <m/>
    <m/>
    <m/>
    <n v="6381.79"/>
    <n v="0"/>
    <s v="OK"/>
    <n v="0"/>
  </r>
  <r>
    <x v="97"/>
    <x v="1"/>
    <s v="Cerdo"/>
    <x v="2"/>
    <s v="1020326"/>
    <x v="88"/>
    <s v="Paleta"/>
    <s v="Paleta Pulpa"/>
    <x v="9"/>
    <m/>
    <m/>
    <m/>
    <m/>
    <m/>
    <m/>
    <m/>
    <n v="240044.29800000001"/>
    <n v="0"/>
    <s v="OK"/>
    <n v="0"/>
  </r>
  <r>
    <x v="98"/>
    <x v="1"/>
    <s v="Cerdo"/>
    <x v="2"/>
    <s v="1020339"/>
    <x v="89"/>
    <s v="Grasas"/>
    <s v="Grasa Lomo Tocino"/>
    <x v="0"/>
    <m/>
    <m/>
    <m/>
    <m/>
    <m/>
    <m/>
    <m/>
    <n v="47148.966999999997"/>
    <n v="0"/>
    <s v="OK"/>
    <n v="0"/>
  </r>
  <r>
    <x v="99"/>
    <x v="1"/>
    <s v="Cerdo"/>
    <x v="2"/>
    <s v="1020349"/>
    <x v="90"/>
    <s v="Plancha"/>
    <s v="Plancha s/Cuero"/>
    <x v="0"/>
    <m/>
    <m/>
    <m/>
    <m/>
    <m/>
    <m/>
    <m/>
    <n v="138090.07500000001"/>
    <n v="0"/>
    <s v="OK"/>
    <n v="0"/>
  </r>
  <r>
    <x v="100"/>
    <x v="1"/>
    <s v="Cerdo"/>
    <x v="2"/>
    <s v="1020352"/>
    <x v="91"/>
    <s v="Cueros"/>
    <s v="Cuero Panceta"/>
    <x v="0"/>
    <m/>
    <m/>
    <m/>
    <m/>
    <m/>
    <m/>
    <m/>
    <n v="26142.550999999999"/>
    <n v="0"/>
    <s v="OK"/>
    <n v="0"/>
  </r>
  <r>
    <x v="101"/>
    <x v="1"/>
    <s v="Cerdo"/>
    <x v="2"/>
    <s v="1020367"/>
    <x v="92"/>
    <s v="Grasas"/>
    <s v="Grasa Gordura"/>
    <x v="0"/>
    <m/>
    <m/>
    <m/>
    <m/>
    <m/>
    <m/>
    <m/>
    <n v="67851.770999999993"/>
    <n v="0"/>
    <s v="OK"/>
    <n v="0"/>
  </r>
  <r>
    <x v="102"/>
    <x v="1"/>
    <s v="Cerdo"/>
    <x v="2"/>
    <s v="1020412"/>
    <x v="93"/>
    <s v="Recortes"/>
    <s v="Recortes No Magro"/>
    <x v="0"/>
    <m/>
    <m/>
    <m/>
    <m/>
    <m/>
    <m/>
    <m/>
    <n v="36793.688000000002"/>
    <n v="0"/>
    <s v="OK"/>
    <n v="0"/>
  </r>
  <r>
    <x v="103"/>
    <x v="1"/>
    <s v="Cerdo"/>
    <x v="2"/>
    <s v="1020589"/>
    <x v="94"/>
    <s v="Lomo"/>
    <s v="Lomo MM Loin"/>
    <x v="9"/>
    <m/>
    <m/>
    <m/>
    <m/>
    <m/>
    <m/>
    <m/>
    <n v="48395.476999999999"/>
    <n v="0"/>
    <s v="OK"/>
    <n v="0"/>
  </r>
  <r>
    <x v="104"/>
    <x v="1"/>
    <s v="Cerdo"/>
    <x v="2"/>
    <s v="1020592"/>
    <x v="95"/>
    <s v="Lomo"/>
    <s v="Lomo Vetado"/>
    <x v="9"/>
    <m/>
    <m/>
    <m/>
    <m/>
    <m/>
    <m/>
    <m/>
    <n v="305953.77"/>
    <n v="0"/>
    <s v="OK"/>
    <n v="0"/>
  </r>
  <r>
    <x v="106"/>
    <x v="1"/>
    <s v="Cerdo"/>
    <x v="2"/>
    <s v="1020636"/>
    <x v="97"/>
    <s v="Filete"/>
    <s v="Filete c/Cabeza"/>
    <x v="9"/>
    <m/>
    <m/>
    <m/>
    <m/>
    <m/>
    <m/>
    <m/>
    <n v="18584.902999999998"/>
    <n v="0"/>
    <s v="OK"/>
    <n v="0"/>
  </r>
  <r>
    <x v="107"/>
    <x v="1"/>
    <s v="Cerdo"/>
    <x v="2"/>
    <s v="1020637"/>
    <x v="98"/>
    <s v="Panceta"/>
    <s v="Panceta s/Cuero"/>
    <x v="9"/>
    <m/>
    <m/>
    <m/>
    <m/>
    <m/>
    <m/>
    <m/>
    <n v="27319.734"/>
    <n v="0"/>
    <s v="OK"/>
    <n v="0"/>
  </r>
  <r>
    <x v="109"/>
    <x v="1"/>
    <s v="Cerdo"/>
    <x v="2"/>
    <s v="1020664"/>
    <x v="100"/>
    <s v="Pierna"/>
    <s v="Pierna Pulpa Fina"/>
    <x v="9"/>
    <m/>
    <m/>
    <m/>
    <m/>
    <m/>
    <m/>
    <m/>
    <n v="3000"/>
    <n v="0"/>
    <s v="OK"/>
    <n v="0"/>
  </r>
  <r>
    <x v="110"/>
    <x v="1"/>
    <s v="Cerdo"/>
    <x v="2"/>
    <s v="1020665"/>
    <x v="101"/>
    <s v="Pierna"/>
    <s v="Pierna Pulpa Fina"/>
    <x v="9"/>
    <m/>
    <m/>
    <m/>
    <m/>
    <m/>
    <m/>
    <m/>
    <n v="6850.3320000000003"/>
    <n v="0"/>
    <s v="OK"/>
    <n v="0"/>
  </r>
  <r>
    <x v="111"/>
    <x v="1"/>
    <s v="Cerdo"/>
    <x v="2"/>
    <s v="1020678"/>
    <x v="102"/>
    <s v="Lomo"/>
    <s v="Lomo Centro"/>
    <x v="9"/>
    <m/>
    <m/>
    <m/>
    <m/>
    <m/>
    <m/>
    <m/>
    <n v="160.19300000000001"/>
    <n v="0"/>
    <s v="OK"/>
    <n v="0"/>
  </r>
  <r>
    <x v="112"/>
    <x v="1"/>
    <s v="Cerdo"/>
    <x v="2"/>
    <s v="1020681"/>
    <x v="103"/>
    <s v="Lomo"/>
    <s v="Lomo MM Loin"/>
    <x v="9"/>
    <m/>
    <m/>
    <m/>
    <m/>
    <m/>
    <m/>
    <m/>
    <n v="16876.405999999999"/>
    <n v="0"/>
    <s v="OK"/>
    <n v="0"/>
  </r>
  <r>
    <x v="113"/>
    <x v="1"/>
    <s v="Cerdo"/>
    <x v="2"/>
    <s v="1020704"/>
    <x v="104"/>
    <s v="Filete"/>
    <s v="Filete c/Cabeza"/>
    <x v="9"/>
    <m/>
    <m/>
    <m/>
    <m/>
    <m/>
    <m/>
    <m/>
    <n v="399.995"/>
    <n v="0"/>
    <s v="OK"/>
    <n v="0"/>
  </r>
  <r>
    <x v="117"/>
    <x v="1"/>
    <s v="Cerdo"/>
    <x v="2"/>
    <s v="1020774"/>
    <x v="108"/>
    <s v="Prolijado"/>
    <s v="Prolijado Malaya"/>
    <x v="9"/>
    <m/>
    <m/>
    <m/>
    <m/>
    <m/>
    <m/>
    <m/>
    <n v="9900"/>
    <n v="0"/>
    <s v="OK"/>
    <n v="0"/>
  </r>
  <r>
    <x v="118"/>
    <x v="1"/>
    <s v="Cerdo"/>
    <x v="2"/>
    <s v="1020802"/>
    <x v="109"/>
    <s v="Panceta"/>
    <s v="Panceta s/Cuero"/>
    <x v="9"/>
    <m/>
    <m/>
    <m/>
    <m/>
    <m/>
    <m/>
    <m/>
    <n v="72499.998000000007"/>
    <n v="0"/>
    <s v="OK"/>
    <n v="0"/>
  </r>
  <r>
    <x v="119"/>
    <x v="1"/>
    <s v="Cerdo"/>
    <x v="2"/>
    <s v="1020810"/>
    <x v="110"/>
    <s v="Subprod"/>
    <s v="Subprod Tripa"/>
    <x v="9"/>
    <m/>
    <m/>
    <m/>
    <m/>
    <m/>
    <m/>
    <m/>
    <n v="5125.8230000000003"/>
    <n v="0"/>
    <s v="OK"/>
    <n v="0"/>
  </r>
  <r>
    <x v="271"/>
    <x v="1"/>
    <s v="Cerdo"/>
    <x v="2"/>
    <s v="1020822"/>
    <x v="249"/>
    <s v="Huesos"/>
    <s v="Huesos Cuarto Centra"/>
    <x v="5"/>
    <m/>
    <m/>
    <m/>
    <m/>
    <m/>
    <m/>
    <m/>
    <n v="19181.346000000001"/>
    <n v="0"/>
    <s v="OK"/>
    <n v="0"/>
  </r>
  <r>
    <x v="272"/>
    <x v="1"/>
    <s v="Cerdo"/>
    <x v="2"/>
    <s v="1020828"/>
    <x v="156"/>
    <s v="Chuleta"/>
    <s v="Chuleta Huesos"/>
    <x v="5"/>
    <m/>
    <m/>
    <m/>
    <m/>
    <m/>
    <m/>
    <m/>
    <n v="51830.796999999999"/>
    <n v="0"/>
    <s v="OK"/>
    <n v="0"/>
  </r>
  <r>
    <x v="273"/>
    <x v="1"/>
    <s v="Cerdo"/>
    <x v="2"/>
    <s v="1020845"/>
    <x v="250"/>
    <s v="Lomo"/>
    <s v="Lomo Vetado"/>
    <x v="6"/>
    <m/>
    <m/>
    <m/>
    <m/>
    <m/>
    <m/>
    <m/>
    <n v="44988.197999999997"/>
    <n v="0"/>
    <s v="OK"/>
    <n v="0"/>
  </r>
  <r>
    <x v="120"/>
    <x v="1"/>
    <s v="Cerdo"/>
    <x v="2"/>
    <s v="1020848"/>
    <x v="111"/>
    <s v="Lomo"/>
    <s v="Lomo Centro"/>
    <x v="0"/>
    <m/>
    <m/>
    <m/>
    <m/>
    <m/>
    <m/>
    <m/>
    <n v="66052.58"/>
    <n v="0"/>
    <s v="OK"/>
    <n v="0"/>
  </r>
  <r>
    <x v="274"/>
    <x v="1"/>
    <s v="Cerdo"/>
    <x v="2"/>
    <s v="1020853"/>
    <x v="158"/>
    <s v="Filete"/>
    <s v="Filete c/Cabeza"/>
    <x v="7"/>
    <m/>
    <m/>
    <m/>
    <m/>
    <m/>
    <m/>
    <m/>
    <n v="128813.023"/>
    <n v="0"/>
    <s v="OK"/>
    <n v="0"/>
  </r>
  <r>
    <x v="121"/>
    <x v="1"/>
    <s v="Cerdo"/>
    <x v="2"/>
    <s v="1020860"/>
    <x v="112"/>
    <s v="Lomo"/>
    <s v="Lomo Vetado"/>
    <x v="4"/>
    <m/>
    <m/>
    <m/>
    <m/>
    <m/>
    <m/>
    <m/>
    <n v="61343.197999999997"/>
    <n v="0"/>
    <s v="OK"/>
    <n v="0"/>
  </r>
  <r>
    <x v="122"/>
    <x v="1"/>
    <s v="Cerdo"/>
    <x v="2"/>
    <s v="1020861"/>
    <x v="113"/>
    <s v="Lomo"/>
    <s v="Lomo Vetado"/>
    <x v="4"/>
    <m/>
    <m/>
    <m/>
    <m/>
    <m/>
    <m/>
    <m/>
    <n v="60722.177000000003"/>
    <n v="0"/>
    <s v="OK"/>
    <n v="0"/>
  </r>
  <r>
    <x v="124"/>
    <x v="1"/>
    <s v="Cerdo"/>
    <x v="2"/>
    <s v="1020886"/>
    <x v="115"/>
    <s v="Panceta"/>
    <s v="Panceta s/Cuero"/>
    <x v="0"/>
    <m/>
    <m/>
    <m/>
    <m/>
    <m/>
    <m/>
    <m/>
    <n v="957.45699999999999"/>
    <n v="0"/>
    <s v="OK"/>
    <n v="0"/>
  </r>
  <r>
    <x v="125"/>
    <x v="1"/>
    <s v="Cerdo"/>
    <x v="2"/>
    <s v="1020904"/>
    <x v="116"/>
    <s v="Panceta"/>
    <s v="Panceta c/Cuero"/>
    <x v="4"/>
    <m/>
    <m/>
    <m/>
    <m/>
    <m/>
    <m/>
    <m/>
    <n v="196487.12899999999"/>
    <n v="0"/>
    <s v="OK"/>
    <n v="0"/>
  </r>
  <r>
    <x v="127"/>
    <x v="1"/>
    <s v="Cerdo"/>
    <x v="2"/>
    <s v="1020914"/>
    <x v="118"/>
    <s v="Panceta"/>
    <s v="Panceta c/Cuero"/>
    <x v="9"/>
    <m/>
    <m/>
    <m/>
    <m/>
    <m/>
    <m/>
    <m/>
    <n v="3661.0709999999999"/>
    <n v="0"/>
    <s v="OK"/>
    <n v="0"/>
  </r>
  <r>
    <x v="129"/>
    <x v="1"/>
    <s v="Cerdo"/>
    <x v="2"/>
    <s v="1020925"/>
    <x v="120"/>
    <s v="Grasas"/>
    <s v="Grasa Forro"/>
    <x v="0"/>
    <m/>
    <m/>
    <m/>
    <m/>
    <m/>
    <m/>
    <m/>
    <n v="26127.52"/>
    <n v="0"/>
    <s v="OK"/>
    <n v="0"/>
  </r>
  <r>
    <x v="130"/>
    <x v="1"/>
    <s v="Cerdo"/>
    <x v="2"/>
    <s v="1020944"/>
    <x v="121"/>
    <s v="Pierna"/>
    <s v="Pierna Pulpa"/>
    <x v="0"/>
    <m/>
    <m/>
    <m/>
    <m/>
    <m/>
    <m/>
    <m/>
    <n v="286792.93900000001"/>
    <n v="0"/>
    <s v="OK"/>
    <n v="0"/>
  </r>
  <r>
    <x v="132"/>
    <x v="1"/>
    <s v="Cerdo"/>
    <x v="2"/>
    <s v="1020990"/>
    <x v="123"/>
    <s v="Pierna"/>
    <s v="Pierna Pulpa Fina"/>
    <x v="9"/>
    <m/>
    <m/>
    <m/>
    <m/>
    <m/>
    <m/>
    <m/>
    <n v="13287.178"/>
    <n v="0"/>
    <s v="OK"/>
    <n v="0"/>
  </r>
  <r>
    <x v="134"/>
    <x v="1"/>
    <s v="Cerdo"/>
    <x v="2"/>
    <s v="1021012"/>
    <x v="125"/>
    <s v="Plancha"/>
    <s v="Plancha s/Cuero"/>
    <x v="4"/>
    <m/>
    <m/>
    <m/>
    <m/>
    <m/>
    <m/>
    <m/>
    <n v="57002.531999999999"/>
    <n v="0"/>
    <s v="OK"/>
    <n v="0"/>
  </r>
  <r>
    <x v="278"/>
    <x v="1"/>
    <s v="Cerdo"/>
    <x v="2"/>
    <s v="1021020"/>
    <x v="254"/>
    <s v="Plancha"/>
    <s v="Plancha s/Cuero"/>
    <x v="6"/>
    <m/>
    <m/>
    <m/>
    <m/>
    <m/>
    <m/>
    <m/>
    <n v="163.69900000000001"/>
    <n v="0"/>
    <s v="OK"/>
    <n v="0"/>
  </r>
  <r>
    <x v="135"/>
    <x v="1"/>
    <s v="Cerdo"/>
    <x v="2"/>
    <s v="1021023"/>
    <x v="126"/>
    <s v="Grasas"/>
    <s v="Grasa Gordura"/>
    <x v="0"/>
    <m/>
    <m/>
    <m/>
    <m/>
    <m/>
    <m/>
    <m/>
    <n v="136641.03099999999"/>
    <n v="0"/>
    <s v="OK"/>
    <n v="0"/>
  </r>
  <r>
    <x v="279"/>
    <x v="1"/>
    <s v="Cerdo"/>
    <x v="2"/>
    <s v="1021026"/>
    <x v="222"/>
    <s v="Grasas"/>
    <s v="Grasa Gordura"/>
    <x v="6"/>
    <m/>
    <m/>
    <m/>
    <m/>
    <m/>
    <m/>
    <m/>
    <n v="43337.171000000002"/>
    <n v="0"/>
    <s v="OK"/>
    <n v="0"/>
  </r>
  <r>
    <x v="136"/>
    <x v="1"/>
    <s v="Cerdo"/>
    <x v="2"/>
    <s v="1021039"/>
    <x v="127"/>
    <s v="Cueros"/>
    <s v="Cuero Papada"/>
    <x v="0"/>
    <m/>
    <m/>
    <m/>
    <m/>
    <m/>
    <m/>
    <m/>
    <n v="23999.998"/>
    <n v="0"/>
    <s v="OK"/>
    <n v="0"/>
  </r>
  <r>
    <x v="137"/>
    <x v="1"/>
    <s v="Cerdo"/>
    <x v="2"/>
    <s v="1021045"/>
    <x v="128"/>
    <s v="Pernil"/>
    <s v="Pernil Mano"/>
    <x v="4"/>
    <m/>
    <m/>
    <m/>
    <m/>
    <m/>
    <m/>
    <m/>
    <n v="14961.937"/>
    <n v="0"/>
    <s v="OK"/>
    <n v="0"/>
  </r>
  <r>
    <x v="138"/>
    <x v="1"/>
    <s v="Cerdo"/>
    <x v="2"/>
    <s v="1021046"/>
    <x v="129"/>
    <s v="Pernil"/>
    <s v="Pernil Mano"/>
    <x v="4"/>
    <m/>
    <m/>
    <m/>
    <m/>
    <m/>
    <m/>
    <m/>
    <n v="37696.722999999998"/>
    <n v="0"/>
    <s v="OK"/>
    <n v="0"/>
  </r>
  <r>
    <x v="139"/>
    <x v="1"/>
    <s v="Cerdo"/>
    <x v="2"/>
    <s v="1021077"/>
    <x v="130"/>
    <s v="Grasas"/>
    <s v="Grasa Gordura"/>
    <x v="0"/>
    <m/>
    <m/>
    <m/>
    <m/>
    <m/>
    <m/>
    <m/>
    <n v="119656.591"/>
    <n v="0"/>
    <s v="OK"/>
    <n v="0"/>
  </r>
  <r>
    <x v="140"/>
    <x v="1"/>
    <s v="Cerdo"/>
    <x v="2"/>
    <s v="1021078"/>
    <x v="131"/>
    <s v="Recortes"/>
    <s v="Recortes No Magro"/>
    <x v="0"/>
    <m/>
    <m/>
    <m/>
    <m/>
    <m/>
    <m/>
    <m/>
    <n v="57296.345999999998"/>
    <n v="0"/>
    <s v="OK"/>
    <n v="0"/>
  </r>
  <r>
    <x v="142"/>
    <x v="1"/>
    <s v="Cerdo"/>
    <x v="2"/>
    <s v="1021085"/>
    <x v="133"/>
    <s v="Grasas"/>
    <s v="Grasa Gordura"/>
    <x v="0"/>
    <m/>
    <m/>
    <m/>
    <m/>
    <m/>
    <m/>
    <m/>
    <n v="15045.581"/>
    <n v="0"/>
    <s v="OK"/>
    <n v="0"/>
  </r>
  <r>
    <x v="143"/>
    <x v="1"/>
    <s v="Cerdo"/>
    <x v="2"/>
    <s v="1021092"/>
    <x v="134"/>
    <s v="Recortes"/>
    <s v="Recortes No Magro"/>
    <x v="0"/>
    <m/>
    <m/>
    <m/>
    <m/>
    <m/>
    <m/>
    <m/>
    <n v="23096.585999999999"/>
    <n v="0"/>
    <s v="OK"/>
    <n v="0"/>
  </r>
  <r>
    <x v="145"/>
    <x v="1"/>
    <s v="Cerdo"/>
    <x v="2"/>
    <s v="1021105"/>
    <x v="136"/>
    <s v="Subprod"/>
    <s v="Subprod Visceras"/>
    <x v="0"/>
    <m/>
    <m/>
    <m/>
    <m/>
    <m/>
    <m/>
    <m/>
    <n v="19581.591"/>
    <n v="0"/>
    <s v="OK"/>
    <n v="0"/>
  </r>
  <r>
    <x v="146"/>
    <x v="1"/>
    <s v="Cerdo"/>
    <x v="2"/>
    <s v="1021106"/>
    <x v="137"/>
    <s v="Subprod"/>
    <s v="Subprod Visceras"/>
    <x v="0"/>
    <m/>
    <m/>
    <m/>
    <m/>
    <m/>
    <m/>
    <m/>
    <n v="115498.605"/>
    <n v="0"/>
    <s v="OK"/>
    <n v="0"/>
  </r>
  <r>
    <x v="148"/>
    <x v="1"/>
    <s v="Cerdo"/>
    <x v="2"/>
    <s v="1021115"/>
    <x v="139"/>
    <s v="Subprod"/>
    <s v="Subprod Visceras"/>
    <x v="2"/>
    <m/>
    <m/>
    <m/>
    <m/>
    <m/>
    <m/>
    <m/>
    <n v="73773.538"/>
    <n v="0"/>
    <s v="OK"/>
    <n v="0"/>
  </r>
  <r>
    <x v="149"/>
    <x v="1"/>
    <s v="Cerdo"/>
    <x v="2"/>
    <s v="1021136"/>
    <x v="140"/>
    <s v="Subprod"/>
    <s v="Subprod Visceras"/>
    <x v="9"/>
    <m/>
    <m/>
    <m/>
    <m/>
    <m/>
    <m/>
    <m/>
    <n v="3826.998"/>
    <n v="0"/>
    <s v="OK"/>
    <n v="0"/>
  </r>
  <r>
    <x v="150"/>
    <x v="1"/>
    <s v="Cerdo"/>
    <x v="2"/>
    <s v="1021149"/>
    <x v="141"/>
    <s v="Huesos"/>
    <s v="Huesos Cuarto Centra"/>
    <x v="4"/>
    <m/>
    <m/>
    <m/>
    <m/>
    <m/>
    <m/>
    <m/>
    <n v="27650.187999999998"/>
    <n v="0"/>
    <s v="OK"/>
    <n v="0"/>
  </r>
  <r>
    <x v="151"/>
    <x v="1"/>
    <s v="Cerdo"/>
    <x v="2"/>
    <s v="1021150"/>
    <x v="142"/>
    <s v="Huesos"/>
    <s v="Huesos Cuarto Centra"/>
    <x v="4"/>
    <m/>
    <m/>
    <m/>
    <m/>
    <m/>
    <m/>
    <m/>
    <n v="43957.942999999999"/>
    <n v="0"/>
    <s v="OK"/>
    <n v="0"/>
  </r>
  <r>
    <x v="152"/>
    <x v="1"/>
    <s v="Cerdo"/>
    <x v="2"/>
    <s v="1021151"/>
    <x v="143"/>
    <s v="Huesos"/>
    <s v="Huesos Cuarto Delant"/>
    <x v="4"/>
    <m/>
    <m/>
    <m/>
    <m/>
    <m/>
    <m/>
    <m/>
    <n v="20172.467000000001"/>
    <n v="0"/>
    <s v="OK"/>
    <n v="0"/>
  </r>
  <r>
    <x v="153"/>
    <x v="1"/>
    <s v="Cerdo"/>
    <x v="2"/>
    <s v="1021152"/>
    <x v="144"/>
    <s v="Huesos"/>
    <s v="Huesos Cuarto Delant"/>
    <x v="4"/>
    <m/>
    <m/>
    <m/>
    <m/>
    <m/>
    <m/>
    <m/>
    <n v="20215.848000000002"/>
    <n v="0"/>
    <s v="OK"/>
    <n v="0"/>
  </r>
  <r>
    <x v="154"/>
    <x v="1"/>
    <s v="Cerdo"/>
    <x v="2"/>
    <s v="1021156"/>
    <x v="145"/>
    <s v="Huesos"/>
    <s v="Huesos Cuarto Centra"/>
    <x v="4"/>
    <m/>
    <m/>
    <m/>
    <m/>
    <m/>
    <m/>
    <m/>
    <n v="51430.375"/>
    <n v="0"/>
    <s v="OK"/>
    <n v="0"/>
  </r>
  <r>
    <x v="155"/>
    <x v="1"/>
    <s v="Cerdo"/>
    <x v="2"/>
    <s v="1021187"/>
    <x v="146"/>
    <s v="Cueros"/>
    <s v="Cuero Back"/>
    <x v="0"/>
    <m/>
    <m/>
    <m/>
    <m/>
    <m/>
    <m/>
    <m/>
    <n v="14182.822"/>
    <n v="0"/>
    <s v="OK"/>
    <n v="0"/>
  </r>
  <r>
    <x v="156"/>
    <x v="1"/>
    <s v="Cerdo"/>
    <x v="2"/>
    <s v="1021204"/>
    <x v="89"/>
    <s v="Grasas"/>
    <s v="Grasa Lomo Tocino"/>
    <x v="2"/>
    <m/>
    <m/>
    <m/>
    <m/>
    <m/>
    <m/>
    <m/>
    <n v="2080.0010000000002"/>
    <n v="0"/>
    <s v="OK"/>
    <n v="0"/>
  </r>
  <r>
    <x v="281"/>
    <x v="1"/>
    <s v="Cerdo"/>
    <x v="2"/>
    <s v="1021237"/>
    <x v="256"/>
    <s v="Recortes"/>
    <s v="Recortes No Magro"/>
    <x v="7"/>
    <m/>
    <m/>
    <m/>
    <m/>
    <m/>
    <m/>
    <m/>
    <n v="11599.999"/>
    <n v="0"/>
    <s v="OK"/>
    <n v="0"/>
  </r>
  <r>
    <x v="283"/>
    <x v="1"/>
    <s v="Cerdo"/>
    <x v="2"/>
    <s v="1021263"/>
    <x v="121"/>
    <s v="Pierna"/>
    <s v="Pierna Pulpa"/>
    <x v="7"/>
    <m/>
    <m/>
    <m/>
    <m/>
    <m/>
    <m/>
    <m/>
    <n v="164447.429"/>
    <n v="0"/>
    <s v="OK"/>
    <n v="0"/>
  </r>
  <r>
    <x v="284"/>
    <x v="1"/>
    <s v="Cerdo"/>
    <x v="2"/>
    <s v="1021270"/>
    <x v="231"/>
    <s v="Cueros"/>
    <s v="Cuero Forro"/>
    <x v="6"/>
    <m/>
    <m/>
    <m/>
    <m/>
    <m/>
    <m/>
    <m/>
    <n v="89189.171000000002"/>
    <n v="0"/>
    <s v="OK"/>
    <n v="0"/>
  </r>
  <r>
    <x v="285"/>
    <x v="1"/>
    <s v="Cerdo"/>
    <x v="2"/>
    <s v="1021272"/>
    <x v="238"/>
    <s v="Cueros"/>
    <s v="Cuero Forro"/>
    <x v="6"/>
    <m/>
    <m/>
    <m/>
    <m/>
    <m/>
    <m/>
    <m/>
    <n v="300500.43599999999"/>
    <n v="0"/>
    <s v="OK"/>
    <n v="0"/>
  </r>
  <r>
    <x v="158"/>
    <x v="1"/>
    <s v="Cerdo"/>
    <x v="2"/>
    <s v="1021287"/>
    <x v="148"/>
    <s v="Grasas"/>
    <s v="Grasa Lomo Tocino"/>
    <x v="7"/>
    <m/>
    <m/>
    <m/>
    <m/>
    <m/>
    <m/>
    <m/>
    <n v="1376.4939999999999"/>
    <n v="0"/>
    <s v="OK"/>
    <n v="0"/>
  </r>
  <r>
    <x v="159"/>
    <x v="1"/>
    <s v="Cerdo"/>
    <x v="2"/>
    <s v="1021385"/>
    <x v="149"/>
    <s v="Cueros"/>
    <s v="Cuero Mixto"/>
    <x v="0"/>
    <m/>
    <m/>
    <m/>
    <m/>
    <m/>
    <m/>
    <m/>
    <n v="184407.639"/>
    <n v="0"/>
    <s v="OK"/>
    <n v="0"/>
  </r>
  <r>
    <x v="286"/>
    <x v="1"/>
    <s v="Cerdo"/>
    <x v="2"/>
    <s v="1021398"/>
    <x v="158"/>
    <s v="Filete"/>
    <s v="Filete c/Cabeza"/>
    <x v="5"/>
    <m/>
    <m/>
    <m/>
    <m/>
    <m/>
    <m/>
    <m/>
    <n v="51809.769"/>
    <n v="0"/>
    <s v="OK"/>
    <n v="0"/>
  </r>
  <r>
    <x v="160"/>
    <x v="1"/>
    <s v="Cerdo"/>
    <x v="2"/>
    <s v="1021435"/>
    <x v="150"/>
    <s v="Grasas"/>
    <s v="Grasa Gordura"/>
    <x v="7"/>
    <m/>
    <m/>
    <m/>
    <m/>
    <m/>
    <m/>
    <m/>
    <n v="36435.447"/>
    <n v="0"/>
    <s v="OK"/>
    <n v="0"/>
  </r>
  <r>
    <x v="161"/>
    <x v="1"/>
    <s v="Cerdo"/>
    <x v="2"/>
    <s v="1021470"/>
    <x v="151"/>
    <s v="Pernil"/>
    <s v="Pernil Mano"/>
    <x v="4"/>
    <m/>
    <m/>
    <m/>
    <m/>
    <m/>
    <m/>
    <m/>
    <n v="21219.258999999998"/>
    <n v="0"/>
    <s v="OK"/>
    <n v="0"/>
  </r>
  <r>
    <x v="287"/>
    <x v="1"/>
    <s v="Cerdo"/>
    <x v="2"/>
    <s v="1021474"/>
    <x v="258"/>
    <s v="Grasas"/>
    <s v="Grasa Gordura"/>
    <x v="7"/>
    <m/>
    <m/>
    <m/>
    <m/>
    <m/>
    <m/>
    <m/>
    <n v="74898.315000000002"/>
    <n v="0"/>
    <s v="OK"/>
    <n v="0"/>
  </r>
  <r>
    <x v="289"/>
    <x v="1"/>
    <s v="Cerdo"/>
    <x v="2"/>
    <s v="1021538"/>
    <x v="259"/>
    <s v="Panceta"/>
    <s v="Panceta s/Cuero"/>
    <x v="5"/>
    <m/>
    <m/>
    <m/>
    <m/>
    <m/>
    <m/>
    <m/>
    <n v="90097.909"/>
    <n v="0"/>
    <s v="OK"/>
    <n v="0"/>
  </r>
  <r>
    <x v="163"/>
    <x v="1"/>
    <s v="Cerdo"/>
    <x v="2"/>
    <s v="1021550"/>
    <x v="153"/>
    <s v="Recortes"/>
    <s v="Recortes No Magro"/>
    <x v="7"/>
    <m/>
    <m/>
    <m/>
    <m/>
    <m/>
    <m/>
    <m/>
    <n v="49755.125"/>
    <n v="0"/>
    <s v="OK"/>
    <n v="0"/>
  </r>
  <r>
    <x v="291"/>
    <x v="1"/>
    <s v="Cerdo"/>
    <x v="2"/>
    <s v="1021555"/>
    <x v="261"/>
    <s v="Grasas"/>
    <s v="Grasa Gordura"/>
    <x v="6"/>
    <m/>
    <m/>
    <m/>
    <m/>
    <m/>
    <m/>
    <m/>
    <n v="154609.86199999999"/>
    <n v="0"/>
    <s v="OK"/>
    <n v="0"/>
  </r>
  <r>
    <x v="292"/>
    <x v="1"/>
    <s v="Cerdo"/>
    <x v="2"/>
    <s v="1021596"/>
    <x v="149"/>
    <s v="Cueros"/>
    <s v="Cuero Mixto"/>
    <x v="6"/>
    <m/>
    <m/>
    <m/>
    <m/>
    <m/>
    <m/>
    <m/>
    <n v="14855.886"/>
    <n v="0"/>
    <s v="OK"/>
    <n v="0"/>
  </r>
  <r>
    <x v="164"/>
    <x v="1"/>
    <s v="Cerdo"/>
    <x v="2"/>
    <s v="1021603"/>
    <x v="154"/>
    <s v="Lomo"/>
    <s v="Lomo MM Loin"/>
    <x v="9"/>
    <m/>
    <m/>
    <m/>
    <m/>
    <m/>
    <m/>
    <m/>
    <n v="351.41800000000001"/>
    <n v="0"/>
    <s v="OK"/>
    <n v="0"/>
  </r>
  <r>
    <x v="165"/>
    <x v="1"/>
    <s v="Cerdo"/>
    <x v="2"/>
    <s v="1021609"/>
    <x v="155"/>
    <s v="Filete"/>
    <s v="Filete c/Cabeza"/>
    <x v="9"/>
    <m/>
    <m/>
    <m/>
    <m/>
    <m/>
    <m/>
    <m/>
    <n v="153.44800000000001"/>
    <n v="0"/>
    <s v="OK"/>
    <n v="0"/>
  </r>
  <r>
    <x v="168"/>
    <x v="1"/>
    <s v="Cerdo"/>
    <x v="2"/>
    <s v="1021639"/>
    <x v="158"/>
    <s v="Filete"/>
    <s v="Filete c/Cabeza"/>
    <x v="0"/>
    <m/>
    <m/>
    <m/>
    <m/>
    <m/>
    <m/>
    <m/>
    <n v="11874.710999999999"/>
    <n v="0"/>
    <s v="OK"/>
    <n v="0"/>
  </r>
  <r>
    <x v="170"/>
    <x v="1"/>
    <s v="Cerdo"/>
    <x v="2"/>
    <s v="1021664"/>
    <x v="160"/>
    <s v="Cost-Pec"/>
    <s v="Cost-Pec Entero"/>
    <x v="4"/>
    <m/>
    <m/>
    <m/>
    <m/>
    <m/>
    <m/>
    <m/>
    <n v="36924.767999999996"/>
    <n v="0"/>
    <s v="OK"/>
    <n v="0"/>
  </r>
  <r>
    <x v="171"/>
    <x v="1"/>
    <s v="Cerdo"/>
    <x v="2"/>
    <s v="1021665"/>
    <x v="161"/>
    <s v="Cost-Pec"/>
    <s v="Cost-Pec Entero"/>
    <x v="4"/>
    <m/>
    <m/>
    <m/>
    <m/>
    <m/>
    <m/>
    <m/>
    <n v="44512.343000000001"/>
    <n v="0"/>
    <s v="OK"/>
    <n v="0"/>
  </r>
  <r>
    <x v="172"/>
    <x v="1"/>
    <s v="Cerdo"/>
    <x v="2"/>
    <s v="1021731"/>
    <x v="162"/>
    <s v="Pernil"/>
    <s v="Pernil Mano"/>
    <x v="2"/>
    <m/>
    <m/>
    <m/>
    <m/>
    <m/>
    <m/>
    <m/>
    <n v="388790.72200000001"/>
    <n v="0"/>
    <s v="OK"/>
    <n v="0"/>
  </r>
  <r>
    <x v="293"/>
    <x v="1"/>
    <s v="Cerdo"/>
    <x v="2"/>
    <s v="1021732"/>
    <x v="262"/>
    <s v="Huesos"/>
    <s v="Huesos Cuarto Traser"/>
    <x v="2"/>
    <m/>
    <m/>
    <m/>
    <m/>
    <m/>
    <m/>
    <m/>
    <n v="308753.99099999998"/>
    <n v="0"/>
    <s v="OK"/>
    <n v="0"/>
  </r>
  <r>
    <x v="294"/>
    <x v="1"/>
    <s v="Cerdo"/>
    <x v="2"/>
    <s v="1021733"/>
    <x v="263"/>
    <s v="Pierna"/>
    <s v="Pierna Pulpa"/>
    <x v="2"/>
    <m/>
    <m/>
    <m/>
    <m/>
    <m/>
    <m/>
    <m/>
    <n v="86506.345000000001"/>
    <n v="0"/>
    <s v="OK"/>
    <n v="0"/>
  </r>
  <r>
    <x v="173"/>
    <x v="1"/>
    <s v="Cerdo"/>
    <x v="2"/>
    <s v="1021735"/>
    <x v="163"/>
    <s v="Subprod"/>
    <s v="Subprod Patas-Manos"/>
    <x v="2"/>
    <m/>
    <m/>
    <m/>
    <m/>
    <m/>
    <m/>
    <m/>
    <n v="196278.98499999999"/>
    <n v="0"/>
    <s v="OK"/>
    <n v="0"/>
  </r>
  <r>
    <x v="295"/>
    <x v="1"/>
    <s v="Cerdo"/>
    <x v="2"/>
    <s v="1021737"/>
    <x v="264"/>
    <s v="Subprod"/>
    <s v="Subprod Patas-Manos"/>
    <x v="2"/>
    <m/>
    <m/>
    <m/>
    <m/>
    <m/>
    <m/>
    <m/>
    <n v="12650.879000000001"/>
    <n v="0"/>
    <s v="OK"/>
    <n v="0"/>
  </r>
  <r>
    <x v="174"/>
    <x v="1"/>
    <s v="Cerdo"/>
    <x v="2"/>
    <s v="1021738"/>
    <x v="164"/>
    <s v="Subprod"/>
    <s v="Subprod Patas-Manos"/>
    <x v="2"/>
    <m/>
    <m/>
    <m/>
    <m/>
    <m/>
    <m/>
    <m/>
    <n v="84102.422999999995"/>
    <n v="0"/>
    <s v="OK"/>
    <n v="0"/>
  </r>
  <r>
    <x v="296"/>
    <x v="1"/>
    <s v="Cerdo"/>
    <x v="2"/>
    <s v="1021739"/>
    <x v="265"/>
    <s v="Cabeza"/>
    <s v="Cabeza Entera"/>
    <x v="2"/>
    <m/>
    <m/>
    <m/>
    <m/>
    <m/>
    <m/>
    <m/>
    <n v="39133.783000000003"/>
    <n v="0"/>
    <s v="OK"/>
    <n v="0"/>
  </r>
  <r>
    <x v="298"/>
    <x v="1"/>
    <s v="Cerdo"/>
    <x v="2"/>
    <s v="1021766"/>
    <x v="266"/>
    <s v="Huesos"/>
    <s v="Huesos Cuarto Delant"/>
    <x v="2"/>
    <m/>
    <m/>
    <m/>
    <m/>
    <m/>
    <m/>
    <m/>
    <n v="230000.72"/>
    <n v="0"/>
    <s v="OK"/>
    <n v="0"/>
  </r>
  <r>
    <x v="299"/>
    <x v="1"/>
    <s v="Cerdo"/>
    <x v="2"/>
    <s v="1021767"/>
    <x v="267"/>
    <s v="Huesos"/>
    <s v="Huesos Cuarto Centra"/>
    <x v="2"/>
    <m/>
    <m/>
    <m/>
    <m/>
    <m/>
    <m/>
    <m/>
    <n v="389060.79599999997"/>
    <n v="0"/>
    <s v="OK"/>
    <n v="0"/>
  </r>
  <r>
    <x v="300"/>
    <x v="1"/>
    <s v="Cerdo"/>
    <x v="2"/>
    <s v="1021774"/>
    <x v="268"/>
    <s v="Huesos"/>
    <s v="Huesos Cuarto Delant"/>
    <x v="2"/>
    <m/>
    <m/>
    <m/>
    <m/>
    <m/>
    <m/>
    <m/>
    <n v="66356.097999999998"/>
    <n v="0"/>
    <s v="OK"/>
    <n v="0"/>
  </r>
  <r>
    <x v="301"/>
    <x v="1"/>
    <s v="Cerdo"/>
    <x v="2"/>
    <s v="1021819"/>
    <x v="269"/>
    <s v="Lomo"/>
    <s v="Lomo Centro"/>
    <x v="7"/>
    <m/>
    <m/>
    <m/>
    <m/>
    <m/>
    <m/>
    <m/>
    <n v="120747.505"/>
    <n v="0"/>
    <s v="OK"/>
    <n v="0"/>
  </r>
  <r>
    <x v="176"/>
    <x v="1"/>
    <s v="Cerdo"/>
    <x v="2"/>
    <s v="1021864"/>
    <x v="165"/>
    <s v="Cueros"/>
    <s v="Cuero Papada"/>
    <x v="3"/>
    <m/>
    <m/>
    <m/>
    <m/>
    <m/>
    <m/>
    <m/>
    <n v="74126.191000000006"/>
    <n v="0"/>
    <s v="OK"/>
    <n v="0"/>
  </r>
  <r>
    <x v="460"/>
    <x v="1"/>
    <s v="Cerdo"/>
    <x v="2"/>
    <s v="1021868"/>
    <x v="409"/>
    <s v="Pierna"/>
    <s v="Pierna Pulpa Fina"/>
    <x v="0"/>
    <m/>
    <m/>
    <m/>
    <m/>
    <m/>
    <m/>
    <m/>
    <n v="19541.642"/>
    <n v="0"/>
    <s v="OK"/>
    <n v="0"/>
  </r>
  <r>
    <x v="303"/>
    <x v="1"/>
    <s v="Cerdo"/>
    <x v="2"/>
    <s v="1021874"/>
    <x v="130"/>
    <s v="Grasas"/>
    <s v="Grasa Gordura"/>
    <x v="6"/>
    <m/>
    <m/>
    <m/>
    <m/>
    <m/>
    <m/>
    <m/>
    <n v="236952.261"/>
    <n v="0"/>
    <s v="OK"/>
    <n v="0"/>
  </r>
  <r>
    <x v="304"/>
    <x v="1"/>
    <s v="Cerdo"/>
    <x v="2"/>
    <s v="1021903"/>
    <x v="247"/>
    <s v="Subprod"/>
    <s v="Subprod Visceras"/>
    <x v="7"/>
    <m/>
    <m/>
    <m/>
    <m/>
    <m/>
    <m/>
    <m/>
    <n v="33657.294999999998"/>
    <n v="0"/>
    <s v="OK"/>
    <n v="0"/>
  </r>
  <r>
    <x v="306"/>
    <x v="1"/>
    <s v="Cerdo"/>
    <x v="2"/>
    <s v="1021924"/>
    <x v="270"/>
    <s v="Lomo"/>
    <s v="Lomo MM Loin"/>
    <x v="8"/>
    <m/>
    <m/>
    <m/>
    <m/>
    <m/>
    <m/>
    <m/>
    <n v="14080.092000000001"/>
    <n v="0"/>
    <s v="OK"/>
    <n v="0"/>
  </r>
  <r>
    <x v="307"/>
    <x v="1"/>
    <s v="Cerdo"/>
    <x v="2"/>
    <s v="1021925"/>
    <x v="271"/>
    <s v="Lomo"/>
    <s v="Lomo MM Loin"/>
    <x v="8"/>
    <m/>
    <m/>
    <m/>
    <m/>
    <m/>
    <m/>
    <m/>
    <n v="52231.37"/>
    <n v="0"/>
    <s v="OK"/>
    <n v="0"/>
  </r>
  <r>
    <x v="309"/>
    <x v="1"/>
    <s v="Cerdo"/>
    <x v="2"/>
    <s v="1021931"/>
    <x v="273"/>
    <s v="Cost-Pec"/>
    <s v="Cost-Pec Trozos"/>
    <x v="8"/>
    <m/>
    <m/>
    <m/>
    <m/>
    <m/>
    <m/>
    <m/>
    <n v="6303.6409999999996"/>
    <n v="0"/>
    <s v="OK"/>
    <n v="0"/>
  </r>
  <r>
    <x v="310"/>
    <x v="1"/>
    <s v="Cerdo"/>
    <x v="2"/>
    <s v="1021936"/>
    <x v="274"/>
    <s v="Paleta"/>
    <s v="Paleta Pulpa"/>
    <x v="8"/>
    <m/>
    <m/>
    <m/>
    <m/>
    <m/>
    <m/>
    <m/>
    <n v="357302.99699999997"/>
    <n v="0"/>
    <s v="OK"/>
    <n v="0"/>
  </r>
  <r>
    <x v="470"/>
    <x v="1"/>
    <s v="Cerdo"/>
    <x v="2"/>
    <s v="1021944"/>
    <x v="416"/>
    <s v="Recortes"/>
    <s v="Diafragma"/>
    <x v="8"/>
    <m/>
    <m/>
    <m/>
    <m/>
    <m/>
    <m/>
    <m/>
    <n v="3000"/>
    <n v="0"/>
    <s v="OK"/>
    <n v="0"/>
  </r>
  <r>
    <x v="471"/>
    <x v="1"/>
    <s v="Cerdo"/>
    <x v="2"/>
    <s v="1021945"/>
    <x v="417"/>
    <s v="Cabeza"/>
    <s v="Cabeza Derivados"/>
    <x v="8"/>
    <m/>
    <m/>
    <m/>
    <m/>
    <m/>
    <m/>
    <m/>
    <n v="3000.002"/>
    <n v="0"/>
    <s v="OK"/>
    <n v="0"/>
  </r>
  <r>
    <x v="311"/>
    <x v="1"/>
    <s v="Cerdo"/>
    <x v="2"/>
    <s v="1021952"/>
    <x v="156"/>
    <s v="Chuleta"/>
    <s v="Chuleta Huesos"/>
    <x v="8"/>
    <m/>
    <m/>
    <m/>
    <m/>
    <m/>
    <m/>
    <m/>
    <n v="1370.0050000000001"/>
    <n v="0"/>
    <s v="OK"/>
    <n v="0"/>
  </r>
  <r>
    <x v="312"/>
    <x v="1"/>
    <s v="Cerdo"/>
    <x v="2"/>
    <s v="1021971"/>
    <x v="275"/>
    <s v="Cueros"/>
    <s v="Cuero Back"/>
    <x v="2"/>
    <m/>
    <m/>
    <m/>
    <m/>
    <m/>
    <m/>
    <m/>
    <n v="85378.433000000005"/>
    <n v="0"/>
    <s v="OK"/>
    <n v="0"/>
  </r>
  <r>
    <x v="178"/>
    <x v="1"/>
    <s v="Cerdo"/>
    <x v="2"/>
    <s v="1021976"/>
    <x v="167"/>
    <s v="Paleta"/>
    <s v="Paleta Pulpa"/>
    <x v="0"/>
    <m/>
    <m/>
    <m/>
    <m/>
    <m/>
    <m/>
    <m/>
    <n v="94965.361999999994"/>
    <n v="0"/>
    <s v="OK"/>
    <n v="0"/>
  </r>
  <r>
    <x v="313"/>
    <x v="1"/>
    <s v="Cerdo"/>
    <x v="2"/>
    <s v="1021987"/>
    <x v="276"/>
    <s v="Subprod"/>
    <s v="Subprod Tripa"/>
    <x v="8"/>
    <m/>
    <m/>
    <m/>
    <m/>
    <m/>
    <m/>
    <m/>
    <n v="9999.9959999999992"/>
    <n v="0"/>
    <s v="OK"/>
    <n v="0"/>
  </r>
  <r>
    <x v="180"/>
    <x v="1"/>
    <s v="Cerdo"/>
    <x v="2"/>
    <s v="1021992"/>
    <x v="89"/>
    <s v="Grasas"/>
    <s v="Grasa Lomo Tocino"/>
    <x v="2"/>
    <m/>
    <m/>
    <m/>
    <m/>
    <m/>
    <m/>
    <m/>
    <n v="91290.808000000005"/>
    <n v="0"/>
    <s v="OK"/>
    <n v="0"/>
  </r>
  <r>
    <x v="314"/>
    <x v="1"/>
    <s v="Cerdo"/>
    <x v="2"/>
    <s v="1022033"/>
    <x v="277"/>
    <s v="Cabeza"/>
    <s v="Cabeza Derivados"/>
    <x v="2"/>
    <m/>
    <m/>
    <m/>
    <m/>
    <m/>
    <m/>
    <m/>
    <n v="35236.008999999998"/>
    <n v="0"/>
    <s v="OK"/>
    <n v="0"/>
  </r>
  <r>
    <x v="315"/>
    <x v="1"/>
    <s v="Cerdo"/>
    <x v="2"/>
    <s v="1022080"/>
    <x v="278"/>
    <s v="Subprod"/>
    <s v="Subprod Cola"/>
    <x v="2"/>
    <m/>
    <m/>
    <m/>
    <m/>
    <m/>
    <m/>
    <m/>
    <n v="81855.145000000004"/>
    <n v="0"/>
    <s v="OK"/>
    <n v="0"/>
  </r>
  <r>
    <x v="182"/>
    <x v="1"/>
    <s v="Cerdo"/>
    <x v="2"/>
    <s v="1022096"/>
    <x v="170"/>
    <s v="Huesos"/>
    <s v="Huesos Cuarto Delant"/>
    <x v="2"/>
    <m/>
    <m/>
    <m/>
    <m/>
    <m/>
    <m/>
    <m/>
    <n v="232522.10200000001"/>
    <n v="0"/>
    <s v="OK"/>
    <n v="0"/>
  </r>
  <r>
    <x v="318"/>
    <x v="1"/>
    <s v="Cerdo"/>
    <x v="2"/>
    <s v="1022099"/>
    <x v="281"/>
    <s v="Huesos"/>
    <s v="Huesos Cuarto Centra"/>
    <x v="2"/>
    <m/>
    <m/>
    <m/>
    <m/>
    <m/>
    <m/>
    <m/>
    <n v="185576.72099999999"/>
    <n v="0"/>
    <s v="OK"/>
    <n v="0"/>
  </r>
  <r>
    <x v="319"/>
    <x v="1"/>
    <s v="Cerdo"/>
    <x v="2"/>
    <s v="1022101"/>
    <x v="282"/>
    <s v="Lomo"/>
    <s v="Lomo Centro"/>
    <x v="8"/>
    <m/>
    <m/>
    <m/>
    <m/>
    <m/>
    <m/>
    <m/>
    <n v="3000"/>
    <n v="0"/>
    <s v="OK"/>
    <n v="0"/>
  </r>
  <r>
    <x v="184"/>
    <x v="1"/>
    <s v="Cerdo"/>
    <x v="2"/>
    <s v="1022125"/>
    <x v="172"/>
    <s v="Pernil"/>
    <s v="Pernil Mano"/>
    <x v="2"/>
    <m/>
    <m/>
    <m/>
    <m/>
    <m/>
    <m/>
    <m/>
    <n v="222573.32800000001"/>
    <n v="0"/>
    <s v="OK"/>
    <n v="0"/>
  </r>
  <r>
    <x v="321"/>
    <x v="1"/>
    <s v="Cerdo"/>
    <x v="2"/>
    <s v="1022128"/>
    <x v="284"/>
    <s v="Pierna"/>
    <s v="Pierna Pulpa Fina"/>
    <x v="8"/>
    <m/>
    <m/>
    <m/>
    <m/>
    <m/>
    <m/>
    <m/>
    <n v="18328.181"/>
    <n v="0"/>
    <s v="OK"/>
    <n v="0"/>
  </r>
  <r>
    <x v="322"/>
    <x v="1"/>
    <s v="Cerdo"/>
    <x v="2"/>
    <s v="1022141"/>
    <x v="285"/>
    <s v="Pierna"/>
    <s v="Pierna Pulpa Fina"/>
    <x v="8"/>
    <m/>
    <m/>
    <m/>
    <m/>
    <m/>
    <m/>
    <m/>
    <n v="10390.449000000001"/>
    <n v="0"/>
    <s v="OK"/>
    <n v="0"/>
  </r>
  <r>
    <x v="323"/>
    <x v="1"/>
    <s v="Cerdo"/>
    <x v="2"/>
    <s v="1022142"/>
    <x v="286"/>
    <s v="Pierna"/>
    <s v="Pierna Pulpa Fina"/>
    <x v="8"/>
    <m/>
    <m/>
    <m/>
    <m/>
    <m/>
    <m/>
    <m/>
    <n v="8837.3940000000002"/>
    <n v="0"/>
    <s v="OK"/>
    <n v="0"/>
  </r>
  <r>
    <x v="185"/>
    <x v="1"/>
    <s v="Cerdo"/>
    <x v="2"/>
    <s v="1022149"/>
    <x v="173"/>
    <s v="Plancha"/>
    <s v="Plancha s/Cuero"/>
    <x v="0"/>
    <m/>
    <m/>
    <m/>
    <m/>
    <m/>
    <m/>
    <m/>
    <n v="10180.862999999999"/>
    <n v="0"/>
    <s v="OK"/>
    <n v="0"/>
  </r>
  <r>
    <x v="186"/>
    <x v="1"/>
    <s v="Cerdo"/>
    <x v="2"/>
    <s v="1022150"/>
    <x v="130"/>
    <s v="Grasas"/>
    <s v="Grasa Gordura"/>
    <x v="0"/>
    <m/>
    <m/>
    <m/>
    <m/>
    <m/>
    <m/>
    <m/>
    <n v="73823.509999999995"/>
    <n v="0"/>
    <s v="OK"/>
    <n v="0"/>
  </r>
  <r>
    <x v="325"/>
    <x v="1"/>
    <s v="Cerdo"/>
    <x v="2"/>
    <s v="1022169"/>
    <x v="288"/>
    <s v="Recortes"/>
    <s v="Recortes No Magro"/>
    <x v="2"/>
    <m/>
    <m/>
    <m/>
    <m/>
    <m/>
    <m/>
    <m/>
    <n v="166320.36199999999"/>
    <n v="0"/>
    <s v="OK"/>
    <n v="0"/>
  </r>
  <r>
    <x v="461"/>
    <x v="1"/>
    <s v="Cerdo"/>
    <x v="2"/>
    <s v="1022182"/>
    <x v="156"/>
    <s v="Chuleta"/>
    <s v="Chuleta Huesos"/>
    <x v="4"/>
    <m/>
    <m/>
    <m/>
    <m/>
    <m/>
    <m/>
    <m/>
    <n v="21999.994999999999"/>
    <n v="0"/>
    <s v="OK"/>
    <n v="0"/>
  </r>
  <r>
    <x v="187"/>
    <x v="1"/>
    <s v="Cerdo"/>
    <x v="2"/>
    <s v="1022183"/>
    <x v="174"/>
    <s v="Pernil"/>
    <s v="Pernil Pierna"/>
    <x v="2"/>
    <m/>
    <m/>
    <m/>
    <m/>
    <m/>
    <m/>
    <m/>
    <n v="675712.76699999999"/>
    <n v="0"/>
    <s v="OK"/>
    <n v="0"/>
  </r>
  <r>
    <x v="188"/>
    <x v="1"/>
    <s v="Cerdo"/>
    <x v="2"/>
    <s v="1022186"/>
    <x v="175"/>
    <s v="Huesos"/>
    <s v="Huesos Cuarto Centra"/>
    <x v="2"/>
    <m/>
    <m/>
    <m/>
    <m/>
    <m/>
    <m/>
    <m/>
    <n v="78312.285000000003"/>
    <n v="0"/>
    <s v="OK"/>
    <n v="0"/>
  </r>
  <r>
    <x v="326"/>
    <x v="1"/>
    <s v="Cerdo"/>
    <x v="2"/>
    <s v="1022193"/>
    <x v="289"/>
    <s v="Lomo"/>
    <s v="Lomo Vetado"/>
    <x v="2"/>
    <m/>
    <m/>
    <m/>
    <m/>
    <m/>
    <m/>
    <m/>
    <n v="24728.904999999999"/>
    <n v="0"/>
    <s v="OK"/>
    <n v="0"/>
  </r>
  <r>
    <x v="189"/>
    <x v="1"/>
    <s v="Cerdo"/>
    <x v="2"/>
    <s v="1022196"/>
    <x v="176"/>
    <s v="Cueros"/>
    <s v="Cuero Forro"/>
    <x v="0"/>
    <m/>
    <m/>
    <m/>
    <m/>
    <m/>
    <m/>
    <m/>
    <n v="1896.999"/>
    <n v="0"/>
    <s v="OK"/>
    <n v="0"/>
  </r>
  <r>
    <x v="190"/>
    <x v="1"/>
    <s v="Cerdo"/>
    <x v="2"/>
    <s v="1022197"/>
    <x v="177"/>
    <s v="Cueros"/>
    <s v="Cuero Forro"/>
    <x v="0"/>
    <m/>
    <m/>
    <m/>
    <m/>
    <m/>
    <m/>
    <m/>
    <n v="9874.3279999999995"/>
    <n v="0"/>
    <s v="OK"/>
    <n v="0"/>
  </r>
  <r>
    <x v="327"/>
    <x v="1"/>
    <s v="Cerdo"/>
    <x v="2"/>
    <s v="1022212"/>
    <x v="290"/>
    <s v="Cabeza"/>
    <s v="Cabeza Entera"/>
    <x v="2"/>
    <m/>
    <m/>
    <m/>
    <m/>
    <m/>
    <m/>
    <m/>
    <n v="625303.48400000005"/>
    <n v="0"/>
    <s v="OK"/>
    <n v="0"/>
  </r>
  <r>
    <x v="191"/>
    <x v="1"/>
    <s v="Cerdo"/>
    <x v="2"/>
    <s v="1022217"/>
    <x v="178"/>
    <s v="Grasas"/>
    <s v="Grasa Lomo Tocino"/>
    <x v="3"/>
    <m/>
    <m/>
    <m/>
    <m/>
    <m/>
    <m/>
    <m/>
    <n v="271126.511"/>
    <n v="0"/>
    <s v="OK"/>
    <n v="0"/>
  </r>
  <r>
    <x v="192"/>
    <x v="1"/>
    <s v="Cerdo"/>
    <x v="2"/>
    <s v="1022218"/>
    <x v="120"/>
    <s v="Grasas"/>
    <s v="Grasa Forro"/>
    <x v="3"/>
    <m/>
    <m/>
    <m/>
    <m/>
    <m/>
    <m/>
    <m/>
    <n v="86650.112999999998"/>
    <n v="0"/>
    <s v="OK"/>
    <n v="0"/>
  </r>
  <r>
    <x v="328"/>
    <x v="1"/>
    <s v="Cerdo"/>
    <x v="2"/>
    <s v="1022247"/>
    <x v="291"/>
    <s v="Recortes"/>
    <s v="Recortes No Magro"/>
    <x v="7"/>
    <m/>
    <m/>
    <m/>
    <m/>
    <m/>
    <m/>
    <m/>
    <n v="39480.364999999998"/>
    <n v="0"/>
    <s v="OK"/>
    <n v="0"/>
  </r>
  <r>
    <x v="193"/>
    <x v="1"/>
    <s v="Cerdo"/>
    <x v="2"/>
    <s v="1022273"/>
    <x v="179"/>
    <s v="Grasas"/>
    <s v="Grasa Forro"/>
    <x v="3"/>
    <m/>
    <m/>
    <m/>
    <m/>
    <m/>
    <m/>
    <m/>
    <n v="112011.984"/>
    <n v="0"/>
    <s v="OK"/>
    <n v="0"/>
  </r>
  <r>
    <x v="195"/>
    <x v="1"/>
    <s v="Cerdo"/>
    <x v="2"/>
    <s v="1022283"/>
    <x v="181"/>
    <s v="Prolijado"/>
    <s v="Prolijado Malaya"/>
    <x v="4"/>
    <m/>
    <m/>
    <m/>
    <m/>
    <m/>
    <m/>
    <m/>
    <n v="5226.0190000000002"/>
    <n v="0"/>
    <s v="OK"/>
    <n v="0"/>
  </r>
  <r>
    <x v="196"/>
    <x v="1"/>
    <s v="Cerdo"/>
    <x v="2"/>
    <s v="1022291"/>
    <x v="182"/>
    <s v="Pernil"/>
    <s v="Pernil Mano"/>
    <x v="2"/>
    <m/>
    <m/>
    <m/>
    <m/>
    <m/>
    <m/>
    <m/>
    <n v="49964.137999999999"/>
    <n v="0"/>
    <s v="OK"/>
    <n v="0"/>
  </r>
  <r>
    <x v="330"/>
    <x v="1"/>
    <s v="Cerdo"/>
    <x v="2"/>
    <s v="1022293"/>
    <x v="293"/>
    <s v="Prolijado"/>
    <s v="Prolijado Malaya"/>
    <x v="8"/>
    <m/>
    <m/>
    <m/>
    <m/>
    <m/>
    <m/>
    <m/>
    <n v="778.79399999999998"/>
    <n v="0"/>
    <s v="OK"/>
    <n v="0"/>
  </r>
  <r>
    <x v="331"/>
    <x v="1"/>
    <s v="Cerdo"/>
    <x v="2"/>
    <s v="1022304"/>
    <x v="294"/>
    <s v="Subprod"/>
    <s v="Subprod Visceras"/>
    <x v="7"/>
    <m/>
    <m/>
    <m/>
    <m/>
    <m/>
    <m/>
    <m/>
    <n v="13653.204"/>
    <n v="0"/>
    <s v="OK"/>
    <n v="0"/>
  </r>
  <r>
    <x v="197"/>
    <x v="1"/>
    <s v="Cerdo"/>
    <x v="2"/>
    <s v="1022313"/>
    <x v="183"/>
    <s v="Lomo"/>
    <s v="Lomo CC Loin"/>
    <x v="9"/>
    <m/>
    <m/>
    <m/>
    <m/>
    <m/>
    <m/>
    <m/>
    <n v="7171.4759999999997"/>
    <n v="0"/>
    <s v="OK"/>
    <n v="0"/>
  </r>
  <r>
    <x v="198"/>
    <x v="1"/>
    <s v="Cerdo"/>
    <x v="2"/>
    <s v="1022326"/>
    <x v="184"/>
    <s v="Lomo"/>
    <s v="Lomo CC Loin"/>
    <x v="9"/>
    <m/>
    <m/>
    <m/>
    <m/>
    <m/>
    <m/>
    <m/>
    <n v="35716.036"/>
    <n v="0"/>
    <s v="OK"/>
    <n v="0"/>
  </r>
  <r>
    <x v="199"/>
    <x v="1"/>
    <s v="Cerdo"/>
    <x v="2"/>
    <s v="1022370"/>
    <x v="185"/>
    <s v="Lomo"/>
    <s v="Lomo MM Loin"/>
    <x v="9"/>
    <m/>
    <m/>
    <m/>
    <m/>
    <m/>
    <m/>
    <m/>
    <n v="12025.008"/>
    <n v="0"/>
    <s v="OK"/>
    <n v="0"/>
  </r>
  <r>
    <x v="200"/>
    <x v="1"/>
    <s v="Cerdo"/>
    <x v="2"/>
    <s v="1022371"/>
    <x v="186"/>
    <s v="Panceta"/>
    <s v="Panceta s/Cuero"/>
    <x v="9"/>
    <m/>
    <m/>
    <m/>
    <m/>
    <m/>
    <m/>
    <m/>
    <n v="17790.203000000001"/>
    <n v="0"/>
    <s v="OK"/>
    <n v="0"/>
  </r>
  <r>
    <x v="201"/>
    <x v="1"/>
    <s v="Cerdo"/>
    <x v="2"/>
    <s v="1022373"/>
    <x v="187"/>
    <s v="Recortes"/>
    <s v="Recortes No Magro"/>
    <x v="2"/>
    <m/>
    <m/>
    <m/>
    <m/>
    <m/>
    <m/>
    <m/>
    <n v="115026.7"/>
    <n v="0"/>
    <s v="OK"/>
    <n v="0"/>
  </r>
  <r>
    <x v="202"/>
    <x v="1"/>
    <s v="Cerdo"/>
    <x v="2"/>
    <s v="1022378"/>
    <x v="188"/>
    <s v="Huesos"/>
    <s v="Huesos Cuarto Centra"/>
    <x v="2"/>
    <m/>
    <m/>
    <m/>
    <m/>
    <m/>
    <m/>
    <m/>
    <n v="59291.398000000001"/>
    <n v="0"/>
    <s v="OK"/>
    <n v="0"/>
  </r>
  <r>
    <x v="336"/>
    <x v="1"/>
    <s v="Cerdo"/>
    <x v="2"/>
    <s v="1022388"/>
    <x v="298"/>
    <s v="Huesos"/>
    <s v="Huesos Cuarto Centra"/>
    <x v="2"/>
    <m/>
    <m/>
    <m/>
    <m/>
    <m/>
    <m/>
    <m/>
    <n v="99339.451000000001"/>
    <n v="0"/>
    <s v="OK"/>
    <n v="0"/>
  </r>
  <r>
    <x v="205"/>
    <x v="1"/>
    <s v="Cerdo"/>
    <x v="2"/>
    <s v="1022389"/>
    <x v="191"/>
    <s v="Cueros"/>
    <s v="Cuero Panceta"/>
    <x v="2"/>
    <m/>
    <m/>
    <m/>
    <m/>
    <m/>
    <m/>
    <m/>
    <n v="14173.316000000001"/>
    <n v="0"/>
    <s v="OK"/>
    <n v="0"/>
  </r>
  <r>
    <x v="207"/>
    <x v="1"/>
    <s v="Cerdo"/>
    <x v="2"/>
    <s v="1022409"/>
    <x v="193"/>
    <s v="Subprod"/>
    <s v="Subprod Tripa"/>
    <x v="0"/>
    <m/>
    <m/>
    <m/>
    <m/>
    <m/>
    <m/>
    <m/>
    <n v="41374.279000000002"/>
    <n v="0"/>
    <s v="OK"/>
    <n v="0"/>
  </r>
  <r>
    <x v="338"/>
    <x v="1"/>
    <s v="Cerdo"/>
    <x v="2"/>
    <s v="1022413"/>
    <x v="300"/>
    <s v="Subprod"/>
    <s v="Subprod Visceras"/>
    <x v="8"/>
    <m/>
    <m/>
    <m/>
    <m/>
    <m/>
    <m/>
    <m/>
    <n v="3144"/>
    <n v="0"/>
    <s v="OK"/>
    <n v="0"/>
  </r>
  <r>
    <x v="208"/>
    <x v="1"/>
    <s v="Cerdo"/>
    <x v="2"/>
    <s v="1022414"/>
    <x v="194"/>
    <s v="Chuleta"/>
    <s v="Chuleta Cazuela"/>
    <x v="2"/>
    <m/>
    <m/>
    <m/>
    <m/>
    <m/>
    <m/>
    <m/>
    <n v="169895.13800000001"/>
    <n v="0"/>
    <s v="OK"/>
    <n v="0"/>
  </r>
  <r>
    <x v="211"/>
    <x v="1"/>
    <s v="Cerdo"/>
    <x v="2"/>
    <s v="1022472"/>
    <x v="196"/>
    <s v="Lomo"/>
    <s v="Lomo Centro"/>
    <x v="9"/>
    <m/>
    <m/>
    <m/>
    <m/>
    <m/>
    <m/>
    <m/>
    <n v="4845.9979999999996"/>
    <n v="0"/>
    <s v="OK"/>
    <n v="0"/>
  </r>
  <r>
    <x v="212"/>
    <x v="1"/>
    <s v="Cerdo"/>
    <x v="2"/>
    <s v="1022499"/>
    <x v="197"/>
    <s v="Lomo"/>
    <s v="Lomo Vetado"/>
    <x v="9"/>
    <m/>
    <m/>
    <m/>
    <m/>
    <m/>
    <m/>
    <m/>
    <n v="33.799999999999997"/>
    <n v="0"/>
    <s v="OK"/>
    <n v="0"/>
  </r>
  <r>
    <x v="343"/>
    <x v="1"/>
    <s v="Cerdo"/>
    <x v="2"/>
    <s v="1022515"/>
    <x v="304"/>
    <s v="Panceta"/>
    <s v="Panceta c/Cuero"/>
    <x v="8"/>
    <m/>
    <m/>
    <m/>
    <m/>
    <m/>
    <m/>
    <m/>
    <n v="35000.002999999997"/>
    <n v="0"/>
    <s v="OK"/>
    <n v="0"/>
  </r>
  <r>
    <x v="344"/>
    <x v="1"/>
    <s v="Cerdo"/>
    <x v="2"/>
    <s v="1022550"/>
    <x v="305"/>
    <s v="Huesos"/>
    <s v="Huesos Cuarto Traser"/>
    <x v="8"/>
    <m/>
    <m/>
    <m/>
    <m/>
    <m/>
    <m/>
    <m/>
    <n v="18517.744999999999"/>
    <n v="0"/>
    <s v="OK"/>
    <n v="0"/>
  </r>
  <r>
    <x v="346"/>
    <x v="1"/>
    <s v="Cerdo"/>
    <x v="2"/>
    <s v="1022568"/>
    <x v="307"/>
    <s v="Panceta"/>
    <s v="Panceta s/Cuero"/>
    <x v="2"/>
    <m/>
    <m/>
    <m/>
    <m/>
    <m/>
    <m/>
    <m/>
    <n v="24229.845000000001"/>
    <n v="0"/>
    <s v="OK"/>
    <n v="0"/>
  </r>
  <r>
    <x v="215"/>
    <x v="1"/>
    <s v="Cerdo"/>
    <x v="2"/>
    <s v="1022587"/>
    <x v="200"/>
    <s v="Lomo"/>
    <s v="Lomo CC Loin"/>
    <x v="9"/>
    <m/>
    <m/>
    <m/>
    <m/>
    <m/>
    <m/>
    <m/>
    <n v="6632.7259999999997"/>
    <n v="0"/>
    <s v="OK"/>
    <n v="0"/>
  </r>
  <r>
    <x v="217"/>
    <x v="1"/>
    <s v="Cerdo"/>
    <x v="2"/>
    <s v="1022605"/>
    <x v="202"/>
    <s v="Subprod"/>
    <s v="Subprod Tripa"/>
    <x v="4"/>
    <m/>
    <m/>
    <m/>
    <m/>
    <m/>
    <m/>
    <m/>
    <n v="3574.5520000000001"/>
    <n v="0"/>
    <s v="OK"/>
    <n v="0"/>
  </r>
  <r>
    <x v="218"/>
    <x v="1"/>
    <s v="Cerdo"/>
    <x v="2"/>
    <s v="1022607"/>
    <x v="203"/>
    <s v="Prolijado"/>
    <s v="Prolijado Plateada"/>
    <x v="4"/>
    <m/>
    <m/>
    <m/>
    <m/>
    <m/>
    <m/>
    <m/>
    <n v="27208.696"/>
    <n v="0"/>
    <s v="OK"/>
    <n v="0"/>
  </r>
  <r>
    <x v="349"/>
    <x v="1"/>
    <s v="Cerdo"/>
    <x v="2"/>
    <s v="1022621"/>
    <x v="310"/>
    <s v="Panceta"/>
    <s v="Panceta s/Cuero"/>
    <x v="8"/>
    <m/>
    <m/>
    <m/>
    <m/>
    <m/>
    <m/>
    <m/>
    <n v="45000.002999999997"/>
    <n v="0"/>
    <s v="OK"/>
    <n v="0"/>
  </r>
  <r>
    <x v="350"/>
    <x v="1"/>
    <s v="Cerdo"/>
    <x v="2"/>
    <s v="1022636"/>
    <x v="311"/>
    <s v="Huesos"/>
    <s v="Huesos Cuarto Traser"/>
    <x v="2"/>
    <m/>
    <m/>
    <m/>
    <m/>
    <m/>
    <m/>
    <m/>
    <n v="174354.39"/>
    <n v="0"/>
    <s v="OK"/>
    <n v="0"/>
  </r>
  <r>
    <x v="219"/>
    <x v="1"/>
    <s v="Cerdo"/>
    <x v="2"/>
    <s v="1022637"/>
    <x v="204"/>
    <s v="Huesos"/>
    <s v="Huesos Cuarto Delant"/>
    <x v="2"/>
    <m/>
    <m/>
    <m/>
    <m/>
    <m/>
    <m/>
    <m/>
    <n v="87049.846000000005"/>
    <n v="0"/>
    <s v="OK"/>
    <n v="0"/>
  </r>
  <r>
    <x v="351"/>
    <x v="1"/>
    <s v="Cerdo"/>
    <x v="2"/>
    <s v="1022639"/>
    <x v="312"/>
    <s v="Cabeza"/>
    <s v="Cabeza Entera"/>
    <x v="2"/>
    <m/>
    <m/>
    <m/>
    <m/>
    <m/>
    <m/>
    <m/>
    <n v="817433.326"/>
    <n v="0"/>
    <s v="OK"/>
    <n v="0"/>
  </r>
  <r>
    <x v="352"/>
    <x v="1"/>
    <s v="Cerdo"/>
    <x v="2"/>
    <s v="1022640"/>
    <x v="313"/>
    <s v="Cabeza"/>
    <s v="Cabeza Entera"/>
    <x v="2"/>
    <m/>
    <m/>
    <m/>
    <m/>
    <m/>
    <m/>
    <m/>
    <n v="96061.237999999998"/>
    <n v="0"/>
    <s v="OK"/>
    <n v="0"/>
  </r>
  <r>
    <x v="353"/>
    <x v="1"/>
    <s v="Cerdo"/>
    <x v="2"/>
    <s v="1022645"/>
    <x v="260"/>
    <s v="Panceta"/>
    <s v="Panceta s/Cuero"/>
    <x v="2"/>
    <m/>
    <m/>
    <m/>
    <m/>
    <m/>
    <m/>
    <m/>
    <n v="27596.011999999999"/>
    <n v="0"/>
    <s v="OK"/>
    <n v="0"/>
  </r>
  <r>
    <x v="220"/>
    <x v="1"/>
    <s v="Cerdo"/>
    <x v="2"/>
    <s v="1022654"/>
    <x v="205"/>
    <s v="Recortes"/>
    <s v="Recortes No Magro"/>
    <x v="7"/>
    <m/>
    <m/>
    <m/>
    <m/>
    <m/>
    <m/>
    <m/>
    <n v="7940.0029999999997"/>
    <n v="0"/>
    <s v="OK"/>
    <n v="0"/>
  </r>
  <r>
    <x v="221"/>
    <x v="1"/>
    <s v="Cerdo"/>
    <x v="2"/>
    <s v="1022664"/>
    <x v="206"/>
    <s v="Lomo"/>
    <s v="Lomo CC Loin"/>
    <x v="9"/>
    <m/>
    <m/>
    <m/>
    <m/>
    <m/>
    <m/>
    <m/>
    <n v="19621.834999999999"/>
    <n v="0"/>
    <s v="OK"/>
    <n v="0"/>
  </r>
  <r>
    <x v="223"/>
    <x v="1"/>
    <s v="Cerdo"/>
    <x v="2"/>
    <s v="1022709"/>
    <x v="207"/>
    <s v="Pierna"/>
    <s v="Pierna Pulpa"/>
    <x v="0"/>
    <m/>
    <m/>
    <m/>
    <m/>
    <m/>
    <m/>
    <m/>
    <n v="23424.764999999999"/>
    <n v="0"/>
    <s v="OK"/>
    <n v="0"/>
  </r>
  <r>
    <x v="224"/>
    <x v="1"/>
    <s v="Cerdo"/>
    <x v="2"/>
    <s v="1022748"/>
    <x v="208"/>
    <s v="Subprod"/>
    <s v="Subprod Patas-Manos"/>
    <x v="2"/>
    <m/>
    <m/>
    <m/>
    <m/>
    <m/>
    <m/>
    <m/>
    <n v="198277.11300000001"/>
    <n v="0"/>
    <s v="OK"/>
    <n v="0"/>
  </r>
  <r>
    <x v="355"/>
    <x v="1"/>
    <s v="Cerdo"/>
    <x v="2"/>
    <s v="1022750"/>
    <x v="314"/>
    <s v="Paleta"/>
    <s v="Paleta Pulpa"/>
    <x v="8"/>
    <m/>
    <m/>
    <m/>
    <m/>
    <m/>
    <m/>
    <m/>
    <n v="45522.997000000003"/>
    <n v="0"/>
    <s v="OK"/>
    <n v="0"/>
  </r>
  <r>
    <x v="356"/>
    <x v="1"/>
    <s v="Cerdo"/>
    <x v="2"/>
    <s v="1022751"/>
    <x v="315"/>
    <s v="Paleta"/>
    <s v="Paleta Entera"/>
    <x v="8"/>
    <m/>
    <m/>
    <m/>
    <m/>
    <m/>
    <m/>
    <m/>
    <n v="21999.998"/>
    <n v="0"/>
    <s v="OK"/>
    <n v="0"/>
  </r>
  <r>
    <x v="357"/>
    <x v="1"/>
    <s v="Cerdo"/>
    <x v="2"/>
    <s v="1022753"/>
    <x v="316"/>
    <s v="Pernil"/>
    <s v="Pernil Mano"/>
    <x v="2"/>
    <m/>
    <m/>
    <m/>
    <m/>
    <m/>
    <m/>
    <m/>
    <n v="93753.357000000004"/>
    <n v="0"/>
    <s v="OK"/>
    <n v="0"/>
  </r>
  <r>
    <x v="358"/>
    <x v="1"/>
    <s v="Cerdo"/>
    <x v="2"/>
    <s v="1022767"/>
    <x v="317"/>
    <s v="Grasas"/>
    <s v="Grasa Gordura"/>
    <x v="8"/>
    <m/>
    <m/>
    <m/>
    <m/>
    <m/>
    <m/>
    <m/>
    <n v="24590.942999999999"/>
    <n v="0"/>
    <s v="OK"/>
    <n v="0"/>
  </r>
  <r>
    <x v="226"/>
    <x v="1"/>
    <s v="Cerdo"/>
    <x v="2"/>
    <s v="1022781"/>
    <x v="210"/>
    <s v="Subprod"/>
    <s v="Subprod Tripa"/>
    <x v="0"/>
    <m/>
    <m/>
    <m/>
    <m/>
    <m/>
    <m/>
    <m/>
    <n v="2550.0050000000001"/>
    <n v="0"/>
    <s v="OK"/>
    <n v="0"/>
  </r>
  <r>
    <x v="227"/>
    <x v="1"/>
    <s v="Cerdo"/>
    <x v="2"/>
    <s v="1022782"/>
    <x v="211"/>
    <s v="Subprod"/>
    <s v="Subprod Tripa"/>
    <x v="0"/>
    <m/>
    <m/>
    <m/>
    <m/>
    <m/>
    <m/>
    <m/>
    <n v="10296.679"/>
    <n v="0"/>
    <s v="OK"/>
    <n v="0"/>
  </r>
  <r>
    <x v="228"/>
    <x v="1"/>
    <s v="Cerdo"/>
    <x v="2"/>
    <s v="1022783"/>
    <x v="212"/>
    <s v="Subprod"/>
    <s v="Subprod Tripa"/>
    <x v="0"/>
    <m/>
    <m/>
    <m/>
    <m/>
    <m/>
    <m/>
    <m/>
    <n v="10646.67"/>
    <n v="0"/>
    <s v="OK"/>
    <n v="0"/>
  </r>
  <r>
    <x v="229"/>
    <x v="1"/>
    <s v="Cerdo"/>
    <x v="2"/>
    <s v="1022847"/>
    <x v="213"/>
    <s v="Panceta"/>
    <s v="Panceta s/Cuero"/>
    <x v="0"/>
    <m/>
    <m/>
    <m/>
    <m/>
    <m/>
    <m/>
    <m/>
    <n v="19000.002"/>
    <n v="0"/>
    <s v="OK"/>
    <n v="0"/>
  </r>
  <r>
    <x v="231"/>
    <x v="1"/>
    <s v="Cerdo"/>
    <x v="2"/>
    <s v="1022855"/>
    <x v="215"/>
    <s v="Grasas"/>
    <s v="Grasa Forro"/>
    <x v="0"/>
    <m/>
    <m/>
    <m/>
    <m/>
    <m/>
    <m/>
    <m/>
    <n v="18773.148000000001"/>
    <n v="0"/>
    <s v="OK"/>
    <n v="0"/>
  </r>
  <r>
    <x v="232"/>
    <x v="1"/>
    <s v="Cerdo"/>
    <x v="2"/>
    <s v="1022856"/>
    <x v="216"/>
    <s v="Grasas"/>
    <s v="Grasa Gordura"/>
    <x v="2"/>
    <m/>
    <m/>
    <m/>
    <m/>
    <m/>
    <m/>
    <m/>
    <n v="172384.717"/>
    <n v="0"/>
    <s v="OK"/>
    <n v="0"/>
  </r>
  <r>
    <x v="369"/>
    <x v="1"/>
    <s v="Cerdo"/>
    <x v="2"/>
    <s v="1022864"/>
    <x v="327"/>
    <s v="Lomo"/>
    <s v="Lomo Vetado"/>
    <x v="8"/>
    <m/>
    <m/>
    <m/>
    <m/>
    <m/>
    <m/>
    <m/>
    <n v="29999.996999999999"/>
    <n v="0"/>
    <s v="OK"/>
    <n v="0"/>
  </r>
  <r>
    <x v="370"/>
    <x v="1"/>
    <s v="Cerdo"/>
    <x v="2"/>
    <s v="1022865"/>
    <x v="328"/>
    <s v="Panceta"/>
    <s v="Panceta s/Cuero"/>
    <x v="8"/>
    <m/>
    <m/>
    <m/>
    <m/>
    <m/>
    <m/>
    <m/>
    <n v="85000"/>
    <n v="0"/>
    <s v="OK"/>
    <n v="0"/>
  </r>
  <r>
    <x v="371"/>
    <x v="1"/>
    <s v="Cerdo"/>
    <x v="2"/>
    <s v="1022866"/>
    <x v="329"/>
    <s v="Panceta"/>
    <s v="Panceta s/Cuero"/>
    <x v="8"/>
    <m/>
    <m/>
    <m/>
    <m/>
    <m/>
    <m/>
    <m/>
    <n v="65000"/>
    <n v="0"/>
    <s v="OK"/>
    <n v="0"/>
  </r>
  <r>
    <x v="233"/>
    <x v="1"/>
    <s v="Cerdo"/>
    <x v="2"/>
    <s v="1022869"/>
    <x v="217"/>
    <s v="Huesos"/>
    <s v="Huesos Cuarto Centra"/>
    <x v="9"/>
    <m/>
    <m/>
    <m/>
    <m/>
    <m/>
    <m/>
    <m/>
    <n v="800.00099999999998"/>
    <n v="0"/>
    <s v="OK"/>
    <n v="0"/>
  </r>
  <r>
    <x v="372"/>
    <x v="1"/>
    <s v="Cerdo"/>
    <x v="2"/>
    <s v="1022883"/>
    <x v="330"/>
    <s v="Chuleta"/>
    <s v="Chuleta Huesos"/>
    <x v="5"/>
    <m/>
    <m/>
    <m/>
    <m/>
    <m/>
    <m/>
    <m/>
    <n v="503.41899999999998"/>
    <n v="0"/>
    <s v="OK"/>
    <n v="0"/>
  </r>
  <r>
    <x v="234"/>
    <x v="1"/>
    <s v="Cerdo"/>
    <x v="2"/>
    <s v="1022885"/>
    <x v="218"/>
    <s v="Panceta"/>
    <s v="Panceta s/Cuero"/>
    <x v="4"/>
    <m/>
    <m/>
    <m/>
    <m/>
    <m/>
    <m/>
    <m/>
    <n v="718505.98800000001"/>
    <n v="0"/>
    <s v="OK"/>
    <n v="0"/>
  </r>
  <r>
    <x v="235"/>
    <x v="1"/>
    <s v="Cerdo"/>
    <x v="2"/>
    <s v="1022887"/>
    <x v="219"/>
    <s v="Panceta"/>
    <s v="Panceta s/Cuero"/>
    <x v="4"/>
    <m/>
    <m/>
    <m/>
    <m/>
    <m/>
    <m/>
    <m/>
    <n v="319000.00400000002"/>
    <n v="0"/>
    <s v="OK"/>
    <n v="0"/>
  </r>
  <r>
    <x v="236"/>
    <x v="1"/>
    <s v="Cerdo"/>
    <x v="2"/>
    <s v="1022901"/>
    <x v="220"/>
    <s v="Panceta"/>
    <s v="Panceta s/Cuero"/>
    <x v="9"/>
    <m/>
    <m/>
    <m/>
    <m/>
    <m/>
    <m/>
    <m/>
    <n v="9511.6419999999998"/>
    <n v="0"/>
    <s v="OK"/>
    <n v="0"/>
  </r>
  <r>
    <x v="375"/>
    <x v="1"/>
    <s v="Cerdo"/>
    <x v="2"/>
    <s v="1022918"/>
    <x v="333"/>
    <s v="Grasas"/>
    <s v="Grasa Lomo Tocino"/>
    <x v="8"/>
    <m/>
    <m/>
    <m/>
    <m/>
    <m/>
    <m/>
    <m/>
    <n v="114266.031"/>
    <n v="0"/>
    <s v="OK"/>
    <n v="0"/>
  </r>
  <r>
    <x v="237"/>
    <x v="1"/>
    <s v="Cerdo"/>
    <x v="2"/>
    <s v="1022919"/>
    <x v="221"/>
    <s v="Lomo"/>
    <s v="Lomo MM Loin"/>
    <x v="9"/>
    <m/>
    <m/>
    <m/>
    <m/>
    <m/>
    <m/>
    <m/>
    <n v="12857.862999999999"/>
    <n v="0"/>
    <s v="OK"/>
    <n v="0"/>
  </r>
  <r>
    <x v="240"/>
    <x v="1"/>
    <s v="Cerdo"/>
    <x v="2"/>
    <s v="1022930"/>
    <x v="223"/>
    <s v="Panceta"/>
    <s v="Panceta s/Cuero"/>
    <x v="4"/>
    <m/>
    <m/>
    <m/>
    <m/>
    <m/>
    <m/>
    <m/>
    <n v="630.17700000000002"/>
    <n v="0"/>
    <s v="OK"/>
    <n v="0"/>
  </r>
  <r>
    <x v="379"/>
    <x v="1"/>
    <s v="Cerdo"/>
    <x v="2"/>
    <s v="1022940"/>
    <x v="335"/>
    <s v="Pernil"/>
    <s v="Pernil Mano"/>
    <x v="2"/>
    <m/>
    <m/>
    <m/>
    <m/>
    <m/>
    <m/>
    <m/>
    <n v="11315.057000000001"/>
    <n v="0"/>
    <s v="OK"/>
    <n v="0"/>
  </r>
  <r>
    <x v="380"/>
    <x v="1"/>
    <s v="Cerdo"/>
    <x v="2"/>
    <s v="1022941"/>
    <x v="336"/>
    <s v="Pernil"/>
    <s v="Pernil Mano"/>
    <x v="2"/>
    <m/>
    <m/>
    <m/>
    <m/>
    <m/>
    <m/>
    <m/>
    <n v="56575.296000000002"/>
    <n v="0"/>
    <s v="OK"/>
    <n v="0"/>
  </r>
  <r>
    <x v="243"/>
    <x v="1"/>
    <s v="Cerdo"/>
    <x v="2"/>
    <s v="1022945"/>
    <x v="169"/>
    <s v="Grasas"/>
    <s v="Grasa Interior"/>
    <x v="2"/>
    <m/>
    <m/>
    <m/>
    <m/>
    <m/>
    <m/>
    <m/>
    <n v="80961.717000000004"/>
    <n v="0"/>
    <s v="OK"/>
    <n v="0"/>
  </r>
  <r>
    <x v="244"/>
    <x v="1"/>
    <s v="Cerdo"/>
    <x v="2"/>
    <s v="1022985"/>
    <x v="226"/>
    <s v="Lomo"/>
    <s v="Lomo Vetado"/>
    <x v="4"/>
    <m/>
    <m/>
    <m/>
    <m/>
    <m/>
    <m/>
    <m/>
    <n v="10710.967000000001"/>
    <n v="0"/>
    <s v="OK"/>
    <n v="0"/>
  </r>
  <r>
    <x v="245"/>
    <x v="1"/>
    <s v="Cerdo"/>
    <x v="2"/>
    <s v="1022986"/>
    <x v="227"/>
    <s v="Panceta"/>
    <s v="Panceta s/Cuero"/>
    <x v="4"/>
    <m/>
    <m/>
    <m/>
    <m/>
    <m/>
    <m/>
    <m/>
    <n v="3438.1790000000001"/>
    <n v="0"/>
    <s v="OK"/>
    <n v="0"/>
  </r>
  <r>
    <x v="246"/>
    <x v="1"/>
    <s v="Cerdo"/>
    <x v="2"/>
    <s v="1022987"/>
    <x v="228"/>
    <s v="Plancha"/>
    <s v="Plancha s/Cuero"/>
    <x v="9"/>
    <m/>
    <m/>
    <m/>
    <m/>
    <m/>
    <m/>
    <m/>
    <n v="9220.6779999999999"/>
    <n v="0"/>
    <s v="OK"/>
    <n v="0"/>
  </r>
  <r>
    <x v="382"/>
    <x v="1"/>
    <s v="Cerdo"/>
    <x v="2"/>
    <s v="1022989"/>
    <x v="338"/>
    <s v="Lomo"/>
    <s v="Lomo MM Loin"/>
    <x v="8"/>
    <m/>
    <m/>
    <m/>
    <m/>
    <m/>
    <m/>
    <m/>
    <n v="5755.3689999999997"/>
    <n v="0"/>
    <s v="OK"/>
    <n v="0"/>
  </r>
  <r>
    <x v="248"/>
    <x v="1"/>
    <s v="Cerdo"/>
    <x v="2"/>
    <s v="1022996"/>
    <x v="230"/>
    <s v="Grasas"/>
    <s v="Grasa Gordura"/>
    <x v="0"/>
    <m/>
    <m/>
    <m/>
    <m/>
    <m/>
    <m/>
    <m/>
    <n v="17030.241000000002"/>
    <n v="0"/>
    <s v="OK"/>
    <n v="0"/>
  </r>
  <r>
    <x v="249"/>
    <x v="1"/>
    <s v="Cerdo"/>
    <x v="2"/>
    <s v="1023034"/>
    <x v="231"/>
    <s v="Cueros"/>
    <s v="Cuero Forro"/>
    <x v="2"/>
    <m/>
    <m/>
    <m/>
    <m/>
    <m/>
    <m/>
    <m/>
    <n v="165859.64000000001"/>
    <n v="0"/>
    <s v="OK"/>
    <n v="0"/>
  </r>
  <r>
    <x v="251"/>
    <x v="1"/>
    <s v="Cerdo"/>
    <x v="2"/>
    <s v="1023037"/>
    <x v="233"/>
    <s v="Panceta"/>
    <s v="Panceta s/Cuero"/>
    <x v="4"/>
    <m/>
    <m/>
    <m/>
    <m/>
    <m/>
    <m/>
    <m/>
    <n v="121000"/>
    <n v="0"/>
    <s v="OK"/>
    <n v="0"/>
  </r>
  <r>
    <x v="252"/>
    <x v="1"/>
    <s v="Cerdo"/>
    <x v="2"/>
    <s v="1023038"/>
    <x v="234"/>
    <s v="Lomo"/>
    <s v="Lomo Vetado"/>
    <x v="4"/>
    <m/>
    <m/>
    <m/>
    <m/>
    <m/>
    <m/>
    <m/>
    <n v="65037.423000000003"/>
    <n v="0"/>
    <s v="OK"/>
    <n v="0"/>
  </r>
  <r>
    <x v="385"/>
    <x v="1"/>
    <s v="Cerdo"/>
    <x v="2"/>
    <s v="1023050"/>
    <x v="341"/>
    <s v="Lomo"/>
    <s v="Lomo Centro"/>
    <x v="5"/>
    <m/>
    <m/>
    <m/>
    <m/>
    <m/>
    <m/>
    <m/>
    <n v="68560.239000000001"/>
    <n v="0"/>
    <s v="OK"/>
    <n v="0"/>
  </r>
  <r>
    <x v="387"/>
    <x v="1"/>
    <s v="Cerdo"/>
    <x v="2"/>
    <s v="1023093"/>
    <x v="322"/>
    <s v="Recortes"/>
    <s v="Recortes No Magro"/>
    <x v="2"/>
    <m/>
    <m/>
    <m/>
    <m/>
    <m/>
    <m/>
    <m/>
    <n v="40132.771999999997"/>
    <n v="0"/>
    <s v="OK"/>
    <n v="0"/>
  </r>
  <r>
    <x v="388"/>
    <x v="1"/>
    <s v="Cerdo"/>
    <x v="2"/>
    <s v="1023102"/>
    <x v="343"/>
    <s v="Lomo"/>
    <s v="Lomo MM Loin"/>
    <x v="8"/>
    <m/>
    <m/>
    <m/>
    <m/>
    <m/>
    <m/>
    <m/>
    <n v="71.042000000000002"/>
    <n v="0"/>
    <s v="OK"/>
    <n v="0"/>
  </r>
  <r>
    <x v="389"/>
    <x v="1"/>
    <s v="Cerdo"/>
    <x v="2"/>
    <s v="1023123"/>
    <x v="344"/>
    <s v="Lomo"/>
    <s v="Lomo Vetado"/>
    <x v="8"/>
    <m/>
    <m/>
    <m/>
    <m/>
    <m/>
    <m/>
    <m/>
    <n v="6472.7719999999999"/>
    <n v="0"/>
    <s v="OK"/>
    <n v="0"/>
  </r>
  <r>
    <x v="391"/>
    <x v="1"/>
    <s v="Cerdo"/>
    <x v="2"/>
    <s v="1023131"/>
    <x v="346"/>
    <s v="Pierna"/>
    <s v="Pierna Pulpa"/>
    <x v="2"/>
    <m/>
    <m/>
    <m/>
    <m/>
    <m/>
    <m/>
    <m/>
    <n v="348.61200000000002"/>
    <n v="0"/>
    <s v="OK"/>
    <n v="0"/>
  </r>
  <r>
    <x v="259"/>
    <x v="1"/>
    <s v="Cerdo"/>
    <x v="2"/>
    <s v="1023163"/>
    <x v="240"/>
    <s v="Lomo"/>
    <s v="Lomo Vetado"/>
    <x v="9"/>
    <m/>
    <m/>
    <m/>
    <m/>
    <m/>
    <m/>
    <m/>
    <n v="10000.003000000001"/>
    <n v="0"/>
    <s v="OK"/>
    <n v="0"/>
  </r>
  <r>
    <x v="260"/>
    <x v="1"/>
    <s v="Cerdo"/>
    <x v="2"/>
    <s v="1023183"/>
    <x v="241"/>
    <s v="Cost-Pec"/>
    <s v="Cost-Pec Entero"/>
    <x v="4"/>
    <m/>
    <m/>
    <m/>
    <m/>
    <m/>
    <m/>
    <m/>
    <n v="45885.682000000001"/>
    <n v="0"/>
    <s v="OK"/>
    <n v="0"/>
  </r>
  <r>
    <x v="397"/>
    <x v="1"/>
    <s v="Cerdo"/>
    <x v="2"/>
    <s v="1023190"/>
    <x v="349"/>
    <s v="Subprod"/>
    <s v="Subprod Visceras"/>
    <x v="5"/>
    <m/>
    <m/>
    <m/>
    <m/>
    <m/>
    <m/>
    <m/>
    <n v="255671.796"/>
    <n v="0"/>
    <s v="OK"/>
    <n v="0"/>
  </r>
  <r>
    <x v="261"/>
    <x v="1"/>
    <s v="Cerdo"/>
    <x v="2"/>
    <s v="1023194"/>
    <x v="242"/>
    <s v="Panceta"/>
    <s v="Panceta s/Cuero"/>
    <x v="9"/>
    <m/>
    <m/>
    <m/>
    <m/>
    <m/>
    <m/>
    <m/>
    <n v="9969.4879999999994"/>
    <n v="0"/>
    <s v="OK"/>
    <n v="0"/>
  </r>
  <r>
    <x v="399"/>
    <x v="1"/>
    <s v="Cerdo"/>
    <x v="2"/>
    <s v="1023257"/>
    <x v="351"/>
    <s v="Recortes"/>
    <s v="Recortes No Magro"/>
    <x v="6"/>
    <m/>
    <m/>
    <m/>
    <m/>
    <m/>
    <m/>
    <m/>
    <n v="20732.901000000002"/>
    <n v="0"/>
    <s v="OK"/>
    <n v="0"/>
  </r>
  <r>
    <x v="400"/>
    <x v="1"/>
    <s v="Cerdo"/>
    <x v="2"/>
    <s v="1023265"/>
    <x v="352"/>
    <s v="Cost-Pec"/>
    <s v="Cost-Pec Trozos"/>
    <x v="8"/>
    <m/>
    <m/>
    <m/>
    <m/>
    <m/>
    <m/>
    <m/>
    <n v="6334.9960000000001"/>
    <n v="0"/>
    <s v="OK"/>
    <n v="0"/>
  </r>
  <r>
    <x v="401"/>
    <x v="1"/>
    <s v="Cerdo"/>
    <x v="2"/>
    <s v="1023273"/>
    <x v="353"/>
    <s v="Pierna"/>
    <s v="Pierna Pulpa Fina"/>
    <x v="5"/>
    <m/>
    <m/>
    <m/>
    <m/>
    <m/>
    <m/>
    <m/>
    <n v="20194.032999999999"/>
    <n v="0"/>
    <s v="OK"/>
    <n v="0"/>
  </r>
  <r>
    <x v="402"/>
    <x v="1"/>
    <s v="Cerdo"/>
    <x v="2"/>
    <s v="1023274"/>
    <x v="354"/>
    <s v="Pierna"/>
    <s v="Pierna Pulpa Fina"/>
    <x v="5"/>
    <m/>
    <m/>
    <m/>
    <m/>
    <m/>
    <m/>
    <m/>
    <n v="49.661000000000001"/>
    <n v="0"/>
    <s v="OK"/>
    <n v="0"/>
  </r>
  <r>
    <x v="262"/>
    <x v="1"/>
    <s v="Cerdo"/>
    <x v="2"/>
    <s v="1023283"/>
    <x v="243"/>
    <s v="Subprod"/>
    <s v="Subprod Grasa"/>
    <x v="4"/>
    <m/>
    <m/>
    <m/>
    <m/>
    <m/>
    <m/>
    <m/>
    <n v="41909.379999999997"/>
    <n v="0"/>
    <s v="OK"/>
    <n v="0"/>
  </r>
  <r>
    <x v="404"/>
    <x v="1"/>
    <s v="Cerdo"/>
    <x v="2"/>
    <s v="1023291"/>
    <x v="356"/>
    <s v="Huesos"/>
    <s v="Huesos Cuarto Centra"/>
    <x v="2"/>
    <m/>
    <m/>
    <m/>
    <m/>
    <m/>
    <m/>
    <m/>
    <n v="23999.994999999999"/>
    <n v="0"/>
    <s v="OK"/>
    <n v="0"/>
  </r>
  <r>
    <x v="463"/>
    <x v="1"/>
    <s v="Cerdo"/>
    <x v="2"/>
    <s v="1023295"/>
    <x v="411"/>
    <s v="Subprod"/>
    <s v="Subprod Tripa"/>
    <x v="0"/>
    <m/>
    <m/>
    <m/>
    <m/>
    <m/>
    <m/>
    <m/>
    <n v="3000.002"/>
    <n v="0"/>
    <s v="OK"/>
    <n v="0"/>
  </r>
  <r>
    <x v="263"/>
    <x v="1"/>
    <s v="Cerdo"/>
    <x v="2"/>
    <s v="1023301"/>
    <x v="244"/>
    <s v="Lomo"/>
    <s v="Lomo CC Loin"/>
    <x v="9"/>
    <m/>
    <m/>
    <m/>
    <m/>
    <m/>
    <m/>
    <m/>
    <n v="48114.44"/>
    <n v="0"/>
    <s v="OK"/>
    <n v="0"/>
  </r>
  <r>
    <x v="405"/>
    <x v="1"/>
    <s v="Cerdo"/>
    <x v="2"/>
    <s v="1023302"/>
    <x v="169"/>
    <s v="Grasas"/>
    <s v="Grasa Interior"/>
    <x v="6"/>
    <m/>
    <m/>
    <m/>
    <m/>
    <m/>
    <m/>
    <m/>
    <n v="319734.42099999997"/>
    <n v="0"/>
    <s v="OK"/>
    <n v="0"/>
  </r>
  <r>
    <x v="264"/>
    <x v="1"/>
    <s v="Cerdo"/>
    <x v="2"/>
    <s v="1023306"/>
    <x v="195"/>
    <s v="Cueros"/>
    <s v="Cuero Mixto"/>
    <x v="2"/>
    <m/>
    <m/>
    <m/>
    <m/>
    <m/>
    <m/>
    <m/>
    <n v="253749.65299999999"/>
    <n v="0"/>
    <s v="OK"/>
    <n v="0"/>
  </r>
  <r>
    <x v="265"/>
    <x v="1"/>
    <s v="Cerdo"/>
    <x v="2"/>
    <s v="1023307"/>
    <x v="245"/>
    <s v="Subprod"/>
    <s v="Subprod Visceras"/>
    <x v="4"/>
    <m/>
    <m/>
    <m/>
    <m/>
    <m/>
    <m/>
    <m/>
    <n v="27932.084999999999"/>
    <n v="0"/>
    <s v="OK"/>
    <n v="0"/>
  </r>
  <r>
    <x v="266"/>
    <x v="1"/>
    <s v="Cerdo"/>
    <x v="2"/>
    <s v="1023312"/>
    <x v="246"/>
    <s v="Filete"/>
    <s v="Filete c/Cabeza"/>
    <x v="0"/>
    <m/>
    <m/>
    <m/>
    <m/>
    <m/>
    <m/>
    <m/>
    <n v="22970.539000000001"/>
    <n v="0"/>
    <s v="OK"/>
    <n v="0"/>
  </r>
  <r>
    <x v="406"/>
    <x v="1"/>
    <s v="Cerdo"/>
    <x v="2"/>
    <s v="1023318"/>
    <x v="357"/>
    <s v="Recortes"/>
    <s v="Recortes No Magro"/>
    <x v="6"/>
    <m/>
    <m/>
    <m/>
    <m/>
    <m/>
    <m/>
    <m/>
    <n v="1547.0550000000001"/>
    <n v="0"/>
    <s v="OK"/>
    <n v="0"/>
  </r>
  <r>
    <x v="407"/>
    <x v="1"/>
    <s v="Cerdo"/>
    <x v="2"/>
    <s v="1023319"/>
    <x v="358"/>
    <s v="Recortes"/>
    <s v="Recortes No Magro"/>
    <x v="6"/>
    <m/>
    <m/>
    <m/>
    <m/>
    <m/>
    <m/>
    <m/>
    <n v="20583.489000000001"/>
    <n v="0"/>
    <s v="OK"/>
    <n v="0"/>
  </r>
  <r>
    <x v="267"/>
    <x v="1"/>
    <s v="Cerdo"/>
    <x v="2"/>
    <s v="1023326"/>
    <x v="247"/>
    <s v="Subprod"/>
    <s v="Subprod Visceras"/>
    <x v="4"/>
    <m/>
    <m/>
    <m/>
    <m/>
    <m/>
    <m/>
    <m/>
    <n v="48000.47"/>
    <n v="0"/>
    <s v="OK"/>
    <n v="0"/>
  </r>
  <r>
    <x v="268"/>
    <x v="1"/>
    <s v="Cerdo"/>
    <x v="2"/>
    <s v="1023329"/>
    <x v="165"/>
    <s v="Cueros"/>
    <s v="Cuero Papada"/>
    <x v="3"/>
    <m/>
    <m/>
    <m/>
    <m/>
    <m/>
    <m/>
    <m/>
    <n v="32206.999"/>
    <n v="0"/>
    <s v="OK"/>
    <n v="0"/>
  </r>
  <r>
    <x v="269"/>
    <x v="1"/>
    <s v="Cerdo"/>
    <x v="2"/>
    <s v="1023334"/>
    <x v="248"/>
    <s v="Cueros"/>
    <s v="Cuero Mixto"/>
    <x v="3"/>
    <m/>
    <m/>
    <m/>
    <m/>
    <m/>
    <m/>
    <m/>
    <n v="173368.93799999999"/>
    <n v="0"/>
    <s v="OK"/>
    <n v="0"/>
  </r>
  <r>
    <x v="270"/>
    <x v="1"/>
    <s v="Cerdo"/>
    <x v="2"/>
    <s v="1023336"/>
    <x v="248"/>
    <s v="Cueros"/>
    <s v="Cuero Mixto"/>
    <x v="3"/>
    <m/>
    <m/>
    <m/>
    <m/>
    <m/>
    <m/>
    <m/>
    <n v="48527.999000000003"/>
    <n v="0"/>
    <s v="OK"/>
    <n v="0"/>
  </r>
  <r>
    <x v="408"/>
    <x v="1"/>
    <s v="Pavo"/>
    <x v="0"/>
    <s v="1030224"/>
    <x v="359"/>
    <s v="Trutro"/>
    <s v="Trutro Largo"/>
    <x v="0"/>
    <m/>
    <m/>
    <m/>
    <n v="2462"/>
    <n v="72000"/>
    <n v="74462"/>
    <n v="48000"/>
    <m/>
    <n v="26462"/>
    <s v="Sobre ingreso"/>
    <n v="0"/>
  </r>
  <r>
    <x v="411"/>
    <x v="1"/>
    <s v="Pavo"/>
    <x v="0"/>
    <s v="1030332"/>
    <x v="362"/>
    <s v="Ala"/>
    <s v="Ala Trutro"/>
    <x v="0"/>
    <m/>
    <m/>
    <m/>
    <n v="0"/>
    <n v="144000"/>
    <n v="144000"/>
    <n v="96000"/>
    <m/>
    <n v="48000"/>
    <s v="Sobre ingreso"/>
    <n v="0"/>
  </r>
  <r>
    <x v="412"/>
    <x v="1"/>
    <s v="Pavo"/>
    <x v="0"/>
    <s v="1030355"/>
    <x v="363"/>
    <s v="Varios"/>
    <s v="Varios Carcasa"/>
    <x v="1"/>
    <m/>
    <m/>
    <m/>
    <n v="2644"/>
    <n v="69000"/>
    <n v="71644"/>
    <n v="72000"/>
    <m/>
    <n v="-356"/>
    <s v="Pendiente de ingreso"/>
    <n v="0"/>
  </r>
  <r>
    <x v="414"/>
    <x v="1"/>
    <s v="Pavo"/>
    <x v="0"/>
    <s v="1030535"/>
    <x v="365"/>
    <s v="Trutro"/>
    <s v="Trutro Largo"/>
    <x v="4"/>
    <m/>
    <m/>
    <m/>
    <n v="2471"/>
    <n v="2471"/>
    <n v="4943"/>
    <m/>
    <m/>
    <n v="4943"/>
    <s v="Sobre ingreso"/>
    <n v="0"/>
  </r>
  <r>
    <x v="415"/>
    <x v="1"/>
    <s v="Pavo"/>
    <x v="0"/>
    <s v="1030545"/>
    <x v="366"/>
    <s v="Trutro Desh"/>
    <s v="Trutro Desh Corto"/>
    <x v="0"/>
    <m/>
    <m/>
    <m/>
    <n v="0"/>
    <n v="48000"/>
    <n v="48000"/>
    <n v="24000"/>
    <m/>
    <n v="24000"/>
    <s v="Sobre ingreso"/>
    <n v="0"/>
  </r>
  <r>
    <x v="416"/>
    <x v="1"/>
    <s v="Pavo"/>
    <x v="0"/>
    <s v="1030635"/>
    <x v="367"/>
    <s v="Menudencias"/>
    <s v="Menudencias Cogote"/>
    <x v="1"/>
    <m/>
    <m/>
    <m/>
    <n v="5120"/>
    <n v="0"/>
    <n v="5120"/>
    <m/>
    <m/>
    <n v="5120"/>
    <s v="Sobre ingreso"/>
    <n v="0"/>
  </r>
  <r>
    <x v="417"/>
    <x v="1"/>
    <s v="Pavo"/>
    <x v="0"/>
    <s v="1030670"/>
    <x v="368"/>
    <s v="Pech Desh"/>
    <s v="Pech Desh s/Piel"/>
    <x v="0"/>
    <m/>
    <m/>
    <m/>
    <n v="0"/>
    <n v="120000"/>
    <n v="120000"/>
    <n v="168000"/>
    <m/>
    <n v="-48000"/>
    <s v="Pendiente de ingreso"/>
    <n v="0"/>
  </r>
  <r>
    <x v="418"/>
    <x v="1"/>
    <s v="Pavo"/>
    <x v="0"/>
    <s v="1030720"/>
    <x v="369"/>
    <s v="Recortes"/>
    <s v="Recortes Piel"/>
    <x v="0"/>
    <m/>
    <m/>
    <m/>
    <n v="0"/>
    <n v="24000"/>
    <n v="24000"/>
    <n v="28000"/>
    <m/>
    <n v="-4000"/>
    <s v="Pendiente de ingreso"/>
    <n v="0"/>
  </r>
  <r>
    <x v="420"/>
    <x v="1"/>
    <s v="Pavo"/>
    <x v="0"/>
    <s v="1030780"/>
    <x v="371"/>
    <s v="Pech"/>
    <s v="Pech Entera"/>
    <x v="0"/>
    <m/>
    <m/>
    <m/>
    <n v="1494"/>
    <n v="0"/>
    <n v="1494"/>
    <m/>
    <m/>
    <n v="1494"/>
    <s v="Sobre ingreso"/>
    <n v="0"/>
  </r>
  <r>
    <x v="477"/>
    <x v="1"/>
    <s v="Pavo"/>
    <x v="1"/>
    <s v="1030228"/>
    <x v="419"/>
    <s v="Trutro Desh"/>
    <s v="Trutro Desh Corto"/>
    <x v="5"/>
    <m/>
    <m/>
    <m/>
    <n v="0"/>
    <n v="24000"/>
    <n v="24000"/>
    <n v="24004.511999999999"/>
    <m/>
    <n v="-4.5119999999988067"/>
    <s v="Pendiente de ingreso"/>
    <n v="0"/>
  </r>
  <r>
    <x v="421"/>
    <x v="1"/>
    <s v="Pavo"/>
    <x v="1"/>
    <s v="1030239"/>
    <x v="372"/>
    <s v="Ala"/>
    <s v="Ala Centro Punta"/>
    <x v="5"/>
    <m/>
    <m/>
    <m/>
    <n v="3331"/>
    <n v="24041"/>
    <n v="27372"/>
    <n v="24008.04"/>
    <m/>
    <n v="3363.9599999999991"/>
    <s v="Sobre ingreso"/>
    <n v="0"/>
  </r>
  <r>
    <x v="422"/>
    <x v="1"/>
    <s v="Pavo"/>
    <x v="1"/>
    <s v="1030265"/>
    <x v="373"/>
    <s v="Pech Desh"/>
    <s v="Pech Desh s/Piel"/>
    <x v="7"/>
    <m/>
    <m/>
    <m/>
    <n v="-61200"/>
    <n v="61200"/>
    <n v="0"/>
    <m/>
    <m/>
    <n v="0"/>
    <s v="OK"/>
    <n v="0"/>
  </r>
  <r>
    <x v="423"/>
    <x v="1"/>
    <s v="Pavo"/>
    <x v="1"/>
    <s v="1030321"/>
    <x v="374"/>
    <s v="Pech"/>
    <s v="Pech Entera"/>
    <x v="5"/>
    <m/>
    <m/>
    <m/>
    <n v="-1780"/>
    <n v="1780"/>
    <n v="0"/>
    <m/>
    <m/>
    <n v="0"/>
    <s v="OK"/>
    <n v="0"/>
  </r>
  <r>
    <x v="411"/>
    <x v="1"/>
    <s v="Pavo"/>
    <x v="1"/>
    <s v="1030332"/>
    <x v="362"/>
    <s v="Ala"/>
    <s v="Ala Trutro"/>
    <x v="7"/>
    <m/>
    <m/>
    <m/>
    <m/>
    <m/>
    <m/>
    <n v="72000"/>
    <m/>
    <n v="-72000"/>
    <s v="Pendiente de ingreso"/>
    <n v="0"/>
  </r>
  <r>
    <x v="424"/>
    <x v="1"/>
    <s v="Pavo"/>
    <x v="1"/>
    <s v="1030337"/>
    <x v="375"/>
    <s v="Pech Desh"/>
    <s v="Pech Desh s/Piel"/>
    <x v="6"/>
    <m/>
    <m/>
    <m/>
    <n v="-60087"/>
    <n v="385317"/>
    <n v="325230"/>
    <n v="312000"/>
    <m/>
    <n v="13230"/>
    <s v="Sobre ingreso"/>
    <n v="0"/>
  </r>
  <r>
    <x v="426"/>
    <x v="1"/>
    <s v="Pavo"/>
    <x v="1"/>
    <s v="1030370"/>
    <x v="377"/>
    <s v="Recortes"/>
    <s v="Recortes Estándar"/>
    <x v="5"/>
    <m/>
    <m/>
    <m/>
    <n v="-1782"/>
    <n v="13803"/>
    <n v="12020"/>
    <n v="12020.152"/>
    <m/>
    <n v="-0.15200000000004366"/>
    <s v="Pendiente de ingreso"/>
    <n v="0"/>
  </r>
  <r>
    <x v="427"/>
    <x v="1"/>
    <s v="Pavo"/>
    <x v="1"/>
    <s v="1030376"/>
    <x v="378"/>
    <s v="Pech"/>
    <s v="Pech Entera"/>
    <x v="5"/>
    <m/>
    <m/>
    <m/>
    <n v="-2114"/>
    <n v="2114"/>
    <n v="0"/>
    <m/>
    <m/>
    <n v="0"/>
    <s v="OK"/>
    <n v="0"/>
  </r>
  <r>
    <x v="428"/>
    <x v="1"/>
    <s v="Pavo"/>
    <x v="1"/>
    <s v="1030379"/>
    <x v="379"/>
    <s v="Pech Desh"/>
    <s v="Pech Desh s/Piel"/>
    <x v="5"/>
    <m/>
    <m/>
    <m/>
    <n v="-50818"/>
    <n v="369034"/>
    <n v="318216"/>
    <n v="437036.76899999997"/>
    <m/>
    <n v="-118820.76899999997"/>
    <s v="Pendiente de ingreso"/>
    <n v="0"/>
  </r>
  <r>
    <x v="429"/>
    <x v="1"/>
    <s v="Pavo"/>
    <x v="1"/>
    <s v="1030388"/>
    <x v="380"/>
    <s v="Patas"/>
    <s v="Patas Garras"/>
    <x v="2"/>
    <m/>
    <m/>
    <m/>
    <n v="2729"/>
    <n v="0"/>
    <n v="2729"/>
    <m/>
    <m/>
    <n v="2729"/>
    <s v="Sobre ingreso"/>
    <n v="0"/>
  </r>
  <r>
    <x v="431"/>
    <x v="1"/>
    <s v="Pavo"/>
    <x v="1"/>
    <s v="1030424"/>
    <x v="382"/>
    <s v="Pech Desh"/>
    <s v="Pech Desh c/Piel"/>
    <x v="5"/>
    <m/>
    <m/>
    <m/>
    <n v="-4101"/>
    <n v="64000"/>
    <n v="59899"/>
    <n v="59994.345999999998"/>
    <m/>
    <n v="-95.34599999999773"/>
    <s v="Pendiente de ingreso"/>
    <n v="0"/>
  </r>
  <r>
    <x v="433"/>
    <x v="1"/>
    <s v="Pavo"/>
    <x v="1"/>
    <s v="1030505"/>
    <x v="384"/>
    <s v="Pech Desh"/>
    <s v="Pech Desh Filete"/>
    <x v="5"/>
    <m/>
    <m/>
    <m/>
    <n v="0"/>
    <n v="16000"/>
    <n v="16000"/>
    <n v="16797.64"/>
    <m/>
    <n v="-797.63999999999942"/>
    <s v="Pendiente de ingreso"/>
    <n v="0"/>
  </r>
  <r>
    <x v="435"/>
    <x v="1"/>
    <s v="Pavo"/>
    <x v="1"/>
    <s v="1030566"/>
    <x v="386"/>
    <s v="Ala"/>
    <s v="Ala Centro Punta"/>
    <x v="2"/>
    <m/>
    <m/>
    <m/>
    <n v="3859"/>
    <n v="18650"/>
    <n v="22510"/>
    <n v="24000"/>
    <m/>
    <n v="-1490"/>
    <s v="Pendiente de ingreso"/>
    <n v="0"/>
  </r>
  <r>
    <x v="436"/>
    <x v="1"/>
    <s v="Pavo"/>
    <x v="1"/>
    <s v="1030658"/>
    <x v="387"/>
    <s v="Trutro Desh"/>
    <s v="Trutro Desh Corto"/>
    <x v="6"/>
    <m/>
    <m/>
    <m/>
    <n v="-3007"/>
    <n v="62738"/>
    <n v="59731"/>
    <n v="72052.08"/>
    <m/>
    <n v="-12321.080000000002"/>
    <s v="Pendiente de ingreso"/>
    <n v="0"/>
  </r>
  <r>
    <x v="437"/>
    <x v="1"/>
    <s v="Pavo"/>
    <x v="1"/>
    <s v="1030683"/>
    <x v="359"/>
    <s v="Trutro"/>
    <s v="Trutro Largo"/>
    <x v="2"/>
    <m/>
    <m/>
    <m/>
    <n v="9818"/>
    <n v="314201"/>
    <n v="324019"/>
    <n v="312000"/>
    <m/>
    <n v="12019"/>
    <s v="Sobre ingreso"/>
    <n v="0"/>
  </r>
  <r>
    <x v="438"/>
    <x v="1"/>
    <s v="Pavo"/>
    <x v="1"/>
    <s v="1030684"/>
    <x v="388"/>
    <s v="Patas"/>
    <s v="Patas Garras"/>
    <x v="2"/>
    <m/>
    <m/>
    <m/>
    <n v="0"/>
    <n v="20518"/>
    <n v="20518"/>
    <n v="24000"/>
    <m/>
    <n v="-3482"/>
    <s v="Pendiente de ingreso"/>
    <n v="0"/>
  </r>
  <r>
    <x v="439"/>
    <x v="1"/>
    <s v="Pavo"/>
    <x v="1"/>
    <s v="1030685"/>
    <x v="389"/>
    <s v="Ala"/>
    <s v="Ala Centro Punta"/>
    <x v="2"/>
    <m/>
    <m/>
    <m/>
    <n v="-410"/>
    <n v="121510"/>
    <n v="121101"/>
    <n v="120000"/>
    <m/>
    <n v="1101"/>
    <s v="Sobre ingreso"/>
    <n v="0"/>
  </r>
  <r>
    <x v="440"/>
    <x v="1"/>
    <s v="Pavo"/>
    <x v="1"/>
    <s v="1030686"/>
    <x v="390"/>
    <s v="Menudencias"/>
    <s v="Menudencias Cogote"/>
    <x v="2"/>
    <m/>
    <m/>
    <m/>
    <n v="-16947"/>
    <n v="97249"/>
    <n v="80302"/>
    <n v="144000"/>
    <m/>
    <n v="-63698"/>
    <s v="Pendiente de ingreso"/>
    <n v="0"/>
  </r>
  <r>
    <x v="441"/>
    <x v="1"/>
    <s v="Pavo"/>
    <x v="1"/>
    <s v="1030710"/>
    <x v="391"/>
    <s v="Menudencias"/>
    <s v="Menudencias Corazón"/>
    <x v="7"/>
    <m/>
    <m/>
    <m/>
    <n v="0"/>
    <n v="12000"/>
    <n v="12000"/>
    <m/>
    <m/>
    <n v="12000"/>
    <s v="Sobre ingreso"/>
    <n v="0"/>
  </r>
  <r>
    <x v="442"/>
    <x v="1"/>
    <s v="Pavo"/>
    <x v="1"/>
    <s v="1030711"/>
    <x v="392"/>
    <s v="Menudencias"/>
    <s v="Menudencias Contre"/>
    <x v="7"/>
    <m/>
    <m/>
    <m/>
    <n v="0"/>
    <n v="12000"/>
    <n v="12000"/>
    <m/>
    <m/>
    <n v="12000"/>
    <s v="Sobre ingreso"/>
    <n v="0"/>
  </r>
  <r>
    <x v="443"/>
    <x v="1"/>
    <s v="Pavo"/>
    <x v="1"/>
    <s v="1030735"/>
    <x v="393"/>
    <s v="Menudencias"/>
    <s v="Menudencias Cogote"/>
    <x v="5"/>
    <m/>
    <m/>
    <m/>
    <n v="0"/>
    <n v="57153"/>
    <n v="57153"/>
    <n v="57152.591999999997"/>
    <m/>
    <n v="0.40800000000308501"/>
    <s v="Sobre ingreso"/>
    <n v="0"/>
  </r>
  <r>
    <x v="445"/>
    <x v="1"/>
    <s v="Pavo"/>
    <x v="1"/>
    <s v="1030745"/>
    <x v="395"/>
    <s v="Menudencias"/>
    <s v="Menudencias Hígado"/>
    <x v="5"/>
    <m/>
    <m/>
    <m/>
    <n v="-6072"/>
    <n v="10072"/>
    <n v="4000"/>
    <m/>
    <m/>
    <n v="4000"/>
    <s v="Sobre ingreso"/>
    <n v="0"/>
  </r>
  <r>
    <x v="447"/>
    <x v="1"/>
    <s v="Pavo"/>
    <x v="1"/>
    <s v="1030773"/>
    <x v="397"/>
    <s v="Pech Desh"/>
    <s v="Pech Desh Filete"/>
    <x v="5"/>
    <m/>
    <m/>
    <m/>
    <n v="1067"/>
    <n v="0"/>
    <n v="1067"/>
    <m/>
    <m/>
    <n v="1067"/>
    <s v="Sobre ingreso"/>
    <n v="0"/>
  </r>
  <r>
    <x v="447"/>
    <x v="1"/>
    <s v="Pavo"/>
    <x v="1"/>
    <s v="1030773"/>
    <x v="397"/>
    <s v="Pech Desh"/>
    <s v="Pech Desh Filete"/>
    <x v="6"/>
    <m/>
    <m/>
    <m/>
    <m/>
    <m/>
    <m/>
    <n v="84"/>
    <m/>
    <n v="-84"/>
    <s v="Pendiente de ingreso"/>
    <n v="0"/>
  </r>
  <r>
    <x v="449"/>
    <x v="1"/>
    <s v="Pavo"/>
    <x v="1"/>
    <s v="1030783"/>
    <x v="399"/>
    <s v="Pech"/>
    <s v="Pech Entera"/>
    <x v="5"/>
    <m/>
    <m/>
    <m/>
    <n v="-999"/>
    <n v="999"/>
    <n v="0"/>
    <m/>
    <m/>
    <n v="0"/>
    <s v="OK"/>
    <n v="0"/>
  </r>
  <r>
    <x v="451"/>
    <x v="1"/>
    <s v="Pavo"/>
    <x v="1"/>
    <s v="1030785"/>
    <x v="401"/>
    <s v="Pech"/>
    <s v="Pech Entera"/>
    <x v="5"/>
    <m/>
    <m/>
    <m/>
    <n v="-436"/>
    <n v="436"/>
    <n v="0"/>
    <m/>
    <m/>
    <n v="0"/>
    <s v="OK"/>
    <n v="0"/>
  </r>
  <r>
    <x v="478"/>
    <x v="1"/>
    <s v="Pavo"/>
    <x v="1"/>
    <s v="1030791"/>
    <x v="420"/>
    <s v="Trutro"/>
    <s v="Trutro Largo"/>
    <x v="2"/>
    <m/>
    <m/>
    <m/>
    <n v="0"/>
    <n v="1000"/>
    <n v="1000"/>
    <m/>
    <m/>
    <n v="1000"/>
    <s v="Sobre ingreso"/>
    <n v="0"/>
  </r>
  <r>
    <x v="479"/>
    <x v="1"/>
    <s v="Pavo"/>
    <x v="1"/>
    <s v="1030792"/>
    <x v="421"/>
    <s v="Pech Desh"/>
    <s v="Pech Desh Filete"/>
    <x v="6"/>
    <m/>
    <m/>
    <m/>
    <n v="0"/>
    <n v="89606"/>
    <n v="89606"/>
    <n v="96000"/>
    <m/>
    <n v="-6394"/>
    <s v="Pendiente de ingreso"/>
    <n v="0"/>
  </r>
  <r>
    <x v="408"/>
    <x v="1"/>
    <s v="Pavo"/>
    <x v="2"/>
    <s v="1030224"/>
    <x v="359"/>
    <s v="Trutro"/>
    <s v="Trutro Largo"/>
    <x v="7"/>
    <m/>
    <m/>
    <m/>
    <m/>
    <m/>
    <m/>
    <m/>
    <n v="69540"/>
    <n v="0"/>
    <s v="OK"/>
    <n v="0"/>
  </r>
  <r>
    <x v="477"/>
    <x v="1"/>
    <s v="Pavo"/>
    <x v="2"/>
    <s v="1030228"/>
    <x v="419"/>
    <s v="Trutro Desh"/>
    <s v="Trutro Desh Corto"/>
    <x v="5"/>
    <m/>
    <m/>
    <m/>
    <m/>
    <m/>
    <m/>
    <m/>
    <n v="23998"/>
    <n v="0"/>
    <s v="OK"/>
    <n v="0"/>
  </r>
  <r>
    <x v="421"/>
    <x v="1"/>
    <s v="Pavo"/>
    <x v="2"/>
    <s v="1030239"/>
    <x v="372"/>
    <s v="Ala"/>
    <s v="Ala Centro Punta"/>
    <x v="5"/>
    <m/>
    <m/>
    <m/>
    <m/>
    <m/>
    <m/>
    <m/>
    <n v="20708"/>
    <n v="0"/>
    <s v="OK"/>
    <n v="0"/>
  </r>
  <r>
    <x v="422"/>
    <x v="1"/>
    <s v="Pavo"/>
    <x v="2"/>
    <s v="1030265"/>
    <x v="373"/>
    <s v="Pech Desh"/>
    <s v="Pech Desh s/Piel"/>
    <x v="7"/>
    <m/>
    <m/>
    <m/>
    <m/>
    <m/>
    <m/>
    <m/>
    <n v="61199"/>
    <n v="0"/>
    <s v="OK"/>
    <n v="0"/>
  </r>
  <r>
    <x v="423"/>
    <x v="1"/>
    <s v="Pavo"/>
    <x v="2"/>
    <s v="1030321"/>
    <x v="374"/>
    <s v="Pech"/>
    <s v="Pech Entera"/>
    <x v="5"/>
    <m/>
    <m/>
    <m/>
    <m/>
    <m/>
    <m/>
    <m/>
    <n v="1781"/>
    <n v="0"/>
    <s v="OK"/>
    <n v="0"/>
  </r>
  <r>
    <x v="411"/>
    <x v="1"/>
    <s v="Pavo"/>
    <x v="2"/>
    <s v="1030332"/>
    <x v="362"/>
    <s v="Ala"/>
    <s v="Ala Trutro"/>
    <x v="7"/>
    <m/>
    <m/>
    <m/>
    <m/>
    <m/>
    <m/>
    <m/>
    <n v="144004"/>
    <n v="0"/>
    <s v="OK"/>
    <n v="0"/>
  </r>
  <r>
    <x v="424"/>
    <x v="1"/>
    <s v="Pavo"/>
    <x v="2"/>
    <s v="1030337"/>
    <x v="375"/>
    <s v="Pech Desh"/>
    <s v="Pech Desh s/Piel"/>
    <x v="6"/>
    <m/>
    <m/>
    <m/>
    <m/>
    <m/>
    <m/>
    <m/>
    <n v="361314"/>
    <n v="0"/>
    <s v="OK"/>
    <n v="0"/>
  </r>
  <r>
    <x v="412"/>
    <x v="1"/>
    <s v="Pavo"/>
    <x v="2"/>
    <s v="1030355"/>
    <x v="363"/>
    <s v="Varios"/>
    <s v="Varios Carcasa"/>
    <x v="7"/>
    <m/>
    <m/>
    <m/>
    <m/>
    <m/>
    <m/>
    <m/>
    <n v="69002"/>
    <n v="0"/>
    <s v="OK"/>
    <n v="0"/>
  </r>
  <r>
    <x v="426"/>
    <x v="1"/>
    <s v="Pavo"/>
    <x v="2"/>
    <s v="1030370"/>
    <x v="377"/>
    <s v="Recortes"/>
    <s v="Recortes Estándar"/>
    <x v="5"/>
    <m/>
    <m/>
    <m/>
    <m/>
    <m/>
    <m/>
    <m/>
    <n v="13802"/>
    <n v="0"/>
    <s v="OK"/>
    <n v="0"/>
  </r>
  <r>
    <x v="427"/>
    <x v="1"/>
    <s v="Pavo"/>
    <x v="2"/>
    <s v="1030376"/>
    <x v="378"/>
    <s v="Pech"/>
    <s v="Pech Entera"/>
    <x v="5"/>
    <m/>
    <m/>
    <m/>
    <m/>
    <m/>
    <m/>
    <m/>
    <n v="2116"/>
    <n v="0"/>
    <s v="OK"/>
    <n v="0"/>
  </r>
  <r>
    <x v="428"/>
    <x v="1"/>
    <s v="Pavo"/>
    <x v="2"/>
    <s v="1030379"/>
    <x v="379"/>
    <s v="Pech Desh"/>
    <s v="Pech Desh s/Piel"/>
    <x v="5"/>
    <m/>
    <m/>
    <m/>
    <m/>
    <m/>
    <m/>
    <m/>
    <n v="369036"/>
    <n v="0"/>
    <s v="OK"/>
    <n v="0"/>
  </r>
  <r>
    <x v="429"/>
    <x v="1"/>
    <s v="Pavo"/>
    <x v="2"/>
    <s v="1030388"/>
    <x v="380"/>
    <s v="Patas"/>
    <s v="Patas Garras"/>
    <x v="2"/>
    <m/>
    <m/>
    <m/>
    <m/>
    <m/>
    <m/>
    <m/>
    <n v="13151"/>
    <n v="0"/>
    <s v="OK"/>
    <n v="0"/>
  </r>
  <r>
    <x v="431"/>
    <x v="1"/>
    <s v="Pavo"/>
    <x v="2"/>
    <s v="1030424"/>
    <x v="382"/>
    <s v="Pech Desh"/>
    <s v="Pech Desh c/Piel"/>
    <x v="5"/>
    <m/>
    <m/>
    <m/>
    <m/>
    <m/>
    <m/>
    <m/>
    <n v="64006"/>
    <n v="0"/>
    <s v="OK"/>
    <n v="0"/>
  </r>
  <r>
    <x v="432"/>
    <x v="1"/>
    <s v="Pavo"/>
    <x v="2"/>
    <s v="1030452"/>
    <x v="383"/>
    <s v="Pech Desh"/>
    <s v="Pech Desh s/Piel"/>
    <x v="5"/>
    <m/>
    <m/>
    <m/>
    <m/>
    <m/>
    <m/>
    <m/>
    <n v="17982"/>
    <n v="0"/>
    <s v="OK"/>
    <n v="0"/>
  </r>
  <r>
    <x v="480"/>
    <x v="1"/>
    <s v="Pavo"/>
    <x v="2"/>
    <s v="1030498"/>
    <x v="422"/>
    <s v="Menudencias"/>
    <s v="Menudencias Contre"/>
    <x v="7"/>
    <m/>
    <m/>
    <m/>
    <m/>
    <m/>
    <m/>
    <m/>
    <n v="2043"/>
    <n v="0"/>
    <s v="OK"/>
    <n v="0"/>
  </r>
  <r>
    <x v="433"/>
    <x v="1"/>
    <s v="Pavo"/>
    <x v="2"/>
    <s v="1030505"/>
    <x v="384"/>
    <s v="Pech Desh"/>
    <s v="Pech Desh Filete"/>
    <x v="5"/>
    <m/>
    <m/>
    <m/>
    <m/>
    <m/>
    <m/>
    <m/>
    <n v="15997"/>
    <n v="0"/>
    <s v="OK"/>
    <n v="0"/>
  </r>
  <r>
    <x v="415"/>
    <x v="1"/>
    <s v="Pavo"/>
    <x v="2"/>
    <s v="1030545"/>
    <x v="366"/>
    <s v="Trutro Desh"/>
    <s v="Trutro Desh Corto"/>
    <x v="7"/>
    <m/>
    <m/>
    <m/>
    <m/>
    <m/>
    <m/>
    <m/>
    <n v="47997"/>
    <n v="0"/>
    <s v="OK"/>
    <n v="0"/>
  </r>
  <r>
    <x v="435"/>
    <x v="1"/>
    <s v="Pavo"/>
    <x v="2"/>
    <s v="1030566"/>
    <x v="386"/>
    <s v="Ala"/>
    <s v="Ala Centro Punta"/>
    <x v="2"/>
    <m/>
    <m/>
    <m/>
    <m/>
    <m/>
    <m/>
    <m/>
    <n v="14789"/>
    <n v="0"/>
    <s v="OK"/>
    <n v="0"/>
  </r>
  <r>
    <x v="436"/>
    <x v="1"/>
    <s v="Pavo"/>
    <x v="2"/>
    <s v="1030658"/>
    <x v="387"/>
    <s v="Trutro Desh"/>
    <s v="Trutro Desh Corto"/>
    <x v="6"/>
    <m/>
    <m/>
    <m/>
    <m/>
    <m/>
    <m/>
    <m/>
    <n v="62743"/>
    <n v="0"/>
    <s v="OK"/>
    <n v="0"/>
  </r>
  <r>
    <x v="417"/>
    <x v="1"/>
    <s v="Pavo"/>
    <x v="2"/>
    <s v="1030670"/>
    <x v="368"/>
    <s v="Pech Desh"/>
    <s v="Pech Desh s/Piel"/>
    <x v="7"/>
    <m/>
    <m/>
    <m/>
    <m/>
    <m/>
    <m/>
    <m/>
    <n v="119994"/>
    <n v="0"/>
    <s v="OK"/>
    <n v="0"/>
  </r>
  <r>
    <x v="437"/>
    <x v="1"/>
    <s v="Pavo"/>
    <x v="2"/>
    <s v="1030683"/>
    <x v="359"/>
    <s v="Trutro"/>
    <s v="Trutro Largo"/>
    <x v="2"/>
    <m/>
    <m/>
    <m/>
    <m/>
    <m/>
    <m/>
    <m/>
    <n v="304384"/>
    <n v="0"/>
    <s v="OK"/>
    <n v="0"/>
  </r>
  <r>
    <x v="438"/>
    <x v="1"/>
    <s v="Pavo"/>
    <x v="2"/>
    <s v="1030684"/>
    <x v="388"/>
    <s v="Patas"/>
    <s v="Patas Garras"/>
    <x v="2"/>
    <m/>
    <m/>
    <m/>
    <m/>
    <m/>
    <m/>
    <m/>
    <n v="515"/>
    <n v="0"/>
    <s v="OK"/>
    <n v="0"/>
  </r>
  <r>
    <x v="439"/>
    <x v="1"/>
    <s v="Pavo"/>
    <x v="2"/>
    <s v="1030685"/>
    <x v="389"/>
    <s v="Ala"/>
    <s v="Ala Centro Punta"/>
    <x v="2"/>
    <m/>
    <m/>
    <m/>
    <m/>
    <m/>
    <m/>
    <m/>
    <n v="121513"/>
    <n v="0"/>
    <s v="OK"/>
    <n v="0"/>
  </r>
  <r>
    <x v="440"/>
    <x v="1"/>
    <s v="Pavo"/>
    <x v="2"/>
    <s v="1030686"/>
    <x v="390"/>
    <s v="Menudencias"/>
    <s v="Menudencias Cogote"/>
    <x v="2"/>
    <m/>
    <m/>
    <m/>
    <m/>
    <m/>
    <m/>
    <m/>
    <n v="97253"/>
    <n v="0"/>
    <s v="OK"/>
    <n v="0"/>
  </r>
  <r>
    <x v="418"/>
    <x v="1"/>
    <s v="Pavo"/>
    <x v="2"/>
    <s v="1030720"/>
    <x v="369"/>
    <s v="Recortes"/>
    <s v="Recortes Piel"/>
    <x v="7"/>
    <m/>
    <m/>
    <m/>
    <m/>
    <m/>
    <m/>
    <m/>
    <n v="23998"/>
    <n v="0"/>
    <s v="OK"/>
    <n v="0"/>
  </r>
  <r>
    <x v="443"/>
    <x v="1"/>
    <s v="Pavo"/>
    <x v="2"/>
    <s v="1030735"/>
    <x v="393"/>
    <s v="Menudencias"/>
    <s v="Menudencias Cogote"/>
    <x v="5"/>
    <m/>
    <m/>
    <m/>
    <m/>
    <m/>
    <m/>
    <m/>
    <n v="57149"/>
    <n v="0"/>
    <s v="OK"/>
    <n v="0"/>
  </r>
  <r>
    <x v="444"/>
    <x v="1"/>
    <s v="Pavo"/>
    <x v="2"/>
    <s v="1030743"/>
    <x v="394"/>
    <s v="Trutro"/>
    <s v="Trutro Largo"/>
    <x v="2"/>
    <m/>
    <m/>
    <m/>
    <m/>
    <m/>
    <m/>
    <m/>
    <n v="1000"/>
    <n v="0"/>
    <s v="OK"/>
    <n v="0"/>
  </r>
  <r>
    <x v="445"/>
    <x v="1"/>
    <s v="Pavo"/>
    <x v="2"/>
    <s v="1030745"/>
    <x v="395"/>
    <s v="Menudencias"/>
    <s v="Menudencias Hígado"/>
    <x v="5"/>
    <m/>
    <m/>
    <m/>
    <m/>
    <m/>
    <m/>
    <m/>
    <n v="6073"/>
    <n v="0"/>
    <s v="OK"/>
    <n v="0"/>
  </r>
  <r>
    <x v="448"/>
    <x v="1"/>
    <s v="Pavo"/>
    <x v="2"/>
    <s v="1030782"/>
    <x v="398"/>
    <s v="Pech Desh"/>
    <s v="Pech Desh s/Piel"/>
    <x v="5"/>
    <m/>
    <m/>
    <m/>
    <m/>
    <m/>
    <m/>
    <m/>
    <n v="39815"/>
    <n v="0"/>
    <s v="OK"/>
    <n v="0"/>
  </r>
  <r>
    <x v="449"/>
    <x v="1"/>
    <s v="Pavo"/>
    <x v="2"/>
    <s v="1030783"/>
    <x v="399"/>
    <s v="Pech"/>
    <s v="Pech Entera"/>
    <x v="5"/>
    <m/>
    <m/>
    <m/>
    <m/>
    <m/>
    <m/>
    <m/>
    <n v="996"/>
    <n v="0"/>
    <s v="OK"/>
    <n v="0"/>
  </r>
  <r>
    <x v="451"/>
    <x v="1"/>
    <s v="Pavo"/>
    <x v="2"/>
    <s v="1030785"/>
    <x v="401"/>
    <s v="Pech"/>
    <s v="Pech Entera"/>
    <x v="5"/>
    <m/>
    <m/>
    <m/>
    <m/>
    <m/>
    <m/>
    <m/>
    <n v="439"/>
    <n v="0"/>
    <s v="OK"/>
    <n v="0"/>
  </r>
  <r>
    <x v="479"/>
    <x v="1"/>
    <s v="Pavo"/>
    <x v="2"/>
    <s v="1030792"/>
    <x v="421"/>
    <s v="Pech Desh"/>
    <s v="Pech Desh Filete"/>
    <x v="6"/>
    <m/>
    <m/>
    <m/>
    <m/>
    <m/>
    <m/>
    <m/>
    <n v="89609"/>
    <n v="0"/>
    <s v="OK"/>
    <n v="0"/>
  </r>
  <r>
    <x v="0"/>
    <x v="2"/>
    <s v="Pollo"/>
    <x v="0"/>
    <s v="1010877"/>
    <x v="0"/>
    <s v="Menudencias"/>
    <s v="Menudencias Contre"/>
    <x v="1"/>
    <m/>
    <m/>
    <m/>
    <m/>
    <m/>
    <m/>
    <n v="120000"/>
    <m/>
    <n v="-120000"/>
    <s v="Pendiente de ingreso"/>
    <n v="0"/>
  </r>
  <r>
    <x v="0"/>
    <x v="2"/>
    <s v="Pollo"/>
    <x v="0"/>
    <s v="1010877"/>
    <x v="0"/>
    <s v="Menudencias"/>
    <s v="Menudencias Contre"/>
    <x v="0"/>
    <n v="69860"/>
    <n v="104700"/>
    <n v="174560"/>
    <n v="69860"/>
    <n v="104700"/>
    <n v="174560"/>
    <n v="62000"/>
    <m/>
    <n v="112560"/>
    <s v="Sobre ingreso"/>
    <n v="0"/>
  </r>
  <r>
    <x v="1"/>
    <x v="2"/>
    <s v="Pollo"/>
    <x v="0"/>
    <s v="1011042"/>
    <x v="1"/>
    <s v="Cazuela"/>
    <s v="Cazuela Espinazo"/>
    <x v="0"/>
    <m/>
    <m/>
    <m/>
    <m/>
    <m/>
    <m/>
    <n v="18000"/>
    <m/>
    <n v="-18000"/>
    <s v="Pendiente de ingreso"/>
    <n v="0"/>
  </r>
  <r>
    <x v="46"/>
    <x v="2"/>
    <s v="Pollo"/>
    <x v="0"/>
    <s v="1011127"/>
    <x v="44"/>
    <s v="Pechuga Desh"/>
    <s v="Pechuga Desh s/Piel"/>
    <x v="0"/>
    <m/>
    <m/>
    <m/>
    <m/>
    <m/>
    <m/>
    <n v="24000"/>
    <m/>
    <n v="-24000"/>
    <s v="Pendiente de ingreso"/>
    <n v="0"/>
  </r>
  <r>
    <x v="48"/>
    <x v="2"/>
    <s v="Pollo"/>
    <x v="0"/>
    <s v="1011250"/>
    <x v="46"/>
    <s v="Pechuga Desh"/>
    <s v="Pechuga Desh s/Piel"/>
    <x v="0"/>
    <m/>
    <m/>
    <m/>
    <m/>
    <m/>
    <m/>
    <n v="16873"/>
    <m/>
    <n v="-16873"/>
    <s v="Pendiente de ingreso"/>
    <n v="0"/>
  </r>
  <r>
    <x v="3"/>
    <x v="2"/>
    <s v="Pollo"/>
    <x v="0"/>
    <s v="1011290"/>
    <x v="3"/>
    <s v="Subprod"/>
    <s v="Subprod Piel"/>
    <x v="0"/>
    <m/>
    <m/>
    <m/>
    <m/>
    <m/>
    <m/>
    <n v="24000"/>
    <m/>
    <n v="-24000"/>
    <s v="Pendiente de ingreso"/>
    <n v="0"/>
  </r>
  <r>
    <x v="5"/>
    <x v="2"/>
    <s v="Pollo"/>
    <x v="0"/>
    <s v="1011421"/>
    <x v="5"/>
    <s v="Carne Recuperada"/>
    <s v="Carne Recuperada Pul"/>
    <x v="0"/>
    <n v="0"/>
    <n v="900000"/>
    <n v="900000"/>
    <n v="0"/>
    <n v="900000"/>
    <n v="900000"/>
    <n v="1056000"/>
    <m/>
    <n v="-156000"/>
    <s v="Pendiente de ingreso"/>
    <n v="0"/>
  </r>
  <r>
    <x v="6"/>
    <x v="2"/>
    <s v="Pollo"/>
    <x v="0"/>
    <s v="1011558"/>
    <x v="6"/>
    <s v="Carne Recuperada"/>
    <s v="Carne Recuperada Pul"/>
    <x v="0"/>
    <n v="0"/>
    <n v="312000"/>
    <n v="312000"/>
    <n v="0"/>
    <n v="312000"/>
    <n v="312000"/>
    <n v="216000"/>
    <m/>
    <n v="96000"/>
    <s v="Sobre ingreso"/>
    <n v="0"/>
  </r>
  <r>
    <x v="9"/>
    <x v="2"/>
    <s v="Pollo"/>
    <x v="0"/>
    <s v="1011586"/>
    <x v="9"/>
    <s v="Ala"/>
    <s v="Ala Centro"/>
    <x v="2"/>
    <n v="19386"/>
    <n v="70614"/>
    <n v="90000"/>
    <n v="19386"/>
    <n v="70614"/>
    <n v="90000"/>
    <n v="72000"/>
    <m/>
    <n v="18000"/>
    <s v="Sobre ingreso"/>
    <n v="0"/>
  </r>
  <r>
    <x v="16"/>
    <x v="2"/>
    <s v="Pollo"/>
    <x v="0"/>
    <s v="1012207"/>
    <x v="16"/>
    <s v="Menudencias"/>
    <s v="Menudencias Contre"/>
    <x v="0"/>
    <n v="0"/>
    <n v="48000"/>
    <n v="48000"/>
    <n v="0"/>
    <n v="48000"/>
    <n v="48000"/>
    <n v="24000"/>
    <m/>
    <n v="24000"/>
    <s v="Sobre ingreso"/>
    <n v="0"/>
  </r>
  <r>
    <x v="17"/>
    <x v="2"/>
    <s v="Pollo"/>
    <x v="0"/>
    <s v="1012208"/>
    <x v="17"/>
    <s v="Reproductor"/>
    <s v="Reproductor Gallina"/>
    <x v="0"/>
    <m/>
    <m/>
    <m/>
    <m/>
    <m/>
    <m/>
    <n v="30000"/>
    <m/>
    <n v="-30000"/>
    <s v="Pendiente de ingreso"/>
    <n v="0"/>
  </r>
  <r>
    <x v="18"/>
    <x v="2"/>
    <s v="Pollo"/>
    <x v="0"/>
    <s v="1012283"/>
    <x v="18"/>
    <s v="Menudencias"/>
    <s v="Menudencias Pana"/>
    <x v="0"/>
    <n v="0"/>
    <n v="74242"/>
    <n v="74242"/>
    <n v="0"/>
    <n v="74242"/>
    <n v="74242"/>
    <n v="72000"/>
    <m/>
    <n v="2242"/>
    <s v="Sobre ingreso"/>
    <n v="0"/>
  </r>
  <r>
    <x v="23"/>
    <x v="2"/>
    <s v="Pollo"/>
    <x v="0"/>
    <s v="1012448"/>
    <x v="23"/>
    <s v="Patas"/>
    <s v="Patas Garras"/>
    <x v="2"/>
    <m/>
    <m/>
    <m/>
    <m/>
    <m/>
    <m/>
    <n v="96000"/>
    <m/>
    <n v="-96000"/>
    <s v="Pendiente de ingreso"/>
    <n v="0"/>
  </r>
  <r>
    <x v="24"/>
    <x v="2"/>
    <s v="Pollo"/>
    <x v="0"/>
    <s v="1012452"/>
    <x v="24"/>
    <s v="Ala"/>
    <s v="Ala Centro"/>
    <x v="2"/>
    <m/>
    <m/>
    <m/>
    <m/>
    <m/>
    <m/>
    <n v="12000"/>
    <m/>
    <n v="-12000"/>
    <s v="Pendiente de ingreso"/>
    <n v="0"/>
  </r>
  <r>
    <x v="26"/>
    <x v="2"/>
    <s v="Pollo"/>
    <x v="0"/>
    <s v="1012455"/>
    <x v="26"/>
    <s v="Ala"/>
    <s v="Ala Centro-Punta"/>
    <x v="2"/>
    <n v="18420"/>
    <n v="173580"/>
    <n v="192000"/>
    <n v="18420"/>
    <n v="173580"/>
    <n v="192000"/>
    <n v="120000"/>
    <m/>
    <n v="72000"/>
    <s v="Sobre ingreso"/>
    <n v="0"/>
  </r>
  <r>
    <x v="27"/>
    <x v="2"/>
    <s v="Pollo"/>
    <x v="0"/>
    <s v="1012502"/>
    <x v="27"/>
    <s v="Patas"/>
    <s v="Patas Garras"/>
    <x v="2"/>
    <m/>
    <m/>
    <m/>
    <m/>
    <m/>
    <m/>
    <n v="12000"/>
    <m/>
    <n v="-12000"/>
    <s v="Pendiente de ingreso"/>
    <n v="0"/>
  </r>
  <r>
    <x v="29"/>
    <x v="2"/>
    <s v="Pollo"/>
    <x v="0"/>
    <s v="1012504"/>
    <x v="23"/>
    <s v="Patas"/>
    <s v="Patas Garras"/>
    <x v="2"/>
    <m/>
    <m/>
    <m/>
    <m/>
    <m/>
    <m/>
    <n v="24000"/>
    <m/>
    <n v="-24000"/>
    <s v="Pendiente de ingreso"/>
    <n v="0"/>
  </r>
  <r>
    <x v="32"/>
    <x v="2"/>
    <s v="Pollo"/>
    <x v="0"/>
    <s v="1012552"/>
    <x v="30"/>
    <s v="Pechuga Desh"/>
    <s v="Pechuga Desh s/Piel"/>
    <x v="0"/>
    <m/>
    <m/>
    <m/>
    <m/>
    <m/>
    <m/>
    <n v="24830"/>
    <m/>
    <n v="-24830"/>
    <s v="Pendiente de ingreso"/>
    <n v="0"/>
  </r>
  <r>
    <x v="33"/>
    <x v="2"/>
    <s v="Pollo"/>
    <x v="0"/>
    <s v="1012556"/>
    <x v="31"/>
    <s v="Carne Recuperada"/>
    <s v="Carne Recuperada ADM"/>
    <x v="0"/>
    <n v="4478"/>
    <n v="43522"/>
    <n v="48000"/>
    <n v="4478"/>
    <n v="115522"/>
    <n v="120000"/>
    <n v="120000"/>
    <m/>
    <n v="0"/>
    <s v="OK"/>
    <n v="0"/>
  </r>
  <r>
    <x v="35"/>
    <x v="2"/>
    <s v="Pollo"/>
    <x v="0"/>
    <s v="1012612"/>
    <x v="33"/>
    <s v="Carne Recuperada"/>
    <s v="Carne Recuperada Pul"/>
    <x v="4"/>
    <m/>
    <m/>
    <m/>
    <m/>
    <m/>
    <m/>
    <n v="900000"/>
    <m/>
    <n v="-900000"/>
    <s v="Pendiente de ingreso"/>
    <n v="0"/>
  </r>
  <r>
    <x v="40"/>
    <x v="2"/>
    <s v="Pollo"/>
    <x v="0"/>
    <s v="1012719"/>
    <x v="38"/>
    <s v="Carne Recuperada"/>
    <s v="Carne Recuperada ADM"/>
    <x v="0"/>
    <n v="58171"/>
    <n v="469829"/>
    <n v="528000"/>
    <n v="58171"/>
    <n v="372429"/>
    <n v="430600"/>
    <n v="430600"/>
    <m/>
    <n v="0"/>
    <s v="OK"/>
    <n v="0"/>
  </r>
  <r>
    <x v="41"/>
    <x v="2"/>
    <s v="Pollo"/>
    <x v="0"/>
    <s v="1012744"/>
    <x v="39"/>
    <s v="Pechuga Desh"/>
    <s v="Pechuga Desh s/Piel"/>
    <x v="0"/>
    <m/>
    <m/>
    <m/>
    <m/>
    <m/>
    <m/>
    <n v="5297"/>
    <m/>
    <n v="-5297"/>
    <s v="Pendiente de ingreso"/>
    <n v="0"/>
  </r>
  <r>
    <x v="455"/>
    <x v="2"/>
    <s v="Pollo"/>
    <x v="0"/>
    <s v="1012763"/>
    <x v="404"/>
    <s v="Menudencias"/>
    <s v="Menudencias Pana"/>
    <x v="0"/>
    <m/>
    <m/>
    <m/>
    <m/>
    <m/>
    <m/>
    <n v="24000"/>
    <m/>
    <n v="-24000"/>
    <s v="Pendiente de ingreso"/>
    <n v="0"/>
  </r>
  <r>
    <x v="456"/>
    <x v="2"/>
    <s v="Pollo"/>
    <x v="0"/>
    <s v="1012764"/>
    <x v="405"/>
    <s v="Carne Recuperada"/>
    <s v="Carne Recuperada ADM"/>
    <x v="6"/>
    <m/>
    <m/>
    <m/>
    <m/>
    <m/>
    <m/>
    <n v="192000"/>
    <m/>
    <n v="-192000"/>
    <s v="Pendiente de ingreso"/>
    <n v="0"/>
  </r>
  <r>
    <x v="42"/>
    <x v="2"/>
    <s v="Pollo"/>
    <x v="1"/>
    <s v="1010885"/>
    <x v="40"/>
    <s v="Pechuga Desh"/>
    <s v="Pechuga Desh s/Piel"/>
    <x v="5"/>
    <n v="2009"/>
    <n v="2527"/>
    <n v="4536"/>
    <n v="2009"/>
    <n v="2844"/>
    <n v="4853"/>
    <n v="5278.9740000000002"/>
    <m/>
    <n v="-425.97400000000016"/>
    <s v="Pendiente de ingreso"/>
    <n v="0"/>
  </r>
  <r>
    <x v="481"/>
    <x v="2"/>
    <s v="Pollo"/>
    <x v="1"/>
    <s v="1010886"/>
    <x v="423"/>
    <s v="Pechuga Desh"/>
    <s v="Pechuga Desh s/Piel"/>
    <x v="5"/>
    <n v="0"/>
    <n v="9979"/>
    <n v="9979"/>
    <n v="0"/>
    <n v="9979"/>
    <n v="9979"/>
    <m/>
    <m/>
    <n v="9979"/>
    <s v="Sobre ingreso"/>
    <n v="0"/>
  </r>
  <r>
    <x v="44"/>
    <x v="2"/>
    <s v="Pollo"/>
    <x v="1"/>
    <s v="1010888"/>
    <x v="42"/>
    <s v="Pechuga Desh"/>
    <s v="Pechuga Desh s/Piel"/>
    <x v="5"/>
    <m/>
    <m/>
    <m/>
    <n v="2077"/>
    <n v="0"/>
    <n v="2077"/>
    <n v="2077.4879999999998"/>
    <m/>
    <n v="-0.48799999999982901"/>
    <s v="Pendiente de ingreso"/>
    <n v="0"/>
  </r>
  <r>
    <x v="1"/>
    <x v="2"/>
    <s v="Pollo"/>
    <x v="1"/>
    <s v="1011042"/>
    <x v="1"/>
    <s v="Cazuela"/>
    <s v="Cazuela Espinazo"/>
    <x v="7"/>
    <m/>
    <m/>
    <m/>
    <m/>
    <m/>
    <m/>
    <n v="24000"/>
    <m/>
    <n v="-24000"/>
    <s v="Pendiente de ingreso"/>
    <n v="0"/>
  </r>
  <r>
    <x v="2"/>
    <x v="2"/>
    <s v="Pollo"/>
    <x v="1"/>
    <s v="1011047"/>
    <x v="2"/>
    <s v="Pechuga Desh"/>
    <s v="Pechuga Desh s/Piel"/>
    <x v="6"/>
    <m/>
    <m/>
    <m/>
    <n v="0"/>
    <n v="24000"/>
    <n v="24000"/>
    <n v="22800"/>
    <m/>
    <n v="1200"/>
    <s v="Sobre ingreso"/>
    <n v="0"/>
  </r>
  <r>
    <x v="482"/>
    <x v="2"/>
    <s v="Pollo"/>
    <x v="1"/>
    <s v="1011073"/>
    <x v="424"/>
    <s v="Muestra"/>
    <s v="Muestra"/>
    <x v="6"/>
    <m/>
    <m/>
    <m/>
    <m/>
    <m/>
    <m/>
    <n v="200"/>
    <m/>
    <n v="-200"/>
    <s v="Pendiente de ingreso"/>
    <n v="0"/>
  </r>
  <r>
    <x v="45"/>
    <x v="2"/>
    <s v="Pollo"/>
    <x v="1"/>
    <s v="1011120"/>
    <x v="43"/>
    <s v="Pechuga"/>
    <s v="Pechuga Entera"/>
    <x v="5"/>
    <n v="0"/>
    <n v="59875"/>
    <n v="59875"/>
    <m/>
    <m/>
    <m/>
    <m/>
    <m/>
    <n v="0"/>
    <s v="OK"/>
    <n v="0"/>
  </r>
  <r>
    <x v="46"/>
    <x v="2"/>
    <s v="Pollo"/>
    <x v="1"/>
    <s v="1011127"/>
    <x v="44"/>
    <s v="Pechuga Desh"/>
    <s v="Pechuga Desh s/Piel"/>
    <x v="6"/>
    <n v="-41192"/>
    <n v="1481192"/>
    <n v="1440000"/>
    <n v="-41192"/>
    <n v="1457192"/>
    <n v="1416000"/>
    <n v="1424600"/>
    <m/>
    <n v="-8600"/>
    <s v="Pendiente de ingreso"/>
    <n v="0"/>
  </r>
  <r>
    <x v="46"/>
    <x v="2"/>
    <s v="Pollo"/>
    <x v="1"/>
    <s v="1011127"/>
    <x v="44"/>
    <s v="Pechuga Desh"/>
    <s v="Pechuga Desh s/Piel"/>
    <x v="0"/>
    <n v="0"/>
    <n v="24000"/>
    <n v="24000"/>
    <m/>
    <m/>
    <m/>
    <m/>
    <m/>
    <n v="0"/>
    <s v="OK"/>
    <n v="0"/>
  </r>
  <r>
    <x v="48"/>
    <x v="2"/>
    <s v="Pollo"/>
    <x v="1"/>
    <s v="1011250"/>
    <x v="46"/>
    <s v="Pechuga Desh"/>
    <s v="Pechuga Desh s/Piel"/>
    <x v="5"/>
    <m/>
    <m/>
    <m/>
    <n v="13968"/>
    <n v="0"/>
    <n v="13968"/>
    <n v="13985.94"/>
    <m/>
    <n v="-17.940000000000509"/>
    <s v="Pendiente de ingreso"/>
    <n v="0"/>
  </r>
  <r>
    <x v="9"/>
    <x v="2"/>
    <s v="Pollo"/>
    <x v="1"/>
    <s v="1011586"/>
    <x v="9"/>
    <s v="Ala"/>
    <s v="Ala Centro"/>
    <x v="2"/>
    <m/>
    <m/>
    <m/>
    <m/>
    <m/>
    <m/>
    <n v="48000"/>
    <m/>
    <n v="-48000"/>
    <s v="Pendiente de ingreso"/>
    <n v="0"/>
  </r>
  <r>
    <x v="49"/>
    <x v="2"/>
    <s v="Pollo"/>
    <x v="1"/>
    <s v="1011701"/>
    <x v="47"/>
    <s v="Pechuga Desh"/>
    <s v="Pechuga Desh s/Piel"/>
    <x v="5"/>
    <n v="-37630"/>
    <n v="219069"/>
    <n v="181439"/>
    <n v="-37630"/>
    <n v="219069"/>
    <n v="181439"/>
    <n v="181500"/>
    <m/>
    <n v="-61"/>
    <s v="Pendiente de ingreso"/>
    <n v="0"/>
  </r>
  <r>
    <x v="50"/>
    <x v="2"/>
    <s v="Pollo"/>
    <x v="1"/>
    <s v="1011748"/>
    <x v="48"/>
    <s v="Pechuga Desh"/>
    <s v="Pechuga Desh s/Piel"/>
    <x v="7"/>
    <m/>
    <m/>
    <m/>
    <m/>
    <m/>
    <m/>
    <n v="22800"/>
    <m/>
    <n v="-22800"/>
    <s v="Pendiente de ingreso"/>
    <n v="0"/>
  </r>
  <r>
    <x v="11"/>
    <x v="2"/>
    <s v="Pollo"/>
    <x v="1"/>
    <s v="1011967"/>
    <x v="11"/>
    <s v="Patas"/>
    <s v="Patas Garras"/>
    <x v="2"/>
    <n v="-16320"/>
    <n v="208320"/>
    <n v="192000"/>
    <n v="-16320"/>
    <n v="208320"/>
    <n v="192000"/>
    <n v="192000"/>
    <m/>
    <n v="0"/>
    <s v="OK"/>
    <n v="0"/>
  </r>
  <r>
    <x v="12"/>
    <x v="2"/>
    <s v="Pollo"/>
    <x v="1"/>
    <s v="1011968"/>
    <x v="12"/>
    <s v="Patas"/>
    <s v="Patas Garras"/>
    <x v="2"/>
    <n v="5720"/>
    <n v="6280"/>
    <n v="12000"/>
    <n v="5720"/>
    <n v="6280"/>
    <n v="12000"/>
    <n v="12000"/>
    <m/>
    <n v="0"/>
    <s v="OK"/>
    <n v="0"/>
  </r>
  <r>
    <x v="13"/>
    <x v="2"/>
    <s v="Pollo"/>
    <x v="1"/>
    <s v="1011969"/>
    <x v="13"/>
    <s v="Patas"/>
    <s v="Patas Garras"/>
    <x v="2"/>
    <n v="-54980"/>
    <n v="150980"/>
    <n v="96000"/>
    <n v="-54980"/>
    <n v="150980"/>
    <n v="96000"/>
    <n v="96000"/>
    <m/>
    <n v="0"/>
    <s v="OK"/>
    <n v="0"/>
  </r>
  <r>
    <x v="51"/>
    <x v="2"/>
    <s v="Pollo"/>
    <x v="1"/>
    <s v="1012038"/>
    <x v="49"/>
    <s v="Pechuga Desh"/>
    <s v="Pechuga Desh s/Piel"/>
    <x v="5"/>
    <m/>
    <m/>
    <m/>
    <n v="1941"/>
    <n v="0"/>
    <n v="1941"/>
    <m/>
    <m/>
    <n v="1941"/>
    <s v="Sobre ingreso"/>
    <n v="0"/>
  </r>
  <r>
    <x v="52"/>
    <x v="2"/>
    <s v="Pollo"/>
    <x v="1"/>
    <s v="1012107"/>
    <x v="50"/>
    <s v="Pechuga Desh"/>
    <s v="Pechuga Desh s/Piel"/>
    <x v="5"/>
    <n v="-6470"/>
    <n v="237241"/>
    <n v="230771"/>
    <n v="-6470"/>
    <n v="237241"/>
    <n v="230771"/>
    <n v="226070.38099999999"/>
    <m/>
    <n v="4700.6190000000061"/>
    <s v="Sobre ingreso"/>
    <n v="0"/>
  </r>
  <r>
    <x v="53"/>
    <x v="2"/>
    <s v="Pollo"/>
    <x v="1"/>
    <s v="1012108"/>
    <x v="51"/>
    <s v="Pechuga Desh"/>
    <s v="Pechuga Desh s/Piel"/>
    <x v="5"/>
    <n v="-38921"/>
    <n v="367896"/>
    <n v="328975"/>
    <n v="-38921"/>
    <n v="367896"/>
    <n v="328975"/>
    <n v="328854.55200000003"/>
    <m/>
    <n v="120.44799999997485"/>
    <s v="Sobre ingreso"/>
    <n v="0"/>
  </r>
  <r>
    <x v="54"/>
    <x v="2"/>
    <s v="Pollo"/>
    <x v="1"/>
    <s v="1012109"/>
    <x v="52"/>
    <s v="Pechuga Desh"/>
    <s v="Pechuga Desh s/Piel"/>
    <x v="5"/>
    <n v="-5347"/>
    <n v="371334"/>
    <n v="365987"/>
    <n v="-5347"/>
    <n v="371334"/>
    <n v="365987"/>
    <n v="366411.61700000003"/>
    <m/>
    <n v="-424.61700000002747"/>
    <s v="Pendiente de ingreso"/>
    <n v="0"/>
  </r>
  <r>
    <x v="55"/>
    <x v="2"/>
    <s v="Pollo"/>
    <x v="1"/>
    <s v="1012110"/>
    <x v="53"/>
    <s v="Pechuga Desh"/>
    <s v="Pechuga Desh s/Piel"/>
    <x v="5"/>
    <n v="-34587"/>
    <n v="85957"/>
    <n v="51370"/>
    <n v="-34587"/>
    <n v="85957"/>
    <n v="51370"/>
    <n v="32114.312999999998"/>
    <m/>
    <n v="19255.687000000002"/>
    <s v="Sobre ingreso"/>
    <n v="0"/>
  </r>
  <r>
    <x v="56"/>
    <x v="2"/>
    <s v="Pollo"/>
    <x v="1"/>
    <s v="1012111"/>
    <x v="54"/>
    <s v="Pechuga Desh"/>
    <s v="Pechuga Desh s/Piel"/>
    <x v="5"/>
    <n v="776"/>
    <n v="30945"/>
    <n v="31720"/>
    <n v="776"/>
    <n v="30945"/>
    <n v="31720"/>
    <n v="32386.564999999999"/>
    <m/>
    <n v="-666.56499999999869"/>
    <s v="Pendiente de ingreso"/>
    <n v="0"/>
  </r>
  <r>
    <x v="57"/>
    <x v="2"/>
    <s v="Pollo"/>
    <x v="1"/>
    <s v="1012112"/>
    <x v="55"/>
    <s v="Pechuga Desh"/>
    <s v="Pechuga Desh s/Piel"/>
    <x v="5"/>
    <n v="-14879"/>
    <n v="20630"/>
    <n v="5751"/>
    <n v="-14879"/>
    <n v="20630"/>
    <n v="5751"/>
    <n v="7983.2190000000001"/>
    <m/>
    <n v="-2232.2190000000001"/>
    <s v="Pendiente de ingreso"/>
    <n v="0"/>
  </r>
  <r>
    <x v="58"/>
    <x v="2"/>
    <s v="Pollo"/>
    <x v="1"/>
    <s v="1012145"/>
    <x v="56"/>
    <s v="Pechuga Desh"/>
    <s v="Pechuga Desh s/Piel"/>
    <x v="5"/>
    <n v="0"/>
    <n v="82276"/>
    <n v="82276"/>
    <n v="0"/>
    <n v="60276"/>
    <n v="60276"/>
    <n v="59923.101000000002"/>
    <m/>
    <n v="352.89899999999761"/>
    <s v="Sobre ingreso"/>
    <n v="0"/>
  </r>
  <r>
    <x v="59"/>
    <x v="2"/>
    <s v="Pollo"/>
    <x v="1"/>
    <s v="1012147"/>
    <x v="57"/>
    <s v="Filete"/>
    <s v="Filete"/>
    <x v="5"/>
    <n v="0"/>
    <n v="150585"/>
    <n v="150585"/>
    <n v="0"/>
    <n v="179585"/>
    <n v="179585"/>
    <n v="179676.73800000001"/>
    <m/>
    <n v="-91.738000000012107"/>
    <s v="Pendiente de ingreso"/>
    <n v="0"/>
  </r>
  <r>
    <x v="60"/>
    <x v="2"/>
    <s v="Pollo"/>
    <x v="1"/>
    <s v="1012148"/>
    <x v="58"/>
    <s v="Ala"/>
    <s v="Ala Trutro-Centro"/>
    <x v="5"/>
    <n v="-11217"/>
    <n v="99491"/>
    <n v="88274"/>
    <n v="-11217"/>
    <n v="99491"/>
    <n v="88274"/>
    <n v="89884.650999999998"/>
    <m/>
    <n v="-1610.650999999998"/>
    <s v="Pendiente de ingreso"/>
    <n v="0"/>
  </r>
  <r>
    <x v="61"/>
    <x v="2"/>
    <s v="Pollo"/>
    <x v="1"/>
    <s v="1012157"/>
    <x v="59"/>
    <s v="Ala"/>
    <s v="Ala Trutro"/>
    <x v="5"/>
    <n v="-10944"/>
    <n v="70819"/>
    <n v="59875"/>
    <n v="-10944"/>
    <n v="70819"/>
    <n v="59875"/>
    <n v="57153.04"/>
    <m/>
    <n v="2721.9599999999991"/>
    <s v="Sobre ingreso"/>
    <n v="0"/>
  </r>
  <r>
    <x v="62"/>
    <x v="2"/>
    <s v="Pollo"/>
    <x v="1"/>
    <s v="1012158"/>
    <x v="60"/>
    <s v="Filete"/>
    <s v="Filete"/>
    <x v="5"/>
    <n v="-3340"/>
    <n v="125582"/>
    <n v="122242"/>
    <n v="-3340"/>
    <n v="114582"/>
    <n v="111242"/>
    <n v="111403.63499999999"/>
    <m/>
    <n v="-161.63499999999476"/>
    <s v="Pendiente de ingreso"/>
    <n v="0"/>
  </r>
  <r>
    <x v="63"/>
    <x v="2"/>
    <s v="Pollo"/>
    <x v="1"/>
    <s v="1012159"/>
    <x v="61"/>
    <s v="Ala"/>
    <s v="Ala Trutro-Centro"/>
    <x v="5"/>
    <n v="-20025"/>
    <n v="349109"/>
    <n v="329085"/>
    <n v="-20025"/>
    <n v="349109"/>
    <n v="329085"/>
    <n v="335659.74400000001"/>
    <m/>
    <n v="-6574.7440000000061"/>
    <s v="Pendiente de ingreso"/>
    <n v="0"/>
  </r>
  <r>
    <x v="64"/>
    <x v="2"/>
    <s v="Pollo"/>
    <x v="1"/>
    <s v="1012160"/>
    <x v="62"/>
    <s v="Pechuga Desh"/>
    <s v="Pechuga Desh s/Piel"/>
    <x v="5"/>
    <n v="4445"/>
    <n v="0"/>
    <n v="4445"/>
    <n v="4445"/>
    <n v="40000"/>
    <n v="44445"/>
    <n v="34473.232000000004"/>
    <m/>
    <n v="9971.7679999999964"/>
    <s v="Sobre ingreso"/>
    <n v="0"/>
  </r>
  <r>
    <x v="65"/>
    <x v="2"/>
    <s v="Pollo"/>
    <x v="1"/>
    <s v="1012161"/>
    <x v="63"/>
    <s v="Ala"/>
    <s v="Ala Centro"/>
    <x v="5"/>
    <n v="16584"/>
    <n v="49086"/>
    <n v="65670"/>
    <n v="16584"/>
    <n v="49086"/>
    <n v="65670"/>
    <n v="64410.495999999999"/>
    <m/>
    <n v="1259.5040000000008"/>
    <s v="Sobre ingreso"/>
    <n v="0"/>
  </r>
  <r>
    <x v="66"/>
    <x v="2"/>
    <s v="Pollo"/>
    <x v="1"/>
    <s v="1012163"/>
    <x v="64"/>
    <s v="Filete"/>
    <s v="Filete"/>
    <x v="5"/>
    <n v="48914"/>
    <n v="190585"/>
    <n v="239499"/>
    <n v="48914"/>
    <n v="190585"/>
    <n v="239499"/>
    <n v="239496.92800000001"/>
    <m/>
    <n v="2.0719999999855645"/>
    <s v="Sobre ingreso"/>
    <n v="0"/>
  </r>
  <r>
    <x v="67"/>
    <x v="2"/>
    <s v="Pollo"/>
    <x v="1"/>
    <s v="1012164"/>
    <x v="65"/>
    <s v="Ala"/>
    <s v="Ala Centro"/>
    <x v="5"/>
    <n v="0"/>
    <n v="39917"/>
    <n v="39917"/>
    <n v="0"/>
    <n v="39917"/>
    <n v="39917"/>
    <n v="38101.728000000003"/>
    <m/>
    <n v="1815.2719999999972"/>
    <s v="Sobre ingreso"/>
    <n v="0"/>
  </r>
  <r>
    <x v="68"/>
    <x v="2"/>
    <s v="Pollo"/>
    <x v="1"/>
    <s v="1012165"/>
    <x v="66"/>
    <s v="Ala"/>
    <s v="Ala Trutro-Centro"/>
    <x v="5"/>
    <n v="-15330"/>
    <n v="1037099"/>
    <n v="1021770"/>
    <n v="-15330"/>
    <n v="587330"/>
    <n v="572000"/>
    <n v="676764.54399999999"/>
    <m/>
    <n v="-104764.54399999999"/>
    <s v="Pendiente de ingreso"/>
    <n v="0"/>
  </r>
  <r>
    <x v="89"/>
    <x v="2"/>
    <s v="Pollo"/>
    <x v="1"/>
    <s v="1012166"/>
    <x v="81"/>
    <s v="Ala"/>
    <s v="Ala Trutro"/>
    <x v="5"/>
    <n v="0"/>
    <n v="19958"/>
    <n v="19958"/>
    <n v="0"/>
    <n v="19958"/>
    <n v="19958"/>
    <n v="19050.88"/>
    <m/>
    <n v="907.11999999999898"/>
    <s v="Sobre ingreso"/>
    <n v="0"/>
  </r>
  <r>
    <x v="69"/>
    <x v="2"/>
    <s v="Pollo"/>
    <x v="1"/>
    <s v="1012167"/>
    <x v="67"/>
    <s v="Pechuga Desh"/>
    <s v="Pechuga Desh s/Piel"/>
    <x v="5"/>
    <n v="-23658"/>
    <n v="513314"/>
    <n v="489655"/>
    <n v="-23658"/>
    <n v="525338"/>
    <n v="501679"/>
    <n v="501678.45799999998"/>
    <m/>
    <n v="0.54200000001583248"/>
    <s v="Sobre ingreso"/>
    <n v="0"/>
  </r>
  <r>
    <x v="16"/>
    <x v="2"/>
    <s v="Pollo"/>
    <x v="1"/>
    <s v="1012207"/>
    <x v="16"/>
    <s v="Menudencias"/>
    <s v="Menudencias Contre"/>
    <x v="1"/>
    <n v="19476"/>
    <n v="0"/>
    <n v="19476"/>
    <n v="19476"/>
    <n v="0"/>
    <n v="19476"/>
    <m/>
    <m/>
    <n v="19476"/>
    <s v="Sobre ingreso"/>
    <n v="0"/>
  </r>
  <r>
    <x v="17"/>
    <x v="2"/>
    <s v="Pollo"/>
    <x v="1"/>
    <s v="1012208"/>
    <x v="17"/>
    <s v="Reproductor"/>
    <s v="Reproductor Gallina"/>
    <x v="0"/>
    <n v="-9776"/>
    <n v="33776"/>
    <n v="24000"/>
    <n v="-9776"/>
    <n v="39776"/>
    <n v="30000"/>
    <m/>
    <m/>
    <n v="30000"/>
    <s v="Sobre ingreso"/>
    <n v="0"/>
  </r>
  <r>
    <x v="70"/>
    <x v="2"/>
    <s v="Pollo"/>
    <x v="1"/>
    <s v="1012278"/>
    <x v="68"/>
    <s v="Ala"/>
    <s v="Ala Trutro"/>
    <x v="6"/>
    <n v="0"/>
    <n v="24000"/>
    <n v="24000"/>
    <n v="0"/>
    <n v="24000"/>
    <n v="24000"/>
    <n v="20520"/>
    <m/>
    <n v="3480"/>
    <s v="Sobre ingreso"/>
    <n v="0"/>
  </r>
  <r>
    <x v="71"/>
    <x v="2"/>
    <s v="Pollo"/>
    <x v="1"/>
    <s v="1012326"/>
    <x v="69"/>
    <s v="Menudencias"/>
    <s v="Menudencias Corazón"/>
    <x v="8"/>
    <n v="-2608"/>
    <n v="8608"/>
    <n v="6000"/>
    <n v="-2608"/>
    <n v="8608"/>
    <n v="6000"/>
    <n v="6000"/>
    <m/>
    <n v="0"/>
    <s v="OK"/>
    <n v="0"/>
  </r>
  <r>
    <x v="453"/>
    <x v="2"/>
    <s v="Pollo"/>
    <x v="1"/>
    <s v="1012342"/>
    <x v="20"/>
    <s v="Menudencias"/>
    <s v="Menudencias Corazón"/>
    <x v="0"/>
    <n v="2358"/>
    <n v="0"/>
    <n v="2358"/>
    <n v="2358"/>
    <n v="0"/>
    <n v="2358"/>
    <m/>
    <m/>
    <n v="2358"/>
    <s v="Sobre ingreso"/>
    <n v="0"/>
  </r>
  <r>
    <x v="20"/>
    <x v="2"/>
    <s v="Pollo"/>
    <x v="1"/>
    <s v="1012362"/>
    <x v="20"/>
    <s v="Menudencias"/>
    <s v="Menudencias Corazón"/>
    <x v="0"/>
    <n v="16610"/>
    <n v="0"/>
    <n v="16610"/>
    <n v="16610"/>
    <n v="7390"/>
    <n v="24000"/>
    <m/>
    <m/>
    <n v="24000"/>
    <s v="Sobre ingreso"/>
    <n v="0"/>
  </r>
  <r>
    <x v="483"/>
    <x v="2"/>
    <s v="Pollo"/>
    <x v="1"/>
    <s v="1012399"/>
    <x v="425"/>
    <s v="Pechuga Desh"/>
    <s v="Pechuga Desh s/Piel"/>
    <x v="5"/>
    <n v="0"/>
    <n v="18144"/>
    <n v="18144"/>
    <m/>
    <m/>
    <m/>
    <m/>
    <m/>
    <n v="0"/>
    <s v="OK"/>
    <n v="0"/>
  </r>
  <r>
    <x v="484"/>
    <x v="2"/>
    <s v="Pollo"/>
    <x v="1"/>
    <s v="1012400"/>
    <x v="426"/>
    <s v="Filete"/>
    <s v="Filete"/>
    <x v="5"/>
    <n v="0"/>
    <n v="18144"/>
    <n v="18144"/>
    <m/>
    <m/>
    <m/>
    <m/>
    <m/>
    <n v="0"/>
    <s v="OK"/>
    <n v="0"/>
  </r>
  <r>
    <x v="72"/>
    <x v="2"/>
    <s v="Pollo"/>
    <x v="1"/>
    <s v="1012401"/>
    <x v="70"/>
    <s v="Ala"/>
    <s v="Ala Trutro-Centro"/>
    <x v="5"/>
    <n v="-12332"/>
    <n v="30475"/>
    <n v="18144"/>
    <n v="-12332"/>
    <n v="30475"/>
    <n v="18144"/>
    <n v="18441.286"/>
    <m/>
    <n v="-297.28600000000006"/>
    <s v="Pendiente de ingreso"/>
    <n v="0"/>
  </r>
  <r>
    <x v="22"/>
    <x v="2"/>
    <s v="Pollo"/>
    <x v="1"/>
    <s v="1012434"/>
    <x v="22"/>
    <s v="Ala"/>
    <s v="Ala Punta"/>
    <x v="2"/>
    <n v="27400"/>
    <n v="0"/>
    <n v="27400"/>
    <n v="27400"/>
    <n v="0"/>
    <n v="27400"/>
    <n v="24000"/>
    <m/>
    <n v="3400"/>
    <s v="Sobre ingreso"/>
    <n v="0"/>
  </r>
  <r>
    <x v="23"/>
    <x v="2"/>
    <s v="Pollo"/>
    <x v="1"/>
    <s v="1012448"/>
    <x v="23"/>
    <s v="Patas"/>
    <s v="Patas Garras"/>
    <x v="2"/>
    <n v="-26540"/>
    <n v="182540"/>
    <n v="156000"/>
    <n v="-26540"/>
    <n v="194540"/>
    <n v="168000"/>
    <n v="72000"/>
    <m/>
    <n v="96000"/>
    <s v="Sobre ingreso"/>
    <n v="0"/>
  </r>
  <r>
    <x v="90"/>
    <x v="2"/>
    <s v="Pollo"/>
    <x v="1"/>
    <s v="1012451"/>
    <x v="82"/>
    <s v="Ala"/>
    <s v="Ala Centro"/>
    <x v="2"/>
    <m/>
    <m/>
    <m/>
    <n v="-16146"/>
    <n v="56146"/>
    <n v="40000"/>
    <n v="45585"/>
    <m/>
    <n v="-5585"/>
    <s v="Pendiente de ingreso"/>
    <n v="0"/>
  </r>
  <r>
    <x v="24"/>
    <x v="2"/>
    <s v="Pollo"/>
    <x v="1"/>
    <s v="1012452"/>
    <x v="24"/>
    <s v="Ala"/>
    <s v="Ala Centro"/>
    <x v="2"/>
    <n v="-11537"/>
    <n v="47537"/>
    <n v="36000"/>
    <n v="-41537"/>
    <n v="47537"/>
    <n v="6000"/>
    <m/>
    <m/>
    <n v="6000"/>
    <s v="Sobre ingreso"/>
    <n v="0"/>
  </r>
  <r>
    <x v="26"/>
    <x v="2"/>
    <s v="Pollo"/>
    <x v="1"/>
    <s v="1012455"/>
    <x v="26"/>
    <s v="Ala"/>
    <s v="Ala Centro-Punta"/>
    <x v="2"/>
    <m/>
    <m/>
    <m/>
    <m/>
    <m/>
    <m/>
    <n v="72000"/>
    <m/>
    <n v="-72000"/>
    <s v="Pendiente de ingreso"/>
    <n v="0"/>
  </r>
  <r>
    <x v="73"/>
    <x v="2"/>
    <s v="Pollo"/>
    <x v="1"/>
    <s v="1012483"/>
    <x v="71"/>
    <s v="Ala"/>
    <s v="Ala Trutro-Centro"/>
    <x v="5"/>
    <n v="-5953"/>
    <n v="278112"/>
    <n v="272158"/>
    <n v="-5953"/>
    <n v="629953"/>
    <n v="624000"/>
    <n v="620695.29299999995"/>
    <m/>
    <n v="3304.7070000000531"/>
    <s v="Sobre ingreso"/>
    <n v="0"/>
  </r>
  <r>
    <x v="27"/>
    <x v="2"/>
    <s v="Pollo"/>
    <x v="1"/>
    <s v="1012502"/>
    <x v="27"/>
    <s v="Patas"/>
    <s v="Patas Garras"/>
    <x v="2"/>
    <n v="4020"/>
    <n v="7980"/>
    <n v="12000"/>
    <n v="4020"/>
    <n v="7980"/>
    <n v="12000"/>
    <m/>
    <m/>
    <n v="12000"/>
    <s v="Sobre ingreso"/>
    <n v="0"/>
  </r>
  <r>
    <x v="28"/>
    <x v="2"/>
    <s v="Pollo"/>
    <x v="1"/>
    <s v="1012503"/>
    <x v="28"/>
    <s v="Patas"/>
    <s v="Patas Garras"/>
    <x v="2"/>
    <n v="-31120"/>
    <n v="319120"/>
    <n v="288000"/>
    <n v="-31120"/>
    <n v="319120"/>
    <n v="288000"/>
    <n v="288000"/>
    <m/>
    <n v="0"/>
    <s v="OK"/>
    <n v="0"/>
  </r>
  <r>
    <x v="29"/>
    <x v="2"/>
    <s v="Pollo"/>
    <x v="1"/>
    <s v="1012504"/>
    <x v="23"/>
    <s v="Patas"/>
    <s v="Patas Garras"/>
    <x v="2"/>
    <n v="-39560"/>
    <n v="51560"/>
    <n v="12000"/>
    <n v="-39560"/>
    <n v="63560"/>
    <n v="24000"/>
    <m/>
    <m/>
    <n v="24000"/>
    <s v="Sobre ingreso"/>
    <n v="0"/>
  </r>
  <r>
    <x v="74"/>
    <x v="2"/>
    <s v="Pollo"/>
    <x v="1"/>
    <s v="1012518"/>
    <x v="72"/>
    <s v="Filete"/>
    <s v="Filete"/>
    <x v="5"/>
    <n v="-43928"/>
    <n v="170936"/>
    <n v="127007"/>
    <n v="-43928"/>
    <n v="170936"/>
    <n v="127007"/>
    <n v="127006.39999999999"/>
    <m/>
    <n v="0.60000000000582077"/>
    <s v="Sobre ingreso"/>
    <n v="0"/>
  </r>
  <r>
    <x v="75"/>
    <x v="2"/>
    <s v="Pollo"/>
    <x v="1"/>
    <s v="1012519"/>
    <x v="50"/>
    <s v="Pechuga Desh"/>
    <s v="Pechuga Desh s/Piel"/>
    <x v="5"/>
    <n v="6492"/>
    <n v="24068"/>
    <n v="30560"/>
    <n v="6492"/>
    <n v="24068"/>
    <n v="30560"/>
    <n v="30118.508000000002"/>
    <m/>
    <n v="441.49199999999837"/>
    <s v="Sobre ingreso"/>
    <n v="0"/>
  </r>
  <r>
    <x v="76"/>
    <x v="2"/>
    <s v="Pollo"/>
    <x v="1"/>
    <s v="1012520"/>
    <x v="51"/>
    <s v="Pechuga Desh"/>
    <s v="Pechuga Desh s/Piel"/>
    <x v="5"/>
    <n v="10125"/>
    <n v="79080"/>
    <n v="89205"/>
    <n v="10125"/>
    <n v="79080"/>
    <n v="89205"/>
    <n v="88905.04"/>
    <m/>
    <n v="299.9600000000064"/>
    <s v="Sobre ingreso"/>
    <n v="0"/>
  </r>
  <r>
    <x v="77"/>
    <x v="2"/>
    <s v="Pollo"/>
    <x v="1"/>
    <s v="1012521"/>
    <x v="52"/>
    <s v="Pechuga Desh"/>
    <s v="Pechuga Desh s/Piel"/>
    <x v="5"/>
    <n v="-9131"/>
    <n v="244118"/>
    <n v="234987"/>
    <n v="-9131"/>
    <n v="244118"/>
    <n v="234987"/>
    <n v="235325.30600000001"/>
    <m/>
    <n v="-338.30600000001141"/>
    <s v="Pendiente de ingreso"/>
    <n v="0"/>
  </r>
  <r>
    <x v="78"/>
    <x v="2"/>
    <s v="Pollo"/>
    <x v="1"/>
    <s v="1012522"/>
    <x v="53"/>
    <s v="Pechuga Desh"/>
    <s v="Pechuga Desh s/Piel"/>
    <x v="5"/>
    <n v="-13791"/>
    <n v="135812"/>
    <n v="122021"/>
    <n v="-13791"/>
    <n v="135812"/>
    <n v="122021"/>
    <n v="121926.058"/>
    <m/>
    <n v="94.94199999999546"/>
    <s v="Sobre ingreso"/>
    <n v="0"/>
  </r>
  <r>
    <x v="79"/>
    <x v="2"/>
    <s v="Pollo"/>
    <x v="1"/>
    <s v="1012523"/>
    <x v="54"/>
    <s v="Pechuga Desh"/>
    <s v="Pechuga Desh s/Piel"/>
    <x v="5"/>
    <n v="-34797"/>
    <n v="70485"/>
    <n v="35688"/>
    <n v="-34797"/>
    <n v="70485"/>
    <n v="35688"/>
    <n v="35108.373"/>
    <m/>
    <n v="579.62700000000041"/>
    <s v="Sobre ingreso"/>
    <n v="0"/>
  </r>
  <r>
    <x v="80"/>
    <x v="2"/>
    <s v="Pollo"/>
    <x v="1"/>
    <s v="1012524"/>
    <x v="55"/>
    <s v="Pechuga Desh"/>
    <s v="Pechuga Desh s/Piel"/>
    <x v="5"/>
    <n v="-17968"/>
    <n v="49855"/>
    <n v="31888"/>
    <n v="-17968"/>
    <n v="49855"/>
    <n v="31888"/>
    <n v="31933.228999999999"/>
    <m/>
    <n v="-45.22899999999936"/>
    <s v="Pendiente de ingreso"/>
    <n v="0"/>
  </r>
  <r>
    <x v="30"/>
    <x v="2"/>
    <s v="Pollo"/>
    <x v="1"/>
    <s v="1012525"/>
    <x v="11"/>
    <s v="Patas"/>
    <s v="Patas Garras"/>
    <x v="2"/>
    <n v="200"/>
    <n v="11800"/>
    <n v="12000"/>
    <n v="200"/>
    <n v="11800"/>
    <n v="12000"/>
    <n v="12000"/>
    <m/>
    <n v="0"/>
    <s v="OK"/>
    <n v="0"/>
  </r>
  <r>
    <x v="81"/>
    <x v="2"/>
    <s v="Pollo"/>
    <x v="1"/>
    <s v="1012532"/>
    <x v="73"/>
    <s v="Menudencias"/>
    <s v="Menudencias Contre"/>
    <x v="5"/>
    <n v="0"/>
    <n v="6900"/>
    <n v="6900"/>
    <n v="0"/>
    <n v="6804"/>
    <n v="6804"/>
    <n v="6804"/>
    <m/>
    <n v="0"/>
    <s v="OK"/>
    <n v="0"/>
  </r>
  <r>
    <x v="82"/>
    <x v="2"/>
    <s v="Pollo"/>
    <x v="1"/>
    <s v="1012534"/>
    <x v="74"/>
    <s v="Pechuga"/>
    <s v="Pechuga Entera"/>
    <x v="6"/>
    <n v="0"/>
    <n v="408000"/>
    <n v="408000"/>
    <n v="0"/>
    <n v="408000"/>
    <n v="408000"/>
    <n v="400000"/>
    <m/>
    <n v="8000"/>
    <s v="Sobre ingreso"/>
    <n v="0"/>
  </r>
  <r>
    <x v="32"/>
    <x v="2"/>
    <s v="Pollo"/>
    <x v="1"/>
    <s v="1012552"/>
    <x v="30"/>
    <s v="Pechuga Desh"/>
    <s v="Pechuga Desh s/Piel"/>
    <x v="0"/>
    <n v="-6370"/>
    <n v="33827"/>
    <n v="27457"/>
    <n v="-6370"/>
    <n v="33827"/>
    <n v="27457"/>
    <m/>
    <m/>
    <n v="27457"/>
    <s v="Sobre ingreso"/>
    <n v="0"/>
  </r>
  <r>
    <x v="83"/>
    <x v="2"/>
    <s v="Pollo"/>
    <x v="1"/>
    <s v="1012601"/>
    <x v="75"/>
    <s v="Menudencias"/>
    <s v="Menudencias Pana"/>
    <x v="5"/>
    <n v="12522"/>
    <n v="197478"/>
    <n v="210000"/>
    <n v="12522"/>
    <n v="204476"/>
    <n v="216998"/>
    <n v="216998.40900000001"/>
    <m/>
    <n v="-0.40900000001420267"/>
    <s v="Pendiente de ingreso"/>
    <n v="0"/>
  </r>
  <r>
    <x v="35"/>
    <x v="2"/>
    <s v="Pollo"/>
    <x v="1"/>
    <s v="1012612"/>
    <x v="33"/>
    <s v="Carne Recuperada"/>
    <s v="Carne Recuperada Pul"/>
    <x v="4"/>
    <n v="-450604"/>
    <n v="1350604"/>
    <n v="900000"/>
    <n v="-450604"/>
    <n v="1350604"/>
    <n v="900000"/>
    <m/>
    <m/>
    <n v="900000"/>
    <s v="Sobre ingreso"/>
    <n v="0"/>
  </r>
  <r>
    <x v="485"/>
    <x v="2"/>
    <s v="Pollo"/>
    <x v="1"/>
    <s v="1012681"/>
    <x v="427"/>
    <s v="Subprod"/>
    <s v="Subprod Despunte Tru"/>
    <x v="2"/>
    <m/>
    <m/>
    <m/>
    <n v="0"/>
    <n v="24000"/>
    <n v="24000"/>
    <n v="24000"/>
    <m/>
    <n v="0"/>
    <s v="OK"/>
    <n v="0"/>
  </r>
  <r>
    <x v="84"/>
    <x v="2"/>
    <s v="Pollo"/>
    <x v="1"/>
    <s v="1012694"/>
    <x v="76"/>
    <s v="Pechuga Desh"/>
    <s v="Pechuga Desh s/Piel"/>
    <x v="5"/>
    <n v="-4843"/>
    <n v="54432"/>
    <n v="49589"/>
    <n v="-4843"/>
    <n v="54432"/>
    <n v="49589"/>
    <n v="54431.360000000001"/>
    <m/>
    <n v="-4842.3600000000006"/>
    <s v="Pendiente de ingreso"/>
    <n v="0"/>
  </r>
  <r>
    <x v="458"/>
    <x v="2"/>
    <s v="Pollo"/>
    <x v="1"/>
    <s v="1012725"/>
    <x v="407"/>
    <s v="Filete"/>
    <s v="Filete"/>
    <x v="6"/>
    <n v="0"/>
    <n v="12000"/>
    <n v="12000"/>
    <n v="0"/>
    <n v="12000"/>
    <n v="12000"/>
    <n v="12000"/>
    <m/>
    <n v="0"/>
    <s v="OK"/>
    <n v="0"/>
  </r>
  <r>
    <x v="86"/>
    <x v="2"/>
    <s v="Pollo"/>
    <x v="1"/>
    <s v="1012730"/>
    <x v="78"/>
    <s v="Menudencias"/>
    <s v="Menudencias Corazón"/>
    <x v="7"/>
    <n v="30503"/>
    <n v="0"/>
    <n v="30503"/>
    <n v="30503"/>
    <n v="0"/>
    <n v="30503"/>
    <n v="43203"/>
    <m/>
    <n v="-12700"/>
    <s v="Pendiente de ingreso"/>
    <n v="0"/>
  </r>
  <r>
    <x v="455"/>
    <x v="2"/>
    <s v="Pollo"/>
    <x v="1"/>
    <s v="1012763"/>
    <x v="404"/>
    <s v="Menudencias"/>
    <s v="Menudencias Pana"/>
    <x v="0"/>
    <m/>
    <m/>
    <m/>
    <n v="-11537"/>
    <n v="35537"/>
    <n v="24000"/>
    <m/>
    <m/>
    <n v="24000"/>
    <s v="Sobre ingreso"/>
    <n v="0"/>
  </r>
  <r>
    <x v="456"/>
    <x v="2"/>
    <s v="Pollo"/>
    <x v="1"/>
    <s v="1012764"/>
    <x v="405"/>
    <s v="Carne Recuperada"/>
    <s v="Carne Recuperada ADM"/>
    <x v="6"/>
    <n v="0"/>
    <n v="192000"/>
    <n v="192000"/>
    <n v="0"/>
    <n v="192000"/>
    <n v="192000"/>
    <m/>
    <m/>
    <n v="192000"/>
    <s v="Sobre ingreso"/>
    <n v="0"/>
  </r>
  <r>
    <x v="0"/>
    <x v="2"/>
    <s v="Pollo"/>
    <x v="2"/>
    <s v="1010877"/>
    <x v="0"/>
    <s v="Menudencias"/>
    <s v="Menudencias Contre"/>
    <x v="1"/>
    <m/>
    <m/>
    <m/>
    <m/>
    <m/>
    <m/>
    <m/>
    <n v="104705.00599999999"/>
    <n v="0"/>
    <s v="OK"/>
    <n v="0"/>
  </r>
  <r>
    <x v="42"/>
    <x v="2"/>
    <s v="Pollo"/>
    <x v="2"/>
    <s v="1010885"/>
    <x v="40"/>
    <s v="Pechuga Desh"/>
    <s v="Pechuga Desh s/Piel"/>
    <x v="5"/>
    <m/>
    <m/>
    <m/>
    <m/>
    <m/>
    <m/>
    <m/>
    <n v="2526"/>
    <n v="0"/>
    <s v="OK"/>
    <n v="0"/>
  </r>
  <r>
    <x v="481"/>
    <x v="2"/>
    <s v="Pollo"/>
    <x v="2"/>
    <s v="1010886"/>
    <x v="423"/>
    <s v="Pechuga Desh"/>
    <s v="Pechuga Desh s/Piel"/>
    <x v="5"/>
    <m/>
    <m/>
    <m/>
    <m/>
    <m/>
    <m/>
    <m/>
    <n v="9979.5069999999996"/>
    <n v="0"/>
    <s v="OK"/>
    <n v="0"/>
  </r>
  <r>
    <x v="1"/>
    <x v="2"/>
    <s v="Pollo"/>
    <x v="2"/>
    <s v="1011042"/>
    <x v="1"/>
    <s v="Cazuela"/>
    <s v="Cazuela Espinazo"/>
    <x v="1"/>
    <m/>
    <m/>
    <m/>
    <m/>
    <m/>
    <m/>
    <m/>
    <n v="85262.301999999996"/>
    <n v="0"/>
    <s v="OK"/>
    <n v="0"/>
  </r>
  <r>
    <x v="45"/>
    <x v="2"/>
    <s v="Pollo"/>
    <x v="2"/>
    <s v="1011120"/>
    <x v="43"/>
    <s v="Pechuga"/>
    <s v="Pechuga Entera"/>
    <x v="5"/>
    <m/>
    <m/>
    <m/>
    <m/>
    <m/>
    <m/>
    <m/>
    <n v="59876.697"/>
    <n v="0"/>
    <s v="OK"/>
    <n v="0"/>
  </r>
  <r>
    <x v="46"/>
    <x v="2"/>
    <s v="Pollo"/>
    <x v="2"/>
    <s v="1011127"/>
    <x v="44"/>
    <s v="Pechuga Desh"/>
    <s v="Pechuga Desh s/Piel"/>
    <x v="6"/>
    <m/>
    <m/>
    <m/>
    <m/>
    <m/>
    <m/>
    <m/>
    <n v="1505191.3559999999"/>
    <n v="0"/>
    <s v="OK"/>
    <n v="0"/>
  </r>
  <r>
    <x v="5"/>
    <x v="2"/>
    <s v="Pollo"/>
    <x v="2"/>
    <s v="1011421"/>
    <x v="5"/>
    <s v="Carne Recuperada"/>
    <s v="Carne Recuperada Pul"/>
    <x v="0"/>
    <m/>
    <m/>
    <m/>
    <m/>
    <m/>
    <m/>
    <m/>
    <n v="900003.56499999994"/>
    <n v="0"/>
    <s v="OK"/>
    <n v="0"/>
  </r>
  <r>
    <x v="6"/>
    <x v="2"/>
    <s v="Pollo"/>
    <x v="2"/>
    <s v="1011558"/>
    <x v="6"/>
    <s v="Carne Recuperada"/>
    <s v="Carne Recuperada Pul"/>
    <x v="0"/>
    <m/>
    <m/>
    <m/>
    <m/>
    <m/>
    <m/>
    <m/>
    <n v="312000.49300000002"/>
    <n v="0"/>
    <s v="OK"/>
    <n v="0"/>
  </r>
  <r>
    <x v="7"/>
    <x v="2"/>
    <s v="Pollo"/>
    <x v="2"/>
    <s v="1011560"/>
    <x v="7"/>
    <s v="Menudencias"/>
    <s v="Menudencias Corazón"/>
    <x v="3"/>
    <m/>
    <m/>
    <m/>
    <m/>
    <m/>
    <m/>
    <m/>
    <n v="21702.002"/>
    <n v="0"/>
    <s v="OK"/>
    <n v="0"/>
  </r>
  <r>
    <x v="8"/>
    <x v="2"/>
    <s v="Pollo"/>
    <x v="2"/>
    <s v="1011582"/>
    <x v="8"/>
    <s v="Reproductor"/>
    <s v="Reproductor Gallina"/>
    <x v="0"/>
    <m/>
    <m/>
    <m/>
    <m/>
    <m/>
    <m/>
    <m/>
    <n v="32566.538"/>
    <n v="0"/>
    <s v="OK"/>
    <n v="0"/>
  </r>
  <r>
    <x v="9"/>
    <x v="2"/>
    <s v="Pollo"/>
    <x v="2"/>
    <s v="1011586"/>
    <x v="9"/>
    <s v="Ala"/>
    <s v="Ala Centro"/>
    <x v="2"/>
    <m/>
    <m/>
    <m/>
    <m/>
    <m/>
    <m/>
    <m/>
    <n v="70613.698999999993"/>
    <n v="0"/>
    <s v="OK"/>
    <n v="0"/>
  </r>
  <r>
    <x v="49"/>
    <x v="2"/>
    <s v="Pollo"/>
    <x v="2"/>
    <s v="1011701"/>
    <x v="47"/>
    <s v="Pechuga Desh"/>
    <s v="Pechuga Desh s/Piel"/>
    <x v="5"/>
    <m/>
    <m/>
    <m/>
    <m/>
    <m/>
    <m/>
    <m/>
    <n v="219072.592"/>
    <n v="0"/>
    <s v="OK"/>
    <n v="0"/>
  </r>
  <r>
    <x v="11"/>
    <x v="2"/>
    <s v="Pollo"/>
    <x v="2"/>
    <s v="1011967"/>
    <x v="11"/>
    <s v="Patas"/>
    <s v="Patas Garras"/>
    <x v="2"/>
    <m/>
    <m/>
    <m/>
    <m/>
    <m/>
    <m/>
    <m/>
    <n v="208322.848"/>
    <n v="0"/>
    <s v="OK"/>
    <n v="0"/>
  </r>
  <r>
    <x v="12"/>
    <x v="2"/>
    <s v="Pollo"/>
    <x v="2"/>
    <s v="1011968"/>
    <x v="12"/>
    <s v="Patas"/>
    <s v="Patas Garras"/>
    <x v="2"/>
    <m/>
    <m/>
    <m/>
    <m/>
    <m/>
    <m/>
    <m/>
    <n v="6281"/>
    <n v="0"/>
    <s v="OK"/>
    <n v="0"/>
  </r>
  <r>
    <x v="13"/>
    <x v="2"/>
    <s v="Pollo"/>
    <x v="2"/>
    <s v="1011969"/>
    <x v="13"/>
    <s v="Patas"/>
    <s v="Patas Garras"/>
    <x v="2"/>
    <m/>
    <m/>
    <m/>
    <m/>
    <m/>
    <m/>
    <m/>
    <n v="150979.46"/>
    <n v="0"/>
    <s v="OK"/>
    <n v="0"/>
  </r>
  <r>
    <x v="52"/>
    <x v="2"/>
    <s v="Pollo"/>
    <x v="2"/>
    <s v="1012107"/>
    <x v="50"/>
    <s v="Pechuga Desh"/>
    <s v="Pechuga Desh s/Piel"/>
    <x v="5"/>
    <m/>
    <m/>
    <m/>
    <m/>
    <m/>
    <m/>
    <m/>
    <n v="237241.48499999999"/>
    <n v="0"/>
    <s v="OK"/>
    <n v="0"/>
  </r>
  <r>
    <x v="53"/>
    <x v="2"/>
    <s v="Pollo"/>
    <x v="2"/>
    <s v="1012108"/>
    <x v="51"/>
    <s v="Pechuga Desh"/>
    <s v="Pechuga Desh s/Piel"/>
    <x v="5"/>
    <m/>
    <m/>
    <m/>
    <m/>
    <m/>
    <m/>
    <m/>
    <n v="367894.74599999998"/>
    <n v="0"/>
    <s v="OK"/>
    <n v="0"/>
  </r>
  <r>
    <x v="54"/>
    <x v="2"/>
    <s v="Pollo"/>
    <x v="2"/>
    <s v="1012109"/>
    <x v="52"/>
    <s v="Pechuga Desh"/>
    <s v="Pechuga Desh s/Piel"/>
    <x v="5"/>
    <m/>
    <m/>
    <m/>
    <m/>
    <m/>
    <m/>
    <m/>
    <n v="371338.67300000001"/>
    <n v="0"/>
    <s v="OK"/>
    <n v="0"/>
  </r>
  <r>
    <x v="55"/>
    <x v="2"/>
    <s v="Pollo"/>
    <x v="2"/>
    <s v="1012110"/>
    <x v="53"/>
    <s v="Pechuga Desh"/>
    <s v="Pechuga Desh s/Piel"/>
    <x v="5"/>
    <m/>
    <m/>
    <m/>
    <m/>
    <m/>
    <m/>
    <m/>
    <n v="85951.76"/>
    <n v="0"/>
    <s v="OK"/>
    <n v="0"/>
  </r>
  <r>
    <x v="56"/>
    <x v="2"/>
    <s v="Pollo"/>
    <x v="2"/>
    <s v="1012111"/>
    <x v="54"/>
    <s v="Pechuga Desh"/>
    <s v="Pechuga Desh s/Piel"/>
    <x v="5"/>
    <m/>
    <m/>
    <m/>
    <m/>
    <m/>
    <m/>
    <m/>
    <n v="30941"/>
    <n v="0"/>
    <s v="OK"/>
    <n v="0"/>
  </r>
  <r>
    <x v="57"/>
    <x v="2"/>
    <s v="Pollo"/>
    <x v="2"/>
    <s v="1012112"/>
    <x v="55"/>
    <s v="Pechuga Desh"/>
    <s v="Pechuga Desh s/Piel"/>
    <x v="5"/>
    <m/>
    <m/>
    <m/>
    <m/>
    <m/>
    <m/>
    <m/>
    <n v="20630.312000000002"/>
    <n v="0"/>
    <s v="OK"/>
    <n v="0"/>
  </r>
  <r>
    <x v="58"/>
    <x v="2"/>
    <s v="Pollo"/>
    <x v="2"/>
    <s v="1012145"/>
    <x v="56"/>
    <s v="Pechuga Desh"/>
    <s v="Pechuga Desh s/Piel"/>
    <x v="5"/>
    <m/>
    <m/>
    <m/>
    <m/>
    <m/>
    <m/>
    <m/>
    <n v="82276.52"/>
    <n v="0"/>
    <s v="OK"/>
    <n v="0"/>
  </r>
  <r>
    <x v="59"/>
    <x v="2"/>
    <s v="Pollo"/>
    <x v="2"/>
    <s v="1012147"/>
    <x v="57"/>
    <s v="Filete"/>
    <s v="Filete"/>
    <x v="5"/>
    <m/>
    <m/>
    <m/>
    <m/>
    <m/>
    <m/>
    <m/>
    <n v="150583.41399999999"/>
    <n v="0"/>
    <s v="OK"/>
    <n v="0"/>
  </r>
  <r>
    <x v="60"/>
    <x v="2"/>
    <s v="Pollo"/>
    <x v="2"/>
    <s v="1012148"/>
    <x v="58"/>
    <s v="Ala"/>
    <s v="Ala Trutro-Centro"/>
    <x v="5"/>
    <m/>
    <m/>
    <m/>
    <m/>
    <m/>
    <m/>
    <m/>
    <n v="99490.982000000004"/>
    <n v="0"/>
    <s v="OK"/>
    <n v="0"/>
  </r>
  <r>
    <x v="61"/>
    <x v="2"/>
    <s v="Pollo"/>
    <x v="2"/>
    <s v="1012157"/>
    <x v="59"/>
    <s v="Ala"/>
    <s v="Ala Trutro"/>
    <x v="5"/>
    <m/>
    <m/>
    <m/>
    <m/>
    <m/>
    <m/>
    <m/>
    <n v="70817.044999999998"/>
    <n v="0"/>
    <s v="OK"/>
    <n v="0"/>
  </r>
  <r>
    <x v="62"/>
    <x v="2"/>
    <s v="Pollo"/>
    <x v="2"/>
    <s v="1012158"/>
    <x v="60"/>
    <s v="Filete"/>
    <s v="Filete"/>
    <x v="5"/>
    <m/>
    <m/>
    <m/>
    <m/>
    <m/>
    <m/>
    <m/>
    <n v="125585"/>
    <n v="0"/>
    <s v="OK"/>
    <n v="0"/>
  </r>
  <r>
    <x v="63"/>
    <x v="2"/>
    <s v="Pollo"/>
    <x v="2"/>
    <s v="1012159"/>
    <x v="61"/>
    <s v="Ala"/>
    <s v="Ala Trutro-Centro"/>
    <x v="5"/>
    <m/>
    <m/>
    <m/>
    <m/>
    <m/>
    <m/>
    <m/>
    <n v="349105.82199999999"/>
    <n v="0"/>
    <s v="OK"/>
    <n v="0"/>
  </r>
  <r>
    <x v="65"/>
    <x v="2"/>
    <s v="Pollo"/>
    <x v="2"/>
    <s v="1012161"/>
    <x v="63"/>
    <s v="Ala"/>
    <s v="Ala Centro"/>
    <x v="5"/>
    <m/>
    <m/>
    <m/>
    <m/>
    <m/>
    <m/>
    <m/>
    <n v="49085.891000000003"/>
    <n v="0"/>
    <s v="OK"/>
    <n v="0"/>
  </r>
  <r>
    <x v="66"/>
    <x v="2"/>
    <s v="Pollo"/>
    <x v="2"/>
    <s v="1012163"/>
    <x v="64"/>
    <s v="Filete"/>
    <s v="Filete"/>
    <x v="5"/>
    <m/>
    <m/>
    <m/>
    <m/>
    <m/>
    <m/>
    <m/>
    <n v="190585.24100000001"/>
    <n v="0"/>
    <s v="OK"/>
    <n v="0"/>
  </r>
  <r>
    <x v="67"/>
    <x v="2"/>
    <s v="Pollo"/>
    <x v="2"/>
    <s v="1012164"/>
    <x v="65"/>
    <s v="Ala"/>
    <s v="Ala Centro"/>
    <x v="5"/>
    <m/>
    <m/>
    <m/>
    <m/>
    <m/>
    <m/>
    <m/>
    <n v="39916.536"/>
    <n v="0"/>
    <s v="OK"/>
    <n v="0"/>
  </r>
  <r>
    <x v="68"/>
    <x v="2"/>
    <s v="Pollo"/>
    <x v="2"/>
    <s v="1012165"/>
    <x v="66"/>
    <s v="Ala"/>
    <s v="Ala Trutro-Centro"/>
    <x v="5"/>
    <m/>
    <m/>
    <m/>
    <m/>
    <m/>
    <m/>
    <m/>
    <n v="1037103.169"/>
    <n v="0"/>
    <s v="OK"/>
    <n v="0"/>
  </r>
  <r>
    <x v="89"/>
    <x v="2"/>
    <s v="Pollo"/>
    <x v="2"/>
    <s v="1012166"/>
    <x v="81"/>
    <s v="Ala"/>
    <s v="Ala Trutro"/>
    <x v="5"/>
    <m/>
    <m/>
    <m/>
    <m/>
    <m/>
    <m/>
    <m/>
    <n v="19958"/>
    <n v="0"/>
    <s v="OK"/>
    <n v="0"/>
  </r>
  <r>
    <x v="69"/>
    <x v="2"/>
    <s v="Pollo"/>
    <x v="2"/>
    <s v="1012167"/>
    <x v="67"/>
    <s v="Pechuga Desh"/>
    <s v="Pechuga Desh s/Piel"/>
    <x v="5"/>
    <m/>
    <m/>
    <m/>
    <m/>
    <m/>
    <m/>
    <m/>
    <n v="513316"/>
    <n v="0"/>
    <s v="OK"/>
    <n v="0"/>
  </r>
  <r>
    <x v="16"/>
    <x v="2"/>
    <s v="Pollo"/>
    <x v="2"/>
    <s v="1012207"/>
    <x v="16"/>
    <s v="Menudencias"/>
    <s v="Menudencias Contre"/>
    <x v="1"/>
    <m/>
    <m/>
    <m/>
    <m/>
    <m/>
    <m/>
    <m/>
    <n v="48000.423000000003"/>
    <n v="0"/>
    <s v="OK"/>
    <n v="0"/>
  </r>
  <r>
    <x v="17"/>
    <x v="2"/>
    <s v="Pollo"/>
    <x v="2"/>
    <s v="1012208"/>
    <x v="17"/>
    <s v="Reproductor"/>
    <s v="Reproductor Gallina"/>
    <x v="0"/>
    <m/>
    <m/>
    <m/>
    <m/>
    <m/>
    <m/>
    <m/>
    <n v="33776.355000000003"/>
    <n v="0"/>
    <s v="OK"/>
    <n v="0"/>
  </r>
  <r>
    <x v="70"/>
    <x v="2"/>
    <s v="Pollo"/>
    <x v="2"/>
    <s v="1012278"/>
    <x v="68"/>
    <s v="Ala"/>
    <s v="Ala Trutro"/>
    <x v="6"/>
    <m/>
    <m/>
    <m/>
    <m/>
    <m/>
    <m/>
    <m/>
    <n v="23995.757000000001"/>
    <n v="0"/>
    <s v="OK"/>
    <n v="0"/>
  </r>
  <r>
    <x v="18"/>
    <x v="2"/>
    <s v="Pollo"/>
    <x v="2"/>
    <s v="1012283"/>
    <x v="18"/>
    <s v="Menudencias"/>
    <s v="Menudencias Pana"/>
    <x v="0"/>
    <m/>
    <m/>
    <m/>
    <m/>
    <m/>
    <m/>
    <m/>
    <n v="74239.634000000005"/>
    <n v="0"/>
    <s v="OK"/>
    <n v="0"/>
  </r>
  <r>
    <x v="71"/>
    <x v="2"/>
    <s v="Pollo"/>
    <x v="2"/>
    <s v="1012326"/>
    <x v="69"/>
    <s v="Menudencias"/>
    <s v="Menudencias Corazón"/>
    <x v="8"/>
    <m/>
    <m/>
    <m/>
    <m/>
    <m/>
    <m/>
    <m/>
    <n v="8608.3310000000001"/>
    <n v="0"/>
    <s v="OK"/>
    <n v="0"/>
  </r>
  <r>
    <x v="20"/>
    <x v="2"/>
    <s v="Pollo"/>
    <x v="2"/>
    <s v="1012362"/>
    <x v="20"/>
    <s v="Menudencias"/>
    <s v="Menudencias Corazón"/>
    <x v="3"/>
    <m/>
    <m/>
    <m/>
    <m/>
    <m/>
    <m/>
    <m/>
    <n v="55390.451000000001"/>
    <n v="0"/>
    <s v="OK"/>
    <n v="0"/>
  </r>
  <r>
    <x v="483"/>
    <x v="2"/>
    <s v="Pollo"/>
    <x v="2"/>
    <s v="1012399"/>
    <x v="425"/>
    <s v="Pechuga Desh"/>
    <s v="Pechuga Desh s/Piel"/>
    <x v="5"/>
    <m/>
    <m/>
    <m/>
    <m/>
    <m/>
    <m/>
    <m/>
    <n v="18144.587"/>
    <n v="0"/>
    <s v="OK"/>
    <n v="0"/>
  </r>
  <r>
    <x v="484"/>
    <x v="2"/>
    <s v="Pollo"/>
    <x v="2"/>
    <s v="1012400"/>
    <x v="426"/>
    <s v="Filete"/>
    <s v="Filete"/>
    <x v="5"/>
    <m/>
    <m/>
    <m/>
    <m/>
    <m/>
    <m/>
    <m/>
    <n v="18147.441999999999"/>
    <n v="0"/>
    <s v="OK"/>
    <n v="0"/>
  </r>
  <r>
    <x v="72"/>
    <x v="2"/>
    <s v="Pollo"/>
    <x v="2"/>
    <s v="1012401"/>
    <x v="70"/>
    <s v="Ala"/>
    <s v="Ala Trutro-Centro"/>
    <x v="5"/>
    <m/>
    <m/>
    <m/>
    <m/>
    <m/>
    <m/>
    <m/>
    <n v="30472.143"/>
    <n v="0"/>
    <s v="OK"/>
    <n v="0"/>
  </r>
  <r>
    <x v="23"/>
    <x v="2"/>
    <s v="Pollo"/>
    <x v="2"/>
    <s v="1012448"/>
    <x v="23"/>
    <s v="Patas"/>
    <s v="Patas Garras"/>
    <x v="2"/>
    <m/>
    <m/>
    <m/>
    <m/>
    <m/>
    <m/>
    <m/>
    <n v="182539.74299999999"/>
    <n v="0"/>
    <s v="OK"/>
    <n v="0"/>
  </r>
  <r>
    <x v="90"/>
    <x v="2"/>
    <s v="Pollo"/>
    <x v="2"/>
    <s v="1012451"/>
    <x v="82"/>
    <s v="Ala"/>
    <s v="Ala Centro"/>
    <x v="2"/>
    <m/>
    <m/>
    <m/>
    <m/>
    <m/>
    <m/>
    <m/>
    <n v="16145.998"/>
    <n v="0"/>
    <s v="OK"/>
    <n v="0"/>
  </r>
  <r>
    <x v="24"/>
    <x v="2"/>
    <s v="Pollo"/>
    <x v="2"/>
    <s v="1012452"/>
    <x v="24"/>
    <s v="Ala"/>
    <s v="Ala Centro"/>
    <x v="2"/>
    <m/>
    <m/>
    <m/>
    <m/>
    <m/>
    <m/>
    <m/>
    <n v="47537.245999999999"/>
    <n v="0"/>
    <s v="OK"/>
    <n v="0"/>
  </r>
  <r>
    <x v="26"/>
    <x v="2"/>
    <s v="Pollo"/>
    <x v="2"/>
    <s v="1012455"/>
    <x v="26"/>
    <s v="Ala"/>
    <s v="Ala Centro-Punta"/>
    <x v="2"/>
    <m/>
    <m/>
    <m/>
    <m/>
    <m/>
    <m/>
    <m/>
    <n v="173580.07800000001"/>
    <n v="0"/>
    <s v="OK"/>
    <n v="0"/>
  </r>
  <r>
    <x v="73"/>
    <x v="2"/>
    <s v="Pollo"/>
    <x v="2"/>
    <s v="1012483"/>
    <x v="71"/>
    <s v="Ala"/>
    <s v="Ala Trutro-Centro"/>
    <x v="5"/>
    <m/>
    <m/>
    <m/>
    <m/>
    <m/>
    <m/>
    <m/>
    <n v="278111.65299999999"/>
    <n v="0"/>
    <s v="OK"/>
    <n v="0"/>
  </r>
  <r>
    <x v="27"/>
    <x v="2"/>
    <s v="Pollo"/>
    <x v="2"/>
    <s v="1012502"/>
    <x v="27"/>
    <s v="Patas"/>
    <s v="Patas Garras"/>
    <x v="2"/>
    <m/>
    <m/>
    <m/>
    <m/>
    <m/>
    <m/>
    <m/>
    <n v="7980.0649999999996"/>
    <n v="0"/>
    <s v="OK"/>
    <n v="0"/>
  </r>
  <r>
    <x v="28"/>
    <x v="2"/>
    <s v="Pollo"/>
    <x v="2"/>
    <s v="1012503"/>
    <x v="28"/>
    <s v="Patas"/>
    <s v="Patas Garras"/>
    <x v="2"/>
    <m/>
    <m/>
    <m/>
    <m/>
    <m/>
    <m/>
    <m/>
    <n v="319118"/>
    <n v="0"/>
    <s v="OK"/>
    <n v="0"/>
  </r>
  <r>
    <x v="29"/>
    <x v="2"/>
    <s v="Pollo"/>
    <x v="2"/>
    <s v="1012504"/>
    <x v="23"/>
    <s v="Patas"/>
    <s v="Patas Garras"/>
    <x v="2"/>
    <m/>
    <m/>
    <m/>
    <m/>
    <m/>
    <m/>
    <m/>
    <n v="51557.14"/>
    <n v="0"/>
    <s v="OK"/>
    <n v="0"/>
  </r>
  <r>
    <x v="74"/>
    <x v="2"/>
    <s v="Pollo"/>
    <x v="2"/>
    <s v="1012518"/>
    <x v="72"/>
    <s v="Filete"/>
    <s v="Filete"/>
    <x v="5"/>
    <m/>
    <m/>
    <m/>
    <m/>
    <m/>
    <m/>
    <m/>
    <n v="170935.59599999999"/>
    <n v="0"/>
    <s v="OK"/>
    <n v="0"/>
  </r>
  <r>
    <x v="75"/>
    <x v="2"/>
    <s v="Pollo"/>
    <x v="2"/>
    <s v="1012519"/>
    <x v="50"/>
    <s v="Pechuga Desh"/>
    <s v="Pechuga Desh s/Piel"/>
    <x v="5"/>
    <m/>
    <m/>
    <m/>
    <m/>
    <m/>
    <m/>
    <m/>
    <n v="24063"/>
    <n v="0"/>
    <s v="OK"/>
    <n v="0"/>
  </r>
  <r>
    <x v="76"/>
    <x v="2"/>
    <s v="Pollo"/>
    <x v="2"/>
    <s v="1012520"/>
    <x v="51"/>
    <s v="Pechuga Desh"/>
    <s v="Pechuga Desh s/Piel"/>
    <x v="5"/>
    <m/>
    <m/>
    <m/>
    <m/>
    <m/>
    <m/>
    <m/>
    <n v="79083"/>
    <n v="0"/>
    <s v="OK"/>
    <n v="0"/>
  </r>
  <r>
    <x v="77"/>
    <x v="2"/>
    <s v="Pollo"/>
    <x v="2"/>
    <s v="1012521"/>
    <x v="52"/>
    <s v="Pechuga Desh"/>
    <s v="Pechuga Desh s/Piel"/>
    <x v="5"/>
    <m/>
    <m/>
    <m/>
    <m/>
    <m/>
    <m/>
    <m/>
    <n v="244113"/>
    <n v="0"/>
    <s v="OK"/>
    <n v="0"/>
  </r>
  <r>
    <x v="78"/>
    <x v="2"/>
    <s v="Pollo"/>
    <x v="2"/>
    <s v="1012522"/>
    <x v="53"/>
    <s v="Pechuga Desh"/>
    <s v="Pechuga Desh s/Piel"/>
    <x v="5"/>
    <m/>
    <m/>
    <m/>
    <m/>
    <m/>
    <m/>
    <m/>
    <n v="135812"/>
    <n v="0"/>
    <s v="OK"/>
    <n v="0"/>
  </r>
  <r>
    <x v="79"/>
    <x v="2"/>
    <s v="Pollo"/>
    <x v="2"/>
    <s v="1012523"/>
    <x v="54"/>
    <s v="Pechuga Desh"/>
    <s v="Pechuga Desh s/Piel"/>
    <x v="5"/>
    <m/>
    <m/>
    <m/>
    <m/>
    <m/>
    <m/>
    <m/>
    <n v="70484"/>
    <n v="0"/>
    <s v="OK"/>
    <n v="0"/>
  </r>
  <r>
    <x v="80"/>
    <x v="2"/>
    <s v="Pollo"/>
    <x v="2"/>
    <s v="1012524"/>
    <x v="55"/>
    <s v="Pechuga Desh"/>
    <s v="Pechuga Desh s/Piel"/>
    <x v="5"/>
    <m/>
    <m/>
    <m/>
    <m/>
    <m/>
    <m/>
    <m/>
    <n v="49857"/>
    <n v="0"/>
    <s v="OK"/>
    <n v="0"/>
  </r>
  <r>
    <x v="30"/>
    <x v="2"/>
    <s v="Pollo"/>
    <x v="2"/>
    <s v="1012525"/>
    <x v="11"/>
    <s v="Patas"/>
    <s v="Patas Garras"/>
    <x v="2"/>
    <m/>
    <m/>
    <m/>
    <m/>
    <m/>
    <m/>
    <m/>
    <n v="11798.870999999999"/>
    <n v="0"/>
    <s v="OK"/>
    <n v="0"/>
  </r>
  <r>
    <x v="91"/>
    <x v="2"/>
    <s v="Pollo"/>
    <x v="2"/>
    <s v="1012526"/>
    <x v="12"/>
    <s v="Patas"/>
    <s v="Patas Garras"/>
    <x v="2"/>
    <m/>
    <m/>
    <m/>
    <m/>
    <m/>
    <m/>
    <m/>
    <n v="6194.0150000000003"/>
    <n v="0"/>
    <s v="OK"/>
    <n v="0"/>
  </r>
  <r>
    <x v="31"/>
    <x v="2"/>
    <s v="Pollo"/>
    <x v="2"/>
    <s v="1012527"/>
    <x v="29"/>
    <s v="Patas"/>
    <s v="Patas Garras"/>
    <x v="2"/>
    <m/>
    <m/>
    <m/>
    <m/>
    <m/>
    <m/>
    <m/>
    <n v="5523"/>
    <n v="0"/>
    <s v="OK"/>
    <n v="0"/>
  </r>
  <r>
    <x v="81"/>
    <x v="2"/>
    <s v="Pollo"/>
    <x v="2"/>
    <s v="1012532"/>
    <x v="73"/>
    <s v="Menudencias"/>
    <s v="Menudencias Contre"/>
    <x v="5"/>
    <m/>
    <m/>
    <m/>
    <m/>
    <m/>
    <m/>
    <m/>
    <n v="6897"/>
    <n v="0"/>
    <s v="OK"/>
    <n v="0"/>
  </r>
  <r>
    <x v="82"/>
    <x v="2"/>
    <s v="Pollo"/>
    <x v="2"/>
    <s v="1012534"/>
    <x v="74"/>
    <s v="Pechuga"/>
    <s v="Pechuga Entera"/>
    <x v="6"/>
    <m/>
    <m/>
    <m/>
    <m/>
    <m/>
    <m/>
    <m/>
    <n v="408004"/>
    <n v="0"/>
    <s v="OK"/>
    <n v="0"/>
  </r>
  <r>
    <x v="32"/>
    <x v="2"/>
    <s v="Pollo"/>
    <x v="2"/>
    <s v="1012552"/>
    <x v="30"/>
    <s v="Pechuga Desh"/>
    <s v="Pechuga Desh s/Piel"/>
    <x v="0"/>
    <m/>
    <m/>
    <m/>
    <m/>
    <m/>
    <m/>
    <m/>
    <n v="33824"/>
    <n v="0"/>
    <s v="OK"/>
    <n v="0"/>
  </r>
  <r>
    <x v="33"/>
    <x v="2"/>
    <s v="Pollo"/>
    <x v="2"/>
    <s v="1012556"/>
    <x v="31"/>
    <s v="Carne Recuperada"/>
    <s v="Carne Recuperada ADM"/>
    <x v="0"/>
    <m/>
    <m/>
    <m/>
    <m/>
    <m/>
    <m/>
    <m/>
    <n v="43522.252"/>
    <n v="0"/>
    <s v="OK"/>
    <n v="0"/>
  </r>
  <r>
    <x v="83"/>
    <x v="2"/>
    <s v="Pollo"/>
    <x v="2"/>
    <s v="1012601"/>
    <x v="75"/>
    <s v="Menudencias"/>
    <s v="Menudencias Pana"/>
    <x v="5"/>
    <m/>
    <m/>
    <m/>
    <m/>
    <m/>
    <m/>
    <m/>
    <n v="197478"/>
    <n v="0"/>
    <s v="OK"/>
    <n v="0"/>
  </r>
  <r>
    <x v="35"/>
    <x v="2"/>
    <s v="Pollo"/>
    <x v="2"/>
    <s v="1012612"/>
    <x v="33"/>
    <s v="Carne Recuperada"/>
    <s v="Carne Recuperada Pul"/>
    <x v="4"/>
    <m/>
    <m/>
    <m/>
    <m/>
    <m/>
    <m/>
    <m/>
    <n v="1028595"/>
    <n v="0"/>
    <s v="OK"/>
    <n v="0"/>
  </r>
  <r>
    <x v="37"/>
    <x v="2"/>
    <s v="Pollo"/>
    <x v="2"/>
    <s v="1012674"/>
    <x v="35"/>
    <s v="Menudencias"/>
    <s v="Menudencias Corazón"/>
    <x v="3"/>
    <m/>
    <m/>
    <m/>
    <m/>
    <m/>
    <m/>
    <m/>
    <n v="59101.595000000001"/>
    <n v="0"/>
    <s v="OK"/>
    <n v="0"/>
  </r>
  <r>
    <x v="84"/>
    <x v="2"/>
    <s v="Pollo"/>
    <x v="2"/>
    <s v="1012694"/>
    <x v="76"/>
    <s v="Pechuga Desh"/>
    <s v="Pechuga Desh s/Piel"/>
    <x v="5"/>
    <m/>
    <m/>
    <m/>
    <m/>
    <m/>
    <m/>
    <m/>
    <n v="54435"/>
    <n v="0"/>
    <s v="OK"/>
    <n v="0"/>
  </r>
  <r>
    <x v="40"/>
    <x v="2"/>
    <s v="Pollo"/>
    <x v="2"/>
    <s v="1012719"/>
    <x v="38"/>
    <s v="Carne Recuperada"/>
    <s v="Carne Recuperada ADM"/>
    <x v="1"/>
    <m/>
    <m/>
    <m/>
    <m/>
    <m/>
    <m/>
    <m/>
    <n v="469828.23200000002"/>
    <n v="0"/>
    <s v="OK"/>
    <n v="0"/>
  </r>
  <r>
    <x v="458"/>
    <x v="2"/>
    <s v="Pollo"/>
    <x v="2"/>
    <s v="1012725"/>
    <x v="407"/>
    <s v="Filete"/>
    <s v="Filete"/>
    <x v="6"/>
    <m/>
    <m/>
    <m/>
    <m/>
    <m/>
    <m/>
    <m/>
    <n v="12001"/>
    <n v="0"/>
    <s v="OK"/>
    <n v="0"/>
  </r>
  <r>
    <x v="41"/>
    <x v="2"/>
    <s v="Pollo"/>
    <x v="2"/>
    <s v="1012744"/>
    <x v="39"/>
    <s v="Pechuga Desh"/>
    <s v="Pechuga Desh s/Piel"/>
    <x v="0"/>
    <m/>
    <m/>
    <m/>
    <m/>
    <m/>
    <m/>
    <m/>
    <n v="15985"/>
    <n v="0"/>
    <s v="OK"/>
    <n v="0"/>
  </r>
  <r>
    <x v="455"/>
    <x v="2"/>
    <s v="Pollo"/>
    <x v="2"/>
    <s v="1012763"/>
    <x v="404"/>
    <s v="Menudencias"/>
    <s v="Menudencias Pana"/>
    <x v="0"/>
    <m/>
    <m/>
    <m/>
    <m/>
    <m/>
    <m/>
    <m/>
    <n v="11531.516"/>
    <n v="0"/>
    <s v="OK"/>
    <n v="0"/>
  </r>
  <r>
    <x v="456"/>
    <x v="2"/>
    <s v="Pollo"/>
    <x v="2"/>
    <s v="1012764"/>
    <x v="405"/>
    <s v="Carne Recuperada"/>
    <s v="Carne Recuperada ADM"/>
    <x v="6"/>
    <m/>
    <m/>
    <m/>
    <m/>
    <m/>
    <m/>
    <m/>
    <n v="192001.74100000001"/>
    <n v="0"/>
    <s v="OK"/>
    <n v="0"/>
  </r>
  <r>
    <x v="92"/>
    <x v="2"/>
    <s v="Cerdo"/>
    <x v="0"/>
    <s v="1020017"/>
    <x v="83"/>
    <s v="Chuleta"/>
    <s v="Chuleta Centro"/>
    <x v="0"/>
    <n v="1547"/>
    <n v="97643"/>
    <n v="96000"/>
    <n v="1547"/>
    <n v="97643"/>
    <n v="96000"/>
    <n v="109000"/>
    <m/>
    <n v="-13000"/>
    <s v="Pendiente de ingreso"/>
    <n v="0"/>
  </r>
  <r>
    <x v="94"/>
    <x v="2"/>
    <s v="Cerdo"/>
    <x v="0"/>
    <s v="1020105"/>
    <x v="85"/>
    <s v="Lomo"/>
    <s v="Lomo Centro"/>
    <x v="9"/>
    <n v="-42651"/>
    <n v="76944"/>
    <n v="35000"/>
    <n v="-42651"/>
    <n v="76944"/>
    <n v="35000"/>
    <n v="35000"/>
    <m/>
    <n v="0"/>
    <s v="OK"/>
    <n v="0"/>
  </r>
  <r>
    <x v="95"/>
    <x v="2"/>
    <s v="Cerdo"/>
    <x v="0"/>
    <s v="1020110"/>
    <x v="86"/>
    <s v="Lomo"/>
    <s v="Lomo MM Loin"/>
    <x v="9"/>
    <n v="132927"/>
    <n v="251941"/>
    <n v="363000"/>
    <n v="132927"/>
    <n v="251941"/>
    <n v="363000"/>
    <n v="363000"/>
    <m/>
    <n v="0"/>
    <s v="OK"/>
    <n v="0"/>
  </r>
  <r>
    <x v="96"/>
    <x v="2"/>
    <s v="Cerdo"/>
    <x v="0"/>
    <s v="1020284"/>
    <x v="87"/>
    <s v="Pierna"/>
    <s v="Pierna Pulpa Fina"/>
    <x v="9"/>
    <n v="-462"/>
    <n v="7000"/>
    <n v="7000"/>
    <n v="-462"/>
    <n v="7000"/>
    <n v="7000"/>
    <n v="7000"/>
    <m/>
    <n v="0"/>
    <s v="OK"/>
    <n v="0"/>
  </r>
  <r>
    <x v="97"/>
    <x v="2"/>
    <s v="Cerdo"/>
    <x v="0"/>
    <s v="1020326"/>
    <x v="88"/>
    <s v="Paleta"/>
    <s v="Paleta Pulpa"/>
    <x v="9"/>
    <n v="-157592"/>
    <n v="264660"/>
    <n v="288000"/>
    <n v="-157592"/>
    <n v="264660"/>
    <n v="288000"/>
    <n v="288000"/>
    <m/>
    <n v="0"/>
    <s v="OK"/>
    <n v="0"/>
  </r>
  <r>
    <x v="98"/>
    <x v="2"/>
    <s v="Cerdo"/>
    <x v="0"/>
    <s v="1020339"/>
    <x v="89"/>
    <s v="Grasas"/>
    <s v="Grasa Lomo Tocino"/>
    <x v="0"/>
    <n v="-11486"/>
    <n v="22650"/>
    <n v="24000"/>
    <n v="-11486"/>
    <n v="83487"/>
    <n v="72000"/>
    <n v="74500"/>
    <m/>
    <n v="-2500"/>
    <s v="Pendiente de ingreso"/>
    <n v="0"/>
  </r>
  <r>
    <x v="99"/>
    <x v="2"/>
    <s v="Cerdo"/>
    <x v="0"/>
    <s v="1020349"/>
    <x v="90"/>
    <s v="Plancha"/>
    <s v="Plancha s/Cuero"/>
    <x v="0"/>
    <n v="-70845"/>
    <n v="254999"/>
    <n v="196000"/>
    <n v="-70845"/>
    <n v="254999"/>
    <n v="196000"/>
    <n v="144000"/>
    <m/>
    <n v="52000"/>
    <s v="Sobre ingreso"/>
    <n v="0"/>
  </r>
  <r>
    <x v="100"/>
    <x v="2"/>
    <s v="Cerdo"/>
    <x v="0"/>
    <s v="1020352"/>
    <x v="91"/>
    <s v="Cueros"/>
    <s v="Cuero Panceta"/>
    <x v="0"/>
    <n v="-780"/>
    <n v="24780"/>
    <n v="24000"/>
    <n v="-780"/>
    <n v="24780"/>
    <n v="24000"/>
    <n v="32000"/>
    <m/>
    <n v="-8000"/>
    <s v="Pendiente de ingreso"/>
    <n v="0"/>
  </r>
  <r>
    <x v="101"/>
    <x v="2"/>
    <s v="Cerdo"/>
    <x v="0"/>
    <s v="1020367"/>
    <x v="92"/>
    <s v="Grasas"/>
    <s v="Grasa Gordura"/>
    <x v="0"/>
    <n v="854"/>
    <n v="71146"/>
    <n v="72000"/>
    <n v="854"/>
    <n v="71146"/>
    <n v="72000"/>
    <n v="72000"/>
    <m/>
    <n v="0"/>
    <s v="OK"/>
    <n v="0"/>
  </r>
  <r>
    <x v="102"/>
    <x v="2"/>
    <s v="Cerdo"/>
    <x v="0"/>
    <s v="1020412"/>
    <x v="93"/>
    <s v="Recortes"/>
    <s v="Recortes No Magro"/>
    <x v="0"/>
    <n v="27823"/>
    <n v="21867"/>
    <n v="48000"/>
    <n v="27823"/>
    <n v="21867"/>
    <n v="48000"/>
    <n v="48000"/>
    <m/>
    <n v="0"/>
    <s v="OK"/>
    <n v="0"/>
  </r>
  <r>
    <x v="103"/>
    <x v="2"/>
    <s v="Cerdo"/>
    <x v="0"/>
    <s v="1020589"/>
    <x v="94"/>
    <s v="Lomo"/>
    <s v="Lomo MM Loin"/>
    <x v="9"/>
    <n v="-27334"/>
    <n v="90046"/>
    <n v="80000"/>
    <n v="-27334"/>
    <n v="90046"/>
    <n v="80000"/>
    <n v="80000"/>
    <m/>
    <n v="0"/>
    <s v="OK"/>
    <n v="0"/>
  </r>
  <r>
    <x v="104"/>
    <x v="2"/>
    <s v="Cerdo"/>
    <x v="0"/>
    <s v="1020592"/>
    <x v="95"/>
    <s v="Lomo"/>
    <s v="Lomo Vetado"/>
    <x v="9"/>
    <n v="-79889"/>
    <n v="424723"/>
    <n v="200000"/>
    <n v="-79889"/>
    <n v="424723"/>
    <n v="205000"/>
    <n v="188100"/>
    <m/>
    <n v="16900"/>
    <s v="Sobre ingreso"/>
    <n v="0"/>
  </r>
  <r>
    <x v="105"/>
    <x v="2"/>
    <s v="Cerdo"/>
    <x v="0"/>
    <s v="1020620"/>
    <x v="96"/>
    <s v="Lomo"/>
    <s v="Lomo Vetado"/>
    <x v="9"/>
    <n v="-9443"/>
    <n v="29443"/>
    <n v="20000"/>
    <n v="-9443"/>
    <n v="29443"/>
    <n v="20000"/>
    <n v="20000"/>
    <m/>
    <n v="0"/>
    <s v="OK"/>
    <n v="0"/>
  </r>
  <r>
    <x v="106"/>
    <x v="2"/>
    <s v="Cerdo"/>
    <x v="0"/>
    <s v="1020636"/>
    <x v="97"/>
    <s v="Filete"/>
    <s v="Filete c/Cabeza"/>
    <x v="9"/>
    <n v="372"/>
    <n v="11628"/>
    <n v="12000"/>
    <n v="372"/>
    <n v="11628"/>
    <n v="12000"/>
    <n v="12000"/>
    <m/>
    <n v="0"/>
    <s v="OK"/>
    <n v="0"/>
  </r>
  <r>
    <x v="107"/>
    <x v="2"/>
    <s v="Cerdo"/>
    <x v="0"/>
    <s v="1020637"/>
    <x v="98"/>
    <s v="Panceta"/>
    <s v="Panceta s/Cuero"/>
    <x v="9"/>
    <n v="-170973"/>
    <n v="484111"/>
    <n v="197000"/>
    <n v="-170973"/>
    <n v="484111"/>
    <n v="197000"/>
    <n v="187000"/>
    <m/>
    <n v="10000"/>
    <s v="Sobre ingreso"/>
    <n v="0"/>
  </r>
  <r>
    <x v="108"/>
    <x v="2"/>
    <s v="Cerdo"/>
    <x v="0"/>
    <s v="1020662"/>
    <x v="99"/>
    <s v="Pierna"/>
    <s v="Pierna Pulpa Fina"/>
    <x v="9"/>
    <n v="155"/>
    <n v="9845"/>
    <n v="10000"/>
    <n v="155"/>
    <n v="9845"/>
    <n v="10000"/>
    <n v="10000"/>
    <m/>
    <n v="0"/>
    <s v="OK"/>
    <n v="0"/>
  </r>
  <r>
    <x v="109"/>
    <x v="2"/>
    <s v="Cerdo"/>
    <x v="0"/>
    <s v="1020664"/>
    <x v="100"/>
    <s v="Pierna"/>
    <s v="Pierna Pulpa Fina"/>
    <x v="9"/>
    <n v="-1488"/>
    <n v="4487"/>
    <n v="3000"/>
    <n v="-1488"/>
    <n v="4487"/>
    <n v="3000"/>
    <n v="3000"/>
    <m/>
    <n v="0"/>
    <s v="OK"/>
    <n v="0"/>
  </r>
  <r>
    <x v="110"/>
    <x v="2"/>
    <s v="Cerdo"/>
    <x v="0"/>
    <s v="1020665"/>
    <x v="101"/>
    <s v="Pierna"/>
    <s v="Pierna Pulpa Fina"/>
    <x v="9"/>
    <n v="-969"/>
    <n v="7000"/>
    <n v="7000"/>
    <n v="-969"/>
    <n v="7000"/>
    <n v="7000"/>
    <n v="7000"/>
    <m/>
    <n v="0"/>
    <s v="OK"/>
    <n v="0"/>
  </r>
  <r>
    <x v="111"/>
    <x v="2"/>
    <s v="Cerdo"/>
    <x v="0"/>
    <s v="1020678"/>
    <x v="102"/>
    <s v="Lomo"/>
    <s v="Lomo Centro"/>
    <x v="9"/>
    <n v="253"/>
    <n v="0"/>
    <n v="0"/>
    <n v="253"/>
    <n v="0"/>
    <n v="0"/>
    <m/>
    <m/>
    <n v="0"/>
    <s v="OK"/>
    <n v="0"/>
  </r>
  <r>
    <x v="112"/>
    <x v="2"/>
    <s v="Cerdo"/>
    <x v="0"/>
    <s v="1020681"/>
    <x v="103"/>
    <s v="Lomo"/>
    <s v="Lomo MM Loin"/>
    <x v="9"/>
    <n v="-6727"/>
    <n v="16769"/>
    <n v="15000"/>
    <n v="-6727"/>
    <n v="16769"/>
    <n v="15000"/>
    <n v="20000"/>
    <m/>
    <n v="-5000"/>
    <s v="Pendiente de ingreso"/>
    <n v="0"/>
  </r>
  <r>
    <x v="113"/>
    <x v="2"/>
    <s v="Cerdo"/>
    <x v="0"/>
    <s v="1020704"/>
    <x v="104"/>
    <s v="Filete"/>
    <s v="Filete c/Cabeza"/>
    <x v="9"/>
    <n v="32"/>
    <n v="468"/>
    <n v="500"/>
    <n v="32"/>
    <n v="468"/>
    <n v="500"/>
    <n v="500"/>
    <m/>
    <n v="0"/>
    <s v="OK"/>
    <n v="0"/>
  </r>
  <r>
    <x v="114"/>
    <x v="2"/>
    <s v="Cerdo"/>
    <x v="0"/>
    <s v="1020715"/>
    <x v="105"/>
    <s v="Panceta"/>
    <s v="Panceta c/Cuero"/>
    <x v="9"/>
    <n v="1296"/>
    <n v="704"/>
    <n v="2000"/>
    <n v="1296"/>
    <n v="704"/>
    <n v="2000"/>
    <n v="2000"/>
    <m/>
    <n v="0"/>
    <s v="OK"/>
    <n v="0"/>
  </r>
  <r>
    <x v="115"/>
    <x v="2"/>
    <s v="Cerdo"/>
    <x v="0"/>
    <s v="1020731"/>
    <x v="106"/>
    <s v="Panceta"/>
    <s v="Panceta s/Cuero"/>
    <x v="9"/>
    <n v="-1447"/>
    <n v="10465"/>
    <n v="10000"/>
    <n v="-1447"/>
    <n v="10465"/>
    <n v="10000"/>
    <n v="10000"/>
    <m/>
    <n v="0"/>
    <s v="OK"/>
    <n v="0"/>
  </r>
  <r>
    <x v="116"/>
    <x v="2"/>
    <s v="Cerdo"/>
    <x v="0"/>
    <s v="1020758"/>
    <x v="107"/>
    <s v="Lomo"/>
    <s v="Lomo Vetado"/>
    <x v="9"/>
    <n v="334"/>
    <n v="5666"/>
    <n v="6000"/>
    <n v="334"/>
    <n v="5666"/>
    <n v="6000"/>
    <n v="6000"/>
    <m/>
    <n v="0"/>
    <s v="OK"/>
    <n v="0"/>
  </r>
  <r>
    <x v="117"/>
    <x v="2"/>
    <s v="Cerdo"/>
    <x v="0"/>
    <s v="1020774"/>
    <x v="108"/>
    <s v="Prolijado"/>
    <s v="Prolijado Malaya"/>
    <x v="9"/>
    <n v="-5730"/>
    <n v="17730"/>
    <n v="12000"/>
    <n v="-5730"/>
    <n v="17730"/>
    <n v="12000"/>
    <n v="12000"/>
    <m/>
    <n v="0"/>
    <s v="OK"/>
    <n v="0"/>
  </r>
  <r>
    <x v="118"/>
    <x v="2"/>
    <s v="Cerdo"/>
    <x v="0"/>
    <s v="1020802"/>
    <x v="109"/>
    <s v="Panceta"/>
    <s v="Panceta s/Cuero"/>
    <x v="9"/>
    <n v="-31198"/>
    <n v="103698"/>
    <n v="72500"/>
    <n v="-31198"/>
    <n v="103698"/>
    <n v="72500"/>
    <n v="72500"/>
    <m/>
    <n v="0"/>
    <s v="OK"/>
    <n v="0"/>
  </r>
  <r>
    <x v="119"/>
    <x v="2"/>
    <s v="Cerdo"/>
    <x v="0"/>
    <s v="1020810"/>
    <x v="110"/>
    <s v="Subprod"/>
    <s v="Subprod Tripa"/>
    <x v="9"/>
    <n v="-6336"/>
    <n v="4200"/>
    <n v="4000"/>
    <n v="-6336"/>
    <n v="4200"/>
    <n v="4000"/>
    <n v="4000"/>
    <m/>
    <n v="0"/>
    <s v="OK"/>
    <n v="0"/>
  </r>
  <r>
    <x v="120"/>
    <x v="2"/>
    <s v="Cerdo"/>
    <x v="0"/>
    <s v="1020848"/>
    <x v="111"/>
    <s v="Lomo"/>
    <s v="Lomo Centro"/>
    <x v="0"/>
    <n v="-46472"/>
    <n v="393406"/>
    <n v="384000"/>
    <n v="-46472"/>
    <n v="393406"/>
    <n v="384000"/>
    <n v="432000"/>
    <m/>
    <n v="-48000"/>
    <s v="Pendiente de ingreso"/>
    <n v="0"/>
  </r>
  <r>
    <x v="121"/>
    <x v="2"/>
    <s v="Cerdo"/>
    <x v="0"/>
    <s v="1020860"/>
    <x v="112"/>
    <s v="Lomo"/>
    <s v="Lomo Vetado"/>
    <x v="4"/>
    <n v="-20172"/>
    <n v="110000"/>
    <n v="89828"/>
    <n v="-20172"/>
    <n v="152649"/>
    <n v="132000"/>
    <n v="132000"/>
    <m/>
    <n v="0"/>
    <s v="OK"/>
    <n v="0"/>
  </r>
  <r>
    <x v="122"/>
    <x v="2"/>
    <s v="Cerdo"/>
    <x v="0"/>
    <s v="1020861"/>
    <x v="113"/>
    <s v="Lomo"/>
    <s v="Lomo Vetado"/>
    <x v="4"/>
    <n v="6717"/>
    <n v="59283"/>
    <n v="66000"/>
    <n v="6717"/>
    <n v="125283"/>
    <n v="132000"/>
    <n v="132000"/>
    <m/>
    <n v="0"/>
    <s v="OK"/>
    <n v="0"/>
  </r>
  <r>
    <x v="123"/>
    <x v="2"/>
    <s v="Cerdo"/>
    <x v="0"/>
    <s v="1020869"/>
    <x v="114"/>
    <s v="Cost-Pec"/>
    <s v="Cost-Pec Entero"/>
    <x v="0"/>
    <n v="-21625"/>
    <n v="24000"/>
    <n v="24000"/>
    <n v="-21625"/>
    <n v="24000"/>
    <n v="24000"/>
    <m/>
    <m/>
    <n v="24000"/>
    <s v="Sobre ingreso"/>
    <n v="0"/>
  </r>
  <r>
    <x v="124"/>
    <x v="2"/>
    <s v="Cerdo"/>
    <x v="0"/>
    <s v="1020886"/>
    <x v="115"/>
    <s v="Panceta"/>
    <s v="Panceta s/Cuero"/>
    <x v="0"/>
    <n v="3170"/>
    <n v="0"/>
    <n v="0"/>
    <n v="3170"/>
    <n v="0"/>
    <n v="0"/>
    <m/>
    <m/>
    <n v="0"/>
    <s v="OK"/>
    <n v="0"/>
  </r>
  <r>
    <x v="125"/>
    <x v="2"/>
    <s v="Cerdo"/>
    <x v="0"/>
    <s v="1020904"/>
    <x v="116"/>
    <s v="Panceta"/>
    <s v="Panceta c/Cuero"/>
    <x v="4"/>
    <n v="-130410"/>
    <n v="0"/>
    <n v="0"/>
    <n v="-130410"/>
    <n v="0"/>
    <n v="0"/>
    <m/>
    <m/>
    <n v="0"/>
    <s v="OK"/>
    <n v="0"/>
  </r>
  <r>
    <x v="126"/>
    <x v="2"/>
    <s v="Cerdo"/>
    <x v="0"/>
    <s v="1020905"/>
    <x v="117"/>
    <s v="Panceta"/>
    <s v="Panceta c/Cuero"/>
    <x v="4"/>
    <n v="-132140"/>
    <n v="0"/>
    <n v="0"/>
    <n v="-132140"/>
    <n v="0"/>
    <n v="0"/>
    <m/>
    <m/>
    <n v="0"/>
    <s v="OK"/>
    <n v="0"/>
  </r>
  <r>
    <x v="127"/>
    <x v="2"/>
    <s v="Cerdo"/>
    <x v="0"/>
    <s v="1020914"/>
    <x v="118"/>
    <s v="Panceta"/>
    <s v="Panceta c/Cuero"/>
    <x v="9"/>
    <n v="265"/>
    <n v="6735"/>
    <n v="7000"/>
    <n v="265"/>
    <n v="6735"/>
    <n v="7000"/>
    <n v="7000"/>
    <m/>
    <n v="0"/>
    <s v="OK"/>
    <n v="0"/>
  </r>
  <r>
    <x v="128"/>
    <x v="2"/>
    <s v="Cerdo"/>
    <x v="0"/>
    <s v="1020915"/>
    <x v="119"/>
    <s v="Pierna"/>
    <s v="Pierna Entera"/>
    <x v="0"/>
    <n v="-1627"/>
    <n v="0"/>
    <n v="0"/>
    <n v="-1627"/>
    <n v="0"/>
    <n v="0"/>
    <n v="530"/>
    <m/>
    <n v="-530"/>
    <s v="Pendiente de ingreso"/>
    <n v="0"/>
  </r>
  <r>
    <x v="129"/>
    <x v="2"/>
    <s v="Cerdo"/>
    <x v="0"/>
    <s v="1020925"/>
    <x v="120"/>
    <s v="Grasas"/>
    <s v="Grasa Forro"/>
    <x v="0"/>
    <n v="25152"/>
    <n v="96000"/>
    <n v="120000"/>
    <n v="25152"/>
    <n v="72000"/>
    <n v="96000"/>
    <n v="72000"/>
    <m/>
    <n v="24000"/>
    <s v="Sobre ingreso"/>
    <n v="0"/>
  </r>
  <r>
    <x v="130"/>
    <x v="2"/>
    <s v="Cerdo"/>
    <x v="0"/>
    <s v="1020944"/>
    <x v="121"/>
    <s v="Pierna"/>
    <s v="Pierna Pulpa"/>
    <x v="0"/>
    <n v="-24782"/>
    <n v="744000"/>
    <n v="744000"/>
    <n v="-24782"/>
    <n v="447800"/>
    <n v="504000"/>
    <n v="544590"/>
    <m/>
    <n v="-40590"/>
    <s v="Pendiente de ingreso"/>
    <n v="0"/>
  </r>
  <r>
    <x v="132"/>
    <x v="2"/>
    <s v="Cerdo"/>
    <x v="0"/>
    <s v="1020990"/>
    <x v="123"/>
    <s v="Pierna"/>
    <s v="Pierna Pulpa Fina"/>
    <x v="9"/>
    <n v="-3608"/>
    <n v="11475"/>
    <n v="9000"/>
    <n v="-3608"/>
    <n v="11475"/>
    <n v="9000"/>
    <n v="9000"/>
    <m/>
    <n v="0"/>
    <s v="OK"/>
    <n v="0"/>
  </r>
  <r>
    <x v="133"/>
    <x v="2"/>
    <s v="Cerdo"/>
    <x v="0"/>
    <s v="1020991"/>
    <x v="124"/>
    <s v="Pierna"/>
    <s v="Pierna Pulpa Fina"/>
    <x v="9"/>
    <n v="-4103"/>
    <n v="13426"/>
    <n v="10000"/>
    <n v="-4103"/>
    <n v="13426"/>
    <n v="10000"/>
    <n v="10000"/>
    <m/>
    <n v="0"/>
    <s v="OK"/>
    <n v="0"/>
  </r>
  <r>
    <x v="486"/>
    <x v="2"/>
    <s v="Cerdo"/>
    <x v="0"/>
    <s v="1020993"/>
    <x v="214"/>
    <s v="Paleta"/>
    <s v="Paleta Entera"/>
    <x v="0"/>
    <m/>
    <m/>
    <m/>
    <m/>
    <m/>
    <m/>
    <n v="2900"/>
    <m/>
    <n v="-2900"/>
    <s v="Pendiente de ingreso"/>
    <n v="0"/>
  </r>
  <r>
    <x v="277"/>
    <x v="2"/>
    <s v="Cerdo"/>
    <x v="0"/>
    <s v="1021005"/>
    <x v="253"/>
    <s v="Paleta"/>
    <s v="Paleta Pulpa"/>
    <x v="0"/>
    <m/>
    <m/>
    <m/>
    <n v="0"/>
    <n v="0"/>
    <n v="48000"/>
    <m/>
    <m/>
    <n v="48000"/>
    <s v="Sobre ingreso"/>
    <n v="0"/>
  </r>
  <r>
    <x v="134"/>
    <x v="2"/>
    <s v="Cerdo"/>
    <x v="0"/>
    <s v="1021012"/>
    <x v="125"/>
    <s v="Plancha"/>
    <s v="Plancha s/Cuero"/>
    <x v="4"/>
    <n v="906"/>
    <n v="0"/>
    <n v="906"/>
    <n v="906"/>
    <n v="0"/>
    <n v="906"/>
    <m/>
    <m/>
    <n v="906"/>
    <s v="Sobre ingreso"/>
    <n v="0"/>
  </r>
  <r>
    <x v="135"/>
    <x v="2"/>
    <s v="Cerdo"/>
    <x v="0"/>
    <s v="1021023"/>
    <x v="126"/>
    <s v="Grasas"/>
    <s v="Grasa Gordura"/>
    <x v="0"/>
    <n v="-58833"/>
    <n v="202833"/>
    <n v="144000"/>
    <n v="-58833"/>
    <n v="202833"/>
    <n v="144000"/>
    <n v="190001"/>
    <m/>
    <n v="-46001"/>
    <s v="Pendiente de ingreso"/>
    <n v="0"/>
  </r>
  <r>
    <x v="136"/>
    <x v="2"/>
    <s v="Cerdo"/>
    <x v="0"/>
    <s v="1021039"/>
    <x v="127"/>
    <s v="Cueros"/>
    <s v="Cuero Papada"/>
    <x v="0"/>
    <n v="6539"/>
    <n v="89234"/>
    <n v="96000"/>
    <n v="6539"/>
    <n v="89234"/>
    <n v="96000"/>
    <n v="13600"/>
    <m/>
    <n v="82400"/>
    <s v="Sobre ingreso"/>
    <n v="0"/>
  </r>
  <r>
    <x v="137"/>
    <x v="2"/>
    <s v="Cerdo"/>
    <x v="0"/>
    <s v="1021045"/>
    <x v="128"/>
    <s v="Pernil"/>
    <s v="Pernil Mano"/>
    <x v="4"/>
    <n v="20954"/>
    <n v="23046"/>
    <n v="44000"/>
    <n v="20954"/>
    <n v="23046"/>
    <n v="44000"/>
    <n v="44000"/>
    <m/>
    <n v="0"/>
    <s v="OK"/>
    <n v="0"/>
  </r>
  <r>
    <x v="138"/>
    <x v="2"/>
    <s v="Cerdo"/>
    <x v="0"/>
    <s v="1021046"/>
    <x v="129"/>
    <s v="Pernil"/>
    <s v="Pernil Mano"/>
    <x v="4"/>
    <n v="10637"/>
    <n v="33363"/>
    <n v="44000"/>
    <n v="10637"/>
    <n v="33363"/>
    <n v="44000"/>
    <n v="44000"/>
    <m/>
    <n v="0"/>
    <s v="OK"/>
    <n v="0"/>
  </r>
  <r>
    <x v="139"/>
    <x v="2"/>
    <s v="Cerdo"/>
    <x v="0"/>
    <s v="1021077"/>
    <x v="130"/>
    <s v="Grasas"/>
    <s v="Grasa Gordura"/>
    <x v="0"/>
    <n v="566"/>
    <n v="0"/>
    <n v="0"/>
    <n v="566"/>
    <n v="24000"/>
    <n v="24000"/>
    <n v="24000"/>
    <m/>
    <n v="0"/>
    <s v="OK"/>
    <n v="0"/>
  </r>
  <r>
    <x v="140"/>
    <x v="2"/>
    <s v="Cerdo"/>
    <x v="0"/>
    <s v="1021078"/>
    <x v="131"/>
    <s v="Recortes"/>
    <s v="Recortes No Magro"/>
    <x v="0"/>
    <n v="-7393"/>
    <n v="142782"/>
    <n v="144000"/>
    <n v="-7393"/>
    <n v="142782"/>
    <n v="144000"/>
    <n v="145143"/>
    <m/>
    <n v="-1143"/>
    <s v="Pendiente de ingreso"/>
    <n v="0"/>
  </r>
  <r>
    <x v="141"/>
    <x v="2"/>
    <s v="Cerdo"/>
    <x v="0"/>
    <s v="1021082"/>
    <x v="132"/>
    <s v="Recortes"/>
    <s v="Recortes No Magro"/>
    <x v="0"/>
    <n v="186"/>
    <n v="0"/>
    <n v="0"/>
    <n v="186"/>
    <n v="0"/>
    <n v="0"/>
    <n v="2500"/>
    <m/>
    <n v="-2500"/>
    <s v="Pendiente de ingreso"/>
    <n v="0"/>
  </r>
  <r>
    <x v="142"/>
    <x v="2"/>
    <s v="Cerdo"/>
    <x v="0"/>
    <s v="1021085"/>
    <x v="133"/>
    <s v="Grasas"/>
    <s v="Grasa Gordura"/>
    <x v="0"/>
    <n v="9047"/>
    <n v="14953"/>
    <n v="24000"/>
    <n v="9047"/>
    <n v="14953"/>
    <n v="24000"/>
    <n v="2000"/>
    <m/>
    <n v="22000"/>
    <s v="Sobre ingreso"/>
    <n v="0"/>
  </r>
  <r>
    <x v="143"/>
    <x v="2"/>
    <s v="Cerdo"/>
    <x v="0"/>
    <s v="1021092"/>
    <x v="134"/>
    <s v="Recortes"/>
    <s v="Recortes No Magro"/>
    <x v="0"/>
    <n v="-46845"/>
    <n v="88184"/>
    <n v="48000"/>
    <n v="-46845"/>
    <n v="88184"/>
    <n v="48000"/>
    <n v="72000"/>
    <m/>
    <n v="-24000"/>
    <s v="Pendiente de ingreso"/>
    <n v="0"/>
  </r>
  <r>
    <x v="144"/>
    <x v="2"/>
    <s v="Cerdo"/>
    <x v="0"/>
    <s v="1021101"/>
    <x v="135"/>
    <s v="Subprod"/>
    <s v="Subprod Visceras"/>
    <x v="0"/>
    <n v="1588"/>
    <n v="0"/>
    <n v="0"/>
    <n v="1588"/>
    <n v="0"/>
    <n v="0"/>
    <n v="24000"/>
    <m/>
    <n v="-24000"/>
    <s v="Pendiente de ingreso"/>
    <n v="0"/>
  </r>
  <r>
    <x v="145"/>
    <x v="2"/>
    <s v="Cerdo"/>
    <x v="0"/>
    <s v="1021105"/>
    <x v="136"/>
    <s v="Subprod"/>
    <s v="Subprod Visceras"/>
    <x v="0"/>
    <n v="21109"/>
    <n v="0"/>
    <n v="24000"/>
    <n v="21109"/>
    <n v="0"/>
    <n v="24000"/>
    <n v="24000"/>
    <m/>
    <n v="0"/>
    <s v="OK"/>
    <n v="0"/>
  </r>
  <r>
    <x v="146"/>
    <x v="2"/>
    <s v="Cerdo"/>
    <x v="0"/>
    <s v="1021106"/>
    <x v="137"/>
    <s v="Subprod"/>
    <s v="Subprod Visceras"/>
    <x v="0"/>
    <n v="-13570"/>
    <n v="133570"/>
    <n v="120000"/>
    <n v="-13570"/>
    <n v="133570"/>
    <n v="120000"/>
    <n v="120000"/>
    <m/>
    <n v="0"/>
    <s v="OK"/>
    <n v="0"/>
  </r>
  <r>
    <x v="147"/>
    <x v="2"/>
    <s v="Cerdo"/>
    <x v="0"/>
    <s v="1021111"/>
    <x v="138"/>
    <s v="Grasas"/>
    <s v="Grasa Interior"/>
    <x v="0"/>
    <n v="6"/>
    <n v="0"/>
    <n v="0"/>
    <n v="6"/>
    <n v="0"/>
    <n v="0"/>
    <n v="1656"/>
    <m/>
    <n v="-1656"/>
    <s v="Pendiente de ingreso"/>
    <n v="0"/>
  </r>
  <r>
    <x v="148"/>
    <x v="2"/>
    <s v="Cerdo"/>
    <x v="0"/>
    <s v="1021115"/>
    <x v="139"/>
    <s v="Subprod"/>
    <s v="Subprod Visceras"/>
    <x v="2"/>
    <n v="-47628"/>
    <n v="47628"/>
    <n v="0"/>
    <n v="-47628"/>
    <n v="47628"/>
    <n v="0"/>
    <m/>
    <m/>
    <n v="0"/>
    <s v="OK"/>
    <n v="0"/>
  </r>
  <r>
    <x v="149"/>
    <x v="2"/>
    <s v="Cerdo"/>
    <x v="0"/>
    <s v="1021136"/>
    <x v="140"/>
    <s v="Subprod"/>
    <s v="Subprod Visceras"/>
    <x v="9"/>
    <n v="-3450"/>
    <n v="0"/>
    <n v="6000"/>
    <n v="-3450"/>
    <n v="0"/>
    <n v="6000"/>
    <n v="6000"/>
    <m/>
    <n v="0"/>
    <s v="OK"/>
    <n v="0"/>
  </r>
  <r>
    <x v="150"/>
    <x v="2"/>
    <s v="Cerdo"/>
    <x v="0"/>
    <s v="1021149"/>
    <x v="141"/>
    <s v="Huesos"/>
    <s v="Huesos Cuarto Centra"/>
    <x v="4"/>
    <n v="5339"/>
    <n v="38661"/>
    <n v="44000"/>
    <n v="5339"/>
    <n v="16661"/>
    <n v="22000"/>
    <n v="22000"/>
    <m/>
    <n v="0"/>
    <s v="OK"/>
    <n v="0"/>
  </r>
  <r>
    <x v="151"/>
    <x v="2"/>
    <s v="Cerdo"/>
    <x v="0"/>
    <s v="1021150"/>
    <x v="142"/>
    <s v="Huesos"/>
    <s v="Huesos Cuarto Centra"/>
    <x v="4"/>
    <n v="1320"/>
    <n v="24969"/>
    <n v="26289"/>
    <n v="1320"/>
    <n v="42680"/>
    <n v="44000"/>
    <n v="44000"/>
    <m/>
    <n v="0"/>
    <s v="OK"/>
    <n v="0"/>
  </r>
  <r>
    <x v="152"/>
    <x v="2"/>
    <s v="Cerdo"/>
    <x v="0"/>
    <s v="1021151"/>
    <x v="143"/>
    <s v="Huesos"/>
    <s v="Huesos Cuarto Delant"/>
    <x v="4"/>
    <n v="-85224"/>
    <n v="28438"/>
    <n v="0"/>
    <n v="-85224"/>
    <n v="50438"/>
    <n v="22000"/>
    <n v="22000"/>
    <m/>
    <n v="0"/>
    <s v="OK"/>
    <n v="0"/>
  </r>
  <r>
    <x v="153"/>
    <x v="2"/>
    <s v="Cerdo"/>
    <x v="0"/>
    <s v="1021152"/>
    <x v="144"/>
    <s v="Huesos"/>
    <s v="Huesos Cuarto Delant"/>
    <x v="4"/>
    <n v="1720"/>
    <n v="20280"/>
    <n v="22000"/>
    <n v="1720"/>
    <n v="42280"/>
    <n v="0"/>
    <m/>
    <m/>
    <n v="0"/>
    <s v="OK"/>
    <n v="0"/>
  </r>
  <r>
    <x v="154"/>
    <x v="2"/>
    <s v="Cerdo"/>
    <x v="0"/>
    <s v="1021156"/>
    <x v="145"/>
    <s v="Huesos"/>
    <s v="Huesos Cuarto Centra"/>
    <x v="4"/>
    <n v="7123"/>
    <n v="0"/>
    <n v="7123"/>
    <n v="7123"/>
    <n v="0"/>
    <n v="7000"/>
    <n v="7000"/>
    <m/>
    <n v="0"/>
    <s v="OK"/>
    <n v="0"/>
  </r>
  <r>
    <x v="155"/>
    <x v="2"/>
    <s v="Cerdo"/>
    <x v="0"/>
    <s v="1021187"/>
    <x v="146"/>
    <s v="Cueros"/>
    <s v="Cuero Back"/>
    <x v="0"/>
    <n v="-813"/>
    <n v="72813"/>
    <n v="72000"/>
    <n v="-813"/>
    <n v="72813"/>
    <n v="72000"/>
    <n v="88000"/>
    <m/>
    <n v="-16000"/>
    <s v="Pendiente de ingreso"/>
    <n v="0"/>
  </r>
  <r>
    <x v="156"/>
    <x v="2"/>
    <s v="Cerdo"/>
    <x v="0"/>
    <s v="1021204"/>
    <x v="89"/>
    <s v="Grasas"/>
    <s v="Grasa Lomo Tocino"/>
    <x v="4"/>
    <n v="1020"/>
    <n v="0"/>
    <n v="0"/>
    <n v="1020"/>
    <n v="0"/>
    <n v="0"/>
    <m/>
    <m/>
    <n v="0"/>
    <s v="OK"/>
    <n v="0"/>
  </r>
  <r>
    <x v="281"/>
    <x v="2"/>
    <s v="Cerdo"/>
    <x v="0"/>
    <s v="1021237"/>
    <x v="256"/>
    <s v="Recortes"/>
    <s v="Recortes No Magro"/>
    <x v="0"/>
    <m/>
    <m/>
    <m/>
    <n v="0"/>
    <n v="0"/>
    <n v="32000"/>
    <n v="61042"/>
    <m/>
    <n v="-29042"/>
    <s v="Pendiente de ingreso"/>
    <n v="0"/>
  </r>
  <r>
    <x v="283"/>
    <x v="2"/>
    <s v="Cerdo"/>
    <x v="0"/>
    <s v="1021263"/>
    <x v="121"/>
    <s v="Pierna"/>
    <s v="Pierna Pulpa"/>
    <x v="0"/>
    <m/>
    <m/>
    <m/>
    <m/>
    <m/>
    <m/>
    <n v="93411"/>
    <m/>
    <n v="-93411"/>
    <s v="Pendiente de ingreso"/>
    <n v="0"/>
  </r>
  <r>
    <x v="159"/>
    <x v="2"/>
    <s v="Cerdo"/>
    <x v="0"/>
    <s v="1021385"/>
    <x v="149"/>
    <s v="Cueros"/>
    <s v="Cuero Mixto"/>
    <x v="0"/>
    <n v="-5599"/>
    <n v="172750"/>
    <n v="168000"/>
    <n v="-5599"/>
    <n v="172750"/>
    <n v="168000"/>
    <n v="144000"/>
    <m/>
    <n v="24000"/>
    <s v="Sobre ingreso"/>
    <n v="0"/>
  </r>
  <r>
    <x v="160"/>
    <x v="2"/>
    <s v="Cerdo"/>
    <x v="0"/>
    <s v="1021435"/>
    <x v="150"/>
    <s v="Grasas"/>
    <s v="Grasa Gordura"/>
    <x v="0"/>
    <m/>
    <m/>
    <m/>
    <n v="0"/>
    <n v="0"/>
    <n v="12000"/>
    <n v="12000"/>
    <m/>
    <n v="0"/>
    <s v="OK"/>
    <n v="0"/>
  </r>
  <r>
    <x v="161"/>
    <x v="2"/>
    <s v="Cerdo"/>
    <x v="0"/>
    <s v="1021470"/>
    <x v="151"/>
    <s v="Pernil"/>
    <s v="Pernil Mano"/>
    <x v="4"/>
    <n v="9095"/>
    <n v="12905"/>
    <n v="22000"/>
    <n v="9095"/>
    <n v="12905"/>
    <n v="22000"/>
    <n v="22000"/>
    <m/>
    <n v="0"/>
    <s v="OK"/>
    <n v="0"/>
  </r>
  <r>
    <x v="162"/>
    <x v="2"/>
    <s v="Cerdo"/>
    <x v="0"/>
    <s v="1021533"/>
    <x v="152"/>
    <s v="Panceta"/>
    <s v="Panceta s/Cuero"/>
    <x v="9"/>
    <n v="-5028"/>
    <n v="20029"/>
    <n v="15000"/>
    <n v="-5028"/>
    <n v="20029"/>
    <n v="15000"/>
    <n v="15000"/>
    <m/>
    <n v="0"/>
    <s v="OK"/>
    <n v="0"/>
  </r>
  <r>
    <x v="163"/>
    <x v="2"/>
    <s v="Cerdo"/>
    <x v="0"/>
    <s v="1021550"/>
    <x v="153"/>
    <s v="Recortes"/>
    <s v="Recortes No Magro"/>
    <x v="0"/>
    <m/>
    <m/>
    <m/>
    <n v="0"/>
    <n v="0"/>
    <n v="76000"/>
    <n v="70958"/>
    <m/>
    <n v="5042"/>
    <s v="Sobre ingreso"/>
    <n v="0"/>
  </r>
  <r>
    <x v="164"/>
    <x v="2"/>
    <s v="Cerdo"/>
    <x v="0"/>
    <s v="1021603"/>
    <x v="154"/>
    <s v="Lomo"/>
    <s v="Lomo MM Loin"/>
    <x v="9"/>
    <n v="319"/>
    <n v="4681"/>
    <n v="5000"/>
    <n v="319"/>
    <n v="4681"/>
    <n v="5000"/>
    <n v="5000"/>
    <m/>
    <n v="0"/>
    <s v="OK"/>
    <n v="0"/>
  </r>
  <r>
    <x v="165"/>
    <x v="2"/>
    <s v="Cerdo"/>
    <x v="0"/>
    <s v="1021609"/>
    <x v="155"/>
    <s v="Filete"/>
    <s v="Filete c/Cabeza"/>
    <x v="9"/>
    <n v="475"/>
    <n v="7525"/>
    <n v="8000"/>
    <n v="475"/>
    <n v="7525"/>
    <n v="8000"/>
    <n v="8000"/>
    <m/>
    <n v="0"/>
    <s v="OK"/>
    <n v="0"/>
  </r>
  <r>
    <x v="166"/>
    <x v="2"/>
    <s v="Cerdo"/>
    <x v="0"/>
    <s v="1021622"/>
    <x v="156"/>
    <s v="Chuleta"/>
    <s v="Chuleta Huesos"/>
    <x v="0"/>
    <n v="40"/>
    <n v="35960"/>
    <n v="36000"/>
    <n v="40"/>
    <n v="35960"/>
    <n v="36000"/>
    <n v="18000"/>
    <m/>
    <n v="18000"/>
    <s v="Sobre ingreso"/>
    <n v="0"/>
  </r>
  <r>
    <x v="167"/>
    <x v="2"/>
    <s v="Cerdo"/>
    <x v="0"/>
    <s v="1021623"/>
    <x v="157"/>
    <s v="Chuleta"/>
    <s v="Chuleta Huesos"/>
    <x v="0"/>
    <n v="630"/>
    <n v="0"/>
    <n v="0"/>
    <n v="630"/>
    <n v="0"/>
    <n v="0"/>
    <m/>
    <m/>
    <n v="0"/>
    <s v="OK"/>
    <n v="0"/>
  </r>
  <r>
    <x v="168"/>
    <x v="2"/>
    <s v="Cerdo"/>
    <x v="0"/>
    <s v="1021639"/>
    <x v="158"/>
    <s v="Filete"/>
    <s v="Filete c/Cabeza"/>
    <x v="0"/>
    <n v="1405"/>
    <n v="22595"/>
    <n v="24000"/>
    <n v="1405"/>
    <n v="22595"/>
    <n v="24000"/>
    <n v="2115"/>
    <m/>
    <n v="21885"/>
    <s v="Sobre ingreso"/>
    <n v="0"/>
  </r>
  <r>
    <x v="170"/>
    <x v="2"/>
    <s v="Cerdo"/>
    <x v="0"/>
    <s v="1021664"/>
    <x v="160"/>
    <s v="Cost-Pec"/>
    <s v="Cost-Pec Entero"/>
    <x v="4"/>
    <n v="11648"/>
    <n v="32352"/>
    <n v="44000"/>
    <n v="11648"/>
    <n v="54352"/>
    <n v="66000"/>
    <n v="88000"/>
    <m/>
    <n v="-22000"/>
    <s v="Pendiente de ingreso"/>
    <n v="0"/>
  </r>
  <r>
    <x v="171"/>
    <x v="2"/>
    <s v="Cerdo"/>
    <x v="0"/>
    <s v="1021665"/>
    <x v="161"/>
    <s v="Cost-Pec"/>
    <s v="Cost-Pec Entero"/>
    <x v="4"/>
    <n v="19050"/>
    <n v="24950"/>
    <n v="44000"/>
    <n v="19050"/>
    <n v="24950"/>
    <n v="44000"/>
    <n v="66000"/>
    <m/>
    <n v="-22000"/>
    <s v="Pendiente de ingreso"/>
    <n v="0"/>
  </r>
  <r>
    <x v="487"/>
    <x v="2"/>
    <s v="Cerdo"/>
    <x v="0"/>
    <s v="1021710"/>
    <x v="428"/>
    <s v="Subprod"/>
    <s v="Subprod Tripa"/>
    <x v="0"/>
    <n v="-18576"/>
    <n v="15184"/>
    <n v="0"/>
    <n v="-18576"/>
    <n v="15184"/>
    <n v="0"/>
    <m/>
    <m/>
    <n v="0"/>
    <s v="OK"/>
    <n v="0"/>
  </r>
  <r>
    <x v="172"/>
    <x v="2"/>
    <s v="Cerdo"/>
    <x v="0"/>
    <s v="1021731"/>
    <x v="162"/>
    <s v="Pernil"/>
    <s v="Pernil Mano"/>
    <x v="2"/>
    <n v="-111276"/>
    <n v="293660"/>
    <n v="192000"/>
    <n v="-111276"/>
    <n v="293660"/>
    <n v="192000"/>
    <n v="120000"/>
    <m/>
    <n v="72000"/>
    <s v="Sobre ingreso"/>
    <n v="0"/>
  </r>
  <r>
    <x v="294"/>
    <x v="2"/>
    <s v="Cerdo"/>
    <x v="0"/>
    <s v="1021733"/>
    <x v="263"/>
    <s v="Pierna"/>
    <s v="Pierna Pulpa"/>
    <x v="2"/>
    <n v="0"/>
    <n v="87688"/>
    <n v="96000"/>
    <n v="0"/>
    <n v="87688"/>
    <n v="96000"/>
    <n v="96000"/>
    <m/>
    <n v="0"/>
    <s v="OK"/>
    <n v="0"/>
  </r>
  <r>
    <x v="173"/>
    <x v="2"/>
    <s v="Cerdo"/>
    <x v="0"/>
    <s v="1021735"/>
    <x v="163"/>
    <s v="Subprod"/>
    <s v="Subprod Patas-Manos"/>
    <x v="2"/>
    <n v="4227"/>
    <n v="110492"/>
    <n v="120000"/>
    <n v="4227"/>
    <n v="110492"/>
    <n v="120000"/>
    <n v="96000"/>
    <m/>
    <n v="24000"/>
    <s v="Sobre ingreso"/>
    <n v="0"/>
  </r>
  <r>
    <x v="174"/>
    <x v="2"/>
    <s v="Cerdo"/>
    <x v="0"/>
    <s v="1021738"/>
    <x v="164"/>
    <s v="Subprod"/>
    <s v="Subprod Patas-Manos"/>
    <x v="2"/>
    <m/>
    <m/>
    <m/>
    <m/>
    <m/>
    <m/>
    <n v="24000"/>
    <m/>
    <n v="-24000"/>
    <s v="Pendiente de ingreso"/>
    <n v="0"/>
  </r>
  <r>
    <x v="175"/>
    <x v="2"/>
    <s v="Cerdo"/>
    <x v="0"/>
    <s v="1021740"/>
    <x v="137"/>
    <s v="Subprod"/>
    <s v="Subprod Visceras"/>
    <x v="2"/>
    <n v="0"/>
    <n v="68"/>
    <n v="0"/>
    <n v="0"/>
    <n v="68"/>
    <n v="0"/>
    <m/>
    <m/>
    <n v="0"/>
    <s v="OK"/>
    <n v="0"/>
  </r>
  <r>
    <x v="297"/>
    <x v="2"/>
    <s v="Cerdo"/>
    <x v="0"/>
    <s v="1021765"/>
    <x v="119"/>
    <s v="Pierna"/>
    <s v="Pierna Entera"/>
    <x v="2"/>
    <n v="0"/>
    <n v="344"/>
    <n v="0"/>
    <n v="0"/>
    <n v="344"/>
    <n v="0"/>
    <m/>
    <m/>
    <n v="0"/>
    <s v="OK"/>
    <n v="0"/>
  </r>
  <r>
    <x v="301"/>
    <x v="2"/>
    <s v="Cerdo"/>
    <x v="0"/>
    <s v="1021819"/>
    <x v="269"/>
    <s v="Lomo"/>
    <s v="Lomo Centro"/>
    <x v="0"/>
    <m/>
    <m/>
    <m/>
    <n v="0"/>
    <n v="0"/>
    <n v="48000"/>
    <n v="48000"/>
    <m/>
    <n v="0"/>
    <s v="OK"/>
    <n v="0"/>
  </r>
  <r>
    <x v="302"/>
    <x v="2"/>
    <s v="Cerdo"/>
    <x v="0"/>
    <s v="1021820"/>
    <x v="250"/>
    <s v="Lomo"/>
    <s v="Lomo Vetado"/>
    <x v="0"/>
    <m/>
    <m/>
    <m/>
    <m/>
    <m/>
    <m/>
    <n v="10000"/>
    <m/>
    <n v="-10000"/>
    <s v="Pendiente de ingreso"/>
    <n v="0"/>
  </r>
  <r>
    <x v="176"/>
    <x v="2"/>
    <s v="Cerdo"/>
    <x v="0"/>
    <s v="1021864"/>
    <x v="165"/>
    <s v="Cueros"/>
    <s v="Cuero Papada"/>
    <x v="0"/>
    <m/>
    <m/>
    <m/>
    <m/>
    <m/>
    <m/>
    <n v="24000"/>
    <m/>
    <n v="-24000"/>
    <s v="Pendiente de ingreso"/>
    <n v="0"/>
  </r>
  <r>
    <x v="176"/>
    <x v="2"/>
    <s v="Cerdo"/>
    <x v="0"/>
    <s v="1021864"/>
    <x v="165"/>
    <s v="Cueros"/>
    <s v="Cuero Papada"/>
    <x v="3"/>
    <n v="-18360"/>
    <n v="42360"/>
    <n v="24000"/>
    <n v="-18360"/>
    <n v="42360"/>
    <n v="24000"/>
    <n v="96000"/>
    <m/>
    <n v="-72000"/>
    <s v="Pendiente de ingreso"/>
    <n v="0"/>
  </r>
  <r>
    <x v="460"/>
    <x v="2"/>
    <s v="Cerdo"/>
    <x v="0"/>
    <s v="1021868"/>
    <x v="409"/>
    <s v="Pierna"/>
    <s v="Pierna Pulpa Fina"/>
    <x v="0"/>
    <n v="4275"/>
    <n v="0"/>
    <n v="0"/>
    <n v="4275"/>
    <n v="19725"/>
    <n v="24000"/>
    <n v="24000"/>
    <m/>
    <n v="0"/>
    <s v="OK"/>
    <n v="0"/>
  </r>
  <r>
    <x v="177"/>
    <x v="2"/>
    <s v="Cerdo"/>
    <x v="0"/>
    <s v="1021905"/>
    <x v="166"/>
    <s v="Recortes"/>
    <s v="Recortes No Magro"/>
    <x v="2"/>
    <n v="4080"/>
    <n v="0"/>
    <n v="0"/>
    <n v="4080"/>
    <n v="0"/>
    <n v="0"/>
    <m/>
    <m/>
    <n v="0"/>
    <s v="OK"/>
    <n v="0"/>
  </r>
  <r>
    <x v="178"/>
    <x v="2"/>
    <s v="Cerdo"/>
    <x v="0"/>
    <s v="1021976"/>
    <x v="167"/>
    <s v="Paleta"/>
    <s v="Paleta Pulpa"/>
    <x v="0"/>
    <n v="-44130"/>
    <n v="278174"/>
    <n v="288000"/>
    <n v="-44130"/>
    <n v="234974"/>
    <n v="168000"/>
    <n v="326000"/>
    <m/>
    <n v="-158000"/>
    <s v="Pendiente de ingreso"/>
    <n v="0"/>
  </r>
  <r>
    <x v="488"/>
    <x v="2"/>
    <s v="Cerdo"/>
    <x v="0"/>
    <s v="1022047"/>
    <x v="429"/>
    <s v="Recortes"/>
    <s v="Recortes No Magro"/>
    <x v="0"/>
    <m/>
    <m/>
    <m/>
    <n v="0"/>
    <n v="22000"/>
    <n v="48000"/>
    <n v="24000"/>
    <m/>
    <n v="24000"/>
    <s v="Sobre ingreso"/>
    <n v="0"/>
  </r>
  <r>
    <x v="182"/>
    <x v="2"/>
    <s v="Cerdo"/>
    <x v="0"/>
    <s v="1022096"/>
    <x v="170"/>
    <s v="Huesos"/>
    <s v="Huesos Cuarto Delant"/>
    <x v="2"/>
    <n v="-79926"/>
    <n v="275074"/>
    <n v="192000"/>
    <n v="-79926"/>
    <n v="275074"/>
    <n v="192000"/>
    <n v="144000"/>
    <m/>
    <n v="48000"/>
    <s v="Sobre ingreso"/>
    <n v="0"/>
  </r>
  <r>
    <x v="183"/>
    <x v="2"/>
    <s v="Cerdo"/>
    <x v="0"/>
    <s v="1022102"/>
    <x v="171"/>
    <s v="Cost-Pec"/>
    <s v="Cost-Pec Entero"/>
    <x v="0"/>
    <n v="3441"/>
    <n v="0"/>
    <n v="0"/>
    <n v="3441"/>
    <n v="0"/>
    <n v="0"/>
    <m/>
    <m/>
    <n v="0"/>
    <s v="OK"/>
    <n v="0"/>
  </r>
  <r>
    <x v="184"/>
    <x v="2"/>
    <s v="Cerdo"/>
    <x v="0"/>
    <s v="1022125"/>
    <x v="172"/>
    <s v="Pernil"/>
    <s v="Pernil Mano"/>
    <x v="2"/>
    <m/>
    <m/>
    <m/>
    <m/>
    <m/>
    <m/>
    <n v="48000"/>
    <m/>
    <n v="-48000"/>
    <s v="Pendiente de ingreso"/>
    <n v="0"/>
  </r>
  <r>
    <x v="185"/>
    <x v="2"/>
    <s v="Cerdo"/>
    <x v="0"/>
    <s v="1022149"/>
    <x v="173"/>
    <s v="Plancha"/>
    <s v="Plancha s/Cuero"/>
    <x v="0"/>
    <n v="-6035"/>
    <n v="248"/>
    <n v="0"/>
    <n v="-6035"/>
    <n v="248"/>
    <n v="0"/>
    <m/>
    <m/>
    <n v="0"/>
    <s v="OK"/>
    <n v="0"/>
  </r>
  <r>
    <x v="186"/>
    <x v="2"/>
    <s v="Cerdo"/>
    <x v="0"/>
    <s v="1022150"/>
    <x v="130"/>
    <s v="Grasas"/>
    <s v="Grasa Gordura"/>
    <x v="0"/>
    <n v="-46630"/>
    <n v="120000"/>
    <n v="120000"/>
    <n v="-46630"/>
    <n v="120000"/>
    <n v="120000"/>
    <n v="168000"/>
    <m/>
    <n v="-48000"/>
    <s v="Pendiente de ingreso"/>
    <n v="0"/>
  </r>
  <r>
    <x v="461"/>
    <x v="2"/>
    <s v="Cerdo"/>
    <x v="0"/>
    <s v="1022182"/>
    <x v="156"/>
    <s v="Chuleta"/>
    <s v="Chuleta Huesos"/>
    <x v="4"/>
    <n v="9911"/>
    <n v="16443"/>
    <n v="22000"/>
    <n v="9911"/>
    <n v="16443"/>
    <n v="22000"/>
    <n v="22000"/>
    <m/>
    <n v="0"/>
    <s v="OK"/>
    <n v="0"/>
  </r>
  <r>
    <x v="187"/>
    <x v="2"/>
    <s v="Cerdo"/>
    <x v="0"/>
    <s v="1022183"/>
    <x v="174"/>
    <s v="Pernil"/>
    <s v="Pernil Pierna"/>
    <x v="2"/>
    <n v="-79960"/>
    <n v="249193"/>
    <n v="200000"/>
    <n v="-79960"/>
    <n v="249193"/>
    <n v="200000"/>
    <n v="408000"/>
    <m/>
    <n v="-208000"/>
    <s v="Pendiente de ingreso"/>
    <n v="0"/>
  </r>
  <r>
    <x v="188"/>
    <x v="2"/>
    <s v="Cerdo"/>
    <x v="0"/>
    <s v="1022186"/>
    <x v="175"/>
    <s v="Huesos"/>
    <s v="Huesos Cuarto Centra"/>
    <x v="2"/>
    <n v="6073"/>
    <n v="92976"/>
    <n v="96000"/>
    <n v="6073"/>
    <n v="92976"/>
    <n v="96000"/>
    <n v="48000"/>
    <m/>
    <n v="48000"/>
    <s v="Sobre ingreso"/>
    <n v="0"/>
  </r>
  <r>
    <x v="189"/>
    <x v="2"/>
    <s v="Cerdo"/>
    <x v="0"/>
    <s v="1022196"/>
    <x v="176"/>
    <s v="Cueros"/>
    <s v="Cuero Forro"/>
    <x v="0"/>
    <n v="13"/>
    <n v="23987"/>
    <n v="24000"/>
    <n v="13"/>
    <n v="23987"/>
    <n v="24000"/>
    <m/>
    <m/>
    <n v="24000"/>
    <s v="Sobre ingreso"/>
    <n v="0"/>
  </r>
  <r>
    <x v="190"/>
    <x v="2"/>
    <s v="Cerdo"/>
    <x v="0"/>
    <s v="1022197"/>
    <x v="177"/>
    <s v="Cueros"/>
    <s v="Cuero Forro"/>
    <x v="0"/>
    <n v="-9128"/>
    <n v="33128"/>
    <n v="24000"/>
    <n v="-9128"/>
    <n v="33128"/>
    <n v="24000"/>
    <n v="24000"/>
    <m/>
    <n v="0"/>
    <s v="OK"/>
    <n v="0"/>
  </r>
  <r>
    <x v="191"/>
    <x v="2"/>
    <s v="Cerdo"/>
    <x v="0"/>
    <s v="1022217"/>
    <x v="178"/>
    <s v="Grasas"/>
    <s v="Grasa Lomo Tocino"/>
    <x v="3"/>
    <n v="-341115"/>
    <n v="341115"/>
    <n v="0"/>
    <n v="-341115"/>
    <n v="280278"/>
    <n v="312000"/>
    <n v="336000"/>
    <m/>
    <n v="-24000"/>
    <s v="Pendiente de ingreso"/>
    <n v="0"/>
  </r>
  <r>
    <x v="192"/>
    <x v="2"/>
    <s v="Cerdo"/>
    <x v="0"/>
    <s v="1022218"/>
    <x v="120"/>
    <s v="Grasas"/>
    <s v="Grasa Forro"/>
    <x v="3"/>
    <n v="-182514"/>
    <n v="28426"/>
    <n v="0"/>
    <n v="-182514"/>
    <n v="52426"/>
    <n v="96000"/>
    <n v="96000"/>
    <m/>
    <n v="0"/>
    <s v="OK"/>
    <n v="0"/>
  </r>
  <r>
    <x v="193"/>
    <x v="2"/>
    <s v="Cerdo"/>
    <x v="0"/>
    <s v="1022273"/>
    <x v="179"/>
    <s v="Grasas"/>
    <s v="Grasa Forro"/>
    <x v="3"/>
    <n v="-135160"/>
    <n v="126908"/>
    <n v="0"/>
    <n v="-135160"/>
    <n v="126908"/>
    <n v="168000"/>
    <n v="168000"/>
    <m/>
    <n v="0"/>
    <s v="OK"/>
    <n v="0"/>
  </r>
  <r>
    <x v="194"/>
    <x v="2"/>
    <s v="Cerdo"/>
    <x v="0"/>
    <s v="1022282"/>
    <x v="180"/>
    <s v="Prolijado"/>
    <s v="Prolijado Malaya"/>
    <x v="9"/>
    <n v="-500"/>
    <n v="0"/>
    <n v="0"/>
    <n v="-500"/>
    <n v="0"/>
    <n v="0"/>
    <n v="160"/>
    <m/>
    <n v="-160"/>
    <s v="Pendiente de ingreso"/>
    <n v="0"/>
  </r>
  <r>
    <x v="195"/>
    <x v="2"/>
    <s v="Cerdo"/>
    <x v="0"/>
    <s v="1022283"/>
    <x v="181"/>
    <s v="Prolijado"/>
    <s v="Prolijado Malaya"/>
    <x v="4"/>
    <n v="-13580"/>
    <n v="0"/>
    <n v="0"/>
    <n v="-13580"/>
    <n v="0"/>
    <n v="0"/>
    <m/>
    <m/>
    <n v="0"/>
    <s v="OK"/>
    <n v="0"/>
  </r>
  <r>
    <x v="196"/>
    <x v="2"/>
    <s v="Cerdo"/>
    <x v="0"/>
    <s v="1022291"/>
    <x v="182"/>
    <s v="Pernil"/>
    <s v="Pernil Mano"/>
    <x v="2"/>
    <n v="-19108"/>
    <n v="55743"/>
    <n v="36000"/>
    <n v="-19108"/>
    <n v="55743"/>
    <n v="36000"/>
    <n v="24000"/>
    <m/>
    <n v="12000"/>
    <s v="Sobre ingreso"/>
    <n v="0"/>
  </r>
  <r>
    <x v="197"/>
    <x v="2"/>
    <s v="Cerdo"/>
    <x v="0"/>
    <s v="1022313"/>
    <x v="183"/>
    <s v="Lomo"/>
    <s v="Lomo CC Loin"/>
    <x v="9"/>
    <n v="-804"/>
    <n v="10476"/>
    <n v="10000"/>
    <n v="-804"/>
    <n v="10476"/>
    <n v="10000"/>
    <n v="10000"/>
    <m/>
    <n v="0"/>
    <s v="OK"/>
    <n v="0"/>
  </r>
  <r>
    <x v="198"/>
    <x v="2"/>
    <s v="Cerdo"/>
    <x v="0"/>
    <s v="1022326"/>
    <x v="184"/>
    <s v="Lomo"/>
    <s v="Lomo CC Loin"/>
    <x v="9"/>
    <n v="-7776"/>
    <n v="39466"/>
    <n v="35000"/>
    <n v="-7776"/>
    <n v="39466"/>
    <n v="35000"/>
    <n v="35000"/>
    <m/>
    <n v="0"/>
    <s v="OK"/>
    <n v="0"/>
  </r>
  <r>
    <x v="199"/>
    <x v="2"/>
    <s v="Cerdo"/>
    <x v="0"/>
    <s v="1022370"/>
    <x v="185"/>
    <s v="Lomo"/>
    <s v="Lomo MM Loin"/>
    <x v="9"/>
    <n v="2602"/>
    <n v="12398"/>
    <n v="15000"/>
    <n v="2602"/>
    <n v="12398"/>
    <n v="15000"/>
    <n v="15000"/>
    <m/>
    <n v="0"/>
    <s v="OK"/>
    <n v="0"/>
  </r>
  <r>
    <x v="200"/>
    <x v="2"/>
    <s v="Cerdo"/>
    <x v="0"/>
    <s v="1022371"/>
    <x v="186"/>
    <s v="Panceta"/>
    <s v="Panceta s/Cuero"/>
    <x v="9"/>
    <n v="7681"/>
    <n v="11319"/>
    <n v="19000"/>
    <n v="7681"/>
    <n v="11319"/>
    <n v="19000"/>
    <n v="18000"/>
    <m/>
    <n v="1000"/>
    <s v="Sobre ingreso"/>
    <n v="0"/>
  </r>
  <r>
    <x v="201"/>
    <x v="2"/>
    <s v="Cerdo"/>
    <x v="0"/>
    <s v="1022373"/>
    <x v="187"/>
    <s v="Recortes"/>
    <s v="Recortes No Magro"/>
    <x v="2"/>
    <n v="9986"/>
    <n v="0"/>
    <n v="0"/>
    <n v="9986"/>
    <n v="0"/>
    <n v="0"/>
    <m/>
    <m/>
    <n v="0"/>
    <s v="OK"/>
    <n v="0"/>
  </r>
  <r>
    <x v="202"/>
    <x v="2"/>
    <s v="Cerdo"/>
    <x v="0"/>
    <s v="1022378"/>
    <x v="188"/>
    <s v="Huesos"/>
    <s v="Huesos Cuarto Centra"/>
    <x v="2"/>
    <n v="-33438"/>
    <n v="83638"/>
    <n v="48000"/>
    <n v="-33438"/>
    <n v="83638"/>
    <n v="48000"/>
    <n v="24000"/>
    <m/>
    <n v="24000"/>
    <s v="Sobre ingreso"/>
    <n v="0"/>
  </r>
  <r>
    <x v="203"/>
    <x v="2"/>
    <s v="Cerdo"/>
    <x v="0"/>
    <s v="1022381"/>
    <x v="189"/>
    <s v="Grasas"/>
    <s v="Grasa Gordura"/>
    <x v="2"/>
    <n v="-19090"/>
    <n v="85362"/>
    <n v="72000"/>
    <n v="-19090"/>
    <n v="85362"/>
    <n v="72000"/>
    <n v="72000"/>
    <m/>
    <n v="0"/>
    <s v="OK"/>
    <n v="0"/>
  </r>
  <r>
    <x v="204"/>
    <x v="2"/>
    <s v="Cerdo"/>
    <x v="0"/>
    <s v="1022384"/>
    <x v="190"/>
    <s v="Chuleta"/>
    <s v="Chuleta Huesos"/>
    <x v="0"/>
    <n v="50"/>
    <n v="0"/>
    <n v="0"/>
    <n v="50"/>
    <n v="0"/>
    <n v="0"/>
    <m/>
    <m/>
    <n v="0"/>
    <s v="OK"/>
    <n v="0"/>
  </r>
  <r>
    <x v="336"/>
    <x v="2"/>
    <s v="Cerdo"/>
    <x v="0"/>
    <s v="1022388"/>
    <x v="298"/>
    <s v="Huesos"/>
    <s v="Huesos Cuarto Centra"/>
    <x v="2"/>
    <n v="0"/>
    <n v="127194"/>
    <n v="120000"/>
    <n v="0"/>
    <n v="127194"/>
    <n v="120000"/>
    <m/>
    <m/>
    <n v="120000"/>
    <s v="Sobre ingreso"/>
    <n v="0"/>
  </r>
  <r>
    <x v="205"/>
    <x v="2"/>
    <s v="Cerdo"/>
    <x v="0"/>
    <s v="1022389"/>
    <x v="191"/>
    <s v="Cueros"/>
    <s v="Cuero Panceta"/>
    <x v="2"/>
    <n v="0"/>
    <n v="13242"/>
    <n v="0"/>
    <n v="0"/>
    <n v="13242"/>
    <n v="0"/>
    <m/>
    <m/>
    <n v="0"/>
    <s v="OK"/>
    <n v="0"/>
  </r>
  <r>
    <x v="206"/>
    <x v="2"/>
    <s v="Cerdo"/>
    <x v="0"/>
    <s v="1022406"/>
    <x v="192"/>
    <s v="Subprod"/>
    <s v="Subprod Patas-Manos"/>
    <x v="0"/>
    <n v="-1642"/>
    <n v="1642"/>
    <n v="0"/>
    <n v="-1642"/>
    <n v="1642"/>
    <n v="0"/>
    <m/>
    <m/>
    <n v="0"/>
    <s v="OK"/>
    <n v="0"/>
  </r>
  <r>
    <x v="207"/>
    <x v="2"/>
    <s v="Cerdo"/>
    <x v="0"/>
    <s v="1022409"/>
    <x v="193"/>
    <s v="Subprod"/>
    <s v="Subprod Tripa"/>
    <x v="0"/>
    <n v="16131"/>
    <n v="0"/>
    <n v="0"/>
    <n v="16131"/>
    <n v="0"/>
    <n v="23940"/>
    <n v="23940"/>
    <m/>
    <n v="0"/>
    <s v="OK"/>
    <n v="0"/>
  </r>
  <r>
    <x v="208"/>
    <x v="2"/>
    <s v="Cerdo"/>
    <x v="0"/>
    <s v="1022414"/>
    <x v="194"/>
    <s v="Chuleta"/>
    <s v="Chuleta Cazuela"/>
    <x v="2"/>
    <n v="-25805"/>
    <n v="247118"/>
    <n v="240000"/>
    <n v="-25805"/>
    <n v="247118"/>
    <n v="240000"/>
    <n v="144000"/>
    <m/>
    <n v="96000"/>
    <s v="Sobre ingreso"/>
    <n v="0"/>
  </r>
  <r>
    <x v="209"/>
    <x v="2"/>
    <s v="Cerdo"/>
    <x v="0"/>
    <s v="1022417"/>
    <x v="195"/>
    <s v="Cueros"/>
    <s v="Cuero Mixto"/>
    <x v="2"/>
    <n v="0"/>
    <n v="113932"/>
    <n v="48000"/>
    <n v="0"/>
    <n v="113932"/>
    <n v="48000"/>
    <n v="24000"/>
    <m/>
    <n v="24000"/>
    <s v="Sobre ingreso"/>
    <n v="0"/>
  </r>
  <r>
    <x v="210"/>
    <x v="2"/>
    <s v="Cerdo"/>
    <x v="0"/>
    <s v="1022418"/>
    <x v="193"/>
    <s v="Subprod"/>
    <s v="Subprod Tripa"/>
    <x v="2"/>
    <n v="11340"/>
    <n v="0"/>
    <n v="11340"/>
    <n v="11340"/>
    <n v="0"/>
    <n v="0"/>
    <m/>
    <m/>
    <n v="0"/>
    <s v="OK"/>
    <n v="0"/>
  </r>
  <r>
    <x v="211"/>
    <x v="2"/>
    <s v="Cerdo"/>
    <x v="0"/>
    <s v="1022472"/>
    <x v="196"/>
    <s v="Lomo"/>
    <s v="Lomo Centro"/>
    <x v="9"/>
    <n v="1346"/>
    <n v="3654"/>
    <n v="5000"/>
    <n v="1346"/>
    <n v="3654"/>
    <n v="5000"/>
    <n v="5000"/>
    <m/>
    <n v="0"/>
    <s v="OK"/>
    <n v="0"/>
  </r>
  <r>
    <x v="212"/>
    <x v="2"/>
    <s v="Cerdo"/>
    <x v="0"/>
    <s v="1022499"/>
    <x v="197"/>
    <s v="Lomo"/>
    <s v="Lomo Vetado"/>
    <x v="9"/>
    <n v="-4167"/>
    <n v="4167"/>
    <n v="10000"/>
    <n v="-4167"/>
    <n v="4167"/>
    <n v="10000"/>
    <n v="10000"/>
    <m/>
    <n v="0"/>
    <s v="OK"/>
    <n v="0"/>
  </r>
  <r>
    <x v="213"/>
    <x v="2"/>
    <s v="Cerdo"/>
    <x v="0"/>
    <s v="1022541"/>
    <x v="198"/>
    <s v="Grasas"/>
    <s v="Grasa Gordura"/>
    <x v="2"/>
    <n v="2114"/>
    <n v="44474"/>
    <n v="48000"/>
    <n v="2114"/>
    <n v="44474"/>
    <n v="48000"/>
    <n v="24000"/>
    <m/>
    <n v="24000"/>
    <s v="Sobre ingreso"/>
    <n v="0"/>
  </r>
  <r>
    <x v="214"/>
    <x v="2"/>
    <s v="Cerdo"/>
    <x v="0"/>
    <s v="1022569"/>
    <x v="199"/>
    <s v="Chuleta"/>
    <s v="Chuleta Huesos"/>
    <x v="0"/>
    <n v="580"/>
    <n v="4420"/>
    <n v="5000"/>
    <n v="580"/>
    <n v="4420"/>
    <n v="5000"/>
    <n v="5000"/>
    <m/>
    <n v="0"/>
    <s v="OK"/>
    <n v="0"/>
  </r>
  <r>
    <x v="215"/>
    <x v="2"/>
    <s v="Cerdo"/>
    <x v="0"/>
    <s v="1022587"/>
    <x v="200"/>
    <s v="Lomo"/>
    <s v="Lomo CC Loin"/>
    <x v="9"/>
    <n v="-1801"/>
    <n v="6000"/>
    <n v="6000"/>
    <n v="-1801"/>
    <n v="6000"/>
    <n v="6000"/>
    <n v="6000"/>
    <m/>
    <n v="0"/>
    <s v="OK"/>
    <n v="0"/>
  </r>
  <r>
    <x v="216"/>
    <x v="2"/>
    <s v="Cerdo"/>
    <x v="0"/>
    <s v="1022600"/>
    <x v="201"/>
    <s v="Lomo"/>
    <s v="Lomo Vetado"/>
    <x v="9"/>
    <n v="-4085"/>
    <n v="4085"/>
    <n v="13000"/>
    <n v="-4085"/>
    <n v="4085"/>
    <n v="13000"/>
    <n v="13000"/>
    <m/>
    <n v="0"/>
    <s v="OK"/>
    <n v="0"/>
  </r>
  <r>
    <x v="218"/>
    <x v="2"/>
    <s v="Cerdo"/>
    <x v="0"/>
    <s v="1022607"/>
    <x v="203"/>
    <s v="Prolijado"/>
    <s v="Prolijado Plateada"/>
    <x v="4"/>
    <n v="-20379"/>
    <n v="31032"/>
    <n v="22000"/>
    <n v="-20379"/>
    <n v="31032"/>
    <n v="22000"/>
    <n v="22000"/>
    <m/>
    <n v="0"/>
    <s v="OK"/>
    <n v="0"/>
  </r>
  <r>
    <x v="219"/>
    <x v="2"/>
    <s v="Cerdo"/>
    <x v="0"/>
    <s v="1022637"/>
    <x v="204"/>
    <s v="Huesos"/>
    <s v="Huesos Cuarto Delant"/>
    <x v="2"/>
    <n v="-17223"/>
    <n v="115497"/>
    <n v="96000"/>
    <n v="-17223"/>
    <n v="115497"/>
    <n v="96000"/>
    <n v="48000"/>
    <m/>
    <n v="48000"/>
    <s v="Sobre ingreso"/>
    <n v="0"/>
  </r>
  <r>
    <x v="221"/>
    <x v="2"/>
    <s v="Cerdo"/>
    <x v="0"/>
    <s v="1022664"/>
    <x v="206"/>
    <s v="Lomo"/>
    <s v="Lomo CC Loin"/>
    <x v="9"/>
    <n v="2897"/>
    <n v="17103"/>
    <n v="20000"/>
    <n v="2897"/>
    <n v="17103"/>
    <n v="20000"/>
    <n v="20000"/>
    <m/>
    <n v="0"/>
    <s v="OK"/>
    <n v="0"/>
  </r>
  <r>
    <x v="223"/>
    <x v="2"/>
    <s v="Cerdo"/>
    <x v="0"/>
    <s v="1022709"/>
    <x v="207"/>
    <s v="Pierna"/>
    <s v="Pierna Pulpa"/>
    <x v="0"/>
    <n v="2990"/>
    <n v="21010"/>
    <n v="24000"/>
    <n v="2990"/>
    <n v="117010"/>
    <n v="120000"/>
    <n v="131000"/>
    <m/>
    <n v="-11000"/>
    <s v="Pendiente de ingreso"/>
    <n v="0"/>
  </r>
  <r>
    <x v="224"/>
    <x v="2"/>
    <s v="Cerdo"/>
    <x v="0"/>
    <s v="1022748"/>
    <x v="208"/>
    <s v="Subprod"/>
    <s v="Subprod Patas-Manos"/>
    <x v="2"/>
    <m/>
    <m/>
    <m/>
    <m/>
    <m/>
    <m/>
    <n v="84000"/>
    <m/>
    <n v="-84000"/>
    <s v="Pendiente de ingreso"/>
    <n v="0"/>
  </r>
  <r>
    <x v="226"/>
    <x v="2"/>
    <s v="Cerdo"/>
    <x v="0"/>
    <s v="1022781"/>
    <x v="210"/>
    <s v="Subprod"/>
    <s v="Subprod Tripa"/>
    <x v="0"/>
    <n v="-12240"/>
    <n v="6249"/>
    <n v="0"/>
    <n v="-12240"/>
    <n v="6249"/>
    <n v="0"/>
    <m/>
    <m/>
    <n v="0"/>
    <s v="OK"/>
    <n v="0"/>
  </r>
  <r>
    <x v="227"/>
    <x v="2"/>
    <s v="Cerdo"/>
    <x v="0"/>
    <s v="1022782"/>
    <x v="211"/>
    <s v="Subprod"/>
    <s v="Subprod Tripa"/>
    <x v="3"/>
    <n v="-6000"/>
    <n v="0"/>
    <n v="0"/>
    <n v="-6000"/>
    <n v="0"/>
    <n v="0"/>
    <m/>
    <m/>
    <n v="0"/>
    <s v="OK"/>
    <n v="0"/>
  </r>
  <r>
    <x v="228"/>
    <x v="2"/>
    <s v="Cerdo"/>
    <x v="0"/>
    <s v="1022783"/>
    <x v="212"/>
    <s v="Subprod"/>
    <s v="Subprod Tripa"/>
    <x v="0"/>
    <n v="-11424"/>
    <n v="6598"/>
    <n v="0"/>
    <n v="-11424"/>
    <n v="6598"/>
    <n v="0"/>
    <m/>
    <m/>
    <n v="0"/>
    <s v="OK"/>
    <n v="0"/>
  </r>
  <r>
    <x v="229"/>
    <x v="2"/>
    <s v="Cerdo"/>
    <x v="0"/>
    <s v="1022847"/>
    <x v="213"/>
    <s v="Panceta"/>
    <s v="Panceta s/Cuero"/>
    <x v="0"/>
    <n v="-52744"/>
    <n v="135150"/>
    <n v="96000"/>
    <n v="-52744"/>
    <n v="28726"/>
    <n v="0"/>
    <m/>
    <m/>
    <n v="0"/>
    <s v="OK"/>
    <n v="0"/>
  </r>
  <r>
    <x v="231"/>
    <x v="2"/>
    <s v="Cerdo"/>
    <x v="0"/>
    <s v="1022855"/>
    <x v="215"/>
    <s v="Grasas"/>
    <s v="Grasa Forro"/>
    <x v="0"/>
    <n v="16266"/>
    <n v="20240"/>
    <n v="36000"/>
    <n v="16266"/>
    <n v="20240"/>
    <n v="36000"/>
    <n v="24000"/>
    <m/>
    <n v="12000"/>
    <s v="Sobre ingreso"/>
    <n v="0"/>
  </r>
  <r>
    <x v="232"/>
    <x v="2"/>
    <s v="Cerdo"/>
    <x v="0"/>
    <s v="1022856"/>
    <x v="216"/>
    <s v="Grasas"/>
    <s v="Grasa Gordura"/>
    <x v="2"/>
    <n v="-2449"/>
    <n v="292034"/>
    <n v="288000"/>
    <n v="-2449"/>
    <n v="292034"/>
    <n v="288000"/>
    <n v="192000"/>
    <m/>
    <n v="96000"/>
    <s v="Sobre ingreso"/>
    <n v="0"/>
  </r>
  <r>
    <x v="233"/>
    <x v="2"/>
    <s v="Cerdo"/>
    <x v="0"/>
    <s v="1022869"/>
    <x v="217"/>
    <s v="Huesos"/>
    <s v="Huesos Cuarto Centra"/>
    <x v="9"/>
    <n v="1180"/>
    <n v="0"/>
    <n v="800"/>
    <n v="1180"/>
    <n v="0"/>
    <n v="800"/>
    <n v="800"/>
    <m/>
    <n v="0"/>
    <s v="OK"/>
    <n v="0"/>
  </r>
  <r>
    <x v="234"/>
    <x v="2"/>
    <s v="Cerdo"/>
    <x v="0"/>
    <s v="1022885"/>
    <x v="218"/>
    <s v="Panceta"/>
    <s v="Panceta s/Cuero"/>
    <x v="4"/>
    <n v="-339407"/>
    <n v="588668"/>
    <n v="425000"/>
    <n v="-339407"/>
    <n v="588668"/>
    <n v="431000"/>
    <n v="431000"/>
    <m/>
    <n v="0"/>
    <s v="OK"/>
    <n v="0"/>
  </r>
  <r>
    <x v="235"/>
    <x v="2"/>
    <s v="Cerdo"/>
    <x v="0"/>
    <s v="1022887"/>
    <x v="219"/>
    <s v="Panceta"/>
    <s v="Panceta s/Cuero"/>
    <x v="4"/>
    <n v="-122251"/>
    <n v="441251"/>
    <n v="319000"/>
    <n v="-122251"/>
    <n v="430251"/>
    <n v="308000"/>
    <n v="308000"/>
    <m/>
    <n v="0"/>
    <s v="OK"/>
    <n v="0"/>
  </r>
  <r>
    <x v="236"/>
    <x v="2"/>
    <s v="Cerdo"/>
    <x v="0"/>
    <s v="1022901"/>
    <x v="220"/>
    <s v="Panceta"/>
    <s v="Panceta s/Cuero"/>
    <x v="9"/>
    <n v="1786"/>
    <n v="8214"/>
    <n v="10000"/>
    <n v="1786"/>
    <n v="8214"/>
    <n v="10000"/>
    <n v="10000"/>
    <m/>
    <n v="0"/>
    <s v="OK"/>
    <n v="0"/>
  </r>
  <r>
    <x v="237"/>
    <x v="2"/>
    <s v="Cerdo"/>
    <x v="0"/>
    <s v="1022919"/>
    <x v="221"/>
    <s v="Lomo"/>
    <s v="Lomo MM Loin"/>
    <x v="9"/>
    <n v="2612"/>
    <n v="21388"/>
    <n v="24000"/>
    <n v="2612"/>
    <n v="21388"/>
    <n v="24000"/>
    <n v="24000"/>
    <m/>
    <n v="0"/>
    <s v="OK"/>
    <n v="0"/>
  </r>
  <r>
    <x v="238"/>
    <x v="2"/>
    <s v="Cerdo"/>
    <x v="0"/>
    <s v="1022920"/>
    <x v="222"/>
    <s v="Grasas"/>
    <s v="Grasa Gordura"/>
    <x v="0"/>
    <n v="4619"/>
    <n v="0"/>
    <n v="0"/>
    <n v="4619"/>
    <n v="0"/>
    <n v="0"/>
    <m/>
    <m/>
    <n v="0"/>
    <s v="OK"/>
    <n v="0"/>
  </r>
  <r>
    <x v="239"/>
    <x v="2"/>
    <s v="Cerdo"/>
    <x v="0"/>
    <s v="1022921"/>
    <x v="130"/>
    <s v="Grasas"/>
    <s v="Grasa Gordura"/>
    <x v="0"/>
    <n v="-222"/>
    <n v="36222"/>
    <n v="36000"/>
    <n v="-222"/>
    <n v="36222"/>
    <n v="36000"/>
    <n v="36000"/>
    <m/>
    <n v="0"/>
    <s v="OK"/>
    <n v="0"/>
  </r>
  <r>
    <x v="489"/>
    <x v="2"/>
    <s v="Cerdo"/>
    <x v="0"/>
    <s v="1022922"/>
    <x v="429"/>
    <s v="Recortes"/>
    <s v="Recortes No Magro"/>
    <x v="0"/>
    <m/>
    <m/>
    <m/>
    <n v="0"/>
    <n v="17000"/>
    <n v="17000"/>
    <n v="14608"/>
    <m/>
    <n v="2392"/>
    <s v="Sobre ingreso"/>
    <n v="0"/>
  </r>
  <r>
    <x v="490"/>
    <x v="2"/>
    <s v="Cerdo"/>
    <x v="0"/>
    <s v="1022928"/>
    <x v="430"/>
    <s v="Cueros"/>
    <s v="Cuero Mixto"/>
    <x v="0"/>
    <m/>
    <m/>
    <m/>
    <n v="0"/>
    <n v="16000"/>
    <n v="16000"/>
    <n v="16736"/>
    <m/>
    <n v="-736"/>
    <s v="Pendiente de ingreso"/>
    <n v="0"/>
  </r>
  <r>
    <x v="240"/>
    <x v="2"/>
    <s v="Cerdo"/>
    <x v="0"/>
    <s v="1022930"/>
    <x v="223"/>
    <s v="Panceta"/>
    <s v="Panceta s/Cuero"/>
    <x v="4"/>
    <n v="2768"/>
    <n v="107232"/>
    <n v="110000"/>
    <n v="2768"/>
    <n v="107232"/>
    <n v="110000"/>
    <n v="110000"/>
    <m/>
    <n v="0"/>
    <s v="OK"/>
    <n v="0"/>
  </r>
  <r>
    <x v="241"/>
    <x v="2"/>
    <s v="Cerdo"/>
    <x v="0"/>
    <s v="1022931"/>
    <x v="224"/>
    <s v="Filete"/>
    <s v="Filete c/Cabeza"/>
    <x v="9"/>
    <n v="467"/>
    <n v="0"/>
    <n v="0"/>
    <n v="467"/>
    <n v="0"/>
    <n v="0"/>
    <m/>
    <m/>
    <n v="0"/>
    <s v="OK"/>
    <n v="0"/>
  </r>
  <r>
    <x v="244"/>
    <x v="2"/>
    <s v="Cerdo"/>
    <x v="0"/>
    <s v="1022985"/>
    <x v="226"/>
    <s v="Lomo"/>
    <s v="Lomo Vetado"/>
    <x v="4"/>
    <n v="-3421"/>
    <n v="5000"/>
    <n v="1579"/>
    <n v="-3421"/>
    <n v="5000"/>
    <n v="2000"/>
    <n v="2000"/>
    <m/>
    <n v="0"/>
    <s v="OK"/>
    <n v="0"/>
  </r>
  <r>
    <x v="245"/>
    <x v="2"/>
    <s v="Cerdo"/>
    <x v="0"/>
    <s v="1022986"/>
    <x v="227"/>
    <s v="Panceta"/>
    <s v="Panceta s/Cuero"/>
    <x v="4"/>
    <n v="-41"/>
    <n v="41"/>
    <n v="0"/>
    <n v="-41"/>
    <n v="41"/>
    <n v="0"/>
    <m/>
    <m/>
    <n v="0"/>
    <s v="OK"/>
    <n v="0"/>
  </r>
  <r>
    <x v="246"/>
    <x v="2"/>
    <s v="Cerdo"/>
    <x v="0"/>
    <s v="1022987"/>
    <x v="228"/>
    <s v="Plancha"/>
    <s v="Plancha s/Cuero"/>
    <x v="9"/>
    <n v="-25490"/>
    <n v="46990"/>
    <n v="24000"/>
    <n v="-25490"/>
    <n v="46990"/>
    <n v="48000"/>
    <n v="48000"/>
    <m/>
    <n v="0"/>
    <s v="OK"/>
    <n v="0"/>
  </r>
  <r>
    <x v="247"/>
    <x v="2"/>
    <s v="Cerdo"/>
    <x v="0"/>
    <s v="1022990"/>
    <x v="229"/>
    <s v="Panceta"/>
    <s v="Panceta s/Cuero"/>
    <x v="9"/>
    <n v="-25229"/>
    <n v="21598"/>
    <n v="25000"/>
    <n v="-25229"/>
    <n v="21598"/>
    <n v="25000"/>
    <m/>
    <m/>
    <n v="25000"/>
    <s v="Sobre ingreso"/>
    <n v="0"/>
  </r>
  <r>
    <x v="248"/>
    <x v="2"/>
    <s v="Cerdo"/>
    <x v="0"/>
    <s v="1022996"/>
    <x v="230"/>
    <s v="Grasas"/>
    <s v="Grasa Gordura"/>
    <x v="0"/>
    <n v="5624"/>
    <n v="0"/>
    <n v="0"/>
    <n v="5624"/>
    <n v="0"/>
    <n v="0"/>
    <m/>
    <m/>
    <n v="0"/>
    <s v="OK"/>
    <n v="0"/>
  </r>
  <r>
    <x v="249"/>
    <x v="2"/>
    <s v="Cerdo"/>
    <x v="0"/>
    <s v="1023034"/>
    <x v="231"/>
    <s v="Cueros"/>
    <s v="Cuero Forro"/>
    <x v="2"/>
    <m/>
    <m/>
    <m/>
    <m/>
    <m/>
    <m/>
    <n v="72000"/>
    <m/>
    <n v="-72000"/>
    <s v="Pendiente de ingreso"/>
    <n v="0"/>
  </r>
  <r>
    <x v="250"/>
    <x v="2"/>
    <s v="Cerdo"/>
    <x v="0"/>
    <s v="1023035"/>
    <x v="232"/>
    <s v="Recortes"/>
    <s v="Recortes No Magro"/>
    <x v="2"/>
    <n v="393"/>
    <n v="48000"/>
    <n v="48000"/>
    <n v="393"/>
    <n v="9000"/>
    <n v="24000"/>
    <n v="24000"/>
    <m/>
    <n v="0"/>
    <s v="OK"/>
    <n v="0"/>
  </r>
  <r>
    <x v="251"/>
    <x v="2"/>
    <s v="Cerdo"/>
    <x v="0"/>
    <s v="1023037"/>
    <x v="233"/>
    <s v="Panceta"/>
    <s v="Panceta s/Cuero"/>
    <x v="4"/>
    <n v="-27979"/>
    <n v="126979"/>
    <n v="99000"/>
    <n v="-27979"/>
    <n v="126979"/>
    <n v="99000"/>
    <n v="99000"/>
    <m/>
    <n v="0"/>
    <s v="OK"/>
    <n v="0"/>
  </r>
  <r>
    <x v="252"/>
    <x v="2"/>
    <s v="Cerdo"/>
    <x v="0"/>
    <s v="1023038"/>
    <x v="234"/>
    <s v="Lomo"/>
    <s v="Lomo Vetado"/>
    <x v="4"/>
    <n v="-3588"/>
    <n v="66000"/>
    <n v="62412"/>
    <n v="-3588"/>
    <n v="60000"/>
    <n v="55000"/>
    <n v="55000"/>
    <m/>
    <n v="0"/>
    <s v="OK"/>
    <n v="0"/>
  </r>
  <r>
    <x v="253"/>
    <x v="2"/>
    <s v="Cerdo"/>
    <x v="0"/>
    <s v="1023051"/>
    <x v="235"/>
    <s v="Lomo"/>
    <s v="Lomo Vetado"/>
    <x v="9"/>
    <m/>
    <m/>
    <m/>
    <m/>
    <m/>
    <m/>
    <n v="3000"/>
    <m/>
    <n v="-3000"/>
    <s v="Pendiente de ingreso"/>
    <n v="0"/>
  </r>
  <r>
    <x v="254"/>
    <x v="2"/>
    <s v="Cerdo"/>
    <x v="0"/>
    <s v="1023055"/>
    <x v="236"/>
    <s v="Lomo"/>
    <s v="Lomo Vetado"/>
    <x v="9"/>
    <n v="0"/>
    <n v="5000"/>
    <n v="5000"/>
    <n v="0"/>
    <n v="4599"/>
    <n v="5000"/>
    <n v="5000"/>
    <m/>
    <n v="0"/>
    <s v="OK"/>
    <n v="0"/>
  </r>
  <r>
    <x v="255"/>
    <x v="2"/>
    <s v="Cerdo"/>
    <x v="0"/>
    <s v="1023090"/>
    <x v="237"/>
    <s v="Panceta"/>
    <s v="Panceta s/Cuero"/>
    <x v="4"/>
    <n v="2819"/>
    <n v="19181"/>
    <n v="22000"/>
    <n v="2819"/>
    <n v="19181"/>
    <n v="22000"/>
    <n v="22000"/>
    <m/>
    <n v="0"/>
    <s v="OK"/>
    <n v="0"/>
  </r>
  <r>
    <x v="387"/>
    <x v="2"/>
    <s v="Cerdo"/>
    <x v="0"/>
    <s v="1023093"/>
    <x v="322"/>
    <s v="Recortes"/>
    <s v="Recortes No Magro"/>
    <x v="2"/>
    <m/>
    <m/>
    <m/>
    <m/>
    <m/>
    <m/>
    <n v="12000"/>
    <m/>
    <n v="-12000"/>
    <s v="Pendiente de ingreso"/>
    <n v="0"/>
  </r>
  <r>
    <x v="257"/>
    <x v="2"/>
    <s v="Cerdo"/>
    <x v="0"/>
    <s v="1023110"/>
    <x v="238"/>
    <s v="Cueros"/>
    <s v="Cuero Forro"/>
    <x v="2"/>
    <n v="1176"/>
    <n v="0"/>
    <n v="0"/>
    <n v="1176"/>
    <n v="0"/>
    <n v="0"/>
    <m/>
    <m/>
    <n v="0"/>
    <s v="OK"/>
    <n v="0"/>
  </r>
  <r>
    <x v="258"/>
    <x v="2"/>
    <s v="Cerdo"/>
    <x v="0"/>
    <s v="1023111"/>
    <x v="239"/>
    <s v="Grasas"/>
    <s v="Grasa Forro"/>
    <x v="2"/>
    <n v="4284"/>
    <n v="0"/>
    <n v="0"/>
    <n v="4284"/>
    <n v="0"/>
    <n v="0"/>
    <m/>
    <m/>
    <n v="0"/>
    <s v="OK"/>
    <n v="0"/>
  </r>
  <r>
    <x v="491"/>
    <x v="2"/>
    <s v="Cerdo"/>
    <x v="0"/>
    <s v="1023144"/>
    <x v="431"/>
    <s v="Plancha"/>
    <s v="Plancha c/Cuero"/>
    <x v="4"/>
    <n v="0"/>
    <n v="164"/>
    <n v="164"/>
    <n v="0"/>
    <n v="164"/>
    <n v="164"/>
    <m/>
    <m/>
    <n v="164"/>
    <s v="Sobre ingreso"/>
    <n v="0"/>
  </r>
  <r>
    <x v="259"/>
    <x v="2"/>
    <s v="Cerdo"/>
    <x v="0"/>
    <s v="1023163"/>
    <x v="240"/>
    <s v="Lomo"/>
    <s v="Lomo Vetado"/>
    <x v="9"/>
    <n v="0"/>
    <n v="5000"/>
    <n v="5000"/>
    <n v="0"/>
    <n v="5000"/>
    <n v="5000"/>
    <n v="5000"/>
    <m/>
    <n v="0"/>
    <s v="OK"/>
    <n v="0"/>
  </r>
  <r>
    <x v="260"/>
    <x v="2"/>
    <s v="Cerdo"/>
    <x v="0"/>
    <s v="1023183"/>
    <x v="241"/>
    <s v="Cost-Pec"/>
    <s v="Cost-Pec Entero"/>
    <x v="4"/>
    <n v="4002"/>
    <n v="39998"/>
    <n v="44000"/>
    <n v="4002"/>
    <n v="17998"/>
    <n v="22000"/>
    <n v="22000"/>
    <m/>
    <n v="0"/>
    <s v="OK"/>
    <n v="0"/>
  </r>
  <r>
    <x v="261"/>
    <x v="2"/>
    <s v="Cerdo"/>
    <x v="0"/>
    <s v="1023194"/>
    <x v="242"/>
    <s v="Panceta"/>
    <s v="Panceta s/Cuero"/>
    <x v="9"/>
    <n v="-2825"/>
    <n v="8825"/>
    <n v="6000"/>
    <n v="-2825"/>
    <n v="8825"/>
    <n v="6000"/>
    <n v="6000"/>
    <m/>
    <n v="0"/>
    <s v="OK"/>
    <n v="0"/>
  </r>
  <r>
    <x v="262"/>
    <x v="2"/>
    <s v="Cerdo"/>
    <x v="0"/>
    <s v="1023283"/>
    <x v="243"/>
    <s v="Subprod"/>
    <s v="Subprod Grasa"/>
    <x v="4"/>
    <n v="-19641"/>
    <n v="115641"/>
    <n v="96000"/>
    <n v="-19641"/>
    <n v="115641"/>
    <n v="96000"/>
    <n v="96000"/>
    <m/>
    <n v="0"/>
    <s v="OK"/>
    <n v="0"/>
  </r>
  <r>
    <x v="263"/>
    <x v="2"/>
    <s v="Cerdo"/>
    <x v="0"/>
    <s v="1023301"/>
    <x v="244"/>
    <s v="Lomo"/>
    <s v="Lomo CC Loin"/>
    <x v="9"/>
    <n v="-5699"/>
    <n v="26637"/>
    <n v="23500"/>
    <n v="-5699"/>
    <n v="26637"/>
    <n v="23500"/>
    <n v="23500"/>
    <m/>
    <n v="0"/>
    <s v="OK"/>
    <n v="0"/>
  </r>
  <r>
    <x v="264"/>
    <x v="2"/>
    <s v="Cerdo"/>
    <x v="0"/>
    <s v="1023306"/>
    <x v="195"/>
    <s v="Cueros"/>
    <s v="Cuero Mixto"/>
    <x v="2"/>
    <m/>
    <m/>
    <m/>
    <m/>
    <m/>
    <m/>
    <n v="168000"/>
    <m/>
    <n v="-168000"/>
    <s v="Pendiente de ingreso"/>
    <n v="0"/>
  </r>
  <r>
    <x v="265"/>
    <x v="2"/>
    <s v="Cerdo"/>
    <x v="0"/>
    <s v="1023307"/>
    <x v="245"/>
    <s v="Subprod"/>
    <s v="Subprod Visceras"/>
    <x v="4"/>
    <n v="-71642"/>
    <n v="60000"/>
    <n v="0"/>
    <n v="-71642"/>
    <n v="60000"/>
    <n v="0"/>
    <m/>
    <m/>
    <n v="0"/>
    <s v="OK"/>
    <n v="0"/>
  </r>
  <r>
    <x v="266"/>
    <x v="2"/>
    <s v="Cerdo"/>
    <x v="0"/>
    <s v="1023312"/>
    <x v="246"/>
    <s v="Filete"/>
    <s v="Filete c/Cabeza"/>
    <x v="0"/>
    <n v="-13138"/>
    <n v="1442"/>
    <n v="0"/>
    <n v="-13138"/>
    <n v="1278"/>
    <n v="0"/>
    <m/>
    <m/>
    <n v="0"/>
    <s v="OK"/>
    <n v="0"/>
  </r>
  <r>
    <x v="267"/>
    <x v="2"/>
    <s v="Cerdo"/>
    <x v="0"/>
    <s v="1023326"/>
    <x v="247"/>
    <s v="Subprod"/>
    <s v="Subprod Visceras"/>
    <x v="4"/>
    <n v="-79509"/>
    <n v="82451"/>
    <n v="0"/>
    <n v="-79509"/>
    <n v="82451"/>
    <n v="0"/>
    <m/>
    <m/>
    <n v="0"/>
    <s v="OK"/>
    <n v="0"/>
  </r>
  <r>
    <x v="268"/>
    <x v="2"/>
    <s v="Cerdo"/>
    <x v="0"/>
    <s v="1023329"/>
    <x v="165"/>
    <s v="Cueros"/>
    <s v="Cuero Papada"/>
    <x v="0"/>
    <m/>
    <m/>
    <m/>
    <m/>
    <m/>
    <m/>
    <n v="10400"/>
    <m/>
    <n v="-10400"/>
    <s v="Pendiente de ingreso"/>
    <n v="0"/>
  </r>
  <r>
    <x v="268"/>
    <x v="2"/>
    <s v="Cerdo"/>
    <x v="0"/>
    <s v="1023329"/>
    <x v="165"/>
    <s v="Cueros"/>
    <s v="Cuero Papada"/>
    <x v="3"/>
    <n v="-1386"/>
    <n v="27389"/>
    <n v="24000"/>
    <n v="-1386"/>
    <n v="27389"/>
    <n v="24000"/>
    <n v="48000"/>
    <m/>
    <n v="-24000"/>
    <s v="Pendiente de ingreso"/>
    <n v="0"/>
  </r>
  <r>
    <x v="464"/>
    <x v="2"/>
    <s v="Cerdo"/>
    <x v="0"/>
    <s v="1023331"/>
    <x v="289"/>
    <s v="Lomo"/>
    <s v="Lomo Vetado"/>
    <x v="0"/>
    <n v="-19641"/>
    <n v="0"/>
    <n v="0"/>
    <n v="-19641"/>
    <n v="0"/>
    <n v="0"/>
    <n v="17900"/>
    <m/>
    <n v="-17900"/>
    <s v="Pendiente de ingreso"/>
    <n v="0"/>
  </r>
  <r>
    <x v="269"/>
    <x v="2"/>
    <s v="Cerdo"/>
    <x v="0"/>
    <s v="1023334"/>
    <x v="248"/>
    <s v="Cueros"/>
    <s v="Cuero Mixto"/>
    <x v="3"/>
    <n v="39126"/>
    <n v="0"/>
    <n v="48000"/>
    <n v="39126"/>
    <n v="0"/>
    <n v="96000"/>
    <n v="192000"/>
    <m/>
    <n v="-96000"/>
    <s v="Pendiente de ingreso"/>
    <n v="0"/>
  </r>
  <r>
    <x v="270"/>
    <x v="2"/>
    <s v="Cerdo"/>
    <x v="0"/>
    <s v="1023336"/>
    <x v="248"/>
    <s v="Cueros"/>
    <s v="Cuero Mixto"/>
    <x v="3"/>
    <n v="-96246"/>
    <n v="96246"/>
    <n v="0"/>
    <n v="-96246"/>
    <n v="72246"/>
    <n v="48000"/>
    <n v="96000"/>
    <m/>
    <n v="-48000"/>
    <s v="Pendiente de ingreso"/>
    <n v="0"/>
  </r>
  <r>
    <x v="465"/>
    <x v="2"/>
    <s v="Cerdo"/>
    <x v="0"/>
    <s v="1023349"/>
    <x v="412"/>
    <s v="Lomo"/>
    <s v="Lomo Centro"/>
    <x v="9"/>
    <m/>
    <m/>
    <m/>
    <m/>
    <m/>
    <m/>
    <n v="5000"/>
    <m/>
    <n v="-5000"/>
    <s v="Pendiente de ingreso"/>
    <n v="0"/>
  </r>
  <r>
    <x v="466"/>
    <x v="2"/>
    <s v="Cerdo"/>
    <x v="0"/>
    <s v="1023350"/>
    <x v="413"/>
    <s v="Lomo"/>
    <s v="Lomo Vetado"/>
    <x v="9"/>
    <n v="0"/>
    <n v="90000"/>
    <n v="45000"/>
    <n v="0"/>
    <n v="90000"/>
    <n v="50000"/>
    <n v="50000"/>
    <m/>
    <n v="0"/>
    <s v="OK"/>
    <n v="0"/>
  </r>
  <r>
    <x v="467"/>
    <x v="2"/>
    <s v="Cerdo"/>
    <x v="0"/>
    <s v="1023351"/>
    <x v="414"/>
    <s v="Panceta"/>
    <s v="Panceta s/Cuero"/>
    <x v="9"/>
    <n v="0"/>
    <n v="6059"/>
    <n v="5000"/>
    <n v="0"/>
    <n v="6059"/>
    <n v="5000"/>
    <n v="5000"/>
    <m/>
    <n v="0"/>
    <s v="OK"/>
    <n v="0"/>
  </r>
  <r>
    <x v="468"/>
    <x v="2"/>
    <s v="Cerdo"/>
    <x v="0"/>
    <s v="1023352"/>
    <x v="415"/>
    <s v="Panceta"/>
    <s v="Panceta s/Cuero"/>
    <x v="9"/>
    <n v="0"/>
    <n v="25572"/>
    <n v="55000"/>
    <n v="0"/>
    <n v="25572"/>
    <n v="70000"/>
    <n v="95000"/>
    <m/>
    <n v="-25000"/>
    <s v="Pendiente de ingreso"/>
    <n v="0"/>
  </r>
  <r>
    <x v="492"/>
    <x v="2"/>
    <s v="Cerdo"/>
    <x v="0"/>
    <s v="1023355"/>
    <x v="245"/>
    <s v="Subprod"/>
    <s v="Subprod Visceras"/>
    <x v="0"/>
    <m/>
    <m/>
    <m/>
    <n v="0"/>
    <n v="24000"/>
    <n v="24000"/>
    <n v="24000"/>
    <m/>
    <n v="0"/>
    <s v="OK"/>
    <n v="0"/>
  </r>
  <r>
    <x v="493"/>
    <x v="2"/>
    <s v="Cerdo"/>
    <x v="0"/>
    <s v="1023391"/>
    <x v="205"/>
    <s v="Recortes"/>
    <s v="Recortes No Magro"/>
    <x v="0"/>
    <m/>
    <m/>
    <m/>
    <m/>
    <m/>
    <m/>
    <n v="24000"/>
    <m/>
    <n v="-24000"/>
    <s v="Pendiente de ingreso"/>
    <n v="0"/>
  </r>
  <r>
    <x v="271"/>
    <x v="2"/>
    <s v="Cerdo"/>
    <x v="1"/>
    <s v="1020822"/>
    <x v="249"/>
    <s v="Huesos"/>
    <s v="Huesos Cuarto Centra"/>
    <x v="5"/>
    <n v="-6163"/>
    <n v="0"/>
    <n v="0"/>
    <n v="-6163"/>
    <n v="0"/>
    <n v="0"/>
    <n v="24020"/>
    <m/>
    <n v="-24020"/>
    <s v="Pendiente de ingreso"/>
    <n v="0"/>
  </r>
  <r>
    <x v="272"/>
    <x v="2"/>
    <s v="Cerdo"/>
    <x v="1"/>
    <s v="1020828"/>
    <x v="156"/>
    <s v="Chuleta"/>
    <s v="Chuleta Huesos"/>
    <x v="5"/>
    <n v="8740"/>
    <n v="50000"/>
    <n v="48000"/>
    <n v="8740"/>
    <n v="52740"/>
    <n v="48000"/>
    <n v="46926.565999999999"/>
    <m/>
    <n v="1073.4340000000011"/>
    <s v="Sobre ingreso"/>
    <n v="0"/>
  </r>
  <r>
    <x v="273"/>
    <x v="2"/>
    <s v="Cerdo"/>
    <x v="1"/>
    <s v="1020845"/>
    <x v="250"/>
    <s v="Lomo"/>
    <s v="Lomo Vetado"/>
    <x v="6"/>
    <n v="4732"/>
    <n v="0"/>
    <n v="0"/>
    <n v="4732"/>
    <n v="0"/>
    <n v="0"/>
    <m/>
    <m/>
    <n v="0"/>
    <s v="OK"/>
    <n v="0"/>
  </r>
  <r>
    <x v="274"/>
    <x v="2"/>
    <s v="Cerdo"/>
    <x v="1"/>
    <s v="1020853"/>
    <x v="158"/>
    <s v="Filete"/>
    <s v="Filete c/Cabeza"/>
    <x v="7"/>
    <n v="-18374"/>
    <n v="142818"/>
    <n v="120000"/>
    <n v="-18374"/>
    <n v="142818"/>
    <n v="120000"/>
    <n v="120000"/>
    <m/>
    <n v="0"/>
    <s v="OK"/>
    <n v="0"/>
  </r>
  <r>
    <x v="275"/>
    <x v="2"/>
    <s v="Cerdo"/>
    <x v="1"/>
    <s v="1020878"/>
    <x v="251"/>
    <s v="Huesos"/>
    <s v="Huesos Cuarto Centra"/>
    <x v="5"/>
    <n v="2754"/>
    <n v="29810"/>
    <n v="24000"/>
    <n v="2754"/>
    <n v="29810"/>
    <n v="24000"/>
    <m/>
    <m/>
    <n v="24000"/>
    <s v="Sobre ingreso"/>
    <n v="0"/>
  </r>
  <r>
    <x v="277"/>
    <x v="2"/>
    <s v="Cerdo"/>
    <x v="1"/>
    <s v="1021005"/>
    <x v="253"/>
    <s v="Paleta"/>
    <s v="Paleta Pulpa"/>
    <x v="7"/>
    <n v="12917"/>
    <n v="0"/>
    <n v="0"/>
    <n v="12917"/>
    <n v="0"/>
    <n v="0"/>
    <m/>
    <m/>
    <n v="0"/>
    <s v="OK"/>
    <n v="0"/>
  </r>
  <r>
    <x v="278"/>
    <x v="2"/>
    <s v="Cerdo"/>
    <x v="1"/>
    <s v="1021020"/>
    <x v="254"/>
    <s v="Plancha"/>
    <s v="Plancha s/Cuero"/>
    <x v="6"/>
    <n v="2016"/>
    <n v="0"/>
    <n v="0"/>
    <n v="2016"/>
    <n v="0"/>
    <n v="0"/>
    <m/>
    <m/>
    <n v="0"/>
    <s v="OK"/>
    <n v="0"/>
  </r>
  <r>
    <x v="279"/>
    <x v="2"/>
    <s v="Cerdo"/>
    <x v="1"/>
    <s v="1021026"/>
    <x v="222"/>
    <s v="Grasas"/>
    <s v="Grasa Gordura"/>
    <x v="6"/>
    <n v="-3466"/>
    <n v="10798"/>
    <n v="0"/>
    <n v="-3466"/>
    <n v="10798"/>
    <n v="0"/>
    <m/>
    <m/>
    <n v="0"/>
    <s v="OK"/>
    <n v="0"/>
  </r>
  <r>
    <x v="280"/>
    <x v="2"/>
    <s v="Cerdo"/>
    <x v="1"/>
    <s v="1021140"/>
    <x v="255"/>
    <s v="Chuleta"/>
    <s v="Chuleta Centro"/>
    <x v="5"/>
    <n v="4278"/>
    <n v="0"/>
    <n v="0"/>
    <n v="4278"/>
    <n v="0"/>
    <n v="0"/>
    <m/>
    <m/>
    <n v="0"/>
    <s v="OK"/>
    <n v="0"/>
  </r>
  <r>
    <x v="281"/>
    <x v="2"/>
    <s v="Cerdo"/>
    <x v="1"/>
    <s v="1021237"/>
    <x v="256"/>
    <s v="Recortes"/>
    <s v="Recortes No Magro"/>
    <x v="7"/>
    <n v="-1462"/>
    <n v="0"/>
    <n v="0"/>
    <n v="-1462"/>
    <n v="0"/>
    <n v="0"/>
    <m/>
    <m/>
    <n v="0"/>
    <s v="OK"/>
    <n v="0"/>
  </r>
  <r>
    <x v="282"/>
    <x v="2"/>
    <s v="Cerdo"/>
    <x v="1"/>
    <s v="1021260"/>
    <x v="257"/>
    <s v="Subprod"/>
    <s v="Subprod Visceras"/>
    <x v="5"/>
    <n v="2581"/>
    <n v="0"/>
    <n v="0"/>
    <n v="2581"/>
    <n v="0"/>
    <n v="48000"/>
    <n v="47990.034"/>
    <m/>
    <n v="9.9660000000003492"/>
    <s v="Sobre ingreso"/>
    <n v="0"/>
  </r>
  <r>
    <x v="283"/>
    <x v="2"/>
    <s v="Cerdo"/>
    <x v="1"/>
    <s v="1021263"/>
    <x v="121"/>
    <s v="Pierna"/>
    <s v="Pierna Pulpa"/>
    <x v="7"/>
    <n v="2588"/>
    <n v="0"/>
    <n v="0"/>
    <n v="2588"/>
    <n v="0"/>
    <n v="0"/>
    <m/>
    <m/>
    <n v="0"/>
    <s v="OK"/>
    <n v="0"/>
  </r>
  <r>
    <x v="284"/>
    <x v="2"/>
    <s v="Cerdo"/>
    <x v="1"/>
    <s v="1021270"/>
    <x v="231"/>
    <s v="Cueros"/>
    <s v="Cuero Forro"/>
    <x v="6"/>
    <n v="-427"/>
    <n v="96427"/>
    <n v="96000"/>
    <n v="-427"/>
    <n v="96427"/>
    <n v="96000"/>
    <n v="96000"/>
    <m/>
    <n v="0"/>
    <s v="OK"/>
    <n v="0"/>
  </r>
  <r>
    <x v="285"/>
    <x v="2"/>
    <s v="Cerdo"/>
    <x v="1"/>
    <s v="1021272"/>
    <x v="238"/>
    <s v="Cueros"/>
    <s v="Cuero Forro"/>
    <x v="6"/>
    <n v="-17586"/>
    <n v="329760"/>
    <n v="312000"/>
    <n v="-17586"/>
    <n v="329760"/>
    <n v="312000"/>
    <n v="312000"/>
    <m/>
    <n v="0"/>
    <s v="OK"/>
    <n v="0"/>
  </r>
  <r>
    <x v="158"/>
    <x v="2"/>
    <s v="Cerdo"/>
    <x v="1"/>
    <s v="1021287"/>
    <x v="148"/>
    <s v="Grasas"/>
    <s v="Grasa Lomo Tocino"/>
    <x v="7"/>
    <n v="835"/>
    <n v="0"/>
    <n v="0"/>
    <n v="835"/>
    <n v="0"/>
    <n v="0"/>
    <m/>
    <m/>
    <n v="0"/>
    <s v="OK"/>
    <n v="0"/>
  </r>
  <r>
    <x v="286"/>
    <x v="2"/>
    <s v="Cerdo"/>
    <x v="1"/>
    <s v="1021398"/>
    <x v="158"/>
    <s v="Filete"/>
    <s v="Filete c/Cabeza"/>
    <x v="5"/>
    <n v="-2027"/>
    <n v="50109"/>
    <n v="48000"/>
    <n v="-2027"/>
    <n v="50109"/>
    <n v="48000"/>
    <n v="39618.048000000003"/>
    <m/>
    <n v="8381.9519999999975"/>
    <s v="Sobre ingreso"/>
    <n v="0"/>
  </r>
  <r>
    <x v="469"/>
    <x v="2"/>
    <s v="Cerdo"/>
    <x v="1"/>
    <s v="1021433"/>
    <x v="263"/>
    <s v="Pierna"/>
    <s v="Pierna Pulpa"/>
    <x v="7"/>
    <n v="515"/>
    <n v="0"/>
    <n v="0"/>
    <n v="515"/>
    <n v="0"/>
    <n v="0"/>
    <m/>
    <m/>
    <n v="0"/>
    <s v="OK"/>
    <n v="0"/>
  </r>
  <r>
    <x v="160"/>
    <x v="2"/>
    <s v="Cerdo"/>
    <x v="1"/>
    <s v="1021435"/>
    <x v="150"/>
    <s v="Grasas"/>
    <s v="Grasa Gordura"/>
    <x v="7"/>
    <n v="53670"/>
    <n v="0"/>
    <n v="0"/>
    <n v="53670"/>
    <n v="0"/>
    <n v="0"/>
    <m/>
    <m/>
    <n v="0"/>
    <s v="OK"/>
    <n v="0"/>
  </r>
  <r>
    <x v="287"/>
    <x v="2"/>
    <s v="Cerdo"/>
    <x v="1"/>
    <s v="1021474"/>
    <x v="258"/>
    <s v="Grasas"/>
    <s v="Grasa Gordura"/>
    <x v="7"/>
    <n v="13081"/>
    <n v="0"/>
    <n v="0"/>
    <n v="13081"/>
    <n v="0"/>
    <n v="0"/>
    <m/>
    <m/>
    <n v="0"/>
    <s v="OK"/>
    <n v="0"/>
  </r>
  <r>
    <x v="288"/>
    <x v="2"/>
    <s v="Cerdo"/>
    <x v="1"/>
    <s v="1021500"/>
    <x v="132"/>
    <s v="Recortes"/>
    <s v="Recortes No Magro"/>
    <x v="7"/>
    <n v="140"/>
    <n v="0"/>
    <n v="0"/>
    <n v="140"/>
    <n v="0"/>
    <n v="0"/>
    <m/>
    <m/>
    <n v="0"/>
    <s v="OK"/>
    <n v="0"/>
  </r>
  <r>
    <x v="289"/>
    <x v="2"/>
    <s v="Cerdo"/>
    <x v="1"/>
    <s v="1021538"/>
    <x v="259"/>
    <s v="Panceta"/>
    <s v="Panceta s/Cuero"/>
    <x v="5"/>
    <n v="-7465"/>
    <n v="116654"/>
    <n v="96000"/>
    <n v="-7465"/>
    <n v="116654"/>
    <n v="96000"/>
    <n v="93813.005999999994"/>
    <m/>
    <n v="2186.9940000000061"/>
    <s v="Sobre ingreso"/>
    <n v="0"/>
  </r>
  <r>
    <x v="290"/>
    <x v="2"/>
    <s v="Cerdo"/>
    <x v="1"/>
    <s v="1021539"/>
    <x v="260"/>
    <s v="Panceta"/>
    <s v="Panceta s/Cuero"/>
    <x v="5"/>
    <n v="-20776"/>
    <n v="720"/>
    <n v="0"/>
    <n v="-20776"/>
    <n v="720"/>
    <n v="0"/>
    <m/>
    <m/>
    <n v="0"/>
    <s v="OK"/>
    <n v="0"/>
  </r>
  <r>
    <x v="163"/>
    <x v="2"/>
    <s v="Cerdo"/>
    <x v="1"/>
    <s v="1021550"/>
    <x v="153"/>
    <s v="Recortes"/>
    <s v="Recortes No Magro"/>
    <x v="7"/>
    <n v="15261"/>
    <n v="0"/>
    <n v="0"/>
    <n v="15261"/>
    <n v="0"/>
    <n v="0"/>
    <m/>
    <m/>
    <n v="0"/>
    <s v="OK"/>
    <n v="0"/>
  </r>
  <r>
    <x v="291"/>
    <x v="2"/>
    <s v="Cerdo"/>
    <x v="1"/>
    <s v="1021555"/>
    <x v="261"/>
    <s v="Grasas"/>
    <s v="Grasa Gordura"/>
    <x v="6"/>
    <n v="8897"/>
    <n v="186959"/>
    <n v="192000"/>
    <n v="8897"/>
    <n v="186959"/>
    <n v="192000"/>
    <n v="192000"/>
    <m/>
    <n v="0"/>
    <s v="OK"/>
    <n v="0"/>
  </r>
  <r>
    <x v="292"/>
    <x v="2"/>
    <s v="Cerdo"/>
    <x v="1"/>
    <s v="1021596"/>
    <x v="149"/>
    <s v="Cueros"/>
    <s v="Cuero Mixto"/>
    <x v="6"/>
    <n v="1747"/>
    <n v="70253"/>
    <n v="72000"/>
    <n v="1747"/>
    <n v="94253"/>
    <n v="96000"/>
    <n v="72000"/>
    <m/>
    <n v="24000"/>
    <s v="Sobre ingreso"/>
    <n v="0"/>
  </r>
  <r>
    <x v="172"/>
    <x v="2"/>
    <s v="Cerdo"/>
    <x v="1"/>
    <s v="1021731"/>
    <x v="162"/>
    <s v="Pernil"/>
    <s v="Pernil Mano"/>
    <x v="2"/>
    <m/>
    <m/>
    <m/>
    <m/>
    <m/>
    <m/>
    <n v="72000"/>
    <m/>
    <n v="-72000"/>
    <s v="Pendiente de ingreso"/>
    <n v="0"/>
  </r>
  <r>
    <x v="293"/>
    <x v="2"/>
    <s v="Cerdo"/>
    <x v="1"/>
    <s v="1021732"/>
    <x v="262"/>
    <s v="Huesos"/>
    <s v="Huesos Cuarto Traser"/>
    <x v="2"/>
    <n v="9781"/>
    <n v="350972"/>
    <n v="360000"/>
    <n v="9781"/>
    <n v="350972"/>
    <n v="360000"/>
    <n v="367800"/>
    <m/>
    <n v="-7800"/>
    <s v="Pendiente de ingreso"/>
    <n v="0"/>
  </r>
  <r>
    <x v="294"/>
    <x v="2"/>
    <s v="Cerdo"/>
    <x v="1"/>
    <s v="1021733"/>
    <x v="263"/>
    <s v="Pierna"/>
    <s v="Pierna Pulpa"/>
    <x v="2"/>
    <n v="4444"/>
    <n v="0"/>
    <n v="0"/>
    <n v="4444"/>
    <n v="0"/>
    <n v="0"/>
    <m/>
    <m/>
    <n v="0"/>
    <s v="OK"/>
    <n v="0"/>
  </r>
  <r>
    <x v="173"/>
    <x v="2"/>
    <s v="Cerdo"/>
    <x v="1"/>
    <s v="1021735"/>
    <x v="163"/>
    <s v="Subprod"/>
    <s v="Subprod Patas-Manos"/>
    <x v="2"/>
    <n v="0"/>
    <n v="120000"/>
    <n v="120000"/>
    <n v="0"/>
    <n v="120000"/>
    <n v="120000"/>
    <n v="144000"/>
    <m/>
    <n v="-24000"/>
    <s v="Pendiente de ingreso"/>
    <n v="0"/>
  </r>
  <r>
    <x v="295"/>
    <x v="2"/>
    <s v="Cerdo"/>
    <x v="1"/>
    <s v="1021737"/>
    <x v="264"/>
    <s v="Subprod"/>
    <s v="Subprod Patas-Manos"/>
    <x v="2"/>
    <n v="885"/>
    <n v="15396"/>
    <n v="0"/>
    <n v="885"/>
    <n v="15396"/>
    <n v="0"/>
    <m/>
    <m/>
    <n v="0"/>
    <s v="OK"/>
    <n v="0"/>
  </r>
  <r>
    <x v="174"/>
    <x v="2"/>
    <s v="Cerdo"/>
    <x v="1"/>
    <s v="1021738"/>
    <x v="164"/>
    <s v="Subprod"/>
    <s v="Subprod Patas-Manos"/>
    <x v="2"/>
    <n v="-12353"/>
    <n v="99606"/>
    <n v="96000"/>
    <n v="-12353"/>
    <n v="99606"/>
    <n v="96000"/>
    <n v="72000"/>
    <m/>
    <n v="24000"/>
    <s v="Sobre ingreso"/>
    <n v="0"/>
  </r>
  <r>
    <x v="296"/>
    <x v="2"/>
    <s v="Cerdo"/>
    <x v="1"/>
    <s v="1021739"/>
    <x v="265"/>
    <s v="Cabeza"/>
    <s v="Cabeza Entera"/>
    <x v="2"/>
    <n v="-11180"/>
    <n v="39986"/>
    <n v="24000"/>
    <n v="-11180"/>
    <n v="39986"/>
    <n v="24000"/>
    <n v="24000"/>
    <m/>
    <n v="0"/>
    <s v="OK"/>
    <n v="0"/>
  </r>
  <r>
    <x v="297"/>
    <x v="2"/>
    <s v="Cerdo"/>
    <x v="1"/>
    <s v="1021765"/>
    <x v="119"/>
    <s v="Pierna"/>
    <s v="Pierna Entera"/>
    <x v="2"/>
    <n v="-6760"/>
    <n v="0"/>
    <n v="0"/>
    <n v="-6760"/>
    <n v="0"/>
    <n v="0"/>
    <m/>
    <m/>
    <n v="0"/>
    <s v="OK"/>
    <n v="0"/>
  </r>
  <r>
    <x v="298"/>
    <x v="2"/>
    <s v="Cerdo"/>
    <x v="1"/>
    <s v="1021766"/>
    <x v="266"/>
    <s v="Huesos"/>
    <s v="Huesos Cuarto Delant"/>
    <x v="2"/>
    <n v="-96813"/>
    <n v="344895"/>
    <n v="264000"/>
    <n v="-96813"/>
    <n v="344895"/>
    <n v="264000"/>
    <n v="264000"/>
    <m/>
    <n v="0"/>
    <s v="OK"/>
    <n v="0"/>
  </r>
  <r>
    <x v="299"/>
    <x v="2"/>
    <s v="Cerdo"/>
    <x v="1"/>
    <s v="1021767"/>
    <x v="267"/>
    <s v="Huesos"/>
    <s v="Huesos Cuarto Centra"/>
    <x v="2"/>
    <n v="-58253"/>
    <n v="512616"/>
    <n v="456000"/>
    <n v="-58253"/>
    <n v="512616"/>
    <n v="456000"/>
    <n v="456000"/>
    <m/>
    <n v="0"/>
    <s v="OK"/>
    <n v="0"/>
  </r>
  <r>
    <x v="300"/>
    <x v="2"/>
    <s v="Cerdo"/>
    <x v="1"/>
    <s v="1021774"/>
    <x v="268"/>
    <s v="Huesos"/>
    <s v="Huesos Cuarto Delant"/>
    <x v="2"/>
    <n v="-15766"/>
    <n v="90630"/>
    <n v="72000"/>
    <n v="-15766"/>
    <n v="90630"/>
    <n v="72000"/>
    <n v="72000"/>
    <m/>
    <n v="0"/>
    <s v="OK"/>
    <n v="0"/>
  </r>
  <r>
    <x v="301"/>
    <x v="2"/>
    <s v="Cerdo"/>
    <x v="1"/>
    <s v="1021819"/>
    <x v="269"/>
    <s v="Lomo"/>
    <s v="Lomo Centro"/>
    <x v="7"/>
    <n v="38658"/>
    <n v="0"/>
    <n v="0"/>
    <n v="38658"/>
    <n v="0"/>
    <n v="0"/>
    <m/>
    <m/>
    <n v="0"/>
    <s v="OK"/>
    <n v="0"/>
  </r>
  <r>
    <x v="302"/>
    <x v="2"/>
    <s v="Cerdo"/>
    <x v="1"/>
    <s v="1021820"/>
    <x v="250"/>
    <s v="Lomo"/>
    <s v="Lomo Vetado"/>
    <x v="7"/>
    <n v="5046"/>
    <n v="0"/>
    <n v="0"/>
    <n v="5046"/>
    <n v="0"/>
    <n v="0"/>
    <m/>
    <m/>
    <n v="0"/>
    <s v="OK"/>
    <n v="0"/>
  </r>
  <r>
    <x v="303"/>
    <x v="2"/>
    <s v="Cerdo"/>
    <x v="1"/>
    <s v="1021874"/>
    <x v="130"/>
    <s v="Grasas"/>
    <s v="Grasa Gordura"/>
    <x v="6"/>
    <n v="-62990"/>
    <n v="374991"/>
    <n v="312000"/>
    <n v="-62990"/>
    <n v="374991"/>
    <n v="312000"/>
    <n v="312000"/>
    <m/>
    <n v="0"/>
    <s v="OK"/>
    <n v="0"/>
  </r>
  <r>
    <x v="304"/>
    <x v="2"/>
    <s v="Cerdo"/>
    <x v="1"/>
    <s v="1021903"/>
    <x v="247"/>
    <s v="Subprod"/>
    <s v="Subprod Visceras"/>
    <x v="7"/>
    <n v="-9223"/>
    <n v="0"/>
    <n v="0"/>
    <n v="-9223"/>
    <n v="0"/>
    <n v="0"/>
    <m/>
    <m/>
    <n v="0"/>
    <s v="OK"/>
    <n v="0"/>
  </r>
  <r>
    <x v="305"/>
    <x v="2"/>
    <s v="Cerdo"/>
    <x v="1"/>
    <s v="1021922"/>
    <x v="158"/>
    <s v="Filete"/>
    <s v="Filete c/Cabeza"/>
    <x v="8"/>
    <n v="175"/>
    <n v="0"/>
    <n v="0"/>
    <n v="175"/>
    <n v="0"/>
    <n v="0"/>
    <m/>
    <m/>
    <n v="0"/>
    <s v="OK"/>
    <n v="0"/>
  </r>
  <r>
    <x v="306"/>
    <x v="2"/>
    <s v="Cerdo"/>
    <x v="1"/>
    <s v="1021924"/>
    <x v="270"/>
    <s v="Lomo"/>
    <s v="Lomo MM Loin"/>
    <x v="8"/>
    <n v="1178"/>
    <n v="13822"/>
    <n v="15000"/>
    <n v="1178"/>
    <n v="13822"/>
    <n v="15000"/>
    <n v="15000"/>
    <m/>
    <n v="0"/>
    <s v="OK"/>
    <n v="0"/>
  </r>
  <r>
    <x v="307"/>
    <x v="2"/>
    <s v="Cerdo"/>
    <x v="1"/>
    <s v="1021925"/>
    <x v="271"/>
    <s v="Lomo"/>
    <s v="Lomo MM Loin"/>
    <x v="8"/>
    <n v="5996"/>
    <n v="54004"/>
    <n v="60000"/>
    <n v="5996"/>
    <n v="54004"/>
    <n v="10000"/>
    <n v="10000"/>
    <m/>
    <n v="0"/>
    <s v="OK"/>
    <n v="0"/>
  </r>
  <r>
    <x v="308"/>
    <x v="2"/>
    <s v="Cerdo"/>
    <x v="1"/>
    <s v="1021929"/>
    <x v="272"/>
    <s v="Panceta"/>
    <s v="Panceta c/Cuero"/>
    <x v="8"/>
    <n v="0"/>
    <n v="2000"/>
    <n v="2000"/>
    <n v="0"/>
    <n v="2000"/>
    <n v="2000"/>
    <n v="2000"/>
    <m/>
    <n v="0"/>
    <s v="OK"/>
    <n v="0"/>
  </r>
  <r>
    <x v="309"/>
    <x v="2"/>
    <s v="Cerdo"/>
    <x v="1"/>
    <s v="1021931"/>
    <x v="273"/>
    <s v="Cost-Pec"/>
    <s v="Cost-Pec Trozos"/>
    <x v="8"/>
    <n v="5321"/>
    <n v="21379"/>
    <n v="30000"/>
    <n v="5321"/>
    <n v="21379"/>
    <n v="30000"/>
    <n v="30000"/>
    <m/>
    <n v="0"/>
    <s v="OK"/>
    <n v="0"/>
  </r>
  <r>
    <x v="310"/>
    <x v="2"/>
    <s v="Cerdo"/>
    <x v="1"/>
    <s v="1021936"/>
    <x v="274"/>
    <s v="Paleta"/>
    <s v="Paleta Pulpa"/>
    <x v="8"/>
    <n v="-67697"/>
    <n v="451697"/>
    <n v="384000"/>
    <n v="-67697"/>
    <n v="451697"/>
    <n v="408000"/>
    <n v="408000"/>
    <m/>
    <n v="0"/>
    <s v="OK"/>
    <n v="0"/>
  </r>
  <r>
    <x v="470"/>
    <x v="2"/>
    <s v="Cerdo"/>
    <x v="1"/>
    <s v="1021944"/>
    <x v="416"/>
    <s v="Recortes"/>
    <s v="Diafragma"/>
    <x v="8"/>
    <n v="-2992"/>
    <n v="5992"/>
    <n v="3000"/>
    <n v="-2992"/>
    <n v="5992"/>
    <n v="3000"/>
    <n v="3000"/>
    <m/>
    <n v="0"/>
    <s v="OK"/>
    <n v="0"/>
  </r>
  <r>
    <x v="471"/>
    <x v="2"/>
    <s v="Cerdo"/>
    <x v="1"/>
    <s v="1021945"/>
    <x v="417"/>
    <s v="Cabeza"/>
    <s v="Cabeza Derivados"/>
    <x v="8"/>
    <n v="-3000"/>
    <n v="4168"/>
    <n v="3000"/>
    <n v="-3000"/>
    <n v="4168"/>
    <n v="3000"/>
    <n v="3000"/>
    <m/>
    <n v="0"/>
    <s v="OK"/>
    <n v="0"/>
  </r>
  <r>
    <x v="311"/>
    <x v="2"/>
    <s v="Cerdo"/>
    <x v="1"/>
    <s v="1021952"/>
    <x v="156"/>
    <s v="Chuleta"/>
    <s v="Chuleta Huesos"/>
    <x v="8"/>
    <n v="680"/>
    <n v="320"/>
    <n v="1000"/>
    <n v="680"/>
    <n v="320"/>
    <n v="2000"/>
    <n v="2000"/>
    <m/>
    <n v="0"/>
    <s v="OK"/>
    <n v="0"/>
  </r>
  <r>
    <x v="312"/>
    <x v="2"/>
    <s v="Cerdo"/>
    <x v="1"/>
    <s v="1021971"/>
    <x v="275"/>
    <s v="Cueros"/>
    <s v="Cuero Back"/>
    <x v="2"/>
    <n v="-31990"/>
    <n v="12999"/>
    <n v="0"/>
    <n v="-31990"/>
    <n v="12999"/>
    <n v="0"/>
    <m/>
    <m/>
    <n v="0"/>
    <s v="OK"/>
    <n v="0"/>
  </r>
  <r>
    <x v="179"/>
    <x v="2"/>
    <s v="Cerdo"/>
    <x v="1"/>
    <s v="1021980"/>
    <x v="168"/>
    <s v="Chuleta"/>
    <s v="Chuleta Huesos"/>
    <x v="6"/>
    <n v="-300"/>
    <n v="0"/>
    <n v="0"/>
    <n v="-300"/>
    <n v="0"/>
    <n v="0"/>
    <m/>
    <m/>
    <n v="0"/>
    <s v="OK"/>
    <n v="0"/>
  </r>
  <r>
    <x v="313"/>
    <x v="2"/>
    <s v="Cerdo"/>
    <x v="1"/>
    <s v="1021987"/>
    <x v="276"/>
    <s v="Subprod"/>
    <s v="Subprod Tripa"/>
    <x v="8"/>
    <n v="-13312"/>
    <n v="4200"/>
    <n v="0"/>
    <n v="-13312"/>
    <n v="4200"/>
    <n v="0"/>
    <m/>
    <m/>
    <n v="0"/>
    <s v="OK"/>
    <n v="0"/>
  </r>
  <r>
    <x v="180"/>
    <x v="2"/>
    <s v="Cerdo"/>
    <x v="1"/>
    <s v="1021992"/>
    <x v="89"/>
    <s v="Grasas"/>
    <s v="Grasa Lomo Tocino"/>
    <x v="2"/>
    <n v="-76693"/>
    <n v="70587"/>
    <n v="0"/>
    <n v="-76693"/>
    <n v="70587"/>
    <n v="0"/>
    <m/>
    <m/>
    <n v="0"/>
    <s v="OK"/>
    <n v="0"/>
  </r>
  <r>
    <x v="314"/>
    <x v="2"/>
    <s v="Cerdo"/>
    <x v="1"/>
    <s v="1022033"/>
    <x v="277"/>
    <s v="Cabeza"/>
    <s v="Cabeza Derivados"/>
    <x v="2"/>
    <n v="5650"/>
    <n v="40666"/>
    <n v="48000"/>
    <n v="5650"/>
    <n v="40666"/>
    <n v="48000"/>
    <n v="48000"/>
    <m/>
    <n v="0"/>
    <s v="OK"/>
    <n v="0"/>
  </r>
  <r>
    <x v="181"/>
    <x v="2"/>
    <s v="Cerdo"/>
    <x v="1"/>
    <s v="1022073"/>
    <x v="169"/>
    <s v="Grasas"/>
    <s v="Grasa Interior"/>
    <x v="2"/>
    <n v="10252"/>
    <n v="0"/>
    <n v="0"/>
    <n v="10252"/>
    <n v="0"/>
    <n v="0"/>
    <m/>
    <m/>
    <n v="0"/>
    <s v="OK"/>
    <n v="0"/>
  </r>
  <r>
    <x v="315"/>
    <x v="2"/>
    <s v="Cerdo"/>
    <x v="1"/>
    <s v="1022080"/>
    <x v="278"/>
    <s v="Subprod"/>
    <s v="Subprod Cola"/>
    <x v="2"/>
    <n v="-27118"/>
    <n v="96608"/>
    <n v="72000"/>
    <n v="-27118"/>
    <n v="96608"/>
    <n v="72000"/>
    <n v="72000"/>
    <m/>
    <n v="0"/>
    <s v="OK"/>
    <n v="0"/>
  </r>
  <r>
    <x v="316"/>
    <x v="2"/>
    <s v="Cerdo"/>
    <x v="1"/>
    <s v="1022082"/>
    <x v="279"/>
    <s v="Recortes"/>
    <s v="Recortes No Magro"/>
    <x v="2"/>
    <n v="740"/>
    <n v="0"/>
    <n v="0"/>
    <n v="740"/>
    <n v="0"/>
    <n v="0"/>
    <m/>
    <m/>
    <n v="0"/>
    <s v="OK"/>
    <n v="0"/>
  </r>
  <r>
    <x v="182"/>
    <x v="2"/>
    <s v="Cerdo"/>
    <x v="1"/>
    <s v="1022096"/>
    <x v="170"/>
    <s v="Huesos"/>
    <s v="Huesos Cuarto Delant"/>
    <x v="2"/>
    <m/>
    <m/>
    <m/>
    <m/>
    <m/>
    <m/>
    <n v="48000"/>
    <m/>
    <n v="-48000"/>
    <s v="Pendiente de ingreso"/>
    <n v="0"/>
  </r>
  <r>
    <x v="317"/>
    <x v="2"/>
    <s v="Cerdo"/>
    <x v="1"/>
    <s v="1022097"/>
    <x v="280"/>
    <s v="Filete"/>
    <s v="Filete c/Cabeza"/>
    <x v="7"/>
    <n v="8060"/>
    <n v="0"/>
    <n v="0"/>
    <n v="8060"/>
    <n v="0"/>
    <n v="0"/>
    <m/>
    <m/>
    <n v="0"/>
    <s v="OK"/>
    <n v="0"/>
  </r>
  <r>
    <x v="318"/>
    <x v="2"/>
    <s v="Cerdo"/>
    <x v="1"/>
    <s v="1022099"/>
    <x v="281"/>
    <s v="Huesos"/>
    <s v="Huesos Cuarto Centra"/>
    <x v="2"/>
    <n v="11331"/>
    <n v="213142"/>
    <n v="216000"/>
    <n v="11331"/>
    <n v="213142"/>
    <n v="216000"/>
    <n v="216650"/>
    <m/>
    <n v="-650"/>
    <s v="Pendiente de ingreso"/>
    <n v="0"/>
  </r>
  <r>
    <x v="319"/>
    <x v="2"/>
    <s v="Cerdo"/>
    <x v="1"/>
    <s v="1022101"/>
    <x v="282"/>
    <s v="Lomo"/>
    <s v="Lomo Centro"/>
    <x v="8"/>
    <n v="-2172"/>
    <n v="4172"/>
    <n v="2000"/>
    <n v="-2172"/>
    <n v="4172"/>
    <n v="2000"/>
    <n v="2000"/>
    <m/>
    <n v="0"/>
    <s v="OK"/>
    <n v="0"/>
  </r>
  <r>
    <x v="320"/>
    <x v="2"/>
    <s v="Cerdo"/>
    <x v="1"/>
    <s v="1022115"/>
    <x v="283"/>
    <s v="Plancha"/>
    <s v="Plancha c/Cuero"/>
    <x v="6"/>
    <n v="-668"/>
    <n v="110"/>
    <n v="0"/>
    <n v="-668"/>
    <n v="110"/>
    <n v="0"/>
    <m/>
    <m/>
    <n v="0"/>
    <s v="OK"/>
    <n v="0"/>
  </r>
  <r>
    <x v="184"/>
    <x v="2"/>
    <s v="Cerdo"/>
    <x v="1"/>
    <s v="1022125"/>
    <x v="172"/>
    <s v="Pernil"/>
    <s v="Pernil Mano"/>
    <x v="2"/>
    <n v="-92902"/>
    <n v="190064"/>
    <n v="144000"/>
    <n v="-92902"/>
    <n v="190064"/>
    <n v="144000"/>
    <n v="96000"/>
    <m/>
    <n v="48000"/>
    <s v="Sobre ingreso"/>
    <n v="0"/>
  </r>
  <r>
    <x v="321"/>
    <x v="2"/>
    <s v="Cerdo"/>
    <x v="1"/>
    <s v="1022128"/>
    <x v="284"/>
    <s v="Pierna"/>
    <s v="Pierna Pulpa Fina"/>
    <x v="8"/>
    <n v="-3229"/>
    <n v="3229"/>
    <n v="0"/>
    <n v="-3229"/>
    <n v="3229"/>
    <n v="10000"/>
    <n v="10000"/>
    <m/>
    <n v="0"/>
    <s v="OK"/>
    <n v="0"/>
  </r>
  <r>
    <x v="322"/>
    <x v="2"/>
    <s v="Cerdo"/>
    <x v="1"/>
    <s v="1022141"/>
    <x v="285"/>
    <s v="Pierna"/>
    <s v="Pierna Pulpa Fina"/>
    <x v="8"/>
    <n v="-27315"/>
    <n v="55483"/>
    <n v="22000"/>
    <n v="-27315"/>
    <n v="55483"/>
    <n v="41000"/>
    <n v="41000"/>
    <m/>
    <n v="0"/>
    <s v="OK"/>
    <n v="0"/>
  </r>
  <r>
    <x v="323"/>
    <x v="2"/>
    <s v="Cerdo"/>
    <x v="1"/>
    <s v="1022142"/>
    <x v="286"/>
    <s v="Pierna"/>
    <s v="Pierna Pulpa Fina"/>
    <x v="8"/>
    <n v="481"/>
    <n v="4519"/>
    <n v="5000"/>
    <n v="481"/>
    <n v="4519"/>
    <n v="10000"/>
    <n v="10000"/>
    <m/>
    <n v="0"/>
    <s v="OK"/>
    <n v="0"/>
  </r>
  <r>
    <x v="325"/>
    <x v="2"/>
    <s v="Cerdo"/>
    <x v="1"/>
    <s v="1022169"/>
    <x v="288"/>
    <s v="Recortes"/>
    <s v="Recortes No Magro"/>
    <x v="2"/>
    <n v="-6366"/>
    <n v="187962"/>
    <n v="192000"/>
    <n v="-6366"/>
    <n v="187962"/>
    <n v="192000"/>
    <n v="192000"/>
    <m/>
    <n v="0"/>
    <s v="OK"/>
    <n v="0"/>
  </r>
  <r>
    <x v="187"/>
    <x v="2"/>
    <s v="Cerdo"/>
    <x v="1"/>
    <s v="1022183"/>
    <x v="174"/>
    <s v="Pernil"/>
    <s v="Pernil Pierna"/>
    <x v="2"/>
    <n v="0"/>
    <n v="480000"/>
    <n v="480000"/>
    <n v="0"/>
    <n v="480000"/>
    <n v="480000"/>
    <n v="312000"/>
    <m/>
    <n v="168000"/>
    <s v="Sobre ingreso"/>
    <n v="0"/>
  </r>
  <r>
    <x v="188"/>
    <x v="2"/>
    <s v="Cerdo"/>
    <x v="1"/>
    <s v="1022186"/>
    <x v="175"/>
    <s v="Huesos"/>
    <s v="Huesos Cuarto Centra"/>
    <x v="2"/>
    <m/>
    <m/>
    <m/>
    <m/>
    <m/>
    <m/>
    <n v="24000"/>
    <m/>
    <n v="-24000"/>
    <s v="Pendiente de ingreso"/>
    <n v="0"/>
  </r>
  <r>
    <x v="326"/>
    <x v="2"/>
    <s v="Cerdo"/>
    <x v="1"/>
    <s v="1022193"/>
    <x v="289"/>
    <s v="Lomo"/>
    <s v="Lomo Vetado"/>
    <x v="2"/>
    <n v="577"/>
    <n v="25390"/>
    <n v="24000"/>
    <n v="577"/>
    <n v="25390"/>
    <n v="24000"/>
    <n v="24000"/>
    <m/>
    <n v="0"/>
    <s v="OK"/>
    <n v="0"/>
  </r>
  <r>
    <x v="327"/>
    <x v="2"/>
    <s v="Cerdo"/>
    <x v="1"/>
    <s v="1022212"/>
    <x v="290"/>
    <s v="Cabeza"/>
    <s v="Cabeza Entera"/>
    <x v="2"/>
    <n v="-25707"/>
    <n v="739401"/>
    <n v="744000"/>
    <n v="-25707"/>
    <n v="739401"/>
    <n v="744000"/>
    <n v="744001"/>
    <m/>
    <n v="-1"/>
    <s v="Pendiente de ingreso"/>
    <n v="0"/>
  </r>
  <r>
    <x v="328"/>
    <x v="2"/>
    <s v="Cerdo"/>
    <x v="1"/>
    <s v="1022247"/>
    <x v="291"/>
    <s v="Recortes"/>
    <s v="Recortes No Magro"/>
    <x v="7"/>
    <n v="-1690"/>
    <n v="0"/>
    <n v="0"/>
    <n v="-1690"/>
    <n v="0"/>
    <n v="0"/>
    <m/>
    <m/>
    <n v="0"/>
    <s v="OK"/>
    <n v="0"/>
  </r>
  <r>
    <x v="330"/>
    <x v="2"/>
    <s v="Cerdo"/>
    <x v="1"/>
    <s v="1022293"/>
    <x v="293"/>
    <s v="Prolijado"/>
    <s v="Prolijado Malaya"/>
    <x v="8"/>
    <n v="-5355"/>
    <n v="6270"/>
    <n v="0"/>
    <n v="-5355"/>
    <n v="6270"/>
    <n v="0"/>
    <m/>
    <m/>
    <n v="0"/>
    <s v="OK"/>
    <n v="0"/>
  </r>
  <r>
    <x v="331"/>
    <x v="2"/>
    <s v="Cerdo"/>
    <x v="1"/>
    <s v="1022304"/>
    <x v="294"/>
    <s v="Subprod"/>
    <s v="Subprod Visceras"/>
    <x v="7"/>
    <n v="-11566"/>
    <n v="14781"/>
    <n v="20000"/>
    <n v="-11566"/>
    <n v="14781"/>
    <n v="20000"/>
    <n v="20000"/>
    <m/>
    <n v="0"/>
    <s v="OK"/>
    <n v="0"/>
  </r>
  <r>
    <x v="332"/>
    <x v="2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333"/>
    <x v="2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202"/>
    <x v="2"/>
    <s v="Cerdo"/>
    <x v="1"/>
    <s v="1022378"/>
    <x v="188"/>
    <s v="Huesos"/>
    <s v="Huesos Cuarto Centra"/>
    <x v="2"/>
    <m/>
    <m/>
    <m/>
    <m/>
    <m/>
    <m/>
    <n v="24000"/>
    <m/>
    <n v="-24000"/>
    <s v="Pendiente de ingreso"/>
    <n v="0"/>
  </r>
  <r>
    <x v="335"/>
    <x v="2"/>
    <s v="Cerdo"/>
    <x v="1"/>
    <s v="1022379"/>
    <x v="297"/>
    <s v="Paleta"/>
    <s v="Paleta Pulpa"/>
    <x v="2"/>
    <n v="11465"/>
    <n v="0"/>
    <n v="0"/>
    <n v="11465"/>
    <n v="0"/>
    <n v="0"/>
    <m/>
    <m/>
    <n v="0"/>
    <s v="OK"/>
    <n v="0"/>
  </r>
  <r>
    <x v="336"/>
    <x v="2"/>
    <s v="Cerdo"/>
    <x v="1"/>
    <s v="1022388"/>
    <x v="298"/>
    <s v="Huesos"/>
    <s v="Huesos Cuarto Centra"/>
    <x v="2"/>
    <n v="-3661"/>
    <n v="3661"/>
    <n v="0"/>
    <n v="-3661"/>
    <n v="3661"/>
    <n v="0"/>
    <n v="120001"/>
    <m/>
    <n v="-120001"/>
    <s v="Pendiente de ingreso"/>
    <n v="0"/>
  </r>
  <r>
    <x v="205"/>
    <x v="2"/>
    <s v="Cerdo"/>
    <x v="1"/>
    <s v="1022389"/>
    <x v="191"/>
    <s v="Cueros"/>
    <s v="Cuero Panceta"/>
    <x v="2"/>
    <n v="-2460"/>
    <n v="2460"/>
    <n v="0"/>
    <n v="-2460"/>
    <n v="2460"/>
    <n v="0"/>
    <m/>
    <m/>
    <n v="0"/>
    <s v="OK"/>
    <n v="0"/>
  </r>
  <r>
    <x v="337"/>
    <x v="2"/>
    <s v="Cerdo"/>
    <x v="1"/>
    <s v="1022398"/>
    <x v="299"/>
    <s v="Pierna"/>
    <s v="Pierna Pulpa Fina"/>
    <x v="8"/>
    <n v="-98"/>
    <n v="12098"/>
    <n v="12000"/>
    <n v="-98"/>
    <n v="12098"/>
    <n v="12000"/>
    <n v="12000"/>
    <m/>
    <n v="0"/>
    <s v="OK"/>
    <n v="0"/>
  </r>
  <r>
    <x v="338"/>
    <x v="2"/>
    <s v="Cerdo"/>
    <x v="1"/>
    <s v="1022413"/>
    <x v="300"/>
    <s v="Subprod"/>
    <s v="Subprod Visceras"/>
    <x v="8"/>
    <n v="-6680"/>
    <n v="0"/>
    <n v="0"/>
    <n v="-6680"/>
    <n v="0"/>
    <n v="0"/>
    <m/>
    <m/>
    <n v="0"/>
    <s v="OK"/>
    <n v="0"/>
  </r>
  <r>
    <x v="208"/>
    <x v="2"/>
    <s v="Cerdo"/>
    <x v="1"/>
    <s v="1022414"/>
    <x v="194"/>
    <s v="Chuleta"/>
    <s v="Chuleta Cazuela"/>
    <x v="2"/>
    <m/>
    <m/>
    <m/>
    <m/>
    <m/>
    <m/>
    <n v="96000"/>
    <m/>
    <n v="-96000"/>
    <s v="Pendiente de ingreso"/>
    <n v="0"/>
  </r>
  <r>
    <x v="339"/>
    <x v="2"/>
    <s v="Cerdo"/>
    <x v="1"/>
    <s v="1022415"/>
    <x v="301"/>
    <s v="Recortes"/>
    <s v="Recortes No Magro"/>
    <x v="2"/>
    <n v="1716"/>
    <n v="0"/>
    <n v="0"/>
    <n v="1716"/>
    <n v="0"/>
    <n v="0"/>
    <m/>
    <m/>
    <n v="0"/>
    <s v="OK"/>
    <n v="0"/>
  </r>
  <r>
    <x v="340"/>
    <x v="2"/>
    <s v="Cerdo"/>
    <x v="1"/>
    <s v="1022416"/>
    <x v="302"/>
    <s v="Chuleta"/>
    <s v="Chuleta Vetada"/>
    <x v="2"/>
    <n v="1140"/>
    <n v="0"/>
    <n v="0"/>
    <n v="1140"/>
    <n v="0"/>
    <n v="0"/>
    <m/>
    <m/>
    <n v="0"/>
    <s v="OK"/>
    <n v="0"/>
  </r>
  <r>
    <x v="209"/>
    <x v="2"/>
    <s v="Cerdo"/>
    <x v="1"/>
    <s v="1022417"/>
    <x v="195"/>
    <s v="Cueros"/>
    <s v="Cuero Mixto"/>
    <x v="2"/>
    <n v="-88165"/>
    <n v="9895"/>
    <n v="0"/>
    <n v="-88165"/>
    <n v="9895"/>
    <n v="0"/>
    <n v="24000"/>
    <m/>
    <n v="-24000"/>
    <s v="Pendiente de ingreso"/>
    <n v="0"/>
  </r>
  <r>
    <x v="494"/>
    <x v="2"/>
    <s v="Cerdo"/>
    <x v="1"/>
    <s v="1022433"/>
    <x v="432"/>
    <s v="Reprod"/>
    <s v="Reprod Hembra"/>
    <x v="7"/>
    <n v="0"/>
    <n v="43200"/>
    <n v="43200"/>
    <n v="0"/>
    <n v="43200"/>
    <n v="43200"/>
    <m/>
    <m/>
    <n v="43200"/>
    <s v="Sobre ingreso"/>
    <n v="0"/>
  </r>
  <r>
    <x v="341"/>
    <x v="2"/>
    <s v="Cerdo"/>
    <x v="1"/>
    <s v="1022449"/>
    <x v="303"/>
    <s v="Pierna"/>
    <s v="Pierna Pulpa"/>
    <x v="5"/>
    <n v="3354"/>
    <n v="0"/>
    <n v="0"/>
    <n v="3354"/>
    <n v="0"/>
    <n v="0"/>
    <m/>
    <m/>
    <n v="0"/>
    <s v="OK"/>
    <n v="0"/>
  </r>
  <r>
    <x v="342"/>
    <x v="2"/>
    <s v="Cerdo"/>
    <x v="1"/>
    <s v="1022500"/>
    <x v="130"/>
    <s v="Grasas"/>
    <s v="Grasa Gordura"/>
    <x v="7"/>
    <n v="5897"/>
    <n v="0"/>
    <n v="0"/>
    <n v="5897"/>
    <n v="0"/>
    <n v="0"/>
    <m/>
    <m/>
    <n v="0"/>
    <s v="OK"/>
    <n v="0"/>
  </r>
  <r>
    <x v="343"/>
    <x v="2"/>
    <s v="Cerdo"/>
    <x v="1"/>
    <s v="1022515"/>
    <x v="304"/>
    <s v="Panceta"/>
    <s v="Panceta c/Cuero"/>
    <x v="8"/>
    <n v="-125"/>
    <n v="12015"/>
    <n v="12000"/>
    <n v="-125"/>
    <n v="12015"/>
    <n v="12000"/>
    <n v="12000"/>
    <m/>
    <n v="0"/>
    <s v="OK"/>
    <n v="0"/>
  </r>
  <r>
    <x v="213"/>
    <x v="2"/>
    <s v="Cerdo"/>
    <x v="1"/>
    <s v="1022541"/>
    <x v="198"/>
    <s v="Grasas"/>
    <s v="Grasa Gordura"/>
    <x v="2"/>
    <m/>
    <m/>
    <m/>
    <m/>
    <m/>
    <m/>
    <n v="24000"/>
    <m/>
    <n v="-24000"/>
    <s v="Pendiente de ingreso"/>
    <n v="0"/>
  </r>
  <r>
    <x v="344"/>
    <x v="2"/>
    <s v="Cerdo"/>
    <x v="1"/>
    <s v="1022550"/>
    <x v="305"/>
    <s v="Huesos"/>
    <s v="Huesos Cuarto Traser"/>
    <x v="8"/>
    <n v="3983"/>
    <n v="20017"/>
    <n v="24000"/>
    <n v="3983"/>
    <n v="20017"/>
    <n v="0"/>
    <m/>
    <m/>
    <n v="0"/>
    <s v="OK"/>
    <n v="0"/>
  </r>
  <r>
    <x v="345"/>
    <x v="2"/>
    <s v="Cerdo"/>
    <x v="1"/>
    <s v="1022561"/>
    <x v="306"/>
    <s v="Lomo"/>
    <s v="Lomo MM Loin"/>
    <x v="8"/>
    <n v="654"/>
    <n v="346"/>
    <n v="1000"/>
    <n v="654"/>
    <n v="346"/>
    <n v="6000"/>
    <n v="6000"/>
    <m/>
    <n v="0"/>
    <s v="OK"/>
    <n v="0"/>
  </r>
  <r>
    <x v="346"/>
    <x v="2"/>
    <s v="Cerdo"/>
    <x v="1"/>
    <s v="1022568"/>
    <x v="307"/>
    <s v="Panceta"/>
    <s v="Panceta s/Cuero"/>
    <x v="2"/>
    <n v="-12370"/>
    <n v="61062"/>
    <n v="48000"/>
    <n v="-12370"/>
    <n v="61062"/>
    <n v="48000"/>
    <n v="48000"/>
    <m/>
    <n v="0"/>
    <s v="OK"/>
    <n v="0"/>
  </r>
  <r>
    <x v="347"/>
    <x v="2"/>
    <s v="Cerdo"/>
    <x v="1"/>
    <s v="1022570"/>
    <x v="308"/>
    <s v="Panceta"/>
    <s v="Panceta c/Cuero"/>
    <x v="8"/>
    <n v="626"/>
    <n v="1374"/>
    <n v="2000"/>
    <n v="626"/>
    <n v="1374"/>
    <n v="0"/>
    <m/>
    <m/>
    <n v="0"/>
    <s v="OK"/>
    <n v="0"/>
  </r>
  <r>
    <x v="348"/>
    <x v="2"/>
    <s v="Cerdo"/>
    <x v="1"/>
    <s v="1022619"/>
    <x v="309"/>
    <s v="Prolijado"/>
    <s v="Prolijado Malaya"/>
    <x v="5"/>
    <n v="-8015"/>
    <n v="12179"/>
    <n v="4165"/>
    <n v="-8015"/>
    <n v="12179"/>
    <n v="4627"/>
    <n v="5319.7669999999998"/>
    <m/>
    <n v="-692.76699999999983"/>
    <s v="Pendiente de ingreso"/>
    <n v="0"/>
  </r>
  <r>
    <x v="349"/>
    <x v="2"/>
    <s v="Cerdo"/>
    <x v="1"/>
    <s v="1022621"/>
    <x v="310"/>
    <s v="Panceta"/>
    <s v="Panceta s/Cuero"/>
    <x v="8"/>
    <n v="907"/>
    <n v="22500"/>
    <n v="22000"/>
    <n v="907"/>
    <n v="22500"/>
    <n v="30000"/>
    <n v="30000"/>
    <m/>
    <n v="0"/>
    <s v="OK"/>
    <n v="0"/>
  </r>
  <r>
    <x v="350"/>
    <x v="2"/>
    <s v="Cerdo"/>
    <x v="1"/>
    <s v="1022636"/>
    <x v="311"/>
    <s v="Huesos"/>
    <s v="Huesos Cuarto Traser"/>
    <x v="2"/>
    <n v="6091"/>
    <n v="196945"/>
    <n v="192000"/>
    <n v="6091"/>
    <n v="196945"/>
    <n v="192000"/>
    <n v="192000"/>
    <m/>
    <n v="0"/>
    <s v="OK"/>
    <n v="0"/>
  </r>
  <r>
    <x v="219"/>
    <x v="2"/>
    <s v="Cerdo"/>
    <x v="1"/>
    <s v="1022637"/>
    <x v="204"/>
    <s v="Huesos"/>
    <s v="Huesos Cuarto Delant"/>
    <x v="2"/>
    <m/>
    <m/>
    <m/>
    <m/>
    <m/>
    <m/>
    <n v="48000"/>
    <m/>
    <n v="-48000"/>
    <s v="Pendiente de ingreso"/>
    <n v="0"/>
  </r>
  <r>
    <x v="351"/>
    <x v="2"/>
    <s v="Cerdo"/>
    <x v="1"/>
    <s v="1022639"/>
    <x v="312"/>
    <s v="Cabeza"/>
    <s v="Cabeza Entera"/>
    <x v="2"/>
    <n v="46871"/>
    <n v="1015062"/>
    <n v="1056000"/>
    <n v="46871"/>
    <n v="1015062"/>
    <n v="1056000"/>
    <n v="1056000"/>
    <m/>
    <n v="0"/>
    <s v="OK"/>
    <n v="0"/>
  </r>
  <r>
    <x v="352"/>
    <x v="2"/>
    <s v="Cerdo"/>
    <x v="1"/>
    <s v="1022640"/>
    <x v="313"/>
    <s v="Cabeza"/>
    <s v="Cabeza Entera"/>
    <x v="2"/>
    <n v="18637"/>
    <n v="70462"/>
    <n v="96000"/>
    <n v="18637"/>
    <n v="70462"/>
    <n v="96000"/>
    <n v="96000"/>
    <m/>
    <n v="0"/>
    <s v="OK"/>
    <n v="0"/>
  </r>
  <r>
    <x v="353"/>
    <x v="2"/>
    <s v="Cerdo"/>
    <x v="1"/>
    <s v="1022645"/>
    <x v="260"/>
    <s v="Panceta"/>
    <s v="Panceta s/Cuero"/>
    <x v="2"/>
    <n v="-18894"/>
    <n v="43000"/>
    <n v="48000"/>
    <n v="-18894"/>
    <n v="43000"/>
    <n v="48000"/>
    <n v="48000"/>
    <m/>
    <n v="0"/>
    <s v="OK"/>
    <n v="0"/>
  </r>
  <r>
    <x v="354"/>
    <x v="2"/>
    <s v="Cerdo"/>
    <x v="1"/>
    <s v="1022646"/>
    <x v="259"/>
    <s v="Panceta"/>
    <s v="Panceta s/Cuero"/>
    <x v="2"/>
    <n v="2349"/>
    <n v="0"/>
    <n v="0"/>
    <n v="2349"/>
    <n v="0"/>
    <n v="0"/>
    <m/>
    <m/>
    <n v="0"/>
    <s v="OK"/>
    <n v="0"/>
  </r>
  <r>
    <x v="220"/>
    <x v="2"/>
    <s v="Cerdo"/>
    <x v="1"/>
    <s v="1022654"/>
    <x v="205"/>
    <s v="Recortes"/>
    <s v="Recortes No Magro"/>
    <x v="7"/>
    <n v="-383"/>
    <n v="0"/>
    <n v="0"/>
    <n v="-383"/>
    <n v="0"/>
    <n v="0"/>
    <m/>
    <m/>
    <n v="0"/>
    <s v="OK"/>
    <n v="0"/>
  </r>
  <r>
    <x v="495"/>
    <x v="2"/>
    <s v="Cerdo"/>
    <x v="1"/>
    <s v="1022657"/>
    <x v="433"/>
    <s v="Chuleta"/>
    <s v="Chuleta Huesos"/>
    <x v="6"/>
    <n v="0"/>
    <n v="20000"/>
    <n v="0"/>
    <n v="0"/>
    <n v="20000"/>
    <n v="0"/>
    <m/>
    <m/>
    <n v="0"/>
    <s v="OK"/>
    <n v="0"/>
  </r>
  <r>
    <x v="224"/>
    <x v="2"/>
    <s v="Cerdo"/>
    <x v="1"/>
    <s v="1022748"/>
    <x v="208"/>
    <s v="Subprod"/>
    <s v="Subprod Patas-Manos"/>
    <x v="2"/>
    <n v="-56741"/>
    <n v="241432"/>
    <n v="192000"/>
    <n v="-56741"/>
    <n v="241432"/>
    <n v="192000"/>
    <n v="108000"/>
    <m/>
    <n v="84000"/>
    <s v="Sobre ingreso"/>
    <n v="0"/>
  </r>
  <r>
    <x v="355"/>
    <x v="2"/>
    <s v="Cerdo"/>
    <x v="1"/>
    <s v="1022750"/>
    <x v="314"/>
    <s v="Paleta"/>
    <s v="Paleta Pulpa"/>
    <x v="8"/>
    <n v="-42"/>
    <n v="48000"/>
    <n v="48000"/>
    <n v="-42"/>
    <n v="48000"/>
    <n v="24000"/>
    <n v="24000"/>
    <m/>
    <n v="0"/>
    <s v="OK"/>
    <n v="0"/>
  </r>
  <r>
    <x v="356"/>
    <x v="2"/>
    <s v="Cerdo"/>
    <x v="1"/>
    <s v="1022751"/>
    <x v="315"/>
    <s v="Paleta"/>
    <s v="Paleta Entera"/>
    <x v="8"/>
    <n v="2029"/>
    <n v="19971"/>
    <n v="22000"/>
    <n v="2029"/>
    <n v="19971"/>
    <n v="22000"/>
    <n v="22000"/>
    <m/>
    <n v="0"/>
    <s v="OK"/>
    <n v="0"/>
  </r>
  <r>
    <x v="357"/>
    <x v="2"/>
    <s v="Cerdo"/>
    <x v="1"/>
    <s v="1022753"/>
    <x v="316"/>
    <s v="Pernil"/>
    <s v="Pernil Mano"/>
    <x v="2"/>
    <n v="31059"/>
    <n v="196247"/>
    <n v="216000"/>
    <n v="31059"/>
    <n v="196247"/>
    <n v="216000"/>
    <n v="216000"/>
    <m/>
    <n v="0"/>
    <s v="OK"/>
    <n v="0"/>
  </r>
  <r>
    <x v="472"/>
    <x v="2"/>
    <s v="Cerdo"/>
    <x v="1"/>
    <s v="1022760"/>
    <x v="259"/>
    <s v="Panceta"/>
    <s v="Panceta s/Cuero"/>
    <x v="5"/>
    <n v="1051"/>
    <n v="0"/>
    <n v="0"/>
    <n v="1051"/>
    <n v="0"/>
    <n v="0"/>
    <m/>
    <m/>
    <n v="0"/>
    <s v="OK"/>
    <n v="0"/>
  </r>
  <r>
    <x v="358"/>
    <x v="2"/>
    <s v="Cerdo"/>
    <x v="1"/>
    <s v="1022767"/>
    <x v="317"/>
    <s v="Grasas"/>
    <s v="Grasa Gordura"/>
    <x v="8"/>
    <n v="-3271"/>
    <n v="3271"/>
    <n v="0"/>
    <n v="-3271"/>
    <n v="27271"/>
    <n v="24000"/>
    <n v="24000"/>
    <m/>
    <n v="0"/>
    <s v="OK"/>
    <n v="0"/>
  </r>
  <r>
    <x v="359"/>
    <x v="2"/>
    <s v="Cerdo"/>
    <x v="1"/>
    <s v="1022793"/>
    <x v="318"/>
    <s v="Paleta"/>
    <s v="Paleta Pulpa"/>
    <x v="8"/>
    <m/>
    <m/>
    <m/>
    <m/>
    <m/>
    <m/>
    <n v="0.2"/>
    <m/>
    <n v="-0.2"/>
    <s v="Pendiente de ingreso"/>
    <n v="0"/>
  </r>
  <r>
    <x v="360"/>
    <x v="2"/>
    <s v="Cerdo"/>
    <x v="1"/>
    <s v="1022794"/>
    <x v="319"/>
    <s v="Paleta"/>
    <s v="Paleta Entera"/>
    <x v="8"/>
    <n v="0"/>
    <n v="0"/>
    <n v="0"/>
    <n v="0"/>
    <n v="0"/>
    <n v="0"/>
    <n v="1"/>
    <m/>
    <n v="-1"/>
    <s v="Pendiente de ingreso"/>
    <n v="0"/>
  </r>
  <r>
    <x v="496"/>
    <x v="2"/>
    <s v="Cerdo"/>
    <x v="1"/>
    <s v="1022822"/>
    <x v="434"/>
    <s v="Muestra"/>
    <s v="Muestra"/>
    <x v="6"/>
    <m/>
    <m/>
    <m/>
    <m/>
    <m/>
    <m/>
    <n v="20"/>
    <m/>
    <n v="-20"/>
    <s v="Pendiente de ingreso"/>
    <n v="0"/>
  </r>
  <r>
    <x v="497"/>
    <x v="2"/>
    <s v="Cerdo"/>
    <x v="1"/>
    <s v="1022838"/>
    <x v="435"/>
    <s v="Muestra"/>
    <s v="Muestra"/>
    <x v="8"/>
    <m/>
    <m/>
    <m/>
    <m/>
    <m/>
    <m/>
    <n v="58"/>
    <m/>
    <n v="-58"/>
    <s v="Pendiente de ingreso"/>
    <n v="0"/>
  </r>
  <r>
    <x v="367"/>
    <x v="2"/>
    <s v="Cerdo"/>
    <x v="1"/>
    <s v="1022854"/>
    <x v="147"/>
    <s v="Huesos"/>
    <s v="Huesos Cuarto Centra"/>
    <x v="6"/>
    <n v="0"/>
    <n v="48000"/>
    <n v="48000"/>
    <n v="0"/>
    <n v="48000"/>
    <n v="48000"/>
    <n v="48000"/>
    <m/>
    <n v="0"/>
    <s v="OK"/>
    <n v="0"/>
  </r>
  <r>
    <x v="232"/>
    <x v="2"/>
    <s v="Cerdo"/>
    <x v="1"/>
    <s v="1022856"/>
    <x v="216"/>
    <s v="Grasas"/>
    <s v="Grasa Gordura"/>
    <x v="2"/>
    <m/>
    <m/>
    <m/>
    <m/>
    <m/>
    <m/>
    <n v="96000"/>
    <m/>
    <n v="-96000"/>
    <s v="Pendiente de ingreso"/>
    <n v="0"/>
  </r>
  <r>
    <x v="368"/>
    <x v="2"/>
    <s v="Cerdo"/>
    <x v="1"/>
    <s v="1022863"/>
    <x v="326"/>
    <s v="Lomo"/>
    <s v="Lomo Vetado"/>
    <x v="8"/>
    <n v="-8852"/>
    <n v="65563"/>
    <n v="60000"/>
    <n v="-8852"/>
    <n v="65563"/>
    <n v="60000"/>
    <n v="60000"/>
    <m/>
    <n v="0"/>
    <s v="OK"/>
    <n v="0"/>
  </r>
  <r>
    <x v="369"/>
    <x v="2"/>
    <s v="Cerdo"/>
    <x v="1"/>
    <s v="1022864"/>
    <x v="327"/>
    <s v="Lomo"/>
    <s v="Lomo Vetado"/>
    <x v="8"/>
    <n v="-11106"/>
    <n v="47584"/>
    <n v="40000"/>
    <n v="-11106"/>
    <n v="47407"/>
    <n v="45000"/>
    <n v="45000"/>
    <m/>
    <n v="0"/>
    <s v="OK"/>
    <n v="0"/>
  </r>
  <r>
    <x v="370"/>
    <x v="2"/>
    <s v="Cerdo"/>
    <x v="1"/>
    <s v="1022865"/>
    <x v="328"/>
    <s v="Panceta"/>
    <s v="Panceta s/Cuero"/>
    <x v="8"/>
    <n v="-10861"/>
    <n v="52922"/>
    <n v="53000"/>
    <n v="-10861"/>
    <n v="52922"/>
    <n v="55000"/>
    <n v="55000"/>
    <m/>
    <n v="0"/>
    <s v="OK"/>
    <n v="0"/>
  </r>
  <r>
    <x v="371"/>
    <x v="2"/>
    <s v="Cerdo"/>
    <x v="1"/>
    <s v="1022866"/>
    <x v="329"/>
    <s v="Panceta"/>
    <s v="Panceta s/Cuero"/>
    <x v="8"/>
    <n v="-3267"/>
    <n v="45267"/>
    <n v="45000"/>
    <n v="-3267"/>
    <n v="45267"/>
    <n v="35000"/>
    <n v="35000"/>
    <m/>
    <n v="0"/>
    <s v="OK"/>
    <n v="0"/>
  </r>
  <r>
    <x v="372"/>
    <x v="2"/>
    <s v="Cerdo"/>
    <x v="1"/>
    <s v="1022883"/>
    <x v="330"/>
    <s v="Chuleta"/>
    <s v="Chuleta Huesos"/>
    <x v="5"/>
    <n v="0"/>
    <n v="23587"/>
    <n v="24000"/>
    <n v="0"/>
    <n v="23587"/>
    <n v="24000"/>
    <n v="24000"/>
    <m/>
    <n v="0"/>
    <s v="OK"/>
    <n v="0"/>
  </r>
  <r>
    <x v="373"/>
    <x v="2"/>
    <s v="Cerdo"/>
    <x v="1"/>
    <s v="1022907"/>
    <x v="331"/>
    <s v="Subprod"/>
    <s v="Subprod Visceras"/>
    <x v="6"/>
    <n v="3033"/>
    <n v="93000"/>
    <n v="96000"/>
    <n v="3033"/>
    <n v="93150"/>
    <n v="96000"/>
    <n v="42500"/>
    <m/>
    <n v="53500"/>
    <s v="Sobre ingreso"/>
    <n v="0"/>
  </r>
  <r>
    <x v="374"/>
    <x v="2"/>
    <s v="Cerdo"/>
    <x v="1"/>
    <s v="1022914"/>
    <x v="332"/>
    <s v="Grasas"/>
    <s v="Grasa Lomo Tocino"/>
    <x v="8"/>
    <n v="4065"/>
    <n v="0"/>
    <n v="0"/>
    <n v="4065"/>
    <n v="0"/>
    <n v="0"/>
    <m/>
    <m/>
    <n v="0"/>
    <s v="OK"/>
    <n v="0"/>
  </r>
  <r>
    <x v="375"/>
    <x v="2"/>
    <s v="Cerdo"/>
    <x v="1"/>
    <s v="1022918"/>
    <x v="333"/>
    <s v="Grasas"/>
    <s v="Grasa Lomo Tocino"/>
    <x v="8"/>
    <n v="-25181"/>
    <n v="121356"/>
    <n v="96000"/>
    <n v="-25181"/>
    <n v="121356"/>
    <n v="96000"/>
    <n v="96000"/>
    <m/>
    <n v="0"/>
    <s v="OK"/>
    <n v="0"/>
  </r>
  <r>
    <x v="376"/>
    <x v="2"/>
    <s v="Cerdo"/>
    <x v="1"/>
    <s v="1022932"/>
    <x v="156"/>
    <s v="Chuleta"/>
    <s v="Chuleta Huesos"/>
    <x v="2"/>
    <n v="0"/>
    <n v="60"/>
    <n v="0"/>
    <n v="0"/>
    <n v="60"/>
    <n v="0"/>
    <m/>
    <m/>
    <n v="0"/>
    <s v="OK"/>
    <n v="0"/>
  </r>
  <r>
    <x v="377"/>
    <x v="2"/>
    <s v="Cerdo"/>
    <x v="1"/>
    <s v="1022936"/>
    <x v="158"/>
    <s v="Filete"/>
    <s v="Filete c/Cabeza"/>
    <x v="2"/>
    <n v="6790"/>
    <n v="41210"/>
    <n v="48000"/>
    <n v="6790"/>
    <n v="41210"/>
    <n v="48000"/>
    <n v="48000"/>
    <m/>
    <n v="0"/>
    <s v="OK"/>
    <n v="0"/>
  </r>
  <r>
    <x v="378"/>
    <x v="2"/>
    <s v="Cerdo"/>
    <x v="1"/>
    <s v="1022939"/>
    <x v="334"/>
    <s v="Cost-Pec"/>
    <s v="Cost-Pec Trozos"/>
    <x v="2"/>
    <n v="4420"/>
    <n v="4994"/>
    <n v="0"/>
    <n v="4420"/>
    <n v="4994"/>
    <n v="0"/>
    <m/>
    <m/>
    <n v="0"/>
    <s v="OK"/>
    <n v="0"/>
  </r>
  <r>
    <x v="379"/>
    <x v="2"/>
    <s v="Cerdo"/>
    <x v="1"/>
    <s v="1022940"/>
    <x v="335"/>
    <s v="Pernil"/>
    <s v="Pernil Mano"/>
    <x v="2"/>
    <n v="26220"/>
    <n v="63712"/>
    <n v="96000"/>
    <n v="26220"/>
    <n v="63712"/>
    <n v="96000"/>
    <n v="96000"/>
    <m/>
    <n v="0"/>
    <s v="OK"/>
    <n v="0"/>
  </r>
  <r>
    <x v="380"/>
    <x v="2"/>
    <s v="Cerdo"/>
    <x v="1"/>
    <s v="1022941"/>
    <x v="336"/>
    <s v="Pernil"/>
    <s v="Pernil Mano"/>
    <x v="2"/>
    <n v="6211"/>
    <n v="45674"/>
    <n v="48000"/>
    <n v="6211"/>
    <n v="45674"/>
    <n v="48000"/>
    <n v="48000"/>
    <m/>
    <n v="0"/>
    <s v="OK"/>
    <n v="0"/>
  </r>
  <r>
    <x v="242"/>
    <x v="2"/>
    <s v="Cerdo"/>
    <x v="1"/>
    <s v="1022943"/>
    <x v="225"/>
    <s v="Lomo"/>
    <s v="Lomo Centro"/>
    <x v="2"/>
    <n v="-1801"/>
    <n v="0"/>
    <n v="0"/>
    <n v="-1801"/>
    <n v="0"/>
    <n v="0"/>
    <m/>
    <m/>
    <n v="0"/>
    <s v="OK"/>
    <n v="0"/>
  </r>
  <r>
    <x v="243"/>
    <x v="2"/>
    <s v="Cerdo"/>
    <x v="1"/>
    <s v="1022945"/>
    <x v="169"/>
    <s v="Grasas"/>
    <s v="Grasa Interior"/>
    <x v="2"/>
    <n v="-8910"/>
    <n v="8910"/>
    <n v="0"/>
    <n v="-8910"/>
    <n v="8910"/>
    <n v="0"/>
    <m/>
    <m/>
    <n v="0"/>
    <s v="OK"/>
    <n v="0"/>
  </r>
  <r>
    <x v="382"/>
    <x v="2"/>
    <s v="Cerdo"/>
    <x v="1"/>
    <s v="1022989"/>
    <x v="338"/>
    <s v="Lomo"/>
    <s v="Lomo MM Loin"/>
    <x v="8"/>
    <n v="2957"/>
    <n v="27043"/>
    <n v="30000"/>
    <n v="2957"/>
    <n v="77043"/>
    <n v="80000"/>
    <n v="80000"/>
    <m/>
    <n v="0"/>
    <s v="OK"/>
    <n v="0"/>
  </r>
  <r>
    <x v="249"/>
    <x v="2"/>
    <s v="Cerdo"/>
    <x v="1"/>
    <s v="1023034"/>
    <x v="231"/>
    <s v="Cueros"/>
    <s v="Cuero Forro"/>
    <x v="2"/>
    <n v="7395"/>
    <n v="208618"/>
    <n v="216000"/>
    <n v="7395"/>
    <n v="208618"/>
    <n v="216000"/>
    <n v="144000"/>
    <m/>
    <n v="72000"/>
    <s v="Sobre ingreso"/>
    <n v="0"/>
  </r>
  <r>
    <x v="384"/>
    <x v="2"/>
    <s v="Cerdo"/>
    <x v="1"/>
    <s v="1023047"/>
    <x v="340"/>
    <s v="Lomo"/>
    <s v="Lomo Vetado"/>
    <x v="2"/>
    <n v="5411"/>
    <n v="0"/>
    <n v="0"/>
    <n v="5411"/>
    <n v="0"/>
    <n v="0"/>
    <m/>
    <m/>
    <n v="0"/>
    <s v="OK"/>
    <n v="0"/>
  </r>
  <r>
    <x v="385"/>
    <x v="2"/>
    <s v="Cerdo"/>
    <x v="1"/>
    <s v="1023050"/>
    <x v="341"/>
    <s v="Lomo"/>
    <s v="Lomo Centro"/>
    <x v="5"/>
    <n v="12412"/>
    <n v="107791"/>
    <n v="120000"/>
    <n v="12412"/>
    <n v="107791"/>
    <n v="120000"/>
    <n v="119985.05100000001"/>
    <m/>
    <n v="14.948999999993248"/>
    <s v="Sobre ingreso"/>
    <n v="0"/>
  </r>
  <r>
    <x v="386"/>
    <x v="2"/>
    <s v="Cerdo"/>
    <x v="1"/>
    <s v="1023066"/>
    <x v="342"/>
    <s v="Chuleta"/>
    <s v="Chuleta Huesos"/>
    <x v="2"/>
    <n v="0"/>
    <n v="10913"/>
    <n v="0"/>
    <n v="0"/>
    <n v="10913"/>
    <n v="0"/>
    <m/>
    <m/>
    <n v="0"/>
    <s v="OK"/>
    <n v="0"/>
  </r>
  <r>
    <x v="387"/>
    <x v="2"/>
    <s v="Cerdo"/>
    <x v="1"/>
    <s v="1023093"/>
    <x v="322"/>
    <s v="Recortes"/>
    <s v="Recortes No Magro"/>
    <x v="2"/>
    <n v="-10872"/>
    <n v="73137"/>
    <n v="72000"/>
    <n v="-10872"/>
    <n v="73137"/>
    <n v="72000"/>
    <n v="60000"/>
    <m/>
    <n v="12000"/>
    <s v="Sobre ingreso"/>
    <n v="0"/>
  </r>
  <r>
    <x v="388"/>
    <x v="2"/>
    <s v="Cerdo"/>
    <x v="1"/>
    <s v="1023102"/>
    <x v="343"/>
    <s v="Lomo"/>
    <s v="Lomo MM Loin"/>
    <x v="8"/>
    <n v="-793"/>
    <n v="5725"/>
    <n v="5000"/>
    <n v="-793"/>
    <n v="5725"/>
    <n v="6000"/>
    <n v="6000"/>
    <m/>
    <n v="0"/>
    <s v="OK"/>
    <n v="0"/>
  </r>
  <r>
    <x v="389"/>
    <x v="2"/>
    <s v="Cerdo"/>
    <x v="1"/>
    <s v="1023123"/>
    <x v="344"/>
    <s v="Lomo"/>
    <s v="Lomo Vetado"/>
    <x v="8"/>
    <n v="-6882"/>
    <n v="0"/>
    <n v="0"/>
    <n v="-6882"/>
    <n v="0"/>
    <n v="0"/>
    <m/>
    <m/>
    <n v="0"/>
    <s v="OK"/>
    <n v="0"/>
  </r>
  <r>
    <x v="390"/>
    <x v="2"/>
    <s v="Cerdo"/>
    <x v="1"/>
    <s v="1023126"/>
    <x v="345"/>
    <s v="Recortes"/>
    <s v="Recortes No Magro"/>
    <x v="2"/>
    <n v="3620"/>
    <n v="0"/>
    <n v="0"/>
    <n v="3620"/>
    <n v="0"/>
    <n v="0"/>
    <m/>
    <m/>
    <n v="0"/>
    <s v="OK"/>
    <n v="0"/>
  </r>
  <r>
    <x v="473"/>
    <x v="2"/>
    <s v="Cerdo"/>
    <x v="1"/>
    <s v="1023130"/>
    <x v="190"/>
    <s v="Chuleta"/>
    <s v="Chuleta Huesos"/>
    <x v="2"/>
    <n v="0"/>
    <n v="-182"/>
    <n v="0"/>
    <n v="0"/>
    <n v="0"/>
    <n v="0"/>
    <m/>
    <m/>
    <n v="0"/>
    <s v="OK"/>
    <n v="0"/>
  </r>
  <r>
    <x v="391"/>
    <x v="2"/>
    <s v="Cerdo"/>
    <x v="1"/>
    <s v="1023131"/>
    <x v="346"/>
    <s v="Pierna"/>
    <s v="Pierna Pulpa"/>
    <x v="2"/>
    <n v="-4200"/>
    <n v="420"/>
    <n v="0"/>
    <n v="-4200"/>
    <n v="420"/>
    <n v="0"/>
    <m/>
    <m/>
    <n v="0"/>
    <s v="OK"/>
    <n v="0"/>
  </r>
  <r>
    <x v="392"/>
    <x v="2"/>
    <s v="Cerdo"/>
    <x v="1"/>
    <s v="1023132"/>
    <x v="347"/>
    <s v="Paleta"/>
    <s v="Paleta Pulpa"/>
    <x v="2"/>
    <n v="1452"/>
    <n v="0"/>
    <n v="0"/>
    <n v="1452"/>
    <n v="0"/>
    <n v="0"/>
    <m/>
    <m/>
    <n v="0"/>
    <s v="OK"/>
    <n v="0"/>
  </r>
  <r>
    <x v="393"/>
    <x v="2"/>
    <s v="Cerdo"/>
    <x v="1"/>
    <s v="1023143"/>
    <x v="321"/>
    <s v="Prolijado"/>
    <s v="Prolijado Plateada"/>
    <x v="2"/>
    <n v="1400"/>
    <n v="0"/>
    <n v="0"/>
    <n v="1400"/>
    <n v="0"/>
    <n v="0"/>
    <m/>
    <m/>
    <n v="0"/>
    <s v="OK"/>
    <n v="0"/>
  </r>
  <r>
    <x v="395"/>
    <x v="2"/>
    <s v="Cerdo"/>
    <x v="1"/>
    <s v="1023158"/>
    <x v="289"/>
    <s v="Lomo"/>
    <s v="Lomo Vetado"/>
    <x v="2"/>
    <n v="254"/>
    <n v="254"/>
    <n v="0"/>
    <n v="254"/>
    <n v="254"/>
    <n v="0"/>
    <m/>
    <m/>
    <n v="0"/>
    <s v="OK"/>
    <n v="0"/>
  </r>
  <r>
    <x v="397"/>
    <x v="2"/>
    <s v="Cerdo"/>
    <x v="1"/>
    <s v="1023190"/>
    <x v="349"/>
    <s v="Subprod"/>
    <s v="Subprod Visceras"/>
    <x v="5"/>
    <n v="-63556"/>
    <n v="301965"/>
    <n v="240000"/>
    <n v="-63556"/>
    <n v="301965"/>
    <n v="237229"/>
    <n v="237228.571"/>
    <m/>
    <n v="0.42900000000372529"/>
    <s v="Sobre ingreso"/>
    <n v="0"/>
  </r>
  <r>
    <x v="398"/>
    <x v="2"/>
    <s v="Cerdo"/>
    <x v="1"/>
    <s v="1023247"/>
    <x v="350"/>
    <s v="Panceta"/>
    <s v="Panceta s/Cuero"/>
    <x v="8"/>
    <n v="-1000"/>
    <n v="1000"/>
    <n v="0"/>
    <n v="-1000"/>
    <n v="1000"/>
    <n v="0"/>
    <m/>
    <m/>
    <n v="0"/>
    <s v="OK"/>
    <n v="0"/>
  </r>
  <r>
    <x v="399"/>
    <x v="2"/>
    <s v="Cerdo"/>
    <x v="1"/>
    <s v="1023257"/>
    <x v="351"/>
    <s v="Recortes"/>
    <s v="Recortes No Magro"/>
    <x v="6"/>
    <n v="5712"/>
    <n v="0"/>
    <n v="0"/>
    <n v="5712"/>
    <n v="0"/>
    <n v="0"/>
    <m/>
    <m/>
    <n v="0"/>
    <s v="OK"/>
    <n v="0"/>
  </r>
  <r>
    <x v="498"/>
    <x v="2"/>
    <s v="Cerdo"/>
    <x v="1"/>
    <s v="1023264"/>
    <x v="436"/>
    <s v="Subprod"/>
    <s v="Subprod Tripa"/>
    <x v="7"/>
    <m/>
    <m/>
    <m/>
    <m/>
    <m/>
    <m/>
    <n v="18759"/>
    <m/>
    <n v="-18759"/>
    <s v="Pendiente de ingreso"/>
    <n v="0"/>
  </r>
  <r>
    <x v="400"/>
    <x v="2"/>
    <s v="Cerdo"/>
    <x v="1"/>
    <s v="1023265"/>
    <x v="352"/>
    <s v="Cost-Pec"/>
    <s v="Cost-Pec Trozos"/>
    <x v="8"/>
    <n v="-1763"/>
    <n v="6526"/>
    <n v="5000"/>
    <n v="-1763"/>
    <n v="6526"/>
    <n v="7000"/>
    <n v="7000"/>
    <m/>
    <n v="0"/>
    <s v="OK"/>
    <n v="0"/>
  </r>
  <r>
    <x v="401"/>
    <x v="2"/>
    <s v="Cerdo"/>
    <x v="1"/>
    <s v="1023273"/>
    <x v="353"/>
    <s v="Pierna"/>
    <s v="Pierna Pulpa Fina"/>
    <x v="5"/>
    <n v="-23337"/>
    <n v="98"/>
    <n v="0"/>
    <n v="-23337"/>
    <n v="98"/>
    <n v="0"/>
    <m/>
    <m/>
    <n v="0"/>
    <s v="OK"/>
    <n v="0"/>
  </r>
  <r>
    <x v="402"/>
    <x v="2"/>
    <s v="Cerdo"/>
    <x v="1"/>
    <s v="1023274"/>
    <x v="354"/>
    <s v="Pierna"/>
    <s v="Pierna Pulpa Fina"/>
    <x v="5"/>
    <n v="808"/>
    <n v="1486"/>
    <n v="0"/>
    <n v="808"/>
    <n v="1505"/>
    <n v="0"/>
    <m/>
    <m/>
    <n v="0"/>
    <s v="OK"/>
    <n v="0"/>
  </r>
  <r>
    <x v="403"/>
    <x v="2"/>
    <s v="Cerdo"/>
    <x v="1"/>
    <s v="1023290"/>
    <x v="355"/>
    <s v="Huesos"/>
    <s v="Huesos Cuarto Traser"/>
    <x v="2"/>
    <n v="-10840"/>
    <n v="10574"/>
    <n v="0"/>
    <n v="-10840"/>
    <n v="10574"/>
    <n v="0"/>
    <m/>
    <m/>
    <n v="0"/>
    <s v="OK"/>
    <n v="0"/>
  </r>
  <r>
    <x v="404"/>
    <x v="2"/>
    <s v="Cerdo"/>
    <x v="1"/>
    <s v="1023291"/>
    <x v="356"/>
    <s v="Huesos"/>
    <s v="Huesos Cuarto Centra"/>
    <x v="2"/>
    <n v="-24000"/>
    <n v="24000"/>
    <n v="0"/>
    <n v="-24000"/>
    <n v="24000"/>
    <n v="0"/>
    <m/>
    <m/>
    <n v="0"/>
    <s v="OK"/>
    <n v="0"/>
  </r>
  <r>
    <x v="405"/>
    <x v="2"/>
    <s v="Cerdo"/>
    <x v="1"/>
    <s v="1023302"/>
    <x v="169"/>
    <s v="Grasas"/>
    <s v="Grasa Interior"/>
    <x v="6"/>
    <n v="-26895"/>
    <n v="469433"/>
    <n v="432000"/>
    <n v="-26895"/>
    <n v="469433"/>
    <n v="432000"/>
    <n v="432000"/>
    <m/>
    <n v="0"/>
    <s v="OK"/>
    <n v="0"/>
  </r>
  <r>
    <x v="264"/>
    <x v="2"/>
    <s v="Cerdo"/>
    <x v="1"/>
    <s v="1023306"/>
    <x v="195"/>
    <s v="Cueros"/>
    <s v="Cuero Mixto"/>
    <x v="2"/>
    <n v="2017"/>
    <n v="324836"/>
    <n v="336000"/>
    <n v="2017"/>
    <n v="324836"/>
    <n v="336000"/>
    <n v="168000"/>
    <m/>
    <n v="168000"/>
    <s v="Sobre ingreso"/>
    <n v="0"/>
  </r>
  <r>
    <x v="406"/>
    <x v="2"/>
    <s v="Cerdo"/>
    <x v="1"/>
    <s v="1023318"/>
    <x v="357"/>
    <s v="Recortes"/>
    <s v="Recortes No Magro"/>
    <x v="6"/>
    <n v="11202"/>
    <n v="0"/>
    <n v="0"/>
    <n v="11202"/>
    <n v="0"/>
    <n v="0"/>
    <m/>
    <m/>
    <n v="0"/>
    <s v="OK"/>
    <n v="0"/>
  </r>
  <r>
    <x v="407"/>
    <x v="2"/>
    <s v="Cerdo"/>
    <x v="1"/>
    <s v="1023319"/>
    <x v="358"/>
    <s v="Recortes"/>
    <s v="Recortes No Magro"/>
    <x v="6"/>
    <n v="-19060"/>
    <n v="28528"/>
    <n v="24000"/>
    <n v="-19060"/>
    <n v="28528"/>
    <n v="24000"/>
    <n v="24000"/>
    <m/>
    <n v="0"/>
    <s v="OK"/>
    <n v="0"/>
  </r>
  <r>
    <x v="475"/>
    <x v="2"/>
    <s v="Cerdo"/>
    <x v="1"/>
    <s v="1023324"/>
    <x v="263"/>
    <s v="Pierna"/>
    <s v="Pierna Pulpa"/>
    <x v="6"/>
    <m/>
    <m/>
    <m/>
    <n v="0"/>
    <n v="120000"/>
    <n v="120000"/>
    <n v="120006"/>
    <m/>
    <n v="-6"/>
    <s v="Pendiente de ingreso"/>
    <n v="0"/>
  </r>
  <r>
    <x v="499"/>
    <x v="2"/>
    <s v="Cerdo"/>
    <x v="1"/>
    <s v="1023343"/>
    <x v="437"/>
    <s v="Recortes"/>
    <s v="Recortes No Magro"/>
    <x v="6"/>
    <n v="0"/>
    <n v="240000"/>
    <n v="240000"/>
    <n v="0"/>
    <n v="240000"/>
    <n v="240000"/>
    <n v="240000"/>
    <m/>
    <n v="0"/>
    <s v="OK"/>
    <n v="0"/>
  </r>
  <r>
    <x v="476"/>
    <x v="2"/>
    <s v="Cerdo"/>
    <x v="1"/>
    <s v="1023353"/>
    <x v="253"/>
    <s v="Paleta"/>
    <s v="Paleta Pulpa"/>
    <x v="7"/>
    <n v="0"/>
    <n v="43200"/>
    <n v="43200"/>
    <n v="0"/>
    <n v="43200"/>
    <n v="43200"/>
    <n v="40000"/>
    <m/>
    <n v="3200"/>
    <s v="Sobre ingreso"/>
    <n v="0"/>
  </r>
  <r>
    <x v="500"/>
    <x v="2"/>
    <s v="Cerdo"/>
    <x v="1"/>
    <s v="1023383"/>
    <x v="438"/>
    <s v="Subprod"/>
    <s v="Subprod Visceras"/>
    <x v="6"/>
    <m/>
    <m/>
    <m/>
    <m/>
    <m/>
    <m/>
    <n v="53504"/>
    <m/>
    <n v="-53504"/>
    <s v="Pendiente de ingreso"/>
    <n v="0"/>
  </r>
  <r>
    <x v="92"/>
    <x v="2"/>
    <s v="Cerdo"/>
    <x v="2"/>
    <s v="1020017"/>
    <x v="83"/>
    <s v="Chuleta"/>
    <s v="Chuleta Centro"/>
    <x v="0"/>
    <m/>
    <m/>
    <m/>
    <m/>
    <m/>
    <m/>
    <m/>
    <n v="49643.298000000003"/>
    <n v="0"/>
    <s v="OK"/>
    <n v="0"/>
  </r>
  <r>
    <x v="94"/>
    <x v="2"/>
    <s v="Cerdo"/>
    <x v="2"/>
    <s v="1020105"/>
    <x v="85"/>
    <s v="Lomo"/>
    <s v="Lomo Centro"/>
    <x v="9"/>
    <m/>
    <m/>
    <m/>
    <m/>
    <m/>
    <m/>
    <m/>
    <n v="76943.607999999993"/>
    <n v="0"/>
    <s v="OK"/>
    <n v="0"/>
  </r>
  <r>
    <x v="95"/>
    <x v="2"/>
    <s v="Cerdo"/>
    <x v="2"/>
    <s v="1020110"/>
    <x v="86"/>
    <s v="Lomo"/>
    <s v="Lomo MM Loin"/>
    <x v="9"/>
    <m/>
    <m/>
    <m/>
    <m/>
    <m/>
    <m/>
    <m/>
    <n v="252355.80600000001"/>
    <n v="0"/>
    <s v="OK"/>
    <n v="0"/>
  </r>
  <r>
    <x v="96"/>
    <x v="2"/>
    <s v="Cerdo"/>
    <x v="2"/>
    <s v="1020284"/>
    <x v="87"/>
    <s v="Pierna"/>
    <s v="Pierna Pulpa Fina"/>
    <x v="9"/>
    <m/>
    <m/>
    <m/>
    <m/>
    <m/>
    <m/>
    <m/>
    <n v="7000.0039999999999"/>
    <n v="0"/>
    <s v="OK"/>
    <n v="0"/>
  </r>
  <r>
    <x v="97"/>
    <x v="2"/>
    <s v="Cerdo"/>
    <x v="2"/>
    <s v="1020326"/>
    <x v="88"/>
    <s v="Paleta"/>
    <s v="Paleta Pulpa"/>
    <x v="9"/>
    <m/>
    <m/>
    <m/>
    <m/>
    <m/>
    <m/>
    <m/>
    <n v="264659.891"/>
    <n v="0"/>
    <s v="OK"/>
    <n v="0"/>
  </r>
  <r>
    <x v="98"/>
    <x v="2"/>
    <s v="Cerdo"/>
    <x v="2"/>
    <s v="1020339"/>
    <x v="89"/>
    <s v="Grasas"/>
    <s v="Grasa Lomo Tocino"/>
    <x v="0"/>
    <m/>
    <m/>
    <m/>
    <m/>
    <m/>
    <m/>
    <m/>
    <n v="22649.719000000001"/>
    <n v="0"/>
    <s v="OK"/>
    <n v="0"/>
  </r>
  <r>
    <x v="99"/>
    <x v="2"/>
    <s v="Cerdo"/>
    <x v="2"/>
    <s v="1020349"/>
    <x v="90"/>
    <s v="Plancha"/>
    <s v="Plancha s/Cuero"/>
    <x v="0"/>
    <m/>
    <m/>
    <m/>
    <m/>
    <m/>
    <m/>
    <m/>
    <n v="254999.141"/>
    <n v="0"/>
    <s v="OK"/>
    <n v="0"/>
  </r>
  <r>
    <x v="100"/>
    <x v="2"/>
    <s v="Cerdo"/>
    <x v="2"/>
    <s v="1020352"/>
    <x v="91"/>
    <s v="Cueros"/>
    <s v="Cuero Panceta"/>
    <x v="0"/>
    <m/>
    <m/>
    <m/>
    <m/>
    <m/>
    <m/>
    <m/>
    <n v="24780.368999999999"/>
    <n v="0"/>
    <s v="OK"/>
    <n v="0"/>
  </r>
  <r>
    <x v="101"/>
    <x v="2"/>
    <s v="Cerdo"/>
    <x v="2"/>
    <s v="1020367"/>
    <x v="92"/>
    <s v="Grasas"/>
    <s v="Grasa Gordura"/>
    <x v="0"/>
    <m/>
    <m/>
    <m/>
    <m/>
    <m/>
    <m/>
    <m/>
    <n v="71145.600999999995"/>
    <n v="0"/>
    <s v="OK"/>
    <n v="0"/>
  </r>
  <r>
    <x v="102"/>
    <x v="2"/>
    <s v="Cerdo"/>
    <x v="2"/>
    <s v="1020412"/>
    <x v="93"/>
    <s v="Recortes"/>
    <s v="Recortes No Magro"/>
    <x v="0"/>
    <m/>
    <m/>
    <m/>
    <m/>
    <m/>
    <m/>
    <m/>
    <n v="21867.135999999999"/>
    <n v="0"/>
    <s v="OK"/>
    <n v="0"/>
  </r>
  <r>
    <x v="103"/>
    <x v="2"/>
    <s v="Cerdo"/>
    <x v="2"/>
    <s v="1020589"/>
    <x v="94"/>
    <s v="Lomo"/>
    <s v="Lomo MM Loin"/>
    <x v="9"/>
    <m/>
    <m/>
    <m/>
    <m/>
    <m/>
    <m/>
    <m/>
    <n v="89852.923999999999"/>
    <n v="0"/>
    <s v="OK"/>
    <n v="0"/>
  </r>
  <r>
    <x v="104"/>
    <x v="2"/>
    <s v="Cerdo"/>
    <x v="2"/>
    <s v="1020592"/>
    <x v="95"/>
    <s v="Lomo"/>
    <s v="Lomo Vetado"/>
    <x v="9"/>
    <m/>
    <m/>
    <m/>
    <m/>
    <m/>
    <m/>
    <m/>
    <n v="424723.15500000003"/>
    <n v="0"/>
    <s v="OK"/>
    <n v="0"/>
  </r>
  <r>
    <x v="105"/>
    <x v="2"/>
    <s v="Cerdo"/>
    <x v="2"/>
    <s v="1020620"/>
    <x v="96"/>
    <s v="Lomo"/>
    <s v="Lomo Vetado"/>
    <x v="9"/>
    <m/>
    <m/>
    <m/>
    <m/>
    <m/>
    <m/>
    <m/>
    <n v="29443.001"/>
    <n v="0"/>
    <s v="OK"/>
    <n v="0"/>
  </r>
  <r>
    <x v="106"/>
    <x v="2"/>
    <s v="Cerdo"/>
    <x v="2"/>
    <s v="1020636"/>
    <x v="97"/>
    <s v="Filete"/>
    <s v="Filete c/Cabeza"/>
    <x v="9"/>
    <m/>
    <m/>
    <m/>
    <m/>
    <m/>
    <m/>
    <m/>
    <n v="11627.992"/>
    <n v="0"/>
    <s v="OK"/>
    <n v="0"/>
  </r>
  <r>
    <x v="107"/>
    <x v="2"/>
    <s v="Cerdo"/>
    <x v="2"/>
    <s v="1020637"/>
    <x v="98"/>
    <s v="Panceta"/>
    <s v="Panceta s/Cuero"/>
    <x v="9"/>
    <m/>
    <m/>
    <m/>
    <m/>
    <m/>
    <m/>
    <m/>
    <n v="484111.73599999998"/>
    <n v="0"/>
    <s v="OK"/>
    <n v="0"/>
  </r>
  <r>
    <x v="108"/>
    <x v="2"/>
    <s v="Cerdo"/>
    <x v="2"/>
    <s v="1020662"/>
    <x v="99"/>
    <s v="Pierna"/>
    <s v="Pierna Pulpa Fina"/>
    <x v="9"/>
    <m/>
    <m/>
    <m/>
    <m/>
    <m/>
    <m/>
    <m/>
    <n v="9845.0030000000006"/>
    <n v="0"/>
    <s v="OK"/>
    <n v="0"/>
  </r>
  <r>
    <x v="109"/>
    <x v="2"/>
    <s v="Cerdo"/>
    <x v="2"/>
    <s v="1020664"/>
    <x v="100"/>
    <s v="Pierna"/>
    <s v="Pierna Pulpa Fina"/>
    <x v="9"/>
    <m/>
    <m/>
    <m/>
    <m/>
    <m/>
    <m/>
    <m/>
    <n v="4487.1090000000004"/>
    <n v="0"/>
    <s v="OK"/>
    <n v="0"/>
  </r>
  <r>
    <x v="110"/>
    <x v="2"/>
    <s v="Cerdo"/>
    <x v="2"/>
    <s v="1020665"/>
    <x v="101"/>
    <s v="Pierna"/>
    <s v="Pierna Pulpa Fina"/>
    <x v="9"/>
    <m/>
    <m/>
    <m/>
    <m/>
    <m/>
    <m/>
    <m/>
    <n v="7000.0039999999999"/>
    <n v="0"/>
    <s v="OK"/>
    <n v="0"/>
  </r>
  <r>
    <x v="112"/>
    <x v="2"/>
    <s v="Cerdo"/>
    <x v="2"/>
    <s v="1020681"/>
    <x v="103"/>
    <s v="Lomo"/>
    <s v="Lomo MM Loin"/>
    <x v="9"/>
    <m/>
    <m/>
    <m/>
    <m/>
    <m/>
    <m/>
    <m/>
    <n v="16768.517"/>
    <n v="0"/>
    <s v="OK"/>
    <n v="0"/>
  </r>
  <r>
    <x v="113"/>
    <x v="2"/>
    <s v="Cerdo"/>
    <x v="2"/>
    <s v="1020704"/>
    <x v="104"/>
    <s v="Filete"/>
    <s v="Filete c/Cabeza"/>
    <x v="9"/>
    <m/>
    <m/>
    <m/>
    <m/>
    <m/>
    <m/>
    <m/>
    <n v="468.33"/>
    <n v="0"/>
    <s v="OK"/>
    <n v="0"/>
  </r>
  <r>
    <x v="114"/>
    <x v="2"/>
    <s v="Cerdo"/>
    <x v="2"/>
    <s v="1020715"/>
    <x v="105"/>
    <s v="Panceta"/>
    <s v="Panceta c/Cuero"/>
    <x v="9"/>
    <m/>
    <m/>
    <m/>
    <m/>
    <m/>
    <m/>
    <m/>
    <n v="703.66"/>
    <n v="0"/>
    <s v="OK"/>
    <n v="0"/>
  </r>
  <r>
    <x v="115"/>
    <x v="2"/>
    <s v="Cerdo"/>
    <x v="2"/>
    <s v="1020731"/>
    <x v="106"/>
    <s v="Panceta"/>
    <s v="Panceta s/Cuero"/>
    <x v="9"/>
    <m/>
    <m/>
    <m/>
    <m/>
    <m/>
    <m/>
    <m/>
    <n v="10465.284"/>
    <n v="0"/>
    <s v="OK"/>
    <n v="0"/>
  </r>
  <r>
    <x v="116"/>
    <x v="2"/>
    <s v="Cerdo"/>
    <x v="2"/>
    <s v="1020758"/>
    <x v="107"/>
    <s v="Lomo"/>
    <s v="Lomo Vetado"/>
    <x v="9"/>
    <m/>
    <m/>
    <m/>
    <m/>
    <m/>
    <m/>
    <m/>
    <n v="5666"/>
    <n v="0"/>
    <s v="OK"/>
    <n v="0"/>
  </r>
  <r>
    <x v="117"/>
    <x v="2"/>
    <s v="Cerdo"/>
    <x v="2"/>
    <s v="1020774"/>
    <x v="108"/>
    <s v="Prolijado"/>
    <s v="Prolijado Malaya"/>
    <x v="9"/>
    <m/>
    <m/>
    <m/>
    <m/>
    <m/>
    <m/>
    <m/>
    <n v="17729.556"/>
    <n v="0"/>
    <s v="OK"/>
    <n v="0"/>
  </r>
  <r>
    <x v="118"/>
    <x v="2"/>
    <s v="Cerdo"/>
    <x v="2"/>
    <s v="1020802"/>
    <x v="109"/>
    <s v="Panceta"/>
    <s v="Panceta s/Cuero"/>
    <x v="9"/>
    <m/>
    <m/>
    <m/>
    <m/>
    <m/>
    <m/>
    <m/>
    <n v="103697.995"/>
    <n v="0"/>
    <s v="OK"/>
    <n v="0"/>
  </r>
  <r>
    <x v="119"/>
    <x v="2"/>
    <s v="Cerdo"/>
    <x v="2"/>
    <s v="1020810"/>
    <x v="110"/>
    <s v="Subprod"/>
    <s v="Subprod Tripa"/>
    <x v="9"/>
    <m/>
    <m/>
    <m/>
    <m/>
    <m/>
    <m/>
    <m/>
    <n v="4200.1670000000004"/>
    <n v="0"/>
    <s v="OK"/>
    <n v="0"/>
  </r>
  <r>
    <x v="271"/>
    <x v="2"/>
    <s v="Cerdo"/>
    <x v="2"/>
    <s v="1020822"/>
    <x v="249"/>
    <s v="Huesos"/>
    <s v="Huesos Cuarto Centra"/>
    <x v="5"/>
    <m/>
    <m/>
    <m/>
    <m/>
    <m/>
    <m/>
    <m/>
    <n v="8982.3279999999995"/>
    <n v="0"/>
    <s v="OK"/>
    <n v="0"/>
  </r>
  <r>
    <x v="272"/>
    <x v="2"/>
    <s v="Cerdo"/>
    <x v="2"/>
    <s v="1020828"/>
    <x v="156"/>
    <s v="Chuleta"/>
    <s v="Chuleta Huesos"/>
    <x v="5"/>
    <m/>
    <m/>
    <m/>
    <m/>
    <m/>
    <m/>
    <m/>
    <n v="55740.226000000002"/>
    <n v="0"/>
    <s v="OK"/>
    <n v="0"/>
  </r>
  <r>
    <x v="120"/>
    <x v="2"/>
    <s v="Cerdo"/>
    <x v="2"/>
    <s v="1020848"/>
    <x v="111"/>
    <s v="Lomo"/>
    <s v="Lomo Centro"/>
    <x v="0"/>
    <m/>
    <m/>
    <m/>
    <m/>
    <m/>
    <m/>
    <m/>
    <n v="407084.66499999998"/>
    <n v="0"/>
    <s v="OK"/>
    <n v="0"/>
  </r>
  <r>
    <x v="274"/>
    <x v="2"/>
    <s v="Cerdo"/>
    <x v="2"/>
    <s v="1020853"/>
    <x v="158"/>
    <s v="Filete"/>
    <s v="Filete c/Cabeza"/>
    <x v="7"/>
    <m/>
    <m/>
    <m/>
    <m/>
    <m/>
    <m/>
    <m/>
    <n v="142817.592"/>
    <n v="0"/>
    <s v="OK"/>
    <n v="0"/>
  </r>
  <r>
    <x v="121"/>
    <x v="2"/>
    <s v="Cerdo"/>
    <x v="2"/>
    <s v="1020860"/>
    <x v="112"/>
    <s v="Lomo"/>
    <s v="Lomo Vetado"/>
    <x v="4"/>
    <m/>
    <m/>
    <m/>
    <m/>
    <m/>
    <m/>
    <m/>
    <n v="109523.11"/>
    <n v="0"/>
    <s v="OK"/>
    <n v="0"/>
  </r>
  <r>
    <x v="122"/>
    <x v="2"/>
    <s v="Cerdo"/>
    <x v="2"/>
    <s v="1020861"/>
    <x v="113"/>
    <s v="Lomo"/>
    <s v="Lomo Vetado"/>
    <x v="4"/>
    <m/>
    <m/>
    <m/>
    <m/>
    <m/>
    <m/>
    <m/>
    <n v="59283.014000000003"/>
    <n v="0"/>
    <s v="OK"/>
    <n v="0"/>
  </r>
  <r>
    <x v="123"/>
    <x v="2"/>
    <s v="Cerdo"/>
    <x v="2"/>
    <s v="1020869"/>
    <x v="114"/>
    <s v="Cost-Pec"/>
    <s v="Cost-Pec Entero"/>
    <x v="0"/>
    <m/>
    <m/>
    <m/>
    <m/>
    <m/>
    <m/>
    <m/>
    <n v="23999.998"/>
    <n v="0"/>
    <s v="OK"/>
    <n v="0"/>
  </r>
  <r>
    <x v="275"/>
    <x v="2"/>
    <s v="Cerdo"/>
    <x v="2"/>
    <s v="1020878"/>
    <x v="251"/>
    <s v="Huesos"/>
    <s v="Huesos Cuarto Centra"/>
    <x v="5"/>
    <m/>
    <m/>
    <m/>
    <m/>
    <m/>
    <m/>
    <m/>
    <n v="29810.333999999999"/>
    <n v="0"/>
    <s v="OK"/>
    <n v="0"/>
  </r>
  <r>
    <x v="127"/>
    <x v="2"/>
    <s v="Cerdo"/>
    <x v="2"/>
    <s v="1020914"/>
    <x v="118"/>
    <s v="Panceta"/>
    <s v="Panceta c/Cuero"/>
    <x v="9"/>
    <m/>
    <m/>
    <m/>
    <m/>
    <m/>
    <m/>
    <m/>
    <n v="6735.0020000000004"/>
    <n v="0"/>
    <s v="OK"/>
    <n v="0"/>
  </r>
  <r>
    <x v="129"/>
    <x v="2"/>
    <s v="Cerdo"/>
    <x v="2"/>
    <s v="1020925"/>
    <x v="120"/>
    <s v="Grasas"/>
    <s v="Grasa Forro"/>
    <x v="0"/>
    <m/>
    <m/>
    <m/>
    <m/>
    <m/>
    <m/>
    <m/>
    <n v="95999.993000000002"/>
    <n v="0"/>
    <s v="OK"/>
    <n v="0"/>
  </r>
  <r>
    <x v="130"/>
    <x v="2"/>
    <s v="Cerdo"/>
    <x v="2"/>
    <s v="1020944"/>
    <x v="121"/>
    <s v="Pierna"/>
    <s v="Pierna Pulpa"/>
    <x v="0"/>
    <m/>
    <m/>
    <m/>
    <m/>
    <m/>
    <m/>
    <m/>
    <n v="743993.95299999998"/>
    <n v="0"/>
    <s v="OK"/>
    <n v="0"/>
  </r>
  <r>
    <x v="132"/>
    <x v="2"/>
    <s v="Cerdo"/>
    <x v="2"/>
    <s v="1020990"/>
    <x v="123"/>
    <s v="Pierna"/>
    <s v="Pierna Pulpa Fina"/>
    <x v="9"/>
    <m/>
    <m/>
    <m/>
    <m/>
    <m/>
    <m/>
    <m/>
    <n v="11475.003000000001"/>
    <n v="0"/>
    <s v="OK"/>
    <n v="0"/>
  </r>
  <r>
    <x v="133"/>
    <x v="2"/>
    <s v="Cerdo"/>
    <x v="2"/>
    <s v="1020991"/>
    <x v="124"/>
    <s v="Pierna"/>
    <s v="Pierna Pulpa Fina"/>
    <x v="9"/>
    <m/>
    <m/>
    <m/>
    <m/>
    <m/>
    <m/>
    <m/>
    <n v="13425.994000000001"/>
    <n v="0"/>
    <s v="OK"/>
    <n v="0"/>
  </r>
  <r>
    <x v="135"/>
    <x v="2"/>
    <s v="Cerdo"/>
    <x v="2"/>
    <s v="1021023"/>
    <x v="126"/>
    <s v="Grasas"/>
    <s v="Grasa Gordura"/>
    <x v="0"/>
    <m/>
    <m/>
    <m/>
    <m/>
    <m/>
    <m/>
    <m/>
    <n v="202832.96599999999"/>
    <n v="0"/>
    <s v="OK"/>
    <n v="0"/>
  </r>
  <r>
    <x v="279"/>
    <x v="2"/>
    <s v="Cerdo"/>
    <x v="2"/>
    <s v="1021026"/>
    <x v="222"/>
    <s v="Grasas"/>
    <s v="Grasa Gordura"/>
    <x v="6"/>
    <m/>
    <m/>
    <m/>
    <m/>
    <m/>
    <m/>
    <m/>
    <n v="10798.645"/>
    <n v="0"/>
    <s v="OK"/>
    <n v="0"/>
  </r>
  <r>
    <x v="136"/>
    <x v="2"/>
    <s v="Cerdo"/>
    <x v="2"/>
    <s v="1021039"/>
    <x v="127"/>
    <s v="Cueros"/>
    <s v="Cuero Papada"/>
    <x v="0"/>
    <m/>
    <m/>
    <m/>
    <m/>
    <m/>
    <m/>
    <m/>
    <n v="89234.035999999993"/>
    <n v="0"/>
    <s v="OK"/>
    <n v="0"/>
  </r>
  <r>
    <x v="137"/>
    <x v="2"/>
    <s v="Cerdo"/>
    <x v="2"/>
    <s v="1021045"/>
    <x v="128"/>
    <s v="Pernil"/>
    <s v="Pernil Mano"/>
    <x v="4"/>
    <m/>
    <m/>
    <m/>
    <m/>
    <m/>
    <m/>
    <m/>
    <n v="23045.919000000002"/>
    <n v="0"/>
    <s v="OK"/>
    <n v="0"/>
  </r>
  <r>
    <x v="138"/>
    <x v="2"/>
    <s v="Cerdo"/>
    <x v="2"/>
    <s v="1021046"/>
    <x v="129"/>
    <s v="Pernil"/>
    <s v="Pernil Mano"/>
    <x v="4"/>
    <m/>
    <m/>
    <m/>
    <m/>
    <m/>
    <m/>
    <m/>
    <n v="33362.514000000003"/>
    <n v="0"/>
    <s v="OK"/>
    <n v="0"/>
  </r>
  <r>
    <x v="140"/>
    <x v="2"/>
    <s v="Cerdo"/>
    <x v="2"/>
    <s v="1021078"/>
    <x v="131"/>
    <s v="Recortes"/>
    <s v="Recortes No Magro"/>
    <x v="0"/>
    <m/>
    <m/>
    <m/>
    <m/>
    <m/>
    <m/>
    <m/>
    <n v="142781.88200000001"/>
    <n v="0"/>
    <s v="OK"/>
    <n v="0"/>
  </r>
  <r>
    <x v="142"/>
    <x v="2"/>
    <s v="Cerdo"/>
    <x v="2"/>
    <s v="1021085"/>
    <x v="133"/>
    <s v="Grasas"/>
    <s v="Grasa Gordura"/>
    <x v="0"/>
    <m/>
    <m/>
    <m/>
    <m/>
    <m/>
    <m/>
    <m/>
    <n v="14953.023999999999"/>
    <n v="0"/>
    <s v="OK"/>
    <n v="0"/>
  </r>
  <r>
    <x v="143"/>
    <x v="2"/>
    <s v="Cerdo"/>
    <x v="2"/>
    <s v="1021092"/>
    <x v="134"/>
    <s v="Recortes"/>
    <s v="Recortes No Magro"/>
    <x v="0"/>
    <m/>
    <m/>
    <m/>
    <m/>
    <m/>
    <m/>
    <m/>
    <n v="88183.687999999995"/>
    <n v="0"/>
    <s v="OK"/>
    <n v="0"/>
  </r>
  <r>
    <x v="146"/>
    <x v="2"/>
    <s v="Cerdo"/>
    <x v="2"/>
    <s v="1021106"/>
    <x v="137"/>
    <s v="Subprod"/>
    <s v="Subprod Visceras"/>
    <x v="0"/>
    <m/>
    <m/>
    <m/>
    <m/>
    <m/>
    <m/>
    <m/>
    <n v="133570.288"/>
    <n v="0"/>
    <s v="OK"/>
    <n v="0"/>
  </r>
  <r>
    <x v="148"/>
    <x v="2"/>
    <s v="Cerdo"/>
    <x v="2"/>
    <s v="1021115"/>
    <x v="139"/>
    <s v="Subprod"/>
    <s v="Subprod Visceras"/>
    <x v="2"/>
    <m/>
    <m/>
    <m/>
    <m/>
    <m/>
    <m/>
    <m/>
    <n v="47627.862999999998"/>
    <n v="0"/>
    <s v="OK"/>
    <n v="0"/>
  </r>
  <r>
    <x v="150"/>
    <x v="2"/>
    <s v="Cerdo"/>
    <x v="2"/>
    <s v="1021149"/>
    <x v="141"/>
    <s v="Huesos"/>
    <s v="Huesos Cuarto Centra"/>
    <x v="4"/>
    <m/>
    <m/>
    <m/>
    <m/>
    <m/>
    <m/>
    <m/>
    <n v="38660.995999999999"/>
    <n v="0"/>
    <s v="OK"/>
    <n v="0"/>
  </r>
  <r>
    <x v="151"/>
    <x v="2"/>
    <s v="Cerdo"/>
    <x v="2"/>
    <s v="1021150"/>
    <x v="142"/>
    <s v="Huesos"/>
    <s v="Huesos Cuarto Centra"/>
    <x v="4"/>
    <m/>
    <m/>
    <m/>
    <m/>
    <m/>
    <m/>
    <m/>
    <n v="24969.477999999999"/>
    <n v="0"/>
    <s v="OK"/>
    <n v="0"/>
  </r>
  <r>
    <x v="152"/>
    <x v="2"/>
    <s v="Cerdo"/>
    <x v="2"/>
    <s v="1021151"/>
    <x v="143"/>
    <s v="Huesos"/>
    <s v="Huesos Cuarto Delant"/>
    <x v="4"/>
    <m/>
    <m/>
    <m/>
    <m/>
    <m/>
    <m/>
    <m/>
    <n v="28437.963"/>
    <n v="0"/>
    <s v="OK"/>
    <n v="0"/>
  </r>
  <r>
    <x v="153"/>
    <x v="2"/>
    <s v="Cerdo"/>
    <x v="2"/>
    <s v="1021152"/>
    <x v="144"/>
    <s v="Huesos"/>
    <s v="Huesos Cuarto Delant"/>
    <x v="4"/>
    <m/>
    <m/>
    <m/>
    <m/>
    <m/>
    <m/>
    <m/>
    <n v="20279.996999999999"/>
    <n v="0"/>
    <s v="OK"/>
    <n v="0"/>
  </r>
  <r>
    <x v="155"/>
    <x v="2"/>
    <s v="Cerdo"/>
    <x v="2"/>
    <s v="1021187"/>
    <x v="146"/>
    <s v="Cueros"/>
    <s v="Cuero Back"/>
    <x v="0"/>
    <m/>
    <m/>
    <m/>
    <m/>
    <m/>
    <m/>
    <m/>
    <n v="72813.471000000005"/>
    <n v="0"/>
    <s v="OK"/>
    <n v="0"/>
  </r>
  <r>
    <x v="284"/>
    <x v="2"/>
    <s v="Cerdo"/>
    <x v="2"/>
    <s v="1021270"/>
    <x v="231"/>
    <s v="Cueros"/>
    <s v="Cuero Forro"/>
    <x v="6"/>
    <m/>
    <m/>
    <m/>
    <m/>
    <m/>
    <m/>
    <m/>
    <n v="96427.027000000002"/>
    <n v="0"/>
    <s v="OK"/>
    <n v="0"/>
  </r>
  <r>
    <x v="285"/>
    <x v="2"/>
    <s v="Cerdo"/>
    <x v="2"/>
    <s v="1021272"/>
    <x v="238"/>
    <s v="Cueros"/>
    <s v="Cuero Forro"/>
    <x v="6"/>
    <m/>
    <m/>
    <m/>
    <m/>
    <m/>
    <m/>
    <m/>
    <n v="329760.04200000002"/>
    <n v="0"/>
    <s v="OK"/>
    <n v="0"/>
  </r>
  <r>
    <x v="159"/>
    <x v="2"/>
    <s v="Cerdo"/>
    <x v="2"/>
    <s v="1021385"/>
    <x v="149"/>
    <s v="Cueros"/>
    <s v="Cuero Mixto"/>
    <x v="0"/>
    <m/>
    <m/>
    <m/>
    <m/>
    <m/>
    <m/>
    <m/>
    <n v="172749.829"/>
    <n v="0"/>
    <s v="OK"/>
    <n v="0"/>
  </r>
  <r>
    <x v="286"/>
    <x v="2"/>
    <s v="Cerdo"/>
    <x v="2"/>
    <s v="1021398"/>
    <x v="158"/>
    <s v="Filete"/>
    <s v="Filete c/Cabeza"/>
    <x v="5"/>
    <m/>
    <m/>
    <m/>
    <m/>
    <m/>
    <m/>
    <m/>
    <n v="50108.767"/>
    <n v="0"/>
    <s v="OK"/>
    <n v="0"/>
  </r>
  <r>
    <x v="161"/>
    <x v="2"/>
    <s v="Cerdo"/>
    <x v="2"/>
    <s v="1021470"/>
    <x v="151"/>
    <s v="Pernil"/>
    <s v="Pernil Mano"/>
    <x v="4"/>
    <m/>
    <m/>
    <m/>
    <m/>
    <m/>
    <m/>
    <m/>
    <n v="12905.44"/>
    <n v="0"/>
    <s v="OK"/>
    <n v="0"/>
  </r>
  <r>
    <x v="162"/>
    <x v="2"/>
    <s v="Cerdo"/>
    <x v="2"/>
    <s v="1021533"/>
    <x v="152"/>
    <s v="Panceta"/>
    <s v="Panceta s/Cuero"/>
    <x v="9"/>
    <m/>
    <m/>
    <m/>
    <m/>
    <m/>
    <m/>
    <m/>
    <n v="20028.865000000002"/>
    <n v="0"/>
    <s v="OK"/>
    <n v="0"/>
  </r>
  <r>
    <x v="289"/>
    <x v="2"/>
    <s v="Cerdo"/>
    <x v="2"/>
    <s v="1021538"/>
    <x v="259"/>
    <s v="Panceta"/>
    <s v="Panceta s/Cuero"/>
    <x v="5"/>
    <m/>
    <m/>
    <m/>
    <m/>
    <m/>
    <m/>
    <m/>
    <n v="116654.22100000001"/>
    <n v="0"/>
    <s v="OK"/>
    <n v="0"/>
  </r>
  <r>
    <x v="290"/>
    <x v="2"/>
    <s v="Cerdo"/>
    <x v="2"/>
    <s v="1021539"/>
    <x v="260"/>
    <s v="Panceta"/>
    <s v="Panceta s/Cuero"/>
    <x v="5"/>
    <m/>
    <m/>
    <m/>
    <m/>
    <m/>
    <m/>
    <m/>
    <n v="720.029"/>
    <n v="0"/>
    <s v="OK"/>
    <n v="0"/>
  </r>
  <r>
    <x v="291"/>
    <x v="2"/>
    <s v="Cerdo"/>
    <x v="2"/>
    <s v="1021555"/>
    <x v="261"/>
    <s v="Grasas"/>
    <s v="Grasa Gordura"/>
    <x v="6"/>
    <m/>
    <m/>
    <m/>
    <m/>
    <m/>
    <m/>
    <m/>
    <n v="186958.753"/>
    <n v="0"/>
    <s v="OK"/>
    <n v="0"/>
  </r>
  <r>
    <x v="292"/>
    <x v="2"/>
    <s v="Cerdo"/>
    <x v="2"/>
    <s v="1021596"/>
    <x v="149"/>
    <s v="Cueros"/>
    <s v="Cuero Mixto"/>
    <x v="6"/>
    <m/>
    <m/>
    <m/>
    <m/>
    <m/>
    <m/>
    <m/>
    <n v="70253.335000000006"/>
    <n v="0"/>
    <s v="OK"/>
    <n v="0"/>
  </r>
  <r>
    <x v="164"/>
    <x v="2"/>
    <s v="Cerdo"/>
    <x v="2"/>
    <s v="1021603"/>
    <x v="154"/>
    <s v="Lomo"/>
    <s v="Lomo MM Loin"/>
    <x v="9"/>
    <m/>
    <m/>
    <m/>
    <m/>
    <m/>
    <m/>
    <m/>
    <n v="4681.1660000000002"/>
    <n v="0"/>
    <s v="OK"/>
    <n v="0"/>
  </r>
  <r>
    <x v="165"/>
    <x v="2"/>
    <s v="Cerdo"/>
    <x v="2"/>
    <s v="1021609"/>
    <x v="155"/>
    <s v="Filete"/>
    <s v="Filete c/Cabeza"/>
    <x v="9"/>
    <m/>
    <m/>
    <m/>
    <m/>
    <m/>
    <m/>
    <m/>
    <n v="7524.8339999999998"/>
    <n v="0"/>
    <s v="OK"/>
    <n v="0"/>
  </r>
  <r>
    <x v="166"/>
    <x v="2"/>
    <s v="Cerdo"/>
    <x v="2"/>
    <s v="1021622"/>
    <x v="156"/>
    <s v="Chuleta"/>
    <s v="Chuleta Huesos"/>
    <x v="0"/>
    <m/>
    <m/>
    <m/>
    <m/>
    <m/>
    <m/>
    <m/>
    <n v="35960.008000000002"/>
    <n v="0"/>
    <s v="OK"/>
    <n v="0"/>
  </r>
  <r>
    <x v="168"/>
    <x v="2"/>
    <s v="Cerdo"/>
    <x v="2"/>
    <s v="1021639"/>
    <x v="158"/>
    <s v="Filete"/>
    <s v="Filete c/Cabeza"/>
    <x v="0"/>
    <m/>
    <m/>
    <m/>
    <m/>
    <m/>
    <m/>
    <m/>
    <n v="22595.004000000001"/>
    <n v="0"/>
    <s v="OK"/>
    <n v="0"/>
  </r>
  <r>
    <x v="170"/>
    <x v="2"/>
    <s v="Cerdo"/>
    <x v="2"/>
    <s v="1021664"/>
    <x v="160"/>
    <s v="Cost-Pec"/>
    <s v="Cost-Pec Entero"/>
    <x v="4"/>
    <m/>
    <m/>
    <m/>
    <m/>
    <m/>
    <m/>
    <m/>
    <n v="32351.642"/>
    <n v="0"/>
    <s v="OK"/>
    <n v="0"/>
  </r>
  <r>
    <x v="171"/>
    <x v="2"/>
    <s v="Cerdo"/>
    <x v="2"/>
    <s v="1021665"/>
    <x v="161"/>
    <s v="Cost-Pec"/>
    <s v="Cost-Pec Entero"/>
    <x v="4"/>
    <m/>
    <m/>
    <m/>
    <m/>
    <m/>
    <m/>
    <m/>
    <n v="24949.864000000001"/>
    <n v="0"/>
    <s v="OK"/>
    <n v="0"/>
  </r>
  <r>
    <x v="487"/>
    <x v="2"/>
    <s v="Cerdo"/>
    <x v="2"/>
    <s v="1021710"/>
    <x v="428"/>
    <s v="Subprod"/>
    <s v="Subprod Tripa"/>
    <x v="0"/>
    <m/>
    <m/>
    <m/>
    <m/>
    <m/>
    <m/>
    <m/>
    <n v="15184.388999999999"/>
    <n v="0"/>
    <s v="OK"/>
    <n v="0"/>
  </r>
  <r>
    <x v="172"/>
    <x v="2"/>
    <s v="Cerdo"/>
    <x v="2"/>
    <s v="1021731"/>
    <x v="162"/>
    <s v="Pernil"/>
    <s v="Pernil Mano"/>
    <x v="2"/>
    <m/>
    <m/>
    <m/>
    <m/>
    <m/>
    <m/>
    <m/>
    <n v="293659.18"/>
    <n v="0"/>
    <s v="OK"/>
    <n v="0"/>
  </r>
  <r>
    <x v="293"/>
    <x v="2"/>
    <s v="Cerdo"/>
    <x v="2"/>
    <s v="1021732"/>
    <x v="262"/>
    <s v="Huesos"/>
    <s v="Huesos Cuarto Traser"/>
    <x v="2"/>
    <m/>
    <m/>
    <m/>
    <m/>
    <m/>
    <m/>
    <m/>
    <n v="350972.07199999999"/>
    <n v="0"/>
    <s v="OK"/>
    <n v="0"/>
  </r>
  <r>
    <x v="294"/>
    <x v="2"/>
    <s v="Cerdo"/>
    <x v="2"/>
    <s v="1021733"/>
    <x v="263"/>
    <s v="Pierna"/>
    <s v="Pierna Pulpa"/>
    <x v="2"/>
    <m/>
    <m/>
    <m/>
    <m/>
    <m/>
    <m/>
    <m/>
    <n v="89516.294999999998"/>
    <n v="0"/>
    <s v="OK"/>
    <n v="0"/>
  </r>
  <r>
    <x v="173"/>
    <x v="2"/>
    <s v="Cerdo"/>
    <x v="2"/>
    <s v="1021735"/>
    <x v="163"/>
    <s v="Subprod"/>
    <s v="Subprod Patas-Manos"/>
    <x v="2"/>
    <m/>
    <m/>
    <m/>
    <m/>
    <m/>
    <m/>
    <m/>
    <n v="230491.94899999999"/>
    <n v="0"/>
    <s v="OK"/>
    <n v="0"/>
  </r>
  <r>
    <x v="295"/>
    <x v="2"/>
    <s v="Cerdo"/>
    <x v="2"/>
    <s v="1021737"/>
    <x v="264"/>
    <s v="Subprod"/>
    <s v="Subprod Patas-Manos"/>
    <x v="2"/>
    <m/>
    <m/>
    <m/>
    <m/>
    <m/>
    <m/>
    <m/>
    <n v="15395.885"/>
    <n v="0"/>
    <s v="OK"/>
    <n v="0"/>
  </r>
  <r>
    <x v="174"/>
    <x v="2"/>
    <s v="Cerdo"/>
    <x v="2"/>
    <s v="1021738"/>
    <x v="164"/>
    <s v="Subprod"/>
    <s v="Subprod Patas-Manos"/>
    <x v="2"/>
    <m/>
    <m/>
    <m/>
    <m/>
    <m/>
    <m/>
    <m/>
    <n v="99606.001999999993"/>
    <n v="0"/>
    <s v="OK"/>
    <n v="0"/>
  </r>
  <r>
    <x v="296"/>
    <x v="2"/>
    <s v="Cerdo"/>
    <x v="2"/>
    <s v="1021739"/>
    <x v="265"/>
    <s v="Cabeza"/>
    <s v="Cabeza Entera"/>
    <x v="2"/>
    <m/>
    <m/>
    <m/>
    <m/>
    <m/>
    <m/>
    <m/>
    <n v="39985.072999999997"/>
    <n v="0"/>
    <s v="OK"/>
    <n v="0"/>
  </r>
  <r>
    <x v="175"/>
    <x v="2"/>
    <s v="Cerdo"/>
    <x v="2"/>
    <s v="1021740"/>
    <x v="137"/>
    <s v="Subprod"/>
    <s v="Subprod Visceras"/>
    <x v="2"/>
    <m/>
    <m/>
    <m/>
    <m/>
    <m/>
    <m/>
    <m/>
    <n v="66.164000000000001"/>
    <n v="0"/>
    <s v="OK"/>
    <n v="0"/>
  </r>
  <r>
    <x v="297"/>
    <x v="2"/>
    <s v="Cerdo"/>
    <x v="2"/>
    <s v="1021765"/>
    <x v="119"/>
    <s v="Pierna"/>
    <s v="Pierna Entera"/>
    <x v="2"/>
    <m/>
    <m/>
    <m/>
    <m/>
    <m/>
    <m/>
    <m/>
    <n v="344.31"/>
    <n v="0"/>
    <s v="OK"/>
    <n v="0"/>
  </r>
  <r>
    <x v="298"/>
    <x v="2"/>
    <s v="Cerdo"/>
    <x v="2"/>
    <s v="1021766"/>
    <x v="266"/>
    <s v="Huesos"/>
    <s v="Huesos Cuarto Delant"/>
    <x v="2"/>
    <m/>
    <m/>
    <m/>
    <m/>
    <m/>
    <m/>
    <m/>
    <n v="344895.20199999999"/>
    <n v="0"/>
    <s v="OK"/>
    <n v="0"/>
  </r>
  <r>
    <x v="299"/>
    <x v="2"/>
    <s v="Cerdo"/>
    <x v="2"/>
    <s v="1021767"/>
    <x v="267"/>
    <s v="Huesos"/>
    <s v="Huesos Cuarto Centra"/>
    <x v="2"/>
    <m/>
    <m/>
    <m/>
    <m/>
    <m/>
    <m/>
    <m/>
    <n v="512616.70400000003"/>
    <n v="0"/>
    <s v="OK"/>
    <n v="0"/>
  </r>
  <r>
    <x v="300"/>
    <x v="2"/>
    <s v="Cerdo"/>
    <x v="2"/>
    <s v="1021774"/>
    <x v="268"/>
    <s v="Huesos"/>
    <s v="Huesos Cuarto Delant"/>
    <x v="2"/>
    <m/>
    <m/>
    <m/>
    <m/>
    <m/>
    <m/>
    <m/>
    <n v="90630.207999999999"/>
    <n v="0"/>
    <s v="OK"/>
    <n v="0"/>
  </r>
  <r>
    <x v="176"/>
    <x v="2"/>
    <s v="Cerdo"/>
    <x v="2"/>
    <s v="1021864"/>
    <x v="165"/>
    <s v="Cueros"/>
    <s v="Cuero Papada"/>
    <x v="3"/>
    <m/>
    <m/>
    <m/>
    <m/>
    <m/>
    <m/>
    <m/>
    <n v="56759.432000000001"/>
    <n v="0"/>
    <s v="OK"/>
    <n v="0"/>
  </r>
  <r>
    <x v="303"/>
    <x v="2"/>
    <s v="Cerdo"/>
    <x v="2"/>
    <s v="1021874"/>
    <x v="130"/>
    <s v="Grasas"/>
    <s v="Grasa Gordura"/>
    <x v="6"/>
    <m/>
    <m/>
    <m/>
    <m/>
    <m/>
    <m/>
    <m/>
    <n v="374990.58299999998"/>
    <n v="0"/>
    <s v="OK"/>
    <n v="0"/>
  </r>
  <r>
    <x v="306"/>
    <x v="2"/>
    <s v="Cerdo"/>
    <x v="2"/>
    <s v="1021924"/>
    <x v="270"/>
    <s v="Lomo"/>
    <s v="Lomo MM Loin"/>
    <x v="8"/>
    <m/>
    <m/>
    <m/>
    <m/>
    <m/>
    <m/>
    <m/>
    <n v="13822.356"/>
    <n v="0"/>
    <s v="OK"/>
    <n v="0"/>
  </r>
  <r>
    <x v="307"/>
    <x v="2"/>
    <s v="Cerdo"/>
    <x v="2"/>
    <s v="1021925"/>
    <x v="271"/>
    <s v="Lomo"/>
    <s v="Lomo MM Loin"/>
    <x v="8"/>
    <m/>
    <m/>
    <m/>
    <m/>
    <m/>
    <m/>
    <m/>
    <n v="54004.141000000003"/>
    <n v="0"/>
    <s v="OK"/>
    <n v="0"/>
  </r>
  <r>
    <x v="309"/>
    <x v="2"/>
    <s v="Cerdo"/>
    <x v="2"/>
    <s v="1021931"/>
    <x v="273"/>
    <s v="Cost-Pec"/>
    <s v="Cost-Pec Trozos"/>
    <x v="8"/>
    <m/>
    <m/>
    <m/>
    <m/>
    <m/>
    <m/>
    <m/>
    <n v="21378.848999999998"/>
    <n v="0"/>
    <s v="OK"/>
    <n v="0"/>
  </r>
  <r>
    <x v="310"/>
    <x v="2"/>
    <s v="Cerdo"/>
    <x v="2"/>
    <s v="1021936"/>
    <x v="274"/>
    <s v="Paleta"/>
    <s v="Paleta Pulpa"/>
    <x v="8"/>
    <m/>
    <m/>
    <m/>
    <m/>
    <m/>
    <m/>
    <m/>
    <n v="451696.61200000002"/>
    <n v="0"/>
    <s v="OK"/>
    <n v="0"/>
  </r>
  <r>
    <x v="470"/>
    <x v="2"/>
    <s v="Cerdo"/>
    <x v="2"/>
    <s v="1021944"/>
    <x v="416"/>
    <s v="Recortes"/>
    <s v="Diafragma"/>
    <x v="8"/>
    <m/>
    <m/>
    <m/>
    <m/>
    <m/>
    <m/>
    <m/>
    <n v="5991.9979999999996"/>
    <n v="0"/>
    <s v="OK"/>
    <n v="0"/>
  </r>
  <r>
    <x v="471"/>
    <x v="2"/>
    <s v="Cerdo"/>
    <x v="2"/>
    <s v="1021945"/>
    <x v="417"/>
    <s v="Cabeza"/>
    <s v="Cabeza Derivados"/>
    <x v="8"/>
    <m/>
    <m/>
    <m/>
    <m/>
    <m/>
    <m/>
    <m/>
    <n v="4167.6040000000003"/>
    <n v="0"/>
    <s v="OK"/>
    <n v="0"/>
  </r>
  <r>
    <x v="311"/>
    <x v="2"/>
    <s v="Cerdo"/>
    <x v="2"/>
    <s v="1021952"/>
    <x v="156"/>
    <s v="Chuleta"/>
    <s v="Chuleta Huesos"/>
    <x v="8"/>
    <m/>
    <m/>
    <m/>
    <m/>
    <m/>
    <m/>
    <m/>
    <n v="320.00400000000002"/>
    <n v="0"/>
    <s v="OK"/>
    <n v="0"/>
  </r>
  <r>
    <x v="312"/>
    <x v="2"/>
    <s v="Cerdo"/>
    <x v="2"/>
    <s v="1021971"/>
    <x v="275"/>
    <s v="Cueros"/>
    <s v="Cuero Back"/>
    <x v="2"/>
    <m/>
    <m/>
    <m/>
    <m/>
    <m/>
    <m/>
    <m/>
    <n v="12998.876"/>
    <n v="0"/>
    <s v="OK"/>
    <n v="0"/>
  </r>
  <r>
    <x v="178"/>
    <x v="2"/>
    <s v="Cerdo"/>
    <x v="2"/>
    <s v="1021976"/>
    <x v="167"/>
    <s v="Paleta"/>
    <s v="Paleta Pulpa"/>
    <x v="0"/>
    <m/>
    <m/>
    <m/>
    <m/>
    <m/>
    <m/>
    <m/>
    <n v="278173.68400000001"/>
    <n v="0"/>
    <s v="OK"/>
    <n v="0"/>
  </r>
  <r>
    <x v="313"/>
    <x v="2"/>
    <s v="Cerdo"/>
    <x v="2"/>
    <s v="1021987"/>
    <x v="276"/>
    <s v="Subprod"/>
    <s v="Subprod Tripa"/>
    <x v="8"/>
    <m/>
    <m/>
    <m/>
    <m/>
    <m/>
    <m/>
    <m/>
    <n v="4200.0039999999999"/>
    <n v="0"/>
    <s v="OK"/>
    <n v="0"/>
  </r>
  <r>
    <x v="180"/>
    <x v="2"/>
    <s v="Cerdo"/>
    <x v="2"/>
    <s v="1021992"/>
    <x v="89"/>
    <s v="Grasas"/>
    <s v="Grasa Lomo Tocino"/>
    <x v="2"/>
    <m/>
    <m/>
    <m/>
    <m/>
    <m/>
    <m/>
    <m/>
    <n v="70587.010999999999"/>
    <n v="0"/>
    <s v="OK"/>
    <n v="0"/>
  </r>
  <r>
    <x v="314"/>
    <x v="2"/>
    <s v="Cerdo"/>
    <x v="2"/>
    <s v="1022033"/>
    <x v="277"/>
    <s v="Cabeza"/>
    <s v="Cabeza Derivados"/>
    <x v="2"/>
    <m/>
    <m/>
    <m/>
    <m/>
    <m/>
    <m/>
    <m/>
    <n v="40665.603999999999"/>
    <n v="0"/>
    <s v="OK"/>
    <n v="0"/>
  </r>
  <r>
    <x v="315"/>
    <x v="2"/>
    <s v="Cerdo"/>
    <x v="2"/>
    <s v="1022080"/>
    <x v="278"/>
    <s v="Subprod"/>
    <s v="Subprod Cola"/>
    <x v="2"/>
    <m/>
    <m/>
    <m/>
    <m/>
    <m/>
    <m/>
    <m/>
    <n v="96607.99"/>
    <n v="0"/>
    <s v="OK"/>
    <n v="0"/>
  </r>
  <r>
    <x v="182"/>
    <x v="2"/>
    <s v="Cerdo"/>
    <x v="2"/>
    <s v="1022096"/>
    <x v="170"/>
    <s v="Huesos"/>
    <s v="Huesos Cuarto Delant"/>
    <x v="2"/>
    <m/>
    <m/>
    <m/>
    <m/>
    <m/>
    <m/>
    <m/>
    <n v="275074.23499999999"/>
    <n v="0"/>
    <s v="OK"/>
    <n v="0"/>
  </r>
  <r>
    <x v="318"/>
    <x v="2"/>
    <s v="Cerdo"/>
    <x v="2"/>
    <s v="1022099"/>
    <x v="281"/>
    <s v="Huesos"/>
    <s v="Huesos Cuarto Centra"/>
    <x v="2"/>
    <m/>
    <m/>
    <m/>
    <m/>
    <m/>
    <m/>
    <m/>
    <n v="213141.98199999999"/>
    <n v="0"/>
    <s v="OK"/>
    <n v="0"/>
  </r>
  <r>
    <x v="319"/>
    <x v="2"/>
    <s v="Cerdo"/>
    <x v="2"/>
    <s v="1022101"/>
    <x v="282"/>
    <s v="Lomo"/>
    <s v="Lomo Centro"/>
    <x v="8"/>
    <m/>
    <m/>
    <m/>
    <m/>
    <m/>
    <m/>
    <m/>
    <n v="4171.9089999999997"/>
    <n v="0"/>
    <s v="OK"/>
    <n v="0"/>
  </r>
  <r>
    <x v="320"/>
    <x v="2"/>
    <s v="Cerdo"/>
    <x v="2"/>
    <s v="1022115"/>
    <x v="283"/>
    <s v="Plancha"/>
    <s v="Plancha c/Cuero"/>
    <x v="6"/>
    <m/>
    <m/>
    <m/>
    <m/>
    <m/>
    <m/>
    <m/>
    <n v="109.77500000000001"/>
    <n v="0"/>
    <s v="OK"/>
    <n v="0"/>
  </r>
  <r>
    <x v="184"/>
    <x v="2"/>
    <s v="Cerdo"/>
    <x v="2"/>
    <s v="1022125"/>
    <x v="172"/>
    <s v="Pernil"/>
    <s v="Pernil Mano"/>
    <x v="2"/>
    <m/>
    <m/>
    <m/>
    <m/>
    <m/>
    <m/>
    <m/>
    <n v="190064.26199999999"/>
    <n v="0"/>
    <s v="OK"/>
    <n v="0"/>
  </r>
  <r>
    <x v="321"/>
    <x v="2"/>
    <s v="Cerdo"/>
    <x v="2"/>
    <s v="1022128"/>
    <x v="284"/>
    <s v="Pierna"/>
    <s v="Pierna Pulpa Fina"/>
    <x v="8"/>
    <m/>
    <m/>
    <m/>
    <m/>
    <m/>
    <m/>
    <m/>
    <n v="3229.0039999999999"/>
    <n v="0"/>
    <s v="OK"/>
    <n v="0"/>
  </r>
  <r>
    <x v="322"/>
    <x v="2"/>
    <s v="Cerdo"/>
    <x v="2"/>
    <s v="1022141"/>
    <x v="285"/>
    <s v="Pierna"/>
    <s v="Pierna Pulpa Fina"/>
    <x v="8"/>
    <m/>
    <m/>
    <m/>
    <m/>
    <m/>
    <m/>
    <m/>
    <n v="55483.620999999999"/>
    <n v="0"/>
    <s v="OK"/>
    <n v="0"/>
  </r>
  <r>
    <x v="323"/>
    <x v="2"/>
    <s v="Cerdo"/>
    <x v="2"/>
    <s v="1022142"/>
    <x v="286"/>
    <s v="Pierna"/>
    <s v="Pierna Pulpa Fina"/>
    <x v="8"/>
    <m/>
    <m/>
    <m/>
    <m/>
    <m/>
    <m/>
    <m/>
    <n v="4519.4409999999998"/>
    <n v="0"/>
    <s v="OK"/>
    <n v="0"/>
  </r>
  <r>
    <x v="185"/>
    <x v="2"/>
    <s v="Cerdo"/>
    <x v="2"/>
    <s v="1022149"/>
    <x v="173"/>
    <s v="Plancha"/>
    <s v="Plancha s/Cuero"/>
    <x v="0"/>
    <m/>
    <m/>
    <m/>
    <m/>
    <m/>
    <m/>
    <m/>
    <n v="247.62799999999999"/>
    <n v="0"/>
    <s v="OK"/>
    <n v="0"/>
  </r>
  <r>
    <x v="186"/>
    <x v="2"/>
    <s v="Cerdo"/>
    <x v="2"/>
    <s v="1022150"/>
    <x v="130"/>
    <s v="Grasas"/>
    <s v="Grasa Gordura"/>
    <x v="0"/>
    <m/>
    <m/>
    <m/>
    <m/>
    <m/>
    <m/>
    <m/>
    <n v="120000.231"/>
    <n v="0"/>
    <s v="OK"/>
    <n v="0"/>
  </r>
  <r>
    <x v="325"/>
    <x v="2"/>
    <s v="Cerdo"/>
    <x v="2"/>
    <s v="1022169"/>
    <x v="288"/>
    <s v="Recortes"/>
    <s v="Recortes No Magro"/>
    <x v="2"/>
    <m/>
    <m/>
    <m/>
    <m/>
    <m/>
    <m/>
    <m/>
    <n v="187961.815"/>
    <n v="0"/>
    <s v="OK"/>
    <n v="0"/>
  </r>
  <r>
    <x v="461"/>
    <x v="2"/>
    <s v="Cerdo"/>
    <x v="2"/>
    <s v="1022182"/>
    <x v="156"/>
    <s v="Chuleta"/>
    <s v="Chuleta Huesos"/>
    <x v="4"/>
    <m/>
    <m/>
    <m/>
    <m/>
    <m/>
    <m/>
    <m/>
    <n v="16442.928"/>
    <n v="0"/>
    <s v="OK"/>
    <n v="0"/>
  </r>
  <r>
    <x v="187"/>
    <x v="2"/>
    <s v="Cerdo"/>
    <x v="2"/>
    <s v="1022183"/>
    <x v="174"/>
    <s v="Pernil"/>
    <s v="Pernil Pierna"/>
    <x v="2"/>
    <m/>
    <m/>
    <m/>
    <m/>
    <m/>
    <m/>
    <m/>
    <n v="729193.4"/>
    <n v="0"/>
    <s v="OK"/>
    <n v="0"/>
  </r>
  <r>
    <x v="188"/>
    <x v="2"/>
    <s v="Cerdo"/>
    <x v="2"/>
    <s v="1022186"/>
    <x v="175"/>
    <s v="Huesos"/>
    <s v="Huesos Cuarto Centra"/>
    <x v="2"/>
    <m/>
    <m/>
    <m/>
    <m/>
    <m/>
    <m/>
    <m/>
    <n v="92975.888000000006"/>
    <n v="0"/>
    <s v="OK"/>
    <n v="0"/>
  </r>
  <r>
    <x v="326"/>
    <x v="2"/>
    <s v="Cerdo"/>
    <x v="2"/>
    <s v="1022193"/>
    <x v="289"/>
    <s v="Lomo"/>
    <s v="Lomo Vetado"/>
    <x v="2"/>
    <m/>
    <m/>
    <m/>
    <m/>
    <m/>
    <m/>
    <m/>
    <n v="25390.404999999999"/>
    <n v="0"/>
    <s v="OK"/>
    <n v="0"/>
  </r>
  <r>
    <x v="189"/>
    <x v="2"/>
    <s v="Cerdo"/>
    <x v="2"/>
    <s v="1022196"/>
    <x v="176"/>
    <s v="Cueros"/>
    <s v="Cuero Forro"/>
    <x v="0"/>
    <m/>
    <m/>
    <m/>
    <m/>
    <m/>
    <m/>
    <m/>
    <n v="23986.999"/>
    <n v="0"/>
    <s v="OK"/>
    <n v="0"/>
  </r>
  <r>
    <x v="190"/>
    <x v="2"/>
    <s v="Cerdo"/>
    <x v="2"/>
    <s v="1022197"/>
    <x v="177"/>
    <s v="Cueros"/>
    <s v="Cuero Forro"/>
    <x v="0"/>
    <m/>
    <m/>
    <m/>
    <m/>
    <m/>
    <m/>
    <m/>
    <n v="33128.031999999999"/>
    <n v="0"/>
    <s v="OK"/>
    <n v="0"/>
  </r>
  <r>
    <x v="327"/>
    <x v="2"/>
    <s v="Cerdo"/>
    <x v="2"/>
    <s v="1022212"/>
    <x v="290"/>
    <s v="Cabeza"/>
    <s v="Cabeza Entera"/>
    <x v="2"/>
    <m/>
    <m/>
    <m/>
    <m/>
    <m/>
    <m/>
    <m/>
    <n v="739401.54399999999"/>
    <n v="0"/>
    <s v="OK"/>
    <n v="0"/>
  </r>
  <r>
    <x v="191"/>
    <x v="2"/>
    <s v="Cerdo"/>
    <x v="2"/>
    <s v="1022217"/>
    <x v="178"/>
    <s v="Grasas"/>
    <s v="Grasa Lomo Tocino"/>
    <x v="3"/>
    <m/>
    <m/>
    <m/>
    <m/>
    <m/>
    <m/>
    <m/>
    <n v="341115.25599999999"/>
    <n v="0"/>
    <s v="OK"/>
    <n v="0"/>
  </r>
  <r>
    <x v="192"/>
    <x v="2"/>
    <s v="Cerdo"/>
    <x v="2"/>
    <s v="1022218"/>
    <x v="120"/>
    <s v="Grasas"/>
    <s v="Grasa Forro"/>
    <x v="3"/>
    <m/>
    <m/>
    <m/>
    <m/>
    <m/>
    <m/>
    <m/>
    <n v="28426.276000000002"/>
    <n v="0"/>
    <s v="OK"/>
    <n v="0"/>
  </r>
  <r>
    <x v="193"/>
    <x v="2"/>
    <s v="Cerdo"/>
    <x v="2"/>
    <s v="1022273"/>
    <x v="179"/>
    <s v="Grasas"/>
    <s v="Grasa Forro"/>
    <x v="3"/>
    <m/>
    <m/>
    <m/>
    <m/>
    <m/>
    <m/>
    <m/>
    <n v="126907.76700000001"/>
    <n v="0"/>
    <s v="OK"/>
    <n v="0"/>
  </r>
  <r>
    <x v="196"/>
    <x v="2"/>
    <s v="Cerdo"/>
    <x v="2"/>
    <s v="1022291"/>
    <x v="182"/>
    <s v="Pernil"/>
    <s v="Pernil Mano"/>
    <x v="2"/>
    <m/>
    <m/>
    <m/>
    <m/>
    <m/>
    <m/>
    <m/>
    <n v="55742.686000000002"/>
    <n v="0"/>
    <s v="OK"/>
    <n v="0"/>
  </r>
  <r>
    <x v="330"/>
    <x v="2"/>
    <s v="Cerdo"/>
    <x v="2"/>
    <s v="1022293"/>
    <x v="293"/>
    <s v="Prolijado"/>
    <s v="Prolijado Malaya"/>
    <x v="8"/>
    <m/>
    <m/>
    <m/>
    <m/>
    <m/>
    <m/>
    <m/>
    <n v="6270.4520000000002"/>
    <n v="0"/>
    <s v="OK"/>
    <n v="0"/>
  </r>
  <r>
    <x v="331"/>
    <x v="2"/>
    <s v="Cerdo"/>
    <x v="2"/>
    <s v="1022304"/>
    <x v="294"/>
    <s v="Subprod"/>
    <s v="Subprod Visceras"/>
    <x v="7"/>
    <m/>
    <m/>
    <m/>
    <m/>
    <m/>
    <m/>
    <m/>
    <n v="14780.806"/>
    <n v="0"/>
    <s v="OK"/>
    <n v="0"/>
  </r>
  <r>
    <x v="197"/>
    <x v="2"/>
    <s v="Cerdo"/>
    <x v="2"/>
    <s v="1022313"/>
    <x v="183"/>
    <s v="Lomo"/>
    <s v="Lomo CC Loin"/>
    <x v="9"/>
    <m/>
    <m/>
    <m/>
    <m/>
    <m/>
    <m/>
    <m/>
    <n v="10476.358"/>
    <n v="0"/>
    <s v="OK"/>
    <n v="0"/>
  </r>
  <r>
    <x v="198"/>
    <x v="2"/>
    <s v="Cerdo"/>
    <x v="2"/>
    <s v="1022326"/>
    <x v="184"/>
    <s v="Lomo"/>
    <s v="Lomo CC Loin"/>
    <x v="9"/>
    <m/>
    <m/>
    <m/>
    <m/>
    <m/>
    <m/>
    <m/>
    <n v="39465.910000000003"/>
    <n v="0"/>
    <s v="OK"/>
    <n v="0"/>
  </r>
  <r>
    <x v="199"/>
    <x v="2"/>
    <s v="Cerdo"/>
    <x v="2"/>
    <s v="1022370"/>
    <x v="185"/>
    <s v="Lomo"/>
    <s v="Lomo MM Loin"/>
    <x v="9"/>
    <m/>
    <m/>
    <m/>
    <m/>
    <m/>
    <m/>
    <m/>
    <n v="12398.467000000001"/>
    <n v="0"/>
    <s v="OK"/>
    <n v="0"/>
  </r>
  <r>
    <x v="200"/>
    <x v="2"/>
    <s v="Cerdo"/>
    <x v="2"/>
    <s v="1022371"/>
    <x v="186"/>
    <s v="Panceta"/>
    <s v="Panceta s/Cuero"/>
    <x v="9"/>
    <m/>
    <m/>
    <m/>
    <m/>
    <m/>
    <m/>
    <m/>
    <n v="11318.866"/>
    <n v="0"/>
    <s v="OK"/>
    <n v="0"/>
  </r>
  <r>
    <x v="202"/>
    <x v="2"/>
    <s v="Cerdo"/>
    <x v="2"/>
    <s v="1022378"/>
    <x v="188"/>
    <s v="Huesos"/>
    <s v="Huesos Cuarto Centra"/>
    <x v="2"/>
    <m/>
    <m/>
    <m/>
    <m/>
    <m/>
    <m/>
    <m/>
    <n v="83638.285000000003"/>
    <n v="0"/>
    <s v="OK"/>
    <n v="0"/>
  </r>
  <r>
    <x v="203"/>
    <x v="2"/>
    <s v="Cerdo"/>
    <x v="2"/>
    <s v="1022381"/>
    <x v="189"/>
    <s v="Grasas"/>
    <s v="Grasa Gordura"/>
    <x v="2"/>
    <m/>
    <m/>
    <m/>
    <m/>
    <m/>
    <m/>
    <m/>
    <n v="85361.85"/>
    <n v="0"/>
    <s v="OK"/>
    <n v="0"/>
  </r>
  <r>
    <x v="336"/>
    <x v="2"/>
    <s v="Cerdo"/>
    <x v="2"/>
    <s v="1022388"/>
    <x v="298"/>
    <s v="Huesos"/>
    <s v="Huesos Cuarto Centra"/>
    <x v="2"/>
    <m/>
    <m/>
    <m/>
    <m/>
    <m/>
    <m/>
    <m/>
    <n v="130853.89200000001"/>
    <n v="0"/>
    <s v="OK"/>
    <n v="0"/>
  </r>
  <r>
    <x v="205"/>
    <x v="2"/>
    <s v="Cerdo"/>
    <x v="2"/>
    <s v="1022389"/>
    <x v="191"/>
    <s v="Cueros"/>
    <s v="Cuero Panceta"/>
    <x v="2"/>
    <m/>
    <m/>
    <m/>
    <m/>
    <m/>
    <m/>
    <m/>
    <n v="15701.228999999999"/>
    <n v="0"/>
    <s v="OK"/>
    <n v="0"/>
  </r>
  <r>
    <x v="337"/>
    <x v="2"/>
    <s v="Cerdo"/>
    <x v="2"/>
    <s v="1022398"/>
    <x v="299"/>
    <s v="Pierna"/>
    <s v="Pierna Pulpa Fina"/>
    <x v="8"/>
    <m/>
    <m/>
    <m/>
    <m/>
    <m/>
    <m/>
    <m/>
    <n v="12098.224"/>
    <n v="0"/>
    <s v="OK"/>
    <n v="0"/>
  </r>
  <r>
    <x v="206"/>
    <x v="2"/>
    <s v="Cerdo"/>
    <x v="2"/>
    <s v="1022406"/>
    <x v="192"/>
    <s v="Subprod"/>
    <s v="Subprod Patas-Manos"/>
    <x v="0"/>
    <m/>
    <m/>
    <m/>
    <m/>
    <m/>
    <m/>
    <m/>
    <n v="1642.066"/>
    <n v="0"/>
    <s v="OK"/>
    <n v="0"/>
  </r>
  <r>
    <x v="208"/>
    <x v="2"/>
    <s v="Cerdo"/>
    <x v="2"/>
    <s v="1022414"/>
    <x v="194"/>
    <s v="Chuleta"/>
    <s v="Chuleta Cazuela"/>
    <x v="2"/>
    <m/>
    <m/>
    <m/>
    <m/>
    <m/>
    <m/>
    <m/>
    <n v="247117.76300000001"/>
    <n v="0"/>
    <s v="OK"/>
    <n v="0"/>
  </r>
  <r>
    <x v="209"/>
    <x v="2"/>
    <s v="Cerdo"/>
    <x v="2"/>
    <s v="1022417"/>
    <x v="195"/>
    <s v="Cueros"/>
    <s v="Cuero Mixto"/>
    <x v="2"/>
    <m/>
    <m/>
    <m/>
    <m/>
    <m/>
    <m/>
    <m/>
    <n v="123827.42"/>
    <n v="0"/>
    <s v="OK"/>
    <n v="0"/>
  </r>
  <r>
    <x v="211"/>
    <x v="2"/>
    <s v="Cerdo"/>
    <x v="2"/>
    <s v="1022472"/>
    <x v="196"/>
    <s v="Lomo"/>
    <s v="Lomo Centro"/>
    <x v="9"/>
    <m/>
    <m/>
    <m/>
    <m/>
    <m/>
    <m/>
    <m/>
    <n v="3653.826"/>
    <n v="0"/>
    <s v="OK"/>
    <n v="0"/>
  </r>
  <r>
    <x v="212"/>
    <x v="2"/>
    <s v="Cerdo"/>
    <x v="2"/>
    <s v="1022499"/>
    <x v="197"/>
    <s v="Lomo"/>
    <s v="Lomo Vetado"/>
    <x v="9"/>
    <m/>
    <m/>
    <m/>
    <m/>
    <m/>
    <m/>
    <m/>
    <n v="4166.9970000000003"/>
    <n v="0"/>
    <s v="OK"/>
    <n v="0"/>
  </r>
  <r>
    <x v="343"/>
    <x v="2"/>
    <s v="Cerdo"/>
    <x v="2"/>
    <s v="1022515"/>
    <x v="304"/>
    <s v="Panceta"/>
    <s v="Panceta c/Cuero"/>
    <x v="8"/>
    <m/>
    <m/>
    <m/>
    <m/>
    <m/>
    <m/>
    <m/>
    <n v="12014.528"/>
    <n v="0"/>
    <s v="OK"/>
    <n v="0"/>
  </r>
  <r>
    <x v="213"/>
    <x v="2"/>
    <s v="Cerdo"/>
    <x v="2"/>
    <s v="1022541"/>
    <x v="198"/>
    <s v="Grasas"/>
    <s v="Grasa Gordura"/>
    <x v="2"/>
    <m/>
    <m/>
    <m/>
    <m/>
    <m/>
    <m/>
    <m/>
    <n v="44474.002"/>
    <n v="0"/>
    <s v="OK"/>
    <n v="0"/>
  </r>
  <r>
    <x v="344"/>
    <x v="2"/>
    <s v="Cerdo"/>
    <x v="2"/>
    <s v="1022550"/>
    <x v="305"/>
    <s v="Huesos"/>
    <s v="Huesos Cuarto Traser"/>
    <x v="8"/>
    <m/>
    <m/>
    <m/>
    <m/>
    <m/>
    <m/>
    <m/>
    <n v="20016.896000000001"/>
    <n v="0"/>
    <s v="OK"/>
    <n v="0"/>
  </r>
  <r>
    <x v="345"/>
    <x v="2"/>
    <s v="Cerdo"/>
    <x v="2"/>
    <s v="1022561"/>
    <x v="306"/>
    <s v="Lomo"/>
    <s v="Lomo MM Loin"/>
    <x v="8"/>
    <m/>
    <m/>
    <m/>
    <m/>
    <m/>
    <m/>
    <m/>
    <n v="346.15"/>
    <n v="0"/>
    <s v="OK"/>
    <n v="0"/>
  </r>
  <r>
    <x v="346"/>
    <x v="2"/>
    <s v="Cerdo"/>
    <x v="2"/>
    <s v="1022568"/>
    <x v="307"/>
    <s v="Panceta"/>
    <s v="Panceta s/Cuero"/>
    <x v="2"/>
    <m/>
    <m/>
    <m/>
    <m/>
    <m/>
    <m/>
    <m/>
    <n v="61061.964"/>
    <n v="0"/>
    <s v="OK"/>
    <n v="0"/>
  </r>
  <r>
    <x v="214"/>
    <x v="2"/>
    <s v="Cerdo"/>
    <x v="2"/>
    <s v="1022569"/>
    <x v="199"/>
    <s v="Chuleta"/>
    <s v="Chuleta Huesos"/>
    <x v="0"/>
    <m/>
    <m/>
    <m/>
    <m/>
    <m/>
    <m/>
    <m/>
    <n v="4419.9939999999997"/>
    <n v="0"/>
    <s v="OK"/>
    <n v="0"/>
  </r>
  <r>
    <x v="215"/>
    <x v="2"/>
    <s v="Cerdo"/>
    <x v="2"/>
    <s v="1022587"/>
    <x v="200"/>
    <s v="Lomo"/>
    <s v="Lomo CC Loin"/>
    <x v="9"/>
    <m/>
    <m/>
    <m/>
    <m/>
    <m/>
    <m/>
    <m/>
    <n v="6000.0029999999997"/>
    <n v="0"/>
    <s v="OK"/>
    <n v="0"/>
  </r>
  <r>
    <x v="216"/>
    <x v="2"/>
    <s v="Cerdo"/>
    <x v="2"/>
    <s v="1022600"/>
    <x v="201"/>
    <s v="Lomo"/>
    <s v="Lomo Vetado"/>
    <x v="9"/>
    <m/>
    <m/>
    <m/>
    <m/>
    <m/>
    <m/>
    <m/>
    <n v="4084.9960000000001"/>
    <n v="0"/>
    <s v="OK"/>
    <n v="0"/>
  </r>
  <r>
    <x v="218"/>
    <x v="2"/>
    <s v="Cerdo"/>
    <x v="2"/>
    <s v="1022607"/>
    <x v="203"/>
    <s v="Prolijado"/>
    <s v="Prolijado Plateada"/>
    <x v="4"/>
    <m/>
    <m/>
    <m/>
    <m/>
    <m/>
    <m/>
    <m/>
    <n v="31032.341"/>
    <n v="0"/>
    <s v="OK"/>
    <n v="0"/>
  </r>
  <r>
    <x v="348"/>
    <x v="2"/>
    <s v="Cerdo"/>
    <x v="2"/>
    <s v="1022619"/>
    <x v="309"/>
    <s v="Prolijado"/>
    <s v="Prolijado Malaya"/>
    <x v="5"/>
    <m/>
    <m/>
    <m/>
    <m/>
    <m/>
    <m/>
    <m/>
    <n v="12179.492"/>
    <n v="0"/>
    <s v="OK"/>
    <n v="0"/>
  </r>
  <r>
    <x v="349"/>
    <x v="2"/>
    <s v="Cerdo"/>
    <x v="2"/>
    <s v="1022621"/>
    <x v="310"/>
    <s v="Panceta"/>
    <s v="Panceta s/Cuero"/>
    <x v="8"/>
    <m/>
    <m/>
    <m/>
    <m/>
    <m/>
    <m/>
    <m/>
    <n v="22500.957999999999"/>
    <n v="0"/>
    <s v="OK"/>
    <n v="0"/>
  </r>
  <r>
    <x v="350"/>
    <x v="2"/>
    <s v="Cerdo"/>
    <x v="2"/>
    <s v="1022636"/>
    <x v="311"/>
    <s v="Huesos"/>
    <s v="Huesos Cuarto Traser"/>
    <x v="2"/>
    <m/>
    <m/>
    <m/>
    <m/>
    <m/>
    <m/>
    <m/>
    <n v="196945.37599999999"/>
    <n v="0"/>
    <s v="OK"/>
    <n v="0"/>
  </r>
  <r>
    <x v="219"/>
    <x v="2"/>
    <s v="Cerdo"/>
    <x v="2"/>
    <s v="1022637"/>
    <x v="204"/>
    <s v="Huesos"/>
    <s v="Huesos Cuarto Delant"/>
    <x v="2"/>
    <m/>
    <m/>
    <m/>
    <m/>
    <m/>
    <m/>
    <m/>
    <n v="115496.963"/>
    <n v="0"/>
    <s v="OK"/>
    <n v="0"/>
  </r>
  <r>
    <x v="351"/>
    <x v="2"/>
    <s v="Cerdo"/>
    <x v="2"/>
    <s v="1022639"/>
    <x v="312"/>
    <s v="Cabeza"/>
    <s v="Cabeza Entera"/>
    <x v="2"/>
    <m/>
    <m/>
    <m/>
    <m/>
    <m/>
    <m/>
    <m/>
    <n v="1015062.277"/>
    <n v="0"/>
    <s v="OK"/>
    <n v="0"/>
  </r>
  <r>
    <x v="352"/>
    <x v="2"/>
    <s v="Cerdo"/>
    <x v="2"/>
    <s v="1022640"/>
    <x v="313"/>
    <s v="Cabeza"/>
    <s v="Cabeza Entera"/>
    <x v="2"/>
    <m/>
    <m/>
    <m/>
    <m/>
    <m/>
    <m/>
    <m/>
    <n v="70462.418999999994"/>
    <n v="0"/>
    <s v="OK"/>
    <n v="0"/>
  </r>
  <r>
    <x v="353"/>
    <x v="2"/>
    <s v="Cerdo"/>
    <x v="2"/>
    <s v="1022645"/>
    <x v="260"/>
    <s v="Panceta"/>
    <s v="Panceta s/Cuero"/>
    <x v="2"/>
    <m/>
    <m/>
    <m/>
    <m/>
    <m/>
    <m/>
    <m/>
    <n v="42999.997000000003"/>
    <n v="0"/>
    <s v="OK"/>
    <n v="0"/>
  </r>
  <r>
    <x v="495"/>
    <x v="2"/>
    <s v="Cerdo"/>
    <x v="2"/>
    <s v="1022657"/>
    <x v="433"/>
    <s v="Chuleta"/>
    <s v="Chuleta Huesos"/>
    <x v="6"/>
    <m/>
    <m/>
    <m/>
    <m/>
    <m/>
    <m/>
    <m/>
    <n v="20000.006000000001"/>
    <n v="0"/>
    <s v="OK"/>
    <n v="0"/>
  </r>
  <r>
    <x v="221"/>
    <x v="2"/>
    <s v="Cerdo"/>
    <x v="2"/>
    <s v="1022664"/>
    <x v="206"/>
    <s v="Lomo"/>
    <s v="Lomo CC Loin"/>
    <x v="9"/>
    <m/>
    <m/>
    <m/>
    <m/>
    <m/>
    <m/>
    <m/>
    <n v="17102.823"/>
    <n v="0"/>
    <s v="OK"/>
    <n v="0"/>
  </r>
  <r>
    <x v="223"/>
    <x v="2"/>
    <s v="Cerdo"/>
    <x v="2"/>
    <s v="1022709"/>
    <x v="207"/>
    <s v="Pierna"/>
    <s v="Pierna Pulpa"/>
    <x v="0"/>
    <m/>
    <m/>
    <m/>
    <m/>
    <m/>
    <m/>
    <m/>
    <n v="21010.016"/>
    <n v="0"/>
    <s v="OK"/>
    <n v="0"/>
  </r>
  <r>
    <x v="224"/>
    <x v="2"/>
    <s v="Cerdo"/>
    <x v="2"/>
    <s v="1022748"/>
    <x v="208"/>
    <s v="Subprod"/>
    <s v="Subprod Patas-Manos"/>
    <x v="2"/>
    <m/>
    <m/>
    <m/>
    <m/>
    <m/>
    <m/>
    <m/>
    <n v="241432.29399999999"/>
    <n v="0"/>
    <s v="OK"/>
    <n v="0"/>
  </r>
  <r>
    <x v="355"/>
    <x v="2"/>
    <s v="Cerdo"/>
    <x v="2"/>
    <s v="1022750"/>
    <x v="314"/>
    <s v="Paleta"/>
    <s v="Paleta Pulpa"/>
    <x v="8"/>
    <m/>
    <m/>
    <m/>
    <m/>
    <m/>
    <m/>
    <m/>
    <n v="47999.993999999999"/>
    <n v="0"/>
    <s v="OK"/>
    <n v="0"/>
  </r>
  <r>
    <x v="356"/>
    <x v="2"/>
    <s v="Cerdo"/>
    <x v="2"/>
    <s v="1022751"/>
    <x v="315"/>
    <s v="Paleta"/>
    <s v="Paleta Entera"/>
    <x v="8"/>
    <m/>
    <m/>
    <m/>
    <m/>
    <m/>
    <m/>
    <m/>
    <n v="19971.312000000002"/>
    <n v="0"/>
    <s v="OK"/>
    <n v="0"/>
  </r>
  <r>
    <x v="357"/>
    <x v="2"/>
    <s v="Cerdo"/>
    <x v="2"/>
    <s v="1022753"/>
    <x v="316"/>
    <s v="Pernil"/>
    <s v="Pernil Mano"/>
    <x v="2"/>
    <m/>
    <m/>
    <m/>
    <m/>
    <m/>
    <m/>
    <m/>
    <n v="196247.041"/>
    <n v="0"/>
    <s v="OK"/>
    <n v="0"/>
  </r>
  <r>
    <x v="358"/>
    <x v="2"/>
    <s v="Cerdo"/>
    <x v="2"/>
    <s v="1022767"/>
    <x v="317"/>
    <s v="Grasas"/>
    <s v="Grasa Gordura"/>
    <x v="8"/>
    <m/>
    <m/>
    <m/>
    <m/>
    <m/>
    <m/>
    <m/>
    <n v="3271.0039999999999"/>
    <n v="0"/>
    <s v="OK"/>
    <n v="0"/>
  </r>
  <r>
    <x v="226"/>
    <x v="2"/>
    <s v="Cerdo"/>
    <x v="2"/>
    <s v="1022781"/>
    <x v="210"/>
    <s v="Subprod"/>
    <s v="Subprod Tripa"/>
    <x v="0"/>
    <m/>
    <m/>
    <m/>
    <m/>
    <m/>
    <m/>
    <m/>
    <n v="6249.2520000000004"/>
    <n v="0"/>
    <s v="OK"/>
    <n v="0"/>
  </r>
  <r>
    <x v="228"/>
    <x v="2"/>
    <s v="Cerdo"/>
    <x v="2"/>
    <s v="1022783"/>
    <x v="212"/>
    <s v="Subprod"/>
    <s v="Subprod Tripa"/>
    <x v="0"/>
    <m/>
    <m/>
    <m/>
    <m/>
    <m/>
    <m/>
    <m/>
    <n v="6598.1880000000001"/>
    <n v="0"/>
    <s v="OK"/>
    <n v="0"/>
  </r>
  <r>
    <x v="229"/>
    <x v="2"/>
    <s v="Cerdo"/>
    <x v="2"/>
    <s v="1022847"/>
    <x v="213"/>
    <s v="Panceta"/>
    <s v="Panceta s/Cuero"/>
    <x v="0"/>
    <m/>
    <m/>
    <m/>
    <m/>
    <m/>
    <m/>
    <m/>
    <n v="28727.059000000001"/>
    <n v="0"/>
    <s v="OK"/>
    <n v="0"/>
  </r>
  <r>
    <x v="367"/>
    <x v="2"/>
    <s v="Cerdo"/>
    <x v="2"/>
    <s v="1022854"/>
    <x v="147"/>
    <s v="Huesos"/>
    <s v="Huesos Cuarto Centra"/>
    <x v="6"/>
    <m/>
    <m/>
    <m/>
    <m/>
    <m/>
    <m/>
    <m/>
    <n v="48000.364000000001"/>
    <n v="0"/>
    <s v="OK"/>
    <n v="0"/>
  </r>
  <r>
    <x v="231"/>
    <x v="2"/>
    <s v="Cerdo"/>
    <x v="2"/>
    <s v="1022855"/>
    <x v="215"/>
    <s v="Grasas"/>
    <s v="Grasa Forro"/>
    <x v="0"/>
    <m/>
    <m/>
    <m/>
    <m/>
    <m/>
    <m/>
    <m/>
    <n v="20240.022000000001"/>
    <n v="0"/>
    <s v="OK"/>
    <n v="0"/>
  </r>
  <r>
    <x v="232"/>
    <x v="2"/>
    <s v="Cerdo"/>
    <x v="2"/>
    <s v="1022856"/>
    <x v="216"/>
    <s v="Grasas"/>
    <s v="Grasa Gordura"/>
    <x v="2"/>
    <m/>
    <m/>
    <m/>
    <m/>
    <m/>
    <m/>
    <m/>
    <n v="292034.45899999997"/>
    <n v="0"/>
    <s v="OK"/>
    <n v="0"/>
  </r>
  <r>
    <x v="368"/>
    <x v="2"/>
    <s v="Cerdo"/>
    <x v="2"/>
    <s v="1022863"/>
    <x v="326"/>
    <s v="Lomo"/>
    <s v="Lomo Vetado"/>
    <x v="8"/>
    <m/>
    <m/>
    <m/>
    <m/>
    <m/>
    <m/>
    <m/>
    <n v="65563.994000000006"/>
    <n v="0"/>
    <s v="OK"/>
    <n v="0"/>
  </r>
  <r>
    <x v="369"/>
    <x v="2"/>
    <s v="Cerdo"/>
    <x v="2"/>
    <s v="1022864"/>
    <x v="327"/>
    <s v="Lomo"/>
    <s v="Lomo Vetado"/>
    <x v="8"/>
    <m/>
    <m/>
    <m/>
    <m/>
    <m/>
    <m/>
    <m/>
    <n v="47407.529000000002"/>
    <n v="0"/>
    <s v="OK"/>
    <n v="0"/>
  </r>
  <r>
    <x v="370"/>
    <x v="2"/>
    <s v="Cerdo"/>
    <x v="2"/>
    <s v="1022865"/>
    <x v="328"/>
    <s v="Panceta"/>
    <s v="Panceta s/Cuero"/>
    <x v="8"/>
    <m/>
    <m/>
    <m/>
    <m/>
    <m/>
    <m/>
    <m/>
    <n v="52921.692999999999"/>
    <n v="0"/>
    <s v="OK"/>
    <n v="0"/>
  </r>
  <r>
    <x v="371"/>
    <x v="2"/>
    <s v="Cerdo"/>
    <x v="2"/>
    <s v="1022866"/>
    <x v="329"/>
    <s v="Panceta"/>
    <s v="Panceta s/Cuero"/>
    <x v="8"/>
    <m/>
    <m/>
    <m/>
    <m/>
    <m/>
    <m/>
    <m/>
    <n v="45267.209000000003"/>
    <n v="0"/>
    <s v="OK"/>
    <n v="0"/>
  </r>
  <r>
    <x v="372"/>
    <x v="2"/>
    <s v="Cerdo"/>
    <x v="2"/>
    <s v="1022883"/>
    <x v="330"/>
    <s v="Chuleta"/>
    <s v="Chuleta Huesos"/>
    <x v="5"/>
    <m/>
    <m/>
    <m/>
    <m/>
    <m/>
    <m/>
    <m/>
    <n v="23587.052"/>
    <n v="0"/>
    <s v="OK"/>
    <n v="0"/>
  </r>
  <r>
    <x v="234"/>
    <x v="2"/>
    <s v="Cerdo"/>
    <x v="2"/>
    <s v="1022885"/>
    <x v="218"/>
    <s v="Panceta"/>
    <s v="Panceta s/Cuero"/>
    <x v="4"/>
    <m/>
    <m/>
    <m/>
    <m/>
    <m/>
    <m/>
    <m/>
    <n v="588667.19700000004"/>
    <n v="0"/>
    <s v="OK"/>
    <n v="0"/>
  </r>
  <r>
    <x v="235"/>
    <x v="2"/>
    <s v="Cerdo"/>
    <x v="2"/>
    <s v="1022887"/>
    <x v="219"/>
    <s v="Panceta"/>
    <s v="Panceta s/Cuero"/>
    <x v="4"/>
    <m/>
    <m/>
    <m/>
    <m/>
    <m/>
    <m/>
    <m/>
    <n v="441251.50699999998"/>
    <n v="0"/>
    <s v="OK"/>
    <n v="0"/>
  </r>
  <r>
    <x v="236"/>
    <x v="2"/>
    <s v="Cerdo"/>
    <x v="2"/>
    <s v="1022901"/>
    <x v="220"/>
    <s v="Panceta"/>
    <s v="Panceta s/Cuero"/>
    <x v="9"/>
    <m/>
    <m/>
    <m/>
    <m/>
    <m/>
    <m/>
    <m/>
    <n v="8214.3940000000002"/>
    <n v="0"/>
    <s v="OK"/>
    <n v="0"/>
  </r>
  <r>
    <x v="373"/>
    <x v="2"/>
    <s v="Cerdo"/>
    <x v="2"/>
    <s v="1022907"/>
    <x v="331"/>
    <s v="Subprod"/>
    <s v="Subprod Visceras"/>
    <x v="6"/>
    <m/>
    <m/>
    <m/>
    <m/>
    <m/>
    <m/>
    <m/>
    <n v="93150.004000000001"/>
    <n v="0"/>
    <s v="OK"/>
    <n v="0"/>
  </r>
  <r>
    <x v="375"/>
    <x v="2"/>
    <s v="Cerdo"/>
    <x v="2"/>
    <s v="1022918"/>
    <x v="333"/>
    <s v="Grasas"/>
    <s v="Grasa Lomo Tocino"/>
    <x v="8"/>
    <m/>
    <m/>
    <m/>
    <m/>
    <m/>
    <m/>
    <m/>
    <n v="121356.01"/>
    <n v="0"/>
    <s v="OK"/>
    <n v="0"/>
  </r>
  <r>
    <x v="237"/>
    <x v="2"/>
    <s v="Cerdo"/>
    <x v="2"/>
    <s v="1022919"/>
    <x v="221"/>
    <s v="Lomo"/>
    <s v="Lomo MM Loin"/>
    <x v="9"/>
    <m/>
    <m/>
    <m/>
    <m/>
    <m/>
    <m/>
    <m/>
    <n v="21388.030999999999"/>
    <n v="0"/>
    <s v="OK"/>
    <n v="0"/>
  </r>
  <r>
    <x v="239"/>
    <x v="2"/>
    <s v="Cerdo"/>
    <x v="2"/>
    <s v="1022921"/>
    <x v="130"/>
    <s v="Grasas"/>
    <s v="Grasa Gordura"/>
    <x v="0"/>
    <m/>
    <m/>
    <m/>
    <m/>
    <m/>
    <m/>
    <m/>
    <n v="36221.817999999999"/>
    <n v="0"/>
    <s v="OK"/>
    <n v="0"/>
  </r>
  <r>
    <x v="240"/>
    <x v="2"/>
    <s v="Cerdo"/>
    <x v="2"/>
    <s v="1022930"/>
    <x v="223"/>
    <s v="Panceta"/>
    <s v="Panceta s/Cuero"/>
    <x v="4"/>
    <m/>
    <m/>
    <m/>
    <m/>
    <m/>
    <m/>
    <m/>
    <n v="107232.04700000001"/>
    <n v="0"/>
    <s v="OK"/>
    <n v="0"/>
  </r>
  <r>
    <x v="376"/>
    <x v="2"/>
    <s v="Cerdo"/>
    <x v="2"/>
    <s v="1022932"/>
    <x v="156"/>
    <s v="Chuleta"/>
    <s v="Chuleta Huesos"/>
    <x v="2"/>
    <m/>
    <m/>
    <m/>
    <m/>
    <m/>
    <m/>
    <m/>
    <n v="58.600999999999999"/>
    <n v="0"/>
    <s v="OK"/>
    <n v="0"/>
  </r>
  <r>
    <x v="377"/>
    <x v="2"/>
    <s v="Cerdo"/>
    <x v="2"/>
    <s v="1022936"/>
    <x v="158"/>
    <s v="Filete"/>
    <s v="Filete c/Cabeza"/>
    <x v="2"/>
    <m/>
    <m/>
    <m/>
    <m/>
    <m/>
    <m/>
    <m/>
    <n v="41210.004000000001"/>
    <n v="0"/>
    <s v="OK"/>
    <n v="0"/>
  </r>
  <r>
    <x v="378"/>
    <x v="2"/>
    <s v="Cerdo"/>
    <x v="2"/>
    <s v="1022939"/>
    <x v="334"/>
    <s v="Cost-Pec"/>
    <s v="Cost-Pec Trozos"/>
    <x v="2"/>
    <m/>
    <m/>
    <m/>
    <m/>
    <m/>
    <m/>
    <m/>
    <n v="4993.7280000000001"/>
    <n v="0"/>
    <s v="OK"/>
    <n v="0"/>
  </r>
  <r>
    <x v="379"/>
    <x v="2"/>
    <s v="Cerdo"/>
    <x v="2"/>
    <s v="1022940"/>
    <x v="335"/>
    <s v="Pernil"/>
    <s v="Pernil Mano"/>
    <x v="2"/>
    <m/>
    <m/>
    <m/>
    <m/>
    <m/>
    <m/>
    <m/>
    <n v="63711.985999999997"/>
    <n v="0"/>
    <s v="OK"/>
    <n v="0"/>
  </r>
  <r>
    <x v="380"/>
    <x v="2"/>
    <s v="Cerdo"/>
    <x v="2"/>
    <s v="1022941"/>
    <x v="336"/>
    <s v="Pernil"/>
    <s v="Pernil Mano"/>
    <x v="2"/>
    <m/>
    <m/>
    <m/>
    <m/>
    <m/>
    <m/>
    <m/>
    <n v="45673.887000000002"/>
    <n v="0"/>
    <s v="OK"/>
    <n v="0"/>
  </r>
  <r>
    <x v="243"/>
    <x v="2"/>
    <s v="Cerdo"/>
    <x v="2"/>
    <s v="1022945"/>
    <x v="169"/>
    <s v="Grasas"/>
    <s v="Grasa Interior"/>
    <x v="2"/>
    <m/>
    <m/>
    <m/>
    <m/>
    <m/>
    <m/>
    <m/>
    <n v="8909.6059999999998"/>
    <n v="0"/>
    <s v="OK"/>
    <n v="0"/>
  </r>
  <r>
    <x v="244"/>
    <x v="2"/>
    <s v="Cerdo"/>
    <x v="2"/>
    <s v="1022985"/>
    <x v="226"/>
    <s v="Lomo"/>
    <s v="Lomo Vetado"/>
    <x v="4"/>
    <m/>
    <m/>
    <m/>
    <m/>
    <m/>
    <m/>
    <m/>
    <n v="5000.0039999999999"/>
    <n v="0"/>
    <s v="OK"/>
    <n v="0"/>
  </r>
  <r>
    <x v="245"/>
    <x v="2"/>
    <s v="Cerdo"/>
    <x v="2"/>
    <s v="1022986"/>
    <x v="227"/>
    <s v="Panceta"/>
    <s v="Panceta s/Cuero"/>
    <x v="4"/>
    <m/>
    <m/>
    <m/>
    <m/>
    <m/>
    <m/>
    <m/>
    <n v="40.656999999999996"/>
    <n v="0"/>
    <s v="OK"/>
    <n v="0"/>
  </r>
  <r>
    <x v="246"/>
    <x v="2"/>
    <s v="Cerdo"/>
    <x v="2"/>
    <s v="1022987"/>
    <x v="228"/>
    <s v="Plancha"/>
    <s v="Plancha s/Cuero"/>
    <x v="9"/>
    <m/>
    <m/>
    <m/>
    <m/>
    <m/>
    <m/>
    <m/>
    <n v="46990.006000000001"/>
    <n v="0"/>
    <s v="OK"/>
    <n v="0"/>
  </r>
  <r>
    <x v="382"/>
    <x v="2"/>
    <s v="Cerdo"/>
    <x v="2"/>
    <s v="1022989"/>
    <x v="338"/>
    <s v="Lomo"/>
    <s v="Lomo MM Loin"/>
    <x v="8"/>
    <m/>
    <m/>
    <m/>
    <m/>
    <m/>
    <m/>
    <m/>
    <n v="27043.471000000001"/>
    <n v="0"/>
    <s v="OK"/>
    <n v="0"/>
  </r>
  <r>
    <x v="247"/>
    <x v="2"/>
    <s v="Cerdo"/>
    <x v="2"/>
    <s v="1022990"/>
    <x v="229"/>
    <s v="Panceta"/>
    <s v="Panceta s/Cuero"/>
    <x v="9"/>
    <m/>
    <m/>
    <m/>
    <m/>
    <m/>
    <m/>
    <m/>
    <n v="21598.027999999998"/>
    <n v="0"/>
    <s v="OK"/>
    <n v="0"/>
  </r>
  <r>
    <x v="249"/>
    <x v="2"/>
    <s v="Cerdo"/>
    <x v="2"/>
    <s v="1023034"/>
    <x v="231"/>
    <s v="Cueros"/>
    <s v="Cuero Forro"/>
    <x v="2"/>
    <m/>
    <m/>
    <m/>
    <m/>
    <m/>
    <m/>
    <m/>
    <n v="208618.45699999999"/>
    <n v="0"/>
    <s v="OK"/>
    <n v="0"/>
  </r>
  <r>
    <x v="250"/>
    <x v="2"/>
    <s v="Cerdo"/>
    <x v="2"/>
    <s v="1023035"/>
    <x v="232"/>
    <s v="Recortes"/>
    <s v="Recortes No Magro"/>
    <x v="2"/>
    <m/>
    <m/>
    <m/>
    <m/>
    <m/>
    <m/>
    <m/>
    <n v="48000.002"/>
    <n v="0"/>
    <s v="OK"/>
    <n v="0"/>
  </r>
  <r>
    <x v="251"/>
    <x v="2"/>
    <s v="Cerdo"/>
    <x v="2"/>
    <s v="1023037"/>
    <x v="233"/>
    <s v="Panceta"/>
    <s v="Panceta s/Cuero"/>
    <x v="4"/>
    <m/>
    <m/>
    <m/>
    <m/>
    <m/>
    <m/>
    <m/>
    <n v="126979.08199999999"/>
    <n v="0"/>
    <s v="OK"/>
    <n v="0"/>
  </r>
  <r>
    <x v="252"/>
    <x v="2"/>
    <s v="Cerdo"/>
    <x v="2"/>
    <s v="1023038"/>
    <x v="234"/>
    <s v="Lomo"/>
    <s v="Lomo Vetado"/>
    <x v="4"/>
    <m/>
    <m/>
    <m/>
    <m/>
    <m/>
    <m/>
    <m/>
    <n v="65999.997000000003"/>
    <n v="0"/>
    <s v="OK"/>
    <n v="0"/>
  </r>
  <r>
    <x v="385"/>
    <x v="2"/>
    <s v="Cerdo"/>
    <x v="2"/>
    <s v="1023050"/>
    <x v="341"/>
    <s v="Lomo"/>
    <s v="Lomo Centro"/>
    <x v="5"/>
    <m/>
    <m/>
    <m/>
    <m/>
    <m/>
    <m/>
    <m/>
    <n v="107790.959"/>
    <n v="0"/>
    <s v="OK"/>
    <n v="0"/>
  </r>
  <r>
    <x v="254"/>
    <x v="2"/>
    <s v="Cerdo"/>
    <x v="2"/>
    <s v="1023055"/>
    <x v="236"/>
    <s v="Lomo"/>
    <s v="Lomo Vetado"/>
    <x v="9"/>
    <m/>
    <m/>
    <m/>
    <m/>
    <m/>
    <m/>
    <m/>
    <n v="4598.09"/>
    <n v="0"/>
    <s v="OK"/>
    <n v="0"/>
  </r>
  <r>
    <x v="386"/>
    <x v="2"/>
    <s v="Cerdo"/>
    <x v="2"/>
    <s v="1023066"/>
    <x v="342"/>
    <s v="Chuleta"/>
    <s v="Chuleta Huesos"/>
    <x v="2"/>
    <m/>
    <m/>
    <m/>
    <m/>
    <m/>
    <m/>
    <m/>
    <n v="10912.953"/>
    <n v="0"/>
    <s v="OK"/>
    <n v="0"/>
  </r>
  <r>
    <x v="255"/>
    <x v="2"/>
    <s v="Cerdo"/>
    <x v="2"/>
    <s v="1023090"/>
    <x v="237"/>
    <s v="Panceta"/>
    <s v="Panceta s/Cuero"/>
    <x v="4"/>
    <m/>
    <m/>
    <m/>
    <m/>
    <m/>
    <m/>
    <m/>
    <n v="19181.227999999999"/>
    <n v="0"/>
    <s v="OK"/>
    <n v="0"/>
  </r>
  <r>
    <x v="387"/>
    <x v="2"/>
    <s v="Cerdo"/>
    <x v="2"/>
    <s v="1023093"/>
    <x v="322"/>
    <s v="Recortes"/>
    <s v="Recortes No Magro"/>
    <x v="2"/>
    <m/>
    <m/>
    <m/>
    <m/>
    <m/>
    <m/>
    <m/>
    <n v="73136.937000000005"/>
    <n v="0"/>
    <s v="OK"/>
    <n v="0"/>
  </r>
  <r>
    <x v="388"/>
    <x v="2"/>
    <s v="Cerdo"/>
    <x v="2"/>
    <s v="1023102"/>
    <x v="343"/>
    <s v="Lomo"/>
    <s v="Lomo MM Loin"/>
    <x v="8"/>
    <m/>
    <m/>
    <m/>
    <m/>
    <m/>
    <m/>
    <m/>
    <n v="5725.31"/>
    <n v="0"/>
    <s v="OK"/>
    <n v="0"/>
  </r>
  <r>
    <x v="391"/>
    <x v="2"/>
    <s v="Cerdo"/>
    <x v="2"/>
    <s v="1023131"/>
    <x v="346"/>
    <s v="Pierna"/>
    <s v="Pierna Pulpa"/>
    <x v="2"/>
    <m/>
    <m/>
    <m/>
    <m/>
    <m/>
    <m/>
    <m/>
    <n v="419.64400000000001"/>
    <n v="0"/>
    <s v="OK"/>
    <n v="0"/>
  </r>
  <r>
    <x v="491"/>
    <x v="2"/>
    <s v="Cerdo"/>
    <x v="2"/>
    <s v="1023144"/>
    <x v="431"/>
    <s v="Plancha"/>
    <s v="Plancha c/Cuero"/>
    <x v="4"/>
    <m/>
    <m/>
    <m/>
    <m/>
    <m/>
    <m/>
    <m/>
    <n v="329.27199999999999"/>
    <n v="0"/>
    <s v="OK"/>
    <n v="0"/>
  </r>
  <r>
    <x v="395"/>
    <x v="2"/>
    <s v="Cerdo"/>
    <x v="2"/>
    <s v="1023158"/>
    <x v="289"/>
    <s v="Lomo"/>
    <s v="Lomo Vetado"/>
    <x v="2"/>
    <m/>
    <m/>
    <m/>
    <m/>
    <m/>
    <m/>
    <m/>
    <n v="253.971"/>
    <n v="0"/>
    <s v="OK"/>
    <n v="0"/>
  </r>
  <r>
    <x v="259"/>
    <x v="2"/>
    <s v="Cerdo"/>
    <x v="2"/>
    <s v="1023163"/>
    <x v="240"/>
    <s v="Lomo"/>
    <s v="Lomo Vetado"/>
    <x v="9"/>
    <m/>
    <m/>
    <m/>
    <m/>
    <m/>
    <m/>
    <m/>
    <n v="9999.9959999999992"/>
    <n v="0"/>
    <s v="OK"/>
    <n v="0"/>
  </r>
  <r>
    <x v="260"/>
    <x v="2"/>
    <s v="Cerdo"/>
    <x v="2"/>
    <s v="1023183"/>
    <x v="241"/>
    <s v="Cost-Pec"/>
    <s v="Cost-Pec Entero"/>
    <x v="4"/>
    <m/>
    <m/>
    <m/>
    <m/>
    <m/>
    <m/>
    <m/>
    <n v="39997.767999999996"/>
    <n v="0"/>
    <s v="OK"/>
    <n v="0"/>
  </r>
  <r>
    <x v="397"/>
    <x v="2"/>
    <s v="Cerdo"/>
    <x v="2"/>
    <s v="1023190"/>
    <x v="349"/>
    <s v="Subprod"/>
    <s v="Subprod Visceras"/>
    <x v="5"/>
    <m/>
    <m/>
    <m/>
    <m/>
    <m/>
    <m/>
    <m/>
    <n v="301964.951"/>
    <n v="0"/>
    <s v="OK"/>
    <n v="0"/>
  </r>
  <r>
    <x v="261"/>
    <x v="2"/>
    <s v="Cerdo"/>
    <x v="2"/>
    <s v="1023194"/>
    <x v="242"/>
    <s v="Panceta"/>
    <s v="Panceta s/Cuero"/>
    <x v="9"/>
    <m/>
    <m/>
    <m/>
    <m/>
    <m/>
    <m/>
    <m/>
    <n v="8825.6380000000008"/>
    <n v="0"/>
    <s v="OK"/>
    <n v="0"/>
  </r>
  <r>
    <x v="398"/>
    <x v="2"/>
    <s v="Cerdo"/>
    <x v="2"/>
    <s v="1023247"/>
    <x v="350"/>
    <s v="Panceta"/>
    <s v="Panceta s/Cuero"/>
    <x v="8"/>
    <m/>
    <m/>
    <m/>
    <m/>
    <m/>
    <m/>
    <m/>
    <n v="1000.006"/>
    <n v="0"/>
    <s v="OK"/>
    <n v="0"/>
  </r>
  <r>
    <x v="400"/>
    <x v="2"/>
    <s v="Cerdo"/>
    <x v="2"/>
    <s v="1023265"/>
    <x v="352"/>
    <s v="Cost-Pec"/>
    <s v="Cost-Pec Trozos"/>
    <x v="8"/>
    <m/>
    <m/>
    <m/>
    <m/>
    <m/>
    <m/>
    <m/>
    <n v="6525.7860000000001"/>
    <n v="0"/>
    <s v="OK"/>
    <n v="0"/>
  </r>
  <r>
    <x v="401"/>
    <x v="2"/>
    <s v="Cerdo"/>
    <x v="2"/>
    <s v="1023273"/>
    <x v="353"/>
    <s v="Pierna"/>
    <s v="Pierna Pulpa Fina"/>
    <x v="5"/>
    <m/>
    <m/>
    <m/>
    <m/>
    <m/>
    <m/>
    <m/>
    <n v="98.492999999999995"/>
    <n v="0"/>
    <s v="OK"/>
    <n v="0"/>
  </r>
  <r>
    <x v="402"/>
    <x v="2"/>
    <s v="Cerdo"/>
    <x v="2"/>
    <s v="1023274"/>
    <x v="354"/>
    <s v="Pierna"/>
    <s v="Pierna Pulpa Fina"/>
    <x v="5"/>
    <m/>
    <m/>
    <m/>
    <m/>
    <m/>
    <m/>
    <m/>
    <n v="1507.6469999999999"/>
    <n v="0"/>
    <s v="OK"/>
    <n v="0"/>
  </r>
  <r>
    <x v="262"/>
    <x v="2"/>
    <s v="Cerdo"/>
    <x v="2"/>
    <s v="1023283"/>
    <x v="243"/>
    <s v="Subprod"/>
    <s v="Subprod Grasa"/>
    <x v="4"/>
    <m/>
    <m/>
    <m/>
    <m/>
    <m/>
    <m/>
    <m/>
    <n v="115641.35400000001"/>
    <n v="0"/>
    <s v="OK"/>
    <n v="0"/>
  </r>
  <r>
    <x v="403"/>
    <x v="2"/>
    <s v="Cerdo"/>
    <x v="2"/>
    <s v="1023290"/>
    <x v="355"/>
    <s v="Huesos"/>
    <s v="Huesos Cuarto Traser"/>
    <x v="2"/>
    <m/>
    <m/>
    <m/>
    <m/>
    <m/>
    <m/>
    <m/>
    <n v="10573.98"/>
    <n v="0"/>
    <s v="OK"/>
    <n v="0"/>
  </r>
  <r>
    <x v="404"/>
    <x v="2"/>
    <s v="Cerdo"/>
    <x v="2"/>
    <s v="1023291"/>
    <x v="356"/>
    <s v="Huesos"/>
    <s v="Huesos Cuarto Centra"/>
    <x v="2"/>
    <m/>
    <m/>
    <m/>
    <m/>
    <m/>
    <m/>
    <m/>
    <n v="23999.998"/>
    <n v="0"/>
    <s v="OK"/>
    <n v="0"/>
  </r>
  <r>
    <x v="263"/>
    <x v="2"/>
    <s v="Cerdo"/>
    <x v="2"/>
    <s v="1023301"/>
    <x v="244"/>
    <s v="Lomo"/>
    <s v="Lomo CC Loin"/>
    <x v="9"/>
    <m/>
    <m/>
    <m/>
    <m/>
    <m/>
    <m/>
    <m/>
    <n v="26637.127"/>
    <n v="0"/>
    <s v="OK"/>
    <n v="0"/>
  </r>
  <r>
    <x v="405"/>
    <x v="2"/>
    <s v="Cerdo"/>
    <x v="2"/>
    <s v="1023302"/>
    <x v="169"/>
    <s v="Grasas"/>
    <s v="Grasa Interior"/>
    <x v="6"/>
    <m/>
    <m/>
    <m/>
    <m/>
    <m/>
    <m/>
    <m/>
    <n v="469432.63"/>
    <n v="0"/>
    <s v="OK"/>
    <n v="0"/>
  </r>
  <r>
    <x v="264"/>
    <x v="2"/>
    <s v="Cerdo"/>
    <x v="2"/>
    <s v="1023306"/>
    <x v="195"/>
    <s v="Cueros"/>
    <s v="Cuero Mixto"/>
    <x v="2"/>
    <m/>
    <m/>
    <m/>
    <m/>
    <m/>
    <m/>
    <m/>
    <n v="324836.09899999999"/>
    <n v="0"/>
    <s v="OK"/>
    <n v="0"/>
  </r>
  <r>
    <x v="265"/>
    <x v="2"/>
    <s v="Cerdo"/>
    <x v="2"/>
    <s v="1023307"/>
    <x v="245"/>
    <s v="Subprod"/>
    <s v="Subprod Visceras"/>
    <x v="4"/>
    <m/>
    <m/>
    <m/>
    <m/>
    <m/>
    <m/>
    <m/>
    <n v="60000.008999999998"/>
    <n v="0"/>
    <s v="OK"/>
    <n v="0"/>
  </r>
  <r>
    <x v="266"/>
    <x v="2"/>
    <s v="Cerdo"/>
    <x v="2"/>
    <s v="1023312"/>
    <x v="246"/>
    <s v="Filete"/>
    <s v="Filete c/Cabeza"/>
    <x v="0"/>
    <m/>
    <m/>
    <m/>
    <m/>
    <m/>
    <m/>
    <m/>
    <n v="1277.9570000000001"/>
    <n v="0"/>
    <s v="OK"/>
    <n v="0"/>
  </r>
  <r>
    <x v="407"/>
    <x v="2"/>
    <s v="Cerdo"/>
    <x v="2"/>
    <s v="1023319"/>
    <x v="358"/>
    <s v="Recortes"/>
    <s v="Recortes No Magro"/>
    <x v="6"/>
    <m/>
    <m/>
    <m/>
    <m/>
    <m/>
    <m/>
    <m/>
    <n v="29144.960999999999"/>
    <n v="0"/>
    <s v="OK"/>
    <n v="0"/>
  </r>
  <r>
    <x v="267"/>
    <x v="2"/>
    <s v="Cerdo"/>
    <x v="2"/>
    <s v="1023326"/>
    <x v="247"/>
    <s v="Subprod"/>
    <s v="Subprod Visceras"/>
    <x v="4"/>
    <m/>
    <m/>
    <m/>
    <m/>
    <m/>
    <m/>
    <m/>
    <n v="82450.864000000001"/>
    <n v="0"/>
    <s v="OK"/>
    <n v="0"/>
  </r>
  <r>
    <x v="268"/>
    <x v="2"/>
    <s v="Cerdo"/>
    <x v="2"/>
    <s v="1023329"/>
    <x v="165"/>
    <s v="Cueros"/>
    <s v="Cuero Papada"/>
    <x v="3"/>
    <m/>
    <m/>
    <m/>
    <m/>
    <m/>
    <m/>
    <m/>
    <n v="27389.29"/>
    <n v="0"/>
    <s v="OK"/>
    <n v="0"/>
  </r>
  <r>
    <x v="270"/>
    <x v="2"/>
    <s v="Cerdo"/>
    <x v="2"/>
    <s v="1023336"/>
    <x v="248"/>
    <s v="Cueros"/>
    <s v="Cuero Mixto"/>
    <x v="3"/>
    <m/>
    <m/>
    <m/>
    <m/>
    <m/>
    <m/>
    <m/>
    <n v="96246.005999999994"/>
    <n v="0"/>
    <s v="OK"/>
    <n v="0"/>
  </r>
  <r>
    <x v="499"/>
    <x v="2"/>
    <s v="Cerdo"/>
    <x v="2"/>
    <s v="1023343"/>
    <x v="437"/>
    <s v="Recortes"/>
    <s v="Recortes No Magro"/>
    <x v="6"/>
    <m/>
    <m/>
    <m/>
    <m/>
    <m/>
    <m/>
    <m/>
    <n v="240000.00899999999"/>
    <n v="0"/>
    <s v="OK"/>
    <n v="0"/>
  </r>
  <r>
    <x v="466"/>
    <x v="2"/>
    <s v="Cerdo"/>
    <x v="2"/>
    <s v="1023350"/>
    <x v="413"/>
    <s v="Lomo"/>
    <s v="Lomo Vetado"/>
    <x v="9"/>
    <m/>
    <m/>
    <m/>
    <m/>
    <m/>
    <m/>
    <m/>
    <n v="89999.995999999999"/>
    <n v="0"/>
    <s v="OK"/>
    <n v="0"/>
  </r>
  <r>
    <x v="467"/>
    <x v="2"/>
    <s v="Cerdo"/>
    <x v="2"/>
    <s v="1023351"/>
    <x v="414"/>
    <s v="Panceta"/>
    <s v="Panceta s/Cuero"/>
    <x v="9"/>
    <m/>
    <m/>
    <m/>
    <m/>
    <m/>
    <m/>
    <m/>
    <n v="6059.4520000000002"/>
    <n v="0"/>
    <s v="OK"/>
    <n v="0"/>
  </r>
  <r>
    <x v="468"/>
    <x v="2"/>
    <s v="Cerdo"/>
    <x v="2"/>
    <s v="1023352"/>
    <x v="415"/>
    <s v="Panceta"/>
    <s v="Panceta s/Cuero"/>
    <x v="9"/>
    <m/>
    <m/>
    <m/>
    <m/>
    <m/>
    <m/>
    <m/>
    <n v="25570.573"/>
    <n v="0"/>
    <s v="OK"/>
    <n v="0"/>
  </r>
  <r>
    <x v="476"/>
    <x v="2"/>
    <s v="Cerdo"/>
    <x v="2"/>
    <s v="1023353"/>
    <x v="253"/>
    <s v="Paleta"/>
    <s v="Paleta Pulpa"/>
    <x v="7"/>
    <m/>
    <m/>
    <m/>
    <m/>
    <m/>
    <m/>
    <m/>
    <n v="43199.998"/>
    <n v="0"/>
    <s v="OK"/>
    <n v="0"/>
  </r>
  <r>
    <x v="408"/>
    <x v="2"/>
    <s v="Pavo"/>
    <x v="0"/>
    <s v="1030224"/>
    <x v="359"/>
    <s v="Trutro"/>
    <s v="Trutro Largo"/>
    <x v="1"/>
    <m/>
    <m/>
    <m/>
    <n v="0"/>
    <n v="158000"/>
    <n v="158000"/>
    <m/>
    <m/>
    <n v="158000"/>
    <s v="Sobre ingreso"/>
    <n v="0"/>
  </r>
  <r>
    <x v="408"/>
    <x v="2"/>
    <s v="Pavo"/>
    <x v="0"/>
    <s v="1030224"/>
    <x v="359"/>
    <s v="Trutro"/>
    <s v="Trutro Largo"/>
    <x v="0"/>
    <n v="110572"/>
    <n v="185339"/>
    <n v="295910"/>
    <n v="97869"/>
    <n v="27339"/>
    <n v="130000"/>
    <n v="130000"/>
    <m/>
    <n v="0"/>
    <s v="OK"/>
    <n v="0"/>
  </r>
  <r>
    <x v="410"/>
    <x v="2"/>
    <s v="Pavo"/>
    <x v="0"/>
    <s v="1030309"/>
    <x v="361"/>
    <s v="Menudencias"/>
    <s v="Menudencias Cogote"/>
    <x v="4"/>
    <n v="2026"/>
    <n v="5425"/>
    <n v="7451"/>
    <n v="3980"/>
    <n v="5425"/>
    <n v="9405"/>
    <m/>
    <m/>
    <n v="9405"/>
    <s v="Sobre ingreso"/>
    <n v="0"/>
  </r>
  <r>
    <x v="411"/>
    <x v="2"/>
    <s v="Pavo"/>
    <x v="0"/>
    <s v="1030332"/>
    <x v="362"/>
    <s v="Ala"/>
    <s v="Ala Trutro"/>
    <x v="1"/>
    <n v="-55300"/>
    <n v="55300"/>
    <n v="0"/>
    <n v="-120420"/>
    <n v="113100"/>
    <n v="0"/>
    <m/>
    <m/>
    <n v="0"/>
    <s v="OK"/>
    <n v="0"/>
  </r>
  <r>
    <x v="411"/>
    <x v="2"/>
    <s v="Pavo"/>
    <x v="0"/>
    <s v="1030332"/>
    <x v="362"/>
    <s v="Ala"/>
    <s v="Ala Trutro"/>
    <x v="0"/>
    <n v="-57091"/>
    <n v="129832"/>
    <n v="72741"/>
    <n v="0"/>
    <n v="72032"/>
    <n v="72032"/>
    <n v="72000"/>
    <m/>
    <n v="32"/>
    <s v="Sobre ingreso"/>
    <n v="0"/>
  </r>
  <r>
    <x v="412"/>
    <x v="2"/>
    <s v="Pavo"/>
    <x v="0"/>
    <s v="1030355"/>
    <x v="363"/>
    <s v="Varios"/>
    <s v="Varios Carcasa"/>
    <x v="1"/>
    <n v="-10363"/>
    <n v="78237"/>
    <n v="67873"/>
    <n v="-9046"/>
    <n v="78237"/>
    <n v="69191"/>
    <n v="48000"/>
    <m/>
    <n v="21191"/>
    <s v="Sobre ingreso"/>
    <n v="0"/>
  </r>
  <r>
    <x v="501"/>
    <x v="2"/>
    <s v="Pavo"/>
    <x v="0"/>
    <s v="1030525"/>
    <x v="439"/>
    <s v="Ala"/>
    <s v="Ala Trutro"/>
    <x v="2"/>
    <m/>
    <m/>
    <m/>
    <n v="60"/>
    <n v="0"/>
    <n v="0"/>
    <m/>
    <m/>
    <n v="0"/>
    <s v="OK"/>
    <n v="0"/>
  </r>
  <r>
    <x v="414"/>
    <x v="2"/>
    <s v="Pavo"/>
    <x v="0"/>
    <s v="1030535"/>
    <x v="365"/>
    <s v="Trutro"/>
    <s v="Trutro Largo"/>
    <x v="4"/>
    <n v="12888"/>
    <n v="40532"/>
    <n v="53419"/>
    <n v="8844"/>
    <n v="40532"/>
    <n v="48000"/>
    <n v="44000"/>
    <m/>
    <n v="4000"/>
    <s v="Sobre ingreso"/>
    <n v="0"/>
  </r>
  <r>
    <x v="502"/>
    <x v="2"/>
    <s v="Pavo"/>
    <x v="0"/>
    <s v="1030542"/>
    <x v="440"/>
    <s v="Pech Desh"/>
    <s v="Pech Desh s/Piel"/>
    <x v="4"/>
    <m/>
    <m/>
    <m/>
    <n v="1620"/>
    <n v="42380"/>
    <n v="44000"/>
    <n v="44000"/>
    <m/>
    <n v="0"/>
    <s v="OK"/>
    <n v="0"/>
  </r>
  <r>
    <x v="415"/>
    <x v="2"/>
    <s v="Pavo"/>
    <x v="0"/>
    <s v="1030545"/>
    <x v="366"/>
    <s v="Trutro Desh"/>
    <s v="Trutro Desh Corto"/>
    <x v="1"/>
    <m/>
    <m/>
    <m/>
    <n v="0"/>
    <n v="20000"/>
    <n v="20000"/>
    <m/>
    <m/>
    <n v="20000"/>
    <s v="Sobre ingreso"/>
    <n v="0"/>
  </r>
  <r>
    <x v="415"/>
    <x v="2"/>
    <s v="Pavo"/>
    <x v="0"/>
    <s v="1030545"/>
    <x v="366"/>
    <s v="Trutro Desh"/>
    <s v="Trutro Desh Corto"/>
    <x v="0"/>
    <n v="11475"/>
    <n v="70785"/>
    <n v="82260"/>
    <n v="17805"/>
    <n v="30195"/>
    <n v="48000"/>
    <n v="48000"/>
    <m/>
    <n v="0"/>
    <s v="OK"/>
    <n v="0"/>
  </r>
  <r>
    <x v="416"/>
    <x v="2"/>
    <s v="Pavo"/>
    <x v="0"/>
    <s v="1030635"/>
    <x v="367"/>
    <s v="Menudencias"/>
    <s v="Menudencias Cogote"/>
    <x v="1"/>
    <n v="11120"/>
    <n v="0"/>
    <n v="11120"/>
    <m/>
    <m/>
    <m/>
    <m/>
    <m/>
    <n v="0"/>
    <s v="OK"/>
    <n v="0"/>
  </r>
  <r>
    <x v="503"/>
    <x v="2"/>
    <s v="Pavo"/>
    <x v="0"/>
    <s v="1030661"/>
    <x v="441"/>
    <s v="Pech Desh"/>
    <s v="Pech Desh c/Piel"/>
    <x v="0"/>
    <m/>
    <m/>
    <m/>
    <n v="87"/>
    <n v="0"/>
    <n v="0"/>
    <m/>
    <m/>
    <n v="0"/>
    <s v="OK"/>
    <n v="0"/>
  </r>
  <r>
    <x v="417"/>
    <x v="2"/>
    <s v="Pavo"/>
    <x v="0"/>
    <s v="1030670"/>
    <x v="368"/>
    <s v="Pech Desh"/>
    <s v="Pech Desh s/Piel"/>
    <x v="0"/>
    <n v="1898"/>
    <n v="96000"/>
    <n v="97898"/>
    <n v="15153"/>
    <n v="80847"/>
    <n v="96000"/>
    <n v="96000"/>
    <m/>
    <n v="0"/>
    <s v="OK"/>
    <n v="0"/>
  </r>
  <r>
    <x v="418"/>
    <x v="2"/>
    <s v="Pavo"/>
    <x v="0"/>
    <s v="1030720"/>
    <x v="369"/>
    <s v="Recortes"/>
    <s v="Recortes Piel"/>
    <x v="0"/>
    <n v="0"/>
    <n v="24000"/>
    <n v="24000"/>
    <n v="0"/>
    <n v="48000"/>
    <n v="48000"/>
    <n v="48001"/>
    <m/>
    <n v="-1"/>
    <s v="Pendiente de ingreso"/>
    <n v="0"/>
  </r>
  <r>
    <x v="504"/>
    <x v="2"/>
    <s v="Pavo"/>
    <x v="0"/>
    <s v="1030732"/>
    <x v="442"/>
    <s v="Pech Desh"/>
    <s v="Pech Desh c/Piel"/>
    <x v="0"/>
    <m/>
    <m/>
    <m/>
    <n v="385"/>
    <n v="0"/>
    <n v="0"/>
    <n v="164"/>
    <m/>
    <n v="-164"/>
    <s v="Pendiente de ingreso"/>
    <n v="0"/>
  </r>
  <r>
    <x v="505"/>
    <x v="2"/>
    <s v="Pavo"/>
    <x v="0"/>
    <s v="1030736"/>
    <x v="443"/>
    <s v="Pech Desh"/>
    <s v="Pech Desh c/Piel"/>
    <x v="0"/>
    <m/>
    <m/>
    <m/>
    <n v="495"/>
    <n v="0"/>
    <n v="0"/>
    <m/>
    <m/>
    <n v="0"/>
    <s v="OK"/>
    <n v="0"/>
  </r>
  <r>
    <x v="506"/>
    <x v="2"/>
    <s v="Pavo"/>
    <x v="0"/>
    <s v="1030740"/>
    <x v="444"/>
    <s v="Pech Desh"/>
    <s v="Pech Desh c/Piel"/>
    <x v="3"/>
    <m/>
    <m/>
    <m/>
    <n v="105"/>
    <n v="0"/>
    <n v="0"/>
    <m/>
    <m/>
    <n v="0"/>
    <s v="OK"/>
    <n v="0"/>
  </r>
  <r>
    <x v="507"/>
    <x v="2"/>
    <s v="Pavo"/>
    <x v="0"/>
    <s v="1030755"/>
    <x v="445"/>
    <s v="Trutro"/>
    <s v="Trutro Osobuco"/>
    <x v="0"/>
    <m/>
    <m/>
    <m/>
    <n v="28"/>
    <n v="0"/>
    <n v="0"/>
    <m/>
    <m/>
    <n v="0"/>
    <s v="OK"/>
    <n v="0"/>
  </r>
  <r>
    <x v="420"/>
    <x v="2"/>
    <s v="Pavo"/>
    <x v="0"/>
    <s v="1030780"/>
    <x v="371"/>
    <s v="Pech"/>
    <s v="Pech Entera"/>
    <x v="0"/>
    <m/>
    <m/>
    <m/>
    <n v="1494"/>
    <n v="0"/>
    <n v="1494"/>
    <n v="1482"/>
    <m/>
    <n v="12"/>
    <s v="Sobre ingreso"/>
    <n v="0"/>
  </r>
  <r>
    <x v="508"/>
    <x v="2"/>
    <s v="Pavo"/>
    <x v="0"/>
    <s v="1030788"/>
    <x v="446"/>
    <s v="Ala"/>
    <s v="Ala Punta"/>
    <x v="1"/>
    <m/>
    <m/>
    <m/>
    <n v="0"/>
    <n v="6000"/>
    <n v="6000"/>
    <m/>
    <m/>
    <n v="6000"/>
    <s v="Sobre ingreso"/>
    <n v="0"/>
  </r>
  <r>
    <x v="408"/>
    <x v="2"/>
    <s v="Pavo"/>
    <x v="1"/>
    <s v="1030224"/>
    <x v="359"/>
    <s v="Trutro"/>
    <s v="Trutro Largo"/>
    <x v="7"/>
    <m/>
    <m/>
    <m/>
    <m/>
    <m/>
    <m/>
    <n v="168000"/>
    <m/>
    <n v="-168000"/>
    <s v="Pendiente de ingreso"/>
    <n v="0"/>
  </r>
  <r>
    <x v="477"/>
    <x v="2"/>
    <s v="Pavo"/>
    <x v="1"/>
    <s v="1030228"/>
    <x v="419"/>
    <s v="Trutro Desh"/>
    <s v="Trutro Desh Corto"/>
    <x v="5"/>
    <m/>
    <m/>
    <m/>
    <n v="-50"/>
    <n v="0"/>
    <n v="0"/>
    <m/>
    <m/>
    <n v="0"/>
    <s v="OK"/>
    <n v="0"/>
  </r>
  <r>
    <x v="421"/>
    <x v="2"/>
    <s v="Pavo"/>
    <x v="1"/>
    <s v="1030239"/>
    <x v="372"/>
    <s v="Ala"/>
    <s v="Ala Centro Punta"/>
    <x v="5"/>
    <n v="6483"/>
    <n v="15424"/>
    <n v="21907"/>
    <n v="2028"/>
    <n v="15424"/>
    <n v="17451"/>
    <n v="23995.017"/>
    <m/>
    <n v="-6544.0169999999998"/>
    <s v="Pendiente de ingreso"/>
    <n v="0"/>
  </r>
  <r>
    <x v="422"/>
    <x v="2"/>
    <s v="Pavo"/>
    <x v="1"/>
    <s v="1030265"/>
    <x v="373"/>
    <s v="Pech Desh"/>
    <s v="Pech Desh s/Piel"/>
    <x v="7"/>
    <n v="-31386"/>
    <n v="36600"/>
    <n v="5214"/>
    <n v="-39200"/>
    <n v="82400"/>
    <n v="43200"/>
    <n v="43200"/>
    <m/>
    <n v="0"/>
    <s v="OK"/>
    <n v="0"/>
  </r>
  <r>
    <x v="509"/>
    <x v="2"/>
    <s v="Pavo"/>
    <x v="1"/>
    <s v="1030294"/>
    <x v="447"/>
    <s v="Pech Desh"/>
    <s v="Pech Desh s/Piel"/>
    <x v="7"/>
    <m/>
    <m/>
    <m/>
    <n v="600"/>
    <n v="0"/>
    <n v="0"/>
    <m/>
    <m/>
    <n v="0"/>
    <s v="OK"/>
    <n v="0"/>
  </r>
  <r>
    <x v="423"/>
    <x v="2"/>
    <s v="Pavo"/>
    <x v="1"/>
    <s v="1030321"/>
    <x v="374"/>
    <s v="Pech"/>
    <s v="Pech Entera"/>
    <x v="5"/>
    <m/>
    <m/>
    <m/>
    <n v="6624"/>
    <n v="3360"/>
    <n v="9984"/>
    <n v="6140.4679999999998"/>
    <m/>
    <n v="3843.5320000000002"/>
    <s v="Sobre ingreso"/>
    <n v="0"/>
  </r>
  <r>
    <x v="510"/>
    <x v="2"/>
    <s v="Pavo"/>
    <x v="1"/>
    <s v="1030325"/>
    <x v="372"/>
    <s v="Ala"/>
    <s v="Ala Centro Punta"/>
    <x v="5"/>
    <n v="14"/>
    <n v="0"/>
    <n v="0"/>
    <n v="14"/>
    <n v="0"/>
    <n v="0"/>
    <m/>
    <m/>
    <n v="0"/>
    <s v="OK"/>
    <n v="0"/>
  </r>
  <r>
    <x v="511"/>
    <x v="2"/>
    <s v="Pavo"/>
    <x v="1"/>
    <s v="1030327"/>
    <x v="448"/>
    <s v="Pech Desh"/>
    <s v="Pech Desh s/Piel"/>
    <x v="6"/>
    <n v="270"/>
    <n v="0"/>
    <n v="0"/>
    <n v="270"/>
    <n v="23730"/>
    <n v="24000"/>
    <n v="20000"/>
    <m/>
    <n v="4000"/>
    <s v="Sobre ingreso"/>
    <n v="0"/>
  </r>
  <r>
    <x v="411"/>
    <x v="2"/>
    <s v="Pavo"/>
    <x v="1"/>
    <s v="1030332"/>
    <x v="362"/>
    <s v="Ala"/>
    <s v="Ala Trutro"/>
    <x v="7"/>
    <m/>
    <m/>
    <m/>
    <m/>
    <m/>
    <m/>
    <n v="27000"/>
    <m/>
    <n v="-27000"/>
    <s v="Pendiente de ingreso"/>
    <n v="0"/>
  </r>
  <r>
    <x v="424"/>
    <x v="2"/>
    <s v="Pavo"/>
    <x v="1"/>
    <s v="1030337"/>
    <x v="375"/>
    <s v="Pech Desh"/>
    <s v="Pech Desh s/Piel"/>
    <x v="6"/>
    <n v="-18405"/>
    <n v="138405"/>
    <n v="120000"/>
    <n v="-24657"/>
    <n v="144658"/>
    <n v="120000"/>
    <n v="120000"/>
    <m/>
    <n v="0"/>
    <s v="OK"/>
    <n v="0"/>
  </r>
  <r>
    <x v="412"/>
    <x v="2"/>
    <s v="Pavo"/>
    <x v="1"/>
    <s v="1030355"/>
    <x v="363"/>
    <s v="Varios"/>
    <s v="Varios Carcasa"/>
    <x v="7"/>
    <m/>
    <m/>
    <m/>
    <m/>
    <m/>
    <m/>
    <n v="18000"/>
    <m/>
    <n v="-18000"/>
    <s v="Pendiente de ingreso"/>
    <n v="0"/>
  </r>
  <r>
    <x v="425"/>
    <x v="2"/>
    <s v="Pavo"/>
    <x v="1"/>
    <s v="1030360"/>
    <x v="376"/>
    <s v="Pech"/>
    <s v="Pech Entera"/>
    <x v="5"/>
    <m/>
    <m/>
    <m/>
    <n v="11416"/>
    <n v="6600"/>
    <n v="18016"/>
    <n v="13631.036"/>
    <m/>
    <n v="4384.9639999999999"/>
    <s v="Sobre ingreso"/>
    <n v="0"/>
  </r>
  <r>
    <x v="426"/>
    <x v="2"/>
    <s v="Pavo"/>
    <x v="1"/>
    <s v="1030370"/>
    <x v="377"/>
    <s v="Recortes"/>
    <s v="Recortes Estándar"/>
    <x v="5"/>
    <n v="1794"/>
    <n v="12020"/>
    <n v="13814"/>
    <n v="3222"/>
    <n v="12020"/>
    <n v="15242"/>
    <n v="15241.656999999999"/>
    <m/>
    <n v="0.3430000000007567"/>
    <s v="Sobre ingreso"/>
    <n v="0"/>
  </r>
  <r>
    <x v="427"/>
    <x v="2"/>
    <s v="Pavo"/>
    <x v="1"/>
    <s v="1030376"/>
    <x v="378"/>
    <s v="Pech"/>
    <s v="Pech Entera"/>
    <x v="5"/>
    <m/>
    <m/>
    <m/>
    <n v="3827"/>
    <n v="6120"/>
    <n v="9947"/>
    <n v="5605.5169999999998"/>
    <m/>
    <n v="4341.4830000000002"/>
    <s v="Sobre ingreso"/>
    <n v="0"/>
  </r>
  <r>
    <x v="428"/>
    <x v="2"/>
    <s v="Pavo"/>
    <x v="1"/>
    <s v="1030379"/>
    <x v="379"/>
    <s v="Pech Desh"/>
    <s v="Pech Desh s/Piel"/>
    <x v="5"/>
    <n v="21431"/>
    <n v="762281"/>
    <n v="783711"/>
    <n v="23916"/>
    <n v="720084"/>
    <n v="744000"/>
    <n v="739412.41"/>
    <m/>
    <n v="4587.5899999999674"/>
    <s v="Sobre ingreso"/>
    <n v="0"/>
  </r>
  <r>
    <x v="431"/>
    <x v="2"/>
    <s v="Pavo"/>
    <x v="1"/>
    <s v="1030424"/>
    <x v="382"/>
    <s v="Pech Desh"/>
    <s v="Pech Desh c/Piel"/>
    <x v="5"/>
    <n v="-62371"/>
    <n v="73600"/>
    <n v="11229"/>
    <n v="-45211"/>
    <n v="69211"/>
    <n v="24000"/>
    <n v="23995.017"/>
    <m/>
    <n v="4.9830000000001746"/>
    <s v="Sobre ingreso"/>
    <n v="0"/>
  </r>
  <r>
    <x v="432"/>
    <x v="2"/>
    <s v="Pavo"/>
    <x v="1"/>
    <s v="1030452"/>
    <x v="383"/>
    <s v="Pech Desh"/>
    <s v="Pech Desh s/Piel"/>
    <x v="5"/>
    <n v="-15982"/>
    <n v="15982"/>
    <n v="0"/>
    <n v="-15982"/>
    <n v="15000"/>
    <n v="0"/>
    <m/>
    <m/>
    <n v="0"/>
    <s v="OK"/>
    <n v="0"/>
  </r>
  <r>
    <x v="512"/>
    <x v="2"/>
    <s v="Pavo"/>
    <x v="1"/>
    <s v="1030468"/>
    <x v="449"/>
    <s v="Trutro Desh"/>
    <s v="Trutro Desh Corto"/>
    <x v="7"/>
    <n v="30"/>
    <n v="0"/>
    <n v="0"/>
    <n v="30"/>
    <n v="0"/>
    <n v="0"/>
    <m/>
    <m/>
    <n v="0"/>
    <s v="OK"/>
    <n v="0"/>
  </r>
  <r>
    <x v="433"/>
    <x v="2"/>
    <s v="Pavo"/>
    <x v="1"/>
    <s v="1030505"/>
    <x v="384"/>
    <s v="Pech Desh"/>
    <s v="Pech Desh Filete"/>
    <x v="5"/>
    <n v="-10371"/>
    <n v="18400"/>
    <n v="8029"/>
    <n v="-9288"/>
    <n v="18400"/>
    <n v="9112"/>
    <n v="9112.1260000000002"/>
    <m/>
    <n v="-0.12600000000020373"/>
    <s v="Pendiente de ingreso"/>
    <n v="0"/>
  </r>
  <r>
    <x v="434"/>
    <x v="2"/>
    <s v="Pavo"/>
    <x v="1"/>
    <s v="1030506"/>
    <x v="385"/>
    <s v="Pech Desh"/>
    <s v="Pech Desh s/Piel"/>
    <x v="2"/>
    <m/>
    <m/>
    <m/>
    <n v="1380"/>
    <n v="0"/>
    <n v="0"/>
    <m/>
    <m/>
    <n v="0"/>
    <s v="OK"/>
    <n v="0"/>
  </r>
  <r>
    <x v="501"/>
    <x v="2"/>
    <s v="Pavo"/>
    <x v="1"/>
    <s v="1030525"/>
    <x v="439"/>
    <s v="Ala"/>
    <s v="Ala Trutro"/>
    <x v="2"/>
    <n v="60"/>
    <n v="0"/>
    <n v="0"/>
    <m/>
    <m/>
    <m/>
    <m/>
    <m/>
    <n v="0"/>
    <s v="OK"/>
    <n v="0"/>
  </r>
  <r>
    <x v="513"/>
    <x v="2"/>
    <s v="Pavo"/>
    <x v="1"/>
    <s v="1030549"/>
    <x v="450"/>
    <s v="Trutro Desh"/>
    <s v="Trutro Desh Corto"/>
    <x v="2"/>
    <n v="15"/>
    <n v="0"/>
    <n v="0"/>
    <n v="15"/>
    <n v="0"/>
    <n v="0"/>
    <m/>
    <m/>
    <n v="0"/>
    <s v="OK"/>
    <n v="0"/>
  </r>
  <r>
    <x v="435"/>
    <x v="2"/>
    <s v="Pavo"/>
    <x v="1"/>
    <s v="1030566"/>
    <x v="386"/>
    <s v="Ala"/>
    <s v="Ala Centro Punta"/>
    <x v="2"/>
    <n v="1110"/>
    <n v="22890"/>
    <n v="24000"/>
    <n v="2882"/>
    <n v="23246"/>
    <n v="26128"/>
    <n v="24000"/>
    <m/>
    <n v="2128"/>
    <s v="Sobre ingreso"/>
    <n v="0"/>
  </r>
  <r>
    <x v="436"/>
    <x v="2"/>
    <s v="Pavo"/>
    <x v="1"/>
    <s v="1030658"/>
    <x v="387"/>
    <s v="Trutro Desh"/>
    <s v="Trutro Desh Corto"/>
    <x v="6"/>
    <n v="17140"/>
    <n v="294860"/>
    <n v="312000"/>
    <n v="23521"/>
    <n v="306426"/>
    <n v="312000"/>
    <n v="312000"/>
    <m/>
    <n v="0"/>
    <s v="OK"/>
    <n v="0"/>
  </r>
  <r>
    <x v="437"/>
    <x v="2"/>
    <s v="Pavo"/>
    <x v="1"/>
    <s v="1030683"/>
    <x v="359"/>
    <s v="Trutro"/>
    <s v="Trutro Largo"/>
    <x v="2"/>
    <n v="9858"/>
    <n v="254142"/>
    <n v="264000"/>
    <n v="42739"/>
    <n v="262099"/>
    <n v="286000"/>
    <n v="264000"/>
    <m/>
    <n v="22000"/>
    <s v="Sobre ingreso"/>
    <n v="0"/>
  </r>
  <r>
    <x v="438"/>
    <x v="2"/>
    <s v="Pavo"/>
    <x v="1"/>
    <s v="1030684"/>
    <x v="388"/>
    <s v="Patas"/>
    <s v="Patas Garras"/>
    <x v="2"/>
    <n v="-22913"/>
    <n v="11097"/>
    <n v="0"/>
    <n v="-27180"/>
    <n v="27180"/>
    <n v="0"/>
    <m/>
    <m/>
    <n v="0"/>
    <s v="OK"/>
    <n v="0"/>
  </r>
  <r>
    <x v="439"/>
    <x v="2"/>
    <s v="Pavo"/>
    <x v="1"/>
    <s v="1030685"/>
    <x v="389"/>
    <s v="Ala"/>
    <s v="Ala Centro Punta"/>
    <x v="2"/>
    <n v="4096"/>
    <n v="139903"/>
    <n v="144000"/>
    <n v="13545"/>
    <n v="148129"/>
    <n v="161674"/>
    <n v="144000"/>
    <m/>
    <n v="17674"/>
    <s v="Sobre ingreso"/>
    <n v="0"/>
  </r>
  <r>
    <x v="440"/>
    <x v="2"/>
    <s v="Pavo"/>
    <x v="1"/>
    <s v="1030686"/>
    <x v="390"/>
    <s v="Menudencias"/>
    <s v="Menudencias Cogote"/>
    <x v="2"/>
    <n v="-116473"/>
    <n v="188473"/>
    <n v="72000"/>
    <n v="-111150"/>
    <n v="183150"/>
    <n v="72000"/>
    <n v="72000"/>
    <m/>
    <n v="0"/>
    <s v="OK"/>
    <n v="0"/>
  </r>
  <r>
    <x v="441"/>
    <x v="2"/>
    <s v="Pavo"/>
    <x v="1"/>
    <s v="1030710"/>
    <x v="391"/>
    <s v="Menudencias"/>
    <s v="Menudencias Corazón"/>
    <x v="7"/>
    <n v="-12960"/>
    <n v="11089"/>
    <n v="0"/>
    <n v="-15750"/>
    <n v="11089"/>
    <n v="0"/>
    <m/>
    <m/>
    <n v="0"/>
    <s v="OK"/>
    <n v="0"/>
  </r>
  <r>
    <x v="442"/>
    <x v="2"/>
    <s v="Pavo"/>
    <x v="1"/>
    <s v="1030711"/>
    <x v="392"/>
    <s v="Menudencias"/>
    <s v="Menudencias Contre"/>
    <x v="7"/>
    <n v="-15100"/>
    <n v="8573"/>
    <n v="0"/>
    <n v="-17400"/>
    <n v="8573"/>
    <n v="0"/>
    <m/>
    <m/>
    <n v="0"/>
    <s v="OK"/>
    <n v="0"/>
  </r>
  <r>
    <x v="443"/>
    <x v="2"/>
    <s v="Pavo"/>
    <x v="1"/>
    <s v="1030735"/>
    <x v="393"/>
    <s v="Menudencias"/>
    <s v="Menudencias Cogote"/>
    <x v="5"/>
    <n v="-16963"/>
    <n v="0"/>
    <n v="0"/>
    <n v="-12926"/>
    <n v="60926"/>
    <n v="48000"/>
    <n v="47999.105000000003"/>
    <m/>
    <n v="0.89499999999679858"/>
    <s v="Sobre ingreso"/>
    <n v="0"/>
  </r>
  <r>
    <x v="444"/>
    <x v="2"/>
    <s v="Pavo"/>
    <x v="1"/>
    <s v="1030743"/>
    <x v="394"/>
    <s v="Trutro"/>
    <s v="Trutro Largo"/>
    <x v="2"/>
    <m/>
    <m/>
    <m/>
    <n v="917"/>
    <n v="83"/>
    <n v="1000"/>
    <m/>
    <m/>
    <n v="1000"/>
    <s v="Sobre ingreso"/>
    <n v="0"/>
  </r>
  <r>
    <x v="445"/>
    <x v="2"/>
    <s v="Pavo"/>
    <x v="1"/>
    <s v="1030745"/>
    <x v="395"/>
    <s v="Menudencias"/>
    <s v="Menudencias Hígado"/>
    <x v="5"/>
    <n v="-2518"/>
    <n v="21807"/>
    <n v="19289"/>
    <n v="1983"/>
    <n v="22023"/>
    <n v="24005"/>
    <n v="24004.511999999999"/>
    <m/>
    <n v="0.48800000000119326"/>
    <s v="Sobre ingreso"/>
    <n v="0"/>
  </r>
  <r>
    <x v="447"/>
    <x v="2"/>
    <s v="Pavo"/>
    <x v="1"/>
    <s v="1030773"/>
    <x v="397"/>
    <s v="Pech Desh"/>
    <s v="Pech Desh Filete"/>
    <x v="5"/>
    <n v="9478"/>
    <n v="14592"/>
    <n v="24070"/>
    <n v="9478"/>
    <n v="4817"/>
    <n v="12000"/>
    <n v="11997.508"/>
    <m/>
    <n v="2.4920000000001892"/>
    <s v="Sobre ingreso"/>
    <n v="0"/>
  </r>
  <r>
    <x v="448"/>
    <x v="2"/>
    <s v="Pavo"/>
    <x v="1"/>
    <s v="1030782"/>
    <x v="398"/>
    <s v="Pech Desh"/>
    <s v="Pech Desh s/Piel"/>
    <x v="5"/>
    <n v="-35812"/>
    <n v="48300"/>
    <n v="12488"/>
    <n v="-35812"/>
    <n v="35000"/>
    <n v="0"/>
    <m/>
    <m/>
    <n v="0"/>
    <s v="OK"/>
    <n v="0"/>
  </r>
  <r>
    <x v="449"/>
    <x v="2"/>
    <s v="Pavo"/>
    <x v="1"/>
    <s v="1030783"/>
    <x v="399"/>
    <s v="Pech"/>
    <s v="Pech Entera"/>
    <x v="5"/>
    <n v="-1456"/>
    <n v="859"/>
    <n v="0"/>
    <n v="-1205"/>
    <n v="2520"/>
    <n v="1315"/>
    <n v="1327.48"/>
    <m/>
    <n v="-12.480000000000018"/>
    <s v="Pendiente de ingreso"/>
    <n v="0"/>
  </r>
  <r>
    <x v="450"/>
    <x v="2"/>
    <s v="Pavo"/>
    <x v="1"/>
    <s v="1030784"/>
    <x v="400"/>
    <s v="Pech"/>
    <s v="Pech Entera"/>
    <x v="5"/>
    <m/>
    <m/>
    <m/>
    <n v="3284"/>
    <n v="3960"/>
    <n v="7244"/>
    <n v="7258.11"/>
    <m/>
    <n v="-14.109999999999673"/>
    <s v="Pendiente de ingreso"/>
    <n v="0"/>
  </r>
  <r>
    <x v="451"/>
    <x v="2"/>
    <s v="Pavo"/>
    <x v="1"/>
    <s v="1030785"/>
    <x v="401"/>
    <s v="Pech"/>
    <s v="Pech Entera"/>
    <x v="5"/>
    <n v="-2571"/>
    <n v="26741"/>
    <n v="24170"/>
    <n v="-2992"/>
    <n v="1440"/>
    <n v="0"/>
    <m/>
    <m/>
    <n v="0"/>
    <s v="OK"/>
    <n v="0"/>
  </r>
  <r>
    <x v="508"/>
    <x v="2"/>
    <s v="Pavo"/>
    <x v="1"/>
    <s v="1030788"/>
    <x v="446"/>
    <s v="Ala"/>
    <s v="Ala Punta"/>
    <x v="7"/>
    <m/>
    <m/>
    <m/>
    <m/>
    <m/>
    <m/>
    <n v="3000"/>
    <m/>
    <n v="-3000"/>
    <s v="Pendiente de ingreso"/>
    <n v="0"/>
  </r>
  <r>
    <x v="479"/>
    <x v="2"/>
    <s v="Pavo"/>
    <x v="1"/>
    <s v="1030792"/>
    <x v="421"/>
    <s v="Pech Desh"/>
    <s v="Pech Desh Filete"/>
    <x v="6"/>
    <n v="-79820"/>
    <n v="91820"/>
    <n v="12000"/>
    <n v="-91320"/>
    <n v="89779"/>
    <n v="0"/>
    <m/>
    <m/>
    <n v="0"/>
    <s v="OK"/>
    <n v="0"/>
  </r>
  <r>
    <x v="408"/>
    <x v="2"/>
    <s v="Pavo"/>
    <x v="2"/>
    <s v="1030224"/>
    <x v="359"/>
    <s v="Trutro"/>
    <s v="Trutro Largo"/>
    <x v="7"/>
    <m/>
    <m/>
    <m/>
    <m/>
    <m/>
    <m/>
    <m/>
    <n v="185343"/>
    <n v="0"/>
    <s v="OK"/>
    <n v="0"/>
  </r>
  <r>
    <x v="421"/>
    <x v="2"/>
    <s v="Pavo"/>
    <x v="2"/>
    <s v="1030239"/>
    <x v="372"/>
    <s v="Ala"/>
    <s v="Ala Centro Punta"/>
    <x v="5"/>
    <m/>
    <m/>
    <m/>
    <m/>
    <m/>
    <m/>
    <m/>
    <n v="15423"/>
    <n v="0"/>
    <s v="OK"/>
    <n v="0"/>
  </r>
  <r>
    <x v="422"/>
    <x v="2"/>
    <s v="Pavo"/>
    <x v="2"/>
    <s v="1030265"/>
    <x v="373"/>
    <s v="Pech Desh"/>
    <s v="Pech Desh s/Piel"/>
    <x v="7"/>
    <m/>
    <m/>
    <m/>
    <m/>
    <m/>
    <m/>
    <m/>
    <n v="36602"/>
    <n v="0"/>
    <s v="OK"/>
    <n v="0"/>
  </r>
  <r>
    <x v="410"/>
    <x v="2"/>
    <s v="Pavo"/>
    <x v="2"/>
    <s v="1030309"/>
    <x v="361"/>
    <s v="Menudencias"/>
    <s v="Menudencias Cogote"/>
    <x v="4"/>
    <m/>
    <m/>
    <m/>
    <m/>
    <m/>
    <m/>
    <m/>
    <n v="5424"/>
    <n v="0"/>
    <s v="OK"/>
    <n v="0"/>
  </r>
  <r>
    <x v="411"/>
    <x v="2"/>
    <s v="Pavo"/>
    <x v="2"/>
    <s v="1030332"/>
    <x v="362"/>
    <s v="Ala"/>
    <s v="Ala Trutro"/>
    <x v="7"/>
    <m/>
    <m/>
    <m/>
    <m/>
    <m/>
    <m/>
    <m/>
    <n v="185130"/>
    <n v="0"/>
    <s v="OK"/>
    <n v="0"/>
  </r>
  <r>
    <x v="424"/>
    <x v="2"/>
    <s v="Pavo"/>
    <x v="2"/>
    <s v="1030337"/>
    <x v="375"/>
    <s v="Pech Desh"/>
    <s v="Pech Desh s/Piel"/>
    <x v="6"/>
    <m/>
    <m/>
    <m/>
    <m/>
    <m/>
    <m/>
    <m/>
    <n v="138405"/>
    <n v="0"/>
    <s v="OK"/>
    <n v="0"/>
  </r>
  <r>
    <x v="412"/>
    <x v="2"/>
    <s v="Pavo"/>
    <x v="2"/>
    <s v="1030355"/>
    <x v="363"/>
    <s v="Varios"/>
    <s v="Varios Carcasa"/>
    <x v="7"/>
    <m/>
    <m/>
    <m/>
    <m/>
    <m/>
    <m/>
    <m/>
    <n v="78235"/>
    <n v="0"/>
    <s v="OK"/>
    <n v="0"/>
  </r>
  <r>
    <x v="426"/>
    <x v="2"/>
    <s v="Pavo"/>
    <x v="2"/>
    <s v="1030370"/>
    <x v="377"/>
    <s v="Recortes"/>
    <s v="Recortes Estándar"/>
    <x v="5"/>
    <m/>
    <m/>
    <m/>
    <m/>
    <m/>
    <m/>
    <m/>
    <n v="12027"/>
    <n v="0"/>
    <s v="OK"/>
    <n v="0"/>
  </r>
  <r>
    <x v="428"/>
    <x v="2"/>
    <s v="Pavo"/>
    <x v="2"/>
    <s v="1030379"/>
    <x v="379"/>
    <s v="Pech Desh"/>
    <s v="Pech Desh s/Piel"/>
    <x v="5"/>
    <m/>
    <m/>
    <m/>
    <m/>
    <m/>
    <m/>
    <m/>
    <n v="762280"/>
    <n v="0"/>
    <s v="OK"/>
    <n v="0"/>
  </r>
  <r>
    <x v="431"/>
    <x v="2"/>
    <s v="Pavo"/>
    <x v="2"/>
    <s v="1030424"/>
    <x v="382"/>
    <s v="Pech Desh"/>
    <s v="Pech Desh c/Piel"/>
    <x v="5"/>
    <m/>
    <m/>
    <m/>
    <m/>
    <m/>
    <m/>
    <m/>
    <n v="73597"/>
    <n v="0"/>
    <s v="OK"/>
    <n v="0"/>
  </r>
  <r>
    <x v="432"/>
    <x v="2"/>
    <s v="Pavo"/>
    <x v="2"/>
    <s v="1030452"/>
    <x v="383"/>
    <s v="Pech Desh"/>
    <s v="Pech Desh s/Piel"/>
    <x v="5"/>
    <m/>
    <m/>
    <m/>
    <m/>
    <m/>
    <m/>
    <m/>
    <n v="15982"/>
    <n v="0"/>
    <s v="OK"/>
    <n v="0"/>
  </r>
  <r>
    <x v="433"/>
    <x v="2"/>
    <s v="Pavo"/>
    <x v="2"/>
    <s v="1030505"/>
    <x v="384"/>
    <s v="Pech Desh"/>
    <s v="Pech Desh Filete"/>
    <x v="5"/>
    <m/>
    <m/>
    <m/>
    <m/>
    <m/>
    <m/>
    <m/>
    <n v="18403"/>
    <n v="0"/>
    <s v="OK"/>
    <n v="0"/>
  </r>
  <r>
    <x v="414"/>
    <x v="2"/>
    <s v="Pavo"/>
    <x v="2"/>
    <s v="1030535"/>
    <x v="365"/>
    <s v="Trutro"/>
    <s v="Trutro Largo"/>
    <x v="4"/>
    <m/>
    <m/>
    <m/>
    <m/>
    <m/>
    <m/>
    <m/>
    <n v="40534"/>
    <n v="0"/>
    <s v="OK"/>
    <n v="0"/>
  </r>
  <r>
    <x v="415"/>
    <x v="2"/>
    <s v="Pavo"/>
    <x v="2"/>
    <s v="1030545"/>
    <x v="366"/>
    <s v="Trutro Desh"/>
    <s v="Trutro Desh Corto"/>
    <x v="7"/>
    <m/>
    <m/>
    <m/>
    <m/>
    <m/>
    <m/>
    <m/>
    <n v="70783"/>
    <n v="0"/>
    <s v="OK"/>
    <n v="0"/>
  </r>
  <r>
    <x v="435"/>
    <x v="2"/>
    <s v="Pavo"/>
    <x v="2"/>
    <s v="1030566"/>
    <x v="386"/>
    <s v="Ala"/>
    <s v="Ala Centro Punta"/>
    <x v="2"/>
    <m/>
    <m/>
    <m/>
    <m/>
    <m/>
    <m/>
    <m/>
    <n v="23249"/>
    <n v="0"/>
    <s v="OK"/>
    <n v="0"/>
  </r>
  <r>
    <x v="436"/>
    <x v="2"/>
    <s v="Pavo"/>
    <x v="2"/>
    <s v="1030658"/>
    <x v="387"/>
    <s v="Trutro Desh"/>
    <s v="Trutro Desh Corto"/>
    <x v="6"/>
    <m/>
    <m/>
    <m/>
    <m/>
    <m/>
    <m/>
    <m/>
    <n v="294863"/>
    <n v="0"/>
    <s v="OK"/>
    <n v="0"/>
  </r>
  <r>
    <x v="417"/>
    <x v="2"/>
    <s v="Pavo"/>
    <x v="2"/>
    <s v="1030670"/>
    <x v="368"/>
    <s v="Pech Desh"/>
    <s v="Pech Desh s/Piel"/>
    <x v="7"/>
    <m/>
    <m/>
    <m/>
    <m/>
    <m/>
    <m/>
    <m/>
    <n v="96000"/>
    <n v="0"/>
    <s v="OK"/>
    <n v="0"/>
  </r>
  <r>
    <x v="437"/>
    <x v="2"/>
    <s v="Pavo"/>
    <x v="2"/>
    <s v="1030683"/>
    <x v="359"/>
    <s v="Trutro"/>
    <s v="Trutro Largo"/>
    <x v="2"/>
    <m/>
    <m/>
    <m/>
    <m/>
    <m/>
    <m/>
    <m/>
    <n v="254140"/>
    <n v="0"/>
    <s v="OK"/>
    <n v="0"/>
  </r>
  <r>
    <x v="438"/>
    <x v="2"/>
    <s v="Pavo"/>
    <x v="2"/>
    <s v="1030684"/>
    <x v="388"/>
    <s v="Patas"/>
    <s v="Patas Garras"/>
    <x v="2"/>
    <m/>
    <m/>
    <m/>
    <m/>
    <m/>
    <m/>
    <m/>
    <n v="11098"/>
    <n v="0"/>
    <s v="OK"/>
    <n v="0"/>
  </r>
  <r>
    <x v="439"/>
    <x v="2"/>
    <s v="Pavo"/>
    <x v="2"/>
    <s v="1030685"/>
    <x v="389"/>
    <s v="Ala"/>
    <s v="Ala Centro Punta"/>
    <x v="2"/>
    <m/>
    <m/>
    <m/>
    <m/>
    <m/>
    <m/>
    <m/>
    <n v="139902"/>
    <n v="0"/>
    <s v="OK"/>
    <n v="0"/>
  </r>
  <r>
    <x v="440"/>
    <x v="2"/>
    <s v="Pavo"/>
    <x v="2"/>
    <s v="1030686"/>
    <x v="390"/>
    <s v="Menudencias"/>
    <s v="Menudencias Cogote"/>
    <x v="2"/>
    <m/>
    <m/>
    <m/>
    <m/>
    <m/>
    <m/>
    <m/>
    <n v="188476"/>
    <n v="0"/>
    <s v="OK"/>
    <n v="0"/>
  </r>
  <r>
    <x v="441"/>
    <x v="2"/>
    <s v="Pavo"/>
    <x v="2"/>
    <s v="1030710"/>
    <x v="391"/>
    <s v="Menudencias"/>
    <s v="Menudencias Corazón"/>
    <x v="7"/>
    <m/>
    <m/>
    <m/>
    <m/>
    <m/>
    <m/>
    <m/>
    <n v="11088"/>
    <n v="0"/>
    <s v="OK"/>
    <n v="0"/>
  </r>
  <r>
    <x v="442"/>
    <x v="2"/>
    <s v="Pavo"/>
    <x v="2"/>
    <s v="1030711"/>
    <x v="392"/>
    <s v="Menudencias"/>
    <s v="Menudencias Contre"/>
    <x v="7"/>
    <m/>
    <m/>
    <m/>
    <m/>
    <m/>
    <m/>
    <m/>
    <n v="8571"/>
    <n v="0"/>
    <s v="OK"/>
    <n v="0"/>
  </r>
  <r>
    <x v="418"/>
    <x v="2"/>
    <s v="Pavo"/>
    <x v="2"/>
    <s v="1030720"/>
    <x v="369"/>
    <s v="Recortes"/>
    <s v="Recortes Piel"/>
    <x v="7"/>
    <m/>
    <m/>
    <m/>
    <m/>
    <m/>
    <m/>
    <m/>
    <n v="24002"/>
    <n v="0"/>
    <s v="OK"/>
    <n v="0"/>
  </r>
  <r>
    <x v="445"/>
    <x v="2"/>
    <s v="Pavo"/>
    <x v="2"/>
    <s v="1030745"/>
    <x v="395"/>
    <s v="Menudencias"/>
    <s v="Menudencias Hígado"/>
    <x v="5"/>
    <m/>
    <m/>
    <m/>
    <m/>
    <m/>
    <m/>
    <m/>
    <n v="21808"/>
    <n v="0"/>
    <s v="OK"/>
    <n v="0"/>
  </r>
  <r>
    <x v="447"/>
    <x v="2"/>
    <s v="Pavo"/>
    <x v="2"/>
    <s v="1030773"/>
    <x v="397"/>
    <s v="Pech Desh"/>
    <s v="Pech Desh Filete"/>
    <x v="5"/>
    <m/>
    <m/>
    <m/>
    <m/>
    <m/>
    <m/>
    <m/>
    <n v="14591"/>
    <n v="0"/>
    <s v="OK"/>
    <n v="0"/>
  </r>
  <r>
    <x v="448"/>
    <x v="2"/>
    <s v="Pavo"/>
    <x v="2"/>
    <s v="1030782"/>
    <x v="398"/>
    <s v="Pech Desh"/>
    <s v="Pech Desh s/Piel"/>
    <x v="5"/>
    <m/>
    <m/>
    <m/>
    <m/>
    <m/>
    <m/>
    <m/>
    <n v="48301"/>
    <n v="0"/>
    <s v="OK"/>
    <n v="0"/>
  </r>
  <r>
    <x v="449"/>
    <x v="2"/>
    <s v="Pavo"/>
    <x v="2"/>
    <s v="1030783"/>
    <x v="399"/>
    <s v="Pech"/>
    <s v="Pech Entera"/>
    <x v="5"/>
    <m/>
    <m/>
    <m/>
    <m/>
    <m/>
    <m/>
    <m/>
    <n v="859"/>
    <n v="0"/>
    <s v="OK"/>
    <n v="0"/>
  </r>
  <r>
    <x v="451"/>
    <x v="2"/>
    <s v="Pavo"/>
    <x v="2"/>
    <s v="1030785"/>
    <x v="401"/>
    <s v="Pech"/>
    <s v="Pech Entera"/>
    <x v="5"/>
    <m/>
    <m/>
    <m/>
    <m/>
    <m/>
    <m/>
    <m/>
    <n v="26733"/>
    <n v="0"/>
    <s v="OK"/>
    <n v="0"/>
  </r>
  <r>
    <x v="508"/>
    <x v="2"/>
    <s v="Pavo"/>
    <x v="2"/>
    <s v="1030788"/>
    <x v="446"/>
    <s v="Ala"/>
    <s v="Ala Punta"/>
    <x v="7"/>
    <m/>
    <m/>
    <m/>
    <m/>
    <m/>
    <m/>
    <m/>
    <n v="4940"/>
    <n v="0"/>
    <s v="OK"/>
    <n v="0"/>
  </r>
  <r>
    <x v="479"/>
    <x v="2"/>
    <s v="Pavo"/>
    <x v="2"/>
    <s v="1030792"/>
    <x v="421"/>
    <s v="Pech Desh"/>
    <s v="Pech Desh Filete"/>
    <x v="6"/>
    <m/>
    <m/>
    <m/>
    <m/>
    <m/>
    <m/>
    <m/>
    <n v="91824"/>
    <n v="0"/>
    <s v="OK"/>
    <n v="0"/>
  </r>
  <r>
    <x v="0"/>
    <x v="3"/>
    <s v="Pollo"/>
    <x v="0"/>
    <s v="1010877"/>
    <x v="0"/>
    <s v="Menudencias"/>
    <s v="Menudencias Contre"/>
    <x v="1"/>
    <n v="0"/>
    <n v="71367"/>
    <n v="71367"/>
    <m/>
    <m/>
    <m/>
    <m/>
    <m/>
    <n v="0"/>
    <s v="OK"/>
    <n v="0"/>
  </r>
  <r>
    <x v="0"/>
    <x v="3"/>
    <s v="Pollo"/>
    <x v="0"/>
    <s v="1010877"/>
    <x v="0"/>
    <s v="Menudencias"/>
    <s v="Menudencias Contre"/>
    <x v="7"/>
    <m/>
    <m/>
    <m/>
    <n v="0"/>
    <n v="71367"/>
    <n v="71367"/>
    <m/>
    <m/>
    <n v="71367"/>
    <s v="Sobre ingreso"/>
    <n v="0"/>
  </r>
  <r>
    <x v="0"/>
    <x v="3"/>
    <s v="Pollo"/>
    <x v="0"/>
    <s v="1010877"/>
    <x v="0"/>
    <s v="Menudencias"/>
    <s v="Menudencias Contre"/>
    <x v="0"/>
    <n v="-26639"/>
    <n v="58700"/>
    <n v="32061"/>
    <n v="99900"/>
    <n v="118700"/>
    <n v="218600"/>
    <n v="64000"/>
    <m/>
    <n v="154600"/>
    <s v="Sobre ingreso"/>
    <n v="0"/>
  </r>
  <r>
    <x v="1"/>
    <x v="3"/>
    <s v="Pollo"/>
    <x v="0"/>
    <s v="1011042"/>
    <x v="1"/>
    <s v="Cazuela"/>
    <s v="Cazuela Espinazo"/>
    <x v="0"/>
    <n v="9753"/>
    <n v="0"/>
    <n v="9753"/>
    <n v="34530"/>
    <n v="0"/>
    <n v="34530"/>
    <n v="15000"/>
    <m/>
    <n v="19530"/>
    <s v="Sobre ingreso"/>
    <n v="0"/>
  </r>
  <r>
    <x v="46"/>
    <x v="3"/>
    <s v="Pollo"/>
    <x v="0"/>
    <s v="1011127"/>
    <x v="44"/>
    <s v="Pechuga Desh"/>
    <s v="Pechuga Desh s/Piel"/>
    <x v="0"/>
    <m/>
    <m/>
    <m/>
    <m/>
    <m/>
    <m/>
    <n v="72000"/>
    <m/>
    <n v="-72000"/>
    <s v="Pendiente de ingreso"/>
    <n v="0"/>
  </r>
  <r>
    <x v="48"/>
    <x v="3"/>
    <s v="Pollo"/>
    <x v="0"/>
    <s v="1011250"/>
    <x v="46"/>
    <s v="Pechuga Desh"/>
    <s v="Pechuga Desh s/Piel"/>
    <x v="0"/>
    <m/>
    <m/>
    <m/>
    <m/>
    <m/>
    <m/>
    <n v="24000"/>
    <m/>
    <n v="-24000"/>
    <s v="Pendiente de ingreso"/>
    <n v="0"/>
  </r>
  <r>
    <x v="3"/>
    <x v="3"/>
    <s v="Pollo"/>
    <x v="0"/>
    <s v="1011290"/>
    <x v="3"/>
    <s v="Subprod"/>
    <s v="Subprod Piel"/>
    <x v="0"/>
    <n v="8783"/>
    <n v="0"/>
    <n v="8783"/>
    <n v="8785"/>
    <n v="0"/>
    <n v="8785"/>
    <n v="8000"/>
    <m/>
    <n v="785"/>
    <s v="Sobre ingreso"/>
    <n v="0"/>
  </r>
  <r>
    <x v="5"/>
    <x v="3"/>
    <s v="Pollo"/>
    <x v="0"/>
    <s v="1011421"/>
    <x v="5"/>
    <s v="Carne Recuperada"/>
    <s v="Carne Recuperada Pul"/>
    <x v="0"/>
    <n v="-250725"/>
    <n v="631349"/>
    <n v="380624"/>
    <n v="10741"/>
    <n v="703349"/>
    <n v="714090"/>
    <n v="720000"/>
    <m/>
    <n v="-5910"/>
    <s v="Pendiente de ingreso"/>
    <n v="0"/>
  </r>
  <r>
    <x v="87"/>
    <x v="3"/>
    <s v="Pollo"/>
    <x v="0"/>
    <s v="1011422"/>
    <x v="79"/>
    <s v="Subprod"/>
    <s v="Subprod Piel"/>
    <x v="0"/>
    <n v="1559"/>
    <n v="0"/>
    <n v="1559"/>
    <n v="1559"/>
    <n v="0"/>
    <n v="1559"/>
    <m/>
    <m/>
    <n v="1559"/>
    <s v="Sobre ingreso"/>
    <n v="0"/>
  </r>
  <r>
    <x v="514"/>
    <x v="3"/>
    <s v="Pollo"/>
    <x v="0"/>
    <s v="1011431"/>
    <x v="451"/>
    <s v="Menudencias"/>
    <s v="Menudencias Corazón"/>
    <x v="0"/>
    <m/>
    <m/>
    <m/>
    <n v="20"/>
    <n v="0"/>
    <n v="0"/>
    <m/>
    <m/>
    <n v="0"/>
    <s v="OK"/>
    <n v="0"/>
  </r>
  <r>
    <x v="6"/>
    <x v="3"/>
    <s v="Pollo"/>
    <x v="0"/>
    <s v="1011558"/>
    <x v="6"/>
    <s v="Carne Recuperada"/>
    <s v="Carne Recuperada Pul"/>
    <x v="0"/>
    <n v="-258789"/>
    <n v="282789"/>
    <n v="24000"/>
    <n v="-66729"/>
    <n v="282789"/>
    <n v="216060"/>
    <n v="120000"/>
    <m/>
    <n v="96060"/>
    <s v="Sobre ingreso"/>
    <n v="0"/>
  </r>
  <r>
    <x v="7"/>
    <x v="3"/>
    <s v="Pollo"/>
    <x v="0"/>
    <s v="1011560"/>
    <x v="7"/>
    <s v="Menudencias"/>
    <s v="Menudencias Corazón"/>
    <x v="3"/>
    <n v="-7440"/>
    <n v="31440"/>
    <n v="24000"/>
    <n v="-7440"/>
    <n v="31440"/>
    <n v="24000"/>
    <n v="24000"/>
    <m/>
    <n v="0"/>
    <s v="OK"/>
    <n v="0"/>
  </r>
  <r>
    <x v="8"/>
    <x v="3"/>
    <s v="Pollo"/>
    <x v="0"/>
    <s v="1011582"/>
    <x v="8"/>
    <s v="Reproductor"/>
    <s v="Reproductor Gallina"/>
    <x v="0"/>
    <n v="3817"/>
    <n v="0"/>
    <n v="3817"/>
    <n v="704"/>
    <n v="0"/>
    <n v="0"/>
    <m/>
    <m/>
    <n v="0"/>
    <s v="OK"/>
    <n v="0"/>
  </r>
  <r>
    <x v="9"/>
    <x v="3"/>
    <s v="Pollo"/>
    <x v="0"/>
    <s v="1011586"/>
    <x v="9"/>
    <s v="Ala"/>
    <s v="Ala Centro"/>
    <x v="2"/>
    <n v="42724"/>
    <n v="52398"/>
    <n v="95122"/>
    <n v="66138"/>
    <n v="89931"/>
    <n v="156069"/>
    <n v="96000"/>
    <m/>
    <n v="60069"/>
    <s v="Sobre ingreso"/>
    <n v="0"/>
  </r>
  <r>
    <x v="15"/>
    <x v="3"/>
    <s v="Pollo"/>
    <x v="0"/>
    <s v="1012012"/>
    <x v="15"/>
    <s v="Ala"/>
    <s v="Ala Centro"/>
    <x v="4"/>
    <n v="3578"/>
    <n v="0"/>
    <n v="3578"/>
    <n v="3578"/>
    <n v="0"/>
    <n v="0"/>
    <m/>
    <m/>
    <n v="0"/>
    <s v="OK"/>
    <n v="0"/>
  </r>
  <r>
    <x v="16"/>
    <x v="3"/>
    <s v="Pollo"/>
    <x v="0"/>
    <s v="1012207"/>
    <x v="16"/>
    <s v="Menudencias"/>
    <s v="Menudencias Contre"/>
    <x v="1"/>
    <n v="37576"/>
    <n v="0"/>
    <n v="37576"/>
    <m/>
    <m/>
    <m/>
    <m/>
    <m/>
    <n v="0"/>
    <s v="OK"/>
    <n v="0"/>
  </r>
  <r>
    <x v="16"/>
    <x v="3"/>
    <s v="Pollo"/>
    <x v="0"/>
    <s v="1012207"/>
    <x v="16"/>
    <s v="Menudencias"/>
    <s v="Menudencias Contre"/>
    <x v="7"/>
    <m/>
    <m/>
    <m/>
    <n v="16704"/>
    <n v="0"/>
    <n v="16704"/>
    <m/>
    <m/>
    <n v="16704"/>
    <s v="Sobre ingreso"/>
    <n v="0"/>
  </r>
  <r>
    <x v="16"/>
    <x v="3"/>
    <s v="Pollo"/>
    <x v="0"/>
    <s v="1012207"/>
    <x v="16"/>
    <s v="Menudencias"/>
    <s v="Menudencias Contre"/>
    <x v="0"/>
    <m/>
    <m/>
    <m/>
    <n v="0"/>
    <n v="30000"/>
    <n v="30000"/>
    <n v="24000"/>
    <m/>
    <n v="6000"/>
    <s v="Sobre ingreso"/>
    <n v="0"/>
  </r>
  <r>
    <x v="17"/>
    <x v="3"/>
    <s v="Pollo"/>
    <x v="0"/>
    <s v="1012208"/>
    <x v="17"/>
    <s v="Reproductor"/>
    <s v="Reproductor Gallina"/>
    <x v="0"/>
    <n v="6184"/>
    <n v="0"/>
    <n v="6184"/>
    <n v="-10937"/>
    <n v="34937"/>
    <n v="24000"/>
    <n v="24000"/>
    <m/>
    <n v="0"/>
    <s v="OK"/>
    <n v="0"/>
  </r>
  <r>
    <x v="18"/>
    <x v="3"/>
    <s v="Pollo"/>
    <x v="0"/>
    <s v="1012283"/>
    <x v="18"/>
    <s v="Menudencias"/>
    <s v="Menudencias Pana"/>
    <x v="0"/>
    <n v="28361"/>
    <n v="115639"/>
    <n v="144000"/>
    <n v="20576"/>
    <n v="71000"/>
    <n v="91576"/>
    <n v="96000"/>
    <m/>
    <n v="-4424"/>
    <s v="Pendiente de ingreso"/>
    <n v="0"/>
  </r>
  <r>
    <x v="453"/>
    <x v="3"/>
    <s v="Pollo"/>
    <x v="0"/>
    <s v="1012342"/>
    <x v="20"/>
    <s v="Menudencias"/>
    <s v="Menudencias Corazón"/>
    <x v="0"/>
    <m/>
    <m/>
    <m/>
    <n v="2394"/>
    <n v="0"/>
    <n v="2394"/>
    <m/>
    <m/>
    <n v="2394"/>
    <s v="Sobre ingreso"/>
    <n v="0"/>
  </r>
  <r>
    <x v="20"/>
    <x v="3"/>
    <s v="Pollo"/>
    <x v="0"/>
    <s v="1012362"/>
    <x v="20"/>
    <s v="Menudencias"/>
    <s v="Menudencias Corazón"/>
    <x v="0"/>
    <n v="69395"/>
    <n v="0"/>
    <n v="69395"/>
    <n v="45612"/>
    <n v="0"/>
    <n v="45612"/>
    <n v="13000"/>
    <m/>
    <n v="32612"/>
    <s v="Sobre ingreso"/>
    <n v="0"/>
  </r>
  <r>
    <x v="20"/>
    <x v="3"/>
    <s v="Pollo"/>
    <x v="0"/>
    <s v="1012362"/>
    <x v="20"/>
    <s v="Menudencias"/>
    <s v="Menudencias Corazón"/>
    <x v="3"/>
    <n v="0"/>
    <n v="2605"/>
    <n v="2605"/>
    <n v="0"/>
    <n v="2605"/>
    <n v="2605"/>
    <n v="71985"/>
    <m/>
    <n v="-69380"/>
    <s v="Pendiente de ingreso"/>
    <n v="0"/>
  </r>
  <r>
    <x v="21"/>
    <x v="3"/>
    <s v="Pollo"/>
    <x v="0"/>
    <s v="1012423"/>
    <x v="21"/>
    <s v="Ala"/>
    <s v="Ala Centro-Punta"/>
    <x v="2"/>
    <m/>
    <m/>
    <m/>
    <n v="740"/>
    <n v="0"/>
    <n v="0"/>
    <m/>
    <m/>
    <n v="0"/>
    <s v="OK"/>
    <n v="0"/>
  </r>
  <r>
    <x v="454"/>
    <x v="3"/>
    <s v="Pollo"/>
    <x v="0"/>
    <s v="1012424"/>
    <x v="403"/>
    <s v="Ala"/>
    <s v="Ala Centro-Punta"/>
    <x v="2"/>
    <n v="2120"/>
    <n v="0"/>
    <n v="2120"/>
    <n v="2120"/>
    <n v="0"/>
    <n v="0"/>
    <m/>
    <m/>
    <n v="0"/>
    <s v="OK"/>
    <n v="0"/>
  </r>
  <r>
    <x v="23"/>
    <x v="3"/>
    <s v="Pollo"/>
    <x v="0"/>
    <s v="1012448"/>
    <x v="23"/>
    <s v="Patas"/>
    <s v="Patas Garras"/>
    <x v="2"/>
    <m/>
    <m/>
    <m/>
    <m/>
    <m/>
    <m/>
    <n v="120000"/>
    <m/>
    <n v="-120000"/>
    <s v="Pendiente de ingreso"/>
    <n v="0"/>
  </r>
  <r>
    <x v="25"/>
    <x v="3"/>
    <s v="Pollo"/>
    <x v="0"/>
    <s v="1012454"/>
    <x v="25"/>
    <s v="Ala"/>
    <s v="Ala Centro-Punta"/>
    <x v="2"/>
    <n v="0"/>
    <n v="1950"/>
    <n v="1950"/>
    <n v="340"/>
    <n v="0"/>
    <n v="0"/>
    <m/>
    <m/>
    <n v="0"/>
    <s v="OK"/>
    <n v="0"/>
  </r>
  <r>
    <x v="26"/>
    <x v="3"/>
    <s v="Pollo"/>
    <x v="0"/>
    <s v="1012455"/>
    <x v="26"/>
    <s v="Ala"/>
    <s v="Ala Centro-Punta"/>
    <x v="2"/>
    <n v="11800"/>
    <n v="202480"/>
    <n v="214280"/>
    <n v="51000"/>
    <n v="189000"/>
    <n v="240000"/>
    <n v="168001"/>
    <m/>
    <n v="71999"/>
    <s v="Sobre ingreso"/>
    <n v="0"/>
  </r>
  <r>
    <x v="28"/>
    <x v="3"/>
    <s v="Pollo"/>
    <x v="0"/>
    <s v="1012503"/>
    <x v="28"/>
    <s v="Patas"/>
    <s v="Patas Garras"/>
    <x v="2"/>
    <m/>
    <m/>
    <m/>
    <m/>
    <m/>
    <m/>
    <n v="16500"/>
    <m/>
    <n v="-16500"/>
    <s v="Pendiente de ingreso"/>
    <n v="0"/>
  </r>
  <r>
    <x v="29"/>
    <x v="3"/>
    <s v="Pollo"/>
    <x v="0"/>
    <s v="1012504"/>
    <x v="23"/>
    <s v="Patas"/>
    <s v="Patas Garras"/>
    <x v="2"/>
    <m/>
    <m/>
    <m/>
    <m/>
    <m/>
    <m/>
    <n v="48000"/>
    <m/>
    <n v="-48000"/>
    <s v="Pendiente de ingreso"/>
    <n v="0"/>
  </r>
  <r>
    <x v="32"/>
    <x v="3"/>
    <s v="Pollo"/>
    <x v="0"/>
    <s v="1012552"/>
    <x v="30"/>
    <s v="Pechuga Desh"/>
    <s v="Pechuga Desh s/Piel"/>
    <x v="0"/>
    <n v="23626"/>
    <n v="0"/>
    <n v="23626"/>
    <n v="0"/>
    <n v="72000"/>
    <n v="72000"/>
    <n v="72000"/>
    <m/>
    <n v="0"/>
    <s v="OK"/>
    <n v="0"/>
  </r>
  <r>
    <x v="33"/>
    <x v="3"/>
    <s v="Pollo"/>
    <x v="0"/>
    <s v="1012556"/>
    <x v="31"/>
    <s v="Carne Recuperada"/>
    <s v="Carne Recuperada ADM"/>
    <x v="0"/>
    <m/>
    <m/>
    <m/>
    <n v="-10629"/>
    <n v="0"/>
    <n v="0"/>
    <m/>
    <m/>
    <n v="0"/>
    <s v="OK"/>
    <n v="0"/>
  </r>
  <r>
    <x v="34"/>
    <x v="3"/>
    <s v="Pollo"/>
    <x v="0"/>
    <s v="1012598"/>
    <x v="32"/>
    <s v="Patas"/>
    <s v="Patas Garras"/>
    <x v="2"/>
    <m/>
    <m/>
    <m/>
    <m/>
    <m/>
    <m/>
    <n v="7500"/>
    <m/>
    <n v="-7500"/>
    <s v="Pendiente de ingreso"/>
    <n v="0"/>
  </r>
  <r>
    <x v="35"/>
    <x v="3"/>
    <s v="Pollo"/>
    <x v="0"/>
    <s v="1012612"/>
    <x v="33"/>
    <s v="Carne Recuperada"/>
    <s v="Carne Recuperada Pul"/>
    <x v="0"/>
    <m/>
    <m/>
    <m/>
    <m/>
    <m/>
    <m/>
    <n v="24992.124"/>
    <m/>
    <n v="-24992.124"/>
    <s v="Pendiente de ingreso"/>
    <n v="0"/>
  </r>
  <r>
    <x v="35"/>
    <x v="3"/>
    <s v="Pollo"/>
    <x v="0"/>
    <s v="1012612"/>
    <x v="33"/>
    <s v="Carne Recuperada"/>
    <s v="Carne Recuperada Pul"/>
    <x v="4"/>
    <n v="-202275"/>
    <n v="1107359"/>
    <n v="905084"/>
    <n v="-374002"/>
    <n v="1107359"/>
    <n v="733358"/>
    <n v="1075000"/>
    <m/>
    <n v="-341642"/>
    <s v="Pendiente de ingreso"/>
    <n v="0"/>
  </r>
  <r>
    <x v="37"/>
    <x v="3"/>
    <s v="Pollo"/>
    <x v="0"/>
    <s v="1012674"/>
    <x v="35"/>
    <s v="Menudencias"/>
    <s v="Menudencias Corazón"/>
    <x v="3"/>
    <n v="-14451"/>
    <n v="50600"/>
    <n v="36149"/>
    <n v="-22901"/>
    <n v="50600"/>
    <n v="27699"/>
    <n v="119980"/>
    <m/>
    <n v="-92281"/>
    <s v="Pendiente de ingreso"/>
    <n v="0"/>
  </r>
  <r>
    <x v="39"/>
    <x v="3"/>
    <s v="Pollo"/>
    <x v="0"/>
    <s v="1012699"/>
    <x v="37"/>
    <s v="Ala"/>
    <s v="Ala Trutro"/>
    <x v="0"/>
    <m/>
    <m/>
    <m/>
    <n v="36"/>
    <n v="0"/>
    <n v="0"/>
    <m/>
    <m/>
    <n v="0"/>
    <s v="OK"/>
    <n v="0"/>
  </r>
  <r>
    <x v="40"/>
    <x v="3"/>
    <s v="Pollo"/>
    <x v="0"/>
    <s v="1012719"/>
    <x v="38"/>
    <s v="Carne Recuperada"/>
    <s v="Carne Recuperada ADM"/>
    <x v="0"/>
    <n v="-48807"/>
    <n v="447533"/>
    <n v="398725"/>
    <n v="203497"/>
    <n v="519533"/>
    <n v="723029"/>
    <n v="734600"/>
    <m/>
    <n v="-11571"/>
    <s v="Pendiente de ingreso"/>
    <n v="0"/>
  </r>
  <r>
    <x v="41"/>
    <x v="3"/>
    <s v="Pollo"/>
    <x v="0"/>
    <s v="1012744"/>
    <x v="39"/>
    <s v="Pechuga Desh"/>
    <s v="Pechuga Desh s/Piel"/>
    <x v="0"/>
    <n v="2343"/>
    <n v="0"/>
    <n v="2343"/>
    <n v="5297"/>
    <n v="0"/>
    <n v="5297"/>
    <m/>
    <m/>
    <n v="5297"/>
    <s v="Sobre ingreso"/>
    <n v="0"/>
  </r>
  <r>
    <x v="455"/>
    <x v="3"/>
    <s v="Pollo"/>
    <x v="0"/>
    <s v="1012763"/>
    <x v="404"/>
    <s v="Menudencias"/>
    <s v="Menudencias Pana"/>
    <x v="0"/>
    <n v="33936"/>
    <n v="0"/>
    <n v="33936"/>
    <n v="41532"/>
    <n v="70000"/>
    <n v="111532"/>
    <n v="24000"/>
    <m/>
    <n v="87532"/>
    <s v="Sobre ingreso"/>
    <n v="0"/>
  </r>
  <r>
    <x v="456"/>
    <x v="3"/>
    <s v="Pollo"/>
    <x v="0"/>
    <s v="1012764"/>
    <x v="405"/>
    <s v="Carne Recuperada"/>
    <s v="Carne Recuperada ADM"/>
    <x v="6"/>
    <m/>
    <m/>
    <m/>
    <m/>
    <m/>
    <m/>
    <n v="192000"/>
    <m/>
    <n v="-192000"/>
    <s v="Pendiente de ingreso"/>
    <n v="0"/>
  </r>
  <r>
    <x v="0"/>
    <x v="3"/>
    <s v="Pollo"/>
    <x v="1"/>
    <s v="1010877"/>
    <x v="0"/>
    <s v="Menudencias"/>
    <s v="Menudencias Contre"/>
    <x v="7"/>
    <m/>
    <m/>
    <m/>
    <m/>
    <m/>
    <m/>
    <n v="72000"/>
    <m/>
    <n v="-72000"/>
    <s v="Pendiente de ingreso"/>
    <n v="0"/>
  </r>
  <r>
    <x v="42"/>
    <x v="3"/>
    <s v="Pollo"/>
    <x v="1"/>
    <s v="1010885"/>
    <x v="40"/>
    <s v="Pechuga Desh"/>
    <s v="Pechuga Desh s/Piel"/>
    <x v="5"/>
    <n v="10089"/>
    <n v="0"/>
    <n v="10089"/>
    <n v="14886"/>
    <n v="0"/>
    <n v="14886"/>
    <n v="14885.815000000001"/>
    <m/>
    <n v="0.18499999999949068"/>
    <s v="Sobre ingreso"/>
    <n v="0"/>
  </r>
  <r>
    <x v="481"/>
    <x v="3"/>
    <s v="Pollo"/>
    <x v="1"/>
    <s v="1010886"/>
    <x v="423"/>
    <s v="Pechuga Desh"/>
    <s v="Pechuga Desh s/Piel"/>
    <x v="5"/>
    <n v="1509"/>
    <n v="0"/>
    <n v="1509"/>
    <n v="0"/>
    <n v="4550"/>
    <n v="4550"/>
    <n v="4625.7290000000003"/>
    <m/>
    <n v="-75.729000000000269"/>
    <s v="Pendiente de ingreso"/>
    <n v="0"/>
  </r>
  <r>
    <x v="43"/>
    <x v="3"/>
    <s v="Pollo"/>
    <x v="1"/>
    <s v="1010887"/>
    <x v="41"/>
    <s v="Pechuga Desh"/>
    <s v="Pechuga Desh s/Piel"/>
    <x v="5"/>
    <m/>
    <m/>
    <m/>
    <n v="127"/>
    <n v="0"/>
    <n v="0"/>
    <m/>
    <m/>
    <n v="0"/>
    <s v="OK"/>
    <n v="0"/>
  </r>
  <r>
    <x v="44"/>
    <x v="3"/>
    <s v="Pollo"/>
    <x v="1"/>
    <s v="1010888"/>
    <x v="42"/>
    <s v="Pechuga Desh"/>
    <s v="Pechuga Desh s/Piel"/>
    <x v="5"/>
    <n v="4059"/>
    <n v="0"/>
    <n v="4059"/>
    <n v="1633"/>
    <n v="0"/>
    <n v="1633"/>
    <n v="1632.96"/>
    <m/>
    <n v="3.999999999996362E-2"/>
    <s v="Sobre ingreso"/>
    <n v="0"/>
  </r>
  <r>
    <x v="1"/>
    <x v="3"/>
    <s v="Pollo"/>
    <x v="1"/>
    <s v="1011042"/>
    <x v="1"/>
    <s v="Cazuela"/>
    <s v="Cazuela Espinazo"/>
    <x v="7"/>
    <m/>
    <m/>
    <m/>
    <n v="0"/>
    <n v="60000"/>
    <n v="60000"/>
    <n v="24000"/>
    <m/>
    <n v="36000"/>
    <s v="Sobre ingreso"/>
    <n v="0"/>
  </r>
  <r>
    <x v="2"/>
    <x v="3"/>
    <s v="Pollo"/>
    <x v="1"/>
    <s v="1011047"/>
    <x v="2"/>
    <s v="Pechuga Desh"/>
    <s v="Pechuga Desh s/Piel"/>
    <x v="6"/>
    <n v="1550"/>
    <n v="0"/>
    <n v="1550"/>
    <n v="35670"/>
    <n v="9930"/>
    <n v="45600"/>
    <n v="45600"/>
    <m/>
    <n v="0"/>
    <s v="OK"/>
    <n v="0"/>
  </r>
  <r>
    <x v="45"/>
    <x v="3"/>
    <s v="Pollo"/>
    <x v="1"/>
    <s v="1011120"/>
    <x v="43"/>
    <s v="Pechuga"/>
    <s v="Pechuga Entera"/>
    <x v="5"/>
    <n v="4800"/>
    <n v="0"/>
    <n v="4800"/>
    <n v="4800"/>
    <n v="0"/>
    <n v="4800"/>
    <n v="4000"/>
    <m/>
    <n v="800"/>
    <s v="Sobre ingreso"/>
    <n v="0"/>
  </r>
  <r>
    <x v="46"/>
    <x v="3"/>
    <s v="Pollo"/>
    <x v="1"/>
    <s v="1011127"/>
    <x v="44"/>
    <s v="Pechuga Desh"/>
    <s v="Pechuga Desh s/Piel"/>
    <x v="6"/>
    <n v="-205281"/>
    <n v="1086002"/>
    <n v="880721"/>
    <n v="-100780"/>
    <n v="1068180"/>
    <n v="967400"/>
    <n v="967600"/>
    <m/>
    <n v="-200"/>
    <s v="Pendiente de ingreso"/>
    <n v="0"/>
  </r>
  <r>
    <x v="46"/>
    <x v="3"/>
    <s v="Pollo"/>
    <x v="1"/>
    <s v="1011127"/>
    <x v="44"/>
    <s v="Pechuga Desh"/>
    <s v="Pechuga Desh s/Piel"/>
    <x v="0"/>
    <n v="0"/>
    <n v="72000"/>
    <n v="72000"/>
    <n v="0"/>
    <n v="72000"/>
    <n v="72000"/>
    <m/>
    <m/>
    <n v="72000"/>
    <s v="Sobre ingreso"/>
    <n v="0"/>
  </r>
  <r>
    <x v="47"/>
    <x v="3"/>
    <s v="Pollo"/>
    <x v="1"/>
    <s v="1011150"/>
    <x v="45"/>
    <s v="Ala"/>
    <s v="Ala Trutro-Centro"/>
    <x v="5"/>
    <n v="0"/>
    <n v="1995"/>
    <n v="1995"/>
    <n v="0"/>
    <n v="1995"/>
    <n v="1995"/>
    <m/>
    <m/>
    <n v="1995"/>
    <s v="Sobre ingreso"/>
    <n v="0"/>
  </r>
  <r>
    <x v="47"/>
    <x v="3"/>
    <s v="Pollo"/>
    <x v="1"/>
    <s v="1011150"/>
    <x v="45"/>
    <s v="Ala"/>
    <s v="Ala Trutro-Centro"/>
    <x v="6"/>
    <n v="0"/>
    <n v="77138"/>
    <n v="77138"/>
    <n v="351"/>
    <n v="80000"/>
    <n v="80351"/>
    <n v="80028"/>
    <m/>
    <n v="323"/>
    <s v="Sobre ingreso"/>
    <n v="0"/>
  </r>
  <r>
    <x v="515"/>
    <x v="3"/>
    <s v="Pollo"/>
    <x v="1"/>
    <s v="1011151"/>
    <x v="452"/>
    <s v="Filete"/>
    <s v="Filete"/>
    <x v="6"/>
    <m/>
    <m/>
    <m/>
    <n v="738"/>
    <n v="0"/>
    <n v="0"/>
    <m/>
    <m/>
    <n v="0"/>
    <s v="OK"/>
    <n v="0"/>
  </r>
  <r>
    <x v="48"/>
    <x v="3"/>
    <s v="Pollo"/>
    <x v="1"/>
    <s v="1011250"/>
    <x v="46"/>
    <s v="Pechuga Desh"/>
    <s v="Pechuga Desh s/Piel"/>
    <x v="5"/>
    <n v="19385"/>
    <n v="0"/>
    <n v="19385"/>
    <n v="36643"/>
    <n v="43972"/>
    <n v="0"/>
    <n v="19972.14"/>
    <m/>
    <n v="-19972.14"/>
    <s v="Pendiente de ingreso"/>
    <n v="0"/>
  </r>
  <r>
    <x v="516"/>
    <x v="3"/>
    <s v="Pollo"/>
    <x v="1"/>
    <s v="1011379"/>
    <x v="453"/>
    <s v="Trutro Deshuesado"/>
    <s v="Trutro Deshuesado co"/>
    <x v="8"/>
    <m/>
    <m/>
    <m/>
    <n v="12"/>
    <n v="0"/>
    <n v="0"/>
    <m/>
    <m/>
    <n v="0"/>
    <s v="OK"/>
    <n v="0"/>
  </r>
  <r>
    <x v="4"/>
    <x v="3"/>
    <s v="Pollo"/>
    <x v="1"/>
    <s v="1011417"/>
    <x v="4"/>
    <s v="Ala"/>
    <s v="Ala Centro"/>
    <x v="2"/>
    <n v="3186"/>
    <n v="0"/>
    <n v="3186"/>
    <n v="3186"/>
    <n v="0"/>
    <n v="0"/>
    <m/>
    <m/>
    <n v="0"/>
    <s v="OK"/>
    <n v="0"/>
  </r>
  <r>
    <x v="9"/>
    <x v="3"/>
    <s v="Pollo"/>
    <x v="1"/>
    <s v="1011586"/>
    <x v="9"/>
    <s v="Ala"/>
    <s v="Ala Centro"/>
    <x v="2"/>
    <m/>
    <m/>
    <m/>
    <m/>
    <m/>
    <m/>
    <n v="72000"/>
    <m/>
    <n v="-72000"/>
    <s v="Pendiente de ingreso"/>
    <n v="0"/>
  </r>
  <r>
    <x v="88"/>
    <x v="3"/>
    <s v="Pollo"/>
    <x v="1"/>
    <s v="1011614"/>
    <x v="80"/>
    <s v="Pechuga Desh"/>
    <s v="Pechuga Desh s/Piel"/>
    <x v="6"/>
    <n v="2086"/>
    <n v="0"/>
    <n v="2086"/>
    <n v="1923"/>
    <n v="0"/>
    <n v="1923"/>
    <m/>
    <m/>
    <n v="1923"/>
    <s v="Sobre ingreso"/>
    <n v="0"/>
  </r>
  <r>
    <x v="49"/>
    <x v="3"/>
    <s v="Pollo"/>
    <x v="1"/>
    <s v="1011701"/>
    <x v="47"/>
    <s v="Pechuga Desh"/>
    <s v="Pechuga Desh s/Piel"/>
    <x v="5"/>
    <n v="0"/>
    <n v="178076"/>
    <n v="178076"/>
    <n v="37838"/>
    <n v="234434"/>
    <n v="272272"/>
    <n v="272272"/>
    <m/>
    <n v="0"/>
    <s v="OK"/>
    <n v="0"/>
  </r>
  <r>
    <x v="50"/>
    <x v="3"/>
    <s v="Pollo"/>
    <x v="1"/>
    <s v="1011748"/>
    <x v="48"/>
    <s v="Pechuga Desh"/>
    <s v="Pechuga Desh s/Piel"/>
    <x v="7"/>
    <n v="31320"/>
    <n v="149098"/>
    <n v="180418"/>
    <n v="0"/>
    <n v="150000"/>
    <n v="150000"/>
    <n v="182400"/>
    <m/>
    <n v="-32400"/>
    <s v="Pendiente de ingreso"/>
    <n v="0"/>
  </r>
  <r>
    <x v="517"/>
    <x v="3"/>
    <s v="Pollo"/>
    <x v="1"/>
    <s v="1011948"/>
    <x v="454"/>
    <s v="Menudencias"/>
    <s v="Menudencias Contre"/>
    <x v="8"/>
    <m/>
    <m/>
    <m/>
    <n v="108"/>
    <n v="0"/>
    <n v="0"/>
    <m/>
    <m/>
    <n v="0"/>
    <s v="OK"/>
    <n v="0"/>
  </r>
  <r>
    <x v="11"/>
    <x v="3"/>
    <s v="Pollo"/>
    <x v="1"/>
    <s v="1011967"/>
    <x v="11"/>
    <s v="Patas"/>
    <s v="Patas Garras"/>
    <x v="2"/>
    <n v="-7419"/>
    <n v="245429"/>
    <n v="238010"/>
    <n v="9960"/>
    <n v="254040"/>
    <n v="264000"/>
    <n v="264000"/>
    <m/>
    <n v="0"/>
    <s v="OK"/>
    <n v="0"/>
  </r>
  <r>
    <x v="12"/>
    <x v="3"/>
    <s v="Pollo"/>
    <x v="1"/>
    <s v="1011968"/>
    <x v="12"/>
    <s v="Patas"/>
    <s v="Patas Garras"/>
    <x v="2"/>
    <n v="18916"/>
    <n v="16786"/>
    <n v="35701"/>
    <n v="14840"/>
    <n v="21160"/>
    <n v="36000"/>
    <n v="24000"/>
    <m/>
    <n v="12000"/>
    <s v="Sobre ingreso"/>
    <n v="0"/>
  </r>
  <r>
    <x v="13"/>
    <x v="3"/>
    <s v="Pollo"/>
    <x v="1"/>
    <s v="1011969"/>
    <x v="13"/>
    <s v="Patas"/>
    <s v="Patas Garras"/>
    <x v="2"/>
    <n v="-28199"/>
    <n v="135303"/>
    <n v="107105"/>
    <n v="28980"/>
    <n v="139020"/>
    <n v="168000"/>
    <n v="168000"/>
    <m/>
    <n v="0"/>
    <s v="OK"/>
    <n v="0"/>
  </r>
  <r>
    <x v="14"/>
    <x v="3"/>
    <s v="Pollo"/>
    <x v="1"/>
    <s v="1012005"/>
    <x v="14"/>
    <s v="Patas"/>
    <s v="Patas Garras"/>
    <x v="2"/>
    <m/>
    <m/>
    <m/>
    <n v="-11008"/>
    <n v="0"/>
    <n v="0"/>
    <m/>
    <m/>
    <n v="0"/>
    <s v="OK"/>
    <n v="0"/>
  </r>
  <r>
    <x v="51"/>
    <x v="3"/>
    <s v="Pollo"/>
    <x v="1"/>
    <s v="1012038"/>
    <x v="49"/>
    <s v="Pechuga Desh"/>
    <s v="Pechuga Desh s/Piel"/>
    <x v="5"/>
    <n v="5308"/>
    <n v="0"/>
    <n v="5308"/>
    <n v="12247"/>
    <n v="0"/>
    <n v="12247"/>
    <n v="12247.093000000001"/>
    <m/>
    <n v="-9.30000000007567E-2"/>
    <s v="Pendiente de ingreso"/>
    <n v="0"/>
  </r>
  <r>
    <x v="52"/>
    <x v="3"/>
    <s v="Pollo"/>
    <x v="1"/>
    <s v="1012107"/>
    <x v="50"/>
    <s v="Pechuga Desh"/>
    <s v="Pechuga Desh s/Piel"/>
    <x v="5"/>
    <n v="-114446"/>
    <n v="163809"/>
    <n v="49363"/>
    <n v="-130510"/>
    <n v="162625"/>
    <n v="32115"/>
    <n v="32114.880000000001"/>
    <m/>
    <n v="0.11999999999898137"/>
    <s v="Sobre ingreso"/>
    <n v="0"/>
  </r>
  <r>
    <x v="53"/>
    <x v="3"/>
    <s v="Pollo"/>
    <x v="1"/>
    <s v="1012108"/>
    <x v="51"/>
    <s v="Pechuga Desh"/>
    <s v="Pechuga Desh s/Piel"/>
    <x v="5"/>
    <n v="-58842"/>
    <n v="325819"/>
    <n v="266976"/>
    <n v="-39300"/>
    <n v="324885"/>
    <n v="285585"/>
    <n v="284768.61599999998"/>
    <m/>
    <n v="816.38400000002002"/>
    <s v="Sobre ingreso"/>
    <n v="0"/>
  </r>
  <r>
    <x v="54"/>
    <x v="3"/>
    <s v="Pollo"/>
    <x v="1"/>
    <s v="1012109"/>
    <x v="52"/>
    <s v="Pechuga Desh"/>
    <s v="Pechuga Desh s/Piel"/>
    <x v="5"/>
    <n v="-6907"/>
    <n v="343071"/>
    <n v="336164"/>
    <n v="71106"/>
    <n v="341649"/>
    <n v="406425"/>
    <n v="418399.78899999999"/>
    <m/>
    <n v="-11974.78899999999"/>
    <s v="Pendiente de ingreso"/>
    <n v="0"/>
  </r>
  <r>
    <x v="55"/>
    <x v="3"/>
    <s v="Pollo"/>
    <x v="1"/>
    <s v="1012110"/>
    <x v="53"/>
    <s v="Pechuga Desh"/>
    <s v="Pechuga Desh s/Piel"/>
    <x v="5"/>
    <n v="-24146"/>
    <n v="73634"/>
    <n v="49488"/>
    <n v="660"/>
    <n v="66438"/>
    <n v="65318"/>
    <n v="65317.802000000003"/>
    <m/>
    <n v="0.19799999999668216"/>
    <s v="Sobre ingreso"/>
    <n v="0"/>
  </r>
  <r>
    <x v="56"/>
    <x v="3"/>
    <s v="Pollo"/>
    <x v="1"/>
    <s v="1012111"/>
    <x v="54"/>
    <s v="Pechuga Desh"/>
    <s v="Pechuga Desh s/Piel"/>
    <x v="5"/>
    <n v="-20491"/>
    <n v="30297"/>
    <n v="9806"/>
    <n v="23170"/>
    <n v="33076"/>
    <n v="56246"/>
    <n v="56245.760000000002"/>
    <m/>
    <n v="0.23999999999796273"/>
    <s v="Sobre ingreso"/>
    <n v="0"/>
  </r>
  <r>
    <x v="57"/>
    <x v="3"/>
    <s v="Pollo"/>
    <x v="1"/>
    <s v="1012112"/>
    <x v="55"/>
    <s v="Pechuga Desh"/>
    <s v="Pechuga Desh s/Piel"/>
    <x v="5"/>
    <n v="-16986"/>
    <n v="14719"/>
    <n v="0"/>
    <n v="-18852"/>
    <n v="14719"/>
    <n v="0"/>
    <m/>
    <m/>
    <n v="0"/>
    <s v="OK"/>
    <n v="0"/>
  </r>
  <r>
    <x v="518"/>
    <x v="3"/>
    <s v="Pollo"/>
    <x v="1"/>
    <s v="1012115"/>
    <x v="455"/>
    <s v="Pechuga Desh"/>
    <s v="Pechuga Desh s/Piel"/>
    <x v="5"/>
    <n v="0"/>
    <n v="19760"/>
    <n v="19760"/>
    <n v="0"/>
    <n v="19958"/>
    <n v="19958"/>
    <n v="17236.495999999999"/>
    <m/>
    <n v="2721.5040000000008"/>
    <s v="Sobre ingreso"/>
    <n v="0"/>
  </r>
  <r>
    <x v="58"/>
    <x v="3"/>
    <s v="Pollo"/>
    <x v="1"/>
    <s v="1012145"/>
    <x v="56"/>
    <s v="Pechuga Desh"/>
    <s v="Pechuga Desh s/Piel"/>
    <x v="5"/>
    <n v="-4129"/>
    <n v="74129"/>
    <n v="70000"/>
    <n v="-7077"/>
    <n v="76988"/>
    <n v="69910"/>
    <n v="69910.284"/>
    <m/>
    <n v="-0.28399999999965075"/>
    <s v="Pendiente de ingreso"/>
    <n v="0"/>
  </r>
  <r>
    <x v="59"/>
    <x v="3"/>
    <s v="Pollo"/>
    <x v="1"/>
    <s v="1012147"/>
    <x v="57"/>
    <s v="Filete"/>
    <s v="Filete"/>
    <x v="5"/>
    <n v="13675"/>
    <n v="25846"/>
    <n v="39521"/>
    <n v="-35386"/>
    <n v="26242"/>
    <n v="0"/>
    <n v="39934.197999999997"/>
    <m/>
    <n v="-39934.197999999997"/>
    <s v="Pendiente de ingreso"/>
    <n v="0"/>
  </r>
  <r>
    <x v="60"/>
    <x v="3"/>
    <s v="Pollo"/>
    <x v="1"/>
    <s v="1012148"/>
    <x v="58"/>
    <s v="Ala"/>
    <s v="Ala Trutro-Centro"/>
    <x v="5"/>
    <n v="-5877"/>
    <n v="94941"/>
    <n v="89065"/>
    <n v="-3396"/>
    <n v="103268"/>
    <n v="99872"/>
    <n v="79897.467999999993"/>
    <m/>
    <n v="19974.532000000007"/>
    <s v="Sobre ingreso"/>
    <n v="0"/>
  </r>
  <r>
    <x v="61"/>
    <x v="3"/>
    <s v="Pollo"/>
    <x v="1"/>
    <s v="1012157"/>
    <x v="59"/>
    <s v="Ala"/>
    <s v="Ala Trutro"/>
    <x v="5"/>
    <n v="-26444"/>
    <n v="26444"/>
    <n v="0"/>
    <n v="-71942"/>
    <n v="26444"/>
    <n v="0"/>
    <m/>
    <m/>
    <n v="0"/>
    <s v="OK"/>
    <n v="0"/>
  </r>
  <r>
    <x v="62"/>
    <x v="3"/>
    <s v="Pollo"/>
    <x v="1"/>
    <s v="1012158"/>
    <x v="60"/>
    <s v="Filete"/>
    <s v="Filete"/>
    <x v="5"/>
    <n v="-46024"/>
    <n v="95537"/>
    <n v="49513"/>
    <n v="-87655"/>
    <n v="137119"/>
    <n v="49465"/>
    <n v="53433.921999999999"/>
    <m/>
    <n v="-3968.9219999999987"/>
    <s v="Pendiente de ingreso"/>
    <n v="0"/>
  </r>
  <r>
    <x v="63"/>
    <x v="3"/>
    <s v="Pollo"/>
    <x v="1"/>
    <s v="1012159"/>
    <x v="61"/>
    <s v="Ala"/>
    <s v="Ala Trutro-Centro"/>
    <x v="5"/>
    <n v="-20103"/>
    <n v="385939"/>
    <n v="365836"/>
    <n v="39317"/>
    <n v="385939"/>
    <n v="425256"/>
    <n v="417308.96600000001"/>
    <m/>
    <n v="7947.0339999999851"/>
    <s v="Sobre ingreso"/>
    <n v="0"/>
  </r>
  <r>
    <x v="64"/>
    <x v="3"/>
    <s v="Pollo"/>
    <x v="1"/>
    <s v="1012160"/>
    <x v="62"/>
    <s v="Pechuga Desh"/>
    <s v="Pechuga Desh s/Piel"/>
    <x v="5"/>
    <n v="15687"/>
    <n v="18144"/>
    <n v="33831"/>
    <n v="-26726"/>
    <n v="19932"/>
    <n v="0"/>
    <n v="30844.48"/>
    <m/>
    <n v="-30844.48"/>
    <s v="Pendiente de ingreso"/>
    <n v="0"/>
  </r>
  <r>
    <x v="65"/>
    <x v="3"/>
    <s v="Pollo"/>
    <x v="1"/>
    <s v="1012161"/>
    <x v="63"/>
    <s v="Ala"/>
    <s v="Ala Centro"/>
    <x v="5"/>
    <n v="11380"/>
    <n v="87481"/>
    <n v="98861"/>
    <n v="34328"/>
    <n v="84514"/>
    <n v="118843"/>
    <n v="118842.56"/>
    <m/>
    <n v="0.44000000000232831"/>
    <s v="Sobre ingreso"/>
    <n v="0"/>
  </r>
  <r>
    <x v="66"/>
    <x v="3"/>
    <s v="Pollo"/>
    <x v="1"/>
    <s v="1012163"/>
    <x v="64"/>
    <s v="Filete"/>
    <s v="Filete"/>
    <x v="5"/>
    <n v="21447"/>
    <n v="107206"/>
    <n v="128653"/>
    <n v="-22644"/>
    <n v="111558"/>
    <n v="88915"/>
    <n v="99792"/>
    <m/>
    <n v="-10877"/>
    <s v="Pendiente de ingreso"/>
    <n v="0"/>
  </r>
  <r>
    <x v="67"/>
    <x v="3"/>
    <s v="Pollo"/>
    <x v="1"/>
    <s v="1012164"/>
    <x v="65"/>
    <s v="Ala"/>
    <s v="Ala Centro"/>
    <x v="5"/>
    <n v="6978"/>
    <n v="72064"/>
    <n v="79042"/>
    <n v="50640"/>
    <n v="28503"/>
    <n v="79143"/>
    <n v="78925.759999999995"/>
    <m/>
    <n v="217.24000000000524"/>
    <s v="Sobre ingreso"/>
    <n v="0"/>
  </r>
  <r>
    <x v="68"/>
    <x v="3"/>
    <s v="Pollo"/>
    <x v="1"/>
    <s v="1012165"/>
    <x v="66"/>
    <s v="Ala"/>
    <s v="Ala Trutro-Centro"/>
    <x v="5"/>
    <n v="-110597"/>
    <n v="674132"/>
    <n v="563535"/>
    <n v="-155459"/>
    <n v="669787"/>
    <n v="514328"/>
    <n v="551387.84299999999"/>
    <m/>
    <n v="-37059.842999999993"/>
    <s v="Pendiente de ingreso"/>
    <n v="0"/>
  </r>
  <r>
    <x v="89"/>
    <x v="3"/>
    <s v="Pollo"/>
    <x v="1"/>
    <s v="1012166"/>
    <x v="81"/>
    <s v="Ala"/>
    <s v="Ala Trutro"/>
    <x v="5"/>
    <n v="2485"/>
    <n v="17276"/>
    <n v="19760"/>
    <n v="5552"/>
    <n v="14309"/>
    <n v="19861"/>
    <n v="18143.68"/>
    <m/>
    <n v="1717.3199999999997"/>
    <s v="Sobre ingreso"/>
    <n v="0"/>
  </r>
  <r>
    <x v="69"/>
    <x v="3"/>
    <s v="Pollo"/>
    <x v="1"/>
    <s v="1012167"/>
    <x v="67"/>
    <s v="Pechuga Desh"/>
    <s v="Pechuga Desh s/Piel"/>
    <x v="5"/>
    <n v="-75354"/>
    <n v="480878"/>
    <n v="405524"/>
    <n v="-217801"/>
    <n v="474944"/>
    <n v="257142"/>
    <n v="407877.12"/>
    <m/>
    <n v="-150735.12"/>
    <s v="Pendiente de ingreso"/>
    <n v="0"/>
  </r>
  <r>
    <x v="16"/>
    <x v="3"/>
    <s v="Pollo"/>
    <x v="1"/>
    <s v="1012207"/>
    <x v="16"/>
    <s v="Menudencias"/>
    <s v="Menudencias Contre"/>
    <x v="7"/>
    <m/>
    <m/>
    <m/>
    <m/>
    <m/>
    <m/>
    <n v="48000"/>
    <m/>
    <n v="-48000"/>
    <s v="Pendiente de ingreso"/>
    <n v="0"/>
  </r>
  <r>
    <x v="519"/>
    <x v="3"/>
    <s v="Pollo"/>
    <x v="1"/>
    <s v="1012218"/>
    <x v="456"/>
    <s v="Ala"/>
    <s v="Ala Centro"/>
    <x v="2"/>
    <n v="0"/>
    <n v="23761"/>
    <n v="23761"/>
    <n v="0"/>
    <n v="24000"/>
    <n v="24000"/>
    <n v="24000"/>
    <m/>
    <n v="0"/>
    <s v="OK"/>
    <n v="0"/>
  </r>
  <r>
    <x v="70"/>
    <x v="3"/>
    <s v="Pollo"/>
    <x v="1"/>
    <s v="1012278"/>
    <x v="68"/>
    <s v="Ala"/>
    <s v="Ala Trutro"/>
    <x v="6"/>
    <n v="8230"/>
    <n v="68908"/>
    <n v="77138"/>
    <n v="8739"/>
    <n v="71770"/>
    <n v="80509"/>
    <n v="80028"/>
    <m/>
    <n v="481"/>
    <s v="Sobre ingreso"/>
    <n v="0"/>
  </r>
  <r>
    <x v="520"/>
    <x v="3"/>
    <s v="Pollo"/>
    <x v="1"/>
    <s v="1012299"/>
    <x v="457"/>
    <s v="Muestra"/>
    <s v="Muestra"/>
    <x v="5"/>
    <m/>
    <m/>
    <m/>
    <m/>
    <m/>
    <m/>
    <n v="100"/>
    <m/>
    <n v="-100"/>
    <s v="Pendiente de ingreso"/>
    <n v="0"/>
  </r>
  <r>
    <x v="521"/>
    <x v="3"/>
    <s v="Pollo"/>
    <x v="1"/>
    <s v="1012300"/>
    <x v="458"/>
    <s v="Muestra"/>
    <s v="Muestra"/>
    <x v="5"/>
    <m/>
    <m/>
    <m/>
    <m/>
    <m/>
    <m/>
    <n v="0.45400000000000001"/>
    <m/>
    <n v="-0.45400000000000001"/>
    <s v="Pendiente de ingreso"/>
    <n v="0"/>
  </r>
  <r>
    <x v="522"/>
    <x v="3"/>
    <s v="Pollo"/>
    <x v="1"/>
    <s v="1012313"/>
    <x v="459"/>
    <s v="Muestra"/>
    <s v="Muestra"/>
    <x v="5"/>
    <m/>
    <m/>
    <m/>
    <m/>
    <m/>
    <m/>
    <n v="18.14"/>
    <m/>
    <n v="-18.14"/>
    <s v="Pendiente de ingreso"/>
    <n v="0"/>
  </r>
  <r>
    <x v="71"/>
    <x v="3"/>
    <s v="Pollo"/>
    <x v="1"/>
    <s v="1012326"/>
    <x v="69"/>
    <s v="Menudencias"/>
    <s v="Menudencias Corazón"/>
    <x v="8"/>
    <n v="-2612"/>
    <n v="8612"/>
    <n v="6000"/>
    <n v="-288"/>
    <n v="8612"/>
    <n v="8324"/>
    <n v="6000"/>
    <m/>
    <n v="2324"/>
    <s v="Sobre ingreso"/>
    <n v="0"/>
  </r>
  <r>
    <x v="483"/>
    <x v="3"/>
    <s v="Pollo"/>
    <x v="1"/>
    <s v="1012399"/>
    <x v="425"/>
    <s v="Pechuga Desh"/>
    <s v="Pechuga Desh s/Piel"/>
    <x v="6"/>
    <n v="0"/>
    <n v="10000"/>
    <n v="10000"/>
    <n v="0"/>
    <n v="10000"/>
    <n v="10000"/>
    <m/>
    <m/>
    <n v="10000"/>
    <s v="Sobre ingreso"/>
    <n v="0"/>
  </r>
  <r>
    <x v="484"/>
    <x v="3"/>
    <s v="Pollo"/>
    <x v="1"/>
    <s v="1012400"/>
    <x v="426"/>
    <s v="Filete"/>
    <s v="Filete"/>
    <x v="6"/>
    <n v="0"/>
    <n v="10000"/>
    <n v="10000"/>
    <n v="0"/>
    <n v="10000"/>
    <n v="10000"/>
    <m/>
    <m/>
    <n v="10000"/>
    <s v="Sobre ingreso"/>
    <n v="0"/>
  </r>
  <r>
    <x v="72"/>
    <x v="3"/>
    <s v="Pollo"/>
    <x v="1"/>
    <s v="1012401"/>
    <x v="70"/>
    <s v="Ala"/>
    <s v="Ala Trutro-Centro"/>
    <x v="5"/>
    <n v="-3494"/>
    <n v="23220"/>
    <n v="19726"/>
    <m/>
    <m/>
    <m/>
    <m/>
    <m/>
    <n v="0"/>
    <s v="OK"/>
    <n v="0"/>
  </r>
  <r>
    <x v="22"/>
    <x v="3"/>
    <s v="Pollo"/>
    <x v="1"/>
    <s v="1012434"/>
    <x v="22"/>
    <s v="Ala"/>
    <s v="Ala Punta"/>
    <x v="2"/>
    <n v="16988"/>
    <n v="0"/>
    <n v="16988"/>
    <n v="9000"/>
    <n v="0"/>
    <n v="0"/>
    <n v="24000"/>
    <m/>
    <n v="-24000"/>
    <s v="Pendiente de ingreso"/>
    <n v="0"/>
  </r>
  <r>
    <x v="23"/>
    <x v="3"/>
    <s v="Pollo"/>
    <x v="1"/>
    <s v="1012448"/>
    <x v="23"/>
    <s v="Patas"/>
    <s v="Patas Garras"/>
    <x v="2"/>
    <n v="-52426"/>
    <n v="195232"/>
    <n v="142806"/>
    <n v="-1260"/>
    <n v="193260"/>
    <n v="192000"/>
    <n v="72000"/>
    <m/>
    <n v="120000"/>
    <s v="Sobre ingreso"/>
    <n v="0"/>
  </r>
  <r>
    <x v="90"/>
    <x v="3"/>
    <s v="Pollo"/>
    <x v="1"/>
    <s v="1012451"/>
    <x v="82"/>
    <s v="Ala"/>
    <s v="Ala Centro"/>
    <x v="2"/>
    <n v="-8160"/>
    <n v="8160"/>
    <n v="0"/>
    <n v="-56535"/>
    <n v="8160"/>
    <n v="0"/>
    <m/>
    <m/>
    <n v="0"/>
    <s v="OK"/>
    <n v="0"/>
  </r>
  <r>
    <x v="24"/>
    <x v="3"/>
    <s v="Pollo"/>
    <x v="1"/>
    <s v="1012452"/>
    <x v="24"/>
    <s v="Ala"/>
    <s v="Ala Centro"/>
    <x v="2"/>
    <n v="-62589"/>
    <n v="41000"/>
    <n v="0"/>
    <n v="-40678"/>
    <n v="41000"/>
    <n v="0"/>
    <m/>
    <m/>
    <n v="0"/>
    <s v="OK"/>
    <n v="0"/>
  </r>
  <r>
    <x v="26"/>
    <x v="3"/>
    <s v="Pollo"/>
    <x v="1"/>
    <s v="1012455"/>
    <x v="26"/>
    <s v="Ala"/>
    <s v="Ala Centro-Punta"/>
    <x v="2"/>
    <m/>
    <m/>
    <m/>
    <m/>
    <m/>
    <m/>
    <n v="72000"/>
    <m/>
    <n v="-72000"/>
    <s v="Pendiente de ingreso"/>
    <n v="0"/>
  </r>
  <r>
    <x v="73"/>
    <x v="3"/>
    <s v="Pollo"/>
    <x v="1"/>
    <s v="1012483"/>
    <x v="71"/>
    <s v="Ala"/>
    <s v="Ala Trutro-Centro"/>
    <x v="5"/>
    <n v="7505"/>
    <n v="259490"/>
    <n v="266995"/>
    <n v="35762"/>
    <n v="228864"/>
    <n v="264626"/>
    <n v="264625.57199999999"/>
    <m/>
    <n v="0.4280000000144355"/>
    <s v="Sobre ingreso"/>
    <n v="0"/>
  </r>
  <r>
    <x v="523"/>
    <x v="3"/>
    <s v="Pollo"/>
    <x v="1"/>
    <s v="1012488"/>
    <x v="460"/>
    <s v="Pechuga Desh"/>
    <s v="Pechuga Desh s/Piel"/>
    <x v="5"/>
    <m/>
    <m/>
    <m/>
    <n v="0"/>
    <n v="19976"/>
    <n v="19976"/>
    <n v="19958.400000000001"/>
    <m/>
    <n v="17.599999999998545"/>
    <s v="Sobre ingreso"/>
    <n v="0"/>
  </r>
  <r>
    <x v="27"/>
    <x v="3"/>
    <s v="Pollo"/>
    <x v="1"/>
    <s v="1012502"/>
    <x v="27"/>
    <s v="Patas"/>
    <s v="Patas Garras"/>
    <x v="2"/>
    <n v="-8440"/>
    <n v="8440"/>
    <n v="0"/>
    <n v="2940"/>
    <n v="9060"/>
    <n v="12000"/>
    <m/>
    <m/>
    <n v="12000"/>
    <s v="Sobre ingreso"/>
    <n v="0"/>
  </r>
  <r>
    <x v="28"/>
    <x v="3"/>
    <s v="Pollo"/>
    <x v="1"/>
    <s v="1012503"/>
    <x v="28"/>
    <s v="Patas"/>
    <s v="Patas Garras"/>
    <x v="2"/>
    <n v="-86658"/>
    <n v="277067"/>
    <n v="190408"/>
    <n v="1280"/>
    <n v="286720"/>
    <n v="288000"/>
    <n v="288000"/>
    <m/>
    <n v="0"/>
    <s v="OK"/>
    <n v="0"/>
  </r>
  <r>
    <x v="29"/>
    <x v="3"/>
    <s v="Pollo"/>
    <x v="1"/>
    <s v="1012504"/>
    <x v="23"/>
    <s v="Patas"/>
    <s v="Patas Garras"/>
    <x v="2"/>
    <n v="-41873"/>
    <n v="53774"/>
    <n v="11900"/>
    <n v="-13380"/>
    <n v="61380"/>
    <n v="48000"/>
    <m/>
    <m/>
    <n v="48000"/>
    <s v="Sobre ingreso"/>
    <n v="0"/>
  </r>
  <r>
    <x v="74"/>
    <x v="3"/>
    <s v="Pollo"/>
    <x v="1"/>
    <s v="1012518"/>
    <x v="72"/>
    <s v="Filete"/>
    <s v="Filete"/>
    <x v="5"/>
    <n v="-60658"/>
    <n v="159626"/>
    <n v="98968"/>
    <n v="-54595"/>
    <n v="163398"/>
    <n v="108803"/>
    <n v="108863.03999999999"/>
    <m/>
    <n v="-60.039999999993597"/>
    <s v="Pendiente de ingreso"/>
    <n v="0"/>
  </r>
  <r>
    <x v="75"/>
    <x v="3"/>
    <s v="Pollo"/>
    <x v="1"/>
    <s v="1012519"/>
    <x v="50"/>
    <s v="Pechuga Desh"/>
    <s v="Pechuga Desh s/Piel"/>
    <x v="5"/>
    <n v="-4705"/>
    <n v="24444"/>
    <n v="19739"/>
    <n v="657"/>
    <n v="19301"/>
    <n v="19958"/>
    <n v="19958.400000000001"/>
    <m/>
    <n v="-0.40000000000145519"/>
    <s v="Pendiente de ingreso"/>
    <n v="0"/>
  </r>
  <r>
    <x v="76"/>
    <x v="3"/>
    <s v="Pollo"/>
    <x v="1"/>
    <s v="1012520"/>
    <x v="51"/>
    <s v="Pechuga Desh"/>
    <s v="Pechuga Desh s/Piel"/>
    <x v="5"/>
    <n v="1380"/>
    <n v="77769"/>
    <n v="79149"/>
    <n v="-9617"/>
    <n v="75791"/>
    <n v="66174"/>
    <n v="65318.400000000001"/>
    <m/>
    <n v="855.59999999999854"/>
    <s v="Sobre ingreso"/>
    <n v="0"/>
  </r>
  <r>
    <x v="77"/>
    <x v="3"/>
    <s v="Pollo"/>
    <x v="1"/>
    <s v="1012521"/>
    <x v="52"/>
    <s v="Pechuga Desh"/>
    <s v="Pechuga Desh s/Piel"/>
    <x v="5"/>
    <n v="-34233"/>
    <n v="192527"/>
    <n v="158294"/>
    <n v="-35559"/>
    <n v="197274"/>
    <n v="159935"/>
    <n v="157850.36799999999"/>
    <m/>
    <n v="2084.6320000000123"/>
    <s v="Sobre ingreso"/>
    <n v="0"/>
  </r>
  <r>
    <x v="78"/>
    <x v="3"/>
    <s v="Pollo"/>
    <x v="1"/>
    <s v="1012522"/>
    <x v="53"/>
    <s v="Pechuga Desh"/>
    <s v="Pechuga Desh s/Piel"/>
    <x v="5"/>
    <n v="-54093"/>
    <n v="93600"/>
    <n v="39508"/>
    <n v="-51439"/>
    <n v="94193"/>
    <n v="39589"/>
    <n v="40461.120000000003"/>
    <m/>
    <n v="-872.12000000000262"/>
    <s v="Pendiente de ingreso"/>
    <n v="0"/>
  </r>
  <r>
    <x v="79"/>
    <x v="3"/>
    <s v="Pollo"/>
    <x v="1"/>
    <s v="1012523"/>
    <x v="54"/>
    <s v="Pechuga Desh"/>
    <s v="Pechuga Desh s/Piel"/>
    <x v="5"/>
    <n v="-17215"/>
    <n v="56742"/>
    <n v="39527"/>
    <n v="-714"/>
    <n v="50610"/>
    <n v="49896"/>
    <n v="49896"/>
    <m/>
    <n v="0"/>
    <s v="OK"/>
    <n v="0"/>
  </r>
  <r>
    <x v="80"/>
    <x v="3"/>
    <s v="Pollo"/>
    <x v="1"/>
    <s v="1012524"/>
    <x v="55"/>
    <s v="Pechuga Desh"/>
    <s v="Pechuga Desh s/Piel"/>
    <x v="5"/>
    <n v="-41412"/>
    <n v="23544"/>
    <n v="0"/>
    <n v="-45433"/>
    <n v="23544"/>
    <n v="0"/>
    <m/>
    <m/>
    <n v="0"/>
    <s v="OK"/>
    <n v="0"/>
  </r>
  <r>
    <x v="30"/>
    <x v="3"/>
    <s v="Pollo"/>
    <x v="1"/>
    <s v="1012525"/>
    <x v="11"/>
    <s v="Patas"/>
    <s v="Patas Garras"/>
    <x v="2"/>
    <n v="11180"/>
    <n v="12621"/>
    <n v="23801"/>
    <n v="-940"/>
    <n v="12940"/>
    <n v="12000"/>
    <n v="24000"/>
    <m/>
    <n v="-12000"/>
    <s v="Pendiente de ingreso"/>
    <n v="0"/>
  </r>
  <r>
    <x v="91"/>
    <x v="3"/>
    <s v="Pollo"/>
    <x v="1"/>
    <s v="1012526"/>
    <x v="12"/>
    <s v="Patas"/>
    <s v="Patas Garras"/>
    <x v="2"/>
    <n v="15368"/>
    <n v="8433"/>
    <n v="23801"/>
    <n v="16660"/>
    <n v="7340"/>
    <n v="24000"/>
    <n v="24000"/>
    <m/>
    <n v="0"/>
    <s v="OK"/>
    <n v="0"/>
  </r>
  <r>
    <x v="31"/>
    <x v="3"/>
    <s v="Pollo"/>
    <x v="1"/>
    <s v="1012527"/>
    <x v="29"/>
    <s v="Patas"/>
    <s v="Patas Garras"/>
    <x v="2"/>
    <n v="30798"/>
    <n v="16804"/>
    <n v="47602"/>
    <n v="6300"/>
    <n v="17700"/>
    <n v="24000"/>
    <n v="24000"/>
    <m/>
    <n v="0"/>
    <s v="OK"/>
    <n v="0"/>
  </r>
  <r>
    <x v="81"/>
    <x v="3"/>
    <s v="Pollo"/>
    <x v="1"/>
    <s v="1012532"/>
    <x v="73"/>
    <s v="Menudencias"/>
    <s v="Menudencias Contre"/>
    <x v="5"/>
    <n v="-1600"/>
    <n v="6000"/>
    <n v="4400"/>
    <n v="-1146"/>
    <n v="6000"/>
    <n v="4854"/>
    <n v="4808.16"/>
    <m/>
    <n v="45.840000000000146"/>
    <s v="Sobre ingreso"/>
    <n v="0"/>
  </r>
  <r>
    <x v="82"/>
    <x v="3"/>
    <s v="Pollo"/>
    <x v="1"/>
    <s v="1012534"/>
    <x v="74"/>
    <s v="Pechuga"/>
    <s v="Pechuga Entera"/>
    <x v="6"/>
    <n v="-158536"/>
    <n v="653912"/>
    <n v="495376"/>
    <n v="-91860"/>
    <n v="658536"/>
    <n v="566676"/>
    <n v="380000"/>
    <m/>
    <n v="186676"/>
    <s v="Sobre ingreso"/>
    <n v="0"/>
  </r>
  <r>
    <x v="34"/>
    <x v="3"/>
    <s v="Pollo"/>
    <x v="1"/>
    <s v="1012598"/>
    <x v="32"/>
    <s v="Patas"/>
    <s v="Patas Garras"/>
    <x v="2"/>
    <n v="11651"/>
    <n v="12150"/>
    <n v="23801"/>
    <n v="10820"/>
    <n v="13180"/>
    <n v="24000"/>
    <m/>
    <m/>
    <n v="24000"/>
    <s v="Sobre ingreso"/>
    <n v="0"/>
  </r>
  <r>
    <x v="83"/>
    <x v="3"/>
    <s v="Pollo"/>
    <x v="1"/>
    <s v="1012601"/>
    <x v="75"/>
    <s v="Menudencias"/>
    <s v="Menudencias Pana"/>
    <x v="5"/>
    <n v="10394"/>
    <n v="0"/>
    <n v="10394"/>
    <n v="70000"/>
    <n v="135000"/>
    <n v="205000"/>
    <n v="216999.30600000001"/>
    <m/>
    <n v="-11999.306000000011"/>
    <s v="Pendiente de ingreso"/>
    <n v="0"/>
  </r>
  <r>
    <x v="457"/>
    <x v="3"/>
    <s v="Pollo"/>
    <x v="1"/>
    <s v="1012602"/>
    <x v="406"/>
    <s v="Ala"/>
    <s v="Ala Centro"/>
    <x v="5"/>
    <n v="30482"/>
    <n v="0"/>
    <n v="29691"/>
    <n v="0"/>
    <n v="0"/>
    <n v="-791"/>
    <m/>
    <m/>
    <n v="-791"/>
    <s v="Pendiente de ingreso"/>
    <n v="0"/>
  </r>
  <r>
    <x v="524"/>
    <x v="3"/>
    <s v="Pollo"/>
    <x v="1"/>
    <s v="1012631"/>
    <x v="461"/>
    <s v="Muestra"/>
    <s v="Muestra"/>
    <x v="5"/>
    <m/>
    <m/>
    <m/>
    <m/>
    <m/>
    <m/>
    <n v="100"/>
    <m/>
    <n v="-100"/>
    <s v="Pendiente de ingreso"/>
    <n v="0"/>
  </r>
  <r>
    <x v="525"/>
    <x v="3"/>
    <s v="Pollo"/>
    <x v="1"/>
    <s v="1012633"/>
    <x v="18"/>
    <s v="Menudencias"/>
    <s v="Menudencias Pana"/>
    <x v="5"/>
    <m/>
    <m/>
    <m/>
    <n v="78"/>
    <n v="0"/>
    <n v="0"/>
    <m/>
    <m/>
    <n v="0"/>
    <s v="OK"/>
    <n v="0"/>
  </r>
  <r>
    <x v="526"/>
    <x v="3"/>
    <s v="Pollo"/>
    <x v="1"/>
    <s v="1012657"/>
    <x v="462"/>
    <s v="Subprod"/>
    <s v="Subprod Piel"/>
    <x v="8"/>
    <n v="1275"/>
    <n v="0"/>
    <n v="1275"/>
    <n v="1275"/>
    <n v="0"/>
    <n v="1275"/>
    <m/>
    <m/>
    <n v="1275"/>
    <s v="Sobre ingreso"/>
    <n v="0"/>
  </r>
  <r>
    <x v="485"/>
    <x v="3"/>
    <s v="Pollo"/>
    <x v="1"/>
    <s v="1012681"/>
    <x v="427"/>
    <s v="Subprod"/>
    <s v="Subprod Despunte Tru"/>
    <x v="2"/>
    <m/>
    <m/>
    <m/>
    <n v="-19900"/>
    <n v="60000"/>
    <n v="40100"/>
    <n v="48000"/>
    <m/>
    <n v="-7900"/>
    <s v="Pendiente de ingreso"/>
    <n v="0"/>
  </r>
  <r>
    <x v="84"/>
    <x v="3"/>
    <s v="Pollo"/>
    <x v="1"/>
    <s v="1012694"/>
    <x v="76"/>
    <s v="Pechuga Desh"/>
    <s v="Pechuga Desh s/Piel"/>
    <x v="5"/>
    <n v="-26839"/>
    <n v="81271"/>
    <n v="54432"/>
    <n v="-20249"/>
    <n v="76495"/>
    <n v="56246"/>
    <n v="72807.111999999994"/>
    <m/>
    <n v="-16561.111999999994"/>
    <s v="Pendiente de ingreso"/>
    <n v="0"/>
  </r>
  <r>
    <x v="85"/>
    <x v="3"/>
    <s v="Pollo"/>
    <x v="1"/>
    <s v="1012724"/>
    <x v="77"/>
    <s v="Menudencias"/>
    <s v="Menudencias Corazón"/>
    <x v="7"/>
    <m/>
    <m/>
    <m/>
    <n v="1463"/>
    <n v="0"/>
    <n v="1463"/>
    <n v="10800"/>
    <m/>
    <n v="-9337"/>
    <s v="Pendiente de ingreso"/>
    <n v="0"/>
  </r>
  <r>
    <x v="458"/>
    <x v="3"/>
    <s v="Pollo"/>
    <x v="1"/>
    <s v="1012725"/>
    <x v="407"/>
    <s v="Filete"/>
    <s v="Filete"/>
    <x v="6"/>
    <n v="0"/>
    <n v="12000"/>
    <n v="12000"/>
    <n v="2207"/>
    <n v="12000"/>
    <n v="14207"/>
    <n v="12011.328"/>
    <m/>
    <n v="2195.6720000000005"/>
    <s v="Sobre ingreso"/>
    <n v="0"/>
  </r>
  <r>
    <x v="86"/>
    <x v="3"/>
    <s v="Pollo"/>
    <x v="1"/>
    <s v="1012730"/>
    <x v="78"/>
    <s v="Menudencias"/>
    <s v="Menudencias Corazón"/>
    <x v="7"/>
    <n v="3085"/>
    <n v="0"/>
    <n v="3085"/>
    <n v="43419"/>
    <n v="0"/>
    <n v="43419"/>
    <n v="32403"/>
    <m/>
    <n v="11016"/>
    <s v="Sobre ingreso"/>
    <n v="0"/>
  </r>
  <r>
    <x v="459"/>
    <x v="3"/>
    <s v="Pollo"/>
    <x v="1"/>
    <s v="1012745"/>
    <x v="408"/>
    <s v="Menudencias"/>
    <s v="Menudencias Corazón"/>
    <x v="7"/>
    <n v="12893"/>
    <n v="0"/>
    <n v="12893"/>
    <n v="11504"/>
    <n v="0"/>
    <n v="11504"/>
    <m/>
    <m/>
    <n v="11504"/>
    <s v="Sobre ingreso"/>
    <n v="0"/>
  </r>
  <r>
    <x v="527"/>
    <x v="3"/>
    <s v="Pollo"/>
    <x v="1"/>
    <s v="1012748"/>
    <x v="463"/>
    <s v="Muestra"/>
    <s v="Muestra"/>
    <x v="6"/>
    <m/>
    <m/>
    <m/>
    <m/>
    <m/>
    <m/>
    <n v="72.56"/>
    <m/>
    <n v="-72.56"/>
    <s v="Pendiente de ingreso"/>
    <n v="0"/>
  </r>
  <r>
    <x v="456"/>
    <x v="3"/>
    <s v="Pollo"/>
    <x v="1"/>
    <s v="1012764"/>
    <x v="405"/>
    <s v="Carne Recuperada"/>
    <s v="Carne Recuperada ADM"/>
    <x v="6"/>
    <n v="0"/>
    <n v="196000"/>
    <n v="196000"/>
    <n v="-157925"/>
    <n v="196000"/>
    <n v="38075"/>
    <m/>
    <m/>
    <n v="38075"/>
    <s v="Sobre ingreso"/>
    <n v="0"/>
  </r>
  <r>
    <x v="0"/>
    <x v="3"/>
    <s v="Pollo"/>
    <x v="2"/>
    <s v="1010877"/>
    <x v="0"/>
    <s v="Menudencias"/>
    <s v="Menudencias Contre"/>
    <x v="1"/>
    <m/>
    <m/>
    <m/>
    <m/>
    <m/>
    <m/>
    <m/>
    <n v="130065"/>
    <n v="0"/>
    <s v="OK"/>
    <n v="0"/>
  </r>
  <r>
    <x v="46"/>
    <x v="3"/>
    <s v="Pollo"/>
    <x v="2"/>
    <s v="1011127"/>
    <x v="44"/>
    <s v="Pechuga Desh"/>
    <s v="Pechuga Desh s/Piel"/>
    <x v="6"/>
    <m/>
    <m/>
    <m/>
    <m/>
    <m/>
    <m/>
    <m/>
    <n v="1158004"/>
    <n v="0"/>
    <s v="OK"/>
    <n v="0"/>
  </r>
  <r>
    <x v="47"/>
    <x v="3"/>
    <s v="Pollo"/>
    <x v="2"/>
    <s v="1011150"/>
    <x v="45"/>
    <s v="Ala"/>
    <s v="Ala Trutro-Centro"/>
    <x v="6"/>
    <m/>
    <m/>
    <m/>
    <m/>
    <m/>
    <m/>
    <m/>
    <n v="79135"/>
    <n v="0"/>
    <s v="OK"/>
    <n v="0"/>
  </r>
  <r>
    <x v="5"/>
    <x v="3"/>
    <s v="Pollo"/>
    <x v="2"/>
    <s v="1011421"/>
    <x v="5"/>
    <s v="Carne Recuperada"/>
    <s v="Carne Recuperada Pul"/>
    <x v="0"/>
    <m/>
    <m/>
    <m/>
    <m/>
    <m/>
    <m/>
    <m/>
    <n v="631351"/>
    <n v="0"/>
    <s v="OK"/>
    <n v="0"/>
  </r>
  <r>
    <x v="6"/>
    <x v="3"/>
    <s v="Pollo"/>
    <x v="2"/>
    <s v="1011558"/>
    <x v="6"/>
    <s v="Carne Recuperada"/>
    <s v="Carne Recuperada Pul"/>
    <x v="0"/>
    <m/>
    <m/>
    <m/>
    <m/>
    <m/>
    <m/>
    <m/>
    <n v="282789"/>
    <n v="0"/>
    <s v="OK"/>
    <n v="0"/>
  </r>
  <r>
    <x v="7"/>
    <x v="3"/>
    <s v="Pollo"/>
    <x v="2"/>
    <s v="1011560"/>
    <x v="7"/>
    <s v="Menudencias"/>
    <s v="Menudencias Corazón"/>
    <x v="3"/>
    <m/>
    <m/>
    <m/>
    <m/>
    <m/>
    <m/>
    <m/>
    <n v="31436"/>
    <n v="0"/>
    <s v="OK"/>
    <n v="0"/>
  </r>
  <r>
    <x v="9"/>
    <x v="3"/>
    <s v="Pollo"/>
    <x v="2"/>
    <s v="1011586"/>
    <x v="9"/>
    <s v="Ala"/>
    <s v="Ala Centro"/>
    <x v="2"/>
    <m/>
    <m/>
    <m/>
    <m/>
    <m/>
    <m/>
    <m/>
    <n v="52400"/>
    <n v="0"/>
    <s v="OK"/>
    <n v="0"/>
  </r>
  <r>
    <x v="49"/>
    <x v="3"/>
    <s v="Pollo"/>
    <x v="2"/>
    <s v="1011701"/>
    <x v="47"/>
    <s v="Pechuga Desh"/>
    <s v="Pechuga Desh s/Piel"/>
    <x v="5"/>
    <m/>
    <m/>
    <m/>
    <m/>
    <m/>
    <m/>
    <m/>
    <n v="178073"/>
    <n v="0"/>
    <s v="OK"/>
    <n v="0"/>
  </r>
  <r>
    <x v="50"/>
    <x v="3"/>
    <s v="Pollo"/>
    <x v="2"/>
    <s v="1011748"/>
    <x v="48"/>
    <s v="Pechuga Desh"/>
    <s v="Pechuga Desh s/Piel"/>
    <x v="7"/>
    <m/>
    <m/>
    <m/>
    <m/>
    <m/>
    <m/>
    <m/>
    <n v="149103"/>
    <n v="0"/>
    <s v="OK"/>
    <n v="0"/>
  </r>
  <r>
    <x v="11"/>
    <x v="3"/>
    <s v="Pollo"/>
    <x v="2"/>
    <s v="1011967"/>
    <x v="11"/>
    <s v="Patas"/>
    <s v="Patas Garras"/>
    <x v="2"/>
    <m/>
    <m/>
    <m/>
    <m/>
    <m/>
    <m/>
    <m/>
    <n v="245431"/>
    <n v="0"/>
    <s v="OK"/>
    <n v="0"/>
  </r>
  <r>
    <x v="12"/>
    <x v="3"/>
    <s v="Pollo"/>
    <x v="2"/>
    <s v="1011968"/>
    <x v="12"/>
    <s v="Patas"/>
    <s v="Patas Garras"/>
    <x v="2"/>
    <m/>
    <m/>
    <m/>
    <m/>
    <m/>
    <m/>
    <m/>
    <n v="16786"/>
    <n v="0"/>
    <s v="OK"/>
    <n v="0"/>
  </r>
  <r>
    <x v="13"/>
    <x v="3"/>
    <s v="Pollo"/>
    <x v="2"/>
    <s v="1011969"/>
    <x v="13"/>
    <s v="Patas"/>
    <s v="Patas Garras"/>
    <x v="2"/>
    <m/>
    <m/>
    <m/>
    <m/>
    <m/>
    <m/>
    <m/>
    <n v="135303"/>
    <n v="0"/>
    <s v="OK"/>
    <n v="0"/>
  </r>
  <r>
    <x v="52"/>
    <x v="3"/>
    <s v="Pollo"/>
    <x v="2"/>
    <s v="1012107"/>
    <x v="50"/>
    <s v="Pechuga Desh"/>
    <s v="Pechuga Desh s/Piel"/>
    <x v="5"/>
    <m/>
    <m/>
    <m/>
    <m/>
    <m/>
    <m/>
    <m/>
    <n v="163811"/>
    <n v="0"/>
    <s v="OK"/>
    <n v="0"/>
  </r>
  <r>
    <x v="53"/>
    <x v="3"/>
    <s v="Pollo"/>
    <x v="2"/>
    <s v="1012108"/>
    <x v="51"/>
    <s v="Pechuga Desh"/>
    <s v="Pechuga Desh s/Piel"/>
    <x v="5"/>
    <m/>
    <m/>
    <m/>
    <m/>
    <m/>
    <m/>
    <m/>
    <n v="325813"/>
    <n v="0"/>
    <s v="OK"/>
    <n v="0"/>
  </r>
  <r>
    <x v="54"/>
    <x v="3"/>
    <s v="Pollo"/>
    <x v="2"/>
    <s v="1012109"/>
    <x v="52"/>
    <s v="Pechuga Desh"/>
    <s v="Pechuga Desh s/Piel"/>
    <x v="5"/>
    <m/>
    <m/>
    <m/>
    <m/>
    <m/>
    <m/>
    <m/>
    <n v="343073"/>
    <n v="0"/>
    <s v="OK"/>
    <n v="0"/>
  </r>
  <r>
    <x v="55"/>
    <x v="3"/>
    <s v="Pollo"/>
    <x v="2"/>
    <s v="1012110"/>
    <x v="53"/>
    <s v="Pechuga Desh"/>
    <s v="Pechuga Desh s/Piel"/>
    <x v="5"/>
    <m/>
    <m/>
    <m/>
    <m/>
    <m/>
    <m/>
    <m/>
    <n v="73635"/>
    <n v="0"/>
    <s v="OK"/>
    <n v="0"/>
  </r>
  <r>
    <x v="56"/>
    <x v="3"/>
    <s v="Pollo"/>
    <x v="2"/>
    <s v="1012111"/>
    <x v="54"/>
    <s v="Pechuga Desh"/>
    <s v="Pechuga Desh s/Piel"/>
    <x v="5"/>
    <m/>
    <m/>
    <m/>
    <m/>
    <m/>
    <m/>
    <m/>
    <n v="30296"/>
    <n v="0"/>
    <s v="OK"/>
    <n v="0"/>
  </r>
  <r>
    <x v="57"/>
    <x v="3"/>
    <s v="Pollo"/>
    <x v="2"/>
    <s v="1012112"/>
    <x v="55"/>
    <s v="Pechuga Desh"/>
    <s v="Pechuga Desh s/Piel"/>
    <x v="5"/>
    <m/>
    <m/>
    <m/>
    <m/>
    <m/>
    <m/>
    <m/>
    <n v="14718"/>
    <n v="0"/>
    <s v="OK"/>
    <n v="0"/>
  </r>
  <r>
    <x v="518"/>
    <x v="3"/>
    <s v="Pollo"/>
    <x v="2"/>
    <s v="1012115"/>
    <x v="455"/>
    <s v="Pechuga Desh"/>
    <s v="Pechuga Desh s/Piel"/>
    <x v="5"/>
    <m/>
    <m/>
    <m/>
    <m/>
    <m/>
    <m/>
    <m/>
    <n v="19763"/>
    <n v="0"/>
    <s v="OK"/>
    <n v="0"/>
  </r>
  <r>
    <x v="58"/>
    <x v="3"/>
    <s v="Pollo"/>
    <x v="2"/>
    <s v="1012145"/>
    <x v="56"/>
    <s v="Pechuga Desh"/>
    <s v="Pechuga Desh s/Piel"/>
    <x v="5"/>
    <m/>
    <m/>
    <m/>
    <m/>
    <m/>
    <m/>
    <m/>
    <n v="74134"/>
    <n v="0"/>
    <s v="OK"/>
    <n v="0"/>
  </r>
  <r>
    <x v="59"/>
    <x v="3"/>
    <s v="Pollo"/>
    <x v="2"/>
    <s v="1012147"/>
    <x v="57"/>
    <s v="Filete"/>
    <s v="Filete"/>
    <x v="5"/>
    <m/>
    <m/>
    <m/>
    <m/>
    <m/>
    <m/>
    <m/>
    <n v="25841"/>
    <n v="0"/>
    <s v="OK"/>
    <n v="0"/>
  </r>
  <r>
    <x v="60"/>
    <x v="3"/>
    <s v="Pollo"/>
    <x v="2"/>
    <s v="1012148"/>
    <x v="58"/>
    <s v="Ala"/>
    <s v="Ala Trutro-Centro"/>
    <x v="5"/>
    <m/>
    <m/>
    <m/>
    <m/>
    <m/>
    <m/>
    <m/>
    <n v="94942"/>
    <n v="0"/>
    <s v="OK"/>
    <n v="0"/>
  </r>
  <r>
    <x v="61"/>
    <x v="3"/>
    <s v="Pollo"/>
    <x v="2"/>
    <s v="1012157"/>
    <x v="59"/>
    <s v="Ala"/>
    <s v="Ala Trutro"/>
    <x v="5"/>
    <m/>
    <m/>
    <m/>
    <m/>
    <m/>
    <m/>
    <m/>
    <n v="26441"/>
    <n v="0"/>
    <s v="OK"/>
    <n v="0"/>
  </r>
  <r>
    <x v="62"/>
    <x v="3"/>
    <s v="Pollo"/>
    <x v="2"/>
    <s v="1012158"/>
    <x v="60"/>
    <s v="Filete"/>
    <s v="Filete"/>
    <x v="5"/>
    <m/>
    <m/>
    <m/>
    <m/>
    <m/>
    <m/>
    <m/>
    <n v="95536"/>
    <n v="0"/>
    <s v="OK"/>
    <n v="0"/>
  </r>
  <r>
    <x v="63"/>
    <x v="3"/>
    <s v="Pollo"/>
    <x v="2"/>
    <s v="1012159"/>
    <x v="61"/>
    <s v="Ala"/>
    <s v="Ala Trutro-Centro"/>
    <x v="5"/>
    <m/>
    <m/>
    <m/>
    <m/>
    <m/>
    <m/>
    <m/>
    <n v="385942"/>
    <n v="0"/>
    <s v="OK"/>
    <n v="0"/>
  </r>
  <r>
    <x v="64"/>
    <x v="3"/>
    <s v="Pollo"/>
    <x v="2"/>
    <s v="1012160"/>
    <x v="62"/>
    <s v="Pechuga Desh"/>
    <s v="Pechuga Desh s/Piel"/>
    <x v="5"/>
    <m/>
    <m/>
    <m/>
    <m/>
    <m/>
    <m/>
    <m/>
    <n v="18145"/>
    <n v="0"/>
    <s v="OK"/>
    <n v="0"/>
  </r>
  <r>
    <x v="65"/>
    <x v="3"/>
    <s v="Pollo"/>
    <x v="2"/>
    <s v="1012161"/>
    <x v="63"/>
    <s v="Ala"/>
    <s v="Ala Centro"/>
    <x v="5"/>
    <m/>
    <m/>
    <m/>
    <m/>
    <m/>
    <m/>
    <m/>
    <n v="87481"/>
    <n v="0"/>
    <s v="OK"/>
    <n v="0"/>
  </r>
  <r>
    <x v="66"/>
    <x v="3"/>
    <s v="Pollo"/>
    <x v="2"/>
    <s v="1012163"/>
    <x v="64"/>
    <s v="Filete"/>
    <s v="Filete"/>
    <x v="5"/>
    <m/>
    <m/>
    <m/>
    <m/>
    <m/>
    <m/>
    <m/>
    <n v="107208"/>
    <n v="0"/>
    <s v="OK"/>
    <n v="0"/>
  </r>
  <r>
    <x v="67"/>
    <x v="3"/>
    <s v="Pollo"/>
    <x v="2"/>
    <s v="1012164"/>
    <x v="65"/>
    <s v="Ala"/>
    <s v="Ala Centro"/>
    <x v="5"/>
    <m/>
    <m/>
    <m/>
    <m/>
    <m/>
    <m/>
    <m/>
    <n v="72060"/>
    <n v="0"/>
    <s v="OK"/>
    <n v="0"/>
  </r>
  <r>
    <x v="68"/>
    <x v="3"/>
    <s v="Pollo"/>
    <x v="2"/>
    <s v="1012165"/>
    <x v="66"/>
    <s v="Ala"/>
    <s v="Ala Trutro-Centro"/>
    <x v="5"/>
    <m/>
    <m/>
    <m/>
    <m/>
    <m/>
    <m/>
    <m/>
    <n v="674133"/>
    <n v="0"/>
    <s v="OK"/>
    <n v="0"/>
  </r>
  <r>
    <x v="89"/>
    <x v="3"/>
    <s v="Pollo"/>
    <x v="2"/>
    <s v="1012166"/>
    <x v="81"/>
    <s v="Ala"/>
    <s v="Ala Trutro"/>
    <x v="5"/>
    <m/>
    <m/>
    <m/>
    <m/>
    <m/>
    <m/>
    <m/>
    <n v="17276"/>
    <n v="0"/>
    <s v="OK"/>
    <n v="0"/>
  </r>
  <r>
    <x v="69"/>
    <x v="3"/>
    <s v="Pollo"/>
    <x v="2"/>
    <s v="1012167"/>
    <x v="67"/>
    <s v="Pechuga Desh"/>
    <s v="Pechuga Desh s/Piel"/>
    <x v="5"/>
    <m/>
    <m/>
    <m/>
    <m/>
    <m/>
    <m/>
    <m/>
    <n v="480876"/>
    <n v="0"/>
    <s v="OK"/>
    <n v="0"/>
  </r>
  <r>
    <x v="519"/>
    <x v="3"/>
    <s v="Pollo"/>
    <x v="2"/>
    <s v="1012218"/>
    <x v="456"/>
    <s v="Ala"/>
    <s v="Ala Centro"/>
    <x v="2"/>
    <m/>
    <m/>
    <m/>
    <m/>
    <m/>
    <m/>
    <m/>
    <n v="23763"/>
    <n v="0"/>
    <s v="OK"/>
    <n v="0"/>
  </r>
  <r>
    <x v="70"/>
    <x v="3"/>
    <s v="Pollo"/>
    <x v="2"/>
    <s v="1012278"/>
    <x v="68"/>
    <s v="Ala"/>
    <s v="Ala Trutro"/>
    <x v="6"/>
    <m/>
    <m/>
    <m/>
    <m/>
    <m/>
    <m/>
    <m/>
    <n v="68910"/>
    <n v="0"/>
    <s v="OK"/>
    <n v="0"/>
  </r>
  <r>
    <x v="18"/>
    <x v="3"/>
    <s v="Pollo"/>
    <x v="2"/>
    <s v="1012283"/>
    <x v="18"/>
    <s v="Menudencias"/>
    <s v="Menudencias Pana"/>
    <x v="0"/>
    <m/>
    <m/>
    <m/>
    <m/>
    <m/>
    <m/>
    <m/>
    <n v="115641"/>
    <n v="0"/>
    <s v="OK"/>
    <n v="0"/>
  </r>
  <r>
    <x v="71"/>
    <x v="3"/>
    <s v="Pollo"/>
    <x v="2"/>
    <s v="1012326"/>
    <x v="69"/>
    <s v="Menudencias"/>
    <s v="Menudencias Corazón"/>
    <x v="8"/>
    <m/>
    <m/>
    <m/>
    <m/>
    <m/>
    <m/>
    <m/>
    <n v="8616"/>
    <n v="0"/>
    <s v="OK"/>
    <n v="0"/>
  </r>
  <r>
    <x v="20"/>
    <x v="3"/>
    <s v="Pollo"/>
    <x v="2"/>
    <s v="1012362"/>
    <x v="20"/>
    <s v="Menudencias"/>
    <s v="Menudencias Corazón"/>
    <x v="3"/>
    <m/>
    <m/>
    <m/>
    <m/>
    <m/>
    <m/>
    <m/>
    <n v="2607"/>
    <n v="0"/>
    <s v="OK"/>
    <n v="0"/>
  </r>
  <r>
    <x v="483"/>
    <x v="3"/>
    <s v="Pollo"/>
    <x v="2"/>
    <s v="1012399"/>
    <x v="425"/>
    <s v="Pechuga Desh"/>
    <s v="Pechuga Desh s/Piel"/>
    <x v="5"/>
    <m/>
    <m/>
    <m/>
    <m/>
    <m/>
    <m/>
    <m/>
    <n v="10003"/>
    <n v="0"/>
    <s v="OK"/>
    <n v="0"/>
  </r>
  <r>
    <x v="484"/>
    <x v="3"/>
    <s v="Pollo"/>
    <x v="2"/>
    <s v="1012400"/>
    <x v="426"/>
    <s v="Filete"/>
    <s v="Filete"/>
    <x v="5"/>
    <m/>
    <m/>
    <m/>
    <m/>
    <m/>
    <m/>
    <m/>
    <n v="10003"/>
    <n v="0"/>
    <s v="OK"/>
    <n v="0"/>
  </r>
  <r>
    <x v="72"/>
    <x v="3"/>
    <s v="Pollo"/>
    <x v="2"/>
    <s v="1012401"/>
    <x v="70"/>
    <s v="Ala"/>
    <s v="Ala Trutro-Centro"/>
    <x v="5"/>
    <m/>
    <m/>
    <m/>
    <m/>
    <m/>
    <m/>
    <m/>
    <n v="23225"/>
    <n v="0"/>
    <s v="OK"/>
    <n v="0"/>
  </r>
  <r>
    <x v="23"/>
    <x v="3"/>
    <s v="Pollo"/>
    <x v="2"/>
    <s v="1012448"/>
    <x v="23"/>
    <s v="Patas"/>
    <s v="Patas Garras"/>
    <x v="2"/>
    <m/>
    <m/>
    <m/>
    <m/>
    <m/>
    <m/>
    <m/>
    <n v="195234"/>
    <n v="0"/>
    <s v="OK"/>
    <n v="0"/>
  </r>
  <r>
    <x v="90"/>
    <x v="3"/>
    <s v="Pollo"/>
    <x v="2"/>
    <s v="1012451"/>
    <x v="82"/>
    <s v="Ala"/>
    <s v="Ala Centro"/>
    <x v="2"/>
    <m/>
    <m/>
    <m/>
    <m/>
    <m/>
    <m/>
    <m/>
    <n v="8157"/>
    <n v="0"/>
    <s v="OK"/>
    <n v="0"/>
  </r>
  <r>
    <x v="24"/>
    <x v="3"/>
    <s v="Pollo"/>
    <x v="2"/>
    <s v="1012452"/>
    <x v="24"/>
    <s v="Ala"/>
    <s v="Ala Centro"/>
    <x v="2"/>
    <m/>
    <m/>
    <m/>
    <m/>
    <m/>
    <m/>
    <m/>
    <n v="41002"/>
    <n v="0"/>
    <s v="OK"/>
    <n v="0"/>
  </r>
  <r>
    <x v="25"/>
    <x v="3"/>
    <s v="Pollo"/>
    <x v="2"/>
    <s v="1012454"/>
    <x v="25"/>
    <s v="Ala"/>
    <s v="Ala Centro-Punta"/>
    <x v="2"/>
    <m/>
    <m/>
    <m/>
    <m/>
    <m/>
    <m/>
    <m/>
    <n v="1949"/>
    <n v="0"/>
    <s v="OK"/>
    <n v="0"/>
  </r>
  <r>
    <x v="26"/>
    <x v="3"/>
    <s v="Pollo"/>
    <x v="2"/>
    <s v="1012455"/>
    <x v="26"/>
    <s v="Ala"/>
    <s v="Ala Centro-Punta"/>
    <x v="2"/>
    <m/>
    <m/>
    <m/>
    <m/>
    <m/>
    <m/>
    <m/>
    <n v="202478"/>
    <n v="0"/>
    <s v="OK"/>
    <n v="0"/>
  </r>
  <r>
    <x v="73"/>
    <x v="3"/>
    <s v="Pollo"/>
    <x v="2"/>
    <s v="1012483"/>
    <x v="71"/>
    <s v="Ala"/>
    <s v="Ala Trutro-Centro"/>
    <x v="5"/>
    <m/>
    <m/>
    <m/>
    <m/>
    <m/>
    <m/>
    <m/>
    <n v="259487"/>
    <n v="0"/>
    <s v="OK"/>
    <n v="0"/>
  </r>
  <r>
    <x v="27"/>
    <x v="3"/>
    <s v="Pollo"/>
    <x v="2"/>
    <s v="1012502"/>
    <x v="27"/>
    <s v="Patas"/>
    <s v="Patas Garras"/>
    <x v="2"/>
    <m/>
    <m/>
    <m/>
    <m/>
    <m/>
    <m/>
    <m/>
    <n v="8443"/>
    <n v="0"/>
    <s v="OK"/>
    <n v="0"/>
  </r>
  <r>
    <x v="28"/>
    <x v="3"/>
    <s v="Pollo"/>
    <x v="2"/>
    <s v="1012503"/>
    <x v="28"/>
    <s v="Patas"/>
    <s v="Patas Garras"/>
    <x v="2"/>
    <m/>
    <m/>
    <m/>
    <m/>
    <m/>
    <m/>
    <m/>
    <n v="277065"/>
    <n v="0"/>
    <s v="OK"/>
    <n v="0"/>
  </r>
  <r>
    <x v="29"/>
    <x v="3"/>
    <s v="Pollo"/>
    <x v="2"/>
    <s v="1012504"/>
    <x v="23"/>
    <s v="Patas"/>
    <s v="Patas Garras"/>
    <x v="2"/>
    <m/>
    <m/>
    <m/>
    <m/>
    <m/>
    <m/>
    <m/>
    <n v="53778"/>
    <n v="0"/>
    <s v="OK"/>
    <n v="0"/>
  </r>
  <r>
    <x v="74"/>
    <x v="3"/>
    <s v="Pollo"/>
    <x v="2"/>
    <s v="1012518"/>
    <x v="72"/>
    <s v="Filete"/>
    <s v="Filete"/>
    <x v="5"/>
    <m/>
    <m/>
    <m/>
    <m/>
    <m/>
    <m/>
    <m/>
    <n v="159624"/>
    <n v="0"/>
    <s v="OK"/>
    <n v="0"/>
  </r>
  <r>
    <x v="75"/>
    <x v="3"/>
    <s v="Pollo"/>
    <x v="2"/>
    <s v="1012519"/>
    <x v="50"/>
    <s v="Pechuga Desh"/>
    <s v="Pechuga Desh s/Piel"/>
    <x v="5"/>
    <m/>
    <m/>
    <m/>
    <m/>
    <m/>
    <m/>
    <m/>
    <n v="24446"/>
    <n v="0"/>
    <s v="OK"/>
    <n v="0"/>
  </r>
  <r>
    <x v="76"/>
    <x v="3"/>
    <s v="Pollo"/>
    <x v="2"/>
    <s v="1012520"/>
    <x v="51"/>
    <s v="Pechuga Desh"/>
    <s v="Pechuga Desh s/Piel"/>
    <x v="5"/>
    <m/>
    <m/>
    <m/>
    <m/>
    <m/>
    <m/>
    <m/>
    <n v="77768"/>
    <n v="0"/>
    <s v="OK"/>
    <n v="0"/>
  </r>
  <r>
    <x v="77"/>
    <x v="3"/>
    <s v="Pollo"/>
    <x v="2"/>
    <s v="1012521"/>
    <x v="52"/>
    <s v="Pechuga Desh"/>
    <s v="Pechuga Desh s/Piel"/>
    <x v="5"/>
    <m/>
    <m/>
    <m/>
    <m/>
    <m/>
    <m/>
    <m/>
    <n v="192534"/>
    <n v="0"/>
    <s v="OK"/>
    <n v="0"/>
  </r>
  <r>
    <x v="78"/>
    <x v="3"/>
    <s v="Pollo"/>
    <x v="2"/>
    <s v="1012522"/>
    <x v="53"/>
    <s v="Pechuga Desh"/>
    <s v="Pechuga Desh s/Piel"/>
    <x v="5"/>
    <m/>
    <m/>
    <m/>
    <m/>
    <m/>
    <m/>
    <m/>
    <n v="93599"/>
    <n v="0"/>
    <s v="OK"/>
    <n v="0"/>
  </r>
  <r>
    <x v="79"/>
    <x v="3"/>
    <s v="Pollo"/>
    <x v="2"/>
    <s v="1012523"/>
    <x v="54"/>
    <s v="Pechuga Desh"/>
    <s v="Pechuga Desh s/Piel"/>
    <x v="5"/>
    <m/>
    <m/>
    <m/>
    <m/>
    <m/>
    <m/>
    <m/>
    <n v="56737"/>
    <n v="0"/>
    <s v="OK"/>
    <n v="0"/>
  </r>
  <r>
    <x v="80"/>
    <x v="3"/>
    <s v="Pollo"/>
    <x v="2"/>
    <s v="1012524"/>
    <x v="55"/>
    <s v="Pechuga Desh"/>
    <s v="Pechuga Desh s/Piel"/>
    <x v="5"/>
    <m/>
    <m/>
    <m/>
    <m/>
    <m/>
    <m/>
    <m/>
    <n v="23545"/>
    <n v="0"/>
    <s v="OK"/>
    <n v="0"/>
  </r>
  <r>
    <x v="30"/>
    <x v="3"/>
    <s v="Pollo"/>
    <x v="2"/>
    <s v="1012525"/>
    <x v="11"/>
    <s v="Patas"/>
    <s v="Patas Garras"/>
    <x v="2"/>
    <m/>
    <m/>
    <m/>
    <m/>
    <m/>
    <m/>
    <m/>
    <n v="12622"/>
    <n v="0"/>
    <s v="OK"/>
    <n v="0"/>
  </r>
  <r>
    <x v="91"/>
    <x v="3"/>
    <s v="Pollo"/>
    <x v="2"/>
    <s v="1012526"/>
    <x v="12"/>
    <s v="Patas"/>
    <s v="Patas Garras"/>
    <x v="2"/>
    <m/>
    <m/>
    <m/>
    <m/>
    <m/>
    <m/>
    <m/>
    <n v="8429"/>
    <n v="0"/>
    <s v="OK"/>
    <n v="0"/>
  </r>
  <r>
    <x v="31"/>
    <x v="3"/>
    <s v="Pollo"/>
    <x v="2"/>
    <s v="1012527"/>
    <x v="29"/>
    <s v="Patas"/>
    <s v="Patas Garras"/>
    <x v="2"/>
    <m/>
    <m/>
    <m/>
    <m/>
    <m/>
    <m/>
    <m/>
    <n v="16810"/>
    <n v="0"/>
    <s v="OK"/>
    <n v="0"/>
  </r>
  <r>
    <x v="81"/>
    <x v="3"/>
    <s v="Pollo"/>
    <x v="2"/>
    <s v="1012532"/>
    <x v="73"/>
    <s v="Menudencias"/>
    <s v="Menudencias Contre"/>
    <x v="5"/>
    <m/>
    <m/>
    <m/>
    <m/>
    <m/>
    <m/>
    <m/>
    <n v="6000"/>
    <n v="0"/>
    <s v="OK"/>
    <n v="0"/>
  </r>
  <r>
    <x v="82"/>
    <x v="3"/>
    <s v="Pollo"/>
    <x v="2"/>
    <s v="1012534"/>
    <x v="74"/>
    <s v="Pechuga"/>
    <s v="Pechuga Entera"/>
    <x v="6"/>
    <m/>
    <m/>
    <m/>
    <m/>
    <m/>
    <m/>
    <m/>
    <n v="653913"/>
    <n v="0"/>
    <s v="OK"/>
    <n v="0"/>
  </r>
  <r>
    <x v="34"/>
    <x v="3"/>
    <s v="Pollo"/>
    <x v="2"/>
    <s v="1012598"/>
    <x v="32"/>
    <s v="Patas"/>
    <s v="Patas Garras"/>
    <x v="2"/>
    <m/>
    <m/>
    <m/>
    <m/>
    <m/>
    <m/>
    <m/>
    <n v="12153"/>
    <n v="0"/>
    <s v="OK"/>
    <n v="0"/>
  </r>
  <r>
    <x v="35"/>
    <x v="3"/>
    <s v="Pollo"/>
    <x v="2"/>
    <s v="1012612"/>
    <x v="33"/>
    <s v="Carne Recuperada"/>
    <s v="Carne Recuperada Pul"/>
    <x v="4"/>
    <m/>
    <m/>
    <m/>
    <m/>
    <m/>
    <m/>
    <m/>
    <n v="1107359"/>
    <n v="0"/>
    <s v="OK"/>
    <n v="0"/>
  </r>
  <r>
    <x v="37"/>
    <x v="3"/>
    <s v="Pollo"/>
    <x v="2"/>
    <s v="1012674"/>
    <x v="35"/>
    <s v="Menudencias"/>
    <s v="Menudencias Corazón"/>
    <x v="3"/>
    <m/>
    <m/>
    <m/>
    <m/>
    <m/>
    <m/>
    <m/>
    <n v="50597"/>
    <n v="0"/>
    <s v="OK"/>
    <n v="0"/>
  </r>
  <r>
    <x v="84"/>
    <x v="3"/>
    <s v="Pollo"/>
    <x v="2"/>
    <s v="1012694"/>
    <x v="76"/>
    <s v="Pechuga Desh"/>
    <s v="Pechuga Desh s/Piel"/>
    <x v="5"/>
    <m/>
    <m/>
    <m/>
    <m/>
    <m/>
    <m/>
    <m/>
    <n v="81270"/>
    <n v="0"/>
    <s v="OK"/>
    <n v="0"/>
  </r>
  <r>
    <x v="40"/>
    <x v="3"/>
    <s v="Pollo"/>
    <x v="2"/>
    <s v="1012719"/>
    <x v="38"/>
    <s v="Carne Recuperada"/>
    <s v="Carne Recuperada ADM"/>
    <x v="1"/>
    <m/>
    <m/>
    <m/>
    <m/>
    <m/>
    <m/>
    <m/>
    <n v="447533"/>
    <n v="0"/>
    <s v="OK"/>
    <n v="0"/>
  </r>
  <r>
    <x v="458"/>
    <x v="3"/>
    <s v="Pollo"/>
    <x v="2"/>
    <s v="1012725"/>
    <x v="407"/>
    <s v="Filete"/>
    <s v="Filete"/>
    <x v="6"/>
    <m/>
    <m/>
    <m/>
    <m/>
    <m/>
    <m/>
    <m/>
    <n v="11999"/>
    <n v="0"/>
    <s v="OK"/>
    <n v="0"/>
  </r>
  <r>
    <x v="456"/>
    <x v="3"/>
    <s v="Pollo"/>
    <x v="2"/>
    <s v="1012764"/>
    <x v="405"/>
    <s v="Carne Recuperada"/>
    <s v="Carne Recuperada ADM"/>
    <x v="6"/>
    <m/>
    <m/>
    <m/>
    <m/>
    <m/>
    <m/>
    <m/>
    <n v="196004"/>
    <n v="0"/>
    <s v="OK"/>
    <n v="0"/>
  </r>
  <r>
    <x v="92"/>
    <x v="3"/>
    <s v="Cerdo"/>
    <x v="0"/>
    <s v="1020017"/>
    <x v="83"/>
    <s v="Chuleta"/>
    <s v="Chuleta Centro"/>
    <x v="0"/>
    <n v="51318"/>
    <n v="0"/>
    <n v="0"/>
    <n v="51318"/>
    <n v="0"/>
    <n v="4000"/>
    <m/>
    <m/>
    <n v="4000"/>
    <s v="Sobre ingreso"/>
    <n v="0"/>
  </r>
  <r>
    <x v="94"/>
    <x v="3"/>
    <s v="Cerdo"/>
    <x v="0"/>
    <s v="1020105"/>
    <x v="85"/>
    <s v="Lomo"/>
    <s v="Lomo Centro"/>
    <x v="9"/>
    <n v="1143"/>
    <n v="38857"/>
    <n v="40000"/>
    <n v="1143"/>
    <n v="38857"/>
    <n v="40000"/>
    <n v="40000"/>
    <m/>
    <n v="0"/>
    <s v="OK"/>
    <n v="0"/>
  </r>
  <r>
    <x v="95"/>
    <x v="3"/>
    <s v="Cerdo"/>
    <x v="0"/>
    <s v="1020110"/>
    <x v="86"/>
    <s v="Lomo"/>
    <s v="Lomo MM Loin"/>
    <x v="9"/>
    <n v="6451"/>
    <n v="685332"/>
    <n v="700000"/>
    <n v="6451"/>
    <n v="660332"/>
    <n v="700000"/>
    <n v="700100"/>
    <m/>
    <n v="-100"/>
    <s v="Pendiente de ingreso"/>
    <n v="0"/>
  </r>
  <r>
    <x v="96"/>
    <x v="3"/>
    <s v="Cerdo"/>
    <x v="0"/>
    <s v="1020284"/>
    <x v="87"/>
    <s v="Pierna"/>
    <s v="Pierna Pulpa Fina"/>
    <x v="9"/>
    <n v="866"/>
    <n v="13134"/>
    <n v="14000"/>
    <n v="866"/>
    <n v="13134"/>
    <n v="14000"/>
    <n v="14000"/>
    <m/>
    <n v="0"/>
    <s v="OK"/>
    <n v="0"/>
  </r>
  <r>
    <x v="97"/>
    <x v="3"/>
    <s v="Cerdo"/>
    <x v="0"/>
    <s v="1020326"/>
    <x v="88"/>
    <s v="Paleta"/>
    <s v="Paleta Pulpa"/>
    <x v="9"/>
    <n v="-154329"/>
    <n v="376643"/>
    <n v="240000"/>
    <n v="-154329"/>
    <n v="376643"/>
    <n v="240000"/>
    <n v="240000"/>
    <m/>
    <n v="0"/>
    <s v="OK"/>
    <n v="0"/>
  </r>
  <r>
    <x v="98"/>
    <x v="3"/>
    <s v="Cerdo"/>
    <x v="0"/>
    <s v="1020339"/>
    <x v="89"/>
    <s v="Grasas"/>
    <s v="Grasa Lomo Tocino"/>
    <x v="0"/>
    <n v="-86055"/>
    <n v="28555"/>
    <n v="0"/>
    <n v="-86055"/>
    <n v="224132"/>
    <n v="143000"/>
    <n v="127381"/>
    <m/>
    <n v="15619"/>
    <s v="Sobre ingreso"/>
    <n v="0"/>
  </r>
  <r>
    <x v="99"/>
    <x v="3"/>
    <s v="Cerdo"/>
    <x v="0"/>
    <s v="1020349"/>
    <x v="90"/>
    <s v="Plancha"/>
    <s v="Plancha s/Cuero"/>
    <x v="0"/>
    <n v="-9286"/>
    <n v="207433"/>
    <n v="192000"/>
    <n v="-9286"/>
    <n v="119433"/>
    <n v="96000"/>
    <n v="72000"/>
    <m/>
    <n v="24000"/>
    <s v="Sobre ingreso"/>
    <n v="0"/>
  </r>
  <r>
    <x v="100"/>
    <x v="3"/>
    <s v="Cerdo"/>
    <x v="0"/>
    <s v="1020352"/>
    <x v="91"/>
    <s v="Cueros"/>
    <s v="Cuero Panceta"/>
    <x v="0"/>
    <n v="-2468"/>
    <n v="41001"/>
    <n v="48000"/>
    <n v="-2468"/>
    <n v="41001"/>
    <n v="48000"/>
    <n v="24000"/>
    <m/>
    <n v="24000"/>
    <s v="Sobre ingreso"/>
    <n v="0"/>
  </r>
  <r>
    <x v="101"/>
    <x v="3"/>
    <s v="Cerdo"/>
    <x v="0"/>
    <s v="1020367"/>
    <x v="92"/>
    <s v="Grasas"/>
    <s v="Grasa Gordura"/>
    <x v="0"/>
    <n v="4705"/>
    <n v="81396"/>
    <n v="72000"/>
    <n v="4705"/>
    <n v="81396"/>
    <n v="72000"/>
    <n v="89000"/>
    <m/>
    <n v="-17000"/>
    <s v="Pendiente de ingreso"/>
    <n v="0"/>
  </r>
  <r>
    <x v="102"/>
    <x v="3"/>
    <s v="Cerdo"/>
    <x v="0"/>
    <s v="1020412"/>
    <x v="93"/>
    <s v="Recortes"/>
    <s v="Recortes No Magro"/>
    <x v="0"/>
    <n v="-7907"/>
    <n v="152267"/>
    <n v="144000"/>
    <n v="-7907"/>
    <n v="152267"/>
    <n v="144000"/>
    <n v="107000"/>
    <m/>
    <n v="37000"/>
    <s v="Sobre ingreso"/>
    <n v="0"/>
  </r>
  <r>
    <x v="103"/>
    <x v="3"/>
    <s v="Cerdo"/>
    <x v="0"/>
    <s v="1020589"/>
    <x v="94"/>
    <s v="Lomo"/>
    <s v="Lomo MM Loin"/>
    <x v="9"/>
    <n v="-9027"/>
    <n v="66901"/>
    <n v="51399"/>
    <n v="-9027"/>
    <n v="135502"/>
    <n v="120000"/>
    <n v="120000"/>
    <m/>
    <n v="0"/>
    <s v="OK"/>
    <n v="0"/>
  </r>
  <r>
    <x v="104"/>
    <x v="3"/>
    <s v="Cerdo"/>
    <x v="0"/>
    <s v="1020592"/>
    <x v="95"/>
    <s v="Lomo"/>
    <s v="Lomo Vetado"/>
    <x v="9"/>
    <n v="-93299"/>
    <n v="263299"/>
    <n v="170000"/>
    <n v="-93299"/>
    <n v="256299"/>
    <n v="163000"/>
    <n v="163000"/>
    <m/>
    <n v="0"/>
    <s v="OK"/>
    <n v="0"/>
  </r>
  <r>
    <x v="105"/>
    <x v="3"/>
    <s v="Cerdo"/>
    <x v="0"/>
    <s v="1020620"/>
    <x v="96"/>
    <s v="Lomo"/>
    <s v="Lomo Vetado"/>
    <x v="9"/>
    <n v="-5243"/>
    <n v="35243"/>
    <n v="30000"/>
    <n v="-5243"/>
    <n v="35243"/>
    <n v="30000"/>
    <n v="30000"/>
    <m/>
    <n v="0"/>
    <s v="OK"/>
    <n v="0"/>
  </r>
  <r>
    <x v="106"/>
    <x v="3"/>
    <s v="Cerdo"/>
    <x v="0"/>
    <s v="1020636"/>
    <x v="97"/>
    <s v="Filete"/>
    <s v="Filete c/Cabeza"/>
    <x v="9"/>
    <n v="40"/>
    <n v="12960"/>
    <n v="13000"/>
    <n v="40"/>
    <n v="12960"/>
    <n v="13000"/>
    <n v="13000"/>
    <m/>
    <n v="0"/>
    <s v="OK"/>
    <n v="0"/>
  </r>
  <r>
    <x v="107"/>
    <x v="3"/>
    <s v="Cerdo"/>
    <x v="0"/>
    <s v="1020637"/>
    <x v="98"/>
    <s v="Panceta"/>
    <s v="Panceta s/Cuero"/>
    <x v="9"/>
    <n v="12141"/>
    <n v="177859"/>
    <n v="190000"/>
    <n v="12141"/>
    <n v="177859"/>
    <n v="190000"/>
    <n v="190000"/>
    <m/>
    <n v="0"/>
    <s v="OK"/>
    <n v="0"/>
  </r>
  <r>
    <x v="108"/>
    <x v="3"/>
    <s v="Cerdo"/>
    <x v="0"/>
    <s v="1020662"/>
    <x v="99"/>
    <s v="Pierna"/>
    <s v="Pierna Pulpa Fina"/>
    <x v="9"/>
    <n v="767"/>
    <n v="19233"/>
    <n v="20000"/>
    <n v="767"/>
    <n v="19233"/>
    <n v="20000"/>
    <n v="20000"/>
    <m/>
    <n v="0"/>
    <s v="OK"/>
    <n v="0"/>
  </r>
  <r>
    <x v="109"/>
    <x v="3"/>
    <s v="Cerdo"/>
    <x v="0"/>
    <s v="1020664"/>
    <x v="100"/>
    <s v="Pierna"/>
    <s v="Pierna Pulpa Fina"/>
    <x v="9"/>
    <n v="-2933"/>
    <n v="5933"/>
    <n v="3000"/>
    <n v="-2933"/>
    <n v="5933"/>
    <n v="3000"/>
    <n v="3000"/>
    <m/>
    <n v="0"/>
    <s v="OK"/>
    <n v="0"/>
  </r>
  <r>
    <x v="110"/>
    <x v="3"/>
    <s v="Cerdo"/>
    <x v="0"/>
    <s v="1020665"/>
    <x v="101"/>
    <s v="Pierna"/>
    <s v="Pierna Pulpa Fina"/>
    <x v="9"/>
    <n v="663"/>
    <n v="13337"/>
    <n v="14000"/>
    <n v="663"/>
    <n v="13337"/>
    <n v="14000"/>
    <n v="14000"/>
    <m/>
    <n v="0"/>
    <s v="OK"/>
    <n v="0"/>
  </r>
  <r>
    <x v="111"/>
    <x v="3"/>
    <s v="Cerdo"/>
    <x v="0"/>
    <s v="1020678"/>
    <x v="102"/>
    <s v="Lomo"/>
    <s v="Lomo Centro"/>
    <x v="9"/>
    <n v="244"/>
    <n v="256"/>
    <n v="500"/>
    <n v="244"/>
    <n v="256"/>
    <n v="500"/>
    <n v="500"/>
    <m/>
    <n v="0"/>
    <s v="OK"/>
    <n v="0"/>
  </r>
  <r>
    <x v="112"/>
    <x v="3"/>
    <s v="Cerdo"/>
    <x v="0"/>
    <s v="1020681"/>
    <x v="103"/>
    <s v="Lomo"/>
    <s v="Lomo MM Loin"/>
    <x v="9"/>
    <n v="-6262"/>
    <n v="20000"/>
    <n v="13738"/>
    <n v="-6262"/>
    <n v="26262"/>
    <n v="20000"/>
    <n v="20000"/>
    <m/>
    <n v="0"/>
    <s v="OK"/>
    <n v="0"/>
  </r>
  <r>
    <x v="113"/>
    <x v="3"/>
    <s v="Cerdo"/>
    <x v="0"/>
    <s v="1020704"/>
    <x v="104"/>
    <s v="Filete"/>
    <s v="Filete c/Cabeza"/>
    <x v="9"/>
    <n v="38"/>
    <n v="962"/>
    <n v="500"/>
    <n v="38"/>
    <n v="1462"/>
    <n v="1000"/>
    <n v="1000"/>
    <m/>
    <n v="0"/>
    <s v="OK"/>
    <n v="0"/>
  </r>
  <r>
    <x v="114"/>
    <x v="3"/>
    <s v="Cerdo"/>
    <x v="0"/>
    <s v="1020715"/>
    <x v="105"/>
    <s v="Panceta"/>
    <s v="Panceta c/Cuero"/>
    <x v="9"/>
    <n v="-731"/>
    <n v="2000"/>
    <n v="1269"/>
    <n v="-731"/>
    <n v="2731"/>
    <n v="2000"/>
    <n v="2000"/>
    <m/>
    <n v="0"/>
    <s v="OK"/>
    <n v="0"/>
  </r>
  <r>
    <x v="115"/>
    <x v="3"/>
    <s v="Cerdo"/>
    <x v="0"/>
    <s v="1020731"/>
    <x v="106"/>
    <s v="Panceta"/>
    <s v="Panceta s/Cuero"/>
    <x v="9"/>
    <n v="-3599"/>
    <n v="20000"/>
    <n v="16401"/>
    <n v="-3599"/>
    <n v="23599"/>
    <n v="20000"/>
    <n v="20000"/>
    <m/>
    <n v="0"/>
    <s v="OK"/>
    <n v="0"/>
  </r>
  <r>
    <x v="116"/>
    <x v="3"/>
    <s v="Cerdo"/>
    <x v="0"/>
    <s v="1020758"/>
    <x v="107"/>
    <s v="Lomo"/>
    <s v="Lomo Vetado"/>
    <x v="9"/>
    <n v="77"/>
    <n v="2923"/>
    <n v="3000"/>
    <n v="77"/>
    <n v="2923"/>
    <n v="3000"/>
    <n v="3000"/>
    <m/>
    <n v="0"/>
    <s v="OK"/>
    <n v="0"/>
  </r>
  <r>
    <x v="117"/>
    <x v="3"/>
    <s v="Cerdo"/>
    <x v="0"/>
    <s v="1020774"/>
    <x v="108"/>
    <s v="Prolijado"/>
    <s v="Prolijado Malaya"/>
    <x v="9"/>
    <n v="-7920"/>
    <n v="12625"/>
    <n v="4705"/>
    <n v="-7920"/>
    <n v="15920"/>
    <n v="8000"/>
    <n v="8000"/>
    <m/>
    <n v="0"/>
    <s v="OK"/>
    <n v="0"/>
  </r>
  <r>
    <x v="118"/>
    <x v="3"/>
    <s v="Cerdo"/>
    <x v="0"/>
    <s v="1020802"/>
    <x v="109"/>
    <s v="Panceta"/>
    <s v="Panceta s/Cuero"/>
    <x v="9"/>
    <n v="-3270"/>
    <n v="72797"/>
    <n v="69730"/>
    <n v="-3270"/>
    <n v="76067"/>
    <n v="73000"/>
    <n v="73000"/>
    <m/>
    <n v="0"/>
    <s v="OK"/>
    <n v="0"/>
  </r>
  <r>
    <x v="119"/>
    <x v="3"/>
    <s v="Cerdo"/>
    <x v="0"/>
    <s v="1020810"/>
    <x v="110"/>
    <s v="Subprod"/>
    <s v="Subprod Tripa"/>
    <x v="9"/>
    <n v="-8249"/>
    <n v="0"/>
    <n v="0"/>
    <n v="-8249"/>
    <n v="2000"/>
    <n v="2000"/>
    <n v="2000"/>
    <m/>
    <n v="0"/>
    <s v="OK"/>
    <n v="0"/>
  </r>
  <r>
    <x v="120"/>
    <x v="3"/>
    <s v="Cerdo"/>
    <x v="0"/>
    <s v="1020848"/>
    <x v="111"/>
    <s v="Lomo"/>
    <s v="Lomo Centro"/>
    <x v="0"/>
    <n v="-21358"/>
    <n v="0"/>
    <n v="0"/>
    <n v="-21358"/>
    <n v="0"/>
    <n v="0"/>
    <m/>
    <m/>
    <n v="0"/>
    <s v="OK"/>
    <n v="0"/>
  </r>
  <r>
    <x v="121"/>
    <x v="3"/>
    <s v="Cerdo"/>
    <x v="0"/>
    <s v="1020860"/>
    <x v="112"/>
    <s v="Lomo"/>
    <s v="Lomo Vetado"/>
    <x v="4"/>
    <n v="-23852"/>
    <n v="157585"/>
    <n v="134000"/>
    <n v="-23852"/>
    <n v="157585"/>
    <n v="134000"/>
    <n v="132000"/>
    <m/>
    <n v="2000"/>
    <s v="Sobre ingreso"/>
    <n v="0"/>
  </r>
  <r>
    <x v="122"/>
    <x v="3"/>
    <s v="Cerdo"/>
    <x v="0"/>
    <s v="1020861"/>
    <x v="113"/>
    <s v="Lomo"/>
    <s v="Lomo Vetado"/>
    <x v="4"/>
    <n v="-49132"/>
    <n v="181255"/>
    <n v="132000"/>
    <n v="-49132"/>
    <n v="181255"/>
    <n v="132000"/>
    <n v="132000"/>
    <m/>
    <n v="0"/>
    <s v="OK"/>
    <n v="0"/>
  </r>
  <r>
    <x v="123"/>
    <x v="3"/>
    <s v="Cerdo"/>
    <x v="0"/>
    <s v="1020869"/>
    <x v="114"/>
    <s v="Cost-Pec"/>
    <s v="Cost-Pec Entero"/>
    <x v="0"/>
    <n v="-301"/>
    <n v="0"/>
    <n v="0"/>
    <n v="-301"/>
    <n v="0"/>
    <n v="24000"/>
    <m/>
    <m/>
    <n v="24000"/>
    <s v="Sobre ingreso"/>
    <n v="0"/>
  </r>
  <r>
    <x v="124"/>
    <x v="3"/>
    <s v="Cerdo"/>
    <x v="0"/>
    <s v="1020886"/>
    <x v="115"/>
    <s v="Panceta"/>
    <s v="Panceta s/Cuero"/>
    <x v="0"/>
    <n v="1805"/>
    <n v="0"/>
    <n v="0"/>
    <n v="1805"/>
    <n v="0"/>
    <n v="0"/>
    <m/>
    <m/>
    <n v="0"/>
    <s v="OK"/>
    <n v="0"/>
  </r>
  <r>
    <x v="125"/>
    <x v="3"/>
    <s v="Cerdo"/>
    <x v="0"/>
    <s v="1020904"/>
    <x v="116"/>
    <s v="Panceta"/>
    <s v="Panceta c/Cuero"/>
    <x v="4"/>
    <n v="-144337"/>
    <n v="40295"/>
    <n v="0"/>
    <n v="-144337"/>
    <n v="40295"/>
    <n v="0"/>
    <m/>
    <m/>
    <n v="0"/>
    <s v="OK"/>
    <n v="0"/>
  </r>
  <r>
    <x v="126"/>
    <x v="3"/>
    <s v="Cerdo"/>
    <x v="0"/>
    <s v="1020905"/>
    <x v="117"/>
    <s v="Panceta"/>
    <s v="Panceta c/Cuero"/>
    <x v="4"/>
    <n v="-130491"/>
    <n v="52217"/>
    <n v="0"/>
    <n v="-130491"/>
    <n v="52217"/>
    <n v="0"/>
    <m/>
    <m/>
    <n v="0"/>
    <s v="OK"/>
    <n v="0"/>
  </r>
  <r>
    <x v="127"/>
    <x v="3"/>
    <s v="Cerdo"/>
    <x v="0"/>
    <s v="1020914"/>
    <x v="118"/>
    <s v="Panceta"/>
    <s v="Panceta c/Cuero"/>
    <x v="9"/>
    <n v="-1350"/>
    <n v="10350"/>
    <n v="9000"/>
    <n v="-1350"/>
    <n v="10350"/>
    <n v="9000"/>
    <n v="9000"/>
    <m/>
    <n v="0"/>
    <s v="OK"/>
    <n v="0"/>
  </r>
  <r>
    <x v="128"/>
    <x v="3"/>
    <s v="Cerdo"/>
    <x v="0"/>
    <s v="1020915"/>
    <x v="119"/>
    <s v="Pierna"/>
    <s v="Pierna Entera"/>
    <x v="0"/>
    <n v="85"/>
    <n v="0"/>
    <n v="0"/>
    <n v="85"/>
    <n v="0"/>
    <n v="2000"/>
    <m/>
    <m/>
    <n v="2000"/>
    <s v="Sobre ingreso"/>
    <n v="0"/>
  </r>
  <r>
    <x v="129"/>
    <x v="3"/>
    <s v="Cerdo"/>
    <x v="0"/>
    <s v="1020925"/>
    <x v="120"/>
    <s v="Grasas"/>
    <s v="Grasa Forro"/>
    <x v="0"/>
    <n v="-10203"/>
    <n v="0"/>
    <n v="0"/>
    <n v="-10203"/>
    <n v="0"/>
    <n v="0"/>
    <m/>
    <m/>
    <n v="0"/>
    <s v="OK"/>
    <n v="0"/>
  </r>
  <r>
    <x v="130"/>
    <x v="3"/>
    <s v="Cerdo"/>
    <x v="0"/>
    <s v="1020944"/>
    <x v="121"/>
    <s v="Pierna"/>
    <s v="Pierna Pulpa"/>
    <x v="0"/>
    <n v="-158121"/>
    <n v="476850"/>
    <n v="96000"/>
    <n v="-158121"/>
    <n v="476850"/>
    <n v="144000"/>
    <n v="143000"/>
    <m/>
    <n v="1000"/>
    <s v="Sobre ingreso"/>
    <n v="0"/>
  </r>
  <r>
    <x v="132"/>
    <x v="3"/>
    <s v="Cerdo"/>
    <x v="0"/>
    <s v="1020990"/>
    <x v="123"/>
    <s v="Pierna"/>
    <s v="Pierna Pulpa Fina"/>
    <x v="9"/>
    <n v="3152"/>
    <n v="6848"/>
    <n v="10000"/>
    <n v="3152"/>
    <n v="6848"/>
    <n v="10000"/>
    <n v="10000"/>
    <m/>
    <n v="0"/>
    <s v="OK"/>
    <n v="0"/>
  </r>
  <r>
    <x v="133"/>
    <x v="3"/>
    <s v="Cerdo"/>
    <x v="0"/>
    <s v="1020991"/>
    <x v="124"/>
    <s v="Pierna"/>
    <s v="Pierna Pulpa Fina"/>
    <x v="9"/>
    <n v="419"/>
    <n v="12625"/>
    <n v="13043"/>
    <n v="419"/>
    <n v="23582"/>
    <n v="24000"/>
    <n v="24000"/>
    <m/>
    <n v="0"/>
    <s v="OK"/>
    <n v="0"/>
  </r>
  <r>
    <x v="486"/>
    <x v="3"/>
    <s v="Cerdo"/>
    <x v="0"/>
    <s v="1020993"/>
    <x v="214"/>
    <s v="Paleta"/>
    <s v="Paleta Entera"/>
    <x v="0"/>
    <m/>
    <m/>
    <m/>
    <n v="0"/>
    <n v="1000"/>
    <n v="1000"/>
    <m/>
    <m/>
    <n v="1000"/>
    <s v="Sobre ingreso"/>
    <n v="0"/>
  </r>
  <r>
    <x v="134"/>
    <x v="3"/>
    <s v="Cerdo"/>
    <x v="0"/>
    <s v="1021012"/>
    <x v="125"/>
    <s v="Plancha"/>
    <s v="Plancha s/Cuero"/>
    <x v="4"/>
    <n v="-1623"/>
    <n v="2529"/>
    <n v="906"/>
    <n v="-1623"/>
    <n v="89623"/>
    <n v="88906"/>
    <n v="88000"/>
    <m/>
    <n v="906"/>
    <s v="Sobre ingreso"/>
    <n v="0"/>
  </r>
  <r>
    <x v="135"/>
    <x v="3"/>
    <s v="Cerdo"/>
    <x v="0"/>
    <s v="1021023"/>
    <x v="126"/>
    <s v="Grasas"/>
    <s v="Grasa Gordura"/>
    <x v="0"/>
    <n v="9583"/>
    <n v="133563"/>
    <n v="144000"/>
    <n v="9583"/>
    <n v="133563"/>
    <n v="156000"/>
    <n v="156000"/>
    <m/>
    <n v="0"/>
    <s v="OK"/>
    <n v="0"/>
  </r>
  <r>
    <x v="136"/>
    <x v="3"/>
    <s v="Cerdo"/>
    <x v="0"/>
    <s v="1021039"/>
    <x v="127"/>
    <s v="Cueros"/>
    <s v="Cuero Papada"/>
    <x v="0"/>
    <n v="-12276"/>
    <n v="58762"/>
    <n v="48000"/>
    <n v="-12276"/>
    <n v="14897"/>
    <n v="0"/>
    <m/>
    <m/>
    <n v="0"/>
    <s v="OK"/>
    <n v="0"/>
  </r>
  <r>
    <x v="137"/>
    <x v="3"/>
    <s v="Cerdo"/>
    <x v="0"/>
    <s v="1021045"/>
    <x v="128"/>
    <s v="Pernil"/>
    <s v="Pernil Mano"/>
    <x v="4"/>
    <n v="1811"/>
    <n v="42189"/>
    <n v="44000"/>
    <n v="1811"/>
    <n v="42189"/>
    <n v="44000"/>
    <n v="44000"/>
    <m/>
    <n v="0"/>
    <s v="OK"/>
    <n v="0"/>
  </r>
  <r>
    <x v="138"/>
    <x v="3"/>
    <s v="Cerdo"/>
    <x v="0"/>
    <s v="1021046"/>
    <x v="129"/>
    <s v="Pernil"/>
    <s v="Pernil Mano"/>
    <x v="4"/>
    <n v="3001"/>
    <n v="38103"/>
    <n v="41105"/>
    <n v="3001"/>
    <n v="38103"/>
    <n v="41105"/>
    <n v="44000"/>
    <m/>
    <n v="-2895"/>
    <s v="Pendiente de ingreso"/>
    <n v="0"/>
  </r>
  <r>
    <x v="139"/>
    <x v="3"/>
    <s v="Cerdo"/>
    <x v="0"/>
    <s v="1021077"/>
    <x v="130"/>
    <s v="Grasas"/>
    <s v="Grasa Gordura"/>
    <x v="0"/>
    <n v="-18810"/>
    <n v="24810"/>
    <n v="6000"/>
    <n v="-18810"/>
    <n v="29810"/>
    <n v="11000"/>
    <n v="6000"/>
    <m/>
    <n v="5000"/>
    <s v="Sobre ingreso"/>
    <n v="0"/>
  </r>
  <r>
    <x v="140"/>
    <x v="3"/>
    <s v="Cerdo"/>
    <x v="0"/>
    <s v="1021078"/>
    <x v="131"/>
    <s v="Recortes"/>
    <s v="Recortes No Magro"/>
    <x v="0"/>
    <n v="-29806"/>
    <n v="101370"/>
    <n v="72000"/>
    <n v="-29806"/>
    <n v="91370"/>
    <n v="72000"/>
    <n v="72000"/>
    <m/>
    <n v="0"/>
    <s v="OK"/>
    <n v="0"/>
  </r>
  <r>
    <x v="141"/>
    <x v="3"/>
    <s v="Cerdo"/>
    <x v="0"/>
    <s v="1021082"/>
    <x v="132"/>
    <s v="Recortes"/>
    <s v="Recortes No Magro"/>
    <x v="0"/>
    <n v="44"/>
    <n v="0"/>
    <n v="0"/>
    <n v="44"/>
    <n v="24000"/>
    <n v="24000"/>
    <n v="24000"/>
    <m/>
    <n v="0"/>
    <s v="OK"/>
    <n v="0"/>
  </r>
  <r>
    <x v="142"/>
    <x v="3"/>
    <s v="Cerdo"/>
    <x v="0"/>
    <s v="1021085"/>
    <x v="133"/>
    <s v="Grasas"/>
    <s v="Grasa Gordura"/>
    <x v="0"/>
    <n v="2813"/>
    <n v="21187"/>
    <n v="24000"/>
    <n v="2813"/>
    <n v="21187"/>
    <n v="24000"/>
    <n v="24000"/>
    <m/>
    <n v="0"/>
    <s v="OK"/>
    <n v="0"/>
  </r>
  <r>
    <x v="143"/>
    <x v="3"/>
    <s v="Cerdo"/>
    <x v="0"/>
    <s v="1021092"/>
    <x v="134"/>
    <s v="Recortes"/>
    <s v="Recortes No Magro"/>
    <x v="0"/>
    <n v="8904"/>
    <n v="83809"/>
    <n v="96000"/>
    <n v="8904"/>
    <n v="83809"/>
    <n v="97000"/>
    <n v="120001"/>
    <m/>
    <n v="-23001"/>
    <s v="Pendiente de ingreso"/>
    <n v="0"/>
  </r>
  <r>
    <x v="144"/>
    <x v="3"/>
    <s v="Cerdo"/>
    <x v="0"/>
    <s v="1021101"/>
    <x v="135"/>
    <s v="Subprod"/>
    <s v="Subprod Visceras"/>
    <x v="0"/>
    <n v="2445"/>
    <n v="0"/>
    <n v="0"/>
    <n v="2445"/>
    <n v="0"/>
    <n v="0"/>
    <n v="4000"/>
    <m/>
    <n v="-4000"/>
    <s v="Pendiente de ingreso"/>
    <n v="0"/>
  </r>
  <r>
    <x v="145"/>
    <x v="3"/>
    <s v="Cerdo"/>
    <x v="0"/>
    <s v="1021105"/>
    <x v="136"/>
    <s v="Subprod"/>
    <s v="Subprod Visceras"/>
    <x v="0"/>
    <n v="1939"/>
    <n v="17404"/>
    <n v="24000"/>
    <n v="1939"/>
    <n v="17404"/>
    <n v="24000"/>
    <n v="24000"/>
    <m/>
    <n v="0"/>
    <s v="OK"/>
    <n v="0"/>
  </r>
  <r>
    <x v="146"/>
    <x v="3"/>
    <s v="Cerdo"/>
    <x v="0"/>
    <s v="1021106"/>
    <x v="137"/>
    <s v="Subprod"/>
    <s v="Subprod Visceras"/>
    <x v="0"/>
    <n v="7576"/>
    <n v="154383"/>
    <n v="168000"/>
    <n v="7576"/>
    <n v="154383"/>
    <n v="168000"/>
    <n v="72000"/>
    <m/>
    <n v="96000"/>
    <s v="Sobre ingreso"/>
    <n v="0"/>
  </r>
  <r>
    <x v="147"/>
    <x v="3"/>
    <s v="Cerdo"/>
    <x v="0"/>
    <s v="1021111"/>
    <x v="138"/>
    <s v="Grasas"/>
    <s v="Grasa Interior"/>
    <x v="0"/>
    <n v="246"/>
    <n v="5000"/>
    <n v="0"/>
    <n v="246"/>
    <n v="5000"/>
    <n v="0"/>
    <m/>
    <m/>
    <n v="0"/>
    <s v="OK"/>
    <n v="0"/>
  </r>
  <r>
    <x v="148"/>
    <x v="3"/>
    <s v="Cerdo"/>
    <x v="0"/>
    <s v="1021115"/>
    <x v="139"/>
    <s v="Subprod"/>
    <s v="Subprod Visceras"/>
    <x v="2"/>
    <n v="-22388"/>
    <n v="90962"/>
    <n v="72000"/>
    <n v="-22388"/>
    <n v="41962"/>
    <n v="0"/>
    <m/>
    <m/>
    <n v="0"/>
    <s v="OK"/>
    <n v="0"/>
  </r>
  <r>
    <x v="149"/>
    <x v="3"/>
    <s v="Cerdo"/>
    <x v="0"/>
    <s v="1021136"/>
    <x v="140"/>
    <s v="Subprod"/>
    <s v="Subprod Visceras"/>
    <x v="9"/>
    <n v="-7640"/>
    <n v="5057"/>
    <n v="0"/>
    <n v="-7640"/>
    <n v="6057"/>
    <n v="1000"/>
    <n v="1000"/>
    <m/>
    <n v="0"/>
    <s v="OK"/>
    <n v="0"/>
  </r>
  <r>
    <x v="150"/>
    <x v="3"/>
    <s v="Cerdo"/>
    <x v="0"/>
    <s v="1021149"/>
    <x v="141"/>
    <s v="Huesos"/>
    <s v="Huesos Cuarto Centra"/>
    <x v="4"/>
    <n v="23104"/>
    <n v="20896"/>
    <n v="44000"/>
    <n v="23104"/>
    <n v="20896"/>
    <n v="44000"/>
    <n v="22000"/>
    <m/>
    <n v="22000"/>
    <s v="Sobre ingreso"/>
    <n v="0"/>
  </r>
  <r>
    <x v="151"/>
    <x v="3"/>
    <s v="Cerdo"/>
    <x v="0"/>
    <s v="1021150"/>
    <x v="142"/>
    <s v="Huesos"/>
    <s v="Huesos Cuarto Centra"/>
    <x v="4"/>
    <n v="-16720"/>
    <n v="43009"/>
    <n v="26289"/>
    <n v="-16720"/>
    <n v="43009"/>
    <n v="26289"/>
    <n v="44000"/>
    <m/>
    <n v="-17711"/>
    <s v="Pendiente de ingreso"/>
    <n v="0"/>
  </r>
  <r>
    <x v="152"/>
    <x v="3"/>
    <s v="Cerdo"/>
    <x v="0"/>
    <s v="1021151"/>
    <x v="143"/>
    <s v="Huesos"/>
    <s v="Huesos Cuarto Delant"/>
    <x v="4"/>
    <n v="-44284"/>
    <n v="22818"/>
    <n v="0"/>
    <n v="-44284"/>
    <n v="22818"/>
    <n v="0"/>
    <n v="22000"/>
    <m/>
    <n v="-22000"/>
    <s v="Pendiente de ingreso"/>
    <n v="0"/>
  </r>
  <r>
    <x v="153"/>
    <x v="3"/>
    <s v="Cerdo"/>
    <x v="0"/>
    <s v="1021152"/>
    <x v="144"/>
    <s v="Huesos"/>
    <s v="Huesos Cuarto Delant"/>
    <x v="4"/>
    <n v="2736"/>
    <n v="19264"/>
    <n v="22000"/>
    <n v="2736"/>
    <n v="19264"/>
    <n v="22000"/>
    <m/>
    <m/>
    <n v="22000"/>
    <s v="Sobre ingreso"/>
    <n v="0"/>
  </r>
  <r>
    <x v="154"/>
    <x v="3"/>
    <s v="Cerdo"/>
    <x v="0"/>
    <s v="1021156"/>
    <x v="145"/>
    <s v="Huesos"/>
    <s v="Huesos Cuarto Centra"/>
    <x v="4"/>
    <n v="90352"/>
    <n v="0"/>
    <n v="7123"/>
    <n v="90352"/>
    <n v="0"/>
    <n v="55000"/>
    <n v="55000"/>
    <m/>
    <n v="0"/>
    <s v="OK"/>
    <n v="0"/>
  </r>
  <r>
    <x v="155"/>
    <x v="3"/>
    <s v="Cerdo"/>
    <x v="0"/>
    <s v="1021187"/>
    <x v="146"/>
    <s v="Cueros"/>
    <s v="Cuero Back"/>
    <x v="0"/>
    <n v="-21223"/>
    <n v="24148"/>
    <n v="0"/>
    <n v="-21223"/>
    <n v="24148"/>
    <n v="24000"/>
    <n v="24000"/>
    <m/>
    <n v="0"/>
    <s v="OK"/>
    <n v="0"/>
  </r>
  <r>
    <x v="156"/>
    <x v="3"/>
    <s v="Cerdo"/>
    <x v="0"/>
    <s v="1021204"/>
    <x v="89"/>
    <s v="Grasas"/>
    <s v="Grasa Lomo Tocino"/>
    <x v="0"/>
    <m/>
    <m/>
    <m/>
    <m/>
    <m/>
    <m/>
    <n v="23040"/>
    <m/>
    <n v="-23040"/>
    <s v="Pendiente de ingreso"/>
    <n v="0"/>
  </r>
  <r>
    <x v="156"/>
    <x v="3"/>
    <s v="Cerdo"/>
    <x v="0"/>
    <s v="1021204"/>
    <x v="89"/>
    <s v="Grasas"/>
    <s v="Grasa Lomo Tocino"/>
    <x v="4"/>
    <n v="23040"/>
    <n v="0"/>
    <n v="0"/>
    <n v="23040"/>
    <n v="0"/>
    <n v="0"/>
    <m/>
    <m/>
    <n v="0"/>
    <s v="OK"/>
    <n v="0"/>
  </r>
  <r>
    <x v="159"/>
    <x v="3"/>
    <s v="Cerdo"/>
    <x v="0"/>
    <s v="1021385"/>
    <x v="149"/>
    <s v="Cueros"/>
    <s v="Cuero Mixto"/>
    <x v="0"/>
    <n v="-47882"/>
    <n v="191882"/>
    <n v="144000"/>
    <n v="-47882"/>
    <n v="191882"/>
    <n v="144000"/>
    <n v="120000"/>
    <m/>
    <n v="24000"/>
    <s v="Sobre ingreso"/>
    <n v="0"/>
  </r>
  <r>
    <x v="160"/>
    <x v="3"/>
    <s v="Cerdo"/>
    <x v="0"/>
    <s v="1021435"/>
    <x v="150"/>
    <s v="Grasas"/>
    <s v="Grasa Gordura"/>
    <x v="0"/>
    <m/>
    <m/>
    <m/>
    <n v="0"/>
    <n v="0"/>
    <n v="24000"/>
    <m/>
    <m/>
    <n v="24000"/>
    <s v="Sobre ingreso"/>
    <n v="0"/>
  </r>
  <r>
    <x v="161"/>
    <x v="3"/>
    <s v="Cerdo"/>
    <x v="0"/>
    <s v="1021470"/>
    <x v="151"/>
    <s v="Pernil"/>
    <s v="Pernil Mano"/>
    <x v="4"/>
    <n v="-16069"/>
    <n v="38069"/>
    <n v="22000"/>
    <n v="-16069"/>
    <n v="38069"/>
    <n v="22000"/>
    <n v="22000"/>
    <m/>
    <n v="0"/>
    <s v="OK"/>
    <n v="0"/>
  </r>
  <r>
    <x v="162"/>
    <x v="3"/>
    <s v="Cerdo"/>
    <x v="0"/>
    <s v="1021533"/>
    <x v="152"/>
    <s v="Panceta"/>
    <s v="Panceta s/Cuero"/>
    <x v="9"/>
    <n v="-94"/>
    <n v="0"/>
    <n v="0"/>
    <n v="-94"/>
    <n v="15000"/>
    <n v="15000"/>
    <n v="15000"/>
    <m/>
    <n v="0"/>
    <s v="OK"/>
    <n v="0"/>
  </r>
  <r>
    <x v="164"/>
    <x v="3"/>
    <s v="Cerdo"/>
    <x v="0"/>
    <s v="1021603"/>
    <x v="154"/>
    <s v="Lomo"/>
    <s v="Lomo MM Loin"/>
    <x v="9"/>
    <n v="-1721"/>
    <n v="7000"/>
    <n v="5279"/>
    <n v="-1721"/>
    <n v="8721"/>
    <n v="7000"/>
    <n v="7000"/>
    <m/>
    <n v="0"/>
    <s v="OK"/>
    <n v="0"/>
  </r>
  <r>
    <x v="165"/>
    <x v="3"/>
    <s v="Cerdo"/>
    <x v="0"/>
    <s v="1021609"/>
    <x v="155"/>
    <s v="Filete"/>
    <s v="Filete c/Cabeza"/>
    <x v="9"/>
    <n v="3261"/>
    <n v="0"/>
    <n v="0"/>
    <n v="3261"/>
    <n v="0"/>
    <n v="0"/>
    <m/>
    <m/>
    <n v="0"/>
    <s v="OK"/>
    <n v="0"/>
  </r>
  <r>
    <x v="166"/>
    <x v="3"/>
    <s v="Cerdo"/>
    <x v="0"/>
    <s v="1021622"/>
    <x v="156"/>
    <s v="Chuleta"/>
    <s v="Chuleta Huesos"/>
    <x v="0"/>
    <n v="18399"/>
    <n v="7553"/>
    <n v="24000"/>
    <n v="18399"/>
    <n v="0"/>
    <n v="0"/>
    <m/>
    <m/>
    <n v="0"/>
    <s v="OK"/>
    <n v="0"/>
  </r>
  <r>
    <x v="167"/>
    <x v="3"/>
    <s v="Cerdo"/>
    <x v="0"/>
    <s v="1021623"/>
    <x v="157"/>
    <s v="Chuleta"/>
    <s v="Chuleta Huesos"/>
    <x v="0"/>
    <n v="540"/>
    <n v="0"/>
    <n v="0"/>
    <n v="540"/>
    <n v="0"/>
    <n v="0"/>
    <m/>
    <m/>
    <n v="0"/>
    <s v="OK"/>
    <n v="0"/>
  </r>
  <r>
    <x v="168"/>
    <x v="3"/>
    <s v="Cerdo"/>
    <x v="0"/>
    <s v="1021639"/>
    <x v="158"/>
    <s v="Filete"/>
    <s v="Filete c/Cabeza"/>
    <x v="0"/>
    <n v="829"/>
    <n v="0"/>
    <n v="0"/>
    <n v="829"/>
    <n v="0"/>
    <n v="1000"/>
    <m/>
    <m/>
    <n v="1000"/>
    <s v="Sobre ingreso"/>
    <n v="0"/>
  </r>
  <r>
    <x v="528"/>
    <x v="3"/>
    <s v="Cerdo"/>
    <x v="0"/>
    <s v="1021655"/>
    <x v="464"/>
    <s v="Subprod"/>
    <s v="Subprod Visceras"/>
    <x v="4"/>
    <m/>
    <m/>
    <m/>
    <n v="0"/>
    <n v="48000"/>
    <n v="48000"/>
    <n v="48000"/>
    <m/>
    <n v="0"/>
    <s v="OK"/>
    <n v="0"/>
  </r>
  <r>
    <x v="170"/>
    <x v="3"/>
    <s v="Cerdo"/>
    <x v="0"/>
    <s v="1021664"/>
    <x v="160"/>
    <s v="Cost-Pec"/>
    <s v="Cost-Pec Entero"/>
    <x v="4"/>
    <n v="35929"/>
    <n v="8071"/>
    <n v="44000"/>
    <n v="35929"/>
    <n v="8071"/>
    <n v="44000"/>
    <n v="66000"/>
    <m/>
    <n v="-22000"/>
    <s v="Pendiente de ingreso"/>
    <n v="0"/>
  </r>
  <r>
    <x v="171"/>
    <x v="3"/>
    <s v="Cerdo"/>
    <x v="0"/>
    <s v="1021665"/>
    <x v="161"/>
    <s v="Cost-Pec"/>
    <s v="Cost-Pec Entero"/>
    <x v="4"/>
    <n v="3438"/>
    <n v="40562"/>
    <n v="44000"/>
    <n v="3438"/>
    <n v="40562"/>
    <n v="44000"/>
    <n v="44000"/>
    <m/>
    <n v="0"/>
    <s v="OK"/>
    <n v="0"/>
  </r>
  <r>
    <x v="172"/>
    <x v="3"/>
    <s v="Cerdo"/>
    <x v="0"/>
    <s v="1021731"/>
    <x v="162"/>
    <s v="Pernil"/>
    <s v="Pernil Mano"/>
    <x v="2"/>
    <n v="-83915"/>
    <n v="46376"/>
    <n v="0"/>
    <n v="-83915"/>
    <n v="46376"/>
    <n v="0"/>
    <n v="96000"/>
    <m/>
    <n v="-96000"/>
    <s v="Pendiente de ingreso"/>
    <n v="0"/>
  </r>
  <r>
    <x v="173"/>
    <x v="3"/>
    <s v="Cerdo"/>
    <x v="0"/>
    <s v="1021735"/>
    <x v="163"/>
    <s v="Subprod"/>
    <s v="Subprod Patas-Manos"/>
    <x v="2"/>
    <n v="-28402"/>
    <n v="58953"/>
    <n v="24000"/>
    <n v="-28402"/>
    <n v="58953"/>
    <n v="24000"/>
    <n v="48000"/>
    <m/>
    <n v="-24000"/>
    <s v="Pendiente de ingreso"/>
    <n v="0"/>
  </r>
  <r>
    <x v="176"/>
    <x v="3"/>
    <s v="Cerdo"/>
    <x v="0"/>
    <s v="1021864"/>
    <x v="165"/>
    <s v="Cueros"/>
    <s v="Cuero Papada"/>
    <x v="0"/>
    <m/>
    <m/>
    <m/>
    <n v="0"/>
    <n v="24000"/>
    <n v="24000"/>
    <n v="24000"/>
    <m/>
    <n v="0"/>
    <s v="OK"/>
    <n v="0"/>
  </r>
  <r>
    <x v="176"/>
    <x v="3"/>
    <s v="Cerdo"/>
    <x v="0"/>
    <s v="1021864"/>
    <x v="165"/>
    <s v="Cueros"/>
    <s v="Cuero Papada"/>
    <x v="3"/>
    <n v="73464"/>
    <n v="83276"/>
    <n v="96000"/>
    <n v="73464"/>
    <n v="21199"/>
    <n v="48000"/>
    <n v="96000"/>
    <m/>
    <n v="-48000"/>
    <s v="Pendiente de ingreso"/>
    <n v="0"/>
  </r>
  <r>
    <x v="460"/>
    <x v="3"/>
    <s v="Cerdo"/>
    <x v="0"/>
    <s v="1021868"/>
    <x v="409"/>
    <s v="Pierna"/>
    <s v="Pierna Pulpa Fina"/>
    <x v="0"/>
    <n v="1113"/>
    <n v="0"/>
    <n v="0"/>
    <n v="1113"/>
    <n v="0"/>
    <n v="0"/>
    <n v="1001"/>
    <m/>
    <n v="-1001"/>
    <s v="Pendiente de ingreso"/>
    <n v="0"/>
  </r>
  <r>
    <x v="177"/>
    <x v="3"/>
    <s v="Cerdo"/>
    <x v="0"/>
    <s v="1021905"/>
    <x v="166"/>
    <s v="Recortes"/>
    <s v="Recortes No Magro"/>
    <x v="2"/>
    <n v="4080"/>
    <n v="0"/>
    <n v="0"/>
    <n v="4080"/>
    <n v="0"/>
    <n v="0"/>
    <n v="24000"/>
    <m/>
    <n v="-24000"/>
    <s v="Pendiente de ingreso"/>
    <n v="0"/>
  </r>
  <r>
    <x v="312"/>
    <x v="3"/>
    <s v="Cerdo"/>
    <x v="0"/>
    <s v="1021971"/>
    <x v="275"/>
    <s v="Cueros"/>
    <s v="Cuero Back"/>
    <x v="2"/>
    <n v="0"/>
    <n v="-448"/>
    <n v="0"/>
    <n v="0"/>
    <n v="-448"/>
    <n v="0"/>
    <m/>
    <m/>
    <n v="0"/>
    <s v="OK"/>
    <n v="0"/>
  </r>
  <r>
    <x v="178"/>
    <x v="3"/>
    <s v="Cerdo"/>
    <x v="0"/>
    <s v="1021976"/>
    <x v="167"/>
    <s v="Paleta"/>
    <s v="Paleta Pulpa"/>
    <x v="0"/>
    <n v="-119450"/>
    <n v="323997"/>
    <n v="96000"/>
    <n v="-119450"/>
    <n v="323997"/>
    <n v="96000"/>
    <n v="96000"/>
    <m/>
    <n v="0"/>
    <s v="OK"/>
    <n v="0"/>
  </r>
  <r>
    <x v="488"/>
    <x v="3"/>
    <s v="Cerdo"/>
    <x v="0"/>
    <s v="1022047"/>
    <x v="429"/>
    <s v="Recortes"/>
    <s v="Recortes No Magro"/>
    <x v="0"/>
    <n v="20"/>
    <n v="0"/>
    <n v="0"/>
    <n v="20"/>
    <n v="0"/>
    <n v="0"/>
    <m/>
    <m/>
    <n v="0"/>
    <s v="OK"/>
    <n v="0"/>
  </r>
  <r>
    <x v="182"/>
    <x v="3"/>
    <s v="Cerdo"/>
    <x v="0"/>
    <s v="1022096"/>
    <x v="170"/>
    <s v="Huesos"/>
    <s v="Huesos Cuarto Delant"/>
    <x v="2"/>
    <n v="17189"/>
    <n v="238254"/>
    <n v="264000"/>
    <n v="17189"/>
    <n v="238254"/>
    <n v="264000"/>
    <n v="168000"/>
    <m/>
    <n v="96000"/>
    <s v="Sobre ingreso"/>
    <n v="0"/>
  </r>
  <r>
    <x v="183"/>
    <x v="3"/>
    <s v="Cerdo"/>
    <x v="0"/>
    <s v="1022102"/>
    <x v="171"/>
    <s v="Cost-Pec"/>
    <s v="Cost-Pec Entero"/>
    <x v="0"/>
    <n v="3441"/>
    <n v="0"/>
    <n v="0"/>
    <n v="3441"/>
    <n v="0"/>
    <n v="0"/>
    <m/>
    <m/>
    <n v="0"/>
    <s v="OK"/>
    <n v="0"/>
  </r>
  <r>
    <x v="184"/>
    <x v="3"/>
    <s v="Cerdo"/>
    <x v="0"/>
    <s v="1022125"/>
    <x v="172"/>
    <s v="Pernil"/>
    <s v="Pernil Mano"/>
    <x v="2"/>
    <m/>
    <m/>
    <m/>
    <m/>
    <m/>
    <m/>
    <n v="96000"/>
    <m/>
    <n v="-96000"/>
    <s v="Pendiente de ingreso"/>
    <n v="0"/>
  </r>
  <r>
    <x v="185"/>
    <x v="3"/>
    <s v="Cerdo"/>
    <x v="0"/>
    <s v="1022149"/>
    <x v="173"/>
    <s v="Plancha"/>
    <s v="Plancha s/Cuero"/>
    <x v="0"/>
    <n v="-5848"/>
    <n v="0"/>
    <n v="0"/>
    <n v="-5848"/>
    <n v="0"/>
    <n v="0"/>
    <m/>
    <m/>
    <n v="0"/>
    <s v="OK"/>
    <n v="0"/>
  </r>
  <r>
    <x v="186"/>
    <x v="3"/>
    <s v="Cerdo"/>
    <x v="0"/>
    <s v="1022150"/>
    <x v="130"/>
    <s v="Grasas"/>
    <s v="Grasa Gordura"/>
    <x v="0"/>
    <n v="-3513"/>
    <n v="99513"/>
    <n v="96000"/>
    <n v="-3513"/>
    <n v="99513"/>
    <n v="96000"/>
    <n v="96000"/>
    <m/>
    <n v="0"/>
    <s v="OK"/>
    <n v="0"/>
  </r>
  <r>
    <x v="461"/>
    <x v="3"/>
    <s v="Cerdo"/>
    <x v="0"/>
    <s v="1022182"/>
    <x v="156"/>
    <s v="Chuleta"/>
    <s v="Chuleta Huesos"/>
    <x v="4"/>
    <n v="1567"/>
    <n v="20433"/>
    <n v="22000"/>
    <n v="1567"/>
    <n v="20433"/>
    <n v="22000"/>
    <n v="22000"/>
    <m/>
    <n v="0"/>
    <s v="OK"/>
    <n v="0"/>
  </r>
  <r>
    <x v="187"/>
    <x v="3"/>
    <s v="Cerdo"/>
    <x v="0"/>
    <s v="1022183"/>
    <x v="174"/>
    <s v="Pernil"/>
    <s v="Pernil Pierna"/>
    <x v="2"/>
    <n v="127332"/>
    <n v="34576"/>
    <n v="168000"/>
    <n v="127332"/>
    <n v="34576"/>
    <n v="164000"/>
    <n v="480000"/>
    <m/>
    <n v="-316000"/>
    <s v="Pendiente de ingreso"/>
    <n v="0"/>
  </r>
  <r>
    <x v="188"/>
    <x v="3"/>
    <s v="Cerdo"/>
    <x v="0"/>
    <s v="1022186"/>
    <x v="175"/>
    <s v="Huesos"/>
    <s v="Huesos Cuarto Centra"/>
    <x v="2"/>
    <n v="-2754"/>
    <n v="62285"/>
    <n v="48000"/>
    <n v="-2754"/>
    <n v="62285"/>
    <n v="48000"/>
    <n v="24000"/>
    <m/>
    <n v="24000"/>
    <s v="Sobre ingreso"/>
    <n v="0"/>
  </r>
  <r>
    <x v="189"/>
    <x v="3"/>
    <s v="Cerdo"/>
    <x v="0"/>
    <s v="1022196"/>
    <x v="176"/>
    <s v="Cueros"/>
    <s v="Cuero Forro"/>
    <x v="0"/>
    <n v="7785"/>
    <n v="8429"/>
    <n v="24000"/>
    <n v="7785"/>
    <n v="8429"/>
    <n v="24000"/>
    <n v="24000"/>
    <m/>
    <n v="0"/>
    <s v="OK"/>
    <n v="0"/>
  </r>
  <r>
    <x v="190"/>
    <x v="3"/>
    <s v="Cerdo"/>
    <x v="0"/>
    <s v="1022197"/>
    <x v="177"/>
    <s v="Cueros"/>
    <s v="Cuero Forro"/>
    <x v="0"/>
    <n v="-1376"/>
    <n v="1376"/>
    <n v="0"/>
    <n v="-1376"/>
    <n v="1376"/>
    <n v="0"/>
    <m/>
    <m/>
    <n v="0"/>
    <s v="OK"/>
    <n v="0"/>
  </r>
  <r>
    <x v="191"/>
    <x v="3"/>
    <s v="Cerdo"/>
    <x v="0"/>
    <s v="1022217"/>
    <x v="178"/>
    <s v="Grasas"/>
    <s v="Grasa Lomo Tocino"/>
    <x v="3"/>
    <n v="24242"/>
    <n v="291335"/>
    <n v="312000"/>
    <n v="24242"/>
    <n v="95758"/>
    <n v="120000"/>
    <n v="72000"/>
    <m/>
    <n v="48000"/>
    <s v="Sobre ingreso"/>
    <n v="0"/>
  </r>
  <r>
    <x v="192"/>
    <x v="3"/>
    <s v="Cerdo"/>
    <x v="0"/>
    <s v="1022218"/>
    <x v="120"/>
    <s v="Grasas"/>
    <s v="Grasa Forro"/>
    <x v="0"/>
    <m/>
    <m/>
    <m/>
    <n v="0"/>
    <n v="24000"/>
    <n v="24000"/>
    <m/>
    <m/>
    <n v="24000"/>
    <s v="Sobre ingreso"/>
    <n v="0"/>
  </r>
  <r>
    <x v="192"/>
    <x v="3"/>
    <s v="Cerdo"/>
    <x v="0"/>
    <s v="1022218"/>
    <x v="120"/>
    <s v="Grasas"/>
    <s v="Grasa Forro"/>
    <x v="3"/>
    <n v="-243697"/>
    <n v="56540"/>
    <n v="0"/>
    <n v="-243697"/>
    <n v="32540"/>
    <n v="0"/>
    <n v="24000"/>
    <m/>
    <n v="-24000"/>
    <s v="Pendiente de ingreso"/>
    <n v="0"/>
  </r>
  <r>
    <x v="193"/>
    <x v="3"/>
    <s v="Cerdo"/>
    <x v="0"/>
    <s v="1022273"/>
    <x v="179"/>
    <s v="Grasas"/>
    <s v="Grasa Forro"/>
    <x v="0"/>
    <m/>
    <m/>
    <m/>
    <n v="0"/>
    <n v="24000"/>
    <n v="24000"/>
    <n v="24000"/>
    <m/>
    <n v="0"/>
    <s v="OK"/>
    <n v="0"/>
  </r>
  <r>
    <x v="193"/>
    <x v="3"/>
    <s v="Cerdo"/>
    <x v="0"/>
    <s v="1022273"/>
    <x v="179"/>
    <s v="Grasas"/>
    <s v="Grasa Forro"/>
    <x v="3"/>
    <n v="-299575"/>
    <n v="181659"/>
    <n v="0"/>
    <n v="-299575"/>
    <n v="157659"/>
    <n v="0"/>
    <m/>
    <m/>
    <n v="0"/>
    <s v="OK"/>
    <n v="0"/>
  </r>
  <r>
    <x v="194"/>
    <x v="3"/>
    <s v="Cerdo"/>
    <x v="0"/>
    <s v="1022282"/>
    <x v="180"/>
    <s v="Prolijado"/>
    <s v="Prolijado Malaya"/>
    <x v="9"/>
    <n v="-3000"/>
    <n v="0"/>
    <n v="0"/>
    <n v="-3000"/>
    <n v="0"/>
    <n v="0"/>
    <m/>
    <m/>
    <n v="0"/>
    <s v="OK"/>
    <n v="0"/>
  </r>
  <r>
    <x v="195"/>
    <x v="3"/>
    <s v="Cerdo"/>
    <x v="0"/>
    <s v="1022283"/>
    <x v="181"/>
    <s v="Prolijado"/>
    <s v="Prolijado Malaya"/>
    <x v="4"/>
    <n v="-10237"/>
    <n v="10237"/>
    <n v="0"/>
    <n v="-10237"/>
    <n v="10237"/>
    <n v="0"/>
    <m/>
    <m/>
    <n v="0"/>
    <s v="OK"/>
    <n v="0"/>
  </r>
  <r>
    <x v="196"/>
    <x v="3"/>
    <s v="Cerdo"/>
    <x v="0"/>
    <s v="1022291"/>
    <x v="182"/>
    <s v="Pernil"/>
    <s v="Pernil Mano"/>
    <x v="2"/>
    <n v="-15217"/>
    <n v="60410"/>
    <n v="48000"/>
    <n v="-15217"/>
    <n v="60410"/>
    <n v="48000"/>
    <n v="48000"/>
    <m/>
    <n v="0"/>
    <s v="OK"/>
    <n v="0"/>
  </r>
  <r>
    <x v="197"/>
    <x v="3"/>
    <s v="Cerdo"/>
    <x v="0"/>
    <s v="1022313"/>
    <x v="183"/>
    <s v="Lomo"/>
    <s v="Lomo CC Loin"/>
    <x v="9"/>
    <n v="-1172"/>
    <n v="6893"/>
    <n v="5722"/>
    <n v="-1172"/>
    <n v="11171"/>
    <n v="10000"/>
    <n v="10000"/>
    <m/>
    <n v="0"/>
    <s v="OK"/>
    <n v="0"/>
  </r>
  <r>
    <x v="198"/>
    <x v="3"/>
    <s v="Cerdo"/>
    <x v="0"/>
    <s v="1022326"/>
    <x v="184"/>
    <s v="Lomo"/>
    <s v="Lomo CC Loin"/>
    <x v="9"/>
    <n v="2415"/>
    <n v="22585"/>
    <n v="25000"/>
    <n v="2415"/>
    <n v="22585"/>
    <n v="25000"/>
    <n v="25000"/>
    <m/>
    <n v="0"/>
    <s v="OK"/>
    <n v="0"/>
  </r>
  <r>
    <x v="199"/>
    <x v="3"/>
    <s v="Cerdo"/>
    <x v="0"/>
    <s v="1022370"/>
    <x v="185"/>
    <s v="Lomo"/>
    <s v="Lomo MM Loin"/>
    <x v="9"/>
    <n v="-587"/>
    <n v="40000"/>
    <n v="39413"/>
    <n v="-587"/>
    <n v="40587"/>
    <n v="40000"/>
    <n v="40000"/>
    <m/>
    <n v="0"/>
    <s v="OK"/>
    <n v="0"/>
  </r>
  <r>
    <x v="200"/>
    <x v="3"/>
    <s v="Cerdo"/>
    <x v="0"/>
    <s v="1022371"/>
    <x v="186"/>
    <s v="Panceta"/>
    <s v="Panceta s/Cuero"/>
    <x v="9"/>
    <n v="-2454"/>
    <n v="18000"/>
    <n v="19000"/>
    <n v="-2454"/>
    <n v="18000"/>
    <n v="19000"/>
    <n v="18000"/>
    <m/>
    <n v="1000"/>
    <s v="Sobre ingreso"/>
    <n v="0"/>
  </r>
  <r>
    <x v="201"/>
    <x v="3"/>
    <s v="Cerdo"/>
    <x v="0"/>
    <s v="1022373"/>
    <x v="187"/>
    <s v="Recortes"/>
    <s v="Recortes No Magro"/>
    <x v="2"/>
    <n v="24360"/>
    <n v="0"/>
    <n v="24000"/>
    <n v="24360"/>
    <n v="0"/>
    <n v="0"/>
    <m/>
    <m/>
    <n v="0"/>
    <s v="OK"/>
    <n v="0"/>
  </r>
  <r>
    <x v="202"/>
    <x v="3"/>
    <s v="Cerdo"/>
    <x v="0"/>
    <s v="1022378"/>
    <x v="188"/>
    <s v="Huesos"/>
    <s v="Huesos Cuarto Centra"/>
    <x v="2"/>
    <n v="3534"/>
    <n v="60959"/>
    <n v="72000"/>
    <n v="3534"/>
    <n v="60959"/>
    <n v="72000"/>
    <n v="48000"/>
    <m/>
    <n v="24000"/>
    <s v="Sobre ingreso"/>
    <n v="0"/>
  </r>
  <r>
    <x v="203"/>
    <x v="3"/>
    <s v="Cerdo"/>
    <x v="0"/>
    <s v="1022381"/>
    <x v="189"/>
    <s v="Grasas"/>
    <s v="Grasa Gordura"/>
    <x v="2"/>
    <n v="5711"/>
    <n v="91973"/>
    <n v="96000"/>
    <n v="5711"/>
    <n v="91973"/>
    <n v="104000"/>
    <n v="72000"/>
    <m/>
    <n v="32000"/>
    <s v="Sobre ingreso"/>
    <n v="0"/>
  </r>
  <r>
    <x v="204"/>
    <x v="3"/>
    <s v="Cerdo"/>
    <x v="0"/>
    <s v="1022384"/>
    <x v="190"/>
    <s v="Chuleta"/>
    <s v="Chuleta Huesos"/>
    <x v="0"/>
    <n v="619"/>
    <n v="0"/>
    <n v="0"/>
    <n v="619"/>
    <n v="0"/>
    <n v="0"/>
    <m/>
    <m/>
    <n v="0"/>
    <s v="OK"/>
    <n v="0"/>
  </r>
  <r>
    <x v="206"/>
    <x v="3"/>
    <s v="Cerdo"/>
    <x v="0"/>
    <s v="1022406"/>
    <x v="192"/>
    <s v="Subprod"/>
    <s v="Subprod Patas-Manos"/>
    <x v="0"/>
    <n v="362"/>
    <n v="4276"/>
    <n v="0"/>
    <n v="362"/>
    <n v="4276"/>
    <n v="8000"/>
    <m/>
    <m/>
    <n v="8000"/>
    <s v="Sobre ingreso"/>
    <n v="0"/>
  </r>
  <r>
    <x v="207"/>
    <x v="3"/>
    <s v="Cerdo"/>
    <x v="0"/>
    <s v="1022409"/>
    <x v="193"/>
    <s v="Subprod"/>
    <s v="Subprod Tripa"/>
    <x v="0"/>
    <n v="15811"/>
    <n v="0"/>
    <n v="0"/>
    <n v="15811"/>
    <n v="0"/>
    <n v="0"/>
    <n v="47880"/>
    <m/>
    <n v="-47880"/>
    <s v="Pendiente de ingreso"/>
    <n v="0"/>
  </r>
  <r>
    <x v="208"/>
    <x v="3"/>
    <s v="Cerdo"/>
    <x v="0"/>
    <s v="1022414"/>
    <x v="194"/>
    <s v="Chuleta"/>
    <s v="Chuleta Cazuela"/>
    <x v="2"/>
    <n v="-23615"/>
    <n v="117052"/>
    <n v="72000"/>
    <n v="-23615"/>
    <n v="117052"/>
    <n v="72000"/>
    <n v="96000"/>
    <m/>
    <n v="-24000"/>
    <s v="Pendiente de ingreso"/>
    <n v="0"/>
  </r>
  <r>
    <x v="209"/>
    <x v="3"/>
    <s v="Cerdo"/>
    <x v="0"/>
    <s v="1022417"/>
    <x v="195"/>
    <s v="Cueros"/>
    <s v="Cuero Mixto"/>
    <x v="2"/>
    <m/>
    <m/>
    <m/>
    <m/>
    <m/>
    <m/>
    <n v="24000"/>
    <m/>
    <n v="-24000"/>
    <s v="Pendiente de ingreso"/>
    <n v="0"/>
  </r>
  <r>
    <x v="210"/>
    <x v="3"/>
    <s v="Cerdo"/>
    <x v="0"/>
    <s v="1022418"/>
    <x v="193"/>
    <s v="Subprod"/>
    <s v="Subprod Tripa"/>
    <x v="2"/>
    <n v="-11340"/>
    <n v="11340"/>
    <n v="0"/>
    <n v="-11340"/>
    <n v="11340"/>
    <n v="0"/>
    <m/>
    <m/>
    <n v="0"/>
    <s v="OK"/>
    <n v="0"/>
  </r>
  <r>
    <x v="211"/>
    <x v="3"/>
    <s v="Cerdo"/>
    <x v="0"/>
    <s v="1022472"/>
    <x v="196"/>
    <s v="Lomo"/>
    <s v="Lomo Centro"/>
    <x v="9"/>
    <n v="339"/>
    <n v="12661"/>
    <n v="13000"/>
    <n v="339"/>
    <n v="12661"/>
    <n v="13000"/>
    <n v="13000"/>
    <m/>
    <n v="0"/>
    <s v="OK"/>
    <n v="0"/>
  </r>
  <r>
    <x v="212"/>
    <x v="3"/>
    <s v="Cerdo"/>
    <x v="0"/>
    <s v="1022499"/>
    <x v="197"/>
    <s v="Lomo"/>
    <s v="Lomo Vetado"/>
    <x v="9"/>
    <n v="-6461"/>
    <n v="27461"/>
    <n v="21000"/>
    <n v="-6461"/>
    <n v="27461"/>
    <n v="21000"/>
    <n v="21000"/>
    <m/>
    <n v="0"/>
    <s v="OK"/>
    <n v="0"/>
  </r>
  <r>
    <x v="213"/>
    <x v="3"/>
    <s v="Cerdo"/>
    <x v="0"/>
    <s v="1022541"/>
    <x v="198"/>
    <s v="Grasas"/>
    <s v="Grasa Gordura"/>
    <x v="2"/>
    <n v="-20509"/>
    <n v="20509"/>
    <n v="0"/>
    <n v="-20509"/>
    <n v="20509"/>
    <n v="0"/>
    <m/>
    <m/>
    <n v="0"/>
    <s v="OK"/>
    <n v="0"/>
  </r>
  <r>
    <x v="214"/>
    <x v="3"/>
    <s v="Cerdo"/>
    <x v="0"/>
    <s v="1022569"/>
    <x v="199"/>
    <s v="Chuleta"/>
    <s v="Chuleta Huesos"/>
    <x v="0"/>
    <n v="670"/>
    <n v="0"/>
    <n v="0"/>
    <n v="670"/>
    <n v="0"/>
    <n v="0"/>
    <m/>
    <m/>
    <n v="0"/>
    <s v="OK"/>
    <n v="0"/>
  </r>
  <r>
    <x v="215"/>
    <x v="3"/>
    <s v="Cerdo"/>
    <x v="0"/>
    <s v="1022587"/>
    <x v="200"/>
    <s v="Lomo"/>
    <s v="Lomo CC Loin"/>
    <x v="9"/>
    <n v="-1354"/>
    <n v="3000"/>
    <n v="1646"/>
    <n v="-1354"/>
    <n v="4354"/>
    <n v="3000"/>
    <n v="3000"/>
    <m/>
    <n v="0"/>
    <s v="OK"/>
    <n v="0"/>
  </r>
  <r>
    <x v="216"/>
    <x v="3"/>
    <s v="Cerdo"/>
    <x v="0"/>
    <s v="1022600"/>
    <x v="201"/>
    <s v="Lomo"/>
    <s v="Lomo Vetado"/>
    <x v="9"/>
    <n v="-6931"/>
    <n v="21931"/>
    <n v="15000"/>
    <n v="-6931"/>
    <n v="21931"/>
    <n v="15000"/>
    <n v="15000"/>
    <m/>
    <n v="0"/>
    <s v="OK"/>
    <n v="0"/>
  </r>
  <r>
    <x v="218"/>
    <x v="3"/>
    <s v="Cerdo"/>
    <x v="0"/>
    <s v="1022607"/>
    <x v="203"/>
    <s v="Prolijado"/>
    <s v="Prolijado Plateada"/>
    <x v="4"/>
    <n v="-15316"/>
    <n v="26805"/>
    <n v="11489"/>
    <n v="-15316"/>
    <n v="30000"/>
    <n v="22000"/>
    <n v="22000"/>
    <m/>
    <n v="0"/>
    <s v="OK"/>
    <n v="0"/>
  </r>
  <r>
    <x v="219"/>
    <x v="3"/>
    <s v="Cerdo"/>
    <x v="0"/>
    <s v="1022637"/>
    <x v="204"/>
    <s v="Huesos"/>
    <s v="Huesos Cuarto Delant"/>
    <x v="2"/>
    <n v="1613"/>
    <n v="98506"/>
    <n v="96000"/>
    <n v="1613"/>
    <n v="98506"/>
    <n v="96000"/>
    <n v="72000"/>
    <m/>
    <n v="24000"/>
    <s v="Sobre ingreso"/>
    <n v="0"/>
  </r>
  <r>
    <x v="221"/>
    <x v="3"/>
    <s v="Cerdo"/>
    <x v="0"/>
    <s v="1022664"/>
    <x v="206"/>
    <s v="Lomo"/>
    <s v="Lomo CC Loin"/>
    <x v="9"/>
    <n v="-8497"/>
    <n v="40000"/>
    <n v="31503"/>
    <n v="-8497"/>
    <n v="58497"/>
    <n v="50000"/>
    <n v="50000"/>
    <m/>
    <n v="0"/>
    <s v="OK"/>
    <n v="0"/>
  </r>
  <r>
    <x v="223"/>
    <x v="3"/>
    <s v="Cerdo"/>
    <x v="0"/>
    <s v="1022709"/>
    <x v="207"/>
    <s v="Pierna"/>
    <s v="Pierna Pulpa"/>
    <x v="0"/>
    <n v="1388"/>
    <n v="48192"/>
    <n v="48000"/>
    <n v="1388"/>
    <n v="48192"/>
    <n v="48000"/>
    <n v="48000"/>
    <m/>
    <n v="0"/>
    <s v="OK"/>
    <n v="0"/>
  </r>
  <r>
    <x v="224"/>
    <x v="3"/>
    <s v="Cerdo"/>
    <x v="0"/>
    <s v="1022748"/>
    <x v="208"/>
    <s v="Subprod"/>
    <s v="Subprod Patas-Manos"/>
    <x v="2"/>
    <m/>
    <m/>
    <m/>
    <m/>
    <m/>
    <m/>
    <n v="48000"/>
    <m/>
    <n v="-48000"/>
    <s v="Pendiente de ingreso"/>
    <n v="0"/>
  </r>
  <r>
    <x v="226"/>
    <x v="3"/>
    <s v="Cerdo"/>
    <x v="0"/>
    <s v="1022781"/>
    <x v="210"/>
    <s v="Subprod"/>
    <s v="Subprod Tripa"/>
    <x v="0"/>
    <m/>
    <m/>
    <m/>
    <n v="0"/>
    <n v="0"/>
    <n v="6426"/>
    <n v="17350.2"/>
    <m/>
    <n v="-10924.2"/>
    <s v="Pendiente de ingreso"/>
    <n v="0"/>
  </r>
  <r>
    <x v="227"/>
    <x v="3"/>
    <s v="Cerdo"/>
    <x v="0"/>
    <s v="1022782"/>
    <x v="211"/>
    <s v="Subprod"/>
    <s v="Subprod Tripa"/>
    <x v="0"/>
    <n v="0"/>
    <n v="3600"/>
    <n v="3600"/>
    <n v="0"/>
    <n v="3600"/>
    <n v="4572"/>
    <n v="20726.400000000001"/>
    <m/>
    <n v="-16154.400000000001"/>
    <s v="Pendiente de ingreso"/>
    <n v="0"/>
  </r>
  <r>
    <x v="228"/>
    <x v="3"/>
    <s v="Cerdo"/>
    <x v="0"/>
    <s v="1022783"/>
    <x v="212"/>
    <s v="Subprod"/>
    <s v="Subprod Tripa"/>
    <x v="0"/>
    <n v="0"/>
    <n v="15600"/>
    <n v="15600"/>
    <n v="0"/>
    <n v="15600"/>
    <n v="17028"/>
    <n v="9288"/>
    <m/>
    <n v="7740"/>
    <s v="Sobre ingreso"/>
    <n v="0"/>
  </r>
  <r>
    <x v="462"/>
    <x v="3"/>
    <s v="Cerdo"/>
    <x v="0"/>
    <s v="1022786"/>
    <x v="410"/>
    <s v="Subprod"/>
    <s v="Subprod Tripa"/>
    <x v="0"/>
    <n v="0"/>
    <n v="300"/>
    <n v="300"/>
    <n v="0"/>
    <n v="300"/>
    <n v="300"/>
    <n v="1014"/>
    <m/>
    <n v="-714"/>
    <s v="Pendiente de ingreso"/>
    <n v="0"/>
  </r>
  <r>
    <x v="363"/>
    <x v="3"/>
    <s v="Cerdo"/>
    <x v="0"/>
    <s v="1022817"/>
    <x v="322"/>
    <s v="Muestra"/>
    <s v="Muestra"/>
    <x v="9"/>
    <m/>
    <m/>
    <m/>
    <m/>
    <m/>
    <m/>
    <n v="22.3"/>
    <m/>
    <n v="-22.3"/>
    <s v="Pendiente de ingreso"/>
    <n v="0"/>
  </r>
  <r>
    <x v="229"/>
    <x v="3"/>
    <s v="Cerdo"/>
    <x v="0"/>
    <s v="1022847"/>
    <x v="213"/>
    <s v="Panceta"/>
    <s v="Panceta s/Cuero"/>
    <x v="0"/>
    <n v="-30662"/>
    <n v="29267"/>
    <n v="0"/>
    <n v="-30662"/>
    <n v="29267"/>
    <n v="0"/>
    <m/>
    <m/>
    <n v="0"/>
    <s v="OK"/>
    <n v="0"/>
  </r>
  <r>
    <x v="230"/>
    <x v="3"/>
    <s v="Cerdo"/>
    <x v="0"/>
    <s v="1022851"/>
    <x v="214"/>
    <s v="Paleta"/>
    <s v="Paleta Entera"/>
    <x v="2"/>
    <n v="-901"/>
    <n v="0"/>
    <n v="0"/>
    <n v="-901"/>
    <n v="0"/>
    <n v="0"/>
    <m/>
    <m/>
    <n v="0"/>
    <s v="OK"/>
    <n v="0"/>
  </r>
  <r>
    <x v="231"/>
    <x v="3"/>
    <s v="Cerdo"/>
    <x v="0"/>
    <s v="1022855"/>
    <x v="215"/>
    <s v="Grasas"/>
    <s v="Grasa Forro"/>
    <x v="0"/>
    <n v="4554"/>
    <n v="24549"/>
    <n v="24000"/>
    <n v="4554"/>
    <n v="24549"/>
    <n v="24000"/>
    <n v="24000"/>
    <m/>
    <n v="0"/>
    <s v="OK"/>
    <n v="0"/>
  </r>
  <r>
    <x v="232"/>
    <x v="3"/>
    <s v="Cerdo"/>
    <x v="0"/>
    <s v="1022856"/>
    <x v="216"/>
    <s v="Grasas"/>
    <s v="Grasa Gordura"/>
    <x v="2"/>
    <n v="17893"/>
    <n v="35227"/>
    <n v="24000"/>
    <n v="17893"/>
    <n v="35227"/>
    <n v="24000"/>
    <n v="48000"/>
    <m/>
    <n v="-24000"/>
    <s v="Pendiente de ingreso"/>
    <n v="0"/>
  </r>
  <r>
    <x v="233"/>
    <x v="3"/>
    <s v="Cerdo"/>
    <x v="0"/>
    <s v="1022869"/>
    <x v="217"/>
    <s v="Huesos"/>
    <s v="Huesos Cuarto Centra"/>
    <x v="9"/>
    <n v="70"/>
    <n v="0"/>
    <n v="0"/>
    <n v="70"/>
    <n v="0"/>
    <n v="0"/>
    <m/>
    <m/>
    <n v="0"/>
    <s v="OK"/>
    <n v="0"/>
  </r>
  <r>
    <x v="234"/>
    <x v="3"/>
    <s v="Cerdo"/>
    <x v="0"/>
    <s v="1022885"/>
    <x v="218"/>
    <s v="Panceta"/>
    <s v="Panceta s/Cuero"/>
    <x v="4"/>
    <n v="-252761"/>
    <n v="674802"/>
    <n v="422041"/>
    <n v="-252761"/>
    <n v="603802"/>
    <n v="422041"/>
    <n v="431000"/>
    <m/>
    <n v="-8959"/>
    <s v="Pendiente de ingreso"/>
    <n v="0"/>
  </r>
  <r>
    <x v="235"/>
    <x v="3"/>
    <s v="Cerdo"/>
    <x v="0"/>
    <s v="1022887"/>
    <x v="219"/>
    <s v="Panceta"/>
    <s v="Panceta s/Cuero"/>
    <x v="4"/>
    <n v="-37368"/>
    <n v="319000"/>
    <n v="281632"/>
    <n v="-37368"/>
    <n v="321368"/>
    <n v="308000"/>
    <n v="308000"/>
    <m/>
    <n v="0"/>
    <s v="OK"/>
    <n v="0"/>
  </r>
  <r>
    <x v="236"/>
    <x v="3"/>
    <s v="Cerdo"/>
    <x v="0"/>
    <s v="1022901"/>
    <x v="220"/>
    <s v="Panceta"/>
    <s v="Panceta s/Cuero"/>
    <x v="9"/>
    <n v="-205"/>
    <n v="10000"/>
    <n v="9795"/>
    <n v="-205"/>
    <n v="10205"/>
    <n v="10000"/>
    <n v="10000"/>
    <m/>
    <n v="0"/>
    <s v="OK"/>
    <n v="0"/>
  </r>
  <r>
    <x v="237"/>
    <x v="3"/>
    <s v="Cerdo"/>
    <x v="0"/>
    <s v="1022919"/>
    <x v="221"/>
    <s v="Lomo"/>
    <s v="Lomo MM Loin"/>
    <x v="9"/>
    <n v="-1138"/>
    <n v="5075"/>
    <n v="24000"/>
    <n v="-1138"/>
    <n v="5075"/>
    <n v="24000"/>
    <n v="24000"/>
    <m/>
    <n v="0"/>
    <s v="OK"/>
    <n v="0"/>
  </r>
  <r>
    <x v="238"/>
    <x v="3"/>
    <s v="Cerdo"/>
    <x v="0"/>
    <s v="1022920"/>
    <x v="222"/>
    <s v="Grasas"/>
    <s v="Grasa Gordura"/>
    <x v="0"/>
    <n v="4619"/>
    <n v="0"/>
    <n v="0"/>
    <n v="4619"/>
    <n v="0"/>
    <n v="4619"/>
    <n v="4619"/>
    <m/>
    <n v="0"/>
    <s v="OK"/>
    <n v="0"/>
  </r>
  <r>
    <x v="239"/>
    <x v="3"/>
    <s v="Cerdo"/>
    <x v="0"/>
    <s v="1022921"/>
    <x v="130"/>
    <s v="Grasas"/>
    <s v="Grasa Gordura"/>
    <x v="0"/>
    <n v="-2341"/>
    <n v="42082"/>
    <n v="40000"/>
    <n v="-2341"/>
    <n v="42082"/>
    <n v="40000"/>
    <n v="35000"/>
    <m/>
    <n v="5000"/>
    <s v="Sobre ingreso"/>
    <n v="0"/>
  </r>
  <r>
    <x v="489"/>
    <x v="3"/>
    <s v="Cerdo"/>
    <x v="0"/>
    <s v="1022922"/>
    <x v="429"/>
    <s v="Recortes"/>
    <s v="Recortes No Magro"/>
    <x v="0"/>
    <n v="-7676"/>
    <n v="0"/>
    <n v="0"/>
    <n v="-7676"/>
    <n v="0"/>
    <n v="0"/>
    <m/>
    <m/>
    <n v="0"/>
    <s v="OK"/>
    <n v="0"/>
  </r>
  <r>
    <x v="490"/>
    <x v="3"/>
    <s v="Cerdo"/>
    <x v="0"/>
    <s v="1022928"/>
    <x v="430"/>
    <s v="Cueros"/>
    <s v="Cuero Mixto"/>
    <x v="0"/>
    <n v="8320"/>
    <n v="0"/>
    <n v="0"/>
    <n v="8320"/>
    <n v="0"/>
    <n v="0"/>
    <m/>
    <m/>
    <n v="0"/>
    <s v="OK"/>
    <n v="0"/>
  </r>
  <r>
    <x v="240"/>
    <x v="3"/>
    <s v="Cerdo"/>
    <x v="0"/>
    <s v="1022930"/>
    <x v="223"/>
    <s v="Panceta"/>
    <s v="Panceta s/Cuero"/>
    <x v="4"/>
    <n v="-2880"/>
    <n v="112880"/>
    <n v="110000"/>
    <n v="-2880"/>
    <n v="112880"/>
    <n v="110000"/>
    <n v="110000"/>
    <m/>
    <n v="0"/>
    <s v="OK"/>
    <n v="0"/>
  </r>
  <r>
    <x v="241"/>
    <x v="3"/>
    <s v="Cerdo"/>
    <x v="0"/>
    <s v="1022931"/>
    <x v="224"/>
    <s v="Filete"/>
    <s v="Filete c/Cabeza"/>
    <x v="9"/>
    <n v="135"/>
    <n v="30757"/>
    <n v="30000"/>
    <n v="135"/>
    <n v="30757"/>
    <n v="30000"/>
    <n v="30000"/>
    <m/>
    <n v="0"/>
    <s v="OK"/>
    <n v="0"/>
  </r>
  <r>
    <x v="244"/>
    <x v="3"/>
    <s v="Cerdo"/>
    <x v="0"/>
    <s v="1022985"/>
    <x v="226"/>
    <s v="Lomo"/>
    <s v="Lomo Vetado"/>
    <x v="4"/>
    <n v="-703"/>
    <n v="2282"/>
    <n v="1579"/>
    <n v="-703"/>
    <n v="1861"/>
    <n v="2000"/>
    <n v="2000"/>
    <m/>
    <n v="0"/>
    <s v="OK"/>
    <n v="0"/>
  </r>
  <r>
    <x v="245"/>
    <x v="3"/>
    <s v="Cerdo"/>
    <x v="0"/>
    <s v="1022986"/>
    <x v="227"/>
    <s v="Panceta"/>
    <s v="Panceta s/Cuero"/>
    <x v="4"/>
    <n v="-6"/>
    <n v="6"/>
    <n v="0"/>
    <n v="-6"/>
    <n v="6"/>
    <n v="0"/>
    <m/>
    <m/>
    <n v="0"/>
    <s v="OK"/>
    <n v="0"/>
  </r>
  <r>
    <x v="246"/>
    <x v="3"/>
    <s v="Cerdo"/>
    <x v="0"/>
    <s v="1022987"/>
    <x v="228"/>
    <s v="Plancha"/>
    <s v="Plancha s/Cuero"/>
    <x v="9"/>
    <n v="-47720"/>
    <n v="47720"/>
    <n v="24000"/>
    <n v="-47720"/>
    <n v="23720"/>
    <n v="0"/>
    <m/>
    <m/>
    <n v="0"/>
    <s v="OK"/>
    <n v="0"/>
  </r>
  <r>
    <x v="247"/>
    <x v="3"/>
    <s v="Cerdo"/>
    <x v="0"/>
    <s v="1022990"/>
    <x v="229"/>
    <s v="Panceta"/>
    <s v="Panceta s/Cuero"/>
    <x v="9"/>
    <n v="-796"/>
    <n v="0"/>
    <n v="0"/>
    <n v="-796"/>
    <n v="-25000"/>
    <n v="0"/>
    <m/>
    <m/>
    <n v="0"/>
    <s v="OK"/>
    <n v="0"/>
  </r>
  <r>
    <x v="248"/>
    <x v="3"/>
    <s v="Cerdo"/>
    <x v="0"/>
    <s v="1022996"/>
    <x v="230"/>
    <s v="Grasas"/>
    <s v="Grasa Gordura"/>
    <x v="0"/>
    <n v="6307"/>
    <n v="0"/>
    <n v="0"/>
    <n v="6307"/>
    <n v="0"/>
    <n v="0"/>
    <m/>
    <m/>
    <n v="0"/>
    <s v="OK"/>
    <n v="0"/>
  </r>
  <r>
    <x v="249"/>
    <x v="3"/>
    <s v="Cerdo"/>
    <x v="0"/>
    <s v="1023034"/>
    <x v="231"/>
    <s v="Cueros"/>
    <s v="Cuero Forro"/>
    <x v="2"/>
    <m/>
    <m/>
    <m/>
    <m/>
    <m/>
    <m/>
    <n v="96000"/>
    <m/>
    <n v="-96000"/>
    <s v="Pendiente de ingreso"/>
    <n v="0"/>
  </r>
  <r>
    <x v="250"/>
    <x v="3"/>
    <s v="Cerdo"/>
    <x v="0"/>
    <s v="1023035"/>
    <x v="232"/>
    <s v="Recortes"/>
    <s v="Recortes No Magro"/>
    <x v="2"/>
    <n v="-37441"/>
    <n v="0"/>
    <n v="0"/>
    <n v="-37441"/>
    <n v="0"/>
    <n v="0"/>
    <m/>
    <m/>
    <n v="0"/>
    <s v="OK"/>
    <n v="0"/>
  </r>
  <r>
    <x v="251"/>
    <x v="3"/>
    <s v="Cerdo"/>
    <x v="0"/>
    <s v="1023037"/>
    <x v="233"/>
    <s v="Panceta"/>
    <s v="Panceta s/Cuero"/>
    <x v="4"/>
    <n v="-6457"/>
    <n v="105457"/>
    <n v="99000"/>
    <n v="-6457"/>
    <n v="105457"/>
    <n v="99000"/>
    <n v="99000"/>
    <m/>
    <n v="0"/>
    <s v="OK"/>
    <n v="0"/>
  </r>
  <r>
    <x v="252"/>
    <x v="3"/>
    <s v="Cerdo"/>
    <x v="0"/>
    <s v="1023038"/>
    <x v="234"/>
    <s v="Lomo"/>
    <s v="Lomo Vetado"/>
    <x v="4"/>
    <n v="35025"/>
    <n v="27387"/>
    <n v="62412"/>
    <n v="35025"/>
    <n v="27387"/>
    <n v="62412"/>
    <n v="55000"/>
    <m/>
    <n v="7412"/>
    <s v="Sobre ingreso"/>
    <n v="0"/>
  </r>
  <r>
    <x v="253"/>
    <x v="3"/>
    <s v="Cerdo"/>
    <x v="0"/>
    <s v="1023051"/>
    <x v="235"/>
    <s v="Lomo"/>
    <s v="Lomo Vetado"/>
    <x v="9"/>
    <m/>
    <m/>
    <m/>
    <m/>
    <m/>
    <m/>
    <n v="2000"/>
    <m/>
    <n v="-2000"/>
    <s v="Pendiente de ingreso"/>
    <n v="0"/>
  </r>
  <r>
    <x v="254"/>
    <x v="3"/>
    <s v="Cerdo"/>
    <x v="0"/>
    <s v="1023055"/>
    <x v="236"/>
    <s v="Lomo"/>
    <s v="Lomo Vetado"/>
    <x v="9"/>
    <n v="0"/>
    <n v="5000"/>
    <n v="5000"/>
    <n v="0"/>
    <n v="5000"/>
    <n v="5000"/>
    <n v="5000"/>
    <m/>
    <n v="0"/>
    <s v="OK"/>
    <n v="0"/>
  </r>
  <r>
    <x v="255"/>
    <x v="3"/>
    <s v="Cerdo"/>
    <x v="0"/>
    <s v="1023090"/>
    <x v="237"/>
    <s v="Panceta"/>
    <s v="Panceta s/Cuero"/>
    <x v="4"/>
    <n v="1872"/>
    <n v="20128"/>
    <n v="22000"/>
    <n v="1872"/>
    <n v="20128"/>
    <n v="22000"/>
    <n v="22000"/>
    <m/>
    <n v="0"/>
    <s v="OK"/>
    <n v="0"/>
  </r>
  <r>
    <x v="257"/>
    <x v="3"/>
    <s v="Cerdo"/>
    <x v="0"/>
    <s v="1023110"/>
    <x v="238"/>
    <s v="Cueros"/>
    <s v="Cuero Forro"/>
    <x v="2"/>
    <n v="1176"/>
    <n v="0"/>
    <n v="0"/>
    <n v="1176"/>
    <n v="0"/>
    <n v="0"/>
    <m/>
    <m/>
    <n v="0"/>
    <s v="OK"/>
    <n v="0"/>
  </r>
  <r>
    <x v="258"/>
    <x v="3"/>
    <s v="Cerdo"/>
    <x v="0"/>
    <s v="1023111"/>
    <x v="239"/>
    <s v="Grasas"/>
    <s v="Grasa Forro"/>
    <x v="2"/>
    <n v="24417"/>
    <n v="0"/>
    <n v="24000"/>
    <n v="24417"/>
    <n v="0"/>
    <n v="24000"/>
    <n v="24000"/>
    <m/>
    <n v="0"/>
    <s v="OK"/>
    <n v="0"/>
  </r>
  <r>
    <x v="491"/>
    <x v="3"/>
    <s v="Cerdo"/>
    <x v="0"/>
    <s v="1023144"/>
    <x v="431"/>
    <s v="Plancha"/>
    <s v="Plancha c/Cuero"/>
    <x v="4"/>
    <n v="-328"/>
    <n v="656"/>
    <n v="328"/>
    <n v="-164"/>
    <n v="328"/>
    <n v="164"/>
    <m/>
    <m/>
    <n v="164"/>
    <s v="Sobre ingreso"/>
    <n v="0"/>
  </r>
  <r>
    <x v="259"/>
    <x v="3"/>
    <s v="Cerdo"/>
    <x v="0"/>
    <s v="1023163"/>
    <x v="240"/>
    <s v="Lomo"/>
    <s v="Lomo Vetado"/>
    <x v="9"/>
    <n v="0"/>
    <n v="25000"/>
    <n v="25000"/>
    <n v="0"/>
    <n v="25000"/>
    <n v="25000"/>
    <n v="25000"/>
    <m/>
    <n v="0"/>
    <s v="OK"/>
    <n v="0"/>
  </r>
  <r>
    <x v="260"/>
    <x v="3"/>
    <s v="Cerdo"/>
    <x v="0"/>
    <s v="1023183"/>
    <x v="241"/>
    <s v="Cost-Pec"/>
    <s v="Cost-Pec Entero"/>
    <x v="4"/>
    <n v="21335"/>
    <n v="23820"/>
    <n v="44000"/>
    <n v="21335"/>
    <n v="23820"/>
    <n v="44000"/>
    <n v="22000"/>
    <m/>
    <n v="22000"/>
    <s v="Sobre ingreso"/>
    <n v="0"/>
  </r>
  <r>
    <x v="261"/>
    <x v="3"/>
    <s v="Cerdo"/>
    <x v="0"/>
    <s v="1023194"/>
    <x v="242"/>
    <s v="Panceta"/>
    <s v="Panceta s/Cuero"/>
    <x v="9"/>
    <n v="-366"/>
    <n v="6366"/>
    <n v="6000"/>
    <n v="-366"/>
    <n v="6366"/>
    <n v="6000"/>
    <n v="6000"/>
    <m/>
    <n v="0"/>
    <s v="OK"/>
    <n v="0"/>
  </r>
  <r>
    <x v="262"/>
    <x v="3"/>
    <s v="Cerdo"/>
    <x v="0"/>
    <s v="1023283"/>
    <x v="243"/>
    <s v="Subprod"/>
    <s v="Subprod Grasa"/>
    <x v="4"/>
    <n v="-76632"/>
    <n v="81069"/>
    <n v="0"/>
    <n v="-76632"/>
    <n v="81069"/>
    <n v="96000"/>
    <n v="96000"/>
    <m/>
    <n v="0"/>
    <s v="OK"/>
    <n v="0"/>
  </r>
  <r>
    <x v="463"/>
    <x v="3"/>
    <s v="Cerdo"/>
    <x v="0"/>
    <s v="1023295"/>
    <x v="411"/>
    <s v="Subprod"/>
    <s v="Subprod Tripa"/>
    <x v="0"/>
    <n v="0"/>
    <n v="3000"/>
    <n v="3000"/>
    <n v="0"/>
    <n v="3000"/>
    <n v="2282"/>
    <n v="380.25"/>
    <m/>
    <n v="1901.75"/>
    <s v="Sobre ingreso"/>
    <n v="0"/>
  </r>
  <r>
    <x v="263"/>
    <x v="3"/>
    <s v="Cerdo"/>
    <x v="0"/>
    <s v="1023301"/>
    <x v="244"/>
    <s v="Lomo"/>
    <s v="Lomo CC Loin"/>
    <x v="9"/>
    <n v="9311"/>
    <n v="14189"/>
    <n v="23500"/>
    <n v="9311"/>
    <n v="14189"/>
    <n v="23500"/>
    <n v="23500"/>
    <m/>
    <n v="0"/>
    <s v="OK"/>
    <n v="0"/>
  </r>
  <r>
    <x v="264"/>
    <x v="3"/>
    <s v="Cerdo"/>
    <x v="0"/>
    <s v="1023306"/>
    <x v="195"/>
    <s v="Cueros"/>
    <s v="Cuero Mixto"/>
    <x v="2"/>
    <m/>
    <m/>
    <m/>
    <m/>
    <m/>
    <m/>
    <n v="120000"/>
    <m/>
    <n v="-120000"/>
    <s v="Pendiente de ingreso"/>
    <n v="0"/>
  </r>
  <r>
    <x v="265"/>
    <x v="3"/>
    <s v="Cerdo"/>
    <x v="0"/>
    <s v="1023307"/>
    <x v="245"/>
    <s v="Subprod"/>
    <s v="Subprod Visceras"/>
    <x v="4"/>
    <n v="-36707"/>
    <n v="36707"/>
    <n v="0"/>
    <n v="-36707"/>
    <n v="36707"/>
    <n v="0"/>
    <m/>
    <m/>
    <n v="0"/>
    <s v="OK"/>
    <n v="0"/>
  </r>
  <r>
    <x v="266"/>
    <x v="3"/>
    <s v="Cerdo"/>
    <x v="0"/>
    <s v="1023312"/>
    <x v="246"/>
    <s v="Filete"/>
    <s v="Filete c/Cabeza"/>
    <x v="0"/>
    <n v="11368"/>
    <n v="0"/>
    <n v="0"/>
    <n v="11368"/>
    <n v="0"/>
    <n v="0"/>
    <m/>
    <m/>
    <n v="0"/>
    <s v="OK"/>
    <n v="0"/>
  </r>
  <r>
    <x v="267"/>
    <x v="3"/>
    <s v="Cerdo"/>
    <x v="0"/>
    <s v="1023326"/>
    <x v="247"/>
    <s v="Subprod"/>
    <s v="Subprod Visceras"/>
    <x v="4"/>
    <n v="-769"/>
    <n v="769"/>
    <n v="0"/>
    <n v="-769"/>
    <n v="769"/>
    <n v="0"/>
    <m/>
    <m/>
    <n v="0"/>
    <s v="OK"/>
    <n v="0"/>
  </r>
  <r>
    <x v="268"/>
    <x v="3"/>
    <s v="Cerdo"/>
    <x v="0"/>
    <s v="1023329"/>
    <x v="165"/>
    <s v="Cueros"/>
    <s v="Cuero Papada"/>
    <x v="0"/>
    <m/>
    <m/>
    <m/>
    <n v="0"/>
    <n v="48000"/>
    <n v="48000"/>
    <n v="20000"/>
    <m/>
    <n v="28000"/>
    <s v="Sobre ingreso"/>
    <n v="0"/>
  </r>
  <r>
    <x v="268"/>
    <x v="3"/>
    <s v="Cerdo"/>
    <x v="0"/>
    <s v="1023329"/>
    <x v="165"/>
    <s v="Cueros"/>
    <s v="Cuero Papada"/>
    <x v="3"/>
    <n v="-3866"/>
    <n v="3866"/>
    <n v="0"/>
    <n v="-3866"/>
    <n v="37808"/>
    <n v="24000"/>
    <n v="24000"/>
    <m/>
    <n v="0"/>
    <s v="OK"/>
    <n v="0"/>
  </r>
  <r>
    <x v="464"/>
    <x v="3"/>
    <s v="Cerdo"/>
    <x v="0"/>
    <s v="1023331"/>
    <x v="289"/>
    <s v="Lomo"/>
    <s v="Lomo Vetado"/>
    <x v="0"/>
    <n v="-15988"/>
    <n v="0"/>
    <n v="0"/>
    <n v="-15988"/>
    <n v="0"/>
    <n v="0"/>
    <m/>
    <m/>
    <n v="0"/>
    <s v="OK"/>
    <n v="0"/>
  </r>
  <r>
    <x v="269"/>
    <x v="3"/>
    <s v="Cerdo"/>
    <x v="0"/>
    <s v="1023334"/>
    <x v="248"/>
    <s v="Cueros"/>
    <s v="Cuero Mixto"/>
    <x v="3"/>
    <n v="-18902"/>
    <n v="18902"/>
    <n v="0"/>
    <n v="-18902"/>
    <n v="18902"/>
    <n v="0"/>
    <m/>
    <m/>
    <n v="0"/>
    <s v="OK"/>
    <n v="0"/>
  </r>
  <r>
    <x v="270"/>
    <x v="3"/>
    <s v="Cerdo"/>
    <x v="0"/>
    <s v="1023336"/>
    <x v="248"/>
    <s v="Cueros"/>
    <s v="Cuero Mixto"/>
    <x v="0"/>
    <m/>
    <m/>
    <m/>
    <m/>
    <m/>
    <m/>
    <n v="4000"/>
    <m/>
    <n v="-4000"/>
    <s v="Pendiente de ingreso"/>
    <n v="0"/>
  </r>
  <r>
    <x v="270"/>
    <x v="3"/>
    <s v="Cerdo"/>
    <x v="0"/>
    <s v="1023336"/>
    <x v="248"/>
    <s v="Cueros"/>
    <s v="Cuero Mixto"/>
    <x v="3"/>
    <n v="-84953"/>
    <n v="84953"/>
    <n v="0"/>
    <n v="-84953"/>
    <n v="84953"/>
    <n v="0"/>
    <m/>
    <m/>
    <n v="0"/>
    <s v="OK"/>
    <n v="0"/>
  </r>
  <r>
    <x v="465"/>
    <x v="3"/>
    <s v="Cerdo"/>
    <x v="0"/>
    <s v="1023349"/>
    <x v="412"/>
    <s v="Lomo"/>
    <s v="Lomo Centro"/>
    <x v="9"/>
    <n v="-4957"/>
    <n v="5000"/>
    <n v="43"/>
    <n v="-4957"/>
    <n v="9957"/>
    <n v="5000"/>
    <n v="5000"/>
    <m/>
    <n v="0"/>
    <s v="OK"/>
    <n v="0"/>
  </r>
  <r>
    <x v="466"/>
    <x v="3"/>
    <s v="Cerdo"/>
    <x v="0"/>
    <s v="1023350"/>
    <x v="413"/>
    <s v="Lomo"/>
    <s v="Lomo Vetado"/>
    <x v="9"/>
    <n v="-906"/>
    <n v="20906"/>
    <n v="20000"/>
    <n v="-906"/>
    <n v="20906"/>
    <n v="20000"/>
    <n v="20086.099999999999"/>
    <m/>
    <n v="-86.099999999998545"/>
    <s v="Pendiente de ingreso"/>
    <n v="0"/>
  </r>
  <r>
    <x v="467"/>
    <x v="3"/>
    <s v="Cerdo"/>
    <x v="0"/>
    <s v="1023351"/>
    <x v="414"/>
    <s v="Panceta"/>
    <s v="Panceta s/Cuero"/>
    <x v="9"/>
    <n v="-12886"/>
    <n v="12886"/>
    <n v="0"/>
    <n v="-12886"/>
    <n v="17886"/>
    <n v="5000"/>
    <n v="5000"/>
    <m/>
    <n v="0"/>
    <s v="OK"/>
    <n v="0"/>
  </r>
  <r>
    <x v="468"/>
    <x v="3"/>
    <s v="Cerdo"/>
    <x v="0"/>
    <s v="1023352"/>
    <x v="415"/>
    <s v="Panceta"/>
    <s v="Panceta s/Cuero"/>
    <x v="9"/>
    <n v="-118769"/>
    <n v="50498"/>
    <n v="0"/>
    <n v="-118769"/>
    <n v="130498"/>
    <n v="80000"/>
    <n v="80000"/>
    <m/>
    <n v="0"/>
    <s v="OK"/>
    <n v="0"/>
  </r>
  <r>
    <x v="529"/>
    <x v="3"/>
    <s v="Cerdo"/>
    <x v="0"/>
    <s v="1023362"/>
    <x v="465"/>
    <s v="Vara Gordo"/>
    <s v="Vara Cuarto Delanter"/>
    <x v="2"/>
    <m/>
    <m/>
    <m/>
    <m/>
    <m/>
    <m/>
    <n v="16690"/>
    <m/>
    <n v="-16690"/>
    <s v="Pendiente de ingreso"/>
    <n v="0"/>
  </r>
  <r>
    <x v="530"/>
    <x v="3"/>
    <s v="Cerdo"/>
    <x v="0"/>
    <s v="1023363"/>
    <x v="466"/>
    <s v="Vara Gordo"/>
    <s v="Vara Cuarto Trasero"/>
    <x v="2"/>
    <m/>
    <m/>
    <m/>
    <m/>
    <m/>
    <m/>
    <n v="15980"/>
    <m/>
    <n v="-15980"/>
    <s v="Pendiente de ingreso"/>
    <n v="0"/>
  </r>
  <r>
    <x v="531"/>
    <x v="3"/>
    <s v="Cerdo"/>
    <x v="0"/>
    <s v="1023368"/>
    <x v="467"/>
    <s v="Vara Gordo"/>
    <s v="Vara Cuarto Central"/>
    <x v="2"/>
    <m/>
    <m/>
    <m/>
    <m/>
    <m/>
    <m/>
    <n v="15049"/>
    <m/>
    <n v="-15049"/>
    <s v="Pendiente de ingreso"/>
    <n v="0"/>
  </r>
  <r>
    <x v="532"/>
    <x v="3"/>
    <s v="Cerdo"/>
    <x v="0"/>
    <s v="1023372"/>
    <x v="269"/>
    <s v="Lomo"/>
    <s v="Lomo Centro"/>
    <x v="4"/>
    <m/>
    <m/>
    <m/>
    <m/>
    <m/>
    <m/>
    <n v="24000"/>
    <m/>
    <n v="-24000"/>
    <s v="Pendiente de ingreso"/>
    <n v="0"/>
  </r>
  <r>
    <x v="271"/>
    <x v="3"/>
    <s v="Cerdo"/>
    <x v="1"/>
    <s v="1020822"/>
    <x v="249"/>
    <s v="Huesos"/>
    <s v="Huesos Cuarto Centra"/>
    <x v="5"/>
    <n v="0"/>
    <n v="15548"/>
    <n v="24011"/>
    <n v="1297"/>
    <n v="0"/>
    <n v="0"/>
    <n v="23995.017"/>
    <m/>
    <n v="-23995.017"/>
    <s v="Pendiente de ingreso"/>
    <n v="0"/>
  </r>
  <r>
    <x v="272"/>
    <x v="3"/>
    <s v="Cerdo"/>
    <x v="1"/>
    <s v="1020828"/>
    <x v="156"/>
    <s v="Chuleta"/>
    <s v="Chuleta Huesos"/>
    <x v="5"/>
    <n v="-1946"/>
    <n v="28791"/>
    <n v="24000"/>
    <n v="-1946"/>
    <n v="-19329"/>
    <n v="46360"/>
    <n v="46359.987999999998"/>
    <m/>
    <n v="1.2000000002444722E-2"/>
    <s v="Sobre ingreso"/>
    <n v="0"/>
  </r>
  <r>
    <x v="273"/>
    <x v="3"/>
    <s v="Cerdo"/>
    <x v="1"/>
    <s v="1020845"/>
    <x v="250"/>
    <s v="Lomo"/>
    <s v="Lomo Vetado"/>
    <x v="6"/>
    <n v="406"/>
    <n v="0"/>
    <n v="0"/>
    <n v="406"/>
    <n v="0"/>
    <n v="0"/>
    <m/>
    <m/>
    <n v="0"/>
    <s v="OK"/>
    <n v="0"/>
  </r>
  <r>
    <x v="274"/>
    <x v="3"/>
    <s v="Cerdo"/>
    <x v="1"/>
    <s v="1020853"/>
    <x v="158"/>
    <s v="Filete"/>
    <s v="Filete c/Cabeza"/>
    <x v="7"/>
    <n v="-3413"/>
    <n v="171783"/>
    <n v="160000"/>
    <n v="-3413"/>
    <n v="171783"/>
    <n v="152000"/>
    <n v="152000"/>
    <m/>
    <n v="0"/>
    <s v="OK"/>
    <n v="0"/>
  </r>
  <r>
    <x v="275"/>
    <x v="3"/>
    <s v="Cerdo"/>
    <x v="1"/>
    <s v="1020878"/>
    <x v="251"/>
    <s v="Huesos"/>
    <s v="Huesos Cuarto Centra"/>
    <x v="5"/>
    <n v="-16555"/>
    <n v="67423"/>
    <n v="48000"/>
    <n v="-16555"/>
    <n v="67423"/>
    <n v="48004"/>
    <n v="48003.8"/>
    <m/>
    <n v="0.19999999999708962"/>
    <s v="Sobre ingreso"/>
    <n v="0"/>
  </r>
  <r>
    <x v="277"/>
    <x v="3"/>
    <s v="Cerdo"/>
    <x v="1"/>
    <s v="1021005"/>
    <x v="253"/>
    <s v="Paleta"/>
    <s v="Paleta Pulpa"/>
    <x v="7"/>
    <n v="-9337"/>
    <n v="0"/>
    <n v="0"/>
    <n v="-9337"/>
    <n v="0"/>
    <n v="0"/>
    <m/>
    <m/>
    <n v="0"/>
    <s v="OK"/>
    <n v="0"/>
  </r>
  <r>
    <x v="278"/>
    <x v="3"/>
    <s v="Cerdo"/>
    <x v="1"/>
    <s v="1021020"/>
    <x v="254"/>
    <s v="Plancha"/>
    <s v="Plancha s/Cuero"/>
    <x v="6"/>
    <n v="2098"/>
    <n v="0"/>
    <n v="0"/>
    <n v="2098"/>
    <n v="0"/>
    <n v="0"/>
    <m/>
    <m/>
    <n v="0"/>
    <s v="OK"/>
    <n v="0"/>
  </r>
  <r>
    <x v="279"/>
    <x v="3"/>
    <s v="Cerdo"/>
    <x v="1"/>
    <s v="1021026"/>
    <x v="222"/>
    <s v="Grasas"/>
    <s v="Grasa Gordura"/>
    <x v="6"/>
    <n v="70"/>
    <n v="75478"/>
    <n v="72000"/>
    <n v="70"/>
    <n v="75478"/>
    <n v="72000"/>
    <n v="72006"/>
    <m/>
    <n v="-6"/>
    <s v="Pendiente de ingreso"/>
    <n v="0"/>
  </r>
  <r>
    <x v="280"/>
    <x v="3"/>
    <s v="Cerdo"/>
    <x v="1"/>
    <s v="1021140"/>
    <x v="255"/>
    <s v="Chuleta"/>
    <s v="Chuleta Centro"/>
    <x v="5"/>
    <n v="3656"/>
    <n v="0"/>
    <n v="3656"/>
    <n v="3656"/>
    <n v="-3656"/>
    <n v="0"/>
    <m/>
    <m/>
    <n v="0"/>
    <s v="OK"/>
    <n v="0"/>
  </r>
  <r>
    <x v="281"/>
    <x v="3"/>
    <s v="Cerdo"/>
    <x v="1"/>
    <s v="1021237"/>
    <x v="256"/>
    <s v="Recortes"/>
    <s v="Recortes No Magro"/>
    <x v="7"/>
    <n v="-100"/>
    <n v="0"/>
    <n v="0"/>
    <n v="-100"/>
    <n v="0"/>
    <n v="0"/>
    <m/>
    <m/>
    <n v="0"/>
    <s v="OK"/>
    <n v="0"/>
  </r>
  <r>
    <x v="282"/>
    <x v="3"/>
    <s v="Cerdo"/>
    <x v="1"/>
    <s v="1021260"/>
    <x v="257"/>
    <s v="Subprod"/>
    <s v="Subprod Visceras"/>
    <x v="5"/>
    <n v="-45387"/>
    <n v="26387"/>
    <n v="0"/>
    <n v="-45387"/>
    <n v="45387"/>
    <n v="0"/>
    <m/>
    <m/>
    <n v="0"/>
    <s v="OK"/>
    <n v="0"/>
  </r>
  <r>
    <x v="283"/>
    <x v="3"/>
    <s v="Cerdo"/>
    <x v="1"/>
    <s v="1021263"/>
    <x v="121"/>
    <s v="Pierna"/>
    <s v="Pierna Pulpa"/>
    <x v="7"/>
    <n v="87838"/>
    <n v="0"/>
    <n v="0"/>
    <n v="87838"/>
    <n v="0"/>
    <n v="0"/>
    <m/>
    <m/>
    <n v="0"/>
    <s v="OK"/>
    <n v="0"/>
  </r>
  <r>
    <x v="284"/>
    <x v="3"/>
    <s v="Cerdo"/>
    <x v="1"/>
    <s v="1021270"/>
    <x v="231"/>
    <s v="Cueros"/>
    <s v="Cuero Forro"/>
    <x v="6"/>
    <n v="16337"/>
    <n v="79510"/>
    <n v="96000"/>
    <n v="16337"/>
    <n v="79510"/>
    <n v="120000"/>
    <n v="120000"/>
    <m/>
    <n v="0"/>
    <s v="OK"/>
    <n v="0"/>
  </r>
  <r>
    <x v="285"/>
    <x v="3"/>
    <s v="Cerdo"/>
    <x v="1"/>
    <s v="1021272"/>
    <x v="238"/>
    <s v="Cueros"/>
    <s v="Cuero Forro"/>
    <x v="6"/>
    <n v="1272"/>
    <n v="314494"/>
    <n v="312000"/>
    <n v="1272"/>
    <n v="314494"/>
    <n v="312000"/>
    <n v="312000"/>
    <m/>
    <n v="0"/>
    <s v="OK"/>
    <n v="0"/>
  </r>
  <r>
    <x v="158"/>
    <x v="3"/>
    <s v="Cerdo"/>
    <x v="1"/>
    <s v="1021287"/>
    <x v="148"/>
    <s v="Grasas"/>
    <s v="Grasa Lomo Tocino"/>
    <x v="7"/>
    <n v="24119"/>
    <n v="0"/>
    <n v="0"/>
    <n v="24119"/>
    <n v="0"/>
    <n v="0"/>
    <m/>
    <m/>
    <n v="0"/>
    <s v="OK"/>
    <n v="0"/>
  </r>
  <r>
    <x v="286"/>
    <x v="3"/>
    <s v="Cerdo"/>
    <x v="1"/>
    <s v="1021398"/>
    <x v="158"/>
    <s v="Filete"/>
    <s v="Filete c/Cabeza"/>
    <x v="5"/>
    <n v="35"/>
    <n v="24573"/>
    <n v="24000"/>
    <n v="35"/>
    <n v="24573"/>
    <n v="61804"/>
    <n v="56664.483"/>
    <m/>
    <n v="5139.5169999999998"/>
    <s v="Sobre ingreso"/>
    <n v="0"/>
  </r>
  <r>
    <x v="469"/>
    <x v="3"/>
    <s v="Cerdo"/>
    <x v="1"/>
    <s v="1021433"/>
    <x v="263"/>
    <s v="Pierna"/>
    <s v="Pierna Pulpa"/>
    <x v="7"/>
    <n v="-804"/>
    <n v="804"/>
    <n v="0"/>
    <n v="-804"/>
    <n v="72804"/>
    <n v="93045"/>
    <n v="93045"/>
    <m/>
    <n v="0"/>
    <s v="OK"/>
    <n v="0"/>
  </r>
  <r>
    <x v="160"/>
    <x v="3"/>
    <s v="Cerdo"/>
    <x v="1"/>
    <s v="1021435"/>
    <x v="150"/>
    <s v="Grasas"/>
    <s v="Grasa Gordura"/>
    <x v="7"/>
    <n v="169225"/>
    <n v="0"/>
    <n v="0"/>
    <n v="169225"/>
    <n v="0"/>
    <n v="0"/>
    <m/>
    <m/>
    <n v="0"/>
    <s v="OK"/>
    <n v="0"/>
  </r>
  <r>
    <x v="287"/>
    <x v="3"/>
    <s v="Cerdo"/>
    <x v="1"/>
    <s v="1021474"/>
    <x v="258"/>
    <s v="Grasas"/>
    <s v="Grasa Gordura"/>
    <x v="7"/>
    <n v="55225"/>
    <n v="0"/>
    <n v="0"/>
    <n v="55225"/>
    <n v="0"/>
    <n v="0"/>
    <m/>
    <m/>
    <n v="0"/>
    <s v="OK"/>
    <n v="0"/>
  </r>
  <r>
    <x v="289"/>
    <x v="3"/>
    <s v="Cerdo"/>
    <x v="1"/>
    <s v="1021538"/>
    <x v="259"/>
    <s v="Panceta"/>
    <s v="Panceta s/Cuero"/>
    <x v="5"/>
    <n v="33075"/>
    <n v="98755"/>
    <n v="130624"/>
    <n v="33075"/>
    <n v="170755"/>
    <n v="202660"/>
    <n v="202660.10500000001"/>
    <m/>
    <n v="-0.10500000001047738"/>
    <s v="Pendiente de ingreso"/>
    <n v="0"/>
  </r>
  <r>
    <x v="290"/>
    <x v="3"/>
    <s v="Cerdo"/>
    <x v="1"/>
    <s v="1021539"/>
    <x v="260"/>
    <s v="Panceta"/>
    <s v="Panceta s/Cuero"/>
    <x v="5"/>
    <n v="16059"/>
    <n v="0"/>
    <n v="0"/>
    <n v="16059"/>
    <n v="0"/>
    <n v="0"/>
    <n v="8696.7189999999991"/>
    <m/>
    <n v="-8696.7189999999991"/>
    <s v="Pendiente de ingreso"/>
    <n v="0"/>
  </r>
  <r>
    <x v="163"/>
    <x v="3"/>
    <s v="Cerdo"/>
    <x v="1"/>
    <s v="1021550"/>
    <x v="153"/>
    <s v="Recortes"/>
    <s v="Recortes No Magro"/>
    <x v="7"/>
    <n v="940"/>
    <n v="0"/>
    <n v="0"/>
    <n v="940"/>
    <n v="0"/>
    <n v="0"/>
    <m/>
    <m/>
    <n v="0"/>
    <s v="OK"/>
    <n v="0"/>
  </r>
  <r>
    <x v="291"/>
    <x v="3"/>
    <s v="Cerdo"/>
    <x v="1"/>
    <s v="1021555"/>
    <x v="261"/>
    <s v="Grasas"/>
    <s v="Grasa Gordura"/>
    <x v="6"/>
    <n v="-1223"/>
    <n v="153108"/>
    <n v="144000"/>
    <n v="-1223"/>
    <n v="153108"/>
    <n v="144000"/>
    <n v="144012"/>
    <m/>
    <n v="-12"/>
    <s v="Pendiente de ingreso"/>
    <n v="0"/>
  </r>
  <r>
    <x v="292"/>
    <x v="3"/>
    <s v="Cerdo"/>
    <x v="1"/>
    <s v="1021596"/>
    <x v="149"/>
    <s v="Cueros"/>
    <s v="Cuero Mixto"/>
    <x v="6"/>
    <n v="2407"/>
    <n v="117593"/>
    <n v="120000"/>
    <n v="2407"/>
    <n v="117593"/>
    <n v="120000"/>
    <n v="120010"/>
    <m/>
    <n v="-10"/>
    <s v="Pendiente de ingreso"/>
    <n v="0"/>
  </r>
  <r>
    <x v="172"/>
    <x v="3"/>
    <s v="Cerdo"/>
    <x v="1"/>
    <s v="1021731"/>
    <x v="162"/>
    <s v="Pernil"/>
    <s v="Pernil Mano"/>
    <x v="2"/>
    <n v="0"/>
    <n v="120000"/>
    <n v="120000"/>
    <n v="0"/>
    <n v="120000"/>
    <n v="72000"/>
    <n v="24000"/>
    <m/>
    <n v="48000"/>
    <s v="Sobre ingreso"/>
    <n v="0"/>
  </r>
  <r>
    <x v="293"/>
    <x v="3"/>
    <s v="Cerdo"/>
    <x v="1"/>
    <s v="1021732"/>
    <x v="262"/>
    <s v="Huesos"/>
    <s v="Huesos Cuarto Traser"/>
    <x v="2"/>
    <n v="7028"/>
    <n v="309635"/>
    <n v="360000"/>
    <n v="7028"/>
    <n v="309635"/>
    <n v="360000"/>
    <n v="360000"/>
    <m/>
    <n v="0"/>
    <s v="OK"/>
    <n v="0"/>
  </r>
  <r>
    <x v="294"/>
    <x v="3"/>
    <s v="Cerdo"/>
    <x v="1"/>
    <s v="1021733"/>
    <x v="263"/>
    <s v="Pierna"/>
    <s v="Pierna Pulpa"/>
    <x v="2"/>
    <n v="-3831"/>
    <n v="3831"/>
    <n v="0"/>
    <n v="-3831"/>
    <n v="3831"/>
    <n v="0"/>
    <m/>
    <m/>
    <n v="0"/>
    <s v="OK"/>
    <n v="0"/>
  </r>
  <r>
    <x v="173"/>
    <x v="3"/>
    <s v="Cerdo"/>
    <x v="1"/>
    <s v="1021735"/>
    <x v="163"/>
    <s v="Subprod"/>
    <s v="Subprod Patas-Manos"/>
    <x v="2"/>
    <n v="0"/>
    <n v="120000"/>
    <n v="120000"/>
    <n v="0"/>
    <n v="120000"/>
    <n v="120000"/>
    <n v="96000"/>
    <m/>
    <n v="24000"/>
    <s v="Sobre ingreso"/>
    <n v="0"/>
  </r>
  <r>
    <x v="295"/>
    <x v="3"/>
    <s v="Cerdo"/>
    <x v="1"/>
    <s v="1021737"/>
    <x v="264"/>
    <s v="Subprod"/>
    <s v="Subprod Patas-Manos"/>
    <x v="2"/>
    <n v="19032"/>
    <n v="12729"/>
    <n v="24000"/>
    <n v="19032"/>
    <n v="12729"/>
    <n v="24000"/>
    <n v="24000"/>
    <m/>
    <n v="0"/>
    <s v="OK"/>
    <n v="0"/>
  </r>
  <r>
    <x v="174"/>
    <x v="3"/>
    <s v="Cerdo"/>
    <x v="1"/>
    <s v="1021738"/>
    <x v="164"/>
    <s v="Subprod"/>
    <s v="Subprod Patas-Manos"/>
    <x v="2"/>
    <n v="754"/>
    <n v="87846"/>
    <n v="96000"/>
    <n v="754"/>
    <n v="87846"/>
    <n v="104000"/>
    <n v="104000"/>
    <m/>
    <n v="0"/>
    <s v="OK"/>
    <n v="0"/>
  </r>
  <r>
    <x v="296"/>
    <x v="3"/>
    <s v="Cerdo"/>
    <x v="1"/>
    <s v="1021739"/>
    <x v="265"/>
    <s v="Cabeza"/>
    <s v="Cabeza Entera"/>
    <x v="2"/>
    <n v="-5315"/>
    <n v="35086"/>
    <n v="24000"/>
    <n v="-5315"/>
    <n v="35086"/>
    <n v="24000"/>
    <n v="24000"/>
    <m/>
    <n v="0"/>
    <s v="OK"/>
    <n v="0"/>
  </r>
  <r>
    <x v="297"/>
    <x v="3"/>
    <s v="Cerdo"/>
    <x v="1"/>
    <s v="1021765"/>
    <x v="119"/>
    <s v="Pierna"/>
    <s v="Pierna Entera"/>
    <x v="2"/>
    <n v="-6760"/>
    <n v="6760"/>
    <n v="0"/>
    <n v="-6760"/>
    <n v="6760"/>
    <n v="0"/>
    <m/>
    <m/>
    <n v="0"/>
    <s v="OK"/>
    <n v="0"/>
  </r>
  <r>
    <x v="298"/>
    <x v="3"/>
    <s v="Cerdo"/>
    <x v="1"/>
    <s v="1021766"/>
    <x v="266"/>
    <s v="Huesos"/>
    <s v="Huesos Cuarto Delant"/>
    <x v="2"/>
    <n v="-9642"/>
    <n v="335726"/>
    <n v="384000"/>
    <n v="-9642"/>
    <n v="265726"/>
    <n v="384000"/>
    <n v="384000"/>
    <m/>
    <n v="0"/>
    <s v="OK"/>
    <n v="0"/>
  </r>
  <r>
    <x v="299"/>
    <x v="3"/>
    <s v="Cerdo"/>
    <x v="1"/>
    <s v="1021767"/>
    <x v="267"/>
    <s v="Huesos"/>
    <s v="Huesos Cuarto Centra"/>
    <x v="2"/>
    <n v="61663"/>
    <n v="432337"/>
    <n v="480000"/>
    <n v="61663"/>
    <n v="432337"/>
    <n v="480000"/>
    <n v="480000"/>
    <m/>
    <n v="0"/>
    <s v="OK"/>
    <n v="0"/>
  </r>
  <r>
    <x v="300"/>
    <x v="3"/>
    <s v="Cerdo"/>
    <x v="1"/>
    <s v="1021774"/>
    <x v="268"/>
    <s v="Huesos"/>
    <s v="Huesos Cuarto Delant"/>
    <x v="2"/>
    <n v="8052"/>
    <n v="71828"/>
    <n v="72000"/>
    <n v="8052"/>
    <n v="71828"/>
    <n v="72000"/>
    <n v="72000"/>
    <m/>
    <n v="0"/>
    <s v="OK"/>
    <n v="0"/>
  </r>
  <r>
    <x v="301"/>
    <x v="3"/>
    <s v="Cerdo"/>
    <x v="1"/>
    <s v="1021819"/>
    <x v="269"/>
    <s v="Lomo"/>
    <s v="Lomo Centro"/>
    <x v="7"/>
    <n v="122015"/>
    <n v="0"/>
    <n v="0"/>
    <n v="122015"/>
    <n v="0"/>
    <n v="0"/>
    <m/>
    <m/>
    <n v="0"/>
    <s v="OK"/>
    <n v="0"/>
  </r>
  <r>
    <x v="302"/>
    <x v="3"/>
    <s v="Cerdo"/>
    <x v="1"/>
    <s v="1021820"/>
    <x v="250"/>
    <s v="Lomo"/>
    <s v="Lomo Vetado"/>
    <x v="7"/>
    <n v="4301"/>
    <n v="0"/>
    <n v="0"/>
    <n v="4301"/>
    <n v="0"/>
    <n v="0"/>
    <m/>
    <m/>
    <n v="0"/>
    <s v="OK"/>
    <n v="0"/>
  </r>
  <r>
    <x v="303"/>
    <x v="3"/>
    <s v="Cerdo"/>
    <x v="1"/>
    <s v="1021874"/>
    <x v="130"/>
    <s v="Grasas"/>
    <s v="Grasa Gordura"/>
    <x v="6"/>
    <n v="73868"/>
    <n v="436218"/>
    <n v="456000"/>
    <n v="73868"/>
    <n v="436218"/>
    <n v="456000"/>
    <n v="456038"/>
    <m/>
    <n v="-38"/>
    <s v="Pendiente de ingreso"/>
    <n v="0"/>
  </r>
  <r>
    <x v="304"/>
    <x v="3"/>
    <s v="Cerdo"/>
    <x v="1"/>
    <s v="1021903"/>
    <x v="247"/>
    <s v="Subprod"/>
    <s v="Subprod Visceras"/>
    <x v="7"/>
    <n v="59646"/>
    <n v="0"/>
    <n v="0"/>
    <n v="59646"/>
    <n v="0"/>
    <n v="0"/>
    <m/>
    <m/>
    <n v="0"/>
    <s v="OK"/>
    <n v="0"/>
  </r>
  <r>
    <x v="177"/>
    <x v="3"/>
    <s v="Cerdo"/>
    <x v="1"/>
    <s v="1021905"/>
    <x v="166"/>
    <s v="Recortes"/>
    <s v="Recortes No Magro"/>
    <x v="2"/>
    <m/>
    <m/>
    <m/>
    <n v="0"/>
    <n v="24000"/>
    <n v="28080"/>
    <n v="4080"/>
    <m/>
    <n v="24000"/>
    <s v="Sobre ingreso"/>
    <n v="0"/>
  </r>
  <r>
    <x v="533"/>
    <x v="3"/>
    <s v="Cerdo"/>
    <x v="1"/>
    <s v="1021920"/>
    <x v="468"/>
    <s v="Lomo"/>
    <s v="Lomo CC Loin"/>
    <x v="8"/>
    <n v="0"/>
    <n v="846"/>
    <n v="800"/>
    <n v="0"/>
    <n v="46"/>
    <n v="0"/>
    <m/>
    <m/>
    <n v="0"/>
    <s v="OK"/>
    <n v="0"/>
  </r>
  <r>
    <x v="534"/>
    <x v="3"/>
    <s v="Cerdo"/>
    <x v="1"/>
    <s v="1021921"/>
    <x v="469"/>
    <s v="Lomo"/>
    <s v="Lomo Centro"/>
    <x v="8"/>
    <n v="0"/>
    <n v="800"/>
    <n v="800"/>
    <n v="0"/>
    <n v="1000"/>
    <n v="1000"/>
    <n v="1000"/>
    <m/>
    <n v="0"/>
    <s v="OK"/>
    <n v="0"/>
  </r>
  <r>
    <x v="305"/>
    <x v="3"/>
    <s v="Cerdo"/>
    <x v="1"/>
    <s v="1021922"/>
    <x v="158"/>
    <s v="Filete"/>
    <s v="Filete c/Cabeza"/>
    <x v="8"/>
    <n v="175"/>
    <n v="0"/>
    <n v="0"/>
    <n v="175"/>
    <n v="0"/>
    <n v="0"/>
    <n v="200"/>
    <m/>
    <n v="-200"/>
    <s v="Pendiente de ingreso"/>
    <n v="0"/>
  </r>
  <r>
    <x v="306"/>
    <x v="3"/>
    <s v="Cerdo"/>
    <x v="1"/>
    <s v="1021924"/>
    <x v="270"/>
    <s v="Lomo"/>
    <s v="Lomo MM Loin"/>
    <x v="8"/>
    <n v="923"/>
    <n v="15077"/>
    <n v="16000"/>
    <n v="923"/>
    <n v="17077"/>
    <n v="18000"/>
    <n v="18000"/>
    <m/>
    <n v="0"/>
    <s v="OK"/>
    <n v="0"/>
  </r>
  <r>
    <x v="307"/>
    <x v="3"/>
    <s v="Cerdo"/>
    <x v="1"/>
    <s v="1021925"/>
    <x v="271"/>
    <s v="Lomo"/>
    <s v="Lomo MM Loin"/>
    <x v="8"/>
    <n v="10490"/>
    <n v="17510"/>
    <n v="28000"/>
    <n v="10490"/>
    <n v="17510"/>
    <n v="28000"/>
    <n v="28000"/>
    <m/>
    <n v="0"/>
    <s v="OK"/>
    <n v="0"/>
  </r>
  <r>
    <x v="308"/>
    <x v="3"/>
    <s v="Cerdo"/>
    <x v="1"/>
    <s v="1021929"/>
    <x v="272"/>
    <s v="Panceta"/>
    <s v="Panceta c/Cuero"/>
    <x v="8"/>
    <n v="250"/>
    <n v="0"/>
    <n v="0"/>
    <n v="250"/>
    <n v="0"/>
    <n v="0"/>
    <m/>
    <m/>
    <n v="0"/>
    <s v="OK"/>
    <n v="0"/>
  </r>
  <r>
    <x v="309"/>
    <x v="3"/>
    <s v="Cerdo"/>
    <x v="1"/>
    <s v="1021931"/>
    <x v="273"/>
    <s v="Cost-Pec"/>
    <s v="Cost-Pec Trozos"/>
    <x v="8"/>
    <n v="-8117"/>
    <n v="16356"/>
    <n v="0"/>
    <n v="-8117"/>
    <n v="16356"/>
    <n v="0"/>
    <m/>
    <m/>
    <n v="0"/>
    <s v="OK"/>
    <n v="0"/>
  </r>
  <r>
    <x v="310"/>
    <x v="3"/>
    <s v="Cerdo"/>
    <x v="1"/>
    <s v="1021936"/>
    <x v="274"/>
    <s v="Paleta"/>
    <s v="Paleta Pulpa"/>
    <x v="8"/>
    <n v="32263"/>
    <n v="304937"/>
    <n v="337200"/>
    <n v="32263"/>
    <n v="327737"/>
    <n v="360000"/>
    <n v="336000"/>
    <m/>
    <n v="24000"/>
    <s v="Sobre ingreso"/>
    <n v="0"/>
  </r>
  <r>
    <x v="470"/>
    <x v="3"/>
    <s v="Cerdo"/>
    <x v="1"/>
    <s v="1021944"/>
    <x v="416"/>
    <s v="Recortes"/>
    <s v="Diafragma"/>
    <x v="8"/>
    <n v="411"/>
    <n v="1989"/>
    <n v="2400"/>
    <n v="411"/>
    <n v="1989"/>
    <n v="2400"/>
    <n v="2400"/>
    <m/>
    <n v="0"/>
    <s v="OK"/>
    <n v="0"/>
  </r>
  <r>
    <x v="471"/>
    <x v="3"/>
    <s v="Cerdo"/>
    <x v="1"/>
    <s v="1021945"/>
    <x v="417"/>
    <s v="Cabeza"/>
    <s v="Cabeza Derivados"/>
    <x v="8"/>
    <n v="-6000"/>
    <n v="8400"/>
    <n v="2400"/>
    <n v="-6000"/>
    <n v="8400"/>
    <n v="2400"/>
    <n v="2400"/>
    <m/>
    <n v="0"/>
    <s v="OK"/>
    <n v="0"/>
  </r>
  <r>
    <x v="311"/>
    <x v="3"/>
    <s v="Cerdo"/>
    <x v="1"/>
    <s v="1021952"/>
    <x v="156"/>
    <s v="Chuleta"/>
    <s v="Chuleta Huesos"/>
    <x v="8"/>
    <n v="-1520"/>
    <n v="0"/>
    <n v="800"/>
    <n v="-1520"/>
    <n v="2200"/>
    <n v="3000"/>
    <n v="3000"/>
    <m/>
    <n v="0"/>
    <s v="OK"/>
    <n v="0"/>
  </r>
  <r>
    <x v="312"/>
    <x v="3"/>
    <s v="Cerdo"/>
    <x v="1"/>
    <s v="1021971"/>
    <x v="275"/>
    <s v="Cueros"/>
    <s v="Cuero Back"/>
    <x v="2"/>
    <n v="-18361"/>
    <n v="42361"/>
    <n v="24000"/>
    <n v="-18361"/>
    <n v="42361"/>
    <n v="24000"/>
    <n v="24000"/>
    <m/>
    <n v="0"/>
    <s v="OK"/>
    <n v="0"/>
  </r>
  <r>
    <x v="313"/>
    <x v="3"/>
    <s v="Cerdo"/>
    <x v="1"/>
    <s v="1021987"/>
    <x v="276"/>
    <s v="Subprod"/>
    <s v="Subprod Tripa"/>
    <x v="8"/>
    <n v="-10172"/>
    <n v="9468"/>
    <n v="0"/>
    <n v="-10172"/>
    <n v="9468"/>
    <n v="0"/>
    <m/>
    <m/>
    <n v="0"/>
    <s v="OK"/>
    <n v="0"/>
  </r>
  <r>
    <x v="180"/>
    <x v="3"/>
    <s v="Cerdo"/>
    <x v="1"/>
    <s v="1021992"/>
    <x v="89"/>
    <s v="Grasas"/>
    <s v="Grasa Lomo Tocino"/>
    <x v="2"/>
    <n v="-16593"/>
    <n v="40173"/>
    <n v="24000"/>
    <n v="-16593"/>
    <n v="40173"/>
    <n v="24000"/>
    <n v="24000"/>
    <m/>
    <n v="0"/>
    <s v="OK"/>
    <n v="0"/>
  </r>
  <r>
    <x v="314"/>
    <x v="3"/>
    <s v="Cerdo"/>
    <x v="1"/>
    <s v="1022033"/>
    <x v="277"/>
    <s v="Cabeza"/>
    <s v="Cabeza Derivados"/>
    <x v="2"/>
    <n v="-3775"/>
    <n v="30327"/>
    <n v="24000"/>
    <n v="-3775"/>
    <n v="30327"/>
    <n v="24000"/>
    <n v="24000"/>
    <m/>
    <n v="0"/>
    <s v="OK"/>
    <n v="0"/>
  </r>
  <r>
    <x v="181"/>
    <x v="3"/>
    <s v="Cerdo"/>
    <x v="1"/>
    <s v="1022073"/>
    <x v="169"/>
    <s v="Grasas"/>
    <s v="Grasa Interior"/>
    <x v="2"/>
    <n v="9969"/>
    <n v="38031"/>
    <n v="48000"/>
    <n v="9969"/>
    <n v="38031"/>
    <n v="48000"/>
    <n v="48000"/>
    <m/>
    <n v="0"/>
    <s v="OK"/>
    <n v="0"/>
  </r>
  <r>
    <x v="315"/>
    <x v="3"/>
    <s v="Cerdo"/>
    <x v="1"/>
    <s v="1022080"/>
    <x v="278"/>
    <s v="Subprod"/>
    <s v="Subprod Cola"/>
    <x v="2"/>
    <n v="-4079"/>
    <n v="76630"/>
    <n v="72000"/>
    <n v="-4079"/>
    <n v="76630"/>
    <n v="72000"/>
    <n v="72000"/>
    <m/>
    <n v="0"/>
    <s v="OK"/>
    <n v="0"/>
  </r>
  <r>
    <x v="316"/>
    <x v="3"/>
    <s v="Cerdo"/>
    <x v="1"/>
    <s v="1022082"/>
    <x v="279"/>
    <s v="Recortes"/>
    <s v="Recortes No Magro"/>
    <x v="2"/>
    <n v="740"/>
    <n v="0"/>
    <n v="0"/>
    <n v="740"/>
    <n v="0"/>
    <n v="0"/>
    <m/>
    <m/>
    <n v="0"/>
    <s v="OK"/>
    <n v="0"/>
  </r>
  <r>
    <x v="182"/>
    <x v="3"/>
    <s v="Cerdo"/>
    <x v="1"/>
    <s v="1022096"/>
    <x v="170"/>
    <s v="Huesos"/>
    <s v="Huesos Cuarto Delant"/>
    <x v="2"/>
    <m/>
    <m/>
    <m/>
    <m/>
    <m/>
    <m/>
    <n v="96000"/>
    <m/>
    <n v="-96000"/>
    <s v="Pendiente de ingreso"/>
    <n v="0"/>
  </r>
  <r>
    <x v="317"/>
    <x v="3"/>
    <s v="Cerdo"/>
    <x v="1"/>
    <s v="1022097"/>
    <x v="280"/>
    <s v="Filete"/>
    <s v="Filete c/Cabeza"/>
    <x v="7"/>
    <n v="8060"/>
    <n v="0"/>
    <n v="0"/>
    <n v="8060"/>
    <n v="0"/>
    <n v="0"/>
    <m/>
    <m/>
    <n v="0"/>
    <s v="OK"/>
    <n v="0"/>
  </r>
  <r>
    <x v="318"/>
    <x v="3"/>
    <s v="Cerdo"/>
    <x v="1"/>
    <s v="1022099"/>
    <x v="281"/>
    <s v="Huesos"/>
    <s v="Huesos Cuarto Centra"/>
    <x v="2"/>
    <n v="49770"/>
    <n v="188041"/>
    <n v="240000"/>
    <n v="49770"/>
    <n v="188041"/>
    <n v="244000"/>
    <n v="244000"/>
    <m/>
    <n v="0"/>
    <s v="OK"/>
    <n v="0"/>
  </r>
  <r>
    <x v="319"/>
    <x v="3"/>
    <s v="Cerdo"/>
    <x v="1"/>
    <s v="1022101"/>
    <x v="282"/>
    <s v="Lomo"/>
    <s v="Lomo Centro"/>
    <x v="8"/>
    <n v="-1712"/>
    <n v="1600"/>
    <n v="0"/>
    <n v="-1712"/>
    <n v="3780"/>
    <n v="2180"/>
    <n v="2144"/>
    <m/>
    <n v="36"/>
    <s v="Sobre ingreso"/>
    <n v="0"/>
  </r>
  <r>
    <x v="320"/>
    <x v="3"/>
    <s v="Cerdo"/>
    <x v="1"/>
    <s v="1022115"/>
    <x v="283"/>
    <s v="Plancha"/>
    <s v="Plancha c/Cuero"/>
    <x v="6"/>
    <n v="6794"/>
    <n v="0"/>
    <n v="0"/>
    <n v="6794"/>
    <n v="0"/>
    <n v="0"/>
    <m/>
    <m/>
    <n v="0"/>
    <s v="OK"/>
    <n v="0"/>
  </r>
  <r>
    <x v="184"/>
    <x v="3"/>
    <s v="Cerdo"/>
    <x v="1"/>
    <s v="1022125"/>
    <x v="172"/>
    <s v="Pernil"/>
    <s v="Pernil Mano"/>
    <x v="2"/>
    <n v="-88553"/>
    <n v="202334"/>
    <n v="120000"/>
    <n v="-88553"/>
    <n v="202334"/>
    <n v="120000"/>
    <n v="24000"/>
    <m/>
    <n v="96000"/>
    <s v="Sobre ingreso"/>
    <n v="0"/>
  </r>
  <r>
    <x v="321"/>
    <x v="3"/>
    <s v="Cerdo"/>
    <x v="1"/>
    <s v="1022128"/>
    <x v="284"/>
    <s v="Pierna"/>
    <s v="Pierna Pulpa Fina"/>
    <x v="8"/>
    <n v="8230"/>
    <n v="0"/>
    <n v="8000"/>
    <n v="8230"/>
    <n v="0"/>
    <n v="8000"/>
    <n v="8000"/>
    <m/>
    <n v="0"/>
    <s v="OK"/>
    <n v="0"/>
  </r>
  <r>
    <x v="322"/>
    <x v="3"/>
    <s v="Cerdo"/>
    <x v="1"/>
    <s v="1022141"/>
    <x v="285"/>
    <s v="Pierna"/>
    <s v="Pierna Pulpa Fina"/>
    <x v="8"/>
    <n v="-15472"/>
    <n v="26419"/>
    <n v="10947"/>
    <n v="-15472"/>
    <n v="46472"/>
    <n v="31000"/>
    <n v="32730"/>
    <m/>
    <n v="-1730"/>
    <s v="Pendiente de ingreso"/>
    <n v="0"/>
  </r>
  <r>
    <x v="323"/>
    <x v="3"/>
    <s v="Cerdo"/>
    <x v="1"/>
    <s v="1022142"/>
    <x v="286"/>
    <s v="Pierna"/>
    <s v="Pierna Pulpa Fina"/>
    <x v="8"/>
    <n v="4447"/>
    <n v="18696"/>
    <n v="23143"/>
    <n v="4447"/>
    <n v="18553"/>
    <n v="23000"/>
    <n v="23000"/>
    <m/>
    <n v="0"/>
    <s v="OK"/>
    <n v="0"/>
  </r>
  <r>
    <x v="324"/>
    <x v="3"/>
    <s v="Cerdo"/>
    <x v="1"/>
    <s v="1022145"/>
    <x v="287"/>
    <s v="Pierna"/>
    <s v="Pierna Pulpa"/>
    <x v="7"/>
    <n v="0"/>
    <n v="20000"/>
    <n v="20000"/>
    <n v="0"/>
    <n v="24000"/>
    <n v="24000"/>
    <n v="24000"/>
    <m/>
    <n v="0"/>
    <s v="OK"/>
    <n v="0"/>
  </r>
  <r>
    <x v="325"/>
    <x v="3"/>
    <s v="Cerdo"/>
    <x v="1"/>
    <s v="1022169"/>
    <x v="288"/>
    <s v="Recortes"/>
    <s v="Recortes No Magro"/>
    <x v="2"/>
    <n v="-33531"/>
    <n v="130328"/>
    <n v="96000"/>
    <n v="-33531"/>
    <n v="130328"/>
    <n v="96000"/>
    <n v="96000"/>
    <m/>
    <n v="0"/>
    <s v="OK"/>
    <n v="0"/>
  </r>
  <r>
    <x v="187"/>
    <x v="3"/>
    <s v="Cerdo"/>
    <x v="1"/>
    <s v="1022183"/>
    <x v="174"/>
    <s v="Pernil"/>
    <s v="Pernil Pierna"/>
    <x v="2"/>
    <n v="0"/>
    <n v="700000"/>
    <n v="700000"/>
    <n v="0"/>
    <n v="700000"/>
    <n v="700000"/>
    <n v="384000"/>
    <m/>
    <n v="316000"/>
    <s v="Sobre ingreso"/>
    <n v="0"/>
  </r>
  <r>
    <x v="188"/>
    <x v="3"/>
    <s v="Cerdo"/>
    <x v="1"/>
    <s v="1022186"/>
    <x v="175"/>
    <s v="Huesos"/>
    <s v="Huesos Cuarto Centra"/>
    <x v="2"/>
    <m/>
    <m/>
    <m/>
    <m/>
    <m/>
    <m/>
    <n v="24000"/>
    <m/>
    <n v="-24000"/>
    <s v="Pendiente de ingreso"/>
    <n v="0"/>
  </r>
  <r>
    <x v="326"/>
    <x v="3"/>
    <s v="Cerdo"/>
    <x v="1"/>
    <s v="1022193"/>
    <x v="289"/>
    <s v="Lomo"/>
    <s v="Lomo Vetado"/>
    <x v="2"/>
    <n v="4062"/>
    <n v="24638"/>
    <n v="24000"/>
    <n v="4062"/>
    <n v="19938"/>
    <n v="24000"/>
    <n v="24000"/>
    <m/>
    <n v="0"/>
    <s v="OK"/>
    <n v="0"/>
  </r>
  <r>
    <x v="327"/>
    <x v="3"/>
    <s v="Cerdo"/>
    <x v="1"/>
    <s v="1022212"/>
    <x v="290"/>
    <s v="Cabeza"/>
    <s v="Cabeza Entera"/>
    <x v="2"/>
    <n v="-71169"/>
    <n v="648012"/>
    <n v="576000"/>
    <n v="-71169"/>
    <n v="648012"/>
    <n v="576000"/>
    <n v="576000"/>
    <m/>
    <n v="0"/>
    <s v="OK"/>
    <n v="0"/>
  </r>
  <r>
    <x v="328"/>
    <x v="3"/>
    <s v="Cerdo"/>
    <x v="1"/>
    <s v="1022247"/>
    <x v="291"/>
    <s v="Recortes"/>
    <s v="Recortes No Magro"/>
    <x v="7"/>
    <n v="56128"/>
    <n v="0"/>
    <n v="48000"/>
    <n v="56128"/>
    <n v="0"/>
    <n v="0"/>
    <m/>
    <m/>
    <n v="0"/>
    <s v="OK"/>
    <n v="0"/>
  </r>
  <r>
    <x v="330"/>
    <x v="3"/>
    <s v="Cerdo"/>
    <x v="1"/>
    <s v="1022293"/>
    <x v="293"/>
    <s v="Prolijado"/>
    <s v="Prolijado Malaya"/>
    <x v="8"/>
    <n v="10"/>
    <n v="0"/>
    <n v="10"/>
    <n v="10"/>
    <n v="-10"/>
    <n v="0"/>
    <m/>
    <m/>
    <n v="0"/>
    <s v="OK"/>
    <n v="0"/>
  </r>
  <r>
    <x v="331"/>
    <x v="3"/>
    <s v="Cerdo"/>
    <x v="1"/>
    <s v="1022304"/>
    <x v="294"/>
    <s v="Subprod"/>
    <s v="Subprod Visceras"/>
    <x v="7"/>
    <n v="-18600"/>
    <n v="22902"/>
    <n v="20000"/>
    <n v="-18600"/>
    <n v="22902"/>
    <n v="20000"/>
    <n v="20000"/>
    <m/>
    <n v="0"/>
    <s v="OK"/>
    <n v="0"/>
  </r>
  <r>
    <x v="332"/>
    <x v="3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333"/>
    <x v="3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201"/>
    <x v="3"/>
    <s v="Cerdo"/>
    <x v="1"/>
    <s v="1022373"/>
    <x v="187"/>
    <s v="Recortes"/>
    <s v="Recortes No Magro"/>
    <x v="2"/>
    <n v="0"/>
    <n v="0"/>
    <n v="0"/>
    <n v="0"/>
    <n v="0"/>
    <n v="24000"/>
    <n v="24000"/>
    <m/>
    <n v="0"/>
    <s v="OK"/>
    <n v="0"/>
  </r>
  <r>
    <x v="202"/>
    <x v="3"/>
    <s v="Cerdo"/>
    <x v="1"/>
    <s v="1022378"/>
    <x v="188"/>
    <s v="Huesos"/>
    <s v="Huesos Cuarto Centra"/>
    <x v="2"/>
    <m/>
    <m/>
    <m/>
    <m/>
    <m/>
    <m/>
    <n v="24000"/>
    <m/>
    <n v="-24000"/>
    <s v="Pendiente de ingreso"/>
    <n v="0"/>
  </r>
  <r>
    <x v="335"/>
    <x v="3"/>
    <s v="Cerdo"/>
    <x v="1"/>
    <s v="1022379"/>
    <x v="297"/>
    <s v="Paleta"/>
    <s v="Paleta Pulpa"/>
    <x v="2"/>
    <n v="13817"/>
    <n v="0"/>
    <n v="0"/>
    <n v="13817"/>
    <n v="0"/>
    <n v="3729"/>
    <n v="3729"/>
    <m/>
    <n v="0"/>
    <s v="OK"/>
    <n v="0"/>
  </r>
  <r>
    <x v="203"/>
    <x v="3"/>
    <s v="Cerdo"/>
    <x v="1"/>
    <s v="1022381"/>
    <x v="189"/>
    <s v="Grasas"/>
    <s v="Grasa Gordura"/>
    <x v="2"/>
    <m/>
    <m/>
    <m/>
    <m/>
    <m/>
    <m/>
    <n v="32000"/>
    <m/>
    <n v="-32000"/>
    <s v="Pendiente de ingreso"/>
    <n v="0"/>
  </r>
  <r>
    <x v="336"/>
    <x v="3"/>
    <s v="Cerdo"/>
    <x v="1"/>
    <s v="1022388"/>
    <x v="298"/>
    <s v="Huesos"/>
    <s v="Huesos Cuarto Centra"/>
    <x v="2"/>
    <n v="18428"/>
    <n v="112427"/>
    <n v="120000"/>
    <n v="18428"/>
    <n v="112427"/>
    <n v="120000"/>
    <n v="120000"/>
    <m/>
    <n v="0"/>
    <s v="OK"/>
    <n v="0"/>
  </r>
  <r>
    <x v="205"/>
    <x v="3"/>
    <s v="Cerdo"/>
    <x v="1"/>
    <s v="1022389"/>
    <x v="191"/>
    <s v="Cueros"/>
    <s v="Cuero Panceta"/>
    <x v="2"/>
    <n v="-548"/>
    <n v="0"/>
    <n v="0"/>
    <n v="-548"/>
    <n v="0"/>
    <n v="0"/>
    <m/>
    <m/>
    <n v="0"/>
    <s v="OK"/>
    <n v="0"/>
  </r>
  <r>
    <x v="337"/>
    <x v="3"/>
    <s v="Cerdo"/>
    <x v="1"/>
    <s v="1022398"/>
    <x v="299"/>
    <s v="Pierna"/>
    <s v="Pierna Pulpa Fina"/>
    <x v="8"/>
    <n v="5435"/>
    <n v="47767"/>
    <n v="53202"/>
    <n v="5435"/>
    <n v="47565"/>
    <n v="53000"/>
    <n v="53000"/>
    <m/>
    <n v="0"/>
    <s v="OK"/>
    <n v="0"/>
  </r>
  <r>
    <x v="338"/>
    <x v="3"/>
    <s v="Cerdo"/>
    <x v="1"/>
    <s v="1022413"/>
    <x v="300"/>
    <s v="Subprod"/>
    <s v="Subprod Visceras"/>
    <x v="8"/>
    <n v="-3468"/>
    <n v="5068"/>
    <n v="1600"/>
    <n v="-3468"/>
    <n v="7600"/>
    <n v="2000"/>
    <n v="2000"/>
    <m/>
    <n v="0"/>
    <s v="OK"/>
    <n v="0"/>
  </r>
  <r>
    <x v="208"/>
    <x v="3"/>
    <s v="Cerdo"/>
    <x v="1"/>
    <s v="1022414"/>
    <x v="194"/>
    <s v="Chuleta"/>
    <s v="Chuleta Cazuela"/>
    <x v="2"/>
    <n v="0"/>
    <n v="72000"/>
    <n v="72000"/>
    <n v="0"/>
    <n v="72000"/>
    <n v="72000"/>
    <n v="48000"/>
    <m/>
    <n v="24000"/>
    <s v="Sobre ingreso"/>
    <n v="0"/>
  </r>
  <r>
    <x v="339"/>
    <x v="3"/>
    <s v="Cerdo"/>
    <x v="1"/>
    <s v="1022415"/>
    <x v="301"/>
    <s v="Recortes"/>
    <s v="Recortes No Magro"/>
    <x v="2"/>
    <n v="1716"/>
    <n v="0"/>
    <n v="0"/>
    <n v="1716"/>
    <n v="0"/>
    <n v="0"/>
    <m/>
    <m/>
    <n v="0"/>
    <s v="OK"/>
    <n v="0"/>
  </r>
  <r>
    <x v="340"/>
    <x v="3"/>
    <s v="Cerdo"/>
    <x v="1"/>
    <s v="1022416"/>
    <x v="302"/>
    <s v="Chuleta"/>
    <s v="Chuleta Vetada"/>
    <x v="2"/>
    <n v="1140"/>
    <n v="0"/>
    <n v="0"/>
    <n v="1140"/>
    <n v="0"/>
    <n v="0"/>
    <m/>
    <m/>
    <n v="0"/>
    <s v="OK"/>
    <n v="0"/>
  </r>
  <r>
    <x v="209"/>
    <x v="3"/>
    <s v="Cerdo"/>
    <x v="1"/>
    <s v="1022417"/>
    <x v="195"/>
    <s v="Cueros"/>
    <s v="Cuero Mixto"/>
    <x v="2"/>
    <n v="760"/>
    <n v="80366"/>
    <n v="72000"/>
    <n v="760"/>
    <n v="80366"/>
    <n v="72000"/>
    <n v="48000"/>
    <m/>
    <n v="24000"/>
    <s v="Sobre ingreso"/>
    <n v="0"/>
  </r>
  <r>
    <x v="494"/>
    <x v="3"/>
    <s v="Cerdo"/>
    <x v="1"/>
    <s v="1022433"/>
    <x v="432"/>
    <s v="Reprod"/>
    <s v="Reprod Hembra"/>
    <x v="7"/>
    <n v="0"/>
    <n v="72000"/>
    <n v="72000"/>
    <m/>
    <m/>
    <m/>
    <m/>
    <m/>
    <n v="0"/>
    <s v="OK"/>
    <n v="0"/>
  </r>
  <r>
    <x v="341"/>
    <x v="3"/>
    <s v="Cerdo"/>
    <x v="1"/>
    <s v="1022449"/>
    <x v="303"/>
    <s v="Pierna"/>
    <s v="Pierna Pulpa"/>
    <x v="5"/>
    <n v="446"/>
    <n v="0"/>
    <n v="0"/>
    <n v="446"/>
    <n v="0"/>
    <n v="0"/>
    <m/>
    <m/>
    <n v="0"/>
    <s v="OK"/>
    <n v="0"/>
  </r>
  <r>
    <x v="342"/>
    <x v="3"/>
    <s v="Cerdo"/>
    <x v="1"/>
    <s v="1022500"/>
    <x v="130"/>
    <s v="Grasas"/>
    <s v="Grasa Gordura"/>
    <x v="7"/>
    <n v="5852"/>
    <n v="0"/>
    <n v="0"/>
    <n v="5852"/>
    <n v="0"/>
    <n v="0"/>
    <m/>
    <m/>
    <n v="0"/>
    <s v="OK"/>
    <n v="0"/>
  </r>
  <r>
    <x v="343"/>
    <x v="3"/>
    <s v="Cerdo"/>
    <x v="1"/>
    <s v="1022515"/>
    <x v="304"/>
    <s v="Panceta"/>
    <s v="Panceta c/Cuero"/>
    <x v="8"/>
    <n v="-3176"/>
    <n v="24000"/>
    <n v="20824"/>
    <n v="-3176"/>
    <n v="24176"/>
    <n v="21000"/>
    <n v="21000"/>
    <m/>
    <n v="0"/>
    <s v="OK"/>
    <n v="0"/>
  </r>
  <r>
    <x v="344"/>
    <x v="3"/>
    <s v="Cerdo"/>
    <x v="1"/>
    <s v="1022550"/>
    <x v="305"/>
    <s v="Huesos"/>
    <s v="Huesos Cuarto Traser"/>
    <x v="8"/>
    <n v="24086"/>
    <n v="0"/>
    <n v="24000"/>
    <n v="24086"/>
    <n v="0"/>
    <n v="0"/>
    <m/>
    <m/>
    <n v="0"/>
    <s v="OK"/>
    <n v="0"/>
  </r>
  <r>
    <x v="345"/>
    <x v="3"/>
    <s v="Cerdo"/>
    <x v="1"/>
    <s v="1022561"/>
    <x v="306"/>
    <s v="Lomo"/>
    <s v="Lomo MM Loin"/>
    <x v="8"/>
    <n v="-5464"/>
    <n v="733"/>
    <n v="0"/>
    <n v="-5464"/>
    <n v="2733"/>
    <n v="2000"/>
    <n v="2000"/>
    <m/>
    <n v="0"/>
    <s v="OK"/>
    <n v="0"/>
  </r>
  <r>
    <x v="346"/>
    <x v="3"/>
    <s v="Cerdo"/>
    <x v="1"/>
    <s v="1022568"/>
    <x v="307"/>
    <s v="Panceta"/>
    <s v="Panceta s/Cuero"/>
    <x v="2"/>
    <n v="12436"/>
    <n v="24285"/>
    <n v="24000"/>
    <n v="12436"/>
    <n v="24285"/>
    <n v="24000"/>
    <n v="24000"/>
    <m/>
    <n v="0"/>
    <s v="OK"/>
    <n v="0"/>
  </r>
  <r>
    <x v="347"/>
    <x v="3"/>
    <s v="Cerdo"/>
    <x v="1"/>
    <s v="1022570"/>
    <x v="308"/>
    <s v="Panceta"/>
    <s v="Panceta c/Cuero"/>
    <x v="8"/>
    <n v="1438"/>
    <n v="0"/>
    <n v="800"/>
    <n v="1438"/>
    <n v="200"/>
    <n v="1000"/>
    <n v="1000"/>
    <m/>
    <n v="0"/>
    <s v="OK"/>
    <n v="0"/>
  </r>
  <r>
    <x v="348"/>
    <x v="3"/>
    <s v="Cerdo"/>
    <x v="1"/>
    <s v="1022619"/>
    <x v="309"/>
    <s v="Prolijado"/>
    <s v="Prolijado Malaya"/>
    <x v="5"/>
    <n v="-5287"/>
    <n v="283"/>
    <n v="0"/>
    <n v="-5287"/>
    <n v="283"/>
    <n v="0"/>
    <m/>
    <m/>
    <n v="0"/>
    <s v="OK"/>
    <n v="0"/>
  </r>
  <r>
    <x v="349"/>
    <x v="3"/>
    <s v="Cerdo"/>
    <x v="1"/>
    <s v="1022621"/>
    <x v="310"/>
    <s v="Panceta"/>
    <s v="Panceta s/Cuero"/>
    <x v="8"/>
    <n v="949"/>
    <n v="31051"/>
    <n v="32000"/>
    <n v="949"/>
    <n v="31051"/>
    <n v="32000"/>
    <n v="32000"/>
    <m/>
    <n v="0"/>
    <s v="OK"/>
    <n v="0"/>
  </r>
  <r>
    <x v="350"/>
    <x v="3"/>
    <s v="Cerdo"/>
    <x v="1"/>
    <s v="1022636"/>
    <x v="311"/>
    <s v="Huesos"/>
    <s v="Huesos Cuarto Traser"/>
    <x v="2"/>
    <n v="15947"/>
    <n v="157528"/>
    <n v="168000"/>
    <n v="15947"/>
    <n v="157528"/>
    <n v="168000"/>
    <n v="168000"/>
    <m/>
    <n v="0"/>
    <s v="OK"/>
    <n v="0"/>
  </r>
  <r>
    <x v="219"/>
    <x v="3"/>
    <s v="Cerdo"/>
    <x v="1"/>
    <s v="1022637"/>
    <x v="204"/>
    <s v="Huesos"/>
    <s v="Huesos Cuarto Delant"/>
    <x v="2"/>
    <m/>
    <m/>
    <m/>
    <m/>
    <m/>
    <m/>
    <n v="24000"/>
    <m/>
    <n v="-24000"/>
    <s v="Pendiente de ingreso"/>
    <n v="0"/>
  </r>
  <r>
    <x v="351"/>
    <x v="3"/>
    <s v="Cerdo"/>
    <x v="1"/>
    <s v="1022639"/>
    <x v="312"/>
    <s v="Cabeza"/>
    <s v="Cabeza Entera"/>
    <x v="2"/>
    <n v="41614"/>
    <n v="885306"/>
    <n v="888000"/>
    <n v="41614"/>
    <n v="885306"/>
    <n v="888000"/>
    <n v="888000"/>
    <m/>
    <n v="0"/>
    <s v="OK"/>
    <n v="0"/>
  </r>
  <r>
    <x v="352"/>
    <x v="3"/>
    <s v="Cerdo"/>
    <x v="1"/>
    <s v="1022640"/>
    <x v="313"/>
    <s v="Cabeza"/>
    <s v="Cabeza Entera"/>
    <x v="2"/>
    <n v="-6231"/>
    <n v="61196"/>
    <n v="48000"/>
    <n v="-6231"/>
    <n v="61196"/>
    <n v="48000"/>
    <n v="48000"/>
    <m/>
    <n v="0"/>
    <s v="OK"/>
    <n v="0"/>
  </r>
  <r>
    <x v="353"/>
    <x v="3"/>
    <s v="Cerdo"/>
    <x v="1"/>
    <s v="1022645"/>
    <x v="260"/>
    <s v="Panceta"/>
    <s v="Panceta s/Cuero"/>
    <x v="2"/>
    <n v="-16959"/>
    <n v="24000"/>
    <n v="24000"/>
    <n v="-16959"/>
    <n v="24000"/>
    <n v="24000"/>
    <n v="24000"/>
    <m/>
    <n v="0"/>
    <s v="OK"/>
    <n v="0"/>
  </r>
  <r>
    <x v="354"/>
    <x v="3"/>
    <s v="Cerdo"/>
    <x v="1"/>
    <s v="1022646"/>
    <x v="259"/>
    <s v="Panceta"/>
    <s v="Panceta s/Cuero"/>
    <x v="2"/>
    <n v="-48"/>
    <n v="48"/>
    <n v="0"/>
    <n v="-48"/>
    <n v="48"/>
    <n v="0"/>
    <m/>
    <m/>
    <n v="0"/>
    <s v="OK"/>
    <n v="0"/>
  </r>
  <r>
    <x v="220"/>
    <x v="3"/>
    <s v="Cerdo"/>
    <x v="1"/>
    <s v="1022654"/>
    <x v="205"/>
    <s v="Recortes"/>
    <s v="Recortes No Magro"/>
    <x v="7"/>
    <n v="21800"/>
    <n v="0"/>
    <n v="0"/>
    <n v="21800"/>
    <n v="0"/>
    <n v="0"/>
    <m/>
    <m/>
    <n v="0"/>
    <s v="OK"/>
    <n v="0"/>
  </r>
  <r>
    <x v="495"/>
    <x v="3"/>
    <s v="Cerdo"/>
    <x v="1"/>
    <s v="1022657"/>
    <x v="433"/>
    <s v="Chuleta"/>
    <s v="Chuleta Huesos"/>
    <x v="6"/>
    <n v="0"/>
    <n v="7553"/>
    <n v="7500"/>
    <n v="0"/>
    <n v="7553"/>
    <n v="7500"/>
    <n v="8670"/>
    <m/>
    <n v="-1170"/>
    <s v="Pendiente de ingreso"/>
    <n v="0"/>
  </r>
  <r>
    <x v="224"/>
    <x v="3"/>
    <s v="Cerdo"/>
    <x v="1"/>
    <s v="1022748"/>
    <x v="208"/>
    <s v="Subprod"/>
    <s v="Subprod Patas-Manos"/>
    <x v="2"/>
    <n v="-15929"/>
    <n v="199422"/>
    <n v="192000"/>
    <n v="-15929"/>
    <n v="199422"/>
    <n v="192000"/>
    <n v="144000"/>
    <m/>
    <n v="48000"/>
    <s v="Sobre ingreso"/>
    <n v="0"/>
  </r>
  <r>
    <x v="355"/>
    <x v="3"/>
    <s v="Cerdo"/>
    <x v="1"/>
    <s v="1022750"/>
    <x v="314"/>
    <s v="Paleta"/>
    <s v="Paleta Pulpa"/>
    <x v="8"/>
    <n v="-28278"/>
    <n v="37751"/>
    <n v="9473"/>
    <n v="-28278"/>
    <n v="28278"/>
    <n v="0"/>
    <m/>
    <m/>
    <n v="0"/>
    <s v="OK"/>
    <n v="0"/>
  </r>
  <r>
    <x v="356"/>
    <x v="3"/>
    <s v="Cerdo"/>
    <x v="1"/>
    <s v="1022751"/>
    <x v="315"/>
    <s v="Paleta"/>
    <s v="Paleta Entera"/>
    <x v="8"/>
    <n v="-12688"/>
    <n v="27088"/>
    <n v="14400"/>
    <n v="-12688"/>
    <n v="27688"/>
    <n v="15000"/>
    <n v="15000"/>
    <m/>
    <n v="0"/>
    <s v="OK"/>
    <n v="0"/>
  </r>
  <r>
    <x v="357"/>
    <x v="3"/>
    <s v="Cerdo"/>
    <x v="1"/>
    <s v="1022753"/>
    <x v="316"/>
    <s v="Pernil"/>
    <s v="Pernil Mano"/>
    <x v="2"/>
    <n v="35976"/>
    <n v="196617"/>
    <n v="240000"/>
    <n v="35976"/>
    <n v="196617"/>
    <n v="240000"/>
    <n v="240000"/>
    <m/>
    <n v="0"/>
    <s v="OK"/>
    <n v="0"/>
  </r>
  <r>
    <x v="472"/>
    <x v="3"/>
    <s v="Cerdo"/>
    <x v="1"/>
    <s v="1022760"/>
    <x v="259"/>
    <s v="Panceta"/>
    <s v="Panceta s/Cuero"/>
    <x v="5"/>
    <n v="1051"/>
    <n v="0"/>
    <n v="0"/>
    <n v="1051"/>
    <n v="0"/>
    <n v="0"/>
    <m/>
    <m/>
    <n v="0"/>
    <s v="OK"/>
    <n v="0"/>
  </r>
  <r>
    <x v="358"/>
    <x v="3"/>
    <s v="Cerdo"/>
    <x v="1"/>
    <s v="1022767"/>
    <x v="317"/>
    <s v="Grasas"/>
    <s v="Grasa Gordura"/>
    <x v="8"/>
    <n v="16901"/>
    <n v="32854"/>
    <n v="24000"/>
    <n v="16901"/>
    <n v="37654"/>
    <n v="24000"/>
    <n v="24000"/>
    <m/>
    <n v="0"/>
    <s v="OK"/>
    <n v="0"/>
  </r>
  <r>
    <x v="360"/>
    <x v="3"/>
    <s v="Cerdo"/>
    <x v="1"/>
    <s v="1022794"/>
    <x v="319"/>
    <s v="Paleta"/>
    <s v="Paleta Entera"/>
    <x v="8"/>
    <n v="0"/>
    <n v="0"/>
    <n v="0"/>
    <n v="0"/>
    <n v="0"/>
    <n v="0"/>
    <n v="0.4"/>
    <m/>
    <n v="-0.4"/>
    <s v="Pendiente de ingreso"/>
    <n v="0"/>
  </r>
  <r>
    <x v="535"/>
    <x v="3"/>
    <s v="Cerdo"/>
    <x v="1"/>
    <s v="1022818"/>
    <x v="470"/>
    <s v="Muestra"/>
    <s v="Muestra"/>
    <x v="5"/>
    <m/>
    <m/>
    <m/>
    <m/>
    <m/>
    <m/>
    <n v="18.143999999999998"/>
    <m/>
    <n v="-18.143999999999998"/>
    <s v="Pendiente de ingreso"/>
    <n v="0"/>
  </r>
  <r>
    <x v="367"/>
    <x v="3"/>
    <s v="Cerdo"/>
    <x v="1"/>
    <s v="1022854"/>
    <x v="147"/>
    <s v="Huesos"/>
    <s v="Huesos Cuarto Centra"/>
    <x v="6"/>
    <n v="-48000"/>
    <n v="0"/>
    <n v="0"/>
    <n v="-48000"/>
    <n v="0"/>
    <n v="0"/>
    <m/>
    <m/>
    <n v="0"/>
    <s v="OK"/>
    <n v="0"/>
  </r>
  <r>
    <x v="232"/>
    <x v="3"/>
    <s v="Cerdo"/>
    <x v="1"/>
    <s v="1022856"/>
    <x v="216"/>
    <s v="Grasas"/>
    <s v="Grasa Gordura"/>
    <x v="2"/>
    <n v="0"/>
    <n v="48000"/>
    <n v="48000"/>
    <n v="0"/>
    <n v="48000"/>
    <n v="48000"/>
    <n v="16000"/>
    <m/>
    <n v="32000"/>
    <s v="Sobre ingreso"/>
    <n v="0"/>
  </r>
  <r>
    <x v="536"/>
    <x v="3"/>
    <s v="Cerdo"/>
    <x v="1"/>
    <s v="1022858"/>
    <x v="269"/>
    <s v="Lomo"/>
    <s v="Lomo Centro"/>
    <x v="7"/>
    <n v="0"/>
    <n v="43834"/>
    <n v="48000"/>
    <n v="0"/>
    <n v="43834"/>
    <n v="98000"/>
    <n v="100000"/>
    <m/>
    <n v="-2000"/>
    <s v="Pendiente de ingreso"/>
    <n v="0"/>
  </r>
  <r>
    <x v="368"/>
    <x v="3"/>
    <s v="Cerdo"/>
    <x v="1"/>
    <s v="1022863"/>
    <x v="326"/>
    <s v="Lomo"/>
    <s v="Lomo Vetado"/>
    <x v="8"/>
    <n v="-16470"/>
    <n v="43012"/>
    <n v="26542"/>
    <n v="-16470"/>
    <n v="49470"/>
    <n v="33000"/>
    <n v="33000"/>
    <m/>
    <n v="0"/>
    <s v="OK"/>
    <n v="0"/>
  </r>
  <r>
    <x v="369"/>
    <x v="3"/>
    <s v="Cerdo"/>
    <x v="1"/>
    <s v="1022864"/>
    <x v="327"/>
    <s v="Lomo"/>
    <s v="Lomo Vetado"/>
    <x v="8"/>
    <n v="-1606"/>
    <n v="37606"/>
    <n v="36000"/>
    <n v="-1606"/>
    <n v="41806"/>
    <n v="40200"/>
    <n v="40200"/>
    <m/>
    <n v="0"/>
    <s v="OK"/>
    <n v="0"/>
  </r>
  <r>
    <x v="370"/>
    <x v="3"/>
    <s v="Cerdo"/>
    <x v="1"/>
    <s v="1022865"/>
    <x v="328"/>
    <s v="Panceta"/>
    <s v="Panceta s/Cuero"/>
    <x v="8"/>
    <n v="-6443"/>
    <n v="32000"/>
    <n v="25557"/>
    <n v="-6443"/>
    <n v="51443"/>
    <n v="45000"/>
    <n v="45000"/>
    <m/>
    <n v="0"/>
    <s v="OK"/>
    <n v="0"/>
  </r>
  <r>
    <x v="371"/>
    <x v="3"/>
    <s v="Cerdo"/>
    <x v="1"/>
    <s v="1022866"/>
    <x v="329"/>
    <s v="Panceta"/>
    <s v="Panceta s/Cuero"/>
    <x v="8"/>
    <n v="-7060"/>
    <n v="42550"/>
    <n v="35490"/>
    <n v="-7060"/>
    <n v="43060"/>
    <n v="36000"/>
    <n v="36000"/>
    <m/>
    <n v="0"/>
    <s v="OK"/>
    <n v="0"/>
  </r>
  <r>
    <x v="372"/>
    <x v="3"/>
    <s v="Cerdo"/>
    <x v="1"/>
    <s v="1022883"/>
    <x v="330"/>
    <s v="Chuleta"/>
    <s v="Chuleta Huesos"/>
    <x v="5"/>
    <n v="0"/>
    <n v="23587"/>
    <n v="23587"/>
    <n v="0"/>
    <n v="32"/>
    <n v="32"/>
    <n v="31.751999999999999"/>
    <m/>
    <n v="0.24800000000000111"/>
    <s v="Sobre ingreso"/>
    <n v="0"/>
  </r>
  <r>
    <x v="373"/>
    <x v="3"/>
    <s v="Cerdo"/>
    <x v="1"/>
    <s v="1022907"/>
    <x v="331"/>
    <s v="Subprod"/>
    <s v="Subprod Visceras"/>
    <x v="6"/>
    <n v="-25512"/>
    <n v="29922"/>
    <n v="0"/>
    <n v="-25512"/>
    <n v="29922"/>
    <n v="24000"/>
    <n v="24000"/>
    <m/>
    <n v="0"/>
    <s v="OK"/>
    <n v="0"/>
  </r>
  <r>
    <x v="374"/>
    <x v="3"/>
    <s v="Cerdo"/>
    <x v="1"/>
    <s v="1022914"/>
    <x v="332"/>
    <s v="Grasas"/>
    <s v="Grasa Lomo Tocino"/>
    <x v="8"/>
    <n v="1320"/>
    <n v="4883"/>
    <n v="6203"/>
    <n v="1320"/>
    <n v="4883"/>
    <n v="6203"/>
    <n v="24000"/>
    <m/>
    <n v="-17797"/>
    <s v="Pendiente de ingreso"/>
    <n v="0"/>
  </r>
  <r>
    <x v="375"/>
    <x v="3"/>
    <s v="Cerdo"/>
    <x v="1"/>
    <s v="1022918"/>
    <x v="333"/>
    <s v="Grasas"/>
    <s v="Grasa Lomo Tocino"/>
    <x v="8"/>
    <n v="-3123"/>
    <n v="88209"/>
    <n v="85087"/>
    <n v="-3123"/>
    <n v="88209"/>
    <n v="120000"/>
    <n v="120000"/>
    <m/>
    <n v="0"/>
    <s v="OK"/>
    <n v="0"/>
  </r>
  <r>
    <x v="377"/>
    <x v="3"/>
    <s v="Cerdo"/>
    <x v="1"/>
    <s v="1022936"/>
    <x v="158"/>
    <s v="Filete"/>
    <s v="Filete c/Cabeza"/>
    <x v="2"/>
    <n v="7000"/>
    <n v="0"/>
    <n v="0"/>
    <n v="7000"/>
    <n v="0"/>
    <n v="3920"/>
    <n v="3920"/>
    <m/>
    <n v="0"/>
    <s v="OK"/>
    <n v="0"/>
  </r>
  <r>
    <x v="378"/>
    <x v="3"/>
    <s v="Cerdo"/>
    <x v="1"/>
    <s v="1022939"/>
    <x v="334"/>
    <s v="Cost-Pec"/>
    <s v="Cost-Pec Trozos"/>
    <x v="2"/>
    <n v="5040"/>
    <n v="0"/>
    <n v="0"/>
    <n v="5040"/>
    <n v="0"/>
    <n v="5060"/>
    <n v="5060"/>
    <m/>
    <n v="0"/>
    <s v="OK"/>
    <n v="0"/>
  </r>
  <r>
    <x v="379"/>
    <x v="3"/>
    <s v="Cerdo"/>
    <x v="1"/>
    <s v="1022940"/>
    <x v="335"/>
    <s v="Pernil"/>
    <s v="Pernil Mano"/>
    <x v="2"/>
    <n v="10465"/>
    <n v="5686"/>
    <n v="24000"/>
    <n v="10465"/>
    <n v="5686"/>
    <n v="24000"/>
    <n v="24000"/>
    <m/>
    <n v="0"/>
    <s v="OK"/>
    <n v="0"/>
  </r>
  <r>
    <x v="380"/>
    <x v="3"/>
    <s v="Cerdo"/>
    <x v="1"/>
    <s v="1022941"/>
    <x v="336"/>
    <s v="Pernil"/>
    <s v="Pernil Mano"/>
    <x v="2"/>
    <n v="26136"/>
    <n v="57580"/>
    <n v="96000"/>
    <n v="26136"/>
    <n v="57580"/>
    <n v="96000"/>
    <n v="96000"/>
    <m/>
    <n v="0"/>
    <s v="OK"/>
    <n v="0"/>
  </r>
  <r>
    <x v="242"/>
    <x v="3"/>
    <s v="Cerdo"/>
    <x v="1"/>
    <s v="1022943"/>
    <x v="225"/>
    <s v="Lomo"/>
    <s v="Lomo Centro"/>
    <x v="2"/>
    <n v="25562"/>
    <n v="0"/>
    <n v="24000"/>
    <n v="25562"/>
    <n v="0"/>
    <n v="24000"/>
    <n v="24000"/>
    <m/>
    <n v="0"/>
    <s v="OK"/>
    <n v="0"/>
  </r>
  <r>
    <x v="243"/>
    <x v="3"/>
    <s v="Cerdo"/>
    <x v="1"/>
    <s v="1022945"/>
    <x v="169"/>
    <s v="Grasas"/>
    <s v="Grasa Interior"/>
    <x v="2"/>
    <n v="980"/>
    <n v="0"/>
    <n v="0"/>
    <n v="980"/>
    <n v="0"/>
    <n v="0"/>
    <m/>
    <m/>
    <n v="0"/>
    <s v="OK"/>
    <n v="0"/>
  </r>
  <r>
    <x v="382"/>
    <x v="3"/>
    <s v="Cerdo"/>
    <x v="1"/>
    <s v="1022989"/>
    <x v="338"/>
    <s v="Lomo"/>
    <s v="Lomo MM Loin"/>
    <x v="8"/>
    <n v="-7225"/>
    <n v="80686"/>
    <n v="72775"/>
    <n v="-7225"/>
    <n v="87911"/>
    <n v="80000"/>
    <n v="80000"/>
    <m/>
    <n v="0"/>
    <s v="OK"/>
    <n v="0"/>
  </r>
  <r>
    <x v="249"/>
    <x v="3"/>
    <s v="Cerdo"/>
    <x v="1"/>
    <s v="1023034"/>
    <x v="231"/>
    <s v="Cueros"/>
    <s v="Cuero Forro"/>
    <x v="2"/>
    <n v="-171"/>
    <n v="195680"/>
    <n v="216000"/>
    <n v="-171"/>
    <n v="195680"/>
    <n v="216000"/>
    <n v="120000"/>
    <m/>
    <n v="96000"/>
    <s v="Sobre ingreso"/>
    <n v="0"/>
  </r>
  <r>
    <x v="384"/>
    <x v="3"/>
    <s v="Cerdo"/>
    <x v="1"/>
    <s v="1023047"/>
    <x v="340"/>
    <s v="Lomo"/>
    <s v="Lomo Vetado"/>
    <x v="2"/>
    <n v="5434"/>
    <n v="0"/>
    <n v="0"/>
    <n v="5434"/>
    <n v="0"/>
    <n v="0"/>
    <m/>
    <m/>
    <n v="0"/>
    <s v="OK"/>
    <n v="0"/>
  </r>
  <r>
    <x v="385"/>
    <x v="3"/>
    <s v="Cerdo"/>
    <x v="1"/>
    <s v="1023050"/>
    <x v="341"/>
    <s v="Lomo"/>
    <s v="Lomo Centro"/>
    <x v="5"/>
    <n v="9038"/>
    <n v="0"/>
    <n v="9038"/>
    <n v="9038"/>
    <n v="0"/>
    <n v="24038"/>
    <n v="24016.33"/>
    <m/>
    <n v="21.669999999998254"/>
    <s v="Sobre ingreso"/>
    <n v="0"/>
  </r>
  <r>
    <x v="387"/>
    <x v="3"/>
    <s v="Cerdo"/>
    <x v="1"/>
    <s v="1023093"/>
    <x v="322"/>
    <s v="Recortes"/>
    <s v="Recortes No Magro"/>
    <x v="2"/>
    <n v="-27495"/>
    <n v="63123"/>
    <n v="36000"/>
    <n v="-27495"/>
    <n v="63123"/>
    <n v="36000"/>
    <n v="36000"/>
    <m/>
    <n v="0"/>
    <s v="OK"/>
    <n v="0"/>
  </r>
  <r>
    <x v="388"/>
    <x v="3"/>
    <s v="Cerdo"/>
    <x v="1"/>
    <s v="1023102"/>
    <x v="343"/>
    <s v="Lomo"/>
    <s v="Lomo MM Loin"/>
    <x v="8"/>
    <n v="-667"/>
    <n v="8000"/>
    <n v="7333"/>
    <n v="-667"/>
    <n v="10667"/>
    <n v="10000"/>
    <n v="10000"/>
    <m/>
    <n v="0"/>
    <s v="OK"/>
    <n v="0"/>
  </r>
  <r>
    <x v="389"/>
    <x v="3"/>
    <s v="Cerdo"/>
    <x v="1"/>
    <s v="1023123"/>
    <x v="344"/>
    <s v="Lomo"/>
    <s v="Lomo Vetado"/>
    <x v="8"/>
    <n v="-5124"/>
    <n v="0"/>
    <n v="0"/>
    <n v="-5124"/>
    <n v="0"/>
    <n v="0"/>
    <m/>
    <m/>
    <n v="0"/>
    <s v="OK"/>
    <n v="0"/>
  </r>
  <r>
    <x v="390"/>
    <x v="3"/>
    <s v="Cerdo"/>
    <x v="1"/>
    <s v="1023126"/>
    <x v="345"/>
    <s v="Recortes"/>
    <s v="Recortes No Magro"/>
    <x v="2"/>
    <n v="3420"/>
    <n v="0"/>
    <n v="0"/>
    <n v="3420"/>
    <n v="0"/>
    <n v="3280"/>
    <n v="3280"/>
    <m/>
    <n v="0"/>
    <s v="OK"/>
    <n v="0"/>
  </r>
  <r>
    <x v="391"/>
    <x v="3"/>
    <s v="Cerdo"/>
    <x v="1"/>
    <s v="1023131"/>
    <x v="346"/>
    <s v="Pierna"/>
    <s v="Pierna Pulpa"/>
    <x v="2"/>
    <n v="-4200"/>
    <n v="0"/>
    <n v="0"/>
    <n v="-4200"/>
    <n v="0"/>
    <n v="0"/>
    <m/>
    <m/>
    <n v="0"/>
    <s v="OK"/>
    <n v="0"/>
  </r>
  <r>
    <x v="392"/>
    <x v="3"/>
    <s v="Cerdo"/>
    <x v="1"/>
    <s v="1023132"/>
    <x v="347"/>
    <s v="Paleta"/>
    <s v="Paleta Pulpa"/>
    <x v="2"/>
    <n v="1552"/>
    <n v="0"/>
    <n v="0"/>
    <n v="1552"/>
    <n v="0"/>
    <n v="0"/>
    <m/>
    <m/>
    <n v="0"/>
    <s v="OK"/>
    <n v="0"/>
  </r>
  <r>
    <x v="393"/>
    <x v="3"/>
    <s v="Cerdo"/>
    <x v="1"/>
    <s v="1023143"/>
    <x v="321"/>
    <s v="Prolijado"/>
    <s v="Prolijado Plateada"/>
    <x v="2"/>
    <n v="840"/>
    <n v="0"/>
    <n v="0"/>
    <n v="840"/>
    <n v="0"/>
    <n v="0"/>
    <m/>
    <m/>
    <n v="0"/>
    <s v="OK"/>
    <n v="0"/>
  </r>
  <r>
    <x v="394"/>
    <x v="3"/>
    <s v="Cerdo"/>
    <x v="1"/>
    <s v="1023157"/>
    <x v="348"/>
    <s v="Grasas"/>
    <s v="Grasa Lomo Tocino"/>
    <x v="2"/>
    <n v="3500"/>
    <n v="0"/>
    <n v="0"/>
    <n v="3500"/>
    <n v="0"/>
    <n v="3500"/>
    <n v="3500"/>
    <m/>
    <n v="0"/>
    <s v="OK"/>
    <n v="0"/>
  </r>
  <r>
    <x v="537"/>
    <x v="3"/>
    <s v="Cerdo"/>
    <x v="1"/>
    <s v="1023175"/>
    <x v="471"/>
    <s v="Muestra"/>
    <s v="Muestra"/>
    <x v="5"/>
    <m/>
    <m/>
    <m/>
    <m/>
    <m/>
    <m/>
    <n v="18.143999999999998"/>
    <m/>
    <n v="-18.143999999999998"/>
    <s v="Pendiente de ingreso"/>
    <n v="0"/>
  </r>
  <r>
    <x v="474"/>
    <x v="3"/>
    <s v="Cerdo"/>
    <x v="1"/>
    <s v="1023184"/>
    <x v="418"/>
    <s v="Lomo"/>
    <s v="Lomo CC Loin"/>
    <x v="8"/>
    <m/>
    <m/>
    <m/>
    <m/>
    <m/>
    <m/>
    <n v="2000"/>
    <m/>
    <n v="-2000"/>
    <s v="Pendiente de ingreso"/>
    <n v="0"/>
  </r>
  <r>
    <x v="397"/>
    <x v="3"/>
    <s v="Cerdo"/>
    <x v="1"/>
    <s v="1023190"/>
    <x v="349"/>
    <s v="Subprod"/>
    <s v="Subprod Visceras"/>
    <x v="5"/>
    <n v="-9540"/>
    <n v="256614"/>
    <n v="240000"/>
    <n v="-9540"/>
    <n v="253843"/>
    <n v="237229"/>
    <n v="237228.62"/>
    <m/>
    <n v="0.38000000000465661"/>
    <s v="Sobre ingreso"/>
    <n v="0"/>
  </r>
  <r>
    <x v="399"/>
    <x v="3"/>
    <s v="Cerdo"/>
    <x v="1"/>
    <s v="1023257"/>
    <x v="351"/>
    <s v="Recortes"/>
    <s v="Recortes No Magro"/>
    <x v="6"/>
    <n v="8422"/>
    <n v="0"/>
    <n v="0"/>
    <n v="8422"/>
    <n v="0"/>
    <n v="0"/>
    <m/>
    <m/>
    <n v="0"/>
    <s v="OK"/>
    <n v="0"/>
  </r>
  <r>
    <x v="400"/>
    <x v="3"/>
    <s v="Cerdo"/>
    <x v="1"/>
    <s v="1023265"/>
    <x v="352"/>
    <s v="Cost-Pec"/>
    <s v="Cost-Pec Trozos"/>
    <x v="8"/>
    <n v="-1347"/>
    <n v="6273"/>
    <n v="5600"/>
    <n v="-673"/>
    <n v="0"/>
    <n v="0"/>
    <n v="7000"/>
    <m/>
    <n v="-7000"/>
    <s v="Pendiente de ingreso"/>
    <n v="0"/>
  </r>
  <r>
    <x v="401"/>
    <x v="3"/>
    <s v="Cerdo"/>
    <x v="1"/>
    <s v="1023273"/>
    <x v="353"/>
    <s v="Pierna"/>
    <s v="Pierna Pulpa Fina"/>
    <x v="5"/>
    <n v="-22869"/>
    <n v="19044"/>
    <n v="0"/>
    <n v="-22869"/>
    <n v="19044"/>
    <n v="19044"/>
    <n v="19043.659"/>
    <m/>
    <n v="0.34100000000034925"/>
    <s v="Sobre ingreso"/>
    <n v="0"/>
  </r>
  <r>
    <x v="402"/>
    <x v="3"/>
    <s v="Cerdo"/>
    <x v="1"/>
    <s v="1023274"/>
    <x v="354"/>
    <s v="Pierna"/>
    <s v="Pierna Pulpa Fina"/>
    <x v="5"/>
    <n v="808"/>
    <n v="0"/>
    <n v="2870"/>
    <n v="808"/>
    <n v="0"/>
    <n v="2870"/>
    <n v="2869.951"/>
    <m/>
    <n v="4.8999999999978172E-2"/>
    <s v="Sobre ingreso"/>
    <n v="0"/>
  </r>
  <r>
    <x v="538"/>
    <x v="3"/>
    <s v="Cerdo"/>
    <x v="1"/>
    <s v="1023276"/>
    <x v="472"/>
    <s v="Pierna"/>
    <s v="Pierna Pulpa Fina"/>
    <x v="5"/>
    <n v="0"/>
    <n v="21087"/>
    <n v="24000"/>
    <n v="0"/>
    <n v="21087"/>
    <n v="18145"/>
    <n v="18145"/>
    <m/>
    <n v="0"/>
    <s v="OK"/>
    <n v="0"/>
  </r>
  <r>
    <x v="403"/>
    <x v="3"/>
    <s v="Cerdo"/>
    <x v="1"/>
    <s v="1023290"/>
    <x v="355"/>
    <s v="Huesos"/>
    <s v="Huesos Cuarto Traser"/>
    <x v="2"/>
    <n v="-10576"/>
    <n v="0"/>
    <n v="0"/>
    <n v="-10576"/>
    <n v="0"/>
    <n v="0"/>
    <m/>
    <m/>
    <n v="0"/>
    <s v="OK"/>
    <n v="0"/>
  </r>
  <r>
    <x v="404"/>
    <x v="3"/>
    <s v="Cerdo"/>
    <x v="1"/>
    <s v="1023291"/>
    <x v="356"/>
    <s v="Huesos"/>
    <s v="Huesos Cuarto Centra"/>
    <x v="2"/>
    <n v="-20997"/>
    <n v="16800"/>
    <n v="0"/>
    <n v="-20997"/>
    <n v="16800"/>
    <n v="0"/>
    <m/>
    <m/>
    <n v="0"/>
    <s v="OK"/>
    <n v="0"/>
  </r>
  <r>
    <x v="405"/>
    <x v="3"/>
    <s v="Cerdo"/>
    <x v="1"/>
    <s v="1023302"/>
    <x v="169"/>
    <s v="Grasas"/>
    <s v="Grasa Interior"/>
    <x v="6"/>
    <n v="7945"/>
    <n v="359560"/>
    <n v="336000"/>
    <n v="7945"/>
    <n v="359560"/>
    <n v="336000"/>
    <n v="336000"/>
    <m/>
    <n v="0"/>
    <s v="OK"/>
    <n v="0"/>
  </r>
  <r>
    <x v="264"/>
    <x v="3"/>
    <s v="Cerdo"/>
    <x v="1"/>
    <s v="1023306"/>
    <x v="195"/>
    <s v="Cueros"/>
    <s v="Cuero Mixto"/>
    <x v="2"/>
    <n v="-22577"/>
    <n v="346186"/>
    <n v="336000"/>
    <n v="-22577"/>
    <n v="346186"/>
    <n v="336000"/>
    <n v="216000"/>
    <m/>
    <n v="120000"/>
    <s v="Sobre ingreso"/>
    <n v="0"/>
  </r>
  <r>
    <x v="406"/>
    <x v="3"/>
    <s v="Cerdo"/>
    <x v="1"/>
    <s v="1023318"/>
    <x v="357"/>
    <s v="Recortes"/>
    <s v="Recortes No Magro"/>
    <x v="6"/>
    <n v="10067"/>
    <n v="0"/>
    <n v="0"/>
    <n v="10067"/>
    <n v="0"/>
    <n v="0"/>
    <m/>
    <m/>
    <n v="0"/>
    <s v="OK"/>
    <n v="0"/>
  </r>
  <r>
    <x v="407"/>
    <x v="3"/>
    <s v="Cerdo"/>
    <x v="1"/>
    <s v="1023319"/>
    <x v="358"/>
    <s v="Recortes"/>
    <s v="Recortes No Magro"/>
    <x v="6"/>
    <n v="-10800"/>
    <n v="22223"/>
    <n v="0"/>
    <n v="-10800"/>
    <n v="22223"/>
    <n v="0"/>
    <m/>
    <m/>
    <n v="0"/>
    <s v="OK"/>
    <n v="0"/>
  </r>
  <r>
    <x v="475"/>
    <x v="3"/>
    <s v="Cerdo"/>
    <x v="1"/>
    <s v="1023324"/>
    <x v="263"/>
    <s v="Pierna"/>
    <s v="Pierna Pulpa"/>
    <x v="6"/>
    <m/>
    <m/>
    <m/>
    <n v="0"/>
    <n v="144000"/>
    <n v="144000"/>
    <n v="144010"/>
    <m/>
    <n v="-10"/>
    <s v="Pendiente de ingreso"/>
    <n v="0"/>
  </r>
  <r>
    <x v="499"/>
    <x v="3"/>
    <s v="Cerdo"/>
    <x v="1"/>
    <s v="1023343"/>
    <x v="437"/>
    <s v="Recortes"/>
    <s v="Recortes No Magro"/>
    <x v="6"/>
    <n v="-21284"/>
    <n v="54908"/>
    <n v="24000"/>
    <n v="-21284"/>
    <n v="54908"/>
    <n v="24000"/>
    <n v="39332"/>
    <m/>
    <n v="-15332"/>
    <s v="Pendiente de ingreso"/>
    <n v="0"/>
  </r>
  <r>
    <x v="476"/>
    <x v="3"/>
    <s v="Cerdo"/>
    <x v="1"/>
    <s v="1023353"/>
    <x v="253"/>
    <s v="Paleta"/>
    <s v="Paleta Pulpa"/>
    <x v="7"/>
    <n v="-1857"/>
    <n v="76820"/>
    <n v="96000"/>
    <n v="-1857"/>
    <n v="76820"/>
    <n v="96000"/>
    <n v="99020"/>
    <m/>
    <n v="-3020"/>
    <s v="Pendiente de ingreso"/>
    <n v="0"/>
  </r>
  <r>
    <x v="539"/>
    <x v="3"/>
    <s v="Cerdo"/>
    <x v="1"/>
    <s v="1023354"/>
    <x v="473"/>
    <s v="Pernil"/>
    <s v="Pernil Mano"/>
    <x v="2"/>
    <n v="0"/>
    <n v="24608"/>
    <n v="24000"/>
    <n v="0"/>
    <n v="24608"/>
    <n v="24000"/>
    <n v="24000"/>
    <m/>
    <n v="0"/>
    <s v="OK"/>
    <n v="0"/>
  </r>
  <r>
    <x v="529"/>
    <x v="3"/>
    <s v="Cerdo"/>
    <x v="1"/>
    <s v="1023362"/>
    <x v="465"/>
    <s v="Vara Gordo"/>
    <s v="Vara Cuarto Delanter"/>
    <x v="2"/>
    <m/>
    <m/>
    <m/>
    <n v="0"/>
    <n v="18252"/>
    <n v="18252"/>
    <m/>
    <m/>
    <n v="18252"/>
    <s v="Sobre ingreso"/>
    <n v="0"/>
  </r>
  <r>
    <x v="530"/>
    <x v="3"/>
    <s v="Cerdo"/>
    <x v="1"/>
    <s v="1023363"/>
    <x v="466"/>
    <s v="Vara Gordo"/>
    <s v="Vara Cuarto Trasero"/>
    <x v="2"/>
    <m/>
    <m/>
    <m/>
    <n v="0"/>
    <n v="16756"/>
    <n v="16756"/>
    <m/>
    <m/>
    <n v="16756"/>
    <s v="Sobre ingreso"/>
    <n v="0"/>
  </r>
  <r>
    <x v="540"/>
    <x v="3"/>
    <s v="Cerdo"/>
    <x v="1"/>
    <s v="1023364"/>
    <x v="474"/>
    <s v="Subprod"/>
    <s v="Subprod Patas-Manos"/>
    <x v="2"/>
    <m/>
    <m/>
    <m/>
    <n v="0"/>
    <n v="474"/>
    <n v="474"/>
    <m/>
    <m/>
    <n v="474"/>
    <s v="Sobre ingreso"/>
    <n v="0"/>
  </r>
  <r>
    <x v="541"/>
    <x v="3"/>
    <s v="Cerdo"/>
    <x v="1"/>
    <s v="1023365"/>
    <x v="475"/>
    <s v="Grasas"/>
    <s v="Grasa Interior"/>
    <x v="2"/>
    <m/>
    <m/>
    <m/>
    <n v="0"/>
    <n v="326"/>
    <n v="326"/>
    <m/>
    <m/>
    <n v="326"/>
    <s v="Sobre ingreso"/>
    <n v="0"/>
  </r>
  <r>
    <x v="542"/>
    <x v="3"/>
    <s v="Cerdo"/>
    <x v="1"/>
    <s v="1023366"/>
    <x v="476"/>
    <s v="Subprod"/>
    <s v="Subprod Patas-Manos"/>
    <x v="2"/>
    <m/>
    <m/>
    <m/>
    <n v="0"/>
    <n v="574"/>
    <n v="574"/>
    <m/>
    <m/>
    <n v="574"/>
    <s v="Sobre ingreso"/>
    <n v="0"/>
  </r>
  <r>
    <x v="543"/>
    <x v="3"/>
    <s v="Cerdo"/>
    <x v="1"/>
    <s v="1023367"/>
    <x v="477"/>
    <s v="Cabeza"/>
    <s v="Cabeza Entera"/>
    <x v="2"/>
    <m/>
    <m/>
    <m/>
    <n v="0"/>
    <n v="3248"/>
    <n v="3248"/>
    <m/>
    <m/>
    <n v="3248"/>
    <s v="Sobre ingreso"/>
    <n v="0"/>
  </r>
  <r>
    <x v="531"/>
    <x v="3"/>
    <s v="Cerdo"/>
    <x v="1"/>
    <s v="1023368"/>
    <x v="467"/>
    <s v="Vara Gordo"/>
    <s v="Vara Cuarto Central"/>
    <x v="2"/>
    <m/>
    <m/>
    <m/>
    <n v="0"/>
    <n v="16376"/>
    <n v="16376"/>
    <m/>
    <m/>
    <n v="16376"/>
    <s v="Sobre ingreso"/>
    <n v="0"/>
  </r>
  <r>
    <x v="544"/>
    <x v="3"/>
    <s v="Cerdo"/>
    <x v="1"/>
    <s v="1023375"/>
    <x v="478"/>
    <s v="Subprod"/>
    <s v="Subprod Tripa"/>
    <x v="6"/>
    <n v="0"/>
    <n v="8000"/>
    <n v="0"/>
    <n v="0"/>
    <n v="8000"/>
    <n v="0"/>
    <m/>
    <m/>
    <n v="0"/>
    <s v="OK"/>
    <n v="0"/>
  </r>
  <r>
    <x v="500"/>
    <x v="3"/>
    <s v="Cerdo"/>
    <x v="1"/>
    <s v="1023383"/>
    <x v="438"/>
    <s v="Subprod"/>
    <s v="Subprod Visceras"/>
    <x v="6"/>
    <n v="0"/>
    <n v="50000"/>
    <n v="48000"/>
    <n v="0"/>
    <n v="50000"/>
    <n v="48000"/>
    <n v="48004"/>
    <m/>
    <n v="-4"/>
    <s v="Pendiente de ingreso"/>
    <n v="0"/>
  </r>
  <r>
    <x v="545"/>
    <x v="3"/>
    <s v="Cerdo"/>
    <x v="1"/>
    <s v="1023386"/>
    <x v="250"/>
    <s v="Lomo"/>
    <s v="Lomo Vetado"/>
    <x v="7"/>
    <m/>
    <m/>
    <m/>
    <n v="0"/>
    <n v="1000"/>
    <n v="1000"/>
    <m/>
    <m/>
    <n v="1000"/>
    <s v="Sobre ingreso"/>
    <n v="0"/>
  </r>
  <r>
    <x v="546"/>
    <x v="3"/>
    <s v="Cerdo"/>
    <x v="1"/>
    <s v="1023389"/>
    <x v="479"/>
    <s v="Recortes"/>
    <s v="Recortes No Magro"/>
    <x v="7"/>
    <m/>
    <m/>
    <m/>
    <n v="0"/>
    <n v="3014"/>
    <n v="3014"/>
    <n v="3600"/>
    <m/>
    <n v="-586"/>
    <s v="Pendiente de ingreso"/>
    <n v="0"/>
  </r>
  <r>
    <x v="547"/>
    <x v="3"/>
    <s v="Cerdo"/>
    <x v="1"/>
    <s v="1023390"/>
    <x v="480"/>
    <s v="Recortes"/>
    <s v="Recortes No Magro"/>
    <x v="7"/>
    <m/>
    <m/>
    <m/>
    <n v="0"/>
    <n v="10000"/>
    <n v="10000"/>
    <m/>
    <m/>
    <n v="10000"/>
    <s v="Sobre ingreso"/>
    <n v="0"/>
  </r>
  <r>
    <x v="493"/>
    <x v="3"/>
    <s v="Cerdo"/>
    <x v="1"/>
    <s v="1023391"/>
    <x v="205"/>
    <s v="Recortes"/>
    <s v="Recortes No Magro"/>
    <x v="7"/>
    <m/>
    <m/>
    <m/>
    <n v="0"/>
    <n v="22223"/>
    <n v="25000"/>
    <n v="34000"/>
    <m/>
    <n v="-9000"/>
    <s v="Pendiente de ingreso"/>
    <n v="0"/>
  </r>
  <r>
    <x v="94"/>
    <x v="3"/>
    <s v="Cerdo"/>
    <x v="2"/>
    <s v="1020105"/>
    <x v="85"/>
    <s v="Lomo"/>
    <s v="Lomo Centro"/>
    <x v="9"/>
    <m/>
    <m/>
    <m/>
    <m/>
    <m/>
    <m/>
    <m/>
    <n v="38857.275999999998"/>
    <n v="0"/>
    <s v="OK"/>
    <n v="0"/>
  </r>
  <r>
    <x v="95"/>
    <x v="3"/>
    <s v="Cerdo"/>
    <x v="2"/>
    <s v="1020110"/>
    <x v="86"/>
    <s v="Lomo"/>
    <s v="Lomo MM Loin"/>
    <x v="9"/>
    <m/>
    <m/>
    <m/>
    <m/>
    <m/>
    <m/>
    <m/>
    <n v="660393.53700000001"/>
    <n v="0"/>
    <s v="OK"/>
    <n v="0"/>
  </r>
  <r>
    <x v="96"/>
    <x v="3"/>
    <s v="Cerdo"/>
    <x v="2"/>
    <s v="1020284"/>
    <x v="87"/>
    <s v="Pierna"/>
    <s v="Pierna Pulpa Fina"/>
    <x v="9"/>
    <m/>
    <m/>
    <m/>
    <m/>
    <m/>
    <m/>
    <m/>
    <n v="13133.925999999999"/>
    <n v="0"/>
    <s v="OK"/>
    <n v="0"/>
  </r>
  <r>
    <x v="97"/>
    <x v="3"/>
    <s v="Cerdo"/>
    <x v="2"/>
    <s v="1020326"/>
    <x v="88"/>
    <s v="Paleta"/>
    <s v="Paleta Pulpa"/>
    <x v="9"/>
    <m/>
    <m/>
    <m/>
    <m/>
    <m/>
    <m/>
    <m/>
    <n v="376642.90299999999"/>
    <n v="0"/>
    <s v="OK"/>
    <n v="0"/>
  </r>
  <r>
    <x v="98"/>
    <x v="3"/>
    <s v="Cerdo"/>
    <x v="2"/>
    <s v="1020339"/>
    <x v="89"/>
    <s v="Grasas"/>
    <s v="Grasa Lomo Tocino"/>
    <x v="0"/>
    <m/>
    <m/>
    <m/>
    <m/>
    <m/>
    <m/>
    <m/>
    <n v="28555.08"/>
    <n v="0"/>
    <s v="OK"/>
    <n v="0"/>
  </r>
  <r>
    <x v="99"/>
    <x v="3"/>
    <s v="Cerdo"/>
    <x v="2"/>
    <s v="1020349"/>
    <x v="90"/>
    <s v="Plancha"/>
    <s v="Plancha s/Cuero"/>
    <x v="0"/>
    <m/>
    <m/>
    <m/>
    <m/>
    <m/>
    <m/>
    <m/>
    <n v="207432.90299999999"/>
    <n v="0"/>
    <s v="OK"/>
    <n v="0"/>
  </r>
  <r>
    <x v="100"/>
    <x v="3"/>
    <s v="Cerdo"/>
    <x v="2"/>
    <s v="1020352"/>
    <x v="91"/>
    <s v="Cueros"/>
    <s v="Cuero Panceta"/>
    <x v="0"/>
    <m/>
    <m/>
    <m/>
    <m/>
    <m/>
    <m/>
    <m/>
    <n v="41001.614000000001"/>
    <n v="0"/>
    <s v="OK"/>
    <n v="0"/>
  </r>
  <r>
    <x v="101"/>
    <x v="3"/>
    <s v="Cerdo"/>
    <x v="2"/>
    <s v="1020367"/>
    <x v="92"/>
    <s v="Grasas"/>
    <s v="Grasa Gordura"/>
    <x v="0"/>
    <m/>
    <m/>
    <m/>
    <m/>
    <m/>
    <m/>
    <m/>
    <n v="81395.843999999997"/>
    <n v="0"/>
    <s v="OK"/>
    <n v="0"/>
  </r>
  <r>
    <x v="102"/>
    <x v="3"/>
    <s v="Cerdo"/>
    <x v="2"/>
    <s v="1020412"/>
    <x v="93"/>
    <s v="Recortes"/>
    <s v="Recortes No Magro"/>
    <x v="0"/>
    <m/>
    <m/>
    <m/>
    <m/>
    <m/>
    <m/>
    <m/>
    <n v="152267.421"/>
    <n v="0"/>
    <s v="OK"/>
    <n v="0"/>
  </r>
  <r>
    <x v="103"/>
    <x v="3"/>
    <s v="Cerdo"/>
    <x v="2"/>
    <s v="1020589"/>
    <x v="94"/>
    <s v="Lomo"/>
    <s v="Lomo MM Loin"/>
    <x v="9"/>
    <m/>
    <m/>
    <m/>
    <m/>
    <m/>
    <m/>
    <m/>
    <n v="65218.353999999999"/>
    <n v="0"/>
    <s v="OK"/>
    <n v="0"/>
  </r>
  <r>
    <x v="104"/>
    <x v="3"/>
    <s v="Cerdo"/>
    <x v="2"/>
    <s v="1020592"/>
    <x v="95"/>
    <s v="Lomo"/>
    <s v="Lomo Vetado"/>
    <x v="9"/>
    <m/>
    <m/>
    <m/>
    <m/>
    <m/>
    <m/>
    <m/>
    <n v="273155.88799999998"/>
    <n v="0"/>
    <s v="OK"/>
    <n v="0"/>
  </r>
  <r>
    <x v="105"/>
    <x v="3"/>
    <s v="Cerdo"/>
    <x v="2"/>
    <s v="1020620"/>
    <x v="96"/>
    <s v="Lomo"/>
    <s v="Lomo Vetado"/>
    <x v="9"/>
    <m/>
    <m/>
    <m/>
    <m/>
    <m/>
    <m/>
    <m/>
    <n v="35158.442000000003"/>
    <n v="0"/>
    <s v="OK"/>
    <n v="0"/>
  </r>
  <r>
    <x v="106"/>
    <x v="3"/>
    <s v="Cerdo"/>
    <x v="2"/>
    <s v="1020636"/>
    <x v="97"/>
    <s v="Filete"/>
    <s v="Filete c/Cabeza"/>
    <x v="9"/>
    <m/>
    <m/>
    <m/>
    <m/>
    <m/>
    <m/>
    <m/>
    <n v="12959.624"/>
    <n v="0"/>
    <s v="OK"/>
    <n v="0"/>
  </r>
  <r>
    <x v="107"/>
    <x v="3"/>
    <s v="Cerdo"/>
    <x v="2"/>
    <s v="1020637"/>
    <x v="98"/>
    <s v="Panceta"/>
    <s v="Panceta s/Cuero"/>
    <x v="9"/>
    <m/>
    <m/>
    <m/>
    <m/>
    <m/>
    <m/>
    <m/>
    <n v="179995.223"/>
    <n v="0"/>
    <s v="OK"/>
    <n v="0"/>
  </r>
  <r>
    <x v="108"/>
    <x v="3"/>
    <s v="Cerdo"/>
    <x v="2"/>
    <s v="1020662"/>
    <x v="99"/>
    <s v="Pierna"/>
    <s v="Pierna Pulpa Fina"/>
    <x v="9"/>
    <m/>
    <m/>
    <m/>
    <m/>
    <m/>
    <m/>
    <m/>
    <n v="19233.447"/>
    <n v="0"/>
    <s v="OK"/>
    <n v="0"/>
  </r>
  <r>
    <x v="109"/>
    <x v="3"/>
    <s v="Cerdo"/>
    <x v="2"/>
    <s v="1020664"/>
    <x v="100"/>
    <s v="Pierna"/>
    <s v="Pierna Pulpa Fina"/>
    <x v="9"/>
    <m/>
    <m/>
    <m/>
    <m/>
    <m/>
    <m/>
    <m/>
    <n v="5932.6459999999997"/>
    <n v="0"/>
    <s v="OK"/>
    <n v="0"/>
  </r>
  <r>
    <x v="110"/>
    <x v="3"/>
    <s v="Cerdo"/>
    <x v="2"/>
    <s v="1020665"/>
    <x v="101"/>
    <s v="Pierna"/>
    <s v="Pierna Pulpa Fina"/>
    <x v="9"/>
    <m/>
    <m/>
    <m/>
    <m/>
    <m/>
    <m/>
    <m/>
    <n v="13337.334000000001"/>
    <n v="0"/>
    <s v="OK"/>
    <n v="0"/>
  </r>
  <r>
    <x v="111"/>
    <x v="3"/>
    <s v="Cerdo"/>
    <x v="2"/>
    <s v="1020678"/>
    <x v="102"/>
    <s v="Lomo"/>
    <s v="Lomo Centro"/>
    <x v="9"/>
    <m/>
    <m/>
    <m/>
    <m/>
    <m/>
    <m/>
    <m/>
    <n v="255.96100000000001"/>
    <n v="0"/>
    <s v="OK"/>
    <n v="0"/>
  </r>
  <r>
    <x v="112"/>
    <x v="3"/>
    <s v="Cerdo"/>
    <x v="2"/>
    <s v="1020681"/>
    <x v="103"/>
    <s v="Lomo"/>
    <s v="Lomo MM Loin"/>
    <x v="9"/>
    <m/>
    <m/>
    <m/>
    <m/>
    <m/>
    <m/>
    <m/>
    <n v="19999.999"/>
    <n v="0"/>
    <s v="OK"/>
    <n v="0"/>
  </r>
  <r>
    <x v="113"/>
    <x v="3"/>
    <s v="Cerdo"/>
    <x v="2"/>
    <s v="1020704"/>
    <x v="104"/>
    <s v="Filete"/>
    <s v="Filete c/Cabeza"/>
    <x v="9"/>
    <m/>
    <m/>
    <m/>
    <m/>
    <m/>
    <m/>
    <m/>
    <n v="962.37400000000002"/>
    <n v="0"/>
    <s v="OK"/>
    <n v="0"/>
  </r>
  <r>
    <x v="114"/>
    <x v="3"/>
    <s v="Cerdo"/>
    <x v="2"/>
    <s v="1020715"/>
    <x v="105"/>
    <s v="Panceta"/>
    <s v="Panceta c/Cuero"/>
    <x v="9"/>
    <m/>
    <m/>
    <m/>
    <m/>
    <m/>
    <m/>
    <m/>
    <n v="1999.9960000000001"/>
    <n v="0"/>
    <s v="OK"/>
    <n v="0"/>
  </r>
  <r>
    <x v="115"/>
    <x v="3"/>
    <s v="Cerdo"/>
    <x v="2"/>
    <s v="1020731"/>
    <x v="106"/>
    <s v="Panceta"/>
    <s v="Panceta s/Cuero"/>
    <x v="9"/>
    <m/>
    <m/>
    <m/>
    <m/>
    <m/>
    <m/>
    <m/>
    <n v="20000.003000000001"/>
    <n v="0"/>
    <s v="OK"/>
    <n v="0"/>
  </r>
  <r>
    <x v="116"/>
    <x v="3"/>
    <s v="Cerdo"/>
    <x v="2"/>
    <s v="1020758"/>
    <x v="107"/>
    <s v="Lomo"/>
    <s v="Lomo Vetado"/>
    <x v="9"/>
    <m/>
    <m/>
    <m/>
    <m/>
    <m/>
    <m/>
    <m/>
    <n v="2989.0039999999999"/>
    <n v="0"/>
    <s v="OK"/>
    <n v="0"/>
  </r>
  <r>
    <x v="117"/>
    <x v="3"/>
    <s v="Cerdo"/>
    <x v="2"/>
    <s v="1020774"/>
    <x v="108"/>
    <s v="Prolijado"/>
    <s v="Prolijado Malaya"/>
    <x v="9"/>
    <m/>
    <m/>
    <m/>
    <m/>
    <m/>
    <m/>
    <m/>
    <n v="12624.619000000001"/>
    <n v="0"/>
    <s v="OK"/>
    <n v="0"/>
  </r>
  <r>
    <x v="118"/>
    <x v="3"/>
    <s v="Cerdo"/>
    <x v="2"/>
    <s v="1020802"/>
    <x v="109"/>
    <s v="Panceta"/>
    <s v="Panceta s/Cuero"/>
    <x v="9"/>
    <m/>
    <m/>
    <m/>
    <m/>
    <m/>
    <m/>
    <m/>
    <n v="72797.195000000007"/>
    <n v="0"/>
    <s v="OK"/>
    <n v="0"/>
  </r>
  <r>
    <x v="119"/>
    <x v="3"/>
    <s v="Cerdo"/>
    <x v="2"/>
    <s v="1020810"/>
    <x v="110"/>
    <s v="Subprod"/>
    <s v="Subprod Tripa"/>
    <x v="9"/>
    <m/>
    <m/>
    <m/>
    <m/>
    <m/>
    <m/>
    <m/>
    <n v="6635.6360000000004"/>
    <n v="0"/>
    <s v="OK"/>
    <n v="0"/>
  </r>
  <r>
    <x v="271"/>
    <x v="3"/>
    <s v="Cerdo"/>
    <x v="2"/>
    <s v="1020822"/>
    <x v="249"/>
    <s v="Huesos"/>
    <s v="Huesos Cuarto Centra"/>
    <x v="5"/>
    <m/>
    <m/>
    <m/>
    <m/>
    <m/>
    <m/>
    <m/>
    <n v="15547.65"/>
    <n v="0"/>
    <s v="OK"/>
    <n v="0"/>
  </r>
  <r>
    <x v="272"/>
    <x v="3"/>
    <s v="Cerdo"/>
    <x v="2"/>
    <s v="1020828"/>
    <x v="156"/>
    <s v="Chuleta"/>
    <s v="Chuleta Huesos"/>
    <x v="5"/>
    <m/>
    <m/>
    <m/>
    <m/>
    <m/>
    <m/>
    <m/>
    <n v="28790.753000000001"/>
    <n v="0"/>
    <s v="OK"/>
    <n v="0"/>
  </r>
  <r>
    <x v="274"/>
    <x v="3"/>
    <s v="Cerdo"/>
    <x v="2"/>
    <s v="1020853"/>
    <x v="158"/>
    <s v="Filete"/>
    <s v="Filete c/Cabeza"/>
    <x v="7"/>
    <m/>
    <m/>
    <m/>
    <m/>
    <m/>
    <m/>
    <m/>
    <n v="171783.122"/>
    <n v="0"/>
    <s v="OK"/>
    <n v="0"/>
  </r>
  <r>
    <x v="121"/>
    <x v="3"/>
    <s v="Cerdo"/>
    <x v="2"/>
    <s v="1020860"/>
    <x v="112"/>
    <s v="Lomo"/>
    <s v="Lomo Vetado"/>
    <x v="4"/>
    <m/>
    <m/>
    <m/>
    <m/>
    <m/>
    <m/>
    <m/>
    <n v="157673.856"/>
    <n v="0"/>
    <s v="OK"/>
    <n v="0"/>
  </r>
  <r>
    <x v="122"/>
    <x v="3"/>
    <s v="Cerdo"/>
    <x v="2"/>
    <s v="1020861"/>
    <x v="113"/>
    <s v="Lomo"/>
    <s v="Lomo Vetado"/>
    <x v="4"/>
    <m/>
    <m/>
    <m/>
    <m/>
    <m/>
    <m/>
    <m/>
    <n v="181219.524"/>
    <n v="0"/>
    <s v="OK"/>
    <n v="0"/>
  </r>
  <r>
    <x v="275"/>
    <x v="3"/>
    <s v="Cerdo"/>
    <x v="2"/>
    <s v="1020878"/>
    <x v="251"/>
    <s v="Huesos"/>
    <s v="Huesos Cuarto Centra"/>
    <x v="5"/>
    <m/>
    <m/>
    <m/>
    <m/>
    <m/>
    <m/>
    <m/>
    <n v="67423.403000000006"/>
    <n v="0"/>
    <s v="OK"/>
    <n v="0"/>
  </r>
  <r>
    <x v="125"/>
    <x v="3"/>
    <s v="Cerdo"/>
    <x v="2"/>
    <s v="1020904"/>
    <x v="116"/>
    <s v="Panceta"/>
    <s v="Panceta c/Cuero"/>
    <x v="4"/>
    <m/>
    <m/>
    <m/>
    <m/>
    <m/>
    <m/>
    <m/>
    <n v="40294.712"/>
    <n v="0"/>
    <s v="OK"/>
    <n v="0"/>
  </r>
  <r>
    <x v="126"/>
    <x v="3"/>
    <s v="Cerdo"/>
    <x v="2"/>
    <s v="1020905"/>
    <x v="117"/>
    <s v="Panceta"/>
    <s v="Panceta c/Cuero"/>
    <x v="4"/>
    <m/>
    <m/>
    <m/>
    <m/>
    <m/>
    <m/>
    <m/>
    <n v="52217.31"/>
    <n v="0"/>
    <s v="OK"/>
    <n v="0"/>
  </r>
  <r>
    <x v="127"/>
    <x v="3"/>
    <s v="Cerdo"/>
    <x v="2"/>
    <s v="1020914"/>
    <x v="118"/>
    <s v="Panceta"/>
    <s v="Panceta c/Cuero"/>
    <x v="9"/>
    <m/>
    <m/>
    <m/>
    <m/>
    <m/>
    <m/>
    <m/>
    <n v="10349.962"/>
    <n v="0"/>
    <s v="OK"/>
    <n v="0"/>
  </r>
  <r>
    <x v="130"/>
    <x v="3"/>
    <s v="Cerdo"/>
    <x v="2"/>
    <s v="1020944"/>
    <x v="121"/>
    <s v="Pierna"/>
    <s v="Pierna Pulpa"/>
    <x v="0"/>
    <m/>
    <m/>
    <m/>
    <m/>
    <m/>
    <m/>
    <m/>
    <n v="551301.84699999995"/>
    <n v="0"/>
    <s v="OK"/>
    <n v="0"/>
  </r>
  <r>
    <x v="132"/>
    <x v="3"/>
    <s v="Cerdo"/>
    <x v="2"/>
    <s v="1020990"/>
    <x v="123"/>
    <s v="Pierna"/>
    <s v="Pierna Pulpa Fina"/>
    <x v="9"/>
    <m/>
    <m/>
    <m/>
    <m/>
    <m/>
    <m/>
    <m/>
    <n v="6847.8339999999998"/>
    <n v="0"/>
    <s v="OK"/>
    <n v="0"/>
  </r>
  <r>
    <x v="133"/>
    <x v="3"/>
    <s v="Cerdo"/>
    <x v="2"/>
    <s v="1020991"/>
    <x v="124"/>
    <s v="Pierna"/>
    <s v="Pierna Pulpa Fina"/>
    <x v="9"/>
    <m/>
    <m/>
    <m/>
    <m/>
    <m/>
    <m/>
    <m/>
    <n v="12624.619000000001"/>
    <n v="0"/>
    <s v="OK"/>
    <n v="0"/>
  </r>
  <r>
    <x v="134"/>
    <x v="3"/>
    <s v="Cerdo"/>
    <x v="2"/>
    <s v="1021012"/>
    <x v="125"/>
    <s v="Plancha"/>
    <s v="Plancha s/Cuero"/>
    <x v="4"/>
    <m/>
    <m/>
    <m/>
    <m/>
    <m/>
    <m/>
    <m/>
    <n v="2528.578"/>
    <n v="0"/>
    <s v="OK"/>
    <n v="0"/>
  </r>
  <r>
    <x v="135"/>
    <x v="3"/>
    <s v="Cerdo"/>
    <x v="2"/>
    <s v="1021023"/>
    <x v="126"/>
    <s v="Grasas"/>
    <s v="Grasa Gordura"/>
    <x v="0"/>
    <m/>
    <m/>
    <m/>
    <m/>
    <m/>
    <m/>
    <m/>
    <n v="133562.717"/>
    <n v="0"/>
    <s v="OK"/>
    <n v="0"/>
  </r>
  <r>
    <x v="279"/>
    <x v="3"/>
    <s v="Cerdo"/>
    <x v="2"/>
    <s v="1021026"/>
    <x v="222"/>
    <s v="Grasas"/>
    <s v="Grasa Gordura"/>
    <x v="6"/>
    <m/>
    <m/>
    <m/>
    <m/>
    <m/>
    <m/>
    <m/>
    <n v="75477.762000000002"/>
    <n v="0"/>
    <s v="OK"/>
    <n v="0"/>
  </r>
  <r>
    <x v="136"/>
    <x v="3"/>
    <s v="Cerdo"/>
    <x v="2"/>
    <s v="1021039"/>
    <x v="127"/>
    <s v="Cueros"/>
    <s v="Cuero Papada"/>
    <x v="0"/>
    <m/>
    <m/>
    <m/>
    <m/>
    <m/>
    <m/>
    <m/>
    <n v="58762.249000000003"/>
    <n v="0"/>
    <s v="OK"/>
    <n v="0"/>
  </r>
  <r>
    <x v="137"/>
    <x v="3"/>
    <s v="Cerdo"/>
    <x v="2"/>
    <s v="1021045"/>
    <x v="128"/>
    <s v="Pernil"/>
    <s v="Pernil Mano"/>
    <x v="4"/>
    <m/>
    <m/>
    <m/>
    <m/>
    <m/>
    <m/>
    <m/>
    <n v="42188.538"/>
    <n v="0"/>
    <s v="OK"/>
    <n v="0"/>
  </r>
  <r>
    <x v="138"/>
    <x v="3"/>
    <s v="Cerdo"/>
    <x v="2"/>
    <s v="1021046"/>
    <x v="129"/>
    <s v="Pernil"/>
    <s v="Pernil Mano"/>
    <x v="4"/>
    <m/>
    <m/>
    <m/>
    <m/>
    <m/>
    <m/>
    <m/>
    <n v="38103.300000000003"/>
    <n v="0"/>
    <s v="OK"/>
    <n v="0"/>
  </r>
  <r>
    <x v="139"/>
    <x v="3"/>
    <s v="Cerdo"/>
    <x v="2"/>
    <s v="1021077"/>
    <x v="130"/>
    <s v="Grasas"/>
    <s v="Grasa Gordura"/>
    <x v="0"/>
    <m/>
    <m/>
    <m/>
    <m/>
    <m/>
    <m/>
    <m/>
    <n v="24809.559000000001"/>
    <n v="0"/>
    <s v="OK"/>
    <n v="0"/>
  </r>
  <r>
    <x v="140"/>
    <x v="3"/>
    <s v="Cerdo"/>
    <x v="2"/>
    <s v="1021078"/>
    <x v="131"/>
    <s v="Recortes"/>
    <s v="Recortes No Magro"/>
    <x v="0"/>
    <m/>
    <m/>
    <m/>
    <m/>
    <m/>
    <m/>
    <m/>
    <n v="101370.345"/>
    <n v="0"/>
    <s v="OK"/>
    <n v="0"/>
  </r>
  <r>
    <x v="142"/>
    <x v="3"/>
    <s v="Cerdo"/>
    <x v="2"/>
    <s v="1021085"/>
    <x v="133"/>
    <s v="Grasas"/>
    <s v="Grasa Gordura"/>
    <x v="0"/>
    <m/>
    <m/>
    <m/>
    <m/>
    <m/>
    <m/>
    <m/>
    <n v="21186.964"/>
    <n v="0"/>
    <s v="OK"/>
    <n v="0"/>
  </r>
  <r>
    <x v="143"/>
    <x v="3"/>
    <s v="Cerdo"/>
    <x v="2"/>
    <s v="1021092"/>
    <x v="134"/>
    <s v="Recortes"/>
    <s v="Recortes No Magro"/>
    <x v="0"/>
    <m/>
    <m/>
    <m/>
    <m/>
    <m/>
    <m/>
    <m/>
    <n v="83808.91"/>
    <n v="0"/>
    <s v="OK"/>
    <n v="0"/>
  </r>
  <r>
    <x v="145"/>
    <x v="3"/>
    <s v="Cerdo"/>
    <x v="2"/>
    <s v="1021105"/>
    <x v="136"/>
    <s v="Subprod"/>
    <s v="Subprod Visceras"/>
    <x v="0"/>
    <m/>
    <m/>
    <m/>
    <m/>
    <m/>
    <m/>
    <m/>
    <n v="17404.268"/>
    <n v="0"/>
    <s v="OK"/>
    <n v="0"/>
  </r>
  <r>
    <x v="146"/>
    <x v="3"/>
    <s v="Cerdo"/>
    <x v="2"/>
    <s v="1021106"/>
    <x v="137"/>
    <s v="Subprod"/>
    <s v="Subprod Visceras"/>
    <x v="0"/>
    <m/>
    <m/>
    <m/>
    <m/>
    <m/>
    <m/>
    <m/>
    <n v="143833.038"/>
    <n v="0"/>
    <s v="OK"/>
    <n v="0"/>
  </r>
  <r>
    <x v="147"/>
    <x v="3"/>
    <s v="Cerdo"/>
    <x v="2"/>
    <s v="1021111"/>
    <x v="138"/>
    <s v="Grasas"/>
    <s v="Grasa Interior"/>
    <x v="0"/>
    <m/>
    <m/>
    <m/>
    <m/>
    <m/>
    <m/>
    <m/>
    <n v="4999.9960000000001"/>
    <n v="0"/>
    <s v="OK"/>
    <n v="0"/>
  </r>
  <r>
    <x v="148"/>
    <x v="3"/>
    <s v="Cerdo"/>
    <x v="2"/>
    <s v="1021115"/>
    <x v="139"/>
    <s v="Subprod"/>
    <s v="Subprod Visceras"/>
    <x v="2"/>
    <m/>
    <m/>
    <m/>
    <m/>
    <m/>
    <m/>
    <m/>
    <n v="90453.187000000005"/>
    <n v="0"/>
    <s v="OK"/>
    <n v="0"/>
  </r>
  <r>
    <x v="149"/>
    <x v="3"/>
    <s v="Cerdo"/>
    <x v="2"/>
    <s v="1021136"/>
    <x v="140"/>
    <s v="Subprod"/>
    <s v="Subprod Visceras"/>
    <x v="9"/>
    <m/>
    <m/>
    <m/>
    <m/>
    <m/>
    <m/>
    <m/>
    <n v="7149.2"/>
    <n v="0"/>
    <s v="OK"/>
    <n v="0"/>
  </r>
  <r>
    <x v="150"/>
    <x v="3"/>
    <s v="Cerdo"/>
    <x v="2"/>
    <s v="1021149"/>
    <x v="141"/>
    <s v="Huesos"/>
    <s v="Huesos Cuarto Centra"/>
    <x v="4"/>
    <m/>
    <m/>
    <m/>
    <m/>
    <m/>
    <m/>
    <m/>
    <n v="20896"/>
    <n v="0"/>
    <s v="OK"/>
    <n v="0"/>
  </r>
  <r>
    <x v="151"/>
    <x v="3"/>
    <s v="Cerdo"/>
    <x v="2"/>
    <s v="1021150"/>
    <x v="142"/>
    <s v="Huesos"/>
    <s v="Huesos Cuarto Centra"/>
    <x v="4"/>
    <m/>
    <m/>
    <m/>
    <m/>
    <m/>
    <m/>
    <m/>
    <n v="43008.995999999999"/>
    <n v="0"/>
    <s v="OK"/>
    <n v="0"/>
  </r>
  <r>
    <x v="152"/>
    <x v="3"/>
    <s v="Cerdo"/>
    <x v="2"/>
    <s v="1021151"/>
    <x v="143"/>
    <s v="Huesos"/>
    <s v="Huesos Cuarto Delant"/>
    <x v="4"/>
    <m/>
    <m/>
    <m/>
    <m/>
    <m/>
    <m/>
    <m/>
    <n v="22818.061000000002"/>
    <n v="0"/>
    <s v="OK"/>
    <n v="0"/>
  </r>
  <r>
    <x v="153"/>
    <x v="3"/>
    <s v="Cerdo"/>
    <x v="2"/>
    <s v="1021152"/>
    <x v="144"/>
    <s v="Huesos"/>
    <s v="Huesos Cuarto Delant"/>
    <x v="4"/>
    <m/>
    <m/>
    <m/>
    <m/>
    <m/>
    <m/>
    <m/>
    <n v="19264"/>
    <n v="0"/>
    <s v="OK"/>
    <n v="0"/>
  </r>
  <r>
    <x v="155"/>
    <x v="3"/>
    <s v="Cerdo"/>
    <x v="2"/>
    <s v="1021187"/>
    <x v="146"/>
    <s v="Cueros"/>
    <s v="Cuero Back"/>
    <x v="0"/>
    <m/>
    <m/>
    <m/>
    <m/>
    <m/>
    <m/>
    <m/>
    <n v="24147.89"/>
    <n v="0"/>
    <s v="OK"/>
    <n v="0"/>
  </r>
  <r>
    <x v="282"/>
    <x v="3"/>
    <s v="Cerdo"/>
    <x v="2"/>
    <s v="1021260"/>
    <x v="257"/>
    <s v="Subprod"/>
    <s v="Subprod Visceras"/>
    <x v="5"/>
    <m/>
    <m/>
    <m/>
    <m/>
    <m/>
    <m/>
    <m/>
    <n v="26006.679"/>
    <n v="0"/>
    <s v="OK"/>
    <n v="0"/>
  </r>
  <r>
    <x v="284"/>
    <x v="3"/>
    <s v="Cerdo"/>
    <x v="2"/>
    <s v="1021270"/>
    <x v="231"/>
    <s v="Cueros"/>
    <s v="Cuero Forro"/>
    <x v="6"/>
    <m/>
    <m/>
    <m/>
    <m/>
    <m/>
    <m/>
    <m/>
    <n v="79509.725999999995"/>
    <n v="0"/>
    <s v="OK"/>
    <n v="0"/>
  </r>
  <r>
    <x v="285"/>
    <x v="3"/>
    <s v="Cerdo"/>
    <x v="2"/>
    <s v="1021272"/>
    <x v="238"/>
    <s v="Cueros"/>
    <s v="Cuero Forro"/>
    <x v="6"/>
    <m/>
    <m/>
    <m/>
    <m/>
    <m/>
    <m/>
    <m/>
    <n v="314494.2"/>
    <n v="0"/>
    <s v="OK"/>
    <n v="0"/>
  </r>
  <r>
    <x v="159"/>
    <x v="3"/>
    <s v="Cerdo"/>
    <x v="2"/>
    <s v="1021385"/>
    <x v="149"/>
    <s v="Cueros"/>
    <s v="Cuero Mixto"/>
    <x v="0"/>
    <m/>
    <m/>
    <m/>
    <m/>
    <m/>
    <m/>
    <m/>
    <n v="191882.44500000001"/>
    <n v="0"/>
    <s v="OK"/>
    <n v="0"/>
  </r>
  <r>
    <x v="286"/>
    <x v="3"/>
    <s v="Cerdo"/>
    <x v="2"/>
    <s v="1021398"/>
    <x v="158"/>
    <s v="Filete"/>
    <s v="Filete c/Cabeza"/>
    <x v="5"/>
    <m/>
    <m/>
    <m/>
    <m/>
    <m/>
    <m/>
    <m/>
    <n v="24572.179"/>
    <n v="0"/>
    <s v="OK"/>
    <n v="0"/>
  </r>
  <r>
    <x v="469"/>
    <x v="3"/>
    <s v="Cerdo"/>
    <x v="2"/>
    <s v="1021433"/>
    <x v="263"/>
    <s v="Pierna"/>
    <s v="Pierna Pulpa"/>
    <x v="7"/>
    <m/>
    <m/>
    <m/>
    <m/>
    <m/>
    <m/>
    <m/>
    <n v="804.11500000000001"/>
    <n v="0"/>
    <s v="OK"/>
    <n v="0"/>
  </r>
  <r>
    <x v="161"/>
    <x v="3"/>
    <s v="Cerdo"/>
    <x v="2"/>
    <s v="1021470"/>
    <x v="151"/>
    <s v="Pernil"/>
    <s v="Pernil Mano"/>
    <x v="4"/>
    <m/>
    <m/>
    <m/>
    <m/>
    <m/>
    <m/>
    <m/>
    <n v="38068.531000000003"/>
    <n v="0"/>
    <s v="OK"/>
    <n v="0"/>
  </r>
  <r>
    <x v="289"/>
    <x v="3"/>
    <s v="Cerdo"/>
    <x v="2"/>
    <s v="1021538"/>
    <x v="259"/>
    <s v="Panceta"/>
    <s v="Panceta s/Cuero"/>
    <x v="5"/>
    <m/>
    <m/>
    <m/>
    <m/>
    <m/>
    <m/>
    <m/>
    <n v="170798.48699999999"/>
    <n v="0"/>
    <s v="OK"/>
    <n v="0"/>
  </r>
  <r>
    <x v="163"/>
    <x v="3"/>
    <s v="Cerdo"/>
    <x v="2"/>
    <s v="1021550"/>
    <x v="153"/>
    <s v="Recortes"/>
    <s v="Recortes No Magro"/>
    <x v="7"/>
    <m/>
    <m/>
    <m/>
    <m/>
    <m/>
    <m/>
    <m/>
    <n v="939.99699999999996"/>
    <n v="0"/>
    <s v="OK"/>
    <n v="0"/>
  </r>
  <r>
    <x v="291"/>
    <x v="3"/>
    <s v="Cerdo"/>
    <x v="2"/>
    <s v="1021555"/>
    <x v="261"/>
    <s v="Grasas"/>
    <s v="Grasa Gordura"/>
    <x v="6"/>
    <m/>
    <m/>
    <m/>
    <m/>
    <m/>
    <m/>
    <m/>
    <n v="153108.47899999999"/>
    <n v="0"/>
    <s v="OK"/>
    <n v="0"/>
  </r>
  <r>
    <x v="292"/>
    <x v="3"/>
    <s v="Cerdo"/>
    <x v="2"/>
    <s v="1021596"/>
    <x v="149"/>
    <s v="Cueros"/>
    <s v="Cuero Mixto"/>
    <x v="6"/>
    <m/>
    <m/>
    <m/>
    <m/>
    <m/>
    <m/>
    <m/>
    <n v="117592.944"/>
    <n v="0"/>
    <s v="OK"/>
    <n v="0"/>
  </r>
  <r>
    <x v="164"/>
    <x v="3"/>
    <s v="Cerdo"/>
    <x v="2"/>
    <s v="1021603"/>
    <x v="154"/>
    <s v="Lomo"/>
    <s v="Lomo MM Loin"/>
    <x v="9"/>
    <m/>
    <m/>
    <m/>
    <m/>
    <m/>
    <m/>
    <m/>
    <n v="6999.9960000000001"/>
    <n v="0"/>
    <s v="OK"/>
    <n v="0"/>
  </r>
  <r>
    <x v="170"/>
    <x v="3"/>
    <s v="Cerdo"/>
    <x v="2"/>
    <s v="1021664"/>
    <x v="160"/>
    <s v="Cost-Pec"/>
    <s v="Cost-Pec Entero"/>
    <x v="4"/>
    <m/>
    <m/>
    <m/>
    <m/>
    <m/>
    <m/>
    <m/>
    <n v="8070.7340000000004"/>
    <n v="0"/>
    <s v="OK"/>
    <n v="0"/>
  </r>
  <r>
    <x v="171"/>
    <x v="3"/>
    <s v="Cerdo"/>
    <x v="2"/>
    <s v="1021665"/>
    <x v="161"/>
    <s v="Cost-Pec"/>
    <s v="Cost-Pec Entero"/>
    <x v="4"/>
    <m/>
    <m/>
    <m/>
    <m/>
    <m/>
    <m/>
    <m/>
    <n v="40561.741999999998"/>
    <n v="0"/>
    <s v="OK"/>
    <n v="0"/>
  </r>
  <r>
    <x v="172"/>
    <x v="3"/>
    <s v="Cerdo"/>
    <x v="2"/>
    <s v="1021731"/>
    <x v="162"/>
    <s v="Pernil"/>
    <s v="Pernil Mano"/>
    <x v="2"/>
    <m/>
    <m/>
    <m/>
    <m/>
    <m/>
    <m/>
    <m/>
    <n v="166376.228"/>
    <n v="0"/>
    <s v="OK"/>
    <n v="0"/>
  </r>
  <r>
    <x v="293"/>
    <x v="3"/>
    <s v="Cerdo"/>
    <x v="2"/>
    <s v="1021732"/>
    <x v="262"/>
    <s v="Huesos"/>
    <s v="Huesos Cuarto Traser"/>
    <x v="2"/>
    <m/>
    <m/>
    <m/>
    <m/>
    <m/>
    <m/>
    <m/>
    <n v="309635.391"/>
    <n v="0"/>
    <s v="OK"/>
    <n v="0"/>
  </r>
  <r>
    <x v="294"/>
    <x v="3"/>
    <s v="Cerdo"/>
    <x v="2"/>
    <s v="1021733"/>
    <x v="263"/>
    <s v="Pierna"/>
    <s v="Pierna Pulpa"/>
    <x v="2"/>
    <m/>
    <m/>
    <m/>
    <m/>
    <m/>
    <m/>
    <m/>
    <n v="3830.9110000000001"/>
    <n v="0"/>
    <s v="OK"/>
    <n v="0"/>
  </r>
  <r>
    <x v="173"/>
    <x v="3"/>
    <s v="Cerdo"/>
    <x v="2"/>
    <s v="1021735"/>
    <x v="163"/>
    <s v="Subprod"/>
    <s v="Subprod Patas-Manos"/>
    <x v="2"/>
    <m/>
    <m/>
    <m/>
    <m/>
    <m/>
    <m/>
    <m/>
    <n v="178953.79500000001"/>
    <n v="0"/>
    <s v="OK"/>
    <n v="0"/>
  </r>
  <r>
    <x v="295"/>
    <x v="3"/>
    <s v="Cerdo"/>
    <x v="2"/>
    <s v="1021737"/>
    <x v="264"/>
    <s v="Subprod"/>
    <s v="Subprod Patas-Manos"/>
    <x v="2"/>
    <m/>
    <m/>
    <m/>
    <m/>
    <m/>
    <m/>
    <m/>
    <n v="12729.037"/>
    <n v="0"/>
    <s v="OK"/>
    <n v="0"/>
  </r>
  <r>
    <x v="174"/>
    <x v="3"/>
    <s v="Cerdo"/>
    <x v="2"/>
    <s v="1021738"/>
    <x v="164"/>
    <s v="Subprod"/>
    <s v="Subprod Patas-Manos"/>
    <x v="2"/>
    <m/>
    <m/>
    <m/>
    <m/>
    <m/>
    <m/>
    <m/>
    <n v="87845.926000000007"/>
    <n v="0"/>
    <s v="OK"/>
    <n v="0"/>
  </r>
  <r>
    <x v="296"/>
    <x v="3"/>
    <s v="Cerdo"/>
    <x v="2"/>
    <s v="1021739"/>
    <x v="265"/>
    <s v="Cabeza"/>
    <s v="Cabeza Entera"/>
    <x v="2"/>
    <m/>
    <m/>
    <m/>
    <m/>
    <m/>
    <m/>
    <m/>
    <n v="35086.466999999997"/>
    <n v="0"/>
    <s v="OK"/>
    <n v="0"/>
  </r>
  <r>
    <x v="297"/>
    <x v="3"/>
    <s v="Cerdo"/>
    <x v="2"/>
    <s v="1021765"/>
    <x v="119"/>
    <s v="Pierna"/>
    <s v="Pierna Entera"/>
    <x v="2"/>
    <m/>
    <m/>
    <m/>
    <m/>
    <m/>
    <m/>
    <m/>
    <n v="6759.9979999999996"/>
    <n v="0"/>
    <s v="OK"/>
    <n v="0"/>
  </r>
  <r>
    <x v="298"/>
    <x v="3"/>
    <s v="Cerdo"/>
    <x v="2"/>
    <s v="1021766"/>
    <x v="266"/>
    <s v="Huesos"/>
    <s v="Huesos Cuarto Delant"/>
    <x v="2"/>
    <m/>
    <m/>
    <m/>
    <m/>
    <m/>
    <m/>
    <m/>
    <n v="335725.734"/>
    <n v="0"/>
    <s v="OK"/>
    <n v="0"/>
  </r>
  <r>
    <x v="299"/>
    <x v="3"/>
    <s v="Cerdo"/>
    <x v="2"/>
    <s v="1021767"/>
    <x v="267"/>
    <s v="Huesos"/>
    <s v="Huesos Cuarto Centra"/>
    <x v="2"/>
    <m/>
    <m/>
    <m/>
    <m/>
    <m/>
    <m/>
    <m/>
    <n v="432336.87400000001"/>
    <n v="0"/>
    <s v="OK"/>
    <n v="0"/>
  </r>
  <r>
    <x v="300"/>
    <x v="3"/>
    <s v="Cerdo"/>
    <x v="2"/>
    <s v="1021774"/>
    <x v="268"/>
    <s v="Huesos"/>
    <s v="Huesos Cuarto Delant"/>
    <x v="2"/>
    <m/>
    <m/>
    <m/>
    <m/>
    <m/>
    <m/>
    <m/>
    <n v="71828.076000000001"/>
    <n v="0"/>
    <s v="OK"/>
    <n v="0"/>
  </r>
  <r>
    <x v="301"/>
    <x v="3"/>
    <s v="Cerdo"/>
    <x v="2"/>
    <s v="1021819"/>
    <x v="269"/>
    <s v="Lomo"/>
    <s v="Lomo Centro"/>
    <x v="7"/>
    <m/>
    <m/>
    <m/>
    <m/>
    <m/>
    <m/>
    <m/>
    <n v="609.54600000000005"/>
    <n v="0"/>
    <s v="OK"/>
    <n v="0"/>
  </r>
  <r>
    <x v="176"/>
    <x v="3"/>
    <s v="Cerdo"/>
    <x v="2"/>
    <s v="1021864"/>
    <x v="165"/>
    <s v="Cueros"/>
    <s v="Cuero Papada"/>
    <x v="3"/>
    <m/>
    <m/>
    <m/>
    <m/>
    <m/>
    <m/>
    <m/>
    <n v="83275.728000000003"/>
    <n v="0"/>
    <s v="OK"/>
    <n v="0"/>
  </r>
  <r>
    <x v="303"/>
    <x v="3"/>
    <s v="Cerdo"/>
    <x v="2"/>
    <s v="1021874"/>
    <x v="130"/>
    <s v="Grasas"/>
    <s v="Grasa Gordura"/>
    <x v="6"/>
    <m/>
    <m/>
    <m/>
    <m/>
    <m/>
    <m/>
    <m/>
    <n v="434401.223"/>
    <n v="0"/>
    <s v="OK"/>
    <n v="0"/>
  </r>
  <r>
    <x v="533"/>
    <x v="3"/>
    <s v="Cerdo"/>
    <x v="2"/>
    <s v="1021920"/>
    <x v="468"/>
    <s v="Lomo"/>
    <s v="Lomo CC Loin"/>
    <x v="8"/>
    <m/>
    <m/>
    <m/>
    <m/>
    <m/>
    <m/>
    <m/>
    <n v="847.30200000000002"/>
    <n v="0"/>
    <s v="OK"/>
    <n v="0"/>
  </r>
  <r>
    <x v="534"/>
    <x v="3"/>
    <s v="Cerdo"/>
    <x v="2"/>
    <s v="1021921"/>
    <x v="469"/>
    <s v="Lomo"/>
    <s v="Lomo Centro"/>
    <x v="8"/>
    <m/>
    <m/>
    <m/>
    <m/>
    <m/>
    <m/>
    <m/>
    <n v="800.00199999999995"/>
    <n v="0"/>
    <s v="OK"/>
    <n v="0"/>
  </r>
  <r>
    <x v="306"/>
    <x v="3"/>
    <s v="Cerdo"/>
    <x v="2"/>
    <s v="1021924"/>
    <x v="270"/>
    <s v="Lomo"/>
    <s v="Lomo MM Loin"/>
    <x v="8"/>
    <m/>
    <m/>
    <m/>
    <m/>
    <m/>
    <m/>
    <m/>
    <n v="15076.626"/>
    <n v="0"/>
    <s v="OK"/>
    <n v="0"/>
  </r>
  <r>
    <x v="307"/>
    <x v="3"/>
    <s v="Cerdo"/>
    <x v="2"/>
    <s v="1021925"/>
    <x v="271"/>
    <s v="Lomo"/>
    <s v="Lomo MM Loin"/>
    <x v="8"/>
    <m/>
    <m/>
    <m/>
    <m/>
    <m/>
    <m/>
    <m/>
    <n v="17510.166000000001"/>
    <n v="0"/>
    <s v="OK"/>
    <n v="0"/>
  </r>
  <r>
    <x v="309"/>
    <x v="3"/>
    <s v="Cerdo"/>
    <x v="2"/>
    <s v="1021931"/>
    <x v="273"/>
    <s v="Cost-Pec"/>
    <s v="Cost-Pec Trozos"/>
    <x v="8"/>
    <m/>
    <m/>
    <m/>
    <m/>
    <m/>
    <m/>
    <m/>
    <n v="16356.165999999999"/>
    <n v="0"/>
    <s v="OK"/>
    <n v="0"/>
  </r>
  <r>
    <x v="310"/>
    <x v="3"/>
    <s v="Cerdo"/>
    <x v="2"/>
    <s v="1021936"/>
    <x v="274"/>
    <s v="Paleta"/>
    <s v="Paleta Pulpa"/>
    <x v="8"/>
    <m/>
    <m/>
    <m/>
    <m/>
    <m/>
    <m/>
    <m/>
    <n v="306484.87"/>
    <n v="0"/>
    <s v="OK"/>
    <n v="0"/>
  </r>
  <r>
    <x v="470"/>
    <x v="3"/>
    <s v="Cerdo"/>
    <x v="2"/>
    <s v="1021944"/>
    <x v="416"/>
    <s v="Recortes"/>
    <s v="Diafragma"/>
    <x v="8"/>
    <m/>
    <m/>
    <m/>
    <m/>
    <m/>
    <m/>
    <m/>
    <n v="1988.998"/>
    <n v="0"/>
    <s v="OK"/>
    <n v="0"/>
  </r>
  <r>
    <x v="471"/>
    <x v="3"/>
    <s v="Cerdo"/>
    <x v="2"/>
    <s v="1021945"/>
    <x v="417"/>
    <s v="Cabeza"/>
    <s v="Cabeza Derivados"/>
    <x v="8"/>
    <m/>
    <m/>
    <m/>
    <m/>
    <m/>
    <m/>
    <m/>
    <n v="8399.9979999999996"/>
    <n v="0"/>
    <s v="OK"/>
    <n v="0"/>
  </r>
  <r>
    <x v="312"/>
    <x v="3"/>
    <s v="Cerdo"/>
    <x v="2"/>
    <s v="1021971"/>
    <x v="275"/>
    <s v="Cueros"/>
    <s v="Cuero Back"/>
    <x v="2"/>
    <m/>
    <m/>
    <m/>
    <m/>
    <m/>
    <m/>
    <m/>
    <n v="41913.148000000001"/>
    <n v="0"/>
    <s v="OK"/>
    <n v="0"/>
  </r>
  <r>
    <x v="178"/>
    <x v="3"/>
    <s v="Cerdo"/>
    <x v="2"/>
    <s v="1021976"/>
    <x v="167"/>
    <s v="Paleta"/>
    <s v="Paleta Pulpa"/>
    <x v="0"/>
    <m/>
    <m/>
    <m/>
    <m/>
    <m/>
    <m/>
    <m/>
    <n v="318414.56599999999"/>
    <n v="0"/>
    <s v="OK"/>
    <n v="0"/>
  </r>
  <r>
    <x v="313"/>
    <x v="3"/>
    <s v="Cerdo"/>
    <x v="2"/>
    <s v="1021987"/>
    <x v="276"/>
    <s v="Subprod"/>
    <s v="Subprod Tripa"/>
    <x v="8"/>
    <m/>
    <m/>
    <m/>
    <m/>
    <m/>
    <m/>
    <m/>
    <n v="20568.460999999999"/>
    <n v="0"/>
    <s v="OK"/>
    <n v="0"/>
  </r>
  <r>
    <x v="180"/>
    <x v="3"/>
    <s v="Cerdo"/>
    <x v="2"/>
    <s v="1021992"/>
    <x v="89"/>
    <s v="Grasas"/>
    <s v="Grasa Lomo Tocino"/>
    <x v="2"/>
    <m/>
    <m/>
    <m/>
    <m/>
    <m/>
    <m/>
    <m/>
    <n v="40173.209000000003"/>
    <n v="0"/>
    <s v="OK"/>
    <n v="0"/>
  </r>
  <r>
    <x v="314"/>
    <x v="3"/>
    <s v="Cerdo"/>
    <x v="2"/>
    <s v="1022033"/>
    <x v="277"/>
    <s v="Cabeza"/>
    <s v="Cabeza Derivados"/>
    <x v="2"/>
    <m/>
    <m/>
    <m/>
    <m/>
    <m/>
    <m/>
    <m/>
    <n v="30327.255000000001"/>
    <n v="0"/>
    <s v="OK"/>
    <n v="0"/>
  </r>
  <r>
    <x v="181"/>
    <x v="3"/>
    <s v="Cerdo"/>
    <x v="2"/>
    <s v="1022073"/>
    <x v="169"/>
    <s v="Grasas"/>
    <s v="Grasa Interior"/>
    <x v="2"/>
    <m/>
    <m/>
    <m/>
    <m/>
    <m/>
    <m/>
    <m/>
    <n v="47019.995000000003"/>
    <n v="0"/>
    <s v="OK"/>
    <n v="0"/>
  </r>
  <r>
    <x v="315"/>
    <x v="3"/>
    <s v="Cerdo"/>
    <x v="2"/>
    <s v="1022080"/>
    <x v="278"/>
    <s v="Subprod"/>
    <s v="Subprod Cola"/>
    <x v="2"/>
    <m/>
    <m/>
    <m/>
    <m/>
    <m/>
    <m/>
    <m/>
    <n v="76630.296000000002"/>
    <n v="0"/>
    <s v="OK"/>
    <n v="0"/>
  </r>
  <r>
    <x v="182"/>
    <x v="3"/>
    <s v="Cerdo"/>
    <x v="2"/>
    <s v="1022096"/>
    <x v="170"/>
    <s v="Huesos"/>
    <s v="Huesos Cuarto Delant"/>
    <x v="2"/>
    <m/>
    <m/>
    <m/>
    <m/>
    <m/>
    <m/>
    <m/>
    <n v="238253.65400000001"/>
    <n v="0"/>
    <s v="OK"/>
    <n v="0"/>
  </r>
  <r>
    <x v="318"/>
    <x v="3"/>
    <s v="Cerdo"/>
    <x v="2"/>
    <s v="1022099"/>
    <x v="281"/>
    <s v="Huesos"/>
    <s v="Huesos Cuarto Centra"/>
    <x v="2"/>
    <m/>
    <m/>
    <m/>
    <m/>
    <m/>
    <m/>
    <m/>
    <n v="188040.75700000001"/>
    <n v="0"/>
    <s v="OK"/>
    <n v="0"/>
  </r>
  <r>
    <x v="319"/>
    <x v="3"/>
    <s v="Cerdo"/>
    <x v="2"/>
    <s v="1022101"/>
    <x v="282"/>
    <s v="Lomo"/>
    <s v="Lomo Centro"/>
    <x v="8"/>
    <m/>
    <m/>
    <m/>
    <m/>
    <m/>
    <m/>
    <m/>
    <n v="1600.0050000000001"/>
    <n v="0"/>
    <s v="OK"/>
    <n v="0"/>
  </r>
  <r>
    <x v="184"/>
    <x v="3"/>
    <s v="Cerdo"/>
    <x v="2"/>
    <s v="1022125"/>
    <x v="172"/>
    <s v="Pernil"/>
    <s v="Pernil Mano"/>
    <x v="2"/>
    <m/>
    <m/>
    <m/>
    <m/>
    <m/>
    <m/>
    <m/>
    <n v="202333.89499999999"/>
    <n v="0"/>
    <s v="OK"/>
    <n v="0"/>
  </r>
  <r>
    <x v="322"/>
    <x v="3"/>
    <s v="Cerdo"/>
    <x v="2"/>
    <s v="1022141"/>
    <x v="285"/>
    <s v="Pierna"/>
    <s v="Pierna Pulpa Fina"/>
    <x v="8"/>
    <m/>
    <m/>
    <m/>
    <m/>
    <m/>
    <m/>
    <m/>
    <n v="26419.116999999998"/>
    <n v="0"/>
    <s v="OK"/>
    <n v="0"/>
  </r>
  <r>
    <x v="323"/>
    <x v="3"/>
    <s v="Cerdo"/>
    <x v="2"/>
    <s v="1022142"/>
    <x v="286"/>
    <s v="Pierna"/>
    <s v="Pierna Pulpa Fina"/>
    <x v="8"/>
    <m/>
    <m/>
    <m/>
    <m/>
    <m/>
    <m/>
    <m/>
    <n v="18696.162"/>
    <n v="0"/>
    <s v="OK"/>
    <n v="0"/>
  </r>
  <r>
    <x v="186"/>
    <x v="3"/>
    <s v="Cerdo"/>
    <x v="2"/>
    <s v="1022150"/>
    <x v="130"/>
    <s v="Grasas"/>
    <s v="Grasa Gordura"/>
    <x v="0"/>
    <m/>
    <m/>
    <m/>
    <m/>
    <m/>
    <m/>
    <m/>
    <n v="99513.014999999999"/>
    <n v="0"/>
    <s v="OK"/>
    <n v="0"/>
  </r>
  <r>
    <x v="325"/>
    <x v="3"/>
    <s v="Cerdo"/>
    <x v="2"/>
    <s v="1022169"/>
    <x v="288"/>
    <s v="Recortes"/>
    <s v="Recortes No Magro"/>
    <x v="2"/>
    <m/>
    <m/>
    <m/>
    <m/>
    <m/>
    <m/>
    <m/>
    <n v="130327.31"/>
    <n v="0"/>
    <s v="OK"/>
    <n v="0"/>
  </r>
  <r>
    <x v="461"/>
    <x v="3"/>
    <s v="Cerdo"/>
    <x v="2"/>
    <s v="1022182"/>
    <x v="156"/>
    <s v="Chuleta"/>
    <s v="Chuleta Huesos"/>
    <x v="4"/>
    <m/>
    <m/>
    <m/>
    <m/>
    <m/>
    <m/>
    <m/>
    <n v="20433"/>
    <n v="0"/>
    <s v="OK"/>
    <n v="0"/>
  </r>
  <r>
    <x v="187"/>
    <x v="3"/>
    <s v="Cerdo"/>
    <x v="2"/>
    <s v="1022183"/>
    <x v="174"/>
    <s v="Pernil"/>
    <s v="Pernil Pierna"/>
    <x v="2"/>
    <m/>
    <m/>
    <m/>
    <m/>
    <m/>
    <m/>
    <m/>
    <n v="734576.375"/>
    <n v="0"/>
    <s v="OK"/>
    <n v="0"/>
  </r>
  <r>
    <x v="188"/>
    <x v="3"/>
    <s v="Cerdo"/>
    <x v="2"/>
    <s v="1022186"/>
    <x v="175"/>
    <s v="Huesos"/>
    <s v="Huesos Cuarto Centra"/>
    <x v="2"/>
    <m/>
    <m/>
    <m/>
    <m/>
    <m/>
    <m/>
    <m/>
    <n v="62285.538"/>
    <n v="0"/>
    <s v="OK"/>
    <n v="0"/>
  </r>
  <r>
    <x v="326"/>
    <x v="3"/>
    <s v="Cerdo"/>
    <x v="2"/>
    <s v="1022193"/>
    <x v="289"/>
    <s v="Lomo"/>
    <s v="Lomo Vetado"/>
    <x v="2"/>
    <m/>
    <m/>
    <m/>
    <m/>
    <m/>
    <m/>
    <m/>
    <n v="24642.664000000001"/>
    <n v="0"/>
    <s v="OK"/>
    <n v="0"/>
  </r>
  <r>
    <x v="189"/>
    <x v="3"/>
    <s v="Cerdo"/>
    <x v="2"/>
    <s v="1022196"/>
    <x v="176"/>
    <s v="Cueros"/>
    <s v="Cuero Forro"/>
    <x v="0"/>
    <m/>
    <m/>
    <m/>
    <m/>
    <m/>
    <m/>
    <m/>
    <n v="8429.2990000000009"/>
    <n v="0"/>
    <s v="OK"/>
    <n v="0"/>
  </r>
  <r>
    <x v="190"/>
    <x v="3"/>
    <s v="Cerdo"/>
    <x v="2"/>
    <s v="1022197"/>
    <x v="177"/>
    <s v="Cueros"/>
    <s v="Cuero Forro"/>
    <x v="0"/>
    <m/>
    <m/>
    <m/>
    <m/>
    <m/>
    <m/>
    <m/>
    <n v="1376.403"/>
    <n v="0"/>
    <s v="OK"/>
    <n v="0"/>
  </r>
  <r>
    <x v="327"/>
    <x v="3"/>
    <s v="Cerdo"/>
    <x v="2"/>
    <s v="1022212"/>
    <x v="290"/>
    <s v="Cabeza"/>
    <s v="Cabeza Entera"/>
    <x v="2"/>
    <m/>
    <m/>
    <m/>
    <m/>
    <m/>
    <m/>
    <m/>
    <n v="648012.44400000002"/>
    <n v="0"/>
    <s v="OK"/>
    <n v="0"/>
  </r>
  <r>
    <x v="191"/>
    <x v="3"/>
    <s v="Cerdo"/>
    <x v="2"/>
    <s v="1022217"/>
    <x v="178"/>
    <s v="Grasas"/>
    <s v="Grasa Lomo Tocino"/>
    <x v="3"/>
    <m/>
    <m/>
    <m/>
    <m/>
    <m/>
    <m/>
    <m/>
    <n v="291334.99699999997"/>
    <n v="0"/>
    <s v="OK"/>
    <n v="0"/>
  </r>
  <r>
    <x v="192"/>
    <x v="3"/>
    <s v="Cerdo"/>
    <x v="2"/>
    <s v="1022218"/>
    <x v="120"/>
    <s v="Grasas"/>
    <s v="Grasa Forro"/>
    <x v="3"/>
    <m/>
    <m/>
    <m/>
    <m/>
    <m/>
    <m/>
    <m/>
    <n v="56540.169000000002"/>
    <n v="0"/>
    <s v="OK"/>
    <n v="0"/>
  </r>
  <r>
    <x v="193"/>
    <x v="3"/>
    <s v="Cerdo"/>
    <x v="2"/>
    <s v="1022273"/>
    <x v="179"/>
    <s v="Grasas"/>
    <s v="Grasa Forro"/>
    <x v="3"/>
    <m/>
    <m/>
    <m/>
    <m/>
    <m/>
    <m/>
    <m/>
    <n v="181658.99"/>
    <n v="0"/>
    <s v="OK"/>
    <n v="0"/>
  </r>
  <r>
    <x v="195"/>
    <x v="3"/>
    <s v="Cerdo"/>
    <x v="2"/>
    <s v="1022283"/>
    <x v="181"/>
    <s v="Prolijado"/>
    <s v="Prolijado Malaya"/>
    <x v="4"/>
    <m/>
    <m/>
    <m/>
    <m/>
    <m/>
    <m/>
    <m/>
    <n v="10237.411"/>
    <n v="0"/>
    <s v="OK"/>
    <n v="0"/>
  </r>
  <r>
    <x v="196"/>
    <x v="3"/>
    <s v="Cerdo"/>
    <x v="2"/>
    <s v="1022291"/>
    <x v="182"/>
    <s v="Pernil"/>
    <s v="Pernil Mano"/>
    <x v="2"/>
    <m/>
    <m/>
    <m/>
    <m/>
    <m/>
    <m/>
    <m/>
    <n v="60409.531999999999"/>
    <n v="0"/>
    <s v="OK"/>
    <n v="0"/>
  </r>
  <r>
    <x v="331"/>
    <x v="3"/>
    <s v="Cerdo"/>
    <x v="2"/>
    <s v="1022304"/>
    <x v="294"/>
    <s v="Subprod"/>
    <s v="Subprod Visceras"/>
    <x v="7"/>
    <m/>
    <m/>
    <m/>
    <m/>
    <m/>
    <m/>
    <m/>
    <n v="22902.420999999998"/>
    <n v="0"/>
    <s v="OK"/>
    <n v="0"/>
  </r>
  <r>
    <x v="197"/>
    <x v="3"/>
    <s v="Cerdo"/>
    <x v="2"/>
    <s v="1022313"/>
    <x v="183"/>
    <s v="Lomo"/>
    <s v="Lomo CC Loin"/>
    <x v="9"/>
    <m/>
    <m/>
    <m/>
    <m/>
    <m/>
    <m/>
    <m/>
    <n v="6893.3389999999999"/>
    <n v="0"/>
    <s v="OK"/>
    <n v="0"/>
  </r>
  <r>
    <x v="198"/>
    <x v="3"/>
    <s v="Cerdo"/>
    <x v="2"/>
    <s v="1022326"/>
    <x v="184"/>
    <s v="Lomo"/>
    <s v="Lomo CC Loin"/>
    <x v="9"/>
    <m/>
    <m/>
    <m/>
    <m/>
    <m/>
    <m/>
    <m/>
    <n v="22584.977999999999"/>
    <n v="0"/>
    <s v="OK"/>
    <n v="0"/>
  </r>
  <r>
    <x v="199"/>
    <x v="3"/>
    <s v="Cerdo"/>
    <x v="2"/>
    <s v="1022370"/>
    <x v="185"/>
    <s v="Lomo"/>
    <s v="Lomo MM Loin"/>
    <x v="9"/>
    <m/>
    <m/>
    <m/>
    <m/>
    <m/>
    <m/>
    <m/>
    <n v="40000"/>
    <n v="0"/>
    <s v="OK"/>
    <n v="0"/>
  </r>
  <r>
    <x v="200"/>
    <x v="3"/>
    <s v="Cerdo"/>
    <x v="2"/>
    <s v="1022371"/>
    <x v="186"/>
    <s v="Panceta"/>
    <s v="Panceta s/Cuero"/>
    <x v="9"/>
    <m/>
    <m/>
    <m/>
    <m/>
    <m/>
    <m/>
    <m/>
    <n v="18000.004000000001"/>
    <n v="0"/>
    <s v="OK"/>
    <n v="0"/>
  </r>
  <r>
    <x v="202"/>
    <x v="3"/>
    <s v="Cerdo"/>
    <x v="2"/>
    <s v="1022378"/>
    <x v="188"/>
    <s v="Huesos"/>
    <s v="Huesos Cuarto Centra"/>
    <x v="2"/>
    <m/>
    <m/>
    <m/>
    <m/>
    <m/>
    <m/>
    <m/>
    <n v="60958.402999999998"/>
    <n v="0"/>
    <s v="OK"/>
    <n v="0"/>
  </r>
  <r>
    <x v="203"/>
    <x v="3"/>
    <s v="Cerdo"/>
    <x v="2"/>
    <s v="1022381"/>
    <x v="189"/>
    <s v="Grasas"/>
    <s v="Grasa Gordura"/>
    <x v="2"/>
    <m/>
    <m/>
    <m/>
    <m/>
    <m/>
    <m/>
    <m/>
    <n v="91973.062000000005"/>
    <n v="0"/>
    <s v="OK"/>
    <n v="0"/>
  </r>
  <r>
    <x v="336"/>
    <x v="3"/>
    <s v="Cerdo"/>
    <x v="2"/>
    <s v="1022388"/>
    <x v="298"/>
    <s v="Huesos"/>
    <s v="Huesos Cuarto Centra"/>
    <x v="2"/>
    <m/>
    <m/>
    <m/>
    <m/>
    <m/>
    <m/>
    <m/>
    <n v="112426.87699999999"/>
    <n v="0"/>
    <s v="OK"/>
    <n v="0"/>
  </r>
  <r>
    <x v="337"/>
    <x v="3"/>
    <s v="Cerdo"/>
    <x v="2"/>
    <s v="1022398"/>
    <x v="299"/>
    <s v="Pierna"/>
    <s v="Pierna Pulpa Fina"/>
    <x v="8"/>
    <m/>
    <m/>
    <m/>
    <m/>
    <m/>
    <m/>
    <m/>
    <n v="47766.864999999998"/>
    <n v="0"/>
    <s v="OK"/>
    <n v="0"/>
  </r>
  <r>
    <x v="206"/>
    <x v="3"/>
    <s v="Cerdo"/>
    <x v="2"/>
    <s v="1022406"/>
    <x v="192"/>
    <s v="Subprod"/>
    <s v="Subprod Patas-Manos"/>
    <x v="0"/>
    <m/>
    <m/>
    <m/>
    <m/>
    <m/>
    <m/>
    <m/>
    <n v="4276.3950000000004"/>
    <n v="0"/>
    <s v="OK"/>
    <n v="0"/>
  </r>
  <r>
    <x v="338"/>
    <x v="3"/>
    <s v="Cerdo"/>
    <x v="2"/>
    <s v="1022413"/>
    <x v="300"/>
    <s v="Subprod"/>
    <s v="Subprod Visceras"/>
    <x v="8"/>
    <m/>
    <m/>
    <m/>
    <m/>
    <m/>
    <m/>
    <m/>
    <n v="14845.861999999999"/>
    <n v="0"/>
    <s v="OK"/>
    <n v="0"/>
  </r>
  <r>
    <x v="208"/>
    <x v="3"/>
    <s v="Cerdo"/>
    <x v="2"/>
    <s v="1022414"/>
    <x v="194"/>
    <s v="Chuleta"/>
    <s v="Chuleta Cazuela"/>
    <x v="2"/>
    <m/>
    <m/>
    <m/>
    <m/>
    <m/>
    <m/>
    <m/>
    <n v="189051.76300000001"/>
    <n v="0"/>
    <s v="OK"/>
    <n v="0"/>
  </r>
  <r>
    <x v="209"/>
    <x v="3"/>
    <s v="Cerdo"/>
    <x v="2"/>
    <s v="1022417"/>
    <x v="195"/>
    <s v="Cueros"/>
    <s v="Cuero Mixto"/>
    <x v="2"/>
    <m/>
    <m/>
    <m/>
    <m/>
    <m/>
    <m/>
    <m/>
    <n v="80365.892999999996"/>
    <n v="0"/>
    <s v="OK"/>
    <n v="0"/>
  </r>
  <r>
    <x v="210"/>
    <x v="3"/>
    <s v="Cerdo"/>
    <x v="2"/>
    <s v="1022418"/>
    <x v="193"/>
    <s v="Subprod"/>
    <s v="Subprod Tripa"/>
    <x v="2"/>
    <m/>
    <m/>
    <m/>
    <m/>
    <m/>
    <m/>
    <m/>
    <n v="12914.994000000001"/>
    <n v="0"/>
    <s v="OK"/>
    <n v="0"/>
  </r>
  <r>
    <x v="211"/>
    <x v="3"/>
    <s v="Cerdo"/>
    <x v="2"/>
    <s v="1022472"/>
    <x v="196"/>
    <s v="Lomo"/>
    <s v="Lomo Centro"/>
    <x v="9"/>
    <m/>
    <m/>
    <m/>
    <m/>
    <m/>
    <m/>
    <m/>
    <n v="12661.474"/>
    <n v="0"/>
    <s v="OK"/>
    <n v="0"/>
  </r>
  <r>
    <x v="212"/>
    <x v="3"/>
    <s v="Cerdo"/>
    <x v="2"/>
    <s v="1022499"/>
    <x v="197"/>
    <s v="Lomo"/>
    <s v="Lomo Vetado"/>
    <x v="9"/>
    <m/>
    <m/>
    <m/>
    <m/>
    <m/>
    <m/>
    <m/>
    <n v="27702.341"/>
    <n v="0"/>
    <s v="OK"/>
    <n v="0"/>
  </r>
  <r>
    <x v="343"/>
    <x v="3"/>
    <s v="Cerdo"/>
    <x v="2"/>
    <s v="1022515"/>
    <x v="304"/>
    <s v="Panceta"/>
    <s v="Panceta c/Cuero"/>
    <x v="8"/>
    <m/>
    <m/>
    <m/>
    <m/>
    <m/>
    <m/>
    <m/>
    <n v="24000.002"/>
    <n v="0"/>
    <s v="OK"/>
    <n v="0"/>
  </r>
  <r>
    <x v="213"/>
    <x v="3"/>
    <s v="Cerdo"/>
    <x v="2"/>
    <s v="1022541"/>
    <x v="198"/>
    <s v="Grasas"/>
    <s v="Grasa Gordura"/>
    <x v="2"/>
    <m/>
    <m/>
    <m/>
    <m/>
    <m/>
    <m/>
    <m/>
    <n v="20509.107"/>
    <n v="0"/>
    <s v="OK"/>
    <n v="0"/>
  </r>
  <r>
    <x v="345"/>
    <x v="3"/>
    <s v="Cerdo"/>
    <x v="2"/>
    <s v="1022561"/>
    <x v="306"/>
    <s v="Lomo"/>
    <s v="Lomo MM Loin"/>
    <x v="8"/>
    <m/>
    <m/>
    <m/>
    <m/>
    <m/>
    <m/>
    <m/>
    <n v="734.48599999999999"/>
    <n v="0"/>
    <s v="OK"/>
    <n v="0"/>
  </r>
  <r>
    <x v="346"/>
    <x v="3"/>
    <s v="Cerdo"/>
    <x v="2"/>
    <s v="1022568"/>
    <x v="307"/>
    <s v="Panceta"/>
    <s v="Panceta s/Cuero"/>
    <x v="2"/>
    <m/>
    <m/>
    <m/>
    <m/>
    <m/>
    <m/>
    <m/>
    <n v="24285.047999999999"/>
    <n v="0"/>
    <s v="OK"/>
    <n v="0"/>
  </r>
  <r>
    <x v="215"/>
    <x v="3"/>
    <s v="Cerdo"/>
    <x v="2"/>
    <s v="1022587"/>
    <x v="200"/>
    <s v="Lomo"/>
    <s v="Lomo CC Loin"/>
    <x v="9"/>
    <m/>
    <m/>
    <m/>
    <m/>
    <m/>
    <m/>
    <m/>
    <n v="3000.0039999999999"/>
    <n v="0"/>
    <s v="OK"/>
    <n v="0"/>
  </r>
  <r>
    <x v="216"/>
    <x v="3"/>
    <s v="Cerdo"/>
    <x v="2"/>
    <s v="1022600"/>
    <x v="201"/>
    <s v="Lomo"/>
    <s v="Lomo Vetado"/>
    <x v="9"/>
    <m/>
    <m/>
    <m/>
    <m/>
    <m/>
    <m/>
    <m/>
    <n v="21825.744999999999"/>
    <n v="0"/>
    <s v="OK"/>
    <n v="0"/>
  </r>
  <r>
    <x v="218"/>
    <x v="3"/>
    <s v="Cerdo"/>
    <x v="2"/>
    <s v="1022607"/>
    <x v="203"/>
    <s v="Prolijado"/>
    <s v="Prolijado Plateada"/>
    <x v="4"/>
    <m/>
    <m/>
    <m/>
    <m/>
    <m/>
    <m/>
    <m/>
    <n v="26805.412"/>
    <n v="0"/>
    <s v="OK"/>
    <n v="0"/>
  </r>
  <r>
    <x v="348"/>
    <x v="3"/>
    <s v="Cerdo"/>
    <x v="2"/>
    <s v="1022619"/>
    <x v="309"/>
    <s v="Prolijado"/>
    <s v="Prolijado Malaya"/>
    <x v="5"/>
    <m/>
    <m/>
    <m/>
    <m/>
    <m/>
    <m/>
    <m/>
    <n v="283.10399999999998"/>
    <n v="0"/>
    <s v="OK"/>
    <n v="0"/>
  </r>
  <r>
    <x v="349"/>
    <x v="3"/>
    <s v="Cerdo"/>
    <x v="2"/>
    <s v="1022621"/>
    <x v="310"/>
    <s v="Panceta"/>
    <s v="Panceta s/Cuero"/>
    <x v="8"/>
    <m/>
    <m/>
    <m/>
    <m/>
    <m/>
    <m/>
    <m/>
    <n v="31050.876"/>
    <n v="0"/>
    <s v="OK"/>
    <n v="0"/>
  </r>
  <r>
    <x v="350"/>
    <x v="3"/>
    <s v="Cerdo"/>
    <x v="2"/>
    <s v="1022636"/>
    <x v="311"/>
    <s v="Huesos"/>
    <s v="Huesos Cuarto Traser"/>
    <x v="2"/>
    <m/>
    <m/>
    <m/>
    <m/>
    <m/>
    <m/>
    <m/>
    <n v="157528.46299999999"/>
    <n v="0"/>
    <s v="OK"/>
    <n v="0"/>
  </r>
  <r>
    <x v="219"/>
    <x v="3"/>
    <s v="Cerdo"/>
    <x v="2"/>
    <s v="1022637"/>
    <x v="204"/>
    <s v="Huesos"/>
    <s v="Huesos Cuarto Delant"/>
    <x v="2"/>
    <m/>
    <m/>
    <m/>
    <m/>
    <m/>
    <m/>
    <m/>
    <n v="98505.941999999995"/>
    <n v="0"/>
    <s v="OK"/>
    <n v="0"/>
  </r>
  <r>
    <x v="351"/>
    <x v="3"/>
    <s v="Cerdo"/>
    <x v="2"/>
    <s v="1022639"/>
    <x v="312"/>
    <s v="Cabeza"/>
    <s v="Cabeza Entera"/>
    <x v="2"/>
    <m/>
    <m/>
    <m/>
    <m/>
    <m/>
    <m/>
    <m/>
    <n v="885306.13800000004"/>
    <n v="0"/>
    <s v="OK"/>
    <n v="0"/>
  </r>
  <r>
    <x v="352"/>
    <x v="3"/>
    <s v="Cerdo"/>
    <x v="2"/>
    <s v="1022640"/>
    <x v="313"/>
    <s v="Cabeza"/>
    <s v="Cabeza Entera"/>
    <x v="2"/>
    <m/>
    <m/>
    <m/>
    <m/>
    <m/>
    <m/>
    <m/>
    <n v="61196.148999999998"/>
    <n v="0"/>
    <s v="OK"/>
    <n v="0"/>
  </r>
  <r>
    <x v="354"/>
    <x v="3"/>
    <s v="Cerdo"/>
    <x v="2"/>
    <s v="1022646"/>
    <x v="259"/>
    <s v="Panceta"/>
    <s v="Panceta s/Cuero"/>
    <x v="2"/>
    <m/>
    <m/>
    <m/>
    <m/>
    <m/>
    <m/>
    <m/>
    <n v="47.704000000000001"/>
    <n v="0"/>
    <s v="OK"/>
    <n v="0"/>
  </r>
  <r>
    <x v="495"/>
    <x v="3"/>
    <s v="Cerdo"/>
    <x v="2"/>
    <s v="1022657"/>
    <x v="433"/>
    <s v="Chuleta"/>
    <s v="Chuleta Huesos"/>
    <x v="6"/>
    <m/>
    <m/>
    <m/>
    <m/>
    <m/>
    <m/>
    <m/>
    <n v="7552.5540000000001"/>
    <n v="0"/>
    <s v="OK"/>
    <n v="0"/>
  </r>
  <r>
    <x v="221"/>
    <x v="3"/>
    <s v="Cerdo"/>
    <x v="2"/>
    <s v="1022664"/>
    <x v="206"/>
    <s v="Lomo"/>
    <s v="Lomo CC Loin"/>
    <x v="9"/>
    <m/>
    <m/>
    <m/>
    <m/>
    <m/>
    <m/>
    <m/>
    <n v="40000.002"/>
    <n v="0"/>
    <s v="OK"/>
    <n v="0"/>
  </r>
  <r>
    <x v="223"/>
    <x v="3"/>
    <s v="Cerdo"/>
    <x v="2"/>
    <s v="1022709"/>
    <x v="207"/>
    <s v="Pierna"/>
    <s v="Pierna Pulpa"/>
    <x v="0"/>
    <m/>
    <m/>
    <m/>
    <m/>
    <m/>
    <m/>
    <m/>
    <n v="48192.47"/>
    <n v="0"/>
    <s v="OK"/>
    <n v="0"/>
  </r>
  <r>
    <x v="224"/>
    <x v="3"/>
    <s v="Cerdo"/>
    <x v="2"/>
    <s v="1022748"/>
    <x v="208"/>
    <s v="Subprod"/>
    <s v="Subprod Patas-Manos"/>
    <x v="2"/>
    <m/>
    <m/>
    <m/>
    <m/>
    <m/>
    <m/>
    <m/>
    <n v="199421.68599999999"/>
    <n v="0"/>
    <s v="OK"/>
    <n v="0"/>
  </r>
  <r>
    <x v="355"/>
    <x v="3"/>
    <s v="Cerdo"/>
    <x v="2"/>
    <s v="1022750"/>
    <x v="314"/>
    <s v="Paleta"/>
    <s v="Paleta Pulpa"/>
    <x v="8"/>
    <m/>
    <m/>
    <m/>
    <m/>
    <m/>
    <m/>
    <m/>
    <n v="37750.936000000002"/>
    <n v="0"/>
    <s v="OK"/>
    <n v="0"/>
  </r>
  <r>
    <x v="356"/>
    <x v="3"/>
    <s v="Cerdo"/>
    <x v="2"/>
    <s v="1022751"/>
    <x v="315"/>
    <s v="Paleta"/>
    <s v="Paleta Entera"/>
    <x v="8"/>
    <m/>
    <m/>
    <m/>
    <m/>
    <m/>
    <m/>
    <m/>
    <n v="27087.927"/>
    <n v="0"/>
    <s v="OK"/>
    <n v="0"/>
  </r>
  <r>
    <x v="357"/>
    <x v="3"/>
    <s v="Cerdo"/>
    <x v="2"/>
    <s v="1022753"/>
    <x v="316"/>
    <s v="Pernil"/>
    <s v="Pernil Mano"/>
    <x v="2"/>
    <m/>
    <m/>
    <m/>
    <m/>
    <m/>
    <m/>
    <m/>
    <n v="196617.59299999999"/>
    <n v="0"/>
    <s v="OK"/>
    <n v="0"/>
  </r>
  <r>
    <x v="358"/>
    <x v="3"/>
    <s v="Cerdo"/>
    <x v="2"/>
    <s v="1022767"/>
    <x v="317"/>
    <s v="Grasas"/>
    <s v="Grasa Gordura"/>
    <x v="8"/>
    <m/>
    <m/>
    <m/>
    <m/>
    <m/>
    <m/>
    <m/>
    <n v="32853.364000000001"/>
    <n v="0"/>
    <s v="OK"/>
    <n v="0"/>
  </r>
  <r>
    <x v="227"/>
    <x v="3"/>
    <s v="Cerdo"/>
    <x v="2"/>
    <s v="1022782"/>
    <x v="211"/>
    <s v="Subprod"/>
    <s v="Subprod Tripa"/>
    <x v="0"/>
    <m/>
    <m/>
    <m/>
    <m/>
    <m/>
    <m/>
    <m/>
    <n v="3600.0030000000002"/>
    <n v="0"/>
    <s v="OK"/>
    <n v="0"/>
  </r>
  <r>
    <x v="228"/>
    <x v="3"/>
    <s v="Cerdo"/>
    <x v="2"/>
    <s v="1022783"/>
    <x v="212"/>
    <s v="Subprod"/>
    <s v="Subprod Tripa"/>
    <x v="0"/>
    <m/>
    <m/>
    <m/>
    <m/>
    <m/>
    <m/>
    <m/>
    <n v="15599.999"/>
    <n v="0"/>
    <s v="OK"/>
    <n v="0"/>
  </r>
  <r>
    <x v="462"/>
    <x v="3"/>
    <s v="Cerdo"/>
    <x v="2"/>
    <s v="1022786"/>
    <x v="410"/>
    <s v="Subprod"/>
    <s v="Subprod Tripa"/>
    <x v="0"/>
    <m/>
    <m/>
    <m/>
    <m/>
    <m/>
    <m/>
    <m/>
    <n v="299.99700000000001"/>
    <n v="0"/>
    <s v="OK"/>
    <n v="0"/>
  </r>
  <r>
    <x v="229"/>
    <x v="3"/>
    <s v="Cerdo"/>
    <x v="2"/>
    <s v="1022847"/>
    <x v="213"/>
    <s v="Panceta"/>
    <s v="Panceta s/Cuero"/>
    <x v="0"/>
    <m/>
    <m/>
    <m/>
    <m/>
    <m/>
    <m/>
    <m/>
    <n v="29267.147000000001"/>
    <n v="0"/>
    <s v="OK"/>
    <n v="0"/>
  </r>
  <r>
    <x v="231"/>
    <x v="3"/>
    <s v="Cerdo"/>
    <x v="2"/>
    <s v="1022855"/>
    <x v="215"/>
    <s v="Grasas"/>
    <s v="Grasa Forro"/>
    <x v="0"/>
    <m/>
    <m/>
    <m/>
    <m/>
    <m/>
    <m/>
    <m/>
    <n v="24549.455999999998"/>
    <n v="0"/>
    <s v="OK"/>
    <n v="0"/>
  </r>
  <r>
    <x v="232"/>
    <x v="3"/>
    <s v="Cerdo"/>
    <x v="2"/>
    <s v="1022856"/>
    <x v="216"/>
    <s v="Grasas"/>
    <s v="Grasa Gordura"/>
    <x v="2"/>
    <m/>
    <m/>
    <m/>
    <m/>
    <m/>
    <m/>
    <m/>
    <n v="83227.125"/>
    <n v="0"/>
    <s v="OK"/>
    <n v="0"/>
  </r>
  <r>
    <x v="536"/>
    <x v="3"/>
    <s v="Cerdo"/>
    <x v="2"/>
    <s v="1022858"/>
    <x v="269"/>
    <s v="Lomo"/>
    <s v="Lomo Centro"/>
    <x v="7"/>
    <m/>
    <m/>
    <m/>
    <m/>
    <m/>
    <m/>
    <m/>
    <n v="45173.41"/>
    <n v="0"/>
    <s v="OK"/>
    <n v="0"/>
  </r>
  <r>
    <x v="368"/>
    <x v="3"/>
    <s v="Cerdo"/>
    <x v="2"/>
    <s v="1022863"/>
    <x v="326"/>
    <s v="Lomo"/>
    <s v="Lomo Vetado"/>
    <x v="8"/>
    <m/>
    <m/>
    <m/>
    <m/>
    <m/>
    <m/>
    <m/>
    <n v="43012.362000000001"/>
    <n v="0"/>
    <s v="OK"/>
    <n v="0"/>
  </r>
  <r>
    <x v="369"/>
    <x v="3"/>
    <s v="Cerdo"/>
    <x v="2"/>
    <s v="1022864"/>
    <x v="327"/>
    <s v="Lomo"/>
    <s v="Lomo Vetado"/>
    <x v="8"/>
    <m/>
    <m/>
    <m/>
    <m/>
    <m/>
    <m/>
    <m/>
    <n v="37606.052000000003"/>
    <n v="0"/>
    <s v="OK"/>
    <n v="0"/>
  </r>
  <r>
    <x v="370"/>
    <x v="3"/>
    <s v="Cerdo"/>
    <x v="2"/>
    <s v="1022865"/>
    <x v="328"/>
    <s v="Panceta"/>
    <s v="Panceta s/Cuero"/>
    <x v="8"/>
    <m/>
    <m/>
    <m/>
    <m/>
    <m/>
    <m/>
    <m/>
    <n v="31999.995999999999"/>
    <n v="0"/>
    <s v="OK"/>
    <n v="0"/>
  </r>
  <r>
    <x v="371"/>
    <x v="3"/>
    <s v="Cerdo"/>
    <x v="2"/>
    <s v="1022866"/>
    <x v="329"/>
    <s v="Panceta"/>
    <s v="Panceta s/Cuero"/>
    <x v="8"/>
    <m/>
    <m/>
    <m/>
    <m/>
    <m/>
    <m/>
    <m/>
    <n v="42550.267"/>
    <n v="0"/>
    <s v="OK"/>
    <n v="0"/>
  </r>
  <r>
    <x v="372"/>
    <x v="3"/>
    <s v="Cerdo"/>
    <x v="2"/>
    <s v="1022883"/>
    <x v="330"/>
    <s v="Chuleta"/>
    <s v="Chuleta Huesos"/>
    <x v="5"/>
    <m/>
    <m/>
    <m/>
    <m/>
    <m/>
    <m/>
    <m/>
    <n v="23586.830999999998"/>
    <n v="0"/>
    <s v="OK"/>
    <n v="0"/>
  </r>
  <r>
    <x v="234"/>
    <x v="3"/>
    <s v="Cerdo"/>
    <x v="2"/>
    <s v="1022885"/>
    <x v="218"/>
    <s v="Panceta"/>
    <s v="Panceta s/Cuero"/>
    <x v="4"/>
    <m/>
    <m/>
    <m/>
    <m/>
    <m/>
    <m/>
    <m/>
    <n v="603457.93500000006"/>
    <n v="0"/>
    <s v="OK"/>
    <n v="0"/>
  </r>
  <r>
    <x v="235"/>
    <x v="3"/>
    <s v="Cerdo"/>
    <x v="2"/>
    <s v="1022887"/>
    <x v="219"/>
    <s v="Panceta"/>
    <s v="Panceta s/Cuero"/>
    <x v="4"/>
    <m/>
    <m/>
    <m/>
    <m/>
    <m/>
    <m/>
    <m/>
    <n v="295051.27799999999"/>
    <n v="0"/>
    <s v="OK"/>
    <n v="0"/>
  </r>
  <r>
    <x v="236"/>
    <x v="3"/>
    <s v="Cerdo"/>
    <x v="2"/>
    <s v="1022901"/>
    <x v="220"/>
    <s v="Panceta"/>
    <s v="Panceta s/Cuero"/>
    <x v="9"/>
    <m/>
    <m/>
    <m/>
    <m/>
    <m/>
    <m/>
    <m/>
    <n v="10000"/>
    <n v="0"/>
    <s v="OK"/>
    <n v="0"/>
  </r>
  <r>
    <x v="373"/>
    <x v="3"/>
    <s v="Cerdo"/>
    <x v="2"/>
    <s v="1022907"/>
    <x v="331"/>
    <s v="Subprod"/>
    <s v="Subprod Visceras"/>
    <x v="6"/>
    <m/>
    <m/>
    <m/>
    <m/>
    <m/>
    <m/>
    <m/>
    <n v="27921.652999999998"/>
    <n v="0"/>
    <s v="OK"/>
    <n v="0"/>
  </r>
  <r>
    <x v="374"/>
    <x v="3"/>
    <s v="Cerdo"/>
    <x v="2"/>
    <s v="1022914"/>
    <x v="332"/>
    <s v="Grasas"/>
    <s v="Grasa Lomo Tocino"/>
    <x v="8"/>
    <m/>
    <m/>
    <m/>
    <m/>
    <m/>
    <m/>
    <m/>
    <n v="4882.5780000000004"/>
    <n v="0"/>
    <s v="OK"/>
    <n v="0"/>
  </r>
  <r>
    <x v="375"/>
    <x v="3"/>
    <s v="Cerdo"/>
    <x v="2"/>
    <s v="1022918"/>
    <x v="333"/>
    <s v="Grasas"/>
    <s v="Grasa Lomo Tocino"/>
    <x v="8"/>
    <m/>
    <m/>
    <m/>
    <m/>
    <m/>
    <m/>
    <m/>
    <n v="88209.035999999993"/>
    <n v="0"/>
    <s v="OK"/>
    <n v="0"/>
  </r>
  <r>
    <x v="237"/>
    <x v="3"/>
    <s v="Cerdo"/>
    <x v="2"/>
    <s v="1022919"/>
    <x v="221"/>
    <s v="Lomo"/>
    <s v="Lomo MM Loin"/>
    <x v="9"/>
    <m/>
    <m/>
    <m/>
    <m/>
    <m/>
    <m/>
    <m/>
    <n v="5075.1940000000004"/>
    <n v="0"/>
    <s v="OK"/>
    <n v="0"/>
  </r>
  <r>
    <x v="239"/>
    <x v="3"/>
    <s v="Cerdo"/>
    <x v="2"/>
    <s v="1022921"/>
    <x v="130"/>
    <s v="Grasas"/>
    <s v="Grasa Gordura"/>
    <x v="0"/>
    <m/>
    <m/>
    <m/>
    <m/>
    <m/>
    <m/>
    <m/>
    <n v="42082.061000000002"/>
    <n v="0"/>
    <s v="OK"/>
    <n v="0"/>
  </r>
  <r>
    <x v="240"/>
    <x v="3"/>
    <s v="Cerdo"/>
    <x v="2"/>
    <s v="1022930"/>
    <x v="223"/>
    <s v="Panceta"/>
    <s v="Panceta s/Cuero"/>
    <x v="4"/>
    <m/>
    <m/>
    <m/>
    <m/>
    <m/>
    <m/>
    <m/>
    <n v="112879.993"/>
    <n v="0"/>
    <s v="OK"/>
    <n v="0"/>
  </r>
  <r>
    <x v="241"/>
    <x v="3"/>
    <s v="Cerdo"/>
    <x v="2"/>
    <s v="1022931"/>
    <x v="224"/>
    <s v="Filete"/>
    <s v="Filete c/Cabeza"/>
    <x v="9"/>
    <m/>
    <m/>
    <m/>
    <m/>
    <m/>
    <m/>
    <m/>
    <n v="30756.812999999998"/>
    <n v="0"/>
    <s v="OK"/>
    <n v="0"/>
  </r>
  <r>
    <x v="379"/>
    <x v="3"/>
    <s v="Cerdo"/>
    <x v="2"/>
    <s v="1022940"/>
    <x v="335"/>
    <s v="Pernil"/>
    <s v="Pernil Mano"/>
    <x v="2"/>
    <m/>
    <m/>
    <m/>
    <m/>
    <m/>
    <m/>
    <m/>
    <n v="5686.21"/>
    <n v="0"/>
    <s v="OK"/>
    <n v="0"/>
  </r>
  <r>
    <x v="380"/>
    <x v="3"/>
    <s v="Cerdo"/>
    <x v="2"/>
    <s v="1022941"/>
    <x v="336"/>
    <s v="Pernil"/>
    <s v="Pernil Mano"/>
    <x v="2"/>
    <m/>
    <m/>
    <m/>
    <m/>
    <m/>
    <m/>
    <m/>
    <n v="57580.472999999998"/>
    <n v="0"/>
    <s v="OK"/>
    <n v="0"/>
  </r>
  <r>
    <x v="242"/>
    <x v="3"/>
    <s v="Cerdo"/>
    <x v="2"/>
    <s v="1022943"/>
    <x v="225"/>
    <s v="Lomo"/>
    <s v="Lomo Centro"/>
    <x v="2"/>
    <m/>
    <m/>
    <m/>
    <m/>
    <m/>
    <m/>
    <m/>
    <n v="56.139000000000003"/>
    <n v="0"/>
    <s v="OK"/>
    <n v="0"/>
  </r>
  <r>
    <x v="244"/>
    <x v="3"/>
    <s v="Cerdo"/>
    <x v="2"/>
    <s v="1022985"/>
    <x v="226"/>
    <s v="Lomo"/>
    <s v="Lomo Vetado"/>
    <x v="4"/>
    <m/>
    <m/>
    <m/>
    <m/>
    <m/>
    <m/>
    <m/>
    <n v="2282.413"/>
    <n v="0"/>
    <s v="OK"/>
    <n v="0"/>
  </r>
  <r>
    <x v="245"/>
    <x v="3"/>
    <s v="Cerdo"/>
    <x v="2"/>
    <s v="1022986"/>
    <x v="227"/>
    <s v="Panceta"/>
    <s v="Panceta s/Cuero"/>
    <x v="4"/>
    <m/>
    <m/>
    <m/>
    <m/>
    <m/>
    <m/>
    <m/>
    <n v="4.7880000000000003"/>
    <n v="0"/>
    <s v="OK"/>
    <n v="0"/>
  </r>
  <r>
    <x v="246"/>
    <x v="3"/>
    <s v="Cerdo"/>
    <x v="2"/>
    <s v="1022987"/>
    <x v="228"/>
    <s v="Plancha"/>
    <s v="Plancha s/Cuero"/>
    <x v="9"/>
    <m/>
    <m/>
    <m/>
    <m/>
    <m/>
    <m/>
    <m/>
    <n v="47719.999000000003"/>
    <n v="0"/>
    <s v="OK"/>
    <n v="0"/>
  </r>
  <r>
    <x v="382"/>
    <x v="3"/>
    <s v="Cerdo"/>
    <x v="2"/>
    <s v="1022989"/>
    <x v="338"/>
    <s v="Lomo"/>
    <s v="Lomo MM Loin"/>
    <x v="8"/>
    <m/>
    <m/>
    <m/>
    <m/>
    <m/>
    <m/>
    <m/>
    <n v="80685.767999999996"/>
    <n v="0"/>
    <s v="OK"/>
    <n v="0"/>
  </r>
  <r>
    <x v="249"/>
    <x v="3"/>
    <s v="Cerdo"/>
    <x v="2"/>
    <s v="1023034"/>
    <x v="231"/>
    <s v="Cueros"/>
    <s v="Cuero Forro"/>
    <x v="2"/>
    <m/>
    <m/>
    <m/>
    <m/>
    <m/>
    <m/>
    <m/>
    <n v="195680.19"/>
    <n v="0"/>
    <s v="OK"/>
    <n v="0"/>
  </r>
  <r>
    <x v="251"/>
    <x v="3"/>
    <s v="Cerdo"/>
    <x v="2"/>
    <s v="1023037"/>
    <x v="233"/>
    <s v="Panceta"/>
    <s v="Panceta s/Cuero"/>
    <x v="4"/>
    <m/>
    <m/>
    <m/>
    <m/>
    <m/>
    <m/>
    <m/>
    <n v="105456.67200000001"/>
    <n v="0"/>
    <s v="OK"/>
    <n v="0"/>
  </r>
  <r>
    <x v="252"/>
    <x v="3"/>
    <s v="Cerdo"/>
    <x v="2"/>
    <s v="1023038"/>
    <x v="234"/>
    <s v="Lomo"/>
    <s v="Lomo Vetado"/>
    <x v="4"/>
    <m/>
    <m/>
    <m/>
    <m/>
    <m/>
    <m/>
    <m/>
    <n v="27386.862000000001"/>
    <n v="0"/>
    <s v="OK"/>
    <n v="0"/>
  </r>
  <r>
    <x v="385"/>
    <x v="3"/>
    <s v="Cerdo"/>
    <x v="2"/>
    <s v="1023050"/>
    <x v="341"/>
    <s v="Lomo"/>
    <s v="Lomo Centro"/>
    <x v="5"/>
    <m/>
    <m/>
    <m/>
    <m/>
    <m/>
    <m/>
    <m/>
    <n v="23999.998"/>
    <n v="0"/>
    <s v="OK"/>
    <n v="0"/>
  </r>
  <r>
    <x v="254"/>
    <x v="3"/>
    <s v="Cerdo"/>
    <x v="2"/>
    <s v="1023055"/>
    <x v="236"/>
    <s v="Lomo"/>
    <s v="Lomo Vetado"/>
    <x v="9"/>
    <m/>
    <m/>
    <m/>
    <m/>
    <m/>
    <m/>
    <m/>
    <n v="5000.0010000000002"/>
    <n v="0"/>
    <s v="OK"/>
    <n v="0"/>
  </r>
  <r>
    <x v="255"/>
    <x v="3"/>
    <s v="Cerdo"/>
    <x v="2"/>
    <s v="1023090"/>
    <x v="237"/>
    <s v="Panceta"/>
    <s v="Panceta s/Cuero"/>
    <x v="4"/>
    <m/>
    <m/>
    <m/>
    <m/>
    <m/>
    <m/>
    <m/>
    <n v="20127.834999999999"/>
    <n v="0"/>
    <s v="OK"/>
    <n v="0"/>
  </r>
  <r>
    <x v="387"/>
    <x v="3"/>
    <s v="Cerdo"/>
    <x v="2"/>
    <s v="1023093"/>
    <x v="322"/>
    <s v="Recortes"/>
    <s v="Recortes No Magro"/>
    <x v="2"/>
    <m/>
    <m/>
    <m/>
    <m/>
    <m/>
    <m/>
    <m/>
    <n v="63123.091999999997"/>
    <n v="0"/>
    <s v="OK"/>
    <n v="0"/>
  </r>
  <r>
    <x v="388"/>
    <x v="3"/>
    <s v="Cerdo"/>
    <x v="2"/>
    <s v="1023102"/>
    <x v="343"/>
    <s v="Lomo"/>
    <s v="Lomo MM Loin"/>
    <x v="8"/>
    <m/>
    <m/>
    <m/>
    <m/>
    <m/>
    <m/>
    <m/>
    <n v="7999.9930000000004"/>
    <n v="0"/>
    <s v="OK"/>
    <n v="0"/>
  </r>
  <r>
    <x v="491"/>
    <x v="3"/>
    <s v="Cerdo"/>
    <x v="2"/>
    <s v="1023144"/>
    <x v="431"/>
    <s v="Plancha"/>
    <s v="Plancha c/Cuero"/>
    <x v="4"/>
    <m/>
    <m/>
    <m/>
    <m/>
    <m/>
    <m/>
    <m/>
    <n v="656"/>
    <n v="0"/>
    <s v="OK"/>
    <n v="0"/>
  </r>
  <r>
    <x v="259"/>
    <x v="3"/>
    <s v="Cerdo"/>
    <x v="2"/>
    <s v="1023163"/>
    <x v="240"/>
    <s v="Lomo"/>
    <s v="Lomo Vetado"/>
    <x v="9"/>
    <m/>
    <m/>
    <m/>
    <m/>
    <m/>
    <m/>
    <m/>
    <n v="25000.004000000001"/>
    <n v="0"/>
    <s v="OK"/>
    <n v="0"/>
  </r>
  <r>
    <x v="260"/>
    <x v="3"/>
    <s v="Cerdo"/>
    <x v="2"/>
    <s v="1023183"/>
    <x v="241"/>
    <s v="Cost-Pec"/>
    <s v="Cost-Pec Entero"/>
    <x v="4"/>
    <m/>
    <m/>
    <m/>
    <m/>
    <m/>
    <m/>
    <m/>
    <n v="23822.407999999999"/>
    <n v="0"/>
    <s v="OK"/>
    <n v="0"/>
  </r>
  <r>
    <x v="397"/>
    <x v="3"/>
    <s v="Cerdo"/>
    <x v="2"/>
    <s v="1023190"/>
    <x v="349"/>
    <s v="Subprod"/>
    <s v="Subprod Visceras"/>
    <x v="5"/>
    <m/>
    <m/>
    <m/>
    <m/>
    <m/>
    <m/>
    <m/>
    <n v="256614.54399999999"/>
    <n v="0"/>
    <s v="OK"/>
    <n v="0"/>
  </r>
  <r>
    <x v="261"/>
    <x v="3"/>
    <s v="Cerdo"/>
    <x v="2"/>
    <s v="1023194"/>
    <x v="242"/>
    <s v="Panceta"/>
    <s v="Panceta s/Cuero"/>
    <x v="9"/>
    <m/>
    <m/>
    <m/>
    <m/>
    <m/>
    <m/>
    <m/>
    <n v="6366.424"/>
    <n v="0"/>
    <s v="OK"/>
    <n v="0"/>
  </r>
  <r>
    <x v="400"/>
    <x v="3"/>
    <s v="Cerdo"/>
    <x v="2"/>
    <s v="1023265"/>
    <x v="352"/>
    <s v="Cost-Pec"/>
    <s v="Cost-Pec Trozos"/>
    <x v="8"/>
    <m/>
    <m/>
    <m/>
    <m/>
    <m/>
    <m/>
    <m/>
    <n v="6273.375"/>
    <n v="0"/>
    <s v="OK"/>
    <n v="0"/>
  </r>
  <r>
    <x v="401"/>
    <x v="3"/>
    <s v="Cerdo"/>
    <x v="2"/>
    <s v="1023273"/>
    <x v="353"/>
    <s v="Pierna"/>
    <s v="Pierna Pulpa Fina"/>
    <x v="5"/>
    <m/>
    <m/>
    <m/>
    <m/>
    <m/>
    <m/>
    <m/>
    <n v="19043.999"/>
    <n v="0"/>
    <s v="OK"/>
    <n v="0"/>
  </r>
  <r>
    <x v="402"/>
    <x v="3"/>
    <s v="Cerdo"/>
    <x v="2"/>
    <s v="1023274"/>
    <x v="354"/>
    <s v="Pierna"/>
    <s v="Pierna Pulpa Fina"/>
    <x v="5"/>
    <m/>
    <m/>
    <m/>
    <m/>
    <m/>
    <m/>
    <m/>
    <n v="2061.904"/>
    <n v="0"/>
    <s v="OK"/>
    <n v="0"/>
  </r>
  <r>
    <x v="538"/>
    <x v="3"/>
    <s v="Cerdo"/>
    <x v="2"/>
    <s v="1023276"/>
    <x v="472"/>
    <s v="Pierna"/>
    <s v="Pierna Pulpa Fina"/>
    <x v="5"/>
    <m/>
    <m/>
    <m/>
    <m/>
    <m/>
    <m/>
    <m/>
    <n v="21087.293000000001"/>
    <n v="0"/>
    <s v="OK"/>
    <n v="0"/>
  </r>
  <r>
    <x v="262"/>
    <x v="3"/>
    <s v="Cerdo"/>
    <x v="2"/>
    <s v="1023283"/>
    <x v="243"/>
    <s v="Subprod"/>
    <s v="Subprod Grasa"/>
    <x v="4"/>
    <m/>
    <m/>
    <m/>
    <m/>
    <m/>
    <m/>
    <m/>
    <n v="81068.951000000001"/>
    <n v="0"/>
    <s v="OK"/>
    <n v="0"/>
  </r>
  <r>
    <x v="403"/>
    <x v="3"/>
    <s v="Cerdo"/>
    <x v="2"/>
    <s v="1023290"/>
    <x v="355"/>
    <s v="Huesos"/>
    <s v="Huesos Cuarto Traser"/>
    <x v="2"/>
    <m/>
    <m/>
    <m/>
    <m/>
    <m/>
    <m/>
    <m/>
    <n v="700"/>
    <n v="0"/>
    <s v="OK"/>
    <n v="0"/>
  </r>
  <r>
    <x v="404"/>
    <x v="3"/>
    <s v="Cerdo"/>
    <x v="2"/>
    <s v="1023291"/>
    <x v="356"/>
    <s v="Huesos"/>
    <s v="Huesos Cuarto Centra"/>
    <x v="2"/>
    <m/>
    <m/>
    <m/>
    <m/>
    <m/>
    <m/>
    <m/>
    <n v="16799.996999999999"/>
    <n v="0"/>
    <s v="OK"/>
    <n v="0"/>
  </r>
  <r>
    <x v="463"/>
    <x v="3"/>
    <s v="Cerdo"/>
    <x v="2"/>
    <s v="1023295"/>
    <x v="411"/>
    <s v="Subprod"/>
    <s v="Subprod Tripa"/>
    <x v="0"/>
    <m/>
    <m/>
    <m/>
    <m/>
    <m/>
    <m/>
    <m/>
    <n v="3000"/>
    <n v="0"/>
    <s v="OK"/>
    <n v="0"/>
  </r>
  <r>
    <x v="263"/>
    <x v="3"/>
    <s v="Cerdo"/>
    <x v="2"/>
    <s v="1023301"/>
    <x v="244"/>
    <s v="Lomo"/>
    <s v="Lomo CC Loin"/>
    <x v="9"/>
    <m/>
    <m/>
    <m/>
    <m/>
    <m/>
    <m/>
    <m/>
    <n v="14188.799000000001"/>
    <n v="0"/>
    <s v="OK"/>
    <n v="0"/>
  </r>
  <r>
    <x v="405"/>
    <x v="3"/>
    <s v="Cerdo"/>
    <x v="2"/>
    <s v="1023302"/>
    <x v="169"/>
    <s v="Grasas"/>
    <s v="Grasa Interior"/>
    <x v="6"/>
    <m/>
    <m/>
    <m/>
    <m/>
    <m/>
    <m/>
    <m/>
    <n v="350571.17200000002"/>
    <n v="0"/>
    <s v="OK"/>
    <n v="0"/>
  </r>
  <r>
    <x v="264"/>
    <x v="3"/>
    <s v="Cerdo"/>
    <x v="2"/>
    <s v="1023306"/>
    <x v="195"/>
    <s v="Cueros"/>
    <s v="Cuero Mixto"/>
    <x v="2"/>
    <m/>
    <m/>
    <m/>
    <m/>
    <m/>
    <m/>
    <m/>
    <n v="346185.15"/>
    <n v="0"/>
    <s v="OK"/>
    <n v="0"/>
  </r>
  <r>
    <x v="265"/>
    <x v="3"/>
    <s v="Cerdo"/>
    <x v="2"/>
    <s v="1023307"/>
    <x v="245"/>
    <s v="Subprod"/>
    <s v="Subprod Visceras"/>
    <x v="4"/>
    <m/>
    <m/>
    <m/>
    <m/>
    <m/>
    <m/>
    <m/>
    <n v="34706.92"/>
    <n v="0"/>
    <s v="OK"/>
    <n v="0"/>
  </r>
  <r>
    <x v="407"/>
    <x v="3"/>
    <s v="Cerdo"/>
    <x v="2"/>
    <s v="1023319"/>
    <x v="358"/>
    <s v="Recortes"/>
    <s v="Recortes No Magro"/>
    <x v="6"/>
    <m/>
    <m/>
    <m/>
    <m/>
    <m/>
    <m/>
    <m/>
    <n v="22223.679"/>
    <n v="0"/>
    <s v="OK"/>
    <n v="0"/>
  </r>
  <r>
    <x v="267"/>
    <x v="3"/>
    <s v="Cerdo"/>
    <x v="2"/>
    <s v="1023326"/>
    <x v="247"/>
    <s v="Subprod"/>
    <s v="Subprod Visceras"/>
    <x v="4"/>
    <m/>
    <m/>
    <m/>
    <m/>
    <m/>
    <m/>
    <m/>
    <n v="18768.984"/>
    <n v="0"/>
    <s v="OK"/>
    <n v="0"/>
  </r>
  <r>
    <x v="268"/>
    <x v="3"/>
    <s v="Cerdo"/>
    <x v="2"/>
    <s v="1023329"/>
    <x v="165"/>
    <s v="Cueros"/>
    <s v="Cuero Papada"/>
    <x v="3"/>
    <m/>
    <m/>
    <m/>
    <m/>
    <m/>
    <m/>
    <m/>
    <n v="3866.4520000000002"/>
    <n v="0"/>
    <s v="OK"/>
    <n v="0"/>
  </r>
  <r>
    <x v="499"/>
    <x v="3"/>
    <s v="Cerdo"/>
    <x v="2"/>
    <s v="1023343"/>
    <x v="437"/>
    <s v="Recortes"/>
    <s v="Recortes No Magro"/>
    <x v="6"/>
    <m/>
    <m/>
    <m/>
    <m/>
    <m/>
    <m/>
    <m/>
    <n v="54909.32"/>
    <n v="0"/>
    <s v="OK"/>
    <n v="0"/>
  </r>
  <r>
    <x v="465"/>
    <x v="3"/>
    <s v="Cerdo"/>
    <x v="2"/>
    <s v="1023349"/>
    <x v="412"/>
    <s v="Lomo"/>
    <s v="Lomo Centro"/>
    <x v="9"/>
    <m/>
    <m/>
    <m/>
    <m/>
    <m/>
    <m/>
    <m/>
    <n v="5000.0010000000002"/>
    <n v="0"/>
    <s v="OK"/>
    <n v="0"/>
  </r>
  <r>
    <x v="467"/>
    <x v="3"/>
    <s v="Cerdo"/>
    <x v="2"/>
    <s v="1023351"/>
    <x v="414"/>
    <s v="Panceta"/>
    <s v="Panceta s/Cuero"/>
    <x v="9"/>
    <m/>
    <m/>
    <m/>
    <m/>
    <m/>
    <m/>
    <m/>
    <n v="12885.766"/>
    <n v="0"/>
    <s v="OK"/>
    <n v="0"/>
  </r>
  <r>
    <x v="468"/>
    <x v="3"/>
    <s v="Cerdo"/>
    <x v="2"/>
    <s v="1023352"/>
    <x v="415"/>
    <s v="Panceta"/>
    <s v="Panceta s/Cuero"/>
    <x v="9"/>
    <m/>
    <m/>
    <m/>
    <m/>
    <m/>
    <m/>
    <m/>
    <n v="76556.676000000007"/>
    <n v="0"/>
    <s v="OK"/>
    <n v="0"/>
  </r>
  <r>
    <x v="476"/>
    <x v="3"/>
    <s v="Cerdo"/>
    <x v="2"/>
    <s v="1023353"/>
    <x v="253"/>
    <s v="Paleta"/>
    <s v="Paleta Pulpa"/>
    <x v="7"/>
    <m/>
    <m/>
    <m/>
    <m/>
    <m/>
    <m/>
    <m/>
    <n v="76530.797000000006"/>
    <n v="0"/>
    <s v="OK"/>
    <n v="0"/>
  </r>
  <r>
    <x v="539"/>
    <x v="3"/>
    <s v="Cerdo"/>
    <x v="2"/>
    <s v="1023354"/>
    <x v="473"/>
    <s v="Pernil"/>
    <s v="Pernil Mano"/>
    <x v="2"/>
    <m/>
    <m/>
    <m/>
    <m/>
    <m/>
    <m/>
    <m/>
    <n v="24608.451000000001"/>
    <n v="0"/>
    <s v="OK"/>
    <n v="0"/>
  </r>
  <r>
    <x v="492"/>
    <x v="3"/>
    <s v="Cerdo"/>
    <x v="2"/>
    <s v="1023355"/>
    <x v="245"/>
    <s v="Subprod"/>
    <s v="Subprod Visceras"/>
    <x v="0"/>
    <m/>
    <m/>
    <m/>
    <m/>
    <m/>
    <m/>
    <m/>
    <n v="24999.996999999999"/>
    <n v="0"/>
    <s v="OK"/>
    <n v="0"/>
  </r>
  <r>
    <x v="544"/>
    <x v="3"/>
    <s v="Cerdo"/>
    <x v="2"/>
    <s v="1023375"/>
    <x v="478"/>
    <s v="Subprod"/>
    <s v="Subprod Tripa"/>
    <x v="6"/>
    <m/>
    <m/>
    <m/>
    <m/>
    <m/>
    <m/>
    <m/>
    <n v="8400.0049999999992"/>
    <n v="0"/>
    <s v="OK"/>
    <n v="0"/>
  </r>
  <r>
    <x v="500"/>
    <x v="3"/>
    <s v="Cerdo"/>
    <x v="2"/>
    <s v="1023383"/>
    <x v="438"/>
    <s v="Subprod"/>
    <s v="Subprod Visceras"/>
    <x v="6"/>
    <m/>
    <m/>
    <m/>
    <m/>
    <m/>
    <m/>
    <m/>
    <n v="58000.000999999997"/>
    <n v="0"/>
    <s v="OK"/>
    <n v="0"/>
  </r>
  <r>
    <x v="408"/>
    <x v="3"/>
    <s v="Pavo"/>
    <x v="0"/>
    <s v="1030224"/>
    <x v="359"/>
    <s v="Trutro"/>
    <s v="Trutro Largo"/>
    <x v="0"/>
    <n v="-117314"/>
    <n v="117314"/>
    <n v="0"/>
    <n v="-97337"/>
    <n v="97337"/>
    <n v="0"/>
    <m/>
    <m/>
    <n v="0"/>
    <s v="OK"/>
    <n v="0"/>
  </r>
  <r>
    <x v="409"/>
    <x v="3"/>
    <s v="Pavo"/>
    <x v="0"/>
    <s v="1030230"/>
    <x v="360"/>
    <s v="Recortes"/>
    <s v="Recortes Piel"/>
    <x v="0"/>
    <n v="6000"/>
    <n v="0"/>
    <n v="6000"/>
    <n v="6336"/>
    <n v="0"/>
    <n v="0"/>
    <m/>
    <m/>
    <n v="0"/>
    <s v="OK"/>
    <n v="0"/>
  </r>
  <r>
    <x v="410"/>
    <x v="3"/>
    <s v="Pavo"/>
    <x v="0"/>
    <s v="1030309"/>
    <x v="361"/>
    <s v="Menudencias"/>
    <s v="Menudencias Cogote"/>
    <x v="4"/>
    <n v="4980"/>
    <n v="0"/>
    <n v="4980"/>
    <m/>
    <m/>
    <m/>
    <m/>
    <m/>
    <n v="0"/>
    <s v="OK"/>
    <n v="0"/>
  </r>
  <r>
    <x v="411"/>
    <x v="3"/>
    <s v="Pavo"/>
    <x v="0"/>
    <s v="1030332"/>
    <x v="362"/>
    <s v="Ala"/>
    <s v="Ala Trutro"/>
    <x v="1"/>
    <m/>
    <m/>
    <m/>
    <n v="-78722"/>
    <n v="82889"/>
    <n v="0"/>
    <m/>
    <m/>
    <n v="0"/>
    <s v="OK"/>
    <n v="0"/>
  </r>
  <r>
    <x v="412"/>
    <x v="3"/>
    <s v="Pavo"/>
    <x v="0"/>
    <s v="1030355"/>
    <x v="363"/>
    <s v="Varios"/>
    <s v="Varios Carcasa"/>
    <x v="1"/>
    <n v="6802"/>
    <n v="65198"/>
    <n v="72000"/>
    <n v="137"/>
    <n v="63863"/>
    <n v="64000"/>
    <m/>
    <m/>
    <n v="64000"/>
    <s v="Sobre ingreso"/>
    <n v="0"/>
  </r>
  <r>
    <x v="413"/>
    <x v="3"/>
    <s v="Pavo"/>
    <x v="0"/>
    <s v="1030378"/>
    <x v="364"/>
    <s v="Menudencias"/>
    <s v="Menudencias Corazón"/>
    <x v="1"/>
    <n v="1847"/>
    <n v="0"/>
    <n v="0"/>
    <m/>
    <m/>
    <m/>
    <m/>
    <m/>
    <n v="0"/>
    <s v="OK"/>
    <n v="0"/>
  </r>
  <r>
    <x v="480"/>
    <x v="3"/>
    <s v="Pavo"/>
    <x v="0"/>
    <s v="1030498"/>
    <x v="422"/>
    <s v="Menudencias"/>
    <s v="Menudencias Contre"/>
    <x v="1"/>
    <n v="1706"/>
    <n v="0"/>
    <n v="1706"/>
    <n v="1820"/>
    <n v="0"/>
    <n v="1820"/>
    <m/>
    <m/>
    <n v="1820"/>
    <s v="Sobre ingreso"/>
    <n v="0"/>
  </r>
  <r>
    <x v="414"/>
    <x v="3"/>
    <s v="Pavo"/>
    <x v="0"/>
    <s v="1030535"/>
    <x v="365"/>
    <s v="Trutro"/>
    <s v="Trutro Largo"/>
    <x v="4"/>
    <n v="5427"/>
    <n v="61949"/>
    <n v="66000"/>
    <n v="0"/>
    <n v="66000"/>
    <n v="66000"/>
    <n v="66000"/>
    <m/>
    <n v="0"/>
    <s v="OK"/>
    <n v="0"/>
  </r>
  <r>
    <x v="415"/>
    <x v="3"/>
    <s v="Pavo"/>
    <x v="0"/>
    <s v="1030545"/>
    <x v="366"/>
    <s v="Trutro Desh"/>
    <s v="Trutro Desh Corto"/>
    <x v="0"/>
    <n v="-12961"/>
    <n v="60961"/>
    <n v="48000"/>
    <n v="0"/>
    <n v="48000"/>
    <n v="48000"/>
    <n v="48000"/>
    <m/>
    <n v="0"/>
    <s v="OK"/>
    <n v="0"/>
  </r>
  <r>
    <x v="548"/>
    <x v="3"/>
    <s v="Pavo"/>
    <x v="0"/>
    <s v="1030576"/>
    <x v="481"/>
    <s v="Muestras"/>
    <s v="Muestras"/>
    <x v="4"/>
    <m/>
    <m/>
    <m/>
    <m/>
    <m/>
    <m/>
    <n v="30"/>
    <m/>
    <n v="-30"/>
    <s v="Pendiente de ingreso"/>
    <n v="0"/>
  </r>
  <r>
    <x v="416"/>
    <x v="3"/>
    <s v="Pavo"/>
    <x v="0"/>
    <s v="1030635"/>
    <x v="367"/>
    <s v="Menudencias"/>
    <s v="Menudencias Cogote"/>
    <x v="1"/>
    <n v="11120"/>
    <n v="0"/>
    <n v="11120"/>
    <n v="11120"/>
    <n v="0"/>
    <n v="11120"/>
    <m/>
    <m/>
    <n v="11120"/>
    <s v="Sobre ingreso"/>
    <n v="0"/>
  </r>
  <r>
    <x v="417"/>
    <x v="3"/>
    <s v="Pavo"/>
    <x v="0"/>
    <s v="1030670"/>
    <x v="368"/>
    <s v="Pech Desh"/>
    <s v="Pech Desh s/Piel"/>
    <x v="0"/>
    <n v="-33001"/>
    <n v="105001"/>
    <n v="72000"/>
    <n v="-28176"/>
    <n v="100176"/>
    <n v="72000"/>
    <n v="72000"/>
    <m/>
    <n v="0"/>
    <s v="OK"/>
    <n v="0"/>
  </r>
  <r>
    <x v="418"/>
    <x v="3"/>
    <s v="Pavo"/>
    <x v="0"/>
    <s v="1030720"/>
    <x v="369"/>
    <s v="Recortes"/>
    <s v="Recortes Piel"/>
    <x v="1"/>
    <n v="-14930"/>
    <n v="14930"/>
    <n v="0"/>
    <n v="-15070"/>
    <n v="14930"/>
    <n v="0"/>
    <m/>
    <m/>
    <n v="0"/>
    <s v="OK"/>
    <n v="0"/>
  </r>
  <r>
    <x v="418"/>
    <x v="3"/>
    <s v="Pavo"/>
    <x v="0"/>
    <s v="1030720"/>
    <x v="369"/>
    <s v="Recortes"/>
    <s v="Recortes Piel"/>
    <x v="0"/>
    <n v="0"/>
    <n v="36000"/>
    <n v="36000"/>
    <n v="0"/>
    <n v="36000"/>
    <n v="36000"/>
    <m/>
    <m/>
    <n v="36000"/>
    <s v="Sobre ingreso"/>
    <n v="0"/>
  </r>
  <r>
    <x v="419"/>
    <x v="3"/>
    <s v="Pavo"/>
    <x v="0"/>
    <s v="1030744"/>
    <x v="370"/>
    <s v="Menudencias"/>
    <s v="Menudencias Cabeza"/>
    <x v="1"/>
    <n v="11174"/>
    <n v="0"/>
    <n v="11174"/>
    <m/>
    <m/>
    <m/>
    <m/>
    <m/>
    <n v="0"/>
    <s v="OK"/>
    <n v="0"/>
  </r>
  <r>
    <x v="508"/>
    <x v="3"/>
    <s v="Pavo"/>
    <x v="0"/>
    <s v="1030788"/>
    <x v="446"/>
    <s v="Ala"/>
    <s v="Ala Punta"/>
    <x v="1"/>
    <m/>
    <m/>
    <m/>
    <n v="-5600"/>
    <n v="0"/>
    <n v="0"/>
    <m/>
    <m/>
    <n v="0"/>
    <s v="OK"/>
    <n v="0"/>
  </r>
  <r>
    <x v="421"/>
    <x v="3"/>
    <s v="Pavo"/>
    <x v="1"/>
    <s v="1030239"/>
    <x v="372"/>
    <s v="Ala"/>
    <s v="Ala Centro Punta"/>
    <x v="5"/>
    <n v="-11270"/>
    <n v="35269"/>
    <n v="24000"/>
    <n v="-15270"/>
    <n v="39270"/>
    <n v="24000"/>
    <n v="24008.04"/>
    <m/>
    <n v="-8.0400000000008731"/>
    <s v="Pendiente de ingreso"/>
    <n v="0"/>
  </r>
  <r>
    <x v="422"/>
    <x v="3"/>
    <s v="Pavo"/>
    <x v="1"/>
    <s v="1030265"/>
    <x v="373"/>
    <s v="Pech Desh"/>
    <s v="Pech Desh s/Piel"/>
    <x v="7"/>
    <n v="-51000"/>
    <n v="115800"/>
    <n v="64800"/>
    <n v="-30800"/>
    <n v="95600"/>
    <n v="64800"/>
    <n v="64800"/>
    <m/>
    <n v="0"/>
    <s v="OK"/>
    <n v="0"/>
  </r>
  <r>
    <x v="423"/>
    <x v="3"/>
    <s v="Pavo"/>
    <x v="1"/>
    <s v="1030321"/>
    <x v="374"/>
    <s v="Pech"/>
    <s v="Pech Entera"/>
    <x v="5"/>
    <n v="1879"/>
    <n v="4241"/>
    <n v="6120"/>
    <n v="-3216"/>
    <n v="9336"/>
    <n v="6120"/>
    <n v="6120"/>
    <m/>
    <n v="0"/>
    <s v="OK"/>
    <n v="0"/>
  </r>
  <r>
    <x v="424"/>
    <x v="3"/>
    <s v="Pavo"/>
    <x v="1"/>
    <s v="1030337"/>
    <x v="375"/>
    <s v="Pech Desh"/>
    <s v="Pech Desh s/Piel"/>
    <x v="6"/>
    <n v="-2318"/>
    <n v="86318"/>
    <n v="72000"/>
    <n v="0"/>
    <n v="96000"/>
    <n v="96000"/>
    <n v="96000"/>
    <m/>
    <n v="0"/>
    <s v="OK"/>
    <n v="0"/>
  </r>
  <r>
    <x v="412"/>
    <x v="3"/>
    <s v="Pavo"/>
    <x v="1"/>
    <s v="1030355"/>
    <x v="363"/>
    <s v="Varios"/>
    <s v="Varios Carcasa"/>
    <x v="7"/>
    <m/>
    <m/>
    <m/>
    <m/>
    <m/>
    <m/>
    <n v="72000"/>
    <m/>
    <n v="-72000"/>
    <s v="Pendiente de ingreso"/>
    <n v="0"/>
  </r>
  <r>
    <x v="549"/>
    <x v="3"/>
    <s v="Pavo"/>
    <x v="1"/>
    <s v="1030358"/>
    <x v="482"/>
    <s v="Ala"/>
    <s v="Ala 3er Segmento"/>
    <x v="2"/>
    <n v="0"/>
    <n v="411"/>
    <n v="0"/>
    <n v="0"/>
    <n v="0"/>
    <n v="0"/>
    <m/>
    <m/>
    <n v="0"/>
    <s v="OK"/>
    <n v="0"/>
  </r>
  <r>
    <x v="425"/>
    <x v="3"/>
    <s v="Pavo"/>
    <x v="1"/>
    <s v="1030360"/>
    <x v="376"/>
    <s v="Pech"/>
    <s v="Pech Entera"/>
    <x v="5"/>
    <n v="-1952"/>
    <n v="8072"/>
    <n v="6120"/>
    <n v="-1941"/>
    <n v="8061"/>
    <n v="6120"/>
    <n v="6120"/>
    <m/>
    <n v="0"/>
    <s v="OK"/>
    <n v="0"/>
  </r>
  <r>
    <x v="550"/>
    <x v="3"/>
    <s v="Pavo"/>
    <x v="1"/>
    <s v="1030366"/>
    <x v="483"/>
    <s v="Pech"/>
    <s v="Pech Entera"/>
    <x v="5"/>
    <n v="0"/>
    <n v="2520"/>
    <n v="2520"/>
    <n v="0"/>
    <n v="2520"/>
    <n v="2520"/>
    <n v="377.44499999999999"/>
    <m/>
    <n v="2142.5549999999998"/>
    <s v="Sobre ingreso"/>
    <n v="0"/>
  </r>
  <r>
    <x v="426"/>
    <x v="3"/>
    <s v="Pavo"/>
    <x v="1"/>
    <s v="1030370"/>
    <x v="377"/>
    <s v="Recortes"/>
    <s v="Recortes Estándar"/>
    <x v="5"/>
    <n v="2439"/>
    <n v="9561"/>
    <n v="12000"/>
    <n v="915"/>
    <n v="11084"/>
    <n v="12000"/>
    <n v="11809.14"/>
    <m/>
    <n v="190.86000000000058"/>
    <s v="Sobre ingreso"/>
    <n v="0"/>
  </r>
  <r>
    <x v="427"/>
    <x v="3"/>
    <s v="Pavo"/>
    <x v="1"/>
    <s v="1030376"/>
    <x v="378"/>
    <s v="Pech"/>
    <s v="Pech Entera"/>
    <x v="5"/>
    <n v="2459"/>
    <n v="781"/>
    <n v="3240"/>
    <n v="-8404"/>
    <n v="11644"/>
    <n v="3240"/>
    <n v="4880.9920000000002"/>
    <m/>
    <n v="-1640.9920000000002"/>
    <s v="Pendiente de ingreso"/>
    <n v="0"/>
  </r>
  <r>
    <x v="428"/>
    <x v="3"/>
    <s v="Pavo"/>
    <x v="1"/>
    <s v="1030379"/>
    <x v="379"/>
    <s v="Pech Desh"/>
    <s v="Pech Desh s/Piel"/>
    <x v="5"/>
    <n v="-60541"/>
    <n v="588541"/>
    <n v="528000"/>
    <n v="-80362"/>
    <n v="608362"/>
    <n v="528000"/>
    <n v="527999.57499999995"/>
    <m/>
    <n v="0.42500000004656613"/>
    <s v="Sobre ingreso"/>
    <n v="0"/>
  </r>
  <r>
    <x v="429"/>
    <x v="3"/>
    <s v="Pavo"/>
    <x v="1"/>
    <s v="1030388"/>
    <x v="380"/>
    <s v="Patas"/>
    <s v="Patas Garras"/>
    <x v="2"/>
    <n v="2687"/>
    <n v="0"/>
    <n v="2687"/>
    <n v="2714"/>
    <n v="1744"/>
    <n v="4458"/>
    <m/>
    <m/>
    <n v="4458"/>
    <s v="Sobre ingreso"/>
    <n v="0"/>
  </r>
  <r>
    <x v="430"/>
    <x v="3"/>
    <s v="Pavo"/>
    <x v="1"/>
    <s v="1030389"/>
    <x v="381"/>
    <s v="Patas"/>
    <s v="Patas Garras"/>
    <x v="2"/>
    <n v="3055"/>
    <n v="0"/>
    <n v="3055"/>
    <m/>
    <m/>
    <m/>
    <m/>
    <m/>
    <n v="0"/>
    <s v="OK"/>
    <n v="0"/>
  </r>
  <r>
    <x v="431"/>
    <x v="3"/>
    <s v="Pavo"/>
    <x v="1"/>
    <s v="1030424"/>
    <x v="382"/>
    <s v="Pech Desh"/>
    <s v="Pech Desh c/Piel"/>
    <x v="5"/>
    <n v="12265"/>
    <n v="83735"/>
    <n v="96000"/>
    <n v="10174"/>
    <n v="85826"/>
    <n v="96000"/>
    <n v="96048"/>
    <m/>
    <n v="-48"/>
    <s v="Pendiente de ingreso"/>
    <n v="0"/>
  </r>
  <r>
    <x v="432"/>
    <x v="3"/>
    <s v="Pavo"/>
    <x v="1"/>
    <s v="1030452"/>
    <x v="383"/>
    <s v="Pech Desh"/>
    <s v="Pech Desh s/Piel"/>
    <x v="5"/>
    <n v="4501"/>
    <n v="15179"/>
    <n v="19680"/>
    <n v="1157"/>
    <n v="18523"/>
    <n v="19680"/>
    <n v="17839.511999999999"/>
    <m/>
    <n v="1840.4880000000012"/>
    <s v="Sobre ingreso"/>
    <n v="0"/>
  </r>
  <r>
    <x v="551"/>
    <x v="3"/>
    <s v="Pavo"/>
    <x v="1"/>
    <s v="1030461"/>
    <x v="484"/>
    <s v="Pech Desh"/>
    <s v="Pech Desh s/Piel"/>
    <x v="5"/>
    <n v="0"/>
    <n v="14400"/>
    <n v="14400"/>
    <n v="0"/>
    <n v="14400"/>
    <n v="14400"/>
    <n v="3316.444"/>
    <m/>
    <n v="11083.556"/>
    <s v="Sobre ingreso"/>
    <n v="0"/>
  </r>
  <r>
    <x v="433"/>
    <x v="3"/>
    <s v="Pavo"/>
    <x v="1"/>
    <s v="1030505"/>
    <x v="384"/>
    <s v="Pech Desh"/>
    <s v="Pech Desh Filete"/>
    <x v="5"/>
    <n v="-10443"/>
    <n v="10443"/>
    <n v="0"/>
    <n v="-15254"/>
    <n v="15697"/>
    <n v="0"/>
    <m/>
    <m/>
    <n v="0"/>
    <s v="OK"/>
    <n v="0"/>
  </r>
  <r>
    <x v="552"/>
    <x v="3"/>
    <s v="Pavo"/>
    <x v="1"/>
    <s v="1030532"/>
    <x v="485"/>
    <s v="Menudencias"/>
    <s v="Menudencias Corazón"/>
    <x v="7"/>
    <n v="0"/>
    <n v="694"/>
    <n v="0"/>
    <n v="0"/>
    <n v="694"/>
    <n v="0"/>
    <m/>
    <m/>
    <n v="0"/>
    <s v="OK"/>
    <n v="0"/>
  </r>
  <r>
    <x v="553"/>
    <x v="3"/>
    <s v="Pavo"/>
    <x v="1"/>
    <s v="1030555"/>
    <x v="486"/>
    <s v="Menudencias"/>
    <s v="Menudencias Corazón"/>
    <x v="5"/>
    <m/>
    <m/>
    <m/>
    <n v="200"/>
    <n v="0"/>
    <n v="0"/>
    <m/>
    <m/>
    <n v="0"/>
    <s v="OK"/>
    <n v="0"/>
  </r>
  <r>
    <x v="435"/>
    <x v="3"/>
    <s v="Pavo"/>
    <x v="1"/>
    <s v="1030566"/>
    <x v="386"/>
    <s v="Ala"/>
    <s v="Ala Centro Punta"/>
    <x v="2"/>
    <n v="3753"/>
    <n v="18247"/>
    <n v="24000"/>
    <n v="0"/>
    <n v="24000"/>
    <n v="24000"/>
    <n v="24000"/>
    <m/>
    <n v="0"/>
    <s v="OK"/>
    <n v="0"/>
  </r>
  <r>
    <x v="554"/>
    <x v="3"/>
    <s v="Pavo"/>
    <x v="1"/>
    <s v="1030575"/>
    <x v="487"/>
    <s v="Pech Desh"/>
    <s v="Pech Desh Filete"/>
    <x v="6"/>
    <m/>
    <m/>
    <m/>
    <m/>
    <m/>
    <m/>
    <n v="60"/>
    <m/>
    <n v="-60"/>
    <s v="Pendiente de ingreso"/>
    <n v="0"/>
  </r>
  <r>
    <x v="436"/>
    <x v="3"/>
    <s v="Pavo"/>
    <x v="1"/>
    <s v="1030658"/>
    <x v="387"/>
    <s v="Trutro Desh"/>
    <s v="Trutro Desh Corto"/>
    <x v="6"/>
    <n v="-63236"/>
    <n v="217431"/>
    <n v="120000"/>
    <n v="-38066"/>
    <n v="158066"/>
    <n v="120000"/>
    <n v="120086.8"/>
    <m/>
    <n v="-86.80000000000291"/>
    <s v="Pendiente de ingreso"/>
    <n v="0"/>
  </r>
  <r>
    <x v="437"/>
    <x v="3"/>
    <s v="Pavo"/>
    <x v="1"/>
    <s v="1030683"/>
    <x v="359"/>
    <s v="Trutro"/>
    <s v="Trutro Largo"/>
    <x v="2"/>
    <n v="124463"/>
    <n v="230376"/>
    <n v="336000"/>
    <n v="162344"/>
    <n v="221656"/>
    <n v="384000"/>
    <n v="384000"/>
    <m/>
    <n v="0"/>
    <s v="OK"/>
    <n v="0"/>
  </r>
  <r>
    <x v="438"/>
    <x v="3"/>
    <s v="Pavo"/>
    <x v="1"/>
    <s v="1030684"/>
    <x v="388"/>
    <s v="Patas"/>
    <s v="Patas Garras"/>
    <x v="2"/>
    <n v="1943"/>
    <n v="11589"/>
    <n v="13532"/>
    <n v="7953"/>
    <n v="11589"/>
    <n v="19542"/>
    <n v="24000"/>
    <m/>
    <n v="-4458"/>
    <s v="Pendiente de ingreso"/>
    <n v="0"/>
  </r>
  <r>
    <x v="439"/>
    <x v="3"/>
    <s v="Pavo"/>
    <x v="1"/>
    <s v="1030685"/>
    <x v="389"/>
    <s v="Ala"/>
    <s v="Ala Centro Punta"/>
    <x v="2"/>
    <n v="-20882"/>
    <n v="108883"/>
    <n v="72000"/>
    <n v="10110"/>
    <n v="61890"/>
    <n v="72000"/>
    <n v="72000"/>
    <m/>
    <n v="0"/>
    <s v="OK"/>
    <n v="0"/>
  </r>
  <r>
    <x v="440"/>
    <x v="3"/>
    <s v="Pavo"/>
    <x v="1"/>
    <s v="1030686"/>
    <x v="390"/>
    <s v="Menudencias"/>
    <s v="Menudencias Cogote"/>
    <x v="2"/>
    <n v="-26268"/>
    <n v="111994"/>
    <n v="85726"/>
    <n v="-39029"/>
    <n v="111029"/>
    <n v="72000"/>
    <n v="96000"/>
    <m/>
    <n v="-24000"/>
    <s v="Pendiente de ingreso"/>
    <n v="0"/>
  </r>
  <r>
    <x v="441"/>
    <x v="3"/>
    <s v="Pavo"/>
    <x v="1"/>
    <s v="1030710"/>
    <x v="391"/>
    <s v="Menudencias"/>
    <s v="Menudencias Corazón"/>
    <x v="7"/>
    <n v="-7240"/>
    <n v="7240"/>
    <n v="0"/>
    <n v="-14600"/>
    <n v="7240"/>
    <n v="0"/>
    <m/>
    <m/>
    <n v="0"/>
    <s v="OK"/>
    <n v="0"/>
  </r>
  <r>
    <x v="442"/>
    <x v="3"/>
    <s v="Pavo"/>
    <x v="1"/>
    <s v="1030711"/>
    <x v="392"/>
    <s v="Menudencias"/>
    <s v="Menudencias Contre"/>
    <x v="7"/>
    <n v="-10320"/>
    <n v="10320"/>
    <n v="0"/>
    <n v="-15250"/>
    <n v="10320"/>
    <n v="0"/>
    <m/>
    <m/>
    <n v="0"/>
    <s v="OK"/>
    <n v="0"/>
  </r>
  <r>
    <x v="443"/>
    <x v="3"/>
    <s v="Pavo"/>
    <x v="1"/>
    <s v="1030735"/>
    <x v="393"/>
    <s v="Menudencias"/>
    <s v="Menudencias Cogote"/>
    <x v="5"/>
    <n v="-41862"/>
    <n v="41862"/>
    <n v="0"/>
    <n v="-65914"/>
    <n v="89914"/>
    <n v="24000"/>
    <n v="19050.864000000001"/>
    <m/>
    <n v="4949.1359999999986"/>
    <s v="Sobre ingreso"/>
    <n v="0"/>
  </r>
  <r>
    <x v="444"/>
    <x v="3"/>
    <s v="Pavo"/>
    <x v="1"/>
    <s v="1030743"/>
    <x v="394"/>
    <s v="Trutro"/>
    <s v="Trutro Largo"/>
    <x v="2"/>
    <n v="0"/>
    <n v="5000"/>
    <n v="0"/>
    <m/>
    <m/>
    <m/>
    <m/>
    <m/>
    <n v="0"/>
    <s v="OK"/>
    <n v="0"/>
  </r>
  <r>
    <x v="445"/>
    <x v="3"/>
    <s v="Pavo"/>
    <x v="1"/>
    <s v="1030745"/>
    <x v="395"/>
    <s v="Menudencias"/>
    <s v="Menudencias Hígado"/>
    <x v="5"/>
    <n v="-3111"/>
    <n v="10831"/>
    <n v="7720"/>
    <n v="-1459"/>
    <n v="10831"/>
    <n v="9371"/>
    <n v="9370.8340000000007"/>
    <m/>
    <n v="0.16599999999925785"/>
    <s v="Sobre ingreso"/>
    <n v="0"/>
  </r>
  <r>
    <x v="446"/>
    <x v="3"/>
    <s v="Pavo"/>
    <x v="1"/>
    <s v="1030765"/>
    <x v="396"/>
    <s v="Menudencias"/>
    <s v="Menudencias Corazón"/>
    <x v="7"/>
    <n v="1860"/>
    <n v="0"/>
    <n v="0"/>
    <m/>
    <m/>
    <m/>
    <m/>
    <m/>
    <n v="0"/>
    <s v="OK"/>
    <n v="0"/>
  </r>
  <r>
    <x v="447"/>
    <x v="3"/>
    <s v="Pavo"/>
    <x v="1"/>
    <s v="1030773"/>
    <x v="397"/>
    <s v="Pech Desh"/>
    <s v="Pech Desh Filete"/>
    <x v="5"/>
    <n v="4466"/>
    <n v="19534"/>
    <n v="24000"/>
    <n v="2466"/>
    <n v="21534"/>
    <n v="24000"/>
    <n v="14968.536"/>
    <m/>
    <n v="9031.4639999999999"/>
    <s v="Sobre ingreso"/>
    <n v="0"/>
  </r>
  <r>
    <x v="448"/>
    <x v="3"/>
    <s v="Pavo"/>
    <x v="1"/>
    <s v="1030782"/>
    <x v="398"/>
    <s v="Pech Desh"/>
    <s v="Pech Desh s/Piel"/>
    <x v="5"/>
    <n v="-14842"/>
    <n v="28762"/>
    <n v="13920"/>
    <n v="-30199"/>
    <n v="44119"/>
    <n v="13920"/>
    <n v="13010.456"/>
    <m/>
    <n v="909.54399999999987"/>
    <s v="Sobre ingreso"/>
    <n v="0"/>
  </r>
  <r>
    <x v="449"/>
    <x v="3"/>
    <s v="Pavo"/>
    <x v="1"/>
    <s v="1030783"/>
    <x v="399"/>
    <s v="Pech"/>
    <s v="Pech Entera"/>
    <x v="5"/>
    <n v="-1145"/>
    <n v="1265"/>
    <n v="120"/>
    <n v="-1928"/>
    <n v="2048"/>
    <n v="120"/>
    <m/>
    <m/>
    <n v="120"/>
    <s v="Sobre ingreso"/>
    <n v="0"/>
  </r>
  <r>
    <x v="450"/>
    <x v="3"/>
    <s v="Pavo"/>
    <x v="1"/>
    <s v="1030784"/>
    <x v="400"/>
    <s v="Pech"/>
    <s v="Pech Entera"/>
    <x v="5"/>
    <n v="2703"/>
    <n v="1497"/>
    <n v="4200"/>
    <n v="725"/>
    <n v="3475"/>
    <n v="4200"/>
    <n v="4291.3549999999996"/>
    <m/>
    <n v="-91.354999999999563"/>
    <s v="Pendiente de ingreso"/>
    <n v="0"/>
  </r>
  <r>
    <x v="451"/>
    <x v="3"/>
    <s v="Pavo"/>
    <x v="1"/>
    <s v="1030785"/>
    <x v="401"/>
    <s v="Pech"/>
    <s v="Pech Entera"/>
    <x v="5"/>
    <n v="0"/>
    <n v="1680"/>
    <n v="1680"/>
    <n v="-1589"/>
    <n v="3269"/>
    <n v="1680"/>
    <m/>
    <m/>
    <n v="1680"/>
    <s v="Sobre ingreso"/>
    <n v="0"/>
  </r>
  <r>
    <x v="555"/>
    <x v="3"/>
    <s v="Pavo"/>
    <x v="1"/>
    <s v="1030802"/>
    <x v="488"/>
    <s v="Carne Recuperada"/>
    <s v="Carne Recuperada"/>
    <x v="6"/>
    <m/>
    <m/>
    <m/>
    <m/>
    <m/>
    <m/>
    <n v="60"/>
    <m/>
    <n v="-60"/>
    <s v="Pendiente de ingreso"/>
    <n v="0"/>
  </r>
  <r>
    <x v="408"/>
    <x v="3"/>
    <s v="Pavo"/>
    <x v="2"/>
    <s v="1030224"/>
    <x v="359"/>
    <s v="Trutro"/>
    <s v="Trutro Largo"/>
    <x v="7"/>
    <m/>
    <m/>
    <m/>
    <m/>
    <m/>
    <m/>
    <m/>
    <n v="117315"/>
    <n v="0"/>
    <s v="OK"/>
    <n v="0"/>
  </r>
  <r>
    <x v="421"/>
    <x v="3"/>
    <s v="Pavo"/>
    <x v="2"/>
    <s v="1030239"/>
    <x v="372"/>
    <s v="Ala"/>
    <s v="Ala Centro Punta"/>
    <x v="5"/>
    <m/>
    <m/>
    <m/>
    <m/>
    <m/>
    <m/>
    <m/>
    <n v="35269"/>
    <n v="0"/>
    <s v="OK"/>
    <n v="0"/>
  </r>
  <r>
    <x v="422"/>
    <x v="3"/>
    <s v="Pavo"/>
    <x v="2"/>
    <s v="1030265"/>
    <x v="373"/>
    <s v="Pech Desh"/>
    <s v="Pech Desh s/Piel"/>
    <x v="7"/>
    <m/>
    <m/>
    <m/>
    <m/>
    <m/>
    <m/>
    <m/>
    <n v="115798"/>
    <n v="0"/>
    <s v="OK"/>
    <n v="0"/>
  </r>
  <r>
    <x v="423"/>
    <x v="3"/>
    <s v="Pavo"/>
    <x v="2"/>
    <s v="1030321"/>
    <x v="374"/>
    <s v="Pech"/>
    <s v="Pech Entera"/>
    <x v="5"/>
    <m/>
    <m/>
    <m/>
    <m/>
    <m/>
    <m/>
    <m/>
    <n v="4241"/>
    <n v="0"/>
    <s v="OK"/>
    <n v="0"/>
  </r>
  <r>
    <x v="411"/>
    <x v="3"/>
    <s v="Pavo"/>
    <x v="2"/>
    <s v="1030332"/>
    <x v="362"/>
    <s v="Ala"/>
    <s v="Ala Trutro"/>
    <x v="7"/>
    <m/>
    <m/>
    <m/>
    <m/>
    <m/>
    <m/>
    <m/>
    <n v="165782"/>
    <n v="0"/>
    <s v="OK"/>
    <n v="0"/>
  </r>
  <r>
    <x v="424"/>
    <x v="3"/>
    <s v="Pavo"/>
    <x v="2"/>
    <s v="1030337"/>
    <x v="375"/>
    <s v="Pech Desh"/>
    <s v="Pech Desh s/Piel"/>
    <x v="6"/>
    <m/>
    <m/>
    <m/>
    <m/>
    <m/>
    <m/>
    <m/>
    <n v="86314"/>
    <n v="0"/>
    <s v="OK"/>
    <n v="0"/>
  </r>
  <r>
    <x v="412"/>
    <x v="3"/>
    <s v="Pavo"/>
    <x v="2"/>
    <s v="1030355"/>
    <x v="363"/>
    <s v="Varios"/>
    <s v="Varios Carcasa"/>
    <x v="7"/>
    <m/>
    <m/>
    <m/>
    <m/>
    <m/>
    <m/>
    <m/>
    <n v="65200"/>
    <n v="0"/>
    <s v="OK"/>
    <n v="0"/>
  </r>
  <r>
    <x v="549"/>
    <x v="3"/>
    <s v="Pavo"/>
    <x v="2"/>
    <s v="1030358"/>
    <x v="482"/>
    <s v="Ala"/>
    <s v="Ala 3er Segmento"/>
    <x v="2"/>
    <m/>
    <m/>
    <m/>
    <m/>
    <m/>
    <m/>
    <m/>
    <n v="414"/>
    <n v="0"/>
    <s v="OK"/>
    <n v="0"/>
  </r>
  <r>
    <x v="425"/>
    <x v="3"/>
    <s v="Pavo"/>
    <x v="2"/>
    <s v="1030360"/>
    <x v="376"/>
    <s v="Pech"/>
    <s v="Pech Entera"/>
    <x v="5"/>
    <m/>
    <m/>
    <m/>
    <m/>
    <m/>
    <m/>
    <m/>
    <n v="8074"/>
    <n v="0"/>
    <s v="OK"/>
    <n v="0"/>
  </r>
  <r>
    <x v="426"/>
    <x v="3"/>
    <s v="Pavo"/>
    <x v="2"/>
    <s v="1030370"/>
    <x v="377"/>
    <s v="Recortes"/>
    <s v="Recortes Estándar"/>
    <x v="5"/>
    <m/>
    <m/>
    <m/>
    <m/>
    <m/>
    <m/>
    <m/>
    <n v="9564"/>
    <n v="0"/>
    <s v="OK"/>
    <n v="0"/>
  </r>
  <r>
    <x v="427"/>
    <x v="3"/>
    <s v="Pavo"/>
    <x v="2"/>
    <s v="1030376"/>
    <x v="378"/>
    <s v="Pech"/>
    <s v="Pech Entera"/>
    <x v="5"/>
    <m/>
    <m/>
    <m/>
    <m/>
    <m/>
    <m/>
    <m/>
    <n v="783"/>
    <n v="0"/>
    <s v="OK"/>
    <n v="0"/>
  </r>
  <r>
    <x v="428"/>
    <x v="3"/>
    <s v="Pavo"/>
    <x v="2"/>
    <s v="1030379"/>
    <x v="379"/>
    <s v="Pech Desh"/>
    <s v="Pech Desh s/Piel"/>
    <x v="5"/>
    <m/>
    <m/>
    <m/>
    <m/>
    <m/>
    <m/>
    <m/>
    <n v="588545"/>
    <n v="0"/>
    <s v="OK"/>
    <n v="0"/>
  </r>
  <r>
    <x v="431"/>
    <x v="3"/>
    <s v="Pavo"/>
    <x v="2"/>
    <s v="1030424"/>
    <x v="382"/>
    <s v="Pech Desh"/>
    <s v="Pech Desh c/Piel"/>
    <x v="5"/>
    <m/>
    <m/>
    <m/>
    <m/>
    <m/>
    <m/>
    <m/>
    <n v="83735"/>
    <n v="0"/>
    <s v="OK"/>
    <n v="0"/>
  </r>
  <r>
    <x v="432"/>
    <x v="3"/>
    <s v="Pavo"/>
    <x v="2"/>
    <s v="1030452"/>
    <x v="383"/>
    <s v="Pech Desh"/>
    <s v="Pech Desh s/Piel"/>
    <x v="5"/>
    <m/>
    <m/>
    <m/>
    <m/>
    <m/>
    <m/>
    <m/>
    <n v="15179"/>
    <n v="0"/>
    <s v="OK"/>
    <n v="0"/>
  </r>
  <r>
    <x v="433"/>
    <x v="3"/>
    <s v="Pavo"/>
    <x v="2"/>
    <s v="1030505"/>
    <x v="384"/>
    <s v="Pech Desh"/>
    <s v="Pech Desh Filete"/>
    <x v="5"/>
    <m/>
    <m/>
    <m/>
    <m/>
    <m/>
    <m/>
    <m/>
    <n v="10440"/>
    <n v="0"/>
    <s v="OK"/>
    <n v="0"/>
  </r>
  <r>
    <x v="552"/>
    <x v="3"/>
    <s v="Pavo"/>
    <x v="2"/>
    <s v="1030532"/>
    <x v="485"/>
    <s v="Menudencias"/>
    <s v="Menudencias Corazón"/>
    <x v="7"/>
    <m/>
    <m/>
    <m/>
    <m/>
    <m/>
    <m/>
    <m/>
    <n v="692"/>
    <n v="0"/>
    <s v="OK"/>
    <n v="0"/>
  </r>
  <r>
    <x v="414"/>
    <x v="3"/>
    <s v="Pavo"/>
    <x v="2"/>
    <s v="1030535"/>
    <x v="365"/>
    <s v="Trutro"/>
    <s v="Trutro Largo"/>
    <x v="4"/>
    <m/>
    <m/>
    <m/>
    <m/>
    <m/>
    <m/>
    <m/>
    <n v="61949"/>
    <n v="0"/>
    <s v="OK"/>
    <n v="0"/>
  </r>
  <r>
    <x v="415"/>
    <x v="3"/>
    <s v="Pavo"/>
    <x v="2"/>
    <s v="1030545"/>
    <x v="366"/>
    <s v="Trutro Desh"/>
    <s v="Trutro Desh Corto"/>
    <x v="7"/>
    <m/>
    <m/>
    <m/>
    <m/>
    <m/>
    <m/>
    <m/>
    <n v="60959"/>
    <n v="0"/>
    <s v="OK"/>
    <n v="0"/>
  </r>
  <r>
    <x v="435"/>
    <x v="3"/>
    <s v="Pavo"/>
    <x v="2"/>
    <s v="1030566"/>
    <x v="386"/>
    <s v="Ala"/>
    <s v="Ala Centro Punta"/>
    <x v="2"/>
    <m/>
    <m/>
    <m/>
    <m/>
    <m/>
    <m/>
    <m/>
    <n v="18246"/>
    <n v="0"/>
    <s v="OK"/>
    <n v="0"/>
  </r>
  <r>
    <x v="436"/>
    <x v="3"/>
    <s v="Pavo"/>
    <x v="2"/>
    <s v="1030658"/>
    <x v="387"/>
    <s v="Trutro Desh"/>
    <s v="Trutro Desh Corto"/>
    <x v="6"/>
    <m/>
    <m/>
    <m/>
    <m/>
    <m/>
    <m/>
    <m/>
    <n v="217432"/>
    <n v="0"/>
    <s v="OK"/>
    <n v="0"/>
  </r>
  <r>
    <x v="417"/>
    <x v="3"/>
    <s v="Pavo"/>
    <x v="2"/>
    <s v="1030670"/>
    <x v="368"/>
    <s v="Pech Desh"/>
    <s v="Pech Desh s/Piel"/>
    <x v="7"/>
    <m/>
    <m/>
    <m/>
    <m/>
    <m/>
    <m/>
    <m/>
    <n v="104999"/>
    <n v="0"/>
    <s v="OK"/>
    <n v="0"/>
  </r>
  <r>
    <x v="437"/>
    <x v="3"/>
    <s v="Pavo"/>
    <x v="2"/>
    <s v="1030683"/>
    <x v="359"/>
    <s v="Trutro"/>
    <s v="Trutro Largo"/>
    <x v="2"/>
    <m/>
    <m/>
    <m/>
    <m/>
    <m/>
    <m/>
    <m/>
    <n v="230375"/>
    <n v="0"/>
    <s v="OK"/>
    <n v="0"/>
  </r>
  <r>
    <x v="438"/>
    <x v="3"/>
    <s v="Pavo"/>
    <x v="2"/>
    <s v="1030684"/>
    <x v="388"/>
    <s v="Patas"/>
    <s v="Patas Garras"/>
    <x v="2"/>
    <m/>
    <m/>
    <m/>
    <m/>
    <m/>
    <m/>
    <m/>
    <n v="11590"/>
    <n v="0"/>
    <s v="OK"/>
    <n v="0"/>
  </r>
  <r>
    <x v="439"/>
    <x v="3"/>
    <s v="Pavo"/>
    <x v="2"/>
    <s v="1030685"/>
    <x v="389"/>
    <s v="Ala"/>
    <s v="Ala Centro Punta"/>
    <x v="2"/>
    <m/>
    <m/>
    <m/>
    <m/>
    <m/>
    <m/>
    <m/>
    <n v="108878"/>
    <n v="0"/>
    <s v="OK"/>
    <n v="0"/>
  </r>
  <r>
    <x v="440"/>
    <x v="3"/>
    <s v="Pavo"/>
    <x v="2"/>
    <s v="1030686"/>
    <x v="390"/>
    <s v="Menudencias"/>
    <s v="Menudencias Cogote"/>
    <x v="2"/>
    <m/>
    <m/>
    <m/>
    <m/>
    <m/>
    <m/>
    <m/>
    <n v="111993"/>
    <n v="0"/>
    <s v="OK"/>
    <n v="0"/>
  </r>
  <r>
    <x v="441"/>
    <x v="3"/>
    <s v="Pavo"/>
    <x v="2"/>
    <s v="1030710"/>
    <x v="391"/>
    <s v="Menudencias"/>
    <s v="Menudencias Corazón"/>
    <x v="7"/>
    <m/>
    <m/>
    <m/>
    <m/>
    <m/>
    <m/>
    <m/>
    <n v="7243"/>
    <n v="0"/>
    <s v="OK"/>
    <n v="0"/>
  </r>
  <r>
    <x v="442"/>
    <x v="3"/>
    <s v="Pavo"/>
    <x v="2"/>
    <s v="1030711"/>
    <x v="392"/>
    <s v="Menudencias"/>
    <s v="Menudencias Contre"/>
    <x v="7"/>
    <m/>
    <m/>
    <m/>
    <m/>
    <m/>
    <m/>
    <m/>
    <n v="10317"/>
    <n v="0"/>
    <s v="OK"/>
    <n v="0"/>
  </r>
  <r>
    <x v="418"/>
    <x v="3"/>
    <s v="Pavo"/>
    <x v="2"/>
    <s v="1030720"/>
    <x v="369"/>
    <s v="Recortes"/>
    <s v="Recortes Piel"/>
    <x v="7"/>
    <m/>
    <m/>
    <m/>
    <m/>
    <m/>
    <m/>
    <m/>
    <n v="50932"/>
    <n v="0"/>
    <s v="OK"/>
    <n v="0"/>
  </r>
  <r>
    <x v="443"/>
    <x v="3"/>
    <s v="Pavo"/>
    <x v="2"/>
    <s v="1030735"/>
    <x v="393"/>
    <s v="Menudencias"/>
    <s v="Menudencias Cogote"/>
    <x v="5"/>
    <m/>
    <m/>
    <m/>
    <m/>
    <m/>
    <m/>
    <m/>
    <n v="41864"/>
    <n v="0"/>
    <s v="OK"/>
    <n v="0"/>
  </r>
  <r>
    <x v="444"/>
    <x v="3"/>
    <s v="Pavo"/>
    <x v="2"/>
    <s v="1030743"/>
    <x v="394"/>
    <s v="Trutro"/>
    <s v="Trutro Largo"/>
    <x v="2"/>
    <m/>
    <m/>
    <m/>
    <m/>
    <m/>
    <m/>
    <m/>
    <n v="4994"/>
    <n v="0"/>
    <s v="OK"/>
    <n v="0"/>
  </r>
  <r>
    <x v="445"/>
    <x v="3"/>
    <s v="Pavo"/>
    <x v="2"/>
    <s v="1030745"/>
    <x v="395"/>
    <s v="Menudencias"/>
    <s v="Menudencias Hígado"/>
    <x v="5"/>
    <m/>
    <m/>
    <m/>
    <m/>
    <m/>
    <m/>
    <m/>
    <n v="10830"/>
    <n v="0"/>
    <s v="OK"/>
    <n v="0"/>
  </r>
  <r>
    <x v="447"/>
    <x v="3"/>
    <s v="Pavo"/>
    <x v="2"/>
    <s v="1030773"/>
    <x v="397"/>
    <s v="Pech Desh"/>
    <s v="Pech Desh Filete"/>
    <x v="5"/>
    <m/>
    <m/>
    <m/>
    <m/>
    <m/>
    <m/>
    <m/>
    <n v="19531"/>
    <n v="0"/>
    <s v="OK"/>
    <n v="0"/>
  </r>
  <r>
    <x v="448"/>
    <x v="3"/>
    <s v="Pavo"/>
    <x v="2"/>
    <s v="1030782"/>
    <x v="398"/>
    <s v="Pech Desh"/>
    <s v="Pech Desh s/Piel"/>
    <x v="5"/>
    <m/>
    <m/>
    <m/>
    <m/>
    <m/>
    <m/>
    <m/>
    <n v="28760"/>
    <n v="0"/>
    <s v="OK"/>
    <n v="0"/>
  </r>
  <r>
    <x v="449"/>
    <x v="3"/>
    <s v="Pavo"/>
    <x v="2"/>
    <s v="1030783"/>
    <x v="399"/>
    <s v="Pech"/>
    <s v="Pech Entera"/>
    <x v="5"/>
    <m/>
    <m/>
    <m/>
    <m/>
    <m/>
    <m/>
    <m/>
    <n v="1265"/>
    <n v="0"/>
    <s v="OK"/>
    <n v="0"/>
  </r>
  <r>
    <x v="450"/>
    <x v="3"/>
    <s v="Pavo"/>
    <x v="2"/>
    <s v="1030784"/>
    <x v="400"/>
    <s v="Pech"/>
    <s v="Pech Entera"/>
    <x v="5"/>
    <m/>
    <m/>
    <m/>
    <m/>
    <m/>
    <m/>
    <m/>
    <n v="1498"/>
    <n v="0"/>
    <s v="OK"/>
    <n v="0"/>
  </r>
  <r>
    <x v="451"/>
    <x v="3"/>
    <s v="Pavo"/>
    <x v="2"/>
    <s v="1030785"/>
    <x v="401"/>
    <s v="Pech"/>
    <s v="Pech Entera"/>
    <x v="5"/>
    <m/>
    <m/>
    <m/>
    <m/>
    <m/>
    <m/>
    <m/>
    <n v="1682"/>
    <n v="0"/>
    <s v="OK"/>
    <n v="0"/>
  </r>
  <r>
    <x v="0"/>
    <x v="4"/>
    <s v="Pollo"/>
    <x v="0"/>
    <s v="1010877"/>
    <x v="0"/>
    <s v="Menudencias"/>
    <s v="Menudencias Contre"/>
    <x v="0"/>
    <n v="63460"/>
    <n v="96800"/>
    <n v="160260"/>
    <n v="63460"/>
    <n v="96800"/>
    <n v="160260"/>
    <n v="152334"/>
    <m/>
    <n v="7926"/>
    <s v="Sobre ingreso"/>
    <n v="0"/>
  </r>
  <r>
    <x v="1"/>
    <x v="4"/>
    <s v="Pollo"/>
    <x v="0"/>
    <s v="1011042"/>
    <x v="1"/>
    <s v="Cazuela"/>
    <s v="Cazuela Espinazo"/>
    <x v="0"/>
    <n v="58860"/>
    <n v="0"/>
    <n v="58860"/>
    <n v="58860"/>
    <n v="0"/>
    <n v="58860"/>
    <n v="60000"/>
    <m/>
    <n v="-1140"/>
    <s v="Pendiente de ingreso"/>
    <n v="0"/>
  </r>
  <r>
    <x v="46"/>
    <x v="4"/>
    <s v="Pollo"/>
    <x v="0"/>
    <s v="1011127"/>
    <x v="44"/>
    <s v="Pechuga Desh"/>
    <s v="Pechuga Desh s/Piel"/>
    <x v="0"/>
    <n v="0"/>
    <n v="48000"/>
    <n v="48000"/>
    <m/>
    <m/>
    <m/>
    <m/>
    <m/>
    <n v="0"/>
    <s v="OK"/>
    <n v="0"/>
  </r>
  <r>
    <x v="3"/>
    <x v="4"/>
    <s v="Pollo"/>
    <x v="0"/>
    <s v="1011290"/>
    <x v="3"/>
    <s v="Subprod"/>
    <s v="Subprod Piel"/>
    <x v="0"/>
    <n v="8084"/>
    <n v="0"/>
    <n v="8084"/>
    <m/>
    <m/>
    <m/>
    <n v="500"/>
    <m/>
    <n v="-500"/>
    <s v="Pendiente de ingreso"/>
    <n v="0"/>
  </r>
  <r>
    <x v="5"/>
    <x v="4"/>
    <s v="Pollo"/>
    <x v="0"/>
    <s v="1011421"/>
    <x v="5"/>
    <s v="Carne Recuperada"/>
    <s v="Carne Recuperada Pul"/>
    <x v="0"/>
    <n v="-118902"/>
    <n v="886929"/>
    <n v="768028"/>
    <n v="-118902"/>
    <n v="838929"/>
    <n v="720028"/>
    <n v="720000"/>
    <m/>
    <n v="28"/>
    <s v="Sobre ingreso"/>
    <n v="0"/>
  </r>
  <r>
    <x v="87"/>
    <x v="4"/>
    <s v="Pollo"/>
    <x v="0"/>
    <s v="1011422"/>
    <x v="79"/>
    <s v="Subprod"/>
    <s v="Subprod Piel"/>
    <x v="0"/>
    <n v="1252"/>
    <n v="0"/>
    <n v="1252"/>
    <m/>
    <m/>
    <m/>
    <m/>
    <m/>
    <n v="0"/>
    <s v="OK"/>
    <n v="0"/>
  </r>
  <r>
    <x v="6"/>
    <x v="4"/>
    <s v="Pollo"/>
    <x v="0"/>
    <s v="1011558"/>
    <x v="6"/>
    <s v="Carne Recuperada"/>
    <s v="Carne Recuperada Pul"/>
    <x v="0"/>
    <n v="-73639"/>
    <n v="73639"/>
    <n v="0"/>
    <n v="-73639"/>
    <n v="169639"/>
    <n v="96000"/>
    <n v="148410"/>
    <m/>
    <n v="-52410"/>
    <s v="Pendiente de ingreso"/>
    <n v="0"/>
  </r>
  <r>
    <x v="7"/>
    <x v="4"/>
    <s v="Pollo"/>
    <x v="0"/>
    <s v="1011560"/>
    <x v="7"/>
    <s v="Menudencias"/>
    <s v="Menudencias Corazón"/>
    <x v="3"/>
    <n v="-15312"/>
    <n v="15312"/>
    <n v="0"/>
    <n v="-15312"/>
    <n v="15312"/>
    <n v="0"/>
    <m/>
    <m/>
    <n v="0"/>
    <s v="OK"/>
    <n v="0"/>
  </r>
  <r>
    <x v="556"/>
    <x v="4"/>
    <s v="Pollo"/>
    <x v="0"/>
    <s v="1011566"/>
    <x v="489"/>
    <s v="Muestra"/>
    <s v="Muestra"/>
    <x v="0"/>
    <m/>
    <m/>
    <m/>
    <m/>
    <m/>
    <m/>
    <n v="2120"/>
    <m/>
    <n v="-2120"/>
    <s v="Pendiente de ingreso"/>
    <n v="0"/>
  </r>
  <r>
    <x v="8"/>
    <x v="4"/>
    <s v="Pollo"/>
    <x v="0"/>
    <s v="1011582"/>
    <x v="8"/>
    <s v="Reproductor"/>
    <s v="Reproductor Gallina"/>
    <x v="0"/>
    <n v="-1491"/>
    <n v="25491"/>
    <n v="24000"/>
    <n v="-1491"/>
    <n v="0"/>
    <n v="0"/>
    <n v="1546"/>
    <m/>
    <n v="-1546"/>
    <s v="Pendiente de ingreso"/>
    <n v="0"/>
  </r>
  <r>
    <x v="9"/>
    <x v="4"/>
    <s v="Pollo"/>
    <x v="0"/>
    <s v="1011586"/>
    <x v="9"/>
    <s v="Ala"/>
    <s v="Ala Centro"/>
    <x v="2"/>
    <m/>
    <m/>
    <m/>
    <m/>
    <m/>
    <m/>
    <n v="48000"/>
    <m/>
    <n v="-48000"/>
    <s v="Pendiente de ingreso"/>
    <n v="0"/>
  </r>
  <r>
    <x v="15"/>
    <x v="4"/>
    <s v="Pollo"/>
    <x v="0"/>
    <s v="1012012"/>
    <x v="15"/>
    <s v="Ala"/>
    <s v="Ala Centro"/>
    <x v="4"/>
    <n v="3578"/>
    <n v="16422"/>
    <n v="20000"/>
    <n v="3578"/>
    <n v="16422"/>
    <n v="20000"/>
    <n v="19958.047999999999"/>
    <m/>
    <n v="41.952000000001135"/>
    <s v="Sobre ingreso"/>
    <n v="0"/>
  </r>
  <r>
    <x v="16"/>
    <x v="4"/>
    <s v="Pollo"/>
    <x v="0"/>
    <s v="1012207"/>
    <x v="16"/>
    <s v="Menudencias"/>
    <s v="Menudencias Contre"/>
    <x v="0"/>
    <m/>
    <m/>
    <m/>
    <m/>
    <m/>
    <m/>
    <n v="72000"/>
    <m/>
    <n v="-72000"/>
    <s v="Pendiente de ingreso"/>
    <n v="0"/>
  </r>
  <r>
    <x v="17"/>
    <x v="4"/>
    <s v="Pollo"/>
    <x v="0"/>
    <s v="1012208"/>
    <x v="17"/>
    <s v="Reproductor"/>
    <s v="Reproductor Gallina"/>
    <x v="0"/>
    <n v="-17239"/>
    <n v="41239"/>
    <n v="24000"/>
    <n v="-17239"/>
    <n v="41239"/>
    <n v="24000"/>
    <n v="24000"/>
    <m/>
    <n v="0"/>
    <s v="OK"/>
    <n v="0"/>
  </r>
  <r>
    <x v="18"/>
    <x v="4"/>
    <s v="Pollo"/>
    <x v="0"/>
    <s v="1012283"/>
    <x v="18"/>
    <s v="Menudencias"/>
    <s v="Menudencias Pana"/>
    <x v="0"/>
    <n v="13838"/>
    <n v="99116"/>
    <n v="112954"/>
    <n v="13838"/>
    <n v="99116"/>
    <n v="112954"/>
    <n v="96000"/>
    <m/>
    <n v="16954"/>
    <s v="Sobre ingreso"/>
    <n v="0"/>
  </r>
  <r>
    <x v="20"/>
    <x v="4"/>
    <s v="Pollo"/>
    <x v="0"/>
    <s v="1012362"/>
    <x v="20"/>
    <s v="Menudencias"/>
    <s v="Menudencias Corazón"/>
    <x v="0"/>
    <n v="-39722"/>
    <n v="39722"/>
    <n v="0"/>
    <n v="-39722"/>
    <n v="39722"/>
    <n v="0"/>
    <m/>
    <m/>
    <n v="0"/>
    <s v="OK"/>
    <n v="0"/>
  </r>
  <r>
    <x v="20"/>
    <x v="4"/>
    <s v="Pollo"/>
    <x v="0"/>
    <s v="1012362"/>
    <x v="20"/>
    <s v="Menudencias"/>
    <s v="Menudencias Corazón"/>
    <x v="3"/>
    <n v="0"/>
    <n v="18725"/>
    <n v="18725"/>
    <n v="0"/>
    <n v="18725"/>
    <n v="18725"/>
    <m/>
    <m/>
    <n v="18725"/>
    <s v="Sobre ingreso"/>
    <n v="0"/>
  </r>
  <r>
    <x v="23"/>
    <x v="4"/>
    <s v="Pollo"/>
    <x v="0"/>
    <s v="1012448"/>
    <x v="23"/>
    <s v="Patas"/>
    <s v="Patas Garras"/>
    <x v="2"/>
    <n v="26381"/>
    <n v="203779"/>
    <n v="230160"/>
    <n v="26381"/>
    <n v="189619"/>
    <n v="216000"/>
    <n v="96000"/>
    <m/>
    <n v="120000"/>
    <s v="Sobre ingreso"/>
    <n v="0"/>
  </r>
  <r>
    <x v="24"/>
    <x v="4"/>
    <s v="Pollo"/>
    <x v="0"/>
    <s v="1012452"/>
    <x v="24"/>
    <s v="Ala"/>
    <s v="Ala Centro"/>
    <x v="2"/>
    <n v="-20496"/>
    <n v="20496"/>
    <n v="0"/>
    <n v="-20496"/>
    <n v="20496"/>
    <n v="0"/>
    <n v="24000"/>
    <m/>
    <n v="-24000"/>
    <s v="Pendiente de ingreso"/>
    <n v="0"/>
  </r>
  <r>
    <x v="26"/>
    <x v="4"/>
    <s v="Pollo"/>
    <x v="0"/>
    <s v="1012455"/>
    <x v="26"/>
    <s v="Ala"/>
    <s v="Ala Centro-Punta"/>
    <x v="2"/>
    <n v="20740"/>
    <n v="219260"/>
    <n v="240000"/>
    <n v="20740"/>
    <n v="219260"/>
    <n v="240000"/>
    <n v="144000"/>
    <m/>
    <n v="96000"/>
    <s v="Sobre ingreso"/>
    <n v="0"/>
  </r>
  <r>
    <x v="29"/>
    <x v="4"/>
    <s v="Pollo"/>
    <x v="0"/>
    <s v="1012504"/>
    <x v="23"/>
    <s v="Patas"/>
    <s v="Patas Garras"/>
    <x v="2"/>
    <m/>
    <m/>
    <m/>
    <m/>
    <m/>
    <m/>
    <n v="24000"/>
    <m/>
    <n v="-24000"/>
    <s v="Pendiente de ingreso"/>
    <n v="0"/>
  </r>
  <r>
    <x v="32"/>
    <x v="4"/>
    <s v="Pollo"/>
    <x v="0"/>
    <s v="1012552"/>
    <x v="30"/>
    <s v="Pechuga Desh"/>
    <s v="Pechuga Desh s/Piel"/>
    <x v="0"/>
    <n v="0"/>
    <n v="48000"/>
    <n v="48000"/>
    <n v="0"/>
    <n v="46000"/>
    <n v="46000"/>
    <n v="47000"/>
    <m/>
    <n v="-1000"/>
    <s v="Pendiente de ingreso"/>
    <n v="0"/>
  </r>
  <r>
    <x v="33"/>
    <x v="4"/>
    <s v="Pollo"/>
    <x v="0"/>
    <s v="1012556"/>
    <x v="31"/>
    <s v="Carne Recuperada"/>
    <s v="Carne Recuperada ADM"/>
    <x v="0"/>
    <n v="8903"/>
    <n v="0"/>
    <n v="8903"/>
    <m/>
    <m/>
    <m/>
    <m/>
    <m/>
    <n v="0"/>
    <s v="OK"/>
    <n v="0"/>
  </r>
  <r>
    <x v="35"/>
    <x v="4"/>
    <s v="Pollo"/>
    <x v="0"/>
    <s v="1012612"/>
    <x v="33"/>
    <s v="Carne Recuperada"/>
    <s v="Carne Recuperada Pul"/>
    <x v="4"/>
    <n v="-284299"/>
    <n v="1284299"/>
    <n v="1000000"/>
    <n v="-284299"/>
    <n v="1284299"/>
    <n v="1000000"/>
    <n v="1000000"/>
    <m/>
    <n v="0"/>
    <s v="OK"/>
    <n v="0"/>
  </r>
  <r>
    <x v="37"/>
    <x v="4"/>
    <s v="Pollo"/>
    <x v="0"/>
    <s v="1012674"/>
    <x v="35"/>
    <s v="Menudencias"/>
    <s v="Menudencias Corazón"/>
    <x v="3"/>
    <n v="-120161"/>
    <n v="54000"/>
    <n v="0"/>
    <n v="-120161"/>
    <n v="54000"/>
    <n v="0"/>
    <m/>
    <m/>
    <n v="0"/>
    <s v="OK"/>
    <n v="0"/>
  </r>
  <r>
    <x v="38"/>
    <x v="4"/>
    <s v="Pollo"/>
    <x v="0"/>
    <s v="1012698"/>
    <x v="36"/>
    <s v="Filete"/>
    <s v="Filete"/>
    <x v="0"/>
    <m/>
    <m/>
    <m/>
    <m/>
    <m/>
    <m/>
    <n v="36"/>
    <m/>
    <n v="-36"/>
    <s v="Pendiente de ingreso"/>
    <n v="0"/>
  </r>
  <r>
    <x v="39"/>
    <x v="4"/>
    <s v="Pollo"/>
    <x v="0"/>
    <s v="1012699"/>
    <x v="37"/>
    <s v="Ala"/>
    <s v="Ala Trutro"/>
    <x v="0"/>
    <n v="36"/>
    <n v="0"/>
    <n v="0"/>
    <n v="36"/>
    <n v="0"/>
    <n v="0"/>
    <n v="36"/>
    <m/>
    <n v="-36"/>
    <s v="Pendiente de ingreso"/>
    <n v="0"/>
  </r>
  <r>
    <x v="40"/>
    <x v="4"/>
    <s v="Pollo"/>
    <x v="0"/>
    <s v="1012719"/>
    <x v="38"/>
    <s v="Carne Recuperada"/>
    <s v="Carne Recuperada ADM"/>
    <x v="0"/>
    <n v="-23622"/>
    <n v="204336"/>
    <n v="180714"/>
    <n v="-23622"/>
    <n v="215622"/>
    <n v="192000"/>
    <n v="208446"/>
    <m/>
    <n v="-16446"/>
    <s v="Pendiente de ingreso"/>
    <n v="0"/>
  </r>
  <r>
    <x v="455"/>
    <x v="4"/>
    <s v="Pollo"/>
    <x v="0"/>
    <s v="1012763"/>
    <x v="404"/>
    <s v="Menudencias"/>
    <s v="Menudencias Pana"/>
    <x v="0"/>
    <n v="85375"/>
    <n v="0"/>
    <n v="85375"/>
    <n v="85375"/>
    <n v="0"/>
    <n v="85375"/>
    <n v="120000"/>
    <m/>
    <n v="-34625"/>
    <s v="Pendiente de ingreso"/>
    <n v="0"/>
  </r>
  <r>
    <x v="456"/>
    <x v="4"/>
    <s v="Pollo"/>
    <x v="0"/>
    <s v="1012764"/>
    <x v="405"/>
    <s v="Carne Recuperada"/>
    <s v="Carne Recuperada ADM"/>
    <x v="6"/>
    <n v="-28857"/>
    <n v="288857"/>
    <n v="260000"/>
    <n v="-28857"/>
    <n v="292857"/>
    <n v="264000"/>
    <n v="264000"/>
    <m/>
    <n v="0"/>
    <s v="OK"/>
    <n v="0"/>
  </r>
  <r>
    <x v="557"/>
    <x v="4"/>
    <s v="Pollo"/>
    <x v="0"/>
    <s v="1012778"/>
    <x v="490"/>
    <s v="Menudencias"/>
    <s v="Menudencias Corazón"/>
    <x v="0"/>
    <n v="28697"/>
    <n v="0"/>
    <n v="28697"/>
    <n v="28697"/>
    <n v="0"/>
    <n v="28697"/>
    <n v="24000"/>
    <m/>
    <n v="4697"/>
    <s v="Sobre ingreso"/>
    <n v="0"/>
  </r>
  <r>
    <x v="558"/>
    <x v="4"/>
    <s v="Pollo"/>
    <x v="0"/>
    <s v="1012782"/>
    <x v="491"/>
    <s v="Subprod"/>
    <s v="Subprod Piel"/>
    <x v="0"/>
    <m/>
    <m/>
    <m/>
    <m/>
    <m/>
    <m/>
    <n v="2628"/>
    <m/>
    <n v="-2628"/>
    <s v="Pendiente de ingreso"/>
    <n v="0"/>
  </r>
  <r>
    <x v="42"/>
    <x v="4"/>
    <s v="Pollo"/>
    <x v="1"/>
    <s v="1010885"/>
    <x v="40"/>
    <s v="Pechuga Desh"/>
    <s v="Pechuga Desh s/Piel"/>
    <x v="5"/>
    <n v="18898"/>
    <n v="0"/>
    <n v="18898"/>
    <n v="16329"/>
    <n v="3454"/>
    <n v="19783"/>
    <n v="23048.899000000001"/>
    <m/>
    <n v="-3265.8990000000013"/>
    <s v="Pendiente de ingreso"/>
    <n v="0"/>
  </r>
  <r>
    <x v="481"/>
    <x v="4"/>
    <s v="Pollo"/>
    <x v="1"/>
    <s v="1010886"/>
    <x v="423"/>
    <s v="Pechuga Desh"/>
    <s v="Pechuga Desh s/Piel"/>
    <x v="5"/>
    <n v="-4540"/>
    <n v="4540"/>
    <n v="0"/>
    <n v="0"/>
    <n v="4540"/>
    <n v="0"/>
    <m/>
    <m/>
    <n v="0"/>
    <s v="OK"/>
    <n v="0"/>
  </r>
  <r>
    <x v="43"/>
    <x v="4"/>
    <s v="Pollo"/>
    <x v="1"/>
    <s v="1010887"/>
    <x v="41"/>
    <s v="Pechuga Desh"/>
    <s v="Pechuga Desh s/Piel"/>
    <x v="5"/>
    <n v="127"/>
    <n v="0"/>
    <n v="0"/>
    <n v="127"/>
    <n v="0"/>
    <n v="0"/>
    <m/>
    <m/>
    <n v="0"/>
    <s v="OK"/>
    <n v="0"/>
  </r>
  <r>
    <x v="44"/>
    <x v="4"/>
    <s v="Pollo"/>
    <x v="1"/>
    <s v="1010888"/>
    <x v="42"/>
    <s v="Pechuga Desh"/>
    <s v="Pechuga Desh s/Piel"/>
    <x v="5"/>
    <n v="11267"/>
    <n v="0"/>
    <n v="11267"/>
    <n v="11267"/>
    <n v="1298"/>
    <n v="12565"/>
    <n v="12564.745999999999"/>
    <m/>
    <n v="0.25400000000081491"/>
    <s v="Sobre ingreso"/>
    <n v="0"/>
  </r>
  <r>
    <x v="2"/>
    <x v="4"/>
    <s v="Pollo"/>
    <x v="1"/>
    <s v="1011047"/>
    <x v="2"/>
    <s v="Pechuga Desh"/>
    <s v="Pechuga Desh s/Piel"/>
    <x v="6"/>
    <n v="2620"/>
    <n v="21380"/>
    <n v="24000"/>
    <n v="2620"/>
    <n v="20180"/>
    <n v="22800"/>
    <n v="22800"/>
    <m/>
    <n v="0"/>
    <s v="OK"/>
    <n v="0"/>
  </r>
  <r>
    <x v="559"/>
    <x v="4"/>
    <s v="Pollo"/>
    <x v="1"/>
    <s v="1011105"/>
    <x v="492"/>
    <s v="Ala"/>
    <s v="Ala Trutro-Centro"/>
    <x v="5"/>
    <n v="19410"/>
    <n v="548"/>
    <n v="19958"/>
    <n v="19410"/>
    <n v="548"/>
    <n v="19958"/>
    <n v="19972.14"/>
    <m/>
    <n v="-14.139999999999418"/>
    <s v="Pendiente de ingreso"/>
    <n v="0"/>
  </r>
  <r>
    <x v="46"/>
    <x v="4"/>
    <s v="Pollo"/>
    <x v="1"/>
    <s v="1011127"/>
    <x v="44"/>
    <s v="Pechuga Desh"/>
    <s v="Pechuga Desh s/Piel"/>
    <x v="6"/>
    <n v="-24089"/>
    <n v="1342251"/>
    <n v="1318161"/>
    <n v="-24089"/>
    <n v="1346251"/>
    <n v="1322161"/>
    <n v="1322400"/>
    <m/>
    <n v="-239"/>
    <s v="Pendiente de ingreso"/>
    <n v="0"/>
  </r>
  <r>
    <x v="47"/>
    <x v="4"/>
    <s v="Pollo"/>
    <x v="1"/>
    <s v="1011150"/>
    <x v="45"/>
    <s v="Ala"/>
    <s v="Ala Trutro-Centro"/>
    <x v="6"/>
    <n v="10910"/>
    <n v="71772"/>
    <n v="82682"/>
    <n v="10910"/>
    <n v="71772"/>
    <n v="82682"/>
    <n v="82692"/>
    <m/>
    <n v="-10"/>
    <s v="Pendiente de ingreso"/>
    <n v="0"/>
  </r>
  <r>
    <x v="515"/>
    <x v="4"/>
    <s v="Pollo"/>
    <x v="1"/>
    <s v="1011151"/>
    <x v="452"/>
    <s v="Filete"/>
    <s v="Filete"/>
    <x v="6"/>
    <n v="738"/>
    <n v="0"/>
    <n v="0"/>
    <n v="738"/>
    <n v="0"/>
    <n v="0"/>
    <m/>
    <m/>
    <n v="0"/>
    <s v="OK"/>
    <n v="0"/>
  </r>
  <r>
    <x v="48"/>
    <x v="4"/>
    <s v="Pollo"/>
    <x v="1"/>
    <s v="1011250"/>
    <x v="46"/>
    <s v="Pechuga Desh"/>
    <s v="Pechuga Desh s/Piel"/>
    <x v="5"/>
    <n v="18974"/>
    <n v="13627"/>
    <n v="32601"/>
    <n v="18974"/>
    <n v="19016"/>
    <n v="37990"/>
    <n v="35924.923999999999"/>
    <m/>
    <n v="2065.0760000000009"/>
    <s v="Sobre ingreso"/>
    <n v="0"/>
  </r>
  <r>
    <x v="516"/>
    <x v="4"/>
    <s v="Pollo"/>
    <x v="1"/>
    <s v="1011379"/>
    <x v="453"/>
    <s v="Trutro Deshuesado"/>
    <s v="Trutro Deshuesado co"/>
    <x v="8"/>
    <n v="12"/>
    <n v="0"/>
    <n v="0"/>
    <n v="12"/>
    <n v="0"/>
    <n v="0"/>
    <m/>
    <m/>
    <n v="0"/>
    <s v="OK"/>
    <n v="0"/>
  </r>
  <r>
    <x v="9"/>
    <x v="4"/>
    <s v="Pollo"/>
    <x v="1"/>
    <s v="1011586"/>
    <x v="9"/>
    <s v="Ala"/>
    <s v="Ala Centro"/>
    <x v="2"/>
    <n v="15256"/>
    <n v="68744"/>
    <n v="84000"/>
    <n v="15256"/>
    <n v="56744"/>
    <n v="72000"/>
    <n v="24000"/>
    <m/>
    <n v="48000"/>
    <s v="Sobre ingreso"/>
    <n v="0"/>
  </r>
  <r>
    <x v="49"/>
    <x v="4"/>
    <s v="Pollo"/>
    <x v="1"/>
    <s v="1011701"/>
    <x v="47"/>
    <s v="Pechuga Desh"/>
    <s v="Pechuga Desh s/Piel"/>
    <x v="5"/>
    <n v="3356"/>
    <n v="154083"/>
    <n v="157439"/>
    <n v="3356"/>
    <n v="159937"/>
    <n v="163293"/>
    <n v="163293.12"/>
    <m/>
    <n v="-0.11999999999534339"/>
    <s v="Pendiente de ingreso"/>
    <n v="0"/>
  </r>
  <r>
    <x v="50"/>
    <x v="4"/>
    <s v="Pollo"/>
    <x v="1"/>
    <s v="1011748"/>
    <x v="48"/>
    <s v="Pechuga Desh"/>
    <s v="Pechuga Desh s/Piel"/>
    <x v="7"/>
    <n v="17086"/>
    <n v="147000"/>
    <n v="164086"/>
    <n v="17086"/>
    <n v="142514"/>
    <n v="159600"/>
    <n v="159600"/>
    <m/>
    <n v="0"/>
    <s v="OK"/>
    <n v="0"/>
  </r>
  <r>
    <x v="50"/>
    <x v="4"/>
    <s v="Pollo"/>
    <x v="1"/>
    <s v="1011748"/>
    <x v="48"/>
    <s v="Pechuga Desh"/>
    <s v="Pechuga Desh s/Piel"/>
    <x v="6"/>
    <m/>
    <m/>
    <m/>
    <n v="0"/>
    <n v="33000"/>
    <n v="33000"/>
    <n v="22800"/>
    <m/>
    <n v="10200"/>
    <s v="Sobre ingreso"/>
    <n v="0"/>
  </r>
  <r>
    <x v="517"/>
    <x v="4"/>
    <s v="Pollo"/>
    <x v="1"/>
    <s v="1011948"/>
    <x v="454"/>
    <s v="Menudencias"/>
    <s v="Menudencias Contre"/>
    <x v="8"/>
    <n v="108"/>
    <n v="0"/>
    <n v="0"/>
    <n v="108"/>
    <n v="0"/>
    <n v="0"/>
    <m/>
    <m/>
    <n v="0"/>
    <s v="OK"/>
    <n v="0"/>
  </r>
  <r>
    <x v="11"/>
    <x v="4"/>
    <s v="Pollo"/>
    <x v="1"/>
    <s v="1011967"/>
    <x v="11"/>
    <s v="Patas"/>
    <s v="Patas Garras"/>
    <x v="2"/>
    <n v="-12451"/>
    <n v="184423"/>
    <n v="171973"/>
    <n v="-12451"/>
    <n v="180450"/>
    <n v="168000"/>
    <n v="72000"/>
    <m/>
    <n v="96000"/>
    <s v="Sobre ingreso"/>
    <n v="0"/>
  </r>
  <r>
    <x v="12"/>
    <x v="4"/>
    <s v="Pollo"/>
    <x v="1"/>
    <s v="1011968"/>
    <x v="12"/>
    <s v="Patas"/>
    <s v="Patas Garras"/>
    <x v="2"/>
    <n v="7002"/>
    <n v="18004"/>
    <n v="25006"/>
    <n v="7002"/>
    <n v="16998"/>
    <n v="24000"/>
    <n v="24000"/>
    <m/>
    <n v="0"/>
    <s v="OK"/>
    <n v="0"/>
  </r>
  <r>
    <x v="13"/>
    <x v="4"/>
    <s v="Pollo"/>
    <x v="1"/>
    <s v="1011969"/>
    <x v="13"/>
    <s v="Patas"/>
    <s v="Patas Garras"/>
    <x v="2"/>
    <n v="-2180"/>
    <n v="132907"/>
    <n v="130728"/>
    <n v="-2180"/>
    <n v="146179"/>
    <n v="144000"/>
    <n v="144000"/>
    <m/>
    <n v="0"/>
    <s v="OK"/>
    <n v="0"/>
  </r>
  <r>
    <x v="14"/>
    <x v="4"/>
    <s v="Pollo"/>
    <x v="1"/>
    <s v="1012005"/>
    <x v="14"/>
    <s v="Patas"/>
    <s v="Patas Garras"/>
    <x v="2"/>
    <n v="-168"/>
    <n v="0"/>
    <n v="0"/>
    <n v="-168"/>
    <n v="0"/>
    <n v="0"/>
    <m/>
    <m/>
    <n v="0"/>
    <s v="OK"/>
    <n v="0"/>
  </r>
  <r>
    <x v="51"/>
    <x v="4"/>
    <s v="Pollo"/>
    <x v="1"/>
    <s v="1012038"/>
    <x v="49"/>
    <s v="Pechuga Desh"/>
    <s v="Pechuga Desh s/Piel"/>
    <x v="5"/>
    <n v="2642"/>
    <n v="0"/>
    <n v="2642"/>
    <n v="2642"/>
    <n v="9778"/>
    <n v="12420"/>
    <n v="13236.034"/>
    <m/>
    <n v="-816.03399999999965"/>
    <s v="Pendiente de ingreso"/>
    <n v="0"/>
  </r>
  <r>
    <x v="52"/>
    <x v="4"/>
    <s v="Pollo"/>
    <x v="1"/>
    <s v="1012107"/>
    <x v="50"/>
    <s v="Pechuga Desh"/>
    <s v="Pechuga Desh s/Piel"/>
    <x v="5"/>
    <n v="-80435"/>
    <n v="80735"/>
    <n v="0"/>
    <n v="-80435"/>
    <n v="80735"/>
    <n v="0"/>
    <m/>
    <m/>
    <n v="0"/>
    <s v="OK"/>
    <n v="0"/>
  </r>
  <r>
    <x v="53"/>
    <x v="4"/>
    <s v="Pollo"/>
    <x v="1"/>
    <s v="1012108"/>
    <x v="51"/>
    <s v="Pechuga Desh"/>
    <s v="Pechuga Desh s/Piel"/>
    <x v="5"/>
    <n v="-75894"/>
    <n v="301584"/>
    <n v="225690"/>
    <n v="-75894"/>
    <n v="301421"/>
    <n v="225527"/>
    <n v="225708.435"/>
    <m/>
    <n v="-181.43499999999767"/>
    <s v="Pendiente de ingreso"/>
    <n v="0"/>
  </r>
  <r>
    <x v="54"/>
    <x v="4"/>
    <s v="Pollo"/>
    <x v="1"/>
    <s v="1012109"/>
    <x v="52"/>
    <s v="Pechuga Desh"/>
    <s v="Pechuga Desh s/Piel"/>
    <x v="5"/>
    <n v="-31775"/>
    <n v="384969"/>
    <n v="353194"/>
    <n v="-31775"/>
    <n v="384969"/>
    <n v="353194"/>
    <n v="353621.73"/>
    <m/>
    <n v="-427.72999999998137"/>
    <s v="Pendiente de ingreso"/>
    <n v="0"/>
  </r>
  <r>
    <x v="55"/>
    <x v="4"/>
    <s v="Pollo"/>
    <x v="1"/>
    <s v="1012110"/>
    <x v="53"/>
    <s v="Pechuga Desh"/>
    <s v="Pechuga Desh s/Piel"/>
    <x v="5"/>
    <n v="12210"/>
    <n v="94928"/>
    <n v="107138"/>
    <n v="12210"/>
    <n v="94566"/>
    <n v="106776"/>
    <n v="106775.909"/>
    <m/>
    <n v="9.1000000000349246E-2"/>
    <s v="Sobre ingreso"/>
    <n v="0"/>
  </r>
  <r>
    <x v="56"/>
    <x v="4"/>
    <s v="Pollo"/>
    <x v="1"/>
    <s v="1012111"/>
    <x v="54"/>
    <s v="Pechuga Desh"/>
    <s v="Pechuga Desh s/Piel"/>
    <x v="5"/>
    <n v="56196"/>
    <n v="92742"/>
    <n v="148938"/>
    <n v="56196"/>
    <n v="82513"/>
    <n v="138709"/>
    <n v="139888.12400000001"/>
    <m/>
    <n v="-1179.1240000000107"/>
    <s v="Pendiente de ingreso"/>
    <n v="0"/>
  </r>
  <r>
    <x v="57"/>
    <x v="4"/>
    <s v="Pollo"/>
    <x v="1"/>
    <s v="1012112"/>
    <x v="55"/>
    <s v="Pechuga Desh"/>
    <s v="Pechuga Desh s/Piel"/>
    <x v="5"/>
    <n v="599"/>
    <n v="21590"/>
    <n v="22189"/>
    <n v="599"/>
    <n v="21355"/>
    <n v="21954"/>
    <n v="20139.485000000001"/>
    <m/>
    <n v="1814.5149999999994"/>
    <s v="Sobre ingreso"/>
    <n v="0"/>
  </r>
  <r>
    <x v="518"/>
    <x v="4"/>
    <s v="Pollo"/>
    <x v="1"/>
    <s v="1012115"/>
    <x v="455"/>
    <s v="Pechuga Desh"/>
    <s v="Pechuga Desh s/Piel"/>
    <x v="5"/>
    <n v="-26309"/>
    <n v="46267"/>
    <n v="19958"/>
    <n v="-26309"/>
    <n v="46267"/>
    <n v="19958"/>
    <n v="20502.417000000001"/>
    <m/>
    <n v="-544.41700000000128"/>
    <s v="Pendiente de ingreso"/>
    <n v="0"/>
  </r>
  <r>
    <x v="58"/>
    <x v="4"/>
    <s v="Pollo"/>
    <x v="1"/>
    <s v="1012145"/>
    <x v="56"/>
    <s v="Pechuga Desh"/>
    <s v="Pechuga Desh s/Piel"/>
    <x v="5"/>
    <n v="16137"/>
    <n v="83654"/>
    <n v="99791"/>
    <n v="16137"/>
    <n v="203581"/>
    <n v="219718"/>
    <n v="219474.921"/>
    <m/>
    <n v="243.0789999999979"/>
    <s v="Sobre ingreso"/>
    <n v="0"/>
  </r>
  <r>
    <x v="59"/>
    <x v="4"/>
    <s v="Pollo"/>
    <x v="1"/>
    <s v="1012147"/>
    <x v="57"/>
    <s v="Filete"/>
    <s v="Filete"/>
    <x v="5"/>
    <n v="-26237"/>
    <n v="195881"/>
    <n v="169643"/>
    <n v="-26237"/>
    <n v="205942"/>
    <n v="179704"/>
    <n v="178592.158"/>
    <m/>
    <n v="1111.8420000000042"/>
    <s v="Sobre ingreso"/>
    <n v="0"/>
  </r>
  <r>
    <x v="60"/>
    <x v="4"/>
    <s v="Pollo"/>
    <x v="1"/>
    <s v="1012148"/>
    <x v="58"/>
    <s v="Ala"/>
    <s v="Ala Trutro-Centro"/>
    <x v="5"/>
    <n v="3217"/>
    <n v="86584"/>
    <n v="89801"/>
    <n v="3217"/>
    <n v="96084"/>
    <n v="99301"/>
    <n v="99871.835000000006"/>
    <m/>
    <n v="-570.8350000000064"/>
    <s v="Pendiente de ingreso"/>
    <n v="0"/>
  </r>
  <r>
    <x v="61"/>
    <x v="4"/>
    <s v="Pollo"/>
    <x v="1"/>
    <s v="1012157"/>
    <x v="59"/>
    <s v="Ala"/>
    <s v="Ala Trutro"/>
    <x v="5"/>
    <n v="-2228"/>
    <n v="22186"/>
    <n v="19958"/>
    <n v="-2228"/>
    <n v="23093"/>
    <n v="20865"/>
    <n v="22679.648000000001"/>
    <m/>
    <n v="-1814.648000000001"/>
    <s v="Pendiente de ingreso"/>
    <n v="0"/>
  </r>
  <r>
    <x v="62"/>
    <x v="4"/>
    <s v="Pollo"/>
    <x v="1"/>
    <s v="1012158"/>
    <x v="60"/>
    <s v="Filete"/>
    <s v="Filete"/>
    <x v="5"/>
    <n v="-19179"/>
    <n v="99010"/>
    <n v="79832"/>
    <n v="-19179"/>
    <n v="129980"/>
    <n v="110802"/>
    <n v="115847.58900000001"/>
    <m/>
    <n v="-5045.5890000000072"/>
    <s v="Pendiente de ingreso"/>
    <n v="0"/>
  </r>
  <r>
    <x v="63"/>
    <x v="4"/>
    <s v="Pollo"/>
    <x v="1"/>
    <s v="1012159"/>
    <x v="61"/>
    <s v="Ala"/>
    <s v="Ala Trutro-Centro"/>
    <x v="5"/>
    <n v="3597"/>
    <n v="305752"/>
    <n v="309349"/>
    <n v="3597"/>
    <n v="292147"/>
    <n v="295744"/>
    <n v="294837.78200000001"/>
    <m/>
    <n v="906.21799999999348"/>
    <s v="Sobre ingreso"/>
    <n v="0"/>
  </r>
  <r>
    <x v="64"/>
    <x v="4"/>
    <s v="Pollo"/>
    <x v="1"/>
    <s v="1012160"/>
    <x v="62"/>
    <s v="Pechuga Desh"/>
    <s v="Pechuga Desh s/Piel"/>
    <x v="5"/>
    <n v="-33539"/>
    <n v="93414"/>
    <n v="59875"/>
    <n v="-33539"/>
    <n v="80713"/>
    <n v="47174"/>
    <n v="47173.728000000003"/>
    <m/>
    <n v="0.27199999999720603"/>
    <s v="Sobre ingreso"/>
    <n v="0"/>
  </r>
  <r>
    <x v="65"/>
    <x v="4"/>
    <s v="Pollo"/>
    <x v="1"/>
    <s v="1012161"/>
    <x v="63"/>
    <s v="Ala"/>
    <s v="Ala Centro"/>
    <x v="5"/>
    <n v="8111"/>
    <n v="65181"/>
    <n v="73292"/>
    <n v="8111"/>
    <n v="77600"/>
    <n v="85711"/>
    <n v="85711.263999999996"/>
    <m/>
    <n v="-0.26399999999557622"/>
    <s v="Pendiente de ingreso"/>
    <n v="0"/>
  </r>
  <r>
    <x v="66"/>
    <x v="4"/>
    <s v="Pollo"/>
    <x v="1"/>
    <s v="1012163"/>
    <x v="64"/>
    <s v="Filete"/>
    <s v="Filete"/>
    <x v="5"/>
    <n v="-9838"/>
    <n v="59733"/>
    <n v="49895"/>
    <n v="-9838"/>
    <n v="90396"/>
    <n v="80558"/>
    <n v="80558.467000000004"/>
    <m/>
    <n v="-0.46700000000419095"/>
    <s v="Pendiente de ingreso"/>
    <n v="0"/>
  </r>
  <r>
    <x v="67"/>
    <x v="4"/>
    <s v="Pollo"/>
    <x v="1"/>
    <s v="1012164"/>
    <x v="65"/>
    <s v="Ala"/>
    <s v="Ala Centro"/>
    <x v="5"/>
    <n v="5407"/>
    <n v="34509"/>
    <n v="39916"/>
    <n v="5407"/>
    <n v="43763"/>
    <n v="49170"/>
    <n v="49169.536"/>
    <m/>
    <n v="0.46399999999994179"/>
    <s v="Sobre ingreso"/>
    <n v="0"/>
  </r>
  <r>
    <x v="68"/>
    <x v="4"/>
    <s v="Pollo"/>
    <x v="1"/>
    <s v="1012165"/>
    <x v="66"/>
    <s v="Ala"/>
    <s v="Ala Trutro-Centro"/>
    <x v="5"/>
    <n v="-90222"/>
    <n v="908243"/>
    <n v="818022"/>
    <n v="-90222"/>
    <n v="888243"/>
    <n v="798022"/>
    <n v="814202.36"/>
    <m/>
    <n v="-16180.359999999986"/>
    <s v="Pendiente de ingreso"/>
    <n v="0"/>
  </r>
  <r>
    <x v="89"/>
    <x v="4"/>
    <s v="Pollo"/>
    <x v="1"/>
    <s v="1012166"/>
    <x v="81"/>
    <s v="Ala"/>
    <s v="Ala Trutro"/>
    <x v="5"/>
    <n v="-4046"/>
    <n v="4046"/>
    <n v="0"/>
    <n v="-4046"/>
    <n v="4046"/>
    <n v="0"/>
    <m/>
    <m/>
    <n v="0"/>
    <s v="OK"/>
    <n v="0"/>
  </r>
  <r>
    <x v="69"/>
    <x v="4"/>
    <s v="Pollo"/>
    <x v="1"/>
    <s v="1012167"/>
    <x v="67"/>
    <s v="Pechuga Desh"/>
    <s v="Pechuga Desh s/Piel"/>
    <x v="5"/>
    <n v="-106079"/>
    <n v="649600"/>
    <n v="543521"/>
    <n v="-106079"/>
    <n v="651848"/>
    <n v="545769"/>
    <n v="545769.05599999998"/>
    <m/>
    <n v="-5.5999999982304871E-2"/>
    <s v="Pendiente de ingreso"/>
    <n v="0"/>
  </r>
  <r>
    <x v="16"/>
    <x v="4"/>
    <s v="Pollo"/>
    <x v="1"/>
    <s v="1012207"/>
    <x v="16"/>
    <s v="Menudencias"/>
    <s v="Menudencias Contre"/>
    <x v="0"/>
    <n v="20020"/>
    <n v="45500"/>
    <n v="65520"/>
    <n v="20020"/>
    <n v="51980"/>
    <n v="72000"/>
    <m/>
    <m/>
    <n v="72000"/>
    <s v="Sobre ingreso"/>
    <n v="0"/>
  </r>
  <r>
    <x v="519"/>
    <x v="4"/>
    <s v="Pollo"/>
    <x v="1"/>
    <s v="1012218"/>
    <x v="456"/>
    <s v="Ala"/>
    <s v="Ala Centro"/>
    <x v="2"/>
    <n v="-24000"/>
    <n v="0"/>
    <n v="0"/>
    <n v="-24000"/>
    <n v="0"/>
    <n v="0"/>
    <m/>
    <m/>
    <n v="0"/>
    <s v="OK"/>
    <n v="0"/>
  </r>
  <r>
    <x v="560"/>
    <x v="4"/>
    <s v="Pollo"/>
    <x v="1"/>
    <s v="1012275"/>
    <x v="493"/>
    <s v="Ala"/>
    <s v="Ala Trutro"/>
    <x v="2"/>
    <n v="0"/>
    <n v="12000"/>
    <n v="12000"/>
    <m/>
    <m/>
    <m/>
    <m/>
    <m/>
    <n v="0"/>
    <s v="OK"/>
    <n v="0"/>
  </r>
  <r>
    <x v="70"/>
    <x v="4"/>
    <s v="Pollo"/>
    <x v="1"/>
    <s v="1012278"/>
    <x v="68"/>
    <s v="Ala"/>
    <s v="Ala Trutro"/>
    <x v="6"/>
    <n v="-7876"/>
    <n v="87876"/>
    <n v="80000"/>
    <n v="-7876"/>
    <n v="87876"/>
    <n v="80000"/>
    <n v="80028"/>
    <m/>
    <n v="-28"/>
    <s v="Pendiente de ingreso"/>
    <n v="0"/>
  </r>
  <r>
    <x v="71"/>
    <x v="4"/>
    <s v="Pollo"/>
    <x v="1"/>
    <s v="1012326"/>
    <x v="69"/>
    <s v="Menudencias"/>
    <s v="Menudencias Corazón"/>
    <x v="8"/>
    <n v="2858"/>
    <n v="7142"/>
    <n v="10000"/>
    <n v="2858"/>
    <n v="7142"/>
    <n v="10000"/>
    <n v="10000"/>
    <m/>
    <n v="0"/>
    <s v="OK"/>
    <n v="0"/>
  </r>
  <r>
    <x v="483"/>
    <x v="4"/>
    <s v="Pollo"/>
    <x v="1"/>
    <s v="1012399"/>
    <x v="425"/>
    <s v="Pechuga Desh"/>
    <s v="Pechuga Desh s/Piel"/>
    <x v="5"/>
    <n v="2352"/>
    <n v="15792"/>
    <n v="18144"/>
    <m/>
    <m/>
    <m/>
    <m/>
    <m/>
    <n v="0"/>
    <s v="OK"/>
    <n v="0"/>
  </r>
  <r>
    <x v="484"/>
    <x v="4"/>
    <s v="Pollo"/>
    <x v="1"/>
    <s v="1012400"/>
    <x v="426"/>
    <s v="Filete"/>
    <s v="Filete"/>
    <x v="5"/>
    <n v="-5460"/>
    <n v="25418"/>
    <n v="19958"/>
    <n v="-5460"/>
    <n v="0"/>
    <n v="0"/>
    <m/>
    <m/>
    <n v="0"/>
    <s v="OK"/>
    <n v="0"/>
  </r>
  <r>
    <x v="72"/>
    <x v="4"/>
    <s v="Pollo"/>
    <x v="1"/>
    <s v="1012401"/>
    <x v="70"/>
    <s v="Ala"/>
    <s v="Ala Trutro-Centro"/>
    <x v="5"/>
    <n v="8770"/>
    <n v="35188"/>
    <n v="43958"/>
    <m/>
    <m/>
    <m/>
    <m/>
    <m/>
    <n v="0"/>
    <s v="OK"/>
    <n v="0"/>
  </r>
  <r>
    <x v="22"/>
    <x v="4"/>
    <s v="Pollo"/>
    <x v="1"/>
    <s v="1012434"/>
    <x v="22"/>
    <s v="Ala"/>
    <s v="Ala Punta"/>
    <x v="2"/>
    <n v="-9460"/>
    <n v="9460"/>
    <n v="0"/>
    <n v="-9460"/>
    <n v="9460"/>
    <n v="0"/>
    <m/>
    <m/>
    <n v="0"/>
    <s v="OK"/>
    <n v="0"/>
  </r>
  <r>
    <x v="23"/>
    <x v="4"/>
    <s v="Pollo"/>
    <x v="1"/>
    <s v="1012448"/>
    <x v="23"/>
    <s v="Patas"/>
    <s v="Patas Garras"/>
    <x v="2"/>
    <m/>
    <m/>
    <m/>
    <m/>
    <m/>
    <m/>
    <n v="120000"/>
    <m/>
    <n v="-120000"/>
    <s v="Pendiente de ingreso"/>
    <n v="0"/>
  </r>
  <r>
    <x v="90"/>
    <x v="4"/>
    <s v="Pollo"/>
    <x v="1"/>
    <s v="1012451"/>
    <x v="82"/>
    <s v="Ala"/>
    <s v="Ala Centro"/>
    <x v="2"/>
    <n v="-20595"/>
    <n v="32595"/>
    <n v="12000"/>
    <n v="-20595"/>
    <n v="32595"/>
    <n v="12000"/>
    <m/>
    <m/>
    <n v="12000"/>
    <s v="Sobre ingreso"/>
    <n v="0"/>
  </r>
  <r>
    <x v="26"/>
    <x v="4"/>
    <s v="Pollo"/>
    <x v="1"/>
    <s v="1012455"/>
    <x v="26"/>
    <s v="Ala"/>
    <s v="Ala Centro-Punta"/>
    <x v="2"/>
    <m/>
    <m/>
    <m/>
    <m/>
    <m/>
    <m/>
    <n v="96000"/>
    <m/>
    <n v="-96000"/>
    <s v="Pendiente de ingreso"/>
    <n v="0"/>
  </r>
  <r>
    <x v="73"/>
    <x v="4"/>
    <s v="Pollo"/>
    <x v="1"/>
    <s v="1012483"/>
    <x v="71"/>
    <s v="Ala"/>
    <s v="Ala Trutro-Centro"/>
    <x v="5"/>
    <n v="8860"/>
    <n v="260573"/>
    <n v="269433"/>
    <n v="8860"/>
    <n v="246989"/>
    <n v="255849"/>
    <n v="257662.62400000001"/>
    <m/>
    <n v="-1813.6240000000107"/>
    <s v="Pendiente de ingreso"/>
    <n v="0"/>
  </r>
  <r>
    <x v="523"/>
    <x v="4"/>
    <s v="Pollo"/>
    <x v="1"/>
    <s v="1012488"/>
    <x v="460"/>
    <s v="Pechuga Desh"/>
    <s v="Pechuga Desh s/Piel"/>
    <x v="5"/>
    <n v="-19959"/>
    <n v="19959"/>
    <n v="0"/>
    <n v="-19959"/>
    <n v="19959"/>
    <n v="0"/>
    <m/>
    <m/>
    <n v="0"/>
    <s v="OK"/>
    <n v="0"/>
  </r>
  <r>
    <x v="27"/>
    <x v="4"/>
    <s v="Pollo"/>
    <x v="1"/>
    <s v="1012502"/>
    <x v="27"/>
    <s v="Patas"/>
    <s v="Patas Garras"/>
    <x v="2"/>
    <n v="12066"/>
    <n v="9703"/>
    <n v="21769"/>
    <n v="12066"/>
    <n v="11934"/>
    <n v="24000"/>
    <n v="24000"/>
    <m/>
    <n v="0"/>
    <s v="OK"/>
    <n v="0"/>
  </r>
  <r>
    <x v="28"/>
    <x v="4"/>
    <s v="Pollo"/>
    <x v="1"/>
    <s v="1012503"/>
    <x v="28"/>
    <s v="Patas"/>
    <s v="Patas Garras"/>
    <x v="2"/>
    <n v="-40929"/>
    <n v="287500"/>
    <n v="246571"/>
    <n v="-40929"/>
    <n v="280929"/>
    <n v="240000"/>
    <n v="240000"/>
    <m/>
    <n v="0"/>
    <s v="OK"/>
    <n v="0"/>
  </r>
  <r>
    <x v="29"/>
    <x v="4"/>
    <s v="Pollo"/>
    <x v="1"/>
    <s v="1012504"/>
    <x v="23"/>
    <s v="Patas"/>
    <s v="Patas Garras"/>
    <x v="2"/>
    <n v="-7847"/>
    <n v="56367"/>
    <n v="48520"/>
    <n v="-7847"/>
    <n v="55847"/>
    <n v="48000"/>
    <n v="24000"/>
    <m/>
    <n v="24000"/>
    <s v="Sobre ingreso"/>
    <n v="0"/>
  </r>
  <r>
    <x v="74"/>
    <x v="4"/>
    <s v="Pollo"/>
    <x v="1"/>
    <s v="1012518"/>
    <x v="72"/>
    <s v="Filete"/>
    <s v="Filete"/>
    <x v="5"/>
    <n v="-41000"/>
    <n v="155000"/>
    <n v="114000"/>
    <n v="-41000"/>
    <n v="149864"/>
    <n v="108864"/>
    <n v="108864"/>
    <m/>
    <n v="0"/>
    <s v="OK"/>
    <n v="0"/>
  </r>
  <r>
    <x v="75"/>
    <x v="4"/>
    <s v="Pollo"/>
    <x v="1"/>
    <s v="1012519"/>
    <x v="50"/>
    <s v="Pechuga Desh"/>
    <s v="Pechuga Desh s/Piel"/>
    <x v="5"/>
    <n v="-10931"/>
    <n v="17036"/>
    <n v="6105"/>
    <n v="-10931"/>
    <n v="19188"/>
    <n v="8257"/>
    <n v="6441.0320000000002"/>
    <m/>
    <n v="1815.9679999999998"/>
    <s v="Sobre ingreso"/>
    <n v="0"/>
  </r>
  <r>
    <x v="76"/>
    <x v="4"/>
    <s v="Pollo"/>
    <x v="1"/>
    <s v="1012520"/>
    <x v="51"/>
    <s v="Pechuga Desh"/>
    <s v="Pechuga Desh s/Piel"/>
    <x v="5"/>
    <n v="-9620"/>
    <n v="69860"/>
    <n v="60240"/>
    <n v="-9620"/>
    <n v="75029"/>
    <n v="65409"/>
    <n v="65408.608999999997"/>
    <m/>
    <n v="0.39100000000325963"/>
    <s v="Sobre ingreso"/>
    <n v="0"/>
  </r>
  <r>
    <x v="77"/>
    <x v="4"/>
    <s v="Pollo"/>
    <x v="1"/>
    <s v="1012521"/>
    <x v="52"/>
    <s v="Pechuga Desh"/>
    <s v="Pechuga Desh s/Piel"/>
    <x v="5"/>
    <n v="-30301"/>
    <n v="180452"/>
    <n v="150152"/>
    <n v="-30301"/>
    <n v="181372"/>
    <n v="151072"/>
    <n v="151228.16800000001"/>
    <m/>
    <n v="-156.16800000000512"/>
    <s v="Pendiente de ingreso"/>
    <n v="0"/>
  </r>
  <r>
    <x v="78"/>
    <x v="4"/>
    <s v="Pollo"/>
    <x v="1"/>
    <s v="1012522"/>
    <x v="53"/>
    <s v="Pechuga Desh"/>
    <s v="Pechuga Desh s/Piel"/>
    <x v="5"/>
    <n v="5867"/>
    <n v="101838"/>
    <n v="107705"/>
    <n v="5867"/>
    <n v="101454"/>
    <n v="107321"/>
    <n v="108409.10799999999"/>
    <m/>
    <n v="-1088.1079999999929"/>
    <s v="Pendiente de ingreso"/>
    <n v="0"/>
  </r>
  <r>
    <x v="79"/>
    <x v="4"/>
    <s v="Pollo"/>
    <x v="1"/>
    <s v="1012523"/>
    <x v="54"/>
    <s v="Pechuga Desh"/>
    <s v="Pechuga Desh s/Piel"/>
    <x v="5"/>
    <n v="7512"/>
    <n v="79705"/>
    <n v="87217"/>
    <n v="7512"/>
    <n v="88468"/>
    <n v="95980"/>
    <n v="92986.501000000004"/>
    <m/>
    <n v="2993.4989999999962"/>
    <s v="Sobre ingreso"/>
    <n v="0"/>
  </r>
  <r>
    <x v="80"/>
    <x v="4"/>
    <s v="Pollo"/>
    <x v="1"/>
    <s v="1012524"/>
    <x v="55"/>
    <s v="Pechuga Desh"/>
    <s v="Pechuga Desh s/Piel"/>
    <x v="5"/>
    <n v="1843"/>
    <n v="32728"/>
    <n v="34571"/>
    <n v="1843"/>
    <n v="33084"/>
    <n v="34927"/>
    <n v="34926.584000000003"/>
    <m/>
    <n v="0.41599999999743886"/>
    <s v="Sobre ingreso"/>
    <n v="0"/>
  </r>
  <r>
    <x v="30"/>
    <x v="4"/>
    <s v="Pollo"/>
    <x v="1"/>
    <s v="1012525"/>
    <x v="11"/>
    <s v="Patas"/>
    <s v="Patas Garras"/>
    <x v="2"/>
    <n v="-16398"/>
    <n v="10728"/>
    <n v="0"/>
    <n v="-16398"/>
    <n v="10728"/>
    <n v="0"/>
    <m/>
    <m/>
    <n v="0"/>
    <s v="OK"/>
    <n v="0"/>
  </r>
  <r>
    <x v="91"/>
    <x v="4"/>
    <s v="Pollo"/>
    <x v="1"/>
    <s v="1012526"/>
    <x v="12"/>
    <s v="Patas"/>
    <s v="Patas Garras"/>
    <x v="2"/>
    <n v="3460"/>
    <n v="10767"/>
    <n v="14228"/>
    <n v="3460"/>
    <n v="8539"/>
    <n v="12000"/>
    <n v="12000"/>
    <m/>
    <n v="0"/>
    <s v="OK"/>
    <n v="0"/>
  </r>
  <r>
    <x v="31"/>
    <x v="4"/>
    <s v="Pollo"/>
    <x v="1"/>
    <s v="1012527"/>
    <x v="29"/>
    <s v="Patas"/>
    <s v="Patas Garras"/>
    <x v="2"/>
    <n v="-1958"/>
    <n v="14469"/>
    <n v="12511"/>
    <n v="-1958"/>
    <n v="13958"/>
    <n v="12000"/>
    <n v="12000"/>
    <m/>
    <n v="0"/>
    <s v="OK"/>
    <n v="0"/>
  </r>
  <r>
    <x v="81"/>
    <x v="4"/>
    <s v="Pollo"/>
    <x v="1"/>
    <s v="1012532"/>
    <x v="73"/>
    <s v="Menudencias"/>
    <s v="Menudencias Contre"/>
    <x v="5"/>
    <n v="-1793"/>
    <n v="6600"/>
    <n v="4807"/>
    <n v="-1793"/>
    <n v="6600"/>
    <n v="4807"/>
    <n v="4808.16"/>
    <m/>
    <n v="-1.1599999999998545"/>
    <s v="Pendiente de ingreso"/>
    <n v="0"/>
  </r>
  <r>
    <x v="82"/>
    <x v="4"/>
    <s v="Pollo"/>
    <x v="1"/>
    <s v="1012534"/>
    <x v="74"/>
    <s v="Pechuga"/>
    <s v="Pechuga Entera"/>
    <x v="6"/>
    <n v="-388149"/>
    <n v="591478"/>
    <n v="203329"/>
    <n v="-388149"/>
    <n v="587749"/>
    <n v="199600"/>
    <m/>
    <m/>
    <n v="199600"/>
    <s v="Sobre ingreso"/>
    <n v="0"/>
  </r>
  <r>
    <x v="34"/>
    <x v="4"/>
    <s v="Pollo"/>
    <x v="1"/>
    <s v="1012598"/>
    <x v="32"/>
    <s v="Patas"/>
    <s v="Patas Garras"/>
    <x v="2"/>
    <n v="-3080"/>
    <n v="1111"/>
    <n v="0"/>
    <n v="-3080"/>
    <n v="1111"/>
    <n v="0"/>
    <m/>
    <m/>
    <n v="0"/>
    <s v="OK"/>
    <n v="0"/>
  </r>
  <r>
    <x v="83"/>
    <x v="4"/>
    <s v="Pollo"/>
    <x v="1"/>
    <s v="1012601"/>
    <x v="75"/>
    <s v="Menudencias"/>
    <s v="Menudencias Pana"/>
    <x v="5"/>
    <n v="5664"/>
    <n v="167936"/>
    <n v="173601"/>
    <n v="5664"/>
    <n v="167936"/>
    <n v="173601"/>
    <n v="173599.62400000001"/>
    <m/>
    <n v="1.3759999999892898"/>
    <s v="Sobre ingreso"/>
    <n v="0"/>
  </r>
  <r>
    <x v="525"/>
    <x v="4"/>
    <s v="Pollo"/>
    <x v="1"/>
    <s v="1012633"/>
    <x v="18"/>
    <s v="Menudencias"/>
    <s v="Menudencias Pana"/>
    <x v="5"/>
    <n v="78"/>
    <n v="0"/>
    <n v="0"/>
    <n v="78"/>
    <n v="0"/>
    <n v="0"/>
    <m/>
    <m/>
    <n v="0"/>
    <s v="OK"/>
    <n v="0"/>
  </r>
  <r>
    <x v="485"/>
    <x v="4"/>
    <s v="Pollo"/>
    <x v="1"/>
    <s v="1012681"/>
    <x v="427"/>
    <s v="Subprod"/>
    <s v="Subprod Despunte Tru"/>
    <x v="2"/>
    <n v="-1120"/>
    <n v="0"/>
    <n v="0"/>
    <n v="-1120"/>
    <n v="49120"/>
    <n v="48000"/>
    <n v="24000"/>
    <m/>
    <n v="24000"/>
    <s v="Sobre ingreso"/>
    <n v="0"/>
  </r>
  <r>
    <x v="84"/>
    <x v="4"/>
    <s v="Pollo"/>
    <x v="1"/>
    <s v="1012694"/>
    <x v="76"/>
    <s v="Pechuga Desh"/>
    <s v="Pechuga Desh s/Piel"/>
    <x v="5"/>
    <n v="-13053"/>
    <n v="67484"/>
    <n v="54432"/>
    <n v="-13053"/>
    <n v="72884"/>
    <n v="59832"/>
    <n v="19958.047999999999"/>
    <m/>
    <n v="39873.952000000005"/>
    <s v="Sobre ingreso"/>
    <n v="0"/>
  </r>
  <r>
    <x v="85"/>
    <x v="4"/>
    <s v="Pollo"/>
    <x v="1"/>
    <s v="1012724"/>
    <x v="77"/>
    <s v="Menudencias"/>
    <s v="Menudencias Corazón"/>
    <x v="7"/>
    <n v="1463"/>
    <n v="0"/>
    <n v="1463"/>
    <n v="0"/>
    <n v="8011"/>
    <n v="8011"/>
    <n v="8011"/>
    <m/>
    <n v="0"/>
    <s v="OK"/>
    <n v="0"/>
  </r>
  <r>
    <x v="458"/>
    <x v="4"/>
    <s v="Pollo"/>
    <x v="1"/>
    <s v="1012725"/>
    <x v="407"/>
    <s v="Filete"/>
    <s v="Filete"/>
    <x v="6"/>
    <n v="4463"/>
    <n v="13537"/>
    <n v="18000"/>
    <n v="4463"/>
    <n v="16057"/>
    <n v="20520"/>
    <n v="20520"/>
    <m/>
    <n v="0"/>
    <s v="OK"/>
    <n v="0"/>
  </r>
  <r>
    <x v="86"/>
    <x v="4"/>
    <s v="Pollo"/>
    <x v="1"/>
    <s v="1012730"/>
    <x v="78"/>
    <s v="Menudencias"/>
    <s v="Menudencias Corazón"/>
    <x v="7"/>
    <n v="1639"/>
    <n v="0"/>
    <n v="1639"/>
    <n v="1639"/>
    <n v="0"/>
    <n v="1639"/>
    <n v="8011"/>
    <m/>
    <n v="-6372"/>
    <s v="Pendiente de ingreso"/>
    <n v="0"/>
  </r>
  <r>
    <x v="459"/>
    <x v="4"/>
    <s v="Pollo"/>
    <x v="1"/>
    <s v="1012745"/>
    <x v="408"/>
    <s v="Menudencias"/>
    <s v="Menudencias Corazón"/>
    <x v="7"/>
    <n v="16297"/>
    <n v="0"/>
    <n v="16297"/>
    <n v="16297"/>
    <n v="5306"/>
    <n v="21603"/>
    <n v="29614"/>
    <m/>
    <n v="-8011"/>
    <s v="Pendiente de ingreso"/>
    <n v="0"/>
  </r>
  <r>
    <x v="561"/>
    <x v="4"/>
    <s v="Pollo"/>
    <x v="1"/>
    <s v="1012773"/>
    <x v="494"/>
    <s v="Menudencias"/>
    <s v="Menudencias Pana"/>
    <x v="7"/>
    <m/>
    <m/>
    <m/>
    <n v="0"/>
    <n v="21600"/>
    <n v="21600"/>
    <n v="21604.74"/>
    <m/>
    <n v="-4.7400000000016007"/>
    <s v="Pendiente de ingreso"/>
    <n v="0"/>
  </r>
  <r>
    <x v="562"/>
    <x v="4"/>
    <s v="Pollo"/>
    <x v="1"/>
    <s v="1012788"/>
    <x v="495"/>
    <s v="Pechuga"/>
    <s v="Pechuga Entera"/>
    <x v="6"/>
    <n v="0"/>
    <n v="160000"/>
    <n v="160000"/>
    <n v="0"/>
    <n v="196000"/>
    <n v="196000"/>
    <n v="159680"/>
    <m/>
    <n v="36320"/>
    <s v="Sobre ingreso"/>
    <n v="0"/>
  </r>
  <r>
    <x v="0"/>
    <x v="4"/>
    <s v="Pollo"/>
    <x v="2"/>
    <s v="1010877"/>
    <x v="0"/>
    <s v="Menudencias"/>
    <s v="Menudencias Contre"/>
    <x v="1"/>
    <m/>
    <m/>
    <m/>
    <m/>
    <m/>
    <m/>
    <m/>
    <n v="96800"/>
    <n v="0"/>
    <s v="OK"/>
    <n v="0"/>
  </r>
  <r>
    <x v="481"/>
    <x v="4"/>
    <s v="Pollo"/>
    <x v="2"/>
    <s v="1010886"/>
    <x v="423"/>
    <s v="Pechuga Desh"/>
    <s v="Pechuga Desh s/Piel"/>
    <x v="5"/>
    <m/>
    <m/>
    <m/>
    <m/>
    <m/>
    <m/>
    <m/>
    <n v="4540"/>
    <n v="0"/>
    <s v="OK"/>
    <n v="0"/>
  </r>
  <r>
    <x v="2"/>
    <x v="4"/>
    <s v="Pollo"/>
    <x v="2"/>
    <s v="1011047"/>
    <x v="2"/>
    <s v="Pechuga Desh"/>
    <s v="Pechuga Desh s/Piel"/>
    <x v="6"/>
    <m/>
    <m/>
    <m/>
    <m/>
    <m/>
    <m/>
    <m/>
    <n v="21378"/>
    <n v="0"/>
    <s v="OK"/>
    <n v="0"/>
  </r>
  <r>
    <x v="46"/>
    <x v="4"/>
    <s v="Pollo"/>
    <x v="2"/>
    <s v="1011127"/>
    <x v="44"/>
    <s v="Pechuga Desh"/>
    <s v="Pechuga Desh s/Piel"/>
    <x v="6"/>
    <m/>
    <m/>
    <m/>
    <m/>
    <m/>
    <m/>
    <m/>
    <n v="1390254"/>
    <n v="0"/>
    <s v="OK"/>
    <n v="0"/>
  </r>
  <r>
    <x v="47"/>
    <x v="4"/>
    <s v="Pollo"/>
    <x v="2"/>
    <s v="1011150"/>
    <x v="45"/>
    <s v="Ala"/>
    <s v="Ala Trutro-Centro"/>
    <x v="6"/>
    <m/>
    <m/>
    <m/>
    <m/>
    <m/>
    <m/>
    <m/>
    <n v="71774"/>
    <n v="0"/>
    <s v="OK"/>
    <n v="0"/>
  </r>
  <r>
    <x v="48"/>
    <x v="4"/>
    <s v="Pollo"/>
    <x v="2"/>
    <s v="1011250"/>
    <x v="46"/>
    <s v="Pechuga Desh"/>
    <s v="Pechuga Desh s/Piel"/>
    <x v="5"/>
    <m/>
    <m/>
    <m/>
    <m/>
    <m/>
    <m/>
    <m/>
    <n v="13627"/>
    <n v="0"/>
    <s v="OK"/>
    <n v="0"/>
  </r>
  <r>
    <x v="5"/>
    <x v="4"/>
    <s v="Pollo"/>
    <x v="2"/>
    <s v="1011421"/>
    <x v="5"/>
    <s v="Carne Recuperada"/>
    <s v="Carne Recuperada Pul"/>
    <x v="0"/>
    <m/>
    <m/>
    <m/>
    <m/>
    <m/>
    <m/>
    <m/>
    <n v="886932"/>
    <n v="0"/>
    <s v="OK"/>
    <n v="0"/>
  </r>
  <r>
    <x v="6"/>
    <x v="4"/>
    <s v="Pollo"/>
    <x v="2"/>
    <s v="1011558"/>
    <x v="6"/>
    <s v="Carne Recuperada"/>
    <s v="Carne Recuperada Pul"/>
    <x v="0"/>
    <m/>
    <m/>
    <m/>
    <m/>
    <m/>
    <m/>
    <m/>
    <n v="121637"/>
    <n v="0"/>
    <s v="OK"/>
    <n v="0"/>
  </r>
  <r>
    <x v="7"/>
    <x v="4"/>
    <s v="Pollo"/>
    <x v="2"/>
    <s v="1011560"/>
    <x v="7"/>
    <s v="Menudencias"/>
    <s v="Menudencias Corazón"/>
    <x v="3"/>
    <m/>
    <m/>
    <m/>
    <m/>
    <m/>
    <m/>
    <m/>
    <n v="15311"/>
    <n v="0"/>
    <s v="OK"/>
    <n v="0"/>
  </r>
  <r>
    <x v="9"/>
    <x v="4"/>
    <s v="Pollo"/>
    <x v="2"/>
    <s v="1011586"/>
    <x v="9"/>
    <s v="Ala"/>
    <s v="Ala Centro"/>
    <x v="2"/>
    <m/>
    <m/>
    <m/>
    <m/>
    <m/>
    <m/>
    <m/>
    <n v="68744"/>
    <n v="0"/>
    <s v="OK"/>
    <n v="0"/>
  </r>
  <r>
    <x v="49"/>
    <x v="4"/>
    <s v="Pollo"/>
    <x v="2"/>
    <s v="1011701"/>
    <x v="47"/>
    <s v="Pechuga Desh"/>
    <s v="Pechuga Desh s/Piel"/>
    <x v="5"/>
    <m/>
    <m/>
    <m/>
    <m/>
    <m/>
    <m/>
    <m/>
    <n v="84083"/>
    <n v="0"/>
    <s v="OK"/>
    <n v="0"/>
  </r>
  <r>
    <x v="50"/>
    <x v="4"/>
    <s v="Pollo"/>
    <x v="2"/>
    <s v="1011748"/>
    <x v="48"/>
    <s v="Pechuga Desh"/>
    <s v="Pechuga Desh s/Piel"/>
    <x v="7"/>
    <m/>
    <m/>
    <m/>
    <m/>
    <m/>
    <m/>
    <m/>
    <n v="146998"/>
    <n v="0"/>
    <s v="OK"/>
    <n v="0"/>
  </r>
  <r>
    <x v="11"/>
    <x v="4"/>
    <s v="Pollo"/>
    <x v="2"/>
    <s v="1011967"/>
    <x v="11"/>
    <s v="Patas"/>
    <s v="Patas Garras"/>
    <x v="2"/>
    <m/>
    <m/>
    <m/>
    <m/>
    <m/>
    <m/>
    <m/>
    <n v="184422"/>
    <n v="0"/>
    <s v="OK"/>
    <n v="0"/>
  </r>
  <r>
    <x v="12"/>
    <x v="4"/>
    <s v="Pollo"/>
    <x v="2"/>
    <s v="1011968"/>
    <x v="12"/>
    <s v="Patas"/>
    <s v="Patas Garras"/>
    <x v="2"/>
    <m/>
    <m/>
    <m/>
    <m/>
    <m/>
    <m/>
    <m/>
    <n v="18005"/>
    <n v="0"/>
    <s v="OK"/>
    <n v="0"/>
  </r>
  <r>
    <x v="13"/>
    <x v="4"/>
    <s v="Pollo"/>
    <x v="2"/>
    <s v="1011969"/>
    <x v="13"/>
    <s v="Patas"/>
    <s v="Patas Garras"/>
    <x v="2"/>
    <m/>
    <m/>
    <m/>
    <m/>
    <m/>
    <m/>
    <m/>
    <n v="132912"/>
    <n v="0"/>
    <s v="OK"/>
    <n v="0"/>
  </r>
  <r>
    <x v="15"/>
    <x v="4"/>
    <s v="Pollo"/>
    <x v="2"/>
    <s v="1012012"/>
    <x v="15"/>
    <s v="Ala"/>
    <s v="Ala Centro"/>
    <x v="4"/>
    <m/>
    <m/>
    <m/>
    <m/>
    <m/>
    <m/>
    <m/>
    <n v="16423"/>
    <n v="0"/>
    <s v="OK"/>
    <n v="0"/>
  </r>
  <r>
    <x v="52"/>
    <x v="4"/>
    <s v="Pollo"/>
    <x v="2"/>
    <s v="1012107"/>
    <x v="50"/>
    <s v="Pechuga Desh"/>
    <s v="Pechuga Desh s/Piel"/>
    <x v="5"/>
    <m/>
    <m/>
    <m/>
    <m/>
    <m/>
    <m/>
    <m/>
    <n v="80735"/>
    <n v="0"/>
    <s v="OK"/>
    <n v="0"/>
  </r>
  <r>
    <x v="53"/>
    <x v="4"/>
    <s v="Pollo"/>
    <x v="2"/>
    <s v="1012108"/>
    <x v="51"/>
    <s v="Pechuga Desh"/>
    <s v="Pechuga Desh s/Piel"/>
    <x v="5"/>
    <m/>
    <m/>
    <m/>
    <m/>
    <m/>
    <m/>
    <m/>
    <n v="301584"/>
    <n v="0"/>
    <s v="OK"/>
    <n v="0"/>
  </r>
  <r>
    <x v="54"/>
    <x v="4"/>
    <s v="Pollo"/>
    <x v="2"/>
    <s v="1012109"/>
    <x v="52"/>
    <s v="Pechuga Desh"/>
    <s v="Pechuga Desh s/Piel"/>
    <x v="5"/>
    <m/>
    <m/>
    <m/>
    <m/>
    <m/>
    <m/>
    <m/>
    <n v="384968"/>
    <n v="0"/>
    <s v="OK"/>
    <n v="0"/>
  </r>
  <r>
    <x v="518"/>
    <x v="4"/>
    <s v="Pollo"/>
    <x v="2"/>
    <s v="1012115"/>
    <x v="455"/>
    <s v="Pechuga Desh"/>
    <s v="Pechuga Desh s/Piel"/>
    <x v="5"/>
    <m/>
    <m/>
    <m/>
    <m/>
    <m/>
    <m/>
    <m/>
    <n v="46271"/>
    <n v="0"/>
    <s v="OK"/>
    <n v="0"/>
  </r>
  <r>
    <x v="58"/>
    <x v="4"/>
    <s v="Pollo"/>
    <x v="2"/>
    <s v="1012145"/>
    <x v="56"/>
    <s v="Pechuga Desh"/>
    <s v="Pechuga Desh s/Piel"/>
    <x v="5"/>
    <m/>
    <m/>
    <m/>
    <m/>
    <m/>
    <m/>
    <m/>
    <n v="83654"/>
    <n v="0"/>
    <s v="OK"/>
    <n v="0"/>
  </r>
  <r>
    <x v="59"/>
    <x v="4"/>
    <s v="Pollo"/>
    <x v="2"/>
    <s v="1012147"/>
    <x v="57"/>
    <s v="Filete"/>
    <s v="Filete"/>
    <x v="5"/>
    <m/>
    <m/>
    <m/>
    <m/>
    <m/>
    <m/>
    <m/>
    <n v="195879"/>
    <n v="0"/>
    <s v="OK"/>
    <n v="0"/>
  </r>
  <r>
    <x v="60"/>
    <x v="4"/>
    <s v="Pollo"/>
    <x v="2"/>
    <s v="1012148"/>
    <x v="58"/>
    <s v="Ala"/>
    <s v="Ala Trutro-Centro"/>
    <x v="5"/>
    <m/>
    <m/>
    <m/>
    <m/>
    <m/>
    <m/>
    <m/>
    <n v="86582"/>
    <n v="0"/>
    <s v="OK"/>
    <n v="0"/>
  </r>
  <r>
    <x v="61"/>
    <x v="4"/>
    <s v="Pollo"/>
    <x v="2"/>
    <s v="1012157"/>
    <x v="59"/>
    <s v="Ala"/>
    <s v="Ala Trutro"/>
    <x v="5"/>
    <m/>
    <m/>
    <m/>
    <m/>
    <m/>
    <m/>
    <m/>
    <n v="22186"/>
    <n v="0"/>
    <s v="OK"/>
    <n v="0"/>
  </r>
  <r>
    <x v="62"/>
    <x v="4"/>
    <s v="Pollo"/>
    <x v="2"/>
    <s v="1012158"/>
    <x v="60"/>
    <s v="Filete"/>
    <s v="Filete"/>
    <x v="5"/>
    <m/>
    <m/>
    <m/>
    <m/>
    <m/>
    <m/>
    <m/>
    <n v="99007"/>
    <n v="0"/>
    <s v="OK"/>
    <n v="0"/>
  </r>
  <r>
    <x v="63"/>
    <x v="4"/>
    <s v="Pollo"/>
    <x v="2"/>
    <s v="1012159"/>
    <x v="61"/>
    <s v="Ala"/>
    <s v="Ala Trutro-Centro"/>
    <x v="5"/>
    <m/>
    <m/>
    <m/>
    <m/>
    <m/>
    <m/>
    <m/>
    <n v="305755"/>
    <n v="0"/>
    <s v="OK"/>
    <n v="0"/>
  </r>
  <r>
    <x v="64"/>
    <x v="4"/>
    <s v="Pollo"/>
    <x v="2"/>
    <s v="1012160"/>
    <x v="62"/>
    <s v="Pechuga Desh"/>
    <s v="Pechuga Desh s/Piel"/>
    <x v="5"/>
    <m/>
    <m/>
    <m/>
    <m/>
    <m/>
    <m/>
    <m/>
    <n v="93415"/>
    <n v="0"/>
    <s v="OK"/>
    <n v="0"/>
  </r>
  <r>
    <x v="65"/>
    <x v="4"/>
    <s v="Pollo"/>
    <x v="2"/>
    <s v="1012161"/>
    <x v="63"/>
    <s v="Ala"/>
    <s v="Ala Centro"/>
    <x v="5"/>
    <m/>
    <m/>
    <m/>
    <m/>
    <m/>
    <m/>
    <m/>
    <n v="65181"/>
    <n v="0"/>
    <s v="OK"/>
    <n v="0"/>
  </r>
  <r>
    <x v="66"/>
    <x v="4"/>
    <s v="Pollo"/>
    <x v="2"/>
    <s v="1012163"/>
    <x v="64"/>
    <s v="Filete"/>
    <s v="Filete"/>
    <x v="5"/>
    <m/>
    <m/>
    <m/>
    <m/>
    <m/>
    <m/>
    <m/>
    <n v="49731"/>
    <n v="0"/>
    <s v="OK"/>
    <n v="0"/>
  </r>
  <r>
    <x v="67"/>
    <x v="4"/>
    <s v="Pollo"/>
    <x v="2"/>
    <s v="1012164"/>
    <x v="65"/>
    <s v="Ala"/>
    <s v="Ala Centro"/>
    <x v="5"/>
    <m/>
    <m/>
    <m/>
    <m/>
    <m/>
    <m/>
    <m/>
    <n v="34509"/>
    <n v="0"/>
    <s v="OK"/>
    <n v="0"/>
  </r>
  <r>
    <x v="68"/>
    <x v="4"/>
    <s v="Pollo"/>
    <x v="2"/>
    <s v="1012165"/>
    <x v="66"/>
    <s v="Ala"/>
    <s v="Ala Trutro-Centro"/>
    <x v="5"/>
    <m/>
    <m/>
    <m/>
    <m/>
    <m/>
    <m/>
    <m/>
    <n v="888239"/>
    <n v="0"/>
    <s v="OK"/>
    <n v="0"/>
  </r>
  <r>
    <x v="89"/>
    <x v="4"/>
    <s v="Pollo"/>
    <x v="2"/>
    <s v="1012166"/>
    <x v="81"/>
    <s v="Ala"/>
    <s v="Ala Trutro"/>
    <x v="5"/>
    <m/>
    <m/>
    <m/>
    <m/>
    <m/>
    <m/>
    <m/>
    <n v="4047"/>
    <n v="0"/>
    <s v="OK"/>
    <n v="0"/>
  </r>
  <r>
    <x v="69"/>
    <x v="4"/>
    <s v="Pollo"/>
    <x v="2"/>
    <s v="1012167"/>
    <x v="67"/>
    <s v="Pechuga Desh"/>
    <s v="Pechuga Desh s/Piel"/>
    <x v="5"/>
    <m/>
    <m/>
    <m/>
    <m/>
    <m/>
    <m/>
    <m/>
    <n v="649598"/>
    <n v="0"/>
    <s v="OK"/>
    <n v="0"/>
  </r>
  <r>
    <x v="16"/>
    <x v="4"/>
    <s v="Pollo"/>
    <x v="2"/>
    <s v="1012207"/>
    <x v="16"/>
    <s v="Menudencias"/>
    <s v="Menudencias Contre"/>
    <x v="1"/>
    <m/>
    <m/>
    <m/>
    <m/>
    <m/>
    <m/>
    <m/>
    <n v="45498"/>
    <n v="0"/>
    <s v="OK"/>
    <n v="0"/>
  </r>
  <r>
    <x v="17"/>
    <x v="4"/>
    <s v="Pollo"/>
    <x v="2"/>
    <s v="1012208"/>
    <x v="17"/>
    <s v="Reproductor"/>
    <s v="Reproductor Gallina"/>
    <x v="0"/>
    <m/>
    <m/>
    <m/>
    <m/>
    <m/>
    <m/>
    <m/>
    <n v="41240"/>
    <n v="0"/>
    <s v="OK"/>
    <n v="0"/>
  </r>
  <r>
    <x v="560"/>
    <x v="4"/>
    <s v="Pollo"/>
    <x v="2"/>
    <s v="1012275"/>
    <x v="493"/>
    <s v="Ala"/>
    <s v="Ala Trutro"/>
    <x v="2"/>
    <m/>
    <m/>
    <m/>
    <m/>
    <m/>
    <m/>
    <m/>
    <n v="12000"/>
    <n v="0"/>
    <s v="OK"/>
    <n v="0"/>
  </r>
  <r>
    <x v="70"/>
    <x v="4"/>
    <s v="Pollo"/>
    <x v="2"/>
    <s v="1012278"/>
    <x v="68"/>
    <s v="Ala"/>
    <s v="Ala Trutro"/>
    <x v="6"/>
    <m/>
    <m/>
    <m/>
    <m/>
    <m/>
    <m/>
    <m/>
    <n v="87873"/>
    <n v="0"/>
    <s v="OK"/>
    <n v="0"/>
  </r>
  <r>
    <x v="18"/>
    <x v="4"/>
    <s v="Pollo"/>
    <x v="2"/>
    <s v="1012283"/>
    <x v="18"/>
    <s v="Menudencias"/>
    <s v="Menudencias Pana"/>
    <x v="0"/>
    <m/>
    <m/>
    <m/>
    <m/>
    <m/>
    <m/>
    <m/>
    <n v="99115"/>
    <n v="0"/>
    <s v="OK"/>
    <n v="0"/>
  </r>
  <r>
    <x v="71"/>
    <x v="4"/>
    <s v="Pollo"/>
    <x v="2"/>
    <s v="1012326"/>
    <x v="69"/>
    <s v="Menudencias"/>
    <s v="Menudencias Corazón"/>
    <x v="8"/>
    <m/>
    <m/>
    <m/>
    <m/>
    <m/>
    <m/>
    <m/>
    <n v="7141"/>
    <n v="0"/>
    <s v="OK"/>
    <n v="0"/>
  </r>
  <r>
    <x v="20"/>
    <x v="4"/>
    <s v="Pollo"/>
    <x v="2"/>
    <s v="1012362"/>
    <x v="20"/>
    <s v="Menudencias"/>
    <s v="Menudencias Corazón"/>
    <x v="3"/>
    <m/>
    <m/>
    <m/>
    <m/>
    <m/>
    <m/>
    <m/>
    <n v="58446"/>
    <n v="0"/>
    <s v="OK"/>
    <n v="0"/>
  </r>
  <r>
    <x v="483"/>
    <x v="4"/>
    <s v="Pollo"/>
    <x v="2"/>
    <s v="1012399"/>
    <x v="425"/>
    <s v="Pechuga Desh"/>
    <s v="Pechuga Desh s/Piel"/>
    <x v="5"/>
    <m/>
    <m/>
    <m/>
    <m/>
    <m/>
    <m/>
    <m/>
    <n v="15791"/>
    <n v="0"/>
    <s v="OK"/>
    <n v="0"/>
  </r>
  <r>
    <x v="484"/>
    <x v="4"/>
    <s v="Pollo"/>
    <x v="2"/>
    <s v="1012400"/>
    <x v="426"/>
    <s v="Filete"/>
    <s v="Filete"/>
    <x v="5"/>
    <m/>
    <m/>
    <m/>
    <m/>
    <m/>
    <m/>
    <m/>
    <n v="25420"/>
    <n v="0"/>
    <s v="OK"/>
    <n v="0"/>
  </r>
  <r>
    <x v="72"/>
    <x v="4"/>
    <s v="Pollo"/>
    <x v="2"/>
    <s v="1012401"/>
    <x v="70"/>
    <s v="Ala"/>
    <s v="Ala Trutro-Centro"/>
    <x v="5"/>
    <m/>
    <m/>
    <m/>
    <m/>
    <m/>
    <m/>
    <m/>
    <n v="35187"/>
    <n v="0"/>
    <s v="OK"/>
    <n v="0"/>
  </r>
  <r>
    <x v="22"/>
    <x v="4"/>
    <s v="Pollo"/>
    <x v="2"/>
    <s v="1012434"/>
    <x v="22"/>
    <s v="Ala"/>
    <s v="Ala Punta"/>
    <x v="2"/>
    <m/>
    <m/>
    <m/>
    <m/>
    <m/>
    <m/>
    <m/>
    <n v="9458"/>
    <n v="0"/>
    <s v="OK"/>
    <n v="0"/>
  </r>
  <r>
    <x v="23"/>
    <x v="4"/>
    <s v="Pollo"/>
    <x v="2"/>
    <s v="1012448"/>
    <x v="23"/>
    <s v="Patas"/>
    <s v="Patas Garras"/>
    <x v="2"/>
    <m/>
    <m/>
    <m/>
    <m/>
    <m/>
    <m/>
    <m/>
    <n v="203780"/>
    <n v="0"/>
    <s v="OK"/>
    <n v="0"/>
  </r>
  <r>
    <x v="90"/>
    <x v="4"/>
    <s v="Pollo"/>
    <x v="2"/>
    <s v="1012451"/>
    <x v="82"/>
    <s v="Ala"/>
    <s v="Ala Centro"/>
    <x v="2"/>
    <m/>
    <m/>
    <m/>
    <m/>
    <m/>
    <m/>
    <m/>
    <n v="32595"/>
    <n v="0"/>
    <s v="OK"/>
    <n v="0"/>
  </r>
  <r>
    <x v="24"/>
    <x v="4"/>
    <s v="Pollo"/>
    <x v="2"/>
    <s v="1012452"/>
    <x v="24"/>
    <s v="Ala"/>
    <s v="Ala Centro"/>
    <x v="2"/>
    <m/>
    <m/>
    <m/>
    <m/>
    <m/>
    <m/>
    <m/>
    <n v="20495"/>
    <n v="0"/>
    <s v="OK"/>
    <n v="0"/>
  </r>
  <r>
    <x v="26"/>
    <x v="4"/>
    <s v="Pollo"/>
    <x v="2"/>
    <s v="1012455"/>
    <x v="26"/>
    <s v="Ala"/>
    <s v="Ala Centro-Punta"/>
    <x v="2"/>
    <m/>
    <m/>
    <m/>
    <m/>
    <m/>
    <m/>
    <m/>
    <n v="219260"/>
    <n v="0"/>
    <s v="OK"/>
    <n v="0"/>
  </r>
  <r>
    <x v="73"/>
    <x v="4"/>
    <s v="Pollo"/>
    <x v="2"/>
    <s v="1012483"/>
    <x v="71"/>
    <s v="Ala"/>
    <s v="Ala Trutro-Centro"/>
    <x v="5"/>
    <m/>
    <m/>
    <m/>
    <m/>
    <m/>
    <m/>
    <m/>
    <n v="260573"/>
    <n v="0"/>
    <s v="OK"/>
    <n v="0"/>
  </r>
  <r>
    <x v="523"/>
    <x v="4"/>
    <s v="Pollo"/>
    <x v="2"/>
    <s v="1012488"/>
    <x v="460"/>
    <s v="Pechuga Desh"/>
    <s v="Pechuga Desh s/Piel"/>
    <x v="5"/>
    <m/>
    <m/>
    <m/>
    <m/>
    <m/>
    <m/>
    <m/>
    <n v="19960"/>
    <n v="0"/>
    <s v="OK"/>
    <n v="0"/>
  </r>
  <r>
    <x v="27"/>
    <x v="4"/>
    <s v="Pollo"/>
    <x v="2"/>
    <s v="1012502"/>
    <x v="27"/>
    <s v="Patas"/>
    <s v="Patas Garras"/>
    <x v="2"/>
    <m/>
    <m/>
    <m/>
    <m/>
    <m/>
    <m/>
    <m/>
    <n v="9701"/>
    <n v="0"/>
    <s v="OK"/>
    <n v="0"/>
  </r>
  <r>
    <x v="28"/>
    <x v="4"/>
    <s v="Pollo"/>
    <x v="2"/>
    <s v="1012503"/>
    <x v="28"/>
    <s v="Patas"/>
    <s v="Patas Garras"/>
    <x v="2"/>
    <m/>
    <m/>
    <m/>
    <m/>
    <m/>
    <m/>
    <m/>
    <n v="287500"/>
    <n v="0"/>
    <s v="OK"/>
    <n v="0"/>
  </r>
  <r>
    <x v="29"/>
    <x v="4"/>
    <s v="Pollo"/>
    <x v="2"/>
    <s v="1012504"/>
    <x v="23"/>
    <s v="Patas"/>
    <s v="Patas Garras"/>
    <x v="2"/>
    <m/>
    <m/>
    <m/>
    <m/>
    <m/>
    <m/>
    <m/>
    <n v="56367"/>
    <n v="0"/>
    <s v="OK"/>
    <n v="0"/>
  </r>
  <r>
    <x v="74"/>
    <x v="4"/>
    <s v="Pollo"/>
    <x v="2"/>
    <s v="1012518"/>
    <x v="72"/>
    <s v="Filete"/>
    <s v="Filete"/>
    <x v="5"/>
    <m/>
    <m/>
    <m/>
    <m/>
    <m/>
    <m/>
    <m/>
    <n v="154997"/>
    <n v="0"/>
    <s v="OK"/>
    <n v="0"/>
  </r>
  <r>
    <x v="75"/>
    <x v="4"/>
    <s v="Pollo"/>
    <x v="2"/>
    <s v="1012519"/>
    <x v="50"/>
    <s v="Pechuga Desh"/>
    <s v="Pechuga Desh s/Piel"/>
    <x v="5"/>
    <m/>
    <m/>
    <m/>
    <m/>
    <m/>
    <m/>
    <m/>
    <n v="17038"/>
    <n v="0"/>
    <s v="OK"/>
    <n v="0"/>
  </r>
  <r>
    <x v="76"/>
    <x v="4"/>
    <s v="Pollo"/>
    <x v="2"/>
    <s v="1012520"/>
    <x v="51"/>
    <s v="Pechuga Desh"/>
    <s v="Pechuga Desh s/Piel"/>
    <x v="5"/>
    <m/>
    <m/>
    <m/>
    <m/>
    <m/>
    <m/>
    <m/>
    <n v="69859"/>
    <n v="0"/>
    <s v="OK"/>
    <n v="0"/>
  </r>
  <r>
    <x v="77"/>
    <x v="4"/>
    <s v="Pollo"/>
    <x v="2"/>
    <s v="1012521"/>
    <x v="52"/>
    <s v="Pechuga Desh"/>
    <s v="Pechuga Desh s/Piel"/>
    <x v="5"/>
    <m/>
    <m/>
    <m/>
    <m/>
    <m/>
    <m/>
    <m/>
    <n v="180457"/>
    <n v="0"/>
    <s v="OK"/>
    <n v="0"/>
  </r>
  <r>
    <x v="78"/>
    <x v="4"/>
    <s v="Pollo"/>
    <x v="2"/>
    <s v="1012522"/>
    <x v="53"/>
    <s v="Pechuga Desh"/>
    <s v="Pechuga Desh s/Piel"/>
    <x v="5"/>
    <m/>
    <m/>
    <m/>
    <m/>
    <m/>
    <m/>
    <m/>
    <n v="101839"/>
    <n v="0"/>
    <s v="OK"/>
    <n v="0"/>
  </r>
  <r>
    <x v="79"/>
    <x v="4"/>
    <s v="Pollo"/>
    <x v="2"/>
    <s v="1012523"/>
    <x v="54"/>
    <s v="Pechuga Desh"/>
    <s v="Pechuga Desh s/Piel"/>
    <x v="5"/>
    <m/>
    <m/>
    <m/>
    <m/>
    <m/>
    <m/>
    <m/>
    <n v="79704"/>
    <n v="0"/>
    <s v="OK"/>
    <n v="0"/>
  </r>
  <r>
    <x v="80"/>
    <x v="4"/>
    <s v="Pollo"/>
    <x v="2"/>
    <s v="1012524"/>
    <x v="55"/>
    <s v="Pechuga Desh"/>
    <s v="Pechuga Desh s/Piel"/>
    <x v="5"/>
    <m/>
    <m/>
    <m/>
    <m/>
    <m/>
    <m/>
    <m/>
    <n v="32724"/>
    <n v="0"/>
    <s v="OK"/>
    <n v="0"/>
  </r>
  <r>
    <x v="30"/>
    <x v="4"/>
    <s v="Pollo"/>
    <x v="2"/>
    <s v="1012525"/>
    <x v="11"/>
    <s v="Patas"/>
    <s v="Patas Garras"/>
    <x v="2"/>
    <m/>
    <m/>
    <m/>
    <m/>
    <m/>
    <m/>
    <m/>
    <n v="10728"/>
    <n v="0"/>
    <s v="OK"/>
    <n v="0"/>
  </r>
  <r>
    <x v="91"/>
    <x v="4"/>
    <s v="Pollo"/>
    <x v="2"/>
    <s v="1012526"/>
    <x v="12"/>
    <s v="Patas"/>
    <s v="Patas Garras"/>
    <x v="2"/>
    <m/>
    <m/>
    <m/>
    <m/>
    <m/>
    <m/>
    <m/>
    <n v="10766"/>
    <n v="0"/>
    <s v="OK"/>
    <n v="0"/>
  </r>
  <r>
    <x v="31"/>
    <x v="4"/>
    <s v="Pollo"/>
    <x v="2"/>
    <s v="1012527"/>
    <x v="29"/>
    <s v="Patas"/>
    <s v="Patas Garras"/>
    <x v="2"/>
    <m/>
    <m/>
    <m/>
    <m/>
    <m/>
    <m/>
    <m/>
    <n v="14468"/>
    <n v="0"/>
    <s v="OK"/>
    <n v="0"/>
  </r>
  <r>
    <x v="81"/>
    <x v="4"/>
    <s v="Pollo"/>
    <x v="2"/>
    <s v="1012532"/>
    <x v="73"/>
    <s v="Menudencias"/>
    <s v="Menudencias Contre"/>
    <x v="5"/>
    <m/>
    <m/>
    <m/>
    <m/>
    <m/>
    <m/>
    <m/>
    <n v="6600"/>
    <n v="0"/>
    <s v="OK"/>
    <n v="0"/>
  </r>
  <r>
    <x v="82"/>
    <x v="4"/>
    <s v="Pollo"/>
    <x v="2"/>
    <s v="1012534"/>
    <x v="74"/>
    <s v="Pechuga"/>
    <s v="Pechuga Entera"/>
    <x v="6"/>
    <m/>
    <m/>
    <m/>
    <m/>
    <m/>
    <m/>
    <m/>
    <n v="591478"/>
    <n v="0"/>
    <s v="OK"/>
    <n v="0"/>
  </r>
  <r>
    <x v="32"/>
    <x v="4"/>
    <s v="Pollo"/>
    <x v="2"/>
    <s v="1012552"/>
    <x v="30"/>
    <s v="Pechuga Desh"/>
    <s v="Pechuga Desh s/Piel"/>
    <x v="0"/>
    <m/>
    <m/>
    <m/>
    <m/>
    <m/>
    <m/>
    <m/>
    <n v="48001"/>
    <n v="0"/>
    <s v="OK"/>
    <n v="0"/>
  </r>
  <r>
    <x v="34"/>
    <x v="4"/>
    <s v="Pollo"/>
    <x v="2"/>
    <s v="1012598"/>
    <x v="32"/>
    <s v="Patas"/>
    <s v="Patas Garras"/>
    <x v="2"/>
    <m/>
    <m/>
    <m/>
    <m/>
    <m/>
    <m/>
    <m/>
    <n v="1110"/>
    <n v="0"/>
    <s v="OK"/>
    <n v="0"/>
  </r>
  <r>
    <x v="83"/>
    <x v="4"/>
    <s v="Pollo"/>
    <x v="2"/>
    <s v="1012601"/>
    <x v="75"/>
    <s v="Menudencias"/>
    <s v="Menudencias Pana"/>
    <x v="5"/>
    <m/>
    <m/>
    <m/>
    <m/>
    <m/>
    <m/>
    <m/>
    <n v="167936"/>
    <n v="0"/>
    <s v="OK"/>
    <n v="0"/>
  </r>
  <r>
    <x v="35"/>
    <x v="4"/>
    <s v="Pollo"/>
    <x v="2"/>
    <s v="1012612"/>
    <x v="33"/>
    <s v="Carne Recuperada"/>
    <s v="Carne Recuperada Pul"/>
    <x v="4"/>
    <m/>
    <m/>
    <m/>
    <m/>
    <m/>
    <m/>
    <m/>
    <n v="1284301"/>
    <n v="0"/>
    <s v="OK"/>
    <n v="0"/>
  </r>
  <r>
    <x v="37"/>
    <x v="4"/>
    <s v="Pollo"/>
    <x v="2"/>
    <s v="1012674"/>
    <x v="35"/>
    <s v="Menudencias"/>
    <s v="Menudencias Corazón"/>
    <x v="3"/>
    <m/>
    <m/>
    <m/>
    <m/>
    <m/>
    <m/>
    <m/>
    <n v="54001"/>
    <n v="0"/>
    <s v="OK"/>
    <n v="0"/>
  </r>
  <r>
    <x v="84"/>
    <x v="4"/>
    <s v="Pollo"/>
    <x v="2"/>
    <s v="1012694"/>
    <x v="76"/>
    <s v="Pechuga Desh"/>
    <s v="Pechuga Desh s/Piel"/>
    <x v="5"/>
    <m/>
    <m/>
    <m/>
    <m/>
    <m/>
    <m/>
    <m/>
    <n v="67486"/>
    <n v="0"/>
    <s v="OK"/>
    <n v="0"/>
  </r>
  <r>
    <x v="40"/>
    <x v="4"/>
    <s v="Pollo"/>
    <x v="2"/>
    <s v="1012719"/>
    <x v="38"/>
    <s v="Carne Recuperada"/>
    <s v="Carne Recuperada ADM"/>
    <x v="1"/>
    <m/>
    <m/>
    <m/>
    <m/>
    <m/>
    <m/>
    <m/>
    <n v="204334"/>
    <n v="0"/>
    <s v="OK"/>
    <n v="0"/>
  </r>
  <r>
    <x v="458"/>
    <x v="4"/>
    <s v="Pollo"/>
    <x v="2"/>
    <s v="1012725"/>
    <x v="407"/>
    <s v="Filete"/>
    <s v="Filete"/>
    <x v="6"/>
    <m/>
    <m/>
    <m/>
    <m/>
    <m/>
    <m/>
    <m/>
    <n v="13535"/>
    <n v="0"/>
    <s v="OK"/>
    <n v="0"/>
  </r>
  <r>
    <x v="456"/>
    <x v="4"/>
    <s v="Pollo"/>
    <x v="2"/>
    <s v="1012764"/>
    <x v="405"/>
    <s v="Carne Recuperada"/>
    <s v="Carne Recuperada ADM"/>
    <x v="6"/>
    <m/>
    <m/>
    <m/>
    <m/>
    <m/>
    <m/>
    <m/>
    <n v="288859"/>
    <n v="0"/>
    <s v="OK"/>
    <n v="0"/>
  </r>
  <r>
    <x v="92"/>
    <x v="4"/>
    <s v="Cerdo"/>
    <x v="0"/>
    <s v="1020017"/>
    <x v="83"/>
    <s v="Chuleta"/>
    <s v="Chuleta Centro"/>
    <x v="0"/>
    <n v="-13776"/>
    <n v="0"/>
    <n v="0"/>
    <n v="-13776"/>
    <n v="0"/>
    <n v="0"/>
    <m/>
    <m/>
    <n v="0"/>
    <s v="OK"/>
    <n v="0"/>
  </r>
  <r>
    <x v="94"/>
    <x v="4"/>
    <s v="Cerdo"/>
    <x v="0"/>
    <s v="1020105"/>
    <x v="85"/>
    <s v="Lomo"/>
    <s v="Lomo Centro"/>
    <x v="9"/>
    <n v="953"/>
    <n v="39047"/>
    <n v="40000"/>
    <n v="953"/>
    <n v="39047"/>
    <n v="40000"/>
    <n v="40000"/>
    <m/>
    <n v="0"/>
    <s v="OK"/>
    <n v="0"/>
  </r>
  <r>
    <x v="95"/>
    <x v="4"/>
    <s v="Cerdo"/>
    <x v="0"/>
    <s v="1020110"/>
    <x v="86"/>
    <s v="Lomo"/>
    <s v="Lomo MM Loin"/>
    <x v="9"/>
    <n v="-313795"/>
    <n v="745788"/>
    <n v="700000"/>
    <n v="-313795"/>
    <n v="739188"/>
    <n v="693400"/>
    <n v="700600"/>
    <m/>
    <n v="-7200"/>
    <s v="Pendiente de ingreso"/>
    <n v="0"/>
  </r>
  <r>
    <x v="96"/>
    <x v="4"/>
    <s v="Cerdo"/>
    <x v="0"/>
    <s v="1020284"/>
    <x v="87"/>
    <s v="Pierna"/>
    <s v="Pierna Pulpa Fina"/>
    <x v="9"/>
    <n v="-3057"/>
    <n v="17057"/>
    <n v="14000"/>
    <n v="-3057"/>
    <n v="17057"/>
    <n v="14000"/>
    <n v="5000"/>
    <m/>
    <n v="9000"/>
    <s v="Sobre ingreso"/>
    <n v="0"/>
  </r>
  <r>
    <x v="97"/>
    <x v="4"/>
    <s v="Cerdo"/>
    <x v="0"/>
    <s v="1020326"/>
    <x v="88"/>
    <s v="Paleta"/>
    <s v="Paleta Pulpa"/>
    <x v="9"/>
    <n v="-15008"/>
    <n v="269348"/>
    <n v="240000"/>
    <n v="-15008"/>
    <n v="255008"/>
    <n v="240000"/>
    <n v="264000"/>
    <m/>
    <n v="-24000"/>
    <s v="Pendiente de ingreso"/>
    <n v="0"/>
  </r>
  <r>
    <x v="98"/>
    <x v="4"/>
    <s v="Cerdo"/>
    <x v="0"/>
    <s v="1020339"/>
    <x v="89"/>
    <s v="Grasas"/>
    <s v="Grasa Lomo Tocino"/>
    <x v="0"/>
    <n v="-60012"/>
    <n v="94169"/>
    <n v="72000"/>
    <n v="-60012"/>
    <n v="94169"/>
    <n v="72000"/>
    <n v="72000"/>
    <m/>
    <n v="0"/>
    <s v="OK"/>
    <n v="0"/>
  </r>
  <r>
    <x v="99"/>
    <x v="4"/>
    <s v="Cerdo"/>
    <x v="0"/>
    <s v="1020349"/>
    <x v="90"/>
    <s v="Plancha"/>
    <s v="Plancha s/Cuero"/>
    <x v="0"/>
    <n v="29691"/>
    <n v="635"/>
    <n v="24000"/>
    <n v="29691"/>
    <n v="635"/>
    <n v="24000"/>
    <m/>
    <m/>
    <n v="24000"/>
    <s v="Sobre ingreso"/>
    <n v="0"/>
  </r>
  <r>
    <x v="100"/>
    <x v="4"/>
    <s v="Cerdo"/>
    <x v="0"/>
    <s v="1020352"/>
    <x v="91"/>
    <s v="Cueros"/>
    <s v="Cuero Panceta"/>
    <x v="0"/>
    <n v="-46766"/>
    <n v="43879"/>
    <n v="0"/>
    <n v="-46766"/>
    <n v="43879"/>
    <n v="0"/>
    <m/>
    <m/>
    <n v="0"/>
    <s v="OK"/>
    <n v="0"/>
  </r>
  <r>
    <x v="101"/>
    <x v="4"/>
    <s v="Cerdo"/>
    <x v="0"/>
    <s v="1020367"/>
    <x v="92"/>
    <s v="Grasas"/>
    <s v="Grasa Gordura"/>
    <x v="0"/>
    <n v="16980"/>
    <n v="79020"/>
    <n v="96000"/>
    <n v="16980"/>
    <n v="103020"/>
    <n v="120000"/>
    <n v="109000"/>
    <m/>
    <n v="11000"/>
    <s v="Sobre ingreso"/>
    <n v="0"/>
  </r>
  <r>
    <x v="102"/>
    <x v="4"/>
    <s v="Cerdo"/>
    <x v="0"/>
    <s v="1020412"/>
    <x v="93"/>
    <s v="Recortes"/>
    <s v="Recortes No Magro"/>
    <x v="0"/>
    <n v="86491"/>
    <n v="71677"/>
    <n v="96000"/>
    <n v="86491"/>
    <n v="71677"/>
    <n v="96000"/>
    <n v="129000"/>
    <m/>
    <n v="-33000"/>
    <s v="Pendiente de ingreso"/>
    <n v="0"/>
  </r>
  <r>
    <x v="103"/>
    <x v="4"/>
    <s v="Cerdo"/>
    <x v="0"/>
    <s v="1020589"/>
    <x v="94"/>
    <s v="Lomo"/>
    <s v="Lomo MM Loin"/>
    <x v="9"/>
    <n v="-29441"/>
    <n v="133272"/>
    <n v="120000"/>
    <n v="-29441"/>
    <n v="133272"/>
    <n v="120000"/>
    <n v="120000"/>
    <m/>
    <n v="0"/>
    <s v="OK"/>
    <n v="0"/>
  </r>
  <r>
    <x v="104"/>
    <x v="4"/>
    <s v="Cerdo"/>
    <x v="0"/>
    <s v="1020592"/>
    <x v="95"/>
    <s v="Lomo"/>
    <s v="Lomo Vetado"/>
    <x v="9"/>
    <n v="-39786"/>
    <n v="209786"/>
    <n v="170000"/>
    <n v="-39786"/>
    <n v="209786"/>
    <n v="170000"/>
    <n v="163000"/>
    <m/>
    <n v="7000"/>
    <s v="Sobre ingreso"/>
    <n v="0"/>
  </r>
  <r>
    <x v="105"/>
    <x v="4"/>
    <s v="Cerdo"/>
    <x v="0"/>
    <s v="1020620"/>
    <x v="96"/>
    <s v="Lomo"/>
    <s v="Lomo Vetado"/>
    <x v="9"/>
    <n v="-1659"/>
    <n v="31659"/>
    <n v="30000"/>
    <n v="-1659"/>
    <n v="31659"/>
    <n v="30000"/>
    <n v="30000"/>
    <m/>
    <n v="0"/>
    <s v="OK"/>
    <n v="0"/>
  </r>
  <r>
    <x v="106"/>
    <x v="4"/>
    <s v="Cerdo"/>
    <x v="0"/>
    <s v="1020636"/>
    <x v="97"/>
    <s v="Filete"/>
    <s v="Filete c/Cabeza"/>
    <x v="9"/>
    <n v="-1094"/>
    <n v="14094"/>
    <n v="13000"/>
    <n v="-1094"/>
    <n v="14094"/>
    <n v="13000"/>
    <n v="13000"/>
    <m/>
    <n v="0"/>
    <s v="OK"/>
    <n v="0"/>
  </r>
  <r>
    <x v="107"/>
    <x v="4"/>
    <s v="Cerdo"/>
    <x v="0"/>
    <s v="1020637"/>
    <x v="98"/>
    <s v="Panceta"/>
    <s v="Panceta s/Cuero"/>
    <x v="9"/>
    <n v="-24948"/>
    <n v="214948"/>
    <n v="180000"/>
    <n v="-24948"/>
    <n v="214948"/>
    <n v="190000"/>
    <n v="185700"/>
    <m/>
    <n v="4300"/>
    <s v="Sobre ingreso"/>
    <n v="0"/>
  </r>
  <r>
    <x v="108"/>
    <x v="4"/>
    <s v="Cerdo"/>
    <x v="0"/>
    <s v="1020662"/>
    <x v="99"/>
    <s v="Pierna"/>
    <s v="Pierna Pulpa Fina"/>
    <x v="9"/>
    <n v="144"/>
    <n v="19856"/>
    <n v="20000"/>
    <n v="144"/>
    <n v="19856"/>
    <n v="20000"/>
    <n v="20000"/>
    <m/>
    <n v="0"/>
    <s v="OK"/>
    <n v="0"/>
  </r>
  <r>
    <x v="109"/>
    <x v="4"/>
    <s v="Cerdo"/>
    <x v="0"/>
    <s v="1020664"/>
    <x v="100"/>
    <s v="Pierna"/>
    <s v="Pierna Pulpa Fina"/>
    <x v="9"/>
    <n v="679"/>
    <n v="2321"/>
    <n v="3000"/>
    <n v="679"/>
    <n v="2321"/>
    <n v="3000"/>
    <n v="3000"/>
    <m/>
    <n v="0"/>
    <s v="OK"/>
    <n v="0"/>
  </r>
  <r>
    <x v="110"/>
    <x v="4"/>
    <s v="Cerdo"/>
    <x v="0"/>
    <s v="1020665"/>
    <x v="101"/>
    <s v="Pierna"/>
    <s v="Pierna Pulpa Fina"/>
    <x v="9"/>
    <n v="-5794"/>
    <n v="19794"/>
    <n v="14000"/>
    <n v="-5794"/>
    <n v="19794"/>
    <n v="14000"/>
    <n v="5000"/>
    <m/>
    <n v="9000"/>
    <s v="Sobre ingreso"/>
    <n v="0"/>
  </r>
  <r>
    <x v="111"/>
    <x v="4"/>
    <s v="Cerdo"/>
    <x v="0"/>
    <s v="1020678"/>
    <x v="102"/>
    <s v="Lomo"/>
    <s v="Lomo Centro"/>
    <x v="9"/>
    <n v="-500"/>
    <n v="500"/>
    <n v="500"/>
    <n v="-500"/>
    <n v="500"/>
    <n v="500"/>
    <m/>
    <m/>
    <n v="500"/>
    <s v="Sobre ingreso"/>
    <n v="0"/>
  </r>
  <r>
    <x v="112"/>
    <x v="4"/>
    <s v="Cerdo"/>
    <x v="0"/>
    <s v="1020681"/>
    <x v="103"/>
    <s v="Lomo"/>
    <s v="Lomo MM Loin"/>
    <x v="9"/>
    <n v="-19268"/>
    <n v="20000"/>
    <n v="20000"/>
    <n v="-19268"/>
    <n v="20000"/>
    <n v="20000"/>
    <n v="15000"/>
    <m/>
    <n v="5000"/>
    <s v="Sobre ingreso"/>
    <n v="0"/>
  </r>
  <r>
    <x v="113"/>
    <x v="4"/>
    <s v="Cerdo"/>
    <x v="0"/>
    <s v="1020704"/>
    <x v="104"/>
    <s v="Filete"/>
    <s v="Filete c/Cabeza"/>
    <x v="9"/>
    <n v="-174"/>
    <n v="1174"/>
    <n v="1000"/>
    <n v="-174"/>
    <n v="1174"/>
    <n v="1000"/>
    <n v="1000"/>
    <m/>
    <n v="0"/>
    <s v="OK"/>
    <n v="0"/>
  </r>
  <r>
    <x v="114"/>
    <x v="4"/>
    <s v="Cerdo"/>
    <x v="0"/>
    <s v="1020715"/>
    <x v="105"/>
    <s v="Panceta"/>
    <s v="Panceta c/Cuero"/>
    <x v="9"/>
    <n v="-1057"/>
    <n v="3057"/>
    <n v="2000"/>
    <n v="-1057"/>
    <n v="3057"/>
    <n v="2000"/>
    <n v="2000"/>
    <m/>
    <n v="0"/>
    <s v="OK"/>
    <n v="0"/>
  </r>
  <r>
    <x v="115"/>
    <x v="4"/>
    <s v="Cerdo"/>
    <x v="0"/>
    <s v="1020731"/>
    <x v="106"/>
    <s v="Panceta"/>
    <s v="Panceta s/Cuero"/>
    <x v="9"/>
    <n v="961"/>
    <n v="19039"/>
    <n v="20000"/>
    <n v="961"/>
    <n v="19039"/>
    <n v="20000"/>
    <n v="20000"/>
    <m/>
    <n v="0"/>
    <s v="OK"/>
    <n v="0"/>
  </r>
  <r>
    <x v="116"/>
    <x v="4"/>
    <s v="Cerdo"/>
    <x v="0"/>
    <s v="1020758"/>
    <x v="107"/>
    <s v="Lomo"/>
    <s v="Lomo Vetado"/>
    <x v="9"/>
    <n v="1899"/>
    <n v="1101"/>
    <n v="3000"/>
    <n v="1899"/>
    <n v="1101"/>
    <n v="3000"/>
    <n v="3000"/>
    <m/>
    <n v="0"/>
    <s v="OK"/>
    <n v="0"/>
  </r>
  <r>
    <x v="117"/>
    <x v="4"/>
    <s v="Cerdo"/>
    <x v="0"/>
    <s v="1020774"/>
    <x v="108"/>
    <s v="Prolijado"/>
    <s v="Prolijado Malaya"/>
    <x v="9"/>
    <n v="-975"/>
    <n v="8000"/>
    <n v="8000"/>
    <n v="-975"/>
    <n v="8000"/>
    <n v="8000"/>
    <n v="8000"/>
    <m/>
    <n v="0"/>
    <s v="OK"/>
    <n v="0"/>
  </r>
  <r>
    <x v="118"/>
    <x v="4"/>
    <s v="Cerdo"/>
    <x v="0"/>
    <s v="1020802"/>
    <x v="109"/>
    <s v="Panceta"/>
    <s v="Panceta s/Cuero"/>
    <x v="9"/>
    <n v="-19738"/>
    <n v="92610"/>
    <n v="73000"/>
    <n v="-19738"/>
    <n v="92610"/>
    <n v="73000"/>
    <n v="73000"/>
    <m/>
    <n v="0"/>
    <s v="OK"/>
    <n v="0"/>
  </r>
  <r>
    <x v="119"/>
    <x v="4"/>
    <s v="Cerdo"/>
    <x v="0"/>
    <s v="1020810"/>
    <x v="110"/>
    <s v="Subprod"/>
    <s v="Subprod Tripa"/>
    <x v="9"/>
    <n v="-4870"/>
    <n v="6870"/>
    <n v="2000"/>
    <n v="-4870"/>
    <n v="6870"/>
    <n v="2000"/>
    <n v="2000"/>
    <m/>
    <n v="0"/>
    <s v="OK"/>
    <n v="0"/>
  </r>
  <r>
    <x v="120"/>
    <x v="4"/>
    <s v="Cerdo"/>
    <x v="0"/>
    <s v="1020848"/>
    <x v="111"/>
    <s v="Lomo"/>
    <s v="Lomo Centro"/>
    <x v="0"/>
    <n v="4315"/>
    <n v="20000"/>
    <n v="24000"/>
    <n v="4315"/>
    <n v="20000"/>
    <n v="24000"/>
    <n v="24000"/>
    <m/>
    <n v="0"/>
    <s v="OK"/>
    <n v="0"/>
  </r>
  <r>
    <x v="121"/>
    <x v="4"/>
    <s v="Cerdo"/>
    <x v="0"/>
    <s v="1020860"/>
    <x v="112"/>
    <s v="Lomo"/>
    <s v="Lomo Vetado"/>
    <x v="4"/>
    <n v="466"/>
    <n v="142300"/>
    <n v="142766"/>
    <n v="466"/>
    <n v="142300"/>
    <n v="142766"/>
    <n v="143000"/>
    <m/>
    <n v="-234"/>
    <s v="Pendiente de ingreso"/>
    <n v="0"/>
  </r>
  <r>
    <x v="122"/>
    <x v="4"/>
    <s v="Cerdo"/>
    <x v="0"/>
    <s v="1020861"/>
    <x v="113"/>
    <s v="Lomo"/>
    <s v="Lomo Vetado"/>
    <x v="4"/>
    <n v="-47038"/>
    <n v="110000"/>
    <n v="62962"/>
    <n v="-47038"/>
    <n v="158481"/>
    <n v="110000"/>
    <n v="110000"/>
    <m/>
    <n v="0"/>
    <s v="OK"/>
    <n v="0"/>
  </r>
  <r>
    <x v="123"/>
    <x v="4"/>
    <s v="Cerdo"/>
    <x v="0"/>
    <s v="1020869"/>
    <x v="114"/>
    <s v="Cost-Pec"/>
    <s v="Cost-Pec Entero"/>
    <x v="0"/>
    <n v="14767"/>
    <n v="9233"/>
    <n v="24000"/>
    <n v="14767"/>
    <n v="9233"/>
    <n v="24000"/>
    <m/>
    <m/>
    <n v="24000"/>
    <s v="Sobre ingreso"/>
    <n v="0"/>
  </r>
  <r>
    <x v="124"/>
    <x v="4"/>
    <s v="Cerdo"/>
    <x v="0"/>
    <s v="1020886"/>
    <x v="115"/>
    <s v="Panceta"/>
    <s v="Panceta s/Cuero"/>
    <x v="0"/>
    <n v="1805"/>
    <n v="0"/>
    <n v="0"/>
    <n v="1805"/>
    <n v="0"/>
    <n v="0"/>
    <m/>
    <m/>
    <n v="0"/>
    <s v="OK"/>
    <n v="0"/>
  </r>
  <r>
    <x v="125"/>
    <x v="4"/>
    <s v="Cerdo"/>
    <x v="0"/>
    <s v="1020904"/>
    <x v="116"/>
    <s v="Panceta"/>
    <s v="Panceta c/Cuero"/>
    <x v="4"/>
    <n v="-116279"/>
    <n v="18991"/>
    <n v="0"/>
    <n v="-116279"/>
    <n v="18991"/>
    <n v="0"/>
    <m/>
    <m/>
    <n v="0"/>
    <s v="OK"/>
    <n v="0"/>
  </r>
  <r>
    <x v="126"/>
    <x v="4"/>
    <s v="Cerdo"/>
    <x v="0"/>
    <s v="1020905"/>
    <x v="117"/>
    <s v="Panceta"/>
    <s v="Panceta c/Cuero"/>
    <x v="4"/>
    <n v="-103996"/>
    <n v="22300"/>
    <n v="0"/>
    <n v="-103996"/>
    <n v="22300"/>
    <n v="0"/>
    <m/>
    <m/>
    <n v="0"/>
    <s v="OK"/>
    <n v="0"/>
  </r>
  <r>
    <x v="127"/>
    <x v="4"/>
    <s v="Cerdo"/>
    <x v="0"/>
    <s v="1020914"/>
    <x v="118"/>
    <s v="Panceta"/>
    <s v="Panceta c/Cuero"/>
    <x v="9"/>
    <n v="3058"/>
    <n v="5942"/>
    <n v="9000"/>
    <n v="3058"/>
    <n v="5942"/>
    <n v="9000"/>
    <n v="10500"/>
    <m/>
    <n v="-1500"/>
    <s v="Pendiente de ingreso"/>
    <n v="0"/>
  </r>
  <r>
    <x v="128"/>
    <x v="4"/>
    <s v="Cerdo"/>
    <x v="0"/>
    <s v="1020915"/>
    <x v="119"/>
    <s v="Pierna"/>
    <s v="Pierna Entera"/>
    <x v="0"/>
    <n v="-1579"/>
    <n v="1579"/>
    <n v="0"/>
    <n v="-1579"/>
    <n v="1579"/>
    <n v="0"/>
    <m/>
    <m/>
    <n v="0"/>
    <s v="OK"/>
    <n v="0"/>
  </r>
  <r>
    <x v="129"/>
    <x v="4"/>
    <s v="Cerdo"/>
    <x v="0"/>
    <s v="1020925"/>
    <x v="120"/>
    <s v="Grasas"/>
    <s v="Grasa Forro"/>
    <x v="0"/>
    <n v="-997"/>
    <n v="48997"/>
    <n v="48000"/>
    <n v="-997"/>
    <n v="48997"/>
    <n v="48000"/>
    <n v="48000"/>
    <m/>
    <n v="0"/>
    <s v="OK"/>
    <n v="0"/>
  </r>
  <r>
    <x v="130"/>
    <x v="4"/>
    <s v="Cerdo"/>
    <x v="0"/>
    <s v="1020944"/>
    <x v="121"/>
    <s v="Pierna"/>
    <s v="Pierna Pulpa"/>
    <x v="0"/>
    <n v="-92269"/>
    <n v="634989"/>
    <n v="480000"/>
    <n v="-92269"/>
    <n v="529989"/>
    <n v="384000"/>
    <n v="386700"/>
    <m/>
    <n v="-2700"/>
    <s v="Pendiente de ingreso"/>
    <n v="0"/>
  </r>
  <r>
    <x v="132"/>
    <x v="4"/>
    <s v="Cerdo"/>
    <x v="0"/>
    <s v="1020990"/>
    <x v="123"/>
    <s v="Pierna"/>
    <s v="Pierna Pulpa Fina"/>
    <x v="9"/>
    <n v="295"/>
    <n v="9705"/>
    <n v="10000"/>
    <n v="295"/>
    <n v="9705"/>
    <n v="10000"/>
    <n v="5000"/>
    <m/>
    <n v="5000"/>
    <s v="Sobre ingreso"/>
    <n v="0"/>
  </r>
  <r>
    <x v="133"/>
    <x v="4"/>
    <s v="Cerdo"/>
    <x v="0"/>
    <s v="1020991"/>
    <x v="124"/>
    <s v="Pierna"/>
    <s v="Pierna Pulpa Fina"/>
    <x v="9"/>
    <n v="-14720"/>
    <n v="10466"/>
    <n v="24000"/>
    <n v="-14720"/>
    <n v="10466"/>
    <n v="24000"/>
    <n v="6000"/>
    <m/>
    <n v="18000"/>
    <s v="Sobre ingreso"/>
    <n v="0"/>
  </r>
  <r>
    <x v="486"/>
    <x v="4"/>
    <s v="Cerdo"/>
    <x v="0"/>
    <s v="1020993"/>
    <x v="214"/>
    <s v="Paleta"/>
    <s v="Paleta Entera"/>
    <x v="0"/>
    <n v="6190"/>
    <n v="0"/>
    <n v="0"/>
    <n v="6190"/>
    <n v="0"/>
    <n v="0"/>
    <n v="7806"/>
    <m/>
    <n v="-7806"/>
    <s v="Pendiente de ingreso"/>
    <n v="0"/>
  </r>
  <r>
    <x v="134"/>
    <x v="4"/>
    <s v="Cerdo"/>
    <x v="0"/>
    <s v="1021012"/>
    <x v="125"/>
    <s v="Plancha"/>
    <s v="Plancha s/Cuero"/>
    <x v="4"/>
    <n v="1856"/>
    <n v="151144"/>
    <n v="153000"/>
    <n v="1856"/>
    <n v="151144"/>
    <n v="153000"/>
    <n v="154000"/>
    <m/>
    <n v="-1000"/>
    <s v="Pendiente de ingreso"/>
    <n v="0"/>
  </r>
  <r>
    <x v="135"/>
    <x v="4"/>
    <s v="Cerdo"/>
    <x v="0"/>
    <s v="1021023"/>
    <x v="126"/>
    <s v="Grasas"/>
    <s v="Grasa Gordura"/>
    <x v="0"/>
    <n v="-33731"/>
    <n v="150936"/>
    <n v="144000"/>
    <n v="-33731"/>
    <n v="150936"/>
    <n v="144000"/>
    <n v="144000"/>
    <m/>
    <n v="0"/>
    <s v="OK"/>
    <n v="0"/>
  </r>
  <r>
    <x v="136"/>
    <x v="4"/>
    <s v="Cerdo"/>
    <x v="0"/>
    <s v="1021039"/>
    <x v="127"/>
    <s v="Cueros"/>
    <s v="Cuero Papada"/>
    <x v="0"/>
    <n v="44091"/>
    <n v="84889"/>
    <n v="96000"/>
    <n v="44091"/>
    <n v="84889"/>
    <n v="96000"/>
    <n v="81271"/>
    <m/>
    <n v="14729"/>
    <s v="Sobre ingreso"/>
    <n v="0"/>
  </r>
  <r>
    <x v="137"/>
    <x v="4"/>
    <s v="Cerdo"/>
    <x v="0"/>
    <s v="1021045"/>
    <x v="128"/>
    <s v="Pernil"/>
    <s v="Pernil Mano"/>
    <x v="4"/>
    <n v="1606"/>
    <n v="0"/>
    <n v="1606"/>
    <n v="1606"/>
    <n v="0"/>
    <n v="1606"/>
    <m/>
    <m/>
    <n v="1606"/>
    <s v="Sobre ingreso"/>
    <n v="0"/>
  </r>
  <r>
    <x v="138"/>
    <x v="4"/>
    <s v="Cerdo"/>
    <x v="0"/>
    <s v="1021046"/>
    <x v="129"/>
    <s v="Pernil"/>
    <s v="Pernil Mano"/>
    <x v="4"/>
    <n v="-1211"/>
    <n v="0"/>
    <n v="0"/>
    <n v="-1211"/>
    <n v="0"/>
    <n v="0"/>
    <m/>
    <m/>
    <n v="0"/>
    <s v="OK"/>
    <n v="0"/>
  </r>
  <r>
    <x v="139"/>
    <x v="4"/>
    <s v="Cerdo"/>
    <x v="0"/>
    <s v="1021077"/>
    <x v="130"/>
    <s v="Grasas"/>
    <s v="Grasa Gordura"/>
    <x v="0"/>
    <n v="4366"/>
    <n v="0"/>
    <n v="0"/>
    <n v="4366"/>
    <n v="0"/>
    <n v="0"/>
    <n v="43000"/>
    <m/>
    <n v="-43000"/>
    <s v="Pendiente de ingreso"/>
    <n v="0"/>
  </r>
  <r>
    <x v="140"/>
    <x v="4"/>
    <s v="Cerdo"/>
    <x v="0"/>
    <s v="1021078"/>
    <x v="131"/>
    <s v="Recortes"/>
    <s v="Recortes No Magro"/>
    <x v="0"/>
    <n v="14326"/>
    <n v="97410"/>
    <n v="120000"/>
    <n v="14326"/>
    <n v="97410"/>
    <n v="120000"/>
    <n v="120000"/>
    <m/>
    <n v="0"/>
    <s v="OK"/>
    <n v="0"/>
  </r>
  <r>
    <x v="141"/>
    <x v="4"/>
    <s v="Cerdo"/>
    <x v="0"/>
    <s v="1021082"/>
    <x v="132"/>
    <s v="Recortes"/>
    <s v="Recortes No Magro"/>
    <x v="0"/>
    <n v="-26456"/>
    <n v="74456"/>
    <n v="48000"/>
    <n v="-26456"/>
    <n v="74456"/>
    <n v="48000"/>
    <n v="47000"/>
    <m/>
    <n v="1000"/>
    <s v="Sobre ingreso"/>
    <n v="0"/>
  </r>
  <r>
    <x v="142"/>
    <x v="4"/>
    <s v="Cerdo"/>
    <x v="0"/>
    <s v="1021085"/>
    <x v="133"/>
    <s v="Grasas"/>
    <s v="Grasa Gordura"/>
    <x v="0"/>
    <n v="1848"/>
    <n v="22152"/>
    <n v="24000"/>
    <n v="1848"/>
    <n v="22152"/>
    <n v="24000"/>
    <n v="21300"/>
    <m/>
    <n v="2700"/>
    <s v="Sobre ingreso"/>
    <n v="0"/>
  </r>
  <r>
    <x v="143"/>
    <x v="4"/>
    <s v="Cerdo"/>
    <x v="0"/>
    <s v="1021092"/>
    <x v="134"/>
    <s v="Recortes"/>
    <s v="Recortes No Magro"/>
    <x v="0"/>
    <n v="29752"/>
    <n v="111752"/>
    <n v="144000"/>
    <n v="29752"/>
    <n v="111752"/>
    <n v="144000"/>
    <n v="144000"/>
    <m/>
    <n v="0"/>
    <s v="OK"/>
    <n v="0"/>
  </r>
  <r>
    <x v="144"/>
    <x v="4"/>
    <s v="Cerdo"/>
    <x v="0"/>
    <s v="1021101"/>
    <x v="135"/>
    <s v="Subprod"/>
    <s v="Subprod Visceras"/>
    <x v="0"/>
    <n v="2326"/>
    <n v="21674"/>
    <n v="24000"/>
    <n v="2326"/>
    <n v="21674"/>
    <n v="24000"/>
    <n v="25000"/>
    <m/>
    <n v="-1000"/>
    <s v="Pendiente de ingreso"/>
    <n v="0"/>
  </r>
  <r>
    <x v="145"/>
    <x v="4"/>
    <s v="Cerdo"/>
    <x v="0"/>
    <s v="1021105"/>
    <x v="136"/>
    <s v="Subprod"/>
    <s v="Subprod Visceras"/>
    <x v="0"/>
    <n v="-23847"/>
    <n v="23847"/>
    <n v="0"/>
    <n v="-23847"/>
    <n v="23847"/>
    <n v="0"/>
    <n v="5211"/>
    <m/>
    <n v="-5211"/>
    <s v="Pendiente de ingreso"/>
    <n v="0"/>
  </r>
  <r>
    <x v="146"/>
    <x v="4"/>
    <s v="Cerdo"/>
    <x v="0"/>
    <s v="1021106"/>
    <x v="137"/>
    <s v="Subprod"/>
    <s v="Subprod Visceras"/>
    <x v="0"/>
    <n v="63455"/>
    <n v="74769"/>
    <n v="24000"/>
    <n v="63455"/>
    <n v="74769"/>
    <n v="24000"/>
    <m/>
    <m/>
    <n v="24000"/>
    <s v="Sobre ingreso"/>
    <n v="0"/>
  </r>
  <r>
    <x v="147"/>
    <x v="4"/>
    <s v="Cerdo"/>
    <x v="0"/>
    <s v="1021111"/>
    <x v="138"/>
    <s v="Grasas"/>
    <s v="Grasa Interior"/>
    <x v="0"/>
    <n v="1101"/>
    <n v="0"/>
    <n v="0"/>
    <n v="1101"/>
    <n v="0"/>
    <n v="0"/>
    <n v="3262"/>
    <m/>
    <n v="-3262"/>
    <s v="Pendiente de ingreso"/>
    <n v="0"/>
  </r>
  <r>
    <x v="148"/>
    <x v="4"/>
    <s v="Cerdo"/>
    <x v="0"/>
    <s v="1021115"/>
    <x v="139"/>
    <s v="Subprod"/>
    <s v="Subprod Visceras"/>
    <x v="2"/>
    <n v="-16900"/>
    <n v="16900"/>
    <n v="0"/>
    <n v="-16900"/>
    <n v="16900"/>
    <n v="0"/>
    <m/>
    <m/>
    <n v="0"/>
    <s v="OK"/>
    <n v="0"/>
  </r>
  <r>
    <x v="149"/>
    <x v="4"/>
    <s v="Cerdo"/>
    <x v="0"/>
    <s v="1021136"/>
    <x v="140"/>
    <s v="Subprod"/>
    <s v="Subprod Visceras"/>
    <x v="9"/>
    <n v="-6410"/>
    <n v="7410"/>
    <n v="1000"/>
    <n v="-6410"/>
    <n v="8410"/>
    <n v="2000"/>
    <n v="2000"/>
    <m/>
    <n v="0"/>
    <s v="OK"/>
    <n v="0"/>
  </r>
  <r>
    <x v="150"/>
    <x v="4"/>
    <s v="Cerdo"/>
    <x v="0"/>
    <s v="1021149"/>
    <x v="141"/>
    <s v="Huesos"/>
    <s v="Huesos Cuarto Centra"/>
    <x v="4"/>
    <n v="-21264"/>
    <n v="104982"/>
    <n v="83718"/>
    <n v="-21264"/>
    <n v="104982"/>
    <n v="83718"/>
    <n v="66000"/>
    <m/>
    <n v="17718"/>
    <s v="Sobre ingreso"/>
    <n v="0"/>
  </r>
  <r>
    <x v="151"/>
    <x v="4"/>
    <s v="Cerdo"/>
    <x v="0"/>
    <s v="1021150"/>
    <x v="142"/>
    <s v="Huesos"/>
    <s v="Huesos Cuarto Centra"/>
    <x v="4"/>
    <n v="22239"/>
    <n v="0"/>
    <n v="22239"/>
    <n v="22239"/>
    <n v="0"/>
    <n v="22239"/>
    <n v="44000"/>
    <m/>
    <n v="-21761"/>
    <s v="Pendiente de ingreso"/>
    <n v="0"/>
  </r>
  <r>
    <x v="152"/>
    <x v="4"/>
    <s v="Cerdo"/>
    <x v="0"/>
    <s v="1021151"/>
    <x v="143"/>
    <s v="Huesos"/>
    <s v="Huesos Cuarto Delant"/>
    <x v="4"/>
    <n v="-1691"/>
    <n v="0"/>
    <n v="0"/>
    <n v="-1691"/>
    <n v="0"/>
    <n v="0"/>
    <m/>
    <m/>
    <n v="0"/>
    <s v="OK"/>
    <n v="0"/>
  </r>
  <r>
    <x v="153"/>
    <x v="4"/>
    <s v="Cerdo"/>
    <x v="0"/>
    <s v="1021152"/>
    <x v="144"/>
    <s v="Huesos"/>
    <s v="Huesos Cuarto Delant"/>
    <x v="4"/>
    <n v="4368"/>
    <n v="0"/>
    <n v="0"/>
    <n v="4368"/>
    <n v="0"/>
    <n v="0"/>
    <m/>
    <m/>
    <n v="0"/>
    <s v="OK"/>
    <n v="0"/>
  </r>
  <r>
    <x v="154"/>
    <x v="4"/>
    <s v="Cerdo"/>
    <x v="0"/>
    <s v="1021156"/>
    <x v="145"/>
    <s v="Huesos"/>
    <s v="Huesos Cuarto Centra"/>
    <x v="0"/>
    <m/>
    <m/>
    <m/>
    <m/>
    <m/>
    <m/>
    <n v="29000"/>
    <m/>
    <n v="-29000"/>
    <s v="Pendiente de ingreso"/>
    <n v="0"/>
  </r>
  <r>
    <x v="154"/>
    <x v="4"/>
    <s v="Cerdo"/>
    <x v="0"/>
    <s v="1021156"/>
    <x v="145"/>
    <s v="Huesos"/>
    <s v="Huesos Cuarto Centra"/>
    <x v="4"/>
    <n v="-4094"/>
    <n v="0"/>
    <n v="0"/>
    <n v="-4094"/>
    <n v="0"/>
    <n v="0"/>
    <m/>
    <m/>
    <n v="0"/>
    <s v="OK"/>
    <n v="0"/>
  </r>
  <r>
    <x v="155"/>
    <x v="4"/>
    <s v="Cerdo"/>
    <x v="0"/>
    <s v="1021187"/>
    <x v="146"/>
    <s v="Cueros"/>
    <s v="Cuero Back"/>
    <x v="0"/>
    <n v="-27150"/>
    <n v="80644"/>
    <n v="48000"/>
    <n v="-27150"/>
    <n v="80644"/>
    <n v="48000"/>
    <n v="45000"/>
    <m/>
    <n v="3000"/>
    <s v="Sobre ingreso"/>
    <n v="0"/>
  </r>
  <r>
    <x v="156"/>
    <x v="4"/>
    <s v="Cerdo"/>
    <x v="0"/>
    <s v="1021204"/>
    <x v="89"/>
    <s v="Grasas"/>
    <s v="Grasa Lomo Tocino"/>
    <x v="4"/>
    <n v="23040"/>
    <n v="0"/>
    <n v="23040"/>
    <n v="23040"/>
    <n v="0"/>
    <n v="0"/>
    <m/>
    <m/>
    <n v="0"/>
    <s v="OK"/>
    <n v="0"/>
  </r>
  <r>
    <x v="159"/>
    <x v="4"/>
    <s v="Cerdo"/>
    <x v="0"/>
    <s v="1021385"/>
    <x v="149"/>
    <s v="Cueros"/>
    <s v="Cuero Mixto"/>
    <x v="0"/>
    <n v="41955"/>
    <n v="213453"/>
    <n v="216000"/>
    <n v="41955"/>
    <n v="213453"/>
    <n v="216000"/>
    <n v="160200"/>
    <m/>
    <n v="55800"/>
    <s v="Sobre ingreso"/>
    <n v="0"/>
  </r>
  <r>
    <x v="161"/>
    <x v="4"/>
    <s v="Cerdo"/>
    <x v="0"/>
    <s v="1021470"/>
    <x v="151"/>
    <s v="Pernil"/>
    <s v="Pernil Mano"/>
    <x v="4"/>
    <n v="-2072"/>
    <n v="2072"/>
    <n v="0"/>
    <n v="-2072"/>
    <n v="2072"/>
    <n v="0"/>
    <m/>
    <m/>
    <n v="0"/>
    <s v="OK"/>
    <n v="0"/>
  </r>
  <r>
    <x v="162"/>
    <x v="4"/>
    <s v="Cerdo"/>
    <x v="0"/>
    <s v="1021533"/>
    <x v="152"/>
    <s v="Panceta"/>
    <s v="Panceta s/Cuero"/>
    <x v="9"/>
    <n v="1659"/>
    <n v="20332"/>
    <n v="15000"/>
    <n v="1659"/>
    <n v="25332"/>
    <n v="20000"/>
    <n v="15000"/>
    <m/>
    <n v="5000"/>
    <s v="Sobre ingreso"/>
    <n v="0"/>
  </r>
  <r>
    <x v="164"/>
    <x v="4"/>
    <s v="Cerdo"/>
    <x v="0"/>
    <s v="1021603"/>
    <x v="154"/>
    <s v="Lomo"/>
    <s v="Lomo MM Loin"/>
    <x v="9"/>
    <n v="-32"/>
    <n v="7032"/>
    <n v="7000"/>
    <n v="-32"/>
    <n v="7032"/>
    <n v="7000"/>
    <n v="7000"/>
    <m/>
    <n v="0"/>
    <s v="OK"/>
    <n v="0"/>
  </r>
  <r>
    <x v="165"/>
    <x v="4"/>
    <s v="Cerdo"/>
    <x v="0"/>
    <s v="1021609"/>
    <x v="155"/>
    <s v="Filete"/>
    <s v="Filete c/Cabeza"/>
    <x v="9"/>
    <n v="3887"/>
    <n v="0"/>
    <n v="0"/>
    <n v="3887"/>
    <n v="0"/>
    <n v="0"/>
    <n v="30000"/>
    <m/>
    <n v="-30000"/>
    <s v="Pendiente de ingreso"/>
    <n v="0"/>
  </r>
  <r>
    <x v="166"/>
    <x v="4"/>
    <s v="Cerdo"/>
    <x v="0"/>
    <s v="1021622"/>
    <x v="156"/>
    <s v="Chuleta"/>
    <s v="Chuleta Huesos"/>
    <x v="0"/>
    <n v="1740"/>
    <n v="10260"/>
    <n v="12000"/>
    <n v="1740"/>
    <n v="10260"/>
    <n v="12000"/>
    <m/>
    <m/>
    <n v="12000"/>
    <s v="Sobre ingreso"/>
    <n v="0"/>
  </r>
  <r>
    <x v="167"/>
    <x v="4"/>
    <s v="Cerdo"/>
    <x v="0"/>
    <s v="1021623"/>
    <x v="157"/>
    <s v="Chuleta"/>
    <s v="Chuleta Huesos"/>
    <x v="0"/>
    <n v="-100"/>
    <n v="0"/>
    <n v="0"/>
    <n v="-100"/>
    <n v="0"/>
    <n v="0"/>
    <m/>
    <m/>
    <n v="0"/>
    <s v="OK"/>
    <n v="0"/>
  </r>
  <r>
    <x v="168"/>
    <x v="4"/>
    <s v="Cerdo"/>
    <x v="0"/>
    <s v="1021639"/>
    <x v="158"/>
    <s v="Filete"/>
    <s v="Filete c/Cabeza"/>
    <x v="0"/>
    <n v="1349"/>
    <n v="0"/>
    <n v="0"/>
    <n v="1349"/>
    <n v="0"/>
    <n v="0"/>
    <m/>
    <m/>
    <n v="0"/>
    <s v="OK"/>
    <n v="0"/>
  </r>
  <r>
    <x v="528"/>
    <x v="4"/>
    <s v="Cerdo"/>
    <x v="0"/>
    <s v="1021655"/>
    <x v="464"/>
    <s v="Subprod"/>
    <s v="Subprod Visceras"/>
    <x v="4"/>
    <n v="-24000"/>
    <n v="88000"/>
    <n v="0"/>
    <n v="-24000"/>
    <n v="88000"/>
    <n v="48000"/>
    <m/>
    <m/>
    <n v="48000"/>
    <s v="Sobre ingreso"/>
    <n v="0"/>
  </r>
  <r>
    <x v="170"/>
    <x v="4"/>
    <s v="Cerdo"/>
    <x v="0"/>
    <s v="1021664"/>
    <x v="160"/>
    <s v="Cost-Pec"/>
    <s v="Cost-Pec Entero"/>
    <x v="4"/>
    <n v="17003"/>
    <n v="0"/>
    <n v="17003"/>
    <n v="17003"/>
    <n v="0"/>
    <n v="17003"/>
    <n v="39000"/>
    <m/>
    <n v="-21997"/>
    <s v="Pendiente de ingreso"/>
    <n v="0"/>
  </r>
  <r>
    <x v="171"/>
    <x v="4"/>
    <s v="Cerdo"/>
    <x v="0"/>
    <s v="1021665"/>
    <x v="161"/>
    <s v="Cost-Pec"/>
    <s v="Cost-Pec Entero"/>
    <x v="4"/>
    <n v="-4546"/>
    <n v="2200"/>
    <n v="0"/>
    <n v="-4546"/>
    <n v="2200"/>
    <n v="0"/>
    <m/>
    <m/>
    <n v="0"/>
    <s v="OK"/>
    <n v="0"/>
  </r>
  <r>
    <x v="172"/>
    <x v="4"/>
    <s v="Cerdo"/>
    <x v="0"/>
    <s v="1021731"/>
    <x v="162"/>
    <s v="Pernil"/>
    <s v="Pernil Mano"/>
    <x v="2"/>
    <n v="-17811"/>
    <n v="382333"/>
    <n v="360000"/>
    <n v="-17811"/>
    <n v="382333"/>
    <n v="360000"/>
    <n v="264000"/>
    <m/>
    <n v="96000"/>
    <s v="Sobre ingreso"/>
    <n v="0"/>
  </r>
  <r>
    <x v="173"/>
    <x v="4"/>
    <s v="Cerdo"/>
    <x v="0"/>
    <s v="1021735"/>
    <x v="163"/>
    <s v="Subprod"/>
    <s v="Subprod Patas-Manos"/>
    <x v="2"/>
    <n v="7882"/>
    <n v="104907"/>
    <n v="120000"/>
    <n v="7882"/>
    <n v="104907"/>
    <n v="120000"/>
    <n v="120000"/>
    <m/>
    <n v="0"/>
    <s v="OK"/>
    <n v="0"/>
  </r>
  <r>
    <x v="297"/>
    <x v="4"/>
    <s v="Cerdo"/>
    <x v="0"/>
    <s v="1021765"/>
    <x v="119"/>
    <s v="Pierna"/>
    <s v="Pierna Entera"/>
    <x v="2"/>
    <n v="0"/>
    <n v="20"/>
    <n v="0"/>
    <n v="0"/>
    <n v="20"/>
    <n v="0"/>
    <m/>
    <m/>
    <n v="0"/>
    <s v="OK"/>
    <n v="0"/>
  </r>
  <r>
    <x v="176"/>
    <x v="4"/>
    <s v="Cerdo"/>
    <x v="0"/>
    <s v="1021864"/>
    <x v="165"/>
    <s v="Cueros"/>
    <s v="Cuero Papada"/>
    <x v="3"/>
    <n v="-19453"/>
    <n v="15135"/>
    <n v="48000"/>
    <n v="-19453"/>
    <n v="15135"/>
    <n v="48000"/>
    <n v="48000"/>
    <m/>
    <n v="0"/>
    <s v="OK"/>
    <n v="0"/>
  </r>
  <r>
    <x v="460"/>
    <x v="4"/>
    <s v="Cerdo"/>
    <x v="0"/>
    <s v="1021868"/>
    <x v="409"/>
    <s v="Pierna"/>
    <s v="Pierna Pulpa Fina"/>
    <x v="0"/>
    <n v="-5333"/>
    <n v="0"/>
    <n v="0"/>
    <n v="-5333"/>
    <n v="77333"/>
    <n v="72000"/>
    <n v="72000"/>
    <m/>
    <n v="0"/>
    <s v="OK"/>
    <n v="0"/>
  </r>
  <r>
    <x v="177"/>
    <x v="4"/>
    <s v="Cerdo"/>
    <x v="0"/>
    <s v="1021905"/>
    <x v="166"/>
    <s v="Recortes"/>
    <s v="Recortes No Magro"/>
    <x v="2"/>
    <n v="33763"/>
    <n v="0"/>
    <n v="0"/>
    <n v="33763"/>
    <n v="0"/>
    <n v="24000"/>
    <m/>
    <m/>
    <n v="24000"/>
    <s v="Sobre ingreso"/>
    <n v="0"/>
  </r>
  <r>
    <x v="312"/>
    <x v="4"/>
    <s v="Cerdo"/>
    <x v="0"/>
    <s v="1021971"/>
    <x v="275"/>
    <s v="Cueros"/>
    <s v="Cuero Back"/>
    <x v="0"/>
    <m/>
    <m/>
    <m/>
    <m/>
    <m/>
    <m/>
    <n v="3000"/>
    <m/>
    <n v="-3000"/>
    <s v="Pendiente de ingreso"/>
    <n v="0"/>
  </r>
  <r>
    <x v="178"/>
    <x v="4"/>
    <s v="Cerdo"/>
    <x v="0"/>
    <s v="1021976"/>
    <x v="167"/>
    <s v="Paleta"/>
    <s v="Paleta Pulpa"/>
    <x v="0"/>
    <n v="-75890"/>
    <n v="271396"/>
    <n v="264000"/>
    <n v="-75890"/>
    <n v="271396"/>
    <n v="264000"/>
    <n v="264001"/>
    <m/>
    <n v="-1"/>
    <s v="Pendiente de ingreso"/>
    <n v="0"/>
  </r>
  <r>
    <x v="488"/>
    <x v="4"/>
    <s v="Cerdo"/>
    <x v="0"/>
    <s v="1022047"/>
    <x v="429"/>
    <s v="Recortes"/>
    <s v="Recortes No Magro"/>
    <x v="0"/>
    <n v="-38400"/>
    <n v="3643"/>
    <n v="0"/>
    <n v="-38400"/>
    <n v="3643"/>
    <n v="0"/>
    <m/>
    <m/>
    <n v="0"/>
    <s v="OK"/>
    <n v="0"/>
  </r>
  <r>
    <x v="181"/>
    <x v="4"/>
    <s v="Cerdo"/>
    <x v="0"/>
    <s v="1022073"/>
    <x v="169"/>
    <s v="Grasas"/>
    <s v="Grasa Interior"/>
    <x v="2"/>
    <m/>
    <m/>
    <m/>
    <m/>
    <m/>
    <m/>
    <n v="24000"/>
    <m/>
    <n v="-24000"/>
    <s v="Pendiente de ingreso"/>
    <n v="0"/>
  </r>
  <r>
    <x v="182"/>
    <x v="4"/>
    <s v="Cerdo"/>
    <x v="0"/>
    <s v="1022096"/>
    <x v="170"/>
    <s v="Huesos"/>
    <s v="Huesos Cuarto Delant"/>
    <x v="2"/>
    <n v="-29708"/>
    <n v="177305"/>
    <n v="192000"/>
    <n v="-29708"/>
    <n v="177305"/>
    <n v="192000"/>
    <n v="144000"/>
    <m/>
    <n v="48000"/>
    <s v="Sobre ingreso"/>
    <n v="0"/>
  </r>
  <r>
    <x v="183"/>
    <x v="4"/>
    <s v="Cerdo"/>
    <x v="0"/>
    <s v="1022102"/>
    <x v="171"/>
    <s v="Cost-Pec"/>
    <s v="Cost-Pec Entero"/>
    <x v="0"/>
    <n v="3441"/>
    <n v="0"/>
    <n v="0"/>
    <n v="3441"/>
    <n v="0"/>
    <n v="0"/>
    <m/>
    <m/>
    <n v="0"/>
    <s v="OK"/>
    <n v="0"/>
  </r>
  <r>
    <x v="185"/>
    <x v="4"/>
    <s v="Cerdo"/>
    <x v="0"/>
    <s v="1022149"/>
    <x v="173"/>
    <s v="Plancha"/>
    <s v="Plancha s/Cuero"/>
    <x v="0"/>
    <n v="-5423"/>
    <n v="0"/>
    <n v="0"/>
    <n v="-5423"/>
    <n v="0"/>
    <n v="0"/>
    <m/>
    <m/>
    <n v="0"/>
    <s v="OK"/>
    <n v="0"/>
  </r>
  <r>
    <x v="186"/>
    <x v="4"/>
    <s v="Cerdo"/>
    <x v="0"/>
    <s v="1022150"/>
    <x v="130"/>
    <s v="Grasas"/>
    <s v="Grasa Gordura"/>
    <x v="0"/>
    <n v="12194"/>
    <n v="83806"/>
    <n v="96000"/>
    <n v="12194"/>
    <n v="83806"/>
    <n v="96000"/>
    <n v="120000"/>
    <m/>
    <n v="-24000"/>
    <s v="Pendiente de ingreso"/>
    <n v="0"/>
  </r>
  <r>
    <x v="461"/>
    <x v="4"/>
    <s v="Cerdo"/>
    <x v="0"/>
    <s v="1022182"/>
    <x v="156"/>
    <s v="Chuleta"/>
    <s v="Chuleta Huesos"/>
    <x v="4"/>
    <n v="-4466"/>
    <n v="0"/>
    <n v="0"/>
    <n v="-4466"/>
    <n v="0"/>
    <n v="0"/>
    <m/>
    <m/>
    <n v="0"/>
    <s v="OK"/>
    <n v="0"/>
  </r>
  <r>
    <x v="187"/>
    <x v="4"/>
    <s v="Cerdo"/>
    <x v="0"/>
    <s v="1022183"/>
    <x v="174"/>
    <s v="Pernil"/>
    <s v="Pernil Pierna"/>
    <x v="2"/>
    <n v="-13723"/>
    <n v="213723"/>
    <n v="200000"/>
    <n v="-13723"/>
    <n v="213723"/>
    <n v="200000"/>
    <n v="456000"/>
    <m/>
    <n v="-256000"/>
    <s v="Pendiente de ingreso"/>
    <n v="0"/>
  </r>
  <r>
    <x v="188"/>
    <x v="4"/>
    <s v="Cerdo"/>
    <x v="0"/>
    <s v="1022186"/>
    <x v="175"/>
    <s v="Huesos"/>
    <s v="Huesos Cuarto Centra"/>
    <x v="2"/>
    <n v="26707"/>
    <n v="77380"/>
    <n v="96000"/>
    <n v="26707"/>
    <n v="77380"/>
    <n v="96000"/>
    <n v="48000"/>
    <m/>
    <n v="48000"/>
    <s v="Sobre ingreso"/>
    <n v="0"/>
  </r>
  <r>
    <x v="189"/>
    <x v="4"/>
    <s v="Cerdo"/>
    <x v="0"/>
    <s v="1022196"/>
    <x v="176"/>
    <s v="Cueros"/>
    <s v="Cuero Forro"/>
    <x v="0"/>
    <n v="4023"/>
    <n v="0"/>
    <n v="0"/>
    <n v="4023"/>
    <n v="43977"/>
    <n v="48000"/>
    <n v="48000"/>
    <m/>
    <n v="0"/>
    <s v="OK"/>
    <n v="0"/>
  </r>
  <r>
    <x v="190"/>
    <x v="4"/>
    <s v="Cerdo"/>
    <x v="0"/>
    <s v="1022197"/>
    <x v="177"/>
    <s v="Cueros"/>
    <s v="Cuero Forro"/>
    <x v="0"/>
    <n v="15932"/>
    <n v="0"/>
    <n v="0"/>
    <n v="15932"/>
    <n v="0"/>
    <n v="0"/>
    <n v="4698"/>
    <m/>
    <n v="-4698"/>
    <s v="Pendiente de ingreso"/>
    <n v="0"/>
  </r>
  <r>
    <x v="191"/>
    <x v="4"/>
    <s v="Cerdo"/>
    <x v="0"/>
    <s v="1022217"/>
    <x v="178"/>
    <s v="Grasas"/>
    <s v="Grasa Lomo Tocino"/>
    <x v="0"/>
    <m/>
    <m/>
    <m/>
    <m/>
    <m/>
    <m/>
    <n v="46000"/>
    <m/>
    <n v="-46000"/>
    <s v="Pendiente de ingreso"/>
    <n v="0"/>
  </r>
  <r>
    <x v="191"/>
    <x v="4"/>
    <s v="Cerdo"/>
    <x v="0"/>
    <s v="1022217"/>
    <x v="178"/>
    <s v="Grasas"/>
    <s v="Grasa Lomo Tocino"/>
    <x v="3"/>
    <n v="-169287"/>
    <n v="326523"/>
    <n v="72000"/>
    <n v="-169287"/>
    <n v="326523"/>
    <n v="72000"/>
    <n v="24000"/>
    <m/>
    <n v="48000"/>
    <s v="Sobre ingreso"/>
    <n v="0"/>
  </r>
  <r>
    <x v="192"/>
    <x v="4"/>
    <s v="Cerdo"/>
    <x v="0"/>
    <s v="1022218"/>
    <x v="120"/>
    <s v="Grasas"/>
    <s v="Grasa Forro"/>
    <x v="3"/>
    <n v="-209534"/>
    <n v="60299"/>
    <n v="0"/>
    <n v="-209534"/>
    <n v="60299"/>
    <n v="0"/>
    <m/>
    <m/>
    <n v="0"/>
    <s v="OK"/>
    <n v="0"/>
  </r>
  <r>
    <x v="193"/>
    <x v="4"/>
    <s v="Cerdo"/>
    <x v="0"/>
    <s v="1022273"/>
    <x v="179"/>
    <s v="Grasas"/>
    <s v="Grasa Forro"/>
    <x v="3"/>
    <n v="-102845"/>
    <n v="151161"/>
    <n v="48000"/>
    <n v="-102845"/>
    <n v="151161"/>
    <n v="48000"/>
    <n v="46000"/>
    <m/>
    <n v="2000"/>
    <s v="Sobre ingreso"/>
    <n v="0"/>
  </r>
  <r>
    <x v="194"/>
    <x v="4"/>
    <s v="Cerdo"/>
    <x v="0"/>
    <s v="1022282"/>
    <x v="180"/>
    <s v="Prolijado"/>
    <s v="Prolijado Malaya"/>
    <x v="9"/>
    <n v="-3000"/>
    <n v="0"/>
    <n v="0"/>
    <n v="-3000"/>
    <n v="0"/>
    <n v="0"/>
    <m/>
    <m/>
    <n v="0"/>
    <s v="OK"/>
    <n v="0"/>
  </r>
  <r>
    <x v="195"/>
    <x v="4"/>
    <s v="Cerdo"/>
    <x v="0"/>
    <s v="1022283"/>
    <x v="181"/>
    <s v="Prolijado"/>
    <s v="Prolijado Malaya"/>
    <x v="4"/>
    <n v="-4892"/>
    <n v="4892"/>
    <n v="4892"/>
    <n v="-4892"/>
    <n v="4892"/>
    <n v="4892"/>
    <n v="5000"/>
    <m/>
    <n v="-108"/>
    <s v="Pendiente de ingreso"/>
    <n v="0"/>
  </r>
  <r>
    <x v="196"/>
    <x v="4"/>
    <s v="Cerdo"/>
    <x v="0"/>
    <s v="1022291"/>
    <x v="182"/>
    <s v="Pernil"/>
    <s v="Pernil Mano"/>
    <x v="2"/>
    <n v="-10461"/>
    <n v="62797"/>
    <n v="48000"/>
    <n v="-10461"/>
    <n v="62797"/>
    <n v="48000"/>
    <n v="24000"/>
    <m/>
    <n v="24000"/>
    <s v="Sobre ingreso"/>
    <n v="0"/>
  </r>
  <r>
    <x v="197"/>
    <x v="4"/>
    <s v="Cerdo"/>
    <x v="0"/>
    <s v="1022313"/>
    <x v="183"/>
    <s v="Lomo"/>
    <s v="Lomo CC Loin"/>
    <x v="9"/>
    <n v="1420"/>
    <n v="7274"/>
    <n v="10000"/>
    <n v="1420"/>
    <n v="7274"/>
    <n v="10000"/>
    <n v="10000"/>
    <m/>
    <n v="0"/>
    <s v="OK"/>
    <n v="0"/>
  </r>
  <r>
    <x v="198"/>
    <x v="4"/>
    <s v="Cerdo"/>
    <x v="0"/>
    <s v="1022326"/>
    <x v="184"/>
    <s v="Lomo"/>
    <s v="Lomo CC Loin"/>
    <x v="9"/>
    <n v="35"/>
    <n v="24965"/>
    <n v="25000"/>
    <n v="35"/>
    <n v="24965"/>
    <n v="25000"/>
    <n v="25000"/>
    <m/>
    <n v="0"/>
    <s v="OK"/>
    <n v="0"/>
  </r>
  <r>
    <x v="199"/>
    <x v="4"/>
    <s v="Cerdo"/>
    <x v="0"/>
    <s v="1022370"/>
    <x v="185"/>
    <s v="Lomo"/>
    <s v="Lomo MM Loin"/>
    <x v="9"/>
    <n v="-6695"/>
    <n v="40000"/>
    <n v="40000"/>
    <n v="-6695"/>
    <n v="40000"/>
    <n v="40000"/>
    <n v="40000"/>
    <m/>
    <n v="0"/>
    <s v="OK"/>
    <n v="0"/>
  </r>
  <r>
    <x v="200"/>
    <x v="4"/>
    <s v="Cerdo"/>
    <x v="0"/>
    <s v="1022371"/>
    <x v="186"/>
    <s v="Panceta"/>
    <s v="Panceta s/Cuero"/>
    <x v="9"/>
    <n v="2700"/>
    <n v="15300"/>
    <n v="28000"/>
    <n v="2700"/>
    <n v="15300"/>
    <n v="28000"/>
    <n v="18000"/>
    <m/>
    <n v="10000"/>
    <s v="Sobre ingreso"/>
    <n v="0"/>
  </r>
  <r>
    <x v="201"/>
    <x v="4"/>
    <s v="Cerdo"/>
    <x v="0"/>
    <s v="1022373"/>
    <x v="187"/>
    <s v="Recortes"/>
    <s v="Recortes No Magro"/>
    <x v="2"/>
    <n v="1034"/>
    <n v="73633"/>
    <n v="72000"/>
    <n v="1034"/>
    <n v="73633"/>
    <n v="72000"/>
    <n v="48000"/>
    <m/>
    <n v="24000"/>
    <s v="Sobre ingreso"/>
    <n v="0"/>
  </r>
  <r>
    <x v="202"/>
    <x v="4"/>
    <s v="Cerdo"/>
    <x v="0"/>
    <s v="1022378"/>
    <x v="188"/>
    <s v="Huesos"/>
    <s v="Huesos Cuarto Centra"/>
    <x v="2"/>
    <n v="15057"/>
    <n v="58968"/>
    <n v="72000"/>
    <n v="15057"/>
    <n v="58968"/>
    <n v="72000"/>
    <n v="48000"/>
    <m/>
    <n v="24000"/>
    <s v="Sobre ingreso"/>
    <n v="0"/>
  </r>
  <r>
    <x v="203"/>
    <x v="4"/>
    <s v="Cerdo"/>
    <x v="0"/>
    <s v="1022381"/>
    <x v="189"/>
    <s v="Grasas"/>
    <s v="Grasa Gordura"/>
    <x v="2"/>
    <n v="31855"/>
    <n v="51716"/>
    <n v="96000"/>
    <n v="31855"/>
    <n v="51716"/>
    <n v="96000"/>
    <n v="48000"/>
    <m/>
    <n v="48000"/>
    <s v="Sobre ingreso"/>
    <n v="0"/>
  </r>
  <r>
    <x v="204"/>
    <x v="4"/>
    <s v="Cerdo"/>
    <x v="0"/>
    <s v="1022384"/>
    <x v="190"/>
    <s v="Chuleta"/>
    <s v="Chuleta Huesos"/>
    <x v="0"/>
    <n v="1"/>
    <n v="0"/>
    <n v="0"/>
    <n v="1"/>
    <n v="0"/>
    <n v="0"/>
    <m/>
    <m/>
    <n v="0"/>
    <s v="OK"/>
    <n v="0"/>
  </r>
  <r>
    <x v="206"/>
    <x v="4"/>
    <s v="Cerdo"/>
    <x v="0"/>
    <s v="1022406"/>
    <x v="192"/>
    <s v="Subprod"/>
    <s v="Subprod Patas-Manos"/>
    <x v="0"/>
    <n v="314"/>
    <n v="0"/>
    <n v="0"/>
    <n v="314"/>
    <n v="0"/>
    <n v="0"/>
    <m/>
    <m/>
    <n v="0"/>
    <s v="OK"/>
    <n v="0"/>
  </r>
  <r>
    <x v="207"/>
    <x v="4"/>
    <s v="Cerdo"/>
    <x v="0"/>
    <s v="1022409"/>
    <x v="193"/>
    <s v="Subprod"/>
    <s v="Subprod Tripa"/>
    <x v="0"/>
    <n v="26935"/>
    <n v="0"/>
    <n v="0"/>
    <n v="26935"/>
    <n v="0"/>
    <n v="0"/>
    <m/>
    <m/>
    <n v="0"/>
    <s v="OK"/>
    <n v="0"/>
  </r>
  <r>
    <x v="208"/>
    <x v="4"/>
    <s v="Cerdo"/>
    <x v="0"/>
    <s v="1022414"/>
    <x v="194"/>
    <s v="Chuleta"/>
    <s v="Chuleta Cazuela"/>
    <x v="2"/>
    <n v="-20758"/>
    <n v="85209"/>
    <n v="72000"/>
    <n v="-20758"/>
    <n v="85209"/>
    <n v="72000"/>
    <n v="120000"/>
    <m/>
    <n v="-48000"/>
    <s v="Pendiente de ingreso"/>
    <n v="0"/>
  </r>
  <r>
    <x v="209"/>
    <x v="4"/>
    <s v="Cerdo"/>
    <x v="0"/>
    <s v="1022417"/>
    <x v="195"/>
    <s v="Cueros"/>
    <s v="Cuero Mixto"/>
    <x v="2"/>
    <n v="0"/>
    <n v="125648"/>
    <n v="120000"/>
    <n v="0"/>
    <n v="197648"/>
    <n v="192000"/>
    <n v="24000"/>
    <m/>
    <n v="168000"/>
    <s v="Sobre ingreso"/>
    <n v="0"/>
  </r>
  <r>
    <x v="211"/>
    <x v="4"/>
    <s v="Cerdo"/>
    <x v="0"/>
    <s v="1022472"/>
    <x v="196"/>
    <s v="Lomo"/>
    <s v="Lomo Centro"/>
    <x v="9"/>
    <n v="-2716"/>
    <n v="0"/>
    <n v="13000"/>
    <n v="-2716"/>
    <n v="0"/>
    <n v="13000"/>
    <n v="13000"/>
    <m/>
    <n v="0"/>
    <s v="OK"/>
    <n v="0"/>
  </r>
  <r>
    <x v="212"/>
    <x v="4"/>
    <s v="Cerdo"/>
    <x v="0"/>
    <s v="1022499"/>
    <x v="197"/>
    <s v="Lomo"/>
    <s v="Lomo Vetado"/>
    <x v="9"/>
    <n v="-326"/>
    <n v="21326"/>
    <n v="21000"/>
    <n v="-326"/>
    <n v="21326"/>
    <n v="21000"/>
    <n v="21000"/>
    <m/>
    <n v="0"/>
    <s v="OK"/>
    <n v="0"/>
  </r>
  <r>
    <x v="213"/>
    <x v="4"/>
    <s v="Cerdo"/>
    <x v="0"/>
    <s v="1022541"/>
    <x v="198"/>
    <s v="Grasas"/>
    <s v="Grasa Gordura"/>
    <x v="2"/>
    <n v="5143"/>
    <n v="494857"/>
    <n v="500000"/>
    <n v="5143"/>
    <n v="494857"/>
    <n v="500000"/>
    <n v="264000"/>
    <m/>
    <n v="236000"/>
    <s v="Sobre ingreso"/>
    <n v="0"/>
  </r>
  <r>
    <x v="214"/>
    <x v="4"/>
    <s v="Cerdo"/>
    <x v="0"/>
    <s v="1022569"/>
    <x v="199"/>
    <s v="Chuleta"/>
    <s v="Chuleta Huesos"/>
    <x v="0"/>
    <n v="110"/>
    <n v="0"/>
    <n v="0"/>
    <n v="110"/>
    <n v="0"/>
    <n v="0"/>
    <m/>
    <m/>
    <n v="0"/>
    <s v="OK"/>
    <n v="0"/>
  </r>
  <r>
    <x v="215"/>
    <x v="4"/>
    <s v="Cerdo"/>
    <x v="0"/>
    <s v="1022587"/>
    <x v="200"/>
    <s v="Lomo"/>
    <s v="Lomo CC Loin"/>
    <x v="9"/>
    <n v="-1785"/>
    <n v="3000"/>
    <n v="3000"/>
    <n v="-1785"/>
    <n v="3000"/>
    <n v="3000"/>
    <n v="3000"/>
    <m/>
    <n v="0"/>
    <s v="OK"/>
    <n v="0"/>
  </r>
  <r>
    <x v="216"/>
    <x v="4"/>
    <s v="Cerdo"/>
    <x v="0"/>
    <s v="1022600"/>
    <x v="201"/>
    <s v="Lomo"/>
    <s v="Lomo Vetado"/>
    <x v="9"/>
    <n v="-1227"/>
    <n v="16227"/>
    <n v="15000"/>
    <n v="-1227"/>
    <n v="16227"/>
    <n v="15000"/>
    <n v="15000"/>
    <m/>
    <n v="0"/>
    <s v="OK"/>
    <n v="0"/>
  </r>
  <r>
    <x v="217"/>
    <x v="4"/>
    <s v="Cerdo"/>
    <x v="0"/>
    <s v="1022605"/>
    <x v="202"/>
    <s v="Subprod"/>
    <s v="Subprod Tripa"/>
    <x v="4"/>
    <n v="0"/>
    <n v="579"/>
    <n v="579"/>
    <n v="0"/>
    <n v="579"/>
    <n v="579"/>
    <m/>
    <m/>
    <n v="579"/>
    <s v="Sobre ingreso"/>
    <n v="0"/>
  </r>
  <r>
    <x v="218"/>
    <x v="4"/>
    <s v="Cerdo"/>
    <x v="0"/>
    <s v="1022607"/>
    <x v="203"/>
    <s v="Prolijado"/>
    <s v="Prolijado Plateada"/>
    <x v="4"/>
    <n v="-12687"/>
    <n v="28284"/>
    <n v="15597"/>
    <n v="-12687"/>
    <n v="28284"/>
    <n v="22000"/>
    <n v="22000"/>
    <m/>
    <n v="0"/>
    <s v="OK"/>
    <n v="0"/>
  </r>
  <r>
    <x v="219"/>
    <x v="4"/>
    <s v="Cerdo"/>
    <x v="0"/>
    <s v="1022637"/>
    <x v="204"/>
    <s v="Huesos"/>
    <s v="Huesos Cuarto Delant"/>
    <x v="2"/>
    <n v="10652"/>
    <n v="116341"/>
    <n v="120000"/>
    <n v="10652"/>
    <n v="116341"/>
    <n v="120000"/>
    <n v="48000"/>
    <m/>
    <n v="72000"/>
    <s v="Sobre ingreso"/>
    <n v="0"/>
  </r>
  <r>
    <x v="354"/>
    <x v="4"/>
    <s v="Cerdo"/>
    <x v="0"/>
    <s v="1022646"/>
    <x v="259"/>
    <s v="Panceta"/>
    <s v="Panceta s/Cuero"/>
    <x v="2"/>
    <m/>
    <m/>
    <m/>
    <n v="0"/>
    <n v="0"/>
    <n v="10000"/>
    <m/>
    <m/>
    <n v="10000"/>
    <s v="Sobre ingreso"/>
    <n v="0"/>
  </r>
  <r>
    <x v="221"/>
    <x v="4"/>
    <s v="Cerdo"/>
    <x v="0"/>
    <s v="1022664"/>
    <x v="206"/>
    <s v="Lomo"/>
    <s v="Lomo CC Loin"/>
    <x v="9"/>
    <n v="9714"/>
    <n v="30286"/>
    <n v="40000"/>
    <n v="9714"/>
    <n v="40286"/>
    <n v="50000"/>
    <n v="30000"/>
    <m/>
    <n v="20000"/>
    <s v="Sobre ingreso"/>
    <n v="0"/>
  </r>
  <r>
    <x v="222"/>
    <x v="4"/>
    <s v="Cerdo"/>
    <x v="0"/>
    <s v="1022705"/>
    <x v="169"/>
    <s v="Grasas"/>
    <s v="Grasa Interior"/>
    <x v="0"/>
    <n v="4693"/>
    <n v="0"/>
    <n v="0"/>
    <n v="4693"/>
    <n v="0"/>
    <n v="0"/>
    <m/>
    <m/>
    <n v="0"/>
    <s v="OK"/>
    <n v="0"/>
  </r>
  <r>
    <x v="223"/>
    <x v="4"/>
    <s v="Cerdo"/>
    <x v="0"/>
    <s v="1022709"/>
    <x v="207"/>
    <s v="Pierna"/>
    <s v="Pierna Pulpa"/>
    <x v="0"/>
    <n v="3507"/>
    <n v="236493"/>
    <n v="240000"/>
    <n v="3507"/>
    <n v="260493"/>
    <n v="264000"/>
    <n v="288000"/>
    <m/>
    <n v="-24000"/>
    <s v="Pendiente de ingreso"/>
    <n v="0"/>
  </r>
  <r>
    <x v="224"/>
    <x v="4"/>
    <s v="Cerdo"/>
    <x v="0"/>
    <s v="1022748"/>
    <x v="208"/>
    <s v="Subprod"/>
    <s v="Subprod Patas-Manos"/>
    <x v="2"/>
    <m/>
    <m/>
    <m/>
    <m/>
    <m/>
    <m/>
    <n v="96000"/>
    <m/>
    <n v="-96000"/>
    <s v="Pendiente de ingreso"/>
    <n v="0"/>
  </r>
  <r>
    <x v="358"/>
    <x v="4"/>
    <s v="Cerdo"/>
    <x v="0"/>
    <s v="1022767"/>
    <x v="317"/>
    <s v="Grasas"/>
    <s v="Grasa Gordura"/>
    <x v="4"/>
    <n v="35443"/>
    <n v="0"/>
    <n v="0"/>
    <n v="35443"/>
    <n v="0"/>
    <n v="0"/>
    <m/>
    <m/>
    <n v="0"/>
    <s v="OK"/>
    <n v="0"/>
  </r>
  <r>
    <x v="225"/>
    <x v="4"/>
    <s v="Cerdo"/>
    <x v="0"/>
    <s v="1022780"/>
    <x v="209"/>
    <s v="Subprod"/>
    <s v="Subprod Tripa"/>
    <x v="0"/>
    <n v="-510"/>
    <n v="510"/>
    <n v="0"/>
    <n v="-510"/>
    <n v="510"/>
    <n v="0"/>
    <m/>
    <m/>
    <n v="0"/>
    <s v="OK"/>
    <n v="0"/>
  </r>
  <r>
    <x v="226"/>
    <x v="4"/>
    <s v="Cerdo"/>
    <x v="0"/>
    <s v="1022781"/>
    <x v="210"/>
    <s v="Subprod"/>
    <s v="Subprod Tripa"/>
    <x v="0"/>
    <n v="-9150"/>
    <n v="8757"/>
    <n v="0"/>
    <n v="-9150"/>
    <n v="8757"/>
    <n v="0"/>
    <n v="8731.2000000000007"/>
    <m/>
    <n v="-8731.2000000000007"/>
    <s v="Pendiente de ingreso"/>
    <n v="0"/>
  </r>
  <r>
    <x v="227"/>
    <x v="4"/>
    <s v="Cerdo"/>
    <x v="0"/>
    <s v="1022782"/>
    <x v="211"/>
    <s v="Subprod"/>
    <s v="Subprod Tripa"/>
    <x v="0"/>
    <m/>
    <m/>
    <m/>
    <m/>
    <m/>
    <m/>
    <n v="11520"/>
    <m/>
    <n v="-11520"/>
    <s v="Pendiente de ingreso"/>
    <n v="0"/>
  </r>
  <r>
    <x v="227"/>
    <x v="4"/>
    <s v="Cerdo"/>
    <x v="0"/>
    <s v="1022782"/>
    <x v="211"/>
    <s v="Subprod"/>
    <s v="Subprod Tripa"/>
    <x v="3"/>
    <n v="-7200"/>
    <n v="0"/>
    <n v="0"/>
    <n v="-7200"/>
    <n v="0"/>
    <n v="0"/>
    <n v="7924.8"/>
    <m/>
    <n v="-7924.8"/>
    <s v="Pendiente de ingreso"/>
    <n v="0"/>
  </r>
  <r>
    <x v="228"/>
    <x v="4"/>
    <s v="Cerdo"/>
    <x v="0"/>
    <s v="1022783"/>
    <x v="212"/>
    <s v="Subprod"/>
    <s v="Subprod Tripa"/>
    <x v="0"/>
    <n v="-26400"/>
    <n v="15155"/>
    <n v="0"/>
    <n v="-26400"/>
    <n v="15155"/>
    <n v="0"/>
    <n v="4800"/>
    <m/>
    <n v="-4800"/>
    <s v="Pendiente de ingreso"/>
    <n v="0"/>
  </r>
  <r>
    <x v="228"/>
    <x v="4"/>
    <s v="Cerdo"/>
    <x v="0"/>
    <s v="1022783"/>
    <x v="212"/>
    <s v="Subprod"/>
    <s v="Subprod Tripa"/>
    <x v="3"/>
    <m/>
    <m/>
    <m/>
    <m/>
    <m/>
    <m/>
    <n v="8359.2000000000007"/>
    <m/>
    <n v="-8359.2000000000007"/>
    <s v="Pendiente de ingreso"/>
    <n v="0"/>
  </r>
  <r>
    <x v="563"/>
    <x v="4"/>
    <s v="Cerdo"/>
    <x v="0"/>
    <s v="1022784"/>
    <x v="496"/>
    <s v="Subprod"/>
    <s v="Subprod Tripa"/>
    <x v="0"/>
    <m/>
    <m/>
    <m/>
    <m/>
    <m/>
    <m/>
    <n v="900"/>
    <m/>
    <n v="-900"/>
    <s v="Pendiente de ingreso"/>
    <n v="0"/>
  </r>
  <r>
    <x v="563"/>
    <x v="4"/>
    <s v="Cerdo"/>
    <x v="0"/>
    <s v="1022784"/>
    <x v="496"/>
    <s v="Subprod"/>
    <s v="Subprod Tripa"/>
    <x v="3"/>
    <m/>
    <m/>
    <m/>
    <m/>
    <m/>
    <m/>
    <n v="6779.25"/>
    <m/>
    <n v="-6779.25"/>
    <s v="Pendiente de ingreso"/>
    <n v="0"/>
  </r>
  <r>
    <x v="462"/>
    <x v="4"/>
    <s v="Cerdo"/>
    <x v="0"/>
    <s v="1022786"/>
    <x v="410"/>
    <s v="Subprod"/>
    <s v="Subprod Tripa"/>
    <x v="0"/>
    <n v="-14100"/>
    <n v="14400"/>
    <n v="300"/>
    <n v="-14100"/>
    <n v="14400"/>
    <n v="300"/>
    <m/>
    <m/>
    <n v="300"/>
    <s v="Sobre ingreso"/>
    <n v="0"/>
  </r>
  <r>
    <x v="229"/>
    <x v="4"/>
    <s v="Cerdo"/>
    <x v="0"/>
    <s v="1022847"/>
    <x v="213"/>
    <s v="Panceta"/>
    <s v="Panceta s/Cuero"/>
    <x v="0"/>
    <n v="-1695"/>
    <n v="32500"/>
    <n v="24000"/>
    <n v="-1695"/>
    <n v="32500"/>
    <n v="24000"/>
    <n v="24000"/>
    <m/>
    <n v="0"/>
    <s v="OK"/>
    <n v="0"/>
  </r>
  <r>
    <x v="231"/>
    <x v="4"/>
    <s v="Cerdo"/>
    <x v="0"/>
    <s v="1022855"/>
    <x v="215"/>
    <s v="Grasas"/>
    <s v="Grasa Forro"/>
    <x v="0"/>
    <n v="0"/>
    <n v="10000"/>
    <n v="0"/>
    <n v="0"/>
    <n v="10000"/>
    <n v="0"/>
    <m/>
    <m/>
    <n v="0"/>
    <s v="OK"/>
    <n v="0"/>
  </r>
  <r>
    <x v="232"/>
    <x v="4"/>
    <s v="Cerdo"/>
    <x v="0"/>
    <s v="1022856"/>
    <x v="216"/>
    <s v="Grasas"/>
    <s v="Grasa Gordura"/>
    <x v="2"/>
    <n v="12567"/>
    <n v="170114"/>
    <n v="192000"/>
    <n v="12567"/>
    <n v="146114"/>
    <n v="192000"/>
    <n v="120000"/>
    <m/>
    <n v="72000"/>
    <s v="Sobre ingreso"/>
    <n v="0"/>
  </r>
  <r>
    <x v="233"/>
    <x v="4"/>
    <s v="Cerdo"/>
    <x v="0"/>
    <s v="1022869"/>
    <x v="217"/>
    <s v="Huesos"/>
    <s v="Huesos Cuarto Centra"/>
    <x v="9"/>
    <n v="-610"/>
    <n v="610"/>
    <n v="0"/>
    <n v="-610"/>
    <n v="610"/>
    <n v="0"/>
    <m/>
    <m/>
    <n v="0"/>
    <s v="OK"/>
    <n v="0"/>
  </r>
  <r>
    <x v="234"/>
    <x v="4"/>
    <s v="Cerdo"/>
    <x v="0"/>
    <s v="1022885"/>
    <x v="218"/>
    <s v="Panceta"/>
    <s v="Panceta s/Cuero"/>
    <x v="4"/>
    <n v="-19168"/>
    <n v="534719"/>
    <n v="550000"/>
    <n v="-19168"/>
    <n v="534719"/>
    <n v="550000"/>
    <n v="550000"/>
    <m/>
    <n v="0"/>
    <s v="OK"/>
    <n v="0"/>
  </r>
  <r>
    <x v="235"/>
    <x v="4"/>
    <s v="Cerdo"/>
    <x v="0"/>
    <s v="1022887"/>
    <x v="219"/>
    <s v="Panceta"/>
    <s v="Panceta s/Cuero"/>
    <x v="4"/>
    <n v="-67317"/>
    <n v="316143"/>
    <n v="264000"/>
    <n v="-67317"/>
    <n v="316143"/>
    <n v="264000"/>
    <n v="253000"/>
    <m/>
    <n v="11000"/>
    <s v="Sobre ingreso"/>
    <n v="0"/>
  </r>
  <r>
    <x v="236"/>
    <x v="4"/>
    <s v="Cerdo"/>
    <x v="0"/>
    <s v="1022901"/>
    <x v="220"/>
    <s v="Panceta"/>
    <s v="Panceta s/Cuero"/>
    <x v="9"/>
    <n v="-77"/>
    <n v="10077"/>
    <n v="10000"/>
    <n v="-77"/>
    <n v="10077"/>
    <n v="10000"/>
    <n v="10000"/>
    <m/>
    <n v="0"/>
    <s v="OK"/>
    <n v="0"/>
  </r>
  <r>
    <x v="237"/>
    <x v="4"/>
    <s v="Cerdo"/>
    <x v="0"/>
    <s v="1022919"/>
    <x v="221"/>
    <s v="Lomo"/>
    <s v="Lomo MM Loin"/>
    <x v="9"/>
    <n v="-2225"/>
    <n v="26225"/>
    <n v="24000"/>
    <n v="-2225"/>
    <n v="26225"/>
    <n v="24000"/>
    <n v="24000"/>
    <m/>
    <n v="0"/>
    <s v="OK"/>
    <n v="0"/>
  </r>
  <r>
    <x v="238"/>
    <x v="4"/>
    <s v="Cerdo"/>
    <x v="0"/>
    <s v="1022920"/>
    <x v="222"/>
    <s v="Grasas"/>
    <s v="Grasa Gordura"/>
    <x v="0"/>
    <n v="0"/>
    <n v="22202"/>
    <n v="24000"/>
    <n v="0"/>
    <n v="22202"/>
    <n v="24000"/>
    <n v="24000"/>
    <m/>
    <n v="0"/>
    <s v="OK"/>
    <n v="0"/>
  </r>
  <r>
    <x v="239"/>
    <x v="4"/>
    <s v="Cerdo"/>
    <x v="0"/>
    <s v="1022921"/>
    <x v="130"/>
    <s v="Grasas"/>
    <s v="Grasa Gordura"/>
    <x v="0"/>
    <n v="-7218"/>
    <n v="34403"/>
    <n v="23000"/>
    <n v="-7218"/>
    <n v="34403"/>
    <n v="23000"/>
    <n v="27500"/>
    <m/>
    <n v="-4500"/>
    <s v="Pendiente de ingreso"/>
    <n v="0"/>
  </r>
  <r>
    <x v="489"/>
    <x v="4"/>
    <s v="Cerdo"/>
    <x v="0"/>
    <s v="1022922"/>
    <x v="429"/>
    <s v="Recortes"/>
    <s v="Recortes No Magro"/>
    <x v="0"/>
    <n v="-2595"/>
    <n v="0"/>
    <n v="0"/>
    <n v="-2595"/>
    <n v="0"/>
    <n v="0"/>
    <n v="684"/>
    <m/>
    <n v="-684"/>
    <s v="Pendiente de ingreso"/>
    <n v="0"/>
  </r>
  <r>
    <x v="490"/>
    <x v="4"/>
    <s v="Cerdo"/>
    <x v="0"/>
    <s v="1022928"/>
    <x v="430"/>
    <s v="Cueros"/>
    <s v="Cuero Mixto"/>
    <x v="0"/>
    <n v="4120"/>
    <n v="0"/>
    <n v="0"/>
    <n v="4120"/>
    <n v="0"/>
    <n v="0"/>
    <m/>
    <m/>
    <n v="0"/>
    <s v="OK"/>
    <n v="0"/>
  </r>
  <r>
    <x v="240"/>
    <x v="4"/>
    <s v="Cerdo"/>
    <x v="0"/>
    <s v="1022930"/>
    <x v="223"/>
    <s v="Panceta"/>
    <s v="Panceta s/Cuero"/>
    <x v="4"/>
    <n v="22852"/>
    <n v="87148"/>
    <n v="110000"/>
    <n v="22852"/>
    <n v="87148"/>
    <n v="110000"/>
    <n v="110000"/>
    <m/>
    <n v="0"/>
    <s v="OK"/>
    <n v="0"/>
  </r>
  <r>
    <x v="241"/>
    <x v="4"/>
    <s v="Cerdo"/>
    <x v="0"/>
    <s v="1022931"/>
    <x v="224"/>
    <s v="Filete"/>
    <s v="Filete c/Cabeza"/>
    <x v="9"/>
    <n v="-3298"/>
    <n v="33298"/>
    <n v="30000"/>
    <n v="-3298"/>
    <n v="33298"/>
    <n v="30000"/>
    <n v="20000"/>
    <m/>
    <n v="10000"/>
    <s v="Sobre ingreso"/>
    <n v="0"/>
  </r>
  <r>
    <x v="243"/>
    <x v="4"/>
    <s v="Cerdo"/>
    <x v="0"/>
    <s v="1022945"/>
    <x v="169"/>
    <s v="Grasas"/>
    <s v="Grasa Interior"/>
    <x v="2"/>
    <m/>
    <m/>
    <m/>
    <m/>
    <m/>
    <m/>
    <n v="48000"/>
    <m/>
    <n v="-48000"/>
    <s v="Pendiente de ingreso"/>
    <n v="0"/>
  </r>
  <r>
    <x v="244"/>
    <x v="4"/>
    <s v="Cerdo"/>
    <x v="0"/>
    <s v="1022985"/>
    <x v="226"/>
    <s v="Lomo"/>
    <s v="Lomo Vetado"/>
    <x v="4"/>
    <n v="-521"/>
    <n v="0"/>
    <n v="0"/>
    <n v="-521"/>
    <n v="0"/>
    <n v="0"/>
    <m/>
    <m/>
    <n v="0"/>
    <s v="OK"/>
    <n v="0"/>
  </r>
  <r>
    <x v="245"/>
    <x v="4"/>
    <s v="Cerdo"/>
    <x v="0"/>
    <s v="1022986"/>
    <x v="227"/>
    <s v="Panceta"/>
    <s v="Panceta s/Cuero"/>
    <x v="4"/>
    <n v="91"/>
    <n v="0"/>
    <n v="91"/>
    <n v="91"/>
    <n v="0"/>
    <n v="91"/>
    <m/>
    <m/>
    <n v="91"/>
    <s v="Sobre ingreso"/>
    <n v="0"/>
  </r>
  <r>
    <x v="246"/>
    <x v="4"/>
    <s v="Cerdo"/>
    <x v="0"/>
    <s v="1022987"/>
    <x v="228"/>
    <s v="Plancha"/>
    <s v="Plancha s/Cuero"/>
    <x v="9"/>
    <n v="-26070"/>
    <n v="26070"/>
    <n v="24000"/>
    <n v="-26070"/>
    <n v="26070"/>
    <n v="24000"/>
    <n v="24000"/>
    <m/>
    <n v="0"/>
    <s v="OK"/>
    <n v="0"/>
  </r>
  <r>
    <x v="247"/>
    <x v="4"/>
    <s v="Cerdo"/>
    <x v="0"/>
    <s v="1022990"/>
    <x v="229"/>
    <s v="Panceta"/>
    <s v="Panceta s/Cuero"/>
    <x v="9"/>
    <n v="-143"/>
    <n v="143"/>
    <n v="25000"/>
    <n v="-143"/>
    <n v="143"/>
    <n v="25000"/>
    <m/>
    <m/>
    <n v="25000"/>
    <s v="Sobre ingreso"/>
    <n v="0"/>
  </r>
  <r>
    <x v="248"/>
    <x v="4"/>
    <s v="Cerdo"/>
    <x v="0"/>
    <s v="1022996"/>
    <x v="230"/>
    <s v="Grasas"/>
    <s v="Grasa Gordura"/>
    <x v="0"/>
    <n v="6307"/>
    <n v="0"/>
    <n v="0"/>
    <n v="6307"/>
    <n v="0"/>
    <n v="0"/>
    <n v="6307"/>
    <m/>
    <n v="-6307"/>
    <s v="Pendiente de ingreso"/>
    <n v="0"/>
  </r>
  <r>
    <x v="250"/>
    <x v="4"/>
    <s v="Cerdo"/>
    <x v="0"/>
    <s v="1023035"/>
    <x v="232"/>
    <s v="Recortes"/>
    <s v="Recortes No Magro"/>
    <x v="2"/>
    <n v="-16357"/>
    <n v="16357"/>
    <n v="0"/>
    <n v="-16357"/>
    <n v="16357"/>
    <n v="0"/>
    <m/>
    <m/>
    <n v="0"/>
    <s v="OK"/>
    <n v="0"/>
  </r>
  <r>
    <x v="251"/>
    <x v="4"/>
    <s v="Cerdo"/>
    <x v="0"/>
    <s v="1023037"/>
    <x v="233"/>
    <s v="Panceta"/>
    <s v="Panceta s/Cuero"/>
    <x v="4"/>
    <n v="3053"/>
    <n v="117947"/>
    <n v="121000"/>
    <n v="3053"/>
    <n v="95974"/>
    <n v="121000"/>
    <n v="132000"/>
    <m/>
    <n v="-11000"/>
    <s v="Pendiente de ingreso"/>
    <n v="0"/>
  </r>
  <r>
    <x v="252"/>
    <x v="4"/>
    <s v="Cerdo"/>
    <x v="0"/>
    <s v="1023038"/>
    <x v="234"/>
    <s v="Lomo"/>
    <s v="Lomo Vetado"/>
    <x v="4"/>
    <n v="-4438"/>
    <n v="77000"/>
    <n v="72562"/>
    <n v="-4438"/>
    <n v="77000"/>
    <n v="72562"/>
    <n v="66000"/>
    <m/>
    <n v="6562"/>
    <s v="Sobre ingreso"/>
    <n v="0"/>
  </r>
  <r>
    <x v="253"/>
    <x v="4"/>
    <s v="Cerdo"/>
    <x v="0"/>
    <s v="1023051"/>
    <x v="235"/>
    <s v="Lomo"/>
    <s v="Lomo Vetado"/>
    <x v="9"/>
    <n v="1344"/>
    <n v="0"/>
    <n v="0"/>
    <n v="1344"/>
    <n v="0"/>
    <n v="0"/>
    <n v="2000"/>
    <m/>
    <n v="-2000"/>
    <s v="Pendiente de ingreso"/>
    <n v="0"/>
  </r>
  <r>
    <x v="254"/>
    <x v="4"/>
    <s v="Cerdo"/>
    <x v="0"/>
    <s v="1023055"/>
    <x v="236"/>
    <s v="Lomo"/>
    <s v="Lomo Vetado"/>
    <x v="9"/>
    <n v="-3707"/>
    <n v="3707"/>
    <n v="0"/>
    <n v="-3707"/>
    <n v="3707"/>
    <n v="0"/>
    <n v="5000"/>
    <m/>
    <n v="-5000"/>
    <s v="Pendiente de ingreso"/>
    <n v="0"/>
  </r>
  <r>
    <x v="255"/>
    <x v="4"/>
    <s v="Cerdo"/>
    <x v="0"/>
    <s v="1023090"/>
    <x v="237"/>
    <s v="Panceta"/>
    <s v="Panceta s/Cuero"/>
    <x v="4"/>
    <n v="3363"/>
    <n v="18637"/>
    <n v="22000"/>
    <n v="3363"/>
    <n v="18637"/>
    <n v="22000"/>
    <n v="22000"/>
    <m/>
    <n v="0"/>
    <s v="OK"/>
    <n v="0"/>
  </r>
  <r>
    <x v="257"/>
    <x v="4"/>
    <s v="Cerdo"/>
    <x v="0"/>
    <s v="1023110"/>
    <x v="238"/>
    <s v="Cueros"/>
    <s v="Cuero Forro"/>
    <x v="2"/>
    <n v="0"/>
    <n v="144000"/>
    <n v="144000"/>
    <n v="0"/>
    <n v="144000"/>
    <n v="144000"/>
    <n v="48000"/>
    <m/>
    <n v="96000"/>
    <s v="Sobre ingreso"/>
    <n v="0"/>
  </r>
  <r>
    <x v="258"/>
    <x v="4"/>
    <s v="Cerdo"/>
    <x v="0"/>
    <s v="1023111"/>
    <x v="239"/>
    <s v="Grasas"/>
    <s v="Grasa Forro"/>
    <x v="2"/>
    <n v="3385"/>
    <n v="0"/>
    <n v="0"/>
    <n v="3385"/>
    <n v="0"/>
    <n v="0"/>
    <m/>
    <m/>
    <n v="0"/>
    <s v="OK"/>
    <n v="0"/>
  </r>
  <r>
    <x v="491"/>
    <x v="4"/>
    <s v="Cerdo"/>
    <x v="0"/>
    <s v="1023144"/>
    <x v="431"/>
    <s v="Plancha"/>
    <s v="Plancha c/Cuero"/>
    <x v="4"/>
    <n v="-123"/>
    <n v="48123"/>
    <n v="48000"/>
    <n v="-123"/>
    <n v="48123"/>
    <n v="48000"/>
    <n v="48000"/>
    <m/>
    <n v="0"/>
    <s v="OK"/>
    <n v="0"/>
  </r>
  <r>
    <x v="259"/>
    <x v="4"/>
    <s v="Cerdo"/>
    <x v="0"/>
    <s v="1023163"/>
    <x v="240"/>
    <s v="Lomo"/>
    <s v="Lomo Vetado"/>
    <x v="9"/>
    <n v="-3996"/>
    <n v="28996"/>
    <n v="25000"/>
    <n v="-3996"/>
    <n v="28996"/>
    <n v="25000"/>
    <n v="25000"/>
    <m/>
    <n v="0"/>
    <s v="OK"/>
    <n v="0"/>
  </r>
  <r>
    <x v="396"/>
    <x v="4"/>
    <s v="Cerdo"/>
    <x v="0"/>
    <s v="1023166"/>
    <x v="296"/>
    <s v="Panceta"/>
    <s v="Panceta s/Cuero"/>
    <x v="9"/>
    <m/>
    <m/>
    <m/>
    <m/>
    <m/>
    <m/>
    <n v="100"/>
    <m/>
    <n v="-100"/>
    <s v="Pendiente de ingreso"/>
    <n v="0"/>
  </r>
  <r>
    <x v="260"/>
    <x v="4"/>
    <s v="Cerdo"/>
    <x v="0"/>
    <s v="1023183"/>
    <x v="241"/>
    <s v="Cost-Pec"/>
    <s v="Cost-Pec Entero"/>
    <x v="4"/>
    <n v="-20135"/>
    <n v="20499"/>
    <n v="20499"/>
    <n v="-20135"/>
    <n v="20499"/>
    <n v="44000"/>
    <n v="22000"/>
    <m/>
    <n v="22000"/>
    <s v="Sobre ingreso"/>
    <n v="0"/>
  </r>
  <r>
    <x v="261"/>
    <x v="4"/>
    <s v="Cerdo"/>
    <x v="0"/>
    <s v="1023194"/>
    <x v="242"/>
    <s v="Panceta"/>
    <s v="Panceta s/Cuero"/>
    <x v="9"/>
    <n v="250"/>
    <n v="5750"/>
    <n v="6000"/>
    <n v="250"/>
    <n v="5750"/>
    <n v="6000"/>
    <n v="6000"/>
    <m/>
    <n v="0"/>
    <s v="OK"/>
    <n v="0"/>
  </r>
  <r>
    <x v="262"/>
    <x v="4"/>
    <s v="Cerdo"/>
    <x v="0"/>
    <s v="1023283"/>
    <x v="243"/>
    <s v="Subprod"/>
    <s v="Subprod Grasa"/>
    <x v="4"/>
    <n v="-84064"/>
    <n v="76000"/>
    <n v="29483"/>
    <n v="-84064"/>
    <n v="76000"/>
    <n v="29483"/>
    <n v="24000"/>
    <m/>
    <n v="5483"/>
    <s v="Sobre ingreso"/>
    <n v="0"/>
  </r>
  <r>
    <x v="463"/>
    <x v="4"/>
    <s v="Cerdo"/>
    <x v="0"/>
    <s v="1023295"/>
    <x v="411"/>
    <s v="Subprod"/>
    <s v="Subprod Tripa"/>
    <x v="0"/>
    <n v="0"/>
    <n v="1000"/>
    <n v="1000"/>
    <n v="0"/>
    <n v="1000"/>
    <n v="1000"/>
    <m/>
    <m/>
    <n v="1000"/>
    <s v="Sobre ingreso"/>
    <n v="0"/>
  </r>
  <r>
    <x v="463"/>
    <x v="4"/>
    <s v="Cerdo"/>
    <x v="0"/>
    <s v="1023295"/>
    <x v="411"/>
    <s v="Subprod"/>
    <s v="Subprod Tripa"/>
    <x v="3"/>
    <n v="0"/>
    <n v="1000"/>
    <n v="1000"/>
    <n v="0"/>
    <n v="1000"/>
    <n v="1000"/>
    <m/>
    <m/>
    <n v="1000"/>
    <s v="Sobre ingreso"/>
    <n v="0"/>
  </r>
  <r>
    <x v="263"/>
    <x v="4"/>
    <s v="Cerdo"/>
    <x v="0"/>
    <s v="1023301"/>
    <x v="244"/>
    <s v="Lomo"/>
    <s v="Lomo CC Loin"/>
    <x v="9"/>
    <n v="-174"/>
    <n v="23500"/>
    <n v="23500"/>
    <n v="-174"/>
    <n v="23500"/>
    <n v="23500"/>
    <n v="23500"/>
    <m/>
    <n v="0"/>
    <s v="OK"/>
    <n v="0"/>
  </r>
  <r>
    <x v="265"/>
    <x v="4"/>
    <s v="Cerdo"/>
    <x v="0"/>
    <s v="1023307"/>
    <x v="245"/>
    <s v="Subprod"/>
    <s v="Subprod Visceras"/>
    <x v="4"/>
    <n v="11479"/>
    <n v="33249"/>
    <n v="44728"/>
    <n v="11479"/>
    <n v="36521"/>
    <n v="48000"/>
    <n v="48000"/>
    <m/>
    <n v="0"/>
    <s v="OK"/>
    <n v="0"/>
  </r>
  <r>
    <x v="266"/>
    <x v="4"/>
    <s v="Cerdo"/>
    <x v="0"/>
    <s v="1023312"/>
    <x v="246"/>
    <s v="Filete"/>
    <s v="Filete c/Cabeza"/>
    <x v="0"/>
    <n v="11368"/>
    <n v="0"/>
    <n v="0"/>
    <n v="11368"/>
    <n v="0"/>
    <n v="0"/>
    <m/>
    <m/>
    <n v="0"/>
    <s v="OK"/>
    <n v="0"/>
  </r>
  <r>
    <x v="267"/>
    <x v="4"/>
    <s v="Cerdo"/>
    <x v="0"/>
    <s v="1023326"/>
    <x v="247"/>
    <s v="Subprod"/>
    <s v="Subprod Visceras"/>
    <x v="4"/>
    <n v="5244"/>
    <n v="18756"/>
    <n v="24000"/>
    <n v="5244"/>
    <n v="18756"/>
    <n v="24000"/>
    <n v="24000"/>
    <m/>
    <n v="0"/>
    <s v="OK"/>
    <n v="0"/>
  </r>
  <r>
    <x v="268"/>
    <x v="4"/>
    <s v="Cerdo"/>
    <x v="0"/>
    <s v="1023329"/>
    <x v="165"/>
    <s v="Cueros"/>
    <s v="Cuero Papada"/>
    <x v="0"/>
    <m/>
    <m/>
    <m/>
    <m/>
    <m/>
    <m/>
    <n v="14729"/>
    <m/>
    <n v="-14729"/>
    <s v="Pendiente de ingreso"/>
    <n v="0"/>
  </r>
  <r>
    <x v="268"/>
    <x v="4"/>
    <s v="Cerdo"/>
    <x v="0"/>
    <s v="1023329"/>
    <x v="165"/>
    <s v="Cueros"/>
    <s v="Cuero Papada"/>
    <x v="3"/>
    <n v="-97440"/>
    <n v="40000"/>
    <n v="0"/>
    <n v="-97440"/>
    <n v="40000"/>
    <n v="0"/>
    <n v="72000"/>
    <m/>
    <n v="-72000"/>
    <s v="Pendiente de ingreso"/>
    <n v="0"/>
  </r>
  <r>
    <x v="464"/>
    <x v="4"/>
    <s v="Cerdo"/>
    <x v="0"/>
    <s v="1023331"/>
    <x v="289"/>
    <s v="Lomo"/>
    <s v="Lomo Vetado"/>
    <x v="0"/>
    <n v="-4038"/>
    <n v="0"/>
    <n v="0"/>
    <n v="-4038"/>
    <n v="0"/>
    <n v="0"/>
    <m/>
    <m/>
    <n v="0"/>
    <s v="OK"/>
    <n v="0"/>
  </r>
  <r>
    <x v="269"/>
    <x v="4"/>
    <s v="Cerdo"/>
    <x v="0"/>
    <s v="1023334"/>
    <x v="248"/>
    <s v="Cueros"/>
    <s v="Cuero Mixto"/>
    <x v="3"/>
    <n v="9501"/>
    <n v="134499"/>
    <n v="144000"/>
    <n v="9501"/>
    <n v="134499"/>
    <n v="144000"/>
    <n v="144000"/>
    <m/>
    <n v="0"/>
    <s v="OK"/>
    <n v="0"/>
  </r>
  <r>
    <x v="270"/>
    <x v="4"/>
    <s v="Cerdo"/>
    <x v="0"/>
    <s v="1023336"/>
    <x v="248"/>
    <s v="Cueros"/>
    <s v="Cuero Mixto"/>
    <x v="3"/>
    <n v="-29668"/>
    <n v="29668"/>
    <n v="0"/>
    <n v="-29668"/>
    <n v="29668"/>
    <n v="0"/>
    <m/>
    <m/>
    <n v="0"/>
    <s v="OK"/>
    <n v="0"/>
  </r>
  <r>
    <x v="465"/>
    <x v="4"/>
    <s v="Cerdo"/>
    <x v="0"/>
    <s v="1023349"/>
    <x v="412"/>
    <s v="Lomo"/>
    <s v="Lomo Centro"/>
    <x v="9"/>
    <n v="629"/>
    <n v="4371"/>
    <n v="5000"/>
    <n v="629"/>
    <n v="4371"/>
    <n v="5000"/>
    <n v="5000"/>
    <m/>
    <n v="0"/>
    <s v="OK"/>
    <n v="0"/>
  </r>
  <r>
    <x v="466"/>
    <x v="4"/>
    <s v="Cerdo"/>
    <x v="0"/>
    <s v="1023350"/>
    <x v="413"/>
    <s v="Lomo"/>
    <s v="Lomo Vetado"/>
    <x v="9"/>
    <n v="-1241"/>
    <n v="21241"/>
    <n v="20000"/>
    <n v="-1241"/>
    <n v="21241"/>
    <n v="20000"/>
    <n v="20000"/>
    <m/>
    <n v="0"/>
    <s v="OK"/>
    <n v="0"/>
  </r>
  <r>
    <x v="467"/>
    <x v="4"/>
    <s v="Cerdo"/>
    <x v="0"/>
    <s v="1023351"/>
    <x v="414"/>
    <s v="Panceta"/>
    <s v="Panceta s/Cuero"/>
    <x v="9"/>
    <n v="-4526"/>
    <n v="9526"/>
    <n v="5000"/>
    <n v="-4526"/>
    <n v="9526"/>
    <n v="5000"/>
    <n v="5000"/>
    <m/>
    <n v="0"/>
    <s v="OK"/>
    <n v="0"/>
  </r>
  <r>
    <x v="468"/>
    <x v="4"/>
    <s v="Cerdo"/>
    <x v="0"/>
    <s v="1023352"/>
    <x v="415"/>
    <s v="Panceta"/>
    <s v="Panceta s/Cuero"/>
    <x v="9"/>
    <n v="-142631"/>
    <n v="118797"/>
    <n v="80000"/>
    <n v="-142631"/>
    <n v="118797"/>
    <n v="80000"/>
    <n v="80000"/>
    <m/>
    <n v="0"/>
    <s v="OK"/>
    <n v="0"/>
  </r>
  <r>
    <x v="492"/>
    <x v="4"/>
    <s v="Cerdo"/>
    <x v="0"/>
    <s v="1023355"/>
    <x v="245"/>
    <s v="Subprod"/>
    <s v="Subprod Visceras"/>
    <x v="0"/>
    <n v="-7333"/>
    <n v="0"/>
    <n v="0"/>
    <n v="-7333"/>
    <n v="25000"/>
    <n v="24000"/>
    <n v="24000"/>
    <m/>
    <n v="0"/>
    <s v="OK"/>
    <n v="0"/>
  </r>
  <r>
    <x v="564"/>
    <x v="4"/>
    <s v="Cerdo"/>
    <x v="0"/>
    <s v="1023397"/>
    <x v="133"/>
    <s v="Grasas"/>
    <s v="Grasa Gordura"/>
    <x v="4"/>
    <m/>
    <m/>
    <m/>
    <m/>
    <m/>
    <m/>
    <n v="48000"/>
    <m/>
    <n v="-48000"/>
    <s v="Pendiente de ingreso"/>
    <n v="0"/>
  </r>
  <r>
    <x v="565"/>
    <x v="4"/>
    <s v="Cerdo"/>
    <x v="0"/>
    <s v="1023398"/>
    <x v="126"/>
    <s v="Grasas"/>
    <s v="Grasa Gordura"/>
    <x v="3"/>
    <m/>
    <m/>
    <m/>
    <m/>
    <m/>
    <m/>
    <n v="1000"/>
    <m/>
    <n v="-1000"/>
    <s v="Pendiente de ingreso"/>
    <n v="0"/>
  </r>
  <r>
    <x v="566"/>
    <x v="4"/>
    <s v="Cerdo"/>
    <x v="0"/>
    <s v="1023399"/>
    <x v="150"/>
    <s v="Grasas"/>
    <s v="Grasa Gordura"/>
    <x v="3"/>
    <m/>
    <m/>
    <m/>
    <m/>
    <m/>
    <m/>
    <n v="1000"/>
    <m/>
    <n v="-1000"/>
    <s v="Pendiente de ingreso"/>
    <n v="0"/>
  </r>
  <r>
    <x v="271"/>
    <x v="4"/>
    <s v="Cerdo"/>
    <x v="1"/>
    <s v="1020822"/>
    <x v="249"/>
    <s v="Huesos"/>
    <s v="Huesos Cuarto Centra"/>
    <x v="5"/>
    <n v="-22547"/>
    <n v="46581"/>
    <n v="24034"/>
    <n v="-22547"/>
    <n v="46581"/>
    <n v="24034"/>
    <n v="23995.017"/>
    <m/>
    <n v="38.983000000000175"/>
    <s v="Sobre ingreso"/>
    <n v="0"/>
  </r>
  <r>
    <x v="272"/>
    <x v="4"/>
    <s v="Cerdo"/>
    <x v="1"/>
    <s v="1020828"/>
    <x v="156"/>
    <s v="Chuleta"/>
    <s v="Chuleta Huesos"/>
    <x v="5"/>
    <n v="-4236"/>
    <n v="67823"/>
    <n v="64000"/>
    <n v="-4236"/>
    <n v="67823"/>
    <n v="64000"/>
    <n v="63999.01"/>
    <m/>
    <n v="0.98999999999796273"/>
    <s v="Sobre ingreso"/>
    <n v="0"/>
  </r>
  <r>
    <x v="273"/>
    <x v="4"/>
    <s v="Cerdo"/>
    <x v="1"/>
    <s v="1020845"/>
    <x v="250"/>
    <s v="Lomo"/>
    <s v="Lomo Vetado"/>
    <x v="6"/>
    <n v="318"/>
    <n v="0"/>
    <n v="0"/>
    <n v="318"/>
    <n v="0"/>
    <n v="0"/>
    <m/>
    <m/>
    <n v="0"/>
    <s v="OK"/>
    <n v="0"/>
  </r>
  <r>
    <x v="274"/>
    <x v="4"/>
    <s v="Cerdo"/>
    <x v="1"/>
    <s v="1020853"/>
    <x v="158"/>
    <s v="Filete"/>
    <s v="Filete c/Cabeza"/>
    <x v="7"/>
    <n v="-14383"/>
    <n v="188717"/>
    <n v="168000"/>
    <n v="-14383"/>
    <n v="188717"/>
    <n v="168000"/>
    <n v="160000"/>
    <m/>
    <n v="8000"/>
    <s v="Sobre ingreso"/>
    <n v="0"/>
  </r>
  <r>
    <x v="275"/>
    <x v="4"/>
    <s v="Cerdo"/>
    <x v="1"/>
    <s v="1020878"/>
    <x v="251"/>
    <s v="Huesos"/>
    <s v="Huesos Cuarto Centra"/>
    <x v="5"/>
    <n v="13356"/>
    <n v="53685"/>
    <n v="67041"/>
    <n v="13356"/>
    <n v="53685"/>
    <n v="67041"/>
    <n v="24001.9"/>
    <m/>
    <n v="43039.1"/>
    <s v="Sobre ingreso"/>
    <n v="0"/>
  </r>
  <r>
    <x v="277"/>
    <x v="4"/>
    <s v="Cerdo"/>
    <x v="1"/>
    <s v="1021005"/>
    <x v="253"/>
    <s v="Paleta"/>
    <s v="Paleta Pulpa"/>
    <x v="7"/>
    <n v="2849"/>
    <n v="0"/>
    <n v="0"/>
    <n v="2849"/>
    <n v="0"/>
    <n v="0"/>
    <m/>
    <m/>
    <n v="0"/>
    <s v="OK"/>
    <n v="0"/>
  </r>
  <r>
    <x v="278"/>
    <x v="4"/>
    <s v="Cerdo"/>
    <x v="1"/>
    <s v="1021020"/>
    <x v="254"/>
    <s v="Plancha"/>
    <s v="Plancha s/Cuero"/>
    <x v="6"/>
    <n v="1730"/>
    <n v="0"/>
    <n v="0"/>
    <n v="1730"/>
    <n v="0"/>
    <n v="0"/>
    <m/>
    <m/>
    <n v="0"/>
    <s v="OK"/>
    <n v="0"/>
  </r>
  <r>
    <x v="279"/>
    <x v="4"/>
    <s v="Cerdo"/>
    <x v="1"/>
    <s v="1021026"/>
    <x v="222"/>
    <s v="Grasas"/>
    <s v="Grasa Gordura"/>
    <x v="6"/>
    <n v="-1741"/>
    <n v="20389"/>
    <n v="24000"/>
    <n v="-1741"/>
    <n v="20389"/>
    <n v="24000"/>
    <n v="24002"/>
    <m/>
    <n v="-2"/>
    <s v="Pendiente de ingreso"/>
    <n v="0"/>
  </r>
  <r>
    <x v="280"/>
    <x v="4"/>
    <s v="Cerdo"/>
    <x v="1"/>
    <s v="1021140"/>
    <x v="255"/>
    <s v="Chuleta"/>
    <s v="Chuleta Centro"/>
    <x v="5"/>
    <n v="-817"/>
    <n v="0"/>
    <n v="0"/>
    <n v="-817"/>
    <n v="0"/>
    <n v="0"/>
    <m/>
    <m/>
    <n v="0"/>
    <s v="OK"/>
    <n v="0"/>
  </r>
  <r>
    <x v="281"/>
    <x v="4"/>
    <s v="Cerdo"/>
    <x v="1"/>
    <s v="1021237"/>
    <x v="256"/>
    <s v="Recortes"/>
    <s v="Recortes No Magro"/>
    <x v="7"/>
    <n v="-27942"/>
    <n v="0"/>
    <n v="0"/>
    <n v="-27942"/>
    <n v="0"/>
    <n v="0"/>
    <m/>
    <m/>
    <n v="0"/>
    <s v="OK"/>
    <n v="0"/>
  </r>
  <r>
    <x v="282"/>
    <x v="4"/>
    <s v="Cerdo"/>
    <x v="1"/>
    <s v="1021260"/>
    <x v="257"/>
    <s v="Subprod"/>
    <s v="Subprod Visceras"/>
    <x v="5"/>
    <n v="-178"/>
    <n v="178"/>
    <n v="0"/>
    <n v="-178"/>
    <n v="178"/>
    <n v="0"/>
    <m/>
    <m/>
    <n v="0"/>
    <s v="OK"/>
    <n v="0"/>
  </r>
  <r>
    <x v="283"/>
    <x v="4"/>
    <s v="Cerdo"/>
    <x v="1"/>
    <s v="1021263"/>
    <x v="121"/>
    <s v="Pierna"/>
    <s v="Pierna Pulpa"/>
    <x v="7"/>
    <n v="-99755"/>
    <n v="0"/>
    <n v="0"/>
    <n v="-99755"/>
    <n v="0"/>
    <n v="0"/>
    <m/>
    <m/>
    <n v="0"/>
    <s v="OK"/>
    <n v="0"/>
  </r>
  <r>
    <x v="284"/>
    <x v="4"/>
    <s v="Cerdo"/>
    <x v="1"/>
    <s v="1021270"/>
    <x v="231"/>
    <s v="Cueros"/>
    <s v="Cuero Forro"/>
    <x v="6"/>
    <n v="-19318"/>
    <n v="309105"/>
    <n v="240000"/>
    <n v="-19318"/>
    <n v="260028"/>
    <n v="168000"/>
    <n v="168000"/>
    <m/>
    <n v="0"/>
    <s v="OK"/>
    <n v="0"/>
  </r>
  <r>
    <x v="285"/>
    <x v="4"/>
    <s v="Cerdo"/>
    <x v="1"/>
    <s v="1021272"/>
    <x v="238"/>
    <s v="Cueros"/>
    <s v="Cuero Forro"/>
    <x v="6"/>
    <n v="-18516"/>
    <n v="165280"/>
    <n v="144000"/>
    <n v="-18516"/>
    <n v="165280"/>
    <n v="144000"/>
    <n v="144000"/>
    <m/>
    <n v="0"/>
    <s v="OK"/>
    <n v="0"/>
  </r>
  <r>
    <x v="158"/>
    <x v="4"/>
    <s v="Cerdo"/>
    <x v="1"/>
    <s v="1021287"/>
    <x v="148"/>
    <s v="Grasas"/>
    <s v="Grasa Lomo Tocino"/>
    <x v="7"/>
    <n v="776"/>
    <n v="0"/>
    <n v="0"/>
    <n v="776"/>
    <n v="0"/>
    <n v="0"/>
    <m/>
    <m/>
    <n v="0"/>
    <s v="OK"/>
    <n v="0"/>
  </r>
  <r>
    <x v="286"/>
    <x v="4"/>
    <s v="Cerdo"/>
    <x v="1"/>
    <s v="1021398"/>
    <x v="158"/>
    <s v="Filete"/>
    <s v="Filete c/Cabeza"/>
    <x v="5"/>
    <n v="-13810"/>
    <n v="37810"/>
    <n v="24000"/>
    <n v="-13810"/>
    <n v="37810"/>
    <n v="24000"/>
    <n v="24648.188999999998"/>
    <m/>
    <n v="-648.18899999999849"/>
    <s v="Pendiente de ingreso"/>
    <n v="0"/>
  </r>
  <r>
    <x v="469"/>
    <x v="4"/>
    <s v="Cerdo"/>
    <x v="1"/>
    <s v="1021433"/>
    <x v="263"/>
    <s v="Pierna"/>
    <s v="Pierna Pulpa"/>
    <x v="7"/>
    <n v="-6715"/>
    <n v="192932"/>
    <n v="120000"/>
    <n v="-6715"/>
    <n v="192932"/>
    <n v="129654"/>
    <n v="129654"/>
    <m/>
    <n v="0"/>
    <s v="OK"/>
    <n v="0"/>
  </r>
  <r>
    <x v="160"/>
    <x v="4"/>
    <s v="Cerdo"/>
    <x v="1"/>
    <s v="1021435"/>
    <x v="150"/>
    <s v="Grasas"/>
    <s v="Grasa Gordura"/>
    <x v="7"/>
    <n v="-13035"/>
    <n v="0"/>
    <n v="0"/>
    <n v="-13035"/>
    <n v="0"/>
    <n v="0"/>
    <m/>
    <m/>
    <n v="0"/>
    <s v="OK"/>
    <n v="0"/>
  </r>
  <r>
    <x v="287"/>
    <x v="4"/>
    <s v="Cerdo"/>
    <x v="1"/>
    <s v="1021474"/>
    <x v="258"/>
    <s v="Grasas"/>
    <s v="Grasa Gordura"/>
    <x v="7"/>
    <n v="3213"/>
    <n v="0"/>
    <n v="0"/>
    <n v="3213"/>
    <n v="0"/>
    <n v="0"/>
    <m/>
    <m/>
    <n v="0"/>
    <s v="OK"/>
    <n v="0"/>
  </r>
  <r>
    <x v="289"/>
    <x v="4"/>
    <s v="Cerdo"/>
    <x v="1"/>
    <s v="1021538"/>
    <x v="259"/>
    <s v="Panceta"/>
    <s v="Panceta s/Cuero"/>
    <x v="5"/>
    <n v="-11566"/>
    <n v="227725"/>
    <n v="216159"/>
    <n v="-11566"/>
    <n v="227725"/>
    <n v="216159"/>
    <n v="216106.307"/>
    <m/>
    <n v="52.692999999999302"/>
    <s v="Sobre ingreso"/>
    <n v="0"/>
  </r>
  <r>
    <x v="290"/>
    <x v="4"/>
    <s v="Cerdo"/>
    <x v="1"/>
    <s v="1021539"/>
    <x v="260"/>
    <s v="Panceta"/>
    <s v="Panceta s/Cuero"/>
    <x v="5"/>
    <n v="16444"/>
    <n v="0"/>
    <n v="0"/>
    <n v="16444"/>
    <n v="0"/>
    <n v="0"/>
    <n v="7459.7740000000003"/>
    <m/>
    <n v="-7459.7740000000003"/>
    <s v="Pendiente de ingreso"/>
    <n v="0"/>
  </r>
  <r>
    <x v="163"/>
    <x v="4"/>
    <s v="Cerdo"/>
    <x v="1"/>
    <s v="1021550"/>
    <x v="153"/>
    <s v="Recortes"/>
    <s v="Recortes No Magro"/>
    <x v="7"/>
    <n v="-25258"/>
    <n v="0"/>
    <n v="0"/>
    <n v="-25258"/>
    <n v="0"/>
    <n v="0"/>
    <m/>
    <m/>
    <n v="0"/>
    <s v="OK"/>
    <n v="0"/>
  </r>
  <r>
    <x v="291"/>
    <x v="4"/>
    <s v="Cerdo"/>
    <x v="1"/>
    <s v="1021555"/>
    <x v="261"/>
    <s v="Grasas"/>
    <s v="Grasa Gordura"/>
    <x v="6"/>
    <n v="-381"/>
    <n v="170401"/>
    <n v="168000"/>
    <n v="-381"/>
    <n v="170401"/>
    <n v="168000"/>
    <n v="168014"/>
    <m/>
    <n v="-14"/>
    <s v="Pendiente de ingreso"/>
    <n v="0"/>
  </r>
  <r>
    <x v="292"/>
    <x v="4"/>
    <s v="Cerdo"/>
    <x v="1"/>
    <s v="1021596"/>
    <x v="149"/>
    <s v="Cueros"/>
    <s v="Cuero Mixto"/>
    <x v="6"/>
    <n v="12801"/>
    <n v="107199"/>
    <n v="120000"/>
    <n v="12801"/>
    <n v="35199"/>
    <n v="48000"/>
    <n v="120009"/>
    <m/>
    <n v="-72009"/>
    <s v="Pendiente de ingreso"/>
    <n v="0"/>
  </r>
  <r>
    <x v="293"/>
    <x v="4"/>
    <s v="Cerdo"/>
    <x v="1"/>
    <s v="1021732"/>
    <x v="262"/>
    <s v="Huesos"/>
    <s v="Huesos Cuarto Traser"/>
    <x v="2"/>
    <n v="16006"/>
    <n v="347001"/>
    <n v="400000"/>
    <n v="16006"/>
    <n v="347001"/>
    <n v="400000"/>
    <n v="391800"/>
    <m/>
    <n v="8200"/>
    <s v="Sobre ingreso"/>
    <n v="0"/>
  </r>
  <r>
    <x v="294"/>
    <x v="4"/>
    <s v="Cerdo"/>
    <x v="1"/>
    <s v="1021733"/>
    <x v="263"/>
    <s v="Pierna"/>
    <s v="Pierna Pulpa"/>
    <x v="2"/>
    <n v="216"/>
    <n v="0"/>
    <n v="0"/>
    <n v="216"/>
    <n v="0"/>
    <n v="0"/>
    <m/>
    <m/>
    <n v="0"/>
    <s v="OK"/>
    <n v="0"/>
  </r>
  <r>
    <x v="173"/>
    <x v="4"/>
    <s v="Cerdo"/>
    <x v="1"/>
    <s v="1021735"/>
    <x v="163"/>
    <s v="Subprod"/>
    <s v="Subprod Patas-Manos"/>
    <x v="2"/>
    <n v="0"/>
    <n v="120000"/>
    <n v="120000"/>
    <n v="0"/>
    <n v="120000"/>
    <n v="120000"/>
    <n v="120000"/>
    <m/>
    <n v="0"/>
    <s v="OK"/>
    <n v="0"/>
  </r>
  <r>
    <x v="295"/>
    <x v="4"/>
    <s v="Cerdo"/>
    <x v="1"/>
    <s v="1021737"/>
    <x v="264"/>
    <s v="Subprod"/>
    <s v="Subprod Patas-Manos"/>
    <x v="2"/>
    <n v="8952"/>
    <n v="15587"/>
    <n v="24000"/>
    <n v="8952"/>
    <n v="15587"/>
    <n v="24000"/>
    <n v="24000"/>
    <m/>
    <n v="0"/>
    <s v="OK"/>
    <n v="0"/>
  </r>
  <r>
    <x v="174"/>
    <x v="4"/>
    <s v="Cerdo"/>
    <x v="1"/>
    <s v="1021738"/>
    <x v="164"/>
    <s v="Subprod"/>
    <s v="Subprod Patas-Manos"/>
    <x v="2"/>
    <n v="-11022"/>
    <n v="96389"/>
    <n v="96000"/>
    <n v="-11022"/>
    <n v="96389"/>
    <n v="96000"/>
    <n v="96000"/>
    <m/>
    <n v="0"/>
    <s v="OK"/>
    <n v="0"/>
  </r>
  <r>
    <x v="296"/>
    <x v="4"/>
    <s v="Cerdo"/>
    <x v="1"/>
    <s v="1021739"/>
    <x v="265"/>
    <s v="Cabeza"/>
    <s v="Cabeza Entera"/>
    <x v="2"/>
    <n v="1193"/>
    <n v="24249"/>
    <n v="0"/>
    <n v="1193"/>
    <n v="24249"/>
    <n v="24000"/>
    <n v="24000"/>
    <m/>
    <n v="0"/>
    <s v="OK"/>
    <n v="0"/>
  </r>
  <r>
    <x v="297"/>
    <x v="4"/>
    <s v="Cerdo"/>
    <x v="1"/>
    <s v="1021765"/>
    <x v="119"/>
    <s v="Pierna"/>
    <s v="Pierna Entera"/>
    <x v="2"/>
    <n v="20"/>
    <n v="0"/>
    <n v="0"/>
    <n v="20"/>
    <n v="0"/>
    <n v="0"/>
    <m/>
    <m/>
    <n v="0"/>
    <s v="OK"/>
    <n v="0"/>
  </r>
  <r>
    <x v="298"/>
    <x v="4"/>
    <s v="Cerdo"/>
    <x v="1"/>
    <s v="1021766"/>
    <x v="266"/>
    <s v="Huesos"/>
    <s v="Huesos Cuarto Delant"/>
    <x v="2"/>
    <n v="-12835"/>
    <n v="377981"/>
    <n v="432000"/>
    <n v="-12835"/>
    <n v="377981"/>
    <n v="432000"/>
    <n v="432000"/>
    <m/>
    <n v="0"/>
    <s v="OK"/>
    <n v="0"/>
  </r>
  <r>
    <x v="299"/>
    <x v="4"/>
    <s v="Cerdo"/>
    <x v="1"/>
    <s v="1021767"/>
    <x v="267"/>
    <s v="Huesos"/>
    <s v="Huesos Cuarto Centra"/>
    <x v="2"/>
    <n v="41238"/>
    <n v="469457"/>
    <n v="504000"/>
    <n v="41238"/>
    <n v="469457"/>
    <n v="504000"/>
    <n v="504000"/>
    <m/>
    <n v="0"/>
    <s v="OK"/>
    <n v="0"/>
  </r>
  <r>
    <x v="300"/>
    <x v="4"/>
    <s v="Cerdo"/>
    <x v="1"/>
    <s v="1021774"/>
    <x v="268"/>
    <s v="Huesos"/>
    <s v="Huesos Cuarto Delant"/>
    <x v="2"/>
    <n v="18220"/>
    <n v="85282"/>
    <n v="96000"/>
    <n v="18220"/>
    <n v="85282"/>
    <n v="96000"/>
    <n v="96000"/>
    <m/>
    <n v="0"/>
    <s v="OK"/>
    <n v="0"/>
  </r>
  <r>
    <x v="301"/>
    <x v="4"/>
    <s v="Cerdo"/>
    <x v="1"/>
    <s v="1021819"/>
    <x v="269"/>
    <s v="Lomo"/>
    <s v="Lomo Centro"/>
    <x v="7"/>
    <n v="-63334"/>
    <n v="0"/>
    <n v="0"/>
    <n v="-63334"/>
    <n v="0"/>
    <n v="0"/>
    <m/>
    <m/>
    <n v="0"/>
    <s v="OK"/>
    <n v="0"/>
  </r>
  <r>
    <x v="302"/>
    <x v="4"/>
    <s v="Cerdo"/>
    <x v="1"/>
    <s v="1021820"/>
    <x v="250"/>
    <s v="Lomo"/>
    <s v="Lomo Vetado"/>
    <x v="7"/>
    <n v="-20684"/>
    <n v="0"/>
    <n v="0"/>
    <n v="-20684"/>
    <n v="0"/>
    <n v="0"/>
    <m/>
    <m/>
    <n v="0"/>
    <s v="OK"/>
    <n v="0"/>
  </r>
  <r>
    <x v="303"/>
    <x v="4"/>
    <s v="Cerdo"/>
    <x v="1"/>
    <s v="1021874"/>
    <x v="130"/>
    <s v="Grasas"/>
    <s v="Grasa Gordura"/>
    <x v="6"/>
    <n v="59207"/>
    <n v="248651"/>
    <n v="312000"/>
    <n v="59207"/>
    <n v="248651"/>
    <n v="312000"/>
    <n v="312024"/>
    <m/>
    <n v="-24"/>
    <s v="Pendiente de ingreso"/>
    <n v="0"/>
  </r>
  <r>
    <x v="304"/>
    <x v="4"/>
    <s v="Cerdo"/>
    <x v="1"/>
    <s v="1021903"/>
    <x v="247"/>
    <s v="Subprod"/>
    <s v="Subprod Visceras"/>
    <x v="7"/>
    <n v="-22891"/>
    <n v="0"/>
    <n v="0"/>
    <n v="-22891"/>
    <n v="0"/>
    <n v="0"/>
    <m/>
    <m/>
    <n v="0"/>
    <s v="OK"/>
    <n v="0"/>
  </r>
  <r>
    <x v="177"/>
    <x v="4"/>
    <s v="Cerdo"/>
    <x v="1"/>
    <s v="1021905"/>
    <x v="166"/>
    <s v="Recortes"/>
    <s v="Recortes No Magro"/>
    <x v="2"/>
    <n v="0"/>
    <n v="0"/>
    <n v="0"/>
    <n v="0"/>
    <n v="0"/>
    <n v="0"/>
    <n v="24000"/>
    <m/>
    <n v="-24000"/>
    <s v="Pendiente de ingreso"/>
    <n v="0"/>
  </r>
  <r>
    <x v="533"/>
    <x v="4"/>
    <s v="Cerdo"/>
    <x v="1"/>
    <s v="1021920"/>
    <x v="468"/>
    <s v="Lomo"/>
    <s v="Lomo CC Loin"/>
    <x v="8"/>
    <n v="14"/>
    <n v="0"/>
    <n v="0"/>
    <n v="14"/>
    <n v="0"/>
    <n v="0"/>
    <m/>
    <m/>
    <n v="0"/>
    <s v="OK"/>
    <n v="0"/>
  </r>
  <r>
    <x v="534"/>
    <x v="4"/>
    <s v="Cerdo"/>
    <x v="1"/>
    <s v="1021921"/>
    <x v="469"/>
    <s v="Lomo"/>
    <s v="Lomo Centro"/>
    <x v="8"/>
    <n v="380"/>
    <n v="2620"/>
    <n v="3000"/>
    <n v="380"/>
    <n v="2620"/>
    <n v="3000"/>
    <n v="3000"/>
    <m/>
    <n v="0"/>
    <s v="OK"/>
    <n v="0"/>
  </r>
  <r>
    <x v="305"/>
    <x v="4"/>
    <s v="Cerdo"/>
    <x v="1"/>
    <s v="1021922"/>
    <x v="158"/>
    <s v="Filete"/>
    <s v="Filete c/Cabeza"/>
    <x v="8"/>
    <n v="0"/>
    <n v="2000"/>
    <n v="2000"/>
    <n v="0"/>
    <n v="2000"/>
    <n v="2000"/>
    <n v="2000"/>
    <m/>
    <n v="0"/>
    <s v="OK"/>
    <n v="0"/>
  </r>
  <r>
    <x v="306"/>
    <x v="4"/>
    <s v="Cerdo"/>
    <x v="1"/>
    <s v="1021924"/>
    <x v="270"/>
    <s v="Lomo"/>
    <s v="Lomo MM Loin"/>
    <x v="8"/>
    <n v="-2294"/>
    <n v="42294"/>
    <n v="40000"/>
    <n v="-2294"/>
    <n v="42294"/>
    <n v="40000"/>
    <n v="40000"/>
    <m/>
    <n v="0"/>
    <s v="OK"/>
    <n v="0"/>
  </r>
  <r>
    <x v="307"/>
    <x v="4"/>
    <s v="Cerdo"/>
    <x v="1"/>
    <s v="1021925"/>
    <x v="271"/>
    <s v="Lomo"/>
    <s v="Lomo MM Loin"/>
    <x v="8"/>
    <n v="2725"/>
    <n v="27155"/>
    <n v="29880"/>
    <n v="2725"/>
    <n v="38155"/>
    <n v="40880"/>
    <n v="40000"/>
    <m/>
    <n v="880"/>
    <s v="Sobre ingreso"/>
    <n v="0"/>
  </r>
  <r>
    <x v="308"/>
    <x v="4"/>
    <s v="Cerdo"/>
    <x v="1"/>
    <s v="1021929"/>
    <x v="272"/>
    <s v="Panceta"/>
    <s v="Panceta c/Cuero"/>
    <x v="8"/>
    <n v="490"/>
    <n v="1510"/>
    <n v="2000"/>
    <n v="490"/>
    <n v="1510"/>
    <n v="2000"/>
    <n v="2000"/>
    <m/>
    <n v="0"/>
    <s v="OK"/>
    <n v="0"/>
  </r>
  <r>
    <x v="309"/>
    <x v="4"/>
    <s v="Cerdo"/>
    <x v="1"/>
    <s v="1021931"/>
    <x v="273"/>
    <s v="Cost-Pec"/>
    <s v="Cost-Pec Trozos"/>
    <x v="8"/>
    <n v="8134"/>
    <n v="15430"/>
    <n v="22000"/>
    <n v="8134"/>
    <n v="15430"/>
    <n v="22000"/>
    <n v="22000"/>
    <m/>
    <n v="0"/>
    <s v="OK"/>
    <n v="0"/>
  </r>
  <r>
    <x v="310"/>
    <x v="4"/>
    <s v="Cerdo"/>
    <x v="1"/>
    <s v="1021936"/>
    <x v="274"/>
    <s v="Paleta"/>
    <s v="Paleta Pulpa"/>
    <x v="8"/>
    <n v="-3700"/>
    <n v="483700"/>
    <n v="480000"/>
    <n v="-3700"/>
    <n v="483700"/>
    <n v="480000"/>
    <n v="480000"/>
    <m/>
    <n v="0"/>
    <s v="OK"/>
    <n v="0"/>
  </r>
  <r>
    <x v="470"/>
    <x v="4"/>
    <s v="Cerdo"/>
    <x v="1"/>
    <s v="1021944"/>
    <x v="416"/>
    <s v="Recortes"/>
    <s v="Diafragma"/>
    <x v="8"/>
    <n v="-1352"/>
    <n v="4352"/>
    <n v="3000"/>
    <n v="-1352"/>
    <n v="4352"/>
    <n v="3000"/>
    <n v="3000"/>
    <m/>
    <n v="0"/>
    <s v="OK"/>
    <n v="0"/>
  </r>
  <r>
    <x v="471"/>
    <x v="4"/>
    <s v="Cerdo"/>
    <x v="1"/>
    <s v="1021945"/>
    <x v="417"/>
    <s v="Cabeza"/>
    <s v="Cabeza Derivados"/>
    <x v="8"/>
    <n v="-300"/>
    <n v="3300"/>
    <n v="3000"/>
    <n v="-300"/>
    <n v="3300"/>
    <n v="3000"/>
    <n v="3000"/>
    <m/>
    <n v="0"/>
    <s v="OK"/>
    <n v="0"/>
  </r>
  <r>
    <x v="311"/>
    <x v="4"/>
    <s v="Cerdo"/>
    <x v="1"/>
    <s v="1021952"/>
    <x v="156"/>
    <s v="Chuleta"/>
    <s v="Chuleta Huesos"/>
    <x v="8"/>
    <n v="327"/>
    <n v="2673"/>
    <n v="3000"/>
    <n v="327"/>
    <n v="4673"/>
    <n v="5000"/>
    <n v="5000"/>
    <m/>
    <n v="0"/>
    <s v="OK"/>
    <n v="0"/>
  </r>
  <r>
    <x v="312"/>
    <x v="4"/>
    <s v="Cerdo"/>
    <x v="1"/>
    <s v="1021971"/>
    <x v="275"/>
    <s v="Cueros"/>
    <s v="Cuero Back"/>
    <x v="2"/>
    <n v="-1504"/>
    <n v="1504"/>
    <n v="0"/>
    <n v="-1504"/>
    <n v="1504"/>
    <n v="0"/>
    <m/>
    <m/>
    <n v="0"/>
    <s v="OK"/>
    <n v="0"/>
  </r>
  <r>
    <x v="179"/>
    <x v="4"/>
    <s v="Cerdo"/>
    <x v="1"/>
    <s v="1021980"/>
    <x v="168"/>
    <s v="Chuleta"/>
    <s v="Chuleta Huesos"/>
    <x v="6"/>
    <n v="0"/>
    <n v="10624"/>
    <n v="12000"/>
    <n v="0"/>
    <n v="10624"/>
    <n v="12000"/>
    <m/>
    <m/>
    <n v="12000"/>
    <s v="Sobre ingreso"/>
    <n v="0"/>
  </r>
  <r>
    <x v="313"/>
    <x v="4"/>
    <s v="Cerdo"/>
    <x v="1"/>
    <s v="1021987"/>
    <x v="276"/>
    <s v="Subprod"/>
    <s v="Subprod Tripa"/>
    <x v="8"/>
    <n v="-5340"/>
    <n v="15340"/>
    <n v="10000"/>
    <n v="-5340"/>
    <n v="15340"/>
    <n v="10000"/>
    <n v="10000"/>
    <m/>
    <n v="0"/>
    <s v="OK"/>
    <n v="0"/>
  </r>
  <r>
    <x v="180"/>
    <x v="4"/>
    <s v="Cerdo"/>
    <x v="1"/>
    <s v="1021992"/>
    <x v="89"/>
    <s v="Grasas"/>
    <s v="Grasa Lomo Tocino"/>
    <x v="2"/>
    <n v="4728"/>
    <n v="0"/>
    <n v="0"/>
    <n v="4728"/>
    <n v="0"/>
    <n v="0"/>
    <m/>
    <m/>
    <n v="0"/>
    <s v="OK"/>
    <n v="0"/>
  </r>
  <r>
    <x v="314"/>
    <x v="4"/>
    <s v="Cerdo"/>
    <x v="1"/>
    <s v="1022033"/>
    <x v="277"/>
    <s v="Cabeza"/>
    <s v="Cabeza Derivados"/>
    <x v="2"/>
    <n v="7858"/>
    <n v="38974"/>
    <n v="48000"/>
    <n v="7858"/>
    <n v="38974"/>
    <n v="48000"/>
    <n v="48001"/>
    <m/>
    <n v="-1"/>
    <s v="Pendiente de ingreso"/>
    <n v="0"/>
  </r>
  <r>
    <x v="181"/>
    <x v="4"/>
    <s v="Cerdo"/>
    <x v="1"/>
    <s v="1022073"/>
    <x v="169"/>
    <s v="Grasas"/>
    <s v="Grasa Interior"/>
    <x v="2"/>
    <n v="7467"/>
    <n v="16533"/>
    <n v="24000"/>
    <n v="7467"/>
    <n v="16533"/>
    <n v="24000"/>
    <m/>
    <m/>
    <n v="24000"/>
    <s v="Sobre ingreso"/>
    <n v="0"/>
  </r>
  <r>
    <x v="315"/>
    <x v="4"/>
    <s v="Cerdo"/>
    <x v="1"/>
    <s v="1022080"/>
    <x v="278"/>
    <s v="Subprod"/>
    <s v="Subprod Cola"/>
    <x v="2"/>
    <n v="7067"/>
    <n v="91468"/>
    <n v="96000"/>
    <n v="7067"/>
    <n v="91468"/>
    <n v="96000"/>
    <n v="96000"/>
    <m/>
    <n v="0"/>
    <s v="OK"/>
    <n v="0"/>
  </r>
  <r>
    <x v="182"/>
    <x v="4"/>
    <s v="Cerdo"/>
    <x v="1"/>
    <s v="1022096"/>
    <x v="170"/>
    <s v="Huesos"/>
    <s v="Huesos Cuarto Delant"/>
    <x v="2"/>
    <m/>
    <m/>
    <m/>
    <m/>
    <m/>
    <m/>
    <n v="48000"/>
    <m/>
    <n v="-48000"/>
    <s v="Pendiente de ingreso"/>
    <n v="0"/>
  </r>
  <r>
    <x v="317"/>
    <x v="4"/>
    <s v="Cerdo"/>
    <x v="1"/>
    <s v="1022097"/>
    <x v="280"/>
    <s v="Filete"/>
    <s v="Filete c/Cabeza"/>
    <x v="7"/>
    <n v="8060"/>
    <n v="0"/>
    <n v="0"/>
    <n v="8060"/>
    <n v="0"/>
    <n v="0"/>
    <m/>
    <m/>
    <n v="0"/>
    <s v="OK"/>
    <n v="0"/>
  </r>
  <r>
    <x v="318"/>
    <x v="4"/>
    <s v="Cerdo"/>
    <x v="1"/>
    <s v="1022099"/>
    <x v="281"/>
    <s v="Huesos"/>
    <s v="Huesos Cuarto Centra"/>
    <x v="2"/>
    <n v="44429"/>
    <n v="75571"/>
    <n v="120000"/>
    <n v="44429"/>
    <n v="75571"/>
    <n v="120000"/>
    <n v="120000"/>
    <m/>
    <n v="0"/>
    <s v="OK"/>
    <n v="0"/>
  </r>
  <r>
    <x v="319"/>
    <x v="4"/>
    <s v="Cerdo"/>
    <x v="1"/>
    <s v="1022101"/>
    <x v="282"/>
    <s v="Lomo"/>
    <s v="Lomo Centro"/>
    <x v="8"/>
    <n v="299"/>
    <n v="1701"/>
    <n v="2000"/>
    <n v="299"/>
    <n v="1701"/>
    <n v="2000"/>
    <n v="2000"/>
    <m/>
    <n v="0"/>
    <s v="OK"/>
    <n v="0"/>
  </r>
  <r>
    <x v="320"/>
    <x v="4"/>
    <s v="Cerdo"/>
    <x v="1"/>
    <s v="1022115"/>
    <x v="283"/>
    <s v="Plancha"/>
    <s v="Plancha c/Cuero"/>
    <x v="6"/>
    <n v="5954"/>
    <n v="0"/>
    <n v="0"/>
    <n v="5954"/>
    <n v="0"/>
    <n v="0"/>
    <m/>
    <m/>
    <n v="0"/>
    <s v="OK"/>
    <n v="0"/>
  </r>
  <r>
    <x v="184"/>
    <x v="4"/>
    <s v="Cerdo"/>
    <x v="1"/>
    <s v="1022125"/>
    <x v="172"/>
    <s v="Pernil"/>
    <s v="Pernil Mano"/>
    <x v="2"/>
    <n v="-14527"/>
    <n v="0"/>
    <n v="0"/>
    <n v="-14527"/>
    <n v="0"/>
    <n v="0"/>
    <m/>
    <m/>
    <n v="0"/>
    <s v="OK"/>
    <n v="0"/>
  </r>
  <r>
    <x v="321"/>
    <x v="4"/>
    <s v="Cerdo"/>
    <x v="1"/>
    <s v="1022128"/>
    <x v="284"/>
    <s v="Pierna"/>
    <s v="Pierna Pulpa Fina"/>
    <x v="8"/>
    <n v="699"/>
    <n v="14301"/>
    <n v="15000"/>
    <n v="699"/>
    <n v="14301"/>
    <n v="15000"/>
    <n v="11000"/>
    <m/>
    <n v="4000"/>
    <s v="Sobre ingreso"/>
    <n v="0"/>
  </r>
  <r>
    <x v="322"/>
    <x v="4"/>
    <s v="Cerdo"/>
    <x v="1"/>
    <s v="1022141"/>
    <x v="285"/>
    <s v="Pierna"/>
    <s v="Pierna Pulpa Fina"/>
    <x v="8"/>
    <n v="473"/>
    <n v="27876"/>
    <n v="28350"/>
    <n v="473"/>
    <n v="42876"/>
    <n v="43350"/>
    <n v="43000"/>
    <m/>
    <n v="350"/>
    <s v="Sobre ingreso"/>
    <n v="0"/>
  </r>
  <r>
    <x v="323"/>
    <x v="4"/>
    <s v="Cerdo"/>
    <x v="1"/>
    <s v="1022142"/>
    <x v="286"/>
    <s v="Pierna"/>
    <s v="Pierna Pulpa Fina"/>
    <x v="8"/>
    <n v="1661"/>
    <n v="13339"/>
    <n v="15000"/>
    <n v="1661"/>
    <n v="13339"/>
    <n v="15000"/>
    <n v="15000"/>
    <m/>
    <n v="0"/>
    <s v="OK"/>
    <n v="0"/>
  </r>
  <r>
    <x v="324"/>
    <x v="4"/>
    <s v="Cerdo"/>
    <x v="1"/>
    <s v="1022145"/>
    <x v="287"/>
    <s v="Pierna"/>
    <s v="Pierna Pulpa"/>
    <x v="7"/>
    <n v="-1215"/>
    <n v="0"/>
    <n v="0"/>
    <n v="-1215"/>
    <n v="0"/>
    <n v="0"/>
    <m/>
    <m/>
    <n v="0"/>
    <s v="OK"/>
    <n v="0"/>
  </r>
  <r>
    <x v="325"/>
    <x v="4"/>
    <s v="Cerdo"/>
    <x v="1"/>
    <s v="1022169"/>
    <x v="288"/>
    <s v="Recortes"/>
    <s v="Recortes No Magro"/>
    <x v="2"/>
    <n v="13561"/>
    <n v="189854"/>
    <n v="216000"/>
    <n v="13561"/>
    <n v="189854"/>
    <n v="216000"/>
    <n v="216000"/>
    <m/>
    <n v="0"/>
    <s v="OK"/>
    <n v="0"/>
  </r>
  <r>
    <x v="187"/>
    <x v="4"/>
    <s v="Cerdo"/>
    <x v="1"/>
    <s v="1022183"/>
    <x v="174"/>
    <s v="Pernil"/>
    <s v="Pernil Pierna"/>
    <x v="2"/>
    <n v="0"/>
    <n v="595582"/>
    <n v="600000"/>
    <n v="0"/>
    <n v="595582"/>
    <n v="600000"/>
    <n v="336000"/>
    <m/>
    <n v="264000"/>
    <s v="Sobre ingreso"/>
    <n v="0"/>
  </r>
  <r>
    <x v="188"/>
    <x v="4"/>
    <s v="Cerdo"/>
    <x v="1"/>
    <s v="1022186"/>
    <x v="175"/>
    <s v="Huesos"/>
    <s v="Huesos Cuarto Centra"/>
    <x v="2"/>
    <m/>
    <m/>
    <m/>
    <m/>
    <m/>
    <m/>
    <n v="48000"/>
    <m/>
    <n v="-48000"/>
    <s v="Pendiente de ingreso"/>
    <n v="0"/>
  </r>
  <r>
    <x v="326"/>
    <x v="4"/>
    <s v="Cerdo"/>
    <x v="1"/>
    <s v="1022193"/>
    <x v="289"/>
    <s v="Lomo"/>
    <s v="Lomo Vetado"/>
    <x v="2"/>
    <n v="12"/>
    <n v="0"/>
    <n v="0"/>
    <n v="12"/>
    <n v="0"/>
    <n v="24000"/>
    <n v="24000"/>
    <m/>
    <n v="0"/>
    <s v="OK"/>
    <n v="0"/>
  </r>
  <r>
    <x v="327"/>
    <x v="4"/>
    <s v="Cerdo"/>
    <x v="1"/>
    <s v="1022212"/>
    <x v="290"/>
    <s v="Cabeza"/>
    <s v="Cabeza Entera"/>
    <x v="2"/>
    <n v="-27400"/>
    <n v="714792"/>
    <n v="696000"/>
    <n v="-27400"/>
    <n v="714792"/>
    <n v="696000"/>
    <n v="696000"/>
    <m/>
    <n v="0"/>
    <s v="OK"/>
    <n v="0"/>
  </r>
  <r>
    <x v="328"/>
    <x v="4"/>
    <s v="Cerdo"/>
    <x v="1"/>
    <s v="1022247"/>
    <x v="291"/>
    <s v="Recortes"/>
    <s v="Recortes No Magro"/>
    <x v="7"/>
    <n v="2683"/>
    <n v="0"/>
    <n v="0"/>
    <n v="2683"/>
    <n v="0"/>
    <n v="0"/>
    <m/>
    <m/>
    <n v="0"/>
    <s v="OK"/>
    <n v="0"/>
  </r>
  <r>
    <x v="196"/>
    <x v="4"/>
    <s v="Cerdo"/>
    <x v="1"/>
    <s v="1022291"/>
    <x v="182"/>
    <s v="Pernil"/>
    <s v="Pernil Mano"/>
    <x v="2"/>
    <m/>
    <m/>
    <m/>
    <m/>
    <m/>
    <m/>
    <n v="24000"/>
    <m/>
    <n v="-24000"/>
    <s v="Pendiente de ingreso"/>
    <n v="0"/>
  </r>
  <r>
    <x v="330"/>
    <x v="4"/>
    <s v="Cerdo"/>
    <x v="1"/>
    <s v="1022293"/>
    <x v="293"/>
    <s v="Prolijado"/>
    <s v="Prolijado Malaya"/>
    <x v="8"/>
    <n v="725"/>
    <n v="5321"/>
    <n v="6046"/>
    <n v="725"/>
    <n v="5321"/>
    <n v="6046"/>
    <n v="6000"/>
    <m/>
    <n v="46"/>
    <s v="Sobre ingreso"/>
    <n v="0"/>
  </r>
  <r>
    <x v="331"/>
    <x v="4"/>
    <s v="Cerdo"/>
    <x v="1"/>
    <s v="1022304"/>
    <x v="294"/>
    <s v="Subprod"/>
    <s v="Subprod Visceras"/>
    <x v="7"/>
    <n v="-17438"/>
    <n v="24094"/>
    <n v="0"/>
    <n v="-17438"/>
    <n v="24094"/>
    <n v="20000"/>
    <n v="20000"/>
    <m/>
    <n v="0"/>
    <s v="OK"/>
    <n v="0"/>
  </r>
  <r>
    <x v="332"/>
    <x v="4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333"/>
    <x v="4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201"/>
    <x v="4"/>
    <s v="Cerdo"/>
    <x v="1"/>
    <s v="1022373"/>
    <x v="187"/>
    <s v="Recortes"/>
    <s v="Recortes No Magro"/>
    <x v="2"/>
    <m/>
    <m/>
    <m/>
    <m/>
    <m/>
    <m/>
    <n v="24000"/>
    <m/>
    <n v="-24000"/>
    <s v="Pendiente de ingreso"/>
    <n v="0"/>
  </r>
  <r>
    <x v="202"/>
    <x v="4"/>
    <s v="Cerdo"/>
    <x v="1"/>
    <s v="1022378"/>
    <x v="188"/>
    <s v="Huesos"/>
    <s v="Huesos Cuarto Centra"/>
    <x v="2"/>
    <m/>
    <m/>
    <m/>
    <m/>
    <m/>
    <m/>
    <n v="24000"/>
    <m/>
    <n v="-24000"/>
    <s v="Pendiente de ingreso"/>
    <n v="0"/>
  </r>
  <r>
    <x v="335"/>
    <x v="4"/>
    <s v="Cerdo"/>
    <x v="1"/>
    <s v="1022379"/>
    <x v="297"/>
    <s v="Paleta"/>
    <s v="Paleta Pulpa"/>
    <x v="2"/>
    <n v="10394"/>
    <n v="0"/>
    <n v="12000"/>
    <n v="10394"/>
    <n v="0"/>
    <n v="12000"/>
    <m/>
    <m/>
    <n v="12000"/>
    <s v="Sobre ingreso"/>
    <n v="0"/>
  </r>
  <r>
    <x v="203"/>
    <x v="4"/>
    <s v="Cerdo"/>
    <x v="1"/>
    <s v="1022381"/>
    <x v="189"/>
    <s v="Grasas"/>
    <s v="Grasa Gordura"/>
    <x v="2"/>
    <m/>
    <m/>
    <m/>
    <m/>
    <m/>
    <m/>
    <n v="48000"/>
    <m/>
    <n v="-48000"/>
    <s v="Pendiente de ingreso"/>
    <n v="0"/>
  </r>
  <r>
    <x v="336"/>
    <x v="4"/>
    <s v="Cerdo"/>
    <x v="1"/>
    <s v="1022388"/>
    <x v="298"/>
    <s v="Huesos"/>
    <s v="Huesos Cuarto Centra"/>
    <x v="2"/>
    <n v="5406"/>
    <n v="153919"/>
    <n v="168000"/>
    <n v="5406"/>
    <n v="153919"/>
    <n v="168000"/>
    <n v="168000"/>
    <m/>
    <n v="0"/>
    <s v="OK"/>
    <n v="0"/>
  </r>
  <r>
    <x v="205"/>
    <x v="4"/>
    <s v="Cerdo"/>
    <x v="1"/>
    <s v="1022389"/>
    <x v="191"/>
    <s v="Cueros"/>
    <s v="Cuero Panceta"/>
    <x v="2"/>
    <n v="1600"/>
    <n v="0"/>
    <n v="0"/>
    <n v="1600"/>
    <n v="0"/>
    <n v="0"/>
    <m/>
    <m/>
    <n v="0"/>
    <s v="OK"/>
    <n v="0"/>
  </r>
  <r>
    <x v="337"/>
    <x v="4"/>
    <s v="Cerdo"/>
    <x v="1"/>
    <s v="1022398"/>
    <x v="299"/>
    <s v="Pierna"/>
    <s v="Pierna Pulpa Fina"/>
    <x v="8"/>
    <n v="6137"/>
    <n v="33863"/>
    <n v="40000"/>
    <n v="6137"/>
    <n v="33863"/>
    <n v="40000"/>
    <n v="40000"/>
    <m/>
    <n v="0"/>
    <s v="OK"/>
    <n v="0"/>
  </r>
  <r>
    <x v="338"/>
    <x v="4"/>
    <s v="Cerdo"/>
    <x v="1"/>
    <s v="1022413"/>
    <x v="300"/>
    <s v="Subprod"/>
    <s v="Subprod Visceras"/>
    <x v="8"/>
    <n v="-147"/>
    <n v="11020"/>
    <n v="10873"/>
    <n v="-147"/>
    <n v="11020"/>
    <n v="10873"/>
    <n v="10000"/>
    <m/>
    <n v="873"/>
    <s v="Sobre ingreso"/>
    <n v="0"/>
  </r>
  <r>
    <x v="208"/>
    <x v="4"/>
    <s v="Cerdo"/>
    <x v="1"/>
    <s v="1022414"/>
    <x v="194"/>
    <s v="Chuleta"/>
    <s v="Chuleta Cazuela"/>
    <x v="2"/>
    <n v="0"/>
    <n v="120000"/>
    <n v="120000"/>
    <n v="0"/>
    <n v="120000"/>
    <n v="120000"/>
    <n v="72000"/>
    <m/>
    <n v="48000"/>
    <s v="Sobre ingreso"/>
    <n v="0"/>
  </r>
  <r>
    <x v="340"/>
    <x v="4"/>
    <s v="Cerdo"/>
    <x v="1"/>
    <s v="1022416"/>
    <x v="302"/>
    <s v="Chuleta"/>
    <s v="Chuleta Vetada"/>
    <x v="2"/>
    <n v="1116"/>
    <n v="0"/>
    <n v="0"/>
    <n v="1116"/>
    <n v="0"/>
    <n v="0"/>
    <m/>
    <m/>
    <n v="0"/>
    <s v="OK"/>
    <n v="0"/>
  </r>
  <r>
    <x v="209"/>
    <x v="4"/>
    <s v="Cerdo"/>
    <x v="1"/>
    <s v="1022417"/>
    <x v="195"/>
    <s v="Cueros"/>
    <s v="Cuero Mixto"/>
    <x v="2"/>
    <n v="7152"/>
    <n v="0"/>
    <n v="0"/>
    <n v="7152"/>
    <n v="0"/>
    <n v="0"/>
    <n v="168000"/>
    <m/>
    <n v="-168000"/>
    <s v="Pendiente de ingreso"/>
    <n v="0"/>
  </r>
  <r>
    <x v="343"/>
    <x v="4"/>
    <s v="Cerdo"/>
    <x v="1"/>
    <s v="1022515"/>
    <x v="304"/>
    <s v="Panceta"/>
    <s v="Panceta c/Cuero"/>
    <x v="8"/>
    <n v="-3608"/>
    <n v="30000"/>
    <n v="26392"/>
    <n v="-3608"/>
    <n v="30000"/>
    <n v="26392"/>
    <n v="26000"/>
    <m/>
    <n v="392"/>
    <s v="Sobre ingreso"/>
    <n v="0"/>
  </r>
  <r>
    <x v="213"/>
    <x v="4"/>
    <s v="Cerdo"/>
    <x v="1"/>
    <s v="1022541"/>
    <x v="198"/>
    <s v="Grasas"/>
    <s v="Grasa Gordura"/>
    <x v="2"/>
    <m/>
    <m/>
    <m/>
    <m/>
    <m/>
    <m/>
    <n v="240001"/>
    <m/>
    <n v="-240001"/>
    <s v="Pendiente de ingreso"/>
    <n v="0"/>
  </r>
  <r>
    <x v="344"/>
    <x v="4"/>
    <s v="Cerdo"/>
    <x v="1"/>
    <s v="1022550"/>
    <x v="305"/>
    <s v="Huesos"/>
    <s v="Huesos Cuarto Traser"/>
    <x v="8"/>
    <n v="26180"/>
    <n v="0"/>
    <n v="0"/>
    <n v="26180"/>
    <n v="0"/>
    <n v="0"/>
    <m/>
    <m/>
    <n v="0"/>
    <s v="OK"/>
    <n v="0"/>
  </r>
  <r>
    <x v="345"/>
    <x v="4"/>
    <s v="Cerdo"/>
    <x v="1"/>
    <s v="1022561"/>
    <x v="306"/>
    <s v="Lomo"/>
    <s v="Lomo MM Loin"/>
    <x v="8"/>
    <n v="-2340"/>
    <n v="2000"/>
    <n v="0"/>
    <n v="-2340"/>
    <n v="6000"/>
    <n v="4000"/>
    <n v="4000"/>
    <m/>
    <n v="0"/>
    <s v="OK"/>
    <n v="0"/>
  </r>
  <r>
    <x v="346"/>
    <x v="4"/>
    <s v="Cerdo"/>
    <x v="1"/>
    <s v="1022568"/>
    <x v="307"/>
    <s v="Panceta"/>
    <s v="Panceta s/Cuero"/>
    <x v="2"/>
    <n v="342"/>
    <n v="117658"/>
    <n v="120000"/>
    <n v="342"/>
    <n v="117658"/>
    <n v="120000"/>
    <n v="120000"/>
    <m/>
    <n v="0"/>
    <s v="OK"/>
    <n v="0"/>
  </r>
  <r>
    <x v="347"/>
    <x v="4"/>
    <s v="Cerdo"/>
    <x v="1"/>
    <s v="1022570"/>
    <x v="308"/>
    <s v="Panceta"/>
    <s v="Panceta c/Cuero"/>
    <x v="8"/>
    <n v="-1571"/>
    <n v="3571"/>
    <n v="2000"/>
    <n v="-1571"/>
    <n v="1571"/>
    <n v="0"/>
    <m/>
    <m/>
    <n v="0"/>
    <s v="OK"/>
    <n v="0"/>
  </r>
  <r>
    <x v="348"/>
    <x v="4"/>
    <s v="Cerdo"/>
    <x v="1"/>
    <s v="1022619"/>
    <x v="309"/>
    <s v="Prolijado"/>
    <s v="Prolijado Malaya"/>
    <x v="5"/>
    <n v="-252"/>
    <n v="6209"/>
    <n v="5957"/>
    <n v="-252"/>
    <n v="6209"/>
    <n v="5957"/>
    <n v="5955.6549999999997"/>
    <m/>
    <n v="1.3450000000002547"/>
    <s v="Sobre ingreso"/>
    <n v="0"/>
  </r>
  <r>
    <x v="349"/>
    <x v="4"/>
    <s v="Cerdo"/>
    <x v="1"/>
    <s v="1022621"/>
    <x v="310"/>
    <s v="Panceta"/>
    <s v="Panceta s/Cuero"/>
    <x v="8"/>
    <n v="-685"/>
    <n v="40000"/>
    <n v="39315"/>
    <n v="-685"/>
    <n v="40000"/>
    <n v="39315"/>
    <n v="39000"/>
    <m/>
    <n v="315"/>
    <s v="Sobre ingreso"/>
    <n v="0"/>
  </r>
  <r>
    <x v="350"/>
    <x v="4"/>
    <s v="Cerdo"/>
    <x v="1"/>
    <s v="1022636"/>
    <x v="311"/>
    <s v="Huesos"/>
    <s v="Huesos Cuarto Traser"/>
    <x v="2"/>
    <n v="40707"/>
    <n v="169947"/>
    <n v="216000"/>
    <n v="40707"/>
    <n v="169947"/>
    <n v="216000"/>
    <n v="216000"/>
    <m/>
    <n v="0"/>
    <s v="OK"/>
    <n v="0"/>
  </r>
  <r>
    <x v="219"/>
    <x v="4"/>
    <s v="Cerdo"/>
    <x v="1"/>
    <s v="1022637"/>
    <x v="204"/>
    <s v="Huesos"/>
    <s v="Huesos Cuarto Delant"/>
    <x v="2"/>
    <m/>
    <m/>
    <m/>
    <m/>
    <m/>
    <m/>
    <n v="72000"/>
    <m/>
    <n v="-72000"/>
    <s v="Pendiente de ingreso"/>
    <n v="0"/>
  </r>
  <r>
    <x v="351"/>
    <x v="4"/>
    <s v="Cerdo"/>
    <x v="1"/>
    <s v="1022639"/>
    <x v="312"/>
    <s v="Cabeza"/>
    <s v="Cabeza Entera"/>
    <x v="2"/>
    <n v="68563"/>
    <n v="1004393"/>
    <n v="1080000"/>
    <n v="68563"/>
    <n v="1004393"/>
    <n v="1080000"/>
    <n v="1080000"/>
    <m/>
    <n v="0"/>
    <s v="OK"/>
    <n v="0"/>
  </r>
  <r>
    <x v="352"/>
    <x v="4"/>
    <s v="Cerdo"/>
    <x v="1"/>
    <s v="1022640"/>
    <x v="313"/>
    <s v="Cabeza"/>
    <s v="Cabeza Entera"/>
    <x v="2"/>
    <n v="-5492"/>
    <n v="55759"/>
    <n v="48000"/>
    <n v="-5492"/>
    <n v="55759"/>
    <n v="48000"/>
    <n v="48000"/>
    <m/>
    <n v="0"/>
    <s v="OK"/>
    <n v="0"/>
  </r>
  <r>
    <x v="353"/>
    <x v="4"/>
    <s v="Cerdo"/>
    <x v="1"/>
    <s v="1022645"/>
    <x v="260"/>
    <s v="Panceta"/>
    <s v="Panceta s/Cuero"/>
    <x v="2"/>
    <n v="-13069"/>
    <n v="21206"/>
    <n v="8000"/>
    <n v="-13069"/>
    <n v="21206"/>
    <n v="8000"/>
    <m/>
    <m/>
    <n v="8000"/>
    <s v="Sobre ingreso"/>
    <n v="0"/>
  </r>
  <r>
    <x v="354"/>
    <x v="4"/>
    <s v="Cerdo"/>
    <x v="1"/>
    <s v="1022646"/>
    <x v="259"/>
    <s v="Panceta"/>
    <s v="Panceta s/Cuero"/>
    <x v="2"/>
    <n v="-240"/>
    <n v="240"/>
    <n v="0"/>
    <n v="-240"/>
    <n v="240"/>
    <n v="0"/>
    <m/>
    <m/>
    <n v="0"/>
    <s v="OK"/>
    <n v="0"/>
  </r>
  <r>
    <x v="220"/>
    <x v="4"/>
    <s v="Cerdo"/>
    <x v="1"/>
    <s v="1022654"/>
    <x v="205"/>
    <s v="Recortes"/>
    <s v="Recortes No Magro"/>
    <x v="7"/>
    <n v="-31900"/>
    <n v="0"/>
    <n v="0"/>
    <n v="-31900"/>
    <n v="0"/>
    <n v="0"/>
    <m/>
    <m/>
    <n v="0"/>
    <s v="OK"/>
    <n v="0"/>
  </r>
  <r>
    <x v="495"/>
    <x v="4"/>
    <s v="Cerdo"/>
    <x v="1"/>
    <s v="1022657"/>
    <x v="433"/>
    <s v="Chuleta"/>
    <s v="Chuleta Huesos"/>
    <x v="6"/>
    <n v="-5788"/>
    <n v="5788"/>
    <n v="0"/>
    <n v="-5788"/>
    <n v="5788"/>
    <n v="0"/>
    <m/>
    <m/>
    <n v="0"/>
    <s v="OK"/>
    <n v="0"/>
  </r>
  <r>
    <x v="224"/>
    <x v="4"/>
    <s v="Cerdo"/>
    <x v="1"/>
    <s v="1022748"/>
    <x v="208"/>
    <s v="Subprod"/>
    <s v="Subprod Patas-Manos"/>
    <x v="2"/>
    <n v="-41262"/>
    <n v="264943"/>
    <n v="216000"/>
    <n v="-41262"/>
    <n v="264943"/>
    <n v="216000"/>
    <n v="120000"/>
    <m/>
    <n v="96000"/>
    <s v="Sobre ingreso"/>
    <n v="0"/>
  </r>
  <r>
    <x v="355"/>
    <x v="4"/>
    <s v="Cerdo"/>
    <x v="1"/>
    <s v="1022750"/>
    <x v="314"/>
    <s v="Paleta"/>
    <s v="Paleta Pulpa"/>
    <x v="8"/>
    <n v="-1178"/>
    <n v="1178"/>
    <n v="0"/>
    <n v="-1178"/>
    <n v="1178"/>
    <n v="0"/>
    <m/>
    <m/>
    <n v="0"/>
    <s v="OK"/>
    <n v="0"/>
  </r>
  <r>
    <x v="356"/>
    <x v="4"/>
    <s v="Cerdo"/>
    <x v="1"/>
    <s v="1022751"/>
    <x v="315"/>
    <s v="Paleta"/>
    <s v="Paleta Entera"/>
    <x v="8"/>
    <n v="-3349"/>
    <n v="23349"/>
    <n v="20000"/>
    <n v="-3349"/>
    <n v="38349"/>
    <n v="35000"/>
    <n v="35000"/>
    <m/>
    <n v="0"/>
    <s v="OK"/>
    <n v="0"/>
  </r>
  <r>
    <x v="357"/>
    <x v="4"/>
    <s v="Cerdo"/>
    <x v="1"/>
    <s v="1022753"/>
    <x v="316"/>
    <s v="Pernil"/>
    <s v="Pernil Mano"/>
    <x v="2"/>
    <n v="-99285"/>
    <n v="211576"/>
    <n v="120000"/>
    <n v="-99285"/>
    <n v="211576"/>
    <n v="120000"/>
    <n v="120000"/>
    <m/>
    <n v="0"/>
    <s v="OK"/>
    <n v="0"/>
  </r>
  <r>
    <x v="472"/>
    <x v="4"/>
    <s v="Cerdo"/>
    <x v="1"/>
    <s v="1022760"/>
    <x v="259"/>
    <s v="Panceta"/>
    <s v="Panceta s/Cuero"/>
    <x v="5"/>
    <n v="1051"/>
    <n v="0"/>
    <n v="0"/>
    <n v="1051"/>
    <n v="0"/>
    <n v="0"/>
    <m/>
    <m/>
    <n v="0"/>
    <s v="OK"/>
    <n v="0"/>
  </r>
  <r>
    <x v="358"/>
    <x v="4"/>
    <s v="Cerdo"/>
    <x v="1"/>
    <s v="1022767"/>
    <x v="317"/>
    <s v="Grasas"/>
    <s v="Grasa Gordura"/>
    <x v="8"/>
    <n v="0"/>
    <n v="61962"/>
    <n v="48000"/>
    <n v="0"/>
    <n v="37962"/>
    <n v="48000"/>
    <n v="48000"/>
    <m/>
    <n v="0"/>
    <s v="OK"/>
    <n v="0"/>
  </r>
  <r>
    <x v="367"/>
    <x v="4"/>
    <s v="Cerdo"/>
    <x v="1"/>
    <s v="1022854"/>
    <x v="147"/>
    <s v="Huesos"/>
    <s v="Huesos Cuarto Centra"/>
    <x v="6"/>
    <n v="-29493"/>
    <n v="0"/>
    <n v="0"/>
    <n v="-29493"/>
    <n v="0"/>
    <n v="0"/>
    <m/>
    <m/>
    <n v="0"/>
    <s v="OK"/>
    <n v="0"/>
  </r>
  <r>
    <x v="232"/>
    <x v="4"/>
    <s v="Cerdo"/>
    <x v="1"/>
    <s v="1022856"/>
    <x v="216"/>
    <s v="Grasas"/>
    <s v="Grasa Gordura"/>
    <x v="2"/>
    <m/>
    <m/>
    <m/>
    <m/>
    <m/>
    <m/>
    <n v="72000"/>
    <m/>
    <n v="-72000"/>
    <s v="Pendiente de ingreso"/>
    <n v="0"/>
  </r>
  <r>
    <x v="536"/>
    <x v="4"/>
    <s v="Cerdo"/>
    <x v="1"/>
    <s v="1022858"/>
    <x v="269"/>
    <s v="Lomo"/>
    <s v="Lomo Centro"/>
    <x v="7"/>
    <n v="4021"/>
    <n v="83667"/>
    <n v="96000"/>
    <n v="4021"/>
    <n v="83667"/>
    <n v="96000"/>
    <n v="87200"/>
    <m/>
    <n v="8800"/>
    <s v="Sobre ingreso"/>
    <n v="0"/>
  </r>
  <r>
    <x v="368"/>
    <x v="4"/>
    <s v="Cerdo"/>
    <x v="1"/>
    <s v="1022863"/>
    <x v="326"/>
    <s v="Lomo"/>
    <s v="Lomo Vetado"/>
    <x v="8"/>
    <n v="8966"/>
    <n v="91034"/>
    <n v="100000"/>
    <n v="8966"/>
    <n v="91034"/>
    <n v="100000"/>
    <n v="100000"/>
    <m/>
    <n v="0"/>
    <s v="OK"/>
    <n v="0"/>
  </r>
  <r>
    <x v="369"/>
    <x v="4"/>
    <s v="Cerdo"/>
    <x v="1"/>
    <s v="1022864"/>
    <x v="327"/>
    <s v="Lomo"/>
    <s v="Lomo Vetado"/>
    <x v="8"/>
    <n v="-427"/>
    <n v="100427"/>
    <n v="100000"/>
    <n v="-427"/>
    <n v="100427"/>
    <n v="100000"/>
    <n v="100000"/>
    <m/>
    <n v="0"/>
    <s v="OK"/>
    <n v="0"/>
  </r>
  <r>
    <x v="370"/>
    <x v="4"/>
    <s v="Cerdo"/>
    <x v="1"/>
    <s v="1022865"/>
    <x v="328"/>
    <s v="Panceta"/>
    <s v="Panceta s/Cuero"/>
    <x v="8"/>
    <n v="-20816"/>
    <n v="70816"/>
    <n v="50000"/>
    <n v="-20816"/>
    <n v="70816"/>
    <n v="50000"/>
    <n v="50000"/>
    <m/>
    <n v="0"/>
    <s v="OK"/>
    <n v="0"/>
  </r>
  <r>
    <x v="371"/>
    <x v="4"/>
    <s v="Cerdo"/>
    <x v="1"/>
    <s v="1022866"/>
    <x v="329"/>
    <s v="Panceta"/>
    <s v="Panceta s/Cuero"/>
    <x v="8"/>
    <n v="2456"/>
    <n v="47544"/>
    <n v="50000"/>
    <n v="2456"/>
    <n v="47544"/>
    <n v="50000"/>
    <n v="48000"/>
    <m/>
    <n v="2000"/>
    <s v="Sobre ingreso"/>
    <n v="0"/>
  </r>
  <r>
    <x v="372"/>
    <x v="4"/>
    <s v="Cerdo"/>
    <x v="1"/>
    <s v="1022883"/>
    <x v="330"/>
    <s v="Chuleta"/>
    <s v="Chuleta Huesos"/>
    <x v="5"/>
    <n v="0"/>
    <n v="8726"/>
    <n v="23587"/>
    <n v="0"/>
    <n v="8726"/>
    <n v="23587"/>
    <n v="24000"/>
    <m/>
    <n v="-413"/>
    <s v="Pendiente de ingreso"/>
    <n v="0"/>
  </r>
  <r>
    <x v="373"/>
    <x v="4"/>
    <s v="Cerdo"/>
    <x v="1"/>
    <s v="1022907"/>
    <x v="331"/>
    <s v="Subprod"/>
    <s v="Subprod Visceras"/>
    <x v="6"/>
    <n v="12767"/>
    <n v="26000"/>
    <n v="24000"/>
    <n v="12767"/>
    <n v="26000"/>
    <n v="24000"/>
    <n v="24000"/>
    <m/>
    <n v="0"/>
    <s v="OK"/>
    <n v="0"/>
  </r>
  <r>
    <x v="374"/>
    <x v="4"/>
    <s v="Cerdo"/>
    <x v="1"/>
    <s v="1022914"/>
    <x v="332"/>
    <s v="Grasas"/>
    <s v="Grasa Lomo Tocino"/>
    <x v="8"/>
    <n v="448"/>
    <n v="28233"/>
    <n v="24000"/>
    <n v="448"/>
    <n v="28233"/>
    <n v="48000"/>
    <n v="48000"/>
    <m/>
    <n v="0"/>
    <s v="OK"/>
    <n v="0"/>
  </r>
  <r>
    <x v="375"/>
    <x v="4"/>
    <s v="Cerdo"/>
    <x v="1"/>
    <s v="1022918"/>
    <x v="333"/>
    <s v="Grasas"/>
    <s v="Grasa Lomo Tocino"/>
    <x v="8"/>
    <n v="-21171"/>
    <n v="96000"/>
    <n v="72000"/>
    <n v="-21171"/>
    <n v="120000"/>
    <n v="96000"/>
    <n v="96000"/>
    <m/>
    <n v="0"/>
    <s v="OK"/>
    <n v="0"/>
  </r>
  <r>
    <x v="377"/>
    <x v="4"/>
    <s v="Cerdo"/>
    <x v="1"/>
    <s v="1022936"/>
    <x v="158"/>
    <s v="Filete"/>
    <s v="Filete c/Cabeza"/>
    <x v="2"/>
    <n v="60"/>
    <n v="0"/>
    <n v="0"/>
    <n v="60"/>
    <n v="0"/>
    <n v="0"/>
    <m/>
    <m/>
    <n v="0"/>
    <s v="OK"/>
    <n v="0"/>
  </r>
  <r>
    <x v="378"/>
    <x v="4"/>
    <s v="Cerdo"/>
    <x v="1"/>
    <s v="1022939"/>
    <x v="334"/>
    <s v="Cost-Pec"/>
    <s v="Cost-Pec Trozos"/>
    <x v="2"/>
    <n v="-2480"/>
    <n v="0"/>
    <n v="0"/>
    <n v="-2480"/>
    <n v="0"/>
    <n v="0"/>
    <m/>
    <m/>
    <n v="0"/>
    <s v="OK"/>
    <n v="0"/>
  </r>
  <r>
    <x v="379"/>
    <x v="4"/>
    <s v="Cerdo"/>
    <x v="1"/>
    <s v="1022940"/>
    <x v="335"/>
    <s v="Pernil"/>
    <s v="Pernil Mano"/>
    <x v="2"/>
    <n v="45476"/>
    <n v="33451"/>
    <n v="72000"/>
    <n v="45476"/>
    <n v="33451"/>
    <n v="72000"/>
    <n v="72000"/>
    <m/>
    <n v="0"/>
    <s v="OK"/>
    <n v="0"/>
  </r>
  <r>
    <x v="380"/>
    <x v="4"/>
    <s v="Cerdo"/>
    <x v="1"/>
    <s v="1022941"/>
    <x v="336"/>
    <s v="Pernil"/>
    <s v="Pernil Mano"/>
    <x v="2"/>
    <n v="9820"/>
    <n v="51385"/>
    <n v="48000"/>
    <n v="9820"/>
    <n v="51385"/>
    <n v="72000"/>
    <n v="72000"/>
    <m/>
    <n v="0"/>
    <s v="OK"/>
    <n v="0"/>
  </r>
  <r>
    <x v="242"/>
    <x v="4"/>
    <s v="Cerdo"/>
    <x v="1"/>
    <s v="1022943"/>
    <x v="225"/>
    <s v="Lomo"/>
    <s v="Lomo Centro"/>
    <x v="2"/>
    <n v="1228"/>
    <n v="0"/>
    <n v="0"/>
    <n v="1228"/>
    <n v="0"/>
    <n v="0"/>
    <m/>
    <m/>
    <n v="0"/>
    <s v="OK"/>
    <n v="0"/>
  </r>
  <r>
    <x v="243"/>
    <x v="4"/>
    <s v="Cerdo"/>
    <x v="1"/>
    <s v="1022945"/>
    <x v="169"/>
    <s v="Grasas"/>
    <s v="Grasa Interior"/>
    <x v="2"/>
    <n v="920"/>
    <n v="193880"/>
    <n v="192000"/>
    <n v="920"/>
    <n v="193880"/>
    <n v="192000"/>
    <n v="144000"/>
    <m/>
    <n v="48000"/>
    <s v="Sobre ingreso"/>
    <n v="0"/>
  </r>
  <r>
    <x v="382"/>
    <x v="4"/>
    <s v="Cerdo"/>
    <x v="1"/>
    <s v="1022989"/>
    <x v="338"/>
    <s v="Lomo"/>
    <s v="Lomo MM Loin"/>
    <x v="8"/>
    <n v="3506"/>
    <n v="48359"/>
    <n v="51865"/>
    <n v="3506"/>
    <n v="37359"/>
    <n v="40865"/>
    <n v="40000"/>
    <m/>
    <n v="865"/>
    <s v="Sobre ingreso"/>
    <n v="0"/>
  </r>
  <r>
    <x v="383"/>
    <x v="4"/>
    <s v="Cerdo"/>
    <x v="1"/>
    <s v="1022995"/>
    <x v="339"/>
    <s v="Panceta"/>
    <s v="Panceta c/Cuero"/>
    <x v="2"/>
    <n v="0"/>
    <n v="2000"/>
    <n v="2000"/>
    <n v="0"/>
    <n v="2000"/>
    <n v="2000"/>
    <n v="2000"/>
    <m/>
    <n v="0"/>
    <s v="OK"/>
    <n v="0"/>
  </r>
  <r>
    <x v="249"/>
    <x v="4"/>
    <s v="Cerdo"/>
    <x v="1"/>
    <s v="1023034"/>
    <x v="231"/>
    <s v="Cueros"/>
    <s v="Cuero Forro"/>
    <x v="2"/>
    <n v="-23817"/>
    <n v="0"/>
    <n v="10000"/>
    <n v="-23817"/>
    <n v="0"/>
    <n v="50680"/>
    <n v="48000"/>
    <m/>
    <n v="2680"/>
    <s v="Sobre ingreso"/>
    <n v="0"/>
  </r>
  <r>
    <x v="385"/>
    <x v="4"/>
    <s v="Cerdo"/>
    <x v="1"/>
    <s v="1023050"/>
    <x v="341"/>
    <s v="Lomo"/>
    <s v="Lomo Centro"/>
    <x v="5"/>
    <n v="-895"/>
    <n v="0"/>
    <n v="0"/>
    <n v="-895"/>
    <n v="0"/>
    <n v="0"/>
    <m/>
    <m/>
    <n v="0"/>
    <s v="OK"/>
    <n v="0"/>
  </r>
  <r>
    <x v="387"/>
    <x v="4"/>
    <s v="Cerdo"/>
    <x v="1"/>
    <s v="1023093"/>
    <x v="322"/>
    <s v="Recortes"/>
    <s v="Recortes No Magro"/>
    <x v="2"/>
    <n v="3716"/>
    <n v="66605"/>
    <n v="72000"/>
    <n v="3716"/>
    <n v="66605"/>
    <n v="72000"/>
    <n v="72000"/>
    <m/>
    <n v="0"/>
    <s v="OK"/>
    <n v="0"/>
  </r>
  <r>
    <x v="388"/>
    <x v="4"/>
    <s v="Cerdo"/>
    <x v="1"/>
    <s v="1023102"/>
    <x v="343"/>
    <s v="Lomo"/>
    <s v="Lomo MM Loin"/>
    <x v="8"/>
    <n v="-8696"/>
    <n v="10000"/>
    <n v="1304"/>
    <n v="-8696"/>
    <n v="8696"/>
    <n v="0"/>
    <m/>
    <m/>
    <n v="0"/>
    <s v="OK"/>
    <n v="0"/>
  </r>
  <r>
    <x v="257"/>
    <x v="4"/>
    <s v="Cerdo"/>
    <x v="1"/>
    <s v="1023110"/>
    <x v="238"/>
    <s v="Cueros"/>
    <s v="Cuero Forro"/>
    <x v="2"/>
    <m/>
    <m/>
    <m/>
    <m/>
    <m/>
    <m/>
    <n v="96000"/>
    <m/>
    <n v="-96000"/>
    <s v="Pendiente de ingreso"/>
    <n v="0"/>
  </r>
  <r>
    <x v="389"/>
    <x v="4"/>
    <s v="Cerdo"/>
    <x v="1"/>
    <s v="1023123"/>
    <x v="344"/>
    <s v="Lomo"/>
    <s v="Lomo Vetado"/>
    <x v="8"/>
    <n v="992"/>
    <n v="2008"/>
    <n v="3000"/>
    <n v="992"/>
    <n v="2008"/>
    <n v="3000"/>
    <n v="3000"/>
    <m/>
    <n v="0"/>
    <s v="OK"/>
    <n v="0"/>
  </r>
  <r>
    <x v="390"/>
    <x v="4"/>
    <s v="Cerdo"/>
    <x v="1"/>
    <s v="1023126"/>
    <x v="345"/>
    <s v="Recortes"/>
    <s v="Recortes No Magro"/>
    <x v="2"/>
    <n v="-340"/>
    <n v="340"/>
    <n v="0"/>
    <n v="-340"/>
    <n v="340"/>
    <n v="0"/>
    <m/>
    <m/>
    <n v="0"/>
    <s v="OK"/>
    <n v="0"/>
  </r>
  <r>
    <x v="392"/>
    <x v="4"/>
    <s v="Cerdo"/>
    <x v="1"/>
    <s v="1023132"/>
    <x v="347"/>
    <s v="Paleta"/>
    <s v="Paleta Pulpa"/>
    <x v="2"/>
    <n v="1489"/>
    <n v="0"/>
    <n v="0"/>
    <n v="1489"/>
    <n v="0"/>
    <n v="0"/>
    <m/>
    <m/>
    <n v="0"/>
    <s v="OK"/>
    <n v="0"/>
  </r>
  <r>
    <x v="393"/>
    <x v="4"/>
    <s v="Cerdo"/>
    <x v="1"/>
    <s v="1023143"/>
    <x v="321"/>
    <s v="Prolijado"/>
    <s v="Prolijado Plateada"/>
    <x v="2"/>
    <n v="0"/>
    <n v="1000"/>
    <n v="1000"/>
    <n v="0"/>
    <n v="1000"/>
    <n v="1000"/>
    <n v="1000"/>
    <m/>
    <n v="0"/>
    <s v="OK"/>
    <n v="0"/>
  </r>
  <r>
    <x v="394"/>
    <x v="4"/>
    <s v="Cerdo"/>
    <x v="1"/>
    <s v="1023157"/>
    <x v="348"/>
    <s v="Grasas"/>
    <s v="Grasa Lomo Tocino"/>
    <x v="2"/>
    <n v="-460"/>
    <n v="460"/>
    <n v="0"/>
    <n v="-460"/>
    <n v="460"/>
    <n v="0"/>
    <m/>
    <m/>
    <n v="0"/>
    <s v="OK"/>
    <n v="0"/>
  </r>
  <r>
    <x v="537"/>
    <x v="4"/>
    <s v="Cerdo"/>
    <x v="1"/>
    <s v="1023175"/>
    <x v="471"/>
    <s v="Muestra"/>
    <s v="Muestra"/>
    <x v="5"/>
    <m/>
    <m/>
    <m/>
    <m/>
    <m/>
    <m/>
    <n v="79.56"/>
    <m/>
    <n v="-79.56"/>
    <s v="Pendiente de ingreso"/>
    <n v="0"/>
  </r>
  <r>
    <x v="474"/>
    <x v="4"/>
    <s v="Cerdo"/>
    <x v="1"/>
    <s v="1023184"/>
    <x v="418"/>
    <s v="Lomo"/>
    <s v="Lomo CC Loin"/>
    <x v="8"/>
    <n v="1427"/>
    <n v="0"/>
    <n v="1000"/>
    <n v="1427"/>
    <n v="0"/>
    <n v="1000"/>
    <n v="2000"/>
    <m/>
    <n v="-1000"/>
    <s v="Pendiente de ingreso"/>
    <n v="0"/>
  </r>
  <r>
    <x v="397"/>
    <x v="4"/>
    <s v="Cerdo"/>
    <x v="1"/>
    <s v="1023190"/>
    <x v="349"/>
    <s v="Subprod"/>
    <s v="Subprod Visceras"/>
    <x v="5"/>
    <n v="-5390"/>
    <n v="274974"/>
    <n v="269584"/>
    <n v="-5390"/>
    <n v="274974"/>
    <n v="269584"/>
    <n v="269576.49800000002"/>
    <m/>
    <n v="7.5019999999785796"/>
    <s v="Sobre ingreso"/>
    <n v="0"/>
  </r>
  <r>
    <x v="567"/>
    <x v="4"/>
    <s v="Cerdo"/>
    <x v="1"/>
    <s v="1023219"/>
    <x v="174"/>
    <s v="Pernil"/>
    <s v="Pernil Pierna"/>
    <x v="6"/>
    <n v="1020"/>
    <n v="0"/>
    <n v="0"/>
    <n v="1020"/>
    <n v="0"/>
    <n v="0"/>
    <m/>
    <m/>
    <n v="0"/>
    <s v="OK"/>
    <n v="0"/>
  </r>
  <r>
    <x v="398"/>
    <x v="4"/>
    <s v="Cerdo"/>
    <x v="1"/>
    <s v="1023247"/>
    <x v="350"/>
    <s v="Panceta"/>
    <s v="Panceta s/Cuero"/>
    <x v="8"/>
    <n v="45"/>
    <n v="955"/>
    <n v="1000"/>
    <n v="45"/>
    <n v="955"/>
    <n v="1000"/>
    <n v="1000"/>
    <m/>
    <n v="0"/>
    <s v="OK"/>
    <n v="0"/>
  </r>
  <r>
    <x v="399"/>
    <x v="4"/>
    <s v="Cerdo"/>
    <x v="1"/>
    <s v="1023257"/>
    <x v="351"/>
    <s v="Recortes"/>
    <s v="Recortes No Magro"/>
    <x v="6"/>
    <n v="8422"/>
    <n v="0"/>
    <n v="0"/>
    <n v="8422"/>
    <n v="0"/>
    <n v="0"/>
    <m/>
    <m/>
    <n v="0"/>
    <s v="OK"/>
    <n v="0"/>
  </r>
  <r>
    <x v="400"/>
    <x v="4"/>
    <s v="Cerdo"/>
    <x v="1"/>
    <s v="1023265"/>
    <x v="352"/>
    <s v="Cost-Pec"/>
    <s v="Cost-Pec Trozos"/>
    <x v="8"/>
    <n v="284"/>
    <n v="6600"/>
    <n v="5000"/>
    <n v="284"/>
    <n v="6600"/>
    <n v="5000"/>
    <n v="5000"/>
    <m/>
    <n v="0"/>
    <s v="OK"/>
    <n v="0"/>
  </r>
  <r>
    <x v="401"/>
    <x v="4"/>
    <s v="Cerdo"/>
    <x v="1"/>
    <s v="1023273"/>
    <x v="353"/>
    <s v="Pierna"/>
    <s v="Pierna Pulpa Fina"/>
    <x v="5"/>
    <n v="-21592"/>
    <n v="43852"/>
    <n v="22260"/>
    <n v="-21592"/>
    <n v="43852"/>
    <n v="22260"/>
    <n v="22425.736000000001"/>
    <m/>
    <n v="-165.73600000000079"/>
    <s v="Pendiente de ingreso"/>
    <n v="0"/>
  </r>
  <r>
    <x v="402"/>
    <x v="4"/>
    <s v="Cerdo"/>
    <x v="1"/>
    <s v="1023274"/>
    <x v="354"/>
    <s v="Pierna"/>
    <s v="Pierna Pulpa Fina"/>
    <x v="5"/>
    <n v="-2062"/>
    <n v="14347"/>
    <n v="12284"/>
    <n v="-2062"/>
    <n v="14347"/>
    <n v="12284"/>
    <n v="12700.575999999999"/>
    <m/>
    <n v="-416.57599999999911"/>
    <s v="Pendiente de ingreso"/>
    <n v="0"/>
  </r>
  <r>
    <x v="538"/>
    <x v="4"/>
    <s v="Cerdo"/>
    <x v="1"/>
    <s v="1023276"/>
    <x v="472"/>
    <s v="Pierna"/>
    <s v="Pierna Pulpa Fina"/>
    <x v="5"/>
    <n v="1102"/>
    <n v="0"/>
    <n v="1102"/>
    <n v="1102"/>
    <n v="0"/>
    <n v="1102"/>
    <m/>
    <m/>
    <n v="1102"/>
    <s v="Sobre ingreso"/>
    <n v="0"/>
  </r>
  <r>
    <x v="403"/>
    <x v="4"/>
    <s v="Cerdo"/>
    <x v="1"/>
    <s v="1023290"/>
    <x v="355"/>
    <s v="Huesos"/>
    <s v="Huesos Cuarto Traser"/>
    <x v="2"/>
    <n v="-9336"/>
    <n v="0"/>
    <n v="0"/>
    <n v="-9336"/>
    <n v="0"/>
    <n v="0"/>
    <m/>
    <m/>
    <n v="0"/>
    <s v="OK"/>
    <n v="0"/>
  </r>
  <r>
    <x v="404"/>
    <x v="4"/>
    <s v="Cerdo"/>
    <x v="1"/>
    <s v="1023291"/>
    <x v="356"/>
    <s v="Huesos"/>
    <s v="Huesos Cuarto Centra"/>
    <x v="2"/>
    <n v="3493"/>
    <n v="116507"/>
    <n v="120000"/>
    <n v="3493"/>
    <n v="116507"/>
    <n v="120000"/>
    <n v="24000"/>
    <m/>
    <n v="96000"/>
    <s v="Sobre ingreso"/>
    <n v="0"/>
  </r>
  <r>
    <x v="405"/>
    <x v="4"/>
    <s v="Cerdo"/>
    <x v="1"/>
    <s v="1023302"/>
    <x v="169"/>
    <s v="Grasas"/>
    <s v="Grasa Interior"/>
    <x v="6"/>
    <n v="-11450"/>
    <n v="203451"/>
    <n v="192000"/>
    <n v="-11450"/>
    <n v="203451"/>
    <n v="192000"/>
    <n v="192000"/>
    <m/>
    <n v="0"/>
    <s v="OK"/>
    <n v="0"/>
  </r>
  <r>
    <x v="264"/>
    <x v="4"/>
    <s v="Cerdo"/>
    <x v="1"/>
    <s v="1023306"/>
    <x v="195"/>
    <s v="Cueros"/>
    <s v="Cuero Mixto"/>
    <x v="2"/>
    <n v="-70465"/>
    <n v="199465"/>
    <n v="120000"/>
    <n v="-70465"/>
    <n v="199465"/>
    <n v="120000"/>
    <n v="120000"/>
    <m/>
    <n v="0"/>
    <s v="OK"/>
    <n v="0"/>
  </r>
  <r>
    <x v="406"/>
    <x v="4"/>
    <s v="Cerdo"/>
    <x v="1"/>
    <s v="1023318"/>
    <x v="357"/>
    <s v="Recortes"/>
    <s v="Recortes No Magro"/>
    <x v="6"/>
    <n v="9189"/>
    <n v="0"/>
    <n v="10000"/>
    <n v="9189"/>
    <n v="0"/>
    <n v="12000"/>
    <n v="12000"/>
    <m/>
    <n v="0"/>
    <s v="OK"/>
    <n v="0"/>
  </r>
  <r>
    <x v="407"/>
    <x v="4"/>
    <s v="Cerdo"/>
    <x v="1"/>
    <s v="1023319"/>
    <x v="358"/>
    <s v="Recortes"/>
    <s v="Recortes No Magro"/>
    <x v="6"/>
    <n v="8441"/>
    <n v="1559"/>
    <n v="10000"/>
    <n v="8441"/>
    <n v="1559"/>
    <n v="12000"/>
    <n v="12000"/>
    <m/>
    <n v="0"/>
    <s v="OK"/>
    <n v="0"/>
  </r>
  <r>
    <x v="475"/>
    <x v="4"/>
    <s v="Cerdo"/>
    <x v="1"/>
    <s v="1023324"/>
    <x v="263"/>
    <s v="Pierna"/>
    <s v="Pierna Pulpa"/>
    <x v="6"/>
    <n v="55634"/>
    <n v="103808"/>
    <n v="96000"/>
    <n v="55634"/>
    <n v="103808"/>
    <n v="96000"/>
    <n v="96006"/>
    <m/>
    <n v="-6"/>
    <s v="Pendiente de ingreso"/>
    <n v="0"/>
  </r>
  <r>
    <x v="499"/>
    <x v="4"/>
    <s v="Cerdo"/>
    <x v="1"/>
    <s v="1023343"/>
    <x v="437"/>
    <s v="Recortes"/>
    <s v="Recortes No Magro"/>
    <x v="6"/>
    <n v="9634"/>
    <n v="130890"/>
    <n v="144000"/>
    <n v="9634"/>
    <n v="130890"/>
    <n v="144000"/>
    <n v="144012"/>
    <m/>
    <n v="-12"/>
    <s v="Pendiente de ingreso"/>
    <n v="0"/>
  </r>
  <r>
    <x v="476"/>
    <x v="4"/>
    <s v="Cerdo"/>
    <x v="1"/>
    <s v="1023353"/>
    <x v="253"/>
    <s v="Paleta"/>
    <s v="Paleta Pulpa"/>
    <x v="7"/>
    <n v="-6933"/>
    <n v="120000"/>
    <n v="120000"/>
    <n v="-6933"/>
    <n v="120000"/>
    <n v="129600"/>
    <n v="129600"/>
    <m/>
    <n v="0"/>
    <s v="OK"/>
    <n v="0"/>
  </r>
  <r>
    <x v="539"/>
    <x v="4"/>
    <s v="Cerdo"/>
    <x v="1"/>
    <s v="1023354"/>
    <x v="473"/>
    <s v="Pernil"/>
    <s v="Pernil Mano"/>
    <x v="2"/>
    <n v="-17000"/>
    <n v="11983"/>
    <n v="0"/>
    <n v="-17000"/>
    <n v="11983"/>
    <n v="0"/>
    <m/>
    <m/>
    <n v="0"/>
    <s v="OK"/>
    <n v="0"/>
  </r>
  <r>
    <x v="544"/>
    <x v="4"/>
    <s v="Cerdo"/>
    <x v="1"/>
    <s v="1023375"/>
    <x v="478"/>
    <s v="Subprod"/>
    <s v="Subprod Tripa"/>
    <x v="6"/>
    <n v="4776"/>
    <n v="0"/>
    <n v="0"/>
    <n v="4776"/>
    <n v="0"/>
    <n v="0"/>
    <m/>
    <m/>
    <n v="0"/>
    <s v="OK"/>
    <n v="0"/>
  </r>
  <r>
    <x v="500"/>
    <x v="4"/>
    <s v="Cerdo"/>
    <x v="1"/>
    <s v="1023383"/>
    <x v="438"/>
    <s v="Subprod"/>
    <s v="Subprod Visceras"/>
    <x v="6"/>
    <n v="-40997"/>
    <n v="52500"/>
    <n v="0"/>
    <n v="-40997"/>
    <n v="52500"/>
    <n v="24000"/>
    <n v="24002"/>
    <m/>
    <n v="-2"/>
    <s v="Pendiente de ingreso"/>
    <n v="0"/>
  </r>
  <r>
    <x v="568"/>
    <x v="4"/>
    <s v="Cerdo"/>
    <x v="1"/>
    <s v="1023387"/>
    <x v="132"/>
    <s v="Recortes"/>
    <s v="Recortes No Magro"/>
    <x v="7"/>
    <n v="0"/>
    <n v="40000"/>
    <n v="40000"/>
    <m/>
    <m/>
    <m/>
    <m/>
    <m/>
    <n v="0"/>
    <s v="OK"/>
    <n v="0"/>
  </r>
  <r>
    <x v="546"/>
    <x v="4"/>
    <s v="Cerdo"/>
    <x v="1"/>
    <s v="1023389"/>
    <x v="479"/>
    <s v="Recortes"/>
    <s v="Recortes No Magro"/>
    <x v="7"/>
    <n v="0"/>
    <n v="40000"/>
    <n v="40000"/>
    <m/>
    <m/>
    <m/>
    <m/>
    <m/>
    <n v="0"/>
    <s v="OK"/>
    <n v="0"/>
  </r>
  <r>
    <x v="493"/>
    <x v="4"/>
    <s v="Cerdo"/>
    <x v="1"/>
    <s v="1023391"/>
    <x v="205"/>
    <s v="Recortes"/>
    <s v="Recortes No Magro"/>
    <x v="7"/>
    <n v="0"/>
    <n v="26032"/>
    <n v="24000"/>
    <n v="0"/>
    <n v="26032"/>
    <n v="24000"/>
    <m/>
    <m/>
    <n v="24000"/>
    <s v="Sobre ingreso"/>
    <n v="0"/>
  </r>
  <r>
    <x v="564"/>
    <x v="4"/>
    <s v="Cerdo"/>
    <x v="1"/>
    <s v="1023397"/>
    <x v="133"/>
    <s v="Grasas"/>
    <s v="Grasa Gordura"/>
    <x v="4"/>
    <m/>
    <m/>
    <m/>
    <n v="0"/>
    <n v="24000"/>
    <n v="24000"/>
    <m/>
    <m/>
    <n v="24000"/>
    <s v="Sobre ingreso"/>
    <n v="0"/>
  </r>
  <r>
    <x v="569"/>
    <x v="4"/>
    <s v="Cerdo"/>
    <x v="1"/>
    <s v="1023400"/>
    <x v="497"/>
    <s v="Pierna"/>
    <s v="Pierna Pulpa"/>
    <x v="7"/>
    <m/>
    <m/>
    <m/>
    <m/>
    <m/>
    <m/>
    <n v="100"/>
    <m/>
    <n v="-100"/>
    <s v="Pendiente de ingreso"/>
    <n v="0"/>
  </r>
  <r>
    <x v="94"/>
    <x v="4"/>
    <s v="Cerdo"/>
    <x v="2"/>
    <s v="1020105"/>
    <x v="85"/>
    <s v="Lomo"/>
    <s v="Lomo Centro"/>
    <x v="9"/>
    <m/>
    <m/>
    <m/>
    <m/>
    <m/>
    <m/>
    <m/>
    <n v="39046.756000000001"/>
    <n v="0"/>
    <s v="OK"/>
    <n v="0"/>
  </r>
  <r>
    <x v="95"/>
    <x v="4"/>
    <s v="Cerdo"/>
    <x v="2"/>
    <s v="1020110"/>
    <x v="86"/>
    <s v="Lomo"/>
    <s v="Lomo MM Loin"/>
    <x v="9"/>
    <m/>
    <m/>
    <m/>
    <m/>
    <m/>
    <m/>
    <m/>
    <n v="745788.11499999999"/>
    <n v="0"/>
    <s v="OK"/>
    <n v="0"/>
  </r>
  <r>
    <x v="96"/>
    <x v="4"/>
    <s v="Cerdo"/>
    <x v="2"/>
    <s v="1020284"/>
    <x v="87"/>
    <s v="Pierna"/>
    <s v="Pierna Pulpa Fina"/>
    <x v="9"/>
    <m/>
    <m/>
    <m/>
    <m/>
    <m/>
    <m/>
    <m/>
    <n v="17056.527999999998"/>
    <n v="0"/>
    <s v="OK"/>
    <n v="0"/>
  </r>
  <r>
    <x v="97"/>
    <x v="4"/>
    <s v="Cerdo"/>
    <x v="2"/>
    <s v="1020326"/>
    <x v="88"/>
    <s v="Paleta"/>
    <s v="Paleta Pulpa"/>
    <x v="9"/>
    <m/>
    <m/>
    <m/>
    <m/>
    <m/>
    <m/>
    <m/>
    <n v="269347.85200000001"/>
    <n v="0"/>
    <s v="OK"/>
    <n v="0"/>
  </r>
  <r>
    <x v="98"/>
    <x v="4"/>
    <s v="Cerdo"/>
    <x v="2"/>
    <s v="1020339"/>
    <x v="89"/>
    <s v="Grasas"/>
    <s v="Grasa Lomo Tocino"/>
    <x v="0"/>
    <m/>
    <m/>
    <m/>
    <m/>
    <m/>
    <m/>
    <m/>
    <n v="94767.654999999999"/>
    <n v="0"/>
    <s v="OK"/>
    <n v="0"/>
  </r>
  <r>
    <x v="99"/>
    <x v="4"/>
    <s v="Cerdo"/>
    <x v="2"/>
    <s v="1020349"/>
    <x v="90"/>
    <s v="Plancha"/>
    <s v="Plancha s/Cuero"/>
    <x v="0"/>
    <m/>
    <m/>
    <m/>
    <m/>
    <m/>
    <m/>
    <m/>
    <n v="634.53700000000003"/>
    <n v="0"/>
    <s v="OK"/>
    <n v="0"/>
  </r>
  <r>
    <x v="100"/>
    <x v="4"/>
    <s v="Cerdo"/>
    <x v="2"/>
    <s v="1020352"/>
    <x v="91"/>
    <s v="Cueros"/>
    <s v="Cuero Panceta"/>
    <x v="0"/>
    <m/>
    <m/>
    <m/>
    <m/>
    <m/>
    <m/>
    <m/>
    <n v="44442.269"/>
    <n v="0"/>
    <s v="OK"/>
    <n v="0"/>
  </r>
  <r>
    <x v="101"/>
    <x v="4"/>
    <s v="Cerdo"/>
    <x v="2"/>
    <s v="1020367"/>
    <x v="92"/>
    <s v="Grasas"/>
    <s v="Grasa Gordura"/>
    <x v="0"/>
    <m/>
    <m/>
    <m/>
    <m/>
    <m/>
    <m/>
    <m/>
    <n v="79020.297999999995"/>
    <n v="0"/>
    <s v="OK"/>
    <n v="0"/>
  </r>
  <r>
    <x v="102"/>
    <x v="4"/>
    <s v="Cerdo"/>
    <x v="2"/>
    <s v="1020412"/>
    <x v="93"/>
    <s v="Recortes"/>
    <s v="Recortes No Magro"/>
    <x v="0"/>
    <m/>
    <m/>
    <m/>
    <m/>
    <m/>
    <m/>
    <m/>
    <n v="71677.417000000001"/>
    <n v="0"/>
    <s v="OK"/>
    <n v="0"/>
  </r>
  <r>
    <x v="103"/>
    <x v="4"/>
    <s v="Cerdo"/>
    <x v="2"/>
    <s v="1020589"/>
    <x v="94"/>
    <s v="Lomo"/>
    <s v="Lomo MM Loin"/>
    <x v="9"/>
    <m/>
    <m/>
    <m/>
    <m/>
    <m/>
    <m/>
    <m/>
    <n v="133272.117"/>
    <n v="0"/>
    <s v="OK"/>
    <n v="0"/>
  </r>
  <r>
    <x v="104"/>
    <x v="4"/>
    <s v="Cerdo"/>
    <x v="2"/>
    <s v="1020592"/>
    <x v="95"/>
    <s v="Lomo"/>
    <s v="Lomo Vetado"/>
    <x v="9"/>
    <m/>
    <m/>
    <m/>
    <m/>
    <m/>
    <m/>
    <m/>
    <n v="209786.209"/>
    <n v="0"/>
    <s v="OK"/>
    <n v="0"/>
  </r>
  <r>
    <x v="105"/>
    <x v="4"/>
    <s v="Cerdo"/>
    <x v="2"/>
    <s v="1020620"/>
    <x v="96"/>
    <s v="Lomo"/>
    <s v="Lomo Vetado"/>
    <x v="9"/>
    <m/>
    <m/>
    <m/>
    <m/>
    <m/>
    <m/>
    <m/>
    <n v="31658.664000000001"/>
    <n v="0"/>
    <s v="OK"/>
    <n v="0"/>
  </r>
  <r>
    <x v="106"/>
    <x v="4"/>
    <s v="Cerdo"/>
    <x v="2"/>
    <s v="1020636"/>
    <x v="97"/>
    <s v="Filete"/>
    <s v="Filete c/Cabeza"/>
    <x v="9"/>
    <m/>
    <m/>
    <m/>
    <m/>
    <m/>
    <m/>
    <m/>
    <n v="14093.802"/>
    <n v="0"/>
    <s v="OK"/>
    <n v="0"/>
  </r>
  <r>
    <x v="107"/>
    <x v="4"/>
    <s v="Cerdo"/>
    <x v="2"/>
    <s v="1020637"/>
    <x v="98"/>
    <s v="Panceta"/>
    <s v="Panceta s/Cuero"/>
    <x v="9"/>
    <m/>
    <m/>
    <m/>
    <m/>
    <m/>
    <m/>
    <m/>
    <n v="214948.503"/>
    <n v="0"/>
    <s v="OK"/>
    <n v="0"/>
  </r>
  <r>
    <x v="108"/>
    <x v="4"/>
    <s v="Cerdo"/>
    <x v="2"/>
    <s v="1020662"/>
    <x v="99"/>
    <s v="Pierna"/>
    <s v="Pierna Pulpa Fina"/>
    <x v="9"/>
    <m/>
    <m/>
    <m/>
    <m/>
    <m/>
    <m/>
    <m/>
    <n v="19855.558000000001"/>
    <n v="0"/>
    <s v="OK"/>
    <n v="0"/>
  </r>
  <r>
    <x v="109"/>
    <x v="4"/>
    <s v="Cerdo"/>
    <x v="2"/>
    <s v="1020664"/>
    <x v="100"/>
    <s v="Pierna"/>
    <s v="Pierna Pulpa Fina"/>
    <x v="9"/>
    <m/>
    <m/>
    <m/>
    <m/>
    <m/>
    <m/>
    <m/>
    <n v="2321.248"/>
    <n v="0"/>
    <s v="OK"/>
    <n v="0"/>
  </r>
  <r>
    <x v="110"/>
    <x v="4"/>
    <s v="Cerdo"/>
    <x v="2"/>
    <s v="1020665"/>
    <x v="101"/>
    <s v="Pierna"/>
    <s v="Pierna Pulpa Fina"/>
    <x v="9"/>
    <m/>
    <m/>
    <m/>
    <m/>
    <m/>
    <m/>
    <m/>
    <n v="19793.559000000001"/>
    <n v="0"/>
    <s v="OK"/>
    <n v="0"/>
  </r>
  <r>
    <x v="111"/>
    <x v="4"/>
    <s v="Cerdo"/>
    <x v="2"/>
    <s v="1020678"/>
    <x v="102"/>
    <s v="Lomo"/>
    <s v="Lomo Centro"/>
    <x v="9"/>
    <m/>
    <m/>
    <m/>
    <m/>
    <m/>
    <m/>
    <m/>
    <n v="500.00400000000002"/>
    <n v="0"/>
    <s v="OK"/>
    <n v="0"/>
  </r>
  <r>
    <x v="112"/>
    <x v="4"/>
    <s v="Cerdo"/>
    <x v="2"/>
    <s v="1020681"/>
    <x v="103"/>
    <s v="Lomo"/>
    <s v="Lomo MM Loin"/>
    <x v="9"/>
    <m/>
    <m/>
    <m/>
    <m/>
    <m/>
    <m/>
    <m/>
    <n v="20000.003000000001"/>
    <n v="0"/>
    <s v="OK"/>
    <n v="0"/>
  </r>
  <r>
    <x v="113"/>
    <x v="4"/>
    <s v="Cerdo"/>
    <x v="2"/>
    <s v="1020704"/>
    <x v="104"/>
    <s v="Filete"/>
    <s v="Filete c/Cabeza"/>
    <x v="9"/>
    <m/>
    <m/>
    <m/>
    <m/>
    <m/>
    <m/>
    <m/>
    <n v="1173.7439999999999"/>
    <n v="0"/>
    <s v="OK"/>
    <n v="0"/>
  </r>
  <r>
    <x v="114"/>
    <x v="4"/>
    <s v="Cerdo"/>
    <x v="2"/>
    <s v="1020715"/>
    <x v="105"/>
    <s v="Panceta"/>
    <s v="Panceta c/Cuero"/>
    <x v="9"/>
    <m/>
    <m/>
    <m/>
    <m/>
    <m/>
    <m/>
    <m/>
    <n v="3056.9119999999998"/>
    <n v="0"/>
    <s v="OK"/>
    <n v="0"/>
  </r>
  <r>
    <x v="115"/>
    <x v="4"/>
    <s v="Cerdo"/>
    <x v="2"/>
    <s v="1020731"/>
    <x v="106"/>
    <s v="Panceta"/>
    <s v="Panceta s/Cuero"/>
    <x v="9"/>
    <m/>
    <m/>
    <m/>
    <m/>
    <m/>
    <m/>
    <m/>
    <n v="19038.644"/>
    <n v="0"/>
    <s v="OK"/>
    <n v="0"/>
  </r>
  <r>
    <x v="116"/>
    <x v="4"/>
    <s v="Cerdo"/>
    <x v="2"/>
    <s v="1020758"/>
    <x v="107"/>
    <s v="Lomo"/>
    <s v="Lomo Vetado"/>
    <x v="9"/>
    <m/>
    <m/>
    <m/>
    <m/>
    <m/>
    <m/>
    <m/>
    <n v="1101.4739999999999"/>
    <n v="0"/>
    <s v="OK"/>
    <n v="0"/>
  </r>
  <r>
    <x v="117"/>
    <x v="4"/>
    <s v="Cerdo"/>
    <x v="2"/>
    <s v="1020774"/>
    <x v="108"/>
    <s v="Prolijado"/>
    <s v="Prolijado Malaya"/>
    <x v="9"/>
    <m/>
    <m/>
    <m/>
    <m/>
    <m/>
    <m/>
    <m/>
    <n v="8000.0020000000004"/>
    <n v="0"/>
    <s v="OK"/>
    <n v="0"/>
  </r>
  <r>
    <x v="118"/>
    <x v="4"/>
    <s v="Cerdo"/>
    <x v="2"/>
    <s v="1020802"/>
    <x v="109"/>
    <s v="Panceta"/>
    <s v="Panceta s/Cuero"/>
    <x v="9"/>
    <m/>
    <m/>
    <m/>
    <m/>
    <m/>
    <m/>
    <m/>
    <n v="92610.209000000003"/>
    <n v="0"/>
    <s v="OK"/>
    <n v="0"/>
  </r>
  <r>
    <x v="119"/>
    <x v="4"/>
    <s v="Cerdo"/>
    <x v="2"/>
    <s v="1020810"/>
    <x v="110"/>
    <s v="Subprod"/>
    <s v="Subprod Tripa"/>
    <x v="9"/>
    <m/>
    <m/>
    <m/>
    <m/>
    <m/>
    <m/>
    <m/>
    <n v="6869.9920000000002"/>
    <n v="0"/>
    <s v="OK"/>
    <n v="0"/>
  </r>
  <r>
    <x v="271"/>
    <x v="4"/>
    <s v="Cerdo"/>
    <x v="2"/>
    <s v="1020822"/>
    <x v="249"/>
    <s v="Huesos"/>
    <s v="Huesos Cuarto Centra"/>
    <x v="5"/>
    <m/>
    <m/>
    <m/>
    <m/>
    <m/>
    <m/>
    <m/>
    <n v="46580.625"/>
    <n v="0"/>
    <s v="OK"/>
    <n v="0"/>
  </r>
  <r>
    <x v="272"/>
    <x v="4"/>
    <s v="Cerdo"/>
    <x v="2"/>
    <s v="1020828"/>
    <x v="156"/>
    <s v="Chuleta"/>
    <s v="Chuleta Huesos"/>
    <x v="5"/>
    <m/>
    <m/>
    <m/>
    <m/>
    <m/>
    <m/>
    <m/>
    <n v="48182.288999999997"/>
    <n v="0"/>
    <s v="OK"/>
    <n v="0"/>
  </r>
  <r>
    <x v="120"/>
    <x v="4"/>
    <s v="Cerdo"/>
    <x v="2"/>
    <s v="1020848"/>
    <x v="111"/>
    <s v="Lomo"/>
    <s v="Lomo Centro"/>
    <x v="0"/>
    <m/>
    <m/>
    <m/>
    <m/>
    <m/>
    <m/>
    <m/>
    <n v="50604.218999999997"/>
    <n v="0"/>
    <s v="OK"/>
    <n v="0"/>
  </r>
  <r>
    <x v="274"/>
    <x v="4"/>
    <s v="Cerdo"/>
    <x v="2"/>
    <s v="1020853"/>
    <x v="158"/>
    <s v="Filete"/>
    <s v="Filete c/Cabeza"/>
    <x v="7"/>
    <m/>
    <m/>
    <m/>
    <m/>
    <m/>
    <m/>
    <m/>
    <n v="203152.34299999999"/>
    <n v="0"/>
    <s v="OK"/>
    <n v="0"/>
  </r>
  <r>
    <x v="121"/>
    <x v="4"/>
    <s v="Cerdo"/>
    <x v="2"/>
    <s v="1020860"/>
    <x v="112"/>
    <s v="Lomo"/>
    <s v="Lomo Vetado"/>
    <x v="4"/>
    <m/>
    <m/>
    <m/>
    <m/>
    <m/>
    <m/>
    <m/>
    <n v="142212.522"/>
    <n v="0"/>
    <s v="OK"/>
    <n v="0"/>
  </r>
  <r>
    <x v="122"/>
    <x v="4"/>
    <s v="Cerdo"/>
    <x v="2"/>
    <s v="1020861"/>
    <x v="113"/>
    <s v="Lomo"/>
    <s v="Lomo Vetado"/>
    <x v="4"/>
    <m/>
    <m/>
    <m/>
    <m/>
    <m/>
    <m/>
    <m/>
    <n v="158481.427"/>
    <n v="0"/>
    <s v="OK"/>
    <n v="0"/>
  </r>
  <r>
    <x v="123"/>
    <x v="4"/>
    <s v="Cerdo"/>
    <x v="2"/>
    <s v="1020869"/>
    <x v="114"/>
    <s v="Cost-Pec"/>
    <s v="Cost-Pec Entero"/>
    <x v="0"/>
    <m/>
    <m/>
    <m/>
    <m/>
    <m/>
    <m/>
    <m/>
    <n v="9232.5759999999991"/>
    <n v="0"/>
    <s v="OK"/>
    <n v="0"/>
  </r>
  <r>
    <x v="275"/>
    <x v="4"/>
    <s v="Cerdo"/>
    <x v="2"/>
    <s v="1020878"/>
    <x v="251"/>
    <s v="Huesos"/>
    <s v="Huesos Cuarto Centra"/>
    <x v="5"/>
    <m/>
    <m/>
    <m/>
    <m/>
    <m/>
    <m/>
    <m/>
    <n v="53684.571000000004"/>
    <n v="0"/>
    <s v="OK"/>
    <n v="0"/>
  </r>
  <r>
    <x v="125"/>
    <x v="4"/>
    <s v="Cerdo"/>
    <x v="2"/>
    <s v="1020904"/>
    <x v="116"/>
    <s v="Panceta"/>
    <s v="Panceta c/Cuero"/>
    <x v="4"/>
    <m/>
    <m/>
    <m/>
    <m/>
    <m/>
    <m/>
    <m/>
    <n v="18988.272000000001"/>
    <n v="0"/>
    <s v="OK"/>
    <n v="0"/>
  </r>
  <r>
    <x v="126"/>
    <x v="4"/>
    <s v="Cerdo"/>
    <x v="2"/>
    <s v="1020905"/>
    <x v="117"/>
    <s v="Panceta"/>
    <s v="Panceta c/Cuero"/>
    <x v="4"/>
    <m/>
    <m/>
    <m/>
    <m/>
    <m/>
    <m/>
    <m/>
    <n v="22343.554"/>
    <n v="0"/>
    <s v="OK"/>
    <n v="0"/>
  </r>
  <r>
    <x v="127"/>
    <x v="4"/>
    <s v="Cerdo"/>
    <x v="2"/>
    <s v="1020914"/>
    <x v="118"/>
    <s v="Panceta"/>
    <s v="Panceta c/Cuero"/>
    <x v="9"/>
    <m/>
    <m/>
    <m/>
    <m/>
    <m/>
    <m/>
    <m/>
    <n v="5941.7650000000003"/>
    <n v="0"/>
    <s v="OK"/>
    <n v="0"/>
  </r>
  <r>
    <x v="128"/>
    <x v="4"/>
    <s v="Cerdo"/>
    <x v="2"/>
    <s v="1020915"/>
    <x v="119"/>
    <s v="Pierna"/>
    <s v="Pierna Entera"/>
    <x v="0"/>
    <m/>
    <m/>
    <m/>
    <m/>
    <m/>
    <m/>
    <m/>
    <n v="1579.422"/>
    <n v="0"/>
    <s v="OK"/>
    <n v="0"/>
  </r>
  <r>
    <x v="129"/>
    <x v="4"/>
    <s v="Cerdo"/>
    <x v="2"/>
    <s v="1020925"/>
    <x v="120"/>
    <s v="Grasas"/>
    <s v="Grasa Forro"/>
    <x v="0"/>
    <m/>
    <m/>
    <m/>
    <m/>
    <m/>
    <m/>
    <m/>
    <n v="48997.330999999998"/>
    <n v="0"/>
    <s v="OK"/>
    <n v="0"/>
  </r>
  <r>
    <x v="130"/>
    <x v="4"/>
    <s v="Cerdo"/>
    <x v="2"/>
    <s v="1020944"/>
    <x v="121"/>
    <s v="Pierna"/>
    <s v="Pierna Pulpa"/>
    <x v="0"/>
    <m/>
    <m/>
    <m/>
    <m/>
    <m/>
    <m/>
    <m/>
    <n v="634989.48300000001"/>
    <n v="0"/>
    <s v="OK"/>
    <n v="0"/>
  </r>
  <r>
    <x v="132"/>
    <x v="4"/>
    <s v="Cerdo"/>
    <x v="2"/>
    <s v="1020990"/>
    <x v="123"/>
    <s v="Pierna"/>
    <s v="Pierna Pulpa Fina"/>
    <x v="9"/>
    <m/>
    <m/>
    <m/>
    <m/>
    <m/>
    <m/>
    <m/>
    <n v="9705.0660000000007"/>
    <n v="0"/>
    <s v="OK"/>
    <n v="0"/>
  </r>
  <r>
    <x v="133"/>
    <x v="4"/>
    <s v="Cerdo"/>
    <x v="2"/>
    <s v="1020991"/>
    <x v="124"/>
    <s v="Pierna"/>
    <s v="Pierna Pulpa Fina"/>
    <x v="9"/>
    <m/>
    <m/>
    <m/>
    <m/>
    <m/>
    <m/>
    <m/>
    <n v="10465.92"/>
    <n v="0"/>
    <s v="OK"/>
    <n v="0"/>
  </r>
  <r>
    <x v="134"/>
    <x v="4"/>
    <s v="Cerdo"/>
    <x v="2"/>
    <s v="1021012"/>
    <x v="125"/>
    <s v="Plancha"/>
    <s v="Plancha s/Cuero"/>
    <x v="4"/>
    <m/>
    <m/>
    <m/>
    <m/>
    <m/>
    <m/>
    <m/>
    <n v="150838.77799999999"/>
    <n v="0"/>
    <s v="OK"/>
    <n v="0"/>
  </r>
  <r>
    <x v="135"/>
    <x v="4"/>
    <s v="Cerdo"/>
    <x v="2"/>
    <s v="1021023"/>
    <x v="126"/>
    <s v="Grasas"/>
    <s v="Grasa Gordura"/>
    <x v="0"/>
    <m/>
    <m/>
    <m/>
    <m/>
    <m/>
    <m/>
    <m/>
    <n v="150936.09299999999"/>
    <n v="0"/>
    <s v="OK"/>
    <n v="0"/>
  </r>
  <r>
    <x v="279"/>
    <x v="4"/>
    <s v="Cerdo"/>
    <x v="2"/>
    <s v="1021026"/>
    <x v="222"/>
    <s v="Grasas"/>
    <s v="Grasa Gordura"/>
    <x v="6"/>
    <m/>
    <m/>
    <m/>
    <m/>
    <m/>
    <m/>
    <m/>
    <n v="20388.941999999999"/>
    <n v="0"/>
    <s v="OK"/>
    <n v="0"/>
  </r>
  <r>
    <x v="136"/>
    <x v="4"/>
    <s v="Cerdo"/>
    <x v="2"/>
    <s v="1021039"/>
    <x v="127"/>
    <s v="Cueros"/>
    <s v="Cuero Papada"/>
    <x v="0"/>
    <m/>
    <m/>
    <m/>
    <m/>
    <m/>
    <m/>
    <m/>
    <n v="84211"/>
    <n v="0"/>
    <s v="OK"/>
    <n v="0"/>
  </r>
  <r>
    <x v="140"/>
    <x v="4"/>
    <s v="Cerdo"/>
    <x v="2"/>
    <s v="1021078"/>
    <x v="131"/>
    <s v="Recortes"/>
    <s v="Recortes No Magro"/>
    <x v="0"/>
    <m/>
    <m/>
    <m/>
    <m/>
    <m/>
    <m/>
    <m/>
    <n v="97409.562999999995"/>
    <n v="0"/>
    <s v="OK"/>
    <n v="0"/>
  </r>
  <r>
    <x v="141"/>
    <x v="4"/>
    <s v="Cerdo"/>
    <x v="2"/>
    <s v="1021082"/>
    <x v="132"/>
    <s v="Recortes"/>
    <s v="Recortes No Magro"/>
    <x v="0"/>
    <m/>
    <m/>
    <m/>
    <m/>
    <m/>
    <m/>
    <m/>
    <n v="74456.129000000001"/>
    <n v="0"/>
    <s v="OK"/>
    <n v="0"/>
  </r>
  <r>
    <x v="142"/>
    <x v="4"/>
    <s v="Cerdo"/>
    <x v="2"/>
    <s v="1021085"/>
    <x v="133"/>
    <s v="Grasas"/>
    <s v="Grasa Gordura"/>
    <x v="0"/>
    <m/>
    <m/>
    <m/>
    <m/>
    <m/>
    <m/>
    <m/>
    <n v="22151.972000000002"/>
    <n v="0"/>
    <s v="OK"/>
    <n v="0"/>
  </r>
  <r>
    <x v="143"/>
    <x v="4"/>
    <s v="Cerdo"/>
    <x v="2"/>
    <s v="1021092"/>
    <x v="134"/>
    <s v="Recortes"/>
    <s v="Recortes No Magro"/>
    <x v="0"/>
    <m/>
    <m/>
    <m/>
    <m/>
    <m/>
    <m/>
    <m/>
    <n v="118846.698"/>
    <n v="0"/>
    <s v="OK"/>
    <n v="0"/>
  </r>
  <r>
    <x v="144"/>
    <x v="4"/>
    <s v="Cerdo"/>
    <x v="2"/>
    <s v="1021101"/>
    <x v="135"/>
    <s v="Subprod"/>
    <s v="Subprod Visceras"/>
    <x v="0"/>
    <m/>
    <m/>
    <m/>
    <m/>
    <m/>
    <m/>
    <m/>
    <n v="21674.021000000001"/>
    <n v="0"/>
    <s v="OK"/>
    <n v="0"/>
  </r>
  <r>
    <x v="145"/>
    <x v="4"/>
    <s v="Cerdo"/>
    <x v="2"/>
    <s v="1021105"/>
    <x v="136"/>
    <s v="Subprod"/>
    <s v="Subprod Visceras"/>
    <x v="0"/>
    <m/>
    <m/>
    <m/>
    <m/>
    <m/>
    <m/>
    <m/>
    <n v="23846.813999999998"/>
    <n v="0"/>
    <s v="OK"/>
    <n v="0"/>
  </r>
  <r>
    <x v="146"/>
    <x v="4"/>
    <s v="Cerdo"/>
    <x v="2"/>
    <s v="1021106"/>
    <x v="137"/>
    <s v="Subprod"/>
    <s v="Subprod Visceras"/>
    <x v="0"/>
    <m/>
    <m/>
    <m/>
    <m/>
    <m/>
    <m/>
    <m/>
    <n v="73923.138999999996"/>
    <n v="0"/>
    <s v="OK"/>
    <n v="0"/>
  </r>
  <r>
    <x v="147"/>
    <x v="4"/>
    <s v="Cerdo"/>
    <x v="2"/>
    <s v="1021111"/>
    <x v="138"/>
    <s v="Grasas"/>
    <s v="Grasa Interior"/>
    <x v="0"/>
    <m/>
    <m/>
    <m/>
    <m/>
    <m/>
    <m/>
    <m/>
    <n v="5000.0010000000002"/>
    <n v="0"/>
    <s v="OK"/>
    <n v="0"/>
  </r>
  <r>
    <x v="148"/>
    <x v="4"/>
    <s v="Cerdo"/>
    <x v="2"/>
    <s v="1021115"/>
    <x v="139"/>
    <s v="Subprod"/>
    <s v="Subprod Visceras"/>
    <x v="2"/>
    <m/>
    <m/>
    <m/>
    <m/>
    <m/>
    <m/>
    <m/>
    <n v="16900"/>
    <n v="0"/>
    <s v="OK"/>
    <n v="0"/>
  </r>
  <r>
    <x v="149"/>
    <x v="4"/>
    <s v="Cerdo"/>
    <x v="2"/>
    <s v="1021136"/>
    <x v="140"/>
    <s v="Subprod"/>
    <s v="Subprod Visceras"/>
    <x v="9"/>
    <m/>
    <m/>
    <m/>
    <m/>
    <m/>
    <m/>
    <m/>
    <n v="7409.9859999999999"/>
    <n v="0"/>
    <s v="OK"/>
    <n v="0"/>
  </r>
  <r>
    <x v="150"/>
    <x v="4"/>
    <s v="Cerdo"/>
    <x v="2"/>
    <s v="1021149"/>
    <x v="141"/>
    <s v="Huesos"/>
    <s v="Huesos Cuarto Centra"/>
    <x v="4"/>
    <m/>
    <m/>
    <m/>
    <m/>
    <m/>
    <m/>
    <m/>
    <n v="104981.886"/>
    <n v="0"/>
    <s v="OK"/>
    <n v="0"/>
  </r>
  <r>
    <x v="153"/>
    <x v="4"/>
    <s v="Cerdo"/>
    <x v="2"/>
    <s v="1021152"/>
    <x v="144"/>
    <s v="Huesos"/>
    <s v="Huesos Cuarto Delant"/>
    <x v="4"/>
    <m/>
    <m/>
    <m/>
    <m/>
    <m/>
    <m/>
    <m/>
    <n v="10407.116"/>
    <n v="0"/>
    <s v="OK"/>
    <n v="0"/>
  </r>
  <r>
    <x v="155"/>
    <x v="4"/>
    <s v="Cerdo"/>
    <x v="2"/>
    <s v="1021187"/>
    <x v="146"/>
    <s v="Cueros"/>
    <s v="Cuero Back"/>
    <x v="0"/>
    <m/>
    <m/>
    <m/>
    <m/>
    <m/>
    <m/>
    <m/>
    <n v="80644.418999999994"/>
    <n v="0"/>
    <s v="OK"/>
    <n v="0"/>
  </r>
  <r>
    <x v="282"/>
    <x v="4"/>
    <s v="Cerdo"/>
    <x v="2"/>
    <s v="1021260"/>
    <x v="257"/>
    <s v="Subprod"/>
    <s v="Subprod Visceras"/>
    <x v="5"/>
    <m/>
    <m/>
    <m/>
    <m/>
    <m/>
    <m/>
    <m/>
    <n v="178.298"/>
    <n v="0"/>
    <s v="OK"/>
    <n v="0"/>
  </r>
  <r>
    <x v="284"/>
    <x v="4"/>
    <s v="Cerdo"/>
    <x v="2"/>
    <s v="1021270"/>
    <x v="231"/>
    <s v="Cueros"/>
    <s v="Cuero Forro"/>
    <x v="6"/>
    <m/>
    <m/>
    <m/>
    <m/>
    <m/>
    <m/>
    <m/>
    <n v="309104.47700000001"/>
    <n v="0"/>
    <s v="OK"/>
    <n v="0"/>
  </r>
  <r>
    <x v="285"/>
    <x v="4"/>
    <s v="Cerdo"/>
    <x v="2"/>
    <s v="1021272"/>
    <x v="238"/>
    <s v="Cueros"/>
    <s v="Cuero Forro"/>
    <x v="6"/>
    <m/>
    <m/>
    <m/>
    <m/>
    <m/>
    <m/>
    <m/>
    <n v="309215.19099999999"/>
    <n v="0"/>
    <s v="OK"/>
    <n v="0"/>
  </r>
  <r>
    <x v="159"/>
    <x v="4"/>
    <s v="Cerdo"/>
    <x v="2"/>
    <s v="1021385"/>
    <x v="149"/>
    <s v="Cueros"/>
    <s v="Cuero Mixto"/>
    <x v="0"/>
    <m/>
    <m/>
    <m/>
    <m/>
    <m/>
    <m/>
    <m/>
    <n v="213090.13099999999"/>
    <n v="0"/>
    <s v="OK"/>
    <n v="0"/>
  </r>
  <r>
    <x v="286"/>
    <x v="4"/>
    <s v="Cerdo"/>
    <x v="2"/>
    <s v="1021398"/>
    <x v="158"/>
    <s v="Filete"/>
    <s v="Filete c/Cabeza"/>
    <x v="5"/>
    <m/>
    <m/>
    <m/>
    <m/>
    <m/>
    <m/>
    <m/>
    <n v="23374.006000000001"/>
    <n v="0"/>
    <s v="OK"/>
    <n v="0"/>
  </r>
  <r>
    <x v="469"/>
    <x v="4"/>
    <s v="Cerdo"/>
    <x v="2"/>
    <s v="1021433"/>
    <x v="263"/>
    <s v="Pierna"/>
    <s v="Pierna Pulpa"/>
    <x v="7"/>
    <m/>
    <m/>
    <m/>
    <m/>
    <m/>
    <m/>
    <m/>
    <n v="126715.28599999999"/>
    <n v="0"/>
    <s v="OK"/>
    <n v="0"/>
  </r>
  <r>
    <x v="161"/>
    <x v="4"/>
    <s v="Cerdo"/>
    <x v="2"/>
    <s v="1021470"/>
    <x v="151"/>
    <s v="Pernil"/>
    <s v="Pernil Mano"/>
    <x v="4"/>
    <m/>
    <m/>
    <m/>
    <m/>
    <m/>
    <m/>
    <m/>
    <n v="2072.384"/>
    <n v="0"/>
    <s v="OK"/>
    <n v="0"/>
  </r>
  <r>
    <x v="162"/>
    <x v="4"/>
    <s v="Cerdo"/>
    <x v="2"/>
    <s v="1021533"/>
    <x v="152"/>
    <s v="Panceta"/>
    <s v="Panceta s/Cuero"/>
    <x v="9"/>
    <m/>
    <m/>
    <m/>
    <m/>
    <m/>
    <m/>
    <m/>
    <n v="20332.317999999999"/>
    <n v="0"/>
    <s v="OK"/>
    <n v="0"/>
  </r>
  <r>
    <x v="289"/>
    <x v="4"/>
    <s v="Cerdo"/>
    <x v="2"/>
    <s v="1021538"/>
    <x v="259"/>
    <s v="Panceta"/>
    <s v="Panceta s/Cuero"/>
    <x v="5"/>
    <m/>
    <m/>
    <m/>
    <m/>
    <m/>
    <m/>
    <m/>
    <n v="227724.98699999999"/>
    <n v="0"/>
    <s v="OK"/>
    <n v="0"/>
  </r>
  <r>
    <x v="291"/>
    <x v="4"/>
    <s v="Cerdo"/>
    <x v="2"/>
    <s v="1021555"/>
    <x v="261"/>
    <s v="Grasas"/>
    <s v="Grasa Gordura"/>
    <x v="6"/>
    <m/>
    <m/>
    <m/>
    <m/>
    <m/>
    <m/>
    <m/>
    <n v="168751.37100000001"/>
    <n v="0"/>
    <s v="OK"/>
    <n v="0"/>
  </r>
  <r>
    <x v="292"/>
    <x v="4"/>
    <s v="Cerdo"/>
    <x v="2"/>
    <s v="1021596"/>
    <x v="149"/>
    <s v="Cueros"/>
    <s v="Cuero Mixto"/>
    <x v="6"/>
    <m/>
    <m/>
    <m/>
    <m/>
    <m/>
    <m/>
    <m/>
    <n v="107197.997"/>
    <n v="0"/>
    <s v="OK"/>
    <n v="0"/>
  </r>
  <r>
    <x v="164"/>
    <x v="4"/>
    <s v="Cerdo"/>
    <x v="2"/>
    <s v="1021603"/>
    <x v="154"/>
    <s v="Lomo"/>
    <s v="Lomo MM Loin"/>
    <x v="9"/>
    <m/>
    <m/>
    <m/>
    <m/>
    <m/>
    <m/>
    <m/>
    <n v="7032.17"/>
    <n v="0"/>
    <s v="OK"/>
    <n v="0"/>
  </r>
  <r>
    <x v="166"/>
    <x v="4"/>
    <s v="Cerdo"/>
    <x v="2"/>
    <s v="1021622"/>
    <x v="156"/>
    <s v="Chuleta"/>
    <s v="Chuleta Huesos"/>
    <x v="0"/>
    <m/>
    <m/>
    <m/>
    <m/>
    <m/>
    <m/>
    <m/>
    <n v="10259.995000000001"/>
    <n v="0"/>
    <s v="OK"/>
    <n v="0"/>
  </r>
  <r>
    <x v="528"/>
    <x v="4"/>
    <s v="Cerdo"/>
    <x v="2"/>
    <s v="1021655"/>
    <x v="464"/>
    <s v="Subprod"/>
    <s v="Subprod Visceras"/>
    <x v="4"/>
    <m/>
    <m/>
    <m/>
    <m/>
    <m/>
    <m/>
    <m/>
    <n v="92426.501000000004"/>
    <n v="0"/>
    <s v="OK"/>
    <n v="0"/>
  </r>
  <r>
    <x v="171"/>
    <x v="4"/>
    <s v="Cerdo"/>
    <x v="2"/>
    <s v="1021665"/>
    <x v="161"/>
    <s v="Cost-Pec"/>
    <s v="Cost-Pec Entero"/>
    <x v="4"/>
    <m/>
    <m/>
    <m/>
    <m/>
    <m/>
    <m/>
    <m/>
    <n v="2268.1"/>
    <n v="0"/>
    <s v="OK"/>
    <n v="0"/>
  </r>
  <r>
    <x v="172"/>
    <x v="4"/>
    <s v="Cerdo"/>
    <x v="2"/>
    <s v="1021731"/>
    <x v="162"/>
    <s v="Pernil"/>
    <s v="Pernil Mano"/>
    <x v="2"/>
    <m/>
    <m/>
    <m/>
    <m/>
    <m/>
    <m/>
    <m/>
    <n v="382332.49300000002"/>
    <n v="0"/>
    <s v="OK"/>
    <n v="0"/>
  </r>
  <r>
    <x v="293"/>
    <x v="4"/>
    <s v="Cerdo"/>
    <x v="2"/>
    <s v="1021732"/>
    <x v="262"/>
    <s v="Huesos"/>
    <s v="Huesos Cuarto Traser"/>
    <x v="2"/>
    <m/>
    <m/>
    <m/>
    <m/>
    <m/>
    <m/>
    <m/>
    <n v="347001.69300000003"/>
    <n v="0"/>
    <s v="OK"/>
    <n v="0"/>
  </r>
  <r>
    <x v="173"/>
    <x v="4"/>
    <s v="Cerdo"/>
    <x v="2"/>
    <s v="1021735"/>
    <x v="163"/>
    <s v="Subprod"/>
    <s v="Subprod Patas-Manos"/>
    <x v="2"/>
    <m/>
    <m/>
    <m/>
    <m/>
    <m/>
    <m/>
    <m/>
    <n v="224907.198"/>
    <n v="0"/>
    <s v="OK"/>
    <n v="0"/>
  </r>
  <r>
    <x v="295"/>
    <x v="4"/>
    <s v="Cerdo"/>
    <x v="2"/>
    <s v="1021737"/>
    <x v="264"/>
    <s v="Subprod"/>
    <s v="Subprod Patas-Manos"/>
    <x v="2"/>
    <m/>
    <m/>
    <m/>
    <m/>
    <m/>
    <m/>
    <m/>
    <n v="15586.659"/>
    <n v="0"/>
    <s v="OK"/>
    <n v="0"/>
  </r>
  <r>
    <x v="174"/>
    <x v="4"/>
    <s v="Cerdo"/>
    <x v="2"/>
    <s v="1021738"/>
    <x v="164"/>
    <s v="Subprod"/>
    <s v="Subprod Patas-Manos"/>
    <x v="2"/>
    <m/>
    <m/>
    <m/>
    <m/>
    <m/>
    <m/>
    <m/>
    <n v="96388.811000000002"/>
    <n v="0"/>
    <s v="OK"/>
    <n v="0"/>
  </r>
  <r>
    <x v="296"/>
    <x v="4"/>
    <s v="Cerdo"/>
    <x v="2"/>
    <s v="1021739"/>
    <x v="265"/>
    <s v="Cabeza"/>
    <s v="Cabeza Entera"/>
    <x v="2"/>
    <m/>
    <m/>
    <m/>
    <m/>
    <m/>
    <m/>
    <m/>
    <n v="24248.517"/>
    <n v="0"/>
    <s v="OK"/>
    <n v="0"/>
  </r>
  <r>
    <x v="298"/>
    <x v="4"/>
    <s v="Cerdo"/>
    <x v="2"/>
    <s v="1021766"/>
    <x v="266"/>
    <s v="Huesos"/>
    <s v="Huesos Cuarto Delant"/>
    <x v="2"/>
    <m/>
    <m/>
    <m/>
    <m/>
    <m/>
    <m/>
    <m/>
    <n v="368983.80800000002"/>
    <n v="0"/>
    <s v="OK"/>
    <n v="0"/>
  </r>
  <r>
    <x v="299"/>
    <x v="4"/>
    <s v="Cerdo"/>
    <x v="2"/>
    <s v="1021767"/>
    <x v="267"/>
    <s v="Huesos"/>
    <s v="Huesos Cuarto Centra"/>
    <x v="2"/>
    <m/>
    <m/>
    <m/>
    <m/>
    <m/>
    <m/>
    <m/>
    <n v="469460.43099999998"/>
    <n v="0"/>
    <s v="OK"/>
    <n v="0"/>
  </r>
  <r>
    <x v="300"/>
    <x v="4"/>
    <s v="Cerdo"/>
    <x v="2"/>
    <s v="1021774"/>
    <x v="268"/>
    <s v="Huesos"/>
    <s v="Huesos Cuarto Delant"/>
    <x v="2"/>
    <m/>
    <m/>
    <m/>
    <m/>
    <m/>
    <m/>
    <m/>
    <n v="85258.22"/>
    <n v="0"/>
    <s v="OK"/>
    <n v="0"/>
  </r>
  <r>
    <x v="176"/>
    <x v="4"/>
    <s v="Cerdo"/>
    <x v="2"/>
    <s v="1021864"/>
    <x v="165"/>
    <s v="Cueros"/>
    <s v="Cuero Papada"/>
    <x v="3"/>
    <m/>
    <m/>
    <m/>
    <m/>
    <m/>
    <m/>
    <m/>
    <n v="15135.003000000001"/>
    <n v="0"/>
    <s v="OK"/>
    <n v="0"/>
  </r>
  <r>
    <x v="303"/>
    <x v="4"/>
    <s v="Cerdo"/>
    <x v="2"/>
    <s v="1021874"/>
    <x v="130"/>
    <s v="Grasas"/>
    <s v="Grasa Gordura"/>
    <x v="6"/>
    <m/>
    <m/>
    <m/>
    <m/>
    <m/>
    <m/>
    <m/>
    <n v="248650.818"/>
    <n v="0"/>
    <s v="OK"/>
    <n v="0"/>
  </r>
  <r>
    <x v="534"/>
    <x v="4"/>
    <s v="Cerdo"/>
    <x v="2"/>
    <s v="1021921"/>
    <x v="469"/>
    <s v="Lomo"/>
    <s v="Lomo Centro"/>
    <x v="8"/>
    <m/>
    <m/>
    <m/>
    <m/>
    <m/>
    <m/>
    <m/>
    <n v="2619.5680000000002"/>
    <n v="0"/>
    <s v="OK"/>
    <n v="0"/>
  </r>
  <r>
    <x v="305"/>
    <x v="4"/>
    <s v="Cerdo"/>
    <x v="2"/>
    <s v="1021922"/>
    <x v="158"/>
    <s v="Filete"/>
    <s v="Filete c/Cabeza"/>
    <x v="8"/>
    <m/>
    <m/>
    <m/>
    <m/>
    <m/>
    <m/>
    <m/>
    <n v="1999.998"/>
    <n v="0"/>
    <s v="OK"/>
    <n v="0"/>
  </r>
  <r>
    <x v="306"/>
    <x v="4"/>
    <s v="Cerdo"/>
    <x v="2"/>
    <s v="1021924"/>
    <x v="270"/>
    <s v="Lomo"/>
    <s v="Lomo MM Loin"/>
    <x v="8"/>
    <m/>
    <m/>
    <m/>
    <m/>
    <m/>
    <m/>
    <m/>
    <n v="42293.771999999997"/>
    <n v="0"/>
    <s v="OK"/>
    <n v="0"/>
  </r>
  <r>
    <x v="307"/>
    <x v="4"/>
    <s v="Cerdo"/>
    <x v="2"/>
    <s v="1021925"/>
    <x v="271"/>
    <s v="Lomo"/>
    <s v="Lomo MM Loin"/>
    <x v="8"/>
    <m/>
    <m/>
    <m/>
    <m/>
    <m/>
    <m/>
    <m/>
    <n v="27155.378000000001"/>
    <n v="0"/>
    <s v="OK"/>
    <n v="0"/>
  </r>
  <r>
    <x v="308"/>
    <x v="4"/>
    <s v="Cerdo"/>
    <x v="2"/>
    <s v="1021929"/>
    <x v="272"/>
    <s v="Panceta"/>
    <s v="Panceta c/Cuero"/>
    <x v="8"/>
    <m/>
    <m/>
    <m/>
    <m/>
    <m/>
    <m/>
    <m/>
    <n v="1509.9960000000001"/>
    <n v="0"/>
    <s v="OK"/>
    <n v="0"/>
  </r>
  <r>
    <x v="309"/>
    <x v="4"/>
    <s v="Cerdo"/>
    <x v="2"/>
    <s v="1021931"/>
    <x v="273"/>
    <s v="Cost-Pec"/>
    <s v="Cost-Pec Trozos"/>
    <x v="8"/>
    <m/>
    <m/>
    <m/>
    <m/>
    <m/>
    <m/>
    <m/>
    <n v="15430.245999999999"/>
    <n v="0"/>
    <s v="OK"/>
    <n v="0"/>
  </r>
  <r>
    <x v="310"/>
    <x v="4"/>
    <s v="Cerdo"/>
    <x v="2"/>
    <s v="1021936"/>
    <x v="274"/>
    <s v="Paleta"/>
    <s v="Paleta Pulpa"/>
    <x v="8"/>
    <m/>
    <m/>
    <m/>
    <m/>
    <m/>
    <m/>
    <m/>
    <n v="483700.38"/>
    <n v="0"/>
    <s v="OK"/>
    <n v="0"/>
  </r>
  <r>
    <x v="470"/>
    <x v="4"/>
    <s v="Cerdo"/>
    <x v="2"/>
    <s v="1021944"/>
    <x v="416"/>
    <s v="Recortes"/>
    <s v="Diafragma"/>
    <x v="8"/>
    <m/>
    <m/>
    <m/>
    <m/>
    <m/>
    <m/>
    <m/>
    <n v="4352.0020000000004"/>
    <n v="0"/>
    <s v="OK"/>
    <n v="0"/>
  </r>
  <r>
    <x v="471"/>
    <x v="4"/>
    <s v="Cerdo"/>
    <x v="2"/>
    <s v="1021945"/>
    <x v="417"/>
    <s v="Cabeza"/>
    <s v="Cabeza Derivados"/>
    <x v="8"/>
    <m/>
    <m/>
    <m/>
    <m/>
    <m/>
    <m/>
    <m/>
    <n v="3299.9949999999999"/>
    <n v="0"/>
    <s v="OK"/>
    <n v="0"/>
  </r>
  <r>
    <x v="311"/>
    <x v="4"/>
    <s v="Cerdo"/>
    <x v="2"/>
    <s v="1021952"/>
    <x v="156"/>
    <s v="Chuleta"/>
    <s v="Chuleta Huesos"/>
    <x v="8"/>
    <m/>
    <m/>
    <m/>
    <m/>
    <m/>
    <m/>
    <m/>
    <n v="2672.9949999999999"/>
    <n v="0"/>
    <s v="OK"/>
    <n v="0"/>
  </r>
  <r>
    <x v="312"/>
    <x v="4"/>
    <s v="Cerdo"/>
    <x v="2"/>
    <s v="1021971"/>
    <x v="275"/>
    <s v="Cueros"/>
    <s v="Cuero Back"/>
    <x v="2"/>
    <m/>
    <m/>
    <m/>
    <m/>
    <m/>
    <m/>
    <m/>
    <n v="1503.846"/>
    <n v="0"/>
    <s v="OK"/>
    <n v="0"/>
  </r>
  <r>
    <x v="178"/>
    <x v="4"/>
    <s v="Cerdo"/>
    <x v="2"/>
    <s v="1021976"/>
    <x v="167"/>
    <s v="Paleta"/>
    <s v="Paleta Pulpa"/>
    <x v="0"/>
    <m/>
    <m/>
    <m/>
    <m/>
    <m/>
    <m/>
    <m/>
    <n v="274605.43300000002"/>
    <n v="0"/>
    <s v="OK"/>
    <n v="0"/>
  </r>
  <r>
    <x v="179"/>
    <x v="4"/>
    <s v="Cerdo"/>
    <x v="2"/>
    <s v="1021980"/>
    <x v="168"/>
    <s v="Chuleta"/>
    <s v="Chuleta Huesos"/>
    <x v="6"/>
    <m/>
    <m/>
    <m/>
    <m/>
    <m/>
    <m/>
    <m/>
    <n v="10624.19"/>
    <n v="0"/>
    <s v="OK"/>
    <n v="0"/>
  </r>
  <r>
    <x v="313"/>
    <x v="4"/>
    <s v="Cerdo"/>
    <x v="2"/>
    <s v="1021987"/>
    <x v="276"/>
    <s v="Subprod"/>
    <s v="Subprod Tripa"/>
    <x v="8"/>
    <m/>
    <m/>
    <m/>
    <m/>
    <m/>
    <m/>
    <m/>
    <n v="14439.513999999999"/>
    <n v="0"/>
    <s v="OK"/>
    <n v="0"/>
  </r>
  <r>
    <x v="314"/>
    <x v="4"/>
    <s v="Cerdo"/>
    <x v="2"/>
    <s v="1022033"/>
    <x v="277"/>
    <s v="Cabeza"/>
    <s v="Cabeza Derivados"/>
    <x v="2"/>
    <m/>
    <m/>
    <m/>
    <m/>
    <m/>
    <m/>
    <m/>
    <n v="38973.927000000003"/>
    <n v="0"/>
    <s v="OK"/>
    <n v="0"/>
  </r>
  <r>
    <x v="488"/>
    <x v="4"/>
    <s v="Cerdo"/>
    <x v="2"/>
    <s v="1022047"/>
    <x v="429"/>
    <s v="Recortes"/>
    <s v="Recortes No Magro"/>
    <x v="0"/>
    <m/>
    <m/>
    <m/>
    <m/>
    <m/>
    <m/>
    <m/>
    <n v="3642.9949999999999"/>
    <n v="0"/>
    <s v="OK"/>
    <n v="0"/>
  </r>
  <r>
    <x v="181"/>
    <x v="4"/>
    <s v="Cerdo"/>
    <x v="2"/>
    <s v="1022073"/>
    <x v="169"/>
    <s v="Grasas"/>
    <s v="Grasa Interior"/>
    <x v="2"/>
    <m/>
    <m/>
    <m/>
    <m/>
    <m/>
    <m/>
    <m/>
    <n v="16533.002"/>
    <n v="0"/>
    <s v="OK"/>
    <n v="0"/>
  </r>
  <r>
    <x v="315"/>
    <x v="4"/>
    <s v="Cerdo"/>
    <x v="2"/>
    <s v="1022080"/>
    <x v="278"/>
    <s v="Subprod"/>
    <s v="Subprod Cola"/>
    <x v="2"/>
    <m/>
    <m/>
    <m/>
    <m/>
    <m/>
    <m/>
    <m/>
    <n v="91486.567999999999"/>
    <n v="0"/>
    <s v="OK"/>
    <n v="0"/>
  </r>
  <r>
    <x v="182"/>
    <x v="4"/>
    <s v="Cerdo"/>
    <x v="2"/>
    <s v="1022096"/>
    <x v="170"/>
    <s v="Huesos"/>
    <s v="Huesos Cuarto Delant"/>
    <x v="2"/>
    <m/>
    <m/>
    <m/>
    <m/>
    <m/>
    <m/>
    <m/>
    <n v="177305.13800000001"/>
    <n v="0"/>
    <s v="OK"/>
    <n v="0"/>
  </r>
  <r>
    <x v="318"/>
    <x v="4"/>
    <s v="Cerdo"/>
    <x v="2"/>
    <s v="1022099"/>
    <x v="281"/>
    <s v="Huesos"/>
    <s v="Huesos Cuarto Centra"/>
    <x v="2"/>
    <m/>
    <m/>
    <m/>
    <m/>
    <m/>
    <m/>
    <m/>
    <n v="75570.995999999999"/>
    <n v="0"/>
    <s v="OK"/>
    <n v="0"/>
  </r>
  <r>
    <x v="319"/>
    <x v="4"/>
    <s v="Cerdo"/>
    <x v="2"/>
    <s v="1022101"/>
    <x v="282"/>
    <s v="Lomo"/>
    <s v="Lomo Centro"/>
    <x v="8"/>
    <m/>
    <m/>
    <m/>
    <m/>
    <m/>
    <m/>
    <m/>
    <n v="1700.722"/>
    <n v="0"/>
    <s v="OK"/>
    <n v="0"/>
  </r>
  <r>
    <x v="321"/>
    <x v="4"/>
    <s v="Cerdo"/>
    <x v="2"/>
    <s v="1022128"/>
    <x v="284"/>
    <s v="Pierna"/>
    <s v="Pierna Pulpa Fina"/>
    <x v="8"/>
    <m/>
    <m/>
    <m/>
    <m/>
    <m/>
    <m/>
    <m/>
    <n v="14300.776"/>
    <n v="0"/>
    <s v="OK"/>
    <n v="0"/>
  </r>
  <r>
    <x v="322"/>
    <x v="4"/>
    <s v="Cerdo"/>
    <x v="2"/>
    <s v="1022141"/>
    <x v="285"/>
    <s v="Pierna"/>
    <s v="Pierna Pulpa Fina"/>
    <x v="8"/>
    <m/>
    <m/>
    <m/>
    <m/>
    <m/>
    <m/>
    <m/>
    <n v="27876.400000000001"/>
    <n v="0"/>
    <s v="OK"/>
    <n v="0"/>
  </r>
  <r>
    <x v="323"/>
    <x v="4"/>
    <s v="Cerdo"/>
    <x v="2"/>
    <s v="1022142"/>
    <x v="286"/>
    <s v="Pierna"/>
    <s v="Pierna Pulpa Fina"/>
    <x v="8"/>
    <m/>
    <m/>
    <m/>
    <m/>
    <m/>
    <m/>
    <m/>
    <n v="13339.278"/>
    <n v="0"/>
    <s v="OK"/>
    <n v="0"/>
  </r>
  <r>
    <x v="186"/>
    <x v="4"/>
    <s v="Cerdo"/>
    <x v="2"/>
    <s v="1022150"/>
    <x v="130"/>
    <s v="Grasas"/>
    <s v="Grasa Gordura"/>
    <x v="0"/>
    <m/>
    <m/>
    <m/>
    <m/>
    <m/>
    <m/>
    <m/>
    <n v="83806.481"/>
    <n v="0"/>
    <s v="OK"/>
    <n v="0"/>
  </r>
  <r>
    <x v="325"/>
    <x v="4"/>
    <s v="Cerdo"/>
    <x v="2"/>
    <s v="1022169"/>
    <x v="288"/>
    <s v="Recortes"/>
    <s v="Recortes No Magro"/>
    <x v="2"/>
    <m/>
    <m/>
    <m/>
    <m/>
    <m/>
    <m/>
    <m/>
    <n v="189853.91"/>
    <n v="0"/>
    <s v="OK"/>
    <n v="0"/>
  </r>
  <r>
    <x v="187"/>
    <x v="4"/>
    <s v="Cerdo"/>
    <x v="2"/>
    <s v="1022183"/>
    <x v="174"/>
    <s v="Pernil"/>
    <s v="Pernil Pierna"/>
    <x v="2"/>
    <m/>
    <m/>
    <m/>
    <m/>
    <m/>
    <m/>
    <m/>
    <n v="809305.08900000004"/>
    <n v="0"/>
    <s v="OK"/>
    <n v="0"/>
  </r>
  <r>
    <x v="188"/>
    <x v="4"/>
    <s v="Cerdo"/>
    <x v="2"/>
    <s v="1022186"/>
    <x v="175"/>
    <s v="Huesos"/>
    <s v="Huesos Cuarto Centra"/>
    <x v="2"/>
    <m/>
    <m/>
    <m/>
    <m/>
    <m/>
    <m/>
    <m/>
    <n v="77380.595000000001"/>
    <n v="0"/>
    <s v="OK"/>
    <n v="0"/>
  </r>
  <r>
    <x v="327"/>
    <x v="4"/>
    <s v="Cerdo"/>
    <x v="2"/>
    <s v="1022212"/>
    <x v="290"/>
    <s v="Cabeza"/>
    <s v="Cabeza Entera"/>
    <x v="2"/>
    <m/>
    <m/>
    <m/>
    <m/>
    <m/>
    <m/>
    <m/>
    <n v="714791.98100000003"/>
    <n v="0"/>
    <s v="OK"/>
    <n v="0"/>
  </r>
  <r>
    <x v="191"/>
    <x v="4"/>
    <s v="Cerdo"/>
    <x v="2"/>
    <s v="1022217"/>
    <x v="178"/>
    <s v="Grasas"/>
    <s v="Grasa Lomo Tocino"/>
    <x v="3"/>
    <m/>
    <m/>
    <m/>
    <m/>
    <m/>
    <m/>
    <m/>
    <n v="344556.57900000003"/>
    <n v="0"/>
    <s v="OK"/>
    <n v="0"/>
  </r>
  <r>
    <x v="192"/>
    <x v="4"/>
    <s v="Cerdo"/>
    <x v="2"/>
    <s v="1022218"/>
    <x v="120"/>
    <s v="Grasas"/>
    <s v="Grasa Forro"/>
    <x v="3"/>
    <m/>
    <m/>
    <m/>
    <m/>
    <m/>
    <m/>
    <m/>
    <n v="60299.317999999999"/>
    <n v="0"/>
    <s v="OK"/>
    <n v="0"/>
  </r>
  <r>
    <x v="193"/>
    <x v="4"/>
    <s v="Cerdo"/>
    <x v="2"/>
    <s v="1022273"/>
    <x v="179"/>
    <s v="Grasas"/>
    <s v="Grasa Forro"/>
    <x v="3"/>
    <m/>
    <m/>
    <m/>
    <m/>
    <m/>
    <m/>
    <m/>
    <n v="151160.67300000001"/>
    <n v="0"/>
    <s v="OK"/>
    <n v="0"/>
  </r>
  <r>
    <x v="195"/>
    <x v="4"/>
    <s v="Cerdo"/>
    <x v="2"/>
    <s v="1022283"/>
    <x v="181"/>
    <s v="Prolijado"/>
    <s v="Prolijado Malaya"/>
    <x v="4"/>
    <m/>
    <m/>
    <m/>
    <m/>
    <m/>
    <m/>
    <m/>
    <n v="4891.9979999999996"/>
    <n v="0"/>
    <s v="OK"/>
    <n v="0"/>
  </r>
  <r>
    <x v="196"/>
    <x v="4"/>
    <s v="Cerdo"/>
    <x v="2"/>
    <s v="1022291"/>
    <x v="182"/>
    <s v="Pernil"/>
    <s v="Pernil Mano"/>
    <x v="2"/>
    <m/>
    <m/>
    <m/>
    <m/>
    <m/>
    <m/>
    <m/>
    <n v="62796.553999999996"/>
    <n v="0"/>
    <s v="OK"/>
    <n v="0"/>
  </r>
  <r>
    <x v="330"/>
    <x v="4"/>
    <s v="Cerdo"/>
    <x v="2"/>
    <s v="1022293"/>
    <x v="293"/>
    <s v="Prolijado"/>
    <s v="Prolijado Malaya"/>
    <x v="8"/>
    <m/>
    <m/>
    <m/>
    <m/>
    <m/>
    <m/>
    <m/>
    <n v="5321"/>
    <n v="0"/>
    <s v="OK"/>
    <n v="0"/>
  </r>
  <r>
    <x v="331"/>
    <x v="4"/>
    <s v="Cerdo"/>
    <x v="2"/>
    <s v="1022304"/>
    <x v="294"/>
    <s v="Subprod"/>
    <s v="Subprod Visceras"/>
    <x v="7"/>
    <m/>
    <m/>
    <m/>
    <m/>
    <m/>
    <m/>
    <m/>
    <n v="24094.433000000001"/>
    <n v="0"/>
    <s v="OK"/>
    <n v="0"/>
  </r>
  <r>
    <x v="197"/>
    <x v="4"/>
    <s v="Cerdo"/>
    <x v="2"/>
    <s v="1022313"/>
    <x v="183"/>
    <s v="Lomo"/>
    <s v="Lomo CC Loin"/>
    <x v="9"/>
    <m/>
    <m/>
    <m/>
    <m/>
    <m/>
    <m/>
    <m/>
    <n v="7273.5780000000004"/>
    <n v="0"/>
    <s v="OK"/>
    <n v="0"/>
  </r>
  <r>
    <x v="198"/>
    <x v="4"/>
    <s v="Cerdo"/>
    <x v="2"/>
    <s v="1022326"/>
    <x v="184"/>
    <s v="Lomo"/>
    <s v="Lomo CC Loin"/>
    <x v="9"/>
    <m/>
    <m/>
    <m/>
    <m/>
    <m/>
    <m/>
    <m/>
    <n v="24964.672999999999"/>
    <n v="0"/>
    <s v="OK"/>
    <n v="0"/>
  </r>
  <r>
    <x v="199"/>
    <x v="4"/>
    <s v="Cerdo"/>
    <x v="2"/>
    <s v="1022370"/>
    <x v="185"/>
    <s v="Lomo"/>
    <s v="Lomo MM Loin"/>
    <x v="9"/>
    <m/>
    <m/>
    <m/>
    <m/>
    <m/>
    <m/>
    <m/>
    <n v="39999.998"/>
    <n v="0"/>
    <s v="OK"/>
    <n v="0"/>
  </r>
  <r>
    <x v="200"/>
    <x v="4"/>
    <s v="Cerdo"/>
    <x v="2"/>
    <s v="1022371"/>
    <x v="186"/>
    <s v="Panceta"/>
    <s v="Panceta s/Cuero"/>
    <x v="9"/>
    <m/>
    <m/>
    <m/>
    <m/>
    <m/>
    <m/>
    <m/>
    <n v="15299.578"/>
    <n v="0"/>
    <s v="OK"/>
    <n v="0"/>
  </r>
  <r>
    <x v="201"/>
    <x v="4"/>
    <s v="Cerdo"/>
    <x v="2"/>
    <s v="1022373"/>
    <x v="187"/>
    <s v="Recortes"/>
    <s v="Recortes No Magro"/>
    <x v="2"/>
    <m/>
    <m/>
    <m/>
    <m/>
    <m/>
    <m/>
    <m/>
    <n v="73625.305999999997"/>
    <n v="0"/>
    <s v="OK"/>
    <n v="0"/>
  </r>
  <r>
    <x v="202"/>
    <x v="4"/>
    <s v="Cerdo"/>
    <x v="2"/>
    <s v="1022378"/>
    <x v="188"/>
    <s v="Huesos"/>
    <s v="Huesos Cuarto Centra"/>
    <x v="2"/>
    <m/>
    <m/>
    <m/>
    <m/>
    <m/>
    <m/>
    <m/>
    <n v="58968.303"/>
    <n v="0"/>
    <s v="OK"/>
    <n v="0"/>
  </r>
  <r>
    <x v="203"/>
    <x v="4"/>
    <s v="Cerdo"/>
    <x v="2"/>
    <s v="1022381"/>
    <x v="189"/>
    <s v="Grasas"/>
    <s v="Grasa Gordura"/>
    <x v="2"/>
    <m/>
    <m/>
    <m/>
    <m/>
    <m/>
    <m/>
    <m/>
    <n v="51715.618000000002"/>
    <n v="0"/>
    <s v="OK"/>
    <n v="0"/>
  </r>
  <r>
    <x v="336"/>
    <x v="4"/>
    <s v="Cerdo"/>
    <x v="2"/>
    <s v="1022388"/>
    <x v="298"/>
    <s v="Huesos"/>
    <s v="Huesos Cuarto Centra"/>
    <x v="2"/>
    <m/>
    <m/>
    <m/>
    <m/>
    <m/>
    <m/>
    <m/>
    <n v="153918.595"/>
    <n v="0"/>
    <s v="OK"/>
    <n v="0"/>
  </r>
  <r>
    <x v="337"/>
    <x v="4"/>
    <s v="Cerdo"/>
    <x v="2"/>
    <s v="1022398"/>
    <x v="299"/>
    <s v="Pierna"/>
    <s v="Pierna Pulpa Fina"/>
    <x v="8"/>
    <m/>
    <m/>
    <m/>
    <m/>
    <m/>
    <m/>
    <m/>
    <n v="33862.92"/>
    <n v="0"/>
    <s v="OK"/>
    <n v="0"/>
  </r>
  <r>
    <x v="338"/>
    <x v="4"/>
    <s v="Cerdo"/>
    <x v="2"/>
    <s v="1022413"/>
    <x v="300"/>
    <s v="Subprod"/>
    <s v="Subprod Visceras"/>
    <x v="8"/>
    <m/>
    <m/>
    <m/>
    <m/>
    <m/>
    <m/>
    <m/>
    <n v="11846.883"/>
    <n v="0"/>
    <s v="OK"/>
    <n v="0"/>
  </r>
  <r>
    <x v="208"/>
    <x v="4"/>
    <s v="Cerdo"/>
    <x v="2"/>
    <s v="1022414"/>
    <x v="194"/>
    <s v="Chuleta"/>
    <s v="Chuleta Cazuela"/>
    <x v="2"/>
    <m/>
    <m/>
    <m/>
    <m/>
    <m/>
    <m/>
    <m/>
    <n v="205209.49299999999"/>
    <n v="0"/>
    <s v="OK"/>
    <n v="0"/>
  </r>
  <r>
    <x v="209"/>
    <x v="4"/>
    <s v="Cerdo"/>
    <x v="2"/>
    <s v="1022417"/>
    <x v="195"/>
    <s v="Cueros"/>
    <s v="Cuero Mixto"/>
    <x v="2"/>
    <m/>
    <m/>
    <m/>
    <m/>
    <m/>
    <m/>
    <m/>
    <n v="135647.99100000001"/>
    <n v="0"/>
    <s v="OK"/>
    <n v="0"/>
  </r>
  <r>
    <x v="212"/>
    <x v="4"/>
    <s v="Cerdo"/>
    <x v="2"/>
    <s v="1022499"/>
    <x v="197"/>
    <s v="Lomo"/>
    <s v="Lomo Vetado"/>
    <x v="9"/>
    <m/>
    <m/>
    <m/>
    <m/>
    <m/>
    <m/>
    <m/>
    <n v="21326.466"/>
    <n v="0"/>
    <s v="OK"/>
    <n v="0"/>
  </r>
  <r>
    <x v="343"/>
    <x v="4"/>
    <s v="Cerdo"/>
    <x v="2"/>
    <s v="1022515"/>
    <x v="304"/>
    <s v="Panceta"/>
    <s v="Panceta c/Cuero"/>
    <x v="8"/>
    <m/>
    <m/>
    <m/>
    <m/>
    <m/>
    <m/>
    <m/>
    <n v="30000.002"/>
    <n v="0"/>
    <s v="OK"/>
    <n v="0"/>
  </r>
  <r>
    <x v="213"/>
    <x v="4"/>
    <s v="Cerdo"/>
    <x v="2"/>
    <s v="1022541"/>
    <x v="198"/>
    <s v="Grasas"/>
    <s v="Grasa Gordura"/>
    <x v="2"/>
    <m/>
    <m/>
    <m/>
    <m/>
    <m/>
    <m/>
    <m/>
    <n v="494856.65899999999"/>
    <n v="0"/>
    <s v="OK"/>
    <n v="0"/>
  </r>
  <r>
    <x v="345"/>
    <x v="4"/>
    <s v="Cerdo"/>
    <x v="2"/>
    <s v="1022561"/>
    <x v="306"/>
    <s v="Lomo"/>
    <s v="Lomo MM Loin"/>
    <x v="8"/>
    <m/>
    <m/>
    <m/>
    <m/>
    <m/>
    <m/>
    <m/>
    <n v="1999.998"/>
    <n v="0"/>
    <s v="OK"/>
    <n v="0"/>
  </r>
  <r>
    <x v="346"/>
    <x v="4"/>
    <s v="Cerdo"/>
    <x v="2"/>
    <s v="1022568"/>
    <x v="307"/>
    <s v="Panceta"/>
    <s v="Panceta s/Cuero"/>
    <x v="2"/>
    <m/>
    <m/>
    <m/>
    <m/>
    <m/>
    <m/>
    <m/>
    <n v="112317.588"/>
    <n v="0"/>
    <s v="OK"/>
    <n v="0"/>
  </r>
  <r>
    <x v="347"/>
    <x v="4"/>
    <s v="Cerdo"/>
    <x v="2"/>
    <s v="1022570"/>
    <x v="308"/>
    <s v="Panceta"/>
    <s v="Panceta c/Cuero"/>
    <x v="8"/>
    <m/>
    <m/>
    <m/>
    <m/>
    <m/>
    <m/>
    <m/>
    <n v="3571.4690000000001"/>
    <n v="0"/>
    <s v="OK"/>
    <n v="0"/>
  </r>
  <r>
    <x v="215"/>
    <x v="4"/>
    <s v="Cerdo"/>
    <x v="2"/>
    <s v="1022587"/>
    <x v="200"/>
    <s v="Lomo"/>
    <s v="Lomo CC Loin"/>
    <x v="9"/>
    <m/>
    <m/>
    <m/>
    <m/>
    <m/>
    <m/>
    <m/>
    <n v="3000.0010000000002"/>
    <n v="0"/>
    <s v="OK"/>
    <n v="0"/>
  </r>
  <r>
    <x v="216"/>
    <x v="4"/>
    <s v="Cerdo"/>
    <x v="2"/>
    <s v="1022600"/>
    <x v="201"/>
    <s v="Lomo"/>
    <s v="Lomo Vetado"/>
    <x v="9"/>
    <m/>
    <m/>
    <m/>
    <m/>
    <m/>
    <m/>
    <m/>
    <n v="16227.175999999999"/>
    <n v="0"/>
    <s v="OK"/>
    <n v="0"/>
  </r>
  <r>
    <x v="217"/>
    <x v="4"/>
    <s v="Cerdo"/>
    <x v="2"/>
    <s v="1022605"/>
    <x v="202"/>
    <s v="Subprod"/>
    <s v="Subprod Tripa"/>
    <x v="4"/>
    <m/>
    <m/>
    <m/>
    <m/>
    <m/>
    <m/>
    <m/>
    <n v="578.62599999999998"/>
    <n v="0"/>
    <s v="OK"/>
    <n v="0"/>
  </r>
  <r>
    <x v="218"/>
    <x v="4"/>
    <s v="Cerdo"/>
    <x v="2"/>
    <s v="1022607"/>
    <x v="203"/>
    <s v="Prolijado"/>
    <s v="Prolijado Plateada"/>
    <x v="4"/>
    <m/>
    <m/>
    <m/>
    <m/>
    <m/>
    <m/>
    <m/>
    <n v="28284.021000000001"/>
    <n v="0"/>
    <s v="OK"/>
    <n v="0"/>
  </r>
  <r>
    <x v="348"/>
    <x v="4"/>
    <s v="Cerdo"/>
    <x v="2"/>
    <s v="1022619"/>
    <x v="309"/>
    <s v="Prolijado"/>
    <s v="Prolijado Malaya"/>
    <x v="5"/>
    <m/>
    <m/>
    <m/>
    <m/>
    <m/>
    <m/>
    <m/>
    <n v="6208.826"/>
    <n v="0"/>
    <s v="OK"/>
    <n v="0"/>
  </r>
  <r>
    <x v="349"/>
    <x v="4"/>
    <s v="Cerdo"/>
    <x v="2"/>
    <s v="1022621"/>
    <x v="310"/>
    <s v="Panceta"/>
    <s v="Panceta s/Cuero"/>
    <x v="8"/>
    <m/>
    <m/>
    <m/>
    <m/>
    <m/>
    <m/>
    <m/>
    <n v="39999.997000000003"/>
    <n v="0"/>
    <s v="OK"/>
    <n v="0"/>
  </r>
  <r>
    <x v="350"/>
    <x v="4"/>
    <s v="Cerdo"/>
    <x v="2"/>
    <s v="1022636"/>
    <x v="311"/>
    <s v="Huesos"/>
    <s v="Huesos Cuarto Traser"/>
    <x v="2"/>
    <m/>
    <m/>
    <m/>
    <m/>
    <m/>
    <m/>
    <m/>
    <n v="169946.45800000001"/>
    <n v="0"/>
    <s v="OK"/>
    <n v="0"/>
  </r>
  <r>
    <x v="219"/>
    <x v="4"/>
    <s v="Cerdo"/>
    <x v="2"/>
    <s v="1022637"/>
    <x v="204"/>
    <s v="Huesos"/>
    <s v="Huesos Cuarto Delant"/>
    <x v="2"/>
    <m/>
    <m/>
    <m/>
    <m/>
    <m/>
    <m/>
    <m/>
    <n v="116340.514"/>
    <n v="0"/>
    <s v="OK"/>
    <n v="0"/>
  </r>
  <r>
    <x v="351"/>
    <x v="4"/>
    <s v="Cerdo"/>
    <x v="2"/>
    <s v="1022639"/>
    <x v="312"/>
    <s v="Cabeza"/>
    <s v="Cabeza Entera"/>
    <x v="2"/>
    <m/>
    <m/>
    <m/>
    <m/>
    <m/>
    <m/>
    <m/>
    <n v="1004392.48"/>
    <n v="0"/>
    <s v="OK"/>
    <n v="0"/>
  </r>
  <r>
    <x v="352"/>
    <x v="4"/>
    <s v="Cerdo"/>
    <x v="2"/>
    <s v="1022640"/>
    <x v="313"/>
    <s v="Cabeza"/>
    <s v="Cabeza Entera"/>
    <x v="2"/>
    <m/>
    <m/>
    <m/>
    <m/>
    <m/>
    <m/>
    <m/>
    <n v="55758.321000000004"/>
    <n v="0"/>
    <s v="OK"/>
    <n v="0"/>
  </r>
  <r>
    <x v="353"/>
    <x v="4"/>
    <s v="Cerdo"/>
    <x v="2"/>
    <s v="1022645"/>
    <x v="260"/>
    <s v="Panceta"/>
    <s v="Panceta s/Cuero"/>
    <x v="2"/>
    <m/>
    <m/>
    <m/>
    <m/>
    <m/>
    <m/>
    <m/>
    <n v="21205.776999999998"/>
    <n v="0"/>
    <s v="OK"/>
    <n v="0"/>
  </r>
  <r>
    <x v="354"/>
    <x v="4"/>
    <s v="Cerdo"/>
    <x v="2"/>
    <s v="1022646"/>
    <x v="259"/>
    <s v="Panceta"/>
    <s v="Panceta s/Cuero"/>
    <x v="2"/>
    <m/>
    <m/>
    <m/>
    <m/>
    <m/>
    <m/>
    <m/>
    <n v="240.256"/>
    <n v="0"/>
    <s v="OK"/>
    <n v="0"/>
  </r>
  <r>
    <x v="495"/>
    <x v="4"/>
    <s v="Cerdo"/>
    <x v="2"/>
    <s v="1022657"/>
    <x v="433"/>
    <s v="Chuleta"/>
    <s v="Chuleta Huesos"/>
    <x v="6"/>
    <m/>
    <m/>
    <m/>
    <m/>
    <m/>
    <m/>
    <m/>
    <n v="26045.996999999999"/>
    <n v="0"/>
    <s v="OK"/>
    <n v="0"/>
  </r>
  <r>
    <x v="221"/>
    <x v="4"/>
    <s v="Cerdo"/>
    <x v="2"/>
    <s v="1022664"/>
    <x v="206"/>
    <s v="Lomo"/>
    <s v="Lomo CC Loin"/>
    <x v="9"/>
    <m/>
    <m/>
    <m/>
    <m/>
    <m/>
    <m/>
    <m/>
    <n v="30286.062000000002"/>
    <n v="0"/>
    <s v="OK"/>
    <n v="0"/>
  </r>
  <r>
    <x v="223"/>
    <x v="4"/>
    <s v="Cerdo"/>
    <x v="2"/>
    <s v="1022709"/>
    <x v="207"/>
    <s v="Pierna"/>
    <s v="Pierna Pulpa"/>
    <x v="0"/>
    <m/>
    <m/>
    <m/>
    <m/>
    <m/>
    <m/>
    <m/>
    <n v="236493.31200000001"/>
    <n v="0"/>
    <s v="OK"/>
    <n v="0"/>
  </r>
  <r>
    <x v="224"/>
    <x v="4"/>
    <s v="Cerdo"/>
    <x v="2"/>
    <s v="1022748"/>
    <x v="208"/>
    <s v="Subprod"/>
    <s v="Subprod Patas-Manos"/>
    <x v="2"/>
    <m/>
    <m/>
    <m/>
    <m/>
    <m/>
    <m/>
    <m/>
    <n v="264942.61599999998"/>
    <n v="0"/>
    <s v="OK"/>
    <n v="0"/>
  </r>
  <r>
    <x v="355"/>
    <x v="4"/>
    <s v="Cerdo"/>
    <x v="2"/>
    <s v="1022750"/>
    <x v="314"/>
    <s v="Paleta"/>
    <s v="Paleta Pulpa"/>
    <x v="8"/>
    <m/>
    <m/>
    <m/>
    <m/>
    <m/>
    <m/>
    <m/>
    <n v="1178"/>
    <n v="0"/>
    <s v="OK"/>
    <n v="0"/>
  </r>
  <r>
    <x v="356"/>
    <x v="4"/>
    <s v="Cerdo"/>
    <x v="2"/>
    <s v="1022751"/>
    <x v="315"/>
    <s v="Paleta"/>
    <s v="Paleta Entera"/>
    <x v="8"/>
    <m/>
    <m/>
    <m/>
    <m/>
    <m/>
    <m/>
    <m/>
    <n v="23348.66"/>
    <n v="0"/>
    <s v="OK"/>
    <n v="0"/>
  </r>
  <r>
    <x v="357"/>
    <x v="4"/>
    <s v="Cerdo"/>
    <x v="2"/>
    <s v="1022753"/>
    <x v="316"/>
    <s v="Pernil"/>
    <s v="Pernil Mano"/>
    <x v="2"/>
    <m/>
    <m/>
    <m/>
    <m/>
    <m/>
    <m/>
    <m/>
    <n v="211576.56099999999"/>
    <n v="0"/>
    <s v="OK"/>
    <n v="0"/>
  </r>
  <r>
    <x v="358"/>
    <x v="4"/>
    <s v="Cerdo"/>
    <x v="2"/>
    <s v="1022767"/>
    <x v="317"/>
    <s v="Grasas"/>
    <s v="Grasa Gordura"/>
    <x v="8"/>
    <m/>
    <m/>
    <m/>
    <m/>
    <m/>
    <m/>
    <m/>
    <n v="61962.036"/>
    <n v="0"/>
    <s v="OK"/>
    <n v="0"/>
  </r>
  <r>
    <x v="225"/>
    <x v="4"/>
    <s v="Cerdo"/>
    <x v="2"/>
    <s v="1022780"/>
    <x v="209"/>
    <s v="Subprod"/>
    <s v="Subprod Tripa"/>
    <x v="0"/>
    <m/>
    <m/>
    <m/>
    <m/>
    <m/>
    <m/>
    <m/>
    <n v="509.99599999999998"/>
    <n v="0"/>
    <s v="OK"/>
    <n v="0"/>
  </r>
  <r>
    <x v="226"/>
    <x v="4"/>
    <s v="Cerdo"/>
    <x v="2"/>
    <s v="1022781"/>
    <x v="210"/>
    <s v="Subprod"/>
    <s v="Subprod Tripa"/>
    <x v="0"/>
    <m/>
    <m/>
    <m/>
    <m/>
    <m/>
    <m/>
    <m/>
    <n v="8757.2139999999999"/>
    <n v="0"/>
    <s v="OK"/>
    <n v="0"/>
  </r>
  <r>
    <x v="228"/>
    <x v="4"/>
    <s v="Cerdo"/>
    <x v="2"/>
    <s v="1022783"/>
    <x v="212"/>
    <s v="Subprod"/>
    <s v="Subprod Tripa"/>
    <x v="0"/>
    <m/>
    <m/>
    <m/>
    <m/>
    <m/>
    <m/>
    <m/>
    <n v="15154.614"/>
    <n v="0"/>
    <s v="OK"/>
    <n v="0"/>
  </r>
  <r>
    <x v="462"/>
    <x v="4"/>
    <s v="Cerdo"/>
    <x v="2"/>
    <s v="1022786"/>
    <x v="410"/>
    <s v="Subprod"/>
    <s v="Subprod Tripa"/>
    <x v="0"/>
    <m/>
    <m/>
    <m/>
    <m/>
    <m/>
    <m/>
    <m/>
    <n v="14399.99"/>
    <n v="0"/>
    <s v="OK"/>
    <n v="0"/>
  </r>
  <r>
    <x v="229"/>
    <x v="4"/>
    <s v="Cerdo"/>
    <x v="2"/>
    <s v="1022847"/>
    <x v="213"/>
    <s v="Panceta"/>
    <s v="Panceta s/Cuero"/>
    <x v="0"/>
    <m/>
    <m/>
    <m/>
    <m/>
    <m/>
    <m/>
    <m/>
    <n v="32500"/>
    <n v="0"/>
    <s v="OK"/>
    <n v="0"/>
  </r>
  <r>
    <x v="231"/>
    <x v="4"/>
    <s v="Cerdo"/>
    <x v="2"/>
    <s v="1022855"/>
    <x v="215"/>
    <s v="Grasas"/>
    <s v="Grasa Forro"/>
    <x v="0"/>
    <m/>
    <m/>
    <m/>
    <m/>
    <m/>
    <m/>
    <m/>
    <n v="9605.9110000000001"/>
    <n v="0"/>
    <s v="OK"/>
    <n v="0"/>
  </r>
  <r>
    <x v="232"/>
    <x v="4"/>
    <s v="Cerdo"/>
    <x v="2"/>
    <s v="1022856"/>
    <x v="216"/>
    <s v="Grasas"/>
    <s v="Grasa Gordura"/>
    <x v="2"/>
    <m/>
    <m/>
    <m/>
    <m/>
    <m/>
    <m/>
    <m/>
    <n v="170112.71100000001"/>
    <n v="0"/>
    <s v="OK"/>
    <n v="0"/>
  </r>
  <r>
    <x v="536"/>
    <x v="4"/>
    <s v="Cerdo"/>
    <x v="2"/>
    <s v="1022858"/>
    <x v="269"/>
    <s v="Lomo"/>
    <s v="Lomo Centro"/>
    <x v="7"/>
    <m/>
    <m/>
    <m/>
    <m/>
    <m/>
    <m/>
    <m/>
    <n v="53667.491000000002"/>
    <n v="0"/>
    <s v="OK"/>
    <n v="0"/>
  </r>
  <r>
    <x v="368"/>
    <x v="4"/>
    <s v="Cerdo"/>
    <x v="2"/>
    <s v="1022863"/>
    <x v="326"/>
    <s v="Lomo"/>
    <s v="Lomo Vetado"/>
    <x v="8"/>
    <m/>
    <m/>
    <m/>
    <m/>
    <m/>
    <m/>
    <m/>
    <n v="91034.482000000004"/>
    <n v="0"/>
    <s v="OK"/>
    <n v="0"/>
  </r>
  <r>
    <x v="369"/>
    <x v="4"/>
    <s v="Cerdo"/>
    <x v="2"/>
    <s v="1022864"/>
    <x v="327"/>
    <s v="Lomo"/>
    <s v="Lomo Vetado"/>
    <x v="8"/>
    <m/>
    <m/>
    <m/>
    <m/>
    <m/>
    <m/>
    <m/>
    <n v="100426.63800000001"/>
    <n v="0"/>
    <s v="OK"/>
    <n v="0"/>
  </r>
  <r>
    <x v="370"/>
    <x v="4"/>
    <s v="Cerdo"/>
    <x v="2"/>
    <s v="1022865"/>
    <x v="328"/>
    <s v="Panceta"/>
    <s v="Panceta s/Cuero"/>
    <x v="8"/>
    <m/>
    <m/>
    <m/>
    <m/>
    <m/>
    <m/>
    <m/>
    <n v="70816.212"/>
    <n v="0"/>
    <s v="OK"/>
    <n v="0"/>
  </r>
  <r>
    <x v="371"/>
    <x v="4"/>
    <s v="Cerdo"/>
    <x v="2"/>
    <s v="1022866"/>
    <x v="329"/>
    <s v="Panceta"/>
    <s v="Panceta s/Cuero"/>
    <x v="8"/>
    <m/>
    <m/>
    <m/>
    <m/>
    <m/>
    <m/>
    <m/>
    <n v="47543.705000000002"/>
    <n v="0"/>
    <s v="OK"/>
    <n v="0"/>
  </r>
  <r>
    <x v="233"/>
    <x v="4"/>
    <s v="Cerdo"/>
    <x v="2"/>
    <s v="1022869"/>
    <x v="217"/>
    <s v="Huesos"/>
    <s v="Huesos Cuarto Centra"/>
    <x v="9"/>
    <m/>
    <m/>
    <m/>
    <m/>
    <m/>
    <m/>
    <m/>
    <n v="610.00400000000002"/>
    <n v="0"/>
    <s v="OK"/>
    <n v="0"/>
  </r>
  <r>
    <x v="372"/>
    <x v="4"/>
    <s v="Cerdo"/>
    <x v="2"/>
    <s v="1022883"/>
    <x v="330"/>
    <s v="Chuleta"/>
    <s v="Chuleta Huesos"/>
    <x v="5"/>
    <m/>
    <m/>
    <m/>
    <m/>
    <m/>
    <m/>
    <m/>
    <n v="8787.0490000000009"/>
    <n v="0"/>
    <s v="OK"/>
    <n v="0"/>
  </r>
  <r>
    <x v="234"/>
    <x v="4"/>
    <s v="Cerdo"/>
    <x v="2"/>
    <s v="1022885"/>
    <x v="218"/>
    <s v="Panceta"/>
    <s v="Panceta s/Cuero"/>
    <x v="4"/>
    <m/>
    <m/>
    <m/>
    <m/>
    <m/>
    <m/>
    <m/>
    <n v="534246.68299999996"/>
    <n v="0"/>
    <s v="OK"/>
    <n v="0"/>
  </r>
  <r>
    <x v="235"/>
    <x v="4"/>
    <s v="Cerdo"/>
    <x v="2"/>
    <s v="1022887"/>
    <x v="219"/>
    <s v="Panceta"/>
    <s v="Panceta s/Cuero"/>
    <x v="4"/>
    <m/>
    <m/>
    <m/>
    <m/>
    <m/>
    <m/>
    <m/>
    <n v="316143.48"/>
    <n v="0"/>
    <s v="OK"/>
    <n v="0"/>
  </r>
  <r>
    <x v="236"/>
    <x v="4"/>
    <s v="Cerdo"/>
    <x v="2"/>
    <s v="1022901"/>
    <x v="220"/>
    <s v="Panceta"/>
    <s v="Panceta s/Cuero"/>
    <x v="9"/>
    <m/>
    <m/>
    <m/>
    <m/>
    <m/>
    <m/>
    <m/>
    <n v="10076.781999999999"/>
    <n v="0"/>
    <s v="OK"/>
    <n v="0"/>
  </r>
  <r>
    <x v="373"/>
    <x v="4"/>
    <s v="Cerdo"/>
    <x v="2"/>
    <s v="1022907"/>
    <x v="331"/>
    <s v="Subprod"/>
    <s v="Subprod Visceras"/>
    <x v="6"/>
    <m/>
    <m/>
    <m/>
    <m/>
    <m/>
    <m/>
    <m/>
    <n v="26249.994999999999"/>
    <n v="0"/>
    <s v="OK"/>
    <n v="0"/>
  </r>
  <r>
    <x v="374"/>
    <x v="4"/>
    <s v="Cerdo"/>
    <x v="2"/>
    <s v="1022914"/>
    <x v="332"/>
    <s v="Grasas"/>
    <s v="Grasa Lomo Tocino"/>
    <x v="8"/>
    <m/>
    <m/>
    <m/>
    <m/>
    <m/>
    <m/>
    <m/>
    <n v="28232.942999999999"/>
    <n v="0"/>
    <s v="OK"/>
    <n v="0"/>
  </r>
  <r>
    <x v="375"/>
    <x v="4"/>
    <s v="Cerdo"/>
    <x v="2"/>
    <s v="1022918"/>
    <x v="333"/>
    <s v="Grasas"/>
    <s v="Grasa Lomo Tocino"/>
    <x v="8"/>
    <m/>
    <m/>
    <m/>
    <m/>
    <m/>
    <m/>
    <m/>
    <n v="95999.997000000003"/>
    <n v="0"/>
    <s v="OK"/>
    <n v="0"/>
  </r>
  <r>
    <x v="237"/>
    <x v="4"/>
    <s v="Cerdo"/>
    <x v="2"/>
    <s v="1022919"/>
    <x v="221"/>
    <s v="Lomo"/>
    <s v="Lomo MM Loin"/>
    <x v="9"/>
    <m/>
    <m/>
    <m/>
    <m/>
    <m/>
    <m/>
    <m/>
    <n v="26225.478999999999"/>
    <n v="0"/>
    <s v="OK"/>
    <n v="0"/>
  </r>
  <r>
    <x v="238"/>
    <x v="4"/>
    <s v="Cerdo"/>
    <x v="2"/>
    <s v="1022920"/>
    <x v="222"/>
    <s v="Grasas"/>
    <s v="Grasa Gordura"/>
    <x v="0"/>
    <m/>
    <m/>
    <m/>
    <m/>
    <m/>
    <m/>
    <m/>
    <n v="22201.655999999999"/>
    <n v="0"/>
    <s v="OK"/>
    <n v="0"/>
  </r>
  <r>
    <x v="239"/>
    <x v="4"/>
    <s v="Cerdo"/>
    <x v="2"/>
    <s v="1022921"/>
    <x v="130"/>
    <s v="Grasas"/>
    <s v="Grasa Gordura"/>
    <x v="0"/>
    <m/>
    <m/>
    <m/>
    <m/>
    <m/>
    <m/>
    <m/>
    <n v="34403.326999999997"/>
    <n v="0"/>
    <s v="OK"/>
    <n v="0"/>
  </r>
  <r>
    <x v="240"/>
    <x v="4"/>
    <s v="Cerdo"/>
    <x v="2"/>
    <s v="1022930"/>
    <x v="223"/>
    <s v="Panceta"/>
    <s v="Panceta s/Cuero"/>
    <x v="4"/>
    <m/>
    <m/>
    <m/>
    <m/>
    <m/>
    <m/>
    <m/>
    <n v="87147.849000000002"/>
    <n v="0"/>
    <s v="OK"/>
    <n v="0"/>
  </r>
  <r>
    <x v="241"/>
    <x v="4"/>
    <s v="Cerdo"/>
    <x v="2"/>
    <s v="1022931"/>
    <x v="224"/>
    <s v="Filete"/>
    <s v="Filete c/Cabeza"/>
    <x v="9"/>
    <m/>
    <m/>
    <m/>
    <m/>
    <m/>
    <m/>
    <m/>
    <n v="33298.28"/>
    <n v="0"/>
    <s v="OK"/>
    <n v="0"/>
  </r>
  <r>
    <x v="379"/>
    <x v="4"/>
    <s v="Cerdo"/>
    <x v="2"/>
    <s v="1022940"/>
    <x v="335"/>
    <s v="Pernil"/>
    <s v="Pernil Mano"/>
    <x v="2"/>
    <m/>
    <m/>
    <m/>
    <m/>
    <m/>
    <m/>
    <m/>
    <n v="33451.476000000002"/>
    <n v="0"/>
    <s v="OK"/>
    <n v="0"/>
  </r>
  <r>
    <x v="380"/>
    <x v="4"/>
    <s v="Cerdo"/>
    <x v="2"/>
    <s v="1022941"/>
    <x v="336"/>
    <s v="Pernil"/>
    <s v="Pernil Mano"/>
    <x v="2"/>
    <m/>
    <m/>
    <m/>
    <m/>
    <m/>
    <m/>
    <m/>
    <n v="51385.614000000001"/>
    <n v="0"/>
    <s v="OK"/>
    <n v="0"/>
  </r>
  <r>
    <x v="243"/>
    <x v="4"/>
    <s v="Cerdo"/>
    <x v="2"/>
    <s v="1022945"/>
    <x v="169"/>
    <s v="Grasas"/>
    <s v="Grasa Interior"/>
    <x v="2"/>
    <m/>
    <m/>
    <m/>
    <m/>
    <m/>
    <m/>
    <m/>
    <n v="193880.00099999999"/>
    <n v="0"/>
    <s v="OK"/>
    <n v="0"/>
  </r>
  <r>
    <x v="246"/>
    <x v="4"/>
    <s v="Cerdo"/>
    <x v="2"/>
    <s v="1022987"/>
    <x v="228"/>
    <s v="Plancha"/>
    <s v="Plancha s/Cuero"/>
    <x v="9"/>
    <m/>
    <m/>
    <m/>
    <m/>
    <m/>
    <m/>
    <m/>
    <n v="26070"/>
    <n v="0"/>
    <s v="OK"/>
    <n v="0"/>
  </r>
  <r>
    <x v="382"/>
    <x v="4"/>
    <s v="Cerdo"/>
    <x v="2"/>
    <s v="1022989"/>
    <x v="338"/>
    <s v="Lomo"/>
    <s v="Lomo MM Loin"/>
    <x v="8"/>
    <m/>
    <m/>
    <m/>
    <m/>
    <m/>
    <m/>
    <m/>
    <n v="48358.512000000002"/>
    <n v="0"/>
    <s v="OK"/>
    <n v="0"/>
  </r>
  <r>
    <x v="247"/>
    <x v="4"/>
    <s v="Cerdo"/>
    <x v="2"/>
    <s v="1022990"/>
    <x v="229"/>
    <s v="Panceta"/>
    <s v="Panceta s/Cuero"/>
    <x v="9"/>
    <m/>
    <m/>
    <m/>
    <m/>
    <m/>
    <m/>
    <m/>
    <n v="142.68600000000001"/>
    <n v="0"/>
    <s v="OK"/>
    <n v="0"/>
  </r>
  <r>
    <x v="250"/>
    <x v="4"/>
    <s v="Cerdo"/>
    <x v="2"/>
    <s v="1023035"/>
    <x v="232"/>
    <s v="Recortes"/>
    <s v="Recortes No Magro"/>
    <x v="2"/>
    <m/>
    <m/>
    <m/>
    <m/>
    <m/>
    <m/>
    <m/>
    <n v="16365.004000000001"/>
    <n v="0"/>
    <s v="OK"/>
    <n v="0"/>
  </r>
  <r>
    <x v="251"/>
    <x v="4"/>
    <s v="Cerdo"/>
    <x v="2"/>
    <s v="1023037"/>
    <x v="233"/>
    <s v="Panceta"/>
    <s v="Panceta s/Cuero"/>
    <x v="4"/>
    <m/>
    <m/>
    <m/>
    <m/>
    <m/>
    <m/>
    <m/>
    <n v="117947.33500000001"/>
    <n v="0"/>
    <s v="OK"/>
    <n v="0"/>
  </r>
  <r>
    <x v="252"/>
    <x v="4"/>
    <s v="Cerdo"/>
    <x v="2"/>
    <s v="1023038"/>
    <x v="234"/>
    <s v="Lomo"/>
    <s v="Lomo Vetado"/>
    <x v="4"/>
    <m/>
    <m/>
    <m/>
    <m/>
    <m/>
    <m/>
    <m/>
    <n v="77000.005000000005"/>
    <n v="0"/>
    <s v="OK"/>
    <n v="0"/>
  </r>
  <r>
    <x v="254"/>
    <x v="4"/>
    <s v="Cerdo"/>
    <x v="2"/>
    <s v="1023055"/>
    <x v="236"/>
    <s v="Lomo"/>
    <s v="Lomo Vetado"/>
    <x v="9"/>
    <m/>
    <m/>
    <m/>
    <m/>
    <m/>
    <m/>
    <m/>
    <n v="3706.54"/>
    <n v="0"/>
    <s v="OK"/>
    <n v="0"/>
  </r>
  <r>
    <x v="255"/>
    <x v="4"/>
    <s v="Cerdo"/>
    <x v="2"/>
    <s v="1023090"/>
    <x v="237"/>
    <s v="Panceta"/>
    <s v="Panceta s/Cuero"/>
    <x v="4"/>
    <m/>
    <m/>
    <m/>
    <m/>
    <m/>
    <m/>
    <m/>
    <n v="18636.79"/>
    <n v="0"/>
    <s v="OK"/>
    <n v="0"/>
  </r>
  <r>
    <x v="387"/>
    <x v="4"/>
    <s v="Cerdo"/>
    <x v="2"/>
    <s v="1023093"/>
    <x v="322"/>
    <s v="Recortes"/>
    <s v="Recortes No Magro"/>
    <x v="2"/>
    <m/>
    <m/>
    <m/>
    <m/>
    <m/>
    <m/>
    <m/>
    <n v="66604.975999999995"/>
    <n v="0"/>
    <s v="OK"/>
    <n v="0"/>
  </r>
  <r>
    <x v="388"/>
    <x v="4"/>
    <s v="Cerdo"/>
    <x v="2"/>
    <s v="1023102"/>
    <x v="343"/>
    <s v="Lomo"/>
    <s v="Lomo MM Loin"/>
    <x v="8"/>
    <m/>
    <m/>
    <m/>
    <m/>
    <m/>
    <m/>
    <m/>
    <n v="10000.004999999999"/>
    <n v="0"/>
    <s v="OK"/>
    <n v="0"/>
  </r>
  <r>
    <x v="389"/>
    <x v="4"/>
    <s v="Cerdo"/>
    <x v="2"/>
    <s v="1023123"/>
    <x v="344"/>
    <s v="Lomo"/>
    <s v="Lomo Vetado"/>
    <x v="8"/>
    <m/>
    <m/>
    <m/>
    <m/>
    <m/>
    <m/>
    <m/>
    <n v="2008.34"/>
    <n v="0"/>
    <s v="OK"/>
    <n v="0"/>
  </r>
  <r>
    <x v="390"/>
    <x v="4"/>
    <s v="Cerdo"/>
    <x v="2"/>
    <s v="1023126"/>
    <x v="345"/>
    <s v="Recortes"/>
    <s v="Recortes No Magro"/>
    <x v="2"/>
    <m/>
    <m/>
    <m/>
    <m/>
    <m/>
    <m/>
    <m/>
    <n v="339.99799999999999"/>
    <n v="0"/>
    <s v="OK"/>
    <n v="0"/>
  </r>
  <r>
    <x v="393"/>
    <x v="4"/>
    <s v="Cerdo"/>
    <x v="2"/>
    <s v="1023143"/>
    <x v="321"/>
    <s v="Prolijado"/>
    <s v="Prolijado Plateada"/>
    <x v="2"/>
    <m/>
    <m/>
    <m/>
    <m/>
    <m/>
    <m/>
    <m/>
    <n v="1000.004"/>
    <n v="0"/>
    <s v="OK"/>
    <n v="0"/>
  </r>
  <r>
    <x v="491"/>
    <x v="4"/>
    <s v="Cerdo"/>
    <x v="2"/>
    <s v="1023144"/>
    <x v="431"/>
    <s v="Plancha"/>
    <s v="Plancha c/Cuero"/>
    <x v="4"/>
    <m/>
    <m/>
    <m/>
    <m/>
    <m/>
    <m/>
    <m/>
    <n v="48000.002999999997"/>
    <n v="0"/>
    <s v="OK"/>
    <n v="0"/>
  </r>
  <r>
    <x v="394"/>
    <x v="4"/>
    <s v="Cerdo"/>
    <x v="2"/>
    <s v="1023157"/>
    <x v="348"/>
    <s v="Grasas"/>
    <s v="Grasa Lomo Tocino"/>
    <x v="2"/>
    <m/>
    <m/>
    <m/>
    <m/>
    <m/>
    <m/>
    <m/>
    <n v="459.99799999999999"/>
    <n v="0"/>
    <s v="OK"/>
    <n v="0"/>
  </r>
  <r>
    <x v="259"/>
    <x v="4"/>
    <s v="Cerdo"/>
    <x v="2"/>
    <s v="1023163"/>
    <x v="240"/>
    <s v="Lomo"/>
    <s v="Lomo Vetado"/>
    <x v="9"/>
    <m/>
    <m/>
    <m/>
    <m/>
    <m/>
    <m/>
    <m/>
    <n v="28995.707999999999"/>
    <n v="0"/>
    <s v="OK"/>
    <n v="0"/>
  </r>
  <r>
    <x v="260"/>
    <x v="4"/>
    <s v="Cerdo"/>
    <x v="2"/>
    <s v="1023183"/>
    <x v="241"/>
    <s v="Cost-Pec"/>
    <s v="Cost-Pec Entero"/>
    <x v="4"/>
    <m/>
    <m/>
    <m/>
    <m/>
    <m/>
    <m/>
    <m/>
    <n v="20498.907999999999"/>
    <n v="0"/>
    <s v="OK"/>
    <n v="0"/>
  </r>
  <r>
    <x v="397"/>
    <x v="4"/>
    <s v="Cerdo"/>
    <x v="2"/>
    <s v="1023190"/>
    <x v="349"/>
    <s v="Subprod"/>
    <s v="Subprod Visceras"/>
    <x v="5"/>
    <m/>
    <m/>
    <m/>
    <m/>
    <m/>
    <m/>
    <m/>
    <n v="274974.08500000002"/>
    <n v="0"/>
    <s v="OK"/>
    <n v="0"/>
  </r>
  <r>
    <x v="261"/>
    <x v="4"/>
    <s v="Cerdo"/>
    <x v="2"/>
    <s v="1023194"/>
    <x v="242"/>
    <s v="Panceta"/>
    <s v="Panceta s/Cuero"/>
    <x v="9"/>
    <m/>
    <m/>
    <m/>
    <m/>
    <m/>
    <m/>
    <m/>
    <n v="5749.7370000000001"/>
    <n v="0"/>
    <s v="OK"/>
    <n v="0"/>
  </r>
  <r>
    <x v="398"/>
    <x v="4"/>
    <s v="Cerdo"/>
    <x v="2"/>
    <s v="1023247"/>
    <x v="350"/>
    <s v="Panceta"/>
    <s v="Panceta s/Cuero"/>
    <x v="8"/>
    <m/>
    <m/>
    <m/>
    <m/>
    <m/>
    <m/>
    <m/>
    <n v="955"/>
    <n v="0"/>
    <s v="OK"/>
    <n v="0"/>
  </r>
  <r>
    <x v="400"/>
    <x v="4"/>
    <s v="Cerdo"/>
    <x v="2"/>
    <s v="1023265"/>
    <x v="352"/>
    <s v="Cost-Pec"/>
    <s v="Cost-Pec Trozos"/>
    <x v="8"/>
    <m/>
    <m/>
    <m/>
    <m/>
    <m/>
    <m/>
    <m/>
    <n v="6600.3159999999998"/>
    <n v="0"/>
    <s v="OK"/>
    <n v="0"/>
  </r>
  <r>
    <x v="401"/>
    <x v="4"/>
    <s v="Cerdo"/>
    <x v="2"/>
    <s v="1023273"/>
    <x v="353"/>
    <s v="Pierna"/>
    <s v="Pierna Pulpa Fina"/>
    <x v="5"/>
    <m/>
    <m/>
    <m/>
    <m/>
    <m/>
    <m/>
    <m/>
    <n v="43852.071000000004"/>
    <n v="0"/>
    <s v="OK"/>
    <n v="0"/>
  </r>
  <r>
    <x v="402"/>
    <x v="4"/>
    <s v="Cerdo"/>
    <x v="2"/>
    <s v="1023274"/>
    <x v="354"/>
    <s v="Pierna"/>
    <s v="Pierna Pulpa Fina"/>
    <x v="5"/>
    <m/>
    <m/>
    <m/>
    <m/>
    <m/>
    <m/>
    <m/>
    <n v="14346.74"/>
    <n v="0"/>
    <s v="OK"/>
    <n v="0"/>
  </r>
  <r>
    <x v="262"/>
    <x v="4"/>
    <s v="Cerdo"/>
    <x v="2"/>
    <s v="1023283"/>
    <x v="243"/>
    <s v="Subprod"/>
    <s v="Subprod Grasa"/>
    <x v="4"/>
    <m/>
    <m/>
    <m/>
    <m/>
    <m/>
    <m/>
    <m/>
    <n v="83516.862999999998"/>
    <n v="0"/>
    <s v="OK"/>
    <n v="0"/>
  </r>
  <r>
    <x v="404"/>
    <x v="4"/>
    <s v="Cerdo"/>
    <x v="2"/>
    <s v="1023291"/>
    <x v="356"/>
    <s v="Huesos"/>
    <s v="Huesos Cuarto Centra"/>
    <x v="2"/>
    <m/>
    <m/>
    <m/>
    <m/>
    <m/>
    <m/>
    <m/>
    <n v="116507.217"/>
    <n v="0"/>
    <s v="OK"/>
    <n v="0"/>
  </r>
  <r>
    <x v="463"/>
    <x v="4"/>
    <s v="Cerdo"/>
    <x v="2"/>
    <s v="1023295"/>
    <x v="411"/>
    <s v="Subprod"/>
    <s v="Subprod Tripa"/>
    <x v="0"/>
    <m/>
    <m/>
    <m/>
    <m/>
    <m/>
    <m/>
    <m/>
    <n v="1000.004"/>
    <n v="0"/>
    <s v="OK"/>
    <n v="0"/>
  </r>
  <r>
    <x v="263"/>
    <x v="4"/>
    <s v="Cerdo"/>
    <x v="2"/>
    <s v="1023301"/>
    <x v="244"/>
    <s v="Lomo"/>
    <s v="Lomo CC Loin"/>
    <x v="9"/>
    <m/>
    <m/>
    <m/>
    <m/>
    <m/>
    <m/>
    <m/>
    <n v="23500.001"/>
    <n v="0"/>
    <s v="OK"/>
    <n v="0"/>
  </r>
  <r>
    <x v="405"/>
    <x v="4"/>
    <s v="Cerdo"/>
    <x v="2"/>
    <s v="1023302"/>
    <x v="169"/>
    <s v="Grasas"/>
    <s v="Grasa Interior"/>
    <x v="6"/>
    <m/>
    <m/>
    <m/>
    <m/>
    <m/>
    <m/>
    <m/>
    <n v="227449.84599999999"/>
    <n v="0"/>
    <s v="OK"/>
    <n v="0"/>
  </r>
  <r>
    <x v="264"/>
    <x v="4"/>
    <s v="Cerdo"/>
    <x v="2"/>
    <s v="1023306"/>
    <x v="195"/>
    <s v="Cueros"/>
    <s v="Cuero Mixto"/>
    <x v="2"/>
    <m/>
    <m/>
    <m/>
    <m/>
    <m/>
    <m/>
    <m/>
    <n v="199464.61300000001"/>
    <n v="0"/>
    <s v="OK"/>
    <n v="0"/>
  </r>
  <r>
    <x v="265"/>
    <x v="4"/>
    <s v="Cerdo"/>
    <x v="2"/>
    <s v="1023307"/>
    <x v="245"/>
    <s v="Subprod"/>
    <s v="Subprod Visceras"/>
    <x v="4"/>
    <m/>
    <m/>
    <m/>
    <m/>
    <m/>
    <m/>
    <m/>
    <n v="33249.161999999997"/>
    <n v="0"/>
    <s v="OK"/>
    <n v="0"/>
  </r>
  <r>
    <x v="407"/>
    <x v="4"/>
    <s v="Cerdo"/>
    <x v="2"/>
    <s v="1023319"/>
    <x v="358"/>
    <s v="Recortes"/>
    <s v="Recortes No Magro"/>
    <x v="6"/>
    <m/>
    <m/>
    <m/>
    <m/>
    <m/>
    <m/>
    <m/>
    <n v="9353.0069999999996"/>
    <n v="0"/>
    <s v="OK"/>
    <n v="0"/>
  </r>
  <r>
    <x v="475"/>
    <x v="4"/>
    <s v="Cerdo"/>
    <x v="2"/>
    <s v="1023324"/>
    <x v="263"/>
    <s v="Pierna"/>
    <s v="Pierna Pulpa"/>
    <x v="6"/>
    <m/>
    <m/>
    <m/>
    <m/>
    <m/>
    <m/>
    <m/>
    <n v="170024.622"/>
    <n v="0"/>
    <s v="OK"/>
    <n v="0"/>
  </r>
  <r>
    <x v="267"/>
    <x v="4"/>
    <s v="Cerdo"/>
    <x v="2"/>
    <s v="1023326"/>
    <x v="247"/>
    <s v="Subprod"/>
    <s v="Subprod Visceras"/>
    <x v="4"/>
    <m/>
    <m/>
    <m/>
    <m/>
    <m/>
    <m/>
    <m/>
    <n v="19000"/>
    <n v="0"/>
    <s v="OK"/>
    <n v="0"/>
  </r>
  <r>
    <x v="268"/>
    <x v="4"/>
    <s v="Cerdo"/>
    <x v="2"/>
    <s v="1023329"/>
    <x v="165"/>
    <s v="Cueros"/>
    <s v="Cuero Papada"/>
    <x v="3"/>
    <m/>
    <m/>
    <m/>
    <m/>
    <m/>
    <m/>
    <m/>
    <n v="40462.32"/>
    <n v="0"/>
    <s v="OK"/>
    <n v="0"/>
  </r>
  <r>
    <x v="269"/>
    <x v="4"/>
    <s v="Cerdo"/>
    <x v="2"/>
    <s v="1023334"/>
    <x v="248"/>
    <s v="Cueros"/>
    <s v="Cuero Mixto"/>
    <x v="3"/>
    <m/>
    <m/>
    <m/>
    <m/>
    <m/>
    <m/>
    <m/>
    <n v="134497.995"/>
    <n v="0"/>
    <s v="OK"/>
    <n v="0"/>
  </r>
  <r>
    <x v="270"/>
    <x v="4"/>
    <s v="Cerdo"/>
    <x v="2"/>
    <s v="1023336"/>
    <x v="248"/>
    <s v="Cueros"/>
    <s v="Cuero Mixto"/>
    <x v="3"/>
    <m/>
    <m/>
    <m/>
    <m/>
    <m/>
    <m/>
    <m/>
    <n v="29668.01"/>
    <n v="0"/>
    <s v="OK"/>
    <n v="0"/>
  </r>
  <r>
    <x v="499"/>
    <x v="4"/>
    <s v="Cerdo"/>
    <x v="2"/>
    <s v="1023343"/>
    <x v="437"/>
    <s v="Recortes"/>
    <s v="Recortes No Magro"/>
    <x v="6"/>
    <m/>
    <m/>
    <m/>
    <m/>
    <m/>
    <m/>
    <m/>
    <n v="130890.469"/>
    <n v="0"/>
    <s v="OK"/>
    <n v="0"/>
  </r>
  <r>
    <x v="465"/>
    <x v="4"/>
    <s v="Cerdo"/>
    <x v="2"/>
    <s v="1023349"/>
    <x v="412"/>
    <s v="Lomo"/>
    <s v="Lomo Centro"/>
    <x v="9"/>
    <m/>
    <m/>
    <m/>
    <m/>
    <m/>
    <m/>
    <m/>
    <n v="4371.1180000000004"/>
    <n v="0"/>
    <s v="OK"/>
    <n v="0"/>
  </r>
  <r>
    <x v="466"/>
    <x v="4"/>
    <s v="Cerdo"/>
    <x v="2"/>
    <s v="1023350"/>
    <x v="413"/>
    <s v="Lomo"/>
    <s v="Lomo Vetado"/>
    <x v="9"/>
    <m/>
    <m/>
    <m/>
    <m/>
    <m/>
    <m/>
    <m/>
    <n v="21241.253000000001"/>
    <n v="0"/>
    <s v="OK"/>
    <n v="0"/>
  </r>
  <r>
    <x v="467"/>
    <x v="4"/>
    <s v="Cerdo"/>
    <x v="2"/>
    <s v="1023351"/>
    <x v="414"/>
    <s v="Panceta"/>
    <s v="Panceta s/Cuero"/>
    <x v="9"/>
    <m/>
    <m/>
    <m/>
    <m/>
    <m/>
    <m/>
    <m/>
    <n v="9525.616"/>
    <n v="0"/>
    <s v="OK"/>
    <n v="0"/>
  </r>
  <r>
    <x v="468"/>
    <x v="4"/>
    <s v="Cerdo"/>
    <x v="2"/>
    <s v="1023352"/>
    <x v="415"/>
    <s v="Panceta"/>
    <s v="Panceta s/Cuero"/>
    <x v="9"/>
    <m/>
    <m/>
    <m/>
    <m/>
    <m/>
    <m/>
    <m/>
    <n v="118796.67200000001"/>
    <n v="0"/>
    <s v="OK"/>
    <n v="0"/>
  </r>
  <r>
    <x v="476"/>
    <x v="4"/>
    <s v="Cerdo"/>
    <x v="2"/>
    <s v="1023353"/>
    <x v="253"/>
    <s v="Paleta"/>
    <s v="Paleta Pulpa"/>
    <x v="7"/>
    <m/>
    <m/>
    <m/>
    <m/>
    <m/>
    <m/>
    <m/>
    <n v="119999.992"/>
    <n v="0"/>
    <s v="OK"/>
    <n v="0"/>
  </r>
  <r>
    <x v="539"/>
    <x v="4"/>
    <s v="Cerdo"/>
    <x v="2"/>
    <s v="1023354"/>
    <x v="473"/>
    <s v="Pernil"/>
    <s v="Pernil Mano"/>
    <x v="2"/>
    <m/>
    <m/>
    <m/>
    <m/>
    <m/>
    <m/>
    <m/>
    <n v="11982.976000000001"/>
    <n v="0"/>
    <s v="OK"/>
    <n v="0"/>
  </r>
  <r>
    <x v="492"/>
    <x v="4"/>
    <s v="Cerdo"/>
    <x v="2"/>
    <s v="1023355"/>
    <x v="245"/>
    <s v="Subprod"/>
    <s v="Subprod Visceras"/>
    <x v="0"/>
    <m/>
    <m/>
    <m/>
    <m/>
    <m/>
    <m/>
    <m/>
    <n v="25000.007000000001"/>
    <n v="0"/>
    <s v="OK"/>
    <n v="0"/>
  </r>
  <r>
    <x v="529"/>
    <x v="4"/>
    <s v="Cerdo"/>
    <x v="2"/>
    <s v="1023362"/>
    <x v="465"/>
    <s v="Vara Gordo"/>
    <s v="Vara Cuarto Delanter"/>
    <x v="2"/>
    <m/>
    <m/>
    <m/>
    <m/>
    <m/>
    <m/>
    <m/>
    <n v="18953.823"/>
    <n v="0"/>
    <s v="OK"/>
    <n v="0"/>
  </r>
  <r>
    <x v="530"/>
    <x v="4"/>
    <s v="Cerdo"/>
    <x v="2"/>
    <s v="1023363"/>
    <x v="466"/>
    <s v="Vara Gordo"/>
    <s v="Vara Cuarto Trasero"/>
    <x v="2"/>
    <m/>
    <m/>
    <m/>
    <m/>
    <m/>
    <m/>
    <m/>
    <n v="17400.096000000001"/>
    <n v="0"/>
    <s v="OK"/>
    <n v="0"/>
  </r>
  <r>
    <x v="540"/>
    <x v="4"/>
    <s v="Cerdo"/>
    <x v="2"/>
    <s v="1023364"/>
    <x v="474"/>
    <s v="Subprod"/>
    <s v="Subprod Patas-Manos"/>
    <x v="2"/>
    <m/>
    <m/>
    <m/>
    <m/>
    <m/>
    <m/>
    <m/>
    <n v="491.94600000000003"/>
    <n v="0"/>
    <s v="OK"/>
    <n v="0"/>
  </r>
  <r>
    <x v="541"/>
    <x v="4"/>
    <s v="Cerdo"/>
    <x v="2"/>
    <s v="1023365"/>
    <x v="475"/>
    <s v="Grasas"/>
    <s v="Grasa Interior"/>
    <x v="2"/>
    <m/>
    <m/>
    <m/>
    <m/>
    <m/>
    <m/>
    <m/>
    <n v="676.07399999999996"/>
    <n v="0"/>
    <s v="OK"/>
    <n v="0"/>
  </r>
  <r>
    <x v="542"/>
    <x v="4"/>
    <s v="Cerdo"/>
    <x v="2"/>
    <s v="1023366"/>
    <x v="476"/>
    <s v="Subprod"/>
    <s v="Subprod Patas-Manos"/>
    <x v="2"/>
    <m/>
    <m/>
    <m/>
    <m/>
    <m/>
    <m/>
    <m/>
    <n v="596.44200000000001"/>
    <n v="0"/>
    <s v="OK"/>
    <n v="0"/>
  </r>
  <r>
    <x v="543"/>
    <x v="4"/>
    <s v="Cerdo"/>
    <x v="2"/>
    <s v="1023367"/>
    <x v="477"/>
    <s v="Cabeza"/>
    <s v="Cabeza Entera"/>
    <x v="2"/>
    <m/>
    <m/>
    <m/>
    <m/>
    <m/>
    <m/>
    <m/>
    <n v="3373.1669999999999"/>
    <n v="0"/>
    <s v="OK"/>
    <n v="0"/>
  </r>
  <r>
    <x v="531"/>
    <x v="4"/>
    <s v="Cerdo"/>
    <x v="2"/>
    <s v="1023368"/>
    <x v="467"/>
    <s v="Vara Gordo"/>
    <s v="Vara Cuarto Central"/>
    <x v="2"/>
    <m/>
    <m/>
    <m/>
    <m/>
    <m/>
    <m/>
    <m/>
    <n v="17005.421999999999"/>
    <n v="0"/>
    <s v="OK"/>
    <n v="0"/>
  </r>
  <r>
    <x v="544"/>
    <x v="4"/>
    <s v="Cerdo"/>
    <x v="2"/>
    <s v="1023375"/>
    <x v="478"/>
    <s v="Subprod"/>
    <s v="Subprod Tripa"/>
    <x v="6"/>
    <m/>
    <m/>
    <m/>
    <m/>
    <m/>
    <m/>
    <m/>
    <n v="4600.0020000000004"/>
    <n v="0"/>
    <s v="OK"/>
    <n v="0"/>
  </r>
  <r>
    <x v="500"/>
    <x v="4"/>
    <s v="Cerdo"/>
    <x v="2"/>
    <s v="1023383"/>
    <x v="438"/>
    <s v="Subprod"/>
    <s v="Subprod Visceras"/>
    <x v="6"/>
    <m/>
    <m/>
    <m/>
    <m/>
    <m/>
    <m/>
    <m/>
    <n v="52500.002999999997"/>
    <n v="0"/>
    <s v="OK"/>
    <n v="0"/>
  </r>
  <r>
    <x v="493"/>
    <x v="4"/>
    <s v="Cerdo"/>
    <x v="2"/>
    <s v="1023391"/>
    <x v="205"/>
    <s v="Recortes"/>
    <s v="Recortes No Magro"/>
    <x v="7"/>
    <m/>
    <m/>
    <m/>
    <m/>
    <m/>
    <m/>
    <m/>
    <n v="16182.550999999999"/>
    <n v="0"/>
    <s v="OK"/>
    <n v="0"/>
  </r>
  <r>
    <x v="408"/>
    <x v="4"/>
    <s v="Pavo"/>
    <x v="0"/>
    <s v="1030224"/>
    <x v="359"/>
    <s v="Trutro"/>
    <s v="Trutro Largo"/>
    <x v="0"/>
    <n v="-7248"/>
    <n v="103248"/>
    <n v="96000"/>
    <n v="20767"/>
    <n v="75233"/>
    <n v="96000"/>
    <n v="96000"/>
    <m/>
    <n v="0"/>
    <s v="OK"/>
    <n v="0"/>
  </r>
  <r>
    <x v="409"/>
    <x v="4"/>
    <s v="Pavo"/>
    <x v="0"/>
    <s v="1030230"/>
    <x v="360"/>
    <s v="Recortes"/>
    <s v="Recortes Piel"/>
    <x v="0"/>
    <n v="8358"/>
    <n v="0"/>
    <n v="8358"/>
    <n v="4307"/>
    <n v="0"/>
    <n v="4307"/>
    <m/>
    <m/>
    <n v="4307"/>
    <s v="Sobre ingreso"/>
    <n v="0"/>
  </r>
  <r>
    <x v="410"/>
    <x v="4"/>
    <s v="Pavo"/>
    <x v="0"/>
    <s v="1030309"/>
    <x v="361"/>
    <s v="Menudencias"/>
    <s v="Menudencias Cogote"/>
    <x v="4"/>
    <n v="3450"/>
    <n v="0"/>
    <n v="3450"/>
    <n v="3450"/>
    <n v="0"/>
    <n v="3450"/>
    <m/>
    <m/>
    <n v="3450"/>
    <s v="Sobre ingreso"/>
    <n v="0"/>
  </r>
  <r>
    <x v="411"/>
    <x v="4"/>
    <s v="Pavo"/>
    <x v="0"/>
    <s v="1030332"/>
    <x v="362"/>
    <s v="Ala"/>
    <s v="Ala Trutro"/>
    <x v="1"/>
    <n v="-10952"/>
    <n v="10952"/>
    <n v="0"/>
    <n v="-28169"/>
    <n v="10952"/>
    <n v="0"/>
    <m/>
    <m/>
    <n v="0"/>
    <s v="OK"/>
    <n v="0"/>
  </r>
  <r>
    <x v="412"/>
    <x v="4"/>
    <s v="Pavo"/>
    <x v="0"/>
    <s v="1030355"/>
    <x v="363"/>
    <s v="Varios"/>
    <s v="Varios Carcasa"/>
    <x v="1"/>
    <n v="57791"/>
    <n v="62208"/>
    <n v="120000"/>
    <m/>
    <m/>
    <m/>
    <m/>
    <m/>
    <n v="0"/>
    <s v="OK"/>
    <n v="0"/>
  </r>
  <r>
    <x v="412"/>
    <x v="4"/>
    <s v="Pavo"/>
    <x v="0"/>
    <s v="1030355"/>
    <x v="363"/>
    <s v="Varios"/>
    <s v="Varios Carcasa"/>
    <x v="7"/>
    <m/>
    <m/>
    <m/>
    <n v="-12009"/>
    <n v="74008"/>
    <n v="62000"/>
    <m/>
    <m/>
    <n v="62000"/>
    <s v="Sobre ingreso"/>
    <n v="0"/>
  </r>
  <r>
    <x v="413"/>
    <x v="4"/>
    <s v="Pavo"/>
    <x v="0"/>
    <s v="1030378"/>
    <x v="364"/>
    <s v="Menudencias"/>
    <s v="Menudencias Corazón"/>
    <x v="1"/>
    <n v="1847"/>
    <n v="0"/>
    <n v="1847"/>
    <m/>
    <m/>
    <m/>
    <m/>
    <m/>
    <n v="0"/>
    <s v="OK"/>
    <n v="0"/>
  </r>
  <r>
    <x v="570"/>
    <x v="4"/>
    <s v="Pavo"/>
    <x v="0"/>
    <s v="1030419"/>
    <x v="498"/>
    <s v="Menudencias"/>
    <s v="Menudencias Hígado"/>
    <x v="2"/>
    <m/>
    <m/>
    <m/>
    <m/>
    <m/>
    <m/>
    <n v="24000"/>
    <m/>
    <n v="-24000"/>
    <s v="Pendiente de ingreso"/>
    <n v="0"/>
  </r>
  <r>
    <x v="480"/>
    <x v="4"/>
    <s v="Pavo"/>
    <x v="0"/>
    <s v="1030498"/>
    <x v="422"/>
    <s v="Menudencias"/>
    <s v="Menudencias Contre"/>
    <x v="1"/>
    <n v="1630"/>
    <n v="0"/>
    <n v="1630"/>
    <m/>
    <m/>
    <m/>
    <m/>
    <m/>
    <n v="0"/>
    <s v="OK"/>
    <n v="0"/>
  </r>
  <r>
    <x v="480"/>
    <x v="4"/>
    <s v="Pavo"/>
    <x v="0"/>
    <s v="1030498"/>
    <x v="422"/>
    <s v="Menudencias"/>
    <s v="Menudencias Contre"/>
    <x v="0"/>
    <n v="0"/>
    <n v="10149"/>
    <n v="10149"/>
    <n v="0"/>
    <n v="10149"/>
    <n v="10149"/>
    <m/>
    <m/>
    <n v="10149"/>
    <s v="Sobre ingreso"/>
    <n v="0"/>
  </r>
  <r>
    <x v="501"/>
    <x v="4"/>
    <s v="Pavo"/>
    <x v="0"/>
    <s v="1030525"/>
    <x v="439"/>
    <s v="Ala"/>
    <s v="Ala Trutro"/>
    <x v="2"/>
    <n v="0"/>
    <n v="48000"/>
    <n v="48000"/>
    <m/>
    <m/>
    <m/>
    <m/>
    <m/>
    <n v="0"/>
    <s v="OK"/>
    <n v="0"/>
  </r>
  <r>
    <x v="414"/>
    <x v="4"/>
    <s v="Pavo"/>
    <x v="0"/>
    <s v="1030535"/>
    <x v="365"/>
    <s v="Trutro"/>
    <s v="Trutro Largo"/>
    <x v="4"/>
    <n v="3584"/>
    <n v="44416"/>
    <n v="48000"/>
    <n v="3821"/>
    <n v="44179"/>
    <n v="48000"/>
    <n v="44000"/>
    <m/>
    <n v="4000"/>
    <s v="Sobre ingreso"/>
    <n v="0"/>
  </r>
  <r>
    <x v="502"/>
    <x v="4"/>
    <s v="Pavo"/>
    <x v="0"/>
    <s v="1030542"/>
    <x v="440"/>
    <s v="Pech Desh"/>
    <s v="Pech Desh s/Piel"/>
    <x v="4"/>
    <n v="1050"/>
    <n v="0"/>
    <n v="1050"/>
    <n v="1050"/>
    <n v="0"/>
    <n v="1050"/>
    <m/>
    <m/>
    <n v="1050"/>
    <s v="Sobre ingreso"/>
    <n v="0"/>
  </r>
  <r>
    <x v="415"/>
    <x v="4"/>
    <s v="Pavo"/>
    <x v="0"/>
    <s v="1030545"/>
    <x v="366"/>
    <s v="Trutro Desh"/>
    <s v="Trutro Desh Corto"/>
    <x v="0"/>
    <n v="-4401"/>
    <n v="4401"/>
    <n v="0"/>
    <n v="-13001"/>
    <n v="4401"/>
    <n v="0"/>
    <m/>
    <m/>
    <n v="0"/>
    <s v="OK"/>
    <n v="0"/>
  </r>
  <r>
    <x v="416"/>
    <x v="4"/>
    <s v="Pavo"/>
    <x v="0"/>
    <s v="1030635"/>
    <x v="367"/>
    <s v="Menudencias"/>
    <s v="Menudencias Cogote"/>
    <x v="1"/>
    <n v="11140"/>
    <n v="0"/>
    <n v="11140"/>
    <m/>
    <m/>
    <m/>
    <m/>
    <m/>
    <n v="0"/>
    <s v="OK"/>
    <n v="0"/>
  </r>
  <r>
    <x v="417"/>
    <x v="4"/>
    <s v="Pavo"/>
    <x v="0"/>
    <s v="1030670"/>
    <x v="368"/>
    <s v="Pech Desh"/>
    <s v="Pech Desh s/Piel"/>
    <x v="0"/>
    <n v="2333"/>
    <n v="45667"/>
    <n v="48000"/>
    <n v="8100"/>
    <n v="39899"/>
    <n v="48000"/>
    <n v="48000"/>
    <m/>
    <n v="0"/>
    <s v="OK"/>
    <n v="0"/>
  </r>
  <r>
    <x v="571"/>
    <x v="4"/>
    <s v="Pavo"/>
    <x v="0"/>
    <s v="1030672"/>
    <x v="499"/>
    <s v="Trutro"/>
    <s v="Trutro Largo"/>
    <x v="1"/>
    <n v="60"/>
    <n v="0"/>
    <n v="0"/>
    <n v="60"/>
    <n v="0"/>
    <n v="0"/>
    <m/>
    <m/>
    <n v="0"/>
    <s v="OK"/>
    <n v="0"/>
  </r>
  <r>
    <x v="418"/>
    <x v="4"/>
    <s v="Pavo"/>
    <x v="0"/>
    <s v="1030720"/>
    <x v="369"/>
    <s v="Recortes"/>
    <s v="Recortes Piel"/>
    <x v="1"/>
    <n v="1117"/>
    <n v="0"/>
    <n v="1117"/>
    <m/>
    <m/>
    <m/>
    <m/>
    <m/>
    <n v="0"/>
    <s v="OK"/>
    <n v="0"/>
  </r>
  <r>
    <x v="418"/>
    <x v="4"/>
    <s v="Pavo"/>
    <x v="0"/>
    <s v="1030720"/>
    <x v="369"/>
    <s v="Recortes"/>
    <s v="Recortes Piel"/>
    <x v="0"/>
    <n v="0"/>
    <n v="48000"/>
    <n v="48000"/>
    <n v="0"/>
    <n v="48000"/>
    <n v="48000"/>
    <n v="48000"/>
    <m/>
    <n v="0"/>
    <s v="OK"/>
    <n v="0"/>
  </r>
  <r>
    <x v="505"/>
    <x v="4"/>
    <s v="Pavo"/>
    <x v="0"/>
    <s v="1030736"/>
    <x v="443"/>
    <s v="Pech Desh"/>
    <s v="Pech Desh c/Piel"/>
    <x v="0"/>
    <n v="495"/>
    <n v="0"/>
    <n v="0"/>
    <n v="495"/>
    <n v="0"/>
    <n v="0"/>
    <m/>
    <m/>
    <n v="0"/>
    <s v="OK"/>
    <n v="0"/>
  </r>
  <r>
    <x v="506"/>
    <x v="4"/>
    <s v="Pavo"/>
    <x v="0"/>
    <s v="1030740"/>
    <x v="444"/>
    <s v="Pech Desh"/>
    <s v="Pech Desh c/Piel"/>
    <x v="3"/>
    <n v="105"/>
    <n v="0"/>
    <n v="0"/>
    <n v="105"/>
    <n v="0"/>
    <n v="0"/>
    <m/>
    <m/>
    <n v="0"/>
    <s v="OK"/>
    <n v="0"/>
  </r>
  <r>
    <x v="419"/>
    <x v="4"/>
    <s v="Pavo"/>
    <x v="0"/>
    <s v="1030744"/>
    <x v="370"/>
    <s v="Menudencias"/>
    <s v="Menudencias Cabeza"/>
    <x v="1"/>
    <n v="11174"/>
    <n v="0"/>
    <n v="11174"/>
    <m/>
    <m/>
    <m/>
    <m/>
    <m/>
    <n v="0"/>
    <s v="OK"/>
    <n v="0"/>
  </r>
  <r>
    <x v="507"/>
    <x v="4"/>
    <s v="Pavo"/>
    <x v="0"/>
    <s v="1030755"/>
    <x v="445"/>
    <s v="Trutro"/>
    <s v="Trutro Osobuco"/>
    <x v="0"/>
    <n v="28"/>
    <n v="0"/>
    <n v="0"/>
    <n v="14"/>
    <n v="0"/>
    <n v="0"/>
    <m/>
    <m/>
    <n v="0"/>
    <s v="OK"/>
    <n v="0"/>
  </r>
  <r>
    <x v="420"/>
    <x v="4"/>
    <s v="Pavo"/>
    <x v="0"/>
    <s v="1030780"/>
    <x v="371"/>
    <s v="Pech"/>
    <s v="Pech Entera"/>
    <x v="0"/>
    <n v="13"/>
    <n v="0"/>
    <n v="0"/>
    <n v="13"/>
    <n v="0"/>
    <n v="0"/>
    <m/>
    <m/>
    <n v="0"/>
    <s v="OK"/>
    <n v="0"/>
  </r>
  <r>
    <x v="508"/>
    <x v="4"/>
    <s v="Pavo"/>
    <x v="0"/>
    <s v="1030788"/>
    <x v="446"/>
    <s v="Ala"/>
    <s v="Ala Punta"/>
    <x v="1"/>
    <n v="-2755"/>
    <n v="229"/>
    <n v="0"/>
    <n v="-3615"/>
    <n v="229"/>
    <n v="0"/>
    <m/>
    <m/>
    <n v="0"/>
    <s v="OK"/>
    <n v="0"/>
  </r>
  <r>
    <x v="421"/>
    <x v="4"/>
    <s v="Pavo"/>
    <x v="1"/>
    <s v="1030239"/>
    <x v="372"/>
    <s v="Ala"/>
    <s v="Ala Centro Punta"/>
    <x v="5"/>
    <n v="12709"/>
    <n v="11291"/>
    <n v="24000"/>
    <n v="19312"/>
    <n v="4688"/>
    <n v="24000"/>
    <n v="23995.017"/>
    <m/>
    <n v="4.9830000000001746"/>
    <s v="Sobre ingreso"/>
    <n v="0"/>
  </r>
  <r>
    <x v="422"/>
    <x v="4"/>
    <s v="Pavo"/>
    <x v="1"/>
    <s v="1030265"/>
    <x v="373"/>
    <s v="Pech Desh"/>
    <s v="Pech Desh s/Piel"/>
    <x v="7"/>
    <n v="-43786"/>
    <n v="108586"/>
    <n v="64800"/>
    <n v="-43200"/>
    <n v="64800"/>
    <n v="21600"/>
    <n v="21600"/>
    <m/>
    <n v="0"/>
    <s v="OK"/>
    <n v="0"/>
  </r>
  <r>
    <x v="423"/>
    <x v="4"/>
    <s v="Pavo"/>
    <x v="1"/>
    <s v="1030321"/>
    <x v="374"/>
    <s v="Pech"/>
    <s v="Pech Entera"/>
    <x v="5"/>
    <n v="-5301"/>
    <n v="6120"/>
    <n v="0"/>
    <n v="-5301"/>
    <n v="6120"/>
    <n v="0"/>
    <m/>
    <m/>
    <n v="0"/>
    <s v="OK"/>
    <n v="0"/>
  </r>
  <r>
    <x v="510"/>
    <x v="4"/>
    <s v="Pavo"/>
    <x v="1"/>
    <s v="1030325"/>
    <x v="372"/>
    <s v="Ala"/>
    <s v="Ala Centro Punta"/>
    <x v="5"/>
    <n v="14"/>
    <n v="0"/>
    <n v="0"/>
    <n v="14"/>
    <n v="0"/>
    <n v="0"/>
    <m/>
    <m/>
    <n v="0"/>
    <s v="OK"/>
    <n v="0"/>
  </r>
  <r>
    <x v="511"/>
    <x v="4"/>
    <s v="Pavo"/>
    <x v="1"/>
    <s v="1030327"/>
    <x v="448"/>
    <s v="Pech Desh"/>
    <s v="Pech Desh s/Piel"/>
    <x v="6"/>
    <n v="2900"/>
    <n v="45100"/>
    <n v="48000"/>
    <n v="2900"/>
    <n v="45100"/>
    <n v="48000"/>
    <n v="48020"/>
    <m/>
    <n v="-20"/>
    <s v="Pendiente de ingreso"/>
    <n v="0"/>
  </r>
  <r>
    <x v="424"/>
    <x v="4"/>
    <s v="Pavo"/>
    <x v="1"/>
    <s v="1030337"/>
    <x v="375"/>
    <s v="Pech Desh"/>
    <s v="Pech Desh s/Piel"/>
    <x v="6"/>
    <n v="8273"/>
    <n v="183726"/>
    <n v="192000"/>
    <n v="10425"/>
    <n v="181575"/>
    <n v="192000"/>
    <n v="192000"/>
    <m/>
    <n v="0"/>
    <s v="OK"/>
    <n v="0"/>
  </r>
  <r>
    <x v="412"/>
    <x v="4"/>
    <s v="Pavo"/>
    <x v="1"/>
    <s v="1030355"/>
    <x v="363"/>
    <s v="Varios"/>
    <s v="Varios Carcasa"/>
    <x v="7"/>
    <m/>
    <m/>
    <m/>
    <m/>
    <m/>
    <m/>
    <n v="129600"/>
    <m/>
    <n v="-129600"/>
    <s v="Pendiente de ingreso"/>
    <n v="0"/>
  </r>
  <r>
    <x v="425"/>
    <x v="4"/>
    <s v="Pavo"/>
    <x v="1"/>
    <s v="1030360"/>
    <x v="376"/>
    <s v="Pech"/>
    <s v="Pech Entera"/>
    <x v="5"/>
    <n v="-745"/>
    <n v="5520"/>
    <n v="4775"/>
    <n v="-745"/>
    <n v="5520"/>
    <n v="4775"/>
    <n v="7701.9920000000002"/>
    <m/>
    <n v="-2926.9920000000002"/>
    <s v="Pendiente de ingreso"/>
    <n v="0"/>
  </r>
  <r>
    <x v="550"/>
    <x v="4"/>
    <s v="Pavo"/>
    <x v="1"/>
    <s v="1030366"/>
    <x v="483"/>
    <s v="Pech"/>
    <s v="Pech Entera"/>
    <x v="5"/>
    <n v="-1749"/>
    <n v="4269"/>
    <n v="2520"/>
    <n v="-2531"/>
    <n v="5051"/>
    <n v="2520"/>
    <n v="1307.952"/>
    <m/>
    <n v="1212.048"/>
    <s v="Sobre ingreso"/>
    <n v="0"/>
  </r>
  <r>
    <x v="426"/>
    <x v="4"/>
    <s v="Pavo"/>
    <x v="1"/>
    <s v="1030370"/>
    <x v="377"/>
    <s v="Recortes"/>
    <s v="Recortes Estándar"/>
    <x v="5"/>
    <n v="2274"/>
    <n v="9726"/>
    <n v="12000"/>
    <n v="406"/>
    <n v="11594"/>
    <n v="12000"/>
    <n v="11793.392"/>
    <m/>
    <n v="206.60800000000017"/>
    <s v="Sobre ingreso"/>
    <n v="0"/>
  </r>
  <r>
    <x v="427"/>
    <x v="4"/>
    <s v="Pavo"/>
    <x v="1"/>
    <s v="1030376"/>
    <x v="378"/>
    <s v="Pech"/>
    <s v="Pech Entera"/>
    <x v="5"/>
    <n v="-1980"/>
    <n v="3240"/>
    <n v="1260"/>
    <n v="-1980"/>
    <n v="3240"/>
    <n v="1260"/>
    <n v="2640.2620000000002"/>
    <m/>
    <n v="-1380.2620000000002"/>
    <s v="Pendiente de ingreso"/>
    <n v="0"/>
  </r>
  <r>
    <x v="413"/>
    <x v="4"/>
    <s v="Pavo"/>
    <x v="1"/>
    <s v="1030378"/>
    <x v="364"/>
    <s v="Menudencias"/>
    <s v="Menudencias Corazón"/>
    <x v="7"/>
    <m/>
    <m/>
    <m/>
    <m/>
    <m/>
    <m/>
    <n v="1800"/>
    <m/>
    <n v="-1800"/>
    <s v="Pendiente de ingreso"/>
    <n v="0"/>
  </r>
  <r>
    <x v="428"/>
    <x v="4"/>
    <s v="Pavo"/>
    <x v="1"/>
    <s v="1030379"/>
    <x v="379"/>
    <s v="Pech Desh"/>
    <s v="Pech Desh s/Piel"/>
    <x v="5"/>
    <n v="9373"/>
    <n v="566627"/>
    <n v="576000"/>
    <n v="14002"/>
    <n v="585998"/>
    <n v="600000"/>
    <n v="599875.42500000005"/>
    <m/>
    <n v="124.57499999995343"/>
    <s v="Sobre ingreso"/>
    <n v="0"/>
  </r>
  <r>
    <x v="429"/>
    <x v="4"/>
    <s v="Pavo"/>
    <x v="1"/>
    <s v="1030388"/>
    <x v="380"/>
    <s v="Patas"/>
    <s v="Patas Garras"/>
    <x v="2"/>
    <n v="16538"/>
    <n v="0"/>
    <n v="16538"/>
    <n v="17785"/>
    <n v="19462"/>
    <n v="37247"/>
    <n v="36000"/>
    <m/>
    <n v="1247"/>
    <s v="Sobre ingreso"/>
    <n v="0"/>
  </r>
  <r>
    <x v="430"/>
    <x v="4"/>
    <s v="Pavo"/>
    <x v="1"/>
    <s v="1030389"/>
    <x v="381"/>
    <s v="Patas"/>
    <s v="Patas Garras"/>
    <x v="2"/>
    <n v="4455"/>
    <n v="0"/>
    <n v="4455"/>
    <n v="4455"/>
    <n v="0"/>
    <n v="4455"/>
    <n v="4455"/>
    <m/>
    <n v="0"/>
    <s v="OK"/>
    <n v="0"/>
  </r>
  <r>
    <x v="572"/>
    <x v="4"/>
    <s v="Pavo"/>
    <x v="1"/>
    <s v="1030390"/>
    <x v="500"/>
    <s v="Patas"/>
    <s v="Patas Garras"/>
    <x v="2"/>
    <n v="90"/>
    <n v="0"/>
    <n v="0"/>
    <n v="90"/>
    <n v="0"/>
    <n v="0"/>
    <m/>
    <m/>
    <n v="0"/>
    <s v="OK"/>
    <n v="0"/>
  </r>
  <r>
    <x v="570"/>
    <x v="4"/>
    <s v="Pavo"/>
    <x v="1"/>
    <s v="1030419"/>
    <x v="498"/>
    <s v="Menudencias"/>
    <s v="Menudencias Hígado"/>
    <x v="2"/>
    <n v="15"/>
    <n v="21750"/>
    <n v="21765"/>
    <n v="15"/>
    <n v="23985"/>
    <n v="24000"/>
    <m/>
    <m/>
    <n v="24000"/>
    <s v="Sobre ingreso"/>
    <n v="0"/>
  </r>
  <r>
    <x v="431"/>
    <x v="4"/>
    <s v="Pavo"/>
    <x v="1"/>
    <s v="1030424"/>
    <x v="382"/>
    <s v="Pech Desh"/>
    <s v="Pech Desh c/Piel"/>
    <x v="5"/>
    <n v="-6214"/>
    <n v="78215"/>
    <n v="72000"/>
    <n v="-16144"/>
    <n v="78144"/>
    <n v="62000"/>
    <n v="71985.051000000007"/>
    <m/>
    <n v="-9985.0510000000068"/>
    <s v="Pendiente de ingreso"/>
    <n v="0"/>
  </r>
  <r>
    <x v="432"/>
    <x v="4"/>
    <s v="Pavo"/>
    <x v="1"/>
    <s v="1030452"/>
    <x v="383"/>
    <s v="Pech Desh"/>
    <s v="Pech Desh s/Piel"/>
    <x v="5"/>
    <n v="16403"/>
    <n v="7597"/>
    <n v="24000"/>
    <n v="16403"/>
    <n v="7597"/>
    <n v="24000"/>
    <n v="23586.784"/>
    <m/>
    <n v="413.21600000000035"/>
    <s v="Sobre ingreso"/>
    <n v="0"/>
  </r>
  <r>
    <x v="551"/>
    <x v="4"/>
    <s v="Pavo"/>
    <x v="1"/>
    <s v="1030461"/>
    <x v="484"/>
    <s v="Pech Desh"/>
    <s v="Pech Desh s/Piel"/>
    <x v="5"/>
    <n v="-12714"/>
    <n v="7200"/>
    <n v="0"/>
    <n v="-12714"/>
    <n v="7200"/>
    <n v="0"/>
    <m/>
    <m/>
    <n v="0"/>
    <s v="OK"/>
    <n v="0"/>
  </r>
  <r>
    <x v="512"/>
    <x v="4"/>
    <s v="Pavo"/>
    <x v="1"/>
    <s v="1030468"/>
    <x v="449"/>
    <s v="Trutro Desh"/>
    <s v="Trutro Desh Corto"/>
    <x v="7"/>
    <n v="30"/>
    <n v="0"/>
    <n v="0"/>
    <n v="30"/>
    <n v="0"/>
    <n v="0"/>
    <m/>
    <m/>
    <n v="0"/>
    <s v="OK"/>
    <n v="0"/>
  </r>
  <r>
    <x v="480"/>
    <x v="4"/>
    <s v="Pavo"/>
    <x v="1"/>
    <s v="1030498"/>
    <x v="422"/>
    <s v="Menudencias"/>
    <s v="Menudencias Contre"/>
    <x v="7"/>
    <m/>
    <m/>
    <m/>
    <m/>
    <m/>
    <m/>
    <n v="1600"/>
    <m/>
    <n v="-1600"/>
    <s v="Pendiente de ingreso"/>
    <n v="0"/>
  </r>
  <r>
    <x v="433"/>
    <x v="4"/>
    <s v="Pavo"/>
    <x v="1"/>
    <s v="1030505"/>
    <x v="384"/>
    <s v="Pech Desh"/>
    <s v="Pech Desh Filete"/>
    <x v="5"/>
    <n v="-5296"/>
    <n v="17296"/>
    <n v="12000"/>
    <n v="-5412"/>
    <n v="17412"/>
    <n v="12000"/>
    <n v="11793.392"/>
    <m/>
    <n v="206.60800000000017"/>
    <s v="Sobre ingreso"/>
    <n v="0"/>
  </r>
  <r>
    <x v="434"/>
    <x v="4"/>
    <s v="Pavo"/>
    <x v="1"/>
    <s v="1030506"/>
    <x v="385"/>
    <s v="Pech Desh"/>
    <s v="Pech Desh s/Piel"/>
    <x v="2"/>
    <n v="1380"/>
    <n v="0"/>
    <n v="1380"/>
    <n v="1380"/>
    <n v="0"/>
    <n v="1380"/>
    <n v="1380"/>
    <m/>
    <n v="0"/>
    <s v="OK"/>
    <n v="0"/>
  </r>
  <r>
    <x v="501"/>
    <x v="4"/>
    <s v="Pavo"/>
    <x v="1"/>
    <s v="1030525"/>
    <x v="439"/>
    <s v="Ala"/>
    <s v="Ala Trutro"/>
    <x v="2"/>
    <m/>
    <m/>
    <m/>
    <n v="60"/>
    <n v="47940"/>
    <n v="48000"/>
    <n v="48000"/>
    <m/>
    <n v="0"/>
    <s v="OK"/>
    <n v="0"/>
  </r>
  <r>
    <x v="553"/>
    <x v="4"/>
    <s v="Pavo"/>
    <x v="1"/>
    <s v="1030555"/>
    <x v="486"/>
    <s v="Menudencias"/>
    <s v="Menudencias Corazón"/>
    <x v="5"/>
    <n v="200"/>
    <n v="8607"/>
    <n v="8807"/>
    <n v="200"/>
    <n v="8607"/>
    <n v="8807"/>
    <n v="8805.8449999999993"/>
    <m/>
    <n v="1.1550000000006548"/>
    <s v="Sobre ingreso"/>
    <n v="0"/>
  </r>
  <r>
    <x v="435"/>
    <x v="4"/>
    <s v="Pavo"/>
    <x v="1"/>
    <s v="1030566"/>
    <x v="386"/>
    <s v="Ala"/>
    <s v="Ala Centro Punta"/>
    <x v="2"/>
    <n v="0"/>
    <n v="18408"/>
    <n v="18408"/>
    <n v="2684"/>
    <n v="21315"/>
    <n v="24000"/>
    <n v="24000"/>
    <m/>
    <n v="0"/>
    <s v="OK"/>
    <n v="0"/>
  </r>
  <r>
    <x v="416"/>
    <x v="4"/>
    <s v="Pavo"/>
    <x v="1"/>
    <s v="1030635"/>
    <x v="367"/>
    <s v="Menudencias"/>
    <s v="Menudencias Cogote"/>
    <x v="7"/>
    <m/>
    <m/>
    <m/>
    <m/>
    <m/>
    <m/>
    <n v="11000"/>
    <m/>
    <n v="-11000"/>
    <s v="Pendiente de ingreso"/>
    <n v="0"/>
  </r>
  <r>
    <x v="436"/>
    <x v="4"/>
    <s v="Pavo"/>
    <x v="1"/>
    <s v="1030658"/>
    <x v="387"/>
    <s v="Trutro Desh"/>
    <s v="Trutro Desh Corto"/>
    <x v="6"/>
    <n v="1114"/>
    <n v="286886"/>
    <n v="288000"/>
    <n v="23275"/>
    <n v="264725"/>
    <n v="288000"/>
    <n v="288208.32"/>
    <m/>
    <n v="-208.32000000000698"/>
    <s v="Pendiente de ingreso"/>
    <n v="0"/>
  </r>
  <r>
    <x v="437"/>
    <x v="4"/>
    <s v="Pavo"/>
    <x v="1"/>
    <s v="1030683"/>
    <x v="359"/>
    <s v="Trutro"/>
    <s v="Trutro Largo"/>
    <x v="2"/>
    <n v="-45750"/>
    <n v="309750"/>
    <n v="264000"/>
    <n v="-45750"/>
    <n v="309750"/>
    <n v="264000"/>
    <n v="264000"/>
    <m/>
    <n v="0"/>
    <s v="OK"/>
    <n v="0"/>
  </r>
  <r>
    <x v="438"/>
    <x v="4"/>
    <s v="Pavo"/>
    <x v="1"/>
    <s v="1030684"/>
    <x v="388"/>
    <s v="Patas"/>
    <s v="Patas Garras"/>
    <x v="2"/>
    <n v="14716"/>
    <n v="12573"/>
    <n v="27289"/>
    <n v="5488"/>
    <n v="21284"/>
    <n v="26772"/>
    <n v="24000"/>
    <m/>
    <n v="2772"/>
    <s v="Sobre ingreso"/>
    <n v="0"/>
  </r>
  <r>
    <x v="439"/>
    <x v="4"/>
    <s v="Pavo"/>
    <x v="1"/>
    <s v="1030685"/>
    <x v="389"/>
    <s v="Ala"/>
    <s v="Ala Centro Punta"/>
    <x v="2"/>
    <n v="45347"/>
    <n v="146653"/>
    <n v="192000"/>
    <n v="46634"/>
    <n v="145366"/>
    <n v="192000"/>
    <n v="192000"/>
    <m/>
    <n v="0"/>
    <s v="OK"/>
    <n v="0"/>
  </r>
  <r>
    <x v="440"/>
    <x v="4"/>
    <s v="Pavo"/>
    <x v="1"/>
    <s v="1030686"/>
    <x v="390"/>
    <s v="Menudencias"/>
    <s v="Menudencias Cogote"/>
    <x v="2"/>
    <n v="-42211"/>
    <n v="121868"/>
    <n v="79657"/>
    <n v="-27900"/>
    <n v="123900"/>
    <n v="96000"/>
    <n v="96000"/>
    <m/>
    <n v="0"/>
    <s v="OK"/>
    <n v="0"/>
  </r>
  <r>
    <x v="441"/>
    <x v="4"/>
    <s v="Pavo"/>
    <x v="1"/>
    <s v="1030710"/>
    <x v="391"/>
    <s v="Menudencias"/>
    <s v="Menudencias Corazón"/>
    <x v="7"/>
    <n v="1235"/>
    <n v="0"/>
    <n v="1235"/>
    <n v="7875"/>
    <n v="3150"/>
    <n v="11025"/>
    <n v="11025"/>
    <m/>
    <n v="0"/>
    <s v="OK"/>
    <n v="0"/>
  </r>
  <r>
    <x v="442"/>
    <x v="4"/>
    <s v="Pavo"/>
    <x v="1"/>
    <s v="1030711"/>
    <x v="392"/>
    <s v="Menudencias"/>
    <s v="Menudencias Contre"/>
    <x v="7"/>
    <n v="3444"/>
    <n v="0"/>
    <n v="3444"/>
    <n v="7281"/>
    <n v="0"/>
    <n v="7281"/>
    <m/>
    <m/>
    <n v="7281"/>
    <s v="Sobre ingreso"/>
    <n v="0"/>
  </r>
  <r>
    <x v="418"/>
    <x v="4"/>
    <s v="Pavo"/>
    <x v="1"/>
    <s v="1030720"/>
    <x v="369"/>
    <s v="Recortes"/>
    <s v="Recortes Piel"/>
    <x v="7"/>
    <m/>
    <m/>
    <m/>
    <n v="0"/>
    <n v="24000"/>
    <n v="24000"/>
    <n v="24000"/>
    <m/>
    <n v="0"/>
    <s v="OK"/>
    <n v="0"/>
  </r>
  <r>
    <x v="443"/>
    <x v="4"/>
    <s v="Pavo"/>
    <x v="1"/>
    <s v="1030735"/>
    <x v="393"/>
    <s v="Menudencias"/>
    <s v="Menudencias Cogote"/>
    <x v="5"/>
    <n v="-15251"/>
    <n v="39251"/>
    <n v="24000"/>
    <n v="-50559"/>
    <n v="39251"/>
    <n v="0"/>
    <n v="19050.864000000001"/>
    <m/>
    <n v="-19050.864000000001"/>
    <s v="Pendiente de ingreso"/>
    <n v="0"/>
  </r>
  <r>
    <x v="444"/>
    <x v="4"/>
    <s v="Pavo"/>
    <x v="1"/>
    <s v="1030743"/>
    <x v="394"/>
    <s v="Trutro"/>
    <s v="Trutro Largo"/>
    <x v="2"/>
    <n v="917"/>
    <n v="4083"/>
    <n v="5000"/>
    <n v="0"/>
    <n v="4000"/>
    <n v="4000"/>
    <n v="5000"/>
    <m/>
    <n v="-1000"/>
    <s v="Pendiente de ingreso"/>
    <n v="0"/>
  </r>
  <r>
    <x v="445"/>
    <x v="4"/>
    <s v="Pavo"/>
    <x v="1"/>
    <s v="1030745"/>
    <x v="395"/>
    <s v="Menudencias"/>
    <s v="Menudencias Hígado"/>
    <x v="5"/>
    <n v="12430"/>
    <n v="0"/>
    <n v="12430"/>
    <n v="-3105"/>
    <n v="0"/>
    <n v="0"/>
    <n v="1105.857"/>
    <m/>
    <n v="-1105.857"/>
    <s v="Pendiente de ingreso"/>
    <n v="0"/>
  </r>
  <r>
    <x v="446"/>
    <x v="4"/>
    <s v="Pavo"/>
    <x v="1"/>
    <s v="1030765"/>
    <x v="396"/>
    <s v="Menudencias"/>
    <s v="Menudencias Corazón"/>
    <x v="7"/>
    <n v="1860"/>
    <n v="0"/>
    <n v="1860"/>
    <n v="660"/>
    <n v="0"/>
    <n v="0"/>
    <m/>
    <m/>
    <n v="0"/>
    <s v="OK"/>
    <n v="0"/>
  </r>
  <r>
    <x v="447"/>
    <x v="4"/>
    <s v="Pavo"/>
    <x v="1"/>
    <s v="1030773"/>
    <x v="397"/>
    <s v="Pech Desh"/>
    <s v="Pech Desh Filete"/>
    <x v="5"/>
    <n v="-8025"/>
    <n v="32025"/>
    <n v="24000"/>
    <n v="-5106"/>
    <n v="41106"/>
    <n v="36000"/>
    <n v="30799.365000000002"/>
    <m/>
    <n v="5200.6349999999984"/>
    <s v="Sobre ingreso"/>
    <n v="0"/>
  </r>
  <r>
    <x v="448"/>
    <x v="4"/>
    <s v="Pavo"/>
    <x v="1"/>
    <s v="1030782"/>
    <x v="398"/>
    <s v="Pech Desh"/>
    <s v="Pech Desh s/Piel"/>
    <x v="5"/>
    <n v="-32821"/>
    <n v="6960"/>
    <n v="0"/>
    <n v="-32821"/>
    <n v="6960"/>
    <n v="0"/>
    <m/>
    <m/>
    <n v="0"/>
    <s v="OK"/>
    <n v="0"/>
  </r>
  <r>
    <x v="449"/>
    <x v="4"/>
    <s v="Pavo"/>
    <x v="1"/>
    <s v="1030783"/>
    <x v="399"/>
    <s v="Pech"/>
    <s v="Pech Entera"/>
    <x v="5"/>
    <n v="-690"/>
    <n v="810"/>
    <n v="0"/>
    <n v="-690"/>
    <n v="810"/>
    <n v="0"/>
    <m/>
    <m/>
    <n v="0"/>
    <s v="OK"/>
    <n v="0"/>
  </r>
  <r>
    <x v="450"/>
    <x v="4"/>
    <s v="Pavo"/>
    <x v="1"/>
    <s v="1030784"/>
    <x v="400"/>
    <s v="Pech"/>
    <s v="Pech Entera"/>
    <x v="5"/>
    <n v="1689"/>
    <n v="3600"/>
    <n v="5289"/>
    <n v="1689"/>
    <n v="3600"/>
    <n v="5289"/>
    <n v="5288.4309999999996"/>
    <m/>
    <n v="0.56900000000041473"/>
    <s v="Sobre ingreso"/>
    <n v="0"/>
  </r>
  <r>
    <x v="451"/>
    <x v="4"/>
    <s v="Pavo"/>
    <x v="1"/>
    <s v="1030785"/>
    <x v="401"/>
    <s v="Pech"/>
    <s v="Pech Entera"/>
    <x v="5"/>
    <n v="98"/>
    <n v="1080"/>
    <n v="1178"/>
    <n v="98"/>
    <n v="1080"/>
    <n v="1178"/>
    <m/>
    <m/>
    <n v="1178"/>
    <s v="Sobre ingreso"/>
    <n v="0"/>
  </r>
  <r>
    <x v="479"/>
    <x v="4"/>
    <s v="Pavo"/>
    <x v="1"/>
    <s v="1030792"/>
    <x v="421"/>
    <s v="Pech Desh"/>
    <s v="Pech Desh Filete"/>
    <x v="6"/>
    <n v="20250"/>
    <n v="15750"/>
    <n v="36000"/>
    <n v="20250"/>
    <n v="27750"/>
    <n v="48000"/>
    <n v="48000"/>
    <m/>
    <n v="0"/>
    <s v="OK"/>
    <n v="0"/>
  </r>
  <r>
    <x v="555"/>
    <x v="4"/>
    <s v="Pavo"/>
    <x v="1"/>
    <s v="1030802"/>
    <x v="488"/>
    <s v="Carne Recuperada"/>
    <s v="Carne Recuperada"/>
    <x v="6"/>
    <n v="-14"/>
    <n v="14"/>
    <n v="0"/>
    <m/>
    <m/>
    <m/>
    <m/>
    <m/>
    <n v="0"/>
    <s v="OK"/>
    <n v="0"/>
  </r>
  <r>
    <x v="573"/>
    <x v="4"/>
    <s v="Pavo"/>
    <x v="1"/>
    <s v="1030804"/>
    <x v="501"/>
    <s v="Menudencias"/>
    <s v="Menudencias Hígado"/>
    <x v="7"/>
    <m/>
    <m/>
    <m/>
    <n v="0"/>
    <n v="10800"/>
    <n v="10800"/>
    <n v="10800"/>
    <m/>
    <n v="0"/>
    <s v="OK"/>
    <n v="0"/>
  </r>
  <r>
    <x v="408"/>
    <x v="4"/>
    <s v="Pavo"/>
    <x v="2"/>
    <s v="1030224"/>
    <x v="359"/>
    <s v="Trutro"/>
    <s v="Trutro Largo"/>
    <x v="7"/>
    <m/>
    <m/>
    <m/>
    <m/>
    <m/>
    <m/>
    <m/>
    <n v="103245"/>
    <n v="0"/>
    <s v="OK"/>
    <n v="0"/>
  </r>
  <r>
    <x v="421"/>
    <x v="4"/>
    <s v="Pavo"/>
    <x v="2"/>
    <s v="1030239"/>
    <x v="372"/>
    <s v="Ala"/>
    <s v="Ala Centro Punta"/>
    <x v="5"/>
    <m/>
    <m/>
    <m/>
    <m/>
    <m/>
    <m/>
    <m/>
    <n v="11297"/>
    <n v="0"/>
    <s v="OK"/>
    <n v="0"/>
  </r>
  <r>
    <x v="422"/>
    <x v="4"/>
    <s v="Pavo"/>
    <x v="2"/>
    <s v="1030265"/>
    <x v="373"/>
    <s v="Pech Desh"/>
    <s v="Pech Desh s/Piel"/>
    <x v="7"/>
    <m/>
    <m/>
    <m/>
    <m/>
    <m/>
    <m/>
    <m/>
    <n v="108584"/>
    <n v="0"/>
    <s v="OK"/>
    <n v="0"/>
  </r>
  <r>
    <x v="423"/>
    <x v="4"/>
    <s v="Pavo"/>
    <x v="2"/>
    <s v="1030321"/>
    <x v="374"/>
    <s v="Pech"/>
    <s v="Pech Entera"/>
    <x v="5"/>
    <m/>
    <m/>
    <m/>
    <m/>
    <m/>
    <m/>
    <m/>
    <n v="6125"/>
    <n v="0"/>
    <s v="OK"/>
    <n v="0"/>
  </r>
  <r>
    <x v="511"/>
    <x v="4"/>
    <s v="Pavo"/>
    <x v="2"/>
    <s v="1030327"/>
    <x v="448"/>
    <s v="Pech Desh"/>
    <s v="Pech Desh s/Piel"/>
    <x v="6"/>
    <m/>
    <m/>
    <m/>
    <m/>
    <m/>
    <m/>
    <m/>
    <n v="45096"/>
    <n v="0"/>
    <s v="OK"/>
    <n v="0"/>
  </r>
  <r>
    <x v="411"/>
    <x v="4"/>
    <s v="Pavo"/>
    <x v="2"/>
    <s v="1030332"/>
    <x v="362"/>
    <s v="Ala"/>
    <s v="Ala Trutro"/>
    <x v="7"/>
    <m/>
    <m/>
    <m/>
    <m/>
    <m/>
    <m/>
    <m/>
    <n v="10953"/>
    <n v="0"/>
    <s v="OK"/>
    <n v="0"/>
  </r>
  <r>
    <x v="424"/>
    <x v="4"/>
    <s v="Pavo"/>
    <x v="2"/>
    <s v="1030337"/>
    <x v="375"/>
    <s v="Pech Desh"/>
    <s v="Pech Desh s/Piel"/>
    <x v="6"/>
    <m/>
    <m/>
    <m/>
    <m/>
    <m/>
    <m/>
    <m/>
    <n v="183730"/>
    <n v="0"/>
    <s v="OK"/>
    <n v="0"/>
  </r>
  <r>
    <x v="412"/>
    <x v="4"/>
    <s v="Pavo"/>
    <x v="2"/>
    <s v="1030355"/>
    <x v="363"/>
    <s v="Varios"/>
    <s v="Varios Carcasa"/>
    <x v="7"/>
    <m/>
    <m/>
    <m/>
    <m/>
    <m/>
    <m/>
    <m/>
    <n v="62213"/>
    <n v="0"/>
    <s v="OK"/>
    <n v="0"/>
  </r>
  <r>
    <x v="425"/>
    <x v="4"/>
    <s v="Pavo"/>
    <x v="2"/>
    <s v="1030360"/>
    <x v="376"/>
    <s v="Pech"/>
    <s v="Pech Entera"/>
    <x v="5"/>
    <m/>
    <m/>
    <m/>
    <m/>
    <m/>
    <m/>
    <m/>
    <n v="5523"/>
    <n v="0"/>
    <s v="OK"/>
    <n v="0"/>
  </r>
  <r>
    <x v="550"/>
    <x v="4"/>
    <s v="Pavo"/>
    <x v="2"/>
    <s v="1030366"/>
    <x v="483"/>
    <s v="Pech"/>
    <s v="Pech Entera"/>
    <x v="5"/>
    <m/>
    <m/>
    <m/>
    <m/>
    <m/>
    <m/>
    <m/>
    <n v="4270"/>
    <n v="0"/>
    <s v="OK"/>
    <n v="0"/>
  </r>
  <r>
    <x v="426"/>
    <x v="4"/>
    <s v="Pavo"/>
    <x v="2"/>
    <s v="1030370"/>
    <x v="377"/>
    <s v="Recortes"/>
    <s v="Recortes Estándar"/>
    <x v="5"/>
    <m/>
    <m/>
    <m/>
    <m/>
    <m/>
    <m/>
    <m/>
    <n v="9727"/>
    <n v="0"/>
    <s v="OK"/>
    <n v="0"/>
  </r>
  <r>
    <x v="427"/>
    <x v="4"/>
    <s v="Pavo"/>
    <x v="2"/>
    <s v="1030376"/>
    <x v="378"/>
    <s v="Pech"/>
    <s v="Pech Entera"/>
    <x v="5"/>
    <m/>
    <m/>
    <m/>
    <m/>
    <m/>
    <m/>
    <m/>
    <n v="3238"/>
    <n v="0"/>
    <s v="OK"/>
    <n v="0"/>
  </r>
  <r>
    <x v="428"/>
    <x v="4"/>
    <s v="Pavo"/>
    <x v="2"/>
    <s v="1030379"/>
    <x v="379"/>
    <s v="Pech Desh"/>
    <s v="Pech Desh s/Piel"/>
    <x v="5"/>
    <m/>
    <m/>
    <m/>
    <m/>
    <m/>
    <m/>
    <m/>
    <n v="566626"/>
    <n v="0"/>
    <s v="OK"/>
    <n v="0"/>
  </r>
  <r>
    <x v="570"/>
    <x v="4"/>
    <s v="Pavo"/>
    <x v="2"/>
    <s v="1030419"/>
    <x v="498"/>
    <s v="Menudencias"/>
    <s v="Menudencias Hígado"/>
    <x v="2"/>
    <m/>
    <m/>
    <m/>
    <m/>
    <m/>
    <m/>
    <m/>
    <n v="21748"/>
    <n v="0"/>
    <s v="OK"/>
    <n v="0"/>
  </r>
  <r>
    <x v="431"/>
    <x v="4"/>
    <s v="Pavo"/>
    <x v="2"/>
    <s v="1030424"/>
    <x v="382"/>
    <s v="Pech Desh"/>
    <s v="Pech Desh c/Piel"/>
    <x v="5"/>
    <m/>
    <m/>
    <m/>
    <m/>
    <m/>
    <m/>
    <m/>
    <n v="78212"/>
    <n v="0"/>
    <s v="OK"/>
    <n v="0"/>
  </r>
  <r>
    <x v="432"/>
    <x v="4"/>
    <s v="Pavo"/>
    <x v="2"/>
    <s v="1030452"/>
    <x v="383"/>
    <s v="Pech Desh"/>
    <s v="Pech Desh s/Piel"/>
    <x v="5"/>
    <m/>
    <m/>
    <m/>
    <m/>
    <m/>
    <m/>
    <m/>
    <n v="7594"/>
    <n v="0"/>
    <s v="OK"/>
    <n v="0"/>
  </r>
  <r>
    <x v="551"/>
    <x v="4"/>
    <s v="Pavo"/>
    <x v="2"/>
    <s v="1030461"/>
    <x v="484"/>
    <s v="Pech Desh"/>
    <s v="Pech Desh s/Piel"/>
    <x v="5"/>
    <m/>
    <m/>
    <m/>
    <m/>
    <m/>
    <m/>
    <m/>
    <n v="7201"/>
    <n v="0"/>
    <s v="OK"/>
    <n v="0"/>
  </r>
  <r>
    <x v="480"/>
    <x v="4"/>
    <s v="Pavo"/>
    <x v="2"/>
    <s v="1030498"/>
    <x v="422"/>
    <s v="Menudencias"/>
    <s v="Menudencias Contre"/>
    <x v="7"/>
    <m/>
    <m/>
    <m/>
    <m/>
    <m/>
    <m/>
    <m/>
    <n v="10152"/>
    <n v="0"/>
    <s v="OK"/>
    <n v="0"/>
  </r>
  <r>
    <x v="433"/>
    <x v="4"/>
    <s v="Pavo"/>
    <x v="2"/>
    <s v="1030505"/>
    <x v="384"/>
    <s v="Pech Desh"/>
    <s v="Pech Desh Filete"/>
    <x v="5"/>
    <m/>
    <m/>
    <m/>
    <m/>
    <m/>
    <m/>
    <m/>
    <n v="17299"/>
    <n v="0"/>
    <s v="OK"/>
    <n v="0"/>
  </r>
  <r>
    <x v="501"/>
    <x v="4"/>
    <s v="Pavo"/>
    <x v="2"/>
    <s v="1030525"/>
    <x v="439"/>
    <s v="Ala"/>
    <s v="Ala Trutro"/>
    <x v="2"/>
    <m/>
    <m/>
    <m/>
    <m/>
    <m/>
    <m/>
    <m/>
    <n v="48000"/>
    <n v="0"/>
    <s v="OK"/>
    <n v="0"/>
  </r>
  <r>
    <x v="414"/>
    <x v="4"/>
    <s v="Pavo"/>
    <x v="2"/>
    <s v="1030535"/>
    <x v="365"/>
    <s v="Trutro"/>
    <s v="Trutro Largo"/>
    <x v="4"/>
    <m/>
    <m/>
    <m/>
    <m/>
    <m/>
    <m/>
    <m/>
    <n v="44418"/>
    <n v="0"/>
    <s v="OK"/>
    <n v="0"/>
  </r>
  <r>
    <x v="415"/>
    <x v="4"/>
    <s v="Pavo"/>
    <x v="2"/>
    <s v="1030545"/>
    <x v="366"/>
    <s v="Trutro Desh"/>
    <s v="Trutro Desh Corto"/>
    <x v="7"/>
    <m/>
    <m/>
    <m/>
    <m/>
    <m/>
    <m/>
    <m/>
    <n v="4405"/>
    <n v="0"/>
    <s v="OK"/>
    <n v="0"/>
  </r>
  <r>
    <x v="553"/>
    <x v="4"/>
    <s v="Pavo"/>
    <x v="2"/>
    <s v="1030555"/>
    <x v="486"/>
    <s v="Menudencias"/>
    <s v="Menudencias Corazón"/>
    <x v="5"/>
    <m/>
    <m/>
    <m/>
    <m/>
    <m/>
    <m/>
    <m/>
    <n v="8604"/>
    <n v="0"/>
    <s v="OK"/>
    <n v="0"/>
  </r>
  <r>
    <x v="435"/>
    <x v="4"/>
    <s v="Pavo"/>
    <x v="2"/>
    <s v="1030566"/>
    <x v="386"/>
    <s v="Ala"/>
    <s v="Ala Centro Punta"/>
    <x v="2"/>
    <m/>
    <m/>
    <m/>
    <m/>
    <m/>
    <m/>
    <m/>
    <n v="18407"/>
    <n v="0"/>
    <s v="OK"/>
    <n v="0"/>
  </r>
  <r>
    <x v="436"/>
    <x v="4"/>
    <s v="Pavo"/>
    <x v="2"/>
    <s v="1030658"/>
    <x v="387"/>
    <s v="Trutro Desh"/>
    <s v="Trutro Desh Corto"/>
    <x v="6"/>
    <m/>
    <m/>
    <m/>
    <m/>
    <m/>
    <m/>
    <m/>
    <n v="308900"/>
    <n v="0"/>
    <s v="OK"/>
    <n v="0"/>
  </r>
  <r>
    <x v="417"/>
    <x v="4"/>
    <s v="Pavo"/>
    <x v="2"/>
    <s v="1030670"/>
    <x v="368"/>
    <s v="Pech Desh"/>
    <s v="Pech Desh s/Piel"/>
    <x v="7"/>
    <m/>
    <m/>
    <m/>
    <m/>
    <m/>
    <m/>
    <m/>
    <n v="45666"/>
    <n v="0"/>
    <s v="OK"/>
    <n v="0"/>
  </r>
  <r>
    <x v="437"/>
    <x v="4"/>
    <s v="Pavo"/>
    <x v="2"/>
    <s v="1030683"/>
    <x v="359"/>
    <s v="Trutro"/>
    <s v="Trutro Largo"/>
    <x v="2"/>
    <m/>
    <m/>
    <m/>
    <m/>
    <m/>
    <m/>
    <m/>
    <n v="309750"/>
    <n v="0"/>
    <s v="OK"/>
    <n v="0"/>
  </r>
  <r>
    <x v="438"/>
    <x v="4"/>
    <s v="Pavo"/>
    <x v="2"/>
    <s v="1030684"/>
    <x v="388"/>
    <s v="Patas"/>
    <s v="Patas Garras"/>
    <x v="2"/>
    <m/>
    <m/>
    <m/>
    <m/>
    <m/>
    <m/>
    <m/>
    <n v="12577"/>
    <n v="0"/>
    <s v="OK"/>
    <n v="0"/>
  </r>
  <r>
    <x v="439"/>
    <x v="4"/>
    <s v="Pavo"/>
    <x v="2"/>
    <s v="1030685"/>
    <x v="389"/>
    <s v="Ala"/>
    <s v="Ala Centro Punta"/>
    <x v="2"/>
    <m/>
    <m/>
    <m/>
    <m/>
    <m/>
    <m/>
    <m/>
    <n v="146658"/>
    <n v="0"/>
    <s v="OK"/>
    <n v="0"/>
  </r>
  <r>
    <x v="440"/>
    <x v="4"/>
    <s v="Pavo"/>
    <x v="2"/>
    <s v="1030686"/>
    <x v="390"/>
    <s v="Menudencias"/>
    <s v="Menudencias Cogote"/>
    <x v="2"/>
    <m/>
    <m/>
    <m/>
    <m/>
    <m/>
    <m/>
    <m/>
    <n v="121868"/>
    <n v="0"/>
    <s v="OK"/>
    <n v="0"/>
  </r>
  <r>
    <x v="418"/>
    <x v="4"/>
    <s v="Pavo"/>
    <x v="2"/>
    <s v="1030720"/>
    <x v="369"/>
    <s v="Recortes"/>
    <s v="Recortes Piel"/>
    <x v="7"/>
    <m/>
    <m/>
    <m/>
    <m/>
    <m/>
    <m/>
    <m/>
    <n v="48000"/>
    <n v="0"/>
    <s v="OK"/>
    <n v="0"/>
  </r>
  <r>
    <x v="443"/>
    <x v="4"/>
    <s v="Pavo"/>
    <x v="2"/>
    <s v="1030735"/>
    <x v="393"/>
    <s v="Menudencias"/>
    <s v="Menudencias Cogote"/>
    <x v="5"/>
    <m/>
    <m/>
    <m/>
    <m/>
    <m/>
    <m/>
    <m/>
    <n v="39246"/>
    <n v="0"/>
    <s v="OK"/>
    <n v="0"/>
  </r>
  <r>
    <x v="444"/>
    <x v="4"/>
    <s v="Pavo"/>
    <x v="2"/>
    <s v="1030743"/>
    <x v="394"/>
    <s v="Trutro"/>
    <s v="Trutro Largo"/>
    <x v="2"/>
    <m/>
    <m/>
    <m/>
    <m/>
    <m/>
    <m/>
    <m/>
    <n v="4086"/>
    <n v="0"/>
    <s v="OK"/>
    <n v="0"/>
  </r>
  <r>
    <x v="447"/>
    <x v="4"/>
    <s v="Pavo"/>
    <x v="2"/>
    <s v="1030773"/>
    <x v="397"/>
    <s v="Pech Desh"/>
    <s v="Pech Desh Filete"/>
    <x v="5"/>
    <m/>
    <m/>
    <m/>
    <m/>
    <m/>
    <m/>
    <m/>
    <n v="32028"/>
    <n v="0"/>
    <s v="OK"/>
    <n v="0"/>
  </r>
  <r>
    <x v="448"/>
    <x v="4"/>
    <s v="Pavo"/>
    <x v="2"/>
    <s v="1030782"/>
    <x v="398"/>
    <s v="Pech Desh"/>
    <s v="Pech Desh s/Piel"/>
    <x v="5"/>
    <m/>
    <m/>
    <m/>
    <m/>
    <m/>
    <m/>
    <m/>
    <n v="6958"/>
    <n v="0"/>
    <s v="OK"/>
    <n v="0"/>
  </r>
  <r>
    <x v="449"/>
    <x v="4"/>
    <s v="Pavo"/>
    <x v="2"/>
    <s v="1030783"/>
    <x v="399"/>
    <s v="Pech"/>
    <s v="Pech Entera"/>
    <x v="5"/>
    <m/>
    <m/>
    <m/>
    <m/>
    <m/>
    <m/>
    <m/>
    <n v="806"/>
    <n v="0"/>
    <s v="OK"/>
    <n v="0"/>
  </r>
  <r>
    <x v="450"/>
    <x v="4"/>
    <s v="Pavo"/>
    <x v="2"/>
    <s v="1030784"/>
    <x v="400"/>
    <s v="Pech"/>
    <s v="Pech Entera"/>
    <x v="5"/>
    <m/>
    <m/>
    <m/>
    <m/>
    <m/>
    <m/>
    <m/>
    <n v="3602"/>
    <n v="0"/>
    <s v="OK"/>
    <n v="0"/>
  </r>
  <r>
    <x v="451"/>
    <x v="4"/>
    <s v="Pavo"/>
    <x v="2"/>
    <s v="1030785"/>
    <x v="401"/>
    <s v="Pech"/>
    <s v="Pech Entera"/>
    <x v="5"/>
    <m/>
    <m/>
    <m/>
    <m/>
    <m/>
    <m/>
    <m/>
    <n v="1081"/>
    <n v="0"/>
    <s v="OK"/>
    <n v="0"/>
  </r>
  <r>
    <x v="508"/>
    <x v="4"/>
    <s v="Pavo"/>
    <x v="2"/>
    <s v="1030788"/>
    <x v="446"/>
    <s v="Ala"/>
    <s v="Ala Punta"/>
    <x v="7"/>
    <m/>
    <m/>
    <m/>
    <m/>
    <m/>
    <m/>
    <m/>
    <n v="231"/>
    <n v="0"/>
    <s v="OK"/>
    <n v="0"/>
  </r>
  <r>
    <x v="479"/>
    <x v="4"/>
    <s v="Pavo"/>
    <x v="2"/>
    <s v="1030792"/>
    <x v="421"/>
    <s v="Pech Desh"/>
    <s v="Pech Desh Filete"/>
    <x v="6"/>
    <m/>
    <m/>
    <m/>
    <m/>
    <m/>
    <m/>
    <m/>
    <n v="15746"/>
    <n v="0"/>
    <s v="OK"/>
    <n v="0"/>
  </r>
  <r>
    <x v="0"/>
    <x v="5"/>
    <s v="Pollo"/>
    <x v="0"/>
    <s v="1010877"/>
    <x v="0"/>
    <s v="Menudencias"/>
    <s v="Menudencias Contre"/>
    <x v="0"/>
    <n v="31954"/>
    <n v="103356"/>
    <n v="135310"/>
    <n v="-42004"/>
    <n v="103356"/>
    <n v="61352"/>
    <n v="132000"/>
    <m/>
    <n v="-70648"/>
    <s v="Pendiente de ingreso"/>
    <n v="0"/>
  </r>
  <r>
    <x v="1"/>
    <x v="5"/>
    <s v="Pollo"/>
    <x v="0"/>
    <s v="1011042"/>
    <x v="1"/>
    <s v="Cazuela"/>
    <s v="Cazuela Espinazo"/>
    <x v="0"/>
    <n v="24370"/>
    <n v="0"/>
    <n v="24370"/>
    <n v="160"/>
    <n v="0"/>
    <n v="0"/>
    <n v="24000"/>
    <m/>
    <n v="-24000"/>
    <s v="Pendiente de ingreso"/>
    <n v="0"/>
  </r>
  <r>
    <x v="559"/>
    <x v="5"/>
    <s v="Pollo"/>
    <x v="0"/>
    <s v="1011105"/>
    <x v="492"/>
    <s v="Ala"/>
    <s v="Ala Trutro-Centro"/>
    <x v="0"/>
    <m/>
    <m/>
    <m/>
    <m/>
    <m/>
    <m/>
    <n v="6000"/>
    <m/>
    <n v="-6000"/>
    <s v="Pendiente de ingreso"/>
    <n v="0"/>
  </r>
  <r>
    <x v="574"/>
    <x v="5"/>
    <s v="Pollo"/>
    <x v="0"/>
    <s v="1011258"/>
    <x v="502"/>
    <s v="Muestra"/>
    <s v="Muestra"/>
    <x v="0"/>
    <m/>
    <m/>
    <m/>
    <m/>
    <m/>
    <m/>
    <n v="2120"/>
    <m/>
    <n v="-2120"/>
    <s v="Pendiente de ingreso"/>
    <n v="0"/>
  </r>
  <r>
    <x v="5"/>
    <x v="5"/>
    <s v="Pollo"/>
    <x v="0"/>
    <s v="1011421"/>
    <x v="5"/>
    <s v="Carne Recuperada"/>
    <s v="Carne Recuperada Pul"/>
    <x v="0"/>
    <n v="-107115"/>
    <n v="1009850"/>
    <n v="902735"/>
    <n v="-116399"/>
    <n v="1009850"/>
    <n v="893451"/>
    <n v="888000"/>
    <m/>
    <n v="5451"/>
    <s v="Sobre ingreso"/>
    <n v="0"/>
  </r>
  <r>
    <x v="6"/>
    <x v="5"/>
    <s v="Pollo"/>
    <x v="0"/>
    <s v="1011558"/>
    <x v="6"/>
    <s v="Carne Recuperada"/>
    <s v="Carne Recuperada Pul"/>
    <x v="0"/>
    <n v="53748"/>
    <n v="0"/>
    <n v="53748"/>
    <n v="30389"/>
    <n v="48000"/>
    <n v="78389"/>
    <n v="78000"/>
    <m/>
    <n v="389"/>
    <s v="Sobre ingreso"/>
    <n v="0"/>
  </r>
  <r>
    <x v="7"/>
    <x v="5"/>
    <s v="Pollo"/>
    <x v="0"/>
    <s v="1011560"/>
    <x v="7"/>
    <s v="Menudencias"/>
    <s v="Menudencias Corazón"/>
    <x v="3"/>
    <n v="1476"/>
    <n v="46524"/>
    <n v="48000"/>
    <n v="-5304"/>
    <n v="5304"/>
    <n v="0"/>
    <m/>
    <m/>
    <n v="0"/>
    <s v="OK"/>
    <n v="0"/>
  </r>
  <r>
    <x v="9"/>
    <x v="5"/>
    <s v="Pollo"/>
    <x v="0"/>
    <s v="1011586"/>
    <x v="9"/>
    <s v="Ala"/>
    <s v="Ala Centro"/>
    <x v="2"/>
    <n v="7011"/>
    <n v="65543"/>
    <n v="72554"/>
    <n v="1469"/>
    <n v="70531"/>
    <n v="72000"/>
    <n v="72000"/>
    <m/>
    <n v="0"/>
    <s v="OK"/>
    <n v="0"/>
  </r>
  <r>
    <x v="15"/>
    <x v="5"/>
    <s v="Pollo"/>
    <x v="0"/>
    <s v="1012012"/>
    <x v="15"/>
    <s v="Ala"/>
    <s v="Ala Centro"/>
    <x v="4"/>
    <n v="1247"/>
    <n v="18753"/>
    <n v="20000"/>
    <n v="6216"/>
    <n v="10784"/>
    <n v="17000"/>
    <n v="17000"/>
    <m/>
    <n v="0"/>
    <s v="OK"/>
    <n v="0"/>
  </r>
  <r>
    <x v="16"/>
    <x v="5"/>
    <s v="Pollo"/>
    <x v="0"/>
    <s v="1012207"/>
    <x v="16"/>
    <s v="Menudencias"/>
    <s v="Menudencias Contre"/>
    <x v="1"/>
    <n v="-4430"/>
    <n v="4430"/>
    <n v="0"/>
    <n v="0"/>
    <n v="4430"/>
    <n v="4430"/>
    <m/>
    <m/>
    <n v="4430"/>
    <s v="Sobre ingreso"/>
    <n v="0"/>
  </r>
  <r>
    <x v="16"/>
    <x v="5"/>
    <s v="Pollo"/>
    <x v="0"/>
    <s v="1012207"/>
    <x v="16"/>
    <s v="Menudencias"/>
    <s v="Menudencias Contre"/>
    <x v="0"/>
    <n v="0"/>
    <n v="37570"/>
    <n v="37570"/>
    <n v="0"/>
    <n v="48000"/>
    <n v="48000"/>
    <n v="48000"/>
    <m/>
    <n v="0"/>
    <s v="OK"/>
    <n v="0"/>
  </r>
  <r>
    <x v="17"/>
    <x v="5"/>
    <s v="Pollo"/>
    <x v="0"/>
    <s v="1012208"/>
    <x v="17"/>
    <s v="Reproductor"/>
    <s v="Reproductor Gallina"/>
    <x v="0"/>
    <n v="-33618"/>
    <n v="33618"/>
    <n v="0"/>
    <n v="-26816"/>
    <n v="33618"/>
    <n v="6802"/>
    <m/>
    <m/>
    <n v="6802"/>
    <s v="Sobre ingreso"/>
    <n v="0"/>
  </r>
  <r>
    <x v="18"/>
    <x v="5"/>
    <s v="Pollo"/>
    <x v="0"/>
    <s v="1012283"/>
    <x v="18"/>
    <s v="Menudencias"/>
    <s v="Menudencias Pana"/>
    <x v="0"/>
    <n v="-47796"/>
    <n v="47796"/>
    <n v="0"/>
    <n v="-27678"/>
    <n v="47796"/>
    <n v="20118"/>
    <n v="24000"/>
    <m/>
    <n v="-3882"/>
    <s v="Pendiente de ingreso"/>
    <n v="0"/>
  </r>
  <r>
    <x v="20"/>
    <x v="5"/>
    <s v="Pollo"/>
    <x v="0"/>
    <s v="1012362"/>
    <x v="20"/>
    <s v="Menudencias"/>
    <s v="Menudencias Corazón"/>
    <x v="0"/>
    <n v="16076"/>
    <n v="0"/>
    <n v="16076"/>
    <n v="-37423"/>
    <n v="0"/>
    <n v="0"/>
    <n v="29000"/>
    <m/>
    <n v="-29000"/>
    <s v="Pendiente de ingreso"/>
    <n v="0"/>
  </r>
  <r>
    <x v="20"/>
    <x v="5"/>
    <s v="Pollo"/>
    <x v="0"/>
    <s v="1012362"/>
    <x v="20"/>
    <s v="Menudencias"/>
    <s v="Menudencias Corazón"/>
    <x v="3"/>
    <n v="0"/>
    <n v="23268"/>
    <n v="23268"/>
    <n v="0"/>
    <n v="23268"/>
    <n v="23268"/>
    <n v="23995"/>
    <m/>
    <n v="-727"/>
    <s v="Pendiente de ingreso"/>
    <n v="0"/>
  </r>
  <r>
    <x v="454"/>
    <x v="5"/>
    <s v="Pollo"/>
    <x v="0"/>
    <s v="1012424"/>
    <x v="403"/>
    <s v="Ala"/>
    <s v="Ala Centro-Punta"/>
    <x v="2"/>
    <n v="2120"/>
    <n v="0"/>
    <n v="2120"/>
    <n v="2120"/>
    <n v="0"/>
    <n v="2120"/>
    <m/>
    <m/>
    <n v="2120"/>
    <s v="Sobre ingreso"/>
    <n v="0"/>
  </r>
  <r>
    <x v="23"/>
    <x v="5"/>
    <s v="Pollo"/>
    <x v="0"/>
    <s v="1012448"/>
    <x v="23"/>
    <s v="Patas"/>
    <s v="Patas Garras"/>
    <x v="2"/>
    <n v="80799"/>
    <n v="207095"/>
    <n v="287894"/>
    <n v="140360"/>
    <n v="207095"/>
    <n v="347455"/>
    <n v="72000"/>
    <m/>
    <n v="275455"/>
    <s v="Sobre ingreso"/>
    <n v="0"/>
  </r>
  <r>
    <x v="24"/>
    <x v="5"/>
    <s v="Pollo"/>
    <x v="0"/>
    <s v="1012452"/>
    <x v="24"/>
    <s v="Ala"/>
    <s v="Ala Centro"/>
    <x v="2"/>
    <n v="-29802"/>
    <n v="20000"/>
    <n v="0"/>
    <n v="-28735"/>
    <n v="20000"/>
    <n v="0"/>
    <m/>
    <m/>
    <n v="0"/>
    <s v="OK"/>
    <n v="0"/>
  </r>
  <r>
    <x v="25"/>
    <x v="5"/>
    <s v="Pollo"/>
    <x v="0"/>
    <s v="1012454"/>
    <x v="25"/>
    <s v="Ala"/>
    <s v="Ala Centro-Punta"/>
    <x v="2"/>
    <n v="340"/>
    <n v="1950"/>
    <n v="2290"/>
    <n v="340"/>
    <n v="1950"/>
    <n v="2290"/>
    <m/>
    <m/>
    <n v="2290"/>
    <s v="Sobre ingreso"/>
    <n v="0"/>
  </r>
  <r>
    <x v="26"/>
    <x v="5"/>
    <s v="Pollo"/>
    <x v="0"/>
    <s v="1012455"/>
    <x v="26"/>
    <s v="Ala"/>
    <s v="Ala Centro-Punta"/>
    <x v="2"/>
    <n v="-42040"/>
    <n v="282040"/>
    <n v="240000"/>
    <n v="-41740"/>
    <n v="282040"/>
    <n v="240300"/>
    <n v="162500"/>
    <m/>
    <n v="77800"/>
    <s v="Sobre ingreso"/>
    <n v="0"/>
  </r>
  <r>
    <x v="29"/>
    <x v="5"/>
    <s v="Pollo"/>
    <x v="0"/>
    <s v="1012504"/>
    <x v="23"/>
    <s v="Patas"/>
    <s v="Patas Garras"/>
    <x v="2"/>
    <n v="-1406"/>
    <n v="47416"/>
    <n v="46010"/>
    <n v="5660"/>
    <n v="42340"/>
    <n v="48000"/>
    <n v="24000"/>
    <m/>
    <n v="24000"/>
    <s v="Sobre ingreso"/>
    <n v="0"/>
  </r>
  <r>
    <x v="32"/>
    <x v="5"/>
    <s v="Pollo"/>
    <x v="0"/>
    <s v="1012552"/>
    <x v="30"/>
    <s v="Pechuga Desh"/>
    <s v="Pechuga Desh s/Piel"/>
    <x v="0"/>
    <n v="-475"/>
    <n v="475"/>
    <n v="0"/>
    <n v="0"/>
    <n v="475"/>
    <n v="0"/>
    <m/>
    <m/>
    <n v="0"/>
    <s v="OK"/>
    <n v="0"/>
  </r>
  <r>
    <x v="33"/>
    <x v="5"/>
    <s v="Pollo"/>
    <x v="0"/>
    <s v="1012556"/>
    <x v="31"/>
    <s v="Carne Recuperada"/>
    <s v="Carne Recuperada ADM"/>
    <x v="0"/>
    <n v="0"/>
    <n v="96000"/>
    <n v="96000"/>
    <n v="0"/>
    <n v="96000"/>
    <n v="96000"/>
    <n v="96000"/>
    <m/>
    <n v="0"/>
    <s v="OK"/>
    <n v="0"/>
  </r>
  <r>
    <x v="35"/>
    <x v="5"/>
    <s v="Pollo"/>
    <x v="0"/>
    <s v="1012612"/>
    <x v="33"/>
    <s v="Carne Recuperada"/>
    <s v="Carne Recuperada Pul"/>
    <x v="0"/>
    <m/>
    <m/>
    <m/>
    <m/>
    <m/>
    <m/>
    <n v="50000"/>
    <m/>
    <n v="-50000"/>
    <s v="Pendiente de ingreso"/>
    <n v="0"/>
  </r>
  <r>
    <x v="35"/>
    <x v="5"/>
    <s v="Pollo"/>
    <x v="0"/>
    <s v="1012612"/>
    <x v="33"/>
    <s v="Carne Recuperada"/>
    <s v="Carne Recuperada Pul"/>
    <x v="4"/>
    <n v="-203867"/>
    <n v="1003867"/>
    <n v="800000"/>
    <n v="-188927"/>
    <n v="1003867"/>
    <n v="814940"/>
    <n v="1000000"/>
    <m/>
    <n v="-185060"/>
    <s v="Pendiente de ingreso"/>
    <n v="0"/>
  </r>
  <r>
    <x v="37"/>
    <x v="5"/>
    <s v="Pollo"/>
    <x v="0"/>
    <s v="1012674"/>
    <x v="35"/>
    <s v="Menudencias"/>
    <s v="Menudencias Corazón"/>
    <x v="3"/>
    <n v="-96754"/>
    <n v="50200"/>
    <n v="0"/>
    <n v="-109795"/>
    <n v="50200"/>
    <n v="0"/>
    <m/>
    <m/>
    <n v="0"/>
    <s v="OK"/>
    <n v="0"/>
  </r>
  <r>
    <x v="40"/>
    <x v="5"/>
    <s v="Pollo"/>
    <x v="0"/>
    <s v="1012719"/>
    <x v="38"/>
    <s v="Carne Recuperada"/>
    <s v="Carne Recuperada ADM"/>
    <x v="0"/>
    <n v="11511"/>
    <n v="8771"/>
    <n v="20282"/>
    <n v="16276"/>
    <n v="230075"/>
    <n v="246351"/>
    <n v="93880"/>
    <m/>
    <n v="152471"/>
    <s v="Sobre ingreso"/>
    <n v="0"/>
  </r>
  <r>
    <x v="455"/>
    <x v="5"/>
    <s v="Pollo"/>
    <x v="0"/>
    <s v="1012763"/>
    <x v="404"/>
    <s v="Menudencias"/>
    <s v="Menudencias Pana"/>
    <x v="0"/>
    <n v="11197"/>
    <n v="60803"/>
    <n v="72000"/>
    <n v="-10610"/>
    <n v="60803"/>
    <n v="50193"/>
    <n v="48001"/>
    <m/>
    <n v="2192"/>
    <s v="Sobre ingreso"/>
    <n v="0"/>
  </r>
  <r>
    <x v="456"/>
    <x v="5"/>
    <s v="Pollo"/>
    <x v="0"/>
    <s v="1012764"/>
    <x v="405"/>
    <s v="Carne Recuperada"/>
    <s v="Carne Recuperada ADM"/>
    <x v="6"/>
    <n v="-70673"/>
    <n v="550673"/>
    <n v="480000"/>
    <n v="-89369"/>
    <n v="329369"/>
    <n v="240000"/>
    <n v="240000"/>
    <m/>
    <n v="0"/>
    <s v="OK"/>
    <n v="0"/>
  </r>
  <r>
    <x v="557"/>
    <x v="5"/>
    <s v="Pollo"/>
    <x v="0"/>
    <s v="1012778"/>
    <x v="490"/>
    <s v="Menudencias"/>
    <s v="Menudencias Corazón"/>
    <x v="0"/>
    <n v="28015"/>
    <n v="0"/>
    <n v="28015"/>
    <m/>
    <m/>
    <m/>
    <n v="41000"/>
    <m/>
    <n v="-41000"/>
    <s v="Pendiente de ingreso"/>
    <n v="0"/>
  </r>
  <r>
    <x v="575"/>
    <x v="5"/>
    <s v="Pollo"/>
    <x v="0"/>
    <s v="8888888"/>
    <x v="503"/>
    <s v="Sin asignar"/>
    <s v="Sin asignar"/>
    <x v="0"/>
    <n v="0"/>
    <n v="24000"/>
    <n v="24000"/>
    <n v="0"/>
    <n v="24000"/>
    <n v="24000"/>
    <m/>
    <m/>
    <n v="24000"/>
    <s v="Sobre ingreso"/>
    <n v="0"/>
  </r>
  <r>
    <x v="42"/>
    <x v="5"/>
    <s v="Pollo"/>
    <x v="1"/>
    <s v="1010885"/>
    <x v="40"/>
    <s v="Pechuga Desh"/>
    <s v="Pechuga Desh s/Piel"/>
    <x v="5"/>
    <n v="-16"/>
    <n v="2284"/>
    <n v="2268"/>
    <n v="73"/>
    <n v="2284"/>
    <n v="2357"/>
    <n v="1633.0519999999999"/>
    <m/>
    <n v="723.94800000000009"/>
    <s v="Sobre ingreso"/>
    <n v="0"/>
  </r>
  <r>
    <x v="481"/>
    <x v="5"/>
    <s v="Pollo"/>
    <x v="1"/>
    <s v="1010886"/>
    <x v="423"/>
    <s v="Pechuga Desh"/>
    <s v="Pechuga Desh s/Piel"/>
    <x v="5"/>
    <n v="4711"/>
    <n v="278"/>
    <n v="4990"/>
    <n v="0"/>
    <n v="4907"/>
    <n v="4907"/>
    <n v="1633.297"/>
    <m/>
    <n v="3273.703"/>
    <s v="Sobre ingreso"/>
    <n v="0"/>
  </r>
  <r>
    <x v="43"/>
    <x v="5"/>
    <s v="Pollo"/>
    <x v="1"/>
    <s v="1010887"/>
    <x v="41"/>
    <s v="Pechuga Desh"/>
    <s v="Pechuga Desh s/Piel"/>
    <x v="5"/>
    <n v="127"/>
    <n v="0"/>
    <n v="0"/>
    <n v="127"/>
    <n v="0"/>
    <n v="0"/>
    <m/>
    <m/>
    <n v="0"/>
    <s v="OK"/>
    <n v="0"/>
  </r>
  <r>
    <x v="44"/>
    <x v="5"/>
    <s v="Pollo"/>
    <x v="1"/>
    <s v="1010888"/>
    <x v="42"/>
    <s v="Pechuga Desh"/>
    <s v="Pechuga Desh s/Piel"/>
    <x v="5"/>
    <m/>
    <m/>
    <m/>
    <n v="853"/>
    <n v="0"/>
    <n v="0"/>
    <m/>
    <m/>
    <n v="0"/>
    <s v="OK"/>
    <n v="0"/>
  </r>
  <r>
    <x v="2"/>
    <x v="5"/>
    <s v="Pollo"/>
    <x v="1"/>
    <s v="1011047"/>
    <x v="2"/>
    <s v="Pechuga Desh"/>
    <s v="Pechuga Desh s/Piel"/>
    <x v="6"/>
    <n v="610"/>
    <n v="0"/>
    <n v="0"/>
    <n v="-90"/>
    <n v="0"/>
    <n v="0"/>
    <m/>
    <m/>
    <n v="0"/>
    <s v="OK"/>
    <n v="0"/>
  </r>
  <r>
    <x v="559"/>
    <x v="5"/>
    <s v="Pollo"/>
    <x v="1"/>
    <s v="1011105"/>
    <x v="492"/>
    <s v="Ala"/>
    <s v="Ala Trutro-Centro"/>
    <x v="5"/>
    <n v="-548"/>
    <n v="548"/>
    <n v="0"/>
    <m/>
    <m/>
    <m/>
    <m/>
    <m/>
    <n v="0"/>
    <s v="OK"/>
    <n v="0"/>
  </r>
  <r>
    <x v="559"/>
    <x v="5"/>
    <s v="Pollo"/>
    <x v="1"/>
    <s v="1011105"/>
    <x v="492"/>
    <s v="Ala"/>
    <s v="Ala Trutro-Centro"/>
    <x v="0"/>
    <m/>
    <m/>
    <m/>
    <n v="0"/>
    <n v="6000"/>
    <n v="6000"/>
    <m/>
    <m/>
    <n v="6000"/>
    <s v="Sobre ingreso"/>
    <n v="0"/>
  </r>
  <r>
    <x v="46"/>
    <x v="5"/>
    <s v="Pollo"/>
    <x v="1"/>
    <s v="1011127"/>
    <x v="44"/>
    <s v="Pechuga Desh"/>
    <s v="Pechuga Desh s/Piel"/>
    <x v="6"/>
    <n v="-17678"/>
    <n v="1373478"/>
    <n v="1355799"/>
    <n v="-102989"/>
    <n v="1459189"/>
    <n v="1356200"/>
    <n v="1356200"/>
    <m/>
    <n v="0"/>
    <s v="OK"/>
    <n v="0"/>
  </r>
  <r>
    <x v="47"/>
    <x v="5"/>
    <s v="Pollo"/>
    <x v="1"/>
    <s v="1011150"/>
    <x v="45"/>
    <s v="Ala"/>
    <s v="Ala Trutro-Centro"/>
    <x v="5"/>
    <n v="0"/>
    <n v="8056"/>
    <n v="8056"/>
    <m/>
    <m/>
    <m/>
    <m/>
    <m/>
    <n v="0"/>
    <s v="OK"/>
    <n v="0"/>
  </r>
  <r>
    <x v="47"/>
    <x v="5"/>
    <s v="Pollo"/>
    <x v="1"/>
    <s v="1011150"/>
    <x v="45"/>
    <s v="Ala"/>
    <s v="Ala Trutro-Centro"/>
    <x v="6"/>
    <n v="-185"/>
    <n v="40185"/>
    <n v="40000"/>
    <n v="-17908"/>
    <n v="57922"/>
    <n v="40014"/>
    <n v="40014"/>
    <m/>
    <n v="0"/>
    <s v="OK"/>
    <n v="0"/>
  </r>
  <r>
    <x v="515"/>
    <x v="5"/>
    <s v="Pollo"/>
    <x v="1"/>
    <s v="1011151"/>
    <x v="452"/>
    <s v="Filete"/>
    <s v="Filete"/>
    <x v="6"/>
    <n v="738"/>
    <n v="0"/>
    <n v="0"/>
    <n v="738"/>
    <n v="0"/>
    <n v="0"/>
    <m/>
    <m/>
    <n v="0"/>
    <s v="OK"/>
    <n v="0"/>
  </r>
  <r>
    <x v="48"/>
    <x v="5"/>
    <s v="Pollo"/>
    <x v="1"/>
    <s v="1011250"/>
    <x v="46"/>
    <s v="Pechuga Desh"/>
    <s v="Pechuga Desh s/Piel"/>
    <x v="5"/>
    <n v="-110"/>
    <n v="28195"/>
    <n v="28085"/>
    <n v="1723"/>
    <n v="28195"/>
    <n v="29918"/>
    <n v="39916.415999999997"/>
    <m/>
    <n v="-9998.4159999999974"/>
    <s v="Pendiente de ingreso"/>
    <n v="0"/>
  </r>
  <r>
    <x v="4"/>
    <x v="5"/>
    <s v="Pollo"/>
    <x v="1"/>
    <s v="1011417"/>
    <x v="4"/>
    <s v="Ala"/>
    <s v="Ala Centro"/>
    <x v="2"/>
    <n v="3132"/>
    <n v="0"/>
    <n v="3132"/>
    <n v="3132"/>
    <n v="0"/>
    <n v="3132"/>
    <m/>
    <m/>
    <n v="3132"/>
    <s v="Sobre ingreso"/>
    <n v="0"/>
  </r>
  <r>
    <x v="88"/>
    <x v="5"/>
    <s v="Pollo"/>
    <x v="1"/>
    <s v="1011614"/>
    <x v="80"/>
    <s v="Pechuga Desh"/>
    <s v="Pechuga Desh s/Piel"/>
    <x v="6"/>
    <n v="1832"/>
    <n v="0"/>
    <n v="1832"/>
    <m/>
    <m/>
    <m/>
    <m/>
    <m/>
    <n v="0"/>
    <s v="OK"/>
    <n v="0"/>
  </r>
  <r>
    <x v="49"/>
    <x v="5"/>
    <s v="Pollo"/>
    <x v="1"/>
    <s v="1011701"/>
    <x v="47"/>
    <s v="Pechuga Desh"/>
    <s v="Pechuga Desh s/Piel"/>
    <x v="5"/>
    <n v="42723"/>
    <n v="257012"/>
    <n v="299735"/>
    <n v="54748"/>
    <n v="245530"/>
    <n v="300278"/>
    <n v="272155.2"/>
    <m/>
    <n v="28122.799999999988"/>
    <s v="Sobre ingreso"/>
    <n v="0"/>
  </r>
  <r>
    <x v="50"/>
    <x v="5"/>
    <s v="Pollo"/>
    <x v="1"/>
    <s v="1011748"/>
    <x v="48"/>
    <s v="Pechuga Desh"/>
    <s v="Pechuga Desh s/Piel"/>
    <x v="7"/>
    <n v="-128696"/>
    <n v="128696"/>
    <n v="0"/>
    <n v="-158900"/>
    <n v="128696"/>
    <n v="0"/>
    <m/>
    <m/>
    <n v="0"/>
    <s v="OK"/>
    <n v="0"/>
  </r>
  <r>
    <x v="517"/>
    <x v="5"/>
    <s v="Pollo"/>
    <x v="1"/>
    <s v="1011948"/>
    <x v="454"/>
    <s v="Menudencias"/>
    <s v="Menudencias Contre"/>
    <x v="8"/>
    <n v="84"/>
    <n v="0"/>
    <n v="0"/>
    <n v="84"/>
    <n v="0"/>
    <n v="0"/>
    <m/>
    <m/>
    <n v="0"/>
    <s v="OK"/>
    <n v="0"/>
  </r>
  <r>
    <x v="11"/>
    <x v="5"/>
    <s v="Pollo"/>
    <x v="1"/>
    <s v="1011967"/>
    <x v="11"/>
    <s v="Patas"/>
    <s v="Patas Garras"/>
    <x v="2"/>
    <n v="-183156"/>
    <n v="168975"/>
    <n v="0"/>
    <n v="-186340"/>
    <n v="168975"/>
    <n v="0"/>
    <n v="12000"/>
    <m/>
    <n v="-12000"/>
    <s v="Pendiente de ingreso"/>
    <n v="0"/>
  </r>
  <r>
    <x v="12"/>
    <x v="5"/>
    <s v="Pollo"/>
    <x v="1"/>
    <s v="1011968"/>
    <x v="12"/>
    <s v="Patas"/>
    <s v="Patas Garras"/>
    <x v="2"/>
    <n v="-27396"/>
    <n v="13540"/>
    <n v="0"/>
    <n v="-27320"/>
    <n v="13540"/>
    <n v="0"/>
    <m/>
    <m/>
    <n v="0"/>
    <s v="OK"/>
    <n v="0"/>
  </r>
  <r>
    <x v="13"/>
    <x v="5"/>
    <s v="Pollo"/>
    <x v="1"/>
    <s v="1011969"/>
    <x v="13"/>
    <s v="Patas"/>
    <s v="Patas Garras"/>
    <x v="2"/>
    <n v="-88905"/>
    <n v="130201"/>
    <n v="41296"/>
    <n v="-98960"/>
    <n v="146960"/>
    <n v="48000"/>
    <n v="48000"/>
    <m/>
    <n v="0"/>
    <s v="OK"/>
    <n v="0"/>
  </r>
  <r>
    <x v="14"/>
    <x v="5"/>
    <s v="Pollo"/>
    <x v="1"/>
    <s v="1012005"/>
    <x v="14"/>
    <s v="Patas"/>
    <s v="Patas Garras"/>
    <x v="2"/>
    <n v="8944"/>
    <n v="0"/>
    <n v="8944"/>
    <n v="8944"/>
    <n v="3056"/>
    <n v="12000"/>
    <n v="12000"/>
    <m/>
    <n v="0"/>
    <s v="OK"/>
    <n v="0"/>
  </r>
  <r>
    <x v="51"/>
    <x v="5"/>
    <s v="Pollo"/>
    <x v="1"/>
    <s v="1012038"/>
    <x v="49"/>
    <s v="Pechuga Desh"/>
    <s v="Pechuga Desh s/Piel"/>
    <x v="5"/>
    <n v="4684"/>
    <n v="0"/>
    <n v="4684"/>
    <n v="-771"/>
    <n v="4808"/>
    <n v="4037"/>
    <n v="4898.8779999999997"/>
    <m/>
    <n v="-861.8779999999997"/>
    <s v="Pendiente de ingreso"/>
    <n v="0"/>
  </r>
  <r>
    <x v="52"/>
    <x v="5"/>
    <s v="Pollo"/>
    <x v="1"/>
    <s v="1012107"/>
    <x v="50"/>
    <s v="Pechuga Desh"/>
    <s v="Pechuga Desh s/Piel"/>
    <x v="5"/>
    <n v="28774"/>
    <n v="130371"/>
    <n v="159145"/>
    <n v="37956"/>
    <n v="121709"/>
    <n v="159665"/>
    <n v="159755.80600000001"/>
    <m/>
    <n v="-90.806000000011409"/>
    <s v="Pendiente de ingreso"/>
    <n v="0"/>
  </r>
  <r>
    <x v="53"/>
    <x v="5"/>
    <s v="Pollo"/>
    <x v="1"/>
    <s v="1012108"/>
    <x v="51"/>
    <s v="Pechuga Desh"/>
    <s v="Pechuga Desh s/Piel"/>
    <x v="5"/>
    <n v="32457"/>
    <n v="307524"/>
    <n v="339980"/>
    <n v="35070"/>
    <n v="298775"/>
    <n v="333845"/>
    <n v="333845.408"/>
    <m/>
    <n v="-0.40799999999580905"/>
    <s v="Pendiente de ingreso"/>
    <n v="0"/>
  </r>
  <r>
    <x v="54"/>
    <x v="5"/>
    <s v="Pollo"/>
    <x v="1"/>
    <s v="1012109"/>
    <x v="52"/>
    <s v="Pechuga Desh"/>
    <s v="Pechuga Desh s/Piel"/>
    <x v="5"/>
    <n v="-80494"/>
    <n v="340692"/>
    <n v="260198"/>
    <n v="-95285"/>
    <n v="354287"/>
    <n v="259002"/>
    <n v="251200.71400000001"/>
    <m/>
    <n v="7801.2859999999928"/>
    <s v="Sobre ingreso"/>
    <n v="0"/>
  </r>
  <r>
    <x v="55"/>
    <x v="5"/>
    <s v="Pollo"/>
    <x v="1"/>
    <s v="1012110"/>
    <x v="53"/>
    <s v="Pechuga Desh"/>
    <s v="Pechuga Desh s/Piel"/>
    <x v="5"/>
    <n v="-59892"/>
    <n v="80726"/>
    <n v="20834"/>
    <n v="-52710"/>
    <n v="72668"/>
    <n v="19958"/>
    <n v="19958.047999999999"/>
    <m/>
    <n v="-4.7999999998864951E-2"/>
    <s v="Pendiente de ingreso"/>
    <n v="0"/>
  </r>
  <r>
    <x v="56"/>
    <x v="5"/>
    <s v="Pollo"/>
    <x v="1"/>
    <s v="1012111"/>
    <x v="54"/>
    <s v="Pechuga Desh"/>
    <s v="Pechuga Desh s/Piel"/>
    <x v="5"/>
    <n v="-62747"/>
    <n v="50608"/>
    <n v="0"/>
    <n v="-54738"/>
    <n v="50608"/>
    <n v="0"/>
    <m/>
    <m/>
    <n v="0"/>
    <s v="OK"/>
    <n v="0"/>
  </r>
  <r>
    <x v="57"/>
    <x v="5"/>
    <s v="Pollo"/>
    <x v="1"/>
    <s v="1012112"/>
    <x v="55"/>
    <s v="Pechuga Desh"/>
    <s v="Pechuga Desh s/Piel"/>
    <x v="5"/>
    <n v="-18075"/>
    <n v="15045"/>
    <n v="0"/>
    <n v="-16927"/>
    <n v="15045"/>
    <n v="0"/>
    <m/>
    <m/>
    <n v="0"/>
    <s v="OK"/>
    <n v="0"/>
  </r>
  <r>
    <x v="518"/>
    <x v="5"/>
    <s v="Pollo"/>
    <x v="1"/>
    <s v="1012115"/>
    <x v="455"/>
    <s v="Pechuga Desh"/>
    <s v="Pechuga Desh s/Piel"/>
    <x v="5"/>
    <n v="-13136"/>
    <n v="13136"/>
    <n v="0"/>
    <n v="-11847"/>
    <n v="11847"/>
    <n v="0"/>
    <m/>
    <m/>
    <n v="0"/>
    <s v="OK"/>
    <n v="0"/>
  </r>
  <r>
    <x v="58"/>
    <x v="5"/>
    <s v="Pollo"/>
    <x v="1"/>
    <s v="1012145"/>
    <x v="56"/>
    <s v="Pechuga Desh"/>
    <s v="Pechuga Desh s/Piel"/>
    <x v="5"/>
    <n v="13780"/>
    <n v="145886"/>
    <n v="159666"/>
    <n v="36729"/>
    <n v="145886"/>
    <n v="182615"/>
    <n v="179736.66500000001"/>
    <m/>
    <n v="2878.3349999999919"/>
    <s v="Sobre ingreso"/>
    <n v="0"/>
  </r>
  <r>
    <x v="59"/>
    <x v="5"/>
    <s v="Pollo"/>
    <x v="1"/>
    <s v="1012147"/>
    <x v="57"/>
    <s v="Filete"/>
    <s v="Filete"/>
    <x v="5"/>
    <n v="-11537"/>
    <n v="182081"/>
    <n v="170543"/>
    <n v="-1758"/>
    <n v="200081"/>
    <n v="198323"/>
    <n v="229599.011"/>
    <m/>
    <n v="-31276.010999999999"/>
    <s v="Pendiente de ingreso"/>
    <n v="0"/>
  </r>
  <r>
    <x v="60"/>
    <x v="5"/>
    <s v="Pollo"/>
    <x v="1"/>
    <s v="1012148"/>
    <x v="58"/>
    <s v="Ala"/>
    <s v="Ala Trutro-Centro"/>
    <x v="5"/>
    <n v="-13870"/>
    <n v="104139"/>
    <n v="90269"/>
    <n v="-32733"/>
    <n v="109621"/>
    <n v="76888"/>
    <n v="76887.884999999995"/>
    <m/>
    <n v="0.11500000000523869"/>
    <s v="Sobre ingreso"/>
    <n v="0"/>
  </r>
  <r>
    <x v="61"/>
    <x v="5"/>
    <s v="Pollo"/>
    <x v="1"/>
    <s v="1012157"/>
    <x v="59"/>
    <s v="Ala"/>
    <s v="Ala Trutro"/>
    <x v="5"/>
    <n v="-1869"/>
    <n v="21827"/>
    <n v="19958"/>
    <n v="10656"/>
    <n v="21827"/>
    <n v="32483"/>
    <n v="30844.448"/>
    <m/>
    <n v="1638.5519999999997"/>
    <s v="Sobre ingreso"/>
    <n v="0"/>
  </r>
  <r>
    <x v="62"/>
    <x v="5"/>
    <s v="Pollo"/>
    <x v="1"/>
    <s v="1012158"/>
    <x v="60"/>
    <s v="Filete"/>
    <s v="Filete"/>
    <x v="5"/>
    <n v="46699"/>
    <n v="54884"/>
    <n v="101583"/>
    <n v="81667"/>
    <n v="81333"/>
    <n v="163000"/>
    <n v="163378.144"/>
    <m/>
    <n v="-378.14400000000023"/>
    <s v="Pendiente de ingreso"/>
    <n v="0"/>
  </r>
  <r>
    <x v="63"/>
    <x v="5"/>
    <s v="Pollo"/>
    <x v="1"/>
    <s v="1012159"/>
    <x v="61"/>
    <s v="Ala"/>
    <s v="Ala Trutro-Centro"/>
    <x v="5"/>
    <n v="3835"/>
    <n v="235100"/>
    <n v="238935"/>
    <n v="32776"/>
    <n v="273100"/>
    <n v="305876"/>
    <n v="303968.90700000001"/>
    <m/>
    <n v="1907.0929999999935"/>
    <s v="Sobre ingreso"/>
    <n v="0"/>
  </r>
  <r>
    <x v="64"/>
    <x v="5"/>
    <s v="Pollo"/>
    <x v="1"/>
    <s v="1012160"/>
    <x v="62"/>
    <s v="Pechuga Desh"/>
    <s v="Pechuga Desh s/Piel"/>
    <x v="5"/>
    <n v="10261"/>
    <n v="40459"/>
    <n v="50720"/>
    <n v="17110"/>
    <n v="58459"/>
    <n v="75569"/>
    <n v="68946.528000000006"/>
    <m/>
    <n v="6622.4719999999943"/>
    <s v="Sobre ingreso"/>
    <n v="0"/>
  </r>
  <r>
    <x v="65"/>
    <x v="5"/>
    <s v="Pollo"/>
    <x v="1"/>
    <s v="1012161"/>
    <x v="63"/>
    <s v="Ala"/>
    <s v="Ala Centro"/>
    <x v="5"/>
    <n v="7873"/>
    <n v="91726"/>
    <n v="99599"/>
    <n v="33373"/>
    <n v="91726"/>
    <n v="125099"/>
    <n v="136078.62400000001"/>
    <m/>
    <n v="-10979.624000000011"/>
    <s v="Pendiente de ingreso"/>
    <n v="0"/>
  </r>
  <r>
    <x v="66"/>
    <x v="5"/>
    <s v="Pollo"/>
    <x v="1"/>
    <s v="1012163"/>
    <x v="64"/>
    <s v="Filete"/>
    <s v="Filete"/>
    <x v="5"/>
    <n v="11352"/>
    <n v="228147"/>
    <n v="239499"/>
    <n v="12156"/>
    <n v="227341"/>
    <n v="239497"/>
    <n v="237682.88"/>
    <m/>
    <n v="1814.1199999999953"/>
    <s v="Sobre ingreso"/>
    <n v="0"/>
  </r>
  <r>
    <x v="67"/>
    <x v="5"/>
    <s v="Pollo"/>
    <x v="1"/>
    <s v="1012164"/>
    <x v="65"/>
    <s v="Ala"/>
    <s v="Ala Centro"/>
    <x v="5"/>
    <n v="35675"/>
    <n v="3992"/>
    <n v="39667"/>
    <n v="27524"/>
    <n v="10578"/>
    <n v="38102"/>
    <n v="39916.415999999997"/>
    <m/>
    <n v="-1814.4159999999974"/>
    <s v="Pendiente de ingreso"/>
    <n v="0"/>
  </r>
  <r>
    <x v="68"/>
    <x v="5"/>
    <s v="Pollo"/>
    <x v="1"/>
    <s v="1012165"/>
    <x v="66"/>
    <s v="Ala"/>
    <s v="Ala Trutro-Centro"/>
    <x v="5"/>
    <n v="-349481"/>
    <n v="599686"/>
    <n v="250205"/>
    <n v="-296941"/>
    <n v="546686"/>
    <n v="249745"/>
    <n v="247663.136"/>
    <m/>
    <n v="2081.8640000000014"/>
    <s v="Sobre ingreso"/>
    <n v="0"/>
  </r>
  <r>
    <x v="89"/>
    <x v="5"/>
    <s v="Pollo"/>
    <x v="1"/>
    <s v="1012166"/>
    <x v="81"/>
    <s v="Ala"/>
    <s v="Ala Trutro"/>
    <x v="5"/>
    <n v="2250"/>
    <n v="0"/>
    <n v="2250"/>
    <n v="2250"/>
    <n v="0"/>
    <n v="2250"/>
    <m/>
    <m/>
    <n v="2250"/>
    <s v="Sobre ingreso"/>
    <n v="0"/>
  </r>
  <r>
    <x v="69"/>
    <x v="5"/>
    <s v="Pollo"/>
    <x v="1"/>
    <s v="1012167"/>
    <x v="67"/>
    <s v="Pechuga Desh"/>
    <s v="Pechuga Desh s/Piel"/>
    <x v="5"/>
    <n v="-287649"/>
    <n v="846251"/>
    <n v="558602"/>
    <n v="-316448"/>
    <n v="654310"/>
    <n v="337862"/>
    <n v="543588.25600000005"/>
    <m/>
    <n v="-205726.25600000005"/>
    <s v="Pendiente de ingreso"/>
    <n v="0"/>
  </r>
  <r>
    <x v="519"/>
    <x v="5"/>
    <s v="Pollo"/>
    <x v="1"/>
    <s v="1012218"/>
    <x v="456"/>
    <s v="Ala"/>
    <s v="Ala Centro"/>
    <x v="2"/>
    <n v="-24000"/>
    <n v="24000"/>
    <n v="0"/>
    <n v="-24000"/>
    <n v="24000"/>
    <n v="0"/>
    <m/>
    <m/>
    <n v="0"/>
    <s v="OK"/>
    <n v="0"/>
  </r>
  <r>
    <x v="560"/>
    <x v="5"/>
    <s v="Pollo"/>
    <x v="1"/>
    <s v="1012275"/>
    <x v="493"/>
    <s v="Ala"/>
    <s v="Ala Trutro"/>
    <x v="2"/>
    <n v="-4160"/>
    <n v="4160"/>
    <n v="0"/>
    <n v="0"/>
    <n v="4160"/>
    <n v="4160"/>
    <m/>
    <m/>
    <n v="4160"/>
    <s v="Sobre ingreso"/>
    <n v="0"/>
  </r>
  <r>
    <x v="70"/>
    <x v="5"/>
    <s v="Pollo"/>
    <x v="1"/>
    <s v="1012278"/>
    <x v="68"/>
    <s v="Ala"/>
    <s v="Ala Trutro"/>
    <x v="6"/>
    <n v="3505"/>
    <n v="76495"/>
    <n v="80000"/>
    <n v="-1874"/>
    <n v="81902"/>
    <n v="80028"/>
    <n v="80028"/>
    <m/>
    <n v="0"/>
    <s v="OK"/>
    <n v="0"/>
  </r>
  <r>
    <x v="71"/>
    <x v="5"/>
    <s v="Pollo"/>
    <x v="1"/>
    <s v="1012326"/>
    <x v="69"/>
    <s v="Menudencias"/>
    <s v="Menudencias Corazón"/>
    <x v="8"/>
    <n v="2592"/>
    <n v="5408"/>
    <n v="8000"/>
    <n v="2868"/>
    <n v="5408"/>
    <n v="8276"/>
    <n v="8000"/>
    <m/>
    <n v="276"/>
    <s v="Sobre ingreso"/>
    <n v="0"/>
  </r>
  <r>
    <x v="483"/>
    <x v="5"/>
    <s v="Pollo"/>
    <x v="1"/>
    <s v="1012399"/>
    <x v="425"/>
    <s v="Pechuga Desh"/>
    <s v="Pechuga Desh s/Piel"/>
    <x v="5"/>
    <n v="0"/>
    <n v="18144"/>
    <n v="18144"/>
    <m/>
    <m/>
    <m/>
    <m/>
    <m/>
    <n v="0"/>
    <s v="OK"/>
    <n v="0"/>
  </r>
  <r>
    <x v="484"/>
    <x v="5"/>
    <s v="Pollo"/>
    <x v="1"/>
    <s v="1012400"/>
    <x v="426"/>
    <s v="Filete"/>
    <s v="Filete"/>
    <x v="5"/>
    <n v="353"/>
    <n v="17791"/>
    <n v="18144"/>
    <m/>
    <m/>
    <m/>
    <m/>
    <m/>
    <n v="0"/>
    <s v="OK"/>
    <n v="0"/>
  </r>
  <r>
    <x v="72"/>
    <x v="5"/>
    <s v="Pollo"/>
    <x v="1"/>
    <s v="1012401"/>
    <x v="70"/>
    <s v="Ala"/>
    <s v="Ala Trutro-Centro"/>
    <x v="5"/>
    <n v="8770"/>
    <n v="11370"/>
    <n v="20140"/>
    <m/>
    <m/>
    <m/>
    <m/>
    <m/>
    <n v="0"/>
    <s v="OK"/>
    <n v="0"/>
  </r>
  <r>
    <x v="22"/>
    <x v="5"/>
    <s v="Pollo"/>
    <x v="1"/>
    <s v="1012434"/>
    <x v="22"/>
    <s v="Ala"/>
    <s v="Ala Punta"/>
    <x v="2"/>
    <n v="-9480"/>
    <n v="57480"/>
    <n v="48000"/>
    <n v="14520"/>
    <n v="57480"/>
    <n v="72000"/>
    <n v="72000"/>
    <m/>
    <n v="0"/>
    <s v="OK"/>
    <n v="0"/>
  </r>
  <r>
    <x v="23"/>
    <x v="5"/>
    <s v="Pollo"/>
    <x v="1"/>
    <s v="1012448"/>
    <x v="23"/>
    <s v="Patas"/>
    <s v="Patas Garras"/>
    <x v="2"/>
    <m/>
    <m/>
    <m/>
    <m/>
    <m/>
    <m/>
    <n v="264000"/>
    <m/>
    <n v="-264000"/>
    <s v="Pendiente de ingreso"/>
    <n v="0"/>
  </r>
  <r>
    <x v="90"/>
    <x v="5"/>
    <s v="Pollo"/>
    <x v="1"/>
    <s v="1012451"/>
    <x v="82"/>
    <s v="Ala"/>
    <s v="Ala Centro"/>
    <x v="2"/>
    <n v="-8723"/>
    <n v="8723"/>
    <n v="0"/>
    <n v="-2415"/>
    <n v="8723"/>
    <n v="6308"/>
    <m/>
    <m/>
    <n v="6308"/>
    <s v="Sobre ingreso"/>
    <n v="0"/>
  </r>
  <r>
    <x v="26"/>
    <x v="5"/>
    <s v="Pollo"/>
    <x v="1"/>
    <s v="1012455"/>
    <x v="26"/>
    <s v="Ala"/>
    <s v="Ala Centro-Punta"/>
    <x v="2"/>
    <m/>
    <m/>
    <m/>
    <m/>
    <m/>
    <m/>
    <n v="120000"/>
    <m/>
    <n v="-120000"/>
    <s v="Pendiente de ingreso"/>
    <n v="0"/>
  </r>
  <r>
    <x v="73"/>
    <x v="5"/>
    <s v="Pollo"/>
    <x v="1"/>
    <s v="1012483"/>
    <x v="71"/>
    <s v="Ala"/>
    <s v="Ala Trutro-Centro"/>
    <x v="5"/>
    <n v="-25580"/>
    <n v="295742"/>
    <n v="270162"/>
    <n v="-58441"/>
    <n v="315742"/>
    <n v="257301"/>
    <n v="269434"/>
    <m/>
    <n v="-12133"/>
    <s v="Pendiente de ingreso"/>
    <n v="0"/>
  </r>
  <r>
    <x v="523"/>
    <x v="5"/>
    <s v="Pollo"/>
    <x v="1"/>
    <s v="1012488"/>
    <x v="460"/>
    <s v="Pechuga Desh"/>
    <s v="Pechuga Desh s/Piel"/>
    <x v="5"/>
    <n v="11203"/>
    <n v="0"/>
    <n v="11203"/>
    <n v="8854"/>
    <n v="191147"/>
    <n v="200001"/>
    <n v="199584.10200000001"/>
    <m/>
    <n v="416.8979999999865"/>
    <s v="Sobre ingreso"/>
    <n v="0"/>
  </r>
  <r>
    <x v="27"/>
    <x v="5"/>
    <s v="Pollo"/>
    <x v="1"/>
    <s v="1012502"/>
    <x v="27"/>
    <s v="Patas"/>
    <s v="Patas Garras"/>
    <x v="2"/>
    <n v="-3842"/>
    <n v="8978"/>
    <n v="5137"/>
    <n v="-4080"/>
    <n v="8978"/>
    <n v="4898"/>
    <m/>
    <m/>
    <n v="4898"/>
    <s v="Sobre ingreso"/>
    <n v="0"/>
  </r>
  <r>
    <x v="28"/>
    <x v="5"/>
    <s v="Pollo"/>
    <x v="1"/>
    <s v="1012503"/>
    <x v="28"/>
    <s v="Patas"/>
    <s v="Patas Garras"/>
    <x v="2"/>
    <n v="-4243"/>
    <n v="240334"/>
    <n v="236091"/>
    <n v="-800"/>
    <n v="240800"/>
    <n v="240000"/>
    <n v="240000"/>
    <m/>
    <n v="0"/>
    <s v="OK"/>
    <n v="0"/>
  </r>
  <r>
    <x v="29"/>
    <x v="5"/>
    <s v="Pollo"/>
    <x v="1"/>
    <s v="1012504"/>
    <x v="23"/>
    <s v="Patas"/>
    <s v="Patas Garras"/>
    <x v="2"/>
    <m/>
    <m/>
    <m/>
    <m/>
    <m/>
    <m/>
    <n v="24000"/>
    <m/>
    <n v="-24000"/>
    <s v="Pendiente de ingreso"/>
    <n v="0"/>
  </r>
  <r>
    <x v="74"/>
    <x v="5"/>
    <s v="Pollo"/>
    <x v="1"/>
    <s v="1012518"/>
    <x v="72"/>
    <s v="Filete"/>
    <s v="Filete"/>
    <x v="5"/>
    <n v="-90058"/>
    <n v="143000"/>
    <n v="52942"/>
    <n v="-83254"/>
    <n v="137685"/>
    <n v="54431"/>
    <n v="54431.040000000001"/>
    <m/>
    <n v="-4.0000000000873115E-2"/>
    <s v="Pendiente de ingreso"/>
    <n v="0"/>
  </r>
  <r>
    <x v="75"/>
    <x v="5"/>
    <s v="Pollo"/>
    <x v="1"/>
    <s v="1012519"/>
    <x v="50"/>
    <s v="Pechuga Desh"/>
    <s v="Pechuga Desh s/Piel"/>
    <x v="5"/>
    <n v="9426"/>
    <n v="21073"/>
    <n v="30499"/>
    <n v="7336"/>
    <n v="23146"/>
    <n v="30482"/>
    <n v="30209.64"/>
    <m/>
    <n v="272.36000000000058"/>
    <s v="Sobre ingreso"/>
    <n v="0"/>
  </r>
  <r>
    <x v="76"/>
    <x v="5"/>
    <s v="Pollo"/>
    <x v="1"/>
    <s v="1012520"/>
    <x v="51"/>
    <s v="Pechuga Desh"/>
    <s v="Pechuga Desh s/Piel"/>
    <x v="5"/>
    <n v="31375"/>
    <n v="68071"/>
    <n v="99446"/>
    <n v="39767"/>
    <n v="64560"/>
    <n v="104327"/>
    <n v="104326.976"/>
    <m/>
    <n v="2.4000000004889444E-2"/>
    <s v="Sobre ingreso"/>
    <n v="0"/>
  </r>
  <r>
    <x v="77"/>
    <x v="5"/>
    <s v="Pollo"/>
    <x v="1"/>
    <s v="1012521"/>
    <x v="52"/>
    <s v="Pechuga Desh"/>
    <s v="Pechuga Desh s/Piel"/>
    <x v="5"/>
    <n v="-8501"/>
    <n v="188518"/>
    <n v="180017"/>
    <n v="194"/>
    <n v="179030"/>
    <n v="179224"/>
    <n v="188386.72"/>
    <m/>
    <n v="-9162.7200000000012"/>
    <s v="Pendiente de ingreso"/>
    <n v="0"/>
  </r>
  <r>
    <x v="78"/>
    <x v="5"/>
    <s v="Pollo"/>
    <x v="1"/>
    <s v="1012522"/>
    <x v="53"/>
    <s v="Pechuga Desh"/>
    <s v="Pechuga Desh s/Piel"/>
    <x v="5"/>
    <n v="-48414"/>
    <n v="97665"/>
    <n v="49251"/>
    <n v="-35953"/>
    <n v="85667"/>
    <n v="49714"/>
    <n v="44905.813000000002"/>
    <m/>
    <n v="4808.1869999999981"/>
    <s v="Sobre ingreso"/>
    <n v="0"/>
  </r>
  <r>
    <x v="79"/>
    <x v="5"/>
    <s v="Pollo"/>
    <x v="1"/>
    <s v="1012523"/>
    <x v="54"/>
    <s v="Pechuga Desh"/>
    <s v="Pechuga Desh s/Piel"/>
    <x v="5"/>
    <n v="-16284"/>
    <n v="66871"/>
    <n v="50586"/>
    <n v="-10820"/>
    <n v="61260"/>
    <n v="50440"/>
    <n v="52707.752"/>
    <m/>
    <n v="-2267.7520000000004"/>
    <s v="Pendiente de ingreso"/>
    <n v="0"/>
  </r>
  <r>
    <x v="80"/>
    <x v="5"/>
    <s v="Pollo"/>
    <x v="1"/>
    <s v="1012524"/>
    <x v="55"/>
    <s v="Pechuga Desh"/>
    <s v="Pechuga Desh s/Piel"/>
    <x v="5"/>
    <n v="-24161"/>
    <n v="34065"/>
    <n v="9903"/>
    <n v="-23856"/>
    <n v="34065"/>
    <n v="10209"/>
    <n v="5987.4139999999998"/>
    <m/>
    <n v="4221.5860000000002"/>
    <s v="Sobre ingreso"/>
    <n v="0"/>
  </r>
  <r>
    <x v="30"/>
    <x v="5"/>
    <s v="Pollo"/>
    <x v="1"/>
    <s v="1012525"/>
    <x v="11"/>
    <s v="Patas"/>
    <s v="Patas Garras"/>
    <x v="2"/>
    <n v="-10760"/>
    <n v="8436"/>
    <n v="0"/>
    <n v="13160"/>
    <n v="8436"/>
    <n v="21596"/>
    <n v="24000"/>
    <m/>
    <n v="-2404"/>
    <s v="Pendiente de ingreso"/>
    <n v="0"/>
  </r>
  <r>
    <x v="91"/>
    <x v="5"/>
    <s v="Pollo"/>
    <x v="1"/>
    <s v="1012526"/>
    <x v="12"/>
    <s v="Patas"/>
    <s v="Patas Garras"/>
    <x v="2"/>
    <n v="-7564"/>
    <n v="7594"/>
    <n v="0"/>
    <n v="-5240"/>
    <n v="7594"/>
    <n v="2354"/>
    <m/>
    <m/>
    <n v="2354"/>
    <s v="Sobre ingreso"/>
    <n v="0"/>
  </r>
  <r>
    <x v="31"/>
    <x v="5"/>
    <s v="Pollo"/>
    <x v="1"/>
    <s v="1012527"/>
    <x v="29"/>
    <s v="Patas"/>
    <s v="Patas Garras"/>
    <x v="2"/>
    <n v="-8573"/>
    <n v="11550"/>
    <n v="2978"/>
    <n v="-7220"/>
    <n v="11550"/>
    <n v="4330"/>
    <m/>
    <m/>
    <n v="4330"/>
    <s v="Sobre ingreso"/>
    <n v="0"/>
  </r>
  <r>
    <x v="81"/>
    <x v="5"/>
    <s v="Pollo"/>
    <x v="1"/>
    <s v="1012532"/>
    <x v="73"/>
    <s v="Menudencias"/>
    <s v="Menudencias Contre"/>
    <x v="5"/>
    <n v="169"/>
    <n v="6000"/>
    <n v="6169"/>
    <n v="0"/>
    <n v="6000"/>
    <n v="6000"/>
    <n v="6168.8519999999999"/>
    <m/>
    <n v="-168.85199999999986"/>
    <s v="Pendiente de ingreso"/>
    <n v="0"/>
  </r>
  <r>
    <x v="82"/>
    <x v="5"/>
    <s v="Pollo"/>
    <x v="1"/>
    <s v="1012534"/>
    <x v="74"/>
    <s v="Pechuga"/>
    <s v="Pechuga Entera"/>
    <x v="6"/>
    <n v="-423342"/>
    <n v="648000"/>
    <n v="224658"/>
    <n v="-466117"/>
    <n v="643342"/>
    <n v="177225"/>
    <n v="220000"/>
    <m/>
    <n v="-42775"/>
    <s v="Pendiente de ingreso"/>
    <n v="0"/>
  </r>
  <r>
    <x v="34"/>
    <x v="5"/>
    <s v="Pollo"/>
    <x v="1"/>
    <s v="1012598"/>
    <x v="32"/>
    <s v="Patas"/>
    <s v="Patas Garras"/>
    <x v="2"/>
    <n v="-7580"/>
    <n v="3391"/>
    <n v="0"/>
    <n v="-6300"/>
    <n v="3391"/>
    <n v="0"/>
    <m/>
    <m/>
    <n v="0"/>
    <s v="OK"/>
    <n v="0"/>
  </r>
  <r>
    <x v="83"/>
    <x v="5"/>
    <s v="Pollo"/>
    <x v="1"/>
    <s v="1012601"/>
    <x v="75"/>
    <s v="Menudencias"/>
    <s v="Menudencias Pana"/>
    <x v="5"/>
    <n v="-13997"/>
    <n v="187598"/>
    <n v="173601"/>
    <n v="-1346"/>
    <n v="174946"/>
    <n v="173600"/>
    <n v="173599.62400000001"/>
    <m/>
    <n v="0.37599999998928979"/>
    <s v="Sobre ingreso"/>
    <n v="0"/>
  </r>
  <r>
    <x v="525"/>
    <x v="5"/>
    <s v="Pollo"/>
    <x v="1"/>
    <s v="1012633"/>
    <x v="18"/>
    <s v="Menudencias"/>
    <s v="Menudencias Pana"/>
    <x v="5"/>
    <n v="78"/>
    <n v="0"/>
    <n v="0"/>
    <n v="78"/>
    <n v="0"/>
    <n v="0"/>
    <m/>
    <m/>
    <n v="0"/>
    <s v="OK"/>
    <n v="0"/>
  </r>
  <r>
    <x v="485"/>
    <x v="5"/>
    <s v="Pollo"/>
    <x v="1"/>
    <s v="1012681"/>
    <x v="427"/>
    <s v="Subprod"/>
    <s v="Subprod Despunte Tru"/>
    <x v="2"/>
    <n v="-48480"/>
    <n v="36000"/>
    <n v="0"/>
    <n v="-36380"/>
    <n v="36000"/>
    <n v="0"/>
    <m/>
    <m/>
    <n v="0"/>
    <s v="OK"/>
    <n v="0"/>
  </r>
  <r>
    <x v="84"/>
    <x v="5"/>
    <s v="Pollo"/>
    <x v="1"/>
    <s v="1012694"/>
    <x v="76"/>
    <s v="Pechuga Desh"/>
    <s v="Pechuga Desh s/Piel"/>
    <x v="5"/>
    <n v="-91885"/>
    <n v="146317"/>
    <n v="54432"/>
    <n v="-93210"/>
    <n v="153084"/>
    <n v="59874"/>
    <m/>
    <m/>
    <n v="59874"/>
    <s v="Sobre ingreso"/>
    <n v="0"/>
  </r>
  <r>
    <x v="85"/>
    <x v="5"/>
    <s v="Pollo"/>
    <x v="1"/>
    <s v="1012724"/>
    <x v="77"/>
    <s v="Menudencias"/>
    <s v="Menudencias Corazón"/>
    <x v="7"/>
    <n v="1073"/>
    <n v="0"/>
    <n v="1073"/>
    <n v="9182"/>
    <n v="0"/>
    <n v="9182"/>
    <n v="13500"/>
    <m/>
    <n v="-4318"/>
    <s v="Pendiente de ingreso"/>
    <n v="0"/>
  </r>
  <r>
    <x v="458"/>
    <x v="5"/>
    <s v="Pollo"/>
    <x v="1"/>
    <s v="1012725"/>
    <x v="407"/>
    <s v="Filete"/>
    <s v="Filete"/>
    <x v="6"/>
    <n v="48"/>
    <n v="19952"/>
    <n v="20000"/>
    <n v="563"/>
    <n v="19952"/>
    <n v="20515"/>
    <n v="20012.831999999999"/>
    <m/>
    <n v="502.16800000000148"/>
    <s v="Sobre ingreso"/>
    <n v="0"/>
  </r>
  <r>
    <x v="86"/>
    <x v="5"/>
    <s v="Pollo"/>
    <x v="1"/>
    <s v="1012730"/>
    <x v="78"/>
    <s v="Menudencias"/>
    <s v="Menudencias Corazón"/>
    <x v="7"/>
    <n v="10213"/>
    <n v="0"/>
    <n v="10213"/>
    <n v="29893"/>
    <n v="0"/>
    <n v="29893"/>
    <n v="29703"/>
    <m/>
    <n v="190"/>
    <s v="Sobre ingreso"/>
    <n v="0"/>
  </r>
  <r>
    <x v="41"/>
    <x v="5"/>
    <s v="Pollo"/>
    <x v="1"/>
    <s v="1012744"/>
    <x v="39"/>
    <s v="Pechuga Desh"/>
    <s v="Pechuga Desh s/Piel"/>
    <x v="0"/>
    <n v="21"/>
    <n v="0"/>
    <n v="0"/>
    <m/>
    <m/>
    <m/>
    <m/>
    <m/>
    <n v="0"/>
    <s v="OK"/>
    <n v="0"/>
  </r>
  <r>
    <x v="459"/>
    <x v="5"/>
    <s v="Pollo"/>
    <x v="1"/>
    <s v="1012745"/>
    <x v="408"/>
    <s v="Menudencias"/>
    <s v="Menudencias Corazón"/>
    <x v="7"/>
    <n v="91"/>
    <n v="0"/>
    <n v="0"/>
    <n v="747"/>
    <n v="0"/>
    <n v="0"/>
    <m/>
    <m/>
    <n v="0"/>
    <s v="OK"/>
    <n v="0"/>
  </r>
  <r>
    <x v="561"/>
    <x v="5"/>
    <s v="Pollo"/>
    <x v="1"/>
    <s v="1012773"/>
    <x v="494"/>
    <s v="Menudencias"/>
    <s v="Menudencias Pana"/>
    <x v="7"/>
    <n v="-10991"/>
    <n v="10991"/>
    <n v="0"/>
    <n v="2081"/>
    <n v="10991"/>
    <n v="13072"/>
    <m/>
    <m/>
    <n v="13072"/>
    <s v="Sobre ingreso"/>
    <n v="0"/>
  </r>
  <r>
    <x v="576"/>
    <x v="5"/>
    <s v="Pollo"/>
    <x v="1"/>
    <s v="1012796"/>
    <x v="504"/>
    <s v="Ala"/>
    <s v="Ala Puchero"/>
    <x v="6"/>
    <n v="0"/>
    <n v="60000"/>
    <n v="60000"/>
    <n v="0"/>
    <n v="60000"/>
    <n v="60000"/>
    <n v="60000"/>
    <m/>
    <n v="0"/>
    <s v="OK"/>
    <n v="0"/>
  </r>
  <r>
    <x v="0"/>
    <x v="5"/>
    <s v="Pollo"/>
    <x v="2"/>
    <s v="1010877"/>
    <x v="0"/>
    <s v="Menudencias"/>
    <s v="Menudencias Contre"/>
    <x v="1"/>
    <m/>
    <m/>
    <m/>
    <m/>
    <m/>
    <m/>
    <m/>
    <n v="103357"/>
    <n v="0"/>
    <s v="OK"/>
    <n v="0"/>
  </r>
  <r>
    <x v="42"/>
    <x v="5"/>
    <s v="Pollo"/>
    <x v="2"/>
    <s v="1010885"/>
    <x v="40"/>
    <s v="Pechuga Desh"/>
    <s v="Pechuga Desh s/Piel"/>
    <x v="5"/>
    <m/>
    <m/>
    <m/>
    <m/>
    <m/>
    <m/>
    <m/>
    <n v="2286"/>
    <n v="0"/>
    <s v="OK"/>
    <n v="0"/>
  </r>
  <r>
    <x v="481"/>
    <x v="5"/>
    <s v="Pollo"/>
    <x v="2"/>
    <s v="1010886"/>
    <x v="423"/>
    <s v="Pechuga Desh"/>
    <s v="Pechuga Desh s/Piel"/>
    <x v="5"/>
    <m/>
    <m/>
    <m/>
    <m/>
    <m/>
    <m/>
    <m/>
    <n v="277"/>
    <n v="0"/>
    <s v="OK"/>
    <n v="0"/>
  </r>
  <r>
    <x v="559"/>
    <x v="5"/>
    <s v="Pollo"/>
    <x v="2"/>
    <s v="1011105"/>
    <x v="492"/>
    <s v="Ala"/>
    <s v="Ala Trutro-Centro"/>
    <x v="5"/>
    <m/>
    <m/>
    <m/>
    <m/>
    <m/>
    <m/>
    <m/>
    <n v="546"/>
    <n v="0"/>
    <s v="OK"/>
    <n v="0"/>
  </r>
  <r>
    <x v="46"/>
    <x v="5"/>
    <s v="Pollo"/>
    <x v="2"/>
    <s v="1011127"/>
    <x v="44"/>
    <s v="Pechuga Desh"/>
    <s v="Pechuga Desh s/Piel"/>
    <x v="6"/>
    <m/>
    <m/>
    <m/>
    <m/>
    <m/>
    <m/>
    <m/>
    <n v="1373476"/>
    <n v="0"/>
    <s v="OK"/>
    <n v="0"/>
  </r>
  <r>
    <x v="47"/>
    <x v="5"/>
    <s v="Pollo"/>
    <x v="2"/>
    <s v="1011150"/>
    <x v="45"/>
    <s v="Ala"/>
    <s v="Ala Trutro-Centro"/>
    <x v="6"/>
    <m/>
    <m/>
    <m/>
    <m/>
    <m/>
    <m/>
    <m/>
    <n v="48243"/>
    <n v="0"/>
    <s v="OK"/>
    <n v="0"/>
  </r>
  <r>
    <x v="48"/>
    <x v="5"/>
    <s v="Pollo"/>
    <x v="2"/>
    <s v="1011250"/>
    <x v="46"/>
    <s v="Pechuga Desh"/>
    <s v="Pechuga Desh s/Piel"/>
    <x v="5"/>
    <m/>
    <m/>
    <m/>
    <m/>
    <m/>
    <m/>
    <m/>
    <n v="28193"/>
    <n v="0"/>
    <s v="OK"/>
    <n v="0"/>
  </r>
  <r>
    <x v="5"/>
    <x v="5"/>
    <s v="Pollo"/>
    <x v="2"/>
    <s v="1011421"/>
    <x v="5"/>
    <s v="Carne Recuperada"/>
    <s v="Carne Recuperada Pul"/>
    <x v="0"/>
    <m/>
    <m/>
    <m/>
    <m/>
    <m/>
    <m/>
    <m/>
    <n v="1009854"/>
    <n v="0"/>
    <s v="OK"/>
    <n v="0"/>
  </r>
  <r>
    <x v="7"/>
    <x v="5"/>
    <s v="Pollo"/>
    <x v="2"/>
    <s v="1011560"/>
    <x v="7"/>
    <s v="Menudencias"/>
    <s v="Menudencias Corazón"/>
    <x v="3"/>
    <m/>
    <m/>
    <m/>
    <m/>
    <m/>
    <m/>
    <m/>
    <n v="46525"/>
    <n v="0"/>
    <s v="OK"/>
    <n v="0"/>
  </r>
  <r>
    <x v="8"/>
    <x v="5"/>
    <s v="Pollo"/>
    <x v="2"/>
    <s v="1011582"/>
    <x v="8"/>
    <s v="Reproductor"/>
    <s v="Reproductor Gallina"/>
    <x v="0"/>
    <m/>
    <m/>
    <m/>
    <m/>
    <m/>
    <m/>
    <m/>
    <n v="5301"/>
    <n v="0"/>
    <s v="OK"/>
    <n v="0"/>
  </r>
  <r>
    <x v="9"/>
    <x v="5"/>
    <s v="Pollo"/>
    <x v="2"/>
    <s v="1011586"/>
    <x v="9"/>
    <s v="Ala"/>
    <s v="Ala Centro"/>
    <x v="2"/>
    <m/>
    <m/>
    <m/>
    <m/>
    <m/>
    <m/>
    <m/>
    <n v="65539"/>
    <n v="0"/>
    <s v="OK"/>
    <n v="0"/>
  </r>
  <r>
    <x v="49"/>
    <x v="5"/>
    <s v="Pollo"/>
    <x v="2"/>
    <s v="1011701"/>
    <x v="47"/>
    <s v="Pechuga Desh"/>
    <s v="Pechuga Desh s/Piel"/>
    <x v="5"/>
    <m/>
    <m/>
    <m/>
    <m/>
    <m/>
    <m/>
    <m/>
    <n v="257014"/>
    <n v="0"/>
    <s v="OK"/>
    <n v="0"/>
  </r>
  <r>
    <x v="50"/>
    <x v="5"/>
    <s v="Pollo"/>
    <x v="2"/>
    <s v="1011748"/>
    <x v="48"/>
    <s v="Pechuga Desh"/>
    <s v="Pechuga Desh s/Piel"/>
    <x v="7"/>
    <m/>
    <m/>
    <m/>
    <m/>
    <m/>
    <m/>
    <m/>
    <n v="128697"/>
    <n v="0"/>
    <s v="OK"/>
    <n v="0"/>
  </r>
  <r>
    <x v="11"/>
    <x v="5"/>
    <s v="Pollo"/>
    <x v="2"/>
    <s v="1011967"/>
    <x v="11"/>
    <s v="Patas"/>
    <s v="Patas Garras"/>
    <x v="2"/>
    <m/>
    <m/>
    <m/>
    <m/>
    <m/>
    <m/>
    <m/>
    <n v="168973"/>
    <n v="0"/>
    <s v="OK"/>
    <n v="0"/>
  </r>
  <r>
    <x v="12"/>
    <x v="5"/>
    <s v="Pollo"/>
    <x v="2"/>
    <s v="1011968"/>
    <x v="12"/>
    <s v="Patas"/>
    <s v="Patas Garras"/>
    <x v="2"/>
    <m/>
    <m/>
    <m/>
    <m/>
    <m/>
    <m/>
    <m/>
    <n v="13542"/>
    <n v="0"/>
    <s v="OK"/>
    <n v="0"/>
  </r>
  <r>
    <x v="13"/>
    <x v="5"/>
    <s v="Pollo"/>
    <x v="2"/>
    <s v="1011969"/>
    <x v="13"/>
    <s v="Patas"/>
    <s v="Patas Garras"/>
    <x v="2"/>
    <m/>
    <m/>
    <m/>
    <m/>
    <m/>
    <m/>
    <m/>
    <n v="130201"/>
    <n v="0"/>
    <s v="OK"/>
    <n v="0"/>
  </r>
  <r>
    <x v="15"/>
    <x v="5"/>
    <s v="Pollo"/>
    <x v="2"/>
    <s v="1012012"/>
    <x v="15"/>
    <s v="Ala"/>
    <s v="Ala Centro"/>
    <x v="4"/>
    <m/>
    <m/>
    <m/>
    <m/>
    <m/>
    <m/>
    <m/>
    <n v="18751"/>
    <n v="0"/>
    <s v="OK"/>
    <n v="0"/>
  </r>
  <r>
    <x v="54"/>
    <x v="5"/>
    <s v="Pollo"/>
    <x v="2"/>
    <s v="1012109"/>
    <x v="52"/>
    <s v="Pechuga Desh"/>
    <s v="Pechuga Desh s/Piel"/>
    <x v="5"/>
    <m/>
    <m/>
    <m/>
    <m/>
    <m/>
    <m/>
    <m/>
    <n v="340692"/>
    <n v="0"/>
    <s v="OK"/>
    <n v="0"/>
  </r>
  <r>
    <x v="55"/>
    <x v="5"/>
    <s v="Pollo"/>
    <x v="2"/>
    <s v="1012110"/>
    <x v="53"/>
    <s v="Pechuga Desh"/>
    <s v="Pechuga Desh s/Piel"/>
    <x v="5"/>
    <m/>
    <m/>
    <m/>
    <m/>
    <m/>
    <m/>
    <m/>
    <n v="80729"/>
    <n v="0"/>
    <s v="OK"/>
    <n v="0"/>
  </r>
  <r>
    <x v="56"/>
    <x v="5"/>
    <s v="Pollo"/>
    <x v="2"/>
    <s v="1012111"/>
    <x v="54"/>
    <s v="Pechuga Desh"/>
    <s v="Pechuga Desh s/Piel"/>
    <x v="5"/>
    <m/>
    <m/>
    <m/>
    <m/>
    <m/>
    <m/>
    <m/>
    <n v="50604"/>
    <n v="0"/>
    <s v="OK"/>
    <n v="0"/>
  </r>
  <r>
    <x v="57"/>
    <x v="5"/>
    <s v="Pollo"/>
    <x v="2"/>
    <s v="1012112"/>
    <x v="55"/>
    <s v="Pechuga Desh"/>
    <s v="Pechuga Desh s/Piel"/>
    <x v="5"/>
    <m/>
    <m/>
    <m/>
    <m/>
    <m/>
    <m/>
    <m/>
    <n v="15042"/>
    <n v="0"/>
    <s v="OK"/>
    <n v="0"/>
  </r>
  <r>
    <x v="518"/>
    <x v="5"/>
    <s v="Pollo"/>
    <x v="2"/>
    <s v="1012115"/>
    <x v="455"/>
    <s v="Pechuga Desh"/>
    <s v="Pechuga Desh s/Piel"/>
    <x v="5"/>
    <m/>
    <m/>
    <m/>
    <m/>
    <m/>
    <m/>
    <m/>
    <n v="13142"/>
    <n v="0"/>
    <s v="OK"/>
    <n v="0"/>
  </r>
  <r>
    <x v="58"/>
    <x v="5"/>
    <s v="Pollo"/>
    <x v="2"/>
    <s v="1012145"/>
    <x v="56"/>
    <s v="Pechuga Desh"/>
    <s v="Pechuga Desh s/Piel"/>
    <x v="5"/>
    <m/>
    <m/>
    <m/>
    <m/>
    <m/>
    <m/>
    <m/>
    <n v="145888"/>
    <n v="0"/>
    <s v="OK"/>
    <n v="0"/>
  </r>
  <r>
    <x v="59"/>
    <x v="5"/>
    <s v="Pollo"/>
    <x v="2"/>
    <s v="1012147"/>
    <x v="57"/>
    <s v="Filete"/>
    <s v="Filete"/>
    <x v="5"/>
    <m/>
    <m/>
    <m/>
    <m/>
    <m/>
    <m/>
    <m/>
    <n v="182077"/>
    <n v="0"/>
    <s v="OK"/>
    <n v="0"/>
  </r>
  <r>
    <x v="60"/>
    <x v="5"/>
    <s v="Pollo"/>
    <x v="2"/>
    <s v="1012148"/>
    <x v="58"/>
    <s v="Ala"/>
    <s v="Ala Trutro-Centro"/>
    <x v="5"/>
    <m/>
    <m/>
    <m/>
    <m/>
    <m/>
    <m/>
    <m/>
    <n v="104139"/>
    <n v="0"/>
    <s v="OK"/>
    <n v="0"/>
  </r>
  <r>
    <x v="61"/>
    <x v="5"/>
    <s v="Pollo"/>
    <x v="2"/>
    <s v="1012157"/>
    <x v="59"/>
    <s v="Ala"/>
    <s v="Ala Trutro"/>
    <x v="5"/>
    <m/>
    <m/>
    <m/>
    <m/>
    <m/>
    <m/>
    <m/>
    <n v="21823"/>
    <n v="0"/>
    <s v="OK"/>
    <n v="0"/>
  </r>
  <r>
    <x v="62"/>
    <x v="5"/>
    <s v="Pollo"/>
    <x v="2"/>
    <s v="1012158"/>
    <x v="60"/>
    <s v="Filete"/>
    <s v="Filete"/>
    <x v="5"/>
    <m/>
    <m/>
    <m/>
    <m/>
    <m/>
    <m/>
    <m/>
    <n v="54887"/>
    <n v="0"/>
    <s v="OK"/>
    <n v="0"/>
  </r>
  <r>
    <x v="63"/>
    <x v="5"/>
    <s v="Pollo"/>
    <x v="2"/>
    <s v="1012159"/>
    <x v="61"/>
    <s v="Ala"/>
    <s v="Ala Trutro-Centro"/>
    <x v="5"/>
    <m/>
    <m/>
    <m/>
    <m/>
    <m/>
    <m/>
    <m/>
    <n v="235103"/>
    <n v="0"/>
    <s v="OK"/>
    <n v="0"/>
  </r>
  <r>
    <x v="64"/>
    <x v="5"/>
    <s v="Pollo"/>
    <x v="2"/>
    <s v="1012160"/>
    <x v="62"/>
    <s v="Pechuga Desh"/>
    <s v="Pechuga Desh s/Piel"/>
    <x v="5"/>
    <m/>
    <m/>
    <m/>
    <m/>
    <m/>
    <m/>
    <m/>
    <n v="40458"/>
    <n v="0"/>
    <s v="OK"/>
    <n v="0"/>
  </r>
  <r>
    <x v="65"/>
    <x v="5"/>
    <s v="Pollo"/>
    <x v="2"/>
    <s v="1012161"/>
    <x v="63"/>
    <s v="Ala"/>
    <s v="Ala Centro"/>
    <x v="5"/>
    <m/>
    <m/>
    <m/>
    <m/>
    <m/>
    <m/>
    <m/>
    <n v="91726"/>
    <n v="0"/>
    <s v="OK"/>
    <n v="0"/>
  </r>
  <r>
    <x v="66"/>
    <x v="5"/>
    <s v="Pollo"/>
    <x v="2"/>
    <s v="1012163"/>
    <x v="64"/>
    <s v="Filete"/>
    <s v="Filete"/>
    <x v="5"/>
    <m/>
    <m/>
    <m/>
    <m/>
    <m/>
    <m/>
    <m/>
    <n v="228151"/>
    <n v="0"/>
    <s v="OK"/>
    <n v="0"/>
  </r>
  <r>
    <x v="68"/>
    <x v="5"/>
    <s v="Pollo"/>
    <x v="2"/>
    <s v="1012165"/>
    <x v="66"/>
    <s v="Ala"/>
    <s v="Ala Trutro-Centro"/>
    <x v="5"/>
    <m/>
    <m/>
    <m/>
    <m/>
    <m/>
    <m/>
    <m/>
    <n v="599688"/>
    <n v="0"/>
    <s v="OK"/>
    <n v="0"/>
  </r>
  <r>
    <x v="69"/>
    <x v="5"/>
    <s v="Pollo"/>
    <x v="2"/>
    <s v="1012167"/>
    <x v="67"/>
    <s v="Pechuga Desh"/>
    <s v="Pechuga Desh s/Piel"/>
    <x v="5"/>
    <m/>
    <m/>
    <m/>
    <m/>
    <m/>
    <m/>
    <m/>
    <n v="846257"/>
    <n v="0"/>
    <s v="OK"/>
    <n v="0"/>
  </r>
  <r>
    <x v="16"/>
    <x v="5"/>
    <s v="Pollo"/>
    <x v="2"/>
    <s v="1012207"/>
    <x v="16"/>
    <s v="Menudencias"/>
    <s v="Menudencias Contre"/>
    <x v="1"/>
    <m/>
    <m/>
    <m/>
    <m/>
    <m/>
    <m/>
    <m/>
    <n v="42000"/>
    <n v="0"/>
    <s v="OK"/>
    <n v="0"/>
  </r>
  <r>
    <x v="17"/>
    <x v="5"/>
    <s v="Pollo"/>
    <x v="2"/>
    <s v="1012208"/>
    <x v="17"/>
    <s v="Reproductor"/>
    <s v="Reproductor Gallina"/>
    <x v="0"/>
    <m/>
    <m/>
    <m/>
    <m/>
    <m/>
    <m/>
    <m/>
    <n v="33618"/>
    <n v="0"/>
    <s v="OK"/>
    <n v="0"/>
  </r>
  <r>
    <x v="519"/>
    <x v="5"/>
    <s v="Pollo"/>
    <x v="2"/>
    <s v="1012218"/>
    <x v="456"/>
    <s v="Ala"/>
    <s v="Ala Centro"/>
    <x v="2"/>
    <m/>
    <m/>
    <m/>
    <m/>
    <m/>
    <m/>
    <m/>
    <n v="23999"/>
    <n v="0"/>
    <s v="OK"/>
    <n v="0"/>
  </r>
  <r>
    <x v="560"/>
    <x v="5"/>
    <s v="Pollo"/>
    <x v="2"/>
    <s v="1012275"/>
    <x v="493"/>
    <s v="Ala"/>
    <s v="Ala Trutro"/>
    <x v="2"/>
    <m/>
    <m/>
    <m/>
    <m/>
    <m/>
    <m/>
    <m/>
    <n v="4162"/>
    <n v="0"/>
    <s v="OK"/>
    <n v="0"/>
  </r>
  <r>
    <x v="70"/>
    <x v="5"/>
    <s v="Pollo"/>
    <x v="2"/>
    <s v="1012278"/>
    <x v="68"/>
    <s v="Ala"/>
    <s v="Ala Trutro"/>
    <x v="6"/>
    <m/>
    <m/>
    <m/>
    <m/>
    <m/>
    <m/>
    <m/>
    <n v="76498"/>
    <n v="0"/>
    <s v="OK"/>
    <n v="0"/>
  </r>
  <r>
    <x v="18"/>
    <x v="5"/>
    <s v="Pollo"/>
    <x v="2"/>
    <s v="1012283"/>
    <x v="18"/>
    <s v="Menudencias"/>
    <s v="Menudencias Pana"/>
    <x v="0"/>
    <m/>
    <m/>
    <m/>
    <m/>
    <m/>
    <m/>
    <m/>
    <n v="47800"/>
    <n v="0"/>
    <s v="OK"/>
    <n v="0"/>
  </r>
  <r>
    <x v="71"/>
    <x v="5"/>
    <s v="Pollo"/>
    <x v="2"/>
    <s v="1012326"/>
    <x v="69"/>
    <s v="Menudencias"/>
    <s v="Menudencias Corazón"/>
    <x v="8"/>
    <m/>
    <m/>
    <m/>
    <m/>
    <m/>
    <m/>
    <m/>
    <n v="5410"/>
    <n v="0"/>
    <s v="OK"/>
    <n v="0"/>
  </r>
  <r>
    <x v="20"/>
    <x v="5"/>
    <s v="Pollo"/>
    <x v="2"/>
    <s v="1012362"/>
    <x v="20"/>
    <s v="Menudencias"/>
    <s v="Menudencias Corazón"/>
    <x v="3"/>
    <m/>
    <m/>
    <m/>
    <m/>
    <m/>
    <m/>
    <m/>
    <n v="23271"/>
    <n v="0"/>
    <s v="OK"/>
    <n v="0"/>
  </r>
  <r>
    <x v="483"/>
    <x v="5"/>
    <s v="Pollo"/>
    <x v="2"/>
    <s v="1012399"/>
    <x v="425"/>
    <s v="Pechuga Desh"/>
    <s v="Pechuga Desh s/Piel"/>
    <x v="5"/>
    <m/>
    <m/>
    <m/>
    <m/>
    <m/>
    <m/>
    <m/>
    <n v="18143"/>
    <n v="0"/>
    <s v="OK"/>
    <n v="0"/>
  </r>
  <r>
    <x v="484"/>
    <x v="5"/>
    <s v="Pollo"/>
    <x v="2"/>
    <s v="1012400"/>
    <x v="426"/>
    <s v="Filete"/>
    <s v="Filete"/>
    <x v="5"/>
    <m/>
    <m/>
    <m/>
    <m/>
    <m/>
    <m/>
    <m/>
    <n v="17791"/>
    <n v="0"/>
    <s v="OK"/>
    <n v="0"/>
  </r>
  <r>
    <x v="72"/>
    <x v="5"/>
    <s v="Pollo"/>
    <x v="2"/>
    <s v="1012401"/>
    <x v="70"/>
    <s v="Ala"/>
    <s v="Ala Trutro-Centro"/>
    <x v="5"/>
    <m/>
    <m/>
    <m/>
    <m/>
    <m/>
    <m/>
    <m/>
    <n v="9373"/>
    <n v="0"/>
    <s v="OK"/>
    <n v="0"/>
  </r>
  <r>
    <x v="22"/>
    <x v="5"/>
    <s v="Pollo"/>
    <x v="2"/>
    <s v="1012434"/>
    <x v="22"/>
    <s v="Ala"/>
    <s v="Ala Punta"/>
    <x v="2"/>
    <m/>
    <m/>
    <m/>
    <m/>
    <m/>
    <m/>
    <m/>
    <n v="57478"/>
    <n v="0"/>
    <s v="OK"/>
    <n v="0"/>
  </r>
  <r>
    <x v="23"/>
    <x v="5"/>
    <s v="Pollo"/>
    <x v="2"/>
    <s v="1012448"/>
    <x v="23"/>
    <s v="Patas"/>
    <s v="Patas Garras"/>
    <x v="2"/>
    <m/>
    <m/>
    <m/>
    <m/>
    <m/>
    <m/>
    <m/>
    <n v="207094"/>
    <n v="0"/>
    <s v="OK"/>
    <n v="0"/>
  </r>
  <r>
    <x v="90"/>
    <x v="5"/>
    <s v="Pollo"/>
    <x v="2"/>
    <s v="1012451"/>
    <x v="82"/>
    <s v="Ala"/>
    <s v="Ala Centro"/>
    <x v="2"/>
    <m/>
    <m/>
    <m/>
    <m/>
    <m/>
    <m/>
    <m/>
    <n v="8721"/>
    <n v="0"/>
    <s v="OK"/>
    <n v="0"/>
  </r>
  <r>
    <x v="24"/>
    <x v="5"/>
    <s v="Pollo"/>
    <x v="2"/>
    <s v="1012452"/>
    <x v="24"/>
    <s v="Ala"/>
    <s v="Ala Centro"/>
    <x v="2"/>
    <m/>
    <m/>
    <m/>
    <m/>
    <m/>
    <m/>
    <m/>
    <n v="19996"/>
    <n v="0"/>
    <s v="OK"/>
    <n v="0"/>
  </r>
  <r>
    <x v="25"/>
    <x v="5"/>
    <s v="Pollo"/>
    <x v="2"/>
    <s v="1012454"/>
    <x v="25"/>
    <s v="Ala"/>
    <s v="Ala Centro-Punta"/>
    <x v="2"/>
    <m/>
    <m/>
    <m/>
    <m/>
    <m/>
    <m/>
    <m/>
    <n v="1951"/>
    <n v="0"/>
    <s v="OK"/>
    <n v="0"/>
  </r>
  <r>
    <x v="26"/>
    <x v="5"/>
    <s v="Pollo"/>
    <x v="2"/>
    <s v="1012455"/>
    <x v="26"/>
    <s v="Ala"/>
    <s v="Ala Centro-Punta"/>
    <x v="2"/>
    <m/>
    <m/>
    <m/>
    <m/>
    <m/>
    <m/>
    <m/>
    <n v="282039"/>
    <n v="0"/>
    <s v="OK"/>
    <n v="0"/>
  </r>
  <r>
    <x v="73"/>
    <x v="5"/>
    <s v="Pollo"/>
    <x v="2"/>
    <s v="1012483"/>
    <x v="71"/>
    <s v="Ala"/>
    <s v="Ala Trutro-Centro"/>
    <x v="5"/>
    <m/>
    <m/>
    <m/>
    <m/>
    <m/>
    <m/>
    <m/>
    <n v="295743"/>
    <n v="0"/>
    <s v="OK"/>
    <n v="0"/>
  </r>
  <r>
    <x v="27"/>
    <x v="5"/>
    <s v="Pollo"/>
    <x v="2"/>
    <s v="1012502"/>
    <x v="27"/>
    <s v="Patas"/>
    <s v="Patas Garras"/>
    <x v="2"/>
    <m/>
    <m/>
    <m/>
    <m/>
    <m/>
    <m/>
    <m/>
    <n v="8976"/>
    <n v="0"/>
    <s v="OK"/>
    <n v="0"/>
  </r>
  <r>
    <x v="28"/>
    <x v="5"/>
    <s v="Pollo"/>
    <x v="2"/>
    <s v="1012503"/>
    <x v="28"/>
    <s v="Patas"/>
    <s v="Patas Garras"/>
    <x v="2"/>
    <m/>
    <m/>
    <m/>
    <m/>
    <m/>
    <m/>
    <m/>
    <n v="240335"/>
    <n v="0"/>
    <s v="OK"/>
    <n v="0"/>
  </r>
  <r>
    <x v="29"/>
    <x v="5"/>
    <s v="Pollo"/>
    <x v="2"/>
    <s v="1012504"/>
    <x v="23"/>
    <s v="Patas"/>
    <s v="Patas Garras"/>
    <x v="2"/>
    <m/>
    <m/>
    <m/>
    <m/>
    <m/>
    <m/>
    <m/>
    <n v="47415"/>
    <n v="0"/>
    <s v="OK"/>
    <n v="0"/>
  </r>
  <r>
    <x v="74"/>
    <x v="5"/>
    <s v="Pollo"/>
    <x v="2"/>
    <s v="1012518"/>
    <x v="72"/>
    <s v="Filete"/>
    <s v="Filete"/>
    <x v="5"/>
    <m/>
    <m/>
    <m/>
    <m/>
    <m/>
    <m/>
    <m/>
    <n v="142998"/>
    <n v="0"/>
    <s v="OK"/>
    <n v="0"/>
  </r>
  <r>
    <x v="75"/>
    <x v="5"/>
    <s v="Pollo"/>
    <x v="2"/>
    <s v="1012519"/>
    <x v="50"/>
    <s v="Pechuga Desh"/>
    <s v="Pechuga Desh s/Piel"/>
    <x v="5"/>
    <m/>
    <m/>
    <m/>
    <m/>
    <m/>
    <m/>
    <m/>
    <n v="21072"/>
    <n v="0"/>
    <s v="OK"/>
    <n v="0"/>
  </r>
  <r>
    <x v="76"/>
    <x v="5"/>
    <s v="Pollo"/>
    <x v="2"/>
    <s v="1012520"/>
    <x v="51"/>
    <s v="Pechuga Desh"/>
    <s v="Pechuga Desh s/Piel"/>
    <x v="5"/>
    <m/>
    <m/>
    <m/>
    <m/>
    <m/>
    <m/>
    <m/>
    <n v="68070"/>
    <n v="0"/>
    <s v="OK"/>
    <n v="0"/>
  </r>
  <r>
    <x v="77"/>
    <x v="5"/>
    <s v="Pollo"/>
    <x v="2"/>
    <s v="1012521"/>
    <x v="52"/>
    <s v="Pechuga Desh"/>
    <s v="Pechuga Desh s/Piel"/>
    <x v="5"/>
    <m/>
    <m/>
    <m/>
    <m/>
    <m/>
    <m/>
    <m/>
    <n v="188515"/>
    <n v="0"/>
    <s v="OK"/>
    <n v="0"/>
  </r>
  <r>
    <x v="78"/>
    <x v="5"/>
    <s v="Pollo"/>
    <x v="2"/>
    <s v="1012522"/>
    <x v="53"/>
    <s v="Pechuga Desh"/>
    <s v="Pechuga Desh s/Piel"/>
    <x v="5"/>
    <m/>
    <m/>
    <m/>
    <m/>
    <m/>
    <m/>
    <m/>
    <n v="97665"/>
    <n v="0"/>
    <s v="OK"/>
    <n v="0"/>
  </r>
  <r>
    <x v="79"/>
    <x v="5"/>
    <s v="Pollo"/>
    <x v="2"/>
    <s v="1012523"/>
    <x v="54"/>
    <s v="Pechuga Desh"/>
    <s v="Pechuga Desh s/Piel"/>
    <x v="5"/>
    <m/>
    <m/>
    <m/>
    <m/>
    <m/>
    <m/>
    <m/>
    <n v="66871"/>
    <n v="0"/>
    <s v="OK"/>
    <n v="0"/>
  </r>
  <r>
    <x v="80"/>
    <x v="5"/>
    <s v="Pollo"/>
    <x v="2"/>
    <s v="1012524"/>
    <x v="55"/>
    <s v="Pechuga Desh"/>
    <s v="Pechuga Desh s/Piel"/>
    <x v="5"/>
    <m/>
    <m/>
    <m/>
    <m/>
    <m/>
    <m/>
    <m/>
    <n v="34069"/>
    <n v="0"/>
    <s v="OK"/>
    <n v="0"/>
  </r>
  <r>
    <x v="30"/>
    <x v="5"/>
    <s v="Pollo"/>
    <x v="2"/>
    <s v="1012525"/>
    <x v="11"/>
    <s v="Patas"/>
    <s v="Patas Garras"/>
    <x v="2"/>
    <m/>
    <m/>
    <m/>
    <m/>
    <m/>
    <m/>
    <m/>
    <n v="8436"/>
    <n v="0"/>
    <s v="OK"/>
    <n v="0"/>
  </r>
  <r>
    <x v="91"/>
    <x v="5"/>
    <s v="Pollo"/>
    <x v="2"/>
    <s v="1012526"/>
    <x v="12"/>
    <s v="Patas"/>
    <s v="Patas Garras"/>
    <x v="2"/>
    <m/>
    <m/>
    <m/>
    <m/>
    <m/>
    <m/>
    <m/>
    <n v="7593"/>
    <n v="0"/>
    <s v="OK"/>
    <n v="0"/>
  </r>
  <r>
    <x v="31"/>
    <x v="5"/>
    <s v="Pollo"/>
    <x v="2"/>
    <s v="1012527"/>
    <x v="29"/>
    <s v="Patas"/>
    <s v="Patas Garras"/>
    <x v="2"/>
    <m/>
    <m/>
    <m/>
    <m/>
    <m/>
    <m/>
    <m/>
    <n v="11547"/>
    <n v="0"/>
    <s v="OK"/>
    <n v="0"/>
  </r>
  <r>
    <x v="81"/>
    <x v="5"/>
    <s v="Pollo"/>
    <x v="2"/>
    <s v="1012532"/>
    <x v="73"/>
    <s v="Menudencias"/>
    <s v="Menudencias Contre"/>
    <x v="5"/>
    <m/>
    <m/>
    <m/>
    <m/>
    <m/>
    <m/>
    <m/>
    <n v="6000"/>
    <n v="0"/>
    <s v="OK"/>
    <n v="0"/>
  </r>
  <r>
    <x v="82"/>
    <x v="5"/>
    <s v="Pollo"/>
    <x v="2"/>
    <s v="1012534"/>
    <x v="74"/>
    <s v="Pechuga"/>
    <s v="Pechuga Entera"/>
    <x v="6"/>
    <m/>
    <m/>
    <m/>
    <m/>
    <m/>
    <m/>
    <m/>
    <n v="647999"/>
    <n v="0"/>
    <s v="OK"/>
    <n v="0"/>
  </r>
  <r>
    <x v="32"/>
    <x v="5"/>
    <s v="Pollo"/>
    <x v="2"/>
    <s v="1012552"/>
    <x v="30"/>
    <s v="Pechuga Desh"/>
    <s v="Pechuga Desh s/Piel"/>
    <x v="0"/>
    <m/>
    <m/>
    <m/>
    <m/>
    <m/>
    <m/>
    <m/>
    <n v="476"/>
    <n v="0"/>
    <s v="OK"/>
    <n v="0"/>
  </r>
  <r>
    <x v="33"/>
    <x v="5"/>
    <s v="Pollo"/>
    <x v="2"/>
    <s v="1012556"/>
    <x v="31"/>
    <s v="Carne Recuperada"/>
    <s v="Carne Recuperada ADM"/>
    <x v="0"/>
    <m/>
    <m/>
    <m/>
    <m/>
    <m/>
    <m/>
    <m/>
    <n v="95998"/>
    <n v="0"/>
    <s v="OK"/>
    <n v="0"/>
  </r>
  <r>
    <x v="34"/>
    <x v="5"/>
    <s v="Pollo"/>
    <x v="2"/>
    <s v="1012598"/>
    <x v="32"/>
    <s v="Patas"/>
    <s v="Patas Garras"/>
    <x v="2"/>
    <m/>
    <m/>
    <m/>
    <m/>
    <m/>
    <m/>
    <m/>
    <n v="3391"/>
    <n v="0"/>
    <s v="OK"/>
    <n v="0"/>
  </r>
  <r>
    <x v="83"/>
    <x v="5"/>
    <s v="Pollo"/>
    <x v="2"/>
    <s v="1012601"/>
    <x v="75"/>
    <s v="Menudencias"/>
    <s v="Menudencias Pana"/>
    <x v="5"/>
    <m/>
    <m/>
    <m/>
    <m/>
    <m/>
    <m/>
    <m/>
    <n v="187597"/>
    <n v="0"/>
    <s v="OK"/>
    <n v="0"/>
  </r>
  <r>
    <x v="35"/>
    <x v="5"/>
    <s v="Pollo"/>
    <x v="2"/>
    <s v="1012612"/>
    <x v="33"/>
    <s v="Carne Recuperada"/>
    <s v="Carne Recuperada Pul"/>
    <x v="4"/>
    <m/>
    <m/>
    <m/>
    <m/>
    <m/>
    <m/>
    <m/>
    <n v="1003868"/>
    <n v="0"/>
    <s v="OK"/>
    <n v="0"/>
  </r>
  <r>
    <x v="37"/>
    <x v="5"/>
    <s v="Pollo"/>
    <x v="2"/>
    <s v="1012674"/>
    <x v="35"/>
    <s v="Menudencias"/>
    <s v="Menudencias Corazón"/>
    <x v="3"/>
    <m/>
    <m/>
    <m/>
    <m/>
    <m/>
    <m/>
    <m/>
    <n v="50198"/>
    <n v="0"/>
    <s v="OK"/>
    <n v="0"/>
  </r>
  <r>
    <x v="485"/>
    <x v="5"/>
    <s v="Pollo"/>
    <x v="2"/>
    <s v="1012681"/>
    <x v="427"/>
    <s v="Subprod"/>
    <s v="Subprod Despunte Tru"/>
    <x v="2"/>
    <m/>
    <m/>
    <m/>
    <m/>
    <m/>
    <m/>
    <m/>
    <n v="36001"/>
    <n v="0"/>
    <s v="OK"/>
    <n v="0"/>
  </r>
  <r>
    <x v="84"/>
    <x v="5"/>
    <s v="Pollo"/>
    <x v="2"/>
    <s v="1012694"/>
    <x v="76"/>
    <s v="Pechuga Desh"/>
    <s v="Pechuga Desh s/Piel"/>
    <x v="5"/>
    <m/>
    <m/>
    <m/>
    <m/>
    <m/>
    <m/>
    <m/>
    <n v="146316"/>
    <n v="0"/>
    <s v="OK"/>
    <n v="0"/>
  </r>
  <r>
    <x v="40"/>
    <x v="5"/>
    <s v="Pollo"/>
    <x v="2"/>
    <s v="1012719"/>
    <x v="38"/>
    <s v="Carne Recuperada"/>
    <s v="Carne Recuperada ADM"/>
    <x v="1"/>
    <m/>
    <m/>
    <m/>
    <m/>
    <m/>
    <m/>
    <m/>
    <n v="8774"/>
    <n v="0"/>
    <s v="OK"/>
    <n v="0"/>
  </r>
  <r>
    <x v="458"/>
    <x v="5"/>
    <s v="Pollo"/>
    <x v="2"/>
    <s v="1012725"/>
    <x v="407"/>
    <s v="Filete"/>
    <s v="Filete"/>
    <x v="6"/>
    <m/>
    <m/>
    <m/>
    <m/>
    <m/>
    <m/>
    <m/>
    <n v="19952"/>
    <n v="0"/>
    <s v="OK"/>
    <n v="0"/>
  </r>
  <r>
    <x v="455"/>
    <x v="5"/>
    <s v="Pollo"/>
    <x v="2"/>
    <s v="1012763"/>
    <x v="404"/>
    <s v="Menudencias"/>
    <s v="Menudencias Pana"/>
    <x v="0"/>
    <m/>
    <m/>
    <m/>
    <m/>
    <m/>
    <m/>
    <m/>
    <n v="60808"/>
    <n v="0"/>
    <s v="OK"/>
    <n v="0"/>
  </r>
  <r>
    <x v="456"/>
    <x v="5"/>
    <s v="Pollo"/>
    <x v="2"/>
    <s v="1012764"/>
    <x v="405"/>
    <s v="Carne Recuperada"/>
    <s v="Carne Recuperada ADM"/>
    <x v="6"/>
    <m/>
    <m/>
    <m/>
    <m/>
    <m/>
    <m/>
    <m/>
    <n v="550674"/>
    <n v="0"/>
    <s v="OK"/>
    <n v="0"/>
  </r>
  <r>
    <x v="561"/>
    <x v="5"/>
    <s v="Pollo"/>
    <x v="2"/>
    <s v="1012773"/>
    <x v="494"/>
    <s v="Menudencias"/>
    <s v="Menudencias Pana"/>
    <x v="7"/>
    <m/>
    <m/>
    <m/>
    <m/>
    <m/>
    <m/>
    <m/>
    <n v="10991"/>
    <n v="0"/>
    <s v="OK"/>
    <n v="0"/>
  </r>
  <r>
    <x v="92"/>
    <x v="5"/>
    <s v="Cerdo"/>
    <x v="0"/>
    <s v="1020017"/>
    <x v="83"/>
    <s v="Chuleta"/>
    <s v="Chuleta Centro"/>
    <x v="0"/>
    <n v="-12059"/>
    <n v="0"/>
    <n v="0"/>
    <n v="-12059"/>
    <n v="0"/>
    <n v="0"/>
    <m/>
    <m/>
    <n v="0"/>
    <s v="OK"/>
    <n v="0"/>
  </r>
  <r>
    <x v="94"/>
    <x v="5"/>
    <s v="Cerdo"/>
    <x v="0"/>
    <s v="1020105"/>
    <x v="85"/>
    <s v="Lomo"/>
    <s v="Lomo Centro"/>
    <x v="9"/>
    <n v="2621"/>
    <n v="37379"/>
    <n v="40000"/>
    <n v="2621"/>
    <n v="37379"/>
    <n v="40000"/>
    <n v="40000"/>
    <m/>
    <n v="0"/>
    <s v="OK"/>
    <n v="0"/>
  </r>
  <r>
    <x v="95"/>
    <x v="5"/>
    <s v="Cerdo"/>
    <x v="0"/>
    <s v="1020110"/>
    <x v="86"/>
    <s v="Lomo"/>
    <s v="Lomo MM Loin"/>
    <x v="9"/>
    <n v="-382897"/>
    <n v="714462"/>
    <n v="700000"/>
    <n v="-382897"/>
    <n v="624811"/>
    <n v="700000"/>
    <n v="727980"/>
    <m/>
    <n v="-27980"/>
    <s v="Pendiente de ingreso"/>
    <n v="0"/>
  </r>
  <r>
    <x v="96"/>
    <x v="5"/>
    <s v="Cerdo"/>
    <x v="0"/>
    <s v="1020284"/>
    <x v="87"/>
    <s v="Pierna"/>
    <s v="Pierna Pulpa Fina"/>
    <x v="9"/>
    <n v="20025"/>
    <n v="0"/>
    <n v="5000"/>
    <n v="20025"/>
    <n v="0"/>
    <n v="5000"/>
    <n v="5000"/>
    <m/>
    <n v="0"/>
    <s v="OK"/>
    <n v="0"/>
  </r>
  <r>
    <x v="97"/>
    <x v="5"/>
    <s v="Cerdo"/>
    <x v="0"/>
    <s v="1020326"/>
    <x v="88"/>
    <s v="Paleta"/>
    <s v="Paleta Pulpa"/>
    <x v="9"/>
    <n v="-35208"/>
    <n v="299208"/>
    <n v="264000"/>
    <n v="-35208"/>
    <n v="299208"/>
    <n v="264000"/>
    <n v="264000"/>
    <m/>
    <n v="0"/>
    <s v="OK"/>
    <n v="0"/>
  </r>
  <r>
    <x v="98"/>
    <x v="5"/>
    <s v="Cerdo"/>
    <x v="0"/>
    <s v="1020339"/>
    <x v="89"/>
    <s v="Grasas"/>
    <s v="Grasa Lomo Tocino"/>
    <x v="0"/>
    <n v="-24002"/>
    <n v="24002"/>
    <n v="0"/>
    <n v="-24002"/>
    <n v="85002"/>
    <n v="72000"/>
    <n v="72000"/>
    <m/>
    <n v="0"/>
    <s v="OK"/>
    <n v="0"/>
  </r>
  <r>
    <x v="99"/>
    <x v="5"/>
    <s v="Cerdo"/>
    <x v="0"/>
    <s v="1020349"/>
    <x v="90"/>
    <s v="Plancha"/>
    <s v="Plancha s/Cuero"/>
    <x v="0"/>
    <n v="20570"/>
    <n v="0"/>
    <n v="0"/>
    <n v="20570"/>
    <n v="0"/>
    <n v="24000"/>
    <m/>
    <m/>
    <n v="24000"/>
    <s v="Sobre ingreso"/>
    <n v="0"/>
  </r>
  <r>
    <x v="100"/>
    <x v="5"/>
    <s v="Cerdo"/>
    <x v="0"/>
    <s v="1020352"/>
    <x v="91"/>
    <s v="Cueros"/>
    <s v="Cuero Panceta"/>
    <x v="0"/>
    <n v="-3794"/>
    <n v="27812"/>
    <n v="48000"/>
    <n v="-3794"/>
    <n v="27812"/>
    <n v="72000"/>
    <n v="72000"/>
    <m/>
    <n v="0"/>
    <s v="OK"/>
    <n v="0"/>
  </r>
  <r>
    <x v="101"/>
    <x v="5"/>
    <s v="Cerdo"/>
    <x v="0"/>
    <s v="1020367"/>
    <x v="92"/>
    <s v="Grasas"/>
    <s v="Grasa Gordura"/>
    <x v="0"/>
    <n v="14642"/>
    <n v="153358"/>
    <n v="168000"/>
    <n v="14642"/>
    <n v="116358"/>
    <n v="131000"/>
    <n v="187000"/>
    <m/>
    <n v="-56000"/>
    <s v="Pendiente de ingreso"/>
    <n v="0"/>
  </r>
  <r>
    <x v="102"/>
    <x v="5"/>
    <s v="Cerdo"/>
    <x v="0"/>
    <s v="1020412"/>
    <x v="93"/>
    <s v="Recortes"/>
    <s v="Recortes No Magro"/>
    <x v="0"/>
    <n v="-29987"/>
    <n v="157781"/>
    <n v="168000"/>
    <n v="-29987"/>
    <n v="157781"/>
    <n v="168000"/>
    <n v="156000"/>
    <m/>
    <n v="12000"/>
    <s v="Sobre ingreso"/>
    <n v="0"/>
  </r>
  <r>
    <x v="103"/>
    <x v="5"/>
    <s v="Cerdo"/>
    <x v="0"/>
    <s v="1020589"/>
    <x v="94"/>
    <s v="Lomo"/>
    <s v="Lomo MM Loin"/>
    <x v="9"/>
    <n v="11096"/>
    <n v="108904"/>
    <n v="120000"/>
    <n v="11096"/>
    <n v="126473"/>
    <n v="120000"/>
    <n v="120000"/>
    <m/>
    <n v="0"/>
    <s v="OK"/>
    <n v="0"/>
  </r>
  <r>
    <x v="104"/>
    <x v="5"/>
    <s v="Cerdo"/>
    <x v="0"/>
    <s v="1020592"/>
    <x v="95"/>
    <s v="Lomo"/>
    <s v="Lomo Vetado"/>
    <x v="9"/>
    <n v="6136"/>
    <n v="163864"/>
    <n v="170000"/>
    <n v="6136"/>
    <n v="163864"/>
    <n v="167000"/>
    <n v="162920"/>
    <m/>
    <n v="4080"/>
    <s v="Sobre ingreso"/>
    <n v="0"/>
  </r>
  <r>
    <x v="105"/>
    <x v="5"/>
    <s v="Cerdo"/>
    <x v="0"/>
    <s v="1020620"/>
    <x v="96"/>
    <s v="Lomo"/>
    <s v="Lomo Vetado"/>
    <x v="9"/>
    <n v="-5554"/>
    <n v="35554"/>
    <n v="30000"/>
    <n v="-5554"/>
    <n v="35554"/>
    <n v="30000"/>
    <n v="30000"/>
    <m/>
    <n v="0"/>
    <s v="OK"/>
    <n v="0"/>
  </r>
  <r>
    <x v="106"/>
    <x v="5"/>
    <s v="Cerdo"/>
    <x v="0"/>
    <s v="1020636"/>
    <x v="97"/>
    <s v="Filete"/>
    <s v="Filete c/Cabeza"/>
    <x v="9"/>
    <n v="1995"/>
    <n v="11005"/>
    <n v="13000"/>
    <n v="1995"/>
    <n v="11005"/>
    <n v="13000"/>
    <n v="14000"/>
    <m/>
    <n v="-1000"/>
    <s v="Pendiente de ingreso"/>
    <n v="0"/>
  </r>
  <r>
    <x v="107"/>
    <x v="5"/>
    <s v="Cerdo"/>
    <x v="0"/>
    <s v="1020637"/>
    <x v="98"/>
    <s v="Panceta"/>
    <s v="Panceta s/Cuero"/>
    <x v="9"/>
    <n v="-80481"/>
    <n v="260481"/>
    <n v="180000"/>
    <n v="-80481"/>
    <n v="260481"/>
    <n v="180000"/>
    <n v="179700"/>
    <m/>
    <n v="300"/>
    <s v="Sobre ingreso"/>
    <n v="0"/>
  </r>
  <r>
    <x v="108"/>
    <x v="5"/>
    <s v="Cerdo"/>
    <x v="0"/>
    <s v="1020662"/>
    <x v="99"/>
    <s v="Pierna"/>
    <s v="Pierna Pulpa Fina"/>
    <x v="9"/>
    <n v="1496"/>
    <n v="18504"/>
    <n v="20000"/>
    <n v="1496"/>
    <n v="18504"/>
    <n v="20000"/>
    <n v="20000"/>
    <m/>
    <n v="0"/>
    <s v="OK"/>
    <n v="0"/>
  </r>
  <r>
    <x v="109"/>
    <x v="5"/>
    <s v="Cerdo"/>
    <x v="0"/>
    <s v="1020664"/>
    <x v="100"/>
    <s v="Pierna"/>
    <s v="Pierna Pulpa Fina"/>
    <x v="9"/>
    <n v="-1915"/>
    <n v="4915"/>
    <n v="3000"/>
    <n v="-1915"/>
    <n v="4915"/>
    <n v="3000"/>
    <n v="3000"/>
    <m/>
    <n v="0"/>
    <s v="OK"/>
    <n v="0"/>
  </r>
  <r>
    <x v="110"/>
    <x v="5"/>
    <s v="Cerdo"/>
    <x v="0"/>
    <s v="1020665"/>
    <x v="101"/>
    <s v="Pierna"/>
    <s v="Pierna Pulpa Fina"/>
    <x v="9"/>
    <n v="9405"/>
    <n v="0"/>
    <n v="5000"/>
    <n v="9405"/>
    <n v="0"/>
    <n v="5000"/>
    <n v="5000"/>
    <m/>
    <n v="0"/>
    <s v="OK"/>
    <n v="0"/>
  </r>
  <r>
    <x v="112"/>
    <x v="5"/>
    <s v="Cerdo"/>
    <x v="0"/>
    <s v="1020681"/>
    <x v="103"/>
    <s v="Lomo"/>
    <s v="Lomo MM Loin"/>
    <x v="9"/>
    <n v="-285"/>
    <n v="10000"/>
    <n v="10000"/>
    <n v="-285"/>
    <n v="10000"/>
    <n v="10000"/>
    <n v="10000"/>
    <m/>
    <n v="0"/>
    <s v="OK"/>
    <n v="0"/>
  </r>
  <r>
    <x v="113"/>
    <x v="5"/>
    <s v="Cerdo"/>
    <x v="0"/>
    <s v="1020704"/>
    <x v="104"/>
    <s v="Filete"/>
    <s v="Filete c/Cabeza"/>
    <x v="9"/>
    <n v="-311"/>
    <n v="1311"/>
    <n v="1000"/>
    <n v="-311"/>
    <n v="1311"/>
    <n v="1000"/>
    <n v="1000"/>
    <m/>
    <n v="0"/>
    <s v="OK"/>
    <n v="0"/>
  </r>
  <r>
    <x v="114"/>
    <x v="5"/>
    <s v="Cerdo"/>
    <x v="0"/>
    <s v="1020715"/>
    <x v="105"/>
    <s v="Panceta"/>
    <s v="Panceta c/Cuero"/>
    <x v="9"/>
    <n v="451"/>
    <n v="1549"/>
    <n v="2000"/>
    <n v="451"/>
    <n v="1549"/>
    <n v="2000"/>
    <n v="2000"/>
    <m/>
    <n v="0"/>
    <s v="OK"/>
    <n v="0"/>
  </r>
  <r>
    <x v="115"/>
    <x v="5"/>
    <s v="Cerdo"/>
    <x v="0"/>
    <s v="1020731"/>
    <x v="106"/>
    <s v="Panceta"/>
    <s v="Panceta s/Cuero"/>
    <x v="9"/>
    <n v="-5937"/>
    <n v="24916"/>
    <n v="20000"/>
    <n v="-5937"/>
    <n v="24916"/>
    <n v="20000"/>
    <n v="20000"/>
    <m/>
    <n v="0"/>
    <s v="OK"/>
    <n v="0"/>
  </r>
  <r>
    <x v="116"/>
    <x v="5"/>
    <s v="Cerdo"/>
    <x v="0"/>
    <s v="1020758"/>
    <x v="107"/>
    <s v="Lomo"/>
    <s v="Lomo Vetado"/>
    <x v="9"/>
    <n v="-2092"/>
    <n v="5092"/>
    <n v="3000"/>
    <n v="-2092"/>
    <n v="5092"/>
    <n v="3000"/>
    <n v="3000"/>
    <m/>
    <n v="0"/>
    <s v="OK"/>
    <n v="0"/>
  </r>
  <r>
    <x v="117"/>
    <x v="5"/>
    <s v="Cerdo"/>
    <x v="0"/>
    <s v="1020774"/>
    <x v="108"/>
    <s v="Prolijado"/>
    <s v="Prolijado Malaya"/>
    <x v="9"/>
    <n v="-2890"/>
    <n v="10890"/>
    <n v="8000"/>
    <n v="-2890"/>
    <n v="10890"/>
    <n v="8000"/>
    <n v="8000"/>
    <m/>
    <n v="0"/>
    <s v="OK"/>
    <n v="0"/>
  </r>
  <r>
    <x v="118"/>
    <x v="5"/>
    <s v="Cerdo"/>
    <x v="0"/>
    <s v="1020802"/>
    <x v="109"/>
    <s v="Panceta"/>
    <s v="Panceta s/Cuero"/>
    <x v="9"/>
    <n v="-16783"/>
    <n v="94783"/>
    <n v="78000"/>
    <n v="-16783"/>
    <n v="94783"/>
    <n v="78000"/>
    <n v="78000"/>
    <m/>
    <n v="0"/>
    <s v="OK"/>
    <n v="0"/>
  </r>
  <r>
    <x v="119"/>
    <x v="5"/>
    <s v="Cerdo"/>
    <x v="0"/>
    <s v="1020810"/>
    <x v="110"/>
    <s v="Subprod"/>
    <s v="Subprod Tripa"/>
    <x v="9"/>
    <n v="611"/>
    <n v="1389"/>
    <n v="2000"/>
    <n v="611"/>
    <n v="1389"/>
    <n v="2000"/>
    <n v="2330"/>
    <m/>
    <n v="-330"/>
    <s v="Pendiente de ingreso"/>
    <n v="0"/>
  </r>
  <r>
    <x v="120"/>
    <x v="5"/>
    <s v="Cerdo"/>
    <x v="0"/>
    <s v="1020848"/>
    <x v="111"/>
    <s v="Lomo"/>
    <s v="Lomo Centro"/>
    <x v="0"/>
    <n v="-104"/>
    <n v="48104"/>
    <n v="48000"/>
    <n v="-104"/>
    <n v="48104"/>
    <n v="48000"/>
    <n v="48000"/>
    <m/>
    <n v="0"/>
    <s v="OK"/>
    <n v="0"/>
  </r>
  <r>
    <x v="121"/>
    <x v="5"/>
    <s v="Cerdo"/>
    <x v="0"/>
    <s v="1020860"/>
    <x v="112"/>
    <s v="Lomo"/>
    <s v="Lomo Vetado"/>
    <x v="4"/>
    <n v="-7544"/>
    <n v="161544"/>
    <n v="154000"/>
    <n v="-7544"/>
    <n v="161544"/>
    <n v="154000"/>
    <n v="154000"/>
    <m/>
    <n v="0"/>
    <s v="OK"/>
    <n v="0"/>
  </r>
  <r>
    <x v="122"/>
    <x v="5"/>
    <s v="Cerdo"/>
    <x v="0"/>
    <s v="1020861"/>
    <x v="113"/>
    <s v="Lomo"/>
    <s v="Lomo Vetado"/>
    <x v="4"/>
    <n v="-19940"/>
    <n v="129940"/>
    <n v="110000"/>
    <n v="-19940"/>
    <n v="160862"/>
    <n v="154000"/>
    <n v="166000"/>
    <m/>
    <n v="-12000"/>
    <s v="Pendiente de ingreso"/>
    <n v="0"/>
  </r>
  <r>
    <x v="123"/>
    <x v="5"/>
    <s v="Cerdo"/>
    <x v="0"/>
    <s v="1020869"/>
    <x v="114"/>
    <s v="Cost-Pec"/>
    <s v="Cost-Pec Entero"/>
    <x v="0"/>
    <n v="38645"/>
    <n v="34000"/>
    <n v="24000"/>
    <n v="38645"/>
    <n v="10000"/>
    <n v="0"/>
    <m/>
    <m/>
    <n v="0"/>
    <s v="OK"/>
    <n v="0"/>
  </r>
  <r>
    <x v="124"/>
    <x v="5"/>
    <s v="Cerdo"/>
    <x v="0"/>
    <s v="1020886"/>
    <x v="115"/>
    <s v="Panceta"/>
    <s v="Panceta s/Cuero"/>
    <x v="0"/>
    <n v="1424"/>
    <n v="22576"/>
    <n v="24000"/>
    <n v="1424"/>
    <n v="0"/>
    <n v="0"/>
    <m/>
    <m/>
    <n v="0"/>
    <s v="OK"/>
    <n v="0"/>
  </r>
  <r>
    <x v="125"/>
    <x v="5"/>
    <s v="Cerdo"/>
    <x v="0"/>
    <s v="1020904"/>
    <x v="116"/>
    <s v="Panceta"/>
    <s v="Panceta c/Cuero"/>
    <x v="4"/>
    <n v="-103393"/>
    <n v="0"/>
    <n v="0"/>
    <n v="-103393"/>
    <n v="0"/>
    <n v="0"/>
    <m/>
    <m/>
    <n v="0"/>
    <s v="OK"/>
    <n v="0"/>
  </r>
  <r>
    <x v="126"/>
    <x v="5"/>
    <s v="Cerdo"/>
    <x v="0"/>
    <s v="1020905"/>
    <x v="117"/>
    <s v="Panceta"/>
    <s v="Panceta c/Cuero"/>
    <x v="4"/>
    <n v="-99055"/>
    <n v="0"/>
    <n v="0"/>
    <n v="-99055"/>
    <n v="0"/>
    <n v="0"/>
    <m/>
    <m/>
    <n v="0"/>
    <s v="OK"/>
    <n v="0"/>
  </r>
  <r>
    <x v="127"/>
    <x v="5"/>
    <s v="Cerdo"/>
    <x v="0"/>
    <s v="1020914"/>
    <x v="118"/>
    <s v="Panceta"/>
    <s v="Panceta c/Cuero"/>
    <x v="9"/>
    <n v="-846"/>
    <n v="9846"/>
    <n v="9000"/>
    <n v="-846"/>
    <n v="9846"/>
    <n v="9000"/>
    <n v="9000"/>
    <m/>
    <n v="0"/>
    <s v="OK"/>
    <n v="0"/>
  </r>
  <r>
    <x v="128"/>
    <x v="5"/>
    <s v="Cerdo"/>
    <x v="0"/>
    <s v="1020915"/>
    <x v="119"/>
    <s v="Pierna"/>
    <s v="Pierna Entera"/>
    <x v="0"/>
    <n v="-4000"/>
    <n v="4000"/>
    <n v="0"/>
    <n v="-4000"/>
    <n v="65000"/>
    <n v="72000"/>
    <n v="72000"/>
    <m/>
    <n v="0"/>
    <s v="OK"/>
    <n v="0"/>
  </r>
  <r>
    <x v="129"/>
    <x v="5"/>
    <s v="Cerdo"/>
    <x v="0"/>
    <s v="1020925"/>
    <x v="120"/>
    <s v="Grasas"/>
    <s v="Grasa Forro"/>
    <x v="0"/>
    <n v="-14242"/>
    <n v="110242"/>
    <n v="96000"/>
    <n v="-14242"/>
    <n v="110242"/>
    <n v="96000"/>
    <n v="90200"/>
    <m/>
    <n v="5800"/>
    <s v="Sobre ingreso"/>
    <n v="0"/>
  </r>
  <r>
    <x v="130"/>
    <x v="5"/>
    <s v="Cerdo"/>
    <x v="0"/>
    <s v="1020944"/>
    <x v="121"/>
    <s v="Pierna"/>
    <s v="Pierna Pulpa"/>
    <x v="0"/>
    <n v="185703"/>
    <n v="164809"/>
    <n v="120000"/>
    <n v="185703"/>
    <n v="270809"/>
    <n v="226000"/>
    <n v="226000"/>
    <m/>
    <n v="0"/>
    <s v="OK"/>
    <n v="0"/>
  </r>
  <r>
    <x v="132"/>
    <x v="5"/>
    <s v="Cerdo"/>
    <x v="0"/>
    <s v="1020990"/>
    <x v="123"/>
    <s v="Pierna"/>
    <s v="Pierna Pulpa Fina"/>
    <x v="9"/>
    <n v="15562"/>
    <n v="0"/>
    <n v="5000"/>
    <n v="15562"/>
    <n v="0"/>
    <n v="5000"/>
    <n v="5000"/>
    <m/>
    <n v="0"/>
    <s v="OK"/>
    <n v="0"/>
  </r>
  <r>
    <x v="133"/>
    <x v="5"/>
    <s v="Cerdo"/>
    <x v="0"/>
    <s v="1020991"/>
    <x v="124"/>
    <s v="Pierna"/>
    <s v="Pierna Pulpa Fina"/>
    <x v="9"/>
    <n v="5572"/>
    <n v="9428"/>
    <n v="15000"/>
    <n v="5572"/>
    <n v="9428"/>
    <n v="15000"/>
    <n v="15000"/>
    <m/>
    <n v="0"/>
    <s v="OK"/>
    <n v="0"/>
  </r>
  <r>
    <x v="134"/>
    <x v="5"/>
    <s v="Cerdo"/>
    <x v="0"/>
    <s v="1021012"/>
    <x v="125"/>
    <s v="Plancha"/>
    <s v="Plancha s/Cuero"/>
    <x v="4"/>
    <n v="66210"/>
    <n v="131790"/>
    <n v="198000"/>
    <n v="66210"/>
    <n v="131790"/>
    <n v="209000"/>
    <n v="209000"/>
    <m/>
    <n v="0"/>
    <s v="OK"/>
    <n v="0"/>
  </r>
  <r>
    <x v="135"/>
    <x v="5"/>
    <s v="Cerdo"/>
    <x v="0"/>
    <s v="1021023"/>
    <x v="126"/>
    <s v="Grasas"/>
    <s v="Grasa Gordura"/>
    <x v="0"/>
    <n v="24362"/>
    <n v="0"/>
    <n v="24000"/>
    <n v="24362"/>
    <n v="98555"/>
    <n v="120000"/>
    <n v="133000"/>
    <m/>
    <n v="-13000"/>
    <s v="Pendiente de ingreso"/>
    <n v="0"/>
  </r>
  <r>
    <x v="136"/>
    <x v="5"/>
    <s v="Cerdo"/>
    <x v="0"/>
    <s v="1021039"/>
    <x v="127"/>
    <s v="Cueros"/>
    <s v="Cuero Papada"/>
    <x v="0"/>
    <n v="-9382"/>
    <n v="9382"/>
    <n v="0"/>
    <n v="-9382"/>
    <n v="57382"/>
    <n v="48000"/>
    <n v="24000"/>
    <m/>
    <n v="24000"/>
    <s v="Sobre ingreso"/>
    <n v="0"/>
  </r>
  <r>
    <x v="137"/>
    <x v="5"/>
    <s v="Cerdo"/>
    <x v="0"/>
    <s v="1021045"/>
    <x v="128"/>
    <s v="Pernil"/>
    <s v="Pernil Mano"/>
    <x v="4"/>
    <n v="21011"/>
    <n v="22989"/>
    <n v="44000"/>
    <n v="21011"/>
    <n v="-21011"/>
    <n v="0"/>
    <n v="44000"/>
    <m/>
    <n v="-44000"/>
    <s v="Pendiente de ingreso"/>
    <n v="0"/>
  </r>
  <r>
    <x v="138"/>
    <x v="5"/>
    <s v="Cerdo"/>
    <x v="0"/>
    <s v="1021046"/>
    <x v="129"/>
    <s v="Pernil"/>
    <s v="Pernil Mano"/>
    <x v="4"/>
    <n v="2972"/>
    <n v="57405"/>
    <n v="66000"/>
    <n v="2972"/>
    <n v="-8595"/>
    <n v="0"/>
    <m/>
    <m/>
    <n v="0"/>
    <s v="OK"/>
    <n v="0"/>
  </r>
  <r>
    <x v="139"/>
    <x v="5"/>
    <s v="Cerdo"/>
    <x v="0"/>
    <s v="1021077"/>
    <x v="130"/>
    <s v="Grasas"/>
    <s v="Grasa Gordura"/>
    <x v="0"/>
    <n v="-80882"/>
    <n v="80882"/>
    <n v="0"/>
    <n v="-80882"/>
    <n v="80882"/>
    <n v="0"/>
    <m/>
    <m/>
    <n v="0"/>
    <s v="OK"/>
    <n v="0"/>
  </r>
  <r>
    <x v="140"/>
    <x v="5"/>
    <s v="Cerdo"/>
    <x v="0"/>
    <s v="1021078"/>
    <x v="131"/>
    <s v="Recortes"/>
    <s v="Recortes No Magro"/>
    <x v="0"/>
    <n v="63966"/>
    <n v="93034"/>
    <n v="120000"/>
    <n v="63966"/>
    <n v="93034"/>
    <n v="120000"/>
    <n v="120000"/>
    <m/>
    <n v="0"/>
    <s v="OK"/>
    <n v="0"/>
  </r>
  <r>
    <x v="141"/>
    <x v="5"/>
    <s v="Cerdo"/>
    <x v="0"/>
    <s v="1021082"/>
    <x v="132"/>
    <s v="Recortes"/>
    <s v="Recortes No Magro"/>
    <x v="0"/>
    <n v="6179"/>
    <n v="0"/>
    <n v="0"/>
    <n v="6179"/>
    <n v="24000"/>
    <n v="24000"/>
    <n v="23000"/>
    <m/>
    <n v="1000"/>
    <s v="Sobre ingreso"/>
    <n v="0"/>
  </r>
  <r>
    <x v="142"/>
    <x v="5"/>
    <s v="Cerdo"/>
    <x v="0"/>
    <s v="1021085"/>
    <x v="133"/>
    <s v="Grasas"/>
    <s v="Grasa Gordura"/>
    <x v="0"/>
    <n v="-4877"/>
    <n v="0"/>
    <n v="0"/>
    <n v="-4877"/>
    <n v="0"/>
    <n v="0"/>
    <m/>
    <m/>
    <n v="0"/>
    <s v="OK"/>
    <n v="0"/>
  </r>
  <r>
    <x v="143"/>
    <x v="5"/>
    <s v="Cerdo"/>
    <x v="0"/>
    <s v="1021092"/>
    <x v="134"/>
    <s v="Recortes"/>
    <s v="Recortes No Magro"/>
    <x v="0"/>
    <n v="4399"/>
    <n v="139601"/>
    <n v="144000"/>
    <n v="4399"/>
    <n v="139601"/>
    <n v="144000"/>
    <n v="144000"/>
    <m/>
    <n v="0"/>
    <s v="OK"/>
    <n v="0"/>
  </r>
  <r>
    <x v="144"/>
    <x v="5"/>
    <s v="Cerdo"/>
    <x v="0"/>
    <s v="1021101"/>
    <x v="135"/>
    <s v="Subprod"/>
    <s v="Subprod Visceras"/>
    <x v="0"/>
    <n v="-9257"/>
    <n v="8257"/>
    <n v="0"/>
    <n v="-9257"/>
    <n v="8257"/>
    <n v="0"/>
    <n v="1000"/>
    <m/>
    <n v="-1000"/>
    <s v="Pendiente de ingreso"/>
    <n v="0"/>
  </r>
  <r>
    <x v="145"/>
    <x v="5"/>
    <s v="Cerdo"/>
    <x v="0"/>
    <s v="1021105"/>
    <x v="136"/>
    <s v="Subprod"/>
    <s v="Subprod Visceras"/>
    <x v="0"/>
    <n v="6266"/>
    <n v="0"/>
    <n v="24000"/>
    <n v="6266"/>
    <n v="0"/>
    <n v="24000"/>
    <n v="24000"/>
    <m/>
    <n v="0"/>
    <s v="OK"/>
    <n v="0"/>
  </r>
  <r>
    <x v="146"/>
    <x v="5"/>
    <s v="Cerdo"/>
    <x v="0"/>
    <s v="1021106"/>
    <x v="137"/>
    <s v="Subprod"/>
    <s v="Subprod Visceras"/>
    <x v="0"/>
    <n v="117505"/>
    <n v="61500"/>
    <n v="144000"/>
    <n v="117505"/>
    <n v="61500"/>
    <n v="144000"/>
    <m/>
    <m/>
    <n v="144000"/>
    <s v="Sobre ingreso"/>
    <n v="0"/>
  </r>
  <r>
    <x v="147"/>
    <x v="5"/>
    <s v="Cerdo"/>
    <x v="0"/>
    <s v="1021111"/>
    <x v="138"/>
    <s v="Grasas"/>
    <s v="Grasa Interior"/>
    <x v="0"/>
    <n v="2878"/>
    <n v="4100"/>
    <n v="3000"/>
    <n v="2878"/>
    <n v="4100"/>
    <n v="0"/>
    <m/>
    <m/>
    <n v="0"/>
    <s v="OK"/>
    <n v="0"/>
  </r>
  <r>
    <x v="148"/>
    <x v="5"/>
    <s v="Cerdo"/>
    <x v="0"/>
    <s v="1021115"/>
    <x v="139"/>
    <s v="Subprod"/>
    <s v="Subprod Visceras"/>
    <x v="2"/>
    <n v="30323"/>
    <n v="0"/>
    <n v="0"/>
    <n v="30323"/>
    <n v="0"/>
    <n v="0"/>
    <m/>
    <m/>
    <n v="0"/>
    <s v="OK"/>
    <n v="0"/>
  </r>
  <r>
    <x v="149"/>
    <x v="5"/>
    <s v="Cerdo"/>
    <x v="0"/>
    <s v="1021136"/>
    <x v="140"/>
    <s v="Subprod"/>
    <s v="Subprod Visceras"/>
    <x v="9"/>
    <n v="-2407"/>
    <n v="3589"/>
    <n v="2000"/>
    <n v="-2407"/>
    <n v="9289"/>
    <n v="2000"/>
    <n v="2000"/>
    <m/>
    <n v="0"/>
    <s v="OK"/>
    <n v="0"/>
  </r>
  <r>
    <x v="150"/>
    <x v="5"/>
    <s v="Cerdo"/>
    <x v="0"/>
    <s v="1021149"/>
    <x v="141"/>
    <s v="Huesos"/>
    <s v="Huesos Cuarto Centra"/>
    <x v="4"/>
    <n v="44298"/>
    <n v="43702"/>
    <n v="88000"/>
    <n v="44298"/>
    <n v="21702"/>
    <n v="66000"/>
    <n v="66000"/>
    <m/>
    <n v="0"/>
    <s v="OK"/>
    <n v="0"/>
  </r>
  <r>
    <x v="151"/>
    <x v="5"/>
    <s v="Cerdo"/>
    <x v="0"/>
    <s v="1021150"/>
    <x v="142"/>
    <s v="Huesos"/>
    <s v="Huesos Cuarto Centra"/>
    <x v="4"/>
    <n v="-41633"/>
    <n v="151633"/>
    <n v="110000"/>
    <n v="-41633"/>
    <n v="58633"/>
    <n v="44000"/>
    <n v="44000"/>
    <m/>
    <n v="0"/>
    <s v="OK"/>
    <n v="0"/>
  </r>
  <r>
    <x v="152"/>
    <x v="5"/>
    <s v="Cerdo"/>
    <x v="0"/>
    <s v="1021151"/>
    <x v="143"/>
    <s v="Huesos"/>
    <s v="Huesos Cuarto Delant"/>
    <x v="4"/>
    <n v="23232"/>
    <n v="559"/>
    <n v="23792"/>
    <n v="23232"/>
    <n v="559"/>
    <n v="0"/>
    <n v="44000"/>
    <m/>
    <n v="-44000"/>
    <s v="Pendiente de ingreso"/>
    <n v="0"/>
  </r>
  <r>
    <x v="153"/>
    <x v="5"/>
    <s v="Cerdo"/>
    <x v="0"/>
    <s v="1021152"/>
    <x v="144"/>
    <s v="Huesos"/>
    <s v="Huesos Cuarto Delant"/>
    <x v="4"/>
    <n v="4288"/>
    <n v="53712"/>
    <n v="88000"/>
    <n v="4288"/>
    <n v="53712"/>
    <n v="0"/>
    <m/>
    <m/>
    <n v="0"/>
    <s v="OK"/>
    <n v="0"/>
  </r>
  <r>
    <x v="154"/>
    <x v="5"/>
    <s v="Cerdo"/>
    <x v="0"/>
    <s v="1021156"/>
    <x v="145"/>
    <s v="Huesos"/>
    <s v="Huesos Cuarto Centra"/>
    <x v="4"/>
    <n v="-55597"/>
    <n v="51522"/>
    <n v="0"/>
    <n v="-55597"/>
    <n v="115000"/>
    <n v="24000"/>
    <n v="24000"/>
    <m/>
    <n v="0"/>
    <s v="OK"/>
    <n v="0"/>
  </r>
  <r>
    <x v="155"/>
    <x v="5"/>
    <s v="Cerdo"/>
    <x v="0"/>
    <s v="1021187"/>
    <x v="146"/>
    <s v="Cueros"/>
    <s v="Cuero Back"/>
    <x v="0"/>
    <n v="5167"/>
    <n v="64416"/>
    <n v="72000"/>
    <n v="5167"/>
    <n v="64416"/>
    <n v="72000"/>
    <n v="72000"/>
    <m/>
    <n v="0"/>
    <s v="OK"/>
    <n v="0"/>
  </r>
  <r>
    <x v="156"/>
    <x v="5"/>
    <s v="Cerdo"/>
    <x v="0"/>
    <s v="1021204"/>
    <x v="89"/>
    <s v="Grasas"/>
    <s v="Grasa Lomo Tocino"/>
    <x v="4"/>
    <n v="55194"/>
    <n v="0"/>
    <n v="48000"/>
    <n v="55194"/>
    <n v="-48000"/>
    <n v="0"/>
    <m/>
    <m/>
    <n v="0"/>
    <s v="OK"/>
    <n v="0"/>
  </r>
  <r>
    <x v="159"/>
    <x v="5"/>
    <s v="Cerdo"/>
    <x v="0"/>
    <s v="1021385"/>
    <x v="149"/>
    <s v="Cueros"/>
    <s v="Cuero Mixto"/>
    <x v="0"/>
    <n v="193834"/>
    <n v="24000"/>
    <n v="144000"/>
    <n v="193834"/>
    <n v="0"/>
    <n v="120000"/>
    <n v="120001"/>
    <m/>
    <n v="-1"/>
    <s v="Pendiente de ingreso"/>
    <n v="0"/>
  </r>
  <r>
    <x v="161"/>
    <x v="5"/>
    <s v="Cerdo"/>
    <x v="0"/>
    <s v="1021470"/>
    <x v="151"/>
    <s v="Pernil"/>
    <s v="Pernil Mano"/>
    <x v="4"/>
    <n v="708"/>
    <n v="21292"/>
    <n v="22000"/>
    <n v="708"/>
    <n v="-708"/>
    <n v="0"/>
    <m/>
    <m/>
    <n v="0"/>
    <s v="OK"/>
    <n v="0"/>
  </r>
  <r>
    <x v="162"/>
    <x v="5"/>
    <s v="Cerdo"/>
    <x v="0"/>
    <s v="1021533"/>
    <x v="152"/>
    <s v="Panceta"/>
    <s v="Panceta s/Cuero"/>
    <x v="9"/>
    <n v="-4907"/>
    <n v="0"/>
    <n v="20000"/>
    <n v="-4907"/>
    <n v="0"/>
    <n v="20000"/>
    <n v="20000"/>
    <m/>
    <n v="0"/>
    <s v="OK"/>
    <n v="0"/>
  </r>
  <r>
    <x v="164"/>
    <x v="5"/>
    <s v="Cerdo"/>
    <x v="0"/>
    <s v="1021603"/>
    <x v="154"/>
    <s v="Lomo"/>
    <s v="Lomo MM Loin"/>
    <x v="9"/>
    <n v="565"/>
    <n v="6435"/>
    <n v="7000"/>
    <n v="565"/>
    <n v="6435"/>
    <n v="7000"/>
    <n v="7000"/>
    <m/>
    <n v="0"/>
    <s v="OK"/>
    <n v="0"/>
  </r>
  <r>
    <x v="165"/>
    <x v="5"/>
    <s v="Cerdo"/>
    <x v="0"/>
    <s v="1021609"/>
    <x v="155"/>
    <s v="Filete"/>
    <s v="Filete c/Cabeza"/>
    <x v="9"/>
    <n v="3530"/>
    <n v="0"/>
    <n v="0"/>
    <n v="3530"/>
    <n v="0"/>
    <n v="0"/>
    <n v="45000"/>
    <m/>
    <n v="-45000"/>
    <s v="Pendiente de ingreso"/>
    <n v="0"/>
  </r>
  <r>
    <x v="166"/>
    <x v="5"/>
    <s v="Cerdo"/>
    <x v="0"/>
    <s v="1021622"/>
    <x v="156"/>
    <s v="Chuleta"/>
    <s v="Chuleta Huesos"/>
    <x v="0"/>
    <n v="24880"/>
    <n v="0"/>
    <n v="12000"/>
    <n v="24880"/>
    <n v="0"/>
    <n v="12000"/>
    <n v="12000"/>
    <m/>
    <n v="0"/>
    <s v="OK"/>
    <n v="0"/>
  </r>
  <r>
    <x v="168"/>
    <x v="5"/>
    <s v="Cerdo"/>
    <x v="0"/>
    <s v="1021639"/>
    <x v="158"/>
    <s v="Filete"/>
    <s v="Filete c/Cabeza"/>
    <x v="0"/>
    <n v="775"/>
    <n v="0"/>
    <n v="0"/>
    <n v="775"/>
    <n v="0"/>
    <n v="0"/>
    <m/>
    <m/>
    <n v="0"/>
    <s v="OK"/>
    <n v="0"/>
  </r>
  <r>
    <x v="528"/>
    <x v="5"/>
    <s v="Cerdo"/>
    <x v="0"/>
    <s v="1021655"/>
    <x v="464"/>
    <s v="Subprod"/>
    <s v="Subprod Visceras"/>
    <x v="4"/>
    <n v="39374"/>
    <n v="0"/>
    <n v="0"/>
    <n v="39374"/>
    <n v="0"/>
    <n v="0"/>
    <m/>
    <m/>
    <n v="0"/>
    <s v="OK"/>
    <n v="0"/>
  </r>
  <r>
    <x v="170"/>
    <x v="5"/>
    <s v="Cerdo"/>
    <x v="0"/>
    <s v="1021664"/>
    <x v="160"/>
    <s v="Cost-Pec"/>
    <s v="Cost-Pec Entero"/>
    <x v="4"/>
    <n v="-47130"/>
    <n v="0"/>
    <n v="0"/>
    <n v="-47130"/>
    <n v="0"/>
    <n v="39000"/>
    <n v="39000"/>
    <m/>
    <n v="0"/>
    <s v="OK"/>
    <n v="0"/>
  </r>
  <r>
    <x v="171"/>
    <x v="5"/>
    <s v="Cerdo"/>
    <x v="0"/>
    <s v="1021665"/>
    <x v="161"/>
    <s v="Cost-Pec"/>
    <s v="Cost-Pec Entero"/>
    <x v="4"/>
    <n v="1260"/>
    <n v="0"/>
    <n v="0"/>
    <n v="1260"/>
    <n v="0"/>
    <n v="0"/>
    <m/>
    <m/>
    <n v="0"/>
    <s v="OK"/>
    <n v="0"/>
  </r>
  <r>
    <x v="172"/>
    <x v="5"/>
    <s v="Cerdo"/>
    <x v="0"/>
    <s v="1021731"/>
    <x v="162"/>
    <s v="Pernil"/>
    <s v="Pernil Mano"/>
    <x v="2"/>
    <n v="-113752"/>
    <n v="479040"/>
    <n v="360000"/>
    <n v="-113752"/>
    <n v="433921"/>
    <n v="312000"/>
    <n v="120000"/>
    <m/>
    <n v="192000"/>
    <s v="Sobre ingreso"/>
    <n v="0"/>
  </r>
  <r>
    <x v="173"/>
    <x v="5"/>
    <s v="Cerdo"/>
    <x v="0"/>
    <s v="1021735"/>
    <x v="163"/>
    <s v="Subprod"/>
    <s v="Subprod Patas-Manos"/>
    <x v="2"/>
    <n v="-44608"/>
    <n v="126169"/>
    <n v="72000"/>
    <n v="-44608"/>
    <n v="126169"/>
    <n v="72000"/>
    <n v="72000"/>
    <m/>
    <n v="0"/>
    <s v="OK"/>
    <n v="0"/>
  </r>
  <r>
    <x v="176"/>
    <x v="5"/>
    <s v="Cerdo"/>
    <x v="0"/>
    <s v="1021864"/>
    <x v="165"/>
    <s v="Cueros"/>
    <s v="Cuero Papada"/>
    <x v="3"/>
    <n v="12827"/>
    <n v="35173"/>
    <n v="48000"/>
    <n v="12827"/>
    <n v="35173"/>
    <n v="48000"/>
    <n v="48000"/>
    <m/>
    <n v="0"/>
    <s v="OK"/>
    <n v="0"/>
  </r>
  <r>
    <x v="460"/>
    <x v="5"/>
    <s v="Cerdo"/>
    <x v="0"/>
    <s v="1021868"/>
    <x v="409"/>
    <s v="Pierna"/>
    <s v="Pierna Pulpa Fina"/>
    <x v="0"/>
    <n v="-139052"/>
    <n v="48000"/>
    <n v="48000"/>
    <n v="-139052"/>
    <n v="48000"/>
    <n v="48000"/>
    <n v="45000"/>
    <m/>
    <n v="3000"/>
    <s v="Sobre ingreso"/>
    <n v="0"/>
  </r>
  <r>
    <x v="177"/>
    <x v="5"/>
    <s v="Cerdo"/>
    <x v="0"/>
    <s v="1021905"/>
    <x v="166"/>
    <s v="Recortes"/>
    <s v="Recortes No Magro"/>
    <x v="2"/>
    <n v="30281"/>
    <n v="0"/>
    <n v="24000"/>
    <n v="30281"/>
    <n v="0"/>
    <n v="24000"/>
    <m/>
    <m/>
    <n v="24000"/>
    <s v="Sobre ingreso"/>
    <n v="0"/>
  </r>
  <r>
    <x v="178"/>
    <x v="5"/>
    <s v="Cerdo"/>
    <x v="0"/>
    <s v="1021976"/>
    <x v="167"/>
    <s v="Paleta"/>
    <s v="Paleta Pulpa"/>
    <x v="0"/>
    <n v="-7347"/>
    <n v="172724"/>
    <n v="120000"/>
    <n v="-7347"/>
    <n v="207124"/>
    <n v="168000"/>
    <n v="191796"/>
    <m/>
    <n v="-23796"/>
    <s v="Pendiente de ingreso"/>
    <n v="0"/>
  </r>
  <r>
    <x v="180"/>
    <x v="5"/>
    <s v="Cerdo"/>
    <x v="0"/>
    <s v="1021992"/>
    <x v="89"/>
    <s v="Grasas"/>
    <s v="Grasa Lomo Tocino"/>
    <x v="2"/>
    <m/>
    <m/>
    <m/>
    <n v="0"/>
    <n v="12000"/>
    <n v="0"/>
    <n v="48000"/>
    <m/>
    <n v="-48000"/>
    <s v="Pendiente de ingreso"/>
    <n v="0"/>
  </r>
  <r>
    <x v="488"/>
    <x v="5"/>
    <s v="Cerdo"/>
    <x v="0"/>
    <s v="1022047"/>
    <x v="429"/>
    <s v="Recortes"/>
    <s v="Recortes No Magro"/>
    <x v="0"/>
    <n v="-35382"/>
    <n v="22000"/>
    <n v="0"/>
    <n v="-35382"/>
    <n v="22000"/>
    <n v="0"/>
    <m/>
    <m/>
    <n v="0"/>
    <s v="OK"/>
    <n v="0"/>
  </r>
  <r>
    <x v="181"/>
    <x v="5"/>
    <s v="Cerdo"/>
    <x v="0"/>
    <s v="1022073"/>
    <x v="169"/>
    <s v="Grasas"/>
    <s v="Grasa Interior"/>
    <x v="2"/>
    <m/>
    <m/>
    <m/>
    <m/>
    <m/>
    <m/>
    <n v="72000"/>
    <m/>
    <n v="-72000"/>
    <s v="Pendiente de ingreso"/>
    <n v="0"/>
  </r>
  <r>
    <x v="182"/>
    <x v="5"/>
    <s v="Cerdo"/>
    <x v="0"/>
    <s v="1022096"/>
    <x v="170"/>
    <s v="Huesos"/>
    <s v="Huesos Cuarto Delant"/>
    <x v="2"/>
    <n v="-33901"/>
    <n v="155717"/>
    <n v="168000"/>
    <n v="-33901"/>
    <n v="155717"/>
    <n v="168000"/>
    <n v="72000"/>
    <m/>
    <n v="96000"/>
    <s v="Sobre ingreso"/>
    <n v="0"/>
  </r>
  <r>
    <x v="184"/>
    <x v="5"/>
    <s v="Cerdo"/>
    <x v="0"/>
    <s v="1022125"/>
    <x v="172"/>
    <s v="Pernil"/>
    <s v="Pernil Mano"/>
    <x v="2"/>
    <m/>
    <m/>
    <m/>
    <m/>
    <m/>
    <m/>
    <n v="72000"/>
    <m/>
    <n v="-72000"/>
    <s v="Pendiente de ingreso"/>
    <n v="0"/>
  </r>
  <r>
    <x v="185"/>
    <x v="5"/>
    <s v="Cerdo"/>
    <x v="0"/>
    <s v="1022149"/>
    <x v="173"/>
    <s v="Plancha"/>
    <s v="Plancha s/Cuero"/>
    <x v="0"/>
    <n v="-4603"/>
    <n v="15510"/>
    <n v="0"/>
    <n v="-4603"/>
    <n v="14000"/>
    <n v="14000"/>
    <n v="14000"/>
    <m/>
    <n v="0"/>
    <s v="OK"/>
    <n v="0"/>
  </r>
  <r>
    <x v="186"/>
    <x v="5"/>
    <s v="Cerdo"/>
    <x v="0"/>
    <s v="1022150"/>
    <x v="130"/>
    <s v="Grasas"/>
    <s v="Grasa Gordura"/>
    <x v="0"/>
    <n v="-84598"/>
    <n v="228598"/>
    <n v="144000"/>
    <n v="-84598"/>
    <n v="228598"/>
    <n v="149000"/>
    <n v="124000"/>
    <m/>
    <n v="25000"/>
    <s v="Sobre ingreso"/>
    <n v="0"/>
  </r>
  <r>
    <x v="461"/>
    <x v="5"/>
    <s v="Cerdo"/>
    <x v="0"/>
    <s v="1022182"/>
    <x v="156"/>
    <s v="Chuleta"/>
    <s v="Chuleta Huesos"/>
    <x v="4"/>
    <n v="370"/>
    <n v="43630"/>
    <n v="44000"/>
    <n v="370"/>
    <n v="0"/>
    <n v="0"/>
    <m/>
    <m/>
    <n v="0"/>
    <s v="OK"/>
    <n v="0"/>
  </r>
  <r>
    <x v="187"/>
    <x v="5"/>
    <s v="Cerdo"/>
    <x v="0"/>
    <s v="1022183"/>
    <x v="174"/>
    <s v="Pernil"/>
    <s v="Pernil Pierna"/>
    <x v="2"/>
    <n v="-6258"/>
    <n v="6258"/>
    <n v="0"/>
    <n v="-6258"/>
    <n v="6258"/>
    <n v="0"/>
    <n v="360000"/>
    <m/>
    <n v="-360000"/>
    <s v="Pendiente de ingreso"/>
    <n v="0"/>
  </r>
  <r>
    <x v="188"/>
    <x v="5"/>
    <s v="Cerdo"/>
    <x v="0"/>
    <s v="1022186"/>
    <x v="175"/>
    <s v="Huesos"/>
    <s v="Huesos Cuarto Centra"/>
    <x v="2"/>
    <n v="5026"/>
    <n v="60338"/>
    <n v="72000"/>
    <n v="5026"/>
    <n v="60338"/>
    <n v="72000"/>
    <n v="24000"/>
    <m/>
    <n v="48000"/>
    <s v="Sobre ingreso"/>
    <n v="0"/>
  </r>
  <r>
    <x v="189"/>
    <x v="5"/>
    <s v="Cerdo"/>
    <x v="0"/>
    <s v="1022196"/>
    <x v="176"/>
    <s v="Cueros"/>
    <s v="Cuero Forro"/>
    <x v="0"/>
    <n v="-67795"/>
    <n v="61747"/>
    <n v="48000"/>
    <n v="-67795"/>
    <n v="61747"/>
    <n v="48000"/>
    <n v="48000"/>
    <m/>
    <n v="0"/>
    <s v="OK"/>
    <n v="0"/>
  </r>
  <r>
    <x v="190"/>
    <x v="5"/>
    <s v="Cerdo"/>
    <x v="0"/>
    <s v="1022197"/>
    <x v="177"/>
    <s v="Cueros"/>
    <s v="Cuero Forro"/>
    <x v="0"/>
    <n v="13364"/>
    <n v="0"/>
    <n v="0"/>
    <n v="13364"/>
    <n v="0"/>
    <n v="0"/>
    <m/>
    <m/>
    <n v="0"/>
    <s v="OK"/>
    <n v="0"/>
  </r>
  <r>
    <x v="191"/>
    <x v="5"/>
    <s v="Cerdo"/>
    <x v="0"/>
    <s v="1022217"/>
    <x v="178"/>
    <s v="Grasas"/>
    <s v="Grasa Lomo Tocino"/>
    <x v="0"/>
    <m/>
    <m/>
    <m/>
    <m/>
    <m/>
    <m/>
    <n v="48000"/>
    <m/>
    <n v="-48000"/>
    <s v="Pendiente de ingreso"/>
    <n v="0"/>
  </r>
  <r>
    <x v="191"/>
    <x v="5"/>
    <s v="Cerdo"/>
    <x v="0"/>
    <s v="1022217"/>
    <x v="178"/>
    <s v="Grasas"/>
    <s v="Grasa Lomo Tocino"/>
    <x v="3"/>
    <n v="-3719"/>
    <n v="230719"/>
    <n v="216000"/>
    <n v="-3719"/>
    <n v="169719"/>
    <n v="432000"/>
    <n v="432000"/>
    <m/>
    <n v="0"/>
    <s v="OK"/>
    <n v="0"/>
  </r>
  <r>
    <x v="192"/>
    <x v="5"/>
    <s v="Cerdo"/>
    <x v="0"/>
    <s v="1022218"/>
    <x v="120"/>
    <s v="Grasas"/>
    <s v="Grasa Forro"/>
    <x v="0"/>
    <m/>
    <m/>
    <m/>
    <m/>
    <m/>
    <m/>
    <n v="5800"/>
    <m/>
    <n v="-5800"/>
    <s v="Pendiente de ingreso"/>
    <n v="0"/>
  </r>
  <r>
    <x v="192"/>
    <x v="5"/>
    <s v="Cerdo"/>
    <x v="0"/>
    <s v="1022218"/>
    <x v="120"/>
    <s v="Grasas"/>
    <s v="Grasa Forro"/>
    <x v="3"/>
    <n v="-139339"/>
    <n v="56595"/>
    <n v="0"/>
    <n v="-139339"/>
    <n v="56595"/>
    <n v="0"/>
    <m/>
    <m/>
    <n v="0"/>
    <s v="OK"/>
    <n v="0"/>
  </r>
  <r>
    <x v="193"/>
    <x v="5"/>
    <s v="Cerdo"/>
    <x v="0"/>
    <s v="1022273"/>
    <x v="179"/>
    <s v="Grasas"/>
    <s v="Grasa Forro"/>
    <x v="3"/>
    <n v="14000"/>
    <n v="76650"/>
    <n v="72000"/>
    <n v="14000"/>
    <n v="76650"/>
    <n v="192000"/>
    <n v="192000"/>
    <m/>
    <n v="0"/>
    <s v="OK"/>
    <n v="0"/>
  </r>
  <r>
    <x v="194"/>
    <x v="5"/>
    <s v="Cerdo"/>
    <x v="0"/>
    <s v="1022282"/>
    <x v="180"/>
    <s v="Prolijado"/>
    <s v="Prolijado Malaya"/>
    <x v="9"/>
    <n v="-2000"/>
    <n v="0"/>
    <n v="0"/>
    <n v="-2000"/>
    <n v="0"/>
    <n v="0"/>
    <m/>
    <m/>
    <n v="0"/>
    <s v="OK"/>
    <n v="0"/>
  </r>
  <r>
    <x v="195"/>
    <x v="5"/>
    <s v="Cerdo"/>
    <x v="0"/>
    <s v="1022283"/>
    <x v="181"/>
    <s v="Prolijado"/>
    <s v="Prolijado Malaya"/>
    <x v="4"/>
    <n v="-3289"/>
    <n v="10534"/>
    <n v="7245"/>
    <n v="-3289"/>
    <n v="8534"/>
    <n v="5245"/>
    <n v="5000"/>
    <m/>
    <n v="245"/>
    <s v="Sobre ingreso"/>
    <n v="0"/>
  </r>
  <r>
    <x v="196"/>
    <x v="5"/>
    <s v="Cerdo"/>
    <x v="0"/>
    <s v="1022291"/>
    <x v="182"/>
    <s v="Pernil"/>
    <s v="Pernil Mano"/>
    <x v="2"/>
    <n v="-7728"/>
    <n v="61815"/>
    <n v="48000"/>
    <n v="-7728"/>
    <n v="61815"/>
    <n v="48000"/>
    <n v="24000"/>
    <m/>
    <n v="24000"/>
    <s v="Sobre ingreso"/>
    <n v="0"/>
  </r>
  <r>
    <x v="197"/>
    <x v="5"/>
    <s v="Cerdo"/>
    <x v="0"/>
    <s v="1022313"/>
    <x v="183"/>
    <s v="Lomo"/>
    <s v="Lomo CC Loin"/>
    <x v="9"/>
    <n v="-1038"/>
    <n v="3038"/>
    <n v="2000"/>
    <n v="-1038"/>
    <n v="3038"/>
    <n v="2000"/>
    <n v="2000"/>
    <m/>
    <n v="0"/>
    <s v="OK"/>
    <n v="0"/>
  </r>
  <r>
    <x v="198"/>
    <x v="5"/>
    <s v="Cerdo"/>
    <x v="0"/>
    <s v="1022326"/>
    <x v="184"/>
    <s v="Lomo"/>
    <s v="Lomo CC Loin"/>
    <x v="9"/>
    <n v="-7969"/>
    <n v="25000"/>
    <n v="25000"/>
    <n v="-7969"/>
    <n v="25000"/>
    <n v="25000"/>
    <n v="25000"/>
    <m/>
    <n v="0"/>
    <s v="OK"/>
    <n v="0"/>
  </r>
  <r>
    <x v="199"/>
    <x v="5"/>
    <s v="Cerdo"/>
    <x v="0"/>
    <s v="1022370"/>
    <x v="185"/>
    <s v="Lomo"/>
    <s v="Lomo MM Loin"/>
    <x v="9"/>
    <n v="-10357"/>
    <n v="40000"/>
    <n v="40000"/>
    <n v="-10357"/>
    <n v="40000"/>
    <n v="40000"/>
    <n v="40000"/>
    <m/>
    <n v="0"/>
    <s v="OK"/>
    <n v="0"/>
  </r>
  <r>
    <x v="200"/>
    <x v="5"/>
    <s v="Cerdo"/>
    <x v="0"/>
    <s v="1022371"/>
    <x v="186"/>
    <s v="Panceta"/>
    <s v="Panceta s/Cuero"/>
    <x v="9"/>
    <n v="19186"/>
    <n v="10000"/>
    <n v="18000"/>
    <n v="19186"/>
    <n v="10000"/>
    <n v="18000"/>
    <n v="18000"/>
    <m/>
    <n v="0"/>
    <s v="OK"/>
    <n v="0"/>
  </r>
  <r>
    <x v="201"/>
    <x v="5"/>
    <s v="Cerdo"/>
    <x v="0"/>
    <s v="1022373"/>
    <x v="187"/>
    <s v="Recortes"/>
    <s v="Recortes No Magro"/>
    <x v="2"/>
    <n v="8101"/>
    <n v="0"/>
    <n v="0"/>
    <n v="8101"/>
    <n v="0"/>
    <n v="0"/>
    <m/>
    <m/>
    <n v="0"/>
    <s v="OK"/>
    <n v="0"/>
  </r>
  <r>
    <x v="202"/>
    <x v="5"/>
    <s v="Cerdo"/>
    <x v="0"/>
    <s v="1022378"/>
    <x v="188"/>
    <s v="Huesos"/>
    <s v="Huesos Cuarto Centra"/>
    <x v="2"/>
    <n v="4251"/>
    <n v="75904"/>
    <n v="72000"/>
    <n v="4251"/>
    <n v="75904"/>
    <n v="72000"/>
    <n v="48000"/>
    <m/>
    <n v="24000"/>
    <s v="Sobre ingreso"/>
    <n v="0"/>
  </r>
  <r>
    <x v="335"/>
    <x v="5"/>
    <s v="Cerdo"/>
    <x v="0"/>
    <s v="1022379"/>
    <x v="297"/>
    <s v="Paleta"/>
    <s v="Paleta Pulpa"/>
    <x v="2"/>
    <m/>
    <m/>
    <m/>
    <m/>
    <m/>
    <m/>
    <n v="24000"/>
    <m/>
    <n v="-24000"/>
    <s v="Pendiente de ingreso"/>
    <n v="0"/>
  </r>
  <r>
    <x v="203"/>
    <x v="5"/>
    <s v="Cerdo"/>
    <x v="0"/>
    <s v="1022381"/>
    <x v="189"/>
    <s v="Grasas"/>
    <s v="Grasa Gordura"/>
    <x v="2"/>
    <n v="-13960"/>
    <n v="13959"/>
    <n v="0"/>
    <n v="-13960"/>
    <n v="13959"/>
    <n v="24000"/>
    <n v="24001"/>
    <m/>
    <n v="-1"/>
    <s v="Pendiente de ingreso"/>
    <n v="0"/>
  </r>
  <r>
    <x v="206"/>
    <x v="5"/>
    <s v="Cerdo"/>
    <x v="0"/>
    <s v="1022406"/>
    <x v="192"/>
    <s v="Subprod"/>
    <s v="Subprod Patas-Manos"/>
    <x v="0"/>
    <n v="462"/>
    <n v="0"/>
    <n v="0"/>
    <n v="462"/>
    <n v="0"/>
    <n v="0"/>
    <m/>
    <m/>
    <n v="0"/>
    <s v="OK"/>
    <n v="0"/>
  </r>
  <r>
    <x v="207"/>
    <x v="5"/>
    <s v="Cerdo"/>
    <x v="0"/>
    <s v="1022409"/>
    <x v="193"/>
    <s v="Subprod"/>
    <s v="Subprod Tripa"/>
    <x v="0"/>
    <n v="12968"/>
    <n v="0"/>
    <n v="13000"/>
    <n v="12968"/>
    <n v="0"/>
    <n v="13000"/>
    <n v="23940"/>
    <m/>
    <n v="-10940"/>
    <s v="Pendiente de ingreso"/>
    <n v="0"/>
  </r>
  <r>
    <x v="208"/>
    <x v="5"/>
    <s v="Cerdo"/>
    <x v="0"/>
    <s v="1022414"/>
    <x v="194"/>
    <s v="Chuleta"/>
    <s v="Chuleta Cazuela"/>
    <x v="2"/>
    <n v="-78911"/>
    <n v="0"/>
    <n v="0"/>
    <n v="-78911"/>
    <n v="0"/>
    <n v="0"/>
    <n v="48000"/>
    <m/>
    <n v="-48000"/>
    <s v="Pendiente de ingreso"/>
    <n v="0"/>
  </r>
  <r>
    <x v="209"/>
    <x v="5"/>
    <s v="Cerdo"/>
    <x v="0"/>
    <s v="1022417"/>
    <x v="195"/>
    <s v="Cueros"/>
    <s v="Cuero Mixto"/>
    <x v="2"/>
    <n v="0"/>
    <n v="338132"/>
    <n v="336000"/>
    <n v="0"/>
    <n v="338132"/>
    <n v="336000"/>
    <n v="106000"/>
    <m/>
    <n v="230000"/>
    <s v="Sobre ingreso"/>
    <n v="0"/>
  </r>
  <r>
    <x v="210"/>
    <x v="5"/>
    <s v="Cerdo"/>
    <x v="0"/>
    <s v="1022418"/>
    <x v="193"/>
    <s v="Subprod"/>
    <s v="Subprod Tripa"/>
    <x v="2"/>
    <n v="0"/>
    <n v="41231"/>
    <n v="42000"/>
    <n v="0"/>
    <n v="41231"/>
    <n v="47880"/>
    <n v="47880"/>
    <m/>
    <n v="0"/>
    <s v="OK"/>
    <n v="0"/>
  </r>
  <r>
    <x v="211"/>
    <x v="5"/>
    <s v="Cerdo"/>
    <x v="0"/>
    <s v="1022472"/>
    <x v="196"/>
    <s v="Lomo"/>
    <s v="Lomo Centro"/>
    <x v="9"/>
    <n v="-1865"/>
    <n v="15000"/>
    <n v="15000"/>
    <n v="-1865"/>
    <n v="15000"/>
    <n v="15000"/>
    <n v="15000"/>
    <m/>
    <n v="0"/>
    <s v="OK"/>
    <n v="0"/>
  </r>
  <r>
    <x v="212"/>
    <x v="5"/>
    <s v="Cerdo"/>
    <x v="0"/>
    <s v="1022499"/>
    <x v="197"/>
    <s v="Lomo"/>
    <s v="Lomo Vetado"/>
    <x v="9"/>
    <n v="-1930"/>
    <n v="22930"/>
    <n v="21000"/>
    <n v="-1930"/>
    <n v="22930"/>
    <n v="21000"/>
    <n v="21000"/>
    <m/>
    <n v="0"/>
    <s v="OK"/>
    <n v="0"/>
  </r>
  <r>
    <x v="213"/>
    <x v="5"/>
    <s v="Cerdo"/>
    <x v="0"/>
    <s v="1022541"/>
    <x v="198"/>
    <s v="Grasas"/>
    <s v="Grasa Gordura"/>
    <x v="2"/>
    <n v="-11625"/>
    <n v="281431"/>
    <n v="264000"/>
    <n v="-11625"/>
    <n v="271431"/>
    <n v="264000"/>
    <n v="216000"/>
    <m/>
    <n v="48000"/>
    <s v="Sobre ingreso"/>
    <n v="0"/>
  </r>
  <r>
    <x v="214"/>
    <x v="5"/>
    <s v="Cerdo"/>
    <x v="0"/>
    <s v="1022569"/>
    <x v="199"/>
    <s v="Chuleta"/>
    <s v="Chuleta Huesos"/>
    <x v="0"/>
    <n v="110"/>
    <n v="0"/>
    <n v="0"/>
    <n v="110"/>
    <n v="0"/>
    <n v="0"/>
    <m/>
    <m/>
    <n v="0"/>
    <s v="OK"/>
    <n v="0"/>
  </r>
  <r>
    <x v="215"/>
    <x v="5"/>
    <s v="Cerdo"/>
    <x v="0"/>
    <s v="1022587"/>
    <x v="200"/>
    <s v="Lomo"/>
    <s v="Lomo CC Loin"/>
    <x v="9"/>
    <n v="1092"/>
    <n v="1908"/>
    <n v="3000"/>
    <n v="1092"/>
    <n v="1908"/>
    <n v="3000"/>
    <n v="3000"/>
    <m/>
    <n v="0"/>
    <s v="OK"/>
    <n v="0"/>
  </r>
  <r>
    <x v="216"/>
    <x v="5"/>
    <s v="Cerdo"/>
    <x v="0"/>
    <s v="1022600"/>
    <x v="201"/>
    <s v="Lomo"/>
    <s v="Lomo Vetado"/>
    <x v="9"/>
    <n v="-2739"/>
    <n v="17739"/>
    <n v="15000"/>
    <n v="-2739"/>
    <n v="17739"/>
    <n v="15000"/>
    <n v="15000"/>
    <m/>
    <n v="0"/>
    <s v="OK"/>
    <n v="0"/>
  </r>
  <r>
    <x v="217"/>
    <x v="5"/>
    <s v="Cerdo"/>
    <x v="0"/>
    <s v="1022605"/>
    <x v="202"/>
    <s v="Subprod"/>
    <s v="Subprod Tripa"/>
    <x v="4"/>
    <n v="579"/>
    <n v="13359"/>
    <n v="13938"/>
    <n v="579"/>
    <n v="13359"/>
    <n v="0"/>
    <m/>
    <m/>
    <n v="0"/>
    <s v="OK"/>
    <n v="0"/>
  </r>
  <r>
    <x v="218"/>
    <x v="5"/>
    <s v="Cerdo"/>
    <x v="0"/>
    <s v="1022607"/>
    <x v="203"/>
    <s v="Prolijado"/>
    <s v="Prolijado Plateada"/>
    <x v="4"/>
    <n v="-6935"/>
    <n v="28935"/>
    <n v="22000"/>
    <n v="-6935"/>
    <n v="28935"/>
    <n v="22000"/>
    <n v="22000"/>
    <m/>
    <n v="0"/>
    <s v="OK"/>
    <n v="0"/>
  </r>
  <r>
    <x v="219"/>
    <x v="5"/>
    <s v="Cerdo"/>
    <x v="0"/>
    <s v="1022637"/>
    <x v="204"/>
    <s v="Huesos"/>
    <s v="Huesos Cuarto Delant"/>
    <x v="2"/>
    <n v="63748"/>
    <n v="106233"/>
    <n v="120000"/>
    <n v="63748"/>
    <n v="106233"/>
    <n v="120000"/>
    <n v="72000"/>
    <m/>
    <n v="48000"/>
    <s v="Sobre ingreso"/>
    <n v="0"/>
  </r>
  <r>
    <x v="221"/>
    <x v="5"/>
    <s v="Cerdo"/>
    <x v="0"/>
    <s v="1022664"/>
    <x v="206"/>
    <s v="Lomo"/>
    <s v="Lomo CC Loin"/>
    <x v="9"/>
    <n v="1785"/>
    <n v="18215"/>
    <n v="20000"/>
    <n v="1785"/>
    <n v="18215"/>
    <n v="20000"/>
    <n v="70000"/>
    <m/>
    <n v="-50000"/>
    <s v="Pendiente de ingreso"/>
    <n v="0"/>
  </r>
  <r>
    <x v="223"/>
    <x v="5"/>
    <s v="Cerdo"/>
    <x v="0"/>
    <s v="1022709"/>
    <x v="207"/>
    <s v="Pierna"/>
    <s v="Pierna Pulpa"/>
    <x v="0"/>
    <n v="-51761"/>
    <n v="360000"/>
    <n v="336000"/>
    <n v="-51761"/>
    <n v="215000"/>
    <n v="191000"/>
    <n v="192000"/>
    <m/>
    <n v="-1000"/>
    <s v="Pendiente de ingreso"/>
    <n v="0"/>
  </r>
  <r>
    <x v="224"/>
    <x v="5"/>
    <s v="Cerdo"/>
    <x v="0"/>
    <s v="1022748"/>
    <x v="208"/>
    <s v="Subprod"/>
    <s v="Subprod Patas-Manos"/>
    <x v="2"/>
    <n v="0"/>
    <n v="204511"/>
    <n v="216000"/>
    <n v="0"/>
    <n v="229511"/>
    <n v="240000"/>
    <n v="96000"/>
    <m/>
    <n v="144000"/>
    <s v="Sobre ingreso"/>
    <n v="0"/>
  </r>
  <r>
    <x v="226"/>
    <x v="5"/>
    <s v="Cerdo"/>
    <x v="0"/>
    <s v="1022781"/>
    <x v="210"/>
    <s v="Subprod"/>
    <s v="Subprod Tripa"/>
    <x v="0"/>
    <n v="-15300"/>
    <n v="12360"/>
    <n v="0"/>
    <n v="-15300"/>
    <n v="12360"/>
    <n v="11567"/>
    <n v="7711.2"/>
    <m/>
    <n v="3855.8"/>
    <s v="Sobre ingreso"/>
    <n v="0"/>
  </r>
  <r>
    <x v="227"/>
    <x v="5"/>
    <s v="Cerdo"/>
    <x v="0"/>
    <s v="1022782"/>
    <x v="211"/>
    <s v="Subprod"/>
    <s v="Subprod Tripa"/>
    <x v="0"/>
    <m/>
    <m/>
    <m/>
    <n v="0"/>
    <n v="0"/>
    <n v="12192"/>
    <n v="12192"/>
    <m/>
    <n v="0"/>
    <s v="OK"/>
    <n v="0"/>
  </r>
  <r>
    <x v="227"/>
    <x v="5"/>
    <s v="Cerdo"/>
    <x v="0"/>
    <s v="1022782"/>
    <x v="211"/>
    <s v="Subprod"/>
    <s v="Subprod Tripa"/>
    <x v="3"/>
    <n v="-27360"/>
    <n v="3890"/>
    <n v="0"/>
    <n v="-27360"/>
    <n v="3890"/>
    <n v="0"/>
    <m/>
    <m/>
    <n v="0"/>
    <s v="OK"/>
    <n v="0"/>
  </r>
  <r>
    <x v="228"/>
    <x v="5"/>
    <s v="Cerdo"/>
    <x v="0"/>
    <s v="1022783"/>
    <x v="212"/>
    <s v="Subprod"/>
    <s v="Subprod Tripa"/>
    <x v="0"/>
    <n v="-24480"/>
    <n v="0"/>
    <n v="0"/>
    <n v="-24480"/>
    <n v="0"/>
    <n v="12384"/>
    <n v="12384"/>
    <m/>
    <n v="0"/>
    <s v="OK"/>
    <n v="0"/>
  </r>
  <r>
    <x v="563"/>
    <x v="5"/>
    <s v="Cerdo"/>
    <x v="0"/>
    <s v="1022784"/>
    <x v="496"/>
    <s v="Subprod"/>
    <s v="Subprod Tripa"/>
    <x v="0"/>
    <n v="-6075"/>
    <n v="6075"/>
    <n v="0"/>
    <n v="-6075"/>
    <n v="6075"/>
    <n v="0"/>
    <m/>
    <m/>
    <n v="0"/>
    <s v="OK"/>
    <n v="0"/>
  </r>
  <r>
    <x v="462"/>
    <x v="5"/>
    <s v="Cerdo"/>
    <x v="0"/>
    <s v="1022786"/>
    <x v="410"/>
    <s v="Subprod"/>
    <s v="Subprod Tripa"/>
    <x v="0"/>
    <n v="0"/>
    <n v="300"/>
    <n v="300"/>
    <n v="0"/>
    <n v="300"/>
    <n v="0"/>
    <m/>
    <m/>
    <n v="0"/>
    <s v="OK"/>
    <n v="0"/>
  </r>
  <r>
    <x v="577"/>
    <x v="5"/>
    <s v="Cerdo"/>
    <x v="0"/>
    <s v="1022820"/>
    <x v="505"/>
    <s v="Paleta"/>
    <s v="Paleta Pulpa"/>
    <x v="0"/>
    <m/>
    <m/>
    <m/>
    <m/>
    <m/>
    <m/>
    <n v="30"/>
    <m/>
    <n v="-30"/>
    <s v="Pendiente de ingreso"/>
    <n v="0"/>
  </r>
  <r>
    <x v="578"/>
    <x v="5"/>
    <s v="Cerdo"/>
    <x v="0"/>
    <s v="1022825"/>
    <x v="322"/>
    <s v="Muestra"/>
    <s v="Muestra"/>
    <x v="0"/>
    <m/>
    <m/>
    <m/>
    <m/>
    <m/>
    <m/>
    <n v="60"/>
    <m/>
    <n v="-60"/>
    <s v="Pendiente de ingreso"/>
    <n v="0"/>
  </r>
  <r>
    <x v="579"/>
    <x v="5"/>
    <s v="Cerdo"/>
    <x v="0"/>
    <s v="1022842"/>
    <x v="506"/>
    <s v="Recortes"/>
    <s v="Recortes Magro"/>
    <x v="0"/>
    <n v="0"/>
    <n v="24000"/>
    <n v="24000"/>
    <n v="0"/>
    <n v="24000"/>
    <n v="24000"/>
    <m/>
    <m/>
    <n v="24000"/>
    <s v="Sobre ingreso"/>
    <n v="0"/>
  </r>
  <r>
    <x v="580"/>
    <x v="5"/>
    <s v="Cerdo"/>
    <x v="0"/>
    <s v="1022844"/>
    <x v="507"/>
    <s v="Recortes"/>
    <s v="Recortes No Magro"/>
    <x v="0"/>
    <n v="0"/>
    <n v="24000"/>
    <n v="24000"/>
    <n v="0"/>
    <n v="24000"/>
    <n v="24000"/>
    <n v="24000"/>
    <m/>
    <n v="0"/>
    <s v="OK"/>
    <n v="0"/>
  </r>
  <r>
    <x v="229"/>
    <x v="5"/>
    <s v="Cerdo"/>
    <x v="0"/>
    <s v="1022847"/>
    <x v="213"/>
    <s v="Panceta"/>
    <s v="Panceta s/Cuero"/>
    <x v="0"/>
    <n v="3614"/>
    <n v="92386"/>
    <n v="0"/>
    <n v="3614"/>
    <n v="40000"/>
    <n v="24000"/>
    <n v="24000"/>
    <m/>
    <n v="0"/>
    <s v="OK"/>
    <n v="0"/>
  </r>
  <r>
    <x v="230"/>
    <x v="5"/>
    <s v="Cerdo"/>
    <x v="0"/>
    <s v="1022851"/>
    <x v="214"/>
    <s v="Paleta"/>
    <s v="Paleta Entera"/>
    <x v="2"/>
    <m/>
    <m/>
    <m/>
    <m/>
    <m/>
    <m/>
    <n v="48000"/>
    <m/>
    <n v="-48000"/>
    <s v="Pendiente de ingreso"/>
    <n v="0"/>
  </r>
  <r>
    <x v="231"/>
    <x v="5"/>
    <s v="Cerdo"/>
    <x v="0"/>
    <s v="1022855"/>
    <x v="215"/>
    <s v="Grasas"/>
    <s v="Grasa Forro"/>
    <x v="0"/>
    <n v="1021"/>
    <n v="17505"/>
    <n v="24000"/>
    <n v="1021"/>
    <n v="17505"/>
    <n v="24000"/>
    <n v="24000"/>
    <m/>
    <n v="0"/>
    <s v="OK"/>
    <n v="0"/>
  </r>
  <r>
    <x v="232"/>
    <x v="5"/>
    <s v="Cerdo"/>
    <x v="0"/>
    <s v="1022856"/>
    <x v="216"/>
    <s v="Grasas"/>
    <s v="Grasa Gordura"/>
    <x v="2"/>
    <n v="-19223"/>
    <n v="48653"/>
    <n v="24000"/>
    <n v="-19223"/>
    <n v="85653"/>
    <n v="48000"/>
    <n v="72000"/>
    <m/>
    <n v="-24000"/>
    <s v="Pendiente de ingreso"/>
    <n v="0"/>
  </r>
  <r>
    <x v="233"/>
    <x v="5"/>
    <s v="Cerdo"/>
    <x v="0"/>
    <s v="1022869"/>
    <x v="217"/>
    <s v="Huesos"/>
    <s v="Huesos Cuarto Centra"/>
    <x v="9"/>
    <n v="190"/>
    <n v="0"/>
    <n v="0"/>
    <n v="190"/>
    <n v="0"/>
    <n v="0"/>
    <m/>
    <m/>
    <n v="0"/>
    <s v="OK"/>
    <n v="0"/>
  </r>
  <r>
    <x v="234"/>
    <x v="5"/>
    <s v="Cerdo"/>
    <x v="0"/>
    <s v="1022885"/>
    <x v="218"/>
    <s v="Panceta"/>
    <s v="Panceta s/Cuero"/>
    <x v="4"/>
    <n v="-57038"/>
    <n v="598000"/>
    <n v="550000"/>
    <n v="-57038"/>
    <n v="607038"/>
    <n v="550000"/>
    <n v="550000"/>
    <m/>
    <n v="0"/>
    <s v="OK"/>
    <n v="0"/>
  </r>
  <r>
    <x v="235"/>
    <x v="5"/>
    <s v="Cerdo"/>
    <x v="0"/>
    <s v="1022887"/>
    <x v="219"/>
    <s v="Panceta"/>
    <s v="Panceta s/Cuero"/>
    <x v="4"/>
    <n v="-10799"/>
    <n v="264000"/>
    <n v="253201"/>
    <n v="-10799"/>
    <n v="284275"/>
    <n v="253000"/>
    <n v="253000"/>
    <m/>
    <n v="0"/>
    <s v="OK"/>
    <n v="0"/>
  </r>
  <r>
    <x v="236"/>
    <x v="5"/>
    <s v="Cerdo"/>
    <x v="0"/>
    <s v="1022901"/>
    <x v="220"/>
    <s v="Panceta"/>
    <s v="Panceta s/Cuero"/>
    <x v="9"/>
    <n v="1609"/>
    <n v="8391"/>
    <n v="10000"/>
    <n v="1609"/>
    <n v="8391"/>
    <n v="10000"/>
    <n v="10000"/>
    <m/>
    <n v="0"/>
    <s v="OK"/>
    <n v="0"/>
  </r>
  <r>
    <x v="237"/>
    <x v="5"/>
    <s v="Cerdo"/>
    <x v="0"/>
    <s v="1022919"/>
    <x v="221"/>
    <s v="Lomo"/>
    <s v="Lomo MM Loin"/>
    <x v="9"/>
    <n v="3804"/>
    <n v="20196"/>
    <n v="24000"/>
    <n v="3804"/>
    <n v="20196"/>
    <n v="24000"/>
    <n v="24000"/>
    <m/>
    <n v="0"/>
    <s v="OK"/>
    <n v="0"/>
  </r>
  <r>
    <x v="238"/>
    <x v="5"/>
    <s v="Cerdo"/>
    <x v="0"/>
    <s v="1022920"/>
    <x v="222"/>
    <s v="Grasas"/>
    <s v="Grasa Gordura"/>
    <x v="0"/>
    <n v="-24000"/>
    <n v="21456"/>
    <n v="0"/>
    <n v="-24000"/>
    <n v="21068"/>
    <n v="0"/>
    <m/>
    <m/>
    <n v="0"/>
    <s v="OK"/>
    <n v="0"/>
  </r>
  <r>
    <x v="239"/>
    <x v="5"/>
    <s v="Cerdo"/>
    <x v="0"/>
    <s v="1022921"/>
    <x v="130"/>
    <s v="Grasas"/>
    <s v="Grasa Gordura"/>
    <x v="0"/>
    <n v="750"/>
    <n v="0"/>
    <n v="0"/>
    <n v="750"/>
    <n v="0"/>
    <n v="0"/>
    <m/>
    <m/>
    <n v="0"/>
    <s v="OK"/>
    <n v="0"/>
  </r>
  <r>
    <x v="489"/>
    <x v="5"/>
    <s v="Cerdo"/>
    <x v="0"/>
    <s v="1022922"/>
    <x v="429"/>
    <s v="Recortes"/>
    <s v="Recortes No Magro"/>
    <x v="0"/>
    <n v="694"/>
    <n v="0"/>
    <n v="0"/>
    <n v="694"/>
    <n v="0"/>
    <n v="0"/>
    <m/>
    <m/>
    <n v="0"/>
    <s v="OK"/>
    <n v="0"/>
  </r>
  <r>
    <x v="490"/>
    <x v="5"/>
    <s v="Cerdo"/>
    <x v="0"/>
    <s v="1022928"/>
    <x v="430"/>
    <s v="Cueros"/>
    <s v="Cuero Mixto"/>
    <x v="0"/>
    <n v="3384"/>
    <n v="6616"/>
    <n v="10000"/>
    <n v="3384"/>
    <n v="0"/>
    <n v="0"/>
    <m/>
    <m/>
    <n v="0"/>
    <s v="OK"/>
    <n v="0"/>
  </r>
  <r>
    <x v="240"/>
    <x v="5"/>
    <s v="Cerdo"/>
    <x v="0"/>
    <s v="1022930"/>
    <x v="223"/>
    <s v="Panceta"/>
    <s v="Panceta s/Cuero"/>
    <x v="4"/>
    <n v="-971"/>
    <n v="17482"/>
    <n v="110000"/>
    <n v="-971"/>
    <n v="17482"/>
    <n v="110000"/>
    <n v="110000"/>
    <m/>
    <n v="0"/>
    <s v="OK"/>
    <n v="0"/>
  </r>
  <r>
    <x v="241"/>
    <x v="5"/>
    <s v="Cerdo"/>
    <x v="0"/>
    <s v="1022931"/>
    <x v="224"/>
    <s v="Filete"/>
    <s v="Filete c/Cabeza"/>
    <x v="9"/>
    <n v="22408"/>
    <n v="0"/>
    <n v="20000"/>
    <n v="22408"/>
    <n v="0"/>
    <n v="20000"/>
    <n v="35000"/>
    <m/>
    <n v="-15000"/>
    <s v="Pendiente de ingreso"/>
    <n v="0"/>
  </r>
  <r>
    <x v="242"/>
    <x v="5"/>
    <s v="Cerdo"/>
    <x v="0"/>
    <s v="1022943"/>
    <x v="225"/>
    <s v="Lomo"/>
    <s v="Lomo Centro"/>
    <x v="2"/>
    <n v="0"/>
    <n v="1401"/>
    <n v="0"/>
    <n v="0"/>
    <n v="1401"/>
    <n v="0"/>
    <m/>
    <m/>
    <n v="0"/>
    <s v="OK"/>
    <n v="0"/>
  </r>
  <r>
    <x v="244"/>
    <x v="5"/>
    <s v="Cerdo"/>
    <x v="0"/>
    <s v="1022985"/>
    <x v="226"/>
    <s v="Lomo"/>
    <s v="Lomo Vetado"/>
    <x v="4"/>
    <n v="-373"/>
    <n v="5373"/>
    <n v="5000"/>
    <n v="-373"/>
    <n v="5373"/>
    <n v="5000"/>
    <n v="5000"/>
    <m/>
    <n v="0"/>
    <s v="OK"/>
    <n v="0"/>
  </r>
  <r>
    <x v="245"/>
    <x v="5"/>
    <s v="Cerdo"/>
    <x v="0"/>
    <s v="1022986"/>
    <x v="227"/>
    <s v="Panceta"/>
    <s v="Panceta s/Cuero"/>
    <x v="4"/>
    <n v="1518"/>
    <n v="0"/>
    <n v="5000"/>
    <n v="1518"/>
    <n v="0"/>
    <n v="5000"/>
    <n v="5000"/>
    <m/>
    <n v="0"/>
    <s v="OK"/>
    <n v="0"/>
  </r>
  <r>
    <x v="246"/>
    <x v="5"/>
    <s v="Cerdo"/>
    <x v="0"/>
    <s v="1022987"/>
    <x v="228"/>
    <s v="Plancha"/>
    <s v="Plancha s/Cuero"/>
    <x v="9"/>
    <n v="-21489"/>
    <n v="52670"/>
    <n v="48000"/>
    <n v="-21489"/>
    <n v="76670"/>
    <n v="24000"/>
    <n v="24000"/>
    <m/>
    <n v="0"/>
    <s v="OK"/>
    <n v="0"/>
  </r>
  <r>
    <x v="247"/>
    <x v="5"/>
    <s v="Cerdo"/>
    <x v="0"/>
    <s v="1022990"/>
    <x v="229"/>
    <s v="Panceta"/>
    <s v="Panceta s/Cuero"/>
    <x v="9"/>
    <n v="50223"/>
    <n v="0"/>
    <n v="0"/>
    <n v="50223"/>
    <n v="0"/>
    <n v="0"/>
    <m/>
    <m/>
    <n v="0"/>
    <s v="OK"/>
    <n v="0"/>
  </r>
  <r>
    <x v="383"/>
    <x v="5"/>
    <s v="Cerdo"/>
    <x v="0"/>
    <s v="1022995"/>
    <x v="339"/>
    <s v="Panceta"/>
    <s v="Panceta c/Cuero"/>
    <x v="2"/>
    <n v="-2000"/>
    <n v="2000"/>
    <n v="0"/>
    <n v="-2000"/>
    <n v="2000"/>
    <n v="0"/>
    <m/>
    <m/>
    <n v="0"/>
    <s v="OK"/>
    <n v="0"/>
  </r>
  <r>
    <x v="248"/>
    <x v="5"/>
    <s v="Cerdo"/>
    <x v="0"/>
    <s v="1022996"/>
    <x v="230"/>
    <s v="Grasas"/>
    <s v="Grasa Gordura"/>
    <x v="0"/>
    <n v="6331"/>
    <n v="0"/>
    <n v="0"/>
    <n v="6331"/>
    <n v="0"/>
    <n v="0"/>
    <m/>
    <m/>
    <n v="0"/>
    <s v="OK"/>
    <n v="0"/>
  </r>
  <r>
    <x v="249"/>
    <x v="5"/>
    <s v="Cerdo"/>
    <x v="0"/>
    <s v="1023034"/>
    <x v="231"/>
    <s v="Cueros"/>
    <s v="Cuero Forro"/>
    <x v="2"/>
    <m/>
    <m/>
    <m/>
    <m/>
    <m/>
    <m/>
    <n v="96000"/>
    <m/>
    <n v="-96000"/>
    <s v="Pendiente de ingreso"/>
    <n v="0"/>
  </r>
  <r>
    <x v="250"/>
    <x v="5"/>
    <s v="Cerdo"/>
    <x v="0"/>
    <s v="1023035"/>
    <x v="232"/>
    <s v="Recortes"/>
    <s v="Recortes No Magro"/>
    <x v="2"/>
    <n v="-1444"/>
    <n v="0"/>
    <n v="0"/>
    <n v="-1444"/>
    <n v="0"/>
    <n v="0"/>
    <m/>
    <m/>
    <n v="0"/>
    <s v="OK"/>
    <n v="0"/>
  </r>
  <r>
    <x v="251"/>
    <x v="5"/>
    <s v="Cerdo"/>
    <x v="0"/>
    <s v="1023037"/>
    <x v="233"/>
    <s v="Panceta"/>
    <s v="Panceta s/Cuero"/>
    <x v="4"/>
    <n v="-62497"/>
    <n v="121000"/>
    <n v="121000"/>
    <n v="-62497"/>
    <n v="132000"/>
    <n v="132000"/>
    <n v="132000"/>
    <m/>
    <n v="0"/>
    <s v="OK"/>
    <n v="0"/>
  </r>
  <r>
    <x v="252"/>
    <x v="5"/>
    <s v="Cerdo"/>
    <x v="0"/>
    <s v="1023038"/>
    <x v="234"/>
    <s v="Lomo"/>
    <s v="Lomo Vetado"/>
    <x v="4"/>
    <n v="6224"/>
    <n v="103776"/>
    <n v="110000"/>
    <n v="6224"/>
    <n v="59776"/>
    <n v="66000"/>
    <n v="66000"/>
    <m/>
    <n v="0"/>
    <s v="OK"/>
    <n v="0"/>
  </r>
  <r>
    <x v="253"/>
    <x v="5"/>
    <s v="Cerdo"/>
    <x v="0"/>
    <s v="1023051"/>
    <x v="235"/>
    <s v="Lomo"/>
    <s v="Lomo Vetado"/>
    <x v="9"/>
    <m/>
    <m/>
    <m/>
    <m/>
    <m/>
    <m/>
    <n v="2000"/>
    <m/>
    <n v="-2000"/>
    <s v="Pendiente de ingreso"/>
    <n v="0"/>
  </r>
  <r>
    <x v="254"/>
    <x v="5"/>
    <s v="Cerdo"/>
    <x v="0"/>
    <s v="1023055"/>
    <x v="236"/>
    <s v="Lomo"/>
    <s v="Lomo Vetado"/>
    <x v="9"/>
    <n v="-4268"/>
    <n v="4268"/>
    <n v="0"/>
    <n v="-4268"/>
    <n v="4268"/>
    <n v="0"/>
    <n v="5000"/>
    <m/>
    <n v="-5000"/>
    <s v="Pendiente de ingreso"/>
    <n v="0"/>
  </r>
  <r>
    <x v="255"/>
    <x v="5"/>
    <s v="Cerdo"/>
    <x v="0"/>
    <s v="1023090"/>
    <x v="237"/>
    <s v="Panceta"/>
    <s v="Panceta s/Cuero"/>
    <x v="4"/>
    <n v="42"/>
    <n v="21958"/>
    <n v="22000"/>
    <n v="42"/>
    <n v="21958"/>
    <n v="22000"/>
    <n v="22000"/>
    <m/>
    <n v="0"/>
    <s v="OK"/>
    <n v="0"/>
  </r>
  <r>
    <x v="256"/>
    <x v="5"/>
    <s v="Cerdo"/>
    <x v="0"/>
    <s v="1023109"/>
    <x v="198"/>
    <s v="Grasas"/>
    <s v="Grasa Gordura"/>
    <x v="2"/>
    <m/>
    <m/>
    <m/>
    <n v="0"/>
    <n v="48000"/>
    <n v="48000"/>
    <m/>
    <m/>
    <n v="48000"/>
    <s v="Sobre ingreso"/>
    <n v="0"/>
  </r>
  <r>
    <x v="257"/>
    <x v="5"/>
    <s v="Cerdo"/>
    <x v="0"/>
    <s v="1023110"/>
    <x v="238"/>
    <s v="Cueros"/>
    <s v="Cuero Forro"/>
    <x v="2"/>
    <n v="74483"/>
    <n v="117517"/>
    <n v="192000"/>
    <n v="74483"/>
    <n v="117517"/>
    <n v="192000"/>
    <m/>
    <m/>
    <n v="192000"/>
    <s v="Sobre ingreso"/>
    <n v="0"/>
  </r>
  <r>
    <x v="258"/>
    <x v="5"/>
    <s v="Cerdo"/>
    <x v="0"/>
    <s v="1023111"/>
    <x v="239"/>
    <s v="Grasas"/>
    <s v="Grasa Forro"/>
    <x v="2"/>
    <n v="3303"/>
    <n v="0"/>
    <n v="0"/>
    <n v="3303"/>
    <n v="0"/>
    <n v="0"/>
    <m/>
    <m/>
    <n v="0"/>
    <s v="OK"/>
    <n v="0"/>
  </r>
  <r>
    <x v="491"/>
    <x v="5"/>
    <s v="Cerdo"/>
    <x v="0"/>
    <s v="1023144"/>
    <x v="431"/>
    <s v="Plancha"/>
    <s v="Plancha c/Cuero"/>
    <x v="4"/>
    <n v="-20314"/>
    <n v="68314"/>
    <n v="48000"/>
    <n v="-20314"/>
    <n v="68314"/>
    <n v="48000"/>
    <n v="48000"/>
    <m/>
    <n v="0"/>
    <s v="OK"/>
    <n v="0"/>
  </r>
  <r>
    <x v="259"/>
    <x v="5"/>
    <s v="Cerdo"/>
    <x v="0"/>
    <s v="1023163"/>
    <x v="240"/>
    <s v="Lomo"/>
    <s v="Lomo Vetado"/>
    <x v="9"/>
    <n v="-5766"/>
    <n v="30766"/>
    <n v="25000"/>
    <n v="-5766"/>
    <n v="30766"/>
    <n v="25000"/>
    <n v="25000"/>
    <m/>
    <n v="0"/>
    <s v="OK"/>
    <n v="0"/>
  </r>
  <r>
    <x v="396"/>
    <x v="5"/>
    <s v="Cerdo"/>
    <x v="0"/>
    <s v="1023166"/>
    <x v="296"/>
    <s v="Panceta"/>
    <s v="Panceta s/Cuero"/>
    <x v="4"/>
    <m/>
    <m/>
    <m/>
    <m/>
    <m/>
    <m/>
    <n v="10"/>
    <m/>
    <n v="-10"/>
    <s v="Pendiente de ingreso"/>
    <n v="0"/>
  </r>
  <r>
    <x v="581"/>
    <x v="5"/>
    <s v="Cerdo"/>
    <x v="0"/>
    <s v="1023167"/>
    <x v="321"/>
    <s v="Prod. Esp."/>
    <s v="Prod. Esp. Antic."/>
    <x v="0"/>
    <m/>
    <m/>
    <m/>
    <m/>
    <m/>
    <m/>
    <n v="60"/>
    <m/>
    <n v="-60"/>
    <s v="Pendiente de ingreso"/>
    <n v="0"/>
  </r>
  <r>
    <x v="260"/>
    <x v="5"/>
    <s v="Cerdo"/>
    <x v="0"/>
    <s v="1023183"/>
    <x v="241"/>
    <s v="Cost-Pec"/>
    <s v="Cost-Pec Entero"/>
    <x v="4"/>
    <n v="21645"/>
    <n v="355"/>
    <n v="22000"/>
    <n v="21645"/>
    <n v="355"/>
    <n v="22000"/>
    <n v="22000"/>
    <m/>
    <n v="0"/>
    <s v="OK"/>
    <n v="0"/>
  </r>
  <r>
    <x v="261"/>
    <x v="5"/>
    <s v="Cerdo"/>
    <x v="0"/>
    <s v="1023194"/>
    <x v="242"/>
    <s v="Panceta"/>
    <s v="Panceta s/Cuero"/>
    <x v="9"/>
    <n v="667"/>
    <n v="5333"/>
    <n v="6000"/>
    <n v="667"/>
    <n v="5333"/>
    <n v="6000"/>
    <n v="6000"/>
    <m/>
    <n v="0"/>
    <s v="OK"/>
    <n v="0"/>
  </r>
  <r>
    <x v="262"/>
    <x v="5"/>
    <s v="Cerdo"/>
    <x v="0"/>
    <s v="1023283"/>
    <x v="243"/>
    <s v="Subprod"/>
    <s v="Subprod Grasa"/>
    <x v="4"/>
    <n v="-27455"/>
    <n v="37738"/>
    <n v="10283"/>
    <n v="-27455"/>
    <n v="80009"/>
    <n v="24000"/>
    <n v="48000"/>
    <m/>
    <n v="-24000"/>
    <s v="Pendiente de ingreso"/>
    <n v="0"/>
  </r>
  <r>
    <x v="463"/>
    <x v="5"/>
    <s v="Cerdo"/>
    <x v="0"/>
    <s v="1023295"/>
    <x v="411"/>
    <s v="Subprod"/>
    <s v="Subprod Tripa"/>
    <x v="0"/>
    <n v="0"/>
    <n v="1000"/>
    <n v="1000"/>
    <n v="0"/>
    <n v="1000"/>
    <n v="0"/>
    <m/>
    <m/>
    <n v="0"/>
    <s v="OK"/>
    <n v="0"/>
  </r>
  <r>
    <x v="463"/>
    <x v="5"/>
    <s v="Cerdo"/>
    <x v="0"/>
    <s v="1023295"/>
    <x v="411"/>
    <s v="Subprod"/>
    <s v="Subprod Tripa"/>
    <x v="3"/>
    <n v="0"/>
    <n v="1000"/>
    <n v="1000"/>
    <n v="0"/>
    <n v="1000"/>
    <n v="0"/>
    <m/>
    <m/>
    <n v="0"/>
    <s v="OK"/>
    <n v="0"/>
  </r>
  <r>
    <x v="263"/>
    <x v="5"/>
    <s v="Cerdo"/>
    <x v="0"/>
    <s v="1023301"/>
    <x v="244"/>
    <s v="Lomo"/>
    <s v="Lomo CC Loin"/>
    <x v="9"/>
    <n v="-22081"/>
    <n v="23500"/>
    <n v="23500"/>
    <n v="-22081"/>
    <n v="23500"/>
    <n v="23500"/>
    <n v="23500"/>
    <m/>
    <n v="0"/>
    <s v="OK"/>
    <n v="0"/>
  </r>
  <r>
    <x v="264"/>
    <x v="5"/>
    <s v="Cerdo"/>
    <x v="0"/>
    <s v="1023306"/>
    <x v="195"/>
    <s v="Cueros"/>
    <s v="Cuero Mixto"/>
    <x v="2"/>
    <m/>
    <m/>
    <m/>
    <m/>
    <m/>
    <m/>
    <n v="120000"/>
    <m/>
    <n v="-120000"/>
    <s v="Pendiente de ingreso"/>
    <n v="0"/>
  </r>
  <r>
    <x v="265"/>
    <x v="5"/>
    <s v="Cerdo"/>
    <x v="0"/>
    <s v="1023307"/>
    <x v="245"/>
    <s v="Subprod"/>
    <s v="Subprod Visceras"/>
    <x v="4"/>
    <n v="-16494"/>
    <n v="54180"/>
    <n v="37686"/>
    <n v="-16494"/>
    <n v="54180"/>
    <n v="48000"/>
    <n v="48000"/>
    <m/>
    <n v="0"/>
    <s v="OK"/>
    <n v="0"/>
  </r>
  <r>
    <x v="266"/>
    <x v="5"/>
    <s v="Cerdo"/>
    <x v="0"/>
    <s v="1023312"/>
    <x v="246"/>
    <s v="Filete"/>
    <s v="Filete c/Cabeza"/>
    <x v="0"/>
    <n v="11368"/>
    <n v="0"/>
    <n v="0"/>
    <n v="11368"/>
    <n v="0"/>
    <n v="0"/>
    <m/>
    <m/>
    <n v="0"/>
    <s v="OK"/>
    <n v="0"/>
  </r>
  <r>
    <x v="267"/>
    <x v="5"/>
    <s v="Cerdo"/>
    <x v="0"/>
    <s v="1023326"/>
    <x v="247"/>
    <s v="Subprod"/>
    <s v="Subprod Visceras"/>
    <x v="4"/>
    <n v="2681"/>
    <n v="45319"/>
    <n v="48000"/>
    <n v="2681"/>
    <n v="45319"/>
    <n v="24000"/>
    <n v="24000"/>
    <m/>
    <n v="0"/>
    <s v="OK"/>
    <n v="0"/>
  </r>
  <r>
    <x v="582"/>
    <x v="5"/>
    <s v="Cerdo"/>
    <x v="0"/>
    <s v="1023328"/>
    <x v="340"/>
    <s v="Lomo"/>
    <s v="Lomo Vetado"/>
    <x v="0"/>
    <m/>
    <m/>
    <m/>
    <m/>
    <m/>
    <m/>
    <n v="54"/>
    <m/>
    <n v="-54"/>
    <s v="Pendiente de ingreso"/>
    <n v="0"/>
  </r>
  <r>
    <x v="268"/>
    <x v="5"/>
    <s v="Cerdo"/>
    <x v="0"/>
    <s v="1023329"/>
    <x v="165"/>
    <s v="Cueros"/>
    <s v="Cuero Papada"/>
    <x v="3"/>
    <n v="-153321"/>
    <n v="89202"/>
    <n v="0"/>
    <n v="-153321"/>
    <n v="39340"/>
    <n v="48000"/>
    <n v="48000"/>
    <m/>
    <n v="0"/>
    <s v="OK"/>
    <n v="0"/>
  </r>
  <r>
    <x v="464"/>
    <x v="5"/>
    <s v="Cerdo"/>
    <x v="0"/>
    <s v="1023331"/>
    <x v="289"/>
    <s v="Lomo"/>
    <s v="Lomo Vetado"/>
    <x v="0"/>
    <n v="104"/>
    <n v="0"/>
    <n v="0"/>
    <n v="104"/>
    <n v="0"/>
    <n v="0"/>
    <m/>
    <m/>
    <n v="0"/>
    <s v="OK"/>
    <n v="0"/>
  </r>
  <r>
    <x v="269"/>
    <x v="5"/>
    <s v="Cerdo"/>
    <x v="0"/>
    <s v="1023334"/>
    <x v="248"/>
    <s v="Cueros"/>
    <s v="Cuero Mixto"/>
    <x v="3"/>
    <n v="10599"/>
    <n v="72000"/>
    <n v="96000"/>
    <n v="10599"/>
    <n v="96000"/>
    <n v="96000"/>
    <n v="104218"/>
    <m/>
    <n v="-8218"/>
    <s v="Pendiente de ingreso"/>
    <n v="0"/>
  </r>
  <r>
    <x v="270"/>
    <x v="5"/>
    <s v="Cerdo"/>
    <x v="0"/>
    <s v="1023336"/>
    <x v="248"/>
    <s v="Cueros"/>
    <s v="Cuero Mixto"/>
    <x v="3"/>
    <n v="2140"/>
    <n v="0"/>
    <n v="0"/>
    <n v="2140"/>
    <n v="0"/>
    <n v="0"/>
    <m/>
    <m/>
    <n v="0"/>
    <s v="OK"/>
    <n v="0"/>
  </r>
  <r>
    <x v="465"/>
    <x v="5"/>
    <s v="Cerdo"/>
    <x v="0"/>
    <s v="1023349"/>
    <x v="412"/>
    <s v="Lomo"/>
    <s v="Lomo Centro"/>
    <x v="9"/>
    <n v="-1215"/>
    <n v="5000"/>
    <n v="5000"/>
    <n v="-1215"/>
    <n v="5000"/>
    <n v="5000"/>
    <n v="5000"/>
    <m/>
    <n v="0"/>
    <s v="OK"/>
    <n v="0"/>
  </r>
  <r>
    <x v="466"/>
    <x v="5"/>
    <s v="Cerdo"/>
    <x v="0"/>
    <s v="1023350"/>
    <x v="413"/>
    <s v="Lomo"/>
    <s v="Lomo Vetado"/>
    <x v="9"/>
    <n v="4197"/>
    <n v="15803"/>
    <n v="20000"/>
    <n v="4197"/>
    <n v="15803"/>
    <n v="20000"/>
    <n v="20000"/>
    <m/>
    <n v="0"/>
    <s v="OK"/>
    <n v="0"/>
  </r>
  <r>
    <x v="467"/>
    <x v="5"/>
    <s v="Cerdo"/>
    <x v="0"/>
    <s v="1023351"/>
    <x v="414"/>
    <s v="Panceta"/>
    <s v="Panceta s/Cuero"/>
    <x v="9"/>
    <n v="-2838"/>
    <n v="7838"/>
    <n v="5000"/>
    <n v="-2838"/>
    <n v="7838"/>
    <n v="5000"/>
    <n v="5000"/>
    <m/>
    <n v="0"/>
    <s v="OK"/>
    <n v="0"/>
  </r>
  <r>
    <x v="468"/>
    <x v="5"/>
    <s v="Cerdo"/>
    <x v="0"/>
    <s v="1023352"/>
    <x v="415"/>
    <s v="Panceta"/>
    <s v="Panceta s/Cuero"/>
    <x v="9"/>
    <n v="-95949"/>
    <n v="50563"/>
    <n v="80000"/>
    <n v="-95949"/>
    <n v="50563"/>
    <n v="80000"/>
    <n v="80000"/>
    <m/>
    <n v="0"/>
    <s v="OK"/>
    <n v="0"/>
  </r>
  <r>
    <x v="492"/>
    <x v="5"/>
    <s v="Cerdo"/>
    <x v="0"/>
    <s v="1023355"/>
    <x v="245"/>
    <s v="Subprod"/>
    <s v="Subprod Visceras"/>
    <x v="0"/>
    <n v="4082"/>
    <n v="21000"/>
    <n v="24000"/>
    <n v="4082"/>
    <n v="21000"/>
    <n v="22500"/>
    <n v="22500"/>
    <m/>
    <n v="0"/>
    <s v="OK"/>
    <n v="0"/>
  </r>
  <r>
    <x v="583"/>
    <x v="5"/>
    <s v="Cerdo"/>
    <x v="0"/>
    <s v="1023370"/>
    <x v="252"/>
    <s v="Pierna"/>
    <s v="Pierna Entera"/>
    <x v="4"/>
    <n v="0"/>
    <n v="48000"/>
    <n v="48000"/>
    <m/>
    <m/>
    <m/>
    <m/>
    <m/>
    <n v="0"/>
    <s v="OK"/>
    <n v="0"/>
  </r>
  <r>
    <x v="584"/>
    <x v="5"/>
    <s v="Cerdo"/>
    <x v="0"/>
    <s v="1023371"/>
    <x v="214"/>
    <s v="Paleta"/>
    <s v="Paleta Entera"/>
    <x v="4"/>
    <n v="0"/>
    <n v="48000"/>
    <n v="48000"/>
    <m/>
    <m/>
    <m/>
    <m/>
    <m/>
    <n v="0"/>
    <s v="OK"/>
    <n v="0"/>
  </r>
  <r>
    <x v="532"/>
    <x v="5"/>
    <s v="Cerdo"/>
    <x v="0"/>
    <s v="1023372"/>
    <x v="269"/>
    <s v="Lomo"/>
    <s v="Lomo Centro"/>
    <x v="4"/>
    <n v="-24000"/>
    <n v="24000"/>
    <n v="0"/>
    <n v="-24000"/>
    <n v="24000"/>
    <n v="0"/>
    <m/>
    <m/>
    <n v="0"/>
    <s v="OK"/>
    <n v="0"/>
  </r>
  <r>
    <x v="564"/>
    <x v="5"/>
    <s v="Cerdo"/>
    <x v="0"/>
    <s v="1023397"/>
    <x v="133"/>
    <s v="Grasas"/>
    <s v="Grasa Gordura"/>
    <x v="4"/>
    <n v="-26357"/>
    <n v="120000"/>
    <n v="120000"/>
    <n v="-26357"/>
    <n v="72000"/>
    <n v="72000"/>
    <n v="72000"/>
    <m/>
    <n v="0"/>
    <s v="OK"/>
    <n v="0"/>
  </r>
  <r>
    <x v="271"/>
    <x v="5"/>
    <s v="Cerdo"/>
    <x v="1"/>
    <s v="1020822"/>
    <x v="249"/>
    <s v="Huesos"/>
    <s v="Huesos Cuarto Centra"/>
    <x v="5"/>
    <n v="0"/>
    <n v="24011"/>
    <n v="24011"/>
    <n v="0"/>
    <n v="24011"/>
    <n v="24011"/>
    <m/>
    <m/>
    <n v="24011"/>
    <s v="Sobre ingreso"/>
    <n v="0"/>
  </r>
  <r>
    <x v="272"/>
    <x v="5"/>
    <s v="Cerdo"/>
    <x v="1"/>
    <s v="1020828"/>
    <x v="156"/>
    <s v="Chuleta"/>
    <s v="Chuleta Huesos"/>
    <x v="5"/>
    <n v="-8838"/>
    <n v="72838"/>
    <n v="64000"/>
    <n v="-8838"/>
    <n v="56138"/>
    <n v="65000"/>
    <n v="67089.381999999998"/>
    <m/>
    <n v="-2089.3819999999978"/>
    <s v="Pendiente de ingreso"/>
    <n v="0"/>
  </r>
  <r>
    <x v="273"/>
    <x v="5"/>
    <s v="Cerdo"/>
    <x v="1"/>
    <s v="1020845"/>
    <x v="250"/>
    <s v="Lomo"/>
    <s v="Lomo Vetado"/>
    <x v="6"/>
    <n v="950"/>
    <n v="0"/>
    <n v="0"/>
    <n v="950"/>
    <n v="0"/>
    <n v="0"/>
    <m/>
    <m/>
    <n v="0"/>
    <s v="OK"/>
    <n v="0"/>
  </r>
  <r>
    <x v="274"/>
    <x v="5"/>
    <s v="Cerdo"/>
    <x v="1"/>
    <s v="1020853"/>
    <x v="158"/>
    <s v="Filete"/>
    <s v="Filete c/Cabeza"/>
    <x v="7"/>
    <n v="-43450"/>
    <n v="210320"/>
    <n v="200000"/>
    <n v="-43450"/>
    <n v="210320"/>
    <n v="200000"/>
    <n v="200000"/>
    <m/>
    <n v="0"/>
    <s v="OK"/>
    <n v="0"/>
  </r>
  <r>
    <x v="275"/>
    <x v="5"/>
    <s v="Cerdo"/>
    <x v="1"/>
    <s v="1020878"/>
    <x v="251"/>
    <s v="Huesos"/>
    <s v="Huesos Cuarto Centra"/>
    <x v="5"/>
    <n v="68213"/>
    <n v="0"/>
    <n v="0"/>
    <n v="68213"/>
    <n v="0"/>
    <n v="0"/>
    <m/>
    <m/>
    <n v="0"/>
    <s v="OK"/>
    <n v="0"/>
  </r>
  <r>
    <x v="278"/>
    <x v="5"/>
    <s v="Cerdo"/>
    <x v="1"/>
    <s v="1021020"/>
    <x v="254"/>
    <s v="Plancha"/>
    <s v="Plancha s/Cuero"/>
    <x v="6"/>
    <n v="0"/>
    <n v="17462"/>
    <n v="24000"/>
    <n v="0"/>
    <n v="17462"/>
    <n v="24000"/>
    <n v="24000"/>
    <m/>
    <n v="0"/>
    <s v="OK"/>
    <n v="0"/>
  </r>
  <r>
    <x v="279"/>
    <x v="5"/>
    <s v="Cerdo"/>
    <x v="1"/>
    <s v="1021026"/>
    <x v="222"/>
    <s v="Grasas"/>
    <s v="Grasa Gordura"/>
    <x v="6"/>
    <n v="5488"/>
    <n v="0"/>
    <n v="0"/>
    <n v="5488"/>
    <n v="0"/>
    <n v="0"/>
    <m/>
    <m/>
    <n v="0"/>
    <s v="OK"/>
    <n v="0"/>
  </r>
  <r>
    <x v="280"/>
    <x v="5"/>
    <s v="Cerdo"/>
    <x v="1"/>
    <s v="1021140"/>
    <x v="255"/>
    <s v="Chuleta"/>
    <s v="Chuleta Centro"/>
    <x v="5"/>
    <n v="2839"/>
    <n v="0"/>
    <n v="2839"/>
    <n v="2839"/>
    <n v="0"/>
    <n v="2839"/>
    <m/>
    <m/>
    <n v="2839"/>
    <s v="Sobre ingreso"/>
    <n v="0"/>
  </r>
  <r>
    <x v="282"/>
    <x v="5"/>
    <s v="Cerdo"/>
    <x v="1"/>
    <s v="1021260"/>
    <x v="257"/>
    <s v="Subprod"/>
    <s v="Subprod Visceras"/>
    <x v="5"/>
    <n v="408"/>
    <n v="0"/>
    <n v="408"/>
    <n v="408"/>
    <n v="0"/>
    <n v="408"/>
    <m/>
    <m/>
    <n v="408"/>
    <s v="Sobre ingreso"/>
    <n v="0"/>
  </r>
  <r>
    <x v="284"/>
    <x v="5"/>
    <s v="Cerdo"/>
    <x v="1"/>
    <s v="1021270"/>
    <x v="231"/>
    <s v="Cueros"/>
    <s v="Cuero Forro"/>
    <x v="6"/>
    <n v="104671"/>
    <n v="0"/>
    <n v="120000"/>
    <n v="104671"/>
    <n v="0"/>
    <n v="120000"/>
    <n v="120000"/>
    <m/>
    <n v="0"/>
    <s v="OK"/>
    <n v="0"/>
  </r>
  <r>
    <x v="285"/>
    <x v="5"/>
    <s v="Cerdo"/>
    <x v="1"/>
    <s v="1021272"/>
    <x v="238"/>
    <s v="Cueros"/>
    <s v="Cuero Forro"/>
    <x v="6"/>
    <n v="15786"/>
    <n v="195327"/>
    <n v="360000"/>
    <n v="15786"/>
    <n v="195327"/>
    <n v="360000"/>
    <n v="360001"/>
    <m/>
    <n v="-1"/>
    <s v="Pendiente de ingreso"/>
    <n v="0"/>
  </r>
  <r>
    <x v="286"/>
    <x v="5"/>
    <s v="Cerdo"/>
    <x v="1"/>
    <s v="1021398"/>
    <x v="158"/>
    <s v="Filete"/>
    <s v="Filete c/Cabeza"/>
    <x v="5"/>
    <n v="1917"/>
    <n v="41208"/>
    <n v="48000"/>
    <n v="1917"/>
    <n v="41208"/>
    <n v="48000"/>
    <n v="48317.364999999998"/>
    <m/>
    <n v="-317.36499999999796"/>
    <s v="Pendiente de ingreso"/>
    <n v="0"/>
  </r>
  <r>
    <x v="469"/>
    <x v="5"/>
    <s v="Cerdo"/>
    <x v="1"/>
    <s v="1021433"/>
    <x v="263"/>
    <s v="Pierna"/>
    <s v="Pierna Pulpa"/>
    <x v="7"/>
    <n v="-9475"/>
    <n v="9475"/>
    <n v="0"/>
    <n v="-9475"/>
    <n v="9475"/>
    <n v="0"/>
    <m/>
    <m/>
    <n v="0"/>
    <s v="OK"/>
    <n v="0"/>
  </r>
  <r>
    <x v="289"/>
    <x v="5"/>
    <s v="Cerdo"/>
    <x v="1"/>
    <s v="1021538"/>
    <x v="259"/>
    <s v="Panceta"/>
    <s v="Panceta s/Cuero"/>
    <x v="5"/>
    <n v="17837"/>
    <n v="150376"/>
    <n v="168214"/>
    <n v="17837"/>
    <n v="141338"/>
    <n v="159176"/>
    <n v="159205.57699999999"/>
    <m/>
    <n v="-29.576999999990221"/>
    <s v="Pendiente de ingreso"/>
    <n v="0"/>
  </r>
  <r>
    <x v="290"/>
    <x v="5"/>
    <s v="Cerdo"/>
    <x v="1"/>
    <s v="1021539"/>
    <x v="260"/>
    <s v="Panceta"/>
    <s v="Panceta s/Cuero"/>
    <x v="5"/>
    <n v="7441"/>
    <n v="0"/>
    <n v="0"/>
    <n v="7441"/>
    <n v="0"/>
    <n v="0"/>
    <m/>
    <m/>
    <n v="0"/>
    <s v="OK"/>
    <n v="0"/>
  </r>
  <r>
    <x v="291"/>
    <x v="5"/>
    <s v="Cerdo"/>
    <x v="1"/>
    <s v="1021555"/>
    <x v="261"/>
    <s v="Grasas"/>
    <s v="Grasa Gordura"/>
    <x v="6"/>
    <n v="2390"/>
    <n v="71794"/>
    <n v="72000"/>
    <n v="2390"/>
    <n v="71794"/>
    <n v="72000"/>
    <n v="72006"/>
    <m/>
    <n v="-6"/>
    <s v="Pendiente de ingreso"/>
    <n v="0"/>
  </r>
  <r>
    <x v="292"/>
    <x v="5"/>
    <s v="Cerdo"/>
    <x v="1"/>
    <s v="1021596"/>
    <x v="149"/>
    <s v="Cueros"/>
    <s v="Cuero Mixto"/>
    <x v="6"/>
    <n v="-8662"/>
    <n v="8662"/>
    <n v="0"/>
    <n v="-8662"/>
    <n v="8662"/>
    <n v="0"/>
    <m/>
    <m/>
    <n v="0"/>
    <s v="OK"/>
    <n v="0"/>
  </r>
  <r>
    <x v="164"/>
    <x v="5"/>
    <s v="Cerdo"/>
    <x v="1"/>
    <s v="1021603"/>
    <x v="154"/>
    <s v="Lomo"/>
    <s v="Lomo MM Loin"/>
    <x v="8"/>
    <m/>
    <m/>
    <m/>
    <m/>
    <m/>
    <m/>
    <n v="200"/>
    <m/>
    <n v="-200"/>
    <s v="Pendiente de ingreso"/>
    <n v="0"/>
  </r>
  <r>
    <x v="172"/>
    <x v="5"/>
    <s v="Cerdo"/>
    <x v="1"/>
    <s v="1021731"/>
    <x v="162"/>
    <s v="Pernil"/>
    <s v="Pernil Mano"/>
    <x v="2"/>
    <m/>
    <m/>
    <m/>
    <m/>
    <m/>
    <m/>
    <n v="192000"/>
    <m/>
    <n v="-192000"/>
    <s v="Pendiente de ingreso"/>
    <n v="0"/>
  </r>
  <r>
    <x v="293"/>
    <x v="5"/>
    <s v="Cerdo"/>
    <x v="1"/>
    <s v="1021732"/>
    <x v="262"/>
    <s v="Huesos"/>
    <s v="Huesos Cuarto Traser"/>
    <x v="2"/>
    <n v="-19922"/>
    <n v="308364"/>
    <n v="288000"/>
    <n v="-19922"/>
    <n v="308364"/>
    <n v="288000"/>
    <n v="292000"/>
    <m/>
    <n v="-4000"/>
    <s v="Pendiente de ingreso"/>
    <n v="0"/>
  </r>
  <r>
    <x v="294"/>
    <x v="5"/>
    <s v="Cerdo"/>
    <x v="1"/>
    <s v="1021733"/>
    <x v="263"/>
    <s v="Pierna"/>
    <s v="Pierna Pulpa"/>
    <x v="2"/>
    <n v="3612"/>
    <n v="115175"/>
    <n v="120000"/>
    <n v="3612"/>
    <n v="115175"/>
    <n v="120000"/>
    <n v="138000"/>
    <m/>
    <n v="-18000"/>
    <s v="Pendiente de ingreso"/>
    <n v="0"/>
  </r>
  <r>
    <x v="173"/>
    <x v="5"/>
    <s v="Cerdo"/>
    <x v="1"/>
    <s v="1021735"/>
    <x v="163"/>
    <s v="Subprod"/>
    <s v="Subprod Patas-Manos"/>
    <x v="2"/>
    <n v="0"/>
    <n v="120000"/>
    <n v="120000"/>
    <n v="0"/>
    <n v="120000"/>
    <n v="120000"/>
    <n v="120000"/>
    <m/>
    <n v="0"/>
    <s v="OK"/>
    <n v="0"/>
  </r>
  <r>
    <x v="295"/>
    <x v="5"/>
    <s v="Cerdo"/>
    <x v="1"/>
    <s v="1021737"/>
    <x v="264"/>
    <s v="Subprod"/>
    <s v="Subprod Patas-Manos"/>
    <x v="2"/>
    <n v="3322"/>
    <n v="12587"/>
    <n v="24000"/>
    <n v="3322"/>
    <n v="12587"/>
    <n v="24000"/>
    <n v="24000"/>
    <m/>
    <n v="0"/>
    <s v="OK"/>
    <n v="0"/>
  </r>
  <r>
    <x v="174"/>
    <x v="5"/>
    <s v="Cerdo"/>
    <x v="1"/>
    <s v="1021738"/>
    <x v="164"/>
    <s v="Subprod"/>
    <s v="Subprod Patas-Manos"/>
    <x v="2"/>
    <n v="-15602"/>
    <n v="86215"/>
    <n v="48000"/>
    <n v="-15602"/>
    <n v="86215"/>
    <n v="48000"/>
    <n v="65000"/>
    <m/>
    <n v="-17000"/>
    <s v="Pendiente de ingreso"/>
    <n v="0"/>
  </r>
  <r>
    <x v="296"/>
    <x v="5"/>
    <s v="Cerdo"/>
    <x v="1"/>
    <s v="1021739"/>
    <x v="265"/>
    <s v="Cabeza"/>
    <s v="Cabeza Entera"/>
    <x v="2"/>
    <n v="36321"/>
    <n v="0"/>
    <n v="36000"/>
    <n v="36321"/>
    <n v="0"/>
    <n v="48000"/>
    <n v="48000"/>
    <m/>
    <n v="0"/>
    <s v="OK"/>
    <n v="0"/>
  </r>
  <r>
    <x v="298"/>
    <x v="5"/>
    <s v="Cerdo"/>
    <x v="1"/>
    <s v="1021766"/>
    <x v="266"/>
    <s v="Huesos"/>
    <s v="Huesos Cuarto Delant"/>
    <x v="2"/>
    <n v="-40533"/>
    <n v="279394"/>
    <n v="288000"/>
    <n v="-40533"/>
    <n v="279394"/>
    <n v="312000"/>
    <n v="312000"/>
    <m/>
    <n v="0"/>
    <s v="OK"/>
    <n v="0"/>
  </r>
  <r>
    <x v="299"/>
    <x v="5"/>
    <s v="Cerdo"/>
    <x v="1"/>
    <s v="1021767"/>
    <x v="267"/>
    <s v="Huesos"/>
    <s v="Huesos Cuarto Centra"/>
    <x v="2"/>
    <n v="49067"/>
    <n v="323923"/>
    <n v="384000"/>
    <n v="49067"/>
    <n v="338923"/>
    <n v="384000"/>
    <n v="384000"/>
    <m/>
    <n v="0"/>
    <s v="OK"/>
    <n v="0"/>
  </r>
  <r>
    <x v="300"/>
    <x v="5"/>
    <s v="Cerdo"/>
    <x v="1"/>
    <s v="1021774"/>
    <x v="268"/>
    <s v="Huesos"/>
    <s v="Huesos Cuarto Delant"/>
    <x v="2"/>
    <n v="12720"/>
    <n v="78142"/>
    <n v="96000"/>
    <n v="12720"/>
    <n v="78142"/>
    <n v="96000"/>
    <n v="96000"/>
    <m/>
    <n v="0"/>
    <s v="OK"/>
    <n v="0"/>
  </r>
  <r>
    <x v="303"/>
    <x v="5"/>
    <s v="Cerdo"/>
    <x v="1"/>
    <s v="1021874"/>
    <x v="130"/>
    <s v="Grasas"/>
    <s v="Grasa Gordura"/>
    <x v="6"/>
    <n v="268"/>
    <n v="0"/>
    <n v="0"/>
    <n v="268"/>
    <n v="0"/>
    <n v="39006"/>
    <n v="39908"/>
    <m/>
    <n v="-902"/>
    <s v="Pendiente de ingreso"/>
    <n v="0"/>
  </r>
  <r>
    <x v="177"/>
    <x v="5"/>
    <s v="Cerdo"/>
    <x v="1"/>
    <s v="1021905"/>
    <x v="166"/>
    <s v="Recortes"/>
    <s v="Recortes No Magro"/>
    <x v="2"/>
    <m/>
    <m/>
    <m/>
    <m/>
    <m/>
    <m/>
    <n v="30000"/>
    <m/>
    <n v="-30000"/>
    <s v="Pendiente de ingreso"/>
    <n v="0"/>
  </r>
  <r>
    <x v="534"/>
    <x v="5"/>
    <s v="Cerdo"/>
    <x v="1"/>
    <s v="1021921"/>
    <x v="469"/>
    <s v="Lomo"/>
    <s v="Lomo Centro"/>
    <x v="8"/>
    <n v="811"/>
    <n v="0"/>
    <n v="811"/>
    <n v="811"/>
    <n v="189"/>
    <n v="1000"/>
    <n v="1000"/>
    <m/>
    <n v="0"/>
    <s v="OK"/>
    <n v="0"/>
  </r>
  <r>
    <x v="305"/>
    <x v="5"/>
    <s v="Cerdo"/>
    <x v="1"/>
    <s v="1021922"/>
    <x v="158"/>
    <s v="Filete"/>
    <s v="Filete c/Cabeza"/>
    <x v="8"/>
    <n v="-2000"/>
    <n v="2000"/>
    <n v="0"/>
    <n v="-2000"/>
    <n v="2000"/>
    <n v="1000"/>
    <n v="1000"/>
    <m/>
    <n v="0"/>
    <s v="OK"/>
    <n v="0"/>
  </r>
  <r>
    <x v="306"/>
    <x v="5"/>
    <s v="Cerdo"/>
    <x v="1"/>
    <s v="1021924"/>
    <x v="270"/>
    <s v="Lomo"/>
    <s v="Lomo MM Loin"/>
    <x v="8"/>
    <n v="-5888"/>
    <n v="5888"/>
    <n v="0"/>
    <n v="-5888"/>
    <n v="5888"/>
    <n v="15000"/>
    <n v="15000"/>
    <m/>
    <n v="0"/>
    <s v="OK"/>
    <n v="0"/>
  </r>
  <r>
    <x v="307"/>
    <x v="5"/>
    <s v="Cerdo"/>
    <x v="1"/>
    <s v="1021925"/>
    <x v="271"/>
    <s v="Lomo"/>
    <s v="Lomo MM Loin"/>
    <x v="8"/>
    <n v="-20675"/>
    <n v="20675"/>
    <n v="0"/>
    <n v="-20675"/>
    <n v="20675"/>
    <n v="15000"/>
    <n v="15000"/>
    <m/>
    <n v="0"/>
    <s v="OK"/>
    <n v="0"/>
  </r>
  <r>
    <x v="308"/>
    <x v="5"/>
    <s v="Cerdo"/>
    <x v="1"/>
    <s v="1021929"/>
    <x v="272"/>
    <s v="Panceta"/>
    <s v="Panceta c/Cuero"/>
    <x v="8"/>
    <n v="-1390"/>
    <n v="1390"/>
    <n v="0"/>
    <n v="-1390"/>
    <n v="1390"/>
    <n v="0"/>
    <m/>
    <m/>
    <n v="0"/>
    <s v="OK"/>
    <n v="0"/>
  </r>
  <r>
    <x v="309"/>
    <x v="5"/>
    <s v="Cerdo"/>
    <x v="1"/>
    <s v="1021931"/>
    <x v="273"/>
    <s v="Cost-Pec"/>
    <s v="Cost-Pec Trozos"/>
    <x v="8"/>
    <n v="1525"/>
    <n v="3160"/>
    <n v="4685"/>
    <n v="1525"/>
    <n v="16160"/>
    <n v="11000"/>
    <n v="11000"/>
    <m/>
    <n v="0"/>
    <s v="OK"/>
    <n v="0"/>
  </r>
  <r>
    <x v="310"/>
    <x v="5"/>
    <s v="Cerdo"/>
    <x v="1"/>
    <s v="1021936"/>
    <x v="274"/>
    <s v="Paleta"/>
    <s v="Paleta Pulpa"/>
    <x v="8"/>
    <n v="-2190"/>
    <n v="453755"/>
    <n v="451565"/>
    <n v="-2190"/>
    <n v="409779"/>
    <n v="407589"/>
    <n v="456000"/>
    <m/>
    <n v="-48411"/>
    <s v="Pendiente de ingreso"/>
    <n v="0"/>
  </r>
  <r>
    <x v="470"/>
    <x v="5"/>
    <s v="Cerdo"/>
    <x v="1"/>
    <s v="1021944"/>
    <x v="416"/>
    <s v="Recortes"/>
    <s v="Diafragma"/>
    <x v="8"/>
    <n v="932"/>
    <n v="2068"/>
    <n v="3000"/>
    <n v="932"/>
    <n v="2068"/>
    <n v="3000"/>
    <n v="3000"/>
    <m/>
    <n v="0"/>
    <s v="OK"/>
    <n v="0"/>
  </r>
  <r>
    <x v="471"/>
    <x v="5"/>
    <s v="Cerdo"/>
    <x v="1"/>
    <s v="1021945"/>
    <x v="417"/>
    <s v="Cabeza"/>
    <s v="Cabeza Derivados"/>
    <x v="8"/>
    <n v="-9111"/>
    <n v="0"/>
    <n v="0"/>
    <n v="-9111"/>
    <n v="0"/>
    <n v="0"/>
    <m/>
    <m/>
    <n v="0"/>
    <s v="OK"/>
    <n v="0"/>
  </r>
  <r>
    <x v="311"/>
    <x v="5"/>
    <s v="Cerdo"/>
    <x v="1"/>
    <s v="1021952"/>
    <x v="156"/>
    <s v="Chuleta"/>
    <s v="Chuleta Huesos"/>
    <x v="8"/>
    <n v="-2562"/>
    <n v="0"/>
    <n v="0"/>
    <n v="-2562"/>
    <n v="0"/>
    <n v="0"/>
    <m/>
    <m/>
    <n v="0"/>
    <s v="OK"/>
    <n v="0"/>
  </r>
  <r>
    <x v="312"/>
    <x v="5"/>
    <s v="Cerdo"/>
    <x v="1"/>
    <s v="1021971"/>
    <x v="275"/>
    <s v="Cueros"/>
    <s v="Cuero Back"/>
    <x v="2"/>
    <n v="3120"/>
    <n v="0"/>
    <n v="0"/>
    <n v="3120"/>
    <n v="0"/>
    <n v="0"/>
    <m/>
    <m/>
    <n v="0"/>
    <s v="OK"/>
    <n v="0"/>
  </r>
  <r>
    <x v="179"/>
    <x v="5"/>
    <s v="Cerdo"/>
    <x v="1"/>
    <s v="1021980"/>
    <x v="168"/>
    <s v="Chuleta"/>
    <s v="Chuleta Huesos"/>
    <x v="6"/>
    <n v="18280"/>
    <n v="0"/>
    <n v="0"/>
    <n v="18280"/>
    <n v="0"/>
    <n v="7012"/>
    <n v="6593.2"/>
    <m/>
    <n v="418.80000000000018"/>
    <s v="Sobre ingreso"/>
    <n v="0"/>
  </r>
  <r>
    <x v="313"/>
    <x v="5"/>
    <s v="Cerdo"/>
    <x v="1"/>
    <s v="1021987"/>
    <x v="276"/>
    <s v="Subprod"/>
    <s v="Subprod Tripa"/>
    <x v="8"/>
    <n v="-6017"/>
    <n v="0"/>
    <n v="0"/>
    <n v="-6017"/>
    <n v="0"/>
    <n v="0"/>
    <m/>
    <m/>
    <n v="0"/>
    <s v="OK"/>
    <n v="0"/>
  </r>
  <r>
    <x v="180"/>
    <x v="5"/>
    <s v="Cerdo"/>
    <x v="1"/>
    <s v="1021992"/>
    <x v="89"/>
    <s v="Grasas"/>
    <s v="Grasa Lomo Tocino"/>
    <x v="2"/>
    <n v="1880"/>
    <n v="120000"/>
    <n v="120000"/>
    <n v="1880"/>
    <n v="120000"/>
    <n v="120000"/>
    <n v="72000"/>
    <m/>
    <n v="48000"/>
    <s v="Sobre ingreso"/>
    <n v="0"/>
  </r>
  <r>
    <x v="314"/>
    <x v="5"/>
    <s v="Cerdo"/>
    <x v="1"/>
    <s v="1022033"/>
    <x v="277"/>
    <s v="Cabeza"/>
    <s v="Cabeza Derivados"/>
    <x v="2"/>
    <n v="4648"/>
    <n v="39555"/>
    <n v="48000"/>
    <n v="4648"/>
    <n v="39555"/>
    <n v="48000"/>
    <n v="48000"/>
    <m/>
    <n v="0"/>
    <s v="OK"/>
    <n v="0"/>
  </r>
  <r>
    <x v="181"/>
    <x v="5"/>
    <s v="Cerdo"/>
    <x v="1"/>
    <s v="1022073"/>
    <x v="169"/>
    <s v="Grasas"/>
    <s v="Grasa Interior"/>
    <x v="2"/>
    <n v="-1945"/>
    <n v="143282"/>
    <n v="144000"/>
    <n v="-1945"/>
    <n v="143282"/>
    <n v="144000"/>
    <n v="72000"/>
    <m/>
    <n v="72000"/>
    <s v="Sobre ingreso"/>
    <n v="0"/>
  </r>
  <r>
    <x v="315"/>
    <x v="5"/>
    <s v="Cerdo"/>
    <x v="1"/>
    <s v="1022080"/>
    <x v="278"/>
    <s v="Subprod"/>
    <s v="Subprod Cola"/>
    <x v="2"/>
    <n v="3256"/>
    <n v="104985"/>
    <n v="120000"/>
    <n v="3256"/>
    <n v="104985"/>
    <n v="120000"/>
    <n v="120000"/>
    <m/>
    <n v="0"/>
    <s v="OK"/>
    <n v="0"/>
  </r>
  <r>
    <x v="182"/>
    <x v="5"/>
    <s v="Cerdo"/>
    <x v="1"/>
    <s v="1022096"/>
    <x v="170"/>
    <s v="Huesos"/>
    <s v="Huesos Cuarto Delant"/>
    <x v="2"/>
    <m/>
    <m/>
    <m/>
    <m/>
    <m/>
    <m/>
    <n v="96000"/>
    <m/>
    <n v="-96000"/>
    <s v="Pendiente de ingreso"/>
    <n v="0"/>
  </r>
  <r>
    <x v="318"/>
    <x v="5"/>
    <s v="Cerdo"/>
    <x v="1"/>
    <s v="1022099"/>
    <x v="281"/>
    <s v="Huesos"/>
    <s v="Huesos Cuarto Centra"/>
    <x v="2"/>
    <n v="127989"/>
    <n v="165000"/>
    <n v="288000"/>
    <n v="127989"/>
    <n v="165000"/>
    <n v="288000"/>
    <n v="288000"/>
    <m/>
    <n v="0"/>
    <s v="OK"/>
    <n v="0"/>
  </r>
  <r>
    <x v="319"/>
    <x v="5"/>
    <s v="Cerdo"/>
    <x v="1"/>
    <s v="1022101"/>
    <x v="282"/>
    <s v="Lomo"/>
    <s v="Lomo Centro"/>
    <x v="8"/>
    <n v="828"/>
    <n v="172"/>
    <n v="1000"/>
    <n v="828"/>
    <n v="172"/>
    <n v="1000"/>
    <n v="1000"/>
    <m/>
    <n v="0"/>
    <s v="OK"/>
    <n v="0"/>
  </r>
  <r>
    <x v="320"/>
    <x v="5"/>
    <s v="Cerdo"/>
    <x v="1"/>
    <s v="1022115"/>
    <x v="283"/>
    <s v="Plancha"/>
    <s v="Plancha c/Cuero"/>
    <x v="6"/>
    <n v="5933"/>
    <n v="0"/>
    <n v="0"/>
    <n v="5933"/>
    <n v="0"/>
    <n v="0"/>
    <m/>
    <m/>
    <n v="0"/>
    <s v="OK"/>
    <n v="0"/>
  </r>
  <r>
    <x v="184"/>
    <x v="5"/>
    <s v="Cerdo"/>
    <x v="1"/>
    <s v="1022125"/>
    <x v="172"/>
    <s v="Pernil"/>
    <s v="Pernil Mano"/>
    <x v="2"/>
    <n v="6937"/>
    <n v="233063"/>
    <n v="240000"/>
    <n v="6937"/>
    <n v="233063"/>
    <n v="240000"/>
    <n v="168001"/>
    <m/>
    <n v="71999"/>
    <s v="Sobre ingreso"/>
    <n v="0"/>
  </r>
  <r>
    <x v="321"/>
    <x v="5"/>
    <s v="Cerdo"/>
    <x v="1"/>
    <s v="1022128"/>
    <x v="284"/>
    <s v="Pierna"/>
    <s v="Pierna Pulpa Fina"/>
    <x v="8"/>
    <n v="8698"/>
    <n v="6302"/>
    <n v="15000"/>
    <n v="8698"/>
    <n v="6302"/>
    <n v="10000"/>
    <n v="10000"/>
    <m/>
    <n v="0"/>
    <s v="OK"/>
    <n v="0"/>
  </r>
  <r>
    <x v="322"/>
    <x v="5"/>
    <s v="Cerdo"/>
    <x v="1"/>
    <s v="1022141"/>
    <x v="285"/>
    <s v="Pierna"/>
    <s v="Pierna Pulpa Fina"/>
    <x v="8"/>
    <n v="-14080"/>
    <n v="34047"/>
    <n v="19966"/>
    <n v="-14080"/>
    <n v="44081"/>
    <n v="30000"/>
    <n v="30000"/>
    <m/>
    <n v="0"/>
    <s v="OK"/>
    <n v="0"/>
  </r>
  <r>
    <x v="323"/>
    <x v="5"/>
    <s v="Cerdo"/>
    <x v="1"/>
    <s v="1022142"/>
    <x v="286"/>
    <s v="Pierna"/>
    <s v="Pierna Pulpa Fina"/>
    <x v="8"/>
    <n v="35091"/>
    <n v="0"/>
    <n v="15000"/>
    <n v="35091"/>
    <n v="0"/>
    <n v="15000"/>
    <n v="15000"/>
    <m/>
    <n v="0"/>
    <s v="OK"/>
    <n v="0"/>
  </r>
  <r>
    <x v="324"/>
    <x v="5"/>
    <s v="Cerdo"/>
    <x v="1"/>
    <s v="1022145"/>
    <x v="287"/>
    <s v="Pierna"/>
    <s v="Pierna Pulpa"/>
    <x v="7"/>
    <n v="3146"/>
    <n v="0"/>
    <n v="0"/>
    <n v="3146"/>
    <n v="0"/>
    <n v="0"/>
    <m/>
    <m/>
    <n v="0"/>
    <s v="OK"/>
    <n v="0"/>
  </r>
  <r>
    <x v="325"/>
    <x v="5"/>
    <s v="Cerdo"/>
    <x v="1"/>
    <s v="1022169"/>
    <x v="288"/>
    <s v="Recortes"/>
    <s v="Recortes No Magro"/>
    <x v="2"/>
    <n v="-10786"/>
    <n v="181710"/>
    <n v="168000"/>
    <n v="-10786"/>
    <n v="181710"/>
    <n v="168000"/>
    <n v="168000"/>
    <m/>
    <n v="0"/>
    <s v="OK"/>
    <n v="0"/>
  </r>
  <r>
    <x v="187"/>
    <x v="5"/>
    <s v="Cerdo"/>
    <x v="1"/>
    <s v="1022183"/>
    <x v="174"/>
    <s v="Pernil"/>
    <s v="Pernil Pierna"/>
    <x v="2"/>
    <n v="0"/>
    <n v="717508"/>
    <n v="720000"/>
    <n v="0"/>
    <n v="717508"/>
    <n v="720000"/>
    <n v="360000"/>
    <m/>
    <n v="360000"/>
    <s v="Sobre ingreso"/>
    <n v="0"/>
  </r>
  <r>
    <x v="188"/>
    <x v="5"/>
    <s v="Cerdo"/>
    <x v="1"/>
    <s v="1022186"/>
    <x v="175"/>
    <s v="Huesos"/>
    <s v="Huesos Cuarto Centra"/>
    <x v="2"/>
    <m/>
    <m/>
    <m/>
    <m/>
    <m/>
    <m/>
    <n v="48000"/>
    <m/>
    <n v="-48000"/>
    <s v="Pendiente de ingreso"/>
    <n v="0"/>
  </r>
  <r>
    <x v="326"/>
    <x v="5"/>
    <s v="Cerdo"/>
    <x v="1"/>
    <s v="1022193"/>
    <x v="289"/>
    <s v="Lomo"/>
    <s v="Lomo Vetado"/>
    <x v="2"/>
    <n v="1736"/>
    <n v="0"/>
    <n v="0"/>
    <n v="1736"/>
    <n v="0"/>
    <n v="0"/>
    <m/>
    <m/>
    <n v="0"/>
    <s v="OK"/>
    <n v="0"/>
  </r>
  <r>
    <x v="327"/>
    <x v="5"/>
    <s v="Cerdo"/>
    <x v="1"/>
    <s v="1022212"/>
    <x v="290"/>
    <s v="Cabeza"/>
    <s v="Cabeza Entera"/>
    <x v="2"/>
    <n v="-104477"/>
    <n v="576261"/>
    <n v="480000"/>
    <n v="-104477"/>
    <n v="576261"/>
    <n v="480000"/>
    <n v="480000"/>
    <m/>
    <n v="0"/>
    <s v="OK"/>
    <n v="0"/>
  </r>
  <r>
    <x v="196"/>
    <x v="5"/>
    <s v="Cerdo"/>
    <x v="1"/>
    <s v="1022291"/>
    <x v="182"/>
    <s v="Pernil"/>
    <s v="Pernil Mano"/>
    <x v="2"/>
    <m/>
    <m/>
    <m/>
    <m/>
    <m/>
    <m/>
    <n v="24000"/>
    <m/>
    <n v="-24000"/>
    <s v="Pendiente de ingreso"/>
    <n v="0"/>
  </r>
  <r>
    <x v="330"/>
    <x v="5"/>
    <s v="Cerdo"/>
    <x v="1"/>
    <s v="1022293"/>
    <x v="293"/>
    <s v="Prolijado"/>
    <s v="Prolijado Malaya"/>
    <x v="8"/>
    <n v="-1877"/>
    <n v="1751"/>
    <n v="0"/>
    <n v="-1877"/>
    <n v="1751"/>
    <n v="0"/>
    <m/>
    <m/>
    <n v="0"/>
    <s v="OK"/>
    <n v="0"/>
  </r>
  <r>
    <x v="331"/>
    <x v="5"/>
    <s v="Cerdo"/>
    <x v="1"/>
    <s v="1022304"/>
    <x v="294"/>
    <s v="Subprod"/>
    <s v="Subprod Visceras"/>
    <x v="7"/>
    <n v="-17299"/>
    <n v="14117"/>
    <n v="0"/>
    <n v="-17299"/>
    <n v="14117"/>
    <n v="20000"/>
    <n v="20000"/>
    <m/>
    <n v="0"/>
    <s v="OK"/>
    <n v="0"/>
  </r>
  <r>
    <x v="202"/>
    <x v="5"/>
    <s v="Cerdo"/>
    <x v="1"/>
    <s v="1022378"/>
    <x v="188"/>
    <s v="Huesos"/>
    <s v="Huesos Cuarto Centra"/>
    <x v="2"/>
    <m/>
    <m/>
    <m/>
    <m/>
    <m/>
    <m/>
    <n v="24000"/>
    <m/>
    <n v="-24000"/>
    <s v="Pendiente de ingreso"/>
    <n v="0"/>
  </r>
  <r>
    <x v="335"/>
    <x v="5"/>
    <s v="Cerdo"/>
    <x v="1"/>
    <s v="1022379"/>
    <x v="297"/>
    <s v="Paleta"/>
    <s v="Paleta Pulpa"/>
    <x v="2"/>
    <n v="1457"/>
    <n v="198543"/>
    <n v="200000"/>
    <n v="1457"/>
    <n v="198543"/>
    <n v="200000"/>
    <n v="167000"/>
    <m/>
    <n v="33000"/>
    <s v="Sobre ingreso"/>
    <n v="0"/>
  </r>
  <r>
    <x v="336"/>
    <x v="5"/>
    <s v="Cerdo"/>
    <x v="1"/>
    <s v="1022388"/>
    <x v="298"/>
    <s v="Huesos"/>
    <s v="Huesos Cuarto Centra"/>
    <x v="2"/>
    <n v="-18234"/>
    <n v="115426"/>
    <n v="96000"/>
    <n v="-18234"/>
    <n v="115426"/>
    <n v="96000"/>
    <n v="96000"/>
    <m/>
    <n v="0"/>
    <s v="OK"/>
    <n v="0"/>
  </r>
  <r>
    <x v="205"/>
    <x v="5"/>
    <s v="Cerdo"/>
    <x v="1"/>
    <s v="1022389"/>
    <x v="191"/>
    <s v="Cueros"/>
    <s v="Cuero Panceta"/>
    <x v="2"/>
    <n v="1580"/>
    <n v="0"/>
    <n v="0"/>
    <n v="1580"/>
    <n v="0"/>
    <n v="0"/>
    <m/>
    <m/>
    <n v="0"/>
    <s v="OK"/>
    <n v="0"/>
  </r>
  <r>
    <x v="337"/>
    <x v="5"/>
    <s v="Cerdo"/>
    <x v="1"/>
    <s v="1022398"/>
    <x v="299"/>
    <s v="Pierna"/>
    <s v="Pierna Pulpa Fina"/>
    <x v="8"/>
    <n v="131"/>
    <n v="19869"/>
    <n v="20000"/>
    <n v="131"/>
    <n v="19869"/>
    <n v="20000"/>
    <n v="20000"/>
    <m/>
    <n v="0"/>
    <s v="OK"/>
    <n v="0"/>
  </r>
  <r>
    <x v="338"/>
    <x v="5"/>
    <s v="Cerdo"/>
    <x v="1"/>
    <s v="1022413"/>
    <x v="300"/>
    <s v="Subprod"/>
    <s v="Subprod Visceras"/>
    <x v="8"/>
    <n v="3652"/>
    <n v="0"/>
    <n v="3000"/>
    <n v="3652"/>
    <n v="12500"/>
    <n v="0"/>
    <m/>
    <m/>
    <n v="0"/>
    <s v="OK"/>
    <n v="0"/>
  </r>
  <r>
    <x v="208"/>
    <x v="5"/>
    <s v="Cerdo"/>
    <x v="1"/>
    <s v="1022414"/>
    <x v="194"/>
    <s v="Chuleta"/>
    <s v="Chuleta Cazuela"/>
    <x v="2"/>
    <n v="0"/>
    <n v="125284"/>
    <n v="96000"/>
    <n v="0"/>
    <n v="125284"/>
    <n v="96000"/>
    <n v="48000"/>
    <m/>
    <n v="48000"/>
    <s v="Sobre ingreso"/>
    <n v="0"/>
  </r>
  <r>
    <x v="209"/>
    <x v="5"/>
    <s v="Cerdo"/>
    <x v="1"/>
    <s v="1022417"/>
    <x v="195"/>
    <s v="Cueros"/>
    <s v="Cuero Mixto"/>
    <x v="2"/>
    <n v="-13916"/>
    <n v="13916"/>
    <n v="0"/>
    <n v="-13916"/>
    <n v="13916"/>
    <n v="0"/>
    <n v="240001"/>
    <m/>
    <n v="-240001"/>
    <s v="Pendiente de ingreso"/>
    <n v="0"/>
  </r>
  <r>
    <x v="343"/>
    <x v="5"/>
    <s v="Cerdo"/>
    <x v="1"/>
    <s v="1022515"/>
    <x v="304"/>
    <s v="Panceta"/>
    <s v="Panceta c/Cuero"/>
    <x v="8"/>
    <n v="-27216"/>
    <n v="0"/>
    <n v="0"/>
    <n v="-27216"/>
    <n v="0"/>
    <n v="0"/>
    <m/>
    <m/>
    <n v="0"/>
    <s v="OK"/>
    <n v="0"/>
  </r>
  <r>
    <x v="213"/>
    <x v="5"/>
    <s v="Cerdo"/>
    <x v="1"/>
    <s v="1022541"/>
    <x v="198"/>
    <s v="Grasas"/>
    <s v="Grasa Gordura"/>
    <x v="2"/>
    <m/>
    <m/>
    <m/>
    <m/>
    <m/>
    <m/>
    <n v="48000"/>
    <m/>
    <n v="-48000"/>
    <s v="Pendiente de ingreso"/>
    <n v="0"/>
  </r>
  <r>
    <x v="344"/>
    <x v="5"/>
    <s v="Cerdo"/>
    <x v="1"/>
    <s v="1022550"/>
    <x v="305"/>
    <s v="Huesos"/>
    <s v="Huesos Cuarto Traser"/>
    <x v="8"/>
    <n v="25820"/>
    <n v="0"/>
    <n v="0"/>
    <n v="25820"/>
    <n v="0"/>
    <n v="0"/>
    <m/>
    <m/>
    <n v="0"/>
    <s v="OK"/>
    <n v="0"/>
  </r>
  <r>
    <x v="345"/>
    <x v="5"/>
    <s v="Cerdo"/>
    <x v="1"/>
    <s v="1022561"/>
    <x v="306"/>
    <s v="Lomo"/>
    <s v="Lomo MM Loin"/>
    <x v="8"/>
    <n v="-4013"/>
    <n v="4013"/>
    <n v="0"/>
    <n v="-4013"/>
    <n v="4013"/>
    <n v="0"/>
    <m/>
    <m/>
    <n v="0"/>
    <s v="OK"/>
    <n v="0"/>
  </r>
  <r>
    <x v="346"/>
    <x v="5"/>
    <s v="Cerdo"/>
    <x v="1"/>
    <s v="1022568"/>
    <x v="307"/>
    <s v="Panceta"/>
    <s v="Panceta s/Cuero"/>
    <x v="2"/>
    <n v="-20534"/>
    <n v="44534"/>
    <n v="0"/>
    <n v="-20534"/>
    <n v="67110"/>
    <n v="0"/>
    <n v="3900"/>
    <m/>
    <n v="-3900"/>
    <s v="Pendiente de ingreso"/>
    <n v="0"/>
  </r>
  <r>
    <x v="347"/>
    <x v="5"/>
    <s v="Cerdo"/>
    <x v="1"/>
    <s v="1022570"/>
    <x v="308"/>
    <s v="Panceta"/>
    <s v="Panceta c/Cuero"/>
    <x v="8"/>
    <n v="1851"/>
    <n v="149"/>
    <n v="2000"/>
    <n v="1851"/>
    <n v="149"/>
    <n v="2000"/>
    <n v="2000"/>
    <m/>
    <n v="0"/>
    <s v="OK"/>
    <n v="0"/>
  </r>
  <r>
    <x v="348"/>
    <x v="5"/>
    <s v="Cerdo"/>
    <x v="1"/>
    <s v="1022619"/>
    <x v="309"/>
    <s v="Prolijado"/>
    <s v="Prolijado Malaya"/>
    <x v="5"/>
    <n v="841"/>
    <n v="0"/>
    <n v="841"/>
    <n v="841"/>
    <n v="2000"/>
    <n v="2841"/>
    <n v="2844"/>
    <m/>
    <n v="-3"/>
    <s v="Pendiente de ingreso"/>
    <n v="0"/>
  </r>
  <r>
    <x v="349"/>
    <x v="5"/>
    <s v="Cerdo"/>
    <x v="1"/>
    <s v="1022621"/>
    <x v="310"/>
    <s v="Panceta"/>
    <s v="Panceta s/Cuero"/>
    <x v="8"/>
    <n v="1448"/>
    <n v="0"/>
    <n v="1448"/>
    <n v="1448"/>
    <n v="2552"/>
    <n v="6000"/>
    <n v="6000"/>
    <m/>
    <n v="0"/>
    <s v="OK"/>
    <n v="0"/>
  </r>
  <r>
    <x v="350"/>
    <x v="5"/>
    <s v="Cerdo"/>
    <x v="1"/>
    <s v="1022636"/>
    <x v="311"/>
    <s v="Huesos"/>
    <s v="Huesos Cuarto Traser"/>
    <x v="2"/>
    <n v="10595"/>
    <n v="154000"/>
    <n v="168000"/>
    <n v="10595"/>
    <n v="154000"/>
    <n v="168000"/>
    <n v="168000"/>
    <m/>
    <n v="0"/>
    <s v="OK"/>
    <n v="0"/>
  </r>
  <r>
    <x v="219"/>
    <x v="5"/>
    <s v="Cerdo"/>
    <x v="1"/>
    <s v="1022637"/>
    <x v="204"/>
    <s v="Huesos"/>
    <s v="Huesos Cuarto Delant"/>
    <x v="2"/>
    <m/>
    <m/>
    <m/>
    <m/>
    <m/>
    <m/>
    <n v="48000"/>
    <m/>
    <n v="-48000"/>
    <s v="Pendiente de ingreso"/>
    <n v="0"/>
  </r>
  <r>
    <x v="351"/>
    <x v="5"/>
    <s v="Cerdo"/>
    <x v="1"/>
    <s v="1022639"/>
    <x v="312"/>
    <s v="Cabeza"/>
    <s v="Cabeza Entera"/>
    <x v="2"/>
    <n v="89615"/>
    <n v="968060"/>
    <n v="984000"/>
    <n v="89615"/>
    <n v="968060"/>
    <n v="984000"/>
    <n v="984000"/>
    <m/>
    <n v="0"/>
    <s v="OK"/>
    <n v="0"/>
  </r>
  <r>
    <x v="352"/>
    <x v="5"/>
    <s v="Cerdo"/>
    <x v="1"/>
    <s v="1022640"/>
    <x v="313"/>
    <s v="Cabeza"/>
    <s v="Cabeza Entera"/>
    <x v="2"/>
    <n v="-30385"/>
    <n v="58774"/>
    <n v="48000"/>
    <n v="-30385"/>
    <n v="58774"/>
    <n v="48000"/>
    <n v="48000"/>
    <m/>
    <n v="0"/>
    <s v="OK"/>
    <n v="0"/>
  </r>
  <r>
    <x v="353"/>
    <x v="5"/>
    <s v="Cerdo"/>
    <x v="1"/>
    <s v="1022645"/>
    <x v="260"/>
    <s v="Panceta"/>
    <s v="Panceta s/Cuero"/>
    <x v="2"/>
    <n v="-10559"/>
    <n v="24000"/>
    <n v="0"/>
    <n v="-10559"/>
    <n v="24000"/>
    <n v="0"/>
    <m/>
    <m/>
    <n v="0"/>
    <s v="OK"/>
    <n v="0"/>
  </r>
  <r>
    <x v="354"/>
    <x v="5"/>
    <s v="Cerdo"/>
    <x v="1"/>
    <s v="1022646"/>
    <x v="259"/>
    <s v="Panceta"/>
    <s v="Panceta s/Cuero"/>
    <x v="2"/>
    <n v="8896"/>
    <n v="15104"/>
    <n v="24000"/>
    <n v="8896"/>
    <n v="15104"/>
    <n v="24000"/>
    <n v="24001"/>
    <m/>
    <n v="-1"/>
    <s v="Pendiente de ingreso"/>
    <n v="0"/>
  </r>
  <r>
    <x v="495"/>
    <x v="5"/>
    <s v="Cerdo"/>
    <x v="1"/>
    <s v="1022657"/>
    <x v="433"/>
    <s v="Chuleta"/>
    <s v="Chuleta Huesos"/>
    <x v="6"/>
    <n v="62"/>
    <n v="0"/>
    <n v="0"/>
    <n v="62"/>
    <n v="0"/>
    <n v="0"/>
    <m/>
    <m/>
    <n v="0"/>
    <s v="OK"/>
    <n v="0"/>
  </r>
  <r>
    <x v="224"/>
    <x v="5"/>
    <s v="Cerdo"/>
    <x v="1"/>
    <s v="1022748"/>
    <x v="208"/>
    <s v="Subprod"/>
    <s v="Subprod Patas-Manos"/>
    <x v="2"/>
    <n v="7307"/>
    <n v="0"/>
    <n v="0"/>
    <n v="7307"/>
    <n v="0"/>
    <n v="0"/>
    <n v="144000"/>
    <m/>
    <n v="-144000"/>
    <s v="Pendiente de ingreso"/>
    <n v="0"/>
  </r>
  <r>
    <x v="355"/>
    <x v="5"/>
    <s v="Cerdo"/>
    <x v="1"/>
    <s v="1022750"/>
    <x v="314"/>
    <s v="Paleta"/>
    <s v="Paleta Pulpa"/>
    <x v="8"/>
    <n v="7333"/>
    <n v="0"/>
    <n v="0"/>
    <n v="7333"/>
    <n v="0"/>
    <n v="0"/>
    <m/>
    <m/>
    <n v="0"/>
    <s v="OK"/>
    <n v="0"/>
  </r>
  <r>
    <x v="356"/>
    <x v="5"/>
    <s v="Cerdo"/>
    <x v="1"/>
    <s v="1022751"/>
    <x v="315"/>
    <s v="Paleta"/>
    <s v="Paleta Entera"/>
    <x v="8"/>
    <n v="-7677"/>
    <n v="7677"/>
    <n v="0"/>
    <n v="-7677"/>
    <n v="7677"/>
    <n v="0"/>
    <m/>
    <m/>
    <n v="0"/>
    <s v="OK"/>
    <n v="0"/>
  </r>
  <r>
    <x v="357"/>
    <x v="5"/>
    <s v="Cerdo"/>
    <x v="1"/>
    <s v="1022753"/>
    <x v="316"/>
    <s v="Pernil"/>
    <s v="Pernil Mano"/>
    <x v="2"/>
    <n v="-27469"/>
    <n v="27469"/>
    <n v="0"/>
    <n v="-27469"/>
    <n v="128989"/>
    <n v="96000"/>
    <n v="116000"/>
    <m/>
    <n v="-20000"/>
    <s v="Pendiente de ingreso"/>
    <n v="0"/>
  </r>
  <r>
    <x v="472"/>
    <x v="5"/>
    <s v="Cerdo"/>
    <x v="1"/>
    <s v="1022760"/>
    <x v="259"/>
    <s v="Panceta"/>
    <s v="Panceta s/Cuero"/>
    <x v="5"/>
    <n v="1051"/>
    <n v="0"/>
    <n v="0"/>
    <n v="1051"/>
    <n v="0"/>
    <n v="0"/>
    <m/>
    <m/>
    <n v="0"/>
    <s v="OK"/>
    <n v="0"/>
  </r>
  <r>
    <x v="358"/>
    <x v="5"/>
    <s v="Cerdo"/>
    <x v="1"/>
    <s v="1022767"/>
    <x v="317"/>
    <s v="Grasas"/>
    <s v="Grasa Gordura"/>
    <x v="8"/>
    <n v="4323"/>
    <n v="0"/>
    <n v="0"/>
    <n v="4323"/>
    <n v="24000"/>
    <n v="24000"/>
    <n v="24000"/>
    <m/>
    <n v="0"/>
    <s v="OK"/>
    <n v="0"/>
  </r>
  <r>
    <x v="230"/>
    <x v="5"/>
    <s v="Cerdo"/>
    <x v="1"/>
    <s v="1022851"/>
    <x v="214"/>
    <s v="Paleta"/>
    <s v="Paleta Entera"/>
    <x v="2"/>
    <n v="0"/>
    <n v="48000"/>
    <n v="48000"/>
    <n v="0"/>
    <n v="48000"/>
    <n v="48000"/>
    <m/>
    <m/>
    <n v="48000"/>
    <s v="Sobre ingreso"/>
    <n v="0"/>
  </r>
  <r>
    <x v="367"/>
    <x v="5"/>
    <s v="Cerdo"/>
    <x v="1"/>
    <s v="1022854"/>
    <x v="147"/>
    <s v="Huesos"/>
    <s v="Huesos Cuarto Centra"/>
    <x v="6"/>
    <n v="-19320"/>
    <n v="0"/>
    <n v="0"/>
    <n v="-19320"/>
    <n v="0"/>
    <n v="0"/>
    <m/>
    <m/>
    <n v="0"/>
    <s v="OK"/>
    <n v="0"/>
  </r>
  <r>
    <x v="232"/>
    <x v="5"/>
    <s v="Cerdo"/>
    <x v="1"/>
    <s v="1022856"/>
    <x v="216"/>
    <s v="Grasas"/>
    <s v="Grasa Gordura"/>
    <x v="2"/>
    <n v="0"/>
    <n v="48000"/>
    <n v="48000"/>
    <n v="0"/>
    <n v="48000"/>
    <n v="48000"/>
    <n v="24000"/>
    <m/>
    <n v="24000"/>
    <s v="Sobre ingreso"/>
    <n v="0"/>
  </r>
  <r>
    <x v="536"/>
    <x v="5"/>
    <s v="Cerdo"/>
    <x v="1"/>
    <s v="1022858"/>
    <x v="269"/>
    <s v="Lomo"/>
    <s v="Lomo Centro"/>
    <x v="7"/>
    <n v="15896"/>
    <n v="0"/>
    <n v="0"/>
    <n v="15896"/>
    <n v="0"/>
    <n v="21600"/>
    <n v="21600"/>
    <m/>
    <n v="0"/>
    <s v="OK"/>
    <n v="0"/>
  </r>
  <r>
    <x v="368"/>
    <x v="5"/>
    <s v="Cerdo"/>
    <x v="1"/>
    <s v="1022863"/>
    <x v="326"/>
    <s v="Lomo"/>
    <s v="Lomo Vetado"/>
    <x v="8"/>
    <n v="-10025"/>
    <n v="10025"/>
    <n v="0"/>
    <n v="-10025"/>
    <n v="10025"/>
    <n v="8000"/>
    <n v="8000"/>
    <m/>
    <n v="0"/>
    <s v="OK"/>
    <n v="0"/>
  </r>
  <r>
    <x v="369"/>
    <x v="5"/>
    <s v="Cerdo"/>
    <x v="1"/>
    <s v="1022864"/>
    <x v="327"/>
    <s v="Lomo"/>
    <s v="Lomo Vetado"/>
    <x v="8"/>
    <n v="-2559"/>
    <n v="77106"/>
    <n v="74546"/>
    <n v="-2559"/>
    <n v="77106"/>
    <n v="82000"/>
    <n v="82000"/>
    <m/>
    <n v="0"/>
    <s v="OK"/>
    <n v="0"/>
  </r>
  <r>
    <x v="370"/>
    <x v="5"/>
    <s v="Cerdo"/>
    <x v="1"/>
    <s v="1022865"/>
    <x v="328"/>
    <s v="Panceta"/>
    <s v="Panceta s/Cuero"/>
    <x v="8"/>
    <n v="-15179"/>
    <n v="15179"/>
    <n v="0"/>
    <n v="-15179"/>
    <n v="15179"/>
    <n v="0"/>
    <m/>
    <m/>
    <n v="0"/>
    <s v="OK"/>
    <n v="0"/>
  </r>
  <r>
    <x v="371"/>
    <x v="5"/>
    <s v="Cerdo"/>
    <x v="1"/>
    <s v="1022866"/>
    <x v="329"/>
    <s v="Panceta"/>
    <s v="Panceta s/Cuero"/>
    <x v="8"/>
    <n v="1782"/>
    <n v="0"/>
    <n v="1782"/>
    <n v="1782"/>
    <n v="0"/>
    <n v="16000"/>
    <n v="16000"/>
    <m/>
    <n v="0"/>
    <s v="OK"/>
    <n v="0"/>
  </r>
  <r>
    <x v="372"/>
    <x v="5"/>
    <s v="Cerdo"/>
    <x v="1"/>
    <s v="1022883"/>
    <x v="330"/>
    <s v="Chuleta"/>
    <s v="Chuleta Huesos"/>
    <x v="5"/>
    <n v="0"/>
    <n v="23587"/>
    <n v="23587"/>
    <n v="0"/>
    <n v="10106"/>
    <n v="0"/>
    <m/>
    <m/>
    <n v="0"/>
    <s v="OK"/>
    <n v="0"/>
  </r>
  <r>
    <x v="374"/>
    <x v="5"/>
    <s v="Cerdo"/>
    <x v="1"/>
    <s v="1022914"/>
    <x v="332"/>
    <s v="Grasas"/>
    <s v="Grasa Lomo Tocino"/>
    <x v="8"/>
    <n v="3459"/>
    <n v="0"/>
    <n v="3459"/>
    <n v="3459"/>
    <n v="48000"/>
    <n v="48000"/>
    <n v="48000"/>
    <m/>
    <n v="0"/>
    <s v="OK"/>
    <n v="0"/>
  </r>
  <r>
    <x v="375"/>
    <x v="5"/>
    <s v="Cerdo"/>
    <x v="1"/>
    <s v="1022918"/>
    <x v="333"/>
    <s v="Grasas"/>
    <s v="Grasa Lomo Tocino"/>
    <x v="8"/>
    <n v="14020"/>
    <n v="106658"/>
    <n v="120678"/>
    <n v="14020"/>
    <n v="105980"/>
    <n v="120000"/>
    <n v="120000"/>
    <m/>
    <n v="0"/>
    <s v="OK"/>
    <n v="0"/>
  </r>
  <r>
    <x v="377"/>
    <x v="5"/>
    <s v="Cerdo"/>
    <x v="1"/>
    <s v="1022936"/>
    <x v="158"/>
    <s v="Filete"/>
    <s v="Filete c/Cabeza"/>
    <x v="2"/>
    <n v="60"/>
    <n v="0"/>
    <n v="0"/>
    <n v="60"/>
    <n v="0"/>
    <n v="0"/>
    <m/>
    <m/>
    <n v="0"/>
    <s v="OK"/>
    <n v="0"/>
  </r>
  <r>
    <x v="378"/>
    <x v="5"/>
    <s v="Cerdo"/>
    <x v="1"/>
    <s v="1022939"/>
    <x v="334"/>
    <s v="Cost-Pec"/>
    <s v="Cost-Pec Trozos"/>
    <x v="2"/>
    <n v="-560"/>
    <n v="91781"/>
    <n v="0"/>
    <n v="-560"/>
    <n v="91781"/>
    <n v="0"/>
    <n v="14000"/>
    <m/>
    <n v="-14000"/>
    <s v="Pendiente de ingreso"/>
    <n v="0"/>
  </r>
  <r>
    <x v="379"/>
    <x v="5"/>
    <s v="Cerdo"/>
    <x v="1"/>
    <s v="1022940"/>
    <x v="335"/>
    <s v="Pernil"/>
    <s v="Pernil Mano"/>
    <x v="2"/>
    <n v="28149"/>
    <n v="0"/>
    <n v="24000"/>
    <n v="28149"/>
    <n v="3008"/>
    <n v="48000"/>
    <n v="48000"/>
    <m/>
    <n v="0"/>
    <s v="OK"/>
    <n v="0"/>
  </r>
  <r>
    <x v="380"/>
    <x v="5"/>
    <s v="Cerdo"/>
    <x v="1"/>
    <s v="1022941"/>
    <x v="336"/>
    <s v="Pernil"/>
    <s v="Pernil Mano"/>
    <x v="2"/>
    <n v="46624"/>
    <n v="1376"/>
    <n v="48000"/>
    <n v="46624"/>
    <n v="66176"/>
    <n v="120000"/>
    <n v="120000"/>
    <m/>
    <n v="0"/>
    <s v="OK"/>
    <n v="0"/>
  </r>
  <r>
    <x v="242"/>
    <x v="5"/>
    <s v="Cerdo"/>
    <x v="1"/>
    <s v="1022943"/>
    <x v="225"/>
    <s v="Lomo"/>
    <s v="Lomo Centro"/>
    <x v="2"/>
    <n v="1401"/>
    <n v="0"/>
    <n v="0"/>
    <n v="1401"/>
    <n v="0"/>
    <n v="0"/>
    <m/>
    <m/>
    <n v="0"/>
    <s v="OK"/>
    <n v="0"/>
  </r>
  <r>
    <x v="243"/>
    <x v="5"/>
    <s v="Cerdo"/>
    <x v="1"/>
    <s v="1022945"/>
    <x v="169"/>
    <s v="Grasas"/>
    <s v="Grasa Interior"/>
    <x v="2"/>
    <n v="-26187"/>
    <n v="84802"/>
    <n v="48000"/>
    <n v="-26187"/>
    <n v="84802"/>
    <n v="48000"/>
    <n v="48000"/>
    <m/>
    <n v="0"/>
    <s v="OK"/>
    <n v="0"/>
  </r>
  <r>
    <x v="382"/>
    <x v="5"/>
    <s v="Cerdo"/>
    <x v="1"/>
    <s v="1022989"/>
    <x v="338"/>
    <s v="Lomo"/>
    <s v="Lomo MM Loin"/>
    <x v="8"/>
    <n v="12686"/>
    <n v="0"/>
    <n v="12686"/>
    <n v="12686"/>
    <n v="0"/>
    <n v="13000"/>
    <n v="13000"/>
    <m/>
    <n v="0"/>
    <s v="OK"/>
    <n v="0"/>
  </r>
  <r>
    <x v="249"/>
    <x v="5"/>
    <s v="Cerdo"/>
    <x v="1"/>
    <s v="1023034"/>
    <x v="231"/>
    <s v="Cueros"/>
    <s v="Cuero Forro"/>
    <x v="2"/>
    <n v="61874"/>
    <n v="221939"/>
    <n v="288000"/>
    <n v="61874"/>
    <n v="221939"/>
    <n v="288000"/>
    <n v="192000"/>
    <m/>
    <n v="96000"/>
    <s v="Sobre ingreso"/>
    <n v="0"/>
  </r>
  <r>
    <x v="385"/>
    <x v="5"/>
    <s v="Cerdo"/>
    <x v="1"/>
    <s v="1023050"/>
    <x v="341"/>
    <s v="Lomo"/>
    <s v="Lomo Centro"/>
    <x v="5"/>
    <n v="2740"/>
    <n v="0"/>
    <n v="2740"/>
    <n v="2740"/>
    <n v="0"/>
    <n v="2740"/>
    <m/>
    <m/>
    <n v="2740"/>
    <s v="Sobre ingreso"/>
    <n v="0"/>
  </r>
  <r>
    <x v="387"/>
    <x v="5"/>
    <s v="Cerdo"/>
    <x v="1"/>
    <s v="1023093"/>
    <x v="322"/>
    <s v="Recortes"/>
    <s v="Recortes No Magro"/>
    <x v="2"/>
    <n v="-1698"/>
    <n v="63204"/>
    <n v="48000"/>
    <n v="-1698"/>
    <n v="63204"/>
    <n v="48000"/>
    <n v="58000"/>
    <m/>
    <n v="-10000"/>
    <s v="Pendiente de ingreso"/>
    <n v="0"/>
  </r>
  <r>
    <x v="388"/>
    <x v="5"/>
    <s v="Cerdo"/>
    <x v="1"/>
    <s v="1023102"/>
    <x v="343"/>
    <s v="Lomo"/>
    <s v="Lomo MM Loin"/>
    <x v="8"/>
    <n v="6460"/>
    <n v="0"/>
    <n v="6460"/>
    <n v="6460"/>
    <n v="0"/>
    <n v="20000"/>
    <n v="20000"/>
    <m/>
    <n v="0"/>
    <s v="OK"/>
    <n v="0"/>
  </r>
  <r>
    <x v="256"/>
    <x v="5"/>
    <s v="Cerdo"/>
    <x v="1"/>
    <s v="1023109"/>
    <x v="198"/>
    <s v="Grasas"/>
    <s v="Grasa Gordura"/>
    <x v="2"/>
    <n v="0"/>
    <n v="24000"/>
    <n v="24000"/>
    <n v="0"/>
    <n v="48000"/>
    <n v="48000"/>
    <n v="96000"/>
    <m/>
    <n v="-48000"/>
    <s v="Pendiente de ingreso"/>
    <n v="0"/>
  </r>
  <r>
    <x v="257"/>
    <x v="5"/>
    <s v="Cerdo"/>
    <x v="1"/>
    <s v="1023110"/>
    <x v="238"/>
    <s v="Cueros"/>
    <s v="Cuero Forro"/>
    <x v="2"/>
    <m/>
    <m/>
    <m/>
    <m/>
    <m/>
    <m/>
    <n v="192000"/>
    <m/>
    <n v="-192000"/>
    <s v="Pendiente de ingreso"/>
    <n v="0"/>
  </r>
  <r>
    <x v="258"/>
    <x v="5"/>
    <s v="Cerdo"/>
    <x v="1"/>
    <s v="1023111"/>
    <x v="239"/>
    <s v="Grasas"/>
    <s v="Grasa Forro"/>
    <x v="2"/>
    <m/>
    <m/>
    <m/>
    <m/>
    <m/>
    <m/>
    <n v="3800"/>
    <m/>
    <n v="-3800"/>
    <s v="Pendiente de ingreso"/>
    <n v="0"/>
  </r>
  <r>
    <x v="389"/>
    <x v="5"/>
    <s v="Cerdo"/>
    <x v="1"/>
    <s v="1023123"/>
    <x v="344"/>
    <s v="Lomo"/>
    <s v="Lomo Vetado"/>
    <x v="8"/>
    <n v="1169"/>
    <n v="1831"/>
    <n v="3000"/>
    <n v="1169"/>
    <n v="1831"/>
    <n v="3000"/>
    <n v="3000"/>
    <m/>
    <n v="0"/>
    <s v="OK"/>
    <n v="0"/>
  </r>
  <r>
    <x v="390"/>
    <x v="5"/>
    <s v="Cerdo"/>
    <x v="1"/>
    <s v="1023126"/>
    <x v="345"/>
    <s v="Recortes"/>
    <s v="Recortes No Magro"/>
    <x v="2"/>
    <n v="298"/>
    <n v="0"/>
    <n v="0"/>
    <n v="298"/>
    <n v="0"/>
    <n v="0"/>
    <m/>
    <m/>
    <n v="0"/>
    <s v="OK"/>
    <n v="0"/>
  </r>
  <r>
    <x v="393"/>
    <x v="5"/>
    <s v="Cerdo"/>
    <x v="1"/>
    <s v="1023143"/>
    <x v="321"/>
    <s v="Prolijado"/>
    <s v="Prolijado Plateada"/>
    <x v="2"/>
    <n v="-1000"/>
    <n v="2000"/>
    <n v="1000"/>
    <n v="-1000"/>
    <n v="2000"/>
    <n v="1000"/>
    <n v="1000"/>
    <m/>
    <n v="0"/>
    <s v="OK"/>
    <n v="0"/>
  </r>
  <r>
    <x v="394"/>
    <x v="5"/>
    <s v="Cerdo"/>
    <x v="1"/>
    <s v="1023157"/>
    <x v="348"/>
    <s v="Grasas"/>
    <s v="Grasa Lomo Tocino"/>
    <x v="2"/>
    <n v="-3500"/>
    <n v="3500"/>
    <n v="0"/>
    <n v="-3500"/>
    <n v="3500"/>
    <n v="0"/>
    <m/>
    <m/>
    <n v="0"/>
    <s v="OK"/>
    <n v="0"/>
  </r>
  <r>
    <x v="474"/>
    <x v="5"/>
    <s v="Cerdo"/>
    <x v="1"/>
    <s v="1023184"/>
    <x v="418"/>
    <s v="Lomo"/>
    <s v="Lomo CC Loin"/>
    <x v="8"/>
    <n v="-1801"/>
    <n v="1801"/>
    <n v="0"/>
    <n v="-1801"/>
    <n v="1801"/>
    <n v="0"/>
    <m/>
    <m/>
    <n v="0"/>
    <s v="OK"/>
    <n v="0"/>
  </r>
  <r>
    <x v="397"/>
    <x v="5"/>
    <s v="Cerdo"/>
    <x v="1"/>
    <s v="1023190"/>
    <x v="349"/>
    <s v="Subprod"/>
    <s v="Subprod Visceras"/>
    <x v="5"/>
    <n v="12708"/>
    <n v="260931"/>
    <n v="273639"/>
    <n v="12708"/>
    <n v="265041"/>
    <n v="284674"/>
    <n v="142337.59"/>
    <m/>
    <n v="142336.41"/>
    <s v="Sobre ingreso"/>
    <n v="0"/>
  </r>
  <r>
    <x v="585"/>
    <x v="5"/>
    <s v="Cerdo"/>
    <x v="1"/>
    <s v="1023218"/>
    <x v="508"/>
    <s v="Subprod"/>
    <s v="Subprod Visceras"/>
    <x v="6"/>
    <n v="0"/>
    <n v="112990"/>
    <n v="120000"/>
    <n v="0"/>
    <n v="112990"/>
    <n v="120000"/>
    <n v="120000"/>
    <m/>
    <n v="0"/>
    <s v="OK"/>
    <n v="0"/>
  </r>
  <r>
    <x v="398"/>
    <x v="5"/>
    <s v="Cerdo"/>
    <x v="1"/>
    <s v="1023247"/>
    <x v="350"/>
    <s v="Panceta"/>
    <s v="Panceta s/Cuero"/>
    <x v="8"/>
    <n v="130"/>
    <n v="0"/>
    <n v="0"/>
    <n v="130"/>
    <n v="0"/>
    <n v="0"/>
    <m/>
    <m/>
    <n v="0"/>
    <s v="OK"/>
    <n v="0"/>
  </r>
  <r>
    <x v="399"/>
    <x v="5"/>
    <s v="Cerdo"/>
    <x v="1"/>
    <s v="1023257"/>
    <x v="351"/>
    <s v="Recortes"/>
    <s v="Recortes No Magro"/>
    <x v="6"/>
    <n v="8265"/>
    <n v="0"/>
    <n v="0"/>
    <n v="8265"/>
    <n v="0"/>
    <n v="0"/>
    <m/>
    <m/>
    <n v="0"/>
    <s v="OK"/>
    <n v="0"/>
  </r>
  <r>
    <x v="400"/>
    <x v="5"/>
    <s v="Cerdo"/>
    <x v="1"/>
    <s v="1023265"/>
    <x v="352"/>
    <s v="Cost-Pec"/>
    <s v="Cost-Pec Trozos"/>
    <x v="8"/>
    <n v="3597"/>
    <n v="1403"/>
    <n v="5000"/>
    <n v="3597"/>
    <n v="5403"/>
    <n v="8000"/>
    <n v="8000"/>
    <m/>
    <n v="0"/>
    <s v="OK"/>
    <n v="0"/>
  </r>
  <r>
    <x v="401"/>
    <x v="5"/>
    <s v="Cerdo"/>
    <x v="1"/>
    <s v="1023273"/>
    <x v="353"/>
    <s v="Pierna"/>
    <s v="Pierna Pulpa Fina"/>
    <x v="5"/>
    <n v="-9726"/>
    <n v="50024"/>
    <n v="40298"/>
    <n v="-9726"/>
    <n v="50024"/>
    <n v="40298"/>
    <n v="39928"/>
    <m/>
    <n v="370"/>
    <s v="Sobre ingreso"/>
    <n v="0"/>
  </r>
  <r>
    <x v="402"/>
    <x v="5"/>
    <s v="Cerdo"/>
    <x v="1"/>
    <s v="1023274"/>
    <x v="354"/>
    <s v="Pierna"/>
    <s v="Pierna Pulpa Fina"/>
    <x v="5"/>
    <n v="3447"/>
    <n v="13155"/>
    <n v="16602"/>
    <n v="3447"/>
    <n v="15155"/>
    <n v="16602"/>
    <n v="18144"/>
    <m/>
    <n v="-1542"/>
    <s v="Pendiente de ingreso"/>
    <n v="0"/>
  </r>
  <r>
    <x v="538"/>
    <x v="5"/>
    <s v="Cerdo"/>
    <x v="1"/>
    <s v="1023276"/>
    <x v="472"/>
    <s v="Pierna"/>
    <s v="Pierna Pulpa Fina"/>
    <x v="5"/>
    <n v="2272"/>
    <n v="27728"/>
    <n v="30000"/>
    <n v="2272"/>
    <n v="27728"/>
    <n v="30000"/>
    <n v="30789.767"/>
    <m/>
    <n v="-789.76699999999983"/>
    <s v="Pendiente de ingreso"/>
    <n v="0"/>
  </r>
  <r>
    <x v="403"/>
    <x v="5"/>
    <s v="Cerdo"/>
    <x v="1"/>
    <s v="1023290"/>
    <x v="355"/>
    <s v="Huesos"/>
    <s v="Huesos Cuarto Traser"/>
    <x v="2"/>
    <n v="5333"/>
    <n v="0"/>
    <n v="0"/>
    <n v="5333"/>
    <n v="0"/>
    <n v="0"/>
    <m/>
    <m/>
    <n v="0"/>
    <s v="OK"/>
    <n v="0"/>
  </r>
  <r>
    <x v="404"/>
    <x v="5"/>
    <s v="Cerdo"/>
    <x v="1"/>
    <s v="1023291"/>
    <x v="356"/>
    <s v="Huesos"/>
    <s v="Huesos Cuarto Centra"/>
    <x v="2"/>
    <n v="-96829"/>
    <n v="33709"/>
    <n v="0"/>
    <n v="-96829"/>
    <n v="33709"/>
    <n v="24000"/>
    <n v="24000"/>
    <m/>
    <n v="0"/>
    <s v="OK"/>
    <n v="0"/>
  </r>
  <r>
    <x v="405"/>
    <x v="5"/>
    <s v="Cerdo"/>
    <x v="1"/>
    <s v="1023302"/>
    <x v="169"/>
    <s v="Grasas"/>
    <s v="Grasa Interior"/>
    <x v="6"/>
    <n v="-1888"/>
    <n v="1888"/>
    <n v="0"/>
    <n v="-1888"/>
    <n v="1888"/>
    <n v="0"/>
    <m/>
    <m/>
    <n v="0"/>
    <s v="OK"/>
    <n v="0"/>
  </r>
  <r>
    <x v="264"/>
    <x v="5"/>
    <s v="Cerdo"/>
    <x v="1"/>
    <s v="1023306"/>
    <x v="195"/>
    <s v="Cueros"/>
    <s v="Cuero Mixto"/>
    <x v="2"/>
    <n v="46834"/>
    <n v="308235"/>
    <n v="360000"/>
    <n v="46834"/>
    <n v="308235"/>
    <n v="360000"/>
    <n v="216000"/>
    <m/>
    <n v="144000"/>
    <s v="Sobre ingreso"/>
    <n v="0"/>
  </r>
  <r>
    <x v="406"/>
    <x v="5"/>
    <s v="Cerdo"/>
    <x v="1"/>
    <s v="1023318"/>
    <x v="357"/>
    <s v="Recortes"/>
    <s v="Recortes No Magro"/>
    <x v="6"/>
    <n v="-608"/>
    <n v="608"/>
    <n v="24000"/>
    <n v="-608"/>
    <n v="608"/>
    <n v="24000"/>
    <n v="24000"/>
    <m/>
    <n v="0"/>
    <s v="OK"/>
    <n v="0"/>
  </r>
  <r>
    <x v="407"/>
    <x v="5"/>
    <s v="Cerdo"/>
    <x v="1"/>
    <s v="1023319"/>
    <x v="358"/>
    <s v="Recortes"/>
    <s v="Recortes No Magro"/>
    <x v="6"/>
    <n v="23804"/>
    <n v="196"/>
    <n v="24000"/>
    <n v="23804"/>
    <n v="196"/>
    <n v="24000"/>
    <n v="24000"/>
    <m/>
    <n v="0"/>
    <s v="OK"/>
    <n v="0"/>
  </r>
  <r>
    <x v="475"/>
    <x v="5"/>
    <s v="Cerdo"/>
    <x v="1"/>
    <s v="1023324"/>
    <x v="263"/>
    <s v="Pierna"/>
    <s v="Pierna Pulpa"/>
    <x v="6"/>
    <n v="-15615"/>
    <n v="63615"/>
    <n v="48000"/>
    <n v="-15615"/>
    <n v="110615"/>
    <n v="120000"/>
    <n v="120010"/>
    <m/>
    <n v="-10"/>
    <s v="Pendiente de ingreso"/>
    <n v="0"/>
  </r>
  <r>
    <x v="499"/>
    <x v="5"/>
    <s v="Cerdo"/>
    <x v="1"/>
    <s v="1023343"/>
    <x v="437"/>
    <s v="Recortes"/>
    <s v="Recortes No Magro"/>
    <x v="6"/>
    <n v="78441"/>
    <n v="13839"/>
    <n v="72000"/>
    <n v="78441"/>
    <n v="13839"/>
    <n v="96008"/>
    <n v="96008"/>
    <m/>
    <n v="0"/>
    <s v="OK"/>
    <n v="0"/>
  </r>
  <r>
    <x v="476"/>
    <x v="5"/>
    <s v="Cerdo"/>
    <x v="1"/>
    <s v="1023353"/>
    <x v="253"/>
    <s v="Paleta"/>
    <s v="Paleta Pulpa"/>
    <x v="7"/>
    <n v="-24511"/>
    <n v="0"/>
    <n v="0"/>
    <n v="-24511"/>
    <n v="0"/>
    <n v="0"/>
    <m/>
    <m/>
    <n v="0"/>
    <s v="OK"/>
    <n v="0"/>
  </r>
  <r>
    <x v="539"/>
    <x v="5"/>
    <s v="Cerdo"/>
    <x v="1"/>
    <s v="1023354"/>
    <x v="473"/>
    <s v="Pernil"/>
    <s v="Pernil Mano"/>
    <x v="2"/>
    <n v="-24000"/>
    <n v="3315"/>
    <n v="0"/>
    <n v="-24000"/>
    <n v="60908"/>
    <n v="48000"/>
    <n v="48000"/>
    <m/>
    <n v="0"/>
    <s v="OK"/>
    <n v="0"/>
  </r>
  <r>
    <x v="544"/>
    <x v="5"/>
    <s v="Cerdo"/>
    <x v="1"/>
    <s v="1023375"/>
    <x v="478"/>
    <s v="Subprod"/>
    <s v="Subprod Tripa"/>
    <x v="6"/>
    <n v="0"/>
    <n v="8000"/>
    <n v="12000"/>
    <n v="0"/>
    <n v="8000"/>
    <n v="12000"/>
    <n v="12012"/>
    <m/>
    <n v="-12"/>
    <s v="Pendiente de ingreso"/>
    <n v="0"/>
  </r>
  <r>
    <x v="500"/>
    <x v="5"/>
    <s v="Cerdo"/>
    <x v="1"/>
    <s v="1023383"/>
    <x v="438"/>
    <s v="Subprod"/>
    <s v="Subprod Visceras"/>
    <x v="6"/>
    <n v="658"/>
    <n v="75000"/>
    <n v="72000"/>
    <n v="658"/>
    <n v="75000"/>
    <n v="72000"/>
    <n v="72006"/>
    <m/>
    <n v="-6"/>
    <s v="Pendiente de ingreso"/>
    <n v="0"/>
  </r>
  <r>
    <x v="568"/>
    <x v="5"/>
    <s v="Cerdo"/>
    <x v="1"/>
    <s v="1023387"/>
    <x v="132"/>
    <s v="Recortes"/>
    <s v="Recortes No Magro"/>
    <x v="7"/>
    <n v="40000"/>
    <n v="24000"/>
    <n v="24000"/>
    <n v="40000"/>
    <n v="0"/>
    <n v="0"/>
    <m/>
    <m/>
    <n v="0"/>
    <s v="OK"/>
    <n v="0"/>
  </r>
  <r>
    <x v="546"/>
    <x v="5"/>
    <s v="Cerdo"/>
    <x v="1"/>
    <s v="1023389"/>
    <x v="479"/>
    <s v="Recortes"/>
    <s v="Recortes No Magro"/>
    <x v="7"/>
    <n v="37008"/>
    <n v="3014"/>
    <n v="0"/>
    <n v="37008"/>
    <n v="3014"/>
    <n v="0"/>
    <m/>
    <m/>
    <n v="0"/>
    <s v="OK"/>
    <n v="0"/>
  </r>
  <r>
    <x v="493"/>
    <x v="5"/>
    <s v="Cerdo"/>
    <x v="1"/>
    <s v="1023391"/>
    <x v="205"/>
    <s v="Recortes"/>
    <s v="Recortes No Magro"/>
    <x v="7"/>
    <n v="-980"/>
    <n v="27849"/>
    <n v="0"/>
    <n v="-980"/>
    <n v="27849"/>
    <n v="0"/>
    <m/>
    <m/>
    <n v="0"/>
    <s v="OK"/>
    <n v="0"/>
  </r>
  <r>
    <x v="569"/>
    <x v="5"/>
    <s v="Cerdo"/>
    <x v="1"/>
    <s v="1023400"/>
    <x v="497"/>
    <s v="Pierna"/>
    <s v="Pierna Pulpa"/>
    <x v="7"/>
    <m/>
    <m/>
    <m/>
    <n v="0"/>
    <n v="96000"/>
    <n v="120000"/>
    <n v="2800"/>
    <m/>
    <n v="117200"/>
    <s v="Sobre ingreso"/>
    <n v="0"/>
  </r>
  <r>
    <x v="586"/>
    <x v="5"/>
    <s v="Cerdo"/>
    <x v="1"/>
    <s v="1023411"/>
    <x v="509"/>
    <s v="Pierna"/>
    <s v="Pierna Pulpa Fina"/>
    <x v="2"/>
    <m/>
    <m/>
    <m/>
    <n v="0"/>
    <n v="17500"/>
    <n v="48000"/>
    <n v="48000"/>
    <m/>
    <n v="0"/>
    <s v="OK"/>
    <n v="0"/>
  </r>
  <r>
    <x v="587"/>
    <x v="5"/>
    <s v="Cerdo"/>
    <x v="1"/>
    <s v="1023412"/>
    <x v="510"/>
    <s v="Pierna"/>
    <s v="Pierna Pulpa"/>
    <x v="2"/>
    <m/>
    <m/>
    <m/>
    <n v="0"/>
    <n v="22500"/>
    <n v="48000"/>
    <n v="48000"/>
    <m/>
    <n v="0"/>
    <s v="OK"/>
    <n v="0"/>
  </r>
  <r>
    <x v="588"/>
    <x v="5"/>
    <s v="Cerdo"/>
    <x v="1"/>
    <s v="1023417"/>
    <x v="511"/>
    <s v="Pierna"/>
    <s v="Pierna Pulpa"/>
    <x v="7"/>
    <m/>
    <m/>
    <m/>
    <m/>
    <m/>
    <m/>
    <n v="38000"/>
    <m/>
    <n v="-38000"/>
    <s v="Pendiente de ingreso"/>
    <n v="0"/>
  </r>
  <r>
    <x v="94"/>
    <x v="5"/>
    <s v="Cerdo"/>
    <x v="2"/>
    <s v="1020105"/>
    <x v="85"/>
    <s v="Lomo"/>
    <s v="Lomo Centro"/>
    <x v="9"/>
    <m/>
    <m/>
    <m/>
    <m/>
    <m/>
    <m/>
    <m/>
    <n v="37379.154000000002"/>
    <n v="0"/>
    <s v="OK"/>
    <n v="0"/>
  </r>
  <r>
    <x v="95"/>
    <x v="5"/>
    <s v="Cerdo"/>
    <x v="2"/>
    <s v="1020110"/>
    <x v="86"/>
    <s v="Lomo"/>
    <s v="Lomo MM Loin"/>
    <x v="9"/>
    <m/>
    <m/>
    <m/>
    <m/>
    <m/>
    <m/>
    <m/>
    <n v="624811.63300000003"/>
    <n v="0"/>
    <s v="OK"/>
    <n v="0"/>
  </r>
  <r>
    <x v="97"/>
    <x v="5"/>
    <s v="Cerdo"/>
    <x v="2"/>
    <s v="1020326"/>
    <x v="88"/>
    <s v="Paleta"/>
    <s v="Paleta Pulpa"/>
    <x v="9"/>
    <m/>
    <m/>
    <m/>
    <m/>
    <m/>
    <m/>
    <m/>
    <n v="299208.03899999999"/>
    <n v="0"/>
    <s v="OK"/>
    <n v="0"/>
  </r>
  <r>
    <x v="98"/>
    <x v="5"/>
    <s v="Cerdo"/>
    <x v="2"/>
    <s v="1020339"/>
    <x v="89"/>
    <s v="Grasas"/>
    <s v="Grasa Lomo Tocino"/>
    <x v="0"/>
    <m/>
    <m/>
    <m/>
    <m/>
    <m/>
    <m/>
    <m/>
    <n v="24001.524000000001"/>
    <n v="0"/>
    <s v="OK"/>
    <n v="0"/>
  </r>
  <r>
    <x v="99"/>
    <x v="5"/>
    <s v="Cerdo"/>
    <x v="2"/>
    <s v="1020349"/>
    <x v="90"/>
    <s v="Plancha"/>
    <s v="Plancha s/Cuero"/>
    <x v="0"/>
    <m/>
    <m/>
    <m/>
    <m/>
    <m/>
    <m/>
    <m/>
    <n v="16961.598999999998"/>
    <n v="0"/>
    <s v="OK"/>
    <n v="0"/>
  </r>
  <r>
    <x v="100"/>
    <x v="5"/>
    <s v="Cerdo"/>
    <x v="2"/>
    <s v="1020352"/>
    <x v="91"/>
    <s v="Cueros"/>
    <s v="Cuero Panceta"/>
    <x v="0"/>
    <m/>
    <m/>
    <m/>
    <m/>
    <m/>
    <m/>
    <m/>
    <n v="26447.120999999999"/>
    <n v="0"/>
    <s v="OK"/>
    <n v="0"/>
  </r>
  <r>
    <x v="101"/>
    <x v="5"/>
    <s v="Cerdo"/>
    <x v="2"/>
    <s v="1020367"/>
    <x v="92"/>
    <s v="Grasas"/>
    <s v="Grasa Gordura"/>
    <x v="0"/>
    <m/>
    <m/>
    <m/>
    <m/>
    <m/>
    <m/>
    <m/>
    <n v="153358.304"/>
    <n v="0"/>
    <s v="OK"/>
    <n v="0"/>
  </r>
  <r>
    <x v="102"/>
    <x v="5"/>
    <s v="Cerdo"/>
    <x v="2"/>
    <s v="1020412"/>
    <x v="93"/>
    <s v="Recortes"/>
    <s v="Recortes No Magro"/>
    <x v="0"/>
    <m/>
    <m/>
    <m/>
    <m/>
    <m/>
    <m/>
    <m/>
    <n v="161219.215"/>
    <n v="0"/>
    <s v="OK"/>
    <n v="0"/>
  </r>
  <r>
    <x v="103"/>
    <x v="5"/>
    <s v="Cerdo"/>
    <x v="2"/>
    <s v="1020589"/>
    <x v="94"/>
    <s v="Lomo"/>
    <s v="Lomo MM Loin"/>
    <x v="9"/>
    <m/>
    <m/>
    <m/>
    <m/>
    <m/>
    <m/>
    <m/>
    <n v="126473.247"/>
    <n v="0"/>
    <s v="OK"/>
    <n v="0"/>
  </r>
  <r>
    <x v="104"/>
    <x v="5"/>
    <s v="Cerdo"/>
    <x v="2"/>
    <s v="1020592"/>
    <x v="95"/>
    <s v="Lomo"/>
    <s v="Lomo Vetado"/>
    <x v="9"/>
    <m/>
    <m/>
    <m/>
    <m/>
    <m/>
    <m/>
    <m/>
    <n v="163863.894"/>
    <n v="0"/>
    <s v="OK"/>
    <n v="0"/>
  </r>
  <r>
    <x v="105"/>
    <x v="5"/>
    <s v="Cerdo"/>
    <x v="2"/>
    <s v="1020620"/>
    <x v="96"/>
    <s v="Lomo"/>
    <s v="Lomo Vetado"/>
    <x v="9"/>
    <m/>
    <m/>
    <m/>
    <m/>
    <m/>
    <m/>
    <m/>
    <n v="35553.991999999998"/>
    <n v="0"/>
    <s v="OK"/>
    <n v="0"/>
  </r>
  <r>
    <x v="106"/>
    <x v="5"/>
    <s v="Cerdo"/>
    <x v="2"/>
    <s v="1020636"/>
    <x v="97"/>
    <s v="Filete"/>
    <s v="Filete c/Cabeza"/>
    <x v="9"/>
    <m/>
    <m/>
    <m/>
    <m/>
    <m/>
    <m/>
    <m/>
    <n v="11005.42"/>
    <n v="0"/>
    <s v="OK"/>
    <n v="0"/>
  </r>
  <r>
    <x v="107"/>
    <x v="5"/>
    <s v="Cerdo"/>
    <x v="2"/>
    <s v="1020637"/>
    <x v="98"/>
    <s v="Panceta"/>
    <s v="Panceta s/Cuero"/>
    <x v="9"/>
    <m/>
    <m/>
    <m/>
    <m/>
    <m/>
    <m/>
    <m/>
    <n v="270481.37"/>
    <n v="0"/>
    <s v="OK"/>
    <n v="0"/>
  </r>
  <r>
    <x v="108"/>
    <x v="5"/>
    <s v="Cerdo"/>
    <x v="2"/>
    <s v="1020662"/>
    <x v="99"/>
    <s v="Pierna"/>
    <s v="Pierna Pulpa Fina"/>
    <x v="9"/>
    <m/>
    <m/>
    <m/>
    <m/>
    <m/>
    <m/>
    <m/>
    <n v="18503.703000000001"/>
    <n v="0"/>
    <s v="OK"/>
    <n v="0"/>
  </r>
  <r>
    <x v="109"/>
    <x v="5"/>
    <s v="Cerdo"/>
    <x v="2"/>
    <s v="1020664"/>
    <x v="100"/>
    <s v="Pierna"/>
    <s v="Pierna Pulpa Fina"/>
    <x v="9"/>
    <m/>
    <m/>
    <m/>
    <m/>
    <m/>
    <m/>
    <m/>
    <n v="4915.2129999999997"/>
    <n v="0"/>
    <s v="OK"/>
    <n v="0"/>
  </r>
  <r>
    <x v="112"/>
    <x v="5"/>
    <s v="Cerdo"/>
    <x v="2"/>
    <s v="1020681"/>
    <x v="103"/>
    <s v="Lomo"/>
    <s v="Lomo MM Loin"/>
    <x v="9"/>
    <m/>
    <m/>
    <m/>
    <m/>
    <m/>
    <m/>
    <m/>
    <n v="10000"/>
    <n v="0"/>
    <s v="OK"/>
    <n v="0"/>
  </r>
  <r>
    <x v="113"/>
    <x v="5"/>
    <s v="Cerdo"/>
    <x v="2"/>
    <s v="1020704"/>
    <x v="104"/>
    <s v="Filete"/>
    <s v="Filete c/Cabeza"/>
    <x v="9"/>
    <m/>
    <m/>
    <m/>
    <m/>
    <m/>
    <m/>
    <m/>
    <n v="1311.3489999999999"/>
    <n v="0"/>
    <s v="OK"/>
    <n v="0"/>
  </r>
  <r>
    <x v="114"/>
    <x v="5"/>
    <s v="Cerdo"/>
    <x v="2"/>
    <s v="1020715"/>
    <x v="105"/>
    <s v="Panceta"/>
    <s v="Panceta c/Cuero"/>
    <x v="9"/>
    <m/>
    <m/>
    <m/>
    <m/>
    <m/>
    <m/>
    <m/>
    <n v="1549.3330000000001"/>
    <n v="0"/>
    <s v="OK"/>
    <n v="0"/>
  </r>
  <r>
    <x v="115"/>
    <x v="5"/>
    <s v="Cerdo"/>
    <x v="2"/>
    <s v="1020731"/>
    <x v="106"/>
    <s v="Panceta"/>
    <s v="Panceta s/Cuero"/>
    <x v="9"/>
    <m/>
    <m/>
    <m/>
    <m/>
    <m/>
    <m/>
    <m/>
    <n v="25059.566999999999"/>
    <n v="0"/>
    <s v="OK"/>
    <n v="0"/>
  </r>
  <r>
    <x v="116"/>
    <x v="5"/>
    <s v="Cerdo"/>
    <x v="2"/>
    <s v="1020758"/>
    <x v="107"/>
    <s v="Lomo"/>
    <s v="Lomo Vetado"/>
    <x v="9"/>
    <m/>
    <m/>
    <m/>
    <m/>
    <m/>
    <m/>
    <m/>
    <n v="5091.9880000000003"/>
    <n v="0"/>
    <s v="OK"/>
    <n v="0"/>
  </r>
  <r>
    <x v="117"/>
    <x v="5"/>
    <s v="Cerdo"/>
    <x v="2"/>
    <s v="1020774"/>
    <x v="108"/>
    <s v="Prolijado"/>
    <s v="Prolijado Malaya"/>
    <x v="9"/>
    <m/>
    <m/>
    <m/>
    <m/>
    <m/>
    <m/>
    <m/>
    <n v="10889.995999999999"/>
    <n v="0"/>
    <s v="OK"/>
    <n v="0"/>
  </r>
  <r>
    <x v="118"/>
    <x v="5"/>
    <s v="Cerdo"/>
    <x v="2"/>
    <s v="1020802"/>
    <x v="109"/>
    <s v="Panceta"/>
    <s v="Panceta s/Cuero"/>
    <x v="9"/>
    <m/>
    <m/>
    <m/>
    <m/>
    <m/>
    <m/>
    <m/>
    <n v="94782.688999999998"/>
    <n v="0"/>
    <s v="OK"/>
    <n v="0"/>
  </r>
  <r>
    <x v="119"/>
    <x v="5"/>
    <s v="Cerdo"/>
    <x v="2"/>
    <s v="1020810"/>
    <x v="110"/>
    <s v="Subprod"/>
    <s v="Subprod Tripa"/>
    <x v="9"/>
    <m/>
    <m/>
    <m/>
    <m/>
    <m/>
    <m/>
    <m/>
    <n v="1388.981"/>
    <n v="0"/>
    <s v="OK"/>
    <n v="0"/>
  </r>
  <r>
    <x v="271"/>
    <x v="5"/>
    <s v="Cerdo"/>
    <x v="2"/>
    <s v="1020822"/>
    <x v="249"/>
    <s v="Huesos"/>
    <s v="Huesos Cuarto Centra"/>
    <x v="5"/>
    <m/>
    <m/>
    <m/>
    <m/>
    <m/>
    <m/>
    <m/>
    <n v="24010.705000000002"/>
    <n v="0"/>
    <s v="OK"/>
    <n v="0"/>
  </r>
  <r>
    <x v="272"/>
    <x v="5"/>
    <s v="Cerdo"/>
    <x v="2"/>
    <s v="1020828"/>
    <x v="156"/>
    <s v="Chuleta"/>
    <s v="Chuleta Huesos"/>
    <x v="5"/>
    <m/>
    <m/>
    <m/>
    <m/>
    <m/>
    <m/>
    <m/>
    <n v="32241.83"/>
    <n v="0"/>
    <s v="OK"/>
    <n v="0"/>
  </r>
  <r>
    <x v="274"/>
    <x v="5"/>
    <s v="Cerdo"/>
    <x v="2"/>
    <s v="1020853"/>
    <x v="158"/>
    <s v="Filete"/>
    <s v="Filete c/Cabeza"/>
    <x v="7"/>
    <m/>
    <m/>
    <m/>
    <m/>
    <m/>
    <m/>
    <m/>
    <n v="237336.033"/>
    <n v="0"/>
    <s v="OK"/>
    <n v="0"/>
  </r>
  <r>
    <x v="121"/>
    <x v="5"/>
    <s v="Cerdo"/>
    <x v="2"/>
    <s v="1020860"/>
    <x v="112"/>
    <s v="Lomo"/>
    <s v="Lomo Vetado"/>
    <x v="4"/>
    <m/>
    <m/>
    <m/>
    <m/>
    <m/>
    <m/>
    <m/>
    <n v="163355.068"/>
    <n v="0"/>
    <s v="OK"/>
    <n v="0"/>
  </r>
  <r>
    <x v="122"/>
    <x v="5"/>
    <s v="Cerdo"/>
    <x v="2"/>
    <s v="1020861"/>
    <x v="113"/>
    <s v="Lomo"/>
    <s v="Lomo Vetado"/>
    <x v="4"/>
    <m/>
    <m/>
    <m/>
    <m/>
    <m/>
    <m/>
    <m/>
    <n v="116861.212"/>
    <n v="0"/>
    <s v="OK"/>
    <n v="0"/>
  </r>
  <r>
    <x v="123"/>
    <x v="5"/>
    <s v="Cerdo"/>
    <x v="2"/>
    <s v="1020869"/>
    <x v="114"/>
    <s v="Cost-Pec"/>
    <s v="Cost-Pec Entero"/>
    <x v="0"/>
    <m/>
    <m/>
    <m/>
    <m/>
    <m/>
    <m/>
    <m/>
    <n v="33999.999000000003"/>
    <n v="0"/>
    <s v="OK"/>
    <n v="0"/>
  </r>
  <r>
    <x v="124"/>
    <x v="5"/>
    <s v="Cerdo"/>
    <x v="2"/>
    <s v="1020886"/>
    <x v="115"/>
    <s v="Panceta"/>
    <s v="Panceta s/Cuero"/>
    <x v="0"/>
    <m/>
    <m/>
    <m/>
    <m/>
    <m/>
    <m/>
    <m/>
    <n v="22576.053"/>
    <n v="0"/>
    <s v="OK"/>
    <n v="0"/>
  </r>
  <r>
    <x v="127"/>
    <x v="5"/>
    <s v="Cerdo"/>
    <x v="2"/>
    <s v="1020914"/>
    <x v="118"/>
    <s v="Panceta"/>
    <s v="Panceta c/Cuero"/>
    <x v="9"/>
    <m/>
    <m/>
    <m/>
    <m/>
    <m/>
    <m/>
    <m/>
    <n v="9845.9969999999994"/>
    <n v="0"/>
    <s v="OK"/>
    <n v="0"/>
  </r>
  <r>
    <x v="128"/>
    <x v="5"/>
    <s v="Cerdo"/>
    <x v="2"/>
    <s v="1020915"/>
    <x v="119"/>
    <s v="Pierna"/>
    <s v="Pierna Entera"/>
    <x v="0"/>
    <m/>
    <m/>
    <m/>
    <m/>
    <m/>
    <m/>
    <m/>
    <n v="4000.0039999999999"/>
    <n v="0"/>
    <s v="OK"/>
    <n v="0"/>
  </r>
  <r>
    <x v="129"/>
    <x v="5"/>
    <s v="Cerdo"/>
    <x v="2"/>
    <s v="1020925"/>
    <x v="120"/>
    <s v="Grasas"/>
    <s v="Grasa Forro"/>
    <x v="0"/>
    <m/>
    <m/>
    <m/>
    <m/>
    <m/>
    <m/>
    <m/>
    <n v="110242.02499999999"/>
    <n v="0"/>
    <s v="OK"/>
    <n v="0"/>
  </r>
  <r>
    <x v="130"/>
    <x v="5"/>
    <s v="Cerdo"/>
    <x v="2"/>
    <s v="1020944"/>
    <x v="121"/>
    <s v="Pierna"/>
    <s v="Pierna Pulpa"/>
    <x v="0"/>
    <m/>
    <m/>
    <m/>
    <m/>
    <m/>
    <m/>
    <m/>
    <n v="264000.00400000002"/>
    <n v="0"/>
    <s v="OK"/>
    <n v="0"/>
  </r>
  <r>
    <x v="133"/>
    <x v="5"/>
    <s v="Cerdo"/>
    <x v="2"/>
    <s v="1020991"/>
    <x v="124"/>
    <s v="Pierna"/>
    <s v="Pierna Pulpa Fina"/>
    <x v="9"/>
    <m/>
    <m/>
    <m/>
    <m/>
    <m/>
    <m/>
    <m/>
    <n v="9428.2549999999992"/>
    <n v="0"/>
    <s v="OK"/>
    <n v="0"/>
  </r>
  <r>
    <x v="134"/>
    <x v="5"/>
    <s v="Cerdo"/>
    <x v="2"/>
    <s v="1021012"/>
    <x v="125"/>
    <s v="Plancha"/>
    <s v="Plancha s/Cuero"/>
    <x v="4"/>
    <m/>
    <m/>
    <m/>
    <m/>
    <m/>
    <m/>
    <m/>
    <n v="131395.84099999999"/>
    <n v="0"/>
    <s v="OK"/>
    <n v="0"/>
  </r>
  <r>
    <x v="135"/>
    <x v="5"/>
    <s v="Cerdo"/>
    <x v="2"/>
    <s v="1021023"/>
    <x v="126"/>
    <s v="Grasas"/>
    <s v="Grasa Gordura"/>
    <x v="0"/>
    <m/>
    <m/>
    <m/>
    <m/>
    <m/>
    <m/>
    <m/>
    <n v="184679.10500000001"/>
    <n v="0"/>
    <s v="OK"/>
    <n v="0"/>
  </r>
  <r>
    <x v="136"/>
    <x v="5"/>
    <s v="Cerdo"/>
    <x v="2"/>
    <s v="1021039"/>
    <x v="127"/>
    <s v="Cueros"/>
    <s v="Cuero Papada"/>
    <x v="0"/>
    <m/>
    <m/>
    <m/>
    <m/>
    <m/>
    <m/>
    <m/>
    <n v="9382.3420000000006"/>
    <n v="0"/>
    <s v="OK"/>
    <n v="0"/>
  </r>
  <r>
    <x v="137"/>
    <x v="5"/>
    <s v="Cerdo"/>
    <x v="2"/>
    <s v="1021045"/>
    <x v="128"/>
    <s v="Pernil"/>
    <s v="Pernil Mano"/>
    <x v="4"/>
    <m/>
    <m/>
    <m/>
    <m/>
    <m/>
    <m/>
    <m/>
    <n v="22988.993999999999"/>
    <n v="0"/>
    <s v="OK"/>
    <n v="0"/>
  </r>
  <r>
    <x v="138"/>
    <x v="5"/>
    <s v="Cerdo"/>
    <x v="2"/>
    <s v="1021046"/>
    <x v="129"/>
    <s v="Pernil"/>
    <s v="Pernil Mano"/>
    <x v="4"/>
    <m/>
    <m/>
    <m/>
    <m/>
    <m/>
    <m/>
    <m/>
    <n v="57405.167000000001"/>
    <n v="0"/>
    <s v="OK"/>
    <n v="0"/>
  </r>
  <r>
    <x v="139"/>
    <x v="5"/>
    <s v="Cerdo"/>
    <x v="2"/>
    <s v="1021077"/>
    <x v="130"/>
    <s v="Grasas"/>
    <s v="Grasa Gordura"/>
    <x v="0"/>
    <m/>
    <m/>
    <m/>
    <m/>
    <m/>
    <m/>
    <m/>
    <n v="80881.94"/>
    <n v="0"/>
    <s v="OK"/>
    <n v="0"/>
  </r>
  <r>
    <x v="140"/>
    <x v="5"/>
    <s v="Cerdo"/>
    <x v="2"/>
    <s v="1021078"/>
    <x v="131"/>
    <s v="Recortes"/>
    <s v="Recortes No Magro"/>
    <x v="0"/>
    <m/>
    <m/>
    <m/>
    <m/>
    <m/>
    <m/>
    <m/>
    <n v="93813.535999999993"/>
    <n v="0"/>
    <s v="OK"/>
    <n v="0"/>
  </r>
  <r>
    <x v="143"/>
    <x v="5"/>
    <s v="Cerdo"/>
    <x v="2"/>
    <s v="1021092"/>
    <x v="134"/>
    <s v="Recortes"/>
    <s v="Recortes No Magro"/>
    <x v="0"/>
    <m/>
    <m/>
    <m/>
    <m/>
    <m/>
    <m/>
    <m/>
    <n v="148477.19899999999"/>
    <n v="0"/>
    <s v="OK"/>
    <n v="0"/>
  </r>
  <r>
    <x v="144"/>
    <x v="5"/>
    <s v="Cerdo"/>
    <x v="2"/>
    <s v="1021101"/>
    <x v="135"/>
    <s v="Subprod"/>
    <s v="Subprod Visceras"/>
    <x v="0"/>
    <m/>
    <m/>
    <m/>
    <m/>
    <m/>
    <m/>
    <m/>
    <n v="9256.5959999999995"/>
    <n v="0"/>
    <s v="OK"/>
    <n v="0"/>
  </r>
  <r>
    <x v="146"/>
    <x v="5"/>
    <s v="Cerdo"/>
    <x v="2"/>
    <s v="1021106"/>
    <x v="137"/>
    <s v="Subprod"/>
    <s v="Subprod Visceras"/>
    <x v="0"/>
    <m/>
    <m/>
    <m/>
    <m/>
    <m/>
    <m/>
    <m/>
    <n v="62000.002999999997"/>
    <n v="0"/>
    <s v="OK"/>
    <n v="0"/>
  </r>
  <r>
    <x v="147"/>
    <x v="5"/>
    <s v="Cerdo"/>
    <x v="2"/>
    <s v="1021111"/>
    <x v="138"/>
    <s v="Grasas"/>
    <s v="Grasa Interior"/>
    <x v="0"/>
    <m/>
    <m/>
    <m/>
    <m/>
    <m/>
    <m/>
    <m/>
    <n v="4400"/>
    <n v="0"/>
    <s v="OK"/>
    <n v="0"/>
  </r>
  <r>
    <x v="149"/>
    <x v="5"/>
    <s v="Cerdo"/>
    <x v="2"/>
    <s v="1021136"/>
    <x v="140"/>
    <s v="Subprod"/>
    <s v="Subprod Visceras"/>
    <x v="9"/>
    <m/>
    <m/>
    <m/>
    <m/>
    <m/>
    <m/>
    <m/>
    <n v="9346.2250000000004"/>
    <n v="0"/>
    <s v="OK"/>
    <n v="0"/>
  </r>
  <r>
    <x v="150"/>
    <x v="5"/>
    <s v="Cerdo"/>
    <x v="2"/>
    <s v="1021149"/>
    <x v="141"/>
    <s v="Huesos"/>
    <s v="Huesos Cuarto Centra"/>
    <x v="4"/>
    <m/>
    <m/>
    <m/>
    <m/>
    <m/>
    <m/>
    <m/>
    <n v="43702.474000000002"/>
    <n v="0"/>
    <s v="OK"/>
    <n v="0"/>
  </r>
  <r>
    <x v="151"/>
    <x v="5"/>
    <s v="Cerdo"/>
    <x v="2"/>
    <s v="1021150"/>
    <x v="142"/>
    <s v="Huesos"/>
    <s v="Huesos Cuarto Centra"/>
    <x v="4"/>
    <m/>
    <m/>
    <m/>
    <m/>
    <m/>
    <m/>
    <m/>
    <n v="125098.53599999999"/>
    <n v="0"/>
    <s v="OK"/>
    <n v="0"/>
  </r>
  <r>
    <x v="152"/>
    <x v="5"/>
    <s v="Cerdo"/>
    <x v="2"/>
    <s v="1021151"/>
    <x v="143"/>
    <s v="Huesos"/>
    <s v="Huesos Cuarto Delant"/>
    <x v="4"/>
    <m/>
    <m/>
    <m/>
    <m/>
    <m/>
    <m/>
    <m/>
    <n v="559.38199999999995"/>
    <n v="0"/>
    <s v="OK"/>
    <n v="0"/>
  </r>
  <r>
    <x v="153"/>
    <x v="5"/>
    <s v="Cerdo"/>
    <x v="2"/>
    <s v="1021152"/>
    <x v="144"/>
    <s v="Huesos"/>
    <s v="Huesos Cuarto Delant"/>
    <x v="4"/>
    <m/>
    <m/>
    <m/>
    <m/>
    <m/>
    <m/>
    <m/>
    <n v="53712.006000000001"/>
    <n v="0"/>
    <s v="OK"/>
    <n v="0"/>
  </r>
  <r>
    <x v="154"/>
    <x v="5"/>
    <s v="Cerdo"/>
    <x v="2"/>
    <s v="1021156"/>
    <x v="145"/>
    <s v="Huesos"/>
    <s v="Huesos Cuarto Centra"/>
    <x v="4"/>
    <m/>
    <m/>
    <m/>
    <m/>
    <m/>
    <m/>
    <m/>
    <n v="115000.00599999999"/>
    <n v="0"/>
    <s v="OK"/>
    <n v="0"/>
  </r>
  <r>
    <x v="155"/>
    <x v="5"/>
    <s v="Cerdo"/>
    <x v="2"/>
    <s v="1021187"/>
    <x v="146"/>
    <s v="Cueros"/>
    <s v="Cuero Back"/>
    <x v="0"/>
    <m/>
    <m/>
    <m/>
    <m/>
    <m/>
    <m/>
    <m/>
    <n v="64689.947"/>
    <n v="0"/>
    <s v="OK"/>
    <n v="0"/>
  </r>
  <r>
    <x v="285"/>
    <x v="5"/>
    <s v="Cerdo"/>
    <x v="2"/>
    <s v="1021272"/>
    <x v="238"/>
    <s v="Cueros"/>
    <s v="Cuero Forro"/>
    <x v="6"/>
    <m/>
    <m/>
    <m/>
    <m/>
    <m/>
    <m/>
    <m/>
    <n v="195016.14"/>
    <n v="0"/>
    <s v="OK"/>
    <n v="0"/>
  </r>
  <r>
    <x v="157"/>
    <x v="5"/>
    <s v="Cerdo"/>
    <x v="2"/>
    <s v="1021279"/>
    <x v="147"/>
    <s v="Huesos"/>
    <s v="Huesos Cuarto Centra"/>
    <x v="0"/>
    <m/>
    <m/>
    <m/>
    <m/>
    <m/>
    <m/>
    <m/>
    <n v="24000.001"/>
    <n v="0"/>
    <s v="OK"/>
    <n v="0"/>
  </r>
  <r>
    <x v="159"/>
    <x v="5"/>
    <s v="Cerdo"/>
    <x v="2"/>
    <s v="1021385"/>
    <x v="149"/>
    <s v="Cueros"/>
    <s v="Cuero Mixto"/>
    <x v="0"/>
    <m/>
    <m/>
    <m/>
    <m/>
    <m/>
    <m/>
    <m/>
    <n v="96000.4"/>
    <n v="0"/>
    <s v="OK"/>
    <n v="0"/>
  </r>
  <r>
    <x v="469"/>
    <x v="5"/>
    <s v="Cerdo"/>
    <x v="2"/>
    <s v="1021433"/>
    <x v="263"/>
    <s v="Pierna"/>
    <s v="Pierna Pulpa"/>
    <x v="7"/>
    <m/>
    <m/>
    <m/>
    <m/>
    <m/>
    <m/>
    <m/>
    <n v="9767.9089999999997"/>
    <n v="0"/>
    <s v="OK"/>
    <n v="0"/>
  </r>
  <r>
    <x v="161"/>
    <x v="5"/>
    <s v="Cerdo"/>
    <x v="2"/>
    <s v="1021470"/>
    <x v="151"/>
    <s v="Pernil"/>
    <s v="Pernil Mano"/>
    <x v="4"/>
    <m/>
    <m/>
    <m/>
    <m/>
    <m/>
    <m/>
    <m/>
    <n v="21292.129000000001"/>
    <n v="0"/>
    <s v="OK"/>
    <n v="0"/>
  </r>
  <r>
    <x v="289"/>
    <x v="5"/>
    <s v="Cerdo"/>
    <x v="2"/>
    <s v="1021538"/>
    <x v="259"/>
    <s v="Panceta"/>
    <s v="Panceta s/Cuero"/>
    <x v="5"/>
    <m/>
    <m/>
    <m/>
    <m/>
    <m/>
    <m/>
    <m/>
    <n v="178264.36900000001"/>
    <n v="0"/>
    <s v="OK"/>
    <n v="0"/>
  </r>
  <r>
    <x v="290"/>
    <x v="5"/>
    <s v="Cerdo"/>
    <x v="2"/>
    <s v="1021539"/>
    <x v="260"/>
    <s v="Panceta"/>
    <s v="Panceta s/Cuero"/>
    <x v="5"/>
    <m/>
    <m/>
    <m/>
    <m/>
    <m/>
    <m/>
    <m/>
    <n v="1000.002"/>
    <n v="0"/>
    <s v="OK"/>
    <n v="0"/>
  </r>
  <r>
    <x v="291"/>
    <x v="5"/>
    <s v="Cerdo"/>
    <x v="2"/>
    <s v="1021555"/>
    <x v="261"/>
    <s v="Grasas"/>
    <s v="Grasa Gordura"/>
    <x v="6"/>
    <m/>
    <m/>
    <m/>
    <m/>
    <m/>
    <m/>
    <m/>
    <n v="71793.925000000003"/>
    <n v="0"/>
    <s v="OK"/>
    <n v="0"/>
  </r>
  <r>
    <x v="292"/>
    <x v="5"/>
    <s v="Cerdo"/>
    <x v="2"/>
    <s v="1021596"/>
    <x v="149"/>
    <s v="Cueros"/>
    <s v="Cuero Mixto"/>
    <x v="6"/>
    <m/>
    <m/>
    <m/>
    <m/>
    <m/>
    <m/>
    <m/>
    <n v="8661.5499999999993"/>
    <n v="0"/>
    <s v="OK"/>
    <n v="0"/>
  </r>
  <r>
    <x v="164"/>
    <x v="5"/>
    <s v="Cerdo"/>
    <x v="2"/>
    <s v="1021603"/>
    <x v="154"/>
    <s v="Lomo"/>
    <s v="Lomo MM Loin"/>
    <x v="9"/>
    <m/>
    <m/>
    <m/>
    <m/>
    <m/>
    <m/>
    <m/>
    <n v="6435.3890000000001"/>
    <n v="0"/>
    <s v="OK"/>
    <n v="0"/>
  </r>
  <r>
    <x v="172"/>
    <x v="5"/>
    <s v="Cerdo"/>
    <x v="2"/>
    <s v="1021731"/>
    <x v="162"/>
    <s v="Pernil"/>
    <s v="Pernil Mano"/>
    <x v="2"/>
    <m/>
    <m/>
    <m/>
    <m/>
    <m/>
    <m/>
    <m/>
    <n v="221447.20199999999"/>
    <n v="0"/>
    <s v="OK"/>
    <n v="0"/>
  </r>
  <r>
    <x v="293"/>
    <x v="5"/>
    <s v="Cerdo"/>
    <x v="2"/>
    <s v="1021732"/>
    <x v="262"/>
    <s v="Huesos"/>
    <s v="Huesos Cuarto Traser"/>
    <x v="2"/>
    <m/>
    <m/>
    <m/>
    <m/>
    <m/>
    <m/>
    <m/>
    <n v="303355.31800000003"/>
    <n v="0"/>
    <s v="OK"/>
    <n v="0"/>
  </r>
  <r>
    <x v="294"/>
    <x v="5"/>
    <s v="Cerdo"/>
    <x v="2"/>
    <s v="1021733"/>
    <x v="263"/>
    <s v="Pierna"/>
    <s v="Pierna Pulpa"/>
    <x v="2"/>
    <m/>
    <m/>
    <m/>
    <m/>
    <m/>
    <m/>
    <m/>
    <n v="36285.317999999999"/>
    <n v="0"/>
    <s v="OK"/>
    <n v="0"/>
  </r>
  <r>
    <x v="173"/>
    <x v="5"/>
    <s v="Cerdo"/>
    <x v="2"/>
    <s v="1021735"/>
    <x v="163"/>
    <s v="Subprod"/>
    <s v="Subprod Patas-Manos"/>
    <x v="2"/>
    <m/>
    <m/>
    <m/>
    <m/>
    <m/>
    <m/>
    <m/>
    <n v="153918.576"/>
    <n v="0"/>
    <s v="OK"/>
    <n v="0"/>
  </r>
  <r>
    <x v="295"/>
    <x v="5"/>
    <s v="Cerdo"/>
    <x v="2"/>
    <s v="1021737"/>
    <x v="264"/>
    <s v="Subprod"/>
    <s v="Subprod Patas-Manos"/>
    <x v="2"/>
    <m/>
    <m/>
    <m/>
    <m/>
    <m/>
    <m/>
    <m/>
    <n v="12587.473"/>
    <n v="0"/>
    <s v="OK"/>
    <n v="0"/>
  </r>
  <r>
    <x v="174"/>
    <x v="5"/>
    <s v="Cerdo"/>
    <x v="2"/>
    <s v="1021738"/>
    <x v="164"/>
    <s v="Subprod"/>
    <s v="Subprod Patas-Manos"/>
    <x v="2"/>
    <m/>
    <m/>
    <m/>
    <m/>
    <m/>
    <m/>
    <m/>
    <n v="95385.100999999995"/>
    <n v="0"/>
    <s v="OK"/>
    <n v="0"/>
  </r>
  <r>
    <x v="298"/>
    <x v="5"/>
    <s v="Cerdo"/>
    <x v="2"/>
    <s v="1021766"/>
    <x v="266"/>
    <s v="Huesos"/>
    <s v="Huesos Cuarto Delant"/>
    <x v="2"/>
    <m/>
    <m/>
    <m/>
    <m/>
    <m/>
    <m/>
    <m/>
    <n v="279214.864"/>
    <n v="0"/>
    <s v="OK"/>
    <n v="0"/>
  </r>
  <r>
    <x v="299"/>
    <x v="5"/>
    <s v="Cerdo"/>
    <x v="2"/>
    <s v="1021767"/>
    <x v="267"/>
    <s v="Huesos"/>
    <s v="Huesos Cuarto Centra"/>
    <x v="2"/>
    <m/>
    <m/>
    <m/>
    <m/>
    <m/>
    <m/>
    <m/>
    <n v="323364.22100000002"/>
    <n v="0"/>
    <s v="OK"/>
    <n v="0"/>
  </r>
  <r>
    <x v="300"/>
    <x v="5"/>
    <s v="Cerdo"/>
    <x v="2"/>
    <s v="1021774"/>
    <x v="268"/>
    <s v="Huesos"/>
    <s v="Huesos Cuarto Delant"/>
    <x v="2"/>
    <m/>
    <m/>
    <m/>
    <m/>
    <m/>
    <m/>
    <m/>
    <n v="78069.37"/>
    <n v="0"/>
    <s v="OK"/>
    <n v="0"/>
  </r>
  <r>
    <x v="176"/>
    <x v="5"/>
    <s v="Cerdo"/>
    <x v="2"/>
    <s v="1021864"/>
    <x v="165"/>
    <s v="Cueros"/>
    <s v="Cuero Papada"/>
    <x v="3"/>
    <m/>
    <m/>
    <m/>
    <m/>
    <m/>
    <m/>
    <m/>
    <n v="96886.910999999993"/>
    <n v="0"/>
    <s v="OK"/>
    <n v="0"/>
  </r>
  <r>
    <x v="460"/>
    <x v="5"/>
    <s v="Cerdo"/>
    <x v="2"/>
    <s v="1021868"/>
    <x v="409"/>
    <s v="Pierna"/>
    <s v="Pierna Pulpa Fina"/>
    <x v="0"/>
    <m/>
    <m/>
    <m/>
    <m/>
    <m/>
    <m/>
    <m/>
    <n v="48000"/>
    <n v="0"/>
    <s v="OK"/>
    <n v="0"/>
  </r>
  <r>
    <x v="305"/>
    <x v="5"/>
    <s v="Cerdo"/>
    <x v="2"/>
    <s v="1021922"/>
    <x v="158"/>
    <s v="Filete"/>
    <s v="Filete c/Cabeza"/>
    <x v="8"/>
    <m/>
    <m/>
    <m/>
    <m/>
    <m/>
    <m/>
    <m/>
    <n v="1999.9970000000001"/>
    <n v="0"/>
    <s v="OK"/>
    <n v="0"/>
  </r>
  <r>
    <x v="306"/>
    <x v="5"/>
    <s v="Cerdo"/>
    <x v="2"/>
    <s v="1021924"/>
    <x v="270"/>
    <s v="Lomo"/>
    <s v="Lomo MM Loin"/>
    <x v="8"/>
    <m/>
    <m/>
    <m/>
    <m/>
    <m/>
    <m/>
    <m/>
    <n v="5888.348"/>
    <n v="0"/>
    <s v="OK"/>
    <n v="0"/>
  </r>
  <r>
    <x v="307"/>
    <x v="5"/>
    <s v="Cerdo"/>
    <x v="2"/>
    <s v="1021925"/>
    <x v="271"/>
    <s v="Lomo"/>
    <s v="Lomo MM Loin"/>
    <x v="8"/>
    <m/>
    <m/>
    <m/>
    <m/>
    <m/>
    <m/>
    <m/>
    <n v="20675.282999999999"/>
    <n v="0"/>
    <s v="OK"/>
    <n v="0"/>
  </r>
  <r>
    <x v="308"/>
    <x v="5"/>
    <s v="Cerdo"/>
    <x v="2"/>
    <s v="1021929"/>
    <x v="272"/>
    <s v="Panceta"/>
    <s v="Panceta c/Cuero"/>
    <x v="8"/>
    <m/>
    <m/>
    <m/>
    <m/>
    <m/>
    <m/>
    <m/>
    <n v="1390.0029999999999"/>
    <n v="0"/>
    <s v="OK"/>
    <n v="0"/>
  </r>
  <r>
    <x v="309"/>
    <x v="5"/>
    <s v="Cerdo"/>
    <x v="2"/>
    <s v="1021931"/>
    <x v="273"/>
    <s v="Cost-Pec"/>
    <s v="Cost-Pec Trozos"/>
    <x v="8"/>
    <m/>
    <m/>
    <m/>
    <m/>
    <m/>
    <m/>
    <m/>
    <n v="16160.173000000001"/>
    <n v="0"/>
    <s v="OK"/>
    <n v="0"/>
  </r>
  <r>
    <x v="310"/>
    <x v="5"/>
    <s v="Cerdo"/>
    <x v="2"/>
    <s v="1021936"/>
    <x v="274"/>
    <s v="Paleta"/>
    <s v="Paleta Pulpa"/>
    <x v="8"/>
    <m/>
    <m/>
    <m/>
    <m/>
    <m/>
    <m/>
    <m/>
    <n v="409778.946"/>
    <n v="0"/>
    <s v="OK"/>
    <n v="0"/>
  </r>
  <r>
    <x v="470"/>
    <x v="5"/>
    <s v="Cerdo"/>
    <x v="2"/>
    <s v="1021944"/>
    <x v="416"/>
    <s v="Recortes"/>
    <s v="Diafragma"/>
    <x v="8"/>
    <m/>
    <m/>
    <m/>
    <m/>
    <m/>
    <m/>
    <m/>
    <n v="2000"/>
    <n v="0"/>
    <s v="OK"/>
    <n v="0"/>
  </r>
  <r>
    <x v="178"/>
    <x v="5"/>
    <s v="Cerdo"/>
    <x v="2"/>
    <s v="1021976"/>
    <x v="167"/>
    <s v="Paleta"/>
    <s v="Paleta Pulpa"/>
    <x v="0"/>
    <m/>
    <m/>
    <m/>
    <m/>
    <m/>
    <m/>
    <m/>
    <n v="176168.91500000001"/>
    <n v="0"/>
    <s v="OK"/>
    <n v="0"/>
  </r>
  <r>
    <x v="314"/>
    <x v="5"/>
    <s v="Cerdo"/>
    <x v="2"/>
    <s v="1022033"/>
    <x v="277"/>
    <s v="Cabeza"/>
    <s v="Cabeza Derivados"/>
    <x v="2"/>
    <m/>
    <m/>
    <m/>
    <m/>
    <m/>
    <m/>
    <m/>
    <n v="39554.9"/>
    <n v="0"/>
    <s v="OK"/>
    <n v="0"/>
  </r>
  <r>
    <x v="488"/>
    <x v="5"/>
    <s v="Cerdo"/>
    <x v="2"/>
    <s v="1022047"/>
    <x v="429"/>
    <s v="Recortes"/>
    <s v="Recortes No Magro"/>
    <x v="0"/>
    <m/>
    <m/>
    <m/>
    <m/>
    <m/>
    <m/>
    <m/>
    <n v="21999.999"/>
    <n v="0"/>
    <s v="OK"/>
    <n v="0"/>
  </r>
  <r>
    <x v="181"/>
    <x v="5"/>
    <s v="Cerdo"/>
    <x v="2"/>
    <s v="1022073"/>
    <x v="169"/>
    <s v="Grasas"/>
    <s v="Grasa Interior"/>
    <x v="2"/>
    <m/>
    <m/>
    <m/>
    <m/>
    <m/>
    <m/>
    <m/>
    <n v="152609.75"/>
    <n v="0"/>
    <s v="OK"/>
    <n v="0"/>
  </r>
  <r>
    <x v="315"/>
    <x v="5"/>
    <s v="Cerdo"/>
    <x v="2"/>
    <s v="1022080"/>
    <x v="278"/>
    <s v="Subprod"/>
    <s v="Subprod Cola"/>
    <x v="2"/>
    <m/>
    <m/>
    <m/>
    <m/>
    <m/>
    <m/>
    <m/>
    <n v="104984.62"/>
    <n v="0"/>
    <s v="OK"/>
    <n v="0"/>
  </r>
  <r>
    <x v="182"/>
    <x v="5"/>
    <s v="Cerdo"/>
    <x v="2"/>
    <s v="1022096"/>
    <x v="170"/>
    <s v="Huesos"/>
    <s v="Huesos Cuarto Delant"/>
    <x v="2"/>
    <m/>
    <m/>
    <m/>
    <m/>
    <m/>
    <m/>
    <m/>
    <n v="155717.04800000001"/>
    <n v="0"/>
    <s v="OK"/>
    <n v="0"/>
  </r>
  <r>
    <x v="318"/>
    <x v="5"/>
    <s v="Cerdo"/>
    <x v="2"/>
    <s v="1022099"/>
    <x v="281"/>
    <s v="Huesos"/>
    <s v="Huesos Cuarto Centra"/>
    <x v="2"/>
    <m/>
    <m/>
    <m/>
    <m/>
    <m/>
    <m/>
    <m/>
    <n v="165251.73499999999"/>
    <n v="0"/>
    <s v="OK"/>
    <n v="0"/>
  </r>
  <r>
    <x v="319"/>
    <x v="5"/>
    <s v="Cerdo"/>
    <x v="2"/>
    <s v="1022101"/>
    <x v="282"/>
    <s v="Lomo"/>
    <s v="Lomo Centro"/>
    <x v="8"/>
    <m/>
    <m/>
    <m/>
    <m/>
    <m/>
    <m/>
    <m/>
    <n v="171.55500000000001"/>
    <n v="0"/>
    <s v="OK"/>
    <n v="0"/>
  </r>
  <r>
    <x v="184"/>
    <x v="5"/>
    <s v="Cerdo"/>
    <x v="2"/>
    <s v="1022125"/>
    <x v="172"/>
    <s v="Pernil"/>
    <s v="Pernil Mano"/>
    <x v="2"/>
    <m/>
    <m/>
    <m/>
    <m/>
    <m/>
    <m/>
    <m/>
    <n v="234204.88399999999"/>
    <n v="0"/>
    <s v="OK"/>
    <n v="0"/>
  </r>
  <r>
    <x v="321"/>
    <x v="5"/>
    <s v="Cerdo"/>
    <x v="2"/>
    <s v="1022128"/>
    <x v="284"/>
    <s v="Pierna"/>
    <s v="Pierna Pulpa Fina"/>
    <x v="8"/>
    <m/>
    <m/>
    <m/>
    <m/>
    <m/>
    <m/>
    <m/>
    <n v="6301.5739999999996"/>
    <n v="0"/>
    <s v="OK"/>
    <n v="0"/>
  </r>
  <r>
    <x v="322"/>
    <x v="5"/>
    <s v="Cerdo"/>
    <x v="2"/>
    <s v="1022141"/>
    <x v="285"/>
    <s v="Pierna"/>
    <s v="Pierna Pulpa Fina"/>
    <x v="8"/>
    <m/>
    <m/>
    <m/>
    <m/>
    <m/>
    <m/>
    <m/>
    <n v="34046.936999999998"/>
    <n v="0"/>
    <s v="OK"/>
    <n v="0"/>
  </r>
  <r>
    <x v="185"/>
    <x v="5"/>
    <s v="Cerdo"/>
    <x v="2"/>
    <s v="1022149"/>
    <x v="173"/>
    <s v="Plancha"/>
    <s v="Plancha s/Cuero"/>
    <x v="0"/>
    <m/>
    <m/>
    <m/>
    <m/>
    <m/>
    <m/>
    <m/>
    <n v="14000.004999999999"/>
    <n v="0"/>
    <s v="OK"/>
    <n v="0"/>
  </r>
  <r>
    <x v="186"/>
    <x v="5"/>
    <s v="Cerdo"/>
    <x v="2"/>
    <s v="1022150"/>
    <x v="130"/>
    <s v="Grasas"/>
    <s v="Grasa Gordura"/>
    <x v="0"/>
    <m/>
    <m/>
    <m/>
    <m/>
    <m/>
    <m/>
    <m/>
    <n v="228597.99100000001"/>
    <n v="0"/>
    <s v="OK"/>
    <n v="0"/>
  </r>
  <r>
    <x v="325"/>
    <x v="5"/>
    <s v="Cerdo"/>
    <x v="2"/>
    <s v="1022169"/>
    <x v="288"/>
    <s v="Recortes"/>
    <s v="Recortes No Magro"/>
    <x v="2"/>
    <m/>
    <m/>
    <m/>
    <m/>
    <m/>
    <m/>
    <m/>
    <n v="181710.25200000001"/>
    <n v="0"/>
    <s v="OK"/>
    <n v="0"/>
  </r>
  <r>
    <x v="187"/>
    <x v="5"/>
    <s v="Cerdo"/>
    <x v="2"/>
    <s v="1022183"/>
    <x v="174"/>
    <s v="Pernil"/>
    <s v="Pernil Pierna"/>
    <x v="2"/>
    <m/>
    <m/>
    <m/>
    <m/>
    <m/>
    <m/>
    <m/>
    <n v="727565.75"/>
    <n v="0"/>
    <s v="OK"/>
    <n v="0"/>
  </r>
  <r>
    <x v="188"/>
    <x v="5"/>
    <s v="Cerdo"/>
    <x v="2"/>
    <s v="1022186"/>
    <x v="175"/>
    <s v="Huesos"/>
    <s v="Huesos Cuarto Centra"/>
    <x v="2"/>
    <m/>
    <m/>
    <m/>
    <m/>
    <m/>
    <m/>
    <m/>
    <n v="58681.699000000001"/>
    <n v="0"/>
    <s v="OK"/>
    <n v="0"/>
  </r>
  <r>
    <x v="189"/>
    <x v="5"/>
    <s v="Cerdo"/>
    <x v="2"/>
    <s v="1022196"/>
    <x v="176"/>
    <s v="Cueros"/>
    <s v="Cuero Forro"/>
    <x v="0"/>
    <m/>
    <m/>
    <m/>
    <m/>
    <m/>
    <m/>
    <m/>
    <n v="124244.658"/>
    <n v="0"/>
    <s v="OK"/>
    <n v="0"/>
  </r>
  <r>
    <x v="327"/>
    <x v="5"/>
    <s v="Cerdo"/>
    <x v="2"/>
    <s v="1022212"/>
    <x v="290"/>
    <s v="Cabeza"/>
    <s v="Cabeza Entera"/>
    <x v="2"/>
    <m/>
    <m/>
    <m/>
    <m/>
    <m/>
    <m/>
    <m/>
    <n v="578545.56599999999"/>
    <n v="0"/>
    <s v="OK"/>
    <n v="0"/>
  </r>
  <r>
    <x v="191"/>
    <x v="5"/>
    <s v="Cerdo"/>
    <x v="2"/>
    <s v="1022217"/>
    <x v="178"/>
    <s v="Grasas"/>
    <s v="Grasa Lomo Tocino"/>
    <x v="3"/>
    <m/>
    <m/>
    <m/>
    <m/>
    <m/>
    <m/>
    <m/>
    <n v="196192.57500000001"/>
    <n v="0"/>
    <s v="OK"/>
    <n v="0"/>
  </r>
  <r>
    <x v="192"/>
    <x v="5"/>
    <s v="Cerdo"/>
    <x v="2"/>
    <s v="1022218"/>
    <x v="120"/>
    <s v="Grasas"/>
    <s v="Grasa Forro"/>
    <x v="3"/>
    <m/>
    <m/>
    <m/>
    <m/>
    <m/>
    <m/>
    <m/>
    <n v="56595.057000000001"/>
    <n v="0"/>
    <s v="OK"/>
    <n v="0"/>
  </r>
  <r>
    <x v="193"/>
    <x v="5"/>
    <s v="Cerdo"/>
    <x v="2"/>
    <s v="1022273"/>
    <x v="179"/>
    <s v="Grasas"/>
    <s v="Grasa Forro"/>
    <x v="3"/>
    <m/>
    <m/>
    <m/>
    <m/>
    <m/>
    <m/>
    <m/>
    <n v="76650.217000000004"/>
    <n v="0"/>
    <s v="OK"/>
    <n v="0"/>
  </r>
  <r>
    <x v="195"/>
    <x v="5"/>
    <s v="Cerdo"/>
    <x v="2"/>
    <s v="1022283"/>
    <x v="181"/>
    <s v="Prolijado"/>
    <s v="Prolijado Malaya"/>
    <x v="4"/>
    <m/>
    <m/>
    <m/>
    <m/>
    <m/>
    <m/>
    <m/>
    <n v="14483.922"/>
    <n v="0"/>
    <s v="OK"/>
    <n v="0"/>
  </r>
  <r>
    <x v="589"/>
    <x v="5"/>
    <s v="Cerdo"/>
    <x v="2"/>
    <s v="1022290"/>
    <x v="512"/>
    <s v="Grasas"/>
    <s v="Grasa Lomo Tocino"/>
    <x v="3"/>
    <m/>
    <m/>
    <m/>
    <m/>
    <m/>
    <m/>
    <m/>
    <n v="35155.394"/>
    <n v="0"/>
    <s v="OK"/>
    <n v="0"/>
  </r>
  <r>
    <x v="196"/>
    <x v="5"/>
    <s v="Cerdo"/>
    <x v="2"/>
    <s v="1022291"/>
    <x v="182"/>
    <s v="Pernil"/>
    <s v="Pernil Mano"/>
    <x v="2"/>
    <m/>
    <m/>
    <m/>
    <m/>
    <m/>
    <m/>
    <m/>
    <n v="34244.934999999998"/>
    <n v="0"/>
    <s v="OK"/>
    <n v="0"/>
  </r>
  <r>
    <x v="330"/>
    <x v="5"/>
    <s v="Cerdo"/>
    <x v="2"/>
    <s v="1022293"/>
    <x v="293"/>
    <s v="Prolijado"/>
    <s v="Prolijado Malaya"/>
    <x v="8"/>
    <m/>
    <m/>
    <m/>
    <m/>
    <m/>
    <m/>
    <m/>
    <n v="1750.7070000000001"/>
    <n v="0"/>
    <s v="OK"/>
    <n v="0"/>
  </r>
  <r>
    <x v="331"/>
    <x v="5"/>
    <s v="Cerdo"/>
    <x v="2"/>
    <s v="1022304"/>
    <x v="294"/>
    <s v="Subprod"/>
    <s v="Subprod Visceras"/>
    <x v="7"/>
    <m/>
    <m/>
    <m/>
    <m/>
    <m/>
    <m/>
    <m/>
    <n v="14117.474"/>
    <n v="0"/>
    <s v="OK"/>
    <n v="0"/>
  </r>
  <r>
    <x v="197"/>
    <x v="5"/>
    <s v="Cerdo"/>
    <x v="2"/>
    <s v="1022313"/>
    <x v="183"/>
    <s v="Lomo"/>
    <s v="Lomo CC Loin"/>
    <x v="9"/>
    <m/>
    <m/>
    <m/>
    <m/>
    <m/>
    <m/>
    <m/>
    <n v="3037.7669999999998"/>
    <n v="0"/>
    <s v="OK"/>
    <n v="0"/>
  </r>
  <r>
    <x v="198"/>
    <x v="5"/>
    <s v="Cerdo"/>
    <x v="2"/>
    <s v="1022326"/>
    <x v="184"/>
    <s v="Lomo"/>
    <s v="Lomo CC Loin"/>
    <x v="9"/>
    <m/>
    <m/>
    <m/>
    <m/>
    <m/>
    <m/>
    <m/>
    <n v="24999.998"/>
    <n v="0"/>
    <s v="OK"/>
    <n v="0"/>
  </r>
  <r>
    <x v="199"/>
    <x v="5"/>
    <s v="Cerdo"/>
    <x v="2"/>
    <s v="1022370"/>
    <x v="185"/>
    <s v="Lomo"/>
    <s v="Lomo MM Loin"/>
    <x v="9"/>
    <m/>
    <m/>
    <m/>
    <m/>
    <m/>
    <m/>
    <m/>
    <n v="40000.004000000001"/>
    <n v="0"/>
    <s v="OK"/>
    <n v="0"/>
  </r>
  <r>
    <x v="202"/>
    <x v="5"/>
    <s v="Cerdo"/>
    <x v="2"/>
    <s v="1022378"/>
    <x v="188"/>
    <s v="Huesos"/>
    <s v="Huesos Cuarto Centra"/>
    <x v="2"/>
    <m/>
    <m/>
    <m/>
    <m/>
    <m/>
    <m/>
    <m/>
    <n v="76020.47"/>
    <n v="0"/>
    <s v="OK"/>
    <n v="0"/>
  </r>
  <r>
    <x v="335"/>
    <x v="5"/>
    <s v="Cerdo"/>
    <x v="2"/>
    <s v="1022379"/>
    <x v="297"/>
    <s v="Paleta"/>
    <s v="Paleta Pulpa"/>
    <x v="2"/>
    <m/>
    <m/>
    <m/>
    <m/>
    <m/>
    <m/>
    <m/>
    <n v="198543.46799999999"/>
    <n v="0"/>
    <s v="OK"/>
    <n v="0"/>
  </r>
  <r>
    <x v="336"/>
    <x v="5"/>
    <s v="Cerdo"/>
    <x v="2"/>
    <s v="1022388"/>
    <x v="298"/>
    <s v="Huesos"/>
    <s v="Huesos Cuarto Centra"/>
    <x v="2"/>
    <m/>
    <m/>
    <m/>
    <m/>
    <m/>
    <m/>
    <m/>
    <n v="115504.489"/>
    <n v="0"/>
    <s v="OK"/>
    <n v="0"/>
  </r>
  <r>
    <x v="205"/>
    <x v="5"/>
    <s v="Cerdo"/>
    <x v="2"/>
    <s v="1022389"/>
    <x v="191"/>
    <s v="Cueros"/>
    <s v="Cuero Panceta"/>
    <x v="2"/>
    <m/>
    <m/>
    <m/>
    <m/>
    <m/>
    <m/>
    <m/>
    <n v="1580"/>
    <n v="0"/>
    <s v="OK"/>
    <n v="0"/>
  </r>
  <r>
    <x v="337"/>
    <x v="5"/>
    <s v="Cerdo"/>
    <x v="2"/>
    <s v="1022398"/>
    <x v="299"/>
    <s v="Pierna"/>
    <s v="Pierna Pulpa Fina"/>
    <x v="8"/>
    <m/>
    <m/>
    <m/>
    <m/>
    <m/>
    <m/>
    <m/>
    <n v="19869.022000000001"/>
    <n v="0"/>
    <s v="OK"/>
    <n v="0"/>
  </r>
  <r>
    <x v="207"/>
    <x v="5"/>
    <s v="Cerdo"/>
    <x v="2"/>
    <s v="1022409"/>
    <x v="193"/>
    <s v="Subprod"/>
    <s v="Subprod Tripa"/>
    <x v="0"/>
    <m/>
    <m/>
    <m/>
    <m/>
    <m/>
    <m/>
    <m/>
    <n v="21000.002"/>
    <n v="0"/>
    <s v="OK"/>
    <n v="0"/>
  </r>
  <r>
    <x v="338"/>
    <x v="5"/>
    <s v="Cerdo"/>
    <x v="2"/>
    <s v="1022413"/>
    <x v="300"/>
    <s v="Subprod"/>
    <s v="Subprod Visceras"/>
    <x v="8"/>
    <m/>
    <m/>
    <m/>
    <m/>
    <m/>
    <m/>
    <m/>
    <n v="12514.321"/>
    <n v="0"/>
    <s v="OK"/>
    <n v="0"/>
  </r>
  <r>
    <x v="208"/>
    <x v="5"/>
    <s v="Cerdo"/>
    <x v="2"/>
    <s v="1022414"/>
    <x v="194"/>
    <s v="Chuleta"/>
    <s v="Chuleta Cazuela"/>
    <x v="2"/>
    <m/>
    <m/>
    <m/>
    <m/>
    <m/>
    <m/>
    <m/>
    <n v="125284.072"/>
    <n v="0"/>
    <s v="OK"/>
    <n v="0"/>
  </r>
  <r>
    <x v="209"/>
    <x v="5"/>
    <s v="Cerdo"/>
    <x v="2"/>
    <s v="1022417"/>
    <x v="195"/>
    <s v="Cueros"/>
    <s v="Cuero Mixto"/>
    <x v="2"/>
    <m/>
    <m/>
    <m/>
    <m/>
    <m/>
    <m/>
    <m/>
    <n v="351991.4"/>
    <n v="0"/>
    <s v="OK"/>
    <n v="0"/>
  </r>
  <r>
    <x v="211"/>
    <x v="5"/>
    <s v="Cerdo"/>
    <x v="2"/>
    <s v="1022472"/>
    <x v="196"/>
    <s v="Lomo"/>
    <s v="Lomo Centro"/>
    <x v="9"/>
    <m/>
    <m/>
    <m/>
    <m/>
    <m/>
    <m/>
    <m/>
    <n v="14999.995000000001"/>
    <n v="0"/>
    <s v="OK"/>
    <n v="0"/>
  </r>
  <r>
    <x v="212"/>
    <x v="5"/>
    <s v="Cerdo"/>
    <x v="2"/>
    <s v="1022499"/>
    <x v="197"/>
    <s v="Lomo"/>
    <s v="Lomo Vetado"/>
    <x v="9"/>
    <m/>
    <m/>
    <m/>
    <m/>
    <m/>
    <m/>
    <m/>
    <n v="22930.23"/>
    <n v="0"/>
    <s v="OK"/>
    <n v="0"/>
  </r>
  <r>
    <x v="213"/>
    <x v="5"/>
    <s v="Cerdo"/>
    <x v="2"/>
    <s v="1022541"/>
    <x v="198"/>
    <s v="Grasas"/>
    <s v="Grasa Gordura"/>
    <x v="2"/>
    <m/>
    <m/>
    <m/>
    <m/>
    <m/>
    <m/>
    <m/>
    <n v="239295.05600000001"/>
    <n v="0"/>
    <s v="OK"/>
    <n v="0"/>
  </r>
  <r>
    <x v="345"/>
    <x v="5"/>
    <s v="Cerdo"/>
    <x v="2"/>
    <s v="1022561"/>
    <x v="306"/>
    <s v="Lomo"/>
    <s v="Lomo MM Loin"/>
    <x v="8"/>
    <m/>
    <m/>
    <m/>
    <m/>
    <m/>
    <m/>
    <m/>
    <n v="4012.8780000000002"/>
    <n v="0"/>
    <s v="OK"/>
    <n v="0"/>
  </r>
  <r>
    <x v="346"/>
    <x v="5"/>
    <s v="Cerdo"/>
    <x v="2"/>
    <s v="1022568"/>
    <x v="307"/>
    <s v="Panceta"/>
    <s v="Panceta s/Cuero"/>
    <x v="2"/>
    <m/>
    <m/>
    <m/>
    <m/>
    <m/>
    <m/>
    <m/>
    <n v="44533.896000000001"/>
    <n v="0"/>
    <s v="OK"/>
    <n v="0"/>
  </r>
  <r>
    <x v="215"/>
    <x v="5"/>
    <s v="Cerdo"/>
    <x v="2"/>
    <s v="1022587"/>
    <x v="200"/>
    <s v="Lomo"/>
    <s v="Lomo CC Loin"/>
    <x v="9"/>
    <m/>
    <m/>
    <m/>
    <m/>
    <m/>
    <m/>
    <m/>
    <n v="1907.885"/>
    <n v="0"/>
    <s v="OK"/>
    <n v="0"/>
  </r>
  <r>
    <x v="216"/>
    <x v="5"/>
    <s v="Cerdo"/>
    <x v="2"/>
    <s v="1022600"/>
    <x v="201"/>
    <s v="Lomo"/>
    <s v="Lomo Vetado"/>
    <x v="9"/>
    <m/>
    <m/>
    <m/>
    <m/>
    <m/>
    <m/>
    <m/>
    <n v="17739.382000000001"/>
    <n v="0"/>
    <s v="OK"/>
    <n v="0"/>
  </r>
  <r>
    <x v="217"/>
    <x v="5"/>
    <s v="Cerdo"/>
    <x v="2"/>
    <s v="1022605"/>
    <x v="202"/>
    <s v="Subprod"/>
    <s v="Subprod Tripa"/>
    <x v="4"/>
    <m/>
    <m/>
    <m/>
    <m/>
    <m/>
    <m/>
    <m/>
    <n v="13358.512000000001"/>
    <n v="0"/>
    <s v="OK"/>
    <n v="0"/>
  </r>
  <r>
    <x v="218"/>
    <x v="5"/>
    <s v="Cerdo"/>
    <x v="2"/>
    <s v="1022607"/>
    <x v="203"/>
    <s v="Prolijado"/>
    <s v="Prolijado Plateada"/>
    <x v="4"/>
    <m/>
    <m/>
    <m/>
    <m/>
    <m/>
    <m/>
    <m/>
    <n v="26839.574000000001"/>
    <n v="0"/>
    <s v="OK"/>
    <n v="0"/>
  </r>
  <r>
    <x v="350"/>
    <x v="5"/>
    <s v="Cerdo"/>
    <x v="2"/>
    <s v="1022636"/>
    <x v="311"/>
    <s v="Huesos"/>
    <s v="Huesos Cuarto Traser"/>
    <x v="2"/>
    <m/>
    <m/>
    <m/>
    <m/>
    <m/>
    <m/>
    <m/>
    <n v="152057.79399999999"/>
    <n v="0"/>
    <s v="OK"/>
    <n v="0"/>
  </r>
  <r>
    <x v="219"/>
    <x v="5"/>
    <s v="Cerdo"/>
    <x v="2"/>
    <s v="1022637"/>
    <x v="204"/>
    <s v="Huesos"/>
    <s v="Huesos Cuarto Delant"/>
    <x v="2"/>
    <m/>
    <m/>
    <m/>
    <m/>
    <m/>
    <m/>
    <m/>
    <n v="106594.046"/>
    <n v="0"/>
    <s v="OK"/>
    <n v="0"/>
  </r>
  <r>
    <x v="351"/>
    <x v="5"/>
    <s v="Cerdo"/>
    <x v="2"/>
    <s v="1022639"/>
    <x v="312"/>
    <s v="Cabeza"/>
    <s v="Cabeza Entera"/>
    <x v="2"/>
    <m/>
    <m/>
    <m/>
    <m/>
    <m/>
    <m/>
    <m/>
    <n v="973171.69799999997"/>
    <n v="0"/>
    <s v="OK"/>
    <n v="0"/>
  </r>
  <r>
    <x v="352"/>
    <x v="5"/>
    <s v="Cerdo"/>
    <x v="2"/>
    <s v="1022640"/>
    <x v="313"/>
    <s v="Cabeza"/>
    <s v="Cabeza Entera"/>
    <x v="2"/>
    <m/>
    <m/>
    <m/>
    <m/>
    <m/>
    <m/>
    <m/>
    <n v="49160.902000000002"/>
    <n v="0"/>
    <s v="OK"/>
    <n v="0"/>
  </r>
  <r>
    <x v="353"/>
    <x v="5"/>
    <s v="Cerdo"/>
    <x v="2"/>
    <s v="1022645"/>
    <x v="260"/>
    <s v="Panceta"/>
    <s v="Panceta s/Cuero"/>
    <x v="2"/>
    <m/>
    <m/>
    <m/>
    <m/>
    <m/>
    <m/>
    <m/>
    <n v="24000.001"/>
    <n v="0"/>
    <s v="OK"/>
    <n v="0"/>
  </r>
  <r>
    <x v="354"/>
    <x v="5"/>
    <s v="Cerdo"/>
    <x v="2"/>
    <s v="1022646"/>
    <x v="259"/>
    <s v="Panceta"/>
    <s v="Panceta s/Cuero"/>
    <x v="2"/>
    <m/>
    <m/>
    <m/>
    <m/>
    <m/>
    <m/>
    <m/>
    <n v="15104.494000000001"/>
    <n v="0"/>
    <s v="OK"/>
    <n v="0"/>
  </r>
  <r>
    <x v="221"/>
    <x v="5"/>
    <s v="Cerdo"/>
    <x v="2"/>
    <s v="1022664"/>
    <x v="206"/>
    <s v="Lomo"/>
    <s v="Lomo CC Loin"/>
    <x v="9"/>
    <m/>
    <m/>
    <m/>
    <m/>
    <m/>
    <m/>
    <m/>
    <n v="18214.543000000001"/>
    <n v="0"/>
    <s v="OK"/>
    <n v="0"/>
  </r>
  <r>
    <x v="223"/>
    <x v="5"/>
    <s v="Cerdo"/>
    <x v="2"/>
    <s v="1022709"/>
    <x v="207"/>
    <s v="Pierna"/>
    <s v="Pierna Pulpa"/>
    <x v="0"/>
    <m/>
    <m/>
    <m/>
    <m/>
    <m/>
    <m/>
    <m/>
    <n v="359999.99699999997"/>
    <n v="0"/>
    <s v="OK"/>
    <n v="0"/>
  </r>
  <r>
    <x v="224"/>
    <x v="5"/>
    <s v="Cerdo"/>
    <x v="2"/>
    <s v="1022748"/>
    <x v="208"/>
    <s v="Subprod"/>
    <s v="Subprod Patas-Manos"/>
    <x v="2"/>
    <m/>
    <m/>
    <m/>
    <m/>
    <m/>
    <m/>
    <m/>
    <n v="204510.96900000001"/>
    <n v="0"/>
    <s v="OK"/>
    <n v="0"/>
  </r>
  <r>
    <x v="356"/>
    <x v="5"/>
    <s v="Cerdo"/>
    <x v="2"/>
    <s v="1022751"/>
    <x v="315"/>
    <s v="Paleta"/>
    <s v="Paleta Entera"/>
    <x v="8"/>
    <m/>
    <m/>
    <m/>
    <m/>
    <m/>
    <m/>
    <m/>
    <n v="7677.33"/>
    <n v="0"/>
    <s v="OK"/>
    <n v="0"/>
  </r>
  <r>
    <x v="357"/>
    <x v="5"/>
    <s v="Cerdo"/>
    <x v="2"/>
    <s v="1022753"/>
    <x v="316"/>
    <s v="Pernil"/>
    <s v="Pernil Mano"/>
    <x v="2"/>
    <m/>
    <m/>
    <m/>
    <m/>
    <m/>
    <m/>
    <m/>
    <n v="128989.43799999999"/>
    <n v="0"/>
    <s v="OK"/>
    <n v="0"/>
  </r>
  <r>
    <x v="579"/>
    <x v="5"/>
    <s v="Cerdo"/>
    <x v="2"/>
    <s v="1022842"/>
    <x v="506"/>
    <s v="Recortes"/>
    <s v="Recortes Magro"/>
    <x v="0"/>
    <m/>
    <m/>
    <m/>
    <m/>
    <m/>
    <m/>
    <m/>
    <n v="24000.001"/>
    <n v="0"/>
    <s v="OK"/>
    <n v="0"/>
  </r>
  <r>
    <x v="580"/>
    <x v="5"/>
    <s v="Cerdo"/>
    <x v="2"/>
    <s v="1022844"/>
    <x v="507"/>
    <s v="Recortes"/>
    <s v="Recortes No Magro"/>
    <x v="0"/>
    <m/>
    <m/>
    <m/>
    <m/>
    <m/>
    <m/>
    <m/>
    <n v="48000.002"/>
    <n v="0"/>
    <s v="OK"/>
    <n v="0"/>
  </r>
  <r>
    <x v="229"/>
    <x v="5"/>
    <s v="Cerdo"/>
    <x v="2"/>
    <s v="1022847"/>
    <x v="213"/>
    <s v="Panceta"/>
    <s v="Panceta s/Cuero"/>
    <x v="0"/>
    <m/>
    <m/>
    <m/>
    <m/>
    <m/>
    <m/>
    <m/>
    <n v="92385.861000000004"/>
    <n v="0"/>
    <s v="OK"/>
    <n v="0"/>
  </r>
  <r>
    <x v="230"/>
    <x v="5"/>
    <s v="Cerdo"/>
    <x v="2"/>
    <s v="1022851"/>
    <x v="214"/>
    <s v="Paleta"/>
    <s v="Paleta Entera"/>
    <x v="2"/>
    <m/>
    <m/>
    <m/>
    <m/>
    <m/>
    <m/>
    <m/>
    <n v="47999.998"/>
    <n v="0"/>
    <s v="OK"/>
    <n v="0"/>
  </r>
  <r>
    <x v="231"/>
    <x v="5"/>
    <s v="Cerdo"/>
    <x v="2"/>
    <s v="1022855"/>
    <x v="215"/>
    <s v="Grasas"/>
    <s v="Grasa Forro"/>
    <x v="0"/>
    <m/>
    <m/>
    <m/>
    <m/>
    <m/>
    <m/>
    <m/>
    <n v="18119.866000000002"/>
    <n v="0"/>
    <s v="OK"/>
    <n v="0"/>
  </r>
  <r>
    <x v="232"/>
    <x v="5"/>
    <s v="Cerdo"/>
    <x v="2"/>
    <s v="1022856"/>
    <x v="216"/>
    <s v="Grasas"/>
    <s v="Grasa Gordura"/>
    <x v="2"/>
    <m/>
    <m/>
    <m/>
    <m/>
    <m/>
    <m/>
    <m/>
    <n v="114860.504"/>
    <n v="0"/>
    <s v="OK"/>
    <n v="0"/>
  </r>
  <r>
    <x v="536"/>
    <x v="5"/>
    <s v="Cerdo"/>
    <x v="2"/>
    <s v="1022858"/>
    <x v="269"/>
    <s v="Lomo"/>
    <s v="Lomo Centro"/>
    <x v="7"/>
    <m/>
    <m/>
    <m/>
    <m/>
    <m/>
    <m/>
    <m/>
    <n v="60894.591999999997"/>
    <n v="0"/>
    <s v="OK"/>
    <n v="0"/>
  </r>
  <r>
    <x v="368"/>
    <x v="5"/>
    <s v="Cerdo"/>
    <x v="2"/>
    <s v="1022863"/>
    <x v="326"/>
    <s v="Lomo"/>
    <s v="Lomo Vetado"/>
    <x v="8"/>
    <m/>
    <m/>
    <m/>
    <m/>
    <m/>
    <m/>
    <m/>
    <n v="10024.525"/>
    <n v="0"/>
    <s v="OK"/>
    <n v="0"/>
  </r>
  <r>
    <x v="369"/>
    <x v="5"/>
    <s v="Cerdo"/>
    <x v="2"/>
    <s v="1022864"/>
    <x v="327"/>
    <s v="Lomo"/>
    <s v="Lomo Vetado"/>
    <x v="8"/>
    <m/>
    <m/>
    <m/>
    <m/>
    <m/>
    <m/>
    <m/>
    <n v="77105.941000000006"/>
    <n v="0"/>
    <s v="OK"/>
    <n v="0"/>
  </r>
  <r>
    <x v="370"/>
    <x v="5"/>
    <s v="Cerdo"/>
    <x v="2"/>
    <s v="1022865"/>
    <x v="328"/>
    <s v="Panceta"/>
    <s v="Panceta s/Cuero"/>
    <x v="8"/>
    <m/>
    <m/>
    <m/>
    <m/>
    <m/>
    <m/>
    <m/>
    <n v="15178.994000000001"/>
    <n v="0"/>
    <s v="OK"/>
    <n v="0"/>
  </r>
  <r>
    <x v="372"/>
    <x v="5"/>
    <s v="Cerdo"/>
    <x v="2"/>
    <s v="1022883"/>
    <x v="330"/>
    <s v="Chuleta"/>
    <s v="Chuleta Huesos"/>
    <x v="5"/>
    <m/>
    <m/>
    <m/>
    <m/>
    <m/>
    <m/>
    <m/>
    <n v="9749.9590000000007"/>
    <n v="0"/>
    <s v="OK"/>
    <n v="0"/>
  </r>
  <r>
    <x v="234"/>
    <x v="5"/>
    <s v="Cerdo"/>
    <x v="2"/>
    <s v="1022885"/>
    <x v="218"/>
    <s v="Panceta"/>
    <s v="Panceta s/Cuero"/>
    <x v="4"/>
    <m/>
    <m/>
    <m/>
    <m/>
    <m/>
    <m/>
    <m/>
    <n v="549999.99800000002"/>
    <n v="0"/>
    <s v="OK"/>
    <n v="0"/>
  </r>
  <r>
    <x v="235"/>
    <x v="5"/>
    <s v="Cerdo"/>
    <x v="2"/>
    <s v="1022887"/>
    <x v="219"/>
    <s v="Panceta"/>
    <s v="Panceta s/Cuero"/>
    <x v="4"/>
    <m/>
    <m/>
    <m/>
    <m/>
    <m/>
    <m/>
    <m/>
    <n v="295274.75199999998"/>
    <n v="0"/>
    <s v="OK"/>
    <n v="0"/>
  </r>
  <r>
    <x v="236"/>
    <x v="5"/>
    <s v="Cerdo"/>
    <x v="2"/>
    <s v="1022901"/>
    <x v="220"/>
    <s v="Panceta"/>
    <s v="Panceta s/Cuero"/>
    <x v="9"/>
    <m/>
    <m/>
    <m/>
    <m/>
    <m/>
    <m/>
    <m/>
    <n v="8391.4320000000007"/>
    <n v="0"/>
    <s v="OK"/>
    <n v="0"/>
  </r>
  <r>
    <x v="375"/>
    <x v="5"/>
    <s v="Cerdo"/>
    <x v="2"/>
    <s v="1022918"/>
    <x v="333"/>
    <s v="Grasas"/>
    <s v="Grasa Lomo Tocino"/>
    <x v="8"/>
    <m/>
    <m/>
    <m/>
    <m/>
    <m/>
    <m/>
    <m/>
    <n v="82658.111000000004"/>
    <n v="0"/>
    <s v="OK"/>
    <n v="0"/>
  </r>
  <r>
    <x v="237"/>
    <x v="5"/>
    <s v="Cerdo"/>
    <x v="2"/>
    <s v="1022919"/>
    <x v="221"/>
    <s v="Lomo"/>
    <s v="Lomo MM Loin"/>
    <x v="9"/>
    <m/>
    <m/>
    <m/>
    <m/>
    <m/>
    <m/>
    <m/>
    <n v="20195.894"/>
    <n v="0"/>
    <s v="OK"/>
    <n v="0"/>
  </r>
  <r>
    <x v="239"/>
    <x v="5"/>
    <s v="Cerdo"/>
    <x v="2"/>
    <s v="1022921"/>
    <x v="130"/>
    <s v="Grasas"/>
    <s v="Grasa Gordura"/>
    <x v="0"/>
    <m/>
    <m/>
    <m/>
    <m/>
    <m/>
    <m/>
    <m/>
    <n v="42135.692000000003"/>
    <n v="0"/>
    <s v="OK"/>
    <n v="0"/>
  </r>
  <r>
    <x v="490"/>
    <x v="5"/>
    <s v="Cerdo"/>
    <x v="2"/>
    <s v="1022928"/>
    <x v="430"/>
    <s v="Cueros"/>
    <s v="Cuero Mixto"/>
    <x v="0"/>
    <m/>
    <m/>
    <m/>
    <m/>
    <m/>
    <m/>
    <m/>
    <n v="6615.6310000000003"/>
    <n v="0"/>
    <s v="OK"/>
    <n v="0"/>
  </r>
  <r>
    <x v="240"/>
    <x v="5"/>
    <s v="Cerdo"/>
    <x v="2"/>
    <s v="1022930"/>
    <x v="223"/>
    <s v="Panceta"/>
    <s v="Panceta s/Cuero"/>
    <x v="4"/>
    <m/>
    <m/>
    <m/>
    <m/>
    <m/>
    <m/>
    <m/>
    <n v="17482.449000000001"/>
    <n v="0"/>
    <s v="OK"/>
    <n v="0"/>
  </r>
  <r>
    <x v="378"/>
    <x v="5"/>
    <s v="Cerdo"/>
    <x v="2"/>
    <s v="1022939"/>
    <x v="334"/>
    <s v="Cost-Pec"/>
    <s v="Cost-Pec Trozos"/>
    <x v="2"/>
    <m/>
    <m/>
    <m/>
    <m/>
    <m/>
    <m/>
    <m/>
    <n v="91293.856"/>
    <n v="0"/>
    <s v="OK"/>
    <n v="0"/>
  </r>
  <r>
    <x v="379"/>
    <x v="5"/>
    <s v="Cerdo"/>
    <x v="2"/>
    <s v="1022940"/>
    <x v="335"/>
    <s v="Pernil"/>
    <s v="Pernil Mano"/>
    <x v="2"/>
    <m/>
    <m/>
    <m/>
    <m/>
    <m/>
    <m/>
    <m/>
    <n v="3007.9940000000001"/>
    <n v="0"/>
    <s v="OK"/>
    <n v="0"/>
  </r>
  <r>
    <x v="380"/>
    <x v="5"/>
    <s v="Cerdo"/>
    <x v="2"/>
    <s v="1022941"/>
    <x v="336"/>
    <s v="Pernil"/>
    <s v="Pernil Mano"/>
    <x v="2"/>
    <m/>
    <m/>
    <m/>
    <m/>
    <m/>
    <m/>
    <m/>
    <n v="66175.664999999994"/>
    <n v="0"/>
    <s v="OK"/>
    <n v="0"/>
  </r>
  <r>
    <x v="242"/>
    <x v="5"/>
    <s v="Cerdo"/>
    <x v="2"/>
    <s v="1022943"/>
    <x v="225"/>
    <s v="Lomo"/>
    <s v="Lomo Centro"/>
    <x v="2"/>
    <m/>
    <m/>
    <m/>
    <m/>
    <m/>
    <m/>
    <m/>
    <n v="1403.8019999999999"/>
    <n v="0"/>
    <s v="OK"/>
    <n v="0"/>
  </r>
  <r>
    <x v="243"/>
    <x v="5"/>
    <s v="Cerdo"/>
    <x v="2"/>
    <s v="1022945"/>
    <x v="169"/>
    <s v="Grasas"/>
    <s v="Grasa Interior"/>
    <x v="2"/>
    <m/>
    <m/>
    <m/>
    <m/>
    <m/>
    <m/>
    <m/>
    <n v="75539.462"/>
    <n v="0"/>
    <s v="OK"/>
    <n v="0"/>
  </r>
  <r>
    <x v="244"/>
    <x v="5"/>
    <s v="Cerdo"/>
    <x v="2"/>
    <s v="1022985"/>
    <x v="226"/>
    <s v="Lomo"/>
    <s v="Lomo Vetado"/>
    <x v="4"/>
    <m/>
    <m/>
    <m/>
    <m/>
    <m/>
    <m/>
    <m/>
    <n v="5374.3689999999997"/>
    <n v="0"/>
    <s v="OK"/>
    <n v="0"/>
  </r>
  <r>
    <x v="246"/>
    <x v="5"/>
    <s v="Cerdo"/>
    <x v="2"/>
    <s v="1022987"/>
    <x v="228"/>
    <s v="Plancha"/>
    <s v="Plancha s/Cuero"/>
    <x v="9"/>
    <m/>
    <m/>
    <m/>
    <m/>
    <m/>
    <m/>
    <m/>
    <n v="76669.615999999995"/>
    <n v="0"/>
    <s v="OK"/>
    <n v="0"/>
  </r>
  <r>
    <x v="383"/>
    <x v="5"/>
    <s v="Cerdo"/>
    <x v="2"/>
    <s v="1022995"/>
    <x v="339"/>
    <s v="Panceta"/>
    <s v="Panceta c/Cuero"/>
    <x v="2"/>
    <m/>
    <m/>
    <m/>
    <m/>
    <m/>
    <m/>
    <m/>
    <n v="1999.9970000000001"/>
    <n v="0"/>
    <s v="OK"/>
    <n v="0"/>
  </r>
  <r>
    <x v="249"/>
    <x v="5"/>
    <s v="Cerdo"/>
    <x v="2"/>
    <s v="1023034"/>
    <x v="231"/>
    <s v="Cueros"/>
    <s v="Cuero Forro"/>
    <x v="2"/>
    <m/>
    <m/>
    <m/>
    <m/>
    <m/>
    <m/>
    <m/>
    <n v="158891.38099999999"/>
    <n v="0"/>
    <s v="OK"/>
    <n v="0"/>
  </r>
  <r>
    <x v="251"/>
    <x v="5"/>
    <s v="Cerdo"/>
    <x v="2"/>
    <s v="1023037"/>
    <x v="233"/>
    <s v="Panceta"/>
    <s v="Panceta s/Cuero"/>
    <x v="4"/>
    <m/>
    <m/>
    <m/>
    <m/>
    <m/>
    <m/>
    <m/>
    <n v="121000.00199999999"/>
    <n v="0"/>
    <s v="OK"/>
    <n v="0"/>
  </r>
  <r>
    <x v="252"/>
    <x v="5"/>
    <s v="Cerdo"/>
    <x v="2"/>
    <s v="1023038"/>
    <x v="234"/>
    <s v="Lomo"/>
    <s v="Lomo Vetado"/>
    <x v="4"/>
    <m/>
    <m/>
    <m/>
    <m/>
    <m/>
    <m/>
    <m/>
    <n v="103776.49400000001"/>
    <n v="0"/>
    <s v="OK"/>
    <n v="0"/>
  </r>
  <r>
    <x v="254"/>
    <x v="5"/>
    <s v="Cerdo"/>
    <x v="2"/>
    <s v="1023055"/>
    <x v="236"/>
    <s v="Lomo"/>
    <s v="Lomo Vetado"/>
    <x v="9"/>
    <m/>
    <m/>
    <m/>
    <m/>
    <m/>
    <m/>
    <m/>
    <n v="4267.9790000000003"/>
    <n v="0"/>
    <s v="OK"/>
    <n v="0"/>
  </r>
  <r>
    <x v="255"/>
    <x v="5"/>
    <s v="Cerdo"/>
    <x v="2"/>
    <s v="1023090"/>
    <x v="237"/>
    <s v="Panceta"/>
    <s v="Panceta s/Cuero"/>
    <x v="4"/>
    <m/>
    <m/>
    <m/>
    <m/>
    <m/>
    <m/>
    <m/>
    <n v="21958.221000000001"/>
    <n v="0"/>
    <s v="OK"/>
    <n v="0"/>
  </r>
  <r>
    <x v="387"/>
    <x v="5"/>
    <s v="Cerdo"/>
    <x v="2"/>
    <s v="1023093"/>
    <x v="322"/>
    <s v="Recortes"/>
    <s v="Recortes No Magro"/>
    <x v="2"/>
    <m/>
    <m/>
    <m/>
    <m/>
    <m/>
    <m/>
    <m/>
    <n v="63203.538"/>
    <n v="0"/>
    <s v="OK"/>
    <n v="0"/>
  </r>
  <r>
    <x v="256"/>
    <x v="5"/>
    <s v="Cerdo"/>
    <x v="2"/>
    <s v="1023109"/>
    <x v="198"/>
    <s v="Grasas"/>
    <s v="Grasa Gordura"/>
    <x v="2"/>
    <m/>
    <m/>
    <m/>
    <m/>
    <m/>
    <m/>
    <m/>
    <n v="30944.339"/>
    <n v="0"/>
    <s v="OK"/>
    <n v="0"/>
  </r>
  <r>
    <x v="257"/>
    <x v="5"/>
    <s v="Cerdo"/>
    <x v="2"/>
    <s v="1023110"/>
    <x v="238"/>
    <s v="Cueros"/>
    <s v="Cuero Forro"/>
    <x v="2"/>
    <m/>
    <m/>
    <m/>
    <m/>
    <m/>
    <m/>
    <m/>
    <n v="117516.996"/>
    <n v="0"/>
    <s v="OK"/>
    <n v="0"/>
  </r>
  <r>
    <x v="389"/>
    <x v="5"/>
    <s v="Cerdo"/>
    <x v="2"/>
    <s v="1023123"/>
    <x v="344"/>
    <s v="Lomo"/>
    <s v="Lomo Vetado"/>
    <x v="8"/>
    <m/>
    <m/>
    <m/>
    <m/>
    <m/>
    <m/>
    <m/>
    <n v="1830.615"/>
    <n v="0"/>
    <s v="OK"/>
    <n v="0"/>
  </r>
  <r>
    <x v="393"/>
    <x v="5"/>
    <s v="Cerdo"/>
    <x v="2"/>
    <s v="1023143"/>
    <x v="321"/>
    <s v="Prolijado"/>
    <s v="Prolijado Plateada"/>
    <x v="2"/>
    <m/>
    <m/>
    <m/>
    <m/>
    <m/>
    <m/>
    <m/>
    <n v="2000"/>
    <n v="0"/>
    <s v="OK"/>
    <n v="0"/>
  </r>
  <r>
    <x v="491"/>
    <x v="5"/>
    <s v="Cerdo"/>
    <x v="2"/>
    <s v="1023144"/>
    <x v="431"/>
    <s v="Plancha"/>
    <s v="Plancha c/Cuero"/>
    <x v="4"/>
    <m/>
    <m/>
    <m/>
    <m/>
    <m/>
    <m/>
    <m/>
    <n v="68698.728000000003"/>
    <n v="0"/>
    <s v="OK"/>
    <n v="0"/>
  </r>
  <r>
    <x v="394"/>
    <x v="5"/>
    <s v="Cerdo"/>
    <x v="2"/>
    <s v="1023157"/>
    <x v="348"/>
    <s v="Grasas"/>
    <s v="Grasa Lomo Tocino"/>
    <x v="2"/>
    <m/>
    <m/>
    <m/>
    <m/>
    <m/>
    <m/>
    <m/>
    <n v="123500"/>
    <n v="0"/>
    <s v="OK"/>
    <n v="0"/>
  </r>
  <r>
    <x v="259"/>
    <x v="5"/>
    <s v="Cerdo"/>
    <x v="2"/>
    <s v="1023163"/>
    <x v="240"/>
    <s v="Lomo"/>
    <s v="Lomo Vetado"/>
    <x v="9"/>
    <m/>
    <m/>
    <m/>
    <m/>
    <m/>
    <m/>
    <m/>
    <n v="30765.623"/>
    <n v="0"/>
    <s v="OK"/>
    <n v="0"/>
  </r>
  <r>
    <x v="474"/>
    <x v="5"/>
    <s v="Cerdo"/>
    <x v="2"/>
    <s v="1023184"/>
    <x v="418"/>
    <s v="Lomo"/>
    <s v="Lomo CC Loin"/>
    <x v="8"/>
    <m/>
    <m/>
    <m/>
    <m/>
    <m/>
    <m/>
    <m/>
    <n v="1800.6289999999999"/>
    <n v="0"/>
    <s v="OK"/>
    <n v="0"/>
  </r>
  <r>
    <x v="397"/>
    <x v="5"/>
    <s v="Cerdo"/>
    <x v="2"/>
    <s v="1023190"/>
    <x v="349"/>
    <s v="Subprod"/>
    <s v="Subprod Visceras"/>
    <x v="5"/>
    <m/>
    <m/>
    <m/>
    <m/>
    <m/>
    <m/>
    <m/>
    <n v="265041.087"/>
    <n v="0"/>
    <s v="OK"/>
    <n v="0"/>
  </r>
  <r>
    <x v="261"/>
    <x v="5"/>
    <s v="Cerdo"/>
    <x v="2"/>
    <s v="1023194"/>
    <x v="242"/>
    <s v="Panceta"/>
    <s v="Panceta s/Cuero"/>
    <x v="9"/>
    <m/>
    <m/>
    <m/>
    <m/>
    <m/>
    <m/>
    <m/>
    <n v="5332.9960000000001"/>
    <n v="0"/>
    <s v="OK"/>
    <n v="0"/>
  </r>
  <r>
    <x v="585"/>
    <x v="5"/>
    <s v="Cerdo"/>
    <x v="2"/>
    <s v="1023218"/>
    <x v="508"/>
    <s v="Subprod"/>
    <s v="Subprod Visceras"/>
    <x v="6"/>
    <m/>
    <m/>
    <m/>
    <m/>
    <m/>
    <m/>
    <m/>
    <n v="113303.181"/>
    <n v="0"/>
    <s v="OK"/>
    <n v="0"/>
  </r>
  <r>
    <x v="400"/>
    <x v="5"/>
    <s v="Cerdo"/>
    <x v="2"/>
    <s v="1023265"/>
    <x v="352"/>
    <s v="Cost-Pec"/>
    <s v="Cost-Pec Trozos"/>
    <x v="8"/>
    <m/>
    <m/>
    <m/>
    <m/>
    <m/>
    <m/>
    <m/>
    <n v="5403.2290000000003"/>
    <n v="0"/>
    <s v="OK"/>
    <n v="0"/>
  </r>
  <r>
    <x v="401"/>
    <x v="5"/>
    <s v="Cerdo"/>
    <x v="2"/>
    <s v="1023273"/>
    <x v="353"/>
    <s v="Pierna"/>
    <s v="Pierna Pulpa Fina"/>
    <x v="5"/>
    <m/>
    <m/>
    <m/>
    <m/>
    <m/>
    <m/>
    <m/>
    <n v="50248.559000000001"/>
    <n v="0"/>
    <s v="OK"/>
    <n v="0"/>
  </r>
  <r>
    <x v="402"/>
    <x v="5"/>
    <s v="Cerdo"/>
    <x v="2"/>
    <s v="1023274"/>
    <x v="354"/>
    <s v="Pierna"/>
    <s v="Pierna Pulpa Fina"/>
    <x v="5"/>
    <m/>
    <m/>
    <m/>
    <m/>
    <m/>
    <m/>
    <m/>
    <n v="15897.136"/>
    <n v="0"/>
    <s v="OK"/>
    <n v="0"/>
  </r>
  <r>
    <x v="538"/>
    <x v="5"/>
    <s v="Cerdo"/>
    <x v="2"/>
    <s v="1023276"/>
    <x v="472"/>
    <s v="Pierna"/>
    <s v="Pierna Pulpa Fina"/>
    <x v="5"/>
    <m/>
    <m/>
    <m/>
    <m/>
    <m/>
    <m/>
    <m/>
    <n v="27616.466"/>
    <n v="0"/>
    <s v="OK"/>
    <n v="0"/>
  </r>
  <r>
    <x v="262"/>
    <x v="5"/>
    <s v="Cerdo"/>
    <x v="2"/>
    <s v="1023283"/>
    <x v="243"/>
    <s v="Subprod"/>
    <s v="Subprod Grasa"/>
    <x v="4"/>
    <m/>
    <m/>
    <m/>
    <m/>
    <m/>
    <m/>
    <m/>
    <n v="80008.971999999994"/>
    <n v="0"/>
    <s v="OK"/>
    <n v="0"/>
  </r>
  <r>
    <x v="404"/>
    <x v="5"/>
    <s v="Cerdo"/>
    <x v="2"/>
    <s v="1023291"/>
    <x v="356"/>
    <s v="Huesos"/>
    <s v="Huesos Cuarto Centra"/>
    <x v="2"/>
    <m/>
    <m/>
    <m/>
    <m/>
    <m/>
    <m/>
    <m/>
    <n v="33708.553"/>
    <n v="0"/>
    <s v="OK"/>
    <n v="0"/>
  </r>
  <r>
    <x v="263"/>
    <x v="5"/>
    <s v="Cerdo"/>
    <x v="2"/>
    <s v="1023301"/>
    <x v="244"/>
    <s v="Lomo"/>
    <s v="Lomo CC Loin"/>
    <x v="9"/>
    <m/>
    <m/>
    <m/>
    <m/>
    <m/>
    <m/>
    <m/>
    <n v="23500.001"/>
    <n v="0"/>
    <s v="OK"/>
    <n v="0"/>
  </r>
  <r>
    <x v="405"/>
    <x v="5"/>
    <s v="Cerdo"/>
    <x v="2"/>
    <s v="1023302"/>
    <x v="169"/>
    <s v="Grasas"/>
    <s v="Grasa Interior"/>
    <x v="6"/>
    <m/>
    <m/>
    <m/>
    <m/>
    <m/>
    <m/>
    <m/>
    <n v="1888.365"/>
    <n v="0"/>
    <s v="OK"/>
    <n v="0"/>
  </r>
  <r>
    <x v="264"/>
    <x v="5"/>
    <s v="Cerdo"/>
    <x v="2"/>
    <s v="1023306"/>
    <x v="195"/>
    <s v="Cueros"/>
    <s v="Cuero Mixto"/>
    <x v="2"/>
    <m/>
    <m/>
    <m/>
    <m/>
    <m/>
    <m/>
    <m/>
    <n v="308235.47399999999"/>
    <n v="0"/>
    <s v="OK"/>
    <n v="0"/>
  </r>
  <r>
    <x v="265"/>
    <x v="5"/>
    <s v="Cerdo"/>
    <x v="2"/>
    <s v="1023307"/>
    <x v="245"/>
    <s v="Subprod"/>
    <s v="Subprod Visceras"/>
    <x v="4"/>
    <m/>
    <m/>
    <m/>
    <m/>
    <m/>
    <m/>
    <m/>
    <n v="52022.203000000001"/>
    <n v="0"/>
    <s v="OK"/>
    <n v="0"/>
  </r>
  <r>
    <x v="406"/>
    <x v="5"/>
    <s v="Cerdo"/>
    <x v="2"/>
    <s v="1023318"/>
    <x v="357"/>
    <s v="Recortes"/>
    <s v="Recortes No Magro"/>
    <x v="6"/>
    <m/>
    <m/>
    <m/>
    <m/>
    <m/>
    <m/>
    <m/>
    <n v="608.00199999999995"/>
    <n v="0"/>
    <s v="OK"/>
    <n v="0"/>
  </r>
  <r>
    <x v="407"/>
    <x v="5"/>
    <s v="Cerdo"/>
    <x v="2"/>
    <s v="1023319"/>
    <x v="358"/>
    <s v="Recortes"/>
    <s v="Recortes No Magro"/>
    <x v="6"/>
    <m/>
    <m/>
    <m/>
    <m/>
    <m/>
    <m/>
    <m/>
    <n v="195.797"/>
    <n v="0"/>
    <s v="OK"/>
    <n v="0"/>
  </r>
  <r>
    <x v="475"/>
    <x v="5"/>
    <s v="Cerdo"/>
    <x v="2"/>
    <s v="1023324"/>
    <x v="263"/>
    <s v="Pierna"/>
    <s v="Pierna Pulpa"/>
    <x v="6"/>
    <m/>
    <m/>
    <m/>
    <m/>
    <m/>
    <m/>
    <m/>
    <n v="43210.976999999999"/>
    <n v="0"/>
    <s v="OK"/>
    <n v="0"/>
  </r>
  <r>
    <x v="267"/>
    <x v="5"/>
    <s v="Cerdo"/>
    <x v="2"/>
    <s v="1023326"/>
    <x v="247"/>
    <s v="Subprod"/>
    <s v="Subprod Visceras"/>
    <x v="4"/>
    <m/>
    <m/>
    <m/>
    <m/>
    <m/>
    <m/>
    <m/>
    <n v="44271.525999999998"/>
    <n v="0"/>
    <s v="OK"/>
    <n v="0"/>
  </r>
  <r>
    <x v="268"/>
    <x v="5"/>
    <s v="Cerdo"/>
    <x v="2"/>
    <s v="1023329"/>
    <x v="165"/>
    <s v="Cueros"/>
    <s v="Cuero Papada"/>
    <x v="3"/>
    <m/>
    <m/>
    <m/>
    <m/>
    <m/>
    <m/>
    <m/>
    <n v="25626.553"/>
    <n v="0"/>
    <s v="OK"/>
    <n v="0"/>
  </r>
  <r>
    <x v="465"/>
    <x v="5"/>
    <s v="Cerdo"/>
    <x v="2"/>
    <s v="1023349"/>
    <x v="412"/>
    <s v="Lomo"/>
    <s v="Lomo Centro"/>
    <x v="9"/>
    <m/>
    <m/>
    <m/>
    <m/>
    <m/>
    <m/>
    <m/>
    <n v="4999.9970000000003"/>
    <n v="0"/>
    <s v="OK"/>
    <n v="0"/>
  </r>
  <r>
    <x v="466"/>
    <x v="5"/>
    <s v="Cerdo"/>
    <x v="2"/>
    <s v="1023350"/>
    <x v="413"/>
    <s v="Lomo"/>
    <s v="Lomo Vetado"/>
    <x v="9"/>
    <m/>
    <m/>
    <m/>
    <m/>
    <m/>
    <m/>
    <m/>
    <n v="15802.953"/>
    <n v="0"/>
    <s v="OK"/>
    <n v="0"/>
  </r>
  <r>
    <x v="467"/>
    <x v="5"/>
    <s v="Cerdo"/>
    <x v="2"/>
    <s v="1023351"/>
    <x v="414"/>
    <s v="Panceta"/>
    <s v="Panceta s/Cuero"/>
    <x v="9"/>
    <m/>
    <m/>
    <m/>
    <m/>
    <m/>
    <m/>
    <m/>
    <n v="7837.7650000000003"/>
    <n v="0"/>
    <s v="OK"/>
    <n v="0"/>
  </r>
  <r>
    <x v="468"/>
    <x v="5"/>
    <s v="Cerdo"/>
    <x v="2"/>
    <s v="1023352"/>
    <x v="415"/>
    <s v="Panceta"/>
    <s v="Panceta s/Cuero"/>
    <x v="9"/>
    <m/>
    <m/>
    <m/>
    <m/>
    <m/>
    <m/>
    <m/>
    <n v="50562.83"/>
    <n v="0"/>
    <s v="OK"/>
    <n v="0"/>
  </r>
  <r>
    <x v="539"/>
    <x v="5"/>
    <s v="Cerdo"/>
    <x v="2"/>
    <s v="1023354"/>
    <x v="473"/>
    <s v="Pernil"/>
    <s v="Pernil Mano"/>
    <x v="2"/>
    <m/>
    <m/>
    <m/>
    <m/>
    <m/>
    <m/>
    <m/>
    <n v="60907.824000000001"/>
    <n v="0"/>
    <s v="OK"/>
    <n v="0"/>
  </r>
  <r>
    <x v="492"/>
    <x v="5"/>
    <s v="Cerdo"/>
    <x v="2"/>
    <s v="1023355"/>
    <x v="245"/>
    <s v="Subprod"/>
    <s v="Subprod Visceras"/>
    <x v="0"/>
    <m/>
    <m/>
    <m/>
    <m/>
    <m/>
    <m/>
    <m/>
    <n v="23994.510999999999"/>
    <n v="0"/>
    <s v="OK"/>
    <n v="0"/>
  </r>
  <r>
    <x v="583"/>
    <x v="5"/>
    <s v="Cerdo"/>
    <x v="2"/>
    <s v="1023370"/>
    <x v="252"/>
    <s v="Pierna"/>
    <s v="Pierna Entera"/>
    <x v="4"/>
    <m/>
    <m/>
    <m/>
    <m/>
    <m/>
    <m/>
    <m/>
    <n v="47999.999000000003"/>
    <n v="0"/>
    <s v="OK"/>
    <n v="0"/>
  </r>
  <r>
    <x v="584"/>
    <x v="5"/>
    <s v="Cerdo"/>
    <x v="2"/>
    <s v="1023371"/>
    <x v="214"/>
    <s v="Paleta"/>
    <s v="Paleta Entera"/>
    <x v="4"/>
    <m/>
    <m/>
    <m/>
    <m/>
    <m/>
    <m/>
    <m/>
    <n v="47999.998"/>
    <n v="0"/>
    <s v="OK"/>
    <n v="0"/>
  </r>
  <r>
    <x v="532"/>
    <x v="5"/>
    <s v="Cerdo"/>
    <x v="2"/>
    <s v="1023372"/>
    <x v="269"/>
    <s v="Lomo"/>
    <s v="Lomo Centro"/>
    <x v="4"/>
    <m/>
    <m/>
    <m/>
    <m/>
    <m/>
    <m/>
    <m/>
    <n v="72000"/>
    <n v="0"/>
    <s v="OK"/>
    <n v="0"/>
  </r>
  <r>
    <x v="544"/>
    <x v="5"/>
    <s v="Cerdo"/>
    <x v="2"/>
    <s v="1023375"/>
    <x v="478"/>
    <s v="Subprod"/>
    <s v="Subprod Tripa"/>
    <x v="6"/>
    <m/>
    <m/>
    <m/>
    <m/>
    <m/>
    <m/>
    <m/>
    <n v="4500.0010000000002"/>
    <n v="0"/>
    <s v="OK"/>
    <n v="0"/>
  </r>
  <r>
    <x v="500"/>
    <x v="5"/>
    <s v="Cerdo"/>
    <x v="2"/>
    <s v="1023383"/>
    <x v="438"/>
    <s v="Subprod"/>
    <s v="Subprod Visceras"/>
    <x v="6"/>
    <m/>
    <m/>
    <m/>
    <m/>
    <m/>
    <m/>
    <m/>
    <n v="76016.714000000007"/>
    <n v="0"/>
    <s v="OK"/>
    <n v="0"/>
  </r>
  <r>
    <x v="493"/>
    <x v="5"/>
    <s v="Cerdo"/>
    <x v="2"/>
    <s v="1023391"/>
    <x v="205"/>
    <s v="Recortes"/>
    <s v="Recortes No Magro"/>
    <x v="7"/>
    <m/>
    <m/>
    <m/>
    <m/>
    <m/>
    <m/>
    <m/>
    <n v="27715.753000000001"/>
    <n v="0"/>
    <s v="OK"/>
    <n v="0"/>
  </r>
  <r>
    <x v="564"/>
    <x v="5"/>
    <s v="Cerdo"/>
    <x v="2"/>
    <s v="1023397"/>
    <x v="133"/>
    <s v="Grasas"/>
    <s v="Grasa Gordura"/>
    <x v="4"/>
    <m/>
    <m/>
    <m/>
    <m/>
    <m/>
    <m/>
    <m/>
    <n v="125088.283"/>
    <n v="0"/>
    <s v="OK"/>
    <n v="0"/>
  </r>
  <r>
    <x v="408"/>
    <x v="5"/>
    <s v="Pavo"/>
    <x v="0"/>
    <s v="1030224"/>
    <x v="359"/>
    <s v="Trutro"/>
    <s v="Trutro Largo"/>
    <x v="0"/>
    <n v="14324"/>
    <n v="129676"/>
    <n v="144000"/>
    <n v="18654"/>
    <n v="125346"/>
    <n v="144000"/>
    <n v="72000"/>
    <m/>
    <n v="72000"/>
    <s v="Sobre ingreso"/>
    <n v="0"/>
  </r>
  <r>
    <x v="409"/>
    <x v="5"/>
    <s v="Pavo"/>
    <x v="0"/>
    <s v="1030230"/>
    <x v="360"/>
    <s v="Recortes"/>
    <s v="Recortes Piel"/>
    <x v="0"/>
    <n v="-2147"/>
    <n v="2147"/>
    <n v="0"/>
    <n v="0"/>
    <n v="2147"/>
    <n v="2147"/>
    <m/>
    <m/>
    <n v="2147"/>
    <s v="Sobre ingreso"/>
    <n v="0"/>
  </r>
  <r>
    <x v="410"/>
    <x v="5"/>
    <s v="Pavo"/>
    <x v="0"/>
    <s v="1030309"/>
    <x v="361"/>
    <s v="Menudencias"/>
    <s v="Menudencias Cogote"/>
    <x v="4"/>
    <m/>
    <m/>
    <m/>
    <n v="3489"/>
    <n v="0"/>
    <n v="3489"/>
    <m/>
    <m/>
    <n v="3489"/>
    <s v="Sobre ingreso"/>
    <n v="0"/>
  </r>
  <r>
    <x v="411"/>
    <x v="5"/>
    <s v="Pavo"/>
    <x v="0"/>
    <s v="1030332"/>
    <x v="362"/>
    <s v="Ala"/>
    <s v="Ala Trutro"/>
    <x v="1"/>
    <n v="-411"/>
    <n v="48212"/>
    <n v="47801"/>
    <n v="0"/>
    <n v="48000"/>
    <n v="48000"/>
    <m/>
    <m/>
    <n v="48000"/>
    <s v="Sobre ingreso"/>
    <n v="0"/>
  </r>
  <r>
    <x v="412"/>
    <x v="5"/>
    <s v="Pavo"/>
    <x v="0"/>
    <s v="1030355"/>
    <x v="363"/>
    <s v="Varios"/>
    <s v="Varios Carcasa"/>
    <x v="1"/>
    <n v="-79879"/>
    <n v="69000"/>
    <n v="0"/>
    <n v="-74109"/>
    <n v="69000"/>
    <n v="0"/>
    <m/>
    <m/>
    <n v="0"/>
    <s v="OK"/>
    <n v="0"/>
  </r>
  <r>
    <x v="570"/>
    <x v="5"/>
    <s v="Pavo"/>
    <x v="0"/>
    <s v="1030419"/>
    <x v="498"/>
    <s v="Menudencias"/>
    <s v="Menudencias Hígado"/>
    <x v="2"/>
    <m/>
    <m/>
    <m/>
    <m/>
    <m/>
    <m/>
    <n v="24000"/>
    <m/>
    <n v="-24000"/>
    <s v="Pendiente de ingreso"/>
    <n v="0"/>
  </r>
  <r>
    <x v="480"/>
    <x v="5"/>
    <s v="Pavo"/>
    <x v="0"/>
    <s v="1030498"/>
    <x v="422"/>
    <s v="Menudencias"/>
    <s v="Menudencias Contre"/>
    <x v="0"/>
    <n v="0"/>
    <n v="10825"/>
    <n v="10825"/>
    <n v="0"/>
    <n v="10825"/>
    <n v="10825"/>
    <n v="24000"/>
    <m/>
    <n v="-13175"/>
    <s v="Pendiente de ingreso"/>
    <n v="0"/>
  </r>
  <r>
    <x v="501"/>
    <x v="5"/>
    <s v="Pavo"/>
    <x v="0"/>
    <s v="1030525"/>
    <x v="439"/>
    <s v="Ala"/>
    <s v="Ala Trutro"/>
    <x v="2"/>
    <n v="-27900"/>
    <n v="27900"/>
    <n v="0"/>
    <n v="1090"/>
    <n v="22910"/>
    <n v="24000"/>
    <m/>
    <m/>
    <n v="24000"/>
    <s v="Sobre ingreso"/>
    <n v="0"/>
  </r>
  <r>
    <x v="414"/>
    <x v="5"/>
    <s v="Pavo"/>
    <x v="0"/>
    <s v="1030535"/>
    <x v="365"/>
    <s v="Trutro"/>
    <s v="Trutro Largo"/>
    <x v="4"/>
    <n v="0"/>
    <n v="66000"/>
    <n v="66000"/>
    <n v="0"/>
    <n v="66000"/>
    <n v="66000"/>
    <n v="66000"/>
    <m/>
    <n v="0"/>
    <s v="OK"/>
    <n v="0"/>
  </r>
  <r>
    <x v="502"/>
    <x v="5"/>
    <s v="Pavo"/>
    <x v="0"/>
    <s v="1030542"/>
    <x v="440"/>
    <s v="Pech Desh"/>
    <s v="Pech Desh s/Piel"/>
    <x v="4"/>
    <n v="0"/>
    <n v="22000"/>
    <n v="22000"/>
    <n v="1050"/>
    <n v="20950"/>
    <n v="22000"/>
    <n v="22000"/>
    <m/>
    <n v="0"/>
    <s v="OK"/>
    <n v="0"/>
  </r>
  <r>
    <x v="415"/>
    <x v="5"/>
    <s v="Pavo"/>
    <x v="0"/>
    <s v="1030545"/>
    <x v="366"/>
    <s v="Trutro Desh"/>
    <s v="Trutro Desh Corto"/>
    <x v="0"/>
    <n v="12750"/>
    <n v="11250"/>
    <n v="24000"/>
    <n v="11005"/>
    <n v="0"/>
    <n v="11005"/>
    <m/>
    <m/>
    <n v="11005"/>
    <s v="Sobre ingreso"/>
    <n v="0"/>
  </r>
  <r>
    <x v="417"/>
    <x v="5"/>
    <s v="Pavo"/>
    <x v="0"/>
    <s v="1030670"/>
    <x v="368"/>
    <s v="Pech Desh"/>
    <s v="Pech Desh s/Piel"/>
    <x v="0"/>
    <n v="19500"/>
    <n v="4500"/>
    <n v="24000"/>
    <n v="47835"/>
    <n v="165"/>
    <n v="48000"/>
    <m/>
    <m/>
    <n v="48000"/>
    <s v="Sobre ingreso"/>
    <n v="0"/>
  </r>
  <r>
    <x v="571"/>
    <x v="5"/>
    <s v="Pavo"/>
    <x v="0"/>
    <s v="1030672"/>
    <x v="499"/>
    <s v="Trutro"/>
    <s v="Trutro Largo"/>
    <x v="1"/>
    <n v="60"/>
    <n v="0"/>
    <n v="0"/>
    <m/>
    <m/>
    <m/>
    <m/>
    <m/>
    <n v="0"/>
    <s v="OK"/>
    <n v="0"/>
  </r>
  <r>
    <x v="418"/>
    <x v="5"/>
    <s v="Pavo"/>
    <x v="0"/>
    <s v="1030720"/>
    <x v="369"/>
    <s v="Recortes"/>
    <s v="Recortes Piel"/>
    <x v="7"/>
    <n v="-17504"/>
    <n v="17504"/>
    <n v="0"/>
    <n v="0"/>
    <n v="17504"/>
    <n v="17504"/>
    <m/>
    <m/>
    <n v="17504"/>
    <s v="Sobre ingreso"/>
    <n v="0"/>
  </r>
  <r>
    <x v="419"/>
    <x v="5"/>
    <s v="Pavo"/>
    <x v="0"/>
    <s v="1030744"/>
    <x v="370"/>
    <s v="Menudencias"/>
    <s v="Menudencias Cabeza"/>
    <x v="1"/>
    <m/>
    <m/>
    <m/>
    <n v="10380"/>
    <n v="0"/>
    <n v="10380"/>
    <m/>
    <m/>
    <n v="10380"/>
    <s v="Sobre ingreso"/>
    <n v="0"/>
  </r>
  <r>
    <x v="508"/>
    <x v="5"/>
    <s v="Pavo"/>
    <x v="0"/>
    <s v="1030788"/>
    <x v="446"/>
    <s v="Ala"/>
    <s v="Ala Punta"/>
    <x v="1"/>
    <n v="-880"/>
    <n v="0"/>
    <n v="0"/>
    <n v="-2570"/>
    <n v="0"/>
    <n v="0"/>
    <m/>
    <m/>
    <n v="0"/>
    <s v="OK"/>
    <n v="0"/>
  </r>
  <r>
    <x v="555"/>
    <x v="5"/>
    <s v="Pavo"/>
    <x v="0"/>
    <s v="1030802"/>
    <x v="488"/>
    <s v="Carne Recuperada"/>
    <s v="Carne Recuperada"/>
    <x v="0"/>
    <m/>
    <m/>
    <m/>
    <m/>
    <m/>
    <m/>
    <n v="2000"/>
    <m/>
    <n v="-2000"/>
    <s v="Pendiente de ingreso"/>
    <n v="0"/>
  </r>
  <r>
    <x v="590"/>
    <x v="5"/>
    <s v="Pavo"/>
    <x v="0"/>
    <s v="1030817"/>
    <x v="359"/>
    <s v="Trutro"/>
    <s v="Trutro Largo"/>
    <x v="0"/>
    <m/>
    <m/>
    <m/>
    <m/>
    <m/>
    <m/>
    <n v="86000"/>
    <m/>
    <n v="-86000"/>
    <s v="Pendiente de ingreso"/>
    <n v="0"/>
  </r>
  <r>
    <x v="421"/>
    <x v="5"/>
    <s v="Pavo"/>
    <x v="1"/>
    <s v="1030239"/>
    <x v="372"/>
    <s v="Ala"/>
    <s v="Ala Centro Punta"/>
    <x v="5"/>
    <n v="1235"/>
    <n v="22805"/>
    <n v="24041"/>
    <n v="2020"/>
    <n v="22805"/>
    <n v="24825"/>
    <n v="23995.017"/>
    <m/>
    <n v="829.98300000000017"/>
    <s v="Sobre ingreso"/>
    <n v="0"/>
  </r>
  <r>
    <x v="422"/>
    <x v="5"/>
    <s v="Pavo"/>
    <x v="1"/>
    <s v="1030265"/>
    <x v="373"/>
    <s v="Pech Desh"/>
    <s v="Pech Desh s/Piel"/>
    <x v="7"/>
    <n v="-58000"/>
    <n v="79600"/>
    <n v="21600"/>
    <n v="-38200"/>
    <n v="59800"/>
    <n v="21600"/>
    <n v="21600"/>
    <m/>
    <n v="0"/>
    <s v="OK"/>
    <n v="0"/>
  </r>
  <r>
    <x v="591"/>
    <x v="5"/>
    <s v="Pavo"/>
    <x v="1"/>
    <s v="1030279"/>
    <x v="513"/>
    <s v="Trutro Desh"/>
    <s v="Trutro Desh Corto"/>
    <x v="7"/>
    <n v="0"/>
    <n v="21600"/>
    <n v="21600"/>
    <n v="0"/>
    <n v="21600"/>
    <n v="21600"/>
    <n v="21600"/>
    <m/>
    <n v="0"/>
    <s v="OK"/>
    <n v="0"/>
  </r>
  <r>
    <x v="423"/>
    <x v="5"/>
    <s v="Pavo"/>
    <x v="1"/>
    <s v="1030321"/>
    <x v="374"/>
    <s v="Pech"/>
    <s v="Pech Entera"/>
    <x v="5"/>
    <n v="1879"/>
    <n v="6120"/>
    <n v="7999"/>
    <n v="3026"/>
    <n v="6120"/>
    <n v="9146"/>
    <n v="9144.8369999999995"/>
    <m/>
    <n v="1.1630000000004657"/>
    <s v="Sobre ingreso"/>
    <n v="0"/>
  </r>
  <r>
    <x v="511"/>
    <x v="5"/>
    <s v="Pavo"/>
    <x v="1"/>
    <s v="1030327"/>
    <x v="448"/>
    <s v="Pech Desh"/>
    <s v="Pech Desh s/Piel"/>
    <x v="6"/>
    <m/>
    <m/>
    <m/>
    <n v="-35191"/>
    <n v="35191"/>
    <n v="0"/>
    <m/>
    <m/>
    <n v="0"/>
    <s v="OK"/>
    <n v="0"/>
  </r>
  <r>
    <x v="424"/>
    <x v="5"/>
    <s v="Pavo"/>
    <x v="1"/>
    <s v="1030337"/>
    <x v="375"/>
    <s v="Pech Desh"/>
    <s v="Pech Desh s/Piel"/>
    <x v="6"/>
    <n v="14226"/>
    <n v="225774"/>
    <n v="240000"/>
    <n v="140788"/>
    <n v="99212"/>
    <n v="240000"/>
    <n v="240000"/>
    <m/>
    <n v="0"/>
    <s v="OK"/>
    <n v="0"/>
  </r>
  <r>
    <x v="425"/>
    <x v="5"/>
    <s v="Pavo"/>
    <x v="1"/>
    <s v="1030360"/>
    <x v="376"/>
    <s v="Pech"/>
    <s v="Pech Entera"/>
    <x v="5"/>
    <n v="3524"/>
    <n v="5520"/>
    <n v="9044"/>
    <n v="1339"/>
    <n v="5520"/>
    <n v="6859"/>
    <n v="8604.0480000000007"/>
    <m/>
    <n v="-1745.0480000000007"/>
    <s v="Pendiente de ingreso"/>
    <n v="0"/>
  </r>
  <r>
    <x v="550"/>
    <x v="5"/>
    <s v="Pavo"/>
    <x v="1"/>
    <s v="1030366"/>
    <x v="483"/>
    <s v="Pech"/>
    <s v="Pech Entera"/>
    <x v="5"/>
    <n v="-4581"/>
    <n v="2520"/>
    <n v="0"/>
    <n v="-5463"/>
    <n v="2520"/>
    <n v="0"/>
    <m/>
    <m/>
    <n v="0"/>
    <s v="OK"/>
    <n v="0"/>
  </r>
  <r>
    <x v="426"/>
    <x v="5"/>
    <s v="Pavo"/>
    <x v="1"/>
    <s v="1030370"/>
    <x v="377"/>
    <s v="Recortes"/>
    <s v="Recortes Estándar"/>
    <x v="5"/>
    <n v="4869"/>
    <n v="7151"/>
    <n v="12020"/>
    <n v="-25454"/>
    <n v="7151"/>
    <n v="0"/>
    <n v="11997.508"/>
    <m/>
    <n v="-11997.508"/>
    <s v="Pendiente de ingreso"/>
    <n v="0"/>
  </r>
  <r>
    <x v="427"/>
    <x v="5"/>
    <s v="Pavo"/>
    <x v="1"/>
    <s v="1030376"/>
    <x v="378"/>
    <s v="Pech"/>
    <s v="Pech Entera"/>
    <x v="5"/>
    <n v="1653"/>
    <n v="3240"/>
    <n v="4893"/>
    <n v="1041"/>
    <n v="3240"/>
    <n v="4281"/>
    <n v="4878.4229999999998"/>
    <m/>
    <n v="-597.42299999999977"/>
    <s v="Pendiente de ingreso"/>
    <n v="0"/>
  </r>
  <r>
    <x v="428"/>
    <x v="5"/>
    <s v="Pavo"/>
    <x v="1"/>
    <s v="1030379"/>
    <x v="379"/>
    <s v="Pech Desh"/>
    <s v="Pech Desh s/Piel"/>
    <x v="5"/>
    <n v="58029"/>
    <n v="613971"/>
    <n v="672000"/>
    <n v="25013"/>
    <n v="646988"/>
    <n v="672000"/>
    <n v="671860.47600000002"/>
    <m/>
    <n v="139.52399999997579"/>
    <s v="Sobre ingreso"/>
    <n v="0"/>
  </r>
  <r>
    <x v="429"/>
    <x v="5"/>
    <s v="Pavo"/>
    <x v="1"/>
    <s v="1030388"/>
    <x v="380"/>
    <s v="Patas"/>
    <s v="Patas Garras"/>
    <x v="2"/>
    <n v="-8924"/>
    <n v="29275"/>
    <n v="20351"/>
    <n v="-2958"/>
    <n v="29275"/>
    <n v="26317"/>
    <n v="24000"/>
    <m/>
    <n v="2317"/>
    <s v="Sobre ingreso"/>
    <n v="0"/>
  </r>
  <r>
    <x v="570"/>
    <x v="5"/>
    <s v="Pavo"/>
    <x v="1"/>
    <s v="1030419"/>
    <x v="498"/>
    <s v="Menudencias"/>
    <s v="Menudencias Hígado"/>
    <x v="2"/>
    <n v="-6244"/>
    <n v="12244"/>
    <n v="6000"/>
    <n v="-17580"/>
    <n v="12244"/>
    <n v="0"/>
    <m/>
    <m/>
    <n v="0"/>
    <s v="OK"/>
    <n v="0"/>
  </r>
  <r>
    <x v="431"/>
    <x v="5"/>
    <s v="Pavo"/>
    <x v="1"/>
    <s v="1030424"/>
    <x v="382"/>
    <s v="Pech Desh"/>
    <s v="Pech Desh c/Piel"/>
    <x v="5"/>
    <n v="0"/>
    <n v="72000"/>
    <n v="72000"/>
    <n v="-40780"/>
    <n v="72780"/>
    <n v="32000"/>
    <n v="71985.051000000007"/>
    <m/>
    <n v="-39985.051000000007"/>
    <s v="Pendiente de ingreso"/>
    <n v="0"/>
  </r>
  <r>
    <x v="432"/>
    <x v="5"/>
    <s v="Pavo"/>
    <x v="1"/>
    <s v="1030452"/>
    <x v="383"/>
    <s v="Pech Desh"/>
    <s v="Pech Desh s/Piel"/>
    <x v="5"/>
    <n v="24834"/>
    <n v="9840"/>
    <n v="32000"/>
    <n v="21261"/>
    <n v="9840"/>
    <n v="28427"/>
    <n v="54276.785000000003"/>
    <m/>
    <n v="-25849.785000000003"/>
    <s v="Pendiente de ingreso"/>
    <n v="0"/>
  </r>
  <r>
    <x v="551"/>
    <x v="5"/>
    <s v="Pavo"/>
    <x v="1"/>
    <s v="1030461"/>
    <x v="484"/>
    <s v="Pech Desh"/>
    <s v="Pech Desh s/Piel"/>
    <x v="5"/>
    <n v="-4464"/>
    <n v="7200"/>
    <n v="2736"/>
    <n v="-10851"/>
    <n v="7200"/>
    <n v="0"/>
    <n v="3658.6729999999998"/>
    <m/>
    <n v="-3658.6729999999998"/>
    <s v="Pendiente de ingreso"/>
    <n v="0"/>
  </r>
  <r>
    <x v="433"/>
    <x v="5"/>
    <s v="Pavo"/>
    <x v="1"/>
    <s v="1030505"/>
    <x v="384"/>
    <s v="Pech Desh"/>
    <s v="Pech Desh Filete"/>
    <x v="5"/>
    <n v="-10390"/>
    <n v="0"/>
    <n v="0"/>
    <n v="-13451"/>
    <n v="0"/>
    <n v="0"/>
    <m/>
    <m/>
    <n v="0"/>
    <s v="OK"/>
    <n v="0"/>
  </r>
  <r>
    <x v="501"/>
    <x v="5"/>
    <s v="Pavo"/>
    <x v="1"/>
    <s v="1030525"/>
    <x v="439"/>
    <s v="Ala"/>
    <s v="Ala Trutro"/>
    <x v="2"/>
    <m/>
    <m/>
    <m/>
    <m/>
    <m/>
    <m/>
    <n v="24000"/>
    <m/>
    <n v="-24000"/>
    <s v="Pendiente de ingreso"/>
    <n v="0"/>
  </r>
  <r>
    <x v="553"/>
    <x v="5"/>
    <s v="Pavo"/>
    <x v="1"/>
    <s v="1030555"/>
    <x v="486"/>
    <s v="Menudencias"/>
    <s v="Menudencias Corazón"/>
    <x v="5"/>
    <n v="3665"/>
    <n v="11364"/>
    <n v="15029"/>
    <n v="-3881"/>
    <n v="11364"/>
    <n v="7482"/>
    <n v="23999.999"/>
    <m/>
    <n v="-16517.999"/>
    <s v="Pendiente de ingreso"/>
    <n v="0"/>
  </r>
  <r>
    <x v="435"/>
    <x v="5"/>
    <s v="Pavo"/>
    <x v="1"/>
    <s v="1030566"/>
    <x v="386"/>
    <s v="Ala"/>
    <s v="Ala Centro Punta"/>
    <x v="2"/>
    <n v="4075"/>
    <n v="17133"/>
    <n v="22000"/>
    <n v="7341"/>
    <n v="16659"/>
    <n v="24000"/>
    <n v="24000"/>
    <m/>
    <n v="0"/>
    <s v="OK"/>
    <n v="0"/>
  </r>
  <r>
    <x v="436"/>
    <x v="5"/>
    <s v="Pavo"/>
    <x v="1"/>
    <s v="1030658"/>
    <x v="387"/>
    <s v="Trutro Desh"/>
    <s v="Trutro Desh Corto"/>
    <x v="6"/>
    <n v="-27154"/>
    <n v="315154"/>
    <n v="288000"/>
    <n v="-29240"/>
    <n v="317239"/>
    <n v="288000"/>
    <n v="288208.32"/>
    <m/>
    <n v="-208.32000000000698"/>
    <s v="Pendiente de ingreso"/>
    <n v="0"/>
  </r>
  <r>
    <x v="437"/>
    <x v="5"/>
    <s v="Pavo"/>
    <x v="1"/>
    <s v="1030683"/>
    <x v="359"/>
    <s v="Trutro"/>
    <s v="Trutro Largo"/>
    <x v="2"/>
    <n v="65723"/>
    <n v="246277"/>
    <n v="312000"/>
    <n v="17"/>
    <n v="263983"/>
    <n v="264000"/>
    <n v="312000"/>
    <m/>
    <n v="-48000"/>
    <s v="Pendiente de ingreso"/>
    <n v="0"/>
  </r>
  <r>
    <x v="438"/>
    <x v="5"/>
    <s v="Pavo"/>
    <x v="1"/>
    <s v="1030684"/>
    <x v="388"/>
    <s v="Patas"/>
    <s v="Patas Garras"/>
    <x v="2"/>
    <n v="11587"/>
    <n v="25153"/>
    <n v="36739"/>
    <n v="-7201"/>
    <n v="25153"/>
    <n v="17951"/>
    <n v="24000"/>
    <m/>
    <n v="-6049"/>
    <s v="Pendiente de ingreso"/>
    <n v="0"/>
  </r>
  <r>
    <x v="439"/>
    <x v="5"/>
    <s v="Pavo"/>
    <x v="1"/>
    <s v="1030685"/>
    <x v="389"/>
    <s v="Ala"/>
    <s v="Ala Centro Punta"/>
    <x v="2"/>
    <n v="2577"/>
    <n v="135945"/>
    <n v="138523"/>
    <n v="9045"/>
    <n v="134954"/>
    <n v="144000"/>
    <n v="144000"/>
    <m/>
    <n v="0"/>
    <s v="OK"/>
    <n v="0"/>
  </r>
  <r>
    <x v="440"/>
    <x v="5"/>
    <s v="Pavo"/>
    <x v="1"/>
    <s v="1030686"/>
    <x v="390"/>
    <s v="Menudencias"/>
    <s v="Menudencias Cogote"/>
    <x v="2"/>
    <n v="-24484"/>
    <n v="125653"/>
    <n v="101169"/>
    <n v="-11344"/>
    <n v="125653"/>
    <n v="114309"/>
    <n v="120000"/>
    <m/>
    <n v="-5691"/>
    <s v="Pendiente de ingreso"/>
    <n v="0"/>
  </r>
  <r>
    <x v="441"/>
    <x v="5"/>
    <s v="Pavo"/>
    <x v="1"/>
    <s v="1030710"/>
    <x v="391"/>
    <s v="Menudencias"/>
    <s v="Menudencias Corazón"/>
    <x v="7"/>
    <m/>
    <m/>
    <m/>
    <n v="559"/>
    <n v="0"/>
    <n v="0"/>
    <m/>
    <m/>
    <n v="0"/>
    <s v="OK"/>
    <n v="0"/>
  </r>
  <r>
    <x v="442"/>
    <x v="5"/>
    <s v="Pavo"/>
    <x v="1"/>
    <s v="1030711"/>
    <x v="392"/>
    <s v="Menudencias"/>
    <s v="Menudencias Contre"/>
    <x v="7"/>
    <n v="1694"/>
    <n v="0"/>
    <n v="1694"/>
    <n v="7975"/>
    <n v="0"/>
    <n v="7975"/>
    <m/>
    <m/>
    <n v="7975"/>
    <s v="Sobre ingreso"/>
    <n v="0"/>
  </r>
  <r>
    <x v="443"/>
    <x v="5"/>
    <s v="Pavo"/>
    <x v="1"/>
    <s v="1030735"/>
    <x v="393"/>
    <s v="Menudencias"/>
    <s v="Menudencias Cogote"/>
    <x v="5"/>
    <n v="-12863"/>
    <n v="36863"/>
    <n v="24000"/>
    <n v="-17698"/>
    <n v="36863"/>
    <n v="19165"/>
    <n v="19050.864000000001"/>
    <m/>
    <n v="114.1359999999986"/>
    <s v="Sobre ingreso"/>
    <n v="0"/>
  </r>
  <r>
    <x v="444"/>
    <x v="5"/>
    <s v="Pavo"/>
    <x v="1"/>
    <s v="1030743"/>
    <x v="394"/>
    <s v="Trutro"/>
    <s v="Trutro Largo"/>
    <x v="2"/>
    <n v="-5000"/>
    <n v="10000"/>
    <n v="5000"/>
    <n v="-5000"/>
    <n v="10000"/>
    <n v="5000"/>
    <m/>
    <m/>
    <n v="5000"/>
    <s v="Sobre ingreso"/>
    <n v="0"/>
  </r>
  <r>
    <x v="445"/>
    <x v="5"/>
    <s v="Pavo"/>
    <x v="1"/>
    <s v="1030745"/>
    <x v="395"/>
    <s v="Menudencias"/>
    <s v="Menudencias Hígado"/>
    <x v="5"/>
    <n v="-9158"/>
    <n v="9158"/>
    <n v="0"/>
    <n v="-10710"/>
    <n v="9158"/>
    <n v="0"/>
    <m/>
    <m/>
    <n v="0"/>
    <s v="OK"/>
    <n v="0"/>
  </r>
  <r>
    <x v="447"/>
    <x v="5"/>
    <s v="Pavo"/>
    <x v="1"/>
    <s v="1030773"/>
    <x v="397"/>
    <s v="Pech Desh"/>
    <s v="Pech Desh Filete"/>
    <x v="5"/>
    <n v="11812"/>
    <n v="188"/>
    <n v="12000"/>
    <n v="1041"/>
    <n v="3939"/>
    <n v="4980"/>
    <n v="15159.045"/>
    <m/>
    <n v="-10179.045"/>
    <s v="Pendiente de ingreso"/>
    <n v="0"/>
  </r>
  <r>
    <x v="448"/>
    <x v="5"/>
    <s v="Pavo"/>
    <x v="1"/>
    <s v="1030782"/>
    <x v="398"/>
    <s v="Pech Desh"/>
    <s v="Pech Desh s/Piel"/>
    <x v="5"/>
    <n v="7001"/>
    <n v="6960"/>
    <n v="13265"/>
    <n v="-7542"/>
    <n v="6960"/>
    <n v="-696"/>
    <n v="14570.282999999999"/>
    <m/>
    <n v="-15266.282999999999"/>
    <s v="Pendiente de ingreso"/>
    <n v="0"/>
  </r>
  <r>
    <x v="449"/>
    <x v="5"/>
    <s v="Pavo"/>
    <x v="1"/>
    <s v="1030783"/>
    <x v="399"/>
    <s v="Pech"/>
    <s v="Pech Entera"/>
    <x v="5"/>
    <n v="211"/>
    <n v="120"/>
    <n v="0"/>
    <n v="0"/>
    <n v="120"/>
    <n v="0"/>
    <m/>
    <m/>
    <n v="0"/>
    <s v="OK"/>
    <n v="0"/>
  </r>
  <r>
    <x v="450"/>
    <x v="5"/>
    <s v="Pavo"/>
    <x v="1"/>
    <s v="1030784"/>
    <x v="400"/>
    <s v="Pech"/>
    <s v="Pech Entera"/>
    <x v="5"/>
    <n v="820"/>
    <n v="3600"/>
    <n v="4420"/>
    <n v="2036"/>
    <n v="3600"/>
    <n v="5636"/>
    <n v="5631.9009999999998"/>
    <m/>
    <n v="4.0990000000001601"/>
    <s v="Sobre ingreso"/>
    <n v="0"/>
  </r>
  <r>
    <x v="451"/>
    <x v="5"/>
    <s v="Pavo"/>
    <x v="1"/>
    <s v="1030785"/>
    <x v="401"/>
    <s v="Pech"/>
    <s v="Pech Entera"/>
    <x v="5"/>
    <n v="260"/>
    <n v="1080"/>
    <n v="1340"/>
    <n v="1518"/>
    <n v="1080"/>
    <n v="2598"/>
    <n v="2596.9520000000002"/>
    <m/>
    <n v="1.0479999999997744"/>
    <s v="Sobre ingreso"/>
    <n v="0"/>
  </r>
  <r>
    <x v="479"/>
    <x v="5"/>
    <s v="Pavo"/>
    <x v="1"/>
    <s v="1030792"/>
    <x v="421"/>
    <s v="Pech Desh"/>
    <s v="Pech Desh Filete"/>
    <x v="5"/>
    <n v="0"/>
    <n v="24000"/>
    <n v="24000"/>
    <m/>
    <m/>
    <m/>
    <m/>
    <m/>
    <n v="0"/>
    <s v="OK"/>
    <n v="0"/>
  </r>
  <r>
    <x v="479"/>
    <x v="5"/>
    <s v="Pavo"/>
    <x v="1"/>
    <s v="1030792"/>
    <x v="421"/>
    <s v="Pech Desh"/>
    <s v="Pech Desh Filete"/>
    <x v="6"/>
    <n v="13828"/>
    <n v="58172"/>
    <n v="72000"/>
    <n v="20048"/>
    <n v="51952"/>
    <n v="72000"/>
    <n v="72000"/>
    <m/>
    <n v="0"/>
    <s v="OK"/>
    <n v="0"/>
  </r>
  <r>
    <x v="592"/>
    <x v="5"/>
    <s v="Pavo"/>
    <x v="1"/>
    <s v="1030793"/>
    <x v="514"/>
    <s v="Pech"/>
    <s v="Pech Entera"/>
    <x v="5"/>
    <n v="0"/>
    <n v="720"/>
    <n v="0"/>
    <n v="0"/>
    <n v="720"/>
    <n v="0"/>
    <m/>
    <m/>
    <n v="0"/>
    <s v="OK"/>
    <n v="0"/>
  </r>
  <r>
    <x v="593"/>
    <x v="5"/>
    <s v="Pavo"/>
    <x v="1"/>
    <s v="1030794"/>
    <x v="515"/>
    <s v="Pech"/>
    <s v="Pech Entera"/>
    <x v="5"/>
    <n v="0"/>
    <n v="1080"/>
    <n v="1080"/>
    <n v="0"/>
    <n v="1080"/>
    <n v="1080"/>
    <m/>
    <m/>
    <n v="1080"/>
    <s v="Sobre ingreso"/>
    <n v="0"/>
  </r>
  <r>
    <x v="594"/>
    <x v="5"/>
    <s v="Pavo"/>
    <x v="1"/>
    <s v="1030809"/>
    <x v="516"/>
    <s v="Trutro"/>
    <s v="Trutro Corto"/>
    <x v="6"/>
    <m/>
    <m/>
    <m/>
    <m/>
    <m/>
    <m/>
    <n v="105"/>
    <m/>
    <n v="-105"/>
    <s v="Pendiente de ingreso"/>
    <n v="0"/>
  </r>
  <r>
    <x v="595"/>
    <x v="5"/>
    <s v="Pavo"/>
    <x v="1"/>
    <s v="1030810"/>
    <x v="517"/>
    <s v="Trutro"/>
    <s v="Trutro Largo"/>
    <x v="6"/>
    <m/>
    <m/>
    <m/>
    <m/>
    <m/>
    <m/>
    <n v="105"/>
    <m/>
    <n v="-105"/>
    <s v="Pendiente de ingreso"/>
    <n v="0"/>
  </r>
  <r>
    <x v="596"/>
    <x v="5"/>
    <s v="Pavo"/>
    <x v="1"/>
    <s v="1030818"/>
    <x v="518"/>
    <s v="Pech Desh"/>
    <s v="Pech Desh Filete"/>
    <x v="5"/>
    <m/>
    <m/>
    <m/>
    <n v="0"/>
    <n v="24000"/>
    <n v="24000"/>
    <n v="23995.017"/>
    <m/>
    <n v="4.9830000000001746"/>
    <s v="Sobre ingreso"/>
    <n v="0"/>
  </r>
  <r>
    <x v="408"/>
    <x v="5"/>
    <s v="Pavo"/>
    <x v="2"/>
    <s v="1030224"/>
    <x v="359"/>
    <s v="Trutro"/>
    <s v="Trutro Largo"/>
    <x v="7"/>
    <m/>
    <m/>
    <m/>
    <m/>
    <m/>
    <m/>
    <m/>
    <n v="129679"/>
    <n v="0"/>
    <s v="OK"/>
    <n v="0"/>
  </r>
  <r>
    <x v="409"/>
    <x v="5"/>
    <s v="Pavo"/>
    <x v="2"/>
    <s v="1030230"/>
    <x v="360"/>
    <s v="Recortes"/>
    <s v="Recortes Piel"/>
    <x v="5"/>
    <m/>
    <m/>
    <m/>
    <m/>
    <m/>
    <m/>
    <m/>
    <n v="2146"/>
    <n v="0"/>
    <s v="OK"/>
    <n v="0"/>
  </r>
  <r>
    <x v="421"/>
    <x v="5"/>
    <s v="Pavo"/>
    <x v="2"/>
    <s v="1030239"/>
    <x v="372"/>
    <s v="Ala"/>
    <s v="Ala Centro Punta"/>
    <x v="5"/>
    <m/>
    <m/>
    <m/>
    <m/>
    <m/>
    <m/>
    <m/>
    <n v="22803"/>
    <n v="0"/>
    <s v="OK"/>
    <n v="0"/>
  </r>
  <r>
    <x v="422"/>
    <x v="5"/>
    <s v="Pavo"/>
    <x v="2"/>
    <s v="1030265"/>
    <x v="373"/>
    <s v="Pech Desh"/>
    <s v="Pech Desh s/Piel"/>
    <x v="7"/>
    <m/>
    <m/>
    <m/>
    <m/>
    <m/>
    <m/>
    <m/>
    <n v="79602"/>
    <n v="0"/>
    <s v="OK"/>
    <n v="0"/>
  </r>
  <r>
    <x v="591"/>
    <x v="5"/>
    <s v="Pavo"/>
    <x v="2"/>
    <s v="1030279"/>
    <x v="513"/>
    <s v="Trutro Desh"/>
    <s v="Trutro Desh Corto"/>
    <x v="7"/>
    <m/>
    <m/>
    <m/>
    <m/>
    <m/>
    <m/>
    <m/>
    <n v="21601"/>
    <n v="0"/>
    <s v="OK"/>
    <n v="0"/>
  </r>
  <r>
    <x v="423"/>
    <x v="5"/>
    <s v="Pavo"/>
    <x v="2"/>
    <s v="1030321"/>
    <x v="374"/>
    <s v="Pech"/>
    <s v="Pech Entera"/>
    <x v="5"/>
    <m/>
    <m/>
    <m/>
    <m/>
    <m/>
    <m/>
    <m/>
    <n v="6123"/>
    <n v="0"/>
    <s v="OK"/>
    <n v="0"/>
  </r>
  <r>
    <x v="411"/>
    <x v="5"/>
    <s v="Pavo"/>
    <x v="2"/>
    <s v="1030332"/>
    <x v="362"/>
    <s v="Ala"/>
    <s v="Ala Trutro"/>
    <x v="7"/>
    <m/>
    <m/>
    <m/>
    <m/>
    <m/>
    <m/>
    <m/>
    <n v="48215"/>
    <n v="0"/>
    <s v="OK"/>
    <n v="0"/>
  </r>
  <r>
    <x v="424"/>
    <x v="5"/>
    <s v="Pavo"/>
    <x v="2"/>
    <s v="1030337"/>
    <x v="375"/>
    <s v="Pech Desh"/>
    <s v="Pech Desh s/Piel"/>
    <x v="6"/>
    <m/>
    <m/>
    <m/>
    <m/>
    <m/>
    <m/>
    <m/>
    <n v="225775"/>
    <n v="0"/>
    <s v="OK"/>
    <n v="0"/>
  </r>
  <r>
    <x v="412"/>
    <x v="5"/>
    <s v="Pavo"/>
    <x v="2"/>
    <s v="1030355"/>
    <x v="363"/>
    <s v="Varios"/>
    <s v="Varios Carcasa"/>
    <x v="7"/>
    <m/>
    <m/>
    <m/>
    <m/>
    <m/>
    <m/>
    <m/>
    <n v="69001"/>
    <n v="0"/>
    <s v="OK"/>
    <n v="0"/>
  </r>
  <r>
    <x v="425"/>
    <x v="5"/>
    <s v="Pavo"/>
    <x v="2"/>
    <s v="1030360"/>
    <x v="376"/>
    <s v="Pech"/>
    <s v="Pech Entera"/>
    <x v="5"/>
    <m/>
    <m/>
    <m/>
    <m/>
    <m/>
    <m/>
    <m/>
    <n v="5522"/>
    <n v="0"/>
    <s v="OK"/>
    <n v="0"/>
  </r>
  <r>
    <x v="550"/>
    <x v="5"/>
    <s v="Pavo"/>
    <x v="2"/>
    <s v="1030366"/>
    <x v="483"/>
    <s v="Pech"/>
    <s v="Pech Entera"/>
    <x v="5"/>
    <m/>
    <m/>
    <m/>
    <m/>
    <m/>
    <m/>
    <m/>
    <n v="2520"/>
    <n v="0"/>
    <s v="OK"/>
    <n v="0"/>
  </r>
  <r>
    <x v="426"/>
    <x v="5"/>
    <s v="Pavo"/>
    <x v="2"/>
    <s v="1030370"/>
    <x v="377"/>
    <s v="Recortes"/>
    <s v="Recortes Estándar"/>
    <x v="5"/>
    <m/>
    <m/>
    <m/>
    <m/>
    <m/>
    <m/>
    <m/>
    <n v="7154"/>
    <n v="0"/>
    <s v="OK"/>
    <n v="0"/>
  </r>
  <r>
    <x v="427"/>
    <x v="5"/>
    <s v="Pavo"/>
    <x v="2"/>
    <s v="1030376"/>
    <x v="378"/>
    <s v="Pech"/>
    <s v="Pech Entera"/>
    <x v="5"/>
    <m/>
    <m/>
    <m/>
    <m/>
    <m/>
    <m/>
    <m/>
    <n v="3239"/>
    <n v="0"/>
    <s v="OK"/>
    <n v="0"/>
  </r>
  <r>
    <x v="428"/>
    <x v="5"/>
    <s v="Pavo"/>
    <x v="2"/>
    <s v="1030379"/>
    <x v="379"/>
    <s v="Pech Desh"/>
    <s v="Pech Desh s/Piel"/>
    <x v="5"/>
    <m/>
    <m/>
    <m/>
    <m/>
    <m/>
    <m/>
    <m/>
    <n v="613972"/>
    <n v="0"/>
    <s v="OK"/>
    <n v="0"/>
  </r>
  <r>
    <x v="429"/>
    <x v="5"/>
    <s v="Pavo"/>
    <x v="2"/>
    <s v="1030388"/>
    <x v="380"/>
    <s v="Patas"/>
    <s v="Patas Garras"/>
    <x v="2"/>
    <m/>
    <m/>
    <m/>
    <m/>
    <m/>
    <m/>
    <m/>
    <n v="29280"/>
    <n v="0"/>
    <s v="OK"/>
    <n v="0"/>
  </r>
  <r>
    <x v="570"/>
    <x v="5"/>
    <s v="Pavo"/>
    <x v="2"/>
    <s v="1030419"/>
    <x v="498"/>
    <s v="Menudencias"/>
    <s v="Menudencias Hígado"/>
    <x v="2"/>
    <m/>
    <m/>
    <m/>
    <m/>
    <m/>
    <m/>
    <m/>
    <n v="12244"/>
    <n v="0"/>
    <s v="OK"/>
    <n v="0"/>
  </r>
  <r>
    <x v="431"/>
    <x v="5"/>
    <s v="Pavo"/>
    <x v="2"/>
    <s v="1030424"/>
    <x v="382"/>
    <s v="Pech Desh"/>
    <s v="Pech Desh c/Piel"/>
    <x v="5"/>
    <m/>
    <m/>
    <m/>
    <m/>
    <m/>
    <m/>
    <m/>
    <n v="71998"/>
    <n v="0"/>
    <s v="OK"/>
    <n v="0"/>
  </r>
  <r>
    <x v="432"/>
    <x v="5"/>
    <s v="Pavo"/>
    <x v="2"/>
    <s v="1030452"/>
    <x v="383"/>
    <s v="Pech Desh"/>
    <s v="Pech Desh s/Piel"/>
    <x v="5"/>
    <m/>
    <m/>
    <m/>
    <m/>
    <m/>
    <m/>
    <m/>
    <n v="9835"/>
    <n v="0"/>
    <s v="OK"/>
    <n v="0"/>
  </r>
  <r>
    <x v="551"/>
    <x v="5"/>
    <s v="Pavo"/>
    <x v="2"/>
    <s v="1030461"/>
    <x v="484"/>
    <s v="Pech Desh"/>
    <s v="Pech Desh s/Piel"/>
    <x v="5"/>
    <m/>
    <m/>
    <m/>
    <m/>
    <m/>
    <m/>
    <m/>
    <n v="7200"/>
    <n v="0"/>
    <s v="OK"/>
    <n v="0"/>
  </r>
  <r>
    <x v="480"/>
    <x v="5"/>
    <s v="Pavo"/>
    <x v="2"/>
    <s v="1030498"/>
    <x v="422"/>
    <s v="Menudencias"/>
    <s v="Menudencias Contre"/>
    <x v="7"/>
    <m/>
    <m/>
    <m/>
    <m/>
    <m/>
    <m/>
    <m/>
    <n v="10823"/>
    <n v="0"/>
    <s v="OK"/>
    <n v="0"/>
  </r>
  <r>
    <x v="434"/>
    <x v="5"/>
    <s v="Pavo"/>
    <x v="2"/>
    <s v="1030506"/>
    <x v="385"/>
    <s v="Pech Desh"/>
    <s v="Pech Desh s/Piel"/>
    <x v="2"/>
    <m/>
    <m/>
    <m/>
    <m/>
    <m/>
    <m/>
    <m/>
    <n v="23999"/>
    <n v="0"/>
    <s v="OK"/>
    <n v="0"/>
  </r>
  <r>
    <x v="501"/>
    <x v="5"/>
    <s v="Pavo"/>
    <x v="2"/>
    <s v="1030525"/>
    <x v="439"/>
    <s v="Ala"/>
    <s v="Ala Trutro"/>
    <x v="2"/>
    <m/>
    <m/>
    <m/>
    <m/>
    <m/>
    <m/>
    <m/>
    <n v="27901"/>
    <n v="0"/>
    <s v="OK"/>
    <n v="0"/>
  </r>
  <r>
    <x v="414"/>
    <x v="5"/>
    <s v="Pavo"/>
    <x v="2"/>
    <s v="1030535"/>
    <x v="365"/>
    <s v="Trutro"/>
    <s v="Trutro Largo"/>
    <x v="4"/>
    <m/>
    <m/>
    <m/>
    <m/>
    <m/>
    <m/>
    <m/>
    <n v="66001"/>
    <n v="0"/>
    <s v="OK"/>
    <n v="0"/>
  </r>
  <r>
    <x v="502"/>
    <x v="5"/>
    <s v="Pavo"/>
    <x v="2"/>
    <s v="1030542"/>
    <x v="440"/>
    <s v="Pech Desh"/>
    <s v="Pech Desh s/Piel"/>
    <x v="4"/>
    <m/>
    <m/>
    <m/>
    <m/>
    <m/>
    <m/>
    <m/>
    <n v="22002"/>
    <n v="0"/>
    <s v="OK"/>
    <n v="0"/>
  </r>
  <r>
    <x v="415"/>
    <x v="5"/>
    <s v="Pavo"/>
    <x v="2"/>
    <s v="1030545"/>
    <x v="366"/>
    <s v="Trutro Desh"/>
    <s v="Trutro Desh Corto"/>
    <x v="7"/>
    <m/>
    <m/>
    <m/>
    <m/>
    <m/>
    <m/>
    <m/>
    <n v="11250"/>
    <n v="0"/>
    <s v="OK"/>
    <n v="0"/>
  </r>
  <r>
    <x v="553"/>
    <x v="5"/>
    <s v="Pavo"/>
    <x v="2"/>
    <s v="1030555"/>
    <x v="486"/>
    <s v="Menudencias"/>
    <s v="Menudencias Corazón"/>
    <x v="5"/>
    <m/>
    <m/>
    <m/>
    <m/>
    <m/>
    <m/>
    <m/>
    <n v="11365"/>
    <n v="0"/>
    <s v="OK"/>
    <n v="0"/>
  </r>
  <r>
    <x v="435"/>
    <x v="5"/>
    <s v="Pavo"/>
    <x v="2"/>
    <s v="1030566"/>
    <x v="386"/>
    <s v="Ala"/>
    <s v="Ala Centro Punta"/>
    <x v="2"/>
    <m/>
    <m/>
    <m/>
    <m/>
    <m/>
    <m/>
    <m/>
    <n v="17131"/>
    <n v="0"/>
    <s v="OK"/>
    <n v="0"/>
  </r>
  <r>
    <x v="436"/>
    <x v="5"/>
    <s v="Pavo"/>
    <x v="2"/>
    <s v="1030658"/>
    <x v="387"/>
    <s v="Trutro Desh"/>
    <s v="Trutro Desh Corto"/>
    <x v="6"/>
    <m/>
    <m/>
    <m/>
    <m/>
    <m/>
    <m/>
    <m/>
    <n v="315157"/>
    <n v="0"/>
    <s v="OK"/>
    <n v="0"/>
  </r>
  <r>
    <x v="417"/>
    <x v="5"/>
    <s v="Pavo"/>
    <x v="2"/>
    <s v="1030670"/>
    <x v="368"/>
    <s v="Pech Desh"/>
    <s v="Pech Desh s/Piel"/>
    <x v="7"/>
    <m/>
    <m/>
    <m/>
    <m/>
    <m/>
    <m/>
    <m/>
    <n v="4503"/>
    <n v="0"/>
    <s v="OK"/>
    <n v="0"/>
  </r>
  <r>
    <x v="437"/>
    <x v="5"/>
    <s v="Pavo"/>
    <x v="2"/>
    <s v="1030683"/>
    <x v="359"/>
    <s v="Trutro"/>
    <s v="Trutro Largo"/>
    <x v="2"/>
    <m/>
    <m/>
    <m/>
    <m/>
    <m/>
    <m/>
    <m/>
    <n v="246274"/>
    <n v="0"/>
    <s v="OK"/>
    <n v="0"/>
  </r>
  <r>
    <x v="438"/>
    <x v="5"/>
    <s v="Pavo"/>
    <x v="2"/>
    <s v="1030684"/>
    <x v="388"/>
    <s v="Patas"/>
    <s v="Patas Garras"/>
    <x v="2"/>
    <m/>
    <m/>
    <m/>
    <m/>
    <m/>
    <m/>
    <m/>
    <n v="25149"/>
    <n v="0"/>
    <s v="OK"/>
    <n v="0"/>
  </r>
  <r>
    <x v="439"/>
    <x v="5"/>
    <s v="Pavo"/>
    <x v="2"/>
    <s v="1030685"/>
    <x v="389"/>
    <s v="Ala"/>
    <s v="Ala Centro Punta"/>
    <x v="2"/>
    <m/>
    <m/>
    <m/>
    <m/>
    <m/>
    <m/>
    <m/>
    <n v="135943"/>
    <n v="0"/>
    <s v="OK"/>
    <n v="0"/>
  </r>
  <r>
    <x v="440"/>
    <x v="5"/>
    <s v="Pavo"/>
    <x v="2"/>
    <s v="1030686"/>
    <x v="390"/>
    <s v="Menudencias"/>
    <s v="Menudencias Cogote"/>
    <x v="2"/>
    <m/>
    <m/>
    <m/>
    <m/>
    <m/>
    <m/>
    <m/>
    <n v="125649"/>
    <n v="0"/>
    <s v="OK"/>
    <n v="0"/>
  </r>
  <r>
    <x v="418"/>
    <x v="5"/>
    <s v="Pavo"/>
    <x v="2"/>
    <s v="1030720"/>
    <x v="369"/>
    <s v="Recortes"/>
    <s v="Recortes Piel"/>
    <x v="7"/>
    <m/>
    <m/>
    <m/>
    <m/>
    <m/>
    <m/>
    <m/>
    <n v="17505"/>
    <n v="0"/>
    <s v="OK"/>
    <n v="0"/>
  </r>
  <r>
    <x v="443"/>
    <x v="5"/>
    <s v="Pavo"/>
    <x v="2"/>
    <s v="1030735"/>
    <x v="393"/>
    <s v="Menudencias"/>
    <s v="Menudencias Cogote"/>
    <x v="5"/>
    <m/>
    <m/>
    <m/>
    <m/>
    <m/>
    <m/>
    <m/>
    <n v="36864"/>
    <n v="0"/>
    <s v="OK"/>
    <n v="0"/>
  </r>
  <r>
    <x v="444"/>
    <x v="5"/>
    <s v="Pavo"/>
    <x v="2"/>
    <s v="1030743"/>
    <x v="394"/>
    <s v="Trutro"/>
    <s v="Trutro Largo"/>
    <x v="2"/>
    <m/>
    <m/>
    <m/>
    <m/>
    <m/>
    <m/>
    <m/>
    <n v="10002"/>
    <n v="0"/>
    <s v="OK"/>
    <n v="0"/>
  </r>
  <r>
    <x v="445"/>
    <x v="5"/>
    <s v="Pavo"/>
    <x v="2"/>
    <s v="1030745"/>
    <x v="395"/>
    <s v="Menudencias"/>
    <s v="Menudencias Hígado"/>
    <x v="5"/>
    <m/>
    <m/>
    <m/>
    <m/>
    <m/>
    <m/>
    <m/>
    <n v="9152"/>
    <n v="0"/>
    <s v="OK"/>
    <n v="0"/>
  </r>
  <r>
    <x v="448"/>
    <x v="5"/>
    <s v="Pavo"/>
    <x v="2"/>
    <s v="1030782"/>
    <x v="398"/>
    <s v="Pech Desh"/>
    <s v="Pech Desh s/Piel"/>
    <x v="5"/>
    <m/>
    <m/>
    <m/>
    <m/>
    <m/>
    <m/>
    <m/>
    <n v="6960"/>
    <n v="0"/>
    <s v="OK"/>
    <n v="0"/>
  </r>
  <r>
    <x v="450"/>
    <x v="5"/>
    <s v="Pavo"/>
    <x v="2"/>
    <s v="1030784"/>
    <x v="400"/>
    <s v="Pech"/>
    <s v="Pech Entera"/>
    <x v="5"/>
    <m/>
    <m/>
    <m/>
    <m/>
    <m/>
    <m/>
    <m/>
    <n v="3603"/>
    <n v="0"/>
    <s v="OK"/>
    <n v="0"/>
  </r>
  <r>
    <x v="451"/>
    <x v="5"/>
    <s v="Pavo"/>
    <x v="2"/>
    <s v="1030785"/>
    <x v="401"/>
    <s v="Pech"/>
    <s v="Pech Entera"/>
    <x v="5"/>
    <m/>
    <m/>
    <m/>
    <m/>
    <m/>
    <m/>
    <m/>
    <n v="1079"/>
    <n v="0"/>
    <s v="OK"/>
    <n v="0"/>
  </r>
  <r>
    <x v="479"/>
    <x v="5"/>
    <s v="Pavo"/>
    <x v="2"/>
    <s v="1030792"/>
    <x v="421"/>
    <s v="Pech Desh"/>
    <s v="Pech Desh Filete"/>
    <x v="6"/>
    <m/>
    <m/>
    <m/>
    <m/>
    <m/>
    <m/>
    <m/>
    <n v="82169"/>
    <n v="0"/>
    <s v="OK"/>
    <n v="0"/>
  </r>
  <r>
    <x v="592"/>
    <x v="5"/>
    <s v="Pavo"/>
    <x v="2"/>
    <s v="1030793"/>
    <x v="514"/>
    <s v="Pech"/>
    <s v="Pech Entera"/>
    <x v="5"/>
    <m/>
    <m/>
    <m/>
    <m/>
    <m/>
    <m/>
    <m/>
    <n v="719"/>
    <n v="0"/>
    <s v="OK"/>
    <n v="0"/>
  </r>
  <r>
    <x v="593"/>
    <x v="5"/>
    <s v="Pavo"/>
    <x v="2"/>
    <s v="1030794"/>
    <x v="515"/>
    <s v="Pech"/>
    <s v="Pech Entera"/>
    <x v="5"/>
    <m/>
    <m/>
    <m/>
    <m/>
    <m/>
    <m/>
    <m/>
    <n v="1079"/>
    <n v="0"/>
    <s v="OK"/>
    <n v="0"/>
  </r>
  <r>
    <x v="573"/>
    <x v="5"/>
    <s v="Pavo"/>
    <x v="2"/>
    <s v="1030804"/>
    <x v="501"/>
    <s v="Menudencias"/>
    <s v="Menudencias Hígado"/>
    <x v="7"/>
    <m/>
    <m/>
    <m/>
    <m/>
    <m/>
    <m/>
    <m/>
    <n v="4598"/>
    <n v="0"/>
    <s v="OK"/>
    <n v="0"/>
  </r>
  <r>
    <x v="0"/>
    <x v="6"/>
    <s v="Pollo"/>
    <x v="0"/>
    <s v="1010877"/>
    <x v="0"/>
    <s v="Menudencias"/>
    <s v="Menudencias Contre"/>
    <x v="0"/>
    <n v="-66006"/>
    <n v="114006"/>
    <n v="48000"/>
    <n v="-66006"/>
    <n v="114006"/>
    <n v="48000"/>
    <n v="40590"/>
    <m/>
    <n v="7410"/>
    <s v="Sobre ingreso"/>
    <n v="0"/>
  </r>
  <r>
    <x v="1"/>
    <x v="6"/>
    <s v="Pollo"/>
    <x v="0"/>
    <s v="1011042"/>
    <x v="1"/>
    <s v="Cazuela"/>
    <s v="Cazuela Espinazo"/>
    <x v="0"/>
    <n v="-459"/>
    <n v="459"/>
    <n v="0"/>
    <n v="-459"/>
    <n v="55869"/>
    <n v="55410"/>
    <n v="55410"/>
    <m/>
    <n v="0"/>
    <s v="OK"/>
    <n v="0"/>
  </r>
  <r>
    <x v="559"/>
    <x v="6"/>
    <s v="Pollo"/>
    <x v="0"/>
    <s v="1011105"/>
    <x v="492"/>
    <s v="Ala"/>
    <s v="Ala Trutro-Centro"/>
    <x v="0"/>
    <n v="0"/>
    <n v="6000"/>
    <n v="6000"/>
    <n v="0"/>
    <n v="14000"/>
    <n v="14000"/>
    <n v="14000"/>
    <m/>
    <n v="0"/>
    <s v="OK"/>
    <n v="0"/>
  </r>
  <r>
    <x v="5"/>
    <x v="6"/>
    <s v="Pollo"/>
    <x v="0"/>
    <s v="1011421"/>
    <x v="5"/>
    <s v="Carne Recuperada"/>
    <s v="Carne Recuperada Pul"/>
    <x v="0"/>
    <n v="-18987"/>
    <n v="898987"/>
    <n v="880000"/>
    <n v="-18987"/>
    <n v="874987"/>
    <n v="856000"/>
    <n v="744000"/>
    <m/>
    <n v="112000"/>
    <s v="Sobre ingreso"/>
    <n v="0"/>
  </r>
  <r>
    <x v="6"/>
    <x v="6"/>
    <s v="Pollo"/>
    <x v="0"/>
    <s v="1011558"/>
    <x v="6"/>
    <s v="Carne Recuperada"/>
    <s v="Carne Recuperada Pul"/>
    <x v="0"/>
    <n v="4220"/>
    <n v="48138"/>
    <n v="52358"/>
    <n v="4220"/>
    <n v="260780"/>
    <n v="265000"/>
    <n v="361000"/>
    <m/>
    <n v="-96000"/>
    <s v="Pendiente de ingreso"/>
    <n v="0"/>
  </r>
  <r>
    <x v="7"/>
    <x v="6"/>
    <s v="Pollo"/>
    <x v="0"/>
    <s v="1011560"/>
    <x v="7"/>
    <s v="Menudencias"/>
    <s v="Menudencias Corazón"/>
    <x v="0"/>
    <m/>
    <m/>
    <m/>
    <m/>
    <m/>
    <m/>
    <n v="15000"/>
    <m/>
    <n v="-15000"/>
    <s v="Pendiente de ingreso"/>
    <n v="0"/>
  </r>
  <r>
    <x v="7"/>
    <x v="6"/>
    <s v="Pollo"/>
    <x v="0"/>
    <s v="1011560"/>
    <x v="7"/>
    <s v="Menudencias"/>
    <s v="Menudencias Corazón"/>
    <x v="3"/>
    <n v="4095"/>
    <n v="43905"/>
    <n v="48000"/>
    <n v="4095"/>
    <n v="43905"/>
    <n v="48000"/>
    <n v="48000"/>
    <m/>
    <n v="0"/>
    <s v="OK"/>
    <n v="0"/>
  </r>
  <r>
    <x v="8"/>
    <x v="6"/>
    <s v="Pollo"/>
    <x v="0"/>
    <s v="1011582"/>
    <x v="8"/>
    <s v="Reproductor"/>
    <s v="Reproductor Gallina"/>
    <x v="0"/>
    <n v="1516"/>
    <n v="0"/>
    <n v="1516"/>
    <n v="1516"/>
    <n v="0"/>
    <n v="1516"/>
    <m/>
    <m/>
    <n v="1516"/>
    <s v="Sobre ingreso"/>
    <n v="0"/>
  </r>
  <r>
    <x v="15"/>
    <x v="6"/>
    <s v="Pollo"/>
    <x v="0"/>
    <s v="1012012"/>
    <x v="15"/>
    <s v="Ala"/>
    <s v="Ala Centro"/>
    <x v="4"/>
    <n v="4313"/>
    <n v="15687"/>
    <n v="20000"/>
    <n v="4313"/>
    <n v="15687"/>
    <n v="20000"/>
    <n v="20000"/>
    <m/>
    <n v="0"/>
    <s v="OK"/>
    <n v="0"/>
  </r>
  <r>
    <x v="16"/>
    <x v="6"/>
    <s v="Pollo"/>
    <x v="0"/>
    <s v="1012207"/>
    <x v="16"/>
    <s v="Menudencias"/>
    <s v="Menudencias Contre"/>
    <x v="0"/>
    <n v="0"/>
    <n v="24000"/>
    <n v="24000"/>
    <n v="0"/>
    <n v="24000"/>
    <n v="24000"/>
    <n v="24000"/>
    <m/>
    <n v="0"/>
    <s v="OK"/>
    <n v="0"/>
  </r>
  <r>
    <x v="17"/>
    <x v="6"/>
    <s v="Pollo"/>
    <x v="0"/>
    <s v="1012208"/>
    <x v="17"/>
    <s v="Reproductor"/>
    <s v="Reproductor Gallina"/>
    <x v="0"/>
    <n v="1870"/>
    <n v="22130"/>
    <n v="24000"/>
    <n v="1870"/>
    <n v="22130"/>
    <n v="24000"/>
    <n v="24000"/>
    <m/>
    <n v="0"/>
    <s v="OK"/>
    <n v="0"/>
  </r>
  <r>
    <x v="560"/>
    <x v="6"/>
    <s v="Pollo"/>
    <x v="0"/>
    <s v="1012275"/>
    <x v="493"/>
    <s v="Ala"/>
    <s v="Ala Trutro"/>
    <x v="2"/>
    <n v="1510"/>
    <n v="0"/>
    <n v="0"/>
    <n v="1510"/>
    <n v="0"/>
    <n v="0"/>
    <m/>
    <m/>
    <n v="0"/>
    <s v="OK"/>
    <n v="0"/>
  </r>
  <r>
    <x v="18"/>
    <x v="6"/>
    <s v="Pollo"/>
    <x v="0"/>
    <s v="1012283"/>
    <x v="18"/>
    <s v="Menudencias"/>
    <s v="Menudencias Pana"/>
    <x v="0"/>
    <n v="65266"/>
    <n v="78734"/>
    <n v="144000"/>
    <n v="65266"/>
    <n v="101734"/>
    <n v="167000"/>
    <n v="191000"/>
    <m/>
    <n v="-24000"/>
    <s v="Pendiente de ingreso"/>
    <n v="0"/>
  </r>
  <r>
    <x v="20"/>
    <x v="6"/>
    <s v="Pollo"/>
    <x v="0"/>
    <s v="1012362"/>
    <x v="20"/>
    <s v="Menudencias"/>
    <s v="Menudencias Corazón"/>
    <x v="0"/>
    <n v="-14183"/>
    <n v="14183"/>
    <n v="0"/>
    <n v="-14183"/>
    <n v="14183"/>
    <n v="0"/>
    <m/>
    <m/>
    <n v="0"/>
    <s v="OK"/>
    <n v="0"/>
  </r>
  <r>
    <x v="20"/>
    <x v="6"/>
    <s v="Pollo"/>
    <x v="0"/>
    <s v="1012362"/>
    <x v="20"/>
    <s v="Menudencias"/>
    <s v="Menudencias Corazón"/>
    <x v="3"/>
    <n v="0"/>
    <n v="20612"/>
    <n v="20612"/>
    <n v="0"/>
    <n v="20612"/>
    <n v="20612"/>
    <n v="24000"/>
    <m/>
    <n v="-3388"/>
    <s v="Pendiente de ingreso"/>
    <n v="0"/>
  </r>
  <r>
    <x v="32"/>
    <x v="6"/>
    <s v="Pollo"/>
    <x v="0"/>
    <s v="1012552"/>
    <x v="30"/>
    <s v="Pechuga Desh"/>
    <s v="Pechuga Desh s/Piel"/>
    <x v="0"/>
    <n v="-230"/>
    <n v="230"/>
    <n v="0"/>
    <n v="-230"/>
    <n v="24230"/>
    <n v="24000"/>
    <n v="24000"/>
    <m/>
    <n v="0"/>
    <s v="OK"/>
    <n v="0"/>
  </r>
  <r>
    <x v="33"/>
    <x v="6"/>
    <s v="Pollo"/>
    <x v="0"/>
    <s v="1012556"/>
    <x v="31"/>
    <s v="Carne Recuperada"/>
    <s v="Carne Recuperada ADM"/>
    <x v="0"/>
    <n v="0"/>
    <n v="96000"/>
    <n v="96000"/>
    <n v="0"/>
    <n v="192000"/>
    <n v="192000"/>
    <n v="192000"/>
    <m/>
    <n v="0"/>
    <s v="OK"/>
    <n v="0"/>
  </r>
  <r>
    <x v="35"/>
    <x v="6"/>
    <s v="Pollo"/>
    <x v="0"/>
    <s v="1012612"/>
    <x v="33"/>
    <s v="Carne Recuperada"/>
    <s v="Carne Recuperada Pul"/>
    <x v="4"/>
    <n v="-25349"/>
    <n v="1425349"/>
    <n v="1400000"/>
    <n v="-25349"/>
    <n v="1425349"/>
    <n v="1400000"/>
    <n v="1400000"/>
    <m/>
    <n v="0"/>
    <s v="OK"/>
    <n v="0"/>
  </r>
  <r>
    <x v="37"/>
    <x v="6"/>
    <s v="Pollo"/>
    <x v="0"/>
    <s v="1012674"/>
    <x v="35"/>
    <s v="Menudencias"/>
    <s v="Menudencias Corazón"/>
    <x v="3"/>
    <n v="-54645"/>
    <n v="52700"/>
    <n v="0"/>
    <n v="-54645"/>
    <n v="78640"/>
    <n v="23995"/>
    <n v="23995"/>
    <m/>
    <n v="0"/>
    <s v="OK"/>
    <n v="0"/>
  </r>
  <r>
    <x v="40"/>
    <x v="6"/>
    <s v="Pollo"/>
    <x v="0"/>
    <s v="1012719"/>
    <x v="38"/>
    <s v="Carne Recuperada"/>
    <s v="Carne Recuperada ADM"/>
    <x v="0"/>
    <n v="137"/>
    <n v="287863"/>
    <n v="288000"/>
    <n v="137"/>
    <n v="167863"/>
    <n v="168000"/>
    <n v="144000"/>
    <m/>
    <n v="24000"/>
    <s v="Sobre ingreso"/>
    <n v="0"/>
  </r>
  <r>
    <x v="455"/>
    <x v="6"/>
    <s v="Pollo"/>
    <x v="0"/>
    <s v="1012763"/>
    <x v="404"/>
    <s v="Menudencias"/>
    <s v="Menudencias Pana"/>
    <x v="0"/>
    <n v="-19025"/>
    <n v="91025"/>
    <n v="72000"/>
    <n v="-19025"/>
    <n v="91025"/>
    <n v="72000"/>
    <n v="48000"/>
    <m/>
    <n v="24000"/>
    <s v="Sobre ingreso"/>
    <n v="0"/>
  </r>
  <r>
    <x v="456"/>
    <x v="6"/>
    <s v="Pollo"/>
    <x v="0"/>
    <s v="1012764"/>
    <x v="405"/>
    <s v="Carne Recuperada"/>
    <s v="Carne Recuperada ADM"/>
    <x v="6"/>
    <n v="877"/>
    <n v="240000"/>
    <n v="240876"/>
    <n v="877"/>
    <n v="240000"/>
    <n v="240876"/>
    <n v="240000"/>
    <m/>
    <n v="876"/>
    <s v="Sobre ingreso"/>
    <n v="0"/>
  </r>
  <r>
    <x v="557"/>
    <x v="6"/>
    <s v="Pollo"/>
    <x v="0"/>
    <s v="1012778"/>
    <x v="490"/>
    <s v="Menudencias"/>
    <s v="Menudencias Corazón"/>
    <x v="0"/>
    <m/>
    <m/>
    <m/>
    <n v="48000"/>
    <n v="0"/>
    <n v="48000"/>
    <n v="48000"/>
    <m/>
    <n v="0"/>
    <s v="OK"/>
    <n v="0"/>
  </r>
  <r>
    <x v="42"/>
    <x v="6"/>
    <s v="Pollo"/>
    <x v="1"/>
    <s v="1010885"/>
    <x v="40"/>
    <s v="Pechuga Desh"/>
    <s v="Pechuga Desh s/Piel"/>
    <x v="5"/>
    <n v="820"/>
    <n v="1448"/>
    <n v="2268"/>
    <n v="820"/>
    <n v="0"/>
    <n v="0"/>
    <m/>
    <m/>
    <n v="0"/>
    <s v="OK"/>
    <n v="0"/>
  </r>
  <r>
    <x v="481"/>
    <x v="6"/>
    <s v="Pollo"/>
    <x v="1"/>
    <s v="1010886"/>
    <x v="423"/>
    <s v="Pechuga Desh"/>
    <s v="Pechuga Desh s/Piel"/>
    <x v="5"/>
    <n v="-1999"/>
    <n v="6988"/>
    <n v="4990"/>
    <n v="-1999"/>
    <n v="0"/>
    <n v="0"/>
    <m/>
    <m/>
    <n v="0"/>
    <s v="OK"/>
    <n v="0"/>
  </r>
  <r>
    <x v="43"/>
    <x v="6"/>
    <s v="Pollo"/>
    <x v="1"/>
    <s v="1010887"/>
    <x v="41"/>
    <s v="Pechuga Desh"/>
    <s v="Pechuga Desh s/Piel"/>
    <x v="5"/>
    <n v="127"/>
    <n v="0"/>
    <n v="0"/>
    <n v="127"/>
    <n v="0"/>
    <n v="0"/>
    <m/>
    <m/>
    <n v="0"/>
    <s v="OK"/>
    <n v="0"/>
  </r>
  <r>
    <x v="44"/>
    <x v="6"/>
    <s v="Pollo"/>
    <x v="1"/>
    <s v="1010888"/>
    <x v="42"/>
    <s v="Pechuga Desh"/>
    <s v="Pechuga Desh s/Piel"/>
    <x v="5"/>
    <n v="771"/>
    <n v="0"/>
    <n v="0"/>
    <n v="771"/>
    <n v="0"/>
    <n v="0"/>
    <m/>
    <m/>
    <n v="0"/>
    <s v="OK"/>
    <n v="0"/>
  </r>
  <r>
    <x v="2"/>
    <x v="6"/>
    <s v="Pollo"/>
    <x v="1"/>
    <s v="1011047"/>
    <x v="2"/>
    <s v="Pechuga Desh"/>
    <s v="Pechuga Desh s/Piel"/>
    <x v="6"/>
    <n v="90"/>
    <n v="0"/>
    <n v="0"/>
    <n v="90"/>
    <n v="22800"/>
    <n v="22890"/>
    <n v="22800"/>
    <m/>
    <n v="90"/>
    <s v="Sobre ingreso"/>
    <n v="0"/>
  </r>
  <r>
    <x v="559"/>
    <x v="6"/>
    <s v="Pollo"/>
    <x v="1"/>
    <s v="1011105"/>
    <x v="492"/>
    <s v="Ala"/>
    <s v="Ala Trutro-Centro"/>
    <x v="5"/>
    <n v="-6000"/>
    <n v="6000"/>
    <n v="0"/>
    <n v="-6000"/>
    <n v="6000"/>
    <n v="0"/>
    <m/>
    <m/>
    <n v="0"/>
    <s v="OK"/>
    <n v="0"/>
  </r>
  <r>
    <x v="46"/>
    <x v="6"/>
    <s v="Pollo"/>
    <x v="1"/>
    <s v="1011127"/>
    <x v="44"/>
    <s v="Pechuga Desh"/>
    <s v="Pechuga Desh s/Piel"/>
    <x v="6"/>
    <n v="-23788"/>
    <n v="1453625"/>
    <n v="1429836"/>
    <n v="-23788"/>
    <n v="1374589"/>
    <n v="1350800"/>
    <n v="1402600"/>
    <m/>
    <n v="-51800"/>
    <s v="Pendiente de ingreso"/>
    <n v="0"/>
  </r>
  <r>
    <x v="47"/>
    <x v="6"/>
    <s v="Pollo"/>
    <x v="1"/>
    <s v="1011150"/>
    <x v="45"/>
    <s v="Ala"/>
    <s v="Ala Trutro-Centro"/>
    <x v="6"/>
    <n v="2241"/>
    <n v="45759"/>
    <n v="48000"/>
    <n v="2241"/>
    <n v="37773"/>
    <n v="40014"/>
    <n v="40014"/>
    <m/>
    <n v="0"/>
    <s v="OK"/>
    <n v="0"/>
  </r>
  <r>
    <x v="515"/>
    <x v="6"/>
    <s v="Pollo"/>
    <x v="1"/>
    <s v="1011151"/>
    <x v="452"/>
    <s v="Filete"/>
    <s v="Filete"/>
    <x v="6"/>
    <n v="522"/>
    <n v="0"/>
    <n v="0"/>
    <n v="522"/>
    <n v="0"/>
    <n v="0"/>
    <m/>
    <m/>
    <n v="0"/>
    <s v="OK"/>
    <n v="0"/>
  </r>
  <r>
    <x v="48"/>
    <x v="6"/>
    <s v="Pollo"/>
    <x v="1"/>
    <s v="1011250"/>
    <x v="46"/>
    <s v="Pechuga Desh"/>
    <s v="Pechuga Desh s/Piel"/>
    <x v="5"/>
    <n v="759"/>
    <n v="11793"/>
    <n v="12552"/>
    <n v="759"/>
    <n v="0"/>
    <n v="0"/>
    <m/>
    <m/>
    <n v="0"/>
    <s v="OK"/>
    <n v="0"/>
  </r>
  <r>
    <x v="3"/>
    <x v="6"/>
    <s v="Pollo"/>
    <x v="1"/>
    <s v="1011290"/>
    <x v="3"/>
    <s v="Subprod"/>
    <s v="Subprod Piel"/>
    <x v="0"/>
    <n v="-1"/>
    <n v="0"/>
    <n v="0"/>
    <n v="-1"/>
    <n v="0"/>
    <n v="0"/>
    <m/>
    <m/>
    <n v="0"/>
    <s v="OK"/>
    <n v="0"/>
  </r>
  <r>
    <x v="9"/>
    <x v="6"/>
    <s v="Pollo"/>
    <x v="1"/>
    <s v="1011586"/>
    <x v="9"/>
    <s v="Ala"/>
    <s v="Ala Centro"/>
    <x v="2"/>
    <n v="2675"/>
    <n v="57325"/>
    <n v="60000"/>
    <n v="2675"/>
    <n v="117325"/>
    <n v="120000"/>
    <n v="120000"/>
    <m/>
    <n v="0"/>
    <s v="OK"/>
    <n v="0"/>
  </r>
  <r>
    <x v="88"/>
    <x v="6"/>
    <s v="Pollo"/>
    <x v="1"/>
    <s v="1011614"/>
    <x v="80"/>
    <s v="Pechuga Desh"/>
    <s v="Pechuga Desh s/Piel"/>
    <x v="6"/>
    <n v="1832"/>
    <n v="37209"/>
    <n v="39041"/>
    <n v="1832"/>
    <n v="37209"/>
    <n v="39041"/>
    <n v="39073.56"/>
    <m/>
    <n v="-32.559999999997672"/>
    <s v="Pendiente de ingreso"/>
    <n v="0"/>
  </r>
  <r>
    <x v="49"/>
    <x v="6"/>
    <s v="Pollo"/>
    <x v="1"/>
    <s v="1011701"/>
    <x v="47"/>
    <s v="Pechuga Desh"/>
    <s v="Pechuga Desh s/Piel"/>
    <x v="5"/>
    <n v="-82073"/>
    <n v="118360"/>
    <n v="36288"/>
    <n v="-82073"/>
    <n v="0"/>
    <n v="0"/>
    <m/>
    <m/>
    <n v="0"/>
    <s v="OK"/>
    <n v="0"/>
  </r>
  <r>
    <x v="50"/>
    <x v="6"/>
    <s v="Pollo"/>
    <x v="1"/>
    <s v="1011748"/>
    <x v="48"/>
    <s v="Pechuga Desh"/>
    <s v="Pechuga Desh s/Piel"/>
    <x v="7"/>
    <n v="-163293"/>
    <n v="140000"/>
    <n v="0"/>
    <n v="-163293"/>
    <n v="140000"/>
    <n v="0"/>
    <m/>
    <m/>
    <n v="0"/>
    <s v="OK"/>
    <n v="0"/>
  </r>
  <r>
    <x v="597"/>
    <x v="6"/>
    <s v="Pollo"/>
    <x v="1"/>
    <s v="1011906"/>
    <x v="519"/>
    <s v="Filete"/>
    <s v="Filete"/>
    <x v="7"/>
    <m/>
    <m/>
    <m/>
    <m/>
    <m/>
    <m/>
    <n v="150"/>
    <m/>
    <n v="-150"/>
    <s v="Pendiente de ingreso"/>
    <n v="0"/>
  </r>
  <r>
    <x v="517"/>
    <x v="6"/>
    <s v="Pollo"/>
    <x v="1"/>
    <s v="1011948"/>
    <x v="454"/>
    <s v="Menudencias"/>
    <s v="Menudencias Contre"/>
    <x v="8"/>
    <n v="72"/>
    <n v="0"/>
    <n v="0"/>
    <n v="72"/>
    <n v="0"/>
    <n v="0"/>
    <m/>
    <m/>
    <n v="0"/>
    <s v="OK"/>
    <n v="0"/>
  </r>
  <r>
    <x v="11"/>
    <x v="6"/>
    <s v="Pollo"/>
    <x v="1"/>
    <s v="1011967"/>
    <x v="11"/>
    <s v="Patas"/>
    <s v="Patas Garras"/>
    <x v="2"/>
    <n v="-177197"/>
    <n v="33573"/>
    <n v="0"/>
    <n v="-177197"/>
    <n v="33573"/>
    <n v="0"/>
    <m/>
    <m/>
    <n v="0"/>
    <s v="OK"/>
    <n v="0"/>
  </r>
  <r>
    <x v="12"/>
    <x v="6"/>
    <s v="Pollo"/>
    <x v="1"/>
    <s v="1011968"/>
    <x v="12"/>
    <s v="Patas"/>
    <s v="Patas Garras"/>
    <x v="2"/>
    <n v="-25971"/>
    <n v="0"/>
    <n v="0"/>
    <n v="-25971"/>
    <n v="37971"/>
    <n v="12000"/>
    <n v="12000"/>
    <m/>
    <n v="0"/>
    <s v="OK"/>
    <n v="0"/>
  </r>
  <r>
    <x v="13"/>
    <x v="6"/>
    <s v="Pollo"/>
    <x v="1"/>
    <s v="1011969"/>
    <x v="13"/>
    <s v="Patas"/>
    <s v="Patas Garras"/>
    <x v="2"/>
    <n v="-64782"/>
    <n v="67917"/>
    <n v="0"/>
    <n v="-64782"/>
    <n v="67917"/>
    <n v="0"/>
    <m/>
    <m/>
    <n v="0"/>
    <s v="OK"/>
    <n v="0"/>
  </r>
  <r>
    <x v="14"/>
    <x v="6"/>
    <s v="Pollo"/>
    <x v="1"/>
    <s v="1012005"/>
    <x v="14"/>
    <s v="Patas"/>
    <s v="Patas Garras"/>
    <x v="2"/>
    <n v="404"/>
    <n v="0"/>
    <n v="0"/>
    <n v="404"/>
    <n v="0"/>
    <n v="0"/>
    <m/>
    <m/>
    <n v="0"/>
    <s v="OK"/>
    <n v="0"/>
  </r>
  <r>
    <x v="51"/>
    <x v="6"/>
    <s v="Pollo"/>
    <x v="1"/>
    <s v="1012038"/>
    <x v="49"/>
    <s v="Pechuga Desh"/>
    <s v="Pechuga Desh s/Piel"/>
    <x v="5"/>
    <n v="-104"/>
    <n v="104"/>
    <n v="0"/>
    <n v="-104"/>
    <n v="0"/>
    <n v="0"/>
    <m/>
    <m/>
    <n v="0"/>
    <s v="OK"/>
    <n v="0"/>
  </r>
  <r>
    <x v="52"/>
    <x v="6"/>
    <s v="Pollo"/>
    <x v="1"/>
    <s v="1012107"/>
    <x v="50"/>
    <s v="Pechuga Desh"/>
    <s v="Pechuga Desh s/Piel"/>
    <x v="5"/>
    <n v="-15978"/>
    <n v="149851"/>
    <n v="133873"/>
    <n v="-15978"/>
    <n v="149851"/>
    <n v="133873"/>
    <n v="145333.19399999999"/>
    <m/>
    <n v="-11460.193999999989"/>
    <s v="Pendiente de ingreso"/>
    <n v="0"/>
  </r>
  <r>
    <x v="53"/>
    <x v="6"/>
    <s v="Pollo"/>
    <x v="1"/>
    <s v="1012108"/>
    <x v="51"/>
    <s v="Pechuga Desh"/>
    <s v="Pechuga Desh s/Piel"/>
    <x v="5"/>
    <n v="4663"/>
    <n v="366444"/>
    <n v="371107"/>
    <n v="4663"/>
    <n v="384614"/>
    <n v="389277"/>
    <n v="408692.576"/>
    <m/>
    <n v="-19415.576000000001"/>
    <s v="Pendiente de ingreso"/>
    <n v="0"/>
  </r>
  <r>
    <x v="54"/>
    <x v="6"/>
    <s v="Pollo"/>
    <x v="1"/>
    <s v="1012109"/>
    <x v="52"/>
    <s v="Pechuga Desh"/>
    <s v="Pechuga Desh s/Piel"/>
    <x v="5"/>
    <n v="82332"/>
    <n v="462547"/>
    <n v="544880"/>
    <n v="82332"/>
    <n v="487470"/>
    <n v="569803"/>
    <n v="513564.45899999997"/>
    <m/>
    <n v="56238.541000000027"/>
    <s v="Sobre ingreso"/>
    <n v="0"/>
  </r>
  <r>
    <x v="55"/>
    <x v="6"/>
    <s v="Pollo"/>
    <x v="1"/>
    <s v="1012110"/>
    <x v="53"/>
    <s v="Pechuga Desh"/>
    <s v="Pechuga Desh s/Piel"/>
    <x v="5"/>
    <n v="7363"/>
    <n v="88200"/>
    <n v="95563"/>
    <n v="7363"/>
    <n v="117467"/>
    <n v="124830"/>
    <n v="124830.227"/>
    <m/>
    <n v="-0.22699999999895226"/>
    <s v="Pendiente de ingreso"/>
    <n v="0"/>
  </r>
  <r>
    <x v="56"/>
    <x v="6"/>
    <s v="Pollo"/>
    <x v="1"/>
    <s v="1012111"/>
    <x v="54"/>
    <s v="Pechuga Desh"/>
    <s v="Pechuga Desh s/Piel"/>
    <x v="5"/>
    <n v="-23668"/>
    <n v="33720"/>
    <n v="10052"/>
    <n v="-23668"/>
    <n v="35631"/>
    <n v="11963"/>
    <n v="11430.896000000001"/>
    <m/>
    <n v="532.10399999999936"/>
    <s v="Sobre ingreso"/>
    <n v="0"/>
  </r>
  <r>
    <x v="57"/>
    <x v="6"/>
    <s v="Pollo"/>
    <x v="1"/>
    <s v="1012112"/>
    <x v="55"/>
    <s v="Pechuga Desh"/>
    <s v="Pechuga Desh s/Piel"/>
    <x v="5"/>
    <n v="-15006"/>
    <n v="3145"/>
    <n v="0"/>
    <n v="-15006"/>
    <n v="3145"/>
    <n v="0"/>
    <m/>
    <m/>
    <n v="0"/>
    <s v="OK"/>
    <n v="0"/>
  </r>
  <r>
    <x v="518"/>
    <x v="6"/>
    <s v="Pollo"/>
    <x v="1"/>
    <s v="1012115"/>
    <x v="455"/>
    <s v="Pechuga Desh"/>
    <s v="Pechuga Desh s/Piel"/>
    <x v="5"/>
    <n v="6906"/>
    <n v="0"/>
    <n v="6906"/>
    <n v="6906"/>
    <n v="0"/>
    <n v="6906"/>
    <m/>
    <m/>
    <n v="6906"/>
    <s v="Sobre ingreso"/>
    <n v="0"/>
  </r>
  <r>
    <x v="58"/>
    <x v="6"/>
    <s v="Pollo"/>
    <x v="1"/>
    <s v="1012145"/>
    <x v="56"/>
    <s v="Pechuga Desh"/>
    <s v="Pechuga Desh s/Piel"/>
    <x v="5"/>
    <n v="-32814"/>
    <n v="120606"/>
    <n v="87791"/>
    <n v="-32814"/>
    <n v="152629"/>
    <n v="119814"/>
    <n v="119814.268"/>
    <m/>
    <n v="-0.26799999999639113"/>
    <s v="Pendiente de ingreso"/>
    <n v="0"/>
  </r>
  <r>
    <x v="59"/>
    <x v="6"/>
    <s v="Pollo"/>
    <x v="1"/>
    <s v="1012147"/>
    <x v="57"/>
    <s v="Filete"/>
    <s v="Filete"/>
    <x v="5"/>
    <n v="2334"/>
    <n v="171848"/>
    <n v="174181"/>
    <n v="2334"/>
    <n v="171848"/>
    <n v="174181"/>
    <n v="169689.71900000001"/>
    <m/>
    <n v="4491.2809999999881"/>
    <s v="Sobre ingreso"/>
    <n v="0"/>
  </r>
  <r>
    <x v="60"/>
    <x v="6"/>
    <s v="Pollo"/>
    <x v="1"/>
    <s v="1012148"/>
    <x v="58"/>
    <s v="Ala"/>
    <s v="Ala Trutro-Centro"/>
    <x v="5"/>
    <n v="12686"/>
    <n v="75588"/>
    <n v="88274"/>
    <n v="12686"/>
    <n v="75588"/>
    <n v="88274"/>
    <n v="89876.491999999998"/>
    <m/>
    <n v="-1602.4919999999984"/>
    <s v="Pendiente de ingreso"/>
    <n v="0"/>
  </r>
  <r>
    <x v="61"/>
    <x v="6"/>
    <s v="Pollo"/>
    <x v="1"/>
    <s v="1012157"/>
    <x v="59"/>
    <s v="Ala"/>
    <s v="Ala Trutro"/>
    <x v="5"/>
    <n v="-9334"/>
    <n v="49250"/>
    <n v="39917"/>
    <n v="-9334"/>
    <n v="49250"/>
    <n v="39917"/>
    <n v="45360"/>
    <m/>
    <n v="-5443"/>
    <s v="Pendiente de ingreso"/>
    <n v="0"/>
  </r>
  <r>
    <x v="62"/>
    <x v="6"/>
    <s v="Pollo"/>
    <x v="1"/>
    <s v="1012158"/>
    <x v="60"/>
    <s v="Filete"/>
    <s v="Filete"/>
    <x v="5"/>
    <n v="40420"/>
    <n v="46648"/>
    <n v="87068"/>
    <n v="40420"/>
    <n v="46648"/>
    <n v="87068"/>
    <n v="90629.122000000003"/>
    <m/>
    <n v="-3561.122000000003"/>
    <s v="Pendiente de ingreso"/>
    <n v="0"/>
  </r>
  <r>
    <x v="63"/>
    <x v="6"/>
    <s v="Pollo"/>
    <x v="1"/>
    <s v="1012159"/>
    <x v="61"/>
    <s v="Ala"/>
    <s v="Ala Trutro-Centro"/>
    <x v="5"/>
    <n v="3998"/>
    <n v="379603"/>
    <n v="383601"/>
    <n v="3998"/>
    <n v="387912"/>
    <n v="391910"/>
    <n v="386285.15500000003"/>
    <m/>
    <n v="5624.8449999999721"/>
    <s v="Sobre ingreso"/>
    <n v="0"/>
  </r>
  <r>
    <x v="64"/>
    <x v="6"/>
    <s v="Pollo"/>
    <x v="1"/>
    <s v="1012160"/>
    <x v="62"/>
    <s v="Pechuga Desh"/>
    <s v="Pechuga Desh s/Piel"/>
    <x v="5"/>
    <n v="-828"/>
    <n v="60703"/>
    <n v="59875"/>
    <n v="-828"/>
    <n v="84290"/>
    <n v="83462"/>
    <n v="83462.399999999994"/>
    <m/>
    <n v="-0.39999999999417923"/>
    <s v="Pendiente de ingreso"/>
    <n v="0"/>
  </r>
  <r>
    <x v="65"/>
    <x v="6"/>
    <s v="Pollo"/>
    <x v="1"/>
    <s v="1012161"/>
    <x v="63"/>
    <s v="Ala"/>
    <s v="Ala Centro"/>
    <x v="5"/>
    <n v="7555"/>
    <n v="177987"/>
    <n v="185542"/>
    <n v="7555"/>
    <n v="177987"/>
    <n v="185542"/>
    <n v="188787.807"/>
    <m/>
    <n v="-3245.8070000000007"/>
    <s v="Pendiente de ingreso"/>
    <n v="0"/>
  </r>
  <r>
    <x v="66"/>
    <x v="6"/>
    <s v="Pollo"/>
    <x v="1"/>
    <s v="1012163"/>
    <x v="64"/>
    <s v="Filete"/>
    <s v="Filete"/>
    <x v="5"/>
    <n v="-99049"/>
    <n v="338549"/>
    <n v="239499"/>
    <n v="-99049"/>
    <n v="338549"/>
    <n v="239499"/>
    <n v="239500.448"/>
    <m/>
    <n v="-1.4480000000039581"/>
    <s v="Pendiente de ingreso"/>
    <n v="0"/>
  </r>
  <r>
    <x v="67"/>
    <x v="6"/>
    <s v="Pollo"/>
    <x v="1"/>
    <s v="1012164"/>
    <x v="65"/>
    <s v="Ala"/>
    <s v="Ala Centro"/>
    <x v="5"/>
    <n v="4245"/>
    <n v="75588"/>
    <n v="79833"/>
    <n v="4245"/>
    <n v="75588"/>
    <n v="79833"/>
    <n v="83462.399999999994"/>
    <m/>
    <n v="-3629.3999999999942"/>
    <s v="Pendiente de ingreso"/>
    <n v="0"/>
  </r>
  <r>
    <x v="68"/>
    <x v="6"/>
    <s v="Pollo"/>
    <x v="1"/>
    <s v="1012165"/>
    <x v="66"/>
    <s v="Ala"/>
    <s v="Ala Trutro-Centro"/>
    <x v="5"/>
    <n v="-3716"/>
    <n v="645846"/>
    <n v="642131"/>
    <n v="-3716"/>
    <n v="645846"/>
    <n v="642131"/>
    <n v="644110.97600000002"/>
    <m/>
    <n v="-1979.9760000000242"/>
    <s v="Pendiente de ingreso"/>
    <n v="0"/>
  </r>
  <r>
    <x v="89"/>
    <x v="6"/>
    <s v="Pollo"/>
    <x v="1"/>
    <s v="1012166"/>
    <x v="81"/>
    <s v="Ala"/>
    <s v="Ala Trutro"/>
    <x v="5"/>
    <n v="337"/>
    <n v="0"/>
    <n v="0"/>
    <n v="337"/>
    <n v="0"/>
    <n v="0"/>
    <m/>
    <m/>
    <n v="0"/>
    <s v="OK"/>
    <n v="0"/>
  </r>
  <r>
    <x v="69"/>
    <x v="6"/>
    <s v="Pollo"/>
    <x v="1"/>
    <s v="1012167"/>
    <x v="67"/>
    <s v="Pechuga Desh"/>
    <s v="Pechuga Desh s/Piel"/>
    <x v="5"/>
    <n v="-36760"/>
    <n v="595591"/>
    <n v="558832"/>
    <n v="-36760"/>
    <n v="602126"/>
    <n v="565367"/>
    <n v="565367.04000000004"/>
    <m/>
    <n v="-4.0000000037252903E-2"/>
    <s v="Pendiente de ingreso"/>
    <n v="0"/>
  </r>
  <r>
    <x v="16"/>
    <x v="6"/>
    <s v="Pollo"/>
    <x v="1"/>
    <s v="1012207"/>
    <x v="16"/>
    <s v="Menudencias"/>
    <s v="Menudencias Contre"/>
    <x v="1"/>
    <n v="0"/>
    <n v="24000"/>
    <n v="24000"/>
    <m/>
    <m/>
    <m/>
    <m/>
    <m/>
    <n v="0"/>
    <s v="OK"/>
    <n v="0"/>
  </r>
  <r>
    <x v="16"/>
    <x v="6"/>
    <s v="Pollo"/>
    <x v="1"/>
    <s v="1012207"/>
    <x v="16"/>
    <s v="Menudencias"/>
    <s v="Menudencias Contre"/>
    <x v="7"/>
    <m/>
    <m/>
    <m/>
    <n v="0"/>
    <n v="24000"/>
    <n v="24000"/>
    <n v="24000"/>
    <m/>
    <n v="0"/>
    <s v="OK"/>
    <n v="0"/>
  </r>
  <r>
    <x v="519"/>
    <x v="6"/>
    <s v="Pollo"/>
    <x v="1"/>
    <s v="1012218"/>
    <x v="456"/>
    <s v="Ala"/>
    <s v="Ala Centro"/>
    <x v="2"/>
    <n v="-24000"/>
    <n v="48000"/>
    <n v="24000"/>
    <n v="-24000"/>
    <n v="48000"/>
    <n v="24000"/>
    <n v="23920"/>
    <m/>
    <n v="80"/>
    <s v="Sobre ingreso"/>
    <n v="0"/>
  </r>
  <r>
    <x v="70"/>
    <x v="6"/>
    <s v="Pollo"/>
    <x v="1"/>
    <s v="1012278"/>
    <x v="68"/>
    <s v="Ala"/>
    <s v="Ala Trutro"/>
    <x v="6"/>
    <n v="-21369"/>
    <n v="27575"/>
    <n v="6206"/>
    <n v="-21369"/>
    <n v="21369"/>
    <n v="0"/>
    <m/>
    <m/>
    <n v="0"/>
    <s v="OK"/>
    <n v="0"/>
  </r>
  <r>
    <x v="71"/>
    <x v="6"/>
    <s v="Pollo"/>
    <x v="1"/>
    <s v="1012326"/>
    <x v="69"/>
    <s v="Menudencias"/>
    <s v="Menudencias Corazón"/>
    <x v="8"/>
    <n v="3301"/>
    <n v="0"/>
    <n v="3301"/>
    <m/>
    <m/>
    <m/>
    <m/>
    <m/>
    <n v="0"/>
    <s v="OK"/>
    <n v="0"/>
  </r>
  <r>
    <x v="483"/>
    <x v="6"/>
    <s v="Pollo"/>
    <x v="1"/>
    <s v="1012399"/>
    <x v="425"/>
    <s v="Pechuga Desh"/>
    <s v="Pechuga Desh s/Piel"/>
    <x v="5"/>
    <n v="2268"/>
    <n v="15876"/>
    <n v="18144"/>
    <n v="2268"/>
    <n v="15876"/>
    <n v="18144"/>
    <n v="24283.852999999999"/>
    <m/>
    <n v="-6139.8529999999992"/>
    <s v="Pendiente de ingreso"/>
    <n v="0"/>
  </r>
  <r>
    <x v="484"/>
    <x v="6"/>
    <s v="Pollo"/>
    <x v="1"/>
    <s v="1012400"/>
    <x v="426"/>
    <s v="Filete"/>
    <s v="Filete"/>
    <x v="5"/>
    <n v="0"/>
    <n v="18144"/>
    <n v="18144"/>
    <n v="0"/>
    <n v="18144"/>
    <n v="18144"/>
    <n v="2514.7139999999999"/>
    <m/>
    <n v="15629.286"/>
    <s v="Sobre ingreso"/>
    <n v="0"/>
  </r>
  <r>
    <x v="484"/>
    <x v="6"/>
    <s v="Pollo"/>
    <x v="1"/>
    <s v="1012400"/>
    <x v="426"/>
    <s v="Filete"/>
    <s v="Filete"/>
    <x v="6"/>
    <n v="352"/>
    <n v="0"/>
    <n v="0"/>
    <n v="352"/>
    <n v="0"/>
    <n v="0"/>
    <m/>
    <m/>
    <n v="0"/>
    <s v="OK"/>
    <n v="0"/>
  </r>
  <r>
    <x v="72"/>
    <x v="6"/>
    <s v="Pollo"/>
    <x v="1"/>
    <s v="1012401"/>
    <x v="70"/>
    <s v="Ala"/>
    <s v="Ala Trutro-Centro"/>
    <x v="5"/>
    <n v="11532"/>
    <n v="6612"/>
    <n v="18144"/>
    <n v="11532"/>
    <n v="6612"/>
    <n v="18144"/>
    <m/>
    <m/>
    <n v="18144"/>
    <s v="Sobre ingreso"/>
    <n v="0"/>
  </r>
  <r>
    <x v="22"/>
    <x v="6"/>
    <s v="Pollo"/>
    <x v="1"/>
    <s v="1012434"/>
    <x v="22"/>
    <s v="Ala"/>
    <s v="Ala Punta"/>
    <x v="2"/>
    <n v="-42930"/>
    <n v="90930"/>
    <n v="48000"/>
    <n v="-42930"/>
    <n v="90930"/>
    <n v="48000"/>
    <n v="48000"/>
    <m/>
    <n v="0"/>
    <s v="OK"/>
    <n v="0"/>
  </r>
  <r>
    <x v="23"/>
    <x v="6"/>
    <s v="Pollo"/>
    <x v="1"/>
    <s v="1012448"/>
    <x v="23"/>
    <s v="Patas"/>
    <s v="Patas Garras"/>
    <x v="2"/>
    <n v="220840"/>
    <n v="331160"/>
    <n v="552000"/>
    <n v="220840"/>
    <n v="331160"/>
    <n v="552000"/>
    <n v="541000"/>
    <m/>
    <n v="11000"/>
    <s v="Sobre ingreso"/>
    <n v="0"/>
  </r>
  <r>
    <x v="90"/>
    <x v="6"/>
    <s v="Pollo"/>
    <x v="1"/>
    <s v="1012451"/>
    <x v="82"/>
    <s v="Ala"/>
    <s v="Ala Centro"/>
    <x v="2"/>
    <n v="-5687"/>
    <n v="17687"/>
    <n v="12000"/>
    <n v="-5687"/>
    <n v="17687"/>
    <n v="12000"/>
    <n v="12000"/>
    <m/>
    <n v="0"/>
    <s v="OK"/>
    <n v="0"/>
  </r>
  <r>
    <x v="24"/>
    <x v="6"/>
    <s v="Pollo"/>
    <x v="1"/>
    <s v="1012452"/>
    <x v="24"/>
    <s v="Ala"/>
    <s v="Ala Centro"/>
    <x v="2"/>
    <n v="4334"/>
    <n v="19666"/>
    <n v="24000"/>
    <n v="4334"/>
    <n v="19666"/>
    <n v="24000"/>
    <n v="24000"/>
    <m/>
    <n v="0"/>
    <s v="OK"/>
    <n v="0"/>
  </r>
  <r>
    <x v="26"/>
    <x v="6"/>
    <s v="Pollo"/>
    <x v="1"/>
    <s v="1012455"/>
    <x v="26"/>
    <s v="Ala"/>
    <s v="Ala Centro-Punta"/>
    <x v="2"/>
    <n v="-6025"/>
    <n v="46025"/>
    <n v="40000"/>
    <n v="-6025"/>
    <n v="54025"/>
    <n v="48000"/>
    <n v="48000"/>
    <m/>
    <n v="0"/>
    <s v="OK"/>
    <n v="0"/>
  </r>
  <r>
    <x v="73"/>
    <x v="6"/>
    <s v="Pollo"/>
    <x v="1"/>
    <s v="1012483"/>
    <x v="71"/>
    <s v="Ala"/>
    <s v="Ala Trutro-Centro"/>
    <x v="5"/>
    <n v="-857"/>
    <n v="273015"/>
    <n v="272158"/>
    <n v="-857"/>
    <n v="280275"/>
    <n v="279418"/>
    <n v="279417.59999999998"/>
    <m/>
    <n v="0.40000000002328306"/>
    <s v="Sobre ingreso"/>
    <n v="0"/>
  </r>
  <r>
    <x v="523"/>
    <x v="6"/>
    <s v="Pollo"/>
    <x v="1"/>
    <s v="1012488"/>
    <x v="460"/>
    <s v="Pechuga Desh"/>
    <s v="Pechuga Desh s/Piel"/>
    <x v="5"/>
    <n v="-91074"/>
    <n v="91074"/>
    <n v="0"/>
    <n v="-91074"/>
    <n v="91074"/>
    <n v="0"/>
    <m/>
    <m/>
    <n v="0"/>
    <s v="OK"/>
    <n v="0"/>
  </r>
  <r>
    <x v="27"/>
    <x v="6"/>
    <s v="Pollo"/>
    <x v="1"/>
    <s v="1012502"/>
    <x v="27"/>
    <s v="Patas"/>
    <s v="Patas Garras"/>
    <x v="2"/>
    <n v="-511"/>
    <n v="7041"/>
    <n v="0"/>
    <n v="-511"/>
    <n v="7041"/>
    <n v="0"/>
    <m/>
    <m/>
    <n v="0"/>
    <s v="OK"/>
    <n v="0"/>
  </r>
  <r>
    <x v="28"/>
    <x v="6"/>
    <s v="Pollo"/>
    <x v="1"/>
    <s v="1012503"/>
    <x v="28"/>
    <s v="Patas"/>
    <s v="Patas Garras"/>
    <x v="2"/>
    <n v="68425"/>
    <n v="267575"/>
    <n v="336000"/>
    <n v="68425"/>
    <n v="268575"/>
    <n v="337000"/>
    <n v="337000"/>
    <m/>
    <n v="0"/>
    <s v="OK"/>
    <n v="0"/>
  </r>
  <r>
    <x v="29"/>
    <x v="6"/>
    <s v="Pollo"/>
    <x v="1"/>
    <s v="1012504"/>
    <x v="23"/>
    <s v="Patas"/>
    <s v="Patas Garras"/>
    <x v="2"/>
    <n v="4530"/>
    <n v="67470"/>
    <n v="72000"/>
    <n v="4530"/>
    <n v="67470"/>
    <n v="72000"/>
    <n v="72000"/>
    <m/>
    <n v="0"/>
    <s v="OK"/>
    <n v="0"/>
  </r>
  <r>
    <x v="74"/>
    <x v="6"/>
    <s v="Pollo"/>
    <x v="1"/>
    <s v="1012518"/>
    <x v="72"/>
    <s v="Filete"/>
    <s v="Filete"/>
    <x v="5"/>
    <n v="-12056"/>
    <n v="150000"/>
    <n v="137944"/>
    <n v="-12056"/>
    <n v="157206"/>
    <n v="145150"/>
    <n v="145150.39999999999"/>
    <m/>
    <n v="-0.39999999999417923"/>
    <s v="Pendiente de ingreso"/>
    <n v="0"/>
  </r>
  <r>
    <x v="75"/>
    <x v="6"/>
    <s v="Pollo"/>
    <x v="1"/>
    <s v="1012519"/>
    <x v="50"/>
    <s v="Pechuga Desh"/>
    <s v="Pechuga Desh s/Piel"/>
    <x v="5"/>
    <n v="16032"/>
    <n v="23299"/>
    <n v="39331"/>
    <n v="16032"/>
    <n v="29867"/>
    <n v="45899"/>
    <n v="33929.385000000002"/>
    <m/>
    <n v="11969.614999999998"/>
    <s v="Sobre ingreso"/>
    <n v="0"/>
  </r>
  <r>
    <x v="76"/>
    <x v="6"/>
    <s v="Pollo"/>
    <x v="1"/>
    <s v="1012520"/>
    <x v="51"/>
    <s v="Pechuga Desh"/>
    <s v="Pechuga Desh s/Piel"/>
    <x v="5"/>
    <n v="52844"/>
    <n v="112563"/>
    <n v="165406"/>
    <n v="52844"/>
    <n v="112563"/>
    <n v="165406"/>
    <n v="162842.4"/>
    <m/>
    <n v="2563.6000000000058"/>
    <s v="Sobre ingreso"/>
    <n v="0"/>
  </r>
  <r>
    <x v="77"/>
    <x v="6"/>
    <s v="Pollo"/>
    <x v="1"/>
    <s v="1012521"/>
    <x v="52"/>
    <s v="Pechuga Desh"/>
    <s v="Pechuga Desh s/Piel"/>
    <x v="5"/>
    <n v="-37484"/>
    <n v="179579"/>
    <n v="142094"/>
    <n v="-37484"/>
    <n v="179579"/>
    <n v="142094"/>
    <n v="202940.51699999999"/>
    <m/>
    <n v="-60846.516999999993"/>
    <s v="Pendiente de ingreso"/>
    <n v="0"/>
  </r>
  <r>
    <x v="78"/>
    <x v="6"/>
    <s v="Pollo"/>
    <x v="1"/>
    <s v="1012522"/>
    <x v="53"/>
    <s v="Pechuga Desh"/>
    <s v="Pechuga Desh s/Piel"/>
    <x v="5"/>
    <n v="-35205"/>
    <n v="69918"/>
    <n v="34714"/>
    <n v="-35205"/>
    <n v="117033"/>
    <n v="81829"/>
    <n v="81829.440000000002"/>
    <m/>
    <n v="-0.44000000000232831"/>
    <s v="Pendiente de ingreso"/>
    <n v="0"/>
  </r>
  <r>
    <x v="79"/>
    <x v="6"/>
    <s v="Pollo"/>
    <x v="1"/>
    <s v="1012523"/>
    <x v="54"/>
    <s v="Pechuga Desh"/>
    <s v="Pechuga Desh s/Piel"/>
    <x v="5"/>
    <n v="-17384"/>
    <n v="47944"/>
    <n v="30560"/>
    <n v="-17384"/>
    <n v="47944"/>
    <n v="30560"/>
    <n v="29937.423999999999"/>
    <m/>
    <n v="622.57600000000093"/>
    <s v="Sobre ingreso"/>
    <n v="0"/>
  </r>
  <r>
    <x v="80"/>
    <x v="6"/>
    <s v="Pollo"/>
    <x v="1"/>
    <s v="1012524"/>
    <x v="55"/>
    <s v="Pechuga Desh"/>
    <s v="Pechuga Desh s/Piel"/>
    <x v="5"/>
    <n v="-26543"/>
    <n v="12007"/>
    <n v="0"/>
    <n v="-26543"/>
    <n v="12582"/>
    <n v="0"/>
    <m/>
    <m/>
    <n v="0"/>
    <s v="OK"/>
    <n v="0"/>
  </r>
  <r>
    <x v="30"/>
    <x v="6"/>
    <s v="Pollo"/>
    <x v="1"/>
    <s v="1012525"/>
    <x v="11"/>
    <s v="Patas"/>
    <s v="Patas Garras"/>
    <x v="2"/>
    <n v="-4375"/>
    <n v="4550"/>
    <n v="0"/>
    <n v="-4375"/>
    <n v="4550"/>
    <n v="0"/>
    <m/>
    <m/>
    <n v="0"/>
    <s v="OK"/>
    <n v="0"/>
  </r>
  <r>
    <x v="91"/>
    <x v="6"/>
    <s v="Pollo"/>
    <x v="1"/>
    <s v="1012526"/>
    <x v="12"/>
    <s v="Patas"/>
    <s v="Patas Garras"/>
    <x v="2"/>
    <n v="-1732"/>
    <n v="4409"/>
    <n v="0"/>
    <n v="-1732"/>
    <n v="4409"/>
    <n v="0"/>
    <m/>
    <m/>
    <n v="0"/>
    <s v="OK"/>
    <n v="0"/>
  </r>
  <r>
    <x v="31"/>
    <x v="6"/>
    <s v="Pollo"/>
    <x v="1"/>
    <s v="1012527"/>
    <x v="29"/>
    <s v="Patas"/>
    <s v="Patas Garras"/>
    <x v="2"/>
    <n v="-3530"/>
    <n v="5555"/>
    <n v="0"/>
    <n v="-3530"/>
    <n v="5555"/>
    <n v="0"/>
    <m/>
    <m/>
    <n v="0"/>
    <s v="OK"/>
    <n v="0"/>
  </r>
  <r>
    <x v="81"/>
    <x v="6"/>
    <s v="Pollo"/>
    <x v="1"/>
    <s v="1012532"/>
    <x v="73"/>
    <s v="Menudencias"/>
    <s v="Menudencias Contre"/>
    <x v="5"/>
    <n v="-1999"/>
    <n v="6300"/>
    <n v="4301"/>
    <n v="-1999"/>
    <n v="6300"/>
    <n v="4301"/>
    <n v="4299.9560000000001"/>
    <m/>
    <n v="1.043999999999869"/>
    <s v="Sobre ingreso"/>
    <n v="0"/>
  </r>
  <r>
    <x v="82"/>
    <x v="6"/>
    <s v="Pollo"/>
    <x v="1"/>
    <s v="1012534"/>
    <x v="74"/>
    <s v="Pechuga"/>
    <s v="Pechuga Entera"/>
    <x v="6"/>
    <n v="0"/>
    <n v="707630"/>
    <n v="707630"/>
    <n v="0"/>
    <n v="200000"/>
    <n v="200000"/>
    <n v="60000"/>
    <m/>
    <n v="140000"/>
    <s v="Sobre ingreso"/>
    <n v="0"/>
  </r>
  <r>
    <x v="598"/>
    <x v="6"/>
    <s v="Pollo"/>
    <x v="1"/>
    <s v="1012595"/>
    <x v="520"/>
    <s v="Pechuga Desh"/>
    <s v="Pechuga Desh s/Piel"/>
    <x v="2"/>
    <n v="0"/>
    <n v="12000"/>
    <n v="12000"/>
    <n v="0"/>
    <n v="12000"/>
    <n v="12000"/>
    <n v="12000"/>
    <m/>
    <n v="0"/>
    <s v="OK"/>
    <n v="0"/>
  </r>
  <r>
    <x v="34"/>
    <x v="6"/>
    <s v="Pollo"/>
    <x v="1"/>
    <s v="1012598"/>
    <x v="32"/>
    <s v="Patas"/>
    <s v="Patas Garras"/>
    <x v="2"/>
    <n v="-5294"/>
    <n v="5294"/>
    <n v="0"/>
    <n v="-5294"/>
    <n v="5294"/>
    <n v="0"/>
    <m/>
    <m/>
    <n v="0"/>
    <s v="OK"/>
    <n v="0"/>
  </r>
  <r>
    <x v="83"/>
    <x v="6"/>
    <s v="Pollo"/>
    <x v="1"/>
    <s v="1012601"/>
    <x v="75"/>
    <s v="Menudencias"/>
    <s v="Menudencias Pana"/>
    <x v="5"/>
    <n v="-6522"/>
    <n v="183309"/>
    <n v="176787"/>
    <n v="-6522"/>
    <n v="183309"/>
    <n v="176787"/>
    <n v="173598.95199999999"/>
    <m/>
    <n v="3188.0480000000098"/>
    <s v="Sobre ingreso"/>
    <n v="0"/>
  </r>
  <r>
    <x v="599"/>
    <x v="6"/>
    <s v="Pollo"/>
    <x v="1"/>
    <s v="1012622"/>
    <x v="521"/>
    <s v="Muestra"/>
    <s v="Muestra"/>
    <x v="2"/>
    <m/>
    <m/>
    <m/>
    <m/>
    <m/>
    <m/>
    <n v="80"/>
    <m/>
    <n v="-80"/>
    <s v="Pendiente de ingreso"/>
    <n v="0"/>
  </r>
  <r>
    <x v="525"/>
    <x v="6"/>
    <s v="Pollo"/>
    <x v="1"/>
    <s v="1012633"/>
    <x v="18"/>
    <s v="Menudencias"/>
    <s v="Menudencias Pana"/>
    <x v="5"/>
    <n v="78"/>
    <n v="0"/>
    <n v="0"/>
    <n v="78"/>
    <n v="0"/>
    <n v="0"/>
    <m/>
    <m/>
    <n v="0"/>
    <s v="OK"/>
    <n v="0"/>
  </r>
  <r>
    <x v="36"/>
    <x v="6"/>
    <s v="Pollo"/>
    <x v="1"/>
    <s v="1012655"/>
    <x v="34"/>
    <s v="Patas"/>
    <s v="Patas Garras"/>
    <x v="0"/>
    <n v="20"/>
    <n v="0"/>
    <n v="0"/>
    <n v="20"/>
    <n v="0"/>
    <n v="0"/>
    <m/>
    <m/>
    <n v="0"/>
    <s v="OK"/>
    <n v="0"/>
  </r>
  <r>
    <x v="485"/>
    <x v="6"/>
    <s v="Pollo"/>
    <x v="1"/>
    <s v="1012681"/>
    <x v="427"/>
    <s v="Subprod"/>
    <s v="Subprod Despunte Tru"/>
    <x v="2"/>
    <m/>
    <m/>
    <m/>
    <m/>
    <m/>
    <m/>
    <n v="35000"/>
    <m/>
    <n v="-35000"/>
    <s v="Pendiente de ingreso"/>
    <n v="0"/>
  </r>
  <r>
    <x v="84"/>
    <x v="6"/>
    <s v="Pollo"/>
    <x v="1"/>
    <s v="1012694"/>
    <x v="76"/>
    <s v="Pechuga Desh"/>
    <s v="Pechuga Desh s/Piel"/>
    <x v="5"/>
    <n v="0"/>
    <n v="54432"/>
    <n v="54432"/>
    <m/>
    <m/>
    <m/>
    <m/>
    <m/>
    <n v="0"/>
    <s v="OK"/>
    <n v="0"/>
  </r>
  <r>
    <x v="85"/>
    <x v="6"/>
    <s v="Pollo"/>
    <x v="1"/>
    <s v="1012724"/>
    <x v="77"/>
    <s v="Menudencias"/>
    <s v="Menudencias Corazón"/>
    <x v="7"/>
    <n v="148"/>
    <n v="0"/>
    <n v="0"/>
    <n v="148"/>
    <n v="21455"/>
    <n v="21603"/>
    <n v="21603"/>
    <m/>
    <n v="0"/>
    <s v="OK"/>
    <n v="0"/>
  </r>
  <r>
    <x v="458"/>
    <x v="6"/>
    <s v="Pollo"/>
    <x v="1"/>
    <s v="1012725"/>
    <x v="407"/>
    <s v="Filete"/>
    <s v="Filete"/>
    <x v="6"/>
    <n v="-10551"/>
    <n v="30551"/>
    <n v="20000"/>
    <n v="-10551"/>
    <n v="30551"/>
    <n v="20000"/>
    <n v="20012.831999999999"/>
    <m/>
    <n v="-12.831999999998516"/>
    <s v="Pendiente de ingreso"/>
    <n v="0"/>
  </r>
  <r>
    <x v="86"/>
    <x v="6"/>
    <s v="Pollo"/>
    <x v="1"/>
    <s v="1012730"/>
    <x v="78"/>
    <s v="Menudencias"/>
    <s v="Menudencias Corazón"/>
    <x v="7"/>
    <n v="-1"/>
    <n v="0"/>
    <n v="0"/>
    <n v="-1"/>
    <n v="0"/>
    <n v="0"/>
    <m/>
    <m/>
    <n v="0"/>
    <s v="OK"/>
    <n v="0"/>
  </r>
  <r>
    <x v="459"/>
    <x v="6"/>
    <s v="Pollo"/>
    <x v="1"/>
    <s v="1012745"/>
    <x v="408"/>
    <s v="Menudencias"/>
    <s v="Menudencias Corazón"/>
    <x v="7"/>
    <n v="5311"/>
    <n v="0"/>
    <n v="5311"/>
    <n v="5311"/>
    <n v="0"/>
    <n v="5311"/>
    <m/>
    <m/>
    <n v="5311"/>
    <s v="Sobre ingreso"/>
    <n v="0"/>
  </r>
  <r>
    <x v="456"/>
    <x v="6"/>
    <s v="Pollo"/>
    <x v="1"/>
    <s v="1012764"/>
    <x v="405"/>
    <s v="Carne Recuperada"/>
    <s v="Carne Recuperada ADM"/>
    <x v="6"/>
    <m/>
    <m/>
    <m/>
    <m/>
    <m/>
    <m/>
    <n v="240"/>
    <m/>
    <n v="-240"/>
    <s v="Pendiente de ingreso"/>
    <n v="0"/>
  </r>
  <r>
    <x v="576"/>
    <x v="6"/>
    <s v="Pollo"/>
    <x v="1"/>
    <s v="1012796"/>
    <x v="504"/>
    <s v="Ala"/>
    <s v="Ala Puchero"/>
    <x v="6"/>
    <n v="-35006"/>
    <n v="35006"/>
    <n v="0"/>
    <n v="-35006"/>
    <n v="35006"/>
    <n v="0"/>
    <m/>
    <m/>
    <n v="0"/>
    <s v="OK"/>
    <n v="0"/>
  </r>
  <r>
    <x v="0"/>
    <x v="6"/>
    <s v="Pollo"/>
    <x v="2"/>
    <s v="1010877"/>
    <x v="0"/>
    <s v="Menudencias"/>
    <s v="Menudencias Contre"/>
    <x v="1"/>
    <m/>
    <m/>
    <m/>
    <m/>
    <m/>
    <m/>
    <m/>
    <n v="114010"/>
    <n v="0"/>
    <s v="OK"/>
    <n v="0"/>
  </r>
  <r>
    <x v="559"/>
    <x v="6"/>
    <s v="Pollo"/>
    <x v="2"/>
    <s v="1011105"/>
    <x v="492"/>
    <s v="Ala"/>
    <s v="Ala Trutro-Centro"/>
    <x v="5"/>
    <m/>
    <m/>
    <m/>
    <m/>
    <m/>
    <m/>
    <m/>
    <n v="11998"/>
    <n v="0"/>
    <s v="OK"/>
    <n v="0"/>
  </r>
  <r>
    <x v="46"/>
    <x v="6"/>
    <s v="Pollo"/>
    <x v="2"/>
    <s v="1011127"/>
    <x v="44"/>
    <s v="Pechuga Desh"/>
    <s v="Pechuga Desh s/Piel"/>
    <x v="6"/>
    <m/>
    <m/>
    <m/>
    <m/>
    <m/>
    <m/>
    <m/>
    <n v="1453620"/>
    <n v="0"/>
    <s v="OK"/>
    <n v="0"/>
  </r>
  <r>
    <x v="47"/>
    <x v="6"/>
    <s v="Pollo"/>
    <x v="2"/>
    <s v="1011150"/>
    <x v="45"/>
    <s v="Ala"/>
    <s v="Ala Trutro-Centro"/>
    <x v="6"/>
    <m/>
    <m/>
    <m/>
    <m/>
    <m/>
    <m/>
    <m/>
    <n v="45753"/>
    <n v="0"/>
    <s v="OK"/>
    <n v="0"/>
  </r>
  <r>
    <x v="48"/>
    <x v="6"/>
    <s v="Pollo"/>
    <x v="2"/>
    <s v="1011250"/>
    <x v="46"/>
    <s v="Pechuga Desh"/>
    <s v="Pechuga Desh s/Piel"/>
    <x v="5"/>
    <m/>
    <m/>
    <m/>
    <m/>
    <m/>
    <m/>
    <m/>
    <n v="11786"/>
    <n v="0"/>
    <s v="OK"/>
    <n v="0"/>
  </r>
  <r>
    <x v="5"/>
    <x v="6"/>
    <s v="Pollo"/>
    <x v="2"/>
    <s v="1011421"/>
    <x v="5"/>
    <s v="Carne Recuperada"/>
    <s v="Carne Recuperada Pul"/>
    <x v="0"/>
    <m/>
    <m/>
    <m/>
    <m/>
    <m/>
    <m/>
    <m/>
    <n v="898985"/>
    <n v="0"/>
    <s v="OK"/>
    <n v="0"/>
  </r>
  <r>
    <x v="6"/>
    <x v="6"/>
    <s v="Pollo"/>
    <x v="2"/>
    <s v="1011558"/>
    <x v="6"/>
    <s v="Carne Recuperada"/>
    <s v="Carne Recuperada Pul"/>
    <x v="0"/>
    <m/>
    <m/>
    <m/>
    <m/>
    <m/>
    <m/>
    <m/>
    <n v="48136"/>
    <n v="0"/>
    <s v="OK"/>
    <n v="0"/>
  </r>
  <r>
    <x v="7"/>
    <x v="6"/>
    <s v="Pollo"/>
    <x v="2"/>
    <s v="1011560"/>
    <x v="7"/>
    <s v="Menudencias"/>
    <s v="Menudencias Corazón"/>
    <x v="3"/>
    <m/>
    <m/>
    <m/>
    <m/>
    <m/>
    <m/>
    <m/>
    <n v="43906"/>
    <n v="0"/>
    <s v="OK"/>
    <n v="0"/>
  </r>
  <r>
    <x v="9"/>
    <x v="6"/>
    <s v="Pollo"/>
    <x v="2"/>
    <s v="1011586"/>
    <x v="9"/>
    <s v="Ala"/>
    <s v="Ala Centro"/>
    <x v="2"/>
    <m/>
    <m/>
    <m/>
    <m/>
    <m/>
    <m/>
    <m/>
    <n v="57326"/>
    <n v="0"/>
    <s v="OK"/>
    <n v="0"/>
  </r>
  <r>
    <x v="88"/>
    <x v="6"/>
    <s v="Pollo"/>
    <x v="2"/>
    <s v="1011614"/>
    <x v="80"/>
    <s v="Pechuga Desh"/>
    <s v="Pechuga Desh s/Piel"/>
    <x v="6"/>
    <m/>
    <m/>
    <m/>
    <m/>
    <m/>
    <m/>
    <m/>
    <n v="37206"/>
    <n v="0"/>
    <s v="OK"/>
    <n v="0"/>
  </r>
  <r>
    <x v="49"/>
    <x v="6"/>
    <s v="Pollo"/>
    <x v="2"/>
    <s v="1011701"/>
    <x v="47"/>
    <s v="Pechuga Desh"/>
    <s v="Pechuga Desh s/Piel"/>
    <x v="5"/>
    <m/>
    <m/>
    <m/>
    <m/>
    <m/>
    <m/>
    <m/>
    <n v="118365"/>
    <n v="0"/>
    <s v="OK"/>
    <n v="0"/>
  </r>
  <r>
    <x v="50"/>
    <x v="6"/>
    <s v="Pollo"/>
    <x v="2"/>
    <s v="1011748"/>
    <x v="48"/>
    <s v="Pechuga Desh"/>
    <s v="Pechuga Desh s/Piel"/>
    <x v="7"/>
    <m/>
    <m/>
    <m/>
    <m/>
    <m/>
    <m/>
    <m/>
    <n v="140001"/>
    <n v="0"/>
    <s v="OK"/>
    <n v="0"/>
  </r>
  <r>
    <x v="11"/>
    <x v="6"/>
    <s v="Pollo"/>
    <x v="2"/>
    <s v="1011967"/>
    <x v="11"/>
    <s v="Patas"/>
    <s v="Patas Garras"/>
    <x v="2"/>
    <m/>
    <m/>
    <m/>
    <m/>
    <m/>
    <m/>
    <m/>
    <n v="33570"/>
    <n v="0"/>
    <s v="OK"/>
    <n v="0"/>
  </r>
  <r>
    <x v="13"/>
    <x v="6"/>
    <s v="Pollo"/>
    <x v="2"/>
    <s v="1011969"/>
    <x v="13"/>
    <s v="Patas"/>
    <s v="Patas Garras"/>
    <x v="2"/>
    <m/>
    <m/>
    <m/>
    <m/>
    <m/>
    <m/>
    <m/>
    <n v="67920"/>
    <n v="0"/>
    <s v="OK"/>
    <n v="0"/>
  </r>
  <r>
    <x v="15"/>
    <x v="6"/>
    <s v="Pollo"/>
    <x v="2"/>
    <s v="1012012"/>
    <x v="15"/>
    <s v="Ala"/>
    <s v="Ala Centro"/>
    <x v="4"/>
    <m/>
    <m/>
    <m/>
    <m/>
    <m/>
    <m/>
    <m/>
    <n v="15690"/>
    <n v="0"/>
    <s v="OK"/>
    <n v="0"/>
  </r>
  <r>
    <x v="51"/>
    <x v="6"/>
    <s v="Pollo"/>
    <x v="2"/>
    <s v="1012038"/>
    <x v="49"/>
    <s v="Pechuga Desh"/>
    <s v="Pechuga Desh s/Piel"/>
    <x v="5"/>
    <m/>
    <m/>
    <m/>
    <m/>
    <m/>
    <m/>
    <m/>
    <n v="101"/>
    <n v="0"/>
    <s v="OK"/>
    <n v="0"/>
  </r>
  <r>
    <x v="52"/>
    <x v="6"/>
    <s v="Pollo"/>
    <x v="2"/>
    <s v="1012107"/>
    <x v="50"/>
    <s v="Pechuga Desh"/>
    <s v="Pechuga Desh s/Piel"/>
    <x v="5"/>
    <m/>
    <m/>
    <m/>
    <m/>
    <m/>
    <m/>
    <m/>
    <n v="149846"/>
    <n v="0"/>
    <s v="OK"/>
    <n v="0"/>
  </r>
  <r>
    <x v="56"/>
    <x v="6"/>
    <s v="Pollo"/>
    <x v="2"/>
    <s v="1012111"/>
    <x v="54"/>
    <s v="Pechuga Desh"/>
    <s v="Pechuga Desh s/Piel"/>
    <x v="5"/>
    <m/>
    <m/>
    <m/>
    <m/>
    <m/>
    <m/>
    <m/>
    <n v="33719"/>
    <n v="0"/>
    <s v="OK"/>
    <n v="0"/>
  </r>
  <r>
    <x v="57"/>
    <x v="6"/>
    <s v="Pollo"/>
    <x v="2"/>
    <s v="1012112"/>
    <x v="55"/>
    <s v="Pechuga Desh"/>
    <s v="Pechuga Desh s/Piel"/>
    <x v="5"/>
    <m/>
    <m/>
    <m/>
    <m/>
    <m/>
    <m/>
    <m/>
    <n v="3141"/>
    <n v="0"/>
    <s v="OK"/>
    <n v="0"/>
  </r>
  <r>
    <x v="58"/>
    <x v="6"/>
    <s v="Pollo"/>
    <x v="2"/>
    <s v="1012145"/>
    <x v="56"/>
    <s v="Pechuga Desh"/>
    <s v="Pechuga Desh s/Piel"/>
    <x v="5"/>
    <m/>
    <m/>
    <m/>
    <m/>
    <m/>
    <m/>
    <m/>
    <n v="120601"/>
    <n v="0"/>
    <s v="OK"/>
    <n v="0"/>
  </r>
  <r>
    <x v="59"/>
    <x v="6"/>
    <s v="Pollo"/>
    <x v="2"/>
    <s v="1012147"/>
    <x v="57"/>
    <s v="Filete"/>
    <s v="Filete"/>
    <x v="5"/>
    <m/>
    <m/>
    <m/>
    <m/>
    <m/>
    <m/>
    <m/>
    <n v="171845"/>
    <n v="0"/>
    <s v="OK"/>
    <n v="0"/>
  </r>
  <r>
    <x v="60"/>
    <x v="6"/>
    <s v="Pollo"/>
    <x v="2"/>
    <s v="1012148"/>
    <x v="58"/>
    <s v="Ala"/>
    <s v="Ala Trutro-Centro"/>
    <x v="5"/>
    <m/>
    <m/>
    <m/>
    <m/>
    <m/>
    <m/>
    <m/>
    <n v="75591"/>
    <n v="0"/>
    <s v="OK"/>
    <n v="0"/>
  </r>
  <r>
    <x v="61"/>
    <x v="6"/>
    <s v="Pollo"/>
    <x v="2"/>
    <s v="1012157"/>
    <x v="59"/>
    <s v="Ala"/>
    <s v="Ala Trutro"/>
    <x v="5"/>
    <m/>
    <m/>
    <m/>
    <m/>
    <m/>
    <m/>
    <m/>
    <n v="49244"/>
    <n v="0"/>
    <s v="OK"/>
    <n v="0"/>
  </r>
  <r>
    <x v="62"/>
    <x v="6"/>
    <s v="Pollo"/>
    <x v="2"/>
    <s v="1012158"/>
    <x v="60"/>
    <s v="Filete"/>
    <s v="Filete"/>
    <x v="5"/>
    <m/>
    <m/>
    <m/>
    <m/>
    <m/>
    <m/>
    <m/>
    <n v="46648"/>
    <n v="0"/>
    <s v="OK"/>
    <n v="0"/>
  </r>
  <r>
    <x v="63"/>
    <x v="6"/>
    <s v="Pollo"/>
    <x v="2"/>
    <s v="1012159"/>
    <x v="61"/>
    <s v="Ala"/>
    <s v="Ala Trutro-Centro"/>
    <x v="5"/>
    <m/>
    <m/>
    <m/>
    <m/>
    <m/>
    <m/>
    <m/>
    <n v="379605"/>
    <n v="0"/>
    <s v="OK"/>
    <n v="0"/>
  </r>
  <r>
    <x v="64"/>
    <x v="6"/>
    <s v="Pollo"/>
    <x v="2"/>
    <s v="1012160"/>
    <x v="62"/>
    <s v="Pechuga Desh"/>
    <s v="Pechuga Desh s/Piel"/>
    <x v="5"/>
    <m/>
    <m/>
    <m/>
    <m/>
    <m/>
    <m/>
    <m/>
    <n v="60708"/>
    <n v="0"/>
    <s v="OK"/>
    <n v="0"/>
  </r>
  <r>
    <x v="65"/>
    <x v="6"/>
    <s v="Pollo"/>
    <x v="2"/>
    <s v="1012161"/>
    <x v="63"/>
    <s v="Ala"/>
    <s v="Ala Centro"/>
    <x v="5"/>
    <m/>
    <m/>
    <m/>
    <m/>
    <m/>
    <m/>
    <m/>
    <n v="177986"/>
    <n v="0"/>
    <s v="OK"/>
    <n v="0"/>
  </r>
  <r>
    <x v="66"/>
    <x v="6"/>
    <s v="Pollo"/>
    <x v="2"/>
    <s v="1012163"/>
    <x v="64"/>
    <s v="Filete"/>
    <s v="Filete"/>
    <x v="5"/>
    <m/>
    <m/>
    <m/>
    <m/>
    <m/>
    <m/>
    <m/>
    <n v="338551"/>
    <n v="0"/>
    <s v="OK"/>
    <n v="0"/>
  </r>
  <r>
    <x v="67"/>
    <x v="6"/>
    <s v="Pollo"/>
    <x v="2"/>
    <s v="1012164"/>
    <x v="65"/>
    <s v="Ala"/>
    <s v="Ala Centro"/>
    <x v="5"/>
    <m/>
    <m/>
    <m/>
    <m/>
    <m/>
    <m/>
    <m/>
    <n v="75591"/>
    <n v="0"/>
    <s v="OK"/>
    <n v="0"/>
  </r>
  <r>
    <x v="68"/>
    <x v="6"/>
    <s v="Pollo"/>
    <x v="2"/>
    <s v="1012165"/>
    <x v="66"/>
    <s v="Ala"/>
    <s v="Ala Trutro-Centro"/>
    <x v="5"/>
    <m/>
    <m/>
    <m/>
    <m/>
    <m/>
    <m/>
    <m/>
    <n v="645843"/>
    <n v="0"/>
    <s v="OK"/>
    <n v="0"/>
  </r>
  <r>
    <x v="69"/>
    <x v="6"/>
    <s v="Pollo"/>
    <x v="2"/>
    <s v="1012167"/>
    <x v="67"/>
    <s v="Pechuga Desh"/>
    <s v="Pechuga Desh s/Piel"/>
    <x v="5"/>
    <m/>
    <m/>
    <m/>
    <m/>
    <m/>
    <m/>
    <m/>
    <n v="595587"/>
    <n v="0"/>
    <s v="OK"/>
    <n v="0"/>
  </r>
  <r>
    <x v="16"/>
    <x v="6"/>
    <s v="Pollo"/>
    <x v="2"/>
    <s v="1012207"/>
    <x v="16"/>
    <s v="Menudencias"/>
    <s v="Menudencias Contre"/>
    <x v="1"/>
    <m/>
    <m/>
    <m/>
    <m/>
    <m/>
    <m/>
    <m/>
    <n v="48004"/>
    <n v="0"/>
    <s v="OK"/>
    <n v="0"/>
  </r>
  <r>
    <x v="17"/>
    <x v="6"/>
    <s v="Pollo"/>
    <x v="2"/>
    <s v="1012208"/>
    <x v="17"/>
    <s v="Reproductor"/>
    <s v="Reproductor Gallina"/>
    <x v="0"/>
    <m/>
    <m/>
    <m/>
    <m/>
    <m/>
    <m/>
    <m/>
    <n v="22134"/>
    <n v="0"/>
    <s v="OK"/>
    <n v="0"/>
  </r>
  <r>
    <x v="519"/>
    <x v="6"/>
    <s v="Pollo"/>
    <x v="2"/>
    <s v="1012218"/>
    <x v="456"/>
    <s v="Ala"/>
    <s v="Ala Centro"/>
    <x v="2"/>
    <m/>
    <m/>
    <m/>
    <m/>
    <m/>
    <m/>
    <m/>
    <n v="48004"/>
    <n v="0"/>
    <s v="OK"/>
    <n v="0"/>
  </r>
  <r>
    <x v="70"/>
    <x v="6"/>
    <s v="Pollo"/>
    <x v="2"/>
    <s v="1012278"/>
    <x v="68"/>
    <s v="Ala"/>
    <s v="Ala Trutro"/>
    <x v="6"/>
    <m/>
    <m/>
    <m/>
    <m/>
    <m/>
    <m/>
    <m/>
    <n v="27573"/>
    <n v="0"/>
    <s v="OK"/>
    <n v="0"/>
  </r>
  <r>
    <x v="18"/>
    <x v="6"/>
    <s v="Pollo"/>
    <x v="2"/>
    <s v="1012283"/>
    <x v="18"/>
    <s v="Menudencias"/>
    <s v="Menudencias Pana"/>
    <x v="0"/>
    <m/>
    <m/>
    <m/>
    <m/>
    <m/>
    <m/>
    <m/>
    <n v="78738"/>
    <n v="0"/>
    <s v="OK"/>
    <n v="0"/>
  </r>
  <r>
    <x v="20"/>
    <x v="6"/>
    <s v="Pollo"/>
    <x v="2"/>
    <s v="1012362"/>
    <x v="20"/>
    <s v="Menudencias"/>
    <s v="Menudencias Corazón"/>
    <x v="3"/>
    <m/>
    <m/>
    <m/>
    <m/>
    <m/>
    <m/>
    <m/>
    <n v="34795"/>
    <n v="0"/>
    <s v="OK"/>
    <n v="0"/>
  </r>
  <r>
    <x v="483"/>
    <x v="6"/>
    <s v="Pollo"/>
    <x v="2"/>
    <s v="1012399"/>
    <x v="425"/>
    <s v="Pechuga Desh"/>
    <s v="Pechuga Desh s/Piel"/>
    <x v="5"/>
    <m/>
    <m/>
    <m/>
    <m/>
    <m/>
    <m/>
    <m/>
    <n v="15875"/>
    <n v="0"/>
    <s v="OK"/>
    <n v="0"/>
  </r>
  <r>
    <x v="484"/>
    <x v="6"/>
    <s v="Pollo"/>
    <x v="2"/>
    <s v="1012400"/>
    <x v="426"/>
    <s v="Filete"/>
    <s v="Filete"/>
    <x v="5"/>
    <m/>
    <m/>
    <m/>
    <m/>
    <m/>
    <m/>
    <m/>
    <n v="17788"/>
    <n v="0"/>
    <s v="OK"/>
    <n v="0"/>
  </r>
  <r>
    <x v="72"/>
    <x v="6"/>
    <s v="Pollo"/>
    <x v="2"/>
    <s v="1012401"/>
    <x v="70"/>
    <s v="Ala"/>
    <s v="Ala Trutro-Centro"/>
    <x v="5"/>
    <m/>
    <m/>
    <m/>
    <m/>
    <m/>
    <m/>
    <m/>
    <n v="6612"/>
    <n v="0"/>
    <s v="OK"/>
    <n v="0"/>
  </r>
  <r>
    <x v="22"/>
    <x v="6"/>
    <s v="Pollo"/>
    <x v="2"/>
    <s v="1012434"/>
    <x v="22"/>
    <s v="Ala"/>
    <s v="Ala Punta"/>
    <x v="2"/>
    <m/>
    <m/>
    <m/>
    <m/>
    <m/>
    <m/>
    <m/>
    <n v="90929"/>
    <n v="0"/>
    <s v="OK"/>
    <n v="0"/>
  </r>
  <r>
    <x v="23"/>
    <x v="6"/>
    <s v="Pollo"/>
    <x v="2"/>
    <s v="1012448"/>
    <x v="23"/>
    <s v="Patas"/>
    <s v="Patas Garras"/>
    <x v="2"/>
    <m/>
    <m/>
    <m/>
    <m/>
    <m/>
    <m/>
    <m/>
    <n v="331155"/>
    <n v="0"/>
    <s v="OK"/>
    <n v="0"/>
  </r>
  <r>
    <x v="90"/>
    <x v="6"/>
    <s v="Pollo"/>
    <x v="2"/>
    <s v="1012451"/>
    <x v="82"/>
    <s v="Ala"/>
    <s v="Ala Centro"/>
    <x v="2"/>
    <m/>
    <m/>
    <m/>
    <m/>
    <m/>
    <m/>
    <m/>
    <n v="17691"/>
    <n v="0"/>
    <s v="OK"/>
    <n v="0"/>
  </r>
  <r>
    <x v="24"/>
    <x v="6"/>
    <s v="Pollo"/>
    <x v="2"/>
    <s v="1012452"/>
    <x v="24"/>
    <s v="Ala"/>
    <s v="Ala Centro"/>
    <x v="2"/>
    <m/>
    <m/>
    <m/>
    <m/>
    <m/>
    <m/>
    <m/>
    <n v="19665"/>
    <n v="0"/>
    <s v="OK"/>
    <n v="0"/>
  </r>
  <r>
    <x v="26"/>
    <x v="6"/>
    <s v="Pollo"/>
    <x v="2"/>
    <s v="1012455"/>
    <x v="26"/>
    <s v="Ala"/>
    <s v="Ala Centro-Punta"/>
    <x v="2"/>
    <m/>
    <m/>
    <m/>
    <m/>
    <m/>
    <m/>
    <m/>
    <n v="46021"/>
    <n v="0"/>
    <s v="OK"/>
    <n v="0"/>
  </r>
  <r>
    <x v="73"/>
    <x v="6"/>
    <s v="Pollo"/>
    <x v="2"/>
    <s v="1012483"/>
    <x v="71"/>
    <s v="Ala"/>
    <s v="Ala Trutro-Centro"/>
    <x v="5"/>
    <m/>
    <m/>
    <m/>
    <m/>
    <m/>
    <m/>
    <m/>
    <n v="273020"/>
    <n v="0"/>
    <s v="OK"/>
    <n v="0"/>
  </r>
  <r>
    <x v="523"/>
    <x v="6"/>
    <s v="Pollo"/>
    <x v="2"/>
    <s v="1012488"/>
    <x v="460"/>
    <s v="Pechuga Desh"/>
    <s v="Pechuga Desh s/Piel"/>
    <x v="5"/>
    <m/>
    <m/>
    <m/>
    <m/>
    <m/>
    <m/>
    <m/>
    <n v="91078"/>
    <n v="0"/>
    <s v="OK"/>
    <n v="0"/>
  </r>
  <r>
    <x v="27"/>
    <x v="6"/>
    <s v="Pollo"/>
    <x v="2"/>
    <s v="1012502"/>
    <x v="27"/>
    <s v="Patas"/>
    <s v="Patas Garras"/>
    <x v="2"/>
    <m/>
    <m/>
    <m/>
    <m/>
    <m/>
    <m/>
    <m/>
    <n v="7041"/>
    <n v="0"/>
    <s v="OK"/>
    <n v="0"/>
  </r>
  <r>
    <x v="28"/>
    <x v="6"/>
    <s v="Pollo"/>
    <x v="2"/>
    <s v="1012503"/>
    <x v="28"/>
    <s v="Patas"/>
    <s v="Patas Garras"/>
    <x v="2"/>
    <m/>
    <m/>
    <m/>
    <m/>
    <m/>
    <m/>
    <m/>
    <n v="267574"/>
    <n v="0"/>
    <s v="OK"/>
    <n v="0"/>
  </r>
  <r>
    <x v="29"/>
    <x v="6"/>
    <s v="Pollo"/>
    <x v="2"/>
    <s v="1012504"/>
    <x v="23"/>
    <s v="Patas"/>
    <s v="Patas Garras"/>
    <x v="2"/>
    <m/>
    <m/>
    <m/>
    <m/>
    <m/>
    <m/>
    <m/>
    <n v="67473"/>
    <n v="0"/>
    <s v="OK"/>
    <n v="0"/>
  </r>
  <r>
    <x v="74"/>
    <x v="6"/>
    <s v="Pollo"/>
    <x v="2"/>
    <s v="1012518"/>
    <x v="72"/>
    <s v="Filete"/>
    <s v="Filete"/>
    <x v="5"/>
    <m/>
    <m/>
    <m/>
    <m/>
    <m/>
    <m/>
    <m/>
    <n v="149997"/>
    <n v="0"/>
    <s v="OK"/>
    <n v="0"/>
  </r>
  <r>
    <x v="75"/>
    <x v="6"/>
    <s v="Pollo"/>
    <x v="2"/>
    <s v="1012519"/>
    <x v="50"/>
    <s v="Pechuga Desh"/>
    <s v="Pechuga Desh s/Piel"/>
    <x v="5"/>
    <m/>
    <m/>
    <m/>
    <m/>
    <m/>
    <m/>
    <m/>
    <n v="23293"/>
    <n v="0"/>
    <s v="OK"/>
    <n v="0"/>
  </r>
  <r>
    <x v="76"/>
    <x v="6"/>
    <s v="Pollo"/>
    <x v="2"/>
    <s v="1012520"/>
    <x v="51"/>
    <s v="Pechuga Desh"/>
    <s v="Pechuga Desh s/Piel"/>
    <x v="5"/>
    <m/>
    <m/>
    <m/>
    <m/>
    <m/>
    <m/>
    <m/>
    <n v="112562"/>
    <n v="0"/>
    <s v="OK"/>
    <n v="0"/>
  </r>
  <r>
    <x v="77"/>
    <x v="6"/>
    <s v="Pollo"/>
    <x v="2"/>
    <s v="1012521"/>
    <x v="52"/>
    <s v="Pechuga Desh"/>
    <s v="Pechuga Desh s/Piel"/>
    <x v="5"/>
    <m/>
    <m/>
    <m/>
    <m/>
    <m/>
    <m/>
    <m/>
    <n v="179584"/>
    <n v="0"/>
    <s v="OK"/>
    <n v="0"/>
  </r>
  <r>
    <x v="78"/>
    <x v="6"/>
    <s v="Pollo"/>
    <x v="2"/>
    <s v="1012522"/>
    <x v="53"/>
    <s v="Pechuga Desh"/>
    <s v="Pechuga Desh s/Piel"/>
    <x v="5"/>
    <m/>
    <m/>
    <m/>
    <m/>
    <m/>
    <m/>
    <m/>
    <n v="69917"/>
    <n v="0"/>
    <s v="OK"/>
    <n v="0"/>
  </r>
  <r>
    <x v="79"/>
    <x v="6"/>
    <s v="Pollo"/>
    <x v="2"/>
    <s v="1012523"/>
    <x v="54"/>
    <s v="Pechuga Desh"/>
    <s v="Pechuga Desh s/Piel"/>
    <x v="5"/>
    <m/>
    <m/>
    <m/>
    <m/>
    <m/>
    <m/>
    <m/>
    <n v="47942"/>
    <n v="0"/>
    <s v="OK"/>
    <n v="0"/>
  </r>
  <r>
    <x v="80"/>
    <x v="6"/>
    <s v="Pollo"/>
    <x v="2"/>
    <s v="1012524"/>
    <x v="55"/>
    <s v="Pechuga Desh"/>
    <s v="Pechuga Desh s/Piel"/>
    <x v="5"/>
    <m/>
    <m/>
    <m/>
    <m/>
    <m/>
    <m/>
    <m/>
    <n v="12009"/>
    <n v="0"/>
    <s v="OK"/>
    <n v="0"/>
  </r>
  <r>
    <x v="30"/>
    <x v="6"/>
    <s v="Pollo"/>
    <x v="2"/>
    <s v="1012525"/>
    <x v="11"/>
    <s v="Patas"/>
    <s v="Patas Garras"/>
    <x v="2"/>
    <m/>
    <m/>
    <m/>
    <m/>
    <m/>
    <m/>
    <m/>
    <n v="4552"/>
    <n v="0"/>
    <s v="OK"/>
    <n v="0"/>
  </r>
  <r>
    <x v="91"/>
    <x v="6"/>
    <s v="Pollo"/>
    <x v="2"/>
    <s v="1012526"/>
    <x v="12"/>
    <s v="Patas"/>
    <s v="Patas Garras"/>
    <x v="2"/>
    <m/>
    <m/>
    <m/>
    <m/>
    <m/>
    <m/>
    <m/>
    <n v="4410"/>
    <n v="0"/>
    <s v="OK"/>
    <n v="0"/>
  </r>
  <r>
    <x v="31"/>
    <x v="6"/>
    <s v="Pollo"/>
    <x v="2"/>
    <s v="1012527"/>
    <x v="29"/>
    <s v="Patas"/>
    <s v="Patas Garras"/>
    <x v="2"/>
    <m/>
    <m/>
    <m/>
    <m/>
    <m/>
    <m/>
    <m/>
    <n v="5561"/>
    <n v="0"/>
    <s v="OK"/>
    <n v="0"/>
  </r>
  <r>
    <x v="81"/>
    <x v="6"/>
    <s v="Pollo"/>
    <x v="2"/>
    <s v="1012532"/>
    <x v="73"/>
    <s v="Menudencias"/>
    <s v="Menudencias Contre"/>
    <x v="5"/>
    <m/>
    <m/>
    <m/>
    <m/>
    <m/>
    <m/>
    <m/>
    <n v="6303"/>
    <n v="0"/>
    <s v="OK"/>
    <n v="0"/>
  </r>
  <r>
    <x v="82"/>
    <x v="6"/>
    <s v="Pollo"/>
    <x v="2"/>
    <s v="1012534"/>
    <x v="74"/>
    <s v="Pechuga"/>
    <s v="Pechuga Entera"/>
    <x v="6"/>
    <m/>
    <m/>
    <m/>
    <m/>
    <m/>
    <m/>
    <m/>
    <n v="707630"/>
    <n v="0"/>
    <s v="OK"/>
    <n v="0"/>
  </r>
  <r>
    <x v="32"/>
    <x v="6"/>
    <s v="Pollo"/>
    <x v="2"/>
    <s v="1012552"/>
    <x v="30"/>
    <s v="Pechuga Desh"/>
    <s v="Pechuga Desh s/Piel"/>
    <x v="0"/>
    <m/>
    <m/>
    <m/>
    <m/>
    <m/>
    <m/>
    <m/>
    <n v="229"/>
    <n v="0"/>
    <s v="OK"/>
    <n v="0"/>
  </r>
  <r>
    <x v="33"/>
    <x v="6"/>
    <s v="Pollo"/>
    <x v="2"/>
    <s v="1012556"/>
    <x v="31"/>
    <s v="Carne Recuperada"/>
    <s v="Carne Recuperada ADM"/>
    <x v="0"/>
    <m/>
    <m/>
    <m/>
    <m/>
    <m/>
    <m/>
    <m/>
    <n v="96001"/>
    <n v="0"/>
    <s v="OK"/>
    <n v="0"/>
  </r>
  <r>
    <x v="598"/>
    <x v="6"/>
    <s v="Pollo"/>
    <x v="2"/>
    <s v="1012595"/>
    <x v="520"/>
    <s v="Pechuga Desh"/>
    <s v="Pechuga Desh s/Piel"/>
    <x v="2"/>
    <m/>
    <m/>
    <m/>
    <m/>
    <m/>
    <m/>
    <m/>
    <n v="11998"/>
    <n v="0"/>
    <s v="OK"/>
    <n v="0"/>
  </r>
  <r>
    <x v="34"/>
    <x v="6"/>
    <s v="Pollo"/>
    <x v="2"/>
    <s v="1012598"/>
    <x v="32"/>
    <s v="Patas"/>
    <s v="Patas Garras"/>
    <x v="2"/>
    <m/>
    <m/>
    <m/>
    <m/>
    <m/>
    <m/>
    <m/>
    <n v="5291"/>
    <n v="0"/>
    <s v="OK"/>
    <n v="0"/>
  </r>
  <r>
    <x v="83"/>
    <x v="6"/>
    <s v="Pollo"/>
    <x v="2"/>
    <s v="1012601"/>
    <x v="75"/>
    <s v="Menudencias"/>
    <s v="Menudencias Pana"/>
    <x v="5"/>
    <m/>
    <m/>
    <m/>
    <m/>
    <m/>
    <m/>
    <m/>
    <n v="253308"/>
    <n v="0"/>
    <s v="OK"/>
    <n v="0"/>
  </r>
  <r>
    <x v="35"/>
    <x v="6"/>
    <s v="Pollo"/>
    <x v="2"/>
    <s v="1012612"/>
    <x v="33"/>
    <s v="Carne Recuperada"/>
    <s v="Carne Recuperada Pul"/>
    <x v="4"/>
    <m/>
    <m/>
    <m/>
    <m/>
    <m/>
    <m/>
    <m/>
    <n v="1425352"/>
    <n v="0"/>
    <s v="OK"/>
    <n v="0"/>
  </r>
  <r>
    <x v="37"/>
    <x v="6"/>
    <s v="Pollo"/>
    <x v="2"/>
    <s v="1012674"/>
    <x v="35"/>
    <s v="Menudencias"/>
    <s v="Menudencias Corazón"/>
    <x v="3"/>
    <m/>
    <m/>
    <m/>
    <m/>
    <m/>
    <m/>
    <m/>
    <n v="52700"/>
    <n v="0"/>
    <s v="OK"/>
    <n v="0"/>
  </r>
  <r>
    <x v="40"/>
    <x v="6"/>
    <s v="Pollo"/>
    <x v="2"/>
    <s v="1012719"/>
    <x v="38"/>
    <s v="Carne Recuperada"/>
    <s v="Carne Recuperada ADM"/>
    <x v="1"/>
    <m/>
    <m/>
    <m/>
    <m/>
    <m/>
    <m/>
    <m/>
    <n v="287861"/>
    <n v="0"/>
    <s v="OK"/>
    <n v="0"/>
  </r>
  <r>
    <x v="458"/>
    <x v="6"/>
    <s v="Pollo"/>
    <x v="2"/>
    <s v="1012725"/>
    <x v="407"/>
    <s v="Filete"/>
    <s v="Filete"/>
    <x v="6"/>
    <m/>
    <m/>
    <m/>
    <m/>
    <m/>
    <m/>
    <m/>
    <n v="30547"/>
    <n v="0"/>
    <s v="OK"/>
    <n v="0"/>
  </r>
  <r>
    <x v="455"/>
    <x v="6"/>
    <s v="Pollo"/>
    <x v="2"/>
    <s v="1012763"/>
    <x v="404"/>
    <s v="Menudencias"/>
    <s v="Menudencias Pana"/>
    <x v="0"/>
    <m/>
    <m/>
    <m/>
    <m/>
    <m/>
    <m/>
    <m/>
    <n v="91028"/>
    <n v="0"/>
    <s v="OK"/>
    <n v="0"/>
  </r>
  <r>
    <x v="456"/>
    <x v="6"/>
    <s v="Pollo"/>
    <x v="2"/>
    <s v="1012764"/>
    <x v="405"/>
    <s v="Carne Recuperada"/>
    <s v="Carne Recuperada ADM"/>
    <x v="6"/>
    <m/>
    <m/>
    <m/>
    <m/>
    <m/>
    <m/>
    <m/>
    <n v="240002"/>
    <n v="0"/>
    <s v="OK"/>
    <n v="0"/>
  </r>
  <r>
    <x v="576"/>
    <x v="6"/>
    <s v="Pollo"/>
    <x v="2"/>
    <s v="1012796"/>
    <x v="504"/>
    <s v="Ala"/>
    <s v="Ala Puchero"/>
    <x v="6"/>
    <m/>
    <m/>
    <m/>
    <m/>
    <m/>
    <m/>
    <m/>
    <n v="35007"/>
    <n v="0"/>
    <s v="OK"/>
    <n v="0"/>
  </r>
  <r>
    <x v="92"/>
    <x v="6"/>
    <s v="Cerdo"/>
    <x v="0"/>
    <s v="1020017"/>
    <x v="83"/>
    <s v="Chuleta"/>
    <s v="Chuleta Centro"/>
    <x v="0"/>
    <n v="-2445"/>
    <n v="0"/>
    <n v="0"/>
    <n v="-2445"/>
    <n v="0"/>
    <n v="0"/>
    <m/>
    <m/>
    <n v="0"/>
    <s v="OK"/>
    <n v="0"/>
  </r>
  <r>
    <x v="94"/>
    <x v="6"/>
    <s v="Cerdo"/>
    <x v="0"/>
    <s v="1020105"/>
    <x v="85"/>
    <s v="Lomo"/>
    <s v="Lomo Centro"/>
    <x v="9"/>
    <n v="561"/>
    <n v="59439"/>
    <n v="60000"/>
    <n v="561"/>
    <n v="59439"/>
    <n v="60000"/>
    <n v="60000"/>
    <m/>
    <n v="0"/>
    <s v="OK"/>
    <n v="0"/>
  </r>
  <r>
    <x v="95"/>
    <x v="6"/>
    <s v="Cerdo"/>
    <x v="0"/>
    <s v="1020110"/>
    <x v="86"/>
    <s v="Lomo"/>
    <s v="Lomo MM Loin"/>
    <x v="9"/>
    <n v="-552047"/>
    <n v="835830"/>
    <n v="550000"/>
    <n v="-552047"/>
    <n v="770830"/>
    <n v="420000"/>
    <n v="432200"/>
    <m/>
    <n v="-12200"/>
    <s v="Pendiente de ingreso"/>
    <n v="0"/>
  </r>
  <r>
    <x v="96"/>
    <x v="6"/>
    <s v="Cerdo"/>
    <x v="0"/>
    <s v="1020284"/>
    <x v="87"/>
    <s v="Pierna"/>
    <s v="Pierna Pulpa Fina"/>
    <x v="9"/>
    <n v="16969"/>
    <n v="0"/>
    <n v="10000"/>
    <n v="16969"/>
    <n v="0"/>
    <n v="7000"/>
    <n v="7000"/>
    <m/>
    <n v="0"/>
    <s v="OK"/>
    <n v="0"/>
  </r>
  <r>
    <x v="97"/>
    <x v="6"/>
    <s v="Cerdo"/>
    <x v="0"/>
    <s v="1020326"/>
    <x v="88"/>
    <s v="Paleta"/>
    <s v="Paleta Pulpa"/>
    <x v="9"/>
    <n v="-29068"/>
    <n v="293068"/>
    <n v="264000"/>
    <n v="-29068"/>
    <n v="293068"/>
    <n v="264000"/>
    <n v="264000"/>
    <m/>
    <n v="0"/>
    <s v="OK"/>
    <n v="0"/>
  </r>
  <r>
    <x v="98"/>
    <x v="6"/>
    <s v="Cerdo"/>
    <x v="0"/>
    <s v="1020339"/>
    <x v="89"/>
    <s v="Grasas"/>
    <s v="Grasa Lomo Tocino"/>
    <x v="0"/>
    <n v="-76103"/>
    <n v="37079"/>
    <n v="48000"/>
    <n v="-76103"/>
    <n v="37079"/>
    <n v="48000"/>
    <n v="24000"/>
    <m/>
    <n v="24000"/>
    <s v="Sobre ingreso"/>
    <n v="0"/>
  </r>
  <r>
    <x v="99"/>
    <x v="6"/>
    <s v="Cerdo"/>
    <x v="0"/>
    <s v="1020349"/>
    <x v="90"/>
    <s v="Plancha"/>
    <s v="Plancha s/Cuero"/>
    <x v="0"/>
    <n v="-3391"/>
    <n v="3391"/>
    <n v="0"/>
    <n v="-3391"/>
    <n v="3391"/>
    <n v="0"/>
    <n v="48000"/>
    <m/>
    <n v="-48000"/>
    <s v="Pendiente de ingreso"/>
    <n v="0"/>
  </r>
  <r>
    <x v="100"/>
    <x v="6"/>
    <s v="Cerdo"/>
    <x v="0"/>
    <s v="1020352"/>
    <x v="91"/>
    <s v="Cueros"/>
    <s v="Cuero Panceta"/>
    <x v="0"/>
    <n v="-22949"/>
    <n v="63649"/>
    <n v="48000"/>
    <n v="-22949"/>
    <n v="63649"/>
    <n v="48000"/>
    <n v="48000"/>
    <m/>
    <n v="0"/>
    <s v="OK"/>
    <n v="0"/>
  </r>
  <r>
    <x v="101"/>
    <x v="6"/>
    <s v="Cerdo"/>
    <x v="0"/>
    <s v="1020367"/>
    <x v="92"/>
    <s v="Grasas"/>
    <s v="Grasa Gordura"/>
    <x v="0"/>
    <n v="-37240"/>
    <n v="139446"/>
    <n v="96000"/>
    <n v="-37240"/>
    <n v="139446"/>
    <n v="96000"/>
    <n v="89000"/>
    <m/>
    <n v="7000"/>
    <s v="Sobre ingreso"/>
    <n v="0"/>
  </r>
  <r>
    <x v="102"/>
    <x v="6"/>
    <s v="Cerdo"/>
    <x v="0"/>
    <s v="1020412"/>
    <x v="93"/>
    <s v="Recortes"/>
    <s v="Recortes No Magro"/>
    <x v="0"/>
    <n v="-70860"/>
    <n v="118860"/>
    <n v="120000"/>
    <n v="-70860"/>
    <n v="118860"/>
    <n v="120000"/>
    <n v="120000"/>
    <m/>
    <n v="0"/>
    <s v="OK"/>
    <n v="0"/>
  </r>
  <r>
    <x v="103"/>
    <x v="6"/>
    <s v="Cerdo"/>
    <x v="0"/>
    <s v="1020589"/>
    <x v="94"/>
    <s v="Lomo"/>
    <s v="Lomo MM Loin"/>
    <x v="9"/>
    <n v="8952"/>
    <n v="111048"/>
    <n v="120000"/>
    <n v="8952"/>
    <n v="111048"/>
    <n v="130000"/>
    <n v="130000"/>
    <m/>
    <n v="0"/>
    <s v="OK"/>
    <n v="0"/>
  </r>
  <r>
    <x v="104"/>
    <x v="6"/>
    <s v="Cerdo"/>
    <x v="0"/>
    <s v="1020592"/>
    <x v="95"/>
    <s v="Lomo"/>
    <s v="Lomo Vetado"/>
    <x v="9"/>
    <n v="1336"/>
    <n v="168664"/>
    <n v="170000"/>
    <n v="1336"/>
    <n v="168664"/>
    <n v="210000"/>
    <n v="212200"/>
    <m/>
    <n v="-2200"/>
    <s v="Pendiente de ingreso"/>
    <n v="0"/>
  </r>
  <r>
    <x v="105"/>
    <x v="6"/>
    <s v="Cerdo"/>
    <x v="0"/>
    <s v="1020620"/>
    <x v="96"/>
    <s v="Lomo"/>
    <s v="Lomo Vetado"/>
    <x v="9"/>
    <n v="1849"/>
    <n v="28151"/>
    <n v="30000"/>
    <n v="1849"/>
    <n v="28151"/>
    <n v="30000"/>
    <n v="37001"/>
    <m/>
    <n v="-7001"/>
    <s v="Pendiente de ingreso"/>
    <n v="0"/>
  </r>
  <r>
    <x v="106"/>
    <x v="6"/>
    <s v="Cerdo"/>
    <x v="0"/>
    <s v="1020636"/>
    <x v="97"/>
    <s v="Filete"/>
    <s v="Filete c/Cabeza"/>
    <x v="9"/>
    <n v="-2525"/>
    <n v="12525"/>
    <n v="10000"/>
    <n v="-2525"/>
    <n v="12525"/>
    <n v="13000"/>
    <n v="13000"/>
    <m/>
    <n v="0"/>
    <s v="OK"/>
    <n v="0"/>
  </r>
  <r>
    <x v="107"/>
    <x v="6"/>
    <s v="Cerdo"/>
    <x v="0"/>
    <s v="1020637"/>
    <x v="98"/>
    <s v="Panceta"/>
    <s v="Panceta s/Cuero"/>
    <x v="9"/>
    <n v="-76563"/>
    <n v="216563"/>
    <n v="140000"/>
    <n v="-76563"/>
    <n v="216563"/>
    <n v="210000"/>
    <n v="214500"/>
    <m/>
    <n v="-4500"/>
    <s v="Pendiente de ingreso"/>
    <n v="0"/>
  </r>
  <r>
    <x v="108"/>
    <x v="6"/>
    <s v="Cerdo"/>
    <x v="0"/>
    <s v="1020662"/>
    <x v="99"/>
    <s v="Pierna"/>
    <s v="Pierna Pulpa Fina"/>
    <x v="9"/>
    <n v="-2985"/>
    <n v="22985"/>
    <n v="20000"/>
    <n v="-2985"/>
    <n v="12985"/>
    <n v="10000"/>
    <n v="10000"/>
    <m/>
    <n v="0"/>
    <s v="OK"/>
    <n v="0"/>
  </r>
  <r>
    <x v="109"/>
    <x v="6"/>
    <s v="Cerdo"/>
    <x v="0"/>
    <s v="1020664"/>
    <x v="100"/>
    <s v="Pierna"/>
    <s v="Pierna Pulpa Fina"/>
    <x v="9"/>
    <n v="-1766"/>
    <n v="4766"/>
    <n v="3000"/>
    <n v="-1766"/>
    <n v="7766"/>
    <n v="8000"/>
    <n v="8000"/>
    <m/>
    <n v="0"/>
    <s v="OK"/>
    <n v="0"/>
  </r>
  <r>
    <x v="110"/>
    <x v="6"/>
    <s v="Cerdo"/>
    <x v="0"/>
    <s v="1020665"/>
    <x v="101"/>
    <s v="Pierna"/>
    <s v="Pierna Pulpa Fina"/>
    <x v="9"/>
    <n v="-3854"/>
    <n v="14854"/>
    <n v="11000"/>
    <n v="-3854"/>
    <n v="14854"/>
    <n v="11000"/>
    <n v="11000"/>
    <m/>
    <n v="0"/>
    <s v="OK"/>
    <n v="0"/>
  </r>
  <r>
    <x v="111"/>
    <x v="6"/>
    <s v="Cerdo"/>
    <x v="0"/>
    <s v="1020678"/>
    <x v="102"/>
    <s v="Lomo"/>
    <s v="Lomo Centro"/>
    <x v="9"/>
    <n v="730"/>
    <n v="0"/>
    <n v="0"/>
    <n v="730"/>
    <n v="0"/>
    <n v="500"/>
    <n v="500"/>
    <m/>
    <n v="0"/>
    <s v="OK"/>
    <n v="0"/>
  </r>
  <r>
    <x v="112"/>
    <x v="6"/>
    <s v="Cerdo"/>
    <x v="0"/>
    <s v="1020681"/>
    <x v="103"/>
    <s v="Lomo"/>
    <s v="Lomo MM Loin"/>
    <x v="9"/>
    <n v="446"/>
    <n v="14554"/>
    <n v="15000"/>
    <n v="446"/>
    <n v="14554"/>
    <n v="10000"/>
    <n v="10000"/>
    <m/>
    <n v="0"/>
    <s v="OK"/>
    <n v="0"/>
  </r>
  <r>
    <x v="113"/>
    <x v="6"/>
    <s v="Cerdo"/>
    <x v="0"/>
    <s v="1020704"/>
    <x v="104"/>
    <s v="Filete"/>
    <s v="Filete c/Cabeza"/>
    <x v="9"/>
    <n v="1488"/>
    <n v="0"/>
    <n v="1000"/>
    <n v="1488"/>
    <n v="0"/>
    <n v="1000"/>
    <n v="1000"/>
    <m/>
    <n v="0"/>
    <s v="OK"/>
    <n v="0"/>
  </r>
  <r>
    <x v="114"/>
    <x v="6"/>
    <s v="Cerdo"/>
    <x v="0"/>
    <s v="1020715"/>
    <x v="105"/>
    <s v="Panceta"/>
    <s v="Panceta c/Cuero"/>
    <x v="9"/>
    <n v="-1885"/>
    <n v="2000"/>
    <n v="2000"/>
    <n v="-1885"/>
    <n v="2000"/>
    <n v="2000"/>
    <n v="2000"/>
    <m/>
    <n v="0"/>
    <s v="OK"/>
    <n v="0"/>
  </r>
  <r>
    <x v="115"/>
    <x v="6"/>
    <s v="Cerdo"/>
    <x v="0"/>
    <s v="1020731"/>
    <x v="106"/>
    <s v="Panceta"/>
    <s v="Panceta s/Cuero"/>
    <x v="9"/>
    <n v="-15099"/>
    <n v="35099"/>
    <n v="20000"/>
    <n v="-15099"/>
    <n v="35099"/>
    <n v="25000"/>
    <n v="25000"/>
    <m/>
    <n v="0"/>
    <s v="OK"/>
    <n v="0"/>
  </r>
  <r>
    <x v="116"/>
    <x v="6"/>
    <s v="Cerdo"/>
    <x v="0"/>
    <s v="1020758"/>
    <x v="107"/>
    <s v="Lomo"/>
    <s v="Lomo Vetado"/>
    <x v="9"/>
    <n v="-2065"/>
    <n v="5065"/>
    <n v="3000"/>
    <n v="-2065"/>
    <n v="10065"/>
    <n v="9000"/>
    <n v="9000"/>
    <m/>
    <n v="0"/>
    <s v="OK"/>
    <n v="0"/>
  </r>
  <r>
    <x v="117"/>
    <x v="6"/>
    <s v="Cerdo"/>
    <x v="0"/>
    <s v="1020774"/>
    <x v="108"/>
    <s v="Prolijado"/>
    <s v="Prolijado Malaya"/>
    <x v="9"/>
    <n v="-6146"/>
    <n v="13218"/>
    <n v="8000"/>
    <n v="-6146"/>
    <n v="13218"/>
    <n v="9000"/>
    <n v="11500"/>
    <m/>
    <n v="-2500"/>
    <s v="Pendiente de ingreso"/>
    <n v="0"/>
  </r>
  <r>
    <x v="118"/>
    <x v="6"/>
    <s v="Cerdo"/>
    <x v="0"/>
    <s v="1020802"/>
    <x v="109"/>
    <s v="Panceta"/>
    <s v="Panceta s/Cuero"/>
    <x v="9"/>
    <n v="-946"/>
    <n v="60946"/>
    <n v="60000"/>
    <n v="-946"/>
    <n v="41946"/>
    <n v="41000"/>
    <n v="41000"/>
    <m/>
    <n v="0"/>
    <s v="OK"/>
    <n v="0"/>
  </r>
  <r>
    <x v="119"/>
    <x v="6"/>
    <s v="Cerdo"/>
    <x v="0"/>
    <s v="1020810"/>
    <x v="110"/>
    <s v="Subprod"/>
    <s v="Subprod Tripa"/>
    <x v="9"/>
    <n v="-1121"/>
    <n v="3121"/>
    <n v="2000"/>
    <n v="-1121"/>
    <n v="3121"/>
    <n v="2000"/>
    <n v="2000"/>
    <m/>
    <n v="0"/>
    <s v="OK"/>
    <n v="0"/>
  </r>
  <r>
    <x v="120"/>
    <x v="6"/>
    <s v="Cerdo"/>
    <x v="0"/>
    <s v="1020848"/>
    <x v="111"/>
    <s v="Lomo"/>
    <s v="Lomo Centro"/>
    <x v="0"/>
    <n v="2853"/>
    <n v="70668"/>
    <n v="72000"/>
    <n v="2853"/>
    <n v="70668"/>
    <n v="72000"/>
    <n v="48000"/>
    <m/>
    <n v="24000"/>
    <s v="Sobre ingreso"/>
    <n v="0"/>
  </r>
  <r>
    <x v="121"/>
    <x v="6"/>
    <s v="Cerdo"/>
    <x v="0"/>
    <s v="1020860"/>
    <x v="112"/>
    <s v="Lomo"/>
    <s v="Lomo Vetado"/>
    <x v="4"/>
    <n v="-26261"/>
    <n v="175500"/>
    <n v="154000"/>
    <n v="-26261"/>
    <n v="131500"/>
    <n v="132000"/>
    <n v="132000"/>
    <m/>
    <n v="0"/>
    <s v="OK"/>
    <n v="0"/>
  </r>
  <r>
    <x v="122"/>
    <x v="6"/>
    <s v="Cerdo"/>
    <x v="0"/>
    <s v="1020861"/>
    <x v="113"/>
    <s v="Lomo"/>
    <s v="Lomo Vetado"/>
    <x v="4"/>
    <n v="-44573"/>
    <n v="154573"/>
    <n v="110000"/>
    <n v="-44573"/>
    <n v="154573"/>
    <n v="132000"/>
    <n v="132000"/>
    <m/>
    <n v="0"/>
    <s v="OK"/>
    <n v="0"/>
  </r>
  <r>
    <x v="123"/>
    <x v="6"/>
    <s v="Cerdo"/>
    <x v="0"/>
    <s v="1020869"/>
    <x v="114"/>
    <s v="Cost-Pec"/>
    <s v="Cost-Pec Entero"/>
    <x v="0"/>
    <n v="30656"/>
    <n v="3344"/>
    <n v="0"/>
    <n v="30656"/>
    <n v="48000"/>
    <n v="48000"/>
    <n v="48000"/>
    <m/>
    <n v="0"/>
    <s v="OK"/>
    <n v="0"/>
  </r>
  <r>
    <x v="124"/>
    <x v="6"/>
    <s v="Cerdo"/>
    <x v="0"/>
    <s v="1020886"/>
    <x v="115"/>
    <s v="Panceta"/>
    <s v="Panceta s/Cuero"/>
    <x v="0"/>
    <n v="17278"/>
    <n v="0"/>
    <n v="0"/>
    <n v="17278"/>
    <n v="0"/>
    <n v="24000"/>
    <m/>
    <m/>
    <n v="24000"/>
    <s v="Sobre ingreso"/>
    <n v="0"/>
  </r>
  <r>
    <x v="125"/>
    <x v="6"/>
    <s v="Cerdo"/>
    <x v="0"/>
    <s v="1020904"/>
    <x v="116"/>
    <s v="Panceta"/>
    <s v="Panceta c/Cuero"/>
    <x v="4"/>
    <n v="-103393"/>
    <n v="103393"/>
    <n v="0"/>
    <n v="-103393"/>
    <n v="128393"/>
    <n v="22000"/>
    <n v="44000"/>
    <m/>
    <n v="-22000"/>
    <s v="Pendiente de ingreso"/>
    <n v="0"/>
  </r>
  <r>
    <x v="126"/>
    <x v="6"/>
    <s v="Cerdo"/>
    <x v="0"/>
    <s v="1020905"/>
    <x v="117"/>
    <s v="Panceta"/>
    <s v="Panceta c/Cuero"/>
    <x v="4"/>
    <n v="-94954"/>
    <n v="56672"/>
    <n v="0"/>
    <n v="-94954"/>
    <n v="81672"/>
    <n v="44000"/>
    <n v="22000"/>
    <m/>
    <n v="22000"/>
    <s v="Sobre ingreso"/>
    <n v="0"/>
  </r>
  <r>
    <x v="127"/>
    <x v="6"/>
    <s v="Cerdo"/>
    <x v="0"/>
    <s v="1020914"/>
    <x v="118"/>
    <s v="Panceta"/>
    <s v="Panceta c/Cuero"/>
    <x v="9"/>
    <n v="-11404"/>
    <n v="20347"/>
    <n v="9000"/>
    <n v="-11404"/>
    <n v="20347"/>
    <n v="9000"/>
    <n v="9000"/>
    <m/>
    <n v="0"/>
    <s v="OK"/>
    <n v="0"/>
  </r>
  <r>
    <x v="128"/>
    <x v="6"/>
    <s v="Cerdo"/>
    <x v="0"/>
    <s v="1020915"/>
    <x v="119"/>
    <s v="Pierna"/>
    <s v="Pierna Entera"/>
    <x v="0"/>
    <n v="-74442"/>
    <n v="14353"/>
    <n v="0"/>
    <n v="-74442"/>
    <n v="14353"/>
    <n v="0"/>
    <m/>
    <m/>
    <n v="0"/>
    <s v="OK"/>
    <n v="0"/>
  </r>
  <r>
    <x v="129"/>
    <x v="6"/>
    <s v="Cerdo"/>
    <x v="0"/>
    <s v="1020925"/>
    <x v="120"/>
    <s v="Grasas"/>
    <s v="Grasa Forro"/>
    <x v="0"/>
    <n v="-7281"/>
    <n v="103281"/>
    <n v="96000"/>
    <n v="-7281"/>
    <n v="7281"/>
    <n v="0"/>
    <n v="84000"/>
    <m/>
    <n v="-84000"/>
    <s v="Pendiente de ingreso"/>
    <n v="0"/>
  </r>
  <r>
    <x v="130"/>
    <x v="6"/>
    <s v="Cerdo"/>
    <x v="0"/>
    <s v="1020944"/>
    <x v="121"/>
    <s v="Pierna"/>
    <s v="Pierna Pulpa"/>
    <x v="0"/>
    <n v="-25509"/>
    <n v="169509"/>
    <n v="144000"/>
    <n v="-25509"/>
    <n v="169509"/>
    <n v="144000"/>
    <n v="168000"/>
    <m/>
    <n v="-24000"/>
    <s v="Pendiente de ingreso"/>
    <n v="0"/>
  </r>
  <r>
    <x v="132"/>
    <x v="6"/>
    <s v="Cerdo"/>
    <x v="0"/>
    <s v="1020990"/>
    <x v="123"/>
    <s v="Pierna"/>
    <s v="Pierna Pulpa Fina"/>
    <x v="9"/>
    <n v="8336"/>
    <n v="0"/>
    <n v="5000"/>
    <n v="8336"/>
    <n v="0"/>
    <n v="5000"/>
    <n v="5000"/>
    <m/>
    <n v="0"/>
    <s v="OK"/>
    <n v="0"/>
  </r>
  <r>
    <x v="133"/>
    <x v="6"/>
    <s v="Cerdo"/>
    <x v="0"/>
    <s v="1020991"/>
    <x v="124"/>
    <s v="Pierna"/>
    <s v="Pierna Pulpa Fina"/>
    <x v="9"/>
    <n v="-16402"/>
    <n v="13218"/>
    <n v="6000"/>
    <n v="-16402"/>
    <n v="13218"/>
    <n v="9000"/>
    <n v="9000"/>
    <m/>
    <n v="0"/>
    <s v="OK"/>
    <n v="0"/>
  </r>
  <r>
    <x v="486"/>
    <x v="6"/>
    <s v="Cerdo"/>
    <x v="0"/>
    <s v="1020993"/>
    <x v="214"/>
    <s v="Paleta"/>
    <s v="Paleta Entera"/>
    <x v="0"/>
    <n v="-8100"/>
    <n v="8100"/>
    <n v="0"/>
    <n v="-8100"/>
    <n v="8100"/>
    <n v="0"/>
    <m/>
    <m/>
    <n v="0"/>
    <s v="OK"/>
    <n v="0"/>
  </r>
  <r>
    <x v="134"/>
    <x v="6"/>
    <s v="Cerdo"/>
    <x v="0"/>
    <s v="1021012"/>
    <x v="125"/>
    <s v="Plancha"/>
    <s v="Plancha s/Cuero"/>
    <x v="4"/>
    <n v="-642"/>
    <n v="198642"/>
    <n v="198000"/>
    <n v="-642"/>
    <n v="198642"/>
    <n v="198000"/>
    <n v="154000"/>
    <m/>
    <n v="44000"/>
    <s v="Sobre ingreso"/>
    <n v="0"/>
  </r>
  <r>
    <x v="135"/>
    <x v="6"/>
    <s v="Cerdo"/>
    <x v="0"/>
    <s v="1021023"/>
    <x v="126"/>
    <s v="Grasas"/>
    <s v="Grasa Gordura"/>
    <x v="0"/>
    <n v="34595"/>
    <n v="65445"/>
    <n v="120000"/>
    <n v="34595"/>
    <n v="65445"/>
    <n v="120000"/>
    <n v="119000"/>
    <m/>
    <n v="1000"/>
    <s v="Sobre ingreso"/>
    <n v="0"/>
  </r>
  <r>
    <x v="136"/>
    <x v="6"/>
    <s v="Cerdo"/>
    <x v="0"/>
    <s v="1021039"/>
    <x v="127"/>
    <s v="Cueros"/>
    <s v="Cuero Papada"/>
    <x v="0"/>
    <n v="-44616"/>
    <n v="44616"/>
    <n v="0"/>
    <n v="-44616"/>
    <n v="90927"/>
    <n v="120000"/>
    <n v="50039"/>
    <m/>
    <n v="69961"/>
    <s v="Sobre ingreso"/>
    <n v="0"/>
  </r>
  <r>
    <x v="137"/>
    <x v="6"/>
    <s v="Cerdo"/>
    <x v="0"/>
    <s v="1021045"/>
    <x v="128"/>
    <s v="Pernil"/>
    <s v="Pernil Mano"/>
    <x v="4"/>
    <n v="46168"/>
    <n v="0"/>
    <n v="44000"/>
    <n v="46168"/>
    <n v="0"/>
    <n v="44000"/>
    <n v="44000"/>
    <m/>
    <n v="0"/>
    <s v="OK"/>
    <n v="0"/>
  </r>
  <r>
    <x v="138"/>
    <x v="6"/>
    <s v="Cerdo"/>
    <x v="0"/>
    <s v="1021046"/>
    <x v="129"/>
    <s v="Pernil"/>
    <s v="Pernil Mano"/>
    <x v="4"/>
    <n v="8002"/>
    <n v="0"/>
    <n v="0"/>
    <n v="8002"/>
    <n v="0"/>
    <n v="0"/>
    <m/>
    <m/>
    <n v="0"/>
    <s v="OK"/>
    <n v="0"/>
  </r>
  <r>
    <x v="139"/>
    <x v="6"/>
    <s v="Cerdo"/>
    <x v="0"/>
    <s v="1021077"/>
    <x v="130"/>
    <s v="Grasas"/>
    <s v="Grasa Gordura"/>
    <x v="0"/>
    <n v="23724"/>
    <n v="0"/>
    <n v="24000"/>
    <n v="23724"/>
    <n v="0"/>
    <n v="24000"/>
    <n v="24000"/>
    <m/>
    <n v="0"/>
    <s v="OK"/>
    <n v="0"/>
  </r>
  <r>
    <x v="140"/>
    <x v="6"/>
    <s v="Cerdo"/>
    <x v="0"/>
    <s v="1021078"/>
    <x v="131"/>
    <s v="Recortes"/>
    <s v="Recortes No Magro"/>
    <x v="0"/>
    <n v="2223"/>
    <n v="142000"/>
    <n v="144000"/>
    <n v="2223"/>
    <n v="142000"/>
    <n v="144000"/>
    <n v="144001"/>
    <m/>
    <n v="-1"/>
    <s v="Pendiente de ingreso"/>
    <n v="0"/>
  </r>
  <r>
    <x v="141"/>
    <x v="6"/>
    <s v="Cerdo"/>
    <x v="0"/>
    <s v="1021082"/>
    <x v="132"/>
    <s v="Recortes"/>
    <s v="Recortes No Magro"/>
    <x v="0"/>
    <n v="-26062"/>
    <n v="26062"/>
    <n v="0"/>
    <n v="-26062"/>
    <n v="26062"/>
    <n v="0"/>
    <m/>
    <m/>
    <n v="0"/>
    <s v="OK"/>
    <n v="0"/>
  </r>
  <r>
    <x v="142"/>
    <x v="6"/>
    <s v="Cerdo"/>
    <x v="0"/>
    <s v="1021085"/>
    <x v="133"/>
    <s v="Grasas"/>
    <s v="Grasa Gordura"/>
    <x v="0"/>
    <n v="-2101"/>
    <n v="2101"/>
    <n v="0"/>
    <n v="-2101"/>
    <n v="2101"/>
    <n v="0"/>
    <n v="1700"/>
    <m/>
    <n v="-1700"/>
    <s v="Pendiente de ingreso"/>
    <n v="0"/>
  </r>
  <r>
    <x v="143"/>
    <x v="6"/>
    <s v="Cerdo"/>
    <x v="0"/>
    <s v="1021092"/>
    <x v="134"/>
    <s v="Recortes"/>
    <s v="Recortes No Magro"/>
    <x v="0"/>
    <n v="-47401"/>
    <n v="167401"/>
    <n v="120000"/>
    <n v="-47401"/>
    <n v="167401"/>
    <n v="120000"/>
    <n v="120001"/>
    <m/>
    <n v="-1"/>
    <s v="Pendiente de ingreso"/>
    <n v="0"/>
  </r>
  <r>
    <x v="144"/>
    <x v="6"/>
    <s v="Cerdo"/>
    <x v="0"/>
    <s v="1021101"/>
    <x v="135"/>
    <s v="Subprod"/>
    <s v="Subprod Visceras"/>
    <x v="0"/>
    <n v="17805"/>
    <n v="6195"/>
    <n v="24000"/>
    <n v="17805"/>
    <n v="6195"/>
    <n v="24000"/>
    <n v="31300"/>
    <m/>
    <n v="-7300"/>
    <s v="Pendiente de ingreso"/>
    <n v="0"/>
  </r>
  <r>
    <x v="145"/>
    <x v="6"/>
    <s v="Cerdo"/>
    <x v="0"/>
    <s v="1021105"/>
    <x v="136"/>
    <s v="Subprod"/>
    <s v="Subprod Visceras"/>
    <x v="0"/>
    <n v="-5157"/>
    <n v="22361"/>
    <n v="24000"/>
    <n v="-5157"/>
    <n v="22361"/>
    <n v="24000"/>
    <n v="24000"/>
    <m/>
    <n v="0"/>
    <s v="OK"/>
    <n v="0"/>
  </r>
  <r>
    <x v="146"/>
    <x v="6"/>
    <s v="Cerdo"/>
    <x v="0"/>
    <s v="1021106"/>
    <x v="137"/>
    <s v="Subprod"/>
    <s v="Subprod Visceras"/>
    <x v="0"/>
    <n v="-18054"/>
    <n v="18054"/>
    <n v="0"/>
    <n v="-18054"/>
    <n v="18054"/>
    <n v="0"/>
    <m/>
    <m/>
    <n v="0"/>
    <s v="OK"/>
    <n v="0"/>
  </r>
  <r>
    <x v="147"/>
    <x v="6"/>
    <s v="Cerdo"/>
    <x v="0"/>
    <s v="1021111"/>
    <x v="138"/>
    <s v="Grasas"/>
    <s v="Grasa Interior"/>
    <x v="0"/>
    <n v="2179"/>
    <n v="4358"/>
    <n v="6000"/>
    <n v="2179"/>
    <n v="4358"/>
    <n v="6000"/>
    <n v="6000"/>
    <m/>
    <n v="0"/>
    <s v="OK"/>
    <n v="0"/>
  </r>
  <r>
    <x v="148"/>
    <x v="6"/>
    <s v="Cerdo"/>
    <x v="0"/>
    <s v="1021115"/>
    <x v="139"/>
    <s v="Subprod"/>
    <s v="Subprod Visceras"/>
    <x v="2"/>
    <n v="39080"/>
    <n v="0"/>
    <n v="0"/>
    <n v="39080"/>
    <n v="0"/>
    <n v="48000"/>
    <m/>
    <m/>
    <n v="48000"/>
    <s v="Sobre ingreso"/>
    <n v="0"/>
  </r>
  <r>
    <x v="149"/>
    <x v="6"/>
    <s v="Cerdo"/>
    <x v="0"/>
    <s v="1021136"/>
    <x v="140"/>
    <s v="Subprod"/>
    <s v="Subprod Visceras"/>
    <x v="9"/>
    <n v="2348"/>
    <n v="0"/>
    <n v="0"/>
    <n v="2348"/>
    <n v="0"/>
    <n v="0"/>
    <m/>
    <m/>
    <n v="0"/>
    <s v="OK"/>
    <n v="0"/>
  </r>
  <r>
    <x v="150"/>
    <x v="6"/>
    <s v="Cerdo"/>
    <x v="0"/>
    <s v="1021149"/>
    <x v="141"/>
    <s v="Huesos"/>
    <s v="Huesos Cuarto Centra"/>
    <x v="4"/>
    <n v="4450"/>
    <n v="0"/>
    <n v="22000"/>
    <n v="4450"/>
    <n v="0"/>
    <n v="44000"/>
    <n v="44000"/>
    <m/>
    <n v="0"/>
    <s v="OK"/>
    <n v="0"/>
  </r>
  <r>
    <x v="151"/>
    <x v="6"/>
    <s v="Cerdo"/>
    <x v="0"/>
    <s v="1021150"/>
    <x v="142"/>
    <s v="Huesos"/>
    <s v="Huesos Cuarto Centra"/>
    <x v="4"/>
    <n v="15000"/>
    <n v="0"/>
    <n v="22000"/>
    <n v="15000"/>
    <n v="0"/>
    <n v="22000"/>
    <n v="44000"/>
    <m/>
    <n v="-22000"/>
    <s v="Pendiente de ingreso"/>
    <n v="0"/>
  </r>
  <r>
    <x v="152"/>
    <x v="6"/>
    <s v="Cerdo"/>
    <x v="0"/>
    <s v="1021151"/>
    <x v="143"/>
    <s v="Huesos"/>
    <s v="Huesos Cuarto Delant"/>
    <x v="4"/>
    <n v="47360"/>
    <n v="0"/>
    <n v="44000"/>
    <n v="47360"/>
    <n v="0"/>
    <n v="44000"/>
    <n v="44000"/>
    <m/>
    <n v="0"/>
    <s v="OK"/>
    <n v="0"/>
  </r>
  <r>
    <x v="153"/>
    <x v="6"/>
    <s v="Cerdo"/>
    <x v="0"/>
    <s v="1021152"/>
    <x v="144"/>
    <s v="Huesos"/>
    <s v="Huesos Cuarto Delant"/>
    <x v="4"/>
    <n v="14743"/>
    <n v="180"/>
    <n v="22000"/>
    <n v="14743"/>
    <n v="180"/>
    <n v="22000"/>
    <n v="22000"/>
    <m/>
    <n v="0"/>
    <s v="OK"/>
    <n v="0"/>
  </r>
  <r>
    <x v="154"/>
    <x v="6"/>
    <s v="Cerdo"/>
    <x v="0"/>
    <s v="1021156"/>
    <x v="145"/>
    <s v="Huesos"/>
    <s v="Huesos Cuarto Centra"/>
    <x v="4"/>
    <n v="10071"/>
    <n v="13929"/>
    <n v="24000"/>
    <n v="10071"/>
    <n v="13929"/>
    <n v="24000"/>
    <n v="24000"/>
    <m/>
    <n v="0"/>
    <s v="OK"/>
    <n v="0"/>
  </r>
  <r>
    <x v="155"/>
    <x v="6"/>
    <s v="Cerdo"/>
    <x v="0"/>
    <s v="1021187"/>
    <x v="146"/>
    <s v="Cueros"/>
    <s v="Cuero Back"/>
    <x v="0"/>
    <n v="-39227"/>
    <n v="53879"/>
    <n v="24000"/>
    <n v="-39227"/>
    <n v="53879"/>
    <n v="24000"/>
    <n v="24000"/>
    <m/>
    <n v="0"/>
    <s v="OK"/>
    <n v="0"/>
  </r>
  <r>
    <x v="156"/>
    <x v="6"/>
    <s v="Cerdo"/>
    <x v="0"/>
    <s v="1021204"/>
    <x v="89"/>
    <s v="Grasas"/>
    <s v="Grasa Lomo Tocino"/>
    <x v="4"/>
    <n v="69140"/>
    <n v="0"/>
    <n v="48000"/>
    <n v="69140"/>
    <n v="0"/>
    <n v="48000"/>
    <n v="48000"/>
    <m/>
    <n v="0"/>
    <s v="OK"/>
    <n v="0"/>
  </r>
  <r>
    <x v="157"/>
    <x v="6"/>
    <s v="Cerdo"/>
    <x v="0"/>
    <s v="1021279"/>
    <x v="147"/>
    <s v="Huesos"/>
    <s v="Huesos Cuarto Centra"/>
    <x v="0"/>
    <n v="1612"/>
    <n v="22388"/>
    <n v="24000"/>
    <n v="1612"/>
    <n v="22388"/>
    <n v="24000"/>
    <n v="24000"/>
    <m/>
    <n v="0"/>
    <s v="OK"/>
    <n v="0"/>
  </r>
  <r>
    <x v="159"/>
    <x v="6"/>
    <s v="Cerdo"/>
    <x v="0"/>
    <s v="1021385"/>
    <x v="149"/>
    <s v="Cueros"/>
    <s v="Cuero Mixto"/>
    <x v="0"/>
    <n v="56806"/>
    <n v="39194"/>
    <n v="96000"/>
    <n v="56806"/>
    <n v="39194"/>
    <n v="96000"/>
    <n v="144200"/>
    <m/>
    <n v="-48200"/>
    <s v="Pendiente de ingreso"/>
    <n v="0"/>
  </r>
  <r>
    <x v="161"/>
    <x v="6"/>
    <s v="Cerdo"/>
    <x v="0"/>
    <s v="1021470"/>
    <x v="151"/>
    <s v="Pernil"/>
    <s v="Pernil Mano"/>
    <x v="4"/>
    <n v="1048"/>
    <n v="20952"/>
    <n v="22000"/>
    <n v="1048"/>
    <n v="20952"/>
    <n v="22000"/>
    <n v="22000"/>
    <m/>
    <n v="0"/>
    <s v="OK"/>
    <n v="0"/>
  </r>
  <r>
    <x v="162"/>
    <x v="6"/>
    <s v="Cerdo"/>
    <x v="0"/>
    <s v="1021533"/>
    <x v="152"/>
    <s v="Panceta"/>
    <s v="Panceta s/Cuero"/>
    <x v="9"/>
    <n v="-9976"/>
    <n v="0"/>
    <n v="20000"/>
    <n v="-9976"/>
    <n v="0"/>
    <n v="0"/>
    <m/>
    <m/>
    <n v="0"/>
    <s v="OK"/>
    <n v="0"/>
  </r>
  <r>
    <x v="164"/>
    <x v="6"/>
    <s v="Cerdo"/>
    <x v="0"/>
    <s v="1021603"/>
    <x v="154"/>
    <s v="Lomo"/>
    <s v="Lomo MM Loin"/>
    <x v="9"/>
    <n v="1900"/>
    <n v="5100"/>
    <n v="7000"/>
    <n v="1900"/>
    <n v="5100"/>
    <n v="7000"/>
    <n v="7000"/>
    <m/>
    <n v="0"/>
    <s v="OK"/>
    <n v="0"/>
  </r>
  <r>
    <x v="165"/>
    <x v="6"/>
    <s v="Cerdo"/>
    <x v="0"/>
    <s v="1021609"/>
    <x v="155"/>
    <s v="Filete"/>
    <s v="Filete c/Cabeza"/>
    <x v="9"/>
    <n v="-26071"/>
    <n v="46071"/>
    <n v="20000"/>
    <n v="-26071"/>
    <n v="46071"/>
    <n v="20000"/>
    <n v="20000"/>
    <m/>
    <n v="0"/>
    <s v="OK"/>
    <n v="0"/>
  </r>
  <r>
    <x v="166"/>
    <x v="6"/>
    <s v="Cerdo"/>
    <x v="0"/>
    <s v="1021622"/>
    <x v="156"/>
    <s v="Chuleta"/>
    <s v="Chuleta Huesos"/>
    <x v="0"/>
    <n v="-1130"/>
    <n v="31130"/>
    <n v="30000"/>
    <n v="-1130"/>
    <n v="31130"/>
    <n v="30000"/>
    <n v="24000"/>
    <m/>
    <n v="6000"/>
    <s v="Sobre ingreso"/>
    <n v="0"/>
  </r>
  <r>
    <x v="168"/>
    <x v="6"/>
    <s v="Cerdo"/>
    <x v="0"/>
    <s v="1021639"/>
    <x v="158"/>
    <s v="Filete"/>
    <s v="Filete c/Cabeza"/>
    <x v="0"/>
    <n v="775"/>
    <n v="0"/>
    <n v="0"/>
    <n v="775"/>
    <n v="0"/>
    <n v="0"/>
    <m/>
    <m/>
    <n v="0"/>
    <s v="OK"/>
    <n v="0"/>
  </r>
  <r>
    <x v="528"/>
    <x v="6"/>
    <s v="Cerdo"/>
    <x v="0"/>
    <s v="1021655"/>
    <x v="464"/>
    <s v="Subprod"/>
    <s v="Subprod Visceras"/>
    <x v="4"/>
    <n v="-13980"/>
    <n v="13980"/>
    <n v="0"/>
    <n v="-13980"/>
    <n v="13980"/>
    <n v="0"/>
    <m/>
    <m/>
    <n v="0"/>
    <s v="OK"/>
    <n v="0"/>
  </r>
  <r>
    <x v="170"/>
    <x v="6"/>
    <s v="Cerdo"/>
    <x v="0"/>
    <s v="1021664"/>
    <x v="160"/>
    <s v="Cost-Pec"/>
    <s v="Cost-Pec Entero"/>
    <x v="4"/>
    <n v="-41017"/>
    <n v="0"/>
    <n v="0"/>
    <n v="-41017"/>
    <n v="0"/>
    <n v="0"/>
    <m/>
    <m/>
    <n v="0"/>
    <s v="OK"/>
    <n v="0"/>
  </r>
  <r>
    <x v="171"/>
    <x v="6"/>
    <s v="Cerdo"/>
    <x v="0"/>
    <s v="1021665"/>
    <x v="161"/>
    <s v="Cost-Pec"/>
    <s v="Cost-Pec Entero"/>
    <x v="4"/>
    <n v="2475"/>
    <n v="0"/>
    <n v="0"/>
    <n v="2475"/>
    <n v="0"/>
    <n v="0"/>
    <m/>
    <m/>
    <n v="0"/>
    <s v="OK"/>
    <n v="0"/>
  </r>
  <r>
    <x v="172"/>
    <x v="6"/>
    <s v="Cerdo"/>
    <x v="0"/>
    <s v="1021731"/>
    <x v="162"/>
    <s v="Pernil"/>
    <s v="Pernil Mano"/>
    <x v="2"/>
    <n v="-152095"/>
    <n v="152095"/>
    <n v="0"/>
    <n v="-152095"/>
    <n v="152095"/>
    <n v="0"/>
    <m/>
    <m/>
    <n v="0"/>
    <s v="OK"/>
    <n v="0"/>
  </r>
  <r>
    <x v="294"/>
    <x v="6"/>
    <s v="Cerdo"/>
    <x v="0"/>
    <s v="1021733"/>
    <x v="263"/>
    <s v="Pierna"/>
    <s v="Pierna Pulpa"/>
    <x v="2"/>
    <m/>
    <m/>
    <m/>
    <m/>
    <m/>
    <m/>
    <n v="96000"/>
    <m/>
    <n v="-96000"/>
    <s v="Pendiente de ingreso"/>
    <n v="0"/>
  </r>
  <r>
    <x v="173"/>
    <x v="6"/>
    <s v="Cerdo"/>
    <x v="0"/>
    <s v="1021735"/>
    <x v="163"/>
    <s v="Subprod"/>
    <s v="Subprod Patas-Manos"/>
    <x v="2"/>
    <n v="-56696"/>
    <n v="56696"/>
    <n v="0"/>
    <n v="-56696"/>
    <n v="56696"/>
    <n v="0"/>
    <m/>
    <m/>
    <n v="0"/>
    <s v="OK"/>
    <n v="0"/>
  </r>
  <r>
    <x v="175"/>
    <x v="6"/>
    <s v="Cerdo"/>
    <x v="0"/>
    <s v="1021740"/>
    <x v="137"/>
    <s v="Subprod"/>
    <s v="Subprod Visceras"/>
    <x v="2"/>
    <m/>
    <m/>
    <m/>
    <m/>
    <m/>
    <m/>
    <n v="72000"/>
    <m/>
    <n v="-72000"/>
    <s v="Pendiente de ingreso"/>
    <n v="0"/>
  </r>
  <r>
    <x v="176"/>
    <x v="6"/>
    <s v="Cerdo"/>
    <x v="0"/>
    <s v="1021864"/>
    <x v="165"/>
    <s v="Cueros"/>
    <s v="Cuero Papada"/>
    <x v="0"/>
    <m/>
    <m/>
    <m/>
    <m/>
    <m/>
    <m/>
    <n v="21961"/>
    <m/>
    <n v="-21961"/>
    <s v="Pendiente de ingreso"/>
    <n v="0"/>
  </r>
  <r>
    <x v="176"/>
    <x v="6"/>
    <s v="Cerdo"/>
    <x v="0"/>
    <s v="1021864"/>
    <x v="165"/>
    <s v="Cueros"/>
    <s v="Cuero Papada"/>
    <x v="3"/>
    <n v="18548"/>
    <n v="0"/>
    <n v="24000"/>
    <n v="18548"/>
    <n v="0"/>
    <n v="72000"/>
    <n v="48001"/>
    <m/>
    <n v="23999"/>
    <s v="Sobre ingreso"/>
    <n v="0"/>
  </r>
  <r>
    <x v="460"/>
    <x v="6"/>
    <s v="Cerdo"/>
    <x v="0"/>
    <s v="1021868"/>
    <x v="409"/>
    <s v="Pierna"/>
    <s v="Pierna Pulpa Fina"/>
    <x v="0"/>
    <n v="39632"/>
    <n v="8368"/>
    <n v="48000"/>
    <n v="39632"/>
    <n v="8368"/>
    <n v="48000"/>
    <n v="49000"/>
    <m/>
    <n v="-1000"/>
    <s v="Pendiente de ingreso"/>
    <n v="0"/>
  </r>
  <r>
    <x v="177"/>
    <x v="6"/>
    <s v="Cerdo"/>
    <x v="0"/>
    <s v="1021905"/>
    <x v="166"/>
    <s v="Recortes"/>
    <s v="Recortes No Magro"/>
    <x v="2"/>
    <n v="-17835"/>
    <n v="0"/>
    <n v="0"/>
    <n v="-17835"/>
    <n v="0"/>
    <n v="0"/>
    <m/>
    <m/>
    <n v="0"/>
    <s v="OK"/>
    <n v="0"/>
  </r>
  <r>
    <x v="178"/>
    <x v="6"/>
    <s v="Cerdo"/>
    <x v="0"/>
    <s v="1021976"/>
    <x v="167"/>
    <s v="Paleta"/>
    <s v="Paleta Pulpa"/>
    <x v="0"/>
    <n v="-16055"/>
    <n v="176960"/>
    <n v="192000"/>
    <n v="-16055"/>
    <n v="176960"/>
    <n v="192000"/>
    <n v="190859"/>
    <m/>
    <n v="1141"/>
    <s v="Sobre ingreso"/>
    <n v="0"/>
  </r>
  <r>
    <x v="179"/>
    <x v="6"/>
    <s v="Cerdo"/>
    <x v="0"/>
    <s v="1021980"/>
    <x v="168"/>
    <s v="Chuleta"/>
    <s v="Chuleta Huesos"/>
    <x v="0"/>
    <n v="0"/>
    <n v="2547"/>
    <n v="3000"/>
    <n v="0"/>
    <n v="2547"/>
    <n v="3000"/>
    <m/>
    <m/>
    <n v="3000"/>
    <s v="Sobre ingreso"/>
    <n v="0"/>
  </r>
  <r>
    <x v="180"/>
    <x v="6"/>
    <s v="Cerdo"/>
    <x v="0"/>
    <s v="1021992"/>
    <x v="89"/>
    <s v="Grasas"/>
    <s v="Grasa Lomo Tocino"/>
    <x v="2"/>
    <m/>
    <m/>
    <m/>
    <m/>
    <m/>
    <m/>
    <n v="96000"/>
    <m/>
    <n v="-96000"/>
    <s v="Pendiente de ingreso"/>
    <n v="0"/>
  </r>
  <r>
    <x v="488"/>
    <x v="6"/>
    <s v="Cerdo"/>
    <x v="0"/>
    <s v="1022047"/>
    <x v="429"/>
    <s v="Recortes"/>
    <s v="Recortes No Magro"/>
    <x v="0"/>
    <n v="8210"/>
    <n v="0"/>
    <n v="0"/>
    <n v="8210"/>
    <n v="0"/>
    <n v="0"/>
    <m/>
    <m/>
    <n v="0"/>
    <s v="OK"/>
    <n v="0"/>
  </r>
  <r>
    <x v="181"/>
    <x v="6"/>
    <s v="Cerdo"/>
    <x v="0"/>
    <s v="1022073"/>
    <x v="169"/>
    <s v="Grasas"/>
    <s v="Grasa Interior"/>
    <x v="2"/>
    <m/>
    <m/>
    <m/>
    <m/>
    <m/>
    <m/>
    <n v="48000"/>
    <m/>
    <n v="-48000"/>
    <s v="Pendiente de ingreso"/>
    <n v="0"/>
  </r>
  <r>
    <x v="182"/>
    <x v="6"/>
    <s v="Cerdo"/>
    <x v="0"/>
    <s v="1022096"/>
    <x v="170"/>
    <s v="Huesos"/>
    <s v="Huesos Cuarto Delant"/>
    <x v="2"/>
    <n v="31303"/>
    <n v="0"/>
    <n v="0"/>
    <n v="31303"/>
    <n v="0"/>
    <n v="0"/>
    <m/>
    <m/>
    <n v="0"/>
    <s v="OK"/>
    <n v="0"/>
  </r>
  <r>
    <x v="185"/>
    <x v="6"/>
    <s v="Cerdo"/>
    <x v="0"/>
    <s v="1022149"/>
    <x v="173"/>
    <s v="Plancha"/>
    <s v="Plancha s/Cuero"/>
    <x v="0"/>
    <n v="-2105"/>
    <n v="26105"/>
    <n v="24000"/>
    <n v="-2105"/>
    <n v="13105"/>
    <n v="12000"/>
    <n v="36000"/>
    <m/>
    <n v="-24000"/>
    <s v="Pendiente de ingreso"/>
    <n v="0"/>
  </r>
  <r>
    <x v="186"/>
    <x v="6"/>
    <s v="Cerdo"/>
    <x v="0"/>
    <s v="1022150"/>
    <x v="130"/>
    <s v="Grasas"/>
    <s v="Grasa Gordura"/>
    <x v="0"/>
    <n v="-31370"/>
    <n v="127370"/>
    <n v="96000"/>
    <n v="-31370"/>
    <n v="127370"/>
    <n v="96000"/>
    <n v="120000"/>
    <m/>
    <n v="-24000"/>
    <s v="Pendiente de ingreso"/>
    <n v="0"/>
  </r>
  <r>
    <x v="461"/>
    <x v="6"/>
    <s v="Cerdo"/>
    <x v="0"/>
    <s v="1022182"/>
    <x v="156"/>
    <s v="Chuleta"/>
    <s v="Chuleta Huesos"/>
    <x v="4"/>
    <n v="800"/>
    <n v="5795"/>
    <n v="0"/>
    <n v="800"/>
    <n v="5795"/>
    <n v="0"/>
    <m/>
    <m/>
    <n v="0"/>
    <s v="OK"/>
    <n v="0"/>
  </r>
  <r>
    <x v="189"/>
    <x v="6"/>
    <s v="Cerdo"/>
    <x v="0"/>
    <s v="1022196"/>
    <x v="176"/>
    <s v="Cueros"/>
    <s v="Cuero Forro"/>
    <x v="0"/>
    <n v="-31142"/>
    <n v="127142"/>
    <n v="96000"/>
    <n v="-31142"/>
    <n v="55142"/>
    <n v="24000"/>
    <n v="95800"/>
    <m/>
    <n v="-71800"/>
    <s v="Pendiente de ingreso"/>
    <n v="0"/>
  </r>
  <r>
    <x v="190"/>
    <x v="6"/>
    <s v="Cerdo"/>
    <x v="0"/>
    <s v="1022197"/>
    <x v="177"/>
    <s v="Cueros"/>
    <s v="Cuero Forro"/>
    <x v="0"/>
    <n v="8599"/>
    <n v="0"/>
    <n v="0"/>
    <n v="8599"/>
    <n v="0"/>
    <n v="0"/>
    <m/>
    <m/>
    <n v="0"/>
    <s v="OK"/>
    <n v="0"/>
  </r>
  <r>
    <x v="191"/>
    <x v="6"/>
    <s v="Cerdo"/>
    <x v="0"/>
    <s v="1022217"/>
    <x v="178"/>
    <s v="Grasas"/>
    <s v="Grasa Lomo Tocino"/>
    <x v="0"/>
    <m/>
    <m/>
    <m/>
    <m/>
    <m/>
    <m/>
    <n v="24000"/>
    <m/>
    <n v="-24000"/>
    <s v="Pendiente de ingreso"/>
    <n v="0"/>
  </r>
  <r>
    <x v="191"/>
    <x v="6"/>
    <s v="Cerdo"/>
    <x v="0"/>
    <s v="1022217"/>
    <x v="178"/>
    <s v="Grasas"/>
    <s v="Grasa Lomo Tocino"/>
    <x v="3"/>
    <n v="-216484"/>
    <n v="216484"/>
    <n v="0"/>
    <n v="-216484"/>
    <n v="216484"/>
    <n v="0"/>
    <m/>
    <m/>
    <n v="0"/>
    <s v="OK"/>
    <n v="0"/>
  </r>
  <r>
    <x v="192"/>
    <x v="6"/>
    <s v="Cerdo"/>
    <x v="0"/>
    <s v="1022218"/>
    <x v="120"/>
    <s v="Grasas"/>
    <s v="Grasa Forro"/>
    <x v="3"/>
    <n v="-96601"/>
    <n v="57672"/>
    <n v="0"/>
    <n v="-96601"/>
    <n v="57672"/>
    <n v="0"/>
    <m/>
    <m/>
    <n v="0"/>
    <s v="OK"/>
    <n v="0"/>
  </r>
  <r>
    <x v="193"/>
    <x v="6"/>
    <s v="Cerdo"/>
    <x v="0"/>
    <s v="1022273"/>
    <x v="179"/>
    <s v="Grasas"/>
    <s v="Grasa Forro"/>
    <x v="3"/>
    <n v="56475"/>
    <n v="81297"/>
    <n v="0"/>
    <n v="56475"/>
    <n v="177297"/>
    <n v="96000"/>
    <n v="96000"/>
    <m/>
    <n v="0"/>
    <s v="OK"/>
    <n v="0"/>
  </r>
  <r>
    <x v="195"/>
    <x v="6"/>
    <s v="Cerdo"/>
    <x v="0"/>
    <s v="1022283"/>
    <x v="181"/>
    <s v="Prolijado"/>
    <s v="Prolijado Malaya"/>
    <x v="4"/>
    <n v="3484"/>
    <n v="0"/>
    <n v="0"/>
    <n v="3484"/>
    <n v="0"/>
    <n v="2000"/>
    <n v="2000"/>
    <m/>
    <n v="0"/>
    <s v="OK"/>
    <n v="0"/>
  </r>
  <r>
    <x v="589"/>
    <x v="6"/>
    <s v="Cerdo"/>
    <x v="0"/>
    <s v="1022290"/>
    <x v="512"/>
    <s v="Grasas"/>
    <s v="Grasa Lomo Tocino"/>
    <x v="0"/>
    <n v="21759"/>
    <n v="0"/>
    <n v="0"/>
    <n v="21759"/>
    <n v="0"/>
    <n v="24000"/>
    <m/>
    <m/>
    <n v="24000"/>
    <s v="Sobre ingreso"/>
    <n v="0"/>
  </r>
  <r>
    <x v="197"/>
    <x v="6"/>
    <s v="Cerdo"/>
    <x v="0"/>
    <s v="1022313"/>
    <x v="183"/>
    <s v="Lomo"/>
    <s v="Lomo CC Loin"/>
    <x v="9"/>
    <n v="1832"/>
    <n v="5168"/>
    <n v="7000"/>
    <n v="1832"/>
    <n v="5168"/>
    <n v="10000"/>
    <n v="10000"/>
    <m/>
    <n v="0"/>
    <s v="OK"/>
    <n v="0"/>
  </r>
  <r>
    <x v="198"/>
    <x v="6"/>
    <s v="Cerdo"/>
    <x v="0"/>
    <s v="1022326"/>
    <x v="184"/>
    <s v="Lomo"/>
    <s v="Lomo CC Loin"/>
    <x v="9"/>
    <n v="-11365"/>
    <n v="25000"/>
    <n v="25000"/>
    <n v="-11365"/>
    <n v="15000"/>
    <n v="15000"/>
    <n v="15000"/>
    <m/>
    <n v="0"/>
    <s v="OK"/>
    <n v="0"/>
  </r>
  <r>
    <x v="199"/>
    <x v="6"/>
    <s v="Cerdo"/>
    <x v="0"/>
    <s v="1022370"/>
    <x v="185"/>
    <s v="Lomo"/>
    <s v="Lomo MM Loin"/>
    <x v="9"/>
    <n v="-14440"/>
    <n v="54440"/>
    <n v="40000"/>
    <n v="-14440"/>
    <n v="54440"/>
    <n v="40000"/>
    <n v="40000"/>
    <m/>
    <n v="0"/>
    <s v="OK"/>
    <n v="0"/>
  </r>
  <r>
    <x v="200"/>
    <x v="6"/>
    <s v="Cerdo"/>
    <x v="0"/>
    <s v="1022371"/>
    <x v="186"/>
    <s v="Panceta"/>
    <s v="Panceta s/Cuero"/>
    <x v="9"/>
    <n v="29"/>
    <n v="7971"/>
    <n v="8000"/>
    <n v="29"/>
    <n v="26971"/>
    <n v="19000"/>
    <n v="19000"/>
    <m/>
    <n v="0"/>
    <s v="OK"/>
    <n v="0"/>
  </r>
  <r>
    <x v="201"/>
    <x v="6"/>
    <s v="Cerdo"/>
    <x v="0"/>
    <s v="1022373"/>
    <x v="187"/>
    <s v="Recortes"/>
    <s v="Recortes No Magro"/>
    <x v="2"/>
    <n v="3521"/>
    <n v="0"/>
    <n v="0"/>
    <n v="3521"/>
    <n v="0"/>
    <n v="0"/>
    <n v="72000"/>
    <m/>
    <n v="-72000"/>
    <s v="Pendiente de ingreso"/>
    <n v="0"/>
  </r>
  <r>
    <x v="335"/>
    <x v="6"/>
    <s v="Cerdo"/>
    <x v="0"/>
    <s v="1022379"/>
    <x v="297"/>
    <s v="Paleta"/>
    <s v="Paleta Pulpa"/>
    <x v="2"/>
    <n v="0"/>
    <n v="96000"/>
    <n v="96000"/>
    <n v="0"/>
    <n v="96000"/>
    <n v="96000"/>
    <n v="144000"/>
    <m/>
    <n v="-48000"/>
    <s v="Pendiente de ingreso"/>
    <n v="0"/>
  </r>
  <r>
    <x v="203"/>
    <x v="6"/>
    <s v="Cerdo"/>
    <x v="0"/>
    <s v="1022381"/>
    <x v="189"/>
    <s v="Grasas"/>
    <s v="Grasa Gordura"/>
    <x v="2"/>
    <m/>
    <m/>
    <m/>
    <m/>
    <m/>
    <m/>
    <n v="96000"/>
    <m/>
    <n v="-96000"/>
    <s v="Pendiente de ingreso"/>
    <n v="0"/>
  </r>
  <r>
    <x v="205"/>
    <x v="6"/>
    <s v="Cerdo"/>
    <x v="0"/>
    <s v="1022389"/>
    <x v="191"/>
    <s v="Cueros"/>
    <s v="Cuero Panceta"/>
    <x v="2"/>
    <n v="0"/>
    <n v="2080"/>
    <n v="0"/>
    <n v="0"/>
    <n v="2080"/>
    <n v="0"/>
    <m/>
    <m/>
    <n v="0"/>
    <s v="OK"/>
    <n v="0"/>
  </r>
  <r>
    <x v="206"/>
    <x v="6"/>
    <s v="Cerdo"/>
    <x v="0"/>
    <s v="1022406"/>
    <x v="192"/>
    <s v="Subprod"/>
    <s v="Subprod Patas-Manos"/>
    <x v="0"/>
    <n v="438"/>
    <n v="0"/>
    <n v="0"/>
    <n v="438"/>
    <n v="0"/>
    <n v="0"/>
    <m/>
    <m/>
    <n v="0"/>
    <s v="OK"/>
    <n v="0"/>
  </r>
  <r>
    <x v="207"/>
    <x v="6"/>
    <s v="Cerdo"/>
    <x v="0"/>
    <s v="1022409"/>
    <x v="193"/>
    <s v="Subprod"/>
    <s v="Subprod Tripa"/>
    <x v="0"/>
    <n v="16477"/>
    <n v="0"/>
    <n v="0"/>
    <n v="16477"/>
    <n v="0"/>
    <n v="0"/>
    <n v="23940"/>
    <m/>
    <n v="-23940"/>
    <s v="Pendiente de ingreso"/>
    <n v="0"/>
  </r>
  <r>
    <x v="208"/>
    <x v="6"/>
    <s v="Cerdo"/>
    <x v="0"/>
    <s v="1022414"/>
    <x v="194"/>
    <s v="Chuleta"/>
    <s v="Chuleta Cazuela"/>
    <x v="2"/>
    <n v="-2386"/>
    <n v="0"/>
    <n v="0"/>
    <n v="-2386"/>
    <n v="0"/>
    <n v="0"/>
    <m/>
    <m/>
    <n v="0"/>
    <s v="OK"/>
    <n v="0"/>
  </r>
  <r>
    <x v="209"/>
    <x v="6"/>
    <s v="Cerdo"/>
    <x v="0"/>
    <s v="1022417"/>
    <x v="195"/>
    <s v="Cueros"/>
    <s v="Cuero Mixto"/>
    <x v="2"/>
    <n v="0"/>
    <n v="102087"/>
    <n v="96000"/>
    <n v="0"/>
    <n v="102087"/>
    <n v="96000"/>
    <n v="168000"/>
    <m/>
    <n v="-72000"/>
    <s v="Pendiente de ingreso"/>
    <n v="0"/>
  </r>
  <r>
    <x v="210"/>
    <x v="6"/>
    <s v="Cerdo"/>
    <x v="0"/>
    <s v="1022418"/>
    <x v="193"/>
    <s v="Subprod"/>
    <s v="Subprod Tripa"/>
    <x v="2"/>
    <n v="-134910"/>
    <n v="72579"/>
    <n v="0"/>
    <n v="-134910"/>
    <n v="53028"/>
    <n v="0"/>
    <m/>
    <m/>
    <n v="0"/>
    <s v="OK"/>
    <n v="0"/>
  </r>
  <r>
    <x v="600"/>
    <x v="6"/>
    <s v="Cerdo"/>
    <x v="0"/>
    <s v="1022459"/>
    <x v="522"/>
    <s v="Cost-Pec"/>
    <s v="Cost-Pec Trozos"/>
    <x v="0"/>
    <m/>
    <m/>
    <m/>
    <m/>
    <m/>
    <m/>
    <n v="42"/>
    <m/>
    <n v="-42"/>
    <s v="Pendiente de ingreso"/>
    <n v="0"/>
  </r>
  <r>
    <x v="601"/>
    <x v="6"/>
    <s v="Cerdo"/>
    <x v="0"/>
    <s v="1022460"/>
    <x v="523"/>
    <s v="Chuleta"/>
    <s v="Chuleta Huesos"/>
    <x v="0"/>
    <m/>
    <m/>
    <m/>
    <m/>
    <m/>
    <m/>
    <n v="39"/>
    <m/>
    <n v="-39"/>
    <s v="Pendiente de ingreso"/>
    <n v="0"/>
  </r>
  <r>
    <x v="211"/>
    <x v="6"/>
    <s v="Cerdo"/>
    <x v="0"/>
    <s v="1022472"/>
    <x v="196"/>
    <s v="Lomo"/>
    <s v="Lomo Centro"/>
    <x v="9"/>
    <n v="-5492"/>
    <n v="20492"/>
    <n v="15000"/>
    <n v="-5492"/>
    <n v="20492"/>
    <n v="0"/>
    <m/>
    <m/>
    <n v="0"/>
    <s v="OK"/>
    <n v="0"/>
  </r>
  <r>
    <x v="212"/>
    <x v="6"/>
    <s v="Cerdo"/>
    <x v="0"/>
    <s v="1022499"/>
    <x v="197"/>
    <s v="Lomo"/>
    <s v="Lomo Vetado"/>
    <x v="9"/>
    <n v="764"/>
    <n v="19236"/>
    <n v="20000"/>
    <n v="764"/>
    <n v="19236"/>
    <n v="27000"/>
    <n v="31800"/>
    <m/>
    <n v="-4800"/>
    <s v="Pendiente de ingreso"/>
    <n v="0"/>
  </r>
  <r>
    <x v="213"/>
    <x v="6"/>
    <s v="Cerdo"/>
    <x v="0"/>
    <s v="1022541"/>
    <x v="198"/>
    <s v="Grasas"/>
    <s v="Grasa Gordura"/>
    <x v="2"/>
    <m/>
    <m/>
    <m/>
    <m/>
    <m/>
    <m/>
    <n v="192000"/>
    <m/>
    <n v="-192000"/>
    <s v="Pendiente de ingreso"/>
    <n v="0"/>
  </r>
  <r>
    <x v="214"/>
    <x v="6"/>
    <s v="Cerdo"/>
    <x v="0"/>
    <s v="1022569"/>
    <x v="199"/>
    <s v="Chuleta"/>
    <s v="Chuleta Huesos"/>
    <x v="0"/>
    <n v="110"/>
    <n v="0"/>
    <n v="0"/>
    <n v="110"/>
    <n v="0"/>
    <n v="0"/>
    <m/>
    <m/>
    <n v="0"/>
    <s v="OK"/>
    <n v="0"/>
  </r>
  <r>
    <x v="215"/>
    <x v="6"/>
    <s v="Cerdo"/>
    <x v="0"/>
    <s v="1022587"/>
    <x v="200"/>
    <s v="Lomo"/>
    <s v="Lomo CC Loin"/>
    <x v="9"/>
    <n v="-971"/>
    <n v="3000"/>
    <n v="3000"/>
    <n v="-971"/>
    <n v="3000"/>
    <n v="3000"/>
    <n v="3000"/>
    <m/>
    <n v="0"/>
    <s v="OK"/>
    <n v="0"/>
  </r>
  <r>
    <x v="216"/>
    <x v="6"/>
    <s v="Cerdo"/>
    <x v="0"/>
    <s v="1022600"/>
    <x v="201"/>
    <s v="Lomo"/>
    <s v="Lomo Vetado"/>
    <x v="9"/>
    <n v="3610"/>
    <n v="11390"/>
    <n v="15000"/>
    <n v="3610"/>
    <n v="6390"/>
    <n v="10000"/>
    <n v="10000"/>
    <m/>
    <n v="0"/>
    <s v="OK"/>
    <n v="0"/>
  </r>
  <r>
    <x v="217"/>
    <x v="6"/>
    <s v="Cerdo"/>
    <x v="0"/>
    <s v="1022605"/>
    <x v="202"/>
    <s v="Subprod"/>
    <s v="Subprod Tripa"/>
    <x v="4"/>
    <n v="20"/>
    <n v="0"/>
    <n v="0"/>
    <n v="20"/>
    <n v="0"/>
    <n v="0"/>
    <m/>
    <m/>
    <n v="0"/>
    <s v="OK"/>
    <n v="0"/>
  </r>
  <r>
    <x v="218"/>
    <x v="6"/>
    <s v="Cerdo"/>
    <x v="0"/>
    <s v="1022607"/>
    <x v="203"/>
    <s v="Prolijado"/>
    <s v="Prolijado Plateada"/>
    <x v="4"/>
    <n v="-8040"/>
    <n v="28066"/>
    <n v="22000"/>
    <n v="-8040"/>
    <n v="28066"/>
    <n v="22000"/>
    <n v="22000"/>
    <m/>
    <n v="0"/>
    <s v="OK"/>
    <n v="0"/>
  </r>
  <r>
    <x v="221"/>
    <x v="6"/>
    <s v="Cerdo"/>
    <x v="0"/>
    <s v="1022664"/>
    <x v="206"/>
    <s v="Lomo"/>
    <s v="Lomo CC Loin"/>
    <x v="9"/>
    <n v="-1945"/>
    <n v="45000"/>
    <n v="45000"/>
    <n v="-1945"/>
    <n v="55000"/>
    <n v="57000"/>
    <n v="57000"/>
    <m/>
    <n v="0"/>
    <s v="OK"/>
    <n v="0"/>
  </r>
  <r>
    <x v="223"/>
    <x v="6"/>
    <s v="Cerdo"/>
    <x v="0"/>
    <s v="1022709"/>
    <x v="207"/>
    <s v="Pierna"/>
    <s v="Pierna Pulpa"/>
    <x v="0"/>
    <n v="-2921"/>
    <n v="132110"/>
    <n v="144000"/>
    <n v="-2921"/>
    <n v="144110"/>
    <n v="144000"/>
    <n v="129000"/>
    <m/>
    <n v="15000"/>
    <s v="Sobre ingreso"/>
    <n v="0"/>
  </r>
  <r>
    <x v="226"/>
    <x v="6"/>
    <s v="Cerdo"/>
    <x v="0"/>
    <s v="1022781"/>
    <x v="210"/>
    <s v="Subprod"/>
    <s v="Subprod Tripa"/>
    <x v="0"/>
    <n v="-20400"/>
    <n v="11752"/>
    <n v="0"/>
    <n v="-20400"/>
    <n v="11752"/>
    <n v="0"/>
    <m/>
    <m/>
    <n v="0"/>
    <s v="OK"/>
    <n v="0"/>
  </r>
  <r>
    <x v="227"/>
    <x v="6"/>
    <s v="Cerdo"/>
    <x v="0"/>
    <s v="1022782"/>
    <x v="211"/>
    <s v="Subprod"/>
    <s v="Subprod Tripa"/>
    <x v="0"/>
    <m/>
    <m/>
    <m/>
    <m/>
    <m/>
    <m/>
    <n v="7620"/>
    <m/>
    <n v="-7620"/>
    <s v="Pendiente de ingreso"/>
    <n v="0"/>
  </r>
  <r>
    <x v="227"/>
    <x v="6"/>
    <s v="Cerdo"/>
    <x v="0"/>
    <s v="1022782"/>
    <x v="211"/>
    <s v="Subprod"/>
    <s v="Subprod Tripa"/>
    <x v="3"/>
    <n v="-26640"/>
    <n v="12482"/>
    <n v="0"/>
    <n v="-26640"/>
    <n v="12482"/>
    <n v="0"/>
    <m/>
    <m/>
    <n v="0"/>
    <s v="OK"/>
    <n v="0"/>
  </r>
  <r>
    <x v="228"/>
    <x v="6"/>
    <s v="Cerdo"/>
    <x v="0"/>
    <s v="1022783"/>
    <x v="212"/>
    <s v="Subprod"/>
    <s v="Subprod Tripa"/>
    <x v="0"/>
    <n v="-23280"/>
    <n v="0"/>
    <n v="0"/>
    <n v="-23280"/>
    <n v="0"/>
    <n v="0"/>
    <m/>
    <m/>
    <n v="0"/>
    <s v="OK"/>
    <n v="0"/>
  </r>
  <r>
    <x v="563"/>
    <x v="6"/>
    <s v="Cerdo"/>
    <x v="0"/>
    <s v="1022784"/>
    <x v="496"/>
    <s v="Subprod"/>
    <s v="Subprod Tripa"/>
    <x v="0"/>
    <n v="-5175"/>
    <n v="0"/>
    <n v="0"/>
    <n v="-5175"/>
    <n v="0"/>
    <n v="0"/>
    <m/>
    <m/>
    <n v="0"/>
    <s v="OK"/>
    <n v="0"/>
  </r>
  <r>
    <x v="462"/>
    <x v="6"/>
    <s v="Cerdo"/>
    <x v="0"/>
    <s v="1022786"/>
    <x v="410"/>
    <s v="Subprod"/>
    <s v="Subprod Tripa"/>
    <x v="0"/>
    <n v="-300"/>
    <n v="300"/>
    <n v="0"/>
    <n v="-300"/>
    <n v="300"/>
    <n v="0"/>
    <m/>
    <m/>
    <n v="0"/>
    <s v="OK"/>
    <n v="0"/>
  </r>
  <r>
    <x v="602"/>
    <x v="6"/>
    <s v="Cerdo"/>
    <x v="0"/>
    <s v="1022821"/>
    <x v="524"/>
    <s v="Muestra"/>
    <s v="Muestra"/>
    <x v="0"/>
    <m/>
    <m/>
    <m/>
    <m/>
    <m/>
    <m/>
    <n v="60"/>
    <m/>
    <n v="-60"/>
    <s v="Pendiente de ingreso"/>
    <n v="0"/>
  </r>
  <r>
    <x v="603"/>
    <x v="6"/>
    <s v="Cerdo"/>
    <x v="0"/>
    <s v="1022824"/>
    <x v="525"/>
    <s v="Muestra"/>
    <s v="Muestra"/>
    <x v="4"/>
    <n v="-900"/>
    <n v="900"/>
    <n v="0"/>
    <n v="-900"/>
    <n v="900"/>
    <n v="0"/>
    <m/>
    <m/>
    <n v="0"/>
    <s v="OK"/>
    <n v="0"/>
  </r>
  <r>
    <x v="604"/>
    <x v="6"/>
    <s v="Cerdo"/>
    <x v="0"/>
    <s v="1022841"/>
    <x v="123"/>
    <s v="Muestra"/>
    <s v="Muestra"/>
    <x v="9"/>
    <m/>
    <m/>
    <m/>
    <m/>
    <m/>
    <m/>
    <n v="21.1"/>
    <m/>
    <n v="-21.1"/>
    <s v="Pendiente de ingreso"/>
    <n v="0"/>
  </r>
  <r>
    <x v="579"/>
    <x v="6"/>
    <s v="Cerdo"/>
    <x v="0"/>
    <s v="1022842"/>
    <x v="506"/>
    <s v="Recortes"/>
    <s v="Recortes Magro"/>
    <x v="0"/>
    <n v="-23502"/>
    <n v="64459"/>
    <n v="48000"/>
    <n v="-23502"/>
    <n v="0"/>
    <n v="0"/>
    <m/>
    <m/>
    <n v="0"/>
    <s v="OK"/>
    <n v="0"/>
  </r>
  <r>
    <x v="580"/>
    <x v="6"/>
    <s v="Cerdo"/>
    <x v="0"/>
    <s v="1022844"/>
    <x v="507"/>
    <s v="Recortes"/>
    <s v="Recortes No Magro"/>
    <x v="0"/>
    <n v="-5290"/>
    <n v="5290"/>
    <n v="0"/>
    <n v="-5290"/>
    <n v="5290"/>
    <n v="0"/>
    <m/>
    <m/>
    <n v="0"/>
    <s v="OK"/>
    <n v="0"/>
  </r>
  <r>
    <x v="229"/>
    <x v="6"/>
    <s v="Cerdo"/>
    <x v="0"/>
    <s v="1022847"/>
    <x v="213"/>
    <s v="Panceta"/>
    <s v="Panceta s/Cuero"/>
    <x v="0"/>
    <n v="7079"/>
    <n v="44061"/>
    <n v="48000"/>
    <n v="7079"/>
    <n v="44061"/>
    <n v="48000"/>
    <n v="48000"/>
    <m/>
    <n v="0"/>
    <s v="OK"/>
    <n v="0"/>
  </r>
  <r>
    <x v="230"/>
    <x v="6"/>
    <s v="Cerdo"/>
    <x v="0"/>
    <s v="1022851"/>
    <x v="214"/>
    <s v="Paleta"/>
    <s v="Paleta Entera"/>
    <x v="2"/>
    <n v="1072"/>
    <n v="166928"/>
    <n v="168000"/>
    <n v="1072"/>
    <n v="166928"/>
    <n v="168000"/>
    <n v="120000"/>
    <m/>
    <n v="48000"/>
    <s v="Sobre ingreso"/>
    <n v="0"/>
  </r>
  <r>
    <x v="231"/>
    <x v="6"/>
    <s v="Cerdo"/>
    <x v="0"/>
    <s v="1022855"/>
    <x v="215"/>
    <s v="Grasas"/>
    <s v="Grasa Forro"/>
    <x v="0"/>
    <n v="-13758"/>
    <n v="23550"/>
    <n v="0"/>
    <n v="-13758"/>
    <n v="23550"/>
    <n v="0"/>
    <m/>
    <m/>
    <n v="0"/>
    <s v="OK"/>
    <n v="0"/>
  </r>
  <r>
    <x v="232"/>
    <x v="6"/>
    <s v="Cerdo"/>
    <x v="0"/>
    <s v="1022856"/>
    <x v="216"/>
    <s v="Grasas"/>
    <s v="Grasa Gordura"/>
    <x v="2"/>
    <n v="-1604"/>
    <n v="1604"/>
    <n v="0"/>
    <n v="-1604"/>
    <n v="1604"/>
    <n v="0"/>
    <n v="96000"/>
    <m/>
    <n v="-96000"/>
    <s v="Pendiente de ingreso"/>
    <n v="0"/>
  </r>
  <r>
    <x v="372"/>
    <x v="6"/>
    <s v="Cerdo"/>
    <x v="0"/>
    <s v="1022883"/>
    <x v="330"/>
    <s v="Chuleta"/>
    <s v="Chuleta Huesos"/>
    <x v="0"/>
    <m/>
    <m/>
    <m/>
    <m/>
    <m/>
    <m/>
    <n v="10000"/>
    <m/>
    <n v="-10000"/>
    <s v="Pendiente de ingreso"/>
    <n v="0"/>
  </r>
  <r>
    <x v="234"/>
    <x v="6"/>
    <s v="Cerdo"/>
    <x v="0"/>
    <s v="1022885"/>
    <x v="218"/>
    <s v="Panceta"/>
    <s v="Panceta s/Cuero"/>
    <x v="4"/>
    <n v="6010"/>
    <n v="543990"/>
    <n v="550000"/>
    <n v="6010"/>
    <n v="543990"/>
    <n v="565000"/>
    <n v="565000"/>
    <m/>
    <n v="0"/>
    <s v="OK"/>
    <n v="0"/>
  </r>
  <r>
    <x v="235"/>
    <x v="6"/>
    <s v="Cerdo"/>
    <x v="0"/>
    <s v="1022887"/>
    <x v="219"/>
    <s v="Panceta"/>
    <s v="Panceta s/Cuero"/>
    <x v="4"/>
    <n v="63000"/>
    <n v="244180"/>
    <n v="264000"/>
    <n v="63000"/>
    <n v="244180"/>
    <n v="264000"/>
    <n v="264000"/>
    <m/>
    <n v="0"/>
    <s v="OK"/>
    <n v="0"/>
  </r>
  <r>
    <x v="605"/>
    <x v="6"/>
    <s v="Cerdo"/>
    <x v="0"/>
    <s v="1022896"/>
    <x v="526"/>
    <s v="Panceta"/>
    <s v="Panceta c/Cuero"/>
    <x v="9"/>
    <n v="130"/>
    <n v="0"/>
    <n v="0"/>
    <n v="130"/>
    <n v="0"/>
    <n v="0"/>
    <m/>
    <m/>
    <n v="0"/>
    <s v="OK"/>
    <n v="0"/>
  </r>
  <r>
    <x v="236"/>
    <x v="6"/>
    <s v="Cerdo"/>
    <x v="0"/>
    <s v="1022901"/>
    <x v="220"/>
    <s v="Panceta"/>
    <s v="Panceta s/Cuero"/>
    <x v="9"/>
    <n v="-1036"/>
    <n v="11036"/>
    <n v="10000"/>
    <n v="-1036"/>
    <n v="11036"/>
    <n v="0"/>
    <m/>
    <m/>
    <n v="0"/>
    <s v="OK"/>
    <n v="0"/>
  </r>
  <r>
    <x v="237"/>
    <x v="6"/>
    <s v="Cerdo"/>
    <x v="0"/>
    <s v="1022919"/>
    <x v="221"/>
    <s v="Lomo"/>
    <s v="Lomo MM Loin"/>
    <x v="9"/>
    <n v="1310"/>
    <n v="22690"/>
    <n v="24000"/>
    <n v="1310"/>
    <n v="22690"/>
    <n v="24000"/>
    <n v="28600"/>
    <m/>
    <n v="-4600"/>
    <s v="Pendiente de ingreso"/>
    <n v="0"/>
  </r>
  <r>
    <x v="238"/>
    <x v="6"/>
    <s v="Cerdo"/>
    <x v="0"/>
    <s v="1022920"/>
    <x v="222"/>
    <s v="Grasas"/>
    <s v="Grasa Gordura"/>
    <x v="0"/>
    <n v="5058"/>
    <n v="10683"/>
    <n v="24000"/>
    <n v="5058"/>
    <n v="10683"/>
    <n v="0"/>
    <m/>
    <m/>
    <n v="0"/>
    <s v="OK"/>
    <n v="0"/>
  </r>
  <r>
    <x v="239"/>
    <x v="6"/>
    <s v="Cerdo"/>
    <x v="0"/>
    <s v="1022921"/>
    <x v="130"/>
    <s v="Grasas"/>
    <s v="Grasa Gordura"/>
    <x v="0"/>
    <n v="-696"/>
    <n v="696"/>
    <n v="0"/>
    <n v="-696"/>
    <n v="696"/>
    <n v="23000"/>
    <n v="23000"/>
    <m/>
    <n v="0"/>
    <s v="OK"/>
    <n v="0"/>
  </r>
  <r>
    <x v="489"/>
    <x v="6"/>
    <s v="Cerdo"/>
    <x v="0"/>
    <s v="1022922"/>
    <x v="429"/>
    <s v="Recortes"/>
    <s v="Recortes No Magro"/>
    <x v="0"/>
    <n v="-684"/>
    <n v="0"/>
    <n v="0"/>
    <n v="-684"/>
    <n v="0"/>
    <n v="0"/>
    <m/>
    <m/>
    <n v="0"/>
    <s v="OK"/>
    <n v="0"/>
  </r>
  <r>
    <x v="490"/>
    <x v="6"/>
    <s v="Cerdo"/>
    <x v="0"/>
    <s v="1022928"/>
    <x v="430"/>
    <s v="Cueros"/>
    <s v="Cuero Mixto"/>
    <x v="0"/>
    <n v="5274"/>
    <n v="0"/>
    <n v="0"/>
    <n v="5274"/>
    <n v="0"/>
    <n v="0"/>
    <m/>
    <m/>
    <n v="0"/>
    <s v="OK"/>
    <n v="0"/>
  </r>
  <r>
    <x v="240"/>
    <x v="6"/>
    <s v="Cerdo"/>
    <x v="0"/>
    <s v="1022930"/>
    <x v="223"/>
    <s v="Panceta"/>
    <s v="Panceta s/Cuero"/>
    <x v="4"/>
    <n v="-107271"/>
    <n v="261271"/>
    <n v="154000"/>
    <n v="-107271"/>
    <n v="261271"/>
    <n v="154000"/>
    <n v="154000"/>
    <m/>
    <n v="0"/>
    <s v="OK"/>
    <n v="0"/>
  </r>
  <r>
    <x v="241"/>
    <x v="6"/>
    <s v="Cerdo"/>
    <x v="0"/>
    <s v="1022931"/>
    <x v="224"/>
    <s v="Filete"/>
    <s v="Filete c/Cabeza"/>
    <x v="9"/>
    <n v="4882"/>
    <n v="15118"/>
    <n v="20000"/>
    <n v="4882"/>
    <n v="15118"/>
    <n v="20000"/>
    <n v="20000"/>
    <m/>
    <n v="0"/>
    <s v="OK"/>
    <n v="0"/>
  </r>
  <r>
    <x v="242"/>
    <x v="6"/>
    <s v="Cerdo"/>
    <x v="0"/>
    <s v="1022943"/>
    <x v="225"/>
    <s v="Lomo"/>
    <s v="Lomo Centro"/>
    <x v="2"/>
    <n v="0"/>
    <n v="590"/>
    <n v="0"/>
    <n v="0"/>
    <n v="590"/>
    <n v="0"/>
    <m/>
    <m/>
    <n v="0"/>
    <s v="OK"/>
    <n v="0"/>
  </r>
  <r>
    <x v="243"/>
    <x v="6"/>
    <s v="Cerdo"/>
    <x v="0"/>
    <s v="1022945"/>
    <x v="169"/>
    <s v="Grasas"/>
    <s v="Grasa Interior"/>
    <x v="2"/>
    <m/>
    <m/>
    <m/>
    <m/>
    <m/>
    <m/>
    <n v="72000"/>
    <m/>
    <n v="-72000"/>
    <s v="Pendiente de ingreso"/>
    <n v="0"/>
  </r>
  <r>
    <x v="244"/>
    <x v="6"/>
    <s v="Cerdo"/>
    <x v="0"/>
    <s v="1022985"/>
    <x v="226"/>
    <s v="Lomo"/>
    <s v="Lomo Vetado"/>
    <x v="4"/>
    <n v="-5000"/>
    <n v="10000"/>
    <n v="5000"/>
    <n v="-5000"/>
    <n v="10000"/>
    <n v="5000"/>
    <n v="5000"/>
    <m/>
    <n v="0"/>
    <s v="OK"/>
    <n v="0"/>
  </r>
  <r>
    <x v="245"/>
    <x v="6"/>
    <s v="Cerdo"/>
    <x v="0"/>
    <s v="1022986"/>
    <x v="227"/>
    <s v="Panceta"/>
    <s v="Panceta s/Cuero"/>
    <x v="4"/>
    <n v="-4513"/>
    <n v="4513"/>
    <n v="0"/>
    <n v="-4513"/>
    <n v="4513"/>
    <n v="0"/>
    <m/>
    <m/>
    <n v="0"/>
    <s v="OK"/>
    <n v="0"/>
  </r>
  <r>
    <x v="246"/>
    <x v="6"/>
    <s v="Cerdo"/>
    <x v="0"/>
    <s v="1022987"/>
    <x v="228"/>
    <s v="Plancha"/>
    <s v="Plancha s/Cuero"/>
    <x v="9"/>
    <n v="-27440"/>
    <n v="26709"/>
    <n v="24000"/>
    <n v="-27440"/>
    <n v="26709"/>
    <n v="24000"/>
    <n v="24000"/>
    <m/>
    <n v="0"/>
    <s v="OK"/>
    <n v="0"/>
  </r>
  <r>
    <x v="247"/>
    <x v="6"/>
    <s v="Cerdo"/>
    <x v="0"/>
    <s v="1022990"/>
    <x v="229"/>
    <s v="Panceta"/>
    <s v="Panceta s/Cuero"/>
    <x v="9"/>
    <n v="25022"/>
    <n v="0"/>
    <n v="0"/>
    <n v="25022"/>
    <n v="0"/>
    <n v="0"/>
    <m/>
    <m/>
    <n v="0"/>
    <s v="OK"/>
    <n v="0"/>
  </r>
  <r>
    <x v="383"/>
    <x v="6"/>
    <s v="Cerdo"/>
    <x v="0"/>
    <s v="1022995"/>
    <x v="339"/>
    <s v="Panceta"/>
    <s v="Panceta c/Cuero"/>
    <x v="2"/>
    <n v="-2000"/>
    <n v="2000"/>
    <n v="0"/>
    <n v="-2000"/>
    <n v="2000"/>
    <n v="0"/>
    <m/>
    <m/>
    <n v="0"/>
    <s v="OK"/>
    <n v="0"/>
  </r>
  <r>
    <x v="248"/>
    <x v="6"/>
    <s v="Cerdo"/>
    <x v="0"/>
    <s v="1022996"/>
    <x v="230"/>
    <s v="Grasas"/>
    <s v="Grasa Gordura"/>
    <x v="0"/>
    <n v="-70"/>
    <n v="70"/>
    <n v="0"/>
    <n v="-70"/>
    <n v="70"/>
    <n v="0"/>
    <m/>
    <m/>
    <n v="0"/>
    <s v="OK"/>
    <n v="0"/>
  </r>
  <r>
    <x v="606"/>
    <x v="6"/>
    <s v="Cerdo"/>
    <x v="0"/>
    <s v="1023019"/>
    <x v="114"/>
    <s v="Cost-Pec"/>
    <s v="Cost-Pec Entero"/>
    <x v="2"/>
    <n v="1934"/>
    <n v="0"/>
    <n v="0"/>
    <n v="1934"/>
    <n v="0"/>
    <n v="0"/>
    <m/>
    <m/>
    <n v="0"/>
    <s v="OK"/>
    <n v="0"/>
  </r>
  <r>
    <x v="249"/>
    <x v="6"/>
    <s v="Cerdo"/>
    <x v="0"/>
    <s v="1023034"/>
    <x v="231"/>
    <s v="Cueros"/>
    <s v="Cuero Forro"/>
    <x v="2"/>
    <m/>
    <m/>
    <m/>
    <m/>
    <m/>
    <m/>
    <n v="72000"/>
    <m/>
    <n v="-72000"/>
    <s v="Pendiente de ingreso"/>
    <n v="0"/>
  </r>
  <r>
    <x v="250"/>
    <x v="6"/>
    <s v="Cerdo"/>
    <x v="0"/>
    <s v="1023035"/>
    <x v="232"/>
    <s v="Recortes"/>
    <s v="Recortes No Magro"/>
    <x v="2"/>
    <n v="-2024"/>
    <n v="0"/>
    <n v="0"/>
    <n v="-2024"/>
    <n v="0"/>
    <n v="0"/>
    <m/>
    <m/>
    <n v="0"/>
    <s v="OK"/>
    <n v="0"/>
  </r>
  <r>
    <x v="251"/>
    <x v="6"/>
    <s v="Cerdo"/>
    <x v="0"/>
    <s v="1023037"/>
    <x v="233"/>
    <s v="Panceta"/>
    <s v="Panceta s/Cuero"/>
    <x v="4"/>
    <n v="-54800"/>
    <n v="88915"/>
    <n v="143000"/>
    <n v="-54800"/>
    <n v="88915"/>
    <n v="143000"/>
    <n v="143000"/>
    <m/>
    <n v="0"/>
    <s v="OK"/>
    <n v="0"/>
  </r>
  <r>
    <x v="252"/>
    <x v="6"/>
    <s v="Cerdo"/>
    <x v="0"/>
    <s v="1023038"/>
    <x v="234"/>
    <s v="Lomo"/>
    <s v="Lomo Vetado"/>
    <x v="4"/>
    <n v="-4579"/>
    <n v="114579"/>
    <n v="110000"/>
    <n v="-4579"/>
    <n v="125579"/>
    <n v="121000"/>
    <n v="121000"/>
    <m/>
    <n v="0"/>
    <s v="OK"/>
    <n v="0"/>
  </r>
  <r>
    <x v="253"/>
    <x v="6"/>
    <s v="Cerdo"/>
    <x v="0"/>
    <s v="1023051"/>
    <x v="235"/>
    <s v="Lomo"/>
    <s v="Lomo Vetado"/>
    <x v="9"/>
    <n v="2380"/>
    <n v="0"/>
    <n v="0"/>
    <n v="2380"/>
    <n v="0"/>
    <n v="0"/>
    <n v="3000"/>
    <m/>
    <n v="-3000"/>
    <s v="Pendiente de ingreso"/>
    <n v="0"/>
  </r>
  <r>
    <x v="254"/>
    <x v="6"/>
    <s v="Cerdo"/>
    <x v="0"/>
    <s v="1023055"/>
    <x v="236"/>
    <s v="Lomo"/>
    <s v="Lomo Vetado"/>
    <x v="9"/>
    <n v="12417"/>
    <n v="0"/>
    <n v="0"/>
    <n v="12417"/>
    <n v="0"/>
    <n v="0"/>
    <n v="10000"/>
    <m/>
    <n v="-10000"/>
    <s v="Pendiente de ingreso"/>
    <n v="0"/>
  </r>
  <r>
    <x v="255"/>
    <x v="6"/>
    <s v="Cerdo"/>
    <x v="0"/>
    <s v="1023090"/>
    <x v="237"/>
    <s v="Panceta"/>
    <s v="Panceta s/Cuero"/>
    <x v="4"/>
    <n v="-20908"/>
    <n v="42908"/>
    <n v="22000"/>
    <n v="-20908"/>
    <n v="42908"/>
    <n v="22000"/>
    <n v="22000"/>
    <m/>
    <n v="0"/>
    <s v="OK"/>
    <n v="0"/>
  </r>
  <r>
    <x v="256"/>
    <x v="6"/>
    <s v="Cerdo"/>
    <x v="0"/>
    <s v="1023109"/>
    <x v="198"/>
    <s v="Grasas"/>
    <s v="Grasa Gordura"/>
    <x v="2"/>
    <n v="-31663"/>
    <n v="115626"/>
    <n v="48000"/>
    <n v="-31663"/>
    <n v="115626"/>
    <n v="48000"/>
    <m/>
    <m/>
    <n v="48000"/>
    <s v="Sobre ingreso"/>
    <n v="0"/>
  </r>
  <r>
    <x v="257"/>
    <x v="6"/>
    <s v="Cerdo"/>
    <x v="0"/>
    <s v="1023110"/>
    <x v="238"/>
    <s v="Cueros"/>
    <s v="Cuero Forro"/>
    <x v="2"/>
    <n v="-118263"/>
    <n v="74220"/>
    <n v="0"/>
    <n v="-118263"/>
    <n v="118229"/>
    <n v="0"/>
    <m/>
    <m/>
    <n v="0"/>
    <s v="OK"/>
    <n v="0"/>
  </r>
  <r>
    <x v="258"/>
    <x v="6"/>
    <s v="Cerdo"/>
    <x v="0"/>
    <s v="1023111"/>
    <x v="239"/>
    <s v="Grasas"/>
    <s v="Grasa Forro"/>
    <x v="2"/>
    <n v="3847"/>
    <n v="0"/>
    <n v="0"/>
    <n v="3847"/>
    <n v="0"/>
    <n v="0"/>
    <m/>
    <m/>
    <n v="0"/>
    <s v="OK"/>
    <n v="0"/>
  </r>
  <r>
    <x v="491"/>
    <x v="6"/>
    <s v="Cerdo"/>
    <x v="0"/>
    <s v="1023144"/>
    <x v="431"/>
    <s v="Plancha"/>
    <s v="Plancha c/Cuero"/>
    <x v="4"/>
    <n v="-2606"/>
    <n v="44061"/>
    <n v="44000"/>
    <n v="-2606"/>
    <n v="44061"/>
    <n v="44000"/>
    <n v="48000"/>
    <m/>
    <n v="-4000"/>
    <s v="Pendiente de ingreso"/>
    <n v="0"/>
  </r>
  <r>
    <x v="259"/>
    <x v="6"/>
    <s v="Cerdo"/>
    <x v="0"/>
    <s v="1023163"/>
    <x v="240"/>
    <s v="Lomo"/>
    <s v="Lomo Vetado"/>
    <x v="9"/>
    <n v="-24"/>
    <n v="25024"/>
    <n v="25000"/>
    <n v="-24"/>
    <n v="25024"/>
    <n v="25000"/>
    <n v="30000"/>
    <m/>
    <n v="-5000"/>
    <s v="Pendiente de ingreso"/>
    <n v="0"/>
  </r>
  <r>
    <x v="260"/>
    <x v="6"/>
    <s v="Cerdo"/>
    <x v="0"/>
    <s v="1023183"/>
    <x v="241"/>
    <s v="Cost-Pec"/>
    <s v="Cost-Pec Entero"/>
    <x v="4"/>
    <n v="-23897"/>
    <n v="0"/>
    <n v="0"/>
    <n v="-23897"/>
    <n v="0"/>
    <n v="0"/>
    <m/>
    <m/>
    <n v="0"/>
    <s v="OK"/>
    <n v="0"/>
  </r>
  <r>
    <x v="261"/>
    <x v="6"/>
    <s v="Cerdo"/>
    <x v="0"/>
    <s v="1023194"/>
    <x v="242"/>
    <s v="Panceta"/>
    <s v="Panceta s/Cuero"/>
    <x v="9"/>
    <n v="-1670"/>
    <n v="11670"/>
    <n v="10000"/>
    <n v="-1670"/>
    <n v="11670"/>
    <n v="10000"/>
    <n v="10000"/>
    <m/>
    <n v="0"/>
    <s v="OK"/>
    <n v="0"/>
  </r>
  <r>
    <x v="262"/>
    <x v="6"/>
    <s v="Cerdo"/>
    <x v="0"/>
    <s v="1023283"/>
    <x v="243"/>
    <s v="Subprod"/>
    <s v="Subprod Grasa"/>
    <x v="4"/>
    <n v="2616"/>
    <n v="0"/>
    <n v="0"/>
    <n v="2616"/>
    <n v="80000"/>
    <n v="72000"/>
    <n v="72000"/>
    <m/>
    <n v="0"/>
    <s v="OK"/>
    <n v="0"/>
  </r>
  <r>
    <x v="463"/>
    <x v="6"/>
    <s v="Cerdo"/>
    <x v="0"/>
    <s v="1023295"/>
    <x v="411"/>
    <s v="Subprod"/>
    <s v="Subprod Tripa"/>
    <x v="0"/>
    <n v="0"/>
    <n v="1000"/>
    <n v="1000"/>
    <n v="0"/>
    <n v="1000"/>
    <n v="1000"/>
    <m/>
    <m/>
    <n v="1000"/>
    <s v="Sobre ingreso"/>
    <n v="0"/>
  </r>
  <r>
    <x v="463"/>
    <x v="6"/>
    <s v="Cerdo"/>
    <x v="0"/>
    <s v="1023295"/>
    <x v="411"/>
    <s v="Subprod"/>
    <s v="Subprod Tripa"/>
    <x v="3"/>
    <n v="0"/>
    <n v="1000"/>
    <n v="1000"/>
    <n v="0"/>
    <n v="1000"/>
    <n v="1000"/>
    <m/>
    <m/>
    <n v="1000"/>
    <s v="Sobre ingreso"/>
    <n v="0"/>
  </r>
  <r>
    <x v="263"/>
    <x v="6"/>
    <s v="Cerdo"/>
    <x v="0"/>
    <s v="1023301"/>
    <x v="244"/>
    <s v="Lomo"/>
    <s v="Lomo CC Loin"/>
    <x v="9"/>
    <n v="-25868"/>
    <n v="51179"/>
    <n v="35000"/>
    <n v="-25868"/>
    <n v="51179"/>
    <n v="0"/>
    <m/>
    <m/>
    <n v="0"/>
    <s v="OK"/>
    <n v="0"/>
  </r>
  <r>
    <x v="264"/>
    <x v="6"/>
    <s v="Cerdo"/>
    <x v="0"/>
    <s v="1023306"/>
    <x v="195"/>
    <s v="Cueros"/>
    <s v="Cuero Mixto"/>
    <x v="2"/>
    <m/>
    <m/>
    <m/>
    <m/>
    <m/>
    <m/>
    <n v="216001"/>
    <m/>
    <n v="-216001"/>
    <s v="Pendiente de ingreso"/>
    <n v="0"/>
  </r>
  <r>
    <x v="265"/>
    <x v="6"/>
    <s v="Cerdo"/>
    <x v="0"/>
    <s v="1023307"/>
    <x v="245"/>
    <s v="Subprod"/>
    <s v="Subprod Visceras"/>
    <x v="4"/>
    <n v="-34294"/>
    <n v="34294"/>
    <n v="0"/>
    <n v="-34294"/>
    <n v="34294"/>
    <n v="0"/>
    <m/>
    <m/>
    <n v="0"/>
    <s v="OK"/>
    <n v="0"/>
  </r>
  <r>
    <x v="266"/>
    <x v="6"/>
    <s v="Cerdo"/>
    <x v="0"/>
    <s v="1023312"/>
    <x v="246"/>
    <s v="Filete"/>
    <s v="Filete c/Cabeza"/>
    <x v="0"/>
    <n v="11346"/>
    <n v="0"/>
    <n v="0"/>
    <n v="11346"/>
    <n v="0"/>
    <n v="0"/>
    <m/>
    <m/>
    <n v="0"/>
    <s v="OK"/>
    <n v="0"/>
  </r>
  <r>
    <x v="267"/>
    <x v="6"/>
    <s v="Cerdo"/>
    <x v="0"/>
    <s v="1023326"/>
    <x v="247"/>
    <s v="Subprod"/>
    <s v="Subprod Visceras"/>
    <x v="4"/>
    <n v="14638"/>
    <n v="34122"/>
    <n v="48000"/>
    <n v="14638"/>
    <n v="34122"/>
    <n v="48000"/>
    <n v="48000"/>
    <m/>
    <n v="0"/>
    <s v="OK"/>
    <n v="0"/>
  </r>
  <r>
    <x v="268"/>
    <x v="6"/>
    <s v="Cerdo"/>
    <x v="0"/>
    <s v="1023329"/>
    <x v="165"/>
    <s v="Cueros"/>
    <s v="Cuero Papada"/>
    <x v="3"/>
    <n v="-71757"/>
    <n v="15046"/>
    <n v="0"/>
    <n v="-71757"/>
    <n v="15046"/>
    <n v="0"/>
    <n v="24000"/>
    <m/>
    <n v="-24000"/>
    <s v="Pendiente de ingreso"/>
    <n v="0"/>
  </r>
  <r>
    <x v="464"/>
    <x v="6"/>
    <s v="Cerdo"/>
    <x v="0"/>
    <s v="1023331"/>
    <x v="289"/>
    <s v="Lomo"/>
    <s v="Lomo Vetado"/>
    <x v="0"/>
    <n v="-959"/>
    <n v="959"/>
    <n v="0"/>
    <n v="-959"/>
    <n v="959"/>
    <n v="0"/>
    <m/>
    <m/>
    <n v="0"/>
    <s v="OK"/>
    <n v="0"/>
  </r>
  <r>
    <x v="269"/>
    <x v="6"/>
    <s v="Cerdo"/>
    <x v="0"/>
    <s v="1023334"/>
    <x v="248"/>
    <s v="Cueros"/>
    <s v="Cuero Mixto"/>
    <x v="3"/>
    <n v="12981"/>
    <n v="144000"/>
    <n v="144000"/>
    <n v="12981"/>
    <n v="144000"/>
    <n v="144000"/>
    <n v="192000"/>
    <m/>
    <n v="-48000"/>
    <s v="Pendiente de ingreso"/>
    <n v="0"/>
  </r>
  <r>
    <x v="270"/>
    <x v="6"/>
    <s v="Cerdo"/>
    <x v="0"/>
    <s v="1023336"/>
    <x v="248"/>
    <s v="Cueros"/>
    <s v="Cuero Mixto"/>
    <x v="3"/>
    <n v="-4420"/>
    <n v="4420"/>
    <n v="0"/>
    <n v="-4420"/>
    <n v="4420"/>
    <n v="0"/>
    <m/>
    <m/>
    <n v="0"/>
    <s v="OK"/>
    <n v="0"/>
  </r>
  <r>
    <x v="465"/>
    <x v="6"/>
    <s v="Cerdo"/>
    <x v="0"/>
    <s v="1023349"/>
    <x v="412"/>
    <s v="Lomo"/>
    <s v="Lomo Centro"/>
    <x v="9"/>
    <n v="-3915"/>
    <n v="8915"/>
    <n v="5000"/>
    <n v="-3915"/>
    <n v="8915"/>
    <n v="5000"/>
    <n v="5000"/>
    <m/>
    <n v="0"/>
    <s v="OK"/>
    <n v="0"/>
  </r>
  <r>
    <x v="466"/>
    <x v="6"/>
    <s v="Cerdo"/>
    <x v="0"/>
    <s v="1023350"/>
    <x v="413"/>
    <s v="Lomo"/>
    <s v="Lomo Vetado"/>
    <x v="9"/>
    <n v="-412"/>
    <n v="20412"/>
    <n v="20000"/>
    <n v="-412"/>
    <n v="20412"/>
    <n v="20000"/>
    <n v="20000"/>
    <m/>
    <n v="0"/>
    <s v="OK"/>
    <n v="0"/>
  </r>
  <r>
    <x v="467"/>
    <x v="6"/>
    <s v="Cerdo"/>
    <x v="0"/>
    <s v="1023351"/>
    <x v="414"/>
    <s v="Panceta"/>
    <s v="Panceta s/Cuero"/>
    <x v="9"/>
    <n v="-73"/>
    <n v="73"/>
    <n v="0"/>
    <n v="-73"/>
    <n v="73"/>
    <n v="0"/>
    <m/>
    <m/>
    <n v="0"/>
    <s v="OK"/>
    <n v="0"/>
  </r>
  <r>
    <x v="468"/>
    <x v="6"/>
    <s v="Cerdo"/>
    <x v="0"/>
    <s v="1023352"/>
    <x v="415"/>
    <s v="Panceta"/>
    <s v="Panceta s/Cuero"/>
    <x v="9"/>
    <n v="-97825"/>
    <n v="52873"/>
    <n v="0"/>
    <n v="-97825"/>
    <n v="52873"/>
    <n v="0"/>
    <m/>
    <m/>
    <n v="0"/>
    <s v="OK"/>
    <n v="0"/>
  </r>
  <r>
    <x v="492"/>
    <x v="6"/>
    <s v="Cerdo"/>
    <x v="0"/>
    <s v="1023355"/>
    <x v="245"/>
    <s v="Subprod"/>
    <s v="Subprod Visceras"/>
    <x v="0"/>
    <n v="8859"/>
    <n v="25807"/>
    <n v="24000"/>
    <n v="8859"/>
    <n v="25807"/>
    <n v="24000"/>
    <n v="22500"/>
    <m/>
    <n v="1500"/>
    <s v="Sobre ingreso"/>
    <n v="0"/>
  </r>
  <r>
    <x v="532"/>
    <x v="6"/>
    <s v="Cerdo"/>
    <x v="0"/>
    <s v="1023372"/>
    <x v="269"/>
    <s v="Lomo"/>
    <s v="Lomo Centro"/>
    <x v="4"/>
    <n v="16961"/>
    <n v="0"/>
    <n v="16961"/>
    <n v="16961"/>
    <n v="0"/>
    <n v="24000"/>
    <n v="24000"/>
    <m/>
    <n v="0"/>
    <s v="OK"/>
    <n v="0"/>
  </r>
  <r>
    <x v="564"/>
    <x v="6"/>
    <s v="Cerdo"/>
    <x v="0"/>
    <s v="1023397"/>
    <x v="133"/>
    <s v="Grasas"/>
    <s v="Grasa Gordura"/>
    <x v="4"/>
    <n v="-3664"/>
    <n v="3664"/>
    <n v="0"/>
    <n v="-3664"/>
    <n v="3664"/>
    <n v="0"/>
    <n v="24000"/>
    <m/>
    <n v="-24000"/>
    <s v="Pendiente de ingreso"/>
    <n v="0"/>
  </r>
  <r>
    <x v="271"/>
    <x v="6"/>
    <s v="Cerdo"/>
    <x v="1"/>
    <s v="1020822"/>
    <x v="249"/>
    <s v="Huesos"/>
    <s v="Huesos Cuarto Centra"/>
    <x v="5"/>
    <n v="-6286"/>
    <n v="0"/>
    <n v="0"/>
    <n v="-6286"/>
    <n v="0"/>
    <n v="0"/>
    <m/>
    <m/>
    <n v="0"/>
    <s v="OK"/>
    <n v="0"/>
  </r>
  <r>
    <x v="272"/>
    <x v="6"/>
    <s v="Cerdo"/>
    <x v="1"/>
    <s v="1020828"/>
    <x v="156"/>
    <s v="Chuleta"/>
    <s v="Chuleta Huesos"/>
    <x v="5"/>
    <n v="36896"/>
    <n v="0"/>
    <n v="48000"/>
    <n v="36896"/>
    <n v="58425"/>
    <n v="48000"/>
    <n v="45125.146000000001"/>
    <m/>
    <n v="2874.8539999999994"/>
    <s v="Sobre ingreso"/>
    <n v="0"/>
  </r>
  <r>
    <x v="273"/>
    <x v="6"/>
    <s v="Cerdo"/>
    <x v="1"/>
    <s v="1020845"/>
    <x v="250"/>
    <s v="Lomo"/>
    <s v="Lomo Vetado"/>
    <x v="6"/>
    <m/>
    <m/>
    <m/>
    <m/>
    <m/>
    <m/>
    <n v="24019.200000000001"/>
    <m/>
    <n v="-24019.200000000001"/>
    <s v="Pendiente de ingreso"/>
    <n v="0"/>
  </r>
  <r>
    <x v="274"/>
    <x v="6"/>
    <s v="Cerdo"/>
    <x v="1"/>
    <s v="1020853"/>
    <x v="158"/>
    <s v="Filete"/>
    <s v="Filete c/Cabeza"/>
    <x v="7"/>
    <n v="-17996"/>
    <n v="179553"/>
    <n v="168000"/>
    <n v="-17996"/>
    <n v="179553"/>
    <n v="168000"/>
    <n v="158000"/>
    <m/>
    <n v="10000"/>
    <s v="Sobre ingreso"/>
    <n v="0"/>
  </r>
  <r>
    <x v="275"/>
    <x v="6"/>
    <s v="Cerdo"/>
    <x v="1"/>
    <s v="1020878"/>
    <x v="251"/>
    <s v="Huesos"/>
    <s v="Huesos Cuarto Centra"/>
    <x v="5"/>
    <n v="47435"/>
    <n v="0"/>
    <n v="0"/>
    <n v="47435"/>
    <n v="0"/>
    <n v="48000"/>
    <m/>
    <m/>
    <n v="48000"/>
    <s v="Sobre ingreso"/>
    <n v="0"/>
  </r>
  <r>
    <x v="277"/>
    <x v="6"/>
    <s v="Cerdo"/>
    <x v="1"/>
    <s v="1021005"/>
    <x v="253"/>
    <s v="Paleta"/>
    <s v="Paleta Pulpa"/>
    <x v="7"/>
    <n v="-10000"/>
    <n v="0"/>
    <n v="0"/>
    <n v="-10000"/>
    <n v="0"/>
    <n v="0"/>
    <m/>
    <m/>
    <n v="0"/>
    <s v="OK"/>
    <n v="0"/>
  </r>
  <r>
    <x v="278"/>
    <x v="6"/>
    <s v="Cerdo"/>
    <x v="1"/>
    <s v="1021020"/>
    <x v="254"/>
    <s v="Plancha"/>
    <s v="Plancha s/Cuero"/>
    <x v="6"/>
    <n v="-18212"/>
    <n v="0"/>
    <n v="0"/>
    <n v="-18212"/>
    <n v="0"/>
    <n v="0"/>
    <m/>
    <m/>
    <n v="0"/>
    <s v="OK"/>
    <n v="0"/>
  </r>
  <r>
    <x v="279"/>
    <x v="6"/>
    <s v="Cerdo"/>
    <x v="1"/>
    <s v="1021026"/>
    <x v="222"/>
    <s v="Grasas"/>
    <s v="Grasa Gordura"/>
    <x v="6"/>
    <n v="3511"/>
    <n v="0"/>
    <n v="0"/>
    <n v="3511"/>
    <n v="0"/>
    <n v="0"/>
    <m/>
    <m/>
    <n v="0"/>
    <s v="OK"/>
    <n v="0"/>
  </r>
  <r>
    <x v="280"/>
    <x v="6"/>
    <s v="Cerdo"/>
    <x v="1"/>
    <s v="1021140"/>
    <x v="255"/>
    <s v="Chuleta"/>
    <s v="Chuleta Centro"/>
    <x v="5"/>
    <n v="-282"/>
    <n v="0"/>
    <n v="0"/>
    <n v="-282"/>
    <n v="0"/>
    <n v="0"/>
    <m/>
    <m/>
    <n v="0"/>
    <s v="OK"/>
    <n v="0"/>
  </r>
  <r>
    <x v="282"/>
    <x v="6"/>
    <s v="Cerdo"/>
    <x v="1"/>
    <s v="1021260"/>
    <x v="257"/>
    <s v="Subprod"/>
    <s v="Subprod Visceras"/>
    <x v="5"/>
    <n v="-385"/>
    <n v="385"/>
    <n v="0"/>
    <n v="-385"/>
    <n v="385"/>
    <n v="0"/>
    <m/>
    <m/>
    <n v="0"/>
    <s v="OK"/>
    <n v="0"/>
  </r>
  <r>
    <x v="283"/>
    <x v="6"/>
    <s v="Cerdo"/>
    <x v="1"/>
    <s v="1021263"/>
    <x v="121"/>
    <s v="Pierna"/>
    <s v="Pierna Pulpa"/>
    <x v="7"/>
    <n v="-10700"/>
    <n v="0"/>
    <n v="0"/>
    <n v="-10700"/>
    <n v="0"/>
    <n v="0"/>
    <m/>
    <m/>
    <n v="0"/>
    <s v="OK"/>
    <n v="0"/>
  </r>
  <r>
    <x v="284"/>
    <x v="6"/>
    <s v="Cerdo"/>
    <x v="1"/>
    <s v="1021270"/>
    <x v="231"/>
    <s v="Cueros"/>
    <s v="Cuero Forro"/>
    <x v="6"/>
    <n v="-25205"/>
    <n v="25205"/>
    <n v="0"/>
    <n v="-25205"/>
    <n v="97205"/>
    <n v="72000"/>
    <n v="72000"/>
    <m/>
    <n v="0"/>
    <s v="OK"/>
    <n v="0"/>
  </r>
  <r>
    <x v="285"/>
    <x v="6"/>
    <s v="Cerdo"/>
    <x v="1"/>
    <s v="1021272"/>
    <x v="238"/>
    <s v="Cueros"/>
    <s v="Cuero Forro"/>
    <x v="6"/>
    <n v="-134865"/>
    <n v="134865"/>
    <n v="0"/>
    <n v="-134865"/>
    <n v="164865"/>
    <n v="48000"/>
    <n v="48000"/>
    <m/>
    <n v="0"/>
    <s v="OK"/>
    <n v="0"/>
  </r>
  <r>
    <x v="286"/>
    <x v="6"/>
    <s v="Cerdo"/>
    <x v="1"/>
    <s v="1021398"/>
    <x v="158"/>
    <s v="Filete"/>
    <s v="Filete c/Cabeza"/>
    <x v="5"/>
    <n v="-35558"/>
    <n v="35558"/>
    <n v="0"/>
    <n v="-35558"/>
    <n v="30558"/>
    <n v="0"/>
    <m/>
    <m/>
    <n v="0"/>
    <s v="OK"/>
    <n v="0"/>
  </r>
  <r>
    <x v="469"/>
    <x v="6"/>
    <s v="Cerdo"/>
    <x v="1"/>
    <s v="1021433"/>
    <x v="263"/>
    <s v="Pierna"/>
    <s v="Pierna Pulpa"/>
    <x v="7"/>
    <n v="25309"/>
    <n v="0"/>
    <n v="0"/>
    <n v="25309"/>
    <n v="0"/>
    <n v="24000"/>
    <m/>
    <m/>
    <n v="24000"/>
    <s v="Sobre ingreso"/>
    <n v="0"/>
  </r>
  <r>
    <x v="289"/>
    <x v="6"/>
    <s v="Cerdo"/>
    <x v="1"/>
    <s v="1021538"/>
    <x v="259"/>
    <s v="Panceta"/>
    <s v="Panceta s/Cuero"/>
    <x v="5"/>
    <n v="-5557"/>
    <n v="142000"/>
    <n v="120000"/>
    <n v="-5557"/>
    <n v="142000"/>
    <n v="116582"/>
    <n v="115598.913"/>
    <m/>
    <n v="983.08699999999953"/>
    <s v="Sobre ingreso"/>
    <n v="0"/>
  </r>
  <r>
    <x v="290"/>
    <x v="6"/>
    <s v="Cerdo"/>
    <x v="1"/>
    <s v="1021539"/>
    <x v="260"/>
    <s v="Panceta"/>
    <s v="Panceta s/Cuero"/>
    <x v="5"/>
    <n v="-19"/>
    <n v="0"/>
    <n v="0"/>
    <n v="-19"/>
    <n v="0"/>
    <n v="0"/>
    <m/>
    <m/>
    <n v="0"/>
    <s v="OK"/>
    <n v="0"/>
  </r>
  <r>
    <x v="163"/>
    <x v="6"/>
    <s v="Cerdo"/>
    <x v="1"/>
    <s v="1021550"/>
    <x v="153"/>
    <s v="Recortes"/>
    <s v="Recortes No Magro"/>
    <x v="7"/>
    <n v="-34889"/>
    <n v="0"/>
    <n v="0"/>
    <n v="-34889"/>
    <n v="0"/>
    <n v="0"/>
    <m/>
    <m/>
    <n v="0"/>
    <s v="OK"/>
    <n v="0"/>
  </r>
  <r>
    <x v="291"/>
    <x v="6"/>
    <s v="Cerdo"/>
    <x v="1"/>
    <s v="1021555"/>
    <x v="261"/>
    <s v="Grasas"/>
    <s v="Grasa Gordura"/>
    <x v="6"/>
    <n v="79123"/>
    <n v="190799"/>
    <n v="264000"/>
    <n v="79123"/>
    <n v="190799"/>
    <n v="264000"/>
    <n v="264020"/>
    <m/>
    <n v="-20"/>
    <s v="Pendiente de ingreso"/>
    <n v="0"/>
  </r>
  <r>
    <x v="292"/>
    <x v="6"/>
    <s v="Cerdo"/>
    <x v="1"/>
    <s v="1021596"/>
    <x v="149"/>
    <s v="Cueros"/>
    <s v="Cuero Mixto"/>
    <x v="6"/>
    <n v="-4028"/>
    <n v="4028"/>
    <n v="0"/>
    <n v="-4028"/>
    <n v="4028"/>
    <n v="0"/>
    <m/>
    <m/>
    <n v="0"/>
    <s v="OK"/>
    <n v="0"/>
  </r>
  <r>
    <x v="172"/>
    <x v="6"/>
    <s v="Cerdo"/>
    <x v="1"/>
    <s v="1021731"/>
    <x v="162"/>
    <s v="Pernil"/>
    <s v="Pernil Mano"/>
    <x v="2"/>
    <n v="0"/>
    <n v="61880"/>
    <n v="72000"/>
    <n v="0"/>
    <n v="49090"/>
    <n v="72000"/>
    <n v="72001"/>
    <m/>
    <n v="-1"/>
    <s v="Pendiente de ingreso"/>
    <n v="0"/>
  </r>
  <r>
    <x v="293"/>
    <x v="6"/>
    <s v="Cerdo"/>
    <x v="1"/>
    <s v="1021732"/>
    <x v="262"/>
    <s v="Huesos"/>
    <s v="Huesos Cuarto Traser"/>
    <x v="2"/>
    <n v="-3549"/>
    <n v="334396"/>
    <n v="336000"/>
    <n v="-3549"/>
    <n v="334396"/>
    <n v="336000"/>
    <n v="336000"/>
    <m/>
    <n v="0"/>
    <s v="OK"/>
    <n v="0"/>
  </r>
  <r>
    <x v="294"/>
    <x v="6"/>
    <s v="Cerdo"/>
    <x v="1"/>
    <s v="1021733"/>
    <x v="263"/>
    <s v="Pierna"/>
    <s v="Pierna Pulpa"/>
    <x v="2"/>
    <n v="52164"/>
    <n v="139541"/>
    <n v="144000"/>
    <n v="52164"/>
    <n v="160441"/>
    <n v="168000"/>
    <n v="72000"/>
    <m/>
    <n v="96000"/>
    <s v="Sobre ingreso"/>
    <n v="0"/>
  </r>
  <r>
    <x v="173"/>
    <x v="6"/>
    <s v="Cerdo"/>
    <x v="1"/>
    <s v="1021735"/>
    <x v="163"/>
    <s v="Subprod"/>
    <s v="Subprod Patas-Manos"/>
    <x v="2"/>
    <n v="0"/>
    <n v="129100"/>
    <n v="144000"/>
    <n v="0"/>
    <n v="129405"/>
    <n v="144000"/>
    <n v="144001"/>
    <m/>
    <n v="-1"/>
    <s v="Pendiente de ingreso"/>
    <n v="0"/>
  </r>
  <r>
    <x v="295"/>
    <x v="6"/>
    <s v="Cerdo"/>
    <x v="1"/>
    <s v="1021737"/>
    <x v="264"/>
    <s v="Subprod"/>
    <s v="Subprod Patas-Manos"/>
    <x v="2"/>
    <n v="-3655"/>
    <n v="17958"/>
    <n v="14000"/>
    <n v="-3655"/>
    <n v="17958"/>
    <n v="14000"/>
    <n v="24000"/>
    <m/>
    <n v="-10000"/>
    <s v="Pendiente de ingreso"/>
    <n v="0"/>
  </r>
  <r>
    <x v="174"/>
    <x v="6"/>
    <s v="Cerdo"/>
    <x v="1"/>
    <s v="1021738"/>
    <x v="164"/>
    <s v="Subprod"/>
    <s v="Subprod Patas-Manos"/>
    <x v="2"/>
    <n v="12317"/>
    <n v="97060"/>
    <n v="96000"/>
    <n v="12317"/>
    <n v="97060"/>
    <n v="96000"/>
    <n v="96000"/>
    <m/>
    <n v="0"/>
    <s v="OK"/>
    <n v="0"/>
  </r>
  <r>
    <x v="296"/>
    <x v="6"/>
    <s v="Cerdo"/>
    <x v="1"/>
    <s v="1021739"/>
    <x v="265"/>
    <s v="Cabeza"/>
    <s v="Cabeza Entera"/>
    <x v="2"/>
    <n v="-3539"/>
    <n v="0"/>
    <n v="0"/>
    <n v="-3539"/>
    <n v="0"/>
    <n v="0"/>
    <m/>
    <m/>
    <n v="0"/>
    <s v="OK"/>
    <n v="0"/>
  </r>
  <r>
    <x v="175"/>
    <x v="6"/>
    <s v="Cerdo"/>
    <x v="1"/>
    <s v="1021740"/>
    <x v="137"/>
    <s v="Subprod"/>
    <s v="Subprod Visceras"/>
    <x v="2"/>
    <m/>
    <m/>
    <m/>
    <n v="0"/>
    <n v="50000"/>
    <n v="72000"/>
    <m/>
    <m/>
    <n v="72000"/>
    <s v="Sobre ingreso"/>
    <n v="0"/>
  </r>
  <r>
    <x v="298"/>
    <x v="6"/>
    <s v="Cerdo"/>
    <x v="1"/>
    <s v="1021766"/>
    <x v="266"/>
    <s v="Huesos"/>
    <s v="Huesos Cuarto Delant"/>
    <x v="2"/>
    <n v="8536"/>
    <n v="370664"/>
    <n v="384000"/>
    <n v="8536"/>
    <n v="370664"/>
    <n v="384000"/>
    <n v="384000"/>
    <m/>
    <n v="0"/>
    <s v="OK"/>
    <n v="0"/>
  </r>
  <r>
    <x v="299"/>
    <x v="6"/>
    <s v="Cerdo"/>
    <x v="1"/>
    <s v="1021767"/>
    <x v="267"/>
    <s v="Huesos"/>
    <s v="Huesos Cuarto Centra"/>
    <x v="2"/>
    <n v="18058"/>
    <n v="461942"/>
    <n v="552000"/>
    <n v="18058"/>
    <n v="551942"/>
    <n v="648000"/>
    <n v="648000"/>
    <m/>
    <n v="0"/>
    <s v="OK"/>
    <n v="0"/>
  </r>
  <r>
    <x v="300"/>
    <x v="6"/>
    <s v="Cerdo"/>
    <x v="1"/>
    <s v="1021774"/>
    <x v="268"/>
    <s v="Huesos"/>
    <s v="Huesos Cuarto Delant"/>
    <x v="2"/>
    <n v="-4906"/>
    <n v="89965"/>
    <n v="96000"/>
    <n v="-4906"/>
    <n v="89965"/>
    <n v="96000"/>
    <n v="96000"/>
    <m/>
    <n v="0"/>
    <s v="OK"/>
    <n v="0"/>
  </r>
  <r>
    <x v="301"/>
    <x v="6"/>
    <s v="Cerdo"/>
    <x v="1"/>
    <s v="1021819"/>
    <x v="269"/>
    <s v="Lomo"/>
    <s v="Lomo Centro"/>
    <x v="7"/>
    <n v="-72000"/>
    <n v="0"/>
    <n v="0"/>
    <n v="-72000"/>
    <n v="0"/>
    <n v="0"/>
    <m/>
    <m/>
    <n v="0"/>
    <s v="OK"/>
    <n v="0"/>
  </r>
  <r>
    <x v="302"/>
    <x v="6"/>
    <s v="Cerdo"/>
    <x v="1"/>
    <s v="1021820"/>
    <x v="250"/>
    <s v="Lomo"/>
    <s v="Lomo Vetado"/>
    <x v="7"/>
    <n v="-14000"/>
    <n v="0"/>
    <n v="0"/>
    <n v="-14000"/>
    <n v="0"/>
    <n v="0"/>
    <m/>
    <m/>
    <n v="0"/>
    <s v="OK"/>
    <n v="0"/>
  </r>
  <r>
    <x v="303"/>
    <x v="6"/>
    <s v="Cerdo"/>
    <x v="1"/>
    <s v="1021874"/>
    <x v="130"/>
    <s v="Grasas"/>
    <s v="Grasa Gordura"/>
    <x v="6"/>
    <n v="-710"/>
    <n v="180710"/>
    <n v="144000"/>
    <n v="-710"/>
    <n v="180710"/>
    <n v="144000"/>
    <n v="216016"/>
    <m/>
    <n v="-72016"/>
    <s v="Pendiente de ingreso"/>
    <n v="0"/>
  </r>
  <r>
    <x v="534"/>
    <x v="6"/>
    <s v="Cerdo"/>
    <x v="1"/>
    <s v="1021921"/>
    <x v="469"/>
    <s v="Lomo"/>
    <s v="Lomo Centro"/>
    <x v="8"/>
    <n v="-223"/>
    <n v="223"/>
    <n v="0"/>
    <n v="-223"/>
    <n v="223"/>
    <n v="0"/>
    <m/>
    <m/>
    <n v="0"/>
    <s v="OK"/>
    <n v="0"/>
  </r>
  <r>
    <x v="305"/>
    <x v="6"/>
    <s v="Cerdo"/>
    <x v="1"/>
    <s v="1021922"/>
    <x v="158"/>
    <s v="Filete"/>
    <s v="Filete c/Cabeza"/>
    <x v="8"/>
    <n v="270"/>
    <n v="0"/>
    <n v="0"/>
    <n v="270"/>
    <n v="5000"/>
    <n v="5000"/>
    <n v="5000"/>
    <m/>
    <n v="0"/>
    <s v="OK"/>
    <n v="0"/>
  </r>
  <r>
    <x v="306"/>
    <x v="6"/>
    <s v="Cerdo"/>
    <x v="1"/>
    <s v="1021924"/>
    <x v="270"/>
    <s v="Lomo"/>
    <s v="Lomo MM Loin"/>
    <x v="8"/>
    <n v="-22174"/>
    <n v="22174"/>
    <n v="0"/>
    <n v="-22174"/>
    <n v="62174"/>
    <n v="40000"/>
    <n v="22000"/>
    <m/>
    <n v="18000"/>
    <s v="Sobre ingreso"/>
    <n v="0"/>
  </r>
  <r>
    <x v="307"/>
    <x v="6"/>
    <s v="Cerdo"/>
    <x v="1"/>
    <s v="1021925"/>
    <x v="271"/>
    <s v="Lomo"/>
    <s v="Lomo MM Loin"/>
    <x v="8"/>
    <n v="-16945"/>
    <n v="16945"/>
    <n v="0"/>
    <n v="-16945"/>
    <n v="16945"/>
    <n v="0"/>
    <m/>
    <m/>
    <n v="0"/>
    <s v="OK"/>
    <n v="0"/>
  </r>
  <r>
    <x v="308"/>
    <x v="6"/>
    <s v="Cerdo"/>
    <x v="1"/>
    <s v="1021929"/>
    <x v="272"/>
    <s v="Panceta"/>
    <s v="Panceta c/Cuero"/>
    <x v="8"/>
    <n v="-1390"/>
    <n v="1683"/>
    <n v="0"/>
    <n v="-1390"/>
    <n v="1683"/>
    <n v="0"/>
    <m/>
    <m/>
    <n v="0"/>
    <s v="OK"/>
    <n v="0"/>
  </r>
  <r>
    <x v="309"/>
    <x v="6"/>
    <s v="Cerdo"/>
    <x v="1"/>
    <s v="1021931"/>
    <x v="273"/>
    <s v="Cost-Pec"/>
    <s v="Cost-Pec Trozos"/>
    <x v="8"/>
    <n v="6451"/>
    <n v="18942"/>
    <n v="25000"/>
    <n v="6451"/>
    <n v="18942"/>
    <n v="25000"/>
    <n v="25000"/>
    <m/>
    <n v="0"/>
    <s v="OK"/>
    <n v="0"/>
  </r>
  <r>
    <x v="310"/>
    <x v="6"/>
    <s v="Cerdo"/>
    <x v="1"/>
    <s v="1021936"/>
    <x v="274"/>
    <s v="Paleta"/>
    <s v="Paleta Pulpa"/>
    <x v="8"/>
    <n v="-1204"/>
    <n v="449438"/>
    <n v="456000"/>
    <n v="-1204"/>
    <n v="449438"/>
    <n v="456000"/>
    <n v="456000"/>
    <m/>
    <n v="0"/>
    <s v="OK"/>
    <n v="0"/>
  </r>
  <r>
    <x v="470"/>
    <x v="6"/>
    <s v="Cerdo"/>
    <x v="1"/>
    <s v="1021944"/>
    <x v="416"/>
    <s v="Recortes"/>
    <s v="Diafragma"/>
    <x v="8"/>
    <n v="-646"/>
    <n v="3646"/>
    <n v="3000"/>
    <n v="-646"/>
    <n v="3646"/>
    <n v="3000"/>
    <n v="3000"/>
    <m/>
    <n v="0"/>
    <s v="OK"/>
    <n v="0"/>
  </r>
  <r>
    <x v="471"/>
    <x v="6"/>
    <s v="Cerdo"/>
    <x v="1"/>
    <s v="1021945"/>
    <x v="417"/>
    <s v="Cabeza"/>
    <s v="Cabeza Derivados"/>
    <x v="8"/>
    <n v="-1771"/>
    <n v="0"/>
    <n v="0"/>
    <n v="-1771"/>
    <n v="0"/>
    <n v="0"/>
    <m/>
    <m/>
    <n v="0"/>
    <s v="OK"/>
    <n v="0"/>
  </r>
  <r>
    <x v="311"/>
    <x v="6"/>
    <s v="Cerdo"/>
    <x v="1"/>
    <s v="1021952"/>
    <x v="156"/>
    <s v="Chuleta"/>
    <s v="Chuleta Huesos"/>
    <x v="8"/>
    <n v="-148"/>
    <n v="3148"/>
    <n v="3000"/>
    <n v="-148"/>
    <n v="3148"/>
    <n v="3000"/>
    <n v="3000"/>
    <m/>
    <n v="0"/>
    <s v="OK"/>
    <n v="0"/>
  </r>
  <r>
    <x v="312"/>
    <x v="6"/>
    <s v="Cerdo"/>
    <x v="1"/>
    <s v="1021971"/>
    <x v="275"/>
    <s v="Cueros"/>
    <s v="Cuero Back"/>
    <x v="2"/>
    <n v="5900"/>
    <n v="0"/>
    <n v="0"/>
    <n v="5900"/>
    <n v="0"/>
    <n v="0"/>
    <m/>
    <m/>
    <n v="0"/>
    <s v="OK"/>
    <n v="0"/>
  </r>
  <r>
    <x v="179"/>
    <x v="6"/>
    <s v="Cerdo"/>
    <x v="1"/>
    <s v="1021980"/>
    <x v="168"/>
    <s v="Chuleta"/>
    <s v="Chuleta Huesos"/>
    <x v="6"/>
    <n v="-418"/>
    <n v="0"/>
    <n v="0"/>
    <n v="-418"/>
    <n v="0"/>
    <n v="0"/>
    <m/>
    <m/>
    <n v="0"/>
    <s v="OK"/>
    <n v="0"/>
  </r>
  <r>
    <x v="313"/>
    <x v="6"/>
    <s v="Cerdo"/>
    <x v="1"/>
    <s v="1021987"/>
    <x v="276"/>
    <s v="Subprod"/>
    <s v="Subprod Tripa"/>
    <x v="8"/>
    <n v="-6855"/>
    <n v="12300"/>
    <n v="5445"/>
    <n v="-6855"/>
    <n v="17300"/>
    <n v="10000"/>
    <n v="10000"/>
    <m/>
    <n v="0"/>
    <s v="OK"/>
    <n v="0"/>
  </r>
  <r>
    <x v="180"/>
    <x v="6"/>
    <s v="Cerdo"/>
    <x v="1"/>
    <s v="1021992"/>
    <x v="89"/>
    <s v="Grasas"/>
    <s v="Grasa Lomo Tocino"/>
    <x v="2"/>
    <n v="5821"/>
    <n v="184341"/>
    <n v="192000"/>
    <n v="5821"/>
    <n v="184341"/>
    <n v="192000"/>
    <n v="96000"/>
    <m/>
    <n v="96000"/>
    <s v="Sobre ingreso"/>
    <n v="0"/>
  </r>
  <r>
    <x v="314"/>
    <x v="6"/>
    <s v="Cerdo"/>
    <x v="1"/>
    <s v="1022033"/>
    <x v="277"/>
    <s v="Cabeza"/>
    <s v="Cabeza Derivados"/>
    <x v="2"/>
    <n v="-17910"/>
    <n v="39588"/>
    <n v="24000"/>
    <n v="-17910"/>
    <n v="30588"/>
    <n v="24000"/>
    <n v="24000"/>
    <m/>
    <n v="0"/>
    <s v="OK"/>
    <n v="0"/>
  </r>
  <r>
    <x v="181"/>
    <x v="6"/>
    <s v="Cerdo"/>
    <x v="1"/>
    <s v="1022073"/>
    <x v="169"/>
    <s v="Grasas"/>
    <s v="Grasa Interior"/>
    <x v="2"/>
    <n v="-16148"/>
    <n v="151804"/>
    <n v="144000"/>
    <n v="-16148"/>
    <n v="151804"/>
    <n v="144000"/>
    <n v="96000"/>
    <m/>
    <n v="48000"/>
    <s v="Sobre ingreso"/>
    <n v="0"/>
  </r>
  <r>
    <x v="315"/>
    <x v="6"/>
    <s v="Cerdo"/>
    <x v="1"/>
    <s v="1022080"/>
    <x v="278"/>
    <s v="Subprod"/>
    <s v="Subprod Cola"/>
    <x v="2"/>
    <n v="-22592"/>
    <n v="88564"/>
    <n v="72000"/>
    <n v="-22592"/>
    <n v="88564"/>
    <n v="72000"/>
    <n v="72000"/>
    <m/>
    <n v="0"/>
    <s v="OK"/>
    <n v="0"/>
  </r>
  <r>
    <x v="316"/>
    <x v="6"/>
    <s v="Cerdo"/>
    <x v="1"/>
    <s v="1022082"/>
    <x v="279"/>
    <s v="Recortes"/>
    <s v="Recortes No Magro"/>
    <x v="2"/>
    <n v="160"/>
    <n v="0"/>
    <n v="0"/>
    <n v="160"/>
    <n v="0"/>
    <n v="0"/>
    <m/>
    <m/>
    <n v="0"/>
    <s v="OK"/>
    <n v="0"/>
  </r>
  <r>
    <x v="182"/>
    <x v="6"/>
    <s v="Cerdo"/>
    <x v="1"/>
    <s v="1022096"/>
    <x v="170"/>
    <s v="Huesos"/>
    <s v="Huesos Cuarto Delant"/>
    <x v="2"/>
    <n v="0"/>
    <n v="254551"/>
    <n v="288000"/>
    <n v="0"/>
    <n v="200551"/>
    <n v="288000"/>
    <n v="288000"/>
    <m/>
    <n v="0"/>
    <s v="OK"/>
    <n v="0"/>
  </r>
  <r>
    <x v="318"/>
    <x v="6"/>
    <s v="Cerdo"/>
    <x v="1"/>
    <s v="1022099"/>
    <x v="281"/>
    <s v="Huesos"/>
    <s v="Huesos Cuarto Centra"/>
    <x v="2"/>
    <n v="3400"/>
    <n v="179375"/>
    <n v="192000"/>
    <n v="3400"/>
    <n v="179375"/>
    <n v="192000"/>
    <n v="192000"/>
    <m/>
    <n v="0"/>
    <s v="OK"/>
    <n v="0"/>
  </r>
  <r>
    <x v="319"/>
    <x v="6"/>
    <s v="Cerdo"/>
    <x v="1"/>
    <s v="1022101"/>
    <x v="282"/>
    <s v="Lomo"/>
    <s v="Lomo Centro"/>
    <x v="8"/>
    <n v="-2650"/>
    <n v="2650"/>
    <n v="0"/>
    <n v="-2650"/>
    <n v="2650"/>
    <n v="0"/>
    <m/>
    <m/>
    <n v="0"/>
    <s v="OK"/>
    <n v="0"/>
  </r>
  <r>
    <x v="320"/>
    <x v="6"/>
    <s v="Cerdo"/>
    <x v="1"/>
    <s v="1022115"/>
    <x v="283"/>
    <s v="Plancha"/>
    <s v="Plancha c/Cuero"/>
    <x v="6"/>
    <n v="6295"/>
    <n v="12831"/>
    <n v="0"/>
    <n v="6295"/>
    <n v="0"/>
    <n v="0"/>
    <m/>
    <m/>
    <n v="0"/>
    <s v="OK"/>
    <n v="0"/>
  </r>
  <r>
    <x v="184"/>
    <x v="6"/>
    <s v="Cerdo"/>
    <x v="1"/>
    <s v="1022125"/>
    <x v="172"/>
    <s v="Pernil"/>
    <s v="Pernil Mano"/>
    <x v="2"/>
    <n v="-34195"/>
    <n v="240000"/>
    <n v="216000"/>
    <n v="-34195"/>
    <n v="240000"/>
    <n v="216000"/>
    <n v="216001"/>
    <m/>
    <n v="-1"/>
    <s v="Pendiente de ingreso"/>
    <n v="0"/>
  </r>
  <r>
    <x v="321"/>
    <x v="6"/>
    <s v="Cerdo"/>
    <x v="1"/>
    <s v="1022128"/>
    <x v="284"/>
    <s v="Pierna"/>
    <s v="Pierna Pulpa Fina"/>
    <x v="8"/>
    <n v="1857"/>
    <n v="0"/>
    <n v="1857"/>
    <n v="1857"/>
    <n v="25000"/>
    <n v="15000"/>
    <m/>
    <m/>
    <n v="15000"/>
    <s v="Sobre ingreso"/>
    <n v="0"/>
  </r>
  <r>
    <x v="322"/>
    <x v="6"/>
    <s v="Cerdo"/>
    <x v="1"/>
    <s v="1022141"/>
    <x v="285"/>
    <s v="Pierna"/>
    <s v="Pierna Pulpa Fina"/>
    <x v="8"/>
    <n v="5153"/>
    <n v="47024"/>
    <n v="52177"/>
    <n v="5153"/>
    <n v="47024"/>
    <n v="60000"/>
    <n v="60000"/>
    <m/>
    <n v="0"/>
    <s v="OK"/>
    <n v="0"/>
  </r>
  <r>
    <x v="323"/>
    <x v="6"/>
    <s v="Cerdo"/>
    <x v="1"/>
    <s v="1022142"/>
    <x v="286"/>
    <s v="Pierna"/>
    <s v="Pierna Pulpa Fina"/>
    <x v="8"/>
    <n v="18610"/>
    <n v="0"/>
    <n v="15000"/>
    <n v="18610"/>
    <n v="0"/>
    <n v="15000"/>
    <n v="15000"/>
    <m/>
    <n v="0"/>
    <s v="OK"/>
    <n v="0"/>
  </r>
  <r>
    <x v="324"/>
    <x v="6"/>
    <s v="Cerdo"/>
    <x v="1"/>
    <s v="1022145"/>
    <x v="287"/>
    <s v="Pierna"/>
    <s v="Pierna Pulpa"/>
    <x v="7"/>
    <n v="1925"/>
    <n v="0"/>
    <n v="0"/>
    <n v="1925"/>
    <n v="0"/>
    <n v="0"/>
    <m/>
    <m/>
    <n v="0"/>
    <s v="OK"/>
    <n v="0"/>
  </r>
  <r>
    <x v="325"/>
    <x v="6"/>
    <s v="Cerdo"/>
    <x v="1"/>
    <s v="1022169"/>
    <x v="288"/>
    <s v="Recortes"/>
    <s v="Recortes No Magro"/>
    <x v="2"/>
    <n v="-2220"/>
    <n v="211028"/>
    <n v="216000"/>
    <n v="-2220"/>
    <n v="211028"/>
    <n v="216000"/>
    <n v="216000"/>
    <m/>
    <n v="0"/>
    <s v="OK"/>
    <n v="0"/>
  </r>
  <r>
    <x v="187"/>
    <x v="6"/>
    <s v="Cerdo"/>
    <x v="1"/>
    <s v="1022183"/>
    <x v="174"/>
    <s v="Pernil"/>
    <s v="Pernil Pierna"/>
    <x v="1"/>
    <n v="8550"/>
    <n v="0"/>
    <n v="0"/>
    <n v="8550"/>
    <n v="0"/>
    <n v="0"/>
    <m/>
    <m/>
    <n v="0"/>
    <s v="OK"/>
    <n v="0"/>
  </r>
  <r>
    <x v="187"/>
    <x v="6"/>
    <s v="Cerdo"/>
    <x v="1"/>
    <s v="1022183"/>
    <x v="174"/>
    <s v="Pernil"/>
    <s v="Pernil Pierna"/>
    <x v="2"/>
    <n v="0"/>
    <n v="831080"/>
    <n v="888000"/>
    <n v="0"/>
    <n v="837656"/>
    <n v="888000"/>
    <n v="888001"/>
    <m/>
    <n v="-1"/>
    <s v="Pendiente de ingreso"/>
    <n v="0"/>
  </r>
  <r>
    <x v="188"/>
    <x v="6"/>
    <s v="Cerdo"/>
    <x v="1"/>
    <s v="1022186"/>
    <x v="175"/>
    <s v="Huesos"/>
    <s v="Huesos Cuarto Centra"/>
    <x v="2"/>
    <n v="19704"/>
    <n v="9719"/>
    <n v="24000"/>
    <n v="19704"/>
    <n v="60539"/>
    <n v="72000"/>
    <n v="72000"/>
    <m/>
    <n v="0"/>
    <s v="OK"/>
    <n v="0"/>
  </r>
  <r>
    <x v="326"/>
    <x v="6"/>
    <s v="Cerdo"/>
    <x v="1"/>
    <s v="1022193"/>
    <x v="289"/>
    <s v="Lomo"/>
    <s v="Lomo Vetado"/>
    <x v="2"/>
    <n v="-20502"/>
    <n v="20502"/>
    <n v="0"/>
    <n v="-20502"/>
    <n v="20502"/>
    <n v="0"/>
    <m/>
    <m/>
    <n v="0"/>
    <s v="OK"/>
    <n v="0"/>
  </r>
  <r>
    <x v="327"/>
    <x v="6"/>
    <s v="Cerdo"/>
    <x v="1"/>
    <s v="1022212"/>
    <x v="290"/>
    <s v="Cabeza"/>
    <s v="Cabeza Entera"/>
    <x v="2"/>
    <n v="-28333"/>
    <n v="754961"/>
    <n v="720000"/>
    <n v="-28333"/>
    <n v="730007"/>
    <n v="720000"/>
    <n v="672000"/>
    <m/>
    <n v="48000"/>
    <s v="Sobre ingreso"/>
    <n v="0"/>
  </r>
  <r>
    <x v="196"/>
    <x v="6"/>
    <s v="Cerdo"/>
    <x v="1"/>
    <s v="1022291"/>
    <x v="182"/>
    <s v="Pernil"/>
    <s v="Pernil Mano"/>
    <x v="2"/>
    <n v="-7512"/>
    <n v="39510"/>
    <n v="24000"/>
    <n v="-7512"/>
    <n v="39510"/>
    <n v="24000"/>
    <n v="24000"/>
    <m/>
    <n v="0"/>
    <s v="OK"/>
    <n v="0"/>
  </r>
  <r>
    <x v="330"/>
    <x v="6"/>
    <s v="Cerdo"/>
    <x v="1"/>
    <s v="1022293"/>
    <x v="293"/>
    <s v="Prolijado"/>
    <s v="Prolijado Malaya"/>
    <x v="8"/>
    <n v="2536"/>
    <n v="0"/>
    <n v="2536"/>
    <n v="2536"/>
    <n v="0"/>
    <n v="2536"/>
    <n v="2500"/>
    <m/>
    <n v="36"/>
    <s v="Sobre ingreso"/>
    <n v="0"/>
  </r>
  <r>
    <x v="331"/>
    <x v="6"/>
    <s v="Cerdo"/>
    <x v="1"/>
    <s v="1022304"/>
    <x v="294"/>
    <s v="Subprod"/>
    <s v="Subprod Visceras"/>
    <x v="7"/>
    <n v="-34152"/>
    <n v="14762"/>
    <n v="0"/>
    <n v="-34152"/>
    <n v="14762"/>
    <n v="0"/>
    <m/>
    <m/>
    <n v="0"/>
    <s v="OK"/>
    <n v="0"/>
  </r>
  <r>
    <x v="333"/>
    <x v="6"/>
    <s v="Cerdo"/>
    <x v="1"/>
    <s v="1022340"/>
    <x v="296"/>
    <s v="Lomo"/>
    <s v="Lomo Vetado"/>
    <x v="2"/>
    <n v="3790"/>
    <n v="0"/>
    <n v="0"/>
    <n v="3790"/>
    <n v="0"/>
    <n v="0"/>
    <m/>
    <m/>
    <n v="0"/>
    <s v="OK"/>
    <n v="0"/>
  </r>
  <r>
    <x v="201"/>
    <x v="6"/>
    <s v="Cerdo"/>
    <x v="1"/>
    <s v="1022373"/>
    <x v="187"/>
    <s v="Recortes"/>
    <s v="Recortes No Magro"/>
    <x v="2"/>
    <n v="0"/>
    <n v="137172"/>
    <n v="144000"/>
    <n v="0"/>
    <n v="89172"/>
    <n v="96000"/>
    <n v="48000"/>
    <m/>
    <n v="48000"/>
    <s v="Sobre ingreso"/>
    <n v="0"/>
  </r>
  <r>
    <x v="202"/>
    <x v="6"/>
    <s v="Cerdo"/>
    <x v="1"/>
    <s v="1022378"/>
    <x v="188"/>
    <s v="Huesos"/>
    <s v="Huesos Cuarto Centra"/>
    <x v="2"/>
    <n v="3081"/>
    <n v="96723"/>
    <n v="96000"/>
    <n v="3081"/>
    <n v="96723"/>
    <n v="96000"/>
    <n v="96001"/>
    <m/>
    <n v="-1"/>
    <s v="Pendiente de ingreso"/>
    <n v="0"/>
  </r>
  <r>
    <x v="335"/>
    <x v="6"/>
    <s v="Cerdo"/>
    <x v="1"/>
    <s v="1022379"/>
    <x v="297"/>
    <s v="Paleta"/>
    <s v="Paleta Pulpa"/>
    <x v="2"/>
    <n v="-66546"/>
    <n v="277821"/>
    <n v="216000"/>
    <n v="-66546"/>
    <n v="277821"/>
    <n v="216000"/>
    <n v="168000"/>
    <m/>
    <n v="48000"/>
    <s v="Sobre ingreso"/>
    <n v="0"/>
  </r>
  <r>
    <x v="203"/>
    <x v="6"/>
    <s v="Cerdo"/>
    <x v="1"/>
    <s v="1022381"/>
    <x v="189"/>
    <s v="Grasas"/>
    <s v="Grasa Gordura"/>
    <x v="2"/>
    <n v="-6640"/>
    <n v="105111"/>
    <n v="96000"/>
    <n v="-6640"/>
    <n v="105111"/>
    <n v="96000"/>
    <m/>
    <m/>
    <n v="96000"/>
    <s v="Sobre ingreso"/>
    <n v="0"/>
  </r>
  <r>
    <x v="336"/>
    <x v="6"/>
    <s v="Cerdo"/>
    <x v="1"/>
    <s v="1022388"/>
    <x v="298"/>
    <s v="Huesos"/>
    <s v="Huesos Cuarto Centra"/>
    <x v="2"/>
    <n v="-507"/>
    <n v="105851"/>
    <n v="120000"/>
    <n v="-507"/>
    <n v="135851"/>
    <n v="144000"/>
    <n v="144000"/>
    <m/>
    <n v="0"/>
    <s v="OK"/>
    <n v="0"/>
  </r>
  <r>
    <x v="205"/>
    <x v="6"/>
    <s v="Cerdo"/>
    <x v="1"/>
    <s v="1022389"/>
    <x v="191"/>
    <s v="Cueros"/>
    <s v="Cuero Panceta"/>
    <x v="2"/>
    <n v="2080"/>
    <n v="0"/>
    <n v="0"/>
    <n v="2080"/>
    <n v="0"/>
    <n v="0"/>
    <m/>
    <m/>
    <n v="0"/>
    <s v="OK"/>
    <n v="0"/>
  </r>
  <r>
    <x v="337"/>
    <x v="6"/>
    <s v="Cerdo"/>
    <x v="1"/>
    <s v="1022398"/>
    <x v="299"/>
    <s v="Pierna"/>
    <s v="Pierna Pulpa Fina"/>
    <x v="8"/>
    <n v="4673"/>
    <n v="0"/>
    <n v="4673"/>
    <n v="4673"/>
    <n v="40000"/>
    <n v="40000"/>
    <n v="40000"/>
    <m/>
    <n v="0"/>
    <s v="OK"/>
    <n v="0"/>
  </r>
  <r>
    <x v="338"/>
    <x v="6"/>
    <s v="Cerdo"/>
    <x v="1"/>
    <s v="1022413"/>
    <x v="300"/>
    <s v="Subprod"/>
    <s v="Subprod Visceras"/>
    <x v="8"/>
    <n v="14776"/>
    <n v="0"/>
    <n v="3000"/>
    <n v="14776"/>
    <n v="0"/>
    <n v="0"/>
    <m/>
    <m/>
    <n v="0"/>
    <s v="OK"/>
    <n v="0"/>
  </r>
  <r>
    <x v="208"/>
    <x v="6"/>
    <s v="Cerdo"/>
    <x v="1"/>
    <s v="1022414"/>
    <x v="194"/>
    <s v="Chuleta"/>
    <s v="Chuleta Cazuela"/>
    <x v="2"/>
    <n v="0"/>
    <n v="190000"/>
    <n v="192000"/>
    <n v="0"/>
    <n v="190000"/>
    <n v="192000"/>
    <n v="192000"/>
    <m/>
    <n v="0"/>
    <s v="OK"/>
    <n v="0"/>
  </r>
  <r>
    <x v="340"/>
    <x v="6"/>
    <s v="Cerdo"/>
    <x v="1"/>
    <s v="1022416"/>
    <x v="302"/>
    <s v="Chuleta"/>
    <s v="Chuleta Vetada"/>
    <x v="2"/>
    <n v="1095"/>
    <n v="0"/>
    <n v="0"/>
    <n v="1095"/>
    <n v="0"/>
    <n v="0"/>
    <m/>
    <m/>
    <n v="0"/>
    <s v="OK"/>
    <n v="0"/>
  </r>
  <r>
    <x v="209"/>
    <x v="6"/>
    <s v="Cerdo"/>
    <x v="1"/>
    <s v="1022417"/>
    <x v="195"/>
    <s v="Cueros"/>
    <s v="Cuero Mixto"/>
    <x v="2"/>
    <n v="-75472"/>
    <n v="267610"/>
    <n v="240000"/>
    <n v="-75472"/>
    <n v="267610"/>
    <n v="240000"/>
    <n v="168000"/>
    <m/>
    <n v="72000"/>
    <s v="Sobre ingreso"/>
    <n v="0"/>
  </r>
  <r>
    <x v="343"/>
    <x v="6"/>
    <s v="Cerdo"/>
    <x v="1"/>
    <s v="1022515"/>
    <x v="304"/>
    <s v="Panceta"/>
    <s v="Panceta c/Cuero"/>
    <x v="8"/>
    <n v="-27675"/>
    <n v="30000"/>
    <n v="0"/>
    <n v="-27675"/>
    <n v="30000"/>
    <n v="5000"/>
    <n v="5000"/>
    <m/>
    <n v="0"/>
    <s v="OK"/>
    <n v="0"/>
  </r>
  <r>
    <x v="213"/>
    <x v="6"/>
    <s v="Cerdo"/>
    <x v="1"/>
    <s v="1022541"/>
    <x v="198"/>
    <s v="Grasas"/>
    <s v="Grasa Gordura"/>
    <x v="2"/>
    <n v="-104644"/>
    <n v="420756"/>
    <n v="360000"/>
    <n v="-104644"/>
    <n v="420756"/>
    <n v="360000"/>
    <n v="168000"/>
    <m/>
    <n v="192000"/>
    <s v="Sobre ingreso"/>
    <n v="0"/>
  </r>
  <r>
    <x v="344"/>
    <x v="6"/>
    <s v="Cerdo"/>
    <x v="1"/>
    <s v="1022550"/>
    <x v="305"/>
    <s v="Huesos"/>
    <s v="Huesos Cuarto Traser"/>
    <x v="8"/>
    <n v="21340"/>
    <n v="0"/>
    <n v="0"/>
    <n v="21340"/>
    <n v="0"/>
    <n v="0"/>
    <m/>
    <m/>
    <n v="0"/>
    <s v="OK"/>
    <n v="0"/>
  </r>
  <r>
    <x v="345"/>
    <x v="6"/>
    <s v="Cerdo"/>
    <x v="1"/>
    <s v="1022561"/>
    <x v="306"/>
    <s v="Lomo"/>
    <s v="Lomo MM Loin"/>
    <x v="8"/>
    <n v="-2201"/>
    <n v="2201"/>
    <n v="0"/>
    <n v="-2201"/>
    <n v="7201"/>
    <n v="5000"/>
    <n v="5000"/>
    <m/>
    <n v="0"/>
    <s v="OK"/>
    <n v="0"/>
  </r>
  <r>
    <x v="346"/>
    <x v="6"/>
    <s v="Cerdo"/>
    <x v="1"/>
    <s v="1022568"/>
    <x v="307"/>
    <s v="Panceta"/>
    <s v="Panceta s/Cuero"/>
    <x v="2"/>
    <n v="27489"/>
    <n v="0"/>
    <n v="24000"/>
    <n v="27489"/>
    <n v="0"/>
    <n v="24000"/>
    <n v="24000"/>
    <m/>
    <n v="0"/>
    <s v="OK"/>
    <n v="0"/>
  </r>
  <r>
    <x v="347"/>
    <x v="6"/>
    <s v="Cerdo"/>
    <x v="1"/>
    <s v="1022570"/>
    <x v="308"/>
    <s v="Panceta"/>
    <s v="Panceta c/Cuero"/>
    <x v="8"/>
    <n v="-862"/>
    <n v="862"/>
    <n v="0"/>
    <n v="-862"/>
    <n v="862"/>
    <n v="0"/>
    <m/>
    <m/>
    <n v="0"/>
    <s v="OK"/>
    <n v="0"/>
  </r>
  <r>
    <x v="348"/>
    <x v="6"/>
    <s v="Cerdo"/>
    <x v="1"/>
    <s v="1022619"/>
    <x v="309"/>
    <s v="Prolijado"/>
    <s v="Prolijado Malaya"/>
    <x v="5"/>
    <n v="-1348"/>
    <n v="15015"/>
    <n v="13000"/>
    <n v="-1348"/>
    <n v="15015"/>
    <n v="13008"/>
    <n v="13008"/>
    <m/>
    <n v="0"/>
    <s v="OK"/>
    <n v="0"/>
  </r>
  <r>
    <x v="349"/>
    <x v="6"/>
    <s v="Cerdo"/>
    <x v="1"/>
    <s v="1022621"/>
    <x v="310"/>
    <s v="Panceta"/>
    <s v="Panceta s/Cuero"/>
    <x v="8"/>
    <n v="-14442"/>
    <n v="45973"/>
    <n v="40000"/>
    <n v="-14442"/>
    <n v="45973"/>
    <n v="40000"/>
    <n v="40000"/>
    <m/>
    <n v="0"/>
    <s v="OK"/>
    <n v="0"/>
  </r>
  <r>
    <x v="350"/>
    <x v="6"/>
    <s v="Cerdo"/>
    <x v="1"/>
    <s v="1022636"/>
    <x v="311"/>
    <s v="Huesos"/>
    <s v="Huesos Cuarto Traser"/>
    <x v="2"/>
    <n v="12270"/>
    <n v="163036"/>
    <n v="192000"/>
    <n v="12270"/>
    <n v="163036"/>
    <n v="192000"/>
    <n v="192000"/>
    <m/>
    <n v="0"/>
    <s v="OK"/>
    <n v="0"/>
  </r>
  <r>
    <x v="219"/>
    <x v="6"/>
    <s v="Cerdo"/>
    <x v="1"/>
    <s v="1022637"/>
    <x v="204"/>
    <s v="Huesos"/>
    <s v="Huesos Cuarto Delant"/>
    <x v="2"/>
    <n v="-3382"/>
    <n v="123024"/>
    <n v="120000"/>
    <n v="-3382"/>
    <n v="123024"/>
    <n v="120000"/>
    <n v="120000"/>
    <m/>
    <n v="0"/>
    <s v="OK"/>
    <n v="0"/>
  </r>
  <r>
    <x v="351"/>
    <x v="6"/>
    <s v="Cerdo"/>
    <x v="1"/>
    <s v="1022639"/>
    <x v="312"/>
    <s v="Cabeza"/>
    <s v="Cabeza Entera"/>
    <x v="2"/>
    <n v="-8489"/>
    <n v="882536"/>
    <n v="864000"/>
    <n v="-8489"/>
    <n v="848338"/>
    <n v="864000"/>
    <n v="864000"/>
    <m/>
    <n v="0"/>
    <s v="OK"/>
    <n v="0"/>
  </r>
  <r>
    <x v="352"/>
    <x v="6"/>
    <s v="Cerdo"/>
    <x v="1"/>
    <s v="1022640"/>
    <x v="313"/>
    <s v="Cabeza"/>
    <s v="Cabeza Entera"/>
    <x v="2"/>
    <n v="-60654"/>
    <n v="161331"/>
    <n v="96000"/>
    <n v="-60654"/>
    <n v="161331"/>
    <n v="96000"/>
    <n v="96000"/>
    <m/>
    <n v="0"/>
    <s v="OK"/>
    <n v="0"/>
  </r>
  <r>
    <x v="353"/>
    <x v="6"/>
    <s v="Cerdo"/>
    <x v="1"/>
    <s v="1022645"/>
    <x v="260"/>
    <s v="Panceta"/>
    <s v="Panceta s/Cuero"/>
    <x v="2"/>
    <n v="482"/>
    <n v="0"/>
    <n v="0"/>
    <n v="482"/>
    <n v="0"/>
    <n v="0"/>
    <m/>
    <m/>
    <n v="0"/>
    <s v="OK"/>
    <n v="0"/>
  </r>
  <r>
    <x v="354"/>
    <x v="6"/>
    <s v="Cerdo"/>
    <x v="1"/>
    <s v="1022646"/>
    <x v="259"/>
    <s v="Panceta"/>
    <s v="Panceta s/Cuero"/>
    <x v="2"/>
    <n v="-1117"/>
    <n v="25117"/>
    <n v="24000"/>
    <n v="-1117"/>
    <n v="25117"/>
    <n v="24000"/>
    <n v="24000"/>
    <m/>
    <n v="0"/>
    <s v="OK"/>
    <n v="0"/>
  </r>
  <r>
    <x v="220"/>
    <x v="6"/>
    <s v="Cerdo"/>
    <x v="1"/>
    <s v="1022654"/>
    <x v="205"/>
    <s v="Recortes"/>
    <s v="Recortes No Magro"/>
    <x v="7"/>
    <n v="-46840"/>
    <n v="0"/>
    <n v="0"/>
    <n v="-46840"/>
    <n v="0"/>
    <n v="0"/>
    <m/>
    <m/>
    <n v="0"/>
    <s v="OK"/>
    <n v="0"/>
  </r>
  <r>
    <x v="224"/>
    <x v="6"/>
    <s v="Cerdo"/>
    <x v="1"/>
    <s v="1022748"/>
    <x v="208"/>
    <s v="Subprod"/>
    <s v="Subprod Patas-Manos"/>
    <x v="2"/>
    <n v="-75914"/>
    <n v="283608"/>
    <n v="216000"/>
    <n v="-75914"/>
    <n v="273870"/>
    <n v="216000"/>
    <n v="216000"/>
    <m/>
    <n v="0"/>
    <s v="OK"/>
    <n v="0"/>
  </r>
  <r>
    <x v="355"/>
    <x v="6"/>
    <s v="Cerdo"/>
    <x v="1"/>
    <s v="1022750"/>
    <x v="314"/>
    <s v="Paleta"/>
    <s v="Paleta Pulpa"/>
    <x v="8"/>
    <n v="6895"/>
    <n v="0"/>
    <n v="0"/>
    <n v="6895"/>
    <n v="0"/>
    <n v="0"/>
    <m/>
    <m/>
    <n v="0"/>
    <s v="OK"/>
    <n v="0"/>
  </r>
  <r>
    <x v="356"/>
    <x v="6"/>
    <s v="Cerdo"/>
    <x v="1"/>
    <s v="1022751"/>
    <x v="315"/>
    <s v="Paleta"/>
    <s v="Paleta Entera"/>
    <x v="8"/>
    <n v="5103"/>
    <n v="23264"/>
    <n v="30000"/>
    <n v="5103"/>
    <n v="23264"/>
    <n v="30000"/>
    <n v="30000"/>
    <m/>
    <n v="0"/>
    <s v="OK"/>
    <n v="0"/>
  </r>
  <r>
    <x v="357"/>
    <x v="6"/>
    <s v="Cerdo"/>
    <x v="1"/>
    <s v="1022753"/>
    <x v="316"/>
    <s v="Pernil"/>
    <s v="Pernil Mano"/>
    <x v="2"/>
    <n v="36575"/>
    <n v="149439"/>
    <n v="192000"/>
    <n v="36575"/>
    <n v="118399"/>
    <n v="192000"/>
    <n v="192000"/>
    <m/>
    <n v="0"/>
    <s v="OK"/>
    <n v="0"/>
  </r>
  <r>
    <x v="472"/>
    <x v="6"/>
    <s v="Cerdo"/>
    <x v="1"/>
    <s v="1022760"/>
    <x v="259"/>
    <s v="Panceta"/>
    <s v="Panceta s/Cuero"/>
    <x v="5"/>
    <n v="1571"/>
    <n v="0"/>
    <n v="0"/>
    <n v="1571"/>
    <n v="0"/>
    <n v="0"/>
    <m/>
    <m/>
    <n v="0"/>
    <s v="OK"/>
    <n v="0"/>
  </r>
  <r>
    <x v="358"/>
    <x v="6"/>
    <s v="Cerdo"/>
    <x v="1"/>
    <s v="1022767"/>
    <x v="317"/>
    <s v="Grasas"/>
    <s v="Grasa Gordura"/>
    <x v="8"/>
    <n v="-8440"/>
    <n v="8440"/>
    <n v="0"/>
    <n v="-8440"/>
    <n v="8440"/>
    <n v="0"/>
    <m/>
    <m/>
    <n v="0"/>
    <s v="OK"/>
    <n v="0"/>
  </r>
  <r>
    <x v="360"/>
    <x v="6"/>
    <s v="Cerdo"/>
    <x v="1"/>
    <s v="1022794"/>
    <x v="319"/>
    <s v="Paleta"/>
    <s v="Paleta Entera"/>
    <x v="8"/>
    <n v="1"/>
    <n v="0"/>
    <n v="0"/>
    <n v="1"/>
    <n v="0"/>
    <n v="0"/>
    <m/>
    <m/>
    <n v="0"/>
    <s v="OK"/>
    <n v="0"/>
  </r>
  <r>
    <x v="603"/>
    <x v="6"/>
    <s v="Cerdo"/>
    <x v="1"/>
    <s v="1022824"/>
    <x v="525"/>
    <s v="Muestra"/>
    <s v="Muestra"/>
    <x v="6"/>
    <m/>
    <m/>
    <m/>
    <m/>
    <m/>
    <m/>
    <n v="29"/>
    <m/>
    <n v="-29"/>
    <s v="Pendiente de ingreso"/>
    <n v="0"/>
  </r>
  <r>
    <x v="578"/>
    <x v="6"/>
    <s v="Cerdo"/>
    <x v="1"/>
    <s v="1022825"/>
    <x v="322"/>
    <s v="Muestra"/>
    <s v="Muestra"/>
    <x v="6"/>
    <m/>
    <m/>
    <m/>
    <m/>
    <m/>
    <m/>
    <n v="43.5"/>
    <m/>
    <n v="-43.5"/>
    <s v="Pendiente de ingreso"/>
    <n v="0"/>
  </r>
  <r>
    <x v="230"/>
    <x v="6"/>
    <s v="Cerdo"/>
    <x v="1"/>
    <s v="1022851"/>
    <x v="214"/>
    <s v="Paleta"/>
    <s v="Paleta Entera"/>
    <x v="2"/>
    <m/>
    <m/>
    <m/>
    <m/>
    <m/>
    <m/>
    <n v="48000"/>
    <m/>
    <n v="-48000"/>
    <s v="Pendiente de ingreso"/>
    <n v="0"/>
  </r>
  <r>
    <x v="367"/>
    <x v="6"/>
    <s v="Cerdo"/>
    <x v="1"/>
    <s v="1022854"/>
    <x v="147"/>
    <s v="Huesos"/>
    <s v="Huesos Cuarto Centra"/>
    <x v="6"/>
    <n v="-7045"/>
    <n v="36200"/>
    <n v="24000"/>
    <n v="-7045"/>
    <n v="36200"/>
    <n v="24000"/>
    <n v="24000"/>
    <m/>
    <n v="0"/>
    <s v="OK"/>
    <n v="0"/>
  </r>
  <r>
    <x v="232"/>
    <x v="6"/>
    <s v="Cerdo"/>
    <x v="1"/>
    <s v="1022856"/>
    <x v="216"/>
    <s v="Grasas"/>
    <s v="Grasa Gordura"/>
    <x v="2"/>
    <n v="0"/>
    <n v="120000"/>
    <n v="120000"/>
    <n v="0"/>
    <n v="120000"/>
    <n v="120000"/>
    <n v="24000"/>
    <m/>
    <n v="96000"/>
    <s v="Sobre ingreso"/>
    <n v="0"/>
  </r>
  <r>
    <x v="536"/>
    <x v="6"/>
    <s v="Cerdo"/>
    <x v="1"/>
    <s v="1022858"/>
    <x v="269"/>
    <s v="Lomo"/>
    <s v="Lomo Centro"/>
    <x v="7"/>
    <n v="24902"/>
    <n v="0"/>
    <n v="0"/>
    <n v="24902"/>
    <n v="0"/>
    <n v="24000"/>
    <n v="20000"/>
    <m/>
    <n v="4000"/>
    <s v="Sobre ingreso"/>
    <n v="0"/>
  </r>
  <r>
    <x v="368"/>
    <x v="6"/>
    <s v="Cerdo"/>
    <x v="1"/>
    <s v="1022863"/>
    <x v="326"/>
    <s v="Lomo"/>
    <s v="Lomo Vetado"/>
    <x v="8"/>
    <n v="-10496"/>
    <n v="10496"/>
    <n v="0"/>
    <n v="-10496"/>
    <n v="54496"/>
    <n v="44000"/>
    <n v="44000"/>
    <m/>
    <n v="0"/>
    <s v="OK"/>
    <n v="0"/>
  </r>
  <r>
    <x v="369"/>
    <x v="6"/>
    <s v="Cerdo"/>
    <x v="1"/>
    <s v="1022864"/>
    <x v="327"/>
    <s v="Lomo"/>
    <s v="Lomo Vetado"/>
    <x v="8"/>
    <n v="-36597"/>
    <n v="129569"/>
    <n v="96000"/>
    <n v="-36597"/>
    <n v="129569"/>
    <n v="96000"/>
    <n v="96500"/>
    <m/>
    <n v="-500"/>
    <s v="Pendiente de ingreso"/>
    <n v="0"/>
  </r>
  <r>
    <x v="370"/>
    <x v="6"/>
    <s v="Cerdo"/>
    <x v="1"/>
    <s v="1022865"/>
    <x v="328"/>
    <s v="Panceta"/>
    <s v="Panceta s/Cuero"/>
    <x v="8"/>
    <n v="13946"/>
    <n v="36054"/>
    <n v="50000"/>
    <n v="13946"/>
    <n v="11054"/>
    <n v="25000"/>
    <n v="25000"/>
    <m/>
    <n v="0"/>
    <s v="OK"/>
    <n v="0"/>
  </r>
  <r>
    <x v="371"/>
    <x v="6"/>
    <s v="Cerdo"/>
    <x v="1"/>
    <s v="1022866"/>
    <x v="329"/>
    <s v="Panceta"/>
    <s v="Panceta s/Cuero"/>
    <x v="8"/>
    <n v="-3691"/>
    <n v="53691"/>
    <n v="50000"/>
    <n v="-3691"/>
    <n v="28691"/>
    <n v="25000"/>
    <n v="25000"/>
    <m/>
    <n v="0"/>
    <s v="OK"/>
    <n v="0"/>
  </r>
  <r>
    <x v="372"/>
    <x v="6"/>
    <s v="Cerdo"/>
    <x v="1"/>
    <s v="1022883"/>
    <x v="330"/>
    <s v="Chuleta"/>
    <s v="Chuleta Huesos"/>
    <x v="5"/>
    <n v="0"/>
    <n v="13204"/>
    <n v="23587"/>
    <n v="0"/>
    <n v="13204"/>
    <n v="23587"/>
    <m/>
    <m/>
    <n v="23587"/>
    <s v="Sobre ingreso"/>
    <n v="0"/>
  </r>
  <r>
    <x v="373"/>
    <x v="6"/>
    <s v="Cerdo"/>
    <x v="1"/>
    <s v="1022907"/>
    <x v="331"/>
    <s v="Subprod"/>
    <s v="Subprod Visceras"/>
    <x v="6"/>
    <n v="9564"/>
    <n v="0"/>
    <n v="72000"/>
    <n v="9564"/>
    <n v="0"/>
    <n v="0"/>
    <n v="9570"/>
    <m/>
    <n v="-9570"/>
    <s v="Pendiente de ingreso"/>
    <n v="0"/>
  </r>
  <r>
    <x v="374"/>
    <x v="6"/>
    <s v="Cerdo"/>
    <x v="1"/>
    <s v="1022914"/>
    <x v="332"/>
    <s v="Grasas"/>
    <s v="Grasa Lomo Tocino"/>
    <x v="8"/>
    <n v="-50145"/>
    <n v="28367"/>
    <n v="0"/>
    <n v="-50145"/>
    <n v="28367"/>
    <n v="0"/>
    <m/>
    <m/>
    <n v="0"/>
    <s v="OK"/>
    <n v="0"/>
  </r>
  <r>
    <x v="375"/>
    <x v="6"/>
    <s v="Cerdo"/>
    <x v="1"/>
    <s v="1022918"/>
    <x v="333"/>
    <s v="Grasas"/>
    <s v="Grasa Lomo Tocino"/>
    <x v="8"/>
    <n v="-24551"/>
    <n v="88652"/>
    <n v="72000"/>
    <n v="-24551"/>
    <n v="88652"/>
    <n v="72000"/>
    <n v="72000"/>
    <m/>
    <n v="0"/>
    <s v="OK"/>
    <n v="0"/>
  </r>
  <r>
    <x v="377"/>
    <x v="6"/>
    <s v="Cerdo"/>
    <x v="1"/>
    <s v="1022936"/>
    <x v="158"/>
    <s v="Filete"/>
    <s v="Filete c/Cabeza"/>
    <x v="2"/>
    <n v="60"/>
    <n v="0"/>
    <n v="0"/>
    <n v="60"/>
    <n v="0"/>
    <n v="0"/>
    <m/>
    <m/>
    <n v="0"/>
    <s v="OK"/>
    <n v="0"/>
  </r>
  <r>
    <x v="378"/>
    <x v="6"/>
    <s v="Cerdo"/>
    <x v="1"/>
    <s v="1022939"/>
    <x v="334"/>
    <s v="Cost-Pec"/>
    <s v="Cost-Pec Trozos"/>
    <x v="2"/>
    <n v="20113"/>
    <n v="0"/>
    <n v="24000"/>
    <n v="20113"/>
    <n v="0"/>
    <n v="24000"/>
    <n v="24000"/>
    <m/>
    <n v="0"/>
    <s v="OK"/>
    <n v="0"/>
  </r>
  <r>
    <x v="379"/>
    <x v="6"/>
    <s v="Cerdo"/>
    <x v="1"/>
    <s v="1022940"/>
    <x v="335"/>
    <s v="Pernil"/>
    <s v="Pernil Mano"/>
    <x v="2"/>
    <n v="4070"/>
    <n v="4528"/>
    <n v="9000"/>
    <n v="4070"/>
    <n v="4528"/>
    <n v="9000"/>
    <m/>
    <m/>
    <n v="9000"/>
    <s v="Sobre ingreso"/>
    <n v="0"/>
  </r>
  <r>
    <x v="380"/>
    <x v="6"/>
    <s v="Cerdo"/>
    <x v="1"/>
    <s v="1022941"/>
    <x v="336"/>
    <s v="Pernil"/>
    <s v="Pernil Mano"/>
    <x v="2"/>
    <n v="-23843"/>
    <n v="71000"/>
    <n v="48000"/>
    <n v="-23843"/>
    <n v="71000"/>
    <n v="48000"/>
    <n v="48000"/>
    <m/>
    <n v="0"/>
    <s v="OK"/>
    <n v="0"/>
  </r>
  <r>
    <x v="242"/>
    <x v="6"/>
    <s v="Cerdo"/>
    <x v="1"/>
    <s v="1022943"/>
    <x v="225"/>
    <s v="Lomo"/>
    <s v="Lomo Centro"/>
    <x v="2"/>
    <n v="590"/>
    <n v="0"/>
    <n v="0"/>
    <n v="590"/>
    <n v="0"/>
    <n v="0"/>
    <m/>
    <m/>
    <n v="0"/>
    <s v="OK"/>
    <n v="0"/>
  </r>
  <r>
    <x v="243"/>
    <x v="6"/>
    <s v="Cerdo"/>
    <x v="1"/>
    <s v="1022945"/>
    <x v="169"/>
    <s v="Grasas"/>
    <s v="Grasa Interior"/>
    <x v="2"/>
    <n v="8562"/>
    <n v="208237"/>
    <n v="216000"/>
    <n v="8562"/>
    <n v="208237"/>
    <n v="216000"/>
    <n v="144000"/>
    <m/>
    <n v="72000"/>
    <s v="Sobre ingreso"/>
    <n v="0"/>
  </r>
  <r>
    <x v="382"/>
    <x v="6"/>
    <s v="Cerdo"/>
    <x v="1"/>
    <s v="1022989"/>
    <x v="338"/>
    <s v="Lomo"/>
    <s v="Lomo MM Loin"/>
    <x v="8"/>
    <n v="22928"/>
    <n v="0"/>
    <n v="20000"/>
    <n v="22928"/>
    <n v="0"/>
    <n v="20000"/>
    <n v="20000"/>
    <m/>
    <n v="0"/>
    <s v="OK"/>
    <n v="0"/>
  </r>
  <r>
    <x v="249"/>
    <x v="6"/>
    <s v="Cerdo"/>
    <x v="1"/>
    <s v="1023034"/>
    <x v="231"/>
    <s v="Cueros"/>
    <s v="Cuero Forro"/>
    <x v="2"/>
    <n v="-13593"/>
    <n v="64593"/>
    <n v="48000"/>
    <n v="-13593"/>
    <n v="130593"/>
    <n v="120000"/>
    <n v="48000"/>
    <m/>
    <n v="72000"/>
    <s v="Sobre ingreso"/>
    <n v="0"/>
  </r>
  <r>
    <x v="385"/>
    <x v="6"/>
    <s v="Cerdo"/>
    <x v="1"/>
    <s v="1023050"/>
    <x v="341"/>
    <s v="Lomo"/>
    <s v="Lomo Centro"/>
    <x v="5"/>
    <n v="350"/>
    <n v="0"/>
    <n v="0"/>
    <n v="350"/>
    <n v="0"/>
    <n v="0"/>
    <m/>
    <m/>
    <n v="0"/>
    <s v="OK"/>
    <n v="0"/>
  </r>
  <r>
    <x v="386"/>
    <x v="6"/>
    <s v="Cerdo"/>
    <x v="1"/>
    <s v="1023066"/>
    <x v="342"/>
    <s v="Chuleta"/>
    <s v="Chuleta Huesos"/>
    <x v="2"/>
    <n v="0"/>
    <n v="24000"/>
    <n v="24000"/>
    <m/>
    <m/>
    <m/>
    <m/>
    <m/>
    <n v="0"/>
    <s v="OK"/>
    <n v="0"/>
  </r>
  <r>
    <x v="387"/>
    <x v="6"/>
    <s v="Cerdo"/>
    <x v="1"/>
    <s v="1023093"/>
    <x v="322"/>
    <s v="Recortes"/>
    <s v="Recortes No Magro"/>
    <x v="2"/>
    <n v="22385"/>
    <n v="66091"/>
    <n v="48000"/>
    <n v="22385"/>
    <n v="66091"/>
    <n v="48000"/>
    <n v="48000"/>
    <m/>
    <n v="0"/>
    <s v="OK"/>
    <n v="0"/>
  </r>
  <r>
    <x v="388"/>
    <x v="6"/>
    <s v="Cerdo"/>
    <x v="1"/>
    <s v="1023102"/>
    <x v="343"/>
    <s v="Lomo"/>
    <s v="Lomo MM Loin"/>
    <x v="8"/>
    <n v="982"/>
    <n v="0"/>
    <n v="0"/>
    <n v="982"/>
    <n v="20000"/>
    <n v="20000"/>
    <n v="20000"/>
    <m/>
    <n v="0"/>
    <s v="OK"/>
    <n v="0"/>
  </r>
  <r>
    <x v="256"/>
    <x v="6"/>
    <s v="Cerdo"/>
    <x v="1"/>
    <s v="1023109"/>
    <x v="198"/>
    <s v="Grasas"/>
    <s v="Grasa Gordura"/>
    <x v="2"/>
    <m/>
    <m/>
    <m/>
    <m/>
    <m/>
    <m/>
    <n v="48000"/>
    <m/>
    <n v="-48000"/>
    <s v="Pendiente de ingreso"/>
    <n v="0"/>
  </r>
  <r>
    <x v="257"/>
    <x v="6"/>
    <s v="Cerdo"/>
    <x v="1"/>
    <s v="1023110"/>
    <x v="238"/>
    <s v="Cueros"/>
    <s v="Cuero Forro"/>
    <x v="2"/>
    <n v="0"/>
    <n v="74009"/>
    <n v="72000"/>
    <m/>
    <m/>
    <m/>
    <m/>
    <m/>
    <n v="0"/>
    <s v="OK"/>
    <n v="0"/>
  </r>
  <r>
    <x v="258"/>
    <x v="6"/>
    <s v="Cerdo"/>
    <x v="1"/>
    <s v="1023111"/>
    <x v="239"/>
    <s v="Grasas"/>
    <s v="Grasa Forro"/>
    <x v="2"/>
    <n v="0"/>
    <n v="3847"/>
    <n v="0"/>
    <n v="0"/>
    <n v="3847"/>
    <n v="0"/>
    <m/>
    <m/>
    <n v="0"/>
    <s v="OK"/>
    <n v="0"/>
  </r>
  <r>
    <x v="389"/>
    <x v="6"/>
    <s v="Cerdo"/>
    <x v="1"/>
    <s v="1023123"/>
    <x v="344"/>
    <s v="Lomo"/>
    <s v="Lomo Vetado"/>
    <x v="8"/>
    <n v="-1276"/>
    <n v="4276"/>
    <n v="3000"/>
    <n v="-1276"/>
    <n v="4276"/>
    <n v="3000"/>
    <n v="3000"/>
    <m/>
    <n v="0"/>
    <s v="OK"/>
    <n v="0"/>
  </r>
  <r>
    <x v="390"/>
    <x v="6"/>
    <s v="Cerdo"/>
    <x v="1"/>
    <s v="1023126"/>
    <x v="345"/>
    <s v="Recortes"/>
    <s v="Recortes No Magro"/>
    <x v="2"/>
    <n v="-1160"/>
    <n v="1160"/>
    <n v="0"/>
    <n v="-1160"/>
    <n v="12528"/>
    <n v="0"/>
    <m/>
    <m/>
    <n v="0"/>
    <s v="OK"/>
    <n v="0"/>
  </r>
  <r>
    <x v="392"/>
    <x v="6"/>
    <s v="Cerdo"/>
    <x v="1"/>
    <s v="1023132"/>
    <x v="347"/>
    <s v="Paleta"/>
    <s v="Paleta Pulpa"/>
    <x v="2"/>
    <n v="1567"/>
    <n v="0"/>
    <n v="0"/>
    <n v="1567"/>
    <n v="0"/>
    <n v="0"/>
    <m/>
    <m/>
    <n v="0"/>
    <s v="OK"/>
    <n v="0"/>
  </r>
  <r>
    <x v="393"/>
    <x v="6"/>
    <s v="Cerdo"/>
    <x v="1"/>
    <s v="1023143"/>
    <x v="321"/>
    <s v="Prolijado"/>
    <s v="Prolijado Plateada"/>
    <x v="2"/>
    <n v="-116"/>
    <n v="1000"/>
    <n v="0"/>
    <n v="-116"/>
    <n v="1000"/>
    <n v="0"/>
    <m/>
    <m/>
    <n v="0"/>
    <s v="OK"/>
    <n v="0"/>
  </r>
  <r>
    <x v="394"/>
    <x v="6"/>
    <s v="Cerdo"/>
    <x v="1"/>
    <s v="1023157"/>
    <x v="348"/>
    <s v="Grasas"/>
    <s v="Grasa Lomo Tocino"/>
    <x v="2"/>
    <n v="21012"/>
    <n v="0"/>
    <n v="24000"/>
    <n v="21012"/>
    <n v="0"/>
    <n v="24000"/>
    <n v="24000"/>
    <m/>
    <n v="0"/>
    <s v="OK"/>
    <n v="0"/>
  </r>
  <r>
    <x v="581"/>
    <x v="6"/>
    <s v="Cerdo"/>
    <x v="1"/>
    <s v="1023167"/>
    <x v="321"/>
    <s v="Prod. Esp."/>
    <s v="Prod. Esp. Antic."/>
    <x v="6"/>
    <m/>
    <m/>
    <m/>
    <m/>
    <m/>
    <m/>
    <n v="43.5"/>
    <m/>
    <n v="-43.5"/>
    <s v="Pendiente de ingreso"/>
    <n v="0"/>
  </r>
  <r>
    <x v="607"/>
    <x v="6"/>
    <s v="Cerdo"/>
    <x v="1"/>
    <s v="1023168"/>
    <x v="527"/>
    <s v="Muestra"/>
    <s v="Muestra"/>
    <x v="6"/>
    <m/>
    <m/>
    <m/>
    <m/>
    <m/>
    <m/>
    <n v="44"/>
    <m/>
    <n v="-44"/>
    <s v="Pendiente de ingreso"/>
    <n v="0"/>
  </r>
  <r>
    <x v="474"/>
    <x v="6"/>
    <s v="Cerdo"/>
    <x v="1"/>
    <s v="1023184"/>
    <x v="418"/>
    <s v="Lomo"/>
    <s v="Lomo CC Loin"/>
    <x v="8"/>
    <n v="-838"/>
    <n v="838"/>
    <n v="0"/>
    <n v="-838"/>
    <n v="838"/>
    <n v="0"/>
    <m/>
    <m/>
    <n v="0"/>
    <s v="OK"/>
    <n v="0"/>
  </r>
  <r>
    <x v="397"/>
    <x v="6"/>
    <s v="Cerdo"/>
    <x v="1"/>
    <s v="1023190"/>
    <x v="349"/>
    <s v="Subprod"/>
    <s v="Subprod Visceras"/>
    <x v="5"/>
    <n v="-19105"/>
    <n v="151423"/>
    <n v="144000"/>
    <n v="-19105"/>
    <n v="151423"/>
    <n v="142339"/>
    <n v="142339.26199999999"/>
    <m/>
    <n v="-0.26199999998789281"/>
    <s v="Pendiente de ingreso"/>
    <n v="0"/>
  </r>
  <r>
    <x v="585"/>
    <x v="6"/>
    <s v="Cerdo"/>
    <x v="1"/>
    <s v="1023218"/>
    <x v="508"/>
    <s v="Subprod"/>
    <s v="Subprod Visceras"/>
    <x v="6"/>
    <n v="-54415"/>
    <n v="108859"/>
    <n v="48000"/>
    <n v="-54415"/>
    <n v="108859"/>
    <n v="48000"/>
    <n v="48000"/>
    <m/>
    <n v="0"/>
    <s v="OK"/>
    <n v="0"/>
  </r>
  <r>
    <x v="398"/>
    <x v="6"/>
    <s v="Cerdo"/>
    <x v="1"/>
    <s v="1023247"/>
    <x v="350"/>
    <s v="Panceta"/>
    <s v="Panceta s/Cuero"/>
    <x v="8"/>
    <n v="280"/>
    <n v="0"/>
    <n v="0"/>
    <n v="280"/>
    <n v="0"/>
    <n v="0"/>
    <m/>
    <m/>
    <n v="0"/>
    <s v="OK"/>
    <n v="0"/>
  </r>
  <r>
    <x v="399"/>
    <x v="6"/>
    <s v="Cerdo"/>
    <x v="1"/>
    <s v="1023257"/>
    <x v="351"/>
    <s v="Recortes"/>
    <s v="Recortes No Magro"/>
    <x v="6"/>
    <n v="7376"/>
    <n v="0"/>
    <n v="0"/>
    <n v="7376"/>
    <n v="0"/>
    <n v="0"/>
    <m/>
    <m/>
    <n v="0"/>
    <s v="OK"/>
    <n v="0"/>
  </r>
  <r>
    <x v="400"/>
    <x v="6"/>
    <s v="Cerdo"/>
    <x v="1"/>
    <s v="1023265"/>
    <x v="352"/>
    <s v="Cost-Pec"/>
    <s v="Cost-Pec Trozos"/>
    <x v="8"/>
    <n v="469"/>
    <n v="4531"/>
    <n v="5000"/>
    <n v="469"/>
    <n v="4531"/>
    <n v="5000"/>
    <n v="5000"/>
    <m/>
    <n v="0"/>
    <s v="OK"/>
    <n v="0"/>
  </r>
  <r>
    <x v="401"/>
    <x v="6"/>
    <s v="Cerdo"/>
    <x v="1"/>
    <s v="1023273"/>
    <x v="353"/>
    <s v="Pierna"/>
    <s v="Pierna Pulpa Fina"/>
    <x v="5"/>
    <n v="-13457"/>
    <n v="65685"/>
    <n v="52228"/>
    <n v="-13457"/>
    <n v="65685"/>
    <n v="60283"/>
    <n v="64521.38"/>
    <m/>
    <n v="-4238.3799999999974"/>
    <s v="Pendiente de ingreso"/>
    <n v="0"/>
  </r>
  <r>
    <x v="402"/>
    <x v="6"/>
    <s v="Cerdo"/>
    <x v="1"/>
    <s v="1023274"/>
    <x v="354"/>
    <s v="Pierna"/>
    <s v="Pierna Pulpa Fina"/>
    <x v="5"/>
    <n v="2700"/>
    <n v="21767"/>
    <n v="24467"/>
    <n v="2700"/>
    <n v="21767"/>
    <n v="18144"/>
    <n v="26197.858"/>
    <m/>
    <n v="-8053.8580000000002"/>
    <s v="Pendiente de ingreso"/>
    <n v="0"/>
  </r>
  <r>
    <x v="538"/>
    <x v="6"/>
    <s v="Cerdo"/>
    <x v="1"/>
    <s v="1023276"/>
    <x v="472"/>
    <s v="Pierna"/>
    <s v="Pierna Pulpa Fina"/>
    <x v="5"/>
    <n v="-5513"/>
    <n v="31504"/>
    <n v="25991"/>
    <n v="-5513"/>
    <n v="31504"/>
    <n v="23995"/>
    <n v="25989.982"/>
    <m/>
    <n v="-1994.982"/>
    <s v="Pendiente de ingreso"/>
    <n v="0"/>
  </r>
  <r>
    <x v="608"/>
    <x v="6"/>
    <s v="Cerdo"/>
    <x v="1"/>
    <s v="1023284"/>
    <x v="137"/>
    <s v="Subprod"/>
    <s v="Subprod Visceras"/>
    <x v="6"/>
    <n v="43434"/>
    <n v="0"/>
    <n v="24000"/>
    <n v="43434"/>
    <n v="0"/>
    <n v="48000"/>
    <n v="24000"/>
    <m/>
    <n v="24000"/>
    <s v="Sobre ingreso"/>
    <n v="0"/>
  </r>
  <r>
    <x v="403"/>
    <x v="6"/>
    <s v="Cerdo"/>
    <x v="1"/>
    <s v="1023290"/>
    <x v="355"/>
    <s v="Huesos"/>
    <s v="Huesos Cuarto Traser"/>
    <x v="2"/>
    <n v="5220"/>
    <n v="0"/>
    <n v="0"/>
    <n v="5220"/>
    <n v="0"/>
    <n v="0"/>
    <m/>
    <m/>
    <n v="0"/>
    <s v="OK"/>
    <n v="0"/>
  </r>
  <r>
    <x v="404"/>
    <x v="6"/>
    <s v="Cerdo"/>
    <x v="1"/>
    <s v="1023291"/>
    <x v="356"/>
    <s v="Huesos"/>
    <s v="Huesos Cuarto Centra"/>
    <x v="2"/>
    <n v="10520"/>
    <n v="35249"/>
    <n v="48000"/>
    <n v="10520"/>
    <n v="35249"/>
    <n v="48000"/>
    <n v="48000"/>
    <m/>
    <n v="0"/>
    <s v="OK"/>
    <n v="0"/>
  </r>
  <r>
    <x v="609"/>
    <x v="6"/>
    <s v="Cerdo"/>
    <x v="1"/>
    <s v="1023292"/>
    <x v="528"/>
    <s v="Subprod"/>
    <s v="Subprod Tripa"/>
    <x v="7"/>
    <m/>
    <m/>
    <m/>
    <m/>
    <m/>
    <m/>
    <n v="28274.400000000001"/>
    <m/>
    <n v="-28274.400000000001"/>
    <s v="Pendiente de ingreso"/>
    <n v="0"/>
  </r>
  <r>
    <x v="405"/>
    <x v="6"/>
    <s v="Cerdo"/>
    <x v="1"/>
    <s v="1023302"/>
    <x v="169"/>
    <s v="Grasas"/>
    <s v="Grasa Interior"/>
    <x v="6"/>
    <n v="12000"/>
    <n v="0"/>
    <n v="12000"/>
    <n v="12000"/>
    <n v="0"/>
    <n v="12000"/>
    <n v="13580"/>
    <m/>
    <n v="-1580"/>
    <s v="Pendiente de ingreso"/>
    <n v="0"/>
  </r>
  <r>
    <x v="264"/>
    <x v="6"/>
    <s v="Cerdo"/>
    <x v="1"/>
    <s v="1023306"/>
    <x v="195"/>
    <s v="Cueros"/>
    <s v="Cuero Mixto"/>
    <x v="2"/>
    <n v="-37982"/>
    <n v="385287"/>
    <n v="384000"/>
    <n v="-37982"/>
    <n v="385287"/>
    <n v="384000"/>
    <n v="24000"/>
    <m/>
    <n v="360000"/>
    <s v="Sobre ingreso"/>
    <n v="0"/>
  </r>
  <r>
    <x v="406"/>
    <x v="6"/>
    <s v="Cerdo"/>
    <x v="1"/>
    <s v="1023318"/>
    <x v="357"/>
    <s v="Recortes"/>
    <s v="Recortes No Magro"/>
    <x v="6"/>
    <n v="-2158"/>
    <n v="2158"/>
    <n v="0"/>
    <n v="-2158"/>
    <n v="2158"/>
    <n v="0"/>
    <n v="1"/>
    <m/>
    <n v="-1"/>
    <s v="Pendiente de ingreso"/>
    <n v="0"/>
  </r>
  <r>
    <x v="407"/>
    <x v="6"/>
    <s v="Cerdo"/>
    <x v="1"/>
    <s v="1023319"/>
    <x v="358"/>
    <s v="Recortes"/>
    <s v="Recortes No Magro"/>
    <x v="6"/>
    <n v="-18324"/>
    <n v="16503"/>
    <n v="0"/>
    <n v="-18324"/>
    <n v="16503"/>
    <n v="0"/>
    <m/>
    <m/>
    <n v="0"/>
    <s v="OK"/>
    <n v="0"/>
  </r>
  <r>
    <x v="475"/>
    <x v="6"/>
    <s v="Cerdo"/>
    <x v="1"/>
    <s v="1023324"/>
    <x v="263"/>
    <s v="Pierna"/>
    <s v="Pierna Pulpa"/>
    <x v="6"/>
    <n v="55414"/>
    <n v="311849"/>
    <n v="264000"/>
    <n v="55414"/>
    <n v="311849"/>
    <n v="264000"/>
    <n v="264022"/>
    <m/>
    <n v="-22"/>
    <s v="Pendiente de ingreso"/>
    <n v="0"/>
  </r>
  <r>
    <x v="499"/>
    <x v="6"/>
    <s v="Cerdo"/>
    <x v="1"/>
    <s v="1023343"/>
    <x v="437"/>
    <s v="Recortes"/>
    <s v="Recortes No Magro"/>
    <x v="6"/>
    <n v="20205"/>
    <n v="0"/>
    <n v="24000"/>
    <n v="20205"/>
    <n v="48000"/>
    <n v="72000"/>
    <n v="72006"/>
    <m/>
    <n v="-6"/>
    <s v="Pendiente de ingreso"/>
    <n v="0"/>
  </r>
  <r>
    <x v="476"/>
    <x v="6"/>
    <s v="Cerdo"/>
    <x v="1"/>
    <s v="1023353"/>
    <x v="253"/>
    <s v="Paleta"/>
    <s v="Paleta Pulpa"/>
    <x v="7"/>
    <n v="6577"/>
    <n v="0"/>
    <n v="0"/>
    <n v="6577"/>
    <n v="0"/>
    <n v="0"/>
    <m/>
    <m/>
    <n v="0"/>
    <s v="OK"/>
    <n v="0"/>
  </r>
  <r>
    <x v="539"/>
    <x v="6"/>
    <s v="Cerdo"/>
    <x v="1"/>
    <s v="1023354"/>
    <x v="473"/>
    <s v="Pernil"/>
    <s v="Pernil Mano"/>
    <x v="2"/>
    <n v="-19386"/>
    <n v="105146"/>
    <n v="72000"/>
    <n v="-19386"/>
    <n v="88846"/>
    <n v="72000"/>
    <n v="72000"/>
    <m/>
    <n v="0"/>
    <s v="OK"/>
    <n v="0"/>
  </r>
  <r>
    <x v="529"/>
    <x v="6"/>
    <s v="Cerdo"/>
    <x v="1"/>
    <s v="1023362"/>
    <x v="465"/>
    <s v="Vara Gordo"/>
    <s v="Vara Cuarto Delanter"/>
    <x v="2"/>
    <n v="-6949"/>
    <n v="0"/>
    <n v="0"/>
    <n v="-6949"/>
    <n v="0"/>
    <n v="0"/>
    <m/>
    <m/>
    <n v="0"/>
    <s v="OK"/>
    <n v="0"/>
  </r>
  <r>
    <x v="530"/>
    <x v="6"/>
    <s v="Cerdo"/>
    <x v="1"/>
    <s v="1023363"/>
    <x v="466"/>
    <s v="Vara Gordo"/>
    <s v="Vara Cuarto Trasero"/>
    <x v="2"/>
    <n v="-6127"/>
    <n v="0"/>
    <n v="0"/>
    <n v="-6127"/>
    <n v="0"/>
    <n v="0"/>
    <m/>
    <m/>
    <n v="0"/>
    <s v="OK"/>
    <n v="0"/>
  </r>
  <r>
    <x v="540"/>
    <x v="6"/>
    <s v="Cerdo"/>
    <x v="1"/>
    <s v="1023364"/>
    <x v="474"/>
    <s v="Subprod"/>
    <s v="Subprod Patas-Manos"/>
    <x v="2"/>
    <n v="-195"/>
    <n v="195"/>
    <n v="0"/>
    <n v="-195"/>
    <n v="195"/>
    <n v="0"/>
    <m/>
    <m/>
    <n v="0"/>
    <s v="OK"/>
    <n v="0"/>
  </r>
  <r>
    <x v="541"/>
    <x v="6"/>
    <s v="Cerdo"/>
    <x v="1"/>
    <s v="1023365"/>
    <x v="475"/>
    <s v="Grasas"/>
    <s v="Grasa Interior"/>
    <x v="2"/>
    <n v="-19"/>
    <n v="0"/>
    <n v="0"/>
    <n v="-19"/>
    <n v="0"/>
    <n v="0"/>
    <m/>
    <m/>
    <n v="0"/>
    <s v="OK"/>
    <n v="0"/>
  </r>
  <r>
    <x v="542"/>
    <x v="6"/>
    <s v="Cerdo"/>
    <x v="1"/>
    <s v="1023366"/>
    <x v="476"/>
    <s v="Subprod"/>
    <s v="Subprod Patas-Manos"/>
    <x v="2"/>
    <n v="-237"/>
    <n v="237"/>
    <n v="0"/>
    <n v="-237"/>
    <n v="237"/>
    <n v="0"/>
    <m/>
    <m/>
    <n v="0"/>
    <s v="OK"/>
    <n v="0"/>
  </r>
  <r>
    <x v="543"/>
    <x v="6"/>
    <s v="Cerdo"/>
    <x v="1"/>
    <s v="1023367"/>
    <x v="477"/>
    <s v="Cabeza"/>
    <s v="Cabeza Entera"/>
    <x v="2"/>
    <n v="-346"/>
    <n v="0"/>
    <n v="0"/>
    <n v="-346"/>
    <n v="0"/>
    <n v="0"/>
    <m/>
    <m/>
    <n v="0"/>
    <s v="OK"/>
    <n v="0"/>
  </r>
  <r>
    <x v="531"/>
    <x v="6"/>
    <s v="Cerdo"/>
    <x v="1"/>
    <s v="1023368"/>
    <x v="467"/>
    <s v="Vara Gordo"/>
    <s v="Vara Cuarto Central"/>
    <x v="2"/>
    <n v="-6377"/>
    <n v="0"/>
    <n v="0"/>
    <n v="-6377"/>
    <n v="0"/>
    <n v="0"/>
    <m/>
    <m/>
    <n v="0"/>
    <s v="OK"/>
    <n v="0"/>
  </r>
  <r>
    <x v="544"/>
    <x v="6"/>
    <s v="Cerdo"/>
    <x v="1"/>
    <s v="1023375"/>
    <x v="478"/>
    <s v="Subprod"/>
    <s v="Subprod Tripa"/>
    <x v="6"/>
    <n v="-2034"/>
    <n v="7626"/>
    <n v="0"/>
    <n v="-2034"/>
    <n v="7626"/>
    <n v="0"/>
    <m/>
    <m/>
    <n v="0"/>
    <s v="OK"/>
    <n v="0"/>
  </r>
  <r>
    <x v="500"/>
    <x v="6"/>
    <s v="Cerdo"/>
    <x v="1"/>
    <s v="1023383"/>
    <x v="438"/>
    <s v="Subprod"/>
    <s v="Subprod Visceras"/>
    <x v="6"/>
    <n v="-11275"/>
    <n v="11275"/>
    <n v="0"/>
    <n v="-11275"/>
    <n v="75275"/>
    <n v="72000"/>
    <n v="72004"/>
    <m/>
    <n v="-4"/>
    <s v="Pendiente de ingreso"/>
    <n v="0"/>
  </r>
  <r>
    <x v="546"/>
    <x v="6"/>
    <s v="Cerdo"/>
    <x v="1"/>
    <s v="1023389"/>
    <x v="479"/>
    <s v="Recortes"/>
    <s v="Recortes No Magro"/>
    <x v="7"/>
    <n v="988"/>
    <n v="0"/>
    <n v="0"/>
    <n v="988"/>
    <n v="0"/>
    <n v="0"/>
    <m/>
    <m/>
    <n v="0"/>
    <s v="OK"/>
    <n v="0"/>
  </r>
  <r>
    <x v="493"/>
    <x v="6"/>
    <s v="Cerdo"/>
    <x v="1"/>
    <s v="1023391"/>
    <x v="205"/>
    <s v="Recortes"/>
    <s v="Recortes No Magro"/>
    <x v="7"/>
    <n v="2695"/>
    <n v="0"/>
    <n v="0"/>
    <n v="2695"/>
    <n v="0"/>
    <n v="0"/>
    <m/>
    <m/>
    <n v="0"/>
    <s v="OK"/>
    <n v="0"/>
  </r>
  <r>
    <x v="569"/>
    <x v="6"/>
    <s v="Cerdo"/>
    <x v="1"/>
    <s v="1023400"/>
    <x v="497"/>
    <s v="Pierna"/>
    <s v="Pierna Pulpa"/>
    <x v="7"/>
    <n v="-120000"/>
    <n v="89770"/>
    <n v="0"/>
    <n v="-120000"/>
    <n v="25500"/>
    <n v="0"/>
    <n v="3800"/>
    <m/>
    <n v="-3800"/>
    <s v="Pendiente de ingreso"/>
    <n v="0"/>
  </r>
  <r>
    <x v="610"/>
    <x v="6"/>
    <s v="Cerdo"/>
    <x v="1"/>
    <s v="1023409"/>
    <x v="157"/>
    <s v="Chuleta"/>
    <s v="Chuleta Huesos"/>
    <x v="6"/>
    <n v="0"/>
    <n v="22000"/>
    <n v="22000"/>
    <n v="0"/>
    <n v="22000"/>
    <n v="22000"/>
    <n v="22000"/>
    <m/>
    <n v="0"/>
    <s v="OK"/>
    <n v="0"/>
  </r>
  <r>
    <x v="586"/>
    <x v="6"/>
    <s v="Cerdo"/>
    <x v="1"/>
    <s v="1023411"/>
    <x v="509"/>
    <s v="Pierna"/>
    <s v="Pierna Pulpa Fina"/>
    <x v="2"/>
    <n v="0"/>
    <n v="83569"/>
    <n v="48000"/>
    <n v="0"/>
    <n v="83569"/>
    <n v="48000"/>
    <n v="48000"/>
    <m/>
    <n v="0"/>
    <s v="OK"/>
    <n v="0"/>
  </r>
  <r>
    <x v="587"/>
    <x v="6"/>
    <s v="Cerdo"/>
    <x v="1"/>
    <s v="1023412"/>
    <x v="510"/>
    <s v="Pierna"/>
    <s v="Pierna Pulpa"/>
    <x v="2"/>
    <n v="0"/>
    <n v="82000"/>
    <n v="48000"/>
    <n v="0"/>
    <n v="82000"/>
    <n v="48000"/>
    <n v="48000"/>
    <m/>
    <n v="0"/>
    <s v="OK"/>
    <n v="0"/>
  </r>
  <r>
    <x v="588"/>
    <x v="6"/>
    <s v="Cerdo"/>
    <x v="1"/>
    <s v="1023417"/>
    <x v="511"/>
    <s v="Pierna"/>
    <s v="Pierna Pulpa"/>
    <x v="7"/>
    <m/>
    <m/>
    <m/>
    <n v="0"/>
    <n v="59500"/>
    <n v="0"/>
    <n v="44200"/>
    <m/>
    <n v="-44200"/>
    <s v="Pendiente de ingreso"/>
    <n v="0"/>
  </r>
  <r>
    <x v="611"/>
    <x v="6"/>
    <s v="Cerdo"/>
    <x v="1"/>
    <s v="1023421"/>
    <x v="114"/>
    <s v="Cost-Pec"/>
    <s v="Cost-Pec Entero"/>
    <x v="6"/>
    <n v="0"/>
    <n v="24000"/>
    <n v="24000"/>
    <n v="0"/>
    <n v="24000"/>
    <n v="24000"/>
    <n v="24000"/>
    <m/>
    <n v="0"/>
    <s v="OK"/>
    <n v="0"/>
  </r>
  <r>
    <x v="612"/>
    <x v="6"/>
    <s v="Cerdo"/>
    <x v="1"/>
    <s v="1023429"/>
    <x v="529"/>
    <s v="Pierna"/>
    <s v="Pierna Pulpa Fina"/>
    <x v="7"/>
    <m/>
    <m/>
    <m/>
    <m/>
    <m/>
    <m/>
    <n v="2000"/>
    <m/>
    <n v="-2000"/>
    <s v="Pendiente de ingreso"/>
    <n v="0"/>
  </r>
  <r>
    <x v="94"/>
    <x v="6"/>
    <s v="Cerdo"/>
    <x v="2"/>
    <s v="1020105"/>
    <x v="85"/>
    <s v="Lomo"/>
    <s v="Lomo Centro"/>
    <x v="9"/>
    <m/>
    <m/>
    <m/>
    <m/>
    <m/>
    <m/>
    <m/>
    <n v="59439.21"/>
    <n v="0"/>
    <s v="OK"/>
    <n v="0"/>
  </r>
  <r>
    <x v="95"/>
    <x v="6"/>
    <s v="Cerdo"/>
    <x v="2"/>
    <s v="1020110"/>
    <x v="86"/>
    <s v="Lomo"/>
    <s v="Lomo MM Loin"/>
    <x v="9"/>
    <m/>
    <m/>
    <m/>
    <m/>
    <m/>
    <m/>
    <m/>
    <n v="780486.77800000005"/>
    <n v="0"/>
    <s v="OK"/>
    <n v="0"/>
  </r>
  <r>
    <x v="97"/>
    <x v="6"/>
    <s v="Cerdo"/>
    <x v="2"/>
    <s v="1020326"/>
    <x v="88"/>
    <s v="Paleta"/>
    <s v="Paleta Pulpa"/>
    <x v="9"/>
    <m/>
    <m/>
    <m/>
    <m/>
    <m/>
    <m/>
    <m/>
    <n v="293067.78000000003"/>
    <n v="0"/>
    <s v="OK"/>
    <n v="0"/>
  </r>
  <r>
    <x v="98"/>
    <x v="6"/>
    <s v="Cerdo"/>
    <x v="2"/>
    <s v="1020339"/>
    <x v="89"/>
    <s v="Grasas"/>
    <s v="Grasa Lomo Tocino"/>
    <x v="0"/>
    <m/>
    <m/>
    <m/>
    <m/>
    <m/>
    <m/>
    <m/>
    <n v="37103.053999999996"/>
    <n v="0"/>
    <s v="OK"/>
    <n v="0"/>
  </r>
  <r>
    <x v="99"/>
    <x v="6"/>
    <s v="Cerdo"/>
    <x v="2"/>
    <s v="1020349"/>
    <x v="90"/>
    <s v="Plancha"/>
    <s v="Plancha s/Cuero"/>
    <x v="0"/>
    <m/>
    <m/>
    <m/>
    <m/>
    <m/>
    <m/>
    <m/>
    <n v="3391.502"/>
    <n v="0"/>
    <s v="OK"/>
    <n v="0"/>
  </r>
  <r>
    <x v="100"/>
    <x v="6"/>
    <s v="Cerdo"/>
    <x v="2"/>
    <s v="1020352"/>
    <x v="91"/>
    <s v="Cueros"/>
    <s v="Cuero Panceta"/>
    <x v="0"/>
    <m/>
    <m/>
    <m/>
    <m/>
    <m/>
    <m/>
    <m/>
    <n v="63085.749000000003"/>
    <n v="0"/>
    <s v="OK"/>
    <n v="0"/>
  </r>
  <r>
    <x v="101"/>
    <x v="6"/>
    <s v="Cerdo"/>
    <x v="2"/>
    <s v="1020367"/>
    <x v="92"/>
    <s v="Grasas"/>
    <s v="Grasa Gordura"/>
    <x v="0"/>
    <m/>
    <m/>
    <m/>
    <m/>
    <m/>
    <m/>
    <m/>
    <n v="146741.883"/>
    <n v="0"/>
    <s v="OK"/>
    <n v="0"/>
  </r>
  <r>
    <x v="102"/>
    <x v="6"/>
    <s v="Cerdo"/>
    <x v="2"/>
    <s v="1020412"/>
    <x v="93"/>
    <s v="Recortes"/>
    <s v="Recortes No Magro"/>
    <x v="0"/>
    <m/>
    <m/>
    <m/>
    <m/>
    <m/>
    <m/>
    <m/>
    <n v="70859.998000000007"/>
    <n v="0"/>
    <s v="OK"/>
    <n v="0"/>
  </r>
  <r>
    <x v="103"/>
    <x v="6"/>
    <s v="Cerdo"/>
    <x v="2"/>
    <s v="1020589"/>
    <x v="94"/>
    <s v="Lomo"/>
    <s v="Lomo MM Loin"/>
    <x v="9"/>
    <m/>
    <m/>
    <m/>
    <m/>
    <m/>
    <m/>
    <m/>
    <n v="154466.53899999999"/>
    <n v="0"/>
    <s v="OK"/>
    <n v="0"/>
  </r>
  <r>
    <x v="104"/>
    <x v="6"/>
    <s v="Cerdo"/>
    <x v="2"/>
    <s v="1020592"/>
    <x v="95"/>
    <s v="Lomo"/>
    <s v="Lomo Vetado"/>
    <x v="9"/>
    <m/>
    <m/>
    <m/>
    <m/>
    <m/>
    <m/>
    <m/>
    <n v="168663.769"/>
    <n v="0"/>
    <s v="OK"/>
    <n v="0"/>
  </r>
  <r>
    <x v="105"/>
    <x v="6"/>
    <s v="Cerdo"/>
    <x v="2"/>
    <s v="1020620"/>
    <x v="96"/>
    <s v="Lomo"/>
    <s v="Lomo Vetado"/>
    <x v="9"/>
    <m/>
    <m/>
    <m/>
    <m/>
    <m/>
    <m/>
    <m/>
    <n v="28150.984"/>
    <n v="0"/>
    <s v="OK"/>
    <n v="0"/>
  </r>
  <r>
    <x v="106"/>
    <x v="6"/>
    <s v="Cerdo"/>
    <x v="2"/>
    <s v="1020636"/>
    <x v="97"/>
    <s v="Filete"/>
    <s v="Filete c/Cabeza"/>
    <x v="9"/>
    <m/>
    <m/>
    <m/>
    <m/>
    <m/>
    <m/>
    <m/>
    <n v="12525.156000000001"/>
    <n v="0"/>
    <s v="OK"/>
    <n v="0"/>
  </r>
  <r>
    <x v="107"/>
    <x v="6"/>
    <s v="Cerdo"/>
    <x v="2"/>
    <s v="1020637"/>
    <x v="98"/>
    <s v="Panceta"/>
    <s v="Panceta s/Cuero"/>
    <x v="9"/>
    <m/>
    <m/>
    <m/>
    <m/>
    <m/>
    <m/>
    <m/>
    <n v="216562.75599999999"/>
    <n v="0"/>
    <s v="OK"/>
    <n v="0"/>
  </r>
  <r>
    <x v="108"/>
    <x v="6"/>
    <s v="Cerdo"/>
    <x v="2"/>
    <s v="1020662"/>
    <x v="99"/>
    <s v="Pierna"/>
    <s v="Pierna Pulpa Fina"/>
    <x v="9"/>
    <m/>
    <m/>
    <m/>
    <m/>
    <m/>
    <m/>
    <m/>
    <n v="22985.025000000001"/>
    <n v="0"/>
    <s v="OK"/>
    <n v="0"/>
  </r>
  <r>
    <x v="109"/>
    <x v="6"/>
    <s v="Cerdo"/>
    <x v="2"/>
    <s v="1020664"/>
    <x v="100"/>
    <s v="Pierna"/>
    <s v="Pierna Pulpa Fina"/>
    <x v="9"/>
    <m/>
    <m/>
    <m/>
    <m/>
    <m/>
    <m/>
    <m/>
    <n v="4765.643"/>
    <n v="0"/>
    <s v="OK"/>
    <n v="0"/>
  </r>
  <r>
    <x v="110"/>
    <x v="6"/>
    <s v="Cerdo"/>
    <x v="2"/>
    <s v="1020665"/>
    <x v="101"/>
    <s v="Pierna"/>
    <s v="Pierna Pulpa Fina"/>
    <x v="9"/>
    <m/>
    <m/>
    <m/>
    <m/>
    <m/>
    <m/>
    <m/>
    <n v="14853.691999999999"/>
    <n v="0"/>
    <s v="OK"/>
    <n v="0"/>
  </r>
  <r>
    <x v="112"/>
    <x v="6"/>
    <s v="Cerdo"/>
    <x v="2"/>
    <s v="1020681"/>
    <x v="103"/>
    <s v="Lomo"/>
    <s v="Lomo MM Loin"/>
    <x v="9"/>
    <m/>
    <m/>
    <m/>
    <m/>
    <m/>
    <m/>
    <m/>
    <n v="14554.33"/>
    <n v="0"/>
    <s v="OK"/>
    <n v="0"/>
  </r>
  <r>
    <x v="114"/>
    <x v="6"/>
    <s v="Cerdo"/>
    <x v="2"/>
    <s v="1020715"/>
    <x v="105"/>
    <s v="Panceta"/>
    <s v="Panceta c/Cuero"/>
    <x v="9"/>
    <m/>
    <m/>
    <m/>
    <m/>
    <m/>
    <m/>
    <m/>
    <n v="1997.96"/>
    <n v="0"/>
    <s v="OK"/>
    <n v="0"/>
  </r>
  <r>
    <x v="115"/>
    <x v="6"/>
    <s v="Cerdo"/>
    <x v="2"/>
    <s v="1020731"/>
    <x v="106"/>
    <s v="Panceta"/>
    <s v="Panceta s/Cuero"/>
    <x v="9"/>
    <m/>
    <m/>
    <m/>
    <m/>
    <m/>
    <m/>
    <m/>
    <n v="21599.038"/>
    <n v="0"/>
    <s v="OK"/>
    <n v="0"/>
  </r>
  <r>
    <x v="116"/>
    <x v="6"/>
    <s v="Cerdo"/>
    <x v="2"/>
    <s v="1020758"/>
    <x v="107"/>
    <s v="Lomo"/>
    <s v="Lomo Vetado"/>
    <x v="9"/>
    <m/>
    <m/>
    <m/>
    <m/>
    <m/>
    <m/>
    <m/>
    <n v="5064.91"/>
    <n v="0"/>
    <s v="OK"/>
    <n v="0"/>
  </r>
  <r>
    <x v="117"/>
    <x v="6"/>
    <s v="Cerdo"/>
    <x v="2"/>
    <s v="1020774"/>
    <x v="108"/>
    <s v="Prolijado"/>
    <s v="Prolijado Malaya"/>
    <x v="9"/>
    <m/>
    <m/>
    <m/>
    <m/>
    <m/>
    <m/>
    <m/>
    <n v="13218.263999999999"/>
    <n v="0"/>
    <s v="OK"/>
    <n v="0"/>
  </r>
  <r>
    <x v="118"/>
    <x v="6"/>
    <s v="Cerdo"/>
    <x v="2"/>
    <s v="1020802"/>
    <x v="109"/>
    <s v="Panceta"/>
    <s v="Panceta s/Cuero"/>
    <x v="9"/>
    <m/>
    <m/>
    <m/>
    <m/>
    <m/>
    <m/>
    <m/>
    <n v="60945.671000000002"/>
    <n v="0"/>
    <s v="OK"/>
    <n v="0"/>
  </r>
  <r>
    <x v="119"/>
    <x v="6"/>
    <s v="Cerdo"/>
    <x v="2"/>
    <s v="1020810"/>
    <x v="110"/>
    <s v="Subprod"/>
    <s v="Subprod Tripa"/>
    <x v="9"/>
    <m/>
    <m/>
    <m/>
    <m/>
    <m/>
    <m/>
    <m/>
    <n v="3121.3980000000001"/>
    <n v="0"/>
    <s v="OK"/>
    <n v="0"/>
  </r>
  <r>
    <x v="272"/>
    <x v="6"/>
    <s v="Cerdo"/>
    <x v="2"/>
    <s v="1020828"/>
    <x v="156"/>
    <s v="Chuleta"/>
    <s v="Chuleta Huesos"/>
    <x v="5"/>
    <m/>
    <m/>
    <m/>
    <m/>
    <m/>
    <m/>
    <m/>
    <n v="58425.055999999997"/>
    <n v="0"/>
    <s v="OK"/>
    <n v="0"/>
  </r>
  <r>
    <x v="120"/>
    <x v="6"/>
    <s v="Cerdo"/>
    <x v="2"/>
    <s v="1020848"/>
    <x v="111"/>
    <s v="Lomo"/>
    <s v="Lomo Centro"/>
    <x v="0"/>
    <m/>
    <m/>
    <m/>
    <m/>
    <m/>
    <m/>
    <m/>
    <n v="71105.180999999997"/>
    <n v="0"/>
    <s v="OK"/>
    <n v="0"/>
  </r>
  <r>
    <x v="274"/>
    <x v="6"/>
    <s v="Cerdo"/>
    <x v="2"/>
    <s v="1020853"/>
    <x v="158"/>
    <s v="Filete"/>
    <s v="Filete c/Cabeza"/>
    <x v="7"/>
    <m/>
    <m/>
    <m/>
    <m/>
    <m/>
    <m/>
    <m/>
    <n v="179060.98"/>
    <n v="0"/>
    <s v="OK"/>
    <n v="0"/>
  </r>
  <r>
    <x v="121"/>
    <x v="6"/>
    <s v="Cerdo"/>
    <x v="2"/>
    <s v="1020860"/>
    <x v="112"/>
    <s v="Lomo"/>
    <s v="Lomo Vetado"/>
    <x v="4"/>
    <m/>
    <m/>
    <m/>
    <m/>
    <m/>
    <m/>
    <m/>
    <n v="175499.856"/>
    <n v="0"/>
    <s v="OK"/>
    <n v="0"/>
  </r>
  <r>
    <x v="122"/>
    <x v="6"/>
    <s v="Cerdo"/>
    <x v="2"/>
    <s v="1020861"/>
    <x v="113"/>
    <s v="Lomo"/>
    <s v="Lomo Vetado"/>
    <x v="4"/>
    <m/>
    <m/>
    <m/>
    <m/>
    <m/>
    <m/>
    <m/>
    <n v="154572.981"/>
    <n v="0"/>
    <s v="OK"/>
    <n v="0"/>
  </r>
  <r>
    <x v="123"/>
    <x v="6"/>
    <s v="Cerdo"/>
    <x v="2"/>
    <s v="1020869"/>
    <x v="114"/>
    <s v="Cost-Pec"/>
    <s v="Cost-Pec Entero"/>
    <x v="0"/>
    <m/>
    <m/>
    <m/>
    <m/>
    <m/>
    <m/>
    <m/>
    <n v="3343.558"/>
    <n v="0"/>
    <s v="OK"/>
    <n v="0"/>
  </r>
  <r>
    <x v="125"/>
    <x v="6"/>
    <s v="Cerdo"/>
    <x v="2"/>
    <s v="1020904"/>
    <x v="116"/>
    <s v="Panceta"/>
    <s v="Panceta c/Cuero"/>
    <x v="4"/>
    <m/>
    <m/>
    <m/>
    <m/>
    <m/>
    <m/>
    <m/>
    <n v="49561.735999999997"/>
    <n v="0"/>
    <s v="OK"/>
    <n v="0"/>
  </r>
  <r>
    <x v="126"/>
    <x v="6"/>
    <s v="Cerdo"/>
    <x v="2"/>
    <s v="1020905"/>
    <x v="117"/>
    <s v="Panceta"/>
    <s v="Panceta c/Cuero"/>
    <x v="4"/>
    <m/>
    <m/>
    <m/>
    <m/>
    <m/>
    <m/>
    <m/>
    <n v="56671.519"/>
    <n v="0"/>
    <s v="OK"/>
    <n v="0"/>
  </r>
  <r>
    <x v="127"/>
    <x v="6"/>
    <s v="Cerdo"/>
    <x v="2"/>
    <s v="1020914"/>
    <x v="118"/>
    <s v="Panceta"/>
    <s v="Panceta c/Cuero"/>
    <x v="9"/>
    <m/>
    <m/>
    <m/>
    <m/>
    <m/>
    <m/>
    <m/>
    <n v="20346.991999999998"/>
    <n v="0"/>
    <s v="OK"/>
    <n v="0"/>
  </r>
  <r>
    <x v="128"/>
    <x v="6"/>
    <s v="Cerdo"/>
    <x v="2"/>
    <s v="1020915"/>
    <x v="119"/>
    <s v="Pierna"/>
    <s v="Pierna Entera"/>
    <x v="0"/>
    <m/>
    <m/>
    <m/>
    <m/>
    <m/>
    <m/>
    <m/>
    <n v="74442.385999999999"/>
    <n v="0"/>
    <s v="OK"/>
    <n v="0"/>
  </r>
  <r>
    <x v="129"/>
    <x v="6"/>
    <s v="Cerdo"/>
    <x v="2"/>
    <s v="1020925"/>
    <x v="120"/>
    <s v="Grasas"/>
    <s v="Grasa Forro"/>
    <x v="0"/>
    <m/>
    <m/>
    <m/>
    <m/>
    <m/>
    <m/>
    <m/>
    <n v="103281.11500000001"/>
    <n v="0"/>
    <s v="OK"/>
    <n v="0"/>
  </r>
  <r>
    <x v="130"/>
    <x v="6"/>
    <s v="Cerdo"/>
    <x v="2"/>
    <s v="1020944"/>
    <x v="121"/>
    <s v="Pierna"/>
    <s v="Pierna Pulpa"/>
    <x v="0"/>
    <m/>
    <m/>
    <m/>
    <m/>
    <m/>
    <m/>
    <m/>
    <n v="241509.42800000001"/>
    <n v="0"/>
    <s v="OK"/>
    <n v="0"/>
  </r>
  <r>
    <x v="133"/>
    <x v="6"/>
    <s v="Cerdo"/>
    <x v="2"/>
    <s v="1020991"/>
    <x v="124"/>
    <s v="Pierna"/>
    <s v="Pierna Pulpa Fina"/>
    <x v="9"/>
    <m/>
    <m/>
    <m/>
    <m/>
    <m/>
    <m/>
    <m/>
    <n v="13218.263999999999"/>
    <n v="0"/>
    <s v="OK"/>
    <n v="0"/>
  </r>
  <r>
    <x v="486"/>
    <x v="6"/>
    <s v="Cerdo"/>
    <x v="2"/>
    <s v="1020993"/>
    <x v="214"/>
    <s v="Paleta"/>
    <s v="Paleta Entera"/>
    <x v="0"/>
    <m/>
    <m/>
    <m/>
    <m/>
    <m/>
    <m/>
    <m/>
    <n v="8205.2880000000005"/>
    <n v="0"/>
    <s v="OK"/>
    <n v="0"/>
  </r>
  <r>
    <x v="134"/>
    <x v="6"/>
    <s v="Cerdo"/>
    <x v="2"/>
    <s v="1021012"/>
    <x v="125"/>
    <s v="Plancha"/>
    <s v="Plancha s/Cuero"/>
    <x v="4"/>
    <m/>
    <m/>
    <m/>
    <m/>
    <m/>
    <m/>
    <m/>
    <n v="186885.47700000001"/>
    <n v="0"/>
    <s v="OK"/>
    <n v="0"/>
  </r>
  <r>
    <x v="135"/>
    <x v="6"/>
    <s v="Cerdo"/>
    <x v="2"/>
    <s v="1021023"/>
    <x v="126"/>
    <s v="Grasas"/>
    <s v="Grasa Gordura"/>
    <x v="0"/>
    <m/>
    <m/>
    <m/>
    <m/>
    <m/>
    <m/>
    <m/>
    <n v="90394.607999999993"/>
    <n v="0"/>
    <s v="OK"/>
    <n v="0"/>
  </r>
  <r>
    <x v="136"/>
    <x v="6"/>
    <s v="Cerdo"/>
    <x v="2"/>
    <s v="1021039"/>
    <x v="127"/>
    <s v="Cueros"/>
    <s v="Cuero Papada"/>
    <x v="0"/>
    <m/>
    <m/>
    <m/>
    <m/>
    <m/>
    <m/>
    <m/>
    <n v="90927.290999999997"/>
    <n v="0"/>
    <s v="OK"/>
    <n v="0"/>
  </r>
  <r>
    <x v="140"/>
    <x v="6"/>
    <s v="Cerdo"/>
    <x v="2"/>
    <s v="1021078"/>
    <x v="131"/>
    <s v="Recortes"/>
    <s v="Recortes No Magro"/>
    <x v="0"/>
    <m/>
    <m/>
    <m/>
    <m/>
    <m/>
    <m/>
    <m/>
    <n v="141999.52100000001"/>
    <n v="0"/>
    <s v="OK"/>
    <n v="0"/>
  </r>
  <r>
    <x v="142"/>
    <x v="6"/>
    <s v="Cerdo"/>
    <x v="2"/>
    <s v="1021085"/>
    <x v="133"/>
    <s v="Grasas"/>
    <s v="Grasa Gordura"/>
    <x v="0"/>
    <m/>
    <m/>
    <m/>
    <m/>
    <m/>
    <m/>
    <m/>
    <n v="2100.6970000000001"/>
    <n v="0"/>
    <s v="OK"/>
    <n v="0"/>
  </r>
  <r>
    <x v="143"/>
    <x v="6"/>
    <s v="Cerdo"/>
    <x v="2"/>
    <s v="1021092"/>
    <x v="134"/>
    <s v="Recortes"/>
    <s v="Recortes No Magro"/>
    <x v="0"/>
    <m/>
    <m/>
    <m/>
    <m/>
    <m/>
    <m/>
    <m/>
    <n v="166636.30799999999"/>
    <n v="0"/>
    <s v="OK"/>
    <n v="0"/>
  </r>
  <r>
    <x v="144"/>
    <x v="6"/>
    <s v="Cerdo"/>
    <x v="2"/>
    <s v="1021101"/>
    <x v="135"/>
    <s v="Subprod"/>
    <s v="Subprod Visceras"/>
    <x v="0"/>
    <m/>
    <m/>
    <m/>
    <m/>
    <m/>
    <m/>
    <m/>
    <n v="6194.6369999999997"/>
    <n v="0"/>
    <s v="OK"/>
    <n v="0"/>
  </r>
  <r>
    <x v="145"/>
    <x v="6"/>
    <s v="Cerdo"/>
    <x v="2"/>
    <s v="1021105"/>
    <x v="136"/>
    <s v="Subprod"/>
    <s v="Subprod Visceras"/>
    <x v="0"/>
    <m/>
    <m/>
    <m/>
    <m/>
    <m/>
    <m/>
    <m/>
    <n v="22361.291000000001"/>
    <n v="0"/>
    <s v="OK"/>
    <n v="0"/>
  </r>
  <r>
    <x v="146"/>
    <x v="6"/>
    <s v="Cerdo"/>
    <x v="2"/>
    <s v="1021106"/>
    <x v="137"/>
    <s v="Subprod"/>
    <s v="Subprod Visceras"/>
    <x v="0"/>
    <m/>
    <m/>
    <m/>
    <m/>
    <m/>
    <m/>
    <m/>
    <n v="18053.679"/>
    <n v="0"/>
    <s v="OK"/>
    <n v="0"/>
  </r>
  <r>
    <x v="147"/>
    <x v="6"/>
    <s v="Cerdo"/>
    <x v="2"/>
    <s v="1021111"/>
    <x v="138"/>
    <s v="Grasas"/>
    <s v="Grasa Interior"/>
    <x v="0"/>
    <m/>
    <m/>
    <m/>
    <m/>
    <m/>
    <m/>
    <m/>
    <n v="4357.9970000000003"/>
    <n v="0"/>
    <s v="OK"/>
    <n v="0"/>
  </r>
  <r>
    <x v="149"/>
    <x v="6"/>
    <s v="Cerdo"/>
    <x v="2"/>
    <s v="1021136"/>
    <x v="140"/>
    <s v="Subprod"/>
    <s v="Subprod Visceras"/>
    <x v="9"/>
    <m/>
    <m/>
    <m/>
    <m/>
    <m/>
    <m/>
    <m/>
    <n v="10107.402"/>
    <n v="0"/>
    <s v="OK"/>
    <n v="0"/>
  </r>
  <r>
    <x v="154"/>
    <x v="6"/>
    <s v="Cerdo"/>
    <x v="2"/>
    <s v="1021156"/>
    <x v="145"/>
    <s v="Huesos"/>
    <s v="Huesos Cuarto Centra"/>
    <x v="4"/>
    <m/>
    <m/>
    <m/>
    <m/>
    <m/>
    <m/>
    <m/>
    <n v="13928.999"/>
    <n v="0"/>
    <s v="OK"/>
    <n v="0"/>
  </r>
  <r>
    <x v="155"/>
    <x v="6"/>
    <s v="Cerdo"/>
    <x v="2"/>
    <s v="1021187"/>
    <x v="146"/>
    <s v="Cueros"/>
    <s v="Cuero Back"/>
    <x v="0"/>
    <m/>
    <m/>
    <m/>
    <m/>
    <m/>
    <m/>
    <m/>
    <n v="53878.623"/>
    <n v="0"/>
    <s v="OK"/>
    <n v="0"/>
  </r>
  <r>
    <x v="282"/>
    <x v="6"/>
    <s v="Cerdo"/>
    <x v="2"/>
    <s v="1021260"/>
    <x v="257"/>
    <s v="Subprod"/>
    <s v="Subprod Visceras"/>
    <x v="5"/>
    <m/>
    <m/>
    <m/>
    <m/>
    <m/>
    <m/>
    <m/>
    <n v="385.01900000000001"/>
    <n v="0"/>
    <s v="OK"/>
    <n v="0"/>
  </r>
  <r>
    <x v="284"/>
    <x v="6"/>
    <s v="Cerdo"/>
    <x v="2"/>
    <s v="1021270"/>
    <x v="231"/>
    <s v="Cueros"/>
    <s v="Cuero Forro"/>
    <x v="6"/>
    <m/>
    <m/>
    <m/>
    <m/>
    <m/>
    <m/>
    <m/>
    <n v="25204.91"/>
    <n v="0"/>
    <s v="OK"/>
    <n v="0"/>
  </r>
  <r>
    <x v="285"/>
    <x v="6"/>
    <s v="Cerdo"/>
    <x v="2"/>
    <s v="1021272"/>
    <x v="238"/>
    <s v="Cueros"/>
    <s v="Cuero Forro"/>
    <x v="6"/>
    <m/>
    <m/>
    <m/>
    <m/>
    <m/>
    <m/>
    <m/>
    <n v="134865.29199999999"/>
    <n v="0"/>
    <s v="OK"/>
    <n v="0"/>
  </r>
  <r>
    <x v="613"/>
    <x v="6"/>
    <s v="Cerdo"/>
    <x v="2"/>
    <s v="1021278"/>
    <x v="530"/>
    <s v="Pernil"/>
    <s v="Pernil Mano"/>
    <x v="1"/>
    <m/>
    <m/>
    <m/>
    <m/>
    <m/>
    <m/>
    <m/>
    <n v="10880.19"/>
    <n v="0"/>
    <s v="OK"/>
    <n v="0"/>
  </r>
  <r>
    <x v="157"/>
    <x v="6"/>
    <s v="Cerdo"/>
    <x v="2"/>
    <s v="1021279"/>
    <x v="147"/>
    <s v="Huesos"/>
    <s v="Huesos Cuarto Centra"/>
    <x v="0"/>
    <m/>
    <m/>
    <m/>
    <m/>
    <m/>
    <m/>
    <m/>
    <n v="21925.29"/>
    <n v="0"/>
    <s v="OK"/>
    <n v="0"/>
  </r>
  <r>
    <x v="159"/>
    <x v="6"/>
    <s v="Cerdo"/>
    <x v="2"/>
    <s v="1021385"/>
    <x v="149"/>
    <s v="Cueros"/>
    <s v="Cuero Mixto"/>
    <x v="0"/>
    <m/>
    <m/>
    <m/>
    <m/>
    <m/>
    <m/>
    <m/>
    <n v="38999.993999999999"/>
    <n v="0"/>
    <s v="OK"/>
    <n v="0"/>
  </r>
  <r>
    <x v="286"/>
    <x v="6"/>
    <s v="Cerdo"/>
    <x v="2"/>
    <s v="1021398"/>
    <x v="158"/>
    <s v="Filete"/>
    <s v="Filete c/Cabeza"/>
    <x v="5"/>
    <m/>
    <m/>
    <m/>
    <m/>
    <m/>
    <m/>
    <m/>
    <n v="40114.182000000001"/>
    <n v="0"/>
    <s v="OK"/>
    <n v="0"/>
  </r>
  <r>
    <x v="161"/>
    <x v="6"/>
    <s v="Cerdo"/>
    <x v="2"/>
    <s v="1021470"/>
    <x v="151"/>
    <s v="Pernil"/>
    <s v="Pernil Mano"/>
    <x v="4"/>
    <m/>
    <m/>
    <m/>
    <m/>
    <m/>
    <m/>
    <m/>
    <n v="20952.236000000001"/>
    <n v="0"/>
    <s v="OK"/>
    <n v="0"/>
  </r>
  <r>
    <x v="289"/>
    <x v="6"/>
    <s v="Cerdo"/>
    <x v="2"/>
    <s v="1021538"/>
    <x v="259"/>
    <s v="Panceta"/>
    <s v="Panceta s/Cuero"/>
    <x v="5"/>
    <m/>
    <m/>
    <m/>
    <m/>
    <m/>
    <m/>
    <m/>
    <n v="142325.78700000001"/>
    <n v="0"/>
    <s v="OK"/>
    <n v="0"/>
  </r>
  <r>
    <x v="291"/>
    <x v="6"/>
    <s v="Cerdo"/>
    <x v="2"/>
    <s v="1021555"/>
    <x v="261"/>
    <s v="Grasas"/>
    <s v="Grasa Gordura"/>
    <x v="6"/>
    <m/>
    <m/>
    <m/>
    <m/>
    <m/>
    <m/>
    <m/>
    <n v="190799.20800000001"/>
    <n v="0"/>
    <s v="OK"/>
    <n v="0"/>
  </r>
  <r>
    <x v="292"/>
    <x v="6"/>
    <s v="Cerdo"/>
    <x v="2"/>
    <s v="1021596"/>
    <x v="149"/>
    <s v="Cueros"/>
    <s v="Cuero Mixto"/>
    <x v="6"/>
    <m/>
    <m/>
    <m/>
    <m/>
    <m/>
    <m/>
    <m/>
    <n v="4027.7159999999999"/>
    <n v="0"/>
    <s v="OK"/>
    <n v="0"/>
  </r>
  <r>
    <x v="164"/>
    <x v="6"/>
    <s v="Cerdo"/>
    <x v="2"/>
    <s v="1021603"/>
    <x v="154"/>
    <s v="Lomo"/>
    <s v="Lomo MM Loin"/>
    <x v="9"/>
    <m/>
    <m/>
    <m/>
    <m/>
    <m/>
    <m/>
    <m/>
    <n v="5099.7719999999999"/>
    <n v="0"/>
    <s v="OK"/>
    <n v="0"/>
  </r>
  <r>
    <x v="165"/>
    <x v="6"/>
    <s v="Cerdo"/>
    <x v="2"/>
    <s v="1021609"/>
    <x v="155"/>
    <s v="Filete"/>
    <s v="Filete c/Cabeza"/>
    <x v="9"/>
    <m/>
    <m/>
    <m/>
    <m/>
    <m/>
    <m/>
    <m/>
    <n v="46071.014999999999"/>
    <n v="0"/>
    <s v="OK"/>
    <n v="0"/>
  </r>
  <r>
    <x v="528"/>
    <x v="6"/>
    <s v="Cerdo"/>
    <x v="2"/>
    <s v="1021655"/>
    <x v="464"/>
    <s v="Subprod"/>
    <s v="Subprod Visceras"/>
    <x v="4"/>
    <m/>
    <m/>
    <m/>
    <m/>
    <m/>
    <m/>
    <m/>
    <n v="13979.912"/>
    <n v="0"/>
    <s v="OK"/>
    <n v="0"/>
  </r>
  <r>
    <x v="172"/>
    <x v="6"/>
    <s v="Cerdo"/>
    <x v="2"/>
    <s v="1021731"/>
    <x v="162"/>
    <s v="Pernil"/>
    <s v="Pernil Mano"/>
    <x v="2"/>
    <m/>
    <m/>
    <m/>
    <m/>
    <m/>
    <m/>
    <m/>
    <n v="147854.79999999999"/>
    <n v="0"/>
    <s v="OK"/>
    <n v="0"/>
  </r>
  <r>
    <x v="293"/>
    <x v="6"/>
    <s v="Cerdo"/>
    <x v="2"/>
    <s v="1021732"/>
    <x v="262"/>
    <s v="Huesos"/>
    <s v="Huesos Cuarto Traser"/>
    <x v="2"/>
    <m/>
    <m/>
    <m/>
    <m/>
    <m/>
    <m/>
    <m/>
    <n v="323341.91399999999"/>
    <n v="0"/>
    <s v="OK"/>
    <n v="0"/>
  </r>
  <r>
    <x v="294"/>
    <x v="6"/>
    <s v="Cerdo"/>
    <x v="2"/>
    <s v="1021733"/>
    <x v="263"/>
    <s v="Pierna"/>
    <s v="Pierna Pulpa"/>
    <x v="2"/>
    <m/>
    <m/>
    <m/>
    <m/>
    <m/>
    <m/>
    <m/>
    <n v="120565.614"/>
    <n v="0"/>
    <s v="OK"/>
    <n v="0"/>
  </r>
  <r>
    <x v="173"/>
    <x v="6"/>
    <s v="Cerdo"/>
    <x v="2"/>
    <s v="1021735"/>
    <x v="163"/>
    <s v="Subprod"/>
    <s v="Subprod Patas-Manos"/>
    <x v="2"/>
    <m/>
    <m/>
    <m/>
    <m/>
    <m/>
    <m/>
    <m/>
    <n v="186101.39300000001"/>
    <n v="0"/>
    <s v="OK"/>
    <n v="0"/>
  </r>
  <r>
    <x v="295"/>
    <x v="6"/>
    <s v="Cerdo"/>
    <x v="2"/>
    <s v="1021737"/>
    <x v="264"/>
    <s v="Subprod"/>
    <s v="Subprod Patas-Manos"/>
    <x v="2"/>
    <m/>
    <m/>
    <m/>
    <m/>
    <m/>
    <m/>
    <m/>
    <n v="17892.601999999999"/>
    <n v="0"/>
    <s v="OK"/>
    <n v="0"/>
  </r>
  <r>
    <x v="174"/>
    <x v="6"/>
    <s v="Cerdo"/>
    <x v="2"/>
    <s v="1021738"/>
    <x v="164"/>
    <s v="Subprod"/>
    <s v="Subprod Patas-Manos"/>
    <x v="2"/>
    <m/>
    <m/>
    <m/>
    <m/>
    <m/>
    <m/>
    <m/>
    <n v="97059.951000000001"/>
    <n v="0"/>
    <s v="OK"/>
    <n v="0"/>
  </r>
  <r>
    <x v="175"/>
    <x v="6"/>
    <s v="Cerdo"/>
    <x v="2"/>
    <s v="1021740"/>
    <x v="137"/>
    <s v="Subprod"/>
    <s v="Subprod Visceras"/>
    <x v="2"/>
    <m/>
    <m/>
    <m/>
    <m/>
    <m/>
    <m/>
    <m/>
    <n v="169999.99900000001"/>
    <n v="0"/>
    <s v="OK"/>
    <n v="0"/>
  </r>
  <r>
    <x v="298"/>
    <x v="6"/>
    <s v="Cerdo"/>
    <x v="2"/>
    <s v="1021766"/>
    <x v="266"/>
    <s v="Huesos"/>
    <s v="Huesos Cuarto Delant"/>
    <x v="2"/>
    <m/>
    <m/>
    <m/>
    <m/>
    <m/>
    <m/>
    <m/>
    <n v="370586.18300000002"/>
    <n v="0"/>
    <s v="OK"/>
    <n v="0"/>
  </r>
  <r>
    <x v="299"/>
    <x v="6"/>
    <s v="Cerdo"/>
    <x v="2"/>
    <s v="1021767"/>
    <x v="267"/>
    <s v="Huesos"/>
    <s v="Huesos Cuarto Centra"/>
    <x v="2"/>
    <m/>
    <m/>
    <m/>
    <m/>
    <m/>
    <m/>
    <m/>
    <n v="551933.55900000001"/>
    <n v="0"/>
    <s v="OK"/>
    <n v="0"/>
  </r>
  <r>
    <x v="300"/>
    <x v="6"/>
    <s v="Cerdo"/>
    <x v="2"/>
    <s v="1021774"/>
    <x v="268"/>
    <s v="Huesos"/>
    <s v="Huesos Cuarto Delant"/>
    <x v="2"/>
    <m/>
    <m/>
    <m/>
    <m/>
    <m/>
    <m/>
    <m/>
    <n v="89966.900999999998"/>
    <n v="0"/>
    <s v="OK"/>
    <n v="0"/>
  </r>
  <r>
    <x v="460"/>
    <x v="6"/>
    <s v="Cerdo"/>
    <x v="2"/>
    <s v="1021868"/>
    <x v="409"/>
    <s v="Pierna"/>
    <s v="Pierna Pulpa Fina"/>
    <x v="0"/>
    <m/>
    <m/>
    <m/>
    <m/>
    <m/>
    <m/>
    <m/>
    <n v="15632.19"/>
    <n v="0"/>
    <s v="OK"/>
    <n v="0"/>
  </r>
  <r>
    <x v="303"/>
    <x v="6"/>
    <s v="Cerdo"/>
    <x v="2"/>
    <s v="1021874"/>
    <x v="130"/>
    <s v="Grasas"/>
    <s v="Grasa Gordura"/>
    <x v="6"/>
    <m/>
    <m/>
    <m/>
    <m/>
    <m/>
    <m/>
    <m/>
    <n v="709.78"/>
    <n v="0"/>
    <s v="OK"/>
    <n v="0"/>
  </r>
  <r>
    <x v="306"/>
    <x v="6"/>
    <s v="Cerdo"/>
    <x v="2"/>
    <s v="1021924"/>
    <x v="270"/>
    <s v="Lomo"/>
    <s v="Lomo MM Loin"/>
    <x v="8"/>
    <m/>
    <m/>
    <m/>
    <m/>
    <m/>
    <m/>
    <m/>
    <n v="22173.894"/>
    <n v="0"/>
    <s v="OK"/>
    <n v="0"/>
  </r>
  <r>
    <x v="307"/>
    <x v="6"/>
    <s v="Cerdo"/>
    <x v="2"/>
    <s v="1021925"/>
    <x v="271"/>
    <s v="Lomo"/>
    <s v="Lomo MM Loin"/>
    <x v="8"/>
    <m/>
    <m/>
    <m/>
    <m/>
    <m/>
    <m/>
    <m/>
    <n v="16944.978999999999"/>
    <n v="0"/>
    <s v="OK"/>
    <n v="0"/>
  </r>
  <r>
    <x v="308"/>
    <x v="6"/>
    <s v="Cerdo"/>
    <x v="2"/>
    <s v="1021929"/>
    <x v="272"/>
    <s v="Panceta"/>
    <s v="Panceta c/Cuero"/>
    <x v="8"/>
    <m/>
    <m/>
    <m/>
    <m/>
    <m/>
    <m/>
    <m/>
    <n v="1683.454"/>
    <n v="0"/>
    <s v="OK"/>
    <n v="0"/>
  </r>
  <r>
    <x v="309"/>
    <x v="6"/>
    <s v="Cerdo"/>
    <x v="2"/>
    <s v="1021931"/>
    <x v="273"/>
    <s v="Cost-Pec"/>
    <s v="Cost-Pec Trozos"/>
    <x v="8"/>
    <m/>
    <m/>
    <m/>
    <m/>
    <m/>
    <m/>
    <m/>
    <n v="18941.492999999999"/>
    <n v="0"/>
    <s v="OK"/>
    <n v="0"/>
  </r>
  <r>
    <x v="310"/>
    <x v="6"/>
    <s v="Cerdo"/>
    <x v="2"/>
    <s v="1021936"/>
    <x v="274"/>
    <s v="Paleta"/>
    <s v="Paleta Pulpa"/>
    <x v="8"/>
    <m/>
    <m/>
    <m/>
    <m/>
    <m/>
    <m/>
    <m/>
    <n v="449438.69500000001"/>
    <n v="0"/>
    <s v="OK"/>
    <n v="0"/>
  </r>
  <r>
    <x v="470"/>
    <x v="6"/>
    <s v="Cerdo"/>
    <x v="2"/>
    <s v="1021944"/>
    <x v="416"/>
    <s v="Recortes"/>
    <s v="Diafragma"/>
    <x v="8"/>
    <m/>
    <m/>
    <m/>
    <m/>
    <m/>
    <m/>
    <m/>
    <n v="3645.9989999999998"/>
    <n v="0"/>
    <s v="OK"/>
    <n v="0"/>
  </r>
  <r>
    <x v="311"/>
    <x v="6"/>
    <s v="Cerdo"/>
    <x v="2"/>
    <s v="1021952"/>
    <x v="156"/>
    <s v="Chuleta"/>
    <s v="Chuleta Huesos"/>
    <x v="8"/>
    <m/>
    <m/>
    <m/>
    <m/>
    <m/>
    <m/>
    <m/>
    <n v="3147.7550000000001"/>
    <n v="0"/>
    <s v="OK"/>
    <n v="0"/>
  </r>
  <r>
    <x v="178"/>
    <x v="6"/>
    <s v="Cerdo"/>
    <x v="2"/>
    <s v="1021976"/>
    <x v="167"/>
    <s v="Paleta"/>
    <s v="Paleta Pulpa"/>
    <x v="0"/>
    <m/>
    <m/>
    <m/>
    <m/>
    <m/>
    <m/>
    <m/>
    <n v="210781.511"/>
    <n v="0"/>
    <s v="OK"/>
    <n v="0"/>
  </r>
  <r>
    <x v="179"/>
    <x v="6"/>
    <s v="Cerdo"/>
    <x v="2"/>
    <s v="1021980"/>
    <x v="168"/>
    <s v="Chuleta"/>
    <s v="Chuleta Huesos"/>
    <x v="6"/>
    <m/>
    <m/>
    <m/>
    <m/>
    <m/>
    <m/>
    <m/>
    <n v="2546.7080000000001"/>
    <n v="0"/>
    <s v="OK"/>
    <n v="0"/>
  </r>
  <r>
    <x v="313"/>
    <x v="6"/>
    <s v="Cerdo"/>
    <x v="2"/>
    <s v="1021987"/>
    <x v="276"/>
    <s v="Subprod"/>
    <s v="Subprod Tripa"/>
    <x v="8"/>
    <m/>
    <m/>
    <m/>
    <m/>
    <m/>
    <m/>
    <m/>
    <n v="24131.723000000002"/>
    <n v="0"/>
    <s v="OK"/>
    <n v="0"/>
  </r>
  <r>
    <x v="180"/>
    <x v="6"/>
    <s v="Cerdo"/>
    <x v="2"/>
    <s v="1021992"/>
    <x v="89"/>
    <s v="Grasas"/>
    <s v="Grasa Lomo Tocino"/>
    <x v="2"/>
    <m/>
    <m/>
    <m/>
    <m/>
    <m/>
    <m/>
    <m/>
    <n v="184317.54300000001"/>
    <n v="0"/>
    <s v="OK"/>
    <n v="0"/>
  </r>
  <r>
    <x v="314"/>
    <x v="6"/>
    <s v="Cerdo"/>
    <x v="2"/>
    <s v="1022033"/>
    <x v="277"/>
    <s v="Cabeza"/>
    <s v="Cabeza Derivados"/>
    <x v="2"/>
    <m/>
    <m/>
    <m/>
    <m/>
    <m/>
    <m/>
    <m/>
    <n v="30587.696"/>
    <n v="0"/>
    <s v="OK"/>
    <n v="0"/>
  </r>
  <r>
    <x v="181"/>
    <x v="6"/>
    <s v="Cerdo"/>
    <x v="2"/>
    <s v="1022073"/>
    <x v="169"/>
    <s v="Grasas"/>
    <s v="Grasa Interior"/>
    <x v="2"/>
    <m/>
    <m/>
    <m/>
    <m/>
    <m/>
    <m/>
    <m/>
    <n v="176403.78400000001"/>
    <n v="0"/>
    <s v="OK"/>
    <n v="0"/>
  </r>
  <r>
    <x v="315"/>
    <x v="6"/>
    <s v="Cerdo"/>
    <x v="2"/>
    <s v="1022080"/>
    <x v="278"/>
    <s v="Subprod"/>
    <s v="Subprod Cola"/>
    <x v="2"/>
    <m/>
    <m/>
    <m/>
    <m/>
    <m/>
    <m/>
    <m/>
    <n v="88564.096999999994"/>
    <n v="0"/>
    <s v="OK"/>
    <n v="0"/>
  </r>
  <r>
    <x v="182"/>
    <x v="6"/>
    <s v="Cerdo"/>
    <x v="2"/>
    <s v="1022096"/>
    <x v="170"/>
    <s v="Huesos"/>
    <s v="Huesos Cuarto Delant"/>
    <x v="2"/>
    <m/>
    <m/>
    <m/>
    <m/>
    <m/>
    <m/>
    <m/>
    <n v="199550.36300000001"/>
    <n v="0"/>
    <s v="OK"/>
    <n v="0"/>
  </r>
  <r>
    <x v="318"/>
    <x v="6"/>
    <s v="Cerdo"/>
    <x v="2"/>
    <s v="1022099"/>
    <x v="281"/>
    <s v="Huesos"/>
    <s v="Huesos Cuarto Centra"/>
    <x v="2"/>
    <m/>
    <m/>
    <m/>
    <m/>
    <m/>
    <m/>
    <m/>
    <n v="179498.242"/>
    <n v="0"/>
    <s v="OK"/>
    <n v="0"/>
  </r>
  <r>
    <x v="319"/>
    <x v="6"/>
    <s v="Cerdo"/>
    <x v="2"/>
    <s v="1022101"/>
    <x v="282"/>
    <s v="Lomo"/>
    <s v="Lomo Centro"/>
    <x v="8"/>
    <m/>
    <m/>
    <m/>
    <m/>
    <m/>
    <m/>
    <m/>
    <n v="2649.5529999999999"/>
    <n v="0"/>
    <s v="OK"/>
    <n v="0"/>
  </r>
  <r>
    <x v="184"/>
    <x v="6"/>
    <s v="Cerdo"/>
    <x v="2"/>
    <s v="1022125"/>
    <x v="172"/>
    <s v="Pernil"/>
    <s v="Pernil Mano"/>
    <x v="2"/>
    <m/>
    <m/>
    <m/>
    <m/>
    <m/>
    <m/>
    <m/>
    <n v="221021.91500000001"/>
    <n v="0"/>
    <s v="OK"/>
    <n v="0"/>
  </r>
  <r>
    <x v="321"/>
    <x v="6"/>
    <s v="Cerdo"/>
    <x v="2"/>
    <s v="1022128"/>
    <x v="284"/>
    <s v="Pierna"/>
    <s v="Pierna Pulpa Fina"/>
    <x v="8"/>
    <m/>
    <m/>
    <m/>
    <m/>
    <m/>
    <m/>
    <m/>
    <n v="25482.109"/>
    <n v="0"/>
    <s v="OK"/>
    <n v="0"/>
  </r>
  <r>
    <x v="322"/>
    <x v="6"/>
    <s v="Cerdo"/>
    <x v="2"/>
    <s v="1022141"/>
    <x v="285"/>
    <s v="Pierna"/>
    <s v="Pierna Pulpa Fina"/>
    <x v="8"/>
    <m/>
    <m/>
    <m/>
    <m/>
    <m/>
    <m/>
    <m/>
    <n v="39191.792999999998"/>
    <n v="0"/>
    <s v="OK"/>
    <n v="0"/>
  </r>
  <r>
    <x v="323"/>
    <x v="6"/>
    <s v="Cerdo"/>
    <x v="2"/>
    <s v="1022142"/>
    <x v="286"/>
    <s v="Pierna"/>
    <s v="Pierna Pulpa Fina"/>
    <x v="8"/>
    <m/>
    <m/>
    <m/>
    <m/>
    <m/>
    <m/>
    <m/>
    <n v="21931.322"/>
    <n v="0"/>
    <s v="OK"/>
    <n v="0"/>
  </r>
  <r>
    <x v="185"/>
    <x v="6"/>
    <s v="Cerdo"/>
    <x v="2"/>
    <s v="1022149"/>
    <x v="173"/>
    <s v="Plancha"/>
    <s v="Plancha s/Cuero"/>
    <x v="0"/>
    <m/>
    <m/>
    <m/>
    <m/>
    <m/>
    <m/>
    <m/>
    <n v="14231.358"/>
    <n v="0"/>
    <s v="OK"/>
    <n v="0"/>
  </r>
  <r>
    <x v="186"/>
    <x v="6"/>
    <s v="Cerdo"/>
    <x v="2"/>
    <s v="1022150"/>
    <x v="130"/>
    <s v="Grasas"/>
    <s v="Grasa Gordura"/>
    <x v="0"/>
    <m/>
    <m/>
    <m/>
    <m/>
    <m/>
    <m/>
    <m/>
    <n v="127369.746"/>
    <n v="0"/>
    <s v="OK"/>
    <n v="0"/>
  </r>
  <r>
    <x v="325"/>
    <x v="6"/>
    <s v="Cerdo"/>
    <x v="2"/>
    <s v="1022169"/>
    <x v="288"/>
    <s v="Recortes"/>
    <s v="Recortes No Magro"/>
    <x v="2"/>
    <m/>
    <m/>
    <m/>
    <m/>
    <m/>
    <m/>
    <m/>
    <n v="211028.53400000001"/>
    <n v="0"/>
    <s v="OK"/>
    <n v="0"/>
  </r>
  <r>
    <x v="187"/>
    <x v="6"/>
    <s v="Cerdo"/>
    <x v="2"/>
    <s v="1022183"/>
    <x v="174"/>
    <s v="Pernil"/>
    <s v="Pernil Pierna"/>
    <x v="2"/>
    <m/>
    <m/>
    <m/>
    <m/>
    <m/>
    <m/>
    <m/>
    <n v="837655.90800000005"/>
    <n v="0"/>
    <s v="OK"/>
    <n v="0"/>
  </r>
  <r>
    <x v="188"/>
    <x v="6"/>
    <s v="Cerdo"/>
    <x v="2"/>
    <s v="1022186"/>
    <x v="175"/>
    <s v="Huesos"/>
    <s v="Huesos Cuarto Centra"/>
    <x v="2"/>
    <m/>
    <m/>
    <m/>
    <m/>
    <m/>
    <m/>
    <m/>
    <n v="60538.347999999998"/>
    <n v="0"/>
    <s v="OK"/>
    <n v="0"/>
  </r>
  <r>
    <x v="326"/>
    <x v="6"/>
    <s v="Cerdo"/>
    <x v="2"/>
    <s v="1022193"/>
    <x v="289"/>
    <s v="Lomo"/>
    <s v="Lomo Vetado"/>
    <x v="2"/>
    <m/>
    <m/>
    <m/>
    <m/>
    <m/>
    <m/>
    <m/>
    <n v="20502.373"/>
    <n v="0"/>
    <s v="OK"/>
    <n v="0"/>
  </r>
  <r>
    <x v="189"/>
    <x v="6"/>
    <s v="Cerdo"/>
    <x v="2"/>
    <s v="1022196"/>
    <x v="176"/>
    <s v="Cueros"/>
    <s v="Cuero Forro"/>
    <x v="0"/>
    <m/>
    <m/>
    <m/>
    <m/>
    <m/>
    <m/>
    <m/>
    <n v="127141.519"/>
    <n v="0"/>
    <s v="OK"/>
    <n v="0"/>
  </r>
  <r>
    <x v="327"/>
    <x v="6"/>
    <s v="Cerdo"/>
    <x v="2"/>
    <s v="1022212"/>
    <x v="290"/>
    <s v="Cabeza"/>
    <s v="Cabeza Entera"/>
    <x v="2"/>
    <m/>
    <m/>
    <m/>
    <m/>
    <m/>
    <m/>
    <m/>
    <n v="730006.56799999997"/>
    <n v="0"/>
    <s v="OK"/>
    <n v="0"/>
  </r>
  <r>
    <x v="191"/>
    <x v="6"/>
    <s v="Cerdo"/>
    <x v="2"/>
    <s v="1022217"/>
    <x v="178"/>
    <s v="Grasas"/>
    <s v="Grasa Lomo Tocino"/>
    <x v="3"/>
    <m/>
    <m/>
    <m/>
    <m/>
    <m/>
    <m/>
    <m/>
    <n v="216484.45600000001"/>
    <n v="0"/>
    <s v="OK"/>
    <n v="0"/>
  </r>
  <r>
    <x v="192"/>
    <x v="6"/>
    <s v="Cerdo"/>
    <x v="2"/>
    <s v="1022218"/>
    <x v="120"/>
    <s v="Grasas"/>
    <s v="Grasa Forro"/>
    <x v="3"/>
    <m/>
    <m/>
    <m/>
    <m/>
    <m/>
    <m/>
    <m/>
    <n v="58527.78"/>
    <n v="0"/>
    <s v="OK"/>
    <n v="0"/>
  </r>
  <r>
    <x v="193"/>
    <x v="6"/>
    <s v="Cerdo"/>
    <x v="2"/>
    <s v="1022273"/>
    <x v="179"/>
    <s v="Grasas"/>
    <s v="Grasa Forro"/>
    <x v="3"/>
    <m/>
    <m/>
    <m/>
    <m/>
    <m/>
    <m/>
    <m/>
    <n v="81442.538"/>
    <n v="0"/>
    <s v="OK"/>
    <n v="0"/>
  </r>
  <r>
    <x v="196"/>
    <x v="6"/>
    <s v="Cerdo"/>
    <x v="2"/>
    <s v="1022291"/>
    <x v="182"/>
    <s v="Pernil"/>
    <s v="Pernil Mano"/>
    <x v="2"/>
    <m/>
    <m/>
    <m/>
    <m/>
    <m/>
    <m/>
    <m/>
    <n v="39510.182999999997"/>
    <n v="0"/>
    <s v="OK"/>
    <n v="0"/>
  </r>
  <r>
    <x v="331"/>
    <x v="6"/>
    <s v="Cerdo"/>
    <x v="2"/>
    <s v="1022304"/>
    <x v="294"/>
    <s v="Subprod"/>
    <s v="Subprod Visceras"/>
    <x v="7"/>
    <m/>
    <m/>
    <m/>
    <m/>
    <m/>
    <m/>
    <m/>
    <n v="15252.995999999999"/>
    <n v="0"/>
    <s v="OK"/>
    <n v="0"/>
  </r>
  <r>
    <x v="197"/>
    <x v="6"/>
    <s v="Cerdo"/>
    <x v="2"/>
    <s v="1022313"/>
    <x v="183"/>
    <s v="Lomo"/>
    <s v="Lomo CC Loin"/>
    <x v="9"/>
    <m/>
    <m/>
    <m/>
    <m/>
    <m/>
    <m/>
    <m/>
    <n v="5167.6459999999997"/>
    <n v="0"/>
    <s v="OK"/>
    <n v="0"/>
  </r>
  <r>
    <x v="198"/>
    <x v="6"/>
    <s v="Cerdo"/>
    <x v="2"/>
    <s v="1022326"/>
    <x v="184"/>
    <s v="Lomo"/>
    <s v="Lomo CC Loin"/>
    <x v="9"/>
    <m/>
    <m/>
    <m/>
    <m/>
    <m/>
    <m/>
    <m/>
    <n v="24999.999"/>
    <n v="0"/>
    <s v="OK"/>
    <n v="0"/>
  </r>
  <r>
    <x v="199"/>
    <x v="6"/>
    <s v="Cerdo"/>
    <x v="2"/>
    <s v="1022370"/>
    <x v="185"/>
    <s v="Lomo"/>
    <s v="Lomo MM Loin"/>
    <x v="9"/>
    <m/>
    <m/>
    <m/>
    <m/>
    <m/>
    <m/>
    <m/>
    <n v="54439.794000000002"/>
    <n v="0"/>
    <s v="OK"/>
    <n v="0"/>
  </r>
  <r>
    <x v="200"/>
    <x v="6"/>
    <s v="Cerdo"/>
    <x v="2"/>
    <s v="1022371"/>
    <x v="186"/>
    <s v="Panceta"/>
    <s v="Panceta s/Cuero"/>
    <x v="9"/>
    <m/>
    <m/>
    <m/>
    <m/>
    <m/>
    <m/>
    <m/>
    <n v="7970.81"/>
    <n v="0"/>
    <s v="OK"/>
    <n v="0"/>
  </r>
  <r>
    <x v="201"/>
    <x v="6"/>
    <s v="Cerdo"/>
    <x v="2"/>
    <s v="1022373"/>
    <x v="187"/>
    <s v="Recortes"/>
    <s v="Recortes No Magro"/>
    <x v="2"/>
    <m/>
    <m/>
    <m/>
    <m/>
    <m/>
    <m/>
    <m/>
    <n v="208852.3"/>
    <n v="0"/>
    <s v="OK"/>
    <n v="0"/>
  </r>
  <r>
    <x v="202"/>
    <x v="6"/>
    <s v="Cerdo"/>
    <x v="2"/>
    <s v="1022378"/>
    <x v="188"/>
    <s v="Huesos"/>
    <s v="Huesos Cuarto Centra"/>
    <x v="2"/>
    <m/>
    <m/>
    <m/>
    <m/>
    <m/>
    <m/>
    <m/>
    <n v="96722.42"/>
    <n v="0"/>
    <s v="OK"/>
    <n v="0"/>
  </r>
  <r>
    <x v="335"/>
    <x v="6"/>
    <s v="Cerdo"/>
    <x v="2"/>
    <s v="1022379"/>
    <x v="297"/>
    <s v="Paleta"/>
    <s v="Paleta Pulpa"/>
    <x v="2"/>
    <m/>
    <m/>
    <m/>
    <m/>
    <m/>
    <m/>
    <m/>
    <n v="344530.755"/>
    <n v="0"/>
    <s v="OK"/>
    <n v="0"/>
  </r>
  <r>
    <x v="203"/>
    <x v="6"/>
    <s v="Cerdo"/>
    <x v="2"/>
    <s v="1022381"/>
    <x v="189"/>
    <s v="Grasas"/>
    <s v="Grasa Gordura"/>
    <x v="2"/>
    <m/>
    <m/>
    <m/>
    <m/>
    <m/>
    <m/>
    <m/>
    <n v="105565.10799999999"/>
    <n v="0"/>
    <s v="OK"/>
    <n v="0"/>
  </r>
  <r>
    <x v="336"/>
    <x v="6"/>
    <s v="Cerdo"/>
    <x v="2"/>
    <s v="1022388"/>
    <x v="298"/>
    <s v="Huesos"/>
    <s v="Huesos Cuarto Centra"/>
    <x v="2"/>
    <m/>
    <m/>
    <m/>
    <m/>
    <m/>
    <m/>
    <m/>
    <n v="135806.14799999999"/>
    <n v="0"/>
    <s v="OK"/>
    <n v="0"/>
  </r>
  <r>
    <x v="205"/>
    <x v="6"/>
    <s v="Cerdo"/>
    <x v="2"/>
    <s v="1022389"/>
    <x v="191"/>
    <s v="Cueros"/>
    <s v="Cuero Panceta"/>
    <x v="2"/>
    <m/>
    <m/>
    <m/>
    <m/>
    <m/>
    <m/>
    <m/>
    <n v="2080.0010000000002"/>
    <n v="0"/>
    <s v="OK"/>
    <n v="0"/>
  </r>
  <r>
    <x v="337"/>
    <x v="6"/>
    <s v="Cerdo"/>
    <x v="2"/>
    <s v="1022398"/>
    <x v="299"/>
    <s v="Pierna"/>
    <s v="Pierna Pulpa Fina"/>
    <x v="8"/>
    <m/>
    <m/>
    <m/>
    <m/>
    <m/>
    <m/>
    <m/>
    <n v="39424.152999999998"/>
    <n v="0"/>
    <s v="OK"/>
    <n v="0"/>
  </r>
  <r>
    <x v="338"/>
    <x v="6"/>
    <s v="Cerdo"/>
    <x v="2"/>
    <s v="1022413"/>
    <x v="300"/>
    <s v="Subprod"/>
    <s v="Subprod Visceras"/>
    <x v="8"/>
    <m/>
    <m/>
    <m/>
    <m/>
    <m/>
    <m/>
    <m/>
    <n v="13653.799000000001"/>
    <n v="0"/>
    <s v="OK"/>
    <n v="0"/>
  </r>
  <r>
    <x v="208"/>
    <x v="6"/>
    <s v="Cerdo"/>
    <x v="2"/>
    <s v="1022414"/>
    <x v="194"/>
    <s v="Chuleta"/>
    <s v="Chuleta Cazuela"/>
    <x v="2"/>
    <m/>
    <m/>
    <m/>
    <m/>
    <m/>
    <m/>
    <m/>
    <n v="190986.51"/>
    <n v="0"/>
    <s v="OK"/>
    <n v="0"/>
  </r>
  <r>
    <x v="209"/>
    <x v="6"/>
    <s v="Cerdo"/>
    <x v="2"/>
    <s v="1022417"/>
    <x v="195"/>
    <s v="Cueros"/>
    <s v="Cuero Mixto"/>
    <x v="2"/>
    <m/>
    <m/>
    <m/>
    <m/>
    <m/>
    <m/>
    <m/>
    <n v="370596.375"/>
    <n v="0"/>
    <s v="OK"/>
    <n v="0"/>
  </r>
  <r>
    <x v="210"/>
    <x v="6"/>
    <s v="Cerdo"/>
    <x v="2"/>
    <s v="1022418"/>
    <x v="193"/>
    <s v="Subprod"/>
    <s v="Subprod Tripa"/>
    <x v="2"/>
    <m/>
    <m/>
    <m/>
    <m/>
    <m/>
    <m/>
    <m/>
    <n v="53027.760999999999"/>
    <n v="0"/>
    <s v="OK"/>
    <n v="0"/>
  </r>
  <r>
    <x v="211"/>
    <x v="6"/>
    <s v="Cerdo"/>
    <x v="2"/>
    <s v="1022472"/>
    <x v="196"/>
    <s v="Lomo"/>
    <s v="Lomo Centro"/>
    <x v="9"/>
    <m/>
    <m/>
    <m/>
    <m/>
    <m/>
    <m/>
    <m/>
    <n v="20492.385999999999"/>
    <n v="0"/>
    <s v="OK"/>
    <n v="0"/>
  </r>
  <r>
    <x v="212"/>
    <x v="6"/>
    <s v="Cerdo"/>
    <x v="2"/>
    <s v="1022499"/>
    <x v="197"/>
    <s v="Lomo"/>
    <s v="Lomo Vetado"/>
    <x v="9"/>
    <m/>
    <m/>
    <m/>
    <m/>
    <m/>
    <m/>
    <m/>
    <n v="19236.449000000001"/>
    <n v="0"/>
    <s v="OK"/>
    <n v="0"/>
  </r>
  <r>
    <x v="343"/>
    <x v="6"/>
    <s v="Cerdo"/>
    <x v="2"/>
    <s v="1022515"/>
    <x v="304"/>
    <s v="Panceta"/>
    <s v="Panceta c/Cuero"/>
    <x v="8"/>
    <m/>
    <m/>
    <m/>
    <m/>
    <m/>
    <m/>
    <m/>
    <n v="29999.998"/>
    <n v="0"/>
    <s v="OK"/>
    <n v="0"/>
  </r>
  <r>
    <x v="213"/>
    <x v="6"/>
    <s v="Cerdo"/>
    <x v="2"/>
    <s v="1022541"/>
    <x v="198"/>
    <s v="Grasas"/>
    <s v="Grasa Gordura"/>
    <x v="2"/>
    <m/>
    <m/>
    <m/>
    <m/>
    <m/>
    <m/>
    <m/>
    <n v="600500.35199999996"/>
    <n v="0"/>
    <s v="OK"/>
    <n v="0"/>
  </r>
  <r>
    <x v="345"/>
    <x v="6"/>
    <s v="Cerdo"/>
    <x v="2"/>
    <s v="1022561"/>
    <x v="306"/>
    <s v="Lomo"/>
    <s v="Lomo MM Loin"/>
    <x v="8"/>
    <m/>
    <m/>
    <m/>
    <m/>
    <m/>
    <m/>
    <m/>
    <n v="2201.4960000000001"/>
    <n v="0"/>
    <s v="OK"/>
    <n v="0"/>
  </r>
  <r>
    <x v="347"/>
    <x v="6"/>
    <s v="Cerdo"/>
    <x v="2"/>
    <s v="1022570"/>
    <x v="308"/>
    <s v="Panceta"/>
    <s v="Panceta c/Cuero"/>
    <x v="8"/>
    <m/>
    <m/>
    <m/>
    <m/>
    <m/>
    <m/>
    <m/>
    <n v="862.10400000000004"/>
    <n v="0"/>
    <s v="OK"/>
    <n v="0"/>
  </r>
  <r>
    <x v="215"/>
    <x v="6"/>
    <s v="Cerdo"/>
    <x v="2"/>
    <s v="1022587"/>
    <x v="200"/>
    <s v="Lomo"/>
    <s v="Lomo CC Loin"/>
    <x v="9"/>
    <m/>
    <m/>
    <m/>
    <m/>
    <m/>
    <m/>
    <m/>
    <n v="3000.0050000000001"/>
    <n v="0"/>
    <s v="OK"/>
    <n v="0"/>
  </r>
  <r>
    <x v="216"/>
    <x v="6"/>
    <s v="Cerdo"/>
    <x v="2"/>
    <s v="1022600"/>
    <x v="201"/>
    <s v="Lomo"/>
    <s v="Lomo Vetado"/>
    <x v="9"/>
    <m/>
    <m/>
    <m/>
    <m/>
    <m/>
    <m/>
    <m/>
    <n v="11389.54"/>
    <n v="0"/>
    <s v="OK"/>
    <n v="0"/>
  </r>
  <r>
    <x v="218"/>
    <x v="6"/>
    <s v="Cerdo"/>
    <x v="2"/>
    <s v="1022607"/>
    <x v="203"/>
    <s v="Prolijado"/>
    <s v="Prolijado Plateada"/>
    <x v="4"/>
    <m/>
    <m/>
    <m/>
    <m/>
    <m/>
    <m/>
    <m/>
    <n v="28065.881000000001"/>
    <n v="0"/>
    <s v="OK"/>
    <n v="0"/>
  </r>
  <r>
    <x v="348"/>
    <x v="6"/>
    <s v="Cerdo"/>
    <x v="2"/>
    <s v="1022619"/>
    <x v="309"/>
    <s v="Prolijado"/>
    <s v="Prolijado Malaya"/>
    <x v="5"/>
    <m/>
    <m/>
    <m/>
    <m/>
    <m/>
    <m/>
    <m/>
    <n v="15015.218000000001"/>
    <n v="0"/>
    <s v="OK"/>
    <n v="0"/>
  </r>
  <r>
    <x v="349"/>
    <x v="6"/>
    <s v="Cerdo"/>
    <x v="2"/>
    <s v="1022621"/>
    <x v="310"/>
    <s v="Panceta"/>
    <s v="Panceta s/Cuero"/>
    <x v="8"/>
    <m/>
    <m/>
    <m/>
    <m/>
    <m/>
    <m/>
    <m/>
    <n v="45973.031000000003"/>
    <n v="0"/>
    <s v="OK"/>
    <n v="0"/>
  </r>
  <r>
    <x v="350"/>
    <x v="6"/>
    <s v="Cerdo"/>
    <x v="2"/>
    <s v="1022636"/>
    <x v="311"/>
    <s v="Huesos"/>
    <s v="Huesos Cuarto Traser"/>
    <x v="2"/>
    <m/>
    <m/>
    <m/>
    <m/>
    <m/>
    <m/>
    <m/>
    <n v="160944.505"/>
    <n v="0"/>
    <s v="OK"/>
    <n v="0"/>
  </r>
  <r>
    <x v="219"/>
    <x v="6"/>
    <s v="Cerdo"/>
    <x v="2"/>
    <s v="1022637"/>
    <x v="204"/>
    <s v="Huesos"/>
    <s v="Huesos Cuarto Delant"/>
    <x v="2"/>
    <m/>
    <m/>
    <m/>
    <m/>
    <m/>
    <m/>
    <m/>
    <n v="123141.765"/>
    <n v="0"/>
    <s v="OK"/>
    <n v="0"/>
  </r>
  <r>
    <x v="351"/>
    <x v="6"/>
    <s v="Cerdo"/>
    <x v="2"/>
    <s v="1022639"/>
    <x v="312"/>
    <s v="Cabeza"/>
    <s v="Cabeza Entera"/>
    <x v="2"/>
    <m/>
    <m/>
    <m/>
    <m/>
    <m/>
    <m/>
    <m/>
    <n v="848338.01800000004"/>
    <n v="0"/>
    <s v="OK"/>
    <n v="0"/>
  </r>
  <r>
    <x v="352"/>
    <x v="6"/>
    <s v="Cerdo"/>
    <x v="2"/>
    <s v="1022640"/>
    <x v="313"/>
    <s v="Cabeza"/>
    <s v="Cabeza Entera"/>
    <x v="2"/>
    <m/>
    <m/>
    <m/>
    <m/>
    <m/>
    <m/>
    <m/>
    <n v="161331.09700000001"/>
    <n v="0"/>
    <s v="OK"/>
    <n v="0"/>
  </r>
  <r>
    <x v="354"/>
    <x v="6"/>
    <s v="Cerdo"/>
    <x v="2"/>
    <s v="1022646"/>
    <x v="259"/>
    <s v="Panceta"/>
    <s v="Panceta s/Cuero"/>
    <x v="2"/>
    <m/>
    <m/>
    <m/>
    <m/>
    <m/>
    <m/>
    <m/>
    <n v="25116.994999999999"/>
    <n v="0"/>
    <s v="OK"/>
    <n v="0"/>
  </r>
  <r>
    <x v="221"/>
    <x v="6"/>
    <s v="Cerdo"/>
    <x v="2"/>
    <s v="1022664"/>
    <x v="206"/>
    <s v="Lomo"/>
    <s v="Lomo CC Loin"/>
    <x v="9"/>
    <m/>
    <m/>
    <m/>
    <m/>
    <m/>
    <m/>
    <m/>
    <n v="44999.999000000003"/>
    <n v="0"/>
    <s v="OK"/>
    <n v="0"/>
  </r>
  <r>
    <x v="223"/>
    <x v="6"/>
    <s v="Cerdo"/>
    <x v="2"/>
    <s v="1022709"/>
    <x v="207"/>
    <s v="Pierna"/>
    <s v="Pierna Pulpa"/>
    <x v="0"/>
    <m/>
    <m/>
    <m/>
    <m/>
    <m/>
    <m/>
    <m/>
    <n v="144019.47200000001"/>
    <n v="0"/>
    <s v="OK"/>
    <n v="0"/>
  </r>
  <r>
    <x v="224"/>
    <x v="6"/>
    <s v="Cerdo"/>
    <x v="2"/>
    <s v="1022748"/>
    <x v="208"/>
    <s v="Subprod"/>
    <s v="Subprod Patas-Manos"/>
    <x v="2"/>
    <m/>
    <m/>
    <m/>
    <m/>
    <m/>
    <m/>
    <m/>
    <n v="273869.65999999997"/>
    <n v="0"/>
    <s v="OK"/>
    <n v="0"/>
  </r>
  <r>
    <x v="356"/>
    <x v="6"/>
    <s v="Cerdo"/>
    <x v="2"/>
    <s v="1022751"/>
    <x v="315"/>
    <s v="Paleta"/>
    <s v="Paleta Entera"/>
    <x v="8"/>
    <m/>
    <m/>
    <m/>
    <m/>
    <m/>
    <m/>
    <m/>
    <n v="23264.305"/>
    <n v="0"/>
    <s v="OK"/>
    <n v="0"/>
  </r>
  <r>
    <x v="357"/>
    <x v="6"/>
    <s v="Cerdo"/>
    <x v="2"/>
    <s v="1022753"/>
    <x v="316"/>
    <s v="Pernil"/>
    <s v="Pernil Mano"/>
    <x v="2"/>
    <m/>
    <m/>
    <m/>
    <m/>
    <m/>
    <m/>
    <m/>
    <n v="147438.79199999999"/>
    <n v="0"/>
    <s v="OK"/>
    <n v="0"/>
  </r>
  <r>
    <x v="358"/>
    <x v="6"/>
    <s v="Cerdo"/>
    <x v="2"/>
    <s v="1022767"/>
    <x v="317"/>
    <s v="Grasas"/>
    <s v="Grasa Gordura"/>
    <x v="8"/>
    <m/>
    <m/>
    <m/>
    <m/>
    <m/>
    <m/>
    <m/>
    <n v="8440.0010000000002"/>
    <n v="0"/>
    <s v="OK"/>
    <n v="0"/>
  </r>
  <r>
    <x v="580"/>
    <x v="6"/>
    <s v="Cerdo"/>
    <x v="2"/>
    <s v="1022844"/>
    <x v="507"/>
    <s v="Recortes"/>
    <s v="Recortes No Magro"/>
    <x v="0"/>
    <m/>
    <m/>
    <m/>
    <m/>
    <m/>
    <m/>
    <m/>
    <n v="5290.0039999999999"/>
    <n v="0"/>
    <s v="OK"/>
    <n v="0"/>
  </r>
  <r>
    <x v="229"/>
    <x v="6"/>
    <s v="Cerdo"/>
    <x v="2"/>
    <s v="1022847"/>
    <x v="213"/>
    <s v="Panceta"/>
    <s v="Panceta s/Cuero"/>
    <x v="0"/>
    <m/>
    <m/>
    <m/>
    <m/>
    <m/>
    <m/>
    <m/>
    <n v="44060.874000000003"/>
    <n v="0"/>
    <s v="OK"/>
    <n v="0"/>
  </r>
  <r>
    <x v="230"/>
    <x v="6"/>
    <s v="Cerdo"/>
    <x v="2"/>
    <s v="1022851"/>
    <x v="214"/>
    <s v="Paleta"/>
    <s v="Paleta Entera"/>
    <x v="2"/>
    <m/>
    <m/>
    <m/>
    <m/>
    <m/>
    <m/>
    <m/>
    <n v="173962.06"/>
    <n v="0"/>
    <s v="OK"/>
    <n v="0"/>
  </r>
  <r>
    <x v="367"/>
    <x v="6"/>
    <s v="Cerdo"/>
    <x v="2"/>
    <s v="1022854"/>
    <x v="147"/>
    <s v="Huesos"/>
    <s v="Huesos Cuarto Centra"/>
    <x v="6"/>
    <m/>
    <m/>
    <m/>
    <m/>
    <m/>
    <m/>
    <m/>
    <n v="36661.997000000003"/>
    <n v="0"/>
    <s v="OK"/>
    <n v="0"/>
  </r>
  <r>
    <x v="231"/>
    <x v="6"/>
    <s v="Cerdo"/>
    <x v="2"/>
    <s v="1022855"/>
    <x v="215"/>
    <s v="Grasas"/>
    <s v="Grasa Forro"/>
    <x v="0"/>
    <m/>
    <m/>
    <m/>
    <m/>
    <m/>
    <m/>
    <m/>
    <n v="23550.059000000001"/>
    <n v="0"/>
    <s v="OK"/>
    <n v="0"/>
  </r>
  <r>
    <x v="232"/>
    <x v="6"/>
    <s v="Cerdo"/>
    <x v="2"/>
    <s v="1022856"/>
    <x v="216"/>
    <s v="Grasas"/>
    <s v="Grasa Gordura"/>
    <x v="2"/>
    <m/>
    <m/>
    <m/>
    <m/>
    <m/>
    <m/>
    <m/>
    <n v="154783.41899999999"/>
    <n v="0"/>
    <s v="OK"/>
    <n v="0"/>
  </r>
  <r>
    <x v="368"/>
    <x v="6"/>
    <s v="Cerdo"/>
    <x v="2"/>
    <s v="1022863"/>
    <x v="326"/>
    <s v="Lomo"/>
    <s v="Lomo Vetado"/>
    <x v="8"/>
    <m/>
    <m/>
    <m/>
    <m/>
    <m/>
    <m/>
    <m/>
    <n v="10496.18"/>
    <n v="0"/>
    <s v="OK"/>
    <n v="0"/>
  </r>
  <r>
    <x v="369"/>
    <x v="6"/>
    <s v="Cerdo"/>
    <x v="2"/>
    <s v="1022864"/>
    <x v="327"/>
    <s v="Lomo"/>
    <s v="Lomo Vetado"/>
    <x v="8"/>
    <m/>
    <m/>
    <m/>
    <m/>
    <m/>
    <m/>
    <m/>
    <n v="129569.14"/>
    <n v="0"/>
    <s v="OK"/>
    <n v="0"/>
  </r>
  <r>
    <x v="370"/>
    <x v="6"/>
    <s v="Cerdo"/>
    <x v="2"/>
    <s v="1022865"/>
    <x v="328"/>
    <s v="Panceta"/>
    <s v="Panceta s/Cuero"/>
    <x v="8"/>
    <m/>
    <m/>
    <m/>
    <m/>
    <m/>
    <m/>
    <m/>
    <n v="36054.283000000003"/>
    <n v="0"/>
    <s v="OK"/>
    <n v="0"/>
  </r>
  <r>
    <x v="371"/>
    <x v="6"/>
    <s v="Cerdo"/>
    <x v="2"/>
    <s v="1022866"/>
    <x v="329"/>
    <s v="Panceta"/>
    <s v="Panceta s/Cuero"/>
    <x v="8"/>
    <m/>
    <m/>
    <m/>
    <m/>
    <m/>
    <m/>
    <m/>
    <n v="53690.794000000002"/>
    <n v="0"/>
    <s v="OK"/>
    <n v="0"/>
  </r>
  <r>
    <x v="372"/>
    <x v="6"/>
    <s v="Cerdo"/>
    <x v="2"/>
    <s v="1022883"/>
    <x v="330"/>
    <s v="Chuleta"/>
    <s v="Chuleta Huesos"/>
    <x v="5"/>
    <m/>
    <m/>
    <m/>
    <m/>
    <m/>
    <m/>
    <m/>
    <n v="13587.047"/>
    <n v="0"/>
    <s v="OK"/>
    <n v="0"/>
  </r>
  <r>
    <x v="234"/>
    <x v="6"/>
    <s v="Cerdo"/>
    <x v="2"/>
    <s v="1022885"/>
    <x v="218"/>
    <s v="Panceta"/>
    <s v="Panceta s/Cuero"/>
    <x v="4"/>
    <m/>
    <m/>
    <m/>
    <m/>
    <m/>
    <m/>
    <m/>
    <n v="543989.84100000001"/>
    <n v="0"/>
    <s v="OK"/>
    <n v="0"/>
  </r>
  <r>
    <x v="235"/>
    <x v="6"/>
    <s v="Cerdo"/>
    <x v="2"/>
    <s v="1022887"/>
    <x v="219"/>
    <s v="Panceta"/>
    <s v="Panceta s/Cuero"/>
    <x v="4"/>
    <m/>
    <m/>
    <m/>
    <m/>
    <m/>
    <m/>
    <m/>
    <n v="200999.72700000001"/>
    <n v="0"/>
    <s v="OK"/>
    <n v="0"/>
  </r>
  <r>
    <x v="236"/>
    <x v="6"/>
    <s v="Cerdo"/>
    <x v="2"/>
    <s v="1022901"/>
    <x v="220"/>
    <s v="Panceta"/>
    <s v="Panceta s/Cuero"/>
    <x v="9"/>
    <m/>
    <m/>
    <m/>
    <m/>
    <m/>
    <m/>
    <m/>
    <n v="11036.416999999999"/>
    <n v="0"/>
    <s v="OK"/>
    <n v="0"/>
  </r>
  <r>
    <x v="374"/>
    <x v="6"/>
    <s v="Cerdo"/>
    <x v="2"/>
    <s v="1022914"/>
    <x v="332"/>
    <s v="Grasas"/>
    <s v="Grasa Lomo Tocino"/>
    <x v="8"/>
    <m/>
    <m/>
    <m/>
    <m/>
    <m/>
    <m/>
    <m/>
    <n v="28367.458999999999"/>
    <n v="0"/>
    <s v="OK"/>
    <n v="0"/>
  </r>
  <r>
    <x v="375"/>
    <x v="6"/>
    <s v="Cerdo"/>
    <x v="2"/>
    <s v="1022918"/>
    <x v="333"/>
    <s v="Grasas"/>
    <s v="Grasa Lomo Tocino"/>
    <x v="8"/>
    <m/>
    <m/>
    <m/>
    <m/>
    <m/>
    <m/>
    <m/>
    <n v="88652.048999999999"/>
    <n v="0"/>
    <s v="OK"/>
    <n v="0"/>
  </r>
  <r>
    <x v="237"/>
    <x v="6"/>
    <s v="Cerdo"/>
    <x v="2"/>
    <s v="1022919"/>
    <x v="221"/>
    <s v="Lomo"/>
    <s v="Lomo MM Loin"/>
    <x v="9"/>
    <m/>
    <m/>
    <m/>
    <m/>
    <m/>
    <m/>
    <m/>
    <n v="22690.175999999999"/>
    <n v="0"/>
    <s v="OK"/>
    <n v="0"/>
  </r>
  <r>
    <x v="238"/>
    <x v="6"/>
    <s v="Cerdo"/>
    <x v="2"/>
    <s v="1022920"/>
    <x v="222"/>
    <s v="Grasas"/>
    <s v="Grasa Gordura"/>
    <x v="0"/>
    <m/>
    <m/>
    <m/>
    <m/>
    <m/>
    <m/>
    <m/>
    <n v="10683.456"/>
    <n v="0"/>
    <s v="OK"/>
    <n v="0"/>
  </r>
  <r>
    <x v="239"/>
    <x v="6"/>
    <s v="Cerdo"/>
    <x v="2"/>
    <s v="1022921"/>
    <x v="130"/>
    <s v="Grasas"/>
    <s v="Grasa Gordura"/>
    <x v="0"/>
    <m/>
    <m/>
    <m/>
    <m/>
    <m/>
    <m/>
    <m/>
    <n v="696.38599999999997"/>
    <n v="0"/>
    <s v="OK"/>
    <n v="0"/>
  </r>
  <r>
    <x v="240"/>
    <x v="6"/>
    <s v="Cerdo"/>
    <x v="2"/>
    <s v="1022930"/>
    <x v="223"/>
    <s v="Panceta"/>
    <s v="Panceta s/Cuero"/>
    <x v="4"/>
    <m/>
    <m/>
    <m/>
    <m/>
    <m/>
    <m/>
    <m/>
    <n v="261271.47200000001"/>
    <n v="0"/>
    <s v="OK"/>
    <n v="0"/>
  </r>
  <r>
    <x v="241"/>
    <x v="6"/>
    <s v="Cerdo"/>
    <x v="2"/>
    <s v="1022931"/>
    <x v="224"/>
    <s v="Filete"/>
    <s v="Filete c/Cabeza"/>
    <x v="9"/>
    <m/>
    <m/>
    <m/>
    <m/>
    <m/>
    <m/>
    <m/>
    <n v="15118.212"/>
    <n v="0"/>
    <s v="OK"/>
    <n v="0"/>
  </r>
  <r>
    <x v="379"/>
    <x v="6"/>
    <s v="Cerdo"/>
    <x v="2"/>
    <s v="1022940"/>
    <x v="335"/>
    <s v="Pernil"/>
    <s v="Pernil Mano"/>
    <x v="2"/>
    <m/>
    <m/>
    <m/>
    <m/>
    <m/>
    <m/>
    <m/>
    <n v="11967.77"/>
    <n v="0"/>
    <s v="OK"/>
    <n v="0"/>
  </r>
  <r>
    <x v="380"/>
    <x v="6"/>
    <s v="Cerdo"/>
    <x v="2"/>
    <s v="1022941"/>
    <x v="336"/>
    <s v="Pernil"/>
    <s v="Pernil Mano"/>
    <x v="2"/>
    <m/>
    <m/>
    <m/>
    <m/>
    <m/>
    <m/>
    <m/>
    <n v="90120.006999999998"/>
    <n v="0"/>
    <s v="OK"/>
    <n v="0"/>
  </r>
  <r>
    <x v="243"/>
    <x v="6"/>
    <s v="Cerdo"/>
    <x v="2"/>
    <s v="1022945"/>
    <x v="169"/>
    <s v="Grasas"/>
    <s v="Grasa Interior"/>
    <x v="2"/>
    <m/>
    <m/>
    <m/>
    <m/>
    <m/>
    <m/>
    <m/>
    <n v="207181.26199999999"/>
    <n v="0"/>
    <s v="OK"/>
    <n v="0"/>
  </r>
  <r>
    <x v="244"/>
    <x v="6"/>
    <s v="Cerdo"/>
    <x v="2"/>
    <s v="1022985"/>
    <x v="226"/>
    <s v="Lomo"/>
    <s v="Lomo Vetado"/>
    <x v="4"/>
    <m/>
    <m/>
    <m/>
    <m/>
    <m/>
    <m/>
    <m/>
    <n v="10000.004999999999"/>
    <n v="0"/>
    <s v="OK"/>
    <n v="0"/>
  </r>
  <r>
    <x v="245"/>
    <x v="6"/>
    <s v="Cerdo"/>
    <x v="2"/>
    <s v="1022986"/>
    <x v="227"/>
    <s v="Panceta"/>
    <s v="Panceta s/Cuero"/>
    <x v="4"/>
    <m/>
    <m/>
    <m/>
    <m/>
    <m/>
    <m/>
    <m/>
    <n v="4512.7030000000004"/>
    <n v="0"/>
    <s v="OK"/>
    <n v="0"/>
  </r>
  <r>
    <x v="246"/>
    <x v="6"/>
    <s v="Cerdo"/>
    <x v="2"/>
    <s v="1022987"/>
    <x v="228"/>
    <s v="Plancha"/>
    <s v="Plancha s/Cuero"/>
    <x v="9"/>
    <m/>
    <m/>
    <m/>
    <m/>
    <m/>
    <m/>
    <m/>
    <n v="26708.63"/>
    <n v="0"/>
    <s v="OK"/>
    <n v="0"/>
  </r>
  <r>
    <x v="383"/>
    <x v="6"/>
    <s v="Cerdo"/>
    <x v="2"/>
    <s v="1022995"/>
    <x v="339"/>
    <s v="Panceta"/>
    <s v="Panceta c/Cuero"/>
    <x v="2"/>
    <m/>
    <m/>
    <m/>
    <m/>
    <m/>
    <m/>
    <m/>
    <n v="2000.0050000000001"/>
    <n v="0"/>
    <s v="OK"/>
    <n v="0"/>
  </r>
  <r>
    <x v="249"/>
    <x v="6"/>
    <s v="Cerdo"/>
    <x v="2"/>
    <s v="1023034"/>
    <x v="231"/>
    <s v="Cueros"/>
    <s v="Cuero Forro"/>
    <x v="2"/>
    <m/>
    <m/>
    <m/>
    <m/>
    <m/>
    <m/>
    <m/>
    <n v="130855.80899999999"/>
    <n v="0"/>
    <s v="OK"/>
    <n v="0"/>
  </r>
  <r>
    <x v="251"/>
    <x v="6"/>
    <s v="Cerdo"/>
    <x v="2"/>
    <s v="1023037"/>
    <x v="233"/>
    <s v="Panceta"/>
    <s v="Panceta s/Cuero"/>
    <x v="4"/>
    <m/>
    <m/>
    <m/>
    <m/>
    <m/>
    <m/>
    <m/>
    <n v="197799.785"/>
    <n v="0"/>
    <s v="OK"/>
    <n v="0"/>
  </r>
  <r>
    <x v="252"/>
    <x v="6"/>
    <s v="Cerdo"/>
    <x v="2"/>
    <s v="1023038"/>
    <x v="234"/>
    <s v="Lomo"/>
    <s v="Lomo Vetado"/>
    <x v="4"/>
    <m/>
    <m/>
    <m/>
    <m/>
    <m/>
    <m/>
    <m/>
    <n v="114578.57799999999"/>
    <n v="0"/>
    <s v="OK"/>
    <n v="0"/>
  </r>
  <r>
    <x v="255"/>
    <x v="6"/>
    <s v="Cerdo"/>
    <x v="2"/>
    <s v="1023090"/>
    <x v="237"/>
    <s v="Panceta"/>
    <s v="Panceta s/Cuero"/>
    <x v="4"/>
    <m/>
    <m/>
    <m/>
    <m/>
    <m/>
    <m/>
    <m/>
    <n v="42908.334000000003"/>
    <n v="0"/>
    <s v="OK"/>
    <n v="0"/>
  </r>
  <r>
    <x v="387"/>
    <x v="6"/>
    <s v="Cerdo"/>
    <x v="2"/>
    <s v="1023093"/>
    <x v="322"/>
    <s v="Recortes"/>
    <s v="Recortes No Magro"/>
    <x v="2"/>
    <m/>
    <m/>
    <m/>
    <m/>
    <m/>
    <m/>
    <m/>
    <n v="66091.311000000002"/>
    <n v="0"/>
    <s v="OK"/>
    <n v="0"/>
  </r>
  <r>
    <x v="256"/>
    <x v="6"/>
    <s v="Cerdo"/>
    <x v="2"/>
    <s v="1023109"/>
    <x v="198"/>
    <s v="Grasas"/>
    <s v="Grasa Gordura"/>
    <x v="2"/>
    <m/>
    <m/>
    <m/>
    <m/>
    <m/>
    <m/>
    <m/>
    <n v="90746.403999999995"/>
    <n v="0"/>
    <s v="OK"/>
    <n v="0"/>
  </r>
  <r>
    <x v="257"/>
    <x v="6"/>
    <s v="Cerdo"/>
    <x v="2"/>
    <s v="1023110"/>
    <x v="238"/>
    <s v="Cueros"/>
    <s v="Cuero Forro"/>
    <x v="2"/>
    <m/>
    <m/>
    <m/>
    <m/>
    <m/>
    <m/>
    <m/>
    <n v="148229.717"/>
    <n v="0"/>
    <s v="OK"/>
    <n v="0"/>
  </r>
  <r>
    <x v="258"/>
    <x v="6"/>
    <s v="Cerdo"/>
    <x v="2"/>
    <s v="1023111"/>
    <x v="239"/>
    <s v="Grasas"/>
    <s v="Grasa Forro"/>
    <x v="2"/>
    <m/>
    <m/>
    <m/>
    <m/>
    <m/>
    <m/>
    <m/>
    <n v="3846.7249999999999"/>
    <n v="0"/>
    <s v="OK"/>
    <n v="0"/>
  </r>
  <r>
    <x v="389"/>
    <x v="6"/>
    <s v="Cerdo"/>
    <x v="2"/>
    <s v="1023123"/>
    <x v="344"/>
    <s v="Lomo"/>
    <s v="Lomo Vetado"/>
    <x v="8"/>
    <m/>
    <m/>
    <m/>
    <m/>
    <m/>
    <m/>
    <m/>
    <n v="4275.6149999999998"/>
    <n v="0"/>
    <s v="OK"/>
    <n v="0"/>
  </r>
  <r>
    <x v="390"/>
    <x v="6"/>
    <s v="Cerdo"/>
    <x v="2"/>
    <s v="1023126"/>
    <x v="345"/>
    <s v="Recortes"/>
    <s v="Recortes No Magro"/>
    <x v="2"/>
    <m/>
    <m/>
    <m/>
    <m/>
    <m/>
    <m/>
    <m/>
    <n v="11928.441000000001"/>
    <n v="0"/>
    <s v="OK"/>
    <n v="0"/>
  </r>
  <r>
    <x v="393"/>
    <x v="6"/>
    <s v="Cerdo"/>
    <x v="2"/>
    <s v="1023143"/>
    <x v="321"/>
    <s v="Prolijado"/>
    <s v="Prolijado Plateada"/>
    <x v="2"/>
    <m/>
    <m/>
    <m/>
    <m/>
    <m/>
    <m/>
    <m/>
    <n v="999.99800000000005"/>
    <n v="0"/>
    <s v="OK"/>
    <n v="0"/>
  </r>
  <r>
    <x v="491"/>
    <x v="6"/>
    <s v="Cerdo"/>
    <x v="2"/>
    <s v="1023144"/>
    <x v="431"/>
    <s v="Plancha"/>
    <s v="Plancha c/Cuero"/>
    <x v="4"/>
    <m/>
    <m/>
    <m/>
    <m/>
    <m/>
    <m/>
    <m/>
    <n v="44060.874000000003"/>
    <n v="0"/>
    <s v="OK"/>
    <n v="0"/>
  </r>
  <r>
    <x v="259"/>
    <x v="6"/>
    <s v="Cerdo"/>
    <x v="2"/>
    <s v="1023163"/>
    <x v="240"/>
    <s v="Lomo"/>
    <s v="Lomo Vetado"/>
    <x v="9"/>
    <m/>
    <m/>
    <m/>
    <m/>
    <m/>
    <m/>
    <m/>
    <n v="25023.894"/>
    <n v="0"/>
    <s v="OK"/>
    <n v="0"/>
  </r>
  <r>
    <x v="474"/>
    <x v="6"/>
    <s v="Cerdo"/>
    <x v="2"/>
    <s v="1023184"/>
    <x v="418"/>
    <s v="Lomo"/>
    <s v="Lomo CC Loin"/>
    <x v="8"/>
    <m/>
    <m/>
    <m/>
    <m/>
    <m/>
    <m/>
    <m/>
    <n v="1101.107"/>
    <n v="0"/>
    <s v="OK"/>
    <n v="0"/>
  </r>
  <r>
    <x v="397"/>
    <x v="6"/>
    <s v="Cerdo"/>
    <x v="2"/>
    <s v="1023190"/>
    <x v="349"/>
    <s v="Subprod"/>
    <s v="Subprod Visceras"/>
    <x v="5"/>
    <m/>
    <m/>
    <m/>
    <m/>
    <m/>
    <m/>
    <m/>
    <n v="151422.726"/>
    <n v="0"/>
    <s v="OK"/>
    <n v="0"/>
  </r>
  <r>
    <x v="261"/>
    <x v="6"/>
    <s v="Cerdo"/>
    <x v="2"/>
    <s v="1023194"/>
    <x v="242"/>
    <s v="Panceta"/>
    <s v="Panceta s/Cuero"/>
    <x v="9"/>
    <m/>
    <m/>
    <m/>
    <m/>
    <m/>
    <m/>
    <m/>
    <n v="21683.458999999999"/>
    <n v="0"/>
    <s v="OK"/>
    <n v="0"/>
  </r>
  <r>
    <x v="585"/>
    <x v="6"/>
    <s v="Cerdo"/>
    <x v="2"/>
    <s v="1023218"/>
    <x v="508"/>
    <s v="Subprod"/>
    <s v="Subprod Visceras"/>
    <x v="6"/>
    <m/>
    <m/>
    <m/>
    <m/>
    <m/>
    <m/>
    <m/>
    <n v="98938.245999999999"/>
    <n v="0"/>
    <s v="OK"/>
    <n v="0"/>
  </r>
  <r>
    <x v="400"/>
    <x v="6"/>
    <s v="Cerdo"/>
    <x v="2"/>
    <s v="1023265"/>
    <x v="352"/>
    <s v="Cost-Pec"/>
    <s v="Cost-Pec Trozos"/>
    <x v="8"/>
    <m/>
    <m/>
    <m/>
    <m/>
    <m/>
    <m/>
    <m/>
    <n v="6537"/>
    <n v="0"/>
    <s v="OK"/>
    <n v="0"/>
  </r>
  <r>
    <x v="401"/>
    <x v="6"/>
    <s v="Cerdo"/>
    <x v="2"/>
    <s v="1023273"/>
    <x v="353"/>
    <s v="Pierna"/>
    <s v="Pierna Pulpa Fina"/>
    <x v="5"/>
    <m/>
    <m/>
    <m/>
    <m/>
    <m/>
    <m/>
    <m/>
    <n v="54639.582000000002"/>
    <n v="0"/>
    <s v="OK"/>
    <n v="0"/>
  </r>
  <r>
    <x v="402"/>
    <x v="6"/>
    <s v="Cerdo"/>
    <x v="2"/>
    <s v="1023274"/>
    <x v="354"/>
    <s v="Pierna"/>
    <s v="Pierna Pulpa Fina"/>
    <x v="5"/>
    <m/>
    <m/>
    <m/>
    <m/>
    <m/>
    <m/>
    <m/>
    <n v="13466.989"/>
    <n v="0"/>
    <s v="OK"/>
    <n v="0"/>
  </r>
  <r>
    <x v="538"/>
    <x v="6"/>
    <s v="Cerdo"/>
    <x v="2"/>
    <s v="1023276"/>
    <x v="472"/>
    <s v="Pierna"/>
    <s v="Pierna Pulpa Fina"/>
    <x v="5"/>
    <m/>
    <m/>
    <m/>
    <m/>
    <m/>
    <m/>
    <m/>
    <n v="31504.267"/>
    <n v="0"/>
    <s v="OK"/>
    <n v="0"/>
  </r>
  <r>
    <x v="262"/>
    <x v="6"/>
    <s v="Cerdo"/>
    <x v="2"/>
    <s v="1023283"/>
    <x v="243"/>
    <s v="Subprod"/>
    <s v="Subprod Grasa"/>
    <x v="4"/>
    <m/>
    <m/>
    <m/>
    <m/>
    <m/>
    <m/>
    <m/>
    <n v="80008.981"/>
    <n v="0"/>
    <s v="OK"/>
    <n v="0"/>
  </r>
  <r>
    <x v="404"/>
    <x v="6"/>
    <s v="Cerdo"/>
    <x v="2"/>
    <s v="1023291"/>
    <x v="356"/>
    <s v="Huesos"/>
    <s v="Huesos Cuarto Centra"/>
    <x v="2"/>
    <m/>
    <m/>
    <m/>
    <m/>
    <m/>
    <m/>
    <m/>
    <n v="35248.697999999997"/>
    <n v="0"/>
    <s v="OK"/>
    <n v="0"/>
  </r>
  <r>
    <x v="263"/>
    <x v="6"/>
    <s v="Cerdo"/>
    <x v="2"/>
    <s v="1023301"/>
    <x v="244"/>
    <s v="Lomo"/>
    <s v="Lomo CC Loin"/>
    <x v="9"/>
    <m/>
    <m/>
    <m/>
    <m/>
    <m/>
    <m/>
    <m/>
    <n v="47479.375"/>
    <n v="0"/>
    <s v="OK"/>
    <n v="0"/>
  </r>
  <r>
    <x v="264"/>
    <x v="6"/>
    <s v="Cerdo"/>
    <x v="2"/>
    <s v="1023306"/>
    <x v="195"/>
    <s v="Cueros"/>
    <s v="Cuero Mixto"/>
    <x v="2"/>
    <m/>
    <m/>
    <m/>
    <m/>
    <m/>
    <m/>
    <m/>
    <n v="385610.79599999997"/>
    <n v="0"/>
    <s v="OK"/>
    <n v="0"/>
  </r>
  <r>
    <x v="265"/>
    <x v="6"/>
    <s v="Cerdo"/>
    <x v="2"/>
    <s v="1023307"/>
    <x v="245"/>
    <s v="Subprod"/>
    <s v="Subprod Visceras"/>
    <x v="4"/>
    <m/>
    <m/>
    <m/>
    <m/>
    <m/>
    <m/>
    <m/>
    <n v="34294.35"/>
    <n v="0"/>
    <s v="OK"/>
    <n v="0"/>
  </r>
  <r>
    <x v="406"/>
    <x v="6"/>
    <s v="Cerdo"/>
    <x v="2"/>
    <s v="1023318"/>
    <x v="357"/>
    <s v="Recortes"/>
    <s v="Recortes No Magro"/>
    <x v="6"/>
    <m/>
    <m/>
    <m/>
    <m/>
    <m/>
    <m/>
    <m/>
    <n v="2157.511"/>
    <n v="0"/>
    <s v="OK"/>
    <n v="0"/>
  </r>
  <r>
    <x v="407"/>
    <x v="6"/>
    <s v="Cerdo"/>
    <x v="2"/>
    <s v="1023319"/>
    <x v="358"/>
    <s v="Recortes"/>
    <s v="Recortes No Magro"/>
    <x v="6"/>
    <m/>
    <m/>
    <m/>
    <m/>
    <m/>
    <m/>
    <m/>
    <n v="16503.433000000001"/>
    <n v="0"/>
    <s v="OK"/>
    <n v="0"/>
  </r>
  <r>
    <x v="475"/>
    <x v="6"/>
    <s v="Cerdo"/>
    <x v="2"/>
    <s v="1023324"/>
    <x v="263"/>
    <s v="Pierna"/>
    <s v="Pierna Pulpa"/>
    <x v="6"/>
    <m/>
    <m/>
    <m/>
    <m/>
    <m/>
    <m/>
    <m/>
    <n v="305938.87099999998"/>
    <n v="0"/>
    <s v="OK"/>
    <n v="0"/>
  </r>
  <r>
    <x v="267"/>
    <x v="6"/>
    <s v="Cerdo"/>
    <x v="2"/>
    <s v="1023326"/>
    <x v="247"/>
    <s v="Subprod"/>
    <s v="Subprod Visceras"/>
    <x v="4"/>
    <m/>
    <m/>
    <m/>
    <m/>
    <m/>
    <m/>
    <m/>
    <n v="34121.684000000001"/>
    <n v="0"/>
    <s v="OK"/>
    <n v="0"/>
  </r>
  <r>
    <x v="268"/>
    <x v="6"/>
    <s v="Cerdo"/>
    <x v="2"/>
    <s v="1023329"/>
    <x v="165"/>
    <s v="Cueros"/>
    <s v="Cuero Papada"/>
    <x v="3"/>
    <m/>
    <m/>
    <m/>
    <m/>
    <m/>
    <m/>
    <m/>
    <n v="15045.973"/>
    <n v="0"/>
    <s v="OK"/>
    <n v="0"/>
  </r>
  <r>
    <x v="464"/>
    <x v="6"/>
    <s v="Cerdo"/>
    <x v="2"/>
    <s v="1023331"/>
    <x v="289"/>
    <s v="Lomo"/>
    <s v="Lomo Vetado"/>
    <x v="0"/>
    <m/>
    <m/>
    <m/>
    <m/>
    <m/>
    <m/>
    <m/>
    <n v="959.06700000000001"/>
    <n v="0"/>
    <s v="OK"/>
    <n v="0"/>
  </r>
  <r>
    <x v="269"/>
    <x v="6"/>
    <s v="Cerdo"/>
    <x v="2"/>
    <s v="1023334"/>
    <x v="248"/>
    <s v="Cueros"/>
    <s v="Cuero Mixto"/>
    <x v="3"/>
    <m/>
    <m/>
    <m/>
    <m/>
    <m/>
    <m/>
    <m/>
    <n v="143980.538"/>
    <n v="0"/>
    <s v="OK"/>
    <n v="0"/>
  </r>
  <r>
    <x v="270"/>
    <x v="6"/>
    <s v="Cerdo"/>
    <x v="2"/>
    <s v="1023336"/>
    <x v="248"/>
    <s v="Cueros"/>
    <s v="Cuero Mixto"/>
    <x v="3"/>
    <m/>
    <m/>
    <m/>
    <m/>
    <m/>
    <m/>
    <m/>
    <n v="4419.7330000000002"/>
    <n v="0"/>
    <s v="OK"/>
    <n v="0"/>
  </r>
  <r>
    <x v="465"/>
    <x v="6"/>
    <s v="Cerdo"/>
    <x v="2"/>
    <s v="1023349"/>
    <x v="412"/>
    <s v="Lomo"/>
    <s v="Lomo Centro"/>
    <x v="9"/>
    <m/>
    <m/>
    <m/>
    <m/>
    <m/>
    <m/>
    <m/>
    <n v="8914.5229999999992"/>
    <n v="0"/>
    <s v="OK"/>
    <n v="0"/>
  </r>
  <r>
    <x v="466"/>
    <x v="6"/>
    <s v="Cerdo"/>
    <x v="2"/>
    <s v="1023350"/>
    <x v="413"/>
    <s v="Lomo"/>
    <s v="Lomo Vetado"/>
    <x v="9"/>
    <m/>
    <m/>
    <m/>
    <m/>
    <m/>
    <m/>
    <m/>
    <n v="20411.977999999999"/>
    <n v="0"/>
    <s v="OK"/>
    <n v="0"/>
  </r>
  <r>
    <x v="467"/>
    <x v="6"/>
    <s v="Cerdo"/>
    <x v="2"/>
    <s v="1023351"/>
    <x v="414"/>
    <s v="Panceta"/>
    <s v="Panceta s/Cuero"/>
    <x v="9"/>
    <m/>
    <m/>
    <m/>
    <m/>
    <m/>
    <m/>
    <m/>
    <n v="72.506"/>
    <n v="0"/>
    <s v="OK"/>
    <n v="0"/>
  </r>
  <r>
    <x v="468"/>
    <x v="6"/>
    <s v="Cerdo"/>
    <x v="2"/>
    <s v="1023352"/>
    <x v="415"/>
    <s v="Panceta"/>
    <s v="Panceta s/Cuero"/>
    <x v="9"/>
    <m/>
    <m/>
    <m/>
    <m/>
    <m/>
    <m/>
    <m/>
    <n v="52873.052000000003"/>
    <n v="0"/>
    <s v="OK"/>
    <n v="0"/>
  </r>
  <r>
    <x v="539"/>
    <x v="6"/>
    <s v="Cerdo"/>
    <x v="2"/>
    <s v="1023354"/>
    <x v="473"/>
    <s v="Pernil"/>
    <s v="Pernil Mano"/>
    <x v="2"/>
    <m/>
    <m/>
    <m/>
    <m/>
    <m/>
    <m/>
    <m/>
    <n v="84845.879000000001"/>
    <n v="0"/>
    <s v="OK"/>
    <n v="0"/>
  </r>
  <r>
    <x v="492"/>
    <x v="6"/>
    <s v="Cerdo"/>
    <x v="2"/>
    <s v="1023355"/>
    <x v="245"/>
    <s v="Subprod"/>
    <s v="Subprod Visceras"/>
    <x v="0"/>
    <m/>
    <m/>
    <m/>
    <m/>
    <m/>
    <m/>
    <m/>
    <n v="23899.999"/>
    <n v="0"/>
    <s v="OK"/>
    <n v="0"/>
  </r>
  <r>
    <x v="540"/>
    <x v="6"/>
    <s v="Cerdo"/>
    <x v="2"/>
    <s v="1023364"/>
    <x v="474"/>
    <s v="Subprod"/>
    <s v="Subprod Patas-Manos"/>
    <x v="2"/>
    <m/>
    <m/>
    <m/>
    <m/>
    <m/>
    <m/>
    <m/>
    <n v="194.92699999999999"/>
    <n v="0"/>
    <s v="OK"/>
    <n v="0"/>
  </r>
  <r>
    <x v="542"/>
    <x v="6"/>
    <s v="Cerdo"/>
    <x v="2"/>
    <s v="1023366"/>
    <x v="476"/>
    <s v="Subprod"/>
    <s v="Subprod Patas-Manos"/>
    <x v="2"/>
    <m/>
    <m/>
    <m/>
    <m/>
    <m/>
    <m/>
    <m/>
    <n v="237.297"/>
    <n v="0"/>
    <s v="OK"/>
    <n v="0"/>
  </r>
  <r>
    <x v="544"/>
    <x v="6"/>
    <s v="Cerdo"/>
    <x v="2"/>
    <s v="1023375"/>
    <x v="478"/>
    <s v="Subprod"/>
    <s v="Subprod Tripa"/>
    <x v="6"/>
    <m/>
    <m/>
    <m/>
    <m/>
    <m/>
    <m/>
    <m/>
    <n v="7626.5020000000004"/>
    <n v="0"/>
    <s v="OK"/>
    <n v="0"/>
  </r>
  <r>
    <x v="500"/>
    <x v="6"/>
    <s v="Cerdo"/>
    <x v="2"/>
    <s v="1023383"/>
    <x v="438"/>
    <s v="Subprod"/>
    <s v="Subprod Visceras"/>
    <x v="6"/>
    <m/>
    <m/>
    <m/>
    <m/>
    <m/>
    <m/>
    <m/>
    <n v="76007.047000000006"/>
    <n v="0"/>
    <s v="OK"/>
    <n v="0"/>
  </r>
  <r>
    <x v="564"/>
    <x v="6"/>
    <s v="Cerdo"/>
    <x v="2"/>
    <s v="1023397"/>
    <x v="133"/>
    <s v="Grasas"/>
    <s v="Grasa Gordura"/>
    <x v="4"/>
    <m/>
    <m/>
    <m/>
    <m/>
    <m/>
    <m/>
    <m/>
    <n v="3663.6860000000001"/>
    <n v="0"/>
    <s v="OK"/>
    <n v="0"/>
  </r>
  <r>
    <x v="569"/>
    <x v="6"/>
    <s v="Cerdo"/>
    <x v="2"/>
    <s v="1023400"/>
    <x v="497"/>
    <s v="Pierna"/>
    <s v="Pierna Pulpa"/>
    <x v="7"/>
    <m/>
    <m/>
    <m/>
    <m/>
    <m/>
    <m/>
    <m/>
    <n v="19619.101999999999"/>
    <n v="0"/>
    <s v="OK"/>
    <n v="0"/>
  </r>
  <r>
    <x v="610"/>
    <x v="6"/>
    <s v="Cerdo"/>
    <x v="2"/>
    <s v="1023409"/>
    <x v="157"/>
    <s v="Chuleta"/>
    <s v="Chuleta Huesos"/>
    <x v="6"/>
    <m/>
    <m/>
    <m/>
    <m/>
    <m/>
    <m/>
    <m/>
    <n v="21999.995999999999"/>
    <n v="0"/>
    <s v="OK"/>
    <n v="0"/>
  </r>
  <r>
    <x v="586"/>
    <x v="6"/>
    <s v="Cerdo"/>
    <x v="2"/>
    <s v="1023411"/>
    <x v="509"/>
    <s v="Pierna"/>
    <s v="Pierna Pulpa Fina"/>
    <x v="2"/>
    <m/>
    <m/>
    <m/>
    <m/>
    <m/>
    <m/>
    <m/>
    <n v="52065.993000000002"/>
    <n v="0"/>
    <s v="OK"/>
    <n v="0"/>
  </r>
  <r>
    <x v="587"/>
    <x v="6"/>
    <s v="Cerdo"/>
    <x v="2"/>
    <s v="1023412"/>
    <x v="510"/>
    <s v="Pierna"/>
    <s v="Pierna Pulpa"/>
    <x v="2"/>
    <m/>
    <m/>
    <m/>
    <m/>
    <m/>
    <m/>
    <m/>
    <n v="50026.487000000001"/>
    <n v="0"/>
    <s v="OK"/>
    <n v="0"/>
  </r>
  <r>
    <x v="588"/>
    <x v="6"/>
    <s v="Cerdo"/>
    <x v="2"/>
    <s v="1023417"/>
    <x v="511"/>
    <s v="Pierna"/>
    <s v="Pierna Pulpa"/>
    <x v="7"/>
    <m/>
    <m/>
    <m/>
    <m/>
    <m/>
    <m/>
    <m/>
    <n v="49115.705999999998"/>
    <n v="0"/>
    <s v="OK"/>
    <n v="0"/>
  </r>
  <r>
    <x v="611"/>
    <x v="6"/>
    <s v="Cerdo"/>
    <x v="2"/>
    <s v="1023421"/>
    <x v="114"/>
    <s v="Cost-Pec"/>
    <s v="Cost-Pec Entero"/>
    <x v="6"/>
    <m/>
    <m/>
    <m/>
    <m/>
    <m/>
    <m/>
    <m/>
    <n v="24356.226999999999"/>
    <n v="0"/>
    <s v="OK"/>
    <n v="0"/>
  </r>
  <r>
    <x v="408"/>
    <x v="6"/>
    <s v="Pavo"/>
    <x v="0"/>
    <s v="1030224"/>
    <x v="359"/>
    <s v="Trutro"/>
    <s v="Trutro Largo"/>
    <x v="0"/>
    <n v="1675"/>
    <n v="22325"/>
    <n v="24000"/>
    <n v="-63015"/>
    <n v="63015"/>
    <n v="0"/>
    <m/>
    <m/>
    <n v="0"/>
    <s v="OK"/>
    <n v="0"/>
  </r>
  <r>
    <x v="410"/>
    <x v="6"/>
    <s v="Pavo"/>
    <x v="0"/>
    <s v="1030309"/>
    <x v="361"/>
    <s v="Menudencias"/>
    <s v="Menudencias Cogote"/>
    <x v="4"/>
    <n v="-714"/>
    <n v="714"/>
    <n v="0"/>
    <n v="2775"/>
    <n v="714"/>
    <n v="3489"/>
    <m/>
    <m/>
    <n v="3489"/>
    <s v="Sobre ingreso"/>
    <n v="0"/>
  </r>
  <r>
    <x v="411"/>
    <x v="6"/>
    <s v="Pavo"/>
    <x v="0"/>
    <s v="1030332"/>
    <x v="362"/>
    <s v="Ala"/>
    <s v="Ala Trutro"/>
    <x v="1"/>
    <n v="-3328"/>
    <n v="3328"/>
    <n v="0"/>
    <m/>
    <m/>
    <m/>
    <m/>
    <m/>
    <n v="0"/>
    <s v="OK"/>
    <n v="0"/>
  </r>
  <r>
    <x v="411"/>
    <x v="6"/>
    <s v="Pavo"/>
    <x v="0"/>
    <s v="1030332"/>
    <x v="362"/>
    <s v="Ala"/>
    <s v="Ala Trutro"/>
    <x v="0"/>
    <n v="0"/>
    <n v="72000"/>
    <n v="72000"/>
    <n v="16088"/>
    <n v="55912"/>
    <n v="72000"/>
    <m/>
    <m/>
    <n v="72000"/>
    <s v="Sobre ingreso"/>
    <n v="0"/>
  </r>
  <r>
    <x v="412"/>
    <x v="6"/>
    <s v="Pavo"/>
    <x v="0"/>
    <s v="1030355"/>
    <x v="363"/>
    <s v="Varios"/>
    <s v="Varios Carcasa"/>
    <x v="1"/>
    <n v="-14372"/>
    <n v="62400"/>
    <n v="48000"/>
    <m/>
    <m/>
    <m/>
    <m/>
    <m/>
    <n v="0"/>
    <s v="OK"/>
    <n v="0"/>
  </r>
  <r>
    <x v="413"/>
    <x v="6"/>
    <s v="Pavo"/>
    <x v="0"/>
    <s v="1030378"/>
    <x v="364"/>
    <s v="Menudencias"/>
    <s v="Menudencias Corazón"/>
    <x v="1"/>
    <n v="1847"/>
    <n v="0"/>
    <n v="1847"/>
    <m/>
    <m/>
    <m/>
    <m/>
    <m/>
    <n v="0"/>
    <s v="OK"/>
    <n v="0"/>
  </r>
  <r>
    <x v="480"/>
    <x v="6"/>
    <s v="Pavo"/>
    <x v="0"/>
    <s v="1030498"/>
    <x v="422"/>
    <s v="Menudencias"/>
    <s v="Menudencias Contre"/>
    <x v="0"/>
    <n v="0"/>
    <n v="12000"/>
    <n v="12000"/>
    <n v="0"/>
    <n v="12000"/>
    <n v="12000"/>
    <m/>
    <m/>
    <n v="12000"/>
    <s v="Sobre ingreso"/>
    <n v="0"/>
  </r>
  <r>
    <x v="501"/>
    <x v="6"/>
    <s v="Pavo"/>
    <x v="0"/>
    <s v="1030525"/>
    <x v="439"/>
    <s v="Ala"/>
    <s v="Ala Trutro"/>
    <x v="2"/>
    <n v="5887"/>
    <n v="37269"/>
    <n v="36000"/>
    <n v="0"/>
    <n v="53357"/>
    <n v="48000"/>
    <m/>
    <m/>
    <n v="48000"/>
    <s v="Sobre ingreso"/>
    <n v="0"/>
  </r>
  <r>
    <x v="414"/>
    <x v="6"/>
    <s v="Pavo"/>
    <x v="0"/>
    <s v="1030535"/>
    <x v="365"/>
    <s v="Trutro"/>
    <s v="Trutro Largo"/>
    <x v="4"/>
    <n v="0"/>
    <n v="22000"/>
    <n v="22000"/>
    <n v="0"/>
    <n v="22000"/>
    <n v="22000"/>
    <n v="19500"/>
    <m/>
    <n v="2500"/>
    <s v="Sobre ingreso"/>
    <n v="0"/>
  </r>
  <r>
    <x v="502"/>
    <x v="6"/>
    <s v="Pavo"/>
    <x v="0"/>
    <s v="1030542"/>
    <x v="440"/>
    <s v="Pech Desh"/>
    <s v="Pech Desh s/Piel"/>
    <x v="4"/>
    <n v="1190"/>
    <n v="94810"/>
    <n v="96000"/>
    <n v="0"/>
    <n v="96000"/>
    <n v="96000"/>
    <n v="24500"/>
    <m/>
    <n v="71500"/>
    <s v="Sobre ingreso"/>
    <n v="0"/>
  </r>
  <r>
    <x v="452"/>
    <x v="6"/>
    <s v="Pavo"/>
    <x v="0"/>
    <s v="1030544"/>
    <x v="402"/>
    <s v="Menudencias"/>
    <s v="Menudencias Contre"/>
    <x v="1"/>
    <n v="0"/>
    <n v="2200"/>
    <n v="2200"/>
    <m/>
    <m/>
    <m/>
    <m/>
    <m/>
    <n v="0"/>
    <s v="OK"/>
    <n v="0"/>
  </r>
  <r>
    <x v="415"/>
    <x v="6"/>
    <s v="Pavo"/>
    <x v="0"/>
    <s v="1030545"/>
    <x v="366"/>
    <s v="Trutro Desh"/>
    <s v="Trutro Desh Corto"/>
    <x v="0"/>
    <n v="2870"/>
    <n v="21130"/>
    <n v="24000"/>
    <n v="13875"/>
    <n v="10125"/>
    <n v="24000"/>
    <n v="24000"/>
    <m/>
    <n v="0"/>
    <s v="OK"/>
    <n v="0"/>
  </r>
  <r>
    <x v="416"/>
    <x v="6"/>
    <s v="Pavo"/>
    <x v="0"/>
    <s v="1030635"/>
    <x v="367"/>
    <s v="Menudencias"/>
    <s v="Menudencias Cogote"/>
    <x v="1"/>
    <n v="23079"/>
    <n v="0"/>
    <n v="23079"/>
    <m/>
    <m/>
    <m/>
    <m/>
    <m/>
    <n v="0"/>
    <s v="OK"/>
    <n v="0"/>
  </r>
  <r>
    <x v="417"/>
    <x v="6"/>
    <s v="Pavo"/>
    <x v="0"/>
    <s v="1030670"/>
    <x v="368"/>
    <s v="Pech Desh"/>
    <s v="Pech Desh s/Piel"/>
    <x v="0"/>
    <n v="9753"/>
    <n v="14247"/>
    <n v="24000"/>
    <n v="26753"/>
    <n v="0"/>
    <n v="24000"/>
    <m/>
    <m/>
    <n v="24000"/>
    <s v="Sobre ingreso"/>
    <n v="0"/>
  </r>
  <r>
    <x v="418"/>
    <x v="6"/>
    <s v="Pavo"/>
    <x v="0"/>
    <s v="1030720"/>
    <x v="369"/>
    <s v="Recortes"/>
    <s v="Recortes Piel"/>
    <x v="0"/>
    <n v="0"/>
    <n v="24000"/>
    <n v="24000"/>
    <n v="0"/>
    <n v="24000"/>
    <n v="24000"/>
    <n v="24000"/>
    <m/>
    <n v="0"/>
    <s v="OK"/>
    <n v="0"/>
  </r>
  <r>
    <x v="508"/>
    <x v="6"/>
    <s v="Pavo"/>
    <x v="0"/>
    <s v="1030788"/>
    <x v="446"/>
    <s v="Ala"/>
    <s v="Ala Punta"/>
    <x v="1"/>
    <n v="-2070"/>
    <n v="0"/>
    <n v="0"/>
    <m/>
    <m/>
    <m/>
    <m/>
    <m/>
    <n v="0"/>
    <s v="OK"/>
    <n v="0"/>
  </r>
  <r>
    <x v="555"/>
    <x v="6"/>
    <s v="Pavo"/>
    <x v="0"/>
    <s v="1030802"/>
    <x v="488"/>
    <s v="Carne Recuperada"/>
    <s v="Carne Recuperada"/>
    <x v="6"/>
    <m/>
    <m/>
    <m/>
    <m/>
    <m/>
    <m/>
    <n v="72000"/>
    <m/>
    <n v="-72000"/>
    <s v="Pendiente de ingreso"/>
    <n v="0"/>
  </r>
  <r>
    <x v="590"/>
    <x v="6"/>
    <s v="Pavo"/>
    <x v="0"/>
    <s v="1030817"/>
    <x v="359"/>
    <s v="Trutro"/>
    <s v="Trutro Largo"/>
    <x v="0"/>
    <m/>
    <m/>
    <m/>
    <m/>
    <m/>
    <m/>
    <n v="48000"/>
    <m/>
    <n v="-48000"/>
    <s v="Pendiente de ingreso"/>
    <n v="0"/>
  </r>
  <r>
    <x v="421"/>
    <x v="6"/>
    <s v="Pavo"/>
    <x v="1"/>
    <s v="1030239"/>
    <x v="372"/>
    <s v="Ala"/>
    <s v="Ala Centro Punta"/>
    <x v="5"/>
    <n v="4843"/>
    <n v="19198"/>
    <n v="24000"/>
    <n v="4273"/>
    <n v="19728"/>
    <n v="24000"/>
    <n v="24008.04"/>
    <m/>
    <n v="-8.0400000000008731"/>
    <s v="Pendiente de ingreso"/>
    <n v="0"/>
  </r>
  <r>
    <x v="422"/>
    <x v="6"/>
    <s v="Pavo"/>
    <x v="1"/>
    <s v="1030265"/>
    <x v="373"/>
    <s v="Pech Desh"/>
    <s v="Pech Desh s/Piel"/>
    <x v="7"/>
    <n v="-63600"/>
    <n v="63600"/>
    <n v="0"/>
    <n v="-49600"/>
    <n v="63600"/>
    <n v="12000"/>
    <m/>
    <m/>
    <n v="12000"/>
    <s v="Sobre ingreso"/>
    <n v="0"/>
  </r>
  <r>
    <x v="591"/>
    <x v="6"/>
    <s v="Pavo"/>
    <x v="1"/>
    <s v="1030279"/>
    <x v="513"/>
    <s v="Trutro Desh"/>
    <s v="Trutro Desh Corto"/>
    <x v="7"/>
    <n v="-14400"/>
    <n v="36000"/>
    <n v="21600"/>
    <n v="-21600"/>
    <n v="43200"/>
    <n v="21600"/>
    <n v="21600"/>
    <m/>
    <n v="0"/>
    <s v="OK"/>
    <n v="0"/>
  </r>
  <r>
    <x v="509"/>
    <x v="6"/>
    <s v="Pavo"/>
    <x v="1"/>
    <s v="1030294"/>
    <x v="447"/>
    <s v="Pech Desh"/>
    <s v="Pech Desh s/Piel"/>
    <x v="7"/>
    <n v="600"/>
    <n v="0"/>
    <n v="0"/>
    <m/>
    <m/>
    <m/>
    <m/>
    <m/>
    <n v="0"/>
    <s v="OK"/>
    <n v="0"/>
  </r>
  <r>
    <x v="423"/>
    <x v="6"/>
    <s v="Pavo"/>
    <x v="1"/>
    <s v="1030321"/>
    <x v="374"/>
    <s v="Pech"/>
    <s v="Pech Entera"/>
    <x v="5"/>
    <n v="299"/>
    <n v="6120"/>
    <n v="6120"/>
    <n v="3365"/>
    <n v="6120"/>
    <n v="9485"/>
    <n v="9492.7999999999993"/>
    <m/>
    <n v="-7.7999999999992724"/>
    <s v="Pendiente de ingreso"/>
    <n v="0"/>
  </r>
  <r>
    <x v="511"/>
    <x v="6"/>
    <s v="Pavo"/>
    <x v="1"/>
    <s v="1030327"/>
    <x v="448"/>
    <s v="Pech Desh"/>
    <s v="Pech Desh s/Piel"/>
    <x v="6"/>
    <n v="-14443"/>
    <n v="50443"/>
    <n v="24000"/>
    <n v="-14291"/>
    <n v="50443"/>
    <n v="24000"/>
    <n v="24010"/>
    <m/>
    <n v="-10"/>
    <s v="Pendiente de ingreso"/>
    <n v="0"/>
  </r>
  <r>
    <x v="424"/>
    <x v="6"/>
    <s v="Pavo"/>
    <x v="1"/>
    <s v="1030337"/>
    <x v="375"/>
    <s v="Pech Desh"/>
    <s v="Pech Desh s/Piel"/>
    <x v="6"/>
    <n v="33103"/>
    <n v="206897"/>
    <n v="240000"/>
    <n v="70529"/>
    <n v="169470"/>
    <n v="240000"/>
    <n v="240000"/>
    <m/>
    <n v="0"/>
    <s v="OK"/>
    <n v="0"/>
  </r>
  <r>
    <x v="412"/>
    <x v="6"/>
    <s v="Pavo"/>
    <x v="1"/>
    <s v="1030355"/>
    <x v="363"/>
    <s v="Varios"/>
    <s v="Varios Carcasa"/>
    <x v="1"/>
    <m/>
    <m/>
    <m/>
    <n v="-8163"/>
    <n v="56163"/>
    <n v="48000"/>
    <m/>
    <m/>
    <n v="48000"/>
    <s v="Sobre ingreso"/>
    <n v="0"/>
  </r>
  <r>
    <x v="412"/>
    <x v="6"/>
    <s v="Pavo"/>
    <x v="1"/>
    <s v="1030355"/>
    <x v="363"/>
    <s v="Varios"/>
    <s v="Varios Carcasa"/>
    <x v="7"/>
    <m/>
    <m/>
    <m/>
    <m/>
    <m/>
    <m/>
    <n v="48000"/>
    <m/>
    <n v="-48000"/>
    <s v="Pendiente de ingreso"/>
    <n v="0"/>
  </r>
  <r>
    <x v="425"/>
    <x v="6"/>
    <s v="Pavo"/>
    <x v="1"/>
    <s v="1030360"/>
    <x v="376"/>
    <s v="Pech"/>
    <s v="Pech Entera"/>
    <x v="5"/>
    <n v="-88"/>
    <n v="5520"/>
    <n v="5432"/>
    <n v="-528"/>
    <n v="5520"/>
    <n v="4992"/>
    <n v="5201.4539999999997"/>
    <m/>
    <n v="-209.45399999999972"/>
    <s v="Pendiente de ingreso"/>
    <n v="0"/>
  </r>
  <r>
    <x v="550"/>
    <x v="6"/>
    <s v="Pavo"/>
    <x v="1"/>
    <s v="1030366"/>
    <x v="483"/>
    <s v="Pech"/>
    <s v="Pech Entera"/>
    <x v="5"/>
    <n v="-1549"/>
    <n v="2520"/>
    <n v="971"/>
    <n v="-1660"/>
    <n v="2520"/>
    <n v="860"/>
    <n v="867.3"/>
    <m/>
    <n v="-7.2999999999999545"/>
    <s v="Pendiente de ingreso"/>
    <n v="0"/>
  </r>
  <r>
    <x v="426"/>
    <x v="6"/>
    <s v="Pavo"/>
    <x v="1"/>
    <s v="1030370"/>
    <x v="377"/>
    <s v="Recortes"/>
    <s v="Recortes Estándar"/>
    <x v="5"/>
    <n v="4166"/>
    <n v="3257"/>
    <n v="7423"/>
    <n v="3992"/>
    <n v="3257"/>
    <n v="7250"/>
    <n v="7250.1850000000004"/>
    <m/>
    <n v="-0.18500000000040018"/>
    <s v="Pendiente de ingreso"/>
    <n v="0"/>
  </r>
  <r>
    <x v="427"/>
    <x v="6"/>
    <s v="Pavo"/>
    <x v="1"/>
    <s v="1030376"/>
    <x v="378"/>
    <s v="Pech"/>
    <s v="Pech Entera"/>
    <x v="5"/>
    <n v="1486"/>
    <n v="3240"/>
    <n v="4240"/>
    <n v="3542"/>
    <n v="3240"/>
    <n v="6782"/>
    <n v="8149.8789999999999"/>
    <m/>
    <n v="-1367.8789999999999"/>
    <s v="Pendiente de ingreso"/>
    <n v="0"/>
  </r>
  <r>
    <x v="413"/>
    <x v="6"/>
    <s v="Pavo"/>
    <x v="1"/>
    <s v="1030378"/>
    <x v="364"/>
    <s v="Menudencias"/>
    <s v="Menudencias Corazón"/>
    <x v="1"/>
    <m/>
    <m/>
    <m/>
    <n v="-777"/>
    <n v="0"/>
    <n v="0"/>
    <m/>
    <m/>
    <n v="0"/>
    <s v="OK"/>
    <n v="0"/>
  </r>
  <r>
    <x v="428"/>
    <x v="6"/>
    <s v="Pavo"/>
    <x v="1"/>
    <s v="1030379"/>
    <x v="379"/>
    <s v="Pech Desh"/>
    <s v="Pech Desh s/Piel"/>
    <x v="5"/>
    <n v="84901"/>
    <n v="587965"/>
    <n v="672000"/>
    <n v="90830"/>
    <n v="605170"/>
    <n v="696000"/>
    <n v="696000.35800000001"/>
    <m/>
    <n v="-0.35800000000745058"/>
    <s v="Pendiente de ingreso"/>
    <n v="0"/>
  </r>
  <r>
    <x v="429"/>
    <x v="6"/>
    <s v="Pavo"/>
    <x v="1"/>
    <s v="1030388"/>
    <x v="380"/>
    <s v="Patas"/>
    <s v="Patas Garras"/>
    <x v="2"/>
    <n v="10405"/>
    <n v="24000"/>
    <n v="34405"/>
    <n v="8695"/>
    <n v="15305"/>
    <n v="24000"/>
    <n v="24000"/>
    <m/>
    <n v="0"/>
    <s v="OK"/>
    <n v="0"/>
  </r>
  <r>
    <x v="430"/>
    <x v="6"/>
    <s v="Pavo"/>
    <x v="1"/>
    <s v="1030389"/>
    <x v="381"/>
    <s v="Patas"/>
    <s v="Patas Garras"/>
    <x v="2"/>
    <n v="4455"/>
    <n v="0"/>
    <n v="4455"/>
    <m/>
    <m/>
    <m/>
    <m/>
    <m/>
    <n v="0"/>
    <s v="OK"/>
    <n v="0"/>
  </r>
  <r>
    <x v="570"/>
    <x v="6"/>
    <s v="Pavo"/>
    <x v="1"/>
    <s v="1030419"/>
    <x v="498"/>
    <s v="Menudencias"/>
    <s v="Menudencias Hígado"/>
    <x v="2"/>
    <n v="-33430"/>
    <n v="24000"/>
    <n v="0"/>
    <n v="-36075"/>
    <n v="24000"/>
    <n v="0"/>
    <m/>
    <m/>
    <n v="0"/>
    <s v="OK"/>
    <n v="0"/>
  </r>
  <r>
    <x v="431"/>
    <x v="6"/>
    <s v="Pavo"/>
    <x v="1"/>
    <s v="1030424"/>
    <x v="382"/>
    <s v="Pech Desh"/>
    <s v="Pech Desh c/Piel"/>
    <x v="5"/>
    <n v="-48949"/>
    <n v="64905"/>
    <n v="15000"/>
    <n v="-57599"/>
    <n v="81598"/>
    <n v="24000"/>
    <n v="24012"/>
    <m/>
    <n v="-12"/>
    <s v="Pendiente de ingreso"/>
    <n v="0"/>
  </r>
  <r>
    <x v="432"/>
    <x v="6"/>
    <s v="Pavo"/>
    <x v="1"/>
    <s v="1030452"/>
    <x v="383"/>
    <s v="Pech Desh"/>
    <s v="Pech Desh s/Piel"/>
    <x v="5"/>
    <n v="9153"/>
    <n v="19680"/>
    <n v="28444"/>
    <n v="23829"/>
    <n v="19680"/>
    <n v="43508"/>
    <n v="52245.845999999998"/>
    <m/>
    <n v="-8737.8459999999977"/>
    <s v="Pendiente de ingreso"/>
    <n v="0"/>
  </r>
  <r>
    <x v="551"/>
    <x v="6"/>
    <s v="Pavo"/>
    <x v="1"/>
    <s v="1030461"/>
    <x v="484"/>
    <s v="Pech Desh"/>
    <s v="Pech Desh s/Piel"/>
    <x v="5"/>
    <n v="5543"/>
    <n v="14400"/>
    <n v="19556"/>
    <n v="-1816"/>
    <n v="14400"/>
    <n v="12584"/>
    <n v="3149.9450000000002"/>
    <m/>
    <n v="9434.0550000000003"/>
    <s v="Sobre ingreso"/>
    <n v="0"/>
  </r>
  <r>
    <x v="433"/>
    <x v="6"/>
    <s v="Pavo"/>
    <x v="1"/>
    <s v="1030505"/>
    <x v="384"/>
    <s v="Pech Desh"/>
    <s v="Pech Desh Filete"/>
    <x v="5"/>
    <n v="-11757"/>
    <n v="0"/>
    <n v="0"/>
    <n v="-11757"/>
    <n v="0"/>
    <n v="0"/>
    <m/>
    <m/>
    <n v="0"/>
    <s v="OK"/>
    <n v="0"/>
  </r>
  <r>
    <x v="434"/>
    <x v="6"/>
    <s v="Pavo"/>
    <x v="1"/>
    <s v="1030506"/>
    <x v="385"/>
    <s v="Pech Desh"/>
    <s v="Pech Desh s/Piel"/>
    <x v="2"/>
    <n v="1380"/>
    <n v="0"/>
    <n v="1380"/>
    <m/>
    <m/>
    <m/>
    <m/>
    <m/>
    <n v="0"/>
    <s v="OK"/>
    <n v="0"/>
  </r>
  <r>
    <x v="501"/>
    <x v="6"/>
    <s v="Pavo"/>
    <x v="1"/>
    <s v="1030525"/>
    <x v="439"/>
    <s v="Ala"/>
    <s v="Ala Trutro"/>
    <x v="2"/>
    <m/>
    <m/>
    <m/>
    <m/>
    <m/>
    <m/>
    <n v="48000"/>
    <m/>
    <n v="-48000"/>
    <s v="Pendiente de ingreso"/>
    <n v="0"/>
  </r>
  <r>
    <x v="452"/>
    <x v="6"/>
    <s v="Pavo"/>
    <x v="1"/>
    <s v="1030544"/>
    <x v="402"/>
    <s v="Menudencias"/>
    <s v="Menudencias Contre"/>
    <x v="1"/>
    <m/>
    <m/>
    <m/>
    <n v="0"/>
    <n v="2200"/>
    <n v="2200"/>
    <m/>
    <m/>
    <n v="2200"/>
    <s v="Sobre ingreso"/>
    <n v="0"/>
  </r>
  <r>
    <x v="553"/>
    <x v="6"/>
    <s v="Pavo"/>
    <x v="1"/>
    <s v="1030555"/>
    <x v="486"/>
    <s v="Menudencias"/>
    <s v="Menudencias Corazón"/>
    <x v="5"/>
    <n v="-15386"/>
    <n v="12000"/>
    <n v="0"/>
    <n v="-19423"/>
    <n v="12000"/>
    <n v="0"/>
    <m/>
    <m/>
    <n v="0"/>
    <s v="OK"/>
    <n v="0"/>
  </r>
  <r>
    <x v="435"/>
    <x v="6"/>
    <s v="Pavo"/>
    <x v="1"/>
    <s v="1030566"/>
    <x v="386"/>
    <s v="Ala"/>
    <s v="Ala Centro Punta"/>
    <x v="2"/>
    <n v="16086"/>
    <n v="19914"/>
    <n v="36000"/>
    <n v="20988"/>
    <n v="17229"/>
    <n v="36000"/>
    <n v="48000"/>
    <m/>
    <n v="-12000"/>
    <s v="Pendiente de ingreso"/>
    <n v="0"/>
  </r>
  <r>
    <x v="416"/>
    <x v="6"/>
    <s v="Pavo"/>
    <x v="1"/>
    <s v="1030635"/>
    <x v="367"/>
    <s v="Menudencias"/>
    <s v="Menudencias Cogote"/>
    <x v="1"/>
    <m/>
    <m/>
    <m/>
    <n v="5280"/>
    <n v="0"/>
    <n v="5280"/>
    <m/>
    <m/>
    <n v="5280"/>
    <s v="Sobre ingreso"/>
    <n v="0"/>
  </r>
  <r>
    <x v="416"/>
    <x v="6"/>
    <s v="Pavo"/>
    <x v="1"/>
    <s v="1030635"/>
    <x v="367"/>
    <s v="Menudencias"/>
    <s v="Menudencias Cogote"/>
    <x v="7"/>
    <m/>
    <m/>
    <m/>
    <m/>
    <m/>
    <m/>
    <n v="24000"/>
    <m/>
    <n v="-24000"/>
    <s v="Pendiente de ingreso"/>
    <n v="0"/>
  </r>
  <r>
    <x v="436"/>
    <x v="6"/>
    <s v="Pavo"/>
    <x v="1"/>
    <s v="1030658"/>
    <x v="387"/>
    <s v="Trutro Desh"/>
    <s v="Trutro Desh Corto"/>
    <x v="6"/>
    <n v="-73922"/>
    <n v="276000"/>
    <n v="192000"/>
    <n v="-51401"/>
    <n v="279805"/>
    <n v="216000"/>
    <n v="216156.24"/>
    <m/>
    <n v="-156.23999999999069"/>
    <s v="Pendiente de ingreso"/>
    <n v="0"/>
  </r>
  <r>
    <x v="437"/>
    <x v="6"/>
    <s v="Pavo"/>
    <x v="1"/>
    <s v="1030683"/>
    <x v="359"/>
    <s v="Trutro"/>
    <s v="Trutro Largo"/>
    <x v="2"/>
    <n v="-28955"/>
    <n v="385468"/>
    <n v="336000"/>
    <n v="10293"/>
    <n v="368797"/>
    <n v="360000"/>
    <n v="355000"/>
    <m/>
    <n v="5000"/>
    <s v="Sobre ingreso"/>
    <n v="0"/>
  </r>
  <r>
    <x v="438"/>
    <x v="6"/>
    <s v="Pavo"/>
    <x v="1"/>
    <s v="1030684"/>
    <x v="388"/>
    <s v="Patas"/>
    <s v="Patas Garras"/>
    <x v="2"/>
    <n v="-9638"/>
    <n v="24000"/>
    <n v="14362"/>
    <n v="-13554"/>
    <n v="37554"/>
    <n v="24000"/>
    <n v="24000"/>
    <m/>
    <n v="0"/>
    <s v="OK"/>
    <n v="0"/>
  </r>
  <r>
    <x v="439"/>
    <x v="6"/>
    <s v="Pavo"/>
    <x v="1"/>
    <s v="1030685"/>
    <x v="389"/>
    <s v="Ala"/>
    <s v="Ala Centro Punta"/>
    <x v="2"/>
    <n v="8763"/>
    <n v="138042"/>
    <n v="144000"/>
    <n v="8819"/>
    <n v="138042"/>
    <n v="144000"/>
    <n v="144000"/>
    <m/>
    <n v="0"/>
    <s v="OK"/>
    <n v="0"/>
  </r>
  <r>
    <x v="440"/>
    <x v="6"/>
    <s v="Pavo"/>
    <x v="1"/>
    <s v="1030686"/>
    <x v="390"/>
    <s v="Menudencias"/>
    <s v="Menudencias Cogote"/>
    <x v="2"/>
    <n v="-7855"/>
    <n v="123506"/>
    <n v="115651"/>
    <n v="5209"/>
    <n v="123506"/>
    <n v="128715"/>
    <n v="120000"/>
    <m/>
    <n v="8715"/>
    <s v="Sobre ingreso"/>
    <n v="0"/>
  </r>
  <r>
    <x v="441"/>
    <x v="6"/>
    <s v="Pavo"/>
    <x v="1"/>
    <s v="1030710"/>
    <x v="391"/>
    <s v="Menudencias"/>
    <s v="Menudencias Corazón"/>
    <x v="7"/>
    <n v="198"/>
    <n v="0"/>
    <n v="0"/>
    <m/>
    <m/>
    <m/>
    <m/>
    <m/>
    <n v="0"/>
    <s v="OK"/>
    <n v="0"/>
  </r>
  <r>
    <x v="442"/>
    <x v="6"/>
    <s v="Pavo"/>
    <x v="1"/>
    <s v="1030711"/>
    <x v="392"/>
    <s v="Menudencias"/>
    <s v="Menudencias Contre"/>
    <x v="7"/>
    <n v="950"/>
    <n v="0"/>
    <n v="0"/>
    <n v="8925"/>
    <n v="0"/>
    <n v="8925"/>
    <m/>
    <m/>
    <n v="8925"/>
    <s v="Sobre ingreso"/>
    <n v="0"/>
  </r>
  <r>
    <x v="443"/>
    <x v="6"/>
    <s v="Pavo"/>
    <x v="1"/>
    <s v="1030735"/>
    <x v="393"/>
    <s v="Menudencias"/>
    <s v="Menudencias Cogote"/>
    <x v="5"/>
    <n v="-15206"/>
    <n v="48000"/>
    <n v="32794"/>
    <n v="0"/>
    <n v="48000"/>
    <n v="48000"/>
    <n v="38101.728000000003"/>
    <m/>
    <n v="9898.2719999999972"/>
    <s v="Sobre ingreso"/>
    <n v="0"/>
  </r>
  <r>
    <x v="419"/>
    <x v="6"/>
    <s v="Pavo"/>
    <x v="1"/>
    <s v="1030744"/>
    <x v="370"/>
    <s v="Menudencias"/>
    <s v="Menudencias Cabeza"/>
    <x v="1"/>
    <m/>
    <m/>
    <m/>
    <n v="10380"/>
    <n v="0"/>
    <n v="10380"/>
    <m/>
    <m/>
    <n v="10380"/>
    <s v="Sobre ingreso"/>
    <n v="0"/>
  </r>
  <r>
    <x v="445"/>
    <x v="6"/>
    <s v="Pavo"/>
    <x v="1"/>
    <s v="1030745"/>
    <x v="395"/>
    <s v="Menudencias"/>
    <s v="Menudencias Hígado"/>
    <x v="5"/>
    <n v="-5943"/>
    <n v="0"/>
    <n v="0"/>
    <n v="-7855"/>
    <n v="0"/>
    <n v="0"/>
    <m/>
    <m/>
    <n v="0"/>
    <s v="OK"/>
    <n v="0"/>
  </r>
  <r>
    <x v="446"/>
    <x v="6"/>
    <s v="Pavo"/>
    <x v="1"/>
    <s v="1030765"/>
    <x v="396"/>
    <s v="Menudencias"/>
    <s v="Menudencias Corazón"/>
    <x v="7"/>
    <n v="135"/>
    <n v="0"/>
    <n v="0"/>
    <m/>
    <m/>
    <m/>
    <m/>
    <m/>
    <n v="0"/>
    <s v="OK"/>
    <n v="0"/>
  </r>
  <r>
    <x v="447"/>
    <x v="6"/>
    <s v="Pavo"/>
    <x v="1"/>
    <s v="1030773"/>
    <x v="397"/>
    <s v="Pech Desh"/>
    <s v="Pech Desh Filete"/>
    <x v="5"/>
    <n v="2999"/>
    <n v="16052"/>
    <n v="15000"/>
    <n v="3150"/>
    <n v="20850"/>
    <n v="24000"/>
    <n v="15008"/>
    <m/>
    <n v="8992"/>
    <s v="Sobre ingreso"/>
    <n v="0"/>
  </r>
  <r>
    <x v="448"/>
    <x v="6"/>
    <s v="Pavo"/>
    <x v="1"/>
    <s v="1030782"/>
    <x v="398"/>
    <s v="Pech Desh"/>
    <s v="Pech Desh s/Piel"/>
    <x v="5"/>
    <n v="-16255"/>
    <n v="13920"/>
    <n v="0"/>
    <n v="-1965"/>
    <n v="13920"/>
    <n v="11954"/>
    <n v="17604.339"/>
    <m/>
    <n v="-5650.3389999999999"/>
    <s v="Pendiente de ingreso"/>
    <n v="0"/>
  </r>
  <r>
    <x v="449"/>
    <x v="6"/>
    <s v="Pavo"/>
    <x v="1"/>
    <s v="1030783"/>
    <x v="399"/>
    <s v="Pech"/>
    <s v="Pech Entera"/>
    <x v="5"/>
    <n v="1140"/>
    <n v="120"/>
    <n v="1260"/>
    <n v="1757"/>
    <n v="120"/>
    <n v="1877"/>
    <n v="4849.1080000000002"/>
    <m/>
    <n v="-2972.1080000000002"/>
    <s v="Pendiente de ingreso"/>
    <n v="0"/>
  </r>
  <r>
    <x v="450"/>
    <x v="6"/>
    <s v="Pavo"/>
    <x v="1"/>
    <s v="1030784"/>
    <x v="400"/>
    <s v="Pech"/>
    <s v="Pech Entera"/>
    <x v="5"/>
    <n v="2114"/>
    <n v="3600"/>
    <n v="5714"/>
    <n v="8212"/>
    <n v="3600"/>
    <n v="11812"/>
    <n v="10366.217000000001"/>
    <m/>
    <n v="1445.7829999999994"/>
    <s v="Sobre ingreso"/>
    <n v="0"/>
  </r>
  <r>
    <x v="451"/>
    <x v="6"/>
    <s v="Pavo"/>
    <x v="1"/>
    <s v="1030785"/>
    <x v="401"/>
    <s v="Pech"/>
    <s v="Pech Entera"/>
    <x v="5"/>
    <n v="-80"/>
    <n v="1080"/>
    <n v="1000"/>
    <n v="1182"/>
    <n v="1080"/>
    <n v="2262"/>
    <n v="1655.971"/>
    <m/>
    <n v="606.029"/>
    <s v="Sobre ingreso"/>
    <n v="0"/>
  </r>
  <r>
    <x v="508"/>
    <x v="6"/>
    <s v="Pavo"/>
    <x v="1"/>
    <s v="1030788"/>
    <x v="446"/>
    <s v="Ala"/>
    <s v="Ala Punta"/>
    <x v="1"/>
    <m/>
    <m/>
    <m/>
    <n v="-2664"/>
    <n v="0"/>
    <n v="0"/>
    <m/>
    <m/>
    <n v="0"/>
    <s v="OK"/>
    <n v="0"/>
  </r>
  <r>
    <x v="478"/>
    <x v="6"/>
    <s v="Pavo"/>
    <x v="1"/>
    <s v="1030791"/>
    <x v="420"/>
    <s v="Trutro"/>
    <s v="Trutro Largo"/>
    <x v="2"/>
    <n v="-3940"/>
    <n v="8940"/>
    <n v="5000"/>
    <n v="865"/>
    <n v="4135"/>
    <n v="5000"/>
    <n v="5000"/>
    <m/>
    <n v="0"/>
    <s v="OK"/>
    <n v="0"/>
  </r>
  <r>
    <x v="479"/>
    <x v="6"/>
    <s v="Pavo"/>
    <x v="1"/>
    <s v="1030792"/>
    <x v="421"/>
    <s v="Pech Desh"/>
    <s v="Pech Desh Filete"/>
    <x v="6"/>
    <n v="0"/>
    <n v="60517"/>
    <n v="48000"/>
    <n v="13387"/>
    <n v="67484"/>
    <n v="72000"/>
    <n v="72000"/>
    <m/>
    <n v="0"/>
    <s v="OK"/>
    <n v="0"/>
  </r>
  <r>
    <x v="592"/>
    <x v="6"/>
    <s v="Pavo"/>
    <x v="1"/>
    <s v="1030793"/>
    <x v="514"/>
    <s v="Pech"/>
    <s v="Pech Entera"/>
    <x v="5"/>
    <n v="0"/>
    <n v="720"/>
    <n v="720"/>
    <n v="0"/>
    <n v="720"/>
    <n v="720"/>
    <m/>
    <m/>
    <n v="720"/>
    <s v="Sobre ingreso"/>
    <n v="0"/>
  </r>
  <r>
    <x v="593"/>
    <x v="6"/>
    <s v="Pavo"/>
    <x v="1"/>
    <s v="1030794"/>
    <x v="515"/>
    <s v="Pech"/>
    <s v="Pech Entera"/>
    <x v="5"/>
    <n v="-1080"/>
    <n v="1080"/>
    <n v="0"/>
    <n v="0"/>
    <n v="1080"/>
    <n v="1080"/>
    <m/>
    <m/>
    <n v="1080"/>
    <s v="Sobre ingreso"/>
    <n v="0"/>
  </r>
  <r>
    <x v="555"/>
    <x v="6"/>
    <s v="Pavo"/>
    <x v="1"/>
    <s v="1030802"/>
    <x v="488"/>
    <s v="Carne Recuperada"/>
    <s v="Carne Recuperada"/>
    <x v="6"/>
    <n v="0"/>
    <n v="72000"/>
    <n v="72000"/>
    <n v="0"/>
    <n v="72000"/>
    <n v="72000"/>
    <n v="240"/>
    <m/>
    <n v="71760"/>
    <s v="Sobre ingreso"/>
    <n v="0"/>
  </r>
  <r>
    <x v="596"/>
    <x v="6"/>
    <s v="Pavo"/>
    <x v="1"/>
    <s v="1030818"/>
    <x v="518"/>
    <s v="Pech Desh"/>
    <s v="Pech Desh Filete"/>
    <x v="5"/>
    <n v="0"/>
    <n v="48000"/>
    <n v="48000"/>
    <n v="6967"/>
    <n v="41033"/>
    <n v="48000"/>
    <n v="47994.237000000001"/>
    <m/>
    <n v="5.7629999999990105"/>
    <s v="Sobre ingreso"/>
    <n v="0"/>
  </r>
  <r>
    <x v="408"/>
    <x v="6"/>
    <s v="Pavo"/>
    <x v="2"/>
    <s v="1030224"/>
    <x v="359"/>
    <s v="Trutro"/>
    <s v="Trutro Largo"/>
    <x v="7"/>
    <m/>
    <m/>
    <m/>
    <m/>
    <m/>
    <m/>
    <m/>
    <n v="63016"/>
    <n v="0"/>
    <s v="OK"/>
    <n v="0"/>
  </r>
  <r>
    <x v="421"/>
    <x v="6"/>
    <s v="Pavo"/>
    <x v="2"/>
    <s v="1030239"/>
    <x v="372"/>
    <s v="Ala"/>
    <s v="Ala Centro Punta"/>
    <x v="5"/>
    <m/>
    <m/>
    <m/>
    <m/>
    <m/>
    <m/>
    <m/>
    <n v="19729"/>
    <n v="0"/>
    <s v="OK"/>
    <n v="0"/>
  </r>
  <r>
    <x v="422"/>
    <x v="6"/>
    <s v="Pavo"/>
    <x v="2"/>
    <s v="1030265"/>
    <x v="373"/>
    <s v="Pech Desh"/>
    <s v="Pech Desh s/Piel"/>
    <x v="7"/>
    <m/>
    <m/>
    <m/>
    <m/>
    <m/>
    <m/>
    <m/>
    <n v="63601"/>
    <n v="0"/>
    <s v="OK"/>
    <n v="0"/>
  </r>
  <r>
    <x v="423"/>
    <x v="6"/>
    <s v="Pavo"/>
    <x v="2"/>
    <s v="1030321"/>
    <x v="374"/>
    <s v="Pech"/>
    <s v="Pech Entera"/>
    <x v="5"/>
    <m/>
    <m/>
    <m/>
    <m/>
    <m/>
    <m/>
    <m/>
    <n v="6116"/>
    <n v="0"/>
    <s v="OK"/>
    <n v="0"/>
  </r>
  <r>
    <x v="511"/>
    <x v="6"/>
    <s v="Pavo"/>
    <x v="2"/>
    <s v="1030327"/>
    <x v="448"/>
    <s v="Pech Desh"/>
    <s v="Pech Desh s/Piel"/>
    <x v="6"/>
    <m/>
    <m/>
    <m/>
    <m/>
    <m/>
    <m/>
    <m/>
    <n v="50444"/>
    <n v="0"/>
    <s v="OK"/>
    <n v="0"/>
  </r>
  <r>
    <x v="411"/>
    <x v="6"/>
    <s v="Pavo"/>
    <x v="2"/>
    <s v="1030332"/>
    <x v="362"/>
    <s v="Ala"/>
    <s v="Ala Trutro"/>
    <x v="7"/>
    <m/>
    <m/>
    <m/>
    <m/>
    <m/>
    <m/>
    <m/>
    <n v="71999"/>
    <n v="0"/>
    <s v="OK"/>
    <n v="0"/>
  </r>
  <r>
    <x v="424"/>
    <x v="6"/>
    <s v="Pavo"/>
    <x v="2"/>
    <s v="1030337"/>
    <x v="375"/>
    <s v="Pech Desh"/>
    <s v="Pech Desh s/Piel"/>
    <x v="6"/>
    <m/>
    <m/>
    <m/>
    <m/>
    <m/>
    <m/>
    <m/>
    <n v="169478"/>
    <n v="0"/>
    <s v="OK"/>
    <n v="0"/>
  </r>
  <r>
    <x v="412"/>
    <x v="6"/>
    <s v="Pavo"/>
    <x v="2"/>
    <s v="1030355"/>
    <x v="363"/>
    <s v="Varios"/>
    <s v="Varios Carcasa"/>
    <x v="7"/>
    <m/>
    <m/>
    <m/>
    <m/>
    <m/>
    <m/>
    <m/>
    <n v="56160"/>
    <n v="0"/>
    <s v="OK"/>
    <n v="0"/>
  </r>
  <r>
    <x v="425"/>
    <x v="6"/>
    <s v="Pavo"/>
    <x v="2"/>
    <s v="1030360"/>
    <x v="376"/>
    <s v="Pech"/>
    <s v="Pech Entera"/>
    <x v="5"/>
    <m/>
    <m/>
    <m/>
    <m/>
    <m/>
    <m/>
    <m/>
    <n v="5523"/>
    <n v="0"/>
    <s v="OK"/>
    <n v="0"/>
  </r>
  <r>
    <x v="550"/>
    <x v="6"/>
    <s v="Pavo"/>
    <x v="2"/>
    <s v="1030366"/>
    <x v="483"/>
    <s v="Pech"/>
    <s v="Pech Entera"/>
    <x v="5"/>
    <m/>
    <m/>
    <m/>
    <m/>
    <m/>
    <m/>
    <m/>
    <n v="2519"/>
    <n v="0"/>
    <s v="OK"/>
    <n v="0"/>
  </r>
  <r>
    <x v="426"/>
    <x v="6"/>
    <s v="Pavo"/>
    <x v="2"/>
    <s v="1030370"/>
    <x v="377"/>
    <s v="Recortes"/>
    <s v="Recortes Estándar"/>
    <x v="5"/>
    <m/>
    <m/>
    <m/>
    <m/>
    <m/>
    <m/>
    <m/>
    <n v="3258"/>
    <n v="0"/>
    <s v="OK"/>
    <n v="0"/>
  </r>
  <r>
    <x v="427"/>
    <x v="6"/>
    <s v="Pavo"/>
    <x v="2"/>
    <s v="1030376"/>
    <x v="378"/>
    <s v="Pech"/>
    <s v="Pech Entera"/>
    <x v="5"/>
    <m/>
    <m/>
    <m/>
    <m/>
    <m/>
    <m/>
    <m/>
    <n v="3237"/>
    <n v="0"/>
    <s v="OK"/>
    <n v="0"/>
  </r>
  <r>
    <x v="428"/>
    <x v="6"/>
    <s v="Pavo"/>
    <x v="2"/>
    <s v="1030379"/>
    <x v="379"/>
    <s v="Pech Desh"/>
    <s v="Pech Desh s/Piel"/>
    <x v="5"/>
    <m/>
    <m/>
    <m/>
    <m/>
    <m/>
    <m/>
    <m/>
    <n v="605166"/>
    <n v="0"/>
    <s v="OK"/>
    <n v="0"/>
  </r>
  <r>
    <x v="429"/>
    <x v="6"/>
    <s v="Pavo"/>
    <x v="2"/>
    <s v="1030388"/>
    <x v="380"/>
    <s v="Patas"/>
    <s v="Patas Garras"/>
    <x v="2"/>
    <m/>
    <m/>
    <m/>
    <m/>
    <m/>
    <m/>
    <m/>
    <n v="15301"/>
    <n v="0"/>
    <s v="OK"/>
    <n v="0"/>
  </r>
  <r>
    <x v="570"/>
    <x v="6"/>
    <s v="Pavo"/>
    <x v="2"/>
    <s v="1030419"/>
    <x v="498"/>
    <s v="Menudencias"/>
    <s v="Menudencias Hígado"/>
    <x v="2"/>
    <m/>
    <m/>
    <m/>
    <m/>
    <m/>
    <m/>
    <m/>
    <n v="24001"/>
    <n v="0"/>
    <s v="OK"/>
    <n v="0"/>
  </r>
  <r>
    <x v="431"/>
    <x v="6"/>
    <s v="Pavo"/>
    <x v="2"/>
    <s v="1030424"/>
    <x v="382"/>
    <s v="Pech Desh"/>
    <s v="Pech Desh c/Piel"/>
    <x v="5"/>
    <m/>
    <m/>
    <m/>
    <m/>
    <m/>
    <m/>
    <m/>
    <n v="81601"/>
    <n v="0"/>
    <s v="OK"/>
    <n v="0"/>
  </r>
  <r>
    <x v="432"/>
    <x v="6"/>
    <s v="Pavo"/>
    <x v="2"/>
    <s v="1030452"/>
    <x v="383"/>
    <s v="Pech Desh"/>
    <s v="Pech Desh s/Piel"/>
    <x v="5"/>
    <m/>
    <m/>
    <m/>
    <m/>
    <m/>
    <m/>
    <m/>
    <n v="19682"/>
    <n v="0"/>
    <s v="OK"/>
    <n v="0"/>
  </r>
  <r>
    <x v="551"/>
    <x v="6"/>
    <s v="Pavo"/>
    <x v="2"/>
    <s v="1030461"/>
    <x v="484"/>
    <s v="Pech Desh"/>
    <s v="Pech Desh s/Piel"/>
    <x v="5"/>
    <m/>
    <m/>
    <m/>
    <m/>
    <m/>
    <m/>
    <m/>
    <n v="14399"/>
    <n v="0"/>
    <s v="OK"/>
    <n v="0"/>
  </r>
  <r>
    <x v="480"/>
    <x v="6"/>
    <s v="Pavo"/>
    <x v="2"/>
    <s v="1030498"/>
    <x v="422"/>
    <s v="Menudencias"/>
    <s v="Menudencias Contre"/>
    <x v="7"/>
    <m/>
    <m/>
    <m/>
    <m/>
    <m/>
    <m/>
    <m/>
    <n v="12002"/>
    <n v="0"/>
    <s v="OK"/>
    <n v="0"/>
  </r>
  <r>
    <x v="501"/>
    <x v="6"/>
    <s v="Pavo"/>
    <x v="2"/>
    <s v="1030525"/>
    <x v="439"/>
    <s v="Ala"/>
    <s v="Ala Trutro"/>
    <x v="2"/>
    <m/>
    <m/>
    <m/>
    <m/>
    <m/>
    <m/>
    <m/>
    <n v="37271"/>
    <n v="0"/>
    <s v="OK"/>
    <n v="0"/>
  </r>
  <r>
    <x v="414"/>
    <x v="6"/>
    <s v="Pavo"/>
    <x v="2"/>
    <s v="1030535"/>
    <x v="365"/>
    <s v="Trutro"/>
    <s v="Trutro Largo"/>
    <x v="4"/>
    <m/>
    <m/>
    <m/>
    <m/>
    <m/>
    <m/>
    <m/>
    <n v="21997"/>
    <n v="0"/>
    <s v="OK"/>
    <n v="0"/>
  </r>
  <r>
    <x v="502"/>
    <x v="6"/>
    <s v="Pavo"/>
    <x v="2"/>
    <s v="1030542"/>
    <x v="440"/>
    <s v="Pech Desh"/>
    <s v="Pech Desh s/Piel"/>
    <x v="4"/>
    <m/>
    <m/>
    <m/>
    <m/>
    <m/>
    <m/>
    <m/>
    <n v="96005"/>
    <n v="0"/>
    <s v="OK"/>
    <n v="0"/>
  </r>
  <r>
    <x v="415"/>
    <x v="6"/>
    <s v="Pavo"/>
    <x v="2"/>
    <s v="1030545"/>
    <x v="366"/>
    <s v="Trutro Desh"/>
    <s v="Trutro Desh Corto"/>
    <x v="7"/>
    <m/>
    <m/>
    <m/>
    <m/>
    <m/>
    <m/>
    <m/>
    <n v="10128"/>
    <n v="0"/>
    <s v="OK"/>
    <n v="0"/>
  </r>
  <r>
    <x v="553"/>
    <x v="6"/>
    <s v="Pavo"/>
    <x v="2"/>
    <s v="1030555"/>
    <x v="486"/>
    <s v="Menudencias"/>
    <s v="Menudencias Corazón"/>
    <x v="5"/>
    <m/>
    <m/>
    <m/>
    <m/>
    <m/>
    <m/>
    <m/>
    <n v="12002"/>
    <n v="0"/>
    <s v="OK"/>
    <n v="0"/>
  </r>
  <r>
    <x v="435"/>
    <x v="6"/>
    <s v="Pavo"/>
    <x v="2"/>
    <s v="1030566"/>
    <x v="386"/>
    <s v="Ala"/>
    <s v="Ala Centro Punta"/>
    <x v="2"/>
    <m/>
    <m/>
    <m/>
    <m/>
    <m/>
    <m/>
    <m/>
    <n v="17230"/>
    <n v="0"/>
    <s v="OK"/>
    <n v="0"/>
  </r>
  <r>
    <x v="436"/>
    <x v="6"/>
    <s v="Pavo"/>
    <x v="2"/>
    <s v="1030658"/>
    <x v="387"/>
    <s v="Trutro Desh"/>
    <s v="Trutro Desh Corto"/>
    <x v="6"/>
    <m/>
    <m/>
    <m/>
    <m/>
    <m/>
    <m/>
    <m/>
    <n v="279804"/>
    <n v="0"/>
    <s v="OK"/>
    <n v="0"/>
  </r>
  <r>
    <x v="437"/>
    <x v="6"/>
    <s v="Pavo"/>
    <x v="2"/>
    <s v="1030683"/>
    <x v="359"/>
    <s v="Trutro"/>
    <s v="Trutro Largo"/>
    <x v="2"/>
    <m/>
    <m/>
    <m/>
    <m/>
    <m/>
    <m/>
    <m/>
    <n v="368796"/>
    <n v="0"/>
    <s v="OK"/>
    <n v="0"/>
  </r>
  <r>
    <x v="438"/>
    <x v="6"/>
    <s v="Pavo"/>
    <x v="2"/>
    <s v="1030684"/>
    <x v="388"/>
    <s v="Patas"/>
    <s v="Patas Garras"/>
    <x v="2"/>
    <m/>
    <m/>
    <m/>
    <m/>
    <m/>
    <m/>
    <m/>
    <n v="37554"/>
    <n v="0"/>
    <s v="OK"/>
    <n v="0"/>
  </r>
  <r>
    <x v="439"/>
    <x v="6"/>
    <s v="Pavo"/>
    <x v="2"/>
    <s v="1030685"/>
    <x v="389"/>
    <s v="Ala"/>
    <s v="Ala Centro Punta"/>
    <x v="2"/>
    <m/>
    <m/>
    <m/>
    <m/>
    <m/>
    <m/>
    <m/>
    <n v="138041"/>
    <n v="0"/>
    <s v="OK"/>
    <n v="0"/>
  </r>
  <r>
    <x v="440"/>
    <x v="6"/>
    <s v="Pavo"/>
    <x v="2"/>
    <s v="1030686"/>
    <x v="390"/>
    <s v="Menudencias"/>
    <s v="Menudencias Cogote"/>
    <x v="2"/>
    <m/>
    <m/>
    <m/>
    <m/>
    <m/>
    <m/>
    <m/>
    <n v="123506"/>
    <n v="0"/>
    <s v="OK"/>
    <n v="0"/>
  </r>
  <r>
    <x v="418"/>
    <x v="6"/>
    <s v="Pavo"/>
    <x v="2"/>
    <s v="1030720"/>
    <x v="369"/>
    <s v="Recortes"/>
    <s v="Recortes Piel"/>
    <x v="7"/>
    <m/>
    <m/>
    <m/>
    <m/>
    <m/>
    <m/>
    <m/>
    <n v="24001"/>
    <n v="0"/>
    <s v="OK"/>
    <n v="0"/>
  </r>
  <r>
    <x v="443"/>
    <x v="6"/>
    <s v="Pavo"/>
    <x v="2"/>
    <s v="1030735"/>
    <x v="393"/>
    <s v="Menudencias"/>
    <s v="Menudencias Cogote"/>
    <x v="5"/>
    <m/>
    <m/>
    <m/>
    <m/>
    <m/>
    <m/>
    <m/>
    <n v="15202"/>
    <n v="0"/>
    <s v="OK"/>
    <n v="0"/>
  </r>
  <r>
    <x v="447"/>
    <x v="6"/>
    <s v="Pavo"/>
    <x v="2"/>
    <s v="1030773"/>
    <x v="397"/>
    <s v="Pech Desh"/>
    <s v="Pech Desh Filete"/>
    <x v="5"/>
    <m/>
    <m/>
    <m/>
    <m/>
    <m/>
    <m/>
    <m/>
    <n v="20849"/>
    <n v="0"/>
    <s v="OK"/>
    <n v="0"/>
  </r>
  <r>
    <x v="448"/>
    <x v="6"/>
    <s v="Pavo"/>
    <x v="2"/>
    <s v="1030782"/>
    <x v="398"/>
    <s v="Pech Desh"/>
    <s v="Pech Desh s/Piel"/>
    <x v="5"/>
    <m/>
    <m/>
    <m/>
    <m/>
    <m/>
    <m/>
    <m/>
    <n v="13917"/>
    <n v="0"/>
    <s v="OK"/>
    <n v="0"/>
  </r>
  <r>
    <x v="449"/>
    <x v="6"/>
    <s v="Pavo"/>
    <x v="2"/>
    <s v="1030783"/>
    <x v="399"/>
    <s v="Pech"/>
    <s v="Pech Entera"/>
    <x v="5"/>
    <m/>
    <m/>
    <m/>
    <m/>
    <m/>
    <m/>
    <m/>
    <n v="121"/>
    <n v="0"/>
    <s v="OK"/>
    <n v="0"/>
  </r>
  <r>
    <x v="450"/>
    <x v="6"/>
    <s v="Pavo"/>
    <x v="2"/>
    <s v="1030784"/>
    <x v="400"/>
    <s v="Pech"/>
    <s v="Pech Entera"/>
    <x v="5"/>
    <m/>
    <m/>
    <m/>
    <m/>
    <m/>
    <m/>
    <m/>
    <n v="3600"/>
    <n v="0"/>
    <s v="OK"/>
    <n v="0"/>
  </r>
  <r>
    <x v="451"/>
    <x v="6"/>
    <s v="Pavo"/>
    <x v="2"/>
    <s v="1030785"/>
    <x v="401"/>
    <s v="Pech"/>
    <s v="Pech Entera"/>
    <x v="5"/>
    <m/>
    <m/>
    <m/>
    <m/>
    <m/>
    <m/>
    <m/>
    <n v="1077"/>
    <n v="0"/>
    <s v="OK"/>
    <n v="0"/>
  </r>
  <r>
    <x v="479"/>
    <x v="6"/>
    <s v="Pavo"/>
    <x v="2"/>
    <s v="1030792"/>
    <x v="421"/>
    <s v="Pech Desh"/>
    <s v="Pech Desh Filete"/>
    <x v="6"/>
    <m/>
    <m/>
    <m/>
    <m/>
    <m/>
    <m/>
    <m/>
    <n v="67484"/>
    <n v="0"/>
    <s v="OK"/>
    <n v="0"/>
  </r>
  <r>
    <x v="592"/>
    <x v="6"/>
    <s v="Pavo"/>
    <x v="2"/>
    <s v="1030793"/>
    <x v="514"/>
    <s v="Pech"/>
    <s v="Pech Entera"/>
    <x v="5"/>
    <m/>
    <m/>
    <m/>
    <m/>
    <m/>
    <m/>
    <m/>
    <n v="719"/>
    <n v="0"/>
    <s v="OK"/>
    <n v="0"/>
  </r>
  <r>
    <x v="593"/>
    <x v="6"/>
    <s v="Pavo"/>
    <x v="2"/>
    <s v="1030794"/>
    <x v="515"/>
    <s v="Pech"/>
    <s v="Pech Entera"/>
    <x v="5"/>
    <m/>
    <m/>
    <m/>
    <m/>
    <m/>
    <m/>
    <m/>
    <n v="1080.001"/>
    <n v="0"/>
    <s v="OK"/>
    <n v="0"/>
  </r>
  <r>
    <x v="555"/>
    <x v="6"/>
    <s v="Pavo"/>
    <x v="2"/>
    <s v="1030802"/>
    <x v="488"/>
    <s v="Carne Recuperada"/>
    <s v="Carne Recuperada"/>
    <x v="6"/>
    <m/>
    <m/>
    <m/>
    <m/>
    <m/>
    <m/>
    <m/>
    <n v="72000"/>
    <n v="0"/>
    <s v="OK"/>
    <n v="0"/>
  </r>
  <r>
    <x v="596"/>
    <x v="6"/>
    <s v="Pavo"/>
    <x v="2"/>
    <s v="1030818"/>
    <x v="518"/>
    <s v="Pech Desh"/>
    <s v="Pech Desh Filete"/>
    <x v="5"/>
    <m/>
    <m/>
    <m/>
    <m/>
    <m/>
    <m/>
    <m/>
    <n v="41033.046000000002"/>
    <n v="0"/>
    <s v="OK"/>
    <n v="0"/>
  </r>
  <r>
    <x v="0"/>
    <x v="7"/>
    <s v="Pollo"/>
    <x v="0"/>
    <s v="1010877"/>
    <x v="0"/>
    <s v="Menudencias"/>
    <s v="Menudencias Contre"/>
    <x v="0"/>
    <n v="-22137"/>
    <n v="118400"/>
    <n v="96263"/>
    <n v="-22137"/>
    <n v="166137"/>
    <n v="144000"/>
    <n v="161000"/>
    <m/>
    <n v="-17000"/>
    <s v="Pendiente de ingreso"/>
    <n v="0"/>
  </r>
  <r>
    <x v="1"/>
    <x v="7"/>
    <s v="Pollo"/>
    <x v="0"/>
    <s v="1011042"/>
    <x v="1"/>
    <s v="Cazuela"/>
    <s v="Cazuela Espinazo"/>
    <x v="0"/>
    <m/>
    <m/>
    <m/>
    <n v="0"/>
    <n v="24000"/>
    <n v="24000"/>
    <n v="24000"/>
    <m/>
    <n v="0"/>
    <s v="OK"/>
    <n v="0"/>
  </r>
  <r>
    <x v="559"/>
    <x v="7"/>
    <s v="Pollo"/>
    <x v="0"/>
    <s v="1011105"/>
    <x v="492"/>
    <s v="Ala"/>
    <s v="Ala Trutro-Centro"/>
    <x v="0"/>
    <n v="0"/>
    <n v="6000"/>
    <n v="6000"/>
    <n v="0"/>
    <n v="6000"/>
    <n v="6000"/>
    <m/>
    <m/>
    <n v="6000"/>
    <s v="Sobre ingreso"/>
    <n v="0"/>
  </r>
  <r>
    <x v="3"/>
    <x v="7"/>
    <s v="Pollo"/>
    <x v="0"/>
    <s v="1011290"/>
    <x v="3"/>
    <s v="Subprod"/>
    <s v="Subprod Piel"/>
    <x v="0"/>
    <m/>
    <m/>
    <m/>
    <m/>
    <m/>
    <m/>
    <n v="24000"/>
    <m/>
    <n v="-24000"/>
    <s v="Pendiente de ingreso"/>
    <n v="0"/>
  </r>
  <r>
    <x v="5"/>
    <x v="7"/>
    <s v="Pollo"/>
    <x v="0"/>
    <s v="1011421"/>
    <x v="5"/>
    <s v="Carne Recuperada"/>
    <s v="Carne Recuperada Pul"/>
    <x v="0"/>
    <n v="-86444"/>
    <n v="912643"/>
    <n v="826199"/>
    <n v="-86444"/>
    <n v="758444"/>
    <n v="672000"/>
    <n v="648000"/>
    <m/>
    <n v="24000"/>
    <s v="Sobre ingreso"/>
    <n v="0"/>
  </r>
  <r>
    <x v="87"/>
    <x v="7"/>
    <s v="Pollo"/>
    <x v="0"/>
    <s v="1011422"/>
    <x v="79"/>
    <s v="Subprod"/>
    <s v="Subprod Piel"/>
    <x v="0"/>
    <n v="1403"/>
    <n v="0"/>
    <n v="1403"/>
    <m/>
    <m/>
    <m/>
    <m/>
    <m/>
    <n v="0"/>
    <s v="OK"/>
    <n v="0"/>
  </r>
  <r>
    <x v="6"/>
    <x v="7"/>
    <s v="Pollo"/>
    <x v="0"/>
    <s v="1011558"/>
    <x v="6"/>
    <s v="Carne Recuperada"/>
    <s v="Carne Recuperada Pul"/>
    <x v="0"/>
    <n v="6583"/>
    <n v="96000"/>
    <n v="102583"/>
    <n v="6583"/>
    <n v="257417"/>
    <n v="264000"/>
    <n v="288000"/>
    <m/>
    <n v="-24000"/>
    <s v="Pendiente de ingreso"/>
    <n v="0"/>
  </r>
  <r>
    <x v="7"/>
    <x v="7"/>
    <s v="Pollo"/>
    <x v="0"/>
    <s v="1011560"/>
    <x v="7"/>
    <s v="Menudencias"/>
    <s v="Menudencias Corazón"/>
    <x v="0"/>
    <m/>
    <m/>
    <m/>
    <m/>
    <m/>
    <m/>
    <n v="6750"/>
    <m/>
    <n v="-6750"/>
    <s v="Pendiente de ingreso"/>
    <n v="0"/>
  </r>
  <r>
    <x v="7"/>
    <x v="7"/>
    <s v="Pollo"/>
    <x v="0"/>
    <s v="1011560"/>
    <x v="7"/>
    <s v="Menudencias"/>
    <s v="Menudencias Corazón"/>
    <x v="3"/>
    <n v="-17570"/>
    <n v="17570"/>
    <n v="0"/>
    <n v="-17570"/>
    <n v="24320"/>
    <n v="0"/>
    <m/>
    <m/>
    <n v="0"/>
    <s v="OK"/>
    <n v="0"/>
  </r>
  <r>
    <x v="49"/>
    <x v="7"/>
    <s v="Pollo"/>
    <x v="0"/>
    <s v="1011701"/>
    <x v="47"/>
    <s v="Pechuga Desh"/>
    <s v="Pechuga Desh s/Piel"/>
    <x v="0"/>
    <m/>
    <m/>
    <m/>
    <n v="0"/>
    <n v="18000"/>
    <n v="18000"/>
    <n v="15000"/>
    <m/>
    <n v="3000"/>
    <s v="Sobre ingreso"/>
    <n v="0"/>
  </r>
  <r>
    <x v="15"/>
    <x v="7"/>
    <s v="Pollo"/>
    <x v="0"/>
    <s v="1012012"/>
    <x v="15"/>
    <s v="Ala"/>
    <s v="Ala Centro"/>
    <x v="4"/>
    <n v="323"/>
    <n v="19677"/>
    <n v="20000"/>
    <n v="323"/>
    <n v="0"/>
    <n v="0"/>
    <m/>
    <m/>
    <n v="0"/>
    <s v="OK"/>
    <n v="0"/>
  </r>
  <r>
    <x v="614"/>
    <x v="7"/>
    <s v="Pollo"/>
    <x v="0"/>
    <s v="1012058"/>
    <x v="531"/>
    <s v="Muestra"/>
    <s v="Muestra"/>
    <x v="0"/>
    <m/>
    <m/>
    <m/>
    <m/>
    <m/>
    <m/>
    <n v="85"/>
    <m/>
    <n v="-85"/>
    <s v="Pendiente de ingreso"/>
    <n v="0"/>
  </r>
  <r>
    <x v="615"/>
    <x v="7"/>
    <s v="Pollo"/>
    <x v="0"/>
    <s v="1012059"/>
    <x v="532"/>
    <s v="Muestra"/>
    <s v="Muestra"/>
    <x v="0"/>
    <m/>
    <m/>
    <m/>
    <m/>
    <m/>
    <m/>
    <n v="1200"/>
    <m/>
    <n v="-1200"/>
    <s v="Pendiente de ingreso"/>
    <n v="0"/>
  </r>
  <r>
    <x v="16"/>
    <x v="7"/>
    <s v="Pollo"/>
    <x v="0"/>
    <s v="1012207"/>
    <x v="16"/>
    <s v="Menudencias"/>
    <s v="Menudencias Contre"/>
    <x v="0"/>
    <m/>
    <m/>
    <m/>
    <n v="0"/>
    <n v="48000"/>
    <n v="48000"/>
    <n v="48000"/>
    <m/>
    <n v="0"/>
    <s v="OK"/>
    <n v="0"/>
  </r>
  <r>
    <x v="17"/>
    <x v="7"/>
    <s v="Pollo"/>
    <x v="0"/>
    <s v="1012208"/>
    <x v="17"/>
    <s v="Reproductor"/>
    <s v="Reproductor Gallina"/>
    <x v="0"/>
    <n v="-17257"/>
    <n v="24000"/>
    <n v="6743"/>
    <n v="-17257"/>
    <n v="17257"/>
    <n v="0"/>
    <m/>
    <m/>
    <n v="0"/>
    <s v="OK"/>
    <n v="0"/>
  </r>
  <r>
    <x v="18"/>
    <x v="7"/>
    <s v="Pollo"/>
    <x v="0"/>
    <s v="1012283"/>
    <x v="18"/>
    <s v="Menudencias"/>
    <s v="Menudencias Pana"/>
    <x v="0"/>
    <n v="1781"/>
    <n v="48021"/>
    <n v="49802"/>
    <n v="1781"/>
    <n v="46219"/>
    <n v="48000"/>
    <n v="48000"/>
    <m/>
    <n v="0"/>
    <s v="OK"/>
    <n v="0"/>
  </r>
  <r>
    <x v="20"/>
    <x v="7"/>
    <s v="Pollo"/>
    <x v="0"/>
    <s v="1012362"/>
    <x v="20"/>
    <s v="Menudencias"/>
    <s v="Menudencias Corazón"/>
    <x v="0"/>
    <m/>
    <m/>
    <m/>
    <m/>
    <m/>
    <m/>
    <n v="18205"/>
    <m/>
    <n v="-18205"/>
    <s v="Pendiente de ingreso"/>
    <n v="0"/>
  </r>
  <r>
    <x v="20"/>
    <x v="7"/>
    <s v="Pollo"/>
    <x v="0"/>
    <s v="1012362"/>
    <x v="20"/>
    <s v="Menudencias"/>
    <s v="Menudencias Corazón"/>
    <x v="3"/>
    <n v="0"/>
    <n v="25923"/>
    <n v="0"/>
    <n v="0"/>
    <n v="24000"/>
    <n v="0"/>
    <n v="24000"/>
    <m/>
    <n v="-24000"/>
    <s v="Pendiente de ingreso"/>
    <n v="0"/>
  </r>
  <r>
    <x v="32"/>
    <x v="7"/>
    <s v="Pollo"/>
    <x v="0"/>
    <s v="1012552"/>
    <x v="30"/>
    <s v="Pechuga Desh"/>
    <s v="Pechuga Desh s/Piel"/>
    <x v="0"/>
    <n v="100"/>
    <n v="47900"/>
    <n v="48000"/>
    <n v="100"/>
    <n v="80900"/>
    <n v="81000"/>
    <n v="57000"/>
    <m/>
    <n v="24000"/>
    <s v="Sobre ingreso"/>
    <n v="0"/>
  </r>
  <r>
    <x v="33"/>
    <x v="7"/>
    <s v="Pollo"/>
    <x v="0"/>
    <s v="1012556"/>
    <x v="31"/>
    <s v="Carne Recuperada"/>
    <s v="Carne Recuperada ADM"/>
    <x v="0"/>
    <n v="-30907"/>
    <n v="270907"/>
    <n v="240000"/>
    <n v="-30907"/>
    <n v="270907"/>
    <n v="240000"/>
    <n v="240000"/>
    <m/>
    <n v="0"/>
    <s v="OK"/>
    <n v="0"/>
  </r>
  <r>
    <x v="35"/>
    <x v="7"/>
    <s v="Pollo"/>
    <x v="0"/>
    <s v="1012612"/>
    <x v="33"/>
    <s v="Carne Recuperada"/>
    <s v="Carne Recuperada Pul"/>
    <x v="4"/>
    <n v="-203671"/>
    <n v="1503671"/>
    <n v="1300000"/>
    <n v="-203671"/>
    <n v="1478671"/>
    <n v="1275000"/>
    <n v="1275000"/>
    <m/>
    <n v="0"/>
    <s v="OK"/>
    <n v="0"/>
  </r>
  <r>
    <x v="36"/>
    <x v="7"/>
    <s v="Pollo"/>
    <x v="0"/>
    <s v="1012655"/>
    <x v="34"/>
    <s v="Patas"/>
    <s v="Patas Garras"/>
    <x v="0"/>
    <m/>
    <m/>
    <m/>
    <m/>
    <m/>
    <m/>
    <n v="4760"/>
    <m/>
    <n v="-4760"/>
    <s v="Pendiente de ingreso"/>
    <n v="0"/>
  </r>
  <r>
    <x v="37"/>
    <x v="7"/>
    <s v="Pollo"/>
    <x v="0"/>
    <s v="1012674"/>
    <x v="35"/>
    <s v="Menudencias"/>
    <s v="Menudencias Corazón"/>
    <x v="3"/>
    <n v="-10357"/>
    <n v="56200"/>
    <n v="0"/>
    <n v="-10357"/>
    <n v="56200"/>
    <n v="0"/>
    <m/>
    <m/>
    <n v="0"/>
    <s v="OK"/>
    <n v="0"/>
  </r>
  <r>
    <x v="40"/>
    <x v="7"/>
    <s v="Pollo"/>
    <x v="0"/>
    <s v="1012719"/>
    <x v="38"/>
    <s v="Carne Recuperada"/>
    <s v="Carne Recuperada ADM"/>
    <x v="0"/>
    <n v="85114"/>
    <n v="348886"/>
    <n v="434000"/>
    <n v="85114"/>
    <n v="6886"/>
    <n v="92000"/>
    <n v="90400"/>
    <m/>
    <n v="1600"/>
    <s v="Sobre ingreso"/>
    <n v="0"/>
  </r>
  <r>
    <x v="455"/>
    <x v="7"/>
    <s v="Pollo"/>
    <x v="0"/>
    <s v="1012763"/>
    <x v="404"/>
    <s v="Menudencias"/>
    <s v="Menudencias Pana"/>
    <x v="0"/>
    <n v="-15748"/>
    <n v="63748"/>
    <n v="48000"/>
    <n v="-15748"/>
    <n v="63748"/>
    <n v="48000"/>
    <n v="48000"/>
    <m/>
    <n v="0"/>
    <s v="OK"/>
    <n v="0"/>
  </r>
  <r>
    <x v="456"/>
    <x v="7"/>
    <s v="Pollo"/>
    <x v="0"/>
    <s v="1012764"/>
    <x v="405"/>
    <s v="Carne Recuperada"/>
    <s v="Carne Recuperada ADM"/>
    <x v="6"/>
    <n v="39684"/>
    <n v="96000"/>
    <n v="135684"/>
    <n v="39684"/>
    <n v="440316"/>
    <n v="480000"/>
    <n v="480689"/>
    <m/>
    <n v="-689"/>
    <s v="Pendiente de ingreso"/>
    <n v="0"/>
  </r>
  <r>
    <x v="557"/>
    <x v="7"/>
    <s v="Pollo"/>
    <x v="0"/>
    <s v="1012778"/>
    <x v="490"/>
    <s v="Menudencias"/>
    <s v="Menudencias Corazón"/>
    <x v="0"/>
    <n v="18673"/>
    <n v="0"/>
    <n v="0"/>
    <n v="18673"/>
    <n v="12000"/>
    <n v="12000"/>
    <n v="12000"/>
    <m/>
    <n v="0"/>
    <s v="OK"/>
    <n v="0"/>
  </r>
  <r>
    <x v="42"/>
    <x v="7"/>
    <s v="Pollo"/>
    <x v="1"/>
    <s v="1010885"/>
    <x v="40"/>
    <s v="Pechuga Desh"/>
    <s v="Pechuga Desh s/Piel"/>
    <x v="5"/>
    <n v="172"/>
    <n v="0"/>
    <n v="0"/>
    <n v="181"/>
    <n v="0"/>
    <n v="181"/>
    <n v="181.4"/>
    <m/>
    <n v="-0.40000000000000568"/>
    <s v="Pendiente de ingreso"/>
    <n v="0"/>
  </r>
  <r>
    <x v="44"/>
    <x v="7"/>
    <s v="Pollo"/>
    <x v="1"/>
    <s v="1010888"/>
    <x v="42"/>
    <s v="Pechuga Desh"/>
    <s v="Pechuga Desh s/Piel"/>
    <x v="5"/>
    <n v="771"/>
    <n v="0"/>
    <n v="0"/>
    <n v="771"/>
    <n v="0"/>
    <n v="0"/>
    <m/>
    <m/>
    <n v="0"/>
    <s v="OK"/>
    <n v="0"/>
  </r>
  <r>
    <x v="2"/>
    <x v="7"/>
    <s v="Pollo"/>
    <x v="1"/>
    <s v="1011047"/>
    <x v="2"/>
    <s v="Pechuga Desh"/>
    <s v="Pechuga Desh s/Piel"/>
    <x v="6"/>
    <n v="90"/>
    <n v="0"/>
    <n v="0"/>
    <n v="90"/>
    <n v="0"/>
    <n v="0"/>
    <m/>
    <m/>
    <n v="0"/>
    <s v="OK"/>
    <n v="0"/>
  </r>
  <r>
    <x v="616"/>
    <x v="7"/>
    <s v="Pollo"/>
    <x v="1"/>
    <s v="1011074"/>
    <x v="533"/>
    <s v="Muestra"/>
    <s v="Muestra"/>
    <x v="6"/>
    <m/>
    <m/>
    <m/>
    <m/>
    <m/>
    <m/>
    <n v="60"/>
    <m/>
    <n v="-60"/>
    <s v="Pendiente de ingreso"/>
    <n v="0"/>
  </r>
  <r>
    <x v="45"/>
    <x v="7"/>
    <s v="Pollo"/>
    <x v="1"/>
    <s v="1011120"/>
    <x v="43"/>
    <s v="Pechuga"/>
    <s v="Pechuga Entera"/>
    <x v="5"/>
    <n v="0"/>
    <n v="19958"/>
    <n v="19958"/>
    <m/>
    <m/>
    <m/>
    <m/>
    <m/>
    <n v="0"/>
    <s v="OK"/>
    <n v="0"/>
  </r>
  <r>
    <x v="46"/>
    <x v="7"/>
    <s v="Pollo"/>
    <x v="1"/>
    <s v="1011127"/>
    <x v="44"/>
    <s v="Pechuga Desh"/>
    <s v="Pechuga Desh s/Piel"/>
    <x v="6"/>
    <n v="-168246"/>
    <n v="1525662"/>
    <n v="1357415"/>
    <n v="-168246"/>
    <n v="1536247"/>
    <n v="1368000"/>
    <n v="1048680"/>
    <m/>
    <n v="319320"/>
    <s v="Sobre ingreso"/>
    <n v="0"/>
  </r>
  <r>
    <x v="47"/>
    <x v="7"/>
    <s v="Pollo"/>
    <x v="1"/>
    <s v="1011150"/>
    <x v="45"/>
    <s v="Ala"/>
    <s v="Ala Trutro-Centro"/>
    <x v="6"/>
    <n v="-1795"/>
    <n v="1795"/>
    <n v="0"/>
    <n v="-1795"/>
    <n v="1795"/>
    <n v="0"/>
    <m/>
    <m/>
    <n v="0"/>
    <s v="OK"/>
    <n v="0"/>
  </r>
  <r>
    <x v="515"/>
    <x v="7"/>
    <s v="Pollo"/>
    <x v="1"/>
    <s v="1011151"/>
    <x v="452"/>
    <s v="Filete"/>
    <s v="Filete"/>
    <x v="6"/>
    <n v="522"/>
    <n v="0"/>
    <n v="0"/>
    <n v="522"/>
    <n v="0"/>
    <n v="0"/>
    <m/>
    <m/>
    <n v="0"/>
    <s v="OK"/>
    <n v="0"/>
  </r>
  <r>
    <x v="48"/>
    <x v="7"/>
    <s v="Pollo"/>
    <x v="1"/>
    <s v="1011250"/>
    <x v="46"/>
    <s v="Pechuga Desh"/>
    <s v="Pechuga Desh s/Piel"/>
    <x v="5"/>
    <m/>
    <m/>
    <m/>
    <n v="1651"/>
    <n v="0"/>
    <n v="1651"/>
    <n v="1649.7139999999999"/>
    <m/>
    <n v="1.2860000000000582"/>
    <s v="Sobre ingreso"/>
    <n v="0"/>
  </r>
  <r>
    <x v="3"/>
    <x v="7"/>
    <s v="Pollo"/>
    <x v="1"/>
    <s v="1011290"/>
    <x v="3"/>
    <s v="Subprod"/>
    <s v="Subprod Piel"/>
    <x v="0"/>
    <m/>
    <m/>
    <m/>
    <n v="0"/>
    <n v="24000"/>
    <n v="24000"/>
    <m/>
    <m/>
    <n v="24000"/>
    <s v="Sobre ingreso"/>
    <n v="0"/>
  </r>
  <r>
    <x v="4"/>
    <x v="7"/>
    <s v="Pollo"/>
    <x v="1"/>
    <s v="1011417"/>
    <x v="4"/>
    <s v="Ala"/>
    <s v="Ala Centro"/>
    <x v="2"/>
    <n v="432"/>
    <n v="0"/>
    <n v="0"/>
    <n v="432"/>
    <n v="0"/>
    <n v="0"/>
    <m/>
    <m/>
    <n v="0"/>
    <s v="OK"/>
    <n v="0"/>
  </r>
  <r>
    <x v="9"/>
    <x v="7"/>
    <s v="Pollo"/>
    <x v="1"/>
    <s v="1011586"/>
    <x v="9"/>
    <s v="Ala"/>
    <s v="Ala Centro"/>
    <x v="2"/>
    <n v="1199"/>
    <n v="148156"/>
    <n v="149355"/>
    <n v="1199"/>
    <n v="286801"/>
    <n v="288000"/>
    <n v="288000"/>
    <m/>
    <n v="0"/>
    <s v="OK"/>
    <n v="0"/>
  </r>
  <r>
    <x v="88"/>
    <x v="7"/>
    <s v="Pollo"/>
    <x v="1"/>
    <s v="1011614"/>
    <x v="80"/>
    <s v="Pechuga Desh"/>
    <s v="Pechuga Desh s/Piel"/>
    <x v="6"/>
    <n v="0"/>
    <n v="49348"/>
    <n v="49348"/>
    <n v="0"/>
    <n v="41069"/>
    <n v="41069"/>
    <n v="41068.959999999999"/>
    <m/>
    <n v="4.0000000000873115E-2"/>
    <s v="Sobre ingreso"/>
    <n v="0"/>
  </r>
  <r>
    <x v="49"/>
    <x v="7"/>
    <s v="Pollo"/>
    <x v="1"/>
    <s v="1011701"/>
    <x v="47"/>
    <s v="Pechuga Desh"/>
    <s v="Pechuga Desh s/Piel"/>
    <x v="5"/>
    <n v="388"/>
    <n v="35900"/>
    <n v="36288"/>
    <m/>
    <m/>
    <m/>
    <m/>
    <m/>
    <n v="0"/>
    <s v="OK"/>
    <n v="0"/>
  </r>
  <r>
    <x v="50"/>
    <x v="7"/>
    <s v="Pollo"/>
    <x v="1"/>
    <s v="1011748"/>
    <x v="48"/>
    <s v="Pechuga Desh"/>
    <s v="Pechuga Desh s/Piel"/>
    <x v="7"/>
    <n v="-15810"/>
    <n v="15810"/>
    <n v="0"/>
    <n v="-15810"/>
    <n v="15810"/>
    <n v="0"/>
    <m/>
    <m/>
    <n v="0"/>
    <s v="OK"/>
    <n v="0"/>
  </r>
  <r>
    <x v="11"/>
    <x v="7"/>
    <s v="Pollo"/>
    <x v="1"/>
    <s v="1011967"/>
    <x v="11"/>
    <s v="Patas"/>
    <s v="Patas Garras"/>
    <x v="2"/>
    <n v="-158424"/>
    <n v="144550"/>
    <n v="0"/>
    <n v="-158424"/>
    <n v="144550"/>
    <n v="0"/>
    <m/>
    <m/>
    <n v="0"/>
    <s v="OK"/>
    <n v="0"/>
  </r>
  <r>
    <x v="12"/>
    <x v="7"/>
    <s v="Pollo"/>
    <x v="1"/>
    <s v="1011968"/>
    <x v="12"/>
    <s v="Patas"/>
    <s v="Patas Garras"/>
    <x v="2"/>
    <n v="-25209"/>
    <n v="11070"/>
    <n v="0"/>
    <n v="-25209"/>
    <n v="11070"/>
    <n v="0"/>
    <m/>
    <m/>
    <n v="0"/>
    <s v="OK"/>
    <n v="0"/>
  </r>
  <r>
    <x v="13"/>
    <x v="7"/>
    <s v="Pollo"/>
    <x v="1"/>
    <s v="1011969"/>
    <x v="13"/>
    <s v="Patas"/>
    <s v="Patas Garras"/>
    <x v="2"/>
    <n v="-62439"/>
    <n v="112025"/>
    <n v="49585"/>
    <n v="-62439"/>
    <n v="110440"/>
    <n v="48000"/>
    <n v="48000"/>
    <m/>
    <n v="0"/>
    <s v="OK"/>
    <n v="0"/>
  </r>
  <r>
    <x v="14"/>
    <x v="7"/>
    <s v="Pollo"/>
    <x v="1"/>
    <s v="1012005"/>
    <x v="14"/>
    <s v="Patas"/>
    <s v="Patas Garras"/>
    <x v="2"/>
    <n v="-3832"/>
    <n v="0"/>
    <n v="0"/>
    <n v="-3832"/>
    <n v="0"/>
    <n v="0"/>
    <m/>
    <m/>
    <n v="0"/>
    <s v="OK"/>
    <n v="0"/>
  </r>
  <r>
    <x v="51"/>
    <x v="7"/>
    <s v="Pollo"/>
    <x v="1"/>
    <s v="1012038"/>
    <x v="49"/>
    <s v="Pechuga Desh"/>
    <s v="Pechuga Desh s/Piel"/>
    <x v="5"/>
    <n v="136"/>
    <n v="0"/>
    <n v="0"/>
    <n v="136"/>
    <n v="0"/>
    <n v="136"/>
    <n v="136.08000000000001"/>
    <m/>
    <n v="-8.0000000000012506E-2"/>
    <s v="Pendiente de ingreso"/>
    <n v="0"/>
  </r>
  <r>
    <x v="52"/>
    <x v="7"/>
    <s v="Pollo"/>
    <x v="1"/>
    <s v="1012107"/>
    <x v="50"/>
    <s v="Pechuga Desh"/>
    <s v="Pechuga Desh s/Piel"/>
    <x v="5"/>
    <n v="-35716"/>
    <n v="163291"/>
    <n v="127575"/>
    <n v="-35716"/>
    <n v="165628"/>
    <n v="129912"/>
    <n v="128095.053"/>
    <m/>
    <n v="1816.9470000000001"/>
    <s v="Sobre ingreso"/>
    <n v="0"/>
  </r>
  <r>
    <x v="53"/>
    <x v="7"/>
    <s v="Pollo"/>
    <x v="1"/>
    <s v="1012108"/>
    <x v="51"/>
    <s v="Pechuga Desh"/>
    <s v="Pechuga Desh s/Piel"/>
    <x v="5"/>
    <n v="-198208"/>
    <n v="363492"/>
    <n v="165284"/>
    <n v="-198208"/>
    <n v="364224"/>
    <n v="166016"/>
    <n v="166016.36799999999"/>
    <m/>
    <n v="-0.36799999998765998"/>
    <s v="Pendiente de ingreso"/>
    <n v="0"/>
  </r>
  <r>
    <x v="54"/>
    <x v="7"/>
    <s v="Pollo"/>
    <x v="1"/>
    <s v="1012109"/>
    <x v="52"/>
    <s v="Pechuga Desh"/>
    <s v="Pechuga Desh s/Piel"/>
    <x v="5"/>
    <n v="-130590"/>
    <n v="407412"/>
    <n v="276822"/>
    <n v="-130590"/>
    <n v="410312"/>
    <n v="279722"/>
    <n v="376034.016"/>
    <m/>
    <n v="-96312.016000000003"/>
    <s v="Pendiente de ingreso"/>
    <n v="0"/>
  </r>
  <r>
    <x v="55"/>
    <x v="7"/>
    <s v="Pollo"/>
    <x v="1"/>
    <s v="1012110"/>
    <x v="53"/>
    <s v="Pechuga Desh"/>
    <s v="Pechuga Desh s/Piel"/>
    <x v="5"/>
    <n v="50048"/>
    <n v="91894"/>
    <n v="141942"/>
    <n v="50048"/>
    <n v="91894"/>
    <n v="141942"/>
    <n v="154494.93100000001"/>
    <m/>
    <n v="-12552.931000000011"/>
    <s v="Pendiente de ingreso"/>
    <n v="0"/>
  </r>
  <r>
    <x v="56"/>
    <x v="7"/>
    <s v="Pollo"/>
    <x v="1"/>
    <s v="1012111"/>
    <x v="54"/>
    <s v="Pechuga Desh"/>
    <s v="Pechuga Desh s/Piel"/>
    <x v="5"/>
    <n v="-4758"/>
    <n v="60604"/>
    <n v="55847"/>
    <n v="-4758"/>
    <n v="59642"/>
    <n v="54885"/>
    <n v="49913.968000000001"/>
    <m/>
    <n v="4971.0319999999992"/>
    <s v="Sobre ingreso"/>
    <n v="0"/>
  </r>
  <r>
    <x v="57"/>
    <x v="7"/>
    <s v="Pollo"/>
    <x v="1"/>
    <s v="1012112"/>
    <x v="55"/>
    <s v="Pechuga Desh"/>
    <s v="Pechuga Desh s/Piel"/>
    <x v="5"/>
    <n v="5453"/>
    <n v="18017"/>
    <n v="23470"/>
    <n v="5453"/>
    <n v="14505"/>
    <n v="19958"/>
    <n v="29937.423999999999"/>
    <m/>
    <n v="-9979.4239999999991"/>
    <s v="Pendiente de ingreso"/>
    <n v="0"/>
  </r>
  <r>
    <x v="518"/>
    <x v="7"/>
    <s v="Pollo"/>
    <x v="1"/>
    <s v="1012115"/>
    <x v="455"/>
    <s v="Pechuga Desh"/>
    <s v="Pechuga Desh s/Piel"/>
    <x v="5"/>
    <n v="281"/>
    <n v="0"/>
    <n v="0"/>
    <n v="281"/>
    <n v="0"/>
    <n v="281"/>
    <n v="281.23200000000003"/>
    <m/>
    <n v="-0.23200000000002774"/>
    <s v="Pendiente de ingreso"/>
    <n v="0"/>
  </r>
  <r>
    <x v="58"/>
    <x v="7"/>
    <s v="Pollo"/>
    <x v="1"/>
    <s v="1012145"/>
    <x v="56"/>
    <s v="Pechuga Desh"/>
    <s v="Pechuga Desh s/Piel"/>
    <x v="5"/>
    <n v="7361"/>
    <n v="218354"/>
    <n v="225715"/>
    <n v="30000"/>
    <n v="198618"/>
    <n v="228618"/>
    <n v="228617.916"/>
    <m/>
    <n v="8.4000000002561137E-2"/>
    <s v="Sobre ingreso"/>
    <n v="0"/>
  </r>
  <r>
    <x v="59"/>
    <x v="7"/>
    <s v="Pollo"/>
    <x v="1"/>
    <s v="1012147"/>
    <x v="57"/>
    <s v="Filete"/>
    <s v="Filete"/>
    <x v="5"/>
    <n v="-5853"/>
    <n v="180034"/>
    <n v="174181"/>
    <n v="-5853"/>
    <n v="176531"/>
    <n v="170678"/>
    <n v="170677.51300000001"/>
    <m/>
    <n v="0.48699999999371357"/>
    <s v="Sobre ingreso"/>
    <n v="0"/>
  </r>
  <r>
    <x v="60"/>
    <x v="7"/>
    <s v="Pollo"/>
    <x v="1"/>
    <s v="1012148"/>
    <x v="58"/>
    <s v="Ala"/>
    <s v="Ala Trutro-Centro"/>
    <x v="5"/>
    <n v="4765"/>
    <n v="83509"/>
    <n v="88274"/>
    <n v="6335"/>
    <n v="83509"/>
    <n v="89844"/>
    <n v="88029.486000000004"/>
    <m/>
    <n v="1814.5139999999956"/>
    <s v="Sobre ingreso"/>
    <n v="0"/>
  </r>
  <r>
    <x v="61"/>
    <x v="7"/>
    <s v="Pollo"/>
    <x v="1"/>
    <s v="1012157"/>
    <x v="59"/>
    <s v="Ala"/>
    <s v="Ala Trutro"/>
    <x v="5"/>
    <n v="-324"/>
    <n v="60199"/>
    <n v="59875"/>
    <n v="-324"/>
    <n v="56570"/>
    <n v="56246"/>
    <n v="56246.048000000003"/>
    <m/>
    <n v="-4.8000000002502929E-2"/>
    <s v="Pendiente de ingreso"/>
    <n v="0"/>
  </r>
  <r>
    <x v="62"/>
    <x v="7"/>
    <s v="Pollo"/>
    <x v="1"/>
    <s v="1012158"/>
    <x v="60"/>
    <s v="Filete"/>
    <s v="Filete"/>
    <x v="5"/>
    <n v="-7163"/>
    <n v="94231"/>
    <n v="87068"/>
    <n v="1000"/>
    <n v="136440"/>
    <n v="137440"/>
    <n v="141068.89600000001"/>
    <m/>
    <n v="-3628.8960000000079"/>
    <s v="Pendiente de ingreso"/>
    <n v="0"/>
  </r>
  <r>
    <x v="63"/>
    <x v="7"/>
    <s v="Pollo"/>
    <x v="1"/>
    <s v="1012159"/>
    <x v="61"/>
    <s v="Ala"/>
    <s v="Ala Trutro-Centro"/>
    <x v="5"/>
    <n v="1840"/>
    <n v="207495"/>
    <n v="209335"/>
    <n v="1840"/>
    <n v="278483"/>
    <n v="280323"/>
    <n v="280322.864"/>
    <m/>
    <n v="0.13599999999860302"/>
    <s v="Sobre ingreso"/>
    <n v="0"/>
  </r>
  <r>
    <x v="64"/>
    <x v="7"/>
    <s v="Pollo"/>
    <x v="1"/>
    <s v="1012160"/>
    <x v="62"/>
    <s v="Pechuga Desh"/>
    <s v="Pechuga Desh s/Piel"/>
    <x v="5"/>
    <n v="5628"/>
    <n v="102880"/>
    <n v="108508"/>
    <n v="16000"/>
    <n v="140653"/>
    <n v="156653"/>
    <n v="161481.28"/>
    <m/>
    <n v="-4828.2799999999988"/>
    <s v="Pendiente de ingreso"/>
    <n v="0"/>
  </r>
  <r>
    <x v="65"/>
    <x v="7"/>
    <s v="Pollo"/>
    <x v="1"/>
    <s v="1012161"/>
    <x v="63"/>
    <s v="Ala"/>
    <s v="Ala Centro"/>
    <x v="5"/>
    <n v="-64603"/>
    <n v="174189"/>
    <n v="109586"/>
    <n v="-64603"/>
    <n v="169838"/>
    <n v="105235"/>
    <n v="108863.088"/>
    <m/>
    <n v="-3628.0880000000034"/>
    <s v="Pendiente de ingreso"/>
    <n v="0"/>
  </r>
  <r>
    <x v="66"/>
    <x v="7"/>
    <s v="Pollo"/>
    <x v="1"/>
    <s v="1012163"/>
    <x v="64"/>
    <s v="Filete"/>
    <s v="Filete"/>
    <x v="5"/>
    <n v="-18044"/>
    <n v="277543"/>
    <n v="259499"/>
    <n v="-18044"/>
    <n v="277500"/>
    <n v="259456"/>
    <n v="259455.68"/>
    <m/>
    <n v="0.32000000000698492"/>
    <s v="Sobre ingreso"/>
    <n v="0"/>
  </r>
  <r>
    <x v="67"/>
    <x v="7"/>
    <s v="Pollo"/>
    <x v="1"/>
    <s v="1012164"/>
    <x v="65"/>
    <s v="Ala"/>
    <s v="Ala Centro"/>
    <x v="5"/>
    <n v="-21554"/>
    <n v="61355"/>
    <n v="39802"/>
    <n v="-21440"/>
    <n v="61355"/>
    <n v="39916"/>
    <n v="39916.447999999997"/>
    <m/>
    <n v="-0.44799999999668216"/>
    <s v="Pendiente de ingreso"/>
    <n v="0"/>
  </r>
  <r>
    <x v="68"/>
    <x v="7"/>
    <s v="Pollo"/>
    <x v="1"/>
    <s v="1012165"/>
    <x v="66"/>
    <s v="Ala"/>
    <s v="Ala Trutro-Centro"/>
    <x v="5"/>
    <n v="-60480"/>
    <n v="947180"/>
    <n v="886700"/>
    <n v="-60480"/>
    <n v="850189"/>
    <n v="789709"/>
    <n v="791522.81700000004"/>
    <m/>
    <n v="-1813.8170000000391"/>
    <s v="Pendiente de ingreso"/>
    <n v="0"/>
  </r>
  <r>
    <x v="89"/>
    <x v="7"/>
    <s v="Pollo"/>
    <x v="1"/>
    <s v="1012166"/>
    <x v="81"/>
    <s v="Ala"/>
    <s v="Ala Trutro"/>
    <x v="5"/>
    <m/>
    <m/>
    <m/>
    <n v="2105"/>
    <n v="0"/>
    <n v="2105"/>
    <m/>
    <m/>
    <n v="2105"/>
    <s v="Sobre ingreso"/>
    <n v="0"/>
  </r>
  <r>
    <x v="69"/>
    <x v="7"/>
    <s v="Pollo"/>
    <x v="1"/>
    <s v="1012167"/>
    <x v="67"/>
    <s v="Pechuga Desh"/>
    <s v="Pechuga Desh s/Piel"/>
    <x v="5"/>
    <n v="-92537"/>
    <n v="611452"/>
    <n v="518915"/>
    <n v="-92537"/>
    <n v="611452"/>
    <n v="518915"/>
    <n v="524066.44699999999"/>
    <m/>
    <n v="-5151.4469999999856"/>
    <s v="Pendiente de ingreso"/>
    <n v="0"/>
  </r>
  <r>
    <x v="16"/>
    <x v="7"/>
    <s v="Pollo"/>
    <x v="1"/>
    <s v="1012207"/>
    <x v="16"/>
    <s v="Menudencias"/>
    <s v="Menudencias Contre"/>
    <x v="7"/>
    <n v="-46000"/>
    <n v="46000"/>
    <n v="0"/>
    <n v="-46000"/>
    <n v="46000"/>
    <n v="0"/>
    <m/>
    <m/>
    <n v="0"/>
    <s v="OK"/>
    <n v="0"/>
  </r>
  <r>
    <x v="519"/>
    <x v="7"/>
    <s v="Pollo"/>
    <x v="1"/>
    <s v="1012218"/>
    <x v="456"/>
    <s v="Ala"/>
    <s v="Ala Centro"/>
    <x v="2"/>
    <n v="28089"/>
    <n v="0"/>
    <n v="28089"/>
    <n v="24000"/>
    <n v="0"/>
    <n v="24000"/>
    <n v="24000"/>
    <m/>
    <n v="0"/>
    <s v="OK"/>
    <n v="0"/>
  </r>
  <r>
    <x v="560"/>
    <x v="7"/>
    <s v="Pollo"/>
    <x v="1"/>
    <s v="1012275"/>
    <x v="493"/>
    <s v="Ala"/>
    <s v="Ala Trutro"/>
    <x v="2"/>
    <n v="3888"/>
    <n v="44112"/>
    <n v="48000"/>
    <n v="3888"/>
    <n v="44112"/>
    <n v="48000"/>
    <n v="48000"/>
    <m/>
    <n v="0"/>
    <s v="OK"/>
    <n v="0"/>
  </r>
  <r>
    <x v="70"/>
    <x v="7"/>
    <s v="Pollo"/>
    <x v="1"/>
    <s v="1012278"/>
    <x v="68"/>
    <s v="Ala"/>
    <s v="Ala Trutro"/>
    <x v="6"/>
    <n v="6891"/>
    <n v="65109"/>
    <n v="72000"/>
    <n v="6891"/>
    <n v="54669"/>
    <n v="61560"/>
    <n v="61560"/>
    <m/>
    <n v="0"/>
    <s v="OK"/>
    <n v="0"/>
  </r>
  <r>
    <x v="521"/>
    <x v="7"/>
    <s v="Pollo"/>
    <x v="1"/>
    <s v="1012300"/>
    <x v="458"/>
    <s v="Muestra"/>
    <s v="Muestra"/>
    <x v="6"/>
    <m/>
    <m/>
    <m/>
    <m/>
    <m/>
    <m/>
    <n v="60"/>
    <m/>
    <n v="-60"/>
    <s v="Pendiente de ingreso"/>
    <n v="0"/>
  </r>
  <r>
    <x v="617"/>
    <x v="7"/>
    <s v="Pollo"/>
    <x v="1"/>
    <s v="1012310"/>
    <x v="534"/>
    <s v="Muestra"/>
    <s v="Muestra"/>
    <x v="5"/>
    <m/>
    <m/>
    <m/>
    <m/>
    <m/>
    <m/>
    <n v="108.86199999999999"/>
    <m/>
    <n v="-108.86199999999999"/>
    <s v="Pendiente de ingreso"/>
    <n v="0"/>
  </r>
  <r>
    <x v="20"/>
    <x v="7"/>
    <s v="Pollo"/>
    <x v="1"/>
    <s v="1012362"/>
    <x v="20"/>
    <s v="Menudencias"/>
    <s v="Menudencias Corazón"/>
    <x v="0"/>
    <n v="-38684"/>
    <n v="38684"/>
    <n v="0"/>
    <n v="-38684"/>
    <n v="49934"/>
    <n v="11250"/>
    <m/>
    <m/>
    <n v="11250"/>
    <s v="Sobre ingreso"/>
    <n v="0"/>
  </r>
  <r>
    <x v="483"/>
    <x v="7"/>
    <s v="Pollo"/>
    <x v="1"/>
    <s v="1012399"/>
    <x v="425"/>
    <s v="Pechuga Desh"/>
    <s v="Pechuga Desh s/Piel"/>
    <x v="5"/>
    <n v="0"/>
    <n v="18144"/>
    <n v="18144"/>
    <m/>
    <m/>
    <m/>
    <m/>
    <m/>
    <n v="0"/>
    <s v="OK"/>
    <n v="0"/>
  </r>
  <r>
    <x v="484"/>
    <x v="7"/>
    <s v="Pollo"/>
    <x v="1"/>
    <s v="1012400"/>
    <x v="426"/>
    <s v="Filete"/>
    <s v="Filete"/>
    <x v="5"/>
    <n v="-13659"/>
    <n v="31803"/>
    <n v="18144"/>
    <n v="7000"/>
    <n v="0"/>
    <n v="7000"/>
    <m/>
    <m/>
    <n v="7000"/>
    <s v="Sobre ingreso"/>
    <n v="0"/>
  </r>
  <r>
    <x v="72"/>
    <x v="7"/>
    <s v="Pollo"/>
    <x v="1"/>
    <s v="1012401"/>
    <x v="70"/>
    <s v="Ala"/>
    <s v="Ala Trutro-Centro"/>
    <x v="5"/>
    <n v="-7920"/>
    <n v="26064"/>
    <n v="18144"/>
    <m/>
    <m/>
    <m/>
    <m/>
    <m/>
    <n v="0"/>
    <s v="OK"/>
    <n v="0"/>
  </r>
  <r>
    <x v="22"/>
    <x v="7"/>
    <s v="Pollo"/>
    <x v="1"/>
    <s v="1012434"/>
    <x v="22"/>
    <s v="Ala"/>
    <s v="Ala Punta"/>
    <x v="2"/>
    <n v="-13207"/>
    <n v="133207"/>
    <n v="120000"/>
    <n v="-13207"/>
    <n v="133207"/>
    <n v="120000"/>
    <n v="120000"/>
    <m/>
    <n v="0"/>
    <s v="OK"/>
    <n v="0"/>
  </r>
  <r>
    <x v="23"/>
    <x v="7"/>
    <s v="Pollo"/>
    <x v="1"/>
    <s v="1012448"/>
    <x v="23"/>
    <s v="Patas"/>
    <s v="Patas Garras"/>
    <x v="2"/>
    <n v="-83295"/>
    <n v="174308"/>
    <n v="91013"/>
    <n v="-83295"/>
    <n v="179295"/>
    <n v="96000"/>
    <n v="288000"/>
    <m/>
    <n v="-192000"/>
    <s v="Pendiente de ingreso"/>
    <n v="0"/>
  </r>
  <r>
    <x v="90"/>
    <x v="7"/>
    <s v="Pollo"/>
    <x v="1"/>
    <s v="1012451"/>
    <x v="82"/>
    <s v="Ala"/>
    <s v="Ala Centro"/>
    <x v="2"/>
    <n v="-10530"/>
    <n v="22530"/>
    <n v="12000"/>
    <n v="-10530"/>
    <n v="22530"/>
    <n v="12000"/>
    <n v="12000"/>
    <m/>
    <n v="0"/>
    <s v="OK"/>
    <n v="0"/>
  </r>
  <r>
    <x v="24"/>
    <x v="7"/>
    <s v="Pollo"/>
    <x v="1"/>
    <s v="1012452"/>
    <x v="24"/>
    <s v="Ala"/>
    <s v="Ala Centro"/>
    <x v="2"/>
    <n v="11896"/>
    <n v="36104"/>
    <n v="48000"/>
    <n v="11896"/>
    <n v="36104"/>
    <n v="48000"/>
    <n v="48000"/>
    <m/>
    <n v="0"/>
    <s v="OK"/>
    <n v="0"/>
  </r>
  <r>
    <x v="25"/>
    <x v="7"/>
    <s v="Pollo"/>
    <x v="1"/>
    <s v="1012454"/>
    <x v="25"/>
    <s v="Ala"/>
    <s v="Ala Centro-Punta"/>
    <x v="2"/>
    <n v="200"/>
    <n v="2200"/>
    <n v="2400"/>
    <m/>
    <m/>
    <m/>
    <m/>
    <m/>
    <n v="0"/>
    <s v="OK"/>
    <n v="0"/>
  </r>
  <r>
    <x v="26"/>
    <x v="7"/>
    <s v="Pollo"/>
    <x v="1"/>
    <s v="1012455"/>
    <x v="26"/>
    <s v="Ala"/>
    <s v="Ala Centro-Punta"/>
    <x v="2"/>
    <n v="-27856"/>
    <n v="49260"/>
    <n v="21404"/>
    <n v="-27856"/>
    <n v="99856"/>
    <n v="72000"/>
    <n v="72000"/>
    <m/>
    <n v="0"/>
    <s v="OK"/>
    <n v="0"/>
  </r>
  <r>
    <x v="73"/>
    <x v="7"/>
    <s v="Pollo"/>
    <x v="1"/>
    <s v="1012483"/>
    <x v="71"/>
    <s v="Ala"/>
    <s v="Ala Trutro-Centro"/>
    <x v="5"/>
    <n v="-14657"/>
    <n v="285315"/>
    <n v="270658"/>
    <n v="-14657"/>
    <n v="284091"/>
    <n v="269434"/>
    <n v="269196.41899999999"/>
    <m/>
    <n v="237.58100000000559"/>
    <s v="Sobre ingreso"/>
    <n v="0"/>
  </r>
  <r>
    <x v="523"/>
    <x v="7"/>
    <s v="Pollo"/>
    <x v="1"/>
    <s v="1012488"/>
    <x v="460"/>
    <s v="Pechuga Desh"/>
    <s v="Pechuga Desh s/Piel"/>
    <x v="5"/>
    <n v="-4589"/>
    <n v="44506"/>
    <n v="39917"/>
    <n v="-4589"/>
    <n v="44505"/>
    <n v="39916"/>
    <n v="39916.095999999998"/>
    <m/>
    <n v="-9.5999999997729901E-2"/>
    <s v="Pendiente de ingreso"/>
    <n v="0"/>
  </r>
  <r>
    <x v="27"/>
    <x v="7"/>
    <s v="Pollo"/>
    <x v="1"/>
    <s v="1012502"/>
    <x v="27"/>
    <s v="Patas"/>
    <s v="Patas Garras"/>
    <x v="2"/>
    <n v="10270"/>
    <n v="10862"/>
    <n v="21132"/>
    <n v="10270"/>
    <n v="13730"/>
    <n v="24000"/>
    <n v="24000"/>
    <m/>
    <n v="0"/>
    <s v="OK"/>
    <n v="0"/>
  </r>
  <r>
    <x v="28"/>
    <x v="7"/>
    <s v="Pollo"/>
    <x v="1"/>
    <s v="1012503"/>
    <x v="28"/>
    <s v="Patas"/>
    <s v="Patas Garras"/>
    <x v="2"/>
    <n v="-53524"/>
    <n v="290761"/>
    <n v="237237"/>
    <n v="-53524"/>
    <n v="293524"/>
    <n v="240000"/>
    <n v="240000"/>
    <m/>
    <n v="0"/>
    <s v="OK"/>
    <n v="0"/>
  </r>
  <r>
    <x v="29"/>
    <x v="7"/>
    <s v="Pollo"/>
    <x v="1"/>
    <s v="1012504"/>
    <x v="23"/>
    <s v="Patas"/>
    <s v="Patas Garras"/>
    <x v="2"/>
    <n v="-13131"/>
    <n v="57365"/>
    <n v="44234"/>
    <n v="-13131"/>
    <n v="289131"/>
    <n v="276000"/>
    <n v="276000"/>
    <m/>
    <n v="0"/>
    <s v="OK"/>
    <n v="0"/>
  </r>
  <r>
    <x v="74"/>
    <x v="7"/>
    <s v="Pollo"/>
    <x v="1"/>
    <s v="1012518"/>
    <x v="72"/>
    <s v="Filete"/>
    <s v="Filete"/>
    <x v="5"/>
    <n v="-12553"/>
    <n v="156000"/>
    <n v="143447"/>
    <n v="-12553"/>
    <n v="157702"/>
    <n v="145149"/>
    <n v="145149.44"/>
    <m/>
    <n v="-0.44000000000232831"/>
    <s v="Pendiente de ingreso"/>
    <n v="0"/>
  </r>
  <r>
    <x v="75"/>
    <x v="7"/>
    <s v="Pollo"/>
    <x v="1"/>
    <s v="1012519"/>
    <x v="50"/>
    <s v="Pechuga Desh"/>
    <s v="Pechuga Desh s/Piel"/>
    <x v="5"/>
    <n v="-17234"/>
    <n v="22847"/>
    <n v="5613"/>
    <n v="-17234"/>
    <n v="22224"/>
    <n v="4990"/>
    <n v="4989.5119999999997"/>
    <m/>
    <n v="0.48800000000028376"/>
    <s v="Sobre ingreso"/>
    <n v="0"/>
  </r>
  <r>
    <x v="76"/>
    <x v="7"/>
    <s v="Pollo"/>
    <x v="1"/>
    <s v="1012520"/>
    <x v="51"/>
    <s v="Pechuga Desh"/>
    <s v="Pechuga Desh s/Piel"/>
    <x v="5"/>
    <n v="-56589"/>
    <n v="83907"/>
    <n v="27317"/>
    <n v="-56589"/>
    <n v="84079"/>
    <n v="27489"/>
    <n v="27488.072"/>
    <m/>
    <n v="0.92799999999988358"/>
    <s v="Sobre ingreso"/>
    <n v="0"/>
  </r>
  <r>
    <x v="77"/>
    <x v="7"/>
    <s v="Pollo"/>
    <x v="1"/>
    <s v="1012521"/>
    <x v="52"/>
    <s v="Pechuga Desh"/>
    <s v="Pechuga Desh s/Piel"/>
    <x v="5"/>
    <n v="53253"/>
    <n v="225757"/>
    <n v="279010"/>
    <n v="53253"/>
    <n v="224165"/>
    <n v="277418"/>
    <n v="173999.08799999999"/>
    <m/>
    <n v="103418.91200000001"/>
    <s v="Sobre ingreso"/>
    <n v="0"/>
  </r>
  <r>
    <x v="78"/>
    <x v="7"/>
    <s v="Pollo"/>
    <x v="1"/>
    <s v="1012522"/>
    <x v="53"/>
    <s v="Pechuga Desh"/>
    <s v="Pechuga Desh s/Piel"/>
    <x v="5"/>
    <n v="30223"/>
    <n v="121735"/>
    <n v="151958"/>
    <n v="30223"/>
    <n v="122820"/>
    <n v="153043"/>
    <n v="143970.93299999999"/>
    <m/>
    <n v="9072.06700000001"/>
    <s v="Sobre ingreso"/>
    <n v="0"/>
  </r>
  <r>
    <x v="79"/>
    <x v="7"/>
    <s v="Pollo"/>
    <x v="1"/>
    <s v="1012523"/>
    <x v="54"/>
    <s v="Pechuga Desh"/>
    <s v="Pechuga Desh s/Piel"/>
    <x v="5"/>
    <n v="6606"/>
    <n v="77691"/>
    <n v="84297"/>
    <n v="6606"/>
    <n v="77127"/>
    <n v="83733"/>
    <n v="88722.607999999993"/>
    <m/>
    <n v="-4989.6079999999929"/>
    <s v="Pendiente de ingreso"/>
    <n v="0"/>
  </r>
  <r>
    <x v="80"/>
    <x v="7"/>
    <s v="Pollo"/>
    <x v="1"/>
    <s v="1012524"/>
    <x v="55"/>
    <s v="Pechuga Desh"/>
    <s v="Pechuga Desh s/Piel"/>
    <x v="5"/>
    <n v="-16815"/>
    <n v="38405"/>
    <n v="21589"/>
    <n v="-16815"/>
    <n v="36774"/>
    <n v="19958"/>
    <n v="9979.0239999999994"/>
    <m/>
    <n v="9978.9760000000006"/>
    <s v="Sobre ingreso"/>
    <n v="0"/>
  </r>
  <r>
    <x v="30"/>
    <x v="7"/>
    <s v="Pollo"/>
    <x v="1"/>
    <s v="1012525"/>
    <x v="11"/>
    <s v="Patas"/>
    <s v="Patas Garras"/>
    <x v="2"/>
    <n v="-26417"/>
    <n v="10206"/>
    <n v="0"/>
    <n v="-26417"/>
    <n v="10206"/>
    <n v="0"/>
    <m/>
    <m/>
    <n v="0"/>
    <s v="OK"/>
    <n v="0"/>
  </r>
  <r>
    <x v="91"/>
    <x v="7"/>
    <s v="Pollo"/>
    <x v="1"/>
    <s v="1012526"/>
    <x v="12"/>
    <s v="Patas"/>
    <s v="Patas Garras"/>
    <x v="2"/>
    <n v="2034"/>
    <n v="9188"/>
    <n v="11221"/>
    <n v="2034"/>
    <n v="9967"/>
    <n v="12000"/>
    <n v="12000"/>
    <m/>
    <n v="0"/>
    <s v="OK"/>
    <n v="0"/>
  </r>
  <r>
    <x v="31"/>
    <x v="7"/>
    <s v="Pollo"/>
    <x v="1"/>
    <s v="1012527"/>
    <x v="29"/>
    <s v="Patas"/>
    <s v="Patas Garras"/>
    <x v="2"/>
    <n v="491"/>
    <n v="13974"/>
    <n v="14465"/>
    <n v="491"/>
    <n v="23509"/>
    <n v="24000"/>
    <n v="24000"/>
    <m/>
    <n v="0"/>
    <s v="OK"/>
    <n v="0"/>
  </r>
  <r>
    <x v="81"/>
    <x v="7"/>
    <s v="Pollo"/>
    <x v="1"/>
    <s v="1012532"/>
    <x v="73"/>
    <s v="Menudencias"/>
    <s v="Menudencias Contre"/>
    <x v="5"/>
    <n v="-7187"/>
    <n v="6600"/>
    <n v="0"/>
    <n v="-7187"/>
    <n v="6600"/>
    <n v="0"/>
    <m/>
    <m/>
    <n v="0"/>
    <s v="OK"/>
    <n v="0"/>
  </r>
  <r>
    <x v="82"/>
    <x v="7"/>
    <s v="Pollo"/>
    <x v="1"/>
    <s v="1012534"/>
    <x v="74"/>
    <s v="Pechuga"/>
    <s v="Pechuga Entera"/>
    <x v="6"/>
    <n v="-115069"/>
    <n v="423469"/>
    <n v="308400"/>
    <n v="-115069"/>
    <n v="315069"/>
    <n v="200000"/>
    <m/>
    <m/>
    <n v="200000"/>
    <s v="Sobre ingreso"/>
    <n v="0"/>
  </r>
  <r>
    <x v="598"/>
    <x v="7"/>
    <s v="Pollo"/>
    <x v="1"/>
    <s v="1012595"/>
    <x v="520"/>
    <s v="Pechuga Desh"/>
    <s v="Pechuga Desh s/Piel"/>
    <x v="2"/>
    <n v="-12000"/>
    <n v="12000"/>
    <n v="0"/>
    <n v="-12000"/>
    <n v="12000"/>
    <n v="0"/>
    <m/>
    <m/>
    <n v="0"/>
    <s v="OK"/>
    <n v="0"/>
  </r>
  <r>
    <x v="34"/>
    <x v="7"/>
    <s v="Pollo"/>
    <x v="1"/>
    <s v="1012598"/>
    <x v="32"/>
    <s v="Patas"/>
    <s v="Patas Garras"/>
    <x v="2"/>
    <n v="-1583"/>
    <n v="4103"/>
    <n v="2520"/>
    <n v="-1583"/>
    <n v="13583"/>
    <n v="12000"/>
    <n v="12000"/>
    <m/>
    <n v="0"/>
    <s v="OK"/>
    <n v="0"/>
  </r>
  <r>
    <x v="83"/>
    <x v="7"/>
    <s v="Pollo"/>
    <x v="1"/>
    <s v="1012601"/>
    <x v="75"/>
    <s v="Menudencias"/>
    <s v="Menudencias Pana"/>
    <x v="5"/>
    <n v="-29913"/>
    <n v="203514"/>
    <n v="173601"/>
    <n v="-29913"/>
    <n v="203514"/>
    <n v="173601"/>
    <n v="173598.728"/>
    <m/>
    <n v="2.271999999997206"/>
    <s v="Sobre ingreso"/>
    <n v="0"/>
  </r>
  <r>
    <x v="525"/>
    <x v="7"/>
    <s v="Pollo"/>
    <x v="1"/>
    <s v="1012633"/>
    <x v="18"/>
    <s v="Menudencias"/>
    <s v="Menudencias Pana"/>
    <x v="5"/>
    <n v="78"/>
    <n v="0"/>
    <n v="0"/>
    <n v="78"/>
    <n v="0"/>
    <n v="0"/>
    <m/>
    <m/>
    <n v="0"/>
    <s v="OK"/>
    <n v="0"/>
  </r>
  <r>
    <x v="36"/>
    <x v="7"/>
    <s v="Pollo"/>
    <x v="1"/>
    <s v="1012655"/>
    <x v="34"/>
    <s v="Patas"/>
    <s v="Patas Garras"/>
    <x v="0"/>
    <m/>
    <m/>
    <m/>
    <n v="0"/>
    <n v="4760"/>
    <n v="4760"/>
    <m/>
    <m/>
    <n v="4760"/>
    <s v="Sobre ingreso"/>
    <n v="0"/>
  </r>
  <r>
    <x v="485"/>
    <x v="7"/>
    <s v="Pollo"/>
    <x v="1"/>
    <s v="1012681"/>
    <x v="427"/>
    <s v="Subprod"/>
    <s v="Subprod Despunte Tru"/>
    <x v="2"/>
    <n v="32357"/>
    <n v="39643"/>
    <n v="72000"/>
    <n v="32357"/>
    <n v="39643"/>
    <n v="72000"/>
    <n v="72000"/>
    <m/>
    <n v="0"/>
    <s v="OK"/>
    <n v="0"/>
  </r>
  <r>
    <x v="84"/>
    <x v="7"/>
    <s v="Pollo"/>
    <x v="1"/>
    <s v="1012694"/>
    <x v="76"/>
    <s v="Pechuga Desh"/>
    <s v="Pechuga Desh s/Piel"/>
    <x v="5"/>
    <m/>
    <m/>
    <m/>
    <n v="2395"/>
    <n v="0"/>
    <n v="2395"/>
    <n v="2395.4189999999999"/>
    <m/>
    <n v="-0.41899999999986903"/>
    <s v="Pendiente de ingreso"/>
    <n v="0"/>
  </r>
  <r>
    <x v="85"/>
    <x v="7"/>
    <s v="Pollo"/>
    <x v="1"/>
    <s v="1012724"/>
    <x v="77"/>
    <s v="Menudencias"/>
    <s v="Menudencias Corazón"/>
    <x v="7"/>
    <n v="7982"/>
    <n v="0"/>
    <n v="7982"/>
    <n v="7982"/>
    <n v="13621"/>
    <n v="21603"/>
    <n v="38608"/>
    <m/>
    <n v="-17005"/>
    <s v="Pendiente de ingreso"/>
    <n v="0"/>
  </r>
  <r>
    <x v="458"/>
    <x v="7"/>
    <s v="Pollo"/>
    <x v="1"/>
    <s v="1012725"/>
    <x v="407"/>
    <s v="Filete"/>
    <s v="Filete"/>
    <x v="6"/>
    <n v="0"/>
    <n v="20000"/>
    <n v="20000"/>
    <n v="0"/>
    <n v="20013"/>
    <n v="20013"/>
    <n v="20012.831999999999"/>
    <m/>
    <n v="0.1680000000014843"/>
    <s v="Sobre ingreso"/>
    <n v="0"/>
  </r>
  <r>
    <x v="86"/>
    <x v="7"/>
    <s v="Pollo"/>
    <x v="1"/>
    <s v="1012730"/>
    <x v="78"/>
    <s v="Menudencias"/>
    <s v="Menudencias Corazón"/>
    <x v="7"/>
    <m/>
    <m/>
    <m/>
    <n v="0"/>
    <n v="10811"/>
    <n v="10811"/>
    <n v="10811"/>
    <m/>
    <n v="0"/>
    <s v="OK"/>
    <n v="0"/>
  </r>
  <r>
    <x v="459"/>
    <x v="7"/>
    <s v="Pollo"/>
    <x v="1"/>
    <s v="1012745"/>
    <x v="408"/>
    <s v="Menudencias"/>
    <s v="Menudencias Corazón"/>
    <x v="7"/>
    <n v="-24"/>
    <n v="24"/>
    <n v="0"/>
    <n v="-24"/>
    <n v="10835"/>
    <n v="10811"/>
    <n v="10811"/>
    <m/>
    <n v="0"/>
    <s v="OK"/>
    <n v="0"/>
  </r>
  <r>
    <x v="456"/>
    <x v="7"/>
    <s v="Pollo"/>
    <x v="1"/>
    <s v="1012764"/>
    <x v="405"/>
    <s v="Carne Recuperada"/>
    <s v="Carne Recuperada ADM"/>
    <x v="6"/>
    <m/>
    <m/>
    <m/>
    <m/>
    <m/>
    <m/>
    <n v="60"/>
    <m/>
    <n v="-60"/>
    <s v="Pendiente de ingreso"/>
    <n v="0"/>
  </r>
  <r>
    <x v="561"/>
    <x v="7"/>
    <s v="Pollo"/>
    <x v="1"/>
    <s v="1012773"/>
    <x v="494"/>
    <s v="Menudencias"/>
    <s v="Menudencias Pana"/>
    <x v="7"/>
    <m/>
    <m/>
    <m/>
    <m/>
    <m/>
    <m/>
    <n v="4007.1"/>
    <m/>
    <n v="-4007.1"/>
    <s v="Pendiente de ingreso"/>
    <n v="0"/>
  </r>
  <r>
    <x v="576"/>
    <x v="7"/>
    <s v="Pollo"/>
    <x v="1"/>
    <s v="1012796"/>
    <x v="504"/>
    <s v="Ala"/>
    <s v="Ala Puchero"/>
    <x v="6"/>
    <n v="0"/>
    <n v="40000"/>
    <n v="40000"/>
    <n v="0"/>
    <n v="40000"/>
    <n v="40000"/>
    <n v="40000"/>
    <m/>
    <n v="0"/>
    <s v="OK"/>
    <n v="0"/>
  </r>
  <r>
    <x v="618"/>
    <x v="7"/>
    <s v="Pollo"/>
    <x v="1"/>
    <s v="1012805"/>
    <x v="535"/>
    <s v="Trutro Deshuesado"/>
    <s v="Trutro Deshuesado si"/>
    <x v="7"/>
    <m/>
    <m/>
    <m/>
    <n v="0"/>
    <n v="24000"/>
    <n v="24000"/>
    <m/>
    <m/>
    <n v="24000"/>
    <s v="Sobre ingreso"/>
    <n v="0"/>
  </r>
  <r>
    <x v="619"/>
    <x v="7"/>
    <s v="Pollo"/>
    <x v="1"/>
    <s v="1012806"/>
    <x v="536"/>
    <s v="Trutro Deshuesado"/>
    <s v="Trutro Deshuesado si"/>
    <x v="5"/>
    <m/>
    <m/>
    <m/>
    <n v="0"/>
    <n v="4571"/>
    <n v="4571"/>
    <n v="4571.28"/>
    <m/>
    <n v="-0.27999999999974534"/>
    <s v="Pendiente de ingreso"/>
    <n v="0"/>
  </r>
  <r>
    <x v="0"/>
    <x v="7"/>
    <s v="Pollo"/>
    <x v="2"/>
    <s v="1010877"/>
    <x v="0"/>
    <s v="Menudencias"/>
    <s v="Menudencias Contre"/>
    <x v="1"/>
    <m/>
    <m/>
    <m/>
    <m/>
    <m/>
    <m/>
    <m/>
    <n v="69473"/>
    <n v="0"/>
    <s v="OK"/>
    <n v="0"/>
  </r>
  <r>
    <x v="46"/>
    <x v="7"/>
    <s v="Pollo"/>
    <x v="2"/>
    <s v="1011127"/>
    <x v="44"/>
    <s v="Pechuga Desh"/>
    <s v="Pechuga Desh s/Piel"/>
    <x v="6"/>
    <m/>
    <m/>
    <m/>
    <m/>
    <m/>
    <m/>
    <m/>
    <n v="1773840"/>
    <n v="0"/>
    <s v="OK"/>
    <n v="0"/>
  </r>
  <r>
    <x v="47"/>
    <x v="7"/>
    <s v="Pollo"/>
    <x v="2"/>
    <s v="1011150"/>
    <x v="45"/>
    <s v="Ala"/>
    <s v="Ala Trutro-Centro"/>
    <x v="6"/>
    <m/>
    <m/>
    <m/>
    <m/>
    <m/>
    <m/>
    <m/>
    <n v="40000"/>
    <n v="0"/>
    <s v="OK"/>
    <n v="0"/>
  </r>
  <r>
    <x v="5"/>
    <x v="7"/>
    <s v="Pollo"/>
    <x v="2"/>
    <s v="1011421"/>
    <x v="5"/>
    <s v="Carne Recuperada"/>
    <s v="Carne Recuperada Pul"/>
    <x v="0"/>
    <m/>
    <m/>
    <m/>
    <m/>
    <m/>
    <m/>
    <m/>
    <n v="972000"/>
    <n v="0"/>
    <s v="OK"/>
    <n v="0"/>
  </r>
  <r>
    <x v="9"/>
    <x v="7"/>
    <s v="Pollo"/>
    <x v="2"/>
    <s v="1011586"/>
    <x v="9"/>
    <s v="Ala"/>
    <s v="Ala Centro"/>
    <x v="2"/>
    <m/>
    <m/>
    <m/>
    <m/>
    <m/>
    <m/>
    <m/>
    <n v="101000"/>
    <n v="0"/>
    <s v="OK"/>
    <n v="0"/>
  </r>
  <r>
    <x v="88"/>
    <x v="7"/>
    <s v="Pollo"/>
    <x v="2"/>
    <s v="1011614"/>
    <x v="80"/>
    <s v="Pechuga Desh"/>
    <s v="Pechuga Desh s/Piel"/>
    <x v="6"/>
    <m/>
    <m/>
    <m/>
    <m/>
    <m/>
    <m/>
    <m/>
    <n v="75000"/>
    <n v="0"/>
    <s v="OK"/>
    <n v="0"/>
  </r>
  <r>
    <x v="49"/>
    <x v="7"/>
    <s v="Pollo"/>
    <x v="2"/>
    <s v="1011701"/>
    <x v="47"/>
    <s v="Pechuga Desh"/>
    <s v="Pechuga Desh s/Piel"/>
    <x v="5"/>
    <m/>
    <m/>
    <m/>
    <m/>
    <m/>
    <m/>
    <m/>
    <n v="60000"/>
    <n v="0"/>
    <s v="OK"/>
    <n v="0"/>
  </r>
  <r>
    <x v="11"/>
    <x v="7"/>
    <s v="Pollo"/>
    <x v="2"/>
    <s v="1011967"/>
    <x v="11"/>
    <s v="Patas"/>
    <s v="Patas Garras"/>
    <x v="2"/>
    <m/>
    <m/>
    <m/>
    <m/>
    <m/>
    <m/>
    <m/>
    <n v="21400"/>
    <n v="0"/>
    <s v="OK"/>
    <n v="0"/>
  </r>
  <r>
    <x v="12"/>
    <x v="7"/>
    <s v="Pollo"/>
    <x v="2"/>
    <s v="1011968"/>
    <x v="12"/>
    <s v="Patas"/>
    <s v="Patas Garras"/>
    <x v="2"/>
    <m/>
    <m/>
    <m/>
    <m/>
    <m/>
    <m/>
    <m/>
    <n v="2036"/>
    <n v="0"/>
    <s v="OK"/>
    <n v="0"/>
  </r>
  <r>
    <x v="13"/>
    <x v="7"/>
    <s v="Pollo"/>
    <x v="2"/>
    <s v="1011969"/>
    <x v="13"/>
    <s v="Patas"/>
    <s v="Patas Garras"/>
    <x v="2"/>
    <m/>
    <m/>
    <m/>
    <m/>
    <m/>
    <m/>
    <m/>
    <n v="75880"/>
    <n v="0"/>
    <s v="OK"/>
    <n v="0"/>
  </r>
  <r>
    <x v="15"/>
    <x v="7"/>
    <s v="Pollo"/>
    <x v="2"/>
    <s v="1012012"/>
    <x v="15"/>
    <s v="Ala"/>
    <s v="Ala Centro"/>
    <x v="4"/>
    <m/>
    <m/>
    <m/>
    <m/>
    <m/>
    <m/>
    <m/>
    <n v="55000"/>
    <n v="0"/>
    <s v="OK"/>
    <n v="0"/>
  </r>
  <r>
    <x v="52"/>
    <x v="7"/>
    <s v="Pollo"/>
    <x v="2"/>
    <s v="1012107"/>
    <x v="50"/>
    <s v="Pechuga Desh"/>
    <s v="Pechuga Desh s/Piel"/>
    <x v="5"/>
    <m/>
    <m/>
    <m/>
    <m/>
    <m/>
    <m/>
    <m/>
    <n v="95086"/>
    <n v="0"/>
    <s v="OK"/>
    <n v="0"/>
  </r>
  <r>
    <x v="53"/>
    <x v="7"/>
    <s v="Pollo"/>
    <x v="2"/>
    <s v="1012108"/>
    <x v="51"/>
    <s v="Pechuga Desh"/>
    <s v="Pechuga Desh s/Piel"/>
    <x v="5"/>
    <m/>
    <m/>
    <m/>
    <m/>
    <m/>
    <m/>
    <m/>
    <n v="340786"/>
    <n v="0"/>
    <s v="OK"/>
    <n v="0"/>
  </r>
  <r>
    <x v="54"/>
    <x v="7"/>
    <s v="Pollo"/>
    <x v="2"/>
    <s v="1012109"/>
    <x v="52"/>
    <s v="Pechuga Desh"/>
    <s v="Pechuga Desh s/Piel"/>
    <x v="5"/>
    <m/>
    <m/>
    <m/>
    <m/>
    <m/>
    <m/>
    <m/>
    <n v="401126"/>
    <n v="0"/>
    <s v="OK"/>
    <n v="0"/>
  </r>
  <r>
    <x v="55"/>
    <x v="7"/>
    <s v="Pollo"/>
    <x v="2"/>
    <s v="1012110"/>
    <x v="53"/>
    <s v="Pechuga Desh"/>
    <s v="Pechuga Desh s/Piel"/>
    <x v="5"/>
    <m/>
    <m/>
    <m/>
    <m/>
    <m/>
    <m/>
    <m/>
    <n v="116000"/>
    <n v="0"/>
    <s v="OK"/>
    <n v="0"/>
  </r>
  <r>
    <x v="56"/>
    <x v="7"/>
    <s v="Pollo"/>
    <x v="2"/>
    <s v="1012111"/>
    <x v="54"/>
    <s v="Pechuga Desh"/>
    <s v="Pechuga Desh s/Piel"/>
    <x v="5"/>
    <m/>
    <m/>
    <m/>
    <m/>
    <m/>
    <m/>
    <m/>
    <n v="99866"/>
    <n v="0"/>
    <s v="OK"/>
    <n v="0"/>
  </r>
  <r>
    <x v="57"/>
    <x v="7"/>
    <s v="Pollo"/>
    <x v="2"/>
    <s v="1012112"/>
    <x v="55"/>
    <s v="Pechuga Desh"/>
    <s v="Pechuga Desh s/Piel"/>
    <x v="5"/>
    <m/>
    <m/>
    <m/>
    <m/>
    <m/>
    <m/>
    <m/>
    <n v="11368"/>
    <n v="0"/>
    <s v="OK"/>
    <n v="0"/>
  </r>
  <r>
    <x v="58"/>
    <x v="7"/>
    <s v="Pollo"/>
    <x v="2"/>
    <s v="1012145"/>
    <x v="56"/>
    <s v="Pechuga Desh"/>
    <s v="Pechuga Desh s/Piel"/>
    <x v="5"/>
    <m/>
    <m/>
    <m/>
    <m/>
    <m/>
    <m/>
    <m/>
    <n v="163000"/>
    <n v="0"/>
    <s v="OK"/>
    <n v="0"/>
  </r>
  <r>
    <x v="59"/>
    <x v="7"/>
    <s v="Pollo"/>
    <x v="2"/>
    <s v="1012147"/>
    <x v="57"/>
    <s v="Filete"/>
    <s v="Filete"/>
    <x v="5"/>
    <m/>
    <m/>
    <m/>
    <m/>
    <m/>
    <m/>
    <m/>
    <n v="180550"/>
    <n v="0"/>
    <s v="OK"/>
    <n v="0"/>
  </r>
  <r>
    <x v="60"/>
    <x v="7"/>
    <s v="Pollo"/>
    <x v="2"/>
    <s v="1012148"/>
    <x v="58"/>
    <s v="Ala"/>
    <s v="Ala Trutro-Centro"/>
    <x v="5"/>
    <m/>
    <m/>
    <m/>
    <m/>
    <m/>
    <m/>
    <m/>
    <n v="12000"/>
    <n v="0"/>
    <s v="OK"/>
    <n v="0"/>
  </r>
  <r>
    <x v="61"/>
    <x v="7"/>
    <s v="Pollo"/>
    <x v="2"/>
    <s v="1012157"/>
    <x v="59"/>
    <s v="Ala"/>
    <s v="Ala Trutro"/>
    <x v="5"/>
    <m/>
    <m/>
    <m/>
    <m/>
    <m/>
    <m/>
    <m/>
    <n v="43000"/>
    <n v="0"/>
    <s v="OK"/>
    <n v="0"/>
  </r>
  <r>
    <x v="62"/>
    <x v="7"/>
    <s v="Pollo"/>
    <x v="2"/>
    <s v="1012158"/>
    <x v="60"/>
    <s v="Filete"/>
    <s v="Filete"/>
    <x v="5"/>
    <m/>
    <m/>
    <m/>
    <m/>
    <m/>
    <m/>
    <m/>
    <n v="79350"/>
    <n v="0"/>
    <s v="OK"/>
    <n v="0"/>
  </r>
  <r>
    <x v="63"/>
    <x v="7"/>
    <s v="Pollo"/>
    <x v="2"/>
    <s v="1012159"/>
    <x v="61"/>
    <s v="Ala"/>
    <s v="Ala Trutro-Centro"/>
    <x v="5"/>
    <m/>
    <m/>
    <m/>
    <m/>
    <m/>
    <m/>
    <m/>
    <n v="506000"/>
    <n v="0"/>
    <s v="OK"/>
    <n v="0"/>
  </r>
  <r>
    <x v="64"/>
    <x v="7"/>
    <s v="Pollo"/>
    <x v="2"/>
    <s v="1012160"/>
    <x v="62"/>
    <s v="Pechuga Desh"/>
    <s v="Pechuga Desh s/Piel"/>
    <x v="5"/>
    <m/>
    <m/>
    <m/>
    <m/>
    <m/>
    <m/>
    <m/>
    <n v="125000"/>
    <n v="0"/>
    <s v="OK"/>
    <n v="0"/>
  </r>
  <r>
    <x v="65"/>
    <x v="7"/>
    <s v="Pollo"/>
    <x v="2"/>
    <s v="1012161"/>
    <x v="63"/>
    <s v="Ala"/>
    <s v="Ala Centro"/>
    <x v="5"/>
    <m/>
    <m/>
    <m/>
    <m/>
    <m/>
    <m/>
    <m/>
    <n v="145684"/>
    <n v="0"/>
    <s v="OK"/>
    <n v="0"/>
  </r>
  <r>
    <x v="66"/>
    <x v="7"/>
    <s v="Pollo"/>
    <x v="2"/>
    <s v="1012163"/>
    <x v="64"/>
    <s v="Filete"/>
    <s v="Filete"/>
    <x v="5"/>
    <m/>
    <m/>
    <m/>
    <m/>
    <m/>
    <m/>
    <m/>
    <n v="159000"/>
    <n v="0"/>
    <s v="OK"/>
    <n v="0"/>
  </r>
  <r>
    <x v="67"/>
    <x v="7"/>
    <s v="Pollo"/>
    <x v="2"/>
    <s v="1012164"/>
    <x v="65"/>
    <s v="Ala"/>
    <s v="Ala Centro"/>
    <x v="5"/>
    <m/>
    <m/>
    <m/>
    <m/>
    <m/>
    <m/>
    <m/>
    <n v="64000"/>
    <n v="0"/>
    <s v="OK"/>
    <n v="0"/>
  </r>
  <r>
    <x v="68"/>
    <x v="7"/>
    <s v="Pollo"/>
    <x v="2"/>
    <s v="1012165"/>
    <x v="66"/>
    <s v="Ala"/>
    <s v="Ala Trutro-Centro"/>
    <x v="5"/>
    <m/>
    <m/>
    <m/>
    <m/>
    <m/>
    <m/>
    <m/>
    <n v="532018"/>
    <n v="0"/>
    <s v="OK"/>
    <n v="0"/>
  </r>
  <r>
    <x v="69"/>
    <x v="7"/>
    <s v="Pollo"/>
    <x v="2"/>
    <s v="1012167"/>
    <x v="67"/>
    <s v="Pechuga Desh"/>
    <s v="Pechuga Desh s/Piel"/>
    <x v="5"/>
    <m/>
    <m/>
    <m/>
    <m/>
    <m/>
    <m/>
    <m/>
    <n v="591600"/>
    <n v="0"/>
    <s v="OK"/>
    <n v="0"/>
  </r>
  <r>
    <x v="16"/>
    <x v="7"/>
    <s v="Pollo"/>
    <x v="2"/>
    <s v="1012207"/>
    <x v="16"/>
    <s v="Menudencias"/>
    <s v="Menudencias Contre"/>
    <x v="1"/>
    <m/>
    <m/>
    <m/>
    <m/>
    <m/>
    <m/>
    <m/>
    <n v="91607"/>
    <n v="0"/>
    <s v="OK"/>
    <n v="0"/>
  </r>
  <r>
    <x v="17"/>
    <x v="7"/>
    <s v="Pollo"/>
    <x v="2"/>
    <s v="1012208"/>
    <x v="17"/>
    <s v="Reproductor"/>
    <s v="Reproductor Gallina"/>
    <x v="0"/>
    <m/>
    <m/>
    <m/>
    <m/>
    <m/>
    <m/>
    <m/>
    <n v="120000"/>
    <n v="0"/>
    <s v="OK"/>
    <n v="0"/>
  </r>
  <r>
    <x v="560"/>
    <x v="7"/>
    <s v="Pollo"/>
    <x v="2"/>
    <s v="1012275"/>
    <x v="493"/>
    <s v="Ala"/>
    <s v="Ala Trutro"/>
    <x v="2"/>
    <m/>
    <m/>
    <m/>
    <m/>
    <m/>
    <m/>
    <m/>
    <n v="63000"/>
    <n v="0"/>
    <s v="OK"/>
    <n v="0"/>
  </r>
  <r>
    <x v="70"/>
    <x v="7"/>
    <s v="Pollo"/>
    <x v="2"/>
    <s v="1012278"/>
    <x v="68"/>
    <s v="Ala"/>
    <s v="Ala Trutro"/>
    <x v="6"/>
    <m/>
    <m/>
    <m/>
    <m/>
    <m/>
    <m/>
    <m/>
    <n v="30000"/>
    <n v="0"/>
    <s v="OK"/>
    <n v="0"/>
  </r>
  <r>
    <x v="18"/>
    <x v="7"/>
    <s v="Pollo"/>
    <x v="2"/>
    <s v="1012283"/>
    <x v="18"/>
    <s v="Menudencias"/>
    <s v="Menudencias Pana"/>
    <x v="0"/>
    <m/>
    <m/>
    <m/>
    <m/>
    <m/>
    <m/>
    <m/>
    <n v="235648"/>
    <n v="0"/>
    <s v="OK"/>
    <n v="0"/>
  </r>
  <r>
    <x v="20"/>
    <x v="7"/>
    <s v="Pollo"/>
    <x v="2"/>
    <s v="1012362"/>
    <x v="20"/>
    <s v="Menudencias"/>
    <s v="Menudencias Corazón"/>
    <x v="3"/>
    <m/>
    <m/>
    <m/>
    <m/>
    <m/>
    <m/>
    <m/>
    <n v="99456"/>
    <n v="0"/>
    <s v="OK"/>
    <n v="0"/>
  </r>
  <r>
    <x v="22"/>
    <x v="7"/>
    <s v="Pollo"/>
    <x v="2"/>
    <s v="1012434"/>
    <x v="22"/>
    <s v="Ala"/>
    <s v="Ala Punta"/>
    <x v="2"/>
    <m/>
    <m/>
    <m/>
    <m/>
    <m/>
    <m/>
    <m/>
    <n v="110000"/>
    <n v="0"/>
    <s v="OK"/>
    <n v="0"/>
  </r>
  <r>
    <x v="23"/>
    <x v="7"/>
    <s v="Pollo"/>
    <x v="2"/>
    <s v="1012448"/>
    <x v="23"/>
    <s v="Patas"/>
    <s v="Patas Garras"/>
    <x v="2"/>
    <m/>
    <m/>
    <m/>
    <m/>
    <m/>
    <m/>
    <m/>
    <n v="403108"/>
    <n v="0"/>
    <s v="OK"/>
    <n v="0"/>
  </r>
  <r>
    <x v="90"/>
    <x v="7"/>
    <s v="Pollo"/>
    <x v="2"/>
    <s v="1012451"/>
    <x v="82"/>
    <s v="Ala"/>
    <s v="Ala Centro"/>
    <x v="2"/>
    <m/>
    <m/>
    <m/>
    <m/>
    <m/>
    <m/>
    <m/>
    <n v="36000"/>
    <n v="0"/>
    <s v="OK"/>
    <n v="0"/>
  </r>
  <r>
    <x v="24"/>
    <x v="7"/>
    <s v="Pollo"/>
    <x v="2"/>
    <s v="1012452"/>
    <x v="24"/>
    <s v="Ala"/>
    <s v="Ala Centro"/>
    <x v="2"/>
    <m/>
    <m/>
    <m/>
    <m/>
    <m/>
    <m/>
    <m/>
    <n v="36000"/>
    <n v="0"/>
    <s v="OK"/>
    <n v="0"/>
  </r>
  <r>
    <x v="26"/>
    <x v="7"/>
    <s v="Pollo"/>
    <x v="2"/>
    <s v="1012455"/>
    <x v="26"/>
    <s v="Ala"/>
    <s v="Ala Centro-Punta"/>
    <x v="2"/>
    <m/>
    <m/>
    <m/>
    <m/>
    <m/>
    <m/>
    <m/>
    <n v="97000"/>
    <n v="0"/>
    <s v="OK"/>
    <n v="0"/>
  </r>
  <r>
    <x v="73"/>
    <x v="7"/>
    <s v="Pollo"/>
    <x v="2"/>
    <s v="1012483"/>
    <x v="71"/>
    <s v="Ala"/>
    <s v="Ala Trutro-Centro"/>
    <x v="5"/>
    <m/>
    <m/>
    <m/>
    <m/>
    <m/>
    <m/>
    <m/>
    <n v="371492"/>
    <n v="0"/>
    <s v="OK"/>
    <n v="0"/>
  </r>
  <r>
    <x v="27"/>
    <x v="7"/>
    <s v="Pollo"/>
    <x v="2"/>
    <s v="1012502"/>
    <x v="27"/>
    <s v="Patas"/>
    <s v="Patas Garras"/>
    <x v="2"/>
    <m/>
    <m/>
    <m/>
    <m/>
    <m/>
    <m/>
    <m/>
    <n v="8300"/>
    <n v="0"/>
    <s v="OK"/>
    <n v="0"/>
  </r>
  <r>
    <x v="28"/>
    <x v="7"/>
    <s v="Pollo"/>
    <x v="2"/>
    <s v="1012503"/>
    <x v="28"/>
    <s v="Patas"/>
    <s v="Patas Garras"/>
    <x v="2"/>
    <m/>
    <m/>
    <m/>
    <m/>
    <m/>
    <m/>
    <m/>
    <n v="235700"/>
    <n v="0"/>
    <s v="OK"/>
    <n v="0"/>
  </r>
  <r>
    <x v="29"/>
    <x v="7"/>
    <s v="Pollo"/>
    <x v="2"/>
    <s v="1012504"/>
    <x v="23"/>
    <s v="Patas"/>
    <s v="Patas Garras"/>
    <x v="2"/>
    <m/>
    <m/>
    <m/>
    <m/>
    <m/>
    <m/>
    <m/>
    <n v="101400"/>
    <n v="0"/>
    <s v="OK"/>
    <n v="0"/>
  </r>
  <r>
    <x v="74"/>
    <x v="7"/>
    <s v="Pollo"/>
    <x v="2"/>
    <s v="1012518"/>
    <x v="72"/>
    <s v="Filete"/>
    <s v="Filete"/>
    <x v="5"/>
    <m/>
    <m/>
    <m/>
    <m/>
    <m/>
    <m/>
    <m/>
    <n v="154000"/>
    <n v="0"/>
    <s v="OK"/>
    <n v="0"/>
  </r>
  <r>
    <x v="75"/>
    <x v="7"/>
    <s v="Pollo"/>
    <x v="2"/>
    <s v="1012519"/>
    <x v="50"/>
    <s v="Pechuga Desh"/>
    <s v="Pechuga Desh s/Piel"/>
    <x v="5"/>
    <m/>
    <m/>
    <m/>
    <m/>
    <m/>
    <m/>
    <m/>
    <n v="49440"/>
    <n v="0"/>
    <s v="OK"/>
    <n v="0"/>
  </r>
  <r>
    <x v="76"/>
    <x v="7"/>
    <s v="Pollo"/>
    <x v="2"/>
    <s v="1012520"/>
    <x v="51"/>
    <s v="Pechuga Desh"/>
    <s v="Pechuga Desh s/Piel"/>
    <x v="5"/>
    <m/>
    <m/>
    <m/>
    <m/>
    <m/>
    <m/>
    <m/>
    <n v="122486"/>
    <n v="0"/>
    <s v="OK"/>
    <n v="0"/>
  </r>
  <r>
    <x v="77"/>
    <x v="7"/>
    <s v="Pollo"/>
    <x v="2"/>
    <s v="1012521"/>
    <x v="52"/>
    <s v="Pechuga Desh"/>
    <s v="Pechuga Desh s/Piel"/>
    <x v="5"/>
    <m/>
    <m/>
    <m/>
    <m/>
    <m/>
    <m/>
    <m/>
    <n v="135200"/>
    <n v="0"/>
    <s v="OK"/>
    <n v="0"/>
  </r>
  <r>
    <x v="78"/>
    <x v="7"/>
    <s v="Pollo"/>
    <x v="2"/>
    <s v="1012522"/>
    <x v="53"/>
    <s v="Pechuga Desh"/>
    <s v="Pechuga Desh s/Piel"/>
    <x v="5"/>
    <m/>
    <m/>
    <m/>
    <m/>
    <m/>
    <m/>
    <m/>
    <n v="113608"/>
    <n v="0"/>
    <s v="OK"/>
    <n v="0"/>
  </r>
  <r>
    <x v="79"/>
    <x v="7"/>
    <s v="Pollo"/>
    <x v="2"/>
    <s v="1012523"/>
    <x v="54"/>
    <s v="Pechuga Desh"/>
    <s v="Pechuga Desh s/Piel"/>
    <x v="5"/>
    <m/>
    <m/>
    <m/>
    <m/>
    <m/>
    <m/>
    <m/>
    <n v="174000"/>
    <n v="0"/>
    <s v="OK"/>
    <n v="0"/>
  </r>
  <r>
    <x v="80"/>
    <x v="7"/>
    <s v="Pollo"/>
    <x v="2"/>
    <s v="1012524"/>
    <x v="55"/>
    <s v="Pechuga Desh"/>
    <s v="Pechuga Desh s/Piel"/>
    <x v="5"/>
    <m/>
    <m/>
    <m/>
    <m/>
    <m/>
    <m/>
    <m/>
    <n v="13688"/>
    <n v="0"/>
    <s v="OK"/>
    <n v="0"/>
  </r>
  <r>
    <x v="30"/>
    <x v="7"/>
    <s v="Pollo"/>
    <x v="2"/>
    <s v="1012525"/>
    <x v="11"/>
    <s v="Patas"/>
    <s v="Patas Garras"/>
    <x v="2"/>
    <m/>
    <m/>
    <m/>
    <m/>
    <m/>
    <m/>
    <m/>
    <n v="3420"/>
    <n v="0"/>
    <s v="OK"/>
    <n v="0"/>
  </r>
  <r>
    <x v="91"/>
    <x v="7"/>
    <s v="Pollo"/>
    <x v="2"/>
    <s v="1012526"/>
    <x v="12"/>
    <s v="Patas"/>
    <s v="Patas Garras"/>
    <x v="2"/>
    <m/>
    <m/>
    <m/>
    <m/>
    <m/>
    <m/>
    <m/>
    <n v="3420"/>
    <n v="0"/>
    <s v="OK"/>
    <n v="0"/>
  </r>
  <r>
    <x v="31"/>
    <x v="7"/>
    <s v="Pollo"/>
    <x v="2"/>
    <s v="1012527"/>
    <x v="29"/>
    <s v="Patas"/>
    <s v="Patas Garras"/>
    <x v="2"/>
    <m/>
    <m/>
    <m/>
    <m/>
    <m/>
    <m/>
    <m/>
    <n v="4720"/>
    <n v="0"/>
    <s v="OK"/>
    <n v="0"/>
  </r>
  <r>
    <x v="81"/>
    <x v="7"/>
    <s v="Pollo"/>
    <x v="2"/>
    <s v="1012532"/>
    <x v="73"/>
    <s v="Menudencias"/>
    <s v="Menudencias Contre"/>
    <x v="5"/>
    <m/>
    <m/>
    <m/>
    <m/>
    <m/>
    <m/>
    <m/>
    <n v="4800"/>
    <n v="0"/>
    <s v="OK"/>
    <n v="0"/>
  </r>
  <r>
    <x v="82"/>
    <x v="7"/>
    <s v="Pollo"/>
    <x v="2"/>
    <s v="1012534"/>
    <x v="74"/>
    <s v="Pechuga"/>
    <s v="Pechuga Entera"/>
    <x v="6"/>
    <m/>
    <m/>
    <m/>
    <m/>
    <m/>
    <m/>
    <m/>
    <n v="418000"/>
    <n v="0"/>
    <s v="OK"/>
    <n v="0"/>
  </r>
  <r>
    <x v="33"/>
    <x v="7"/>
    <s v="Pollo"/>
    <x v="2"/>
    <s v="1012556"/>
    <x v="31"/>
    <s v="Carne Recuperada"/>
    <s v="Carne Recuperada ADM"/>
    <x v="0"/>
    <m/>
    <m/>
    <m/>
    <m/>
    <m/>
    <m/>
    <m/>
    <n v="285000"/>
    <n v="0"/>
    <s v="OK"/>
    <n v="0"/>
  </r>
  <r>
    <x v="34"/>
    <x v="7"/>
    <s v="Pollo"/>
    <x v="2"/>
    <s v="1012598"/>
    <x v="32"/>
    <s v="Patas"/>
    <s v="Patas Garras"/>
    <x v="2"/>
    <m/>
    <m/>
    <m/>
    <m/>
    <m/>
    <m/>
    <m/>
    <n v="3400"/>
    <n v="0"/>
    <s v="OK"/>
    <n v="0"/>
  </r>
  <r>
    <x v="83"/>
    <x v="7"/>
    <s v="Pollo"/>
    <x v="2"/>
    <s v="1012601"/>
    <x v="75"/>
    <s v="Menudencias"/>
    <s v="Menudencias Pana"/>
    <x v="5"/>
    <m/>
    <m/>
    <m/>
    <m/>
    <m/>
    <m/>
    <m/>
    <n v="75076"/>
    <n v="0"/>
    <s v="OK"/>
    <n v="0"/>
  </r>
  <r>
    <x v="35"/>
    <x v="7"/>
    <s v="Pollo"/>
    <x v="2"/>
    <s v="1012612"/>
    <x v="33"/>
    <s v="Carne Recuperada"/>
    <s v="Carne Recuperada Pul"/>
    <x v="4"/>
    <m/>
    <m/>
    <m/>
    <m/>
    <m/>
    <m/>
    <m/>
    <n v="1444000"/>
    <n v="0"/>
    <s v="OK"/>
    <n v="0"/>
  </r>
  <r>
    <x v="37"/>
    <x v="7"/>
    <s v="Pollo"/>
    <x v="2"/>
    <s v="1012674"/>
    <x v="35"/>
    <s v="Menudencias"/>
    <s v="Menudencias Corazón"/>
    <x v="3"/>
    <m/>
    <m/>
    <m/>
    <m/>
    <m/>
    <m/>
    <m/>
    <n v="66000"/>
    <n v="0"/>
    <s v="OK"/>
    <n v="0"/>
  </r>
  <r>
    <x v="485"/>
    <x v="7"/>
    <s v="Pollo"/>
    <x v="2"/>
    <s v="1012681"/>
    <x v="427"/>
    <s v="Subprod"/>
    <s v="Subprod Despunte Tru"/>
    <x v="2"/>
    <m/>
    <m/>
    <m/>
    <m/>
    <m/>
    <m/>
    <m/>
    <n v="42000"/>
    <n v="0"/>
    <s v="OK"/>
    <n v="0"/>
  </r>
  <r>
    <x v="40"/>
    <x v="7"/>
    <s v="Pollo"/>
    <x v="2"/>
    <s v="1012719"/>
    <x v="38"/>
    <s v="Carne Recuperada"/>
    <s v="Carne Recuperada ADM"/>
    <x v="1"/>
    <m/>
    <m/>
    <m/>
    <m/>
    <m/>
    <m/>
    <m/>
    <n v="297000"/>
    <n v="0"/>
    <s v="OK"/>
    <n v="0"/>
  </r>
  <r>
    <x v="458"/>
    <x v="7"/>
    <s v="Pollo"/>
    <x v="2"/>
    <s v="1012725"/>
    <x v="407"/>
    <s v="Filete"/>
    <s v="Filete"/>
    <x v="6"/>
    <m/>
    <m/>
    <m/>
    <m/>
    <m/>
    <m/>
    <m/>
    <n v="35900"/>
    <n v="0"/>
    <s v="OK"/>
    <n v="0"/>
  </r>
  <r>
    <x v="455"/>
    <x v="7"/>
    <s v="Pollo"/>
    <x v="2"/>
    <s v="1012763"/>
    <x v="404"/>
    <s v="Menudencias"/>
    <s v="Menudencias Pana"/>
    <x v="0"/>
    <m/>
    <m/>
    <m/>
    <m/>
    <m/>
    <m/>
    <m/>
    <n v="61500"/>
    <n v="0"/>
    <s v="OK"/>
    <n v="0"/>
  </r>
  <r>
    <x v="456"/>
    <x v="7"/>
    <s v="Pollo"/>
    <x v="2"/>
    <s v="1012764"/>
    <x v="405"/>
    <s v="Carne Recuperada"/>
    <s v="Carne Recuperada ADM"/>
    <x v="6"/>
    <m/>
    <m/>
    <m/>
    <m/>
    <m/>
    <m/>
    <m/>
    <n v="90000"/>
    <n v="0"/>
    <s v="OK"/>
    <n v="0"/>
  </r>
  <r>
    <x v="576"/>
    <x v="7"/>
    <s v="Pollo"/>
    <x v="2"/>
    <s v="1012796"/>
    <x v="504"/>
    <s v="Ala"/>
    <s v="Ala Puchero"/>
    <x v="6"/>
    <m/>
    <m/>
    <m/>
    <m/>
    <m/>
    <m/>
    <m/>
    <n v="63000"/>
    <n v="0"/>
    <s v="OK"/>
    <n v="0"/>
  </r>
  <r>
    <x v="92"/>
    <x v="7"/>
    <s v="Cerdo"/>
    <x v="0"/>
    <s v="1020017"/>
    <x v="83"/>
    <s v="Chuleta"/>
    <s v="Chuleta Centro"/>
    <x v="0"/>
    <n v="-4176"/>
    <n v="0"/>
    <n v="0"/>
    <n v="-4176"/>
    <n v="0"/>
    <n v="0"/>
    <n v="4000"/>
    <m/>
    <n v="-4000"/>
    <s v="Pendiente de ingreso"/>
    <n v="0"/>
  </r>
  <r>
    <x v="93"/>
    <x v="7"/>
    <s v="Cerdo"/>
    <x v="0"/>
    <s v="1020086"/>
    <x v="84"/>
    <s v="Lomo"/>
    <s v="Lomo Centro"/>
    <x v="0"/>
    <n v="0"/>
    <n v="24000"/>
    <n v="24000"/>
    <n v="0"/>
    <n v="24000"/>
    <n v="24000"/>
    <n v="24000"/>
    <m/>
    <n v="0"/>
    <s v="OK"/>
    <n v="0"/>
  </r>
  <r>
    <x v="94"/>
    <x v="7"/>
    <s v="Cerdo"/>
    <x v="0"/>
    <s v="1020105"/>
    <x v="85"/>
    <s v="Lomo"/>
    <s v="Lomo Centro"/>
    <x v="9"/>
    <n v="-186"/>
    <n v="54186"/>
    <n v="60000"/>
    <n v="-186"/>
    <n v="54186"/>
    <n v="60000"/>
    <n v="60000"/>
    <m/>
    <n v="0"/>
    <s v="OK"/>
    <n v="0"/>
  </r>
  <r>
    <x v="95"/>
    <x v="7"/>
    <s v="Cerdo"/>
    <x v="0"/>
    <s v="1020110"/>
    <x v="86"/>
    <s v="Lomo"/>
    <s v="Lomo MM Loin"/>
    <x v="9"/>
    <n v="-193088"/>
    <n v="651088"/>
    <n v="420000"/>
    <n v="-193088"/>
    <n v="651088"/>
    <n v="420000"/>
    <n v="421402"/>
    <m/>
    <n v="-1402"/>
    <s v="Pendiente de ingreso"/>
    <n v="0"/>
  </r>
  <r>
    <x v="96"/>
    <x v="7"/>
    <s v="Cerdo"/>
    <x v="0"/>
    <s v="1020284"/>
    <x v="87"/>
    <s v="Pierna"/>
    <s v="Pierna Pulpa Fina"/>
    <x v="9"/>
    <n v="5894"/>
    <n v="406"/>
    <n v="7000"/>
    <n v="5894"/>
    <n v="406"/>
    <n v="7000"/>
    <n v="7000"/>
    <m/>
    <n v="0"/>
    <s v="OK"/>
    <n v="0"/>
  </r>
  <r>
    <x v="97"/>
    <x v="7"/>
    <s v="Cerdo"/>
    <x v="0"/>
    <s v="1020326"/>
    <x v="88"/>
    <s v="Paleta"/>
    <s v="Paleta Pulpa"/>
    <x v="9"/>
    <n v="12706"/>
    <n v="224894"/>
    <n v="264000"/>
    <n v="12706"/>
    <n v="224894"/>
    <n v="264000"/>
    <n v="261220"/>
    <m/>
    <n v="2780"/>
    <s v="Sobre ingreso"/>
    <n v="0"/>
  </r>
  <r>
    <x v="98"/>
    <x v="7"/>
    <s v="Cerdo"/>
    <x v="0"/>
    <s v="1020339"/>
    <x v="89"/>
    <s v="Grasas"/>
    <s v="Grasa Lomo Tocino"/>
    <x v="0"/>
    <n v="-166306"/>
    <n v="142307"/>
    <n v="0"/>
    <n v="-166306"/>
    <n v="178500"/>
    <n v="24000"/>
    <n v="24000"/>
    <m/>
    <n v="0"/>
    <s v="OK"/>
    <n v="0"/>
  </r>
  <r>
    <x v="99"/>
    <x v="7"/>
    <s v="Cerdo"/>
    <x v="0"/>
    <s v="1020349"/>
    <x v="90"/>
    <s v="Plancha"/>
    <s v="Plancha s/Cuero"/>
    <x v="0"/>
    <n v="73424"/>
    <n v="0"/>
    <n v="72000"/>
    <n v="73424"/>
    <n v="0"/>
    <n v="0"/>
    <m/>
    <m/>
    <n v="0"/>
    <s v="OK"/>
    <n v="0"/>
  </r>
  <r>
    <x v="100"/>
    <x v="7"/>
    <s v="Cerdo"/>
    <x v="0"/>
    <s v="1020352"/>
    <x v="91"/>
    <s v="Cueros"/>
    <s v="Cuero Panceta"/>
    <x v="0"/>
    <n v="-14677"/>
    <n v="14677"/>
    <n v="0"/>
    <n v="-14677"/>
    <n v="14677"/>
    <n v="0"/>
    <n v="24000"/>
    <m/>
    <n v="-24000"/>
    <s v="Pendiente de ingreso"/>
    <n v="0"/>
  </r>
  <r>
    <x v="101"/>
    <x v="7"/>
    <s v="Cerdo"/>
    <x v="0"/>
    <s v="1020367"/>
    <x v="92"/>
    <s v="Grasas"/>
    <s v="Grasa Gordura"/>
    <x v="0"/>
    <n v="5792"/>
    <n v="138208"/>
    <n v="144000"/>
    <n v="5792"/>
    <n v="138208"/>
    <n v="144000"/>
    <n v="152000"/>
    <m/>
    <n v="-8000"/>
    <s v="Pendiente de ingreso"/>
    <n v="0"/>
  </r>
  <r>
    <x v="102"/>
    <x v="7"/>
    <s v="Cerdo"/>
    <x v="0"/>
    <s v="1020412"/>
    <x v="93"/>
    <s v="Recortes"/>
    <s v="Recortes No Magro"/>
    <x v="0"/>
    <n v="44412"/>
    <n v="73218"/>
    <n v="117630"/>
    <n v="44412"/>
    <n v="73218"/>
    <n v="117630"/>
    <n v="156000"/>
    <m/>
    <n v="-38370"/>
    <s v="Pendiente de ingreso"/>
    <n v="0"/>
  </r>
  <r>
    <x v="103"/>
    <x v="7"/>
    <s v="Cerdo"/>
    <x v="0"/>
    <s v="1020589"/>
    <x v="94"/>
    <s v="Lomo"/>
    <s v="Lomo MM Loin"/>
    <x v="9"/>
    <n v="75622"/>
    <n v="114378"/>
    <n v="130000"/>
    <n v="75622"/>
    <n v="114378"/>
    <n v="130000"/>
    <n v="130000"/>
    <m/>
    <n v="0"/>
    <s v="OK"/>
    <n v="0"/>
  </r>
  <r>
    <x v="104"/>
    <x v="7"/>
    <s v="Cerdo"/>
    <x v="0"/>
    <s v="1020592"/>
    <x v="95"/>
    <s v="Lomo"/>
    <s v="Lomo Vetado"/>
    <x v="9"/>
    <n v="-63522"/>
    <n v="290787"/>
    <n v="210000"/>
    <n v="-63522"/>
    <n v="251787"/>
    <n v="195000"/>
    <n v="195581"/>
    <m/>
    <n v="-581"/>
    <s v="Pendiente de ingreso"/>
    <n v="0"/>
  </r>
  <r>
    <x v="105"/>
    <x v="7"/>
    <s v="Cerdo"/>
    <x v="0"/>
    <s v="1020620"/>
    <x v="96"/>
    <s v="Lomo"/>
    <s v="Lomo Vetado"/>
    <x v="9"/>
    <n v="-1424"/>
    <n v="28424"/>
    <n v="30000"/>
    <n v="-1424"/>
    <n v="35424"/>
    <n v="37000"/>
    <n v="37000"/>
    <m/>
    <n v="0"/>
    <s v="OK"/>
    <n v="0"/>
  </r>
  <r>
    <x v="106"/>
    <x v="7"/>
    <s v="Cerdo"/>
    <x v="0"/>
    <s v="1020636"/>
    <x v="97"/>
    <s v="Filete"/>
    <s v="Filete c/Cabeza"/>
    <x v="9"/>
    <n v="-1882"/>
    <n v="13582"/>
    <n v="13000"/>
    <n v="-1882"/>
    <n v="13582"/>
    <n v="13000"/>
    <n v="13000"/>
    <m/>
    <n v="0"/>
    <s v="OK"/>
    <n v="0"/>
  </r>
  <r>
    <x v="107"/>
    <x v="7"/>
    <s v="Cerdo"/>
    <x v="0"/>
    <s v="1020637"/>
    <x v="98"/>
    <s v="Panceta"/>
    <s v="Panceta s/Cuero"/>
    <x v="9"/>
    <n v="-67648"/>
    <n v="247648"/>
    <n v="200000"/>
    <n v="-67648"/>
    <n v="247648"/>
    <n v="200000"/>
    <n v="200632"/>
    <m/>
    <n v="-632"/>
    <s v="Pendiente de ingreso"/>
    <n v="0"/>
  </r>
  <r>
    <x v="620"/>
    <x v="7"/>
    <s v="Cerdo"/>
    <x v="0"/>
    <s v="1020660"/>
    <x v="174"/>
    <s v="Pernil"/>
    <s v="Pernil Pierna"/>
    <x v="4"/>
    <m/>
    <m/>
    <m/>
    <m/>
    <m/>
    <m/>
    <n v="139000"/>
    <m/>
    <n v="-139000"/>
    <s v="Pendiente de ingreso"/>
    <n v="0"/>
  </r>
  <r>
    <x v="108"/>
    <x v="7"/>
    <s v="Cerdo"/>
    <x v="0"/>
    <s v="1020662"/>
    <x v="99"/>
    <s v="Pierna"/>
    <s v="Pierna Pulpa Fina"/>
    <x v="9"/>
    <n v="26448"/>
    <n v="0"/>
    <n v="10000"/>
    <n v="26448"/>
    <n v="0"/>
    <n v="10000"/>
    <n v="10000"/>
    <m/>
    <n v="0"/>
    <s v="OK"/>
    <n v="0"/>
  </r>
  <r>
    <x v="109"/>
    <x v="7"/>
    <s v="Cerdo"/>
    <x v="0"/>
    <s v="1020664"/>
    <x v="100"/>
    <s v="Pierna"/>
    <s v="Pierna Pulpa Fina"/>
    <x v="9"/>
    <n v="-1887"/>
    <n v="9087"/>
    <n v="8000"/>
    <n v="-1887"/>
    <n v="9087"/>
    <n v="8000"/>
    <n v="8000"/>
    <m/>
    <n v="0"/>
    <s v="OK"/>
    <n v="0"/>
  </r>
  <r>
    <x v="110"/>
    <x v="7"/>
    <s v="Cerdo"/>
    <x v="0"/>
    <s v="1020665"/>
    <x v="101"/>
    <s v="Pierna"/>
    <s v="Pierna Pulpa Fina"/>
    <x v="9"/>
    <n v="10094"/>
    <n v="0"/>
    <n v="11000"/>
    <n v="10094"/>
    <n v="0"/>
    <n v="11000"/>
    <n v="11000"/>
    <m/>
    <n v="0"/>
    <s v="OK"/>
    <n v="0"/>
  </r>
  <r>
    <x v="111"/>
    <x v="7"/>
    <s v="Cerdo"/>
    <x v="0"/>
    <s v="1020678"/>
    <x v="102"/>
    <s v="Lomo"/>
    <s v="Lomo Centro"/>
    <x v="9"/>
    <n v="768"/>
    <n v="0"/>
    <n v="0"/>
    <n v="768"/>
    <n v="0"/>
    <n v="0"/>
    <m/>
    <m/>
    <n v="0"/>
    <s v="OK"/>
    <n v="0"/>
  </r>
  <r>
    <x v="112"/>
    <x v="7"/>
    <s v="Cerdo"/>
    <x v="0"/>
    <s v="1020681"/>
    <x v="103"/>
    <s v="Lomo"/>
    <s v="Lomo MM Loin"/>
    <x v="9"/>
    <n v="3468"/>
    <n v="7332"/>
    <n v="12000"/>
    <n v="3468"/>
    <n v="7332"/>
    <n v="12000"/>
    <n v="12000"/>
    <m/>
    <n v="0"/>
    <s v="OK"/>
    <n v="0"/>
  </r>
  <r>
    <x v="113"/>
    <x v="7"/>
    <s v="Cerdo"/>
    <x v="0"/>
    <s v="1020704"/>
    <x v="104"/>
    <s v="Filete"/>
    <s v="Filete c/Cabeza"/>
    <x v="9"/>
    <n v="460"/>
    <n v="440"/>
    <n v="1000"/>
    <n v="460"/>
    <n v="440"/>
    <n v="1000"/>
    <n v="1000"/>
    <m/>
    <n v="0"/>
    <s v="OK"/>
    <n v="0"/>
  </r>
  <r>
    <x v="114"/>
    <x v="7"/>
    <s v="Cerdo"/>
    <x v="0"/>
    <s v="1020715"/>
    <x v="105"/>
    <s v="Panceta"/>
    <s v="Panceta c/Cuero"/>
    <x v="9"/>
    <n v="-2357"/>
    <n v="4157"/>
    <n v="2000"/>
    <n v="-2357"/>
    <n v="4157"/>
    <n v="2000"/>
    <n v="2000"/>
    <m/>
    <n v="0"/>
    <s v="OK"/>
    <n v="0"/>
  </r>
  <r>
    <x v="115"/>
    <x v="7"/>
    <s v="Cerdo"/>
    <x v="0"/>
    <s v="1020731"/>
    <x v="106"/>
    <s v="Panceta"/>
    <s v="Panceta s/Cuero"/>
    <x v="9"/>
    <n v="-3940"/>
    <n v="26440"/>
    <n v="25000"/>
    <n v="-3940"/>
    <n v="26440"/>
    <n v="25000"/>
    <n v="25000"/>
    <m/>
    <n v="0"/>
    <s v="OK"/>
    <n v="0"/>
  </r>
  <r>
    <x v="116"/>
    <x v="7"/>
    <s v="Cerdo"/>
    <x v="0"/>
    <s v="1020758"/>
    <x v="107"/>
    <s v="Lomo"/>
    <s v="Lomo Vetado"/>
    <x v="9"/>
    <n v="-6048"/>
    <n v="14148"/>
    <n v="9000"/>
    <n v="-6048"/>
    <n v="14148"/>
    <n v="9000"/>
    <n v="9000"/>
    <m/>
    <n v="0"/>
    <s v="OK"/>
    <n v="0"/>
  </r>
  <r>
    <x v="117"/>
    <x v="7"/>
    <s v="Cerdo"/>
    <x v="0"/>
    <s v="1020774"/>
    <x v="108"/>
    <s v="Prolijado"/>
    <s v="Prolijado Malaya"/>
    <x v="9"/>
    <n v="-3340"/>
    <n v="11440"/>
    <n v="9000"/>
    <n v="-3340"/>
    <n v="11440"/>
    <n v="9000"/>
    <n v="9000"/>
    <m/>
    <n v="0"/>
    <s v="OK"/>
    <n v="0"/>
  </r>
  <r>
    <x v="118"/>
    <x v="7"/>
    <s v="Cerdo"/>
    <x v="0"/>
    <s v="1020802"/>
    <x v="109"/>
    <s v="Panceta"/>
    <s v="Panceta s/Cuero"/>
    <x v="9"/>
    <n v="23789"/>
    <n v="13111"/>
    <n v="41000"/>
    <n v="23789"/>
    <n v="13111"/>
    <n v="41000"/>
    <n v="41000"/>
    <m/>
    <n v="0"/>
    <s v="OK"/>
    <n v="0"/>
  </r>
  <r>
    <x v="119"/>
    <x v="7"/>
    <s v="Cerdo"/>
    <x v="0"/>
    <s v="1020810"/>
    <x v="110"/>
    <s v="Subprod"/>
    <s v="Subprod Tripa"/>
    <x v="9"/>
    <n v="313"/>
    <n v="1487"/>
    <n v="2000"/>
    <n v="313"/>
    <n v="1487"/>
    <n v="2000"/>
    <n v="2000"/>
    <m/>
    <n v="0"/>
    <s v="OK"/>
    <n v="0"/>
  </r>
  <r>
    <x v="120"/>
    <x v="7"/>
    <s v="Cerdo"/>
    <x v="0"/>
    <s v="1020848"/>
    <x v="111"/>
    <s v="Lomo"/>
    <s v="Lomo Centro"/>
    <x v="0"/>
    <n v="32225"/>
    <n v="0"/>
    <n v="36000"/>
    <n v="32225"/>
    <n v="0"/>
    <n v="36000"/>
    <n v="36000"/>
    <m/>
    <n v="0"/>
    <s v="OK"/>
    <n v="0"/>
  </r>
  <r>
    <x v="121"/>
    <x v="7"/>
    <s v="Cerdo"/>
    <x v="0"/>
    <s v="1020860"/>
    <x v="112"/>
    <s v="Lomo"/>
    <s v="Lomo Vetado"/>
    <x v="4"/>
    <n v="-13086"/>
    <n v="145086"/>
    <n v="132000"/>
    <n v="-13086"/>
    <n v="145086"/>
    <n v="132000"/>
    <n v="132000"/>
    <m/>
    <n v="0"/>
    <s v="OK"/>
    <n v="0"/>
  </r>
  <r>
    <x v="122"/>
    <x v="7"/>
    <s v="Cerdo"/>
    <x v="0"/>
    <s v="1020861"/>
    <x v="113"/>
    <s v="Lomo"/>
    <s v="Lomo Vetado"/>
    <x v="4"/>
    <n v="4370"/>
    <n v="127630"/>
    <n v="132000"/>
    <n v="4370"/>
    <n v="127630"/>
    <n v="132000"/>
    <n v="132000"/>
    <m/>
    <n v="0"/>
    <s v="OK"/>
    <n v="0"/>
  </r>
  <r>
    <x v="123"/>
    <x v="7"/>
    <s v="Cerdo"/>
    <x v="0"/>
    <s v="1020869"/>
    <x v="114"/>
    <s v="Cost-Pec"/>
    <s v="Cost-Pec Entero"/>
    <x v="0"/>
    <n v="59817"/>
    <n v="0"/>
    <n v="24000"/>
    <n v="59817"/>
    <n v="0"/>
    <n v="24000"/>
    <n v="48001"/>
    <m/>
    <n v="-24001"/>
    <s v="Pendiente de ingreso"/>
    <n v="0"/>
  </r>
  <r>
    <x v="124"/>
    <x v="7"/>
    <s v="Cerdo"/>
    <x v="0"/>
    <s v="1020886"/>
    <x v="115"/>
    <s v="Panceta"/>
    <s v="Panceta s/Cuero"/>
    <x v="0"/>
    <n v="-3829"/>
    <n v="3829"/>
    <n v="0"/>
    <n v="-3829"/>
    <n v="0"/>
    <n v="0"/>
    <n v="18700"/>
    <m/>
    <n v="-18700"/>
    <s v="Pendiente de ingreso"/>
    <n v="0"/>
  </r>
  <r>
    <x v="125"/>
    <x v="7"/>
    <s v="Cerdo"/>
    <x v="0"/>
    <s v="1020904"/>
    <x v="116"/>
    <s v="Panceta"/>
    <s v="Panceta c/Cuero"/>
    <x v="4"/>
    <n v="-18510"/>
    <n v="88346"/>
    <n v="0"/>
    <n v="-18510"/>
    <n v="88346"/>
    <n v="44000"/>
    <n v="44000"/>
    <m/>
    <n v="0"/>
    <s v="OK"/>
    <n v="0"/>
  </r>
  <r>
    <x v="126"/>
    <x v="7"/>
    <s v="Cerdo"/>
    <x v="0"/>
    <s v="1020905"/>
    <x v="117"/>
    <s v="Panceta"/>
    <s v="Panceta c/Cuero"/>
    <x v="4"/>
    <n v="-2656"/>
    <n v="55720"/>
    <n v="0"/>
    <n v="-2656"/>
    <n v="55720"/>
    <n v="22000"/>
    <n v="22000"/>
    <m/>
    <n v="0"/>
    <s v="OK"/>
    <n v="0"/>
  </r>
  <r>
    <x v="127"/>
    <x v="7"/>
    <s v="Cerdo"/>
    <x v="0"/>
    <s v="1020914"/>
    <x v="118"/>
    <s v="Panceta"/>
    <s v="Panceta c/Cuero"/>
    <x v="9"/>
    <n v="-15967"/>
    <n v="23027"/>
    <n v="9000"/>
    <n v="-15967"/>
    <n v="23027"/>
    <n v="9000"/>
    <n v="9000"/>
    <m/>
    <n v="0"/>
    <s v="OK"/>
    <n v="0"/>
  </r>
  <r>
    <x v="128"/>
    <x v="7"/>
    <s v="Cerdo"/>
    <x v="0"/>
    <s v="1020915"/>
    <x v="119"/>
    <s v="Pierna"/>
    <s v="Pierna Entera"/>
    <x v="0"/>
    <n v="28652"/>
    <n v="0"/>
    <n v="28652"/>
    <n v="28652"/>
    <n v="0"/>
    <n v="28652"/>
    <n v="32000"/>
    <m/>
    <n v="-3348"/>
    <s v="Pendiente de ingreso"/>
    <n v="0"/>
  </r>
  <r>
    <x v="129"/>
    <x v="7"/>
    <s v="Cerdo"/>
    <x v="0"/>
    <s v="1020925"/>
    <x v="120"/>
    <s v="Grasas"/>
    <s v="Grasa Forro"/>
    <x v="0"/>
    <n v="-11897"/>
    <n v="11897"/>
    <n v="0"/>
    <n v="-11897"/>
    <n v="11897"/>
    <n v="24000"/>
    <n v="24001"/>
    <m/>
    <n v="-1"/>
    <s v="Pendiente de ingreso"/>
    <n v="0"/>
  </r>
  <r>
    <x v="130"/>
    <x v="7"/>
    <s v="Cerdo"/>
    <x v="0"/>
    <s v="1020944"/>
    <x v="121"/>
    <s v="Pierna"/>
    <s v="Pierna Pulpa"/>
    <x v="0"/>
    <n v="26353"/>
    <n v="120000"/>
    <n v="146353"/>
    <n v="26353"/>
    <n v="120000"/>
    <n v="146353"/>
    <n v="168000"/>
    <m/>
    <n v="-21647"/>
    <s v="Pendiente de ingreso"/>
    <n v="0"/>
  </r>
  <r>
    <x v="132"/>
    <x v="7"/>
    <s v="Cerdo"/>
    <x v="0"/>
    <s v="1020990"/>
    <x v="123"/>
    <s v="Pierna"/>
    <s v="Pierna Pulpa Fina"/>
    <x v="9"/>
    <n v="3319"/>
    <n v="1181"/>
    <n v="5000"/>
    <n v="3319"/>
    <n v="1181"/>
    <n v="5000"/>
    <n v="5000"/>
    <m/>
    <n v="0"/>
    <s v="OK"/>
    <n v="0"/>
  </r>
  <r>
    <x v="133"/>
    <x v="7"/>
    <s v="Cerdo"/>
    <x v="0"/>
    <s v="1020991"/>
    <x v="124"/>
    <s v="Pierna"/>
    <s v="Pierna Pulpa Fina"/>
    <x v="9"/>
    <n v="-11417"/>
    <n v="14017"/>
    <n v="9000"/>
    <n v="-11417"/>
    <n v="14017"/>
    <n v="9000"/>
    <n v="9000"/>
    <m/>
    <n v="0"/>
    <s v="OK"/>
    <n v="0"/>
  </r>
  <r>
    <x v="486"/>
    <x v="7"/>
    <s v="Cerdo"/>
    <x v="0"/>
    <s v="1020993"/>
    <x v="214"/>
    <s v="Paleta"/>
    <s v="Paleta Entera"/>
    <x v="0"/>
    <n v="-8100"/>
    <n v="8100"/>
    <n v="0"/>
    <n v="-8100"/>
    <n v="8100"/>
    <n v="0"/>
    <m/>
    <m/>
    <n v="0"/>
    <s v="OK"/>
    <n v="0"/>
  </r>
  <r>
    <x v="134"/>
    <x v="7"/>
    <s v="Cerdo"/>
    <x v="0"/>
    <s v="1021012"/>
    <x v="125"/>
    <s v="Plancha"/>
    <s v="Plancha s/Cuero"/>
    <x v="4"/>
    <n v="83370"/>
    <n v="114630"/>
    <n v="198000"/>
    <n v="83370"/>
    <n v="114630"/>
    <n v="198000"/>
    <n v="154000"/>
    <m/>
    <n v="44000"/>
    <s v="Sobre ingreso"/>
    <n v="0"/>
  </r>
  <r>
    <x v="135"/>
    <x v="7"/>
    <s v="Cerdo"/>
    <x v="0"/>
    <s v="1021023"/>
    <x v="126"/>
    <s v="Grasas"/>
    <s v="Grasa Gordura"/>
    <x v="0"/>
    <n v="66670"/>
    <n v="94744"/>
    <n v="120000"/>
    <n v="66670"/>
    <n v="94744"/>
    <n v="120000"/>
    <n v="120000"/>
    <m/>
    <n v="0"/>
    <s v="OK"/>
    <n v="0"/>
  </r>
  <r>
    <x v="136"/>
    <x v="7"/>
    <s v="Cerdo"/>
    <x v="0"/>
    <s v="1021039"/>
    <x v="127"/>
    <s v="Cueros"/>
    <s v="Cuero Papada"/>
    <x v="0"/>
    <n v="-102156"/>
    <n v="54898"/>
    <n v="0"/>
    <n v="-102156"/>
    <n v="54898"/>
    <n v="0"/>
    <m/>
    <m/>
    <n v="0"/>
    <s v="OK"/>
    <n v="0"/>
  </r>
  <r>
    <x v="137"/>
    <x v="7"/>
    <s v="Cerdo"/>
    <x v="0"/>
    <s v="1021045"/>
    <x v="128"/>
    <s v="Pernil"/>
    <s v="Pernil Mano"/>
    <x v="4"/>
    <n v="-60486"/>
    <n v="89147"/>
    <n v="44000"/>
    <n v="-60486"/>
    <n v="89147"/>
    <n v="44000"/>
    <n v="44000"/>
    <m/>
    <n v="0"/>
    <s v="OK"/>
    <n v="0"/>
  </r>
  <r>
    <x v="138"/>
    <x v="7"/>
    <s v="Cerdo"/>
    <x v="0"/>
    <s v="1021046"/>
    <x v="129"/>
    <s v="Pernil"/>
    <s v="Pernil Mano"/>
    <x v="4"/>
    <n v="7064"/>
    <n v="0"/>
    <n v="0"/>
    <n v="7064"/>
    <n v="0"/>
    <n v="176000"/>
    <n v="176000"/>
    <m/>
    <n v="0"/>
    <s v="OK"/>
    <n v="0"/>
  </r>
  <r>
    <x v="139"/>
    <x v="7"/>
    <s v="Cerdo"/>
    <x v="0"/>
    <s v="1021077"/>
    <x v="130"/>
    <s v="Grasas"/>
    <s v="Grasa Gordura"/>
    <x v="0"/>
    <n v="-8004"/>
    <n v="8004"/>
    <n v="0"/>
    <n v="-8004"/>
    <n v="8004"/>
    <n v="0"/>
    <m/>
    <m/>
    <n v="0"/>
    <s v="OK"/>
    <n v="0"/>
  </r>
  <r>
    <x v="140"/>
    <x v="7"/>
    <s v="Cerdo"/>
    <x v="0"/>
    <s v="1021078"/>
    <x v="131"/>
    <s v="Recortes"/>
    <s v="Recortes No Magro"/>
    <x v="0"/>
    <n v="16148"/>
    <n v="80028"/>
    <n v="96176"/>
    <n v="16148"/>
    <n v="117852"/>
    <n v="134000"/>
    <n v="134000"/>
    <m/>
    <n v="0"/>
    <s v="OK"/>
    <n v="0"/>
  </r>
  <r>
    <x v="141"/>
    <x v="7"/>
    <s v="Cerdo"/>
    <x v="0"/>
    <s v="1021082"/>
    <x v="132"/>
    <s v="Recortes"/>
    <s v="Recortes No Magro"/>
    <x v="0"/>
    <n v="-21869"/>
    <n v="117869"/>
    <n v="96000"/>
    <n v="-21869"/>
    <n v="117869"/>
    <n v="96000"/>
    <n v="24000"/>
    <m/>
    <n v="72000"/>
    <s v="Sobre ingreso"/>
    <n v="0"/>
  </r>
  <r>
    <x v="142"/>
    <x v="7"/>
    <s v="Cerdo"/>
    <x v="0"/>
    <s v="1021085"/>
    <x v="133"/>
    <s v="Grasas"/>
    <s v="Grasa Gordura"/>
    <x v="0"/>
    <n v="1120"/>
    <n v="22880"/>
    <n v="24000"/>
    <n v="1120"/>
    <n v="22880"/>
    <n v="24000"/>
    <n v="24000"/>
    <m/>
    <n v="0"/>
    <s v="OK"/>
    <n v="0"/>
  </r>
  <r>
    <x v="143"/>
    <x v="7"/>
    <s v="Cerdo"/>
    <x v="0"/>
    <s v="1021092"/>
    <x v="134"/>
    <s v="Recortes"/>
    <s v="Recortes No Magro"/>
    <x v="0"/>
    <n v="-18810"/>
    <n v="157799"/>
    <n v="138989"/>
    <n v="-18810"/>
    <n v="157799"/>
    <n v="144000"/>
    <n v="144000"/>
    <m/>
    <n v="0"/>
    <s v="OK"/>
    <n v="0"/>
  </r>
  <r>
    <x v="144"/>
    <x v="7"/>
    <s v="Cerdo"/>
    <x v="0"/>
    <s v="1021101"/>
    <x v="135"/>
    <s v="Subprod"/>
    <s v="Subprod Visceras"/>
    <x v="0"/>
    <n v="1270"/>
    <n v="2189"/>
    <n v="3458"/>
    <n v="1270"/>
    <n v="2189"/>
    <n v="0"/>
    <m/>
    <m/>
    <n v="0"/>
    <s v="OK"/>
    <n v="0"/>
  </r>
  <r>
    <x v="145"/>
    <x v="7"/>
    <s v="Cerdo"/>
    <x v="0"/>
    <s v="1021105"/>
    <x v="136"/>
    <s v="Subprod"/>
    <s v="Subprod Visceras"/>
    <x v="0"/>
    <n v="-7899"/>
    <n v="40510"/>
    <n v="32611"/>
    <n v="-7899"/>
    <n v="40510"/>
    <n v="32611"/>
    <n v="46500"/>
    <m/>
    <n v="-13889"/>
    <s v="Pendiente de ingreso"/>
    <n v="0"/>
  </r>
  <r>
    <x v="146"/>
    <x v="7"/>
    <s v="Cerdo"/>
    <x v="0"/>
    <s v="1021106"/>
    <x v="137"/>
    <s v="Subprod"/>
    <s v="Subprod Visceras"/>
    <x v="0"/>
    <n v="104385"/>
    <n v="0"/>
    <n v="0"/>
    <n v="104385"/>
    <n v="0"/>
    <n v="0"/>
    <n v="11000"/>
    <m/>
    <n v="-11000"/>
    <s v="Pendiente de ingreso"/>
    <n v="0"/>
  </r>
  <r>
    <x v="147"/>
    <x v="7"/>
    <s v="Cerdo"/>
    <x v="0"/>
    <s v="1021111"/>
    <x v="138"/>
    <s v="Grasas"/>
    <s v="Grasa Interior"/>
    <x v="0"/>
    <n v="-553"/>
    <n v="4543"/>
    <n v="3000"/>
    <n v="-553"/>
    <n v="4543"/>
    <n v="3000"/>
    <n v="3000"/>
    <m/>
    <n v="0"/>
    <s v="OK"/>
    <n v="0"/>
  </r>
  <r>
    <x v="148"/>
    <x v="7"/>
    <s v="Cerdo"/>
    <x v="0"/>
    <s v="1021115"/>
    <x v="139"/>
    <s v="Subprod"/>
    <s v="Subprod Visceras"/>
    <x v="2"/>
    <n v="-6260"/>
    <n v="6260"/>
    <n v="0"/>
    <n v="-6260"/>
    <n v="6260"/>
    <n v="0"/>
    <n v="48000"/>
    <m/>
    <n v="-48000"/>
    <s v="Pendiente de ingreso"/>
    <n v="0"/>
  </r>
  <r>
    <x v="149"/>
    <x v="7"/>
    <s v="Cerdo"/>
    <x v="0"/>
    <s v="1021136"/>
    <x v="140"/>
    <s v="Subprod"/>
    <s v="Subprod Visceras"/>
    <x v="9"/>
    <n v="7715"/>
    <n v="0"/>
    <n v="2000"/>
    <n v="7715"/>
    <n v="0"/>
    <n v="2000"/>
    <n v="2000"/>
    <m/>
    <n v="0"/>
    <s v="OK"/>
    <n v="0"/>
  </r>
  <r>
    <x v="150"/>
    <x v="7"/>
    <s v="Cerdo"/>
    <x v="0"/>
    <s v="1021149"/>
    <x v="141"/>
    <s v="Huesos"/>
    <s v="Huesos Cuarto Centra"/>
    <x v="4"/>
    <n v="-3984"/>
    <n v="47984"/>
    <n v="44000"/>
    <n v="-3984"/>
    <n v="47984"/>
    <n v="44000"/>
    <n v="43000"/>
    <m/>
    <n v="1000"/>
    <s v="Sobre ingreso"/>
    <n v="0"/>
  </r>
  <r>
    <x v="151"/>
    <x v="7"/>
    <s v="Cerdo"/>
    <x v="0"/>
    <s v="1021150"/>
    <x v="142"/>
    <s v="Huesos"/>
    <s v="Huesos Cuarto Centra"/>
    <x v="4"/>
    <n v="-23056"/>
    <n v="45056"/>
    <n v="22000"/>
    <n v="-23056"/>
    <n v="45056"/>
    <n v="66000"/>
    <n v="66000"/>
    <m/>
    <n v="0"/>
    <s v="OK"/>
    <n v="0"/>
  </r>
  <r>
    <x v="152"/>
    <x v="7"/>
    <s v="Cerdo"/>
    <x v="0"/>
    <s v="1021151"/>
    <x v="143"/>
    <s v="Huesos"/>
    <s v="Huesos Cuarto Delant"/>
    <x v="4"/>
    <n v="-41232"/>
    <n v="70886"/>
    <n v="44000"/>
    <n v="-41232"/>
    <n v="70886"/>
    <n v="44000"/>
    <n v="44000"/>
    <m/>
    <n v="0"/>
    <s v="OK"/>
    <n v="0"/>
  </r>
  <r>
    <x v="153"/>
    <x v="7"/>
    <s v="Cerdo"/>
    <x v="0"/>
    <s v="1021152"/>
    <x v="144"/>
    <s v="Huesos"/>
    <s v="Huesos Cuarto Delant"/>
    <x v="4"/>
    <n v="-560"/>
    <n v="22560"/>
    <n v="22000"/>
    <n v="-560"/>
    <n v="22560"/>
    <n v="44000"/>
    <n v="44000"/>
    <m/>
    <n v="0"/>
    <s v="OK"/>
    <n v="0"/>
  </r>
  <r>
    <x v="154"/>
    <x v="7"/>
    <s v="Cerdo"/>
    <x v="0"/>
    <s v="1021156"/>
    <x v="145"/>
    <s v="Huesos"/>
    <s v="Huesos Cuarto Centra"/>
    <x v="4"/>
    <n v="-13553"/>
    <n v="37553"/>
    <n v="24000"/>
    <n v="-13553"/>
    <n v="37553"/>
    <n v="24000"/>
    <n v="24000"/>
    <m/>
    <n v="0"/>
    <s v="OK"/>
    <n v="0"/>
  </r>
  <r>
    <x v="155"/>
    <x v="7"/>
    <s v="Cerdo"/>
    <x v="0"/>
    <s v="1021187"/>
    <x v="146"/>
    <s v="Cueros"/>
    <s v="Cuero Back"/>
    <x v="0"/>
    <n v="-18914"/>
    <n v="56914"/>
    <n v="48000"/>
    <n v="-18914"/>
    <n v="56914"/>
    <n v="48000"/>
    <n v="48000"/>
    <m/>
    <n v="0"/>
    <s v="OK"/>
    <n v="0"/>
  </r>
  <r>
    <x v="156"/>
    <x v="7"/>
    <s v="Cerdo"/>
    <x v="0"/>
    <s v="1021204"/>
    <x v="89"/>
    <s v="Grasas"/>
    <s v="Grasa Lomo Tocino"/>
    <x v="4"/>
    <n v="21020"/>
    <n v="26980"/>
    <n v="48000"/>
    <n v="21020"/>
    <n v="26980"/>
    <n v="24000"/>
    <n v="24000"/>
    <m/>
    <n v="0"/>
    <s v="OK"/>
    <n v="0"/>
  </r>
  <r>
    <x v="157"/>
    <x v="7"/>
    <s v="Cerdo"/>
    <x v="0"/>
    <s v="1021279"/>
    <x v="147"/>
    <s v="Huesos"/>
    <s v="Huesos Cuarto Centra"/>
    <x v="0"/>
    <n v="-3400"/>
    <n v="19578"/>
    <n v="16178"/>
    <n v="-3400"/>
    <n v="19578"/>
    <n v="16178"/>
    <n v="24000"/>
    <m/>
    <n v="-7822"/>
    <s v="Pendiente de ingreso"/>
    <n v="0"/>
  </r>
  <r>
    <x v="159"/>
    <x v="7"/>
    <s v="Cerdo"/>
    <x v="0"/>
    <s v="1021385"/>
    <x v="149"/>
    <s v="Cueros"/>
    <s v="Cuero Mixto"/>
    <x v="0"/>
    <n v="6176"/>
    <n v="113824"/>
    <n v="120000"/>
    <n v="6176"/>
    <n v="113824"/>
    <n v="120000"/>
    <n v="127000"/>
    <m/>
    <n v="-7000"/>
    <s v="Pendiente de ingreso"/>
    <n v="0"/>
  </r>
  <r>
    <x v="161"/>
    <x v="7"/>
    <s v="Cerdo"/>
    <x v="0"/>
    <s v="1021470"/>
    <x v="151"/>
    <s v="Pernil"/>
    <s v="Pernil Mano"/>
    <x v="4"/>
    <n v="-2543"/>
    <n v="24543"/>
    <n v="22000"/>
    <n v="-2543"/>
    <n v="24543"/>
    <n v="22000"/>
    <n v="22000"/>
    <m/>
    <n v="0"/>
    <s v="OK"/>
    <n v="0"/>
  </r>
  <r>
    <x v="162"/>
    <x v="7"/>
    <s v="Cerdo"/>
    <x v="0"/>
    <s v="1021533"/>
    <x v="152"/>
    <s v="Panceta"/>
    <s v="Panceta s/Cuero"/>
    <x v="9"/>
    <n v="10276"/>
    <n v="0"/>
    <n v="15000"/>
    <n v="10276"/>
    <n v="0"/>
    <n v="15000"/>
    <n v="15000"/>
    <m/>
    <n v="0"/>
    <s v="OK"/>
    <n v="0"/>
  </r>
  <r>
    <x v="164"/>
    <x v="7"/>
    <s v="Cerdo"/>
    <x v="0"/>
    <s v="1021603"/>
    <x v="154"/>
    <s v="Lomo"/>
    <s v="Lomo MM Loin"/>
    <x v="9"/>
    <n v="-3517"/>
    <n v="9817"/>
    <n v="7000"/>
    <n v="-3517"/>
    <n v="9817"/>
    <n v="7000"/>
    <n v="7000"/>
    <m/>
    <n v="0"/>
    <s v="OK"/>
    <n v="0"/>
  </r>
  <r>
    <x v="165"/>
    <x v="7"/>
    <s v="Cerdo"/>
    <x v="0"/>
    <s v="1021609"/>
    <x v="155"/>
    <s v="Filete"/>
    <s v="Filete c/Cabeza"/>
    <x v="9"/>
    <n v="-52488"/>
    <n v="70488"/>
    <n v="20000"/>
    <n v="-52488"/>
    <n v="70488"/>
    <n v="20000"/>
    <n v="20000"/>
    <m/>
    <n v="0"/>
    <s v="OK"/>
    <n v="0"/>
  </r>
  <r>
    <x v="166"/>
    <x v="7"/>
    <s v="Cerdo"/>
    <x v="0"/>
    <s v="1021622"/>
    <x v="156"/>
    <s v="Chuleta"/>
    <s v="Chuleta Huesos"/>
    <x v="0"/>
    <n v="-17232"/>
    <n v="2826"/>
    <n v="2826"/>
    <n v="-17232"/>
    <n v="2826"/>
    <n v="0"/>
    <m/>
    <m/>
    <n v="0"/>
    <s v="OK"/>
    <n v="0"/>
  </r>
  <r>
    <x v="168"/>
    <x v="7"/>
    <s v="Cerdo"/>
    <x v="0"/>
    <s v="1021639"/>
    <x v="158"/>
    <s v="Filete"/>
    <s v="Filete c/Cabeza"/>
    <x v="0"/>
    <n v="120"/>
    <n v="0"/>
    <n v="0"/>
    <n v="120"/>
    <n v="0"/>
    <n v="0"/>
    <m/>
    <m/>
    <n v="0"/>
    <s v="OK"/>
    <n v="0"/>
  </r>
  <r>
    <x v="528"/>
    <x v="7"/>
    <s v="Cerdo"/>
    <x v="0"/>
    <s v="1021655"/>
    <x v="464"/>
    <s v="Subprod"/>
    <s v="Subprod Visceras"/>
    <x v="4"/>
    <n v="3780"/>
    <n v="0"/>
    <n v="0"/>
    <n v="3780"/>
    <n v="0"/>
    <n v="0"/>
    <m/>
    <m/>
    <n v="0"/>
    <s v="OK"/>
    <n v="0"/>
  </r>
  <r>
    <x v="170"/>
    <x v="7"/>
    <s v="Cerdo"/>
    <x v="0"/>
    <s v="1021664"/>
    <x v="160"/>
    <s v="Cost-Pec"/>
    <s v="Cost-Pec Entero"/>
    <x v="4"/>
    <n v="-21729"/>
    <n v="0"/>
    <n v="0"/>
    <n v="-21729"/>
    <n v="0"/>
    <n v="0"/>
    <m/>
    <m/>
    <n v="0"/>
    <s v="OK"/>
    <n v="0"/>
  </r>
  <r>
    <x v="171"/>
    <x v="7"/>
    <s v="Cerdo"/>
    <x v="0"/>
    <s v="1021665"/>
    <x v="161"/>
    <s v="Cost-Pec"/>
    <s v="Cost-Pec Entero"/>
    <x v="4"/>
    <n v="1774"/>
    <n v="0"/>
    <n v="0"/>
    <n v="1774"/>
    <n v="0"/>
    <n v="0"/>
    <m/>
    <m/>
    <n v="0"/>
    <s v="OK"/>
    <n v="0"/>
  </r>
  <r>
    <x v="173"/>
    <x v="7"/>
    <s v="Cerdo"/>
    <x v="0"/>
    <s v="1021735"/>
    <x v="163"/>
    <s v="Subprod"/>
    <s v="Subprod Patas-Manos"/>
    <x v="0"/>
    <m/>
    <m/>
    <m/>
    <n v="0"/>
    <n v="0"/>
    <n v="24000"/>
    <m/>
    <m/>
    <n v="24000"/>
    <s v="Sobre ingreso"/>
    <n v="0"/>
  </r>
  <r>
    <x v="175"/>
    <x v="7"/>
    <s v="Cerdo"/>
    <x v="0"/>
    <s v="1021740"/>
    <x v="137"/>
    <s v="Subprod"/>
    <s v="Subprod Visceras"/>
    <x v="2"/>
    <n v="58195"/>
    <n v="0"/>
    <n v="0"/>
    <n v="58195"/>
    <n v="0"/>
    <n v="0"/>
    <m/>
    <m/>
    <n v="0"/>
    <s v="OK"/>
    <n v="0"/>
  </r>
  <r>
    <x v="297"/>
    <x v="7"/>
    <s v="Cerdo"/>
    <x v="0"/>
    <s v="1021765"/>
    <x v="119"/>
    <s v="Pierna"/>
    <s v="Pierna Entera"/>
    <x v="2"/>
    <n v="0"/>
    <n v="2"/>
    <n v="0"/>
    <n v="0"/>
    <n v="2"/>
    <n v="0"/>
    <m/>
    <m/>
    <n v="0"/>
    <s v="OK"/>
    <n v="0"/>
  </r>
  <r>
    <x v="176"/>
    <x v="7"/>
    <s v="Cerdo"/>
    <x v="0"/>
    <s v="1021864"/>
    <x v="165"/>
    <s v="Cueros"/>
    <s v="Cuero Papada"/>
    <x v="0"/>
    <m/>
    <m/>
    <m/>
    <m/>
    <m/>
    <m/>
    <n v="24000"/>
    <m/>
    <n v="-24000"/>
    <s v="Pendiente de ingreso"/>
    <n v="0"/>
  </r>
  <r>
    <x v="176"/>
    <x v="7"/>
    <s v="Cerdo"/>
    <x v="0"/>
    <s v="1021864"/>
    <x v="165"/>
    <s v="Cueros"/>
    <s v="Cuero Papada"/>
    <x v="3"/>
    <n v="-113930"/>
    <n v="72187"/>
    <n v="0"/>
    <n v="-113930"/>
    <n v="72187"/>
    <n v="0"/>
    <n v="24000"/>
    <m/>
    <n v="-24000"/>
    <s v="Pendiente de ingreso"/>
    <n v="0"/>
  </r>
  <r>
    <x v="460"/>
    <x v="7"/>
    <s v="Cerdo"/>
    <x v="0"/>
    <s v="1021868"/>
    <x v="409"/>
    <s v="Pierna"/>
    <s v="Pierna Pulpa Fina"/>
    <x v="0"/>
    <n v="2939"/>
    <n v="28483"/>
    <n v="31422"/>
    <n v="2939"/>
    <n v="33061"/>
    <n v="36000"/>
    <n v="36000"/>
    <m/>
    <n v="0"/>
    <s v="OK"/>
    <n v="0"/>
  </r>
  <r>
    <x v="177"/>
    <x v="7"/>
    <s v="Cerdo"/>
    <x v="0"/>
    <s v="1021905"/>
    <x v="166"/>
    <s v="Recortes"/>
    <s v="Recortes No Magro"/>
    <x v="2"/>
    <n v="-24991"/>
    <n v="264991"/>
    <n v="240000"/>
    <n v="-24991"/>
    <n v="0"/>
    <n v="0"/>
    <m/>
    <m/>
    <n v="0"/>
    <s v="OK"/>
    <n v="0"/>
  </r>
  <r>
    <x v="178"/>
    <x v="7"/>
    <s v="Cerdo"/>
    <x v="0"/>
    <s v="1021976"/>
    <x v="167"/>
    <s v="Paleta"/>
    <s v="Paleta Pulpa"/>
    <x v="0"/>
    <n v="-19119"/>
    <n v="96000"/>
    <n v="96000"/>
    <n v="-19119"/>
    <n v="86000"/>
    <n v="96000"/>
    <n v="192000"/>
    <m/>
    <n v="-96000"/>
    <s v="Pendiente de ingreso"/>
    <n v="0"/>
  </r>
  <r>
    <x v="179"/>
    <x v="7"/>
    <s v="Cerdo"/>
    <x v="0"/>
    <s v="1021980"/>
    <x v="168"/>
    <s v="Chuleta"/>
    <s v="Chuleta Huesos"/>
    <x v="0"/>
    <n v="-1030"/>
    <n v="5544"/>
    <n v="4514"/>
    <n v="-1030"/>
    <n v="5544"/>
    <n v="0"/>
    <m/>
    <m/>
    <n v="0"/>
    <s v="OK"/>
    <n v="0"/>
  </r>
  <r>
    <x v="180"/>
    <x v="7"/>
    <s v="Cerdo"/>
    <x v="0"/>
    <s v="1021992"/>
    <x v="89"/>
    <s v="Grasas"/>
    <s v="Grasa Lomo Tocino"/>
    <x v="0"/>
    <m/>
    <m/>
    <m/>
    <m/>
    <m/>
    <m/>
    <n v="13501"/>
    <m/>
    <n v="-13501"/>
    <s v="Pendiente de ingreso"/>
    <n v="0"/>
  </r>
  <r>
    <x v="488"/>
    <x v="7"/>
    <s v="Cerdo"/>
    <x v="0"/>
    <s v="1022047"/>
    <x v="429"/>
    <s v="Recortes"/>
    <s v="Recortes No Magro"/>
    <x v="0"/>
    <n v="1807"/>
    <n v="0"/>
    <n v="1807"/>
    <n v="1807"/>
    <n v="0"/>
    <n v="0"/>
    <m/>
    <m/>
    <n v="0"/>
    <s v="OK"/>
    <n v="0"/>
  </r>
  <r>
    <x v="185"/>
    <x v="7"/>
    <s v="Cerdo"/>
    <x v="0"/>
    <s v="1022149"/>
    <x v="173"/>
    <s v="Plancha"/>
    <s v="Plancha s/Cuero"/>
    <x v="0"/>
    <n v="11794"/>
    <n v="24206"/>
    <n v="36000"/>
    <n v="11794"/>
    <n v="24206"/>
    <n v="36000"/>
    <n v="36000"/>
    <m/>
    <n v="0"/>
    <s v="OK"/>
    <n v="0"/>
  </r>
  <r>
    <x v="186"/>
    <x v="7"/>
    <s v="Cerdo"/>
    <x v="0"/>
    <s v="1022150"/>
    <x v="130"/>
    <s v="Grasas"/>
    <s v="Grasa Gordura"/>
    <x v="0"/>
    <n v="-69075"/>
    <n v="164294"/>
    <n v="95219"/>
    <n v="-69075"/>
    <n v="164294"/>
    <n v="95219"/>
    <n v="96000"/>
    <m/>
    <n v="-781"/>
    <s v="Pendiente de ingreso"/>
    <n v="0"/>
  </r>
  <r>
    <x v="461"/>
    <x v="7"/>
    <s v="Cerdo"/>
    <x v="0"/>
    <s v="1022182"/>
    <x v="156"/>
    <s v="Chuleta"/>
    <s v="Chuleta Huesos"/>
    <x v="4"/>
    <n v="1150"/>
    <n v="0"/>
    <n v="0"/>
    <n v="1150"/>
    <n v="0"/>
    <n v="0"/>
    <m/>
    <m/>
    <n v="0"/>
    <s v="OK"/>
    <n v="0"/>
  </r>
  <r>
    <x v="187"/>
    <x v="7"/>
    <s v="Cerdo"/>
    <x v="0"/>
    <s v="1022183"/>
    <x v="174"/>
    <s v="Pernil"/>
    <s v="Pernil Pierna"/>
    <x v="0"/>
    <m/>
    <m/>
    <m/>
    <m/>
    <m/>
    <m/>
    <n v="72000"/>
    <m/>
    <n v="-72000"/>
    <s v="Pendiente de ingreso"/>
    <n v="0"/>
  </r>
  <r>
    <x v="326"/>
    <x v="7"/>
    <s v="Cerdo"/>
    <x v="0"/>
    <s v="1022193"/>
    <x v="289"/>
    <s v="Lomo"/>
    <s v="Lomo Vetado"/>
    <x v="0"/>
    <m/>
    <m/>
    <m/>
    <n v="0"/>
    <n v="0"/>
    <n v="24000"/>
    <m/>
    <m/>
    <n v="24000"/>
    <s v="Sobre ingreso"/>
    <n v="0"/>
  </r>
  <r>
    <x v="189"/>
    <x v="7"/>
    <s v="Cerdo"/>
    <x v="0"/>
    <s v="1022196"/>
    <x v="176"/>
    <s v="Cueros"/>
    <s v="Cuero Forro"/>
    <x v="0"/>
    <n v="-48306"/>
    <n v="48306"/>
    <n v="48000"/>
    <n v="-48306"/>
    <n v="48306"/>
    <n v="48000"/>
    <n v="49000"/>
    <m/>
    <n v="-1000"/>
    <s v="Pendiente de ingreso"/>
    <n v="0"/>
  </r>
  <r>
    <x v="190"/>
    <x v="7"/>
    <s v="Cerdo"/>
    <x v="0"/>
    <s v="1022197"/>
    <x v="177"/>
    <s v="Cueros"/>
    <s v="Cuero Forro"/>
    <x v="0"/>
    <n v="9386"/>
    <n v="0"/>
    <n v="0"/>
    <n v="9386"/>
    <n v="0"/>
    <n v="0"/>
    <m/>
    <m/>
    <n v="0"/>
    <s v="OK"/>
    <n v="0"/>
  </r>
  <r>
    <x v="327"/>
    <x v="7"/>
    <s v="Cerdo"/>
    <x v="0"/>
    <s v="1022212"/>
    <x v="290"/>
    <s v="Cabeza"/>
    <s v="Cabeza Entera"/>
    <x v="6"/>
    <m/>
    <m/>
    <m/>
    <n v="0"/>
    <n v="0"/>
    <n v="115712"/>
    <m/>
    <m/>
    <n v="115712"/>
    <s v="Sobre ingreso"/>
    <n v="0"/>
  </r>
  <r>
    <x v="191"/>
    <x v="7"/>
    <s v="Cerdo"/>
    <x v="0"/>
    <s v="1022217"/>
    <x v="178"/>
    <s v="Grasas"/>
    <s v="Grasa Lomo Tocino"/>
    <x v="3"/>
    <n v="-2970"/>
    <n v="265077"/>
    <n v="262107"/>
    <n v="-2970"/>
    <n v="324794"/>
    <n v="321824"/>
    <n v="264000"/>
    <m/>
    <n v="57824"/>
    <s v="Sobre ingreso"/>
    <n v="0"/>
  </r>
  <r>
    <x v="192"/>
    <x v="7"/>
    <s v="Cerdo"/>
    <x v="0"/>
    <s v="1022218"/>
    <x v="120"/>
    <s v="Grasas"/>
    <s v="Grasa Forro"/>
    <x v="3"/>
    <n v="-29756"/>
    <n v="56208"/>
    <n v="24004"/>
    <n v="-29756"/>
    <n v="56208"/>
    <n v="24004"/>
    <n v="24000"/>
    <m/>
    <n v="4"/>
    <s v="Sobre ingreso"/>
    <n v="0"/>
  </r>
  <r>
    <x v="193"/>
    <x v="7"/>
    <s v="Cerdo"/>
    <x v="0"/>
    <s v="1022273"/>
    <x v="179"/>
    <s v="Grasas"/>
    <s v="Grasa Forro"/>
    <x v="0"/>
    <m/>
    <m/>
    <m/>
    <m/>
    <m/>
    <m/>
    <n v="18000"/>
    <m/>
    <n v="-18000"/>
    <s v="Pendiente de ingreso"/>
    <n v="0"/>
  </r>
  <r>
    <x v="193"/>
    <x v="7"/>
    <s v="Cerdo"/>
    <x v="0"/>
    <s v="1022273"/>
    <x v="179"/>
    <s v="Grasas"/>
    <s v="Grasa Forro"/>
    <x v="3"/>
    <n v="-11988"/>
    <n v="211117"/>
    <n v="211608"/>
    <n v="-11988"/>
    <n v="211117"/>
    <n v="211608"/>
    <n v="216000"/>
    <m/>
    <n v="-4392"/>
    <s v="Pendiente de ingreso"/>
    <n v="0"/>
  </r>
  <r>
    <x v="195"/>
    <x v="7"/>
    <s v="Cerdo"/>
    <x v="0"/>
    <s v="1022283"/>
    <x v="181"/>
    <s v="Prolijado"/>
    <s v="Prolijado Malaya"/>
    <x v="4"/>
    <n v="3254"/>
    <n v="0"/>
    <n v="0"/>
    <n v="3254"/>
    <n v="0"/>
    <n v="2000"/>
    <n v="2000"/>
    <m/>
    <n v="0"/>
    <s v="OK"/>
    <n v="0"/>
  </r>
  <r>
    <x v="589"/>
    <x v="7"/>
    <s v="Cerdo"/>
    <x v="0"/>
    <s v="1022290"/>
    <x v="512"/>
    <s v="Grasas"/>
    <s v="Grasa Lomo Tocino"/>
    <x v="0"/>
    <n v="-3702"/>
    <n v="3702"/>
    <n v="0"/>
    <n v="-3702"/>
    <n v="3702"/>
    <n v="24000"/>
    <n v="24000"/>
    <m/>
    <n v="0"/>
    <s v="OK"/>
    <n v="0"/>
  </r>
  <r>
    <x v="197"/>
    <x v="7"/>
    <s v="Cerdo"/>
    <x v="0"/>
    <s v="1022313"/>
    <x v="183"/>
    <s v="Lomo"/>
    <s v="Lomo CC Loin"/>
    <x v="9"/>
    <n v="-3203"/>
    <n v="7654"/>
    <n v="10000"/>
    <n v="-3203"/>
    <n v="7654"/>
    <n v="10000"/>
    <n v="10000"/>
    <m/>
    <n v="0"/>
    <s v="OK"/>
    <n v="0"/>
  </r>
  <r>
    <x v="198"/>
    <x v="7"/>
    <s v="Cerdo"/>
    <x v="0"/>
    <s v="1022326"/>
    <x v="184"/>
    <s v="Lomo"/>
    <s v="Lomo CC Loin"/>
    <x v="9"/>
    <n v="-3583"/>
    <n v="13500"/>
    <n v="15000"/>
    <n v="-3583"/>
    <n v="13500"/>
    <n v="15000"/>
    <n v="15000"/>
    <m/>
    <n v="0"/>
    <s v="OK"/>
    <n v="0"/>
  </r>
  <r>
    <x v="621"/>
    <x v="7"/>
    <s v="Cerdo"/>
    <x v="0"/>
    <s v="1022346"/>
    <x v="537"/>
    <s v="Paleta"/>
    <s v="Paleta Pulpa"/>
    <x v="9"/>
    <n v="0"/>
    <n v="5371"/>
    <n v="5000"/>
    <n v="0"/>
    <n v="5371"/>
    <n v="5000"/>
    <n v="5000"/>
    <m/>
    <n v="0"/>
    <s v="OK"/>
    <n v="0"/>
  </r>
  <r>
    <x v="199"/>
    <x v="7"/>
    <s v="Cerdo"/>
    <x v="0"/>
    <s v="1022370"/>
    <x v="185"/>
    <s v="Lomo"/>
    <s v="Lomo MM Loin"/>
    <x v="9"/>
    <n v="-7742"/>
    <n v="25742"/>
    <n v="20000"/>
    <n v="-7742"/>
    <n v="25742"/>
    <n v="20000"/>
    <n v="20000"/>
    <m/>
    <n v="0"/>
    <s v="OK"/>
    <n v="0"/>
  </r>
  <r>
    <x v="200"/>
    <x v="7"/>
    <s v="Cerdo"/>
    <x v="0"/>
    <s v="1022371"/>
    <x v="186"/>
    <s v="Panceta"/>
    <s v="Panceta s/Cuero"/>
    <x v="9"/>
    <n v="-19865"/>
    <n v="36965"/>
    <n v="19000"/>
    <n v="-19865"/>
    <n v="36965"/>
    <n v="19000"/>
    <n v="19000"/>
    <m/>
    <n v="0"/>
    <s v="OK"/>
    <n v="0"/>
  </r>
  <r>
    <x v="201"/>
    <x v="7"/>
    <s v="Cerdo"/>
    <x v="0"/>
    <s v="1022373"/>
    <x v="187"/>
    <s v="Recortes"/>
    <s v="Recortes No Magro"/>
    <x v="2"/>
    <n v="34135"/>
    <n v="0"/>
    <n v="34135"/>
    <n v="34135"/>
    <n v="36000"/>
    <n v="70135"/>
    <m/>
    <m/>
    <n v="70135"/>
    <s v="Sobre ingreso"/>
    <n v="0"/>
  </r>
  <r>
    <x v="335"/>
    <x v="7"/>
    <s v="Cerdo"/>
    <x v="0"/>
    <s v="1022379"/>
    <x v="297"/>
    <s v="Paleta"/>
    <s v="Paleta Pulpa"/>
    <x v="0"/>
    <m/>
    <m/>
    <m/>
    <m/>
    <m/>
    <m/>
    <n v="24000"/>
    <m/>
    <n v="-24000"/>
    <s v="Pendiente de ingreso"/>
    <n v="0"/>
  </r>
  <r>
    <x v="205"/>
    <x v="7"/>
    <s v="Cerdo"/>
    <x v="0"/>
    <s v="1022389"/>
    <x v="191"/>
    <s v="Cueros"/>
    <s v="Cuero Panceta"/>
    <x v="0"/>
    <m/>
    <m/>
    <m/>
    <m/>
    <m/>
    <m/>
    <n v="17000"/>
    <m/>
    <n v="-17000"/>
    <s v="Pendiente de ingreso"/>
    <n v="0"/>
  </r>
  <r>
    <x v="205"/>
    <x v="7"/>
    <s v="Cerdo"/>
    <x v="0"/>
    <s v="1022389"/>
    <x v="191"/>
    <s v="Cueros"/>
    <s v="Cuero Panceta"/>
    <x v="2"/>
    <n v="8917"/>
    <n v="0"/>
    <n v="0"/>
    <n v="8917"/>
    <n v="0"/>
    <n v="0"/>
    <m/>
    <m/>
    <n v="0"/>
    <s v="OK"/>
    <n v="0"/>
  </r>
  <r>
    <x v="206"/>
    <x v="7"/>
    <s v="Cerdo"/>
    <x v="0"/>
    <s v="1022406"/>
    <x v="192"/>
    <s v="Subprod"/>
    <s v="Subprod Patas-Manos"/>
    <x v="0"/>
    <n v="622"/>
    <n v="0"/>
    <n v="0"/>
    <n v="622"/>
    <n v="0"/>
    <n v="0"/>
    <n v="20000"/>
    <m/>
    <n v="-20000"/>
    <s v="Pendiente de ingreso"/>
    <n v="0"/>
  </r>
  <r>
    <x v="207"/>
    <x v="7"/>
    <s v="Cerdo"/>
    <x v="0"/>
    <s v="1022409"/>
    <x v="193"/>
    <s v="Subprod"/>
    <s v="Subprod Tripa"/>
    <x v="0"/>
    <n v="14850"/>
    <n v="0"/>
    <n v="0"/>
    <n v="14850"/>
    <n v="0"/>
    <n v="0"/>
    <m/>
    <m/>
    <n v="0"/>
    <s v="OK"/>
    <n v="0"/>
  </r>
  <r>
    <x v="210"/>
    <x v="7"/>
    <s v="Cerdo"/>
    <x v="0"/>
    <s v="1022418"/>
    <x v="193"/>
    <s v="Subprod"/>
    <s v="Subprod Tripa"/>
    <x v="2"/>
    <n v="-107183"/>
    <n v="27912"/>
    <n v="0"/>
    <n v="-107183"/>
    <n v="27912"/>
    <n v="0"/>
    <m/>
    <m/>
    <n v="0"/>
    <s v="OK"/>
    <n v="0"/>
  </r>
  <r>
    <x v="211"/>
    <x v="7"/>
    <s v="Cerdo"/>
    <x v="0"/>
    <s v="1022472"/>
    <x v="196"/>
    <s v="Lomo"/>
    <s v="Lomo Centro"/>
    <x v="9"/>
    <n v="13777"/>
    <n v="0"/>
    <n v="0"/>
    <n v="13777"/>
    <n v="0"/>
    <n v="0"/>
    <m/>
    <m/>
    <n v="0"/>
    <s v="OK"/>
    <n v="0"/>
  </r>
  <r>
    <x v="212"/>
    <x v="7"/>
    <s v="Cerdo"/>
    <x v="0"/>
    <s v="1022499"/>
    <x v="197"/>
    <s v="Lomo"/>
    <s v="Lomo Vetado"/>
    <x v="9"/>
    <n v="-34921"/>
    <n v="20626"/>
    <n v="27000"/>
    <n v="-34921"/>
    <n v="20626"/>
    <n v="27000"/>
    <n v="27000"/>
    <m/>
    <n v="0"/>
    <s v="OK"/>
    <n v="0"/>
  </r>
  <r>
    <x v="213"/>
    <x v="7"/>
    <s v="Cerdo"/>
    <x v="0"/>
    <s v="1022541"/>
    <x v="198"/>
    <s v="Grasas"/>
    <s v="Grasa Gordura"/>
    <x v="2"/>
    <n v="12617"/>
    <n v="0"/>
    <n v="0"/>
    <n v="12617"/>
    <n v="0"/>
    <n v="0"/>
    <m/>
    <m/>
    <n v="0"/>
    <s v="OK"/>
    <n v="0"/>
  </r>
  <r>
    <x v="214"/>
    <x v="7"/>
    <s v="Cerdo"/>
    <x v="0"/>
    <s v="1022569"/>
    <x v="199"/>
    <s v="Chuleta"/>
    <s v="Chuleta Huesos"/>
    <x v="0"/>
    <n v="110"/>
    <n v="0"/>
    <n v="0"/>
    <n v="110"/>
    <n v="0"/>
    <n v="0"/>
    <m/>
    <m/>
    <n v="0"/>
    <s v="OK"/>
    <n v="0"/>
  </r>
  <r>
    <x v="215"/>
    <x v="7"/>
    <s v="Cerdo"/>
    <x v="0"/>
    <s v="1022587"/>
    <x v="200"/>
    <s v="Lomo"/>
    <s v="Lomo CC Loin"/>
    <x v="9"/>
    <n v="127"/>
    <n v="2573"/>
    <n v="3000"/>
    <n v="127"/>
    <n v="2573"/>
    <n v="3000"/>
    <n v="3000"/>
    <m/>
    <n v="0"/>
    <s v="OK"/>
    <n v="0"/>
  </r>
  <r>
    <x v="216"/>
    <x v="7"/>
    <s v="Cerdo"/>
    <x v="0"/>
    <s v="1022600"/>
    <x v="201"/>
    <s v="Lomo"/>
    <s v="Lomo Vetado"/>
    <x v="9"/>
    <n v="4342"/>
    <n v="4658"/>
    <n v="10000"/>
    <n v="4342"/>
    <n v="4658"/>
    <n v="10000"/>
    <n v="10000"/>
    <m/>
    <n v="0"/>
    <s v="OK"/>
    <n v="0"/>
  </r>
  <r>
    <x v="218"/>
    <x v="7"/>
    <s v="Cerdo"/>
    <x v="0"/>
    <s v="1022607"/>
    <x v="203"/>
    <s v="Prolijado"/>
    <s v="Prolijado Plateada"/>
    <x v="4"/>
    <n v="1539"/>
    <n v="27461"/>
    <n v="22000"/>
    <n v="1539"/>
    <n v="27461"/>
    <n v="22000"/>
    <n v="22000"/>
    <m/>
    <n v="0"/>
    <s v="OK"/>
    <n v="0"/>
  </r>
  <r>
    <x v="354"/>
    <x v="7"/>
    <s v="Cerdo"/>
    <x v="0"/>
    <s v="1022646"/>
    <x v="259"/>
    <s v="Panceta"/>
    <s v="Panceta s/Cuero"/>
    <x v="0"/>
    <m/>
    <m/>
    <m/>
    <n v="0"/>
    <n v="0"/>
    <n v="15602"/>
    <n v="16000"/>
    <m/>
    <n v="-398"/>
    <s v="Pendiente de ingreso"/>
    <n v="0"/>
  </r>
  <r>
    <x v="221"/>
    <x v="7"/>
    <s v="Cerdo"/>
    <x v="0"/>
    <s v="1022664"/>
    <x v="206"/>
    <s v="Lomo"/>
    <s v="Lomo CC Loin"/>
    <x v="9"/>
    <n v="-59771"/>
    <n v="107035"/>
    <n v="57000"/>
    <n v="-59771"/>
    <n v="107035"/>
    <n v="57000"/>
    <n v="57000"/>
    <m/>
    <n v="0"/>
    <s v="OK"/>
    <n v="0"/>
  </r>
  <r>
    <x v="223"/>
    <x v="7"/>
    <s v="Cerdo"/>
    <x v="0"/>
    <s v="1022709"/>
    <x v="207"/>
    <s v="Pierna"/>
    <s v="Pierna Pulpa"/>
    <x v="1"/>
    <m/>
    <m/>
    <m/>
    <m/>
    <m/>
    <m/>
    <n v="24000"/>
    <m/>
    <n v="-24000"/>
    <s v="Pendiente de ingreso"/>
    <n v="0"/>
  </r>
  <r>
    <x v="223"/>
    <x v="7"/>
    <s v="Cerdo"/>
    <x v="0"/>
    <s v="1022709"/>
    <x v="207"/>
    <s v="Pierna"/>
    <s v="Pierna Pulpa"/>
    <x v="0"/>
    <n v="-1034"/>
    <n v="145034"/>
    <n v="144000"/>
    <n v="-1034"/>
    <n v="145034"/>
    <n v="144000"/>
    <n v="142000"/>
    <m/>
    <n v="2000"/>
    <s v="Sobre ingreso"/>
    <n v="0"/>
  </r>
  <r>
    <x v="224"/>
    <x v="7"/>
    <s v="Cerdo"/>
    <x v="0"/>
    <s v="1022748"/>
    <x v="208"/>
    <s v="Subprod"/>
    <s v="Subprod Patas-Manos"/>
    <x v="0"/>
    <m/>
    <m/>
    <m/>
    <n v="0"/>
    <n v="0"/>
    <n v="19480"/>
    <m/>
    <m/>
    <n v="19480"/>
    <s v="Sobre ingreso"/>
    <n v="0"/>
  </r>
  <r>
    <x v="226"/>
    <x v="7"/>
    <s v="Cerdo"/>
    <x v="0"/>
    <s v="1022781"/>
    <x v="210"/>
    <s v="Subprod"/>
    <s v="Subprod Tripa"/>
    <x v="0"/>
    <n v="-7854"/>
    <n v="8118"/>
    <n v="7000"/>
    <n v="-7854"/>
    <n v="8118"/>
    <n v="7000"/>
    <n v="11566.8"/>
    <m/>
    <n v="-4566.7999999999993"/>
    <s v="Pendiente de ingreso"/>
    <n v="0"/>
  </r>
  <r>
    <x v="227"/>
    <x v="7"/>
    <s v="Cerdo"/>
    <x v="0"/>
    <s v="1022782"/>
    <x v="211"/>
    <s v="Subprod"/>
    <s v="Subprod Tripa"/>
    <x v="0"/>
    <m/>
    <m/>
    <m/>
    <m/>
    <m/>
    <m/>
    <n v="7620"/>
    <m/>
    <n v="-7620"/>
    <s v="Pendiente de ingreso"/>
    <n v="0"/>
  </r>
  <r>
    <x v="227"/>
    <x v="7"/>
    <s v="Cerdo"/>
    <x v="0"/>
    <s v="1022782"/>
    <x v="211"/>
    <s v="Subprod"/>
    <s v="Subprod Tripa"/>
    <x v="3"/>
    <n v="-9180"/>
    <n v="9180"/>
    <n v="0"/>
    <n v="-9180"/>
    <n v="9180"/>
    <n v="0"/>
    <m/>
    <m/>
    <n v="0"/>
    <s v="OK"/>
    <n v="0"/>
  </r>
  <r>
    <x v="228"/>
    <x v="7"/>
    <s v="Cerdo"/>
    <x v="0"/>
    <s v="1022783"/>
    <x v="212"/>
    <s v="Subprod"/>
    <s v="Subprod Tripa"/>
    <x v="0"/>
    <m/>
    <m/>
    <m/>
    <m/>
    <m/>
    <m/>
    <n v="5572.8"/>
    <m/>
    <n v="-5572.8"/>
    <s v="Pendiente de ingreso"/>
    <n v="0"/>
  </r>
  <r>
    <x v="228"/>
    <x v="7"/>
    <s v="Cerdo"/>
    <x v="0"/>
    <s v="1022783"/>
    <x v="212"/>
    <s v="Subprod"/>
    <s v="Subprod Tripa"/>
    <x v="3"/>
    <n v="-7200"/>
    <n v="7200"/>
    <n v="0"/>
    <n v="-7200"/>
    <n v="7200"/>
    <n v="0"/>
    <m/>
    <m/>
    <n v="0"/>
    <s v="OK"/>
    <n v="0"/>
  </r>
  <r>
    <x v="563"/>
    <x v="7"/>
    <s v="Cerdo"/>
    <x v="0"/>
    <s v="1022784"/>
    <x v="496"/>
    <s v="Subprod"/>
    <s v="Subprod Tripa"/>
    <x v="0"/>
    <m/>
    <m/>
    <m/>
    <m/>
    <m/>
    <m/>
    <n v="10316.25"/>
    <m/>
    <n v="-10316.25"/>
    <s v="Pendiente de ingreso"/>
    <n v="0"/>
  </r>
  <r>
    <x v="462"/>
    <x v="7"/>
    <s v="Cerdo"/>
    <x v="0"/>
    <s v="1022786"/>
    <x v="410"/>
    <s v="Subprod"/>
    <s v="Subprod Tripa"/>
    <x v="0"/>
    <n v="-1200"/>
    <n v="1200"/>
    <n v="0"/>
    <n v="-1200"/>
    <n v="1200"/>
    <n v="0"/>
    <n v="1267.5"/>
    <m/>
    <n v="-1267.5"/>
    <s v="Pendiente de ingreso"/>
    <n v="0"/>
  </r>
  <r>
    <x v="603"/>
    <x v="7"/>
    <s v="Cerdo"/>
    <x v="0"/>
    <s v="1022824"/>
    <x v="525"/>
    <s v="Muestra"/>
    <s v="Muestra"/>
    <x v="4"/>
    <n v="-900"/>
    <n v="900"/>
    <n v="0"/>
    <n v="-900"/>
    <n v="900"/>
    <n v="0"/>
    <m/>
    <m/>
    <n v="0"/>
    <s v="OK"/>
    <n v="0"/>
  </r>
  <r>
    <x v="579"/>
    <x v="7"/>
    <s v="Cerdo"/>
    <x v="0"/>
    <s v="1022842"/>
    <x v="506"/>
    <s v="Recortes"/>
    <s v="Recortes Magro"/>
    <x v="0"/>
    <n v="-23156"/>
    <n v="2269"/>
    <n v="0"/>
    <n v="-23156"/>
    <n v="2269"/>
    <n v="0"/>
    <m/>
    <m/>
    <n v="0"/>
    <s v="OK"/>
    <n v="0"/>
  </r>
  <r>
    <x v="580"/>
    <x v="7"/>
    <s v="Cerdo"/>
    <x v="0"/>
    <s v="1022844"/>
    <x v="507"/>
    <s v="Recortes"/>
    <s v="Recortes No Magro"/>
    <x v="0"/>
    <n v="-17466"/>
    <n v="17466"/>
    <n v="0"/>
    <n v="-17466"/>
    <n v="17466"/>
    <n v="0"/>
    <m/>
    <m/>
    <n v="0"/>
    <s v="OK"/>
    <n v="0"/>
  </r>
  <r>
    <x v="229"/>
    <x v="7"/>
    <s v="Cerdo"/>
    <x v="0"/>
    <s v="1022847"/>
    <x v="213"/>
    <s v="Panceta"/>
    <s v="Panceta s/Cuero"/>
    <x v="0"/>
    <n v="-18180"/>
    <n v="18180"/>
    <n v="0"/>
    <n v="-18180"/>
    <n v="21362"/>
    <n v="3182"/>
    <m/>
    <m/>
    <n v="3182"/>
    <s v="Sobre ingreso"/>
    <n v="0"/>
  </r>
  <r>
    <x v="230"/>
    <x v="7"/>
    <s v="Cerdo"/>
    <x v="0"/>
    <s v="1022851"/>
    <x v="214"/>
    <s v="Paleta"/>
    <s v="Paleta Entera"/>
    <x v="2"/>
    <n v="62800"/>
    <n v="0"/>
    <n v="62685"/>
    <n v="62800"/>
    <n v="0"/>
    <n v="62685"/>
    <m/>
    <m/>
    <n v="62685"/>
    <s v="Sobre ingreso"/>
    <n v="0"/>
  </r>
  <r>
    <x v="231"/>
    <x v="7"/>
    <s v="Cerdo"/>
    <x v="0"/>
    <s v="1022855"/>
    <x v="215"/>
    <s v="Grasas"/>
    <s v="Grasa Forro"/>
    <x v="0"/>
    <n v="-189"/>
    <n v="143355"/>
    <n v="24000"/>
    <n v="-189"/>
    <n v="23355"/>
    <n v="23000"/>
    <n v="23000"/>
    <m/>
    <n v="0"/>
    <s v="OK"/>
    <n v="0"/>
  </r>
  <r>
    <x v="232"/>
    <x v="7"/>
    <s v="Cerdo"/>
    <x v="0"/>
    <s v="1022856"/>
    <x v="216"/>
    <s v="Grasas"/>
    <s v="Grasa Gordura"/>
    <x v="0"/>
    <m/>
    <m/>
    <m/>
    <n v="0"/>
    <n v="0"/>
    <n v="1143"/>
    <m/>
    <m/>
    <n v="1143"/>
    <s v="Sobre ingreso"/>
    <n v="0"/>
  </r>
  <r>
    <x v="232"/>
    <x v="7"/>
    <s v="Cerdo"/>
    <x v="0"/>
    <s v="1022856"/>
    <x v="216"/>
    <s v="Grasas"/>
    <s v="Grasa Gordura"/>
    <x v="2"/>
    <n v="-16510"/>
    <n v="165555"/>
    <n v="149045"/>
    <n v="-16510"/>
    <n v="145555"/>
    <n v="129045"/>
    <m/>
    <m/>
    <n v="129045"/>
    <s v="Sobre ingreso"/>
    <n v="0"/>
  </r>
  <r>
    <x v="622"/>
    <x v="7"/>
    <s v="Cerdo"/>
    <x v="0"/>
    <s v="1022870"/>
    <x v="538"/>
    <s v="Subprod"/>
    <s v="Subprod Patas-Manos"/>
    <x v="0"/>
    <m/>
    <m/>
    <m/>
    <n v="0"/>
    <n v="0"/>
    <n v="28000"/>
    <n v="28000"/>
    <m/>
    <n v="0"/>
    <s v="OK"/>
    <n v="0"/>
  </r>
  <r>
    <x v="234"/>
    <x v="7"/>
    <s v="Cerdo"/>
    <x v="0"/>
    <s v="1022885"/>
    <x v="218"/>
    <s v="Panceta"/>
    <s v="Panceta s/Cuero"/>
    <x v="4"/>
    <n v="51314"/>
    <n v="584437"/>
    <n v="637000"/>
    <n v="51314"/>
    <n v="584437"/>
    <n v="637000"/>
    <n v="565000"/>
    <m/>
    <n v="72000"/>
    <s v="Sobre ingreso"/>
    <n v="0"/>
  </r>
  <r>
    <x v="235"/>
    <x v="7"/>
    <s v="Cerdo"/>
    <x v="0"/>
    <s v="1022887"/>
    <x v="219"/>
    <s v="Panceta"/>
    <s v="Panceta s/Cuero"/>
    <x v="4"/>
    <n v="-4565"/>
    <n v="343870"/>
    <n v="360000"/>
    <n v="-4565"/>
    <n v="343870"/>
    <n v="360000"/>
    <n v="264000"/>
    <m/>
    <n v="96000"/>
    <s v="Sobre ingreso"/>
    <n v="0"/>
  </r>
  <r>
    <x v="605"/>
    <x v="7"/>
    <s v="Cerdo"/>
    <x v="0"/>
    <s v="1022896"/>
    <x v="526"/>
    <s v="Panceta"/>
    <s v="Panceta c/Cuero"/>
    <x v="9"/>
    <n v="130"/>
    <n v="0"/>
    <n v="0"/>
    <n v="130"/>
    <n v="0"/>
    <n v="0"/>
    <m/>
    <m/>
    <n v="0"/>
    <s v="OK"/>
    <n v="0"/>
  </r>
  <r>
    <x v="236"/>
    <x v="7"/>
    <s v="Cerdo"/>
    <x v="0"/>
    <s v="1022901"/>
    <x v="220"/>
    <s v="Panceta"/>
    <s v="Panceta s/Cuero"/>
    <x v="9"/>
    <n v="7530"/>
    <n v="0"/>
    <n v="0"/>
    <n v="7530"/>
    <n v="0"/>
    <n v="0"/>
    <m/>
    <m/>
    <n v="0"/>
    <s v="OK"/>
    <n v="0"/>
  </r>
  <r>
    <x v="237"/>
    <x v="7"/>
    <s v="Cerdo"/>
    <x v="0"/>
    <s v="1022919"/>
    <x v="221"/>
    <s v="Lomo"/>
    <s v="Lomo MM Loin"/>
    <x v="9"/>
    <n v="-8057"/>
    <n v="8057"/>
    <n v="0"/>
    <n v="-8057"/>
    <n v="8057"/>
    <n v="0"/>
    <m/>
    <m/>
    <n v="0"/>
    <s v="OK"/>
    <n v="0"/>
  </r>
  <r>
    <x v="238"/>
    <x v="7"/>
    <s v="Cerdo"/>
    <x v="0"/>
    <s v="1022920"/>
    <x v="222"/>
    <s v="Grasas"/>
    <s v="Grasa Gordura"/>
    <x v="0"/>
    <n v="6425"/>
    <n v="0"/>
    <n v="6425"/>
    <n v="6425"/>
    <n v="0"/>
    <n v="6425"/>
    <n v="6425"/>
    <m/>
    <n v="0"/>
    <s v="OK"/>
    <n v="0"/>
  </r>
  <r>
    <x v="239"/>
    <x v="7"/>
    <s v="Cerdo"/>
    <x v="0"/>
    <s v="1022921"/>
    <x v="130"/>
    <s v="Grasas"/>
    <s v="Grasa Gordura"/>
    <x v="0"/>
    <n v="-23202"/>
    <n v="46202"/>
    <n v="23000"/>
    <n v="-23202"/>
    <n v="46202"/>
    <n v="23000"/>
    <n v="14575"/>
    <m/>
    <n v="8425"/>
    <s v="Sobre ingreso"/>
    <n v="0"/>
  </r>
  <r>
    <x v="490"/>
    <x v="7"/>
    <s v="Cerdo"/>
    <x v="0"/>
    <s v="1022928"/>
    <x v="430"/>
    <s v="Cueros"/>
    <s v="Cuero Mixto"/>
    <x v="0"/>
    <n v="5782"/>
    <n v="0"/>
    <n v="0"/>
    <n v="5782"/>
    <n v="0"/>
    <n v="0"/>
    <m/>
    <m/>
    <n v="0"/>
    <s v="OK"/>
    <n v="0"/>
  </r>
  <r>
    <x v="240"/>
    <x v="7"/>
    <s v="Cerdo"/>
    <x v="0"/>
    <s v="1022930"/>
    <x v="223"/>
    <s v="Panceta"/>
    <s v="Panceta s/Cuero"/>
    <x v="4"/>
    <n v="-37803"/>
    <n v="191803"/>
    <n v="154000"/>
    <n v="-37803"/>
    <n v="191803"/>
    <n v="154000"/>
    <n v="154000"/>
    <m/>
    <n v="0"/>
    <s v="OK"/>
    <n v="0"/>
  </r>
  <r>
    <x v="241"/>
    <x v="7"/>
    <s v="Cerdo"/>
    <x v="0"/>
    <s v="1022931"/>
    <x v="224"/>
    <s v="Filete"/>
    <s v="Filete c/Cabeza"/>
    <x v="9"/>
    <n v="-15920"/>
    <n v="33920"/>
    <n v="20000"/>
    <n v="-15920"/>
    <n v="33920"/>
    <n v="20000"/>
    <n v="20000"/>
    <m/>
    <n v="0"/>
    <s v="OK"/>
    <n v="0"/>
  </r>
  <r>
    <x v="244"/>
    <x v="7"/>
    <s v="Cerdo"/>
    <x v="0"/>
    <s v="1022985"/>
    <x v="226"/>
    <s v="Lomo"/>
    <s v="Lomo Vetado"/>
    <x v="4"/>
    <n v="2142"/>
    <n v="2858"/>
    <n v="5000"/>
    <n v="2142"/>
    <n v="2858"/>
    <n v="5000"/>
    <n v="5000"/>
    <m/>
    <n v="0"/>
    <s v="OK"/>
    <n v="0"/>
  </r>
  <r>
    <x v="245"/>
    <x v="7"/>
    <s v="Cerdo"/>
    <x v="0"/>
    <s v="1022986"/>
    <x v="227"/>
    <s v="Panceta"/>
    <s v="Panceta s/Cuero"/>
    <x v="4"/>
    <n v="-3271"/>
    <n v="3271"/>
    <n v="0"/>
    <n v="-3271"/>
    <n v="3271"/>
    <n v="0"/>
    <m/>
    <m/>
    <n v="0"/>
    <s v="OK"/>
    <n v="0"/>
  </r>
  <r>
    <x v="246"/>
    <x v="7"/>
    <s v="Cerdo"/>
    <x v="0"/>
    <s v="1022987"/>
    <x v="228"/>
    <s v="Plancha"/>
    <s v="Plancha s/Cuero"/>
    <x v="9"/>
    <n v="-21996"/>
    <n v="41771"/>
    <n v="24000"/>
    <n v="-21996"/>
    <n v="41771"/>
    <n v="24000"/>
    <n v="24000"/>
    <m/>
    <n v="0"/>
    <s v="OK"/>
    <n v="0"/>
  </r>
  <r>
    <x v="248"/>
    <x v="7"/>
    <s v="Cerdo"/>
    <x v="0"/>
    <s v="1022996"/>
    <x v="230"/>
    <s v="Grasas"/>
    <s v="Grasa Gordura"/>
    <x v="0"/>
    <n v="-6307"/>
    <n v="6307"/>
    <n v="0"/>
    <n v="-6307"/>
    <n v="6307"/>
    <n v="0"/>
    <m/>
    <m/>
    <n v="0"/>
    <s v="OK"/>
    <n v="0"/>
  </r>
  <r>
    <x v="606"/>
    <x v="7"/>
    <s v="Cerdo"/>
    <x v="0"/>
    <s v="1023019"/>
    <x v="114"/>
    <s v="Cost-Pec"/>
    <s v="Cost-Pec Entero"/>
    <x v="2"/>
    <n v="1934"/>
    <n v="0"/>
    <n v="0"/>
    <n v="1934"/>
    <n v="0"/>
    <n v="0"/>
    <m/>
    <m/>
    <n v="0"/>
    <s v="OK"/>
    <n v="0"/>
  </r>
  <r>
    <x v="250"/>
    <x v="7"/>
    <s v="Cerdo"/>
    <x v="0"/>
    <s v="1023035"/>
    <x v="232"/>
    <s v="Recortes"/>
    <s v="Recortes No Magro"/>
    <x v="2"/>
    <n v="-2340"/>
    <n v="0"/>
    <n v="0"/>
    <n v="-2340"/>
    <n v="0"/>
    <n v="0"/>
    <m/>
    <m/>
    <n v="0"/>
    <s v="OK"/>
    <n v="0"/>
  </r>
  <r>
    <x v="251"/>
    <x v="7"/>
    <s v="Cerdo"/>
    <x v="0"/>
    <s v="1023037"/>
    <x v="233"/>
    <s v="Panceta"/>
    <s v="Panceta s/Cuero"/>
    <x v="4"/>
    <n v="21786"/>
    <n v="121214"/>
    <n v="143000"/>
    <n v="21786"/>
    <n v="121214"/>
    <n v="143000"/>
    <n v="143000"/>
    <m/>
    <n v="0"/>
    <s v="OK"/>
    <n v="0"/>
  </r>
  <r>
    <x v="252"/>
    <x v="7"/>
    <s v="Cerdo"/>
    <x v="0"/>
    <s v="1023038"/>
    <x v="234"/>
    <s v="Lomo"/>
    <s v="Lomo Vetado"/>
    <x v="4"/>
    <n v="6589"/>
    <n v="150411"/>
    <n v="141000"/>
    <n v="6589"/>
    <n v="130411"/>
    <n v="121000"/>
    <n v="121000"/>
    <m/>
    <n v="0"/>
    <s v="OK"/>
    <n v="0"/>
  </r>
  <r>
    <x v="253"/>
    <x v="7"/>
    <s v="Cerdo"/>
    <x v="0"/>
    <s v="1023051"/>
    <x v="235"/>
    <s v="Lomo"/>
    <s v="Lomo Vetado"/>
    <x v="9"/>
    <n v="6751"/>
    <n v="0"/>
    <n v="0"/>
    <n v="6751"/>
    <n v="3000"/>
    <n v="3000"/>
    <n v="3000"/>
    <m/>
    <n v="0"/>
    <s v="OK"/>
    <n v="0"/>
  </r>
  <r>
    <x v="254"/>
    <x v="7"/>
    <s v="Cerdo"/>
    <x v="0"/>
    <s v="1023055"/>
    <x v="236"/>
    <s v="Lomo"/>
    <s v="Lomo Vetado"/>
    <x v="9"/>
    <n v="-1384"/>
    <n v="1384"/>
    <n v="0"/>
    <n v="-1384"/>
    <n v="6384"/>
    <n v="5000"/>
    <n v="5000"/>
    <m/>
    <n v="0"/>
    <s v="OK"/>
    <n v="0"/>
  </r>
  <r>
    <x v="255"/>
    <x v="7"/>
    <s v="Cerdo"/>
    <x v="0"/>
    <s v="1023090"/>
    <x v="237"/>
    <s v="Panceta"/>
    <s v="Panceta s/Cuero"/>
    <x v="4"/>
    <n v="792"/>
    <n v="21208"/>
    <n v="22000"/>
    <n v="792"/>
    <n v="21208"/>
    <n v="22000"/>
    <n v="22000"/>
    <m/>
    <n v="0"/>
    <s v="OK"/>
    <n v="0"/>
  </r>
  <r>
    <x v="256"/>
    <x v="7"/>
    <s v="Cerdo"/>
    <x v="0"/>
    <s v="1023109"/>
    <x v="198"/>
    <s v="Grasas"/>
    <s v="Grasa Gordura"/>
    <x v="2"/>
    <n v="-43084"/>
    <n v="0"/>
    <n v="0"/>
    <n v="-43084"/>
    <n v="0"/>
    <n v="0"/>
    <m/>
    <m/>
    <n v="0"/>
    <s v="OK"/>
    <n v="0"/>
  </r>
  <r>
    <x v="258"/>
    <x v="7"/>
    <s v="Cerdo"/>
    <x v="0"/>
    <s v="1023111"/>
    <x v="239"/>
    <s v="Grasas"/>
    <s v="Grasa Forro"/>
    <x v="0"/>
    <m/>
    <m/>
    <m/>
    <m/>
    <m/>
    <m/>
    <n v="10501"/>
    <m/>
    <n v="-10501"/>
    <s v="Pendiente de ingreso"/>
    <n v="0"/>
  </r>
  <r>
    <x v="258"/>
    <x v="7"/>
    <s v="Cerdo"/>
    <x v="0"/>
    <s v="1023111"/>
    <x v="239"/>
    <s v="Grasas"/>
    <s v="Grasa Forro"/>
    <x v="2"/>
    <n v="6138"/>
    <n v="0"/>
    <n v="0"/>
    <n v="6138"/>
    <n v="0"/>
    <n v="0"/>
    <m/>
    <m/>
    <n v="0"/>
    <s v="OK"/>
    <n v="0"/>
  </r>
  <r>
    <x v="491"/>
    <x v="7"/>
    <s v="Cerdo"/>
    <x v="0"/>
    <s v="1023144"/>
    <x v="431"/>
    <s v="Plancha"/>
    <s v="Plancha c/Cuero"/>
    <x v="4"/>
    <n v="-33577"/>
    <n v="74390"/>
    <n v="44000"/>
    <n v="-33577"/>
    <n v="74390"/>
    <n v="48000"/>
    <n v="48000"/>
    <m/>
    <n v="0"/>
    <s v="OK"/>
    <n v="0"/>
  </r>
  <r>
    <x v="259"/>
    <x v="7"/>
    <s v="Cerdo"/>
    <x v="0"/>
    <s v="1023163"/>
    <x v="240"/>
    <s v="Lomo"/>
    <s v="Lomo Vetado"/>
    <x v="9"/>
    <n v="-5026"/>
    <n v="27526"/>
    <n v="25000"/>
    <n v="-5026"/>
    <n v="27526"/>
    <n v="25000"/>
    <n v="25000"/>
    <m/>
    <n v="0"/>
    <s v="OK"/>
    <n v="0"/>
  </r>
  <r>
    <x v="260"/>
    <x v="7"/>
    <s v="Cerdo"/>
    <x v="0"/>
    <s v="1023183"/>
    <x v="241"/>
    <s v="Cost-Pec"/>
    <s v="Cost-Pec Entero"/>
    <x v="4"/>
    <n v="8210"/>
    <n v="0"/>
    <n v="0"/>
    <n v="8210"/>
    <n v="0"/>
    <n v="0"/>
    <m/>
    <m/>
    <n v="0"/>
    <s v="OK"/>
    <n v="0"/>
  </r>
  <r>
    <x v="261"/>
    <x v="7"/>
    <s v="Cerdo"/>
    <x v="0"/>
    <s v="1023194"/>
    <x v="242"/>
    <s v="Panceta"/>
    <s v="Panceta s/Cuero"/>
    <x v="9"/>
    <n v="702"/>
    <n v="9298"/>
    <n v="10000"/>
    <n v="702"/>
    <n v="9298"/>
    <n v="10000"/>
    <n v="10000"/>
    <m/>
    <n v="0"/>
    <s v="OK"/>
    <n v="0"/>
  </r>
  <r>
    <x v="262"/>
    <x v="7"/>
    <s v="Cerdo"/>
    <x v="0"/>
    <s v="1023283"/>
    <x v="243"/>
    <s v="Subprod"/>
    <s v="Subprod Grasa"/>
    <x v="4"/>
    <n v="11661"/>
    <n v="94845"/>
    <n v="72000"/>
    <n v="11661"/>
    <n v="94845"/>
    <n v="96000"/>
    <n v="96000"/>
    <m/>
    <n v="0"/>
    <s v="OK"/>
    <n v="0"/>
  </r>
  <r>
    <x v="463"/>
    <x v="7"/>
    <s v="Cerdo"/>
    <x v="0"/>
    <s v="1023295"/>
    <x v="411"/>
    <s v="Subprod"/>
    <s v="Subprod Tripa"/>
    <x v="0"/>
    <n v="0"/>
    <n v="1000"/>
    <n v="1000"/>
    <n v="0"/>
    <n v="1000"/>
    <n v="1000"/>
    <m/>
    <m/>
    <n v="1000"/>
    <s v="Sobre ingreso"/>
    <n v="0"/>
  </r>
  <r>
    <x v="463"/>
    <x v="7"/>
    <s v="Cerdo"/>
    <x v="0"/>
    <s v="1023295"/>
    <x v="411"/>
    <s v="Subprod"/>
    <s v="Subprod Tripa"/>
    <x v="3"/>
    <n v="0"/>
    <n v="1000"/>
    <n v="1000"/>
    <n v="0"/>
    <n v="1000"/>
    <n v="1000"/>
    <m/>
    <m/>
    <n v="1000"/>
    <s v="Sobre ingreso"/>
    <n v="0"/>
  </r>
  <r>
    <x v="263"/>
    <x v="7"/>
    <s v="Cerdo"/>
    <x v="0"/>
    <s v="1023301"/>
    <x v="244"/>
    <s v="Lomo"/>
    <s v="Lomo CC Loin"/>
    <x v="9"/>
    <n v="-1331"/>
    <n v="1331"/>
    <n v="0"/>
    <n v="-1331"/>
    <n v="1331"/>
    <n v="0"/>
    <m/>
    <m/>
    <n v="0"/>
    <s v="OK"/>
    <n v="0"/>
  </r>
  <r>
    <x v="264"/>
    <x v="7"/>
    <s v="Cerdo"/>
    <x v="0"/>
    <s v="1023306"/>
    <x v="195"/>
    <s v="Cueros"/>
    <s v="Cuero Mixto"/>
    <x v="0"/>
    <m/>
    <m/>
    <m/>
    <n v="0"/>
    <n v="24000"/>
    <n v="170800"/>
    <n v="120000"/>
    <m/>
    <n v="50800"/>
    <s v="Sobre ingreso"/>
    <n v="0"/>
  </r>
  <r>
    <x v="265"/>
    <x v="7"/>
    <s v="Cerdo"/>
    <x v="0"/>
    <s v="1023307"/>
    <x v="245"/>
    <s v="Subprod"/>
    <s v="Subprod Visceras"/>
    <x v="4"/>
    <n v="-4932"/>
    <n v="5000"/>
    <n v="0"/>
    <n v="-4932"/>
    <n v="5000"/>
    <n v="0"/>
    <m/>
    <m/>
    <n v="0"/>
    <s v="OK"/>
    <n v="0"/>
  </r>
  <r>
    <x v="266"/>
    <x v="7"/>
    <s v="Cerdo"/>
    <x v="0"/>
    <s v="1023312"/>
    <x v="246"/>
    <s v="Filete"/>
    <s v="Filete c/Cabeza"/>
    <x v="0"/>
    <n v="597"/>
    <n v="0"/>
    <n v="0"/>
    <n v="597"/>
    <n v="0"/>
    <n v="0"/>
    <m/>
    <m/>
    <n v="0"/>
    <s v="OK"/>
    <n v="0"/>
  </r>
  <r>
    <x v="267"/>
    <x v="7"/>
    <s v="Cerdo"/>
    <x v="0"/>
    <s v="1023326"/>
    <x v="247"/>
    <s v="Subprod"/>
    <s v="Subprod Visceras"/>
    <x v="4"/>
    <n v="-22496"/>
    <n v="48000"/>
    <n v="48000"/>
    <n v="-22496"/>
    <n v="48000"/>
    <n v="48000"/>
    <n v="48000"/>
    <m/>
    <n v="0"/>
    <s v="OK"/>
    <n v="0"/>
  </r>
  <r>
    <x v="268"/>
    <x v="7"/>
    <s v="Cerdo"/>
    <x v="0"/>
    <s v="1023329"/>
    <x v="165"/>
    <s v="Cueros"/>
    <s v="Cuero Papada"/>
    <x v="3"/>
    <n v="38659"/>
    <n v="0"/>
    <n v="38659"/>
    <n v="38659"/>
    <n v="0"/>
    <n v="38659"/>
    <n v="24000"/>
    <m/>
    <n v="14659"/>
    <s v="Sobre ingreso"/>
    <n v="0"/>
  </r>
  <r>
    <x v="464"/>
    <x v="7"/>
    <s v="Cerdo"/>
    <x v="0"/>
    <s v="1023331"/>
    <x v="289"/>
    <s v="Lomo"/>
    <s v="Lomo Vetado"/>
    <x v="0"/>
    <n v="94"/>
    <n v="0"/>
    <n v="94"/>
    <n v="94"/>
    <n v="0"/>
    <n v="0"/>
    <m/>
    <m/>
    <n v="0"/>
    <s v="OK"/>
    <n v="0"/>
  </r>
  <r>
    <x v="269"/>
    <x v="7"/>
    <s v="Cerdo"/>
    <x v="0"/>
    <s v="1023334"/>
    <x v="248"/>
    <s v="Cueros"/>
    <s v="Cuero Mixto"/>
    <x v="3"/>
    <n v="1069"/>
    <n v="0"/>
    <n v="1069"/>
    <n v="1069"/>
    <n v="37000"/>
    <n v="1069"/>
    <n v="48000"/>
    <m/>
    <n v="-46931"/>
    <s v="Pendiente de ingreso"/>
    <n v="0"/>
  </r>
  <r>
    <x v="270"/>
    <x v="7"/>
    <s v="Cerdo"/>
    <x v="0"/>
    <s v="1023336"/>
    <x v="248"/>
    <s v="Cueros"/>
    <s v="Cuero Mixto"/>
    <x v="3"/>
    <n v="6534"/>
    <n v="0"/>
    <n v="0"/>
    <n v="6534"/>
    <n v="133900"/>
    <n v="144000"/>
    <n v="144000"/>
    <m/>
    <n v="0"/>
    <s v="OK"/>
    <n v="0"/>
  </r>
  <r>
    <x v="465"/>
    <x v="7"/>
    <s v="Cerdo"/>
    <x v="0"/>
    <s v="1023349"/>
    <x v="412"/>
    <s v="Lomo"/>
    <s v="Lomo Centro"/>
    <x v="9"/>
    <n v="-8366"/>
    <n v="12866"/>
    <n v="5000"/>
    <n v="-8366"/>
    <n v="12866"/>
    <n v="5000"/>
    <n v="5000"/>
    <m/>
    <n v="0"/>
    <s v="OK"/>
    <n v="0"/>
  </r>
  <r>
    <x v="466"/>
    <x v="7"/>
    <s v="Cerdo"/>
    <x v="0"/>
    <s v="1023350"/>
    <x v="413"/>
    <s v="Lomo"/>
    <s v="Lomo Vetado"/>
    <x v="9"/>
    <n v="2602"/>
    <n v="15398"/>
    <n v="20000"/>
    <n v="2602"/>
    <n v="15398"/>
    <n v="20000"/>
    <n v="20000"/>
    <m/>
    <n v="0"/>
    <s v="OK"/>
    <n v="0"/>
  </r>
  <r>
    <x v="467"/>
    <x v="7"/>
    <s v="Cerdo"/>
    <x v="0"/>
    <s v="1023351"/>
    <x v="414"/>
    <s v="Panceta"/>
    <s v="Panceta s/Cuero"/>
    <x v="9"/>
    <n v="-3827"/>
    <n v="8327"/>
    <n v="5000"/>
    <n v="-3827"/>
    <n v="8327"/>
    <n v="5000"/>
    <n v="5000"/>
    <m/>
    <n v="0"/>
    <s v="OK"/>
    <n v="0"/>
  </r>
  <r>
    <x v="468"/>
    <x v="7"/>
    <s v="Cerdo"/>
    <x v="0"/>
    <s v="1023352"/>
    <x v="415"/>
    <s v="Panceta"/>
    <s v="Panceta s/Cuero"/>
    <x v="9"/>
    <n v="9369"/>
    <n v="26631"/>
    <n v="40000"/>
    <n v="9369"/>
    <n v="26631"/>
    <n v="40000"/>
    <n v="40142"/>
    <m/>
    <n v="-142"/>
    <s v="Pendiente de ingreso"/>
    <n v="0"/>
  </r>
  <r>
    <x v="492"/>
    <x v="7"/>
    <s v="Cerdo"/>
    <x v="0"/>
    <s v="1023355"/>
    <x v="245"/>
    <s v="Subprod"/>
    <s v="Subprod Visceras"/>
    <x v="0"/>
    <n v="20642"/>
    <n v="30736"/>
    <n v="51378"/>
    <n v="20642"/>
    <n v="30736"/>
    <n v="51378"/>
    <n v="46000"/>
    <m/>
    <n v="5378"/>
    <s v="Sobre ingreso"/>
    <n v="0"/>
  </r>
  <r>
    <x v="532"/>
    <x v="7"/>
    <s v="Cerdo"/>
    <x v="0"/>
    <s v="1023372"/>
    <x v="269"/>
    <s v="Lomo"/>
    <s v="Lomo Centro"/>
    <x v="4"/>
    <n v="-3371"/>
    <n v="27371"/>
    <n v="24000"/>
    <n v="-3371"/>
    <n v="3371"/>
    <n v="0"/>
    <m/>
    <m/>
    <n v="0"/>
    <s v="OK"/>
    <n v="0"/>
  </r>
  <r>
    <x v="493"/>
    <x v="7"/>
    <s v="Cerdo"/>
    <x v="0"/>
    <s v="1023391"/>
    <x v="205"/>
    <s v="Recortes"/>
    <s v="Recortes No Magro"/>
    <x v="0"/>
    <m/>
    <m/>
    <m/>
    <m/>
    <m/>
    <m/>
    <n v="5300"/>
    <m/>
    <n v="-5300"/>
    <s v="Pendiente de ingreso"/>
    <n v="0"/>
  </r>
  <r>
    <x v="564"/>
    <x v="7"/>
    <s v="Cerdo"/>
    <x v="0"/>
    <s v="1023397"/>
    <x v="133"/>
    <s v="Grasas"/>
    <s v="Grasa Gordura"/>
    <x v="4"/>
    <n v="-5241"/>
    <n v="0"/>
    <n v="0"/>
    <n v="-5241"/>
    <n v="0"/>
    <n v="24000"/>
    <n v="24000"/>
    <m/>
    <n v="0"/>
    <s v="OK"/>
    <n v="0"/>
  </r>
  <r>
    <x v="623"/>
    <x v="7"/>
    <s v="Cerdo"/>
    <x v="0"/>
    <s v="1023419"/>
    <x v="228"/>
    <s v="Grasas"/>
    <s v="Grasa Lomo Tocino"/>
    <x v="9"/>
    <n v="0"/>
    <n v="24000"/>
    <n v="24000"/>
    <n v="0"/>
    <n v="24000"/>
    <n v="24000"/>
    <n v="24000"/>
    <m/>
    <n v="0"/>
    <s v="OK"/>
    <n v="0"/>
  </r>
  <r>
    <x v="624"/>
    <x v="7"/>
    <s v="Cerdo"/>
    <x v="0"/>
    <s v="1023433"/>
    <x v="539"/>
    <s v="Plancha"/>
    <s v="Plancha s/Cuero"/>
    <x v="0"/>
    <m/>
    <m/>
    <m/>
    <n v="0"/>
    <n v="0"/>
    <n v="72000"/>
    <n v="72000"/>
    <m/>
    <n v="0"/>
    <s v="OK"/>
    <n v="0"/>
  </r>
  <r>
    <x v="625"/>
    <x v="7"/>
    <s v="Cerdo"/>
    <x v="0"/>
    <s v="1023435"/>
    <x v="290"/>
    <s v="Cabeza"/>
    <s v="Cabeza Entera"/>
    <x v="4"/>
    <m/>
    <m/>
    <m/>
    <m/>
    <m/>
    <m/>
    <n v="336000"/>
    <m/>
    <n v="-336000"/>
    <s v="Pendiente de ingreso"/>
    <n v="0"/>
  </r>
  <r>
    <x v="626"/>
    <x v="7"/>
    <s v="Cerdo"/>
    <x v="0"/>
    <s v="1023436"/>
    <x v="540"/>
    <s v="Subprod"/>
    <s v="Subprod Patas-Manos"/>
    <x v="0"/>
    <m/>
    <m/>
    <m/>
    <n v="0"/>
    <n v="14658"/>
    <n v="14658"/>
    <n v="24000"/>
    <m/>
    <n v="-9342"/>
    <s v="Pendiente de ingreso"/>
    <n v="0"/>
  </r>
  <r>
    <x v="627"/>
    <x v="7"/>
    <s v="Cerdo"/>
    <x v="0"/>
    <s v="1023438"/>
    <x v="137"/>
    <s v="Subprod"/>
    <s v="Subprod Visceras"/>
    <x v="4"/>
    <m/>
    <m/>
    <m/>
    <m/>
    <m/>
    <m/>
    <n v="141000"/>
    <m/>
    <n v="-141000"/>
    <s v="Pendiente de ingreso"/>
    <n v="0"/>
  </r>
  <r>
    <x v="628"/>
    <x v="7"/>
    <s v="Cerdo"/>
    <x v="0"/>
    <s v="1023439"/>
    <x v="262"/>
    <s v="Huesos"/>
    <s v="Huesos Cuarto Traser"/>
    <x v="4"/>
    <m/>
    <m/>
    <m/>
    <m/>
    <m/>
    <m/>
    <n v="32000"/>
    <m/>
    <n v="-32000"/>
    <s v="Pendiente de ingreso"/>
    <n v="0"/>
  </r>
  <r>
    <x v="271"/>
    <x v="7"/>
    <s v="Cerdo"/>
    <x v="1"/>
    <s v="1020822"/>
    <x v="249"/>
    <s v="Huesos"/>
    <s v="Huesos Cuarto Centra"/>
    <x v="5"/>
    <n v="15078"/>
    <n v="8932"/>
    <n v="24011"/>
    <n v="15078"/>
    <n v="8916"/>
    <n v="23995"/>
    <n v="23995.017"/>
    <m/>
    <n v="-1.6999999999825377E-2"/>
    <s v="Pendiente de ingreso"/>
    <n v="0"/>
  </r>
  <r>
    <x v="272"/>
    <x v="7"/>
    <s v="Cerdo"/>
    <x v="1"/>
    <s v="1020828"/>
    <x v="156"/>
    <s v="Chuleta"/>
    <s v="Chuleta Huesos"/>
    <x v="5"/>
    <n v="20672"/>
    <n v="63436"/>
    <n v="84108"/>
    <n v="20672"/>
    <n v="63436"/>
    <n v="94999"/>
    <n v="94585.712"/>
    <m/>
    <n v="413.28800000000047"/>
    <s v="Sobre ingreso"/>
    <n v="0"/>
  </r>
  <r>
    <x v="273"/>
    <x v="7"/>
    <s v="Cerdo"/>
    <x v="1"/>
    <s v="1020845"/>
    <x v="250"/>
    <s v="Lomo"/>
    <s v="Lomo Vetado"/>
    <x v="6"/>
    <n v="0"/>
    <n v="24000"/>
    <n v="0"/>
    <n v="0"/>
    <n v="48000"/>
    <n v="48000"/>
    <n v="48038.400000000001"/>
    <m/>
    <n v="-38.400000000001455"/>
    <s v="Pendiente de ingreso"/>
    <n v="0"/>
  </r>
  <r>
    <x v="274"/>
    <x v="7"/>
    <s v="Cerdo"/>
    <x v="1"/>
    <s v="1020853"/>
    <x v="158"/>
    <s v="Filete"/>
    <s v="Filete c/Cabeza"/>
    <x v="7"/>
    <n v="-12133"/>
    <n v="145542"/>
    <n v="149547"/>
    <n v="-12133"/>
    <n v="145542"/>
    <n v="160000"/>
    <n v="157200"/>
    <m/>
    <n v="2800"/>
    <s v="Sobre ingreso"/>
    <n v="0"/>
  </r>
  <r>
    <x v="275"/>
    <x v="7"/>
    <s v="Cerdo"/>
    <x v="1"/>
    <s v="1020878"/>
    <x v="251"/>
    <s v="Huesos"/>
    <s v="Huesos Cuarto Centra"/>
    <x v="5"/>
    <n v="273"/>
    <n v="0"/>
    <n v="0"/>
    <n v="273"/>
    <n v="0"/>
    <n v="0"/>
    <m/>
    <m/>
    <n v="0"/>
    <s v="OK"/>
    <n v="0"/>
  </r>
  <r>
    <x v="277"/>
    <x v="7"/>
    <s v="Cerdo"/>
    <x v="1"/>
    <s v="1021005"/>
    <x v="253"/>
    <s v="Paleta"/>
    <s v="Paleta Pulpa"/>
    <x v="7"/>
    <n v="-10000"/>
    <n v="0"/>
    <n v="0"/>
    <n v="-10000"/>
    <n v="0"/>
    <n v="0"/>
    <m/>
    <m/>
    <n v="0"/>
    <s v="OK"/>
    <n v="0"/>
  </r>
  <r>
    <x v="278"/>
    <x v="7"/>
    <s v="Cerdo"/>
    <x v="1"/>
    <s v="1021020"/>
    <x v="254"/>
    <s v="Plancha"/>
    <s v="Plancha s/Cuero"/>
    <x v="6"/>
    <n v="-21517"/>
    <n v="72000"/>
    <n v="72000"/>
    <n v="-21517"/>
    <n v="72000"/>
    <n v="72000"/>
    <n v="72000"/>
    <m/>
    <n v="0"/>
    <s v="OK"/>
    <n v="0"/>
  </r>
  <r>
    <x v="279"/>
    <x v="7"/>
    <s v="Cerdo"/>
    <x v="1"/>
    <s v="1021026"/>
    <x v="222"/>
    <s v="Grasas"/>
    <s v="Grasa Gordura"/>
    <x v="6"/>
    <n v="3511"/>
    <n v="68489"/>
    <n v="72000"/>
    <n v="3511"/>
    <n v="68489"/>
    <n v="72000"/>
    <n v="72005"/>
    <m/>
    <n v="-5"/>
    <s v="Pendiente de ingreso"/>
    <n v="0"/>
  </r>
  <r>
    <x v="282"/>
    <x v="7"/>
    <s v="Cerdo"/>
    <x v="1"/>
    <s v="1021260"/>
    <x v="257"/>
    <s v="Subprod"/>
    <s v="Subprod Visceras"/>
    <x v="5"/>
    <n v="23"/>
    <n v="0"/>
    <n v="0"/>
    <n v="23"/>
    <n v="0"/>
    <n v="0"/>
    <m/>
    <m/>
    <n v="0"/>
    <s v="OK"/>
    <n v="0"/>
  </r>
  <r>
    <x v="284"/>
    <x v="7"/>
    <s v="Cerdo"/>
    <x v="1"/>
    <s v="1021270"/>
    <x v="231"/>
    <s v="Cueros"/>
    <s v="Cuero Forro"/>
    <x v="6"/>
    <n v="-3792"/>
    <n v="3792"/>
    <n v="0"/>
    <n v="-3792"/>
    <n v="3792"/>
    <n v="0"/>
    <m/>
    <m/>
    <n v="0"/>
    <s v="OK"/>
    <n v="0"/>
  </r>
  <r>
    <x v="285"/>
    <x v="7"/>
    <s v="Cerdo"/>
    <x v="1"/>
    <s v="1021272"/>
    <x v="238"/>
    <s v="Cueros"/>
    <s v="Cuero Forro"/>
    <x v="6"/>
    <n v="-47252"/>
    <n v="179252"/>
    <n v="144000"/>
    <n v="-47252"/>
    <n v="196252"/>
    <n v="120000"/>
    <n v="144000"/>
    <m/>
    <n v="-24000"/>
    <s v="Pendiente de ingreso"/>
    <n v="0"/>
  </r>
  <r>
    <x v="613"/>
    <x v="7"/>
    <s v="Cerdo"/>
    <x v="1"/>
    <s v="1021278"/>
    <x v="530"/>
    <s v="Pernil"/>
    <s v="Pernil Mano"/>
    <x v="1"/>
    <n v="0"/>
    <n v="20331"/>
    <n v="20331"/>
    <n v="0"/>
    <n v="20331"/>
    <n v="20331"/>
    <m/>
    <m/>
    <n v="20331"/>
    <s v="Sobre ingreso"/>
    <n v="0"/>
  </r>
  <r>
    <x v="613"/>
    <x v="7"/>
    <s v="Cerdo"/>
    <x v="1"/>
    <s v="1021278"/>
    <x v="530"/>
    <s v="Pernil"/>
    <s v="Pernil Mano"/>
    <x v="7"/>
    <m/>
    <m/>
    <m/>
    <m/>
    <m/>
    <m/>
    <n v="24000"/>
    <m/>
    <n v="-24000"/>
    <s v="Pendiente de ingreso"/>
    <n v="0"/>
  </r>
  <r>
    <x v="286"/>
    <x v="7"/>
    <s v="Cerdo"/>
    <x v="1"/>
    <s v="1021398"/>
    <x v="158"/>
    <s v="Filete"/>
    <s v="Filete c/Cabeza"/>
    <x v="5"/>
    <n v="-6753"/>
    <n v="6753"/>
    <n v="0"/>
    <n v="-6753"/>
    <n v="6753"/>
    <n v="24000"/>
    <m/>
    <m/>
    <n v="24000"/>
    <s v="Sobre ingreso"/>
    <n v="0"/>
  </r>
  <r>
    <x v="469"/>
    <x v="7"/>
    <s v="Cerdo"/>
    <x v="1"/>
    <s v="1021433"/>
    <x v="263"/>
    <s v="Pierna"/>
    <s v="Pierna Pulpa"/>
    <x v="7"/>
    <n v="1418"/>
    <n v="0"/>
    <n v="0"/>
    <n v="1418"/>
    <n v="0"/>
    <n v="0"/>
    <m/>
    <m/>
    <n v="0"/>
    <s v="OK"/>
    <n v="0"/>
  </r>
  <r>
    <x v="289"/>
    <x v="7"/>
    <s v="Cerdo"/>
    <x v="1"/>
    <s v="1021538"/>
    <x v="259"/>
    <s v="Panceta"/>
    <s v="Panceta s/Cuero"/>
    <x v="5"/>
    <n v="-1435"/>
    <n v="52057"/>
    <n v="48133"/>
    <n v="-1435"/>
    <n v="52057"/>
    <n v="48133"/>
    <n v="49507.046000000002"/>
    <m/>
    <n v="-1374.0460000000021"/>
    <s v="Pendiente de ingreso"/>
    <n v="0"/>
  </r>
  <r>
    <x v="163"/>
    <x v="7"/>
    <s v="Cerdo"/>
    <x v="1"/>
    <s v="1021550"/>
    <x v="153"/>
    <s v="Recortes"/>
    <s v="Recortes No Magro"/>
    <x v="7"/>
    <n v="-25160"/>
    <n v="0"/>
    <n v="0"/>
    <n v="-25160"/>
    <n v="0"/>
    <n v="0"/>
    <m/>
    <m/>
    <n v="0"/>
    <s v="OK"/>
    <n v="0"/>
  </r>
  <r>
    <x v="291"/>
    <x v="7"/>
    <s v="Cerdo"/>
    <x v="1"/>
    <s v="1021555"/>
    <x v="261"/>
    <s v="Grasas"/>
    <s v="Grasa Gordura"/>
    <x v="6"/>
    <n v="-10960"/>
    <n v="184391"/>
    <n v="168000"/>
    <n v="-10960"/>
    <n v="184391"/>
    <n v="168000"/>
    <n v="168013"/>
    <m/>
    <n v="-13"/>
    <s v="Pendiente de ingreso"/>
    <n v="0"/>
  </r>
  <r>
    <x v="292"/>
    <x v="7"/>
    <s v="Cerdo"/>
    <x v="1"/>
    <s v="1021596"/>
    <x v="149"/>
    <s v="Cueros"/>
    <s v="Cuero Mixto"/>
    <x v="6"/>
    <n v="2891"/>
    <n v="0"/>
    <n v="2891"/>
    <n v="2891"/>
    <n v="0"/>
    <n v="2891"/>
    <m/>
    <m/>
    <n v="2891"/>
    <s v="Sobre ingreso"/>
    <n v="0"/>
  </r>
  <r>
    <x v="172"/>
    <x v="7"/>
    <s v="Cerdo"/>
    <x v="1"/>
    <s v="1021731"/>
    <x v="162"/>
    <s v="Pernil"/>
    <s v="Pernil Mano"/>
    <x v="2"/>
    <n v="-32611"/>
    <n v="115791"/>
    <n v="108776"/>
    <n v="-32611"/>
    <n v="115791"/>
    <n v="120000"/>
    <n v="120000"/>
    <m/>
    <n v="0"/>
    <s v="OK"/>
    <n v="0"/>
  </r>
  <r>
    <x v="293"/>
    <x v="7"/>
    <s v="Cerdo"/>
    <x v="1"/>
    <s v="1021732"/>
    <x v="262"/>
    <s v="Huesos"/>
    <s v="Huesos Cuarto Traser"/>
    <x v="2"/>
    <n v="30155"/>
    <n v="355845"/>
    <n v="386000"/>
    <n v="30155"/>
    <n v="355845"/>
    <n v="384000"/>
    <n v="384000"/>
    <m/>
    <n v="0"/>
    <s v="OK"/>
    <n v="0"/>
  </r>
  <r>
    <x v="294"/>
    <x v="7"/>
    <s v="Cerdo"/>
    <x v="1"/>
    <s v="1021733"/>
    <x v="263"/>
    <s v="Pierna"/>
    <s v="Pierna Pulpa"/>
    <x v="2"/>
    <n v="-107490"/>
    <n v="347490"/>
    <n v="240000"/>
    <n v="-107490"/>
    <n v="347490"/>
    <n v="240000"/>
    <n v="268790"/>
    <m/>
    <n v="-28790"/>
    <s v="Pendiente de ingreso"/>
    <n v="0"/>
  </r>
  <r>
    <x v="173"/>
    <x v="7"/>
    <s v="Cerdo"/>
    <x v="1"/>
    <s v="1021735"/>
    <x v="163"/>
    <s v="Subprod"/>
    <s v="Subprod Patas-Manos"/>
    <x v="2"/>
    <n v="-17321"/>
    <n v="151321"/>
    <n v="192000"/>
    <n v="-17321"/>
    <n v="123321"/>
    <n v="120000"/>
    <n v="192000"/>
    <m/>
    <n v="-72000"/>
    <s v="Pendiente de ingreso"/>
    <n v="0"/>
  </r>
  <r>
    <x v="295"/>
    <x v="7"/>
    <s v="Cerdo"/>
    <x v="1"/>
    <s v="1021737"/>
    <x v="264"/>
    <s v="Subprod"/>
    <s v="Subprod Patas-Manos"/>
    <x v="2"/>
    <n v="4628"/>
    <n v="29151"/>
    <n v="35686"/>
    <n v="4628"/>
    <n v="29151"/>
    <n v="35686"/>
    <n v="48000"/>
    <m/>
    <n v="-12314"/>
    <s v="Pendiente de ingreso"/>
    <n v="0"/>
  </r>
  <r>
    <x v="174"/>
    <x v="7"/>
    <s v="Cerdo"/>
    <x v="1"/>
    <s v="1021738"/>
    <x v="164"/>
    <s v="Subprod"/>
    <s v="Subprod Patas-Manos"/>
    <x v="2"/>
    <n v="23347"/>
    <n v="143918"/>
    <n v="167265"/>
    <n v="23347"/>
    <n v="143918"/>
    <n v="168000"/>
    <n v="168000"/>
    <m/>
    <n v="0"/>
    <s v="OK"/>
    <n v="0"/>
  </r>
  <r>
    <x v="296"/>
    <x v="7"/>
    <s v="Cerdo"/>
    <x v="1"/>
    <s v="1021739"/>
    <x v="265"/>
    <s v="Cabeza"/>
    <s v="Cabeza Entera"/>
    <x v="2"/>
    <n v="27555"/>
    <n v="0"/>
    <n v="27555"/>
    <n v="27555"/>
    <n v="3971"/>
    <n v="31526"/>
    <n v="48000"/>
    <m/>
    <n v="-16474"/>
    <s v="Pendiente de ingreso"/>
    <n v="0"/>
  </r>
  <r>
    <x v="175"/>
    <x v="7"/>
    <s v="Cerdo"/>
    <x v="1"/>
    <s v="1021740"/>
    <x v="137"/>
    <s v="Subprod"/>
    <s v="Subprod Visceras"/>
    <x v="2"/>
    <n v="0"/>
    <n v="0"/>
    <n v="58195"/>
    <n v="0"/>
    <n v="321010"/>
    <n v="454010"/>
    <n v="216000"/>
    <m/>
    <n v="238010"/>
    <s v="Sobre ingreso"/>
    <n v="0"/>
  </r>
  <r>
    <x v="298"/>
    <x v="7"/>
    <s v="Cerdo"/>
    <x v="1"/>
    <s v="1021766"/>
    <x v="266"/>
    <s v="Huesos"/>
    <s v="Huesos Cuarto Delant"/>
    <x v="2"/>
    <n v="33294"/>
    <n v="313792"/>
    <n v="347086"/>
    <n v="33294"/>
    <n v="313792"/>
    <n v="347086"/>
    <n v="360001"/>
    <m/>
    <n v="-12915"/>
    <s v="Pendiente de ingreso"/>
    <n v="0"/>
  </r>
  <r>
    <x v="299"/>
    <x v="7"/>
    <s v="Cerdo"/>
    <x v="1"/>
    <s v="1021767"/>
    <x v="267"/>
    <s v="Huesos"/>
    <s v="Huesos Cuarto Centra"/>
    <x v="2"/>
    <n v="20564"/>
    <n v="497436"/>
    <n v="480000"/>
    <n v="20564"/>
    <n v="497436"/>
    <n v="480000"/>
    <n v="480000"/>
    <m/>
    <n v="0"/>
    <s v="OK"/>
    <n v="0"/>
  </r>
  <r>
    <x v="300"/>
    <x v="7"/>
    <s v="Cerdo"/>
    <x v="1"/>
    <s v="1021774"/>
    <x v="268"/>
    <s v="Huesos"/>
    <s v="Huesos Cuarto Delant"/>
    <x v="2"/>
    <n v="-4259"/>
    <n v="96508"/>
    <n v="92248"/>
    <n v="-4259"/>
    <n v="96508"/>
    <n v="92248"/>
    <n v="120000"/>
    <m/>
    <n v="-27752"/>
    <s v="Pendiente de ingreso"/>
    <n v="0"/>
  </r>
  <r>
    <x v="301"/>
    <x v="7"/>
    <s v="Cerdo"/>
    <x v="1"/>
    <s v="1021819"/>
    <x v="269"/>
    <s v="Lomo"/>
    <s v="Lomo Centro"/>
    <x v="7"/>
    <n v="-72000"/>
    <n v="0"/>
    <n v="0"/>
    <n v="-72000"/>
    <n v="0"/>
    <n v="0"/>
    <m/>
    <m/>
    <n v="0"/>
    <s v="OK"/>
    <n v="0"/>
  </r>
  <r>
    <x v="302"/>
    <x v="7"/>
    <s v="Cerdo"/>
    <x v="1"/>
    <s v="1021820"/>
    <x v="250"/>
    <s v="Lomo"/>
    <s v="Lomo Vetado"/>
    <x v="7"/>
    <n v="-14000"/>
    <n v="0"/>
    <n v="0"/>
    <n v="-14000"/>
    <n v="0"/>
    <n v="0"/>
    <m/>
    <m/>
    <n v="0"/>
    <s v="OK"/>
    <n v="0"/>
  </r>
  <r>
    <x v="303"/>
    <x v="7"/>
    <s v="Cerdo"/>
    <x v="1"/>
    <s v="1021874"/>
    <x v="130"/>
    <s v="Grasas"/>
    <s v="Grasa Gordura"/>
    <x v="6"/>
    <n v="61589"/>
    <n v="250411"/>
    <n v="312000"/>
    <n v="61589"/>
    <n v="250411"/>
    <n v="312000"/>
    <n v="328326"/>
    <m/>
    <n v="-16326"/>
    <s v="Pendiente de ingreso"/>
    <n v="0"/>
  </r>
  <r>
    <x v="177"/>
    <x v="7"/>
    <s v="Cerdo"/>
    <x v="1"/>
    <s v="1021905"/>
    <x v="166"/>
    <s v="Recortes"/>
    <s v="Recortes No Magro"/>
    <x v="2"/>
    <n v="0"/>
    <n v="240000"/>
    <n v="240000"/>
    <m/>
    <m/>
    <m/>
    <n v="480000"/>
    <m/>
    <n v="-480000"/>
    <s v="Pendiente de ingreso"/>
    <n v="0"/>
  </r>
  <r>
    <x v="534"/>
    <x v="7"/>
    <s v="Cerdo"/>
    <x v="1"/>
    <s v="1021921"/>
    <x v="469"/>
    <s v="Lomo"/>
    <s v="Lomo Centro"/>
    <x v="8"/>
    <n v="-223"/>
    <n v="2223"/>
    <n v="2000"/>
    <n v="-223"/>
    <n v="2223"/>
    <n v="2000"/>
    <n v="2000"/>
    <m/>
    <n v="0"/>
    <s v="OK"/>
    <n v="0"/>
  </r>
  <r>
    <x v="305"/>
    <x v="7"/>
    <s v="Cerdo"/>
    <x v="1"/>
    <s v="1021922"/>
    <x v="158"/>
    <s v="Filete"/>
    <s v="Filete c/Cabeza"/>
    <x v="8"/>
    <n v="-4730"/>
    <n v="4730"/>
    <n v="0"/>
    <n v="-4730"/>
    <n v="4730"/>
    <n v="0"/>
    <m/>
    <m/>
    <n v="0"/>
    <s v="OK"/>
    <n v="0"/>
  </r>
  <r>
    <x v="306"/>
    <x v="7"/>
    <s v="Cerdo"/>
    <x v="1"/>
    <s v="1021924"/>
    <x v="270"/>
    <s v="Lomo"/>
    <s v="Lomo MM Loin"/>
    <x v="8"/>
    <n v="-54192"/>
    <n v="93943"/>
    <n v="40000"/>
    <n v="-54192"/>
    <n v="93943"/>
    <n v="40000"/>
    <n v="40000"/>
    <m/>
    <n v="0"/>
    <s v="OK"/>
    <n v="0"/>
  </r>
  <r>
    <x v="307"/>
    <x v="7"/>
    <s v="Cerdo"/>
    <x v="1"/>
    <s v="1021925"/>
    <x v="271"/>
    <s v="Lomo"/>
    <s v="Lomo MM Loin"/>
    <x v="8"/>
    <n v="-3856"/>
    <n v="43856"/>
    <n v="40000"/>
    <n v="-3856"/>
    <n v="43856"/>
    <n v="40000"/>
    <n v="40000"/>
    <m/>
    <n v="0"/>
    <s v="OK"/>
    <n v="0"/>
  </r>
  <r>
    <x v="308"/>
    <x v="7"/>
    <s v="Cerdo"/>
    <x v="1"/>
    <s v="1021929"/>
    <x v="272"/>
    <s v="Panceta"/>
    <s v="Panceta c/Cuero"/>
    <x v="8"/>
    <n v="-335"/>
    <n v="335"/>
    <n v="0"/>
    <n v="-335"/>
    <n v="335"/>
    <n v="0"/>
    <m/>
    <m/>
    <n v="0"/>
    <s v="OK"/>
    <n v="0"/>
  </r>
  <r>
    <x v="309"/>
    <x v="7"/>
    <s v="Cerdo"/>
    <x v="1"/>
    <s v="1021931"/>
    <x v="273"/>
    <s v="Cost-Pec"/>
    <s v="Cost-Pec Trozos"/>
    <x v="8"/>
    <n v="375"/>
    <n v="20447"/>
    <n v="20000"/>
    <n v="375"/>
    <n v="20447"/>
    <n v="21112"/>
    <n v="21112"/>
    <m/>
    <n v="0"/>
    <s v="OK"/>
    <n v="0"/>
  </r>
  <r>
    <x v="310"/>
    <x v="7"/>
    <s v="Cerdo"/>
    <x v="1"/>
    <s v="1021936"/>
    <x v="274"/>
    <s v="Paleta"/>
    <s v="Paleta Pulpa"/>
    <x v="8"/>
    <n v="-114403"/>
    <n v="562003"/>
    <n v="456000"/>
    <n v="-114403"/>
    <n v="562003"/>
    <n v="456000"/>
    <n v="456000"/>
    <m/>
    <n v="0"/>
    <s v="OK"/>
    <n v="0"/>
  </r>
  <r>
    <x v="470"/>
    <x v="7"/>
    <s v="Cerdo"/>
    <x v="1"/>
    <s v="1021944"/>
    <x v="416"/>
    <s v="Recortes"/>
    <s v="Diafragma"/>
    <x v="8"/>
    <n v="-3568"/>
    <n v="0"/>
    <n v="0"/>
    <n v="-3568"/>
    <n v="0"/>
    <n v="0"/>
    <m/>
    <m/>
    <n v="0"/>
    <s v="OK"/>
    <n v="0"/>
  </r>
  <r>
    <x v="471"/>
    <x v="7"/>
    <s v="Cerdo"/>
    <x v="1"/>
    <s v="1021945"/>
    <x v="417"/>
    <s v="Cabeza"/>
    <s v="Cabeza Derivados"/>
    <x v="8"/>
    <n v="-7620"/>
    <n v="0"/>
    <n v="0"/>
    <n v="-7620"/>
    <n v="0"/>
    <n v="0"/>
    <m/>
    <m/>
    <n v="0"/>
    <s v="OK"/>
    <n v="0"/>
  </r>
  <r>
    <x v="311"/>
    <x v="7"/>
    <s v="Cerdo"/>
    <x v="1"/>
    <s v="1021952"/>
    <x v="156"/>
    <s v="Chuleta"/>
    <s v="Chuleta Huesos"/>
    <x v="8"/>
    <n v="2395"/>
    <n v="0"/>
    <n v="2395"/>
    <n v="2395"/>
    <n v="0"/>
    <n v="5360"/>
    <n v="5360"/>
    <m/>
    <n v="0"/>
    <s v="OK"/>
    <n v="0"/>
  </r>
  <r>
    <x v="312"/>
    <x v="7"/>
    <s v="Cerdo"/>
    <x v="1"/>
    <s v="1021971"/>
    <x v="275"/>
    <s v="Cueros"/>
    <s v="Cuero Back"/>
    <x v="2"/>
    <n v="11074"/>
    <n v="0"/>
    <n v="0"/>
    <n v="11074"/>
    <n v="0"/>
    <n v="0"/>
    <n v="12000"/>
    <m/>
    <n v="-12000"/>
    <s v="Pendiente de ingreso"/>
    <n v="0"/>
  </r>
  <r>
    <x v="313"/>
    <x v="7"/>
    <s v="Cerdo"/>
    <x v="1"/>
    <s v="1021987"/>
    <x v="276"/>
    <s v="Subprod"/>
    <s v="Subprod Tripa"/>
    <x v="8"/>
    <n v="-3853"/>
    <n v="13853"/>
    <n v="10000"/>
    <n v="-3853"/>
    <n v="13853"/>
    <n v="10000"/>
    <n v="10000"/>
    <m/>
    <n v="0"/>
    <s v="OK"/>
    <n v="0"/>
  </r>
  <r>
    <x v="180"/>
    <x v="7"/>
    <s v="Cerdo"/>
    <x v="1"/>
    <s v="1021992"/>
    <x v="89"/>
    <s v="Grasas"/>
    <s v="Grasa Lomo Tocino"/>
    <x v="2"/>
    <n v="20842"/>
    <n v="0"/>
    <n v="20842"/>
    <n v="20842"/>
    <n v="0"/>
    <n v="24000"/>
    <n v="24000"/>
    <m/>
    <n v="0"/>
    <s v="OK"/>
    <n v="0"/>
  </r>
  <r>
    <x v="314"/>
    <x v="7"/>
    <s v="Cerdo"/>
    <x v="1"/>
    <s v="1022033"/>
    <x v="277"/>
    <s v="Cabeza"/>
    <s v="Cabeza Derivados"/>
    <x v="2"/>
    <n v="1219"/>
    <n v="41415"/>
    <n v="42634"/>
    <n v="1219"/>
    <n v="41415"/>
    <n v="48000"/>
    <n v="48000"/>
    <m/>
    <n v="0"/>
    <s v="OK"/>
    <n v="0"/>
  </r>
  <r>
    <x v="181"/>
    <x v="7"/>
    <s v="Cerdo"/>
    <x v="1"/>
    <s v="1022073"/>
    <x v="169"/>
    <s v="Grasas"/>
    <s v="Grasa Interior"/>
    <x v="2"/>
    <n v="29016"/>
    <n v="0"/>
    <n v="0"/>
    <n v="29016"/>
    <n v="181587"/>
    <n v="217553"/>
    <n v="24000"/>
    <m/>
    <n v="193553"/>
    <s v="Sobre ingreso"/>
    <n v="0"/>
  </r>
  <r>
    <x v="315"/>
    <x v="7"/>
    <s v="Cerdo"/>
    <x v="1"/>
    <s v="1022080"/>
    <x v="278"/>
    <s v="Subprod"/>
    <s v="Subprod Cola"/>
    <x v="1"/>
    <m/>
    <m/>
    <m/>
    <n v="0"/>
    <n v="0"/>
    <n v="5000"/>
    <m/>
    <m/>
    <n v="5000"/>
    <s v="Sobre ingreso"/>
    <n v="0"/>
  </r>
  <r>
    <x v="315"/>
    <x v="7"/>
    <s v="Cerdo"/>
    <x v="1"/>
    <s v="1022080"/>
    <x v="278"/>
    <s v="Subprod"/>
    <s v="Subprod Cola"/>
    <x v="2"/>
    <n v="-13590"/>
    <n v="94167"/>
    <n v="99648"/>
    <n v="-13590"/>
    <n v="94167"/>
    <n v="91000"/>
    <n v="96000"/>
    <m/>
    <n v="-5000"/>
    <s v="Pendiente de ingreso"/>
    <n v="0"/>
  </r>
  <r>
    <x v="316"/>
    <x v="7"/>
    <s v="Cerdo"/>
    <x v="1"/>
    <s v="1022082"/>
    <x v="279"/>
    <s v="Recortes"/>
    <s v="Recortes No Magro"/>
    <x v="2"/>
    <n v="0"/>
    <n v="55203"/>
    <n v="55203"/>
    <n v="0"/>
    <n v="17379"/>
    <n v="48000"/>
    <n v="48000"/>
    <m/>
    <n v="0"/>
    <s v="OK"/>
    <n v="0"/>
  </r>
  <r>
    <x v="182"/>
    <x v="7"/>
    <s v="Cerdo"/>
    <x v="1"/>
    <s v="1022096"/>
    <x v="170"/>
    <s v="Huesos"/>
    <s v="Huesos Cuarto Delant"/>
    <x v="2"/>
    <n v="-26854"/>
    <n v="237040"/>
    <n v="208187"/>
    <n v="-26854"/>
    <n v="237040"/>
    <n v="208187"/>
    <n v="216000"/>
    <m/>
    <n v="-7813"/>
    <s v="Pendiente de ingreso"/>
    <n v="0"/>
  </r>
  <r>
    <x v="318"/>
    <x v="7"/>
    <s v="Cerdo"/>
    <x v="1"/>
    <s v="1022099"/>
    <x v="281"/>
    <s v="Huesos"/>
    <s v="Huesos Cuarto Centra"/>
    <x v="2"/>
    <n v="26436"/>
    <n v="191564"/>
    <n v="218000"/>
    <n v="26436"/>
    <n v="191564"/>
    <n v="216000"/>
    <n v="216000"/>
    <m/>
    <n v="0"/>
    <s v="OK"/>
    <n v="0"/>
  </r>
  <r>
    <x v="319"/>
    <x v="7"/>
    <s v="Cerdo"/>
    <x v="1"/>
    <s v="1022101"/>
    <x v="282"/>
    <s v="Lomo"/>
    <s v="Lomo Centro"/>
    <x v="8"/>
    <n v="598"/>
    <n v="1402"/>
    <n v="2000"/>
    <n v="598"/>
    <n v="1402"/>
    <n v="877"/>
    <n v="877"/>
    <m/>
    <n v="0"/>
    <s v="OK"/>
    <n v="0"/>
  </r>
  <r>
    <x v="320"/>
    <x v="7"/>
    <s v="Cerdo"/>
    <x v="1"/>
    <s v="1022115"/>
    <x v="283"/>
    <s v="Plancha"/>
    <s v="Plancha c/Cuero"/>
    <x v="6"/>
    <m/>
    <m/>
    <m/>
    <n v="0"/>
    <n v="24000"/>
    <n v="24000"/>
    <n v="24000"/>
    <m/>
    <n v="0"/>
    <s v="OK"/>
    <n v="0"/>
  </r>
  <r>
    <x v="184"/>
    <x v="7"/>
    <s v="Cerdo"/>
    <x v="1"/>
    <s v="1022125"/>
    <x v="172"/>
    <s v="Pernil"/>
    <s v="Pernil Mano"/>
    <x v="1"/>
    <m/>
    <m/>
    <m/>
    <n v="0"/>
    <n v="0"/>
    <n v="48000"/>
    <m/>
    <m/>
    <n v="48000"/>
    <s v="Sobre ingreso"/>
    <n v="0"/>
  </r>
  <r>
    <x v="184"/>
    <x v="7"/>
    <s v="Cerdo"/>
    <x v="1"/>
    <s v="1022125"/>
    <x v="172"/>
    <s v="Pernil"/>
    <s v="Pernil Mano"/>
    <x v="2"/>
    <n v="27088"/>
    <n v="212912"/>
    <n v="240000"/>
    <n v="27088"/>
    <n v="212912"/>
    <n v="192000"/>
    <n v="254000"/>
    <m/>
    <n v="-62000"/>
    <s v="Pendiente de ingreso"/>
    <n v="0"/>
  </r>
  <r>
    <x v="321"/>
    <x v="7"/>
    <s v="Cerdo"/>
    <x v="1"/>
    <s v="1022128"/>
    <x v="284"/>
    <s v="Pierna"/>
    <s v="Pierna Pulpa Fina"/>
    <x v="8"/>
    <n v="4186"/>
    <n v="6266"/>
    <n v="12186"/>
    <n v="4186"/>
    <n v="0"/>
    <n v="0"/>
    <m/>
    <m/>
    <n v="0"/>
    <s v="OK"/>
    <n v="0"/>
  </r>
  <r>
    <x v="322"/>
    <x v="7"/>
    <s v="Cerdo"/>
    <x v="1"/>
    <s v="1022141"/>
    <x v="285"/>
    <s v="Pierna"/>
    <s v="Pierna Pulpa Fina"/>
    <x v="8"/>
    <n v="-10213"/>
    <n v="49866"/>
    <n v="39653"/>
    <n v="-10213"/>
    <n v="49866"/>
    <n v="40000"/>
    <n v="40000"/>
    <m/>
    <n v="0"/>
    <s v="OK"/>
    <n v="0"/>
  </r>
  <r>
    <x v="323"/>
    <x v="7"/>
    <s v="Cerdo"/>
    <x v="1"/>
    <s v="1022142"/>
    <x v="286"/>
    <s v="Pierna"/>
    <s v="Pierna Pulpa Fina"/>
    <x v="8"/>
    <n v="26598"/>
    <n v="0"/>
    <n v="15000"/>
    <n v="26598"/>
    <n v="0"/>
    <n v="28400"/>
    <n v="28400"/>
    <m/>
    <n v="0"/>
    <s v="OK"/>
    <n v="0"/>
  </r>
  <r>
    <x v="324"/>
    <x v="7"/>
    <s v="Cerdo"/>
    <x v="1"/>
    <s v="1022145"/>
    <x v="287"/>
    <s v="Pierna"/>
    <s v="Pierna Pulpa"/>
    <x v="7"/>
    <n v="1511"/>
    <n v="0"/>
    <n v="1511"/>
    <n v="1511"/>
    <n v="0"/>
    <n v="24000"/>
    <n v="24000"/>
    <m/>
    <n v="0"/>
    <s v="OK"/>
    <n v="0"/>
  </r>
  <r>
    <x v="325"/>
    <x v="7"/>
    <s v="Cerdo"/>
    <x v="1"/>
    <s v="1022169"/>
    <x v="288"/>
    <s v="Recortes"/>
    <s v="Recortes No Magro"/>
    <x v="2"/>
    <n v="9643"/>
    <n v="224330"/>
    <n v="240000"/>
    <n v="9643"/>
    <n v="224330"/>
    <n v="240000"/>
    <n v="240000"/>
    <m/>
    <n v="0"/>
    <s v="OK"/>
    <n v="0"/>
  </r>
  <r>
    <x v="187"/>
    <x v="7"/>
    <s v="Cerdo"/>
    <x v="1"/>
    <s v="1022183"/>
    <x v="174"/>
    <s v="Pernil"/>
    <s v="Pernil Pierna"/>
    <x v="1"/>
    <m/>
    <m/>
    <m/>
    <n v="0"/>
    <n v="0"/>
    <n v="48000"/>
    <m/>
    <m/>
    <n v="48000"/>
    <s v="Sobre ingreso"/>
    <n v="0"/>
  </r>
  <r>
    <x v="187"/>
    <x v="7"/>
    <s v="Cerdo"/>
    <x v="1"/>
    <s v="1022183"/>
    <x v="174"/>
    <s v="Pernil"/>
    <s v="Pernil Pierna"/>
    <x v="7"/>
    <m/>
    <m/>
    <m/>
    <m/>
    <m/>
    <m/>
    <n v="48000"/>
    <m/>
    <n v="-48000"/>
    <s v="Pendiente de ingreso"/>
    <n v="0"/>
  </r>
  <r>
    <x v="187"/>
    <x v="7"/>
    <s v="Cerdo"/>
    <x v="1"/>
    <s v="1022183"/>
    <x v="174"/>
    <s v="Pernil"/>
    <s v="Pernil Pierna"/>
    <x v="2"/>
    <n v="-51269"/>
    <n v="845003"/>
    <n v="793734"/>
    <n v="-51269"/>
    <n v="821003"/>
    <n v="721734"/>
    <n v="792000"/>
    <m/>
    <n v="-70266"/>
    <s v="Pendiente de ingreso"/>
    <n v="0"/>
  </r>
  <r>
    <x v="188"/>
    <x v="7"/>
    <s v="Cerdo"/>
    <x v="1"/>
    <s v="1022186"/>
    <x v="175"/>
    <s v="Huesos"/>
    <s v="Huesos Cuarto Centra"/>
    <x v="2"/>
    <n v="-29800"/>
    <n v="65608"/>
    <n v="48000"/>
    <n v="-29800"/>
    <n v="65608"/>
    <n v="48000"/>
    <n v="48000"/>
    <m/>
    <n v="0"/>
    <s v="OK"/>
    <n v="0"/>
  </r>
  <r>
    <x v="326"/>
    <x v="7"/>
    <s v="Cerdo"/>
    <x v="1"/>
    <s v="1022193"/>
    <x v="289"/>
    <s v="Lomo"/>
    <s v="Lomo Vetado"/>
    <x v="2"/>
    <n v="-1671"/>
    <n v="1671"/>
    <n v="0"/>
    <n v="-1671"/>
    <n v="25671"/>
    <n v="0"/>
    <n v="24000"/>
    <m/>
    <n v="-24000"/>
    <s v="Pendiente de ingreso"/>
    <n v="0"/>
  </r>
  <r>
    <x v="327"/>
    <x v="7"/>
    <s v="Cerdo"/>
    <x v="1"/>
    <s v="1022212"/>
    <x v="290"/>
    <s v="Cabeza"/>
    <s v="Cabeza Entera"/>
    <x v="2"/>
    <n v="-53532"/>
    <n v="750644"/>
    <n v="701925"/>
    <n v="-53532"/>
    <n v="486512"/>
    <n v="0"/>
    <m/>
    <m/>
    <n v="0"/>
    <s v="OK"/>
    <n v="0"/>
  </r>
  <r>
    <x v="196"/>
    <x v="7"/>
    <s v="Cerdo"/>
    <x v="1"/>
    <s v="1022291"/>
    <x v="182"/>
    <s v="Pernil"/>
    <s v="Pernil Mano"/>
    <x v="2"/>
    <n v="14520"/>
    <n v="29746"/>
    <n v="44266"/>
    <n v="14520"/>
    <n v="29746"/>
    <n v="44266"/>
    <n v="48000"/>
    <m/>
    <n v="-3734"/>
    <s v="Pendiente de ingreso"/>
    <n v="0"/>
  </r>
  <r>
    <x v="330"/>
    <x v="7"/>
    <s v="Cerdo"/>
    <x v="1"/>
    <s v="1022293"/>
    <x v="293"/>
    <s v="Prolijado"/>
    <s v="Prolijado Malaya"/>
    <x v="8"/>
    <n v="-1021"/>
    <n v="2577"/>
    <n v="1556"/>
    <n v="-1021"/>
    <n v="2577"/>
    <n v="7000"/>
    <n v="7000"/>
    <m/>
    <n v="0"/>
    <s v="OK"/>
    <n v="0"/>
  </r>
  <r>
    <x v="331"/>
    <x v="7"/>
    <s v="Cerdo"/>
    <x v="1"/>
    <s v="1022304"/>
    <x v="294"/>
    <s v="Subprod"/>
    <s v="Subprod Visceras"/>
    <x v="7"/>
    <n v="-19666"/>
    <n v="15458"/>
    <n v="0"/>
    <n v="-19666"/>
    <n v="15458"/>
    <n v="0"/>
    <m/>
    <m/>
    <n v="0"/>
    <s v="OK"/>
    <n v="0"/>
  </r>
  <r>
    <x v="201"/>
    <x v="7"/>
    <s v="Cerdo"/>
    <x v="1"/>
    <s v="1022373"/>
    <x v="187"/>
    <s v="Recortes"/>
    <s v="Recortes No Magro"/>
    <x v="2"/>
    <n v="0"/>
    <n v="8059"/>
    <n v="8059"/>
    <n v="0"/>
    <n v="8059"/>
    <n v="8059"/>
    <n v="96000"/>
    <m/>
    <n v="-87941"/>
    <s v="Pendiente de ingreso"/>
    <n v="0"/>
  </r>
  <r>
    <x v="202"/>
    <x v="7"/>
    <s v="Cerdo"/>
    <x v="1"/>
    <s v="1022378"/>
    <x v="188"/>
    <s v="Huesos"/>
    <s v="Huesos Cuarto Centra"/>
    <x v="2"/>
    <n v="26610"/>
    <n v="107853"/>
    <n v="154506"/>
    <n v="26610"/>
    <n v="107853"/>
    <n v="168000"/>
    <n v="168000"/>
    <m/>
    <n v="0"/>
    <s v="OK"/>
    <n v="0"/>
  </r>
  <r>
    <x v="335"/>
    <x v="7"/>
    <s v="Cerdo"/>
    <x v="1"/>
    <s v="1022379"/>
    <x v="297"/>
    <s v="Paleta"/>
    <s v="Paleta Pulpa"/>
    <x v="2"/>
    <n v="-18350"/>
    <n v="431718"/>
    <n v="413368"/>
    <n v="-18350"/>
    <n v="431718"/>
    <n v="413368"/>
    <n v="408000"/>
    <m/>
    <n v="5368"/>
    <s v="Sobre ingreso"/>
    <n v="0"/>
  </r>
  <r>
    <x v="203"/>
    <x v="7"/>
    <s v="Cerdo"/>
    <x v="1"/>
    <s v="1022381"/>
    <x v="189"/>
    <s v="Grasas"/>
    <s v="Grasa Gordura"/>
    <x v="2"/>
    <n v="7107"/>
    <n v="105312"/>
    <n v="112419"/>
    <n v="7107"/>
    <n v="105312"/>
    <n v="112419"/>
    <n v="120000"/>
    <m/>
    <n v="-7581"/>
    <s v="Pendiente de ingreso"/>
    <n v="0"/>
  </r>
  <r>
    <x v="336"/>
    <x v="7"/>
    <s v="Cerdo"/>
    <x v="1"/>
    <s v="1022388"/>
    <x v="298"/>
    <s v="Huesos"/>
    <s v="Huesos Cuarto Centra"/>
    <x v="2"/>
    <n v="-16870"/>
    <n v="143404"/>
    <n v="120000"/>
    <n v="-16870"/>
    <n v="143404"/>
    <n v="101000"/>
    <n v="120000"/>
    <m/>
    <n v="-19000"/>
    <s v="Pendiente de ingreso"/>
    <n v="0"/>
  </r>
  <r>
    <x v="205"/>
    <x v="7"/>
    <s v="Cerdo"/>
    <x v="1"/>
    <s v="1022389"/>
    <x v="191"/>
    <s v="Cueros"/>
    <s v="Cuero Panceta"/>
    <x v="2"/>
    <n v="0"/>
    <n v="40098"/>
    <n v="40098"/>
    <n v="0"/>
    <n v="40098"/>
    <n v="40098"/>
    <m/>
    <m/>
    <n v="40098"/>
    <s v="Sobre ingreso"/>
    <n v="0"/>
  </r>
  <r>
    <x v="337"/>
    <x v="7"/>
    <s v="Cerdo"/>
    <x v="1"/>
    <s v="1022398"/>
    <x v="299"/>
    <s v="Pierna"/>
    <s v="Pierna Pulpa Fina"/>
    <x v="8"/>
    <n v="-7416"/>
    <n v="52217"/>
    <n v="40000"/>
    <n v="-7416"/>
    <n v="64217"/>
    <n v="59789"/>
    <n v="59789"/>
    <m/>
    <n v="0"/>
    <s v="OK"/>
    <n v="0"/>
  </r>
  <r>
    <x v="338"/>
    <x v="7"/>
    <s v="Cerdo"/>
    <x v="1"/>
    <s v="1022413"/>
    <x v="300"/>
    <s v="Subprod"/>
    <s v="Subprod Visceras"/>
    <x v="8"/>
    <n v="25130"/>
    <n v="0"/>
    <n v="0"/>
    <n v="25130"/>
    <n v="0"/>
    <n v="0"/>
    <m/>
    <m/>
    <n v="0"/>
    <s v="OK"/>
    <n v="0"/>
  </r>
  <r>
    <x v="208"/>
    <x v="7"/>
    <s v="Cerdo"/>
    <x v="1"/>
    <s v="1022414"/>
    <x v="194"/>
    <s v="Chuleta"/>
    <s v="Chuleta Cazuela"/>
    <x v="2"/>
    <n v="-7990"/>
    <n v="151460"/>
    <n v="112010"/>
    <n v="-7990"/>
    <n v="151460"/>
    <n v="112010"/>
    <n v="120000"/>
    <m/>
    <n v="-7990"/>
    <s v="Pendiente de ingreso"/>
    <n v="0"/>
  </r>
  <r>
    <x v="209"/>
    <x v="7"/>
    <s v="Cerdo"/>
    <x v="1"/>
    <s v="1022417"/>
    <x v="195"/>
    <s v="Cueros"/>
    <s v="Cuero Mixto"/>
    <x v="2"/>
    <n v="-57282"/>
    <n v="437707"/>
    <n v="380425"/>
    <n v="-57282"/>
    <n v="395616"/>
    <n v="430491"/>
    <n v="443000"/>
    <m/>
    <n v="-12509"/>
    <s v="Pendiente de ingreso"/>
    <n v="0"/>
  </r>
  <r>
    <x v="343"/>
    <x v="7"/>
    <s v="Cerdo"/>
    <x v="1"/>
    <s v="1022515"/>
    <x v="304"/>
    <s v="Panceta"/>
    <s v="Panceta c/Cuero"/>
    <x v="8"/>
    <n v="-6117"/>
    <n v="16117"/>
    <n v="10000"/>
    <n v="-6117"/>
    <n v="16117"/>
    <n v="10000"/>
    <n v="10000"/>
    <m/>
    <n v="0"/>
    <s v="OK"/>
    <n v="0"/>
  </r>
  <r>
    <x v="213"/>
    <x v="7"/>
    <s v="Cerdo"/>
    <x v="1"/>
    <s v="1022541"/>
    <x v="198"/>
    <s v="Grasas"/>
    <s v="Grasa Gordura"/>
    <x v="2"/>
    <n v="0"/>
    <n v="309408"/>
    <n v="309408"/>
    <n v="0"/>
    <n v="557408"/>
    <n v="552000"/>
    <n v="552000"/>
    <m/>
    <n v="0"/>
    <s v="OK"/>
    <n v="0"/>
  </r>
  <r>
    <x v="344"/>
    <x v="7"/>
    <s v="Cerdo"/>
    <x v="1"/>
    <s v="1022550"/>
    <x v="305"/>
    <s v="Huesos"/>
    <s v="Huesos Cuarto Traser"/>
    <x v="8"/>
    <n v="19740"/>
    <n v="0"/>
    <n v="0"/>
    <n v="19740"/>
    <n v="0"/>
    <n v="0"/>
    <m/>
    <m/>
    <n v="0"/>
    <s v="OK"/>
    <n v="0"/>
  </r>
  <r>
    <x v="345"/>
    <x v="7"/>
    <s v="Cerdo"/>
    <x v="1"/>
    <s v="1022561"/>
    <x v="306"/>
    <s v="Lomo"/>
    <s v="Lomo MM Loin"/>
    <x v="8"/>
    <n v="-7097"/>
    <n v="21843"/>
    <n v="15000"/>
    <n v="-7097"/>
    <n v="21843"/>
    <n v="5000"/>
    <n v="5000"/>
    <m/>
    <n v="0"/>
    <s v="OK"/>
    <n v="0"/>
  </r>
  <r>
    <x v="346"/>
    <x v="7"/>
    <s v="Cerdo"/>
    <x v="1"/>
    <s v="1022568"/>
    <x v="307"/>
    <s v="Panceta"/>
    <s v="Panceta s/Cuero"/>
    <x v="2"/>
    <n v="202"/>
    <n v="23798"/>
    <n v="24000"/>
    <n v="202"/>
    <n v="23798"/>
    <n v="24000"/>
    <n v="24000"/>
    <m/>
    <n v="0"/>
    <s v="OK"/>
    <n v="0"/>
  </r>
  <r>
    <x v="347"/>
    <x v="7"/>
    <s v="Cerdo"/>
    <x v="1"/>
    <s v="1022570"/>
    <x v="308"/>
    <s v="Panceta"/>
    <s v="Panceta c/Cuero"/>
    <x v="8"/>
    <n v="-1539"/>
    <n v="3539"/>
    <n v="2000"/>
    <n v="-1539"/>
    <n v="3539"/>
    <n v="2000"/>
    <n v="2000"/>
    <m/>
    <n v="0"/>
    <s v="OK"/>
    <n v="0"/>
  </r>
  <r>
    <x v="348"/>
    <x v="7"/>
    <s v="Cerdo"/>
    <x v="1"/>
    <s v="1022619"/>
    <x v="309"/>
    <s v="Prolijado"/>
    <s v="Prolijado Malaya"/>
    <x v="5"/>
    <n v="-179"/>
    <n v="16353"/>
    <n v="16174"/>
    <n v="-179"/>
    <n v="16353"/>
    <n v="16800"/>
    <n v="16799.687000000002"/>
    <m/>
    <n v="0.31299999999828287"/>
    <s v="Sobre ingreso"/>
    <n v="0"/>
  </r>
  <r>
    <x v="349"/>
    <x v="7"/>
    <s v="Cerdo"/>
    <x v="1"/>
    <s v="1022621"/>
    <x v="310"/>
    <s v="Panceta"/>
    <s v="Panceta s/Cuero"/>
    <x v="8"/>
    <n v="-16701"/>
    <n v="0"/>
    <n v="0"/>
    <n v="-16701"/>
    <n v="0"/>
    <n v="0"/>
    <m/>
    <m/>
    <n v="0"/>
    <s v="OK"/>
    <n v="0"/>
  </r>
  <r>
    <x v="629"/>
    <x v="7"/>
    <s v="Cerdo"/>
    <x v="1"/>
    <s v="1022622"/>
    <x v="157"/>
    <s v="Chuleta"/>
    <s v="Chuleta Huesos"/>
    <x v="8"/>
    <n v="10"/>
    <n v="0"/>
    <n v="0"/>
    <n v="10"/>
    <n v="0"/>
    <n v="0"/>
    <m/>
    <m/>
    <n v="0"/>
    <s v="OK"/>
    <n v="0"/>
  </r>
  <r>
    <x v="350"/>
    <x v="7"/>
    <s v="Cerdo"/>
    <x v="1"/>
    <s v="1022636"/>
    <x v="311"/>
    <s v="Huesos"/>
    <s v="Huesos Cuarto Traser"/>
    <x v="2"/>
    <n v="17177"/>
    <n v="180000"/>
    <n v="180000"/>
    <n v="17177"/>
    <n v="180000"/>
    <n v="180000"/>
    <n v="192000"/>
    <m/>
    <n v="-12000"/>
    <s v="Pendiente de ingreso"/>
    <n v="0"/>
  </r>
  <r>
    <x v="219"/>
    <x v="7"/>
    <s v="Cerdo"/>
    <x v="1"/>
    <s v="1022637"/>
    <x v="204"/>
    <s v="Huesos"/>
    <s v="Huesos Cuarto Delant"/>
    <x v="2"/>
    <n v="12633"/>
    <n v="129480"/>
    <n v="142114"/>
    <n v="12633"/>
    <n v="129480"/>
    <n v="142114"/>
    <n v="144000"/>
    <m/>
    <n v="-1886"/>
    <s v="Pendiente de ingreso"/>
    <n v="0"/>
  </r>
  <r>
    <x v="351"/>
    <x v="7"/>
    <s v="Cerdo"/>
    <x v="1"/>
    <s v="1022639"/>
    <x v="312"/>
    <s v="Cabeza"/>
    <s v="Cabeza Entera"/>
    <x v="2"/>
    <n v="76722"/>
    <n v="923278"/>
    <n v="1000000"/>
    <n v="76722"/>
    <n v="1107108"/>
    <n v="1183830"/>
    <n v="1200003"/>
    <m/>
    <n v="-16173"/>
    <s v="Pendiente de ingreso"/>
    <n v="0"/>
  </r>
  <r>
    <x v="352"/>
    <x v="7"/>
    <s v="Cerdo"/>
    <x v="1"/>
    <s v="1022640"/>
    <x v="313"/>
    <s v="Cabeza"/>
    <s v="Cabeza Entera"/>
    <x v="2"/>
    <n v="-69136"/>
    <n v="160523"/>
    <n v="91868"/>
    <n v="-69136"/>
    <n v="15080"/>
    <n v="96000"/>
    <n v="96000"/>
    <m/>
    <n v="0"/>
    <s v="OK"/>
    <n v="0"/>
  </r>
  <r>
    <x v="353"/>
    <x v="7"/>
    <s v="Cerdo"/>
    <x v="1"/>
    <s v="1022645"/>
    <x v="260"/>
    <s v="Panceta"/>
    <s v="Panceta s/Cuero"/>
    <x v="2"/>
    <n v="7209"/>
    <n v="16791"/>
    <n v="24000"/>
    <n v="7209"/>
    <n v="16791"/>
    <n v="24000"/>
    <n v="24000"/>
    <m/>
    <n v="0"/>
    <s v="OK"/>
    <n v="0"/>
  </r>
  <r>
    <x v="354"/>
    <x v="7"/>
    <s v="Cerdo"/>
    <x v="1"/>
    <s v="1022646"/>
    <x v="259"/>
    <s v="Panceta"/>
    <s v="Panceta s/Cuero"/>
    <x v="2"/>
    <n v="-13555"/>
    <n v="37555"/>
    <n v="24000"/>
    <n v="-13555"/>
    <n v="37555"/>
    <n v="0"/>
    <n v="24000"/>
    <m/>
    <n v="-24000"/>
    <s v="Pendiente de ingreso"/>
    <n v="0"/>
  </r>
  <r>
    <x v="220"/>
    <x v="7"/>
    <s v="Cerdo"/>
    <x v="1"/>
    <s v="1022654"/>
    <x v="205"/>
    <s v="Recortes"/>
    <s v="Recortes No Magro"/>
    <x v="7"/>
    <n v="-46824"/>
    <n v="0"/>
    <n v="0"/>
    <n v="-46824"/>
    <n v="0"/>
    <n v="0"/>
    <m/>
    <m/>
    <n v="0"/>
    <s v="OK"/>
    <n v="0"/>
  </r>
  <r>
    <x v="224"/>
    <x v="7"/>
    <s v="Cerdo"/>
    <x v="1"/>
    <s v="1022748"/>
    <x v="208"/>
    <s v="Subprod"/>
    <s v="Subprod Patas-Manos"/>
    <x v="2"/>
    <n v="-41759"/>
    <n v="209060"/>
    <n v="167301"/>
    <n v="-41759"/>
    <n v="194402"/>
    <n v="133862"/>
    <n v="168000"/>
    <m/>
    <n v="-34138"/>
    <s v="Pendiente de ingreso"/>
    <n v="0"/>
  </r>
  <r>
    <x v="355"/>
    <x v="7"/>
    <s v="Cerdo"/>
    <x v="1"/>
    <s v="1022750"/>
    <x v="314"/>
    <s v="Paleta"/>
    <s v="Paleta Pulpa"/>
    <x v="8"/>
    <n v="6790"/>
    <n v="0"/>
    <n v="0"/>
    <n v="6790"/>
    <n v="0"/>
    <n v="0"/>
    <m/>
    <m/>
    <n v="0"/>
    <s v="OK"/>
    <n v="0"/>
  </r>
  <r>
    <x v="356"/>
    <x v="7"/>
    <s v="Cerdo"/>
    <x v="1"/>
    <s v="1022751"/>
    <x v="315"/>
    <s v="Paleta"/>
    <s v="Paleta Entera"/>
    <x v="8"/>
    <n v="14486"/>
    <n v="514"/>
    <n v="15000"/>
    <n v="14486"/>
    <n v="514"/>
    <n v="21000"/>
    <n v="21000"/>
    <m/>
    <n v="0"/>
    <s v="OK"/>
    <n v="0"/>
  </r>
  <r>
    <x v="357"/>
    <x v="7"/>
    <s v="Cerdo"/>
    <x v="1"/>
    <s v="1022753"/>
    <x v="316"/>
    <s v="Pernil"/>
    <s v="Pernil Mano"/>
    <x v="1"/>
    <m/>
    <m/>
    <m/>
    <n v="0"/>
    <n v="0"/>
    <n v="48000"/>
    <m/>
    <m/>
    <n v="48000"/>
    <s v="Sobre ingreso"/>
    <n v="0"/>
  </r>
  <r>
    <x v="357"/>
    <x v="7"/>
    <s v="Cerdo"/>
    <x v="1"/>
    <s v="1022753"/>
    <x v="316"/>
    <s v="Pernil"/>
    <s v="Pernil Mano"/>
    <x v="7"/>
    <m/>
    <m/>
    <m/>
    <m/>
    <m/>
    <m/>
    <n v="48000"/>
    <m/>
    <n v="-48000"/>
    <s v="Pendiente de ingreso"/>
    <n v="0"/>
  </r>
  <r>
    <x v="357"/>
    <x v="7"/>
    <s v="Cerdo"/>
    <x v="1"/>
    <s v="1022753"/>
    <x v="316"/>
    <s v="Pernil"/>
    <s v="Pernil Mano"/>
    <x v="2"/>
    <n v="-44862"/>
    <n v="176246"/>
    <n v="170447"/>
    <n v="-44862"/>
    <n v="176246"/>
    <n v="122447"/>
    <n v="168000"/>
    <m/>
    <n v="-45553"/>
    <s v="Pendiente de ingreso"/>
    <n v="0"/>
  </r>
  <r>
    <x v="358"/>
    <x v="7"/>
    <s v="Cerdo"/>
    <x v="1"/>
    <s v="1022767"/>
    <x v="317"/>
    <s v="Grasas"/>
    <s v="Grasa Gordura"/>
    <x v="8"/>
    <n v="1335"/>
    <n v="0"/>
    <n v="1335"/>
    <n v="1335"/>
    <n v="0"/>
    <n v="25000"/>
    <n v="25000"/>
    <m/>
    <n v="0"/>
    <s v="OK"/>
    <n v="0"/>
  </r>
  <r>
    <x v="630"/>
    <x v="7"/>
    <s v="Cerdo"/>
    <x v="1"/>
    <s v="1022776"/>
    <x v="541"/>
    <s v="Subprod"/>
    <s v="Subprod Tiroide"/>
    <x v="7"/>
    <n v="22"/>
    <n v="0"/>
    <n v="0"/>
    <n v="22"/>
    <n v="0"/>
    <n v="0"/>
    <m/>
    <m/>
    <n v="0"/>
    <s v="OK"/>
    <n v="0"/>
  </r>
  <r>
    <x v="360"/>
    <x v="7"/>
    <s v="Cerdo"/>
    <x v="1"/>
    <s v="1022794"/>
    <x v="319"/>
    <s v="Paleta"/>
    <s v="Paleta Entera"/>
    <x v="8"/>
    <n v="1"/>
    <n v="0"/>
    <n v="0"/>
    <n v="1"/>
    <n v="0"/>
    <n v="0"/>
    <m/>
    <m/>
    <n v="0"/>
    <s v="OK"/>
    <n v="0"/>
  </r>
  <r>
    <x v="631"/>
    <x v="7"/>
    <s v="Cerdo"/>
    <x v="1"/>
    <s v="1022814"/>
    <x v="542"/>
    <s v="Muestra"/>
    <s v="Muestra"/>
    <x v="5"/>
    <m/>
    <m/>
    <m/>
    <m/>
    <m/>
    <m/>
    <n v="18.143999999999998"/>
    <m/>
    <n v="-18.143999999999998"/>
    <s v="Pendiente de ingreso"/>
    <n v="0"/>
  </r>
  <r>
    <x v="632"/>
    <x v="7"/>
    <s v="Cerdo"/>
    <x v="1"/>
    <s v="1022815"/>
    <x v="340"/>
    <s v="Muestra"/>
    <s v="Muestra"/>
    <x v="5"/>
    <m/>
    <m/>
    <m/>
    <m/>
    <m/>
    <m/>
    <n v="18.143999999999998"/>
    <m/>
    <n v="-18.143999999999998"/>
    <s v="Pendiente de ingreso"/>
    <n v="0"/>
  </r>
  <r>
    <x v="362"/>
    <x v="7"/>
    <s v="Cerdo"/>
    <x v="1"/>
    <s v="1022816"/>
    <x v="321"/>
    <s v="Muestra"/>
    <s v="Muestra"/>
    <x v="5"/>
    <m/>
    <m/>
    <m/>
    <m/>
    <m/>
    <m/>
    <n v="18.143999999999998"/>
    <m/>
    <n v="-18.143999999999998"/>
    <s v="Pendiente de ingreso"/>
    <n v="0"/>
  </r>
  <r>
    <x v="363"/>
    <x v="7"/>
    <s v="Cerdo"/>
    <x v="1"/>
    <s v="1022817"/>
    <x v="322"/>
    <s v="Muestra"/>
    <s v="Muestra"/>
    <x v="5"/>
    <m/>
    <m/>
    <m/>
    <m/>
    <m/>
    <m/>
    <n v="18.143999999999998"/>
    <m/>
    <n v="-18.143999999999998"/>
    <s v="Pendiente de ingreso"/>
    <n v="0"/>
  </r>
  <r>
    <x v="496"/>
    <x v="7"/>
    <s v="Cerdo"/>
    <x v="1"/>
    <s v="1022822"/>
    <x v="434"/>
    <s v="Muestra"/>
    <s v="Muestra"/>
    <x v="5"/>
    <m/>
    <m/>
    <m/>
    <m/>
    <m/>
    <m/>
    <n v="18.143999999999998"/>
    <m/>
    <n v="-18.143999999999998"/>
    <s v="Pendiente de ingreso"/>
    <n v="0"/>
  </r>
  <r>
    <x v="230"/>
    <x v="7"/>
    <s v="Cerdo"/>
    <x v="1"/>
    <s v="1022851"/>
    <x v="214"/>
    <s v="Paleta"/>
    <s v="Paleta Entera"/>
    <x v="2"/>
    <m/>
    <m/>
    <m/>
    <m/>
    <m/>
    <m/>
    <n v="72000"/>
    <m/>
    <n v="-72000"/>
    <s v="Pendiente de ingreso"/>
    <n v="0"/>
  </r>
  <r>
    <x v="367"/>
    <x v="7"/>
    <s v="Cerdo"/>
    <x v="1"/>
    <s v="1022854"/>
    <x v="147"/>
    <s v="Huesos"/>
    <s v="Huesos Cuarto Centra"/>
    <x v="6"/>
    <n v="8676"/>
    <n v="0"/>
    <n v="8676"/>
    <n v="8676"/>
    <n v="0"/>
    <n v="0"/>
    <m/>
    <m/>
    <n v="0"/>
    <s v="OK"/>
    <n v="0"/>
  </r>
  <r>
    <x v="232"/>
    <x v="7"/>
    <s v="Cerdo"/>
    <x v="1"/>
    <s v="1022856"/>
    <x v="216"/>
    <s v="Grasas"/>
    <s v="Grasa Gordura"/>
    <x v="2"/>
    <m/>
    <m/>
    <m/>
    <m/>
    <m/>
    <m/>
    <n v="144000"/>
    <m/>
    <n v="-144000"/>
    <s v="Pendiente de ingreso"/>
    <n v="0"/>
  </r>
  <r>
    <x v="536"/>
    <x v="7"/>
    <s v="Cerdo"/>
    <x v="1"/>
    <s v="1022858"/>
    <x v="269"/>
    <s v="Lomo"/>
    <s v="Lomo Centro"/>
    <x v="7"/>
    <n v="654"/>
    <n v="0"/>
    <n v="0"/>
    <n v="654"/>
    <n v="0"/>
    <n v="0"/>
    <m/>
    <m/>
    <n v="0"/>
    <s v="OK"/>
    <n v="0"/>
  </r>
  <r>
    <x v="368"/>
    <x v="7"/>
    <s v="Cerdo"/>
    <x v="1"/>
    <s v="1022863"/>
    <x v="326"/>
    <s v="Lomo"/>
    <s v="Lomo Vetado"/>
    <x v="8"/>
    <n v="-31053"/>
    <n v="46964"/>
    <n v="15910"/>
    <n v="-31053"/>
    <n v="46964"/>
    <n v="40000"/>
    <n v="40000"/>
    <m/>
    <n v="0"/>
    <s v="OK"/>
    <n v="0"/>
  </r>
  <r>
    <x v="369"/>
    <x v="7"/>
    <s v="Cerdo"/>
    <x v="1"/>
    <s v="1022864"/>
    <x v="327"/>
    <s v="Lomo"/>
    <s v="Lomo Vetado"/>
    <x v="8"/>
    <n v="426"/>
    <n v="99574"/>
    <n v="100000"/>
    <n v="426"/>
    <n v="99574"/>
    <n v="104000"/>
    <n v="104000"/>
    <m/>
    <n v="0"/>
    <s v="OK"/>
    <n v="0"/>
  </r>
  <r>
    <x v="370"/>
    <x v="7"/>
    <s v="Cerdo"/>
    <x v="1"/>
    <s v="1022865"/>
    <x v="328"/>
    <s v="Panceta"/>
    <s v="Panceta s/Cuero"/>
    <x v="8"/>
    <n v="1855"/>
    <n v="18145"/>
    <n v="20000"/>
    <n v="1855"/>
    <n v="18145"/>
    <n v="20000"/>
    <n v="20000"/>
    <m/>
    <n v="0"/>
    <s v="OK"/>
    <n v="0"/>
  </r>
  <r>
    <x v="371"/>
    <x v="7"/>
    <s v="Cerdo"/>
    <x v="1"/>
    <s v="1022866"/>
    <x v="329"/>
    <s v="Panceta"/>
    <s v="Panceta s/Cuero"/>
    <x v="8"/>
    <n v="-6512"/>
    <n v="26512"/>
    <n v="20000"/>
    <n v="-6512"/>
    <n v="26512"/>
    <n v="20000"/>
    <n v="20000"/>
    <m/>
    <n v="0"/>
    <s v="OK"/>
    <n v="0"/>
  </r>
  <r>
    <x v="372"/>
    <x v="7"/>
    <s v="Cerdo"/>
    <x v="1"/>
    <s v="1022883"/>
    <x v="330"/>
    <s v="Chuleta"/>
    <s v="Chuleta Huesos"/>
    <x v="5"/>
    <n v="6529"/>
    <n v="17058"/>
    <n v="23587"/>
    <n v="6529"/>
    <n v="17058"/>
    <n v="24000"/>
    <n v="24000"/>
    <m/>
    <n v="0"/>
    <s v="OK"/>
    <n v="0"/>
  </r>
  <r>
    <x v="373"/>
    <x v="7"/>
    <s v="Cerdo"/>
    <x v="1"/>
    <s v="1022907"/>
    <x v="331"/>
    <s v="Subprod"/>
    <s v="Subprod Visceras"/>
    <x v="6"/>
    <n v="10647"/>
    <n v="82833"/>
    <n v="96000"/>
    <n v="10647"/>
    <n v="82833"/>
    <n v="96000"/>
    <m/>
    <m/>
    <n v="96000"/>
    <s v="Sobre ingreso"/>
    <n v="0"/>
  </r>
  <r>
    <x v="374"/>
    <x v="7"/>
    <s v="Cerdo"/>
    <x v="1"/>
    <s v="1022914"/>
    <x v="332"/>
    <s v="Grasas"/>
    <s v="Grasa Lomo Tocino"/>
    <x v="8"/>
    <n v="-16633"/>
    <n v="16633"/>
    <n v="0"/>
    <n v="-16633"/>
    <n v="16633"/>
    <n v="24000"/>
    <n v="24000"/>
    <m/>
    <n v="0"/>
    <s v="OK"/>
    <n v="0"/>
  </r>
  <r>
    <x v="375"/>
    <x v="7"/>
    <s v="Cerdo"/>
    <x v="1"/>
    <s v="1022918"/>
    <x v="333"/>
    <s v="Grasas"/>
    <s v="Grasa Lomo Tocino"/>
    <x v="8"/>
    <n v="-11254"/>
    <n v="107254"/>
    <n v="72000"/>
    <n v="-11254"/>
    <n v="70254"/>
    <n v="96000"/>
    <n v="96000"/>
    <m/>
    <n v="0"/>
    <s v="OK"/>
    <n v="0"/>
  </r>
  <r>
    <x v="377"/>
    <x v="7"/>
    <s v="Cerdo"/>
    <x v="1"/>
    <s v="1022936"/>
    <x v="158"/>
    <s v="Filete"/>
    <s v="Filete c/Cabeza"/>
    <x v="2"/>
    <n v="60"/>
    <n v="0"/>
    <n v="60"/>
    <n v="60"/>
    <n v="0"/>
    <n v="60"/>
    <m/>
    <m/>
    <n v="60"/>
    <s v="Sobre ingreso"/>
    <n v="0"/>
  </r>
  <r>
    <x v="378"/>
    <x v="7"/>
    <s v="Cerdo"/>
    <x v="1"/>
    <s v="1022939"/>
    <x v="334"/>
    <s v="Cost-Pec"/>
    <s v="Cost-Pec Trozos"/>
    <x v="2"/>
    <n v="-9660"/>
    <n v="24046"/>
    <n v="14386"/>
    <n v="-9660"/>
    <n v="24046"/>
    <n v="14386"/>
    <n v="12000"/>
    <m/>
    <n v="2386"/>
    <s v="Sobre ingreso"/>
    <n v="0"/>
  </r>
  <r>
    <x v="379"/>
    <x v="7"/>
    <s v="Cerdo"/>
    <x v="1"/>
    <s v="1022940"/>
    <x v="335"/>
    <s v="Pernil"/>
    <s v="Pernil Mano"/>
    <x v="2"/>
    <n v="3387"/>
    <n v="0"/>
    <n v="0"/>
    <n v="3387"/>
    <n v="0"/>
    <n v="0"/>
    <n v="16618"/>
    <m/>
    <n v="-16618"/>
    <s v="Pendiente de ingreso"/>
    <n v="0"/>
  </r>
  <r>
    <x v="380"/>
    <x v="7"/>
    <s v="Cerdo"/>
    <x v="1"/>
    <s v="1022941"/>
    <x v="336"/>
    <s v="Pernil"/>
    <s v="Pernil Mano"/>
    <x v="1"/>
    <m/>
    <m/>
    <m/>
    <n v="0"/>
    <n v="0"/>
    <n v="24000"/>
    <m/>
    <m/>
    <n v="24000"/>
    <s v="Sobre ingreso"/>
    <n v="0"/>
  </r>
  <r>
    <x v="380"/>
    <x v="7"/>
    <s v="Cerdo"/>
    <x v="1"/>
    <s v="1022941"/>
    <x v="336"/>
    <s v="Pernil"/>
    <s v="Pernil Mano"/>
    <x v="7"/>
    <m/>
    <m/>
    <m/>
    <m/>
    <m/>
    <m/>
    <n v="24005.5"/>
    <m/>
    <n v="-24005.5"/>
    <s v="Pendiente de ingreso"/>
    <n v="0"/>
  </r>
  <r>
    <x v="380"/>
    <x v="7"/>
    <s v="Cerdo"/>
    <x v="1"/>
    <s v="1022941"/>
    <x v="336"/>
    <s v="Pernil"/>
    <s v="Pernil Mano"/>
    <x v="2"/>
    <n v="19861"/>
    <n v="0"/>
    <n v="19861"/>
    <n v="19861"/>
    <n v="0"/>
    <n v="24000"/>
    <n v="42079"/>
    <m/>
    <n v="-18079"/>
    <s v="Pendiente de ingreso"/>
    <n v="0"/>
  </r>
  <r>
    <x v="242"/>
    <x v="7"/>
    <s v="Cerdo"/>
    <x v="1"/>
    <s v="1022943"/>
    <x v="225"/>
    <s v="Lomo"/>
    <s v="Lomo Centro"/>
    <x v="2"/>
    <n v="36"/>
    <n v="51344"/>
    <n v="48000"/>
    <n v="36"/>
    <n v="51344"/>
    <n v="48000"/>
    <n v="48000"/>
    <m/>
    <n v="0"/>
    <s v="OK"/>
    <n v="0"/>
  </r>
  <r>
    <x v="243"/>
    <x v="7"/>
    <s v="Cerdo"/>
    <x v="1"/>
    <s v="1022945"/>
    <x v="169"/>
    <s v="Grasas"/>
    <s v="Grasa Interior"/>
    <x v="2"/>
    <n v="-19588"/>
    <n v="0"/>
    <n v="0"/>
    <n v="-19588"/>
    <n v="268517"/>
    <n v="228277"/>
    <n v="249000"/>
    <m/>
    <n v="-20723"/>
    <s v="Pendiente de ingreso"/>
    <n v="0"/>
  </r>
  <r>
    <x v="382"/>
    <x v="7"/>
    <s v="Cerdo"/>
    <x v="1"/>
    <s v="1022989"/>
    <x v="338"/>
    <s v="Lomo"/>
    <s v="Lomo MM Loin"/>
    <x v="8"/>
    <n v="2596"/>
    <n v="27404"/>
    <n v="30000"/>
    <n v="2596"/>
    <n v="27404"/>
    <n v="38960"/>
    <n v="38960"/>
    <m/>
    <n v="0"/>
    <s v="OK"/>
    <n v="0"/>
  </r>
  <r>
    <x v="383"/>
    <x v="7"/>
    <s v="Cerdo"/>
    <x v="1"/>
    <s v="1022995"/>
    <x v="339"/>
    <s v="Panceta"/>
    <s v="Panceta c/Cuero"/>
    <x v="2"/>
    <n v="-1036"/>
    <n v="1036"/>
    <n v="0"/>
    <n v="-1036"/>
    <n v="1036"/>
    <n v="0"/>
    <m/>
    <m/>
    <n v="0"/>
    <s v="OK"/>
    <n v="0"/>
  </r>
  <r>
    <x v="249"/>
    <x v="7"/>
    <s v="Cerdo"/>
    <x v="1"/>
    <s v="1023034"/>
    <x v="231"/>
    <s v="Cueros"/>
    <s v="Cuero Forro"/>
    <x v="2"/>
    <n v="-1466"/>
    <n v="1466"/>
    <n v="0"/>
    <n v="-1466"/>
    <n v="1466"/>
    <n v="0"/>
    <n v="12000"/>
    <m/>
    <n v="-12000"/>
    <s v="Pendiente de ingreso"/>
    <n v="0"/>
  </r>
  <r>
    <x v="385"/>
    <x v="7"/>
    <s v="Cerdo"/>
    <x v="1"/>
    <s v="1023050"/>
    <x v="341"/>
    <s v="Lomo"/>
    <s v="Lomo Centro"/>
    <x v="5"/>
    <n v="3070"/>
    <n v="0"/>
    <n v="0"/>
    <n v="3070"/>
    <n v="0"/>
    <n v="3070"/>
    <n v="3069.9110000000001"/>
    <m/>
    <n v="8.8999999999941792E-2"/>
    <s v="Sobre ingreso"/>
    <n v="0"/>
  </r>
  <r>
    <x v="387"/>
    <x v="7"/>
    <s v="Cerdo"/>
    <x v="1"/>
    <s v="1023093"/>
    <x v="322"/>
    <s v="Recortes"/>
    <s v="Recortes No Magro"/>
    <x v="2"/>
    <n v="25355"/>
    <n v="52585"/>
    <n v="77939"/>
    <n v="25355"/>
    <n v="52585"/>
    <n v="77939"/>
    <n v="72000"/>
    <m/>
    <n v="5939"/>
    <s v="Sobre ingreso"/>
    <n v="0"/>
  </r>
  <r>
    <x v="388"/>
    <x v="7"/>
    <s v="Cerdo"/>
    <x v="1"/>
    <s v="1023102"/>
    <x v="343"/>
    <s v="Lomo"/>
    <s v="Lomo MM Loin"/>
    <x v="8"/>
    <n v="-19034"/>
    <n v="79334"/>
    <n v="60000"/>
    <n v="-19034"/>
    <n v="79334"/>
    <n v="60000"/>
    <n v="60000"/>
    <m/>
    <n v="0"/>
    <s v="OK"/>
    <n v="0"/>
  </r>
  <r>
    <x v="256"/>
    <x v="7"/>
    <s v="Cerdo"/>
    <x v="1"/>
    <s v="1023109"/>
    <x v="198"/>
    <s v="Grasas"/>
    <s v="Grasa Gordura"/>
    <x v="2"/>
    <n v="0"/>
    <n v="163796"/>
    <n v="168000"/>
    <n v="0"/>
    <n v="163796"/>
    <n v="168000"/>
    <n v="168000"/>
    <m/>
    <n v="0"/>
    <s v="OK"/>
    <n v="0"/>
  </r>
  <r>
    <x v="257"/>
    <x v="7"/>
    <s v="Cerdo"/>
    <x v="1"/>
    <s v="1023110"/>
    <x v="238"/>
    <s v="Cueros"/>
    <s v="Cuero Forro"/>
    <x v="2"/>
    <n v="-13940"/>
    <n v="146652"/>
    <n v="132713"/>
    <n v="-13940"/>
    <n v="154652"/>
    <n v="144000"/>
    <n v="144000"/>
    <m/>
    <n v="0"/>
    <s v="OK"/>
    <n v="0"/>
  </r>
  <r>
    <x v="258"/>
    <x v="7"/>
    <s v="Cerdo"/>
    <x v="1"/>
    <s v="1023111"/>
    <x v="239"/>
    <s v="Grasas"/>
    <s v="Grasa Forro"/>
    <x v="0"/>
    <m/>
    <m/>
    <m/>
    <n v="0"/>
    <n v="6138"/>
    <n v="10354"/>
    <m/>
    <m/>
    <n v="10354"/>
    <s v="Sobre ingreso"/>
    <n v="0"/>
  </r>
  <r>
    <x v="258"/>
    <x v="7"/>
    <s v="Cerdo"/>
    <x v="1"/>
    <s v="1023111"/>
    <x v="239"/>
    <s v="Grasas"/>
    <s v="Grasa Forro"/>
    <x v="2"/>
    <n v="0"/>
    <n v="6138"/>
    <n v="6138"/>
    <m/>
    <m/>
    <m/>
    <m/>
    <m/>
    <n v="0"/>
    <s v="OK"/>
    <n v="0"/>
  </r>
  <r>
    <x v="389"/>
    <x v="7"/>
    <s v="Cerdo"/>
    <x v="1"/>
    <s v="1023123"/>
    <x v="344"/>
    <s v="Lomo"/>
    <s v="Lomo Vetado"/>
    <x v="8"/>
    <n v="-4224"/>
    <n v="4224"/>
    <n v="0"/>
    <n v="-4224"/>
    <n v="4224"/>
    <n v="4000"/>
    <n v="4000"/>
    <m/>
    <n v="0"/>
    <s v="OK"/>
    <n v="0"/>
  </r>
  <r>
    <x v="390"/>
    <x v="7"/>
    <s v="Cerdo"/>
    <x v="1"/>
    <s v="1023126"/>
    <x v="345"/>
    <s v="Recortes"/>
    <s v="Recortes No Magro"/>
    <x v="2"/>
    <n v="8195"/>
    <n v="0"/>
    <n v="8195"/>
    <n v="8195"/>
    <n v="0"/>
    <n v="8195"/>
    <m/>
    <m/>
    <n v="8195"/>
    <s v="Sobre ingreso"/>
    <n v="0"/>
  </r>
  <r>
    <x v="393"/>
    <x v="7"/>
    <s v="Cerdo"/>
    <x v="1"/>
    <s v="1023143"/>
    <x v="321"/>
    <s v="Prolijado"/>
    <s v="Prolijado Plateada"/>
    <x v="2"/>
    <n v="523"/>
    <n v="477"/>
    <n v="1000"/>
    <n v="523"/>
    <n v="477"/>
    <n v="1000"/>
    <m/>
    <m/>
    <n v="1000"/>
    <s v="Sobre ingreso"/>
    <n v="0"/>
  </r>
  <r>
    <x v="394"/>
    <x v="7"/>
    <s v="Cerdo"/>
    <x v="1"/>
    <s v="1023157"/>
    <x v="348"/>
    <s v="Grasas"/>
    <s v="Grasa Lomo Tocino"/>
    <x v="2"/>
    <n v="-480"/>
    <n v="480"/>
    <n v="0"/>
    <n v="-480"/>
    <n v="480"/>
    <n v="0"/>
    <m/>
    <m/>
    <n v="0"/>
    <s v="OK"/>
    <n v="0"/>
  </r>
  <r>
    <x v="396"/>
    <x v="7"/>
    <s v="Cerdo"/>
    <x v="1"/>
    <s v="1023166"/>
    <x v="296"/>
    <s v="Panceta"/>
    <s v="Panceta s/Cuero"/>
    <x v="5"/>
    <m/>
    <m/>
    <m/>
    <m/>
    <m/>
    <m/>
    <n v="18.143999999999998"/>
    <m/>
    <n v="-18.143999999999998"/>
    <s v="Pendiente de ingreso"/>
    <n v="0"/>
  </r>
  <r>
    <x v="474"/>
    <x v="7"/>
    <s v="Cerdo"/>
    <x v="1"/>
    <s v="1023184"/>
    <x v="418"/>
    <s v="Lomo"/>
    <s v="Lomo CC Loin"/>
    <x v="8"/>
    <n v="-872"/>
    <n v="1872"/>
    <n v="1000"/>
    <n v="-872"/>
    <n v="1872"/>
    <n v="1000"/>
    <n v="1000"/>
    <m/>
    <n v="0"/>
    <s v="OK"/>
    <n v="0"/>
  </r>
  <r>
    <x v="397"/>
    <x v="7"/>
    <s v="Cerdo"/>
    <x v="1"/>
    <s v="1023190"/>
    <x v="349"/>
    <s v="Subprod"/>
    <s v="Subprod Visceras"/>
    <x v="5"/>
    <n v="151347"/>
    <n v="0"/>
    <n v="144051"/>
    <n v="151347"/>
    <n v="0"/>
    <n v="142337"/>
    <n v="142337.17199999999"/>
    <m/>
    <n v="-0.17199999999138527"/>
    <s v="Pendiente de ingreso"/>
    <n v="0"/>
  </r>
  <r>
    <x v="633"/>
    <x v="7"/>
    <s v="Cerdo"/>
    <x v="1"/>
    <s v="1023212"/>
    <x v="298"/>
    <s v="Huesos"/>
    <s v="Huesos Cuarto Centra"/>
    <x v="1"/>
    <m/>
    <m/>
    <m/>
    <n v="0"/>
    <n v="0"/>
    <n v="19000"/>
    <m/>
    <m/>
    <n v="19000"/>
    <s v="Sobre ingreso"/>
    <n v="0"/>
  </r>
  <r>
    <x v="585"/>
    <x v="7"/>
    <s v="Cerdo"/>
    <x v="1"/>
    <s v="1023218"/>
    <x v="508"/>
    <s v="Subprod"/>
    <s v="Subprod Visceras"/>
    <x v="6"/>
    <n v="-10060"/>
    <n v="118859"/>
    <n v="120000"/>
    <n v="-10060"/>
    <n v="118859"/>
    <n v="120000"/>
    <n v="120000"/>
    <m/>
    <n v="0"/>
    <s v="OK"/>
    <n v="0"/>
  </r>
  <r>
    <x v="567"/>
    <x v="7"/>
    <s v="Cerdo"/>
    <x v="1"/>
    <s v="1023219"/>
    <x v="174"/>
    <s v="Pernil"/>
    <s v="Pernil Pierna"/>
    <x v="6"/>
    <m/>
    <m/>
    <m/>
    <n v="0"/>
    <n v="24000"/>
    <n v="24000"/>
    <n v="24000"/>
    <m/>
    <n v="0"/>
    <s v="OK"/>
    <n v="0"/>
  </r>
  <r>
    <x v="398"/>
    <x v="7"/>
    <s v="Cerdo"/>
    <x v="1"/>
    <s v="1023247"/>
    <x v="350"/>
    <s v="Panceta"/>
    <s v="Panceta s/Cuero"/>
    <x v="8"/>
    <n v="1530"/>
    <n v="0"/>
    <n v="1000"/>
    <n v="1530"/>
    <n v="0"/>
    <n v="3530"/>
    <n v="3530"/>
    <m/>
    <n v="0"/>
    <s v="OK"/>
    <n v="0"/>
  </r>
  <r>
    <x v="399"/>
    <x v="7"/>
    <s v="Cerdo"/>
    <x v="1"/>
    <s v="1023257"/>
    <x v="351"/>
    <s v="Recortes"/>
    <s v="Recortes No Magro"/>
    <x v="6"/>
    <n v="2390"/>
    <n v="0"/>
    <n v="0"/>
    <n v="2390"/>
    <n v="0"/>
    <n v="0"/>
    <m/>
    <m/>
    <n v="0"/>
    <s v="OK"/>
    <n v="0"/>
  </r>
  <r>
    <x v="400"/>
    <x v="7"/>
    <s v="Cerdo"/>
    <x v="1"/>
    <s v="1023265"/>
    <x v="352"/>
    <s v="Cost-Pec"/>
    <s v="Cost-Pec Trozos"/>
    <x v="8"/>
    <n v="3868"/>
    <n v="7132"/>
    <n v="11000"/>
    <n v="3868"/>
    <n v="7132"/>
    <n v="15031"/>
    <n v="15031"/>
    <m/>
    <n v="0"/>
    <s v="OK"/>
    <n v="0"/>
  </r>
  <r>
    <x v="401"/>
    <x v="7"/>
    <s v="Cerdo"/>
    <x v="1"/>
    <s v="1023273"/>
    <x v="353"/>
    <s v="Pierna"/>
    <s v="Pierna Pulpa Fina"/>
    <x v="5"/>
    <n v="-23597"/>
    <n v="55337"/>
    <n v="32000"/>
    <n v="-23597"/>
    <n v="55337"/>
    <n v="36288"/>
    <n v="36287.68"/>
    <m/>
    <n v="0.31999999999970896"/>
    <s v="Sobre ingreso"/>
    <n v="0"/>
  </r>
  <r>
    <x v="402"/>
    <x v="7"/>
    <s v="Cerdo"/>
    <x v="1"/>
    <s v="1023274"/>
    <x v="354"/>
    <s v="Pierna"/>
    <s v="Pierna Pulpa Fina"/>
    <x v="5"/>
    <n v="-7814"/>
    <n v="44844"/>
    <n v="36288"/>
    <n v="-7814"/>
    <n v="44844"/>
    <n v="36288"/>
    <n v="38102.080000000002"/>
    <m/>
    <n v="-1814.0800000000017"/>
    <s v="Pendiente de ingreso"/>
    <n v="0"/>
  </r>
  <r>
    <x v="538"/>
    <x v="7"/>
    <s v="Cerdo"/>
    <x v="1"/>
    <s v="1023276"/>
    <x v="472"/>
    <s v="Pierna"/>
    <s v="Pierna Pulpa Fina"/>
    <x v="5"/>
    <n v="-8803"/>
    <n v="27308"/>
    <n v="18144"/>
    <n v="-8803"/>
    <n v="27308"/>
    <n v="19200"/>
    <n v="19199.642"/>
    <m/>
    <n v="0.35800000000017462"/>
    <s v="Sobre ingreso"/>
    <n v="0"/>
  </r>
  <r>
    <x v="608"/>
    <x v="7"/>
    <s v="Cerdo"/>
    <x v="1"/>
    <s v="1023284"/>
    <x v="137"/>
    <s v="Subprod"/>
    <s v="Subprod Visceras"/>
    <x v="6"/>
    <n v="-1406"/>
    <n v="1406"/>
    <n v="0"/>
    <n v="-1406"/>
    <n v="1406"/>
    <n v="0"/>
    <m/>
    <m/>
    <n v="0"/>
    <s v="OK"/>
    <n v="0"/>
  </r>
  <r>
    <x v="403"/>
    <x v="7"/>
    <s v="Cerdo"/>
    <x v="1"/>
    <s v="1023290"/>
    <x v="355"/>
    <s v="Huesos"/>
    <s v="Huesos Cuarto Traser"/>
    <x v="2"/>
    <n v="5240"/>
    <n v="0"/>
    <n v="5240"/>
    <n v="5240"/>
    <n v="0"/>
    <n v="5240"/>
    <m/>
    <m/>
    <n v="5240"/>
    <s v="Sobre ingreso"/>
    <n v="0"/>
  </r>
  <r>
    <x v="404"/>
    <x v="7"/>
    <s v="Cerdo"/>
    <x v="1"/>
    <s v="1023291"/>
    <x v="356"/>
    <s v="Huesos"/>
    <s v="Huesos Cuarto Centra"/>
    <x v="2"/>
    <n v="-3243"/>
    <n v="37378"/>
    <n v="34136"/>
    <n v="-3243"/>
    <n v="37378"/>
    <n v="36000"/>
    <n v="36000"/>
    <m/>
    <n v="0"/>
    <s v="OK"/>
    <n v="0"/>
  </r>
  <r>
    <x v="405"/>
    <x v="7"/>
    <s v="Cerdo"/>
    <x v="1"/>
    <s v="1023302"/>
    <x v="169"/>
    <s v="Grasas"/>
    <s v="Grasa Interior"/>
    <x v="6"/>
    <n v="1580"/>
    <n v="0"/>
    <n v="1580"/>
    <n v="1580"/>
    <n v="46420"/>
    <n v="48000"/>
    <n v="48000"/>
    <m/>
    <n v="0"/>
    <s v="OK"/>
    <n v="0"/>
  </r>
  <r>
    <x v="264"/>
    <x v="7"/>
    <s v="Cerdo"/>
    <x v="1"/>
    <s v="1023306"/>
    <x v="195"/>
    <s v="Cueros"/>
    <s v="Cuero Mixto"/>
    <x v="2"/>
    <n v="-81658"/>
    <n v="471063"/>
    <n v="389404"/>
    <n v="-81658"/>
    <n v="354829"/>
    <n v="219404"/>
    <m/>
    <m/>
    <n v="219404"/>
    <s v="Sobre ingreso"/>
    <n v="0"/>
  </r>
  <r>
    <x v="406"/>
    <x v="7"/>
    <s v="Cerdo"/>
    <x v="1"/>
    <s v="1023318"/>
    <x v="357"/>
    <s v="Recortes"/>
    <s v="Recortes No Magro"/>
    <x v="6"/>
    <n v="-7255"/>
    <n v="7255"/>
    <n v="0"/>
    <n v="-7255"/>
    <n v="7255"/>
    <n v="0"/>
    <m/>
    <m/>
    <n v="0"/>
    <s v="OK"/>
    <n v="0"/>
  </r>
  <r>
    <x v="407"/>
    <x v="7"/>
    <s v="Cerdo"/>
    <x v="1"/>
    <s v="1023319"/>
    <x v="358"/>
    <s v="Recortes"/>
    <s v="Recortes No Magro"/>
    <x v="6"/>
    <n v="-7525"/>
    <n v="29853"/>
    <n v="24000"/>
    <n v="-7525"/>
    <n v="29853"/>
    <n v="24000"/>
    <n v="24000"/>
    <m/>
    <n v="0"/>
    <s v="OK"/>
    <n v="0"/>
  </r>
  <r>
    <x v="475"/>
    <x v="7"/>
    <s v="Cerdo"/>
    <x v="1"/>
    <s v="1023324"/>
    <x v="263"/>
    <s v="Pierna"/>
    <s v="Pierna Pulpa"/>
    <x v="6"/>
    <n v="4289"/>
    <n v="400229"/>
    <n v="420229"/>
    <n v="4289"/>
    <n v="400229"/>
    <n v="408000"/>
    <n v="264020"/>
    <m/>
    <n v="143980"/>
    <s v="Sobre ingreso"/>
    <n v="0"/>
  </r>
  <r>
    <x v="499"/>
    <x v="7"/>
    <s v="Cerdo"/>
    <x v="1"/>
    <s v="1023343"/>
    <x v="437"/>
    <s v="Recortes"/>
    <s v="Recortes No Magro"/>
    <x v="6"/>
    <n v="-46820"/>
    <n v="190820"/>
    <n v="144000"/>
    <n v="-46820"/>
    <n v="190820"/>
    <n v="144000"/>
    <n v="144010"/>
    <m/>
    <n v="-10"/>
    <s v="Pendiente de ingreso"/>
    <n v="0"/>
  </r>
  <r>
    <x v="476"/>
    <x v="7"/>
    <s v="Cerdo"/>
    <x v="1"/>
    <s v="1023353"/>
    <x v="253"/>
    <s v="Paleta"/>
    <s v="Paleta Pulpa"/>
    <x v="7"/>
    <n v="9367"/>
    <n v="0"/>
    <n v="9367"/>
    <n v="9367"/>
    <n v="0"/>
    <n v="9367"/>
    <m/>
    <m/>
    <n v="9367"/>
    <s v="Sobre ingreso"/>
    <n v="0"/>
  </r>
  <r>
    <x v="539"/>
    <x v="7"/>
    <s v="Cerdo"/>
    <x v="1"/>
    <s v="1023354"/>
    <x v="473"/>
    <s v="Pernil"/>
    <s v="Pernil Mano"/>
    <x v="2"/>
    <n v="-33506"/>
    <n v="80947"/>
    <n v="69483"/>
    <n v="-33506"/>
    <n v="80947"/>
    <n v="72000"/>
    <n v="74440"/>
    <m/>
    <n v="-2440"/>
    <s v="Pendiente de ingreso"/>
    <n v="0"/>
  </r>
  <r>
    <x v="529"/>
    <x v="7"/>
    <s v="Cerdo"/>
    <x v="1"/>
    <s v="1023362"/>
    <x v="465"/>
    <s v="Vara Gordo"/>
    <s v="Vara Cuarto Delanter"/>
    <x v="2"/>
    <n v="-6949"/>
    <n v="0"/>
    <n v="0"/>
    <n v="-6949"/>
    <n v="0"/>
    <n v="0"/>
    <m/>
    <m/>
    <n v="0"/>
    <s v="OK"/>
    <n v="0"/>
  </r>
  <r>
    <x v="530"/>
    <x v="7"/>
    <s v="Cerdo"/>
    <x v="1"/>
    <s v="1023363"/>
    <x v="466"/>
    <s v="Vara Gordo"/>
    <s v="Vara Cuarto Trasero"/>
    <x v="2"/>
    <n v="-6127"/>
    <n v="0"/>
    <n v="0"/>
    <n v="-6127"/>
    <n v="0"/>
    <n v="0"/>
    <m/>
    <m/>
    <n v="0"/>
    <s v="OK"/>
    <n v="0"/>
  </r>
  <r>
    <x v="540"/>
    <x v="7"/>
    <s v="Cerdo"/>
    <x v="1"/>
    <s v="1023364"/>
    <x v="474"/>
    <s v="Subprod"/>
    <s v="Subprod Patas-Manos"/>
    <x v="2"/>
    <n v="-195"/>
    <n v="195"/>
    <n v="0"/>
    <n v="-195"/>
    <n v="195"/>
    <n v="0"/>
    <m/>
    <m/>
    <n v="0"/>
    <s v="OK"/>
    <n v="0"/>
  </r>
  <r>
    <x v="541"/>
    <x v="7"/>
    <s v="Cerdo"/>
    <x v="1"/>
    <s v="1023365"/>
    <x v="475"/>
    <s v="Grasas"/>
    <s v="Grasa Interior"/>
    <x v="2"/>
    <n v="-19"/>
    <n v="0"/>
    <n v="0"/>
    <n v="-19"/>
    <n v="0"/>
    <n v="0"/>
    <m/>
    <m/>
    <n v="0"/>
    <s v="OK"/>
    <n v="0"/>
  </r>
  <r>
    <x v="542"/>
    <x v="7"/>
    <s v="Cerdo"/>
    <x v="1"/>
    <s v="1023366"/>
    <x v="476"/>
    <s v="Subprod"/>
    <s v="Subprod Patas-Manos"/>
    <x v="2"/>
    <n v="-345"/>
    <n v="345"/>
    <n v="0"/>
    <n v="-345"/>
    <n v="345"/>
    <n v="0"/>
    <m/>
    <m/>
    <n v="0"/>
    <s v="OK"/>
    <n v="0"/>
  </r>
  <r>
    <x v="543"/>
    <x v="7"/>
    <s v="Cerdo"/>
    <x v="1"/>
    <s v="1023367"/>
    <x v="477"/>
    <s v="Cabeza"/>
    <s v="Cabeza Entera"/>
    <x v="2"/>
    <n v="-346"/>
    <n v="0"/>
    <n v="0"/>
    <n v="-346"/>
    <n v="0"/>
    <n v="0"/>
    <m/>
    <m/>
    <n v="0"/>
    <s v="OK"/>
    <n v="0"/>
  </r>
  <r>
    <x v="531"/>
    <x v="7"/>
    <s v="Cerdo"/>
    <x v="1"/>
    <s v="1023368"/>
    <x v="467"/>
    <s v="Vara Gordo"/>
    <s v="Vara Cuarto Central"/>
    <x v="2"/>
    <n v="-6377"/>
    <n v="0"/>
    <n v="0"/>
    <n v="-6377"/>
    <n v="0"/>
    <n v="0"/>
    <m/>
    <m/>
    <n v="0"/>
    <s v="OK"/>
    <n v="0"/>
  </r>
  <r>
    <x v="634"/>
    <x v="7"/>
    <s v="Cerdo"/>
    <x v="1"/>
    <s v="1023373"/>
    <x v="543"/>
    <s v="Pernil"/>
    <s v="Pernil Mano"/>
    <x v="2"/>
    <n v="0"/>
    <n v="99000"/>
    <n v="99000"/>
    <n v="0"/>
    <n v="99000"/>
    <n v="99000"/>
    <n v="104000"/>
    <m/>
    <n v="-5000"/>
    <s v="Pendiente de ingreso"/>
    <n v="0"/>
  </r>
  <r>
    <x v="544"/>
    <x v="7"/>
    <s v="Cerdo"/>
    <x v="1"/>
    <s v="1023375"/>
    <x v="478"/>
    <s v="Subprod"/>
    <s v="Subprod Tripa"/>
    <x v="6"/>
    <n v="8112"/>
    <n v="8000"/>
    <n v="24000"/>
    <n v="8112"/>
    <n v="8000"/>
    <n v="12012"/>
    <n v="12012"/>
    <m/>
    <n v="0"/>
    <s v="OK"/>
    <n v="0"/>
  </r>
  <r>
    <x v="500"/>
    <x v="7"/>
    <s v="Cerdo"/>
    <x v="1"/>
    <s v="1023383"/>
    <x v="438"/>
    <s v="Subprod"/>
    <s v="Subprod Visceras"/>
    <x v="6"/>
    <n v="-4987"/>
    <n v="4987"/>
    <n v="0"/>
    <n v="-4987"/>
    <n v="4987"/>
    <n v="0"/>
    <m/>
    <m/>
    <n v="0"/>
    <s v="OK"/>
    <n v="0"/>
  </r>
  <r>
    <x v="568"/>
    <x v="7"/>
    <s v="Cerdo"/>
    <x v="1"/>
    <s v="1023387"/>
    <x v="132"/>
    <s v="Recortes"/>
    <s v="Recortes No Magro"/>
    <x v="7"/>
    <n v="0"/>
    <n v="24000"/>
    <n v="24000"/>
    <n v="0"/>
    <n v="24000"/>
    <n v="24000"/>
    <m/>
    <m/>
    <n v="24000"/>
    <s v="Sobre ingreso"/>
    <n v="0"/>
  </r>
  <r>
    <x v="546"/>
    <x v="7"/>
    <s v="Cerdo"/>
    <x v="1"/>
    <s v="1023389"/>
    <x v="479"/>
    <s v="Recortes"/>
    <s v="Recortes No Magro"/>
    <x v="7"/>
    <n v="580"/>
    <n v="0"/>
    <n v="580"/>
    <n v="580"/>
    <n v="0"/>
    <n v="580"/>
    <m/>
    <m/>
    <n v="580"/>
    <s v="Sobre ingreso"/>
    <n v="0"/>
  </r>
  <r>
    <x v="493"/>
    <x v="7"/>
    <s v="Cerdo"/>
    <x v="1"/>
    <s v="1023391"/>
    <x v="205"/>
    <s v="Recortes"/>
    <s v="Recortes No Magro"/>
    <x v="7"/>
    <n v="7221"/>
    <n v="0"/>
    <n v="7221"/>
    <n v="7221"/>
    <n v="0"/>
    <n v="0"/>
    <m/>
    <m/>
    <n v="0"/>
    <s v="OK"/>
    <n v="0"/>
  </r>
  <r>
    <x v="569"/>
    <x v="7"/>
    <s v="Cerdo"/>
    <x v="1"/>
    <s v="1023400"/>
    <x v="497"/>
    <s v="Pierna"/>
    <s v="Pierna Pulpa"/>
    <x v="7"/>
    <n v="2870"/>
    <n v="5800"/>
    <n v="24000"/>
    <n v="2870"/>
    <n v="5800"/>
    <n v="24000"/>
    <n v="8010"/>
    <m/>
    <n v="15990"/>
    <s v="Sobre ingreso"/>
    <n v="0"/>
  </r>
  <r>
    <x v="610"/>
    <x v="7"/>
    <s v="Cerdo"/>
    <x v="1"/>
    <s v="1023409"/>
    <x v="157"/>
    <s v="Chuleta"/>
    <s v="Chuleta Huesos"/>
    <x v="6"/>
    <n v="0"/>
    <n v="22000"/>
    <n v="22000"/>
    <n v="0"/>
    <n v="22000"/>
    <n v="22000"/>
    <m/>
    <m/>
    <n v="22000"/>
    <s v="Sobre ingreso"/>
    <n v="0"/>
  </r>
  <r>
    <x v="635"/>
    <x v="7"/>
    <s v="Cerdo"/>
    <x v="1"/>
    <s v="1023410"/>
    <x v="544"/>
    <s v="Filete"/>
    <s v="Filete c/Cabeza"/>
    <x v="5"/>
    <m/>
    <m/>
    <m/>
    <m/>
    <m/>
    <m/>
    <n v="115"/>
    <m/>
    <n v="-115"/>
    <s v="Pendiente de ingreso"/>
    <n v="0"/>
  </r>
  <r>
    <x v="586"/>
    <x v="7"/>
    <s v="Cerdo"/>
    <x v="1"/>
    <s v="1023411"/>
    <x v="509"/>
    <s v="Pierna"/>
    <s v="Pierna Pulpa Fina"/>
    <x v="2"/>
    <n v="-45877"/>
    <n v="165877"/>
    <n v="120000"/>
    <n v="-45877"/>
    <n v="161299"/>
    <n v="120000"/>
    <n v="129129"/>
    <m/>
    <n v="-9129"/>
    <s v="Pendiente de ingreso"/>
    <n v="0"/>
  </r>
  <r>
    <x v="587"/>
    <x v="7"/>
    <s v="Cerdo"/>
    <x v="1"/>
    <s v="1023412"/>
    <x v="510"/>
    <s v="Pierna"/>
    <s v="Pierna Pulpa"/>
    <x v="2"/>
    <n v="-7239"/>
    <n v="127239"/>
    <n v="120000"/>
    <n v="-7239"/>
    <n v="127239"/>
    <n v="120000"/>
    <n v="127565"/>
    <m/>
    <n v="-7565"/>
    <s v="Pendiente de ingreso"/>
    <n v="0"/>
  </r>
  <r>
    <x v="588"/>
    <x v="7"/>
    <s v="Cerdo"/>
    <x v="1"/>
    <s v="1023417"/>
    <x v="511"/>
    <s v="Pierna"/>
    <s v="Pierna Pulpa"/>
    <x v="7"/>
    <n v="37245"/>
    <n v="37705"/>
    <n v="24000"/>
    <n v="37245"/>
    <n v="37705"/>
    <n v="24000"/>
    <n v="40035"/>
    <m/>
    <n v="-16035"/>
    <s v="Pendiente de ingreso"/>
    <n v="0"/>
  </r>
  <r>
    <x v="611"/>
    <x v="7"/>
    <s v="Cerdo"/>
    <x v="1"/>
    <s v="1023421"/>
    <x v="114"/>
    <s v="Cost-Pec"/>
    <s v="Cost-Pec Entero"/>
    <x v="6"/>
    <n v="-7707"/>
    <n v="31707"/>
    <n v="24000"/>
    <n v="-7707"/>
    <n v="31707"/>
    <n v="24000"/>
    <n v="24000"/>
    <m/>
    <n v="0"/>
    <s v="OK"/>
    <n v="0"/>
  </r>
  <r>
    <x v="636"/>
    <x v="7"/>
    <s v="Cerdo"/>
    <x v="1"/>
    <s v="1023422"/>
    <x v="193"/>
    <s v="Subprod"/>
    <s v="Subprod Tripa"/>
    <x v="7"/>
    <m/>
    <m/>
    <m/>
    <n v="0"/>
    <n v="0"/>
    <n v="7875"/>
    <n v="7875"/>
    <m/>
    <n v="0"/>
    <s v="OK"/>
    <n v="0"/>
  </r>
  <r>
    <x v="612"/>
    <x v="7"/>
    <s v="Cerdo"/>
    <x v="1"/>
    <s v="1023429"/>
    <x v="529"/>
    <s v="Pierna"/>
    <s v="Pierna Pulpa Fina"/>
    <x v="7"/>
    <m/>
    <m/>
    <m/>
    <m/>
    <m/>
    <m/>
    <n v="2800"/>
    <m/>
    <n v="-2800"/>
    <s v="Pendiente de ingreso"/>
    <n v="0"/>
  </r>
  <r>
    <x v="637"/>
    <x v="7"/>
    <s v="Cerdo"/>
    <x v="1"/>
    <s v="1023432"/>
    <x v="207"/>
    <s v="Pierna"/>
    <s v="Pierna Pulpa"/>
    <x v="6"/>
    <m/>
    <m/>
    <m/>
    <n v="0"/>
    <n v="24000"/>
    <n v="24000"/>
    <n v="24000"/>
    <m/>
    <n v="0"/>
    <s v="OK"/>
    <n v="0"/>
  </r>
  <r>
    <x v="638"/>
    <x v="7"/>
    <s v="Cerdo"/>
    <x v="1"/>
    <s v="1023434"/>
    <x v="290"/>
    <s v="Cabeza"/>
    <s v="Cabeza Entera"/>
    <x v="6"/>
    <m/>
    <m/>
    <m/>
    <n v="0"/>
    <n v="264132"/>
    <n v="264132"/>
    <n v="360582"/>
    <m/>
    <n v="-96450"/>
    <s v="Pendiente de ingreso"/>
    <n v="0"/>
  </r>
  <r>
    <x v="93"/>
    <x v="7"/>
    <s v="Cerdo"/>
    <x v="2"/>
    <s v="1020086"/>
    <x v="84"/>
    <s v="Lomo"/>
    <s v="Lomo Centro"/>
    <x v="0"/>
    <m/>
    <m/>
    <m/>
    <m/>
    <m/>
    <m/>
    <m/>
    <n v="26374.977999999999"/>
    <n v="0"/>
    <s v="OK"/>
    <n v="0"/>
  </r>
  <r>
    <x v="94"/>
    <x v="7"/>
    <s v="Cerdo"/>
    <x v="2"/>
    <s v="1020105"/>
    <x v="85"/>
    <s v="Lomo"/>
    <s v="Lomo Centro"/>
    <x v="9"/>
    <m/>
    <m/>
    <m/>
    <m/>
    <m/>
    <m/>
    <m/>
    <n v="54186.036"/>
    <n v="0"/>
    <s v="OK"/>
    <n v="0"/>
  </r>
  <r>
    <x v="95"/>
    <x v="7"/>
    <s v="Cerdo"/>
    <x v="2"/>
    <s v="1020110"/>
    <x v="86"/>
    <s v="Lomo"/>
    <s v="Lomo MM Loin"/>
    <x v="9"/>
    <m/>
    <m/>
    <m/>
    <m/>
    <m/>
    <m/>
    <m/>
    <n v="651632.28799999994"/>
    <n v="0"/>
    <s v="OK"/>
    <n v="0"/>
  </r>
  <r>
    <x v="96"/>
    <x v="7"/>
    <s v="Cerdo"/>
    <x v="2"/>
    <s v="1020284"/>
    <x v="87"/>
    <s v="Pierna"/>
    <s v="Pierna Pulpa Fina"/>
    <x v="9"/>
    <m/>
    <m/>
    <m/>
    <m/>
    <m/>
    <m/>
    <m/>
    <n v="406.49"/>
    <n v="0"/>
    <s v="OK"/>
    <n v="0"/>
  </r>
  <r>
    <x v="97"/>
    <x v="7"/>
    <s v="Cerdo"/>
    <x v="2"/>
    <s v="1020326"/>
    <x v="88"/>
    <s v="Paleta"/>
    <s v="Paleta Pulpa"/>
    <x v="9"/>
    <m/>
    <m/>
    <m/>
    <m/>
    <m/>
    <m/>
    <m/>
    <n v="224893.69"/>
    <n v="0"/>
    <s v="OK"/>
    <n v="0"/>
  </r>
  <r>
    <x v="98"/>
    <x v="7"/>
    <s v="Cerdo"/>
    <x v="2"/>
    <s v="1020339"/>
    <x v="89"/>
    <s v="Grasas"/>
    <s v="Grasa Lomo Tocino"/>
    <x v="0"/>
    <m/>
    <m/>
    <m/>
    <m/>
    <m/>
    <m/>
    <m/>
    <n v="178500.014"/>
    <n v="0"/>
    <s v="OK"/>
    <n v="0"/>
  </r>
  <r>
    <x v="100"/>
    <x v="7"/>
    <s v="Cerdo"/>
    <x v="2"/>
    <s v="1020352"/>
    <x v="91"/>
    <s v="Cueros"/>
    <s v="Cuero Panceta"/>
    <x v="0"/>
    <m/>
    <m/>
    <m/>
    <m/>
    <m/>
    <m/>
    <m/>
    <n v="14677.52"/>
    <n v="0"/>
    <s v="OK"/>
    <n v="0"/>
  </r>
  <r>
    <x v="101"/>
    <x v="7"/>
    <s v="Cerdo"/>
    <x v="2"/>
    <s v="1020367"/>
    <x v="92"/>
    <s v="Grasas"/>
    <s v="Grasa Gordura"/>
    <x v="0"/>
    <m/>
    <m/>
    <m/>
    <m/>
    <m/>
    <m/>
    <m/>
    <n v="138440.758"/>
    <n v="0"/>
    <s v="OK"/>
    <n v="0"/>
  </r>
  <r>
    <x v="102"/>
    <x v="7"/>
    <s v="Cerdo"/>
    <x v="2"/>
    <s v="1020412"/>
    <x v="93"/>
    <s v="Recortes"/>
    <s v="Recortes No Magro"/>
    <x v="0"/>
    <m/>
    <m/>
    <m/>
    <m/>
    <m/>
    <m/>
    <m/>
    <n v="73218.035999999993"/>
    <n v="0"/>
    <s v="OK"/>
    <n v="0"/>
  </r>
  <r>
    <x v="103"/>
    <x v="7"/>
    <s v="Cerdo"/>
    <x v="2"/>
    <s v="1020589"/>
    <x v="94"/>
    <s v="Lomo"/>
    <s v="Lomo MM Loin"/>
    <x v="9"/>
    <m/>
    <m/>
    <m/>
    <m/>
    <m/>
    <m/>
    <m/>
    <n v="114792.92600000001"/>
    <n v="0"/>
    <s v="OK"/>
    <n v="0"/>
  </r>
  <r>
    <x v="104"/>
    <x v="7"/>
    <s v="Cerdo"/>
    <x v="2"/>
    <s v="1020592"/>
    <x v="95"/>
    <s v="Lomo"/>
    <s v="Lomo Vetado"/>
    <x v="9"/>
    <m/>
    <m/>
    <m/>
    <m/>
    <m/>
    <m/>
    <m/>
    <n v="293163.92200000002"/>
    <n v="0"/>
    <s v="OK"/>
    <n v="0"/>
  </r>
  <r>
    <x v="105"/>
    <x v="7"/>
    <s v="Cerdo"/>
    <x v="2"/>
    <s v="1020620"/>
    <x v="96"/>
    <s v="Lomo"/>
    <s v="Lomo Vetado"/>
    <x v="9"/>
    <m/>
    <m/>
    <m/>
    <m/>
    <m/>
    <m/>
    <m/>
    <n v="28423.944"/>
    <n v="0"/>
    <s v="OK"/>
    <n v="0"/>
  </r>
  <r>
    <x v="106"/>
    <x v="7"/>
    <s v="Cerdo"/>
    <x v="2"/>
    <s v="1020636"/>
    <x v="97"/>
    <s v="Filete"/>
    <s v="Filete c/Cabeza"/>
    <x v="9"/>
    <m/>
    <m/>
    <m/>
    <m/>
    <m/>
    <m/>
    <m/>
    <n v="13582.004000000001"/>
    <n v="0"/>
    <s v="OK"/>
    <n v="0"/>
  </r>
  <r>
    <x v="107"/>
    <x v="7"/>
    <s v="Cerdo"/>
    <x v="2"/>
    <s v="1020637"/>
    <x v="98"/>
    <s v="Panceta"/>
    <s v="Panceta s/Cuero"/>
    <x v="9"/>
    <m/>
    <m/>
    <m/>
    <m/>
    <m/>
    <m/>
    <m/>
    <n v="247648.39799999999"/>
    <n v="0"/>
    <s v="OK"/>
    <n v="0"/>
  </r>
  <r>
    <x v="109"/>
    <x v="7"/>
    <s v="Cerdo"/>
    <x v="2"/>
    <s v="1020664"/>
    <x v="100"/>
    <s v="Pierna"/>
    <s v="Pierna Pulpa Fina"/>
    <x v="9"/>
    <m/>
    <m/>
    <m/>
    <m/>
    <m/>
    <m/>
    <m/>
    <n v="9086.5759999999991"/>
    <n v="0"/>
    <s v="OK"/>
    <n v="0"/>
  </r>
  <r>
    <x v="112"/>
    <x v="7"/>
    <s v="Cerdo"/>
    <x v="2"/>
    <s v="1020681"/>
    <x v="103"/>
    <s v="Lomo"/>
    <s v="Lomo MM Loin"/>
    <x v="9"/>
    <m/>
    <m/>
    <m/>
    <m/>
    <m/>
    <m/>
    <m/>
    <n v="7331.7079999999996"/>
    <n v="0"/>
    <s v="OK"/>
    <n v="0"/>
  </r>
  <r>
    <x v="113"/>
    <x v="7"/>
    <s v="Cerdo"/>
    <x v="2"/>
    <s v="1020704"/>
    <x v="104"/>
    <s v="Filete"/>
    <s v="Filete c/Cabeza"/>
    <x v="9"/>
    <m/>
    <m/>
    <m/>
    <m/>
    <m/>
    <m/>
    <m/>
    <n v="439.99799999999999"/>
    <n v="0"/>
    <s v="OK"/>
    <n v="0"/>
  </r>
  <r>
    <x v="114"/>
    <x v="7"/>
    <s v="Cerdo"/>
    <x v="2"/>
    <s v="1020715"/>
    <x v="105"/>
    <s v="Panceta"/>
    <s v="Panceta c/Cuero"/>
    <x v="9"/>
    <m/>
    <m/>
    <m/>
    <m/>
    <m/>
    <m/>
    <m/>
    <n v="4152.1559999999999"/>
    <n v="0"/>
    <s v="OK"/>
    <n v="0"/>
  </r>
  <r>
    <x v="115"/>
    <x v="7"/>
    <s v="Cerdo"/>
    <x v="2"/>
    <s v="1020731"/>
    <x v="106"/>
    <s v="Panceta"/>
    <s v="Panceta s/Cuero"/>
    <x v="9"/>
    <m/>
    <m/>
    <m/>
    <m/>
    <m/>
    <m/>
    <m/>
    <n v="26439.892"/>
    <n v="0"/>
    <s v="OK"/>
    <n v="0"/>
  </r>
  <r>
    <x v="116"/>
    <x v="7"/>
    <s v="Cerdo"/>
    <x v="2"/>
    <s v="1020758"/>
    <x v="107"/>
    <s v="Lomo"/>
    <s v="Lomo Vetado"/>
    <x v="9"/>
    <m/>
    <m/>
    <m/>
    <m/>
    <m/>
    <m/>
    <m/>
    <n v="14147.755999999999"/>
    <n v="0"/>
    <s v="OK"/>
    <n v="0"/>
  </r>
  <r>
    <x v="117"/>
    <x v="7"/>
    <s v="Cerdo"/>
    <x v="2"/>
    <s v="1020774"/>
    <x v="108"/>
    <s v="Prolijado"/>
    <s v="Prolijado Malaya"/>
    <x v="9"/>
    <m/>
    <m/>
    <m/>
    <m/>
    <m/>
    <m/>
    <m/>
    <n v="11440.005999999999"/>
    <n v="0"/>
    <s v="OK"/>
    <n v="0"/>
  </r>
  <r>
    <x v="118"/>
    <x v="7"/>
    <s v="Cerdo"/>
    <x v="2"/>
    <s v="1020802"/>
    <x v="109"/>
    <s v="Panceta"/>
    <s v="Panceta s/Cuero"/>
    <x v="9"/>
    <m/>
    <m/>
    <m/>
    <m/>
    <m/>
    <m/>
    <m/>
    <n v="13111.34"/>
    <n v="0"/>
    <s v="OK"/>
    <n v="0"/>
  </r>
  <r>
    <x v="119"/>
    <x v="7"/>
    <s v="Cerdo"/>
    <x v="2"/>
    <s v="1020810"/>
    <x v="110"/>
    <s v="Subprod"/>
    <s v="Subprod Tripa"/>
    <x v="9"/>
    <m/>
    <m/>
    <m/>
    <m/>
    <m/>
    <m/>
    <m/>
    <n v="1486.72"/>
    <n v="0"/>
    <s v="OK"/>
    <n v="0"/>
  </r>
  <r>
    <x v="271"/>
    <x v="7"/>
    <s v="Cerdo"/>
    <x v="2"/>
    <s v="1020822"/>
    <x v="249"/>
    <s v="Huesos"/>
    <s v="Huesos Cuarto Centra"/>
    <x v="5"/>
    <m/>
    <m/>
    <m/>
    <m/>
    <m/>
    <m/>
    <m/>
    <n v="8932.4539999999997"/>
    <n v="0"/>
    <s v="OK"/>
    <n v="0"/>
  </r>
  <r>
    <x v="272"/>
    <x v="7"/>
    <s v="Cerdo"/>
    <x v="2"/>
    <s v="1020828"/>
    <x v="156"/>
    <s v="Chuleta"/>
    <s v="Chuleta Huesos"/>
    <x v="5"/>
    <m/>
    <m/>
    <m/>
    <m/>
    <m/>
    <m/>
    <m/>
    <n v="63265.267999999996"/>
    <n v="0"/>
    <s v="OK"/>
    <n v="0"/>
  </r>
  <r>
    <x v="274"/>
    <x v="7"/>
    <s v="Cerdo"/>
    <x v="2"/>
    <s v="1020853"/>
    <x v="158"/>
    <s v="Filete"/>
    <s v="Filete c/Cabeza"/>
    <x v="7"/>
    <m/>
    <m/>
    <m/>
    <m/>
    <m/>
    <m/>
    <m/>
    <n v="145946.19399999999"/>
    <n v="0"/>
    <s v="OK"/>
    <n v="0"/>
  </r>
  <r>
    <x v="121"/>
    <x v="7"/>
    <s v="Cerdo"/>
    <x v="2"/>
    <s v="1020860"/>
    <x v="112"/>
    <s v="Lomo"/>
    <s v="Lomo Vetado"/>
    <x v="4"/>
    <m/>
    <m/>
    <m/>
    <m/>
    <m/>
    <m/>
    <m/>
    <n v="143936.59400000001"/>
    <n v="0"/>
    <s v="OK"/>
    <n v="0"/>
  </r>
  <r>
    <x v="122"/>
    <x v="7"/>
    <s v="Cerdo"/>
    <x v="2"/>
    <s v="1020861"/>
    <x v="113"/>
    <s v="Lomo"/>
    <s v="Lomo Vetado"/>
    <x v="4"/>
    <m/>
    <m/>
    <m/>
    <m/>
    <m/>
    <m/>
    <m/>
    <n v="127632.084"/>
    <n v="0"/>
    <s v="OK"/>
    <n v="0"/>
  </r>
  <r>
    <x v="125"/>
    <x v="7"/>
    <s v="Cerdo"/>
    <x v="2"/>
    <s v="1020904"/>
    <x v="116"/>
    <s v="Panceta"/>
    <s v="Panceta c/Cuero"/>
    <x v="4"/>
    <m/>
    <m/>
    <m/>
    <m/>
    <m/>
    <m/>
    <m/>
    <n v="88346.207999999999"/>
    <n v="0"/>
    <s v="OK"/>
    <n v="0"/>
  </r>
  <r>
    <x v="126"/>
    <x v="7"/>
    <s v="Cerdo"/>
    <x v="2"/>
    <s v="1020905"/>
    <x v="117"/>
    <s v="Panceta"/>
    <s v="Panceta c/Cuero"/>
    <x v="4"/>
    <m/>
    <m/>
    <m/>
    <m/>
    <m/>
    <m/>
    <m/>
    <n v="55719.43"/>
    <n v="0"/>
    <s v="OK"/>
    <n v="0"/>
  </r>
  <r>
    <x v="127"/>
    <x v="7"/>
    <s v="Cerdo"/>
    <x v="2"/>
    <s v="1020914"/>
    <x v="118"/>
    <s v="Panceta"/>
    <s v="Panceta c/Cuero"/>
    <x v="9"/>
    <m/>
    <m/>
    <m/>
    <m/>
    <m/>
    <m/>
    <m/>
    <n v="23026.558000000001"/>
    <n v="0"/>
    <s v="OK"/>
    <n v="0"/>
  </r>
  <r>
    <x v="129"/>
    <x v="7"/>
    <s v="Cerdo"/>
    <x v="2"/>
    <s v="1020925"/>
    <x v="120"/>
    <s v="Grasas"/>
    <s v="Grasa Forro"/>
    <x v="0"/>
    <m/>
    <m/>
    <m/>
    <m/>
    <m/>
    <m/>
    <m/>
    <n v="11896.987999999999"/>
    <n v="0"/>
    <s v="OK"/>
    <n v="0"/>
  </r>
  <r>
    <x v="130"/>
    <x v="7"/>
    <s v="Cerdo"/>
    <x v="2"/>
    <s v="1020944"/>
    <x v="121"/>
    <s v="Pierna"/>
    <s v="Pierna Pulpa"/>
    <x v="0"/>
    <m/>
    <m/>
    <m/>
    <m/>
    <m/>
    <m/>
    <m/>
    <n v="120434.29399999999"/>
    <n v="0"/>
    <s v="OK"/>
    <n v="0"/>
  </r>
  <r>
    <x v="132"/>
    <x v="7"/>
    <s v="Cerdo"/>
    <x v="2"/>
    <s v="1020990"/>
    <x v="123"/>
    <s v="Pierna"/>
    <s v="Pierna Pulpa Fina"/>
    <x v="9"/>
    <m/>
    <m/>
    <m/>
    <m/>
    <m/>
    <m/>
    <m/>
    <n v="1180.7919999999999"/>
    <n v="0"/>
    <s v="OK"/>
    <n v="0"/>
  </r>
  <r>
    <x v="133"/>
    <x v="7"/>
    <s v="Cerdo"/>
    <x v="2"/>
    <s v="1020991"/>
    <x v="124"/>
    <s v="Pierna"/>
    <s v="Pierna Pulpa Fina"/>
    <x v="9"/>
    <m/>
    <m/>
    <m/>
    <m/>
    <m/>
    <m/>
    <m/>
    <n v="14016.936"/>
    <n v="0"/>
    <s v="OK"/>
    <n v="0"/>
  </r>
  <r>
    <x v="486"/>
    <x v="7"/>
    <s v="Cerdo"/>
    <x v="2"/>
    <s v="1020993"/>
    <x v="214"/>
    <s v="Paleta"/>
    <s v="Paleta Entera"/>
    <x v="0"/>
    <m/>
    <m/>
    <m/>
    <m/>
    <m/>
    <m/>
    <m/>
    <n v="8151.72"/>
    <n v="0"/>
    <s v="OK"/>
    <n v="0"/>
  </r>
  <r>
    <x v="134"/>
    <x v="7"/>
    <s v="Cerdo"/>
    <x v="2"/>
    <s v="1021012"/>
    <x v="125"/>
    <s v="Plancha"/>
    <s v="Plancha s/Cuero"/>
    <x v="4"/>
    <m/>
    <m/>
    <m/>
    <m/>
    <m/>
    <m/>
    <m/>
    <n v="114629.89200000001"/>
    <n v="0"/>
    <s v="OK"/>
    <n v="0"/>
  </r>
  <r>
    <x v="278"/>
    <x v="7"/>
    <s v="Cerdo"/>
    <x v="2"/>
    <s v="1021020"/>
    <x v="254"/>
    <s v="Plancha"/>
    <s v="Plancha s/Cuero"/>
    <x v="6"/>
    <m/>
    <m/>
    <m/>
    <m/>
    <m/>
    <m/>
    <m/>
    <n v="72000"/>
    <n v="0"/>
    <s v="OK"/>
    <n v="0"/>
  </r>
  <r>
    <x v="135"/>
    <x v="7"/>
    <s v="Cerdo"/>
    <x v="2"/>
    <s v="1021023"/>
    <x v="126"/>
    <s v="Grasas"/>
    <s v="Grasa Gordura"/>
    <x v="0"/>
    <m/>
    <m/>
    <m/>
    <m/>
    <m/>
    <m/>
    <m/>
    <n v="94743.856"/>
    <n v="0"/>
    <s v="OK"/>
    <n v="0"/>
  </r>
  <r>
    <x v="279"/>
    <x v="7"/>
    <s v="Cerdo"/>
    <x v="2"/>
    <s v="1021026"/>
    <x v="222"/>
    <s v="Grasas"/>
    <s v="Grasa Gordura"/>
    <x v="6"/>
    <m/>
    <m/>
    <m/>
    <m/>
    <m/>
    <m/>
    <m/>
    <n v="68488.573999999993"/>
    <n v="0"/>
    <s v="OK"/>
    <n v="0"/>
  </r>
  <r>
    <x v="136"/>
    <x v="7"/>
    <s v="Cerdo"/>
    <x v="2"/>
    <s v="1021039"/>
    <x v="127"/>
    <s v="Cueros"/>
    <s v="Cuero Papada"/>
    <x v="0"/>
    <m/>
    <m/>
    <m/>
    <m/>
    <m/>
    <m/>
    <m/>
    <n v="50610.724000000002"/>
    <n v="0"/>
    <s v="OK"/>
    <n v="0"/>
  </r>
  <r>
    <x v="137"/>
    <x v="7"/>
    <s v="Cerdo"/>
    <x v="2"/>
    <s v="1021045"/>
    <x v="128"/>
    <s v="Pernil"/>
    <s v="Pernil Mano"/>
    <x v="4"/>
    <m/>
    <m/>
    <m/>
    <m/>
    <m/>
    <m/>
    <m/>
    <n v="89146.892000000007"/>
    <n v="0"/>
    <s v="OK"/>
    <n v="0"/>
  </r>
  <r>
    <x v="139"/>
    <x v="7"/>
    <s v="Cerdo"/>
    <x v="2"/>
    <s v="1021077"/>
    <x v="130"/>
    <s v="Grasas"/>
    <s v="Grasa Gordura"/>
    <x v="0"/>
    <m/>
    <m/>
    <m/>
    <m/>
    <m/>
    <m/>
    <m/>
    <n v="8003.6"/>
    <n v="0"/>
    <s v="OK"/>
    <n v="0"/>
  </r>
  <r>
    <x v="140"/>
    <x v="7"/>
    <s v="Cerdo"/>
    <x v="2"/>
    <s v="1021078"/>
    <x v="131"/>
    <s v="Recortes"/>
    <s v="Recortes No Magro"/>
    <x v="0"/>
    <m/>
    <m/>
    <m/>
    <m/>
    <m/>
    <m/>
    <m/>
    <n v="80028.198000000004"/>
    <n v="0"/>
    <s v="OK"/>
    <n v="0"/>
  </r>
  <r>
    <x v="142"/>
    <x v="7"/>
    <s v="Cerdo"/>
    <x v="2"/>
    <s v="1021085"/>
    <x v="133"/>
    <s v="Grasas"/>
    <s v="Grasa Gordura"/>
    <x v="0"/>
    <m/>
    <m/>
    <m/>
    <m/>
    <m/>
    <m/>
    <m/>
    <n v="22880.425999999999"/>
    <n v="0"/>
    <s v="OK"/>
    <n v="0"/>
  </r>
  <r>
    <x v="143"/>
    <x v="7"/>
    <s v="Cerdo"/>
    <x v="2"/>
    <s v="1021092"/>
    <x v="134"/>
    <s v="Recortes"/>
    <s v="Recortes No Magro"/>
    <x v="0"/>
    <m/>
    <m/>
    <m/>
    <m/>
    <m/>
    <m/>
    <m/>
    <n v="163303.742"/>
    <n v="0"/>
    <s v="OK"/>
    <n v="0"/>
  </r>
  <r>
    <x v="144"/>
    <x v="7"/>
    <s v="Cerdo"/>
    <x v="2"/>
    <s v="1021101"/>
    <x v="135"/>
    <s v="Subprod"/>
    <s v="Subprod Visceras"/>
    <x v="0"/>
    <m/>
    <m/>
    <m/>
    <m/>
    <m/>
    <m/>
    <m/>
    <n v="2188.6260000000002"/>
    <n v="0"/>
    <s v="OK"/>
    <n v="0"/>
  </r>
  <r>
    <x v="145"/>
    <x v="7"/>
    <s v="Cerdo"/>
    <x v="2"/>
    <s v="1021105"/>
    <x v="136"/>
    <s v="Subprod"/>
    <s v="Subprod Visceras"/>
    <x v="0"/>
    <m/>
    <m/>
    <m/>
    <m/>
    <m/>
    <m/>
    <m/>
    <n v="40510.252"/>
    <n v="0"/>
    <s v="OK"/>
    <n v="0"/>
  </r>
  <r>
    <x v="147"/>
    <x v="7"/>
    <s v="Cerdo"/>
    <x v="2"/>
    <s v="1021111"/>
    <x v="138"/>
    <s v="Grasas"/>
    <s v="Grasa Interior"/>
    <x v="0"/>
    <m/>
    <m/>
    <m/>
    <m/>
    <m/>
    <m/>
    <m/>
    <n v="4452.72"/>
    <n v="0"/>
    <s v="OK"/>
    <n v="0"/>
  </r>
  <r>
    <x v="148"/>
    <x v="7"/>
    <s v="Cerdo"/>
    <x v="2"/>
    <s v="1021115"/>
    <x v="139"/>
    <s v="Subprod"/>
    <s v="Subprod Visceras"/>
    <x v="2"/>
    <m/>
    <m/>
    <m/>
    <m/>
    <m/>
    <m/>
    <m/>
    <n v="6260.0039999999999"/>
    <n v="0"/>
    <s v="OK"/>
    <n v="0"/>
  </r>
  <r>
    <x v="149"/>
    <x v="7"/>
    <s v="Cerdo"/>
    <x v="2"/>
    <s v="1021136"/>
    <x v="140"/>
    <s v="Subprod"/>
    <s v="Subprod Visceras"/>
    <x v="9"/>
    <m/>
    <m/>
    <m/>
    <m/>
    <m/>
    <m/>
    <m/>
    <n v="10749.175999999999"/>
    <n v="0"/>
    <s v="OK"/>
    <n v="0"/>
  </r>
  <r>
    <x v="150"/>
    <x v="7"/>
    <s v="Cerdo"/>
    <x v="2"/>
    <s v="1021149"/>
    <x v="141"/>
    <s v="Huesos"/>
    <s v="Huesos Cuarto Centra"/>
    <x v="4"/>
    <m/>
    <m/>
    <m/>
    <m/>
    <m/>
    <m/>
    <m/>
    <n v="48000"/>
    <n v="0"/>
    <s v="OK"/>
    <n v="0"/>
  </r>
  <r>
    <x v="151"/>
    <x v="7"/>
    <s v="Cerdo"/>
    <x v="2"/>
    <s v="1021150"/>
    <x v="142"/>
    <s v="Huesos"/>
    <s v="Huesos Cuarto Centra"/>
    <x v="4"/>
    <m/>
    <m/>
    <m/>
    <m/>
    <m/>
    <m/>
    <m/>
    <n v="45056.002"/>
    <n v="0"/>
    <s v="OK"/>
    <n v="0"/>
  </r>
  <r>
    <x v="152"/>
    <x v="7"/>
    <s v="Cerdo"/>
    <x v="2"/>
    <s v="1021151"/>
    <x v="143"/>
    <s v="Huesos"/>
    <s v="Huesos Cuarto Delant"/>
    <x v="4"/>
    <m/>
    <m/>
    <m/>
    <m/>
    <m/>
    <m/>
    <m/>
    <n v="70886.241999999998"/>
    <n v="0"/>
    <s v="OK"/>
    <n v="0"/>
  </r>
  <r>
    <x v="153"/>
    <x v="7"/>
    <s v="Cerdo"/>
    <x v="2"/>
    <s v="1021152"/>
    <x v="144"/>
    <s v="Huesos"/>
    <s v="Huesos Cuarto Delant"/>
    <x v="4"/>
    <m/>
    <m/>
    <m/>
    <m/>
    <m/>
    <m/>
    <m/>
    <n v="22559.998"/>
    <n v="0"/>
    <s v="OK"/>
    <n v="0"/>
  </r>
  <r>
    <x v="154"/>
    <x v="7"/>
    <s v="Cerdo"/>
    <x v="2"/>
    <s v="1021156"/>
    <x v="145"/>
    <s v="Huesos"/>
    <s v="Huesos Cuarto Centra"/>
    <x v="4"/>
    <m/>
    <m/>
    <m/>
    <m/>
    <m/>
    <m/>
    <m/>
    <n v="37553.485999999997"/>
    <n v="0"/>
    <s v="OK"/>
    <n v="0"/>
  </r>
  <r>
    <x v="155"/>
    <x v="7"/>
    <s v="Cerdo"/>
    <x v="2"/>
    <s v="1021187"/>
    <x v="146"/>
    <s v="Cueros"/>
    <s v="Cuero Back"/>
    <x v="0"/>
    <m/>
    <m/>
    <m/>
    <m/>
    <m/>
    <m/>
    <m/>
    <n v="55838.728000000003"/>
    <n v="0"/>
    <s v="OK"/>
    <n v="0"/>
  </r>
  <r>
    <x v="156"/>
    <x v="7"/>
    <s v="Cerdo"/>
    <x v="2"/>
    <s v="1021204"/>
    <x v="89"/>
    <s v="Grasas"/>
    <s v="Grasa Lomo Tocino"/>
    <x v="2"/>
    <m/>
    <m/>
    <m/>
    <m/>
    <m/>
    <m/>
    <m/>
    <n v="26979.993999999999"/>
    <n v="0"/>
    <s v="OK"/>
    <n v="0"/>
  </r>
  <r>
    <x v="284"/>
    <x v="7"/>
    <s v="Cerdo"/>
    <x v="2"/>
    <s v="1021270"/>
    <x v="231"/>
    <s v="Cueros"/>
    <s v="Cuero Forro"/>
    <x v="6"/>
    <m/>
    <m/>
    <m/>
    <m/>
    <m/>
    <m/>
    <m/>
    <n v="3792.19"/>
    <n v="0"/>
    <s v="OK"/>
    <n v="0"/>
  </r>
  <r>
    <x v="285"/>
    <x v="7"/>
    <s v="Cerdo"/>
    <x v="2"/>
    <s v="1021272"/>
    <x v="238"/>
    <s v="Cueros"/>
    <s v="Cuero Forro"/>
    <x v="6"/>
    <m/>
    <m/>
    <m/>
    <m/>
    <m/>
    <m/>
    <m/>
    <n v="195031.592"/>
    <n v="0"/>
    <s v="OK"/>
    <n v="0"/>
  </r>
  <r>
    <x v="613"/>
    <x v="7"/>
    <s v="Cerdo"/>
    <x v="2"/>
    <s v="1021278"/>
    <x v="530"/>
    <s v="Pernil"/>
    <s v="Pernil Mano"/>
    <x v="1"/>
    <m/>
    <m/>
    <m/>
    <m/>
    <m/>
    <m/>
    <m/>
    <n v="20330.763999999999"/>
    <n v="0"/>
    <s v="OK"/>
    <n v="0"/>
  </r>
  <r>
    <x v="157"/>
    <x v="7"/>
    <s v="Cerdo"/>
    <x v="2"/>
    <s v="1021279"/>
    <x v="147"/>
    <s v="Huesos"/>
    <s v="Huesos Cuarto Centra"/>
    <x v="0"/>
    <m/>
    <m/>
    <m/>
    <m/>
    <m/>
    <m/>
    <m/>
    <n v="19577.628000000001"/>
    <n v="0"/>
    <s v="OK"/>
    <n v="0"/>
  </r>
  <r>
    <x v="159"/>
    <x v="7"/>
    <s v="Cerdo"/>
    <x v="2"/>
    <s v="1021385"/>
    <x v="149"/>
    <s v="Cueros"/>
    <s v="Cuero Mixto"/>
    <x v="0"/>
    <m/>
    <m/>
    <m/>
    <m/>
    <m/>
    <m/>
    <m/>
    <n v="113823.54"/>
    <n v="0"/>
    <s v="OK"/>
    <n v="0"/>
  </r>
  <r>
    <x v="286"/>
    <x v="7"/>
    <s v="Cerdo"/>
    <x v="2"/>
    <s v="1021398"/>
    <x v="158"/>
    <s v="Filete"/>
    <s v="Filete c/Cabeza"/>
    <x v="5"/>
    <m/>
    <m/>
    <m/>
    <m/>
    <m/>
    <m/>
    <m/>
    <n v="6752.5060000000003"/>
    <n v="0"/>
    <s v="OK"/>
    <n v="0"/>
  </r>
  <r>
    <x v="161"/>
    <x v="7"/>
    <s v="Cerdo"/>
    <x v="2"/>
    <s v="1021470"/>
    <x v="151"/>
    <s v="Pernil"/>
    <s v="Pernil Mano"/>
    <x v="4"/>
    <m/>
    <m/>
    <m/>
    <m/>
    <m/>
    <m/>
    <m/>
    <n v="24543.304"/>
    <n v="0"/>
    <s v="OK"/>
    <n v="0"/>
  </r>
  <r>
    <x v="289"/>
    <x v="7"/>
    <s v="Cerdo"/>
    <x v="2"/>
    <s v="1021538"/>
    <x v="259"/>
    <s v="Panceta"/>
    <s v="Panceta s/Cuero"/>
    <x v="5"/>
    <m/>
    <m/>
    <m/>
    <m/>
    <m/>
    <m/>
    <m/>
    <n v="51590.078000000001"/>
    <n v="0"/>
    <s v="OK"/>
    <n v="0"/>
  </r>
  <r>
    <x v="291"/>
    <x v="7"/>
    <s v="Cerdo"/>
    <x v="2"/>
    <s v="1021555"/>
    <x v="261"/>
    <s v="Grasas"/>
    <s v="Grasa Gordura"/>
    <x v="6"/>
    <m/>
    <m/>
    <m/>
    <m/>
    <m/>
    <m/>
    <m/>
    <n v="184391.114"/>
    <n v="0"/>
    <s v="OK"/>
    <n v="0"/>
  </r>
  <r>
    <x v="164"/>
    <x v="7"/>
    <s v="Cerdo"/>
    <x v="2"/>
    <s v="1021603"/>
    <x v="154"/>
    <s v="Lomo"/>
    <s v="Lomo MM Loin"/>
    <x v="9"/>
    <m/>
    <m/>
    <m/>
    <m/>
    <m/>
    <m/>
    <m/>
    <n v="9816.8439999999991"/>
    <n v="0"/>
    <s v="OK"/>
    <n v="0"/>
  </r>
  <r>
    <x v="165"/>
    <x v="7"/>
    <s v="Cerdo"/>
    <x v="2"/>
    <s v="1021609"/>
    <x v="155"/>
    <s v="Filete"/>
    <s v="Filete c/Cabeza"/>
    <x v="9"/>
    <m/>
    <m/>
    <m/>
    <m/>
    <m/>
    <m/>
    <m/>
    <n v="70487.72"/>
    <n v="0"/>
    <s v="OK"/>
    <n v="0"/>
  </r>
  <r>
    <x v="166"/>
    <x v="7"/>
    <s v="Cerdo"/>
    <x v="2"/>
    <s v="1021622"/>
    <x v="156"/>
    <s v="Chuleta"/>
    <s v="Chuleta Huesos"/>
    <x v="0"/>
    <m/>
    <m/>
    <m/>
    <m/>
    <m/>
    <m/>
    <m/>
    <n v="2825.9319999999998"/>
    <n v="0"/>
    <s v="OK"/>
    <n v="0"/>
  </r>
  <r>
    <x v="172"/>
    <x v="7"/>
    <s v="Cerdo"/>
    <x v="2"/>
    <s v="1021731"/>
    <x v="162"/>
    <s v="Pernil"/>
    <s v="Pernil Mano"/>
    <x v="2"/>
    <m/>
    <m/>
    <m/>
    <m/>
    <m/>
    <m/>
    <m/>
    <n v="115790.65399999999"/>
    <n v="0"/>
    <s v="OK"/>
    <n v="0"/>
  </r>
  <r>
    <x v="293"/>
    <x v="7"/>
    <s v="Cerdo"/>
    <x v="2"/>
    <s v="1021732"/>
    <x v="262"/>
    <s v="Huesos"/>
    <s v="Huesos Cuarto Traser"/>
    <x v="2"/>
    <m/>
    <m/>
    <m/>
    <m/>
    <m/>
    <m/>
    <m/>
    <n v="355926.47399999999"/>
    <n v="0"/>
    <s v="OK"/>
    <n v="0"/>
  </r>
  <r>
    <x v="294"/>
    <x v="7"/>
    <s v="Cerdo"/>
    <x v="2"/>
    <s v="1021733"/>
    <x v="263"/>
    <s v="Pierna"/>
    <s v="Pierna Pulpa"/>
    <x v="2"/>
    <m/>
    <m/>
    <m/>
    <m/>
    <m/>
    <m/>
    <m/>
    <n v="348889.51"/>
    <n v="0"/>
    <s v="OK"/>
    <n v="0"/>
  </r>
  <r>
    <x v="173"/>
    <x v="7"/>
    <s v="Cerdo"/>
    <x v="2"/>
    <s v="1021735"/>
    <x v="163"/>
    <s v="Subprod"/>
    <s v="Subprod Patas-Manos"/>
    <x v="2"/>
    <m/>
    <m/>
    <m/>
    <m/>
    <m/>
    <m/>
    <m/>
    <n v="151700.64799999999"/>
    <n v="0"/>
    <s v="OK"/>
    <n v="0"/>
  </r>
  <r>
    <x v="295"/>
    <x v="7"/>
    <s v="Cerdo"/>
    <x v="2"/>
    <s v="1021737"/>
    <x v="264"/>
    <s v="Subprod"/>
    <s v="Subprod Patas-Manos"/>
    <x v="2"/>
    <m/>
    <m/>
    <m/>
    <m/>
    <m/>
    <m/>
    <m/>
    <n v="29151.225999999999"/>
    <n v="0"/>
    <s v="OK"/>
    <n v="0"/>
  </r>
  <r>
    <x v="174"/>
    <x v="7"/>
    <s v="Cerdo"/>
    <x v="2"/>
    <s v="1021738"/>
    <x v="164"/>
    <s v="Subprod"/>
    <s v="Subprod Patas-Manos"/>
    <x v="2"/>
    <m/>
    <m/>
    <m/>
    <m/>
    <m/>
    <m/>
    <m/>
    <n v="143917.77799999999"/>
    <n v="0"/>
    <s v="OK"/>
    <n v="0"/>
  </r>
  <r>
    <x v="296"/>
    <x v="7"/>
    <s v="Cerdo"/>
    <x v="2"/>
    <s v="1021739"/>
    <x v="265"/>
    <s v="Cabeza"/>
    <s v="Cabeza Entera"/>
    <x v="2"/>
    <m/>
    <m/>
    <m/>
    <m/>
    <m/>
    <m/>
    <m/>
    <n v="3970.7640000000001"/>
    <n v="0"/>
    <s v="OK"/>
    <n v="0"/>
  </r>
  <r>
    <x v="298"/>
    <x v="7"/>
    <s v="Cerdo"/>
    <x v="2"/>
    <s v="1021766"/>
    <x v="266"/>
    <s v="Huesos"/>
    <s v="Huesos Cuarto Delant"/>
    <x v="2"/>
    <m/>
    <m/>
    <m/>
    <m/>
    <m/>
    <m/>
    <m/>
    <n v="312956.41600000003"/>
    <n v="0"/>
    <s v="OK"/>
    <n v="0"/>
  </r>
  <r>
    <x v="299"/>
    <x v="7"/>
    <s v="Cerdo"/>
    <x v="2"/>
    <s v="1021767"/>
    <x v="267"/>
    <s v="Huesos"/>
    <s v="Huesos Cuarto Centra"/>
    <x v="2"/>
    <m/>
    <m/>
    <m/>
    <m/>
    <m/>
    <m/>
    <m/>
    <n v="497694.96"/>
    <n v="0"/>
    <s v="OK"/>
    <n v="0"/>
  </r>
  <r>
    <x v="300"/>
    <x v="7"/>
    <s v="Cerdo"/>
    <x v="2"/>
    <s v="1021774"/>
    <x v="268"/>
    <s v="Huesos"/>
    <s v="Huesos Cuarto Delant"/>
    <x v="2"/>
    <m/>
    <m/>
    <m/>
    <m/>
    <m/>
    <m/>
    <m/>
    <n v="94570.601999999999"/>
    <n v="0"/>
    <s v="OK"/>
    <n v="0"/>
  </r>
  <r>
    <x v="301"/>
    <x v="7"/>
    <s v="Cerdo"/>
    <x v="2"/>
    <s v="1021819"/>
    <x v="269"/>
    <s v="Lomo"/>
    <s v="Lomo Centro"/>
    <x v="7"/>
    <m/>
    <m/>
    <m/>
    <m/>
    <m/>
    <m/>
    <m/>
    <n v="759.28599999999994"/>
    <n v="0"/>
    <s v="OK"/>
    <n v="0"/>
  </r>
  <r>
    <x v="176"/>
    <x v="7"/>
    <s v="Cerdo"/>
    <x v="2"/>
    <s v="1021864"/>
    <x v="165"/>
    <s v="Cueros"/>
    <s v="Cuero Papada"/>
    <x v="3"/>
    <m/>
    <m/>
    <m/>
    <m/>
    <m/>
    <m/>
    <m/>
    <n v="72287.668000000005"/>
    <n v="0"/>
    <s v="OK"/>
    <n v="0"/>
  </r>
  <r>
    <x v="460"/>
    <x v="7"/>
    <s v="Cerdo"/>
    <x v="2"/>
    <s v="1021868"/>
    <x v="409"/>
    <s v="Pierna"/>
    <s v="Pierna Pulpa Fina"/>
    <x v="0"/>
    <m/>
    <m/>
    <m/>
    <m/>
    <m/>
    <m/>
    <m/>
    <n v="28482.916000000001"/>
    <n v="0"/>
    <s v="OK"/>
    <n v="0"/>
  </r>
  <r>
    <x v="534"/>
    <x v="7"/>
    <s v="Cerdo"/>
    <x v="2"/>
    <s v="1021921"/>
    <x v="469"/>
    <s v="Lomo"/>
    <s v="Lomo Centro"/>
    <x v="8"/>
    <m/>
    <m/>
    <m/>
    <m/>
    <m/>
    <m/>
    <m/>
    <n v="2222.7579999999998"/>
    <n v="0"/>
    <s v="OK"/>
    <n v="0"/>
  </r>
  <r>
    <x v="305"/>
    <x v="7"/>
    <s v="Cerdo"/>
    <x v="2"/>
    <s v="1021922"/>
    <x v="158"/>
    <s v="Filete"/>
    <s v="Filete c/Cabeza"/>
    <x v="8"/>
    <m/>
    <m/>
    <m/>
    <m/>
    <m/>
    <m/>
    <m/>
    <n v="4181.8140000000003"/>
    <n v="0"/>
    <s v="OK"/>
    <n v="0"/>
  </r>
  <r>
    <x v="306"/>
    <x v="7"/>
    <s v="Cerdo"/>
    <x v="2"/>
    <s v="1021924"/>
    <x v="270"/>
    <s v="Lomo"/>
    <s v="Lomo MM Loin"/>
    <x v="8"/>
    <m/>
    <m/>
    <m/>
    <m/>
    <m/>
    <m/>
    <m/>
    <n v="93942.577999999994"/>
    <n v="0"/>
    <s v="OK"/>
    <n v="0"/>
  </r>
  <r>
    <x v="307"/>
    <x v="7"/>
    <s v="Cerdo"/>
    <x v="2"/>
    <s v="1021925"/>
    <x v="271"/>
    <s v="Lomo"/>
    <s v="Lomo MM Loin"/>
    <x v="8"/>
    <m/>
    <m/>
    <m/>
    <m/>
    <m/>
    <m/>
    <m/>
    <n v="43701.161999999997"/>
    <n v="0"/>
    <s v="OK"/>
    <n v="0"/>
  </r>
  <r>
    <x v="308"/>
    <x v="7"/>
    <s v="Cerdo"/>
    <x v="2"/>
    <s v="1021929"/>
    <x v="272"/>
    <s v="Panceta"/>
    <s v="Panceta c/Cuero"/>
    <x v="8"/>
    <m/>
    <m/>
    <m/>
    <m/>
    <m/>
    <m/>
    <m/>
    <n v="335"/>
    <n v="0"/>
    <s v="OK"/>
    <n v="0"/>
  </r>
  <r>
    <x v="309"/>
    <x v="7"/>
    <s v="Cerdo"/>
    <x v="2"/>
    <s v="1021931"/>
    <x v="273"/>
    <s v="Cost-Pec"/>
    <s v="Cost-Pec Trozos"/>
    <x v="8"/>
    <m/>
    <m/>
    <m/>
    <m/>
    <m/>
    <m/>
    <m/>
    <n v="20446.792000000001"/>
    <n v="0"/>
    <s v="OK"/>
    <n v="0"/>
  </r>
  <r>
    <x v="310"/>
    <x v="7"/>
    <s v="Cerdo"/>
    <x v="2"/>
    <s v="1021936"/>
    <x v="274"/>
    <s v="Paleta"/>
    <s v="Paleta Pulpa"/>
    <x v="8"/>
    <m/>
    <m/>
    <m/>
    <m/>
    <m/>
    <m/>
    <m/>
    <n v="562003.12"/>
    <n v="0"/>
    <s v="OK"/>
    <n v="0"/>
  </r>
  <r>
    <x v="179"/>
    <x v="7"/>
    <s v="Cerdo"/>
    <x v="2"/>
    <s v="1021980"/>
    <x v="168"/>
    <s v="Chuleta"/>
    <s v="Chuleta Huesos"/>
    <x v="6"/>
    <m/>
    <m/>
    <m/>
    <m/>
    <m/>
    <m/>
    <m/>
    <n v="5543.9179999999997"/>
    <n v="0"/>
    <s v="OK"/>
    <n v="0"/>
  </r>
  <r>
    <x v="313"/>
    <x v="7"/>
    <s v="Cerdo"/>
    <x v="2"/>
    <s v="1021987"/>
    <x v="276"/>
    <s v="Subprod"/>
    <s v="Subprod Tripa"/>
    <x v="8"/>
    <m/>
    <m/>
    <m/>
    <m/>
    <m/>
    <m/>
    <m/>
    <n v="13853.412"/>
    <n v="0"/>
    <s v="OK"/>
    <n v="0"/>
  </r>
  <r>
    <x v="314"/>
    <x v="7"/>
    <s v="Cerdo"/>
    <x v="2"/>
    <s v="1022033"/>
    <x v="277"/>
    <s v="Cabeza"/>
    <s v="Cabeza Derivados"/>
    <x v="2"/>
    <m/>
    <m/>
    <m/>
    <m/>
    <m/>
    <m/>
    <m/>
    <n v="41415.258000000002"/>
    <n v="0"/>
    <s v="OK"/>
    <n v="0"/>
  </r>
  <r>
    <x v="315"/>
    <x v="7"/>
    <s v="Cerdo"/>
    <x v="2"/>
    <s v="1022080"/>
    <x v="278"/>
    <s v="Subprod"/>
    <s v="Subprod Cola"/>
    <x v="2"/>
    <m/>
    <m/>
    <m/>
    <m/>
    <m/>
    <m/>
    <m/>
    <n v="94166.501999999993"/>
    <n v="0"/>
    <s v="OK"/>
    <n v="0"/>
  </r>
  <r>
    <x v="316"/>
    <x v="7"/>
    <s v="Cerdo"/>
    <x v="2"/>
    <s v="1022082"/>
    <x v="279"/>
    <s v="Recortes"/>
    <s v="Recortes No Magro"/>
    <x v="2"/>
    <m/>
    <m/>
    <m/>
    <m/>
    <m/>
    <m/>
    <m/>
    <n v="55202.627999999997"/>
    <n v="0"/>
    <s v="OK"/>
    <n v="0"/>
  </r>
  <r>
    <x v="182"/>
    <x v="7"/>
    <s v="Cerdo"/>
    <x v="2"/>
    <s v="1022096"/>
    <x v="170"/>
    <s v="Huesos"/>
    <s v="Huesos Cuarto Delant"/>
    <x v="2"/>
    <m/>
    <m/>
    <m/>
    <m/>
    <m/>
    <m/>
    <m/>
    <n v="237040.18799999999"/>
    <n v="0"/>
    <s v="OK"/>
    <n v="0"/>
  </r>
  <r>
    <x v="318"/>
    <x v="7"/>
    <s v="Cerdo"/>
    <x v="2"/>
    <s v="1022099"/>
    <x v="281"/>
    <s v="Huesos"/>
    <s v="Huesos Cuarto Centra"/>
    <x v="2"/>
    <m/>
    <m/>
    <m/>
    <m/>
    <m/>
    <m/>
    <m/>
    <n v="191716.73"/>
    <n v="0"/>
    <s v="OK"/>
    <n v="0"/>
  </r>
  <r>
    <x v="319"/>
    <x v="7"/>
    <s v="Cerdo"/>
    <x v="2"/>
    <s v="1022101"/>
    <x v="282"/>
    <s v="Lomo"/>
    <s v="Lomo Centro"/>
    <x v="8"/>
    <m/>
    <m/>
    <m/>
    <m/>
    <m/>
    <m/>
    <m/>
    <n v="1402.3979999999999"/>
    <n v="0"/>
    <s v="OK"/>
    <n v="0"/>
  </r>
  <r>
    <x v="184"/>
    <x v="7"/>
    <s v="Cerdo"/>
    <x v="2"/>
    <s v="1022125"/>
    <x v="172"/>
    <s v="Pernil"/>
    <s v="Pernil Mano"/>
    <x v="2"/>
    <m/>
    <m/>
    <m/>
    <m/>
    <m/>
    <m/>
    <m/>
    <n v="213339.17"/>
    <n v="0"/>
    <s v="OK"/>
    <n v="0"/>
  </r>
  <r>
    <x v="321"/>
    <x v="7"/>
    <s v="Cerdo"/>
    <x v="2"/>
    <s v="1022128"/>
    <x v="284"/>
    <s v="Pierna"/>
    <s v="Pierna Pulpa Fina"/>
    <x v="8"/>
    <m/>
    <m/>
    <m/>
    <m/>
    <m/>
    <m/>
    <m/>
    <n v="6266.0860000000002"/>
    <n v="0"/>
    <s v="OK"/>
    <n v="0"/>
  </r>
  <r>
    <x v="322"/>
    <x v="7"/>
    <s v="Cerdo"/>
    <x v="2"/>
    <s v="1022141"/>
    <x v="285"/>
    <s v="Pierna"/>
    <s v="Pierna Pulpa Fina"/>
    <x v="8"/>
    <m/>
    <m/>
    <m/>
    <m/>
    <m/>
    <m/>
    <m/>
    <n v="49865.716"/>
    <n v="0"/>
    <s v="OK"/>
    <n v="0"/>
  </r>
  <r>
    <x v="185"/>
    <x v="7"/>
    <s v="Cerdo"/>
    <x v="2"/>
    <s v="1022149"/>
    <x v="173"/>
    <s v="Plancha"/>
    <s v="Plancha s/Cuero"/>
    <x v="0"/>
    <m/>
    <m/>
    <m/>
    <m/>
    <m/>
    <m/>
    <m/>
    <n v="23999.998"/>
    <n v="0"/>
    <s v="OK"/>
    <n v="0"/>
  </r>
  <r>
    <x v="186"/>
    <x v="7"/>
    <s v="Cerdo"/>
    <x v="2"/>
    <s v="1022150"/>
    <x v="130"/>
    <s v="Grasas"/>
    <s v="Grasa Gordura"/>
    <x v="0"/>
    <m/>
    <m/>
    <m/>
    <m/>
    <m/>
    <m/>
    <m/>
    <n v="164294.45000000001"/>
    <n v="0"/>
    <s v="OK"/>
    <n v="0"/>
  </r>
  <r>
    <x v="325"/>
    <x v="7"/>
    <s v="Cerdo"/>
    <x v="2"/>
    <s v="1022169"/>
    <x v="288"/>
    <s v="Recortes"/>
    <s v="Recortes No Magro"/>
    <x v="2"/>
    <m/>
    <m/>
    <m/>
    <m/>
    <m/>
    <m/>
    <m/>
    <n v="224329.796"/>
    <n v="0"/>
    <s v="OK"/>
    <n v="0"/>
  </r>
  <r>
    <x v="187"/>
    <x v="7"/>
    <s v="Cerdo"/>
    <x v="2"/>
    <s v="1022183"/>
    <x v="174"/>
    <s v="Pernil"/>
    <s v="Pernil Pierna"/>
    <x v="2"/>
    <m/>
    <m/>
    <m/>
    <m/>
    <m/>
    <m/>
    <m/>
    <n v="845002.52399999998"/>
    <n v="0"/>
    <s v="OK"/>
    <n v="0"/>
  </r>
  <r>
    <x v="188"/>
    <x v="7"/>
    <s v="Cerdo"/>
    <x v="2"/>
    <s v="1022186"/>
    <x v="175"/>
    <s v="Huesos"/>
    <s v="Huesos Cuarto Centra"/>
    <x v="2"/>
    <m/>
    <m/>
    <m/>
    <m/>
    <m/>
    <m/>
    <m/>
    <n v="65608.173999999999"/>
    <n v="0"/>
    <s v="OK"/>
    <n v="0"/>
  </r>
  <r>
    <x v="326"/>
    <x v="7"/>
    <s v="Cerdo"/>
    <x v="2"/>
    <s v="1022193"/>
    <x v="289"/>
    <s v="Lomo"/>
    <s v="Lomo Vetado"/>
    <x v="2"/>
    <m/>
    <m/>
    <m/>
    <m/>
    <m/>
    <m/>
    <m/>
    <n v="1670.6980000000001"/>
    <n v="0"/>
    <s v="OK"/>
    <n v="0"/>
  </r>
  <r>
    <x v="189"/>
    <x v="7"/>
    <s v="Cerdo"/>
    <x v="2"/>
    <s v="1022196"/>
    <x v="176"/>
    <s v="Cueros"/>
    <s v="Cuero Forro"/>
    <x v="0"/>
    <m/>
    <m/>
    <m/>
    <m/>
    <m/>
    <m/>
    <m/>
    <n v="48306.142"/>
    <n v="0"/>
    <s v="OK"/>
    <n v="0"/>
  </r>
  <r>
    <x v="327"/>
    <x v="7"/>
    <s v="Cerdo"/>
    <x v="2"/>
    <s v="1022212"/>
    <x v="290"/>
    <s v="Cabeza"/>
    <s v="Cabeza Entera"/>
    <x v="2"/>
    <m/>
    <m/>
    <m/>
    <m/>
    <m/>
    <m/>
    <m/>
    <n v="750643.32400000002"/>
    <n v="0"/>
    <s v="OK"/>
    <n v="0"/>
  </r>
  <r>
    <x v="191"/>
    <x v="7"/>
    <s v="Cerdo"/>
    <x v="2"/>
    <s v="1022217"/>
    <x v="178"/>
    <s v="Grasas"/>
    <s v="Grasa Lomo Tocino"/>
    <x v="3"/>
    <m/>
    <m/>
    <m/>
    <m/>
    <m/>
    <m/>
    <m/>
    <n v="324793.696"/>
    <n v="0"/>
    <s v="OK"/>
    <n v="0"/>
  </r>
  <r>
    <x v="192"/>
    <x v="7"/>
    <s v="Cerdo"/>
    <x v="2"/>
    <s v="1022218"/>
    <x v="120"/>
    <s v="Grasas"/>
    <s v="Grasa Forro"/>
    <x v="3"/>
    <m/>
    <m/>
    <m/>
    <m/>
    <m/>
    <m/>
    <m/>
    <n v="56207.877999999997"/>
    <n v="0"/>
    <s v="OK"/>
    <n v="0"/>
  </r>
  <r>
    <x v="193"/>
    <x v="7"/>
    <s v="Cerdo"/>
    <x v="2"/>
    <s v="1022273"/>
    <x v="179"/>
    <s v="Grasas"/>
    <s v="Grasa Forro"/>
    <x v="3"/>
    <m/>
    <m/>
    <m/>
    <m/>
    <m/>
    <m/>
    <m/>
    <n v="211117.88"/>
    <n v="0"/>
    <s v="OK"/>
    <n v="0"/>
  </r>
  <r>
    <x v="589"/>
    <x v="7"/>
    <s v="Cerdo"/>
    <x v="2"/>
    <s v="1022290"/>
    <x v="512"/>
    <s v="Grasas"/>
    <s v="Grasa Lomo Tocino"/>
    <x v="3"/>
    <m/>
    <m/>
    <m/>
    <m/>
    <m/>
    <m/>
    <m/>
    <n v="3791.998"/>
    <n v="0"/>
    <s v="OK"/>
    <n v="0"/>
  </r>
  <r>
    <x v="196"/>
    <x v="7"/>
    <s v="Cerdo"/>
    <x v="2"/>
    <s v="1022291"/>
    <x v="182"/>
    <s v="Pernil"/>
    <s v="Pernil Mano"/>
    <x v="2"/>
    <m/>
    <m/>
    <m/>
    <m/>
    <m/>
    <m/>
    <m/>
    <n v="29296.18"/>
    <n v="0"/>
    <s v="OK"/>
    <n v="0"/>
  </r>
  <r>
    <x v="330"/>
    <x v="7"/>
    <s v="Cerdo"/>
    <x v="2"/>
    <s v="1022293"/>
    <x v="293"/>
    <s v="Prolijado"/>
    <s v="Prolijado Malaya"/>
    <x v="8"/>
    <m/>
    <m/>
    <m/>
    <m/>
    <m/>
    <m/>
    <m/>
    <n v="2576.9299999999998"/>
    <n v="0"/>
    <s v="OK"/>
    <n v="0"/>
  </r>
  <r>
    <x v="331"/>
    <x v="7"/>
    <s v="Cerdo"/>
    <x v="2"/>
    <s v="1022304"/>
    <x v="294"/>
    <s v="Subprod"/>
    <s v="Subprod Visceras"/>
    <x v="7"/>
    <m/>
    <m/>
    <m/>
    <m/>
    <m/>
    <m/>
    <m/>
    <n v="18457.871999999999"/>
    <n v="0"/>
    <s v="OK"/>
    <n v="0"/>
  </r>
  <r>
    <x v="197"/>
    <x v="7"/>
    <s v="Cerdo"/>
    <x v="2"/>
    <s v="1022313"/>
    <x v="183"/>
    <s v="Lomo"/>
    <s v="Lomo CC Loin"/>
    <x v="9"/>
    <m/>
    <m/>
    <m/>
    <m/>
    <m/>
    <m/>
    <m/>
    <n v="7653.576"/>
    <n v="0"/>
    <s v="OK"/>
    <n v="0"/>
  </r>
  <r>
    <x v="198"/>
    <x v="7"/>
    <s v="Cerdo"/>
    <x v="2"/>
    <s v="1022326"/>
    <x v="184"/>
    <s v="Lomo"/>
    <s v="Lomo CC Loin"/>
    <x v="9"/>
    <m/>
    <m/>
    <m/>
    <m/>
    <m/>
    <m/>
    <m/>
    <n v="13499.998"/>
    <n v="0"/>
    <s v="OK"/>
    <n v="0"/>
  </r>
  <r>
    <x v="621"/>
    <x v="7"/>
    <s v="Cerdo"/>
    <x v="2"/>
    <s v="1022346"/>
    <x v="537"/>
    <s v="Paleta"/>
    <s v="Paleta Pulpa"/>
    <x v="9"/>
    <m/>
    <m/>
    <m/>
    <m/>
    <m/>
    <m/>
    <m/>
    <n v="5371.3"/>
    <n v="0"/>
    <s v="OK"/>
    <n v="0"/>
  </r>
  <r>
    <x v="199"/>
    <x v="7"/>
    <s v="Cerdo"/>
    <x v="2"/>
    <s v="1022370"/>
    <x v="185"/>
    <s v="Lomo"/>
    <s v="Lomo MM Loin"/>
    <x v="9"/>
    <m/>
    <m/>
    <m/>
    <m/>
    <m/>
    <m/>
    <m/>
    <n v="25742.41"/>
    <n v="0"/>
    <s v="OK"/>
    <n v="0"/>
  </r>
  <r>
    <x v="200"/>
    <x v="7"/>
    <s v="Cerdo"/>
    <x v="2"/>
    <s v="1022371"/>
    <x v="186"/>
    <s v="Panceta"/>
    <s v="Panceta s/Cuero"/>
    <x v="9"/>
    <m/>
    <m/>
    <m/>
    <m/>
    <m/>
    <m/>
    <m/>
    <n v="36965.438000000002"/>
    <n v="0"/>
    <s v="OK"/>
    <n v="0"/>
  </r>
  <r>
    <x v="202"/>
    <x v="7"/>
    <s v="Cerdo"/>
    <x v="2"/>
    <s v="1022378"/>
    <x v="188"/>
    <s v="Huesos"/>
    <s v="Huesos Cuarto Centra"/>
    <x v="2"/>
    <m/>
    <m/>
    <m/>
    <m/>
    <m/>
    <m/>
    <m/>
    <n v="107853.342"/>
    <n v="0"/>
    <s v="OK"/>
    <n v="0"/>
  </r>
  <r>
    <x v="335"/>
    <x v="7"/>
    <s v="Cerdo"/>
    <x v="2"/>
    <s v="1022379"/>
    <x v="297"/>
    <s v="Paleta"/>
    <s v="Paleta Pulpa"/>
    <x v="2"/>
    <m/>
    <m/>
    <m/>
    <m/>
    <m/>
    <m/>
    <m/>
    <n v="431717.92599999998"/>
    <n v="0"/>
    <s v="OK"/>
    <n v="0"/>
  </r>
  <r>
    <x v="203"/>
    <x v="7"/>
    <s v="Cerdo"/>
    <x v="2"/>
    <s v="1022381"/>
    <x v="189"/>
    <s v="Grasas"/>
    <s v="Grasa Gordura"/>
    <x v="2"/>
    <m/>
    <m/>
    <m/>
    <m/>
    <m/>
    <m/>
    <m/>
    <n v="113099.34600000001"/>
    <n v="0"/>
    <s v="OK"/>
    <n v="0"/>
  </r>
  <r>
    <x v="336"/>
    <x v="7"/>
    <s v="Cerdo"/>
    <x v="2"/>
    <s v="1022388"/>
    <x v="298"/>
    <s v="Huesos"/>
    <s v="Huesos Cuarto Centra"/>
    <x v="2"/>
    <m/>
    <m/>
    <m/>
    <m/>
    <m/>
    <m/>
    <m/>
    <n v="143403.84599999999"/>
    <n v="0"/>
    <s v="OK"/>
    <n v="0"/>
  </r>
  <r>
    <x v="205"/>
    <x v="7"/>
    <s v="Cerdo"/>
    <x v="2"/>
    <s v="1022389"/>
    <x v="191"/>
    <s v="Cueros"/>
    <s v="Cuero Panceta"/>
    <x v="2"/>
    <m/>
    <m/>
    <m/>
    <m/>
    <m/>
    <m/>
    <m/>
    <n v="40098.451999999997"/>
    <n v="0"/>
    <s v="OK"/>
    <n v="0"/>
  </r>
  <r>
    <x v="337"/>
    <x v="7"/>
    <s v="Cerdo"/>
    <x v="2"/>
    <s v="1022398"/>
    <x v="299"/>
    <s v="Pierna"/>
    <s v="Pierna Pulpa Fina"/>
    <x v="8"/>
    <m/>
    <m/>
    <m/>
    <m/>
    <m/>
    <m/>
    <m/>
    <n v="52217.415999999997"/>
    <n v="0"/>
    <s v="OK"/>
    <n v="0"/>
  </r>
  <r>
    <x v="208"/>
    <x v="7"/>
    <s v="Cerdo"/>
    <x v="2"/>
    <s v="1022414"/>
    <x v="194"/>
    <s v="Chuleta"/>
    <s v="Chuleta Cazuela"/>
    <x v="2"/>
    <m/>
    <m/>
    <m/>
    <m/>
    <m/>
    <m/>
    <m/>
    <n v="151459.56599999999"/>
    <n v="0"/>
    <s v="OK"/>
    <n v="0"/>
  </r>
  <r>
    <x v="209"/>
    <x v="7"/>
    <s v="Cerdo"/>
    <x v="2"/>
    <s v="1022417"/>
    <x v="195"/>
    <s v="Cueros"/>
    <s v="Cuero Mixto"/>
    <x v="2"/>
    <m/>
    <m/>
    <m/>
    <m/>
    <m/>
    <m/>
    <m/>
    <n v="437706.29200000002"/>
    <n v="0"/>
    <s v="OK"/>
    <n v="0"/>
  </r>
  <r>
    <x v="210"/>
    <x v="7"/>
    <s v="Cerdo"/>
    <x v="2"/>
    <s v="1022418"/>
    <x v="193"/>
    <s v="Subprod"/>
    <s v="Subprod Tripa"/>
    <x v="2"/>
    <m/>
    <m/>
    <m/>
    <m/>
    <m/>
    <m/>
    <m/>
    <n v="27911.544000000002"/>
    <n v="0"/>
    <s v="OK"/>
    <n v="0"/>
  </r>
  <r>
    <x v="212"/>
    <x v="7"/>
    <s v="Cerdo"/>
    <x v="2"/>
    <s v="1022499"/>
    <x v="197"/>
    <s v="Lomo"/>
    <s v="Lomo Vetado"/>
    <x v="9"/>
    <m/>
    <m/>
    <m/>
    <m/>
    <m/>
    <m/>
    <m/>
    <n v="20626.036"/>
    <n v="0"/>
    <s v="OK"/>
    <n v="0"/>
  </r>
  <r>
    <x v="343"/>
    <x v="7"/>
    <s v="Cerdo"/>
    <x v="2"/>
    <s v="1022515"/>
    <x v="304"/>
    <s v="Panceta"/>
    <s v="Panceta c/Cuero"/>
    <x v="8"/>
    <m/>
    <m/>
    <m/>
    <m/>
    <m/>
    <m/>
    <m/>
    <n v="16116.688"/>
    <n v="0"/>
    <s v="OK"/>
    <n v="0"/>
  </r>
  <r>
    <x v="213"/>
    <x v="7"/>
    <s v="Cerdo"/>
    <x v="2"/>
    <s v="1022541"/>
    <x v="198"/>
    <s v="Grasas"/>
    <s v="Grasa Gordura"/>
    <x v="2"/>
    <m/>
    <m/>
    <m/>
    <m/>
    <m/>
    <m/>
    <m/>
    <n v="557408.36"/>
    <n v="0"/>
    <s v="OK"/>
    <n v="0"/>
  </r>
  <r>
    <x v="345"/>
    <x v="7"/>
    <s v="Cerdo"/>
    <x v="2"/>
    <s v="1022561"/>
    <x v="306"/>
    <s v="Lomo"/>
    <s v="Lomo MM Loin"/>
    <x v="8"/>
    <m/>
    <m/>
    <m/>
    <m/>
    <m/>
    <m/>
    <m/>
    <n v="21842.887999999999"/>
    <n v="0"/>
    <s v="OK"/>
    <n v="0"/>
  </r>
  <r>
    <x v="346"/>
    <x v="7"/>
    <s v="Cerdo"/>
    <x v="2"/>
    <s v="1022568"/>
    <x v="307"/>
    <s v="Panceta"/>
    <s v="Panceta s/Cuero"/>
    <x v="2"/>
    <m/>
    <m/>
    <m/>
    <m/>
    <m/>
    <m/>
    <m/>
    <n v="26261.9"/>
    <n v="0"/>
    <s v="OK"/>
    <n v="0"/>
  </r>
  <r>
    <x v="347"/>
    <x v="7"/>
    <s v="Cerdo"/>
    <x v="2"/>
    <s v="1022570"/>
    <x v="308"/>
    <s v="Panceta"/>
    <s v="Panceta c/Cuero"/>
    <x v="8"/>
    <m/>
    <m/>
    <m/>
    <m/>
    <m/>
    <m/>
    <m/>
    <n v="3538.598"/>
    <n v="0"/>
    <s v="OK"/>
    <n v="0"/>
  </r>
  <r>
    <x v="215"/>
    <x v="7"/>
    <s v="Cerdo"/>
    <x v="2"/>
    <s v="1022587"/>
    <x v="200"/>
    <s v="Lomo"/>
    <s v="Lomo CC Loin"/>
    <x v="9"/>
    <m/>
    <m/>
    <m/>
    <m/>
    <m/>
    <m/>
    <m/>
    <n v="2572.8159999999998"/>
    <n v="0"/>
    <s v="OK"/>
    <n v="0"/>
  </r>
  <r>
    <x v="216"/>
    <x v="7"/>
    <s v="Cerdo"/>
    <x v="2"/>
    <s v="1022600"/>
    <x v="201"/>
    <s v="Lomo"/>
    <s v="Lomo Vetado"/>
    <x v="9"/>
    <m/>
    <m/>
    <m/>
    <m/>
    <m/>
    <m/>
    <m/>
    <n v="4658.4539999999997"/>
    <n v="0"/>
    <s v="OK"/>
    <n v="0"/>
  </r>
  <r>
    <x v="217"/>
    <x v="7"/>
    <s v="Cerdo"/>
    <x v="2"/>
    <s v="1022605"/>
    <x v="202"/>
    <s v="Subprod"/>
    <s v="Subprod Tripa"/>
    <x v="4"/>
    <m/>
    <m/>
    <m/>
    <m/>
    <m/>
    <m/>
    <m/>
    <n v="16872.034"/>
    <n v="0"/>
    <s v="OK"/>
    <n v="0"/>
  </r>
  <r>
    <x v="218"/>
    <x v="7"/>
    <s v="Cerdo"/>
    <x v="2"/>
    <s v="1022607"/>
    <x v="203"/>
    <s v="Prolijado"/>
    <s v="Prolijado Plateada"/>
    <x v="4"/>
    <m/>
    <m/>
    <m/>
    <m/>
    <m/>
    <m/>
    <m/>
    <n v="27460.601999999999"/>
    <n v="0"/>
    <s v="OK"/>
    <n v="0"/>
  </r>
  <r>
    <x v="348"/>
    <x v="7"/>
    <s v="Cerdo"/>
    <x v="2"/>
    <s v="1022619"/>
    <x v="309"/>
    <s v="Prolijado"/>
    <s v="Prolijado Malaya"/>
    <x v="5"/>
    <m/>
    <m/>
    <m/>
    <m/>
    <m/>
    <m/>
    <m/>
    <n v="16353.092000000001"/>
    <n v="0"/>
    <s v="OK"/>
    <n v="0"/>
  </r>
  <r>
    <x v="350"/>
    <x v="7"/>
    <s v="Cerdo"/>
    <x v="2"/>
    <s v="1022636"/>
    <x v="311"/>
    <s v="Huesos"/>
    <s v="Huesos Cuarto Traser"/>
    <x v="2"/>
    <m/>
    <m/>
    <m/>
    <m/>
    <m/>
    <m/>
    <m/>
    <n v="180287.342"/>
    <n v="0"/>
    <s v="OK"/>
    <n v="0"/>
  </r>
  <r>
    <x v="219"/>
    <x v="7"/>
    <s v="Cerdo"/>
    <x v="2"/>
    <s v="1022637"/>
    <x v="204"/>
    <s v="Huesos"/>
    <s v="Huesos Cuarto Delant"/>
    <x v="2"/>
    <m/>
    <m/>
    <m/>
    <m/>
    <m/>
    <m/>
    <m/>
    <n v="129427.47199999999"/>
    <n v="0"/>
    <s v="OK"/>
    <n v="0"/>
  </r>
  <r>
    <x v="351"/>
    <x v="7"/>
    <s v="Cerdo"/>
    <x v="2"/>
    <s v="1022639"/>
    <x v="312"/>
    <s v="Cabeza"/>
    <s v="Cabeza Entera"/>
    <x v="2"/>
    <m/>
    <m/>
    <m/>
    <m/>
    <m/>
    <m/>
    <m/>
    <n v="1107116.702"/>
    <n v="0"/>
    <s v="OK"/>
    <n v="0"/>
  </r>
  <r>
    <x v="352"/>
    <x v="7"/>
    <s v="Cerdo"/>
    <x v="2"/>
    <s v="1022640"/>
    <x v="313"/>
    <s v="Cabeza"/>
    <s v="Cabeza Entera"/>
    <x v="2"/>
    <m/>
    <m/>
    <m/>
    <m/>
    <m/>
    <m/>
    <m/>
    <n v="15079.582"/>
    <n v="0"/>
    <s v="OK"/>
    <n v="0"/>
  </r>
  <r>
    <x v="353"/>
    <x v="7"/>
    <s v="Cerdo"/>
    <x v="2"/>
    <s v="1022645"/>
    <x v="260"/>
    <s v="Panceta"/>
    <s v="Panceta s/Cuero"/>
    <x v="2"/>
    <m/>
    <m/>
    <m/>
    <m/>
    <m/>
    <m/>
    <m/>
    <n v="16791.052"/>
    <n v="0"/>
    <s v="OK"/>
    <n v="0"/>
  </r>
  <r>
    <x v="354"/>
    <x v="7"/>
    <s v="Cerdo"/>
    <x v="2"/>
    <s v="1022646"/>
    <x v="259"/>
    <s v="Panceta"/>
    <s v="Panceta s/Cuero"/>
    <x v="2"/>
    <m/>
    <m/>
    <m/>
    <m/>
    <m/>
    <m/>
    <m/>
    <n v="37554.688000000002"/>
    <n v="0"/>
    <s v="OK"/>
    <n v="0"/>
  </r>
  <r>
    <x v="221"/>
    <x v="7"/>
    <s v="Cerdo"/>
    <x v="2"/>
    <s v="1022664"/>
    <x v="206"/>
    <s v="Lomo"/>
    <s v="Lomo CC Loin"/>
    <x v="9"/>
    <m/>
    <m/>
    <m/>
    <m/>
    <m/>
    <m/>
    <m/>
    <n v="107035.046"/>
    <n v="0"/>
    <s v="OK"/>
    <n v="0"/>
  </r>
  <r>
    <x v="223"/>
    <x v="7"/>
    <s v="Cerdo"/>
    <x v="2"/>
    <s v="1022709"/>
    <x v="207"/>
    <s v="Pierna"/>
    <s v="Pierna Pulpa"/>
    <x v="0"/>
    <m/>
    <m/>
    <m/>
    <m/>
    <m/>
    <m/>
    <m/>
    <n v="144895.67000000001"/>
    <n v="0"/>
    <s v="OK"/>
    <n v="0"/>
  </r>
  <r>
    <x v="224"/>
    <x v="7"/>
    <s v="Cerdo"/>
    <x v="2"/>
    <s v="1022748"/>
    <x v="208"/>
    <s v="Subprod"/>
    <s v="Subprod Patas-Manos"/>
    <x v="2"/>
    <m/>
    <m/>
    <m/>
    <m/>
    <m/>
    <m/>
    <m/>
    <n v="209060.24400000001"/>
    <n v="0"/>
    <s v="OK"/>
    <n v="0"/>
  </r>
  <r>
    <x v="356"/>
    <x v="7"/>
    <s v="Cerdo"/>
    <x v="2"/>
    <s v="1022751"/>
    <x v="315"/>
    <s v="Paleta"/>
    <s v="Paleta Entera"/>
    <x v="8"/>
    <m/>
    <m/>
    <m/>
    <m/>
    <m/>
    <m/>
    <m/>
    <n v="514.00199999999995"/>
    <n v="0"/>
    <s v="OK"/>
    <n v="0"/>
  </r>
  <r>
    <x v="357"/>
    <x v="7"/>
    <s v="Cerdo"/>
    <x v="2"/>
    <s v="1022753"/>
    <x v="316"/>
    <s v="Pernil"/>
    <s v="Pernil Mano"/>
    <x v="2"/>
    <m/>
    <m/>
    <m/>
    <m/>
    <m/>
    <m/>
    <m/>
    <n v="176246.198"/>
    <n v="0"/>
    <s v="OK"/>
    <n v="0"/>
  </r>
  <r>
    <x v="579"/>
    <x v="7"/>
    <s v="Cerdo"/>
    <x v="2"/>
    <s v="1022842"/>
    <x v="506"/>
    <s v="Recortes"/>
    <s v="Recortes Magro"/>
    <x v="0"/>
    <m/>
    <m/>
    <m/>
    <m/>
    <m/>
    <m/>
    <m/>
    <n v="2268.076"/>
    <n v="0"/>
    <s v="OK"/>
    <n v="0"/>
  </r>
  <r>
    <x v="580"/>
    <x v="7"/>
    <s v="Cerdo"/>
    <x v="2"/>
    <s v="1022844"/>
    <x v="507"/>
    <s v="Recortes"/>
    <s v="Recortes No Magro"/>
    <x v="0"/>
    <m/>
    <m/>
    <m/>
    <m/>
    <m/>
    <m/>
    <m/>
    <n v="17465.734"/>
    <n v="0"/>
    <s v="OK"/>
    <n v="0"/>
  </r>
  <r>
    <x v="229"/>
    <x v="7"/>
    <s v="Cerdo"/>
    <x v="2"/>
    <s v="1022847"/>
    <x v="213"/>
    <s v="Panceta"/>
    <s v="Panceta s/Cuero"/>
    <x v="0"/>
    <m/>
    <m/>
    <m/>
    <m/>
    <m/>
    <m/>
    <m/>
    <n v="21361.56"/>
    <n v="0"/>
    <s v="OK"/>
    <n v="0"/>
  </r>
  <r>
    <x v="231"/>
    <x v="7"/>
    <s v="Cerdo"/>
    <x v="2"/>
    <s v="1022855"/>
    <x v="215"/>
    <s v="Grasas"/>
    <s v="Grasa Forro"/>
    <x v="0"/>
    <m/>
    <m/>
    <m/>
    <m/>
    <m/>
    <m/>
    <m/>
    <n v="143356.21"/>
    <n v="0"/>
    <s v="OK"/>
    <n v="0"/>
  </r>
  <r>
    <x v="232"/>
    <x v="7"/>
    <s v="Cerdo"/>
    <x v="2"/>
    <s v="1022856"/>
    <x v="216"/>
    <s v="Grasas"/>
    <s v="Grasa Gordura"/>
    <x v="2"/>
    <m/>
    <m/>
    <m/>
    <m/>
    <m/>
    <m/>
    <m/>
    <n v="145555.07999999999"/>
    <n v="0"/>
    <s v="OK"/>
    <n v="0"/>
  </r>
  <r>
    <x v="368"/>
    <x v="7"/>
    <s v="Cerdo"/>
    <x v="2"/>
    <s v="1022863"/>
    <x v="326"/>
    <s v="Lomo"/>
    <s v="Lomo Vetado"/>
    <x v="8"/>
    <m/>
    <m/>
    <m/>
    <m/>
    <m/>
    <m/>
    <m/>
    <n v="45580.031999999999"/>
    <n v="0"/>
    <s v="OK"/>
    <n v="0"/>
  </r>
  <r>
    <x v="369"/>
    <x v="7"/>
    <s v="Cerdo"/>
    <x v="2"/>
    <s v="1022864"/>
    <x v="327"/>
    <s v="Lomo"/>
    <s v="Lomo Vetado"/>
    <x v="8"/>
    <m/>
    <m/>
    <m/>
    <m/>
    <m/>
    <m/>
    <m/>
    <n v="99564.745999999999"/>
    <n v="0"/>
    <s v="OK"/>
    <n v="0"/>
  </r>
  <r>
    <x v="370"/>
    <x v="7"/>
    <s v="Cerdo"/>
    <x v="2"/>
    <s v="1022865"/>
    <x v="328"/>
    <s v="Panceta"/>
    <s v="Panceta s/Cuero"/>
    <x v="8"/>
    <m/>
    <m/>
    <m/>
    <m/>
    <m/>
    <m/>
    <m/>
    <n v="18145.182000000001"/>
    <n v="0"/>
    <s v="OK"/>
    <n v="0"/>
  </r>
  <r>
    <x v="371"/>
    <x v="7"/>
    <s v="Cerdo"/>
    <x v="2"/>
    <s v="1022866"/>
    <x v="329"/>
    <s v="Panceta"/>
    <s v="Panceta s/Cuero"/>
    <x v="8"/>
    <m/>
    <m/>
    <m/>
    <m/>
    <m/>
    <m/>
    <m/>
    <n v="26512.186000000002"/>
    <n v="0"/>
    <s v="OK"/>
    <n v="0"/>
  </r>
  <r>
    <x v="372"/>
    <x v="7"/>
    <s v="Cerdo"/>
    <x v="2"/>
    <s v="1022883"/>
    <x v="330"/>
    <s v="Chuleta"/>
    <s v="Chuleta Huesos"/>
    <x v="5"/>
    <m/>
    <m/>
    <m/>
    <m/>
    <m/>
    <m/>
    <m/>
    <n v="17058.486000000001"/>
    <n v="0"/>
    <s v="OK"/>
    <n v="0"/>
  </r>
  <r>
    <x v="234"/>
    <x v="7"/>
    <s v="Cerdo"/>
    <x v="2"/>
    <s v="1022885"/>
    <x v="218"/>
    <s v="Panceta"/>
    <s v="Panceta s/Cuero"/>
    <x v="4"/>
    <m/>
    <m/>
    <m/>
    <m/>
    <m/>
    <m/>
    <m/>
    <n v="584436.68400000001"/>
    <n v="0"/>
    <s v="OK"/>
    <n v="0"/>
  </r>
  <r>
    <x v="235"/>
    <x v="7"/>
    <s v="Cerdo"/>
    <x v="2"/>
    <s v="1022887"/>
    <x v="219"/>
    <s v="Panceta"/>
    <s v="Panceta s/Cuero"/>
    <x v="4"/>
    <m/>
    <m/>
    <m/>
    <m/>
    <m/>
    <m/>
    <m/>
    <n v="343870.37800000003"/>
    <n v="0"/>
    <s v="OK"/>
    <n v="0"/>
  </r>
  <r>
    <x v="373"/>
    <x v="7"/>
    <s v="Cerdo"/>
    <x v="2"/>
    <s v="1022907"/>
    <x v="331"/>
    <s v="Subprod"/>
    <s v="Subprod Visceras"/>
    <x v="6"/>
    <m/>
    <m/>
    <m/>
    <m/>
    <m/>
    <m/>
    <m/>
    <n v="82832.868000000002"/>
    <n v="0"/>
    <s v="OK"/>
    <n v="0"/>
  </r>
  <r>
    <x v="374"/>
    <x v="7"/>
    <s v="Cerdo"/>
    <x v="2"/>
    <s v="1022914"/>
    <x v="332"/>
    <s v="Grasas"/>
    <s v="Grasa Lomo Tocino"/>
    <x v="8"/>
    <m/>
    <m/>
    <m/>
    <m/>
    <m/>
    <m/>
    <m/>
    <n v="16632.995999999999"/>
    <n v="0"/>
    <s v="OK"/>
    <n v="0"/>
  </r>
  <r>
    <x v="375"/>
    <x v="7"/>
    <s v="Cerdo"/>
    <x v="2"/>
    <s v="1022918"/>
    <x v="333"/>
    <s v="Grasas"/>
    <s v="Grasa Lomo Tocino"/>
    <x v="8"/>
    <m/>
    <m/>
    <m/>
    <m/>
    <m/>
    <m/>
    <m/>
    <n v="11253.9"/>
    <n v="0"/>
    <s v="OK"/>
    <n v="0"/>
  </r>
  <r>
    <x v="237"/>
    <x v="7"/>
    <s v="Cerdo"/>
    <x v="2"/>
    <s v="1022919"/>
    <x v="221"/>
    <s v="Lomo"/>
    <s v="Lomo MM Loin"/>
    <x v="9"/>
    <m/>
    <m/>
    <m/>
    <m/>
    <m/>
    <m/>
    <m/>
    <n v="8057.2479999999996"/>
    <n v="0"/>
    <s v="OK"/>
    <n v="0"/>
  </r>
  <r>
    <x v="239"/>
    <x v="7"/>
    <s v="Cerdo"/>
    <x v="2"/>
    <s v="1022921"/>
    <x v="130"/>
    <s v="Grasas"/>
    <s v="Grasa Gordura"/>
    <x v="0"/>
    <m/>
    <m/>
    <m/>
    <m/>
    <m/>
    <m/>
    <m/>
    <n v="46201.938000000002"/>
    <n v="0"/>
    <s v="OK"/>
    <n v="0"/>
  </r>
  <r>
    <x v="240"/>
    <x v="7"/>
    <s v="Cerdo"/>
    <x v="2"/>
    <s v="1022930"/>
    <x v="223"/>
    <s v="Panceta"/>
    <s v="Panceta s/Cuero"/>
    <x v="4"/>
    <m/>
    <m/>
    <m/>
    <m/>
    <m/>
    <m/>
    <m/>
    <n v="191803.46599999999"/>
    <n v="0"/>
    <s v="OK"/>
    <n v="0"/>
  </r>
  <r>
    <x v="241"/>
    <x v="7"/>
    <s v="Cerdo"/>
    <x v="2"/>
    <s v="1022931"/>
    <x v="224"/>
    <s v="Filete"/>
    <s v="Filete c/Cabeza"/>
    <x v="9"/>
    <m/>
    <m/>
    <m/>
    <m/>
    <m/>
    <m/>
    <m/>
    <n v="33920.160000000003"/>
    <n v="0"/>
    <s v="OK"/>
    <n v="0"/>
  </r>
  <r>
    <x v="378"/>
    <x v="7"/>
    <s v="Cerdo"/>
    <x v="2"/>
    <s v="1022939"/>
    <x v="334"/>
    <s v="Cost-Pec"/>
    <s v="Cost-Pec Trozos"/>
    <x v="2"/>
    <m/>
    <m/>
    <m/>
    <m/>
    <m/>
    <m/>
    <m/>
    <n v="23999.995999999999"/>
    <n v="0"/>
    <s v="OK"/>
    <n v="0"/>
  </r>
  <r>
    <x v="242"/>
    <x v="7"/>
    <s v="Cerdo"/>
    <x v="2"/>
    <s v="1022943"/>
    <x v="225"/>
    <s v="Lomo"/>
    <s v="Lomo Centro"/>
    <x v="2"/>
    <m/>
    <m/>
    <m/>
    <m/>
    <m/>
    <m/>
    <m/>
    <n v="49588.362000000001"/>
    <n v="0"/>
    <s v="OK"/>
    <n v="0"/>
  </r>
  <r>
    <x v="244"/>
    <x v="7"/>
    <s v="Cerdo"/>
    <x v="2"/>
    <s v="1022985"/>
    <x v="226"/>
    <s v="Lomo"/>
    <s v="Lomo Vetado"/>
    <x v="4"/>
    <m/>
    <m/>
    <m/>
    <m/>
    <m/>
    <m/>
    <m/>
    <n v="2858.0059999999999"/>
    <n v="0"/>
    <s v="OK"/>
    <n v="0"/>
  </r>
  <r>
    <x v="245"/>
    <x v="7"/>
    <s v="Cerdo"/>
    <x v="2"/>
    <s v="1022986"/>
    <x v="227"/>
    <s v="Panceta"/>
    <s v="Panceta s/Cuero"/>
    <x v="4"/>
    <m/>
    <m/>
    <m/>
    <m/>
    <m/>
    <m/>
    <m/>
    <n v="3271.0320000000002"/>
    <n v="0"/>
    <s v="OK"/>
    <n v="0"/>
  </r>
  <r>
    <x v="246"/>
    <x v="7"/>
    <s v="Cerdo"/>
    <x v="2"/>
    <s v="1022987"/>
    <x v="228"/>
    <s v="Plancha"/>
    <s v="Plancha s/Cuero"/>
    <x v="9"/>
    <m/>
    <m/>
    <m/>
    <m/>
    <m/>
    <m/>
    <m/>
    <n v="41770.9"/>
    <n v="0"/>
    <s v="OK"/>
    <n v="0"/>
  </r>
  <r>
    <x v="382"/>
    <x v="7"/>
    <s v="Cerdo"/>
    <x v="2"/>
    <s v="1022989"/>
    <x v="338"/>
    <s v="Lomo"/>
    <s v="Lomo MM Loin"/>
    <x v="8"/>
    <m/>
    <m/>
    <m/>
    <m/>
    <m/>
    <m/>
    <m/>
    <n v="27403.89"/>
    <n v="0"/>
    <s v="OK"/>
    <n v="0"/>
  </r>
  <r>
    <x v="383"/>
    <x v="7"/>
    <s v="Cerdo"/>
    <x v="2"/>
    <s v="1022995"/>
    <x v="339"/>
    <s v="Panceta"/>
    <s v="Panceta c/Cuero"/>
    <x v="2"/>
    <m/>
    <m/>
    <m/>
    <m/>
    <m/>
    <m/>
    <m/>
    <n v="1036.164"/>
    <n v="0"/>
    <s v="OK"/>
    <n v="0"/>
  </r>
  <r>
    <x v="248"/>
    <x v="7"/>
    <s v="Cerdo"/>
    <x v="2"/>
    <s v="1022996"/>
    <x v="230"/>
    <s v="Grasas"/>
    <s v="Grasa Gordura"/>
    <x v="0"/>
    <m/>
    <m/>
    <m/>
    <m/>
    <m/>
    <m/>
    <m/>
    <n v="6307"/>
    <n v="0"/>
    <s v="OK"/>
    <n v="0"/>
  </r>
  <r>
    <x v="249"/>
    <x v="7"/>
    <s v="Cerdo"/>
    <x v="2"/>
    <s v="1023034"/>
    <x v="231"/>
    <s v="Cueros"/>
    <s v="Cuero Forro"/>
    <x v="2"/>
    <m/>
    <m/>
    <m/>
    <m/>
    <m/>
    <m/>
    <m/>
    <n v="1466.14"/>
    <n v="0"/>
    <s v="OK"/>
    <n v="0"/>
  </r>
  <r>
    <x v="251"/>
    <x v="7"/>
    <s v="Cerdo"/>
    <x v="2"/>
    <s v="1023037"/>
    <x v="233"/>
    <s v="Panceta"/>
    <s v="Panceta s/Cuero"/>
    <x v="4"/>
    <m/>
    <m/>
    <m/>
    <m/>
    <m/>
    <m/>
    <m/>
    <n v="121214.42600000001"/>
    <n v="0"/>
    <s v="OK"/>
    <n v="0"/>
  </r>
  <r>
    <x v="252"/>
    <x v="7"/>
    <s v="Cerdo"/>
    <x v="2"/>
    <s v="1023038"/>
    <x v="234"/>
    <s v="Lomo"/>
    <s v="Lomo Vetado"/>
    <x v="4"/>
    <m/>
    <m/>
    <m/>
    <m/>
    <m/>
    <m/>
    <m/>
    <n v="153971.09"/>
    <n v="0"/>
    <s v="OK"/>
    <n v="0"/>
  </r>
  <r>
    <x v="254"/>
    <x v="7"/>
    <s v="Cerdo"/>
    <x v="2"/>
    <s v="1023055"/>
    <x v="236"/>
    <s v="Lomo"/>
    <s v="Lomo Vetado"/>
    <x v="9"/>
    <m/>
    <m/>
    <m/>
    <m/>
    <m/>
    <m/>
    <m/>
    <n v="1294.1679999999999"/>
    <n v="0"/>
    <s v="OK"/>
    <n v="0"/>
  </r>
  <r>
    <x v="255"/>
    <x v="7"/>
    <s v="Cerdo"/>
    <x v="2"/>
    <s v="1023090"/>
    <x v="237"/>
    <s v="Panceta"/>
    <s v="Panceta s/Cuero"/>
    <x v="4"/>
    <m/>
    <m/>
    <m/>
    <m/>
    <m/>
    <m/>
    <m/>
    <n v="21207.856"/>
    <n v="0"/>
    <s v="OK"/>
    <n v="0"/>
  </r>
  <r>
    <x v="387"/>
    <x v="7"/>
    <s v="Cerdo"/>
    <x v="2"/>
    <s v="1023093"/>
    <x v="322"/>
    <s v="Recortes"/>
    <s v="Recortes No Magro"/>
    <x v="2"/>
    <m/>
    <m/>
    <m/>
    <m/>
    <m/>
    <m/>
    <m/>
    <n v="52584.678"/>
    <n v="0"/>
    <s v="OK"/>
    <n v="0"/>
  </r>
  <r>
    <x v="388"/>
    <x v="7"/>
    <s v="Cerdo"/>
    <x v="2"/>
    <s v="1023102"/>
    <x v="343"/>
    <s v="Lomo"/>
    <s v="Lomo MM Loin"/>
    <x v="8"/>
    <m/>
    <m/>
    <m/>
    <m/>
    <m/>
    <m/>
    <m/>
    <n v="79334.149999999994"/>
    <n v="0"/>
    <s v="OK"/>
    <n v="0"/>
  </r>
  <r>
    <x v="256"/>
    <x v="7"/>
    <s v="Cerdo"/>
    <x v="2"/>
    <s v="1023109"/>
    <x v="198"/>
    <s v="Grasas"/>
    <s v="Grasa Gordura"/>
    <x v="2"/>
    <m/>
    <m/>
    <m/>
    <m/>
    <m/>
    <m/>
    <m/>
    <n v="53731.588000000003"/>
    <n v="0"/>
    <s v="OK"/>
    <n v="0"/>
  </r>
  <r>
    <x v="257"/>
    <x v="7"/>
    <s v="Cerdo"/>
    <x v="2"/>
    <s v="1023110"/>
    <x v="238"/>
    <s v="Cueros"/>
    <s v="Cuero Forro"/>
    <x v="2"/>
    <m/>
    <m/>
    <m/>
    <m/>
    <m/>
    <m/>
    <m/>
    <n v="131652.288"/>
    <n v="0"/>
    <s v="OK"/>
    <n v="0"/>
  </r>
  <r>
    <x v="258"/>
    <x v="7"/>
    <s v="Cerdo"/>
    <x v="2"/>
    <s v="1023111"/>
    <x v="239"/>
    <s v="Grasas"/>
    <s v="Grasa Forro"/>
    <x v="2"/>
    <m/>
    <m/>
    <m/>
    <m/>
    <m/>
    <m/>
    <m/>
    <n v="6138.2560000000003"/>
    <n v="0"/>
    <s v="OK"/>
    <n v="0"/>
  </r>
  <r>
    <x v="389"/>
    <x v="7"/>
    <s v="Cerdo"/>
    <x v="2"/>
    <s v="1023123"/>
    <x v="344"/>
    <s v="Lomo"/>
    <s v="Lomo Vetado"/>
    <x v="8"/>
    <m/>
    <m/>
    <m/>
    <m/>
    <m/>
    <m/>
    <m/>
    <n v="4223.5439999999999"/>
    <n v="0"/>
    <s v="OK"/>
    <n v="0"/>
  </r>
  <r>
    <x v="393"/>
    <x v="7"/>
    <s v="Cerdo"/>
    <x v="2"/>
    <s v="1023143"/>
    <x v="321"/>
    <s v="Prolijado"/>
    <s v="Prolijado Plateada"/>
    <x v="2"/>
    <m/>
    <m/>
    <m/>
    <m/>
    <m/>
    <m/>
    <m/>
    <n v="477.30200000000002"/>
    <n v="0"/>
    <s v="OK"/>
    <n v="0"/>
  </r>
  <r>
    <x v="491"/>
    <x v="7"/>
    <s v="Cerdo"/>
    <x v="2"/>
    <s v="1023144"/>
    <x v="431"/>
    <s v="Plancha"/>
    <s v="Plancha c/Cuero"/>
    <x v="4"/>
    <m/>
    <m/>
    <m/>
    <m/>
    <m/>
    <m/>
    <m/>
    <n v="74390.115999999995"/>
    <n v="0"/>
    <s v="OK"/>
    <n v="0"/>
  </r>
  <r>
    <x v="394"/>
    <x v="7"/>
    <s v="Cerdo"/>
    <x v="2"/>
    <s v="1023157"/>
    <x v="348"/>
    <s v="Grasas"/>
    <s v="Grasa Lomo Tocino"/>
    <x v="2"/>
    <m/>
    <m/>
    <m/>
    <m/>
    <m/>
    <m/>
    <m/>
    <n v="480.00400000000002"/>
    <n v="0"/>
    <s v="OK"/>
    <n v="0"/>
  </r>
  <r>
    <x v="259"/>
    <x v="7"/>
    <s v="Cerdo"/>
    <x v="2"/>
    <s v="1023163"/>
    <x v="240"/>
    <s v="Lomo"/>
    <s v="Lomo Vetado"/>
    <x v="9"/>
    <m/>
    <m/>
    <m/>
    <m/>
    <m/>
    <m/>
    <m/>
    <n v="27526.256000000001"/>
    <n v="0"/>
    <s v="OK"/>
    <n v="0"/>
  </r>
  <r>
    <x v="474"/>
    <x v="7"/>
    <s v="Cerdo"/>
    <x v="2"/>
    <s v="1023184"/>
    <x v="418"/>
    <s v="Lomo"/>
    <s v="Lomo CC Loin"/>
    <x v="8"/>
    <m/>
    <m/>
    <m/>
    <m/>
    <m/>
    <m/>
    <m/>
    <n v="1872.384"/>
    <n v="0"/>
    <s v="OK"/>
    <n v="0"/>
  </r>
  <r>
    <x v="261"/>
    <x v="7"/>
    <s v="Cerdo"/>
    <x v="2"/>
    <s v="1023194"/>
    <x v="242"/>
    <s v="Panceta"/>
    <s v="Panceta s/Cuero"/>
    <x v="9"/>
    <m/>
    <m/>
    <m/>
    <m/>
    <m/>
    <m/>
    <m/>
    <n v="10097.995999999999"/>
    <n v="0"/>
    <s v="OK"/>
    <n v="0"/>
  </r>
  <r>
    <x v="585"/>
    <x v="7"/>
    <s v="Cerdo"/>
    <x v="2"/>
    <s v="1023218"/>
    <x v="508"/>
    <s v="Subprod"/>
    <s v="Subprod Visceras"/>
    <x v="6"/>
    <m/>
    <m/>
    <m/>
    <m/>
    <m/>
    <m/>
    <m/>
    <n v="125118.65"/>
    <n v="0"/>
    <s v="OK"/>
    <n v="0"/>
  </r>
  <r>
    <x v="400"/>
    <x v="7"/>
    <s v="Cerdo"/>
    <x v="2"/>
    <s v="1023265"/>
    <x v="352"/>
    <s v="Cost-Pec"/>
    <s v="Cost-Pec Trozos"/>
    <x v="8"/>
    <m/>
    <m/>
    <m/>
    <m/>
    <m/>
    <m/>
    <m/>
    <n v="7132.4260000000004"/>
    <n v="0"/>
    <s v="OK"/>
    <n v="0"/>
  </r>
  <r>
    <x v="401"/>
    <x v="7"/>
    <s v="Cerdo"/>
    <x v="2"/>
    <s v="1023273"/>
    <x v="353"/>
    <s v="Pierna"/>
    <s v="Pierna Pulpa Fina"/>
    <x v="5"/>
    <m/>
    <m/>
    <m/>
    <m/>
    <m/>
    <m/>
    <m/>
    <n v="55337.135999999999"/>
    <n v="0"/>
    <s v="OK"/>
    <n v="0"/>
  </r>
  <r>
    <x v="402"/>
    <x v="7"/>
    <s v="Cerdo"/>
    <x v="2"/>
    <s v="1023274"/>
    <x v="354"/>
    <s v="Pierna"/>
    <s v="Pierna Pulpa Fina"/>
    <x v="5"/>
    <m/>
    <m/>
    <m/>
    <m/>
    <m/>
    <m/>
    <m/>
    <n v="44844.338000000003"/>
    <n v="0"/>
    <s v="OK"/>
    <n v="0"/>
  </r>
  <r>
    <x v="538"/>
    <x v="7"/>
    <s v="Cerdo"/>
    <x v="2"/>
    <s v="1023276"/>
    <x v="472"/>
    <s v="Pierna"/>
    <s v="Pierna Pulpa Fina"/>
    <x v="5"/>
    <m/>
    <m/>
    <m/>
    <m/>
    <m/>
    <m/>
    <m/>
    <n v="27307.66"/>
    <n v="0"/>
    <s v="OK"/>
    <n v="0"/>
  </r>
  <r>
    <x v="262"/>
    <x v="7"/>
    <s v="Cerdo"/>
    <x v="2"/>
    <s v="1023283"/>
    <x v="243"/>
    <s v="Subprod"/>
    <s v="Subprod Grasa"/>
    <x v="4"/>
    <m/>
    <m/>
    <m/>
    <m/>
    <m/>
    <m/>
    <m/>
    <n v="94844.907999999996"/>
    <n v="0"/>
    <s v="OK"/>
    <n v="0"/>
  </r>
  <r>
    <x v="608"/>
    <x v="7"/>
    <s v="Cerdo"/>
    <x v="2"/>
    <s v="1023284"/>
    <x v="137"/>
    <s v="Subprod"/>
    <s v="Subprod Visceras"/>
    <x v="6"/>
    <m/>
    <m/>
    <m/>
    <m/>
    <m/>
    <m/>
    <m/>
    <n v="1405.9559999999999"/>
    <n v="0"/>
    <s v="OK"/>
    <n v="0"/>
  </r>
  <r>
    <x v="404"/>
    <x v="7"/>
    <s v="Cerdo"/>
    <x v="2"/>
    <s v="1023291"/>
    <x v="356"/>
    <s v="Huesos"/>
    <s v="Huesos Cuarto Centra"/>
    <x v="2"/>
    <m/>
    <m/>
    <m/>
    <m/>
    <m/>
    <m/>
    <m/>
    <n v="37378.495999999999"/>
    <n v="0"/>
    <s v="OK"/>
    <n v="0"/>
  </r>
  <r>
    <x v="263"/>
    <x v="7"/>
    <s v="Cerdo"/>
    <x v="2"/>
    <s v="1023301"/>
    <x v="244"/>
    <s v="Lomo"/>
    <s v="Lomo CC Loin"/>
    <x v="9"/>
    <m/>
    <m/>
    <m/>
    <m/>
    <m/>
    <m/>
    <m/>
    <n v="1330.644"/>
    <n v="0"/>
    <s v="OK"/>
    <n v="0"/>
  </r>
  <r>
    <x v="264"/>
    <x v="7"/>
    <s v="Cerdo"/>
    <x v="2"/>
    <s v="1023306"/>
    <x v="195"/>
    <s v="Cueros"/>
    <s v="Cuero Mixto"/>
    <x v="2"/>
    <m/>
    <m/>
    <m/>
    <m/>
    <m/>
    <m/>
    <m/>
    <n v="471062.45600000001"/>
    <n v="0"/>
    <s v="OK"/>
    <n v="0"/>
  </r>
  <r>
    <x v="265"/>
    <x v="7"/>
    <s v="Cerdo"/>
    <x v="2"/>
    <s v="1023307"/>
    <x v="245"/>
    <s v="Subprod"/>
    <s v="Subprod Visceras"/>
    <x v="4"/>
    <m/>
    <m/>
    <m/>
    <m/>
    <m/>
    <m/>
    <m/>
    <n v="16573.248"/>
    <n v="0"/>
    <s v="OK"/>
    <n v="0"/>
  </r>
  <r>
    <x v="406"/>
    <x v="7"/>
    <s v="Cerdo"/>
    <x v="2"/>
    <s v="1023318"/>
    <x v="357"/>
    <s v="Recortes"/>
    <s v="Recortes No Magro"/>
    <x v="6"/>
    <m/>
    <m/>
    <m/>
    <m/>
    <m/>
    <m/>
    <m/>
    <n v="7254.8220000000001"/>
    <n v="0"/>
    <s v="OK"/>
    <n v="0"/>
  </r>
  <r>
    <x v="407"/>
    <x v="7"/>
    <s v="Cerdo"/>
    <x v="2"/>
    <s v="1023319"/>
    <x v="358"/>
    <s v="Recortes"/>
    <s v="Recortes No Magro"/>
    <x v="6"/>
    <m/>
    <m/>
    <m/>
    <m/>
    <m/>
    <m/>
    <m/>
    <n v="29853.062000000002"/>
    <n v="0"/>
    <s v="OK"/>
    <n v="0"/>
  </r>
  <r>
    <x v="475"/>
    <x v="7"/>
    <s v="Cerdo"/>
    <x v="2"/>
    <s v="1023324"/>
    <x v="263"/>
    <s v="Pierna"/>
    <s v="Pierna Pulpa"/>
    <x v="6"/>
    <m/>
    <m/>
    <m/>
    <m/>
    <m/>
    <m/>
    <m/>
    <n v="397094.09"/>
    <n v="0"/>
    <s v="OK"/>
    <n v="0"/>
  </r>
  <r>
    <x v="267"/>
    <x v="7"/>
    <s v="Cerdo"/>
    <x v="2"/>
    <s v="1023326"/>
    <x v="247"/>
    <s v="Subprod"/>
    <s v="Subprod Visceras"/>
    <x v="4"/>
    <m/>
    <m/>
    <m/>
    <m/>
    <m/>
    <m/>
    <m/>
    <n v="50565.446000000004"/>
    <n v="0"/>
    <s v="OK"/>
    <n v="0"/>
  </r>
  <r>
    <x v="499"/>
    <x v="7"/>
    <s v="Cerdo"/>
    <x v="2"/>
    <s v="1023343"/>
    <x v="437"/>
    <s v="Recortes"/>
    <s v="Recortes No Magro"/>
    <x v="6"/>
    <m/>
    <m/>
    <m/>
    <m/>
    <m/>
    <m/>
    <m/>
    <n v="226492.10800000001"/>
    <n v="0"/>
    <s v="OK"/>
    <n v="0"/>
  </r>
  <r>
    <x v="465"/>
    <x v="7"/>
    <s v="Cerdo"/>
    <x v="2"/>
    <s v="1023349"/>
    <x v="412"/>
    <s v="Lomo"/>
    <s v="Lomo Centro"/>
    <x v="9"/>
    <m/>
    <m/>
    <m/>
    <m/>
    <m/>
    <m/>
    <m/>
    <n v="12866.342000000001"/>
    <n v="0"/>
    <s v="OK"/>
    <n v="0"/>
  </r>
  <r>
    <x v="466"/>
    <x v="7"/>
    <s v="Cerdo"/>
    <x v="2"/>
    <s v="1023350"/>
    <x v="413"/>
    <s v="Lomo"/>
    <s v="Lomo Vetado"/>
    <x v="9"/>
    <m/>
    <m/>
    <m/>
    <m/>
    <m/>
    <m/>
    <m/>
    <n v="15397.928"/>
    <n v="0"/>
    <s v="OK"/>
    <n v="0"/>
  </r>
  <r>
    <x v="467"/>
    <x v="7"/>
    <s v="Cerdo"/>
    <x v="2"/>
    <s v="1023351"/>
    <x v="414"/>
    <s v="Panceta"/>
    <s v="Panceta s/Cuero"/>
    <x v="9"/>
    <m/>
    <m/>
    <m/>
    <m/>
    <m/>
    <m/>
    <m/>
    <n v="8326.7540000000008"/>
    <n v="0"/>
    <s v="OK"/>
    <n v="0"/>
  </r>
  <r>
    <x v="468"/>
    <x v="7"/>
    <s v="Cerdo"/>
    <x v="2"/>
    <s v="1023352"/>
    <x v="415"/>
    <s v="Panceta"/>
    <s v="Panceta s/Cuero"/>
    <x v="9"/>
    <m/>
    <m/>
    <m/>
    <m/>
    <m/>
    <m/>
    <m/>
    <n v="26631.374"/>
    <n v="0"/>
    <s v="OK"/>
    <n v="0"/>
  </r>
  <r>
    <x v="476"/>
    <x v="7"/>
    <s v="Cerdo"/>
    <x v="2"/>
    <s v="1023353"/>
    <x v="253"/>
    <s v="Paleta"/>
    <s v="Paleta Pulpa"/>
    <x v="7"/>
    <m/>
    <m/>
    <m/>
    <m/>
    <m/>
    <m/>
    <m/>
    <n v="86633.487999999998"/>
    <n v="0"/>
    <s v="OK"/>
    <n v="0"/>
  </r>
  <r>
    <x v="539"/>
    <x v="7"/>
    <s v="Cerdo"/>
    <x v="2"/>
    <s v="1023354"/>
    <x v="473"/>
    <s v="Pernil"/>
    <s v="Pernil Mano"/>
    <x v="2"/>
    <m/>
    <m/>
    <m/>
    <m/>
    <m/>
    <m/>
    <m/>
    <n v="80947.199999999997"/>
    <n v="0"/>
    <s v="OK"/>
    <n v="0"/>
  </r>
  <r>
    <x v="492"/>
    <x v="7"/>
    <s v="Cerdo"/>
    <x v="2"/>
    <s v="1023355"/>
    <x v="245"/>
    <s v="Subprod"/>
    <s v="Subprod Visceras"/>
    <x v="0"/>
    <m/>
    <m/>
    <m/>
    <m/>
    <m/>
    <m/>
    <m/>
    <n v="30736.076000000001"/>
    <n v="0"/>
    <s v="OK"/>
    <n v="0"/>
  </r>
  <r>
    <x v="532"/>
    <x v="7"/>
    <s v="Cerdo"/>
    <x v="2"/>
    <s v="1023372"/>
    <x v="269"/>
    <s v="Lomo"/>
    <s v="Lomo Centro"/>
    <x v="4"/>
    <m/>
    <m/>
    <m/>
    <m/>
    <m/>
    <m/>
    <m/>
    <n v="26355.112000000001"/>
    <n v="0"/>
    <s v="OK"/>
    <n v="0"/>
  </r>
  <r>
    <x v="634"/>
    <x v="7"/>
    <s v="Cerdo"/>
    <x v="2"/>
    <s v="1023373"/>
    <x v="543"/>
    <s v="Pernil"/>
    <s v="Pernil Mano"/>
    <x v="2"/>
    <m/>
    <m/>
    <m/>
    <m/>
    <m/>
    <m/>
    <m/>
    <n v="99241.191999999995"/>
    <n v="0"/>
    <s v="OK"/>
    <n v="0"/>
  </r>
  <r>
    <x v="544"/>
    <x v="7"/>
    <s v="Cerdo"/>
    <x v="2"/>
    <s v="1023375"/>
    <x v="478"/>
    <s v="Subprod"/>
    <s v="Subprod Tripa"/>
    <x v="6"/>
    <m/>
    <m/>
    <m/>
    <m/>
    <m/>
    <m/>
    <m/>
    <n v="8192.69"/>
    <n v="0"/>
    <s v="OK"/>
    <n v="0"/>
  </r>
  <r>
    <x v="500"/>
    <x v="7"/>
    <s v="Cerdo"/>
    <x v="2"/>
    <s v="1023383"/>
    <x v="438"/>
    <s v="Subprod"/>
    <s v="Subprod Visceras"/>
    <x v="6"/>
    <m/>
    <m/>
    <m/>
    <m/>
    <m/>
    <m/>
    <m/>
    <n v="4987.1660000000002"/>
    <n v="0"/>
    <s v="OK"/>
    <n v="0"/>
  </r>
  <r>
    <x v="569"/>
    <x v="7"/>
    <s v="Cerdo"/>
    <x v="2"/>
    <s v="1023400"/>
    <x v="497"/>
    <s v="Pierna"/>
    <s v="Pierna Pulpa"/>
    <x v="7"/>
    <m/>
    <m/>
    <m/>
    <m/>
    <m/>
    <m/>
    <m/>
    <n v="5744.2460000000001"/>
    <n v="0"/>
    <s v="OK"/>
    <n v="0"/>
  </r>
  <r>
    <x v="610"/>
    <x v="7"/>
    <s v="Cerdo"/>
    <x v="2"/>
    <s v="1023409"/>
    <x v="157"/>
    <s v="Chuleta"/>
    <s v="Chuleta Huesos"/>
    <x v="6"/>
    <m/>
    <m/>
    <m/>
    <m/>
    <m/>
    <m/>
    <m/>
    <n v="21152.414000000001"/>
    <n v="0"/>
    <s v="OK"/>
    <n v="0"/>
  </r>
  <r>
    <x v="586"/>
    <x v="7"/>
    <s v="Cerdo"/>
    <x v="2"/>
    <s v="1023411"/>
    <x v="509"/>
    <s v="Pierna"/>
    <s v="Pierna Pulpa Fina"/>
    <x v="2"/>
    <m/>
    <m/>
    <m/>
    <m/>
    <m/>
    <m/>
    <m/>
    <n v="165877.35399999999"/>
    <n v="0"/>
    <s v="OK"/>
    <n v="0"/>
  </r>
  <r>
    <x v="587"/>
    <x v="7"/>
    <s v="Cerdo"/>
    <x v="2"/>
    <s v="1023412"/>
    <x v="510"/>
    <s v="Pierna"/>
    <s v="Pierna Pulpa"/>
    <x v="2"/>
    <m/>
    <m/>
    <m/>
    <m/>
    <m/>
    <m/>
    <m/>
    <n v="127239.41800000001"/>
    <n v="0"/>
    <s v="OK"/>
    <n v="0"/>
  </r>
  <r>
    <x v="588"/>
    <x v="7"/>
    <s v="Cerdo"/>
    <x v="2"/>
    <s v="1023417"/>
    <x v="511"/>
    <s v="Pierna"/>
    <s v="Pierna Pulpa"/>
    <x v="7"/>
    <m/>
    <m/>
    <m/>
    <m/>
    <m/>
    <m/>
    <m/>
    <n v="36890.845999999998"/>
    <n v="0"/>
    <s v="OK"/>
    <n v="0"/>
  </r>
  <r>
    <x v="623"/>
    <x v="7"/>
    <s v="Cerdo"/>
    <x v="2"/>
    <s v="1023419"/>
    <x v="228"/>
    <s v="Grasas"/>
    <s v="Grasa Lomo Tocino"/>
    <x v="9"/>
    <m/>
    <m/>
    <m/>
    <m/>
    <m/>
    <m/>
    <m/>
    <n v="24000"/>
    <n v="0"/>
    <s v="OK"/>
    <n v="0"/>
  </r>
  <r>
    <x v="611"/>
    <x v="7"/>
    <s v="Cerdo"/>
    <x v="2"/>
    <s v="1023421"/>
    <x v="114"/>
    <s v="Cost-Pec"/>
    <s v="Cost-Pec Entero"/>
    <x v="6"/>
    <m/>
    <m/>
    <m/>
    <m/>
    <m/>
    <m/>
    <m/>
    <n v="31707.11"/>
    <n v="0"/>
    <s v="OK"/>
    <n v="0"/>
  </r>
  <r>
    <x v="408"/>
    <x v="7"/>
    <s v="Pavo"/>
    <x v="0"/>
    <s v="1030224"/>
    <x v="359"/>
    <s v="Trutro"/>
    <s v="Trutro Largo"/>
    <x v="0"/>
    <n v="16751"/>
    <n v="7249"/>
    <n v="24000"/>
    <m/>
    <m/>
    <m/>
    <m/>
    <m/>
    <n v="0"/>
    <s v="OK"/>
    <n v="0"/>
  </r>
  <r>
    <x v="411"/>
    <x v="7"/>
    <s v="Pavo"/>
    <x v="0"/>
    <s v="1030332"/>
    <x v="362"/>
    <s v="Ala"/>
    <s v="Ala Trutro"/>
    <x v="0"/>
    <n v="38160"/>
    <n v="0"/>
    <n v="38160"/>
    <m/>
    <m/>
    <m/>
    <m/>
    <m/>
    <n v="0"/>
    <s v="OK"/>
    <n v="0"/>
  </r>
  <r>
    <x v="412"/>
    <x v="7"/>
    <s v="Pavo"/>
    <x v="0"/>
    <s v="1030355"/>
    <x v="363"/>
    <s v="Varios"/>
    <s v="Varios Carcasa"/>
    <x v="7"/>
    <n v="9742"/>
    <n v="73037"/>
    <n v="82779"/>
    <m/>
    <m/>
    <m/>
    <m/>
    <m/>
    <n v="0"/>
    <s v="OK"/>
    <n v="0"/>
  </r>
  <r>
    <x v="413"/>
    <x v="7"/>
    <s v="Pavo"/>
    <x v="0"/>
    <s v="1030378"/>
    <x v="364"/>
    <s v="Menudencias"/>
    <s v="Menudencias Corazón"/>
    <x v="7"/>
    <n v="-830"/>
    <n v="830"/>
    <n v="0"/>
    <m/>
    <m/>
    <m/>
    <m/>
    <m/>
    <n v="0"/>
    <s v="OK"/>
    <n v="0"/>
  </r>
  <r>
    <x v="480"/>
    <x v="7"/>
    <s v="Pavo"/>
    <x v="0"/>
    <s v="1030498"/>
    <x v="422"/>
    <s v="Menudencias"/>
    <s v="Menudencias Contre"/>
    <x v="7"/>
    <n v="16117"/>
    <n v="0"/>
    <n v="16117"/>
    <m/>
    <m/>
    <m/>
    <m/>
    <m/>
    <n v="0"/>
    <s v="OK"/>
    <n v="0"/>
  </r>
  <r>
    <x v="501"/>
    <x v="7"/>
    <s v="Pavo"/>
    <x v="0"/>
    <s v="1030525"/>
    <x v="439"/>
    <s v="Ala"/>
    <s v="Ala Trutro"/>
    <x v="2"/>
    <n v="7720"/>
    <n v="88280"/>
    <n v="96000"/>
    <m/>
    <m/>
    <m/>
    <m/>
    <m/>
    <n v="0"/>
    <s v="OK"/>
    <n v="0"/>
  </r>
  <r>
    <x v="414"/>
    <x v="7"/>
    <s v="Pavo"/>
    <x v="0"/>
    <s v="1030535"/>
    <x v="365"/>
    <s v="Trutro"/>
    <s v="Trutro Largo"/>
    <x v="4"/>
    <m/>
    <m/>
    <m/>
    <m/>
    <m/>
    <m/>
    <n v="66000"/>
    <m/>
    <n v="-66000"/>
    <s v="Pendiente de ingreso"/>
    <n v="0"/>
  </r>
  <r>
    <x v="502"/>
    <x v="7"/>
    <s v="Pavo"/>
    <x v="0"/>
    <s v="1030542"/>
    <x v="440"/>
    <s v="Pech Desh"/>
    <s v="Pech Desh s/Piel"/>
    <x v="0"/>
    <m/>
    <m/>
    <m/>
    <m/>
    <m/>
    <m/>
    <n v="6000"/>
    <m/>
    <n v="-6000"/>
    <s v="Pendiente de ingreso"/>
    <n v="0"/>
  </r>
  <r>
    <x v="452"/>
    <x v="7"/>
    <s v="Pavo"/>
    <x v="0"/>
    <s v="1030544"/>
    <x v="402"/>
    <s v="Menudencias"/>
    <s v="Menudencias Contre"/>
    <x v="7"/>
    <n v="0"/>
    <n v="8671"/>
    <n v="8671"/>
    <m/>
    <m/>
    <m/>
    <m/>
    <m/>
    <n v="0"/>
    <s v="OK"/>
    <n v="0"/>
  </r>
  <r>
    <x v="415"/>
    <x v="7"/>
    <s v="Pavo"/>
    <x v="0"/>
    <s v="1030545"/>
    <x v="366"/>
    <s v="Trutro Desh"/>
    <s v="Trutro Desh Corto"/>
    <x v="7"/>
    <n v="272"/>
    <n v="0"/>
    <n v="0"/>
    <m/>
    <m/>
    <m/>
    <m/>
    <m/>
    <n v="0"/>
    <s v="OK"/>
    <n v="0"/>
  </r>
  <r>
    <x v="416"/>
    <x v="7"/>
    <s v="Pavo"/>
    <x v="0"/>
    <s v="1030635"/>
    <x v="367"/>
    <s v="Menudencias"/>
    <s v="Menudencias Cogote"/>
    <x v="7"/>
    <n v="-23130"/>
    <n v="23130"/>
    <n v="0"/>
    <m/>
    <m/>
    <m/>
    <m/>
    <m/>
    <n v="0"/>
    <s v="OK"/>
    <n v="0"/>
  </r>
  <r>
    <x v="418"/>
    <x v="7"/>
    <s v="Pavo"/>
    <x v="0"/>
    <s v="1030720"/>
    <x v="369"/>
    <s v="Recortes"/>
    <s v="Recortes Piel"/>
    <x v="7"/>
    <n v="-3176"/>
    <n v="27176"/>
    <n v="24000"/>
    <m/>
    <m/>
    <m/>
    <m/>
    <m/>
    <n v="0"/>
    <s v="OK"/>
    <n v="0"/>
  </r>
  <r>
    <x v="418"/>
    <x v="7"/>
    <s v="Pavo"/>
    <x v="0"/>
    <s v="1030720"/>
    <x v="369"/>
    <s v="Recortes"/>
    <s v="Recortes Piel"/>
    <x v="0"/>
    <m/>
    <m/>
    <m/>
    <m/>
    <m/>
    <m/>
    <n v="24000"/>
    <m/>
    <n v="-24000"/>
    <s v="Pendiente de ingreso"/>
    <n v="0"/>
  </r>
  <r>
    <x v="505"/>
    <x v="7"/>
    <s v="Pavo"/>
    <x v="0"/>
    <s v="1030736"/>
    <x v="443"/>
    <s v="Pech Desh"/>
    <s v="Pech Desh c/Piel"/>
    <x v="0"/>
    <n v="33"/>
    <n v="0"/>
    <n v="0"/>
    <m/>
    <m/>
    <m/>
    <m/>
    <m/>
    <n v="0"/>
    <s v="OK"/>
    <n v="0"/>
  </r>
  <r>
    <x v="419"/>
    <x v="7"/>
    <s v="Pavo"/>
    <x v="0"/>
    <s v="1030744"/>
    <x v="370"/>
    <s v="Menudencias"/>
    <s v="Menudencias Cabeza"/>
    <x v="7"/>
    <n v="7665"/>
    <n v="0"/>
    <n v="7665"/>
    <m/>
    <m/>
    <m/>
    <m/>
    <m/>
    <n v="0"/>
    <s v="OK"/>
    <n v="0"/>
  </r>
  <r>
    <x v="420"/>
    <x v="7"/>
    <s v="Pavo"/>
    <x v="0"/>
    <s v="1030780"/>
    <x v="371"/>
    <s v="Pech"/>
    <s v="Pech Entera"/>
    <x v="0"/>
    <n v="610"/>
    <n v="0"/>
    <n v="0"/>
    <m/>
    <m/>
    <m/>
    <m/>
    <m/>
    <n v="0"/>
    <s v="OK"/>
    <n v="0"/>
  </r>
  <r>
    <x v="508"/>
    <x v="7"/>
    <s v="Pavo"/>
    <x v="0"/>
    <s v="1030788"/>
    <x v="446"/>
    <s v="Ala"/>
    <s v="Ala Punta"/>
    <x v="7"/>
    <n v="488"/>
    <n v="0"/>
    <n v="0"/>
    <m/>
    <m/>
    <m/>
    <m/>
    <m/>
    <n v="0"/>
    <s v="OK"/>
    <n v="0"/>
  </r>
  <r>
    <x v="478"/>
    <x v="7"/>
    <s v="Pavo"/>
    <x v="0"/>
    <s v="1030791"/>
    <x v="420"/>
    <s v="Trutro"/>
    <s v="Trutro Largo"/>
    <x v="0"/>
    <m/>
    <m/>
    <m/>
    <m/>
    <m/>
    <m/>
    <n v="5888"/>
    <m/>
    <n v="-5888"/>
    <s v="Pendiente de ingreso"/>
    <n v="0"/>
  </r>
  <r>
    <x v="555"/>
    <x v="7"/>
    <s v="Pavo"/>
    <x v="0"/>
    <s v="1030802"/>
    <x v="488"/>
    <s v="Carne Recuperada"/>
    <s v="Carne Recuperada"/>
    <x v="6"/>
    <m/>
    <m/>
    <m/>
    <m/>
    <m/>
    <m/>
    <n v="96000"/>
    <m/>
    <n v="-96000"/>
    <s v="Pendiente de ingreso"/>
    <n v="0"/>
  </r>
  <r>
    <x v="639"/>
    <x v="7"/>
    <s v="Pavo"/>
    <x v="0"/>
    <s v="1030812"/>
    <x v="545"/>
    <s v="Trutro Desh"/>
    <s v="Trutro Desh Corto"/>
    <x v="0"/>
    <n v="0"/>
    <n v="24000"/>
    <n v="24000"/>
    <m/>
    <m/>
    <m/>
    <n v="24000"/>
    <m/>
    <n v="-24000"/>
    <s v="Pendiente de ingreso"/>
    <n v="0"/>
  </r>
  <r>
    <x v="640"/>
    <x v="7"/>
    <s v="Pavo"/>
    <x v="0"/>
    <s v="1030816"/>
    <x v="362"/>
    <s v="Ala"/>
    <s v="Ala Trutro"/>
    <x v="0"/>
    <n v="5655"/>
    <n v="0"/>
    <n v="5655"/>
    <m/>
    <m/>
    <m/>
    <n v="14409"/>
    <m/>
    <n v="-14409"/>
    <s v="Pendiente de ingreso"/>
    <n v="0"/>
  </r>
  <r>
    <x v="590"/>
    <x v="7"/>
    <s v="Pavo"/>
    <x v="0"/>
    <s v="1030817"/>
    <x v="359"/>
    <s v="Trutro"/>
    <s v="Trutro Largo"/>
    <x v="0"/>
    <n v="-54668"/>
    <n v="54668"/>
    <n v="0"/>
    <m/>
    <m/>
    <m/>
    <n v="3703"/>
    <m/>
    <n v="-3703"/>
    <s v="Pendiente de ingreso"/>
    <n v="0"/>
  </r>
  <r>
    <x v="641"/>
    <x v="7"/>
    <s v="Pavo"/>
    <x v="0"/>
    <s v="1030821"/>
    <x v="368"/>
    <s v="Pech Desh"/>
    <s v="Pech Desh s/Piel"/>
    <x v="0"/>
    <n v="24870"/>
    <n v="0"/>
    <n v="24000"/>
    <m/>
    <m/>
    <m/>
    <m/>
    <m/>
    <n v="0"/>
    <s v="OK"/>
    <n v="0"/>
  </r>
  <r>
    <x v="408"/>
    <x v="7"/>
    <s v="Pavo"/>
    <x v="1"/>
    <s v="1030224"/>
    <x v="359"/>
    <s v="Trutro"/>
    <s v="Trutro Largo"/>
    <x v="7"/>
    <m/>
    <m/>
    <m/>
    <n v="16751"/>
    <n v="0"/>
    <n v="10525"/>
    <m/>
    <m/>
    <n v="10525"/>
    <s v="Sobre ingreso"/>
    <n v="0"/>
  </r>
  <r>
    <x v="477"/>
    <x v="7"/>
    <s v="Pavo"/>
    <x v="1"/>
    <s v="1030228"/>
    <x v="419"/>
    <s v="Trutro Desh"/>
    <s v="Trutro Desh Corto"/>
    <x v="5"/>
    <n v="0"/>
    <n v="24000"/>
    <n v="24000"/>
    <n v="0"/>
    <n v="24005"/>
    <n v="24005"/>
    <n v="24004.511999999999"/>
    <m/>
    <n v="0.48800000000119326"/>
    <s v="Sobre ingreso"/>
    <n v="0"/>
  </r>
  <r>
    <x v="421"/>
    <x v="7"/>
    <s v="Pavo"/>
    <x v="1"/>
    <s v="1030239"/>
    <x v="372"/>
    <s v="Ala"/>
    <s v="Ala Centro Punta"/>
    <x v="5"/>
    <n v="-7713"/>
    <n v="31713"/>
    <n v="24000"/>
    <n v="-7713"/>
    <n v="31713"/>
    <n v="24000"/>
    <n v="24249.028999999999"/>
    <m/>
    <n v="-249.02899999999863"/>
    <s v="Pendiente de ingreso"/>
    <n v="0"/>
  </r>
  <r>
    <x v="422"/>
    <x v="7"/>
    <s v="Pavo"/>
    <x v="1"/>
    <s v="1030265"/>
    <x v="373"/>
    <s v="Pech Desh"/>
    <s v="Pech Desh s/Piel"/>
    <x v="7"/>
    <n v="-72000"/>
    <n v="93600"/>
    <n v="21600"/>
    <n v="-72000"/>
    <n v="72000"/>
    <n v="0"/>
    <m/>
    <m/>
    <n v="0"/>
    <s v="OK"/>
    <n v="0"/>
  </r>
  <r>
    <x v="591"/>
    <x v="7"/>
    <s v="Pavo"/>
    <x v="1"/>
    <s v="1030279"/>
    <x v="513"/>
    <s v="Trutro Desh"/>
    <s v="Trutro Desh Corto"/>
    <x v="7"/>
    <n v="-32800"/>
    <n v="32800"/>
    <n v="0"/>
    <n v="-32800"/>
    <n v="32800"/>
    <n v="0"/>
    <m/>
    <m/>
    <n v="0"/>
    <s v="OK"/>
    <n v="0"/>
  </r>
  <r>
    <x v="423"/>
    <x v="7"/>
    <s v="Pavo"/>
    <x v="1"/>
    <s v="1030321"/>
    <x v="374"/>
    <s v="Pech"/>
    <s v="Pech Entera"/>
    <x v="5"/>
    <n v="-2878"/>
    <n v="6120"/>
    <n v="3242"/>
    <n v="-2878"/>
    <n v="6120"/>
    <n v="3242"/>
    <n v="5279.9080000000004"/>
    <m/>
    <n v="-2037.9080000000004"/>
    <s v="Pendiente de ingreso"/>
    <n v="0"/>
  </r>
  <r>
    <x v="511"/>
    <x v="7"/>
    <s v="Pavo"/>
    <x v="1"/>
    <s v="1030327"/>
    <x v="448"/>
    <s v="Pech Desh"/>
    <s v="Pech Desh s/Piel"/>
    <x v="6"/>
    <n v="126"/>
    <n v="23874"/>
    <n v="24000"/>
    <n v="126"/>
    <n v="19874"/>
    <n v="20000"/>
    <n v="24010"/>
    <m/>
    <n v="-4010"/>
    <s v="Pendiente de ingreso"/>
    <n v="0"/>
  </r>
  <r>
    <x v="411"/>
    <x v="7"/>
    <s v="Pavo"/>
    <x v="1"/>
    <s v="1030332"/>
    <x v="362"/>
    <s v="Ala"/>
    <s v="Ala Trutro"/>
    <x v="7"/>
    <m/>
    <m/>
    <m/>
    <n v="38160"/>
    <n v="0"/>
    <n v="38160"/>
    <n v="48000"/>
    <m/>
    <n v="-9840"/>
    <s v="Pendiente de ingreso"/>
    <n v="0"/>
  </r>
  <r>
    <x v="424"/>
    <x v="7"/>
    <s v="Pavo"/>
    <x v="1"/>
    <s v="1030337"/>
    <x v="375"/>
    <s v="Pech Desh"/>
    <s v="Pech Desh s/Piel"/>
    <x v="6"/>
    <n v="18024"/>
    <n v="253976"/>
    <n v="272000"/>
    <n v="18024"/>
    <n v="221976"/>
    <n v="240000"/>
    <n v="264000"/>
    <m/>
    <n v="-24000"/>
    <s v="Pendiente de ingreso"/>
    <n v="0"/>
  </r>
  <r>
    <x v="412"/>
    <x v="7"/>
    <s v="Pavo"/>
    <x v="1"/>
    <s v="1030355"/>
    <x v="363"/>
    <s v="Varios"/>
    <s v="Varios Carcasa"/>
    <x v="7"/>
    <m/>
    <m/>
    <m/>
    <n v="9742"/>
    <n v="86258"/>
    <n v="96000"/>
    <n v="96000"/>
    <m/>
    <n v="0"/>
    <s v="OK"/>
    <n v="0"/>
  </r>
  <r>
    <x v="425"/>
    <x v="7"/>
    <s v="Pavo"/>
    <x v="1"/>
    <s v="1030360"/>
    <x v="376"/>
    <s v="Pech"/>
    <s v="Pech Entera"/>
    <x v="5"/>
    <n v="-6833"/>
    <n v="5520"/>
    <n v="0"/>
    <n v="-6833"/>
    <n v="5520"/>
    <n v="0"/>
    <m/>
    <m/>
    <n v="0"/>
    <s v="OK"/>
    <n v="0"/>
  </r>
  <r>
    <x v="550"/>
    <x v="7"/>
    <s v="Pavo"/>
    <x v="1"/>
    <s v="1030366"/>
    <x v="483"/>
    <s v="Pech"/>
    <s v="Pech Entera"/>
    <x v="5"/>
    <n v="-1164"/>
    <n v="2520"/>
    <n v="1356"/>
    <n v="-1164"/>
    <n v="2520"/>
    <n v="1356"/>
    <n v="1034.98"/>
    <m/>
    <n v="321.02"/>
    <s v="Sobre ingreso"/>
    <n v="0"/>
  </r>
  <r>
    <x v="426"/>
    <x v="7"/>
    <s v="Pavo"/>
    <x v="1"/>
    <s v="1030370"/>
    <x v="377"/>
    <s v="Recortes"/>
    <s v="Recortes Estándar"/>
    <x v="5"/>
    <n v="11078"/>
    <n v="942"/>
    <n v="12000"/>
    <n v="11078"/>
    <n v="12942"/>
    <n v="24000"/>
    <n v="23997.286"/>
    <m/>
    <n v="2.7139999999999418"/>
    <s v="Sobre ingreso"/>
    <n v="0"/>
  </r>
  <r>
    <x v="427"/>
    <x v="7"/>
    <s v="Pavo"/>
    <x v="1"/>
    <s v="1030376"/>
    <x v="378"/>
    <s v="Pech"/>
    <s v="Pech Entera"/>
    <x v="5"/>
    <n v="966"/>
    <n v="3240"/>
    <n v="4206"/>
    <n v="966"/>
    <n v="5828"/>
    <n v="6794"/>
    <n v="6794.0029999999997"/>
    <m/>
    <n v="-2.9999999997016857E-3"/>
    <s v="Pendiente de ingreso"/>
    <n v="0"/>
  </r>
  <r>
    <x v="413"/>
    <x v="7"/>
    <s v="Pavo"/>
    <x v="1"/>
    <s v="1030378"/>
    <x v="364"/>
    <s v="Menudencias"/>
    <s v="Menudencias Corazón"/>
    <x v="7"/>
    <m/>
    <m/>
    <m/>
    <n v="-830"/>
    <n v="0"/>
    <n v="0"/>
    <m/>
    <m/>
    <n v="0"/>
    <s v="OK"/>
    <n v="0"/>
  </r>
  <r>
    <x v="428"/>
    <x v="7"/>
    <s v="Pavo"/>
    <x v="1"/>
    <s v="1030379"/>
    <x v="379"/>
    <s v="Pech Desh"/>
    <s v="Pech Desh s/Piel"/>
    <x v="5"/>
    <n v="38084"/>
    <n v="633916"/>
    <n v="672000"/>
    <n v="38084"/>
    <n v="783916"/>
    <n v="822000"/>
    <n v="822280.65599999996"/>
    <m/>
    <n v="-280.65599999995902"/>
    <s v="Pendiente de ingreso"/>
    <n v="0"/>
  </r>
  <r>
    <x v="429"/>
    <x v="7"/>
    <s v="Pavo"/>
    <x v="1"/>
    <s v="1030388"/>
    <x v="380"/>
    <s v="Patas"/>
    <s v="Patas Garras"/>
    <x v="2"/>
    <n v="14422"/>
    <n v="25155"/>
    <n v="39577"/>
    <n v="14422"/>
    <n v="33578"/>
    <n v="48000"/>
    <n v="48000"/>
    <m/>
    <n v="0"/>
    <s v="OK"/>
    <n v="0"/>
  </r>
  <r>
    <x v="430"/>
    <x v="7"/>
    <s v="Pavo"/>
    <x v="1"/>
    <s v="1030389"/>
    <x v="381"/>
    <s v="Patas"/>
    <s v="Patas Garras"/>
    <x v="2"/>
    <n v="-4050"/>
    <n v="0"/>
    <n v="0"/>
    <n v="-4050"/>
    <n v="0"/>
    <n v="0"/>
    <m/>
    <m/>
    <n v="0"/>
    <s v="OK"/>
    <n v="0"/>
  </r>
  <r>
    <x v="570"/>
    <x v="7"/>
    <s v="Pavo"/>
    <x v="1"/>
    <s v="1030419"/>
    <x v="498"/>
    <s v="Menudencias"/>
    <s v="Menudencias Hígado"/>
    <x v="2"/>
    <n v="-25467"/>
    <n v="14051"/>
    <n v="0"/>
    <n v="-25467"/>
    <n v="14051"/>
    <n v="0"/>
    <m/>
    <m/>
    <n v="0"/>
    <s v="OK"/>
    <n v="0"/>
  </r>
  <r>
    <x v="431"/>
    <x v="7"/>
    <s v="Pavo"/>
    <x v="1"/>
    <s v="1030424"/>
    <x v="382"/>
    <s v="Pech Desh"/>
    <s v="Pech Desh c/Piel"/>
    <x v="5"/>
    <n v="-26658"/>
    <n v="74658"/>
    <n v="48000"/>
    <n v="-26658"/>
    <n v="74658"/>
    <n v="48000"/>
    <n v="47990.034"/>
    <m/>
    <n v="9.9660000000003492"/>
    <s v="Sobre ingreso"/>
    <n v="0"/>
  </r>
  <r>
    <x v="432"/>
    <x v="7"/>
    <s v="Pavo"/>
    <x v="1"/>
    <s v="1030452"/>
    <x v="383"/>
    <s v="Pech Desh"/>
    <s v="Pech Desh s/Piel"/>
    <x v="5"/>
    <n v="9357"/>
    <n v="19680"/>
    <n v="26363"/>
    <n v="9357"/>
    <n v="19680"/>
    <n v="26363"/>
    <n v="30556.473999999998"/>
    <m/>
    <n v="-4193.4739999999983"/>
    <s v="Pendiente de ingreso"/>
    <n v="0"/>
  </r>
  <r>
    <x v="551"/>
    <x v="7"/>
    <s v="Pavo"/>
    <x v="1"/>
    <s v="1030461"/>
    <x v="484"/>
    <s v="Pech Desh"/>
    <s v="Pech Desh s/Piel"/>
    <x v="5"/>
    <n v="-10888"/>
    <n v="14400"/>
    <n v="3512"/>
    <n v="-10888"/>
    <n v="14400"/>
    <n v="3512"/>
    <n v="2307.384"/>
    <m/>
    <n v="1204.616"/>
    <s v="Sobre ingreso"/>
    <n v="0"/>
  </r>
  <r>
    <x v="480"/>
    <x v="7"/>
    <s v="Pavo"/>
    <x v="1"/>
    <s v="1030498"/>
    <x v="422"/>
    <s v="Menudencias"/>
    <s v="Menudencias Contre"/>
    <x v="7"/>
    <m/>
    <m/>
    <m/>
    <n v="16117"/>
    <n v="7883"/>
    <n v="24000"/>
    <n v="24000"/>
    <m/>
    <n v="0"/>
    <s v="OK"/>
    <n v="0"/>
  </r>
  <r>
    <x v="433"/>
    <x v="7"/>
    <s v="Pavo"/>
    <x v="1"/>
    <s v="1030505"/>
    <x v="384"/>
    <s v="Pech Desh"/>
    <s v="Pech Desh Filete"/>
    <x v="5"/>
    <n v="-11775"/>
    <n v="11775"/>
    <n v="0"/>
    <n v="-11775"/>
    <n v="11775"/>
    <n v="0"/>
    <m/>
    <m/>
    <n v="0"/>
    <s v="OK"/>
    <n v="0"/>
  </r>
  <r>
    <x v="501"/>
    <x v="7"/>
    <s v="Pavo"/>
    <x v="1"/>
    <s v="1030525"/>
    <x v="439"/>
    <s v="Ala"/>
    <s v="Ala Trutro"/>
    <x v="2"/>
    <m/>
    <m/>
    <m/>
    <n v="7720"/>
    <n v="88280"/>
    <n v="96000"/>
    <n v="96000"/>
    <m/>
    <n v="0"/>
    <s v="OK"/>
    <n v="0"/>
  </r>
  <r>
    <x v="414"/>
    <x v="7"/>
    <s v="Pavo"/>
    <x v="1"/>
    <s v="1030535"/>
    <x v="365"/>
    <s v="Trutro"/>
    <s v="Trutro Largo"/>
    <x v="8"/>
    <n v="-762"/>
    <n v="0"/>
    <n v="0"/>
    <n v="-762"/>
    <n v="0"/>
    <n v="0"/>
    <m/>
    <m/>
    <n v="0"/>
    <s v="OK"/>
    <n v="0"/>
  </r>
  <r>
    <x v="502"/>
    <x v="7"/>
    <s v="Pavo"/>
    <x v="1"/>
    <s v="1030542"/>
    <x v="440"/>
    <s v="Pech Desh"/>
    <s v="Pech Desh s/Piel"/>
    <x v="0"/>
    <m/>
    <m/>
    <m/>
    <n v="0"/>
    <n v="72000"/>
    <n v="72000"/>
    <m/>
    <m/>
    <n v="72000"/>
    <s v="Sobre ingreso"/>
    <n v="0"/>
  </r>
  <r>
    <x v="452"/>
    <x v="7"/>
    <s v="Pavo"/>
    <x v="1"/>
    <s v="1030544"/>
    <x v="402"/>
    <s v="Menudencias"/>
    <s v="Menudencias Contre"/>
    <x v="7"/>
    <n v="0"/>
    <n v="8671"/>
    <n v="8671"/>
    <m/>
    <m/>
    <m/>
    <m/>
    <m/>
    <n v="0"/>
    <s v="OK"/>
    <n v="0"/>
  </r>
  <r>
    <x v="415"/>
    <x v="7"/>
    <s v="Pavo"/>
    <x v="1"/>
    <s v="1030545"/>
    <x v="366"/>
    <s v="Trutro Desh"/>
    <s v="Trutro Desh Corto"/>
    <x v="7"/>
    <m/>
    <m/>
    <m/>
    <n v="272"/>
    <n v="0"/>
    <n v="0"/>
    <m/>
    <m/>
    <n v="0"/>
    <s v="OK"/>
    <n v="0"/>
  </r>
  <r>
    <x v="553"/>
    <x v="7"/>
    <s v="Pavo"/>
    <x v="1"/>
    <s v="1030555"/>
    <x v="486"/>
    <s v="Menudencias"/>
    <s v="Menudencias Corazón"/>
    <x v="5"/>
    <n v="-3691"/>
    <n v="6951"/>
    <n v="3260"/>
    <n v="-3691"/>
    <n v="6951"/>
    <n v="0"/>
    <m/>
    <m/>
    <n v="0"/>
    <s v="OK"/>
    <n v="0"/>
  </r>
  <r>
    <x v="435"/>
    <x v="7"/>
    <s v="Pavo"/>
    <x v="1"/>
    <s v="1030566"/>
    <x v="386"/>
    <s v="Ala"/>
    <s v="Ala Centro Punta"/>
    <x v="2"/>
    <n v="14761"/>
    <n v="9239"/>
    <n v="24000"/>
    <n v="14761"/>
    <n v="57239"/>
    <n v="72000"/>
    <n v="68000"/>
    <m/>
    <n v="4000"/>
    <s v="Sobre ingreso"/>
    <n v="0"/>
  </r>
  <r>
    <x v="416"/>
    <x v="7"/>
    <s v="Pavo"/>
    <x v="1"/>
    <s v="1030635"/>
    <x v="367"/>
    <s v="Menudencias"/>
    <s v="Menudencias Cogote"/>
    <x v="7"/>
    <m/>
    <m/>
    <m/>
    <n v="-23130"/>
    <n v="23130"/>
    <n v="0"/>
    <m/>
    <m/>
    <n v="0"/>
    <s v="OK"/>
    <n v="0"/>
  </r>
  <r>
    <x v="436"/>
    <x v="7"/>
    <s v="Pavo"/>
    <x v="1"/>
    <s v="1030658"/>
    <x v="387"/>
    <s v="Trutro Desh"/>
    <s v="Trutro Desh Corto"/>
    <x v="6"/>
    <n v="-37064"/>
    <n v="253064"/>
    <n v="216000"/>
    <n v="-37064"/>
    <n v="253220"/>
    <n v="216156"/>
    <n v="216156.24"/>
    <m/>
    <n v="-0.23999999999068677"/>
    <s v="Pendiente de ingreso"/>
    <n v="0"/>
  </r>
  <r>
    <x v="417"/>
    <x v="7"/>
    <s v="Pavo"/>
    <x v="1"/>
    <s v="1030670"/>
    <x v="368"/>
    <s v="Pech Desh"/>
    <s v="Pech Desh s/Piel"/>
    <x v="7"/>
    <m/>
    <m/>
    <m/>
    <n v="24870"/>
    <n v="0"/>
    <n v="24000"/>
    <n v="24000"/>
    <m/>
    <n v="0"/>
    <s v="OK"/>
    <n v="0"/>
  </r>
  <r>
    <x v="437"/>
    <x v="7"/>
    <s v="Pavo"/>
    <x v="1"/>
    <s v="1030683"/>
    <x v="359"/>
    <s v="Trutro"/>
    <s v="Trutro Largo"/>
    <x v="2"/>
    <n v="-40272"/>
    <n v="424272"/>
    <n v="384000"/>
    <n v="-40272"/>
    <n v="424272"/>
    <n v="384000"/>
    <n v="384000"/>
    <m/>
    <n v="0"/>
    <s v="OK"/>
    <n v="0"/>
  </r>
  <r>
    <x v="438"/>
    <x v="7"/>
    <s v="Pavo"/>
    <x v="1"/>
    <s v="1030684"/>
    <x v="388"/>
    <s v="Patas"/>
    <s v="Patas Garras"/>
    <x v="2"/>
    <n v="-33471"/>
    <n v="24000"/>
    <n v="0"/>
    <n v="-33471"/>
    <n v="24000"/>
    <n v="0"/>
    <m/>
    <m/>
    <n v="0"/>
    <s v="OK"/>
    <n v="0"/>
  </r>
  <r>
    <x v="439"/>
    <x v="7"/>
    <s v="Pavo"/>
    <x v="1"/>
    <s v="1030685"/>
    <x v="389"/>
    <s v="Ala"/>
    <s v="Ala Centro Punta"/>
    <x v="2"/>
    <n v="-41031"/>
    <n v="113031"/>
    <n v="72000"/>
    <n v="-41031"/>
    <n v="113031"/>
    <n v="72000"/>
    <n v="72000"/>
    <m/>
    <n v="0"/>
    <s v="OK"/>
    <n v="0"/>
  </r>
  <r>
    <x v="440"/>
    <x v="7"/>
    <s v="Pavo"/>
    <x v="1"/>
    <s v="1030686"/>
    <x v="390"/>
    <s v="Menudencias"/>
    <s v="Menudencias Cogote"/>
    <x v="2"/>
    <n v="-20364"/>
    <n v="133950"/>
    <n v="113586"/>
    <n v="-20364"/>
    <n v="140364"/>
    <n v="120000"/>
    <n v="120000"/>
    <m/>
    <n v="0"/>
    <s v="OK"/>
    <n v="0"/>
  </r>
  <r>
    <x v="441"/>
    <x v="7"/>
    <s v="Pavo"/>
    <x v="1"/>
    <s v="1030710"/>
    <x v="391"/>
    <s v="Menudencias"/>
    <s v="Menudencias Corazón"/>
    <x v="7"/>
    <n v="-1575"/>
    <n v="1575"/>
    <n v="0"/>
    <n v="-1575"/>
    <n v="1575"/>
    <n v="0"/>
    <m/>
    <m/>
    <n v="0"/>
    <s v="OK"/>
    <n v="0"/>
  </r>
  <r>
    <x v="442"/>
    <x v="7"/>
    <s v="Pavo"/>
    <x v="1"/>
    <s v="1030711"/>
    <x v="392"/>
    <s v="Menudencias"/>
    <s v="Menudencias Contre"/>
    <x v="7"/>
    <n v="7574"/>
    <n v="4426"/>
    <n v="12000"/>
    <n v="7574"/>
    <n v="14476"/>
    <n v="22050"/>
    <n v="22050"/>
    <m/>
    <n v="0"/>
    <s v="OK"/>
    <n v="0"/>
  </r>
  <r>
    <x v="418"/>
    <x v="7"/>
    <s v="Pavo"/>
    <x v="1"/>
    <s v="1030720"/>
    <x v="369"/>
    <s v="Recortes"/>
    <s v="Recortes Piel"/>
    <x v="7"/>
    <m/>
    <m/>
    <m/>
    <n v="-3176"/>
    <n v="27176"/>
    <n v="24000"/>
    <m/>
    <m/>
    <n v="24000"/>
    <s v="Sobre ingreso"/>
    <n v="0"/>
  </r>
  <r>
    <x v="418"/>
    <x v="7"/>
    <s v="Pavo"/>
    <x v="1"/>
    <s v="1030720"/>
    <x v="369"/>
    <s v="Recortes"/>
    <s v="Recortes Piel"/>
    <x v="0"/>
    <m/>
    <m/>
    <m/>
    <n v="0"/>
    <n v="24000"/>
    <n v="24000"/>
    <m/>
    <m/>
    <n v="24000"/>
    <s v="Sobre ingreso"/>
    <n v="0"/>
  </r>
  <r>
    <x v="443"/>
    <x v="7"/>
    <s v="Pavo"/>
    <x v="1"/>
    <s v="1030735"/>
    <x v="393"/>
    <s v="Menudencias"/>
    <s v="Menudencias Cogote"/>
    <x v="5"/>
    <n v="-941"/>
    <n v="24941"/>
    <n v="24000"/>
    <n v="-941"/>
    <n v="24941"/>
    <n v="24000"/>
    <n v="19050.864000000001"/>
    <m/>
    <n v="4949.1359999999986"/>
    <s v="Sobre ingreso"/>
    <n v="0"/>
  </r>
  <r>
    <x v="505"/>
    <x v="7"/>
    <s v="Pavo"/>
    <x v="1"/>
    <s v="1030736"/>
    <x v="443"/>
    <s v="Pech Desh"/>
    <s v="Pech Desh c/Piel"/>
    <x v="0"/>
    <m/>
    <m/>
    <m/>
    <n v="33"/>
    <n v="0"/>
    <n v="0"/>
    <m/>
    <m/>
    <n v="0"/>
    <s v="OK"/>
    <n v="0"/>
  </r>
  <r>
    <x v="444"/>
    <x v="7"/>
    <s v="Pavo"/>
    <x v="1"/>
    <s v="1030743"/>
    <x v="394"/>
    <s v="Trutro"/>
    <s v="Trutro Largo"/>
    <x v="2"/>
    <n v="-5000"/>
    <n v="5000"/>
    <n v="0"/>
    <n v="-5000"/>
    <n v="5000"/>
    <n v="0"/>
    <m/>
    <m/>
    <n v="0"/>
    <s v="OK"/>
    <n v="0"/>
  </r>
  <r>
    <x v="445"/>
    <x v="7"/>
    <s v="Pavo"/>
    <x v="1"/>
    <s v="1030745"/>
    <x v="395"/>
    <s v="Menudencias"/>
    <s v="Menudencias Hígado"/>
    <x v="5"/>
    <n v="-11108"/>
    <n v="0"/>
    <n v="0"/>
    <n v="-11108"/>
    <n v="0"/>
    <n v="0"/>
    <m/>
    <m/>
    <n v="0"/>
    <s v="OK"/>
    <n v="0"/>
  </r>
  <r>
    <x v="447"/>
    <x v="7"/>
    <s v="Pavo"/>
    <x v="1"/>
    <s v="1030773"/>
    <x v="397"/>
    <s v="Pech Desh"/>
    <s v="Pech Desh Filete"/>
    <x v="5"/>
    <n v="947"/>
    <n v="14053"/>
    <n v="15000"/>
    <n v="947"/>
    <n v="14053"/>
    <n v="15000"/>
    <n v="15008"/>
    <m/>
    <n v="-8"/>
    <s v="Pendiente de ingreso"/>
    <n v="0"/>
  </r>
  <r>
    <x v="420"/>
    <x v="7"/>
    <s v="Pavo"/>
    <x v="1"/>
    <s v="1030780"/>
    <x v="371"/>
    <s v="Pech"/>
    <s v="Pech Entera"/>
    <x v="0"/>
    <m/>
    <m/>
    <m/>
    <n v="610"/>
    <n v="0"/>
    <n v="0"/>
    <m/>
    <m/>
    <n v="0"/>
    <s v="OK"/>
    <n v="0"/>
  </r>
  <r>
    <x v="448"/>
    <x v="7"/>
    <s v="Pavo"/>
    <x v="1"/>
    <s v="1030782"/>
    <x v="398"/>
    <s v="Pech Desh"/>
    <s v="Pech Desh s/Piel"/>
    <x v="5"/>
    <n v="15007"/>
    <n v="13920"/>
    <n v="28231"/>
    <n v="15007"/>
    <n v="5696"/>
    <n v="20703"/>
    <n v="23780.161"/>
    <m/>
    <n v="-3077.1610000000001"/>
    <s v="Pendiente de ingreso"/>
    <n v="0"/>
  </r>
  <r>
    <x v="449"/>
    <x v="7"/>
    <s v="Pavo"/>
    <x v="1"/>
    <s v="1030783"/>
    <x v="399"/>
    <s v="Pech"/>
    <s v="Pech Entera"/>
    <x v="5"/>
    <n v="658"/>
    <n v="120"/>
    <n v="0"/>
    <n v="658"/>
    <n v="120"/>
    <n v="0"/>
    <n v="327.56"/>
    <m/>
    <n v="-327.56"/>
    <s v="Pendiente de ingreso"/>
    <n v="0"/>
  </r>
  <r>
    <x v="450"/>
    <x v="7"/>
    <s v="Pavo"/>
    <x v="1"/>
    <s v="1030784"/>
    <x v="400"/>
    <s v="Pech"/>
    <s v="Pech Entera"/>
    <x v="5"/>
    <n v="-3792"/>
    <n v="3600"/>
    <n v="0"/>
    <n v="-3792"/>
    <n v="3600"/>
    <n v="0"/>
    <m/>
    <m/>
    <n v="0"/>
    <s v="OK"/>
    <n v="0"/>
  </r>
  <r>
    <x v="451"/>
    <x v="7"/>
    <s v="Pavo"/>
    <x v="1"/>
    <s v="1030785"/>
    <x v="401"/>
    <s v="Pech"/>
    <s v="Pech Entera"/>
    <x v="5"/>
    <n v="-1604"/>
    <n v="1080"/>
    <n v="0"/>
    <n v="-1604"/>
    <n v="1080"/>
    <n v="0"/>
    <m/>
    <m/>
    <n v="0"/>
    <s v="OK"/>
    <n v="0"/>
  </r>
  <r>
    <x v="508"/>
    <x v="7"/>
    <s v="Pavo"/>
    <x v="1"/>
    <s v="1030788"/>
    <x v="446"/>
    <s v="Ala"/>
    <s v="Ala Punta"/>
    <x v="7"/>
    <m/>
    <m/>
    <m/>
    <n v="488"/>
    <n v="0"/>
    <n v="0"/>
    <m/>
    <m/>
    <n v="0"/>
    <s v="OK"/>
    <n v="0"/>
  </r>
  <r>
    <x v="478"/>
    <x v="7"/>
    <s v="Pavo"/>
    <x v="1"/>
    <s v="1030791"/>
    <x v="420"/>
    <s v="Trutro"/>
    <s v="Trutro Largo"/>
    <x v="0"/>
    <m/>
    <m/>
    <m/>
    <n v="0"/>
    <n v="5000"/>
    <n v="5000"/>
    <m/>
    <m/>
    <n v="5000"/>
    <s v="Sobre ingreso"/>
    <n v="0"/>
  </r>
  <r>
    <x v="478"/>
    <x v="7"/>
    <s v="Pavo"/>
    <x v="1"/>
    <s v="1030791"/>
    <x v="420"/>
    <s v="Trutro"/>
    <s v="Trutro Largo"/>
    <x v="2"/>
    <n v="888"/>
    <n v="5000"/>
    <n v="5888"/>
    <n v="888"/>
    <n v="5000"/>
    <n v="5888"/>
    <n v="4000"/>
    <m/>
    <n v="1888"/>
    <s v="Sobre ingreso"/>
    <n v="0"/>
  </r>
  <r>
    <x v="479"/>
    <x v="7"/>
    <s v="Pavo"/>
    <x v="1"/>
    <s v="1030792"/>
    <x v="421"/>
    <s v="Pech Desh"/>
    <s v="Pech Desh Filete"/>
    <x v="6"/>
    <n v="12384"/>
    <n v="0"/>
    <n v="0"/>
    <n v="46455"/>
    <n v="0"/>
    <n v="72000"/>
    <n v="48000"/>
    <m/>
    <n v="24000"/>
    <s v="Sobre ingreso"/>
    <n v="0"/>
  </r>
  <r>
    <x v="592"/>
    <x v="7"/>
    <s v="Pavo"/>
    <x v="1"/>
    <s v="1030793"/>
    <x v="514"/>
    <s v="Pech"/>
    <s v="Pech Entera"/>
    <x v="5"/>
    <n v="-729"/>
    <n v="720"/>
    <n v="0"/>
    <n v="-729"/>
    <n v="720"/>
    <n v="0"/>
    <m/>
    <m/>
    <n v="0"/>
    <s v="OK"/>
    <n v="0"/>
  </r>
  <r>
    <x v="593"/>
    <x v="7"/>
    <s v="Pavo"/>
    <x v="1"/>
    <s v="1030794"/>
    <x v="515"/>
    <s v="Pech"/>
    <s v="Pech Entera"/>
    <x v="5"/>
    <n v="-1085"/>
    <n v="1080"/>
    <n v="0"/>
    <n v="-1085"/>
    <n v="1080"/>
    <n v="0"/>
    <m/>
    <m/>
    <n v="0"/>
    <s v="OK"/>
    <n v="0"/>
  </r>
  <r>
    <x v="555"/>
    <x v="7"/>
    <s v="Pavo"/>
    <x v="1"/>
    <s v="1030802"/>
    <x v="488"/>
    <s v="Carne Recuperada"/>
    <s v="Carne Recuperada"/>
    <x v="6"/>
    <n v="-7962"/>
    <n v="103962"/>
    <n v="96000"/>
    <n v="-7962"/>
    <n v="103962"/>
    <n v="96000"/>
    <m/>
    <m/>
    <n v="96000"/>
    <s v="Sobre ingreso"/>
    <n v="0"/>
  </r>
  <r>
    <x v="639"/>
    <x v="7"/>
    <s v="Pavo"/>
    <x v="1"/>
    <s v="1030812"/>
    <x v="545"/>
    <s v="Trutro Desh"/>
    <s v="Trutro Desh Corto"/>
    <x v="0"/>
    <m/>
    <m/>
    <m/>
    <n v="0"/>
    <n v="24000"/>
    <n v="24000"/>
    <m/>
    <m/>
    <n v="24000"/>
    <s v="Sobre ingreso"/>
    <n v="0"/>
  </r>
  <r>
    <x v="640"/>
    <x v="7"/>
    <s v="Pavo"/>
    <x v="1"/>
    <s v="1030816"/>
    <x v="362"/>
    <s v="Ala"/>
    <s v="Ala Trutro"/>
    <x v="0"/>
    <m/>
    <m/>
    <m/>
    <n v="5655"/>
    <n v="9625"/>
    <n v="15280"/>
    <m/>
    <m/>
    <n v="15280"/>
    <s v="Sobre ingreso"/>
    <n v="0"/>
  </r>
  <r>
    <x v="590"/>
    <x v="7"/>
    <s v="Pavo"/>
    <x v="1"/>
    <s v="1030817"/>
    <x v="359"/>
    <s v="Trutro"/>
    <s v="Trutro Largo"/>
    <x v="0"/>
    <m/>
    <m/>
    <m/>
    <n v="-54668"/>
    <n v="58388"/>
    <n v="3720"/>
    <m/>
    <m/>
    <n v="3720"/>
    <s v="Sobre ingreso"/>
    <n v="0"/>
  </r>
  <r>
    <x v="596"/>
    <x v="7"/>
    <s v="Pavo"/>
    <x v="1"/>
    <s v="1030818"/>
    <x v="518"/>
    <s v="Pech Desh"/>
    <s v="Pech Desh Filete"/>
    <x v="5"/>
    <n v="667"/>
    <n v="47333"/>
    <n v="48000"/>
    <n v="667"/>
    <n v="47333"/>
    <n v="48000"/>
    <n v="47990.034"/>
    <m/>
    <n v="9.9660000000003492"/>
    <s v="Sobre ingreso"/>
    <n v="0"/>
  </r>
  <r>
    <x v="408"/>
    <x v="7"/>
    <s v="Pavo"/>
    <x v="2"/>
    <s v="1030224"/>
    <x v="359"/>
    <s v="Trutro"/>
    <s v="Trutro Largo"/>
    <x v="7"/>
    <m/>
    <m/>
    <m/>
    <m/>
    <m/>
    <m/>
    <m/>
    <n v="8000"/>
    <n v="0"/>
    <s v="OK"/>
    <n v="0"/>
  </r>
  <r>
    <x v="477"/>
    <x v="7"/>
    <s v="Pavo"/>
    <x v="2"/>
    <s v="1030228"/>
    <x v="419"/>
    <s v="Trutro Desh"/>
    <s v="Trutro Desh Corto"/>
    <x v="5"/>
    <m/>
    <m/>
    <m/>
    <m/>
    <m/>
    <m/>
    <m/>
    <n v="34593"/>
    <n v="0"/>
    <s v="OK"/>
    <n v="0"/>
  </r>
  <r>
    <x v="421"/>
    <x v="7"/>
    <s v="Pavo"/>
    <x v="2"/>
    <s v="1030239"/>
    <x v="372"/>
    <s v="Ala"/>
    <s v="Ala Centro Punta"/>
    <x v="5"/>
    <m/>
    <m/>
    <m/>
    <m/>
    <m/>
    <m/>
    <m/>
    <n v="33141"/>
    <n v="0"/>
    <s v="OK"/>
    <n v="0"/>
  </r>
  <r>
    <x v="422"/>
    <x v="7"/>
    <s v="Pavo"/>
    <x v="2"/>
    <s v="1030265"/>
    <x v="373"/>
    <s v="Pech Desh"/>
    <s v="Pech Desh s/Piel"/>
    <x v="7"/>
    <m/>
    <m/>
    <m/>
    <m/>
    <m/>
    <m/>
    <m/>
    <n v="111000"/>
    <n v="0"/>
    <s v="OK"/>
    <n v="0"/>
  </r>
  <r>
    <x v="591"/>
    <x v="7"/>
    <s v="Pavo"/>
    <x v="2"/>
    <s v="1030279"/>
    <x v="513"/>
    <s v="Trutro Desh"/>
    <s v="Trutro Desh Corto"/>
    <x v="7"/>
    <m/>
    <m/>
    <m/>
    <m/>
    <m/>
    <m/>
    <m/>
    <n v="42000"/>
    <n v="0"/>
    <s v="OK"/>
    <n v="0"/>
  </r>
  <r>
    <x v="423"/>
    <x v="7"/>
    <s v="Pavo"/>
    <x v="2"/>
    <s v="1030321"/>
    <x v="374"/>
    <s v="Pech"/>
    <s v="Pech Entera"/>
    <x v="5"/>
    <m/>
    <m/>
    <m/>
    <m/>
    <m/>
    <m/>
    <m/>
    <n v="9282"/>
    <n v="0"/>
    <s v="OK"/>
    <n v="0"/>
  </r>
  <r>
    <x v="511"/>
    <x v="7"/>
    <s v="Pavo"/>
    <x v="2"/>
    <s v="1030327"/>
    <x v="448"/>
    <s v="Pech Desh"/>
    <s v="Pech Desh s/Piel"/>
    <x v="6"/>
    <m/>
    <m/>
    <m/>
    <m/>
    <m/>
    <m/>
    <m/>
    <n v="27000"/>
    <n v="0"/>
    <s v="OK"/>
    <n v="0"/>
  </r>
  <r>
    <x v="424"/>
    <x v="7"/>
    <s v="Pavo"/>
    <x v="2"/>
    <s v="1030337"/>
    <x v="375"/>
    <s v="Pech Desh"/>
    <s v="Pech Desh s/Piel"/>
    <x v="6"/>
    <m/>
    <m/>
    <m/>
    <m/>
    <m/>
    <m/>
    <m/>
    <n v="277000"/>
    <n v="0"/>
    <s v="OK"/>
    <n v="0"/>
  </r>
  <r>
    <x v="412"/>
    <x v="7"/>
    <s v="Pavo"/>
    <x v="2"/>
    <s v="1030355"/>
    <x v="363"/>
    <s v="Varios"/>
    <s v="Varios Carcasa"/>
    <x v="7"/>
    <m/>
    <m/>
    <m/>
    <m/>
    <m/>
    <m/>
    <m/>
    <n v="56894"/>
    <n v="0"/>
    <s v="OK"/>
    <n v="0"/>
  </r>
  <r>
    <x v="425"/>
    <x v="7"/>
    <s v="Pavo"/>
    <x v="2"/>
    <s v="1030360"/>
    <x v="376"/>
    <s v="Pech"/>
    <s v="Pech Entera"/>
    <x v="5"/>
    <m/>
    <m/>
    <m/>
    <m/>
    <m/>
    <m/>
    <m/>
    <n v="5796"/>
    <n v="0"/>
    <s v="OK"/>
    <n v="0"/>
  </r>
  <r>
    <x v="550"/>
    <x v="7"/>
    <s v="Pavo"/>
    <x v="2"/>
    <s v="1030366"/>
    <x v="483"/>
    <s v="Pech"/>
    <s v="Pech Entera"/>
    <x v="5"/>
    <m/>
    <m/>
    <m/>
    <m/>
    <m/>
    <m/>
    <m/>
    <n v="3822"/>
    <n v="0"/>
    <s v="OK"/>
    <n v="0"/>
  </r>
  <r>
    <x v="426"/>
    <x v="7"/>
    <s v="Pavo"/>
    <x v="2"/>
    <s v="1030370"/>
    <x v="377"/>
    <s v="Recortes"/>
    <s v="Recortes Estándar"/>
    <x v="5"/>
    <m/>
    <m/>
    <m/>
    <m/>
    <m/>
    <m/>
    <m/>
    <n v="1100"/>
    <n v="0"/>
    <s v="OK"/>
    <n v="0"/>
  </r>
  <r>
    <x v="427"/>
    <x v="7"/>
    <s v="Pavo"/>
    <x v="2"/>
    <s v="1030376"/>
    <x v="378"/>
    <s v="Pech"/>
    <s v="Pech Entera"/>
    <x v="5"/>
    <m/>
    <m/>
    <m/>
    <m/>
    <m/>
    <m/>
    <m/>
    <n v="4914"/>
    <n v="0"/>
    <s v="OK"/>
    <n v="0"/>
  </r>
  <r>
    <x v="428"/>
    <x v="7"/>
    <s v="Pavo"/>
    <x v="2"/>
    <s v="1030379"/>
    <x v="379"/>
    <s v="Pech Desh"/>
    <s v="Pech Desh s/Piel"/>
    <x v="5"/>
    <m/>
    <m/>
    <m/>
    <m/>
    <m/>
    <m/>
    <m/>
    <n v="651856"/>
    <n v="0"/>
    <s v="OK"/>
    <n v="0"/>
  </r>
  <r>
    <x v="429"/>
    <x v="7"/>
    <s v="Pavo"/>
    <x v="2"/>
    <s v="1030388"/>
    <x v="380"/>
    <s v="Patas"/>
    <s v="Patas Garras"/>
    <x v="2"/>
    <m/>
    <m/>
    <m/>
    <m/>
    <m/>
    <m/>
    <m/>
    <n v="27808"/>
    <n v="0"/>
    <s v="OK"/>
    <n v="0"/>
  </r>
  <r>
    <x v="570"/>
    <x v="7"/>
    <s v="Pavo"/>
    <x v="2"/>
    <s v="1030419"/>
    <x v="498"/>
    <s v="Menudencias"/>
    <s v="Menudencias Hígado"/>
    <x v="2"/>
    <m/>
    <m/>
    <m/>
    <m/>
    <m/>
    <m/>
    <m/>
    <n v="22000"/>
    <n v="0"/>
    <s v="OK"/>
    <n v="0"/>
  </r>
  <r>
    <x v="431"/>
    <x v="7"/>
    <s v="Pavo"/>
    <x v="2"/>
    <s v="1030424"/>
    <x v="382"/>
    <s v="Pech Desh"/>
    <s v="Pech Desh c/Piel"/>
    <x v="5"/>
    <m/>
    <m/>
    <m/>
    <m/>
    <m/>
    <m/>
    <m/>
    <n v="84000"/>
    <n v="0"/>
    <s v="OK"/>
    <n v="0"/>
  </r>
  <r>
    <x v="432"/>
    <x v="7"/>
    <s v="Pavo"/>
    <x v="2"/>
    <s v="1030452"/>
    <x v="383"/>
    <s v="Pech Desh"/>
    <s v="Pech Desh s/Piel"/>
    <x v="5"/>
    <m/>
    <m/>
    <m/>
    <m/>
    <m/>
    <m/>
    <m/>
    <n v="31775"/>
    <n v="0"/>
    <s v="OK"/>
    <n v="0"/>
  </r>
  <r>
    <x v="551"/>
    <x v="7"/>
    <s v="Pavo"/>
    <x v="2"/>
    <s v="1030461"/>
    <x v="484"/>
    <s v="Pech Desh"/>
    <s v="Pech Desh s/Piel"/>
    <x v="5"/>
    <m/>
    <m/>
    <m/>
    <m/>
    <m/>
    <m/>
    <m/>
    <n v="21000"/>
    <n v="0"/>
    <s v="OK"/>
    <n v="0"/>
  </r>
  <r>
    <x v="501"/>
    <x v="7"/>
    <s v="Pavo"/>
    <x v="2"/>
    <s v="1030525"/>
    <x v="439"/>
    <s v="Ala"/>
    <s v="Ala Trutro"/>
    <x v="2"/>
    <m/>
    <m/>
    <m/>
    <m/>
    <m/>
    <m/>
    <m/>
    <n v="137319"/>
    <n v="0"/>
    <s v="OK"/>
    <n v="0"/>
  </r>
  <r>
    <x v="553"/>
    <x v="7"/>
    <s v="Pavo"/>
    <x v="2"/>
    <s v="1030555"/>
    <x v="486"/>
    <s v="Menudencias"/>
    <s v="Menudencias Corazón"/>
    <x v="5"/>
    <m/>
    <m/>
    <m/>
    <m/>
    <m/>
    <m/>
    <m/>
    <n v="16917"/>
    <n v="0"/>
    <s v="OK"/>
    <n v="0"/>
  </r>
  <r>
    <x v="435"/>
    <x v="7"/>
    <s v="Pavo"/>
    <x v="2"/>
    <s v="1030566"/>
    <x v="386"/>
    <s v="Ala"/>
    <s v="Ala Centro Punta"/>
    <x v="2"/>
    <m/>
    <m/>
    <m/>
    <m/>
    <m/>
    <m/>
    <m/>
    <n v="22000"/>
    <n v="0"/>
    <s v="OK"/>
    <n v="0"/>
  </r>
  <r>
    <x v="416"/>
    <x v="7"/>
    <s v="Pavo"/>
    <x v="2"/>
    <s v="1030635"/>
    <x v="367"/>
    <s v="Menudencias"/>
    <s v="Menudencias Cogote"/>
    <x v="1"/>
    <m/>
    <m/>
    <m/>
    <m/>
    <m/>
    <m/>
    <m/>
    <n v="23033"/>
    <n v="0"/>
    <s v="OK"/>
    <n v="0"/>
  </r>
  <r>
    <x v="436"/>
    <x v="7"/>
    <s v="Pavo"/>
    <x v="2"/>
    <s v="1030658"/>
    <x v="387"/>
    <s v="Trutro Desh"/>
    <s v="Trutro Desh Corto"/>
    <x v="6"/>
    <m/>
    <m/>
    <m/>
    <m/>
    <m/>
    <m/>
    <m/>
    <n v="261224"/>
    <n v="0"/>
    <s v="OK"/>
    <n v="0"/>
  </r>
  <r>
    <x v="437"/>
    <x v="7"/>
    <s v="Pavo"/>
    <x v="2"/>
    <s v="1030683"/>
    <x v="359"/>
    <s v="Trutro"/>
    <s v="Trutro Largo"/>
    <x v="2"/>
    <m/>
    <m/>
    <m/>
    <m/>
    <m/>
    <m/>
    <m/>
    <n v="434840"/>
    <n v="0"/>
    <s v="OK"/>
    <n v="0"/>
  </r>
  <r>
    <x v="438"/>
    <x v="7"/>
    <s v="Pavo"/>
    <x v="2"/>
    <s v="1030684"/>
    <x v="388"/>
    <s v="Patas"/>
    <s v="Patas Garras"/>
    <x v="2"/>
    <m/>
    <m/>
    <m/>
    <m/>
    <m/>
    <m/>
    <m/>
    <n v="14591"/>
    <n v="0"/>
    <s v="OK"/>
    <n v="0"/>
  </r>
  <r>
    <x v="439"/>
    <x v="7"/>
    <s v="Pavo"/>
    <x v="2"/>
    <s v="1030685"/>
    <x v="389"/>
    <s v="Ala"/>
    <s v="Ala Centro Punta"/>
    <x v="2"/>
    <m/>
    <m/>
    <m/>
    <m/>
    <m/>
    <m/>
    <m/>
    <n v="145448"/>
    <n v="0"/>
    <s v="OK"/>
    <n v="0"/>
  </r>
  <r>
    <x v="440"/>
    <x v="7"/>
    <s v="Pavo"/>
    <x v="2"/>
    <s v="1030686"/>
    <x v="390"/>
    <s v="Menudencias"/>
    <s v="Menudencias Cogote"/>
    <x v="2"/>
    <m/>
    <m/>
    <m/>
    <m/>
    <m/>
    <m/>
    <m/>
    <n v="127524"/>
    <n v="0"/>
    <s v="OK"/>
    <n v="0"/>
  </r>
  <r>
    <x v="441"/>
    <x v="7"/>
    <s v="Pavo"/>
    <x v="2"/>
    <s v="1030710"/>
    <x v="391"/>
    <s v="Menudencias"/>
    <s v="Menudencias Corazón"/>
    <x v="7"/>
    <m/>
    <m/>
    <m/>
    <m/>
    <m/>
    <m/>
    <m/>
    <n v="789"/>
    <n v="0"/>
    <s v="OK"/>
    <n v="0"/>
  </r>
  <r>
    <x v="442"/>
    <x v="7"/>
    <s v="Pavo"/>
    <x v="2"/>
    <s v="1030711"/>
    <x v="392"/>
    <s v="Menudencias"/>
    <s v="Menudencias Contre"/>
    <x v="7"/>
    <m/>
    <m/>
    <m/>
    <m/>
    <m/>
    <m/>
    <m/>
    <n v="3341"/>
    <n v="0"/>
    <s v="OK"/>
    <n v="0"/>
  </r>
  <r>
    <x v="418"/>
    <x v="7"/>
    <s v="Pavo"/>
    <x v="2"/>
    <s v="1030720"/>
    <x v="369"/>
    <s v="Recortes"/>
    <s v="Recortes Piel"/>
    <x v="7"/>
    <m/>
    <m/>
    <m/>
    <m/>
    <m/>
    <m/>
    <m/>
    <n v="3500"/>
    <n v="0"/>
    <s v="OK"/>
    <n v="0"/>
  </r>
  <r>
    <x v="443"/>
    <x v="7"/>
    <s v="Pavo"/>
    <x v="2"/>
    <s v="1030735"/>
    <x v="393"/>
    <s v="Menudencias"/>
    <s v="Menudencias Cogote"/>
    <x v="5"/>
    <m/>
    <m/>
    <m/>
    <m/>
    <m/>
    <m/>
    <m/>
    <n v="25319"/>
    <n v="0"/>
    <s v="OK"/>
    <n v="0"/>
  </r>
  <r>
    <x v="447"/>
    <x v="7"/>
    <s v="Pavo"/>
    <x v="2"/>
    <s v="1030773"/>
    <x v="397"/>
    <s v="Pech Desh"/>
    <s v="Pech Desh Filete"/>
    <x v="5"/>
    <m/>
    <m/>
    <m/>
    <m/>
    <m/>
    <m/>
    <m/>
    <n v="14500"/>
    <n v="0"/>
    <s v="OK"/>
    <n v="0"/>
  </r>
  <r>
    <x v="448"/>
    <x v="7"/>
    <s v="Pavo"/>
    <x v="2"/>
    <s v="1030782"/>
    <x v="398"/>
    <s v="Pech Desh"/>
    <s v="Pech Desh s/Piel"/>
    <x v="5"/>
    <m/>
    <m/>
    <m/>
    <m/>
    <m/>
    <m/>
    <m/>
    <n v="19575"/>
    <n v="0"/>
    <s v="OK"/>
    <n v="0"/>
  </r>
  <r>
    <x v="449"/>
    <x v="7"/>
    <s v="Pavo"/>
    <x v="2"/>
    <s v="1030783"/>
    <x v="399"/>
    <s v="Pech"/>
    <s v="Pech Entera"/>
    <x v="5"/>
    <m/>
    <m/>
    <m/>
    <m/>
    <m/>
    <m/>
    <m/>
    <n v="182"/>
    <n v="0"/>
    <s v="OK"/>
    <n v="0"/>
  </r>
  <r>
    <x v="450"/>
    <x v="7"/>
    <s v="Pavo"/>
    <x v="2"/>
    <s v="1030784"/>
    <x v="400"/>
    <s v="Pech"/>
    <s v="Pech Entera"/>
    <x v="5"/>
    <m/>
    <m/>
    <m/>
    <m/>
    <m/>
    <m/>
    <m/>
    <n v="3780"/>
    <n v="0"/>
    <s v="OK"/>
    <n v="0"/>
  </r>
  <r>
    <x v="451"/>
    <x v="7"/>
    <s v="Pavo"/>
    <x v="2"/>
    <s v="1030785"/>
    <x v="401"/>
    <s v="Pech"/>
    <s v="Pech Entera"/>
    <x v="5"/>
    <m/>
    <m/>
    <m/>
    <m/>
    <m/>
    <m/>
    <m/>
    <n v="1134"/>
    <n v="0"/>
    <s v="OK"/>
    <n v="0"/>
  </r>
  <r>
    <x v="508"/>
    <x v="7"/>
    <s v="Pavo"/>
    <x v="2"/>
    <s v="1030788"/>
    <x v="446"/>
    <s v="Ala"/>
    <s v="Ala Punta"/>
    <x v="7"/>
    <m/>
    <m/>
    <m/>
    <m/>
    <m/>
    <m/>
    <m/>
    <n v="4100"/>
    <n v="0"/>
    <s v="OK"/>
    <n v="0"/>
  </r>
  <r>
    <x v="478"/>
    <x v="7"/>
    <s v="Pavo"/>
    <x v="2"/>
    <s v="1030791"/>
    <x v="420"/>
    <s v="Trutro"/>
    <s v="Trutro Largo"/>
    <x v="2"/>
    <m/>
    <m/>
    <m/>
    <m/>
    <m/>
    <m/>
    <m/>
    <n v="2200"/>
    <n v="0"/>
    <s v="OK"/>
    <n v="0"/>
  </r>
  <r>
    <x v="555"/>
    <x v="7"/>
    <s v="Pavo"/>
    <x v="2"/>
    <s v="1030802"/>
    <x v="488"/>
    <s v="Carne Recuperada"/>
    <s v="Carne Recuperada"/>
    <x v="6"/>
    <m/>
    <m/>
    <m/>
    <m/>
    <m/>
    <m/>
    <m/>
    <n v="111000"/>
    <n v="0"/>
    <s v="OK"/>
    <n v="0"/>
  </r>
  <r>
    <x v="639"/>
    <x v="7"/>
    <s v="Pavo"/>
    <x v="2"/>
    <s v="1030812"/>
    <x v="545"/>
    <s v="Trutro Desh"/>
    <s v="Trutro Desh Corto"/>
    <x v="0"/>
    <m/>
    <m/>
    <m/>
    <m/>
    <m/>
    <m/>
    <m/>
    <n v="26661"/>
    <n v="0"/>
    <s v="OK"/>
    <n v="0"/>
  </r>
  <r>
    <x v="590"/>
    <x v="7"/>
    <s v="Pavo"/>
    <x v="2"/>
    <s v="1030817"/>
    <x v="359"/>
    <s v="Trutro"/>
    <s v="Trutro Largo"/>
    <x v="0"/>
    <m/>
    <m/>
    <m/>
    <m/>
    <m/>
    <m/>
    <m/>
    <n v="55583"/>
    <n v="0"/>
    <s v="OK"/>
    <n v="0"/>
  </r>
  <r>
    <x v="596"/>
    <x v="7"/>
    <s v="Pavo"/>
    <x v="2"/>
    <s v="1030818"/>
    <x v="518"/>
    <s v="Pech Desh"/>
    <s v="Pech Desh Filete"/>
    <x v="5"/>
    <m/>
    <m/>
    <m/>
    <m/>
    <m/>
    <m/>
    <m/>
    <n v="43164"/>
    <n v="0"/>
    <s v="OK"/>
    <n v="0"/>
  </r>
  <r>
    <x v="0"/>
    <x v="8"/>
    <s v="Pollo"/>
    <x v="0"/>
    <s v="1010877"/>
    <x v="0"/>
    <s v="Menudencias"/>
    <s v="Menudencias Contre"/>
    <x v="0"/>
    <n v="10088"/>
    <n v="124984"/>
    <n v="135072"/>
    <n v="10088"/>
    <n v="111912"/>
    <n v="122000"/>
    <n v="122000"/>
    <m/>
    <n v="0"/>
    <s v="OK"/>
    <n v="0"/>
  </r>
  <r>
    <x v="1"/>
    <x v="8"/>
    <s v="Pollo"/>
    <x v="0"/>
    <s v="1011042"/>
    <x v="1"/>
    <s v="Cazuela"/>
    <s v="Cazuela Espinazo"/>
    <x v="0"/>
    <n v="2200"/>
    <n v="0"/>
    <n v="2200"/>
    <n v="2200"/>
    <n v="800"/>
    <n v="3000"/>
    <n v="3000"/>
    <m/>
    <n v="0"/>
    <s v="OK"/>
    <n v="0"/>
  </r>
  <r>
    <x v="559"/>
    <x v="8"/>
    <s v="Pollo"/>
    <x v="0"/>
    <s v="1011105"/>
    <x v="492"/>
    <s v="Ala"/>
    <s v="Ala Trutro-Centro"/>
    <x v="0"/>
    <m/>
    <m/>
    <m/>
    <m/>
    <m/>
    <m/>
    <n v="24000"/>
    <m/>
    <n v="-24000"/>
    <s v="Pendiente de ingreso"/>
    <n v="0"/>
  </r>
  <r>
    <x v="3"/>
    <x v="8"/>
    <s v="Pollo"/>
    <x v="0"/>
    <s v="1011290"/>
    <x v="3"/>
    <s v="Subprod"/>
    <s v="Subprod Piel"/>
    <x v="0"/>
    <n v="-611"/>
    <n v="0"/>
    <n v="0"/>
    <n v="-611"/>
    <n v="24611"/>
    <n v="24000"/>
    <n v="24000"/>
    <m/>
    <n v="0"/>
    <s v="OK"/>
    <n v="0"/>
  </r>
  <r>
    <x v="5"/>
    <x v="8"/>
    <s v="Pollo"/>
    <x v="0"/>
    <s v="1011421"/>
    <x v="5"/>
    <s v="Carne Recuperada"/>
    <s v="Carne Recuperada Pul"/>
    <x v="0"/>
    <n v="-66432"/>
    <n v="604441"/>
    <n v="538009"/>
    <n v="-66432"/>
    <n v="474432"/>
    <n v="408000"/>
    <n v="408000"/>
    <m/>
    <n v="0"/>
    <s v="OK"/>
    <n v="0"/>
  </r>
  <r>
    <x v="6"/>
    <x v="8"/>
    <s v="Pollo"/>
    <x v="0"/>
    <s v="1011558"/>
    <x v="6"/>
    <s v="Carne Recuperada"/>
    <s v="Carne Recuperada Pul"/>
    <x v="0"/>
    <n v="37"/>
    <n v="241117"/>
    <n v="241154"/>
    <n v="37"/>
    <n v="383963"/>
    <n v="384000"/>
    <n v="408000"/>
    <m/>
    <n v="-24000"/>
    <s v="Pendiente de ingreso"/>
    <n v="0"/>
  </r>
  <r>
    <x v="7"/>
    <x v="8"/>
    <s v="Pollo"/>
    <x v="0"/>
    <s v="1011560"/>
    <x v="7"/>
    <s v="Menudencias"/>
    <s v="Menudencias Corazón"/>
    <x v="3"/>
    <n v="-14250"/>
    <n v="24465"/>
    <n v="10216"/>
    <n v="-14250"/>
    <n v="0"/>
    <n v="0"/>
    <m/>
    <m/>
    <n v="0"/>
    <s v="OK"/>
    <n v="0"/>
  </r>
  <r>
    <x v="15"/>
    <x v="8"/>
    <s v="Pollo"/>
    <x v="0"/>
    <s v="1012012"/>
    <x v="15"/>
    <s v="Ala"/>
    <s v="Ala Centro"/>
    <x v="4"/>
    <n v="2643"/>
    <n v="57357"/>
    <n v="60000"/>
    <n v="2643"/>
    <n v="0"/>
    <n v="2643"/>
    <m/>
    <m/>
    <n v="2643"/>
    <s v="Sobre ingreso"/>
    <n v="0"/>
  </r>
  <r>
    <x v="16"/>
    <x v="8"/>
    <s v="Pollo"/>
    <x v="0"/>
    <s v="1012207"/>
    <x v="16"/>
    <s v="Menudencias"/>
    <s v="Menudencias Contre"/>
    <x v="0"/>
    <n v="0"/>
    <n v="41500"/>
    <n v="41500"/>
    <n v="0"/>
    <n v="24000"/>
    <n v="24000"/>
    <n v="24000"/>
    <m/>
    <n v="0"/>
    <s v="OK"/>
    <n v="0"/>
  </r>
  <r>
    <x v="17"/>
    <x v="8"/>
    <s v="Pollo"/>
    <x v="0"/>
    <s v="1012208"/>
    <x v="17"/>
    <s v="Reproductor"/>
    <s v="Reproductor Gallina"/>
    <x v="0"/>
    <n v="-20493"/>
    <n v="20493"/>
    <n v="0"/>
    <n v="-20493"/>
    <n v="20493"/>
    <n v="0"/>
    <m/>
    <m/>
    <n v="0"/>
    <s v="OK"/>
    <n v="0"/>
  </r>
  <r>
    <x v="18"/>
    <x v="8"/>
    <s v="Pollo"/>
    <x v="0"/>
    <s v="1012283"/>
    <x v="18"/>
    <s v="Menudencias"/>
    <s v="Menudencias Pana"/>
    <x v="0"/>
    <n v="0"/>
    <n v="16654"/>
    <n v="16654"/>
    <n v="19295"/>
    <n v="4705"/>
    <n v="24000"/>
    <n v="24000"/>
    <m/>
    <n v="0"/>
    <s v="OK"/>
    <n v="0"/>
  </r>
  <r>
    <x v="20"/>
    <x v="8"/>
    <s v="Pollo"/>
    <x v="0"/>
    <s v="1012362"/>
    <x v="20"/>
    <s v="Menudencias"/>
    <s v="Menudencias Corazón"/>
    <x v="0"/>
    <m/>
    <m/>
    <m/>
    <m/>
    <m/>
    <m/>
    <n v="4000"/>
    <m/>
    <n v="-4000"/>
    <s v="Pendiente de ingreso"/>
    <n v="0"/>
  </r>
  <r>
    <x v="20"/>
    <x v="8"/>
    <s v="Pollo"/>
    <x v="0"/>
    <s v="1012362"/>
    <x v="20"/>
    <s v="Menudencias"/>
    <s v="Menudencias Corazón"/>
    <x v="3"/>
    <n v="0"/>
    <n v="68626"/>
    <n v="68626"/>
    <n v="0"/>
    <n v="68626"/>
    <n v="68626"/>
    <n v="72000"/>
    <m/>
    <n v="-3374"/>
    <s v="Pendiente de ingreso"/>
    <n v="0"/>
  </r>
  <r>
    <x v="642"/>
    <x v="8"/>
    <s v="Pollo"/>
    <x v="0"/>
    <s v="1012375"/>
    <x v="546"/>
    <s v="Pechuga"/>
    <s v="Pechuga Entera"/>
    <x v="0"/>
    <n v="0"/>
    <n v="48000"/>
    <n v="48000"/>
    <n v="0"/>
    <n v="24000"/>
    <n v="24000"/>
    <n v="24000"/>
    <m/>
    <n v="0"/>
    <s v="OK"/>
    <n v="0"/>
  </r>
  <r>
    <x v="90"/>
    <x v="8"/>
    <s v="Pollo"/>
    <x v="0"/>
    <s v="1012451"/>
    <x v="82"/>
    <s v="Ala"/>
    <s v="Ala Centro"/>
    <x v="2"/>
    <m/>
    <m/>
    <m/>
    <n v="19050"/>
    <n v="12000"/>
    <n v="31050"/>
    <m/>
    <m/>
    <n v="31050"/>
    <s v="Sobre ingreso"/>
    <n v="0"/>
  </r>
  <r>
    <x v="32"/>
    <x v="8"/>
    <s v="Pollo"/>
    <x v="0"/>
    <s v="1012552"/>
    <x v="30"/>
    <s v="Pechuga Desh"/>
    <s v="Pechuga Desh s/Piel"/>
    <x v="0"/>
    <n v="0"/>
    <n v="390"/>
    <n v="0"/>
    <n v="0"/>
    <n v="48000"/>
    <n v="48000"/>
    <n v="48000"/>
    <m/>
    <n v="0"/>
    <s v="OK"/>
    <n v="0"/>
  </r>
  <r>
    <x v="33"/>
    <x v="8"/>
    <s v="Pollo"/>
    <x v="0"/>
    <s v="1012556"/>
    <x v="31"/>
    <s v="Carne Recuperada"/>
    <s v="Carne Recuperada ADM"/>
    <x v="0"/>
    <n v="-86138"/>
    <n v="240000"/>
    <n v="153862"/>
    <n v="-86138"/>
    <n v="254138"/>
    <n v="168000"/>
    <n v="168000"/>
    <m/>
    <n v="0"/>
    <s v="OK"/>
    <n v="0"/>
  </r>
  <r>
    <x v="35"/>
    <x v="8"/>
    <s v="Pollo"/>
    <x v="0"/>
    <s v="1012612"/>
    <x v="33"/>
    <s v="Carne Recuperada"/>
    <s v="Carne Recuperada Pul"/>
    <x v="4"/>
    <n v="-418200"/>
    <n v="1107947"/>
    <n v="689747"/>
    <n v="-418200"/>
    <n v="943200"/>
    <n v="525000"/>
    <n v="525000"/>
    <m/>
    <n v="0"/>
    <s v="OK"/>
    <n v="0"/>
  </r>
  <r>
    <x v="36"/>
    <x v="8"/>
    <s v="Pollo"/>
    <x v="0"/>
    <s v="1012655"/>
    <x v="34"/>
    <s v="Patas"/>
    <s v="Patas Garras"/>
    <x v="0"/>
    <n v="4889"/>
    <n v="0"/>
    <n v="4889"/>
    <m/>
    <m/>
    <m/>
    <m/>
    <m/>
    <n v="0"/>
    <s v="OK"/>
    <n v="0"/>
  </r>
  <r>
    <x v="37"/>
    <x v="8"/>
    <s v="Pollo"/>
    <x v="0"/>
    <s v="1012674"/>
    <x v="35"/>
    <s v="Menudencias"/>
    <s v="Menudencias Corazón"/>
    <x v="0"/>
    <m/>
    <m/>
    <m/>
    <m/>
    <m/>
    <m/>
    <n v="24000"/>
    <m/>
    <n v="-24000"/>
    <s v="Pendiente de ingreso"/>
    <n v="0"/>
  </r>
  <r>
    <x v="37"/>
    <x v="8"/>
    <s v="Pollo"/>
    <x v="0"/>
    <s v="1012674"/>
    <x v="35"/>
    <s v="Menudencias"/>
    <s v="Menudencias Corazón"/>
    <x v="3"/>
    <n v="-27766"/>
    <n v="47206"/>
    <n v="19440"/>
    <n v="-27766"/>
    <n v="51766"/>
    <n v="24000"/>
    <n v="24000"/>
    <m/>
    <n v="0"/>
    <s v="OK"/>
    <n v="0"/>
  </r>
  <r>
    <x v="40"/>
    <x v="8"/>
    <s v="Pollo"/>
    <x v="0"/>
    <s v="1012719"/>
    <x v="38"/>
    <s v="Carne Recuperada"/>
    <s v="Carne Recuperada ADM"/>
    <x v="0"/>
    <n v="22716"/>
    <n v="192000"/>
    <n v="214716"/>
    <n v="22716"/>
    <n v="192000"/>
    <n v="214716"/>
    <n v="240000"/>
    <m/>
    <n v="-25284"/>
    <s v="Pendiente de ingreso"/>
    <n v="0"/>
  </r>
  <r>
    <x v="455"/>
    <x v="8"/>
    <s v="Pollo"/>
    <x v="0"/>
    <s v="1012763"/>
    <x v="404"/>
    <s v="Menudencias"/>
    <s v="Menudencias Pana"/>
    <x v="0"/>
    <n v="32526"/>
    <n v="74419"/>
    <n v="106945"/>
    <n v="0"/>
    <n v="24000"/>
    <n v="24000"/>
    <n v="24000"/>
    <m/>
    <n v="0"/>
    <s v="OK"/>
    <n v="0"/>
  </r>
  <r>
    <x v="456"/>
    <x v="8"/>
    <s v="Pollo"/>
    <x v="0"/>
    <s v="1012764"/>
    <x v="405"/>
    <s v="Carne Recuperada"/>
    <s v="Carne Recuperada ADM"/>
    <x v="6"/>
    <n v="-69433"/>
    <n v="189434"/>
    <n v="120001"/>
    <n v="-69433"/>
    <n v="430182"/>
    <n v="360749"/>
    <n v="360750"/>
    <m/>
    <n v="-1"/>
    <s v="Pendiente de ingreso"/>
    <n v="0"/>
  </r>
  <r>
    <x v="557"/>
    <x v="8"/>
    <s v="Pollo"/>
    <x v="0"/>
    <s v="1012778"/>
    <x v="490"/>
    <s v="Menudencias"/>
    <s v="Menudencias Corazón"/>
    <x v="0"/>
    <n v="13231"/>
    <n v="0"/>
    <n v="13231"/>
    <n v="13231"/>
    <n v="0"/>
    <n v="13231"/>
    <n v="15000"/>
    <m/>
    <n v="-1769"/>
    <s v="Pendiente de ingreso"/>
    <n v="0"/>
  </r>
  <r>
    <x v="0"/>
    <x v="8"/>
    <s v="Pollo"/>
    <x v="1"/>
    <s v="1010877"/>
    <x v="0"/>
    <s v="Menudencias"/>
    <s v="Menudencias Contre"/>
    <x v="7"/>
    <m/>
    <m/>
    <m/>
    <n v="0"/>
    <n v="12000"/>
    <n v="12000"/>
    <n v="24000"/>
    <m/>
    <n v="-12000"/>
    <s v="Pendiente de ingreso"/>
    <n v="0"/>
  </r>
  <r>
    <x v="1"/>
    <x v="8"/>
    <s v="Pollo"/>
    <x v="1"/>
    <s v="1011042"/>
    <x v="1"/>
    <s v="Cazuela"/>
    <s v="Cazuela Espinazo"/>
    <x v="1"/>
    <n v="0"/>
    <n v="10730"/>
    <n v="10730"/>
    <n v="0"/>
    <n v="24000"/>
    <n v="24000"/>
    <m/>
    <m/>
    <n v="24000"/>
    <s v="Sobre ingreso"/>
    <n v="0"/>
  </r>
  <r>
    <x v="1"/>
    <x v="8"/>
    <s v="Pollo"/>
    <x v="1"/>
    <s v="1011042"/>
    <x v="1"/>
    <s v="Cazuela"/>
    <s v="Cazuela Espinazo"/>
    <x v="7"/>
    <m/>
    <m/>
    <m/>
    <m/>
    <m/>
    <m/>
    <n v="24000"/>
    <m/>
    <n v="-24000"/>
    <s v="Pendiente de ingreso"/>
    <n v="0"/>
  </r>
  <r>
    <x v="2"/>
    <x v="8"/>
    <s v="Pollo"/>
    <x v="1"/>
    <s v="1011047"/>
    <x v="2"/>
    <s v="Pechuga Desh"/>
    <s v="Pechuga Desh s/Piel"/>
    <x v="6"/>
    <m/>
    <m/>
    <m/>
    <n v="0"/>
    <n v="22800"/>
    <n v="22800"/>
    <n v="22800"/>
    <m/>
    <n v="0"/>
    <s v="OK"/>
    <n v="0"/>
  </r>
  <r>
    <x v="559"/>
    <x v="8"/>
    <s v="Pollo"/>
    <x v="1"/>
    <s v="1011105"/>
    <x v="492"/>
    <s v="Ala"/>
    <s v="Ala Trutro-Centro"/>
    <x v="0"/>
    <m/>
    <m/>
    <m/>
    <n v="0"/>
    <n v="24000"/>
    <n v="24000"/>
    <m/>
    <m/>
    <n v="24000"/>
    <s v="Sobre ingreso"/>
    <n v="0"/>
  </r>
  <r>
    <x v="45"/>
    <x v="8"/>
    <s v="Pollo"/>
    <x v="1"/>
    <s v="1011120"/>
    <x v="43"/>
    <s v="Pechuga"/>
    <s v="Pechuga Entera"/>
    <x v="5"/>
    <n v="0"/>
    <n v="40000"/>
    <n v="40000"/>
    <n v="0"/>
    <n v="40000"/>
    <n v="40000"/>
    <n v="39936"/>
    <m/>
    <n v="64"/>
    <s v="Sobre ingreso"/>
    <n v="0"/>
  </r>
  <r>
    <x v="46"/>
    <x v="8"/>
    <s v="Pollo"/>
    <x v="1"/>
    <s v="1011127"/>
    <x v="44"/>
    <s v="Pechuga Desh"/>
    <s v="Pechuga Desh s/Piel"/>
    <x v="6"/>
    <n v="-57937"/>
    <n v="841863"/>
    <n v="783926"/>
    <n v="-57937"/>
    <n v="866163"/>
    <n v="808226"/>
    <n v="856240"/>
    <m/>
    <n v="-48014"/>
    <s v="Pendiente de ingreso"/>
    <n v="0"/>
  </r>
  <r>
    <x v="47"/>
    <x v="8"/>
    <s v="Pollo"/>
    <x v="1"/>
    <s v="1011150"/>
    <x v="45"/>
    <s v="Ala"/>
    <s v="Ala Trutro-Centro"/>
    <x v="6"/>
    <n v="522"/>
    <n v="40000"/>
    <n v="40522"/>
    <n v="522"/>
    <n v="39492"/>
    <n v="40014"/>
    <n v="40014"/>
    <m/>
    <n v="0"/>
    <s v="OK"/>
    <n v="0"/>
  </r>
  <r>
    <x v="515"/>
    <x v="8"/>
    <s v="Pollo"/>
    <x v="1"/>
    <s v="1011151"/>
    <x v="452"/>
    <s v="Filete"/>
    <s v="Filete"/>
    <x v="6"/>
    <n v="162"/>
    <n v="20000"/>
    <n v="20162"/>
    <m/>
    <m/>
    <m/>
    <n v="20007"/>
    <m/>
    <n v="-20007"/>
    <s v="Pendiente de ingreso"/>
    <n v="0"/>
  </r>
  <r>
    <x v="48"/>
    <x v="8"/>
    <s v="Pollo"/>
    <x v="1"/>
    <s v="1011250"/>
    <x v="46"/>
    <s v="Pechuga Desh"/>
    <s v="Pechuga Desh s/Piel"/>
    <x v="5"/>
    <n v="33"/>
    <n v="170"/>
    <n v="0"/>
    <n v="33"/>
    <n v="170"/>
    <n v="0"/>
    <m/>
    <m/>
    <n v="0"/>
    <s v="OK"/>
    <n v="0"/>
  </r>
  <r>
    <x v="4"/>
    <x v="8"/>
    <s v="Pollo"/>
    <x v="1"/>
    <s v="1011417"/>
    <x v="4"/>
    <s v="Ala"/>
    <s v="Ala Centro"/>
    <x v="2"/>
    <m/>
    <m/>
    <m/>
    <n v="0"/>
    <n v="57357"/>
    <n v="57357"/>
    <n v="60000"/>
    <m/>
    <n v="-2643"/>
    <s v="Pendiente de ingreso"/>
    <n v="0"/>
  </r>
  <r>
    <x v="9"/>
    <x v="8"/>
    <s v="Pollo"/>
    <x v="1"/>
    <s v="1011586"/>
    <x v="9"/>
    <s v="Ala"/>
    <s v="Ala Centro"/>
    <x v="2"/>
    <n v="-135300"/>
    <n v="116482"/>
    <n v="0"/>
    <n v="-135300"/>
    <n v="116482"/>
    <n v="0"/>
    <m/>
    <m/>
    <n v="0"/>
    <s v="OK"/>
    <n v="0"/>
  </r>
  <r>
    <x v="88"/>
    <x v="8"/>
    <s v="Pollo"/>
    <x v="1"/>
    <s v="1011614"/>
    <x v="80"/>
    <s v="Pechuga Desh"/>
    <s v="Pechuga Desh s/Piel"/>
    <x v="6"/>
    <n v="-5580"/>
    <n v="5079"/>
    <n v="0"/>
    <n v="10000"/>
    <n v="10008"/>
    <n v="20008"/>
    <n v="20008.419999999998"/>
    <m/>
    <n v="-0.41999999999825377"/>
    <s v="Pendiente de ingreso"/>
    <n v="0"/>
  </r>
  <r>
    <x v="49"/>
    <x v="8"/>
    <s v="Pollo"/>
    <x v="1"/>
    <s v="1011701"/>
    <x v="47"/>
    <s v="Pechuga Desh"/>
    <s v="Pechuga Desh s/Piel"/>
    <x v="5"/>
    <n v="72"/>
    <n v="36193"/>
    <n v="36265"/>
    <n v="72"/>
    <n v="107193"/>
    <n v="107265"/>
    <n v="108862.08"/>
    <m/>
    <n v="-1597.0800000000017"/>
    <s v="Pendiente de ingreso"/>
    <n v="0"/>
  </r>
  <r>
    <x v="50"/>
    <x v="8"/>
    <s v="Pollo"/>
    <x v="1"/>
    <s v="1011748"/>
    <x v="48"/>
    <s v="Pechuga Desh"/>
    <s v="Pechuga Desh s/Piel"/>
    <x v="7"/>
    <n v="594"/>
    <n v="140000"/>
    <n v="140594"/>
    <n v="594"/>
    <n v="68400"/>
    <n v="68994"/>
    <n v="68400"/>
    <m/>
    <n v="594"/>
    <s v="Sobre ingreso"/>
    <n v="0"/>
  </r>
  <r>
    <x v="597"/>
    <x v="8"/>
    <s v="Pollo"/>
    <x v="1"/>
    <s v="1011906"/>
    <x v="519"/>
    <s v="Filete"/>
    <s v="Filete"/>
    <x v="7"/>
    <n v="-19"/>
    <n v="0"/>
    <n v="0"/>
    <n v="-19"/>
    <n v="0"/>
    <n v="0"/>
    <m/>
    <m/>
    <n v="0"/>
    <s v="OK"/>
    <n v="0"/>
  </r>
  <r>
    <x v="517"/>
    <x v="8"/>
    <s v="Pollo"/>
    <x v="1"/>
    <s v="1011948"/>
    <x v="454"/>
    <s v="Menudencias"/>
    <s v="Menudencias Contre"/>
    <x v="8"/>
    <n v="46"/>
    <n v="0"/>
    <n v="0"/>
    <n v="46"/>
    <n v="0"/>
    <n v="0"/>
    <m/>
    <m/>
    <n v="0"/>
    <s v="OK"/>
    <n v="0"/>
  </r>
  <r>
    <x v="11"/>
    <x v="8"/>
    <s v="Pollo"/>
    <x v="1"/>
    <s v="1011967"/>
    <x v="11"/>
    <s v="Patas"/>
    <s v="Patas Garras"/>
    <x v="2"/>
    <n v="-65720"/>
    <n v="9951"/>
    <n v="0"/>
    <n v="-65720"/>
    <n v="9951"/>
    <n v="0"/>
    <m/>
    <m/>
    <n v="0"/>
    <s v="OK"/>
    <n v="0"/>
  </r>
  <r>
    <x v="12"/>
    <x v="8"/>
    <s v="Pollo"/>
    <x v="1"/>
    <s v="1011968"/>
    <x v="12"/>
    <s v="Patas"/>
    <s v="Patas Garras"/>
    <x v="2"/>
    <n v="-21636"/>
    <n v="1631"/>
    <n v="0"/>
    <n v="-21636"/>
    <n v="1631"/>
    <n v="0"/>
    <m/>
    <m/>
    <n v="0"/>
    <s v="OK"/>
    <n v="0"/>
  </r>
  <r>
    <x v="13"/>
    <x v="8"/>
    <s v="Pollo"/>
    <x v="1"/>
    <s v="1011969"/>
    <x v="13"/>
    <s v="Patas"/>
    <s v="Patas Garras"/>
    <x v="2"/>
    <n v="-28070"/>
    <n v="46896"/>
    <n v="18826"/>
    <n v="-28070"/>
    <n v="46896"/>
    <n v="18826"/>
    <n v="24000"/>
    <m/>
    <n v="-5174"/>
    <s v="Pendiente de ingreso"/>
    <n v="0"/>
  </r>
  <r>
    <x v="14"/>
    <x v="8"/>
    <s v="Pollo"/>
    <x v="1"/>
    <s v="1012005"/>
    <x v="14"/>
    <s v="Patas"/>
    <s v="Patas Garras"/>
    <x v="2"/>
    <n v="-4189"/>
    <n v="0"/>
    <n v="0"/>
    <n v="-4189"/>
    <n v="0"/>
    <n v="0"/>
    <m/>
    <m/>
    <n v="0"/>
    <s v="OK"/>
    <n v="0"/>
  </r>
  <r>
    <x v="52"/>
    <x v="8"/>
    <s v="Pollo"/>
    <x v="1"/>
    <s v="1012107"/>
    <x v="50"/>
    <s v="Pechuga Desh"/>
    <s v="Pechuga Desh s/Piel"/>
    <x v="5"/>
    <n v="-32619"/>
    <n v="122313"/>
    <n v="89694"/>
    <n v="-32619"/>
    <n v="122313"/>
    <n v="89694"/>
    <n v="88107.088000000003"/>
    <m/>
    <n v="1586.9119999999966"/>
    <s v="Sobre ingreso"/>
    <n v="0"/>
  </r>
  <r>
    <x v="53"/>
    <x v="8"/>
    <s v="Pollo"/>
    <x v="1"/>
    <s v="1012108"/>
    <x v="51"/>
    <s v="Pechuga Desh"/>
    <s v="Pechuga Desh s/Piel"/>
    <x v="5"/>
    <n v="-113070"/>
    <n v="231101"/>
    <n v="118031"/>
    <n v="-113070"/>
    <n v="231101"/>
    <n v="118031"/>
    <n v="117936"/>
    <m/>
    <n v="95"/>
    <s v="Sobre ingreso"/>
    <n v="0"/>
  </r>
  <r>
    <x v="54"/>
    <x v="8"/>
    <s v="Pollo"/>
    <x v="1"/>
    <s v="1012109"/>
    <x v="52"/>
    <s v="Pechuga Desh"/>
    <s v="Pechuga Desh s/Piel"/>
    <x v="5"/>
    <n v="59236"/>
    <n v="453349"/>
    <n v="512585"/>
    <n v="59236"/>
    <n v="453349"/>
    <n v="512585"/>
    <n v="515523.00400000002"/>
    <m/>
    <n v="-2938.0040000000154"/>
    <s v="Pendiente de ingreso"/>
    <n v="0"/>
  </r>
  <r>
    <x v="55"/>
    <x v="8"/>
    <s v="Pollo"/>
    <x v="1"/>
    <s v="1012110"/>
    <x v="53"/>
    <s v="Pechuga Desh"/>
    <s v="Pechuga Desh s/Piel"/>
    <x v="5"/>
    <n v="50922"/>
    <n v="154910"/>
    <n v="205832"/>
    <n v="50922"/>
    <n v="154910"/>
    <n v="205832"/>
    <n v="229610.91"/>
    <m/>
    <n v="-23778.910000000003"/>
    <s v="Pendiente de ingreso"/>
    <n v="0"/>
  </r>
  <r>
    <x v="56"/>
    <x v="8"/>
    <s v="Pollo"/>
    <x v="1"/>
    <s v="1012111"/>
    <x v="54"/>
    <s v="Pechuga Desh"/>
    <s v="Pechuga Desh s/Piel"/>
    <x v="5"/>
    <n v="-4253"/>
    <n v="37912"/>
    <n v="33659"/>
    <n v="-4253"/>
    <n v="37912"/>
    <n v="33659"/>
    <n v="39971.232000000004"/>
    <m/>
    <n v="-6312.2320000000036"/>
    <s v="Pendiente de ingreso"/>
    <n v="0"/>
  </r>
  <r>
    <x v="57"/>
    <x v="8"/>
    <s v="Pollo"/>
    <x v="1"/>
    <s v="1012112"/>
    <x v="55"/>
    <s v="Pechuga Desh"/>
    <s v="Pechuga Desh s/Piel"/>
    <x v="5"/>
    <n v="-3222"/>
    <n v="13370"/>
    <n v="10148"/>
    <n v="-3222"/>
    <n v="13370"/>
    <n v="10148"/>
    <n v="13970.634"/>
    <m/>
    <n v="-3822.634"/>
    <s v="Pendiente de ingreso"/>
    <n v="0"/>
  </r>
  <r>
    <x v="518"/>
    <x v="8"/>
    <s v="Pollo"/>
    <x v="1"/>
    <s v="1012115"/>
    <x v="455"/>
    <s v="Pechuga Desh"/>
    <s v="Pechuga Desh s/Piel"/>
    <x v="5"/>
    <n v="-9"/>
    <n v="0"/>
    <n v="0"/>
    <n v="-9"/>
    <n v="0"/>
    <n v="0"/>
    <m/>
    <m/>
    <n v="0"/>
    <s v="OK"/>
    <n v="0"/>
  </r>
  <r>
    <x v="58"/>
    <x v="8"/>
    <s v="Pollo"/>
    <x v="1"/>
    <s v="1012145"/>
    <x v="56"/>
    <s v="Pechuga Desh"/>
    <s v="Pechuga Desh s/Piel"/>
    <x v="5"/>
    <n v="17744"/>
    <n v="183605"/>
    <n v="201349"/>
    <n v="17744"/>
    <n v="76153"/>
    <n v="93897"/>
    <n v="102035.18399999999"/>
    <m/>
    <n v="-8138.1839999999938"/>
    <s v="Pendiente de ingreso"/>
    <n v="0"/>
  </r>
  <r>
    <x v="59"/>
    <x v="8"/>
    <s v="Pollo"/>
    <x v="1"/>
    <s v="1012147"/>
    <x v="57"/>
    <s v="Filete"/>
    <s v="Filete"/>
    <x v="5"/>
    <n v="9479"/>
    <n v="161032"/>
    <n v="170511"/>
    <n v="9479"/>
    <n v="90356"/>
    <n v="99835"/>
    <n v="105162.317"/>
    <m/>
    <n v="-5327.3169999999955"/>
    <s v="Pendiente de ingreso"/>
    <n v="0"/>
  </r>
  <r>
    <x v="60"/>
    <x v="8"/>
    <s v="Pollo"/>
    <x v="1"/>
    <s v="1012148"/>
    <x v="58"/>
    <s v="Ala"/>
    <s v="Ala Trutro-Centro"/>
    <x v="5"/>
    <n v="2648"/>
    <n v="98258"/>
    <n v="100906"/>
    <n v="2648"/>
    <n v="114258"/>
    <n v="116906"/>
    <n v="116364.955"/>
    <m/>
    <n v="541.04499999999825"/>
    <s v="Sobre ingreso"/>
    <n v="0"/>
  </r>
  <r>
    <x v="62"/>
    <x v="8"/>
    <s v="Pollo"/>
    <x v="1"/>
    <s v="1012158"/>
    <x v="60"/>
    <s v="Filete"/>
    <s v="Filete"/>
    <x v="5"/>
    <n v="0"/>
    <n v="89616"/>
    <n v="89616"/>
    <n v="0"/>
    <n v="160292"/>
    <n v="160292"/>
    <n v="159666.20800000001"/>
    <m/>
    <n v="625.79199999998673"/>
    <s v="Sobre ingreso"/>
    <n v="0"/>
  </r>
  <r>
    <x v="63"/>
    <x v="8"/>
    <s v="Pollo"/>
    <x v="1"/>
    <s v="1012159"/>
    <x v="61"/>
    <s v="Ala"/>
    <s v="Ala Trutro-Centro"/>
    <x v="5"/>
    <n v="25528"/>
    <n v="93623"/>
    <n v="119151"/>
    <n v="25528"/>
    <n v="93623"/>
    <n v="119151"/>
    <n v="117935.648"/>
    <m/>
    <n v="1215.351999999999"/>
    <s v="Sobre ingreso"/>
    <n v="0"/>
  </r>
  <r>
    <x v="64"/>
    <x v="8"/>
    <s v="Pollo"/>
    <x v="1"/>
    <s v="1012160"/>
    <x v="62"/>
    <s v="Pechuga Desh"/>
    <s v="Pechuga Desh s/Piel"/>
    <x v="5"/>
    <n v="-14364"/>
    <n v="100000"/>
    <n v="85637"/>
    <n v="-14364"/>
    <n v="341452"/>
    <n v="327089"/>
    <n v="330220.79999999999"/>
    <m/>
    <n v="-3131.7999999999884"/>
    <s v="Pendiente de ingreso"/>
    <n v="0"/>
  </r>
  <r>
    <x v="65"/>
    <x v="8"/>
    <s v="Pollo"/>
    <x v="1"/>
    <s v="1012161"/>
    <x v="63"/>
    <s v="Ala"/>
    <s v="Ala Centro"/>
    <x v="5"/>
    <n v="3600"/>
    <n v="98993"/>
    <n v="102593"/>
    <n v="3600"/>
    <n v="120993"/>
    <n v="124593"/>
    <n v="124286.224"/>
    <m/>
    <n v="306.77599999999802"/>
    <s v="Sobre ingreso"/>
    <n v="0"/>
  </r>
  <r>
    <x v="66"/>
    <x v="8"/>
    <s v="Pollo"/>
    <x v="1"/>
    <s v="1012163"/>
    <x v="64"/>
    <s v="Filete"/>
    <s v="Filete"/>
    <x v="5"/>
    <n v="-46728"/>
    <n v="289536"/>
    <n v="242808"/>
    <n v="-46728"/>
    <n v="289536"/>
    <n v="242808"/>
    <n v="242675.56"/>
    <m/>
    <n v="132.44000000000233"/>
    <s v="Sobre ingreso"/>
    <n v="0"/>
  </r>
  <r>
    <x v="67"/>
    <x v="8"/>
    <s v="Pollo"/>
    <x v="1"/>
    <s v="1012164"/>
    <x v="65"/>
    <s v="Ala"/>
    <s v="Ala Centro"/>
    <x v="5"/>
    <n v="-3832"/>
    <n v="100076"/>
    <n v="96244"/>
    <n v="-3832"/>
    <n v="100076"/>
    <n v="96244"/>
    <n v="96163.199999999997"/>
    <m/>
    <n v="80.80000000000291"/>
    <s v="Sobre ingreso"/>
    <n v="0"/>
  </r>
  <r>
    <x v="68"/>
    <x v="8"/>
    <s v="Pollo"/>
    <x v="1"/>
    <s v="1012165"/>
    <x v="66"/>
    <s v="Ala"/>
    <s v="Ala Trutro-Centro"/>
    <x v="5"/>
    <n v="-236674"/>
    <n v="344716"/>
    <n v="108042"/>
    <n v="-236674"/>
    <n v="383640"/>
    <n v="146966"/>
    <n v="146966.39999999999"/>
    <m/>
    <n v="-0.39999999999417923"/>
    <s v="Pendiente de ingreso"/>
    <n v="0"/>
  </r>
  <r>
    <x v="69"/>
    <x v="8"/>
    <s v="Pollo"/>
    <x v="1"/>
    <s v="1012167"/>
    <x v="67"/>
    <s v="Pechuga Desh"/>
    <s v="Pechuga Desh s/Piel"/>
    <x v="5"/>
    <n v="-364606"/>
    <n v="883771"/>
    <n v="519165"/>
    <n v="-364606"/>
    <n v="883771"/>
    <n v="519165"/>
    <n v="512204.53399999999"/>
    <m/>
    <n v="6960.4660000000149"/>
    <s v="Sobre ingreso"/>
    <n v="0"/>
  </r>
  <r>
    <x v="519"/>
    <x v="8"/>
    <s v="Pollo"/>
    <x v="1"/>
    <s v="1012218"/>
    <x v="456"/>
    <s v="Ala"/>
    <s v="Ala Centro"/>
    <x v="2"/>
    <n v="-27435"/>
    <n v="27435"/>
    <n v="0"/>
    <n v="-27435"/>
    <n v="27435"/>
    <n v="0"/>
    <m/>
    <m/>
    <n v="0"/>
    <s v="OK"/>
    <n v="0"/>
  </r>
  <r>
    <x v="560"/>
    <x v="8"/>
    <s v="Pollo"/>
    <x v="1"/>
    <s v="1012275"/>
    <x v="493"/>
    <s v="Ala"/>
    <s v="Ala Trutro"/>
    <x v="2"/>
    <n v="6832"/>
    <n v="39973"/>
    <n v="46805"/>
    <n v="6832"/>
    <n v="39973"/>
    <n v="46805"/>
    <n v="48000"/>
    <m/>
    <n v="-1195"/>
    <s v="Pendiente de ingreso"/>
    <n v="0"/>
  </r>
  <r>
    <x v="70"/>
    <x v="8"/>
    <s v="Pollo"/>
    <x v="1"/>
    <s v="1012278"/>
    <x v="68"/>
    <s v="Ala"/>
    <s v="Ala Trutro"/>
    <x v="6"/>
    <n v="907"/>
    <n v="87862"/>
    <n v="88769"/>
    <n v="907"/>
    <n v="79121"/>
    <n v="80028"/>
    <n v="80028"/>
    <m/>
    <n v="0"/>
    <s v="OK"/>
    <n v="0"/>
  </r>
  <r>
    <x v="71"/>
    <x v="8"/>
    <s v="Pollo"/>
    <x v="1"/>
    <s v="1012326"/>
    <x v="69"/>
    <s v="Menudencias"/>
    <s v="Menudencias Corazón"/>
    <x v="8"/>
    <n v="11640"/>
    <n v="0"/>
    <n v="11640"/>
    <n v="11640"/>
    <n v="0"/>
    <n v="11640"/>
    <m/>
    <m/>
    <n v="11640"/>
    <s v="Sobre ingreso"/>
    <n v="0"/>
  </r>
  <r>
    <x v="20"/>
    <x v="8"/>
    <s v="Pollo"/>
    <x v="1"/>
    <s v="1012362"/>
    <x v="20"/>
    <s v="Menudencias"/>
    <s v="Menudencias Corazón"/>
    <x v="0"/>
    <n v="-31647"/>
    <n v="0"/>
    <n v="0"/>
    <n v="-31647"/>
    <n v="0"/>
    <n v="0"/>
    <m/>
    <m/>
    <n v="0"/>
    <s v="OK"/>
    <n v="0"/>
  </r>
  <r>
    <x v="484"/>
    <x v="8"/>
    <s v="Pollo"/>
    <x v="1"/>
    <s v="1012400"/>
    <x v="426"/>
    <s v="Filete"/>
    <s v="Filete"/>
    <x v="5"/>
    <m/>
    <m/>
    <m/>
    <m/>
    <m/>
    <m/>
    <n v="252"/>
    <m/>
    <n v="-252"/>
    <s v="Pendiente de ingreso"/>
    <n v="0"/>
  </r>
  <r>
    <x v="22"/>
    <x v="8"/>
    <s v="Pollo"/>
    <x v="1"/>
    <s v="1012434"/>
    <x v="22"/>
    <s v="Ala"/>
    <s v="Ala Punta"/>
    <x v="2"/>
    <n v="-25540"/>
    <n v="78428"/>
    <n v="52888"/>
    <n v="-25540"/>
    <n v="98428"/>
    <n v="72888"/>
    <n v="72000"/>
    <m/>
    <n v="888"/>
    <s v="Sobre ingreso"/>
    <n v="0"/>
  </r>
  <r>
    <x v="23"/>
    <x v="8"/>
    <s v="Pollo"/>
    <x v="1"/>
    <s v="1012448"/>
    <x v="23"/>
    <s v="Patas"/>
    <s v="Patas Garras"/>
    <x v="2"/>
    <n v="81785"/>
    <n v="267290"/>
    <n v="349075"/>
    <n v="81785"/>
    <n v="362215"/>
    <n v="444000"/>
    <n v="348000"/>
    <m/>
    <n v="96000"/>
    <s v="Sobre ingreso"/>
    <n v="0"/>
  </r>
  <r>
    <x v="90"/>
    <x v="8"/>
    <s v="Pollo"/>
    <x v="1"/>
    <s v="1012451"/>
    <x v="82"/>
    <s v="Ala"/>
    <s v="Ala Centro"/>
    <x v="2"/>
    <m/>
    <m/>
    <m/>
    <m/>
    <m/>
    <m/>
    <n v="15525"/>
    <m/>
    <n v="-15525"/>
    <s v="Pendiente de ingreso"/>
    <n v="0"/>
  </r>
  <r>
    <x v="24"/>
    <x v="8"/>
    <s v="Pollo"/>
    <x v="1"/>
    <s v="1012452"/>
    <x v="24"/>
    <s v="Ala"/>
    <s v="Ala Centro"/>
    <x v="2"/>
    <n v="22984"/>
    <n v="12346"/>
    <n v="35331"/>
    <n v="22984"/>
    <n v="54739"/>
    <n v="77724"/>
    <n v="68862"/>
    <m/>
    <n v="8862"/>
    <s v="Sobre ingreso"/>
    <n v="0"/>
  </r>
  <r>
    <x v="643"/>
    <x v="8"/>
    <s v="Pollo"/>
    <x v="1"/>
    <s v="1012453"/>
    <x v="547"/>
    <s v="Ala"/>
    <s v="Ala Centro"/>
    <x v="2"/>
    <m/>
    <m/>
    <m/>
    <n v="0"/>
    <n v="120000"/>
    <n v="120000"/>
    <n v="120000"/>
    <m/>
    <n v="0"/>
    <s v="OK"/>
    <n v="0"/>
  </r>
  <r>
    <x v="25"/>
    <x v="8"/>
    <s v="Pollo"/>
    <x v="1"/>
    <s v="1012454"/>
    <x v="25"/>
    <s v="Ala"/>
    <s v="Ala Centro-Punta"/>
    <x v="2"/>
    <n v="95"/>
    <n v="0"/>
    <n v="0"/>
    <n v="95"/>
    <n v="0"/>
    <n v="0"/>
    <m/>
    <m/>
    <n v="0"/>
    <s v="OK"/>
    <n v="0"/>
  </r>
  <r>
    <x v="26"/>
    <x v="8"/>
    <s v="Pollo"/>
    <x v="1"/>
    <s v="1012455"/>
    <x v="26"/>
    <s v="Ala"/>
    <s v="Ala Centro-Punta"/>
    <x v="2"/>
    <n v="12010"/>
    <n v="157453"/>
    <n v="169463"/>
    <n v="12010"/>
    <n v="168453"/>
    <n v="180463"/>
    <n v="191020"/>
    <m/>
    <n v="-10557"/>
    <s v="Pendiente de ingreso"/>
    <n v="0"/>
  </r>
  <r>
    <x v="73"/>
    <x v="8"/>
    <s v="Pollo"/>
    <x v="1"/>
    <s v="1012483"/>
    <x v="71"/>
    <s v="Ala"/>
    <s v="Ala Trutro-Centro"/>
    <x v="5"/>
    <n v="2191"/>
    <n v="272941"/>
    <n v="275132"/>
    <n v="2191"/>
    <n v="272941"/>
    <n v="275132"/>
    <n v="279462.60700000002"/>
    <m/>
    <n v="-4330.6070000000182"/>
    <s v="Pendiente de ingreso"/>
    <n v="0"/>
  </r>
  <r>
    <x v="523"/>
    <x v="8"/>
    <s v="Pollo"/>
    <x v="1"/>
    <s v="1012488"/>
    <x v="460"/>
    <s v="Pechuga Desh"/>
    <s v="Pechuga Desh s/Piel"/>
    <x v="5"/>
    <n v="0"/>
    <n v="988"/>
    <n v="0"/>
    <n v="0"/>
    <n v="988"/>
    <n v="0"/>
    <m/>
    <m/>
    <n v="0"/>
    <s v="OK"/>
    <n v="0"/>
  </r>
  <r>
    <x v="27"/>
    <x v="8"/>
    <s v="Pollo"/>
    <x v="1"/>
    <s v="1012502"/>
    <x v="27"/>
    <s v="Patas"/>
    <s v="Patas Garras"/>
    <x v="2"/>
    <n v="-5498"/>
    <n v="8088"/>
    <n v="2590"/>
    <n v="-5498"/>
    <n v="8088"/>
    <n v="2590"/>
    <n v="10110"/>
    <m/>
    <n v="-7520"/>
    <s v="Pendiente de ingreso"/>
    <n v="0"/>
  </r>
  <r>
    <x v="28"/>
    <x v="8"/>
    <s v="Pollo"/>
    <x v="1"/>
    <s v="1012503"/>
    <x v="28"/>
    <s v="Patas"/>
    <s v="Patas Garras"/>
    <x v="2"/>
    <n v="-411180"/>
    <n v="59797"/>
    <n v="0"/>
    <n v="-411180"/>
    <n v="59797"/>
    <n v="0"/>
    <m/>
    <m/>
    <n v="0"/>
    <s v="OK"/>
    <n v="0"/>
  </r>
  <r>
    <x v="29"/>
    <x v="8"/>
    <s v="Pollo"/>
    <x v="1"/>
    <s v="1012504"/>
    <x v="23"/>
    <s v="Patas"/>
    <s v="Patas Garras"/>
    <x v="2"/>
    <n v="213020"/>
    <n v="281240"/>
    <n v="494260"/>
    <n v="213020"/>
    <n v="441710"/>
    <n v="654730"/>
    <n v="734070"/>
    <m/>
    <n v="-79340"/>
    <s v="Pendiente de ingreso"/>
    <n v="0"/>
  </r>
  <r>
    <x v="74"/>
    <x v="8"/>
    <s v="Pollo"/>
    <x v="1"/>
    <s v="1012518"/>
    <x v="72"/>
    <s v="Filete"/>
    <s v="Filete"/>
    <x v="5"/>
    <n v="6168"/>
    <n v="141500"/>
    <n v="147668"/>
    <n v="6168"/>
    <n v="141500"/>
    <n v="147668"/>
    <n v="145149.44"/>
    <m/>
    <n v="2518.5599999999977"/>
    <s v="Sobre ingreso"/>
    <n v="0"/>
  </r>
  <r>
    <x v="75"/>
    <x v="8"/>
    <s v="Pollo"/>
    <x v="1"/>
    <s v="1012519"/>
    <x v="50"/>
    <s v="Pechuga Desh"/>
    <s v="Pechuga Desh s/Piel"/>
    <x v="5"/>
    <n v="-2955"/>
    <n v="22282"/>
    <n v="19328"/>
    <n v="-2955"/>
    <n v="22282"/>
    <n v="19328"/>
    <n v="17236.624"/>
    <m/>
    <n v="2091.3760000000002"/>
    <s v="Sobre ingreso"/>
    <n v="0"/>
  </r>
  <r>
    <x v="76"/>
    <x v="8"/>
    <s v="Pollo"/>
    <x v="1"/>
    <s v="1012520"/>
    <x v="51"/>
    <s v="Pechuga Desh"/>
    <s v="Pechuga Desh s/Piel"/>
    <x v="5"/>
    <n v="22790"/>
    <n v="87678"/>
    <n v="110468"/>
    <n v="22790"/>
    <n v="87678"/>
    <n v="110468"/>
    <n v="116121.28"/>
    <m/>
    <n v="-5653.2799999999988"/>
    <s v="Pendiente de ingreso"/>
    <n v="0"/>
  </r>
  <r>
    <x v="77"/>
    <x v="8"/>
    <s v="Pollo"/>
    <x v="1"/>
    <s v="1012521"/>
    <x v="52"/>
    <s v="Pechuga Desh"/>
    <s v="Pechuga Desh s/Piel"/>
    <x v="5"/>
    <n v="46775"/>
    <n v="198892"/>
    <n v="245668"/>
    <n v="46775"/>
    <n v="198892"/>
    <n v="245668"/>
    <n v="250404"/>
    <m/>
    <n v="-4736"/>
    <s v="Pendiente de ingreso"/>
    <n v="0"/>
  </r>
  <r>
    <x v="78"/>
    <x v="8"/>
    <s v="Pollo"/>
    <x v="1"/>
    <s v="1012522"/>
    <x v="53"/>
    <s v="Pechuga Desh"/>
    <s v="Pechuga Desh s/Piel"/>
    <x v="5"/>
    <n v="38994"/>
    <n v="118011"/>
    <n v="157005"/>
    <n v="38994"/>
    <n v="118011"/>
    <n v="157005"/>
    <n v="138801.24799999999"/>
    <m/>
    <n v="18203.752000000008"/>
    <s v="Sobre ingreso"/>
    <n v="0"/>
  </r>
  <r>
    <x v="79"/>
    <x v="8"/>
    <s v="Pollo"/>
    <x v="1"/>
    <s v="1012523"/>
    <x v="54"/>
    <s v="Pechuga Desh"/>
    <s v="Pechuga Desh s/Piel"/>
    <x v="5"/>
    <n v="3440"/>
    <n v="52592"/>
    <n v="56032"/>
    <n v="3440"/>
    <n v="52592"/>
    <n v="56032"/>
    <n v="58060.800000000003"/>
    <m/>
    <n v="-2028.8000000000029"/>
    <s v="Pendiente de ingreso"/>
    <n v="0"/>
  </r>
  <r>
    <x v="80"/>
    <x v="8"/>
    <s v="Pollo"/>
    <x v="1"/>
    <s v="1012524"/>
    <x v="55"/>
    <s v="Pechuga Desh"/>
    <s v="Pechuga Desh s/Piel"/>
    <x v="5"/>
    <n v="-25459"/>
    <n v="11361"/>
    <n v="0"/>
    <n v="-25459"/>
    <n v="11361"/>
    <n v="0"/>
    <m/>
    <m/>
    <n v="0"/>
    <s v="OK"/>
    <n v="0"/>
  </r>
  <r>
    <x v="30"/>
    <x v="8"/>
    <s v="Pollo"/>
    <x v="1"/>
    <s v="1012525"/>
    <x v="11"/>
    <s v="Patas"/>
    <s v="Patas Garras"/>
    <x v="2"/>
    <n v="-25400"/>
    <n v="2927"/>
    <n v="0"/>
    <n v="-25400"/>
    <n v="2927"/>
    <n v="0"/>
    <n v="20180"/>
    <m/>
    <n v="-20180"/>
    <s v="Pendiente de ingreso"/>
    <n v="0"/>
  </r>
  <r>
    <x v="91"/>
    <x v="8"/>
    <s v="Pollo"/>
    <x v="1"/>
    <s v="1012526"/>
    <x v="12"/>
    <s v="Patas"/>
    <s v="Patas Garras"/>
    <x v="2"/>
    <n v="-8840"/>
    <n v="2781"/>
    <n v="0"/>
    <n v="-8840"/>
    <n v="2781"/>
    <n v="0"/>
    <m/>
    <m/>
    <n v="0"/>
    <s v="OK"/>
    <n v="0"/>
  </r>
  <r>
    <x v="31"/>
    <x v="8"/>
    <s v="Pollo"/>
    <x v="1"/>
    <s v="1012527"/>
    <x v="29"/>
    <s v="Patas"/>
    <s v="Patas Garras"/>
    <x v="2"/>
    <n v="-23060"/>
    <n v="2605"/>
    <n v="0"/>
    <n v="-23060"/>
    <n v="2605"/>
    <n v="0"/>
    <m/>
    <m/>
    <n v="0"/>
    <s v="OK"/>
    <n v="0"/>
  </r>
  <r>
    <x v="81"/>
    <x v="8"/>
    <s v="Pollo"/>
    <x v="1"/>
    <s v="1012532"/>
    <x v="73"/>
    <s v="Menudencias"/>
    <s v="Menudencias Contre"/>
    <x v="5"/>
    <n v="-465"/>
    <n v="6500"/>
    <n v="6035"/>
    <n v="-465"/>
    <n v="6500"/>
    <n v="6035"/>
    <n v="6041.9520000000002"/>
    <m/>
    <n v="-6.9520000000002256"/>
    <s v="Pendiente de ingreso"/>
    <n v="0"/>
  </r>
  <r>
    <x v="598"/>
    <x v="8"/>
    <s v="Pollo"/>
    <x v="1"/>
    <s v="1012595"/>
    <x v="520"/>
    <s v="Pechuga Desh"/>
    <s v="Pechuga Desh s/Piel"/>
    <x v="2"/>
    <n v="-12000"/>
    <n v="12000"/>
    <n v="0"/>
    <n v="-12000"/>
    <n v="12000"/>
    <n v="0"/>
    <m/>
    <m/>
    <n v="0"/>
    <s v="OK"/>
    <n v="0"/>
  </r>
  <r>
    <x v="34"/>
    <x v="8"/>
    <s v="Pollo"/>
    <x v="1"/>
    <s v="1012598"/>
    <x v="32"/>
    <s v="Patas"/>
    <s v="Patas Garras"/>
    <x v="2"/>
    <n v="-6003"/>
    <n v="4647"/>
    <n v="0"/>
    <n v="-6003"/>
    <n v="4647"/>
    <n v="0"/>
    <m/>
    <m/>
    <n v="0"/>
    <s v="OK"/>
    <n v="0"/>
  </r>
  <r>
    <x v="83"/>
    <x v="8"/>
    <s v="Pollo"/>
    <x v="1"/>
    <s v="1012601"/>
    <x v="75"/>
    <s v="Menudencias"/>
    <s v="Menudencias Pana"/>
    <x v="5"/>
    <n v="26150"/>
    <n v="269437"/>
    <n v="295587"/>
    <n v="26150"/>
    <n v="269437"/>
    <n v="295587"/>
    <n v="304015.50199999998"/>
    <m/>
    <n v="-8428.5019999999786"/>
    <s v="Pendiente de ingreso"/>
    <n v="0"/>
  </r>
  <r>
    <x v="37"/>
    <x v="8"/>
    <s v="Pollo"/>
    <x v="1"/>
    <s v="1012674"/>
    <x v="35"/>
    <s v="Menudencias"/>
    <s v="Menudencias Corazón"/>
    <x v="0"/>
    <m/>
    <m/>
    <m/>
    <n v="0"/>
    <n v="24000"/>
    <n v="24000"/>
    <m/>
    <m/>
    <n v="24000"/>
    <s v="Sobre ingreso"/>
    <n v="0"/>
  </r>
  <r>
    <x v="485"/>
    <x v="8"/>
    <s v="Pollo"/>
    <x v="1"/>
    <s v="1012681"/>
    <x v="427"/>
    <s v="Subprod"/>
    <s v="Subprod Despunte Tru"/>
    <x v="2"/>
    <n v="-24260"/>
    <n v="48260"/>
    <n v="24000"/>
    <n v="-24260"/>
    <n v="48260"/>
    <n v="24000"/>
    <n v="24000"/>
    <m/>
    <n v="0"/>
    <s v="OK"/>
    <n v="0"/>
  </r>
  <r>
    <x v="85"/>
    <x v="8"/>
    <s v="Pollo"/>
    <x v="1"/>
    <s v="1012724"/>
    <x v="77"/>
    <s v="Menudencias"/>
    <s v="Menudencias Corazón"/>
    <x v="7"/>
    <n v="2"/>
    <n v="0"/>
    <n v="0"/>
    <n v="2"/>
    <n v="18000"/>
    <n v="18002"/>
    <n v="31027"/>
    <m/>
    <n v="-13025"/>
    <s v="Pendiente de ingreso"/>
    <n v="0"/>
  </r>
  <r>
    <x v="458"/>
    <x v="8"/>
    <s v="Pollo"/>
    <x v="1"/>
    <s v="1012725"/>
    <x v="407"/>
    <s v="Filete"/>
    <s v="Filete"/>
    <x v="6"/>
    <n v="771"/>
    <n v="13404"/>
    <n v="14175"/>
    <n v="771"/>
    <n v="19242"/>
    <n v="20013"/>
    <n v="20012.831999999999"/>
    <m/>
    <n v="0.1680000000014843"/>
    <s v="Sobre ingreso"/>
    <n v="0"/>
  </r>
  <r>
    <x v="86"/>
    <x v="8"/>
    <s v="Pollo"/>
    <x v="1"/>
    <s v="1012730"/>
    <x v="78"/>
    <s v="Menudencias"/>
    <s v="Menudencias Corazón"/>
    <x v="7"/>
    <n v="5370"/>
    <n v="3694"/>
    <n v="9064"/>
    <n v="5370"/>
    <n v="3694"/>
    <n v="9064"/>
    <n v="8313"/>
    <m/>
    <n v="751"/>
    <s v="Sobre ingreso"/>
    <n v="0"/>
  </r>
  <r>
    <x v="459"/>
    <x v="8"/>
    <s v="Pollo"/>
    <x v="1"/>
    <s v="1012745"/>
    <x v="408"/>
    <s v="Menudencias"/>
    <s v="Menudencias Corazón"/>
    <x v="7"/>
    <n v="-5360"/>
    <n v="7077"/>
    <n v="1717"/>
    <n v="-5360"/>
    <n v="7077"/>
    <n v="1717"/>
    <n v="1700"/>
    <m/>
    <n v="17"/>
    <s v="Sobre ingreso"/>
    <n v="0"/>
  </r>
  <r>
    <x v="561"/>
    <x v="8"/>
    <s v="Pollo"/>
    <x v="1"/>
    <s v="1012773"/>
    <x v="494"/>
    <s v="Menudencias"/>
    <s v="Menudencias Pana"/>
    <x v="7"/>
    <n v="100"/>
    <n v="0"/>
    <n v="0"/>
    <n v="100"/>
    <n v="0"/>
    <n v="0"/>
    <m/>
    <m/>
    <n v="0"/>
    <s v="OK"/>
    <n v="0"/>
  </r>
  <r>
    <x v="576"/>
    <x v="8"/>
    <s v="Pollo"/>
    <x v="1"/>
    <s v="1012796"/>
    <x v="504"/>
    <s v="Ala"/>
    <s v="Ala Puchero"/>
    <x v="6"/>
    <n v="1080"/>
    <n v="46821"/>
    <n v="47901"/>
    <n v="1080"/>
    <n v="38920"/>
    <n v="40000"/>
    <n v="40000"/>
    <m/>
    <n v="0"/>
    <s v="OK"/>
    <n v="0"/>
  </r>
  <r>
    <x v="619"/>
    <x v="8"/>
    <s v="Pollo"/>
    <x v="1"/>
    <s v="1012806"/>
    <x v="536"/>
    <s v="Trutro Deshuesado"/>
    <s v="Trutro Deshuesado si"/>
    <x v="5"/>
    <n v="0"/>
    <n v="5000"/>
    <n v="5000"/>
    <n v="0"/>
    <n v="5000"/>
    <n v="5000"/>
    <n v="4998.5839999999998"/>
    <m/>
    <n v="1.4160000000001673"/>
    <s v="Sobre ingreso"/>
    <n v="0"/>
  </r>
  <r>
    <x v="0"/>
    <x v="8"/>
    <s v="Pollo"/>
    <x v="2"/>
    <s v="1010877"/>
    <x v="0"/>
    <s v="Menudencias"/>
    <s v="Menudencias Contre"/>
    <x v="1"/>
    <m/>
    <m/>
    <m/>
    <m/>
    <m/>
    <m/>
    <m/>
    <n v="155510"/>
    <n v="0"/>
    <s v="OK"/>
    <n v="0"/>
  </r>
  <r>
    <x v="1"/>
    <x v="8"/>
    <s v="Pollo"/>
    <x v="2"/>
    <s v="1011042"/>
    <x v="1"/>
    <s v="Cazuela"/>
    <s v="Cazuela Espinazo"/>
    <x v="1"/>
    <m/>
    <m/>
    <m/>
    <m/>
    <m/>
    <m/>
    <m/>
    <n v="10730"/>
    <n v="0"/>
    <s v="OK"/>
    <n v="0"/>
  </r>
  <r>
    <x v="46"/>
    <x v="8"/>
    <s v="Pollo"/>
    <x v="2"/>
    <s v="1011127"/>
    <x v="44"/>
    <s v="Pechuga Desh"/>
    <s v="Pechuga Desh s/Piel"/>
    <x v="6"/>
    <m/>
    <m/>
    <m/>
    <m/>
    <m/>
    <m/>
    <m/>
    <n v="1034332"/>
    <n v="0"/>
    <s v="OK"/>
    <n v="0"/>
  </r>
  <r>
    <x v="47"/>
    <x v="8"/>
    <s v="Pollo"/>
    <x v="2"/>
    <s v="1011150"/>
    <x v="45"/>
    <s v="Ala"/>
    <s v="Ala Trutro-Centro"/>
    <x v="6"/>
    <m/>
    <m/>
    <m/>
    <m/>
    <m/>
    <m/>
    <m/>
    <n v="40000"/>
    <n v="0"/>
    <s v="OK"/>
    <n v="0"/>
  </r>
  <r>
    <x v="515"/>
    <x v="8"/>
    <s v="Pollo"/>
    <x v="2"/>
    <s v="1011151"/>
    <x v="452"/>
    <s v="Filete"/>
    <s v="Filete"/>
    <x v="6"/>
    <m/>
    <m/>
    <m/>
    <m/>
    <m/>
    <m/>
    <m/>
    <n v="20000"/>
    <n v="0"/>
    <s v="OK"/>
    <n v="0"/>
  </r>
  <r>
    <x v="5"/>
    <x v="8"/>
    <s v="Pollo"/>
    <x v="2"/>
    <s v="1011421"/>
    <x v="5"/>
    <s v="Carne Recuperada"/>
    <s v="Carne Recuperada Pul"/>
    <x v="0"/>
    <m/>
    <m/>
    <m/>
    <m/>
    <m/>
    <m/>
    <m/>
    <n v="647000"/>
    <n v="0"/>
    <s v="OK"/>
    <n v="0"/>
  </r>
  <r>
    <x v="6"/>
    <x v="8"/>
    <s v="Pollo"/>
    <x v="2"/>
    <s v="1011558"/>
    <x v="6"/>
    <s v="Carne Recuperada"/>
    <s v="Carne Recuperada Pul"/>
    <x v="0"/>
    <m/>
    <m/>
    <m/>
    <m/>
    <m/>
    <m/>
    <m/>
    <n v="180000"/>
    <n v="0"/>
    <s v="OK"/>
    <n v="0"/>
  </r>
  <r>
    <x v="7"/>
    <x v="8"/>
    <s v="Pollo"/>
    <x v="2"/>
    <s v="1011560"/>
    <x v="7"/>
    <s v="Menudencias"/>
    <s v="Menudencias Corazón"/>
    <x v="3"/>
    <m/>
    <m/>
    <m/>
    <m/>
    <m/>
    <m/>
    <m/>
    <n v="40042.775999999998"/>
    <n v="0"/>
    <s v="OK"/>
    <n v="0"/>
  </r>
  <r>
    <x v="9"/>
    <x v="8"/>
    <s v="Pollo"/>
    <x v="2"/>
    <s v="1011586"/>
    <x v="9"/>
    <s v="Ala"/>
    <s v="Ala Centro"/>
    <x v="2"/>
    <m/>
    <m/>
    <m/>
    <m/>
    <m/>
    <m/>
    <m/>
    <n v="161084"/>
    <n v="0"/>
    <s v="OK"/>
    <n v="0"/>
  </r>
  <r>
    <x v="49"/>
    <x v="8"/>
    <s v="Pollo"/>
    <x v="2"/>
    <s v="1011701"/>
    <x v="47"/>
    <s v="Pechuga Desh"/>
    <s v="Pechuga Desh s/Piel"/>
    <x v="5"/>
    <m/>
    <m/>
    <m/>
    <m/>
    <m/>
    <m/>
    <m/>
    <n v="36193"/>
    <n v="0"/>
    <s v="OK"/>
    <n v="0"/>
  </r>
  <r>
    <x v="11"/>
    <x v="8"/>
    <s v="Pollo"/>
    <x v="2"/>
    <s v="1011967"/>
    <x v="11"/>
    <s v="Patas"/>
    <s v="Patas Garras"/>
    <x v="2"/>
    <m/>
    <m/>
    <m/>
    <m/>
    <m/>
    <m/>
    <m/>
    <n v="15650"/>
    <n v="0"/>
    <s v="OK"/>
    <n v="0"/>
  </r>
  <r>
    <x v="12"/>
    <x v="8"/>
    <s v="Pollo"/>
    <x v="2"/>
    <s v="1011968"/>
    <x v="12"/>
    <s v="Patas"/>
    <s v="Patas Garras"/>
    <x v="2"/>
    <m/>
    <m/>
    <m/>
    <m/>
    <m/>
    <m/>
    <m/>
    <n v="1938"/>
    <n v="0"/>
    <s v="OK"/>
    <n v="0"/>
  </r>
  <r>
    <x v="13"/>
    <x v="8"/>
    <s v="Pollo"/>
    <x v="2"/>
    <s v="1011969"/>
    <x v="13"/>
    <s v="Patas"/>
    <s v="Patas Garras"/>
    <x v="2"/>
    <m/>
    <m/>
    <m/>
    <m/>
    <m/>
    <m/>
    <m/>
    <n v="68540"/>
    <n v="0"/>
    <s v="OK"/>
    <n v="0"/>
  </r>
  <r>
    <x v="15"/>
    <x v="8"/>
    <s v="Pollo"/>
    <x v="2"/>
    <s v="1012012"/>
    <x v="15"/>
    <s v="Ala"/>
    <s v="Ala Centro"/>
    <x v="4"/>
    <m/>
    <m/>
    <m/>
    <m/>
    <m/>
    <m/>
    <m/>
    <n v="13000"/>
    <n v="0"/>
    <s v="OK"/>
    <n v="0"/>
  </r>
  <r>
    <x v="52"/>
    <x v="8"/>
    <s v="Pollo"/>
    <x v="2"/>
    <s v="1012107"/>
    <x v="50"/>
    <s v="Pechuga Desh"/>
    <s v="Pechuga Desh s/Piel"/>
    <x v="5"/>
    <m/>
    <m/>
    <m/>
    <m/>
    <m/>
    <m/>
    <m/>
    <n v="83496.5"/>
    <n v="0"/>
    <s v="OK"/>
    <n v="0"/>
  </r>
  <r>
    <x v="53"/>
    <x v="8"/>
    <s v="Pollo"/>
    <x v="2"/>
    <s v="1012108"/>
    <x v="51"/>
    <s v="Pechuga Desh"/>
    <s v="Pechuga Desh s/Piel"/>
    <x v="5"/>
    <m/>
    <m/>
    <m/>
    <m/>
    <m/>
    <m/>
    <m/>
    <n v="307000.7"/>
    <n v="0"/>
    <s v="OK"/>
    <n v="0"/>
  </r>
  <r>
    <x v="54"/>
    <x v="8"/>
    <s v="Pollo"/>
    <x v="2"/>
    <s v="1012109"/>
    <x v="52"/>
    <s v="Pechuga Desh"/>
    <s v="Pechuga Desh s/Piel"/>
    <x v="5"/>
    <m/>
    <m/>
    <m/>
    <m/>
    <m/>
    <m/>
    <m/>
    <n v="190701.5"/>
    <n v="0"/>
    <s v="OK"/>
    <n v="0"/>
  </r>
  <r>
    <x v="55"/>
    <x v="8"/>
    <s v="Pollo"/>
    <x v="2"/>
    <s v="1012110"/>
    <x v="53"/>
    <s v="Pechuga Desh"/>
    <s v="Pechuga Desh s/Piel"/>
    <x v="5"/>
    <m/>
    <m/>
    <m/>
    <m/>
    <m/>
    <m/>
    <m/>
    <n v="132640"/>
    <n v="0"/>
    <s v="OK"/>
    <n v="0"/>
  </r>
  <r>
    <x v="56"/>
    <x v="8"/>
    <s v="Pollo"/>
    <x v="2"/>
    <s v="1012111"/>
    <x v="54"/>
    <s v="Pechuga Desh"/>
    <s v="Pechuga Desh s/Piel"/>
    <x v="5"/>
    <m/>
    <m/>
    <m/>
    <m/>
    <m/>
    <m/>
    <m/>
    <n v="104018.515"/>
    <n v="0"/>
    <s v="OK"/>
    <n v="0"/>
  </r>
  <r>
    <x v="57"/>
    <x v="8"/>
    <s v="Pollo"/>
    <x v="2"/>
    <s v="1012112"/>
    <x v="55"/>
    <s v="Pechuga Desh"/>
    <s v="Pechuga Desh s/Piel"/>
    <x v="5"/>
    <m/>
    <m/>
    <m/>
    <m/>
    <m/>
    <m/>
    <m/>
    <n v="10241"/>
    <n v="0"/>
    <s v="OK"/>
    <n v="0"/>
  </r>
  <r>
    <x v="58"/>
    <x v="8"/>
    <s v="Pollo"/>
    <x v="2"/>
    <s v="1012145"/>
    <x v="56"/>
    <s v="Pechuga Desh"/>
    <s v="Pechuga Desh s/Piel"/>
    <x v="5"/>
    <m/>
    <m/>
    <m/>
    <m/>
    <m/>
    <m/>
    <m/>
    <n v="192355"/>
    <n v="0"/>
    <s v="OK"/>
    <n v="0"/>
  </r>
  <r>
    <x v="59"/>
    <x v="8"/>
    <s v="Pollo"/>
    <x v="2"/>
    <s v="1012147"/>
    <x v="57"/>
    <s v="Filete"/>
    <s v="Filete"/>
    <x v="5"/>
    <m/>
    <m/>
    <m/>
    <m/>
    <m/>
    <m/>
    <m/>
    <n v="197850"/>
    <n v="0"/>
    <s v="OK"/>
    <n v="0"/>
  </r>
  <r>
    <x v="60"/>
    <x v="8"/>
    <s v="Pollo"/>
    <x v="2"/>
    <s v="1012148"/>
    <x v="58"/>
    <s v="Ala"/>
    <s v="Ala Trutro-Centro"/>
    <x v="5"/>
    <m/>
    <m/>
    <m/>
    <m/>
    <m/>
    <m/>
    <m/>
    <n v="78000"/>
    <n v="0"/>
    <s v="OK"/>
    <n v="0"/>
  </r>
  <r>
    <x v="62"/>
    <x v="8"/>
    <s v="Pollo"/>
    <x v="2"/>
    <s v="1012158"/>
    <x v="60"/>
    <s v="Filete"/>
    <s v="Filete"/>
    <x v="5"/>
    <m/>
    <m/>
    <m/>
    <m/>
    <m/>
    <m/>
    <m/>
    <n v="87060"/>
    <n v="0"/>
    <s v="OK"/>
    <n v="0"/>
  </r>
  <r>
    <x v="63"/>
    <x v="8"/>
    <s v="Pollo"/>
    <x v="2"/>
    <s v="1012159"/>
    <x v="61"/>
    <s v="Ala"/>
    <s v="Ala Trutro-Centro"/>
    <x v="5"/>
    <m/>
    <m/>
    <m/>
    <m/>
    <m/>
    <m/>
    <m/>
    <n v="388755"/>
    <n v="0"/>
    <s v="OK"/>
    <n v="0"/>
  </r>
  <r>
    <x v="64"/>
    <x v="8"/>
    <s v="Pollo"/>
    <x v="2"/>
    <s v="1012160"/>
    <x v="62"/>
    <s v="Pechuga Desh"/>
    <s v="Pechuga Desh s/Piel"/>
    <x v="5"/>
    <m/>
    <m/>
    <m/>
    <m/>
    <m/>
    <m/>
    <m/>
    <n v="138000"/>
    <n v="0"/>
    <s v="OK"/>
    <n v="0"/>
  </r>
  <r>
    <x v="65"/>
    <x v="8"/>
    <s v="Pollo"/>
    <x v="2"/>
    <s v="1012161"/>
    <x v="63"/>
    <s v="Ala"/>
    <s v="Ala Centro"/>
    <x v="5"/>
    <m/>
    <m/>
    <m/>
    <m/>
    <m/>
    <m/>
    <m/>
    <n v="129100"/>
    <n v="0"/>
    <s v="OK"/>
    <n v="0"/>
  </r>
  <r>
    <x v="66"/>
    <x v="8"/>
    <s v="Pollo"/>
    <x v="2"/>
    <s v="1012163"/>
    <x v="64"/>
    <s v="Filete"/>
    <s v="Filete"/>
    <x v="5"/>
    <m/>
    <m/>
    <m/>
    <m/>
    <m/>
    <m/>
    <m/>
    <n v="294196"/>
    <n v="0"/>
    <s v="OK"/>
    <n v="0"/>
  </r>
  <r>
    <x v="67"/>
    <x v="8"/>
    <s v="Pollo"/>
    <x v="2"/>
    <s v="1012164"/>
    <x v="65"/>
    <s v="Ala"/>
    <s v="Ala Centro"/>
    <x v="5"/>
    <m/>
    <m/>
    <m/>
    <m/>
    <m/>
    <m/>
    <m/>
    <n v="137100"/>
    <n v="0"/>
    <s v="OK"/>
    <n v="0"/>
  </r>
  <r>
    <x v="68"/>
    <x v="8"/>
    <s v="Pollo"/>
    <x v="2"/>
    <s v="1012165"/>
    <x v="66"/>
    <s v="Ala"/>
    <s v="Ala Trutro-Centro"/>
    <x v="5"/>
    <m/>
    <m/>
    <m/>
    <m/>
    <m/>
    <m/>
    <m/>
    <n v="401925"/>
    <n v="0"/>
    <s v="OK"/>
    <n v="0"/>
  </r>
  <r>
    <x v="69"/>
    <x v="8"/>
    <s v="Pollo"/>
    <x v="2"/>
    <s v="1012167"/>
    <x v="67"/>
    <s v="Pechuga Desh"/>
    <s v="Pechuga Desh s/Piel"/>
    <x v="5"/>
    <m/>
    <m/>
    <m/>
    <m/>
    <m/>
    <m/>
    <m/>
    <n v="606382"/>
    <n v="0"/>
    <s v="OK"/>
    <n v="0"/>
  </r>
  <r>
    <x v="16"/>
    <x v="8"/>
    <s v="Pollo"/>
    <x v="2"/>
    <s v="1012207"/>
    <x v="16"/>
    <s v="Menudencias"/>
    <s v="Menudencias Contre"/>
    <x v="1"/>
    <m/>
    <m/>
    <m/>
    <m/>
    <m/>
    <m/>
    <m/>
    <n v="32700"/>
    <n v="0"/>
    <s v="OK"/>
    <n v="0"/>
  </r>
  <r>
    <x v="17"/>
    <x v="8"/>
    <s v="Pollo"/>
    <x v="2"/>
    <s v="1012208"/>
    <x v="17"/>
    <s v="Reproductor"/>
    <s v="Reproductor Gallina"/>
    <x v="0"/>
    <m/>
    <m/>
    <m/>
    <m/>
    <m/>
    <m/>
    <m/>
    <n v="32200"/>
    <n v="0"/>
    <s v="OK"/>
    <n v="0"/>
  </r>
  <r>
    <x v="560"/>
    <x v="8"/>
    <s v="Pollo"/>
    <x v="2"/>
    <s v="1012275"/>
    <x v="493"/>
    <s v="Ala"/>
    <s v="Ala Trutro"/>
    <x v="2"/>
    <m/>
    <m/>
    <m/>
    <m/>
    <m/>
    <m/>
    <m/>
    <n v="55000"/>
    <n v="0"/>
    <s v="OK"/>
    <n v="0"/>
  </r>
  <r>
    <x v="70"/>
    <x v="8"/>
    <s v="Pollo"/>
    <x v="2"/>
    <s v="1012278"/>
    <x v="68"/>
    <s v="Ala"/>
    <s v="Ala Trutro"/>
    <x v="6"/>
    <m/>
    <m/>
    <m/>
    <m/>
    <m/>
    <m/>
    <m/>
    <n v="124000"/>
    <n v="0"/>
    <s v="OK"/>
    <n v="0"/>
  </r>
  <r>
    <x v="18"/>
    <x v="8"/>
    <s v="Pollo"/>
    <x v="2"/>
    <s v="1012283"/>
    <x v="18"/>
    <s v="Menudencias"/>
    <s v="Menudencias Pana"/>
    <x v="0"/>
    <m/>
    <m/>
    <m/>
    <m/>
    <m/>
    <m/>
    <m/>
    <n v="58437.9"/>
    <n v="0"/>
    <s v="OK"/>
    <n v="0"/>
  </r>
  <r>
    <x v="20"/>
    <x v="8"/>
    <s v="Pollo"/>
    <x v="2"/>
    <s v="1012362"/>
    <x v="20"/>
    <s v="Menudencias"/>
    <s v="Menudencias Corazón"/>
    <x v="3"/>
    <m/>
    <m/>
    <m/>
    <m/>
    <m/>
    <m/>
    <m/>
    <n v="48400.775999999998"/>
    <n v="0"/>
    <s v="OK"/>
    <n v="0"/>
  </r>
  <r>
    <x v="642"/>
    <x v="8"/>
    <s v="Pollo"/>
    <x v="2"/>
    <s v="1012375"/>
    <x v="546"/>
    <s v="Pechuga"/>
    <s v="Pechuga Entera"/>
    <x v="0"/>
    <m/>
    <m/>
    <m/>
    <m/>
    <m/>
    <m/>
    <m/>
    <n v="40000"/>
    <n v="0"/>
    <s v="OK"/>
    <n v="0"/>
  </r>
  <r>
    <x v="22"/>
    <x v="8"/>
    <s v="Pollo"/>
    <x v="2"/>
    <s v="1012434"/>
    <x v="22"/>
    <s v="Ala"/>
    <s v="Ala Punta"/>
    <x v="2"/>
    <m/>
    <m/>
    <m/>
    <m/>
    <m/>
    <m/>
    <m/>
    <n v="96500"/>
    <n v="0"/>
    <s v="OK"/>
    <n v="0"/>
  </r>
  <r>
    <x v="23"/>
    <x v="8"/>
    <s v="Pollo"/>
    <x v="2"/>
    <s v="1012448"/>
    <x v="23"/>
    <s v="Patas"/>
    <s v="Patas Garras"/>
    <x v="2"/>
    <m/>
    <m/>
    <m/>
    <m/>
    <m/>
    <m/>
    <m/>
    <n v="364192"/>
    <n v="0"/>
    <s v="OK"/>
    <n v="0"/>
  </r>
  <r>
    <x v="24"/>
    <x v="8"/>
    <s v="Pollo"/>
    <x v="2"/>
    <s v="1012452"/>
    <x v="24"/>
    <s v="Ala"/>
    <s v="Ala Centro"/>
    <x v="2"/>
    <m/>
    <m/>
    <m/>
    <m/>
    <m/>
    <m/>
    <m/>
    <n v="30000"/>
    <n v="0"/>
    <s v="OK"/>
    <n v="0"/>
  </r>
  <r>
    <x v="26"/>
    <x v="8"/>
    <s v="Pollo"/>
    <x v="2"/>
    <s v="1012455"/>
    <x v="26"/>
    <s v="Ala"/>
    <s v="Ala Centro-Punta"/>
    <x v="2"/>
    <m/>
    <m/>
    <m/>
    <m/>
    <m/>
    <m/>
    <m/>
    <n v="77500"/>
    <n v="0"/>
    <s v="OK"/>
    <n v="0"/>
  </r>
  <r>
    <x v="73"/>
    <x v="8"/>
    <s v="Pollo"/>
    <x v="2"/>
    <s v="1012483"/>
    <x v="71"/>
    <s v="Ala"/>
    <s v="Ala Trutro-Centro"/>
    <x v="5"/>
    <m/>
    <m/>
    <m/>
    <m/>
    <m/>
    <m/>
    <m/>
    <n v="134248"/>
    <n v="0"/>
    <s v="OK"/>
    <n v="0"/>
  </r>
  <r>
    <x v="27"/>
    <x v="8"/>
    <s v="Pollo"/>
    <x v="2"/>
    <s v="1012502"/>
    <x v="27"/>
    <s v="Patas"/>
    <s v="Patas Garras"/>
    <x v="2"/>
    <m/>
    <m/>
    <m/>
    <m/>
    <m/>
    <m/>
    <m/>
    <n v="7920"/>
    <n v="0"/>
    <s v="OK"/>
    <n v="0"/>
  </r>
  <r>
    <x v="28"/>
    <x v="8"/>
    <s v="Pollo"/>
    <x v="2"/>
    <s v="1012503"/>
    <x v="28"/>
    <s v="Patas"/>
    <s v="Patas Garras"/>
    <x v="2"/>
    <m/>
    <m/>
    <m/>
    <m/>
    <m/>
    <m/>
    <m/>
    <n v="23650"/>
    <n v="0"/>
    <s v="OK"/>
    <n v="0"/>
  </r>
  <r>
    <x v="29"/>
    <x v="8"/>
    <s v="Pollo"/>
    <x v="2"/>
    <s v="1012504"/>
    <x v="23"/>
    <s v="Patas"/>
    <s v="Patas Garras"/>
    <x v="2"/>
    <m/>
    <m/>
    <m/>
    <m/>
    <m/>
    <m/>
    <m/>
    <n v="303450"/>
    <n v="0"/>
    <s v="OK"/>
    <n v="0"/>
  </r>
  <r>
    <x v="74"/>
    <x v="8"/>
    <s v="Pollo"/>
    <x v="2"/>
    <s v="1012518"/>
    <x v="72"/>
    <s v="Filete"/>
    <s v="Filete"/>
    <x v="5"/>
    <m/>
    <m/>
    <m/>
    <m/>
    <m/>
    <m/>
    <m/>
    <n v="140495"/>
    <n v="0"/>
    <s v="OK"/>
    <n v="0"/>
  </r>
  <r>
    <x v="75"/>
    <x v="8"/>
    <s v="Pollo"/>
    <x v="2"/>
    <s v="1012519"/>
    <x v="50"/>
    <s v="Pechuga Desh"/>
    <s v="Pechuga Desh s/Piel"/>
    <x v="5"/>
    <m/>
    <m/>
    <m/>
    <m/>
    <m/>
    <m/>
    <m/>
    <n v="41800"/>
    <n v="0"/>
    <s v="OK"/>
    <n v="0"/>
  </r>
  <r>
    <x v="76"/>
    <x v="8"/>
    <s v="Pollo"/>
    <x v="2"/>
    <s v="1012520"/>
    <x v="51"/>
    <s v="Pechuga Desh"/>
    <s v="Pechuga Desh s/Piel"/>
    <x v="5"/>
    <m/>
    <m/>
    <m/>
    <m/>
    <m/>
    <m/>
    <m/>
    <n v="104938.3"/>
    <n v="0"/>
    <s v="OK"/>
    <n v="0"/>
  </r>
  <r>
    <x v="77"/>
    <x v="8"/>
    <s v="Pollo"/>
    <x v="2"/>
    <s v="1012521"/>
    <x v="52"/>
    <s v="Pechuga Desh"/>
    <s v="Pechuga Desh s/Piel"/>
    <x v="5"/>
    <m/>
    <m/>
    <m/>
    <m/>
    <m/>
    <m/>
    <m/>
    <n v="289028"/>
    <n v="0"/>
    <s v="OK"/>
    <n v="0"/>
  </r>
  <r>
    <x v="78"/>
    <x v="8"/>
    <s v="Pollo"/>
    <x v="2"/>
    <s v="1012522"/>
    <x v="53"/>
    <s v="Pechuga Desh"/>
    <s v="Pechuga Desh s/Piel"/>
    <x v="5"/>
    <m/>
    <m/>
    <m/>
    <m/>
    <m/>
    <m/>
    <m/>
    <n v="70881"/>
    <n v="0"/>
    <s v="OK"/>
    <n v="0"/>
  </r>
  <r>
    <x v="79"/>
    <x v="8"/>
    <s v="Pollo"/>
    <x v="2"/>
    <s v="1012523"/>
    <x v="54"/>
    <s v="Pechuga Desh"/>
    <s v="Pechuga Desh s/Piel"/>
    <x v="5"/>
    <m/>
    <m/>
    <m/>
    <m/>
    <m/>
    <m/>
    <m/>
    <n v="156750"/>
    <n v="0"/>
    <s v="OK"/>
    <n v="0"/>
  </r>
  <r>
    <x v="80"/>
    <x v="8"/>
    <s v="Pollo"/>
    <x v="2"/>
    <s v="1012524"/>
    <x v="55"/>
    <s v="Pechuga Desh"/>
    <s v="Pechuga Desh s/Piel"/>
    <x v="5"/>
    <m/>
    <m/>
    <m/>
    <m/>
    <m/>
    <m/>
    <m/>
    <n v="12331"/>
    <n v="0"/>
    <s v="OK"/>
    <n v="0"/>
  </r>
  <r>
    <x v="30"/>
    <x v="8"/>
    <s v="Pollo"/>
    <x v="2"/>
    <s v="1012525"/>
    <x v="11"/>
    <s v="Patas"/>
    <s v="Patas Garras"/>
    <x v="2"/>
    <m/>
    <m/>
    <m/>
    <m/>
    <m/>
    <m/>
    <m/>
    <n v="2280"/>
    <n v="0"/>
    <s v="OK"/>
    <n v="0"/>
  </r>
  <r>
    <x v="91"/>
    <x v="8"/>
    <s v="Pollo"/>
    <x v="2"/>
    <s v="1012526"/>
    <x v="12"/>
    <s v="Patas"/>
    <s v="Patas Garras"/>
    <x v="2"/>
    <m/>
    <m/>
    <m/>
    <m/>
    <m/>
    <m/>
    <m/>
    <n v="2280"/>
    <n v="0"/>
    <s v="OK"/>
    <n v="0"/>
  </r>
  <r>
    <x v="31"/>
    <x v="8"/>
    <s v="Pollo"/>
    <x v="2"/>
    <s v="1012527"/>
    <x v="29"/>
    <s v="Patas"/>
    <s v="Patas Garras"/>
    <x v="2"/>
    <m/>
    <m/>
    <m/>
    <m/>
    <m/>
    <m/>
    <m/>
    <n v="2980"/>
    <n v="0"/>
    <s v="OK"/>
    <n v="0"/>
  </r>
  <r>
    <x v="81"/>
    <x v="8"/>
    <s v="Pollo"/>
    <x v="2"/>
    <s v="1012532"/>
    <x v="73"/>
    <s v="Menudencias"/>
    <s v="Menudencias Contre"/>
    <x v="5"/>
    <m/>
    <m/>
    <m/>
    <m/>
    <m/>
    <m/>
    <m/>
    <n v="4000"/>
    <n v="0"/>
    <s v="OK"/>
    <n v="0"/>
  </r>
  <r>
    <x v="33"/>
    <x v="8"/>
    <s v="Pollo"/>
    <x v="2"/>
    <s v="1012556"/>
    <x v="31"/>
    <s v="Carne Recuperada"/>
    <s v="Carne Recuperada ADM"/>
    <x v="0"/>
    <m/>
    <m/>
    <m/>
    <m/>
    <m/>
    <m/>
    <m/>
    <n v="240000"/>
    <n v="0"/>
    <s v="OK"/>
    <n v="0"/>
  </r>
  <r>
    <x v="598"/>
    <x v="8"/>
    <s v="Pollo"/>
    <x v="2"/>
    <s v="1012595"/>
    <x v="520"/>
    <s v="Pechuga Desh"/>
    <s v="Pechuga Desh s/Piel"/>
    <x v="2"/>
    <m/>
    <m/>
    <m/>
    <m/>
    <m/>
    <m/>
    <m/>
    <n v="24000"/>
    <n v="0"/>
    <s v="OK"/>
    <n v="0"/>
  </r>
  <r>
    <x v="34"/>
    <x v="8"/>
    <s v="Pollo"/>
    <x v="2"/>
    <s v="1012598"/>
    <x v="32"/>
    <s v="Patas"/>
    <s v="Patas Garras"/>
    <x v="2"/>
    <m/>
    <m/>
    <m/>
    <m/>
    <m/>
    <m/>
    <m/>
    <n v="4000"/>
    <n v="0"/>
    <s v="OK"/>
    <n v="0"/>
  </r>
  <r>
    <x v="83"/>
    <x v="8"/>
    <s v="Pollo"/>
    <x v="2"/>
    <s v="1012601"/>
    <x v="75"/>
    <s v="Menudencias"/>
    <s v="Menudencias Pana"/>
    <x v="5"/>
    <m/>
    <m/>
    <m/>
    <m/>
    <m/>
    <m/>
    <m/>
    <n v="212937.01300000001"/>
    <n v="0"/>
    <s v="OK"/>
    <n v="0"/>
  </r>
  <r>
    <x v="35"/>
    <x v="8"/>
    <s v="Pollo"/>
    <x v="2"/>
    <s v="1012612"/>
    <x v="33"/>
    <s v="Carne Recuperada"/>
    <s v="Carne Recuperada Pul"/>
    <x v="4"/>
    <m/>
    <m/>
    <m/>
    <m/>
    <m/>
    <m/>
    <m/>
    <n v="1129660"/>
    <n v="0"/>
    <s v="OK"/>
    <n v="0"/>
  </r>
  <r>
    <x v="37"/>
    <x v="8"/>
    <s v="Pollo"/>
    <x v="2"/>
    <s v="1012674"/>
    <x v="35"/>
    <s v="Menudencias"/>
    <s v="Menudencias Corazón"/>
    <x v="3"/>
    <m/>
    <m/>
    <m/>
    <m/>
    <m/>
    <m/>
    <m/>
    <n v="60200"/>
    <n v="0"/>
    <s v="OK"/>
    <n v="0"/>
  </r>
  <r>
    <x v="485"/>
    <x v="8"/>
    <s v="Pollo"/>
    <x v="2"/>
    <s v="1012681"/>
    <x v="427"/>
    <s v="Subprod"/>
    <s v="Subprod Despunte Tru"/>
    <x v="2"/>
    <m/>
    <m/>
    <m/>
    <m/>
    <m/>
    <m/>
    <m/>
    <n v="27900"/>
    <n v="0"/>
    <s v="OK"/>
    <n v="0"/>
  </r>
  <r>
    <x v="40"/>
    <x v="8"/>
    <s v="Pollo"/>
    <x v="2"/>
    <s v="1012719"/>
    <x v="38"/>
    <s v="Carne Recuperada"/>
    <s v="Carne Recuperada ADM"/>
    <x v="1"/>
    <m/>
    <m/>
    <m/>
    <m/>
    <m/>
    <m/>
    <m/>
    <n v="45000"/>
    <n v="0"/>
    <s v="OK"/>
    <n v="0"/>
  </r>
  <r>
    <x v="458"/>
    <x v="8"/>
    <s v="Pollo"/>
    <x v="2"/>
    <s v="1012725"/>
    <x v="407"/>
    <s v="Filete"/>
    <s v="Filete"/>
    <x v="6"/>
    <m/>
    <m/>
    <m/>
    <m/>
    <m/>
    <m/>
    <m/>
    <n v="13404"/>
    <n v="0"/>
    <s v="OK"/>
    <n v="0"/>
  </r>
  <r>
    <x v="459"/>
    <x v="8"/>
    <s v="Pollo"/>
    <x v="2"/>
    <s v="1012745"/>
    <x v="408"/>
    <s v="Menudencias"/>
    <s v="Menudencias Corazón"/>
    <x v="7"/>
    <m/>
    <m/>
    <m/>
    <m/>
    <m/>
    <m/>
    <m/>
    <n v="2500"/>
    <n v="0"/>
    <s v="OK"/>
    <n v="0"/>
  </r>
  <r>
    <x v="455"/>
    <x v="8"/>
    <s v="Pollo"/>
    <x v="2"/>
    <s v="1012763"/>
    <x v="404"/>
    <s v="Menudencias"/>
    <s v="Menudencias Pana"/>
    <x v="0"/>
    <m/>
    <m/>
    <m/>
    <m/>
    <m/>
    <m/>
    <m/>
    <n v="65000"/>
    <n v="0"/>
    <s v="OK"/>
    <n v="0"/>
  </r>
  <r>
    <x v="456"/>
    <x v="8"/>
    <s v="Pollo"/>
    <x v="2"/>
    <s v="1012764"/>
    <x v="405"/>
    <s v="Carne Recuperada"/>
    <s v="Carne Recuperada ADM"/>
    <x v="6"/>
    <m/>
    <m/>
    <m/>
    <m/>
    <m/>
    <m/>
    <m/>
    <n v="315000"/>
    <n v="0"/>
    <s v="OK"/>
    <n v="0"/>
  </r>
  <r>
    <x v="576"/>
    <x v="8"/>
    <s v="Pollo"/>
    <x v="2"/>
    <s v="1012796"/>
    <x v="504"/>
    <s v="Ala"/>
    <s v="Ala Puchero"/>
    <x v="6"/>
    <m/>
    <m/>
    <m/>
    <m/>
    <m/>
    <m/>
    <m/>
    <n v="52500"/>
    <n v="0"/>
    <s v="OK"/>
    <n v="0"/>
  </r>
  <r>
    <x v="92"/>
    <x v="8"/>
    <s v="Cerdo"/>
    <x v="0"/>
    <s v="1020017"/>
    <x v="83"/>
    <s v="Chuleta"/>
    <s v="Chuleta Centro"/>
    <x v="0"/>
    <n v="7813"/>
    <n v="0"/>
    <n v="0"/>
    <n v="0"/>
    <n v="24000"/>
    <n v="24000"/>
    <n v="24000"/>
    <m/>
    <n v="0"/>
    <s v="OK"/>
    <n v="0"/>
  </r>
  <r>
    <x v="93"/>
    <x v="8"/>
    <s v="Cerdo"/>
    <x v="0"/>
    <s v="1020086"/>
    <x v="84"/>
    <s v="Lomo"/>
    <s v="Lomo Centro"/>
    <x v="0"/>
    <n v="-18118"/>
    <n v="106118"/>
    <n v="96000"/>
    <n v="0"/>
    <n v="95980"/>
    <n v="72000"/>
    <n v="72000"/>
    <m/>
    <n v="0"/>
    <s v="OK"/>
    <n v="0"/>
  </r>
  <r>
    <x v="94"/>
    <x v="8"/>
    <s v="Cerdo"/>
    <x v="0"/>
    <s v="1020105"/>
    <x v="85"/>
    <s v="Lomo"/>
    <s v="Lomo Centro"/>
    <x v="9"/>
    <n v="-27138"/>
    <n v="81138"/>
    <n v="60000"/>
    <n v="-6000"/>
    <n v="81138"/>
    <n v="60000"/>
    <n v="60000"/>
    <m/>
    <n v="0"/>
    <s v="OK"/>
    <n v="0"/>
  </r>
  <r>
    <x v="95"/>
    <x v="8"/>
    <s v="Cerdo"/>
    <x v="0"/>
    <s v="1020110"/>
    <x v="86"/>
    <s v="Lomo"/>
    <s v="Lomo MM Loin"/>
    <x v="9"/>
    <n v="-64625"/>
    <n v="482625"/>
    <n v="420000"/>
    <n v="-31927"/>
    <n v="482625"/>
    <n v="420000"/>
    <n v="420000"/>
    <m/>
    <n v="0"/>
    <s v="OK"/>
    <n v="0"/>
  </r>
  <r>
    <x v="96"/>
    <x v="8"/>
    <s v="Cerdo"/>
    <x v="0"/>
    <s v="1020284"/>
    <x v="87"/>
    <s v="Pierna"/>
    <s v="Pierna Pulpa Fina"/>
    <x v="9"/>
    <n v="1059"/>
    <n v="5241"/>
    <n v="7000"/>
    <n v="-700"/>
    <n v="5241"/>
    <n v="7000"/>
    <n v="7000"/>
    <m/>
    <n v="0"/>
    <s v="OK"/>
    <n v="0"/>
  </r>
  <r>
    <x v="97"/>
    <x v="8"/>
    <s v="Cerdo"/>
    <x v="0"/>
    <s v="1020326"/>
    <x v="88"/>
    <s v="Paleta"/>
    <s v="Paleta Pulpa"/>
    <x v="9"/>
    <n v="-6947"/>
    <n v="244547"/>
    <n v="264000"/>
    <n v="-20403"/>
    <n v="244547"/>
    <n v="264000"/>
    <n v="240000"/>
    <m/>
    <n v="24000"/>
    <s v="Sobre ingreso"/>
    <n v="0"/>
  </r>
  <r>
    <x v="98"/>
    <x v="8"/>
    <s v="Cerdo"/>
    <x v="0"/>
    <s v="1020339"/>
    <x v="89"/>
    <s v="Grasas"/>
    <s v="Grasa Lomo Tocino"/>
    <x v="0"/>
    <n v="24"/>
    <n v="137834"/>
    <n v="96000"/>
    <n v="-8843"/>
    <n v="55548"/>
    <n v="168000"/>
    <n v="168000"/>
    <m/>
    <n v="0"/>
    <s v="OK"/>
    <n v="0"/>
  </r>
  <r>
    <x v="99"/>
    <x v="8"/>
    <s v="Cerdo"/>
    <x v="0"/>
    <s v="1020349"/>
    <x v="90"/>
    <s v="Plancha"/>
    <s v="Plancha s/Cuero"/>
    <x v="0"/>
    <n v="-24664"/>
    <n v="0"/>
    <n v="0"/>
    <n v="-24664"/>
    <n v="0"/>
    <n v="0"/>
    <m/>
    <m/>
    <n v="0"/>
    <s v="OK"/>
    <n v="0"/>
  </r>
  <r>
    <x v="100"/>
    <x v="8"/>
    <s v="Cerdo"/>
    <x v="0"/>
    <s v="1020352"/>
    <x v="91"/>
    <s v="Cueros"/>
    <s v="Cuero Panceta"/>
    <x v="0"/>
    <n v="4798"/>
    <n v="37238"/>
    <n v="48000"/>
    <n v="-5964"/>
    <n v="37238"/>
    <n v="48000"/>
    <n v="48000"/>
    <m/>
    <n v="0"/>
    <s v="OK"/>
    <n v="0"/>
  </r>
  <r>
    <x v="101"/>
    <x v="8"/>
    <s v="Cerdo"/>
    <x v="0"/>
    <s v="1020367"/>
    <x v="92"/>
    <s v="Grasas"/>
    <s v="Grasa Gordura"/>
    <x v="0"/>
    <n v="69661"/>
    <n v="96000"/>
    <n v="120000"/>
    <n v="45661"/>
    <n v="96000"/>
    <n v="120000"/>
    <n v="168000"/>
    <m/>
    <n v="-48000"/>
    <s v="Pendiente de ingreso"/>
    <n v="0"/>
  </r>
  <r>
    <x v="102"/>
    <x v="8"/>
    <s v="Cerdo"/>
    <x v="0"/>
    <s v="1020412"/>
    <x v="93"/>
    <s v="Recortes"/>
    <s v="Recortes No Magro"/>
    <x v="0"/>
    <n v="54933"/>
    <n v="212933"/>
    <n v="264000"/>
    <n v="-8134"/>
    <n v="224933"/>
    <n v="288000"/>
    <n v="336000"/>
    <m/>
    <n v="-48000"/>
    <s v="Pendiente de ingreso"/>
    <n v="0"/>
  </r>
  <r>
    <x v="103"/>
    <x v="8"/>
    <s v="Cerdo"/>
    <x v="0"/>
    <s v="1020589"/>
    <x v="94"/>
    <s v="Lomo"/>
    <s v="Lomo MM Loin"/>
    <x v="9"/>
    <n v="50131"/>
    <n v="32869"/>
    <n v="130000"/>
    <n v="-58622"/>
    <n v="32869"/>
    <n v="130000"/>
    <n v="130000"/>
    <m/>
    <n v="0"/>
    <s v="OK"/>
    <n v="0"/>
  </r>
  <r>
    <x v="104"/>
    <x v="8"/>
    <s v="Cerdo"/>
    <x v="0"/>
    <s v="1020592"/>
    <x v="95"/>
    <s v="Lomo"/>
    <s v="Lomo Vetado"/>
    <x v="9"/>
    <n v="17642"/>
    <n v="187358"/>
    <n v="210000"/>
    <n v="-30389"/>
    <n v="187358"/>
    <n v="210000"/>
    <n v="197000"/>
    <m/>
    <n v="13000"/>
    <s v="Sobre ingreso"/>
    <n v="0"/>
  </r>
  <r>
    <x v="105"/>
    <x v="8"/>
    <s v="Cerdo"/>
    <x v="0"/>
    <s v="1020620"/>
    <x v="96"/>
    <s v="Lomo"/>
    <s v="Lomo Vetado"/>
    <x v="9"/>
    <n v="-27564"/>
    <n v="26564"/>
    <n v="30000"/>
    <n v="-41423"/>
    <n v="26564"/>
    <n v="30000"/>
    <n v="35000"/>
    <m/>
    <n v="-5000"/>
    <s v="Pendiente de ingreso"/>
    <n v="0"/>
  </r>
  <r>
    <x v="106"/>
    <x v="8"/>
    <s v="Cerdo"/>
    <x v="0"/>
    <s v="1020636"/>
    <x v="97"/>
    <s v="Filete"/>
    <s v="Filete c/Cabeza"/>
    <x v="9"/>
    <n v="-11405"/>
    <n v="20905"/>
    <n v="13000"/>
    <n v="-3500"/>
    <n v="20905"/>
    <n v="13000"/>
    <n v="13000"/>
    <m/>
    <n v="0"/>
    <s v="OK"/>
    <n v="0"/>
  </r>
  <r>
    <x v="107"/>
    <x v="8"/>
    <s v="Cerdo"/>
    <x v="0"/>
    <s v="1020637"/>
    <x v="98"/>
    <s v="Panceta"/>
    <s v="Panceta s/Cuero"/>
    <x v="9"/>
    <n v="-29878"/>
    <n v="219578"/>
    <n v="233000"/>
    <n v="-43300"/>
    <n v="219578"/>
    <n v="233000"/>
    <n v="233000"/>
    <m/>
    <n v="0"/>
    <s v="OK"/>
    <n v="0"/>
  </r>
  <r>
    <x v="620"/>
    <x v="8"/>
    <s v="Cerdo"/>
    <x v="0"/>
    <s v="1020660"/>
    <x v="174"/>
    <s v="Pernil"/>
    <s v="Pernil Pierna"/>
    <x v="4"/>
    <n v="0"/>
    <n v="132000"/>
    <n v="132000"/>
    <n v="9098"/>
    <n v="17000"/>
    <n v="132000"/>
    <n v="120000"/>
    <m/>
    <n v="12000"/>
    <s v="Sobre ingreso"/>
    <n v="0"/>
  </r>
  <r>
    <x v="108"/>
    <x v="8"/>
    <s v="Cerdo"/>
    <x v="0"/>
    <s v="1020662"/>
    <x v="99"/>
    <s v="Pierna"/>
    <s v="Pierna Pulpa Fina"/>
    <x v="9"/>
    <n v="12969"/>
    <n v="0"/>
    <n v="10000"/>
    <n v="2969"/>
    <n v="0"/>
    <n v="10000"/>
    <n v="10000"/>
    <m/>
    <n v="0"/>
    <s v="OK"/>
    <n v="0"/>
  </r>
  <r>
    <x v="109"/>
    <x v="8"/>
    <s v="Cerdo"/>
    <x v="0"/>
    <s v="1020664"/>
    <x v="100"/>
    <s v="Pierna"/>
    <s v="Pierna Pulpa Fina"/>
    <x v="9"/>
    <n v="4410"/>
    <n v="990"/>
    <n v="6000"/>
    <n v="-600"/>
    <n v="990"/>
    <n v="6000"/>
    <n v="6000"/>
    <m/>
    <n v="0"/>
    <s v="OK"/>
    <n v="0"/>
  </r>
  <r>
    <x v="110"/>
    <x v="8"/>
    <s v="Cerdo"/>
    <x v="0"/>
    <s v="1020665"/>
    <x v="101"/>
    <s v="Pierna"/>
    <s v="Pierna Pulpa Fina"/>
    <x v="9"/>
    <n v="-3616"/>
    <n v="11700"/>
    <n v="9000"/>
    <n v="-916"/>
    <n v="11700"/>
    <n v="9000"/>
    <n v="9000"/>
    <m/>
    <n v="0"/>
    <s v="OK"/>
    <n v="0"/>
  </r>
  <r>
    <x v="111"/>
    <x v="8"/>
    <s v="Cerdo"/>
    <x v="0"/>
    <s v="1020678"/>
    <x v="102"/>
    <s v="Lomo"/>
    <s v="Lomo Centro"/>
    <x v="9"/>
    <n v="863"/>
    <n v="0"/>
    <n v="0"/>
    <n v="863"/>
    <n v="0"/>
    <n v="0"/>
    <m/>
    <m/>
    <n v="0"/>
    <s v="OK"/>
    <n v="0"/>
  </r>
  <r>
    <x v="112"/>
    <x v="8"/>
    <s v="Cerdo"/>
    <x v="0"/>
    <s v="1020681"/>
    <x v="103"/>
    <s v="Lomo"/>
    <s v="Lomo MM Loin"/>
    <x v="9"/>
    <n v="5609"/>
    <n v="3391"/>
    <n v="10000"/>
    <n v="-1000"/>
    <n v="3391"/>
    <n v="10000"/>
    <n v="10000"/>
    <m/>
    <n v="0"/>
    <s v="OK"/>
    <n v="0"/>
  </r>
  <r>
    <x v="113"/>
    <x v="8"/>
    <s v="Cerdo"/>
    <x v="0"/>
    <s v="1020704"/>
    <x v="104"/>
    <s v="Filete"/>
    <s v="Filete c/Cabeza"/>
    <x v="9"/>
    <n v="-104"/>
    <n v="1004"/>
    <n v="1000"/>
    <n v="-100"/>
    <n v="1004"/>
    <n v="1000"/>
    <n v="1000"/>
    <m/>
    <n v="0"/>
    <s v="OK"/>
    <n v="0"/>
  </r>
  <r>
    <x v="114"/>
    <x v="8"/>
    <s v="Cerdo"/>
    <x v="0"/>
    <s v="1020715"/>
    <x v="105"/>
    <s v="Panceta"/>
    <s v="Panceta c/Cuero"/>
    <x v="9"/>
    <n v="172"/>
    <n v="1628"/>
    <n v="2000"/>
    <n v="-200"/>
    <n v="1628"/>
    <n v="2000"/>
    <n v="2000"/>
    <m/>
    <n v="0"/>
    <s v="OK"/>
    <n v="0"/>
  </r>
  <r>
    <x v="115"/>
    <x v="8"/>
    <s v="Cerdo"/>
    <x v="0"/>
    <s v="1020731"/>
    <x v="106"/>
    <s v="Panceta"/>
    <s v="Panceta s/Cuero"/>
    <x v="9"/>
    <n v="-21917"/>
    <n v="44417"/>
    <n v="25000"/>
    <n v="-2500"/>
    <n v="44417"/>
    <n v="25000"/>
    <n v="25000"/>
    <m/>
    <n v="0"/>
    <s v="OK"/>
    <n v="0"/>
  </r>
  <r>
    <x v="116"/>
    <x v="8"/>
    <s v="Cerdo"/>
    <x v="0"/>
    <s v="1020758"/>
    <x v="107"/>
    <s v="Lomo"/>
    <s v="Lomo Vetado"/>
    <x v="9"/>
    <n v="-5782"/>
    <n v="13882"/>
    <n v="9000"/>
    <n v="-900"/>
    <n v="13882"/>
    <n v="9000"/>
    <n v="9000"/>
    <m/>
    <n v="0"/>
    <s v="OK"/>
    <n v="0"/>
  </r>
  <r>
    <x v="117"/>
    <x v="8"/>
    <s v="Cerdo"/>
    <x v="0"/>
    <s v="1020774"/>
    <x v="108"/>
    <s v="Prolijado"/>
    <s v="Prolijado Malaya"/>
    <x v="9"/>
    <n v="-744"/>
    <n v="8844"/>
    <n v="9000"/>
    <n v="-900"/>
    <n v="8844"/>
    <n v="9000"/>
    <n v="9000"/>
    <m/>
    <n v="0"/>
    <s v="OK"/>
    <n v="0"/>
  </r>
  <r>
    <x v="118"/>
    <x v="8"/>
    <s v="Cerdo"/>
    <x v="0"/>
    <s v="1020802"/>
    <x v="109"/>
    <s v="Panceta"/>
    <s v="Panceta s/Cuero"/>
    <x v="9"/>
    <n v="-11091"/>
    <n v="45291"/>
    <n v="38000"/>
    <n v="6741"/>
    <n v="45291"/>
    <n v="38000"/>
    <n v="38000"/>
    <m/>
    <n v="0"/>
    <s v="OK"/>
    <n v="0"/>
  </r>
  <r>
    <x v="119"/>
    <x v="8"/>
    <s v="Cerdo"/>
    <x v="0"/>
    <s v="1020810"/>
    <x v="110"/>
    <s v="Subprod"/>
    <s v="Subprod Tripa"/>
    <x v="9"/>
    <n v="1179"/>
    <n v="621"/>
    <n v="2000"/>
    <n v="-200"/>
    <n v="621"/>
    <n v="2000"/>
    <n v="2000"/>
    <m/>
    <n v="0"/>
    <s v="OK"/>
    <n v="0"/>
  </r>
  <r>
    <x v="120"/>
    <x v="8"/>
    <s v="Cerdo"/>
    <x v="0"/>
    <s v="1020848"/>
    <x v="111"/>
    <s v="Lomo"/>
    <s v="Lomo Centro"/>
    <x v="0"/>
    <n v="-25861"/>
    <n v="121861"/>
    <n v="96000"/>
    <n v="-12000"/>
    <n v="91019"/>
    <n v="120000"/>
    <n v="120000"/>
    <m/>
    <n v="0"/>
    <s v="OK"/>
    <n v="0"/>
  </r>
  <r>
    <x v="121"/>
    <x v="8"/>
    <s v="Cerdo"/>
    <x v="0"/>
    <s v="1020860"/>
    <x v="112"/>
    <s v="Lomo"/>
    <s v="Lomo Vetado"/>
    <x v="4"/>
    <n v="-16684"/>
    <n v="57661"/>
    <n v="57474"/>
    <n v="474"/>
    <n v="110661"/>
    <n v="110000"/>
    <n v="110000"/>
    <m/>
    <n v="0"/>
    <s v="OK"/>
    <n v="0"/>
  </r>
  <r>
    <x v="122"/>
    <x v="8"/>
    <s v="Cerdo"/>
    <x v="0"/>
    <s v="1020861"/>
    <x v="113"/>
    <s v="Lomo"/>
    <s v="Lomo Vetado"/>
    <x v="4"/>
    <n v="-17021"/>
    <n v="127021"/>
    <n v="110000"/>
    <n v="-27451"/>
    <n v="163021"/>
    <n v="154000"/>
    <n v="154000"/>
    <m/>
    <n v="0"/>
    <s v="OK"/>
    <n v="0"/>
  </r>
  <r>
    <x v="123"/>
    <x v="8"/>
    <s v="Cerdo"/>
    <x v="0"/>
    <s v="1020869"/>
    <x v="114"/>
    <s v="Cost-Pec"/>
    <s v="Cost-Pec Entero"/>
    <x v="0"/>
    <n v="36484"/>
    <n v="0"/>
    <n v="0"/>
    <n v="36484"/>
    <n v="0"/>
    <n v="0"/>
    <m/>
    <m/>
    <n v="0"/>
    <s v="OK"/>
    <n v="0"/>
  </r>
  <r>
    <x v="124"/>
    <x v="8"/>
    <s v="Cerdo"/>
    <x v="0"/>
    <s v="1020886"/>
    <x v="115"/>
    <s v="Panceta"/>
    <s v="Panceta s/Cuero"/>
    <x v="0"/>
    <n v="18727"/>
    <n v="5273"/>
    <n v="0"/>
    <n v="0"/>
    <n v="5273"/>
    <n v="24000"/>
    <n v="24000"/>
    <m/>
    <n v="0"/>
    <s v="OK"/>
    <n v="0"/>
  </r>
  <r>
    <x v="125"/>
    <x v="8"/>
    <s v="Cerdo"/>
    <x v="0"/>
    <s v="1020904"/>
    <x v="116"/>
    <s v="Panceta"/>
    <s v="Panceta c/Cuero"/>
    <x v="4"/>
    <n v="9371"/>
    <n v="0"/>
    <n v="9371"/>
    <n v="-38784"/>
    <n v="0"/>
    <n v="22000"/>
    <n v="88000"/>
    <m/>
    <n v="-66000"/>
    <s v="Pendiente de ingreso"/>
    <n v="0"/>
  </r>
  <r>
    <x v="126"/>
    <x v="8"/>
    <s v="Cerdo"/>
    <x v="0"/>
    <s v="1020905"/>
    <x v="117"/>
    <s v="Panceta"/>
    <s v="Panceta c/Cuero"/>
    <x v="4"/>
    <n v="131"/>
    <n v="0"/>
    <n v="8517"/>
    <n v="-13483"/>
    <n v="0"/>
    <n v="22000"/>
    <n v="22000"/>
    <m/>
    <n v="0"/>
    <s v="OK"/>
    <n v="0"/>
  </r>
  <r>
    <x v="127"/>
    <x v="8"/>
    <s v="Cerdo"/>
    <x v="0"/>
    <s v="1020914"/>
    <x v="118"/>
    <s v="Panceta"/>
    <s v="Panceta c/Cuero"/>
    <x v="9"/>
    <n v="-12694"/>
    <n v="12618"/>
    <n v="9000"/>
    <n v="-14606"/>
    <n v="12618"/>
    <n v="9000"/>
    <n v="9000"/>
    <m/>
    <n v="0"/>
    <s v="OK"/>
    <n v="0"/>
  </r>
  <r>
    <x v="128"/>
    <x v="8"/>
    <s v="Cerdo"/>
    <x v="0"/>
    <s v="1020915"/>
    <x v="119"/>
    <s v="Pierna"/>
    <s v="Pierna Entera"/>
    <x v="0"/>
    <n v="2633"/>
    <n v="0"/>
    <n v="0"/>
    <n v="2633"/>
    <n v="0"/>
    <n v="0"/>
    <m/>
    <m/>
    <n v="0"/>
    <s v="OK"/>
    <n v="0"/>
  </r>
  <r>
    <x v="129"/>
    <x v="8"/>
    <s v="Cerdo"/>
    <x v="0"/>
    <s v="1020925"/>
    <x v="120"/>
    <s v="Grasas"/>
    <s v="Grasa Forro"/>
    <x v="0"/>
    <n v="-18363"/>
    <n v="18363"/>
    <n v="0"/>
    <n v="0"/>
    <n v="18363"/>
    <n v="0"/>
    <m/>
    <m/>
    <n v="0"/>
    <s v="OK"/>
    <n v="0"/>
  </r>
  <r>
    <x v="130"/>
    <x v="8"/>
    <s v="Cerdo"/>
    <x v="0"/>
    <s v="1020944"/>
    <x v="121"/>
    <s v="Pierna"/>
    <s v="Pierna Pulpa"/>
    <x v="0"/>
    <n v="-5194"/>
    <n v="221194"/>
    <n v="168000"/>
    <n v="-32786"/>
    <n v="221194"/>
    <n v="168000"/>
    <n v="168000"/>
    <m/>
    <n v="0"/>
    <s v="OK"/>
    <n v="0"/>
  </r>
  <r>
    <x v="132"/>
    <x v="8"/>
    <s v="Cerdo"/>
    <x v="0"/>
    <s v="1020990"/>
    <x v="123"/>
    <s v="Pierna"/>
    <s v="Pierna Pulpa Fina"/>
    <x v="9"/>
    <n v="4342"/>
    <n v="158"/>
    <n v="5000"/>
    <n v="-500"/>
    <n v="158"/>
    <n v="5000"/>
    <n v="5000"/>
    <m/>
    <n v="0"/>
    <s v="OK"/>
    <n v="0"/>
  </r>
  <r>
    <x v="133"/>
    <x v="8"/>
    <s v="Cerdo"/>
    <x v="0"/>
    <s v="1020991"/>
    <x v="124"/>
    <s v="Pierna"/>
    <s v="Pierna Pulpa Fina"/>
    <x v="9"/>
    <n v="-5669"/>
    <n v="13000"/>
    <n v="8000"/>
    <n v="-669"/>
    <n v="13000"/>
    <n v="8000"/>
    <n v="8000"/>
    <m/>
    <n v="0"/>
    <s v="OK"/>
    <n v="0"/>
  </r>
  <r>
    <x v="486"/>
    <x v="8"/>
    <s v="Cerdo"/>
    <x v="0"/>
    <s v="1020993"/>
    <x v="214"/>
    <s v="Paleta"/>
    <s v="Paleta Entera"/>
    <x v="0"/>
    <n v="3999"/>
    <n v="0"/>
    <n v="0"/>
    <n v="3999"/>
    <n v="0"/>
    <n v="0"/>
    <m/>
    <m/>
    <n v="0"/>
    <s v="OK"/>
    <n v="0"/>
  </r>
  <r>
    <x v="134"/>
    <x v="8"/>
    <s v="Cerdo"/>
    <x v="0"/>
    <s v="1021012"/>
    <x v="125"/>
    <s v="Plancha"/>
    <s v="Plancha s/Cuero"/>
    <x v="4"/>
    <n v="53237"/>
    <n v="144763"/>
    <n v="198000"/>
    <n v="36235"/>
    <n v="34763"/>
    <n v="88000"/>
    <n v="132000"/>
    <m/>
    <n v="-44000"/>
    <s v="Pendiente de ingreso"/>
    <n v="0"/>
  </r>
  <r>
    <x v="135"/>
    <x v="8"/>
    <s v="Cerdo"/>
    <x v="0"/>
    <s v="1021023"/>
    <x v="126"/>
    <s v="Grasas"/>
    <s v="Grasa Gordura"/>
    <x v="0"/>
    <n v="8209"/>
    <n v="182908"/>
    <n v="192000"/>
    <n v="-884"/>
    <n v="182908"/>
    <n v="192000"/>
    <n v="192000"/>
    <m/>
    <n v="0"/>
    <s v="OK"/>
    <n v="0"/>
  </r>
  <r>
    <x v="136"/>
    <x v="8"/>
    <s v="Cerdo"/>
    <x v="0"/>
    <s v="1021039"/>
    <x v="127"/>
    <s v="Cueros"/>
    <s v="Cuero Papada"/>
    <x v="0"/>
    <n v="25224"/>
    <n v="19000"/>
    <n v="48000"/>
    <n v="-3776"/>
    <n v="19000"/>
    <n v="48000"/>
    <n v="48000"/>
    <m/>
    <n v="0"/>
    <s v="OK"/>
    <n v="0"/>
  </r>
  <r>
    <x v="137"/>
    <x v="8"/>
    <s v="Cerdo"/>
    <x v="0"/>
    <s v="1021045"/>
    <x v="128"/>
    <s v="Pernil"/>
    <s v="Pernil Mano"/>
    <x v="4"/>
    <n v="6371"/>
    <n v="88340"/>
    <n v="86000"/>
    <n v="-18642"/>
    <n v="46340"/>
    <n v="44000"/>
    <n v="44000"/>
    <m/>
    <n v="0"/>
    <s v="OK"/>
    <n v="0"/>
  </r>
  <r>
    <x v="138"/>
    <x v="8"/>
    <s v="Cerdo"/>
    <x v="0"/>
    <s v="1021046"/>
    <x v="129"/>
    <s v="Pernil"/>
    <s v="Pernil Mano"/>
    <x v="4"/>
    <n v="6641"/>
    <n v="42000"/>
    <n v="48641"/>
    <n v="-38985"/>
    <n v="42000"/>
    <n v="44000"/>
    <n v="44000"/>
    <m/>
    <n v="0"/>
    <s v="OK"/>
    <n v="0"/>
  </r>
  <r>
    <x v="644"/>
    <x v="8"/>
    <s v="Cerdo"/>
    <x v="0"/>
    <s v="1021047"/>
    <x v="548"/>
    <s v="Pernil"/>
    <s v="Pernil Mano"/>
    <x v="4"/>
    <n v="45315"/>
    <n v="0"/>
    <n v="0"/>
    <n v="45315"/>
    <n v="0"/>
    <n v="0"/>
    <m/>
    <m/>
    <n v="0"/>
    <s v="OK"/>
    <n v="0"/>
  </r>
  <r>
    <x v="139"/>
    <x v="8"/>
    <s v="Cerdo"/>
    <x v="0"/>
    <s v="1021077"/>
    <x v="130"/>
    <s v="Grasas"/>
    <s v="Grasa Gordura"/>
    <x v="0"/>
    <n v="-2061"/>
    <n v="2061"/>
    <n v="0"/>
    <n v="0"/>
    <n v="2061"/>
    <n v="0"/>
    <m/>
    <m/>
    <n v="0"/>
    <s v="OK"/>
    <n v="0"/>
  </r>
  <r>
    <x v="140"/>
    <x v="8"/>
    <s v="Cerdo"/>
    <x v="0"/>
    <s v="1021078"/>
    <x v="131"/>
    <s v="Recortes"/>
    <s v="Recortes No Magro"/>
    <x v="0"/>
    <n v="-9292"/>
    <n v="55716"/>
    <n v="48000"/>
    <n v="-1576"/>
    <n v="55716"/>
    <n v="48000"/>
    <n v="48000"/>
    <m/>
    <n v="0"/>
    <s v="OK"/>
    <n v="0"/>
  </r>
  <r>
    <x v="141"/>
    <x v="8"/>
    <s v="Cerdo"/>
    <x v="0"/>
    <s v="1021082"/>
    <x v="132"/>
    <s v="Recortes"/>
    <s v="Recortes No Magro"/>
    <x v="0"/>
    <n v="-117869"/>
    <n v="0"/>
    <n v="0"/>
    <n v="-48000"/>
    <n v="0"/>
    <n v="0"/>
    <m/>
    <m/>
    <n v="0"/>
    <s v="OK"/>
    <n v="0"/>
  </r>
  <r>
    <x v="142"/>
    <x v="8"/>
    <s v="Cerdo"/>
    <x v="0"/>
    <s v="1021085"/>
    <x v="133"/>
    <s v="Grasas"/>
    <s v="Grasa Gordura"/>
    <x v="0"/>
    <n v="2175"/>
    <n v="0"/>
    <n v="0"/>
    <n v="2175"/>
    <n v="0"/>
    <n v="0"/>
    <m/>
    <m/>
    <n v="0"/>
    <s v="OK"/>
    <n v="0"/>
  </r>
  <r>
    <x v="143"/>
    <x v="8"/>
    <s v="Cerdo"/>
    <x v="0"/>
    <s v="1021092"/>
    <x v="134"/>
    <s v="Recortes"/>
    <s v="Recortes No Magro"/>
    <x v="0"/>
    <n v="-20270"/>
    <n v="129511"/>
    <n v="120000"/>
    <n v="-10759"/>
    <n v="129511"/>
    <n v="120000"/>
    <n v="120000"/>
    <m/>
    <n v="0"/>
    <s v="OK"/>
    <n v="0"/>
  </r>
  <r>
    <x v="144"/>
    <x v="8"/>
    <s v="Cerdo"/>
    <x v="0"/>
    <s v="1021101"/>
    <x v="135"/>
    <s v="Subprod"/>
    <s v="Subprod Visceras"/>
    <x v="0"/>
    <n v="-3354"/>
    <n v="27354"/>
    <n v="24000"/>
    <n v="0"/>
    <n v="27354"/>
    <n v="24000"/>
    <n v="24000"/>
    <m/>
    <n v="0"/>
    <s v="OK"/>
    <n v="0"/>
  </r>
  <r>
    <x v="145"/>
    <x v="8"/>
    <s v="Cerdo"/>
    <x v="0"/>
    <s v="1021105"/>
    <x v="136"/>
    <s v="Subprod"/>
    <s v="Subprod Visceras"/>
    <x v="0"/>
    <n v="-11100"/>
    <n v="54217"/>
    <n v="48000"/>
    <n v="-4883"/>
    <n v="54217"/>
    <n v="48000"/>
    <n v="48000"/>
    <m/>
    <n v="0"/>
    <s v="OK"/>
    <n v="0"/>
  </r>
  <r>
    <x v="146"/>
    <x v="8"/>
    <s v="Cerdo"/>
    <x v="0"/>
    <s v="1021106"/>
    <x v="137"/>
    <s v="Subprod"/>
    <s v="Subprod Visceras"/>
    <x v="0"/>
    <n v="9312"/>
    <n v="0"/>
    <n v="9312"/>
    <n v="0"/>
    <n v="14688"/>
    <n v="24000"/>
    <n v="23000"/>
    <m/>
    <n v="1000"/>
    <s v="Sobre ingreso"/>
    <n v="0"/>
  </r>
  <r>
    <x v="147"/>
    <x v="8"/>
    <s v="Cerdo"/>
    <x v="0"/>
    <s v="1021111"/>
    <x v="138"/>
    <s v="Grasas"/>
    <s v="Grasa Interior"/>
    <x v="0"/>
    <n v="-333"/>
    <n v="4533"/>
    <n v="0"/>
    <n v="4200"/>
    <n v="4533"/>
    <n v="0"/>
    <m/>
    <m/>
    <n v="0"/>
    <s v="OK"/>
    <n v="0"/>
  </r>
  <r>
    <x v="148"/>
    <x v="8"/>
    <s v="Cerdo"/>
    <x v="0"/>
    <s v="1021115"/>
    <x v="139"/>
    <s v="Subprod"/>
    <s v="Subprod Visceras"/>
    <x v="2"/>
    <n v="-3680"/>
    <n v="3680"/>
    <n v="0"/>
    <n v="0"/>
    <n v="3680"/>
    <n v="0"/>
    <m/>
    <m/>
    <n v="0"/>
    <s v="OK"/>
    <n v="0"/>
  </r>
  <r>
    <x v="149"/>
    <x v="8"/>
    <s v="Cerdo"/>
    <x v="0"/>
    <s v="1021136"/>
    <x v="140"/>
    <s v="Subprod"/>
    <s v="Subprod Visceras"/>
    <x v="9"/>
    <n v="3340"/>
    <n v="9800"/>
    <n v="13090"/>
    <n v="0"/>
    <n v="9800"/>
    <n v="13090"/>
    <n v="2000"/>
    <m/>
    <n v="11090"/>
    <s v="Sobre ingreso"/>
    <n v="0"/>
  </r>
  <r>
    <x v="150"/>
    <x v="8"/>
    <s v="Cerdo"/>
    <x v="0"/>
    <s v="1021149"/>
    <x v="141"/>
    <s v="Huesos"/>
    <s v="Huesos Cuarto Centra"/>
    <x v="4"/>
    <n v="3164"/>
    <n v="150836"/>
    <n v="154000"/>
    <n v="-71008"/>
    <n v="62836"/>
    <n v="154000"/>
    <n v="154000"/>
    <m/>
    <n v="0"/>
    <s v="OK"/>
    <n v="0"/>
  </r>
  <r>
    <x v="151"/>
    <x v="8"/>
    <s v="Cerdo"/>
    <x v="0"/>
    <s v="1021150"/>
    <x v="142"/>
    <s v="Huesos"/>
    <s v="Huesos Cuarto Centra"/>
    <x v="4"/>
    <n v="12187"/>
    <n v="3581"/>
    <n v="15768"/>
    <n v="-24464"/>
    <n v="91581"/>
    <n v="110000"/>
    <n v="110000"/>
    <m/>
    <n v="0"/>
    <s v="OK"/>
    <n v="0"/>
  </r>
  <r>
    <x v="152"/>
    <x v="8"/>
    <s v="Cerdo"/>
    <x v="0"/>
    <s v="1021151"/>
    <x v="143"/>
    <s v="Huesos"/>
    <s v="Huesos Cuarto Delant"/>
    <x v="4"/>
    <n v="-20909"/>
    <n v="0"/>
    <n v="28442"/>
    <n v="-53116"/>
    <n v="6442"/>
    <n v="88000"/>
    <n v="88000"/>
    <m/>
    <n v="0"/>
    <s v="OK"/>
    <n v="0"/>
  </r>
  <r>
    <x v="153"/>
    <x v="8"/>
    <s v="Cerdo"/>
    <x v="0"/>
    <s v="1021152"/>
    <x v="144"/>
    <s v="Huesos"/>
    <s v="Huesos Cuarto Delant"/>
    <x v="4"/>
    <n v="1549"/>
    <n v="57578"/>
    <n v="36000"/>
    <n v="-8353"/>
    <n v="57578"/>
    <n v="44000"/>
    <n v="44000"/>
    <m/>
    <n v="0"/>
    <s v="OK"/>
    <n v="0"/>
  </r>
  <r>
    <x v="154"/>
    <x v="8"/>
    <s v="Cerdo"/>
    <x v="0"/>
    <s v="1021156"/>
    <x v="145"/>
    <s v="Huesos"/>
    <s v="Huesos Cuarto Centra"/>
    <x v="4"/>
    <n v="14535"/>
    <n v="48465"/>
    <n v="48000"/>
    <n v="1504"/>
    <n v="48465"/>
    <n v="48000"/>
    <n v="48000"/>
    <m/>
    <n v="0"/>
    <s v="OK"/>
    <n v="0"/>
  </r>
  <r>
    <x v="155"/>
    <x v="8"/>
    <s v="Cerdo"/>
    <x v="0"/>
    <s v="1021187"/>
    <x v="146"/>
    <s v="Cueros"/>
    <s v="Cuero Back"/>
    <x v="0"/>
    <n v="-6215"/>
    <n v="52215"/>
    <n v="48000"/>
    <n v="-2000"/>
    <n v="52215"/>
    <n v="48000"/>
    <n v="48000"/>
    <m/>
    <n v="0"/>
    <s v="OK"/>
    <n v="0"/>
  </r>
  <r>
    <x v="156"/>
    <x v="8"/>
    <s v="Cerdo"/>
    <x v="0"/>
    <s v="1021204"/>
    <x v="89"/>
    <s v="Grasas"/>
    <s v="Grasa Lomo Tocino"/>
    <x v="4"/>
    <n v="14545"/>
    <n v="0"/>
    <n v="14545"/>
    <n v="0"/>
    <n v="0"/>
    <n v="0"/>
    <m/>
    <m/>
    <n v="0"/>
    <s v="OK"/>
    <n v="0"/>
  </r>
  <r>
    <x v="157"/>
    <x v="8"/>
    <s v="Cerdo"/>
    <x v="0"/>
    <s v="1021279"/>
    <x v="147"/>
    <s v="Huesos"/>
    <s v="Huesos Cuarto Centra"/>
    <x v="0"/>
    <n v="-869"/>
    <n v="869"/>
    <n v="0"/>
    <n v="0"/>
    <n v="869"/>
    <n v="0"/>
    <m/>
    <m/>
    <n v="0"/>
    <s v="OK"/>
    <n v="0"/>
  </r>
  <r>
    <x v="159"/>
    <x v="8"/>
    <s v="Cerdo"/>
    <x v="0"/>
    <s v="1021385"/>
    <x v="149"/>
    <s v="Cueros"/>
    <s v="Cuero Mixto"/>
    <x v="0"/>
    <n v="-6837"/>
    <n v="150837"/>
    <n v="144000"/>
    <n v="10612"/>
    <n v="0"/>
    <n v="72000"/>
    <n v="71000"/>
    <m/>
    <n v="1000"/>
    <s v="Sobre ingreso"/>
    <n v="0"/>
  </r>
  <r>
    <x v="161"/>
    <x v="8"/>
    <s v="Cerdo"/>
    <x v="0"/>
    <s v="1021470"/>
    <x v="151"/>
    <s v="Pernil"/>
    <s v="Pernil Mano"/>
    <x v="4"/>
    <n v="5798"/>
    <n v="38202"/>
    <n v="44000"/>
    <n v="26133"/>
    <n v="38202"/>
    <n v="22000"/>
    <n v="22000"/>
    <m/>
    <n v="0"/>
    <s v="OK"/>
    <n v="0"/>
  </r>
  <r>
    <x v="162"/>
    <x v="8"/>
    <s v="Cerdo"/>
    <x v="0"/>
    <s v="1021533"/>
    <x v="152"/>
    <s v="Panceta"/>
    <s v="Panceta s/Cuero"/>
    <x v="9"/>
    <n v="-18390"/>
    <n v="0"/>
    <n v="5000"/>
    <n v="-23390"/>
    <n v="0"/>
    <n v="5000"/>
    <n v="5000"/>
    <m/>
    <n v="0"/>
    <s v="OK"/>
    <n v="0"/>
  </r>
  <r>
    <x v="289"/>
    <x v="8"/>
    <s v="Cerdo"/>
    <x v="0"/>
    <s v="1021538"/>
    <x v="259"/>
    <s v="Panceta"/>
    <s v="Panceta s/Cuero"/>
    <x v="0"/>
    <m/>
    <m/>
    <m/>
    <n v="-24000"/>
    <n v="0"/>
    <n v="24000"/>
    <m/>
    <m/>
    <n v="24000"/>
    <s v="Sobre ingreso"/>
    <n v="0"/>
  </r>
  <r>
    <x v="164"/>
    <x v="8"/>
    <s v="Cerdo"/>
    <x v="0"/>
    <s v="1021603"/>
    <x v="154"/>
    <s v="Lomo"/>
    <s v="Lomo MM Loin"/>
    <x v="9"/>
    <n v="-8492"/>
    <n v="14792"/>
    <n v="7000"/>
    <n v="-700"/>
    <n v="14792"/>
    <n v="7000"/>
    <n v="7000"/>
    <m/>
    <n v="0"/>
    <s v="OK"/>
    <n v="0"/>
  </r>
  <r>
    <x v="165"/>
    <x v="8"/>
    <s v="Cerdo"/>
    <x v="0"/>
    <s v="1021609"/>
    <x v="155"/>
    <s v="Filete"/>
    <s v="Filete c/Cabeza"/>
    <x v="9"/>
    <n v="-25774"/>
    <n v="43774"/>
    <n v="20000"/>
    <n v="-2000"/>
    <n v="43774"/>
    <n v="20000"/>
    <n v="20000"/>
    <m/>
    <n v="0"/>
    <s v="OK"/>
    <n v="0"/>
  </r>
  <r>
    <x v="166"/>
    <x v="8"/>
    <s v="Cerdo"/>
    <x v="0"/>
    <s v="1021622"/>
    <x v="156"/>
    <s v="Chuleta"/>
    <s v="Chuleta Huesos"/>
    <x v="0"/>
    <n v="-5011"/>
    <n v="5011"/>
    <n v="0"/>
    <n v="0"/>
    <n v="5011"/>
    <n v="0"/>
    <m/>
    <m/>
    <n v="0"/>
    <s v="OK"/>
    <n v="0"/>
  </r>
  <r>
    <x v="168"/>
    <x v="8"/>
    <s v="Cerdo"/>
    <x v="0"/>
    <s v="1021639"/>
    <x v="158"/>
    <s v="Filete"/>
    <s v="Filete c/Cabeza"/>
    <x v="0"/>
    <n v="2115"/>
    <n v="0"/>
    <n v="0"/>
    <n v="2115"/>
    <n v="0"/>
    <n v="0"/>
    <m/>
    <m/>
    <n v="0"/>
    <s v="OK"/>
    <n v="0"/>
  </r>
  <r>
    <x v="169"/>
    <x v="8"/>
    <s v="Cerdo"/>
    <x v="0"/>
    <s v="1021649"/>
    <x v="159"/>
    <s v="Panceta"/>
    <s v="Panceta s/Cuero"/>
    <x v="4"/>
    <n v="208"/>
    <n v="0"/>
    <n v="0"/>
    <n v="208"/>
    <n v="0"/>
    <n v="0"/>
    <m/>
    <m/>
    <n v="0"/>
    <s v="OK"/>
    <n v="0"/>
  </r>
  <r>
    <x v="645"/>
    <x v="8"/>
    <s v="Cerdo"/>
    <x v="0"/>
    <s v="1021650"/>
    <x v="549"/>
    <s v="Lomo"/>
    <s v="Lomo Vetado"/>
    <x v="4"/>
    <n v="0"/>
    <n v="31000"/>
    <n v="31000"/>
    <m/>
    <m/>
    <m/>
    <m/>
    <m/>
    <n v="0"/>
    <s v="OK"/>
    <n v="0"/>
  </r>
  <r>
    <x v="528"/>
    <x v="8"/>
    <s v="Cerdo"/>
    <x v="0"/>
    <s v="1021655"/>
    <x v="464"/>
    <s v="Subprod"/>
    <s v="Subprod Visceras"/>
    <x v="4"/>
    <n v="20635"/>
    <n v="0"/>
    <n v="0"/>
    <n v="8845"/>
    <n v="0"/>
    <n v="0"/>
    <m/>
    <m/>
    <n v="0"/>
    <s v="OK"/>
    <n v="0"/>
  </r>
  <r>
    <x v="170"/>
    <x v="8"/>
    <s v="Cerdo"/>
    <x v="0"/>
    <s v="1021664"/>
    <x v="160"/>
    <s v="Cost-Pec"/>
    <s v="Cost-Pec Entero"/>
    <x v="4"/>
    <n v="9529"/>
    <n v="0"/>
    <n v="11484"/>
    <n v="0"/>
    <n v="21516"/>
    <n v="33000"/>
    <n v="33000"/>
    <m/>
    <n v="0"/>
    <s v="OK"/>
    <n v="0"/>
  </r>
  <r>
    <x v="171"/>
    <x v="8"/>
    <s v="Cerdo"/>
    <x v="0"/>
    <s v="1021665"/>
    <x v="161"/>
    <s v="Cost-Pec"/>
    <s v="Cost-Pec Entero"/>
    <x v="4"/>
    <n v="1774"/>
    <n v="0"/>
    <n v="1774"/>
    <n v="1774"/>
    <n v="22000"/>
    <n v="22000"/>
    <n v="22000"/>
    <m/>
    <n v="0"/>
    <s v="OK"/>
    <n v="0"/>
  </r>
  <r>
    <x v="176"/>
    <x v="8"/>
    <s v="Cerdo"/>
    <x v="0"/>
    <s v="1021864"/>
    <x v="165"/>
    <s v="Cueros"/>
    <s v="Cuero Papada"/>
    <x v="0"/>
    <m/>
    <m/>
    <m/>
    <m/>
    <m/>
    <m/>
    <n v="24000"/>
    <m/>
    <n v="-24000"/>
    <s v="Pendiente de ingreso"/>
    <n v="0"/>
  </r>
  <r>
    <x v="176"/>
    <x v="8"/>
    <s v="Cerdo"/>
    <x v="0"/>
    <s v="1021864"/>
    <x v="165"/>
    <s v="Cueros"/>
    <s v="Cuero Papada"/>
    <x v="3"/>
    <n v="-13480"/>
    <n v="61480"/>
    <n v="48000"/>
    <n v="-400"/>
    <n v="61480"/>
    <n v="48400"/>
    <n v="24000"/>
    <m/>
    <n v="24400"/>
    <s v="Sobre ingreso"/>
    <n v="0"/>
  </r>
  <r>
    <x v="460"/>
    <x v="8"/>
    <s v="Cerdo"/>
    <x v="0"/>
    <s v="1021868"/>
    <x v="409"/>
    <s v="Pierna"/>
    <s v="Pierna Pulpa Fina"/>
    <x v="0"/>
    <n v="-12279"/>
    <n v="60279"/>
    <n v="48000"/>
    <n v="0"/>
    <n v="60279"/>
    <n v="48000"/>
    <n v="48000"/>
    <m/>
    <n v="0"/>
    <s v="OK"/>
    <n v="0"/>
  </r>
  <r>
    <x v="178"/>
    <x v="8"/>
    <s v="Cerdo"/>
    <x v="0"/>
    <s v="1021976"/>
    <x v="167"/>
    <s v="Paleta"/>
    <s v="Paleta Pulpa"/>
    <x v="0"/>
    <n v="78923"/>
    <n v="55532"/>
    <n v="120000"/>
    <n v="14455"/>
    <n v="55532"/>
    <n v="120000"/>
    <n v="120000"/>
    <m/>
    <n v="0"/>
    <s v="OK"/>
    <n v="0"/>
  </r>
  <r>
    <x v="179"/>
    <x v="8"/>
    <s v="Cerdo"/>
    <x v="0"/>
    <s v="1021980"/>
    <x v="168"/>
    <s v="Chuleta"/>
    <s v="Chuleta Huesos"/>
    <x v="0"/>
    <n v="5515"/>
    <n v="0"/>
    <n v="5500"/>
    <n v="15"/>
    <n v="0"/>
    <n v="5500"/>
    <m/>
    <m/>
    <n v="5500"/>
    <s v="Sobre ingreso"/>
    <n v="0"/>
  </r>
  <r>
    <x v="488"/>
    <x v="8"/>
    <s v="Cerdo"/>
    <x v="0"/>
    <s v="1022047"/>
    <x v="429"/>
    <s v="Recortes"/>
    <s v="Recortes No Magro"/>
    <x v="0"/>
    <n v="1603"/>
    <n v="24000"/>
    <n v="24000"/>
    <n v="1603"/>
    <n v="24000"/>
    <n v="24000"/>
    <n v="24000"/>
    <m/>
    <n v="0"/>
    <s v="OK"/>
    <n v="0"/>
  </r>
  <r>
    <x v="185"/>
    <x v="8"/>
    <s v="Cerdo"/>
    <x v="0"/>
    <s v="1022149"/>
    <x v="173"/>
    <s v="Plancha"/>
    <s v="Plancha s/Cuero"/>
    <x v="0"/>
    <n v="-35603"/>
    <n v="0"/>
    <n v="0"/>
    <n v="-35603"/>
    <n v="0"/>
    <n v="0"/>
    <m/>
    <m/>
    <n v="0"/>
    <s v="OK"/>
    <n v="0"/>
  </r>
  <r>
    <x v="186"/>
    <x v="8"/>
    <s v="Cerdo"/>
    <x v="0"/>
    <s v="1022150"/>
    <x v="130"/>
    <s v="Grasas"/>
    <s v="Grasa Gordura"/>
    <x v="0"/>
    <n v="-60522"/>
    <n v="113453"/>
    <n v="52932"/>
    <n v="4932"/>
    <n v="113453"/>
    <n v="48000"/>
    <n v="52000"/>
    <m/>
    <n v="-4000"/>
    <s v="Pendiente de ingreso"/>
    <n v="0"/>
  </r>
  <r>
    <x v="461"/>
    <x v="8"/>
    <s v="Cerdo"/>
    <x v="0"/>
    <s v="1022182"/>
    <x v="156"/>
    <s v="Chuleta"/>
    <s v="Chuleta Huesos"/>
    <x v="4"/>
    <n v="1150"/>
    <n v="0"/>
    <n v="1150"/>
    <n v="150"/>
    <n v="0"/>
    <n v="1000"/>
    <n v="1000"/>
    <m/>
    <n v="0"/>
    <s v="OK"/>
    <n v="0"/>
  </r>
  <r>
    <x v="189"/>
    <x v="8"/>
    <s v="Cerdo"/>
    <x v="0"/>
    <s v="1022196"/>
    <x v="176"/>
    <s v="Cueros"/>
    <s v="Cuero Forro"/>
    <x v="0"/>
    <n v="-32990"/>
    <n v="32990"/>
    <n v="0"/>
    <n v="0"/>
    <n v="104990"/>
    <n v="72000"/>
    <n v="72000"/>
    <m/>
    <n v="0"/>
    <s v="OK"/>
    <n v="0"/>
  </r>
  <r>
    <x v="190"/>
    <x v="8"/>
    <s v="Cerdo"/>
    <x v="0"/>
    <s v="1022197"/>
    <x v="177"/>
    <s v="Cueros"/>
    <s v="Cuero Forro"/>
    <x v="0"/>
    <n v="9433"/>
    <n v="0"/>
    <n v="0"/>
    <n v="9433"/>
    <n v="0"/>
    <n v="0"/>
    <m/>
    <m/>
    <n v="0"/>
    <s v="OK"/>
    <n v="0"/>
  </r>
  <r>
    <x v="191"/>
    <x v="8"/>
    <s v="Cerdo"/>
    <x v="0"/>
    <s v="1022217"/>
    <x v="178"/>
    <s v="Grasas"/>
    <s v="Grasa Lomo Tocino"/>
    <x v="3"/>
    <n v="-63258"/>
    <n v="363942"/>
    <n v="312000"/>
    <n v="-9706"/>
    <n v="341552"/>
    <n v="288000"/>
    <n v="312000"/>
    <m/>
    <n v="-24000"/>
    <s v="Pendiente de ingreso"/>
    <n v="0"/>
  </r>
  <r>
    <x v="192"/>
    <x v="8"/>
    <s v="Cerdo"/>
    <x v="0"/>
    <s v="1022218"/>
    <x v="120"/>
    <s v="Grasas"/>
    <s v="Grasa Forro"/>
    <x v="3"/>
    <n v="164"/>
    <n v="71836"/>
    <n v="72000"/>
    <n v="0"/>
    <n v="71836"/>
    <n v="72000"/>
    <n v="72000"/>
    <m/>
    <n v="0"/>
    <s v="OK"/>
    <n v="0"/>
  </r>
  <r>
    <x v="193"/>
    <x v="8"/>
    <s v="Cerdo"/>
    <x v="0"/>
    <s v="1022273"/>
    <x v="179"/>
    <s v="Grasas"/>
    <s v="Grasa Forro"/>
    <x v="3"/>
    <n v="14072"/>
    <n v="195308"/>
    <n v="192000"/>
    <n v="7689"/>
    <n v="195308"/>
    <n v="240000"/>
    <n v="240000"/>
    <m/>
    <n v="0"/>
    <s v="OK"/>
    <n v="0"/>
  </r>
  <r>
    <x v="195"/>
    <x v="8"/>
    <s v="Cerdo"/>
    <x v="0"/>
    <s v="1022283"/>
    <x v="181"/>
    <s v="Prolijado"/>
    <s v="Prolijado Malaya"/>
    <x v="4"/>
    <n v="828"/>
    <n v="0"/>
    <n v="828"/>
    <n v="751"/>
    <n v="0"/>
    <n v="0"/>
    <m/>
    <m/>
    <n v="0"/>
    <s v="OK"/>
    <n v="0"/>
  </r>
  <r>
    <x v="589"/>
    <x v="8"/>
    <s v="Cerdo"/>
    <x v="0"/>
    <s v="1022290"/>
    <x v="512"/>
    <s v="Grasas"/>
    <s v="Grasa Lomo Tocino"/>
    <x v="0"/>
    <n v="5798"/>
    <n v="0"/>
    <n v="0"/>
    <n v="5798"/>
    <n v="0"/>
    <n v="0"/>
    <m/>
    <m/>
    <n v="0"/>
    <s v="OK"/>
    <n v="0"/>
  </r>
  <r>
    <x v="197"/>
    <x v="8"/>
    <s v="Cerdo"/>
    <x v="0"/>
    <s v="1022313"/>
    <x v="183"/>
    <s v="Lomo"/>
    <s v="Lomo CC Loin"/>
    <x v="9"/>
    <n v="-9401"/>
    <n v="7069"/>
    <n v="7000"/>
    <n v="-9331"/>
    <n v="7069"/>
    <n v="7000"/>
    <n v="7000"/>
    <m/>
    <n v="0"/>
    <s v="OK"/>
    <n v="0"/>
  </r>
  <r>
    <x v="198"/>
    <x v="8"/>
    <s v="Cerdo"/>
    <x v="0"/>
    <s v="1022326"/>
    <x v="184"/>
    <s v="Lomo"/>
    <s v="Lomo CC Loin"/>
    <x v="9"/>
    <n v="-3589"/>
    <n v="17089"/>
    <n v="15000"/>
    <n v="-1500"/>
    <n v="17089"/>
    <n v="15000"/>
    <n v="15000"/>
    <m/>
    <n v="0"/>
    <s v="OK"/>
    <n v="0"/>
  </r>
  <r>
    <x v="621"/>
    <x v="8"/>
    <s v="Cerdo"/>
    <x v="0"/>
    <s v="1022346"/>
    <x v="537"/>
    <s v="Paleta"/>
    <s v="Paleta Pulpa"/>
    <x v="9"/>
    <n v="-4980"/>
    <n v="9480"/>
    <n v="5000"/>
    <n v="-500"/>
    <n v="9480"/>
    <n v="5000"/>
    <n v="29000"/>
    <m/>
    <n v="-24000"/>
    <s v="Pendiente de ingreso"/>
    <n v="0"/>
  </r>
  <r>
    <x v="199"/>
    <x v="8"/>
    <s v="Cerdo"/>
    <x v="0"/>
    <s v="1022370"/>
    <x v="185"/>
    <s v="Lomo"/>
    <s v="Lomo MM Loin"/>
    <x v="9"/>
    <n v="-1574"/>
    <n v="19574"/>
    <n v="20000"/>
    <n v="-2000"/>
    <n v="19574"/>
    <n v="20000"/>
    <n v="20000"/>
    <m/>
    <n v="0"/>
    <s v="OK"/>
    <n v="0"/>
  </r>
  <r>
    <x v="200"/>
    <x v="8"/>
    <s v="Cerdo"/>
    <x v="0"/>
    <s v="1022371"/>
    <x v="186"/>
    <s v="Panceta"/>
    <s v="Panceta s/Cuero"/>
    <x v="9"/>
    <n v="-10799"/>
    <n v="27899"/>
    <n v="19000"/>
    <n v="-5020"/>
    <n v="19511"/>
    <n v="19000"/>
    <n v="19000"/>
    <m/>
    <n v="0"/>
    <s v="OK"/>
    <n v="0"/>
  </r>
  <r>
    <x v="206"/>
    <x v="8"/>
    <s v="Cerdo"/>
    <x v="0"/>
    <s v="1022406"/>
    <x v="192"/>
    <s v="Subprod"/>
    <s v="Subprod Patas-Manos"/>
    <x v="0"/>
    <n v="18635"/>
    <n v="0"/>
    <n v="0"/>
    <n v="18635"/>
    <n v="0"/>
    <n v="0"/>
    <m/>
    <m/>
    <n v="0"/>
    <s v="OK"/>
    <n v="0"/>
  </r>
  <r>
    <x v="207"/>
    <x v="8"/>
    <s v="Cerdo"/>
    <x v="0"/>
    <s v="1022409"/>
    <x v="193"/>
    <s v="Subprod"/>
    <s v="Subprod Tripa"/>
    <x v="0"/>
    <n v="-43661"/>
    <n v="24171"/>
    <n v="0"/>
    <n v="-19490"/>
    <n v="24171"/>
    <n v="0"/>
    <m/>
    <m/>
    <n v="0"/>
    <s v="OK"/>
    <n v="0"/>
  </r>
  <r>
    <x v="210"/>
    <x v="8"/>
    <s v="Cerdo"/>
    <x v="0"/>
    <s v="1022418"/>
    <x v="193"/>
    <s v="Subprod"/>
    <s v="Subprod Tripa"/>
    <x v="2"/>
    <n v="-26369"/>
    <n v="0"/>
    <n v="0"/>
    <n v="-26369"/>
    <n v="0"/>
    <n v="0"/>
    <m/>
    <m/>
    <n v="0"/>
    <s v="OK"/>
    <n v="0"/>
  </r>
  <r>
    <x v="600"/>
    <x v="8"/>
    <s v="Cerdo"/>
    <x v="0"/>
    <s v="1022459"/>
    <x v="522"/>
    <s v="Cost-Pec"/>
    <s v="Cost-Pec Trozos"/>
    <x v="0"/>
    <n v="-42"/>
    <n v="0"/>
    <n v="0"/>
    <n v="-42"/>
    <n v="0"/>
    <n v="0"/>
    <m/>
    <m/>
    <n v="0"/>
    <s v="OK"/>
    <n v="0"/>
  </r>
  <r>
    <x v="601"/>
    <x v="8"/>
    <s v="Cerdo"/>
    <x v="0"/>
    <s v="1022460"/>
    <x v="523"/>
    <s v="Chuleta"/>
    <s v="Chuleta Huesos"/>
    <x v="0"/>
    <n v="-39"/>
    <n v="0"/>
    <n v="0"/>
    <n v="-39"/>
    <n v="0"/>
    <n v="0"/>
    <m/>
    <m/>
    <n v="0"/>
    <s v="OK"/>
    <n v="0"/>
  </r>
  <r>
    <x v="211"/>
    <x v="8"/>
    <s v="Cerdo"/>
    <x v="0"/>
    <s v="1022472"/>
    <x v="196"/>
    <s v="Lomo"/>
    <s v="Lomo Centro"/>
    <x v="9"/>
    <n v="11424"/>
    <n v="0"/>
    <n v="0"/>
    <n v="11424"/>
    <n v="0"/>
    <n v="0"/>
    <m/>
    <m/>
    <n v="0"/>
    <s v="OK"/>
    <n v="0"/>
  </r>
  <r>
    <x v="212"/>
    <x v="8"/>
    <s v="Cerdo"/>
    <x v="0"/>
    <s v="1022499"/>
    <x v="197"/>
    <s v="Lomo"/>
    <s v="Lomo Vetado"/>
    <x v="9"/>
    <n v="-41528"/>
    <n v="23736"/>
    <n v="27000"/>
    <n v="-46112"/>
    <n v="23736"/>
    <n v="27000"/>
    <n v="27000"/>
    <m/>
    <n v="0"/>
    <s v="OK"/>
    <n v="0"/>
  </r>
  <r>
    <x v="214"/>
    <x v="8"/>
    <s v="Cerdo"/>
    <x v="0"/>
    <s v="1022569"/>
    <x v="199"/>
    <s v="Chuleta"/>
    <s v="Chuleta Huesos"/>
    <x v="0"/>
    <n v="110"/>
    <n v="0"/>
    <n v="0"/>
    <n v="110"/>
    <n v="0"/>
    <n v="0"/>
    <m/>
    <m/>
    <n v="0"/>
    <s v="OK"/>
    <n v="0"/>
  </r>
  <r>
    <x v="215"/>
    <x v="8"/>
    <s v="Cerdo"/>
    <x v="0"/>
    <s v="1022587"/>
    <x v="200"/>
    <s v="Lomo"/>
    <s v="Lomo CC Loin"/>
    <x v="9"/>
    <n v="-1317"/>
    <n v="4017"/>
    <n v="3000"/>
    <n v="-300"/>
    <n v="4017"/>
    <n v="3000"/>
    <n v="3000"/>
    <m/>
    <n v="0"/>
    <s v="OK"/>
    <n v="0"/>
  </r>
  <r>
    <x v="216"/>
    <x v="8"/>
    <s v="Cerdo"/>
    <x v="0"/>
    <s v="1022600"/>
    <x v="201"/>
    <s v="Lomo"/>
    <s v="Lomo Vetado"/>
    <x v="9"/>
    <n v="-6692"/>
    <n v="15692"/>
    <n v="10000"/>
    <n v="-1000"/>
    <n v="15692"/>
    <n v="10000"/>
    <n v="10000"/>
    <m/>
    <n v="0"/>
    <s v="OK"/>
    <n v="0"/>
  </r>
  <r>
    <x v="217"/>
    <x v="8"/>
    <s v="Cerdo"/>
    <x v="0"/>
    <s v="1022605"/>
    <x v="202"/>
    <s v="Subprod"/>
    <s v="Subprod Tripa"/>
    <x v="4"/>
    <n v="4220"/>
    <n v="19657"/>
    <n v="24000"/>
    <n v="598"/>
    <n v="19657"/>
    <n v="22000"/>
    <n v="22000"/>
    <m/>
    <n v="0"/>
    <s v="OK"/>
    <n v="0"/>
  </r>
  <r>
    <x v="218"/>
    <x v="8"/>
    <s v="Cerdo"/>
    <x v="0"/>
    <s v="1022607"/>
    <x v="203"/>
    <s v="Prolijado"/>
    <s v="Prolijado Plateada"/>
    <x v="4"/>
    <n v="8695"/>
    <n v="27022"/>
    <n v="44000"/>
    <n v="-6929"/>
    <n v="27022"/>
    <n v="44000"/>
    <n v="44000"/>
    <m/>
    <n v="0"/>
    <s v="OK"/>
    <n v="0"/>
  </r>
  <r>
    <x v="353"/>
    <x v="8"/>
    <s v="Cerdo"/>
    <x v="0"/>
    <s v="1022645"/>
    <x v="260"/>
    <s v="Panceta"/>
    <s v="Panceta s/Cuero"/>
    <x v="2"/>
    <n v="-1058"/>
    <n v="0"/>
    <n v="0"/>
    <n v="-1058"/>
    <n v="0"/>
    <n v="0"/>
    <m/>
    <m/>
    <n v="0"/>
    <s v="OK"/>
    <n v="0"/>
  </r>
  <r>
    <x v="221"/>
    <x v="8"/>
    <s v="Cerdo"/>
    <x v="0"/>
    <s v="1022664"/>
    <x v="206"/>
    <s v="Lomo"/>
    <s v="Lomo CC Loin"/>
    <x v="9"/>
    <n v="-60870"/>
    <n v="66114"/>
    <n v="56000"/>
    <n v="-65786"/>
    <n v="66114"/>
    <n v="56000"/>
    <n v="56000"/>
    <m/>
    <n v="0"/>
    <s v="OK"/>
    <n v="0"/>
  </r>
  <r>
    <x v="222"/>
    <x v="8"/>
    <s v="Cerdo"/>
    <x v="0"/>
    <s v="1022705"/>
    <x v="169"/>
    <s v="Grasas"/>
    <s v="Grasa Interior"/>
    <x v="0"/>
    <n v="0"/>
    <n v="24000"/>
    <n v="24000"/>
    <m/>
    <m/>
    <m/>
    <m/>
    <m/>
    <n v="0"/>
    <s v="OK"/>
    <n v="0"/>
  </r>
  <r>
    <x v="223"/>
    <x v="8"/>
    <s v="Cerdo"/>
    <x v="0"/>
    <s v="1022709"/>
    <x v="207"/>
    <s v="Pierna"/>
    <s v="Pierna Pulpa"/>
    <x v="1"/>
    <m/>
    <m/>
    <m/>
    <m/>
    <m/>
    <m/>
    <n v="48000"/>
    <m/>
    <n v="-48000"/>
    <s v="Pendiente de ingreso"/>
    <n v="0"/>
  </r>
  <r>
    <x v="223"/>
    <x v="8"/>
    <s v="Cerdo"/>
    <x v="0"/>
    <s v="1022709"/>
    <x v="207"/>
    <s v="Pierna"/>
    <s v="Pierna Pulpa"/>
    <x v="0"/>
    <n v="-54143"/>
    <n v="288000"/>
    <n v="240000"/>
    <n v="-6143"/>
    <n v="288000"/>
    <n v="240000"/>
    <n v="192000"/>
    <m/>
    <n v="48000"/>
    <s v="Sobre ingreso"/>
    <n v="0"/>
  </r>
  <r>
    <x v="226"/>
    <x v="8"/>
    <s v="Cerdo"/>
    <x v="0"/>
    <s v="1022781"/>
    <x v="210"/>
    <s v="Subprod"/>
    <s v="Subprod Tripa"/>
    <x v="0"/>
    <n v="-14087"/>
    <n v="14087"/>
    <n v="0"/>
    <n v="0"/>
    <n v="14087"/>
    <n v="0"/>
    <m/>
    <m/>
    <n v="0"/>
    <s v="OK"/>
    <n v="0"/>
  </r>
  <r>
    <x v="227"/>
    <x v="8"/>
    <s v="Cerdo"/>
    <x v="0"/>
    <s v="1022782"/>
    <x v="211"/>
    <s v="Subprod"/>
    <s v="Subprod Tripa"/>
    <x v="0"/>
    <n v="-17069"/>
    <n v="2868"/>
    <n v="0"/>
    <n v="-25174"/>
    <n v="2868"/>
    <n v="10973"/>
    <n v="10972.8"/>
    <m/>
    <n v="0.2000000000007276"/>
    <s v="Sobre ingreso"/>
    <n v="0"/>
  </r>
  <r>
    <x v="228"/>
    <x v="8"/>
    <s v="Cerdo"/>
    <x v="0"/>
    <s v="1022783"/>
    <x v="212"/>
    <s v="Subprod"/>
    <s v="Subprod Tripa"/>
    <x v="0"/>
    <m/>
    <m/>
    <m/>
    <m/>
    <m/>
    <m/>
    <n v="17028"/>
    <m/>
    <n v="-17028"/>
    <s v="Pendiente de ingreso"/>
    <n v="0"/>
  </r>
  <r>
    <x v="228"/>
    <x v="8"/>
    <s v="Cerdo"/>
    <x v="0"/>
    <s v="1022783"/>
    <x v="212"/>
    <s v="Subprod"/>
    <s v="Subprod Tripa"/>
    <x v="3"/>
    <n v="-7740"/>
    <n v="811"/>
    <n v="0"/>
    <n v="-16217"/>
    <n v="811"/>
    <n v="9288"/>
    <m/>
    <m/>
    <n v="9288"/>
    <s v="Sobre ingreso"/>
    <n v="0"/>
  </r>
  <r>
    <x v="563"/>
    <x v="8"/>
    <s v="Cerdo"/>
    <x v="0"/>
    <s v="1022784"/>
    <x v="496"/>
    <s v="Subprod"/>
    <s v="Subprod Tripa"/>
    <x v="0"/>
    <n v="-5895"/>
    <n v="5895"/>
    <n v="0"/>
    <n v="0"/>
    <n v="5895"/>
    <n v="0"/>
    <n v="2947.5"/>
    <m/>
    <n v="-2947.5"/>
    <s v="Pendiente de ingreso"/>
    <n v="0"/>
  </r>
  <r>
    <x v="462"/>
    <x v="8"/>
    <s v="Cerdo"/>
    <x v="0"/>
    <s v="1022786"/>
    <x v="410"/>
    <s v="Subprod"/>
    <s v="Subprod Tripa"/>
    <x v="0"/>
    <n v="-2704"/>
    <n v="300"/>
    <n v="0"/>
    <n v="-3418"/>
    <n v="300"/>
    <n v="1014"/>
    <n v="1014"/>
    <m/>
    <n v="0"/>
    <s v="OK"/>
    <n v="0"/>
  </r>
  <r>
    <x v="496"/>
    <x v="8"/>
    <s v="Cerdo"/>
    <x v="0"/>
    <s v="1022822"/>
    <x v="434"/>
    <s v="Muestra"/>
    <s v="Muestra"/>
    <x v="9"/>
    <n v="-13"/>
    <n v="0"/>
    <n v="0"/>
    <n v="-13"/>
    <n v="0"/>
    <n v="0"/>
    <m/>
    <m/>
    <n v="0"/>
    <s v="OK"/>
    <n v="0"/>
  </r>
  <r>
    <x v="603"/>
    <x v="8"/>
    <s v="Cerdo"/>
    <x v="0"/>
    <s v="1022824"/>
    <x v="525"/>
    <s v="Muestra"/>
    <s v="Muestra"/>
    <x v="4"/>
    <n v="85"/>
    <n v="0"/>
    <n v="0"/>
    <n v="938"/>
    <n v="0"/>
    <n v="0"/>
    <m/>
    <m/>
    <n v="0"/>
    <s v="OK"/>
    <n v="0"/>
  </r>
  <r>
    <x v="579"/>
    <x v="8"/>
    <s v="Cerdo"/>
    <x v="0"/>
    <s v="1022842"/>
    <x v="506"/>
    <s v="Recortes"/>
    <s v="Recortes Magro"/>
    <x v="0"/>
    <n v="-69494"/>
    <n v="0"/>
    <n v="0"/>
    <n v="-69494"/>
    <n v="0"/>
    <n v="0"/>
    <m/>
    <m/>
    <n v="0"/>
    <s v="OK"/>
    <n v="0"/>
  </r>
  <r>
    <x v="580"/>
    <x v="8"/>
    <s v="Cerdo"/>
    <x v="0"/>
    <s v="1022844"/>
    <x v="507"/>
    <s v="Recortes"/>
    <s v="Recortes No Magro"/>
    <x v="0"/>
    <n v="-541"/>
    <n v="541"/>
    <n v="0"/>
    <n v="0"/>
    <n v="541"/>
    <n v="0"/>
    <m/>
    <m/>
    <n v="0"/>
    <s v="OK"/>
    <n v="0"/>
  </r>
  <r>
    <x v="229"/>
    <x v="8"/>
    <s v="Cerdo"/>
    <x v="0"/>
    <s v="1022847"/>
    <x v="213"/>
    <s v="Panceta"/>
    <s v="Panceta s/Cuero"/>
    <x v="0"/>
    <n v="8643"/>
    <n v="24220"/>
    <n v="24000"/>
    <n v="-15138"/>
    <n v="24220"/>
    <n v="48000"/>
    <n v="35000"/>
    <m/>
    <n v="13000"/>
    <s v="Sobre ingreso"/>
    <n v="0"/>
  </r>
  <r>
    <x v="231"/>
    <x v="8"/>
    <s v="Cerdo"/>
    <x v="0"/>
    <s v="1022855"/>
    <x v="215"/>
    <s v="Grasas"/>
    <s v="Grasa Forro"/>
    <x v="0"/>
    <n v="-8400"/>
    <n v="17929"/>
    <n v="9529"/>
    <n v="0"/>
    <n v="17929"/>
    <n v="9529"/>
    <n v="24000"/>
    <m/>
    <n v="-14471"/>
    <s v="Pendiente de ingreso"/>
    <n v="0"/>
  </r>
  <r>
    <x v="622"/>
    <x v="8"/>
    <s v="Cerdo"/>
    <x v="0"/>
    <s v="1022870"/>
    <x v="538"/>
    <s v="Subprod"/>
    <s v="Subprod Patas-Manos"/>
    <x v="0"/>
    <m/>
    <m/>
    <m/>
    <n v="-33000"/>
    <n v="24000"/>
    <n v="57000"/>
    <n v="81000"/>
    <m/>
    <n v="-24000"/>
    <s v="Pendiente de ingreso"/>
    <n v="0"/>
  </r>
  <r>
    <x v="234"/>
    <x v="8"/>
    <s v="Cerdo"/>
    <x v="0"/>
    <s v="1022885"/>
    <x v="218"/>
    <s v="Panceta"/>
    <s v="Panceta s/Cuero"/>
    <x v="4"/>
    <n v="2318"/>
    <n v="517682"/>
    <n v="550000"/>
    <n v="28346"/>
    <n v="517682"/>
    <n v="550000"/>
    <n v="556000"/>
    <m/>
    <n v="-6000"/>
    <s v="Pendiente de ingreso"/>
    <n v="0"/>
  </r>
  <r>
    <x v="235"/>
    <x v="8"/>
    <s v="Cerdo"/>
    <x v="0"/>
    <s v="1022887"/>
    <x v="219"/>
    <s v="Panceta"/>
    <s v="Panceta s/Cuero"/>
    <x v="4"/>
    <n v="57971"/>
    <n v="63649"/>
    <n v="154000"/>
    <n v="18119"/>
    <n v="63649"/>
    <n v="153000"/>
    <n v="153000"/>
    <m/>
    <n v="0"/>
    <s v="OK"/>
    <n v="0"/>
  </r>
  <r>
    <x v="236"/>
    <x v="8"/>
    <s v="Cerdo"/>
    <x v="0"/>
    <s v="1022901"/>
    <x v="220"/>
    <s v="Panceta"/>
    <s v="Panceta s/Cuero"/>
    <x v="9"/>
    <n v="9579"/>
    <n v="0"/>
    <n v="0"/>
    <n v="9579"/>
    <n v="0"/>
    <n v="0"/>
    <m/>
    <m/>
    <n v="0"/>
    <s v="OK"/>
    <n v="0"/>
  </r>
  <r>
    <x v="237"/>
    <x v="8"/>
    <s v="Cerdo"/>
    <x v="0"/>
    <s v="1022919"/>
    <x v="221"/>
    <s v="Lomo"/>
    <s v="Lomo MM Loin"/>
    <x v="9"/>
    <n v="46462"/>
    <n v="0"/>
    <n v="0"/>
    <n v="45627"/>
    <n v="0"/>
    <n v="0"/>
    <m/>
    <m/>
    <n v="0"/>
    <s v="OK"/>
    <n v="0"/>
  </r>
  <r>
    <x v="238"/>
    <x v="8"/>
    <s v="Cerdo"/>
    <x v="0"/>
    <s v="1022920"/>
    <x v="222"/>
    <s v="Grasas"/>
    <s v="Grasa Gordura"/>
    <x v="0"/>
    <n v="-8665"/>
    <n v="0"/>
    <n v="0"/>
    <n v="-8665"/>
    <n v="0"/>
    <n v="0"/>
    <m/>
    <m/>
    <n v="0"/>
    <s v="OK"/>
    <n v="0"/>
  </r>
  <r>
    <x v="239"/>
    <x v="8"/>
    <s v="Cerdo"/>
    <x v="0"/>
    <s v="1022921"/>
    <x v="130"/>
    <s v="Grasas"/>
    <s v="Grasa Gordura"/>
    <x v="0"/>
    <n v="2370"/>
    <n v="19082"/>
    <n v="21452"/>
    <n v="-2548"/>
    <n v="19082"/>
    <n v="24000"/>
    <n v="24000"/>
    <m/>
    <n v="0"/>
    <s v="OK"/>
    <n v="0"/>
  </r>
  <r>
    <x v="490"/>
    <x v="8"/>
    <s v="Cerdo"/>
    <x v="0"/>
    <s v="1022928"/>
    <x v="430"/>
    <s v="Cueros"/>
    <s v="Cuero Mixto"/>
    <x v="0"/>
    <n v="-22"/>
    <n v="22"/>
    <n v="0"/>
    <n v="0"/>
    <n v="22"/>
    <n v="0"/>
    <m/>
    <m/>
    <n v="0"/>
    <s v="OK"/>
    <n v="0"/>
  </r>
  <r>
    <x v="240"/>
    <x v="8"/>
    <s v="Cerdo"/>
    <x v="0"/>
    <s v="1022930"/>
    <x v="223"/>
    <s v="Panceta"/>
    <s v="Panceta s/Cuero"/>
    <x v="4"/>
    <n v="-2261"/>
    <n v="222261"/>
    <n v="220000"/>
    <n v="2461"/>
    <n v="222261"/>
    <n v="220000"/>
    <n v="220000"/>
    <m/>
    <n v="0"/>
    <s v="OK"/>
    <n v="0"/>
  </r>
  <r>
    <x v="241"/>
    <x v="8"/>
    <s v="Cerdo"/>
    <x v="0"/>
    <s v="1022931"/>
    <x v="224"/>
    <s v="Filete"/>
    <s v="Filete c/Cabeza"/>
    <x v="9"/>
    <n v="-8565"/>
    <n v="26565"/>
    <n v="20000"/>
    <n v="-2000"/>
    <n v="26565"/>
    <n v="20000"/>
    <n v="20000"/>
    <m/>
    <n v="0"/>
    <s v="OK"/>
    <n v="0"/>
  </r>
  <r>
    <x v="244"/>
    <x v="8"/>
    <s v="Cerdo"/>
    <x v="0"/>
    <s v="1022985"/>
    <x v="226"/>
    <s v="Lomo"/>
    <s v="Lomo Vetado"/>
    <x v="4"/>
    <n v="5089"/>
    <n v="0"/>
    <n v="5000"/>
    <n v="-1053"/>
    <n v="0"/>
    <n v="5000"/>
    <n v="5000"/>
    <m/>
    <n v="0"/>
    <s v="OK"/>
    <n v="0"/>
  </r>
  <r>
    <x v="245"/>
    <x v="8"/>
    <s v="Cerdo"/>
    <x v="0"/>
    <s v="1022986"/>
    <x v="227"/>
    <s v="Panceta"/>
    <s v="Panceta s/Cuero"/>
    <x v="4"/>
    <n v="-3528"/>
    <n v="3528"/>
    <n v="0"/>
    <n v="370"/>
    <n v="3528"/>
    <n v="0"/>
    <m/>
    <m/>
    <n v="0"/>
    <s v="OK"/>
    <n v="0"/>
  </r>
  <r>
    <x v="246"/>
    <x v="8"/>
    <s v="Cerdo"/>
    <x v="0"/>
    <s v="1022987"/>
    <x v="228"/>
    <s v="Plancha"/>
    <s v="Plancha s/Cuero"/>
    <x v="9"/>
    <n v="-16992"/>
    <n v="38592"/>
    <n v="24000"/>
    <n v="-2400"/>
    <n v="38592"/>
    <n v="24000"/>
    <n v="48000"/>
    <m/>
    <n v="-24000"/>
    <s v="Pendiente de ingreso"/>
    <n v="0"/>
  </r>
  <r>
    <x v="247"/>
    <x v="8"/>
    <s v="Cerdo"/>
    <x v="0"/>
    <s v="1022990"/>
    <x v="229"/>
    <s v="Panceta"/>
    <s v="Panceta s/Cuero"/>
    <x v="9"/>
    <n v="18404"/>
    <n v="0"/>
    <n v="0"/>
    <m/>
    <m/>
    <m/>
    <m/>
    <m/>
    <n v="0"/>
    <s v="OK"/>
    <n v="0"/>
  </r>
  <r>
    <x v="248"/>
    <x v="8"/>
    <s v="Cerdo"/>
    <x v="0"/>
    <s v="1022996"/>
    <x v="230"/>
    <s v="Grasas"/>
    <s v="Grasa Gordura"/>
    <x v="0"/>
    <n v="4445"/>
    <n v="0"/>
    <n v="0"/>
    <n v="4445"/>
    <n v="0"/>
    <n v="0"/>
    <m/>
    <m/>
    <n v="0"/>
    <s v="OK"/>
    <n v="0"/>
  </r>
  <r>
    <x v="251"/>
    <x v="8"/>
    <s v="Cerdo"/>
    <x v="0"/>
    <s v="1023037"/>
    <x v="233"/>
    <s v="Panceta"/>
    <s v="Panceta s/Cuero"/>
    <x v="4"/>
    <n v="15560"/>
    <n v="72440"/>
    <n v="88000"/>
    <n v="1189"/>
    <n v="72440"/>
    <n v="88000"/>
    <n v="88000"/>
    <m/>
    <n v="0"/>
    <s v="OK"/>
    <n v="0"/>
  </r>
  <r>
    <x v="252"/>
    <x v="8"/>
    <s v="Cerdo"/>
    <x v="0"/>
    <s v="1023038"/>
    <x v="234"/>
    <s v="Lomo"/>
    <s v="Lomo Vetado"/>
    <x v="4"/>
    <n v="-13314"/>
    <n v="123314"/>
    <n v="110000"/>
    <n v="-8072"/>
    <n v="101314"/>
    <n v="88000"/>
    <n v="88000"/>
    <m/>
    <n v="0"/>
    <s v="OK"/>
    <n v="0"/>
  </r>
  <r>
    <x v="253"/>
    <x v="8"/>
    <s v="Cerdo"/>
    <x v="0"/>
    <s v="1023051"/>
    <x v="235"/>
    <s v="Lomo"/>
    <s v="Lomo Vetado"/>
    <x v="9"/>
    <n v="4535"/>
    <n v="0"/>
    <n v="0"/>
    <n v="4535"/>
    <n v="0"/>
    <n v="0"/>
    <n v="3000"/>
    <m/>
    <n v="-3000"/>
    <s v="Pendiente de ingreso"/>
    <n v="0"/>
  </r>
  <r>
    <x v="254"/>
    <x v="8"/>
    <s v="Cerdo"/>
    <x v="0"/>
    <s v="1023055"/>
    <x v="236"/>
    <s v="Lomo"/>
    <s v="Lomo Vetado"/>
    <x v="9"/>
    <n v="-10538"/>
    <n v="10538"/>
    <n v="0"/>
    <n v="5910"/>
    <n v="10538"/>
    <n v="0"/>
    <n v="5000"/>
    <m/>
    <n v="-5000"/>
    <s v="Pendiente de ingreso"/>
    <n v="0"/>
  </r>
  <r>
    <x v="646"/>
    <x v="8"/>
    <s v="Cerdo"/>
    <x v="0"/>
    <s v="1023084"/>
    <x v="550"/>
    <s v="Lomo"/>
    <s v="Lomo CC Loin"/>
    <x v="9"/>
    <n v="391"/>
    <n v="0"/>
    <n v="0"/>
    <n v="391"/>
    <n v="0"/>
    <n v="0"/>
    <m/>
    <m/>
    <n v="0"/>
    <s v="OK"/>
    <n v="0"/>
  </r>
  <r>
    <x v="255"/>
    <x v="8"/>
    <s v="Cerdo"/>
    <x v="0"/>
    <s v="1023090"/>
    <x v="237"/>
    <s v="Panceta"/>
    <s v="Panceta s/Cuero"/>
    <x v="4"/>
    <n v="-6766"/>
    <n v="6766"/>
    <n v="0"/>
    <n v="-3736"/>
    <n v="6766"/>
    <n v="0"/>
    <m/>
    <m/>
    <n v="0"/>
    <s v="OK"/>
    <n v="0"/>
  </r>
  <r>
    <x v="491"/>
    <x v="8"/>
    <s v="Cerdo"/>
    <x v="0"/>
    <s v="1023144"/>
    <x v="431"/>
    <s v="Plancha"/>
    <s v="Plancha c/Cuero"/>
    <x v="4"/>
    <n v="-14439"/>
    <n v="0"/>
    <n v="0"/>
    <n v="-25391"/>
    <n v="24000"/>
    <n v="22000"/>
    <n v="96000"/>
    <m/>
    <n v="-74000"/>
    <s v="Pendiente de ingreso"/>
    <n v="0"/>
  </r>
  <r>
    <x v="259"/>
    <x v="8"/>
    <s v="Cerdo"/>
    <x v="0"/>
    <s v="1023163"/>
    <x v="240"/>
    <s v="Lomo"/>
    <s v="Lomo Vetado"/>
    <x v="9"/>
    <n v="6664"/>
    <n v="15836"/>
    <n v="25000"/>
    <n v="-2500"/>
    <n v="15836"/>
    <n v="25000"/>
    <n v="25000"/>
    <m/>
    <n v="0"/>
    <s v="OK"/>
    <n v="0"/>
  </r>
  <r>
    <x v="647"/>
    <x v="8"/>
    <s v="Cerdo"/>
    <x v="0"/>
    <s v="1023164"/>
    <x v="551"/>
    <s v="Lomo"/>
    <s v="Lomo Vetado"/>
    <x v="4"/>
    <n v="0"/>
    <n v="14000"/>
    <n v="14000"/>
    <m/>
    <m/>
    <m/>
    <m/>
    <m/>
    <n v="0"/>
    <s v="OK"/>
    <n v="0"/>
  </r>
  <r>
    <x v="260"/>
    <x v="8"/>
    <s v="Cerdo"/>
    <x v="0"/>
    <s v="1023183"/>
    <x v="241"/>
    <s v="Cost-Pec"/>
    <s v="Cost-Pec Entero"/>
    <x v="4"/>
    <n v="9035"/>
    <n v="32000"/>
    <n v="44000"/>
    <n v="8517"/>
    <n v="0"/>
    <n v="0"/>
    <m/>
    <m/>
    <n v="0"/>
    <s v="OK"/>
    <n v="0"/>
  </r>
  <r>
    <x v="261"/>
    <x v="8"/>
    <s v="Cerdo"/>
    <x v="0"/>
    <s v="1023194"/>
    <x v="242"/>
    <s v="Panceta"/>
    <s v="Panceta s/Cuero"/>
    <x v="9"/>
    <n v="64"/>
    <n v="8936"/>
    <n v="10000"/>
    <n v="-1000"/>
    <n v="8936"/>
    <n v="10000"/>
    <n v="10000"/>
    <m/>
    <n v="0"/>
    <s v="OK"/>
    <n v="0"/>
  </r>
  <r>
    <x v="262"/>
    <x v="8"/>
    <s v="Cerdo"/>
    <x v="0"/>
    <s v="1023283"/>
    <x v="243"/>
    <s v="Subprod"/>
    <s v="Subprod Grasa"/>
    <x v="4"/>
    <n v="-8538"/>
    <n v="84038"/>
    <n v="72000"/>
    <n v="-13048"/>
    <n v="84038"/>
    <n v="72000"/>
    <n v="96000"/>
    <m/>
    <n v="-24000"/>
    <s v="Pendiente de ingreso"/>
    <n v="0"/>
  </r>
  <r>
    <x v="463"/>
    <x v="8"/>
    <s v="Cerdo"/>
    <x v="0"/>
    <s v="1023295"/>
    <x v="411"/>
    <s v="Subprod"/>
    <s v="Subprod Tripa"/>
    <x v="0"/>
    <n v="0"/>
    <n v="1000"/>
    <n v="1000"/>
    <n v="0"/>
    <n v="1000"/>
    <n v="1000"/>
    <m/>
    <m/>
    <n v="1000"/>
    <s v="Sobre ingreso"/>
    <n v="0"/>
  </r>
  <r>
    <x v="263"/>
    <x v="8"/>
    <s v="Cerdo"/>
    <x v="0"/>
    <s v="1023301"/>
    <x v="244"/>
    <s v="Lomo"/>
    <s v="Lomo CC Loin"/>
    <x v="9"/>
    <n v="5715"/>
    <n v="0"/>
    <n v="0"/>
    <n v="5715"/>
    <n v="0"/>
    <n v="0"/>
    <m/>
    <m/>
    <n v="0"/>
    <s v="OK"/>
    <n v="0"/>
  </r>
  <r>
    <x v="265"/>
    <x v="8"/>
    <s v="Cerdo"/>
    <x v="0"/>
    <s v="1023307"/>
    <x v="245"/>
    <s v="Subprod"/>
    <s v="Subprod Visceras"/>
    <x v="4"/>
    <n v="-1274"/>
    <n v="1274"/>
    <n v="0"/>
    <n v="0"/>
    <n v="1274"/>
    <n v="0"/>
    <m/>
    <m/>
    <n v="0"/>
    <s v="OK"/>
    <n v="0"/>
  </r>
  <r>
    <x v="267"/>
    <x v="8"/>
    <s v="Cerdo"/>
    <x v="0"/>
    <s v="1023326"/>
    <x v="247"/>
    <s v="Subprod"/>
    <s v="Subprod Visceras"/>
    <x v="4"/>
    <n v="-20997"/>
    <n v="20997"/>
    <n v="0"/>
    <n v="-9277"/>
    <n v="20997"/>
    <n v="0"/>
    <m/>
    <m/>
    <n v="0"/>
    <s v="OK"/>
    <n v="0"/>
  </r>
  <r>
    <x v="268"/>
    <x v="8"/>
    <s v="Cerdo"/>
    <x v="0"/>
    <s v="1023329"/>
    <x v="165"/>
    <s v="Cueros"/>
    <s v="Cuero Papada"/>
    <x v="3"/>
    <n v="-29952"/>
    <n v="14737"/>
    <n v="0"/>
    <n v="-15215"/>
    <n v="14737"/>
    <n v="0"/>
    <m/>
    <m/>
    <n v="0"/>
    <s v="OK"/>
    <n v="0"/>
  </r>
  <r>
    <x v="464"/>
    <x v="8"/>
    <s v="Cerdo"/>
    <x v="0"/>
    <s v="1023331"/>
    <x v="289"/>
    <s v="Lomo"/>
    <s v="Lomo Vetado"/>
    <x v="0"/>
    <n v="3899"/>
    <n v="0"/>
    <n v="0"/>
    <n v="3899"/>
    <n v="0"/>
    <n v="0"/>
    <m/>
    <m/>
    <n v="0"/>
    <s v="OK"/>
    <n v="0"/>
  </r>
  <r>
    <x v="269"/>
    <x v="8"/>
    <s v="Cerdo"/>
    <x v="0"/>
    <s v="1023334"/>
    <x v="248"/>
    <s v="Cueros"/>
    <s v="Cuero Mixto"/>
    <x v="3"/>
    <n v="-40297"/>
    <n v="40297"/>
    <n v="0"/>
    <n v="0"/>
    <n v="40297"/>
    <n v="0"/>
    <m/>
    <m/>
    <n v="0"/>
    <s v="OK"/>
    <n v="0"/>
  </r>
  <r>
    <x v="270"/>
    <x v="8"/>
    <s v="Cerdo"/>
    <x v="0"/>
    <s v="1023336"/>
    <x v="248"/>
    <s v="Cueros"/>
    <s v="Cuero Mixto"/>
    <x v="3"/>
    <n v="41"/>
    <n v="34000"/>
    <n v="48000"/>
    <n v="10058"/>
    <n v="112837"/>
    <n v="192000"/>
    <n v="264000"/>
    <m/>
    <n v="-72000"/>
    <s v="Pendiente de ingreso"/>
    <n v="0"/>
  </r>
  <r>
    <x v="465"/>
    <x v="8"/>
    <s v="Cerdo"/>
    <x v="0"/>
    <s v="1023349"/>
    <x v="412"/>
    <s v="Lomo"/>
    <s v="Lomo Centro"/>
    <x v="9"/>
    <n v="107"/>
    <n v="4393"/>
    <n v="5000"/>
    <n v="-500"/>
    <n v="4393"/>
    <n v="5000"/>
    <n v="5000"/>
    <m/>
    <n v="0"/>
    <s v="OK"/>
    <n v="0"/>
  </r>
  <r>
    <x v="466"/>
    <x v="8"/>
    <s v="Cerdo"/>
    <x v="0"/>
    <s v="1023350"/>
    <x v="413"/>
    <s v="Lomo"/>
    <s v="Lomo Vetado"/>
    <x v="9"/>
    <n v="2713"/>
    <n v="15287"/>
    <n v="20000"/>
    <n v="-2000"/>
    <n v="15287"/>
    <n v="20000"/>
    <n v="20000"/>
    <m/>
    <n v="0"/>
    <s v="OK"/>
    <n v="0"/>
  </r>
  <r>
    <x v="467"/>
    <x v="8"/>
    <s v="Cerdo"/>
    <x v="0"/>
    <s v="1023351"/>
    <x v="414"/>
    <s v="Panceta"/>
    <s v="Panceta s/Cuero"/>
    <x v="9"/>
    <n v="-1652"/>
    <n v="6152"/>
    <n v="5000"/>
    <n v="-500"/>
    <n v="6152"/>
    <n v="5000"/>
    <n v="5000"/>
    <m/>
    <n v="0"/>
    <s v="OK"/>
    <n v="0"/>
  </r>
  <r>
    <x v="468"/>
    <x v="8"/>
    <s v="Cerdo"/>
    <x v="0"/>
    <s v="1023352"/>
    <x v="415"/>
    <s v="Panceta"/>
    <s v="Panceta s/Cuero"/>
    <x v="9"/>
    <n v="-1768"/>
    <n v="51787"/>
    <n v="60000"/>
    <n v="-8237"/>
    <n v="51787"/>
    <n v="60000"/>
    <n v="60000"/>
    <m/>
    <n v="0"/>
    <s v="OK"/>
    <n v="0"/>
  </r>
  <r>
    <x v="492"/>
    <x v="8"/>
    <s v="Cerdo"/>
    <x v="0"/>
    <s v="1023355"/>
    <x v="245"/>
    <s v="Subprod"/>
    <s v="Subprod Visceras"/>
    <x v="0"/>
    <n v="7377"/>
    <n v="24500"/>
    <n v="24000"/>
    <n v="7877"/>
    <n v="24500"/>
    <n v="24000"/>
    <n v="45000"/>
    <m/>
    <n v="-21000"/>
    <s v="Pendiente de ingreso"/>
    <n v="0"/>
  </r>
  <r>
    <x v="532"/>
    <x v="8"/>
    <s v="Cerdo"/>
    <x v="0"/>
    <s v="1023372"/>
    <x v="269"/>
    <s v="Lomo"/>
    <s v="Lomo Centro"/>
    <x v="4"/>
    <n v="5707"/>
    <n v="0"/>
    <n v="5707"/>
    <n v="0"/>
    <n v="0"/>
    <n v="5707"/>
    <m/>
    <m/>
    <n v="5707"/>
    <s v="Sobre ingreso"/>
    <n v="0"/>
  </r>
  <r>
    <x v="564"/>
    <x v="8"/>
    <s v="Cerdo"/>
    <x v="0"/>
    <s v="1023397"/>
    <x v="133"/>
    <s v="Grasas"/>
    <s v="Grasa Gordura"/>
    <x v="4"/>
    <n v="11650"/>
    <n v="0"/>
    <n v="11650"/>
    <n v="-23428"/>
    <n v="0"/>
    <n v="11000"/>
    <n v="11000"/>
    <m/>
    <n v="0"/>
    <s v="OK"/>
    <n v="0"/>
  </r>
  <r>
    <x v="623"/>
    <x v="8"/>
    <s v="Cerdo"/>
    <x v="0"/>
    <s v="1023419"/>
    <x v="228"/>
    <s v="Grasas"/>
    <s v="Grasa Lomo Tocino"/>
    <x v="9"/>
    <n v="2182"/>
    <n v="19418"/>
    <n v="24000"/>
    <n v="-2400"/>
    <n v="19418"/>
    <n v="24000"/>
    <n v="72000"/>
    <m/>
    <n v="-48000"/>
    <s v="Pendiente de ingreso"/>
    <n v="0"/>
  </r>
  <r>
    <x v="648"/>
    <x v="8"/>
    <s v="Cerdo"/>
    <x v="0"/>
    <s v="1023420"/>
    <x v="552"/>
    <s v="Pierna"/>
    <s v="Pierna Pulpa"/>
    <x v="0"/>
    <n v="0"/>
    <n v="48000"/>
    <n v="48000"/>
    <n v="0"/>
    <n v="48000"/>
    <n v="48000"/>
    <n v="48000"/>
    <m/>
    <n v="0"/>
    <s v="OK"/>
    <n v="0"/>
  </r>
  <r>
    <x v="624"/>
    <x v="8"/>
    <s v="Cerdo"/>
    <x v="0"/>
    <s v="1023433"/>
    <x v="539"/>
    <s v="Plancha"/>
    <s v="Plancha s/Cuero"/>
    <x v="0"/>
    <n v="-72000"/>
    <n v="110455"/>
    <n v="48000"/>
    <n v="-9545"/>
    <n v="110455"/>
    <n v="48000"/>
    <n v="96000"/>
    <m/>
    <n v="-48000"/>
    <s v="Pendiente de ingreso"/>
    <n v="0"/>
  </r>
  <r>
    <x v="625"/>
    <x v="8"/>
    <s v="Cerdo"/>
    <x v="0"/>
    <s v="1023435"/>
    <x v="290"/>
    <s v="Cabeza"/>
    <s v="Cabeza Entera"/>
    <x v="4"/>
    <n v="0"/>
    <n v="315194"/>
    <n v="335809"/>
    <n v="0"/>
    <n v="75385"/>
    <n v="96000"/>
    <n v="96000"/>
    <m/>
    <n v="0"/>
    <s v="OK"/>
    <n v="0"/>
  </r>
  <r>
    <x v="626"/>
    <x v="8"/>
    <s v="Cerdo"/>
    <x v="0"/>
    <s v="1023436"/>
    <x v="540"/>
    <s v="Subprod"/>
    <s v="Subprod Patas-Manos"/>
    <x v="0"/>
    <n v="0"/>
    <n v="24000"/>
    <n v="24000"/>
    <n v="0"/>
    <n v="24000"/>
    <n v="24000"/>
    <n v="24000"/>
    <m/>
    <n v="0"/>
    <s v="OK"/>
    <n v="0"/>
  </r>
  <r>
    <x v="627"/>
    <x v="8"/>
    <s v="Cerdo"/>
    <x v="0"/>
    <s v="1023438"/>
    <x v="137"/>
    <s v="Subprod"/>
    <s v="Subprod Visceras"/>
    <x v="4"/>
    <n v="0"/>
    <n v="150000"/>
    <n v="201433"/>
    <n v="9433"/>
    <n v="150000"/>
    <n v="192000"/>
    <n v="168000"/>
    <m/>
    <n v="24000"/>
    <s v="Sobre ingreso"/>
    <n v="0"/>
  </r>
  <r>
    <x v="628"/>
    <x v="8"/>
    <s v="Cerdo"/>
    <x v="0"/>
    <s v="1023439"/>
    <x v="262"/>
    <s v="Huesos"/>
    <s v="Huesos Cuarto Traser"/>
    <x v="4"/>
    <n v="0"/>
    <n v="100000"/>
    <n v="100000"/>
    <n v="-35501"/>
    <n v="0"/>
    <n v="52000"/>
    <n v="13000"/>
    <m/>
    <n v="39000"/>
    <s v="Sobre ingreso"/>
    <n v="0"/>
  </r>
  <r>
    <x v="271"/>
    <x v="8"/>
    <s v="Cerdo"/>
    <x v="1"/>
    <s v="1020822"/>
    <x v="249"/>
    <s v="Huesos"/>
    <s v="Huesos Cuarto Centra"/>
    <x v="5"/>
    <n v="531"/>
    <n v="0"/>
    <n v="10242"/>
    <n v="0"/>
    <n v="0"/>
    <n v="10242"/>
    <n v="10260"/>
    <m/>
    <n v="-18"/>
    <s v="Pendiente de ingreso"/>
    <n v="0"/>
  </r>
  <r>
    <x v="272"/>
    <x v="8"/>
    <s v="Cerdo"/>
    <x v="1"/>
    <s v="1020828"/>
    <x v="156"/>
    <s v="Chuleta"/>
    <s v="Chuleta Huesos"/>
    <x v="5"/>
    <n v="-33197"/>
    <n v="55521"/>
    <n v="46043"/>
    <n v="-48850"/>
    <n v="55521"/>
    <n v="46043"/>
    <m/>
    <m/>
    <n v="46043"/>
    <s v="Sobre ingreso"/>
    <n v="0"/>
  </r>
  <r>
    <x v="273"/>
    <x v="8"/>
    <s v="Cerdo"/>
    <x v="1"/>
    <s v="1020845"/>
    <x v="250"/>
    <s v="Lomo"/>
    <s v="Lomo Vetado"/>
    <x v="6"/>
    <n v="-21905"/>
    <n v="21905"/>
    <n v="0"/>
    <n v="0"/>
    <n v="21905"/>
    <n v="0"/>
    <m/>
    <m/>
    <n v="0"/>
    <s v="OK"/>
    <n v="0"/>
  </r>
  <r>
    <x v="274"/>
    <x v="8"/>
    <s v="Cerdo"/>
    <x v="1"/>
    <s v="1020853"/>
    <x v="158"/>
    <s v="Filete"/>
    <s v="Filete c/Cabeza"/>
    <x v="7"/>
    <n v="-14588"/>
    <n v="137162"/>
    <n v="120000"/>
    <n v="574"/>
    <n v="135162"/>
    <n v="120000"/>
    <n v="140000"/>
    <m/>
    <n v="-20000"/>
    <s v="Pendiente de ingreso"/>
    <n v="0"/>
  </r>
  <r>
    <x v="275"/>
    <x v="8"/>
    <s v="Cerdo"/>
    <x v="1"/>
    <s v="1020878"/>
    <x v="251"/>
    <s v="Huesos"/>
    <s v="Huesos Cuarto Centra"/>
    <x v="5"/>
    <n v="48383"/>
    <n v="0"/>
    <n v="0"/>
    <n v="48343"/>
    <n v="0"/>
    <n v="0"/>
    <n v="24001.9"/>
    <m/>
    <n v="-24001.9"/>
    <s v="Pendiente de ingreso"/>
    <n v="0"/>
  </r>
  <r>
    <x v="277"/>
    <x v="8"/>
    <s v="Cerdo"/>
    <x v="1"/>
    <s v="1021005"/>
    <x v="253"/>
    <s v="Paleta"/>
    <s v="Paleta Pulpa"/>
    <x v="7"/>
    <n v="7"/>
    <n v="0"/>
    <n v="0"/>
    <n v="7"/>
    <n v="0"/>
    <n v="0"/>
    <m/>
    <m/>
    <n v="0"/>
    <s v="OK"/>
    <n v="0"/>
  </r>
  <r>
    <x v="278"/>
    <x v="8"/>
    <s v="Cerdo"/>
    <x v="1"/>
    <s v="1021020"/>
    <x v="254"/>
    <s v="Plancha"/>
    <s v="Plancha s/Cuero"/>
    <x v="6"/>
    <n v="13455"/>
    <n v="10545"/>
    <n v="24000"/>
    <n v="0"/>
    <n v="10545"/>
    <n v="24000"/>
    <n v="24000"/>
    <m/>
    <n v="0"/>
    <s v="OK"/>
    <n v="0"/>
  </r>
  <r>
    <x v="279"/>
    <x v="8"/>
    <s v="Cerdo"/>
    <x v="1"/>
    <s v="1021026"/>
    <x v="222"/>
    <s v="Grasas"/>
    <s v="Grasa Gordura"/>
    <x v="6"/>
    <n v="-35763"/>
    <n v="35763"/>
    <n v="0"/>
    <n v="0"/>
    <n v="35763"/>
    <n v="0"/>
    <m/>
    <m/>
    <n v="0"/>
    <s v="OK"/>
    <n v="0"/>
  </r>
  <r>
    <x v="280"/>
    <x v="8"/>
    <s v="Cerdo"/>
    <x v="1"/>
    <s v="1021140"/>
    <x v="255"/>
    <s v="Chuleta"/>
    <s v="Chuleta Centro"/>
    <x v="5"/>
    <n v="499"/>
    <n v="0"/>
    <n v="0"/>
    <n v="499"/>
    <n v="0"/>
    <n v="0"/>
    <m/>
    <m/>
    <n v="0"/>
    <s v="OK"/>
    <n v="0"/>
  </r>
  <r>
    <x v="282"/>
    <x v="8"/>
    <s v="Cerdo"/>
    <x v="1"/>
    <s v="1021260"/>
    <x v="257"/>
    <s v="Subprod"/>
    <s v="Subprod Visceras"/>
    <x v="5"/>
    <n v="23"/>
    <n v="48000"/>
    <n v="48000"/>
    <n v="23"/>
    <n v="48000"/>
    <n v="48000"/>
    <n v="48007.326999999997"/>
    <m/>
    <n v="-7.3269999999974971"/>
    <s v="Pendiente de ingreso"/>
    <n v="0"/>
  </r>
  <r>
    <x v="283"/>
    <x v="8"/>
    <s v="Cerdo"/>
    <x v="1"/>
    <s v="1021263"/>
    <x v="121"/>
    <s v="Pierna"/>
    <s v="Pierna Pulpa"/>
    <x v="7"/>
    <n v="205"/>
    <n v="0"/>
    <n v="0"/>
    <n v="205"/>
    <n v="0"/>
    <n v="0"/>
    <m/>
    <m/>
    <n v="0"/>
    <s v="OK"/>
    <n v="0"/>
  </r>
  <r>
    <x v="284"/>
    <x v="8"/>
    <s v="Cerdo"/>
    <x v="1"/>
    <s v="1021270"/>
    <x v="231"/>
    <s v="Cueros"/>
    <s v="Cuero Forro"/>
    <x v="6"/>
    <n v="-8780"/>
    <n v="8780"/>
    <n v="0"/>
    <n v="0"/>
    <n v="8780"/>
    <n v="0"/>
    <m/>
    <m/>
    <n v="0"/>
    <s v="OK"/>
    <n v="0"/>
  </r>
  <r>
    <x v="285"/>
    <x v="8"/>
    <s v="Cerdo"/>
    <x v="1"/>
    <s v="1021272"/>
    <x v="238"/>
    <s v="Cueros"/>
    <s v="Cuero Forro"/>
    <x v="6"/>
    <n v="30171"/>
    <n v="323329"/>
    <n v="360000"/>
    <n v="-6500"/>
    <n v="323329"/>
    <n v="360000"/>
    <n v="360000"/>
    <m/>
    <n v="0"/>
    <s v="OK"/>
    <n v="0"/>
  </r>
  <r>
    <x v="613"/>
    <x v="8"/>
    <s v="Cerdo"/>
    <x v="1"/>
    <s v="1021278"/>
    <x v="530"/>
    <s v="Pernil"/>
    <s v="Pernil Mano"/>
    <x v="1"/>
    <n v="-19697"/>
    <n v="19697"/>
    <n v="0"/>
    <n v="0"/>
    <n v="19697"/>
    <n v="0"/>
    <m/>
    <m/>
    <n v="0"/>
    <s v="OK"/>
    <n v="0"/>
  </r>
  <r>
    <x v="158"/>
    <x v="8"/>
    <s v="Cerdo"/>
    <x v="1"/>
    <s v="1021287"/>
    <x v="148"/>
    <s v="Grasas"/>
    <s v="Grasa Lomo Tocino"/>
    <x v="7"/>
    <n v="45"/>
    <n v="0"/>
    <n v="0"/>
    <n v="45"/>
    <n v="0"/>
    <n v="0"/>
    <m/>
    <m/>
    <n v="0"/>
    <s v="OK"/>
    <n v="0"/>
  </r>
  <r>
    <x v="286"/>
    <x v="8"/>
    <s v="Cerdo"/>
    <x v="1"/>
    <s v="1021398"/>
    <x v="158"/>
    <s v="Filete"/>
    <s v="Filete c/Cabeza"/>
    <x v="5"/>
    <n v="1554"/>
    <n v="0"/>
    <n v="1554"/>
    <n v="-889"/>
    <n v="0"/>
    <n v="1554"/>
    <n v="1555"/>
    <m/>
    <n v="-1"/>
    <s v="Pendiente de ingreso"/>
    <n v="0"/>
  </r>
  <r>
    <x v="469"/>
    <x v="8"/>
    <s v="Cerdo"/>
    <x v="1"/>
    <s v="1021433"/>
    <x v="263"/>
    <s v="Pierna"/>
    <s v="Pierna Pulpa"/>
    <x v="7"/>
    <n v="-22723"/>
    <n v="22723"/>
    <n v="0"/>
    <n v="0"/>
    <n v="22723"/>
    <n v="0"/>
    <m/>
    <m/>
    <n v="0"/>
    <s v="OK"/>
    <n v="0"/>
  </r>
  <r>
    <x v="160"/>
    <x v="8"/>
    <s v="Cerdo"/>
    <x v="1"/>
    <s v="1021435"/>
    <x v="150"/>
    <s v="Grasas"/>
    <s v="Grasa Gordura"/>
    <x v="7"/>
    <n v="21"/>
    <n v="0"/>
    <n v="0"/>
    <n v="21"/>
    <n v="0"/>
    <n v="0"/>
    <m/>
    <m/>
    <n v="0"/>
    <s v="OK"/>
    <n v="0"/>
  </r>
  <r>
    <x v="287"/>
    <x v="8"/>
    <s v="Cerdo"/>
    <x v="1"/>
    <s v="1021474"/>
    <x v="258"/>
    <s v="Grasas"/>
    <s v="Grasa Gordura"/>
    <x v="7"/>
    <n v="439"/>
    <n v="0"/>
    <n v="0"/>
    <n v="439"/>
    <n v="0"/>
    <n v="0"/>
    <m/>
    <m/>
    <n v="0"/>
    <s v="OK"/>
    <n v="0"/>
  </r>
  <r>
    <x v="289"/>
    <x v="8"/>
    <s v="Cerdo"/>
    <x v="1"/>
    <s v="1021538"/>
    <x v="259"/>
    <s v="Panceta"/>
    <s v="Panceta s/Cuero"/>
    <x v="5"/>
    <n v="18035"/>
    <n v="5965"/>
    <n v="24000"/>
    <n v="36800"/>
    <n v="0"/>
    <n v="0"/>
    <n v="14317.183999999999"/>
    <m/>
    <n v="-14317.183999999999"/>
    <s v="Pendiente de ingreso"/>
    <n v="0"/>
  </r>
  <r>
    <x v="290"/>
    <x v="8"/>
    <s v="Cerdo"/>
    <x v="1"/>
    <s v="1021539"/>
    <x v="260"/>
    <s v="Panceta"/>
    <s v="Panceta s/Cuero"/>
    <x v="5"/>
    <n v="194"/>
    <n v="0"/>
    <n v="0"/>
    <n v="90"/>
    <n v="0"/>
    <n v="0"/>
    <m/>
    <m/>
    <n v="0"/>
    <s v="OK"/>
    <n v="0"/>
  </r>
  <r>
    <x v="163"/>
    <x v="8"/>
    <s v="Cerdo"/>
    <x v="1"/>
    <s v="1021550"/>
    <x v="153"/>
    <s v="Recortes"/>
    <s v="Recortes No Magro"/>
    <x v="7"/>
    <n v="-1120"/>
    <n v="0"/>
    <n v="0"/>
    <n v="-1120"/>
    <n v="0"/>
    <n v="0"/>
    <m/>
    <m/>
    <n v="0"/>
    <s v="OK"/>
    <n v="0"/>
  </r>
  <r>
    <x v="291"/>
    <x v="8"/>
    <s v="Cerdo"/>
    <x v="1"/>
    <s v="1021555"/>
    <x v="261"/>
    <s v="Grasas"/>
    <s v="Grasa Gordura"/>
    <x v="6"/>
    <n v="-13144"/>
    <n v="143612"/>
    <n v="144000"/>
    <n v="-13531"/>
    <n v="143612"/>
    <n v="144000"/>
    <n v="144012"/>
    <m/>
    <n v="-12"/>
    <s v="Pendiente de ingreso"/>
    <n v="0"/>
  </r>
  <r>
    <x v="292"/>
    <x v="8"/>
    <s v="Cerdo"/>
    <x v="1"/>
    <s v="1021596"/>
    <x v="149"/>
    <s v="Cueros"/>
    <s v="Cuero Mixto"/>
    <x v="6"/>
    <n v="2407"/>
    <n v="0"/>
    <n v="0"/>
    <n v="2407"/>
    <n v="0"/>
    <n v="0"/>
    <m/>
    <m/>
    <n v="0"/>
    <s v="OK"/>
    <n v="0"/>
  </r>
  <r>
    <x v="172"/>
    <x v="8"/>
    <s v="Cerdo"/>
    <x v="1"/>
    <s v="1021731"/>
    <x v="162"/>
    <s v="Pernil"/>
    <s v="Pernil Mano"/>
    <x v="2"/>
    <n v="-16611"/>
    <n v="91000"/>
    <n v="72000"/>
    <n v="-9611"/>
    <n v="127000"/>
    <n v="120000"/>
    <n v="142640"/>
    <m/>
    <n v="-22640"/>
    <s v="Pendiente de ingreso"/>
    <n v="0"/>
  </r>
  <r>
    <x v="293"/>
    <x v="8"/>
    <s v="Cerdo"/>
    <x v="1"/>
    <s v="1021732"/>
    <x v="262"/>
    <s v="Huesos"/>
    <s v="Huesos Cuarto Traser"/>
    <x v="2"/>
    <n v="-82003"/>
    <n v="223852"/>
    <n v="144000"/>
    <n v="28849"/>
    <n v="326852"/>
    <n v="216000"/>
    <n v="242980"/>
    <m/>
    <n v="-26980"/>
    <s v="Pendiente de ingreso"/>
    <n v="0"/>
  </r>
  <r>
    <x v="294"/>
    <x v="8"/>
    <s v="Cerdo"/>
    <x v="1"/>
    <s v="1021733"/>
    <x v="263"/>
    <s v="Pierna"/>
    <s v="Pierna Pulpa"/>
    <x v="2"/>
    <n v="-24664"/>
    <n v="127297"/>
    <n v="96000"/>
    <n v="-80317"/>
    <n v="127297"/>
    <n v="96000"/>
    <n v="115711"/>
    <m/>
    <n v="-19711"/>
    <s v="Pendiente de ingreso"/>
    <n v="0"/>
  </r>
  <r>
    <x v="173"/>
    <x v="8"/>
    <s v="Cerdo"/>
    <x v="1"/>
    <s v="1021735"/>
    <x v="163"/>
    <s v="Subprod"/>
    <s v="Subprod Patas-Manos"/>
    <x v="2"/>
    <n v="-112600"/>
    <n v="123751"/>
    <n v="24000"/>
    <n v="-11109"/>
    <n v="149491"/>
    <n v="48000"/>
    <n v="81240"/>
    <m/>
    <n v="-33240"/>
    <s v="Pendiente de ingreso"/>
    <n v="0"/>
  </r>
  <r>
    <x v="295"/>
    <x v="8"/>
    <s v="Cerdo"/>
    <x v="1"/>
    <s v="1021737"/>
    <x v="264"/>
    <s v="Subprod"/>
    <s v="Subprod Patas-Manos"/>
    <x v="2"/>
    <n v="-40814"/>
    <n v="9333"/>
    <n v="0"/>
    <n v="-31481"/>
    <n v="9333"/>
    <n v="0"/>
    <n v="8740"/>
    <m/>
    <n v="-8740"/>
    <s v="Pendiente de ingreso"/>
    <n v="0"/>
  </r>
  <r>
    <x v="174"/>
    <x v="8"/>
    <s v="Cerdo"/>
    <x v="1"/>
    <s v="1021738"/>
    <x v="164"/>
    <s v="Subprod"/>
    <s v="Subprod Patas-Manos"/>
    <x v="2"/>
    <n v="-16198"/>
    <n v="57322"/>
    <n v="41124"/>
    <n v="-6876"/>
    <n v="57322"/>
    <n v="48000"/>
    <n v="54720"/>
    <m/>
    <n v="-6720"/>
    <s v="Pendiente de ingreso"/>
    <n v="0"/>
  </r>
  <r>
    <x v="296"/>
    <x v="8"/>
    <s v="Cerdo"/>
    <x v="1"/>
    <s v="1021739"/>
    <x v="265"/>
    <s v="Cabeza"/>
    <s v="Cabeza Entera"/>
    <x v="2"/>
    <n v="-7135"/>
    <n v="3000"/>
    <n v="0"/>
    <n v="-22948"/>
    <n v="20187"/>
    <n v="36000"/>
    <n v="48000"/>
    <m/>
    <n v="-12000"/>
    <s v="Pendiente de ingreso"/>
    <n v="0"/>
  </r>
  <r>
    <x v="175"/>
    <x v="8"/>
    <s v="Cerdo"/>
    <x v="1"/>
    <s v="1021740"/>
    <x v="137"/>
    <s v="Subprod"/>
    <s v="Subprod Visceras"/>
    <x v="2"/>
    <n v="-106687"/>
    <n v="106687"/>
    <n v="0"/>
    <n v="-15191"/>
    <n v="91999"/>
    <n v="192000"/>
    <n v="168000"/>
    <m/>
    <n v="24000"/>
    <s v="Sobre ingreso"/>
    <n v="0"/>
  </r>
  <r>
    <x v="297"/>
    <x v="8"/>
    <s v="Cerdo"/>
    <x v="1"/>
    <s v="1021765"/>
    <x v="119"/>
    <s v="Pierna"/>
    <s v="Pierna Entera"/>
    <x v="2"/>
    <n v="29"/>
    <n v="0"/>
    <n v="0"/>
    <n v="29"/>
    <n v="0"/>
    <n v="0"/>
    <m/>
    <m/>
    <n v="0"/>
    <s v="OK"/>
    <n v="0"/>
  </r>
  <r>
    <x v="298"/>
    <x v="8"/>
    <s v="Cerdo"/>
    <x v="1"/>
    <s v="1021766"/>
    <x v="266"/>
    <s v="Huesos"/>
    <s v="Huesos Cuarto Delant"/>
    <x v="2"/>
    <n v="-65488"/>
    <n v="223956"/>
    <n v="168000"/>
    <n v="7647"/>
    <n v="241135"/>
    <n v="168000"/>
    <n v="199992"/>
    <m/>
    <n v="-31992"/>
    <s v="Pendiente de ingreso"/>
    <n v="0"/>
  </r>
  <r>
    <x v="299"/>
    <x v="8"/>
    <s v="Cerdo"/>
    <x v="1"/>
    <s v="1021767"/>
    <x v="267"/>
    <s v="Huesos"/>
    <s v="Huesos Cuarto Centra"/>
    <x v="2"/>
    <n v="-97633"/>
    <n v="267160"/>
    <n v="168000"/>
    <n v="-5726"/>
    <n v="355907"/>
    <n v="264000"/>
    <n v="272388"/>
    <m/>
    <n v="-8388"/>
    <s v="Pendiente de ingreso"/>
    <n v="0"/>
  </r>
  <r>
    <x v="300"/>
    <x v="8"/>
    <s v="Cerdo"/>
    <x v="1"/>
    <s v="1021774"/>
    <x v="268"/>
    <s v="Huesos"/>
    <s v="Huesos Cuarto Delant"/>
    <x v="2"/>
    <n v="-64315"/>
    <n v="51378"/>
    <n v="0"/>
    <n v="-12937"/>
    <n v="51378"/>
    <n v="0"/>
    <n v="1000"/>
    <m/>
    <n v="-1000"/>
    <s v="Pendiente de ingreso"/>
    <n v="0"/>
  </r>
  <r>
    <x v="301"/>
    <x v="8"/>
    <s v="Cerdo"/>
    <x v="1"/>
    <s v="1021819"/>
    <x v="269"/>
    <s v="Lomo"/>
    <s v="Lomo Centro"/>
    <x v="7"/>
    <n v="43"/>
    <n v="0"/>
    <n v="0"/>
    <n v="43"/>
    <n v="0"/>
    <n v="0"/>
    <m/>
    <m/>
    <n v="0"/>
    <s v="OK"/>
    <n v="0"/>
  </r>
  <r>
    <x v="302"/>
    <x v="8"/>
    <s v="Cerdo"/>
    <x v="1"/>
    <s v="1021820"/>
    <x v="250"/>
    <s v="Lomo"/>
    <s v="Lomo Vetado"/>
    <x v="7"/>
    <n v="1393"/>
    <n v="0"/>
    <n v="0"/>
    <n v="1393"/>
    <n v="0"/>
    <n v="0"/>
    <m/>
    <m/>
    <n v="0"/>
    <s v="OK"/>
    <n v="0"/>
  </r>
  <r>
    <x v="303"/>
    <x v="8"/>
    <s v="Cerdo"/>
    <x v="1"/>
    <s v="1021874"/>
    <x v="130"/>
    <s v="Grasas"/>
    <s v="Grasa Gordura"/>
    <x v="6"/>
    <n v="-132873"/>
    <n v="132873"/>
    <n v="0"/>
    <n v="0"/>
    <n v="132873"/>
    <n v="0"/>
    <m/>
    <m/>
    <n v="0"/>
    <s v="OK"/>
    <n v="0"/>
  </r>
  <r>
    <x v="177"/>
    <x v="8"/>
    <s v="Cerdo"/>
    <x v="1"/>
    <s v="1021905"/>
    <x v="166"/>
    <s v="Recortes"/>
    <s v="Recortes No Magro"/>
    <x v="2"/>
    <n v="-33909"/>
    <n v="0"/>
    <n v="0"/>
    <n v="-33909"/>
    <n v="0"/>
    <n v="0"/>
    <m/>
    <m/>
    <n v="0"/>
    <s v="OK"/>
    <n v="0"/>
  </r>
  <r>
    <x v="534"/>
    <x v="8"/>
    <s v="Cerdo"/>
    <x v="1"/>
    <s v="1021921"/>
    <x v="469"/>
    <s v="Lomo"/>
    <s v="Lomo Centro"/>
    <x v="8"/>
    <n v="329"/>
    <n v="1671"/>
    <n v="2000"/>
    <n v="0"/>
    <n v="1671"/>
    <n v="2000"/>
    <n v="2000"/>
    <m/>
    <n v="0"/>
    <s v="OK"/>
    <n v="0"/>
  </r>
  <r>
    <x v="305"/>
    <x v="8"/>
    <s v="Cerdo"/>
    <x v="1"/>
    <s v="1021922"/>
    <x v="158"/>
    <s v="Filete"/>
    <s v="Filete c/Cabeza"/>
    <x v="8"/>
    <n v="-1875"/>
    <n v="1875"/>
    <n v="1000"/>
    <n v="-1000"/>
    <n v="1875"/>
    <n v="1000"/>
    <n v="1000"/>
    <m/>
    <n v="0"/>
    <s v="OK"/>
    <n v="0"/>
  </r>
  <r>
    <x v="306"/>
    <x v="8"/>
    <s v="Cerdo"/>
    <x v="1"/>
    <s v="1021924"/>
    <x v="270"/>
    <s v="Lomo"/>
    <s v="Lomo MM Loin"/>
    <x v="8"/>
    <n v="61226"/>
    <n v="0"/>
    <n v="30000"/>
    <n v="-17006"/>
    <n v="0"/>
    <n v="70000"/>
    <n v="30000"/>
    <m/>
    <n v="40000"/>
    <s v="Sobre ingreso"/>
    <n v="0"/>
  </r>
  <r>
    <x v="307"/>
    <x v="8"/>
    <s v="Cerdo"/>
    <x v="1"/>
    <s v="1021925"/>
    <x v="271"/>
    <s v="Lomo"/>
    <s v="Lomo MM Loin"/>
    <x v="8"/>
    <n v="-33756"/>
    <n v="33756"/>
    <n v="0"/>
    <n v="1932"/>
    <n v="33756"/>
    <n v="0"/>
    <m/>
    <m/>
    <n v="0"/>
    <s v="OK"/>
    <n v="0"/>
  </r>
  <r>
    <x v="308"/>
    <x v="8"/>
    <s v="Cerdo"/>
    <x v="1"/>
    <s v="1021929"/>
    <x v="272"/>
    <s v="Panceta"/>
    <s v="Panceta c/Cuero"/>
    <x v="8"/>
    <n v="-330"/>
    <n v="330"/>
    <n v="0"/>
    <n v="0"/>
    <n v="330"/>
    <n v="0"/>
    <m/>
    <m/>
    <n v="0"/>
    <s v="OK"/>
    <n v="0"/>
  </r>
  <r>
    <x v="309"/>
    <x v="8"/>
    <s v="Cerdo"/>
    <x v="1"/>
    <s v="1021931"/>
    <x v="273"/>
    <s v="Cost-Pec"/>
    <s v="Cost-Pec Trozos"/>
    <x v="8"/>
    <n v="-1814"/>
    <n v="16245"/>
    <n v="13000"/>
    <n v="-4263"/>
    <n v="16245"/>
    <n v="13000"/>
    <n v="13000"/>
    <m/>
    <n v="0"/>
    <s v="OK"/>
    <n v="0"/>
  </r>
  <r>
    <x v="310"/>
    <x v="8"/>
    <s v="Cerdo"/>
    <x v="1"/>
    <s v="1021936"/>
    <x v="274"/>
    <s v="Paleta"/>
    <s v="Paleta Pulpa"/>
    <x v="8"/>
    <n v="-5764"/>
    <n v="482764"/>
    <n v="480000"/>
    <n v="-3000"/>
    <n v="482764"/>
    <n v="480000"/>
    <n v="480000"/>
    <m/>
    <n v="0"/>
    <s v="OK"/>
    <n v="0"/>
  </r>
  <r>
    <x v="470"/>
    <x v="8"/>
    <s v="Cerdo"/>
    <x v="1"/>
    <s v="1021944"/>
    <x v="416"/>
    <s v="Recortes"/>
    <s v="Diafragma"/>
    <x v="8"/>
    <n v="-4120"/>
    <n v="4120"/>
    <n v="0"/>
    <n v="-1432"/>
    <n v="4120"/>
    <n v="0"/>
    <m/>
    <m/>
    <n v="0"/>
    <s v="OK"/>
    <n v="0"/>
  </r>
  <r>
    <x v="471"/>
    <x v="8"/>
    <s v="Cerdo"/>
    <x v="1"/>
    <s v="1021945"/>
    <x v="417"/>
    <s v="Cabeza"/>
    <s v="Cabeza Derivados"/>
    <x v="8"/>
    <n v="-1711"/>
    <n v="0"/>
    <n v="0"/>
    <n v="-1711"/>
    <n v="0"/>
    <n v="0"/>
    <m/>
    <m/>
    <n v="0"/>
    <s v="OK"/>
    <n v="0"/>
  </r>
  <r>
    <x v="311"/>
    <x v="8"/>
    <s v="Cerdo"/>
    <x v="1"/>
    <s v="1021952"/>
    <x v="156"/>
    <s v="Chuleta"/>
    <s v="Chuleta Huesos"/>
    <x v="8"/>
    <n v="-2630"/>
    <n v="0"/>
    <n v="0"/>
    <n v="-5020"/>
    <n v="0"/>
    <n v="0"/>
    <m/>
    <m/>
    <n v="0"/>
    <s v="OK"/>
    <n v="0"/>
  </r>
  <r>
    <x v="312"/>
    <x v="8"/>
    <s v="Cerdo"/>
    <x v="1"/>
    <s v="1021971"/>
    <x v="275"/>
    <s v="Cueros"/>
    <s v="Cuero Back"/>
    <x v="2"/>
    <n v="-1760"/>
    <n v="0"/>
    <n v="0"/>
    <n v="-1760"/>
    <n v="0"/>
    <n v="0"/>
    <n v="9380"/>
    <m/>
    <n v="-9380"/>
    <s v="Pendiente de ingreso"/>
    <n v="0"/>
  </r>
  <r>
    <x v="313"/>
    <x v="8"/>
    <s v="Cerdo"/>
    <x v="1"/>
    <s v="1021987"/>
    <x v="276"/>
    <s v="Subprod"/>
    <s v="Subprod Tripa"/>
    <x v="8"/>
    <n v="1700"/>
    <n v="8300"/>
    <n v="10000"/>
    <n v="0"/>
    <n v="8300"/>
    <n v="10000"/>
    <n v="10000"/>
    <m/>
    <n v="0"/>
    <s v="OK"/>
    <n v="0"/>
  </r>
  <r>
    <x v="180"/>
    <x v="8"/>
    <s v="Cerdo"/>
    <x v="1"/>
    <s v="1021992"/>
    <x v="89"/>
    <s v="Grasas"/>
    <s v="Grasa Lomo Tocino"/>
    <x v="2"/>
    <n v="-34286"/>
    <n v="0"/>
    <n v="0"/>
    <n v="-11380"/>
    <n v="94906"/>
    <n v="72000"/>
    <n v="100260"/>
    <m/>
    <n v="-28260"/>
    <s v="Pendiente de ingreso"/>
    <n v="0"/>
  </r>
  <r>
    <x v="314"/>
    <x v="8"/>
    <s v="Cerdo"/>
    <x v="1"/>
    <s v="1022033"/>
    <x v="277"/>
    <s v="Cabeza"/>
    <s v="Cabeza Derivados"/>
    <x v="2"/>
    <n v="-9590"/>
    <n v="37680"/>
    <n v="28090"/>
    <n v="-7910"/>
    <n v="37680"/>
    <n v="36000"/>
    <n v="61130"/>
    <m/>
    <n v="-25130"/>
    <s v="Pendiente de ingreso"/>
    <n v="0"/>
  </r>
  <r>
    <x v="181"/>
    <x v="8"/>
    <s v="Cerdo"/>
    <x v="1"/>
    <s v="1022073"/>
    <x v="169"/>
    <s v="Grasas"/>
    <s v="Grasa Interior"/>
    <x v="2"/>
    <n v="-171174"/>
    <n v="0"/>
    <n v="0"/>
    <n v="-105174"/>
    <n v="66000"/>
    <n v="0"/>
    <m/>
    <m/>
    <n v="0"/>
    <s v="OK"/>
    <n v="0"/>
  </r>
  <r>
    <x v="315"/>
    <x v="8"/>
    <s v="Cerdo"/>
    <x v="1"/>
    <s v="1022080"/>
    <x v="278"/>
    <s v="Subprod"/>
    <s v="Subprod Cola"/>
    <x v="2"/>
    <n v="-55886"/>
    <n v="56051"/>
    <n v="0"/>
    <n v="-2735"/>
    <n v="77152"/>
    <n v="24000"/>
    <n v="24000"/>
    <m/>
    <n v="0"/>
    <s v="OK"/>
    <n v="0"/>
  </r>
  <r>
    <x v="316"/>
    <x v="8"/>
    <s v="Cerdo"/>
    <x v="1"/>
    <s v="1022082"/>
    <x v="279"/>
    <s v="Recortes"/>
    <s v="Recortes No Magro"/>
    <x v="2"/>
    <n v="-49448"/>
    <n v="43448"/>
    <n v="0"/>
    <n v="-6000"/>
    <n v="43448"/>
    <n v="0"/>
    <n v="9500"/>
    <m/>
    <n v="-9500"/>
    <s v="Pendiente de ingreso"/>
    <n v="0"/>
  </r>
  <r>
    <x v="182"/>
    <x v="8"/>
    <s v="Cerdo"/>
    <x v="1"/>
    <s v="1022096"/>
    <x v="170"/>
    <s v="Huesos"/>
    <s v="Huesos Cuarto Delant"/>
    <x v="2"/>
    <n v="-118868"/>
    <n v="107734"/>
    <n v="0"/>
    <n v="-5107"/>
    <n v="113760"/>
    <n v="0"/>
    <n v="16090"/>
    <m/>
    <n v="-16090"/>
    <s v="Pendiente de ingreso"/>
    <n v="0"/>
  </r>
  <r>
    <x v="317"/>
    <x v="8"/>
    <s v="Cerdo"/>
    <x v="1"/>
    <s v="1022097"/>
    <x v="280"/>
    <s v="Filete"/>
    <s v="Filete c/Cabeza"/>
    <x v="7"/>
    <n v="92"/>
    <n v="19908"/>
    <n v="20000"/>
    <n v="-4008"/>
    <n v="19908"/>
    <n v="24008"/>
    <n v="24007.5"/>
    <m/>
    <n v="0.5"/>
    <s v="Sobre ingreso"/>
    <n v="0"/>
  </r>
  <r>
    <x v="318"/>
    <x v="8"/>
    <s v="Cerdo"/>
    <x v="1"/>
    <s v="1022099"/>
    <x v="281"/>
    <s v="Huesos"/>
    <s v="Huesos Cuarto Centra"/>
    <x v="2"/>
    <n v="-30030"/>
    <n v="111630"/>
    <n v="81600"/>
    <n v="-14400"/>
    <n v="111630"/>
    <n v="96000"/>
    <n v="124284"/>
    <m/>
    <n v="-28284"/>
    <s v="Pendiente de ingreso"/>
    <n v="0"/>
  </r>
  <r>
    <x v="319"/>
    <x v="8"/>
    <s v="Cerdo"/>
    <x v="1"/>
    <s v="1022101"/>
    <x v="282"/>
    <s v="Lomo"/>
    <s v="Lomo Centro"/>
    <x v="8"/>
    <n v="2052"/>
    <n v="948"/>
    <n v="3000"/>
    <n v="3351"/>
    <n v="948"/>
    <n v="0"/>
    <m/>
    <m/>
    <n v="0"/>
    <s v="OK"/>
    <n v="0"/>
  </r>
  <r>
    <x v="320"/>
    <x v="8"/>
    <s v="Cerdo"/>
    <x v="1"/>
    <s v="1022115"/>
    <x v="283"/>
    <s v="Plancha"/>
    <s v="Plancha c/Cuero"/>
    <x v="6"/>
    <n v="-24000"/>
    <n v="0"/>
    <n v="0"/>
    <n v="-24000"/>
    <n v="0"/>
    <n v="0"/>
    <m/>
    <m/>
    <n v="0"/>
    <s v="OK"/>
    <n v="0"/>
  </r>
  <r>
    <x v="184"/>
    <x v="8"/>
    <s v="Cerdo"/>
    <x v="1"/>
    <s v="1022125"/>
    <x v="172"/>
    <s v="Pernil"/>
    <s v="Pernil Mano"/>
    <x v="2"/>
    <n v="-150358"/>
    <n v="173053"/>
    <n v="22695"/>
    <n v="-21775"/>
    <n v="248583"/>
    <n v="120000"/>
    <n v="143935"/>
    <m/>
    <n v="-23935"/>
    <s v="Pendiente de ingreso"/>
    <n v="0"/>
  </r>
  <r>
    <x v="321"/>
    <x v="8"/>
    <s v="Cerdo"/>
    <x v="1"/>
    <s v="1022128"/>
    <x v="284"/>
    <s v="Pierna"/>
    <s v="Pierna Pulpa Fina"/>
    <x v="8"/>
    <n v="24649"/>
    <n v="10000"/>
    <n v="28727"/>
    <n v="18727"/>
    <n v="10000"/>
    <n v="10000"/>
    <n v="10000"/>
    <m/>
    <n v="0"/>
    <s v="OK"/>
    <n v="0"/>
  </r>
  <r>
    <x v="322"/>
    <x v="8"/>
    <s v="Cerdo"/>
    <x v="1"/>
    <s v="1022141"/>
    <x v="285"/>
    <s v="Pierna"/>
    <s v="Pierna Pulpa Fina"/>
    <x v="8"/>
    <n v="-5734"/>
    <n v="49000"/>
    <n v="43358"/>
    <n v="-6013"/>
    <n v="49000"/>
    <n v="43358"/>
    <n v="43000"/>
    <m/>
    <n v="358"/>
    <s v="Sobre ingreso"/>
    <n v="0"/>
  </r>
  <r>
    <x v="323"/>
    <x v="8"/>
    <s v="Cerdo"/>
    <x v="1"/>
    <s v="1022142"/>
    <x v="286"/>
    <s v="Pierna"/>
    <s v="Pierna Pulpa Fina"/>
    <x v="8"/>
    <n v="-6484"/>
    <n v="21484"/>
    <n v="15000"/>
    <n v="-8686"/>
    <n v="21484"/>
    <n v="15000"/>
    <n v="15000"/>
    <m/>
    <n v="0"/>
    <s v="OK"/>
    <n v="0"/>
  </r>
  <r>
    <x v="324"/>
    <x v="8"/>
    <s v="Cerdo"/>
    <x v="1"/>
    <s v="1022145"/>
    <x v="287"/>
    <s v="Pierna"/>
    <s v="Pierna Pulpa"/>
    <x v="7"/>
    <n v="-22489"/>
    <n v="22489"/>
    <n v="0"/>
    <n v="-24000"/>
    <n v="22489"/>
    <n v="24000"/>
    <n v="24000"/>
    <m/>
    <n v="0"/>
    <s v="OK"/>
    <n v="0"/>
  </r>
  <r>
    <x v="325"/>
    <x v="8"/>
    <s v="Cerdo"/>
    <x v="1"/>
    <s v="1022169"/>
    <x v="288"/>
    <s v="Recortes"/>
    <s v="Recortes No Magro"/>
    <x v="2"/>
    <n v="-129790"/>
    <n v="111278"/>
    <n v="0"/>
    <n v="-7218"/>
    <n v="122572"/>
    <n v="0"/>
    <n v="52210"/>
    <m/>
    <n v="-52210"/>
    <s v="Pendiente de ingreso"/>
    <n v="0"/>
  </r>
  <r>
    <x v="187"/>
    <x v="8"/>
    <s v="Cerdo"/>
    <x v="1"/>
    <s v="1022183"/>
    <x v="174"/>
    <s v="Pernil"/>
    <s v="Pernil Pierna"/>
    <x v="2"/>
    <n v="-247208"/>
    <n v="514700"/>
    <n v="264000"/>
    <n v="-34050"/>
    <n v="736950"/>
    <n v="384000"/>
    <n v="418464"/>
    <m/>
    <n v="-34464"/>
    <s v="Pendiente de ingreso"/>
    <n v="0"/>
  </r>
  <r>
    <x v="188"/>
    <x v="8"/>
    <s v="Cerdo"/>
    <x v="1"/>
    <s v="1022186"/>
    <x v="175"/>
    <s v="Huesos"/>
    <s v="Huesos Cuarto Centra"/>
    <x v="2"/>
    <n v="-25689"/>
    <n v="47327"/>
    <n v="24000"/>
    <n v="9722"/>
    <n v="59411"/>
    <n v="24000"/>
    <n v="35178"/>
    <m/>
    <n v="-11178"/>
    <s v="Pendiente de ingreso"/>
    <n v="0"/>
  </r>
  <r>
    <x v="326"/>
    <x v="8"/>
    <s v="Cerdo"/>
    <x v="1"/>
    <s v="1022193"/>
    <x v="289"/>
    <s v="Lomo"/>
    <s v="Lomo Vetado"/>
    <x v="2"/>
    <n v="-24578"/>
    <n v="0"/>
    <n v="0"/>
    <n v="-24578"/>
    <n v="0"/>
    <n v="0"/>
    <n v="12471"/>
    <m/>
    <n v="-12471"/>
    <s v="Pendiente de ingreso"/>
    <n v="0"/>
  </r>
  <r>
    <x v="327"/>
    <x v="8"/>
    <s v="Cerdo"/>
    <x v="1"/>
    <s v="1022212"/>
    <x v="290"/>
    <s v="Cabeza"/>
    <s v="Cabeza Entera"/>
    <x v="2"/>
    <n v="-699090"/>
    <n v="0"/>
    <n v="0"/>
    <n v="-30937"/>
    <n v="449063"/>
    <n v="480000"/>
    <n v="506118"/>
    <m/>
    <n v="-26118"/>
    <s v="Pendiente de ingreso"/>
    <n v="0"/>
  </r>
  <r>
    <x v="196"/>
    <x v="8"/>
    <s v="Cerdo"/>
    <x v="1"/>
    <s v="1022291"/>
    <x v="182"/>
    <s v="Pernil"/>
    <s v="Pernil Mano"/>
    <x v="2"/>
    <n v="-13705"/>
    <n v="17368"/>
    <n v="3662"/>
    <n v="0"/>
    <n v="17368"/>
    <n v="3662"/>
    <n v="43663"/>
    <m/>
    <n v="-40001"/>
    <s v="Pendiente de ingreso"/>
    <n v="0"/>
  </r>
  <r>
    <x v="330"/>
    <x v="8"/>
    <s v="Cerdo"/>
    <x v="1"/>
    <s v="1022293"/>
    <x v="293"/>
    <s v="Prolijado"/>
    <s v="Prolijado Malaya"/>
    <x v="8"/>
    <n v="-5569"/>
    <n v="4103"/>
    <n v="0"/>
    <n v="-2466"/>
    <n v="4103"/>
    <n v="1000"/>
    <n v="1000"/>
    <m/>
    <n v="0"/>
    <s v="OK"/>
    <n v="0"/>
  </r>
  <r>
    <x v="331"/>
    <x v="8"/>
    <s v="Cerdo"/>
    <x v="1"/>
    <s v="1022304"/>
    <x v="294"/>
    <s v="Subprod"/>
    <s v="Subprod Visceras"/>
    <x v="7"/>
    <n v="-2593"/>
    <n v="24648"/>
    <n v="20000"/>
    <n v="2056"/>
    <n v="24648"/>
    <n v="20000"/>
    <n v="20000"/>
    <m/>
    <n v="0"/>
    <s v="OK"/>
    <n v="0"/>
  </r>
  <r>
    <x v="332"/>
    <x v="8"/>
    <s v="Cerdo"/>
    <x v="1"/>
    <s v="1022335"/>
    <x v="295"/>
    <s v="Huesos"/>
    <s v="Huesos Cuarto Centra"/>
    <x v="5"/>
    <n v="42"/>
    <n v="0"/>
    <n v="0"/>
    <n v="42"/>
    <n v="0"/>
    <n v="0"/>
    <m/>
    <m/>
    <n v="0"/>
    <s v="OK"/>
    <n v="0"/>
  </r>
  <r>
    <x v="201"/>
    <x v="8"/>
    <s v="Cerdo"/>
    <x v="1"/>
    <s v="1022373"/>
    <x v="187"/>
    <s v="Recortes"/>
    <s v="Recortes No Magro"/>
    <x v="2"/>
    <n v="64981"/>
    <n v="72000"/>
    <n v="144000"/>
    <n v="-7019"/>
    <n v="72000"/>
    <n v="144000"/>
    <n v="171966"/>
    <m/>
    <n v="-27966"/>
    <s v="Pendiente de ingreso"/>
    <n v="0"/>
  </r>
  <r>
    <x v="202"/>
    <x v="8"/>
    <s v="Cerdo"/>
    <x v="1"/>
    <s v="1022378"/>
    <x v="188"/>
    <s v="Huesos"/>
    <s v="Huesos Cuarto Centra"/>
    <x v="2"/>
    <n v="-88888"/>
    <n v="57311"/>
    <n v="0"/>
    <n v="-31577"/>
    <n v="57311"/>
    <n v="0"/>
    <n v="11450"/>
    <m/>
    <n v="-11450"/>
    <s v="Pendiente de ingreso"/>
    <n v="0"/>
  </r>
  <r>
    <x v="335"/>
    <x v="8"/>
    <s v="Cerdo"/>
    <x v="1"/>
    <s v="1022379"/>
    <x v="297"/>
    <s v="Paleta"/>
    <s v="Paleta Pulpa"/>
    <x v="2"/>
    <n v="-384136"/>
    <n v="0"/>
    <n v="0"/>
    <n v="-384136"/>
    <n v="0"/>
    <n v="0"/>
    <n v="7750"/>
    <m/>
    <n v="-7750"/>
    <s v="Pendiente de ingreso"/>
    <n v="0"/>
  </r>
  <r>
    <x v="203"/>
    <x v="8"/>
    <s v="Cerdo"/>
    <x v="1"/>
    <s v="1022381"/>
    <x v="189"/>
    <s v="Grasas"/>
    <s v="Grasa Gordura"/>
    <x v="2"/>
    <n v="-63479"/>
    <n v="65792"/>
    <n v="0"/>
    <n v="2313"/>
    <n v="65792"/>
    <n v="0"/>
    <n v="2030"/>
    <m/>
    <n v="-2030"/>
    <s v="Pendiente de ingreso"/>
    <n v="0"/>
  </r>
  <r>
    <x v="336"/>
    <x v="8"/>
    <s v="Cerdo"/>
    <x v="1"/>
    <s v="1022388"/>
    <x v="298"/>
    <s v="Huesos"/>
    <s v="Huesos Cuarto Centra"/>
    <x v="2"/>
    <n v="-55526"/>
    <n v="54736"/>
    <n v="0"/>
    <n v="-3225"/>
    <n v="100301"/>
    <n v="48000"/>
    <n v="61940"/>
    <m/>
    <n v="-13940"/>
    <s v="Pendiente de ingreso"/>
    <n v="0"/>
  </r>
  <r>
    <x v="205"/>
    <x v="8"/>
    <s v="Cerdo"/>
    <x v="1"/>
    <s v="1022389"/>
    <x v="191"/>
    <s v="Cueros"/>
    <s v="Cuero Panceta"/>
    <x v="2"/>
    <n v="4884"/>
    <n v="0"/>
    <n v="0"/>
    <n v="4884"/>
    <n v="0"/>
    <n v="0"/>
    <n v="13160"/>
    <m/>
    <n v="-13160"/>
    <s v="Pendiente de ingreso"/>
    <n v="0"/>
  </r>
  <r>
    <x v="337"/>
    <x v="8"/>
    <s v="Cerdo"/>
    <x v="1"/>
    <s v="1022398"/>
    <x v="299"/>
    <s v="Pierna"/>
    <s v="Pierna Pulpa Fina"/>
    <x v="8"/>
    <n v="5518"/>
    <n v="35000"/>
    <n v="27518"/>
    <n v="-19602"/>
    <n v="35000"/>
    <n v="46245"/>
    <n v="46000"/>
    <m/>
    <n v="245"/>
    <s v="Sobre ingreso"/>
    <n v="0"/>
  </r>
  <r>
    <x v="338"/>
    <x v="8"/>
    <s v="Cerdo"/>
    <x v="1"/>
    <s v="1022413"/>
    <x v="300"/>
    <s v="Subprod"/>
    <s v="Subprod Visceras"/>
    <x v="8"/>
    <n v="23464"/>
    <n v="0"/>
    <n v="21144"/>
    <n v="21144"/>
    <n v="0"/>
    <n v="0"/>
    <m/>
    <m/>
    <n v="0"/>
    <s v="OK"/>
    <n v="0"/>
  </r>
  <r>
    <x v="208"/>
    <x v="8"/>
    <s v="Cerdo"/>
    <x v="1"/>
    <s v="1022414"/>
    <x v="194"/>
    <s v="Chuleta"/>
    <s v="Chuleta Cazuela"/>
    <x v="2"/>
    <n v="-4950"/>
    <n v="116000"/>
    <n v="67050"/>
    <n v="39050"/>
    <n v="116000"/>
    <n v="72000"/>
    <n v="158950"/>
    <m/>
    <n v="-86950"/>
    <s v="Pendiente de ingreso"/>
    <n v="0"/>
  </r>
  <r>
    <x v="340"/>
    <x v="8"/>
    <s v="Cerdo"/>
    <x v="1"/>
    <s v="1022416"/>
    <x v="302"/>
    <s v="Chuleta"/>
    <s v="Chuleta Vetada"/>
    <x v="2"/>
    <n v="23"/>
    <n v="0"/>
    <n v="0"/>
    <n v="23"/>
    <n v="0"/>
    <n v="0"/>
    <m/>
    <m/>
    <n v="0"/>
    <s v="OK"/>
    <n v="0"/>
  </r>
  <r>
    <x v="209"/>
    <x v="8"/>
    <s v="Cerdo"/>
    <x v="1"/>
    <s v="1022417"/>
    <x v="195"/>
    <s v="Cueros"/>
    <s v="Cuero Mixto"/>
    <x v="2"/>
    <n v="-45679"/>
    <n v="489284"/>
    <n v="456000"/>
    <n v="-12395"/>
    <n v="489284"/>
    <n v="456000"/>
    <n v="463800"/>
    <m/>
    <n v="-7800"/>
    <s v="Pendiente de ingreso"/>
    <n v="0"/>
  </r>
  <r>
    <x v="343"/>
    <x v="8"/>
    <s v="Cerdo"/>
    <x v="1"/>
    <s v="1022515"/>
    <x v="304"/>
    <s v="Panceta"/>
    <s v="Panceta c/Cuero"/>
    <x v="8"/>
    <n v="-8950"/>
    <n v="0"/>
    <n v="0"/>
    <n v="-8950"/>
    <n v="0"/>
    <n v="0"/>
    <m/>
    <m/>
    <n v="0"/>
    <s v="OK"/>
    <n v="0"/>
  </r>
  <r>
    <x v="213"/>
    <x v="8"/>
    <s v="Cerdo"/>
    <x v="1"/>
    <s v="1022541"/>
    <x v="198"/>
    <s v="Grasas"/>
    <s v="Grasa Gordura"/>
    <x v="2"/>
    <n v="-405100"/>
    <n v="405100"/>
    <n v="0"/>
    <n v="0"/>
    <n v="405100"/>
    <n v="0"/>
    <n v="18231"/>
    <m/>
    <n v="-18231"/>
    <s v="Pendiente de ingreso"/>
    <n v="0"/>
  </r>
  <r>
    <x v="344"/>
    <x v="8"/>
    <s v="Cerdo"/>
    <x v="1"/>
    <s v="1022550"/>
    <x v="305"/>
    <s v="Huesos"/>
    <s v="Huesos Cuarto Traser"/>
    <x v="8"/>
    <n v="19840"/>
    <n v="0"/>
    <n v="0"/>
    <n v="19840"/>
    <n v="0"/>
    <n v="0"/>
    <m/>
    <m/>
    <n v="0"/>
    <s v="OK"/>
    <n v="0"/>
  </r>
  <r>
    <x v="345"/>
    <x v="8"/>
    <s v="Cerdo"/>
    <x v="1"/>
    <s v="1022561"/>
    <x v="306"/>
    <s v="Lomo"/>
    <s v="Lomo MM Loin"/>
    <x v="8"/>
    <n v="5370"/>
    <n v="0"/>
    <n v="5000"/>
    <n v="3524"/>
    <n v="0"/>
    <n v="5000"/>
    <n v="5000"/>
    <m/>
    <n v="0"/>
    <s v="OK"/>
    <n v="0"/>
  </r>
  <r>
    <x v="346"/>
    <x v="8"/>
    <s v="Cerdo"/>
    <x v="1"/>
    <s v="1022568"/>
    <x v="307"/>
    <s v="Panceta"/>
    <s v="Panceta s/Cuero"/>
    <x v="2"/>
    <n v="-103"/>
    <n v="103"/>
    <n v="0"/>
    <n v="0"/>
    <n v="103"/>
    <n v="0"/>
    <n v="2668"/>
    <m/>
    <n v="-2668"/>
    <s v="Pendiente de ingreso"/>
    <n v="0"/>
  </r>
  <r>
    <x v="347"/>
    <x v="8"/>
    <s v="Cerdo"/>
    <x v="1"/>
    <s v="1022570"/>
    <x v="308"/>
    <s v="Panceta"/>
    <s v="Panceta c/Cuero"/>
    <x v="8"/>
    <n v="-1553"/>
    <n v="1553"/>
    <n v="2000"/>
    <n v="61"/>
    <n v="1553"/>
    <n v="2000"/>
    <n v="2000"/>
    <m/>
    <n v="0"/>
    <s v="OK"/>
    <n v="0"/>
  </r>
  <r>
    <x v="348"/>
    <x v="8"/>
    <s v="Cerdo"/>
    <x v="1"/>
    <s v="1022619"/>
    <x v="309"/>
    <s v="Prolijado"/>
    <s v="Prolijado Malaya"/>
    <x v="5"/>
    <n v="-1942"/>
    <n v="15104"/>
    <n v="13163"/>
    <n v="-3656"/>
    <n v="15104"/>
    <n v="13163"/>
    <n v="15103.728999999999"/>
    <m/>
    <n v="-1940.7289999999994"/>
    <s v="Pendiente de ingreso"/>
    <n v="0"/>
  </r>
  <r>
    <x v="349"/>
    <x v="8"/>
    <s v="Cerdo"/>
    <x v="1"/>
    <s v="1022621"/>
    <x v="310"/>
    <s v="Panceta"/>
    <s v="Panceta s/Cuero"/>
    <x v="8"/>
    <n v="-14265"/>
    <n v="14265"/>
    <n v="0"/>
    <n v="-1525"/>
    <n v="14265"/>
    <n v="0"/>
    <m/>
    <m/>
    <n v="0"/>
    <s v="OK"/>
    <n v="0"/>
  </r>
  <r>
    <x v="629"/>
    <x v="8"/>
    <s v="Cerdo"/>
    <x v="1"/>
    <s v="1022622"/>
    <x v="157"/>
    <s v="Chuleta"/>
    <s v="Chuleta Huesos"/>
    <x v="8"/>
    <n v="10"/>
    <n v="0"/>
    <n v="0"/>
    <n v="10"/>
    <n v="0"/>
    <n v="0"/>
    <m/>
    <m/>
    <n v="0"/>
    <s v="OK"/>
    <n v="0"/>
  </r>
  <r>
    <x v="350"/>
    <x v="8"/>
    <s v="Cerdo"/>
    <x v="1"/>
    <s v="1022636"/>
    <x v="311"/>
    <s v="Huesos"/>
    <s v="Huesos Cuarto Traser"/>
    <x v="2"/>
    <n v="-17014"/>
    <n v="109860"/>
    <n v="96000"/>
    <n v="-14452"/>
    <n v="146561"/>
    <n v="144000"/>
    <n v="160665"/>
    <m/>
    <n v="-16665"/>
    <s v="Pendiente de ingreso"/>
    <n v="0"/>
  </r>
  <r>
    <x v="219"/>
    <x v="8"/>
    <s v="Cerdo"/>
    <x v="1"/>
    <s v="1022637"/>
    <x v="204"/>
    <s v="Huesos"/>
    <s v="Huesos Cuarto Delant"/>
    <x v="2"/>
    <n v="-44346"/>
    <n v="67834"/>
    <n v="23488"/>
    <n v="-3444"/>
    <n v="88902"/>
    <n v="48000"/>
    <n v="59340"/>
    <m/>
    <n v="-11340"/>
    <s v="Pendiente de ingreso"/>
    <n v="0"/>
  </r>
  <r>
    <x v="351"/>
    <x v="8"/>
    <s v="Cerdo"/>
    <x v="1"/>
    <s v="1022639"/>
    <x v="312"/>
    <s v="Cabeza"/>
    <s v="Cabeza Entera"/>
    <x v="2"/>
    <n v="75180"/>
    <n v="1053820"/>
    <n v="1128000"/>
    <n v="1000"/>
    <n v="1053820"/>
    <n v="1128000"/>
    <n v="1136179"/>
    <m/>
    <n v="-8179"/>
    <s v="Pendiente de ingreso"/>
    <n v="0"/>
  </r>
  <r>
    <x v="352"/>
    <x v="8"/>
    <s v="Cerdo"/>
    <x v="1"/>
    <s v="1022640"/>
    <x v="313"/>
    <s v="Cabeza"/>
    <s v="Cabeza Entera"/>
    <x v="2"/>
    <n v="-212226"/>
    <n v="18849"/>
    <n v="0"/>
    <n v="-193377"/>
    <n v="18849"/>
    <n v="0"/>
    <n v="7814"/>
    <m/>
    <n v="-7814"/>
    <s v="Pendiente de ingreso"/>
    <n v="0"/>
  </r>
  <r>
    <x v="353"/>
    <x v="8"/>
    <s v="Cerdo"/>
    <x v="1"/>
    <s v="1022645"/>
    <x v="260"/>
    <s v="Panceta"/>
    <s v="Panceta s/Cuero"/>
    <x v="2"/>
    <m/>
    <m/>
    <m/>
    <n v="865"/>
    <n v="24865"/>
    <n v="24000"/>
    <n v="34717"/>
    <m/>
    <n v="-10717"/>
    <s v="Pendiente de ingreso"/>
    <n v="0"/>
  </r>
  <r>
    <x v="354"/>
    <x v="8"/>
    <s v="Cerdo"/>
    <x v="1"/>
    <s v="1022646"/>
    <x v="259"/>
    <s v="Panceta"/>
    <s v="Panceta s/Cuero"/>
    <x v="2"/>
    <n v="-11072"/>
    <n v="11072"/>
    <n v="0"/>
    <n v="-47210"/>
    <n v="35863"/>
    <n v="72000"/>
    <n v="122754"/>
    <m/>
    <n v="-50754"/>
    <s v="Pendiente de ingreso"/>
    <n v="0"/>
  </r>
  <r>
    <x v="220"/>
    <x v="8"/>
    <s v="Cerdo"/>
    <x v="1"/>
    <s v="1022654"/>
    <x v="205"/>
    <s v="Recortes"/>
    <s v="Recortes No Magro"/>
    <x v="7"/>
    <n v="-46480"/>
    <n v="0"/>
    <n v="0"/>
    <n v="-46480"/>
    <n v="0"/>
    <n v="0"/>
    <m/>
    <m/>
    <n v="0"/>
    <s v="OK"/>
    <n v="0"/>
  </r>
  <r>
    <x v="495"/>
    <x v="8"/>
    <s v="Cerdo"/>
    <x v="1"/>
    <s v="1022657"/>
    <x v="433"/>
    <s v="Chuleta"/>
    <s v="Chuleta Huesos"/>
    <x v="6"/>
    <n v="90"/>
    <n v="0"/>
    <n v="0"/>
    <n v="90"/>
    <n v="0"/>
    <n v="0"/>
    <m/>
    <m/>
    <n v="0"/>
    <s v="OK"/>
    <n v="0"/>
  </r>
  <r>
    <x v="224"/>
    <x v="8"/>
    <s v="Cerdo"/>
    <x v="1"/>
    <s v="1022748"/>
    <x v="208"/>
    <s v="Subprod"/>
    <s v="Subprod Patas-Manos"/>
    <x v="2"/>
    <n v="-91787"/>
    <n v="136999"/>
    <n v="48000"/>
    <n v="-8288"/>
    <n v="155499"/>
    <n v="72000"/>
    <n v="94850"/>
    <m/>
    <n v="-22850"/>
    <s v="Pendiente de ingreso"/>
    <n v="0"/>
  </r>
  <r>
    <x v="355"/>
    <x v="8"/>
    <s v="Cerdo"/>
    <x v="1"/>
    <s v="1022750"/>
    <x v="314"/>
    <s v="Paleta"/>
    <s v="Paleta Pulpa"/>
    <x v="8"/>
    <n v="7245"/>
    <n v="0"/>
    <n v="0"/>
    <n v="7245"/>
    <n v="0"/>
    <n v="0"/>
    <m/>
    <m/>
    <n v="0"/>
    <s v="OK"/>
    <n v="0"/>
  </r>
  <r>
    <x v="356"/>
    <x v="8"/>
    <s v="Cerdo"/>
    <x v="1"/>
    <s v="1022751"/>
    <x v="315"/>
    <s v="Paleta"/>
    <s v="Paleta Entera"/>
    <x v="8"/>
    <n v="-5638"/>
    <n v="20136"/>
    <n v="14498"/>
    <n v="0"/>
    <n v="20136"/>
    <n v="14498"/>
    <n v="14500"/>
    <m/>
    <n v="-2"/>
    <s v="Pendiente de ingreso"/>
    <n v="0"/>
  </r>
  <r>
    <x v="357"/>
    <x v="8"/>
    <s v="Cerdo"/>
    <x v="1"/>
    <s v="1022753"/>
    <x v="316"/>
    <s v="Pernil"/>
    <s v="Pernil Mano"/>
    <x v="2"/>
    <n v="-8773"/>
    <n v="212897"/>
    <n v="216000"/>
    <n v="-11876"/>
    <n v="212897"/>
    <n v="216000"/>
    <n v="267300"/>
    <m/>
    <n v="-51300"/>
    <s v="Pendiente de ingreso"/>
    <n v="0"/>
  </r>
  <r>
    <x v="358"/>
    <x v="8"/>
    <s v="Cerdo"/>
    <x v="1"/>
    <s v="1022767"/>
    <x v="317"/>
    <s v="Grasas"/>
    <s v="Grasa Gordura"/>
    <x v="8"/>
    <n v="-23040"/>
    <n v="22612"/>
    <n v="0"/>
    <n v="-908"/>
    <n v="46612"/>
    <n v="24000"/>
    <n v="24000"/>
    <m/>
    <n v="0"/>
    <s v="OK"/>
    <n v="0"/>
  </r>
  <r>
    <x v="360"/>
    <x v="8"/>
    <s v="Cerdo"/>
    <x v="1"/>
    <s v="1022794"/>
    <x v="319"/>
    <s v="Paleta"/>
    <s v="Paleta Entera"/>
    <x v="8"/>
    <n v="1"/>
    <n v="0"/>
    <n v="0"/>
    <n v="1"/>
    <n v="0"/>
    <n v="0"/>
    <m/>
    <m/>
    <n v="0"/>
    <s v="OK"/>
    <n v="0"/>
  </r>
  <r>
    <x v="230"/>
    <x v="8"/>
    <s v="Cerdo"/>
    <x v="1"/>
    <s v="1022851"/>
    <x v="214"/>
    <s v="Paleta"/>
    <s v="Paleta Entera"/>
    <x v="2"/>
    <n v="11890"/>
    <n v="0"/>
    <n v="0"/>
    <n v="-2354"/>
    <n v="9756"/>
    <n v="24000"/>
    <n v="24000"/>
    <m/>
    <n v="0"/>
    <s v="OK"/>
    <n v="0"/>
  </r>
  <r>
    <x v="367"/>
    <x v="8"/>
    <s v="Cerdo"/>
    <x v="1"/>
    <s v="1022854"/>
    <x v="147"/>
    <s v="Huesos"/>
    <s v="Huesos Cuarto Centra"/>
    <x v="6"/>
    <n v="6797"/>
    <n v="17203"/>
    <n v="24000"/>
    <n v="0"/>
    <n v="17203"/>
    <n v="24000"/>
    <n v="24000"/>
    <m/>
    <n v="0"/>
    <s v="OK"/>
    <n v="0"/>
  </r>
  <r>
    <x v="232"/>
    <x v="8"/>
    <s v="Cerdo"/>
    <x v="1"/>
    <s v="1022856"/>
    <x v="216"/>
    <s v="Grasas"/>
    <s v="Grasa Gordura"/>
    <x v="2"/>
    <n v="9973"/>
    <n v="136422"/>
    <n v="144000"/>
    <n v="-26966"/>
    <n v="136422"/>
    <n v="144000"/>
    <n v="150711"/>
    <m/>
    <n v="-6711"/>
    <s v="Pendiente de ingreso"/>
    <n v="0"/>
  </r>
  <r>
    <x v="536"/>
    <x v="8"/>
    <s v="Cerdo"/>
    <x v="1"/>
    <s v="1022858"/>
    <x v="269"/>
    <s v="Lomo"/>
    <s v="Lomo Centro"/>
    <x v="7"/>
    <n v="671"/>
    <n v="671"/>
    <n v="671"/>
    <n v="671"/>
    <n v="671"/>
    <n v="671"/>
    <m/>
    <m/>
    <n v="671"/>
    <s v="Sobre ingreso"/>
    <n v="0"/>
  </r>
  <r>
    <x v="368"/>
    <x v="8"/>
    <s v="Cerdo"/>
    <x v="1"/>
    <s v="1022863"/>
    <x v="326"/>
    <s v="Lomo"/>
    <s v="Lomo Vetado"/>
    <x v="8"/>
    <n v="-14464"/>
    <n v="114464"/>
    <n v="100000"/>
    <n v="6435"/>
    <n v="114464"/>
    <n v="100000"/>
    <n v="100000"/>
    <m/>
    <n v="0"/>
    <s v="OK"/>
    <n v="0"/>
  </r>
  <r>
    <x v="369"/>
    <x v="8"/>
    <s v="Cerdo"/>
    <x v="1"/>
    <s v="1022864"/>
    <x v="327"/>
    <s v="Lomo"/>
    <s v="Lomo Vetado"/>
    <x v="8"/>
    <n v="42"/>
    <n v="99958"/>
    <n v="100000"/>
    <n v="-6500"/>
    <n v="71958"/>
    <n v="78500"/>
    <n v="78500"/>
    <m/>
    <n v="0"/>
    <s v="OK"/>
    <n v="0"/>
  </r>
  <r>
    <x v="370"/>
    <x v="8"/>
    <s v="Cerdo"/>
    <x v="1"/>
    <s v="1022865"/>
    <x v="328"/>
    <s v="Panceta"/>
    <s v="Panceta s/Cuero"/>
    <x v="8"/>
    <n v="4166"/>
    <n v="0"/>
    <n v="8041"/>
    <n v="-1000"/>
    <n v="0"/>
    <n v="9041"/>
    <n v="9000"/>
    <m/>
    <n v="41"/>
    <s v="Sobre ingreso"/>
    <n v="0"/>
  </r>
  <r>
    <x v="371"/>
    <x v="8"/>
    <s v="Cerdo"/>
    <x v="1"/>
    <s v="1022866"/>
    <x v="329"/>
    <s v="Panceta"/>
    <s v="Panceta s/Cuero"/>
    <x v="8"/>
    <n v="-376"/>
    <n v="376"/>
    <n v="0"/>
    <n v="1271"/>
    <n v="376"/>
    <n v="0"/>
    <m/>
    <m/>
    <n v="0"/>
    <s v="OK"/>
    <n v="0"/>
  </r>
  <r>
    <x v="372"/>
    <x v="8"/>
    <s v="Cerdo"/>
    <x v="1"/>
    <s v="1022883"/>
    <x v="330"/>
    <s v="Chuleta"/>
    <s v="Chuleta Huesos"/>
    <x v="5"/>
    <n v="36389"/>
    <n v="13587"/>
    <n v="47628"/>
    <n v="-4009"/>
    <n v="8587"/>
    <n v="24041"/>
    <n v="9727.8379999999997"/>
    <m/>
    <n v="14313.162"/>
    <s v="Sobre ingreso"/>
    <n v="0"/>
  </r>
  <r>
    <x v="373"/>
    <x v="8"/>
    <s v="Cerdo"/>
    <x v="1"/>
    <s v="1022907"/>
    <x v="331"/>
    <s v="Subprod"/>
    <s v="Subprod Visceras"/>
    <x v="6"/>
    <n v="-21020"/>
    <n v="21020"/>
    <n v="0"/>
    <n v="0"/>
    <n v="21020"/>
    <n v="0"/>
    <m/>
    <m/>
    <n v="0"/>
    <s v="OK"/>
    <n v="0"/>
  </r>
  <r>
    <x v="374"/>
    <x v="8"/>
    <s v="Cerdo"/>
    <x v="1"/>
    <s v="1022914"/>
    <x v="332"/>
    <s v="Grasas"/>
    <s v="Grasa Lomo Tocino"/>
    <x v="8"/>
    <n v="-11377"/>
    <n v="15352"/>
    <n v="3975"/>
    <n v="2548"/>
    <n v="15352"/>
    <n v="0"/>
    <m/>
    <m/>
    <n v="0"/>
    <s v="OK"/>
    <n v="0"/>
  </r>
  <r>
    <x v="375"/>
    <x v="8"/>
    <s v="Cerdo"/>
    <x v="1"/>
    <s v="1022918"/>
    <x v="333"/>
    <s v="Grasas"/>
    <s v="Grasa Lomo Tocino"/>
    <x v="8"/>
    <n v="-7670"/>
    <n v="7670"/>
    <n v="0"/>
    <n v="0"/>
    <n v="54060"/>
    <n v="48000"/>
    <n v="48000"/>
    <m/>
    <n v="0"/>
    <s v="OK"/>
    <n v="0"/>
  </r>
  <r>
    <x v="237"/>
    <x v="8"/>
    <s v="Cerdo"/>
    <x v="1"/>
    <s v="1022919"/>
    <x v="221"/>
    <s v="Lomo"/>
    <s v="Lomo MM Loin"/>
    <x v="8"/>
    <m/>
    <m/>
    <m/>
    <n v="0"/>
    <n v="0"/>
    <n v="55000"/>
    <m/>
    <m/>
    <n v="55000"/>
    <s v="Sobre ingreso"/>
    <n v="0"/>
  </r>
  <r>
    <x v="377"/>
    <x v="8"/>
    <s v="Cerdo"/>
    <x v="1"/>
    <s v="1022936"/>
    <x v="158"/>
    <s v="Filete"/>
    <s v="Filete c/Cabeza"/>
    <x v="2"/>
    <n v="-585"/>
    <n v="585"/>
    <n v="0"/>
    <n v="0"/>
    <n v="2585"/>
    <n v="2000"/>
    <n v="2000"/>
    <m/>
    <n v="0"/>
    <s v="OK"/>
    <n v="0"/>
  </r>
  <r>
    <x v="378"/>
    <x v="8"/>
    <s v="Cerdo"/>
    <x v="1"/>
    <s v="1022939"/>
    <x v="334"/>
    <s v="Cost-Pec"/>
    <s v="Cost-Pec Trozos"/>
    <x v="2"/>
    <n v="8898"/>
    <n v="24000"/>
    <n v="24000"/>
    <n v="8898"/>
    <n v="24000"/>
    <n v="24000"/>
    <n v="60780"/>
    <m/>
    <n v="-36780"/>
    <s v="Pendiente de ingreso"/>
    <n v="0"/>
  </r>
  <r>
    <x v="379"/>
    <x v="8"/>
    <s v="Cerdo"/>
    <x v="1"/>
    <s v="1022940"/>
    <x v="335"/>
    <s v="Pernil"/>
    <s v="Pernil Mano"/>
    <x v="2"/>
    <n v="-6860"/>
    <n v="0"/>
    <n v="0"/>
    <n v="-6860"/>
    <n v="0"/>
    <n v="0"/>
    <n v="3157"/>
    <m/>
    <n v="-3157"/>
    <s v="Pendiente de ingreso"/>
    <n v="0"/>
  </r>
  <r>
    <x v="380"/>
    <x v="8"/>
    <s v="Cerdo"/>
    <x v="1"/>
    <s v="1022941"/>
    <x v="336"/>
    <s v="Pernil"/>
    <s v="Pernil Mano"/>
    <x v="2"/>
    <n v="-12595"/>
    <n v="0"/>
    <n v="0"/>
    <n v="3991"/>
    <n v="16585"/>
    <n v="0"/>
    <n v="9656"/>
    <m/>
    <n v="-9656"/>
    <s v="Pendiente de ingreso"/>
    <n v="0"/>
  </r>
  <r>
    <x v="242"/>
    <x v="8"/>
    <s v="Cerdo"/>
    <x v="1"/>
    <s v="1022943"/>
    <x v="225"/>
    <s v="Lomo"/>
    <s v="Lomo Centro"/>
    <x v="2"/>
    <n v="-13674"/>
    <n v="53674"/>
    <n v="48000"/>
    <n v="-8317"/>
    <n v="87654"/>
    <n v="48000"/>
    <n v="54047"/>
    <m/>
    <n v="-6047"/>
    <s v="Pendiente de ingreso"/>
    <n v="0"/>
  </r>
  <r>
    <x v="243"/>
    <x v="8"/>
    <s v="Cerdo"/>
    <x v="1"/>
    <s v="1022945"/>
    <x v="169"/>
    <s v="Grasas"/>
    <s v="Grasa Interior"/>
    <x v="2"/>
    <n v="-11909"/>
    <n v="307160"/>
    <n v="288000"/>
    <n v="7251"/>
    <n v="307160"/>
    <n v="288000"/>
    <n v="180160"/>
    <m/>
    <n v="107840"/>
    <s v="Sobre ingreso"/>
    <n v="0"/>
  </r>
  <r>
    <x v="382"/>
    <x v="8"/>
    <s v="Cerdo"/>
    <x v="1"/>
    <s v="1022989"/>
    <x v="338"/>
    <s v="Lomo"/>
    <s v="Lomo MM Loin"/>
    <x v="8"/>
    <n v="-18112"/>
    <n v="18112"/>
    <n v="0"/>
    <n v="928"/>
    <n v="18112"/>
    <n v="0"/>
    <m/>
    <m/>
    <n v="0"/>
    <s v="OK"/>
    <n v="0"/>
  </r>
  <r>
    <x v="383"/>
    <x v="8"/>
    <s v="Cerdo"/>
    <x v="1"/>
    <s v="1022995"/>
    <x v="339"/>
    <s v="Panceta"/>
    <s v="Panceta c/Cuero"/>
    <x v="2"/>
    <n v="-2000"/>
    <n v="0"/>
    <n v="0"/>
    <n v="-2000"/>
    <n v="0"/>
    <n v="0"/>
    <m/>
    <m/>
    <n v="0"/>
    <s v="OK"/>
    <n v="0"/>
  </r>
  <r>
    <x v="606"/>
    <x v="8"/>
    <s v="Cerdo"/>
    <x v="1"/>
    <s v="1023019"/>
    <x v="114"/>
    <s v="Cost-Pec"/>
    <s v="Cost-Pec Entero"/>
    <x v="2"/>
    <n v="1934"/>
    <n v="0"/>
    <n v="0"/>
    <n v="1934"/>
    <n v="0"/>
    <n v="0"/>
    <m/>
    <m/>
    <n v="0"/>
    <s v="OK"/>
    <n v="0"/>
  </r>
  <r>
    <x v="249"/>
    <x v="8"/>
    <s v="Cerdo"/>
    <x v="1"/>
    <s v="1023034"/>
    <x v="231"/>
    <s v="Cueros"/>
    <s v="Cuero Forro"/>
    <x v="2"/>
    <n v="-940"/>
    <n v="71359"/>
    <n v="70419"/>
    <n v="-14581"/>
    <n v="154359"/>
    <n v="168000"/>
    <n v="178100"/>
    <m/>
    <n v="-10100"/>
    <s v="Pendiente de ingreso"/>
    <n v="0"/>
  </r>
  <r>
    <x v="250"/>
    <x v="8"/>
    <s v="Cerdo"/>
    <x v="1"/>
    <s v="1023035"/>
    <x v="232"/>
    <s v="Recortes"/>
    <s v="Recortes No Magro"/>
    <x v="2"/>
    <n v="1155"/>
    <n v="0"/>
    <n v="0"/>
    <n v="1155"/>
    <n v="0"/>
    <n v="0"/>
    <n v="2879"/>
    <m/>
    <n v="-2879"/>
    <s v="Pendiente de ingreso"/>
    <n v="0"/>
  </r>
  <r>
    <x v="384"/>
    <x v="8"/>
    <s v="Cerdo"/>
    <x v="1"/>
    <s v="1023047"/>
    <x v="340"/>
    <s v="Lomo"/>
    <s v="Lomo Vetado"/>
    <x v="2"/>
    <n v="21"/>
    <n v="0"/>
    <n v="0"/>
    <n v="21"/>
    <n v="0"/>
    <n v="0"/>
    <m/>
    <m/>
    <n v="0"/>
    <s v="OK"/>
    <n v="0"/>
  </r>
  <r>
    <x v="385"/>
    <x v="8"/>
    <s v="Cerdo"/>
    <x v="1"/>
    <s v="1023050"/>
    <x v="341"/>
    <s v="Lomo"/>
    <s v="Lomo Centro"/>
    <x v="5"/>
    <n v="23"/>
    <n v="0"/>
    <n v="0"/>
    <n v="-20"/>
    <n v="0"/>
    <n v="0"/>
    <m/>
    <m/>
    <n v="0"/>
    <s v="OK"/>
    <n v="0"/>
  </r>
  <r>
    <x v="386"/>
    <x v="8"/>
    <s v="Cerdo"/>
    <x v="1"/>
    <s v="1023066"/>
    <x v="342"/>
    <s v="Chuleta"/>
    <s v="Chuleta Huesos"/>
    <x v="2"/>
    <m/>
    <m/>
    <m/>
    <n v="0"/>
    <n v="5000"/>
    <n v="5000"/>
    <n v="5000"/>
    <m/>
    <n v="0"/>
    <s v="OK"/>
    <n v="0"/>
  </r>
  <r>
    <x v="387"/>
    <x v="8"/>
    <s v="Cerdo"/>
    <x v="1"/>
    <s v="1023093"/>
    <x v="322"/>
    <s v="Recortes"/>
    <s v="Recortes No Magro"/>
    <x v="2"/>
    <n v="4205"/>
    <n v="64626"/>
    <n v="72000"/>
    <n v="-3170"/>
    <n v="64626"/>
    <n v="72000"/>
    <n v="98921"/>
    <m/>
    <n v="-26921"/>
    <s v="Pendiente de ingreso"/>
    <n v="0"/>
  </r>
  <r>
    <x v="388"/>
    <x v="8"/>
    <s v="Cerdo"/>
    <x v="1"/>
    <s v="1023102"/>
    <x v="343"/>
    <s v="Lomo"/>
    <s v="Lomo MM Loin"/>
    <x v="8"/>
    <n v="-13255"/>
    <n v="13255"/>
    <n v="0"/>
    <n v="-16095"/>
    <n v="13255"/>
    <n v="0"/>
    <m/>
    <m/>
    <n v="0"/>
    <s v="OK"/>
    <n v="0"/>
  </r>
  <r>
    <x v="256"/>
    <x v="8"/>
    <s v="Cerdo"/>
    <x v="1"/>
    <s v="1023109"/>
    <x v="198"/>
    <s v="Grasas"/>
    <s v="Grasa Gordura"/>
    <x v="2"/>
    <n v="-66266"/>
    <n v="21578"/>
    <n v="0"/>
    <n v="-44689"/>
    <n v="21578"/>
    <n v="0"/>
    <n v="9098"/>
    <m/>
    <n v="-9098"/>
    <s v="Pendiente de ingreso"/>
    <n v="0"/>
  </r>
  <r>
    <x v="257"/>
    <x v="8"/>
    <s v="Cerdo"/>
    <x v="1"/>
    <s v="1023110"/>
    <x v="238"/>
    <s v="Cueros"/>
    <s v="Cuero Forro"/>
    <x v="2"/>
    <n v="27122"/>
    <n v="0"/>
    <n v="14587"/>
    <n v="-8878"/>
    <n v="0"/>
    <n v="36000"/>
    <n v="69979"/>
    <m/>
    <n v="-33979"/>
    <s v="Pendiente de ingreso"/>
    <n v="0"/>
  </r>
  <r>
    <x v="258"/>
    <x v="8"/>
    <s v="Cerdo"/>
    <x v="1"/>
    <s v="1023111"/>
    <x v="239"/>
    <s v="Grasas"/>
    <s v="Grasa Forro"/>
    <x v="2"/>
    <n v="-8073"/>
    <n v="8073"/>
    <n v="0"/>
    <n v="-12613"/>
    <n v="19460"/>
    <n v="24000"/>
    <n v="35342"/>
    <m/>
    <n v="-11342"/>
    <s v="Pendiente de ingreso"/>
    <n v="0"/>
  </r>
  <r>
    <x v="389"/>
    <x v="8"/>
    <s v="Cerdo"/>
    <x v="1"/>
    <s v="1023123"/>
    <x v="344"/>
    <s v="Lomo"/>
    <s v="Lomo Vetado"/>
    <x v="8"/>
    <n v="214"/>
    <n v="0"/>
    <n v="214"/>
    <n v="-6217"/>
    <n v="6000"/>
    <n v="6214"/>
    <n v="6000"/>
    <m/>
    <n v="214"/>
    <s v="Sobre ingreso"/>
    <n v="0"/>
  </r>
  <r>
    <x v="390"/>
    <x v="8"/>
    <s v="Cerdo"/>
    <x v="1"/>
    <s v="1023126"/>
    <x v="345"/>
    <s v="Recortes"/>
    <s v="Recortes No Magro"/>
    <x v="2"/>
    <n v="-8275"/>
    <n v="8275"/>
    <n v="0"/>
    <n v="0"/>
    <n v="8275"/>
    <n v="0"/>
    <n v="3180"/>
    <m/>
    <n v="-3180"/>
    <s v="Pendiente de ingreso"/>
    <n v="0"/>
  </r>
  <r>
    <x v="393"/>
    <x v="8"/>
    <s v="Cerdo"/>
    <x v="1"/>
    <s v="1023143"/>
    <x v="321"/>
    <s v="Prolijado"/>
    <s v="Prolijado Plateada"/>
    <x v="2"/>
    <n v="-101"/>
    <n v="1000"/>
    <n v="899"/>
    <n v="0"/>
    <n v="1000"/>
    <n v="899"/>
    <n v="2419"/>
    <m/>
    <n v="-1520"/>
    <s v="Pendiente de ingreso"/>
    <n v="0"/>
  </r>
  <r>
    <x v="394"/>
    <x v="8"/>
    <s v="Cerdo"/>
    <x v="1"/>
    <s v="1023157"/>
    <x v="348"/>
    <s v="Grasas"/>
    <s v="Grasa Lomo Tocino"/>
    <x v="2"/>
    <n v="-900"/>
    <n v="900"/>
    <n v="0"/>
    <n v="0"/>
    <n v="900"/>
    <n v="0"/>
    <n v="2600"/>
    <m/>
    <n v="-2600"/>
    <s v="Pendiente de ingreso"/>
    <n v="0"/>
  </r>
  <r>
    <x v="474"/>
    <x v="8"/>
    <s v="Cerdo"/>
    <x v="1"/>
    <s v="1023184"/>
    <x v="418"/>
    <s v="Lomo"/>
    <s v="Lomo CC Loin"/>
    <x v="8"/>
    <n v="35"/>
    <n v="965"/>
    <n v="1000"/>
    <n v="0"/>
    <n v="965"/>
    <n v="1000"/>
    <n v="1000"/>
    <m/>
    <n v="0"/>
    <s v="OK"/>
    <n v="0"/>
  </r>
  <r>
    <x v="397"/>
    <x v="8"/>
    <s v="Cerdo"/>
    <x v="1"/>
    <s v="1023190"/>
    <x v="349"/>
    <s v="Subprod"/>
    <s v="Subprod Visceras"/>
    <x v="5"/>
    <n v="-1404"/>
    <n v="150560"/>
    <n v="151181"/>
    <n v="-17000"/>
    <n v="150560"/>
    <n v="168181"/>
    <n v="166337.17199999999"/>
    <m/>
    <n v="1843.8280000000086"/>
    <s v="Sobre ingreso"/>
    <n v="0"/>
  </r>
  <r>
    <x v="633"/>
    <x v="8"/>
    <s v="Cerdo"/>
    <x v="1"/>
    <s v="1023212"/>
    <x v="298"/>
    <s v="Huesos"/>
    <s v="Huesos Cuarto Centra"/>
    <x v="1"/>
    <n v="4420"/>
    <n v="0"/>
    <n v="0"/>
    <n v="4420"/>
    <n v="0"/>
    <n v="0"/>
    <m/>
    <m/>
    <n v="0"/>
    <s v="OK"/>
    <n v="0"/>
  </r>
  <r>
    <x v="585"/>
    <x v="8"/>
    <s v="Cerdo"/>
    <x v="1"/>
    <s v="1023218"/>
    <x v="508"/>
    <s v="Subprod"/>
    <s v="Subprod Visceras"/>
    <x v="6"/>
    <n v="-372"/>
    <n v="48372"/>
    <n v="48000"/>
    <n v="0"/>
    <n v="48372"/>
    <n v="48000"/>
    <n v="48000"/>
    <m/>
    <n v="0"/>
    <s v="OK"/>
    <n v="0"/>
  </r>
  <r>
    <x v="567"/>
    <x v="8"/>
    <s v="Cerdo"/>
    <x v="1"/>
    <s v="1023219"/>
    <x v="174"/>
    <s v="Pernil"/>
    <s v="Pernil Pierna"/>
    <x v="6"/>
    <n v="9858"/>
    <n v="14142"/>
    <n v="24000"/>
    <n v="0"/>
    <n v="14142"/>
    <n v="24000"/>
    <n v="24000"/>
    <m/>
    <n v="0"/>
    <s v="OK"/>
    <n v="0"/>
  </r>
  <r>
    <x v="398"/>
    <x v="8"/>
    <s v="Cerdo"/>
    <x v="1"/>
    <s v="1023247"/>
    <x v="350"/>
    <s v="Panceta"/>
    <s v="Panceta s/Cuero"/>
    <x v="8"/>
    <n v="1835"/>
    <n v="0"/>
    <n v="1000"/>
    <n v="835"/>
    <n v="0"/>
    <n v="1000"/>
    <n v="1000"/>
    <m/>
    <n v="0"/>
    <s v="OK"/>
    <n v="0"/>
  </r>
  <r>
    <x v="399"/>
    <x v="8"/>
    <s v="Cerdo"/>
    <x v="1"/>
    <s v="1023257"/>
    <x v="351"/>
    <s v="Recortes"/>
    <s v="Recortes No Magro"/>
    <x v="6"/>
    <n v="2413"/>
    <n v="0"/>
    <n v="0"/>
    <n v="2413"/>
    <n v="0"/>
    <n v="0"/>
    <m/>
    <m/>
    <n v="0"/>
    <s v="OK"/>
    <n v="0"/>
  </r>
  <r>
    <x v="400"/>
    <x v="8"/>
    <s v="Cerdo"/>
    <x v="1"/>
    <s v="1023265"/>
    <x v="352"/>
    <s v="Cost-Pec"/>
    <s v="Cost-Pec Trozos"/>
    <x v="8"/>
    <n v="-934"/>
    <n v="8734"/>
    <n v="10000"/>
    <n v="-2200"/>
    <n v="8734"/>
    <n v="10000"/>
    <n v="10000"/>
    <m/>
    <n v="0"/>
    <s v="OK"/>
    <n v="0"/>
  </r>
  <r>
    <x v="649"/>
    <x v="8"/>
    <s v="Cerdo"/>
    <x v="1"/>
    <s v="1023269"/>
    <x v="553"/>
    <s v="Pierna"/>
    <s v="Pierna Pulpa Fina"/>
    <x v="8"/>
    <m/>
    <m/>
    <m/>
    <n v="0"/>
    <n v="10000"/>
    <n v="10000"/>
    <n v="10000"/>
    <m/>
    <n v="0"/>
    <s v="OK"/>
    <n v="0"/>
  </r>
  <r>
    <x v="401"/>
    <x v="8"/>
    <s v="Cerdo"/>
    <x v="1"/>
    <s v="1023273"/>
    <x v="353"/>
    <s v="Pierna"/>
    <s v="Pierna Pulpa Fina"/>
    <x v="5"/>
    <n v="-35716"/>
    <n v="45000"/>
    <n v="7288"/>
    <n v="-17"/>
    <n v="45000"/>
    <n v="7288"/>
    <n v="7308"/>
    <m/>
    <n v="-20"/>
    <s v="Pendiente de ingreso"/>
    <n v="0"/>
  </r>
  <r>
    <x v="402"/>
    <x v="8"/>
    <s v="Cerdo"/>
    <x v="1"/>
    <s v="1023274"/>
    <x v="354"/>
    <s v="Pierna"/>
    <s v="Pierna Pulpa Fina"/>
    <x v="5"/>
    <n v="-5798"/>
    <n v="34146"/>
    <n v="28349"/>
    <n v="-1160"/>
    <n v="34146"/>
    <n v="28349"/>
    <n v="28416"/>
    <m/>
    <n v="-67"/>
    <s v="Pendiente de ingreso"/>
    <n v="0"/>
  </r>
  <r>
    <x v="538"/>
    <x v="8"/>
    <s v="Cerdo"/>
    <x v="1"/>
    <s v="1023276"/>
    <x v="472"/>
    <s v="Pierna"/>
    <s v="Pierna Pulpa Fina"/>
    <x v="5"/>
    <n v="-9927"/>
    <n v="18000"/>
    <n v="18144"/>
    <n v="-6490"/>
    <n v="18000"/>
    <n v="18144"/>
    <n v="18145"/>
    <m/>
    <n v="-1"/>
    <s v="Pendiente de ingreso"/>
    <n v="0"/>
  </r>
  <r>
    <x v="608"/>
    <x v="8"/>
    <s v="Cerdo"/>
    <x v="1"/>
    <s v="1023284"/>
    <x v="137"/>
    <s v="Subprod"/>
    <s v="Subprod Visceras"/>
    <x v="6"/>
    <n v="23670"/>
    <n v="0"/>
    <n v="0"/>
    <n v="23670"/>
    <n v="0"/>
    <n v="0"/>
    <m/>
    <m/>
    <n v="0"/>
    <s v="OK"/>
    <n v="0"/>
  </r>
  <r>
    <x v="403"/>
    <x v="8"/>
    <s v="Cerdo"/>
    <x v="1"/>
    <s v="1023290"/>
    <x v="355"/>
    <s v="Huesos"/>
    <s v="Huesos Cuarto Traser"/>
    <x v="2"/>
    <n v="-5119"/>
    <n v="0"/>
    <n v="0"/>
    <n v="-5119"/>
    <n v="0"/>
    <n v="0"/>
    <m/>
    <m/>
    <n v="0"/>
    <s v="OK"/>
    <n v="0"/>
  </r>
  <r>
    <x v="404"/>
    <x v="8"/>
    <s v="Cerdo"/>
    <x v="1"/>
    <s v="1023291"/>
    <x v="356"/>
    <s v="Huesos"/>
    <s v="Huesos Cuarto Centra"/>
    <x v="2"/>
    <n v="-16696"/>
    <n v="34524"/>
    <n v="17829"/>
    <n v="-6171"/>
    <n v="34524"/>
    <n v="24000"/>
    <n v="24000"/>
    <m/>
    <n v="0"/>
    <s v="OK"/>
    <n v="0"/>
  </r>
  <r>
    <x v="405"/>
    <x v="8"/>
    <s v="Cerdo"/>
    <x v="1"/>
    <s v="1023302"/>
    <x v="169"/>
    <s v="Grasas"/>
    <s v="Grasa Interior"/>
    <x v="6"/>
    <n v="2639"/>
    <n v="86184"/>
    <n v="96000"/>
    <n v="-7177"/>
    <n v="86184"/>
    <n v="96000"/>
    <n v="144000"/>
    <m/>
    <n v="-48000"/>
    <s v="Pendiente de ingreso"/>
    <n v="0"/>
  </r>
  <r>
    <x v="264"/>
    <x v="8"/>
    <s v="Cerdo"/>
    <x v="1"/>
    <s v="1023306"/>
    <x v="195"/>
    <s v="Cueros"/>
    <s v="Cuero Mixto"/>
    <x v="2"/>
    <n v="-518184"/>
    <n v="0"/>
    <n v="0"/>
    <n v="-254184"/>
    <n v="264000"/>
    <n v="0"/>
    <m/>
    <m/>
    <n v="0"/>
    <s v="OK"/>
    <n v="0"/>
  </r>
  <r>
    <x v="406"/>
    <x v="8"/>
    <s v="Cerdo"/>
    <x v="1"/>
    <s v="1023318"/>
    <x v="357"/>
    <s v="Recortes"/>
    <s v="Recortes No Magro"/>
    <x v="6"/>
    <n v="-1290"/>
    <n v="1290"/>
    <n v="0"/>
    <n v="0"/>
    <n v="1290"/>
    <n v="0"/>
    <m/>
    <m/>
    <n v="0"/>
    <s v="OK"/>
    <n v="0"/>
  </r>
  <r>
    <x v="407"/>
    <x v="8"/>
    <s v="Cerdo"/>
    <x v="1"/>
    <s v="1023319"/>
    <x v="358"/>
    <s v="Recortes"/>
    <s v="Recortes No Magro"/>
    <x v="6"/>
    <n v="1620"/>
    <n v="22501"/>
    <n v="24121"/>
    <n v="0"/>
    <n v="22501"/>
    <n v="24121"/>
    <n v="24000"/>
    <m/>
    <n v="121"/>
    <s v="Sobre ingreso"/>
    <n v="0"/>
  </r>
  <r>
    <x v="475"/>
    <x v="8"/>
    <s v="Cerdo"/>
    <x v="1"/>
    <s v="1023324"/>
    <x v="263"/>
    <s v="Pierna"/>
    <s v="Pierna Pulpa"/>
    <x v="6"/>
    <n v="-87166"/>
    <n v="0"/>
    <n v="0"/>
    <m/>
    <m/>
    <m/>
    <n v="48004"/>
    <m/>
    <n v="-48004"/>
    <s v="Pendiente de ingreso"/>
    <n v="0"/>
  </r>
  <r>
    <x v="499"/>
    <x v="8"/>
    <s v="Cerdo"/>
    <x v="1"/>
    <s v="1023343"/>
    <x v="437"/>
    <s v="Recortes"/>
    <s v="Recortes No Magro"/>
    <x v="6"/>
    <n v="-13653"/>
    <n v="157653"/>
    <n v="144000"/>
    <n v="-12000"/>
    <n v="145653"/>
    <n v="144000"/>
    <n v="168014"/>
    <m/>
    <n v="-24014"/>
    <s v="Pendiente de ingreso"/>
    <n v="0"/>
  </r>
  <r>
    <x v="476"/>
    <x v="8"/>
    <s v="Cerdo"/>
    <x v="1"/>
    <s v="1023353"/>
    <x v="253"/>
    <s v="Paleta"/>
    <s v="Paleta Pulpa"/>
    <x v="7"/>
    <n v="10070"/>
    <n v="0"/>
    <n v="0"/>
    <n v="10070"/>
    <n v="0"/>
    <n v="0"/>
    <m/>
    <m/>
    <n v="0"/>
    <s v="OK"/>
    <n v="0"/>
  </r>
  <r>
    <x v="539"/>
    <x v="8"/>
    <s v="Cerdo"/>
    <x v="1"/>
    <s v="1023354"/>
    <x v="473"/>
    <s v="Pernil"/>
    <s v="Pernil Mano"/>
    <x v="2"/>
    <n v="-73885"/>
    <n v="0"/>
    <n v="0"/>
    <n v="-73885"/>
    <n v="0"/>
    <n v="0"/>
    <m/>
    <m/>
    <n v="0"/>
    <s v="OK"/>
    <n v="0"/>
  </r>
  <r>
    <x v="529"/>
    <x v="8"/>
    <s v="Cerdo"/>
    <x v="1"/>
    <s v="1023362"/>
    <x v="465"/>
    <s v="Vara Gordo"/>
    <s v="Vara Cuarto Delanter"/>
    <x v="2"/>
    <n v="-6930"/>
    <n v="0"/>
    <n v="0"/>
    <n v="-6930"/>
    <n v="0"/>
    <n v="0"/>
    <m/>
    <m/>
    <n v="0"/>
    <s v="OK"/>
    <n v="0"/>
  </r>
  <r>
    <x v="530"/>
    <x v="8"/>
    <s v="Cerdo"/>
    <x v="1"/>
    <s v="1023363"/>
    <x v="466"/>
    <s v="Vara Gordo"/>
    <s v="Vara Cuarto Trasero"/>
    <x v="2"/>
    <n v="-6112"/>
    <n v="0"/>
    <n v="0"/>
    <n v="-6112"/>
    <n v="0"/>
    <n v="0"/>
    <m/>
    <m/>
    <n v="0"/>
    <s v="OK"/>
    <n v="0"/>
  </r>
  <r>
    <x v="540"/>
    <x v="8"/>
    <s v="Cerdo"/>
    <x v="1"/>
    <s v="1023364"/>
    <x v="474"/>
    <s v="Subprod"/>
    <s v="Subprod Patas-Manos"/>
    <x v="2"/>
    <n v="-64"/>
    <n v="0"/>
    <n v="0"/>
    <n v="-64"/>
    <n v="0"/>
    <n v="0"/>
    <m/>
    <m/>
    <n v="0"/>
    <s v="OK"/>
    <n v="0"/>
  </r>
  <r>
    <x v="541"/>
    <x v="8"/>
    <s v="Cerdo"/>
    <x v="1"/>
    <s v="1023365"/>
    <x v="475"/>
    <s v="Grasas"/>
    <s v="Grasa Interior"/>
    <x v="2"/>
    <n v="186"/>
    <n v="0"/>
    <n v="0"/>
    <n v="186"/>
    <n v="0"/>
    <n v="0"/>
    <m/>
    <m/>
    <n v="0"/>
    <s v="OK"/>
    <n v="0"/>
  </r>
  <r>
    <x v="542"/>
    <x v="8"/>
    <s v="Cerdo"/>
    <x v="1"/>
    <s v="1023366"/>
    <x v="476"/>
    <s v="Subprod"/>
    <s v="Subprod Patas-Manos"/>
    <x v="2"/>
    <n v="-187"/>
    <n v="0"/>
    <n v="0"/>
    <n v="-187"/>
    <n v="0"/>
    <n v="0"/>
    <m/>
    <m/>
    <n v="0"/>
    <s v="OK"/>
    <n v="0"/>
  </r>
  <r>
    <x v="543"/>
    <x v="8"/>
    <s v="Cerdo"/>
    <x v="1"/>
    <s v="1023367"/>
    <x v="477"/>
    <s v="Cabeza"/>
    <s v="Cabeza Entera"/>
    <x v="2"/>
    <n v="-242"/>
    <n v="0"/>
    <n v="0"/>
    <n v="-242"/>
    <n v="0"/>
    <n v="0"/>
    <m/>
    <m/>
    <n v="0"/>
    <s v="OK"/>
    <n v="0"/>
  </r>
  <r>
    <x v="531"/>
    <x v="8"/>
    <s v="Cerdo"/>
    <x v="1"/>
    <s v="1023368"/>
    <x v="467"/>
    <s v="Vara Gordo"/>
    <s v="Vara Cuarto Central"/>
    <x v="2"/>
    <n v="-5826"/>
    <n v="0"/>
    <n v="0"/>
    <n v="-5826"/>
    <n v="0"/>
    <n v="0"/>
    <m/>
    <m/>
    <n v="0"/>
    <s v="OK"/>
    <n v="0"/>
  </r>
  <r>
    <x v="634"/>
    <x v="8"/>
    <s v="Cerdo"/>
    <x v="1"/>
    <s v="1023373"/>
    <x v="543"/>
    <s v="Pernil"/>
    <s v="Pernil Mano"/>
    <x v="2"/>
    <n v="-43190"/>
    <n v="57800"/>
    <n v="24000"/>
    <n v="-9390"/>
    <n v="57800"/>
    <n v="24000"/>
    <n v="46990"/>
    <m/>
    <n v="-22990"/>
    <s v="Pendiente de ingreso"/>
    <n v="0"/>
  </r>
  <r>
    <x v="544"/>
    <x v="8"/>
    <s v="Cerdo"/>
    <x v="1"/>
    <s v="1023375"/>
    <x v="478"/>
    <s v="Subprod"/>
    <s v="Subprod Tripa"/>
    <x v="6"/>
    <n v="-8254"/>
    <n v="15352"/>
    <n v="0"/>
    <n v="7099"/>
    <n v="15352"/>
    <n v="0"/>
    <m/>
    <m/>
    <n v="0"/>
    <s v="OK"/>
    <n v="0"/>
  </r>
  <r>
    <x v="500"/>
    <x v="8"/>
    <s v="Cerdo"/>
    <x v="1"/>
    <s v="1023383"/>
    <x v="438"/>
    <s v="Subprod"/>
    <s v="Subprod Visceras"/>
    <x v="6"/>
    <n v="4765"/>
    <n v="0"/>
    <n v="0"/>
    <n v="4765"/>
    <n v="0"/>
    <n v="0"/>
    <m/>
    <m/>
    <n v="0"/>
    <s v="OK"/>
    <n v="0"/>
  </r>
  <r>
    <x v="568"/>
    <x v="8"/>
    <s v="Cerdo"/>
    <x v="1"/>
    <s v="1023387"/>
    <x v="132"/>
    <s v="Recortes"/>
    <s v="Recortes No Magro"/>
    <x v="7"/>
    <n v="-24000"/>
    <n v="0"/>
    <n v="0"/>
    <n v="-24000"/>
    <n v="0"/>
    <n v="0"/>
    <m/>
    <m/>
    <n v="0"/>
    <s v="OK"/>
    <n v="0"/>
  </r>
  <r>
    <x v="546"/>
    <x v="8"/>
    <s v="Cerdo"/>
    <x v="1"/>
    <s v="1023389"/>
    <x v="479"/>
    <s v="Recortes"/>
    <s v="Recortes No Magro"/>
    <x v="7"/>
    <n v="-586"/>
    <n v="586"/>
    <n v="0"/>
    <n v="0"/>
    <n v="586"/>
    <n v="0"/>
    <m/>
    <m/>
    <n v="0"/>
    <s v="OK"/>
    <n v="0"/>
  </r>
  <r>
    <x v="493"/>
    <x v="8"/>
    <s v="Cerdo"/>
    <x v="1"/>
    <s v="1023391"/>
    <x v="205"/>
    <s v="Recortes"/>
    <s v="Recortes No Magro"/>
    <x v="7"/>
    <n v="-2557"/>
    <n v="2557"/>
    <n v="0"/>
    <n v="0"/>
    <n v="2557"/>
    <n v="0"/>
    <m/>
    <m/>
    <n v="0"/>
    <s v="OK"/>
    <n v="0"/>
  </r>
  <r>
    <x v="569"/>
    <x v="8"/>
    <s v="Cerdo"/>
    <x v="1"/>
    <s v="1023400"/>
    <x v="497"/>
    <s v="Pierna"/>
    <s v="Pierna Pulpa"/>
    <x v="7"/>
    <n v="-18737"/>
    <n v="0"/>
    <n v="0"/>
    <n v="-18737"/>
    <n v="0"/>
    <n v="0"/>
    <n v="4005"/>
    <m/>
    <n v="-4005"/>
    <s v="Pendiente de ingreso"/>
    <n v="0"/>
  </r>
  <r>
    <x v="610"/>
    <x v="8"/>
    <s v="Cerdo"/>
    <x v="1"/>
    <s v="1023409"/>
    <x v="157"/>
    <s v="Chuleta"/>
    <s v="Chuleta Huesos"/>
    <x v="6"/>
    <n v="-27355"/>
    <n v="19355"/>
    <n v="0"/>
    <n v="-8000"/>
    <n v="19355"/>
    <n v="0"/>
    <m/>
    <m/>
    <n v="0"/>
    <s v="OK"/>
    <n v="0"/>
  </r>
  <r>
    <x v="586"/>
    <x v="8"/>
    <s v="Cerdo"/>
    <x v="1"/>
    <s v="1023411"/>
    <x v="509"/>
    <s v="Pierna"/>
    <s v="Pierna Pulpa Fina"/>
    <x v="2"/>
    <n v="-32533"/>
    <n v="152533"/>
    <n v="120000"/>
    <n v="-39467"/>
    <n v="141533"/>
    <n v="120000"/>
    <n v="147166"/>
    <m/>
    <n v="-27166"/>
    <s v="Pendiente de ingreso"/>
    <n v="0"/>
  </r>
  <r>
    <x v="587"/>
    <x v="8"/>
    <s v="Cerdo"/>
    <x v="1"/>
    <s v="1023412"/>
    <x v="510"/>
    <s v="Pierna"/>
    <s v="Pierna Pulpa"/>
    <x v="2"/>
    <n v="-6248"/>
    <n v="120000"/>
    <n v="120000"/>
    <n v="-41470"/>
    <n v="120000"/>
    <n v="120000"/>
    <n v="133304"/>
    <m/>
    <n v="-13304"/>
    <s v="Pendiente de ingreso"/>
    <n v="0"/>
  </r>
  <r>
    <x v="588"/>
    <x v="8"/>
    <s v="Cerdo"/>
    <x v="1"/>
    <s v="1023417"/>
    <x v="511"/>
    <s v="Pierna"/>
    <s v="Pierna Pulpa"/>
    <x v="7"/>
    <m/>
    <m/>
    <m/>
    <n v="-15769"/>
    <n v="0"/>
    <n v="52000"/>
    <n v="68059.5"/>
    <m/>
    <n v="-16059.5"/>
    <s v="Pendiente de ingreso"/>
    <n v="0"/>
  </r>
  <r>
    <x v="611"/>
    <x v="8"/>
    <s v="Cerdo"/>
    <x v="1"/>
    <s v="1023421"/>
    <x v="114"/>
    <s v="Cost-Pec"/>
    <s v="Cost-Pec Entero"/>
    <x v="6"/>
    <n v="184"/>
    <n v="0"/>
    <n v="184"/>
    <n v="0"/>
    <n v="0"/>
    <n v="184"/>
    <m/>
    <m/>
    <n v="184"/>
    <s v="Sobre ingreso"/>
    <n v="0"/>
  </r>
  <r>
    <x v="637"/>
    <x v="8"/>
    <s v="Cerdo"/>
    <x v="1"/>
    <s v="1023432"/>
    <x v="207"/>
    <s v="Pierna"/>
    <s v="Pierna Pulpa"/>
    <x v="6"/>
    <n v="-23979"/>
    <n v="0"/>
    <n v="0"/>
    <n v="-23979"/>
    <n v="0"/>
    <n v="0"/>
    <m/>
    <m/>
    <n v="0"/>
    <s v="OK"/>
    <n v="0"/>
  </r>
  <r>
    <x v="650"/>
    <x v="8"/>
    <s v="Cerdo"/>
    <x v="1"/>
    <s v="1023445"/>
    <x v="250"/>
    <s v="Lomo"/>
    <s v="Lomo Vetado"/>
    <x v="7"/>
    <m/>
    <m/>
    <m/>
    <m/>
    <m/>
    <m/>
    <n v="20015.099999999999"/>
    <m/>
    <n v="-20015.099999999999"/>
    <s v="Pendiente de ingreso"/>
    <n v="0"/>
  </r>
  <r>
    <x v="651"/>
    <x v="8"/>
    <s v="Cerdo"/>
    <x v="1"/>
    <s v="1023446"/>
    <x v="554"/>
    <s v="Panceta"/>
    <s v="Panceta c/Cuero"/>
    <x v="5"/>
    <m/>
    <m/>
    <m/>
    <n v="0"/>
    <n v="22140"/>
    <n v="22140"/>
    <n v="22140"/>
    <m/>
    <n v="0"/>
    <s v="OK"/>
    <n v="0"/>
  </r>
  <r>
    <x v="93"/>
    <x v="8"/>
    <s v="Cerdo"/>
    <x v="2"/>
    <s v="1020086"/>
    <x v="84"/>
    <s v="Lomo"/>
    <s v="Lomo Centro"/>
    <x v="0"/>
    <m/>
    <m/>
    <m/>
    <m/>
    <m/>
    <m/>
    <m/>
    <n v="105836.64200000001"/>
    <n v="0"/>
    <s v="OK"/>
    <n v="0"/>
  </r>
  <r>
    <x v="94"/>
    <x v="8"/>
    <s v="Cerdo"/>
    <x v="2"/>
    <s v="1020105"/>
    <x v="85"/>
    <s v="Lomo"/>
    <s v="Lomo Centro"/>
    <x v="9"/>
    <m/>
    <m/>
    <m/>
    <m/>
    <m/>
    <m/>
    <m/>
    <n v="81137.881999999998"/>
    <n v="0"/>
    <s v="OK"/>
    <n v="0"/>
  </r>
  <r>
    <x v="95"/>
    <x v="8"/>
    <s v="Cerdo"/>
    <x v="2"/>
    <s v="1020110"/>
    <x v="86"/>
    <s v="Lomo"/>
    <s v="Lomo MM Loin"/>
    <x v="9"/>
    <m/>
    <m/>
    <m/>
    <m/>
    <m/>
    <m/>
    <m/>
    <n v="490284.62699999998"/>
    <n v="0"/>
    <s v="OK"/>
    <n v="0"/>
  </r>
  <r>
    <x v="96"/>
    <x v="8"/>
    <s v="Cerdo"/>
    <x v="2"/>
    <s v="1020284"/>
    <x v="87"/>
    <s v="Pierna"/>
    <s v="Pierna Pulpa Fina"/>
    <x v="9"/>
    <m/>
    <m/>
    <m/>
    <m/>
    <m/>
    <m/>
    <m/>
    <n v="5241.0349999999999"/>
    <n v="0"/>
    <s v="OK"/>
    <n v="0"/>
  </r>
  <r>
    <x v="97"/>
    <x v="8"/>
    <s v="Cerdo"/>
    <x v="2"/>
    <s v="1020326"/>
    <x v="88"/>
    <s v="Paleta"/>
    <s v="Paleta Pulpa"/>
    <x v="9"/>
    <m/>
    <m/>
    <m/>
    <m/>
    <m/>
    <m/>
    <m/>
    <n v="244546.598"/>
    <n v="0"/>
    <s v="OK"/>
    <n v="0"/>
  </r>
  <r>
    <x v="98"/>
    <x v="8"/>
    <s v="Cerdo"/>
    <x v="2"/>
    <s v="1020339"/>
    <x v="89"/>
    <s v="Grasas"/>
    <s v="Grasa Lomo Tocino"/>
    <x v="0"/>
    <m/>
    <m/>
    <m/>
    <m/>
    <m/>
    <m/>
    <m/>
    <n v="138307"/>
    <n v="0"/>
    <s v="OK"/>
    <n v="0"/>
  </r>
  <r>
    <x v="100"/>
    <x v="8"/>
    <s v="Cerdo"/>
    <x v="2"/>
    <s v="1020352"/>
    <x v="91"/>
    <s v="Cueros"/>
    <s v="Cuero Panceta"/>
    <x v="0"/>
    <m/>
    <m/>
    <m/>
    <m/>
    <m/>
    <m/>
    <m/>
    <n v="53604.623"/>
    <n v="0"/>
    <s v="OK"/>
    <n v="0"/>
  </r>
  <r>
    <x v="101"/>
    <x v="8"/>
    <s v="Cerdo"/>
    <x v="2"/>
    <s v="1020367"/>
    <x v="92"/>
    <s v="Grasas"/>
    <s v="Grasa Gordura"/>
    <x v="0"/>
    <m/>
    <m/>
    <m/>
    <m/>
    <m/>
    <m/>
    <m/>
    <n v="68705.813999999998"/>
    <n v="0"/>
    <s v="OK"/>
    <n v="0"/>
  </r>
  <r>
    <x v="102"/>
    <x v="8"/>
    <s v="Cerdo"/>
    <x v="2"/>
    <s v="1020412"/>
    <x v="93"/>
    <s v="Recortes"/>
    <s v="Recortes No Magro"/>
    <x v="0"/>
    <m/>
    <m/>
    <m/>
    <m/>
    <m/>
    <m/>
    <m/>
    <n v="213744.538"/>
    <n v="0"/>
    <s v="OK"/>
    <n v="0"/>
  </r>
  <r>
    <x v="103"/>
    <x v="8"/>
    <s v="Cerdo"/>
    <x v="2"/>
    <s v="1020589"/>
    <x v="94"/>
    <s v="Lomo"/>
    <s v="Lomo MM Loin"/>
    <x v="9"/>
    <m/>
    <m/>
    <m/>
    <m/>
    <m/>
    <m/>
    <m/>
    <n v="34373.322999999997"/>
    <n v="0"/>
    <s v="OK"/>
    <n v="0"/>
  </r>
  <r>
    <x v="104"/>
    <x v="8"/>
    <s v="Cerdo"/>
    <x v="2"/>
    <s v="1020592"/>
    <x v="95"/>
    <s v="Lomo"/>
    <s v="Lomo Vetado"/>
    <x v="9"/>
    <m/>
    <m/>
    <m/>
    <m/>
    <m/>
    <m/>
    <m/>
    <n v="187876.98699999999"/>
    <n v="0"/>
    <s v="OK"/>
    <n v="0"/>
  </r>
  <r>
    <x v="105"/>
    <x v="8"/>
    <s v="Cerdo"/>
    <x v="2"/>
    <s v="1020620"/>
    <x v="96"/>
    <s v="Lomo"/>
    <s v="Lomo Vetado"/>
    <x v="9"/>
    <m/>
    <m/>
    <m/>
    <m/>
    <m/>
    <m/>
    <m/>
    <n v="26505.152999999998"/>
    <n v="0"/>
    <s v="OK"/>
    <n v="0"/>
  </r>
  <r>
    <x v="106"/>
    <x v="8"/>
    <s v="Cerdo"/>
    <x v="2"/>
    <s v="1020636"/>
    <x v="97"/>
    <s v="Filete"/>
    <s v="Filete c/Cabeza"/>
    <x v="9"/>
    <m/>
    <m/>
    <m/>
    <m/>
    <m/>
    <m/>
    <m/>
    <n v="20030.087"/>
    <n v="0"/>
    <s v="OK"/>
    <n v="0"/>
  </r>
  <r>
    <x v="107"/>
    <x v="8"/>
    <s v="Cerdo"/>
    <x v="2"/>
    <s v="1020637"/>
    <x v="98"/>
    <s v="Panceta"/>
    <s v="Panceta s/Cuero"/>
    <x v="9"/>
    <m/>
    <m/>
    <m/>
    <m/>
    <m/>
    <m/>
    <m/>
    <n v="218575.79199999999"/>
    <n v="0"/>
    <s v="OK"/>
    <n v="0"/>
  </r>
  <r>
    <x v="620"/>
    <x v="8"/>
    <s v="Cerdo"/>
    <x v="2"/>
    <s v="1020660"/>
    <x v="174"/>
    <s v="Pernil"/>
    <s v="Pernil Pierna"/>
    <x v="4"/>
    <m/>
    <m/>
    <m/>
    <m/>
    <m/>
    <m/>
    <m/>
    <n v="199999.992"/>
    <n v="0"/>
    <s v="OK"/>
    <n v="0"/>
  </r>
  <r>
    <x v="109"/>
    <x v="8"/>
    <s v="Cerdo"/>
    <x v="2"/>
    <s v="1020664"/>
    <x v="100"/>
    <s v="Pierna"/>
    <s v="Pierna Pulpa Fina"/>
    <x v="9"/>
    <m/>
    <m/>
    <m/>
    <m/>
    <m/>
    <m/>
    <m/>
    <n v="988.70500000000004"/>
    <n v="0"/>
    <s v="OK"/>
    <n v="0"/>
  </r>
  <r>
    <x v="110"/>
    <x v="8"/>
    <s v="Cerdo"/>
    <x v="2"/>
    <s v="1020665"/>
    <x v="101"/>
    <s v="Pierna"/>
    <s v="Pierna Pulpa Fina"/>
    <x v="9"/>
    <m/>
    <m/>
    <m/>
    <m/>
    <m/>
    <m/>
    <m/>
    <n v="11715.633"/>
    <n v="0"/>
    <s v="OK"/>
    <n v="0"/>
  </r>
  <r>
    <x v="112"/>
    <x v="8"/>
    <s v="Cerdo"/>
    <x v="2"/>
    <s v="1020681"/>
    <x v="103"/>
    <s v="Lomo"/>
    <s v="Lomo MM Loin"/>
    <x v="9"/>
    <m/>
    <m/>
    <m/>
    <m/>
    <m/>
    <m/>
    <m/>
    <n v="3391.0129999999999"/>
    <n v="0"/>
    <s v="OK"/>
    <n v="0"/>
  </r>
  <r>
    <x v="113"/>
    <x v="8"/>
    <s v="Cerdo"/>
    <x v="2"/>
    <s v="1020704"/>
    <x v="104"/>
    <s v="Filete"/>
    <s v="Filete c/Cabeza"/>
    <x v="9"/>
    <m/>
    <m/>
    <m/>
    <m/>
    <m/>
    <m/>
    <m/>
    <n v="1004.0309999999999"/>
    <n v="0"/>
    <s v="OK"/>
    <n v="0"/>
  </r>
  <r>
    <x v="114"/>
    <x v="8"/>
    <s v="Cerdo"/>
    <x v="2"/>
    <s v="1020715"/>
    <x v="105"/>
    <s v="Panceta"/>
    <s v="Panceta c/Cuero"/>
    <x v="9"/>
    <m/>
    <m/>
    <m/>
    <m/>
    <m/>
    <m/>
    <m/>
    <n v="1627.7750000000001"/>
    <n v="0"/>
    <s v="OK"/>
    <n v="0"/>
  </r>
  <r>
    <x v="115"/>
    <x v="8"/>
    <s v="Cerdo"/>
    <x v="2"/>
    <s v="1020731"/>
    <x v="106"/>
    <s v="Panceta"/>
    <s v="Panceta s/Cuero"/>
    <x v="9"/>
    <m/>
    <m/>
    <m/>
    <m/>
    <m/>
    <m/>
    <m/>
    <n v="24576.578000000001"/>
    <n v="0"/>
    <s v="OK"/>
    <n v="0"/>
  </r>
  <r>
    <x v="116"/>
    <x v="8"/>
    <s v="Cerdo"/>
    <x v="2"/>
    <s v="1020758"/>
    <x v="107"/>
    <s v="Lomo"/>
    <s v="Lomo Vetado"/>
    <x v="9"/>
    <m/>
    <m/>
    <m/>
    <m/>
    <m/>
    <m/>
    <m/>
    <n v="13881.535"/>
    <n v="0"/>
    <s v="OK"/>
    <n v="0"/>
  </r>
  <r>
    <x v="117"/>
    <x v="8"/>
    <s v="Cerdo"/>
    <x v="2"/>
    <s v="1020774"/>
    <x v="108"/>
    <s v="Prolijado"/>
    <s v="Prolijado Malaya"/>
    <x v="9"/>
    <m/>
    <m/>
    <m/>
    <m/>
    <m/>
    <m/>
    <m/>
    <n v="8843.9989999999998"/>
    <n v="0"/>
    <s v="OK"/>
    <n v="0"/>
  </r>
  <r>
    <x v="118"/>
    <x v="8"/>
    <s v="Cerdo"/>
    <x v="2"/>
    <s v="1020802"/>
    <x v="109"/>
    <s v="Panceta"/>
    <s v="Panceta s/Cuero"/>
    <x v="9"/>
    <m/>
    <m/>
    <m/>
    <m/>
    <m/>
    <m/>
    <m/>
    <n v="45291.076000000001"/>
    <n v="0"/>
    <s v="OK"/>
    <n v="0"/>
  </r>
  <r>
    <x v="119"/>
    <x v="8"/>
    <s v="Cerdo"/>
    <x v="2"/>
    <s v="1020810"/>
    <x v="110"/>
    <s v="Subprod"/>
    <s v="Subprod Tripa"/>
    <x v="9"/>
    <m/>
    <m/>
    <m/>
    <m/>
    <m/>
    <m/>
    <m/>
    <n v="621"/>
    <n v="0"/>
    <s v="OK"/>
    <n v="0"/>
  </r>
  <r>
    <x v="272"/>
    <x v="8"/>
    <s v="Cerdo"/>
    <x v="2"/>
    <s v="1020828"/>
    <x v="156"/>
    <s v="Chuleta"/>
    <s v="Chuleta Huesos"/>
    <x v="5"/>
    <m/>
    <m/>
    <m/>
    <m/>
    <m/>
    <m/>
    <m/>
    <n v="75929.673999999999"/>
    <n v="0"/>
    <s v="OK"/>
    <n v="0"/>
  </r>
  <r>
    <x v="273"/>
    <x v="8"/>
    <s v="Cerdo"/>
    <x v="2"/>
    <s v="1020845"/>
    <x v="250"/>
    <s v="Lomo"/>
    <s v="Lomo Vetado"/>
    <x v="6"/>
    <m/>
    <m/>
    <m/>
    <m/>
    <m/>
    <m/>
    <m/>
    <n v="21905.26"/>
    <n v="0"/>
    <s v="OK"/>
    <n v="0"/>
  </r>
  <r>
    <x v="120"/>
    <x v="8"/>
    <s v="Cerdo"/>
    <x v="2"/>
    <s v="1020848"/>
    <x v="111"/>
    <s v="Lomo"/>
    <s v="Lomo Centro"/>
    <x v="0"/>
    <m/>
    <m/>
    <m/>
    <m/>
    <m/>
    <m/>
    <m/>
    <n v="126707.59699999999"/>
    <n v="0"/>
    <s v="OK"/>
    <n v="0"/>
  </r>
  <r>
    <x v="274"/>
    <x v="8"/>
    <s v="Cerdo"/>
    <x v="2"/>
    <s v="1020853"/>
    <x v="158"/>
    <s v="Filete"/>
    <s v="Filete c/Cabeza"/>
    <x v="7"/>
    <m/>
    <m/>
    <m/>
    <m/>
    <m/>
    <m/>
    <m/>
    <n v="136747.17800000001"/>
    <n v="0"/>
    <s v="OK"/>
    <n v="0"/>
  </r>
  <r>
    <x v="121"/>
    <x v="8"/>
    <s v="Cerdo"/>
    <x v="2"/>
    <s v="1020860"/>
    <x v="112"/>
    <s v="Lomo"/>
    <s v="Lomo Vetado"/>
    <x v="4"/>
    <m/>
    <m/>
    <m/>
    <m/>
    <m/>
    <m/>
    <m/>
    <n v="57661.362999999998"/>
    <n v="0"/>
    <s v="OK"/>
    <n v="0"/>
  </r>
  <r>
    <x v="122"/>
    <x v="8"/>
    <s v="Cerdo"/>
    <x v="2"/>
    <s v="1020861"/>
    <x v="113"/>
    <s v="Lomo"/>
    <s v="Lomo Vetado"/>
    <x v="4"/>
    <m/>
    <m/>
    <m/>
    <m/>
    <m/>
    <m/>
    <m/>
    <n v="126048.72100000001"/>
    <n v="0"/>
    <s v="OK"/>
    <n v="0"/>
  </r>
  <r>
    <x v="124"/>
    <x v="8"/>
    <s v="Cerdo"/>
    <x v="2"/>
    <s v="1020886"/>
    <x v="115"/>
    <s v="Panceta"/>
    <s v="Panceta s/Cuero"/>
    <x v="0"/>
    <m/>
    <m/>
    <m/>
    <m/>
    <m/>
    <m/>
    <m/>
    <n v="35614.692000000003"/>
    <n v="0"/>
    <s v="OK"/>
    <n v="0"/>
  </r>
  <r>
    <x v="127"/>
    <x v="8"/>
    <s v="Cerdo"/>
    <x v="2"/>
    <s v="1020914"/>
    <x v="118"/>
    <s v="Panceta"/>
    <s v="Panceta c/Cuero"/>
    <x v="9"/>
    <m/>
    <m/>
    <m/>
    <m/>
    <m/>
    <m/>
    <m/>
    <n v="12648.016"/>
    <n v="0"/>
    <s v="OK"/>
    <n v="0"/>
  </r>
  <r>
    <x v="652"/>
    <x v="8"/>
    <s v="Cerdo"/>
    <x v="2"/>
    <s v="1020924"/>
    <x v="555"/>
    <s v="Pernil"/>
    <s v="Pernil Pierna"/>
    <x v="1"/>
    <m/>
    <m/>
    <m/>
    <m/>
    <m/>
    <m/>
    <m/>
    <n v="40000.000999999997"/>
    <n v="0"/>
    <s v="OK"/>
    <n v="0"/>
  </r>
  <r>
    <x v="129"/>
    <x v="8"/>
    <s v="Cerdo"/>
    <x v="2"/>
    <s v="1020925"/>
    <x v="120"/>
    <s v="Grasas"/>
    <s v="Grasa Forro"/>
    <x v="0"/>
    <m/>
    <m/>
    <m/>
    <m/>
    <m/>
    <m/>
    <m/>
    <n v="18363.493999999999"/>
    <n v="0"/>
    <s v="OK"/>
    <n v="0"/>
  </r>
  <r>
    <x v="130"/>
    <x v="8"/>
    <s v="Cerdo"/>
    <x v="2"/>
    <s v="1020944"/>
    <x v="121"/>
    <s v="Pierna"/>
    <s v="Pierna Pulpa"/>
    <x v="0"/>
    <m/>
    <m/>
    <m/>
    <m/>
    <m/>
    <m/>
    <m/>
    <n v="332043.56900000002"/>
    <n v="0"/>
    <s v="OK"/>
    <n v="0"/>
  </r>
  <r>
    <x v="132"/>
    <x v="8"/>
    <s v="Cerdo"/>
    <x v="2"/>
    <s v="1020990"/>
    <x v="123"/>
    <s v="Pierna"/>
    <s v="Pierna Pulpa Fina"/>
    <x v="9"/>
    <m/>
    <m/>
    <m/>
    <m/>
    <m/>
    <m/>
    <m/>
    <n v="158.61799999999999"/>
    <n v="0"/>
    <s v="OK"/>
    <n v="0"/>
  </r>
  <r>
    <x v="133"/>
    <x v="8"/>
    <s v="Cerdo"/>
    <x v="2"/>
    <s v="1020991"/>
    <x v="124"/>
    <s v="Pierna"/>
    <s v="Pierna Pulpa Fina"/>
    <x v="9"/>
    <m/>
    <m/>
    <m/>
    <m/>
    <m/>
    <m/>
    <m/>
    <n v="12868.695"/>
    <n v="0"/>
    <s v="OK"/>
    <n v="0"/>
  </r>
  <r>
    <x v="134"/>
    <x v="8"/>
    <s v="Cerdo"/>
    <x v="2"/>
    <s v="1021012"/>
    <x v="125"/>
    <s v="Plancha"/>
    <s v="Plancha s/Cuero"/>
    <x v="4"/>
    <m/>
    <m/>
    <m/>
    <m/>
    <m/>
    <m/>
    <m/>
    <n v="144752.37299999999"/>
    <n v="0"/>
    <s v="OK"/>
    <n v="0"/>
  </r>
  <r>
    <x v="135"/>
    <x v="8"/>
    <s v="Cerdo"/>
    <x v="2"/>
    <s v="1021023"/>
    <x v="126"/>
    <s v="Grasas"/>
    <s v="Grasa Gordura"/>
    <x v="0"/>
    <m/>
    <m/>
    <m/>
    <m/>
    <m/>
    <m/>
    <m/>
    <n v="157912.94099999999"/>
    <n v="0"/>
    <s v="OK"/>
    <n v="0"/>
  </r>
  <r>
    <x v="279"/>
    <x v="8"/>
    <s v="Cerdo"/>
    <x v="2"/>
    <s v="1021026"/>
    <x v="222"/>
    <s v="Grasas"/>
    <s v="Grasa Gordura"/>
    <x v="6"/>
    <m/>
    <m/>
    <m/>
    <m/>
    <m/>
    <m/>
    <m/>
    <n v="61163.493999999999"/>
    <n v="0"/>
    <s v="OK"/>
    <n v="0"/>
  </r>
  <r>
    <x v="136"/>
    <x v="8"/>
    <s v="Cerdo"/>
    <x v="2"/>
    <s v="1021039"/>
    <x v="127"/>
    <s v="Cueros"/>
    <s v="Cuero Papada"/>
    <x v="0"/>
    <m/>
    <m/>
    <m/>
    <m/>
    <m/>
    <m/>
    <m/>
    <n v="19940.928"/>
    <n v="0"/>
    <s v="OK"/>
    <n v="0"/>
  </r>
  <r>
    <x v="137"/>
    <x v="8"/>
    <s v="Cerdo"/>
    <x v="2"/>
    <s v="1021045"/>
    <x v="128"/>
    <s v="Pernil"/>
    <s v="Pernil Mano"/>
    <x v="4"/>
    <m/>
    <m/>
    <m/>
    <m/>
    <m/>
    <m/>
    <m/>
    <n v="134661.29699999999"/>
    <n v="0"/>
    <s v="OK"/>
    <n v="0"/>
  </r>
  <r>
    <x v="138"/>
    <x v="8"/>
    <s v="Cerdo"/>
    <x v="2"/>
    <s v="1021046"/>
    <x v="129"/>
    <s v="Pernil"/>
    <s v="Pernil Mano"/>
    <x v="4"/>
    <m/>
    <m/>
    <m/>
    <m/>
    <m/>
    <m/>
    <m/>
    <n v="43361.999000000003"/>
    <n v="0"/>
    <s v="OK"/>
    <n v="0"/>
  </r>
  <r>
    <x v="139"/>
    <x v="8"/>
    <s v="Cerdo"/>
    <x v="2"/>
    <s v="1021077"/>
    <x v="130"/>
    <s v="Grasas"/>
    <s v="Grasa Gordura"/>
    <x v="0"/>
    <m/>
    <m/>
    <m/>
    <m/>
    <m/>
    <m/>
    <m/>
    <n v="2060.7959999999998"/>
    <n v="0"/>
    <s v="OK"/>
    <n v="0"/>
  </r>
  <r>
    <x v="140"/>
    <x v="8"/>
    <s v="Cerdo"/>
    <x v="2"/>
    <s v="1021078"/>
    <x v="131"/>
    <s v="Recortes"/>
    <s v="Recortes No Magro"/>
    <x v="0"/>
    <m/>
    <m/>
    <m/>
    <m/>
    <m/>
    <m/>
    <m/>
    <n v="49729.266000000003"/>
    <n v="0"/>
    <s v="OK"/>
    <n v="0"/>
  </r>
  <r>
    <x v="143"/>
    <x v="8"/>
    <s v="Cerdo"/>
    <x v="2"/>
    <s v="1021092"/>
    <x v="134"/>
    <s v="Recortes"/>
    <s v="Recortes No Magro"/>
    <x v="0"/>
    <m/>
    <m/>
    <m/>
    <m/>
    <m/>
    <m/>
    <m/>
    <n v="129889.07399999999"/>
    <n v="0"/>
    <s v="OK"/>
    <n v="0"/>
  </r>
  <r>
    <x v="144"/>
    <x v="8"/>
    <s v="Cerdo"/>
    <x v="2"/>
    <s v="1021101"/>
    <x v="135"/>
    <s v="Subprod"/>
    <s v="Subprod Visceras"/>
    <x v="0"/>
    <m/>
    <m/>
    <m/>
    <m/>
    <m/>
    <m/>
    <m/>
    <n v="27354.314999999999"/>
    <n v="0"/>
    <s v="OK"/>
    <n v="0"/>
  </r>
  <r>
    <x v="145"/>
    <x v="8"/>
    <s v="Cerdo"/>
    <x v="2"/>
    <s v="1021105"/>
    <x v="136"/>
    <s v="Subprod"/>
    <s v="Subprod Visceras"/>
    <x v="0"/>
    <m/>
    <m/>
    <m/>
    <m/>
    <m/>
    <m/>
    <m/>
    <n v="53699.457000000002"/>
    <n v="0"/>
    <s v="OK"/>
    <n v="0"/>
  </r>
  <r>
    <x v="147"/>
    <x v="8"/>
    <s v="Cerdo"/>
    <x v="2"/>
    <s v="1021111"/>
    <x v="138"/>
    <s v="Grasas"/>
    <s v="Grasa Interior"/>
    <x v="0"/>
    <m/>
    <m/>
    <m/>
    <m/>
    <m/>
    <m/>
    <m/>
    <n v="4533.2550000000001"/>
    <n v="0"/>
    <s v="OK"/>
    <n v="0"/>
  </r>
  <r>
    <x v="148"/>
    <x v="8"/>
    <s v="Cerdo"/>
    <x v="2"/>
    <s v="1021115"/>
    <x v="139"/>
    <s v="Subprod"/>
    <s v="Subprod Visceras"/>
    <x v="2"/>
    <m/>
    <m/>
    <m/>
    <m/>
    <m/>
    <m/>
    <m/>
    <n v="3680.0010000000002"/>
    <n v="0"/>
    <s v="OK"/>
    <n v="0"/>
  </r>
  <r>
    <x v="149"/>
    <x v="8"/>
    <s v="Cerdo"/>
    <x v="2"/>
    <s v="1021136"/>
    <x v="140"/>
    <s v="Subprod"/>
    <s v="Subprod Visceras"/>
    <x v="9"/>
    <m/>
    <m/>
    <m/>
    <m/>
    <m/>
    <m/>
    <m/>
    <n v="9840.5930000000008"/>
    <n v="0"/>
    <s v="OK"/>
    <n v="0"/>
  </r>
  <r>
    <x v="150"/>
    <x v="8"/>
    <s v="Cerdo"/>
    <x v="2"/>
    <s v="1021149"/>
    <x v="141"/>
    <s v="Huesos"/>
    <s v="Huesos Cuarto Centra"/>
    <x v="4"/>
    <m/>
    <m/>
    <m/>
    <m/>
    <m/>
    <m/>
    <m/>
    <n v="150835.90900000001"/>
    <n v="0"/>
    <s v="OK"/>
    <n v="0"/>
  </r>
  <r>
    <x v="151"/>
    <x v="8"/>
    <s v="Cerdo"/>
    <x v="2"/>
    <s v="1021150"/>
    <x v="142"/>
    <s v="Huesos"/>
    <s v="Huesos Cuarto Centra"/>
    <x v="4"/>
    <m/>
    <m/>
    <m/>
    <m/>
    <m/>
    <m/>
    <m/>
    <n v="3580.933"/>
    <n v="0"/>
    <s v="OK"/>
    <n v="0"/>
  </r>
  <r>
    <x v="153"/>
    <x v="8"/>
    <s v="Cerdo"/>
    <x v="2"/>
    <s v="1021152"/>
    <x v="144"/>
    <s v="Huesos"/>
    <s v="Huesos Cuarto Delant"/>
    <x v="4"/>
    <m/>
    <m/>
    <m/>
    <m/>
    <m/>
    <m/>
    <m/>
    <n v="57577.752"/>
    <n v="0"/>
    <s v="OK"/>
    <n v="0"/>
  </r>
  <r>
    <x v="154"/>
    <x v="8"/>
    <s v="Cerdo"/>
    <x v="2"/>
    <s v="1021156"/>
    <x v="145"/>
    <s v="Huesos"/>
    <s v="Huesos Cuarto Centra"/>
    <x v="4"/>
    <m/>
    <m/>
    <m/>
    <m/>
    <m/>
    <m/>
    <m/>
    <n v="49163.951999999997"/>
    <n v="0"/>
    <s v="OK"/>
    <n v="0"/>
  </r>
  <r>
    <x v="155"/>
    <x v="8"/>
    <s v="Cerdo"/>
    <x v="2"/>
    <s v="1021187"/>
    <x v="146"/>
    <s v="Cueros"/>
    <s v="Cuero Back"/>
    <x v="0"/>
    <m/>
    <m/>
    <m/>
    <m/>
    <m/>
    <m/>
    <m/>
    <n v="52038.317000000003"/>
    <n v="0"/>
    <s v="OK"/>
    <n v="0"/>
  </r>
  <r>
    <x v="282"/>
    <x v="8"/>
    <s v="Cerdo"/>
    <x v="2"/>
    <s v="1021260"/>
    <x v="257"/>
    <s v="Subprod"/>
    <s v="Subprod Visceras"/>
    <x v="5"/>
    <m/>
    <m/>
    <m/>
    <m/>
    <m/>
    <m/>
    <m/>
    <n v="48056.553"/>
    <n v="0"/>
    <s v="OK"/>
    <n v="0"/>
  </r>
  <r>
    <x v="284"/>
    <x v="8"/>
    <s v="Cerdo"/>
    <x v="2"/>
    <s v="1021270"/>
    <x v="231"/>
    <s v="Cueros"/>
    <s v="Cuero Forro"/>
    <x v="6"/>
    <m/>
    <m/>
    <m/>
    <m/>
    <m/>
    <m/>
    <m/>
    <n v="8780.2970000000005"/>
    <n v="0"/>
    <s v="OK"/>
    <n v="0"/>
  </r>
  <r>
    <x v="285"/>
    <x v="8"/>
    <s v="Cerdo"/>
    <x v="2"/>
    <s v="1021272"/>
    <x v="238"/>
    <s v="Cueros"/>
    <s v="Cuero Forro"/>
    <x v="6"/>
    <m/>
    <m/>
    <m/>
    <m/>
    <m/>
    <m/>
    <m/>
    <n v="323446.73"/>
    <n v="0"/>
    <s v="OK"/>
    <n v="0"/>
  </r>
  <r>
    <x v="613"/>
    <x v="8"/>
    <s v="Cerdo"/>
    <x v="2"/>
    <s v="1021278"/>
    <x v="530"/>
    <s v="Pernil"/>
    <s v="Pernil Mano"/>
    <x v="1"/>
    <m/>
    <m/>
    <m/>
    <m/>
    <m/>
    <m/>
    <m/>
    <n v="19696.738000000001"/>
    <n v="0"/>
    <s v="OK"/>
    <n v="0"/>
  </r>
  <r>
    <x v="157"/>
    <x v="8"/>
    <s v="Cerdo"/>
    <x v="2"/>
    <s v="1021279"/>
    <x v="147"/>
    <s v="Huesos"/>
    <s v="Huesos Cuarto Centra"/>
    <x v="0"/>
    <m/>
    <m/>
    <m/>
    <m/>
    <m/>
    <m/>
    <m/>
    <n v="868.94399999999996"/>
    <n v="0"/>
    <s v="OK"/>
    <n v="0"/>
  </r>
  <r>
    <x v="159"/>
    <x v="8"/>
    <s v="Cerdo"/>
    <x v="2"/>
    <s v="1021385"/>
    <x v="149"/>
    <s v="Cueros"/>
    <s v="Cuero Mixto"/>
    <x v="0"/>
    <m/>
    <m/>
    <m/>
    <m/>
    <m/>
    <m/>
    <m/>
    <n v="150836.95699999999"/>
    <n v="0"/>
    <s v="OK"/>
    <n v="0"/>
  </r>
  <r>
    <x v="469"/>
    <x v="8"/>
    <s v="Cerdo"/>
    <x v="2"/>
    <s v="1021433"/>
    <x v="263"/>
    <s v="Pierna"/>
    <s v="Pierna Pulpa"/>
    <x v="7"/>
    <m/>
    <m/>
    <m/>
    <m/>
    <m/>
    <m/>
    <m/>
    <n v="22723.368999999999"/>
    <n v="0"/>
    <s v="OK"/>
    <n v="0"/>
  </r>
  <r>
    <x v="161"/>
    <x v="8"/>
    <s v="Cerdo"/>
    <x v="2"/>
    <s v="1021470"/>
    <x v="151"/>
    <s v="Pernil"/>
    <s v="Pernil Mano"/>
    <x v="4"/>
    <m/>
    <m/>
    <m/>
    <m/>
    <m/>
    <m/>
    <m/>
    <n v="38201.764999999999"/>
    <n v="0"/>
    <s v="OK"/>
    <n v="0"/>
  </r>
  <r>
    <x v="291"/>
    <x v="8"/>
    <s v="Cerdo"/>
    <x v="2"/>
    <s v="1021555"/>
    <x v="261"/>
    <s v="Grasas"/>
    <s v="Grasa Gordura"/>
    <x v="6"/>
    <m/>
    <m/>
    <m/>
    <m/>
    <m/>
    <m/>
    <m/>
    <n v="143651.671"/>
    <n v="0"/>
    <s v="OK"/>
    <n v="0"/>
  </r>
  <r>
    <x v="164"/>
    <x v="8"/>
    <s v="Cerdo"/>
    <x v="2"/>
    <s v="1021603"/>
    <x v="154"/>
    <s v="Lomo"/>
    <s v="Lomo MM Loin"/>
    <x v="9"/>
    <m/>
    <m/>
    <m/>
    <m/>
    <m/>
    <m/>
    <m/>
    <n v="14791.745999999999"/>
    <n v="0"/>
    <s v="OK"/>
    <n v="0"/>
  </r>
  <r>
    <x v="165"/>
    <x v="8"/>
    <s v="Cerdo"/>
    <x v="2"/>
    <s v="1021609"/>
    <x v="155"/>
    <s v="Filete"/>
    <s v="Filete c/Cabeza"/>
    <x v="9"/>
    <m/>
    <m/>
    <m/>
    <m/>
    <m/>
    <m/>
    <m/>
    <n v="43773.78"/>
    <n v="0"/>
    <s v="OK"/>
    <n v="0"/>
  </r>
  <r>
    <x v="166"/>
    <x v="8"/>
    <s v="Cerdo"/>
    <x v="2"/>
    <s v="1021622"/>
    <x v="156"/>
    <s v="Chuleta"/>
    <s v="Chuleta Huesos"/>
    <x v="0"/>
    <m/>
    <m/>
    <m/>
    <m/>
    <m/>
    <m/>
    <m/>
    <n v="5011.0010000000002"/>
    <n v="0"/>
    <s v="OK"/>
    <n v="0"/>
  </r>
  <r>
    <x v="645"/>
    <x v="8"/>
    <s v="Cerdo"/>
    <x v="2"/>
    <s v="1021650"/>
    <x v="549"/>
    <s v="Lomo"/>
    <s v="Lomo Vetado"/>
    <x v="4"/>
    <m/>
    <m/>
    <m/>
    <m/>
    <m/>
    <m/>
    <m/>
    <n v="31000.002"/>
    <n v="0"/>
    <s v="OK"/>
    <n v="0"/>
  </r>
  <r>
    <x v="172"/>
    <x v="8"/>
    <s v="Cerdo"/>
    <x v="2"/>
    <s v="1021731"/>
    <x v="162"/>
    <s v="Pernil"/>
    <s v="Pernil Mano"/>
    <x v="2"/>
    <m/>
    <m/>
    <m/>
    <m/>
    <m/>
    <m/>
    <m/>
    <n v="91621.546000000002"/>
    <n v="0"/>
    <s v="OK"/>
    <n v="0"/>
  </r>
  <r>
    <x v="293"/>
    <x v="8"/>
    <s v="Cerdo"/>
    <x v="2"/>
    <s v="1021732"/>
    <x v="262"/>
    <s v="Huesos"/>
    <s v="Huesos Cuarto Traser"/>
    <x v="2"/>
    <m/>
    <m/>
    <m/>
    <m/>
    <m/>
    <m/>
    <m/>
    <n v="223752.28899999999"/>
    <n v="0"/>
    <s v="OK"/>
    <n v="0"/>
  </r>
  <r>
    <x v="294"/>
    <x v="8"/>
    <s v="Cerdo"/>
    <x v="2"/>
    <s v="1021733"/>
    <x v="263"/>
    <s v="Pierna"/>
    <s v="Pierna Pulpa"/>
    <x v="2"/>
    <m/>
    <m/>
    <m/>
    <m/>
    <m/>
    <m/>
    <m/>
    <n v="264663.85399999999"/>
    <n v="0"/>
    <s v="OK"/>
    <n v="0"/>
  </r>
  <r>
    <x v="173"/>
    <x v="8"/>
    <s v="Cerdo"/>
    <x v="2"/>
    <s v="1021735"/>
    <x v="163"/>
    <s v="Subprod"/>
    <s v="Subprod Patas-Manos"/>
    <x v="2"/>
    <m/>
    <m/>
    <m/>
    <m/>
    <m/>
    <m/>
    <m/>
    <n v="133750.76800000001"/>
    <n v="0"/>
    <s v="OK"/>
    <n v="0"/>
  </r>
  <r>
    <x v="295"/>
    <x v="8"/>
    <s v="Cerdo"/>
    <x v="2"/>
    <s v="1021737"/>
    <x v="264"/>
    <s v="Subprod"/>
    <s v="Subprod Patas-Manos"/>
    <x v="2"/>
    <m/>
    <m/>
    <m/>
    <m/>
    <m/>
    <m/>
    <m/>
    <n v="9333.1200000000008"/>
    <n v="0"/>
    <s v="OK"/>
    <n v="0"/>
  </r>
  <r>
    <x v="174"/>
    <x v="8"/>
    <s v="Cerdo"/>
    <x v="2"/>
    <s v="1021738"/>
    <x v="164"/>
    <s v="Subprod"/>
    <s v="Subprod Patas-Manos"/>
    <x v="2"/>
    <m/>
    <m/>
    <m/>
    <m/>
    <m/>
    <m/>
    <m/>
    <n v="48430.29"/>
    <n v="0"/>
    <s v="OK"/>
    <n v="0"/>
  </r>
  <r>
    <x v="296"/>
    <x v="8"/>
    <s v="Cerdo"/>
    <x v="2"/>
    <s v="1021739"/>
    <x v="265"/>
    <s v="Cabeza"/>
    <s v="Cabeza Entera"/>
    <x v="2"/>
    <m/>
    <m/>
    <m/>
    <m/>
    <m/>
    <m/>
    <m/>
    <n v="3096.1759999999999"/>
    <n v="0"/>
    <s v="OK"/>
    <n v="0"/>
  </r>
  <r>
    <x v="175"/>
    <x v="8"/>
    <s v="Cerdo"/>
    <x v="2"/>
    <s v="1021740"/>
    <x v="137"/>
    <s v="Subprod"/>
    <s v="Subprod Visceras"/>
    <x v="2"/>
    <m/>
    <m/>
    <m/>
    <m/>
    <m/>
    <m/>
    <m/>
    <n v="106687.058"/>
    <n v="0"/>
    <s v="OK"/>
    <n v="0"/>
  </r>
  <r>
    <x v="298"/>
    <x v="8"/>
    <s v="Cerdo"/>
    <x v="2"/>
    <s v="1021766"/>
    <x v="266"/>
    <s v="Huesos"/>
    <s v="Huesos Cuarto Delant"/>
    <x v="2"/>
    <m/>
    <m/>
    <m/>
    <m/>
    <m/>
    <m/>
    <m/>
    <n v="223455.80799999999"/>
    <n v="0"/>
    <s v="OK"/>
    <n v="0"/>
  </r>
  <r>
    <x v="299"/>
    <x v="8"/>
    <s v="Cerdo"/>
    <x v="2"/>
    <s v="1021767"/>
    <x v="267"/>
    <s v="Huesos"/>
    <s v="Huesos Cuarto Centra"/>
    <x v="2"/>
    <m/>
    <m/>
    <m/>
    <m/>
    <m/>
    <m/>
    <m/>
    <n v="267159.63299999997"/>
    <n v="0"/>
    <s v="OK"/>
    <n v="0"/>
  </r>
  <r>
    <x v="300"/>
    <x v="8"/>
    <s v="Cerdo"/>
    <x v="2"/>
    <s v="1021774"/>
    <x v="268"/>
    <s v="Huesos"/>
    <s v="Huesos Cuarto Delant"/>
    <x v="2"/>
    <m/>
    <m/>
    <m/>
    <m/>
    <m/>
    <m/>
    <m/>
    <n v="51377.873"/>
    <n v="0"/>
    <s v="OK"/>
    <n v="0"/>
  </r>
  <r>
    <x v="176"/>
    <x v="8"/>
    <s v="Cerdo"/>
    <x v="2"/>
    <s v="1021864"/>
    <x v="165"/>
    <s v="Cueros"/>
    <s v="Cuero Papada"/>
    <x v="3"/>
    <m/>
    <m/>
    <m/>
    <m/>
    <m/>
    <m/>
    <m/>
    <n v="61187.766000000003"/>
    <n v="0"/>
    <s v="OK"/>
    <n v="0"/>
  </r>
  <r>
    <x v="460"/>
    <x v="8"/>
    <s v="Cerdo"/>
    <x v="2"/>
    <s v="1021868"/>
    <x v="409"/>
    <s v="Pierna"/>
    <s v="Pierna Pulpa Fina"/>
    <x v="0"/>
    <m/>
    <m/>
    <m/>
    <m/>
    <m/>
    <m/>
    <m/>
    <n v="108278.88499999999"/>
    <n v="0"/>
    <s v="OK"/>
    <n v="0"/>
  </r>
  <r>
    <x v="303"/>
    <x v="8"/>
    <s v="Cerdo"/>
    <x v="2"/>
    <s v="1021874"/>
    <x v="130"/>
    <s v="Grasas"/>
    <s v="Grasa Gordura"/>
    <x v="6"/>
    <m/>
    <m/>
    <m/>
    <m/>
    <m/>
    <m/>
    <m/>
    <n v="132873.24799999999"/>
    <n v="0"/>
    <s v="OK"/>
    <n v="0"/>
  </r>
  <r>
    <x v="534"/>
    <x v="8"/>
    <s v="Cerdo"/>
    <x v="2"/>
    <s v="1021921"/>
    <x v="469"/>
    <s v="Lomo"/>
    <s v="Lomo Centro"/>
    <x v="8"/>
    <m/>
    <m/>
    <m/>
    <m/>
    <m/>
    <m/>
    <m/>
    <n v="1671.0160000000001"/>
    <n v="0"/>
    <s v="OK"/>
    <n v="0"/>
  </r>
  <r>
    <x v="305"/>
    <x v="8"/>
    <s v="Cerdo"/>
    <x v="2"/>
    <s v="1021922"/>
    <x v="158"/>
    <s v="Filete"/>
    <s v="Filete c/Cabeza"/>
    <x v="8"/>
    <m/>
    <m/>
    <m/>
    <m/>
    <m/>
    <m/>
    <m/>
    <n v="1874.921"/>
    <n v="0"/>
    <s v="OK"/>
    <n v="0"/>
  </r>
  <r>
    <x v="307"/>
    <x v="8"/>
    <s v="Cerdo"/>
    <x v="2"/>
    <s v="1021925"/>
    <x v="271"/>
    <s v="Lomo"/>
    <s v="Lomo MM Loin"/>
    <x v="8"/>
    <m/>
    <m/>
    <m/>
    <m/>
    <m/>
    <m/>
    <m/>
    <n v="31680.593000000001"/>
    <n v="0"/>
    <s v="OK"/>
    <n v="0"/>
  </r>
  <r>
    <x v="308"/>
    <x v="8"/>
    <s v="Cerdo"/>
    <x v="2"/>
    <s v="1021929"/>
    <x v="272"/>
    <s v="Panceta"/>
    <s v="Panceta c/Cuero"/>
    <x v="8"/>
    <m/>
    <m/>
    <m/>
    <m/>
    <m/>
    <m/>
    <m/>
    <n v="329.99900000000002"/>
    <n v="0"/>
    <s v="OK"/>
    <n v="0"/>
  </r>
  <r>
    <x v="309"/>
    <x v="8"/>
    <s v="Cerdo"/>
    <x v="2"/>
    <s v="1021931"/>
    <x v="273"/>
    <s v="Cost-Pec"/>
    <s v="Cost-Pec Trozos"/>
    <x v="8"/>
    <m/>
    <m/>
    <m/>
    <m/>
    <m/>
    <m/>
    <m/>
    <n v="15745.115"/>
    <n v="0"/>
    <s v="OK"/>
    <n v="0"/>
  </r>
  <r>
    <x v="310"/>
    <x v="8"/>
    <s v="Cerdo"/>
    <x v="2"/>
    <s v="1021936"/>
    <x v="274"/>
    <s v="Paleta"/>
    <s v="Paleta Pulpa"/>
    <x v="8"/>
    <m/>
    <m/>
    <m/>
    <m/>
    <m/>
    <m/>
    <m/>
    <n v="479213.761"/>
    <n v="0"/>
    <s v="OK"/>
    <n v="0"/>
  </r>
  <r>
    <x v="470"/>
    <x v="8"/>
    <s v="Cerdo"/>
    <x v="2"/>
    <s v="1021944"/>
    <x v="416"/>
    <s v="Recortes"/>
    <s v="Diafragma"/>
    <x v="8"/>
    <m/>
    <m/>
    <m/>
    <m/>
    <m/>
    <m/>
    <m/>
    <n v="4119.9979999999996"/>
    <n v="0"/>
    <s v="OK"/>
    <n v="0"/>
  </r>
  <r>
    <x v="178"/>
    <x v="8"/>
    <s v="Cerdo"/>
    <x v="2"/>
    <s v="1021976"/>
    <x v="167"/>
    <s v="Paleta"/>
    <s v="Paleta Pulpa"/>
    <x v="0"/>
    <m/>
    <m/>
    <m/>
    <m/>
    <m/>
    <m/>
    <m/>
    <n v="55533.072"/>
    <n v="0"/>
    <s v="OK"/>
    <n v="0"/>
  </r>
  <r>
    <x v="313"/>
    <x v="8"/>
    <s v="Cerdo"/>
    <x v="2"/>
    <s v="1021987"/>
    <x v="276"/>
    <s v="Subprod"/>
    <s v="Subprod Tripa"/>
    <x v="8"/>
    <m/>
    <m/>
    <m/>
    <m/>
    <m/>
    <m/>
    <m/>
    <n v="8299.9590000000007"/>
    <n v="0"/>
    <s v="OK"/>
    <n v="0"/>
  </r>
  <r>
    <x v="314"/>
    <x v="8"/>
    <s v="Cerdo"/>
    <x v="2"/>
    <s v="1022033"/>
    <x v="277"/>
    <s v="Cabeza"/>
    <s v="Cabeza Derivados"/>
    <x v="2"/>
    <m/>
    <m/>
    <m/>
    <m/>
    <m/>
    <m/>
    <m/>
    <n v="37679.677000000003"/>
    <n v="0"/>
    <s v="OK"/>
    <n v="0"/>
  </r>
  <r>
    <x v="488"/>
    <x v="8"/>
    <s v="Cerdo"/>
    <x v="2"/>
    <s v="1022047"/>
    <x v="429"/>
    <s v="Recortes"/>
    <s v="Recortes No Magro"/>
    <x v="0"/>
    <m/>
    <m/>
    <m/>
    <m/>
    <m/>
    <m/>
    <m/>
    <n v="22999.998"/>
    <n v="0"/>
    <s v="OK"/>
    <n v="0"/>
  </r>
  <r>
    <x v="315"/>
    <x v="8"/>
    <s v="Cerdo"/>
    <x v="2"/>
    <s v="1022080"/>
    <x v="278"/>
    <s v="Subprod"/>
    <s v="Subprod Cola"/>
    <x v="2"/>
    <m/>
    <m/>
    <m/>
    <m/>
    <m/>
    <m/>
    <m/>
    <n v="56050.510999999999"/>
    <n v="0"/>
    <s v="OK"/>
    <n v="0"/>
  </r>
  <r>
    <x v="316"/>
    <x v="8"/>
    <s v="Cerdo"/>
    <x v="2"/>
    <s v="1022082"/>
    <x v="279"/>
    <s v="Recortes"/>
    <s v="Recortes No Magro"/>
    <x v="2"/>
    <m/>
    <m/>
    <m/>
    <m/>
    <m/>
    <m/>
    <m/>
    <n v="49448.330999999998"/>
    <n v="0"/>
    <s v="OK"/>
    <n v="0"/>
  </r>
  <r>
    <x v="182"/>
    <x v="8"/>
    <s v="Cerdo"/>
    <x v="2"/>
    <s v="1022096"/>
    <x v="170"/>
    <s v="Huesos"/>
    <s v="Huesos Cuarto Delant"/>
    <x v="2"/>
    <m/>
    <m/>
    <m/>
    <m/>
    <m/>
    <m/>
    <m/>
    <n v="107734.372"/>
    <n v="0"/>
    <s v="OK"/>
    <n v="0"/>
  </r>
  <r>
    <x v="317"/>
    <x v="8"/>
    <s v="Cerdo"/>
    <x v="2"/>
    <s v="1022097"/>
    <x v="280"/>
    <s v="Filete"/>
    <s v="Filete c/Cabeza"/>
    <x v="7"/>
    <m/>
    <m/>
    <m/>
    <m/>
    <m/>
    <m/>
    <m/>
    <n v="19908.005000000001"/>
    <n v="0"/>
    <s v="OK"/>
    <n v="0"/>
  </r>
  <r>
    <x v="318"/>
    <x v="8"/>
    <s v="Cerdo"/>
    <x v="2"/>
    <s v="1022099"/>
    <x v="281"/>
    <s v="Huesos"/>
    <s v="Huesos Cuarto Centra"/>
    <x v="2"/>
    <m/>
    <m/>
    <m/>
    <m/>
    <m/>
    <m/>
    <m/>
    <n v="111629.52800000001"/>
    <n v="0"/>
    <s v="OK"/>
    <n v="0"/>
  </r>
  <r>
    <x v="319"/>
    <x v="8"/>
    <s v="Cerdo"/>
    <x v="2"/>
    <s v="1022101"/>
    <x v="282"/>
    <s v="Lomo"/>
    <s v="Lomo Centro"/>
    <x v="8"/>
    <m/>
    <m/>
    <m/>
    <m/>
    <m/>
    <m/>
    <m/>
    <n v="947.49900000000002"/>
    <n v="0"/>
    <s v="OK"/>
    <n v="0"/>
  </r>
  <r>
    <x v="184"/>
    <x v="8"/>
    <s v="Cerdo"/>
    <x v="2"/>
    <s v="1022125"/>
    <x v="172"/>
    <s v="Pernil"/>
    <s v="Pernil Mano"/>
    <x v="2"/>
    <m/>
    <m/>
    <m/>
    <m/>
    <m/>
    <m/>
    <m/>
    <n v="171304.30499999999"/>
    <n v="0"/>
    <s v="OK"/>
    <n v="0"/>
  </r>
  <r>
    <x v="322"/>
    <x v="8"/>
    <s v="Cerdo"/>
    <x v="2"/>
    <s v="1022141"/>
    <x v="285"/>
    <s v="Pierna"/>
    <s v="Pierna Pulpa Fina"/>
    <x v="8"/>
    <m/>
    <m/>
    <m/>
    <m/>
    <m/>
    <m/>
    <m/>
    <n v="49091.584000000003"/>
    <n v="0"/>
    <s v="OK"/>
    <n v="0"/>
  </r>
  <r>
    <x v="323"/>
    <x v="8"/>
    <s v="Cerdo"/>
    <x v="2"/>
    <s v="1022142"/>
    <x v="286"/>
    <s v="Pierna"/>
    <s v="Pierna Pulpa Fina"/>
    <x v="8"/>
    <m/>
    <m/>
    <m/>
    <m/>
    <m/>
    <m/>
    <m/>
    <n v="21484.409"/>
    <n v="0"/>
    <s v="OK"/>
    <n v="0"/>
  </r>
  <r>
    <x v="324"/>
    <x v="8"/>
    <s v="Cerdo"/>
    <x v="2"/>
    <s v="1022145"/>
    <x v="287"/>
    <s v="Pierna"/>
    <s v="Pierna Pulpa"/>
    <x v="7"/>
    <m/>
    <m/>
    <m/>
    <m/>
    <m/>
    <m/>
    <m/>
    <n v="22489.07"/>
    <n v="0"/>
    <s v="OK"/>
    <n v="0"/>
  </r>
  <r>
    <x v="186"/>
    <x v="8"/>
    <s v="Cerdo"/>
    <x v="2"/>
    <s v="1022150"/>
    <x v="130"/>
    <s v="Grasas"/>
    <s v="Grasa Gordura"/>
    <x v="0"/>
    <m/>
    <m/>
    <m/>
    <m/>
    <m/>
    <m/>
    <m/>
    <n v="112821.844"/>
    <n v="0"/>
    <s v="OK"/>
    <n v="0"/>
  </r>
  <r>
    <x v="325"/>
    <x v="8"/>
    <s v="Cerdo"/>
    <x v="2"/>
    <s v="1022169"/>
    <x v="288"/>
    <s v="Recortes"/>
    <s v="Recortes No Magro"/>
    <x v="2"/>
    <m/>
    <m/>
    <m/>
    <m/>
    <m/>
    <m/>
    <m/>
    <n v="111575.723"/>
    <n v="0"/>
    <s v="OK"/>
    <n v="0"/>
  </r>
  <r>
    <x v="187"/>
    <x v="8"/>
    <s v="Cerdo"/>
    <x v="2"/>
    <s v="1022183"/>
    <x v="174"/>
    <s v="Pernil"/>
    <s v="Pernil Pierna"/>
    <x v="2"/>
    <m/>
    <m/>
    <m/>
    <m/>
    <m/>
    <m/>
    <m/>
    <n v="514275.364"/>
    <n v="0"/>
    <s v="OK"/>
    <n v="0"/>
  </r>
  <r>
    <x v="188"/>
    <x v="8"/>
    <s v="Cerdo"/>
    <x v="2"/>
    <s v="1022186"/>
    <x v="175"/>
    <s v="Huesos"/>
    <s v="Huesos Cuarto Centra"/>
    <x v="2"/>
    <m/>
    <m/>
    <m/>
    <m/>
    <m/>
    <m/>
    <m/>
    <n v="47473.343999999997"/>
    <n v="0"/>
    <s v="OK"/>
    <n v="0"/>
  </r>
  <r>
    <x v="189"/>
    <x v="8"/>
    <s v="Cerdo"/>
    <x v="2"/>
    <s v="1022196"/>
    <x v="176"/>
    <s v="Cueros"/>
    <s v="Cuero Forro"/>
    <x v="0"/>
    <m/>
    <m/>
    <m/>
    <m/>
    <m/>
    <m/>
    <m/>
    <n v="192990.05100000001"/>
    <n v="0"/>
    <s v="OK"/>
    <n v="0"/>
  </r>
  <r>
    <x v="191"/>
    <x v="8"/>
    <s v="Cerdo"/>
    <x v="2"/>
    <s v="1022217"/>
    <x v="178"/>
    <s v="Grasas"/>
    <s v="Grasa Lomo Tocino"/>
    <x v="3"/>
    <m/>
    <m/>
    <m/>
    <m/>
    <m/>
    <m/>
    <m/>
    <n v="364824.56099999999"/>
    <n v="0"/>
    <s v="OK"/>
    <n v="0"/>
  </r>
  <r>
    <x v="192"/>
    <x v="8"/>
    <s v="Cerdo"/>
    <x v="2"/>
    <s v="1022218"/>
    <x v="120"/>
    <s v="Grasas"/>
    <s v="Grasa Forro"/>
    <x v="3"/>
    <m/>
    <m/>
    <m/>
    <m/>
    <m/>
    <m/>
    <m/>
    <n v="51131.370999999999"/>
    <n v="0"/>
    <s v="OK"/>
    <n v="0"/>
  </r>
  <r>
    <x v="193"/>
    <x v="8"/>
    <s v="Cerdo"/>
    <x v="2"/>
    <s v="1022273"/>
    <x v="179"/>
    <s v="Grasas"/>
    <s v="Grasa Forro"/>
    <x v="3"/>
    <m/>
    <m/>
    <m/>
    <m/>
    <m/>
    <m/>
    <m/>
    <n v="216270.921"/>
    <n v="0"/>
    <s v="OK"/>
    <n v="0"/>
  </r>
  <r>
    <x v="196"/>
    <x v="8"/>
    <s v="Cerdo"/>
    <x v="2"/>
    <s v="1022291"/>
    <x v="182"/>
    <s v="Pernil"/>
    <s v="Pernil Mano"/>
    <x v="2"/>
    <m/>
    <m/>
    <m/>
    <m/>
    <m/>
    <m/>
    <m/>
    <n v="17367.581999999999"/>
    <n v="0"/>
    <s v="OK"/>
    <n v="0"/>
  </r>
  <r>
    <x v="330"/>
    <x v="8"/>
    <s v="Cerdo"/>
    <x v="2"/>
    <s v="1022293"/>
    <x v="293"/>
    <s v="Prolijado"/>
    <s v="Prolijado Malaya"/>
    <x v="8"/>
    <m/>
    <m/>
    <m/>
    <m/>
    <m/>
    <m/>
    <m/>
    <n v="4102.6490000000003"/>
    <n v="0"/>
    <s v="OK"/>
    <n v="0"/>
  </r>
  <r>
    <x v="331"/>
    <x v="8"/>
    <s v="Cerdo"/>
    <x v="2"/>
    <s v="1022304"/>
    <x v="294"/>
    <s v="Subprod"/>
    <s v="Subprod Visceras"/>
    <x v="7"/>
    <m/>
    <m/>
    <m/>
    <m/>
    <m/>
    <m/>
    <m/>
    <n v="23804.505000000001"/>
    <n v="0"/>
    <s v="OK"/>
    <n v="0"/>
  </r>
  <r>
    <x v="197"/>
    <x v="8"/>
    <s v="Cerdo"/>
    <x v="2"/>
    <s v="1022313"/>
    <x v="183"/>
    <s v="Lomo"/>
    <s v="Lomo CC Loin"/>
    <x v="9"/>
    <m/>
    <m/>
    <m/>
    <m/>
    <m/>
    <m/>
    <m/>
    <n v="7069.1859999999997"/>
    <n v="0"/>
    <s v="OK"/>
    <n v="0"/>
  </r>
  <r>
    <x v="198"/>
    <x v="8"/>
    <s v="Cerdo"/>
    <x v="2"/>
    <s v="1022326"/>
    <x v="184"/>
    <s v="Lomo"/>
    <s v="Lomo CC Loin"/>
    <x v="9"/>
    <m/>
    <m/>
    <m/>
    <m/>
    <m/>
    <m/>
    <m/>
    <n v="17088.667000000001"/>
    <n v="0"/>
    <s v="OK"/>
    <n v="0"/>
  </r>
  <r>
    <x v="621"/>
    <x v="8"/>
    <s v="Cerdo"/>
    <x v="2"/>
    <s v="1022346"/>
    <x v="537"/>
    <s v="Paleta"/>
    <s v="Paleta Pulpa"/>
    <x v="9"/>
    <m/>
    <m/>
    <m/>
    <m/>
    <m/>
    <m/>
    <m/>
    <n v="9480.0010000000002"/>
    <n v="0"/>
    <s v="OK"/>
    <n v="0"/>
  </r>
  <r>
    <x v="199"/>
    <x v="8"/>
    <s v="Cerdo"/>
    <x v="2"/>
    <s v="1022370"/>
    <x v="185"/>
    <s v="Lomo"/>
    <s v="Lomo MM Loin"/>
    <x v="9"/>
    <m/>
    <m/>
    <m/>
    <m/>
    <m/>
    <m/>
    <m/>
    <n v="19574.242999999999"/>
    <n v="0"/>
    <s v="OK"/>
    <n v="0"/>
  </r>
  <r>
    <x v="200"/>
    <x v="8"/>
    <s v="Cerdo"/>
    <x v="2"/>
    <s v="1022371"/>
    <x v="186"/>
    <s v="Panceta"/>
    <s v="Panceta s/Cuero"/>
    <x v="9"/>
    <m/>
    <m/>
    <m/>
    <m/>
    <m/>
    <m/>
    <m/>
    <n v="27899.138999999999"/>
    <n v="0"/>
    <s v="OK"/>
    <n v="0"/>
  </r>
  <r>
    <x v="201"/>
    <x v="8"/>
    <s v="Cerdo"/>
    <x v="2"/>
    <s v="1022373"/>
    <x v="187"/>
    <s v="Recortes"/>
    <s v="Recortes No Magro"/>
    <x v="2"/>
    <m/>
    <m/>
    <m/>
    <m/>
    <m/>
    <m/>
    <m/>
    <n v="71999.995999999999"/>
    <n v="0"/>
    <s v="OK"/>
    <n v="0"/>
  </r>
  <r>
    <x v="202"/>
    <x v="8"/>
    <s v="Cerdo"/>
    <x v="2"/>
    <s v="1022378"/>
    <x v="188"/>
    <s v="Huesos"/>
    <s v="Huesos Cuarto Centra"/>
    <x v="2"/>
    <m/>
    <m/>
    <m/>
    <m/>
    <m/>
    <m/>
    <m/>
    <n v="70926.016000000003"/>
    <n v="0"/>
    <s v="OK"/>
    <n v="0"/>
  </r>
  <r>
    <x v="203"/>
    <x v="8"/>
    <s v="Cerdo"/>
    <x v="2"/>
    <s v="1022381"/>
    <x v="189"/>
    <s v="Grasas"/>
    <s v="Grasa Gordura"/>
    <x v="2"/>
    <m/>
    <m/>
    <m/>
    <m/>
    <m/>
    <m/>
    <m/>
    <n v="65419.601999999999"/>
    <n v="0"/>
    <s v="OK"/>
    <n v="0"/>
  </r>
  <r>
    <x v="336"/>
    <x v="8"/>
    <s v="Cerdo"/>
    <x v="2"/>
    <s v="1022388"/>
    <x v="298"/>
    <s v="Huesos"/>
    <s v="Huesos Cuarto Centra"/>
    <x v="2"/>
    <m/>
    <m/>
    <m/>
    <m/>
    <m/>
    <m/>
    <m/>
    <n v="74444.649000000005"/>
    <n v="0"/>
    <s v="OK"/>
    <n v="0"/>
  </r>
  <r>
    <x v="337"/>
    <x v="8"/>
    <s v="Cerdo"/>
    <x v="2"/>
    <s v="1022398"/>
    <x v="299"/>
    <s v="Pierna"/>
    <s v="Pierna Pulpa Fina"/>
    <x v="8"/>
    <m/>
    <m/>
    <m/>
    <m/>
    <m/>
    <m/>
    <m/>
    <n v="34482.000999999997"/>
    <n v="0"/>
    <s v="OK"/>
    <n v="0"/>
  </r>
  <r>
    <x v="207"/>
    <x v="8"/>
    <s v="Cerdo"/>
    <x v="2"/>
    <s v="1022409"/>
    <x v="193"/>
    <s v="Subprod"/>
    <s v="Subprod Tripa"/>
    <x v="0"/>
    <m/>
    <m/>
    <m/>
    <m/>
    <m/>
    <m/>
    <m/>
    <n v="24171.285"/>
    <n v="0"/>
    <s v="OK"/>
    <n v="0"/>
  </r>
  <r>
    <x v="208"/>
    <x v="8"/>
    <s v="Cerdo"/>
    <x v="2"/>
    <s v="1022414"/>
    <x v="194"/>
    <s v="Chuleta"/>
    <s v="Chuleta Cazuela"/>
    <x v="2"/>
    <m/>
    <m/>
    <m/>
    <m/>
    <m/>
    <m/>
    <m/>
    <n v="116152.781"/>
    <n v="0"/>
    <s v="OK"/>
    <n v="0"/>
  </r>
  <r>
    <x v="209"/>
    <x v="8"/>
    <s v="Cerdo"/>
    <x v="2"/>
    <s v="1022417"/>
    <x v="195"/>
    <s v="Cueros"/>
    <s v="Cuero Mixto"/>
    <x v="2"/>
    <m/>
    <m/>
    <m/>
    <m/>
    <m/>
    <m/>
    <m/>
    <n v="489961.45400000003"/>
    <n v="0"/>
    <s v="OK"/>
    <n v="0"/>
  </r>
  <r>
    <x v="212"/>
    <x v="8"/>
    <s v="Cerdo"/>
    <x v="2"/>
    <s v="1022499"/>
    <x v="197"/>
    <s v="Lomo"/>
    <s v="Lomo Vetado"/>
    <x v="9"/>
    <m/>
    <m/>
    <m/>
    <m/>
    <m/>
    <m/>
    <m/>
    <n v="23735.53"/>
    <n v="0"/>
    <s v="OK"/>
    <n v="0"/>
  </r>
  <r>
    <x v="213"/>
    <x v="8"/>
    <s v="Cerdo"/>
    <x v="2"/>
    <s v="1022541"/>
    <x v="198"/>
    <s v="Grasas"/>
    <s v="Grasa Gordura"/>
    <x v="2"/>
    <m/>
    <m/>
    <m/>
    <m/>
    <m/>
    <m/>
    <m/>
    <n v="405100.14600000001"/>
    <n v="0"/>
    <s v="OK"/>
    <n v="0"/>
  </r>
  <r>
    <x v="346"/>
    <x v="8"/>
    <s v="Cerdo"/>
    <x v="2"/>
    <s v="1022568"/>
    <x v="307"/>
    <s v="Panceta"/>
    <s v="Panceta s/Cuero"/>
    <x v="2"/>
    <m/>
    <m/>
    <m/>
    <m/>
    <m/>
    <m/>
    <m/>
    <n v="103.381"/>
    <n v="0"/>
    <s v="OK"/>
    <n v="0"/>
  </r>
  <r>
    <x v="347"/>
    <x v="8"/>
    <s v="Cerdo"/>
    <x v="2"/>
    <s v="1022570"/>
    <x v="308"/>
    <s v="Panceta"/>
    <s v="Panceta c/Cuero"/>
    <x v="8"/>
    <m/>
    <m/>
    <m/>
    <m/>
    <m/>
    <m/>
    <m/>
    <n v="1552.904"/>
    <n v="0"/>
    <s v="OK"/>
    <n v="0"/>
  </r>
  <r>
    <x v="215"/>
    <x v="8"/>
    <s v="Cerdo"/>
    <x v="2"/>
    <s v="1022587"/>
    <x v="200"/>
    <s v="Lomo"/>
    <s v="Lomo CC Loin"/>
    <x v="9"/>
    <m/>
    <m/>
    <m/>
    <m/>
    <m/>
    <m/>
    <m/>
    <n v="4016.5650000000001"/>
    <n v="0"/>
    <s v="OK"/>
    <n v="0"/>
  </r>
  <r>
    <x v="216"/>
    <x v="8"/>
    <s v="Cerdo"/>
    <x v="2"/>
    <s v="1022600"/>
    <x v="201"/>
    <s v="Lomo"/>
    <s v="Lomo Vetado"/>
    <x v="9"/>
    <m/>
    <m/>
    <m/>
    <m/>
    <m/>
    <m/>
    <m/>
    <n v="15692.412"/>
    <n v="0"/>
    <s v="OK"/>
    <n v="0"/>
  </r>
  <r>
    <x v="217"/>
    <x v="8"/>
    <s v="Cerdo"/>
    <x v="2"/>
    <s v="1022605"/>
    <x v="202"/>
    <s v="Subprod"/>
    <s v="Subprod Tripa"/>
    <x v="4"/>
    <m/>
    <m/>
    <m/>
    <m/>
    <m/>
    <m/>
    <m/>
    <n v="19690.287"/>
    <n v="0"/>
    <s v="OK"/>
    <n v="0"/>
  </r>
  <r>
    <x v="218"/>
    <x v="8"/>
    <s v="Cerdo"/>
    <x v="2"/>
    <s v="1022607"/>
    <x v="203"/>
    <s v="Prolijado"/>
    <s v="Prolijado Plateada"/>
    <x v="4"/>
    <m/>
    <m/>
    <m/>
    <m/>
    <m/>
    <m/>
    <m/>
    <n v="27021.933000000001"/>
    <n v="0"/>
    <s v="OK"/>
    <n v="0"/>
  </r>
  <r>
    <x v="348"/>
    <x v="8"/>
    <s v="Cerdo"/>
    <x v="2"/>
    <s v="1022619"/>
    <x v="309"/>
    <s v="Prolijado"/>
    <s v="Prolijado Malaya"/>
    <x v="5"/>
    <m/>
    <m/>
    <m/>
    <m/>
    <m/>
    <m/>
    <m/>
    <n v="15104.424999999999"/>
    <n v="0"/>
    <s v="OK"/>
    <n v="0"/>
  </r>
  <r>
    <x v="349"/>
    <x v="8"/>
    <s v="Cerdo"/>
    <x v="2"/>
    <s v="1022621"/>
    <x v="310"/>
    <s v="Panceta"/>
    <s v="Panceta s/Cuero"/>
    <x v="8"/>
    <m/>
    <m/>
    <m/>
    <m/>
    <m/>
    <m/>
    <m/>
    <n v="14264.65"/>
    <n v="0"/>
    <s v="OK"/>
    <n v="0"/>
  </r>
  <r>
    <x v="350"/>
    <x v="8"/>
    <s v="Cerdo"/>
    <x v="2"/>
    <s v="1022636"/>
    <x v="311"/>
    <s v="Huesos"/>
    <s v="Huesos Cuarto Traser"/>
    <x v="2"/>
    <m/>
    <m/>
    <m/>
    <m/>
    <m/>
    <m/>
    <m/>
    <n v="109860.18700000001"/>
    <n v="0"/>
    <s v="OK"/>
    <n v="0"/>
  </r>
  <r>
    <x v="219"/>
    <x v="8"/>
    <s v="Cerdo"/>
    <x v="2"/>
    <s v="1022637"/>
    <x v="204"/>
    <s v="Huesos"/>
    <s v="Huesos Cuarto Delant"/>
    <x v="2"/>
    <m/>
    <m/>
    <m/>
    <m/>
    <m/>
    <m/>
    <m/>
    <n v="68833.960000000006"/>
    <n v="0"/>
    <s v="OK"/>
    <n v="0"/>
  </r>
  <r>
    <x v="351"/>
    <x v="8"/>
    <s v="Cerdo"/>
    <x v="2"/>
    <s v="1022639"/>
    <x v="312"/>
    <s v="Cabeza"/>
    <s v="Cabeza Entera"/>
    <x v="2"/>
    <m/>
    <m/>
    <m/>
    <m/>
    <m/>
    <m/>
    <m/>
    <n v="1035111.941"/>
    <n v="0"/>
    <s v="OK"/>
    <n v="0"/>
  </r>
  <r>
    <x v="352"/>
    <x v="8"/>
    <s v="Cerdo"/>
    <x v="2"/>
    <s v="1022640"/>
    <x v="313"/>
    <s v="Cabeza"/>
    <s v="Cabeza Entera"/>
    <x v="2"/>
    <m/>
    <m/>
    <m/>
    <m/>
    <m/>
    <m/>
    <m/>
    <n v="36156.925999999999"/>
    <n v="0"/>
    <s v="OK"/>
    <n v="0"/>
  </r>
  <r>
    <x v="353"/>
    <x v="8"/>
    <s v="Cerdo"/>
    <x v="2"/>
    <s v="1022645"/>
    <x v="260"/>
    <s v="Panceta"/>
    <s v="Panceta s/Cuero"/>
    <x v="2"/>
    <m/>
    <m/>
    <m/>
    <m/>
    <m/>
    <m/>
    <m/>
    <n v="24865.383000000002"/>
    <n v="0"/>
    <s v="OK"/>
    <n v="0"/>
  </r>
  <r>
    <x v="354"/>
    <x v="8"/>
    <s v="Cerdo"/>
    <x v="2"/>
    <s v="1022646"/>
    <x v="259"/>
    <s v="Panceta"/>
    <s v="Panceta s/Cuero"/>
    <x v="2"/>
    <m/>
    <m/>
    <m/>
    <m/>
    <m/>
    <m/>
    <m/>
    <n v="35862.752"/>
    <n v="0"/>
    <s v="OK"/>
    <n v="0"/>
  </r>
  <r>
    <x v="221"/>
    <x v="8"/>
    <s v="Cerdo"/>
    <x v="2"/>
    <s v="1022664"/>
    <x v="206"/>
    <s v="Lomo"/>
    <s v="Lomo CC Loin"/>
    <x v="9"/>
    <m/>
    <m/>
    <m/>
    <m/>
    <m/>
    <m/>
    <m/>
    <n v="66114.235000000001"/>
    <n v="0"/>
    <s v="OK"/>
    <n v="0"/>
  </r>
  <r>
    <x v="222"/>
    <x v="8"/>
    <s v="Cerdo"/>
    <x v="2"/>
    <s v="1022705"/>
    <x v="169"/>
    <s v="Grasas"/>
    <s v="Grasa Interior"/>
    <x v="0"/>
    <m/>
    <m/>
    <m/>
    <m/>
    <m/>
    <m/>
    <m/>
    <n v="24000"/>
    <n v="0"/>
    <s v="OK"/>
    <n v="0"/>
  </r>
  <r>
    <x v="223"/>
    <x v="8"/>
    <s v="Cerdo"/>
    <x v="2"/>
    <s v="1022709"/>
    <x v="207"/>
    <s v="Pierna"/>
    <s v="Pierna Pulpa"/>
    <x v="0"/>
    <m/>
    <m/>
    <m/>
    <m/>
    <m/>
    <m/>
    <m/>
    <n v="216000"/>
    <n v="0"/>
    <s v="OK"/>
    <n v="0"/>
  </r>
  <r>
    <x v="224"/>
    <x v="8"/>
    <s v="Cerdo"/>
    <x v="2"/>
    <s v="1022748"/>
    <x v="208"/>
    <s v="Subprod"/>
    <s v="Subprod Patas-Manos"/>
    <x v="2"/>
    <m/>
    <m/>
    <m/>
    <m/>
    <m/>
    <m/>
    <m/>
    <n v="136998.834"/>
    <n v="0"/>
    <s v="OK"/>
    <n v="0"/>
  </r>
  <r>
    <x v="356"/>
    <x v="8"/>
    <s v="Cerdo"/>
    <x v="2"/>
    <s v="1022751"/>
    <x v="315"/>
    <s v="Paleta"/>
    <s v="Paleta Entera"/>
    <x v="8"/>
    <m/>
    <m/>
    <m/>
    <m/>
    <m/>
    <m/>
    <m/>
    <n v="20137.288"/>
    <n v="0"/>
    <s v="OK"/>
    <n v="0"/>
  </r>
  <r>
    <x v="357"/>
    <x v="8"/>
    <s v="Cerdo"/>
    <x v="2"/>
    <s v="1022753"/>
    <x v="316"/>
    <s v="Pernil"/>
    <s v="Pernil Mano"/>
    <x v="2"/>
    <m/>
    <m/>
    <m/>
    <m/>
    <m/>
    <m/>
    <m/>
    <n v="212297.136"/>
    <n v="0"/>
    <s v="OK"/>
    <n v="0"/>
  </r>
  <r>
    <x v="358"/>
    <x v="8"/>
    <s v="Cerdo"/>
    <x v="2"/>
    <s v="1022767"/>
    <x v="317"/>
    <s v="Grasas"/>
    <s v="Grasa Gordura"/>
    <x v="8"/>
    <m/>
    <m/>
    <m/>
    <m/>
    <m/>
    <m/>
    <m/>
    <n v="47067.957000000002"/>
    <n v="0"/>
    <s v="OK"/>
    <n v="0"/>
  </r>
  <r>
    <x v="579"/>
    <x v="8"/>
    <s v="Cerdo"/>
    <x v="2"/>
    <s v="1022842"/>
    <x v="506"/>
    <s v="Recortes"/>
    <s v="Recortes Magro"/>
    <x v="0"/>
    <m/>
    <m/>
    <m/>
    <m/>
    <m/>
    <m/>
    <m/>
    <n v="2100.002"/>
    <n v="0"/>
    <s v="OK"/>
    <n v="0"/>
  </r>
  <r>
    <x v="580"/>
    <x v="8"/>
    <s v="Cerdo"/>
    <x v="2"/>
    <s v="1022844"/>
    <x v="507"/>
    <s v="Recortes"/>
    <s v="Recortes No Magro"/>
    <x v="0"/>
    <m/>
    <m/>
    <m/>
    <m/>
    <m/>
    <m/>
    <m/>
    <n v="541.33500000000004"/>
    <n v="0"/>
    <s v="OK"/>
    <n v="0"/>
  </r>
  <r>
    <x v="229"/>
    <x v="8"/>
    <s v="Cerdo"/>
    <x v="2"/>
    <s v="1022847"/>
    <x v="213"/>
    <s v="Panceta"/>
    <s v="Panceta s/Cuero"/>
    <x v="0"/>
    <m/>
    <m/>
    <m/>
    <m/>
    <m/>
    <m/>
    <m/>
    <n v="34219.733999999997"/>
    <n v="0"/>
    <s v="OK"/>
    <n v="0"/>
  </r>
  <r>
    <x v="367"/>
    <x v="8"/>
    <s v="Cerdo"/>
    <x v="2"/>
    <s v="1022854"/>
    <x v="147"/>
    <s v="Huesos"/>
    <s v="Huesos Cuarto Centra"/>
    <x v="6"/>
    <m/>
    <m/>
    <m/>
    <m/>
    <m/>
    <m/>
    <m/>
    <n v="17203.032999999999"/>
    <n v="0"/>
    <s v="OK"/>
    <n v="0"/>
  </r>
  <r>
    <x v="231"/>
    <x v="8"/>
    <s v="Cerdo"/>
    <x v="2"/>
    <s v="1022855"/>
    <x v="215"/>
    <s v="Grasas"/>
    <s v="Grasa Forro"/>
    <x v="0"/>
    <m/>
    <m/>
    <m/>
    <m/>
    <m/>
    <m/>
    <m/>
    <n v="17929.076000000001"/>
    <n v="0"/>
    <s v="OK"/>
    <n v="0"/>
  </r>
  <r>
    <x v="232"/>
    <x v="8"/>
    <s v="Cerdo"/>
    <x v="2"/>
    <s v="1022856"/>
    <x v="216"/>
    <s v="Grasas"/>
    <s v="Grasa Gordura"/>
    <x v="2"/>
    <m/>
    <m/>
    <m/>
    <m/>
    <m/>
    <m/>
    <m/>
    <n v="232421.82"/>
    <n v="0"/>
    <s v="OK"/>
    <n v="0"/>
  </r>
  <r>
    <x v="536"/>
    <x v="8"/>
    <s v="Cerdo"/>
    <x v="2"/>
    <s v="1022858"/>
    <x v="269"/>
    <s v="Lomo"/>
    <s v="Lomo Centro"/>
    <x v="7"/>
    <m/>
    <m/>
    <m/>
    <m/>
    <m/>
    <m/>
    <m/>
    <n v="671.08100000000002"/>
    <n v="0"/>
    <s v="OK"/>
    <n v="0"/>
  </r>
  <r>
    <x v="368"/>
    <x v="8"/>
    <s v="Cerdo"/>
    <x v="2"/>
    <s v="1022863"/>
    <x v="326"/>
    <s v="Lomo"/>
    <s v="Lomo Vetado"/>
    <x v="8"/>
    <m/>
    <m/>
    <m/>
    <m/>
    <m/>
    <m/>
    <m/>
    <n v="38464.033000000003"/>
    <n v="0"/>
    <s v="OK"/>
    <n v="0"/>
  </r>
  <r>
    <x v="369"/>
    <x v="8"/>
    <s v="Cerdo"/>
    <x v="2"/>
    <s v="1022864"/>
    <x v="327"/>
    <s v="Lomo"/>
    <s v="Lomo Vetado"/>
    <x v="8"/>
    <m/>
    <m/>
    <m/>
    <m/>
    <m/>
    <m/>
    <m/>
    <n v="101312.07399999999"/>
    <n v="0"/>
    <s v="OK"/>
    <n v="0"/>
  </r>
  <r>
    <x v="371"/>
    <x v="8"/>
    <s v="Cerdo"/>
    <x v="2"/>
    <s v="1022866"/>
    <x v="329"/>
    <s v="Panceta"/>
    <s v="Panceta s/Cuero"/>
    <x v="8"/>
    <m/>
    <m/>
    <m/>
    <m/>
    <m/>
    <m/>
    <m/>
    <n v="375.87299999999999"/>
    <n v="0"/>
    <s v="OK"/>
    <n v="0"/>
  </r>
  <r>
    <x v="622"/>
    <x v="8"/>
    <s v="Cerdo"/>
    <x v="2"/>
    <s v="1022870"/>
    <x v="538"/>
    <s v="Subprod"/>
    <s v="Subprod Patas-Manos"/>
    <x v="0"/>
    <m/>
    <m/>
    <m/>
    <m/>
    <m/>
    <m/>
    <m/>
    <n v="24694.998"/>
    <n v="0"/>
    <s v="OK"/>
    <n v="0"/>
  </r>
  <r>
    <x v="372"/>
    <x v="8"/>
    <s v="Cerdo"/>
    <x v="2"/>
    <s v="1022883"/>
    <x v="330"/>
    <s v="Chuleta"/>
    <s v="Chuleta Huesos"/>
    <x v="5"/>
    <m/>
    <m/>
    <m/>
    <m/>
    <m/>
    <m/>
    <m/>
    <n v="14976.996999999999"/>
    <n v="0"/>
    <s v="OK"/>
    <n v="0"/>
  </r>
  <r>
    <x v="234"/>
    <x v="8"/>
    <s v="Cerdo"/>
    <x v="2"/>
    <s v="1022885"/>
    <x v="218"/>
    <s v="Panceta"/>
    <s v="Panceta s/Cuero"/>
    <x v="4"/>
    <m/>
    <m/>
    <m/>
    <m/>
    <m/>
    <m/>
    <m/>
    <n v="504912.58600000001"/>
    <n v="0"/>
    <s v="OK"/>
    <n v="0"/>
  </r>
  <r>
    <x v="235"/>
    <x v="8"/>
    <s v="Cerdo"/>
    <x v="2"/>
    <s v="1022887"/>
    <x v="219"/>
    <s v="Panceta"/>
    <s v="Panceta s/Cuero"/>
    <x v="4"/>
    <m/>
    <m/>
    <m/>
    <m/>
    <m/>
    <m/>
    <m/>
    <n v="50401.648000000001"/>
    <n v="0"/>
    <s v="OK"/>
    <n v="0"/>
  </r>
  <r>
    <x v="373"/>
    <x v="8"/>
    <s v="Cerdo"/>
    <x v="2"/>
    <s v="1022907"/>
    <x v="331"/>
    <s v="Subprod"/>
    <s v="Subprod Visceras"/>
    <x v="6"/>
    <m/>
    <m/>
    <m/>
    <m/>
    <m/>
    <m/>
    <m/>
    <n v="21019.31"/>
    <n v="0"/>
    <s v="OK"/>
    <n v="0"/>
  </r>
  <r>
    <x v="374"/>
    <x v="8"/>
    <s v="Cerdo"/>
    <x v="2"/>
    <s v="1022914"/>
    <x v="332"/>
    <s v="Grasas"/>
    <s v="Grasa Lomo Tocino"/>
    <x v="8"/>
    <m/>
    <m/>
    <m/>
    <m/>
    <m/>
    <m/>
    <m/>
    <n v="15352.380999999999"/>
    <n v="0"/>
    <s v="OK"/>
    <n v="0"/>
  </r>
  <r>
    <x v="375"/>
    <x v="8"/>
    <s v="Cerdo"/>
    <x v="2"/>
    <s v="1022918"/>
    <x v="333"/>
    <s v="Grasas"/>
    <s v="Grasa Lomo Tocino"/>
    <x v="8"/>
    <m/>
    <m/>
    <m/>
    <m/>
    <m/>
    <m/>
    <m/>
    <n v="7669.7969999999996"/>
    <n v="0"/>
    <s v="OK"/>
    <n v="0"/>
  </r>
  <r>
    <x v="239"/>
    <x v="8"/>
    <s v="Cerdo"/>
    <x v="2"/>
    <s v="1022921"/>
    <x v="130"/>
    <s v="Grasas"/>
    <s v="Grasa Gordura"/>
    <x v="0"/>
    <m/>
    <m/>
    <m/>
    <m/>
    <m/>
    <m/>
    <m/>
    <n v="19081.830999999998"/>
    <n v="0"/>
    <s v="OK"/>
    <n v="0"/>
  </r>
  <r>
    <x v="490"/>
    <x v="8"/>
    <s v="Cerdo"/>
    <x v="2"/>
    <s v="1022928"/>
    <x v="430"/>
    <s v="Cueros"/>
    <s v="Cuero Mixto"/>
    <x v="0"/>
    <m/>
    <m/>
    <m/>
    <m/>
    <m/>
    <m/>
    <m/>
    <n v="21.186"/>
    <n v="0"/>
    <s v="OK"/>
    <n v="0"/>
  </r>
  <r>
    <x v="240"/>
    <x v="8"/>
    <s v="Cerdo"/>
    <x v="2"/>
    <s v="1022930"/>
    <x v="223"/>
    <s v="Panceta"/>
    <s v="Panceta s/Cuero"/>
    <x v="4"/>
    <m/>
    <m/>
    <m/>
    <m/>
    <m/>
    <m/>
    <m/>
    <n v="222261.07800000001"/>
    <n v="0"/>
    <s v="OK"/>
    <n v="0"/>
  </r>
  <r>
    <x v="241"/>
    <x v="8"/>
    <s v="Cerdo"/>
    <x v="2"/>
    <s v="1022931"/>
    <x v="224"/>
    <s v="Filete"/>
    <s v="Filete c/Cabeza"/>
    <x v="9"/>
    <m/>
    <m/>
    <m/>
    <m/>
    <m/>
    <m/>
    <m/>
    <n v="26564.655999999999"/>
    <n v="0"/>
    <s v="OK"/>
    <n v="0"/>
  </r>
  <r>
    <x v="377"/>
    <x v="8"/>
    <s v="Cerdo"/>
    <x v="2"/>
    <s v="1022936"/>
    <x v="158"/>
    <s v="Filete"/>
    <s v="Filete c/Cabeza"/>
    <x v="2"/>
    <m/>
    <m/>
    <m/>
    <m/>
    <m/>
    <m/>
    <m/>
    <n v="584.99800000000005"/>
    <n v="0"/>
    <s v="OK"/>
    <n v="0"/>
  </r>
  <r>
    <x v="378"/>
    <x v="8"/>
    <s v="Cerdo"/>
    <x v="2"/>
    <s v="1022939"/>
    <x v="334"/>
    <s v="Cost-Pec"/>
    <s v="Cost-Pec Trozos"/>
    <x v="2"/>
    <m/>
    <m/>
    <m/>
    <m/>
    <m/>
    <m/>
    <m/>
    <n v="24000.002"/>
    <n v="0"/>
    <s v="OK"/>
    <n v="0"/>
  </r>
  <r>
    <x v="242"/>
    <x v="8"/>
    <s v="Cerdo"/>
    <x v="2"/>
    <s v="1022943"/>
    <x v="225"/>
    <s v="Lomo"/>
    <s v="Lomo Centro"/>
    <x v="2"/>
    <m/>
    <m/>
    <m/>
    <m/>
    <m/>
    <m/>
    <m/>
    <n v="53638.26"/>
    <n v="0"/>
    <s v="OK"/>
    <n v="0"/>
  </r>
  <r>
    <x v="243"/>
    <x v="8"/>
    <s v="Cerdo"/>
    <x v="2"/>
    <s v="1022945"/>
    <x v="169"/>
    <s v="Grasas"/>
    <s v="Grasa Interior"/>
    <x v="2"/>
    <m/>
    <m/>
    <m/>
    <m/>
    <m/>
    <m/>
    <m/>
    <n v="307205.10700000002"/>
    <n v="0"/>
    <s v="OK"/>
    <n v="0"/>
  </r>
  <r>
    <x v="245"/>
    <x v="8"/>
    <s v="Cerdo"/>
    <x v="2"/>
    <s v="1022986"/>
    <x v="227"/>
    <s v="Panceta"/>
    <s v="Panceta s/Cuero"/>
    <x v="4"/>
    <m/>
    <m/>
    <m/>
    <m/>
    <m/>
    <m/>
    <m/>
    <n v="3527.7530000000002"/>
    <n v="0"/>
    <s v="OK"/>
    <n v="0"/>
  </r>
  <r>
    <x v="246"/>
    <x v="8"/>
    <s v="Cerdo"/>
    <x v="2"/>
    <s v="1022987"/>
    <x v="228"/>
    <s v="Plancha"/>
    <s v="Plancha s/Cuero"/>
    <x v="9"/>
    <m/>
    <m/>
    <m/>
    <m/>
    <m/>
    <m/>
    <m/>
    <n v="38591.999000000003"/>
    <n v="0"/>
    <s v="OK"/>
    <n v="0"/>
  </r>
  <r>
    <x v="382"/>
    <x v="8"/>
    <s v="Cerdo"/>
    <x v="2"/>
    <s v="1022989"/>
    <x v="338"/>
    <s v="Lomo"/>
    <s v="Lomo MM Loin"/>
    <x v="8"/>
    <m/>
    <m/>
    <m/>
    <m/>
    <m/>
    <m/>
    <m/>
    <n v="18112.285"/>
    <n v="0"/>
    <s v="OK"/>
    <n v="0"/>
  </r>
  <r>
    <x v="249"/>
    <x v="8"/>
    <s v="Cerdo"/>
    <x v="2"/>
    <s v="1023034"/>
    <x v="231"/>
    <s v="Cueros"/>
    <s v="Cuero Forro"/>
    <x v="2"/>
    <m/>
    <m/>
    <m/>
    <m/>
    <m/>
    <m/>
    <m/>
    <n v="71659.406000000003"/>
    <n v="0"/>
    <s v="OK"/>
    <n v="0"/>
  </r>
  <r>
    <x v="251"/>
    <x v="8"/>
    <s v="Cerdo"/>
    <x v="2"/>
    <s v="1023037"/>
    <x v="233"/>
    <s v="Panceta"/>
    <s v="Panceta s/Cuero"/>
    <x v="4"/>
    <m/>
    <m/>
    <m/>
    <m/>
    <m/>
    <m/>
    <m/>
    <n v="72504.679999999993"/>
    <n v="0"/>
    <s v="OK"/>
    <n v="0"/>
  </r>
  <r>
    <x v="252"/>
    <x v="8"/>
    <s v="Cerdo"/>
    <x v="2"/>
    <s v="1023038"/>
    <x v="234"/>
    <s v="Lomo"/>
    <s v="Lomo Vetado"/>
    <x v="4"/>
    <m/>
    <m/>
    <m/>
    <m/>
    <m/>
    <m/>
    <m/>
    <n v="123314.389"/>
    <n v="0"/>
    <s v="OK"/>
    <n v="0"/>
  </r>
  <r>
    <x v="254"/>
    <x v="8"/>
    <s v="Cerdo"/>
    <x v="2"/>
    <s v="1023055"/>
    <x v="236"/>
    <s v="Lomo"/>
    <s v="Lomo Vetado"/>
    <x v="9"/>
    <m/>
    <m/>
    <m/>
    <m/>
    <m/>
    <m/>
    <m/>
    <n v="10538.257"/>
    <n v="0"/>
    <s v="OK"/>
    <n v="0"/>
  </r>
  <r>
    <x v="255"/>
    <x v="8"/>
    <s v="Cerdo"/>
    <x v="2"/>
    <s v="1023090"/>
    <x v="237"/>
    <s v="Panceta"/>
    <s v="Panceta s/Cuero"/>
    <x v="4"/>
    <m/>
    <m/>
    <m/>
    <m/>
    <m/>
    <m/>
    <m/>
    <n v="6765.6570000000002"/>
    <n v="0"/>
    <s v="OK"/>
    <n v="0"/>
  </r>
  <r>
    <x v="387"/>
    <x v="8"/>
    <s v="Cerdo"/>
    <x v="2"/>
    <s v="1023093"/>
    <x v="322"/>
    <s v="Recortes"/>
    <s v="Recortes No Magro"/>
    <x v="2"/>
    <m/>
    <m/>
    <m/>
    <m/>
    <m/>
    <m/>
    <m/>
    <n v="64625.567000000003"/>
    <n v="0"/>
    <s v="OK"/>
    <n v="0"/>
  </r>
  <r>
    <x v="388"/>
    <x v="8"/>
    <s v="Cerdo"/>
    <x v="2"/>
    <s v="1023102"/>
    <x v="343"/>
    <s v="Lomo"/>
    <s v="Lomo MM Loin"/>
    <x v="8"/>
    <m/>
    <m/>
    <m/>
    <m/>
    <m/>
    <m/>
    <m/>
    <n v="13254.782999999999"/>
    <n v="0"/>
    <s v="OK"/>
    <n v="0"/>
  </r>
  <r>
    <x v="256"/>
    <x v="8"/>
    <s v="Cerdo"/>
    <x v="2"/>
    <s v="1023109"/>
    <x v="198"/>
    <s v="Grasas"/>
    <s v="Grasa Gordura"/>
    <x v="2"/>
    <m/>
    <m/>
    <m/>
    <m/>
    <m/>
    <m/>
    <m/>
    <n v="21577.755000000001"/>
    <n v="0"/>
    <s v="OK"/>
    <n v="0"/>
  </r>
  <r>
    <x v="258"/>
    <x v="8"/>
    <s v="Cerdo"/>
    <x v="2"/>
    <s v="1023111"/>
    <x v="239"/>
    <s v="Grasas"/>
    <s v="Grasa Forro"/>
    <x v="2"/>
    <m/>
    <m/>
    <m/>
    <m/>
    <m/>
    <m/>
    <m/>
    <n v="8073.1059999999998"/>
    <n v="0"/>
    <s v="OK"/>
    <n v="0"/>
  </r>
  <r>
    <x v="390"/>
    <x v="8"/>
    <s v="Cerdo"/>
    <x v="2"/>
    <s v="1023126"/>
    <x v="345"/>
    <s v="Recortes"/>
    <s v="Recortes No Magro"/>
    <x v="2"/>
    <m/>
    <m/>
    <m/>
    <m/>
    <m/>
    <m/>
    <m/>
    <n v="8275.0030000000006"/>
    <n v="0"/>
    <s v="OK"/>
    <n v="0"/>
  </r>
  <r>
    <x v="393"/>
    <x v="8"/>
    <s v="Cerdo"/>
    <x v="2"/>
    <s v="1023143"/>
    <x v="321"/>
    <s v="Prolijado"/>
    <s v="Prolijado Plateada"/>
    <x v="2"/>
    <m/>
    <m/>
    <m/>
    <m/>
    <m/>
    <m/>
    <m/>
    <n v="999.99900000000002"/>
    <n v="0"/>
    <s v="OK"/>
    <n v="0"/>
  </r>
  <r>
    <x v="394"/>
    <x v="8"/>
    <s v="Cerdo"/>
    <x v="2"/>
    <s v="1023157"/>
    <x v="348"/>
    <s v="Grasas"/>
    <s v="Grasa Lomo Tocino"/>
    <x v="2"/>
    <m/>
    <m/>
    <m/>
    <m/>
    <m/>
    <m/>
    <m/>
    <n v="899.99699999999996"/>
    <n v="0"/>
    <s v="OK"/>
    <n v="0"/>
  </r>
  <r>
    <x v="259"/>
    <x v="8"/>
    <s v="Cerdo"/>
    <x v="2"/>
    <s v="1023163"/>
    <x v="240"/>
    <s v="Lomo"/>
    <s v="Lomo Vetado"/>
    <x v="9"/>
    <m/>
    <m/>
    <m/>
    <m/>
    <m/>
    <m/>
    <m/>
    <n v="15836.257"/>
    <n v="0"/>
    <s v="OK"/>
    <n v="0"/>
  </r>
  <r>
    <x v="647"/>
    <x v="8"/>
    <s v="Cerdo"/>
    <x v="2"/>
    <s v="1023164"/>
    <x v="551"/>
    <s v="Lomo"/>
    <s v="Lomo Vetado"/>
    <x v="4"/>
    <m/>
    <m/>
    <m/>
    <m/>
    <m/>
    <m/>
    <m/>
    <n v="14000"/>
    <n v="0"/>
    <s v="OK"/>
    <n v="0"/>
  </r>
  <r>
    <x v="260"/>
    <x v="8"/>
    <s v="Cerdo"/>
    <x v="2"/>
    <s v="1023183"/>
    <x v="241"/>
    <s v="Cost-Pec"/>
    <s v="Cost-Pec Entero"/>
    <x v="4"/>
    <m/>
    <m/>
    <m/>
    <m/>
    <m/>
    <m/>
    <m/>
    <n v="31714.546999999999"/>
    <n v="0"/>
    <s v="OK"/>
    <n v="0"/>
  </r>
  <r>
    <x v="474"/>
    <x v="8"/>
    <s v="Cerdo"/>
    <x v="2"/>
    <s v="1023184"/>
    <x v="418"/>
    <s v="Lomo"/>
    <s v="Lomo CC Loin"/>
    <x v="8"/>
    <m/>
    <m/>
    <m/>
    <m/>
    <m/>
    <m/>
    <m/>
    <n v="965.37199999999996"/>
    <n v="0"/>
    <s v="OK"/>
    <n v="0"/>
  </r>
  <r>
    <x v="397"/>
    <x v="8"/>
    <s v="Cerdo"/>
    <x v="2"/>
    <s v="1023190"/>
    <x v="349"/>
    <s v="Subprod"/>
    <s v="Subprod Visceras"/>
    <x v="5"/>
    <m/>
    <m/>
    <m/>
    <m/>
    <m/>
    <m/>
    <m/>
    <n v="150559.74"/>
    <n v="0"/>
    <s v="OK"/>
    <n v="0"/>
  </r>
  <r>
    <x v="261"/>
    <x v="8"/>
    <s v="Cerdo"/>
    <x v="2"/>
    <s v="1023194"/>
    <x v="242"/>
    <s v="Panceta"/>
    <s v="Panceta s/Cuero"/>
    <x v="9"/>
    <m/>
    <m/>
    <m/>
    <m/>
    <m/>
    <m/>
    <m/>
    <n v="8935.7669999999998"/>
    <n v="0"/>
    <s v="OK"/>
    <n v="0"/>
  </r>
  <r>
    <x v="585"/>
    <x v="8"/>
    <s v="Cerdo"/>
    <x v="2"/>
    <s v="1023218"/>
    <x v="508"/>
    <s v="Subprod"/>
    <s v="Subprod Visceras"/>
    <x v="6"/>
    <m/>
    <m/>
    <m/>
    <m/>
    <m/>
    <m/>
    <m/>
    <n v="48000.000999999997"/>
    <n v="0"/>
    <s v="OK"/>
    <n v="0"/>
  </r>
  <r>
    <x v="567"/>
    <x v="8"/>
    <s v="Cerdo"/>
    <x v="2"/>
    <s v="1023219"/>
    <x v="174"/>
    <s v="Pernil"/>
    <s v="Pernil Pierna"/>
    <x v="6"/>
    <m/>
    <m/>
    <m/>
    <m/>
    <m/>
    <m/>
    <m/>
    <n v="14141.998"/>
    <n v="0"/>
    <s v="OK"/>
    <n v="0"/>
  </r>
  <r>
    <x v="400"/>
    <x v="8"/>
    <s v="Cerdo"/>
    <x v="2"/>
    <s v="1023265"/>
    <x v="352"/>
    <s v="Cost-Pec"/>
    <s v="Cost-Pec Trozos"/>
    <x v="8"/>
    <m/>
    <m/>
    <m/>
    <m/>
    <m/>
    <m/>
    <m/>
    <n v="8734.4509999999991"/>
    <n v="0"/>
    <s v="OK"/>
    <n v="0"/>
  </r>
  <r>
    <x v="401"/>
    <x v="8"/>
    <s v="Cerdo"/>
    <x v="2"/>
    <s v="1023273"/>
    <x v="353"/>
    <s v="Pierna"/>
    <s v="Pierna Pulpa Fina"/>
    <x v="5"/>
    <m/>
    <m/>
    <m/>
    <m/>
    <m/>
    <m/>
    <m/>
    <n v="45379.46"/>
    <n v="0"/>
    <s v="OK"/>
    <n v="0"/>
  </r>
  <r>
    <x v="402"/>
    <x v="8"/>
    <s v="Cerdo"/>
    <x v="2"/>
    <s v="1023274"/>
    <x v="354"/>
    <s v="Pierna"/>
    <s v="Pierna Pulpa Fina"/>
    <x v="5"/>
    <m/>
    <m/>
    <m/>
    <m/>
    <m/>
    <m/>
    <m/>
    <n v="34146.19"/>
    <n v="0"/>
    <s v="OK"/>
    <n v="0"/>
  </r>
  <r>
    <x v="538"/>
    <x v="8"/>
    <s v="Cerdo"/>
    <x v="2"/>
    <s v="1023276"/>
    <x v="472"/>
    <s v="Pierna"/>
    <s v="Pierna Pulpa Fina"/>
    <x v="5"/>
    <m/>
    <m/>
    <m/>
    <m/>
    <m/>
    <m/>
    <m/>
    <n v="18143.998"/>
    <n v="0"/>
    <s v="OK"/>
    <n v="0"/>
  </r>
  <r>
    <x v="262"/>
    <x v="8"/>
    <s v="Cerdo"/>
    <x v="2"/>
    <s v="1023283"/>
    <x v="243"/>
    <s v="Subprod"/>
    <s v="Subprod Grasa"/>
    <x v="4"/>
    <m/>
    <m/>
    <m/>
    <m/>
    <m/>
    <m/>
    <m/>
    <n v="84035.357999999993"/>
    <n v="0"/>
    <s v="OK"/>
    <n v="0"/>
  </r>
  <r>
    <x v="404"/>
    <x v="8"/>
    <s v="Cerdo"/>
    <x v="2"/>
    <s v="1023291"/>
    <x v="356"/>
    <s v="Huesos"/>
    <s v="Huesos Cuarto Centra"/>
    <x v="2"/>
    <m/>
    <m/>
    <m/>
    <m/>
    <m/>
    <m/>
    <m/>
    <n v="34524.404999999999"/>
    <n v="0"/>
    <s v="OK"/>
    <n v="0"/>
  </r>
  <r>
    <x v="405"/>
    <x v="8"/>
    <s v="Cerdo"/>
    <x v="2"/>
    <s v="1023302"/>
    <x v="169"/>
    <s v="Grasas"/>
    <s v="Grasa Interior"/>
    <x v="6"/>
    <m/>
    <m/>
    <m/>
    <m/>
    <m/>
    <m/>
    <m/>
    <n v="127347.607"/>
    <n v="0"/>
    <s v="OK"/>
    <n v="0"/>
  </r>
  <r>
    <x v="265"/>
    <x v="8"/>
    <s v="Cerdo"/>
    <x v="2"/>
    <s v="1023307"/>
    <x v="245"/>
    <s v="Subprod"/>
    <s v="Subprod Visceras"/>
    <x v="4"/>
    <m/>
    <m/>
    <m/>
    <m/>
    <m/>
    <m/>
    <m/>
    <n v="1274.4549999999999"/>
    <n v="0"/>
    <s v="OK"/>
    <n v="0"/>
  </r>
  <r>
    <x v="406"/>
    <x v="8"/>
    <s v="Cerdo"/>
    <x v="2"/>
    <s v="1023318"/>
    <x v="357"/>
    <s v="Recortes"/>
    <s v="Recortes No Magro"/>
    <x v="6"/>
    <m/>
    <m/>
    <m/>
    <m/>
    <m/>
    <m/>
    <m/>
    <n v="1289.9960000000001"/>
    <n v="0"/>
    <s v="OK"/>
    <n v="0"/>
  </r>
  <r>
    <x v="407"/>
    <x v="8"/>
    <s v="Cerdo"/>
    <x v="2"/>
    <s v="1023319"/>
    <x v="358"/>
    <s v="Recortes"/>
    <s v="Recortes No Magro"/>
    <x v="6"/>
    <m/>
    <m/>
    <m/>
    <m/>
    <m/>
    <m/>
    <m/>
    <n v="22500.567999999999"/>
    <n v="0"/>
    <s v="OK"/>
    <n v="0"/>
  </r>
  <r>
    <x v="267"/>
    <x v="8"/>
    <s v="Cerdo"/>
    <x v="2"/>
    <s v="1023326"/>
    <x v="247"/>
    <s v="Subprod"/>
    <s v="Subprod Visceras"/>
    <x v="4"/>
    <m/>
    <m/>
    <m/>
    <m/>
    <m/>
    <m/>
    <m/>
    <n v="20996.776999999998"/>
    <n v="0"/>
    <s v="OK"/>
    <n v="0"/>
  </r>
  <r>
    <x v="268"/>
    <x v="8"/>
    <s v="Cerdo"/>
    <x v="2"/>
    <s v="1023329"/>
    <x v="165"/>
    <s v="Cueros"/>
    <s v="Cuero Papada"/>
    <x v="3"/>
    <m/>
    <m/>
    <m/>
    <m/>
    <m/>
    <m/>
    <m/>
    <n v="14736.805"/>
    <n v="0"/>
    <s v="OK"/>
    <n v="0"/>
  </r>
  <r>
    <x v="269"/>
    <x v="8"/>
    <s v="Cerdo"/>
    <x v="2"/>
    <s v="1023334"/>
    <x v="248"/>
    <s v="Cueros"/>
    <s v="Cuero Mixto"/>
    <x v="3"/>
    <m/>
    <m/>
    <m/>
    <m/>
    <m/>
    <m/>
    <m/>
    <n v="40297.106"/>
    <n v="0"/>
    <s v="OK"/>
    <n v="0"/>
  </r>
  <r>
    <x v="270"/>
    <x v="8"/>
    <s v="Cerdo"/>
    <x v="2"/>
    <s v="1023336"/>
    <x v="248"/>
    <s v="Cueros"/>
    <s v="Cuero Mixto"/>
    <x v="3"/>
    <m/>
    <m/>
    <m/>
    <m/>
    <m/>
    <m/>
    <m/>
    <n v="81505.207999999999"/>
    <n v="0"/>
    <s v="OK"/>
    <n v="0"/>
  </r>
  <r>
    <x v="499"/>
    <x v="8"/>
    <s v="Cerdo"/>
    <x v="2"/>
    <s v="1023343"/>
    <x v="437"/>
    <s v="Recortes"/>
    <s v="Recortes No Magro"/>
    <x v="6"/>
    <m/>
    <m/>
    <m/>
    <m/>
    <m/>
    <m/>
    <m/>
    <n v="157653.37299999999"/>
    <n v="0"/>
    <s v="OK"/>
    <n v="0"/>
  </r>
  <r>
    <x v="465"/>
    <x v="8"/>
    <s v="Cerdo"/>
    <x v="2"/>
    <s v="1023349"/>
    <x v="412"/>
    <s v="Lomo"/>
    <s v="Lomo Centro"/>
    <x v="9"/>
    <m/>
    <m/>
    <m/>
    <m/>
    <m/>
    <m/>
    <m/>
    <n v="4392.6790000000001"/>
    <n v="0"/>
    <s v="OK"/>
    <n v="0"/>
  </r>
  <r>
    <x v="466"/>
    <x v="8"/>
    <s v="Cerdo"/>
    <x v="2"/>
    <s v="1023350"/>
    <x v="413"/>
    <s v="Lomo"/>
    <s v="Lomo Vetado"/>
    <x v="9"/>
    <m/>
    <m/>
    <m/>
    <m/>
    <m/>
    <m/>
    <m/>
    <n v="15286.753000000001"/>
    <n v="0"/>
    <s v="OK"/>
    <n v="0"/>
  </r>
  <r>
    <x v="467"/>
    <x v="8"/>
    <s v="Cerdo"/>
    <x v="2"/>
    <s v="1023351"/>
    <x v="414"/>
    <s v="Panceta"/>
    <s v="Panceta s/Cuero"/>
    <x v="9"/>
    <m/>
    <m/>
    <m/>
    <m/>
    <m/>
    <m/>
    <m/>
    <n v="6152.4210000000003"/>
    <n v="0"/>
    <s v="OK"/>
    <n v="0"/>
  </r>
  <r>
    <x v="468"/>
    <x v="8"/>
    <s v="Cerdo"/>
    <x v="2"/>
    <s v="1023352"/>
    <x v="415"/>
    <s v="Panceta"/>
    <s v="Panceta s/Cuero"/>
    <x v="9"/>
    <m/>
    <m/>
    <m/>
    <m/>
    <m/>
    <m/>
    <m/>
    <n v="51786.608999999997"/>
    <n v="0"/>
    <s v="OK"/>
    <n v="0"/>
  </r>
  <r>
    <x v="492"/>
    <x v="8"/>
    <s v="Cerdo"/>
    <x v="2"/>
    <s v="1023355"/>
    <x v="245"/>
    <s v="Subprod"/>
    <s v="Subprod Visceras"/>
    <x v="0"/>
    <m/>
    <m/>
    <m/>
    <m/>
    <m/>
    <m/>
    <m/>
    <n v="25035.14"/>
    <n v="0"/>
    <s v="OK"/>
    <n v="0"/>
  </r>
  <r>
    <x v="634"/>
    <x v="8"/>
    <s v="Cerdo"/>
    <x v="2"/>
    <s v="1023373"/>
    <x v="543"/>
    <s v="Pernil"/>
    <s v="Pernil Mano"/>
    <x v="2"/>
    <m/>
    <m/>
    <m/>
    <m/>
    <m/>
    <m/>
    <m/>
    <n v="62879.997000000003"/>
    <n v="0"/>
    <s v="OK"/>
    <n v="0"/>
  </r>
  <r>
    <x v="544"/>
    <x v="8"/>
    <s v="Cerdo"/>
    <x v="2"/>
    <s v="1023375"/>
    <x v="478"/>
    <s v="Subprod"/>
    <s v="Subprod Tripa"/>
    <x v="6"/>
    <m/>
    <m/>
    <m/>
    <m/>
    <m/>
    <m/>
    <m/>
    <n v="7889.8580000000002"/>
    <n v="0"/>
    <s v="OK"/>
    <n v="0"/>
  </r>
  <r>
    <x v="546"/>
    <x v="8"/>
    <s v="Cerdo"/>
    <x v="2"/>
    <s v="1023389"/>
    <x v="479"/>
    <s v="Recortes"/>
    <s v="Recortes No Magro"/>
    <x v="7"/>
    <m/>
    <m/>
    <m/>
    <m/>
    <m/>
    <m/>
    <m/>
    <n v="586.19799999999998"/>
    <n v="0"/>
    <s v="OK"/>
    <n v="0"/>
  </r>
  <r>
    <x v="493"/>
    <x v="8"/>
    <s v="Cerdo"/>
    <x v="2"/>
    <s v="1023391"/>
    <x v="205"/>
    <s v="Recortes"/>
    <s v="Recortes No Magro"/>
    <x v="7"/>
    <m/>
    <m/>
    <m/>
    <m/>
    <m/>
    <m/>
    <m/>
    <n v="2556.998"/>
    <n v="0"/>
    <s v="OK"/>
    <n v="0"/>
  </r>
  <r>
    <x v="610"/>
    <x v="8"/>
    <s v="Cerdo"/>
    <x v="2"/>
    <s v="1023409"/>
    <x v="157"/>
    <s v="Chuleta"/>
    <s v="Chuleta Huesos"/>
    <x v="6"/>
    <m/>
    <m/>
    <m/>
    <m/>
    <m/>
    <m/>
    <m/>
    <n v="18999.999"/>
    <n v="0"/>
    <s v="OK"/>
    <n v="0"/>
  </r>
  <r>
    <x v="586"/>
    <x v="8"/>
    <s v="Cerdo"/>
    <x v="2"/>
    <s v="1023411"/>
    <x v="509"/>
    <s v="Pierna"/>
    <s v="Pierna Pulpa Fina"/>
    <x v="2"/>
    <m/>
    <m/>
    <m/>
    <m/>
    <m/>
    <m/>
    <m/>
    <n v="72193.267999999996"/>
    <n v="0"/>
    <s v="OK"/>
    <n v="0"/>
  </r>
  <r>
    <x v="623"/>
    <x v="8"/>
    <s v="Cerdo"/>
    <x v="2"/>
    <s v="1023419"/>
    <x v="228"/>
    <s v="Grasas"/>
    <s v="Grasa Lomo Tocino"/>
    <x v="9"/>
    <m/>
    <m/>
    <m/>
    <m/>
    <m/>
    <m/>
    <m/>
    <n v="19418.223000000002"/>
    <n v="0"/>
    <s v="OK"/>
    <n v="0"/>
  </r>
  <r>
    <x v="648"/>
    <x v="8"/>
    <s v="Cerdo"/>
    <x v="2"/>
    <s v="1023420"/>
    <x v="552"/>
    <s v="Pierna"/>
    <s v="Pierna Pulpa"/>
    <x v="0"/>
    <m/>
    <m/>
    <m/>
    <m/>
    <m/>
    <m/>
    <m/>
    <n v="48739.909"/>
    <n v="0"/>
    <s v="OK"/>
    <n v="0"/>
  </r>
  <r>
    <x v="624"/>
    <x v="8"/>
    <s v="Cerdo"/>
    <x v="2"/>
    <s v="1023433"/>
    <x v="539"/>
    <s v="Plancha"/>
    <s v="Plancha s/Cuero"/>
    <x v="0"/>
    <m/>
    <m/>
    <m/>
    <m/>
    <m/>
    <m/>
    <m/>
    <n v="121466"/>
    <n v="0"/>
    <s v="OK"/>
    <n v="0"/>
  </r>
  <r>
    <x v="625"/>
    <x v="8"/>
    <s v="Cerdo"/>
    <x v="2"/>
    <s v="1023435"/>
    <x v="290"/>
    <s v="Cabeza"/>
    <s v="Cabeza Entera"/>
    <x v="4"/>
    <m/>
    <m/>
    <m/>
    <m/>
    <m/>
    <m/>
    <m/>
    <n v="315194.06099999999"/>
    <n v="0"/>
    <s v="OK"/>
    <n v="0"/>
  </r>
  <r>
    <x v="626"/>
    <x v="8"/>
    <s v="Cerdo"/>
    <x v="2"/>
    <s v="1023436"/>
    <x v="540"/>
    <s v="Subprod"/>
    <s v="Subprod Patas-Manos"/>
    <x v="0"/>
    <m/>
    <m/>
    <m/>
    <m/>
    <m/>
    <m/>
    <m/>
    <n v="35575"/>
    <n v="0"/>
    <s v="OK"/>
    <n v="0"/>
  </r>
  <r>
    <x v="627"/>
    <x v="8"/>
    <s v="Cerdo"/>
    <x v="2"/>
    <s v="1023438"/>
    <x v="137"/>
    <s v="Subprod"/>
    <s v="Subprod Visceras"/>
    <x v="4"/>
    <m/>
    <m/>
    <m/>
    <m/>
    <m/>
    <m/>
    <m/>
    <n v="150000.00200000001"/>
    <n v="0"/>
    <s v="OK"/>
    <n v="0"/>
  </r>
  <r>
    <x v="628"/>
    <x v="8"/>
    <s v="Cerdo"/>
    <x v="2"/>
    <s v="1023439"/>
    <x v="262"/>
    <s v="Huesos"/>
    <s v="Huesos Cuarto Traser"/>
    <x v="4"/>
    <m/>
    <m/>
    <m/>
    <m/>
    <m/>
    <m/>
    <m/>
    <n v="99999.998999999996"/>
    <n v="0"/>
    <s v="OK"/>
    <n v="0"/>
  </r>
  <r>
    <x v="415"/>
    <x v="8"/>
    <s v="Pavo"/>
    <x v="0"/>
    <s v="1030545"/>
    <x v="366"/>
    <s v="Trutro Desh"/>
    <s v="Trutro Desh Corto"/>
    <x v="0"/>
    <m/>
    <m/>
    <m/>
    <m/>
    <m/>
    <m/>
    <n v="48000"/>
    <m/>
    <n v="-48000"/>
    <s v="Pendiente de ingreso"/>
    <n v="0"/>
  </r>
  <r>
    <x v="418"/>
    <x v="8"/>
    <s v="Pavo"/>
    <x v="0"/>
    <s v="1030720"/>
    <x v="369"/>
    <s v="Recortes"/>
    <s v="Recortes Piel"/>
    <x v="0"/>
    <m/>
    <m/>
    <m/>
    <m/>
    <m/>
    <m/>
    <n v="24000"/>
    <m/>
    <n v="-24000"/>
    <s v="Pendiente de ingreso"/>
    <n v="0"/>
  </r>
  <r>
    <x v="555"/>
    <x v="8"/>
    <s v="Pavo"/>
    <x v="0"/>
    <s v="1030802"/>
    <x v="488"/>
    <s v="Carne Recuperada"/>
    <s v="Carne Recuperada"/>
    <x v="6"/>
    <m/>
    <m/>
    <m/>
    <m/>
    <m/>
    <m/>
    <n v="144000"/>
    <m/>
    <n v="-144000"/>
    <s v="Pendiente de ingreso"/>
    <n v="0"/>
  </r>
  <r>
    <x v="590"/>
    <x v="8"/>
    <s v="Pavo"/>
    <x v="0"/>
    <s v="1030817"/>
    <x v="359"/>
    <s v="Trutro"/>
    <s v="Trutro Largo"/>
    <x v="0"/>
    <m/>
    <m/>
    <m/>
    <m/>
    <m/>
    <m/>
    <n v="48000"/>
    <m/>
    <n v="-48000"/>
    <s v="Pendiente de ingreso"/>
    <n v="0"/>
  </r>
  <r>
    <x v="408"/>
    <x v="8"/>
    <s v="Pavo"/>
    <x v="1"/>
    <s v="1030224"/>
    <x v="359"/>
    <s v="Trutro"/>
    <s v="Trutro Largo"/>
    <x v="7"/>
    <n v="10525"/>
    <n v="0"/>
    <n v="10525"/>
    <n v="10525"/>
    <n v="1475"/>
    <n v="12000"/>
    <n v="12000"/>
    <m/>
    <n v="0"/>
    <s v="OK"/>
    <n v="0"/>
  </r>
  <r>
    <x v="477"/>
    <x v="8"/>
    <s v="Pavo"/>
    <x v="1"/>
    <s v="1030228"/>
    <x v="419"/>
    <s v="Trutro Desh"/>
    <s v="Trutro Desh Corto"/>
    <x v="5"/>
    <m/>
    <m/>
    <m/>
    <m/>
    <m/>
    <m/>
    <n v="162.99700000000001"/>
    <m/>
    <n v="-162.99700000000001"/>
    <s v="Pendiente de ingreso"/>
    <n v="0"/>
  </r>
  <r>
    <x v="421"/>
    <x v="8"/>
    <s v="Pavo"/>
    <x v="1"/>
    <s v="1030239"/>
    <x v="372"/>
    <s v="Ala"/>
    <s v="Ala Centro Punta"/>
    <x v="5"/>
    <n v="-214"/>
    <n v="24213"/>
    <n v="24000"/>
    <n v="-214"/>
    <n v="24213"/>
    <n v="24000"/>
    <n v="23995.017"/>
    <m/>
    <n v="4.9830000000001746"/>
    <s v="Sobre ingreso"/>
    <n v="0"/>
  </r>
  <r>
    <x v="422"/>
    <x v="8"/>
    <s v="Pavo"/>
    <x v="1"/>
    <s v="1030265"/>
    <x v="373"/>
    <s v="Pech Desh"/>
    <s v="Pech Desh s/Piel"/>
    <x v="7"/>
    <n v="-49200"/>
    <n v="49200"/>
    <n v="0"/>
    <n v="-49200"/>
    <n v="49200"/>
    <n v="0"/>
    <m/>
    <m/>
    <n v="0"/>
    <s v="OK"/>
    <n v="0"/>
  </r>
  <r>
    <x v="591"/>
    <x v="8"/>
    <s v="Pavo"/>
    <x v="1"/>
    <s v="1030279"/>
    <x v="513"/>
    <s v="Trutro Desh"/>
    <s v="Trutro Desh Corto"/>
    <x v="7"/>
    <n v="-26400"/>
    <n v="21600"/>
    <n v="0"/>
    <n v="-26400"/>
    <n v="21600"/>
    <n v="0"/>
    <m/>
    <m/>
    <n v="0"/>
    <s v="OK"/>
    <n v="0"/>
  </r>
  <r>
    <x v="423"/>
    <x v="8"/>
    <s v="Pavo"/>
    <x v="1"/>
    <s v="1030321"/>
    <x v="374"/>
    <s v="Pech"/>
    <s v="Pech Entera"/>
    <x v="5"/>
    <n v="-1421"/>
    <n v="4320"/>
    <n v="2899"/>
    <n v="-1421"/>
    <n v="4320"/>
    <n v="2899"/>
    <n v="2910.4"/>
    <m/>
    <n v="-11.400000000000091"/>
    <s v="Pendiente de ingreso"/>
    <n v="0"/>
  </r>
  <r>
    <x v="424"/>
    <x v="8"/>
    <s v="Pavo"/>
    <x v="1"/>
    <s v="1030337"/>
    <x v="375"/>
    <s v="Pech Desh"/>
    <s v="Pech Desh s/Piel"/>
    <x v="6"/>
    <n v="15240"/>
    <n v="320760"/>
    <n v="336000"/>
    <n v="15240"/>
    <n v="320760"/>
    <n v="336000"/>
    <n v="336000"/>
    <m/>
    <n v="0"/>
    <s v="OK"/>
    <n v="0"/>
  </r>
  <r>
    <x v="412"/>
    <x v="8"/>
    <s v="Pavo"/>
    <x v="1"/>
    <s v="1030355"/>
    <x v="363"/>
    <s v="Varios"/>
    <s v="Varios Carcasa"/>
    <x v="7"/>
    <n v="-2969"/>
    <n v="69000"/>
    <n v="66031"/>
    <n v="-2969"/>
    <n v="69000"/>
    <n v="66031"/>
    <n v="60000"/>
    <m/>
    <n v="6031"/>
    <s v="Sobre ingreso"/>
    <n v="0"/>
  </r>
  <r>
    <x v="549"/>
    <x v="8"/>
    <s v="Pavo"/>
    <x v="1"/>
    <s v="1030358"/>
    <x v="482"/>
    <s v="Ala"/>
    <s v="Ala 3er Segmento"/>
    <x v="2"/>
    <n v="0"/>
    <n v="170"/>
    <n v="0"/>
    <n v="0"/>
    <n v="170"/>
    <n v="0"/>
    <m/>
    <m/>
    <n v="0"/>
    <s v="OK"/>
    <n v="0"/>
  </r>
  <r>
    <x v="425"/>
    <x v="8"/>
    <s v="Pavo"/>
    <x v="1"/>
    <s v="1030360"/>
    <x v="376"/>
    <s v="Pech"/>
    <s v="Pech Entera"/>
    <x v="5"/>
    <n v="-2318"/>
    <n v="4920"/>
    <n v="2602"/>
    <n v="-2318"/>
    <n v="4920"/>
    <n v="2602"/>
    <n v="3454.4"/>
    <m/>
    <n v="-852.40000000000009"/>
    <s v="Pendiente de ingreso"/>
    <n v="0"/>
  </r>
  <r>
    <x v="550"/>
    <x v="8"/>
    <s v="Pavo"/>
    <x v="1"/>
    <s v="1030366"/>
    <x v="483"/>
    <s v="Pech"/>
    <s v="Pech Entera"/>
    <x v="5"/>
    <n v="-1038"/>
    <n v="840"/>
    <n v="0"/>
    <n v="-1038"/>
    <n v="840"/>
    <n v="0"/>
    <m/>
    <m/>
    <n v="0"/>
    <s v="OK"/>
    <n v="0"/>
  </r>
  <r>
    <x v="426"/>
    <x v="8"/>
    <s v="Pavo"/>
    <x v="1"/>
    <s v="1030370"/>
    <x v="377"/>
    <s v="Recortes"/>
    <s v="Recortes Estándar"/>
    <x v="5"/>
    <n v="578"/>
    <n v="0"/>
    <n v="0"/>
    <n v="578"/>
    <n v="11442"/>
    <n v="12020"/>
    <n v="12020.188"/>
    <m/>
    <n v="-0.18800000000010186"/>
    <s v="Pendiente de ingreso"/>
    <n v="0"/>
  </r>
  <r>
    <x v="427"/>
    <x v="8"/>
    <s v="Pavo"/>
    <x v="1"/>
    <s v="1030376"/>
    <x v="378"/>
    <s v="Pech"/>
    <s v="Pech Entera"/>
    <x v="5"/>
    <n v="3770"/>
    <n v="5520"/>
    <n v="9290"/>
    <n v="3770"/>
    <n v="5520"/>
    <n v="9290"/>
    <n v="9300"/>
    <m/>
    <n v="-10"/>
    <s v="Pendiente de ingreso"/>
    <n v="0"/>
  </r>
  <r>
    <x v="413"/>
    <x v="8"/>
    <s v="Pavo"/>
    <x v="1"/>
    <s v="1030378"/>
    <x v="364"/>
    <s v="Menudencias"/>
    <s v="Menudencias Corazón"/>
    <x v="7"/>
    <n v="-1800"/>
    <n v="0"/>
    <n v="0"/>
    <n v="-1800"/>
    <n v="0"/>
    <n v="0"/>
    <m/>
    <m/>
    <n v="0"/>
    <s v="OK"/>
    <n v="0"/>
  </r>
  <r>
    <x v="428"/>
    <x v="8"/>
    <s v="Pavo"/>
    <x v="1"/>
    <s v="1030379"/>
    <x v="379"/>
    <s v="Pech Desh"/>
    <s v="Pech Desh s/Piel"/>
    <x v="5"/>
    <n v="69407"/>
    <n v="626594"/>
    <n v="696000"/>
    <n v="117407"/>
    <n v="626634"/>
    <n v="744040"/>
    <n v="768143.78399999999"/>
    <m/>
    <n v="-24103.783999999985"/>
    <s v="Pendiente de ingreso"/>
    <n v="0"/>
  </r>
  <r>
    <x v="429"/>
    <x v="8"/>
    <s v="Pavo"/>
    <x v="1"/>
    <s v="1030388"/>
    <x v="380"/>
    <s v="Patas"/>
    <s v="Patas Garras"/>
    <x v="2"/>
    <n v="-8969"/>
    <n v="32969"/>
    <n v="24000"/>
    <n v="-8969"/>
    <n v="32969"/>
    <n v="24000"/>
    <n v="24000"/>
    <m/>
    <n v="0"/>
    <s v="OK"/>
    <n v="0"/>
  </r>
  <r>
    <x v="430"/>
    <x v="8"/>
    <s v="Pavo"/>
    <x v="1"/>
    <s v="1030389"/>
    <x v="381"/>
    <s v="Patas"/>
    <s v="Patas Garras"/>
    <x v="2"/>
    <n v="-4455"/>
    <n v="0"/>
    <n v="0"/>
    <n v="-4455"/>
    <n v="0"/>
    <n v="0"/>
    <m/>
    <m/>
    <n v="0"/>
    <s v="OK"/>
    <n v="0"/>
  </r>
  <r>
    <x v="570"/>
    <x v="8"/>
    <s v="Pavo"/>
    <x v="1"/>
    <s v="1030419"/>
    <x v="498"/>
    <s v="Menudencias"/>
    <s v="Menudencias Hígado"/>
    <x v="2"/>
    <n v="-10280"/>
    <n v="10280"/>
    <n v="0"/>
    <n v="-10280"/>
    <n v="10280"/>
    <n v="0"/>
    <m/>
    <m/>
    <n v="0"/>
    <s v="OK"/>
    <n v="0"/>
  </r>
  <r>
    <x v="431"/>
    <x v="8"/>
    <s v="Pavo"/>
    <x v="1"/>
    <s v="1030424"/>
    <x v="382"/>
    <s v="Pech Desh"/>
    <s v="Pech Desh c/Piel"/>
    <x v="5"/>
    <n v="12543"/>
    <n v="71599"/>
    <n v="84142"/>
    <n v="12543"/>
    <n v="69900"/>
    <n v="82443"/>
    <n v="96031.017000000007"/>
    <m/>
    <n v="-13588.017000000007"/>
    <s v="Pendiente de ingreso"/>
    <n v="0"/>
  </r>
  <r>
    <x v="432"/>
    <x v="8"/>
    <s v="Pavo"/>
    <x v="1"/>
    <s v="1030452"/>
    <x v="383"/>
    <s v="Pech Desh"/>
    <s v="Pech Desh s/Piel"/>
    <x v="5"/>
    <n v="17210"/>
    <n v="62000"/>
    <n v="79210"/>
    <n v="17210"/>
    <n v="62000"/>
    <n v="79210"/>
    <n v="79219.471000000005"/>
    <m/>
    <n v="-9.4710000000050059"/>
    <s v="Pendiente de ingreso"/>
    <n v="0"/>
  </r>
  <r>
    <x v="551"/>
    <x v="8"/>
    <s v="Pavo"/>
    <x v="1"/>
    <s v="1030461"/>
    <x v="484"/>
    <s v="Pech Desh"/>
    <s v="Pech Desh s/Piel"/>
    <x v="5"/>
    <n v="-9996"/>
    <n v="4000"/>
    <n v="0"/>
    <n v="-9996"/>
    <n v="4000"/>
    <n v="0"/>
    <n v="10719.92"/>
    <m/>
    <n v="-10719.92"/>
    <s v="Pendiente de ingreso"/>
    <n v="0"/>
  </r>
  <r>
    <x v="480"/>
    <x v="8"/>
    <s v="Pavo"/>
    <x v="1"/>
    <s v="1030498"/>
    <x v="422"/>
    <s v="Menudencias"/>
    <s v="Menudencias Contre"/>
    <x v="7"/>
    <n v="-4950"/>
    <n v="4950"/>
    <n v="0"/>
    <n v="-4950"/>
    <n v="4950"/>
    <n v="0"/>
    <m/>
    <m/>
    <n v="0"/>
    <s v="OK"/>
    <n v="0"/>
  </r>
  <r>
    <x v="480"/>
    <x v="8"/>
    <s v="Pavo"/>
    <x v="1"/>
    <s v="1030498"/>
    <x v="422"/>
    <s v="Menudencias"/>
    <s v="Menudencias Contre"/>
    <x v="0"/>
    <n v="0"/>
    <n v="12000"/>
    <n v="12000"/>
    <m/>
    <m/>
    <m/>
    <m/>
    <m/>
    <n v="0"/>
    <s v="OK"/>
    <n v="0"/>
  </r>
  <r>
    <x v="433"/>
    <x v="8"/>
    <s v="Pavo"/>
    <x v="1"/>
    <s v="1030505"/>
    <x v="384"/>
    <s v="Pech Desh"/>
    <s v="Pech Desh Filete"/>
    <x v="5"/>
    <n v="-11793"/>
    <n v="11793"/>
    <n v="0"/>
    <n v="-11793"/>
    <n v="11793"/>
    <n v="0"/>
    <m/>
    <m/>
    <n v="0"/>
    <s v="OK"/>
    <n v="0"/>
  </r>
  <r>
    <x v="434"/>
    <x v="8"/>
    <s v="Pavo"/>
    <x v="1"/>
    <s v="1030506"/>
    <x v="385"/>
    <s v="Pech Desh"/>
    <s v="Pech Desh s/Piel"/>
    <x v="2"/>
    <n v="20"/>
    <n v="-20"/>
    <n v="0"/>
    <n v="20"/>
    <n v="-20"/>
    <n v="0"/>
    <m/>
    <m/>
    <n v="0"/>
    <s v="OK"/>
    <n v="0"/>
  </r>
  <r>
    <x v="501"/>
    <x v="8"/>
    <s v="Pavo"/>
    <x v="1"/>
    <s v="1030525"/>
    <x v="439"/>
    <s v="Ala"/>
    <s v="Ala Trutro"/>
    <x v="2"/>
    <n v="0"/>
    <n v="114204"/>
    <n v="114204"/>
    <n v="0"/>
    <n v="101204"/>
    <n v="101204"/>
    <n v="120000"/>
    <m/>
    <n v="-18796"/>
    <s v="Pendiente de ingreso"/>
    <n v="0"/>
  </r>
  <r>
    <x v="414"/>
    <x v="8"/>
    <s v="Pavo"/>
    <x v="1"/>
    <s v="1030535"/>
    <x v="365"/>
    <s v="Trutro"/>
    <s v="Trutro Largo"/>
    <x v="4"/>
    <n v="-21479"/>
    <n v="21479"/>
    <n v="0"/>
    <n v="-21479"/>
    <n v="87479"/>
    <n v="66000"/>
    <m/>
    <m/>
    <n v="66000"/>
    <s v="Sobre ingreso"/>
    <n v="0"/>
  </r>
  <r>
    <x v="502"/>
    <x v="8"/>
    <s v="Pavo"/>
    <x v="1"/>
    <s v="1030542"/>
    <x v="440"/>
    <s v="Pech Desh"/>
    <s v="Pech Desh s/Piel"/>
    <x v="0"/>
    <m/>
    <m/>
    <m/>
    <n v="19470"/>
    <n v="0"/>
    <n v="19470"/>
    <m/>
    <m/>
    <n v="19470"/>
    <s v="Sobre ingreso"/>
    <n v="0"/>
  </r>
  <r>
    <x v="415"/>
    <x v="8"/>
    <s v="Pavo"/>
    <x v="1"/>
    <s v="1030545"/>
    <x v="366"/>
    <s v="Trutro Desh"/>
    <s v="Trutro Desh Corto"/>
    <x v="0"/>
    <n v="75"/>
    <n v="71925"/>
    <n v="72000"/>
    <n v="75"/>
    <n v="47925"/>
    <n v="48000"/>
    <m/>
    <m/>
    <n v="48000"/>
    <s v="Sobre ingreso"/>
    <n v="0"/>
  </r>
  <r>
    <x v="553"/>
    <x v="8"/>
    <s v="Pavo"/>
    <x v="1"/>
    <s v="1030555"/>
    <x v="486"/>
    <s v="Menudencias"/>
    <s v="Menudencias Corazón"/>
    <x v="5"/>
    <n v="-10200"/>
    <n v="9187"/>
    <n v="0"/>
    <n v="-10200"/>
    <n v="9187"/>
    <n v="0"/>
    <m/>
    <m/>
    <n v="0"/>
    <s v="OK"/>
    <n v="0"/>
  </r>
  <r>
    <x v="435"/>
    <x v="8"/>
    <s v="Pavo"/>
    <x v="1"/>
    <s v="1030566"/>
    <x v="386"/>
    <s v="Ala"/>
    <s v="Ala Centro Punta"/>
    <x v="2"/>
    <n v="32010"/>
    <n v="20422"/>
    <n v="52432"/>
    <n v="32010"/>
    <n v="20422"/>
    <n v="52432"/>
    <n v="60000"/>
    <m/>
    <n v="-7568"/>
    <s v="Pendiente de ingreso"/>
    <n v="0"/>
  </r>
  <r>
    <x v="416"/>
    <x v="8"/>
    <s v="Pavo"/>
    <x v="1"/>
    <s v="1030635"/>
    <x v="367"/>
    <s v="Menudencias"/>
    <s v="Menudencias Cogote"/>
    <x v="7"/>
    <n v="80"/>
    <n v="0"/>
    <n v="0"/>
    <n v="80"/>
    <n v="0"/>
    <n v="0"/>
    <m/>
    <m/>
    <n v="0"/>
    <s v="OK"/>
    <n v="0"/>
  </r>
  <r>
    <x v="436"/>
    <x v="8"/>
    <s v="Pavo"/>
    <x v="1"/>
    <s v="1030658"/>
    <x v="387"/>
    <s v="Trutro Desh"/>
    <s v="Trutro Desh Corto"/>
    <x v="6"/>
    <n v="0"/>
    <n v="205903"/>
    <n v="205903"/>
    <n v="0"/>
    <n v="216000"/>
    <n v="216000"/>
    <n v="216116.24"/>
    <m/>
    <n v="-116.23999999999069"/>
    <s v="Pendiente de ingreso"/>
    <n v="0"/>
  </r>
  <r>
    <x v="417"/>
    <x v="8"/>
    <s v="Pavo"/>
    <x v="1"/>
    <s v="1030670"/>
    <x v="368"/>
    <s v="Pech Desh"/>
    <s v="Pech Desh s/Piel"/>
    <x v="7"/>
    <n v="330"/>
    <n v="71670"/>
    <n v="72000"/>
    <n v="330"/>
    <n v="71670"/>
    <n v="72000"/>
    <m/>
    <m/>
    <n v="72000"/>
    <s v="Sobre ingreso"/>
    <n v="0"/>
  </r>
  <r>
    <x v="437"/>
    <x v="8"/>
    <s v="Pavo"/>
    <x v="1"/>
    <s v="1030683"/>
    <x v="359"/>
    <s v="Trutro"/>
    <s v="Trutro Largo"/>
    <x v="2"/>
    <n v="-75023"/>
    <n v="411023"/>
    <n v="336000"/>
    <n v="-75023"/>
    <n v="363023"/>
    <n v="288000"/>
    <n v="336000"/>
    <m/>
    <n v="-48000"/>
    <s v="Pendiente de ingreso"/>
    <n v="0"/>
  </r>
  <r>
    <x v="438"/>
    <x v="8"/>
    <s v="Pavo"/>
    <x v="1"/>
    <s v="1030684"/>
    <x v="388"/>
    <s v="Patas"/>
    <s v="Patas Garras"/>
    <x v="2"/>
    <n v="-31037"/>
    <n v="32009"/>
    <n v="0"/>
    <n v="-31037"/>
    <n v="32009"/>
    <n v="0"/>
    <m/>
    <m/>
    <n v="0"/>
    <s v="OK"/>
    <n v="0"/>
  </r>
  <r>
    <x v="439"/>
    <x v="8"/>
    <s v="Pavo"/>
    <x v="1"/>
    <s v="1030685"/>
    <x v="389"/>
    <s v="Ala"/>
    <s v="Ala Centro Punta"/>
    <x v="2"/>
    <n v="-2054"/>
    <n v="109347"/>
    <n v="107293"/>
    <n v="-2054"/>
    <n v="109347"/>
    <n v="107293"/>
    <n v="108000"/>
    <m/>
    <n v="-707"/>
    <s v="Pendiente de ingreso"/>
    <n v="0"/>
  </r>
  <r>
    <x v="440"/>
    <x v="8"/>
    <s v="Pavo"/>
    <x v="1"/>
    <s v="1030686"/>
    <x v="390"/>
    <s v="Menudencias"/>
    <s v="Menudencias Cogote"/>
    <x v="2"/>
    <n v="-35062"/>
    <n v="145736"/>
    <n v="110675"/>
    <n v="-35062"/>
    <n v="145736"/>
    <n v="110675"/>
    <n v="120000"/>
    <m/>
    <n v="-9325"/>
    <s v="Pendiente de ingreso"/>
    <n v="0"/>
  </r>
  <r>
    <x v="441"/>
    <x v="8"/>
    <s v="Pavo"/>
    <x v="1"/>
    <s v="1030710"/>
    <x v="391"/>
    <s v="Menudencias"/>
    <s v="Menudencias Corazón"/>
    <x v="7"/>
    <n v="-5017"/>
    <n v="0"/>
    <n v="0"/>
    <n v="-5017"/>
    <n v="0"/>
    <n v="0"/>
    <m/>
    <m/>
    <n v="0"/>
    <s v="OK"/>
    <n v="0"/>
  </r>
  <r>
    <x v="418"/>
    <x v="8"/>
    <s v="Pavo"/>
    <x v="1"/>
    <s v="1030720"/>
    <x v="369"/>
    <s v="Recortes"/>
    <s v="Recortes Piel"/>
    <x v="7"/>
    <n v="-25000"/>
    <n v="25000"/>
    <n v="0"/>
    <n v="-25000"/>
    <n v="25000"/>
    <n v="0"/>
    <m/>
    <m/>
    <n v="0"/>
    <s v="OK"/>
    <n v="0"/>
  </r>
  <r>
    <x v="418"/>
    <x v="8"/>
    <s v="Pavo"/>
    <x v="1"/>
    <s v="1030720"/>
    <x v="369"/>
    <s v="Recortes"/>
    <s v="Recortes Piel"/>
    <x v="0"/>
    <n v="0"/>
    <n v="24000"/>
    <n v="24000"/>
    <n v="0"/>
    <n v="12000"/>
    <n v="12000"/>
    <m/>
    <m/>
    <n v="12000"/>
    <s v="Sobre ingreso"/>
    <n v="0"/>
  </r>
  <r>
    <x v="443"/>
    <x v="8"/>
    <s v="Pavo"/>
    <x v="1"/>
    <s v="1030735"/>
    <x v="393"/>
    <s v="Menudencias"/>
    <s v="Menudencias Cogote"/>
    <x v="5"/>
    <n v="0"/>
    <n v="24000"/>
    <n v="24000"/>
    <n v="0"/>
    <n v="24000"/>
    <n v="24000"/>
    <n v="19050.864000000001"/>
    <m/>
    <n v="4949.1359999999986"/>
    <s v="Sobre ingreso"/>
    <n v="0"/>
  </r>
  <r>
    <x v="445"/>
    <x v="8"/>
    <s v="Pavo"/>
    <x v="1"/>
    <s v="1030745"/>
    <x v="395"/>
    <s v="Menudencias"/>
    <s v="Menudencias Hígado"/>
    <x v="5"/>
    <n v="0"/>
    <n v="4137"/>
    <n v="4137"/>
    <n v="0"/>
    <n v="4137"/>
    <n v="4137"/>
    <m/>
    <m/>
    <n v="4137"/>
    <s v="Sobre ingreso"/>
    <n v="0"/>
  </r>
  <r>
    <x v="447"/>
    <x v="8"/>
    <s v="Pavo"/>
    <x v="1"/>
    <s v="1030773"/>
    <x v="397"/>
    <s v="Pech Desh"/>
    <s v="Pech Desh Filete"/>
    <x v="5"/>
    <n v="0"/>
    <n v="19051"/>
    <n v="19051"/>
    <n v="0"/>
    <n v="19051"/>
    <n v="19051"/>
    <n v="14968.536"/>
    <m/>
    <n v="4082.4639999999999"/>
    <s v="Sobre ingreso"/>
    <n v="0"/>
  </r>
  <r>
    <x v="448"/>
    <x v="8"/>
    <s v="Pavo"/>
    <x v="1"/>
    <s v="1030782"/>
    <x v="398"/>
    <s v="Pech Desh"/>
    <s v="Pech Desh s/Piel"/>
    <x v="5"/>
    <n v="-6371"/>
    <n v="34000"/>
    <n v="27629"/>
    <n v="-6371"/>
    <n v="34000"/>
    <n v="27629"/>
    <n v="27631.526999999998"/>
    <m/>
    <n v="-2.5269999999982247"/>
    <s v="Pendiente de ingreso"/>
    <n v="0"/>
  </r>
  <r>
    <x v="449"/>
    <x v="8"/>
    <s v="Pavo"/>
    <x v="1"/>
    <s v="1030783"/>
    <x v="399"/>
    <s v="Pech"/>
    <s v="Pech Entera"/>
    <x v="5"/>
    <n v="1012"/>
    <n v="1320"/>
    <n v="2332"/>
    <n v="1012"/>
    <n v="1320"/>
    <n v="2332"/>
    <n v="2361.88"/>
    <m/>
    <n v="-29.880000000000109"/>
    <s v="Pendiente de ingreso"/>
    <n v="0"/>
  </r>
  <r>
    <x v="450"/>
    <x v="8"/>
    <s v="Pavo"/>
    <x v="1"/>
    <s v="1030784"/>
    <x v="400"/>
    <s v="Pech"/>
    <s v="Pech Entera"/>
    <x v="5"/>
    <n v="-465"/>
    <n v="5880"/>
    <n v="5415"/>
    <n v="-465"/>
    <n v="5880"/>
    <n v="5415"/>
    <n v="5424.32"/>
    <m/>
    <n v="-9.319999999999709"/>
    <s v="Pendiente de ingreso"/>
    <n v="0"/>
  </r>
  <r>
    <x v="451"/>
    <x v="8"/>
    <s v="Pavo"/>
    <x v="1"/>
    <s v="1030785"/>
    <x v="401"/>
    <s v="Pech"/>
    <s v="Pech Entera"/>
    <x v="5"/>
    <n v="-724"/>
    <n v="1080"/>
    <n v="0"/>
    <n v="-724"/>
    <n v="1080"/>
    <n v="0"/>
    <m/>
    <m/>
    <n v="0"/>
    <s v="OK"/>
    <n v="0"/>
  </r>
  <r>
    <x v="508"/>
    <x v="8"/>
    <s v="Pavo"/>
    <x v="1"/>
    <s v="1030788"/>
    <x v="446"/>
    <s v="Ala"/>
    <s v="Ala Punta"/>
    <x v="7"/>
    <n v="5370"/>
    <n v="0"/>
    <n v="5370"/>
    <n v="5370"/>
    <n v="6630"/>
    <n v="12000"/>
    <n v="24000"/>
    <m/>
    <n v="-12000"/>
    <s v="Pendiente de ingreso"/>
    <n v="0"/>
  </r>
  <r>
    <x v="478"/>
    <x v="8"/>
    <s v="Pavo"/>
    <x v="1"/>
    <s v="1030791"/>
    <x v="420"/>
    <s v="Trutro"/>
    <s v="Trutro Largo"/>
    <x v="0"/>
    <n v="-5000"/>
    <n v="3372"/>
    <n v="0"/>
    <n v="-5000"/>
    <n v="3372"/>
    <n v="0"/>
    <m/>
    <m/>
    <n v="0"/>
    <s v="OK"/>
    <n v="0"/>
  </r>
  <r>
    <x v="478"/>
    <x v="8"/>
    <s v="Pavo"/>
    <x v="1"/>
    <s v="1030791"/>
    <x v="420"/>
    <s v="Trutro"/>
    <s v="Trutro Largo"/>
    <x v="2"/>
    <n v="-1743"/>
    <n v="3372"/>
    <n v="1629"/>
    <n v="-1743"/>
    <n v="3372"/>
    <n v="1629"/>
    <m/>
    <m/>
    <n v="1629"/>
    <s v="Sobre ingreso"/>
    <n v="0"/>
  </r>
  <r>
    <x v="479"/>
    <x v="8"/>
    <s v="Pavo"/>
    <x v="1"/>
    <s v="1030792"/>
    <x v="421"/>
    <s v="Pech Desh"/>
    <s v="Pech Desh Filete"/>
    <x v="6"/>
    <n v="40"/>
    <n v="0"/>
    <n v="0"/>
    <n v="40"/>
    <n v="0"/>
    <n v="0"/>
    <m/>
    <m/>
    <n v="0"/>
    <s v="OK"/>
    <n v="0"/>
  </r>
  <r>
    <x v="592"/>
    <x v="8"/>
    <s v="Pavo"/>
    <x v="1"/>
    <s v="1030793"/>
    <x v="514"/>
    <s v="Pech"/>
    <s v="Pech Entera"/>
    <x v="5"/>
    <n v="-729"/>
    <n v="729"/>
    <n v="0"/>
    <n v="-729"/>
    <n v="729"/>
    <n v="0"/>
    <m/>
    <m/>
    <n v="0"/>
    <s v="OK"/>
    <n v="0"/>
  </r>
  <r>
    <x v="593"/>
    <x v="8"/>
    <s v="Pavo"/>
    <x v="1"/>
    <s v="1030794"/>
    <x v="515"/>
    <s v="Pech"/>
    <s v="Pech Entera"/>
    <x v="5"/>
    <n v="-1085"/>
    <n v="1085"/>
    <n v="0"/>
    <n v="-1085"/>
    <n v="1085"/>
    <n v="0"/>
    <m/>
    <m/>
    <n v="0"/>
    <s v="OK"/>
    <n v="0"/>
  </r>
  <r>
    <x v="555"/>
    <x v="8"/>
    <s v="Pavo"/>
    <x v="1"/>
    <s v="1030802"/>
    <x v="488"/>
    <s v="Carne Recuperada"/>
    <s v="Carne Recuperada"/>
    <x v="6"/>
    <n v="-9669"/>
    <n v="153669"/>
    <n v="144000"/>
    <n v="-9669"/>
    <n v="153669"/>
    <n v="144000"/>
    <m/>
    <m/>
    <n v="144000"/>
    <s v="Sobre ingreso"/>
    <n v="0"/>
  </r>
  <r>
    <x v="640"/>
    <x v="8"/>
    <s v="Pavo"/>
    <x v="1"/>
    <s v="1030816"/>
    <x v="362"/>
    <s v="Ala"/>
    <s v="Ala Trutro"/>
    <x v="0"/>
    <n v="1541"/>
    <n v="0"/>
    <n v="1541"/>
    <n v="-13000"/>
    <n v="13000"/>
    <n v="0"/>
    <m/>
    <m/>
    <n v="0"/>
    <s v="OK"/>
    <n v="0"/>
  </r>
  <r>
    <x v="590"/>
    <x v="8"/>
    <s v="Pavo"/>
    <x v="1"/>
    <s v="1030817"/>
    <x v="359"/>
    <s v="Trutro"/>
    <s v="Trutro Largo"/>
    <x v="0"/>
    <n v="3703"/>
    <n v="0"/>
    <n v="3703"/>
    <n v="3703"/>
    <n v="44297"/>
    <n v="48000"/>
    <m/>
    <m/>
    <n v="48000"/>
    <s v="Sobre ingreso"/>
    <n v="0"/>
  </r>
  <r>
    <x v="596"/>
    <x v="8"/>
    <s v="Pavo"/>
    <x v="1"/>
    <s v="1030818"/>
    <x v="518"/>
    <s v="Pech Desh"/>
    <s v="Pech Desh Filete"/>
    <x v="5"/>
    <n v="11461"/>
    <n v="0"/>
    <n v="11461"/>
    <n v="25033"/>
    <n v="22967"/>
    <n v="48000"/>
    <n v="47998.44"/>
    <m/>
    <n v="1.5599999999976717"/>
    <s v="Sobre ingreso"/>
    <n v="0"/>
  </r>
  <r>
    <x v="641"/>
    <x v="8"/>
    <s v="Pavo"/>
    <x v="1"/>
    <s v="1030821"/>
    <x v="368"/>
    <s v="Pech Desh"/>
    <s v="Pech Desh s/Piel"/>
    <x v="0"/>
    <m/>
    <m/>
    <m/>
    <n v="0"/>
    <n v="24000"/>
    <n v="24000"/>
    <m/>
    <m/>
    <n v="24000"/>
    <s v="Sobre ingreso"/>
    <n v="0"/>
  </r>
  <r>
    <x v="421"/>
    <x v="8"/>
    <s v="Pavo"/>
    <x v="2"/>
    <s v="1030239"/>
    <x v="372"/>
    <s v="Ala"/>
    <s v="Ala Centro Punta"/>
    <x v="5"/>
    <m/>
    <m/>
    <m/>
    <m/>
    <m/>
    <m/>
    <m/>
    <n v="24256"/>
    <n v="0"/>
    <s v="OK"/>
    <n v="0"/>
  </r>
  <r>
    <x v="422"/>
    <x v="8"/>
    <s v="Pavo"/>
    <x v="2"/>
    <s v="1030265"/>
    <x v="373"/>
    <s v="Pech Desh"/>
    <s v="Pech Desh s/Piel"/>
    <x v="7"/>
    <m/>
    <m/>
    <m/>
    <m/>
    <m/>
    <m/>
    <m/>
    <n v="102844"/>
    <n v="0"/>
    <s v="OK"/>
    <n v="0"/>
  </r>
  <r>
    <x v="423"/>
    <x v="8"/>
    <s v="Pavo"/>
    <x v="2"/>
    <s v="1030321"/>
    <x v="374"/>
    <s v="Pech"/>
    <s v="Pech Entera"/>
    <x v="5"/>
    <m/>
    <m/>
    <m/>
    <m/>
    <m/>
    <m/>
    <m/>
    <n v="1422"/>
    <n v="0"/>
    <s v="OK"/>
    <n v="0"/>
  </r>
  <r>
    <x v="424"/>
    <x v="8"/>
    <s v="Pavo"/>
    <x v="2"/>
    <s v="1030337"/>
    <x v="375"/>
    <s v="Pech Desh"/>
    <s v="Pech Desh s/Piel"/>
    <x v="6"/>
    <m/>
    <m/>
    <m/>
    <m/>
    <m/>
    <m/>
    <m/>
    <n v="297676"/>
    <n v="0"/>
    <s v="OK"/>
    <n v="0"/>
  </r>
  <r>
    <x v="412"/>
    <x v="8"/>
    <s v="Pavo"/>
    <x v="2"/>
    <s v="1030355"/>
    <x v="363"/>
    <s v="Varios"/>
    <s v="Varios Carcasa"/>
    <x v="7"/>
    <m/>
    <m/>
    <m/>
    <m/>
    <m/>
    <m/>
    <m/>
    <n v="69003"/>
    <n v="0"/>
    <s v="OK"/>
    <n v="0"/>
  </r>
  <r>
    <x v="549"/>
    <x v="8"/>
    <s v="Pavo"/>
    <x v="2"/>
    <s v="1030358"/>
    <x v="482"/>
    <s v="Ala"/>
    <s v="Ala 3er Segmento"/>
    <x v="2"/>
    <m/>
    <m/>
    <m/>
    <m/>
    <m/>
    <m/>
    <m/>
    <n v="170"/>
    <n v="0"/>
    <s v="OK"/>
    <n v="0"/>
  </r>
  <r>
    <x v="425"/>
    <x v="8"/>
    <s v="Pavo"/>
    <x v="2"/>
    <s v="1030360"/>
    <x v="376"/>
    <s v="Pech"/>
    <s v="Pech Entera"/>
    <x v="5"/>
    <m/>
    <m/>
    <m/>
    <m/>
    <m/>
    <m/>
    <m/>
    <n v="2317"/>
    <n v="0"/>
    <s v="OK"/>
    <n v="0"/>
  </r>
  <r>
    <x v="550"/>
    <x v="8"/>
    <s v="Pavo"/>
    <x v="2"/>
    <s v="1030366"/>
    <x v="483"/>
    <s v="Pech"/>
    <s v="Pech Entera"/>
    <x v="5"/>
    <m/>
    <m/>
    <m/>
    <m/>
    <m/>
    <m/>
    <m/>
    <n v="1038"/>
    <n v="0"/>
    <s v="OK"/>
    <n v="0"/>
  </r>
  <r>
    <x v="428"/>
    <x v="8"/>
    <s v="Pavo"/>
    <x v="2"/>
    <s v="1030379"/>
    <x v="379"/>
    <s v="Pech Desh"/>
    <s v="Pech Desh s/Piel"/>
    <x v="5"/>
    <m/>
    <m/>
    <m/>
    <m/>
    <m/>
    <m/>
    <m/>
    <n v="621442"/>
    <n v="0"/>
    <s v="OK"/>
    <n v="0"/>
  </r>
  <r>
    <x v="429"/>
    <x v="8"/>
    <s v="Pavo"/>
    <x v="2"/>
    <s v="1030388"/>
    <x v="380"/>
    <s v="Patas"/>
    <s v="Patas Garras"/>
    <x v="2"/>
    <m/>
    <m/>
    <m/>
    <m/>
    <m/>
    <m/>
    <m/>
    <n v="24700"/>
    <n v="0"/>
    <s v="OK"/>
    <n v="0"/>
  </r>
  <r>
    <x v="570"/>
    <x v="8"/>
    <s v="Pavo"/>
    <x v="2"/>
    <s v="1030419"/>
    <x v="498"/>
    <s v="Menudencias"/>
    <s v="Menudencias Hígado"/>
    <x v="2"/>
    <m/>
    <m/>
    <m/>
    <m/>
    <m/>
    <m/>
    <m/>
    <n v="10282"/>
    <n v="0"/>
    <s v="OK"/>
    <n v="0"/>
  </r>
  <r>
    <x v="431"/>
    <x v="8"/>
    <s v="Pavo"/>
    <x v="2"/>
    <s v="1030424"/>
    <x v="382"/>
    <s v="Pech Desh"/>
    <s v="Pech Desh c/Piel"/>
    <x v="5"/>
    <m/>
    <m/>
    <m/>
    <m/>
    <m/>
    <m/>
    <m/>
    <n v="71599"/>
    <n v="0"/>
    <s v="OK"/>
    <n v="0"/>
  </r>
  <r>
    <x v="432"/>
    <x v="8"/>
    <s v="Pavo"/>
    <x v="2"/>
    <s v="1030452"/>
    <x v="383"/>
    <s v="Pech Desh"/>
    <s v="Pech Desh s/Piel"/>
    <x v="5"/>
    <m/>
    <m/>
    <m/>
    <m/>
    <m/>
    <m/>
    <m/>
    <n v="24912"/>
    <n v="0"/>
    <s v="OK"/>
    <n v="0"/>
  </r>
  <r>
    <x v="551"/>
    <x v="8"/>
    <s v="Pavo"/>
    <x v="2"/>
    <s v="1030461"/>
    <x v="484"/>
    <s v="Pech Desh"/>
    <s v="Pech Desh s/Piel"/>
    <x v="5"/>
    <m/>
    <m/>
    <m/>
    <m/>
    <m/>
    <m/>
    <m/>
    <n v="9994"/>
    <n v="0"/>
    <s v="OK"/>
    <n v="0"/>
  </r>
  <r>
    <x v="480"/>
    <x v="8"/>
    <s v="Pavo"/>
    <x v="2"/>
    <s v="1030498"/>
    <x v="422"/>
    <s v="Menudencias"/>
    <s v="Menudencias Contre"/>
    <x v="7"/>
    <m/>
    <m/>
    <m/>
    <m/>
    <m/>
    <m/>
    <m/>
    <n v="13651"/>
    <n v="0"/>
    <s v="OK"/>
    <n v="0"/>
  </r>
  <r>
    <x v="434"/>
    <x v="8"/>
    <s v="Pavo"/>
    <x v="2"/>
    <s v="1030506"/>
    <x v="385"/>
    <s v="Pech Desh"/>
    <s v="Pech Desh s/Piel"/>
    <x v="2"/>
    <m/>
    <m/>
    <m/>
    <m/>
    <m/>
    <m/>
    <m/>
    <n v="23976"/>
    <n v="0"/>
    <s v="OK"/>
    <n v="0"/>
  </r>
  <r>
    <x v="501"/>
    <x v="8"/>
    <s v="Pavo"/>
    <x v="2"/>
    <s v="1030525"/>
    <x v="439"/>
    <s v="Ala"/>
    <s v="Ala Trutro"/>
    <x v="2"/>
    <m/>
    <m/>
    <m/>
    <m/>
    <m/>
    <m/>
    <m/>
    <n v="114204"/>
    <n v="0"/>
    <s v="OK"/>
    <n v="0"/>
  </r>
  <r>
    <x v="415"/>
    <x v="8"/>
    <s v="Pavo"/>
    <x v="2"/>
    <s v="1030545"/>
    <x v="366"/>
    <s v="Trutro Desh"/>
    <s v="Trutro Desh Corto"/>
    <x v="7"/>
    <m/>
    <m/>
    <m/>
    <m/>
    <m/>
    <m/>
    <m/>
    <n v="71926"/>
    <n v="0"/>
    <s v="OK"/>
    <n v="0"/>
  </r>
  <r>
    <x v="553"/>
    <x v="8"/>
    <s v="Pavo"/>
    <x v="2"/>
    <s v="1030555"/>
    <x v="486"/>
    <s v="Menudencias"/>
    <s v="Menudencias Corazón"/>
    <x v="5"/>
    <m/>
    <m/>
    <m/>
    <m/>
    <m/>
    <m/>
    <m/>
    <n v="9188"/>
    <n v="0"/>
    <s v="OK"/>
    <n v="0"/>
  </r>
  <r>
    <x v="435"/>
    <x v="8"/>
    <s v="Pavo"/>
    <x v="2"/>
    <s v="1030566"/>
    <x v="386"/>
    <s v="Ala"/>
    <s v="Ala Centro Punta"/>
    <x v="2"/>
    <m/>
    <m/>
    <m/>
    <m/>
    <m/>
    <m/>
    <m/>
    <n v="20422"/>
    <n v="0"/>
    <s v="OK"/>
    <n v="0"/>
  </r>
  <r>
    <x v="436"/>
    <x v="8"/>
    <s v="Pavo"/>
    <x v="2"/>
    <s v="1030658"/>
    <x v="387"/>
    <s v="Trutro Desh"/>
    <s v="Trutro Desh Corto"/>
    <x v="6"/>
    <m/>
    <m/>
    <m/>
    <m/>
    <m/>
    <m/>
    <m/>
    <n v="227500"/>
    <n v="0"/>
    <s v="OK"/>
    <n v="0"/>
  </r>
  <r>
    <x v="417"/>
    <x v="8"/>
    <s v="Pavo"/>
    <x v="2"/>
    <s v="1030670"/>
    <x v="368"/>
    <s v="Pech Desh"/>
    <s v="Pech Desh s/Piel"/>
    <x v="7"/>
    <m/>
    <m/>
    <m/>
    <m/>
    <m/>
    <m/>
    <m/>
    <n v="47671"/>
    <n v="0"/>
    <s v="OK"/>
    <n v="0"/>
  </r>
  <r>
    <x v="437"/>
    <x v="8"/>
    <s v="Pavo"/>
    <x v="2"/>
    <s v="1030683"/>
    <x v="359"/>
    <s v="Trutro"/>
    <s v="Trutro Largo"/>
    <x v="2"/>
    <m/>
    <m/>
    <m/>
    <m/>
    <m/>
    <m/>
    <m/>
    <n v="427113"/>
    <n v="0"/>
    <s v="OK"/>
    <n v="0"/>
  </r>
  <r>
    <x v="438"/>
    <x v="8"/>
    <s v="Pavo"/>
    <x v="2"/>
    <s v="1030684"/>
    <x v="388"/>
    <s v="Patas"/>
    <s v="Patas Garras"/>
    <x v="2"/>
    <m/>
    <m/>
    <m/>
    <m/>
    <m/>
    <m/>
    <m/>
    <n v="971"/>
    <n v="0"/>
    <s v="OK"/>
    <n v="0"/>
  </r>
  <r>
    <x v="439"/>
    <x v="8"/>
    <s v="Pavo"/>
    <x v="2"/>
    <s v="1030685"/>
    <x v="389"/>
    <s v="Ala"/>
    <s v="Ala Centro Punta"/>
    <x v="2"/>
    <m/>
    <m/>
    <m/>
    <m/>
    <m/>
    <m/>
    <m/>
    <n v="109348"/>
    <n v="0"/>
    <s v="OK"/>
    <n v="0"/>
  </r>
  <r>
    <x v="440"/>
    <x v="8"/>
    <s v="Pavo"/>
    <x v="2"/>
    <s v="1030686"/>
    <x v="390"/>
    <s v="Menudencias"/>
    <s v="Menudencias Cogote"/>
    <x v="2"/>
    <m/>
    <m/>
    <m/>
    <m/>
    <m/>
    <m/>
    <m/>
    <n v="169740"/>
    <n v="0"/>
    <s v="OK"/>
    <n v="0"/>
  </r>
  <r>
    <x v="418"/>
    <x v="8"/>
    <s v="Pavo"/>
    <x v="2"/>
    <s v="1030720"/>
    <x v="369"/>
    <s v="Recortes"/>
    <s v="Recortes Piel"/>
    <x v="7"/>
    <m/>
    <m/>
    <m/>
    <m/>
    <m/>
    <m/>
    <m/>
    <n v="49003"/>
    <n v="0"/>
    <s v="OK"/>
    <n v="0"/>
  </r>
  <r>
    <x v="445"/>
    <x v="8"/>
    <s v="Pavo"/>
    <x v="2"/>
    <s v="1030745"/>
    <x v="395"/>
    <s v="Menudencias"/>
    <s v="Menudencias Hígado"/>
    <x v="5"/>
    <m/>
    <m/>
    <m/>
    <m/>
    <m/>
    <m/>
    <m/>
    <n v="4136"/>
    <n v="0"/>
    <s v="OK"/>
    <n v="0"/>
  </r>
  <r>
    <x v="447"/>
    <x v="8"/>
    <s v="Pavo"/>
    <x v="2"/>
    <s v="1030773"/>
    <x v="397"/>
    <s v="Pech Desh"/>
    <s v="Pech Desh Filete"/>
    <x v="5"/>
    <m/>
    <m/>
    <m/>
    <m/>
    <m/>
    <m/>
    <m/>
    <n v="19046"/>
    <n v="0"/>
    <s v="OK"/>
    <n v="0"/>
  </r>
  <r>
    <x v="448"/>
    <x v="8"/>
    <s v="Pavo"/>
    <x v="2"/>
    <s v="1030782"/>
    <x v="398"/>
    <s v="Pech Desh"/>
    <s v="Pech Desh s/Piel"/>
    <x v="5"/>
    <m/>
    <m/>
    <m/>
    <m/>
    <m/>
    <m/>
    <m/>
    <n v="55093"/>
    <n v="0"/>
    <s v="OK"/>
    <n v="0"/>
  </r>
  <r>
    <x v="450"/>
    <x v="8"/>
    <s v="Pavo"/>
    <x v="2"/>
    <s v="1030784"/>
    <x v="400"/>
    <s v="Pech"/>
    <s v="Pech Entera"/>
    <x v="5"/>
    <m/>
    <m/>
    <m/>
    <m/>
    <m/>
    <m/>
    <m/>
    <n v="463"/>
    <n v="0"/>
    <s v="OK"/>
    <n v="0"/>
  </r>
  <r>
    <x v="451"/>
    <x v="8"/>
    <s v="Pavo"/>
    <x v="2"/>
    <s v="1030785"/>
    <x v="401"/>
    <s v="Pech"/>
    <s v="Pech Entera"/>
    <x v="5"/>
    <m/>
    <m/>
    <m/>
    <m/>
    <m/>
    <m/>
    <m/>
    <n v="4658"/>
    <n v="0"/>
    <s v="OK"/>
    <n v="0"/>
  </r>
  <r>
    <x v="478"/>
    <x v="8"/>
    <s v="Pavo"/>
    <x v="2"/>
    <s v="1030791"/>
    <x v="420"/>
    <s v="Trutro"/>
    <s v="Trutro Largo"/>
    <x v="2"/>
    <m/>
    <m/>
    <m/>
    <m/>
    <m/>
    <m/>
    <m/>
    <n v="6743"/>
    <n v="0"/>
    <s v="OK"/>
    <n v="0"/>
  </r>
  <r>
    <x v="592"/>
    <x v="8"/>
    <s v="Pavo"/>
    <x v="2"/>
    <s v="1030793"/>
    <x v="514"/>
    <s v="Pech"/>
    <s v="Pech Entera"/>
    <x v="5"/>
    <m/>
    <m/>
    <m/>
    <m/>
    <m/>
    <m/>
    <m/>
    <n v="5646"/>
    <n v="0"/>
    <s v="OK"/>
    <n v="0"/>
  </r>
  <r>
    <x v="593"/>
    <x v="8"/>
    <s v="Pavo"/>
    <x v="2"/>
    <s v="1030794"/>
    <x v="515"/>
    <s v="Pech"/>
    <s v="Pech Entera"/>
    <x v="5"/>
    <m/>
    <m/>
    <m/>
    <m/>
    <m/>
    <m/>
    <m/>
    <n v="8456"/>
    <n v="0"/>
    <s v="OK"/>
    <n v="0"/>
  </r>
  <r>
    <x v="555"/>
    <x v="8"/>
    <s v="Pavo"/>
    <x v="2"/>
    <s v="1030802"/>
    <x v="488"/>
    <s v="Carne Recuperada"/>
    <s v="Carne Recuperada"/>
    <x v="6"/>
    <m/>
    <m/>
    <m/>
    <m/>
    <m/>
    <m/>
    <m/>
    <n v="96000"/>
    <n v="0"/>
    <s v="OK"/>
    <n v="0"/>
  </r>
  <r>
    <x v="0"/>
    <x v="9"/>
    <s v="Pollo"/>
    <x v="0"/>
    <s v="1010877"/>
    <x v="0"/>
    <s v="Menudencias"/>
    <s v="Menudencias Contre"/>
    <x v="0"/>
    <n v="0"/>
    <n v="107865"/>
    <n v="107865"/>
    <n v="-3713"/>
    <n v="75713"/>
    <n v="72000"/>
    <m/>
    <m/>
    <n v="72000"/>
    <s v="Sobre ingreso"/>
    <n v="0"/>
  </r>
  <r>
    <x v="1"/>
    <x v="9"/>
    <s v="Pollo"/>
    <x v="0"/>
    <s v="1011042"/>
    <x v="1"/>
    <s v="Cazuela"/>
    <s v="Cazuela Espinazo"/>
    <x v="5"/>
    <n v="2400"/>
    <n v="0"/>
    <n v="2400"/>
    <m/>
    <m/>
    <m/>
    <m/>
    <m/>
    <n v="0"/>
    <s v="OK"/>
    <n v="0"/>
  </r>
  <r>
    <x v="559"/>
    <x v="9"/>
    <s v="Pollo"/>
    <x v="0"/>
    <s v="1011105"/>
    <x v="492"/>
    <s v="Ala"/>
    <s v="Ala Trutro-Centro"/>
    <x v="5"/>
    <n v="219"/>
    <n v="5781"/>
    <n v="6000"/>
    <m/>
    <m/>
    <m/>
    <m/>
    <m/>
    <n v="0"/>
    <s v="OK"/>
    <n v="0"/>
  </r>
  <r>
    <x v="559"/>
    <x v="9"/>
    <s v="Pollo"/>
    <x v="0"/>
    <s v="1011105"/>
    <x v="492"/>
    <s v="Ala"/>
    <s v="Ala Trutro-Centro"/>
    <x v="0"/>
    <m/>
    <m/>
    <m/>
    <n v="0"/>
    <n v="24000"/>
    <n v="24000"/>
    <m/>
    <m/>
    <n v="24000"/>
    <s v="Sobre ingreso"/>
    <n v="0"/>
  </r>
  <r>
    <x v="3"/>
    <x v="9"/>
    <s v="Pollo"/>
    <x v="0"/>
    <s v="1011290"/>
    <x v="3"/>
    <s v="Subprod"/>
    <s v="Subprod Piel"/>
    <x v="5"/>
    <n v="144"/>
    <n v="23856"/>
    <n v="24000"/>
    <m/>
    <m/>
    <m/>
    <m/>
    <m/>
    <n v="0"/>
    <s v="OK"/>
    <n v="0"/>
  </r>
  <r>
    <x v="3"/>
    <x v="9"/>
    <s v="Pollo"/>
    <x v="0"/>
    <s v="1011290"/>
    <x v="3"/>
    <s v="Subprod"/>
    <s v="Subprod Piel"/>
    <x v="0"/>
    <m/>
    <m/>
    <m/>
    <n v="-6000"/>
    <n v="30000"/>
    <n v="24000"/>
    <n v="24000"/>
    <m/>
    <n v="0"/>
    <s v="OK"/>
    <n v="0"/>
  </r>
  <r>
    <x v="5"/>
    <x v="9"/>
    <s v="Pollo"/>
    <x v="0"/>
    <s v="1011421"/>
    <x v="5"/>
    <s v="Carne Recuperada"/>
    <s v="Carne Recuperada Pul"/>
    <x v="5"/>
    <n v="0"/>
    <n v="900000"/>
    <n v="900000"/>
    <m/>
    <m/>
    <m/>
    <m/>
    <m/>
    <n v="0"/>
    <s v="OK"/>
    <n v="0"/>
  </r>
  <r>
    <x v="5"/>
    <x v="9"/>
    <s v="Pollo"/>
    <x v="0"/>
    <s v="1011421"/>
    <x v="5"/>
    <s v="Carne Recuperada"/>
    <s v="Carne Recuperada Pul"/>
    <x v="0"/>
    <m/>
    <m/>
    <m/>
    <n v="-6000"/>
    <n v="732889"/>
    <n v="726889"/>
    <n v="24000"/>
    <m/>
    <n v="702889"/>
    <s v="Sobre ingreso"/>
    <n v="0"/>
  </r>
  <r>
    <x v="6"/>
    <x v="9"/>
    <s v="Pollo"/>
    <x v="0"/>
    <s v="1011558"/>
    <x v="6"/>
    <s v="Carne Recuperada"/>
    <s v="Carne Recuperada Pul"/>
    <x v="5"/>
    <n v="0"/>
    <n v="117860"/>
    <n v="117860"/>
    <m/>
    <m/>
    <m/>
    <m/>
    <m/>
    <n v="0"/>
    <s v="OK"/>
    <n v="0"/>
  </r>
  <r>
    <x v="6"/>
    <x v="9"/>
    <s v="Pollo"/>
    <x v="0"/>
    <s v="1011558"/>
    <x v="6"/>
    <s v="Carne Recuperada"/>
    <s v="Carne Recuperada Pul"/>
    <x v="0"/>
    <m/>
    <m/>
    <m/>
    <n v="2197"/>
    <n v="237803"/>
    <n v="240000"/>
    <m/>
    <m/>
    <n v="240000"/>
    <s v="Sobre ingreso"/>
    <n v="0"/>
  </r>
  <r>
    <x v="7"/>
    <x v="9"/>
    <s v="Pollo"/>
    <x v="0"/>
    <s v="1011560"/>
    <x v="7"/>
    <s v="Menudencias"/>
    <s v="Menudencias Corazón"/>
    <x v="5"/>
    <n v="0"/>
    <n v="15357"/>
    <n v="15357"/>
    <m/>
    <m/>
    <m/>
    <m/>
    <m/>
    <n v="0"/>
    <s v="OK"/>
    <n v="0"/>
  </r>
  <r>
    <x v="7"/>
    <x v="9"/>
    <s v="Pollo"/>
    <x v="0"/>
    <s v="1011560"/>
    <x v="7"/>
    <s v="Menudencias"/>
    <s v="Menudencias Corazón"/>
    <x v="3"/>
    <m/>
    <m/>
    <m/>
    <n v="2999"/>
    <n v="0"/>
    <n v="2999"/>
    <m/>
    <m/>
    <n v="2999"/>
    <s v="Sobre ingreso"/>
    <n v="0"/>
  </r>
  <r>
    <x v="15"/>
    <x v="9"/>
    <s v="Pollo"/>
    <x v="0"/>
    <s v="1012012"/>
    <x v="15"/>
    <s v="Ala"/>
    <s v="Ala Centro"/>
    <x v="5"/>
    <n v="0"/>
    <n v="40000"/>
    <n v="40000"/>
    <m/>
    <m/>
    <m/>
    <m/>
    <m/>
    <n v="0"/>
    <s v="OK"/>
    <n v="0"/>
  </r>
  <r>
    <x v="15"/>
    <x v="9"/>
    <s v="Pollo"/>
    <x v="0"/>
    <s v="1012012"/>
    <x v="15"/>
    <s v="Ala"/>
    <s v="Ala Centro"/>
    <x v="4"/>
    <m/>
    <m/>
    <m/>
    <n v="708"/>
    <n v="0"/>
    <n v="0"/>
    <m/>
    <m/>
    <n v="0"/>
    <s v="OK"/>
    <n v="0"/>
  </r>
  <r>
    <x v="16"/>
    <x v="9"/>
    <s v="Pollo"/>
    <x v="0"/>
    <s v="1012207"/>
    <x v="16"/>
    <s v="Menudencias"/>
    <s v="Menudencias Contre"/>
    <x v="5"/>
    <n v="27636"/>
    <n v="20364"/>
    <n v="48000"/>
    <m/>
    <m/>
    <m/>
    <m/>
    <m/>
    <n v="0"/>
    <s v="OK"/>
    <n v="0"/>
  </r>
  <r>
    <x v="16"/>
    <x v="9"/>
    <s v="Pollo"/>
    <x v="0"/>
    <s v="1012207"/>
    <x v="16"/>
    <s v="Menudencias"/>
    <s v="Menudencias Contre"/>
    <x v="0"/>
    <m/>
    <m/>
    <m/>
    <n v="-18196"/>
    <n v="42196"/>
    <n v="24000"/>
    <m/>
    <m/>
    <n v="24000"/>
    <s v="Sobre ingreso"/>
    <n v="0"/>
  </r>
  <r>
    <x v="17"/>
    <x v="9"/>
    <s v="Pollo"/>
    <x v="0"/>
    <s v="1012208"/>
    <x v="17"/>
    <s v="Reproductor"/>
    <s v="Reproductor Gallina"/>
    <x v="0"/>
    <m/>
    <m/>
    <m/>
    <n v="-25607"/>
    <n v="25607"/>
    <n v="0"/>
    <m/>
    <m/>
    <n v="0"/>
    <s v="OK"/>
    <n v="0"/>
  </r>
  <r>
    <x v="18"/>
    <x v="9"/>
    <s v="Pollo"/>
    <x v="0"/>
    <s v="1012283"/>
    <x v="18"/>
    <s v="Menudencias"/>
    <s v="Menudencias Pana"/>
    <x v="5"/>
    <n v="0"/>
    <n v="72000"/>
    <n v="72000"/>
    <m/>
    <m/>
    <m/>
    <m/>
    <m/>
    <n v="0"/>
    <s v="OK"/>
    <n v="0"/>
  </r>
  <r>
    <x v="18"/>
    <x v="9"/>
    <s v="Pollo"/>
    <x v="0"/>
    <s v="1012283"/>
    <x v="18"/>
    <s v="Menudencias"/>
    <s v="Menudencias Pana"/>
    <x v="0"/>
    <m/>
    <m/>
    <m/>
    <n v="-662"/>
    <n v="48662"/>
    <n v="48000"/>
    <m/>
    <m/>
    <n v="48000"/>
    <s v="Sobre ingreso"/>
    <n v="0"/>
  </r>
  <r>
    <x v="20"/>
    <x v="9"/>
    <s v="Pollo"/>
    <x v="0"/>
    <s v="1012362"/>
    <x v="20"/>
    <s v="Menudencias"/>
    <s v="Menudencias Corazón"/>
    <x v="5"/>
    <n v="3804"/>
    <n v="68196"/>
    <n v="72000"/>
    <m/>
    <m/>
    <m/>
    <m/>
    <m/>
    <n v="0"/>
    <s v="OK"/>
    <n v="0"/>
  </r>
  <r>
    <x v="20"/>
    <x v="9"/>
    <s v="Pollo"/>
    <x v="0"/>
    <s v="1012362"/>
    <x v="20"/>
    <s v="Menudencias"/>
    <s v="Menudencias Corazón"/>
    <x v="3"/>
    <m/>
    <m/>
    <m/>
    <n v="-61256"/>
    <n v="88428"/>
    <n v="27171"/>
    <m/>
    <m/>
    <n v="27171"/>
    <s v="Sobre ingreso"/>
    <n v="0"/>
  </r>
  <r>
    <x v="642"/>
    <x v="9"/>
    <s v="Pollo"/>
    <x v="0"/>
    <s v="1012375"/>
    <x v="546"/>
    <s v="Pechuga"/>
    <s v="Pechuga Entera"/>
    <x v="0"/>
    <m/>
    <m/>
    <m/>
    <n v="824"/>
    <n v="47176"/>
    <n v="48000"/>
    <m/>
    <m/>
    <n v="48000"/>
    <s v="Sobre ingreso"/>
    <n v="0"/>
  </r>
  <r>
    <x v="653"/>
    <x v="9"/>
    <s v="Pollo"/>
    <x v="0"/>
    <s v="1012469"/>
    <x v="61"/>
    <s v="Ala"/>
    <s v="Ala Trutro-Centro"/>
    <x v="4"/>
    <n v="0"/>
    <n v="19000"/>
    <n v="19000"/>
    <n v="0"/>
    <n v="19000"/>
    <n v="19000"/>
    <m/>
    <m/>
    <n v="19000"/>
    <s v="Sobre ingreso"/>
    <n v="0"/>
  </r>
  <r>
    <x v="33"/>
    <x v="9"/>
    <s v="Pollo"/>
    <x v="0"/>
    <s v="1012556"/>
    <x v="31"/>
    <s v="Carne Recuperada"/>
    <s v="Carne Recuperada ADM"/>
    <x v="0"/>
    <n v="45137"/>
    <n v="194863"/>
    <n v="240000"/>
    <n v="-10156"/>
    <n v="248000"/>
    <n v="237844"/>
    <n v="48000"/>
    <m/>
    <n v="189844"/>
    <s v="Sobre ingreso"/>
    <n v="0"/>
  </r>
  <r>
    <x v="35"/>
    <x v="9"/>
    <s v="Pollo"/>
    <x v="0"/>
    <s v="1012612"/>
    <x v="33"/>
    <s v="Carne Recuperada"/>
    <s v="Carne Recuperada Pul"/>
    <x v="4"/>
    <m/>
    <m/>
    <m/>
    <n v="-14429"/>
    <n v="555541"/>
    <n v="541112"/>
    <m/>
    <m/>
    <n v="541112"/>
    <s v="Sobre ingreso"/>
    <n v="0"/>
  </r>
  <r>
    <x v="526"/>
    <x v="9"/>
    <s v="Pollo"/>
    <x v="0"/>
    <s v="1012657"/>
    <x v="462"/>
    <s v="Subprod"/>
    <s v="Subprod Piel"/>
    <x v="4"/>
    <m/>
    <m/>
    <m/>
    <n v="30"/>
    <n v="0"/>
    <n v="0"/>
    <m/>
    <m/>
    <n v="0"/>
    <s v="OK"/>
    <n v="0"/>
  </r>
  <r>
    <x v="37"/>
    <x v="9"/>
    <s v="Pollo"/>
    <x v="0"/>
    <s v="1012674"/>
    <x v="35"/>
    <s v="Menudencias"/>
    <s v="Menudencias Corazón"/>
    <x v="3"/>
    <n v="0"/>
    <n v="36910"/>
    <n v="36910"/>
    <n v="-70610"/>
    <n v="48700"/>
    <n v="0"/>
    <m/>
    <m/>
    <n v="0"/>
    <s v="OK"/>
    <n v="0"/>
  </r>
  <r>
    <x v="40"/>
    <x v="9"/>
    <s v="Pollo"/>
    <x v="0"/>
    <s v="1012719"/>
    <x v="38"/>
    <s v="Carne Recuperada"/>
    <s v="Carne Recuperada ADM"/>
    <x v="0"/>
    <n v="0"/>
    <n v="216000"/>
    <n v="216000"/>
    <m/>
    <m/>
    <m/>
    <m/>
    <m/>
    <n v="0"/>
    <s v="OK"/>
    <n v="0"/>
  </r>
  <r>
    <x v="455"/>
    <x v="9"/>
    <s v="Pollo"/>
    <x v="0"/>
    <s v="1012763"/>
    <x v="404"/>
    <s v="Menudencias"/>
    <s v="Menudencias Pana"/>
    <x v="0"/>
    <n v="0"/>
    <n v="48000"/>
    <n v="48000"/>
    <m/>
    <m/>
    <m/>
    <m/>
    <m/>
    <n v="0"/>
    <s v="OK"/>
    <n v="0"/>
  </r>
  <r>
    <x v="456"/>
    <x v="9"/>
    <s v="Pollo"/>
    <x v="0"/>
    <s v="1012764"/>
    <x v="405"/>
    <s v="Carne Recuperada"/>
    <s v="Carne Recuperada ADM"/>
    <x v="6"/>
    <n v="0"/>
    <n v="134249"/>
    <n v="134249"/>
    <n v="-240000"/>
    <n v="288043"/>
    <n v="48043"/>
    <m/>
    <m/>
    <n v="48043"/>
    <s v="Sobre ingreso"/>
    <n v="0"/>
  </r>
  <r>
    <x v="0"/>
    <x v="9"/>
    <s v="Pollo"/>
    <x v="1"/>
    <s v="1010877"/>
    <x v="0"/>
    <s v="Menudencias"/>
    <s v="Menudencias Contre"/>
    <x v="7"/>
    <m/>
    <m/>
    <m/>
    <n v="0"/>
    <n v="69494"/>
    <n v="69494"/>
    <m/>
    <m/>
    <n v="69494"/>
    <s v="Sobre ingreso"/>
    <n v="0"/>
  </r>
  <r>
    <x v="0"/>
    <x v="9"/>
    <s v="Pollo"/>
    <x v="1"/>
    <s v="1010877"/>
    <x v="0"/>
    <s v="Menudencias"/>
    <s v="Menudencias Contre"/>
    <x v="0"/>
    <n v="0"/>
    <n v="28980"/>
    <n v="28980"/>
    <m/>
    <m/>
    <m/>
    <m/>
    <m/>
    <n v="0"/>
    <s v="OK"/>
    <n v="0"/>
  </r>
  <r>
    <x v="42"/>
    <x v="9"/>
    <s v="Pollo"/>
    <x v="1"/>
    <s v="1010885"/>
    <x v="40"/>
    <s v="Pechuga Desh"/>
    <s v="Pechuga Desh s/Piel"/>
    <x v="5"/>
    <n v="6"/>
    <n v="168"/>
    <n v="174"/>
    <m/>
    <m/>
    <m/>
    <m/>
    <m/>
    <n v="0"/>
    <s v="OK"/>
    <n v="0"/>
  </r>
  <r>
    <x v="2"/>
    <x v="9"/>
    <s v="Pollo"/>
    <x v="1"/>
    <s v="1011047"/>
    <x v="2"/>
    <s v="Pechuga Desh"/>
    <s v="Pechuga Desh s/Piel"/>
    <x v="6"/>
    <m/>
    <m/>
    <m/>
    <n v="0"/>
    <n v="68400"/>
    <n v="68400"/>
    <m/>
    <m/>
    <n v="68400"/>
    <s v="Sobre ingreso"/>
    <n v="0"/>
  </r>
  <r>
    <x v="45"/>
    <x v="9"/>
    <s v="Pollo"/>
    <x v="1"/>
    <s v="1011120"/>
    <x v="43"/>
    <s v="Pechuga"/>
    <s v="Pechuga Entera"/>
    <x v="5"/>
    <n v="0"/>
    <n v="19958"/>
    <n v="19958"/>
    <n v="0"/>
    <n v="19958"/>
    <n v="19958"/>
    <m/>
    <m/>
    <n v="19958"/>
    <s v="Sobre ingreso"/>
    <n v="0"/>
  </r>
  <r>
    <x v="46"/>
    <x v="9"/>
    <s v="Pollo"/>
    <x v="1"/>
    <s v="1011127"/>
    <x v="44"/>
    <s v="Pechuga Desh"/>
    <s v="Pechuga Desh s/Piel"/>
    <x v="5"/>
    <n v="0"/>
    <n v="15243"/>
    <n v="15243"/>
    <m/>
    <m/>
    <m/>
    <m/>
    <m/>
    <n v="0"/>
    <s v="OK"/>
    <n v="0"/>
  </r>
  <r>
    <x v="46"/>
    <x v="9"/>
    <s v="Pollo"/>
    <x v="1"/>
    <s v="1011127"/>
    <x v="44"/>
    <s v="Pechuga Desh"/>
    <s v="Pechuga Desh s/Piel"/>
    <x v="6"/>
    <m/>
    <m/>
    <m/>
    <n v="-1390"/>
    <n v="777910"/>
    <n v="776520"/>
    <n v="159600"/>
    <m/>
    <n v="616920"/>
    <s v="Sobre ingreso"/>
    <n v="0"/>
  </r>
  <r>
    <x v="47"/>
    <x v="9"/>
    <s v="Pollo"/>
    <x v="1"/>
    <s v="1011150"/>
    <x v="45"/>
    <s v="Ala"/>
    <s v="Ala Trutro-Centro"/>
    <x v="5"/>
    <n v="72"/>
    <n v="39928"/>
    <n v="40000"/>
    <m/>
    <m/>
    <m/>
    <m/>
    <m/>
    <n v="0"/>
    <s v="OK"/>
    <n v="0"/>
  </r>
  <r>
    <x v="47"/>
    <x v="9"/>
    <s v="Pollo"/>
    <x v="1"/>
    <s v="1011150"/>
    <x v="45"/>
    <s v="Ala"/>
    <s v="Ala Trutro-Centro"/>
    <x v="6"/>
    <m/>
    <m/>
    <m/>
    <n v="11107"/>
    <n v="28893"/>
    <n v="40000"/>
    <m/>
    <m/>
    <n v="40000"/>
    <s v="Sobre ingreso"/>
    <n v="0"/>
  </r>
  <r>
    <x v="515"/>
    <x v="9"/>
    <s v="Pollo"/>
    <x v="1"/>
    <s v="1011151"/>
    <x v="452"/>
    <s v="Filete"/>
    <s v="Filete"/>
    <x v="5"/>
    <n v="360"/>
    <n v="0"/>
    <n v="360"/>
    <m/>
    <m/>
    <m/>
    <m/>
    <m/>
    <n v="0"/>
    <s v="OK"/>
    <n v="0"/>
  </r>
  <r>
    <x v="515"/>
    <x v="9"/>
    <s v="Pollo"/>
    <x v="1"/>
    <s v="1011151"/>
    <x v="452"/>
    <s v="Filete"/>
    <s v="Filete"/>
    <x v="6"/>
    <m/>
    <m/>
    <m/>
    <n v="-7"/>
    <n v="20007"/>
    <n v="20000"/>
    <m/>
    <m/>
    <n v="20000"/>
    <s v="Sobre ingreso"/>
    <n v="0"/>
  </r>
  <r>
    <x v="48"/>
    <x v="9"/>
    <s v="Pollo"/>
    <x v="1"/>
    <s v="1011250"/>
    <x v="46"/>
    <s v="Pechuga Desh"/>
    <s v="Pechuga Desh s/Piel"/>
    <x v="5"/>
    <n v="0"/>
    <n v="32"/>
    <n v="32"/>
    <m/>
    <m/>
    <m/>
    <m/>
    <m/>
    <n v="0"/>
    <s v="OK"/>
    <n v="0"/>
  </r>
  <r>
    <x v="4"/>
    <x v="9"/>
    <s v="Pollo"/>
    <x v="1"/>
    <s v="1011417"/>
    <x v="4"/>
    <s v="Ala"/>
    <s v="Ala Centro"/>
    <x v="5"/>
    <n v="0"/>
    <n v="78889"/>
    <n v="78889"/>
    <m/>
    <m/>
    <m/>
    <m/>
    <m/>
    <n v="0"/>
    <s v="OK"/>
    <n v="0"/>
  </r>
  <r>
    <x v="4"/>
    <x v="9"/>
    <s v="Pollo"/>
    <x v="1"/>
    <s v="1011417"/>
    <x v="4"/>
    <s v="Ala"/>
    <s v="Ala Centro"/>
    <x v="2"/>
    <m/>
    <m/>
    <m/>
    <n v="-52000"/>
    <n v="52000"/>
    <n v="0"/>
    <m/>
    <m/>
    <n v="0"/>
    <s v="OK"/>
    <n v="0"/>
  </r>
  <r>
    <x v="5"/>
    <x v="9"/>
    <s v="Pollo"/>
    <x v="1"/>
    <s v="1011421"/>
    <x v="5"/>
    <s v="Carne Recuperada"/>
    <s v="Carne Recuperada Pul"/>
    <x v="5"/>
    <n v="0"/>
    <n v="23342"/>
    <n v="23342"/>
    <m/>
    <m/>
    <m/>
    <m/>
    <m/>
    <n v="0"/>
    <s v="OK"/>
    <n v="0"/>
  </r>
  <r>
    <x v="6"/>
    <x v="9"/>
    <s v="Pollo"/>
    <x v="1"/>
    <s v="1011558"/>
    <x v="6"/>
    <s v="Carne Recuperada"/>
    <s v="Carne Recuperada Pul"/>
    <x v="5"/>
    <n v="0"/>
    <n v="22914"/>
    <n v="22914"/>
    <m/>
    <m/>
    <m/>
    <m/>
    <m/>
    <n v="0"/>
    <s v="OK"/>
    <n v="0"/>
  </r>
  <r>
    <x v="7"/>
    <x v="9"/>
    <s v="Pollo"/>
    <x v="1"/>
    <s v="1011560"/>
    <x v="7"/>
    <s v="Menudencias"/>
    <s v="Menudencias Corazón"/>
    <x v="5"/>
    <n v="0"/>
    <n v="6969"/>
    <n v="6969"/>
    <m/>
    <m/>
    <m/>
    <m/>
    <m/>
    <n v="0"/>
    <s v="OK"/>
    <n v="0"/>
  </r>
  <r>
    <x v="9"/>
    <x v="9"/>
    <s v="Pollo"/>
    <x v="1"/>
    <s v="1011586"/>
    <x v="9"/>
    <s v="Ala"/>
    <s v="Ala Centro"/>
    <x v="5"/>
    <n v="3816"/>
    <n v="107073"/>
    <n v="110890"/>
    <m/>
    <m/>
    <m/>
    <m/>
    <m/>
    <n v="0"/>
    <s v="OK"/>
    <n v="0"/>
  </r>
  <r>
    <x v="9"/>
    <x v="9"/>
    <s v="Pollo"/>
    <x v="1"/>
    <s v="1011586"/>
    <x v="9"/>
    <s v="Ala"/>
    <s v="Ala Centro"/>
    <x v="2"/>
    <m/>
    <m/>
    <m/>
    <n v="-17988"/>
    <n v="127137"/>
    <n v="109148"/>
    <n v="105600"/>
    <m/>
    <n v="3548"/>
    <s v="Sobre ingreso"/>
    <n v="0"/>
  </r>
  <r>
    <x v="88"/>
    <x v="9"/>
    <s v="Pollo"/>
    <x v="1"/>
    <s v="1011614"/>
    <x v="80"/>
    <s v="Pechuga Desh"/>
    <s v="Pechuga Desh s/Piel"/>
    <x v="5"/>
    <n v="5580"/>
    <n v="54420"/>
    <n v="60000"/>
    <m/>
    <m/>
    <m/>
    <m/>
    <m/>
    <n v="0"/>
    <s v="OK"/>
    <n v="0"/>
  </r>
  <r>
    <x v="88"/>
    <x v="9"/>
    <s v="Pollo"/>
    <x v="1"/>
    <s v="1011614"/>
    <x v="80"/>
    <s v="Pechuga Desh"/>
    <s v="Pechuga Desh s/Piel"/>
    <x v="6"/>
    <m/>
    <m/>
    <m/>
    <n v="-29913"/>
    <n v="29913"/>
    <n v="0"/>
    <m/>
    <m/>
    <n v="0"/>
    <s v="OK"/>
    <n v="0"/>
  </r>
  <r>
    <x v="49"/>
    <x v="9"/>
    <s v="Pollo"/>
    <x v="1"/>
    <s v="1011701"/>
    <x v="47"/>
    <s v="Pechuga Desh"/>
    <s v="Pechuga Desh s/Piel"/>
    <x v="5"/>
    <n v="23"/>
    <n v="36264"/>
    <n v="36288"/>
    <n v="-18932"/>
    <n v="55220"/>
    <n v="36288"/>
    <m/>
    <m/>
    <n v="36288"/>
    <s v="Sobre ingreso"/>
    <n v="0"/>
  </r>
  <r>
    <x v="50"/>
    <x v="9"/>
    <s v="Pollo"/>
    <x v="1"/>
    <s v="1011748"/>
    <x v="48"/>
    <s v="Pechuga Desh"/>
    <s v="Pechuga Desh s/Piel"/>
    <x v="5"/>
    <n v="816"/>
    <n v="142500"/>
    <n v="143316"/>
    <m/>
    <m/>
    <m/>
    <m/>
    <m/>
    <n v="0"/>
    <s v="OK"/>
    <n v="0"/>
  </r>
  <r>
    <x v="50"/>
    <x v="9"/>
    <s v="Pollo"/>
    <x v="1"/>
    <s v="1011748"/>
    <x v="48"/>
    <s v="Pechuga Desh"/>
    <s v="Pechuga Desh s/Piel"/>
    <x v="7"/>
    <m/>
    <m/>
    <m/>
    <n v="-31120"/>
    <n v="31120"/>
    <n v="0"/>
    <m/>
    <m/>
    <n v="0"/>
    <s v="OK"/>
    <n v="0"/>
  </r>
  <r>
    <x v="597"/>
    <x v="9"/>
    <s v="Pollo"/>
    <x v="1"/>
    <s v="1011906"/>
    <x v="519"/>
    <s v="Filete"/>
    <s v="Filete"/>
    <x v="7"/>
    <m/>
    <m/>
    <m/>
    <n v="-150"/>
    <n v="0"/>
    <n v="0"/>
    <m/>
    <m/>
    <n v="0"/>
    <s v="OK"/>
    <n v="0"/>
  </r>
  <r>
    <x v="517"/>
    <x v="9"/>
    <s v="Pollo"/>
    <x v="1"/>
    <s v="1011948"/>
    <x v="454"/>
    <s v="Menudencias"/>
    <s v="Menudencias Contre"/>
    <x v="5"/>
    <n v="0"/>
    <n v="46"/>
    <n v="46"/>
    <m/>
    <m/>
    <m/>
    <m/>
    <m/>
    <n v="0"/>
    <s v="OK"/>
    <n v="0"/>
  </r>
  <r>
    <x v="11"/>
    <x v="9"/>
    <s v="Pollo"/>
    <x v="1"/>
    <s v="1011967"/>
    <x v="11"/>
    <s v="Patas"/>
    <s v="Patas Garras"/>
    <x v="5"/>
    <n v="0"/>
    <n v="300"/>
    <n v="300"/>
    <m/>
    <m/>
    <m/>
    <m/>
    <m/>
    <n v="0"/>
    <s v="OK"/>
    <n v="0"/>
  </r>
  <r>
    <x v="11"/>
    <x v="9"/>
    <s v="Pollo"/>
    <x v="1"/>
    <s v="1011967"/>
    <x v="11"/>
    <s v="Patas"/>
    <s v="Patas Garras"/>
    <x v="2"/>
    <m/>
    <m/>
    <m/>
    <n v="-46070"/>
    <n v="25055"/>
    <n v="0"/>
    <m/>
    <m/>
    <n v="0"/>
    <s v="OK"/>
    <n v="0"/>
  </r>
  <r>
    <x v="12"/>
    <x v="9"/>
    <s v="Pollo"/>
    <x v="1"/>
    <s v="1011968"/>
    <x v="12"/>
    <s v="Patas"/>
    <s v="Patas Garras"/>
    <x v="5"/>
    <n v="0"/>
    <n v="1504"/>
    <n v="1504"/>
    <m/>
    <m/>
    <m/>
    <m/>
    <m/>
    <n v="0"/>
    <s v="OK"/>
    <n v="0"/>
  </r>
  <r>
    <x v="12"/>
    <x v="9"/>
    <s v="Pollo"/>
    <x v="1"/>
    <s v="1011968"/>
    <x v="12"/>
    <s v="Patas"/>
    <s v="Patas Garras"/>
    <x v="2"/>
    <m/>
    <m/>
    <m/>
    <n v="-21070"/>
    <n v="2464"/>
    <n v="0"/>
    <m/>
    <m/>
    <n v="0"/>
    <s v="OK"/>
    <n v="0"/>
  </r>
  <r>
    <x v="13"/>
    <x v="9"/>
    <s v="Pollo"/>
    <x v="1"/>
    <s v="1011969"/>
    <x v="13"/>
    <s v="Patas"/>
    <s v="Patas Garras"/>
    <x v="5"/>
    <n v="3610"/>
    <n v="59165"/>
    <n v="62775"/>
    <m/>
    <m/>
    <m/>
    <m/>
    <m/>
    <n v="0"/>
    <s v="OK"/>
    <n v="0"/>
  </r>
  <r>
    <x v="13"/>
    <x v="9"/>
    <s v="Pollo"/>
    <x v="1"/>
    <s v="1011969"/>
    <x v="13"/>
    <s v="Patas"/>
    <s v="Patas Garras"/>
    <x v="2"/>
    <m/>
    <m/>
    <m/>
    <n v="40000"/>
    <n v="70235"/>
    <n v="110235"/>
    <n v="120000"/>
    <m/>
    <n v="-9765"/>
    <s v="Pendiente de ingreso"/>
    <n v="0"/>
  </r>
  <r>
    <x v="14"/>
    <x v="9"/>
    <s v="Pollo"/>
    <x v="1"/>
    <s v="1012005"/>
    <x v="14"/>
    <s v="Patas"/>
    <s v="Patas Garras"/>
    <x v="5"/>
    <n v="357"/>
    <n v="604"/>
    <n v="961"/>
    <m/>
    <m/>
    <m/>
    <m/>
    <m/>
    <n v="0"/>
    <s v="OK"/>
    <n v="0"/>
  </r>
  <r>
    <x v="14"/>
    <x v="9"/>
    <s v="Pollo"/>
    <x v="1"/>
    <s v="1012005"/>
    <x v="14"/>
    <s v="Patas"/>
    <s v="Patas Garras"/>
    <x v="2"/>
    <m/>
    <m/>
    <m/>
    <n v="-3832"/>
    <n v="0"/>
    <n v="0"/>
    <m/>
    <m/>
    <n v="0"/>
    <s v="OK"/>
    <n v="0"/>
  </r>
  <r>
    <x v="15"/>
    <x v="9"/>
    <s v="Pollo"/>
    <x v="1"/>
    <s v="1012012"/>
    <x v="15"/>
    <s v="Ala"/>
    <s v="Ala Centro"/>
    <x v="5"/>
    <n v="0"/>
    <n v="3414"/>
    <n v="3414"/>
    <m/>
    <m/>
    <m/>
    <m/>
    <m/>
    <n v="0"/>
    <s v="OK"/>
    <n v="0"/>
  </r>
  <r>
    <x v="52"/>
    <x v="9"/>
    <s v="Pollo"/>
    <x v="1"/>
    <s v="1012107"/>
    <x v="50"/>
    <s v="Pechuga Desh"/>
    <s v="Pechuga Desh s/Piel"/>
    <x v="5"/>
    <m/>
    <m/>
    <m/>
    <n v="-41531"/>
    <n v="85111"/>
    <n v="43580"/>
    <n v="20003.406999999999"/>
    <m/>
    <n v="23576.593000000001"/>
    <s v="Sobre ingreso"/>
    <n v="0"/>
  </r>
  <r>
    <x v="53"/>
    <x v="9"/>
    <s v="Pollo"/>
    <x v="1"/>
    <s v="1012108"/>
    <x v="51"/>
    <s v="Pechuga Desh"/>
    <s v="Pechuga Desh s/Piel"/>
    <x v="5"/>
    <n v="0"/>
    <n v="14634"/>
    <n v="14634"/>
    <n v="-32852"/>
    <n v="197631"/>
    <n v="164779"/>
    <m/>
    <m/>
    <n v="164779"/>
    <s v="Sobre ingreso"/>
    <n v="0"/>
  </r>
  <r>
    <x v="54"/>
    <x v="9"/>
    <s v="Pollo"/>
    <x v="1"/>
    <s v="1012109"/>
    <x v="52"/>
    <s v="Pechuga Desh"/>
    <s v="Pechuga Desh s/Piel"/>
    <x v="5"/>
    <m/>
    <m/>
    <m/>
    <n v="-65202"/>
    <n v="434210"/>
    <n v="369009"/>
    <m/>
    <m/>
    <n v="369009"/>
    <s v="Sobre ingreso"/>
    <n v="0"/>
  </r>
  <r>
    <x v="55"/>
    <x v="9"/>
    <s v="Pollo"/>
    <x v="1"/>
    <s v="1012110"/>
    <x v="53"/>
    <s v="Pechuga Desh"/>
    <s v="Pechuga Desh s/Piel"/>
    <x v="5"/>
    <m/>
    <m/>
    <m/>
    <n v="36278"/>
    <n v="212056"/>
    <n v="248334"/>
    <m/>
    <m/>
    <n v="248334"/>
    <s v="Sobre ingreso"/>
    <n v="0"/>
  </r>
  <r>
    <x v="56"/>
    <x v="9"/>
    <s v="Pollo"/>
    <x v="1"/>
    <s v="1012111"/>
    <x v="54"/>
    <s v="Pechuga Desh"/>
    <s v="Pechuga Desh s/Piel"/>
    <x v="5"/>
    <n v="0"/>
    <n v="6110"/>
    <n v="6110"/>
    <n v="18802"/>
    <n v="62030"/>
    <n v="80832"/>
    <m/>
    <m/>
    <n v="80832"/>
    <s v="Sobre ingreso"/>
    <n v="0"/>
  </r>
  <r>
    <x v="57"/>
    <x v="9"/>
    <s v="Pollo"/>
    <x v="1"/>
    <s v="1012112"/>
    <x v="55"/>
    <s v="Pechuga Desh"/>
    <s v="Pechuga Desh s/Piel"/>
    <x v="5"/>
    <m/>
    <m/>
    <m/>
    <n v="-1940"/>
    <n v="28851"/>
    <n v="26911"/>
    <m/>
    <m/>
    <n v="26911"/>
    <s v="Sobre ingreso"/>
    <n v="0"/>
  </r>
  <r>
    <x v="58"/>
    <x v="9"/>
    <s v="Pollo"/>
    <x v="1"/>
    <s v="1012145"/>
    <x v="56"/>
    <s v="Pechuga Desh"/>
    <s v="Pechuga Desh s/Piel"/>
    <x v="5"/>
    <n v="0"/>
    <n v="5929"/>
    <n v="5929"/>
    <n v="14137"/>
    <n v="166661"/>
    <n v="180797"/>
    <m/>
    <m/>
    <n v="180797"/>
    <s v="Sobre ingreso"/>
    <n v="0"/>
  </r>
  <r>
    <x v="59"/>
    <x v="9"/>
    <s v="Pollo"/>
    <x v="1"/>
    <s v="1012147"/>
    <x v="57"/>
    <s v="Filete"/>
    <s v="Filete"/>
    <x v="5"/>
    <n v="0"/>
    <n v="5850"/>
    <n v="5850"/>
    <n v="4512"/>
    <n v="95488"/>
    <n v="100000"/>
    <m/>
    <m/>
    <n v="100000"/>
    <s v="Sobre ingreso"/>
    <n v="0"/>
  </r>
  <r>
    <x v="60"/>
    <x v="9"/>
    <s v="Pollo"/>
    <x v="1"/>
    <s v="1012148"/>
    <x v="58"/>
    <s v="Ala"/>
    <s v="Ala Trutro-Centro"/>
    <x v="5"/>
    <n v="0"/>
    <n v="2713"/>
    <n v="2713"/>
    <n v="-2472"/>
    <n v="182472"/>
    <n v="180000"/>
    <m/>
    <m/>
    <n v="180000"/>
    <s v="Sobre ingreso"/>
    <n v="0"/>
  </r>
  <r>
    <x v="61"/>
    <x v="9"/>
    <s v="Pollo"/>
    <x v="1"/>
    <s v="1012157"/>
    <x v="59"/>
    <s v="Ala"/>
    <s v="Ala Trutro"/>
    <x v="5"/>
    <n v="0"/>
    <n v="1115"/>
    <n v="1115"/>
    <m/>
    <m/>
    <m/>
    <m/>
    <m/>
    <n v="0"/>
    <s v="OK"/>
    <n v="0"/>
  </r>
  <r>
    <x v="62"/>
    <x v="9"/>
    <s v="Pollo"/>
    <x v="1"/>
    <s v="1012158"/>
    <x v="60"/>
    <s v="Filete"/>
    <s v="Filete"/>
    <x v="5"/>
    <n v="0"/>
    <n v="39917"/>
    <n v="39917"/>
    <n v="2720"/>
    <n v="157280"/>
    <n v="160000"/>
    <n v="76313.664000000004"/>
    <m/>
    <n v="83686.335999999996"/>
    <s v="Sobre ingreso"/>
    <n v="0"/>
  </r>
  <r>
    <x v="63"/>
    <x v="9"/>
    <s v="Pollo"/>
    <x v="1"/>
    <s v="1012159"/>
    <x v="61"/>
    <s v="Ala"/>
    <s v="Ala Trutro-Centro"/>
    <x v="5"/>
    <n v="0"/>
    <n v="25528"/>
    <n v="25528"/>
    <n v="2854"/>
    <n v="237146"/>
    <n v="240000"/>
    <m/>
    <m/>
    <n v="240000"/>
    <s v="Sobre ingreso"/>
    <n v="0"/>
  </r>
  <r>
    <x v="64"/>
    <x v="9"/>
    <s v="Pollo"/>
    <x v="1"/>
    <s v="1012160"/>
    <x v="62"/>
    <s v="Pechuga Desh"/>
    <s v="Pechuga Desh s/Piel"/>
    <x v="5"/>
    <n v="14364"/>
    <n v="0"/>
    <n v="14364"/>
    <n v="-32814"/>
    <n v="212814"/>
    <n v="180000"/>
    <m/>
    <m/>
    <n v="180000"/>
    <s v="Sobre ingreso"/>
    <n v="0"/>
  </r>
  <r>
    <x v="65"/>
    <x v="9"/>
    <s v="Pollo"/>
    <x v="1"/>
    <s v="1012161"/>
    <x v="63"/>
    <s v="Ala"/>
    <s v="Ala Centro"/>
    <x v="5"/>
    <n v="763"/>
    <n v="59112"/>
    <n v="59875"/>
    <n v="-19046"/>
    <n v="112117"/>
    <n v="93071"/>
    <m/>
    <m/>
    <n v="93071"/>
    <s v="Sobre ingreso"/>
    <n v="0"/>
  </r>
  <r>
    <x v="66"/>
    <x v="9"/>
    <s v="Pollo"/>
    <x v="1"/>
    <s v="1012163"/>
    <x v="64"/>
    <s v="Filete"/>
    <s v="Filete"/>
    <x v="5"/>
    <n v="0"/>
    <n v="1473"/>
    <n v="1473"/>
    <n v="-1264"/>
    <n v="240763"/>
    <n v="239499"/>
    <m/>
    <m/>
    <n v="239499"/>
    <s v="Sobre ingreso"/>
    <n v="0"/>
  </r>
  <r>
    <x v="67"/>
    <x v="9"/>
    <s v="Pollo"/>
    <x v="1"/>
    <s v="1012164"/>
    <x v="65"/>
    <s v="Ala"/>
    <s v="Ala Centro"/>
    <x v="5"/>
    <n v="538"/>
    <n v="39379"/>
    <n v="39917"/>
    <n v="-6502"/>
    <n v="46419"/>
    <n v="39917"/>
    <m/>
    <m/>
    <n v="39917"/>
    <s v="Sobre ingreso"/>
    <n v="0"/>
  </r>
  <r>
    <x v="68"/>
    <x v="9"/>
    <s v="Pollo"/>
    <x v="1"/>
    <s v="1012165"/>
    <x v="66"/>
    <s v="Ala"/>
    <s v="Ala Trutro-Centro"/>
    <x v="5"/>
    <n v="36549"/>
    <n v="182992"/>
    <n v="219541"/>
    <n v="-81461"/>
    <n v="420000"/>
    <n v="338539"/>
    <n v="294356.71299999999"/>
    <m/>
    <n v="44182.287000000011"/>
    <s v="Sobre ingreso"/>
    <n v="0"/>
  </r>
  <r>
    <x v="89"/>
    <x v="9"/>
    <s v="Pollo"/>
    <x v="1"/>
    <s v="1012166"/>
    <x v="81"/>
    <s v="Ala"/>
    <s v="Ala Trutro"/>
    <x v="5"/>
    <n v="0"/>
    <n v="19958"/>
    <n v="19958"/>
    <n v="-706"/>
    <n v="706"/>
    <n v="0"/>
    <m/>
    <m/>
    <n v="0"/>
    <s v="OK"/>
    <n v="0"/>
  </r>
  <r>
    <x v="69"/>
    <x v="9"/>
    <s v="Pollo"/>
    <x v="1"/>
    <s v="1012167"/>
    <x v="67"/>
    <s v="Pechuga Desh"/>
    <s v="Pechuga Desh s/Piel"/>
    <x v="5"/>
    <n v="18175"/>
    <n v="21741"/>
    <n v="39917"/>
    <n v="-152878"/>
    <n v="591960"/>
    <n v="439082"/>
    <n v="19958.400000000001"/>
    <m/>
    <n v="419123.6"/>
    <s v="Sobre ingreso"/>
    <n v="0"/>
  </r>
  <r>
    <x v="17"/>
    <x v="9"/>
    <s v="Pollo"/>
    <x v="1"/>
    <s v="1012208"/>
    <x v="17"/>
    <s v="Reproductor"/>
    <s v="Reproductor Gallina"/>
    <x v="5"/>
    <n v="0"/>
    <n v="18575"/>
    <n v="18575"/>
    <m/>
    <m/>
    <m/>
    <m/>
    <m/>
    <n v="0"/>
    <s v="OK"/>
    <n v="0"/>
  </r>
  <r>
    <x v="519"/>
    <x v="9"/>
    <s v="Pollo"/>
    <x v="1"/>
    <s v="1012218"/>
    <x v="456"/>
    <s v="Ala"/>
    <s v="Ala Centro"/>
    <x v="2"/>
    <m/>
    <m/>
    <m/>
    <n v="-8855"/>
    <n v="8855"/>
    <n v="0"/>
    <m/>
    <m/>
    <n v="0"/>
    <s v="OK"/>
    <n v="0"/>
  </r>
  <r>
    <x v="560"/>
    <x v="9"/>
    <s v="Pollo"/>
    <x v="1"/>
    <s v="1012275"/>
    <x v="493"/>
    <s v="Ala"/>
    <s v="Ala Trutro"/>
    <x v="5"/>
    <n v="0"/>
    <n v="4750"/>
    <n v="4750"/>
    <m/>
    <m/>
    <m/>
    <m/>
    <m/>
    <n v="0"/>
    <s v="OK"/>
    <n v="0"/>
  </r>
  <r>
    <x v="560"/>
    <x v="9"/>
    <s v="Pollo"/>
    <x v="1"/>
    <s v="1012275"/>
    <x v="493"/>
    <s v="Ala"/>
    <s v="Ala Trutro"/>
    <x v="2"/>
    <m/>
    <m/>
    <m/>
    <n v="1722"/>
    <n v="0"/>
    <n v="1722"/>
    <m/>
    <m/>
    <n v="1722"/>
    <s v="Sobre ingreso"/>
    <n v="0"/>
  </r>
  <r>
    <x v="70"/>
    <x v="9"/>
    <s v="Pollo"/>
    <x v="1"/>
    <s v="1012278"/>
    <x v="68"/>
    <s v="Ala"/>
    <s v="Ala Trutro"/>
    <x v="5"/>
    <n v="173"/>
    <n v="59827"/>
    <n v="60000"/>
    <m/>
    <m/>
    <m/>
    <m/>
    <m/>
    <n v="0"/>
    <s v="OK"/>
    <n v="0"/>
  </r>
  <r>
    <x v="70"/>
    <x v="9"/>
    <s v="Pollo"/>
    <x v="1"/>
    <s v="1012278"/>
    <x v="68"/>
    <s v="Ala"/>
    <s v="Ala Trutro"/>
    <x v="6"/>
    <m/>
    <m/>
    <m/>
    <n v="-8093"/>
    <n v="168093"/>
    <n v="160000"/>
    <n v="20520"/>
    <m/>
    <n v="139480"/>
    <s v="Sobre ingreso"/>
    <n v="0"/>
  </r>
  <r>
    <x v="71"/>
    <x v="9"/>
    <s v="Pollo"/>
    <x v="1"/>
    <s v="1012326"/>
    <x v="69"/>
    <s v="Menudencias"/>
    <s v="Menudencias Corazón"/>
    <x v="5"/>
    <n v="0"/>
    <n v="1552"/>
    <n v="1552"/>
    <m/>
    <m/>
    <m/>
    <m/>
    <m/>
    <n v="0"/>
    <s v="OK"/>
    <n v="0"/>
  </r>
  <r>
    <x v="71"/>
    <x v="9"/>
    <s v="Pollo"/>
    <x v="1"/>
    <s v="1012326"/>
    <x v="69"/>
    <s v="Menudencias"/>
    <s v="Menudencias Corazón"/>
    <x v="8"/>
    <m/>
    <m/>
    <m/>
    <n v="-1616"/>
    <n v="1616"/>
    <n v="0"/>
    <m/>
    <m/>
    <n v="0"/>
    <s v="OK"/>
    <n v="0"/>
  </r>
  <r>
    <x v="483"/>
    <x v="9"/>
    <s v="Pollo"/>
    <x v="1"/>
    <s v="1012399"/>
    <x v="425"/>
    <s v="Pechuga Desh"/>
    <s v="Pechuga Desh s/Piel"/>
    <x v="5"/>
    <n v="0"/>
    <n v="18144"/>
    <n v="18144"/>
    <n v="840"/>
    <n v="17304"/>
    <n v="18144"/>
    <m/>
    <m/>
    <n v="18144"/>
    <s v="Sobre ingreso"/>
    <n v="0"/>
  </r>
  <r>
    <x v="484"/>
    <x v="9"/>
    <s v="Pollo"/>
    <x v="1"/>
    <s v="1012400"/>
    <x v="426"/>
    <s v="Filete"/>
    <s v="Filete"/>
    <x v="5"/>
    <n v="0"/>
    <n v="941"/>
    <n v="941"/>
    <n v="252"/>
    <n v="17892"/>
    <n v="18144"/>
    <m/>
    <m/>
    <n v="18144"/>
    <s v="Sobre ingreso"/>
    <n v="0"/>
  </r>
  <r>
    <x v="72"/>
    <x v="9"/>
    <s v="Pollo"/>
    <x v="1"/>
    <s v="1012401"/>
    <x v="70"/>
    <s v="Ala"/>
    <s v="Ala Trutro-Centro"/>
    <x v="5"/>
    <n v="0"/>
    <n v="492"/>
    <n v="492"/>
    <n v="168"/>
    <n v="0"/>
    <n v="0"/>
    <m/>
    <m/>
    <n v="0"/>
    <s v="OK"/>
    <n v="0"/>
  </r>
  <r>
    <x v="22"/>
    <x v="9"/>
    <s v="Pollo"/>
    <x v="1"/>
    <s v="1012434"/>
    <x v="22"/>
    <s v="Ala"/>
    <s v="Ala Punta"/>
    <x v="2"/>
    <n v="0"/>
    <n v="400"/>
    <n v="400"/>
    <n v="-15320"/>
    <n v="90067"/>
    <n v="74747"/>
    <m/>
    <m/>
    <n v="74747"/>
    <s v="Sobre ingreso"/>
    <n v="0"/>
  </r>
  <r>
    <x v="23"/>
    <x v="9"/>
    <s v="Pollo"/>
    <x v="1"/>
    <s v="1012448"/>
    <x v="23"/>
    <s v="Patas"/>
    <s v="Patas Garras"/>
    <x v="2"/>
    <n v="0"/>
    <n v="20105"/>
    <n v="20105"/>
    <n v="-1000"/>
    <n v="312979"/>
    <n v="311979"/>
    <n v="408000"/>
    <m/>
    <n v="-96021"/>
    <s v="Pendiente de ingreso"/>
    <n v="0"/>
  </r>
  <r>
    <x v="90"/>
    <x v="9"/>
    <s v="Pollo"/>
    <x v="1"/>
    <s v="1012451"/>
    <x v="82"/>
    <s v="Ala"/>
    <s v="Ala Centro"/>
    <x v="2"/>
    <n v="3912"/>
    <n v="0"/>
    <n v="3912"/>
    <n v="4230"/>
    <n v="0"/>
    <n v="4230"/>
    <m/>
    <m/>
    <n v="4230"/>
    <s v="Sobre ingreso"/>
    <n v="0"/>
  </r>
  <r>
    <x v="24"/>
    <x v="9"/>
    <s v="Pollo"/>
    <x v="1"/>
    <s v="1012452"/>
    <x v="24"/>
    <s v="Ala"/>
    <s v="Ala Centro"/>
    <x v="2"/>
    <n v="0"/>
    <n v="1501"/>
    <n v="1501"/>
    <n v="14362"/>
    <n v="26759"/>
    <n v="41121"/>
    <n v="38548"/>
    <m/>
    <n v="2573"/>
    <s v="Sobre ingreso"/>
    <n v="0"/>
  </r>
  <r>
    <x v="643"/>
    <x v="9"/>
    <s v="Pollo"/>
    <x v="1"/>
    <s v="1012453"/>
    <x v="547"/>
    <s v="Ala"/>
    <s v="Ala Centro"/>
    <x v="2"/>
    <m/>
    <m/>
    <m/>
    <n v="6908"/>
    <n v="0"/>
    <n v="6908"/>
    <m/>
    <m/>
    <n v="6908"/>
    <s v="Sobre ingreso"/>
    <n v="0"/>
  </r>
  <r>
    <x v="25"/>
    <x v="9"/>
    <s v="Pollo"/>
    <x v="1"/>
    <s v="1012454"/>
    <x v="25"/>
    <s v="Ala"/>
    <s v="Ala Centro-Punta"/>
    <x v="2"/>
    <n v="0"/>
    <n v="95"/>
    <n v="95"/>
    <n v="0"/>
    <n v="51450"/>
    <n v="51450"/>
    <m/>
    <m/>
    <n v="51450"/>
    <s v="Sobre ingreso"/>
    <n v="0"/>
  </r>
  <r>
    <x v="26"/>
    <x v="9"/>
    <s v="Pollo"/>
    <x v="1"/>
    <s v="1012455"/>
    <x v="26"/>
    <s v="Ala"/>
    <s v="Ala Centro-Punta"/>
    <x v="2"/>
    <n v="0"/>
    <n v="2630"/>
    <n v="2630"/>
    <n v="-21277"/>
    <n v="141277"/>
    <n v="120000"/>
    <m/>
    <m/>
    <n v="120000"/>
    <s v="Sobre ingreso"/>
    <n v="0"/>
  </r>
  <r>
    <x v="73"/>
    <x v="9"/>
    <s v="Pollo"/>
    <x v="1"/>
    <s v="1012483"/>
    <x v="71"/>
    <s v="Ala"/>
    <s v="Ala Trutro-Centro"/>
    <x v="5"/>
    <m/>
    <m/>
    <m/>
    <n v="454"/>
    <n v="271704"/>
    <n v="272158"/>
    <m/>
    <m/>
    <n v="272158"/>
    <s v="Sobre ingreso"/>
    <n v="0"/>
  </r>
  <r>
    <x v="523"/>
    <x v="9"/>
    <s v="Pollo"/>
    <x v="1"/>
    <s v="1012488"/>
    <x v="460"/>
    <s v="Pechuga Desh"/>
    <s v="Pechuga Desh s/Piel"/>
    <x v="5"/>
    <m/>
    <m/>
    <m/>
    <n v="7911"/>
    <n v="32005"/>
    <n v="39917"/>
    <m/>
    <m/>
    <n v="39917"/>
    <s v="Sobre ingreso"/>
    <n v="0"/>
  </r>
  <r>
    <x v="27"/>
    <x v="9"/>
    <s v="Pollo"/>
    <x v="1"/>
    <s v="1012502"/>
    <x v="27"/>
    <s v="Patas"/>
    <s v="Patas Garras"/>
    <x v="2"/>
    <n v="0"/>
    <n v="2142"/>
    <n v="2142"/>
    <n v="-1830"/>
    <n v="6981"/>
    <n v="5151"/>
    <m/>
    <m/>
    <n v="5151"/>
    <s v="Sobre ingreso"/>
    <n v="0"/>
  </r>
  <r>
    <x v="28"/>
    <x v="9"/>
    <s v="Pollo"/>
    <x v="1"/>
    <s v="1012503"/>
    <x v="28"/>
    <s v="Patas"/>
    <s v="Patas Garras"/>
    <x v="2"/>
    <n v="0"/>
    <n v="3360"/>
    <n v="3360"/>
    <n v="-402710"/>
    <n v="8311"/>
    <n v="0"/>
    <m/>
    <m/>
    <n v="0"/>
    <s v="OK"/>
    <n v="0"/>
  </r>
  <r>
    <x v="29"/>
    <x v="9"/>
    <s v="Pollo"/>
    <x v="1"/>
    <s v="1012504"/>
    <x v="23"/>
    <s v="Patas"/>
    <s v="Patas Garras"/>
    <x v="2"/>
    <n v="0"/>
    <n v="202720"/>
    <n v="202720"/>
    <n v="-106800"/>
    <n v="286235"/>
    <n v="179435"/>
    <n v="264000"/>
    <m/>
    <n v="-84565"/>
    <s v="Pendiente de ingreso"/>
    <n v="0"/>
  </r>
  <r>
    <x v="74"/>
    <x v="9"/>
    <s v="Pollo"/>
    <x v="1"/>
    <s v="1012518"/>
    <x v="72"/>
    <s v="Filete"/>
    <s v="Filete"/>
    <x v="5"/>
    <m/>
    <m/>
    <m/>
    <n v="-4616"/>
    <n v="135000"/>
    <n v="130384"/>
    <m/>
    <m/>
    <n v="130384"/>
    <s v="Sobre ingreso"/>
    <n v="0"/>
  </r>
  <r>
    <x v="75"/>
    <x v="9"/>
    <s v="Pollo"/>
    <x v="1"/>
    <s v="1012519"/>
    <x v="50"/>
    <s v="Pechuga Desh"/>
    <s v="Pechuga Desh s/Piel"/>
    <x v="5"/>
    <m/>
    <m/>
    <m/>
    <n v="5942"/>
    <n v="10098"/>
    <n v="16040"/>
    <m/>
    <m/>
    <n v="16040"/>
    <s v="Sobre ingreso"/>
    <n v="0"/>
  </r>
  <r>
    <x v="76"/>
    <x v="9"/>
    <s v="Pollo"/>
    <x v="1"/>
    <s v="1012520"/>
    <x v="51"/>
    <s v="Pechuga Desh"/>
    <s v="Pechuga Desh s/Piel"/>
    <x v="5"/>
    <m/>
    <m/>
    <m/>
    <n v="-28540"/>
    <n v="57702"/>
    <n v="29162"/>
    <m/>
    <m/>
    <n v="29162"/>
    <s v="Sobre ingreso"/>
    <n v="0"/>
  </r>
  <r>
    <x v="77"/>
    <x v="9"/>
    <s v="Pollo"/>
    <x v="1"/>
    <s v="1012521"/>
    <x v="52"/>
    <s v="Pechuga Desh"/>
    <s v="Pechuga Desh s/Piel"/>
    <x v="5"/>
    <m/>
    <m/>
    <m/>
    <n v="-12714"/>
    <n v="212056"/>
    <n v="199342"/>
    <n v="78128.063999999998"/>
    <m/>
    <n v="121213.936"/>
    <s v="Sobre ingreso"/>
    <n v="0"/>
  </r>
  <r>
    <x v="78"/>
    <x v="9"/>
    <s v="Pollo"/>
    <x v="1"/>
    <s v="1012522"/>
    <x v="53"/>
    <s v="Pechuga Desh"/>
    <s v="Pechuga Desh s/Piel"/>
    <x v="5"/>
    <m/>
    <m/>
    <m/>
    <n v="-59487"/>
    <n v="70685"/>
    <n v="11198"/>
    <m/>
    <m/>
    <n v="11198"/>
    <s v="Sobre ingreso"/>
    <n v="0"/>
  </r>
  <r>
    <x v="79"/>
    <x v="9"/>
    <s v="Pollo"/>
    <x v="1"/>
    <s v="1012523"/>
    <x v="54"/>
    <s v="Pechuga Desh"/>
    <s v="Pechuga Desh s/Piel"/>
    <x v="5"/>
    <m/>
    <m/>
    <m/>
    <n v="6114"/>
    <n v="60587"/>
    <n v="66702"/>
    <m/>
    <m/>
    <n v="66702"/>
    <s v="Sobre ingreso"/>
    <n v="0"/>
  </r>
  <r>
    <x v="80"/>
    <x v="9"/>
    <s v="Pollo"/>
    <x v="1"/>
    <s v="1012524"/>
    <x v="55"/>
    <s v="Pechuga Desh"/>
    <s v="Pechuga Desh s/Piel"/>
    <x v="5"/>
    <m/>
    <m/>
    <m/>
    <n v="-10565"/>
    <n v="10098"/>
    <n v="0"/>
    <m/>
    <m/>
    <n v="0"/>
    <s v="OK"/>
    <n v="0"/>
  </r>
  <r>
    <x v="30"/>
    <x v="9"/>
    <s v="Pollo"/>
    <x v="1"/>
    <s v="1012525"/>
    <x v="11"/>
    <s v="Patas"/>
    <s v="Patas Garras"/>
    <x v="2"/>
    <n v="0"/>
    <n v="280"/>
    <n v="280"/>
    <n v="-25380"/>
    <n v="2992"/>
    <n v="0"/>
    <m/>
    <m/>
    <n v="0"/>
    <s v="OK"/>
    <n v="0"/>
  </r>
  <r>
    <x v="91"/>
    <x v="9"/>
    <s v="Pollo"/>
    <x v="1"/>
    <s v="1012526"/>
    <x v="12"/>
    <s v="Patas"/>
    <s v="Patas Garras"/>
    <x v="2"/>
    <n v="0"/>
    <n v="140"/>
    <n v="140"/>
    <n v="-7580"/>
    <n v="2992"/>
    <n v="0"/>
    <m/>
    <m/>
    <n v="0"/>
    <s v="OK"/>
    <n v="0"/>
  </r>
  <r>
    <x v="31"/>
    <x v="9"/>
    <s v="Pollo"/>
    <x v="1"/>
    <s v="1012527"/>
    <x v="29"/>
    <s v="Patas"/>
    <s v="Patas Garras"/>
    <x v="2"/>
    <n v="0"/>
    <n v="400"/>
    <n v="400"/>
    <n v="-20260"/>
    <n v="2992"/>
    <n v="0"/>
    <m/>
    <m/>
    <n v="0"/>
    <s v="OK"/>
    <n v="0"/>
  </r>
  <r>
    <x v="81"/>
    <x v="9"/>
    <s v="Pollo"/>
    <x v="1"/>
    <s v="1012532"/>
    <x v="73"/>
    <s v="Menudencias"/>
    <s v="Menudencias Contre"/>
    <x v="5"/>
    <m/>
    <m/>
    <m/>
    <n v="-3207"/>
    <n v="6500"/>
    <n v="3293"/>
    <m/>
    <m/>
    <n v="3293"/>
    <s v="Sobre ingreso"/>
    <n v="0"/>
  </r>
  <r>
    <x v="82"/>
    <x v="9"/>
    <s v="Pollo"/>
    <x v="1"/>
    <s v="1012534"/>
    <x v="74"/>
    <s v="Pechuga"/>
    <s v="Pechuga Entera"/>
    <x v="6"/>
    <m/>
    <m/>
    <m/>
    <n v="-922"/>
    <n v="922"/>
    <n v="0"/>
    <m/>
    <m/>
    <n v="0"/>
    <s v="OK"/>
    <n v="0"/>
  </r>
  <r>
    <x v="598"/>
    <x v="9"/>
    <s v="Pollo"/>
    <x v="1"/>
    <s v="1012595"/>
    <x v="520"/>
    <s v="Pechuga Desh"/>
    <s v="Pechuga Desh s/Piel"/>
    <x v="2"/>
    <n v="0"/>
    <n v="12000"/>
    <n v="12000"/>
    <n v="5184"/>
    <n v="0"/>
    <n v="5184"/>
    <m/>
    <m/>
    <n v="5184"/>
    <s v="Sobre ingreso"/>
    <n v="0"/>
  </r>
  <r>
    <x v="34"/>
    <x v="9"/>
    <s v="Pollo"/>
    <x v="1"/>
    <s v="1012598"/>
    <x v="32"/>
    <s v="Patas"/>
    <s v="Patas Garras"/>
    <x v="2"/>
    <n v="0"/>
    <n v="1577"/>
    <n v="1577"/>
    <n v="-3160"/>
    <n v="3657"/>
    <n v="0"/>
    <m/>
    <m/>
    <n v="0"/>
    <s v="OK"/>
    <n v="0"/>
  </r>
  <r>
    <x v="83"/>
    <x v="9"/>
    <s v="Pollo"/>
    <x v="1"/>
    <s v="1012601"/>
    <x v="75"/>
    <s v="Menudencias"/>
    <s v="Menudencias Pana"/>
    <x v="5"/>
    <m/>
    <m/>
    <m/>
    <n v="-16887"/>
    <n v="88887"/>
    <n v="72000"/>
    <m/>
    <m/>
    <n v="72000"/>
    <s v="Sobre ingreso"/>
    <n v="0"/>
  </r>
  <r>
    <x v="35"/>
    <x v="9"/>
    <s v="Pollo"/>
    <x v="1"/>
    <s v="1012612"/>
    <x v="33"/>
    <s v="Carne Recuperada"/>
    <s v="Carne Recuperada Pul"/>
    <x v="4"/>
    <n v="0"/>
    <n v="43666"/>
    <n v="43666"/>
    <m/>
    <m/>
    <m/>
    <m/>
    <m/>
    <n v="0"/>
    <s v="OK"/>
    <n v="0"/>
  </r>
  <r>
    <x v="36"/>
    <x v="9"/>
    <s v="Pollo"/>
    <x v="1"/>
    <s v="1012655"/>
    <x v="34"/>
    <s v="Patas"/>
    <s v="Patas Garras"/>
    <x v="0"/>
    <n v="0"/>
    <n v="989"/>
    <n v="989"/>
    <m/>
    <m/>
    <m/>
    <m/>
    <m/>
    <n v="0"/>
    <s v="OK"/>
    <n v="0"/>
  </r>
  <r>
    <x v="37"/>
    <x v="9"/>
    <s v="Pollo"/>
    <x v="1"/>
    <s v="1012674"/>
    <x v="35"/>
    <s v="Menudencias"/>
    <s v="Menudencias Corazón"/>
    <x v="3"/>
    <n v="0"/>
    <n v="11608"/>
    <n v="11608"/>
    <m/>
    <m/>
    <m/>
    <m/>
    <m/>
    <n v="0"/>
    <s v="OK"/>
    <n v="0"/>
  </r>
  <r>
    <x v="485"/>
    <x v="9"/>
    <s v="Pollo"/>
    <x v="1"/>
    <s v="1012681"/>
    <x v="427"/>
    <s v="Subprod"/>
    <s v="Subprod Despunte Tru"/>
    <x v="2"/>
    <n v="0"/>
    <n v="35307"/>
    <n v="35307"/>
    <n v="-15360"/>
    <n v="48000"/>
    <n v="32640"/>
    <m/>
    <m/>
    <n v="32640"/>
    <s v="Sobre ingreso"/>
    <n v="0"/>
  </r>
  <r>
    <x v="40"/>
    <x v="9"/>
    <s v="Pollo"/>
    <x v="1"/>
    <s v="1012719"/>
    <x v="38"/>
    <s v="Carne Recuperada"/>
    <s v="Carne Recuperada ADM"/>
    <x v="0"/>
    <n v="0"/>
    <n v="22588"/>
    <n v="22588"/>
    <m/>
    <m/>
    <m/>
    <m/>
    <m/>
    <n v="0"/>
    <s v="OK"/>
    <n v="0"/>
  </r>
  <r>
    <x v="85"/>
    <x v="9"/>
    <s v="Pollo"/>
    <x v="1"/>
    <s v="1012724"/>
    <x v="77"/>
    <s v="Menudencias"/>
    <s v="Menudencias Corazón"/>
    <x v="7"/>
    <n v="31"/>
    <n v="0"/>
    <n v="31"/>
    <n v="879"/>
    <n v="0"/>
    <n v="0"/>
    <m/>
    <m/>
    <n v="0"/>
    <s v="OK"/>
    <n v="0"/>
  </r>
  <r>
    <x v="458"/>
    <x v="9"/>
    <s v="Pollo"/>
    <x v="1"/>
    <s v="1012725"/>
    <x v="407"/>
    <s v="Filete"/>
    <s v="Filete"/>
    <x v="6"/>
    <n v="136"/>
    <n v="9864"/>
    <n v="10000"/>
    <n v="-907"/>
    <n v="20907"/>
    <n v="20000"/>
    <m/>
    <m/>
    <n v="20000"/>
    <s v="Sobre ingreso"/>
    <n v="0"/>
  </r>
  <r>
    <x v="86"/>
    <x v="9"/>
    <s v="Pollo"/>
    <x v="1"/>
    <s v="1012730"/>
    <x v="78"/>
    <s v="Menudencias"/>
    <s v="Menudencias Corazón"/>
    <x v="7"/>
    <n v="0"/>
    <n v="481"/>
    <n v="481"/>
    <n v="8627"/>
    <n v="0"/>
    <n v="8627"/>
    <m/>
    <m/>
    <n v="8627"/>
    <s v="Sobre ingreso"/>
    <n v="0"/>
  </r>
  <r>
    <x v="459"/>
    <x v="9"/>
    <s v="Pollo"/>
    <x v="1"/>
    <s v="1012745"/>
    <x v="408"/>
    <s v="Menudencias"/>
    <s v="Menudencias Corazón"/>
    <x v="7"/>
    <n v="3121"/>
    <n v="0"/>
    <n v="3121"/>
    <n v="625"/>
    <n v="0"/>
    <n v="0"/>
    <m/>
    <m/>
    <n v="0"/>
    <s v="OK"/>
    <n v="0"/>
  </r>
  <r>
    <x v="455"/>
    <x v="9"/>
    <s v="Pollo"/>
    <x v="1"/>
    <s v="1012763"/>
    <x v="404"/>
    <s v="Menudencias"/>
    <s v="Menudencias Pana"/>
    <x v="0"/>
    <n v="0"/>
    <n v="35342"/>
    <n v="35342"/>
    <n v="109"/>
    <n v="0"/>
    <n v="0"/>
    <m/>
    <m/>
    <n v="0"/>
    <s v="OK"/>
    <n v="0"/>
  </r>
  <r>
    <x v="456"/>
    <x v="9"/>
    <s v="Pollo"/>
    <x v="1"/>
    <s v="1012764"/>
    <x v="405"/>
    <s v="Carne Recuperada"/>
    <s v="Carne Recuperada ADM"/>
    <x v="6"/>
    <n v="0"/>
    <n v="44702"/>
    <n v="44702"/>
    <m/>
    <m/>
    <m/>
    <m/>
    <m/>
    <n v="0"/>
    <s v="OK"/>
    <n v="0"/>
  </r>
  <r>
    <x v="561"/>
    <x v="9"/>
    <s v="Pollo"/>
    <x v="1"/>
    <s v="1012773"/>
    <x v="494"/>
    <s v="Menudencias"/>
    <s v="Menudencias Pana"/>
    <x v="7"/>
    <m/>
    <m/>
    <m/>
    <n v="162"/>
    <n v="0"/>
    <n v="0"/>
    <m/>
    <m/>
    <n v="0"/>
    <s v="OK"/>
    <n v="0"/>
  </r>
  <r>
    <x v="562"/>
    <x v="9"/>
    <s v="Pollo"/>
    <x v="1"/>
    <s v="1012788"/>
    <x v="495"/>
    <s v="Pechuga"/>
    <s v="Pechuga Entera"/>
    <x v="6"/>
    <n v="0"/>
    <n v="997"/>
    <n v="997"/>
    <m/>
    <m/>
    <m/>
    <m/>
    <m/>
    <n v="0"/>
    <s v="OK"/>
    <n v="0"/>
  </r>
  <r>
    <x v="576"/>
    <x v="9"/>
    <s v="Pollo"/>
    <x v="1"/>
    <s v="1012796"/>
    <x v="504"/>
    <s v="Ala"/>
    <s v="Ala Puchero"/>
    <x v="6"/>
    <n v="2616"/>
    <n v="43070"/>
    <n v="45685"/>
    <n v="-399"/>
    <n v="60399"/>
    <n v="60000"/>
    <m/>
    <m/>
    <n v="60000"/>
    <s v="Sobre ingreso"/>
    <n v="0"/>
  </r>
  <r>
    <x v="619"/>
    <x v="9"/>
    <s v="Pollo"/>
    <x v="1"/>
    <s v="1012806"/>
    <x v="536"/>
    <s v="Trutro Deshuesado"/>
    <s v="Trutro Deshuesado si"/>
    <x v="5"/>
    <m/>
    <m/>
    <m/>
    <n v="-12355"/>
    <n v="12355"/>
    <n v="0"/>
    <m/>
    <m/>
    <n v="0"/>
    <s v="OK"/>
    <n v="0"/>
  </r>
  <r>
    <x v="92"/>
    <x v="9"/>
    <s v="Cerdo"/>
    <x v="0"/>
    <s v="1020017"/>
    <x v="83"/>
    <s v="Chuleta"/>
    <s v="Chuleta Centro"/>
    <x v="0"/>
    <n v="0"/>
    <n v="192000"/>
    <n v="192000"/>
    <n v="-16279"/>
    <n v="72000"/>
    <n v="72000"/>
    <n v="72000"/>
    <m/>
    <n v="0"/>
    <s v="OK"/>
    <n v="0"/>
  </r>
  <r>
    <x v="93"/>
    <x v="9"/>
    <s v="Cerdo"/>
    <x v="0"/>
    <s v="1020086"/>
    <x v="84"/>
    <s v="Lomo"/>
    <s v="Lomo Centro"/>
    <x v="0"/>
    <n v="0"/>
    <n v="168000"/>
    <n v="168000"/>
    <n v="-3775"/>
    <n v="73812"/>
    <n v="72000"/>
    <m/>
    <m/>
    <n v="72000"/>
    <s v="Sobre ingreso"/>
    <n v="0"/>
  </r>
  <r>
    <x v="94"/>
    <x v="9"/>
    <s v="Cerdo"/>
    <x v="0"/>
    <s v="1020105"/>
    <x v="85"/>
    <s v="Lomo"/>
    <s v="Lomo Centro"/>
    <x v="9"/>
    <n v="0"/>
    <n v="54000"/>
    <n v="54000"/>
    <n v="0"/>
    <n v="35424"/>
    <n v="45000"/>
    <m/>
    <m/>
    <n v="45000"/>
    <s v="Sobre ingreso"/>
    <n v="0"/>
  </r>
  <r>
    <x v="95"/>
    <x v="9"/>
    <s v="Cerdo"/>
    <x v="0"/>
    <s v="1020110"/>
    <x v="86"/>
    <s v="Lomo"/>
    <s v="Lomo MM Loin"/>
    <x v="9"/>
    <n v="0"/>
    <n v="360000"/>
    <n v="360000"/>
    <n v="-45261"/>
    <n v="360000"/>
    <n v="360000"/>
    <m/>
    <m/>
    <n v="360000"/>
    <s v="Sobre ingreso"/>
    <n v="0"/>
  </r>
  <r>
    <x v="96"/>
    <x v="9"/>
    <s v="Cerdo"/>
    <x v="0"/>
    <s v="1020284"/>
    <x v="87"/>
    <s v="Pierna"/>
    <s v="Pierna Pulpa Fina"/>
    <x v="9"/>
    <n v="0"/>
    <n v="9000"/>
    <n v="9000"/>
    <n v="0"/>
    <n v="12030"/>
    <n v="9000"/>
    <m/>
    <m/>
    <n v="9000"/>
    <s v="Sobre ingreso"/>
    <n v="0"/>
  </r>
  <r>
    <x v="97"/>
    <x v="9"/>
    <s v="Cerdo"/>
    <x v="0"/>
    <s v="1020326"/>
    <x v="88"/>
    <s v="Paleta"/>
    <s v="Paleta Pulpa"/>
    <x v="9"/>
    <n v="0"/>
    <n v="259200"/>
    <n v="259200"/>
    <n v="0"/>
    <n v="261909"/>
    <n v="259200"/>
    <m/>
    <m/>
    <n v="259200"/>
    <s v="Sobre ingreso"/>
    <n v="0"/>
  </r>
  <r>
    <x v="98"/>
    <x v="9"/>
    <s v="Cerdo"/>
    <x v="0"/>
    <s v="1020339"/>
    <x v="89"/>
    <s v="Grasas"/>
    <s v="Grasa Lomo Tocino"/>
    <x v="0"/>
    <n v="0"/>
    <n v="120000"/>
    <n v="120000"/>
    <n v="0"/>
    <n v="11091"/>
    <n v="48000"/>
    <m/>
    <m/>
    <n v="48000"/>
    <s v="Sobre ingreso"/>
    <n v="0"/>
  </r>
  <r>
    <x v="99"/>
    <x v="9"/>
    <s v="Cerdo"/>
    <x v="0"/>
    <s v="1020349"/>
    <x v="90"/>
    <s v="Plancha"/>
    <s v="Plancha s/Cuero"/>
    <x v="0"/>
    <m/>
    <m/>
    <m/>
    <n v="9175"/>
    <n v="0"/>
    <n v="0"/>
    <m/>
    <m/>
    <n v="0"/>
    <s v="OK"/>
    <n v="0"/>
  </r>
  <r>
    <x v="100"/>
    <x v="9"/>
    <s v="Cerdo"/>
    <x v="0"/>
    <s v="1020352"/>
    <x v="91"/>
    <s v="Cueros"/>
    <s v="Cuero Panceta"/>
    <x v="0"/>
    <n v="0"/>
    <n v="51893"/>
    <n v="51893"/>
    <n v="2198"/>
    <n v="34692"/>
    <n v="24000"/>
    <n v="24000"/>
    <m/>
    <n v="0"/>
    <s v="OK"/>
    <n v="0"/>
  </r>
  <r>
    <x v="101"/>
    <x v="9"/>
    <s v="Cerdo"/>
    <x v="0"/>
    <s v="1020367"/>
    <x v="92"/>
    <s v="Grasas"/>
    <s v="Grasa Gordura"/>
    <x v="1"/>
    <m/>
    <m/>
    <m/>
    <m/>
    <m/>
    <m/>
    <n v="24000"/>
    <m/>
    <n v="-24000"/>
    <s v="Pendiente de ingreso"/>
    <n v="0"/>
  </r>
  <r>
    <x v="101"/>
    <x v="9"/>
    <s v="Cerdo"/>
    <x v="0"/>
    <s v="1020367"/>
    <x v="92"/>
    <s v="Grasas"/>
    <s v="Grasa Gordura"/>
    <x v="0"/>
    <n v="0"/>
    <n v="168000"/>
    <n v="168000"/>
    <n v="0"/>
    <n v="182310"/>
    <n v="168000"/>
    <n v="48000"/>
    <m/>
    <n v="120000"/>
    <s v="Sobre ingreso"/>
    <n v="0"/>
  </r>
  <r>
    <x v="102"/>
    <x v="9"/>
    <s v="Cerdo"/>
    <x v="0"/>
    <s v="1020412"/>
    <x v="93"/>
    <s v="Recortes"/>
    <s v="Recortes No Magro"/>
    <x v="0"/>
    <m/>
    <m/>
    <m/>
    <n v="0"/>
    <n v="341436"/>
    <n v="264000"/>
    <n v="24000"/>
    <m/>
    <n v="240000"/>
    <s v="Sobre ingreso"/>
    <n v="0"/>
  </r>
  <r>
    <x v="103"/>
    <x v="9"/>
    <s v="Cerdo"/>
    <x v="0"/>
    <s v="1020589"/>
    <x v="94"/>
    <s v="Lomo"/>
    <s v="Lomo MM Loin"/>
    <x v="9"/>
    <n v="0"/>
    <n v="108000"/>
    <n v="108000"/>
    <n v="0"/>
    <n v="126034"/>
    <n v="108000"/>
    <m/>
    <m/>
    <n v="108000"/>
    <s v="Sobre ingreso"/>
    <n v="0"/>
  </r>
  <r>
    <x v="104"/>
    <x v="9"/>
    <s v="Cerdo"/>
    <x v="0"/>
    <s v="1020592"/>
    <x v="95"/>
    <s v="Lomo"/>
    <s v="Lomo Vetado"/>
    <x v="9"/>
    <n v="0"/>
    <n v="207000"/>
    <n v="207000"/>
    <n v="0"/>
    <n v="197335"/>
    <n v="150000"/>
    <m/>
    <m/>
    <n v="150000"/>
    <s v="Sobre ingreso"/>
    <n v="0"/>
  </r>
  <r>
    <x v="105"/>
    <x v="9"/>
    <s v="Cerdo"/>
    <x v="0"/>
    <s v="1020620"/>
    <x v="96"/>
    <s v="Lomo"/>
    <s v="Lomo Vetado"/>
    <x v="9"/>
    <n v="0"/>
    <n v="27000"/>
    <n v="27000"/>
    <n v="-12597"/>
    <n v="68569"/>
    <n v="27000"/>
    <m/>
    <m/>
    <n v="27000"/>
    <s v="Sobre ingreso"/>
    <n v="0"/>
  </r>
  <r>
    <x v="106"/>
    <x v="9"/>
    <s v="Cerdo"/>
    <x v="0"/>
    <s v="1020636"/>
    <x v="97"/>
    <s v="Filete"/>
    <s v="Filete c/Cabeza"/>
    <x v="9"/>
    <n v="0"/>
    <n v="13500"/>
    <n v="13500"/>
    <n v="0"/>
    <n v="14281"/>
    <n v="13500"/>
    <m/>
    <m/>
    <n v="13500"/>
    <s v="Sobre ingreso"/>
    <n v="0"/>
  </r>
  <r>
    <x v="107"/>
    <x v="9"/>
    <s v="Cerdo"/>
    <x v="0"/>
    <s v="1020637"/>
    <x v="98"/>
    <s v="Panceta"/>
    <s v="Panceta s/Cuero"/>
    <x v="9"/>
    <n v="0"/>
    <n v="225000"/>
    <n v="225000"/>
    <n v="-16607"/>
    <n v="225000"/>
    <n v="225000"/>
    <m/>
    <m/>
    <n v="225000"/>
    <s v="Sobre ingreso"/>
    <n v="0"/>
  </r>
  <r>
    <x v="620"/>
    <x v="9"/>
    <s v="Cerdo"/>
    <x v="0"/>
    <s v="1020660"/>
    <x v="174"/>
    <s v="Pernil"/>
    <s v="Pernil Pierna"/>
    <x v="4"/>
    <m/>
    <m/>
    <m/>
    <n v="19039"/>
    <n v="0"/>
    <n v="0"/>
    <m/>
    <m/>
    <n v="0"/>
    <s v="OK"/>
    <n v="0"/>
  </r>
  <r>
    <x v="108"/>
    <x v="9"/>
    <s v="Cerdo"/>
    <x v="0"/>
    <s v="1020662"/>
    <x v="99"/>
    <s v="Pierna"/>
    <s v="Pierna Pulpa Fina"/>
    <x v="9"/>
    <n v="0"/>
    <n v="13500"/>
    <n v="13500"/>
    <n v="0"/>
    <n v="9703"/>
    <n v="13500"/>
    <m/>
    <m/>
    <n v="13500"/>
    <s v="Sobre ingreso"/>
    <n v="0"/>
  </r>
  <r>
    <x v="109"/>
    <x v="9"/>
    <s v="Cerdo"/>
    <x v="0"/>
    <s v="1020664"/>
    <x v="100"/>
    <s v="Pierna"/>
    <s v="Pierna Pulpa Fina"/>
    <x v="9"/>
    <n v="0"/>
    <n v="4500"/>
    <n v="4500"/>
    <n v="0"/>
    <n v="3308"/>
    <n v="4500"/>
    <m/>
    <m/>
    <n v="4500"/>
    <s v="Sobre ingreso"/>
    <n v="0"/>
  </r>
  <r>
    <x v="110"/>
    <x v="9"/>
    <s v="Cerdo"/>
    <x v="0"/>
    <s v="1020665"/>
    <x v="101"/>
    <s v="Pierna"/>
    <s v="Pierna Pulpa Fina"/>
    <x v="9"/>
    <n v="0"/>
    <n v="9000"/>
    <n v="9000"/>
    <n v="0"/>
    <n v="13118"/>
    <n v="9000"/>
    <m/>
    <m/>
    <n v="9000"/>
    <s v="Sobre ingreso"/>
    <n v="0"/>
  </r>
  <r>
    <x v="111"/>
    <x v="9"/>
    <s v="Cerdo"/>
    <x v="0"/>
    <s v="1020678"/>
    <x v="102"/>
    <s v="Lomo"/>
    <s v="Lomo Centro"/>
    <x v="9"/>
    <n v="0"/>
    <n v="900"/>
    <n v="900"/>
    <n v="311"/>
    <n v="0"/>
    <n v="450"/>
    <m/>
    <m/>
    <n v="450"/>
    <s v="Sobre ingreso"/>
    <n v="0"/>
  </r>
  <r>
    <x v="112"/>
    <x v="9"/>
    <s v="Cerdo"/>
    <x v="0"/>
    <s v="1020681"/>
    <x v="103"/>
    <s v="Lomo"/>
    <s v="Lomo MM Loin"/>
    <x v="9"/>
    <n v="0"/>
    <n v="9000"/>
    <n v="9000"/>
    <n v="0"/>
    <n v="8606"/>
    <n v="9000"/>
    <m/>
    <m/>
    <n v="9000"/>
    <s v="Sobre ingreso"/>
    <n v="0"/>
  </r>
  <r>
    <x v="113"/>
    <x v="9"/>
    <s v="Cerdo"/>
    <x v="0"/>
    <s v="1020704"/>
    <x v="104"/>
    <s v="Filete"/>
    <s v="Filete c/Cabeza"/>
    <x v="9"/>
    <n v="0"/>
    <n v="900"/>
    <n v="900"/>
    <n v="0"/>
    <n v="1769"/>
    <n v="900"/>
    <m/>
    <m/>
    <n v="900"/>
    <s v="Sobre ingreso"/>
    <n v="0"/>
  </r>
  <r>
    <x v="114"/>
    <x v="9"/>
    <s v="Cerdo"/>
    <x v="0"/>
    <s v="1020715"/>
    <x v="105"/>
    <s v="Panceta"/>
    <s v="Panceta c/Cuero"/>
    <x v="9"/>
    <n v="0"/>
    <n v="1800"/>
    <n v="1800"/>
    <n v="0"/>
    <n v="2021"/>
    <n v="1800"/>
    <m/>
    <m/>
    <n v="1800"/>
    <s v="Sobre ingreso"/>
    <n v="0"/>
  </r>
  <r>
    <x v="115"/>
    <x v="9"/>
    <s v="Cerdo"/>
    <x v="0"/>
    <s v="1020731"/>
    <x v="106"/>
    <s v="Panceta"/>
    <s v="Panceta s/Cuero"/>
    <x v="9"/>
    <n v="0"/>
    <n v="18000"/>
    <n v="18000"/>
    <n v="-35070"/>
    <n v="20000"/>
    <n v="18000"/>
    <m/>
    <m/>
    <n v="18000"/>
    <s v="Sobre ingreso"/>
    <n v="0"/>
  </r>
  <r>
    <x v="116"/>
    <x v="9"/>
    <s v="Cerdo"/>
    <x v="0"/>
    <s v="1020758"/>
    <x v="107"/>
    <s v="Lomo"/>
    <s v="Lomo Vetado"/>
    <x v="9"/>
    <n v="0"/>
    <n v="9000"/>
    <n v="9000"/>
    <n v="0"/>
    <n v="5343"/>
    <n v="4500"/>
    <m/>
    <m/>
    <n v="4500"/>
    <s v="Sobre ingreso"/>
    <n v="0"/>
  </r>
  <r>
    <x v="117"/>
    <x v="9"/>
    <s v="Cerdo"/>
    <x v="0"/>
    <s v="1020774"/>
    <x v="108"/>
    <s v="Prolijado"/>
    <s v="Prolijado Malaya"/>
    <x v="9"/>
    <n v="0"/>
    <n v="9000"/>
    <n v="9000"/>
    <n v="0"/>
    <n v="10122"/>
    <n v="9000"/>
    <m/>
    <m/>
    <n v="9000"/>
    <s v="Sobre ingreso"/>
    <n v="0"/>
  </r>
  <r>
    <x v="118"/>
    <x v="9"/>
    <s v="Cerdo"/>
    <x v="0"/>
    <s v="1020802"/>
    <x v="109"/>
    <s v="Panceta"/>
    <s v="Panceta s/Cuero"/>
    <x v="9"/>
    <n v="0"/>
    <n v="45000"/>
    <n v="45000"/>
    <n v="0"/>
    <n v="43997"/>
    <n v="45000"/>
    <m/>
    <m/>
    <n v="45000"/>
    <s v="Sobre ingreso"/>
    <n v="0"/>
  </r>
  <r>
    <x v="119"/>
    <x v="9"/>
    <s v="Cerdo"/>
    <x v="0"/>
    <s v="1020810"/>
    <x v="110"/>
    <s v="Subprod"/>
    <s v="Subprod Tripa"/>
    <x v="9"/>
    <n v="0"/>
    <n v="7200"/>
    <n v="7200"/>
    <n v="-3114"/>
    <n v="5000"/>
    <n v="5000"/>
    <m/>
    <m/>
    <n v="5000"/>
    <s v="Sobre ingreso"/>
    <n v="0"/>
  </r>
  <r>
    <x v="120"/>
    <x v="9"/>
    <s v="Cerdo"/>
    <x v="0"/>
    <s v="1020848"/>
    <x v="111"/>
    <s v="Lomo"/>
    <s v="Lomo Centro"/>
    <x v="0"/>
    <n v="0"/>
    <n v="192000"/>
    <n v="192000"/>
    <n v="-2111"/>
    <n v="216000"/>
    <n v="216000"/>
    <n v="72000"/>
    <m/>
    <n v="144000"/>
    <s v="Sobre ingreso"/>
    <n v="0"/>
  </r>
  <r>
    <x v="121"/>
    <x v="9"/>
    <s v="Cerdo"/>
    <x v="0"/>
    <s v="1020860"/>
    <x v="112"/>
    <s v="Lomo"/>
    <s v="Lomo Vetado"/>
    <x v="4"/>
    <m/>
    <m/>
    <m/>
    <n v="0"/>
    <n v="116527"/>
    <n v="57474"/>
    <m/>
    <m/>
    <n v="57474"/>
    <s v="Sobre ingreso"/>
    <n v="0"/>
  </r>
  <r>
    <x v="122"/>
    <x v="9"/>
    <s v="Cerdo"/>
    <x v="0"/>
    <s v="1020861"/>
    <x v="113"/>
    <s v="Lomo"/>
    <s v="Lomo Vetado"/>
    <x v="4"/>
    <n v="0"/>
    <n v="110000"/>
    <n v="110000"/>
    <n v="0"/>
    <n v="183408"/>
    <n v="110000"/>
    <m/>
    <m/>
    <n v="110000"/>
    <s v="Sobre ingreso"/>
    <n v="0"/>
  </r>
  <r>
    <x v="123"/>
    <x v="9"/>
    <s v="Cerdo"/>
    <x v="0"/>
    <s v="1020869"/>
    <x v="114"/>
    <s v="Cost-Pec"/>
    <s v="Cost-Pec Entero"/>
    <x v="0"/>
    <n v="0"/>
    <n v="24000"/>
    <n v="24000"/>
    <n v="0"/>
    <n v="17883"/>
    <n v="24000"/>
    <m/>
    <m/>
    <n v="24000"/>
    <s v="Sobre ingreso"/>
    <n v="0"/>
  </r>
  <r>
    <x v="124"/>
    <x v="9"/>
    <s v="Cerdo"/>
    <x v="0"/>
    <s v="1020886"/>
    <x v="115"/>
    <s v="Panceta"/>
    <s v="Panceta s/Cuero"/>
    <x v="0"/>
    <n v="0"/>
    <n v="24000"/>
    <n v="24000"/>
    <n v="0"/>
    <n v="27154"/>
    <n v="24000"/>
    <m/>
    <m/>
    <n v="24000"/>
    <s v="Sobre ingreso"/>
    <n v="0"/>
  </r>
  <r>
    <x v="125"/>
    <x v="9"/>
    <s v="Cerdo"/>
    <x v="0"/>
    <s v="1020904"/>
    <x v="116"/>
    <s v="Panceta"/>
    <s v="Panceta c/Cuero"/>
    <x v="4"/>
    <m/>
    <m/>
    <m/>
    <n v="-31161"/>
    <n v="30056"/>
    <n v="9371"/>
    <m/>
    <m/>
    <n v="9371"/>
    <s v="Sobre ingreso"/>
    <n v="0"/>
  </r>
  <r>
    <x v="126"/>
    <x v="9"/>
    <s v="Cerdo"/>
    <x v="0"/>
    <s v="1020905"/>
    <x v="117"/>
    <s v="Panceta"/>
    <s v="Panceta c/Cuero"/>
    <x v="4"/>
    <m/>
    <m/>
    <m/>
    <n v="-34975"/>
    <n v="8517"/>
    <n v="8517"/>
    <m/>
    <m/>
    <n v="8517"/>
    <s v="Sobre ingreso"/>
    <n v="0"/>
  </r>
  <r>
    <x v="127"/>
    <x v="9"/>
    <s v="Cerdo"/>
    <x v="0"/>
    <s v="1020914"/>
    <x v="118"/>
    <s v="Panceta"/>
    <s v="Panceta c/Cuero"/>
    <x v="9"/>
    <n v="0"/>
    <n v="11658"/>
    <n v="11658"/>
    <n v="0"/>
    <n v="12325"/>
    <n v="0"/>
    <m/>
    <m/>
    <n v="0"/>
    <s v="OK"/>
    <n v="0"/>
  </r>
  <r>
    <x v="128"/>
    <x v="9"/>
    <s v="Cerdo"/>
    <x v="0"/>
    <s v="1020915"/>
    <x v="119"/>
    <s v="Pierna"/>
    <s v="Pierna Entera"/>
    <x v="0"/>
    <m/>
    <m/>
    <m/>
    <n v="562"/>
    <n v="0"/>
    <n v="0"/>
    <m/>
    <m/>
    <n v="0"/>
    <s v="OK"/>
    <n v="0"/>
  </r>
  <r>
    <x v="276"/>
    <x v="9"/>
    <s v="Cerdo"/>
    <x v="0"/>
    <s v="1020921"/>
    <x v="252"/>
    <s v="Pierna"/>
    <s v="Pierna Entera"/>
    <x v="0"/>
    <n v="0"/>
    <n v="96000"/>
    <n v="96000"/>
    <m/>
    <m/>
    <m/>
    <m/>
    <m/>
    <n v="0"/>
    <s v="OK"/>
    <n v="0"/>
  </r>
  <r>
    <x v="129"/>
    <x v="9"/>
    <s v="Cerdo"/>
    <x v="0"/>
    <s v="1020925"/>
    <x v="120"/>
    <s v="Grasas"/>
    <s v="Grasa Forro"/>
    <x v="0"/>
    <m/>
    <m/>
    <m/>
    <n v="-10008"/>
    <n v="0"/>
    <n v="24000"/>
    <m/>
    <m/>
    <n v="24000"/>
    <s v="Sobre ingreso"/>
    <n v="0"/>
  </r>
  <r>
    <x v="130"/>
    <x v="9"/>
    <s v="Cerdo"/>
    <x v="0"/>
    <s v="1020944"/>
    <x v="121"/>
    <s v="Pierna"/>
    <s v="Pierna Pulpa"/>
    <x v="0"/>
    <n v="0"/>
    <n v="312000"/>
    <n v="312000"/>
    <n v="65179"/>
    <n v="216000"/>
    <n v="144000"/>
    <m/>
    <m/>
    <n v="144000"/>
    <s v="Sobre ingreso"/>
    <n v="0"/>
  </r>
  <r>
    <x v="132"/>
    <x v="9"/>
    <s v="Cerdo"/>
    <x v="0"/>
    <s v="1020990"/>
    <x v="123"/>
    <s v="Pierna"/>
    <s v="Pierna Pulpa Fina"/>
    <x v="9"/>
    <n v="0"/>
    <n v="9000"/>
    <n v="9000"/>
    <n v="0"/>
    <n v="8728"/>
    <n v="9000"/>
    <m/>
    <m/>
    <n v="9000"/>
    <s v="Sobre ingreso"/>
    <n v="0"/>
  </r>
  <r>
    <x v="133"/>
    <x v="9"/>
    <s v="Cerdo"/>
    <x v="0"/>
    <s v="1020991"/>
    <x v="124"/>
    <s v="Pierna"/>
    <s v="Pierna Pulpa Fina"/>
    <x v="9"/>
    <n v="0"/>
    <n v="9000"/>
    <n v="9000"/>
    <n v="0"/>
    <n v="11185"/>
    <n v="9000"/>
    <m/>
    <m/>
    <n v="9000"/>
    <s v="Sobre ingreso"/>
    <n v="0"/>
  </r>
  <r>
    <x v="486"/>
    <x v="9"/>
    <s v="Cerdo"/>
    <x v="0"/>
    <s v="1020993"/>
    <x v="214"/>
    <s v="Paleta"/>
    <s v="Paleta Entera"/>
    <x v="0"/>
    <m/>
    <m/>
    <m/>
    <n v="66"/>
    <n v="0"/>
    <n v="0"/>
    <m/>
    <m/>
    <n v="0"/>
    <s v="OK"/>
    <n v="0"/>
  </r>
  <r>
    <x v="134"/>
    <x v="9"/>
    <s v="Cerdo"/>
    <x v="0"/>
    <s v="1021012"/>
    <x v="125"/>
    <s v="Plancha"/>
    <s v="Plancha s/Cuero"/>
    <x v="4"/>
    <n v="0"/>
    <n v="193326"/>
    <n v="193326"/>
    <n v="-11000"/>
    <n v="141351"/>
    <n v="198000"/>
    <m/>
    <m/>
    <n v="198000"/>
    <s v="Sobre ingreso"/>
    <n v="0"/>
  </r>
  <r>
    <x v="135"/>
    <x v="9"/>
    <s v="Cerdo"/>
    <x v="0"/>
    <s v="1021023"/>
    <x v="126"/>
    <s v="Grasas"/>
    <s v="Grasa Gordura"/>
    <x v="0"/>
    <n v="0"/>
    <n v="157469"/>
    <n v="157469"/>
    <n v="0"/>
    <n v="116753"/>
    <n v="24000"/>
    <n v="120000"/>
    <m/>
    <n v="-96000"/>
    <s v="Pendiente de ingreso"/>
    <n v="0"/>
  </r>
  <r>
    <x v="136"/>
    <x v="9"/>
    <s v="Cerdo"/>
    <x v="0"/>
    <s v="1021039"/>
    <x v="127"/>
    <s v="Cueros"/>
    <s v="Cuero Papada"/>
    <x v="0"/>
    <n v="0"/>
    <n v="48000"/>
    <n v="48000"/>
    <n v="0"/>
    <n v="16440"/>
    <n v="0"/>
    <m/>
    <m/>
    <n v="0"/>
    <s v="OK"/>
    <n v="0"/>
  </r>
  <r>
    <x v="137"/>
    <x v="9"/>
    <s v="Cerdo"/>
    <x v="0"/>
    <s v="1021045"/>
    <x v="128"/>
    <s v="Pernil"/>
    <s v="Pernil Mano"/>
    <x v="4"/>
    <n v="0"/>
    <n v="77709"/>
    <n v="77709"/>
    <n v="0"/>
    <n v="51702"/>
    <n v="86000"/>
    <m/>
    <m/>
    <n v="86000"/>
    <s v="Sobre ingreso"/>
    <n v="0"/>
  </r>
  <r>
    <x v="138"/>
    <x v="9"/>
    <s v="Cerdo"/>
    <x v="0"/>
    <s v="1021046"/>
    <x v="129"/>
    <s v="Pernil"/>
    <s v="Pernil Mano"/>
    <x v="4"/>
    <m/>
    <m/>
    <m/>
    <n v="-9369"/>
    <n v="26724"/>
    <n v="48641"/>
    <m/>
    <m/>
    <n v="48641"/>
    <s v="Sobre ingreso"/>
    <n v="0"/>
  </r>
  <r>
    <x v="654"/>
    <x v="9"/>
    <s v="Cerdo"/>
    <x v="0"/>
    <s v="1021068"/>
    <x v="556"/>
    <s v="Subprod"/>
    <s v="Subprod Cola"/>
    <x v="1"/>
    <m/>
    <m/>
    <m/>
    <n v="10"/>
    <n v="0"/>
    <n v="0"/>
    <m/>
    <m/>
    <n v="0"/>
    <s v="OK"/>
    <n v="0"/>
  </r>
  <r>
    <x v="139"/>
    <x v="9"/>
    <s v="Cerdo"/>
    <x v="0"/>
    <s v="1021077"/>
    <x v="130"/>
    <s v="Grasas"/>
    <s v="Grasa Gordura"/>
    <x v="0"/>
    <m/>
    <m/>
    <m/>
    <n v="0"/>
    <n v="21292"/>
    <n v="24000"/>
    <n v="24000"/>
    <m/>
    <n v="0"/>
    <s v="OK"/>
    <n v="0"/>
  </r>
  <r>
    <x v="140"/>
    <x v="9"/>
    <s v="Cerdo"/>
    <x v="0"/>
    <s v="1021078"/>
    <x v="131"/>
    <s v="Recortes"/>
    <s v="Recortes No Magro"/>
    <x v="0"/>
    <n v="0"/>
    <n v="90572"/>
    <n v="90572"/>
    <n v="-7169"/>
    <n v="150952"/>
    <n v="120000"/>
    <m/>
    <m/>
    <n v="120000"/>
    <s v="Sobre ingreso"/>
    <n v="0"/>
  </r>
  <r>
    <x v="141"/>
    <x v="9"/>
    <s v="Cerdo"/>
    <x v="0"/>
    <s v="1021082"/>
    <x v="132"/>
    <s v="Recortes"/>
    <s v="Recortes No Magro"/>
    <x v="0"/>
    <n v="0"/>
    <n v="144000"/>
    <n v="144000"/>
    <n v="0"/>
    <n v="45833"/>
    <n v="0"/>
    <m/>
    <m/>
    <n v="0"/>
    <s v="OK"/>
    <n v="0"/>
  </r>
  <r>
    <x v="142"/>
    <x v="9"/>
    <s v="Cerdo"/>
    <x v="0"/>
    <s v="1021085"/>
    <x v="133"/>
    <s v="Grasas"/>
    <s v="Grasa Gordura"/>
    <x v="0"/>
    <m/>
    <m/>
    <m/>
    <n v="4767"/>
    <n v="0"/>
    <n v="0"/>
    <m/>
    <m/>
    <n v="0"/>
    <s v="OK"/>
    <n v="0"/>
  </r>
  <r>
    <x v="143"/>
    <x v="9"/>
    <s v="Cerdo"/>
    <x v="0"/>
    <s v="1021092"/>
    <x v="134"/>
    <s v="Recortes"/>
    <s v="Recortes No Magro"/>
    <x v="0"/>
    <n v="0"/>
    <n v="84532"/>
    <n v="84532"/>
    <n v="-4744"/>
    <n v="119951"/>
    <n v="96000"/>
    <m/>
    <m/>
    <n v="96000"/>
    <s v="Sobre ingreso"/>
    <n v="0"/>
  </r>
  <r>
    <x v="144"/>
    <x v="9"/>
    <s v="Cerdo"/>
    <x v="0"/>
    <s v="1021101"/>
    <x v="135"/>
    <s v="Subprod"/>
    <s v="Subprod Visceras"/>
    <x v="0"/>
    <n v="0"/>
    <n v="24000"/>
    <n v="24000"/>
    <n v="0"/>
    <n v="13067"/>
    <n v="36000"/>
    <n v="13000"/>
    <m/>
    <n v="23000"/>
    <s v="Sobre ingreso"/>
    <n v="0"/>
  </r>
  <r>
    <x v="145"/>
    <x v="9"/>
    <s v="Cerdo"/>
    <x v="0"/>
    <s v="1021105"/>
    <x v="136"/>
    <s v="Subprod"/>
    <s v="Subprod Visceras"/>
    <x v="0"/>
    <n v="0"/>
    <n v="50910"/>
    <n v="50910"/>
    <n v="-7929"/>
    <n v="50360"/>
    <n v="24000"/>
    <m/>
    <m/>
    <n v="24000"/>
    <s v="Sobre ingreso"/>
    <n v="0"/>
  </r>
  <r>
    <x v="146"/>
    <x v="9"/>
    <s v="Cerdo"/>
    <x v="0"/>
    <s v="1021106"/>
    <x v="137"/>
    <s v="Subprod"/>
    <s v="Subprod Visceras"/>
    <x v="0"/>
    <m/>
    <m/>
    <m/>
    <n v="0"/>
    <n v="11450"/>
    <n v="0"/>
    <m/>
    <m/>
    <n v="0"/>
    <s v="OK"/>
    <n v="0"/>
  </r>
  <r>
    <x v="147"/>
    <x v="9"/>
    <s v="Cerdo"/>
    <x v="0"/>
    <s v="1021111"/>
    <x v="138"/>
    <s v="Grasas"/>
    <s v="Grasa Interior"/>
    <x v="0"/>
    <m/>
    <m/>
    <m/>
    <n v="-276"/>
    <n v="4000"/>
    <n v="7000"/>
    <m/>
    <m/>
    <n v="7000"/>
    <s v="Sobre ingreso"/>
    <n v="0"/>
  </r>
  <r>
    <x v="148"/>
    <x v="9"/>
    <s v="Cerdo"/>
    <x v="0"/>
    <s v="1021115"/>
    <x v="139"/>
    <s v="Subprod"/>
    <s v="Subprod Visceras"/>
    <x v="2"/>
    <m/>
    <m/>
    <m/>
    <n v="0"/>
    <n v="280"/>
    <n v="0"/>
    <m/>
    <m/>
    <n v="0"/>
    <s v="OK"/>
    <n v="0"/>
  </r>
  <r>
    <x v="149"/>
    <x v="9"/>
    <s v="Cerdo"/>
    <x v="0"/>
    <s v="1021136"/>
    <x v="140"/>
    <s v="Subprod"/>
    <s v="Subprod Visceras"/>
    <x v="9"/>
    <n v="0"/>
    <n v="4500"/>
    <n v="4500"/>
    <n v="1945"/>
    <n v="0"/>
    <n v="4500"/>
    <m/>
    <m/>
    <n v="4500"/>
    <s v="Sobre ingreso"/>
    <n v="0"/>
  </r>
  <r>
    <x v="150"/>
    <x v="9"/>
    <s v="Cerdo"/>
    <x v="0"/>
    <s v="1021149"/>
    <x v="141"/>
    <s v="Huesos"/>
    <s v="Huesos Cuarto Centra"/>
    <x v="4"/>
    <n v="0"/>
    <n v="154000"/>
    <n v="154000"/>
    <n v="-80219"/>
    <n v="128000"/>
    <n v="154000"/>
    <m/>
    <m/>
    <n v="154000"/>
    <s v="Sobre ingreso"/>
    <n v="0"/>
  </r>
  <r>
    <x v="151"/>
    <x v="9"/>
    <s v="Cerdo"/>
    <x v="0"/>
    <s v="1021150"/>
    <x v="142"/>
    <s v="Huesos"/>
    <s v="Huesos Cuarto Centra"/>
    <x v="4"/>
    <n v="0"/>
    <n v="3134"/>
    <n v="3134"/>
    <n v="0"/>
    <n v="12875"/>
    <n v="15768"/>
    <m/>
    <m/>
    <n v="15768"/>
    <s v="Sobre ingreso"/>
    <n v="0"/>
  </r>
  <r>
    <x v="152"/>
    <x v="9"/>
    <s v="Cerdo"/>
    <x v="0"/>
    <s v="1021151"/>
    <x v="143"/>
    <s v="Huesos"/>
    <s v="Huesos Cuarto Delant"/>
    <x v="4"/>
    <m/>
    <m/>
    <m/>
    <n v="0"/>
    <n v="22842"/>
    <n v="28442"/>
    <m/>
    <m/>
    <n v="28442"/>
    <s v="Sobre ingreso"/>
    <n v="0"/>
  </r>
  <r>
    <x v="153"/>
    <x v="9"/>
    <s v="Cerdo"/>
    <x v="0"/>
    <s v="1021152"/>
    <x v="144"/>
    <s v="Huesos"/>
    <s v="Huesos Cuarto Delant"/>
    <x v="4"/>
    <n v="0"/>
    <n v="20364"/>
    <n v="20364"/>
    <n v="-635"/>
    <n v="36000"/>
    <n v="36000"/>
    <m/>
    <m/>
    <n v="36000"/>
    <s v="Sobre ingreso"/>
    <n v="0"/>
  </r>
  <r>
    <x v="154"/>
    <x v="9"/>
    <s v="Cerdo"/>
    <x v="0"/>
    <s v="1021156"/>
    <x v="145"/>
    <s v="Huesos"/>
    <s v="Huesos Cuarto Centra"/>
    <x v="4"/>
    <n v="0"/>
    <n v="48000"/>
    <n v="48000"/>
    <n v="-5034"/>
    <n v="50875"/>
    <n v="48000"/>
    <m/>
    <m/>
    <n v="48000"/>
    <s v="Sobre ingreso"/>
    <n v="0"/>
  </r>
  <r>
    <x v="155"/>
    <x v="9"/>
    <s v="Cerdo"/>
    <x v="0"/>
    <s v="1021187"/>
    <x v="146"/>
    <s v="Cueros"/>
    <s v="Cuero Back"/>
    <x v="0"/>
    <n v="0"/>
    <n v="48232"/>
    <n v="48232"/>
    <n v="-15094"/>
    <n v="43894"/>
    <n v="48000"/>
    <n v="24000"/>
    <m/>
    <n v="24000"/>
    <s v="Sobre ingreso"/>
    <n v="0"/>
  </r>
  <r>
    <x v="156"/>
    <x v="9"/>
    <s v="Cerdo"/>
    <x v="0"/>
    <s v="1021204"/>
    <x v="89"/>
    <s v="Grasas"/>
    <s v="Grasa Lomo Tocino"/>
    <x v="4"/>
    <m/>
    <m/>
    <m/>
    <n v="2454"/>
    <n v="0"/>
    <n v="14545"/>
    <m/>
    <m/>
    <n v="14545"/>
    <s v="Sobre ingreso"/>
    <n v="0"/>
  </r>
  <r>
    <x v="157"/>
    <x v="9"/>
    <s v="Cerdo"/>
    <x v="0"/>
    <s v="1021279"/>
    <x v="147"/>
    <s v="Huesos"/>
    <s v="Huesos Cuarto Centra"/>
    <x v="0"/>
    <m/>
    <m/>
    <m/>
    <n v="0"/>
    <n v="9074"/>
    <n v="24000"/>
    <m/>
    <m/>
    <n v="24000"/>
    <s v="Sobre ingreso"/>
    <n v="0"/>
  </r>
  <r>
    <x v="159"/>
    <x v="9"/>
    <s v="Cerdo"/>
    <x v="0"/>
    <s v="1021385"/>
    <x v="149"/>
    <s v="Cueros"/>
    <s v="Cuero Mixto"/>
    <x v="0"/>
    <n v="0"/>
    <n v="144000"/>
    <n v="144000"/>
    <n v="0"/>
    <n v="184859"/>
    <n v="96000"/>
    <m/>
    <m/>
    <n v="96000"/>
    <s v="Sobre ingreso"/>
    <n v="0"/>
  </r>
  <r>
    <x v="161"/>
    <x v="9"/>
    <s v="Cerdo"/>
    <x v="0"/>
    <s v="1021470"/>
    <x v="151"/>
    <s v="Pernil"/>
    <s v="Pernil Mano"/>
    <x v="4"/>
    <n v="0"/>
    <n v="44000"/>
    <n v="44000"/>
    <n v="-603"/>
    <n v="44000"/>
    <n v="44000"/>
    <n v="22000"/>
    <m/>
    <n v="22000"/>
    <s v="Sobre ingreso"/>
    <n v="0"/>
  </r>
  <r>
    <x v="162"/>
    <x v="9"/>
    <s v="Cerdo"/>
    <x v="0"/>
    <s v="1021533"/>
    <x v="152"/>
    <s v="Panceta"/>
    <s v="Panceta s/Cuero"/>
    <x v="9"/>
    <m/>
    <m/>
    <m/>
    <n v="-14138"/>
    <n v="0"/>
    <n v="0"/>
    <m/>
    <m/>
    <n v="0"/>
    <s v="OK"/>
    <n v="0"/>
  </r>
  <r>
    <x v="164"/>
    <x v="9"/>
    <s v="Cerdo"/>
    <x v="0"/>
    <s v="1021603"/>
    <x v="154"/>
    <s v="Lomo"/>
    <s v="Lomo MM Loin"/>
    <x v="9"/>
    <n v="0"/>
    <n v="6300"/>
    <n v="6300"/>
    <n v="0"/>
    <n v="10482"/>
    <n v="4950"/>
    <m/>
    <m/>
    <n v="4950"/>
    <s v="Sobre ingreso"/>
    <n v="0"/>
  </r>
  <r>
    <x v="165"/>
    <x v="9"/>
    <s v="Cerdo"/>
    <x v="0"/>
    <s v="1021609"/>
    <x v="155"/>
    <s v="Filete"/>
    <s v="Filete c/Cabeza"/>
    <x v="9"/>
    <n v="0"/>
    <n v="18000"/>
    <n v="18000"/>
    <n v="-6126"/>
    <n v="18000"/>
    <n v="18000"/>
    <m/>
    <m/>
    <n v="18000"/>
    <s v="Sobre ingreso"/>
    <n v="0"/>
  </r>
  <r>
    <x v="166"/>
    <x v="9"/>
    <s v="Cerdo"/>
    <x v="0"/>
    <s v="1021622"/>
    <x v="156"/>
    <s v="Chuleta"/>
    <s v="Chuleta Huesos"/>
    <x v="0"/>
    <n v="0"/>
    <n v="18000"/>
    <n v="18000"/>
    <n v="8190"/>
    <n v="0"/>
    <n v="0"/>
    <m/>
    <m/>
    <n v="0"/>
    <s v="OK"/>
    <n v="0"/>
  </r>
  <r>
    <x v="169"/>
    <x v="9"/>
    <s v="Cerdo"/>
    <x v="0"/>
    <s v="1021649"/>
    <x v="159"/>
    <s v="Panceta"/>
    <s v="Panceta s/Cuero"/>
    <x v="4"/>
    <n v="0"/>
    <n v="169000"/>
    <n v="169000"/>
    <m/>
    <m/>
    <m/>
    <m/>
    <m/>
    <n v="0"/>
    <s v="OK"/>
    <n v="0"/>
  </r>
  <r>
    <x v="645"/>
    <x v="9"/>
    <s v="Cerdo"/>
    <x v="0"/>
    <s v="1021650"/>
    <x v="549"/>
    <s v="Lomo"/>
    <s v="Lomo Vetado"/>
    <x v="4"/>
    <n v="0"/>
    <n v="31000"/>
    <n v="31000"/>
    <m/>
    <m/>
    <m/>
    <m/>
    <m/>
    <n v="0"/>
    <s v="OK"/>
    <n v="0"/>
  </r>
  <r>
    <x v="528"/>
    <x v="9"/>
    <s v="Cerdo"/>
    <x v="0"/>
    <s v="1021655"/>
    <x v="464"/>
    <s v="Subprod"/>
    <s v="Subprod Visceras"/>
    <x v="4"/>
    <m/>
    <m/>
    <m/>
    <n v="21240"/>
    <n v="0"/>
    <n v="0"/>
    <m/>
    <m/>
    <n v="0"/>
    <s v="OK"/>
    <n v="0"/>
  </r>
  <r>
    <x v="170"/>
    <x v="9"/>
    <s v="Cerdo"/>
    <x v="0"/>
    <s v="1021664"/>
    <x v="160"/>
    <s v="Cost-Pec"/>
    <s v="Cost-Pec Entero"/>
    <x v="4"/>
    <m/>
    <m/>
    <m/>
    <n v="-11267"/>
    <n v="0"/>
    <n v="11484"/>
    <m/>
    <m/>
    <n v="11484"/>
    <s v="Sobre ingreso"/>
    <n v="0"/>
  </r>
  <r>
    <x v="171"/>
    <x v="9"/>
    <s v="Cerdo"/>
    <x v="0"/>
    <s v="1021665"/>
    <x v="161"/>
    <s v="Cost-Pec"/>
    <s v="Cost-Pec Entero"/>
    <x v="4"/>
    <m/>
    <m/>
    <m/>
    <n v="4368"/>
    <n v="0"/>
    <n v="1774"/>
    <m/>
    <m/>
    <n v="1774"/>
    <s v="Sobre ingreso"/>
    <n v="0"/>
  </r>
  <r>
    <x v="655"/>
    <x v="9"/>
    <s v="Cerdo"/>
    <x v="0"/>
    <s v="1021666"/>
    <x v="557"/>
    <s v="Cost-Pec"/>
    <s v="Cost-Pec Entero"/>
    <x v="4"/>
    <n v="0"/>
    <n v="44000"/>
    <n v="44000"/>
    <m/>
    <m/>
    <m/>
    <m/>
    <m/>
    <n v="0"/>
    <s v="OK"/>
    <n v="0"/>
  </r>
  <r>
    <x v="656"/>
    <x v="9"/>
    <s v="Cerdo"/>
    <x v="0"/>
    <s v="1021667"/>
    <x v="558"/>
    <s v="Cost-Pec"/>
    <s v="Cost-Pec Entero"/>
    <x v="4"/>
    <n v="0"/>
    <n v="22000"/>
    <n v="22000"/>
    <m/>
    <m/>
    <m/>
    <m/>
    <m/>
    <n v="0"/>
    <s v="OK"/>
    <n v="0"/>
  </r>
  <r>
    <x v="176"/>
    <x v="9"/>
    <s v="Cerdo"/>
    <x v="0"/>
    <s v="1021864"/>
    <x v="165"/>
    <s v="Cueros"/>
    <s v="Cuero Papada"/>
    <x v="3"/>
    <n v="0"/>
    <n v="48000"/>
    <n v="48000"/>
    <n v="-3000"/>
    <n v="49174"/>
    <n v="24000"/>
    <n v="24000"/>
    <m/>
    <n v="0"/>
    <s v="OK"/>
    <n v="0"/>
  </r>
  <r>
    <x v="460"/>
    <x v="9"/>
    <s v="Cerdo"/>
    <x v="0"/>
    <s v="1021868"/>
    <x v="409"/>
    <s v="Pierna"/>
    <s v="Pierna Pulpa Fina"/>
    <x v="0"/>
    <n v="0"/>
    <n v="48000"/>
    <n v="48000"/>
    <n v="0"/>
    <n v="101115"/>
    <n v="96000"/>
    <m/>
    <m/>
    <n v="96000"/>
    <s v="Sobre ingreso"/>
    <n v="0"/>
  </r>
  <r>
    <x v="178"/>
    <x v="9"/>
    <s v="Cerdo"/>
    <x v="0"/>
    <s v="1021976"/>
    <x v="167"/>
    <s v="Paleta"/>
    <s v="Paleta Pulpa"/>
    <x v="0"/>
    <n v="0"/>
    <n v="120000"/>
    <n v="120000"/>
    <n v="-72000"/>
    <n v="96733"/>
    <n v="72000"/>
    <n v="24000"/>
    <m/>
    <n v="48000"/>
    <s v="Sobre ingreso"/>
    <n v="0"/>
  </r>
  <r>
    <x v="179"/>
    <x v="9"/>
    <s v="Cerdo"/>
    <x v="0"/>
    <s v="1021980"/>
    <x v="168"/>
    <s v="Chuleta"/>
    <s v="Chuleta Huesos"/>
    <x v="0"/>
    <n v="0"/>
    <n v="2844"/>
    <n v="2844"/>
    <n v="-684"/>
    <n v="9004"/>
    <n v="10000"/>
    <m/>
    <m/>
    <n v="10000"/>
    <s v="Sobre ingreso"/>
    <n v="0"/>
  </r>
  <r>
    <x v="488"/>
    <x v="9"/>
    <s v="Cerdo"/>
    <x v="0"/>
    <s v="1022047"/>
    <x v="429"/>
    <s v="Recortes"/>
    <s v="Recortes No Magro"/>
    <x v="0"/>
    <m/>
    <m/>
    <m/>
    <n v="0"/>
    <n v="6734"/>
    <n v="0"/>
    <m/>
    <m/>
    <n v="0"/>
    <s v="OK"/>
    <n v="0"/>
  </r>
  <r>
    <x v="183"/>
    <x v="9"/>
    <s v="Cerdo"/>
    <x v="0"/>
    <s v="1022102"/>
    <x v="171"/>
    <s v="Cost-Pec"/>
    <s v="Cost-Pec Entero"/>
    <x v="0"/>
    <m/>
    <m/>
    <m/>
    <n v="22"/>
    <n v="0"/>
    <n v="0"/>
    <m/>
    <m/>
    <n v="0"/>
    <s v="OK"/>
    <n v="0"/>
  </r>
  <r>
    <x v="185"/>
    <x v="9"/>
    <s v="Cerdo"/>
    <x v="0"/>
    <s v="1022149"/>
    <x v="173"/>
    <s v="Plancha"/>
    <s v="Plancha s/Cuero"/>
    <x v="0"/>
    <n v="0"/>
    <n v="25764"/>
    <n v="25764"/>
    <n v="0"/>
    <n v="9553"/>
    <n v="0"/>
    <m/>
    <m/>
    <n v="0"/>
    <s v="OK"/>
    <n v="0"/>
  </r>
  <r>
    <x v="186"/>
    <x v="9"/>
    <s v="Cerdo"/>
    <x v="0"/>
    <s v="1022150"/>
    <x v="130"/>
    <s v="Grasas"/>
    <s v="Grasa Gordura"/>
    <x v="0"/>
    <n v="0"/>
    <n v="144000"/>
    <n v="144000"/>
    <n v="0"/>
    <n v="126988"/>
    <n v="96000"/>
    <m/>
    <m/>
    <n v="96000"/>
    <s v="Sobre ingreso"/>
    <n v="0"/>
  </r>
  <r>
    <x v="461"/>
    <x v="9"/>
    <s v="Cerdo"/>
    <x v="0"/>
    <s v="1022182"/>
    <x v="156"/>
    <s v="Chuleta"/>
    <s v="Chuleta Huesos"/>
    <x v="4"/>
    <m/>
    <m/>
    <m/>
    <n v="0"/>
    <n v="1150"/>
    <n v="1150"/>
    <m/>
    <m/>
    <n v="1150"/>
    <s v="Sobre ingreso"/>
    <n v="0"/>
  </r>
  <r>
    <x v="189"/>
    <x v="9"/>
    <s v="Cerdo"/>
    <x v="0"/>
    <s v="1022196"/>
    <x v="176"/>
    <s v="Cueros"/>
    <s v="Cuero Forro"/>
    <x v="0"/>
    <n v="0"/>
    <n v="72000"/>
    <n v="72000"/>
    <n v="0"/>
    <n v="35778"/>
    <n v="48000"/>
    <n v="48000"/>
    <m/>
    <n v="0"/>
    <s v="OK"/>
    <n v="0"/>
  </r>
  <r>
    <x v="190"/>
    <x v="9"/>
    <s v="Cerdo"/>
    <x v="0"/>
    <s v="1022197"/>
    <x v="177"/>
    <s v="Cueros"/>
    <s v="Cuero Forro"/>
    <x v="0"/>
    <m/>
    <m/>
    <m/>
    <n v="8390"/>
    <n v="0"/>
    <n v="0"/>
    <m/>
    <m/>
    <n v="0"/>
    <s v="OK"/>
    <n v="0"/>
  </r>
  <r>
    <x v="191"/>
    <x v="9"/>
    <s v="Cerdo"/>
    <x v="0"/>
    <s v="1022217"/>
    <x v="178"/>
    <s v="Grasas"/>
    <s v="Grasa Lomo Tocino"/>
    <x v="3"/>
    <n v="0"/>
    <n v="321470"/>
    <n v="321470"/>
    <n v="5161"/>
    <n v="268041"/>
    <n v="144000"/>
    <n v="192000"/>
    <m/>
    <n v="-48000"/>
    <s v="Pendiente de ingreso"/>
    <n v="0"/>
  </r>
  <r>
    <x v="192"/>
    <x v="9"/>
    <s v="Cerdo"/>
    <x v="0"/>
    <s v="1022218"/>
    <x v="120"/>
    <s v="Grasas"/>
    <s v="Grasa Forro"/>
    <x v="3"/>
    <n v="0"/>
    <n v="64476"/>
    <n v="64476"/>
    <n v="-5398"/>
    <n v="3854"/>
    <n v="48000"/>
    <n v="24000"/>
    <m/>
    <n v="24000"/>
    <s v="Sobre ingreso"/>
    <n v="0"/>
  </r>
  <r>
    <x v="193"/>
    <x v="9"/>
    <s v="Cerdo"/>
    <x v="0"/>
    <s v="1022273"/>
    <x v="179"/>
    <s v="Grasas"/>
    <s v="Grasa Forro"/>
    <x v="3"/>
    <n v="0"/>
    <n v="207650"/>
    <n v="207650"/>
    <n v="0"/>
    <n v="248934"/>
    <n v="192000"/>
    <n v="120000"/>
    <m/>
    <n v="72000"/>
    <s v="Sobre ingreso"/>
    <n v="0"/>
  </r>
  <r>
    <x v="195"/>
    <x v="9"/>
    <s v="Cerdo"/>
    <x v="0"/>
    <s v="1022283"/>
    <x v="181"/>
    <s v="Prolijado"/>
    <s v="Prolijado Malaya"/>
    <x v="4"/>
    <m/>
    <m/>
    <m/>
    <n v="200"/>
    <n v="0"/>
    <n v="828"/>
    <m/>
    <m/>
    <n v="828"/>
    <s v="Sobre ingreso"/>
    <n v="0"/>
  </r>
  <r>
    <x v="589"/>
    <x v="9"/>
    <s v="Cerdo"/>
    <x v="0"/>
    <s v="1022290"/>
    <x v="512"/>
    <s v="Grasas"/>
    <s v="Grasa Lomo Tocino"/>
    <x v="0"/>
    <m/>
    <m/>
    <m/>
    <m/>
    <m/>
    <m/>
    <n v="11000"/>
    <m/>
    <n v="-11000"/>
    <s v="Pendiente de ingreso"/>
    <n v="0"/>
  </r>
  <r>
    <x v="589"/>
    <x v="9"/>
    <s v="Cerdo"/>
    <x v="0"/>
    <s v="1022290"/>
    <x v="512"/>
    <s v="Grasas"/>
    <s v="Grasa Lomo Tocino"/>
    <x v="3"/>
    <m/>
    <m/>
    <m/>
    <n v="12785"/>
    <n v="0"/>
    <n v="0"/>
    <m/>
    <m/>
    <n v="0"/>
    <s v="OK"/>
    <n v="0"/>
  </r>
  <r>
    <x v="197"/>
    <x v="9"/>
    <s v="Cerdo"/>
    <x v="0"/>
    <s v="1022313"/>
    <x v="183"/>
    <s v="Lomo"/>
    <s v="Lomo CC Loin"/>
    <x v="9"/>
    <n v="0"/>
    <n v="6672"/>
    <n v="6672"/>
    <n v="0"/>
    <n v="5121"/>
    <n v="0"/>
    <m/>
    <m/>
    <n v="0"/>
    <s v="OK"/>
    <n v="0"/>
  </r>
  <r>
    <x v="198"/>
    <x v="9"/>
    <s v="Cerdo"/>
    <x v="0"/>
    <s v="1022326"/>
    <x v="184"/>
    <s v="Lomo"/>
    <s v="Lomo CC Loin"/>
    <x v="9"/>
    <n v="0"/>
    <n v="18000"/>
    <n v="18000"/>
    <n v="0"/>
    <n v="11456"/>
    <n v="18000"/>
    <m/>
    <m/>
    <n v="18000"/>
    <s v="Sobre ingreso"/>
    <n v="0"/>
  </r>
  <r>
    <x v="621"/>
    <x v="9"/>
    <s v="Cerdo"/>
    <x v="0"/>
    <s v="1022346"/>
    <x v="537"/>
    <s v="Paleta"/>
    <s v="Paleta Pulpa"/>
    <x v="9"/>
    <n v="0"/>
    <n v="9000"/>
    <n v="9000"/>
    <n v="0"/>
    <n v="7751"/>
    <n v="9000"/>
    <m/>
    <m/>
    <n v="9000"/>
    <s v="Sobre ingreso"/>
    <n v="0"/>
  </r>
  <r>
    <x v="199"/>
    <x v="9"/>
    <s v="Cerdo"/>
    <x v="0"/>
    <s v="1022370"/>
    <x v="185"/>
    <s v="Lomo"/>
    <s v="Lomo MM Loin"/>
    <x v="9"/>
    <n v="0"/>
    <n v="18000"/>
    <n v="18000"/>
    <n v="0"/>
    <n v="19391"/>
    <n v="18000"/>
    <m/>
    <m/>
    <n v="18000"/>
    <s v="Sobre ingreso"/>
    <n v="0"/>
  </r>
  <r>
    <x v="200"/>
    <x v="9"/>
    <s v="Cerdo"/>
    <x v="0"/>
    <s v="1022371"/>
    <x v="186"/>
    <s v="Panceta"/>
    <s v="Panceta s/Cuero"/>
    <x v="9"/>
    <n v="0"/>
    <n v="21600"/>
    <n v="21600"/>
    <n v="0"/>
    <n v="8934"/>
    <n v="18000"/>
    <m/>
    <m/>
    <n v="18000"/>
    <s v="Sobre ingreso"/>
    <n v="0"/>
  </r>
  <r>
    <x v="206"/>
    <x v="9"/>
    <s v="Cerdo"/>
    <x v="0"/>
    <s v="1022406"/>
    <x v="192"/>
    <s v="Subprod"/>
    <s v="Subprod Patas-Manos"/>
    <x v="0"/>
    <m/>
    <m/>
    <m/>
    <n v="0"/>
    <n v="787"/>
    <n v="0"/>
    <m/>
    <m/>
    <n v="0"/>
    <s v="OK"/>
    <n v="0"/>
  </r>
  <r>
    <x v="207"/>
    <x v="9"/>
    <s v="Cerdo"/>
    <x v="0"/>
    <s v="1022409"/>
    <x v="193"/>
    <s v="Subprod"/>
    <s v="Subprod Tripa"/>
    <x v="0"/>
    <n v="0"/>
    <n v="29962"/>
    <n v="29962"/>
    <n v="0"/>
    <n v="11418"/>
    <n v="2000"/>
    <n v="23940"/>
    <m/>
    <n v="-21940"/>
    <s v="Pendiente de ingreso"/>
    <n v="0"/>
  </r>
  <r>
    <x v="210"/>
    <x v="9"/>
    <s v="Cerdo"/>
    <x v="0"/>
    <s v="1022418"/>
    <x v="193"/>
    <s v="Subprod"/>
    <s v="Subprod Tripa"/>
    <x v="2"/>
    <n v="0"/>
    <n v="7227"/>
    <n v="7227"/>
    <n v="308"/>
    <n v="0"/>
    <n v="0"/>
    <m/>
    <m/>
    <n v="0"/>
    <s v="OK"/>
    <n v="0"/>
  </r>
  <r>
    <x v="600"/>
    <x v="9"/>
    <s v="Cerdo"/>
    <x v="0"/>
    <s v="1022459"/>
    <x v="522"/>
    <s v="Cost-Pec"/>
    <s v="Cost-Pec Trozos"/>
    <x v="0"/>
    <m/>
    <m/>
    <m/>
    <n v="-42"/>
    <n v="0"/>
    <n v="0"/>
    <m/>
    <m/>
    <n v="0"/>
    <s v="OK"/>
    <n v="0"/>
  </r>
  <r>
    <x v="601"/>
    <x v="9"/>
    <s v="Cerdo"/>
    <x v="0"/>
    <s v="1022460"/>
    <x v="523"/>
    <s v="Chuleta"/>
    <s v="Chuleta Huesos"/>
    <x v="0"/>
    <m/>
    <m/>
    <m/>
    <n v="-39"/>
    <n v="0"/>
    <n v="0"/>
    <m/>
    <m/>
    <n v="0"/>
    <s v="OK"/>
    <n v="0"/>
  </r>
  <r>
    <x v="211"/>
    <x v="9"/>
    <s v="Cerdo"/>
    <x v="0"/>
    <s v="1022472"/>
    <x v="196"/>
    <s v="Lomo"/>
    <s v="Lomo Centro"/>
    <x v="9"/>
    <m/>
    <m/>
    <m/>
    <n v="11780"/>
    <n v="0"/>
    <n v="0"/>
    <m/>
    <m/>
    <n v="0"/>
    <s v="OK"/>
    <n v="0"/>
  </r>
  <r>
    <x v="212"/>
    <x v="9"/>
    <s v="Cerdo"/>
    <x v="0"/>
    <s v="1022499"/>
    <x v="197"/>
    <s v="Lomo"/>
    <s v="Lomo Vetado"/>
    <x v="9"/>
    <n v="0"/>
    <n v="22401"/>
    <n v="22401"/>
    <n v="-24253"/>
    <n v="22607"/>
    <n v="0"/>
    <m/>
    <m/>
    <n v="0"/>
    <s v="OK"/>
    <n v="0"/>
  </r>
  <r>
    <x v="657"/>
    <x v="9"/>
    <s v="Cerdo"/>
    <x v="0"/>
    <s v="1022584"/>
    <x v="559"/>
    <s v="Chuleta"/>
    <s v="Chuleta Vetada"/>
    <x v="0"/>
    <m/>
    <m/>
    <m/>
    <n v="247"/>
    <n v="0"/>
    <n v="0"/>
    <m/>
    <m/>
    <n v="0"/>
    <s v="OK"/>
    <n v="0"/>
  </r>
  <r>
    <x v="215"/>
    <x v="9"/>
    <s v="Cerdo"/>
    <x v="0"/>
    <s v="1022587"/>
    <x v="200"/>
    <s v="Lomo"/>
    <s v="Lomo CC Loin"/>
    <x v="9"/>
    <n v="0"/>
    <n v="3600"/>
    <n v="3600"/>
    <n v="0"/>
    <n v="4076"/>
    <n v="3600"/>
    <m/>
    <m/>
    <n v="3600"/>
    <s v="Sobre ingreso"/>
    <n v="0"/>
  </r>
  <r>
    <x v="216"/>
    <x v="9"/>
    <s v="Cerdo"/>
    <x v="0"/>
    <s v="1022600"/>
    <x v="201"/>
    <s v="Lomo"/>
    <s v="Lomo Vetado"/>
    <x v="9"/>
    <n v="0"/>
    <n v="11700"/>
    <n v="11700"/>
    <n v="0"/>
    <n v="12783"/>
    <n v="11700"/>
    <m/>
    <m/>
    <n v="11700"/>
    <s v="Sobre ingreso"/>
    <n v="0"/>
  </r>
  <r>
    <x v="217"/>
    <x v="9"/>
    <s v="Cerdo"/>
    <x v="0"/>
    <s v="1022605"/>
    <x v="202"/>
    <s v="Subprod"/>
    <s v="Subprod Tripa"/>
    <x v="4"/>
    <m/>
    <m/>
    <m/>
    <n v="-19441"/>
    <n v="13799"/>
    <n v="24000"/>
    <m/>
    <m/>
    <n v="24000"/>
    <s v="Sobre ingreso"/>
    <n v="0"/>
  </r>
  <r>
    <x v="218"/>
    <x v="9"/>
    <s v="Cerdo"/>
    <x v="0"/>
    <s v="1022607"/>
    <x v="203"/>
    <s v="Prolijado"/>
    <s v="Prolijado Plateada"/>
    <x v="4"/>
    <n v="0"/>
    <n v="25368"/>
    <n v="25368"/>
    <n v="-16278"/>
    <n v="41417"/>
    <n v="44000"/>
    <m/>
    <m/>
    <n v="44000"/>
    <s v="Sobre ingreso"/>
    <n v="0"/>
  </r>
  <r>
    <x v="221"/>
    <x v="9"/>
    <s v="Cerdo"/>
    <x v="0"/>
    <s v="1022664"/>
    <x v="206"/>
    <s v="Lomo"/>
    <s v="Lomo CC Loin"/>
    <x v="9"/>
    <n v="0"/>
    <n v="62396"/>
    <n v="62396"/>
    <n v="-45929"/>
    <n v="61428"/>
    <n v="43658"/>
    <m/>
    <m/>
    <n v="43658"/>
    <s v="Sobre ingreso"/>
    <n v="0"/>
  </r>
  <r>
    <x v="222"/>
    <x v="9"/>
    <s v="Cerdo"/>
    <x v="0"/>
    <s v="1022705"/>
    <x v="169"/>
    <s v="Grasas"/>
    <s v="Grasa Interior"/>
    <x v="0"/>
    <n v="0"/>
    <n v="24000"/>
    <n v="24000"/>
    <n v="-7833"/>
    <n v="0"/>
    <n v="24000"/>
    <m/>
    <m/>
    <n v="24000"/>
    <s v="Sobre ingreso"/>
    <n v="0"/>
  </r>
  <r>
    <x v="223"/>
    <x v="9"/>
    <s v="Cerdo"/>
    <x v="0"/>
    <s v="1022709"/>
    <x v="207"/>
    <s v="Pierna"/>
    <s v="Pierna Pulpa"/>
    <x v="0"/>
    <n v="0"/>
    <n v="168000"/>
    <n v="168000"/>
    <n v="0"/>
    <n v="432270"/>
    <n v="456000"/>
    <n v="288000"/>
    <m/>
    <n v="168000"/>
    <s v="Sobre ingreso"/>
    <n v="0"/>
  </r>
  <r>
    <x v="226"/>
    <x v="9"/>
    <s v="Cerdo"/>
    <x v="0"/>
    <s v="1022781"/>
    <x v="210"/>
    <s v="Subprod"/>
    <s v="Subprod Tripa"/>
    <x v="0"/>
    <n v="0"/>
    <n v="11866"/>
    <n v="11866"/>
    <n v="-11343"/>
    <n v="2744"/>
    <n v="0"/>
    <n v="3855.6"/>
    <m/>
    <n v="-3855.6"/>
    <s v="Pendiente de ingreso"/>
    <n v="0"/>
  </r>
  <r>
    <x v="227"/>
    <x v="9"/>
    <s v="Cerdo"/>
    <x v="0"/>
    <s v="1022782"/>
    <x v="211"/>
    <s v="Subprod"/>
    <s v="Subprod Tripa"/>
    <x v="0"/>
    <n v="0"/>
    <n v="2794"/>
    <n v="2794"/>
    <n v="-18593"/>
    <n v="0"/>
    <n v="0"/>
    <n v="10972.8"/>
    <m/>
    <n v="-10972.8"/>
    <s v="Pendiente de ingreso"/>
    <n v="0"/>
  </r>
  <r>
    <x v="228"/>
    <x v="9"/>
    <s v="Cerdo"/>
    <x v="0"/>
    <s v="1022783"/>
    <x v="212"/>
    <s v="Subprod"/>
    <s v="Subprod Tripa"/>
    <x v="0"/>
    <m/>
    <m/>
    <m/>
    <n v="-14861"/>
    <n v="0"/>
    <n v="0"/>
    <n v="9288"/>
    <m/>
    <n v="-9288"/>
    <s v="Pendiente de ingreso"/>
    <n v="0"/>
  </r>
  <r>
    <x v="228"/>
    <x v="9"/>
    <s v="Cerdo"/>
    <x v="0"/>
    <s v="1022783"/>
    <x v="212"/>
    <s v="Subprod"/>
    <s v="Subprod Tripa"/>
    <x v="3"/>
    <n v="0"/>
    <n v="7740"/>
    <n v="7740"/>
    <m/>
    <m/>
    <m/>
    <m/>
    <m/>
    <n v="0"/>
    <s v="OK"/>
    <n v="0"/>
  </r>
  <r>
    <x v="563"/>
    <x v="9"/>
    <s v="Cerdo"/>
    <x v="0"/>
    <s v="1022784"/>
    <x v="496"/>
    <s v="Subprod"/>
    <s v="Subprod Tripa"/>
    <x v="0"/>
    <m/>
    <m/>
    <m/>
    <n v="-9373"/>
    <n v="3891"/>
    <n v="0"/>
    <n v="2947.5"/>
    <m/>
    <n v="-2947.5"/>
    <s v="Pendiente de ingreso"/>
    <n v="0"/>
  </r>
  <r>
    <x v="462"/>
    <x v="9"/>
    <s v="Cerdo"/>
    <x v="0"/>
    <s v="1022786"/>
    <x v="410"/>
    <s v="Subprod"/>
    <s v="Subprod Tripa"/>
    <x v="0"/>
    <n v="0"/>
    <n v="3004"/>
    <n v="3004"/>
    <n v="0"/>
    <n v="3511"/>
    <n v="300"/>
    <n v="1014"/>
    <m/>
    <n v="-714"/>
    <s v="Pendiente de ingreso"/>
    <n v="0"/>
  </r>
  <r>
    <x v="603"/>
    <x v="9"/>
    <s v="Cerdo"/>
    <x v="0"/>
    <s v="1022824"/>
    <x v="525"/>
    <s v="Muestra"/>
    <s v="Muestra"/>
    <x v="4"/>
    <m/>
    <m/>
    <m/>
    <n v="985"/>
    <n v="0"/>
    <n v="0"/>
    <m/>
    <m/>
    <n v="0"/>
    <s v="OK"/>
    <n v="0"/>
  </r>
  <r>
    <x v="579"/>
    <x v="9"/>
    <s v="Cerdo"/>
    <x v="0"/>
    <s v="1022842"/>
    <x v="506"/>
    <s v="Recortes"/>
    <s v="Recortes Magro"/>
    <x v="0"/>
    <n v="0"/>
    <n v="48000"/>
    <n v="48000"/>
    <n v="4832"/>
    <n v="0"/>
    <n v="0"/>
    <m/>
    <m/>
    <n v="0"/>
    <s v="OK"/>
    <n v="0"/>
  </r>
  <r>
    <x v="580"/>
    <x v="9"/>
    <s v="Cerdo"/>
    <x v="0"/>
    <s v="1022844"/>
    <x v="507"/>
    <s v="Recortes"/>
    <s v="Recortes No Magro"/>
    <x v="0"/>
    <m/>
    <m/>
    <m/>
    <n v="7600"/>
    <n v="0"/>
    <n v="0"/>
    <m/>
    <m/>
    <n v="0"/>
    <s v="OK"/>
    <n v="0"/>
  </r>
  <r>
    <x v="229"/>
    <x v="9"/>
    <s v="Cerdo"/>
    <x v="0"/>
    <s v="1022847"/>
    <x v="213"/>
    <s v="Panceta"/>
    <s v="Panceta s/Cuero"/>
    <x v="0"/>
    <n v="0"/>
    <n v="31728"/>
    <n v="31728"/>
    <n v="-7548"/>
    <n v="24000"/>
    <n v="24000"/>
    <m/>
    <m/>
    <n v="24000"/>
    <s v="Sobre ingreso"/>
    <n v="0"/>
  </r>
  <r>
    <x v="231"/>
    <x v="9"/>
    <s v="Cerdo"/>
    <x v="0"/>
    <s v="1022855"/>
    <x v="215"/>
    <s v="Grasas"/>
    <s v="Grasa Forro"/>
    <x v="0"/>
    <n v="0"/>
    <n v="15676"/>
    <n v="15676"/>
    <n v="-5905"/>
    <n v="15730"/>
    <n v="24000"/>
    <m/>
    <m/>
    <n v="24000"/>
    <s v="Sobre ingreso"/>
    <n v="0"/>
  </r>
  <r>
    <x v="233"/>
    <x v="9"/>
    <s v="Cerdo"/>
    <x v="0"/>
    <s v="1022869"/>
    <x v="217"/>
    <s v="Huesos"/>
    <s v="Huesos Cuarto Centra"/>
    <x v="9"/>
    <m/>
    <m/>
    <m/>
    <n v="10"/>
    <n v="0"/>
    <n v="0"/>
    <m/>
    <m/>
    <n v="0"/>
    <s v="OK"/>
    <n v="0"/>
  </r>
  <r>
    <x v="622"/>
    <x v="9"/>
    <s v="Cerdo"/>
    <x v="0"/>
    <s v="1022870"/>
    <x v="538"/>
    <s v="Subprod"/>
    <s v="Subprod Patas-Manos"/>
    <x v="0"/>
    <m/>
    <m/>
    <m/>
    <n v="0"/>
    <n v="11400"/>
    <n v="0"/>
    <m/>
    <m/>
    <n v="0"/>
    <s v="OK"/>
    <n v="0"/>
  </r>
  <r>
    <x v="234"/>
    <x v="9"/>
    <s v="Cerdo"/>
    <x v="0"/>
    <s v="1022885"/>
    <x v="218"/>
    <s v="Panceta"/>
    <s v="Panceta s/Cuero"/>
    <x v="4"/>
    <n v="0"/>
    <n v="660000"/>
    <n v="660000"/>
    <n v="0"/>
    <n v="392936"/>
    <n v="550000"/>
    <m/>
    <m/>
    <n v="550000"/>
    <s v="Sobre ingreso"/>
    <n v="0"/>
  </r>
  <r>
    <x v="235"/>
    <x v="9"/>
    <s v="Cerdo"/>
    <x v="0"/>
    <s v="1022887"/>
    <x v="219"/>
    <s v="Panceta"/>
    <s v="Panceta s/Cuero"/>
    <x v="4"/>
    <m/>
    <m/>
    <m/>
    <n v="0"/>
    <n v="117486"/>
    <n v="154000"/>
    <m/>
    <m/>
    <n v="154000"/>
    <s v="Sobre ingreso"/>
    <n v="0"/>
  </r>
  <r>
    <x v="236"/>
    <x v="9"/>
    <s v="Cerdo"/>
    <x v="0"/>
    <s v="1022901"/>
    <x v="220"/>
    <s v="Panceta"/>
    <s v="Panceta s/Cuero"/>
    <x v="9"/>
    <m/>
    <m/>
    <m/>
    <n v="9391"/>
    <n v="0"/>
    <n v="0"/>
    <m/>
    <m/>
    <n v="0"/>
    <s v="OK"/>
    <n v="0"/>
  </r>
  <r>
    <x v="237"/>
    <x v="9"/>
    <s v="Cerdo"/>
    <x v="0"/>
    <s v="1022919"/>
    <x v="221"/>
    <s v="Lomo"/>
    <s v="Lomo MM Loin"/>
    <x v="9"/>
    <n v="0"/>
    <n v="21600"/>
    <n v="21600"/>
    <n v="35191"/>
    <n v="0"/>
    <n v="21600"/>
    <m/>
    <m/>
    <n v="21600"/>
    <s v="Sobre ingreso"/>
    <n v="0"/>
  </r>
  <r>
    <x v="238"/>
    <x v="9"/>
    <s v="Cerdo"/>
    <x v="0"/>
    <s v="1022920"/>
    <x v="222"/>
    <s v="Grasas"/>
    <s v="Grasa Gordura"/>
    <x v="0"/>
    <n v="0"/>
    <n v="8665"/>
    <n v="8665"/>
    <n v="-8634"/>
    <n v="8253"/>
    <n v="24000"/>
    <m/>
    <m/>
    <n v="24000"/>
    <s v="Sobre ingreso"/>
    <n v="0"/>
  </r>
  <r>
    <x v="239"/>
    <x v="9"/>
    <s v="Cerdo"/>
    <x v="0"/>
    <s v="1022921"/>
    <x v="130"/>
    <s v="Grasas"/>
    <s v="Grasa Gordura"/>
    <x v="0"/>
    <n v="0"/>
    <n v="40728"/>
    <n v="40728"/>
    <n v="0"/>
    <n v="19410"/>
    <n v="23000"/>
    <m/>
    <m/>
    <n v="23000"/>
    <s v="Sobre ingreso"/>
    <n v="0"/>
  </r>
  <r>
    <x v="489"/>
    <x v="9"/>
    <s v="Cerdo"/>
    <x v="0"/>
    <s v="1022922"/>
    <x v="429"/>
    <s v="Recortes"/>
    <s v="Recortes No Magro"/>
    <x v="0"/>
    <m/>
    <m/>
    <m/>
    <n v="156"/>
    <n v="0"/>
    <n v="0"/>
    <m/>
    <m/>
    <n v="0"/>
    <s v="OK"/>
    <n v="0"/>
  </r>
  <r>
    <x v="490"/>
    <x v="9"/>
    <s v="Cerdo"/>
    <x v="0"/>
    <s v="1022928"/>
    <x v="430"/>
    <s v="Cueros"/>
    <s v="Cuero Mixto"/>
    <x v="0"/>
    <m/>
    <m/>
    <m/>
    <n v="6184"/>
    <n v="0"/>
    <n v="0"/>
    <m/>
    <m/>
    <n v="0"/>
    <s v="OK"/>
    <n v="0"/>
  </r>
  <r>
    <x v="240"/>
    <x v="9"/>
    <s v="Cerdo"/>
    <x v="0"/>
    <s v="1022930"/>
    <x v="223"/>
    <s v="Panceta"/>
    <s v="Panceta s/Cuero"/>
    <x v="4"/>
    <n v="0"/>
    <n v="209690"/>
    <n v="209690"/>
    <n v="0"/>
    <n v="225975"/>
    <n v="220000"/>
    <m/>
    <m/>
    <n v="220000"/>
    <s v="Sobre ingreso"/>
    <n v="0"/>
  </r>
  <r>
    <x v="241"/>
    <x v="9"/>
    <s v="Cerdo"/>
    <x v="0"/>
    <s v="1022931"/>
    <x v="224"/>
    <s v="Filete"/>
    <s v="Filete c/Cabeza"/>
    <x v="9"/>
    <n v="0"/>
    <n v="22500"/>
    <n v="22500"/>
    <n v="0"/>
    <n v="22174"/>
    <n v="22500"/>
    <m/>
    <m/>
    <n v="22500"/>
    <s v="Sobre ingreso"/>
    <n v="0"/>
  </r>
  <r>
    <x v="244"/>
    <x v="9"/>
    <s v="Cerdo"/>
    <x v="0"/>
    <s v="1022985"/>
    <x v="226"/>
    <s v="Lomo"/>
    <s v="Lomo Vetado"/>
    <x v="4"/>
    <n v="0"/>
    <n v="89"/>
    <n v="89"/>
    <n v="-700"/>
    <n v="5000"/>
    <n v="5000"/>
    <m/>
    <m/>
    <n v="5000"/>
    <s v="Sobre ingreso"/>
    <n v="0"/>
  </r>
  <r>
    <x v="245"/>
    <x v="9"/>
    <s v="Cerdo"/>
    <x v="0"/>
    <s v="1022986"/>
    <x v="227"/>
    <s v="Panceta"/>
    <s v="Panceta s/Cuero"/>
    <x v="4"/>
    <n v="0"/>
    <n v="10000"/>
    <n v="10000"/>
    <n v="0"/>
    <n v="2894"/>
    <n v="0"/>
    <m/>
    <m/>
    <n v="0"/>
    <s v="OK"/>
    <n v="0"/>
  </r>
  <r>
    <x v="246"/>
    <x v="9"/>
    <s v="Cerdo"/>
    <x v="0"/>
    <s v="1022987"/>
    <x v="228"/>
    <s v="Plancha"/>
    <s v="Plancha s/Cuero"/>
    <x v="9"/>
    <n v="0"/>
    <n v="43200"/>
    <n v="43200"/>
    <n v="0"/>
    <n v="38992"/>
    <n v="24000"/>
    <m/>
    <m/>
    <n v="24000"/>
    <s v="Sobre ingreso"/>
    <n v="0"/>
  </r>
  <r>
    <x v="247"/>
    <x v="9"/>
    <s v="Cerdo"/>
    <x v="0"/>
    <s v="1022990"/>
    <x v="229"/>
    <s v="Panceta"/>
    <s v="Panceta s/Cuero"/>
    <x v="9"/>
    <m/>
    <m/>
    <m/>
    <n v="1027"/>
    <n v="0"/>
    <n v="0"/>
    <m/>
    <m/>
    <n v="0"/>
    <s v="OK"/>
    <n v="0"/>
  </r>
  <r>
    <x v="383"/>
    <x v="9"/>
    <s v="Cerdo"/>
    <x v="0"/>
    <s v="1022995"/>
    <x v="339"/>
    <s v="Panceta"/>
    <s v="Panceta c/Cuero"/>
    <x v="2"/>
    <m/>
    <m/>
    <m/>
    <n v="-398"/>
    <n v="0"/>
    <n v="0"/>
    <m/>
    <m/>
    <n v="0"/>
    <s v="OK"/>
    <n v="0"/>
  </r>
  <r>
    <x v="658"/>
    <x v="9"/>
    <s v="Cerdo"/>
    <x v="0"/>
    <s v="1023018"/>
    <x v="560"/>
    <s v="Plancha"/>
    <s v="Plancha s/Cuero"/>
    <x v="4"/>
    <m/>
    <m/>
    <m/>
    <n v="20"/>
    <n v="0"/>
    <n v="0"/>
    <m/>
    <m/>
    <n v="0"/>
    <s v="OK"/>
    <n v="0"/>
  </r>
  <r>
    <x v="251"/>
    <x v="9"/>
    <s v="Cerdo"/>
    <x v="0"/>
    <s v="1023037"/>
    <x v="233"/>
    <s v="Panceta"/>
    <s v="Panceta s/Cuero"/>
    <x v="4"/>
    <n v="0"/>
    <n v="176000"/>
    <n v="176000"/>
    <n v="0"/>
    <n v="78774"/>
    <n v="88000"/>
    <n v="88000"/>
    <m/>
    <n v="0"/>
    <s v="OK"/>
    <n v="0"/>
  </r>
  <r>
    <x v="252"/>
    <x v="9"/>
    <s v="Cerdo"/>
    <x v="0"/>
    <s v="1023038"/>
    <x v="234"/>
    <s v="Lomo"/>
    <s v="Lomo Vetado"/>
    <x v="4"/>
    <n v="0"/>
    <n v="110000"/>
    <n v="110000"/>
    <n v="0"/>
    <n v="89543"/>
    <n v="110000"/>
    <n v="88000"/>
    <m/>
    <n v="22000"/>
    <s v="Sobre ingreso"/>
    <n v="0"/>
  </r>
  <r>
    <x v="253"/>
    <x v="9"/>
    <s v="Cerdo"/>
    <x v="0"/>
    <s v="1023051"/>
    <x v="235"/>
    <s v="Lomo"/>
    <s v="Lomo Vetado"/>
    <x v="9"/>
    <m/>
    <m/>
    <m/>
    <n v="1509"/>
    <n v="0"/>
    <n v="0"/>
    <m/>
    <m/>
    <n v="0"/>
    <s v="OK"/>
    <n v="0"/>
  </r>
  <r>
    <x v="254"/>
    <x v="9"/>
    <s v="Cerdo"/>
    <x v="0"/>
    <s v="1023055"/>
    <x v="236"/>
    <s v="Lomo"/>
    <s v="Lomo Vetado"/>
    <x v="9"/>
    <m/>
    <m/>
    <m/>
    <n v="0"/>
    <n v="9032"/>
    <n v="0"/>
    <m/>
    <m/>
    <n v="0"/>
    <s v="OK"/>
    <n v="0"/>
  </r>
  <r>
    <x v="255"/>
    <x v="9"/>
    <s v="Cerdo"/>
    <x v="0"/>
    <s v="1023090"/>
    <x v="237"/>
    <s v="Panceta"/>
    <s v="Panceta s/Cuero"/>
    <x v="4"/>
    <n v="0"/>
    <n v="44000"/>
    <n v="44000"/>
    <n v="667"/>
    <n v="0"/>
    <n v="0"/>
    <m/>
    <m/>
    <n v="0"/>
    <s v="OK"/>
    <n v="0"/>
  </r>
  <r>
    <x v="257"/>
    <x v="9"/>
    <s v="Cerdo"/>
    <x v="0"/>
    <s v="1023110"/>
    <x v="238"/>
    <s v="Cueros"/>
    <s v="Cuero Forro"/>
    <x v="2"/>
    <m/>
    <m/>
    <m/>
    <n v="8362"/>
    <n v="0"/>
    <n v="0"/>
    <m/>
    <m/>
    <n v="0"/>
    <s v="OK"/>
    <n v="0"/>
  </r>
  <r>
    <x v="491"/>
    <x v="9"/>
    <s v="Cerdo"/>
    <x v="0"/>
    <s v="1023144"/>
    <x v="431"/>
    <s v="Plancha"/>
    <s v="Plancha c/Cuero"/>
    <x v="4"/>
    <n v="0"/>
    <n v="40728"/>
    <n v="40728"/>
    <n v="0"/>
    <n v="8596"/>
    <n v="0"/>
    <m/>
    <m/>
    <n v="0"/>
    <s v="OK"/>
    <n v="0"/>
  </r>
  <r>
    <x v="259"/>
    <x v="9"/>
    <s v="Cerdo"/>
    <x v="0"/>
    <s v="1023163"/>
    <x v="240"/>
    <s v="Lomo"/>
    <s v="Lomo Vetado"/>
    <x v="9"/>
    <n v="0"/>
    <n v="27000"/>
    <n v="27000"/>
    <n v="5464"/>
    <n v="0"/>
    <n v="0"/>
    <m/>
    <m/>
    <n v="0"/>
    <s v="OK"/>
    <n v="0"/>
  </r>
  <r>
    <x v="647"/>
    <x v="9"/>
    <s v="Cerdo"/>
    <x v="0"/>
    <s v="1023164"/>
    <x v="551"/>
    <s v="Lomo"/>
    <s v="Lomo Vetado"/>
    <x v="4"/>
    <n v="0"/>
    <n v="14000"/>
    <n v="14000"/>
    <m/>
    <m/>
    <m/>
    <m/>
    <m/>
    <n v="0"/>
    <s v="OK"/>
    <n v="0"/>
  </r>
  <r>
    <x v="659"/>
    <x v="9"/>
    <s v="Cerdo"/>
    <x v="0"/>
    <s v="1023165"/>
    <x v="561"/>
    <s v="Panceta"/>
    <s v="Panceta s/Cuero"/>
    <x v="4"/>
    <n v="0"/>
    <n v="66000"/>
    <n v="66000"/>
    <m/>
    <m/>
    <m/>
    <m/>
    <m/>
    <n v="0"/>
    <s v="OK"/>
    <n v="0"/>
  </r>
  <r>
    <x v="260"/>
    <x v="9"/>
    <s v="Cerdo"/>
    <x v="0"/>
    <s v="1023183"/>
    <x v="241"/>
    <s v="Cost-Pec"/>
    <s v="Cost-Pec Entero"/>
    <x v="4"/>
    <m/>
    <m/>
    <m/>
    <n v="-32624"/>
    <n v="0"/>
    <n v="44000"/>
    <m/>
    <m/>
    <n v="44000"/>
    <s v="Sobre ingreso"/>
    <n v="0"/>
  </r>
  <r>
    <x v="261"/>
    <x v="9"/>
    <s v="Cerdo"/>
    <x v="0"/>
    <s v="1023194"/>
    <x v="242"/>
    <s v="Panceta"/>
    <s v="Panceta s/Cuero"/>
    <x v="9"/>
    <n v="0"/>
    <n v="9000"/>
    <n v="9000"/>
    <n v="0"/>
    <n v="13858"/>
    <n v="9000"/>
    <m/>
    <m/>
    <n v="9000"/>
    <s v="Sobre ingreso"/>
    <n v="0"/>
  </r>
  <r>
    <x v="262"/>
    <x v="9"/>
    <s v="Cerdo"/>
    <x v="0"/>
    <s v="1023283"/>
    <x v="243"/>
    <s v="Subprod"/>
    <s v="Subprod Grasa"/>
    <x v="4"/>
    <m/>
    <m/>
    <m/>
    <n v="-56576"/>
    <n v="81048"/>
    <n v="72000"/>
    <m/>
    <m/>
    <n v="72000"/>
    <s v="Sobre ingreso"/>
    <n v="0"/>
  </r>
  <r>
    <x v="463"/>
    <x v="9"/>
    <s v="Cerdo"/>
    <x v="0"/>
    <s v="1023295"/>
    <x v="411"/>
    <s v="Subprod"/>
    <s v="Subprod Tripa"/>
    <x v="0"/>
    <n v="0"/>
    <n v="1000"/>
    <n v="1000"/>
    <n v="901"/>
    <n v="0"/>
    <n v="1000"/>
    <m/>
    <m/>
    <n v="1000"/>
    <s v="Sobre ingreso"/>
    <n v="0"/>
  </r>
  <r>
    <x v="263"/>
    <x v="9"/>
    <s v="Cerdo"/>
    <x v="0"/>
    <s v="1023301"/>
    <x v="244"/>
    <s v="Lomo"/>
    <s v="Lomo CC Loin"/>
    <x v="9"/>
    <n v="0"/>
    <n v="21150"/>
    <n v="21150"/>
    <n v="0"/>
    <n v="15188"/>
    <n v="21150"/>
    <m/>
    <m/>
    <n v="21150"/>
    <s v="Sobre ingreso"/>
    <n v="0"/>
  </r>
  <r>
    <x v="265"/>
    <x v="9"/>
    <s v="Cerdo"/>
    <x v="0"/>
    <s v="1023307"/>
    <x v="245"/>
    <s v="Subprod"/>
    <s v="Subprod Visceras"/>
    <x v="4"/>
    <m/>
    <m/>
    <m/>
    <n v="1743"/>
    <n v="0"/>
    <n v="0"/>
    <m/>
    <m/>
    <n v="0"/>
    <s v="OK"/>
    <n v="0"/>
  </r>
  <r>
    <x v="267"/>
    <x v="9"/>
    <s v="Cerdo"/>
    <x v="0"/>
    <s v="1023326"/>
    <x v="247"/>
    <s v="Subprod"/>
    <s v="Subprod Visceras"/>
    <x v="4"/>
    <m/>
    <m/>
    <m/>
    <n v="0"/>
    <n v="7957"/>
    <n v="0"/>
    <m/>
    <m/>
    <n v="0"/>
    <s v="OK"/>
    <n v="0"/>
  </r>
  <r>
    <x v="268"/>
    <x v="9"/>
    <s v="Cerdo"/>
    <x v="0"/>
    <s v="1023329"/>
    <x v="165"/>
    <s v="Cueros"/>
    <s v="Cuero Papada"/>
    <x v="3"/>
    <n v="0"/>
    <n v="10495"/>
    <n v="10495"/>
    <n v="0"/>
    <n v="26015"/>
    <n v="0"/>
    <m/>
    <m/>
    <n v="0"/>
    <s v="OK"/>
    <n v="0"/>
  </r>
  <r>
    <x v="464"/>
    <x v="9"/>
    <s v="Cerdo"/>
    <x v="0"/>
    <s v="1023331"/>
    <x v="289"/>
    <s v="Lomo"/>
    <s v="Lomo Vetado"/>
    <x v="0"/>
    <m/>
    <m/>
    <m/>
    <n v="-4922"/>
    <n v="0"/>
    <n v="0"/>
    <m/>
    <m/>
    <n v="0"/>
    <s v="OK"/>
    <n v="0"/>
  </r>
  <r>
    <x v="269"/>
    <x v="9"/>
    <s v="Cerdo"/>
    <x v="0"/>
    <s v="1023334"/>
    <x v="248"/>
    <s v="Cueros"/>
    <s v="Cuero Mixto"/>
    <x v="3"/>
    <n v="0"/>
    <n v="240000"/>
    <n v="240000"/>
    <n v="-1593"/>
    <n v="238400"/>
    <n v="240000"/>
    <m/>
    <m/>
    <n v="240000"/>
    <s v="Sobre ingreso"/>
    <n v="0"/>
  </r>
  <r>
    <x v="270"/>
    <x v="9"/>
    <s v="Cerdo"/>
    <x v="0"/>
    <s v="1023336"/>
    <x v="248"/>
    <s v="Cueros"/>
    <s v="Cuero Mixto"/>
    <x v="3"/>
    <n v="0"/>
    <n v="48000"/>
    <n v="48000"/>
    <n v="0"/>
    <n v="4928"/>
    <n v="0"/>
    <m/>
    <m/>
    <n v="0"/>
    <s v="OK"/>
    <n v="0"/>
  </r>
  <r>
    <x v="465"/>
    <x v="9"/>
    <s v="Cerdo"/>
    <x v="0"/>
    <s v="1023349"/>
    <x v="412"/>
    <s v="Lomo"/>
    <s v="Lomo Centro"/>
    <x v="9"/>
    <n v="0"/>
    <n v="4500"/>
    <n v="4500"/>
    <n v="0"/>
    <n v="8081"/>
    <n v="4500"/>
    <m/>
    <m/>
    <n v="4500"/>
    <s v="Sobre ingreso"/>
    <n v="0"/>
  </r>
  <r>
    <x v="466"/>
    <x v="9"/>
    <s v="Cerdo"/>
    <x v="0"/>
    <s v="1023350"/>
    <x v="413"/>
    <s v="Lomo"/>
    <s v="Lomo Vetado"/>
    <x v="9"/>
    <n v="0"/>
    <n v="27000"/>
    <n v="27000"/>
    <n v="0"/>
    <n v="29500"/>
    <n v="27000"/>
    <m/>
    <m/>
    <n v="27000"/>
    <s v="Sobre ingreso"/>
    <n v="0"/>
  </r>
  <r>
    <x v="467"/>
    <x v="9"/>
    <s v="Cerdo"/>
    <x v="0"/>
    <s v="1023351"/>
    <x v="414"/>
    <s v="Panceta"/>
    <s v="Panceta s/Cuero"/>
    <x v="9"/>
    <n v="0"/>
    <n v="4500"/>
    <n v="4500"/>
    <n v="0"/>
    <n v="4520"/>
    <n v="4500"/>
    <m/>
    <m/>
    <n v="4500"/>
    <s v="Sobre ingreso"/>
    <n v="0"/>
  </r>
  <r>
    <x v="468"/>
    <x v="9"/>
    <s v="Cerdo"/>
    <x v="0"/>
    <s v="1023352"/>
    <x v="415"/>
    <s v="Panceta"/>
    <s v="Panceta s/Cuero"/>
    <x v="9"/>
    <n v="0"/>
    <n v="48874"/>
    <n v="48874"/>
    <n v="0"/>
    <n v="45235"/>
    <n v="37155"/>
    <m/>
    <m/>
    <n v="37155"/>
    <s v="Sobre ingreso"/>
    <n v="0"/>
  </r>
  <r>
    <x v="492"/>
    <x v="9"/>
    <s v="Cerdo"/>
    <x v="0"/>
    <s v="1023355"/>
    <x v="245"/>
    <s v="Subprod"/>
    <s v="Subprod Visceras"/>
    <x v="0"/>
    <n v="0"/>
    <n v="25455"/>
    <n v="25455"/>
    <n v="-8993"/>
    <n v="24600"/>
    <n v="48000"/>
    <m/>
    <m/>
    <n v="48000"/>
    <s v="Sobre ingreso"/>
    <n v="0"/>
  </r>
  <r>
    <x v="532"/>
    <x v="9"/>
    <s v="Cerdo"/>
    <x v="0"/>
    <s v="1023372"/>
    <x v="269"/>
    <s v="Lomo"/>
    <s v="Lomo Centro"/>
    <x v="4"/>
    <n v="0"/>
    <n v="48000"/>
    <n v="48000"/>
    <n v="47487"/>
    <n v="0"/>
    <n v="5707"/>
    <m/>
    <m/>
    <n v="5707"/>
    <s v="Sobre ingreso"/>
    <n v="0"/>
  </r>
  <r>
    <x v="564"/>
    <x v="9"/>
    <s v="Cerdo"/>
    <x v="0"/>
    <s v="1023397"/>
    <x v="133"/>
    <s v="Grasas"/>
    <s v="Grasa Gordura"/>
    <x v="4"/>
    <m/>
    <m/>
    <m/>
    <n v="0"/>
    <n v="15125"/>
    <n v="11650"/>
    <m/>
    <m/>
    <n v="11650"/>
    <s v="Sobre ingreso"/>
    <n v="0"/>
  </r>
  <r>
    <x v="565"/>
    <x v="9"/>
    <s v="Cerdo"/>
    <x v="0"/>
    <s v="1023398"/>
    <x v="126"/>
    <s v="Grasas"/>
    <s v="Grasa Gordura"/>
    <x v="3"/>
    <m/>
    <m/>
    <m/>
    <n v="0"/>
    <n v="1000"/>
    <n v="0"/>
    <m/>
    <m/>
    <n v="0"/>
    <s v="OK"/>
    <n v="0"/>
  </r>
  <r>
    <x v="566"/>
    <x v="9"/>
    <s v="Cerdo"/>
    <x v="0"/>
    <s v="1023399"/>
    <x v="150"/>
    <s v="Grasas"/>
    <s v="Grasa Gordura"/>
    <x v="3"/>
    <m/>
    <m/>
    <m/>
    <n v="0"/>
    <n v="1000"/>
    <n v="0"/>
    <m/>
    <m/>
    <n v="0"/>
    <s v="OK"/>
    <n v="0"/>
  </r>
  <r>
    <x v="623"/>
    <x v="9"/>
    <s v="Cerdo"/>
    <x v="0"/>
    <s v="1023419"/>
    <x v="228"/>
    <s v="Grasas"/>
    <s v="Grasa Lomo Tocino"/>
    <x v="9"/>
    <n v="0"/>
    <n v="43200"/>
    <n v="43200"/>
    <n v="0"/>
    <n v="57659"/>
    <n v="48000"/>
    <m/>
    <m/>
    <n v="48000"/>
    <s v="Sobre ingreso"/>
    <n v="0"/>
  </r>
  <r>
    <x v="648"/>
    <x v="9"/>
    <s v="Cerdo"/>
    <x v="0"/>
    <s v="1023420"/>
    <x v="552"/>
    <s v="Pierna"/>
    <s v="Pierna Pulpa"/>
    <x v="0"/>
    <n v="0"/>
    <n v="48000"/>
    <n v="48000"/>
    <n v="3011"/>
    <n v="0"/>
    <n v="0"/>
    <m/>
    <m/>
    <n v="0"/>
    <s v="OK"/>
    <n v="0"/>
  </r>
  <r>
    <x v="624"/>
    <x v="9"/>
    <s v="Cerdo"/>
    <x v="0"/>
    <s v="1023433"/>
    <x v="539"/>
    <s v="Plancha"/>
    <s v="Plancha s/Cuero"/>
    <x v="0"/>
    <m/>
    <m/>
    <m/>
    <n v="-12993"/>
    <n v="114361"/>
    <n v="120000"/>
    <m/>
    <m/>
    <n v="120000"/>
    <s v="Sobre ingreso"/>
    <n v="0"/>
  </r>
  <r>
    <x v="625"/>
    <x v="9"/>
    <s v="Cerdo"/>
    <x v="0"/>
    <s v="1023435"/>
    <x v="290"/>
    <s v="Cabeza"/>
    <s v="Cabeza Entera"/>
    <x v="4"/>
    <m/>
    <m/>
    <m/>
    <n v="-36913"/>
    <n v="0"/>
    <n v="0"/>
    <m/>
    <m/>
    <n v="0"/>
    <s v="OK"/>
    <n v="0"/>
  </r>
  <r>
    <x v="626"/>
    <x v="9"/>
    <s v="Cerdo"/>
    <x v="0"/>
    <s v="1023436"/>
    <x v="540"/>
    <s v="Subprod"/>
    <s v="Subprod Patas-Manos"/>
    <x v="0"/>
    <m/>
    <m/>
    <m/>
    <n v="0"/>
    <n v="14740"/>
    <n v="0"/>
    <m/>
    <m/>
    <n v="0"/>
    <s v="OK"/>
    <n v="0"/>
  </r>
  <r>
    <x v="627"/>
    <x v="9"/>
    <s v="Cerdo"/>
    <x v="0"/>
    <s v="1023438"/>
    <x v="137"/>
    <s v="Subprod"/>
    <s v="Subprod Visceras"/>
    <x v="4"/>
    <m/>
    <m/>
    <m/>
    <n v="0"/>
    <n v="108384"/>
    <n v="0"/>
    <m/>
    <m/>
    <n v="0"/>
    <s v="OK"/>
    <n v="0"/>
  </r>
  <r>
    <x v="628"/>
    <x v="9"/>
    <s v="Cerdo"/>
    <x v="0"/>
    <s v="1023439"/>
    <x v="262"/>
    <s v="Huesos"/>
    <s v="Huesos Cuarto Traser"/>
    <x v="4"/>
    <m/>
    <m/>
    <m/>
    <n v="11040"/>
    <n v="0"/>
    <n v="0"/>
    <m/>
    <m/>
    <n v="0"/>
    <s v="OK"/>
    <n v="0"/>
  </r>
  <r>
    <x v="650"/>
    <x v="9"/>
    <s v="Cerdo"/>
    <x v="0"/>
    <s v="1023445"/>
    <x v="250"/>
    <s v="Lomo"/>
    <s v="Lomo Vetado"/>
    <x v="7"/>
    <m/>
    <m/>
    <m/>
    <n v="-9397"/>
    <n v="0"/>
    <n v="0"/>
    <m/>
    <m/>
    <n v="0"/>
    <s v="OK"/>
    <n v="0"/>
  </r>
  <r>
    <x v="271"/>
    <x v="9"/>
    <s v="Cerdo"/>
    <x v="1"/>
    <s v="1020822"/>
    <x v="249"/>
    <s v="Huesos"/>
    <s v="Huesos Cuarto Centra"/>
    <x v="5"/>
    <n v="0"/>
    <n v="22567"/>
    <n v="22567"/>
    <n v="11"/>
    <n v="24665"/>
    <n v="24000"/>
    <m/>
    <m/>
    <n v="24000"/>
    <s v="Sobre ingreso"/>
    <n v="0"/>
  </r>
  <r>
    <x v="272"/>
    <x v="9"/>
    <s v="Cerdo"/>
    <x v="1"/>
    <s v="1020828"/>
    <x v="156"/>
    <s v="Chuleta"/>
    <s v="Chuleta Huesos"/>
    <x v="5"/>
    <n v="0"/>
    <n v="49476"/>
    <n v="49476"/>
    <n v="-7305"/>
    <n v="44006"/>
    <n v="24000"/>
    <m/>
    <m/>
    <n v="24000"/>
    <s v="Sobre ingreso"/>
    <n v="0"/>
  </r>
  <r>
    <x v="273"/>
    <x v="9"/>
    <s v="Cerdo"/>
    <x v="1"/>
    <s v="1020845"/>
    <x v="250"/>
    <s v="Lomo"/>
    <s v="Lomo Vetado"/>
    <x v="6"/>
    <m/>
    <m/>
    <m/>
    <n v="4639"/>
    <n v="0"/>
    <n v="0"/>
    <m/>
    <m/>
    <n v="0"/>
    <s v="OK"/>
    <n v="0"/>
  </r>
  <r>
    <x v="274"/>
    <x v="9"/>
    <s v="Cerdo"/>
    <x v="1"/>
    <s v="1020853"/>
    <x v="158"/>
    <s v="Filete"/>
    <s v="Filete c/Cabeza"/>
    <x v="7"/>
    <n v="0"/>
    <n v="195780"/>
    <n v="195780"/>
    <n v="-3058"/>
    <n v="152457"/>
    <n v="168000"/>
    <n v="180000"/>
    <m/>
    <n v="-12000"/>
    <s v="Pendiente de ingreso"/>
    <n v="0"/>
  </r>
  <r>
    <x v="275"/>
    <x v="9"/>
    <s v="Cerdo"/>
    <x v="1"/>
    <s v="1020878"/>
    <x v="251"/>
    <s v="Huesos"/>
    <s v="Huesos Cuarto Centra"/>
    <x v="5"/>
    <m/>
    <m/>
    <m/>
    <n v="363"/>
    <n v="0"/>
    <n v="0"/>
    <m/>
    <m/>
    <n v="0"/>
    <s v="OK"/>
    <n v="0"/>
  </r>
  <r>
    <x v="276"/>
    <x v="9"/>
    <s v="Cerdo"/>
    <x v="1"/>
    <s v="1020921"/>
    <x v="252"/>
    <s v="Pierna"/>
    <s v="Pierna Entera"/>
    <x v="7"/>
    <m/>
    <m/>
    <m/>
    <n v="120"/>
    <n v="0"/>
    <n v="0"/>
    <m/>
    <m/>
    <n v="0"/>
    <s v="OK"/>
    <n v="0"/>
  </r>
  <r>
    <x v="652"/>
    <x v="9"/>
    <s v="Cerdo"/>
    <x v="1"/>
    <s v="1020924"/>
    <x v="555"/>
    <s v="Pernil"/>
    <s v="Pernil Pierna"/>
    <x v="1"/>
    <n v="0"/>
    <n v="48000"/>
    <n v="48000"/>
    <m/>
    <m/>
    <m/>
    <m/>
    <m/>
    <n v="0"/>
    <s v="OK"/>
    <n v="0"/>
  </r>
  <r>
    <x v="277"/>
    <x v="9"/>
    <s v="Cerdo"/>
    <x v="1"/>
    <s v="1021005"/>
    <x v="253"/>
    <s v="Paleta"/>
    <s v="Paleta Pulpa"/>
    <x v="7"/>
    <m/>
    <m/>
    <m/>
    <n v="30"/>
    <n v="0"/>
    <n v="0"/>
    <m/>
    <m/>
    <n v="0"/>
    <s v="OK"/>
    <n v="0"/>
  </r>
  <r>
    <x v="278"/>
    <x v="9"/>
    <s v="Cerdo"/>
    <x v="1"/>
    <s v="1021020"/>
    <x v="254"/>
    <s v="Plancha"/>
    <s v="Plancha s/Cuero"/>
    <x v="6"/>
    <m/>
    <m/>
    <m/>
    <n v="-9957"/>
    <n v="0"/>
    <n v="0"/>
    <m/>
    <m/>
    <n v="0"/>
    <s v="OK"/>
    <n v="0"/>
  </r>
  <r>
    <x v="279"/>
    <x v="9"/>
    <s v="Cerdo"/>
    <x v="1"/>
    <s v="1021026"/>
    <x v="222"/>
    <s v="Grasas"/>
    <s v="Grasa Gordura"/>
    <x v="6"/>
    <m/>
    <m/>
    <m/>
    <n v="0"/>
    <n v="4913"/>
    <n v="24000"/>
    <m/>
    <m/>
    <n v="24000"/>
    <s v="Sobre ingreso"/>
    <n v="0"/>
  </r>
  <r>
    <x v="280"/>
    <x v="9"/>
    <s v="Cerdo"/>
    <x v="1"/>
    <s v="1021140"/>
    <x v="255"/>
    <s v="Chuleta"/>
    <s v="Chuleta Centro"/>
    <x v="5"/>
    <m/>
    <m/>
    <m/>
    <n v="33"/>
    <n v="0"/>
    <n v="0"/>
    <m/>
    <m/>
    <n v="0"/>
    <s v="OK"/>
    <n v="0"/>
  </r>
  <r>
    <x v="281"/>
    <x v="9"/>
    <s v="Cerdo"/>
    <x v="1"/>
    <s v="1021237"/>
    <x v="256"/>
    <s v="Recortes"/>
    <s v="Recortes No Magro"/>
    <x v="7"/>
    <m/>
    <m/>
    <m/>
    <n v="20"/>
    <n v="0"/>
    <n v="0"/>
    <m/>
    <m/>
    <n v="0"/>
    <s v="OK"/>
    <n v="0"/>
  </r>
  <r>
    <x v="282"/>
    <x v="9"/>
    <s v="Cerdo"/>
    <x v="1"/>
    <s v="1021260"/>
    <x v="257"/>
    <s v="Subprod"/>
    <s v="Subprod Visceras"/>
    <x v="5"/>
    <m/>
    <m/>
    <m/>
    <n v="0"/>
    <n v="9084"/>
    <n v="0"/>
    <m/>
    <m/>
    <n v="0"/>
    <s v="OK"/>
    <n v="0"/>
  </r>
  <r>
    <x v="283"/>
    <x v="9"/>
    <s v="Cerdo"/>
    <x v="1"/>
    <s v="1021263"/>
    <x v="121"/>
    <s v="Pierna"/>
    <s v="Pierna Pulpa"/>
    <x v="7"/>
    <m/>
    <m/>
    <m/>
    <n v="261"/>
    <n v="0"/>
    <n v="0"/>
    <m/>
    <m/>
    <n v="0"/>
    <s v="OK"/>
    <n v="0"/>
  </r>
  <r>
    <x v="284"/>
    <x v="9"/>
    <s v="Cerdo"/>
    <x v="1"/>
    <s v="1021270"/>
    <x v="231"/>
    <s v="Cueros"/>
    <s v="Cuero Forro"/>
    <x v="6"/>
    <n v="0"/>
    <n v="16764"/>
    <n v="16764"/>
    <n v="0"/>
    <n v="165032"/>
    <n v="168000"/>
    <m/>
    <m/>
    <n v="168000"/>
    <s v="Sobre ingreso"/>
    <n v="0"/>
  </r>
  <r>
    <x v="285"/>
    <x v="9"/>
    <s v="Cerdo"/>
    <x v="1"/>
    <s v="1021272"/>
    <x v="238"/>
    <s v="Cueros"/>
    <s v="Cuero Forro"/>
    <x v="6"/>
    <n v="0"/>
    <n v="301344"/>
    <n v="301344"/>
    <n v="1705"/>
    <n v="277102"/>
    <n v="216000"/>
    <m/>
    <m/>
    <n v="216000"/>
    <s v="Sobre ingreso"/>
    <n v="0"/>
  </r>
  <r>
    <x v="613"/>
    <x v="9"/>
    <s v="Cerdo"/>
    <x v="1"/>
    <s v="1021278"/>
    <x v="530"/>
    <s v="Pernil"/>
    <s v="Pernil Mano"/>
    <x v="1"/>
    <m/>
    <m/>
    <m/>
    <n v="-24000"/>
    <n v="0"/>
    <n v="0"/>
    <m/>
    <m/>
    <n v="0"/>
    <s v="OK"/>
    <n v="0"/>
  </r>
  <r>
    <x v="286"/>
    <x v="9"/>
    <s v="Cerdo"/>
    <x v="1"/>
    <s v="1021398"/>
    <x v="158"/>
    <s v="Filete"/>
    <s v="Filete c/Cabeza"/>
    <x v="5"/>
    <m/>
    <m/>
    <m/>
    <n v="-1285"/>
    <n v="24000"/>
    <n v="24000"/>
    <m/>
    <m/>
    <n v="24000"/>
    <s v="Sobre ingreso"/>
    <n v="0"/>
  </r>
  <r>
    <x v="469"/>
    <x v="9"/>
    <s v="Cerdo"/>
    <x v="1"/>
    <s v="1021433"/>
    <x v="263"/>
    <s v="Pierna"/>
    <s v="Pierna Pulpa"/>
    <x v="7"/>
    <m/>
    <m/>
    <m/>
    <n v="1863"/>
    <n v="0"/>
    <n v="0"/>
    <m/>
    <m/>
    <n v="0"/>
    <s v="OK"/>
    <n v="0"/>
  </r>
  <r>
    <x v="287"/>
    <x v="9"/>
    <s v="Cerdo"/>
    <x v="1"/>
    <s v="1021474"/>
    <x v="258"/>
    <s v="Grasas"/>
    <s v="Grasa Gordura"/>
    <x v="7"/>
    <m/>
    <m/>
    <m/>
    <n v="400"/>
    <n v="0"/>
    <n v="0"/>
    <m/>
    <m/>
    <n v="0"/>
    <s v="OK"/>
    <n v="0"/>
  </r>
  <r>
    <x v="289"/>
    <x v="9"/>
    <s v="Cerdo"/>
    <x v="1"/>
    <s v="1021538"/>
    <x v="259"/>
    <s v="Panceta"/>
    <s v="Panceta s/Cuero"/>
    <x v="5"/>
    <n v="0"/>
    <n v="59075"/>
    <n v="59075"/>
    <n v="0"/>
    <n v="111534"/>
    <n v="120000"/>
    <m/>
    <m/>
    <n v="120000"/>
    <s v="Sobre ingreso"/>
    <n v="0"/>
  </r>
  <r>
    <x v="290"/>
    <x v="9"/>
    <s v="Cerdo"/>
    <x v="1"/>
    <s v="1021539"/>
    <x v="260"/>
    <s v="Panceta"/>
    <s v="Panceta s/Cuero"/>
    <x v="5"/>
    <m/>
    <m/>
    <m/>
    <n v="109"/>
    <n v="0"/>
    <n v="0"/>
    <m/>
    <m/>
    <n v="0"/>
    <s v="OK"/>
    <n v="0"/>
  </r>
  <r>
    <x v="163"/>
    <x v="9"/>
    <s v="Cerdo"/>
    <x v="1"/>
    <s v="1021550"/>
    <x v="153"/>
    <s v="Recortes"/>
    <s v="Recortes No Magro"/>
    <x v="7"/>
    <m/>
    <m/>
    <m/>
    <n v="20"/>
    <n v="0"/>
    <n v="0"/>
    <m/>
    <m/>
    <n v="0"/>
    <s v="OK"/>
    <n v="0"/>
  </r>
  <r>
    <x v="291"/>
    <x v="9"/>
    <s v="Cerdo"/>
    <x v="1"/>
    <s v="1021555"/>
    <x v="261"/>
    <s v="Grasas"/>
    <s v="Grasa Gordura"/>
    <x v="6"/>
    <n v="0"/>
    <n v="140628"/>
    <n v="140628"/>
    <n v="-5870"/>
    <n v="138768"/>
    <n v="120000"/>
    <n v="48004"/>
    <m/>
    <n v="71996"/>
    <s v="Sobre ingreso"/>
    <n v="0"/>
  </r>
  <r>
    <x v="292"/>
    <x v="9"/>
    <s v="Cerdo"/>
    <x v="1"/>
    <s v="1021596"/>
    <x v="149"/>
    <s v="Cueros"/>
    <s v="Cuero Mixto"/>
    <x v="6"/>
    <n v="0"/>
    <n v="37782"/>
    <n v="37782"/>
    <n v="2309"/>
    <n v="11360"/>
    <n v="24000"/>
    <m/>
    <m/>
    <n v="24000"/>
    <s v="Sobre ingreso"/>
    <n v="0"/>
  </r>
  <r>
    <x v="172"/>
    <x v="9"/>
    <s v="Cerdo"/>
    <x v="1"/>
    <s v="1021731"/>
    <x v="162"/>
    <s v="Pernil"/>
    <s v="Pernil Mano"/>
    <x v="2"/>
    <n v="0"/>
    <n v="120000"/>
    <n v="120000"/>
    <n v="-2816"/>
    <n v="161878"/>
    <n v="96000"/>
    <n v="48000"/>
    <m/>
    <n v="48000"/>
    <s v="Sobre ingreso"/>
    <n v="0"/>
  </r>
  <r>
    <x v="293"/>
    <x v="9"/>
    <s v="Cerdo"/>
    <x v="1"/>
    <s v="1021732"/>
    <x v="262"/>
    <s v="Huesos"/>
    <s v="Huesos Cuarto Traser"/>
    <x v="2"/>
    <n v="0"/>
    <n v="202311"/>
    <n v="202311"/>
    <n v="-2007"/>
    <n v="286496"/>
    <n v="288000"/>
    <n v="192000"/>
    <m/>
    <n v="96000"/>
    <s v="Sobre ingreso"/>
    <n v="0"/>
  </r>
  <r>
    <x v="294"/>
    <x v="9"/>
    <s v="Cerdo"/>
    <x v="1"/>
    <s v="1021733"/>
    <x v="263"/>
    <s v="Pierna"/>
    <s v="Pierna Pulpa"/>
    <x v="2"/>
    <n v="0"/>
    <n v="720000"/>
    <n v="720000"/>
    <n v="24000"/>
    <n v="7929"/>
    <n v="0"/>
    <n v="384000"/>
    <m/>
    <n v="-384000"/>
    <s v="Pendiente de ingreso"/>
    <n v="0"/>
  </r>
  <r>
    <x v="173"/>
    <x v="9"/>
    <s v="Cerdo"/>
    <x v="1"/>
    <s v="1021735"/>
    <x v="163"/>
    <s v="Subprod"/>
    <s v="Subprod Patas-Manos"/>
    <x v="2"/>
    <n v="0"/>
    <n v="117226"/>
    <n v="117226"/>
    <n v="-13000"/>
    <n v="132714"/>
    <n v="168000"/>
    <m/>
    <m/>
    <n v="168000"/>
    <s v="Sobre ingreso"/>
    <n v="0"/>
  </r>
  <r>
    <x v="295"/>
    <x v="9"/>
    <s v="Cerdo"/>
    <x v="1"/>
    <s v="1021737"/>
    <x v="264"/>
    <s v="Subprod"/>
    <s v="Subprod Patas-Manos"/>
    <x v="2"/>
    <n v="0"/>
    <n v="8243"/>
    <n v="8243"/>
    <n v="-36070"/>
    <n v="14680"/>
    <n v="0"/>
    <m/>
    <m/>
    <n v="0"/>
    <s v="OK"/>
    <n v="0"/>
  </r>
  <r>
    <x v="174"/>
    <x v="9"/>
    <s v="Cerdo"/>
    <x v="1"/>
    <s v="1021738"/>
    <x v="164"/>
    <s v="Subprod"/>
    <s v="Subprod Patas-Manos"/>
    <x v="2"/>
    <n v="0"/>
    <n v="50240"/>
    <n v="50240"/>
    <n v="-1084"/>
    <n v="115549"/>
    <n v="120000"/>
    <m/>
    <m/>
    <n v="120000"/>
    <s v="Sobre ingreso"/>
    <n v="0"/>
  </r>
  <r>
    <x v="296"/>
    <x v="9"/>
    <s v="Cerdo"/>
    <x v="1"/>
    <s v="1021739"/>
    <x v="265"/>
    <s v="Cabeza"/>
    <s v="Cabeza Entera"/>
    <x v="2"/>
    <m/>
    <m/>
    <m/>
    <n v="-9873"/>
    <n v="5000"/>
    <n v="0"/>
    <m/>
    <m/>
    <n v="0"/>
    <s v="OK"/>
    <n v="0"/>
  </r>
  <r>
    <x v="175"/>
    <x v="9"/>
    <s v="Cerdo"/>
    <x v="1"/>
    <s v="1021740"/>
    <x v="137"/>
    <s v="Subprod"/>
    <s v="Subprod Visceras"/>
    <x v="2"/>
    <m/>
    <m/>
    <m/>
    <n v="5028"/>
    <n v="77000"/>
    <n v="96000"/>
    <m/>
    <m/>
    <n v="96000"/>
    <s v="Sobre ingreso"/>
    <n v="0"/>
  </r>
  <r>
    <x v="297"/>
    <x v="9"/>
    <s v="Cerdo"/>
    <x v="1"/>
    <s v="1021765"/>
    <x v="119"/>
    <s v="Pierna"/>
    <s v="Pierna Entera"/>
    <x v="2"/>
    <m/>
    <m/>
    <m/>
    <n v="54500"/>
    <n v="54500"/>
    <n v="0"/>
    <m/>
    <m/>
    <n v="0"/>
    <s v="OK"/>
    <n v="0"/>
  </r>
  <r>
    <x v="298"/>
    <x v="9"/>
    <s v="Cerdo"/>
    <x v="1"/>
    <s v="1021766"/>
    <x v="266"/>
    <s v="Huesos"/>
    <s v="Huesos Cuarto Delant"/>
    <x v="2"/>
    <n v="0"/>
    <n v="254604"/>
    <n v="254604"/>
    <n v="2281"/>
    <n v="233397"/>
    <n v="240000"/>
    <n v="240000"/>
    <m/>
    <n v="0"/>
    <s v="OK"/>
    <n v="0"/>
  </r>
  <r>
    <x v="299"/>
    <x v="9"/>
    <s v="Cerdo"/>
    <x v="1"/>
    <s v="1021767"/>
    <x v="267"/>
    <s v="Huesos"/>
    <s v="Huesos Cuarto Centra"/>
    <x v="2"/>
    <n v="0"/>
    <n v="389973"/>
    <n v="389973"/>
    <n v="-187987"/>
    <n v="302000"/>
    <n v="480000"/>
    <n v="288000"/>
    <m/>
    <n v="192000"/>
    <s v="Sobre ingreso"/>
    <n v="0"/>
  </r>
  <r>
    <x v="300"/>
    <x v="9"/>
    <s v="Cerdo"/>
    <x v="1"/>
    <s v="1021774"/>
    <x v="268"/>
    <s v="Huesos"/>
    <s v="Huesos Cuarto Delant"/>
    <x v="2"/>
    <n v="0"/>
    <n v="50942"/>
    <n v="50942"/>
    <n v="5905"/>
    <n v="79935"/>
    <n v="72000"/>
    <n v="48000"/>
    <m/>
    <n v="24000"/>
    <s v="Sobre ingreso"/>
    <n v="0"/>
  </r>
  <r>
    <x v="301"/>
    <x v="9"/>
    <s v="Cerdo"/>
    <x v="1"/>
    <s v="1021819"/>
    <x v="269"/>
    <s v="Lomo"/>
    <s v="Lomo Centro"/>
    <x v="7"/>
    <m/>
    <m/>
    <m/>
    <n v="924"/>
    <n v="0"/>
    <n v="0"/>
    <m/>
    <m/>
    <n v="0"/>
    <s v="OK"/>
    <n v="0"/>
  </r>
  <r>
    <x v="302"/>
    <x v="9"/>
    <s v="Cerdo"/>
    <x v="1"/>
    <s v="1021820"/>
    <x v="250"/>
    <s v="Lomo"/>
    <s v="Lomo Vetado"/>
    <x v="7"/>
    <m/>
    <m/>
    <m/>
    <n v="21"/>
    <n v="0"/>
    <n v="0"/>
    <m/>
    <m/>
    <n v="0"/>
    <s v="OK"/>
    <n v="0"/>
  </r>
  <r>
    <x v="303"/>
    <x v="9"/>
    <s v="Cerdo"/>
    <x v="1"/>
    <s v="1021874"/>
    <x v="130"/>
    <s v="Grasas"/>
    <s v="Grasa Gordura"/>
    <x v="6"/>
    <n v="0"/>
    <n v="144000"/>
    <n v="144000"/>
    <n v="0"/>
    <n v="496797"/>
    <n v="480000"/>
    <m/>
    <m/>
    <n v="480000"/>
    <s v="Sobre ingreso"/>
    <n v="0"/>
  </r>
  <r>
    <x v="177"/>
    <x v="9"/>
    <s v="Cerdo"/>
    <x v="1"/>
    <s v="1021905"/>
    <x v="166"/>
    <s v="Recortes"/>
    <s v="Recortes No Magro"/>
    <x v="2"/>
    <n v="0"/>
    <n v="366555"/>
    <n v="366555"/>
    <n v="0"/>
    <n v="192000"/>
    <n v="0"/>
    <m/>
    <m/>
    <n v="0"/>
    <s v="OK"/>
    <n v="0"/>
  </r>
  <r>
    <x v="534"/>
    <x v="9"/>
    <s v="Cerdo"/>
    <x v="1"/>
    <s v="1021921"/>
    <x v="469"/>
    <s v="Lomo"/>
    <s v="Lomo Centro"/>
    <x v="8"/>
    <n v="0"/>
    <n v="2000"/>
    <n v="2000"/>
    <n v="1438"/>
    <n v="0"/>
    <n v="2000"/>
    <m/>
    <m/>
    <n v="2000"/>
    <s v="Sobre ingreso"/>
    <n v="0"/>
  </r>
  <r>
    <x v="305"/>
    <x v="9"/>
    <s v="Cerdo"/>
    <x v="1"/>
    <s v="1021922"/>
    <x v="158"/>
    <s v="Filete"/>
    <s v="Filete c/Cabeza"/>
    <x v="8"/>
    <m/>
    <m/>
    <m/>
    <n v="-1638"/>
    <n v="0"/>
    <n v="0"/>
    <m/>
    <m/>
    <n v="0"/>
    <s v="OK"/>
    <n v="0"/>
  </r>
  <r>
    <x v="306"/>
    <x v="9"/>
    <s v="Cerdo"/>
    <x v="1"/>
    <s v="1021924"/>
    <x v="270"/>
    <s v="Lomo"/>
    <s v="Lomo MM Loin"/>
    <x v="8"/>
    <n v="0"/>
    <n v="30000"/>
    <n v="30000"/>
    <n v="12083"/>
    <n v="0"/>
    <n v="30000"/>
    <m/>
    <m/>
    <n v="30000"/>
    <s v="Sobre ingreso"/>
    <n v="0"/>
  </r>
  <r>
    <x v="307"/>
    <x v="9"/>
    <s v="Cerdo"/>
    <x v="1"/>
    <s v="1021925"/>
    <x v="271"/>
    <s v="Lomo"/>
    <s v="Lomo MM Loin"/>
    <x v="8"/>
    <n v="0"/>
    <n v="18405"/>
    <n v="18405"/>
    <n v="3257"/>
    <n v="34400"/>
    <n v="24000"/>
    <m/>
    <m/>
    <n v="24000"/>
    <s v="Sobre ingreso"/>
    <n v="0"/>
  </r>
  <r>
    <x v="308"/>
    <x v="9"/>
    <s v="Cerdo"/>
    <x v="1"/>
    <s v="1021929"/>
    <x v="272"/>
    <s v="Panceta"/>
    <s v="Panceta c/Cuero"/>
    <x v="8"/>
    <n v="0"/>
    <n v="5000"/>
    <n v="5000"/>
    <n v="-85"/>
    <n v="1835"/>
    <n v="1000"/>
    <m/>
    <m/>
    <n v="1000"/>
    <s v="Sobre ingreso"/>
    <n v="0"/>
  </r>
  <r>
    <x v="309"/>
    <x v="9"/>
    <s v="Cerdo"/>
    <x v="1"/>
    <s v="1021931"/>
    <x v="273"/>
    <s v="Cost-Pec"/>
    <s v="Cost-Pec Trozos"/>
    <x v="8"/>
    <n v="0"/>
    <n v="3807"/>
    <n v="3807"/>
    <n v="-71"/>
    <n v="3083"/>
    <n v="6000"/>
    <m/>
    <m/>
    <n v="6000"/>
    <s v="Sobre ingreso"/>
    <n v="0"/>
  </r>
  <r>
    <x v="310"/>
    <x v="9"/>
    <s v="Cerdo"/>
    <x v="1"/>
    <s v="1021936"/>
    <x v="274"/>
    <s v="Paleta"/>
    <s v="Paleta Pulpa"/>
    <x v="8"/>
    <n v="0"/>
    <n v="481074"/>
    <n v="481074"/>
    <n v="-13123"/>
    <n v="441520"/>
    <n v="432000"/>
    <m/>
    <m/>
    <n v="432000"/>
    <s v="Sobre ingreso"/>
    <n v="0"/>
  </r>
  <r>
    <x v="470"/>
    <x v="9"/>
    <s v="Cerdo"/>
    <x v="1"/>
    <s v="1021944"/>
    <x v="416"/>
    <s v="Recortes"/>
    <s v="Diafragma"/>
    <x v="8"/>
    <m/>
    <m/>
    <m/>
    <n v="35"/>
    <n v="6392"/>
    <n v="3000"/>
    <m/>
    <m/>
    <n v="3000"/>
    <s v="Sobre ingreso"/>
    <n v="0"/>
  </r>
  <r>
    <x v="471"/>
    <x v="9"/>
    <s v="Cerdo"/>
    <x v="1"/>
    <s v="1021945"/>
    <x v="417"/>
    <s v="Cabeza"/>
    <s v="Cabeza Derivados"/>
    <x v="8"/>
    <m/>
    <m/>
    <m/>
    <n v="-1120"/>
    <n v="0"/>
    <n v="0"/>
    <m/>
    <m/>
    <n v="0"/>
    <s v="OK"/>
    <n v="0"/>
  </r>
  <r>
    <x v="311"/>
    <x v="9"/>
    <s v="Cerdo"/>
    <x v="1"/>
    <s v="1021952"/>
    <x v="156"/>
    <s v="Chuleta"/>
    <s v="Chuleta Huesos"/>
    <x v="8"/>
    <m/>
    <m/>
    <m/>
    <n v="-2910"/>
    <n v="0"/>
    <n v="0"/>
    <m/>
    <m/>
    <n v="0"/>
    <s v="OK"/>
    <n v="0"/>
  </r>
  <r>
    <x v="312"/>
    <x v="9"/>
    <s v="Cerdo"/>
    <x v="1"/>
    <s v="1021971"/>
    <x v="275"/>
    <s v="Cueros"/>
    <s v="Cuero Back"/>
    <x v="2"/>
    <m/>
    <m/>
    <m/>
    <n v="0"/>
    <n v="2560"/>
    <n v="0"/>
    <m/>
    <m/>
    <n v="0"/>
    <s v="OK"/>
    <n v="0"/>
  </r>
  <r>
    <x v="313"/>
    <x v="9"/>
    <s v="Cerdo"/>
    <x v="1"/>
    <s v="1021987"/>
    <x v="276"/>
    <s v="Subprod"/>
    <s v="Subprod Tripa"/>
    <x v="8"/>
    <n v="0"/>
    <n v="19296"/>
    <n v="19296"/>
    <n v="0"/>
    <n v="7128"/>
    <n v="0"/>
    <m/>
    <m/>
    <n v="0"/>
    <s v="OK"/>
    <n v="0"/>
  </r>
  <r>
    <x v="180"/>
    <x v="9"/>
    <s v="Cerdo"/>
    <x v="1"/>
    <s v="1021992"/>
    <x v="89"/>
    <s v="Grasas"/>
    <s v="Grasa Lomo Tocino"/>
    <x v="2"/>
    <m/>
    <m/>
    <m/>
    <n v="6818"/>
    <n v="118665"/>
    <n v="96000"/>
    <n v="96000"/>
    <m/>
    <n v="0"/>
    <s v="OK"/>
    <n v="0"/>
  </r>
  <r>
    <x v="314"/>
    <x v="9"/>
    <s v="Cerdo"/>
    <x v="1"/>
    <s v="1022033"/>
    <x v="277"/>
    <s v="Cabeza"/>
    <s v="Cabeza Derivados"/>
    <x v="2"/>
    <n v="0"/>
    <n v="36919"/>
    <n v="36919"/>
    <n v="-19322"/>
    <n v="36919"/>
    <n v="48000"/>
    <m/>
    <m/>
    <n v="48000"/>
    <s v="Sobre ingreso"/>
    <n v="0"/>
  </r>
  <r>
    <x v="181"/>
    <x v="9"/>
    <s v="Cerdo"/>
    <x v="1"/>
    <s v="1022073"/>
    <x v="169"/>
    <s v="Grasas"/>
    <s v="Grasa Interior"/>
    <x v="2"/>
    <m/>
    <m/>
    <m/>
    <n v="-61505"/>
    <n v="153347"/>
    <n v="0"/>
    <m/>
    <m/>
    <n v="0"/>
    <s v="OK"/>
    <n v="0"/>
  </r>
  <r>
    <x v="315"/>
    <x v="9"/>
    <s v="Cerdo"/>
    <x v="1"/>
    <s v="1022080"/>
    <x v="278"/>
    <s v="Subprod"/>
    <s v="Subprod Cola"/>
    <x v="2"/>
    <n v="0"/>
    <n v="71906"/>
    <n v="71906"/>
    <n v="4436"/>
    <n v="81657"/>
    <n v="72000"/>
    <m/>
    <m/>
    <n v="72000"/>
    <s v="Sobre ingreso"/>
    <n v="0"/>
  </r>
  <r>
    <x v="316"/>
    <x v="9"/>
    <s v="Cerdo"/>
    <x v="1"/>
    <s v="1022082"/>
    <x v="279"/>
    <s v="Recortes"/>
    <s v="Recortes No Magro"/>
    <x v="2"/>
    <m/>
    <m/>
    <m/>
    <n v="0"/>
    <n v="15288"/>
    <n v="0"/>
    <m/>
    <m/>
    <n v="0"/>
    <s v="OK"/>
    <n v="0"/>
  </r>
  <r>
    <x v="182"/>
    <x v="9"/>
    <s v="Cerdo"/>
    <x v="1"/>
    <s v="1022096"/>
    <x v="170"/>
    <s v="Huesos"/>
    <s v="Huesos Cuarto Delant"/>
    <x v="2"/>
    <n v="0"/>
    <n v="53911"/>
    <n v="53911"/>
    <n v="683"/>
    <n v="197434"/>
    <n v="192000"/>
    <n v="96000"/>
    <m/>
    <n v="96000"/>
    <s v="Sobre ingreso"/>
    <n v="0"/>
  </r>
  <r>
    <x v="317"/>
    <x v="9"/>
    <s v="Cerdo"/>
    <x v="1"/>
    <s v="1022097"/>
    <x v="280"/>
    <s v="Filete"/>
    <s v="Filete c/Cabeza"/>
    <x v="7"/>
    <m/>
    <m/>
    <m/>
    <n v="-21228"/>
    <n v="0"/>
    <n v="0"/>
    <m/>
    <m/>
    <n v="0"/>
    <s v="OK"/>
    <n v="0"/>
  </r>
  <r>
    <x v="318"/>
    <x v="9"/>
    <s v="Cerdo"/>
    <x v="1"/>
    <s v="1022099"/>
    <x v="281"/>
    <s v="Huesos"/>
    <s v="Huesos Cuarto Centra"/>
    <x v="2"/>
    <n v="0"/>
    <n v="107378"/>
    <n v="107378"/>
    <n v="9000"/>
    <n v="162879"/>
    <n v="168000"/>
    <n v="96000"/>
    <m/>
    <n v="72000"/>
    <s v="Sobre ingreso"/>
    <n v="0"/>
  </r>
  <r>
    <x v="319"/>
    <x v="9"/>
    <s v="Cerdo"/>
    <x v="1"/>
    <s v="1022101"/>
    <x v="282"/>
    <s v="Lomo"/>
    <s v="Lomo Centro"/>
    <x v="8"/>
    <n v="0"/>
    <n v="3000"/>
    <n v="3000"/>
    <n v="0"/>
    <n v="547"/>
    <n v="3000"/>
    <m/>
    <m/>
    <n v="3000"/>
    <s v="Sobre ingreso"/>
    <n v="0"/>
  </r>
  <r>
    <x v="320"/>
    <x v="9"/>
    <s v="Cerdo"/>
    <x v="1"/>
    <s v="1022115"/>
    <x v="283"/>
    <s v="Plancha"/>
    <s v="Plancha c/Cuero"/>
    <x v="6"/>
    <n v="0"/>
    <n v="72000"/>
    <n v="72000"/>
    <n v="0"/>
    <n v="24000"/>
    <n v="0"/>
    <m/>
    <m/>
    <n v="0"/>
    <s v="OK"/>
    <n v="0"/>
  </r>
  <r>
    <x v="184"/>
    <x v="9"/>
    <s v="Cerdo"/>
    <x v="1"/>
    <s v="1022125"/>
    <x v="172"/>
    <s v="Pernil"/>
    <s v="Pernil Mano"/>
    <x v="2"/>
    <n v="0"/>
    <n v="147415"/>
    <n v="147415"/>
    <n v="12239"/>
    <n v="86997"/>
    <n v="0"/>
    <m/>
    <m/>
    <n v="0"/>
    <s v="OK"/>
    <n v="0"/>
  </r>
  <r>
    <x v="321"/>
    <x v="9"/>
    <s v="Cerdo"/>
    <x v="1"/>
    <s v="1022128"/>
    <x v="284"/>
    <s v="Pierna"/>
    <s v="Pierna Pulpa Fina"/>
    <x v="8"/>
    <n v="0"/>
    <n v="14649"/>
    <n v="14649"/>
    <n v="0"/>
    <n v="20997"/>
    <n v="30000"/>
    <m/>
    <m/>
    <n v="30000"/>
    <s v="Sobre ingreso"/>
    <n v="0"/>
  </r>
  <r>
    <x v="322"/>
    <x v="9"/>
    <s v="Cerdo"/>
    <x v="1"/>
    <s v="1022141"/>
    <x v="285"/>
    <s v="Pierna"/>
    <s v="Pierna Pulpa Fina"/>
    <x v="8"/>
    <n v="0"/>
    <n v="28041"/>
    <n v="28041"/>
    <n v="-28"/>
    <n v="43868"/>
    <n v="38000"/>
    <m/>
    <m/>
    <n v="38000"/>
    <s v="Sobre ingreso"/>
    <n v="0"/>
  </r>
  <r>
    <x v="323"/>
    <x v="9"/>
    <s v="Cerdo"/>
    <x v="1"/>
    <s v="1022142"/>
    <x v="286"/>
    <s v="Pierna"/>
    <s v="Pierna Pulpa Fina"/>
    <x v="8"/>
    <n v="0"/>
    <n v="20000"/>
    <n v="20000"/>
    <n v="0"/>
    <n v="21311"/>
    <n v="20000"/>
    <m/>
    <m/>
    <n v="20000"/>
    <s v="Sobre ingreso"/>
    <n v="0"/>
  </r>
  <r>
    <x v="324"/>
    <x v="9"/>
    <s v="Cerdo"/>
    <x v="1"/>
    <s v="1022145"/>
    <x v="287"/>
    <s v="Pierna"/>
    <s v="Pierna Pulpa"/>
    <x v="7"/>
    <n v="0"/>
    <n v="20000"/>
    <n v="20000"/>
    <n v="-12030"/>
    <n v="24000"/>
    <n v="0"/>
    <m/>
    <m/>
    <n v="0"/>
    <s v="OK"/>
    <n v="0"/>
  </r>
  <r>
    <x v="325"/>
    <x v="9"/>
    <s v="Cerdo"/>
    <x v="1"/>
    <s v="1022169"/>
    <x v="288"/>
    <s v="Recortes"/>
    <s v="Recortes No Magro"/>
    <x v="2"/>
    <n v="0"/>
    <n v="103339"/>
    <n v="103339"/>
    <n v="-2100"/>
    <n v="125531"/>
    <n v="144000"/>
    <m/>
    <m/>
    <n v="144000"/>
    <s v="Sobre ingreso"/>
    <n v="0"/>
  </r>
  <r>
    <x v="187"/>
    <x v="9"/>
    <s v="Cerdo"/>
    <x v="1"/>
    <s v="1022183"/>
    <x v="174"/>
    <s v="Pernil"/>
    <s v="Pernil Pierna"/>
    <x v="1"/>
    <n v="0"/>
    <n v="48000"/>
    <n v="48000"/>
    <m/>
    <m/>
    <m/>
    <m/>
    <m/>
    <n v="0"/>
    <s v="OK"/>
    <n v="0"/>
  </r>
  <r>
    <x v="187"/>
    <x v="9"/>
    <s v="Cerdo"/>
    <x v="1"/>
    <s v="1022183"/>
    <x v="174"/>
    <s v="Pernil"/>
    <s v="Pernil Pierna"/>
    <x v="2"/>
    <n v="0"/>
    <n v="444930"/>
    <n v="444930"/>
    <n v="-3987"/>
    <n v="770848"/>
    <n v="576000"/>
    <n v="288000"/>
    <m/>
    <n v="288000"/>
    <s v="Sobre ingreso"/>
    <n v="0"/>
  </r>
  <r>
    <x v="188"/>
    <x v="9"/>
    <s v="Cerdo"/>
    <x v="1"/>
    <s v="1022186"/>
    <x v="175"/>
    <s v="Huesos"/>
    <s v="Huesos Cuarto Centra"/>
    <x v="2"/>
    <n v="0"/>
    <n v="11155"/>
    <n v="11155"/>
    <n v="4489"/>
    <n v="45829"/>
    <n v="48000"/>
    <m/>
    <m/>
    <n v="48000"/>
    <s v="Sobre ingreso"/>
    <n v="0"/>
  </r>
  <r>
    <x v="326"/>
    <x v="9"/>
    <s v="Cerdo"/>
    <x v="1"/>
    <s v="1022193"/>
    <x v="289"/>
    <s v="Lomo"/>
    <s v="Lomo Vetado"/>
    <x v="2"/>
    <m/>
    <m/>
    <m/>
    <n v="0"/>
    <n v="34642"/>
    <n v="0"/>
    <m/>
    <m/>
    <n v="0"/>
    <s v="OK"/>
    <n v="0"/>
  </r>
  <r>
    <x v="327"/>
    <x v="9"/>
    <s v="Cerdo"/>
    <x v="1"/>
    <s v="1022212"/>
    <x v="290"/>
    <s v="Cabeza"/>
    <s v="Cabeza Entera"/>
    <x v="2"/>
    <m/>
    <m/>
    <m/>
    <n v="1217"/>
    <n v="614754"/>
    <n v="624000"/>
    <n v="480000"/>
    <m/>
    <n v="144000"/>
    <s v="Sobre ingreso"/>
    <n v="0"/>
  </r>
  <r>
    <x v="196"/>
    <x v="9"/>
    <s v="Cerdo"/>
    <x v="1"/>
    <s v="1022291"/>
    <x v="182"/>
    <s v="Pernil"/>
    <s v="Pernil Mano"/>
    <x v="2"/>
    <n v="0"/>
    <n v="13333"/>
    <n v="13333"/>
    <n v="-3421"/>
    <n v="30883"/>
    <n v="48000"/>
    <n v="48000"/>
    <m/>
    <n v="0"/>
    <s v="OK"/>
    <n v="0"/>
  </r>
  <r>
    <x v="330"/>
    <x v="9"/>
    <s v="Cerdo"/>
    <x v="1"/>
    <s v="1022293"/>
    <x v="293"/>
    <s v="Prolijado"/>
    <s v="Prolijado Malaya"/>
    <x v="8"/>
    <n v="0"/>
    <n v="3218"/>
    <n v="3218"/>
    <n v="-3952"/>
    <n v="2209"/>
    <n v="0"/>
    <m/>
    <m/>
    <n v="0"/>
    <s v="OK"/>
    <n v="0"/>
  </r>
  <r>
    <x v="331"/>
    <x v="9"/>
    <s v="Cerdo"/>
    <x v="1"/>
    <s v="1022304"/>
    <x v="294"/>
    <s v="Subprod"/>
    <s v="Subprod Visceras"/>
    <x v="7"/>
    <n v="0"/>
    <n v="23167"/>
    <n v="23167"/>
    <n v="-2708"/>
    <n v="22570"/>
    <n v="24000"/>
    <m/>
    <m/>
    <n v="24000"/>
    <s v="Sobre ingreso"/>
    <n v="0"/>
  </r>
  <r>
    <x v="332"/>
    <x v="9"/>
    <s v="Cerdo"/>
    <x v="1"/>
    <s v="1022335"/>
    <x v="295"/>
    <s v="Huesos"/>
    <s v="Huesos Cuarto Centra"/>
    <x v="5"/>
    <m/>
    <m/>
    <m/>
    <n v="42"/>
    <n v="0"/>
    <n v="0"/>
    <m/>
    <m/>
    <n v="0"/>
    <s v="OK"/>
    <n v="0"/>
  </r>
  <r>
    <x v="201"/>
    <x v="9"/>
    <s v="Cerdo"/>
    <x v="1"/>
    <s v="1022373"/>
    <x v="187"/>
    <s v="Recortes"/>
    <s v="Recortes No Magro"/>
    <x v="2"/>
    <n v="0"/>
    <n v="27702"/>
    <n v="27702"/>
    <n v="-16385"/>
    <n v="100426"/>
    <n v="96000"/>
    <m/>
    <m/>
    <n v="96000"/>
    <s v="Sobre ingreso"/>
    <n v="0"/>
  </r>
  <r>
    <x v="202"/>
    <x v="9"/>
    <s v="Cerdo"/>
    <x v="1"/>
    <s v="1022378"/>
    <x v="188"/>
    <s v="Huesos"/>
    <s v="Huesos Cuarto Centra"/>
    <x v="2"/>
    <n v="0"/>
    <n v="54079"/>
    <n v="54079"/>
    <n v="-5653"/>
    <n v="58617"/>
    <n v="48000"/>
    <m/>
    <m/>
    <n v="48000"/>
    <s v="Sobre ingreso"/>
    <n v="0"/>
  </r>
  <r>
    <x v="335"/>
    <x v="9"/>
    <s v="Cerdo"/>
    <x v="1"/>
    <s v="1022379"/>
    <x v="297"/>
    <s v="Paleta"/>
    <s v="Paleta Pulpa"/>
    <x v="2"/>
    <m/>
    <m/>
    <m/>
    <n v="-69258"/>
    <n v="304713"/>
    <n v="0"/>
    <m/>
    <m/>
    <n v="0"/>
    <s v="OK"/>
    <n v="0"/>
  </r>
  <r>
    <x v="203"/>
    <x v="9"/>
    <s v="Cerdo"/>
    <x v="1"/>
    <s v="1022381"/>
    <x v="189"/>
    <s v="Grasas"/>
    <s v="Grasa Gordura"/>
    <x v="2"/>
    <n v="0"/>
    <n v="64014"/>
    <n v="64014"/>
    <n v="-3783"/>
    <n v="76736"/>
    <n v="72000"/>
    <m/>
    <m/>
    <n v="72000"/>
    <s v="Sobre ingreso"/>
    <n v="0"/>
  </r>
  <r>
    <x v="336"/>
    <x v="9"/>
    <s v="Cerdo"/>
    <x v="1"/>
    <s v="1022388"/>
    <x v="298"/>
    <s v="Huesos"/>
    <s v="Huesos Cuarto Centra"/>
    <x v="2"/>
    <n v="0"/>
    <n v="74656"/>
    <n v="74656"/>
    <n v="-7151"/>
    <n v="94000"/>
    <n v="96000"/>
    <n v="48000"/>
    <m/>
    <n v="48000"/>
    <s v="Sobre ingreso"/>
    <n v="0"/>
  </r>
  <r>
    <x v="205"/>
    <x v="9"/>
    <s v="Cerdo"/>
    <x v="1"/>
    <s v="1022389"/>
    <x v="191"/>
    <s v="Cueros"/>
    <s v="Cuero Panceta"/>
    <x v="2"/>
    <m/>
    <m/>
    <m/>
    <n v="240"/>
    <n v="0"/>
    <n v="0"/>
    <m/>
    <m/>
    <n v="0"/>
    <s v="OK"/>
    <n v="0"/>
  </r>
  <r>
    <x v="337"/>
    <x v="9"/>
    <s v="Cerdo"/>
    <x v="1"/>
    <s v="1022398"/>
    <x v="299"/>
    <s v="Pierna"/>
    <s v="Pierna Pulpa Fina"/>
    <x v="8"/>
    <m/>
    <m/>
    <m/>
    <n v="0"/>
    <n v="16113"/>
    <n v="5000"/>
    <m/>
    <m/>
    <n v="5000"/>
    <s v="Sobre ingreso"/>
    <n v="0"/>
  </r>
  <r>
    <x v="338"/>
    <x v="9"/>
    <s v="Cerdo"/>
    <x v="1"/>
    <s v="1022413"/>
    <x v="300"/>
    <s v="Subprod"/>
    <s v="Subprod Visceras"/>
    <x v="8"/>
    <m/>
    <m/>
    <m/>
    <n v="21280"/>
    <n v="0"/>
    <n v="0"/>
    <m/>
    <m/>
    <n v="0"/>
    <s v="OK"/>
    <n v="0"/>
  </r>
  <r>
    <x v="208"/>
    <x v="9"/>
    <s v="Cerdo"/>
    <x v="1"/>
    <s v="1022414"/>
    <x v="194"/>
    <s v="Chuleta"/>
    <s v="Chuleta Cazuela"/>
    <x v="2"/>
    <n v="0"/>
    <n v="72000"/>
    <n v="72000"/>
    <n v="-11941"/>
    <n v="156059"/>
    <n v="168000"/>
    <m/>
    <m/>
    <n v="168000"/>
    <s v="Sobre ingreso"/>
    <n v="0"/>
  </r>
  <r>
    <x v="209"/>
    <x v="9"/>
    <s v="Cerdo"/>
    <x v="1"/>
    <s v="1022417"/>
    <x v="195"/>
    <s v="Cueros"/>
    <s v="Cuero Mixto"/>
    <x v="2"/>
    <n v="0"/>
    <n v="187034"/>
    <n v="187034"/>
    <n v="-4494"/>
    <n v="0"/>
    <n v="24000"/>
    <m/>
    <m/>
    <n v="24000"/>
    <s v="Sobre ingreso"/>
    <n v="0"/>
  </r>
  <r>
    <x v="342"/>
    <x v="9"/>
    <s v="Cerdo"/>
    <x v="1"/>
    <s v="1022500"/>
    <x v="130"/>
    <s v="Grasas"/>
    <s v="Grasa Gordura"/>
    <x v="7"/>
    <m/>
    <m/>
    <m/>
    <n v="23"/>
    <n v="0"/>
    <n v="0"/>
    <m/>
    <m/>
    <n v="0"/>
    <s v="OK"/>
    <n v="0"/>
  </r>
  <r>
    <x v="343"/>
    <x v="9"/>
    <s v="Cerdo"/>
    <x v="1"/>
    <s v="1022515"/>
    <x v="304"/>
    <s v="Panceta"/>
    <s v="Panceta c/Cuero"/>
    <x v="8"/>
    <n v="0"/>
    <n v="14040"/>
    <n v="14040"/>
    <n v="0"/>
    <n v="45073"/>
    <n v="40000"/>
    <m/>
    <m/>
    <n v="40000"/>
    <s v="Sobre ingreso"/>
    <n v="0"/>
  </r>
  <r>
    <x v="213"/>
    <x v="9"/>
    <s v="Cerdo"/>
    <x v="1"/>
    <s v="1022541"/>
    <x v="198"/>
    <s v="Grasas"/>
    <s v="Grasa Gordura"/>
    <x v="2"/>
    <n v="0"/>
    <n v="173020"/>
    <n v="173020"/>
    <n v="-8000"/>
    <n v="74834"/>
    <n v="0"/>
    <n v="96000"/>
    <m/>
    <n v="-96000"/>
    <s v="Pendiente de ingreso"/>
    <n v="0"/>
  </r>
  <r>
    <x v="344"/>
    <x v="9"/>
    <s v="Cerdo"/>
    <x v="1"/>
    <s v="1022550"/>
    <x v="305"/>
    <s v="Huesos"/>
    <s v="Huesos Cuarto Traser"/>
    <x v="8"/>
    <m/>
    <m/>
    <m/>
    <n v="60"/>
    <n v="0"/>
    <n v="0"/>
    <m/>
    <m/>
    <n v="0"/>
    <s v="OK"/>
    <n v="0"/>
  </r>
  <r>
    <x v="345"/>
    <x v="9"/>
    <s v="Cerdo"/>
    <x v="1"/>
    <s v="1022561"/>
    <x v="306"/>
    <s v="Lomo"/>
    <s v="Lomo MM Loin"/>
    <x v="8"/>
    <n v="0"/>
    <n v="10000"/>
    <n v="10000"/>
    <n v="3517"/>
    <n v="0"/>
    <n v="10000"/>
    <m/>
    <m/>
    <n v="10000"/>
    <s v="Sobre ingreso"/>
    <n v="0"/>
  </r>
  <r>
    <x v="346"/>
    <x v="9"/>
    <s v="Cerdo"/>
    <x v="1"/>
    <s v="1022568"/>
    <x v="307"/>
    <s v="Panceta"/>
    <s v="Panceta s/Cuero"/>
    <x v="2"/>
    <m/>
    <m/>
    <m/>
    <n v="0"/>
    <n v="18939"/>
    <n v="24000"/>
    <m/>
    <m/>
    <n v="24000"/>
    <s v="Sobre ingreso"/>
    <n v="0"/>
  </r>
  <r>
    <x v="347"/>
    <x v="9"/>
    <s v="Cerdo"/>
    <x v="1"/>
    <s v="1022570"/>
    <x v="308"/>
    <s v="Panceta"/>
    <s v="Panceta c/Cuero"/>
    <x v="8"/>
    <m/>
    <m/>
    <m/>
    <n v="0"/>
    <n v="5122"/>
    <n v="3000"/>
    <m/>
    <m/>
    <n v="3000"/>
    <s v="Sobre ingreso"/>
    <n v="0"/>
  </r>
  <r>
    <x v="348"/>
    <x v="9"/>
    <s v="Cerdo"/>
    <x v="1"/>
    <s v="1022619"/>
    <x v="309"/>
    <s v="Prolijado"/>
    <s v="Prolijado Malaya"/>
    <x v="5"/>
    <n v="0"/>
    <n v="14255"/>
    <n v="14255"/>
    <n v="0"/>
    <n v="14505"/>
    <n v="6878"/>
    <m/>
    <m/>
    <n v="6878"/>
    <s v="Sobre ingreso"/>
    <n v="0"/>
  </r>
  <r>
    <x v="349"/>
    <x v="9"/>
    <s v="Cerdo"/>
    <x v="1"/>
    <s v="1022621"/>
    <x v="310"/>
    <s v="Panceta"/>
    <s v="Panceta s/Cuero"/>
    <x v="8"/>
    <m/>
    <m/>
    <m/>
    <n v="340"/>
    <n v="32439"/>
    <n v="26000"/>
    <m/>
    <m/>
    <n v="26000"/>
    <s v="Sobre ingreso"/>
    <n v="0"/>
  </r>
  <r>
    <x v="629"/>
    <x v="9"/>
    <s v="Cerdo"/>
    <x v="1"/>
    <s v="1022622"/>
    <x v="157"/>
    <s v="Chuleta"/>
    <s v="Chuleta Huesos"/>
    <x v="8"/>
    <m/>
    <m/>
    <m/>
    <n v="10"/>
    <n v="0"/>
    <n v="0"/>
    <m/>
    <m/>
    <n v="0"/>
    <s v="OK"/>
    <n v="0"/>
  </r>
  <r>
    <x v="350"/>
    <x v="9"/>
    <s v="Cerdo"/>
    <x v="1"/>
    <s v="1022636"/>
    <x v="311"/>
    <s v="Huesos"/>
    <s v="Huesos Cuarto Traser"/>
    <x v="2"/>
    <n v="0"/>
    <n v="106794"/>
    <n v="106794"/>
    <n v="-28"/>
    <n v="148000"/>
    <n v="144000"/>
    <m/>
    <m/>
    <n v="144000"/>
    <s v="Sobre ingreso"/>
    <n v="0"/>
  </r>
  <r>
    <x v="219"/>
    <x v="9"/>
    <s v="Cerdo"/>
    <x v="1"/>
    <s v="1022637"/>
    <x v="204"/>
    <s v="Huesos"/>
    <s v="Huesos Cuarto Delant"/>
    <x v="2"/>
    <n v="0"/>
    <n v="64421"/>
    <n v="64421"/>
    <n v="-16365"/>
    <n v="109358"/>
    <n v="120000"/>
    <n v="96000"/>
    <m/>
    <n v="24000"/>
    <s v="Sobre ingreso"/>
    <n v="0"/>
  </r>
  <r>
    <x v="351"/>
    <x v="9"/>
    <s v="Cerdo"/>
    <x v="1"/>
    <s v="1022639"/>
    <x v="312"/>
    <s v="Cabeza"/>
    <s v="Cabeza Entera"/>
    <x v="2"/>
    <n v="0"/>
    <n v="823033"/>
    <n v="823033"/>
    <n v="-10849"/>
    <n v="903034"/>
    <n v="792000"/>
    <n v="576000"/>
    <m/>
    <n v="216000"/>
    <s v="Sobre ingreso"/>
    <n v="0"/>
  </r>
  <r>
    <x v="352"/>
    <x v="9"/>
    <s v="Cerdo"/>
    <x v="1"/>
    <s v="1022640"/>
    <x v="313"/>
    <s v="Cabeza"/>
    <s v="Cabeza Entera"/>
    <x v="2"/>
    <n v="0"/>
    <n v="124670"/>
    <n v="124670"/>
    <n v="-94424"/>
    <n v="50358"/>
    <n v="0"/>
    <m/>
    <m/>
    <n v="0"/>
    <s v="OK"/>
    <n v="0"/>
  </r>
  <r>
    <x v="353"/>
    <x v="9"/>
    <s v="Cerdo"/>
    <x v="1"/>
    <s v="1022645"/>
    <x v="260"/>
    <s v="Panceta"/>
    <s v="Panceta s/Cuero"/>
    <x v="2"/>
    <m/>
    <m/>
    <m/>
    <n v="0"/>
    <n v="34432"/>
    <n v="24000"/>
    <n v="48000"/>
    <m/>
    <n v="-24000"/>
    <s v="Pendiente de ingreso"/>
    <n v="0"/>
  </r>
  <r>
    <x v="354"/>
    <x v="9"/>
    <s v="Cerdo"/>
    <x v="1"/>
    <s v="1022646"/>
    <x v="259"/>
    <s v="Panceta"/>
    <s v="Panceta s/Cuero"/>
    <x v="2"/>
    <m/>
    <m/>
    <m/>
    <n v="-23949"/>
    <n v="41528"/>
    <n v="72000"/>
    <n v="48000"/>
    <m/>
    <n v="24000"/>
    <s v="Sobre ingreso"/>
    <n v="0"/>
  </r>
  <r>
    <x v="220"/>
    <x v="9"/>
    <s v="Cerdo"/>
    <x v="1"/>
    <s v="1022654"/>
    <x v="205"/>
    <s v="Recortes"/>
    <s v="Recortes No Magro"/>
    <x v="7"/>
    <m/>
    <m/>
    <m/>
    <n v="60"/>
    <n v="0"/>
    <n v="0"/>
    <m/>
    <m/>
    <n v="0"/>
    <s v="OK"/>
    <n v="0"/>
  </r>
  <r>
    <x v="495"/>
    <x v="9"/>
    <s v="Cerdo"/>
    <x v="1"/>
    <s v="1022657"/>
    <x v="433"/>
    <s v="Chuleta"/>
    <s v="Chuleta Huesos"/>
    <x v="6"/>
    <m/>
    <m/>
    <m/>
    <n v="90"/>
    <n v="0"/>
    <n v="0"/>
    <m/>
    <m/>
    <n v="0"/>
    <s v="OK"/>
    <n v="0"/>
  </r>
  <r>
    <x v="224"/>
    <x v="9"/>
    <s v="Cerdo"/>
    <x v="1"/>
    <s v="1022748"/>
    <x v="208"/>
    <s v="Subprod"/>
    <s v="Subprod Patas-Manos"/>
    <x v="2"/>
    <n v="0"/>
    <n v="129134"/>
    <n v="129134"/>
    <n v="1045"/>
    <n v="215249"/>
    <n v="216000"/>
    <m/>
    <m/>
    <n v="216000"/>
    <s v="Sobre ingreso"/>
    <n v="0"/>
  </r>
  <r>
    <x v="356"/>
    <x v="9"/>
    <s v="Cerdo"/>
    <x v="1"/>
    <s v="1022751"/>
    <x v="315"/>
    <s v="Paleta"/>
    <s v="Paleta Entera"/>
    <x v="8"/>
    <m/>
    <m/>
    <m/>
    <n v="-48"/>
    <n v="0"/>
    <n v="800"/>
    <m/>
    <m/>
    <n v="800"/>
    <s v="Sobre ingreso"/>
    <n v="0"/>
  </r>
  <r>
    <x v="357"/>
    <x v="9"/>
    <s v="Cerdo"/>
    <x v="1"/>
    <s v="1022753"/>
    <x v="316"/>
    <s v="Pernil"/>
    <s v="Pernil Mano"/>
    <x v="2"/>
    <n v="0"/>
    <n v="181104"/>
    <n v="181104"/>
    <n v="-7564"/>
    <n v="252769"/>
    <n v="288000"/>
    <n v="96000"/>
    <m/>
    <n v="192000"/>
    <s v="Sobre ingreso"/>
    <n v="0"/>
  </r>
  <r>
    <x v="358"/>
    <x v="9"/>
    <s v="Cerdo"/>
    <x v="1"/>
    <s v="1022767"/>
    <x v="317"/>
    <s v="Grasas"/>
    <s v="Grasa Gordura"/>
    <x v="8"/>
    <n v="0"/>
    <n v="44504"/>
    <n v="44504"/>
    <n v="0"/>
    <n v="25422"/>
    <n v="0"/>
    <m/>
    <m/>
    <n v="0"/>
    <s v="OK"/>
    <n v="0"/>
  </r>
  <r>
    <x v="360"/>
    <x v="9"/>
    <s v="Cerdo"/>
    <x v="1"/>
    <s v="1022794"/>
    <x v="319"/>
    <s v="Paleta"/>
    <s v="Paleta Entera"/>
    <x v="8"/>
    <m/>
    <m/>
    <m/>
    <n v="1"/>
    <n v="0"/>
    <n v="0"/>
    <m/>
    <m/>
    <n v="0"/>
    <s v="OK"/>
    <n v="0"/>
  </r>
  <r>
    <x v="230"/>
    <x v="9"/>
    <s v="Cerdo"/>
    <x v="1"/>
    <s v="1022851"/>
    <x v="214"/>
    <s v="Paleta"/>
    <s v="Paleta Entera"/>
    <x v="2"/>
    <m/>
    <m/>
    <m/>
    <n v="201"/>
    <n v="20000"/>
    <n v="0"/>
    <m/>
    <m/>
    <n v="0"/>
    <s v="OK"/>
    <n v="0"/>
  </r>
  <r>
    <x v="367"/>
    <x v="9"/>
    <s v="Cerdo"/>
    <x v="1"/>
    <s v="1022854"/>
    <x v="147"/>
    <s v="Huesos"/>
    <s v="Huesos Cuarto Centra"/>
    <x v="6"/>
    <n v="0"/>
    <n v="3335"/>
    <n v="3335"/>
    <n v="0"/>
    <n v="12125"/>
    <n v="0"/>
    <m/>
    <m/>
    <n v="0"/>
    <s v="OK"/>
    <n v="0"/>
  </r>
  <r>
    <x v="232"/>
    <x v="9"/>
    <s v="Cerdo"/>
    <x v="1"/>
    <s v="1022856"/>
    <x v="216"/>
    <s v="Grasas"/>
    <s v="Grasa Gordura"/>
    <x v="2"/>
    <n v="0"/>
    <n v="145203"/>
    <n v="145203"/>
    <n v="-7913"/>
    <n v="70285"/>
    <n v="120000"/>
    <n v="192000"/>
    <m/>
    <n v="-72000"/>
    <s v="Pendiente de ingreso"/>
    <n v="0"/>
  </r>
  <r>
    <x v="536"/>
    <x v="9"/>
    <s v="Cerdo"/>
    <x v="1"/>
    <s v="1022858"/>
    <x v="269"/>
    <s v="Lomo"/>
    <s v="Lomo Centro"/>
    <x v="7"/>
    <m/>
    <m/>
    <m/>
    <n v="2793"/>
    <n v="0"/>
    <n v="0"/>
    <m/>
    <m/>
    <n v="0"/>
    <s v="OK"/>
    <n v="0"/>
  </r>
  <r>
    <x v="368"/>
    <x v="9"/>
    <s v="Cerdo"/>
    <x v="1"/>
    <s v="1022863"/>
    <x v="326"/>
    <s v="Lomo"/>
    <s v="Lomo Vetado"/>
    <x v="8"/>
    <n v="0"/>
    <n v="93164"/>
    <n v="93164"/>
    <n v="-15574"/>
    <n v="0"/>
    <n v="0"/>
    <m/>
    <m/>
    <n v="0"/>
    <s v="OK"/>
    <n v="0"/>
  </r>
  <r>
    <x v="369"/>
    <x v="9"/>
    <s v="Cerdo"/>
    <x v="1"/>
    <s v="1022864"/>
    <x v="327"/>
    <s v="Lomo"/>
    <s v="Lomo Vetado"/>
    <x v="8"/>
    <n v="0"/>
    <n v="100000"/>
    <n v="100000"/>
    <n v="33"/>
    <n v="0"/>
    <n v="36000"/>
    <m/>
    <m/>
    <n v="36000"/>
    <s v="Sobre ingreso"/>
    <n v="0"/>
  </r>
  <r>
    <x v="370"/>
    <x v="9"/>
    <s v="Cerdo"/>
    <x v="1"/>
    <s v="1022865"/>
    <x v="328"/>
    <s v="Panceta"/>
    <s v="Panceta s/Cuero"/>
    <x v="8"/>
    <n v="0"/>
    <n v="50000"/>
    <n v="50000"/>
    <n v="0"/>
    <n v="43010"/>
    <n v="50000"/>
    <m/>
    <m/>
    <n v="50000"/>
    <s v="Sobre ingreso"/>
    <n v="0"/>
  </r>
  <r>
    <x v="371"/>
    <x v="9"/>
    <s v="Cerdo"/>
    <x v="1"/>
    <s v="1022866"/>
    <x v="329"/>
    <s v="Panceta"/>
    <s v="Panceta s/Cuero"/>
    <x v="8"/>
    <n v="0"/>
    <n v="50000"/>
    <n v="50000"/>
    <n v="0"/>
    <n v="45260"/>
    <n v="50000"/>
    <m/>
    <m/>
    <n v="50000"/>
    <s v="Sobre ingreso"/>
    <n v="0"/>
  </r>
  <r>
    <x v="372"/>
    <x v="9"/>
    <s v="Cerdo"/>
    <x v="1"/>
    <s v="1022883"/>
    <x v="330"/>
    <s v="Chuleta"/>
    <s v="Chuleta Huesos"/>
    <x v="5"/>
    <n v="0"/>
    <n v="24041"/>
    <n v="24041"/>
    <n v="0"/>
    <n v="23968"/>
    <n v="24000"/>
    <m/>
    <m/>
    <n v="24000"/>
    <s v="Sobre ingreso"/>
    <n v="0"/>
  </r>
  <r>
    <x v="374"/>
    <x v="9"/>
    <s v="Cerdo"/>
    <x v="1"/>
    <s v="1022914"/>
    <x v="332"/>
    <s v="Grasas"/>
    <s v="Grasa Lomo Tocino"/>
    <x v="8"/>
    <n v="0"/>
    <n v="7347"/>
    <n v="7347"/>
    <n v="0"/>
    <n v="1537"/>
    <n v="0"/>
    <m/>
    <m/>
    <n v="0"/>
    <s v="OK"/>
    <n v="0"/>
  </r>
  <r>
    <x v="375"/>
    <x v="9"/>
    <s v="Cerdo"/>
    <x v="1"/>
    <s v="1022918"/>
    <x v="333"/>
    <s v="Grasas"/>
    <s v="Grasa Lomo Tocino"/>
    <x v="8"/>
    <n v="0"/>
    <n v="78985"/>
    <n v="78985"/>
    <n v="1"/>
    <n v="65652"/>
    <n v="73000"/>
    <m/>
    <m/>
    <n v="73000"/>
    <s v="Sobre ingreso"/>
    <n v="0"/>
  </r>
  <r>
    <x v="376"/>
    <x v="9"/>
    <s v="Cerdo"/>
    <x v="1"/>
    <s v="1022932"/>
    <x v="156"/>
    <s v="Chuleta"/>
    <s v="Chuleta Huesos"/>
    <x v="2"/>
    <m/>
    <m/>
    <m/>
    <n v="40"/>
    <n v="0"/>
    <n v="0"/>
    <m/>
    <m/>
    <n v="0"/>
    <s v="OK"/>
    <n v="0"/>
  </r>
  <r>
    <x v="377"/>
    <x v="9"/>
    <s v="Cerdo"/>
    <x v="1"/>
    <s v="1022936"/>
    <x v="158"/>
    <s v="Filete"/>
    <s v="Filete c/Cabeza"/>
    <x v="2"/>
    <m/>
    <m/>
    <m/>
    <n v="-5910"/>
    <n v="0"/>
    <n v="0"/>
    <m/>
    <m/>
    <n v="0"/>
    <s v="OK"/>
    <n v="0"/>
  </r>
  <r>
    <x v="378"/>
    <x v="9"/>
    <s v="Cerdo"/>
    <x v="1"/>
    <s v="1022939"/>
    <x v="334"/>
    <s v="Cost-Pec"/>
    <s v="Cost-Pec Trozos"/>
    <x v="2"/>
    <n v="0"/>
    <n v="129312"/>
    <n v="129312"/>
    <n v="-7685"/>
    <n v="19125"/>
    <n v="24000"/>
    <n v="96000"/>
    <m/>
    <n v="-72000"/>
    <s v="Pendiente de ingreso"/>
    <n v="0"/>
  </r>
  <r>
    <x v="379"/>
    <x v="9"/>
    <s v="Cerdo"/>
    <x v="1"/>
    <s v="1022940"/>
    <x v="335"/>
    <s v="Pernil"/>
    <s v="Pernil Mano"/>
    <x v="2"/>
    <m/>
    <m/>
    <m/>
    <n v="-13092"/>
    <n v="0"/>
    <n v="0"/>
    <m/>
    <m/>
    <n v="0"/>
    <s v="OK"/>
    <n v="0"/>
  </r>
  <r>
    <x v="380"/>
    <x v="9"/>
    <s v="Cerdo"/>
    <x v="1"/>
    <s v="1022941"/>
    <x v="336"/>
    <s v="Pernil"/>
    <s v="Pernil Mano"/>
    <x v="2"/>
    <m/>
    <m/>
    <m/>
    <n v="-29861"/>
    <n v="0"/>
    <n v="0"/>
    <m/>
    <m/>
    <n v="0"/>
    <s v="OK"/>
    <n v="0"/>
  </r>
  <r>
    <x v="242"/>
    <x v="9"/>
    <s v="Cerdo"/>
    <x v="1"/>
    <s v="1022943"/>
    <x v="225"/>
    <s v="Lomo"/>
    <s v="Lomo Centro"/>
    <x v="2"/>
    <n v="0"/>
    <n v="96000"/>
    <n v="96000"/>
    <n v="0"/>
    <n v="35188"/>
    <n v="0"/>
    <m/>
    <m/>
    <n v="0"/>
    <s v="OK"/>
    <n v="0"/>
  </r>
  <r>
    <x v="243"/>
    <x v="9"/>
    <s v="Cerdo"/>
    <x v="1"/>
    <s v="1022945"/>
    <x v="169"/>
    <s v="Grasas"/>
    <s v="Grasa Interior"/>
    <x v="2"/>
    <n v="0"/>
    <n v="329672"/>
    <n v="329672"/>
    <n v="-2185"/>
    <n v="206476"/>
    <n v="240000"/>
    <m/>
    <m/>
    <n v="240000"/>
    <s v="Sobre ingreso"/>
    <n v="0"/>
  </r>
  <r>
    <x v="382"/>
    <x v="9"/>
    <s v="Cerdo"/>
    <x v="1"/>
    <s v="1022989"/>
    <x v="338"/>
    <s v="Lomo"/>
    <s v="Lomo MM Loin"/>
    <x v="8"/>
    <m/>
    <m/>
    <m/>
    <n v="0"/>
    <n v="3499"/>
    <n v="0"/>
    <m/>
    <m/>
    <n v="0"/>
    <s v="OK"/>
    <n v="0"/>
  </r>
  <r>
    <x v="606"/>
    <x v="9"/>
    <s v="Cerdo"/>
    <x v="1"/>
    <s v="1023019"/>
    <x v="114"/>
    <s v="Cost-Pec"/>
    <s v="Cost-Pec Entero"/>
    <x v="2"/>
    <m/>
    <m/>
    <m/>
    <n v="1803"/>
    <n v="0"/>
    <n v="0"/>
    <m/>
    <m/>
    <n v="0"/>
    <s v="OK"/>
    <n v="0"/>
  </r>
  <r>
    <x v="249"/>
    <x v="9"/>
    <s v="Cerdo"/>
    <x v="1"/>
    <s v="1023034"/>
    <x v="231"/>
    <s v="Cueros"/>
    <s v="Cuero Forro"/>
    <x v="2"/>
    <m/>
    <m/>
    <m/>
    <n v="8680"/>
    <n v="46866"/>
    <n v="0"/>
    <m/>
    <m/>
    <n v="0"/>
    <s v="OK"/>
    <n v="0"/>
  </r>
  <r>
    <x v="250"/>
    <x v="9"/>
    <s v="Cerdo"/>
    <x v="1"/>
    <s v="1023035"/>
    <x v="232"/>
    <s v="Recortes"/>
    <s v="Recortes No Magro"/>
    <x v="2"/>
    <m/>
    <m/>
    <m/>
    <n v="3539"/>
    <n v="0"/>
    <n v="0"/>
    <m/>
    <m/>
    <n v="0"/>
    <s v="OK"/>
    <n v="0"/>
  </r>
  <r>
    <x v="385"/>
    <x v="9"/>
    <s v="Cerdo"/>
    <x v="1"/>
    <s v="1023050"/>
    <x v="341"/>
    <s v="Lomo"/>
    <s v="Lomo Centro"/>
    <x v="5"/>
    <m/>
    <m/>
    <m/>
    <n v="47"/>
    <n v="0"/>
    <n v="0"/>
    <m/>
    <m/>
    <n v="0"/>
    <s v="OK"/>
    <n v="0"/>
  </r>
  <r>
    <x v="386"/>
    <x v="9"/>
    <s v="Cerdo"/>
    <x v="1"/>
    <s v="1023066"/>
    <x v="342"/>
    <s v="Chuleta"/>
    <s v="Chuleta Huesos"/>
    <x v="2"/>
    <m/>
    <m/>
    <m/>
    <n v="17"/>
    <n v="10000"/>
    <n v="5000"/>
    <m/>
    <m/>
    <n v="5000"/>
    <s v="Sobre ingreso"/>
    <n v="0"/>
  </r>
  <r>
    <x v="387"/>
    <x v="9"/>
    <s v="Cerdo"/>
    <x v="1"/>
    <s v="1023093"/>
    <x v="322"/>
    <s v="Recortes"/>
    <s v="Recortes No Magro"/>
    <x v="2"/>
    <n v="0"/>
    <n v="61092"/>
    <n v="61092"/>
    <n v="-150"/>
    <n v="61656"/>
    <n v="48000"/>
    <m/>
    <m/>
    <n v="48000"/>
    <s v="Sobre ingreso"/>
    <n v="0"/>
  </r>
  <r>
    <x v="388"/>
    <x v="9"/>
    <s v="Cerdo"/>
    <x v="1"/>
    <s v="1023102"/>
    <x v="343"/>
    <s v="Lomo"/>
    <s v="Lomo MM Loin"/>
    <x v="8"/>
    <n v="0"/>
    <n v="5000"/>
    <n v="5000"/>
    <n v="-11597"/>
    <n v="17419"/>
    <n v="0"/>
    <m/>
    <m/>
    <n v="0"/>
    <s v="OK"/>
    <n v="0"/>
  </r>
  <r>
    <x v="256"/>
    <x v="9"/>
    <s v="Cerdo"/>
    <x v="1"/>
    <s v="1023109"/>
    <x v="198"/>
    <s v="Grasas"/>
    <s v="Grasa Gordura"/>
    <x v="2"/>
    <n v="0"/>
    <n v="11699"/>
    <n v="11699"/>
    <n v="831"/>
    <n v="81483"/>
    <n v="72000"/>
    <m/>
    <m/>
    <n v="72000"/>
    <s v="Sobre ingreso"/>
    <n v="0"/>
  </r>
  <r>
    <x v="258"/>
    <x v="9"/>
    <s v="Cerdo"/>
    <x v="1"/>
    <s v="1023111"/>
    <x v="239"/>
    <s v="Grasas"/>
    <s v="Grasa Forro"/>
    <x v="2"/>
    <m/>
    <m/>
    <m/>
    <n v="0"/>
    <n v="24643"/>
    <n v="0"/>
    <m/>
    <m/>
    <n v="0"/>
    <s v="OK"/>
    <n v="0"/>
  </r>
  <r>
    <x v="389"/>
    <x v="9"/>
    <s v="Cerdo"/>
    <x v="1"/>
    <s v="1023123"/>
    <x v="344"/>
    <s v="Lomo"/>
    <s v="Lomo Vetado"/>
    <x v="8"/>
    <m/>
    <m/>
    <m/>
    <n v="-9529"/>
    <n v="0"/>
    <n v="0"/>
    <m/>
    <m/>
    <n v="0"/>
    <s v="OK"/>
    <n v="0"/>
  </r>
  <r>
    <x v="390"/>
    <x v="9"/>
    <s v="Cerdo"/>
    <x v="1"/>
    <s v="1023126"/>
    <x v="345"/>
    <s v="Recortes"/>
    <s v="Recortes No Magro"/>
    <x v="2"/>
    <m/>
    <m/>
    <m/>
    <n v="2464"/>
    <n v="0"/>
    <n v="0"/>
    <m/>
    <m/>
    <n v="0"/>
    <s v="OK"/>
    <n v="0"/>
  </r>
  <r>
    <x v="391"/>
    <x v="9"/>
    <s v="Cerdo"/>
    <x v="1"/>
    <s v="1023131"/>
    <x v="346"/>
    <s v="Pierna"/>
    <s v="Pierna Pulpa"/>
    <x v="2"/>
    <m/>
    <m/>
    <m/>
    <n v="23"/>
    <n v="0"/>
    <n v="0"/>
    <m/>
    <m/>
    <n v="0"/>
    <s v="OK"/>
    <n v="0"/>
  </r>
  <r>
    <x v="392"/>
    <x v="9"/>
    <s v="Cerdo"/>
    <x v="1"/>
    <s v="1023132"/>
    <x v="347"/>
    <s v="Paleta"/>
    <s v="Paleta Pulpa"/>
    <x v="2"/>
    <m/>
    <m/>
    <m/>
    <n v="17"/>
    <n v="0"/>
    <n v="0"/>
    <m/>
    <m/>
    <n v="0"/>
    <s v="OK"/>
    <n v="0"/>
  </r>
  <r>
    <x v="393"/>
    <x v="9"/>
    <s v="Cerdo"/>
    <x v="1"/>
    <s v="1023143"/>
    <x v="321"/>
    <s v="Prolijado"/>
    <s v="Prolijado Plateada"/>
    <x v="2"/>
    <n v="0"/>
    <n v="1101"/>
    <n v="1101"/>
    <n v="0"/>
    <n v="799"/>
    <n v="1000"/>
    <m/>
    <m/>
    <n v="1000"/>
    <s v="Sobre ingreso"/>
    <n v="0"/>
  </r>
  <r>
    <x v="394"/>
    <x v="9"/>
    <s v="Cerdo"/>
    <x v="1"/>
    <s v="1023157"/>
    <x v="348"/>
    <s v="Grasas"/>
    <s v="Grasa Lomo Tocino"/>
    <x v="2"/>
    <m/>
    <m/>
    <m/>
    <n v="0"/>
    <n v="780"/>
    <n v="0"/>
    <m/>
    <m/>
    <n v="0"/>
    <s v="OK"/>
    <n v="0"/>
  </r>
  <r>
    <x v="474"/>
    <x v="9"/>
    <s v="Cerdo"/>
    <x v="1"/>
    <s v="1023184"/>
    <x v="418"/>
    <s v="Lomo"/>
    <s v="Lomo CC Loin"/>
    <x v="8"/>
    <n v="0"/>
    <n v="1000"/>
    <n v="1000"/>
    <n v="-2329"/>
    <n v="1000"/>
    <n v="0"/>
    <m/>
    <m/>
    <n v="0"/>
    <s v="OK"/>
    <n v="0"/>
  </r>
  <r>
    <x v="397"/>
    <x v="9"/>
    <s v="Cerdo"/>
    <x v="1"/>
    <s v="1023190"/>
    <x v="349"/>
    <s v="Subprod"/>
    <s v="Subprod Visceras"/>
    <x v="5"/>
    <n v="0"/>
    <n v="206924"/>
    <n v="206924"/>
    <n v="0"/>
    <n v="138512"/>
    <n v="142339"/>
    <n v="118614.31"/>
    <m/>
    <n v="23724.690000000002"/>
    <s v="Sobre ingreso"/>
    <n v="0"/>
  </r>
  <r>
    <x v="633"/>
    <x v="9"/>
    <s v="Cerdo"/>
    <x v="1"/>
    <s v="1023212"/>
    <x v="298"/>
    <s v="Huesos"/>
    <s v="Huesos Cuarto Centra"/>
    <x v="1"/>
    <m/>
    <m/>
    <m/>
    <n v="8850"/>
    <n v="0"/>
    <n v="0"/>
    <m/>
    <m/>
    <n v="0"/>
    <s v="OK"/>
    <n v="0"/>
  </r>
  <r>
    <x v="585"/>
    <x v="9"/>
    <s v="Cerdo"/>
    <x v="1"/>
    <s v="1023218"/>
    <x v="508"/>
    <s v="Subprod"/>
    <s v="Subprod Visceras"/>
    <x v="6"/>
    <n v="0"/>
    <n v="115825"/>
    <n v="115825"/>
    <n v="2070"/>
    <n v="103212"/>
    <n v="72000"/>
    <m/>
    <m/>
    <n v="72000"/>
    <s v="Sobre ingreso"/>
    <n v="0"/>
  </r>
  <r>
    <x v="567"/>
    <x v="9"/>
    <s v="Cerdo"/>
    <x v="1"/>
    <s v="1023219"/>
    <x v="174"/>
    <s v="Pernil"/>
    <s v="Pernil Pierna"/>
    <x v="6"/>
    <n v="0"/>
    <n v="24000"/>
    <n v="24000"/>
    <n v="3500"/>
    <n v="74000"/>
    <n v="72000"/>
    <m/>
    <m/>
    <n v="72000"/>
    <s v="Sobre ingreso"/>
    <n v="0"/>
  </r>
  <r>
    <x v="398"/>
    <x v="9"/>
    <s v="Cerdo"/>
    <x v="1"/>
    <s v="1023247"/>
    <x v="350"/>
    <s v="Panceta"/>
    <s v="Panceta s/Cuero"/>
    <x v="8"/>
    <n v="0"/>
    <n v="1000"/>
    <n v="1000"/>
    <n v="-1920"/>
    <n v="0"/>
    <n v="0"/>
    <m/>
    <m/>
    <n v="0"/>
    <s v="OK"/>
    <n v="0"/>
  </r>
  <r>
    <x v="399"/>
    <x v="9"/>
    <s v="Cerdo"/>
    <x v="1"/>
    <s v="1023257"/>
    <x v="351"/>
    <s v="Recortes"/>
    <s v="Recortes No Magro"/>
    <x v="6"/>
    <m/>
    <m/>
    <m/>
    <n v="2390"/>
    <n v="0"/>
    <n v="0"/>
    <m/>
    <m/>
    <n v="0"/>
    <s v="OK"/>
    <n v="0"/>
  </r>
  <r>
    <x v="498"/>
    <x v="9"/>
    <s v="Cerdo"/>
    <x v="1"/>
    <s v="1023264"/>
    <x v="436"/>
    <s v="Subprod"/>
    <s v="Subprod Tripa"/>
    <x v="7"/>
    <m/>
    <m/>
    <m/>
    <n v="4056"/>
    <n v="0"/>
    <n v="0"/>
    <m/>
    <m/>
    <n v="0"/>
    <s v="OK"/>
    <n v="0"/>
  </r>
  <r>
    <x v="400"/>
    <x v="9"/>
    <s v="Cerdo"/>
    <x v="1"/>
    <s v="1023265"/>
    <x v="352"/>
    <s v="Cost-Pec"/>
    <s v="Cost-Pec Trozos"/>
    <x v="8"/>
    <n v="0"/>
    <n v="10000"/>
    <n v="10000"/>
    <n v="398"/>
    <n v="7000"/>
    <n v="4000"/>
    <m/>
    <m/>
    <n v="4000"/>
    <s v="Sobre ingreso"/>
    <n v="0"/>
  </r>
  <r>
    <x v="401"/>
    <x v="9"/>
    <s v="Cerdo"/>
    <x v="1"/>
    <s v="1023273"/>
    <x v="353"/>
    <s v="Pierna"/>
    <s v="Pierna Pulpa Fina"/>
    <x v="5"/>
    <n v="0"/>
    <n v="33270"/>
    <n v="33270"/>
    <n v="0"/>
    <n v="40556"/>
    <n v="25724"/>
    <m/>
    <m/>
    <n v="25724"/>
    <s v="Sobre ingreso"/>
    <n v="0"/>
  </r>
  <r>
    <x v="402"/>
    <x v="9"/>
    <s v="Cerdo"/>
    <x v="1"/>
    <s v="1023274"/>
    <x v="354"/>
    <s v="Pierna"/>
    <s v="Pierna Pulpa Fina"/>
    <x v="5"/>
    <m/>
    <m/>
    <m/>
    <n v="0"/>
    <n v="31688"/>
    <n v="16000"/>
    <m/>
    <m/>
    <n v="16000"/>
    <s v="Sobre ingreso"/>
    <n v="0"/>
  </r>
  <r>
    <x v="538"/>
    <x v="9"/>
    <s v="Cerdo"/>
    <x v="1"/>
    <s v="1023276"/>
    <x v="472"/>
    <s v="Pierna"/>
    <s v="Pierna Pulpa Fina"/>
    <x v="5"/>
    <m/>
    <m/>
    <m/>
    <n v="0"/>
    <n v="7734"/>
    <n v="0"/>
    <m/>
    <m/>
    <n v="0"/>
    <s v="OK"/>
    <n v="0"/>
  </r>
  <r>
    <x v="608"/>
    <x v="9"/>
    <s v="Cerdo"/>
    <x v="1"/>
    <s v="1023284"/>
    <x v="137"/>
    <s v="Subprod"/>
    <s v="Subprod Visceras"/>
    <x v="6"/>
    <m/>
    <m/>
    <m/>
    <n v="1094"/>
    <n v="0"/>
    <n v="0"/>
    <m/>
    <m/>
    <n v="0"/>
    <s v="OK"/>
    <n v="0"/>
  </r>
  <r>
    <x v="403"/>
    <x v="9"/>
    <s v="Cerdo"/>
    <x v="1"/>
    <s v="1023290"/>
    <x v="355"/>
    <s v="Huesos"/>
    <s v="Huesos Cuarto Traser"/>
    <x v="2"/>
    <m/>
    <m/>
    <m/>
    <n v="1040"/>
    <n v="0"/>
    <n v="0"/>
    <m/>
    <m/>
    <n v="0"/>
    <s v="OK"/>
    <n v="0"/>
  </r>
  <r>
    <x v="404"/>
    <x v="9"/>
    <s v="Cerdo"/>
    <x v="1"/>
    <s v="1023291"/>
    <x v="356"/>
    <s v="Huesos"/>
    <s v="Huesos Cuarto Centra"/>
    <x v="2"/>
    <n v="0"/>
    <n v="32583"/>
    <n v="32583"/>
    <n v="3188"/>
    <n v="32883"/>
    <n v="24000"/>
    <m/>
    <m/>
    <n v="24000"/>
    <s v="Sobre ingreso"/>
    <n v="0"/>
  </r>
  <r>
    <x v="609"/>
    <x v="9"/>
    <s v="Cerdo"/>
    <x v="1"/>
    <s v="1023292"/>
    <x v="528"/>
    <s v="Subprod"/>
    <s v="Subprod Tripa"/>
    <x v="7"/>
    <m/>
    <m/>
    <m/>
    <n v="-9775"/>
    <n v="18499"/>
    <n v="0"/>
    <m/>
    <m/>
    <n v="0"/>
    <s v="OK"/>
    <n v="0"/>
  </r>
  <r>
    <x v="405"/>
    <x v="9"/>
    <s v="Cerdo"/>
    <x v="1"/>
    <s v="1023302"/>
    <x v="169"/>
    <s v="Grasas"/>
    <s v="Grasa Interior"/>
    <x v="6"/>
    <n v="0"/>
    <n v="126427"/>
    <n v="126427"/>
    <n v="33594"/>
    <n v="111000"/>
    <n v="144000"/>
    <m/>
    <m/>
    <n v="144000"/>
    <s v="Sobre ingreso"/>
    <n v="0"/>
  </r>
  <r>
    <x v="264"/>
    <x v="9"/>
    <s v="Cerdo"/>
    <x v="1"/>
    <s v="1023306"/>
    <x v="195"/>
    <s v="Cueros"/>
    <s v="Cuero Mixto"/>
    <x v="2"/>
    <m/>
    <m/>
    <m/>
    <n v="-5807"/>
    <n v="323824"/>
    <n v="408000"/>
    <n v="192000"/>
    <m/>
    <n v="216000"/>
    <s v="Sobre ingreso"/>
    <n v="0"/>
  </r>
  <r>
    <x v="406"/>
    <x v="9"/>
    <s v="Cerdo"/>
    <x v="1"/>
    <s v="1023318"/>
    <x v="357"/>
    <s v="Recortes"/>
    <s v="Recortes No Magro"/>
    <x v="6"/>
    <m/>
    <m/>
    <m/>
    <n v="1996"/>
    <n v="0"/>
    <n v="0"/>
    <m/>
    <m/>
    <n v="0"/>
    <s v="OK"/>
    <n v="0"/>
  </r>
  <r>
    <x v="407"/>
    <x v="9"/>
    <s v="Cerdo"/>
    <x v="1"/>
    <s v="1023319"/>
    <x v="358"/>
    <s v="Recortes"/>
    <s v="Recortes No Magro"/>
    <x v="6"/>
    <n v="0"/>
    <n v="26307"/>
    <n v="26307"/>
    <n v="-6804"/>
    <n v="23691"/>
    <n v="24000"/>
    <m/>
    <m/>
    <n v="24000"/>
    <s v="Sobre ingreso"/>
    <n v="0"/>
  </r>
  <r>
    <x v="499"/>
    <x v="9"/>
    <s v="Cerdo"/>
    <x v="1"/>
    <s v="1023343"/>
    <x v="437"/>
    <s v="Recortes"/>
    <s v="Recortes No Magro"/>
    <x v="6"/>
    <n v="0"/>
    <n v="144000"/>
    <n v="144000"/>
    <n v="0"/>
    <n v="2994"/>
    <n v="0"/>
    <m/>
    <m/>
    <n v="0"/>
    <s v="OK"/>
    <n v="0"/>
  </r>
  <r>
    <x v="476"/>
    <x v="9"/>
    <s v="Cerdo"/>
    <x v="1"/>
    <s v="1023353"/>
    <x v="253"/>
    <s v="Paleta"/>
    <s v="Paleta Pulpa"/>
    <x v="7"/>
    <m/>
    <m/>
    <m/>
    <n v="7893"/>
    <n v="0"/>
    <n v="0"/>
    <m/>
    <m/>
    <n v="0"/>
    <s v="OK"/>
    <n v="0"/>
  </r>
  <r>
    <x v="539"/>
    <x v="9"/>
    <s v="Cerdo"/>
    <x v="1"/>
    <s v="1023354"/>
    <x v="473"/>
    <s v="Pernil"/>
    <s v="Pernil Mano"/>
    <x v="2"/>
    <n v="0"/>
    <n v="21857"/>
    <n v="21857"/>
    <n v="-87081"/>
    <n v="22059"/>
    <n v="0"/>
    <m/>
    <m/>
    <n v="0"/>
    <s v="OK"/>
    <n v="0"/>
  </r>
  <r>
    <x v="540"/>
    <x v="9"/>
    <s v="Cerdo"/>
    <x v="1"/>
    <s v="1023364"/>
    <x v="474"/>
    <s v="Subprod"/>
    <s v="Subprod Patas-Manos"/>
    <x v="2"/>
    <m/>
    <m/>
    <m/>
    <n v="104"/>
    <n v="0"/>
    <n v="0"/>
    <m/>
    <m/>
    <n v="0"/>
    <s v="OK"/>
    <n v="0"/>
  </r>
  <r>
    <x v="541"/>
    <x v="9"/>
    <s v="Cerdo"/>
    <x v="1"/>
    <s v="1023365"/>
    <x v="475"/>
    <s v="Grasas"/>
    <s v="Grasa Interior"/>
    <x v="2"/>
    <m/>
    <m/>
    <m/>
    <n v="148"/>
    <n v="0"/>
    <n v="0"/>
    <m/>
    <m/>
    <n v="0"/>
    <s v="OK"/>
    <n v="0"/>
  </r>
  <r>
    <x v="542"/>
    <x v="9"/>
    <s v="Cerdo"/>
    <x v="1"/>
    <s v="1023366"/>
    <x v="476"/>
    <s v="Subprod"/>
    <s v="Subprod Patas-Manos"/>
    <x v="2"/>
    <m/>
    <m/>
    <m/>
    <n v="109"/>
    <n v="0"/>
    <n v="0"/>
    <m/>
    <m/>
    <n v="0"/>
    <s v="OK"/>
    <n v="0"/>
  </r>
  <r>
    <x v="543"/>
    <x v="9"/>
    <s v="Cerdo"/>
    <x v="1"/>
    <s v="1023367"/>
    <x v="477"/>
    <s v="Cabeza"/>
    <s v="Cabeza Entera"/>
    <x v="2"/>
    <m/>
    <m/>
    <m/>
    <n v="2720"/>
    <n v="0"/>
    <n v="0"/>
    <m/>
    <m/>
    <n v="0"/>
    <s v="OK"/>
    <n v="0"/>
  </r>
  <r>
    <x v="634"/>
    <x v="9"/>
    <s v="Cerdo"/>
    <x v="1"/>
    <s v="1023373"/>
    <x v="543"/>
    <s v="Pernil"/>
    <s v="Pernil Mano"/>
    <x v="2"/>
    <n v="0"/>
    <n v="109287"/>
    <n v="109287"/>
    <n v="-8171"/>
    <n v="152533"/>
    <n v="144000"/>
    <m/>
    <m/>
    <n v="144000"/>
    <s v="Sobre ingreso"/>
    <n v="0"/>
  </r>
  <r>
    <x v="544"/>
    <x v="9"/>
    <s v="Cerdo"/>
    <x v="1"/>
    <s v="1023375"/>
    <x v="478"/>
    <s v="Subprod"/>
    <s v="Subprod Tripa"/>
    <x v="6"/>
    <n v="0"/>
    <n v="7127"/>
    <n v="7127"/>
    <n v="-1903"/>
    <n v="6969"/>
    <n v="0"/>
    <m/>
    <m/>
    <n v="0"/>
    <s v="OK"/>
    <n v="0"/>
  </r>
  <r>
    <x v="500"/>
    <x v="9"/>
    <s v="Cerdo"/>
    <x v="1"/>
    <s v="1023383"/>
    <x v="438"/>
    <s v="Subprod"/>
    <s v="Subprod Visceras"/>
    <x v="6"/>
    <m/>
    <m/>
    <m/>
    <n v="5357"/>
    <n v="0"/>
    <n v="0"/>
    <m/>
    <m/>
    <n v="0"/>
    <s v="OK"/>
    <n v="0"/>
  </r>
  <r>
    <x v="545"/>
    <x v="9"/>
    <s v="Cerdo"/>
    <x v="1"/>
    <s v="1023386"/>
    <x v="250"/>
    <s v="Lomo"/>
    <s v="Lomo Vetado"/>
    <x v="7"/>
    <m/>
    <m/>
    <m/>
    <n v="6038"/>
    <n v="0"/>
    <n v="0"/>
    <m/>
    <m/>
    <n v="0"/>
    <s v="OK"/>
    <n v="0"/>
  </r>
  <r>
    <x v="546"/>
    <x v="9"/>
    <s v="Cerdo"/>
    <x v="1"/>
    <s v="1023389"/>
    <x v="479"/>
    <s v="Recortes"/>
    <s v="Recortes No Magro"/>
    <x v="7"/>
    <m/>
    <m/>
    <m/>
    <n v="251"/>
    <n v="0"/>
    <n v="0"/>
    <m/>
    <m/>
    <n v="0"/>
    <s v="OK"/>
    <n v="0"/>
  </r>
  <r>
    <x v="493"/>
    <x v="9"/>
    <s v="Cerdo"/>
    <x v="1"/>
    <s v="1023391"/>
    <x v="205"/>
    <s v="Recortes"/>
    <s v="Recortes No Magro"/>
    <x v="7"/>
    <m/>
    <m/>
    <m/>
    <n v="0"/>
    <n v="7315"/>
    <n v="0"/>
    <m/>
    <m/>
    <n v="0"/>
    <s v="OK"/>
    <n v="0"/>
  </r>
  <r>
    <x v="610"/>
    <x v="9"/>
    <s v="Cerdo"/>
    <x v="1"/>
    <s v="1023409"/>
    <x v="157"/>
    <s v="Chuleta"/>
    <s v="Chuleta Huesos"/>
    <x v="6"/>
    <n v="0"/>
    <n v="22000"/>
    <n v="22000"/>
    <n v="-74"/>
    <n v="26014"/>
    <n v="0"/>
    <m/>
    <m/>
    <n v="0"/>
    <s v="OK"/>
    <n v="0"/>
  </r>
  <r>
    <x v="635"/>
    <x v="9"/>
    <s v="Cerdo"/>
    <x v="1"/>
    <s v="1023410"/>
    <x v="544"/>
    <s v="Filete"/>
    <s v="Filete c/Cabeza"/>
    <x v="5"/>
    <m/>
    <m/>
    <m/>
    <n v="-115"/>
    <n v="0"/>
    <n v="0"/>
    <m/>
    <m/>
    <n v="0"/>
    <s v="OK"/>
    <n v="0"/>
  </r>
  <r>
    <x v="586"/>
    <x v="9"/>
    <s v="Cerdo"/>
    <x v="1"/>
    <s v="1023411"/>
    <x v="509"/>
    <s v="Pierna"/>
    <s v="Pierna Pulpa Fina"/>
    <x v="2"/>
    <m/>
    <m/>
    <m/>
    <n v="3000"/>
    <n v="92867"/>
    <n v="72000"/>
    <m/>
    <m/>
    <n v="72000"/>
    <s v="Sobre ingreso"/>
    <n v="0"/>
  </r>
  <r>
    <x v="587"/>
    <x v="9"/>
    <s v="Cerdo"/>
    <x v="1"/>
    <s v="1023412"/>
    <x v="510"/>
    <s v="Pierna"/>
    <s v="Pierna Pulpa"/>
    <x v="2"/>
    <m/>
    <m/>
    <m/>
    <n v="4026"/>
    <n v="0"/>
    <n v="0"/>
    <m/>
    <m/>
    <n v="0"/>
    <s v="OK"/>
    <n v="0"/>
  </r>
  <r>
    <x v="611"/>
    <x v="9"/>
    <s v="Cerdo"/>
    <x v="1"/>
    <s v="1023421"/>
    <x v="114"/>
    <s v="Cost-Pec"/>
    <s v="Cost-Pec Entero"/>
    <x v="6"/>
    <n v="0"/>
    <n v="24000"/>
    <n v="24000"/>
    <n v="0"/>
    <n v="16788"/>
    <n v="24000"/>
    <m/>
    <m/>
    <n v="24000"/>
    <s v="Sobre ingreso"/>
    <n v="0"/>
  </r>
  <r>
    <x v="636"/>
    <x v="9"/>
    <s v="Cerdo"/>
    <x v="1"/>
    <s v="1023422"/>
    <x v="193"/>
    <s v="Subprod"/>
    <s v="Subprod Tripa"/>
    <x v="7"/>
    <m/>
    <m/>
    <m/>
    <n v="0"/>
    <n v="7875"/>
    <n v="0"/>
    <m/>
    <m/>
    <n v="0"/>
    <s v="OK"/>
    <n v="0"/>
  </r>
  <r>
    <x v="637"/>
    <x v="9"/>
    <s v="Cerdo"/>
    <x v="1"/>
    <s v="1023432"/>
    <x v="207"/>
    <s v="Pierna"/>
    <s v="Pierna Pulpa"/>
    <x v="6"/>
    <m/>
    <m/>
    <m/>
    <n v="2577"/>
    <n v="0"/>
    <n v="0"/>
    <m/>
    <m/>
    <n v="0"/>
    <s v="OK"/>
    <n v="0"/>
  </r>
  <r>
    <x v="638"/>
    <x v="9"/>
    <s v="Cerdo"/>
    <x v="1"/>
    <s v="1023434"/>
    <x v="290"/>
    <s v="Cabeza"/>
    <s v="Cabeza Entera"/>
    <x v="6"/>
    <m/>
    <m/>
    <m/>
    <n v="-71770"/>
    <n v="0"/>
    <n v="0"/>
    <m/>
    <m/>
    <n v="0"/>
    <s v="OK"/>
    <n v="0"/>
  </r>
  <r>
    <x v="660"/>
    <x v="9"/>
    <s v="Cerdo"/>
    <x v="1"/>
    <s v="1023444"/>
    <x v="132"/>
    <s v="Recortes"/>
    <s v="Recortes No Magro"/>
    <x v="5"/>
    <m/>
    <m/>
    <m/>
    <n v="2617"/>
    <n v="0"/>
    <n v="0"/>
    <m/>
    <m/>
    <n v="0"/>
    <s v="OK"/>
    <n v="0"/>
  </r>
  <r>
    <x v="480"/>
    <x v="9"/>
    <s v="Pavo"/>
    <x v="0"/>
    <s v="1030498"/>
    <x v="422"/>
    <s v="Menudencias"/>
    <s v="Menudencias Contre"/>
    <x v="0"/>
    <n v="0"/>
    <n v="9947"/>
    <n v="9947"/>
    <m/>
    <m/>
    <m/>
    <m/>
    <m/>
    <n v="0"/>
    <s v="OK"/>
    <n v="0"/>
  </r>
  <r>
    <x v="415"/>
    <x v="9"/>
    <s v="Pavo"/>
    <x v="0"/>
    <s v="1030545"/>
    <x v="366"/>
    <s v="Trutro Desh"/>
    <s v="Trutro Desh Corto"/>
    <x v="0"/>
    <n v="0"/>
    <n v="48000"/>
    <n v="48000"/>
    <m/>
    <m/>
    <m/>
    <m/>
    <m/>
    <n v="0"/>
    <s v="OK"/>
    <n v="0"/>
  </r>
  <r>
    <x v="417"/>
    <x v="9"/>
    <s v="Pavo"/>
    <x v="0"/>
    <s v="1030670"/>
    <x v="368"/>
    <s v="Pech Desh"/>
    <s v="Pech Desh s/Piel"/>
    <x v="0"/>
    <n v="0"/>
    <n v="24000"/>
    <n v="24000"/>
    <m/>
    <m/>
    <m/>
    <m/>
    <m/>
    <n v="0"/>
    <s v="OK"/>
    <n v="0"/>
  </r>
  <r>
    <x v="555"/>
    <x v="9"/>
    <s v="Pavo"/>
    <x v="0"/>
    <s v="1030802"/>
    <x v="488"/>
    <s v="Carne Recuperada"/>
    <s v="Carne Recuperada"/>
    <x v="6"/>
    <n v="0"/>
    <n v="36898"/>
    <n v="36898"/>
    <m/>
    <m/>
    <m/>
    <m/>
    <m/>
    <n v="0"/>
    <s v="OK"/>
    <n v="0"/>
  </r>
  <r>
    <x v="640"/>
    <x v="9"/>
    <s v="Pavo"/>
    <x v="0"/>
    <s v="1030816"/>
    <x v="362"/>
    <s v="Ala"/>
    <s v="Ala Trutro"/>
    <x v="0"/>
    <n v="0"/>
    <n v="6261"/>
    <n v="6261"/>
    <m/>
    <m/>
    <m/>
    <m/>
    <m/>
    <n v="0"/>
    <s v="OK"/>
    <n v="0"/>
  </r>
  <r>
    <x v="408"/>
    <x v="9"/>
    <s v="Pavo"/>
    <x v="1"/>
    <s v="1030224"/>
    <x v="359"/>
    <s v="Trutro"/>
    <s v="Trutro Largo"/>
    <x v="7"/>
    <m/>
    <m/>
    <m/>
    <n v="759"/>
    <n v="0"/>
    <n v="0"/>
    <m/>
    <m/>
    <n v="0"/>
    <s v="OK"/>
    <n v="0"/>
  </r>
  <r>
    <x v="477"/>
    <x v="9"/>
    <s v="Pavo"/>
    <x v="1"/>
    <s v="1030228"/>
    <x v="419"/>
    <s v="Trutro Desh"/>
    <s v="Trutro Desh Corto"/>
    <x v="5"/>
    <m/>
    <m/>
    <m/>
    <n v="163"/>
    <n v="32496"/>
    <n v="32659"/>
    <m/>
    <m/>
    <n v="32659"/>
    <s v="Sobre ingreso"/>
    <n v="0"/>
  </r>
  <r>
    <x v="421"/>
    <x v="9"/>
    <s v="Pavo"/>
    <x v="1"/>
    <s v="1030239"/>
    <x v="372"/>
    <s v="Ala"/>
    <s v="Ala Centro Punta"/>
    <x v="5"/>
    <n v="0"/>
    <n v="24041"/>
    <n v="24041"/>
    <n v="576"/>
    <n v="23424"/>
    <n v="24000"/>
    <m/>
    <m/>
    <n v="24000"/>
    <s v="Sobre ingreso"/>
    <n v="0"/>
  </r>
  <r>
    <x v="422"/>
    <x v="9"/>
    <s v="Pavo"/>
    <x v="1"/>
    <s v="1030265"/>
    <x v="373"/>
    <s v="Pech Desh"/>
    <s v="Pech Desh s/Piel"/>
    <x v="7"/>
    <n v="0"/>
    <n v="21600"/>
    <n v="21600"/>
    <n v="-35600"/>
    <n v="78800"/>
    <n v="43200"/>
    <n v="21600"/>
    <m/>
    <n v="21600"/>
    <s v="Sobre ingreso"/>
    <n v="0"/>
  </r>
  <r>
    <x v="591"/>
    <x v="9"/>
    <s v="Pavo"/>
    <x v="1"/>
    <s v="1030279"/>
    <x v="513"/>
    <s v="Trutro Desh"/>
    <s v="Trutro Desh Corto"/>
    <x v="7"/>
    <m/>
    <m/>
    <m/>
    <n v="-18500"/>
    <n v="37000"/>
    <n v="18500"/>
    <m/>
    <m/>
    <n v="18500"/>
    <s v="Sobre ingreso"/>
    <n v="0"/>
  </r>
  <r>
    <x v="423"/>
    <x v="9"/>
    <s v="Pavo"/>
    <x v="1"/>
    <s v="1030321"/>
    <x v="374"/>
    <s v="Pech"/>
    <s v="Pech Entera"/>
    <x v="5"/>
    <n v="0"/>
    <n v="4320"/>
    <n v="4320"/>
    <n v="2967"/>
    <n v="4320"/>
    <n v="7287"/>
    <m/>
    <m/>
    <n v="7287"/>
    <s v="Sobre ingreso"/>
    <n v="0"/>
  </r>
  <r>
    <x v="511"/>
    <x v="9"/>
    <s v="Pavo"/>
    <x v="1"/>
    <s v="1030327"/>
    <x v="448"/>
    <s v="Pech Desh"/>
    <s v="Pech Desh s/Piel"/>
    <x v="6"/>
    <n v="0"/>
    <n v="20000"/>
    <n v="20000"/>
    <n v="19"/>
    <n v="0"/>
    <n v="0"/>
    <m/>
    <m/>
    <n v="0"/>
    <s v="OK"/>
    <n v="0"/>
  </r>
  <r>
    <x v="424"/>
    <x v="9"/>
    <s v="Pavo"/>
    <x v="1"/>
    <s v="1030337"/>
    <x v="375"/>
    <s v="Pech Desh"/>
    <s v="Pech Desh s/Piel"/>
    <x v="6"/>
    <n v="0"/>
    <n v="312000"/>
    <n v="312000"/>
    <n v="3255"/>
    <n v="44745"/>
    <n v="48000"/>
    <m/>
    <m/>
    <n v="48000"/>
    <s v="Sobre ingreso"/>
    <n v="0"/>
  </r>
  <r>
    <x v="412"/>
    <x v="9"/>
    <s v="Pavo"/>
    <x v="1"/>
    <s v="1030355"/>
    <x v="363"/>
    <s v="Varios"/>
    <s v="Varios Carcasa"/>
    <x v="7"/>
    <n v="0"/>
    <n v="55529"/>
    <n v="55529"/>
    <n v="-9713"/>
    <n v="81767"/>
    <n v="72054"/>
    <n v="24000"/>
    <m/>
    <n v="48054"/>
    <s v="Sobre ingreso"/>
    <n v="0"/>
  </r>
  <r>
    <x v="425"/>
    <x v="9"/>
    <s v="Pavo"/>
    <x v="1"/>
    <s v="1030360"/>
    <x v="376"/>
    <s v="Pech"/>
    <s v="Pech Entera"/>
    <x v="5"/>
    <n v="0"/>
    <n v="4914"/>
    <n v="4914"/>
    <n v="4510"/>
    <n v="4920"/>
    <n v="9430"/>
    <m/>
    <m/>
    <n v="9430"/>
    <s v="Sobre ingreso"/>
    <n v="0"/>
  </r>
  <r>
    <x v="550"/>
    <x v="9"/>
    <s v="Pavo"/>
    <x v="1"/>
    <s v="1030366"/>
    <x v="483"/>
    <s v="Pech"/>
    <s v="Pech Entera"/>
    <x v="5"/>
    <m/>
    <m/>
    <m/>
    <n v="882"/>
    <n v="840"/>
    <n v="1722"/>
    <m/>
    <m/>
    <n v="1722"/>
    <s v="Sobre ingreso"/>
    <n v="0"/>
  </r>
  <r>
    <x v="426"/>
    <x v="9"/>
    <s v="Pavo"/>
    <x v="1"/>
    <s v="1030370"/>
    <x v="377"/>
    <s v="Recortes"/>
    <s v="Recortes Estándar"/>
    <x v="5"/>
    <n v="0"/>
    <n v="12020"/>
    <n v="12020"/>
    <n v="-13923"/>
    <n v="15200"/>
    <n v="1277"/>
    <n v="12026.82"/>
    <m/>
    <n v="-10749.82"/>
    <s v="Pendiente de ingreso"/>
    <n v="0"/>
  </r>
  <r>
    <x v="427"/>
    <x v="9"/>
    <s v="Pavo"/>
    <x v="1"/>
    <s v="1030376"/>
    <x v="378"/>
    <s v="Pech"/>
    <s v="Pech Entera"/>
    <x v="5"/>
    <n v="0"/>
    <n v="5520"/>
    <n v="5520"/>
    <n v="2479"/>
    <n v="5520"/>
    <n v="7999"/>
    <m/>
    <m/>
    <n v="7999"/>
    <s v="Sobre ingreso"/>
    <n v="0"/>
  </r>
  <r>
    <x v="413"/>
    <x v="9"/>
    <s v="Pavo"/>
    <x v="1"/>
    <s v="1030378"/>
    <x v="364"/>
    <s v="Menudencias"/>
    <s v="Menudencias Corazón"/>
    <x v="7"/>
    <m/>
    <m/>
    <m/>
    <n v="-580"/>
    <n v="580"/>
    <n v="0"/>
    <m/>
    <m/>
    <n v="0"/>
    <s v="OK"/>
    <n v="0"/>
  </r>
  <r>
    <x v="428"/>
    <x v="9"/>
    <s v="Pavo"/>
    <x v="1"/>
    <s v="1030379"/>
    <x v="379"/>
    <s v="Pech Desh"/>
    <s v="Pech Desh s/Piel"/>
    <x v="5"/>
    <n v="0"/>
    <n v="624000"/>
    <n v="624000"/>
    <n v="14002"/>
    <n v="810111"/>
    <n v="824114"/>
    <n v="239992.2"/>
    <m/>
    <n v="584121.80000000005"/>
    <s v="Sobre ingreso"/>
    <n v="0"/>
  </r>
  <r>
    <x v="429"/>
    <x v="9"/>
    <s v="Pavo"/>
    <x v="1"/>
    <s v="1030388"/>
    <x v="380"/>
    <s v="Patas"/>
    <s v="Patas Garras"/>
    <x v="2"/>
    <n v="0"/>
    <n v="24237"/>
    <n v="24237"/>
    <n v="-694"/>
    <n v="24694"/>
    <n v="24000"/>
    <m/>
    <m/>
    <n v="24000"/>
    <s v="Sobre ingreso"/>
    <n v="0"/>
  </r>
  <r>
    <x v="430"/>
    <x v="9"/>
    <s v="Pavo"/>
    <x v="1"/>
    <s v="1030389"/>
    <x v="381"/>
    <s v="Patas"/>
    <s v="Patas Garras"/>
    <x v="2"/>
    <m/>
    <m/>
    <m/>
    <n v="-4455"/>
    <n v="0"/>
    <n v="0"/>
    <m/>
    <m/>
    <n v="0"/>
    <s v="OK"/>
    <n v="0"/>
  </r>
  <r>
    <x v="570"/>
    <x v="9"/>
    <s v="Pavo"/>
    <x v="1"/>
    <s v="1030419"/>
    <x v="498"/>
    <s v="Menudencias"/>
    <s v="Menudencias Hígado"/>
    <x v="2"/>
    <m/>
    <m/>
    <m/>
    <n v="600"/>
    <n v="0"/>
    <n v="0"/>
    <m/>
    <m/>
    <n v="0"/>
    <s v="OK"/>
    <n v="0"/>
  </r>
  <r>
    <x v="431"/>
    <x v="9"/>
    <s v="Pavo"/>
    <x v="1"/>
    <s v="1030424"/>
    <x v="382"/>
    <s v="Pech Desh"/>
    <s v="Pech Desh c/Piel"/>
    <x v="5"/>
    <n v="0"/>
    <n v="66395"/>
    <n v="66395"/>
    <n v="-5915"/>
    <n v="69022"/>
    <n v="63106"/>
    <m/>
    <m/>
    <n v="63106"/>
    <s v="Sobre ingreso"/>
    <n v="0"/>
  </r>
  <r>
    <x v="432"/>
    <x v="9"/>
    <s v="Pavo"/>
    <x v="1"/>
    <s v="1030452"/>
    <x v="383"/>
    <s v="Pech Desh"/>
    <s v="Pech Desh s/Piel"/>
    <x v="5"/>
    <n v="0"/>
    <n v="62000"/>
    <n v="62000"/>
    <n v="-11158"/>
    <n v="62000"/>
    <n v="50842"/>
    <n v="6960"/>
    <m/>
    <n v="43882"/>
    <s v="Sobre ingreso"/>
    <n v="0"/>
  </r>
  <r>
    <x v="551"/>
    <x v="9"/>
    <s v="Pavo"/>
    <x v="1"/>
    <s v="1030461"/>
    <x v="484"/>
    <s v="Pech Desh"/>
    <s v="Pech Desh s/Piel"/>
    <x v="5"/>
    <n v="0"/>
    <n v="4000"/>
    <n v="4000"/>
    <n v="-11303"/>
    <n v="4000"/>
    <n v="0"/>
    <n v="31199.535"/>
    <m/>
    <n v="-31199.535"/>
    <s v="Pendiente de ingreso"/>
    <n v="0"/>
  </r>
  <r>
    <x v="480"/>
    <x v="9"/>
    <s v="Pavo"/>
    <x v="1"/>
    <s v="1030498"/>
    <x v="422"/>
    <s v="Menudencias"/>
    <s v="Menudencias Contre"/>
    <x v="7"/>
    <m/>
    <m/>
    <m/>
    <n v="4440"/>
    <n v="0"/>
    <n v="4440"/>
    <m/>
    <m/>
    <n v="4440"/>
    <s v="Sobre ingreso"/>
    <n v="0"/>
  </r>
  <r>
    <x v="433"/>
    <x v="9"/>
    <s v="Pavo"/>
    <x v="1"/>
    <s v="1030505"/>
    <x v="384"/>
    <s v="Pech Desh"/>
    <s v="Pech Desh Filete"/>
    <x v="5"/>
    <m/>
    <m/>
    <m/>
    <n v="-11793"/>
    <n v="0"/>
    <n v="0"/>
    <m/>
    <m/>
    <n v="0"/>
    <s v="OK"/>
    <n v="0"/>
  </r>
  <r>
    <x v="434"/>
    <x v="9"/>
    <s v="Pavo"/>
    <x v="1"/>
    <s v="1030506"/>
    <x v="385"/>
    <s v="Pech Desh"/>
    <s v="Pech Desh s/Piel"/>
    <x v="2"/>
    <m/>
    <m/>
    <m/>
    <n v="40"/>
    <n v="23960"/>
    <n v="24000"/>
    <m/>
    <m/>
    <n v="24000"/>
    <s v="Sobre ingreso"/>
    <n v="0"/>
  </r>
  <r>
    <x v="501"/>
    <x v="9"/>
    <s v="Pavo"/>
    <x v="1"/>
    <s v="1030525"/>
    <x v="439"/>
    <s v="Ala"/>
    <s v="Ala Trutro"/>
    <x v="2"/>
    <n v="0"/>
    <n v="120000"/>
    <n v="120000"/>
    <n v="-27682"/>
    <n v="87682"/>
    <n v="60000"/>
    <m/>
    <m/>
    <n v="60000"/>
    <s v="Sobre ingreso"/>
    <n v="0"/>
  </r>
  <r>
    <x v="414"/>
    <x v="9"/>
    <s v="Pavo"/>
    <x v="1"/>
    <s v="1030535"/>
    <x v="365"/>
    <s v="Trutro"/>
    <s v="Trutro Largo"/>
    <x v="4"/>
    <m/>
    <m/>
    <m/>
    <n v="-43335"/>
    <n v="43335"/>
    <n v="0"/>
    <m/>
    <m/>
    <n v="0"/>
    <s v="OK"/>
    <n v="0"/>
  </r>
  <r>
    <x v="502"/>
    <x v="9"/>
    <s v="Pavo"/>
    <x v="1"/>
    <s v="1030542"/>
    <x v="440"/>
    <s v="Pech Desh"/>
    <s v="Pech Desh s/Piel"/>
    <x v="4"/>
    <m/>
    <m/>
    <m/>
    <n v="0"/>
    <n v="88000"/>
    <n v="88000"/>
    <m/>
    <m/>
    <n v="88000"/>
    <s v="Sobre ingreso"/>
    <n v="0"/>
  </r>
  <r>
    <x v="415"/>
    <x v="9"/>
    <s v="Pavo"/>
    <x v="1"/>
    <s v="1030545"/>
    <x v="366"/>
    <s v="Trutro Desh"/>
    <s v="Trutro Desh Corto"/>
    <x v="7"/>
    <m/>
    <m/>
    <m/>
    <n v="275"/>
    <n v="0"/>
    <n v="0"/>
    <m/>
    <m/>
    <n v="0"/>
    <s v="OK"/>
    <n v="0"/>
  </r>
  <r>
    <x v="553"/>
    <x v="9"/>
    <s v="Pavo"/>
    <x v="1"/>
    <s v="1030555"/>
    <x v="486"/>
    <s v="Menudencias"/>
    <s v="Menudencias Corazón"/>
    <x v="5"/>
    <n v="0"/>
    <n v="9015"/>
    <n v="9015"/>
    <n v="2620"/>
    <n v="11219"/>
    <n v="13839"/>
    <m/>
    <m/>
    <n v="13839"/>
    <s v="Sobre ingreso"/>
    <n v="0"/>
  </r>
  <r>
    <x v="435"/>
    <x v="9"/>
    <s v="Pavo"/>
    <x v="1"/>
    <s v="1030566"/>
    <x v="386"/>
    <s v="Ala"/>
    <s v="Ala Centro Punta"/>
    <x v="2"/>
    <n v="0"/>
    <n v="20591"/>
    <n v="20591"/>
    <n v="-5005"/>
    <n v="65005"/>
    <n v="60000"/>
    <m/>
    <m/>
    <n v="60000"/>
    <s v="Sobre ingreso"/>
    <n v="0"/>
  </r>
  <r>
    <x v="416"/>
    <x v="9"/>
    <s v="Pavo"/>
    <x v="1"/>
    <s v="1030635"/>
    <x v="367"/>
    <s v="Menudencias"/>
    <s v="Menudencias Cogote"/>
    <x v="7"/>
    <m/>
    <m/>
    <m/>
    <n v="1910"/>
    <n v="0"/>
    <n v="1910"/>
    <m/>
    <m/>
    <n v="1910"/>
    <s v="Sobre ingreso"/>
    <n v="0"/>
  </r>
  <r>
    <x v="436"/>
    <x v="9"/>
    <s v="Pavo"/>
    <x v="1"/>
    <s v="1030658"/>
    <x v="387"/>
    <s v="Trutro Desh"/>
    <s v="Trutro Desh Corto"/>
    <x v="6"/>
    <n v="0"/>
    <n v="311325"/>
    <n v="311325"/>
    <n v="-8402"/>
    <n v="176402"/>
    <n v="168000"/>
    <m/>
    <m/>
    <n v="168000"/>
    <s v="Sobre ingreso"/>
    <n v="0"/>
  </r>
  <r>
    <x v="417"/>
    <x v="9"/>
    <s v="Pavo"/>
    <x v="1"/>
    <s v="1030670"/>
    <x v="368"/>
    <s v="Pech Desh"/>
    <s v="Pech Desh s/Piel"/>
    <x v="7"/>
    <n v="0"/>
    <n v="48000"/>
    <n v="48000"/>
    <n v="-17100"/>
    <n v="65100"/>
    <n v="48000"/>
    <m/>
    <m/>
    <n v="48000"/>
    <s v="Sobre ingreso"/>
    <n v="0"/>
  </r>
  <r>
    <x v="437"/>
    <x v="9"/>
    <s v="Pavo"/>
    <x v="1"/>
    <s v="1030683"/>
    <x v="359"/>
    <s v="Trutro"/>
    <s v="Trutro Largo"/>
    <x v="2"/>
    <n v="0"/>
    <n v="447511"/>
    <n v="447511"/>
    <n v="-41078"/>
    <n v="333999"/>
    <n v="292922"/>
    <m/>
    <m/>
    <n v="292922"/>
    <s v="Sobre ingreso"/>
    <n v="0"/>
  </r>
  <r>
    <x v="438"/>
    <x v="9"/>
    <s v="Pavo"/>
    <x v="1"/>
    <s v="1030684"/>
    <x v="388"/>
    <s v="Patas"/>
    <s v="Patas Garras"/>
    <x v="2"/>
    <n v="0"/>
    <n v="954"/>
    <n v="954"/>
    <n v="-27365"/>
    <n v="845"/>
    <n v="0"/>
    <m/>
    <m/>
    <n v="0"/>
    <s v="OK"/>
    <n v="0"/>
  </r>
  <r>
    <x v="439"/>
    <x v="9"/>
    <s v="Pavo"/>
    <x v="1"/>
    <s v="1030685"/>
    <x v="389"/>
    <s v="Ala"/>
    <s v="Ala Centro Punta"/>
    <x v="2"/>
    <n v="0"/>
    <n v="110665"/>
    <n v="110665"/>
    <n v="15916"/>
    <n v="128083"/>
    <n v="144000"/>
    <m/>
    <m/>
    <n v="144000"/>
    <s v="Sobre ingreso"/>
    <n v="0"/>
  </r>
  <r>
    <x v="440"/>
    <x v="9"/>
    <s v="Pavo"/>
    <x v="1"/>
    <s v="1030686"/>
    <x v="390"/>
    <s v="Menudencias"/>
    <s v="Menudencias Cogote"/>
    <x v="2"/>
    <n v="0"/>
    <n v="175380"/>
    <n v="175380"/>
    <n v="-17465"/>
    <n v="161465"/>
    <n v="144000"/>
    <m/>
    <m/>
    <n v="144000"/>
    <s v="Sobre ingreso"/>
    <n v="0"/>
  </r>
  <r>
    <x v="441"/>
    <x v="9"/>
    <s v="Pavo"/>
    <x v="1"/>
    <s v="1030710"/>
    <x v="391"/>
    <s v="Menudencias"/>
    <s v="Menudencias Corazón"/>
    <x v="7"/>
    <m/>
    <m/>
    <m/>
    <n v="6263"/>
    <n v="0"/>
    <n v="6263"/>
    <m/>
    <m/>
    <n v="6263"/>
    <s v="Sobre ingreso"/>
    <n v="0"/>
  </r>
  <r>
    <x v="442"/>
    <x v="9"/>
    <s v="Pavo"/>
    <x v="1"/>
    <s v="1030711"/>
    <x v="392"/>
    <s v="Menudencias"/>
    <s v="Menudencias Contre"/>
    <x v="7"/>
    <m/>
    <m/>
    <m/>
    <n v="7149"/>
    <n v="10300"/>
    <n v="17449"/>
    <m/>
    <m/>
    <n v="17449"/>
    <s v="Sobre ingreso"/>
    <n v="0"/>
  </r>
  <r>
    <x v="418"/>
    <x v="9"/>
    <s v="Pavo"/>
    <x v="1"/>
    <s v="1030720"/>
    <x v="369"/>
    <s v="Recortes"/>
    <s v="Recortes Piel"/>
    <x v="0"/>
    <m/>
    <m/>
    <m/>
    <n v="9448"/>
    <n v="38552"/>
    <n v="48000"/>
    <m/>
    <m/>
    <n v="48000"/>
    <s v="Sobre ingreso"/>
    <n v="0"/>
  </r>
  <r>
    <x v="443"/>
    <x v="9"/>
    <s v="Pavo"/>
    <x v="1"/>
    <s v="1030735"/>
    <x v="393"/>
    <s v="Menudencias"/>
    <s v="Menudencias Cogote"/>
    <x v="5"/>
    <m/>
    <m/>
    <m/>
    <n v="-11263"/>
    <n v="11263"/>
    <n v="0"/>
    <m/>
    <m/>
    <n v="0"/>
    <s v="OK"/>
    <n v="0"/>
  </r>
  <r>
    <x v="444"/>
    <x v="9"/>
    <s v="Pavo"/>
    <x v="1"/>
    <s v="1030743"/>
    <x v="394"/>
    <s v="Trutro"/>
    <s v="Trutro Largo"/>
    <x v="2"/>
    <m/>
    <m/>
    <m/>
    <n v="-5000"/>
    <n v="5000"/>
    <n v="0"/>
    <m/>
    <m/>
    <n v="0"/>
    <s v="OK"/>
    <n v="0"/>
  </r>
  <r>
    <x v="445"/>
    <x v="9"/>
    <s v="Pavo"/>
    <x v="1"/>
    <s v="1030745"/>
    <x v="395"/>
    <s v="Menudencias"/>
    <s v="Menudencias Hígado"/>
    <x v="5"/>
    <m/>
    <m/>
    <m/>
    <n v="-8403"/>
    <n v="8403"/>
    <n v="0"/>
    <m/>
    <m/>
    <n v="0"/>
    <s v="OK"/>
    <n v="0"/>
  </r>
  <r>
    <x v="447"/>
    <x v="9"/>
    <s v="Pavo"/>
    <x v="1"/>
    <s v="1030773"/>
    <x v="397"/>
    <s v="Pech Desh"/>
    <s v="Pech Desh Filete"/>
    <x v="5"/>
    <n v="0"/>
    <n v="19051"/>
    <n v="19051"/>
    <n v="88"/>
    <n v="18963"/>
    <n v="19051"/>
    <m/>
    <m/>
    <n v="19051"/>
    <s v="Sobre ingreso"/>
    <n v="0"/>
  </r>
  <r>
    <x v="448"/>
    <x v="9"/>
    <s v="Pavo"/>
    <x v="1"/>
    <s v="1030782"/>
    <x v="398"/>
    <s v="Pech Desh"/>
    <s v="Pech Desh s/Piel"/>
    <x v="5"/>
    <n v="0"/>
    <n v="34000"/>
    <n v="34000"/>
    <n v="5322"/>
    <n v="34000"/>
    <n v="39323"/>
    <n v="9840.9599999999991"/>
    <m/>
    <n v="29482.04"/>
    <s v="Sobre ingreso"/>
    <n v="0"/>
  </r>
  <r>
    <x v="449"/>
    <x v="9"/>
    <s v="Pavo"/>
    <x v="1"/>
    <s v="1030783"/>
    <x v="399"/>
    <s v="Pech"/>
    <s v="Pech Entera"/>
    <x v="5"/>
    <n v="0"/>
    <n v="1320"/>
    <n v="1320"/>
    <n v="-180"/>
    <n v="1320"/>
    <n v="1140"/>
    <m/>
    <m/>
    <n v="1140"/>
    <s v="Sobre ingreso"/>
    <n v="0"/>
  </r>
  <r>
    <x v="450"/>
    <x v="9"/>
    <s v="Pavo"/>
    <x v="1"/>
    <s v="1030784"/>
    <x v="400"/>
    <s v="Pech"/>
    <s v="Pech Entera"/>
    <x v="5"/>
    <n v="0"/>
    <n v="5880"/>
    <n v="5880"/>
    <n v="500"/>
    <n v="5880"/>
    <n v="6380"/>
    <m/>
    <m/>
    <n v="6380"/>
    <s v="Sobre ingreso"/>
    <n v="0"/>
  </r>
  <r>
    <x v="451"/>
    <x v="9"/>
    <s v="Pavo"/>
    <x v="1"/>
    <s v="1030785"/>
    <x v="401"/>
    <s v="Pech"/>
    <s v="Pech Entera"/>
    <x v="5"/>
    <n v="0"/>
    <n v="1080"/>
    <n v="1080"/>
    <n v="1020"/>
    <n v="1080"/>
    <n v="2100"/>
    <m/>
    <m/>
    <n v="2100"/>
    <s v="Sobre ingreso"/>
    <n v="0"/>
  </r>
  <r>
    <x v="508"/>
    <x v="9"/>
    <s v="Pavo"/>
    <x v="1"/>
    <s v="1030788"/>
    <x v="446"/>
    <s v="Ala"/>
    <s v="Ala Punta"/>
    <x v="7"/>
    <m/>
    <m/>
    <m/>
    <n v="-6480"/>
    <n v="71"/>
    <n v="0"/>
    <m/>
    <m/>
    <n v="0"/>
    <s v="OK"/>
    <n v="0"/>
  </r>
  <r>
    <x v="478"/>
    <x v="9"/>
    <s v="Pavo"/>
    <x v="1"/>
    <s v="1030791"/>
    <x v="420"/>
    <s v="Trutro"/>
    <s v="Trutro Largo"/>
    <x v="2"/>
    <n v="0"/>
    <n v="5000"/>
    <n v="5000"/>
    <n v="-3413"/>
    <n v="8413"/>
    <n v="5000"/>
    <m/>
    <m/>
    <n v="5000"/>
    <s v="Sobre ingreso"/>
    <n v="0"/>
  </r>
  <r>
    <x v="479"/>
    <x v="9"/>
    <s v="Pavo"/>
    <x v="1"/>
    <s v="1030792"/>
    <x v="421"/>
    <s v="Pech Desh"/>
    <s v="Pech Desh Filete"/>
    <x v="6"/>
    <n v="0"/>
    <n v="14214"/>
    <n v="14214"/>
    <n v="2805"/>
    <n v="19413"/>
    <n v="22218"/>
    <m/>
    <m/>
    <n v="22218"/>
    <s v="Sobre ingreso"/>
    <n v="0"/>
  </r>
  <r>
    <x v="592"/>
    <x v="9"/>
    <s v="Pavo"/>
    <x v="1"/>
    <s v="1030793"/>
    <x v="514"/>
    <s v="Pech"/>
    <s v="Pech Entera"/>
    <x v="5"/>
    <n v="0"/>
    <n v="0"/>
    <n v="0"/>
    <n v="-729"/>
    <n v="0"/>
    <n v="0"/>
    <m/>
    <m/>
    <n v="0"/>
    <s v="OK"/>
    <n v="0"/>
  </r>
  <r>
    <x v="593"/>
    <x v="9"/>
    <s v="Pavo"/>
    <x v="1"/>
    <s v="1030794"/>
    <x v="515"/>
    <s v="Pech"/>
    <s v="Pech Entera"/>
    <x v="5"/>
    <n v="0"/>
    <n v="0"/>
    <n v="0"/>
    <n v="-1085"/>
    <n v="0"/>
    <n v="0"/>
    <m/>
    <m/>
    <n v="0"/>
    <s v="OK"/>
    <n v="0"/>
  </r>
  <r>
    <x v="555"/>
    <x v="9"/>
    <s v="Pavo"/>
    <x v="1"/>
    <s v="1030802"/>
    <x v="488"/>
    <s v="Carne Recuperada"/>
    <s v="Carne Recuperada"/>
    <x v="6"/>
    <m/>
    <m/>
    <m/>
    <n v="1002"/>
    <n v="154998"/>
    <n v="156000"/>
    <m/>
    <m/>
    <n v="156000"/>
    <s v="Sobre ingreso"/>
    <n v="0"/>
  </r>
  <r>
    <x v="639"/>
    <x v="9"/>
    <s v="Pavo"/>
    <x v="1"/>
    <s v="1030812"/>
    <x v="545"/>
    <s v="Trutro Desh"/>
    <s v="Trutro Desh Corto"/>
    <x v="0"/>
    <m/>
    <m/>
    <m/>
    <n v="675"/>
    <n v="47325"/>
    <n v="48000"/>
    <m/>
    <m/>
    <n v="48000"/>
    <s v="Sobre ingreso"/>
    <n v="0"/>
  </r>
  <r>
    <x v="640"/>
    <x v="9"/>
    <s v="Pavo"/>
    <x v="1"/>
    <s v="1030816"/>
    <x v="362"/>
    <s v="Ala"/>
    <s v="Ala Trutro"/>
    <x v="0"/>
    <m/>
    <m/>
    <m/>
    <n v="252"/>
    <n v="0"/>
    <n v="0"/>
    <m/>
    <m/>
    <n v="0"/>
    <s v="OK"/>
    <n v="0"/>
  </r>
  <r>
    <x v="590"/>
    <x v="9"/>
    <s v="Pavo"/>
    <x v="1"/>
    <s v="1030817"/>
    <x v="359"/>
    <s v="Trutro"/>
    <s v="Trutro Largo"/>
    <x v="0"/>
    <m/>
    <m/>
    <m/>
    <n v="-48035"/>
    <n v="48035"/>
    <n v="0"/>
    <m/>
    <m/>
    <n v="0"/>
    <s v="OK"/>
    <n v="0"/>
  </r>
  <r>
    <x v="596"/>
    <x v="9"/>
    <s v="Pavo"/>
    <x v="1"/>
    <s v="1030818"/>
    <x v="518"/>
    <s v="Pech Desh"/>
    <s v="Pech Desh Filete"/>
    <x v="5"/>
    <n v="0"/>
    <n v="48081"/>
    <n v="48081"/>
    <n v="1325"/>
    <n v="46757"/>
    <n v="48081"/>
    <m/>
    <m/>
    <n v="48081"/>
    <s v="Sobre ingreso"/>
    <n v="0"/>
  </r>
  <r>
    <x v="641"/>
    <x v="9"/>
    <s v="Pavo"/>
    <x v="1"/>
    <s v="1030821"/>
    <x v="368"/>
    <s v="Pech Desh"/>
    <s v="Pech Desh s/Piel"/>
    <x v="0"/>
    <m/>
    <m/>
    <m/>
    <n v="0"/>
    <n v="24000"/>
    <n v="24000"/>
    <m/>
    <m/>
    <n v="24000"/>
    <s v="Sobre ingreso"/>
    <n v="0"/>
  </r>
  <r>
    <x v="661"/>
    <x v="10"/>
    <m/>
    <x v="3"/>
    <m/>
    <x v="562"/>
    <m/>
    <m/>
    <x v="10"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8">
  <r>
    <x v="0"/>
    <x v="0"/>
    <x v="0"/>
    <x v="0"/>
    <x v="0"/>
    <s v="Ala"/>
    <s v="Ala Trutro"/>
    <s v="1030332"/>
    <x v="0"/>
    <s v="Pavo"/>
    <m/>
    <m/>
    <n v="24000"/>
    <m/>
    <m/>
    <n v="1.4519612500000001"/>
  </r>
  <r>
    <x v="0"/>
    <x v="1"/>
    <x v="0"/>
    <x v="0"/>
    <x v="0"/>
    <s v="Cazuela"/>
    <s v="Cazuela Espinazo"/>
    <s v="1011042"/>
    <x v="1"/>
    <s v="Pollo"/>
    <m/>
    <m/>
    <n v="192000"/>
    <m/>
    <m/>
    <n v="0.390213541666667"/>
  </r>
  <r>
    <x v="0"/>
    <x v="2"/>
    <x v="0"/>
    <x v="0"/>
    <x v="0"/>
    <s v="Menudencias"/>
    <s v="Menudencias Contre"/>
    <s v="1012207"/>
    <x v="2"/>
    <s v="Pollo"/>
    <n v="9944"/>
    <n v="9944"/>
    <m/>
    <n v="0"/>
    <n v="0"/>
    <m/>
  </r>
  <r>
    <x v="0"/>
    <x v="3"/>
    <x v="0"/>
    <x v="0"/>
    <x v="0"/>
    <s v="Menudencias"/>
    <s v="Menudencias Cabeza"/>
    <s v="1030744"/>
    <x v="3"/>
    <s v="Pavo"/>
    <n v="12000"/>
    <n v="12000"/>
    <m/>
    <n v="0.53791666666666704"/>
    <n v="0.53791666666666704"/>
    <m/>
  </r>
  <r>
    <x v="0"/>
    <x v="4"/>
    <x v="0"/>
    <x v="0"/>
    <x v="0"/>
    <s v="Menudencias"/>
    <s v="Menudencias Cogote"/>
    <s v="1030635"/>
    <x v="4"/>
    <s v="Pavo"/>
    <n v="10120"/>
    <n v="10120"/>
    <m/>
    <n v="0.98794466403161996"/>
    <n v="0.98794466403161996"/>
    <m/>
  </r>
  <r>
    <x v="0"/>
    <x v="5"/>
    <x v="0"/>
    <x v="0"/>
    <x v="0"/>
    <s v="Recortes"/>
    <s v="Recortes Piel"/>
    <s v="1030720"/>
    <x v="5"/>
    <s v="Pavo"/>
    <n v="10387"/>
    <n v="10387"/>
    <m/>
    <n v="0"/>
    <n v="0"/>
    <m/>
  </r>
  <r>
    <x v="0"/>
    <x v="6"/>
    <x v="0"/>
    <x v="0"/>
    <x v="0"/>
    <s v="Varios"/>
    <s v="Varios Carcasa"/>
    <s v="1030355"/>
    <x v="6"/>
    <s v="Pavo"/>
    <n v="37996"/>
    <n v="37996"/>
    <n v="24000"/>
    <n v="0.98999894725760595"/>
    <n v="0.98999894725760595"/>
    <n v="0.98862499999999998"/>
  </r>
  <r>
    <x v="0"/>
    <x v="7"/>
    <x v="0"/>
    <x v="0"/>
    <x v="1"/>
    <s v="Ala"/>
    <s v="Ala Trutro"/>
    <s v="1012699"/>
    <x v="7"/>
    <s v="Pollo"/>
    <m/>
    <m/>
    <n v="40"/>
    <m/>
    <m/>
    <n v="5.9124999999999996"/>
  </r>
  <r>
    <x v="0"/>
    <x v="0"/>
    <x v="0"/>
    <x v="0"/>
    <x v="1"/>
    <s v="Ala"/>
    <s v="Ala Trutro"/>
    <s v="1030332"/>
    <x v="0"/>
    <s v="Pavo"/>
    <n v="120000"/>
    <n v="120000"/>
    <n v="144000"/>
    <n v="1.4879"/>
    <n v="1.4879"/>
    <n v="1.50818194444444"/>
  </r>
  <r>
    <x v="0"/>
    <x v="8"/>
    <x v="0"/>
    <x v="0"/>
    <x v="1"/>
    <s v="Carne Recuperada"/>
    <s v="Carne Recuperada ADM"/>
    <s v="1012556"/>
    <x v="8"/>
    <s v="Pollo"/>
    <n v="4609"/>
    <n v="4609"/>
    <m/>
    <n v="0"/>
    <n v="0"/>
    <m/>
  </r>
  <r>
    <x v="0"/>
    <x v="9"/>
    <x v="0"/>
    <x v="0"/>
    <x v="1"/>
    <s v="Carne Recuperada"/>
    <s v="Carne Recuperada ADM"/>
    <s v="1012719"/>
    <x v="9"/>
    <s v="Pollo"/>
    <n v="200000"/>
    <n v="200000"/>
    <n v="322000"/>
    <n v="0.68789500000000003"/>
    <n v="0.68789500000000003"/>
    <n v="0.84125128757764001"/>
  </r>
  <r>
    <x v="0"/>
    <x v="10"/>
    <x v="0"/>
    <x v="0"/>
    <x v="1"/>
    <s v="Carne Recuperada"/>
    <s v="Carne Recuperada Pul"/>
    <s v="1011421"/>
    <x v="10"/>
    <s v="Pollo"/>
    <n v="900000"/>
    <n v="900000"/>
    <n v="504000"/>
    <n v="0.83789777777777796"/>
    <n v="0.83789777777777796"/>
    <n v="0.81115507936507902"/>
  </r>
  <r>
    <x v="0"/>
    <x v="11"/>
    <x v="0"/>
    <x v="0"/>
    <x v="1"/>
    <s v="Carne Recuperada"/>
    <s v="Carne Recuperada Pul"/>
    <s v="1011558"/>
    <x v="11"/>
    <s v="Pollo"/>
    <n v="472000"/>
    <n v="472000"/>
    <n v="408000"/>
    <n v="0.83789830508474605"/>
    <n v="0.83789830508474605"/>
    <n v="1.0326027941176501"/>
  </r>
  <r>
    <x v="0"/>
    <x v="1"/>
    <x v="0"/>
    <x v="0"/>
    <x v="1"/>
    <s v="Cazuela"/>
    <s v="Cazuela Espinazo"/>
    <s v="1011042"/>
    <x v="1"/>
    <s v="Pollo"/>
    <n v="48000"/>
    <n v="48000"/>
    <n v="60000"/>
    <n v="0.48789583333333297"/>
    <n v="0.48789583333333297"/>
    <n v="0.48945928500000002"/>
  </r>
  <r>
    <x v="0"/>
    <x v="12"/>
    <x v="0"/>
    <x v="0"/>
    <x v="1"/>
    <s v="Chuleta"/>
    <s v="Chuleta Centro"/>
    <s v="1020017"/>
    <x v="12"/>
    <s v="Cerdo"/>
    <n v="72000"/>
    <n v="72000"/>
    <n v="72000"/>
    <n v="2.97684722222222"/>
    <n v="2.97684722222222"/>
    <n v="2.8509336111111101"/>
  </r>
  <r>
    <x v="0"/>
    <x v="13"/>
    <x v="0"/>
    <x v="0"/>
    <x v="1"/>
    <s v="Chuleta"/>
    <s v="Chuleta Huesos"/>
    <s v="1021622"/>
    <x v="13"/>
    <s v="Cerdo"/>
    <n v="12000"/>
    <n v="12000"/>
    <n v="6900"/>
    <n v="8.7224166666666605"/>
    <n v="8.7224166666666605"/>
    <n v="7.7378092608695601"/>
  </r>
  <r>
    <x v="0"/>
    <x v="14"/>
    <x v="0"/>
    <x v="0"/>
    <x v="1"/>
    <s v="Chuleta"/>
    <s v="Chuleta Huesos"/>
    <s v="1021623"/>
    <x v="14"/>
    <s v="Cerdo"/>
    <n v="0"/>
    <n v="0"/>
    <n v="530"/>
    <n v="0"/>
    <n v="0"/>
    <n v="3.4001084905660401"/>
  </r>
  <r>
    <x v="0"/>
    <x v="15"/>
    <x v="0"/>
    <x v="0"/>
    <x v="1"/>
    <s v="Chuleta"/>
    <s v="Chuleta Huesos"/>
    <s v="1022384"/>
    <x v="15"/>
    <s v="Cerdo"/>
    <n v="0"/>
    <n v="0"/>
    <n v="619"/>
    <n v="0"/>
    <n v="0"/>
    <n v="3.4159642972536401"/>
  </r>
  <r>
    <x v="0"/>
    <x v="16"/>
    <x v="0"/>
    <x v="0"/>
    <x v="1"/>
    <s v="Cueros"/>
    <s v="Cuero Back"/>
    <s v="1021187"/>
    <x v="16"/>
    <s v="Cerdo"/>
    <n v="48000"/>
    <n v="48000"/>
    <n v="12000"/>
    <n v="2.0024375000000001"/>
    <n v="2.0024375000000001"/>
    <n v="2.0643539500000001"/>
  </r>
  <r>
    <x v="0"/>
    <x v="17"/>
    <x v="0"/>
    <x v="0"/>
    <x v="1"/>
    <s v="Cueros"/>
    <s v="Cuero Forro"/>
    <s v="1022196"/>
    <x v="17"/>
    <s v="Cerdo"/>
    <n v="24000"/>
    <n v="48000"/>
    <n v="48000"/>
    <n v="0.56000000000000005"/>
    <n v="0.65"/>
    <n v="0.63268749999999996"/>
  </r>
  <r>
    <x v="0"/>
    <x v="18"/>
    <x v="0"/>
    <x v="0"/>
    <x v="1"/>
    <s v="Cueros"/>
    <s v="Cuero Forro"/>
    <s v="1022197"/>
    <x v="18"/>
    <s v="Cerdo"/>
    <n v="0"/>
    <n v="24000"/>
    <m/>
    <n v="0"/>
    <n v="0.7"/>
    <m/>
  </r>
  <r>
    <x v="0"/>
    <x v="19"/>
    <x v="0"/>
    <x v="0"/>
    <x v="1"/>
    <s v="Cueros"/>
    <s v="Cuero Mixto"/>
    <s v="1021385"/>
    <x v="19"/>
    <s v="Cerdo"/>
    <n v="144000"/>
    <n v="144000"/>
    <n v="84000"/>
    <n v="0.91604166666666698"/>
    <n v="0.91604166666666698"/>
    <n v="0.94338479285714305"/>
  </r>
  <r>
    <x v="0"/>
    <x v="20"/>
    <x v="0"/>
    <x v="0"/>
    <x v="1"/>
    <s v="Cueros"/>
    <s v="Cuero Papada"/>
    <s v="1021039"/>
    <x v="20"/>
    <s v="Cerdo"/>
    <n v="0"/>
    <n v="24000"/>
    <m/>
    <n v="0"/>
    <n v="0.6"/>
    <m/>
  </r>
  <r>
    <x v="0"/>
    <x v="21"/>
    <x v="0"/>
    <x v="0"/>
    <x v="1"/>
    <s v="Cueros"/>
    <s v="Cuero Papada"/>
    <s v="1023329"/>
    <x v="21"/>
    <s v="Cerdo"/>
    <m/>
    <m/>
    <n v="24000"/>
    <m/>
    <m/>
    <n v="0.61345833333333299"/>
  </r>
  <r>
    <x v="0"/>
    <x v="22"/>
    <x v="0"/>
    <x v="0"/>
    <x v="1"/>
    <s v="Empanizado"/>
    <s v="Empanizados Nuggets"/>
    <s v="1100407"/>
    <x v="22"/>
    <s v="Elaborado"/>
    <m/>
    <m/>
    <n v="9000"/>
    <m/>
    <m/>
    <n v="3.1695816666666699"/>
  </r>
  <r>
    <x v="0"/>
    <x v="23"/>
    <x v="0"/>
    <x v="0"/>
    <x v="1"/>
    <s v="Empanizado"/>
    <s v="Empanizados Nuggets"/>
    <s v="1100408"/>
    <x v="23"/>
    <s v="Elaborado"/>
    <m/>
    <m/>
    <n v="9000"/>
    <m/>
    <m/>
    <n v="3.1695816666666699"/>
  </r>
  <r>
    <x v="0"/>
    <x v="24"/>
    <x v="0"/>
    <x v="0"/>
    <x v="1"/>
    <s v="Filete"/>
    <s v="Filete"/>
    <s v="1012698"/>
    <x v="24"/>
    <s v="Pollo"/>
    <m/>
    <m/>
    <n v="40"/>
    <m/>
    <m/>
    <n v="5.9124999999999996"/>
  </r>
  <r>
    <x v="0"/>
    <x v="25"/>
    <x v="0"/>
    <x v="0"/>
    <x v="1"/>
    <s v="Filete"/>
    <s v="Filete c/Cabeza"/>
    <s v="1021639"/>
    <x v="25"/>
    <s v="Cerdo"/>
    <n v="24000"/>
    <n v="48000"/>
    <n v="46751"/>
    <n v="3.34645833333333"/>
    <n v="3.3464375"/>
    <n v="3.0639338195974402"/>
  </r>
  <r>
    <x v="0"/>
    <x v="26"/>
    <x v="0"/>
    <x v="0"/>
    <x v="1"/>
    <s v="Filete"/>
    <s v="Filete c/Cabeza"/>
    <s v="1023312"/>
    <x v="26"/>
    <s v="Cerdo"/>
    <n v="24000"/>
    <n v="10000"/>
    <m/>
    <n v="3.2568333333333301"/>
    <n v="3.2568000000000001"/>
    <m/>
  </r>
  <r>
    <x v="0"/>
    <x v="27"/>
    <x v="0"/>
    <x v="0"/>
    <x v="1"/>
    <s v="Grasas"/>
    <s v="Grasa Forro"/>
    <s v="1020925"/>
    <x v="27"/>
    <s v="Cerdo"/>
    <n v="24000"/>
    <n v="24000"/>
    <n v="3000"/>
    <n v="1.35845833333333"/>
    <n v="1.35845833333333"/>
    <n v="1.1323679333333301"/>
  </r>
  <r>
    <x v="0"/>
    <x v="28"/>
    <x v="0"/>
    <x v="0"/>
    <x v="1"/>
    <s v="Grasas"/>
    <s v="Grasa Forro"/>
    <s v="1022218"/>
    <x v="27"/>
    <s v="Cerdo"/>
    <m/>
    <m/>
    <n v="24000"/>
    <m/>
    <m/>
    <n v="1.46345833333333"/>
  </r>
  <r>
    <x v="0"/>
    <x v="29"/>
    <x v="0"/>
    <x v="0"/>
    <x v="1"/>
    <s v="Grasas"/>
    <s v="Grasa Forro"/>
    <s v="1022273"/>
    <x v="28"/>
    <s v="Cerdo"/>
    <m/>
    <m/>
    <n v="12000"/>
    <m/>
    <m/>
    <n v="1.0154003166666701"/>
  </r>
  <r>
    <x v="0"/>
    <x v="30"/>
    <x v="0"/>
    <x v="0"/>
    <x v="1"/>
    <s v="Grasas"/>
    <s v="Grasa Forro"/>
    <s v="1022855"/>
    <x v="29"/>
    <s v="Cerdo"/>
    <n v="24000"/>
    <n v="24000"/>
    <n v="48000"/>
    <n v="1.2184583333333301"/>
    <n v="1.2184583333333301"/>
    <n v="1.3819583333333301"/>
  </r>
  <r>
    <x v="0"/>
    <x v="31"/>
    <x v="0"/>
    <x v="0"/>
    <x v="1"/>
    <s v="Grasas"/>
    <s v="Grasa Gordura"/>
    <s v="1020367"/>
    <x v="30"/>
    <s v="Cerdo"/>
    <n v="24000"/>
    <n v="24000"/>
    <n v="24000"/>
    <n v="1.14004166666667"/>
    <n v="1.14004166666667"/>
    <n v="1.4148333333333301"/>
  </r>
  <r>
    <x v="0"/>
    <x v="32"/>
    <x v="0"/>
    <x v="0"/>
    <x v="1"/>
    <s v="Grasas"/>
    <s v="Grasa Gordura"/>
    <s v="1021023"/>
    <x v="31"/>
    <s v="Cerdo"/>
    <n v="144000"/>
    <n v="144000"/>
    <n v="120000"/>
    <n v="1.27444444444444"/>
    <n v="1.27444444444444"/>
    <n v="1.1255330833333299"/>
  </r>
  <r>
    <x v="0"/>
    <x v="33"/>
    <x v="0"/>
    <x v="0"/>
    <x v="1"/>
    <s v="Grasas"/>
    <s v="Grasa Gordura"/>
    <s v="1021435"/>
    <x v="32"/>
    <s v="Cerdo"/>
    <m/>
    <m/>
    <n v="24000"/>
    <m/>
    <m/>
    <n v="1.1151249999999999"/>
  </r>
  <r>
    <x v="0"/>
    <x v="34"/>
    <x v="0"/>
    <x v="0"/>
    <x v="1"/>
    <s v="Grasas"/>
    <s v="Grasa Gordura"/>
    <s v="1022150"/>
    <x v="33"/>
    <s v="Cerdo"/>
    <n v="120000"/>
    <n v="72000"/>
    <n v="54000"/>
    <n v="0.994441666666667"/>
    <n v="0.99444444444444402"/>
    <n v="0.91156479444444405"/>
  </r>
  <r>
    <x v="0"/>
    <x v="35"/>
    <x v="0"/>
    <x v="0"/>
    <x v="1"/>
    <s v="Grasas"/>
    <s v="Grasa Gordura"/>
    <s v="1022996"/>
    <x v="34"/>
    <s v="Cerdo"/>
    <n v="48000"/>
    <n v="48000"/>
    <m/>
    <n v="1.2184375000000001"/>
    <n v="1.2184375000000001"/>
    <m/>
  </r>
  <r>
    <x v="0"/>
    <x v="36"/>
    <x v="0"/>
    <x v="0"/>
    <x v="1"/>
    <s v="Grasas"/>
    <s v="Grasa Interior"/>
    <s v="1021111"/>
    <x v="35"/>
    <s v="Cerdo"/>
    <n v="2000"/>
    <n v="2000"/>
    <m/>
    <n v="1.4424999999999999"/>
    <n v="1.4424999999999999"/>
    <m/>
  </r>
  <r>
    <x v="0"/>
    <x v="37"/>
    <x v="0"/>
    <x v="0"/>
    <x v="1"/>
    <s v="Grasas"/>
    <s v="Grasa Interior"/>
    <s v="1022705"/>
    <x v="36"/>
    <s v="Cerdo"/>
    <m/>
    <n v="24000"/>
    <m/>
    <m/>
    <n v="0.79637500000000006"/>
    <m/>
  </r>
  <r>
    <x v="0"/>
    <x v="38"/>
    <x v="0"/>
    <x v="0"/>
    <x v="1"/>
    <s v="Grasas"/>
    <s v="Grasa Lomo Tocino"/>
    <s v="1020339"/>
    <x v="37"/>
    <s v="Cerdo"/>
    <n v="48000"/>
    <n v="72000"/>
    <n v="72000"/>
    <n v="1.2184375000000001"/>
    <n v="1.21844444444444"/>
    <n v="1.2919508333333301"/>
  </r>
  <r>
    <x v="0"/>
    <x v="39"/>
    <x v="0"/>
    <x v="0"/>
    <x v="1"/>
    <s v="Grasas"/>
    <s v="Grasa Lomo Tocino"/>
    <s v="1021287"/>
    <x v="38"/>
    <s v="Cerdo"/>
    <m/>
    <m/>
    <n v="5000"/>
    <m/>
    <m/>
    <n v="1.3649247"/>
  </r>
  <r>
    <x v="0"/>
    <x v="40"/>
    <x v="0"/>
    <x v="0"/>
    <x v="1"/>
    <s v="Lomo"/>
    <s v="Lomo Centro"/>
    <s v="1020086"/>
    <x v="39"/>
    <s v="Cerdo"/>
    <n v="72000"/>
    <n v="72000"/>
    <m/>
    <n v="3.01044444444444"/>
    <n v="3.01044444444444"/>
    <m/>
  </r>
  <r>
    <x v="0"/>
    <x v="41"/>
    <x v="0"/>
    <x v="0"/>
    <x v="1"/>
    <s v="Lomo"/>
    <s v="Lomo Centro"/>
    <s v="1020848"/>
    <x v="40"/>
    <s v="Cerdo"/>
    <n v="288000"/>
    <n v="216000"/>
    <n v="75000"/>
    <n v="3.01044444444444"/>
    <n v="3.01044444444444"/>
    <n v="2.6150463213333301"/>
  </r>
  <r>
    <x v="0"/>
    <x v="42"/>
    <x v="0"/>
    <x v="0"/>
    <x v="1"/>
    <s v="Menudencias"/>
    <s v="Menudencias Contre"/>
    <s v="1010877"/>
    <x v="41"/>
    <s v="Pollo"/>
    <n v="160350"/>
    <n v="204350"/>
    <n v="173400"/>
    <n v="1.16789522918616"/>
    <n v="1.1678982138487899"/>
    <n v="1.16282716378316"/>
  </r>
  <r>
    <x v="0"/>
    <x v="2"/>
    <x v="0"/>
    <x v="0"/>
    <x v="1"/>
    <s v="Menudencias"/>
    <s v="Menudencias Contre"/>
    <s v="1012207"/>
    <x v="2"/>
    <s v="Pollo"/>
    <n v="44000"/>
    <m/>
    <n v="12000"/>
    <n v="1.3878863636363601"/>
    <m/>
    <n v="1.1949232833333301"/>
  </r>
  <r>
    <x v="0"/>
    <x v="43"/>
    <x v="0"/>
    <x v="0"/>
    <x v="1"/>
    <s v="Menudencias"/>
    <s v="Menudencias Corazón"/>
    <s v="1012362"/>
    <x v="42"/>
    <s v="Pollo"/>
    <m/>
    <m/>
    <n v="3000"/>
    <m/>
    <m/>
    <n v="0.59540143333333295"/>
  </r>
  <r>
    <x v="0"/>
    <x v="44"/>
    <x v="0"/>
    <x v="0"/>
    <x v="1"/>
    <s v="Menudencias"/>
    <s v="Menudencias Pana"/>
    <s v="1012283"/>
    <x v="43"/>
    <s v="Pollo"/>
    <n v="48000"/>
    <n v="48000"/>
    <n v="48000"/>
    <n v="0.70789583333333295"/>
    <n v="0.70789583333333295"/>
    <n v="0.71504166666666702"/>
  </r>
  <r>
    <x v="0"/>
    <x v="45"/>
    <x v="0"/>
    <x v="0"/>
    <x v="1"/>
    <s v="Paleta"/>
    <s v="Paleta Pulpa"/>
    <s v="1021976"/>
    <x v="44"/>
    <s v="Cerdo"/>
    <n v="192000"/>
    <n v="216000"/>
    <n v="240000"/>
    <n v="2.5624427083333301"/>
    <n v="2.5624444444444401"/>
    <n v="2.2720132916666702"/>
  </r>
  <r>
    <x v="0"/>
    <x v="46"/>
    <x v="0"/>
    <x v="0"/>
    <x v="1"/>
    <s v="Panceta"/>
    <s v="Panceta s/Cuero"/>
    <s v="1020886"/>
    <x v="45"/>
    <s v="Cerdo"/>
    <n v="12000"/>
    <n v="12000"/>
    <n v="10000"/>
    <n v="5.0264166666666696"/>
    <n v="5.0264166666666696"/>
    <n v="5.1629443699999999"/>
  </r>
  <r>
    <x v="0"/>
    <x v="47"/>
    <x v="0"/>
    <x v="0"/>
    <x v="1"/>
    <s v="Pech Desh"/>
    <s v="Pech Desh s/Piel"/>
    <s v="1030670"/>
    <x v="46"/>
    <s v="Pavo"/>
    <n v="48000"/>
    <n v="48000"/>
    <n v="72000"/>
    <n v="7.12"/>
    <n v="7.12"/>
    <n v="6.7155944444444398"/>
  </r>
  <r>
    <x v="0"/>
    <x v="48"/>
    <x v="0"/>
    <x v="0"/>
    <x v="1"/>
    <s v="Pechuga Desh"/>
    <s v="Pechuga Desh s/Piel"/>
    <s v="1011047"/>
    <x v="47"/>
    <s v="Pollo"/>
    <m/>
    <m/>
    <n v="24000"/>
    <m/>
    <m/>
    <n v="3.8204166666666701"/>
  </r>
  <r>
    <x v="0"/>
    <x v="49"/>
    <x v="0"/>
    <x v="0"/>
    <x v="1"/>
    <s v="Pechuga Desh"/>
    <s v="Pechuga Desh s/Piel"/>
    <s v="1012552"/>
    <x v="48"/>
    <s v="Pollo"/>
    <n v="24000"/>
    <n v="48000"/>
    <n v="48000"/>
    <n v="3.82"/>
    <n v="3.82"/>
    <n v="3.8193508333333299"/>
  </r>
  <r>
    <x v="0"/>
    <x v="50"/>
    <x v="0"/>
    <x v="0"/>
    <x v="1"/>
    <s v="Pechuga Desh"/>
    <s v="Pechuga Desh s/Piel"/>
    <s v="1012744"/>
    <x v="49"/>
    <s v="Pollo"/>
    <n v="144000"/>
    <n v="144000"/>
    <n v="142000"/>
    <n v="3.3878958333333302"/>
    <n v="3.3878958333333302"/>
    <n v="3.4510356669014102"/>
  </r>
  <r>
    <x v="0"/>
    <x v="51"/>
    <x v="0"/>
    <x v="0"/>
    <x v="1"/>
    <s v="Pierna"/>
    <s v="Pierna Pulpa"/>
    <s v="1020944"/>
    <x v="50"/>
    <s v="Cerdo"/>
    <n v="648000"/>
    <n v="648000"/>
    <n v="508000"/>
    <n v="2.8"/>
    <n v="2.8"/>
    <n v="2.69816894153543"/>
  </r>
  <r>
    <x v="0"/>
    <x v="52"/>
    <x v="0"/>
    <x v="0"/>
    <x v="1"/>
    <s v="Pierna"/>
    <s v="Pierna Pulpa"/>
    <s v="1022709"/>
    <x v="51"/>
    <s v="Cerdo"/>
    <n v="72000"/>
    <n v="72000"/>
    <n v="65000"/>
    <n v="2.86"/>
    <n v="2.86"/>
    <n v="2.57760888923077"/>
  </r>
  <r>
    <x v="0"/>
    <x v="53"/>
    <x v="0"/>
    <x v="0"/>
    <x v="1"/>
    <s v="Plancha"/>
    <s v="Plancha s/Cuero"/>
    <s v="1020349"/>
    <x v="52"/>
    <s v="Cerdo"/>
    <n v="192000"/>
    <n v="192000"/>
    <n v="180000"/>
    <n v="2.1144427083333301"/>
    <n v="2.1144427083333301"/>
    <n v="1.97477777777778"/>
  </r>
  <r>
    <x v="0"/>
    <x v="54"/>
    <x v="0"/>
    <x v="0"/>
    <x v="1"/>
    <s v="Plancha"/>
    <s v="Plancha s/Cuero"/>
    <s v="1022149"/>
    <x v="53"/>
    <s v="Cerdo"/>
    <n v="14000"/>
    <n v="14000"/>
    <n v="12000"/>
    <n v="2.2264285714285701"/>
    <n v="2.2264285714285701"/>
    <n v="2.6"/>
  </r>
  <r>
    <x v="0"/>
    <x v="55"/>
    <x v="0"/>
    <x v="0"/>
    <x v="1"/>
    <s v="Recortes"/>
    <s v="Recortes Piel"/>
    <s v="1030230"/>
    <x v="54"/>
    <s v="Pavo"/>
    <n v="4336"/>
    <n v="4336"/>
    <m/>
    <n v="0"/>
    <n v="0"/>
    <m/>
  </r>
  <r>
    <x v="0"/>
    <x v="5"/>
    <x v="0"/>
    <x v="0"/>
    <x v="1"/>
    <s v="Recortes"/>
    <s v="Recortes Piel"/>
    <s v="1030720"/>
    <x v="5"/>
    <s v="Pavo"/>
    <n v="13613"/>
    <n v="13613"/>
    <n v="24000"/>
    <n v="0.53786821420700803"/>
    <n v="0.53786821420700803"/>
    <n v="0.48279166666666701"/>
  </r>
  <r>
    <x v="0"/>
    <x v="56"/>
    <x v="0"/>
    <x v="0"/>
    <x v="1"/>
    <s v="Recortes"/>
    <s v="Recortes No Magro"/>
    <s v="1020412"/>
    <x v="55"/>
    <s v="Cerdo"/>
    <n v="48000"/>
    <n v="48000"/>
    <n v="49000"/>
    <n v="1.8904375"/>
    <n v="1.8904375"/>
    <n v="1.52986823061224"/>
  </r>
  <r>
    <x v="0"/>
    <x v="57"/>
    <x v="0"/>
    <x v="0"/>
    <x v="1"/>
    <s v="Recortes"/>
    <s v="Recortes No Magro"/>
    <s v="1021078"/>
    <x v="56"/>
    <s v="Cerdo"/>
    <n v="48000"/>
    <n v="48000"/>
    <n v="36000"/>
    <n v="2.2264374999999998"/>
    <n v="2.2264374999999998"/>
    <n v="2.0646998944444399"/>
  </r>
  <r>
    <x v="0"/>
    <x v="58"/>
    <x v="0"/>
    <x v="0"/>
    <x v="1"/>
    <s v="Recortes"/>
    <s v="Recortes No Magro"/>
    <s v="1021092"/>
    <x v="57"/>
    <s v="Cerdo"/>
    <n v="48000"/>
    <n v="24000"/>
    <n v="31070"/>
    <n v="2.5624375000000001"/>
    <n v="2.5624583333333302"/>
    <n v="2.0296851206951998"/>
  </r>
  <r>
    <x v="0"/>
    <x v="59"/>
    <x v="0"/>
    <x v="0"/>
    <x v="1"/>
    <s v="Recortes"/>
    <s v="Recortes No Magro"/>
    <s v="1021550"/>
    <x v="58"/>
    <s v="Cerdo"/>
    <m/>
    <m/>
    <n v="5780"/>
    <m/>
    <m/>
    <n v="1.814658183391"/>
  </r>
  <r>
    <x v="0"/>
    <x v="60"/>
    <x v="0"/>
    <x v="0"/>
    <x v="1"/>
    <s v="Recortes"/>
    <s v="Recortes No Magro"/>
    <s v="1022654"/>
    <x v="59"/>
    <s v="Cerdo"/>
    <m/>
    <m/>
    <n v="3360"/>
    <m/>
    <m/>
    <n v="1.8146581845238099"/>
  </r>
  <r>
    <x v="0"/>
    <x v="61"/>
    <x v="0"/>
    <x v="0"/>
    <x v="1"/>
    <s v="Reproductor"/>
    <s v="Reproductor Gallina"/>
    <s v="1011582"/>
    <x v="60"/>
    <s v="Pollo"/>
    <n v="7026"/>
    <n v="7026"/>
    <n v="63600"/>
    <n v="0.94790777113578095"/>
    <n v="0.94790777113578095"/>
    <n v="0.95543913522012602"/>
  </r>
  <r>
    <x v="0"/>
    <x v="62"/>
    <x v="0"/>
    <x v="0"/>
    <x v="1"/>
    <s v="Reproductor"/>
    <s v="Reproductor Gallina"/>
    <s v="1012208"/>
    <x v="61"/>
    <s v="Pollo"/>
    <n v="48000"/>
    <n v="48000"/>
    <n v="48000"/>
    <n v="1.3612500000000001"/>
    <n v="1.3612500000000001"/>
    <n v="1.439875"/>
  </r>
  <r>
    <x v="0"/>
    <x v="63"/>
    <x v="0"/>
    <x v="0"/>
    <x v="1"/>
    <s v="Subprod"/>
    <s v="Subprod Piel"/>
    <s v="1011290"/>
    <x v="62"/>
    <s v="Pollo"/>
    <m/>
    <n v="23000"/>
    <n v="23700"/>
    <m/>
    <n v="0"/>
    <n v="0.61554166666666699"/>
  </r>
  <r>
    <x v="0"/>
    <x v="64"/>
    <x v="0"/>
    <x v="0"/>
    <x v="1"/>
    <s v="Subprod"/>
    <s v="Subprod Tripa"/>
    <s v="1022409"/>
    <x v="63"/>
    <s v="Cerdo"/>
    <n v="13500"/>
    <n v="13500"/>
    <n v="23940"/>
    <n v="9.5064444444444405"/>
    <n v="9.5064444444444405"/>
    <n v="4.7585520050125298"/>
  </r>
  <r>
    <x v="0"/>
    <x v="65"/>
    <x v="0"/>
    <x v="0"/>
    <x v="1"/>
    <s v="Subprod"/>
    <s v="Subprod Tripa"/>
    <s v="1022780"/>
    <x v="64"/>
    <s v="Cerdo"/>
    <m/>
    <m/>
    <n v="627.29999999999995"/>
    <m/>
    <m/>
    <n v="10.056050215208"/>
  </r>
  <r>
    <x v="0"/>
    <x v="66"/>
    <x v="0"/>
    <x v="0"/>
    <x v="1"/>
    <s v="Subprod"/>
    <s v="Subprod Tripa"/>
    <s v="1022781"/>
    <x v="65"/>
    <s v="Cerdo"/>
    <n v="2364"/>
    <n v="2364"/>
    <n v="13494.6"/>
    <n v="15.1074450084602"/>
    <n v="15.1074450084602"/>
    <n v="10.305980184666501"/>
  </r>
  <r>
    <x v="0"/>
    <x v="67"/>
    <x v="0"/>
    <x v="0"/>
    <x v="1"/>
    <s v="Subprod"/>
    <s v="Subprod Tripa"/>
    <s v="1022782"/>
    <x v="66"/>
    <s v="Cerdo"/>
    <m/>
    <n v="9144"/>
    <n v="9144"/>
    <m/>
    <n v="11.2200349956255"/>
    <n v="7.9921259842519703"/>
  </r>
  <r>
    <x v="0"/>
    <x v="68"/>
    <x v="0"/>
    <x v="0"/>
    <x v="1"/>
    <s v="Subprod"/>
    <s v="Subprod Visceras"/>
    <s v="1021101"/>
    <x v="67"/>
    <s v="Cerdo"/>
    <n v="12000"/>
    <n v="24000"/>
    <n v="24000"/>
    <n v="0.99441666666666595"/>
    <n v="0.994458333333333"/>
    <n v="1.1412916666666699"/>
  </r>
  <r>
    <x v="0"/>
    <x v="69"/>
    <x v="0"/>
    <x v="0"/>
    <x v="1"/>
    <s v="Subprod"/>
    <s v="Subprod Visceras"/>
    <s v="1021105"/>
    <x v="68"/>
    <s v="Cerdo"/>
    <n v="0"/>
    <n v="24000"/>
    <n v="24000"/>
    <n v="0"/>
    <n v="0.61362499999999998"/>
    <n v="0.54320833333333296"/>
  </r>
  <r>
    <x v="0"/>
    <x v="70"/>
    <x v="0"/>
    <x v="0"/>
    <x v="1"/>
    <s v="Subprod"/>
    <s v="Subprod Visceras"/>
    <s v="1021106"/>
    <x v="69"/>
    <s v="Cerdo"/>
    <n v="120000"/>
    <n v="120000"/>
    <n v="120000"/>
    <n v="0.792841666666667"/>
    <n v="0.792841666666667"/>
    <n v="0.73072508333333297"/>
  </r>
  <r>
    <x v="0"/>
    <x v="71"/>
    <x v="0"/>
    <x v="0"/>
    <x v="1"/>
    <s v="Trutro"/>
    <s v="Trutro Largo"/>
    <s v="1030224"/>
    <x v="70"/>
    <s v="Pavo"/>
    <n v="48000"/>
    <n v="48000"/>
    <n v="48000"/>
    <n v="1.9878958333333301"/>
    <n v="1.9878958333333301"/>
    <n v="2.1145"/>
  </r>
  <r>
    <x v="0"/>
    <x v="72"/>
    <x v="0"/>
    <x v="0"/>
    <x v="1"/>
    <s v="Trutro Desh"/>
    <s v="Trutro Desh Corto"/>
    <s v="1030545"/>
    <x v="71"/>
    <s v="Pavo"/>
    <n v="24000"/>
    <n v="24000"/>
    <n v="24000"/>
    <n v="4.3"/>
    <n v="4.3"/>
    <n v="4.2917916666666702"/>
  </r>
  <r>
    <x v="0"/>
    <x v="73"/>
    <x v="0"/>
    <x v="0"/>
    <x v="2"/>
    <s v="Ala"/>
    <s v="Ala Centro"/>
    <s v="1012012"/>
    <x v="72"/>
    <s v="Pollo"/>
    <n v="40000"/>
    <n v="40000"/>
    <n v="39958.048000000003"/>
    <n v="7.7516499999999997"/>
    <n v="7.7516499999999997"/>
    <n v="7.7180947377609597"/>
  </r>
  <r>
    <x v="0"/>
    <x v="74"/>
    <x v="0"/>
    <x v="0"/>
    <x v="2"/>
    <s v="Carne Recuperada"/>
    <s v="Carne Recuperada Pul"/>
    <s v="1012612"/>
    <x v="73"/>
    <s v="Pollo"/>
    <n v="700000"/>
    <n v="700000"/>
    <n v="750000"/>
    <n v="0.52459142857142904"/>
    <n v="0.52459142857142904"/>
    <n v="0.59439966053333304"/>
  </r>
  <r>
    <x v="0"/>
    <x v="75"/>
    <x v="0"/>
    <x v="0"/>
    <x v="2"/>
    <s v="Cost-Pec"/>
    <s v="Cost-Pec Entero"/>
    <s v="1021664"/>
    <x v="74"/>
    <s v="Cerdo"/>
    <n v="44000"/>
    <n v="44000"/>
    <n v="44000"/>
    <n v="6.2887954545454603"/>
    <n v="6.2887954545454603"/>
    <n v="5.6638181818181801"/>
  </r>
  <r>
    <x v="0"/>
    <x v="76"/>
    <x v="0"/>
    <x v="0"/>
    <x v="2"/>
    <s v="Cost-Pec"/>
    <s v="Cost-Pec Entero"/>
    <s v="1021665"/>
    <x v="75"/>
    <s v="Cerdo"/>
    <n v="44000"/>
    <n v="44000"/>
    <n v="44000"/>
    <n v="6.2887954545454603"/>
    <n v="6.2887954545454603"/>
    <n v="5.6638181818181801"/>
  </r>
  <r>
    <x v="0"/>
    <x v="77"/>
    <x v="0"/>
    <x v="0"/>
    <x v="2"/>
    <s v="Cost-Pec"/>
    <s v="Cost-Pec Entero"/>
    <s v="1023183"/>
    <x v="76"/>
    <s v="Cerdo"/>
    <n v="44000"/>
    <n v="44000"/>
    <n v="44000"/>
    <n v="6.5127954545454498"/>
    <n v="6.5127954545454498"/>
    <n v="5.8638181818181803"/>
  </r>
  <r>
    <x v="0"/>
    <x v="78"/>
    <x v="0"/>
    <x v="0"/>
    <x v="2"/>
    <s v="Grasas"/>
    <s v="Grasa Lomo Tocino"/>
    <s v="1021204"/>
    <x v="37"/>
    <s v="Cerdo"/>
    <n v="0"/>
    <n v="24000"/>
    <m/>
    <n v="0"/>
    <n v="0"/>
    <m/>
  </r>
  <r>
    <x v="0"/>
    <x v="79"/>
    <x v="0"/>
    <x v="0"/>
    <x v="2"/>
    <s v="Huesos"/>
    <s v="Huesos Cuarto Centra"/>
    <s v="1021149"/>
    <x v="77"/>
    <s v="Cerdo"/>
    <n v="44000"/>
    <n v="44000"/>
    <n v="44000"/>
    <n v="1.1367954545454499"/>
    <n v="1.1367954545454499"/>
    <n v="1.06381818181818"/>
  </r>
  <r>
    <x v="0"/>
    <x v="80"/>
    <x v="0"/>
    <x v="0"/>
    <x v="2"/>
    <s v="Huesos"/>
    <s v="Huesos Cuarto Centra"/>
    <s v="1021150"/>
    <x v="78"/>
    <s v="Cerdo"/>
    <n v="44000"/>
    <n v="44000"/>
    <n v="44000"/>
    <n v="1.1367954545454499"/>
    <n v="1.1367954545454499"/>
    <n v="1.06381818181818"/>
  </r>
  <r>
    <x v="0"/>
    <x v="81"/>
    <x v="0"/>
    <x v="0"/>
    <x v="2"/>
    <s v="Huesos"/>
    <s v="Huesos Cuarto Centra"/>
    <s v="1021156"/>
    <x v="79"/>
    <s v="Cerdo"/>
    <n v="48000"/>
    <n v="48000"/>
    <n v="48000"/>
    <n v="2.9305208333333299"/>
    <n v="2.9305208333333299"/>
    <n v="2.8165733333333298"/>
  </r>
  <r>
    <x v="0"/>
    <x v="82"/>
    <x v="0"/>
    <x v="0"/>
    <x v="2"/>
    <s v="Huesos"/>
    <s v="Huesos Cuarto Delant"/>
    <s v="1021151"/>
    <x v="80"/>
    <s v="Cerdo"/>
    <n v="22000"/>
    <n v="22000"/>
    <n v="44000"/>
    <n v="1.69681818181818"/>
    <n v="1.69681818181818"/>
    <n v="1.5609545454545499"/>
  </r>
  <r>
    <x v="0"/>
    <x v="83"/>
    <x v="0"/>
    <x v="0"/>
    <x v="2"/>
    <s v="Huesos"/>
    <s v="Huesos Cuarto Delant"/>
    <s v="1021152"/>
    <x v="81"/>
    <s v="Cerdo"/>
    <n v="44000"/>
    <n v="44000"/>
    <n v="22000"/>
    <n v="1.69679545454545"/>
    <n v="1.69679545454545"/>
    <n v="1.5623181818181799"/>
  </r>
  <r>
    <x v="0"/>
    <x v="84"/>
    <x v="0"/>
    <x v="0"/>
    <x v="2"/>
    <s v="Lomo"/>
    <s v="Lomo Vetado"/>
    <s v="1020860"/>
    <x v="82"/>
    <s v="Cerdo"/>
    <n v="110000"/>
    <n v="110000"/>
    <n v="110000"/>
    <n v="4.2728090909090897"/>
    <n v="4.2728090909090897"/>
    <n v="3.8638181818181798"/>
  </r>
  <r>
    <x v="0"/>
    <x v="85"/>
    <x v="0"/>
    <x v="0"/>
    <x v="2"/>
    <s v="Lomo"/>
    <s v="Lomo Vetado"/>
    <s v="1020861"/>
    <x v="83"/>
    <s v="Cerdo"/>
    <n v="66000"/>
    <n v="66000"/>
    <n v="66000"/>
    <n v="4.27280303030303"/>
    <n v="4.27280303030303"/>
    <n v="3.8633181818181801"/>
  </r>
  <r>
    <x v="0"/>
    <x v="86"/>
    <x v="0"/>
    <x v="0"/>
    <x v="2"/>
    <s v="Lomo"/>
    <s v="Lomo Vetado"/>
    <s v="1022985"/>
    <x v="84"/>
    <s v="Cerdo"/>
    <n v="5000"/>
    <n v="5000"/>
    <n v="5000"/>
    <n v="4.3848000000000003"/>
    <n v="4.3848000000000003"/>
    <n v="3.9638181800000001"/>
  </r>
  <r>
    <x v="0"/>
    <x v="87"/>
    <x v="0"/>
    <x v="0"/>
    <x v="2"/>
    <s v="Lomo"/>
    <s v="Lomo Vetado"/>
    <s v="1023038"/>
    <x v="85"/>
    <s v="Cerdo"/>
    <n v="55000"/>
    <n v="66000"/>
    <n v="66000"/>
    <n v="4.4968000000000004"/>
    <n v="4.4968030303030302"/>
    <n v="4.0635681818181801"/>
  </r>
  <r>
    <x v="0"/>
    <x v="88"/>
    <x v="0"/>
    <x v="0"/>
    <x v="2"/>
    <s v="Menudencias"/>
    <s v="Menudencias Cogote"/>
    <s v="1030309"/>
    <x v="86"/>
    <s v="Pavo"/>
    <n v="22000"/>
    <n v="22000"/>
    <n v="22000"/>
    <n v="1.3"/>
    <n v="1.3"/>
    <n v="1.3132809090909101"/>
  </r>
  <r>
    <x v="0"/>
    <x v="89"/>
    <x v="0"/>
    <x v="0"/>
    <x v="2"/>
    <s v="Panceta"/>
    <s v="Panceta c/Cuero"/>
    <s v="1020904"/>
    <x v="87"/>
    <s v="Cerdo"/>
    <n v="154000"/>
    <n v="132000"/>
    <n v="132000"/>
    <n v="6.9608051948052001"/>
    <n v="6.9608030303030297"/>
    <n v="6.26186363636364"/>
  </r>
  <r>
    <x v="0"/>
    <x v="90"/>
    <x v="0"/>
    <x v="0"/>
    <x v="2"/>
    <s v="Panceta"/>
    <s v="Panceta c/Cuero"/>
    <s v="1020905"/>
    <x v="88"/>
    <s v="Cerdo"/>
    <n v="66000"/>
    <n v="88000"/>
    <n v="88000"/>
    <n v="6.9608030303030297"/>
    <n v="6.9608068181818199"/>
    <n v="6.2964318181818202"/>
  </r>
  <r>
    <x v="0"/>
    <x v="91"/>
    <x v="0"/>
    <x v="0"/>
    <x v="2"/>
    <s v="Panceta"/>
    <s v="Panceta s/Cuero"/>
    <s v="1021649"/>
    <x v="89"/>
    <s v="Cerdo"/>
    <n v="66000"/>
    <m/>
    <m/>
    <n v="7.1848030303030299"/>
    <m/>
    <m/>
  </r>
  <r>
    <x v="0"/>
    <x v="92"/>
    <x v="0"/>
    <x v="0"/>
    <x v="2"/>
    <s v="Panceta"/>
    <s v="Panceta s/Cuero"/>
    <s v="1022885"/>
    <x v="90"/>
    <s v="Cerdo"/>
    <n v="440000"/>
    <n v="425000"/>
    <n v="425000"/>
    <n v="6.9608045454545397"/>
    <n v="6.9608047058823503"/>
    <n v="6.26242053482353"/>
  </r>
  <r>
    <x v="0"/>
    <x v="93"/>
    <x v="0"/>
    <x v="0"/>
    <x v="2"/>
    <s v="Panceta"/>
    <s v="Panceta s/Cuero"/>
    <s v="1022887"/>
    <x v="91"/>
    <s v="Cerdo"/>
    <n v="308000"/>
    <n v="319000"/>
    <n v="319000"/>
    <n v="6.9608051948052001"/>
    <n v="6.9608056426332299"/>
    <n v="6.2636112852664603"/>
  </r>
  <r>
    <x v="0"/>
    <x v="94"/>
    <x v="0"/>
    <x v="0"/>
    <x v="2"/>
    <s v="Panceta"/>
    <s v="Panceta s/Cuero"/>
    <s v="1022930"/>
    <x v="92"/>
    <s v="Cerdo"/>
    <n v="110000"/>
    <n v="110000"/>
    <n v="110000"/>
    <n v="7.1848090909090896"/>
    <n v="7.1848090909090896"/>
    <n v="6.4638181818181799"/>
  </r>
  <r>
    <x v="0"/>
    <x v="95"/>
    <x v="0"/>
    <x v="0"/>
    <x v="2"/>
    <s v="Panceta"/>
    <s v="Panceta s/Cuero"/>
    <s v="1022986"/>
    <x v="93"/>
    <s v="Cerdo"/>
    <n v="5000"/>
    <n v="5000"/>
    <n v="5000"/>
    <n v="7.0728"/>
    <n v="7.0728"/>
    <n v="6.36381818"/>
  </r>
  <r>
    <x v="0"/>
    <x v="96"/>
    <x v="0"/>
    <x v="0"/>
    <x v="2"/>
    <s v="Panceta"/>
    <s v="Panceta s/Cuero"/>
    <s v="1023037"/>
    <x v="94"/>
    <s v="Cerdo"/>
    <n v="121000"/>
    <n v="121000"/>
    <n v="121000"/>
    <n v="7.1848016528925598"/>
    <n v="7.1848016528925598"/>
    <n v="6.48077272727273"/>
  </r>
  <r>
    <x v="0"/>
    <x v="97"/>
    <x v="0"/>
    <x v="0"/>
    <x v="2"/>
    <s v="Pernil"/>
    <s v="Pernil Mano"/>
    <s v="1021045"/>
    <x v="95"/>
    <s v="Cerdo"/>
    <n v="88000"/>
    <n v="44000"/>
    <n v="44000"/>
    <n v="2.8168068181818202"/>
    <n v="2.8167954545454501"/>
    <n v="2.56381818181818"/>
  </r>
  <r>
    <x v="0"/>
    <x v="98"/>
    <x v="0"/>
    <x v="0"/>
    <x v="2"/>
    <s v="Pernil"/>
    <s v="Pernil Mano"/>
    <s v="1021046"/>
    <x v="96"/>
    <s v="Cerdo"/>
    <n v="0"/>
    <n v="44000"/>
    <n v="44000"/>
    <n v="0"/>
    <n v="2.8167954545454501"/>
    <n v="2.5623181818181799"/>
  </r>
  <r>
    <x v="0"/>
    <x v="99"/>
    <x v="0"/>
    <x v="0"/>
    <x v="2"/>
    <s v="Plancha"/>
    <s v="Plancha s/Cuero"/>
    <s v="1021012"/>
    <x v="97"/>
    <s v="Cerdo"/>
    <n v="44000"/>
    <n v="44000"/>
    <n v="44000"/>
    <n v="1.92079545454545"/>
    <n v="1.92079545454545"/>
    <n v="1.76381818181818"/>
  </r>
  <r>
    <x v="0"/>
    <x v="100"/>
    <x v="0"/>
    <x v="0"/>
    <x v="2"/>
    <s v="Prolijado"/>
    <s v="Prolijado Malaya"/>
    <s v="1022283"/>
    <x v="98"/>
    <s v="Cerdo"/>
    <n v="5000"/>
    <n v="5000"/>
    <n v="5000"/>
    <n v="6.1768000000000001"/>
    <n v="6.1768000000000001"/>
    <n v="5.5638181800000002"/>
  </r>
  <r>
    <x v="0"/>
    <x v="101"/>
    <x v="0"/>
    <x v="0"/>
    <x v="2"/>
    <s v="Prolijado"/>
    <s v="Prolijado Plateada"/>
    <s v="1022607"/>
    <x v="99"/>
    <s v="Cerdo"/>
    <n v="44000"/>
    <n v="44000"/>
    <n v="66000"/>
    <n v="5.7287954545454598"/>
    <n v="5.7287954545454598"/>
    <n v="5.1633181818181804"/>
  </r>
  <r>
    <x v="0"/>
    <x v="102"/>
    <x v="0"/>
    <x v="0"/>
    <x v="2"/>
    <s v="Subprod"/>
    <s v="Subprod Grasa"/>
    <s v="1023283"/>
    <x v="100"/>
    <s v="Cerdo"/>
    <n v="66000"/>
    <n v="72000"/>
    <n v="72000"/>
    <n v="0.85680303030302996"/>
    <n v="0.85680555555555604"/>
    <n v="0.89216638888888899"/>
  </r>
  <r>
    <x v="0"/>
    <x v="103"/>
    <x v="0"/>
    <x v="0"/>
    <x v="2"/>
    <s v="Subprod"/>
    <s v="Subprod Visceras"/>
    <s v="1023307"/>
    <x v="101"/>
    <s v="Cerdo"/>
    <n v="44000"/>
    <n v="48000"/>
    <n v="48000"/>
    <n v="0.68879545454545399"/>
    <n v="0.68881250000000005"/>
    <n v="0.64164125000000005"/>
  </r>
  <r>
    <x v="0"/>
    <x v="104"/>
    <x v="0"/>
    <x v="0"/>
    <x v="2"/>
    <s v="Subprod"/>
    <s v="Subprod Visceras"/>
    <s v="1023326"/>
    <x v="102"/>
    <s v="Cerdo"/>
    <n v="0"/>
    <n v="48000"/>
    <n v="48000"/>
    <n v="0"/>
    <n v="0.86239583333333403"/>
    <n v="0.79343958333333298"/>
  </r>
  <r>
    <x v="0"/>
    <x v="105"/>
    <x v="0"/>
    <x v="0"/>
    <x v="2"/>
    <s v="Trutro"/>
    <s v="Trutro Largo"/>
    <s v="1030535"/>
    <x v="103"/>
    <s v="Pavo"/>
    <n v="22000"/>
    <n v="22000"/>
    <n v="22000"/>
    <n v="2.1"/>
    <n v="2.1"/>
    <n v="2.31291"/>
  </r>
  <r>
    <x v="0"/>
    <x v="19"/>
    <x v="0"/>
    <x v="0"/>
    <x v="3"/>
    <s v="Cueros"/>
    <s v="Cuero Mixto"/>
    <s v="1021385"/>
    <x v="19"/>
    <s v="Cerdo"/>
    <n v="240000"/>
    <n v="240000"/>
    <m/>
    <n v="0.714445833333333"/>
    <n v="0.65"/>
    <m/>
  </r>
  <r>
    <x v="0"/>
    <x v="106"/>
    <x v="0"/>
    <x v="0"/>
    <x v="3"/>
    <s v="Cueros"/>
    <s v="Cuero Mixto"/>
    <s v="1023334"/>
    <x v="104"/>
    <s v="Cerdo"/>
    <m/>
    <m/>
    <n v="192000"/>
    <m/>
    <m/>
    <n v="0.65"/>
  </r>
  <r>
    <x v="0"/>
    <x v="107"/>
    <x v="0"/>
    <x v="0"/>
    <x v="3"/>
    <s v="Cueros"/>
    <s v="Cuero Mixto"/>
    <s v="1023336"/>
    <x v="104"/>
    <s v="Cerdo"/>
    <m/>
    <m/>
    <n v="48000"/>
    <m/>
    <m/>
    <n v="0.65"/>
  </r>
  <r>
    <x v="0"/>
    <x v="108"/>
    <x v="0"/>
    <x v="0"/>
    <x v="3"/>
    <s v="Cueros"/>
    <s v="Cuero Papada"/>
    <s v="1021864"/>
    <x v="21"/>
    <s v="Cerdo"/>
    <n v="0"/>
    <n v="96000"/>
    <n v="96000"/>
    <n v="0"/>
    <n v="0.60244791666666697"/>
    <n v="0.55000000000000004"/>
  </r>
  <r>
    <x v="0"/>
    <x v="21"/>
    <x v="0"/>
    <x v="0"/>
    <x v="3"/>
    <s v="Cueros"/>
    <s v="Cuero Papada"/>
    <s v="1023329"/>
    <x v="21"/>
    <s v="Cerdo"/>
    <m/>
    <n v="72000"/>
    <n v="48001"/>
    <m/>
    <n v="0.602444444444444"/>
    <n v="0.55000000000000004"/>
  </r>
  <r>
    <x v="0"/>
    <x v="28"/>
    <x v="0"/>
    <x v="0"/>
    <x v="3"/>
    <s v="Grasas"/>
    <s v="Grasa Forro"/>
    <s v="1022218"/>
    <x v="27"/>
    <s v="Cerdo"/>
    <n v="48000"/>
    <n v="120000"/>
    <n v="96000"/>
    <n v="1.4424375"/>
    <n v="1.44244166666667"/>
    <n v="1.32442541666667"/>
  </r>
  <r>
    <x v="0"/>
    <x v="29"/>
    <x v="0"/>
    <x v="0"/>
    <x v="3"/>
    <s v="Grasas"/>
    <s v="Grasa Forro"/>
    <s v="1022273"/>
    <x v="28"/>
    <s v="Cerdo"/>
    <n v="72000"/>
    <n v="168000"/>
    <n v="168000"/>
    <n v="1.44244444444444"/>
    <n v="1.44244642857143"/>
    <n v="1.4749179166666699"/>
  </r>
  <r>
    <x v="0"/>
    <x v="109"/>
    <x v="0"/>
    <x v="0"/>
    <x v="3"/>
    <s v="Grasas"/>
    <s v="Grasa Lomo Tocino"/>
    <s v="1022217"/>
    <x v="105"/>
    <s v="Cerdo"/>
    <n v="168000"/>
    <n v="240000"/>
    <n v="215970"/>
    <n v="1.5544464285714299"/>
    <n v="1.55444583333333"/>
    <n v="1.4691327499189699"/>
  </r>
  <r>
    <x v="0"/>
    <x v="110"/>
    <x v="0"/>
    <x v="0"/>
    <x v="3"/>
    <s v="Menudencias"/>
    <s v="Menudencias Corazón"/>
    <s v="1011560"/>
    <x v="106"/>
    <s v="Pollo"/>
    <n v="48000"/>
    <n v="24000"/>
    <n v="24000"/>
    <n v="2.93789583333333"/>
    <n v="2.5499999999999998"/>
    <n v="2.5"/>
  </r>
  <r>
    <x v="0"/>
    <x v="43"/>
    <x v="0"/>
    <x v="0"/>
    <x v="3"/>
    <s v="Menudencias"/>
    <s v="Menudencias Corazón"/>
    <s v="1012362"/>
    <x v="42"/>
    <s v="Pollo"/>
    <n v="28588"/>
    <n v="47990"/>
    <n v="47990"/>
    <n v="2.7878830278438498"/>
    <n v="2.5500104188372599"/>
    <n v="2.6"/>
  </r>
  <r>
    <x v="0"/>
    <x v="111"/>
    <x v="0"/>
    <x v="0"/>
    <x v="3"/>
    <s v="Menudencias"/>
    <s v="Menudencias Corazón"/>
    <s v="1012674"/>
    <x v="107"/>
    <s v="Pollo"/>
    <n v="21231"/>
    <n v="23995"/>
    <n v="23995"/>
    <n v="2.6879091893928702"/>
    <n v="2.2500104188372601"/>
    <n v="2.4"/>
  </r>
  <r>
    <x v="0"/>
    <x v="112"/>
    <x v="0"/>
    <x v="0"/>
    <x v="4"/>
    <s v="Ala"/>
    <s v="Ala Centro"/>
    <s v="1011417"/>
    <x v="108"/>
    <s v="Pollo"/>
    <n v="3186"/>
    <n v="3186"/>
    <m/>
    <n v="3.48336472065286"/>
    <n v="3.48336472065286"/>
    <m/>
  </r>
  <r>
    <x v="0"/>
    <x v="113"/>
    <x v="0"/>
    <x v="0"/>
    <x v="4"/>
    <s v="Ala"/>
    <s v="Ala Centro"/>
    <s v="1011586"/>
    <x v="109"/>
    <s v="Pollo"/>
    <n v="99893"/>
    <n v="123893"/>
    <n v="72000"/>
    <n v="2.3454496311052799"/>
    <n v="2.34545131686213"/>
    <n v="2.5323472222222199"/>
  </r>
  <r>
    <x v="0"/>
    <x v="114"/>
    <x v="0"/>
    <x v="0"/>
    <x v="4"/>
    <s v="Ala"/>
    <s v="Ala Centro"/>
    <s v="1012452"/>
    <x v="110"/>
    <s v="Pollo"/>
    <n v="40731"/>
    <n v="40731"/>
    <n v="48000"/>
    <n v="2.1668016989516601"/>
    <n v="2.1668016989516601"/>
    <n v="2.5573125000000001"/>
  </r>
  <r>
    <x v="0"/>
    <x v="115"/>
    <x v="0"/>
    <x v="0"/>
    <x v="4"/>
    <s v="Ala"/>
    <s v="Ala Centro-Punta"/>
    <s v="1012423"/>
    <x v="111"/>
    <s v="Pollo"/>
    <n v="24000"/>
    <n v="24000"/>
    <m/>
    <n v="2.0699999999999998"/>
    <n v="2.0699999999999998"/>
    <m/>
  </r>
  <r>
    <x v="0"/>
    <x v="116"/>
    <x v="0"/>
    <x v="0"/>
    <x v="4"/>
    <s v="Ala"/>
    <s v="Ala Centro-Punta"/>
    <s v="1012454"/>
    <x v="112"/>
    <s v="Pollo"/>
    <n v="2440"/>
    <n v="2440"/>
    <m/>
    <n v="2.31680327868852"/>
    <n v="2.31680327868852"/>
    <m/>
  </r>
  <r>
    <x v="0"/>
    <x v="117"/>
    <x v="0"/>
    <x v="0"/>
    <x v="4"/>
    <s v="Ala"/>
    <s v="Ala Centro-Punta"/>
    <s v="1012455"/>
    <x v="113"/>
    <s v="Pollo"/>
    <n v="38504"/>
    <n v="38504"/>
    <n v="24000"/>
    <n v="2.0668242260544401"/>
    <n v="2.0668242260544401"/>
    <n v="2.28254166666667"/>
  </r>
  <r>
    <x v="0"/>
    <x v="118"/>
    <x v="0"/>
    <x v="0"/>
    <x v="4"/>
    <s v="Ala"/>
    <s v="Ala Punta"/>
    <s v="1012434"/>
    <x v="114"/>
    <s v="Pollo"/>
    <n v="5600"/>
    <n v="5600"/>
    <m/>
    <n v="0.32678571428571401"/>
    <n v="0.32678571428571401"/>
    <m/>
  </r>
  <r>
    <x v="0"/>
    <x v="119"/>
    <x v="0"/>
    <x v="0"/>
    <x v="4"/>
    <s v="Chuleta"/>
    <s v="Chuleta Cazuela"/>
    <s v="1022414"/>
    <x v="115"/>
    <s v="Cerdo"/>
    <n v="72000"/>
    <n v="120000"/>
    <n v="120000"/>
    <n v="0.858833333333333"/>
    <n v="0.858833333333333"/>
    <n v="0.73326666666666596"/>
  </r>
  <r>
    <x v="0"/>
    <x v="120"/>
    <x v="0"/>
    <x v="0"/>
    <x v="4"/>
    <s v="Cueros"/>
    <s v="Cuero Forro"/>
    <s v="1023034"/>
    <x v="116"/>
    <s v="Cerdo"/>
    <m/>
    <m/>
    <n v="48000"/>
    <m/>
    <m/>
    <n v="0.30833333333333302"/>
  </r>
  <r>
    <x v="0"/>
    <x v="121"/>
    <x v="0"/>
    <x v="0"/>
    <x v="4"/>
    <s v="Cueros"/>
    <s v="Cuero Mixto"/>
    <s v="1022417"/>
    <x v="117"/>
    <s v="Cerdo"/>
    <n v="48000"/>
    <n v="48000"/>
    <m/>
    <n v="0.63483333333333303"/>
    <n v="0.63483333333333303"/>
    <m/>
  </r>
  <r>
    <x v="0"/>
    <x v="122"/>
    <x v="0"/>
    <x v="0"/>
    <x v="4"/>
    <s v="Cueros"/>
    <s v="Cuero Mixto"/>
    <s v="1023306"/>
    <x v="117"/>
    <s v="Cerdo"/>
    <m/>
    <m/>
    <n v="96000"/>
    <m/>
    <m/>
    <n v="0.63333333333333297"/>
  </r>
  <r>
    <x v="0"/>
    <x v="123"/>
    <x v="0"/>
    <x v="0"/>
    <x v="4"/>
    <s v="Grasas"/>
    <s v="Grasa Gordura"/>
    <s v="1022381"/>
    <x v="118"/>
    <s v="Cerdo"/>
    <n v="48000"/>
    <n v="72000"/>
    <n v="24000"/>
    <n v="0.74683333333333302"/>
    <n v="0.74683333333333302"/>
    <n v="0.59333333333333305"/>
  </r>
  <r>
    <x v="0"/>
    <x v="124"/>
    <x v="0"/>
    <x v="0"/>
    <x v="4"/>
    <s v="Grasas"/>
    <s v="Grasa Gordura"/>
    <s v="1022541"/>
    <x v="119"/>
    <s v="Cerdo"/>
    <n v="48000"/>
    <n v="96000"/>
    <n v="72000"/>
    <n v="0.69083333333333297"/>
    <n v="0.69083333333333297"/>
    <n v="0.59666666666666701"/>
  </r>
  <r>
    <x v="0"/>
    <x v="125"/>
    <x v="0"/>
    <x v="0"/>
    <x v="4"/>
    <s v="Grasas"/>
    <s v="Grasa Gordura"/>
    <s v="1022856"/>
    <x v="120"/>
    <s v="Cerdo"/>
    <n v="120000"/>
    <n v="120000"/>
    <n v="72000"/>
    <n v="0.72443333333333404"/>
    <n v="0.72443333333333404"/>
    <n v="0.59"/>
  </r>
  <r>
    <x v="0"/>
    <x v="126"/>
    <x v="0"/>
    <x v="0"/>
    <x v="4"/>
    <s v="Grasas"/>
    <s v="Grasa Interior"/>
    <s v="1022073"/>
    <x v="36"/>
    <s v="Cerdo"/>
    <m/>
    <m/>
    <n v="24000"/>
    <m/>
    <m/>
    <n v="0.65333333333333299"/>
  </r>
  <r>
    <x v="0"/>
    <x v="127"/>
    <x v="0"/>
    <x v="0"/>
    <x v="4"/>
    <s v="Grasas"/>
    <s v="Grasa Interior"/>
    <s v="1022945"/>
    <x v="36"/>
    <s v="Cerdo"/>
    <m/>
    <m/>
    <n v="24000"/>
    <m/>
    <m/>
    <n v="0.58333333333333304"/>
  </r>
  <r>
    <x v="0"/>
    <x v="128"/>
    <x v="0"/>
    <x v="0"/>
    <x v="4"/>
    <s v="Grasas"/>
    <s v="Grasa Lomo Tocino"/>
    <s v="1021992"/>
    <x v="37"/>
    <s v="Cerdo"/>
    <m/>
    <m/>
    <n v="120000"/>
    <m/>
    <m/>
    <n v="0.85533333333333295"/>
  </r>
  <r>
    <x v="0"/>
    <x v="129"/>
    <x v="0"/>
    <x v="0"/>
    <x v="4"/>
    <s v="Huesos"/>
    <s v="Huesos Cuarto Centra"/>
    <s v="1022186"/>
    <x v="121"/>
    <s v="Cerdo"/>
    <n v="96000"/>
    <n v="96000"/>
    <n v="48000"/>
    <n v="0.97083333333333299"/>
    <n v="0.97083333333333299"/>
    <n v="0.63333333333333297"/>
  </r>
  <r>
    <x v="0"/>
    <x v="130"/>
    <x v="0"/>
    <x v="0"/>
    <x v="4"/>
    <s v="Huesos"/>
    <s v="Huesos Cuarto Centra"/>
    <s v="1022378"/>
    <x v="122"/>
    <s v="Cerdo"/>
    <n v="72000"/>
    <n v="72000"/>
    <n v="48000"/>
    <n v="2.4268333333333301"/>
    <n v="2.4268333333333301"/>
    <n v="2.1333333333333302"/>
  </r>
  <r>
    <x v="0"/>
    <x v="131"/>
    <x v="0"/>
    <x v="0"/>
    <x v="4"/>
    <s v="Huesos"/>
    <s v="Huesos Cuarto Delant"/>
    <s v="1022096"/>
    <x v="123"/>
    <s v="Cerdo"/>
    <n v="212695"/>
    <n v="312000"/>
    <n v="192000"/>
    <n v="1.53083053198242"/>
    <n v="1.53083012820513"/>
    <n v="1.1818854166666699"/>
  </r>
  <r>
    <x v="0"/>
    <x v="132"/>
    <x v="0"/>
    <x v="0"/>
    <x v="4"/>
    <s v="Huesos"/>
    <s v="Huesos Cuarto Delant"/>
    <s v="1022637"/>
    <x v="124"/>
    <s v="Cerdo"/>
    <n v="24000"/>
    <n v="24000"/>
    <m/>
    <n v="1.4748333333333301"/>
    <n v="1.4748333333333301"/>
    <m/>
  </r>
  <r>
    <x v="0"/>
    <x v="133"/>
    <x v="0"/>
    <x v="0"/>
    <x v="4"/>
    <s v="Lomo"/>
    <s v="Lomo Centro"/>
    <s v="1022943"/>
    <x v="125"/>
    <s v="Cerdo"/>
    <m/>
    <n v="72000"/>
    <m/>
    <m/>
    <n v="2.5388333333333302"/>
    <m/>
  </r>
  <r>
    <x v="0"/>
    <x v="134"/>
    <x v="0"/>
    <x v="0"/>
    <x v="4"/>
    <s v="Muestra"/>
    <s v="Muestra"/>
    <s v="1012312"/>
    <x v="126"/>
    <s v="Pollo"/>
    <m/>
    <m/>
    <n v="24000"/>
    <m/>
    <m/>
    <n v="0.32333333333333297"/>
  </r>
  <r>
    <x v="0"/>
    <x v="135"/>
    <x v="0"/>
    <x v="0"/>
    <x v="4"/>
    <s v="Patas"/>
    <s v="Patas Garras"/>
    <s v="1011967"/>
    <x v="127"/>
    <s v="Pollo"/>
    <n v="360000"/>
    <n v="360000"/>
    <m/>
    <n v="4.48034444444444"/>
    <n v="4.48034444444444"/>
    <m/>
  </r>
  <r>
    <x v="0"/>
    <x v="136"/>
    <x v="0"/>
    <x v="0"/>
    <x v="4"/>
    <s v="Patas"/>
    <s v="Patas Garras"/>
    <s v="1011968"/>
    <x v="128"/>
    <s v="Pollo"/>
    <n v="24000"/>
    <n v="24000"/>
    <m/>
    <n v="4.1950833333333302"/>
    <n v="4.1950833333333302"/>
    <m/>
  </r>
  <r>
    <x v="0"/>
    <x v="137"/>
    <x v="0"/>
    <x v="0"/>
    <x v="4"/>
    <s v="Patas"/>
    <s v="Patas Garras"/>
    <s v="1011969"/>
    <x v="129"/>
    <s v="Pollo"/>
    <n v="129741"/>
    <n v="129741"/>
    <m/>
    <n v="4.1237542488496297"/>
    <n v="4.1237542488496297"/>
    <m/>
  </r>
  <r>
    <x v="0"/>
    <x v="138"/>
    <x v="0"/>
    <x v="0"/>
    <x v="4"/>
    <s v="Patas"/>
    <s v="Patas Garras"/>
    <s v="1012005"/>
    <x v="130"/>
    <s v="Pollo"/>
    <n v="1024"/>
    <n v="1024"/>
    <m/>
    <n v="4.62109375"/>
    <n v="4.62109375"/>
    <m/>
  </r>
  <r>
    <x v="0"/>
    <x v="139"/>
    <x v="0"/>
    <x v="0"/>
    <x v="4"/>
    <s v="Patas"/>
    <s v="Patas Garras"/>
    <s v="1012448"/>
    <x v="131"/>
    <s v="Pollo"/>
    <n v="72000"/>
    <n v="72000"/>
    <n v="48000"/>
    <n v="3.5668194444444401"/>
    <n v="3.5668194444444401"/>
    <n v="3.5333333333333301"/>
  </r>
  <r>
    <x v="0"/>
    <x v="140"/>
    <x v="0"/>
    <x v="0"/>
    <x v="4"/>
    <s v="Patas"/>
    <s v="Patas Garras"/>
    <s v="1012502"/>
    <x v="132"/>
    <s v="Pollo"/>
    <n v="12000"/>
    <n v="12000"/>
    <m/>
    <n v="3.7687499999999998"/>
    <n v="3.7687499999999998"/>
    <m/>
  </r>
  <r>
    <x v="0"/>
    <x v="141"/>
    <x v="0"/>
    <x v="0"/>
    <x v="4"/>
    <s v="Patas"/>
    <s v="Patas Garras"/>
    <s v="1012503"/>
    <x v="133"/>
    <s v="Pollo"/>
    <n v="228000"/>
    <n v="228000"/>
    <m/>
    <n v="3.7687192982456099"/>
    <n v="3.7687192982456099"/>
    <m/>
  </r>
  <r>
    <x v="0"/>
    <x v="142"/>
    <x v="0"/>
    <x v="0"/>
    <x v="4"/>
    <s v="Patas"/>
    <s v="Patas Garras"/>
    <s v="1012504"/>
    <x v="131"/>
    <s v="Pollo"/>
    <n v="48000"/>
    <n v="48000"/>
    <n v="24000"/>
    <n v="3.69585416666667"/>
    <n v="3.69585416666667"/>
    <n v="3.5333333333333301"/>
  </r>
  <r>
    <x v="0"/>
    <x v="143"/>
    <x v="0"/>
    <x v="0"/>
    <x v="4"/>
    <s v="Patas"/>
    <s v="Patas Garras"/>
    <s v="1012525"/>
    <x v="127"/>
    <s v="Pollo"/>
    <n v="12000"/>
    <n v="12000"/>
    <m/>
    <n v="4.0524166666666703"/>
    <n v="4.0524166666666703"/>
    <m/>
  </r>
  <r>
    <x v="0"/>
    <x v="144"/>
    <x v="0"/>
    <x v="0"/>
    <x v="4"/>
    <s v="Patas"/>
    <s v="Patas Garras"/>
    <s v="1012527"/>
    <x v="134"/>
    <s v="Pollo"/>
    <n v="24000"/>
    <n v="24000"/>
    <m/>
    <n v="3.7671666666666699"/>
    <n v="3.7671666666666699"/>
    <m/>
  </r>
  <r>
    <x v="0"/>
    <x v="145"/>
    <x v="0"/>
    <x v="0"/>
    <x v="4"/>
    <s v="Patas"/>
    <s v="Patas Garras"/>
    <s v="1012598"/>
    <x v="135"/>
    <s v="Pollo"/>
    <n v="5420"/>
    <n v="5420"/>
    <m/>
    <n v="0.92380073800738005"/>
    <n v="0.92380073800738005"/>
    <m/>
  </r>
  <r>
    <x v="0"/>
    <x v="146"/>
    <x v="0"/>
    <x v="0"/>
    <x v="4"/>
    <s v="Pernil"/>
    <s v="Pernil Mano"/>
    <s v="1021731"/>
    <x v="136"/>
    <s v="Cerdo"/>
    <n v="168000"/>
    <n v="168000"/>
    <n v="120000"/>
    <n v="2.2028333333333299"/>
    <n v="2.2028333333333299"/>
    <n v="1.8511916666666699"/>
  </r>
  <r>
    <x v="0"/>
    <x v="147"/>
    <x v="0"/>
    <x v="0"/>
    <x v="4"/>
    <s v="Pernil"/>
    <s v="Pernil Mano"/>
    <s v="1022125"/>
    <x v="137"/>
    <s v="Cerdo"/>
    <m/>
    <m/>
    <n v="72000"/>
    <m/>
    <m/>
    <n v="2.5163194444444401"/>
  </r>
  <r>
    <x v="0"/>
    <x v="148"/>
    <x v="0"/>
    <x v="0"/>
    <x v="4"/>
    <s v="Pernil"/>
    <s v="Pernil Mano"/>
    <s v="1022291"/>
    <x v="138"/>
    <s v="Cerdo"/>
    <n v="48000"/>
    <n v="72000"/>
    <n v="24000"/>
    <n v="1.86683333333333"/>
    <n v="1.86683333333333"/>
    <n v="1.632625"/>
  </r>
  <r>
    <x v="0"/>
    <x v="149"/>
    <x v="0"/>
    <x v="0"/>
    <x v="4"/>
    <s v="Pernil"/>
    <s v="Pernil Pierna"/>
    <s v="1022183"/>
    <x v="139"/>
    <s v="Cerdo"/>
    <n v="120000"/>
    <n v="240000"/>
    <n v="288000"/>
    <n v="1.9228333333333301"/>
    <n v="1.9228291666666699"/>
    <n v="1.6123333333333301"/>
  </r>
  <r>
    <x v="0"/>
    <x v="150"/>
    <x v="0"/>
    <x v="0"/>
    <x v="4"/>
    <s v="Recortes"/>
    <s v="Recortes No Magro"/>
    <s v="1022373"/>
    <x v="140"/>
    <s v="Cerdo"/>
    <n v="0"/>
    <n v="96000"/>
    <n v="48000"/>
    <n v="0"/>
    <n v="0.97083333333333299"/>
    <n v="0.78333333333333299"/>
  </r>
  <r>
    <x v="0"/>
    <x v="151"/>
    <x v="0"/>
    <x v="0"/>
    <x v="4"/>
    <s v="Subprod"/>
    <s v="Subprod Patas-Manos"/>
    <s v="1021735"/>
    <x v="141"/>
    <s v="Cerdo"/>
    <n v="120000"/>
    <n v="120000"/>
    <n v="120000"/>
    <n v="4.4428333333333301"/>
    <n v="4.4428333333333301"/>
    <n v="3.9833333333333298"/>
  </r>
  <r>
    <x v="0"/>
    <x v="152"/>
    <x v="0"/>
    <x v="0"/>
    <x v="4"/>
    <s v="Subprod"/>
    <s v="Subprod Patas-Manos"/>
    <s v="1021738"/>
    <x v="142"/>
    <s v="Cerdo"/>
    <m/>
    <m/>
    <n v="48000"/>
    <m/>
    <m/>
    <n v="3.68333333333333"/>
  </r>
  <r>
    <x v="0"/>
    <x v="153"/>
    <x v="0"/>
    <x v="0"/>
    <x v="4"/>
    <s v="Subprod"/>
    <s v="Subprod Patas-Manos"/>
    <s v="1022748"/>
    <x v="143"/>
    <s v="Cerdo"/>
    <m/>
    <m/>
    <n v="72000"/>
    <m/>
    <m/>
    <n v="4.4727638888888901"/>
  </r>
  <r>
    <x v="0"/>
    <x v="154"/>
    <x v="0"/>
    <x v="0"/>
    <x v="4"/>
    <s v="Subprod"/>
    <s v="Subprod Visceras"/>
    <s v="1021115"/>
    <x v="144"/>
    <s v="Cerdo"/>
    <n v="24000"/>
    <n v="24000"/>
    <n v="24000"/>
    <n v="0.29883333333333301"/>
    <n v="0.29883333333333301"/>
    <n v="0.26333333333333298"/>
  </r>
  <r>
    <x v="0"/>
    <x v="155"/>
    <x v="0"/>
    <x v="0"/>
    <x v="5"/>
    <s v="Filete"/>
    <s v="Filete c/Cabeza"/>
    <s v="1020636"/>
    <x v="145"/>
    <s v="Cerdo"/>
    <n v="12000"/>
    <n v="12000"/>
    <n v="12000"/>
    <n v="5.3591666666666704"/>
    <n v="5.3591666666666704"/>
    <n v="4.7656612416666704"/>
  </r>
  <r>
    <x v="0"/>
    <x v="156"/>
    <x v="0"/>
    <x v="0"/>
    <x v="5"/>
    <s v="Filete"/>
    <s v="Filete c/Cabeza"/>
    <s v="1020704"/>
    <x v="146"/>
    <s v="Cerdo"/>
    <n v="500"/>
    <n v="500"/>
    <n v="500"/>
    <n v="5.7480000000000002"/>
    <n v="5.7480000000000002"/>
    <n v="5.1469431999999999"/>
  </r>
  <r>
    <x v="0"/>
    <x v="157"/>
    <x v="0"/>
    <x v="0"/>
    <x v="5"/>
    <s v="Filete"/>
    <s v="Filete c/Cabeza"/>
    <s v="1021609"/>
    <x v="147"/>
    <s v="Cerdo"/>
    <n v="8000"/>
    <n v="8000"/>
    <n v="8000"/>
    <n v="5.3592500000000003"/>
    <n v="5.3592500000000003"/>
    <n v="4.8251079875"/>
  </r>
  <r>
    <x v="0"/>
    <x v="158"/>
    <x v="0"/>
    <x v="0"/>
    <x v="5"/>
    <s v="Filete"/>
    <s v="Filete c/Cabeza"/>
    <s v="1022931"/>
    <x v="148"/>
    <s v="Cerdo"/>
    <n v="5000"/>
    <n v="0"/>
    <m/>
    <n v="5.3592000000000004"/>
    <n v="0"/>
    <m/>
  </r>
  <r>
    <x v="0"/>
    <x v="159"/>
    <x v="0"/>
    <x v="0"/>
    <x v="5"/>
    <s v="Huesos"/>
    <s v="Huesos Cuarto Centra"/>
    <s v="1022869"/>
    <x v="149"/>
    <s v="Cerdo"/>
    <n v="800"/>
    <n v="800"/>
    <n v="800"/>
    <n v="3.2149999999999999"/>
    <n v="3.2149999999999999"/>
    <n v="2.7670566249999999"/>
  </r>
  <r>
    <x v="0"/>
    <x v="160"/>
    <x v="0"/>
    <x v="0"/>
    <x v="5"/>
    <s v="Lomo"/>
    <s v="Lomo CC Loin"/>
    <s v="1022313"/>
    <x v="150"/>
    <s v="Cerdo"/>
    <n v="3000"/>
    <n v="3000"/>
    <n v="3000"/>
    <n v="4.8719999999999999"/>
    <n v="4.8719999999999999"/>
    <n v="4.3859118333333296"/>
  </r>
  <r>
    <x v="0"/>
    <x v="161"/>
    <x v="0"/>
    <x v="0"/>
    <x v="5"/>
    <s v="Lomo"/>
    <s v="Lomo CC Loin"/>
    <s v="1022326"/>
    <x v="151"/>
    <s v="Cerdo"/>
    <n v="35000"/>
    <n v="35000"/>
    <n v="35000"/>
    <n v="3.8976000000000002"/>
    <n v="3.8976000000000002"/>
    <n v="3.4075951028571398"/>
  </r>
  <r>
    <x v="0"/>
    <x v="162"/>
    <x v="0"/>
    <x v="0"/>
    <x v="5"/>
    <s v="Lomo"/>
    <s v="Lomo CC Loin"/>
    <s v="1022587"/>
    <x v="152"/>
    <s v="Cerdo"/>
    <n v="6000"/>
    <n v="6000"/>
    <n v="6000"/>
    <n v="4.8719999999999999"/>
    <n v="4.8719999999999999"/>
    <n v="4.3738127666666697"/>
  </r>
  <r>
    <x v="0"/>
    <x v="163"/>
    <x v="0"/>
    <x v="0"/>
    <x v="5"/>
    <s v="Lomo"/>
    <s v="Lomo CC Loin"/>
    <s v="1022664"/>
    <x v="153"/>
    <s v="Cerdo"/>
    <n v="20000"/>
    <n v="20000"/>
    <n v="20000"/>
    <n v="3.8976000000000002"/>
    <n v="3.8976000000000002"/>
    <n v="3.4616157150000002"/>
  </r>
  <r>
    <x v="0"/>
    <x v="164"/>
    <x v="0"/>
    <x v="0"/>
    <x v="5"/>
    <s v="Lomo"/>
    <s v="Lomo CC Loin"/>
    <s v="1023301"/>
    <x v="154"/>
    <s v="Cerdo"/>
    <n v="23500"/>
    <n v="23500"/>
    <n v="23500"/>
    <n v="4.7258297872340398"/>
    <n v="4.7258297872340398"/>
    <n v="4.2540320127659603"/>
  </r>
  <r>
    <x v="0"/>
    <x v="165"/>
    <x v="0"/>
    <x v="0"/>
    <x v="5"/>
    <s v="Lomo"/>
    <s v="Lomo Centro"/>
    <s v="1020105"/>
    <x v="155"/>
    <s v="Cerdo"/>
    <n v="45000"/>
    <n v="35000"/>
    <n v="35000"/>
    <n v="4.8232888888888903"/>
    <n v="4.82328571428571"/>
    <n v="4.30168504285714"/>
  </r>
  <r>
    <x v="0"/>
    <x v="166"/>
    <x v="0"/>
    <x v="0"/>
    <x v="5"/>
    <s v="Lomo"/>
    <s v="Lomo Centro"/>
    <s v="1020678"/>
    <x v="156"/>
    <s v="Cerdo"/>
    <n v="500"/>
    <n v="500"/>
    <n v="500"/>
    <n v="6.2359999999999998"/>
    <n v="6.2359999999999998"/>
    <n v="5.6139672000000003"/>
  </r>
  <r>
    <x v="0"/>
    <x v="167"/>
    <x v="0"/>
    <x v="0"/>
    <x v="5"/>
    <s v="Lomo"/>
    <s v="Lomo Centro"/>
    <s v="1022472"/>
    <x v="157"/>
    <s v="Cerdo"/>
    <n v="5000"/>
    <n v="5000"/>
    <n v="5000"/>
    <n v="4.9207999999999998"/>
    <n v="4.9207999999999998"/>
    <n v="4.4052703600000003"/>
  </r>
  <r>
    <x v="0"/>
    <x v="168"/>
    <x v="0"/>
    <x v="0"/>
    <x v="5"/>
    <s v="Lomo"/>
    <s v="Lomo MM Loin"/>
    <s v="1020110"/>
    <x v="158"/>
    <s v="Cerdo"/>
    <n v="258000"/>
    <n v="258000"/>
    <n v="258000"/>
    <n v="4.2873604651162802"/>
    <n v="4.2873604651162802"/>
    <n v="3.7760780631782902"/>
  </r>
  <r>
    <x v="0"/>
    <x v="169"/>
    <x v="0"/>
    <x v="0"/>
    <x v="5"/>
    <s v="Lomo"/>
    <s v="Lomo MM Loin"/>
    <s v="1020589"/>
    <x v="159"/>
    <s v="Cerdo"/>
    <n v="80000"/>
    <n v="80000"/>
    <n v="80000"/>
    <n v="4.6771250000000002"/>
    <n v="4.6771250000000002"/>
    <n v="4.2038360099999998"/>
  </r>
  <r>
    <x v="0"/>
    <x v="170"/>
    <x v="0"/>
    <x v="0"/>
    <x v="5"/>
    <s v="Lomo"/>
    <s v="Lomo MM Loin"/>
    <s v="1020681"/>
    <x v="160"/>
    <s v="Cerdo"/>
    <n v="20000"/>
    <n v="20000"/>
    <n v="20000"/>
    <n v="4.7745499999999996"/>
    <n v="4.7745499999999996"/>
    <n v="4.2562098449999999"/>
  </r>
  <r>
    <x v="0"/>
    <x v="171"/>
    <x v="0"/>
    <x v="0"/>
    <x v="5"/>
    <s v="Lomo"/>
    <s v="Lomo MM Loin"/>
    <s v="1021603"/>
    <x v="161"/>
    <s v="Cerdo"/>
    <n v="5000"/>
    <n v="5000"/>
    <n v="5000"/>
    <n v="4.8231999999999999"/>
    <n v="4.8231999999999999"/>
    <n v="4.3181570799999998"/>
  </r>
  <r>
    <x v="0"/>
    <x v="172"/>
    <x v="0"/>
    <x v="0"/>
    <x v="5"/>
    <s v="Lomo"/>
    <s v="Lomo MM Loin"/>
    <s v="1022370"/>
    <x v="162"/>
    <s v="Cerdo"/>
    <n v="15000"/>
    <n v="15000"/>
    <n v="15000"/>
    <n v="4.4822666666666704"/>
    <n v="4.4822666666666704"/>
    <n v="3.9805930799999998"/>
  </r>
  <r>
    <x v="0"/>
    <x v="173"/>
    <x v="0"/>
    <x v="0"/>
    <x v="5"/>
    <s v="Lomo"/>
    <s v="Lomo MM Loin"/>
    <s v="1022919"/>
    <x v="163"/>
    <s v="Cerdo"/>
    <n v="24000"/>
    <n v="24000"/>
    <n v="24000"/>
    <n v="4.6771250000000002"/>
    <n v="4.6771250000000002"/>
    <n v="4.2315227083333298"/>
  </r>
  <r>
    <x v="0"/>
    <x v="174"/>
    <x v="0"/>
    <x v="0"/>
    <x v="5"/>
    <s v="Lomo"/>
    <s v="Lomo Vetado"/>
    <s v="1020592"/>
    <x v="164"/>
    <s v="Cerdo"/>
    <n v="0"/>
    <n v="140000"/>
    <n v="155500"/>
    <n v="0"/>
    <n v="0"/>
    <n v="3.8895163003215401"/>
  </r>
  <r>
    <x v="0"/>
    <x v="175"/>
    <x v="0"/>
    <x v="0"/>
    <x v="5"/>
    <s v="Lomo"/>
    <s v="Lomo Vetado"/>
    <s v="1020620"/>
    <x v="165"/>
    <s v="Cerdo"/>
    <n v="10000"/>
    <n v="10000"/>
    <n v="10000"/>
    <n v="4.3848000000000003"/>
    <n v="4.3848000000000003"/>
    <n v="3.8433896700000001"/>
  </r>
  <r>
    <x v="0"/>
    <x v="176"/>
    <x v="0"/>
    <x v="0"/>
    <x v="5"/>
    <s v="Lomo"/>
    <s v="Lomo Vetado"/>
    <s v="1020758"/>
    <x v="166"/>
    <s v="Cerdo"/>
    <n v="7000"/>
    <n v="7000"/>
    <n v="7000"/>
    <n v="4.6771428571428597"/>
    <n v="4.6771428571428597"/>
    <n v="4.1989812571428597"/>
  </r>
  <r>
    <x v="0"/>
    <x v="177"/>
    <x v="0"/>
    <x v="0"/>
    <x v="5"/>
    <s v="Lomo"/>
    <s v="Lomo Vetado"/>
    <s v="1022499"/>
    <x v="167"/>
    <s v="Cerdo"/>
    <n v="10000"/>
    <n v="10000"/>
    <n v="10000"/>
    <n v="4.9694000000000003"/>
    <n v="4.9694000000000003"/>
    <n v="4.4666126300000002"/>
  </r>
  <r>
    <x v="0"/>
    <x v="178"/>
    <x v="0"/>
    <x v="0"/>
    <x v="5"/>
    <s v="Lomo"/>
    <s v="Lomo Vetado"/>
    <s v="1022600"/>
    <x v="168"/>
    <s v="Cerdo"/>
    <n v="13000"/>
    <n v="13000"/>
    <n v="13000"/>
    <n v="4.5796923076923104"/>
    <n v="4.5796923076923104"/>
    <n v="4.0537924538461496"/>
  </r>
  <r>
    <x v="0"/>
    <x v="179"/>
    <x v="0"/>
    <x v="0"/>
    <x v="5"/>
    <s v="Lomo"/>
    <s v="Lomo Vetado"/>
    <s v="1023051"/>
    <x v="169"/>
    <s v="Cerdo"/>
    <m/>
    <n v="5000"/>
    <m/>
    <m/>
    <n v="4.3848000000000003"/>
    <m/>
  </r>
  <r>
    <x v="0"/>
    <x v="180"/>
    <x v="0"/>
    <x v="0"/>
    <x v="5"/>
    <s v="Lomo"/>
    <s v="Lomo Vetado"/>
    <s v="1023055"/>
    <x v="170"/>
    <s v="Cerdo"/>
    <n v="150000"/>
    <n v="5000"/>
    <m/>
    <n v="4.3848000000000003"/>
    <n v="4.3848000000000003"/>
    <m/>
  </r>
  <r>
    <x v="0"/>
    <x v="181"/>
    <x v="0"/>
    <x v="0"/>
    <x v="5"/>
    <s v="Lomo"/>
    <s v="Lomo Vetado"/>
    <s v="1023163"/>
    <x v="171"/>
    <s v="Cerdo"/>
    <n v="5000"/>
    <n v="10000"/>
    <n v="5000"/>
    <n v="4.3848000000000003"/>
    <n v="2.1924000000000001"/>
    <n v="3.9261472999999998"/>
  </r>
  <r>
    <x v="0"/>
    <x v="182"/>
    <x v="0"/>
    <x v="0"/>
    <x v="5"/>
    <s v="Paleta"/>
    <s v="Paleta Pulpa"/>
    <s v="1020326"/>
    <x v="172"/>
    <s v="Cerdo"/>
    <n v="96000"/>
    <n v="288000"/>
    <n v="288000"/>
    <n v="3.01089583333333"/>
    <n v="3.01089583333333"/>
    <n v="2.5084390989583301"/>
  </r>
  <r>
    <x v="0"/>
    <x v="183"/>
    <x v="0"/>
    <x v="0"/>
    <x v="5"/>
    <s v="Panceta"/>
    <s v="Panceta c/Cuero"/>
    <s v="1020715"/>
    <x v="173"/>
    <s v="Cerdo"/>
    <n v="2000"/>
    <n v="2000"/>
    <n v="2000"/>
    <n v="5.2130000000000001"/>
    <n v="5.2130000000000001"/>
    <n v="4.6666102"/>
  </r>
  <r>
    <x v="0"/>
    <x v="184"/>
    <x v="0"/>
    <x v="0"/>
    <x v="5"/>
    <s v="Panceta"/>
    <s v="Panceta c/Cuero"/>
    <s v="1020914"/>
    <x v="174"/>
    <s v="Cerdo"/>
    <n v="2000"/>
    <n v="2000"/>
    <n v="2000"/>
    <n v="6.48"/>
    <n v="6.48"/>
    <n v="5.8329602999999999"/>
  </r>
  <r>
    <x v="0"/>
    <x v="185"/>
    <x v="0"/>
    <x v="0"/>
    <x v="5"/>
    <s v="Panceta"/>
    <s v="Panceta s/Cuero"/>
    <s v="1020637"/>
    <x v="175"/>
    <s v="Cerdo"/>
    <n v="160000"/>
    <n v="172000"/>
    <n v="177300"/>
    <n v="5.3592000000000004"/>
    <n v="5.3591976744186001"/>
    <n v="4.9781915510434303"/>
  </r>
  <r>
    <x v="0"/>
    <x v="186"/>
    <x v="0"/>
    <x v="0"/>
    <x v="5"/>
    <s v="Panceta"/>
    <s v="Panceta s/Cuero"/>
    <s v="1020731"/>
    <x v="176"/>
    <s v="Cerdo"/>
    <n v="10000"/>
    <n v="10000"/>
    <n v="10000"/>
    <n v="5.7976999999999999"/>
    <n v="5.7976999999999999"/>
    <n v="5.1416195800000004"/>
  </r>
  <r>
    <x v="0"/>
    <x v="187"/>
    <x v="0"/>
    <x v="0"/>
    <x v="5"/>
    <s v="Panceta"/>
    <s v="Panceta s/Cuero"/>
    <s v="1020802"/>
    <x v="177"/>
    <s v="Cerdo"/>
    <n v="62500"/>
    <n v="62500"/>
    <n v="62500"/>
    <n v="5.2617599999999998"/>
    <n v="5.2617599999999998"/>
    <n v="4.6624481264000002"/>
  </r>
  <r>
    <x v="0"/>
    <x v="188"/>
    <x v="0"/>
    <x v="0"/>
    <x v="5"/>
    <s v="Panceta"/>
    <s v="Panceta s/Cuero"/>
    <s v="1021533"/>
    <x v="178"/>
    <s v="Cerdo"/>
    <n v="15000"/>
    <n v="15000"/>
    <n v="15000"/>
    <n v="5.8464"/>
    <n v="5.8464"/>
    <n v="5.16146204"/>
  </r>
  <r>
    <x v="0"/>
    <x v="189"/>
    <x v="0"/>
    <x v="0"/>
    <x v="5"/>
    <s v="Panceta"/>
    <s v="Panceta s/Cuero"/>
    <s v="1022371"/>
    <x v="179"/>
    <s v="Cerdo"/>
    <n v="20000"/>
    <n v="20000"/>
    <n v="20000"/>
    <n v="5.2617500000000001"/>
    <n v="5.2617500000000001"/>
    <n v="4.561348315"/>
  </r>
  <r>
    <x v="0"/>
    <x v="190"/>
    <x v="0"/>
    <x v="0"/>
    <x v="5"/>
    <s v="Panceta"/>
    <s v="Panceta s/Cuero"/>
    <s v="1022901"/>
    <x v="180"/>
    <s v="Cerdo"/>
    <n v="10000"/>
    <n v="10000"/>
    <n v="10000"/>
    <n v="5.3592000000000004"/>
    <n v="5.3592000000000004"/>
    <n v="4.9811859500000004"/>
  </r>
  <r>
    <x v="0"/>
    <x v="191"/>
    <x v="0"/>
    <x v="0"/>
    <x v="5"/>
    <s v="Panceta"/>
    <s v="Panceta s/Cuero"/>
    <s v="1022990"/>
    <x v="181"/>
    <s v="Cerdo"/>
    <n v="25000"/>
    <n v="25000"/>
    <n v="25000"/>
    <n v="5.3592000000000004"/>
    <n v="5.3592000000000004"/>
    <n v="4.982986296"/>
  </r>
  <r>
    <x v="0"/>
    <x v="192"/>
    <x v="0"/>
    <x v="0"/>
    <x v="5"/>
    <s v="Panceta"/>
    <s v="Panceta s/Cuero"/>
    <s v="1023194"/>
    <x v="182"/>
    <s v="Cerdo"/>
    <n v="6000"/>
    <n v="6000"/>
    <n v="6000"/>
    <n v="3.6539999999999999"/>
    <n v="3.6539999999999999"/>
    <n v="3.2352905500000002"/>
  </r>
  <r>
    <x v="0"/>
    <x v="193"/>
    <x v="0"/>
    <x v="0"/>
    <x v="5"/>
    <s v="Pierna"/>
    <s v="Pierna Pulpa Fina"/>
    <s v="1020284"/>
    <x v="183"/>
    <s v="Cerdo"/>
    <n v="7000"/>
    <n v="7000"/>
    <n v="7000"/>
    <n v="4.57"/>
    <n v="4.57"/>
    <n v="4.0609654714285703"/>
  </r>
  <r>
    <x v="0"/>
    <x v="194"/>
    <x v="0"/>
    <x v="0"/>
    <x v="5"/>
    <s v="Pierna"/>
    <s v="Pierna Pulpa Fina"/>
    <s v="1020662"/>
    <x v="184"/>
    <s v="Cerdo"/>
    <n v="15000"/>
    <n v="10000"/>
    <n v="10000"/>
    <n v="4.6186666666666696"/>
    <n v="4.6186999999999996"/>
    <n v="4.1584493800000004"/>
  </r>
  <r>
    <x v="0"/>
    <x v="195"/>
    <x v="0"/>
    <x v="0"/>
    <x v="5"/>
    <s v="Pierna"/>
    <s v="Pierna Pulpa Fina"/>
    <s v="1020664"/>
    <x v="185"/>
    <s v="Cerdo"/>
    <n v="3000"/>
    <n v="3000"/>
    <n v="3000"/>
    <n v="4.6186666666666696"/>
    <n v="4.6186666666666696"/>
    <n v="4.1584494000000003"/>
  </r>
  <r>
    <x v="0"/>
    <x v="196"/>
    <x v="0"/>
    <x v="0"/>
    <x v="5"/>
    <s v="Pierna"/>
    <s v="Pierna Pulpa Fina"/>
    <s v="1020665"/>
    <x v="186"/>
    <s v="Cerdo"/>
    <n v="7000"/>
    <n v="7000"/>
    <n v="7000"/>
    <n v="4.57"/>
    <n v="4.57"/>
    <n v="4.0609654714285703"/>
  </r>
  <r>
    <x v="0"/>
    <x v="197"/>
    <x v="0"/>
    <x v="0"/>
    <x v="5"/>
    <s v="Pierna"/>
    <s v="Pierna Pulpa Fina"/>
    <s v="1020990"/>
    <x v="187"/>
    <s v="Cerdo"/>
    <n v="9000"/>
    <n v="8000"/>
    <n v="8000"/>
    <n v="4.5698888888888902"/>
    <n v="4.5698749999999997"/>
    <n v="4.0781418250000003"/>
  </r>
  <r>
    <x v="0"/>
    <x v="198"/>
    <x v="0"/>
    <x v="0"/>
    <x v="5"/>
    <s v="Pierna"/>
    <s v="Pierna Pulpa Fina"/>
    <s v="1020991"/>
    <x v="188"/>
    <s v="Cerdo"/>
    <n v="10000"/>
    <n v="10000"/>
    <n v="10000"/>
    <n v="4.5698999999999996"/>
    <n v="4.5698999999999996"/>
    <n v="4.0637136800000002"/>
  </r>
  <r>
    <x v="0"/>
    <x v="199"/>
    <x v="0"/>
    <x v="0"/>
    <x v="5"/>
    <s v="Plancha"/>
    <s v="Plancha s/Cuero"/>
    <s v="1022987"/>
    <x v="189"/>
    <s v="Cerdo"/>
    <n v="48000"/>
    <n v="48000"/>
    <n v="48000"/>
    <n v="1.6564791666666701"/>
    <n v="1.6564791666666701"/>
    <n v="1.3187347916666701"/>
  </r>
  <r>
    <x v="0"/>
    <x v="200"/>
    <x v="0"/>
    <x v="0"/>
    <x v="5"/>
    <s v="Prolijado"/>
    <s v="Prolijado Malaya"/>
    <s v="1020774"/>
    <x v="190"/>
    <s v="Cerdo"/>
    <n v="10000"/>
    <n v="10000"/>
    <n v="10000"/>
    <n v="6.8208000000000002"/>
    <n v="6.8208000000000002"/>
    <n v="6.0208588000000001"/>
  </r>
  <r>
    <x v="0"/>
    <x v="201"/>
    <x v="0"/>
    <x v="0"/>
    <x v="5"/>
    <s v="Subprod"/>
    <s v="Subprod Tripa"/>
    <s v="1020810"/>
    <x v="191"/>
    <s v="Cerdo"/>
    <n v="3000"/>
    <n v="3000"/>
    <n v="3000"/>
    <n v="4.6769999999999996"/>
    <n v="4.6769999999999996"/>
    <n v="3.3853189666666701"/>
  </r>
  <r>
    <x v="0"/>
    <x v="202"/>
    <x v="0"/>
    <x v="0"/>
    <x v="5"/>
    <s v="Subprod"/>
    <s v="Subprod Visceras"/>
    <s v="1021136"/>
    <x v="192"/>
    <s v="Cerdo"/>
    <n v="4000"/>
    <n v="4000"/>
    <n v="4000"/>
    <n v="3.1179999999999999"/>
    <n v="3.1179999999999999"/>
    <n v="2.8614294"/>
  </r>
  <r>
    <x v="0"/>
    <x v="203"/>
    <x v="0"/>
    <x v="1"/>
    <x v="6"/>
    <s v="Ala"/>
    <s v="Ala Centro"/>
    <s v="1012161"/>
    <x v="193"/>
    <s v="Pollo"/>
    <n v="63630"/>
    <n v="63630"/>
    <n v="83461.376000000004"/>
    <n v="6.6042904290428996"/>
    <n v="6.6042904290428996"/>
    <n v="6.4532529669771996"/>
  </r>
  <r>
    <x v="0"/>
    <x v="204"/>
    <x v="0"/>
    <x v="1"/>
    <x v="6"/>
    <s v="Ala"/>
    <s v="Ala Centro"/>
    <s v="1012164"/>
    <x v="194"/>
    <s v="Pollo"/>
    <n v="79833"/>
    <n v="79833"/>
    <n v="79832.895999999993"/>
    <n v="6.4425989252564699"/>
    <n v="6.4425989252564699"/>
    <n v="6.4175113765132599"/>
  </r>
  <r>
    <x v="0"/>
    <x v="205"/>
    <x v="0"/>
    <x v="1"/>
    <x v="6"/>
    <s v="Ala"/>
    <s v="Ala Trutro"/>
    <s v="1012157"/>
    <x v="195"/>
    <s v="Pollo"/>
    <n v="38279"/>
    <n v="38279"/>
    <n v="36105.923000000003"/>
    <n v="5.0463439483790102"/>
    <n v="5.0463439483790102"/>
    <n v="5.2472458604645"/>
  </r>
  <r>
    <x v="0"/>
    <x v="206"/>
    <x v="0"/>
    <x v="1"/>
    <x v="6"/>
    <s v="Ala"/>
    <s v="Ala Trutro-Centro"/>
    <s v="1012148"/>
    <x v="196"/>
    <s v="Pollo"/>
    <n v="95750"/>
    <m/>
    <m/>
    <n v="5.2362610966057401"/>
    <m/>
    <m/>
  </r>
  <r>
    <x v="0"/>
    <x v="207"/>
    <x v="0"/>
    <x v="1"/>
    <x v="6"/>
    <s v="Ala"/>
    <s v="Ala Trutro-Centro"/>
    <s v="1012159"/>
    <x v="197"/>
    <s v="Pollo"/>
    <n v="208049"/>
    <n v="328049"/>
    <n v="421842.67200000002"/>
    <n v="5.1492581074650703"/>
    <n v="5.1492551417623602"/>
    <n v="5.0533440194499804"/>
  </r>
  <r>
    <x v="0"/>
    <x v="208"/>
    <x v="0"/>
    <x v="1"/>
    <x v="6"/>
    <s v="Ala"/>
    <s v="Ala Trutro-Centro"/>
    <s v="1012165"/>
    <x v="198"/>
    <s v="Pollo"/>
    <n v="959811"/>
    <n v="959811"/>
    <n v="858381.99699999997"/>
    <n v="5.0329460695907802"/>
    <n v="5.0329460695907802"/>
    <n v="4.9040661350216999"/>
  </r>
  <r>
    <x v="0"/>
    <x v="209"/>
    <x v="0"/>
    <x v="1"/>
    <x v="6"/>
    <s v="Ala"/>
    <s v="Ala Trutro-Centro"/>
    <s v="1012401"/>
    <x v="199"/>
    <s v="Pollo"/>
    <n v="18144"/>
    <n v="18144"/>
    <m/>
    <n v="5.4781746031746001"/>
    <n v="5.4781746031746001"/>
    <m/>
  </r>
  <r>
    <x v="0"/>
    <x v="210"/>
    <x v="0"/>
    <x v="1"/>
    <x v="6"/>
    <s v="Ala"/>
    <s v="Ala Trutro-Centro"/>
    <s v="1012483"/>
    <x v="200"/>
    <s v="Pollo"/>
    <n v="272158"/>
    <n v="272158"/>
    <n v="271615.435"/>
    <n v="4.8185282078792504"/>
    <n v="4.8185282078792504"/>
    <n v="5.0138978850741696"/>
  </r>
  <r>
    <x v="0"/>
    <x v="211"/>
    <x v="0"/>
    <x v="1"/>
    <x v="6"/>
    <s v="Ala"/>
    <s v="Ala Centro Punta"/>
    <s v="1030239"/>
    <x v="201"/>
    <s v="Pavo"/>
    <n v="24000"/>
    <n v="24000"/>
    <n v="24008.04"/>
    <n v="2.13"/>
    <n v="2.13"/>
    <n v="1.91228930808179"/>
  </r>
  <r>
    <x v="0"/>
    <x v="212"/>
    <x v="0"/>
    <x v="1"/>
    <x v="6"/>
    <s v="Chuleta"/>
    <s v="Chuleta Huesos"/>
    <s v="1020828"/>
    <x v="13"/>
    <s v="Cerdo"/>
    <n v="24000"/>
    <n v="0"/>
    <m/>
    <n v="8.1452500000000008"/>
    <n v="0"/>
    <m/>
  </r>
  <r>
    <x v="0"/>
    <x v="213"/>
    <x v="0"/>
    <x v="1"/>
    <x v="6"/>
    <s v="Chuleta"/>
    <s v="Chuleta Huesos"/>
    <s v="1022883"/>
    <x v="202"/>
    <s v="Cerdo"/>
    <n v="0"/>
    <n v="24000"/>
    <n v="23995.134999999998"/>
    <n v="0"/>
    <n v="7.8972916666666704"/>
    <n v="6.8745924913529404"/>
  </r>
  <r>
    <x v="0"/>
    <x v="214"/>
    <x v="0"/>
    <x v="1"/>
    <x v="6"/>
    <s v="Empanizado"/>
    <s v="Empanizados Croqueta"/>
    <s v="1100573"/>
    <x v="203"/>
    <s v="Elaborado"/>
    <m/>
    <m/>
    <n v="1837.048"/>
    <m/>
    <m/>
    <n v="2.4565446847333301"/>
  </r>
  <r>
    <x v="0"/>
    <x v="215"/>
    <x v="0"/>
    <x v="1"/>
    <x v="6"/>
    <s v="Empanizado"/>
    <s v="Empanizados Croqueta"/>
    <s v="1100602"/>
    <x v="204"/>
    <s v="Elaborado"/>
    <m/>
    <m/>
    <n v="6050.01"/>
    <m/>
    <m/>
    <n v="4.9779317058980102"/>
  </r>
  <r>
    <x v="0"/>
    <x v="216"/>
    <x v="0"/>
    <x v="1"/>
    <x v="6"/>
    <s v="Empanizado"/>
    <s v="Empanizados Nuggets"/>
    <s v="1100570"/>
    <x v="205"/>
    <s v="Elaborado"/>
    <m/>
    <m/>
    <n v="3685.6370000000002"/>
    <m/>
    <m/>
    <n v="2.5038645965405699"/>
  </r>
  <r>
    <x v="0"/>
    <x v="217"/>
    <x v="0"/>
    <x v="1"/>
    <x v="6"/>
    <s v="Empanizado"/>
    <s v="Empanizados Nuggets"/>
    <s v="1100572"/>
    <x v="206"/>
    <s v="Elaborado"/>
    <m/>
    <m/>
    <n v="3674.0949999999998"/>
    <m/>
    <m/>
    <n v="2.4565454349982798"/>
  </r>
  <r>
    <x v="0"/>
    <x v="218"/>
    <x v="0"/>
    <x v="1"/>
    <x v="6"/>
    <s v="Empanizado"/>
    <s v="Empanizados Nuggets"/>
    <s v="1100574"/>
    <x v="207"/>
    <s v="Elaborado"/>
    <m/>
    <m/>
    <n v="5520.2150000000001"/>
    <m/>
    <m/>
    <n v="2.45654511644927"/>
  </r>
  <r>
    <x v="0"/>
    <x v="219"/>
    <x v="0"/>
    <x v="1"/>
    <x v="6"/>
    <s v="Filete"/>
    <s v="Filete"/>
    <s v="1012147"/>
    <x v="208"/>
    <s v="Pollo"/>
    <n v="91221"/>
    <n v="1221"/>
    <m/>
    <n v="5.7193738283947804"/>
    <n v="5.7190827190827198"/>
    <m/>
  </r>
  <r>
    <x v="0"/>
    <x v="220"/>
    <x v="0"/>
    <x v="1"/>
    <x v="6"/>
    <s v="Filete"/>
    <s v="Filete"/>
    <s v="1012158"/>
    <x v="209"/>
    <s v="Pollo"/>
    <n v="46895"/>
    <n v="136895"/>
    <n v="130635.808"/>
    <n v="5.7757116963428903"/>
    <n v="5.7757259213265604"/>
    <n v="5.5209396829389998"/>
  </r>
  <r>
    <x v="0"/>
    <x v="221"/>
    <x v="0"/>
    <x v="1"/>
    <x v="6"/>
    <s v="Filete"/>
    <s v="Filete"/>
    <s v="1012163"/>
    <x v="210"/>
    <s v="Pollo"/>
    <n v="125949"/>
    <n v="125949"/>
    <n v="119748.288"/>
    <n v="5.6458963548738001"/>
    <n v="5.6458963548738001"/>
    <n v="5.5877436869911703"/>
  </r>
  <r>
    <x v="0"/>
    <x v="222"/>
    <x v="0"/>
    <x v="1"/>
    <x v="6"/>
    <s v="Filete"/>
    <s v="Filete"/>
    <s v="1012518"/>
    <x v="211"/>
    <s v="Pollo"/>
    <n v="127008"/>
    <n v="127008"/>
    <n v="127005.75999999999"/>
    <n v="5.7664871504157196"/>
    <n v="5.7664871504157196"/>
    <n v="5.7069970385595097"/>
  </r>
  <r>
    <x v="0"/>
    <x v="223"/>
    <x v="0"/>
    <x v="1"/>
    <x v="6"/>
    <s v="Huesos"/>
    <s v="Huesos Cuarto Centra"/>
    <s v="1020822"/>
    <x v="212"/>
    <s v="Cerdo"/>
    <n v="24000"/>
    <n v="24000"/>
    <n v="23995.017"/>
    <n v="2.9455833333333299"/>
    <n v="2.9455833333333299"/>
    <n v="1.95668797400727"/>
  </r>
  <r>
    <x v="0"/>
    <x v="224"/>
    <x v="0"/>
    <x v="1"/>
    <x v="6"/>
    <s v="Menudencias"/>
    <s v="Menudencias Contre"/>
    <s v="1012532"/>
    <x v="213"/>
    <s v="Pollo"/>
    <n v="5376"/>
    <n v="5376"/>
    <n v="5375.9719999999998"/>
    <n v="1.28943452380952"/>
    <n v="1.28943452380952"/>
    <n v="1.1103849499216101"/>
  </r>
  <r>
    <x v="0"/>
    <x v="225"/>
    <x v="0"/>
    <x v="1"/>
    <x v="6"/>
    <s v="Menudencias"/>
    <s v="Menudencias Pana"/>
    <s v="1012601"/>
    <x v="214"/>
    <s v="Pollo"/>
    <n v="210000"/>
    <n v="210000"/>
    <n v="217002.23999999999"/>
    <n v="0.658409523809524"/>
    <n v="0.658409523809524"/>
    <n v="0.60485758534105405"/>
  </r>
  <r>
    <x v="0"/>
    <x v="226"/>
    <x v="0"/>
    <x v="1"/>
    <x v="6"/>
    <s v="Menudencias"/>
    <s v="Menudencias Cogote"/>
    <s v="1030735"/>
    <x v="215"/>
    <s v="Pavo"/>
    <n v="24000"/>
    <n v="24000"/>
    <n v="24493.968000000001"/>
    <n v="1.2859166666666699"/>
    <n v="1.2859166666666699"/>
    <n v="1.09306826072444"/>
  </r>
  <r>
    <x v="0"/>
    <x v="227"/>
    <x v="0"/>
    <x v="1"/>
    <x v="6"/>
    <s v="Panceta"/>
    <s v="Panceta s/Cuero"/>
    <s v="1021538"/>
    <x v="216"/>
    <s v="Cerdo"/>
    <n v="120000"/>
    <n v="144000"/>
    <n v="144055.01699999999"/>
    <n v="7.15055833333333"/>
    <n v="7.1505555555555604"/>
    <n v="6.2131259274364599"/>
  </r>
  <r>
    <x v="0"/>
    <x v="228"/>
    <x v="0"/>
    <x v="1"/>
    <x v="6"/>
    <s v="Panceta"/>
    <s v="Panceta s/Cuero"/>
    <s v="1021539"/>
    <x v="217"/>
    <s v="Cerdo"/>
    <m/>
    <m/>
    <n v="24012"/>
    <m/>
    <m/>
    <n v="6.1714792603698196"/>
  </r>
  <r>
    <x v="0"/>
    <x v="229"/>
    <x v="0"/>
    <x v="1"/>
    <x v="6"/>
    <s v="Pech"/>
    <s v="Pech Entera"/>
    <s v="1030321"/>
    <x v="218"/>
    <s v="Pavo"/>
    <n v="3366"/>
    <n v="3366"/>
    <n v="11063.727999999999"/>
    <n v="5.7994652406417098"/>
    <n v="5.7994652406417098"/>
    <n v="6.0883640216028398"/>
  </r>
  <r>
    <x v="0"/>
    <x v="230"/>
    <x v="0"/>
    <x v="1"/>
    <x v="6"/>
    <s v="Pech"/>
    <s v="Pech Entera"/>
    <s v="1030360"/>
    <x v="219"/>
    <s v="Pavo"/>
    <n v="2043"/>
    <n v="2043"/>
    <n v="2054.7399999999998"/>
    <n v="5.5012236906509999"/>
    <n v="5.5012236906509999"/>
    <n v="5.7497638143998797"/>
  </r>
  <r>
    <x v="0"/>
    <x v="231"/>
    <x v="0"/>
    <x v="1"/>
    <x v="6"/>
    <s v="Pech"/>
    <s v="Pech Entera"/>
    <s v="1030376"/>
    <x v="220"/>
    <s v="Pavo"/>
    <n v="6130"/>
    <n v="6130"/>
    <n v="14880.394"/>
    <n v="5.8"/>
    <n v="5.8"/>
    <n v="5.9385133619445796"/>
  </r>
  <r>
    <x v="0"/>
    <x v="232"/>
    <x v="0"/>
    <x v="1"/>
    <x v="6"/>
    <s v="Pech"/>
    <s v="Pech Entera"/>
    <s v="1030783"/>
    <x v="221"/>
    <s v="Pavo"/>
    <n v="2504"/>
    <n v="2504"/>
    <n v="2517.04"/>
    <n v="5.8007188498402602"/>
    <n v="5.8007188498402602"/>
    <n v="5.9916382735276397"/>
  </r>
  <r>
    <x v="0"/>
    <x v="233"/>
    <x v="0"/>
    <x v="1"/>
    <x v="6"/>
    <s v="Pech"/>
    <s v="Pech Entera"/>
    <s v="1030784"/>
    <x v="222"/>
    <s v="Pavo"/>
    <n v="5529"/>
    <n v="5529"/>
    <n v="5532.19"/>
    <n v="5.5000904322662301"/>
    <n v="5.5000904322662301"/>
    <n v="5.7497067707363598"/>
  </r>
  <r>
    <x v="0"/>
    <x v="234"/>
    <x v="0"/>
    <x v="1"/>
    <x v="6"/>
    <s v="Pech"/>
    <s v="Pech Entera"/>
    <s v="1030785"/>
    <x v="223"/>
    <s v="Pavo"/>
    <n v="4428"/>
    <n v="4428"/>
    <n v="4430.68"/>
    <n v="5.4993224932249296"/>
    <n v="5.4993224932249296"/>
    <n v="5.7495647846380198"/>
  </r>
  <r>
    <x v="0"/>
    <x v="235"/>
    <x v="0"/>
    <x v="1"/>
    <x v="6"/>
    <s v="Pech Desh"/>
    <s v="Pech Desh c/Piel"/>
    <s v="1030424"/>
    <x v="224"/>
    <s v="Pavo"/>
    <n v="69560"/>
    <n v="69560"/>
    <n v="69549.260999999999"/>
    <n v="8.4500862564692394"/>
    <n v="8.4500862564692394"/>
    <n v="7.31050369607809"/>
  </r>
  <r>
    <x v="0"/>
    <x v="236"/>
    <x v="0"/>
    <x v="1"/>
    <x v="6"/>
    <s v="Pech Desh"/>
    <s v="Pech Desh Filete"/>
    <s v="1030505"/>
    <x v="225"/>
    <s v="Pavo"/>
    <n v="7820"/>
    <n v="7820"/>
    <n v="6350.2879999999996"/>
    <n v="5.71969309462916"/>
    <n v="5.71969309462916"/>
    <n v="5.1492349953262"/>
  </r>
  <r>
    <x v="0"/>
    <x v="237"/>
    <x v="0"/>
    <x v="1"/>
    <x v="6"/>
    <s v="Pech Desh"/>
    <s v="Pech Desh Filete"/>
    <s v="1030773"/>
    <x v="226"/>
    <s v="Pavo"/>
    <n v="20000"/>
    <n v="20000"/>
    <n v="16332.861999999999"/>
    <n v="4.0749500000000003"/>
    <n v="4.0749500000000003"/>
    <n v="4.1079253164570897"/>
  </r>
  <r>
    <x v="0"/>
    <x v="238"/>
    <x v="0"/>
    <x v="1"/>
    <x v="6"/>
    <s v="Pech Desh"/>
    <s v="Pech Desh s/Piel"/>
    <s v="1030379"/>
    <x v="227"/>
    <s v="Pavo"/>
    <n v="530917"/>
    <n v="530917"/>
    <n v="539037.28200000001"/>
    <n v="7.6400002260240303"/>
    <n v="7.6400002260240303"/>
    <n v="7.54684774772221"/>
  </r>
  <r>
    <x v="0"/>
    <x v="239"/>
    <x v="0"/>
    <x v="1"/>
    <x v="6"/>
    <s v="Pech Desh"/>
    <s v="Pech Desh s/Piel"/>
    <s v="1030452"/>
    <x v="228"/>
    <s v="Pavo"/>
    <n v="14424"/>
    <n v="14424"/>
    <n v="16170"/>
    <n v="6.8001941209096"/>
    <n v="6.8001941209096"/>
    <n v="6.96185191713049"/>
  </r>
  <r>
    <x v="0"/>
    <x v="240"/>
    <x v="0"/>
    <x v="1"/>
    <x v="6"/>
    <s v="Pech Desh"/>
    <s v="Pech Desh s/Piel"/>
    <s v="1030782"/>
    <x v="229"/>
    <s v="Pavo"/>
    <n v="36017"/>
    <n v="36017"/>
    <n v="28785.588"/>
    <n v="6.7999833411999902"/>
    <n v="6.7999833411999902"/>
    <n v="6.9561744474352896"/>
  </r>
  <r>
    <x v="0"/>
    <x v="241"/>
    <x v="0"/>
    <x v="1"/>
    <x v="6"/>
    <s v="Pechuga"/>
    <s v="Pechuga Entera"/>
    <s v="1011120"/>
    <x v="230"/>
    <s v="Pollo"/>
    <n v="4815"/>
    <n v="4815"/>
    <m/>
    <n v="2.7225337487019701"/>
    <n v="2.7225337487019701"/>
    <m/>
  </r>
  <r>
    <x v="0"/>
    <x v="242"/>
    <x v="0"/>
    <x v="1"/>
    <x v="6"/>
    <s v="Pechuga Desh"/>
    <s v="Pechuga Desh s/Piel"/>
    <s v="1010885"/>
    <x v="231"/>
    <s v="Pollo"/>
    <n v="7736"/>
    <n v="7736"/>
    <n v="4108.6360000000004"/>
    <n v="6.0381334022750801"/>
    <n v="6.0381334022750801"/>
    <n v="6.1188501731474902"/>
  </r>
  <r>
    <x v="0"/>
    <x v="243"/>
    <x v="0"/>
    <x v="1"/>
    <x v="6"/>
    <s v="Pechuga Desh"/>
    <s v="Pechuga Desh s/Piel"/>
    <s v="1010887"/>
    <x v="232"/>
    <s v="Pollo"/>
    <n v="12919"/>
    <n v="12919"/>
    <n v="6968.08"/>
    <n v="0"/>
    <n v="0"/>
    <n v="5.9742720806879399"/>
  </r>
  <r>
    <x v="0"/>
    <x v="244"/>
    <x v="0"/>
    <x v="1"/>
    <x v="6"/>
    <s v="Pechuga Desh"/>
    <s v="Pechuga Desh s/Piel"/>
    <s v="1010888"/>
    <x v="233"/>
    <s v="Pollo"/>
    <n v="6060"/>
    <n v="6060"/>
    <m/>
    <n v="0"/>
    <n v="0"/>
    <m/>
  </r>
  <r>
    <x v="0"/>
    <x v="245"/>
    <x v="0"/>
    <x v="1"/>
    <x v="6"/>
    <s v="Pechuga Desh"/>
    <s v="Pechuga Desh s/Piel"/>
    <s v="1011250"/>
    <x v="234"/>
    <s v="Pollo"/>
    <n v="5134"/>
    <n v="5134"/>
    <n v="11793.393"/>
    <n v="0"/>
    <n v="0"/>
    <n v="3.8049252407682799"/>
  </r>
  <r>
    <x v="0"/>
    <x v="246"/>
    <x v="0"/>
    <x v="1"/>
    <x v="6"/>
    <s v="Pechuga Desh"/>
    <s v="Pechuga Desh s/Piel"/>
    <s v="1011701"/>
    <x v="235"/>
    <s v="Pollo"/>
    <n v="36288"/>
    <n v="36288"/>
    <n v="36300"/>
    <n v="3.8705081569664901"/>
    <n v="3.8705081569664901"/>
    <n v="3.76911084297521"/>
  </r>
  <r>
    <x v="0"/>
    <x v="247"/>
    <x v="0"/>
    <x v="1"/>
    <x v="6"/>
    <s v="Pechuga Desh"/>
    <s v="Pechuga Desh s/Piel"/>
    <s v="1012038"/>
    <x v="236"/>
    <s v="Pollo"/>
    <n v="3000"/>
    <n v="3000"/>
    <n v="10967.773999999999"/>
    <n v="0"/>
    <n v="0"/>
    <n v="6.1188972074005203"/>
  </r>
  <r>
    <x v="0"/>
    <x v="248"/>
    <x v="0"/>
    <x v="1"/>
    <x v="6"/>
    <s v="Pechuga Desh"/>
    <s v="Pechuga Desh s/Piel"/>
    <s v="1012107"/>
    <x v="237"/>
    <s v="Pollo"/>
    <n v="116806"/>
    <n v="116806"/>
    <n v="137891.96799999999"/>
    <n v="5.1499837337123102"/>
    <n v="5.1499837337123102"/>
    <n v="5.3685971325030302"/>
  </r>
  <r>
    <x v="0"/>
    <x v="249"/>
    <x v="0"/>
    <x v="1"/>
    <x v="6"/>
    <s v="Pechuga Desh"/>
    <s v="Pechuga Desh s/Piel"/>
    <s v="1012108"/>
    <x v="238"/>
    <s v="Pollo"/>
    <n v="247753"/>
    <n v="247753"/>
    <n v="309351.50400000002"/>
    <n v="5.25776882620998"/>
    <n v="5.25776882620998"/>
    <n v="5.4746240341537202"/>
  </r>
  <r>
    <x v="0"/>
    <x v="250"/>
    <x v="0"/>
    <x v="1"/>
    <x v="6"/>
    <s v="Pechuga Desh"/>
    <s v="Pechuga Desh s/Piel"/>
    <s v="1012109"/>
    <x v="239"/>
    <s v="Pollo"/>
    <n v="200331"/>
    <n v="200331"/>
    <n v="199944.41"/>
    <n v="5.3699976538828196"/>
    <n v="5.3699976538828196"/>
    <n v="5.47399224814537"/>
  </r>
  <r>
    <x v="0"/>
    <x v="251"/>
    <x v="0"/>
    <x v="1"/>
    <x v="6"/>
    <s v="Pechuga Desh"/>
    <s v="Pechuga Desh s/Piel"/>
    <s v="1012110"/>
    <x v="240"/>
    <s v="Pollo"/>
    <n v="98260"/>
    <n v="98260"/>
    <n v="97976.576000000001"/>
    <n v="5.2600142479137002"/>
    <n v="5.2600142479137002"/>
    <n v="5.5577198799027201"/>
  </r>
  <r>
    <x v="0"/>
    <x v="252"/>
    <x v="0"/>
    <x v="1"/>
    <x v="6"/>
    <s v="Pechuga Desh"/>
    <s v="Pechuga Desh s/Piel"/>
    <s v="1012111"/>
    <x v="241"/>
    <s v="Pollo"/>
    <n v="44593"/>
    <n v="44593"/>
    <n v="38918.546000000002"/>
    <n v="5.2599511134034502"/>
    <n v="5.2599511134034502"/>
    <n v="5.5859051132074704"/>
  </r>
  <r>
    <x v="0"/>
    <x v="253"/>
    <x v="0"/>
    <x v="1"/>
    <x v="6"/>
    <s v="Pechuga Desh"/>
    <s v="Pechuga Desh s/Piel"/>
    <s v="1012112"/>
    <x v="242"/>
    <s v="Pollo"/>
    <n v="89647"/>
    <n v="89647"/>
    <n v="85819.957999999999"/>
    <n v="5.0400236483094796"/>
    <n v="5.0400236483094796"/>
    <n v="4.1845003466443096"/>
  </r>
  <r>
    <x v="0"/>
    <x v="254"/>
    <x v="0"/>
    <x v="1"/>
    <x v="6"/>
    <s v="Pechuga Desh"/>
    <s v="Pechuga Desh s/Piel"/>
    <s v="1012145"/>
    <x v="243"/>
    <s v="Pollo"/>
    <n v="17000"/>
    <m/>
    <m/>
    <n v="4.3318235294117597"/>
    <m/>
    <m/>
  </r>
  <r>
    <x v="0"/>
    <x v="255"/>
    <x v="0"/>
    <x v="1"/>
    <x v="6"/>
    <s v="Pechuga Desh"/>
    <s v="Pechuga Desh s/Piel"/>
    <s v="1012160"/>
    <x v="244"/>
    <s v="Pollo"/>
    <n v="24000"/>
    <n v="44000"/>
    <n v="39916.271999999997"/>
    <n v="3.86"/>
    <n v="3.86"/>
    <n v="3.8555954398747501"/>
  </r>
  <r>
    <x v="0"/>
    <x v="256"/>
    <x v="0"/>
    <x v="1"/>
    <x v="6"/>
    <s v="Pechuga Desh"/>
    <s v="Pechuga Desh s/Piel"/>
    <s v="1012167"/>
    <x v="245"/>
    <s v="Pollo"/>
    <n v="399165"/>
    <n v="219165"/>
    <n v="219632.92600000001"/>
    <n v="4.1113875214510296"/>
    <n v="4.1113909611479897"/>
    <n v="4.0262102440869896"/>
  </r>
  <r>
    <x v="0"/>
    <x v="257"/>
    <x v="0"/>
    <x v="1"/>
    <x v="6"/>
    <s v="Pechuga Desh"/>
    <s v="Pechuga Desh s/Piel"/>
    <s v="1012519"/>
    <x v="237"/>
    <s v="Pollo"/>
    <n v="37827"/>
    <n v="37827"/>
    <n v="18143.68"/>
    <n v="5.5974568429957401"/>
    <n v="5.5974568429957401"/>
    <n v="5.2261729373533896"/>
  </r>
  <r>
    <x v="0"/>
    <x v="258"/>
    <x v="0"/>
    <x v="1"/>
    <x v="6"/>
    <s v="Pechuga Desh"/>
    <s v="Pechuga Desh s/Piel"/>
    <s v="1012520"/>
    <x v="238"/>
    <s v="Pollo"/>
    <n v="47396"/>
    <n v="47396"/>
    <n v="48080.752"/>
    <n v="5.6587475736349102"/>
    <n v="5.6587475736349102"/>
    <n v="5.6009104745283498"/>
  </r>
  <r>
    <x v="0"/>
    <x v="259"/>
    <x v="0"/>
    <x v="1"/>
    <x v="6"/>
    <s v="Pechuga Desh"/>
    <s v="Pechuga Desh s/Piel"/>
    <s v="1012521"/>
    <x v="239"/>
    <s v="Pollo"/>
    <n v="215626"/>
    <n v="215626"/>
    <n v="215910.49600000001"/>
    <n v="5.6615064973611702"/>
    <n v="5.6615064973611702"/>
    <n v="5.5640098765740396"/>
  </r>
  <r>
    <x v="0"/>
    <x v="260"/>
    <x v="0"/>
    <x v="1"/>
    <x v="6"/>
    <s v="Pechuga Desh"/>
    <s v="Pechuga Desh s/Piel"/>
    <s v="1012522"/>
    <x v="240"/>
    <s v="Pollo"/>
    <n v="232382"/>
    <n v="232382"/>
    <n v="234054.17600000001"/>
    <n v="5.6607439474658099"/>
    <n v="5.6607439474658099"/>
    <n v="5.4677115814417299"/>
  </r>
  <r>
    <x v="0"/>
    <x v="261"/>
    <x v="0"/>
    <x v="1"/>
    <x v="6"/>
    <s v="Pechuga Desh"/>
    <s v="Pechuga Desh s/Piel"/>
    <s v="1012523"/>
    <x v="241"/>
    <s v="Pollo"/>
    <n v="147959"/>
    <n v="147959"/>
    <n v="148869.24600000001"/>
    <n v="5.6736663535168503"/>
    <n v="5.6736663535168503"/>
    <n v="5.4740421423240102"/>
  </r>
  <r>
    <x v="0"/>
    <x v="262"/>
    <x v="0"/>
    <x v="1"/>
    <x v="6"/>
    <s v="Pechuga Desh"/>
    <s v="Pechuga Desh s/Piel"/>
    <s v="1012524"/>
    <x v="242"/>
    <s v="Pollo"/>
    <n v="116612"/>
    <n v="116612"/>
    <n v="123740.69"/>
    <n v="5.0372946180496001"/>
    <n v="5.0372946180496001"/>
    <n v="4.2064646673620398"/>
  </r>
  <r>
    <x v="0"/>
    <x v="263"/>
    <x v="0"/>
    <x v="1"/>
    <x v="6"/>
    <s v="Pechuga Desh"/>
    <s v="Pechuga Desh s/Piel"/>
    <s v="1012694"/>
    <x v="246"/>
    <s v="Pollo"/>
    <n v="42058"/>
    <n v="54420"/>
    <n v="54432"/>
    <n v="6.4059156403062403"/>
    <n v="6.4500551267916197"/>
    <n v="6.3832976355820099"/>
  </r>
  <r>
    <x v="0"/>
    <x v="264"/>
    <x v="0"/>
    <x v="1"/>
    <x v="6"/>
    <s v="Pierna"/>
    <s v="Pierna Pulpa Fina"/>
    <s v="1023273"/>
    <x v="247"/>
    <s v="Cerdo"/>
    <n v="18144"/>
    <n v="18144"/>
    <n v="18144"/>
    <n v="4.6104497354497402"/>
    <n v="4.6104497354497402"/>
    <n v="3.97985353284832"/>
  </r>
  <r>
    <x v="0"/>
    <x v="265"/>
    <x v="0"/>
    <x v="1"/>
    <x v="6"/>
    <s v="Pierna"/>
    <s v="Pierna Pulpa Fina"/>
    <s v="1023274"/>
    <x v="248"/>
    <s v="Cerdo"/>
    <n v="18144"/>
    <n v="18144"/>
    <n v="18144"/>
    <n v="4.6104497354497402"/>
    <n v="4.6104497354497402"/>
    <n v="3.9591995590828901"/>
  </r>
  <r>
    <x v="0"/>
    <x v="266"/>
    <x v="0"/>
    <x v="1"/>
    <x v="6"/>
    <s v="Prolijado"/>
    <s v="Prolijado Malaya"/>
    <s v="1022619"/>
    <x v="249"/>
    <s v="Cerdo"/>
    <n v="4536"/>
    <n v="4536"/>
    <n v="4717.3559999999998"/>
    <n v="7.8203262786596097"/>
    <n v="7.8203262786596097"/>
    <n v="6.48764710570922"/>
  </r>
  <r>
    <x v="0"/>
    <x v="267"/>
    <x v="0"/>
    <x v="1"/>
    <x v="6"/>
    <s v="Recortes"/>
    <s v="Recortes Estándar"/>
    <s v="1030370"/>
    <x v="250"/>
    <s v="Pavo"/>
    <n v="12020"/>
    <n v="12020"/>
    <n v="22623.355"/>
    <n v="3.6007487520798702"/>
    <n v="3.6007487520798702"/>
    <n v="3.5765790440896099"/>
  </r>
  <r>
    <x v="0"/>
    <x v="268"/>
    <x v="0"/>
    <x v="1"/>
    <x v="6"/>
    <s v="Subprod"/>
    <s v="Subprod Visceras"/>
    <s v="1023190"/>
    <x v="251"/>
    <s v="Cerdo"/>
    <n v="168000"/>
    <n v="285000"/>
    <n v="284674.27399999998"/>
    <n v="0.78612499999999996"/>
    <n v="0.786122807017544"/>
    <n v="0.73471427945048495"/>
  </r>
  <r>
    <x v="0"/>
    <x v="269"/>
    <x v="0"/>
    <x v="1"/>
    <x v="7"/>
    <s v="Filete"/>
    <s v="Filete c/Cabeza"/>
    <s v="1020853"/>
    <x v="25"/>
    <s v="Cerdo"/>
    <n v="140000"/>
    <n v="140000"/>
    <n v="140000"/>
    <n v="4.0517214285714296"/>
    <n v="4.0517214285714296"/>
    <n v="3.6833197142857101"/>
  </r>
  <r>
    <x v="0"/>
    <x v="33"/>
    <x v="0"/>
    <x v="1"/>
    <x v="7"/>
    <s v="Grasas"/>
    <s v="Grasa Gordura"/>
    <s v="1021435"/>
    <x v="32"/>
    <s v="Cerdo"/>
    <n v="120000"/>
    <n v="120000"/>
    <n v="72000"/>
    <n v="0.89782499999999998"/>
    <n v="0.89782499999999998"/>
    <n v="1.00795833333333"/>
  </r>
  <r>
    <x v="0"/>
    <x v="270"/>
    <x v="0"/>
    <x v="1"/>
    <x v="7"/>
    <s v="Grasas"/>
    <s v="Grasa Gordura"/>
    <s v="1021474"/>
    <x v="252"/>
    <s v="Cerdo"/>
    <n v="72000"/>
    <n v="72000"/>
    <m/>
    <n v="0.78581944444444396"/>
    <n v="0.78581944444444396"/>
    <m/>
  </r>
  <r>
    <x v="0"/>
    <x v="271"/>
    <x v="0"/>
    <x v="1"/>
    <x v="7"/>
    <s v="Lomo"/>
    <s v="Lomo Centro"/>
    <s v="1021819"/>
    <x v="253"/>
    <s v="Cerdo"/>
    <n v="72000"/>
    <n v="72000"/>
    <n v="48000"/>
    <n v="2.35381944444444"/>
    <n v="2.35381944444444"/>
    <n v="2.3657499999999998"/>
  </r>
  <r>
    <x v="0"/>
    <x v="272"/>
    <x v="0"/>
    <x v="1"/>
    <x v="7"/>
    <s v="Menudencias"/>
    <s v="Menudencias Corazón"/>
    <s v="1012724"/>
    <x v="254"/>
    <s v="Pollo"/>
    <n v="8874"/>
    <n v="8874"/>
    <n v="10811"/>
    <n v="0"/>
    <n v="0"/>
    <n v="0.42377946535935601"/>
  </r>
  <r>
    <x v="0"/>
    <x v="273"/>
    <x v="0"/>
    <x v="1"/>
    <x v="7"/>
    <s v="Menudencias"/>
    <s v="Menudencias Corazón"/>
    <s v="1012730"/>
    <x v="255"/>
    <s v="Pollo"/>
    <n v="6928"/>
    <n v="6928"/>
    <n v="10811"/>
    <n v="0"/>
    <n v="0"/>
    <n v="0.42377946535935601"/>
  </r>
  <r>
    <x v="0"/>
    <x v="274"/>
    <x v="0"/>
    <x v="1"/>
    <x v="7"/>
    <s v="Menudencias"/>
    <s v="Menudencias Contre"/>
    <s v="1030711"/>
    <x v="256"/>
    <s v="Pavo"/>
    <n v="7902"/>
    <n v="7902"/>
    <n v="10800"/>
    <n v="1.2299417868894"/>
    <n v="1.2299417868894"/>
    <n v="1.5844024074074099"/>
  </r>
  <r>
    <x v="0"/>
    <x v="275"/>
    <x v="0"/>
    <x v="1"/>
    <x v="7"/>
    <s v="Menudencias"/>
    <s v="Menudencias Corazón"/>
    <s v="1030710"/>
    <x v="257"/>
    <s v="Pavo"/>
    <n v="8755"/>
    <n v="8755"/>
    <n v="10800"/>
    <n v="1.3299828669331799"/>
    <n v="1.3299828669331799"/>
    <n v="0.89784740740740798"/>
  </r>
  <r>
    <x v="0"/>
    <x v="276"/>
    <x v="0"/>
    <x v="1"/>
    <x v="7"/>
    <s v="Paleta"/>
    <s v="Paleta Pulpa"/>
    <s v="1021005"/>
    <x v="258"/>
    <s v="Cerdo"/>
    <n v="0"/>
    <n v="48000"/>
    <m/>
    <n v="0"/>
    <n v="1.7938333333333301"/>
    <m/>
  </r>
  <r>
    <x v="0"/>
    <x v="277"/>
    <x v="0"/>
    <x v="1"/>
    <x v="7"/>
    <s v="Pech Desh"/>
    <s v="Pech Desh s/Piel"/>
    <s v="1030265"/>
    <x v="259"/>
    <s v="Pavo"/>
    <n v="64800"/>
    <n v="64800"/>
    <n v="64800"/>
    <n v="4.8"/>
    <n v="4.8"/>
    <n v="4.7788444984567899"/>
  </r>
  <r>
    <x v="0"/>
    <x v="278"/>
    <x v="0"/>
    <x v="1"/>
    <x v="7"/>
    <s v="Pechuga Desh"/>
    <s v="Pechuga Desh s/Piel"/>
    <s v="1011748"/>
    <x v="260"/>
    <s v="Pollo"/>
    <m/>
    <m/>
    <n v="22800"/>
    <m/>
    <m/>
    <n v="3.4058599078947398"/>
  </r>
  <r>
    <x v="0"/>
    <x v="59"/>
    <x v="0"/>
    <x v="1"/>
    <x v="7"/>
    <s v="Recortes"/>
    <s v="Recortes No Magro"/>
    <s v="1021550"/>
    <x v="58"/>
    <s v="Cerdo"/>
    <n v="48000"/>
    <n v="72000"/>
    <m/>
    <n v="1.5698333333333301"/>
    <n v="1.56981944444444"/>
    <m/>
  </r>
  <r>
    <x v="0"/>
    <x v="279"/>
    <x v="0"/>
    <x v="1"/>
    <x v="7"/>
    <s v="Recortes"/>
    <s v="Recortes No Magro"/>
    <s v="1022247"/>
    <x v="261"/>
    <s v="Cerdo"/>
    <n v="48000"/>
    <n v="48000"/>
    <m/>
    <n v="0.78583333333333405"/>
    <n v="0.78583333333333405"/>
    <m/>
  </r>
  <r>
    <x v="0"/>
    <x v="60"/>
    <x v="0"/>
    <x v="1"/>
    <x v="7"/>
    <s v="Recortes"/>
    <s v="Recortes No Magro"/>
    <s v="1022654"/>
    <x v="59"/>
    <s v="Cerdo"/>
    <n v="24000"/>
    <n v="24000"/>
    <m/>
    <n v="1.68183333333333"/>
    <n v="1.68183333333333"/>
    <m/>
  </r>
  <r>
    <x v="0"/>
    <x v="280"/>
    <x v="0"/>
    <x v="1"/>
    <x v="7"/>
    <s v="Subprod"/>
    <s v="Subprod Visceras"/>
    <s v="1021903"/>
    <x v="102"/>
    <s v="Cerdo"/>
    <n v="96000"/>
    <n v="48000"/>
    <m/>
    <n v="1.0098229166666699"/>
    <n v="1.00983333333333"/>
    <m/>
  </r>
  <r>
    <x v="0"/>
    <x v="281"/>
    <x v="0"/>
    <x v="1"/>
    <x v="8"/>
    <s v="Ala"/>
    <s v="Ala Trutro"/>
    <s v="1012278"/>
    <x v="262"/>
    <s v="Pollo"/>
    <n v="96067"/>
    <n v="96067"/>
    <n v="80028"/>
    <n v="3.8193864698595799"/>
    <n v="3.8193864698595799"/>
    <n v="3.86150084470435"/>
  </r>
  <r>
    <x v="0"/>
    <x v="282"/>
    <x v="0"/>
    <x v="1"/>
    <x v="8"/>
    <s v="Ala"/>
    <s v="Ala Trutro-Centro"/>
    <s v="1011150"/>
    <x v="263"/>
    <s v="Pollo"/>
    <n v="120000"/>
    <n v="120000"/>
    <n v="120042"/>
    <n v="3.9615833333333299"/>
    <n v="3.9615833333333299"/>
    <n v="4.0053313390313399"/>
  </r>
  <r>
    <x v="0"/>
    <x v="283"/>
    <x v="0"/>
    <x v="1"/>
    <x v="8"/>
    <s v="Cueros"/>
    <s v="Cuero Forro"/>
    <s v="1021270"/>
    <x v="116"/>
    <s v="Cerdo"/>
    <n v="96000"/>
    <n v="96000"/>
    <n v="96000"/>
    <n v="0.63714583333333297"/>
    <n v="0.63714583333333297"/>
    <n v="0.64740185416666696"/>
  </r>
  <r>
    <x v="0"/>
    <x v="284"/>
    <x v="0"/>
    <x v="1"/>
    <x v="8"/>
    <s v="Cueros"/>
    <s v="Cuero Forro"/>
    <s v="1021272"/>
    <x v="264"/>
    <s v="Cerdo"/>
    <n v="312000"/>
    <n v="312000"/>
    <n v="312000"/>
    <n v="0.69839102564102595"/>
    <n v="0.69839102564102595"/>
    <n v="0.707845533333333"/>
  </r>
  <r>
    <x v="0"/>
    <x v="285"/>
    <x v="0"/>
    <x v="1"/>
    <x v="8"/>
    <s v="Grasas"/>
    <s v="Grasa Gordura"/>
    <s v="1021026"/>
    <x v="265"/>
    <s v="Cerdo"/>
    <n v="24000"/>
    <n v="24000"/>
    <n v="24002"/>
    <n v="0.86083333333333301"/>
    <n v="0.86083333333333301"/>
    <n v="0.87148173068910895"/>
  </r>
  <r>
    <x v="0"/>
    <x v="286"/>
    <x v="0"/>
    <x v="1"/>
    <x v="8"/>
    <s v="Grasas"/>
    <s v="Grasa Gordura"/>
    <s v="1021555"/>
    <x v="266"/>
    <s v="Cerdo"/>
    <n v="120000"/>
    <n v="120000"/>
    <n v="120010"/>
    <n v="0.69022499999999998"/>
    <n v="0.69022499999999998"/>
    <n v="0.69561609032580596"/>
  </r>
  <r>
    <x v="0"/>
    <x v="287"/>
    <x v="0"/>
    <x v="1"/>
    <x v="8"/>
    <s v="Grasas"/>
    <s v="Grasa Gordura"/>
    <s v="1021874"/>
    <x v="33"/>
    <s v="Cerdo"/>
    <n v="240000"/>
    <n v="360000"/>
    <n v="360030"/>
    <n v="0.98217083333333299"/>
    <n v="0.98216944444444398"/>
    <n v="0.99915853539982802"/>
  </r>
  <r>
    <x v="0"/>
    <x v="288"/>
    <x v="0"/>
    <x v="1"/>
    <x v="8"/>
    <s v="Grasas"/>
    <s v="Grasa Interior"/>
    <s v="1023302"/>
    <x v="36"/>
    <s v="Cerdo"/>
    <n v="24000"/>
    <n v="144000"/>
    <n v="144000"/>
    <n v="0.79637500000000006"/>
    <n v="0.79638888888888903"/>
    <n v="0.81437187291666702"/>
  </r>
  <r>
    <x v="0"/>
    <x v="289"/>
    <x v="0"/>
    <x v="1"/>
    <x v="8"/>
    <s v="Pech Desh"/>
    <s v="Pech Desh s/Piel"/>
    <s v="1030337"/>
    <x v="267"/>
    <s v="Pavo"/>
    <n v="304420"/>
    <n v="304420"/>
    <n v="288000"/>
    <n v="6.8500032849352896"/>
    <n v="6.8500032849352896"/>
    <n v="6.9372225708333302"/>
  </r>
  <r>
    <x v="0"/>
    <x v="290"/>
    <x v="0"/>
    <x v="1"/>
    <x v="8"/>
    <s v="Pechuga"/>
    <s v="Pechuga Entera"/>
    <s v="1012534"/>
    <x v="268"/>
    <s v="Pollo"/>
    <n v="160000"/>
    <n v="160000"/>
    <n v="160000"/>
    <n v="2.5499999999999998"/>
    <n v="2.5499999999999998"/>
    <n v="2.5655545443749999"/>
  </r>
  <r>
    <x v="0"/>
    <x v="48"/>
    <x v="0"/>
    <x v="1"/>
    <x v="8"/>
    <s v="Pechuga Desh"/>
    <s v="Pechuga Desh s/Piel"/>
    <s v="1011047"/>
    <x v="47"/>
    <s v="Pollo"/>
    <n v="139858"/>
    <n v="139858"/>
    <n v="136800"/>
    <n v="4.0500078651203397"/>
    <n v="4.0500078651203397"/>
    <n v="4.1039745877192999"/>
  </r>
  <r>
    <x v="0"/>
    <x v="291"/>
    <x v="0"/>
    <x v="1"/>
    <x v="8"/>
    <s v="Pechuga Desh"/>
    <s v="Pechuga Desh s/Piel"/>
    <s v="1011127"/>
    <x v="269"/>
    <s v="Pollo"/>
    <n v="1010000"/>
    <n v="1010000"/>
    <n v="1003200"/>
    <n v="3.6949999999999998"/>
    <n v="3.6949999999999998"/>
    <n v="3.7474814342105298"/>
  </r>
  <r>
    <x v="0"/>
    <x v="292"/>
    <x v="0"/>
    <x v="1"/>
    <x v="8"/>
    <s v="Plancha"/>
    <s v="Plancha c/Cuero"/>
    <s v="1022115"/>
    <x v="270"/>
    <s v="Cerdo"/>
    <n v="24000"/>
    <n v="24000"/>
    <n v="24000"/>
    <n v="1.8049166666666701"/>
    <n v="1.8049166666666701"/>
    <n v="1.82553923333333"/>
  </r>
  <r>
    <x v="0"/>
    <x v="293"/>
    <x v="0"/>
    <x v="1"/>
    <x v="8"/>
    <s v="Recortes"/>
    <s v="Recortes No Magro"/>
    <s v="1023257"/>
    <x v="271"/>
    <s v="Cerdo"/>
    <n v="24000"/>
    <n v="24000"/>
    <n v="24002"/>
    <n v="1.2210416666666699"/>
    <n v="1.2210416666666699"/>
    <n v="1.23771513623865"/>
  </r>
  <r>
    <x v="0"/>
    <x v="294"/>
    <x v="0"/>
    <x v="1"/>
    <x v="8"/>
    <s v="Recortes"/>
    <s v="Recortes No Magro"/>
    <s v="1023319"/>
    <x v="272"/>
    <s v="Cerdo"/>
    <n v="12000"/>
    <n v="12000"/>
    <n v="24000"/>
    <n v="1.75183333333333"/>
    <n v="1.75183333333333"/>
    <n v="1.8041833125"/>
  </r>
  <r>
    <x v="0"/>
    <x v="295"/>
    <x v="0"/>
    <x v="1"/>
    <x v="8"/>
    <s v="Subprod"/>
    <s v="Subprod Visceras"/>
    <s v="1022907"/>
    <x v="273"/>
    <s v="Cerdo"/>
    <n v="48000"/>
    <n v="48000"/>
    <n v="48000"/>
    <n v="0.47789583333333302"/>
    <n v="0.47789583333333302"/>
    <n v="0.48625483333333303"/>
  </r>
  <r>
    <x v="0"/>
    <x v="296"/>
    <x v="0"/>
    <x v="1"/>
    <x v="8"/>
    <s v="Trutro Desh"/>
    <s v="Trutro Desh Corto"/>
    <s v="1030658"/>
    <x v="274"/>
    <s v="Pavo"/>
    <n v="96000"/>
    <n v="96000"/>
    <n v="96069.440000000002"/>
    <n v="3.7"/>
    <n v="3.7"/>
    <n v="3.7477776450034499"/>
  </r>
  <r>
    <x v="0"/>
    <x v="113"/>
    <x v="0"/>
    <x v="1"/>
    <x v="4"/>
    <s v="Ala"/>
    <s v="Ala Centro"/>
    <s v="1011586"/>
    <x v="109"/>
    <s v="Pollo"/>
    <m/>
    <m/>
    <n v="48000"/>
    <m/>
    <m/>
    <n v="2.0858879291666699"/>
  </r>
  <r>
    <x v="0"/>
    <x v="117"/>
    <x v="0"/>
    <x v="1"/>
    <x v="4"/>
    <s v="Ala"/>
    <s v="Ala Centro-Punta"/>
    <s v="1012455"/>
    <x v="113"/>
    <s v="Pollo"/>
    <m/>
    <m/>
    <n v="24000"/>
    <m/>
    <m/>
    <n v="1.9023163541666701"/>
  </r>
  <r>
    <x v="0"/>
    <x v="297"/>
    <x v="0"/>
    <x v="1"/>
    <x v="4"/>
    <s v="Ala"/>
    <s v="Ala Centro Punta"/>
    <s v="1030685"/>
    <x v="275"/>
    <s v="Pavo"/>
    <n v="105043"/>
    <n v="105043"/>
    <n v="96000"/>
    <n v="3.2199956208409901"/>
    <n v="3.2199956208409901"/>
    <n v="3.1222580916666698"/>
  </r>
  <r>
    <x v="0"/>
    <x v="298"/>
    <x v="0"/>
    <x v="1"/>
    <x v="4"/>
    <s v="Cabeza"/>
    <s v="Cabeza Derivados"/>
    <s v="1022033"/>
    <x v="276"/>
    <s v="Cerdo"/>
    <n v="24000"/>
    <n v="24000"/>
    <n v="24000"/>
    <n v="5.9037083333333298"/>
    <n v="5.9037083333333298"/>
    <n v="3.914037075"/>
  </r>
  <r>
    <x v="0"/>
    <x v="299"/>
    <x v="0"/>
    <x v="1"/>
    <x v="4"/>
    <s v="Cabeza"/>
    <s v="Cabeza Entera"/>
    <s v="1021739"/>
    <x v="277"/>
    <s v="Cerdo"/>
    <n v="48000"/>
    <n v="48000"/>
    <n v="48000"/>
    <n v="0.80554166666666704"/>
    <n v="0.80554166666666704"/>
    <n v="0.401638616666667"/>
  </r>
  <r>
    <x v="0"/>
    <x v="300"/>
    <x v="0"/>
    <x v="1"/>
    <x v="4"/>
    <s v="Cabeza"/>
    <s v="Cabeza Entera"/>
    <s v="1022212"/>
    <x v="278"/>
    <s v="Cerdo"/>
    <n v="600000"/>
    <n v="600000"/>
    <n v="600026"/>
    <n v="1.331685"/>
    <n v="1.331685"/>
    <n v="0.93021814588034502"/>
  </r>
  <r>
    <x v="0"/>
    <x v="301"/>
    <x v="0"/>
    <x v="1"/>
    <x v="4"/>
    <s v="Cabeza"/>
    <s v="Cabeza Entera"/>
    <s v="1022639"/>
    <x v="279"/>
    <s v="Cerdo"/>
    <n v="936000"/>
    <n v="936000"/>
    <n v="936000"/>
    <n v="1.2830651709401699"/>
    <n v="1.2830651709401699"/>
    <n v="0.862290953525641"/>
  </r>
  <r>
    <x v="0"/>
    <x v="119"/>
    <x v="0"/>
    <x v="1"/>
    <x v="4"/>
    <s v="Chuleta"/>
    <s v="Chuleta Cazuela"/>
    <s v="1022414"/>
    <x v="115"/>
    <s v="Cerdo"/>
    <n v="72000"/>
    <n v="72000"/>
    <n v="72000"/>
    <n v="1.1250555555555599"/>
    <n v="1.1250555555555599"/>
    <n v="0.80574563749999994"/>
  </r>
  <r>
    <x v="0"/>
    <x v="302"/>
    <x v="0"/>
    <x v="1"/>
    <x v="4"/>
    <s v="Cueros"/>
    <s v="Cuero Back"/>
    <s v="1021971"/>
    <x v="280"/>
    <s v="Cerdo"/>
    <n v="96000"/>
    <n v="96000"/>
    <n v="96000"/>
    <n v="2.00020833333333"/>
    <n v="2.00020833333333"/>
    <n v="1.20740694166667"/>
  </r>
  <r>
    <x v="0"/>
    <x v="120"/>
    <x v="0"/>
    <x v="1"/>
    <x v="4"/>
    <s v="Cueros"/>
    <s v="Cuero Forro"/>
    <s v="1023034"/>
    <x v="116"/>
    <s v="Cerdo"/>
    <n v="240000"/>
    <n v="240000"/>
    <n v="192000"/>
    <n v="0.56765416666666701"/>
    <n v="0.56765416666666701"/>
    <n v="0.344019343229167"/>
  </r>
  <r>
    <x v="0"/>
    <x v="121"/>
    <x v="0"/>
    <x v="1"/>
    <x v="4"/>
    <s v="Cueros"/>
    <s v="Cuero Mixto"/>
    <s v="1022417"/>
    <x v="117"/>
    <s v="Cerdo"/>
    <n v="0"/>
    <n v="0"/>
    <n v="48000"/>
    <n v="0"/>
    <n v="0"/>
    <n v="0.459225772916667"/>
  </r>
  <r>
    <x v="0"/>
    <x v="122"/>
    <x v="0"/>
    <x v="1"/>
    <x v="4"/>
    <s v="Cueros"/>
    <s v="Cuero Mixto"/>
    <s v="1023306"/>
    <x v="117"/>
    <s v="Cerdo"/>
    <n v="240000"/>
    <n v="264000"/>
    <n v="168000"/>
    <n v="0.96529583333333302"/>
    <n v="0.96529545454545396"/>
    <n v="0.68954761785714302"/>
  </r>
  <r>
    <x v="0"/>
    <x v="303"/>
    <x v="0"/>
    <x v="1"/>
    <x v="4"/>
    <s v="Cueros"/>
    <s v="Cuero Panceta"/>
    <s v="1022389"/>
    <x v="281"/>
    <s v="Cerdo"/>
    <n v="24000"/>
    <n v="24000"/>
    <n v="24000"/>
    <n v="1.04341666666667"/>
    <n v="1.04341666666667"/>
    <n v="0.90344689166666703"/>
  </r>
  <r>
    <x v="0"/>
    <x v="123"/>
    <x v="0"/>
    <x v="1"/>
    <x v="4"/>
    <s v="Grasas"/>
    <s v="Grasa Gordura"/>
    <s v="1022381"/>
    <x v="118"/>
    <s v="Cerdo"/>
    <m/>
    <m/>
    <n v="48000"/>
    <m/>
    <m/>
    <n v="0.63256578333333302"/>
  </r>
  <r>
    <x v="0"/>
    <x v="124"/>
    <x v="0"/>
    <x v="1"/>
    <x v="4"/>
    <s v="Grasas"/>
    <s v="Grasa Gordura"/>
    <s v="1022541"/>
    <x v="119"/>
    <s v="Cerdo"/>
    <m/>
    <m/>
    <n v="24000"/>
    <m/>
    <m/>
    <n v="0.57437926250000004"/>
  </r>
  <r>
    <x v="0"/>
    <x v="125"/>
    <x v="0"/>
    <x v="1"/>
    <x v="4"/>
    <s v="Grasas"/>
    <s v="Grasa Gordura"/>
    <s v="1022856"/>
    <x v="120"/>
    <s v="Cerdo"/>
    <m/>
    <m/>
    <n v="72000"/>
    <m/>
    <m/>
    <n v="0.61159840138888899"/>
  </r>
  <r>
    <x v="0"/>
    <x v="126"/>
    <x v="0"/>
    <x v="1"/>
    <x v="4"/>
    <s v="Grasas"/>
    <s v="Grasa Interior"/>
    <s v="1022073"/>
    <x v="36"/>
    <s v="Cerdo"/>
    <n v="168000"/>
    <n v="72000"/>
    <n v="48000"/>
    <n v="0.88542261904761899"/>
    <n v="0.88541666666666596"/>
    <n v="0.7411548375"/>
  </r>
  <r>
    <x v="0"/>
    <x v="127"/>
    <x v="0"/>
    <x v="1"/>
    <x v="4"/>
    <s v="Grasas"/>
    <s v="Grasa Interior"/>
    <s v="1022945"/>
    <x v="36"/>
    <s v="Cerdo"/>
    <n v="216000"/>
    <n v="192000"/>
    <n v="168000"/>
    <n v="0.88542129629629596"/>
    <n v="0.88542187500000002"/>
    <n v="0.57437926250000004"/>
  </r>
  <r>
    <x v="0"/>
    <x v="128"/>
    <x v="0"/>
    <x v="1"/>
    <x v="4"/>
    <s v="Grasas"/>
    <s v="Grasa Lomo Tocino"/>
    <s v="1021992"/>
    <x v="37"/>
    <s v="Cerdo"/>
    <n v="192000"/>
    <n v="120000"/>
    <m/>
    <n v="1.125046875"/>
    <n v="1.1250500000000001"/>
    <m/>
  </r>
  <r>
    <x v="0"/>
    <x v="304"/>
    <x v="0"/>
    <x v="1"/>
    <x v="4"/>
    <s v="Huesos"/>
    <s v="Huesos Cuarto Centra"/>
    <s v="1021767"/>
    <x v="282"/>
    <s v="Cerdo"/>
    <n v="240000"/>
    <n v="288000"/>
    <n v="288024"/>
    <n v="1.84045833333333"/>
    <n v="1.8404618055555599"/>
    <n v="1.36786872482849"/>
  </r>
  <r>
    <x v="0"/>
    <x v="305"/>
    <x v="0"/>
    <x v="1"/>
    <x v="4"/>
    <s v="Huesos"/>
    <s v="Huesos Cuarto Centra"/>
    <s v="1022099"/>
    <x v="283"/>
    <s v="Cerdo"/>
    <n v="192000"/>
    <n v="216000"/>
    <n v="216000"/>
    <n v="1.84219791666667"/>
    <n v="1.84219444444444"/>
    <n v="1.1609820319444399"/>
  </r>
  <r>
    <x v="0"/>
    <x v="129"/>
    <x v="0"/>
    <x v="1"/>
    <x v="4"/>
    <s v="Huesos"/>
    <s v="Huesos Cuarto Centra"/>
    <s v="1022186"/>
    <x v="121"/>
    <s v="Cerdo"/>
    <m/>
    <m/>
    <n v="48000"/>
    <m/>
    <m/>
    <n v="0.80472782916666596"/>
  </r>
  <r>
    <x v="0"/>
    <x v="130"/>
    <x v="0"/>
    <x v="1"/>
    <x v="4"/>
    <s v="Huesos"/>
    <s v="Huesos Cuarto Centra"/>
    <s v="1022378"/>
    <x v="122"/>
    <s v="Cerdo"/>
    <m/>
    <m/>
    <n v="24000"/>
    <m/>
    <m/>
    <n v="1.4955751041666701"/>
  </r>
  <r>
    <x v="0"/>
    <x v="306"/>
    <x v="0"/>
    <x v="1"/>
    <x v="4"/>
    <s v="Huesos"/>
    <s v="Huesos Cuarto Centra"/>
    <s v="1022388"/>
    <x v="284"/>
    <s v="Cerdo"/>
    <n v="96000"/>
    <n v="96000"/>
    <n v="96000"/>
    <n v="1.3629374999999999"/>
    <n v="1.3629374999999999"/>
    <n v="0.80506548124999999"/>
  </r>
  <r>
    <x v="0"/>
    <x v="307"/>
    <x v="0"/>
    <x v="1"/>
    <x v="4"/>
    <s v="Huesos"/>
    <s v="Huesos Cuarto Centra"/>
    <s v="1023291"/>
    <x v="285"/>
    <s v="Cerdo"/>
    <n v="24000"/>
    <n v="24000"/>
    <n v="24000"/>
    <n v="2.1599583333333299"/>
    <n v="2.1599583333333299"/>
    <n v="1.1519506625"/>
  </r>
  <r>
    <x v="0"/>
    <x v="308"/>
    <x v="0"/>
    <x v="1"/>
    <x v="4"/>
    <s v="Huesos"/>
    <s v="Huesos Cuarto Delant"/>
    <s v="1021766"/>
    <x v="286"/>
    <s v="Cerdo"/>
    <n v="96000"/>
    <n v="192000"/>
    <n v="192000"/>
    <n v="1.6824479166666699"/>
    <n v="1.68244270833333"/>
    <n v="1.1835124239583299"/>
  </r>
  <r>
    <x v="0"/>
    <x v="309"/>
    <x v="0"/>
    <x v="1"/>
    <x v="4"/>
    <s v="Huesos"/>
    <s v="Huesos Cuarto Delant"/>
    <s v="1021774"/>
    <x v="287"/>
    <s v="Cerdo"/>
    <n v="72000"/>
    <n v="72000"/>
    <n v="72000"/>
    <n v="1.2049305555555601"/>
    <n v="1.2049305555555601"/>
    <n v="0.80472782916666596"/>
  </r>
  <r>
    <x v="0"/>
    <x v="131"/>
    <x v="0"/>
    <x v="1"/>
    <x v="4"/>
    <s v="Huesos"/>
    <s v="Huesos Cuarto Delant"/>
    <s v="1022096"/>
    <x v="123"/>
    <s v="Cerdo"/>
    <m/>
    <m/>
    <n v="120000"/>
    <m/>
    <m/>
    <n v="1.09328724"/>
  </r>
  <r>
    <x v="0"/>
    <x v="132"/>
    <x v="0"/>
    <x v="1"/>
    <x v="4"/>
    <s v="Huesos"/>
    <s v="Huesos Cuarto Delant"/>
    <s v="1022637"/>
    <x v="124"/>
    <s v="Cerdo"/>
    <m/>
    <m/>
    <n v="24000"/>
    <m/>
    <m/>
    <n v="0.98339255416666704"/>
  </r>
  <r>
    <x v="0"/>
    <x v="310"/>
    <x v="0"/>
    <x v="1"/>
    <x v="4"/>
    <s v="Huesos"/>
    <s v="Huesos Cuarto Traser"/>
    <s v="1021732"/>
    <x v="288"/>
    <s v="Cerdo"/>
    <n v="312000"/>
    <n v="312000"/>
    <n v="312000"/>
    <n v="1.92207371794872"/>
    <n v="1.92207371794872"/>
    <n v="1.24797917948718"/>
  </r>
  <r>
    <x v="0"/>
    <x v="311"/>
    <x v="0"/>
    <x v="1"/>
    <x v="4"/>
    <s v="Huesos"/>
    <s v="Huesos Cuarto Traser"/>
    <s v="1022636"/>
    <x v="289"/>
    <s v="Cerdo"/>
    <n v="192000"/>
    <n v="192000"/>
    <n v="192000"/>
    <n v="0.72567187499999997"/>
    <n v="0.72567187499999997"/>
    <n v="0.45919973385416701"/>
  </r>
  <r>
    <x v="0"/>
    <x v="312"/>
    <x v="0"/>
    <x v="1"/>
    <x v="4"/>
    <s v="Huesos"/>
    <s v="Huesos Cuarto Traser"/>
    <s v="1023290"/>
    <x v="290"/>
    <s v="Cerdo"/>
    <n v="16000"/>
    <n v="16000"/>
    <m/>
    <n v="0.88543749999999999"/>
    <n v="0.88543749999999999"/>
    <m/>
  </r>
  <r>
    <x v="0"/>
    <x v="133"/>
    <x v="0"/>
    <x v="1"/>
    <x v="4"/>
    <s v="Lomo"/>
    <s v="Lomo Centro"/>
    <s v="1022943"/>
    <x v="125"/>
    <s v="Cerdo"/>
    <n v="0"/>
    <n v="0"/>
    <n v="72000"/>
    <n v="0"/>
    <n v="0"/>
    <n v="1.3828814166666701"/>
  </r>
  <r>
    <x v="0"/>
    <x v="313"/>
    <x v="0"/>
    <x v="1"/>
    <x v="4"/>
    <s v="Menudencias"/>
    <s v="Menudencias Cogote"/>
    <s v="1030686"/>
    <x v="291"/>
    <s v="Pavo"/>
    <n v="128900"/>
    <n v="128900"/>
    <n v="120000"/>
    <n v="1.6516757176105501"/>
    <n v="1.6516757176105501"/>
    <n v="1.56762433333333"/>
  </r>
  <r>
    <x v="0"/>
    <x v="314"/>
    <x v="0"/>
    <x v="1"/>
    <x v="4"/>
    <s v="Muestra"/>
    <s v="Muestra"/>
    <s v="1022813"/>
    <x v="292"/>
    <s v="Cerdo"/>
    <m/>
    <m/>
    <n v="500"/>
    <m/>
    <m/>
    <n v="2.2369826000000002"/>
  </r>
  <r>
    <x v="0"/>
    <x v="315"/>
    <x v="0"/>
    <x v="1"/>
    <x v="4"/>
    <s v="Muestra"/>
    <s v="Muestra"/>
    <s v="1022816"/>
    <x v="293"/>
    <s v="Cerdo"/>
    <m/>
    <m/>
    <n v="100"/>
    <m/>
    <m/>
    <n v="2.2369949999999998"/>
  </r>
  <r>
    <x v="0"/>
    <x v="316"/>
    <x v="0"/>
    <x v="1"/>
    <x v="4"/>
    <s v="Muestra"/>
    <s v="Muestra"/>
    <s v="1022832"/>
    <x v="294"/>
    <s v="Cerdo"/>
    <m/>
    <m/>
    <n v="500"/>
    <m/>
    <m/>
    <n v="2.2369826000000002"/>
  </r>
  <r>
    <x v="0"/>
    <x v="317"/>
    <x v="0"/>
    <x v="1"/>
    <x v="4"/>
    <s v="Paleta"/>
    <s v="Paleta Pulpa"/>
    <s v="1022379"/>
    <x v="295"/>
    <s v="Cerdo"/>
    <n v="0"/>
    <n v="72000"/>
    <n v="48000"/>
    <n v="0"/>
    <n v="1.9220694444444399"/>
    <n v="1.2098545166666701"/>
  </r>
  <r>
    <x v="0"/>
    <x v="318"/>
    <x v="0"/>
    <x v="1"/>
    <x v="4"/>
    <s v="Panceta"/>
    <s v="Panceta s/Cuero"/>
    <s v="1022645"/>
    <x v="217"/>
    <s v="Cerdo"/>
    <n v="5085"/>
    <n v="5085"/>
    <m/>
    <n v="5.98131760078663"/>
    <n v="5.98131760078663"/>
    <m/>
  </r>
  <r>
    <x v="0"/>
    <x v="319"/>
    <x v="0"/>
    <x v="1"/>
    <x v="4"/>
    <s v="Panceta"/>
    <s v="Panceta s/Cuero"/>
    <s v="1022646"/>
    <x v="216"/>
    <s v="Cerdo"/>
    <n v="11631"/>
    <n v="11631"/>
    <m/>
    <n v="6.1413464018571098"/>
    <n v="6.1413464018571098"/>
    <m/>
  </r>
  <r>
    <x v="0"/>
    <x v="320"/>
    <x v="0"/>
    <x v="1"/>
    <x v="4"/>
    <s v="Patas"/>
    <s v="Patas Garras"/>
    <s v="1030684"/>
    <x v="296"/>
    <s v="Pavo"/>
    <n v="22350"/>
    <n v="22350"/>
    <n v="24000"/>
    <n v="1.7943176733780799"/>
    <n v="1.7943176733780799"/>
    <n v="1.69654629166667"/>
  </r>
  <r>
    <x v="0"/>
    <x v="135"/>
    <x v="0"/>
    <x v="1"/>
    <x v="4"/>
    <s v="Patas"/>
    <s v="Patas Garras"/>
    <s v="1011967"/>
    <x v="127"/>
    <s v="Pollo"/>
    <m/>
    <m/>
    <n v="360000"/>
    <m/>
    <m/>
    <n v="3.7988655358333299"/>
  </r>
  <r>
    <x v="0"/>
    <x v="136"/>
    <x v="0"/>
    <x v="1"/>
    <x v="4"/>
    <s v="Patas"/>
    <s v="Patas Garras"/>
    <s v="1011968"/>
    <x v="128"/>
    <s v="Pollo"/>
    <m/>
    <m/>
    <n v="24000"/>
    <m/>
    <m/>
    <n v="3.4930532125"/>
  </r>
  <r>
    <x v="0"/>
    <x v="137"/>
    <x v="0"/>
    <x v="1"/>
    <x v="4"/>
    <s v="Patas"/>
    <s v="Patas Garras"/>
    <s v="1011969"/>
    <x v="129"/>
    <s v="Pollo"/>
    <m/>
    <m/>
    <n v="120000"/>
    <m/>
    <m/>
    <n v="3.3706582749999998"/>
  </r>
  <r>
    <x v="0"/>
    <x v="139"/>
    <x v="0"/>
    <x v="1"/>
    <x v="4"/>
    <s v="Patas"/>
    <s v="Patas Garras"/>
    <s v="1012448"/>
    <x v="131"/>
    <s v="Pollo"/>
    <m/>
    <m/>
    <n v="24000"/>
    <m/>
    <m/>
    <n v="3.1258683999999999"/>
  </r>
  <r>
    <x v="0"/>
    <x v="140"/>
    <x v="0"/>
    <x v="1"/>
    <x v="4"/>
    <s v="Patas"/>
    <s v="Patas Garras"/>
    <s v="1012502"/>
    <x v="132"/>
    <s v="Pollo"/>
    <m/>
    <m/>
    <n v="12000"/>
    <m/>
    <m/>
    <n v="3.1925378583333299"/>
  </r>
  <r>
    <x v="0"/>
    <x v="141"/>
    <x v="0"/>
    <x v="1"/>
    <x v="4"/>
    <s v="Patas"/>
    <s v="Patas Garras"/>
    <s v="1012503"/>
    <x v="133"/>
    <s v="Pollo"/>
    <m/>
    <m/>
    <n v="216000"/>
    <m/>
    <m/>
    <n v="3.0646917624999999"/>
  </r>
  <r>
    <x v="0"/>
    <x v="142"/>
    <x v="0"/>
    <x v="1"/>
    <x v="4"/>
    <s v="Patas"/>
    <s v="Patas Garras"/>
    <s v="1012504"/>
    <x v="131"/>
    <s v="Pollo"/>
    <m/>
    <m/>
    <n v="24000"/>
    <m/>
    <m/>
    <n v="3.0646917624999999"/>
  </r>
  <r>
    <x v="0"/>
    <x v="143"/>
    <x v="0"/>
    <x v="1"/>
    <x v="4"/>
    <s v="Patas"/>
    <s v="Patas Garras"/>
    <s v="1012525"/>
    <x v="127"/>
    <s v="Pollo"/>
    <m/>
    <m/>
    <n v="12000"/>
    <m/>
    <m/>
    <n v="3.5169400333333298"/>
  </r>
  <r>
    <x v="0"/>
    <x v="144"/>
    <x v="0"/>
    <x v="1"/>
    <x v="4"/>
    <s v="Patas"/>
    <s v="Patas Garras"/>
    <s v="1012527"/>
    <x v="134"/>
    <s v="Pollo"/>
    <m/>
    <m/>
    <n v="24000"/>
    <m/>
    <m/>
    <n v="3.3094607749999998"/>
  </r>
  <r>
    <x v="0"/>
    <x v="146"/>
    <x v="0"/>
    <x v="1"/>
    <x v="4"/>
    <s v="Pernil"/>
    <s v="Pernil Mano"/>
    <s v="1021731"/>
    <x v="136"/>
    <s v="Cerdo"/>
    <n v="120000"/>
    <n v="120000"/>
    <n v="168000"/>
    <n v="2.47773333333333"/>
    <n v="2.47773333333333"/>
    <n v="1.4955870077380999"/>
  </r>
  <r>
    <x v="0"/>
    <x v="147"/>
    <x v="0"/>
    <x v="1"/>
    <x v="4"/>
    <s v="Pernil"/>
    <s v="Pernil Mano"/>
    <s v="1022125"/>
    <x v="137"/>
    <s v="Cerdo"/>
    <n v="216000"/>
    <n v="216000"/>
    <n v="144000"/>
    <n v="3.19487962962963"/>
    <n v="3.19487962962963"/>
    <n v="2.2447779840277802"/>
  </r>
  <r>
    <x v="0"/>
    <x v="148"/>
    <x v="0"/>
    <x v="1"/>
    <x v="4"/>
    <s v="Pernil"/>
    <s v="Pernil Mano"/>
    <s v="1022291"/>
    <x v="138"/>
    <s v="Cerdo"/>
    <m/>
    <m/>
    <n v="48000"/>
    <m/>
    <m/>
    <n v="1.47348277291667"/>
  </r>
  <r>
    <x v="0"/>
    <x v="321"/>
    <x v="0"/>
    <x v="1"/>
    <x v="4"/>
    <s v="Pernil"/>
    <s v="Pernil Mano"/>
    <s v="1022753"/>
    <x v="297"/>
    <s v="Cerdo"/>
    <n v="120000"/>
    <n v="120000"/>
    <n v="96000"/>
    <n v="2.47773333333333"/>
    <n v="2.47773333333333"/>
    <n v="1.55318309166667"/>
  </r>
  <r>
    <x v="0"/>
    <x v="322"/>
    <x v="0"/>
    <x v="1"/>
    <x v="4"/>
    <s v="Pernil"/>
    <s v="Pernil Mano"/>
    <s v="1022941"/>
    <x v="298"/>
    <s v="Cerdo"/>
    <n v="72000"/>
    <n v="72000"/>
    <n v="72000"/>
    <n v="2.6374861111111101"/>
    <n v="2.6374861111111101"/>
    <n v="1.6107494208333299"/>
  </r>
  <r>
    <x v="0"/>
    <x v="149"/>
    <x v="0"/>
    <x v="1"/>
    <x v="4"/>
    <s v="Pernil"/>
    <s v="Pernil Pierna"/>
    <s v="1022183"/>
    <x v="139"/>
    <s v="Cerdo"/>
    <n v="480000"/>
    <n v="480000"/>
    <n v="432000"/>
    <n v="2.0002124999999999"/>
    <n v="2.0002124999999999"/>
    <n v="1.26586252106481"/>
  </r>
  <r>
    <x v="0"/>
    <x v="323"/>
    <x v="0"/>
    <x v="1"/>
    <x v="4"/>
    <s v="Pierna"/>
    <s v="Pierna Pulpa"/>
    <s v="1021733"/>
    <x v="299"/>
    <s v="Cerdo"/>
    <n v="192000"/>
    <n v="0"/>
    <m/>
    <n v="2.0800885416666701"/>
    <n v="0"/>
    <m/>
  </r>
  <r>
    <x v="0"/>
    <x v="324"/>
    <x v="0"/>
    <x v="1"/>
    <x v="4"/>
    <s v="Recortes"/>
    <s v="Recortes No Magro"/>
    <s v="1022169"/>
    <x v="300"/>
    <s v="Cerdo"/>
    <n v="168000"/>
    <n v="168000"/>
    <n v="168000"/>
    <n v="0.72566666666666702"/>
    <n v="0.72566666666666702"/>
    <n v="0.51677127083333296"/>
  </r>
  <r>
    <x v="0"/>
    <x v="150"/>
    <x v="0"/>
    <x v="1"/>
    <x v="4"/>
    <s v="Recortes"/>
    <s v="Recortes No Magro"/>
    <s v="1022373"/>
    <x v="140"/>
    <s v="Cerdo"/>
    <n v="168000"/>
    <n v="240000"/>
    <n v="288000"/>
    <n v="1.04517261904762"/>
    <n v="1.045175"/>
    <n v="0.74805680625000004"/>
  </r>
  <r>
    <x v="0"/>
    <x v="325"/>
    <x v="0"/>
    <x v="1"/>
    <x v="4"/>
    <s v="Recortes"/>
    <s v="Recortes No Magro"/>
    <s v="1023093"/>
    <x v="301"/>
    <s v="Cerdo"/>
    <n v="48000"/>
    <n v="48000"/>
    <n v="45900"/>
    <n v="3.9120208333333299"/>
    <n v="3.9120208333333299"/>
    <n v="2.7622280392156902"/>
  </r>
  <r>
    <x v="0"/>
    <x v="326"/>
    <x v="0"/>
    <x v="1"/>
    <x v="4"/>
    <s v="Subprod"/>
    <s v="Subprod Cola"/>
    <s v="1022080"/>
    <x v="302"/>
    <s v="Cerdo"/>
    <n v="72000"/>
    <n v="72000"/>
    <n v="72000"/>
    <n v="1.0451666666666699"/>
    <n v="1.0451666666666699"/>
    <n v="0.80472782916666596"/>
  </r>
  <r>
    <x v="0"/>
    <x v="151"/>
    <x v="0"/>
    <x v="1"/>
    <x v="4"/>
    <s v="Subprod"/>
    <s v="Subprod Patas-Manos"/>
    <s v="1021735"/>
    <x v="141"/>
    <s v="Cerdo"/>
    <n v="120000"/>
    <n v="120000"/>
    <n v="120000"/>
    <n v="4.8670666666666698"/>
    <n v="4.8670666666666698"/>
    <n v="3.3381779783333299"/>
  </r>
  <r>
    <x v="0"/>
    <x v="327"/>
    <x v="0"/>
    <x v="1"/>
    <x v="4"/>
    <s v="Subprod"/>
    <s v="Subprod Patas-Manos"/>
    <s v="1021737"/>
    <x v="303"/>
    <s v="Cerdo"/>
    <n v="24000"/>
    <n v="24000"/>
    <n v="24000"/>
    <n v="4.7090416666666703"/>
    <n v="4.7090416666666703"/>
    <n v="3.4533398041666699"/>
  </r>
  <r>
    <x v="0"/>
    <x v="152"/>
    <x v="0"/>
    <x v="1"/>
    <x v="4"/>
    <s v="Subprod"/>
    <s v="Subprod Patas-Manos"/>
    <s v="1021738"/>
    <x v="142"/>
    <s v="Cerdo"/>
    <n v="120000"/>
    <n v="120000"/>
    <n v="72000"/>
    <n v="4.5492999999999997"/>
    <n v="4.5492999999999997"/>
    <n v="3.22462294583333"/>
  </r>
  <r>
    <x v="0"/>
    <x v="153"/>
    <x v="0"/>
    <x v="1"/>
    <x v="4"/>
    <s v="Subprod"/>
    <s v="Subprod Patas-Manos"/>
    <s v="1022748"/>
    <x v="143"/>
    <s v="Cerdo"/>
    <n v="192000"/>
    <n v="192000"/>
    <n v="120000"/>
    <n v="5.1865677083333299"/>
    <n v="5.1865677083333299"/>
    <n v="3.74127976416667"/>
  </r>
  <r>
    <x v="0"/>
    <x v="328"/>
    <x v="0"/>
    <x v="1"/>
    <x v="4"/>
    <s v="Trutro"/>
    <s v="Trutro Largo"/>
    <s v="1030683"/>
    <x v="70"/>
    <s v="Pavo"/>
    <n v="480000"/>
    <n v="480000"/>
    <n v="480000"/>
    <n v="2.2206645833333298"/>
    <n v="2.2206645833333298"/>
    <n v="2.0850457083333298"/>
  </r>
  <r>
    <x v="0"/>
    <x v="329"/>
    <x v="0"/>
    <x v="1"/>
    <x v="4"/>
    <s v="Trutro"/>
    <s v="Trutro Largo"/>
    <s v="1030743"/>
    <x v="304"/>
    <s v="Pavo"/>
    <n v="2000"/>
    <n v="2000"/>
    <m/>
    <n v="2.6469999999999998"/>
    <n v="2.6469999999999998"/>
    <m/>
  </r>
  <r>
    <x v="0"/>
    <x v="330"/>
    <x v="0"/>
    <x v="1"/>
    <x v="9"/>
    <s v="Chuleta"/>
    <s v="Chuleta Huesos"/>
    <s v="1021952"/>
    <x v="13"/>
    <s v="Cerdo"/>
    <n v="2000"/>
    <n v="2000"/>
    <n v="2000"/>
    <n v="7.58"/>
    <n v="7.58"/>
    <n v="4.3930128000000002"/>
  </r>
  <r>
    <x v="0"/>
    <x v="331"/>
    <x v="0"/>
    <x v="1"/>
    <x v="9"/>
    <s v="Cost-Pec"/>
    <s v="Cost-Pec Trozos"/>
    <s v="1021931"/>
    <x v="305"/>
    <s v="Cerdo"/>
    <n v="13500"/>
    <n v="13500"/>
    <n v="13500"/>
    <n v="5.8567407407407401"/>
    <n v="5.8567407407407401"/>
    <n v="4.3372481111111103"/>
  </r>
  <r>
    <x v="0"/>
    <x v="332"/>
    <x v="0"/>
    <x v="1"/>
    <x v="9"/>
    <s v="Cost-Pec"/>
    <s v="Cost-Pec Trozos"/>
    <s v="1023265"/>
    <x v="306"/>
    <s v="Cerdo"/>
    <n v="7500"/>
    <n v="7500"/>
    <n v="7500"/>
    <n v="5.6413333333333302"/>
    <n v="5.6413333333333302"/>
    <n v="4.3329335200000001"/>
  </r>
  <r>
    <x v="0"/>
    <x v="333"/>
    <x v="0"/>
    <x v="1"/>
    <x v="9"/>
    <s v="Grasas"/>
    <s v="Grasa Gordura"/>
    <s v="1022767"/>
    <x v="307"/>
    <s v="Cerdo"/>
    <n v="24000"/>
    <n v="24000"/>
    <n v="24000"/>
    <n v="0.79520833333333296"/>
    <n v="0.79520833333333296"/>
    <n v="0.61356710833333294"/>
  </r>
  <r>
    <x v="0"/>
    <x v="334"/>
    <x v="0"/>
    <x v="1"/>
    <x v="9"/>
    <s v="Grasas"/>
    <s v="Grasa Lomo Tocino"/>
    <s v="1022914"/>
    <x v="308"/>
    <s v="Cerdo"/>
    <n v="24000"/>
    <n v="24000"/>
    <n v="24000"/>
    <n v="1.8936666666666699"/>
    <n v="1.8936666666666699"/>
    <n v="1.3034780749999999"/>
  </r>
  <r>
    <x v="0"/>
    <x v="335"/>
    <x v="0"/>
    <x v="1"/>
    <x v="9"/>
    <s v="Grasas"/>
    <s v="Grasa Lomo Tocino"/>
    <s v="1022918"/>
    <x v="309"/>
    <s v="Cerdo"/>
    <n v="96000"/>
    <n v="120000"/>
    <n v="120000"/>
    <n v="1.8182708333333299"/>
    <n v="1.8182750000000001"/>
    <n v="1.3140515616666699"/>
  </r>
  <r>
    <x v="0"/>
    <x v="336"/>
    <x v="0"/>
    <x v="1"/>
    <x v="9"/>
    <s v="Huesos"/>
    <s v="Huesos Cuarto Traser"/>
    <s v="1022550"/>
    <x v="310"/>
    <s v="Cerdo"/>
    <n v="24000"/>
    <n v="24000"/>
    <n v="24000"/>
    <n v="0.6875"/>
    <n v="0.6875"/>
    <n v="0.52732787916666701"/>
  </r>
  <r>
    <x v="0"/>
    <x v="337"/>
    <x v="0"/>
    <x v="1"/>
    <x v="9"/>
    <s v="Lomo"/>
    <s v="Lomo Centro"/>
    <s v="1022101"/>
    <x v="311"/>
    <s v="Cerdo"/>
    <n v="1000"/>
    <n v="1500"/>
    <n v="1500"/>
    <n v="5.641"/>
    <n v="5.6413333333333302"/>
    <n v="4.35225286666667"/>
  </r>
  <r>
    <x v="0"/>
    <x v="338"/>
    <x v="0"/>
    <x v="1"/>
    <x v="9"/>
    <s v="Lomo"/>
    <s v="Lomo MM Loin"/>
    <s v="1021924"/>
    <x v="312"/>
    <s v="Cerdo"/>
    <n v="15000"/>
    <n v="15000"/>
    <n v="15000"/>
    <n v="5.5336666666666696"/>
    <n v="5.5336666666666696"/>
    <n v="4.37554874666667"/>
  </r>
  <r>
    <x v="0"/>
    <x v="339"/>
    <x v="0"/>
    <x v="1"/>
    <x v="9"/>
    <s v="Lomo"/>
    <s v="Lomo MM Loin"/>
    <s v="1021925"/>
    <x v="313"/>
    <s v="Cerdo"/>
    <n v="30000"/>
    <n v="40000"/>
    <n v="40000"/>
    <n v="5.64136666666667"/>
    <n v="5.6413500000000001"/>
    <n v="4.3691303824999999"/>
  </r>
  <r>
    <x v="0"/>
    <x v="340"/>
    <x v="0"/>
    <x v="1"/>
    <x v="9"/>
    <s v="Lomo"/>
    <s v="Lomo MM Loin"/>
    <s v="1022561"/>
    <x v="314"/>
    <s v="Cerdo"/>
    <n v="1000"/>
    <n v="1000"/>
    <n v="1000"/>
    <n v="5.4260000000000002"/>
    <n v="5.4260000000000002"/>
    <n v="4.3773008999999998"/>
  </r>
  <r>
    <x v="0"/>
    <x v="341"/>
    <x v="0"/>
    <x v="1"/>
    <x v="9"/>
    <s v="Lomo"/>
    <s v="Lomo MM Loin"/>
    <s v="1022989"/>
    <x v="315"/>
    <s v="Cerdo"/>
    <n v="20000"/>
    <n v="30000"/>
    <n v="30000"/>
    <n v="5.43675"/>
    <n v="5.4367333333333301"/>
    <n v="4.3648776600000003"/>
  </r>
  <r>
    <x v="0"/>
    <x v="342"/>
    <x v="0"/>
    <x v="1"/>
    <x v="9"/>
    <s v="Lomo"/>
    <s v="Lomo Vetado"/>
    <s v="1022863"/>
    <x v="316"/>
    <s v="Cerdo"/>
    <n v="40000"/>
    <n v="50000"/>
    <n v="50000"/>
    <n v="4.9951999999999996"/>
    <n v="4.9951999999999996"/>
    <n v="4.3746912140000003"/>
  </r>
  <r>
    <x v="0"/>
    <x v="343"/>
    <x v="0"/>
    <x v="1"/>
    <x v="9"/>
    <s v="Lomo"/>
    <s v="Lomo Vetado"/>
    <s v="1022864"/>
    <x v="317"/>
    <s v="Cerdo"/>
    <n v="15000"/>
    <n v="30000"/>
    <n v="30000"/>
    <n v="4.94133333333333"/>
    <n v="4.9413666666666698"/>
    <n v="4.3690935"/>
  </r>
  <r>
    <x v="0"/>
    <x v="344"/>
    <x v="0"/>
    <x v="1"/>
    <x v="9"/>
    <s v="Lomo"/>
    <s v="Lomo Vetado"/>
    <s v="1023123"/>
    <x v="318"/>
    <s v="Cerdo"/>
    <n v="5000"/>
    <n v="5000"/>
    <n v="5000"/>
    <n v="5.1028000000000002"/>
    <n v="5.1028000000000002"/>
    <n v="4.3772957200000002"/>
  </r>
  <r>
    <x v="0"/>
    <x v="345"/>
    <x v="0"/>
    <x v="1"/>
    <x v="9"/>
    <s v="Menudencias"/>
    <s v="Menudencias Corazón"/>
    <s v="1012326"/>
    <x v="319"/>
    <s v="Pollo"/>
    <n v="3000"/>
    <n v="3000"/>
    <n v="3000"/>
    <n v="2.5099999999999998"/>
    <n v="2.5099999999999998"/>
    <n v="1.5661141333333299"/>
  </r>
  <r>
    <x v="0"/>
    <x v="346"/>
    <x v="0"/>
    <x v="1"/>
    <x v="9"/>
    <s v="Muestra"/>
    <s v="Muestra"/>
    <s v="1022817"/>
    <x v="301"/>
    <s v="Cerdo"/>
    <m/>
    <m/>
    <n v="100"/>
    <m/>
    <m/>
    <n v="4.3773099999999996"/>
  </r>
  <r>
    <x v="0"/>
    <x v="347"/>
    <x v="0"/>
    <x v="1"/>
    <x v="9"/>
    <s v="Muestra"/>
    <s v="Muestra"/>
    <s v="1022835"/>
    <x v="320"/>
    <s v="Cerdo"/>
    <m/>
    <m/>
    <n v="136.9"/>
    <m/>
    <m/>
    <n v="4.3522556610664704"/>
  </r>
  <r>
    <x v="0"/>
    <x v="348"/>
    <x v="0"/>
    <x v="1"/>
    <x v="9"/>
    <s v="Paleta"/>
    <s v="Paleta Entera"/>
    <s v="1022751"/>
    <x v="321"/>
    <s v="Cerdo"/>
    <n v="22000"/>
    <n v="22000"/>
    <n v="22000"/>
    <n v="4.8875000000000002"/>
    <n v="4.8875000000000002"/>
    <n v="4.3655982181818196"/>
  </r>
  <r>
    <x v="0"/>
    <x v="349"/>
    <x v="0"/>
    <x v="1"/>
    <x v="9"/>
    <s v="Paleta"/>
    <s v="Paleta Entera"/>
    <s v="1022794"/>
    <x v="322"/>
    <s v="Cerdo"/>
    <n v="0"/>
    <n v="0"/>
    <n v="0.4"/>
    <n v="0"/>
    <n v="0"/>
    <n v="4.3237500000000004"/>
  </r>
  <r>
    <x v="0"/>
    <x v="350"/>
    <x v="0"/>
    <x v="1"/>
    <x v="9"/>
    <s v="Paleta"/>
    <s v="Paleta Pulpa"/>
    <s v="1021936"/>
    <x v="323"/>
    <s v="Cerdo"/>
    <n v="336000"/>
    <n v="360000"/>
    <n v="360000"/>
    <n v="3.9721220238095198"/>
    <n v="3.9721222222222199"/>
    <n v="2.7834423369444399"/>
  </r>
  <r>
    <x v="0"/>
    <x v="351"/>
    <x v="0"/>
    <x v="1"/>
    <x v="9"/>
    <s v="Paleta"/>
    <s v="Paleta Pulpa"/>
    <s v="1022750"/>
    <x v="324"/>
    <s v="Cerdo"/>
    <n v="48000"/>
    <n v="24000"/>
    <n v="24000"/>
    <n v="5.2105833333333296"/>
    <n v="5.2105833333333296"/>
    <n v="2.7831397208333302"/>
  </r>
  <r>
    <x v="0"/>
    <x v="352"/>
    <x v="0"/>
    <x v="1"/>
    <x v="9"/>
    <s v="Paleta"/>
    <s v="Paleta Pulpa"/>
    <s v="1022793"/>
    <x v="325"/>
    <s v="Cerdo"/>
    <m/>
    <m/>
    <n v="0.1"/>
    <m/>
    <m/>
    <n v="2.774"/>
  </r>
  <r>
    <x v="0"/>
    <x v="353"/>
    <x v="0"/>
    <x v="1"/>
    <x v="9"/>
    <s v="Panceta"/>
    <s v="Panceta c/Cuero"/>
    <s v="1022515"/>
    <x v="326"/>
    <s v="Cerdo"/>
    <n v="30000"/>
    <n v="30000"/>
    <n v="30000"/>
    <n v="6.5029000000000003"/>
    <n v="6.5029000000000003"/>
    <n v="4.3769263366666697"/>
  </r>
  <r>
    <x v="0"/>
    <x v="354"/>
    <x v="0"/>
    <x v="1"/>
    <x v="9"/>
    <s v="Panceta"/>
    <s v="Panceta c/Cuero"/>
    <s v="1022570"/>
    <x v="327"/>
    <s v="Cerdo"/>
    <m/>
    <n v="2000"/>
    <n v="2000"/>
    <m/>
    <n v="0"/>
    <n v="4.3563333999999996"/>
  </r>
  <r>
    <x v="0"/>
    <x v="355"/>
    <x v="0"/>
    <x v="1"/>
    <x v="9"/>
    <s v="Panceta"/>
    <s v="Panceta s/Cuero"/>
    <s v="1022621"/>
    <x v="328"/>
    <s v="Cerdo"/>
    <n v="40000"/>
    <n v="40000"/>
    <n v="40000"/>
    <n v="6.3952"/>
    <n v="6.3952"/>
    <n v="4.3745509499999997"/>
  </r>
  <r>
    <x v="0"/>
    <x v="356"/>
    <x v="0"/>
    <x v="1"/>
    <x v="9"/>
    <s v="Panceta"/>
    <s v="Panceta s/Cuero"/>
    <s v="1022865"/>
    <x v="329"/>
    <s v="Cerdo"/>
    <n v="80000"/>
    <n v="80000"/>
    <n v="83000"/>
    <n v="6.7182750000000002"/>
    <n v="6.7182750000000002"/>
    <n v="4.3728521060240997"/>
  </r>
  <r>
    <x v="0"/>
    <x v="357"/>
    <x v="0"/>
    <x v="1"/>
    <x v="9"/>
    <s v="Panceta"/>
    <s v="Panceta s/Cuero"/>
    <s v="1022866"/>
    <x v="330"/>
    <s v="Cerdo"/>
    <n v="60000"/>
    <n v="60000"/>
    <n v="61000"/>
    <n v="6.7182833333333303"/>
    <n v="6.7182833333333303"/>
    <n v="4.3795886721311499"/>
  </r>
  <r>
    <x v="0"/>
    <x v="358"/>
    <x v="0"/>
    <x v="1"/>
    <x v="9"/>
    <s v="Panceta"/>
    <s v="Panceta s/Cuero"/>
    <s v="1023166"/>
    <x v="331"/>
    <s v="Cerdo"/>
    <m/>
    <m/>
    <n v="100"/>
    <m/>
    <m/>
    <n v="4.3773099999999996"/>
  </r>
  <r>
    <x v="0"/>
    <x v="359"/>
    <x v="0"/>
    <x v="1"/>
    <x v="9"/>
    <s v="Pierna"/>
    <s v="Pierna Pulpa Fina"/>
    <s v="1022128"/>
    <x v="332"/>
    <s v="Cerdo"/>
    <n v="10000"/>
    <n v="10000"/>
    <n v="10000"/>
    <n v="5.0598000000000001"/>
    <n v="5.0598000000000001"/>
    <n v="4.3943808300000002"/>
  </r>
  <r>
    <x v="0"/>
    <x v="360"/>
    <x v="0"/>
    <x v="1"/>
    <x v="9"/>
    <s v="Pierna"/>
    <s v="Pierna Pulpa Fina"/>
    <s v="1022141"/>
    <x v="333"/>
    <s v="Cerdo"/>
    <n v="14000"/>
    <n v="14000"/>
    <n v="34000"/>
    <n v="5.1567142857142896"/>
    <n v="5.1567142857142896"/>
    <n v="4.4003565264705902"/>
  </r>
  <r>
    <x v="0"/>
    <x v="361"/>
    <x v="0"/>
    <x v="1"/>
    <x v="9"/>
    <s v="Pierna"/>
    <s v="Pierna Pulpa Fina"/>
    <s v="1022142"/>
    <x v="334"/>
    <s v="Cerdo"/>
    <n v="10000"/>
    <n v="10000"/>
    <n v="10000"/>
    <n v="5.1566999999999998"/>
    <n v="5.1566999999999998"/>
    <n v="4.3916566699999997"/>
  </r>
  <r>
    <x v="0"/>
    <x v="362"/>
    <x v="0"/>
    <x v="1"/>
    <x v="9"/>
    <s v="Pierna"/>
    <s v="Pierna Pulpa Fina"/>
    <s v="1022398"/>
    <x v="335"/>
    <s v="Cerdo"/>
    <n v="12000"/>
    <n v="15000"/>
    <n v="15000"/>
    <n v="5.2105833333333296"/>
    <n v="5.2106000000000003"/>
    <n v="4.37939188"/>
  </r>
  <r>
    <x v="0"/>
    <x v="363"/>
    <x v="0"/>
    <x v="1"/>
    <x v="9"/>
    <s v="Prolijado"/>
    <s v="Prolijado Malaya"/>
    <s v="1022293"/>
    <x v="336"/>
    <s v="Cerdo"/>
    <n v="6000"/>
    <n v="6000"/>
    <n v="6000"/>
    <n v="7.47216666666667"/>
    <n v="7.47216666666667"/>
    <n v="4.3862242"/>
  </r>
  <r>
    <x v="0"/>
    <x v="364"/>
    <x v="0"/>
    <x v="1"/>
    <x v="9"/>
    <s v="Recortes"/>
    <s v="Recortes Magro"/>
    <s v="1022837"/>
    <x v="337"/>
    <s v="Cerdo"/>
    <m/>
    <m/>
    <n v="116.2"/>
    <m/>
    <m/>
    <n v="4.3522831325301201"/>
  </r>
  <r>
    <x v="0"/>
    <x v="365"/>
    <x v="0"/>
    <x v="1"/>
    <x v="9"/>
    <s v="Subprod"/>
    <s v="Subprod Tripa"/>
    <s v="1021987"/>
    <x v="338"/>
    <s v="Cerdo"/>
    <n v="10000"/>
    <n v="10000"/>
    <n v="10000"/>
    <n v="5.6414"/>
    <n v="5.6414"/>
    <n v="2.4305842800000002"/>
  </r>
  <r>
    <x v="0"/>
    <x v="366"/>
    <x v="0"/>
    <x v="1"/>
    <x v="9"/>
    <s v="Subprod"/>
    <s v="Subprod Visceras"/>
    <s v="1022413"/>
    <x v="339"/>
    <s v="Cerdo"/>
    <n v="0"/>
    <n v="4000"/>
    <n v="4000"/>
    <n v="0"/>
    <n v="0"/>
    <n v="1.225781475"/>
  </r>
  <r>
    <x v="1"/>
    <x v="1"/>
    <x v="1"/>
    <x v="0"/>
    <x v="0"/>
    <s v="Cazuela"/>
    <s v="Cazuela Espinazo"/>
    <s v="1011042"/>
    <x v="1"/>
    <s v="Pollo"/>
    <n v="48000"/>
    <n v="264000"/>
    <n v="240000"/>
    <n v="0.4"/>
    <n v="0.4"/>
    <n v="0.43649004166666699"/>
  </r>
  <r>
    <x v="1"/>
    <x v="2"/>
    <x v="1"/>
    <x v="0"/>
    <x v="0"/>
    <s v="Menudencias"/>
    <s v="Menudencias Contre"/>
    <s v="1012207"/>
    <x v="2"/>
    <s v="Pollo"/>
    <n v="4200"/>
    <n v="4200"/>
    <m/>
    <n v="0"/>
    <n v="0"/>
    <m/>
  </r>
  <r>
    <x v="1"/>
    <x v="4"/>
    <x v="1"/>
    <x v="0"/>
    <x v="0"/>
    <s v="Menudencias"/>
    <s v="Menudencias Cogote"/>
    <s v="1030635"/>
    <x v="4"/>
    <s v="Pavo"/>
    <m/>
    <n v="5120"/>
    <m/>
    <m/>
    <n v="0.88789062500000004"/>
    <m/>
  </r>
  <r>
    <x v="1"/>
    <x v="6"/>
    <x v="1"/>
    <x v="0"/>
    <x v="0"/>
    <s v="Varios"/>
    <s v="Varios Carcasa"/>
    <s v="1030355"/>
    <x v="6"/>
    <s v="Pavo"/>
    <m/>
    <n v="71644"/>
    <n v="72000"/>
    <m/>
    <n v="0.98789849812964103"/>
    <n v="1.01697930555556"/>
  </r>
  <r>
    <x v="1"/>
    <x v="367"/>
    <x v="1"/>
    <x v="0"/>
    <x v="8"/>
    <s v="Carne Recuperada"/>
    <s v="Carne Recuperada ADM"/>
    <s v="1012764"/>
    <x v="340"/>
    <s v="Pollo"/>
    <m/>
    <m/>
    <n v="60000"/>
    <m/>
    <m/>
    <n v="0.51665635666666698"/>
  </r>
  <r>
    <x v="1"/>
    <x v="0"/>
    <x v="1"/>
    <x v="0"/>
    <x v="1"/>
    <s v="Ala"/>
    <s v="Ala Trutro"/>
    <s v="1030332"/>
    <x v="0"/>
    <s v="Pavo"/>
    <m/>
    <n v="144000"/>
    <n v="96000"/>
    <m/>
    <n v="1.4878958333333301"/>
    <n v="1.4947708333333301"/>
  </r>
  <r>
    <x v="1"/>
    <x v="8"/>
    <x v="1"/>
    <x v="0"/>
    <x v="1"/>
    <s v="Carne Recuperada"/>
    <s v="Carne Recuperada ADM"/>
    <s v="1012556"/>
    <x v="8"/>
    <s v="Pollo"/>
    <n v="4478"/>
    <m/>
    <m/>
    <n v="0"/>
    <m/>
    <m/>
  </r>
  <r>
    <x v="1"/>
    <x v="9"/>
    <x v="1"/>
    <x v="0"/>
    <x v="1"/>
    <s v="Carne Recuperada"/>
    <s v="Carne Recuperada ADM"/>
    <s v="1012719"/>
    <x v="9"/>
    <s v="Pollo"/>
    <n v="456000"/>
    <n v="425000"/>
    <n v="425000"/>
    <n v="0.54"/>
    <n v="0.54"/>
    <n v="0.67068804705882401"/>
  </r>
  <r>
    <x v="1"/>
    <x v="10"/>
    <x v="1"/>
    <x v="0"/>
    <x v="1"/>
    <s v="Carne Recuperada"/>
    <s v="Carne Recuperada Pul"/>
    <s v="1011421"/>
    <x v="10"/>
    <s v="Pollo"/>
    <n v="676000"/>
    <n v="676000"/>
    <n v="576000"/>
    <n v="0.73789792899408302"/>
    <n v="0.73789792899408302"/>
    <n v="0.85270312500000001"/>
  </r>
  <r>
    <x v="1"/>
    <x v="11"/>
    <x v="1"/>
    <x v="0"/>
    <x v="1"/>
    <s v="Carne Recuperada"/>
    <s v="Carne Recuperada Pul"/>
    <s v="1011558"/>
    <x v="11"/>
    <s v="Pollo"/>
    <n v="264000"/>
    <n v="384000"/>
    <n v="384000"/>
    <n v="0.6"/>
    <n v="0.6"/>
    <n v="0.88804346354166597"/>
  </r>
  <r>
    <x v="1"/>
    <x v="1"/>
    <x v="1"/>
    <x v="0"/>
    <x v="1"/>
    <s v="Cazuela"/>
    <s v="Cazuela Espinazo"/>
    <s v="1011042"/>
    <x v="1"/>
    <s v="Pollo"/>
    <m/>
    <n v="47960"/>
    <n v="71960"/>
    <m/>
    <n v="0.48790658882401999"/>
    <n v="0.46006961367426302"/>
  </r>
  <r>
    <x v="1"/>
    <x v="12"/>
    <x v="1"/>
    <x v="0"/>
    <x v="1"/>
    <s v="Chuleta"/>
    <s v="Chuleta Centro"/>
    <s v="1020017"/>
    <x v="12"/>
    <s v="Cerdo"/>
    <n v="72000"/>
    <n v="72000"/>
    <n v="72000"/>
    <n v="2.73790277777778"/>
    <n v="2.73790277777778"/>
    <n v="2.8500761111111101"/>
  </r>
  <r>
    <x v="1"/>
    <x v="368"/>
    <x v="1"/>
    <x v="0"/>
    <x v="1"/>
    <s v="Chuleta"/>
    <s v="Chuleta Huesos"/>
    <s v="1021980"/>
    <x v="341"/>
    <s v="Cerdo"/>
    <n v="300"/>
    <n v="0"/>
    <m/>
    <n v="5.4866666666666699"/>
    <n v="0"/>
    <m/>
  </r>
  <r>
    <x v="1"/>
    <x v="15"/>
    <x v="1"/>
    <x v="0"/>
    <x v="1"/>
    <s v="Chuleta"/>
    <s v="Chuleta Huesos"/>
    <s v="1022384"/>
    <x v="15"/>
    <s v="Cerdo"/>
    <n v="0"/>
    <n v="1000"/>
    <n v="1000"/>
    <n v="0"/>
    <n v="0"/>
    <n v="5.2371292"/>
  </r>
  <r>
    <x v="1"/>
    <x v="369"/>
    <x v="1"/>
    <x v="0"/>
    <x v="1"/>
    <s v="Cost-Pec"/>
    <s v="Cost-Pec Entero"/>
    <s v="1020869"/>
    <x v="342"/>
    <s v="Cerdo"/>
    <n v="0"/>
    <n v="39000"/>
    <n v="39000"/>
    <n v="0"/>
    <n v="4.8099999999999996"/>
    <n v="4.7182022846153799"/>
  </r>
  <r>
    <x v="1"/>
    <x v="16"/>
    <x v="1"/>
    <x v="0"/>
    <x v="1"/>
    <s v="Cueros"/>
    <s v="Cuero Back"/>
    <s v="1021187"/>
    <x v="16"/>
    <s v="Cerdo"/>
    <n v="0"/>
    <n v="24000"/>
    <n v="24000"/>
    <n v="0"/>
    <n v="2"/>
    <n v="2.01220833333333"/>
  </r>
  <r>
    <x v="1"/>
    <x v="17"/>
    <x v="1"/>
    <x v="0"/>
    <x v="1"/>
    <s v="Cueros"/>
    <s v="Cuero Forro"/>
    <s v="1022196"/>
    <x v="17"/>
    <s v="Cerdo"/>
    <n v="24000"/>
    <n v="24000"/>
    <n v="24000"/>
    <n v="0"/>
    <n v="0.65"/>
    <n v="0.63270833333333298"/>
  </r>
  <r>
    <x v="1"/>
    <x v="18"/>
    <x v="1"/>
    <x v="0"/>
    <x v="1"/>
    <s v="Cueros"/>
    <s v="Cuero Forro"/>
    <s v="1022197"/>
    <x v="18"/>
    <s v="Cerdo"/>
    <n v="0"/>
    <n v="24000"/>
    <n v="24000"/>
    <n v="0"/>
    <n v="0"/>
    <n v="0.82916666666666705"/>
  </r>
  <r>
    <x v="1"/>
    <x v="19"/>
    <x v="1"/>
    <x v="0"/>
    <x v="1"/>
    <s v="Cueros"/>
    <s v="Cuero Mixto"/>
    <s v="1021385"/>
    <x v="19"/>
    <s v="Cerdo"/>
    <n v="192000"/>
    <n v="96001"/>
    <n v="96001"/>
    <n v="0.82789583333333405"/>
    <n v="0.82789762606639505"/>
    <n v="0.99292765283694995"/>
  </r>
  <r>
    <x v="1"/>
    <x v="106"/>
    <x v="1"/>
    <x v="0"/>
    <x v="1"/>
    <s v="Cueros"/>
    <s v="Cuero Mixto"/>
    <s v="1023334"/>
    <x v="104"/>
    <s v="Cerdo"/>
    <m/>
    <n v="24000"/>
    <n v="24000"/>
    <m/>
    <n v="1.1499999999999999"/>
    <n v="1.0651250000000001"/>
  </r>
  <r>
    <x v="1"/>
    <x v="370"/>
    <x v="1"/>
    <x v="0"/>
    <x v="1"/>
    <s v="Cueros"/>
    <s v="Cuero Panceta"/>
    <s v="1020352"/>
    <x v="343"/>
    <s v="Cerdo"/>
    <n v="48000"/>
    <n v="48000"/>
    <n v="48000"/>
    <n v="1.2178958333333301"/>
    <n v="1.2178958333333301"/>
    <n v="1.2638750000000001"/>
  </r>
  <r>
    <x v="1"/>
    <x v="20"/>
    <x v="1"/>
    <x v="0"/>
    <x v="1"/>
    <s v="Cueros"/>
    <s v="Cuero Papada"/>
    <s v="1021039"/>
    <x v="20"/>
    <s v="Cerdo"/>
    <n v="48000"/>
    <n v="48000"/>
    <n v="48000"/>
    <n v="0.53789583333333302"/>
    <n v="0.53789583333333302"/>
    <n v="0.61345833333333299"/>
  </r>
  <r>
    <x v="1"/>
    <x v="21"/>
    <x v="1"/>
    <x v="0"/>
    <x v="1"/>
    <s v="Cueros"/>
    <s v="Cuero Papada"/>
    <s v="1023329"/>
    <x v="21"/>
    <s v="Cerdo"/>
    <m/>
    <m/>
    <n v="24000"/>
    <m/>
    <m/>
    <n v="0.61345833333333299"/>
  </r>
  <r>
    <x v="1"/>
    <x v="22"/>
    <x v="1"/>
    <x v="0"/>
    <x v="1"/>
    <s v="Empanizado"/>
    <s v="Empanizados Nuggets"/>
    <s v="1100407"/>
    <x v="22"/>
    <s v="Elaborado"/>
    <m/>
    <m/>
    <n v="9000"/>
    <m/>
    <m/>
    <n v="3.1098694444444401"/>
  </r>
  <r>
    <x v="1"/>
    <x v="23"/>
    <x v="1"/>
    <x v="0"/>
    <x v="1"/>
    <s v="Empanizado"/>
    <s v="Empanizados Nuggets"/>
    <s v="1100408"/>
    <x v="23"/>
    <s v="Elaborado"/>
    <m/>
    <m/>
    <n v="9000"/>
    <m/>
    <m/>
    <n v="3.1098694444444401"/>
  </r>
  <r>
    <x v="1"/>
    <x v="26"/>
    <x v="1"/>
    <x v="0"/>
    <x v="1"/>
    <s v="Filete"/>
    <s v="Filete c/Cabeza"/>
    <s v="1023312"/>
    <x v="26"/>
    <s v="Cerdo"/>
    <n v="24000"/>
    <n v="10221"/>
    <m/>
    <n v="2.90791666666667"/>
    <n v="2.9079346443596501"/>
    <m/>
  </r>
  <r>
    <x v="1"/>
    <x v="27"/>
    <x v="1"/>
    <x v="0"/>
    <x v="1"/>
    <s v="Grasas"/>
    <s v="Grasa Forro"/>
    <s v="1020925"/>
    <x v="27"/>
    <s v="Cerdo"/>
    <n v="24000"/>
    <n v="14000"/>
    <n v="14000"/>
    <n v="1.4379166666666701"/>
    <n v="1.4379285714285699"/>
    <n v="1.0028611857142899"/>
  </r>
  <r>
    <x v="1"/>
    <x v="31"/>
    <x v="1"/>
    <x v="0"/>
    <x v="1"/>
    <s v="Grasas"/>
    <s v="Grasa Gordura"/>
    <s v="1020367"/>
    <x v="30"/>
    <s v="Cerdo"/>
    <n v="72000"/>
    <n v="72000"/>
    <n v="48000"/>
    <n v="1.1079027777777799"/>
    <n v="1.1079027777777799"/>
    <n v="1.1412125"/>
  </r>
  <r>
    <x v="1"/>
    <x v="32"/>
    <x v="1"/>
    <x v="0"/>
    <x v="1"/>
    <s v="Grasas"/>
    <s v="Grasa Gordura"/>
    <s v="1021023"/>
    <x v="31"/>
    <s v="Cerdo"/>
    <n v="144000"/>
    <n v="144000"/>
    <n v="144000"/>
    <n v="1.10789583333333"/>
    <n v="1.10789583333333"/>
    <n v="1.1009583333333299"/>
  </r>
  <r>
    <x v="1"/>
    <x v="371"/>
    <x v="1"/>
    <x v="0"/>
    <x v="1"/>
    <s v="Grasas"/>
    <s v="Grasa Gordura"/>
    <s v="1021077"/>
    <x v="33"/>
    <s v="Cerdo"/>
    <n v="0"/>
    <n v="24000"/>
    <n v="24000"/>
    <n v="0"/>
    <n v="0"/>
    <n v="1.1994625000000001"/>
  </r>
  <r>
    <x v="1"/>
    <x v="372"/>
    <x v="1"/>
    <x v="0"/>
    <x v="1"/>
    <s v="Grasas"/>
    <s v="Grasa Gordura"/>
    <s v="1021085"/>
    <x v="344"/>
    <s v="Cerdo"/>
    <n v="24000"/>
    <n v="0"/>
    <m/>
    <n v="1.08791666666667"/>
    <n v="0"/>
    <m/>
  </r>
  <r>
    <x v="1"/>
    <x v="34"/>
    <x v="1"/>
    <x v="0"/>
    <x v="1"/>
    <s v="Grasas"/>
    <s v="Grasa Gordura"/>
    <s v="1022150"/>
    <x v="33"/>
    <s v="Cerdo"/>
    <n v="120000"/>
    <n v="72000"/>
    <n v="72000"/>
    <n v="0.95789999999999997"/>
    <n v="0.95790277777777799"/>
    <n v="0.89958333333333296"/>
  </r>
  <r>
    <x v="1"/>
    <x v="373"/>
    <x v="1"/>
    <x v="0"/>
    <x v="1"/>
    <s v="Grasas"/>
    <s v="Grasa Gordura"/>
    <s v="1022921"/>
    <x v="33"/>
    <s v="Cerdo"/>
    <n v="60000"/>
    <n v="68000"/>
    <n v="68000"/>
    <n v="0"/>
    <n v="0"/>
    <n v="1.0361541176470599"/>
  </r>
  <r>
    <x v="1"/>
    <x v="35"/>
    <x v="1"/>
    <x v="0"/>
    <x v="1"/>
    <s v="Grasas"/>
    <s v="Grasa Gordura"/>
    <s v="1022996"/>
    <x v="34"/>
    <s v="Cerdo"/>
    <n v="24000"/>
    <n v="24000"/>
    <n v="24000"/>
    <n v="1.1879166666666701"/>
    <n v="1.1879166666666701"/>
    <n v="1.05270833333333"/>
  </r>
  <r>
    <x v="1"/>
    <x v="36"/>
    <x v="1"/>
    <x v="0"/>
    <x v="1"/>
    <s v="Grasas"/>
    <s v="Grasa Interior"/>
    <s v="1021111"/>
    <x v="35"/>
    <s v="Cerdo"/>
    <n v="2500"/>
    <n v="2500"/>
    <n v="3000"/>
    <n v="1.288"/>
    <n v="1.288"/>
    <n v="1.35"/>
  </r>
  <r>
    <x v="1"/>
    <x v="38"/>
    <x v="1"/>
    <x v="0"/>
    <x v="1"/>
    <s v="Grasas"/>
    <s v="Grasa Lomo Tocino"/>
    <s v="1020339"/>
    <x v="37"/>
    <s v="Cerdo"/>
    <n v="72000"/>
    <n v="119000"/>
    <n v="119000"/>
    <n v="1.45"/>
    <n v="1.45"/>
    <n v="1.4082289075630301"/>
  </r>
  <r>
    <x v="1"/>
    <x v="41"/>
    <x v="1"/>
    <x v="0"/>
    <x v="1"/>
    <s v="Lomo"/>
    <s v="Lomo Centro"/>
    <s v="1020848"/>
    <x v="40"/>
    <s v="Cerdo"/>
    <n v="192000"/>
    <n v="216000"/>
    <n v="216000"/>
    <n v="2.39"/>
    <n v="2.39"/>
    <n v="2.45996296296296"/>
  </r>
  <r>
    <x v="1"/>
    <x v="374"/>
    <x v="1"/>
    <x v="0"/>
    <x v="1"/>
    <s v="Lomo"/>
    <s v="Lomo Vetado"/>
    <s v="1021820"/>
    <x v="345"/>
    <s v="Cerdo"/>
    <m/>
    <m/>
    <n v="3553"/>
    <m/>
    <m/>
    <n v="2.53809259780467"/>
  </r>
  <r>
    <x v="1"/>
    <x v="375"/>
    <x v="1"/>
    <x v="0"/>
    <x v="1"/>
    <s v="Lomo"/>
    <s v="Lomo Vetado"/>
    <s v="1023331"/>
    <x v="346"/>
    <s v="Cerdo"/>
    <n v="0"/>
    <n v="23000"/>
    <n v="19447"/>
    <n v="0"/>
    <n v="2.8"/>
    <n v="2.53809261068545"/>
  </r>
  <r>
    <x v="1"/>
    <x v="42"/>
    <x v="1"/>
    <x v="0"/>
    <x v="1"/>
    <s v="Menudencias"/>
    <s v="Menudencias Contre"/>
    <s v="1010877"/>
    <x v="41"/>
    <s v="Pollo"/>
    <n v="145260"/>
    <n v="145260"/>
    <n v="107960"/>
    <n v="1.0899972463169501"/>
    <n v="1.0899972463169501"/>
    <n v="1.0408968960726199"/>
  </r>
  <r>
    <x v="1"/>
    <x v="2"/>
    <x v="1"/>
    <x v="0"/>
    <x v="1"/>
    <s v="Menudencias"/>
    <s v="Menudencias Contre"/>
    <s v="1012207"/>
    <x v="2"/>
    <s v="Pollo"/>
    <n v="48000"/>
    <n v="48000"/>
    <n v="12000"/>
    <n v="1.2664375000000001"/>
    <n v="1.2664375000000001"/>
    <n v="1.215046375"/>
  </r>
  <r>
    <x v="1"/>
    <x v="376"/>
    <x v="1"/>
    <x v="0"/>
    <x v="1"/>
    <s v="Menudencias"/>
    <s v="Menudencias Corazón"/>
    <s v="1012342"/>
    <x v="42"/>
    <s v="Pollo"/>
    <n v="2664"/>
    <n v="2664"/>
    <m/>
    <n v="0"/>
    <n v="0"/>
    <m/>
  </r>
  <r>
    <x v="1"/>
    <x v="43"/>
    <x v="1"/>
    <x v="0"/>
    <x v="1"/>
    <s v="Menudencias"/>
    <s v="Menudencias Corazón"/>
    <s v="1012362"/>
    <x v="42"/>
    <s v="Pollo"/>
    <n v="26354"/>
    <n v="26354"/>
    <m/>
    <n v="0"/>
    <n v="0"/>
    <m/>
  </r>
  <r>
    <x v="1"/>
    <x v="44"/>
    <x v="1"/>
    <x v="0"/>
    <x v="1"/>
    <s v="Menudencias"/>
    <s v="Menudencias Pana"/>
    <s v="1012283"/>
    <x v="43"/>
    <s v="Pollo"/>
    <n v="48000"/>
    <n v="48000"/>
    <n v="24000"/>
    <n v="0.78789583333333302"/>
    <n v="0.78789583333333302"/>
    <n v="0.80533333333333301"/>
  </r>
  <r>
    <x v="1"/>
    <x v="377"/>
    <x v="1"/>
    <x v="0"/>
    <x v="1"/>
    <s v="Menudencias"/>
    <s v="Menudencias Pana"/>
    <s v="1012763"/>
    <x v="347"/>
    <s v="Pollo"/>
    <m/>
    <n v="48000"/>
    <n v="48000"/>
    <m/>
    <n v="0.79"/>
    <n v="0.73562499999999997"/>
  </r>
  <r>
    <x v="1"/>
    <x v="45"/>
    <x v="1"/>
    <x v="0"/>
    <x v="1"/>
    <s v="Paleta"/>
    <s v="Paleta Pulpa"/>
    <s v="1021976"/>
    <x v="44"/>
    <s v="Cerdo"/>
    <n v="192000"/>
    <n v="240000"/>
    <n v="240000"/>
    <n v="2.3078958333333301"/>
    <n v="2.27"/>
    <n v="2.2315916666666702"/>
  </r>
  <r>
    <x v="1"/>
    <x v="378"/>
    <x v="1"/>
    <x v="0"/>
    <x v="1"/>
    <s v="Panceta"/>
    <s v="Panceta s/Cuero"/>
    <s v="1022847"/>
    <x v="348"/>
    <s v="Cerdo"/>
    <n v="48000"/>
    <n v="48000"/>
    <n v="60000"/>
    <n v="1.3178958333333299"/>
    <n v="1.3178958333333299"/>
    <n v="1.2919250383333301"/>
  </r>
  <r>
    <x v="1"/>
    <x v="379"/>
    <x v="1"/>
    <x v="0"/>
    <x v="1"/>
    <s v="Pech"/>
    <s v="Pech Entera"/>
    <s v="1030780"/>
    <x v="349"/>
    <s v="Pavo"/>
    <m/>
    <n v="1494"/>
    <m/>
    <m/>
    <n v="0"/>
    <m/>
  </r>
  <r>
    <x v="1"/>
    <x v="47"/>
    <x v="1"/>
    <x v="0"/>
    <x v="1"/>
    <s v="Pech Desh"/>
    <s v="Pech Desh s/Piel"/>
    <s v="1030670"/>
    <x v="46"/>
    <s v="Pavo"/>
    <m/>
    <n v="120000"/>
    <n v="168000"/>
    <m/>
    <n v="8.17"/>
    <n v="8.1617142857142895"/>
  </r>
  <r>
    <x v="1"/>
    <x v="49"/>
    <x v="1"/>
    <x v="0"/>
    <x v="1"/>
    <s v="Pechuga Desh"/>
    <s v="Pechuga Desh s/Piel"/>
    <s v="1012552"/>
    <x v="48"/>
    <s v="Pollo"/>
    <n v="24000"/>
    <n v="72000"/>
    <n v="72040"/>
    <n v="3.8"/>
    <n v="3.8"/>
    <n v="4.0386406579678003"/>
  </r>
  <r>
    <x v="1"/>
    <x v="50"/>
    <x v="1"/>
    <x v="0"/>
    <x v="1"/>
    <s v="Pechuga Desh"/>
    <s v="Pechuga Desh s/Piel"/>
    <s v="1012744"/>
    <x v="49"/>
    <s v="Pollo"/>
    <n v="120000"/>
    <n v="120000"/>
    <n v="120040"/>
    <n v="3.3879000000000001"/>
    <n v="3.3879000000000001"/>
    <n v="3.4281931864378499"/>
  </r>
  <r>
    <x v="1"/>
    <x v="380"/>
    <x v="1"/>
    <x v="0"/>
    <x v="1"/>
    <s v="Pierna"/>
    <s v="Pierna Entera"/>
    <s v="1020915"/>
    <x v="350"/>
    <s v="Cerdo"/>
    <n v="2000"/>
    <n v="2000"/>
    <n v="2000"/>
    <n v="2.15"/>
    <n v="2.15"/>
    <n v="1.8882929500000001"/>
  </r>
  <r>
    <x v="1"/>
    <x v="51"/>
    <x v="1"/>
    <x v="0"/>
    <x v="1"/>
    <s v="Pierna"/>
    <s v="Pierna Pulpa"/>
    <s v="1020944"/>
    <x v="50"/>
    <s v="Cerdo"/>
    <n v="456000"/>
    <n v="548000"/>
    <n v="548000"/>
    <n v="2.4500000000000002"/>
    <n v="2.4500000000000002"/>
    <n v="2.5339897810219001"/>
  </r>
  <r>
    <x v="1"/>
    <x v="52"/>
    <x v="1"/>
    <x v="0"/>
    <x v="1"/>
    <s v="Pierna"/>
    <s v="Pierna Pulpa"/>
    <s v="1022709"/>
    <x v="51"/>
    <s v="Cerdo"/>
    <n v="48000"/>
    <n v="24000"/>
    <n v="24000"/>
    <n v="2.7378958333333299"/>
    <n v="2.7379166666666701"/>
    <n v="2.6310416666666701"/>
  </r>
  <r>
    <x v="1"/>
    <x v="381"/>
    <x v="1"/>
    <x v="0"/>
    <x v="1"/>
    <s v="Pierna"/>
    <s v="Pierna Pulpa Fina"/>
    <s v="1021868"/>
    <x v="351"/>
    <s v="Cerdo"/>
    <n v="24000"/>
    <n v="0"/>
    <n v="10000"/>
    <n v="2.7879166666666699"/>
    <n v="0"/>
    <n v="2.7018943399999999"/>
  </r>
  <r>
    <x v="1"/>
    <x v="53"/>
    <x v="1"/>
    <x v="0"/>
    <x v="1"/>
    <s v="Plancha"/>
    <s v="Plancha s/Cuero"/>
    <s v="1020349"/>
    <x v="52"/>
    <s v="Cerdo"/>
    <n v="216000"/>
    <n v="216000"/>
    <n v="216000"/>
    <n v="1.86789814814815"/>
    <n v="1.86789814814815"/>
    <n v="1.79053333333333"/>
  </r>
  <r>
    <x v="1"/>
    <x v="54"/>
    <x v="1"/>
    <x v="0"/>
    <x v="1"/>
    <s v="Plancha"/>
    <s v="Plancha s/Cuero"/>
    <s v="1022149"/>
    <x v="53"/>
    <s v="Cerdo"/>
    <n v="24000"/>
    <n v="24000"/>
    <n v="24000"/>
    <n v="1.9879166666666701"/>
    <n v="1.9879166666666701"/>
    <n v="1.86520833333333"/>
  </r>
  <r>
    <x v="1"/>
    <x v="5"/>
    <x v="1"/>
    <x v="0"/>
    <x v="1"/>
    <s v="Recortes"/>
    <s v="Recortes Piel"/>
    <s v="1030720"/>
    <x v="5"/>
    <s v="Pavo"/>
    <m/>
    <n v="24000"/>
    <n v="28000"/>
    <m/>
    <n v="0.53791666666666704"/>
    <n v="0.48176190357142901"/>
  </r>
  <r>
    <x v="1"/>
    <x v="56"/>
    <x v="1"/>
    <x v="0"/>
    <x v="1"/>
    <s v="Recortes"/>
    <s v="Recortes No Magro"/>
    <s v="1020412"/>
    <x v="55"/>
    <s v="Cerdo"/>
    <n v="48000"/>
    <n v="54000"/>
    <n v="54000"/>
    <n v="1.68789583333333"/>
    <n v="1.6878888888888901"/>
    <n v="1.41400770925926"/>
  </r>
  <r>
    <x v="1"/>
    <x v="57"/>
    <x v="1"/>
    <x v="0"/>
    <x v="1"/>
    <s v="Recortes"/>
    <s v="Recortes No Magro"/>
    <s v="1021078"/>
    <x v="56"/>
    <s v="Cerdo"/>
    <n v="72000"/>
    <n v="72000"/>
    <n v="72000"/>
    <n v="1.98790277777778"/>
    <n v="1.98790277777778"/>
    <n v="2.1908075"/>
  </r>
  <r>
    <x v="1"/>
    <x v="382"/>
    <x v="1"/>
    <x v="0"/>
    <x v="1"/>
    <s v="Recortes"/>
    <s v="Recortes No Magro"/>
    <s v="1021082"/>
    <x v="352"/>
    <s v="Cerdo"/>
    <n v="0"/>
    <n v="6000"/>
    <n v="6000"/>
    <n v="0"/>
    <n v="1.7878333333333301"/>
    <n v="1.5316802333333299"/>
  </r>
  <r>
    <x v="1"/>
    <x v="58"/>
    <x v="1"/>
    <x v="0"/>
    <x v="1"/>
    <s v="Recortes"/>
    <s v="Recortes No Magro"/>
    <s v="1021092"/>
    <x v="57"/>
    <s v="Cerdo"/>
    <n v="72000"/>
    <n v="48000"/>
    <n v="48000"/>
    <n v="2"/>
    <n v="2"/>
    <n v="1.8634375000000001"/>
  </r>
  <r>
    <x v="1"/>
    <x v="61"/>
    <x v="1"/>
    <x v="0"/>
    <x v="1"/>
    <s v="Reproductor"/>
    <s v="Reproductor Gallina"/>
    <s v="1011582"/>
    <x v="60"/>
    <s v="Pollo"/>
    <n v="24000"/>
    <n v="24000"/>
    <m/>
    <n v="0.96"/>
    <n v="0.96"/>
    <m/>
  </r>
  <r>
    <x v="1"/>
    <x v="62"/>
    <x v="1"/>
    <x v="0"/>
    <x v="1"/>
    <s v="Reproductor"/>
    <s v="Reproductor Gallina"/>
    <s v="1012208"/>
    <x v="61"/>
    <s v="Pollo"/>
    <n v="54196"/>
    <n v="90000"/>
    <n v="72000"/>
    <n v="1.3945678647870701"/>
    <n v="1.3945666666666701"/>
    <n v="1.4654444444444401"/>
  </r>
  <r>
    <x v="1"/>
    <x v="63"/>
    <x v="1"/>
    <x v="0"/>
    <x v="1"/>
    <s v="Subprod"/>
    <s v="Subprod Piel"/>
    <s v="1011290"/>
    <x v="62"/>
    <s v="Pollo"/>
    <n v="24000"/>
    <m/>
    <m/>
    <n v="0.58791666666666698"/>
    <m/>
    <m/>
  </r>
  <r>
    <x v="1"/>
    <x v="383"/>
    <x v="1"/>
    <x v="0"/>
    <x v="1"/>
    <s v="Subprod"/>
    <s v="Subprod Piel"/>
    <s v="1011422"/>
    <x v="353"/>
    <s v="Pollo"/>
    <n v="2388"/>
    <n v="24000"/>
    <n v="24000"/>
    <n v="0.45770519262981602"/>
    <n v="0.45787499999999998"/>
    <n v="0.48208333333333298"/>
  </r>
  <r>
    <x v="1"/>
    <x v="384"/>
    <x v="1"/>
    <x v="0"/>
    <x v="1"/>
    <s v="Subprod"/>
    <s v="Subprod Patas-Manos"/>
    <s v="1022406"/>
    <x v="354"/>
    <s v="Cerdo"/>
    <n v="5000"/>
    <n v="5000"/>
    <n v="5000"/>
    <n v="0"/>
    <n v="0"/>
    <n v="2.1581991600000001"/>
  </r>
  <r>
    <x v="1"/>
    <x v="64"/>
    <x v="1"/>
    <x v="0"/>
    <x v="1"/>
    <s v="Subprod"/>
    <s v="Subprod Tripa"/>
    <s v="1022409"/>
    <x v="63"/>
    <s v="Cerdo"/>
    <n v="13500"/>
    <n v="23940"/>
    <n v="23940"/>
    <n v="8.4879259259259303"/>
    <n v="8.4878863826232198"/>
    <n v="4.7590136800334202"/>
  </r>
  <r>
    <x v="1"/>
    <x v="385"/>
    <x v="1"/>
    <x v="0"/>
    <x v="1"/>
    <s v="Subprod"/>
    <s v="Subprod Tripa"/>
    <s v="1022418"/>
    <x v="63"/>
    <s v="Cerdo"/>
    <m/>
    <m/>
    <n v="11025"/>
    <m/>
    <m/>
    <n v="4.0559693877551002"/>
  </r>
  <r>
    <x v="1"/>
    <x v="66"/>
    <x v="1"/>
    <x v="0"/>
    <x v="1"/>
    <s v="Subprod"/>
    <s v="Subprod Tripa"/>
    <s v="1022781"/>
    <x v="65"/>
    <s v="Cerdo"/>
    <n v="0"/>
    <n v="1890"/>
    <n v="1890"/>
    <n v="0"/>
    <n v="12.9878306878307"/>
    <n v="10.996791322751299"/>
  </r>
  <r>
    <x v="1"/>
    <x v="67"/>
    <x v="1"/>
    <x v="0"/>
    <x v="1"/>
    <s v="Subprod"/>
    <s v="Subprod Tripa"/>
    <s v="1022782"/>
    <x v="66"/>
    <s v="Cerdo"/>
    <m/>
    <n v="3048"/>
    <n v="4572"/>
    <m/>
    <n v="9.9878608923884507"/>
    <n v="7.8976377952755898"/>
  </r>
  <r>
    <x v="1"/>
    <x v="386"/>
    <x v="1"/>
    <x v="0"/>
    <x v="1"/>
    <s v="Subprod"/>
    <s v="Subprod Tripa"/>
    <s v="1022783"/>
    <x v="355"/>
    <s v="Cerdo"/>
    <n v="0"/>
    <n v="18576"/>
    <n v="17028"/>
    <n v="0"/>
    <n v="9.9878875968992205"/>
    <n v="7.7751937984496102"/>
  </r>
  <r>
    <x v="1"/>
    <x v="387"/>
    <x v="1"/>
    <x v="0"/>
    <x v="1"/>
    <s v="Subprod"/>
    <s v="Subprod Tripa"/>
    <s v="1022786"/>
    <x v="356"/>
    <s v="Cerdo"/>
    <m/>
    <m/>
    <n v="1521"/>
    <m/>
    <m/>
    <n v="16.791357001972401"/>
  </r>
  <r>
    <x v="1"/>
    <x v="388"/>
    <x v="1"/>
    <x v="0"/>
    <x v="1"/>
    <s v="Subprod"/>
    <s v="Subprod Tripa"/>
    <s v="1023295"/>
    <x v="357"/>
    <s v="Cerdo"/>
    <n v="3000"/>
    <n v="2282"/>
    <n v="2281.5"/>
    <n v="12.238"/>
    <n v="12.237949167397"/>
    <n v="14.4970414201183"/>
  </r>
  <r>
    <x v="1"/>
    <x v="68"/>
    <x v="1"/>
    <x v="0"/>
    <x v="1"/>
    <s v="Subprod"/>
    <s v="Subprod Visceras"/>
    <s v="1021101"/>
    <x v="67"/>
    <s v="Cerdo"/>
    <n v="48000"/>
    <n v="24000"/>
    <m/>
    <n v="1.25"/>
    <n v="1.25"/>
    <m/>
  </r>
  <r>
    <x v="1"/>
    <x v="69"/>
    <x v="1"/>
    <x v="0"/>
    <x v="1"/>
    <s v="Subprod"/>
    <s v="Subprod Visceras"/>
    <s v="1021105"/>
    <x v="68"/>
    <s v="Cerdo"/>
    <n v="24000"/>
    <n v="24000"/>
    <n v="24000"/>
    <n v="0.53791666666666704"/>
    <n v="0.53791666666666704"/>
    <n v="0.54334625000000003"/>
  </r>
  <r>
    <x v="1"/>
    <x v="70"/>
    <x v="1"/>
    <x v="0"/>
    <x v="1"/>
    <s v="Subprod"/>
    <s v="Subprod Visceras"/>
    <s v="1021106"/>
    <x v="69"/>
    <s v="Cerdo"/>
    <n v="120000"/>
    <n v="144000"/>
    <n v="144000"/>
    <n v="0.58789999999999998"/>
    <n v="0.58789583333333295"/>
    <n v="0.73523618055555595"/>
  </r>
  <r>
    <x v="1"/>
    <x v="280"/>
    <x v="1"/>
    <x v="0"/>
    <x v="1"/>
    <s v="Subprod"/>
    <s v="Subprod Visceras"/>
    <s v="1021903"/>
    <x v="102"/>
    <s v="Cerdo"/>
    <m/>
    <m/>
    <n v="24000"/>
    <m/>
    <m/>
    <n v="1.2160833333333301"/>
  </r>
  <r>
    <x v="1"/>
    <x v="71"/>
    <x v="1"/>
    <x v="0"/>
    <x v="1"/>
    <s v="Trutro"/>
    <s v="Trutro Largo"/>
    <s v="1030224"/>
    <x v="70"/>
    <s v="Pavo"/>
    <m/>
    <n v="74462"/>
    <n v="48000"/>
    <m/>
    <n v="2.1618275093336199"/>
    <n v="1.9646250000000001"/>
  </r>
  <r>
    <x v="1"/>
    <x v="72"/>
    <x v="1"/>
    <x v="0"/>
    <x v="1"/>
    <s v="Trutro Desh"/>
    <s v="Trutro Desh Corto"/>
    <s v="1030545"/>
    <x v="71"/>
    <s v="Pavo"/>
    <m/>
    <n v="48000"/>
    <n v="24000"/>
    <m/>
    <n v="3.9878958333333299"/>
    <n v="4.1210000000000004"/>
  </r>
  <r>
    <x v="1"/>
    <x v="73"/>
    <x v="1"/>
    <x v="0"/>
    <x v="2"/>
    <s v="Ala"/>
    <s v="Ala Centro"/>
    <s v="1012012"/>
    <x v="72"/>
    <s v="Pollo"/>
    <n v="40000"/>
    <m/>
    <m/>
    <n v="7.7488999999999999"/>
    <m/>
    <m/>
  </r>
  <r>
    <x v="1"/>
    <x v="74"/>
    <x v="1"/>
    <x v="0"/>
    <x v="2"/>
    <s v="Carne Recuperada"/>
    <s v="Carne Recuperada Pul"/>
    <s v="1012612"/>
    <x v="73"/>
    <s v="Pollo"/>
    <n v="700000"/>
    <n v="1000000"/>
    <n v="1000000"/>
    <n v="0.55184714285714298"/>
    <n v="0.55184800000000001"/>
    <n v="0.6870475654"/>
  </r>
  <r>
    <x v="1"/>
    <x v="389"/>
    <x v="1"/>
    <x v="0"/>
    <x v="2"/>
    <s v="Chuleta"/>
    <s v="Chuleta Huesos"/>
    <s v="1022182"/>
    <x v="13"/>
    <s v="Cerdo"/>
    <n v="22000"/>
    <n v="22000"/>
    <n v="22000"/>
    <n v="5.3122727272727301"/>
    <n v="5.3122727272727301"/>
    <n v="5.3623181818181802"/>
  </r>
  <r>
    <x v="1"/>
    <x v="75"/>
    <x v="1"/>
    <x v="0"/>
    <x v="2"/>
    <s v="Cost-Pec"/>
    <s v="Cost-Pec Entero"/>
    <s v="1021664"/>
    <x v="74"/>
    <s v="Cerdo"/>
    <n v="44000"/>
    <n v="44000"/>
    <n v="44000"/>
    <n v="5.6122500000000004"/>
    <n v="5.6122500000000004"/>
    <n v="5.66231818181818"/>
  </r>
  <r>
    <x v="1"/>
    <x v="76"/>
    <x v="1"/>
    <x v="0"/>
    <x v="2"/>
    <s v="Cost-Pec"/>
    <s v="Cost-Pec Entero"/>
    <s v="1021665"/>
    <x v="75"/>
    <s v="Cerdo"/>
    <n v="44000"/>
    <n v="44000"/>
    <n v="44000"/>
    <n v="5.6122500000000004"/>
    <n v="5.6122500000000004"/>
    <n v="5.66231818181818"/>
  </r>
  <r>
    <x v="1"/>
    <x v="77"/>
    <x v="1"/>
    <x v="0"/>
    <x v="2"/>
    <s v="Cost-Pec"/>
    <s v="Cost-Pec Entero"/>
    <s v="1023183"/>
    <x v="76"/>
    <s v="Cerdo"/>
    <n v="44000"/>
    <n v="44000"/>
    <n v="44000"/>
    <n v="5.8122499999999997"/>
    <n v="5.8122499999999997"/>
    <n v="5.8623181818181802"/>
  </r>
  <r>
    <x v="1"/>
    <x v="78"/>
    <x v="1"/>
    <x v="0"/>
    <x v="2"/>
    <s v="Grasas"/>
    <s v="Grasa Lomo Tocino"/>
    <s v="1021204"/>
    <x v="37"/>
    <s v="Cerdo"/>
    <n v="22000"/>
    <n v="0"/>
    <m/>
    <n v="1.0122727272727301"/>
    <n v="0"/>
    <m/>
  </r>
  <r>
    <x v="1"/>
    <x v="79"/>
    <x v="1"/>
    <x v="0"/>
    <x v="2"/>
    <s v="Huesos"/>
    <s v="Huesos Cuarto Centra"/>
    <s v="1021149"/>
    <x v="77"/>
    <s v="Cerdo"/>
    <n v="44000"/>
    <n v="44000"/>
    <n v="44000"/>
    <n v="1.0122500000000001"/>
    <n v="1.0122500000000001"/>
    <n v="1.0623181818181799"/>
  </r>
  <r>
    <x v="1"/>
    <x v="80"/>
    <x v="1"/>
    <x v="0"/>
    <x v="2"/>
    <s v="Huesos"/>
    <s v="Huesos Cuarto Centra"/>
    <s v="1021150"/>
    <x v="78"/>
    <s v="Cerdo"/>
    <n v="44000"/>
    <n v="44000"/>
    <n v="44000"/>
    <n v="1.0122500000000001"/>
    <n v="1.0122500000000001"/>
    <n v="1.0623181818181799"/>
  </r>
  <r>
    <x v="1"/>
    <x v="81"/>
    <x v="1"/>
    <x v="0"/>
    <x v="2"/>
    <s v="Huesos"/>
    <s v="Huesos Cuarto Centra"/>
    <s v="1021156"/>
    <x v="79"/>
    <s v="Cerdo"/>
    <n v="48000"/>
    <n v="44000"/>
    <n v="44000"/>
    <n v="2.6137916666666698"/>
    <n v="2.6137954545454498"/>
    <n v="2.66231818181818"/>
  </r>
  <r>
    <x v="1"/>
    <x v="82"/>
    <x v="1"/>
    <x v="0"/>
    <x v="2"/>
    <s v="Huesos"/>
    <s v="Huesos Cuarto Delant"/>
    <s v="1021151"/>
    <x v="80"/>
    <s v="Cerdo"/>
    <n v="44000"/>
    <n v="44000"/>
    <n v="44000"/>
    <n v="1.5122500000000001"/>
    <n v="1.5122500000000001"/>
    <n v="1.5623181818181799"/>
  </r>
  <r>
    <x v="1"/>
    <x v="83"/>
    <x v="1"/>
    <x v="0"/>
    <x v="2"/>
    <s v="Huesos"/>
    <s v="Huesos Cuarto Delant"/>
    <s v="1021152"/>
    <x v="81"/>
    <s v="Cerdo"/>
    <n v="22000"/>
    <n v="22000"/>
    <n v="22000"/>
    <n v="1.5122727272727301"/>
    <n v="1.5122727272727301"/>
    <n v="1.5623181818181799"/>
  </r>
  <r>
    <x v="1"/>
    <x v="84"/>
    <x v="1"/>
    <x v="0"/>
    <x v="2"/>
    <s v="Lomo"/>
    <s v="Lomo Vetado"/>
    <s v="1020860"/>
    <x v="82"/>
    <s v="Cerdo"/>
    <n v="110000"/>
    <n v="110000"/>
    <n v="110000"/>
    <n v="3.8122636363636402"/>
    <n v="3.8122636363636402"/>
    <n v="3.86261818181818"/>
  </r>
  <r>
    <x v="1"/>
    <x v="85"/>
    <x v="1"/>
    <x v="0"/>
    <x v="2"/>
    <s v="Lomo"/>
    <s v="Lomo Vetado"/>
    <s v="1020861"/>
    <x v="83"/>
    <s v="Cerdo"/>
    <n v="66000"/>
    <n v="66000"/>
    <n v="66000"/>
    <n v="3.8122575757575801"/>
    <n v="3.8122575757575801"/>
    <n v="3.8623181818181802"/>
  </r>
  <r>
    <x v="1"/>
    <x v="86"/>
    <x v="1"/>
    <x v="0"/>
    <x v="2"/>
    <s v="Lomo"/>
    <s v="Lomo Vetado"/>
    <s v="1022985"/>
    <x v="84"/>
    <s v="Cerdo"/>
    <n v="5000"/>
    <n v="5000"/>
    <n v="5000"/>
    <n v="3.9121999999999999"/>
    <n v="3.9121999999999999"/>
    <n v="3.9595908999999998"/>
  </r>
  <r>
    <x v="1"/>
    <x v="87"/>
    <x v="1"/>
    <x v="0"/>
    <x v="2"/>
    <s v="Lomo"/>
    <s v="Lomo Vetado"/>
    <s v="1023038"/>
    <x v="85"/>
    <s v="Cerdo"/>
    <n v="66000"/>
    <n v="66000"/>
    <n v="66000"/>
    <n v="4.0122575757575802"/>
    <n v="4.0122575757575802"/>
    <n v="4.0623181818181804"/>
  </r>
  <r>
    <x v="1"/>
    <x v="89"/>
    <x v="1"/>
    <x v="0"/>
    <x v="2"/>
    <s v="Panceta"/>
    <s v="Panceta c/Cuero"/>
    <s v="1020904"/>
    <x v="87"/>
    <s v="Cerdo"/>
    <n v="132000"/>
    <n v="132000"/>
    <n v="132000"/>
    <n v="6.2122575757575804"/>
    <n v="6.2122575757575804"/>
    <n v="6.3770530303030304"/>
  </r>
  <r>
    <x v="1"/>
    <x v="90"/>
    <x v="1"/>
    <x v="0"/>
    <x v="2"/>
    <s v="Panceta"/>
    <s v="Panceta c/Cuero"/>
    <s v="1020905"/>
    <x v="88"/>
    <s v="Cerdo"/>
    <n v="88000"/>
    <n v="88000"/>
    <n v="88000"/>
    <n v="6.2122613636363599"/>
    <n v="6.2122613636363599"/>
    <n v="6.4"/>
  </r>
  <r>
    <x v="1"/>
    <x v="92"/>
    <x v="1"/>
    <x v="0"/>
    <x v="2"/>
    <s v="Panceta"/>
    <s v="Panceta s/Cuero"/>
    <s v="1022885"/>
    <x v="90"/>
    <s v="Cerdo"/>
    <n v="425000"/>
    <n v="425000"/>
    <n v="425000"/>
    <n v="6.21226117647059"/>
    <n v="6.21226117647059"/>
    <n v="6.2622732621176498"/>
  </r>
  <r>
    <x v="1"/>
    <x v="93"/>
    <x v="1"/>
    <x v="0"/>
    <x v="2"/>
    <s v="Panceta"/>
    <s v="Panceta s/Cuero"/>
    <s v="1022887"/>
    <x v="91"/>
    <s v="Cerdo"/>
    <n v="319000"/>
    <n v="319000"/>
    <n v="319000"/>
    <n v="6.2122601880877699"/>
    <n v="6.2122601880877699"/>
    <n v="6.2623181818181797"/>
  </r>
  <r>
    <x v="1"/>
    <x v="94"/>
    <x v="1"/>
    <x v="0"/>
    <x v="2"/>
    <s v="Panceta"/>
    <s v="Panceta s/Cuero"/>
    <s v="1022930"/>
    <x v="92"/>
    <s v="Cerdo"/>
    <n v="110000"/>
    <n v="110000"/>
    <n v="110000"/>
    <n v="6.4122636363636403"/>
    <n v="6.4122636363636403"/>
    <n v="6.4623181818181799"/>
  </r>
  <r>
    <x v="1"/>
    <x v="95"/>
    <x v="1"/>
    <x v="0"/>
    <x v="2"/>
    <s v="Panceta"/>
    <s v="Panceta s/Cuero"/>
    <s v="1022986"/>
    <x v="93"/>
    <s v="Cerdo"/>
    <n v="5000"/>
    <n v="5000"/>
    <n v="5000"/>
    <n v="6.3121999999999998"/>
    <n v="6.3121999999999998"/>
    <n v="6.3595908999999997"/>
  </r>
  <r>
    <x v="1"/>
    <x v="96"/>
    <x v="1"/>
    <x v="0"/>
    <x v="2"/>
    <s v="Panceta"/>
    <s v="Panceta s/Cuero"/>
    <s v="1023037"/>
    <x v="94"/>
    <s v="Cerdo"/>
    <n v="121000"/>
    <n v="121000"/>
    <n v="121000"/>
    <n v="6.4122644628099197"/>
    <n v="6.4122644628099197"/>
    <n v="6.4805000000000001"/>
  </r>
  <r>
    <x v="1"/>
    <x v="390"/>
    <x v="1"/>
    <x v="0"/>
    <x v="2"/>
    <s v="Panceta"/>
    <s v="Panceta s/Cuero"/>
    <s v="1023090"/>
    <x v="358"/>
    <s v="Cerdo"/>
    <n v="22000"/>
    <n v="22000"/>
    <n v="22000"/>
    <n v="6.4122727272727298"/>
    <n v="6.4122727272727298"/>
    <n v="6.5623181818181804"/>
  </r>
  <r>
    <x v="1"/>
    <x v="97"/>
    <x v="1"/>
    <x v="0"/>
    <x v="2"/>
    <s v="Pernil"/>
    <s v="Pernil Mano"/>
    <s v="1021045"/>
    <x v="95"/>
    <s v="Cerdo"/>
    <n v="44000"/>
    <n v="44000"/>
    <n v="44000"/>
    <n v="2.5122499999999999"/>
    <n v="2.5122499999999999"/>
    <n v="2.56306818181818"/>
  </r>
  <r>
    <x v="1"/>
    <x v="98"/>
    <x v="1"/>
    <x v="0"/>
    <x v="2"/>
    <s v="Pernil"/>
    <s v="Pernil Mano"/>
    <s v="1021046"/>
    <x v="96"/>
    <s v="Cerdo"/>
    <n v="44000"/>
    <n v="44000"/>
    <n v="44000"/>
    <n v="2.5122499999999999"/>
    <n v="2.5122499999999999"/>
    <n v="2.5623181818181799"/>
  </r>
  <r>
    <x v="1"/>
    <x v="391"/>
    <x v="1"/>
    <x v="0"/>
    <x v="2"/>
    <s v="Pernil"/>
    <s v="Pernil Mano"/>
    <s v="1021470"/>
    <x v="359"/>
    <s v="Cerdo"/>
    <n v="22000"/>
    <n v="22000"/>
    <n v="22000"/>
    <n v="1.8122727272727299"/>
    <n v="1.8122727272727299"/>
    <n v="1.86231818181818"/>
  </r>
  <r>
    <x v="1"/>
    <x v="99"/>
    <x v="1"/>
    <x v="0"/>
    <x v="2"/>
    <s v="Plancha"/>
    <s v="Plancha s/Cuero"/>
    <s v="1021012"/>
    <x v="97"/>
    <s v="Cerdo"/>
    <n v="44000"/>
    <n v="44000"/>
    <n v="44000"/>
    <n v="1.5622499999999999"/>
    <n v="1.5622499999999999"/>
    <n v="1.7623181818181799"/>
  </r>
  <r>
    <x v="1"/>
    <x v="100"/>
    <x v="1"/>
    <x v="0"/>
    <x v="2"/>
    <s v="Prolijado"/>
    <s v="Prolijado Malaya"/>
    <s v="1022283"/>
    <x v="98"/>
    <s v="Cerdo"/>
    <n v="5000"/>
    <n v="5000"/>
    <n v="5000"/>
    <n v="5.5122"/>
    <n v="5.5122"/>
    <n v="5.5595908999999999"/>
  </r>
  <r>
    <x v="1"/>
    <x v="101"/>
    <x v="1"/>
    <x v="0"/>
    <x v="2"/>
    <s v="Prolijado"/>
    <s v="Prolijado Plateada"/>
    <s v="1022607"/>
    <x v="99"/>
    <s v="Cerdo"/>
    <n v="44000"/>
    <n v="44000"/>
    <n v="44000"/>
    <n v="5.1122500000000004"/>
    <n v="5.1122500000000004"/>
    <n v="5.16231818181818"/>
  </r>
  <r>
    <x v="1"/>
    <x v="102"/>
    <x v="1"/>
    <x v="0"/>
    <x v="2"/>
    <s v="Subprod"/>
    <s v="Subprod Grasa"/>
    <s v="1023283"/>
    <x v="100"/>
    <s v="Cerdo"/>
    <n v="72000"/>
    <n v="48000"/>
    <n v="72000"/>
    <n v="0.76226388888888896"/>
    <n v="0.76227083333333301"/>
    <n v="0.88776416666666702"/>
  </r>
  <r>
    <x v="1"/>
    <x v="103"/>
    <x v="1"/>
    <x v="0"/>
    <x v="2"/>
    <s v="Subprod"/>
    <s v="Subprod Visceras"/>
    <s v="1023307"/>
    <x v="101"/>
    <s v="Cerdo"/>
    <n v="48000"/>
    <n v="48000"/>
    <n v="48000"/>
    <n v="0.61227083333333299"/>
    <n v="0.61227083333333299"/>
    <n v="0.66663187499999998"/>
  </r>
  <r>
    <x v="1"/>
    <x v="104"/>
    <x v="1"/>
    <x v="0"/>
    <x v="2"/>
    <s v="Subprod"/>
    <s v="Subprod Visceras"/>
    <s v="1023326"/>
    <x v="102"/>
    <s v="Cerdo"/>
    <n v="48000"/>
    <n v="48000"/>
    <n v="48000"/>
    <n v="0.81227083333333405"/>
    <n v="0.81227083333333405"/>
    <n v="0.79158541666666704"/>
  </r>
  <r>
    <x v="1"/>
    <x v="105"/>
    <x v="1"/>
    <x v="0"/>
    <x v="2"/>
    <s v="Trutro"/>
    <s v="Trutro Largo"/>
    <s v="1030535"/>
    <x v="103"/>
    <s v="Pavo"/>
    <m/>
    <n v="4943"/>
    <m/>
    <m/>
    <n v="0"/>
    <m/>
  </r>
  <r>
    <x v="1"/>
    <x v="106"/>
    <x v="1"/>
    <x v="0"/>
    <x v="3"/>
    <s v="Cueros"/>
    <s v="Cuero Mixto"/>
    <s v="1023334"/>
    <x v="104"/>
    <s v="Cerdo"/>
    <n v="192000"/>
    <n v="192000"/>
    <n v="192000"/>
    <n v="0.637895833333333"/>
    <n v="0.637895833333333"/>
    <n v="0.65"/>
  </r>
  <r>
    <x v="1"/>
    <x v="107"/>
    <x v="1"/>
    <x v="0"/>
    <x v="3"/>
    <s v="Cueros"/>
    <s v="Cuero Mixto"/>
    <s v="1023336"/>
    <x v="104"/>
    <s v="Cerdo"/>
    <n v="48000"/>
    <n v="48000"/>
    <n v="48000"/>
    <n v="0.637895833333333"/>
    <n v="0.637895833333333"/>
    <n v="0.65"/>
  </r>
  <r>
    <x v="1"/>
    <x v="108"/>
    <x v="1"/>
    <x v="0"/>
    <x v="3"/>
    <s v="Cueros"/>
    <s v="Cuero Papada"/>
    <s v="1021864"/>
    <x v="21"/>
    <s v="Cerdo"/>
    <n v="48000"/>
    <n v="48000"/>
    <n v="48000"/>
    <n v="0.53789583333333302"/>
    <n v="0.53789583333333302"/>
    <n v="0.55000000000000004"/>
  </r>
  <r>
    <x v="1"/>
    <x v="21"/>
    <x v="1"/>
    <x v="0"/>
    <x v="3"/>
    <s v="Cueros"/>
    <s v="Cuero Papada"/>
    <s v="1023329"/>
    <x v="21"/>
    <s v="Cerdo"/>
    <n v="48000"/>
    <n v="48000"/>
    <n v="24000"/>
    <n v="0.53789583333333302"/>
    <n v="0.53789583333333302"/>
    <n v="0.55000000000000004"/>
  </r>
  <r>
    <x v="1"/>
    <x v="28"/>
    <x v="1"/>
    <x v="0"/>
    <x v="3"/>
    <s v="Grasas"/>
    <s v="Grasa Forro"/>
    <s v="1022218"/>
    <x v="27"/>
    <s v="Cerdo"/>
    <n v="0"/>
    <n v="144000"/>
    <n v="144000"/>
    <n v="0"/>
    <n v="1.41789583333333"/>
    <n v="1.5"/>
  </r>
  <r>
    <x v="1"/>
    <x v="29"/>
    <x v="1"/>
    <x v="0"/>
    <x v="3"/>
    <s v="Grasas"/>
    <s v="Grasa Forro"/>
    <s v="1022273"/>
    <x v="28"/>
    <s v="Cerdo"/>
    <n v="24000"/>
    <n v="192000"/>
    <n v="216000"/>
    <n v="1.41791666666667"/>
    <n v="1.41789583333333"/>
    <n v="1.40240092592593"/>
  </r>
  <r>
    <x v="1"/>
    <x v="109"/>
    <x v="1"/>
    <x v="0"/>
    <x v="3"/>
    <s v="Grasas"/>
    <s v="Grasa Lomo Tocino"/>
    <s v="1022217"/>
    <x v="105"/>
    <s v="Cerdo"/>
    <n v="264000"/>
    <n v="456000"/>
    <n v="504000"/>
    <n v="1.43789772727273"/>
    <n v="1.4378969298245601"/>
    <n v="1.58798579365079"/>
  </r>
  <r>
    <x v="1"/>
    <x v="110"/>
    <x v="1"/>
    <x v="0"/>
    <x v="3"/>
    <s v="Menudencias"/>
    <s v="Menudencias Corazón"/>
    <s v="1011560"/>
    <x v="106"/>
    <s v="Pollo"/>
    <n v="24000"/>
    <n v="24000"/>
    <m/>
    <n v="2.4879166666666701"/>
    <n v="2.4879166666666701"/>
    <m/>
  </r>
  <r>
    <x v="1"/>
    <x v="43"/>
    <x v="1"/>
    <x v="0"/>
    <x v="3"/>
    <s v="Menudencias"/>
    <s v="Menudencias Corazón"/>
    <s v="1012362"/>
    <x v="42"/>
    <s v="Pollo"/>
    <n v="48000"/>
    <n v="48000"/>
    <m/>
    <n v="2.58789583333333"/>
    <n v="2.58789583333333"/>
    <m/>
  </r>
  <r>
    <x v="1"/>
    <x v="111"/>
    <x v="1"/>
    <x v="0"/>
    <x v="3"/>
    <s v="Menudencias"/>
    <s v="Menudencias Corazón"/>
    <s v="1012674"/>
    <x v="107"/>
    <s v="Pollo"/>
    <n v="48000"/>
    <n v="48000"/>
    <n v="23995"/>
    <n v="2.3878750000000002"/>
    <n v="2.3878750000000002"/>
    <n v="2.4"/>
  </r>
  <r>
    <x v="1"/>
    <x v="112"/>
    <x v="1"/>
    <x v="0"/>
    <x v="4"/>
    <s v="Ala"/>
    <s v="Ala Centro"/>
    <s v="1011417"/>
    <x v="108"/>
    <s v="Pollo"/>
    <n v="3186"/>
    <n v="3186"/>
    <m/>
    <n v="3.3524795982423101"/>
    <n v="3.3524795982423101"/>
    <m/>
  </r>
  <r>
    <x v="1"/>
    <x v="113"/>
    <x v="1"/>
    <x v="0"/>
    <x v="4"/>
    <s v="Ala"/>
    <s v="Ala Centro"/>
    <s v="1011586"/>
    <x v="109"/>
    <s v="Pollo"/>
    <n v="83253"/>
    <n v="72000"/>
    <n v="72000"/>
    <n v="2.4204653285767499"/>
    <n v="2.4204583333333298"/>
    <n v="2.5985277777777802"/>
  </r>
  <r>
    <x v="1"/>
    <x v="114"/>
    <x v="1"/>
    <x v="0"/>
    <x v="4"/>
    <s v="Ala"/>
    <s v="Ala Centro"/>
    <s v="1012452"/>
    <x v="110"/>
    <s v="Pollo"/>
    <n v="61721"/>
    <n v="61721"/>
    <n v="61721"/>
    <n v="2.6158357771261"/>
    <n v="2.6158357771261"/>
    <n v="2.5714727029698201"/>
  </r>
  <r>
    <x v="1"/>
    <x v="392"/>
    <x v="1"/>
    <x v="0"/>
    <x v="4"/>
    <s v="Ala"/>
    <s v="Ala Centro-Punta"/>
    <s v="1012424"/>
    <x v="360"/>
    <s v="Pollo"/>
    <n v="2120"/>
    <n v="2120"/>
    <m/>
    <n v="2.3660377358490599"/>
    <n v="2.3660377358490599"/>
    <m/>
  </r>
  <r>
    <x v="1"/>
    <x v="117"/>
    <x v="1"/>
    <x v="0"/>
    <x v="4"/>
    <s v="Ala"/>
    <s v="Ala Centro-Punta"/>
    <s v="1012455"/>
    <x v="113"/>
    <s v="Pollo"/>
    <n v="30315"/>
    <n v="72000"/>
    <n v="24000"/>
    <n v="2.065841992413"/>
    <n v="2.0658333333333299"/>
    <n v="2.2824166666666699"/>
  </r>
  <r>
    <x v="1"/>
    <x v="118"/>
    <x v="1"/>
    <x v="0"/>
    <x v="4"/>
    <s v="Ala"/>
    <s v="Ala Punta"/>
    <s v="1012434"/>
    <x v="114"/>
    <s v="Pollo"/>
    <n v="16300"/>
    <m/>
    <m/>
    <n v="0.312638036809816"/>
    <m/>
    <m/>
  </r>
  <r>
    <x v="1"/>
    <x v="119"/>
    <x v="1"/>
    <x v="0"/>
    <x v="4"/>
    <s v="Chuleta"/>
    <s v="Chuleta Cazuela"/>
    <s v="1022414"/>
    <x v="115"/>
    <s v="Cerdo"/>
    <n v="144000"/>
    <n v="144000"/>
    <n v="144000"/>
    <n v="0.71584027777777803"/>
    <n v="0.71584027777777803"/>
    <n v="0.8"/>
  </r>
  <r>
    <x v="1"/>
    <x v="120"/>
    <x v="1"/>
    <x v="0"/>
    <x v="4"/>
    <s v="Cueros"/>
    <s v="Cuero Forro"/>
    <s v="1023034"/>
    <x v="116"/>
    <s v="Cerdo"/>
    <m/>
    <m/>
    <n v="72000"/>
    <m/>
    <m/>
    <n v="0.29327777777777803"/>
  </r>
  <r>
    <x v="1"/>
    <x v="121"/>
    <x v="1"/>
    <x v="0"/>
    <x v="4"/>
    <s v="Cueros"/>
    <s v="Cuero Mixto"/>
    <s v="1022417"/>
    <x v="117"/>
    <s v="Cerdo"/>
    <m/>
    <n v="48000"/>
    <n v="24000"/>
    <m/>
    <n v="0.46583333333333299"/>
    <n v="0.483333333333333"/>
  </r>
  <r>
    <x v="1"/>
    <x v="122"/>
    <x v="1"/>
    <x v="0"/>
    <x v="4"/>
    <s v="Cueros"/>
    <s v="Cuero Mixto"/>
    <s v="1023306"/>
    <x v="117"/>
    <s v="Cerdo"/>
    <m/>
    <m/>
    <n v="96000"/>
    <m/>
    <m/>
    <n v="0.68333333333333302"/>
  </r>
  <r>
    <x v="1"/>
    <x v="393"/>
    <x v="1"/>
    <x v="0"/>
    <x v="4"/>
    <s v="Grasas"/>
    <s v="Grasa Forro"/>
    <s v="1023111"/>
    <x v="361"/>
    <s v="Cerdo"/>
    <n v="0"/>
    <n v="116501"/>
    <n v="96000"/>
    <n v="0"/>
    <n v="0.56584063656105998"/>
    <n v="0.58333333333333304"/>
  </r>
  <r>
    <x v="1"/>
    <x v="123"/>
    <x v="1"/>
    <x v="0"/>
    <x v="4"/>
    <s v="Grasas"/>
    <s v="Grasa Gordura"/>
    <s v="1022381"/>
    <x v="118"/>
    <s v="Cerdo"/>
    <n v="24000"/>
    <n v="24000"/>
    <n v="24000"/>
    <n v="0.56583333333333297"/>
    <n v="0.56583333333333297"/>
    <n v="0.58333333333333304"/>
  </r>
  <r>
    <x v="1"/>
    <x v="124"/>
    <x v="1"/>
    <x v="0"/>
    <x v="4"/>
    <s v="Grasas"/>
    <s v="Grasa Gordura"/>
    <s v="1022541"/>
    <x v="119"/>
    <s v="Cerdo"/>
    <n v="24000"/>
    <n v="26940"/>
    <n v="24000"/>
    <n v="0.56583333333333297"/>
    <n v="0.56585003711952497"/>
    <n v="0.58333333333333304"/>
  </r>
  <r>
    <x v="1"/>
    <x v="125"/>
    <x v="1"/>
    <x v="0"/>
    <x v="4"/>
    <s v="Grasas"/>
    <s v="Grasa Gordura"/>
    <s v="1022856"/>
    <x v="120"/>
    <s v="Cerdo"/>
    <n v="12000"/>
    <n v="0"/>
    <m/>
    <n v="0.58583333333333298"/>
    <n v="0"/>
    <m/>
  </r>
  <r>
    <x v="1"/>
    <x v="128"/>
    <x v="1"/>
    <x v="0"/>
    <x v="4"/>
    <s v="Grasas"/>
    <s v="Grasa Lomo Tocino"/>
    <s v="1021992"/>
    <x v="37"/>
    <s v="Cerdo"/>
    <n v="24000"/>
    <n v="24000"/>
    <n v="120000"/>
    <n v="0.76583333333333403"/>
    <n v="0.76583333333333403"/>
    <n v="1.52325"/>
  </r>
  <r>
    <x v="1"/>
    <x v="129"/>
    <x v="1"/>
    <x v="0"/>
    <x v="4"/>
    <s v="Huesos"/>
    <s v="Huesos Cuarto Centra"/>
    <s v="1022186"/>
    <x v="121"/>
    <s v="Cerdo"/>
    <n v="16000"/>
    <n v="72000"/>
    <m/>
    <n v="0.71581249999999996"/>
    <n v="0.71583333333333299"/>
    <m/>
  </r>
  <r>
    <x v="1"/>
    <x v="130"/>
    <x v="1"/>
    <x v="0"/>
    <x v="4"/>
    <s v="Huesos"/>
    <s v="Huesos Cuarto Centra"/>
    <s v="1022378"/>
    <x v="122"/>
    <s v="Cerdo"/>
    <n v="72000"/>
    <n v="72000"/>
    <n v="72000"/>
    <n v="1.71583333333333"/>
    <n v="1.71583333333333"/>
    <n v="1.9466666666666701"/>
  </r>
  <r>
    <x v="1"/>
    <x v="306"/>
    <x v="1"/>
    <x v="0"/>
    <x v="4"/>
    <s v="Huesos"/>
    <s v="Huesos Cuarto Centra"/>
    <s v="1022388"/>
    <x v="284"/>
    <s v="Cerdo"/>
    <n v="120000"/>
    <n v="120000"/>
    <m/>
    <n v="1.0158416666666701"/>
    <n v="1.0158416666666701"/>
    <m/>
  </r>
  <r>
    <x v="1"/>
    <x v="131"/>
    <x v="1"/>
    <x v="0"/>
    <x v="4"/>
    <s v="Huesos"/>
    <s v="Huesos Cuarto Delant"/>
    <s v="1022096"/>
    <x v="123"/>
    <s v="Cerdo"/>
    <n v="336000"/>
    <n v="336000"/>
    <n v="192000"/>
    <n v="1.31583928571429"/>
    <n v="1.31583928571429"/>
    <n v="1.140765625"/>
  </r>
  <r>
    <x v="1"/>
    <x v="132"/>
    <x v="1"/>
    <x v="0"/>
    <x v="4"/>
    <s v="Huesos"/>
    <s v="Huesos Cuarto Delant"/>
    <s v="1022637"/>
    <x v="124"/>
    <s v="Cerdo"/>
    <n v="120000"/>
    <n v="120000"/>
    <n v="96000"/>
    <n v="0.96584166666666704"/>
    <n v="0.96584166666666704"/>
    <n v="0.97572916666666698"/>
  </r>
  <r>
    <x v="1"/>
    <x v="135"/>
    <x v="1"/>
    <x v="0"/>
    <x v="4"/>
    <s v="Patas"/>
    <s v="Patas Garras"/>
    <s v="1011967"/>
    <x v="127"/>
    <s v="Pollo"/>
    <n v="168000"/>
    <n v="168000"/>
    <m/>
    <n v="4.3562261904761899"/>
    <n v="4.3562261904761899"/>
    <m/>
  </r>
  <r>
    <x v="1"/>
    <x v="136"/>
    <x v="1"/>
    <x v="0"/>
    <x v="4"/>
    <s v="Patas"/>
    <s v="Patas Garras"/>
    <s v="1011968"/>
    <x v="128"/>
    <s v="Pollo"/>
    <n v="12000"/>
    <n v="12000"/>
    <m/>
    <n v="4.0701666666666698"/>
    <n v="4.0701666666666698"/>
    <m/>
  </r>
  <r>
    <x v="1"/>
    <x v="137"/>
    <x v="1"/>
    <x v="0"/>
    <x v="4"/>
    <s v="Patas"/>
    <s v="Patas Garras"/>
    <s v="1011969"/>
    <x v="129"/>
    <s v="Pollo"/>
    <n v="240000"/>
    <n v="240000"/>
    <m/>
    <n v="3.9981624999999998"/>
    <n v="3.9981624999999998"/>
    <m/>
  </r>
  <r>
    <x v="1"/>
    <x v="138"/>
    <x v="1"/>
    <x v="0"/>
    <x v="4"/>
    <s v="Patas"/>
    <s v="Patas Garras"/>
    <s v="1012005"/>
    <x v="130"/>
    <s v="Pollo"/>
    <n v="12000"/>
    <n v="12000"/>
    <m/>
    <n v="4.6439166666666702"/>
    <n v="4.6439166666666702"/>
    <m/>
  </r>
  <r>
    <x v="1"/>
    <x v="139"/>
    <x v="1"/>
    <x v="0"/>
    <x v="4"/>
    <s v="Patas"/>
    <s v="Patas Garras"/>
    <s v="1012448"/>
    <x v="131"/>
    <s v="Pollo"/>
    <n v="216000"/>
    <n v="216000"/>
    <n v="168000"/>
    <n v="3.3658333333333301"/>
    <n v="3.3658333333333301"/>
    <n v="3.6829047619047599"/>
  </r>
  <r>
    <x v="1"/>
    <x v="140"/>
    <x v="1"/>
    <x v="0"/>
    <x v="4"/>
    <s v="Patas"/>
    <s v="Patas Garras"/>
    <s v="1012502"/>
    <x v="132"/>
    <s v="Pollo"/>
    <n v="12000"/>
    <n v="12000"/>
    <m/>
    <n v="3.7104166666666698"/>
    <n v="3.7104166666666698"/>
    <m/>
  </r>
  <r>
    <x v="1"/>
    <x v="141"/>
    <x v="1"/>
    <x v="0"/>
    <x v="4"/>
    <s v="Patas"/>
    <s v="Patas Garras"/>
    <s v="1012503"/>
    <x v="133"/>
    <s v="Pollo"/>
    <n v="312000"/>
    <n v="312000"/>
    <m/>
    <n v="3.71044871794872"/>
    <n v="3.71044871794872"/>
    <m/>
  </r>
  <r>
    <x v="1"/>
    <x v="142"/>
    <x v="1"/>
    <x v="0"/>
    <x v="4"/>
    <s v="Patas"/>
    <s v="Patas Garras"/>
    <s v="1012504"/>
    <x v="131"/>
    <s v="Pollo"/>
    <n v="72000"/>
    <n v="72000"/>
    <n v="24000"/>
    <n v="3.5681388888888899"/>
    <n v="3.5681388888888899"/>
    <n v="3.631875"/>
  </r>
  <r>
    <x v="1"/>
    <x v="143"/>
    <x v="1"/>
    <x v="0"/>
    <x v="4"/>
    <s v="Patas"/>
    <s v="Patas Garras"/>
    <s v="1012525"/>
    <x v="127"/>
    <s v="Pollo"/>
    <n v="12000"/>
    <n v="12000"/>
    <m/>
    <n v="4.07"/>
    <n v="4.07"/>
    <m/>
  </r>
  <r>
    <x v="1"/>
    <x v="144"/>
    <x v="1"/>
    <x v="0"/>
    <x v="4"/>
    <s v="Patas"/>
    <s v="Patas Garras"/>
    <s v="1012527"/>
    <x v="134"/>
    <s v="Pollo"/>
    <n v="24000"/>
    <n v="24000"/>
    <m/>
    <n v="3.8557916666666698"/>
    <n v="3.8557916666666698"/>
    <m/>
  </r>
  <r>
    <x v="1"/>
    <x v="145"/>
    <x v="1"/>
    <x v="0"/>
    <x v="4"/>
    <s v="Patas"/>
    <s v="Patas Garras"/>
    <s v="1012598"/>
    <x v="135"/>
    <s v="Pollo"/>
    <n v="10660"/>
    <n v="10660"/>
    <n v="10660"/>
    <n v="0.914634146341464"/>
    <n v="0.914634146341464"/>
    <n v="0.88333333020637905"/>
  </r>
  <r>
    <x v="1"/>
    <x v="146"/>
    <x v="1"/>
    <x v="0"/>
    <x v="4"/>
    <s v="Pernil"/>
    <s v="Pernil Mano"/>
    <s v="1021731"/>
    <x v="136"/>
    <s v="Cerdo"/>
    <n v="120000"/>
    <n v="72000"/>
    <n v="192000"/>
    <n v="1.86584166666667"/>
    <n v="1.8658333333333299"/>
    <n v="1.8483281250000001"/>
  </r>
  <r>
    <x v="1"/>
    <x v="147"/>
    <x v="1"/>
    <x v="0"/>
    <x v="4"/>
    <s v="Pernil"/>
    <s v="Pernil Mano"/>
    <s v="1022125"/>
    <x v="137"/>
    <s v="Cerdo"/>
    <m/>
    <m/>
    <n v="96000"/>
    <m/>
    <m/>
    <n v="2.4032222218750001"/>
  </r>
  <r>
    <x v="1"/>
    <x v="148"/>
    <x v="1"/>
    <x v="0"/>
    <x v="4"/>
    <s v="Pernil"/>
    <s v="Pernil Mano"/>
    <s v="1022291"/>
    <x v="138"/>
    <s v="Cerdo"/>
    <n v="24000"/>
    <n v="24000"/>
    <n v="24000"/>
    <n v="1.46583333333333"/>
    <n v="1.46583333333333"/>
    <n v="1.6807083333333299"/>
  </r>
  <r>
    <x v="1"/>
    <x v="149"/>
    <x v="1"/>
    <x v="0"/>
    <x v="4"/>
    <s v="Pernil"/>
    <s v="Pernil Pierna"/>
    <s v="1022183"/>
    <x v="139"/>
    <s v="Cerdo"/>
    <n v="336000"/>
    <n v="336000"/>
    <n v="408000"/>
    <n v="1.56583928571429"/>
    <n v="1.56583928571429"/>
    <n v="1.64029166666667"/>
  </r>
  <r>
    <x v="1"/>
    <x v="150"/>
    <x v="1"/>
    <x v="0"/>
    <x v="4"/>
    <s v="Recortes"/>
    <s v="Recortes No Magro"/>
    <s v="1022373"/>
    <x v="140"/>
    <s v="Cerdo"/>
    <n v="0"/>
    <n v="0"/>
    <n v="72000"/>
    <n v="0"/>
    <n v="0"/>
    <n v="0.85"/>
  </r>
  <r>
    <x v="1"/>
    <x v="325"/>
    <x v="1"/>
    <x v="0"/>
    <x v="4"/>
    <s v="Recortes"/>
    <s v="Recortes No Magro"/>
    <s v="1023093"/>
    <x v="301"/>
    <s v="Cerdo"/>
    <m/>
    <m/>
    <n v="12000"/>
    <m/>
    <m/>
    <n v="3.4833333333333298"/>
  </r>
  <r>
    <x v="1"/>
    <x v="151"/>
    <x v="1"/>
    <x v="0"/>
    <x v="4"/>
    <s v="Subprod"/>
    <s v="Subprod Patas-Manos"/>
    <s v="1021735"/>
    <x v="141"/>
    <s v="Cerdo"/>
    <n v="24000"/>
    <n v="24000"/>
    <n v="72000"/>
    <n v="3.8658333333333301"/>
    <n v="3.8658333333333301"/>
    <n v="4.0833333333333304"/>
  </r>
  <r>
    <x v="1"/>
    <x v="153"/>
    <x v="1"/>
    <x v="0"/>
    <x v="4"/>
    <s v="Subprod"/>
    <s v="Subprod Patas-Manos"/>
    <s v="1022748"/>
    <x v="143"/>
    <s v="Cerdo"/>
    <m/>
    <m/>
    <n v="60000"/>
    <m/>
    <m/>
    <n v="4.68333333333333"/>
  </r>
  <r>
    <x v="1"/>
    <x v="155"/>
    <x v="1"/>
    <x v="0"/>
    <x v="5"/>
    <s v="Filete"/>
    <s v="Filete c/Cabeza"/>
    <s v="1020636"/>
    <x v="145"/>
    <s v="Cerdo"/>
    <n v="12000"/>
    <n v="12000"/>
    <n v="12000"/>
    <n v="4.7300000000000004"/>
    <n v="4.7300000000000004"/>
    <n v="4.8066382166666699"/>
  </r>
  <r>
    <x v="1"/>
    <x v="156"/>
    <x v="1"/>
    <x v="0"/>
    <x v="5"/>
    <s v="Filete"/>
    <s v="Filete c/Cabeza"/>
    <s v="1020704"/>
    <x v="146"/>
    <s v="Cerdo"/>
    <n v="500"/>
    <n v="500"/>
    <n v="500"/>
    <n v="5.0739999999999998"/>
    <n v="5.0739999999999998"/>
    <n v="5.2774728"/>
  </r>
  <r>
    <x v="1"/>
    <x v="157"/>
    <x v="1"/>
    <x v="0"/>
    <x v="5"/>
    <s v="Filete"/>
    <s v="Filete c/Cabeza"/>
    <s v="1021609"/>
    <x v="147"/>
    <s v="Cerdo"/>
    <n v="8000"/>
    <n v="8000"/>
    <n v="8000"/>
    <n v="4.7300000000000004"/>
    <n v="4.7300000000000004"/>
    <n v="4.9206507625000002"/>
  </r>
  <r>
    <x v="1"/>
    <x v="159"/>
    <x v="1"/>
    <x v="0"/>
    <x v="5"/>
    <s v="Huesos"/>
    <s v="Huesos Cuarto Centra"/>
    <s v="1022869"/>
    <x v="149"/>
    <s v="Cerdo"/>
    <n v="800"/>
    <n v="800"/>
    <n v="800"/>
    <n v="2.8374999999999999"/>
    <n v="2.8374999999999999"/>
    <n v="2.8408523749999999"/>
  </r>
  <r>
    <x v="1"/>
    <x v="160"/>
    <x v="1"/>
    <x v="0"/>
    <x v="5"/>
    <s v="Lomo"/>
    <s v="Lomo CC Loin"/>
    <s v="1022313"/>
    <x v="150"/>
    <s v="Cerdo"/>
    <n v="5000"/>
    <n v="5000"/>
    <n v="5000"/>
    <n v="4.3"/>
    <n v="4.3"/>
    <n v="4.42035132"/>
  </r>
  <r>
    <x v="1"/>
    <x v="161"/>
    <x v="1"/>
    <x v="0"/>
    <x v="5"/>
    <s v="Lomo"/>
    <s v="Lomo CC Loin"/>
    <s v="1022326"/>
    <x v="151"/>
    <s v="Cerdo"/>
    <n v="35000"/>
    <n v="35000"/>
    <n v="35000"/>
    <n v="3.44"/>
    <n v="3.44"/>
    <n v="3.4806724342857098"/>
  </r>
  <r>
    <x v="1"/>
    <x v="162"/>
    <x v="1"/>
    <x v="0"/>
    <x v="5"/>
    <s v="Lomo"/>
    <s v="Lomo CC Loin"/>
    <s v="1022587"/>
    <x v="152"/>
    <s v="Cerdo"/>
    <n v="6000"/>
    <n v="6000"/>
    <n v="6000"/>
    <n v="4.3"/>
    <n v="4.3"/>
    <n v="4.40725121666667"/>
  </r>
  <r>
    <x v="1"/>
    <x v="163"/>
    <x v="1"/>
    <x v="0"/>
    <x v="5"/>
    <s v="Lomo"/>
    <s v="Lomo CC Loin"/>
    <s v="1022664"/>
    <x v="153"/>
    <s v="Cerdo"/>
    <n v="20000"/>
    <n v="20000"/>
    <n v="20000"/>
    <n v="3.44"/>
    <n v="3.44"/>
    <n v="3.5040922299999999"/>
  </r>
  <r>
    <x v="1"/>
    <x v="164"/>
    <x v="1"/>
    <x v="0"/>
    <x v="5"/>
    <s v="Lomo"/>
    <s v="Lomo CC Loin"/>
    <s v="1023301"/>
    <x v="154"/>
    <s v="Cerdo"/>
    <n v="23500"/>
    <n v="23500"/>
    <n v="23500"/>
    <n v="4.1710212765957397"/>
    <n v="4.1710212765957397"/>
    <n v="4.3380077872340399"/>
  </r>
  <r>
    <x v="1"/>
    <x v="165"/>
    <x v="1"/>
    <x v="0"/>
    <x v="5"/>
    <s v="Lomo"/>
    <s v="Lomo Centro"/>
    <s v="1020105"/>
    <x v="155"/>
    <s v="Cerdo"/>
    <n v="35000"/>
    <n v="40000"/>
    <n v="40000"/>
    <n v="4.2569999999999997"/>
    <n v="4.2569999999999997"/>
    <n v="4.3464292799999997"/>
  </r>
  <r>
    <x v="1"/>
    <x v="167"/>
    <x v="1"/>
    <x v="0"/>
    <x v="5"/>
    <s v="Lomo"/>
    <s v="Lomo Centro"/>
    <s v="1022472"/>
    <x v="157"/>
    <s v="Cerdo"/>
    <n v="5000"/>
    <n v="0"/>
    <m/>
    <n v="4.343"/>
    <n v="0"/>
    <m/>
  </r>
  <r>
    <x v="1"/>
    <x v="394"/>
    <x v="1"/>
    <x v="0"/>
    <x v="5"/>
    <s v="Lomo"/>
    <s v="Lomo Centro"/>
    <s v="1023349"/>
    <x v="362"/>
    <s v="Cerdo"/>
    <m/>
    <m/>
    <n v="5000"/>
    <m/>
    <m/>
    <n v="4.3629603799999996"/>
  </r>
  <r>
    <x v="1"/>
    <x v="168"/>
    <x v="1"/>
    <x v="0"/>
    <x v="5"/>
    <s v="Lomo"/>
    <s v="Lomo MM Loin"/>
    <s v="1020110"/>
    <x v="158"/>
    <s v="Cerdo"/>
    <n v="258000"/>
    <n v="273000"/>
    <n v="273000"/>
    <n v="3.7667984496123998"/>
    <n v="3.7667985347985402"/>
    <n v="3.8264351970695998"/>
  </r>
  <r>
    <x v="1"/>
    <x v="169"/>
    <x v="1"/>
    <x v="0"/>
    <x v="5"/>
    <s v="Lomo"/>
    <s v="Lomo MM Loin"/>
    <s v="1020589"/>
    <x v="159"/>
    <s v="Cerdo"/>
    <n v="80000"/>
    <n v="80000"/>
    <n v="80000"/>
    <n v="4.1710000000000003"/>
    <n v="4.1710000000000003"/>
    <n v="4.2344677925000003"/>
  </r>
  <r>
    <x v="1"/>
    <x v="170"/>
    <x v="1"/>
    <x v="0"/>
    <x v="5"/>
    <s v="Lomo"/>
    <s v="Lomo MM Loin"/>
    <s v="1020681"/>
    <x v="160"/>
    <s v="Cerdo"/>
    <n v="20000"/>
    <n v="20000"/>
    <n v="20000"/>
    <n v="4.2140000000000004"/>
    <n v="4.2140000000000004"/>
    <n v="4.2885392749999998"/>
  </r>
  <r>
    <x v="1"/>
    <x v="171"/>
    <x v="1"/>
    <x v="0"/>
    <x v="5"/>
    <s v="Lomo"/>
    <s v="Lomo MM Loin"/>
    <s v="1021603"/>
    <x v="161"/>
    <s v="Cerdo"/>
    <n v="5000"/>
    <n v="5000"/>
    <n v="5000"/>
    <n v="4.2569999999999997"/>
    <n v="4.2569999999999997"/>
    <n v="4.4278370999999996"/>
  </r>
  <r>
    <x v="1"/>
    <x v="172"/>
    <x v="1"/>
    <x v="0"/>
    <x v="5"/>
    <s v="Lomo"/>
    <s v="Lomo MM Loin"/>
    <s v="1022370"/>
    <x v="162"/>
    <s v="Cerdo"/>
    <n v="15000"/>
    <n v="15000"/>
    <n v="15000"/>
    <n v="3.956"/>
    <n v="3.956"/>
    <n v="4.0290115533333299"/>
  </r>
  <r>
    <x v="1"/>
    <x v="173"/>
    <x v="1"/>
    <x v="0"/>
    <x v="5"/>
    <s v="Lomo"/>
    <s v="Lomo MM Loin"/>
    <s v="1022919"/>
    <x v="163"/>
    <s v="Cerdo"/>
    <n v="24000"/>
    <n v="24000"/>
    <n v="24000"/>
    <n v="4.1710000000000003"/>
    <n v="4.1710000000000003"/>
    <n v="4.2172476458333303"/>
  </r>
  <r>
    <x v="1"/>
    <x v="174"/>
    <x v="1"/>
    <x v="0"/>
    <x v="5"/>
    <s v="Lomo"/>
    <s v="Lomo Vetado"/>
    <s v="1020592"/>
    <x v="164"/>
    <s v="Cerdo"/>
    <n v="167000"/>
    <n v="317950"/>
    <n v="317950"/>
    <n v="4.5"/>
    <n v="4.5"/>
    <n v="3.9141070073911002"/>
  </r>
  <r>
    <x v="1"/>
    <x v="175"/>
    <x v="1"/>
    <x v="0"/>
    <x v="5"/>
    <s v="Lomo"/>
    <s v="Lomo Vetado"/>
    <s v="1020620"/>
    <x v="165"/>
    <s v="Cerdo"/>
    <n v="12000"/>
    <n v="12000"/>
    <n v="12000"/>
    <n v="3.87"/>
    <n v="3.87"/>
    <n v="3.8811085749999998"/>
  </r>
  <r>
    <x v="1"/>
    <x v="176"/>
    <x v="1"/>
    <x v="0"/>
    <x v="5"/>
    <s v="Lomo"/>
    <s v="Lomo Vetado"/>
    <s v="1020758"/>
    <x v="166"/>
    <s v="Cerdo"/>
    <n v="6000"/>
    <n v="6000"/>
    <n v="6000"/>
    <n v="4.1280000000000001"/>
    <n v="4.1280000000000001"/>
    <n v="4.1683301666666699"/>
  </r>
  <r>
    <x v="1"/>
    <x v="177"/>
    <x v="1"/>
    <x v="0"/>
    <x v="5"/>
    <s v="Lomo"/>
    <s v="Lomo Vetado"/>
    <s v="1022499"/>
    <x v="167"/>
    <s v="Cerdo"/>
    <n v="10000"/>
    <n v="10000"/>
    <n v="10000"/>
    <n v="4.3860000000000001"/>
    <n v="4.3860000000000001"/>
    <n v="4.47088033"/>
  </r>
  <r>
    <x v="1"/>
    <x v="178"/>
    <x v="1"/>
    <x v="0"/>
    <x v="5"/>
    <s v="Lomo"/>
    <s v="Lomo Vetado"/>
    <s v="1022600"/>
    <x v="168"/>
    <s v="Cerdo"/>
    <n v="13000"/>
    <n v="13000"/>
    <n v="13000"/>
    <n v="4.0419999999999998"/>
    <n v="4.0419999999999998"/>
    <n v="4.1231276000000001"/>
  </r>
  <r>
    <x v="1"/>
    <x v="179"/>
    <x v="1"/>
    <x v="0"/>
    <x v="5"/>
    <s v="Lomo"/>
    <s v="Lomo Vetado"/>
    <s v="1023051"/>
    <x v="169"/>
    <s v="Cerdo"/>
    <m/>
    <m/>
    <n v="3000"/>
    <m/>
    <m/>
    <n v="4.0261003999999998"/>
  </r>
  <r>
    <x v="1"/>
    <x v="180"/>
    <x v="1"/>
    <x v="0"/>
    <x v="5"/>
    <s v="Lomo"/>
    <s v="Lomo Vetado"/>
    <s v="1023055"/>
    <x v="170"/>
    <s v="Cerdo"/>
    <n v="0"/>
    <n v="7000"/>
    <n v="7000"/>
    <n v="0"/>
    <n v="3.87"/>
    <n v="3.9922361714285701"/>
  </r>
  <r>
    <x v="1"/>
    <x v="181"/>
    <x v="1"/>
    <x v="0"/>
    <x v="5"/>
    <s v="Lomo"/>
    <s v="Lomo Vetado"/>
    <s v="1023163"/>
    <x v="171"/>
    <s v="Cerdo"/>
    <n v="10000"/>
    <n v="5000"/>
    <n v="5000"/>
    <n v="3.87"/>
    <n v="3.87"/>
    <n v="3.9075755999999999"/>
  </r>
  <r>
    <x v="1"/>
    <x v="395"/>
    <x v="1"/>
    <x v="0"/>
    <x v="5"/>
    <s v="Lomo"/>
    <s v="Lomo Vetado"/>
    <s v="1023350"/>
    <x v="363"/>
    <s v="Cerdo"/>
    <m/>
    <m/>
    <n v="10000"/>
    <m/>
    <m/>
    <n v="3.9668380000000001"/>
  </r>
  <r>
    <x v="1"/>
    <x v="182"/>
    <x v="1"/>
    <x v="0"/>
    <x v="5"/>
    <s v="Paleta"/>
    <s v="Paleta Pulpa"/>
    <s v="1020326"/>
    <x v="172"/>
    <s v="Cerdo"/>
    <n v="288000"/>
    <n v="288000"/>
    <n v="288000"/>
    <n v="2.4940000000000002"/>
    <n v="2.4940000000000002"/>
    <n v="2.5326878927083301"/>
  </r>
  <r>
    <x v="1"/>
    <x v="183"/>
    <x v="1"/>
    <x v="0"/>
    <x v="5"/>
    <s v="Panceta"/>
    <s v="Panceta c/Cuero"/>
    <s v="1020715"/>
    <x v="173"/>
    <s v="Cerdo"/>
    <n v="2000"/>
    <n v="2000"/>
    <n v="2000"/>
    <n v="4.601"/>
    <n v="4.601"/>
    <n v="4.6461722500000002"/>
  </r>
  <r>
    <x v="1"/>
    <x v="184"/>
    <x v="1"/>
    <x v="0"/>
    <x v="5"/>
    <s v="Panceta"/>
    <s v="Panceta c/Cuero"/>
    <s v="1020914"/>
    <x v="174"/>
    <s v="Cerdo"/>
    <n v="2000"/>
    <n v="7000"/>
    <n v="7000"/>
    <n v="5.7190000000000003"/>
    <n v="5.7190000000000003"/>
    <n v="5.7563526142857198"/>
  </r>
  <r>
    <x v="1"/>
    <x v="185"/>
    <x v="1"/>
    <x v="0"/>
    <x v="5"/>
    <s v="Panceta"/>
    <s v="Panceta s/Cuero"/>
    <s v="1020637"/>
    <x v="175"/>
    <s v="Cerdo"/>
    <n v="197000"/>
    <n v="216950"/>
    <n v="216950"/>
    <n v="4.9621979695431504"/>
    <n v="4.9621986632864701"/>
    <n v="5.0197013178151604"/>
  </r>
  <r>
    <x v="1"/>
    <x v="186"/>
    <x v="1"/>
    <x v="0"/>
    <x v="5"/>
    <s v="Panceta"/>
    <s v="Panceta s/Cuero"/>
    <s v="1020731"/>
    <x v="176"/>
    <s v="Cerdo"/>
    <n v="10000"/>
    <n v="10000"/>
    <n v="10000"/>
    <n v="5.117"/>
    <n v="5.117"/>
    <n v="5.1577003799999996"/>
  </r>
  <r>
    <x v="1"/>
    <x v="187"/>
    <x v="1"/>
    <x v="0"/>
    <x v="5"/>
    <s v="Panceta"/>
    <s v="Panceta s/Cuero"/>
    <s v="1020802"/>
    <x v="177"/>
    <s v="Cerdo"/>
    <n v="72500"/>
    <n v="72500"/>
    <n v="72500"/>
    <n v="4.6440000000000001"/>
    <n v="4.6440000000000001"/>
    <n v="4.7092627227586199"/>
  </r>
  <r>
    <x v="1"/>
    <x v="188"/>
    <x v="1"/>
    <x v="0"/>
    <x v="5"/>
    <s v="Panceta"/>
    <s v="Panceta s/Cuero"/>
    <s v="1021533"/>
    <x v="178"/>
    <s v="Cerdo"/>
    <n v="15000"/>
    <n v="0"/>
    <m/>
    <n v="5.16"/>
    <n v="0"/>
    <m/>
  </r>
  <r>
    <x v="1"/>
    <x v="189"/>
    <x v="1"/>
    <x v="0"/>
    <x v="5"/>
    <s v="Panceta"/>
    <s v="Panceta s/Cuero"/>
    <s v="1022371"/>
    <x v="179"/>
    <s v="Cerdo"/>
    <n v="19000"/>
    <n v="19000"/>
    <n v="19000"/>
    <n v="4.6440000000000001"/>
    <n v="4.6440000000000001"/>
    <n v="4.6654776947368397"/>
  </r>
  <r>
    <x v="1"/>
    <x v="190"/>
    <x v="1"/>
    <x v="0"/>
    <x v="5"/>
    <s v="Panceta"/>
    <s v="Panceta s/Cuero"/>
    <s v="1022901"/>
    <x v="180"/>
    <s v="Cerdo"/>
    <n v="10000"/>
    <n v="10000"/>
    <n v="10000"/>
    <n v="4.9535999999999998"/>
    <n v="4.9535999999999998"/>
    <n v="5.0104800799999998"/>
  </r>
  <r>
    <x v="1"/>
    <x v="191"/>
    <x v="1"/>
    <x v="0"/>
    <x v="5"/>
    <s v="Panceta"/>
    <s v="Panceta s/Cuero"/>
    <s v="1022990"/>
    <x v="181"/>
    <s v="Cerdo"/>
    <n v="25000"/>
    <n v="0"/>
    <m/>
    <n v="4.9535999999999998"/>
    <n v="0"/>
    <m/>
  </r>
  <r>
    <x v="1"/>
    <x v="192"/>
    <x v="1"/>
    <x v="0"/>
    <x v="5"/>
    <s v="Panceta"/>
    <s v="Panceta s/Cuero"/>
    <s v="1023194"/>
    <x v="182"/>
    <s v="Cerdo"/>
    <n v="6000"/>
    <n v="6000"/>
    <n v="6000"/>
    <n v="3.2250000000000001"/>
    <n v="3.2250000000000001"/>
    <n v="3.24716371666667"/>
  </r>
  <r>
    <x v="1"/>
    <x v="396"/>
    <x v="1"/>
    <x v="0"/>
    <x v="5"/>
    <s v="Panceta"/>
    <s v="Panceta s/Cuero"/>
    <s v="1023351"/>
    <x v="364"/>
    <s v="Cerdo"/>
    <m/>
    <m/>
    <n v="10000"/>
    <m/>
    <m/>
    <n v="4.9965605699999998"/>
  </r>
  <r>
    <x v="1"/>
    <x v="397"/>
    <x v="1"/>
    <x v="0"/>
    <x v="5"/>
    <s v="Panceta"/>
    <s v="Panceta s/Cuero"/>
    <s v="1023352"/>
    <x v="365"/>
    <s v="Cerdo"/>
    <m/>
    <m/>
    <n v="110000"/>
    <m/>
    <m/>
    <n v="5.01891384181818"/>
  </r>
  <r>
    <x v="1"/>
    <x v="193"/>
    <x v="1"/>
    <x v="0"/>
    <x v="5"/>
    <s v="Pierna"/>
    <s v="Pierna Pulpa Fina"/>
    <s v="1020284"/>
    <x v="183"/>
    <s v="Cerdo"/>
    <n v="7000"/>
    <n v="7000"/>
    <n v="7000"/>
    <n v="4.03342857142857"/>
    <n v="4.03342857142857"/>
    <n v="4.0925812285714303"/>
  </r>
  <r>
    <x v="1"/>
    <x v="194"/>
    <x v="1"/>
    <x v="0"/>
    <x v="5"/>
    <s v="Pierna"/>
    <s v="Pierna Pulpa Fina"/>
    <s v="1020662"/>
    <x v="184"/>
    <s v="Cerdo"/>
    <n v="10000"/>
    <n v="10000"/>
    <n v="10000"/>
    <n v="4.0763999999999996"/>
    <n v="4.0763999999999996"/>
    <n v="4.2406926800000004"/>
  </r>
  <r>
    <x v="1"/>
    <x v="195"/>
    <x v="1"/>
    <x v="0"/>
    <x v="5"/>
    <s v="Pierna"/>
    <s v="Pierna Pulpa Fina"/>
    <s v="1020664"/>
    <x v="185"/>
    <s v="Cerdo"/>
    <n v="3000"/>
    <n v="3000"/>
    <n v="3000"/>
    <n v="4.0763333333333298"/>
    <n v="4.0763333333333298"/>
    <n v="4.2406927000000003"/>
  </r>
  <r>
    <x v="1"/>
    <x v="196"/>
    <x v="1"/>
    <x v="0"/>
    <x v="5"/>
    <s v="Pierna"/>
    <s v="Pierna Pulpa Fina"/>
    <s v="1020665"/>
    <x v="186"/>
    <s v="Cerdo"/>
    <n v="7000"/>
    <n v="7000"/>
    <n v="7000"/>
    <n v="4.03342857142857"/>
    <n v="4.03342857142857"/>
    <n v="4.0925812285714303"/>
  </r>
  <r>
    <x v="1"/>
    <x v="197"/>
    <x v="1"/>
    <x v="0"/>
    <x v="5"/>
    <s v="Pierna"/>
    <s v="Pierna Pulpa Fina"/>
    <s v="1020990"/>
    <x v="187"/>
    <s v="Cerdo"/>
    <n v="8000"/>
    <n v="8000"/>
    <n v="8000"/>
    <n v="4.0333750000000004"/>
    <n v="4.0333750000000004"/>
    <n v="4.1098475375000003"/>
  </r>
  <r>
    <x v="1"/>
    <x v="198"/>
    <x v="1"/>
    <x v="0"/>
    <x v="5"/>
    <s v="Pierna"/>
    <s v="Pierna Pulpa Fina"/>
    <s v="1020991"/>
    <x v="188"/>
    <s v="Cerdo"/>
    <n v="10000"/>
    <n v="10000"/>
    <n v="10000"/>
    <n v="4.0334000000000003"/>
    <n v="4.0334000000000003"/>
    <n v="4.0953438499999999"/>
  </r>
  <r>
    <x v="1"/>
    <x v="199"/>
    <x v="1"/>
    <x v="0"/>
    <x v="5"/>
    <s v="Plancha"/>
    <s v="Plancha s/Cuero"/>
    <s v="1022987"/>
    <x v="189"/>
    <s v="Cerdo"/>
    <n v="24000"/>
    <n v="24000"/>
    <n v="48000"/>
    <n v="1.333"/>
    <n v="1.333"/>
    <n v="1.3621845729166699"/>
  </r>
  <r>
    <x v="1"/>
    <x v="200"/>
    <x v="1"/>
    <x v="0"/>
    <x v="5"/>
    <s v="Prolijado"/>
    <s v="Prolijado Malaya"/>
    <s v="1020774"/>
    <x v="190"/>
    <s v="Cerdo"/>
    <n v="12000"/>
    <n v="12000"/>
    <n v="12000"/>
    <n v="6.02"/>
    <n v="6.02"/>
    <n v="6.1442534833333298"/>
  </r>
  <r>
    <x v="1"/>
    <x v="201"/>
    <x v="1"/>
    <x v="0"/>
    <x v="5"/>
    <s v="Subprod"/>
    <s v="Subprod Tripa"/>
    <s v="1020810"/>
    <x v="191"/>
    <s v="Cerdo"/>
    <n v="3000"/>
    <n v="3000"/>
    <n v="3000"/>
    <n v="3.44"/>
    <n v="3.44"/>
    <n v="3.4734005333333302"/>
  </r>
  <r>
    <x v="1"/>
    <x v="202"/>
    <x v="1"/>
    <x v="0"/>
    <x v="5"/>
    <s v="Subprod"/>
    <s v="Subprod Visceras"/>
    <s v="1021136"/>
    <x v="192"/>
    <s v="Cerdo"/>
    <n v="4000"/>
    <n v="4000"/>
    <n v="4000"/>
    <n v="2.8809999999999998"/>
    <n v="2.8809999999999998"/>
    <n v="2.9094720000000001"/>
  </r>
  <r>
    <x v="1"/>
    <x v="203"/>
    <x v="1"/>
    <x v="1"/>
    <x v="6"/>
    <s v="Ala"/>
    <s v="Ala Centro"/>
    <s v="1012161"/>
    <x v="193"/>
    <s v="Pollo"/>
    <n v="99791"/>
    <n v="39916"/>
    <n v="39916.447999999997"/>
    <n v="6.5477748494353198"/>
    <n v="6.5477502755787196"/>
    <n v="6.8377749092303999"/>
  </r>
  <r>
    <x v="1"/>
    <x v="204"/>
    <x v="1"/>
    <x v="1"/>
    <x v="6"/>
    <s v="Ala"/>
    <s v="Ala Centro"/>
    <s v="1012164"/>
    <x v="194"/>
    <s v="Pollo"/>
    <n v="75685"/>
    <n v="79833"/>
    <n v="79832.895999999993"/>
    <n v="6.3921516813107004"/>
    <n v="6.39214359976451"/>
    <n v="6.7310320585138204"/>
  </r>
  <r>
    <x v="1"/>
    <x v="398"/>
    <x v="1"/>
    <x v="1"/>
    <x v="6"/>
    <s v="Ala"/>
    <s v="Ala Centro"/>
    <s v="1012602"/>
    <x v="366"/>
    <s v="Pollo"/>
    <n v="30718"/>
    <m/>
    <m/>
    <n v="0"/>
    <m/>
    <m/>
  </r>
  <r>
    <x v="1"/>
    <x v="205"/>
    <x v="1"/>
    <x v="1"/>
    <x v="6"/>
    <s v="Ala"/>
    <s v="Ala Trutro"/>
    <s v="1012157"/>
    <x v="195"/>
    <s v="Pollo"/>
    <n v="119750"/>
    <n v="34800"/>
    <n v="24494.047999999999"/>
    <n v="4.8869394572024998"/>
    <n v="4.8868965517241403"/>
    <n v="5.1527782667854698"/>
  </r>
  <r>
    <x v="1"/>
    <x v="399"/>
    <x v="1"/>
    <x v="1"/>
    <x v="6"/>
    <s v="Ala"/>
    <s v="Ala Trutro"/>
    <s v="1012166"/>
    <x v="367"/>
    <s v="Pollo"/>
    <n v="39917"/>
    <n v="39917"/>
    <n v="38101.728000000003"/>
    <n v="4.92364155622918"/>
    <n v="4.92364155622918"/>
    <n v="5.0908454703156796"/>
  </r>
  <r>
    <x v="1"/>
    <x v="206"/>
    <x v="1"/>
    <x v="1"/>
    <x v="6"/>
    <s v="Ala"/>
    <s v="Ala Trutro-Centro"/>
    <s v="1012148"/>
    <x v="196"/>
    <s v="Pollo"/>
    <n v="119750"/>
    <n v="99065"/>
    <n v="99065.164000000004"/>
    <n v="5.0847098121085601"/>
    <n v="5.0847120577398703"/>
    <n v="5.4088408231979503"/>
  </r>
  <r>
    <x v="1"/>
    <x v="207"/>
    <x v="1"/>
    <x v="1"/>
    <x v="6"/>
    <s v="Ala"/>
    <s v="Ala Trutro-Centro"/>
    <s v="1012159"/>
    <x v="197"/>
    <s v="Pollo"/>
    <n v="388413"/>
    <n v="372858"/>
    <n v="361969.47200000001"/>
    <n v="4.9533357534377096"/>
    <n v="4.9533361225989498"/>
    <n v="5.0351653793610502"/>
  </r>
  <r>
    <x v="1"/>
    <x v="208"/>
    <x v="1"/>
    <x v="1"/>
    <x v="6"/>
    <s v="Ala"/>
    <s v="Ala Trutro-Centro"/>
    <s v="1012165"/>
    <x v="198"/>
    <s v="Pollo"/>
    <n v="518707"/>
    <n v="527256"/>
    <n v="517277.16800000001"/>
    <n v="4.77705718257128"/>
    <n v="4.77705706525862"/>
    <n v="4.7561363636293299"/>
  </r>
  <r>
    <x v="1"/>
    <x v="209"/>
    <x v="1"/>
    <x v="1"/>
    <x v="6"/>
    <s v="Ala"/>
    <s v="Ala Trutro-Centro"/>
    <s v="1012401"/>
    <x v="199"/>
    <s v="Pollo"/>
    <n v="18144"/>
    <n v="18144"/>
    <n v="18480"/>
    <n v="5.2570546737213402"/>
    <n v="5.2570546737213402"/>
    <n v="5.5209159415584397"/>
  </r>
  <r>
    <x v="1"/>
    <x v="210"/>
    <x v="1"/>
    <x v="1"/>
    <x v="6"/>
    <s v="Ala"/>
    <s v="Ala Trutro-Centro"/>
    <s v="1012483"/>
    <x v="200"/>
    <s v="Pollo"/>
    <n v="272158"/>
    <n v="265447"/>
    <n v="265446.614"/>
    <n v="5.5777269086339603"/>
    <n v="5.5777236133766799"/>
    <n v="5.5841189483019704"/>
  </r>
  <r>
    <x v="1"/>
    <x v="211"/>
    <x v="1"/>
    <x v="1"/>
    <x v="6"/>
    <s v="Ala"/>
    <s v="Ala Centro Punta"/>
    <s v="1030239"/>
    <x v="201"/>
    <s v="Pavo"/>
    <m/>
    <n v="27372"/>
    <n v="24008.04"/>
    <m/>
    <n v="3.1074820984948102"/>
    <n v="2.5772863049211798"/>
  </r>
  <r>
    <x v="1"/>
    <x v="213"/>
    <x v="1"/>
    <x v="1"/>
    <x v="6"/>
    <s v="Chuleta"/>
    <s v="Chuleta Huesos"/>
    <s v="1022883"/>
    <x v="202"/>
    <s v="Cerdo"/>
    <n v="24000"/>
    <n v="24000"/>
    <n v="23995.017"/>
    <n v="7.0504583333333297"/>
    <n v="7.0504583333333297"/>
    <n v="6.9848237156906396"/>
  </r>
  <r>
    <x v="1"/>
    <x v="214"/>
    <x v="1"/>
    <x v="1"/>
    <x v="6"/>
    <s v="Empanizado"/>
    <s v="Empanizados Croqueta"/>
    <s v="1100573"/>
    <x v="203"/>
    <s v="Elaborado"/>
    <m/>
    <m/>
    <n v="1837.048"/>
    <m/>
    <m/>
    <n v="2.4338267699047602"/>
  </r>
  <r>
    <x v="1"/>
    <x v="216"/>
    <x v="1"/>
    <x v="1"/>
    <x v="6"/>
    <s v="Empanizado"/>
    <s v="Empanizados Nuggets"/>
    <s v="1100570"/>
    <x v="205"/>
    <s v="Elaborado"/>
    <m/>
    <m/>
    <n v="3061.3969999999999"/>
    <m/>
    <m/>
    <n v="2.3261047815752098"/>
  </r>
  <r>
    <x v="1"/>
    <x v="217"/>
    <x v="1"/>
    <x v="1"/>
    <x v="6"/>
    <s v="Empanizado"/>
    <s v="Empanizados Nuggets"/>
    <s v="1100572"/>
    <x v="206"/>
    <s v="Elaborado"/>
    <m/>
    <m/>
    <n v="5350.9750000000004"/>
    <m/>
    <m/>
    <n v="2.26391044622709"/>
  </r>
  <r>
    <x v="1"/>
    <x v="218"/>
    <x v="1"/>
    <x v="1"/>
    <x v="6"/>
    <s v="Empanizado"/>
    <s v="Empanizados Nuggets"/>
    <s v="1100574"/>
    <x v="207"/>
    <s v="Elaborado"/>
    <m/>
    <m/>
    <n v="5520.24"/>
    <m/>
    <m/>
    <n v="2.4338274060548102"/>
  </r>
  <r>
    <x v="1"/>
    <x v="219"/>
    <x v="1"/>
    <x v="1"/>
    <x v="6"/>
    <s v="Filete"/>
    <s v="Filete"/>
    <s v="1012147"/>
    <x v="208"/>
    <s v="Pollo"/>
    <n v="39958"/>
    <n v="37322"/>
    <n v="37321.68"/>
    <n v="5.9525501776865699"/>
    <n v="5.9525480949574003"/>
    <n v="5.7420022892860096"/>
  </r>
  <r>
    <x v="1"/>
    <x v="220"/>
    <x v="1"/>
    <x v="1"/>
    <x v="6"/>
    <s v="Filete"/>
    <s v="Filete"/>
    <s v="1012158"/>
    <x v="209"/>
    <s v="Pollo"/>
    <n v="47833"/>
    <n v="43546"/>
    <n v="43545.599999999999"/>
    <n v="5.8606610499027898"/>
    <n v="5.86065310246636"/>
    <n v="5.7785679494598803"/>
  </r>
  <r>
    <x v="1"/>
    <x v="221"/>
    <x v="1"/>
    <x v="1"/>
    <x v="6"/>
    <s v="Filete"/>
    <s v="Filete"/>
    <s v="1012163"/>
    <x v="210"/>
    <s v="Pollo"/>
    <n v="208766"/>
    <n v="179623"/>
    <n v="199581.88800000001"/>
    <n v="5.7390619162124104"/>
    <n v="5.7390590291889101"/>
    <n v="5.7178308514648402"/>
  </r>
  <r>
    <x v="1"/>
    <x v="222"/>
    <x v="1"/>
    <x v="1"/>
    <x v="6"/>
    <s v="Filete"/>
    <s v="Filete"/>
    <s v="1012518"/>
    <x v="211"/>
    <s v="Pollo"/>
    <n v="127007"/>
    <n v="127007"/>
    <n v="127005.75999999999"/>
    <n v="5.7100081097892197"/>
    <n v="5.7100081097892197"/>
    <n v="5.6710323500288498"/>
  </r>
  <r>
    <x v="1"/>
    <x v="400"/>
    <x v="1"/>
    <x v="1"/>
    <x v="6"/>
    <s v="Filete"/>
    <s v="Filete c/Cabeza"/>
    <s v="1021398"/>
    <x v="25"/>
    <s v="Cerdo"/>
    <n v="48000"/>
    <n v="19659"/>
    <n v="19658.677"/>
    <n v="3.3038333333333298"/>
    <n v="3.3038303067297399"/>
    <n v="3.8564220420326398"/>
  </r>
  <r>
    <x v="1"/>
    <x v="223"/>
    <x v="1"/>
    <x v="1"/>
    <x v="6"/>
    <s v="Huesos"/>
    <s v="Huesos Cuarto Centra"/>
    <s v="1020822"/>
    <x v="212"/>
    <s v="Cerdo"/>
    <n v="24011"/>
    <n v="0"/>
    <m/>
    <n v="2.07813085669068"/>
    <n v="0"/>
    <m/>
  </r>
  <r>
    <x v="1"/>
    <x v="401"/>
    <x v="1"/>
    <x v="1"/>
    <x v="6"/>
    <s v="Lomo"/>
    <s v="Lomo Centro"/>
    <s v="1023050"/>
    <x v="368"/>
    <s v="Cerdo"/>
    <n v="72122"/>
    <n v="72122"/>
    <n v="72000"/>
    <n v="2.7294584176811498"/>
    <n v="2.7294584176811498"/>
    <n v="2.5112159625000001"/>
  </r>
  <r>
    <x v="1"/>
    <x v="224"/>
    <x v="1"/>
    <x v="1"/>
    <x v="6"/>
    <s v="Menudencias"/>
    <s v="Menudencias Contre"/>
    <s v="1012532"/>
    <x v="213"/>
    <s v="Pollo"/>
    <n v="6300"/>
    <n v="6300"/>
    <n v="6299.0320000000002"/>
    <n v="1.29"/>
    <n v="1.29"/>
    <n v="1.21038496073682"/>
  </r>
  <r>
    <x v="1"/>
    <x v="225"/>
    <x v="1"/>
    <x v="1"/>
    <x v="6"/>
    <s v="Menudencias"/>
    <s v="Menudencias Pana"/>
    <s v="1012601"/>
    <x v="214"/>
    <s v="Pollo"/>
    <n v="190231"/>
    <n v="195300"/>
    <n v="195300.101"/>
    <n v="0.738034284632894"/>
    <n v="0.73803891449052705"/>
    <n v="0.634349192681677"/>
  </r>
  <r>
    <x v="1"/>
    <x v="226"/>
    <x v="1"/>
    <x v="1"/>
    <x v="6"/>
    <s v="Menudencias"/>
    <s v="Menudencias Cogote"/>
    <s v="1030735"/>
    <x v="215"/>
    <s v="Pavo"/>
    <m/>
    <n v="57153"/>
    <n v="57152.591999999997"/>
    <m/>
    <n v="1.6407887599951001"/>
    <n v="1.4745479820057901"/>
  </r>
  <r>
    <x v="1"/>
    <x v="402"/>
    <x v="1"/>
    <x v="1"/>
    <x v="6"/>
    <s v="Menudencias"/>
    <s v="Menudencias Hígado"/>
    <s v="1030745"/>
    <x v="369"/>
    <s v="Pavo"/>
    <m/>
    <n v="4000"/>
    <m/>
    <m/>
    <n v="0.9"/>
    <m/>
  </r>
  <r>
    <x v="1"/>
    <x v="227"/>
    <x v="1"/>
    <x v="1"/>
    <x v="6"/>
    <s v="Panceta"/>
    <s v="Panceta s/Cuero"/>
    <s v="1021538"/>
    <x v="216"/>
    <s v="Cerdo"/>
    <n v="120000"/>
    <n v="120000"/>
    <n v="119992.068"/>
    <n v="6.4280583333333299"/>
    <n v="6.4280583333333299"/>
    <n v="6.2484248150469401"/>
  </r>
  <r>
    <x v="1"/>
    <x v="228"/>
    <x v="1"/>
    <x v="1"/>
    <x v="6"/>
    <s v="Panceta"/>
    <s v="Panceta s/Cuero"/>
    <s v="1021539"/>
    <x v="217"/>
    <s v="Cerdo"/>
    <n v="24000"/>
    <n v="24000"/>
    <n v="23995.017"/>
    <n v="6.45"/>
    <n v="6.45"/>
    <n v="6.0948040086823001"/>
  </r>
  <r>
    <x v="1"/>
    <x v="235"/>
    <x v="1"/>
    <x v="1"/>
    <x v="6"/>
    <s v="Pech Desh"/>
    <s v="Pech Desh c/Piel"/>
    <s v="1030424"/>
    <x v="224"/>
    <s v="Pavo"/>
    <m/>
    <n v="59899"/>
    <n v="59994.345999999998"/>
    <m/>
    <n v="7.1081654117764899"/>
    <n v="8.4238258485224602"/>
  </r>
  <r>
    <x v="1"/>
    <x v="236"/>
    <x v="1"/>
    <x v="1"/>
    <x v="6"/>
    <s v="Pech Desh"/>
    <s v="Pech Desh Filete"/>
    <s v="1030505"/>
    <x v="225"/>
    <s v="Pavo"/>
    <m/>
    <n v="16000"/>
    <n v="16797.64"/>
    <m/>
    <n v="5.2868124999999999"/>
    <n v="6.4111942510971804"/>
  </r>
  <r>
    <x v="1"/>
    <x v="237"/>
    <x v="1"/>
    <x v="1"/>
    <x v="6"/>
    <s v="Pech Desh"/>
    <s v="Pech Desh Filete"/>
    <s v="1030773"/>
    <x v="226"/>
    <s v="Pavo"/>
    <m/>
    <n v="1067"/>
    <m/>
    <m/>
    <n v="0"/>
    <m/>
  </r>
  <r>
    <x v="1"/>
    <x v="238"/>
    <x v="1"/>
    <x v="1"/>
    <x v="6"/>
    <s v="Pech Desh"/>
    <s v="Pech Desh s/Piel"/>
    <s v="1030379"/>
    <x v="227"/>
    <s v="Pavo"/>
    <m/>
    <n v="318216"/>
    <n v="437036.76899999997"/>
    <m/>
    <n v="7.4460806496216403"/>
    <n v="7.6331011837587504"/>
  </r>
  <r>
    <x v="1"/>
    <x v="242"/>
    <x v="1"/>
    <x v="1"/>
    <x v="6"/>
    <s v="Pechuga Desh"/>
    <s v="Pechuga Desh s/Piel"/>
    <s v="1010885"/>
    <x v="231"/>
    <s v="Pollo"/>
    <n v="4136"/>
    <m/>
    <n v="4422.5219999999999"/>
    <n v="6.0258704061895596"/>
    <m/>
    <n v="5.9425525525932903"/>
  </r>
  <r>
    <x v="1"/>
    <x v="243"/>
    <x v="1"/>
    <x v="1"/>
    <x v="6"/>
    <s v="Pechuga Desh"/>
    <s v="Pechuga Desh s/Piel"/>
    <s v="1010887"/>
    <x v="232"/>
    <s v="Pollo"/>
    <n v="12919"/>
    <m/>
    <n v="3846.46"/>
    <n v="0"/>
    <m/>
    <n v="5.9425528147959401"/>
  </r>
  <r>
    <x v="1"/>
    <x v="244"/>
    <x v="1"/>
    <x v="1"/>
    <x v="6"/>
    <s v="Pechuga Desh"/>
    <s v="Pechuga Desh s/Piel"/>
    <s v="1010888"/>
    <x v="233"/>
    <s v="Pollo"/>
    <n v="6060"/>
    <n v="6060"/>
    <n v="7320.9750000000004"/>
    <n v="0"/>
    <n v="0"/>
    <n v="5.9425524605670699"/>
  </r>
  <r>
    <x v="1"/>
    <x v="246"/>
    <x v="1"/>
    <x v="1"/>
    <x v="6"/>
    <s v="Pechuga Desh"/>
    <s v="Pechuga Desh s/Piel"/>
    <s v="1011701"/>
    <x v="235"/>
    <s v="Pollo"/>
    <n v="196288"/>
    <n v="196288"/>
    <n v="199650"/>
    <n v="4.3520490299967403"/>
    <n v="4.3520490299967403"/>
    <n v="4.3970980355622302"/>
  </r>
  <r>
    <x v="1"/>
    <x v="247"/>
    <x v="1"/>
    <x v="1"/>
    <x v="6"/>
    <s v="Pechuga Desh"/>
    <s v="Pechuga Desh s/Piel"/>
    <s v="1012038"/>
    <x v="236"/>
    <s v="Pollo"/>
    <n v="10986"/>
    <n v="10986"/>
    <n v="734.81899999999996"/>
    <n v="0"/>
    <n v="0"/>
    <n v="5.9425527919120196"/>
  </r>
  <r>
    <x v="1"/>
    <x v="248"/>
    <x v="1"/>
    <x v="1"/>
    <x v="6"/>
    <s v="Pechuga Desh"/>
    <s v="Pechuga Desh s/Piel"/>
    <s v="1012107"/>
    <x v="237"/>
    <s v="Pollo"/>
    <n v="229698"/>
    <n v="229698"/>
    <n v="229156.46400000001"/>
    <n v="5.2571158651795002"/>
    <n v="5.2571158651795002"/>
    <n v="5.8117896547749197"/>
  </r>
  <r>
    <x v="1"/>
    <x v="249"/>
    <x v="1"/>
    <x v="1"/>
    <x v="6"/>
    <s v="Pechuga Desh"/>
    <s v="Pechuga Desh s/Piel"/>
    <s v="1012108"/>
    <x v="238"/>
    <s v="Pollo"/>
    <n v="425816"/>
    <n v="425816"/>
    <n v="422115.20500000002"/>
    <n v="5.3673370657748896"/>
    <n v="5.3673370657748896"/>
    <n v="5.9029410489963299"/>
  </r>
  <r>
    <x v="1"/>
    <x v="250"/>
    <x v="1"/>
    <x v="1"/>
    <x v="6"/>
    <s v="Pechuga Desh"/>
    <s v="Pechuga Desh s/Piel"/>
    <s v="1012109"/>
    <x v="239"/>
    <s v="Pollo"/>
    <n v="349348"/>
    <n v="349348"/>
    <n v="348996.93599999999"/>
    <n v="0"/>
    <n v="0"/>
    <n v="5.9532545151055398"/>
  </r>
  <r>
    <x v="1"/>
    <x v="251"/>
    <x v="1"/>
    <x v="1"/>
    <x v="6"/>
    <s v="Pechuga Desh"/>
    <s v="Pechuga Desh s/Piel"/>
    <s v="1012110"/>
    <x v="240"/>
    <s v="Pollo"/>
    <n v="108906"/>
    <n v="108906"/>
    <n v="109951.405"/>
    <n v="5.3673534975116199"/>
    <n v="5.3673534975116199"/>
    <n v="5.9162855590612997"/>
  </r>
  <r>
    <x v="1"/>
    <x v="252"/>
    <x v="1"/>
    <x v="1"/>
    <x v="6"/>
    <s v="Pechuga Desh"/>
    <s v="Pechuga Desh s/Piel"/>
    <s v="1012111"/>
    <x v="241"/>
    <s v="Pollo"/>
    <n v="21831"/>
    <n v="19958"/>
    <n v="19958.400000000001"/>
    <n v="0"/>
    <n v="0"/>
    <n v="6.1507276384880596"/>
  </r>
  <r>
    <x v="1"/>
    <x v="254"/>
    <x v="1"/>
    <x v="1"/>
    <x v="6"/>
    <s v="Pechuga Desh"/>
    <s v="Pechuga Desh s/Piel"/>
    <s v="1012145"/>
    <x v="243"/>
    <s v="Pollo"/>
    <n v="36144"/>
    <n v="19992"/>
    <n v="19992.329000000002"/>
    <n v="4.1500110668437404"/>
    <n v="4.1500100040015999"/>
    <n v="5.1903499737324204"/>
  </r>
  <r>
    <x v="1"/>
    <x v="256"/>
    <x v="1"/>
    <x v="1"/>
    <x v="6"/>
    <s v="Pechuga Desh"/>
    <s v="Pechuga Desh s/Piel"/>
    <s v="1012167"/>
    <x v="245"/>
    <s v="Pollo"/>
    <n v="330000"/>
    <n v="330000"/>
    <n v="337930.32799999998"/>
    <n v="4.3752696969697"/>
    <n v="4.3752696969697"/>
    <n v="4.5814089897252401"/>
  </r>
  <r>
    <x v="1"/>
    <x v="257"/>
    <x v="1"/>
    <x v="1"/>
    <x v="6"/>
    <s v="Pechuga Desh"/>
    <s v="Pechuga Desh s/Piel"/>
    <s v="1012519"/>
    <x v="237"/>
    <s v="Pollo"/>
    <n v="5843"/>
    <n v="5843"/>
    <n v="13970.81"/>
    <n v="0"/>
    <n v="0"/>
    <n v="5.7707332574131396"/>
  </r>
  <r>
    <x v="1"/>
    <x v="258"/>
    <x v="1"/>
    <x v="1"/>
    <x v="6"/>
    <s v="Pechuga Desh"/>
    <s v="Pechuga Desh s/Piel"/>
    <s v="1012520"/>
    <x v="238"/>
    <s v="Pollo"/>
    <n v="82843"/>
    <n v="79833"/>
    <n v="79832.543999999994"/>
    <n v="5.8667720869596698"/>
    <n v="5.8667718863126801"/>
    <n v="5.9231181471556296"/>
  </r>
  <r>
    <x v="1"/>
    <x v="259"/>
    <x v="1"/>
    <x v="1"/>
    <x v="6"/>
    <s v="Pechuga Desh"/>
    <s v="Pechuga Desh s/Piel"/>
    <s v="1012521"/>
    <x v="239"/>
    <s v="Pollo"/>
    <n v="189748"/>
    <n v="189748"/>
    <n v="190509.53599999999"/>
    <n v="5.8746126441385398"/>
    <n v="5.8746126441385398"/>
    <n v="6.0471919227182402"/>
  </r>
  <r>
    <x v="1"/>
    <x v="260"/>
    <x v="1"/>
    <x v="1"/>
    <x v="6"/>
    <s v="Pechuga Desh"/>
    <s v="Pechuga Desh s/Piel"/>
    <s v="1012522"/>
    <x v="240"/>
    <s v="Pollo"/>
    <n v="73170"/>
    <n v="73170"/>
    <n v="75840.581999999995"/>
    <n v="5.8687713543802102"/>
    <n v="5.8687713543802102"/>
    <n v="5.9070196982401804"/>
  </r>
  <r>
    <x v="1"/>
    <x v="261"/>
    <x v="1"/>
    <x v="1"/>
    <x v="6"/>
    <s v="Pechuga Desh"/>
    <s v="Pechuga Desh s/Piel"/>
    <s v="1012523"/>
    <x v="241"/>
    <s v="Pollo"/>
    <n v="22200"/>
    <n v="19958"/>
    <n v="19958.047999999999"/>
    <n v="5.8817117117117101"/>
    <n v="5.8817015733039399"/>
    <n v="5.3999874637038596"/>
  </r>
  <r>
    <x v="1"/>
    <x v="262"/>
    <x v="1"/>
    <x v="1"/>
    <x v="6"/>
    <s v="Pechuga Desh"/>
    <s v="Pechuga Desh s/Piel"/>
    <s v="1012524"/>
    <x v="242"/>
    <s v="Pollo"/>
    <n v="27494"/>
    <n v="27494"/>
    <n v="27941.267"/>
    <n v="0"/>
    <n v="0"/>
    <n v="4.29891986286807"/>
  </r>
  <r>
    <x v="1"/>
    <x v="263"/>
    <x v="1"/>
    <x v="1"/>
    <x v="6"/>
    <s v="Pechuga Desh"/>
    <s v="Pechuga Desh s/Piel"/>
    <s v="1012694"/>
    <x v="246"/>
    <s v="Pollo"/>
    <n v="36233"/>
    <n v="36233"/>
    <n v="36287.68"/>
    <n v="6.3935086799326601"/>
    <n v="6.3935086799326601"/>
    <n v="6.3280320814116502"/>
  </r>
  <r>
    <x v="1"/>
    <x v="264"/>
    <x v="1"/>
    <x v="1"/>
    <x v="6"/>
    <s v="Pierna"/>
    <s v="Pierna Pulpa Fina"/>
    <s v="1023273"/>
    <x v="247"/>
    <s v="Cerdo"/>
    <n v="36288"/>
    <n v="36288"/>
    <n v="36288"/>
    <n v="4.01044422398589"/>
    <n v="4.01044422398589"/>
    <n v="4.0710833057760096"/>
  </r>
  <r>
    <x v="1"/>
    <x v="266"/>
    <x v="1"/>
    <x v="1"/>
    <x v="6"/>
    <s v="Prolijado"/>
    <s v="Prolijado Malaya"/>
    <s v="1022619"/>
    <x v="249"/>
    <s v="Cerdo"/>
    <n v="0"/>
    <n v="4536"/>
    <n v="4368"/>
    <n v="0"/>
    <n v="7.2070105820105796"/>
    <n v="6.9631444597069603"/>
  </r>
  <r>
    <x v="1"/>
    <x v="267"/>
    <x v="1"/>
    <x v="1"/>
    <x v="6"/>
    <s v="Recortes"/>
    <s v="Recortes Estándar"/>
    <s v="1030370"/>
    <x v="250"/>
    <s v="Pavo"/>
    <m/>
    <n v="12020"/>
    <n v="12020.152"/>
    <m/>
    <n v="4.0659733777038296"/>
    <n v="3.9444771247485102"/>
  </r>
  <r>
    <x v="1"/>
    <x v="268"/>
    <x v="1"/>
    <x v="1"/>
    <x v="6"/>
    <s v="Subprod"/>
    <s v="Subprod Visceras"/>
    <s v="1023190"/>
    <x v="251"/>
    <s v="Cerdo"/>
    <n v="312000"/>
    <n v="312000"/>
    <n v="308397.11499999999"/>
    <n v="0.70123076923076899"/>
    <n v="0.70123076923076899"/>
    <n v="0.72871694016982003"/>
  </r>
  <r>
    <x v="1"/>
    <x v="403"/>
    <x v="1"/>
    <x v="1"/>
    <x v="6"/>
    <s v="Trutro Desh"/>
    <s v="Trutro Desh Corto"/>
    <s v="1030228"/>
    <x v="370"/>
    <s v="Pavo"/>
    <m/>
    <n v="24000"/>
    <n v="24004.511999999999"/>
    <m/>
    <n v="4"/>
    <n v="3.77403257770872"/>
  </r>
  <r>
    <x v="1"/>
    <x v="0"/>
    <x v="1"/>
    <x v="1"/>
    <x v="7"/>
    <s v="Ala"/>
    <s v="Ala Trutro"/>
    <s v="1030332"/>
    <x v="0"/>
    <s v="Pavo"/>
    <m/>
    <m/>
    <n v="72000"/>
    <m/>
    <m/>
    <n v="1.2"/>
  </r>
  <r>
    <x v="1"/>
    <x v="269"/>
    <x v="1"/>
    <x v="1"/>
    <x v="7"/>
    <s v="Filete"/>
    <s v="Filete c/Cabeza"/>
    <s v="1020853"/>
    <x v="25"/>
    <s v="Cerdo"/>
    <n v="120000"/>
    <n v="160000"/>
    <n v="160000"/>
    <n v="3.9054916666666699"/>
    <n v="3.9054875"/>
    <n v="3.6383242168750001"/>
  </r>
  <r>
    <x v="1"/>
    <x v="33"/>
    <x v="1"/>
    <x v="1"/>
    <x v="7"/>
    <s v="Grasas"/>
    <s v="Grasa Gordura"/>
    <s v="1021435"/>
    <x v="32"/>
    <s v="Cerdo"/>
    <n v="120000"/>
    <n v="120000"/>
    <m/>
    <n v="0.80300000000000005"/>
    <n v="0.80300000000000005"/>
    <m/>
  </r>
  <r>
    <x v="1"/>
    <x v="271"/>
    <x v="1"/>
    <x v="1"/>
    <x v="7"/>
    <s v="Lomo"/>
    <s v="Lomo Centro"/>
    <s v="1021819"/>
    <x v="253"/>
    <s v="Cerdo"/>
    <n v="120000"/>
    <n v="120000"/>
    <m/>
    <n v="2.1030000000000002"/>
    <n v="2.1030000000000002"/>
    <m/>
  </r>
  <r>
    <x v="1"/>
    <x v="42"/>
    <x v="1"/>
    <x v="1"/>
    <x v="7"/>
    <s v="Menudencias"/>
    <s v="Menudencias Contre"/>
    <s v="1010877"/>
    <x v="41"/>
    <s v="Pollo"/>
    <m/>
    <m/>
    <n v="48000"/>
    <m/>
    <m/>
    <n v="0.62"/>
  </r>
  <r>
    <x v="1"/>
    <x v="272"/>
    <x v="1"/>
    <x v="1"/>
    <x v="7"/>
    <s v="Menudencias"/>
    <s v="Menudencias Corazón"/>
    <s v="1012724"/>
    <x v="254"/>
    <s v="Pollo"/>
    <n v="6372"/>
    <n v="9158"/>
    <n v="9158"/>
    <n v="2.9033270558694299E-2"/>
    <n v="2.8936449006333301E-2"/>
    <n v="0.42699832932954801"/>
  </r>
  <r>
    <x v="1"/>
    <x v="273"/>
    <x v="1"/>
    <x v="1"/>
    <x v="7"/>
    <s v="Menudencias"/>
    <s v="Menudencias Corazón"/>
    <s v="1012730"/>
    <x v="255"/>
    <s v="Pollo"/>
    <n v="12944"/>
    <n v="37920"/>
    <n v="34067"/>
    <n v="2.8970951792336198E-2"/>
    <n v="2.89820675105485E-2"/>
    <n v="0.42699833269733201"/>
  </r>
  <r>
    <x v="1"/>
    <x v="404"/>
    <x v="1"/>
    <x v="1"/>
    <x v="7"/>
    <s v="Menudencias"/>
    <s v="Menudencias Corazón"/>
    <s v="1012745"/>
    <x v="371"/>
    <s v="Pollo"/>
    <n v="12317"/>
    <n v="21603"/>
    <n v="21603"/>
    <n v="7.98895835024762E-2"/>
    <n v="7.9942600564736399E-2"/>
    <n v="0.31074133222237699"/>
  </r>
  <r>
    <x v="1"/>
    <x v="274"/>
    <x v="1"/>
    <x v="1"/>
    <x v="7"/>
    <s v="Menudencias"/>
    <s v="Menudencias Contre"/>
    <s v="1030711"/>
    <x v="256"/>
    <s v="Pavo"/>
    <m/>
    <n v="12000"/>
    <m/>
    <m/>
    <n v="1.28"/>
    <m/>
  </r>
  <r>
    <x v="1"/>
    <x v="275"/>
    <x v="1"/>
    <x v="1"/>
    <x v="7"/>
    <s v="Menudencias"/>
    <s v="Menudencias Corazón"/>
    <s v="1030710"/>
    <x v="257"/>
    <s v="Pavo"/>
    <m/>
    <n v="12000"/>
    <m/>
    <m/>
    <n v="1.22"/>
    <m/>
  </r>
  <r>
    <x v="1"/>
    <x v="405"/>
    <x v="1"/>
    <x v="1"/>
    <x v="7"/>
    <s v="Paleta"/>
    <s v="Paleta Pulpa"/>
    <s v="1023353"/>
    <x v="258"/>
    <s v="Cerdo"/>
    <m/>
    <n v="20000"/>
    <n v="20000"/>
    <m/>
    <n v="2.15"/>
    <n v="1.621828335"/>
  </r>
  <r>
    <x v="1"/>
    <x v="278"/>
    <x v="1"/>
    <x v="1"/>
    <x v="7"/>
    <s v="Pechuga Desh"/>
    <s v="Pechuga Desh s/Piel"/>
    <s v="1011748"/>
    <x v="260"/>
    <s v="Pollo"/>
    <m/>
    <m/>
    <n v="22800"/>
    <m/>
    <m/>
    <n v="3.5415393640350898"/>
  </r>
  <r>
    <x v="1"/>
    <x v="406"/>
    <x v="1"/>
    <x v="1"/>
    <x v="7"/>
    <s v="Pierna"/>
    <s v="Pierna Pulpa"/>
    <s v="1021263"/>
    <x v="50"/>
    <s v="Cerdo"/>
    <n v="120000"/>
    <n v="120000"/>
    <m/>
    <n v="1.8029999999999999"/>
    <n v="1.8029999999999999"/>
    <m/>
  </r>
  <r>
    <x v="1"/>
    <x v="407"/>
    <x v="1"/>
    <x v="1"/>
    <x v="7"/>
    <s v="Pierna"/>
    <s v="Pierna Pulpa"/>
    <s v="1021433"/>
    <x v="299"/>
    <s v="Cerdo"/>
    <n v="48000"/>
    <n v="24000"/>
    <n v="24003"/>
    <n v="1.75"/>
    <n v="1.75"/>
    <n v="1.6359073324167801"/>
  </r>
  <r>
    <x v="1"/>
    <x v="281"/>
    <x v="1"/>
    <x v="1"/>
    <x v="8"/>
    <s v="Ala"/>
    <s v="Ala Trutro"/>
    <s v="1012278"/>
    <x v="262"/>
    <s v="Pollo"/>
    <n v="13524"/>
    <m/>
    <m/>
    <n v="3.3438331854480898"/>
    <m/>
    <m/>
  </r>
  <r>
    <x v="1"/>
    <x v="367"/>
    <x v="1"/>
    <x v="1"/>
    <x v="8"/>
    <s v="Carne Recuperada"/>
    <s v="Carne Recuperada ADM"/>
    <s v="1012764"/>
    <x v="340"/>
    <s v="Pollo"/>
    <m/>
    <n v="60000"/>
    <m/>
    <m/>
    <n v="0.65"/>
    <m/>
  </r>
  <r>
    <x v="1"/>
    <x v="369"/>
    <x v="1"/>
    <x v="1"/>
    <x v="8"/>
    <s v="Cost-Pec"/>
    <s v="Cost-Pec Entero"/>
    <s v="1020869"/>
    <x v="342"/>
    <s v="Cerdo"/>
    <m/>
    <m/>
    <n v="80"/>
    <m/>
    <m/>
    <n v="7.3425000000000001E-3"/>
  </r>
  <r>
    <x v="1"/>
    <x v="283"/>
    <x v="1"/>
    <x v="1"/>
    <x v="8"/>
    <s v="Cueros"/>
    <s v="Cuero Forro"/>
    <s v="1021270"/>
    <x v="116"/>
    <s v="Cerdo"/>
    <n v="96000"/>
    <n v="96000"/>
    <n v="96000"/>
    <n v="0.58062499999999995"/>
    <n v="0.58062499999999995"/>
    <n v="0.56396379166666699"/>
  </r>
  <r>
    <x v="1"/>
    <x v="284"/>
    <x v="1"/>
    <x v="1"/>
    <x v="8"/>
    <s v="Cueros"/>
    <s v="Cuero Forro"/>
    <s v="1021272"/>
    <x v="264"/>
    <s v="Cerdo"/>
    <n v="312000"/>
    <n v="312000"/>
    <n v="312000"/>
    <n v="0.63655448717948704"/>
    <n v="0.63655448717948704"/>
    <n v="0.62835329166666698"/>
  </r>
  <r>
    <x v="1"/>
    <x v="408"/>
    <x v="1"/>
    <x v="1"/>
    <x v="8"/>
    <s v="Cueros"/>
    <s v="Cuero Mixto"/>
    <s v="1021596"/>
    <x v="19"/>
    <s v="Cerdo"/>
    <n v="24000"/>
    <n v="24000"/>
    <n v="24002"/>
    <n v="0.62858333333333305"/>
    <n v="0.62858333333333305"/>
    <n v="0.61397990584118001"/>
  </r>
  <r>
    <x v="1"/>
    <x v="409"/>
    <x v="1"/>
    <x v="1"/>
    <x v="8"/>
    <s v="Filete"/>
    <s v="Filete"/>
    <s v="1012725"/>
    <x v="372"/>
    <s v="Pollo"/>
    <n v="12000"/>
    <n v="12000"/>
    <n v="12011"/>
    <n v="4.45"/>
    <n v="4.45"/>
    <n v="4.3492861959870099"/>
  </r>
  <r>
    <x v="1"/>
    <x v="285"/>
    <x v="1"/>
    <x v="1"/>
    <x v="8"/>
    <s v="Grasas"/>
    <s v="Grasa Gordura"/>
    <s v="1021026"/>
    <x v="265"/>
    <s v="Cerdo"/>
    <n v="48000"/>
    <n v="48000"/>
    <n v="48004"/>
    <n v="0.87852083333333297"/>
    <n v="0.87852083333333297"/>
    <n v="0.85880639113407198"/>
  </r>
  <r>
    <x v="1"/>
    <x v="286"/>
    <x v="1"/>
    <x v="1"/>
    <x v="8"/>
    <s v="Grasas"/>
    <s v="Grasa Gordura"/>
    <s v="1021555"/>
    <x v="266"/>
    <s v="Cerdo"/>
    <n v="144000"/>
    <n v="144000"/>
    <n v="144012"/>
    <n v="0.70047222222222205"/>
    <n v="0.70047222222222205"/>
    <n v="0.68584678776768604"/>
  </r>
  <r>
    <x v="1"/>
    <x v="287"/>
    <x v="1"/>
    <x v="1"/>
    <x v="8"/>
    <s v="Grasas"/>
    <s v="Grasa Gordura"/>
    <s v="1021874"/>
    <x v="33"/>
    <s v="Cerdo"/>
    <n v="432000"/>
    <n v="432000"/>
    <n v="432034"/>
    <n v="0.84"/>
    <n v="0.84"/>
    <n v="0.81818143548887401"/>
  </r>
  <r>
    <x v="1"/>
    <x v="288"/>
    <x v="1"/>
    <x v="1"/>
    <x v="8"/>
    <s v="Grasas"/>
    <s v="Grasa Interior"/>
    <s v="1023302"/>
    <x v="36"/>
    <s v="Cerdo"/>
    <n v="336000"/>
    <n v="336000"/>
    <n v="336000"/>
    <n v="0.79634821428571401"/>
    <n v="0.79634821428571401"/>
    <n v="0.77975284017857105"/>
  </r>
  <r>
    <x v="1"/>
    <x v="410"/>
    <x v="1"/>
    <x v="1"/>
    <x v="8"/>
    <s v="Lomo"/>
    <s v="Lomo Vetado"/>
    <s v="1020845"/>
    <x v="345"/>
    <s v="Cerdo"/>
    <n v="48000"/>
    <n v="48000"/>
    <n v="48038.400000000001"/>
    <n v="2.81902083333333"/>
    <n v="2.81902083333333"/>
    <n v="2.7560919556021801"/>
  </r>
  <r>
    <x v="1"/>
    <x v="411"/>
    <x v="1"/>
    <x v="1"/>
    <x v="8"/>
    <s v="Muestras"/>
    <s v="Muestras Mixtas"/>
    <s v="1100665"/>
    <x v="373"/>
    <s v="Elaborado"/>
    <m/>
    <m/>
    <n v="73.44"/>
    <m/>
    <m/>
    <n v="4.6247276688453201E-2"/>
  </r>
  <r>
    <x v="1"/>
    <x v="237"/>
    <x v="1"/>
    <x v="1"/>
    <x v="8"/>
    <s v="Pech Desh"/>
    <s v="Pech Desh Filete"/>
    <s v="1030773"/>
    <x v="226"/>
    <s v="Pavo"/>
    <m/>
    <m/>
    <n v="84"/>
    <m/>
    <m/>
    <n v="4.5054761904761903E-2"/>
  </r>
  <r>
    <x v="1"/>
    <x v="412"/>
    <x v="1"/>
    <x v="1"/>
    <x v="8"/>
    <s v="Pech Desh"/>
    <s v="Pech Desh Filete"/>
    <s v="1030792"/>
    <x v="374"/>
    <s v="Pavo"/>
    <m/>
    <n v="89606"/>
    <n v="96000"/>
    <m/>
    <n v="6.1200031247907498"/>
    <n v="5.9745012104166699"/>
  </r>
  <r>
    <x v="1"/>
    <x v="289"/>
    <x v="1"/>
    <x v="1"/>
    <x v="8"/>
    <s v="Pech Desh"/>
    <s v="Pech Desh s/Piel"/>
    <s v="1030337"/>
    <x v="267"/>
    <s v="Pavo"/>
    <m/>
    <n v="325230"/>
    <n v="312000"/>
    <m/>
    <n v="8.1999999999999993"/>
    <n v="6.2325323541666702"/>
  </r>
  <r>
    <x v="1"/>
    <x v="290"/>
    <x v="1"/>
    <x v="1"/>
    <x v="8"/>
    <s v="Pechuga"/>
    <s v="Pechuga Entera"/>
    <s v="1012534"/>
    <x v="268"/>
    <s v="Pollo"/>
    <n v="4333"/>
    <n v="220000"/>
    <n v="220000"/>
    <n v="2.5499653819524601"/>
    <n v="2.8"/>
    <n v="2.7926297999999998"/>
  </r>
  <r>
    <x v="1"/>
    <x v="48"/>
    <x v="1"/>
    <x v="1"/>
    <x v="8"/>
    <s v="Pechuga Desh"/>
    <s v="Pechuga Desh s/Piel"/>
    <s v="1011047"/>
    <x v="47"/>
    <s v="Pollo"/>
    <n v="7925"/>
    <n v="7925"/>
    <n v="7930"/>
    <n v="4.0628391167192399"/>
    <n v="4.0628391167192399"/>
    <n v="3.9473058511979802"/>
  </r>
  <r>
    <x v="1"/>
    <x v="291"/>
    <x v="1"/>
    <x v="1"/>
    <x v="8"/>
    <s v="Pechuga Desh"/>
    <s v="Pechuga Desh s/Piel"/>
    <s v="1011127"/>
    <x v="269"/>
    <s v="Pollo"/>
    <n v="978365"/>
    <n v="978365"/>
    <n v="980400"/>
    <n v="3.7342954827697201"/>
    <n v="3.7342954827697201"/>
    <n v="3.6420590964912298"/>
  </r>
  <r>
    <x v="1"/>
    <x v="413"/>
    <x v="1"/>
    <x v="1"/>
    <x v="8"/>
    <s v="Pechuga Desh"/>
    <s v="Pechuga Desh s/Piel"/>
    <s v="1011614"/>
    <x v="375"/>
    <s v="Pollo"/>
    <n v="40000"/>
    <n v="40000"/>
    <n v="40016.839999999997"/>
    <n v="3.82315"/>
    <n v="3.82315"/>
    <n v="3.72835441779011"/>
  </r>
  <r>
    <x v="1"/>
    <x v="414"/>
    <x v="1"/>
    <x v="1"/>
    <x v="8"/>
    <s v="Pierna"/>
    <s v="Pierna Pulpa"/>
    <s v="1023324"/>
    <x v="299"/>
    <s v="Cerdo"/>
    <m/>
    <m/>
    <n v="88"/>
    <m/>
    <m/>
    <n v="7.3488636363636404E-3"/>
  </r>
  <r>
    <x v="1"/>
    <x v="293"/>
    <x v="1"/>
    <x v="1"/>
    <x v="8"/>
    <s v="Recortes"/>
    <s v="Recortes No Magro"/>
    <s v="1023257"/>
    <x v="271"/>
    <s v="Cerdo"/>
    <n v="24000"/>
    <n v="24000"/>
    <n v="24002"/>
    <n v="1.10795833333333"/>
    <n v="1.10795833333333"/>
    <n v="1.0854266102824801"/>
  </r>
  <r>
    <x v="1"/>
    <x v="295"/>
    <x v="1"/>
    <x v="1"/>
    <x v="8"/>
    <s v="Subprod"/>
    <s v="Subprod Visceras"/>
    <s v="1022907"/>
    <x v="273"/>
    <s v="Cerdo"/>
    <n v="72000"/>
    <n v="72000"/>
    <n v="72000"/>
    <n v="0.436805555555556"/>
    <n v="0.436805555555556"/>
    <n v="0.4295216"/>
  </r>
  <r>
    <x v="1"/>
    <x v="296"/>
    <x v="1"/>
    <x v="1"/>
    <x v="8"/>
    <s v="Trutro Desh"/>
    <s v="Trutro Desh Corto"/>
    <s v="1030658"/>
    <x v="274"/>
    <s v="Pavo"/>
    <m/>
    <n v="59731"/>
    <n v="72052.08"/>
    <m/>
    <n v="3.7242470409000399"/>
    <n v="3.4881143736586102"/>
  </r>
  <r>
    <x v="1"/>
    <x v="117"/>
    <x v="1"/>
    <x v="1"/>
    <x v="4"/>
    <s v="Ala"/>
    <s v="Ala Centro-Punta"/>
    <s v="1012455"/>
    <x v="113"/>
    <s v="Pollo"/>
    <m/>
    <m/>
    <n v="24000"/>
    <m/>
    <m/>
    <n v="1.9061764208333301"/>
  </r>
  <r>
    <x v="1"/>
    <x v="415"/>
    <x v="1"/>
    <x v="1"/>
    <x v="4"/>
    <s v="Ala"/>
    <s v="Ala Centro Punta"/>
    <s v="1030566"/>
    <x v="376"/>
    <s v="Pavo"/>
    <m/>
    <n v="22510"/>
    <n v="24000"/>
    <m/>
    <n v="1.51665926254998"/>
    <n v="1.43836570416667"/>
  </r>
  <r>
    <x v="1"/>
    <x v="297"/>
    <x v="1"/>
    <x v="1"/>
    <x v="4"/>
    <s v="Ala"/>
    <s v="Ala Centro Punta"/>
    <s v="1030685"/>
    <x v="275"/>
    <s v="Pavo"/>
    <m/>
    <n v="121101"/>
    <n v="120000"/>
    <m/>
    <n v="3.1385702843081398"/>
    <n v="3.1229373708333301"/>
  </r>
  <r>
    <x v="1"/>
    <x v="298"/>
    <x v="1"/>
    <x v="1"/>
    <x v="4"/>
    <s v="Cabeza"/>
    <s v="Cabeza Derivados"/>
    <s v="1022033"/>
    <x v="276"/>
    <s v="Cerdo"/>
    <n v="30000"/>
    <n v="24000"/>
    <n v="24000"/>
    <n v="5.2321666666666697"/>
    <n v="5.2321666666666697"/>
    <n v="4.2891879291666699"/>
  </r>
  <r>
    <x v="1"/>
    <x v="299"/>
    <x v="1"/>
    <x v="1"/>
    <x v="4"/>
    <s v="Cabeza"/>
    <s v="Cabeza Entera"/>
    <s v="1021739"/>
    <x v="277"/>
    <s v="Cerdo"/>
    <n v="48000"/>
    <n v="48000"/>
    <n v="48000"/>
    <n v="0.71325000000000005"/>
    <n v="0.71325000000000005"/>
    <n v="0.49528587083333298"/>
  </r>
  <r>
    <x v="1"/>
    <x v="300"/>
    <x v="1"/>
    <x v="1"/>
    <x v="4"/>
    <s v="Cabeza"/>
    <s v="Cabeza Entera"/>
    <s v="1022212"/>
    <x v="278"/>
    <s v="Cerdo"/>
    <n v="600000"/>
    <n v="600000"/>
    <n v="600000"/>
    <n v="1.1432516666666701"/>
    <n v="1.1432516666666701"/>
    <n v="1.1072339846666699"/>
  </r>
  <r>
    <x v="1"/>
    <x v="301"/>
    <x v="1"/>
    <x v="1"/>
    <x v="4"/>
    <s v="Cabeza"/>
    <s v="Cabeza Entera"/>
    <s v="1022639"/>
    <x v="279"/>
    <s v="Cerdo"/>
    <n v="960000"/>
    <n v="960000"/>
    <n v="960000"/>
    <n v="1.0713239583333301"/>
    <n v="1.0713239583333301"/>
    <n v="1.0460219047916699"/>
  </r>
  <r>
    <x v="1"/>
    <x v="416"/>
    <x v="1"/>
    <x v="1"/>
    <x v="4"/>
    <s v="Cabeza"/>
    <s v="Cabeza Entera"/>
    <s v="1022640"/>
    <x v="377"/>
    <s v="Cerdo"/>
    <n v="24000"/>
    <n v="24000"/>
    <n v="24000"/>
    <n v="0.92745833333333405"/>
    <n v="0.92745833333333405"/>
    <n v="0.92361392499999995"/>
  </r>
  <r>
    <x v="1"/>
    <x v="119"/>
    <x v="1"/>
    <x v="1"/>
    <x v="4"/>
    <s v="Chuleta"/>
    <s v="Chuleta Cazuela"/>
    <s v="1022414"/>
    <x v="115"/>
    <s v="Cerdo"/>
    <n v="72000"/>
    <n v="72000"/>
    <n v="72000"/>
    <n v="0.85711111111111105"/>
    <n v="0.85711111111111105"/>
    <n v="0.74059402916666595"/>
  </r>
  <r>
    <x v="1"/>
    <x v="302"/>
    <x v="1"/>
    <x v="1"/>
    <x v="4"/>
    <s v="Cueros"/>
    <s v="Cuero Back"/>
    <s v="1021971"/>
    <x v="280"/>
    <s v="Cerdo"/>
    <n v="72000"/>
    <n v="72000"/>
    <n v="72000"/>
    <n v="1.7890277777777801"/>
    <n v="1.7890277777777801"/>
    <n v="1.4744757041666701"/>
  </r>
  <r>
    <x v="1"/>
    <x v="120"/>
    <x v="1"/>
    <x v="1"/>
    <x v="4"/>
    <s v="Cueros"/>
    <s v="Cuero Forro"/>
    <s v="1023034"/>
    <x v="116"/>
    <s v="Cerdo"/>
    <n v="192000"/>
    <n v="192000"/>
    <n v="120000"/>
    <n v="0.49903124999999998"/>
    <n v="0.49903124999999998"/>
    <n v="0.37290921249999998"/>
  </r>
  <r>
    <x v="1"/>
    <x v="121"/>
    <x v="1"/>
    <x v="1"/>
    <x v="4"/>
    <s v="Cueros"/>
    <s v="Cuero Mixto"/>
    <s v="1022417"/>
    <x v="117"/>
    <s v="Cerdo"/>
    <n v="12000"/>
    <n v="240000"/>
    <n v="264000"/>
    <n v="0.499"/>
    <n v="0.499033333333333"/>
    <n v="0.37368043787878802"/>
  </r>
  <r>
    <x v="1"/>
    <x v="122"/>
    <x v="1"/>
    <x v="1"/>
    <x v="4"/>
    <s v="Cueros"/>
    <s v="Cuero Mixto"/>
    <s v="1023306"/>
    <x v="117"/>
    <s v="Cerdo"/>
    <n v="240000"/>
    <n v="240000"/>
    <n v="144000"/>
    <n v="0.857104166666667"/>
    <n v="0.857104166666667"/>
    <n v="0.74012259583333295"/>
  </r>
  <r>
    <x v="1"/>
    <x v="417"/>
    <x v="1"/>
    <x v="1"/>
    <x v="4"/>
    <s v="Filete"/>
    <s v="Filete c/Cabeza"/>
    <s v="1022936"/>
    <x v="25"/>
    <s v="Cerdo"/>
    <n v="0"/>
    <n v="6790"/>
    <m/>
    <n v="0"/>
    <n v="1.78910162002946"/>
    <m/>
  </r>
  <r>
    <x v="1"/>
    <x v="393"/>
    <x v="1"/>
    <x v="1"/>
    <x v="4"/>
    <s v="Grasas"/>
    <s v="Grasa Forro"/>
    <s v="1023111"/>
    <x v="361"/>
    <s v="Cerdo"/>
    <m/>
    <m/>
    <n v="20501"/>
    <m/>
    <m/>
    <n v="0.83917400614604198"/>
  </r>
  <r>
    <x v="1"/>
    <x v="126"/>
    <x v="1"/>
    <x v="1"/>
    <x v="4"/>
    <s v="Grasas"/>
    <s v="Grasa Interior"/>
    <s v="1022073"/>
    <x v="36"/>
    <s v="Cerdo"/>
    <n v="72000"/>
    <n v="72000"/>
    <n v="72000"/>
    <n v="0.78518055555555599"/>
    <n v="0.78518055555555599"/>
    <n v="0.67893426666666701"/>
  </r>
  <r>
    <x v="1"/>
    <x v="128"/>
    <x v="1"/>
    <x v="1"/>
    <x v="4"/>
    <s v="Grasas"/>
    <s v="Grasa Lomo Tocino"/>
    <s v="1021992"/>
    <x v="37"/>
    <s v="Cerdo"/>
    <n v="192000"/>
    <n v="192000"/>
    <n v="96000"/>
    <n v="1.0009583333333301"/>
    <n v="1.0009583333333301"/>
    <n v="0.74012405208333298"/>
  </r>
  <r>
    <x v="1"/>
    <x v="418"/>
    <x v="1"/>
    <x v="1"/>
    <x v="4"/>
    <s v="Grasas"/>
    <s v="Grasa Lomo Tocino"/>
    <s v="1023157"/>
    <x v="378"/>
    <s v="Cerdo"/>
    <n v="3500"/>
    <n v="0"/>
    <m/>
    <n v="0.85714285714285698"/>
    <n v="0"/>
    <m/>
  </r>
  <r>
    <x v="1"/>
    <x v="304"/>
    <x v="1"/>
    <x v="1"/>
    <x v="4"/>
    <s v="Huesos"/>
    <s v="Huesos Cuarto Centra"/>
    <s v="1021767"/>
    <x v="282"/>
    <s v="Cerdo"/>
    <n v="480000"/>
    <n v="480000"/>
    <n v="480000"/>
    <n v="1.35903333333333"/>
    <n v="1.35903333333333"/>
    <n v="1.2296390458333299"/>
  </r>
  <r>
    <x v="1"/>
    <x v="305"/>
    <x v="1"/>
    <x v="1"/>
    <x v="4"/>
    <s v="Huesos"/>
    <s v="Huesos Cuarto Centra"/>
    <s v="1022099"/>
    <x v="283"/>
    <s v="Cerdo"/>
    <n v="144000"/>
    <n v="144000"/>
    <n v="144000"/>
    <n v="1.57325"/>
    <n v="1.57325"/>
    <n v="1.3520400180555601"/>
  </r>
  <r>
    <x v="1"/>
    <x v="129"/>
    <x v="1"/>
    <x v="1"/>
    <x v="4"/>
    <s v="Huesos"/>
    <s v="Huesos Cuarto Centra"/>
    <s v="1022186"/>
    <x v="121"/>
    <s v="Cerdo"/>
    <m/>
    <m/>
    <n v="72001"/>
    <m/>
    <m/>
    <n v="0.80648941264704599"/>
  </r>
  <r>
    <x v="1"/>
    <x v="306"/>
    <x v="1"/>
    <x v="1"/>
    <x v="4"/>
    <s v="Huesos"/>
    <s v="Huesos Cuarto Centra"/>
    <s v="1022388"/>
    <x v="284"/>
    <s v="Cerdo"/>
    <n v="0"/>
    <n v="0"/>
    <n v="120000"/>
    <n v="0"/>
    <n v="0"/>
    <n v="0.74012259583333295"/>
  </r>
  <r>
    <x v="1"/>
    <x v="308"/>
    <x v="1"/>
    <x v="1"/>
    <x v="4"/>
    <s v="Huesos"/>
    <s v="Huesos Cuarto Delant"/>
    <s v="1021766"/>
    <x v="286"/>
    <s v="Cerdo"/>
    <n v="384000"/>
    <n v="384000"/>
    <n v="384000"/>
    <n v="1.50288802083333"/>
    <n v="1.50288802083333"/>
    <n v="1.22963904192708"/>
  </r>
  <r>
    <x v="1"/>
    <x v="309"/>
    <x v="1"/>
    <x v="1"/>
    <x v="4"/>
    <s v="Huesos"/>
    <s v="Huesos Cuarto Delant"/>
    <s v="1021774"/>
    <x v="287"/>
    <s v="Cerdo"/>
    <n v="96000"/>
    <n v="96000"/>
    <n v="96000"/>
    <n v="1.07132291666667"/>
    <n v="1.07132291666667"/>
    <n v="0.73942502499999996"/>
  </r>
  <r>
    <x v="1"/>
    <x v="131"/>
    <x v="1"/>
    <x v="1"/>
    <x v="4"/>
    <s v="Huesos"/>
    <s v="Huesos Cuarto Delant"/>
    <s v="1022096"/>
    <x v="123"/>
    <s v="Cerdo"/>
    <m/>
    <m/>
    <n v="144000"/>
    <m/>
    <m/>
    <n v="0.98483916527777804"/>
  </r>
  <r>
    <x v="1"/>
    <x v="132"/>
    <x v="1"/>
    <x v="1"/>
    <x v="4"/>
    <s v="Huesos"/>
    <s v="Huesos Cuarto Delant"/>
    <s v="1022637"/>
    <x v="124"/>
    <s v="Cerdo"/>
    <m/>
    <m/>
    <n v="24000"/>
    <m/>
    <m/>
    <n v="0.98480232083333297"/>
  </r>
  <r>
    <x v="1"/>
    <x v="310"/>
    <x v="1"/>
    <x v="1"/>
    <x v="4"/>
    <s v="Huesos"/>
    <s v="Huesos Cuarto Traser"/>
    <s v="1021732"/>
    <x v="288"/>
    <s v="Cerdo"/>
    <n v="264000"/>
    <n v="264000"/>
    <n v="264000"/>
    <n v="1.57325"/>
    <n v="1.57325"/>
    <n v="1.2296390458333299"/>
  </r>
  <r>
    <x v="1"/>
    <x v="311"/>
    <x v="1"/>
    <x v="1"/>
    <x v="4"/>
    <s v="Huesos"/>
    <s v="Huesos Cuarto Traser"/>
    <s v="1022636"/>
    <x v="289"/>
    <s v="Cerdo"/>
    <n v="168000"/>
    <n v="168000"/>
    <n v="168000"/>
    <n v="0.499029761904762"/>
    <n v="0.499029761904762"/>
    <n v="0.49528587083333298"/>
  </r>
  <r>
    <x v="1"/>
    <x v="419"/>
    <x v="1"/>
    <x v="1"/>
    <x v="4"/>
    <s v="Lomo"/>
    <s v="Lomo Vetado"/>
    <s v="1022193"/>
    <x v="346"/>
    <s v="Cerdo"/>
    <n v="24000"/>
    <n v="24000"/>
    <n v="24000"/>
    <n v="3.2"/>
    <n v="3.2"/>
    <n v="2.6982619875"/>
  </r>
  <r>
    <x v="1"/>
    <x v="420"/>
    <x v="1"/>
    <x v="1"/>
    <x v="4"/>
    <s v="Lomo"/>
    <s v="Lomo Vetado"/>
    <s v="1023047"/>
    <x v="379"/>
    <s v="Cerdo"/>
    <n v="0"/>
    <n v="5418"/>
    <m/>
    <n v="0"/>
    <n v="0"/>
    <m/>
  </r>
  <r>
    <x v="1"/>
    <x v="313"/>
    <x v="1"/>
    <x v="1"/>
    <x v="4"/>
    <s v="Menudencias"/>
    <s v="Menudencias Cogote"/>
    <s v="1030686"/>
    <x v="291"/>
    <s v="Pavo"/>
    <m/>
    <n v="80302"/>
    <n v="144000"/>
    <m/>
    <n v="1.6327862319743001"/>
    <n v="1.6417828756944399"/>
  </r>
  <r>
    <x v="1"/>
    <x v="421"/>
    <x v="1"/>
    <x v="1"/>
    <x v="4"/>
    <s v="Panceta"/>
    <s v="Panceta s/Cuero"/>
    <s v="1022568"/>
    <x v="380"/>
    <s v="Cerdo"/>
    <n v="24000"/>
    <n v="24000"/>
    <n v="24000"/>
    <n v="6"/>
    <n v="6"/>
    <n v="5.0237493249999998"/>
  </r>
  <r>
    <x v="1"/>
    <x v="318"/>
    <x v="1"/>
    <x v="1"/>
    <x v="4"/>
    <s v="Panceta"/>
    <s v="Panceta s/Cuero"/>
    <s v="1022645"/>
    <x v="217"/>
    <s v="Cerdo"/>
    <n v="24000"/>
    <n v="24000"/>
    <n v="24000"/>
    <n v="5.9"/>
    <n v="5.9"/>
    <n v="4.9010811041666704"/>
  </r>
  <r>
    <x v="1"/>
    <x v="319"/>
    <x v="1"/>
    <x v="1"/>
    <x v="4"/>
    <s v="Panceta"/>
    <s v="Panceta s/Cuero"/>
    <s v="1022646"/>
    <x v="216"/>
    <s v="Cerdo"/>
    <n v="0"/>
    <n v="2363"/>
    <n v="2362.5"/>
    <n v="0"/>
    <n v="5.2001692763436296"/>
    <n v="5.0872504973544999"/>
  </r>
  <r>
    <x v="1"/>
    <x v="422"/>
    <x v="1"/>
    <x v="1"/>
    <x v="4"/>
    <s v="Patas"/>
    <s v="Patas Garras"/>
    <s v="1030388"/>
    <x v="381"/>
    <s v="Pavo"/>
    <m/>
    <n v="2729"/>
    <m/>
    <m/>
    <n v="1.2030047636496899"/>
    <m/>
  </r>
  <r>
    <x v="1"/>
    <x v="320"/>
    <x v="1"/>
    <x v="1"/>
    <x v="4"/>
    <s v="Patas"/>
    <s v="Patas Garras"/>
    <s v="1030684"/>
    <x v="296"/>
    <s v="Pavo"/>
    <m/>
    <n v="20518"/>
    <n v="24000"/>
    <m/>
    <n v="1.63432108392631"/>
    <n v="1.69764642916667"/>
  </r>
  <r>
    <x v="1"/>
    <x v="135"/>
    <x v="1"/>
    <x v="1"/>
    <x v="4"/>
    <s v="Patas"/>
    <s v="Patas Garras"/>
    <s v="1011967"/>
    <x v="127"/>
    <s v="Pollo"/>
    <m/>
    <m/>
    <n v="168000"/>
    <m/>
    <m/>
    <n v="3.98336381488095"/>
  </r>
  <r>
    <x v="1"/>
    <x v="136"/>
    <x v="1"/>
    <x v="1"/>
    <x v="4"/>
    <s v="Patas"/>
    <s v="Patas Garras"/>
    <s v="1011968"/>
    <x v="128"/>
    <s v="Pollo"/>
    <m/>
    <m/>
    <n v="12000"/>
    <m/>
    <m/>
    <n v="3.4946700083333302"/>
  </r>
  <r>
    <x v="1"/>
    <x v="137"/>
    <x v="1"/>
    <x v="1"/>
    <x v="4"/>
    <s v="Patas"/>
    <s v="Patas Garras"/>
    <s v="1011969"/>
    <x v="129"/>
    <s v="Pollo"/>
    <m/>
    <m/>
    <n v="240000"/>
    <m/>
    <m/>
    <n v="3.4325984541666701"/>
  </r>
  <r>
    <x v="1"/>
    <x v="138"/>
    <x v="1"/>
    <x v="1"/>
    <x v="4"/>
    <s v="Patas"/>
    <s v="Patas Garras"/>
    <s v="1012005"/>
    <x v="130"/>
    <s v="Pollo"/>
    <m/>
    <m/>
    <n v="12000"/>
    <m/>
    <m/>
    <n v="4.04449675833333"/>
  </r>
  <r>
    <x v="1"/>
    <x v="139"/>
    <x v="1"/>
    <x v="1"/>
    <x v="4"/>
    <s v="Patas"/>
    <s v="Patas Garras"/>
    <s v="1012448"/>
    <x v="131"/>
    <s v="Pollo"/>
    <m/>
    <m/>
    <n v="48000"/>
    <m/>
    <m/>
    <n v="3.18777837083333"/>
  </r>
  <r>
    <x v="1"/>
    <x v="140"/>
    <x v="1"/>
    <x v="1"/>
    <x v="4"/>
    <s v="Patas"/>
    <s v="Patas Garras"/>
    <s v="1012502"/>
    <x v="132"/>
    <s v="Pollo"/>
    <m/>
    <m/>
    <n v="12000"/>
    <m/>
    <m/>
    <n v="3.37138503333333"/>
  </r>
  <r>
    <x v="1"/>
    <x v="141"/>
    <x v="1"/>
    <x v="1"/>
    <x v="4"/>
    <s v="Patas"/>
    <s v="Patas Garras"/>
    <s v="1012503"/>
    <x v="133"/>
    <s v="Pollo"/>
    <m/>
    <m/>
    <n v="312000"/>
    <m/>
    <m/>
    <n v="3.18028584775641"/>
  </r>
  <r>
    <x v="1"/>
    <x v="142"/>
    <x v="1"/>
    <x v="1"/>
    <x v="4"/>
    <s v="Patas"/>
    <s v="Patas Garras"/>
    <s v="1012504"/>
    <x v="131"/>
    <s v="Pollo"/>
    <m/>
    <m/>
    <n v="48000"/>
    <m/>
    <m/>
    <n v="3.1295468416666701"/>
  </r>
  <r>
    <x v="1"/>
    <x v="143"/>
    <x v="1"/>
    <x v="1"/>
    <x v="4"/>
    <s v="Patas"/>
    <s v="Patas Garras"/>
    <s v="1012525"/>
    <x v="127"/>
    <s v="Pollo"/>
    <m/>
    <m/>
    <n v="12000"/>
    <m/>
    <m/>
    <n v="3.5548346916666702"/>
  </r>
  <r>
    <x v="1"/>
    <x v="144"/>
    <x v="1"/>
    <x v="1"/>
    <x v="4"/>
    <s v="Patas"/>
    <s v="Patas Garras"/>
    <s v="1012527"/>
    <x v="134"/>
    <s v="Pollo"/>
    <m/>
    <m/>
    <n v="24000"/>
    <m/>
    <m/>
    <n v="3.3101967666666701"/>
  </r>
  <r>
    <x v="1"/>
    <x v="146"/>
    <x v="1"/>
    <x v="1"/>
    <x v="4"/>
    <s v="Pernil"/>
    <s v="Pernil Mano"/>
    <s v="1021731"/>
    <x v="136"/>
    <s v="Cerdo"/>
    <n v="120000"/>
    <n v="120000"/>
    <m/>
    <n v="2.0048166666666698"/>
    <n v="2.0048166666666698"/>
    <m/>
  </r>
  <r>
    <x v="1"/>
    <x v="147"/>
    <x v="1"/>
    <x v="1"/>
    <x v="4"/>
    <s v="Pernil"/>
    <s v="Pernil Mano"/>
    <s v="1022125"/>
    <x v="137"/>
    <s v="Cerdo"/>
    <n v="240000"/>
    <n v="240000"/>
    <n v="144000"/>
    <n v="2.64903333333333"/>
    <n v="2.64903333333333"/>
    <n v="2.3315829916666702"/>
  </r>
  <r>
    <x v="1"/>
    <x v="321"/>
    <x v="1"/>
    <x v="1"/>
    <x v="4"/>
    <s v="Pernil"/>
    <s v="Pernil Mano"/>
    <s v="1022753"/>
    <x v="297"/>
    <s v="Cerdo"/>
    <n v="120000"/>
    <n v="120000"/>
    <n v="120000"/>
    <n v="2.0751833333333298"/>
    <n v="2.0751833333333298"/>
    <n v="1.63740264166667"/>
  </r>
  <r>
    <x v="1"/>
    <x v="423"/>
    <x v="1"/>
    <x v="1"/>
    <x v="4"/>
    <s v="Pernil"/>
    <s v="Pernil Mano"/>
    <s v="1022940"/>
    <x v="382"/>
    <s v="Cerdo"/>
    <n v="24000"/>
    <n v="72000"/>
    <n v="72000"/>
    <n v="2.2190416666666701"/>
    <n v="2.21902777777778"/>
    <n v="1.71911375833333"/>
  </r>
  <r>
    <x v="1"/>
    <x v="322"/>
    <x v="1"/>
    <x v="1"/>
    <x v="4"/>
    <s v="Pernil"/>
    <s v="Pernil Mano"/>
    <s v="1022941"/>
    <x v="298"/>
    <s v="Cerdo"/>
    <n v="48000"/>
    <n v="48000"/>
    <n v="48000"/>
    <n v="2.1471041666666699"/>
    <n v="2.1471041666666699"/>
    <n v="1.6579254291666701"/>
  </r>
  <r>
    <x v="1"/>
    <x v="149"/>
    <x v="1"/>
    <x v="1"/>
    <x v="4"/>
    <s v="Pernil"/>
    <s v="Pernil Pierna"/>
    <s v="1022183"/>
    <x v="139"/>
    <s v="Cerdo"/>
    <n v="480000"/>
    <n v="480000"/>
    <n v="408000"/>
    <n v="1.7890333333333299"/>
    <n v="1.7890333333333299"/>
    <n v="1.4125891669117601"/>
  </r>
  <r>
    <x v="1"/>
    <x v="323"/>
    <x v="1"/>
    <x v="1"/>
    <x v="4"/>
    <s v="Pierna"/>
    <s v="Pierna Pulpa"/>
    <s v="1021733"/>
    <x v="299"/>
    <s v="Cerdo"/>
    <n v="0"/>
    <n v="4433"/>
    <m/>
    <n v="0"/>
    <n v="1.71712158808933"/>
    <m/>
  </r>
  <r>
    <x v="1"/>
    <x v="424"/>
    <x v="1"/>
    <x v="1"/>
    <x v="4"/>
    <s v="Recortes"/>
    <s v="Recortes No Magro"/>
    <s v="1021905"/>
    <x v="383"/>
    <s v="Cerdo"/>
    <n v="0"/>
    <n v="4080"/>
    <m/>
    <n v="0"/>
    <n v="1.0009803921568601"/>
    <m/>
  </r>
  <r>
    <x v="1"/>
    <x v="324"/>
    <x v="1"/>
    <x v="1"/>
    <x v="4"/>
    <s v="Recortes"/>
    <s v="Recortes No Magro"/>
    <s v="1022169"/>
    <x v="300"/>
    <s v="Cerdo"/>
    <n v="0"/>
    <n v="144000"/>
    <n v="144000"/>
    <n v="0"/>
    <n v="0.57095833333333301"/>
    <n v="0.51798230833333303"/>
  </r>
  <r>
    <x v="1"/>
    <x v="150"/>
    <x v="1"/>
    <x v="1"/>
    <x v="4"/>
    <s v="Recortes"/>
    <s v="Recortes No Magro"/>
    <s v="1022373"/>
    <x v="140"/>
    <s v="Cerdo"/>
    <n v="96000"/>
    <n v="96000"/>
    <n v="24000"/>
    <n v="0.92903124999999998"/>
    <n v="0.92903124999999998"/>
    <n v="0.80135259583333296"/>
  </r>
  <r>
    <x v="1"/>
    <x v="325"/>
    <x v="1"/>
    <x v="1"/>
    <x v="4"/>
    <s v="Recortes"/>
    <s v="Recortes No Magro"/>
    <s v="1023093"/>
    <x v="301"/>
    <s v="Cerdo"/>
    <n v="24000"/>
    <n v="24000"/>
    <n v="12000"/>
    <n v="3.5105833333333298"/>
    <n v="3.5105833333333298"/>
    <n v="3.0626167916666698"/>
  </r>
  <r>
    <x v="1"/>
    <x v="425"/>
    <x v="1"/>
    <x v="1"/>
    <x v="4"/>
    <s v="Recortes"/>
    <s v="Recortes No Magro"/>
    <s v="1023126"/>
    <x v="384"/>
    <s v="Cerdo"/>
    <n v="0"/>
    <n v="3620"/>
    <m/>
    <n v="0"/>
    <n v="1.1433701657458599"/>
    <m/>
  </r>
  <r>
    <x v="1"/>
    <x v="326"/>
    <x v="1"/>
    <x v="1"/>
    <x v="4"/>
    <s v="Subprod"/>
    <s v="Subprod Cola"/>
    <s v="1022080"/>
    <x v="302"/>
    <s v="Cerdo"/>
    <n v="120000"/>
    <n v="120000"/>
    <n v="120000"/>
    <n v="0.92903333333333404"/>
    <n v="0.92903333333333404"/>
    <n v="0.74012259583333295"/>
  </r>
  <r>
    <x v="1"/>
    <x v="151"/>
    <x v="1"/>
    <x v="1"/>
    <x v="4"/>
    <s v="Subprod"/>
    <s v="Subprod Patas-Manos"/>
    <s v="1021735"/>
    <x v="141"/>
    <s v="Cerdo"/>
    <n v="120000"/>
    <n v="120000"/>
    <n v="72000"/>
    <n v="4.3705999999999996"/>
    <n v="4.3705999999999996"/>
    <n v="3.6772531499999999"/>
  </r>
  <r>
    <x v="1"/>
    <x v="327"/>
    <x v="1"/>
    <x v="1"/>
    <x v="4"/>
    <s v="Subprod"/>
    <s v="Subprod Patas-Manos"/>
    <s v="1021737"/>
    <x v="303"/>
    <s v="Cerdo"/>
    <n v="24000"/>
    <n v="24000"/>
    <n v="24000"/>
    <n v="4.2282916666666699"/>
    <n v="4.2282916666666699"/>
    <n v="3.7996715458333301"/>
  </r>
  <r>
    <x v="1"/>
    <x v="152"/>
    <x v="1"/>
    <x v="1"/>
    <x v="4"/>
    <s v="Subprod"/>
    <s v="Subprod Patas-Manos"/>
    <s v="1021738"/>
    <x v="142"/>
    <s v="Cerdo"/>
    <n v="120000"/>
    <n v="120000"/>
    <n v="120000"/>
    <n v="4.0844583333333304"/>
    <n v="4.0844583333333304"/>
    <n v="3.55446852416667"/>
  </r>
  <r>
    <x v="1"/>
    <x v="153"/>
    <x v="1"/>
    <x v="1"/>
    <x v="4"/>
    <s v="Subprod"/>
    <s v="Subprod Patas-Manos"/>
    <s v="1022748"/>
    <x v="143"/>
    <s v="Cerdo"/>
    <n v="144000"/>
    <n v="168000"/>
    <n v="108000"/>
    <n v="4.6583125000000001"/>
    <n v="4.6583095238095202"/>
    <n v="4.0415087157407399"/>
  </r>
  <r>
    <x v="1"/>
    <x v="328"/>
    <x v="1"/>
    <x v="1"/>
    <x v="4"/>
    <s v="Trutro"/>
    <s v="Trutro Largo"/>
    <s v="1030683"/>
    <x v="70"/>
    <s v="Pavo"/>
    <m/>
    <n v="324019"/>
    <n v="312000"/>
    <m/>
    <n v="2.12933500813224"/>
    <n v="1.69764322371795"/>
  </r>
  <r>
    <x v="1"/>
    <x v="426"/>
    <x v="1"/>
    <x v="1"/>
    <x v="4"/>
    <s v="Trutro"/>
    <s v="Trutro Largo"/>
    <s v="1030791"/>
    <x v="385"/>
    <s v="Pavo"/>
    <m/>
    <n v="1000"/>
    <m/>
    <m/>
    <n v="2.351"/>
    <m/>
  </r>
  <r>
    <x v="1"/>
    <x v="427"/>
    <x v="1"/>
    <x v="1"/>
    <x v="9"/>
    <s v="Cabeza"/>
    <s v="Cabeza Derivados"/>
    <s v="1021945"/>
    <x v="386"/>
    <s v="Cerdo"/>
    <n v="3000"/>
    <n v="3000"/>
    <n v="3000"/>
    <n v="3.91333333333333"/>
    <n v="3.91333333333333"/>
    <n v="2.8937154333333299"/>
  </r>
  <r>
    <x v="1"/>
    <x v="330"/>
    <x v="1"/>
    <x v="1"/>
    <x v="9"/>
    <s v="Chuleta"/>
    <s v="Chuleta Huesos"/>
    <s v="1021952"/>
    <x v="13"/>
    <s v="Cerdo"/>
    <n v="2000"/>
    <n v="2000"/>
    <n v="2000"/>
    <n v="6.0910000000000002"/>
    <n v="6.0910000000000002"/>
    <n v="4.3784871000000001"/>
  </r>
  <r>
    <x v="1"/>
    <x v="331"/>
    <x v="1"/>
    <x v="1"/>
    <x v="9"/>
    <s v="Cost-Pec"/>
    <s v="Cost-Pec Trozos"/>
    <s v="1021931"/>
    <x v="305"/>
    <s v="Cerdo"/>
    <n v="10000"/>
    <n v="10500"/>
    <n v="10500"/>
    <n v="4.6973000000000003"/>
    <n v="4.6972380952380997"/>
    <n v="4.3770583714285696"/>
  </r>
  <r>
    <x v="1"/>
    <x v="332"/>
    <x v="1"/>
    <x v="1"/>
    <x v="9"/>
    <s v="Cost-Pec"/>
    <s v="Cost-Pec Trozos"/>
    <s v="1023265"/>
    <x v="306"/>
    <s v="Cerdo"/>
    <n v="7000"/>
    <n v="0"/>
    <n v="7000"/>
    <n v="4.5231428571428598"/>
    <n v="0"/>
    <n v="4.3770588000000004"/>
  </r>
  <r>
    <x v="1"/>
    <x v="333"/>
    <x v="1"/>
    <x v="1"/>
    <x v="9"/>
    <s v="Grasas"/>
    <s v="Grasa Gordura"/>
    <s v="1022767"/>
    <x v="307"/>
    <s v="Cerdo"/>
    <n v="24000"/>
    <n v="24000"/>
    <n v="24000"/>
    <n v="0.603833333333333"/>
    <n v="0.603833333333333"/>
    <n v="0.62028385416666698"/>
  </r>
  <r>
    <x v="1"/>
    <x v="334"/>
    <x v="1"/>
    <x v="1"/>
    <x v="9"/>
    <s v="Grasas"/>
    <s v="Grasa Lomo Tocino"/>
    <s v="1022914"/>
    <x v="308"/>
    <s v="Cerdo"/>
    <n v="24000"/>
    <n v="24000"/>
    <n v="24000"/>
    <n v="1.49220833333333"/>
    <n v="1.49220833333333"/>
    <n v="1.32387828333333"/>
  </r>
  <r>
    <x v="1"/>
    <x v="335"/>
    <x v="1"/>
    <x v="1"/>
    <x v="9"/>
    <s v="Grasas"/>
    <s v="Grasa Lomo Tocino"/>
    <s v="1022918"/>
    <x v="309"/>
    <s v="Cerdo"/>
    <n v="96000"/>
    <n v="96000"/>
    <n v="96000"/>
    <n v="1.4312291666666701"/>
    <n v="1.4312291666666701"/>
    <n v="1.321399115625"/>
  </r>
  <r>
    <x v="1"/>
    <x v="336"/>
    <x v="1"/>
    <x v="1"/>
    <x v="9"/>
    <s v="Huesos"/>
    <s v="Huesos Cuarto Traser"/>
    <s v="1022550"/>
    <x v="310"/>
    <s v="Cerdo"/>
    <n v="24000"/>
    <n v="24000"/>
    <n v="24000"/>
    <n v="0.51675000000000004"/>
    <n v="0.51675000000000004"/>
    <n v="0.53692770833333303"/>
  </r>
  <r>
    <x v="1"/>
    <x v="428"/>
    <x v="1"/>
    <x v="1"/>
    <x v="9"/>
    <s v="Lomo"/>
    <s v="Lomo CC Loin"/>
    <s v="1023184"/>
    <x v="387"/>
    <s v="Cerdo"/>
    <m/>
    <m/>
    <n v="1000"/>
    <m/>
    <m/>
    <n v="4.4151625000000001"/>
  </r>
  <r>
    <x v="1"/>
    <x v="337"/>
    <x v="1"/>
    <x v="1"/>
    <x v="9"/>
    <s v="Lomo"/>
    <s v="Lomo Centro"/>
    <s v="1022101"/>
    <x v="311"/>
    <s v="Cerdo"/>
    <n v="1500"/>
    <n v="1500"/>
    <n v="1500"/>
    <n v="4.78466666666667"/>
    <n v="4.78466666666667"/>
    <n v="4.3784523999999996"/>
  </r>
  <r>
    <x v="1"/>
    <x v="338"/>
    <x v="1"/>
    <x v="1"/>
    <x v="9"/>
    <s v="Lomo"/>
    <s v="Lomo MM Loin"/>
    <s v="1021924"/>
    <x v="312"/>
    <s v="Cerdo"/>
    <n v="15000"/>
    <n v="15000"/>
    <n v="15000"/>
    <n v="4.4359999999999999"/>
    <n v="4.4359999999999999"/>
    <n v="4.3920634400000003"/>
  </r>
  <r>
    <x v="1"/>
    <x v="339"/>
    <x v="1"/>
    <x v="1"/>
    <x v="9"/>
    <s v="Lomo"/>
    <s v="Lomo MM Loin"/>
    <s v="1021925"/>
    <x v="313"/>
    <s v="Cerdo"/>
    <n v="50000"/>
    <n v="50000"/>
    <n v="50000"/>
    <n v="4.5230800000000002"/>
    <n v="4.5230800000000002"/>
    <n v="4.3937973059999997"/>
  </r>
  <r>
    <x v="1"/>
    <x v="340"/>
    <x v="1"/>
    <x v="1"/>
    <x v="9"/>
    <s v="Lomo"/>
    <s v="Lomo MM Loin"/>
    <s v="1022561"/>
    <x v="314"/>
    <s v="Cerdo"/>
    <n v="1000"/>
    <n v="1000"/>
    <n v="1000"/>
    <n v="0"/>
    <n v="0"/>
    <n v="4.4151625000000001"/>
  </r>
  <r>
    <x v="1"/>
    <x v="341"/>
    <x v="1"/>
    <x v="1"/>
    <x v="9"/>
    <s v="Lomo"/>
    <s v="Lomo MM Loin"/>
    <s v="1022989"/>
    <x v="315"/>
    <s v="Cerdo"/>
    <n v="30000"/>
    <n v="30000"/>
    <n v="30000"/>
    <n v="0"/>
    <n v="0"/>
    <n v="4.4162997099999997"/>
  </r>
  <r>
    <x v="1"/>
    <x v="429"/>
    <x v="1"/>
    <x v="1"/>
    <x v="9"/>
    <s v="Lomo"/>
    <s v="Lomo MM Loin"/>
    <s v="1023102"/>
    <x v="388"/>
    <s v="Cerdo"/>
    <n v="0"/>
    <n v="5000"/>
    <n v="5000"/>
    <n v="0"/>
    <n v="0"/>
    <n v="4.4163017599999996"/>
  </r>
  <r>
    <x v="1"/>
    <x v="342"/>
    <x v="1"/>
    <x v="1"/>
    <x v="9"/>
    <s v="Lomo"/>
    <s v="Lomo Vetado"/>
    <s v="1022863"/>
    <x v="316"/>
    <s v="Cerdo"/>
    <n v="50000"/>
    <n v="50000"/>
    <n v="50000"/>
    <n v="4.0005199999999999"/>
    <n v="4.0005199999999999"/>
    <n v="4.3862259359999998"/>
  </r>
  <r>
    <x v="1"/>
    <x v="343"/>
    <x v="1"/>
    <x v="1"/>
    <x v="9"/>
    <s v="Lomo"/>
    <s v="Lomo Vetado"/>
    <s v="1022864"/>
    <x v="317"/>
    <s v="Cerdo"/>
    <n v="30000"/>
    <n v="30000"/>
    <n v="30000"/>
    <n v="3.9569666666666699"/>
    <n v="3.9569666666666699"/>
    <n v="4.3858888033333301"/>
  </r>
  <r>
    <x v="1"/>
    <x v="344"/>
    <x v="1"/>
    <x v="1"/>
    <x v="9"/>
    <s v="Lomo"/>
    <s v="Lomo Vetado"/>
    <s v="1023123"/>
    <x v="318"/>
    <s v="Cerdo"/>
    <n v="7000"/>
    <n v="7000"/>
    <n v="7000"/>
    <n v="4.0875714285714304"/>
    <n v="4.0875714285714304"/>
    <n v="4.3784858857142899"/>
  </r>
  <r>
    <x v="1"/>
    <x v="345"/>
    <x v="1"/>
    <x v="1"/>
    <x v="9"/>
    <s v="Menudencias"/>
    <s v="Menudencias Corazón"/>
    <s v="1012326"/>
    <x v="319"/>
    <s v="Pollo"/>
    <n v="3000"/>
    <n v="6000"/>
    <n v="6000"/>
    <n v="2.2799999999999998"/>
    <n v="2.2799999999999998"/>
    <n v="1.5681114333333299"/>
  </r>
  <r>
    <x v="1"/>
    <x v="348"/>
    <x v="1"/>
    <x v="1"/>
    <x v="9"/>
    <s v="Paleta"/>
    <s v="Paleta Entera"/>
    <s v="1022751"/>
    <x v="321"/>
    <s v="Cerdo"/>
    <n v="22000"/>
    <n v="22000"/>
    <n v="22000"/>
    <n v="3.9134090909090902"/>
    <n v="3.9134090909090902"/>
    <n v="4.3960594999999998"/>
  </r>
  <r>
    <x v="1"/>
    <x v="349"/>
    <x v="1"/>
    <x v="1"/>
    <x v="9"/>
    <s v="Paleta"/>
    <s v="Paleta Entera"/>
    <s v="1022794"/>
    <x v="322"/>
    <s v="Cerdo"/>
    <m/>
    <m/>
    <n v="0.3"/>
    <m/>
    <m/>
    <n v="4.3633333333333297"/>
  </r>
  <r>
    <x v="1"/>
    <x v="350"/>
    <x v="1"/>
    <x v="1"/>
    <x v="9"/>
    <s v="Paleta"/>
    <s v="Paleta Pulpa"/>
    <s v="1021936"/>
    <x v="323"/>
    <s v="Cerdo"/>
    <n v="336000"/>
    <n v="360000"/>
    <n v="360000"/>
    <n v="3.1731190476190498"/>
    <n v="3.1731194444444402"/>
    <n v="2.8100677277777799"/>
  </r>
  <r>
    <x v="1"/>
    <x v="351"/>
    <x v="1"/>
    <x v="1"/>
    <x v="9"/>
    <s v="Paleta"/>
    <s v="Paleta Pulpa"/>
    <s v="1022750"/>
    <x v="324"/>
    <s v="Cerdo"/>
    <n v="48000"/>
    <n v="24000"/>
    <n v="24000"/>
    <n v="4.1747083333333297"/>
    <n v="4.1747083333333297"/>
    <n v="2.80625661666667"/>
  </r>
  <r>
    <x v="1"/>
    <x v="352"/>
    <x v="1"/>
    <x v="1"/>
    <x v="9"/>
    <s v="Paleta"/>
    <s v="Paleta Pulpa"/>
    <s v="1022793"/>
    <x v="325"/>
    <s v="Cerdo"/>
    <m/>
    <m/>
    <n v="0.1"/>
    <m/>
    <m/>
    <n v="2.8"/>
  </r>
  <r>
    <x v="1"/>
    <x v="353"/>
    <x v="1"/>
    <x v="1"/>
    <x v="9"/>
    <s v="Panceta"/>
    <s v="Panceta c/Cuero"/>
    <s v="1022515"/>
    <x v="326"/>
    <s v="Cerdo"/>
    <n v="35000"/>
    <n v="35000"/>
    <n v="35000"/>
    <n v="5.2198571428571396"/>
    <n v="5.2198571428571396"/>
    <n v="4.3916377314285704"/>
  </r>
  <r>
    <x v="1"/>
    <x v="354"/>
    <x v="1"/>
    <x v="1"/>
    <x v="9"/>
    <s v="Panceta"/>
    <s v="Panceta c/Cuero"/>
    <s v="1022570"/>
    <x v="327"/>
    <s v="Cerdo"/>
    <n v="2000"/>
    <n v="2000"/>
    <n v="2000"/>
    <n v="5.6555"/>
    <n v="5.6555"/>
    <n v="4.3784871000000001"/>
  </r>
  <r>
    <x v="1"/>
    <x v="355"/>
    <x v="1"/>
    <x v="1"/>
    <x v="9"/>
    <s v="Panceta"/>
    <s v="Panceta s/Cuero"/>
    <s v="1022621"/>
    <x v="328"/>
    <s v="Cerdo"/>
    <n v="45000"/>
    <n v="46000"/>
    <n v="46000"/>
    <n v="5.1327555555555602"/>
    <n v="5.1327391304347803"/>
    <n v="4.4117515282608704"/>
  </r>
  <r>
    <x v="1"/>
    <x v="356"/>
    <x v="1"/>
    <x v="1"/>
    <x v="9"/>
    <s v="Panceta"/>
    <s v="Panceta s/Cuero"/>
    <s v="1022865"/>
    <x v="329"/>
    <s v="Cerdo"/>
    <n v="85000"/>
    <n v="85000"/>
    <n v="85000"/>
    <n v="5.3940352941176499"/>
    <n v="5.3940352941176499"/>
    <n v="4.3951004117647097"/>
  </r>
  <r>
    <x v="1"/>
    <x v="357"/>
    <x v="1"/>
    <x v="1"/>
    <x v="9"/>
    <s v="Panceta"/>
    <s v="Panceta s/Cuero"/>
    <s v="1022866"/>
    <x v="330"/>
    <s v="Cerdo"/>
    <n v="65000"/>
    <n v="65000"/>
    <n v="65000"/>
    <n v="5.3940307692307696"/>
    <n v="5.3940307692307696"/>
    <n v="4.3840479999999999"/>
  </r>
  <r>
    <x v="1"/>
    <x v="430"/>
    <x v="1"/>
    <x v="1"/>
    <x v="9"/>
    <s v="Panceta"/>
    <s v="Panceta s/Cuero"/>
    <s v="1023247"/>
    <x v="389"/>
    <s v="Cerdo"/>
    <m/>
    <n v="1000"/>
    <n v="1000"/>
    <m/>
    <n v="0"/>
    <n v="4.3784871000000001"/>
  </r>
  <r>
    <x v="1"/>
    <x v="359"/>
    <x v="1"/>
    <x v="1"/>
    <x v="9"/>
    <s v="Pierna"/>
    <s v="Pierna Pulpa Fina"/>
    <s v="1022128"/>
    <x v="332"/>
    <s v="Cerdo"/>
    <n v="10000"/>
    <n v="10000"/>
    <n v="10000"/>
    <n v="4.0528000000000004"/>
    <n v="4.0528000000000004"/>
    <n v="4.3963001300000002"/>
  </r>
  <r>
    <x v="1"/>
    <x v="360"/>
    <x v="1"/>
    <x v="1"/>
    <x v="9"/>
    <s v="Pierna"/>
    <s v="Pierna Pulpa Fina"/>
    <s v="1022141"/>
    <x v="333"/>
    <s v="Cerdo"/>
    <n v="34000"/>
    <n v="41000"/>
    <n v="41000"/>
    <n v="4.1311470588235304"/>
    <n v="4.1311707317073196"/>
    <n v="4.4140013121951203"/>
  </r>
  <r>
    <x v="1"/>
    <x v="361"/>
    <x v="1"/>
    <x v="1"/>
    <x v="9"/>
    <s v="Pierna"/>
    <s v="Pierna Pulpa Fina"/>
    <s v="1022142"/>
    <x v="334"/>
    <s v="Cerdo"/>
    <n v="10000"/>
    <n v="10000"/>
    <n v="10000"/>
    <n v="4.1311999999999998"/>
    <n v="4.1311999999999998"/>
    <n v="4.4057326300000001"/>
  </r>
  <r>
    <x v="1"/>
    <x v="362"/>
    <x v="1"/>
    <x v="1"/>
    <x v="9"/>
    <s v="Pierna"/>
    <s v="Pierna Pulpa Fina"/>
    <s v="1022398"/>
    <x v="335"/>
    <s v="Cerdo"/>
    <n v="12000"/>
    <n v="12000"/>
    <n v="12000"/>
    <n v="4.1747500000000004"/>
    <n v="4.1747500000000004"/>
    <n v="4.4151326083333302"/>
  </r>
  <r>
    <x v="1"/>
    <x v="363"/>
    <x v="1"/>
    <x v="1"/>
    <x v="9"/>
    <s v="Prolijado"/>
    <s v="Prolijado Malaya"/>
    <s v="1022293"/>
    <x v="336"/>
    <s v="Cerdo"/>
    <n v="10000"/>
    <n v="10000"/>
    <n v="10000"/>
    <n v="6.0037000000000003"/>
    <n v="6.0037000000000003"/>
    <n v="4.4089045599999999"/>
  </r>
  <r>
    <x v="1"/>
    <x v="431"/>
    <x v="1"/>
    <x v="1"/>
    <x v="9"/>
    <s v="Recortes"/>
    <s v="Diafragma"/>
    <s v="1021944"/>
    <x v="390"/>
    <s v="Cerdo"/>
    <n v="3000"/>
    <n v="3000"/>
    <n v="3000"/>
    <n v="3.91333333333333"/>
    <n v="3.91333333333333"/>
    <n v="2.8937154333333299"/>
  </r>
  <r>
    <x v="1"/>
    <x v="365"/>
    <x v="1"/>
    <x v="1"/>
    <x v="9"/>
    <s v="Subprod"/>
    <s v="Subprod Tripa"/>
    <s v="1021987"/>
    <x v="338"/>
    <s v="Cerdo"/>
    <n v="10000"/>
    <n v="10000"/>
    <n v="10000"/>
    <n v="4.5231000000000003"/>
    <n v="4.5231000000000003"/>
    <n v="2.4565038800000001"/>
  </r>
  <r>
    <x v="1"/>
    <x v="366"/>
    <x v="1"/>
    <x v="1"/>
    <x v="9"/>
    <s v="Subprod"/>
    <s v="Subprod Visceras"/>
    <s v="1022413"/>
    <x v="339"/>
    <s v="Cerdo"/>
    <n v="5000"/>
    <n v="5000"/>
    <n v="5000"/>
    <n v="0"/>
    <n v="0"/>
    <n v="1.2211336399999999"/>
  </r>
  <r>
    <x v="2"/>
    <x v="432"/>
    <x v="2"/>
    <x v="0"/>
    <x v="0"/>
    <s v="Ala"/>
    <s v="Ala Punta"/>
    <s v="1030788"/>
    <x v="391"/>
    <s v="Pavo"/>
    <m/>
    <n v="6000"/>
    <m/>
    <m/>
    <n v="0.5"/>
    <m/>
  </r>
  <r>
    <x v="2"/>
    <x v="42"/>
    <x v="2"/>
    <x v="0"/>
    <x v="0"/>
    <s v="Menudencias"/>
    <s v="Menudencias Contre"/>
    <s v="1010877"/>
    <x v="41"/>
    <s v="Pollo"/>
    <m/>
    <m/>
    <n v="120000"/>
    <m/>
    <m/>
    <n v="1.00141666666667"/>
  </r>
  <r>
    <x v="2"/>
    <x v="4"/>
    <x v="2"/>
    <x v="0"/>
    <x v="0"/>
    <s v="Menudencias"/>
    <s v="Menudencias Cogote"/>
    <s v="1030635"/>
    <x v="4"/>
    <s v="Pavo"/>
    <n v="11120"/>
    <m/>
    <m/>
    <n v="0.98956834532374105"/>
    <m/>
    <m/>
  </r>
  <r>
    <x v="2"/>
    <x v="71"/>
    <x v="2"/>
    <x v="0"/>
    <x v="0"/>
    <s v="Trutro"/>
    <s v="Trutro Largo"/>
    <s v="1030224"/>
    <x v="70"/>
    <s v="Pavo"/>
    <m/>
    <n v="158000"/>
    <m/>
    <m/>
    <n v="1.99"/>
    <m/>
  </r>
  <r>
    <x v="2"/>
    <x v="72"/>
    <x v="2"/>
    <x v="0"/>
    <x v="0"/>
    <s v="Trutro Desh"/>
    <s v="Trutro Desh Corto"/>
    <s v="1030545"/>
    <x v="71"/>
    <s v="Pavo"/>
    <m/>
    <n v="20000"/>
    <m/>
    <m/>
    <n v="4"/>
    <m/>
  </r>
  <r>
    <x v="2"/>
    <x v="6"/>
    <x v="2"/>
    <x v="0"/>
    <x v="0"/>
    <s v="Varios"/>
    <s v="Varios Carcasa"/>
    <s v="1030355"/>
    <x v="6"/>
    <s v="Pavo"/>
    <n v="67873"/>
    <n v="69191"/>
    <n v="48000"/>
    <n v="0.98956875340709904"/>
    <n v="0.989565116850458"/>
    <n v="1.0265"/>
  </r>
  <r>
    <x v="2"/>
    <x v="367"/>
    <x v="2"/>
    <x v="0"/>
    <x v="8"/>
    <s v="Carne Recuperada"/>
    <s v="Carne Recuperada ADM"/>
    <s v="1012764"/>
    <x v="340"/>
    <s v="Pollo"/>
    <m/>
    <m/>
    <n v="192000"/>
    <m/>
    <m/>
    <n v="0.8233625"/>
  </r>
  <r>
    <x v="2"/>
    <x v="0"/>
    <x v="2"/>
    <x v="0"/>
    <x v="1"/>
    <s v="Ala"/>
    <s v="Ala Trutro"/>
    <s v="1030332"/>
    <x v="0"/>
    <s v="Pavo"/>
    <n v="72741"/>
    <n v="72032"/>
    <n v="72000"/>
    <n v="1.4895588457678599"/>
    <n v="1.4895601954686799"/>
    <n v="1.4130833333333299"/>
  </r>
  <r>
    <x v="2"/>
    <x v="8"/>
    <x v="2"/>
    <x v="0"/>
    <x v="1"/>
    <s v="Carne Recuperada"/>
    <s v="Carne Recuperada ADM"/>
    <s v="1012556"/>
    <x v="8"/>
    <s v="Pollo"/>
    <n v="48000"/>
    <n v="120000"/>
    <n v="120000"/>
    <n v="0.78956249999999994"/>
    <n v="0.78955833333333403"/>
    <n v="0.84869166666666596"/>
  </r>
  <r>
    <x v="2"/>
    <x v="9"/>
    <x v="2"/>
    <x v="0"/>
    <x v="1"/>
    <s v="Carne Recuperada"/>
    <s v="Carne Recuperada ADM"/>
    <s v="1012719"/>
    <x v="9"/>
    <s v="Pollo"/>
    <n v="528000"/>
    <n v="430600"/>
    <n v="430600"/>
    <n v="0.66319696969696995"/>
    <n v="0.66319786344635401"/>
    <n v="0.65004410125406398"/>
  </r>
  <r>
    <x v="2"/>
    <x v="10"/>
    <x v="2"/>
    <x v="0"/>
    <x v="1"/>
    <s v="Carne Recuperada"/>
    <s v="Carne Recuperada Pul"/>
    <s v="1011421"/>
    <x v="10"/>
    <s v="Pollo"/>
    <n v="900000"/>
    <n v="900000"/>
    <n v="1056000"/>
    <n v="0.70956111111111098"/>
    <n v="0.70956111111111098"/>
    <n v="0.808161666666667"/>
  </r>
  <r>
    <x v="2"/>
    <x v="11"/>
    <x v="2"/>
    <x v="0"/>
    <x v="1"/>
    <s v="Carne Recuperada"/>
    <s v="Carne Recuperada Pul"/>
    <s v="1011558"/>
    <x v="11"/>
    <s v="Pollo"/>
    <n v="312000"/>
    <n v="312000"/>
    <n v="216000"/>
    <n v="0.579560897435897"/>
    <n v="0.579560897435897"/>
    <n v="0.89840861111111103"/>
  </r>
  <r>
    <x v="2"/>
    <x v="1"/>
    <x v="2"/>
    <x v="0"/>
    <x v="1"/>
    <s v="Cazuela"/>
    <s v="Cazuela Espinazo"/>
    <s v="1011042"/>
    <x v="1"/>
    <s v="Pollo"/>
    <m/>
    <m/>
    <n v="18000"/>
    <m/>
    <m/>
    <n v="0.46624842777777797"/>
  </r>
  <r>
    <x v="2"/>
    <x v="12"/>
    <x v="2"/>
    <x v="0"/>
    <x v="1"/>
    <s v="Chuleta"/>
    <s v="Chuleta Centro"/>
    <s v="1020017"/>
    <x v="12"/>
    <s v="Cerdo"/>
    <n v="96000"/>
    <n v="96000"/>
    <n v="109000"/>
    <n v="2.7378958333333299"/>
    <n v="2.7378958333333299"/>
    <n v="2.8117158761467902"/>
  </r>
  <r>
    <x v="2"/>
    <x v="13"/>
    <x v="2"/>
    <x v="0"/>
    <x v="1"/>
    <s v="Chuleta"/>
    <s v="Chuleta Huesos"/>
    <s v="1021622"/>
    <x v="13"/>
    <s v="Cerdo"/>
    <n v="36000"/>
    <n v="36000"/>
    <n v="18000"/>
    <n v="7.58788888888889"/>
    <n v="7.58788888888889"/>
    <n v="7.3102361111111103"/>
  </r>
  <r>
    <x v="2"/>
    <x v="433"/>
    <x v="2"/>
    <x v="0"/>
    <x v="1"/>
    <s v="Chuleta"/>
    <s v="Chuleta Huesos"/>
    <s v="1022569"/>
    <x v="392"/>
    <s v="Cerdo"/>
    <n v="5000"/>
    <n v="5000"/>
    <n v="5000"/>
    <n v="7.0877999999999997"/>
    <n v="7.0877999999999997"/>
    <n v="7.0873550400000003"/>
  </r>
  <r>
    <x v="2"/>
    <x v="369"/>
    <x v="2"/>
    <x v="0"/>
    <x v="1"/>
    <s v="Cost-Pec"/>
    <s v="Cost-Pec Entero"/>
    <s v="1020869"/>
    <x v="342"/>
    <s v="Cerdo"/>
    <n v="24000"/>
    <n v="24000"/>
    <m/>
    <n v="4.9879166666666697"/>
    <n v="4.9879166666666697"/>
    <m/>
  </r>
  <r>
    <x v="2"/>
    <x v="16"/>
    <x v="2"/>
    <x v="0"/>
    <x v="1"/>
    <s v="Cueros"/>
    <s v="Cuero Back"/>
    <s v="1021187"/>
    <x v="16"/>
    <s v="Cerdo"/>
    <n v="72000"/>
    <n v="72000"/>
    <n v="88000"/>
    <n v="1.95790277777778"/>
    <n v="1.95790277777778"/>
    <n v="1.96504954090909"/>
  </r>
  <r>
    <x v="2"/>
    <x v="17"/>
    <x v="2"/>
    <x v="0"/>
    <x v="1"/>
    <s v="Cueros"/>
    <s v="Cuero Forro"/>
    <s v="1022196"/>
    <x v="17"/>
    <s v="Cerdo"/>
    <n v="24000"/>
    <n v="24000"/>
    <m/>
    <n v="0"/>
    <n v="0"/>
    <m/>
  </r>
  <r>
    <x v="2"/>
    <x v="18"/>
    <x v="2"/>
    <x v="0"/>
    <x v="1"/>
    <s v="Cueros"/>
    <s v="Cuero Forro"/>
    <s v="1022197"/>
    <x v="18"/>
    <s v="Cerdo"/>
    <n v="24000"/>
    <n v="24000"/>
    <n v="24000"/>
    <n v="0"/>
    <n v="0"/>
    <n v="0.91520833333333296"/>
  </r>
  <r>
    <x v="2"/>
    <x v="19"/>
    <x v="2"/>
    <x v="0"/>
    <x v="1"/>
    <s v="Cueros"/>
    <s v="Cuero Mixto"/>
    <s v="1021385"/>
    <x v="19"/>
    <s v="Cerdo"/>
    <n v="168000"/>
    <n v="168000"/>
    <n v="144000"/>
    <n v="1.08789880952381"/>
    <n v="1.08789880952381"/>
    <n v="1.0750306249999999"/>
  </r>
  <r>
    <x v="2"/>
    <x v="434"/>
    <x v="2"/>
    <x v="0"/>
    <x v="1"/>
    <s v="Cueros"/>
    <s v="Cuero Mixto"/>
    <s v="1022928"/>
    <x v="393"/>
    <s v="Cerdo"/>
    <m/>
    <n v="16000"/>
    <n v="16736"/>
    <m/>
    <n v="0.9"/>
    <n v="0.9"/>
  </r>
  <r>
    <x v="2"/>
    <x v="370"/>
    <x v="2"/>
    <x v="0"/>
    <x v="1"/>
    <s v="Cueros"/>
    <s v="Cuero Panceta"/>
    <s v="1020352"/>
    <x v="343"/>
    <s v="Cerdo"/>
    <n v="24000"/>
    <n v="24000"/>
    <n v="32000"/>
    <n v="1.1879166666666701"/>
    <n v="1.1879166666666701"/>
    <n v="1.2973637625000001"/>
  </r>
  <r>
    <x v="2"/>
    <x v="20"/>
    <x v="2"/>
    <x v="0"/>
    <x v="1"/>
    <s v="Cueros"/>
    <s v="Cuero Papada"/>
    <s v="1021039"/>
    <x v="20"/>
    <s v="Cerdo"/>
    <n v="96000"/>
    <n v="96000"/>
    <n v="13600"/>
    <n v="0.54"/>
    <n v="0.54"/>
    <n v="0.54727941176470596"/>
  </r>
  <r>
    <x v="2"/>
    <x v="108"/>
    <x v="2"/>
    <x v="0"/>
    <x v="1"/>
    <s v="Cueros"/>
    <s v="Cuero Papada"/>
    <s v="1021864"/>
    <x v="21"/>
    <s v="Cerdo"/>
    <m/>
    <m/>
    <n v="24000"/>
    <m/>
    <m/>
    <n v="0.47916666666666702"/>
  </r>
  <r>
    <x v="2"/>
    <x v="21"/>
    <x v="2"/>
    <x v="0"/>
    <x v="1"/>
    <s v="Cueros"/>
    <s v="Cuero Papada"/>
    <s v="1023329"/>
    <x v="21"/>
    <s v="Cerdo"/>
    <m/>
    <m/>
    <n v="10400"/>
    <m/>
    <m/>
    <n v="0.60680127884615398"/>
  </r>
  <r>
    <x v="2"/>
    <x v="25"/>
    <x v="2"/>
    <x v="0"/>
    <x v="1"/>
    <s v="Filete"/>
    <s v="Filete c/Cabeza"/>
    <s v="1021639"/>
    <x v="25"/>
    <s v="Cerdo"/>
    <n v="24000"/>
    <n v="24000"/>
    <n v="2115"/>
    <n v="2.9879166666666701"/>
    <n v="2.9879166666666701"/>
    <n v="3.15"/>
  </r>
  <r>
    <x v="2"/>
    <x v="27"/>
    <x v="2"/>
    <x v="0"/>
    <x v="1"/>
    <s v="Grasas"/>
    <s v="Grasa Forro"/>
    <s v="1020925"/>
    <x v="27"/>
    <s v="Cerdo"/>
    <n v="120000"/>
    <n v="96000"/>
    <n v="72000"/>
    <n v="0"/>
    <n v="0"/>
    <n v="1.3632222222222199"/>
  </r>
  <r>
    <x v="2"/>
    <x v="30"/>
    <x v="2"/>
    <x v="0"/>
    <x v="1"/>
    <s v="Grasas"/>
    <s v="Grasa Forro"/>
    <s v="1022855"/>
    <x v="29"/>
    <s v="Cerdo"/>
    <n v="36000"/>
    <n v="36000"/>
    <n v="24000"/>
    <n v="1.3878888888888901"/>
    <n v="1.3878888888888901"/>
    <n v="1.3291666666666699"/>
  </r>
  <r>
    <x v="2"/>
    <x v="31"/>
    <x v="2"/>
    <x v="0"/>
    <x v="1"/>
    <s v="Grasas"/>
    <s v="Grasa Gordura"/>
    <s v="1020367"/>
    <x v="30"/>
    <s v="Cerdo"/>
    <n v="72000"/>
    <n v="72000"/>
    <n v="72000"/>
    <n v="1.1579027777777799"/>
    <n v="1.1579027777777799"/>
    <n v="1.19116666666667"/>
  </r>
  <r>
    <x v="2"/>
    <x v="32"/>
    <x v="2"/>
    <x v="0"/>
    <x v="1"/>
    <s v="Grasas"/>
    <s v="Grasa Gordura"/>
    <s v="1021023"/>
    <x v="31"/>
    <s v="Cerdo"/>
    <n v="144000"/>
    <n v="144000"/>
    <n v="190001"/>
    <n v="1.10789583333333"/>
    <n v="1.10789583333333"/>
    <n v="1.15160462892301"/>
  </r>
  <r>
    <x v="2"/>
    <x v="371"/>
    <x v="2"/>
    <x v="0"/>
    <x v="1"/>
    <s v="Grasas"/>
    <s v="Grasa Gordura"/>
    <s v="1021077"/>
    <x v="33"/>
    <s v="Cerdo"/>
    <n v="0"/>
    <n v="24000"/>
    <n v="24000"/>
    <n v="0"/>
    <n v="1.65"/>
    <n v="1.31666666666667"/>
  </r>
  <r>
    <x v="2"/>
    <x v="372"/>
    <x v="2"/>
    <x v="0"/>
    <x v="1"/>
    <s v="Grasas"/>
    <s v="Grasa Gordura"/>
    <s v="1021085"/>
    <x v="344"/>
    <s v="Cerdo"/>
    <n v="24000"/>
    <n v="24000"/>
    <n v="2000"/>
    <n v="1.2379166666666701"/>
    <n v="1.2379166666666701"/>
    <n v="0.96605580000000002"/>
  </r>
  <r>
    <x v="2"/>
    <x v="33"/>
    <x v="2"/>
    <x v="0"/>
    <x v="1"/>
    <s v="Grasas"/>
    <s v="Grasa Gordura"/>
    <s v="1021435"/>
    <x v="32"/>
    <s v="Cerdo"/>
    <m/>
    <n v="12000"/>
    <n v="12000"/>
    <m/>
    <n v="1.1000000000000001"/>
    <n v="1.0127361916666699"/>
  </r>
  <r>
    <x v="2"/>
    <x v="34"/>
    <x v="2"/>
    <x v="0"/>
    <x v="1"/>
    <s v="Grasas"/>
    <s v="Grasa Gordura"/>
    <s v="1022150"/>
    <x v="33"/>
    <s v="Cerdo"/>
    <n v="120000"/>
    <n v="120000"/>
    <n v="168000"/>
    <n v="0.93789999999999996"/>
    <n v="0.93789999999999996"/>
    <n v="1.0198345238095201"/>
  </r>
  <r>
    <x v="2"/>
    <x v="373"/>
    <x v="2"/>
    <x v="0"/>
    <x v="1"/>
    <s v="Grasas"/>
    <s v="Grasa Gordura"/>
    <s v="1022921"/>
    <x v="33"/>
    <s v="Cerdo"/>
    <n v="36000"/>
    <n v="36000"/>
    <n v="36000"/>
    <n v="0.94"/>
    <n v="0.94"/>
    <n v="1"/>
  </r>
  <r>
    <x v="2"/>
    <x v="36"/>
    <x v="2"/>
    <x v="0"/>
    <x v="1"/>
    <s v="Grasas"/>
    <s v="Grasa Interior"/>
    <s v="1021111"/>
    <x v="35"/>
    <s v="Cerdo"/>
    <n v="0"/>
    <n v="0"/>
    <n v="1656"/>
    <n v="0"/>
    <n v="0"/>
    <n v="1.4757548309178701"/>
  </r>
  <r>
    <x v="2"/>
    <x v="38"/>
    <x v="2"/>
    <x v="0"/>
    <x v="1"/>
    <s v="Grasas"/>
    <s v="Grasa Lomo Tocino"/>
    <s v="1020339"/>
    <x v="37"/>
    <s v="Cerdo"/>
    <n v="24000"/>
    <n v="72000"/>
    <n v="74500"/>
    <n v="1.33791666666667"/>
    <n v="1.3379027777777801"/>
    <n v="1.42051810872483"/>
  </r>
  <r>
    <x v="2"/>
    <x v="41"/>
    <x v="2"/>
    <x v="0"/>
    <x v="1"/>
    <s v="Lomo"/>
    <s v="Lomo Centro"/>
    <s v="1020848"/>
    <x v="40"/>
    <s v="Cerdo"/>
    <n v="384000"/>
    <n v="384000"/>
    <n v="432000"/>
    <n v="2.6450390625"/>
    <n v="2.6450390625"/>
    <n v="2.6239820601851802"/>
  </r>
  <r>
    <x v="2"/>
    <x v="271"/>
    <x v="2"/>
    <x v="0"/>
    <x v="1"/>
    <s v="Lomo"/>
    <s v="Lomo Centro"/>
    <s v="1021819"/>
    <x v="253"/>
    <s v="Cerdo"/>
    <m/>
    <n v="48000"/>
    <n v="48000"/>
    <m/>
    <n v="2.1"/>
    <n v="1.8496250000000001"/>
  </r>
  <r>
    <x v="2"/>
    <x v="374"/>
    <x v="2"/>
    <x v="0"/>
    <x v="1"/>
    <s v="Lomo"/>
    <s v="Lomo Vetado"/>
    <s v="1021820"/>
    <x v="345"/>
    <s v="Cerdo"/>
    <m/>
    <m/>
    <n v="10000"/>
    <m/>
    <m/>
    <n v="2.1170925700000001"/>
  </r>
  <r>
    <x v="2"/>
    <x v="375"/>
    <x v="2"/>
    <x v="0"/>
    <x v="1"/>
    <s v="Lomo"/>
    <s v="Lomo Vetado"/>
    <s v="1023331"/>
    <x v="346"/>
    <s v="Cerdo"/>
    <n v="0"/>
    <n v="0"/>
    <n v="17900"/>
    <n v="0"/>
    <n v="0"/>
    <n v="2.2000000000000002"/>
  </r>
  <r>
    <x v="2"/>
    <x v="42"/>
    <x v="2"/>
    <x v="0"/>
    <x v="1"/>
    <s v="Menudencias"/>
    <s v="Menudencias Contre"/>
    <s v="1010877"/>
    <x v="41"/>
    <s v="Pollo"/>
    <n v="174560"/>
    <n v="174560"/>
    <n v="62000"/>
    <n v="1.0895623281393201"/>
    <n v="1.0895623281393201"/>
    <n v="0.91446241935483896"/>
  </r>
  <r>
    <x v="2"/>
    <x v="2"/>
    <x v="2"/>
    <x v="0"/>
    <x v="1"/>
    <s v="Menudencias"/>
    <s v="Menudencias Contre"/>
    <s v="1012207"/>
    <x v="2"/>
    <s v="Pollo"/>
    <n v="48000"/>
    <n v="48000"/>
    <n v="24000"/>
    <n v="1.28379166666667"/>
    <n v="1.28379166666667"/>
    <n v="1.063375"/>
  </r>
  <r>
    <x v="2"/>
    <x v="44"/>
    <x v="2"/>
    <x v="0"/>
    <x v="1"/>
    <s v="Menudencias"/>
    <s v="Menudencias Pana"/>
    <s v="1012283"/>
    <x v="43"/>
    <s v="Pollo"/>
    <n v="74242"/>
    <n v="74242"/>
    <n v="72000"/>
    <n v="0.78956655262519904"/>
    <n v="0.78956655262519904"/>
    <n v="0.82386611111111097"/>
  </r>
  <r>
    <x v="2"/>
    <x v="377"/>
    <x v="2"/>
    <x v="0"/>
    <x v="1"/>
    <s v="Menudencias"/>
    <s v="Menudencias Pana"/>
    <s v="1012763"/>
    <x v="347"/>
    <s v="Pollo"/>
    <m/>
    <m/>
    <n v="24000"/>
    <m/>
    <m/>
    <n v="0.71462499999999995"/>
  </r>
  <r>
    <x v="2"/>
    <x v="435"/>
    <x v="2"/>
    <x v="0"/>
    <x v="1"/>
    <s v="Paleta"/>
    <s v="Paleta Entera"/>
    <s v="1020993"/>
    <x v="394"/>
    <s v="Cerdo"/>
    <m/>
    <m/>
    <n v="2900"/>
    <m/>
    <m/>
    <n v="1.9"/>
  </r>
  <r>
    <x v="2"/>
    <x v="276"/>
    <x v="2"/>
    <x v="0"/>
    <x v="1"/>
    <s v="Paleta"/>
    <s v="Paleta Pulpa"/>
    <s v="1021005"/>
    <x v="258"/>
    <s v="Cerdo"/>
    <m/>
    <n v="48000"/>
    <m/>
    <m/>
    <n v="1.7"/>
    <m/>
  </r>
  <r>
    <x v="2"/>
    <x v="45"/>
    <x v="2"/>
    <x v="0"/>
    <x v="1"/>
    <s v="Paleta"/>
    <s v="Paleta Pulpa"/>
    <s v="1021976"/>
    <x v="44"/>
    <s v="Cerdo"/>
    <n v="288000"/>
    <n v="168000"/>
    <n v="326000"/>
    <n v="2.2378958333333299"/>
    <n v="2.2378988095238102"/>
    <n v="2.1762626269938701"/>
  </r>
  <r>
    <x v="2"/>
    <x v="378"/>
    <x v="2"/>
    <x v="0"/>
    <x v="1"/>
    <s v="Panceta"/>
    <s v="Panceta s/Cuero"/>
    <s v="1022847"/>
    <x v="348"/>
    <s v="Cerdo"/>
    <n v="96000"/>
    <n v="0"/>
    <m/>
    <n v="1.2878958333333299"/>
    <n v="0"/>
    <m/>
  </r>
  <r>
    <x v="2"/>
    <x v="379"/>
    <x v="2"/>
    <x v="0"/>
    <x v="1"/>
    <s v="Pech"/>
    <s v="Pech Entera"/>
    <s v="1030780"/>
    <x v="349"/>
    <s v="Pavo"/>
    <m/>
    <n v="1494"/>
    <n v="1482"/>
    <m/>
    <n v="0"/>
    <n v="4.4121480431848799"/>
  </r>
  <r>
    <x v="2"/>
    <x v="436"/>
    <x v="2"/>
    <x v="0"/>
    <x v="1"/>
    <s v="Pech Desh"/>
    <s v="Pech Desh c/Piel"/>
    <s v="1030732"/>
    <x v="395"/>
    <s v="Pavo"/>
    <m/>
    <n v="0"/>
    <n v="164"/>
    <m/>
    <n v="0"/>
    <n v="4.4121481707317098"/>
  </r>
  <r>
    <x v="2"/>
    <x v="47"/>
    <x v="2"/>
    <x v="0"/>
    <x v="1"/>
    <s v="Pech Desh"/>
    <s v="Pech Desh s/Piel"/>
    <s v="1030670"/>
    <x v="46"/>
    <s v="Pavo"/>
    <n v="97898"/>
    <n v="96000"/>
    <n v="96000"/>
    <n v="8.7196878383623808"/>
    <n v="8.7196874999999991"/>
    <n v="8.7965937499999995"/>
  </r>
  <r>
    <x v="2"/>
    <x v="291"/>
    <x v="2"/>
    <x v="0"/>
    <x v="1"/>
    <s v="Pechuga Desh"/>
    <s v="Pechuga Desh s/Piel"/>
    <s v="1011127"/>
    <x v="269"/>
    <s v="Pollo"/>
    <m/>
    <m/>
    <n v="24000"/>
    <m/>
    <m/>
    <n v="3.5708333333333302"/>
  </r>
  <r>
    <x v="2"/>
    <x v="245"/>
    <x v="2"/>
    <x v="0"/>
    <x v="1"/>
    <s v="Pechuga Desh"/>
    <s v="Pechuga Desh s/Piel"/>
    <s v="1011250"/>
    <x v="234"/>
    <s v="Pollo"/>
    <m/>
    <m/>
    <n v="16873"/>
    <m/>
    <m/>
    <n v="4.5"/>
  </r>
  <r>
    <x v="2"/>
    <x v="49"/>
    <x v="2"/>
    <x v="0"/>
    <x v="1"/>
    <s v="Pechuga Desh"/>
    <s v="Pechuga Desh s/Piel"/>
    <s v="1012552"/>
    <x v="48"/>
    <s v="Pollo"/>
    <m/>
    <m/>
    <n v="24830"/>
    <m/>
    <m/>
    <n v="4.0692827225130896"/>
  </r>
  <r>
    <x v="2"/>
    <x v="50"/>
    <x v="2"/>
    <x v="0"/>
    <x v="1"/>
    <s v="Pechuga Desh"/>
    <s v="Pechuga Desh s/Piel"/>
    <s v="1012744"/>
    <x v="49"/>
    <s v="Pollo"/>
    <m/>
    <m/>
    <n v="5297"/>
    <m/>
    <m/>
    <n v="3.6"/>
  </r>
  <r>
    <x v="2"/>
    <x v="380"/>
    <x v="2"/>
    <x v="0"/>
    <x v="1"/>
    <s v="Pierna"/>
    <s v="Pierna Entera"/>
    <s v="1020915"/>
    <x v="350"/>
    <s v="Cerdo"/>
    <n v="0"/>
    <n v="0"/>
    <n v="530"/>
    <n v="0"/>
    <n v="0"/>
    <n v="2.4500000000000002"/>
  </r>
  <r>
    <x v="2"/>
    <x v="51"/>
    <x v="2"/>
    <x v="0"/>
    <x v="1"/>
    <s v="Pierna"/>
    <s v="Pierna Pulpa"/>
    <s v="1020944"/>
    <x v="50"/>
    <s v="Cerdo"/>
    <n v="744000"/>
    <n v="504000"/>
    <n v="544590"/>
    <n v="2.4"/>
    <n v="2.4"/>
    <n v="2.3232040474485398"/>
  </r>
  <r>
    <x v="2"/>
    <x v="406"/>
    <x v="2"/>
    <x v="0"/>
    <x v="1"/>
    <s v="Pierna"/>
    <s v="Pierna Pulpa"/>
    <s v="1021263"/>
    <x v="50"/>
    <s v="Cerdo"/>
    <m/>
    <m/>
    <n v="93411"/>
    <m/>
    <m/>
    <n v="1.8934363490381201"/>
  </r>
  <r>
    <x v="2"/>
    <x v="52"/>
    <x v="2"/>
    <x v="0"/>
    <x v="1"/>
    <s v="Pierna"/>
    <s v="Pierna Pulpa"/>
    <s v="1022709"/>
    <x v="51"/>
    <s v="Cerdo"/>
    <n v="24000"/>
    <n v="120000"/>
    <n v="131000"/>
    <n v="2.6879166666666698"/>
    <n v="2.6879"/>
    <n v="2.5746592458015298"/>
  </r>
  <r>
    <x v="2"/>
    <x v="381"/>
    <x v="2"/>
    <x v="0"/>
    <x v="1"/>
    <s v="Pierna"/>
    <s v="Pierna Pulpa Fina"/>
    <s v="1021868"/>
    <x v="351"/>
    <s v="Cerdo"/>
    <n v="0"/>
    <n v="24000"/>
    <n v="24000"/>
    <n v="0"/>
    <n v="0"/>
    <n v="2.5309166666666698"/>
  </r>
  <r>
    <x v="2"/>
    <x v="53"/>
    <x v="2"/>
    <x v="0"/>
    <x v="1"/>
    <s v="Plancha"/>
    <s v="Plancha s/Cuero"/>
    <s v="1020349"/>
    <x v="52"/>
    <s v="Cerdo"/>
    <n v="196000"/>
    <n v="196000"/>
    <n v="144000"/>
    <n v="1.5878979591836699"/>
    <n v="1.5878979591836699"/>
    <n v="1.7446679166666701"/>
  </r>
  <r>
    <x v="2"/>
    <x v="5"/>
    <x v="2"/>
    <x v="0"/>
    <x v="1"/>
    <s v="Recortes"/>
    <s v="Recortes Piel"/>
    <s v="1030720"/>
    <x v="5"/>
    <s v="Pavo"/>
    <n v="24000"/>
    <n v="48000"/>
    <n v="48001"/>
    <n v="0.51954166666666701"/>
    <n v="0.54"/>
    <n v="0.48236813191391797"/>
  </r>
  <r>
    <x v="2"/>
    <x v="56"/>
    <x v="2"/>
    <x v="0"/>
    <x v="1"/>
    <s v="Recortes"/>
    <s v="Recortes No Magro"/>
    <s v="1020412"/>
    <x v="55"/>
    <s v="Cerdo"/>
    <n v="48000"/>
    <n v="48000"/>
    <n v="48000"/>
    <n v="1.68789583333333"/>
    <n v="1.68789583333333"/>
    <n v="1.81489583333333"/>
  </r>
  <r>
    <x v="2"/>
    <x v="57"/>
    <x v="2"/>
    <x v="0"/>
    <x v="1"/>
    <s v="Recortes"/>
    <s v="Recortes No Magro"/>
    <s v="1021078"/>
    <x v="56"/>
    <s v="Cerdo"/>
    <n v="144000"/>
    <n v="144000"/>
    <n v="145143"/>
    <n v="1.9678958333333301"/>
    <n v="1.9678958333333301"/>
    <n v="2.1883653996403498"/>
  </r>
  <r>
    <x v="2"/>
    <x v="382"/>
    <x v="2"/>
    <x v="0"/>
    <x v="1"/>
    <s v="Recortes"/>
    <s v="Recortes No Magro"/>
    <s v="1021082"/>
    <x v="352"/>
    <s v="Cerdo"/>
    <n v="0"/>
    <n v="0"/>
    <n v="2500"/>
    <n v="0"/>
    <n v="0"/>
    <n v="2.0668390400000001"/>
  </r>
  <r>
    <x v="2"/>
    <x v="58"/>
    <x v="2"/>
    <x v="0"/>
    <x v="1"/>
    <s v="Recortes"/>
    <s v="Recortes No Magro"/>
    <s v="1021092"/>
    <x v="57"/>
    <s v="Cerdo"/>
    <n v="48000"/>
    <n v="48000"/>
    <n v="72000"/>
    <n v="2.06289583333333"/>
    <n v="2.06289583333333"/>
    <n v="2.2026356944444401"/>
  </r>
  <r>
    <x v="2"/>
    <x v="437"/>
    <x v="2"/>
    <x v="0"/>
    <x v="1"/>
    <s v="Recortes"/>
    <s v="Recortes No Magro"/>
    <s v="1021237"/>
    <x v="396"/>
    <s v="Cerdo"/>
    <m/>
    <n v="32000"/>
    <n v="61042"/>
    <m/>
    <n v="2"/>
    <n v="1.87409424166967"/>
  </r>
  <r>
    <x v="2"/>
    <x v="59"/>
    <x v="2"/>
    <x v="0"/>
    <x v="1"/>
    <s v="Recortes"/>
    <s v="Recortes No Magro"/>
    <s v="1021550"/>
    <x v="58"/>
    <s v="Cerdo"/>
    <m/>
    <n v="76000"/>
    <n v="70958"/>
    <m/>
    <n v="2.06"/>
    <n v="1.872579249697"/>
  </r>
  <r>
    <x v="2"/>
    <x v="438"/>
    <x v="2"/>
    <x v="0"/>
    <x v="1"/>
    <s v="Recortes"/>
    <s v="Recortes No Magro"/>
    <s v="1022047"/>
    <x v="397"/>
    <s v="Cerdo"/>
    <m/>
    <n v="48000"/>
    <n v="24000"/>
    <m/>
    <n v="0"/>
    <n v="1.329375"/>
  </r>
  <r>
    <x v="2"/>
    <x v="439"/>
    <x v="2"/>
    <x v="0"/>
    <x v="1"/>
    <s v="Recortes"/>
    <s v="Recortes No Magro"/>
    <s v="1022922"/>
    <x v="397"/>
    <s v="Cerdo"/>
    <m/>
    <n v="17000"/>
    <n v="14608"/>
    <m/>
    <n v="1.1599999999999999"/>
    <n v="1.4"/>
  </r>
  <r>
    <x v="2"/>
    <x v="440"/>
    <x v="2"/>
    <x v="0"/>
    <x v="1"/>
    <s v="Recortes"/>
    <s v="Recortes No Magro"/>
    <s v="1023391"/>
    <x v="59"/>
    <s v="Cerdo"/>
    <m/>
    <m/>
    <n v="24000"/>
    <m/>
    <m/>
    <n v="1.75730354166667"/>
  </r>
  <r>
    <x v="2"/>
    <x v="62"/>
    <x v="2"/>
    <x v="0"/>
    <x v="1"/>
    <s v="Reproductor"/>
    <s v="Reproductor Gallina"/>
    <s v="1012208"/>
    <x v="61"/>
    <s v="Pollo"/>
    <m/>
    <m/>
    <n v="30000"/>
    <m/>
    <m/>
    <n v="1.4244509433333301"/>
  </r>
  <r>
    <x v="2"/>
    <x v="63"/>
    <x v="2"/>
    <x v="0"/>
    <x v="1"/>
    <s v="Subprod"/>
    <s v="Subprod Piel"/>
    <s v="1011290"/>
    <x v="62"/>
    <s v="Pollo"/>
    <m/>
    <m/>
    <n v="24000"/>
    <m/>
    <m/>
    <n v="0.49462499999999998"/>
  </r>
  <r>
    <x v="2"/>
    <x v="64"/>
    <x v="2"/>
    <x v="0"/>
    <x v="1"/>
    <s v="Subprod"/>
    <s v="Subprod Tripa"/>
    <s v="1022409"/>
    <x v="63"/>
    <s v="Cerdo"/>
    <n v="0"/>
    <n v="23940"/>
    <n v="23940"/>
    <n v="0"/>
    <n v="4.8599832915622398"/>
    <n v="4.7561313700919001"/>
  </r>
  <r>
    <x v="2"/>
    <x v="68"/>
    <x v="2"/>
    <x v="0"/>
    <x v="1"/>
    <s v="Subprod"/>
    <s v="Subprod Visceras"/>
    <s v="1021101"/>
    <x v="67"/>
    <s v="Cerdo"/>
    <n v="0"/>
    <n v="0"/>
    <n v="24000"/>
    <n v="0"/>
    <n v="0"/>
    <n v="1.19116666666667"/>
  </r>
  <r>
    <x v="2"/>
    <x v="69"/>
    <x v="2"/>
    <x v="0"/>
    <x v="1"/>
    <s v="Subprod"/>
    <s v="Subprod Visceras"/>
    <s v="1021105"/>
    <x v="68"/>
    <s v="Cerdo"/>
    <n v="24000"/>
    <n v="24000"/>
    <n v="24000"/>
    <n v="0.53791666666666704"/>
    <n v="0.53791666666666704"/>
    <n v="0.54316666666666702"/>
  </r>
  <r>
    <x v="2"/>
    <x v="70"/>
    <x v="2"/>
    <x v="0"/>
    <x v="1"/>
    <s v="Subprod"/>
    <s v="Subprod Visceras"/>
    <s v="1021106"/>
    <x v="69"/>
    <s v="Cerdo"/>
    <n v="120000"/>
    <n v="120000"/>
    <n v="120000"/>
    <n v="0.58789999999999998"/>
    <n v="0.58789999999999998"/>
    <n v="0.72879166666666595"/>
  </r>
  <r>
    <x v="2"/>
    <x v="441"/>
    <x v="2"/>
    <x v="0"/>
    <x v="1"/>
    <s v="Subprod"/>
    <s v="Subprod Visceras"/>
    <s v="1023355"/>
    <x v="101"/>
    <s v="Cerdo"/>
    <m/>
    <n v="24000"/>
    <n v="24000"/>
    <m/>
    <n v="0.66"/>
    <n v="0.56270833333333303"/>
  </r>
  <r>
    <x v="2"/>
    <x v="71"/>
    <x v="2"/>
    <x v="0"/>
    <x v="1"/>
    <s v="Trutro"/>
    <s v="Trutro Largo"/>
    <s v="1030224"/>
    <x v="70"/>
    <s v="Pavo"/>
    <n v="295910"/>
    <n v="130000"/>
    <n v="130000"/>
    <n v="1.9"/>
    <n v="1.97"/>
    <n v="1.8449326923076901"/>
  </r>
  <r>
    <x v="2"/>
    <x v="72"/>
    <x v="2"/>
    <x v="0"/>
    <x v="1"/>
    <s v="Trutro Desh"/>
    <s v="Trutro Desh Corto"/>
    <s v="1030545"/>
    <x v="71"/>
    <s v="Pavo"/>
    <n v="82260"/>
    <n v="48000"/>
    <n v="48000"/>
    <n v="4.3"/>
    <n v="4.3"/>
    <n v="4.458561875"/>
  </r>
  <r>
    <x v="2"/>
    <x v="74"/>
    <x v="2"/>
    <x v="0"/>
    <x v="2"/>
    <s v="Carne Recuperada"/>
    <s v="Carne Recuperada Pul"/>
    <s v="1012612"/>
    <x v="73"/>
    <s v="Pollo"/>
    <m/>
    <m/>
    <n v="900000"/>
    <m/>
    <m/>
    <n v="0.84684692222222202"/>
  </r>
  <r>
    <x v="2"/>
    <x v="389"/>
    <x v="2"/>
    <x v="0"/>
    <x v="2"/>
    <s v="Chuleta"/>
    <s v="Chuleta Huesos"/>
    <s v="1022182"/>
    <x v="13"/>
    <s v="Cerdo"/>
    <n v="22000"/>
    <n v="22000"/>
    <n v="22000"/>
    <n v="5.3125454545454502"/>
    <n v="5.3125454545454502"/>
    <n v="5.35959090909091"/>
  </r>
  <r>
    <x v="2"/>
    <x v="75"/>
    <x v="2"/>
    <x v="0"/>
    <x v="2"/>
    <s v="Cost-Pec"/>
    <s v="Cost-Pec Entero"/>
    <s v="1021664"/>
    <x v="74"/>
    <s v="Cerdo"/>
    <n v="44000"/>
    <n v="66000"/>
    <n v="88000"/>
    <n v="5.4125681818181803"/>
    <n v="5.4125606060606097"/>
    <n v="5.4623181818181799"/>
  </r>
  <r>
    <x v="2"/>
    <x v="76"/>
    <x v="2"/>
    <x v="0"/>
    <x v="2"/>
    <s v="Cost-Pec"/>
    <s v="Cost-Pec Entero"/>
    <s v="1021665"/>
    <x v="75"/>
    <s v="Cerdo"/>
    <n v="44000"/>
    <n v="44000"/>
    <n v="66000"/>
    <n v="5.4125681818181803"/>
    <n v="5.4125681818181803"/>
    <n v="5.4614090909090898"/>
  </r>
  <r>
    <x v="2"/>
    <x v="77"/>
    <x v="2"/>
    <x v="0"/>
    <x v="2"/>
    <s v="Cost-Pec"/>
    <s v="Cost-Pec Entero"/>
    <s v="1023183"/>
    <x v="76"/>
    <s v="Cerdo"/>
    <n v="44000"/>
    <n v="22000"/>
    <n v="22000"/>
    <n v="5.6125681818181796"/>
    <n v="5.6125454545454501"/>
    <n v="5.66231818181818"/>
  </r>
  <r>
    <x v="2"/>
    <x v="79"/>
    <x v="2"/>
    <x v="0"/>
    <x v="2"/>
    <s v="Huesos"/>
    <s v="Huesos Cuarto Centra"/>
    <s v="1021149"/>
    <x v="77"/>
    <s v="Cerdo"/>
    <n v="44000"/>
    <n v="22000"/>
    <n v="22000"/>
    <n v="1.01256818181818"/>
    <n v="1.01254545454545"/>
    <n v="1.0623181818181799"/>
  </r>
  <r>
    <x v="2"/>
    <x v="80"/>
    <x v="2"/>
    <x v="0"/>
    <x v="2"/>
    <s v="Huesos"/>
    <s v="Huesos Cuarto Centra"/>
    <s v="1021150"/>
    <x v="78"/>
    <s v="Cerdo"/>
    <n v="26289"/>
    <n v="44000"/>
    <n v="44000"/>
    <n v="1.0125908174521701"/>
    <n v="1.01256818181818"/>
    <n v="1.0623181818181799"/>
  </r>
  <r>
    <x v="2"/>
    <x v="81"/>
    <x v="2"/>
    <x v="0"/>
    <x v="2"/>
    <s v="Huesos"/>
    <s v="Huesos Cuarto Centra"/>
    <s v="1021156"/>
    <x v="79"/>
    <s v="Cerdo"/>
    <n v="7123"/>
    <n v="7000"/>
    <n v="7000"/>
    <n v="2.5141092236417202"/>
    <n v="2.5141428571428599"/>
    <n v="2.56231818571429"/>
  </r>
  <r>
    <x v="2"/>
    <x v="82"/>
    <x v="2"/>
    <x v="0"/>
    <x v="2"/>
    <s v="Huesos"/>
    <s v="Huesos Cuarto Delant"/>
    <s v="1021151"/>
    <x v="80"/>
    <s v="Cerdo"/>
    <n v="0"/>
    <n v="22000"/>
    <n v="22000"/>
    <n v="0"/>
    <n v="1.51254545454545"/>
    <n v="1.5595909090909099"/>
  </r>
  <r>
    <x v="2"/>
    <x v="83"/>
    <x v="2"/>
    <x v="0"/>
    <x v="2"/>
    <s v="Huesos"/>
    <s v="Huesos Cuarto Delant"/>
    <s v="1021152"/>
    <x v="81"/>
    <s v="Cerdo"/>
    <n v="22000"/>
    <n v="0"/>
    <m/>
    <n v="1.51254545454545"/>
    <n v="0"/>
    <m/>
  </r>
  <r>
    <x v="2"/>
    <x v="84"/>
    <x v="2"/>
    <x v="0"/>
    <x v="2"/>
    <s v="Lomo"/>
    <s v="Lomo Vetado"/>
    <s v="1020860"/>
    <x v="82"/>
    <s v="Cerdo"/>
    <n v="89828"/>
    <n v="132000"/>
    <n v="132000"/>
    <n v="3.8125751436077802"/>
    <n v="3.8125681818181798"/>
    <n v="3.8623181818181802"/>
  </r>
  <r>
    <x v="2"/>
    <x v="85"/>
    <x v="2"/>
    <x v="0"/>
    <x v="2"/>
    <s v="Lomo"/>
    <s v="Lomo Vetado"/>
    <s v="1020861"/>
    <x v="83"/>
    <s v="Cerdo"/>
    <n v="66000"/>
    <n v="132000"/>
    <n v="132000"/>
    <n v="3.8125606060606101"/>
    <n v="3.8125681818181798"/>
    <n v="3.8618636363636401"/>
  </r>
  <r>
    <x v="2"/>
    <x v="86"/>
    <x v="2"/>
    <x v="0"/>
    <x v="2"/>
    <s v="Lomo"/>
    <s v="Lomo Vetado"/>
    <s v="1022985"/>
    <x v="84"/>
    <s v="Cerdo"/>
    <n v="1579"/>
    <n v="2000"/>
    <n v="2000"/>
    <n v="3.81380620645978"/>
    <n v="3.8125"/>
    <n v="3.8623181999999998"/>
  </r>
  <r>
    <x v="2"/>
    <x v="87"/>
    <x v="2"/>
    <x v="0"/>
    <x v="2"/>
    <s v="Lomo"/>
    <s v="Lomo Vetado"/>
    <s v="1023038"/>
    <x v="85"/>
    <s v="Cerdo"/>
    <n v="62412"/>
    <n v="55000"/>
    <n v="55000"/>
    <n v="4.0125456642953301"/>
    <n v="4.0125636363636401"/>
    <n v="4.0623181818181804"/>
  </r>
  <r>
    <x v="2"/>
    <x v="88"/>
    <x v="2"/>
    <x v="0"/>
    <x v="2"/>
    <s v="Menudencias"/>
    <s v="Menudencias Cogote"/>
    <s v="1030309"/>
    <x v="86"/>
    <s v="Pavo"/>
    <n v="7451"/>
    <n v="9405"/>
    <m/>
    <n v="0"/>
    <n v="0"/>
    <m/>
  </r>
  <r>
    <x v="2"/>
    <x v="92"/>
    <x v="2"/>
    <x v="0"/>
    <x v="2"/>
    <s v="Panceta"/>
    <s v="Panceta s/Cuero"/>
    <s v="1022885"/>
    <x v="90"/>
    <s v="Cerdo"/>
    <n v="425000"/>
    <n v="431000"/>
    <n v="431000"/>
    <n v="5.8125670588235296"/>
    <n v="5.8125684454756401"/>
    <n v="5.8617613373549897"/>
  </r>
  <r>
    <x v="2"/>
    <x v="93"/>
    <x v="2"/>
    <x v="0"/>
    <x v="2"/>
    <s v="Panceta"/>
    <s v="Panceta s/Cuero"/>
    <s v="1022887"/>
    <x v="91"/>
    <s v="Cerdo"/>
    <n v="319000"/>
    <n v="308000"/>
    <n v="308000"/>
    <n v="5.8125673981191204"/>
    <n v="5.8125681818181798"/>
    <n v="5.86212337662338"/>
  </r>
  <r>
    <x v="2"/>
    <x v="94"/>
    <x v="2"/>
    <x v="0"/>
    <x v="2"/>
    <s v="Panceta"/>
    <s v="Panceta s/Cuero"/>
    <s v="1022930"/>
    <x v="92"/>
    <s v="Cerdo"/>
    <n v="110000"/>
    <n v="110000"/>
    <n v="110000"/>
    <n v="6.0125636363636401"/>
    <n v="6.0125636363636401"/>
    <n v="6.0623181818181804"/>
  </r>
  <r>
    <x v="2"/>
    <x v="96"/>
    <x v="2"/>
    <x v="0"/>
    <x v="2"/>
    <s v="Panceta"/>
    <s v="Panceta s/Cuero"/>
    <s v="1023037"/>
    <x v="94"/>
    <s v="Cerdo"/>
    <n v="99000"/>
    <n v="99000"/>
    <n v="99000"/>
    <n v="6.01256565656566"/>
    <n v="6.01256565656566"/>
    <n v="6.0845404040403999"/>
  </r>
  <r>
    <x v="2"/>
    <x v="390"/>
    <x v="2"/>
    <x v="0"/>
    <x v="2"/>
    <s v="Panceta"/>
    <s v="Panceta s/Cuero"/>
    <s v="1023090"/>
    <x v="358"/>
    <s v="Cerdo"/>
    <n v="22000"/>
    <n v="22000"/>
    <n v="22000"/>
    <n v="6.1125454545454598"/>
    <n v="6.1125454545454598"/>
    <n v="6.16231818181818"/>
  </r>
  <r>
    <x v="2"/>
    <x v="442"/>
    <x v="2"/>
    <x v="0"/>
    <x v="2"/>
    <s v="Pech Desh"/>
    <s v="Pech Desh s/Piel"/>
    <s v="1030542"/>
    <x v="398"/>
    <s v="Pavo"/>
    <m/>
    <n v="44000"/>
    <n v="44000"/>
    <m/>
    <n v="9.4"/>
    <n v="9.4587595454545497"/>
  </r>
  <r>
    <x v="2"/>
    <x v="97"/>
    <x v="2"/>
    <x v="0"/>
    <x v="2"/>
    <s v="Pernil"/>
    <s v="Pernil Mano"/>
    <s v="1021045"/>
    <x v="95"/>
    <s v="Cerdo"/>
    <n v="44000"/>
    <n v="44000"/>
    <n v="44000"/>
    <n v="1.9625681818181799"/>
    <n v="1.9625681818181799"/>
    <n v="2.0123181818181801"/>
  </r>
  <r>
    <x v="2"/>
    <x v="98"/>
    <x v="2"/>
    <x v="0"/>
    <x v="2"/>
    <s v="Pernil"/>
    <s v="Pernil Mano"/>
    <s v="1021046"/>
    <x v="96"/>
    <s v="Cerdo"/>
    <n v="44000"/>
    <n v="44000"/>
    <n v="44000"/>
    <n v="1.9625681818181799"/>
    <n v="1.9625681818181799"/>
    <n v="2.0123181818181801"/>
  </r>
  <r>
    <x v="2"/>
    <x v="391"/>
    <x v="2"/>
    <x v="0"/>
    <x v="2"/>
    <s v="Pernil"/>
    <s v="Pernil Mano"/>
    <s v="1021470"/>
    <x v="359"/>
    <s v="Cerdo"/>
    <n v="22000"/>
    <n v="22000"/>
    <n v="22000"/>
    <n v="1.6125454545454501"/>
    <n v="1.6125454545454501"/>
    <n v="1.66231818181818"/>
  </r>
  <r>
    <x v="2"/>
    <x v="443"/>
    <x v="2"/>
    <x v="0"/>
    <x v="2"/>
    <s v="Plancha"/>
    <s v="Plancha c/Cuero"/>
    <s v="1023144"/>
    <x v="399"/>
    <s v="Cerdo"/>
    <n v="164"/>
    <n v="164"/>
    <m/>
    <n v="1.3902439024390201"/>
    <n v="1.3902439024390201"/>
    <m/>
  </r>
  <r>
    <x v="2"/>
    <x v="99"/>
    <x v="2"/>
    <x v="0"/>
    <x v="2"/>
    <s v="Plancha"/>
    <s v="Plancha s/Cuero"/>
    <s v="1021012"/>
    <x v="97"/>
    <s v="Cerdo"/>
    <n v="906"/>
    <n v="906"/>
    <m/>
    <n v="1.71302428256071"/>
    <n v="1.71302428256071"/>
    <m/>
  </r>
  <r>
    <x v="2"/>
    <x v="101"/>
    <x v="2"/>
    <x v="0"/>
    <x v="2"/>
    <s v="Prolijado"/>
    <s v="Prolijado Plateada"/>
    <s v="1022607"/>
    <x v="99"/>
    <s v="Cerdo"/>
    <n v="22000"/>
    <n v="22000"/>
    <n v="22000"/>
    <n v="5.1125454545454501"/>
    <n v="5.1125454545454501"/>
    <n v="5.1595909090909098"/>
  </r>
  <r>
    <x v="2"/>
    <x v="102"/>
    <x v="2"/>
    <x v="0"/>
    <x v="2"/>
    <s v="Subprod"/>
    <s v="Subprod Grasa"/>
    <s v="1023283"/>
    <x v="100"/>
    <s v="Cerdo"/>
    <n v="96000"/>
    <n v="96000"/>
    <n v="96000"/>
    <n v="0.76256250000000003"/>
    <n v="0.76256250000000003"/>
    <n v="0.88969416666666701"/>
  </r>
  <r>
    <x v="2"/>
    <x v="105"/>
    <x v="2"/>
    <x v="0"/>
    <x v="2"/>
    <s v="Trutro"/>
    <s v="Trutro Largo"/>
    <s v="1030535"/>
    <x v="103"/>
    <s v="Pavo"/>
    <n v="53419"/>
    <n v="48000"/>
    <n v="44000"/>
    <n v="2.1124319062505901"/>
    <n v="2.1123958333333301"/>
    <n v="2.31141"/>
  </r>
  <r>
    <x v="2"/>
    <x v="106"/>
    <x v="2"/>
    <x v="0"/>
    <x v="3"/>
    <s v="Cueros"/>
    <s v="Cuero Mixto"/>
    <s v="1023334"/>
    <x v="104"/>
    <s v="Cerdo"/>
    <n v="48000"/>
    <n v="96000"/>
    <n v="192000"/>
    <n v="0"/>
    <n v="0"/>
    <n v="0.65"/>
  </r>
  <r>
    <x v="2"/>
    <x v="107"/>
    <x v="2"/>
    <x v="0"/>
    <x v="3"/>
    <s v="Cueros"/>
    <s v="Cuero Mixto"/>
    <s v="1023336"/>
    <x v="104"/>
    <s v="Cerdo"/>
    <n v="0"/>
    <n v="48000"/>
    <n v="96000"/>
    <n v="0"/>
    <n v="0"/>
    <n v="0.65"/>
  </r>
  <r>
    <x v="2"/>
    <x v="108"/>
    <x v="2"/>
    <x v="0"/>
    <x v="3"/>
    <s v="Cueros"/>
    <s v="Cuero Papada"/>
    <s v="1021864"/>
    <x v="21"/>
    <s v="Cerdo"/>
    <n v="24000"/>
    <n v="24000"/>
    <n v="96000"/>
    <n v="0.53791666666666704"/>
    <n v="0.53791666666666704"/>
    <n v="0.55000000000000004"/>
  </r>
  <r>
    <x v="2"/>
    <x v="21"/>
    <x v="2"/>
    <x v="0"/>
    <x v="3"/>
    <s v="Cueros"/>
    <s v="Cuero Papada"/>
    <s v="1023329"/>
    <x v="21"/>
    <s v="Cerdo"/>
    <n v="24000"/>
    <n v="24000"/>
    <n v="48000"/>
    <n v="0.53791666666666704"/>
    <n v="0.53791666666666704"/>
    <n v="0.55000000000000004"/>
  </r>
  <r>
    <x v="2"/>
    <x v="28"/>
    <x v="2"/>
    <x v="0"/>
    <x v="3"/>
    <s v="Grasas"/>
    <s v="Grasa Forro"/>
    <s v="1022218"/>
    <x v="27"/>
    <s v="Cerdo"/>
    <n v="0"/>
    <n v="96000"/>
    <n v="96000"/>
    <n v="0"/>
    <n v="1.41789583333333"/>
    <n v="1.5249999999999999"/>
  </r>
  <r>
    <x v="2"/>
    <x v="29"/>
    <x v="2"/>
    <x v="0"/>
    <x v="3"/>
    <s v="Grasas"/>
    <s v="Grasa Forro"/>
    <s v="1022273"/>
    <x v="28"/>
    <s v="Cerdo"/>
    <n v="0"/>
    <n v="168000"/>
    <n v="168000"/>
    <n v="0"/>
    <n v="1.4178988095238101"/>
    <n v="1.4498358333333301"/>
  </r>
  <r>
    <x v="2"/>
    <x v="109"/>
    <x v="2"/>
    <x v="0"/>
    <x v="3"/>
    <s v="Grasas"/>
    <s v="Grasa Lomo Tocino"/>
    <s v="1022217"/>
    <x v="105"/>
    <s v="Cerdo"/>
    <n v="0"/>
    <n v="312000"/>
    <n v="336000"/>
    <n v="0"/>
    <n v="2.9757948717948701"/>
    <n v="1.55697869047619"/>
  </r>
  <r>
    <x v="2"/>
    <x v="113"/>
    <x v="2"/>
    <x v="0"/>
    <x v="4"/>
    <s v="Ala"/>
    <s v="Ala Centro"/>
    <s v="1011586"/>
    <x v="109"/>
    <s v="Pollo"/>
    <n v="90000"/>
    <n v="90000"/>
    <n v="72000"/>
    <n v="0"/>
    <n v="0"/>
    <n v="2.5823749999999999"/>
  </r>
  <r>
    <x v="2"/>
    <x v="114"/>
    <x v="2"/>
    <x v="0"/>
    <x v="4"/>
    <s v="Ala"/>
    <s v="Ala Centro"/>
    <s v="1012452"/>
    <x v="110"/>
    <s v="Pollo"/>
    <m/>
    <m/>
    <n v="12000"/>
    <m/>
    <m/>
    <n v="2.68333333333333"/>
  </r>
  <r>
    <x v="2"/>
    <x v="117"/>
    <x v="2"/>
    <x v="0"/>
    <x v="4"/>
    <s v="Ala"/>
    <s v="Ala Centro-Punta"/>
    <s v="1012455"/>
    <x v="113"/>
    <s v="Pollo"/>
    <n v="192000"/>
    <n v="192000"/>
    <n v="120000"/>
    <n v="2.06056770833333"/>
    <n v="2.06056770833333"/>
    <n v="2.27891666666667"/>
  </r>
  <r>
    <x v="2"/>
    <x v="119"/>
    <x v="2"/>
    <x v="0"/>
    <x v="4"/>
    <s v="Chuleta"/>
    <s v="Chuleta Cazuela"/>
    <s v="1022414"/>
    <x v="115"/>
    <s v="Cerdo"/>
    <n v="240000"/>
    <n v="240000"/>
    <n v="144000"/>
    <n v="0.76327916666666595"/>
    <n v="0.76327916666666595"/>
    <n v="0.82736111111111099"/>
  </r>
  <r>
    <x v="2"/>
    <x v="120"/>
    <x v="2"/>
    <x v="0"/>
    <x v="4"/>
    <s v="Cueros"/>
    <s v="Cuero Forro"/>
    <s v="1023034"/>
    <x v="116"/>
    <s v="Cerdo"/>
    <m/>
    <m/>
    <n v="72000"/>
    <m/>
    <m/>
    <n v="0.282402777777778"/>
  </r>
  <r>
    <x v="2"/>
    <x v="121"/>
    <x v="2"/>
    <x v="0"/>
    <x v="4"/>
    <s v="Cueros"/>
    <s v="Cuero Mixto"/>
    <s v="1022417"/>
    <x v="117"/>
    <s v="Cerdo"/>
    <n v="48000"/>
    <n v="48000"/>
    <n v="24000"/>
    <n v="0.46327083333333302"/>
    <n v="0.46327083333333302"/>
    <n v="0.48662499999999997"/>
  </r>
  <r>
    <x v="2"/>
    <x v="122"/>
    <x v="2"/>
    <x v="0"/>
    <x v="4"/>
    <s v="Cueros"/>
    <s v="Cuero Mixto"/>
    <s v="1023306"/>
    <x v="117"/>
    <s v="Cerdo"/>
    <m/>
    <m/>
    <n v="168000"/>
    <m/>
    <m/>
    <n v="0.71088690476190497"/>
  </r>
  <r>
    <x v="2"/>
    <x v="123"/>
    <x v="2"/>
    <x v="0"/>
    <x v="4"/>
    <s v="Grasas"/>
    <s v="Grasa Gordura"/>
    <s v="1022381"/>
    <x v="118"/>
    <s v="Cerdo"/>
    <n v="72000"/>
    <n v="72000"/>
    <n v="72000"/>
    <n v="0.66327777777777797"/>
    <n v="0.66327777777777797"/>
    <n v="0.67666666666666697"/>
  </r>
  <r>
    <x v="2"/>
    <x v="124"/>
    <x v="2"/>
    <x v="0"/>
    <x v="4"/>
    <s v="Grasas"/>
    <s v="Grasa Gordura"/>
    <s v="1022541"/>
    <x v="119"/>
    <s v="Cerdo"/>
    <n v="48000"/>
    <n v="48000"/>
    <n v="24000"/>
    <n v="0.66327083333333303"/>
    <n v="0.66327083333333303"/>
    <n v="0.64333333333333298"/>
  </r>
  <r>
    <x v="2"/>
    <x v="125"/>
    <x v="2"/>
    <x v="0"/>
    <x v="4"/>
    <s v="Grasas"/>
    <s v="Grasa Gordura"/>
    <s v="1022856"/>
    <x v="120"/>
    <s v="Cerdo"/>
    <n v="288000"/>
    <n v="288000"/>
    <n v="192000"/>
    <n v="0.66327777777777797"/>
    <n v="0.66327777777777797"/>
    <n v="0.63513541666666695"/>
  </r>
  <r>
    <x v="2"/>
    <x v="129"/>
    <x v="2"/>
    <x v="0"/>
    <x v="4"/>
    <s v="Huesos"/>
    <s v="Huesos Cuarto Centra"/>
    <s v="1022186"/>
    <x v="121"/>
    <s v="Cerdo"/>
    <n v="96000"/>
    <n v="96000"/>
    <n v="48000"/>
    <n v="0.71328124999999998"/>
    <n v="0.71328124999999998"/>
    <n v="0.69981249999999995"/>
  </r>
  <r>
    <x v="2"/>
    <x v="130"/>
    <x v="2"/>
    <x v="0"/>
    <x v="4"/>
    <s v="Huesos"/>
    <s v="Huesos Cuarto Centra"/>
    <s v="1022378"/>
    <x v="122"/>
    <s v="Cerdo"/>
    <n v="48000"/>
    <n v="48000"/>
    <n v="24000"/>
    <n v="1.8632708333333301"/>
    <n v="1.8632708333333301"/>
    <n v="1.7333333333333301"/>
  </r>
  <r>
    <x v="2"/>
    <x v="306"/>
    <x v="2"/>
    <x v="0"/>
    <x v="4"/>
    <s v="Huesos"/>
    <s v="Huesos Cuarto Centra"/>
    <s v="1022388"/>
    <x v="284"/>
    <s v="Cerdo"/>
    <n v="120000"/>
    <n v="120000"/>
    <m/>
    <n v="0.86327500000000001"/>
    <n v="0.86327500000000001"/>
    <m/>
  </r>
  <r>
    <x v="2"/>
    <x v="131"/>
    <x v="2"/>
    <x v="0"/>
    <x v="4"/>
    <s v="Huesos"/>
    <s v="Huesos Cuarto Delant"/>
    <s v="1022096"/>
    <x v="123"/>
    <s v="Cerdo"/>
    <n v="192000"/>
    <n v="192000"/>
    <n v="144000"/>
    <n v="1.11328125"/>
    <n v="1.11328125"/>
    <n v="1.12345360625"/>
  </r>
  <r>
    <x v="2"/>
    <x v="132"/>
    <x v="2"/>
    <x v="0"/>
    <x v="4"/>
    <s v="Huesos"/>
    <s v="Huesos Cuarto Delant"/>
    <s v="1022637"/>
    <x v="124"/>
    <s v="Cerdo"/>
    <n v="96000"/>
    <n v="96000"/>
    <n v="48000"/>
    <n v="0.86328125"/>
    <n v="0.86328125"/>
    <n v="0.98312500000000003"/>
  </r>
  <r>
    <x v="2"/>
    <x v="139"/>
    <x v="2"/>
    <x v="0"/>
    <x v="4"/>
    <s v="Patas"/>
    <s v="Patas Garras"/>
    <s v="1012448"/>
    <x v="131"/>
    <s v="Pollo"/>
    <m/>
    <m/>
    <n v="96000"/>
    <m/>
    <m/>
    <n v="4.3852500000000001"/>
  </r>
  <r>
    <x v="2"/>
    <x v="140"/>
    <x v="2"/>
    <x v="0"/>
    <x v="4"/>
    <s v="Patas"/>
    <s v="Patas Garras"/>
    <s v="1012502"/>
    <x v="132"/>
    <s v="Pollo"/>
    <m/>
    <m/>
    <n v="12000"/>
    <m/>
    <m/>
    <n v="4.3833333333333302"/>
  </r>
  <r>
    <x v="2"/>
    <x v="142"/>
    <x v="2"/>
    <x v="0"/>
    <x v="4"/>
    <s v="Patas"/>
    <s v="Patas Garras"/>
    <s v="1012504"/>
    <x v="131"/>
    <s v="Pollo"/>
    <m/>
    <m/>
    <n v="24000"/>
    <m/>
    <m/>
    <n v="4.2812083333333302"/>
  </r>
  <r>
    <x v="2"/>
    <x v="146"/>
    <x v="2"/>
    <x v="0"/>
    <x v="4"/>
    <s v="Pernil"/>
    <s v="Pernil Mano"/>
    <s v="1021731"/>
    <x v="136"/>
    <s v="Cerdo"/>
    <n v="192000"/>
    <n v="192000"/>
    <n v="120000"/>
    <n v="1.7132812500000001"/>
    <n v="1.7132812500000001"/>
    <n v="1.7851916666666701"/>
  </r>
  <r>
    <x v="2"/>
    <x v="147"/>
    <x v="2"/>
    <x v="0"/>
    <x v="4"/>
    <s v="Pernil"/>
    <s v="Pernil Mano"/>
    <s v="1022125"/>
    <x v="137"/>
    <s v="Cerdo"/>
    <m/>
    <m/>
    <n v="48000"/>
    <m/>
    <m/>
    <n v="2.5328333333333299"/>
  </r>
  <r>
    <x v="2"/>
    <x v="148"/>
    <x v="2"/>
    <x v="0"/>
    <x v="4"/>
    <s v="Pernil"/>
    <s v="Pernil Mano"/>
    <s v="1022291"/>
    <x v="138"/>
    <s v="Cerdo"/>
    <n v="36000"/>
    <n v="36000"/>
    <n v="24000"/>
    <n v="1.56327777777778"/>
    <n v="1.56327777777778"/>
    <n v="1.6807083333333299"/>
  </r>
  <r>
    <x v="2"/>
    <x v="149"/>
    <x v="2"/>
    <x v="0"/>
    <x v="4"/>
    <s v="Pernil"/>
    <s v="Pernil Pierna"/>
    <s v="1022183"/>
    <x v="139"/>
    <s v="Cerdo"/>
    <n v="200000"/>
    <n v="200000"/>
    <n v="408000"/>
    <n v="1.51328"/>
    <n v="1.51328"/>
    <n v="104.470348856127"/>
  </r>
  <r>
    <x v="2"/>
    <x v="323"/>
    <x v="2"/>
    <x v="0"/>
    <x v="4"/>
    <s v="Pierna"/>
    <s v="Pierna Pulpa"/>
    <s v="1021733"/>
    <x v="299"/>
    <s v="Cerdo"/>
    <n v="96000"/>
    <n v="96000"/>
    <n v="96000"/>
    <n v="1.81328125"/>
    <n v="1.81328125"/>
    <n v="1.81577083333333"/>
  </r>
  <r>
    <x v="2"/>
    <x v="444"/>
    <x v="2"/>
    <x v="0"/>
    <x v="4"/>
    <s v="Recortes"/>
    <s v="Recortes No Magro"/>
    <s v="1023035"/>
    <x v="400"/>
    <s v="Cerdo"/>
    <n v="48000"/>
    <n v="24000"/>
    <n v="24000"/>
    <n v="0.86327083333333299"/>
    <n v="0.86329166666666701"/>
    <n v="0.92500000000000004"/>
  </r>
  <r>
    <x v="2"/>
    <x v="325"/>
    <x v="2"/>
    <x v="0"/>
    <x v="4"/>
    <s v="Recortes"/>
    <s v="Recortes No Magro"/>
    <s v="1023093"/>
    <x v="301"/>
    <s v="Cerdo"/>
    <m/>
    <m/>
    <n v="12000"/>
    <m/>
    <m/>
    <n v="3.4893333333333301"/>
  </r>
  <r>
    <x v="2"/>
    <x v="151"/>
    <x v="2"/>
    <x v="0"/>
    <x v="4"/>
    <s v="Subprod"/>
    <s v="Subprod Patas-Manos"/>
    <s v="1021735"/>
    <x v="141"/>
    <s v="Cerdo"/>
    <n v="120000"/>
    <n v="120000"/>
    <n v="96000"/>
    <n v="3.9632749999999999"/>
    <n v="3.9632749999999999"/>
    <n v="4.19523958333333"/>
  </r>
  <r>
    <x v="2"/>
    <x v="152"/>
    <x v="2"/>
    <x v="0"/>
    <x v="4"/>
    <s v="Subprod"/>
    <s v="Subprod Patas-Manos"/>
    <s v="1021738"/>
    <x v="142"/>
    <s v="Cerdo"/>
    <m/>
    <m/>
    <n v="24000"/>
    <m/>
    <m/>
    <n v="3.8833333333333302"/>
  </r>
  <r>
    <x v="2"/>
    <x v="153"/>
    <x v="2"/>
    <x v="0"/>
    <x v="4"/>
    <s v="Subprod"/>
    <s v="Subprod Patas-Manos"/>
    <s v="1022748"/>
    <x v="143"/>
    <s v="Cerdo"/>
    <m/>
    <m/>
    <n v="84000"/>
    <m/>
    <m/>
    <n v="4.74079761904762"/>
  </r>
  <r>
    <x v="2"/>
    <x v="385"/>
    <x v="2"/>
    <x v="0"/>
    <x v="4"/>
    <s v="Subprod"/>
    <s v="Subprod Tripa"/>
    <s v="1022418"/>
    <x v="63"/>
    <s v="Cerdo"/>
    <n v="11340"/>
    <n v="0"/>
    <m/>
    <n v="1.3633156966490301"/>
    <n v="0"/>
    <m/>
  </r>
  <r>
    <x v="2"/>
    <x v="155"/>
    <x v="2"/>
    <x v="0"/>
    <x v="5"/>
    <s v="Filete"/>
    <s v="Filete c/Cabeza"/>
    <s v="1020636"/>
    <x v="145"/>
    <s v="Cerdo"/>
    <n v="12000"/>
    <n v="12000"/>
    <n v="12000"/>
    <n v="4.7300000000000004"/>
    <n v="4.7300000000000004"/>
    <n v="4.6671333416666698"/>
  </r>
  <r>
    <x v="2"/>
    <x v="156"/>
    <x v="2"/>
    <x v="0"/>
    <x v="5"/>
    <s v="Filete"/>
    <s v="Filete c/Cabeza"/>
    <s v="1020704"/>
    <x v="146"/>
    <s v="Cerdo"/>
    <n v="500"/>
    <n v="500"/>
    <n v="500"/>
    <n v="5.0739999999999998"/>
    <n v="5.0739999999999998"/>
    <n v="5.0301786000000002"/>
  </r>
  <r>
    <x v="2"/>
    <x v="157"/>
    <x v="2"/>
    <x v="0"/>
    <x v="5"/>
    <s v="Filete"/>
    <s v="Filete c/Cabeza"/>
    <s v="1021609"/>
    <x v="147"/>
    <s v="Cerdo"/>
    <n v="8000"/>
    <n v="8000"/>
    <n v="8000"/>
    <n v="4.7300000000000004"/>
    <n v="4.7300000000000004"/>
    <n v="4.8123950000000004"/>
  </r>
  <r>
    <x v="2"/>
    <x v="159"/>
    <x v="2"/>
    <x v="0"/>
    <x v="5"/>
    <s v="Huesos"/>
    <s v="Huesos Cuarto Centra"/>
    <s v="1022869"/>
    <x v="149"/>
    <s v="Cerdo"/>
    <n v="800"/>
    <n v="800"/>
    <n v="800"/>
    <n v="2.8374999999999999"/>
    <n v="2.8374999999999999"/>
    <n v="2.6445150000000002"/>
  </r>
  <r>
    <x v="2"/>
    <x v="160"/>
    <x v="2"/>
    <x v="0"/>
    <x v="5"/>
    <s v="Lomo"/>
    <s v="Lomo CC Loin"/>
    <s v="1022313"/>
    <x v="150"/>
    <s v="Cerdo"/>
    <n v="10000"/>
    <n v="10000"/>
    <n v="10000"/>
    <n v="4.3"/>
    <n v="4.3"/>
    <n v="4.2324684299999999"/>
  </r>
  <r>
    <x v="2"/>
    <x v="161"/>
    <x v="2"/>
    <x v="0"/>
    <x v="5"/>
    <s v="Lomo"/>
    <s v="Lomo CC Loin"/>
    <s v="1022326"/>
    <x v="151"/>
    <s v="Cerdo"/>
    <n v="35000"/>
    <n v="35000"/>
    <n v="35000"/>
    <n v="3.44"/>
    <n v="3.44"/>
    <n v="3.3699316428571402"/>
  </r>
  <r>
    <x v="2"/>
    <x v="162"/>
    <x v="2"/>
    <x v="0"/>
    <x v="5"/>
    <s v="Lomo"/>
    <s v="Lomo CC Loin"/>
    <s v="1022587"/>
    <x v="152"/>
    <s v="Cerdo"/>
    <n v="6000"/>
    <n v="6000"/>
    <n v="6000"/>
    <n v="4.3"/>
    <n v="4.3"/>
    <n v="4.0072179666666701"/>
  </r>
  <r>
    <x v="2"/>
    <x v="163"/>
    <x v="2"/>
    <x v="0"/>
    <x v="5"/>
    <s v="Lomo"/>
    <s v="Lomo CC Loin"/>
    <s v="1022664"/>
    <x v="153"/>
    <s v="Cerdo"/>
    <n v="20000"/>
    <n v="20000"/>
    <n v="20000"/>
    <n v="3.44"/>
    <n v="3.44"/>
    <n v="3.37216103"/>
  </r>
  <r>
    <x v="2"/>
    <x v="164"/>
    <x v="2"/>
    <x v="0"/>
    <x v="5"/>
    <s v="Lomo"/>
    <s v="Lomo CC Loin"/>
    <s v="1023301"/>
    <x v="154"/>
    <s v="Cerdo"/>
    <n v="23500"/>
    <n v="23500"/>
    <n v="23500"/>
    <n v="4.1710212765957397"/>
    <n v="4.1710212765957397"/>
    <n v="4.2436687191489399"/>
  </r>
  <r>
    <x v="2"/>
    <x v="165"/>
    <x v="2"/>
    <x v="0"/>
    <x v="5"/>
    <s v="Lomo"/>
    <s v="Lomo Centro"/>
    <s v="1020105"/>
    <x v="155"/>
    <s v="Cerdo"/>
    <n v="35000"/>
    <n v="35000"/>
    <n v="35000"/>
    <n v="4.2569999999999997"/>
    <n v="4.2569999999999997"/>
    <n v="4.2658382057142896"/>
  </r>
  <r>
    <x v="2"/>
    <x v="167"/>
    <x v="2"/>
    <x v="0"/>
    <x v="5"/>
    <s v="Lomo"/>
    <s v="Lomo Centro"/>
    <s v="1022472"/>
    <x v="157"/>
    <s v="Cerdo"/>
    <n v="5000"/>
    <n v="5000"/>
    <n v="5000"/>
    <n v="4.343"/>
    <n v="4.343"/>
    <n v="4.2673138000000002"/>
  </r>
  <r>
    <x v="2"/>
    <x v="394"/>
    <x v="2"/>
    <x v="0"/>
    <x v="5"/>
    <s v="Lomo"/>
    <s v="Lomo Centro"/>
    <s v="1023349"/>
    <x v="362"/>
    <s v="Cerdo"/>
    <m/>
    <m/>
    <n v="5000"/>
    <m/>
    <m/>
    <n v="4.2754028999999996"/>
  </r>
  <r>
    <x v="2"/>
    <x v="168"/>
    <x v="2"/>
    <x v="0"/>
    <x v="5"/>
    <s v="Lomo"/>
    <s v="Lomo MM Loin"/>
    <s v="1020110"/>
    <x v="158"/>
    <s v="Cerdo"/>
    <n v="363000"/>
    <n v="363000"/>
    <n v="363000"/>
    <n v="3.7667988980716198"/>
    <n v="3.7667988980716198"/>
    <n v="3.6585976192837499"/>
  </r>
  <r>
    <x v="2"/>
    <x v="169"/>
    <x v="2"/>
    <x v="0"/>
    <x v="5"/>
    <s v="Lomo"/>
    <s v="Lomo MM Loin"/>
    <s v="1020589"/>
    <x v="159"/>
    <s v="Cerdo"/>
    <n v="80000"/>
    <n v="80000"/>
    <n v="80000"/>
    <n v="4.1710000000000003"/>
    <n v="4.1710000000000003"/>
    <n v="4.1461327875"/>
  </r>
  <r>
    <x v="2"/>
    <x v="170"/>
    <x v="2"/>
    <x v="0"/>
    <x v="5"/>
    <s v="Lomo"/>
    <s v="Lomo MM Loin"/>
    <s v="1020681"/>
    <x v="160"/>
    <s v="Cerdo"/>
    <n v="15000"/>
    <n v="15000"/>
    <n v="20000"/>
    <n v="4.2140000000000004"/>
    <n v="4.2140000000000004"/>
    <n v="4.1940140650000002"/>
  </r>
  <r>
    <x v="2"/>
    <x v="171"/>
    <x v="2"/>
    <x v="0"/>
    <x v="5"/>
    <s v="Lomo"/>
    <s v="Lomo MM Loin"/>
    <s v="1021603"/>
    <x v="161"/>
    <s v="Cerdo"/>
    <n v="5000"/>
    <n v="5000"/>
    <n v="5000"/>
    <n v="4.2569999999999997"/>
    <n v="4.2569999999999997"/>
    <n v="4.33078216"/>
  </r>
  <r>
    <x v="2"/>
    <x v="172"/>
    <x v="2"/>
    <x v="0"/>
    <x v="5"/>
    <s v="Lomo"/>
    <s v="Lomo MM Loin"/>
    <s v="1022370"/>
    <x v="162"/>
    <s v="Cerdo"/>
    <n v="15000"/>
    <n v="15000"/>
    <n v="15000"/>
    <n v="3.956"/>
    <n v="3.956"/>
    <n v="3.8765478199999999"/>
  </r>
  <r>
    <x v="2"/>
    <x v="173"/>
    <x v="2"/>
    <x v="0"/>
    <x v="5"/>
    <s v="Lomo"/>
    <s v="Lomo MM Loin"/>
    <s v="1022919"/>
    <x v="163"/>
    <s v="Cerdo"/>
    <n v="24000"/>
    <n v="24000"/>
    <n v="24000"/>
    <n v="4.1710000000000003"/>
    <n v="4.1710000000000003"/>
    <n v="3.9013855166666702"/>
  </r>
  <r>
    <x v="2"/>
    <x v="174"/>
    <x v="2"/>
    <x v="0"/>
    <x v="5"/>
    <s v="Lomo"/>
    <s v="Lomo Vetado"/>
    <s v="1020592"/>
    <x v="164"/>
    <s v="Cerdo"/>
    <n v="200000"/>
    <n v="205000"/>
    <n v="188100"/>
    <n v="0"/>
    <n v="0"/>
    <n v="3.7752745449229099"/>
  </r>
  <r>
    <x v="2"/>
    <x v="175"/>
    <x v="2"/>
    <x v="0"/>
    <x v="5"/>
    <s v="Lomo"/>
    <s v="Lomo Vetado"/>
    <s v="1020620"/>
    <x v="165"/>
    <s v="Cerdo"/>
    <n v="20000"/>
    <n v="20000"/>
    <n v="20000"/>
    <n v="3.87"/>
    <n v="3.87"/>
    <n v="3.7422287349999999"/>
  </r>
  <r>
    <x v="2"/>
    <x v="176"/>
    <x v="2"/>
    <x v="0"/>
    <x v="5"/>
    <s v="Lomo"/>
    <s v="Lomo Vetado"/>
    <s v="1020758"/>
    <x v="166"/>
    <s v="Cerdo"/>
    <n v="6000"/>
    <n v="6000"/>
    <n v="6000"/>
    <n v="4.1280000000000001"/>
    <n v="4.1280000000000001"/>
    <n v="3.9692614000000002"/>
  </r>
  <r>
    <x v="2"/>
    <x v="177"/>
    <x v="2"/>
    <x v="0"/>
    <x v="5"/>
    <s v="Lomo"/>
    <s v="Lomo Vetado"/>
    <s v="1022499"/>
    <x v="167"/>
    <s v="Cerdo"/>
    <n v="10000"/>
    <n v="10000"/>
    <n v="10000"/>
    <n v="4.3860000000000001"/>
    <n v="4.3860000000000001"/>
    <n v="4.4274780600000003"/>
  </r>
  <r>
    <x v="2"/>
    <x v="178"/>
    <x v="2"/>
    <x v="0"/>
    <x v="5"/>
    <s v="Lomo"/>
    <s v="Lomo Vetado"/>
    <s v="1022600"/>
    <x v="168"/>
    <s v="Cerdo"/>
    <n v="13000"/>
    <n v="13000"/>
    <n v="13000"/>
    <n v="4.0419999999999998"/>
    <n v="4.0419999999999998"/>
    <n v="3.96854343076923"/>
  </r>
  <r>
    <x v="2"/>
    <x v="179"/>
    <x v="2"/>
    <x v="0"/>
    <x v="5"/>
    <s v="Lomo"/>
    <s v="Lomo Vetado"/>
    <s v="1023051"/>
    <x v="169"/>
    <s v="Cerdo"/>
    <m/>
    <m/>
    <n v="3000"/>
    <m/>
    <m/>
    <n v="3.9375272333333302"/>
  </r>
  <r>
    <x v="2"/>
    <x v="180"/>
    <x v="2"/>
    <x v="0"/>
    <x v="5"/>
    <s v="Lomo"/>
    <s v="Lomo Vetado"/>
    <s v="1023055"/>
    <x v="170"/>
    <s v="Cerdo"/>
    <n v="5000"/>
    <n v="5000"/>
    <n v="5000"/>
    <n v="3.87"/>
    <n v="3.87"/>
    <n v="3.6064961800000002"/>
  </r>
  <r>
    <x v="2"/>
    <x v="181"/>
    <x v="2"/>
    <x v="0"/>
    <x v="5"/>
    <s v="Lomo"/>
    <s v="Lomo Vetado"/>
    <s v="1023163"/>
    <x v="171"/>
    <s v="Cerdo"/>
    <n v="5000"/>
    <n v="5000"/>
    <n v="5000"/>
    <n v="3.87"/>
    <n v="3.87"/>
    <n v="3.8367245400000001"/>
  </r>
  <r>
    <x v="2"/>
    <x v="395"/>
    <x v="2"/>
    <x v="0"/>
    <x v="5"/>
    <s v="Lomo"/>
    <s v="Lomo Vetado"/>
    <s v="1023350"/>
    <x v="363"/>
    <s v="Cerdo"/>
    <n v="45000"/>
    <n v="50000"/>
    <n v="50000"/>
    <n v="4.5"/>
    <n v="4.5"/>
    <n v="3.7478685879999998"/>
  </r>
  <r>
    <x v="2"/>
    <x v="182"/>
    <x v="2"/>
    <x v="0"/>
    <x v="5"/>
    <s v="Paleta"/>
    <s v="Paleta Pulpa"/>
    <s v="1020326"/>
    <x v="172"/>
    <s v="Cerdo"/>
    <n v="288000"/>
    <n v="288000"/>
    <n v="288000"/>
    <n v="2.4940000000000002"/>
    <n v="2.4940000000000002"/>
    <n v="2.43907244895833"/>
  </r>
  <r>
    <x v="2"/>
    <x v="183"/>
    <x v="2"/>
    <x v="0"/>
    <x v="5"/>
    <s v="Panceta"/>
    <s v="Panceta c/Cuero"/>
    <s v="1020715"/>
    <x v="173"/>
    <s v="Cerdo"/>
    <n v="2000"/>
    <n v="2000"/>
    <n v="2000"/>
    <n v="4.601"/>
    <n v="4.601"/>
    <n v="4.5610105000000001"/>
  </r>
  <r>
    <x v="2"/>
    <x v="184"/>
    <x v="2"/>
    <x v="0"/>
    <x v="5"/>
    <s v="Panceta"/>
    <s v="Panceta c/Cuero"/>
    <s v="1020914"/>
    <x v="174"/>
    <s v="Cerdo"/>
    <n v="7000"/>
    <n v="7000"/>
    <n v="7000"/>
    <n v="5.7190000000000003"/>
    <n v="5.7190000000000003"/>
    <n v="5.5640655571428601"/>
  </r>
  <r>
    <x v="2"/>
    <x v="185"/>
    <x v="2"/>
    <x v="0"/>
    <x v="5"/>
    <s v="Panceta"/>
    <s v="Panceta s/Cuero"/>
    <s v="1020637"/>
    <x v="175"/>
    <s v="Cerdo"/>
    <n v="197000"/>
    <n v="197000"/>
    <n v="187000"/>
    <n v="4.9621979695431504"/>
    <n v="4.9621979695431504"/>
    <n v="4.8277856812834203"/>
  </r>
  <r>
    <x v="2"/>
    <x v="186"/>
    <x v="2"/>
    <x v="0"/>
    <x v="5"/>
    <s v="Panceta"/>
    <s v="Panceta s/Cuero"/>
    <s v="1020731"/>
    <x v="176"/>
    <s v="Cerdo"/>
    <n v="10000"/>
    <n v="10000"/>
    <n v="10000"/>
    <n v="5.117"/>
    <n v="5.117"/>
    <n v="5.0514591400000004"/>
  </r>
  <r>
    <x v="2"/>
    <x v="187"/>
    <x v="2"/>
    <x v="0"/>
    <x v="5"/>
    <s v="Panceta"/>
    <s v="Panceta s/Cuero"/>
    <s v="1020802"/>
    <x v="177"/>
    <s v="Cerdo"/>
    <n v="72500"/>
    <n v="72500"/>
    <n v="72500"/>
    <n v="4.6440000000000001"/>
    <n v="4.6440000000000001"/>
    <n v="4.5147843241379304"/>
  </r>
  <r>
    <x v="2"/>
    <x v="188"/>
    <x v="2"/>
    <x v="0"/>
    <x v="5"/>
    <s v="Panceta"/>
    <s v="Panceta s/Cuero"/>
    <s v="1021533"/>
    <x v="178"/>
    <s v="Cerdo"/>
    <n v="15000"/>
    <n v="15000"/>
    <n v="15000"/>
    <n v="5.16"/>
    <n v="5.16"/>
    <n v="4.8952772066666697"/>
  </r>
  <r>
    <x v="2"/>
    <x v="189"/>
    <x v="2"/>
    <x v="0"/>
    <x v="5"/>
    <s v="Panceta"/>
    <s v="Panceta s/Cuero"/>
    <s v="1022371"/>
    <x v="179"/>
    <s v="Cerdo"/>
    <n v="19000"/>
    <n v="19000"/>
    <n v="18000"/>
    <n v="4.6440000000000001"/>
    <n v="4.6440000000000001"/>
    <n v="4.4585485222222196"/>
  </r>
  <r>
    <x v="2"/>
    <x v="190"/>
    <x v="2"/>
    <x v="0"/>
    <x v="5"/>
    <s v="Panceta"/>
    <s v="Panceta s/Cuero"/>
    <s v="1022901"/>
    <x v="180"/>
    <s v="Cerdo"/>
    <n v="10000"/>
    <n v="10000"/>
    <n v="10000"/>
    <n v="4.9535999999999998"/>
    <n v="4.9535999999999998"/>
    <n v="4.7713272399999997"/>
  </r>
  <r>
    <x v="2"/>
    <x v="191"/>
    <x v="2"/>
    <x v="0"/>
    <x v="5"/>
    <s v="Panceta"/>
    <s v="Panceta s/Cuero"/>
    <s v="1022990"/>
    <x v="181"/>
    <s v="Cerdo"/>
    <n v="25000"/>
    <n v="25000"/>
    <m/>
    <n v="4.9535999999999998"/>
    <n v="4.9535999999999998"/>
    <m/>
  </r>
  <r>
    <x v="2"/>
    <x v="192"/>
    <x v="2"/>
    <x v="0"/>
    <x v="5"/>
    <s v="Panceta"/>
    <s v="Panceta s/Cuero"/>
    <s v="1023194"/>
    <x v="182"/>
    <s v="Cerdo"/>
    <n v="6000"/>
    <n v="6000"/>
    <n v="6000"/>
    <n v="3.2250000000000001"/>
    <n v="3.2250000000000001"/>
    <n v="3.1609731999999999"/>
  </r>
  <r>
    <x v="2"/>
    <x v="396"/>
    <x v="2"/>
    <x v="0"/>
    <x v="5"/>
    <s v="Panceta"/>
    <s v="Panceta s/Cuero"/>
    <s v="1023351"/>
    <x v="364"/>
    <s v="Cerdo"/>
    <n v="5000"/>
    <n v="5000"/>
    <n v="5000"/>
    <n v="5.74"/>
    <n v="5.74"/>
    <n v="4.7152719400000001"/>
  </r>
  <r>
    <x v="2"/>
    <x v="397"/>
    <x v="2"/>
    <x v="0"/>
    <x v="5"/>
    <s v="Panceta"/>
    <s v="Panceta s/Cuero"/>
    <s v="1023352"/>
    <x v="365"/>
    <s v="Cerdo"/>
    <n v="55000"/>
    <n v="70000"/>
    <n v="95000"/>
    <n v="5.84"/>
    <n v="5.84"/>
    <n v="4.8076563578947402"/>
  </r>
  <r>
    <x v="2"/>
    <x v="193"/>
    <x v="2"/>
    <x v="0"/>
    <x v="5"/>
    <s v="Pierna"/>
    <s v="Pierna Pulpa Fina"/>
    <s v="1020284"/>
    <x v="183"/>
    <s v="Cerdo"/>
    <n v="7000"/>
    <n v="7000"/>
    <n v="7000"/>
    <n v="4.03342857142857"/>
    <n v="4.03342857142857"/>
    <n v="3.99797328571429"/>
  </r>
  <r>
    <x v="2"/>
    <x v="194"/>
    <x v="2"/>
    <x v="0"/>
    <x v="5"/>
    <s v="Pierna"/>
    <s v="Pierna Pulpa Fina"/>
    <s v="1020662"/>
    <x v="184"/>
    <s v="Cerdo"/>
    <n v="10000"/>
    <n v="10000"/>
    <n v="10000"/>
    <n v="4.0763999999999996"/>
    <n v="4.0763999999999996"/>
    <n v="4.0937091600000004"/>
  </r>
  <r>
    <x v="2"/>
    <x v="195"/>
    <x v="2"/>
    <x v="0"/>
    <x v="5"/>
    <s v="Pierna"/>
    <s v="Pierna Pulpa Fina"/>
    <s v="1020664"/>
    <x v="185"/>
    <s v="Cerdo"/>
    <n v="3000"/>
    <n v="3000"/>
    <n v="3000"/>
    <n v="4.0763333333333298"/>
    <n v="4.0763333333333298"/>
    <n v="4.1465994666666699"/>
  </r>
  <r>
    <x v="2"/>
    <x v="196"/>
    <x v="2"/>
    <x v="0"/>
    <x v="5"/>
    <s v="Pierna"/>
    <s v="Pierna Pulpa Fina"/>
    <s v="1020665"/>
    <x v="186"/>
    <s v="Cerdo"/>
    <n v="7000"/>
    <n v="7000"/>
    <n v="7000"/>
    <n v="4.03342857142857"/>
    <n v="4.03342857142857"/>
    <n v="3.99797328571429"/>
  </r>
  <r>
    <x v="2"/>
    <x v="197"/>
    <x v="2"/>
    <x v="0"/>
    <x v="5"/>
    <s v="Pierna"/>
    <s v="Pierna Pulpa Fina"/>
    <s v="1020990"/>
    <x v="187"/>
    <s v="Cerdo"/>
    <n v="9000"/>
    <n v="9000"/>
    <n v="9000"/>
    <n v="4.0334444444444397"/>
    <n v="4.0334444444444397"/>
    <n v="4.0097069222222199"/>
  </r>
  <r>
    <x v="2"/>
    <x v="198"/>
    <x v="2"/>
    <x v="0"/>
    <x v="5"/>
    <s v="Pierna"/>
    <s v="Pierna Pulpa Fina"/>
    <s v="1020991"/>
    <x v="188"/>
    <s v="Cerdo"/>
    <n v="10000"/>
    <n v="10000"/>
    <n v="10000"/>
    <n v="4.0334000000000003"/>
    <n v="4.0334000000000003"/>
    <n v="4.0014933700000004"/>
  </r>
  <r>
    <x v="2"/>
    <x v="199"/>
    <x v="2"/>
    <x v="0"/>
    <x v="5"/>
    <s v="Plancha"/>
    <s v="Plancha s/Cuero"/>
    <s v="1022987"/>
    <x v="189"/>
    <s v="Cerdo"/>
    <n v="24000"/>
    <n v="48000"/>
    <n v="48000"/>
    <n v="1.333"/>
    <n v="1.333"/>
    <n v="1.3142199479166701"/>
  </r>
  <r>
    <x v="2"/>
    <x v="200"/>
    <x v="2"/>
    <x v="0"/>
    <x v="5"/>
    <s v="Prolijado"/>
    <s v="Prolijado Malaya"/>
    <s v="1020774"/>
    <x v="190"/>
    <s v="Cerdo"/>
    <n v="12000"/>
    <n v="12000"/>
    <n v="12000"/>
    <n v="6.02"/>
    <n v="6.02"/>
    <n v="5.8844715083333297"/>
  </r>
  <r>
    <x v="2"/>
    <x v="445"/>
    <x v="2"/>
    <x v="0"/>
    <x v="5"/>
    <s v="Prolijado"/>
    <s v="Prolijado Malaya"/>
    <s v="1022282"/>
    <x v="401"/>
    <s v="Cerdo"/>
    <n v="0"/>
    <n v="0"/>
    <n v="160"/>
    <n v="0"/>
    <n v="0"/>
    <n v="5.9672700000000001"/>
  </r>
  <r>
    <x v="2"/>
    <x v="201"/>
    <x v="2"/>
    <x v="0"/>
    <x v="5"/>
    <s v="Subprod"/>
    <s v="Subprod Tripa"/>
    <s v="1020810"/>
    <x v="191"/>
    <s v="Cerdo"/>
    <n v="4000"/>
    <n v="4000"/>
    <n v="4000"/>
    <n v="3.44"/>
    <n v="3.44"/>
    <n v="3.2057744000000001"/>
  </r>
  <r>
    <x v="2"/>
    <x v="202"/>
    <x v="2"/>
    <x v="0"/>
    <x v="5"/>
    <s v="Subprod"/>
    <s v="Subprod Visceras"/>
    <s v="1021136"/>
    <x v="192"/>
    <s v="Cerdo"/>
    <n v="6000"/>
    <n v="6000"/>
    <n v="6000"/>
    <n v="2.8809999999999998"/>
    <n v="2.8809999999999998"/>
    <n v="2.80629705"/>
  </r>
  <r>
    <x v="2"/>
    <x v="2"/>
    <x v="2"/>
    <x v="1"/>
    <x v="0"/>
    <s v="Menudencias"/>
    <s v="Menudencias Contre"/>
    <s v="1012207"/>
    <x v="2"/>
    <s v="Pollo"/>
    <n v="19476"/>
    <n v="19476"/>
    <m/>
    <n v="0"/>
    <n v="0"/>
    <m/>
  </r>
  <r>
    <x v="2"/>
    <x v="203"/>
    <x v="2"/>
    <x v="1"/>
    <x v="6"/>
    <s v="Ala"/>
    <s v="Ala Centro"/>
    <s v="1012161"/>
    <x v="193"/>
    <s v="Pollo"/>
    <n v="65670"/>
    <n v="65670"/>
    <n v="64410.495999999999"/>
    <n v="6.2880615197198102"/>
    <n v="6.2880615197198102"/>
    <n v="6.1056510168777498"/>
  </r>
  <r>
    <x v="2"/>
    <x v="204"/>
    <x v="2"/>
    <x v="1"/>
    <x v="6"/>
    <s v="Ala"/>
    <s v="Ala Centro"/>
    <s v="1012164"/>
    <x v="194"/>
    <s v="Pollo"/>
    <n v="39917"/>
    <n v="39917"/>
    <n v="38101.728000000003"/>
    <n v="6.2820853270536396"/>
    <n v="6.2820853270536396"/>
    <n v="5.9185767663870799"/>
  </r>
  <r>
    <x v="2"/>
    <x v="205"/>
    <x v="2"/>
    <x v="1"/>
    <x v="6"/>
    <s v="Ala"/>
    <s v="Ala Trutro"/>
    <s v="1012157"/>
    <x v="195"/>
    <s v="Pollo"/>
    <n v="59875"/>
    <n v="59875"/>
    <n v="57153.04"/>
    <n v="4.7908141962421702"/>
    <n v="4.7908141962421702"/>
    <n v="4.9247492171895004"/>
  </r>
  <r>
    <x v="2"/>
    <x v="399"/>
    <x v="2"/>
    <x v="1"/>
    <x v="6"/>
    <s v="Ala"/>
    <s v="Ala Trutro"/>
    <s v="1012166"/>
    <x v="367"/>
    <s v="Pollo"/>
    <n v="19958"/>
    <n v="19958"/>
    <n v="19050.88"/>
    <n v="4.78444733941277"/>
    <n v="4.78444733941277"/>
    <n v="4.7867420402627099"/>
  </r>
  <r>
    <x v="2"/>
    <x v="206"/>
    <x v="2"/>
    <x v="1"/>
    <x v="6"/>
    <s v="Ala"/>
    <s v="Ala Trutro-Centro"/>
    <s v="1012148"/>
    <x v="196"/>
    <s v="Pollo"/>
    <n v="88274"/>
    <n v="88274"/>
    <n v="89884.650999999998"/>
    <n v="5.3407005460271399"/>
    <n v="5.3407005460271399"/>
    <n v="4.51394503495374"/>
  </r>
  <r>
    <x v="2"/>
    <x v="207"/>
    <x v="2"/>
    <x v="1"/>
    <x v="6"/>
    <s v="Ala"/>
    <s v="Ala Trutro-Centro"/>
    <s v="1012159"/>
    <x v="197"/>
    <s v="Pollo"/>
    <n v="329085"/>
    <n v="329085"/>
    <n v="335659.74400000001"/>
    <n v="5.15667988513606"/>
    <n v="5.15667988513606"/>
    <n v="4.7840154558420904"/>
  </r>
  <r>
    <x v="2"/>
    <x v="208"/>
    <x v="2"/>
    <x v="1"/>
    <x v="6"/>
    <s v="Ala"/>
    <s v="Ala Trutro-Centro"/>
    <s v="1012165"/>
    <x v="198"/>
    <s v="Pollo"/>
    <n v="1021770"/>
    <n v="572000"/>
    <n v="676764.54399999999"/>
    <n v="4.7249106941875398"/>
    <n v="4.7249125874125903"/>
    <n v="4.6212574878922696"/>
  </r>
  <r>
    <x v="2"/>
    <x v="209"/>
    <x v="2"/>
    <x v="1"/>
    <x v="6"/>
    <s v="Ala"/>
    <s v="Ala Trutro-Centro"/>
    <s v="1012401"/>
    <x v="199"/>
    <s v="Pollo"/>
    <n v="18144"/>
    <n v="18144"/>
    <n v="18441.286"/>
    <n v="5.4727182539682504"/>
    <n v="5.4727182539682504"/>
    <n v="4.49373922187422"/>
  </r>
  <r>
    <x v="2"/>
    <x v="210"/>
    <x v="2"/>
    <x v="1"/>
    <x v="6"/>
    <s v="Ala"/>
    <s v="Ala Trutro-Centro"/>
    <s v="1012483"/>
    <x v="200"/>
    <s v="Pollo"/>
    <n v="272158"/>
    <n v="624000"/>
    <n v="620695.29299999995"/>
    <n v="5.4210164683749902"/>
    <n v="5.4210144230769197"/>
    <n v="5.44191407828189"/>
  </r>
  <r>
    <x v="2"/>
    <x v="211"/>
    <x v="2"/>
    <x v="1"/>
    <x v="6"/>
    <s v="Ala"/>
    <s v="Ala Centro Punta"/>
    <s v="1030239"/>
    <x v="201"/>
    <s v="Pavo"/>
    <n v="21907"/>
    <n v="17451"/>
    <n v="23995.017"/>
    <n v="2.7022412927374799"/>
    <n v="2.7023666265543498"/>
    <n v="2.5305673673829898"/>
  </r>
  <r>
    <x v="2"/>
    <x v="212"/>
    <x v="2"/>
    <x v="1"/>
    <x v="6"/>
    <s v="Chuleta"/>
    <s v="Chuleta Huesos"/>
    <s v="1020828"/>
    <x v="13"/>
    <s v="Cerdo"/>
    <n v="48000"/>
    <n v="48000"/>
    <n v="46926.565999999999"/>
    <n v="7.2761874999999998"/>
    <n v="7.2761874999999998"/>
    <n v="7.5931894334650396"/>
  </r>
  <r>
    <x v="2"/>
    <x v="213"/>
    <x v="2"/>
    <x v="1"/>
    <x v="6"/>
    <s v="Chuleta"/>
    <s v="Chuleta Huesos"/>
    <s v="1022883"/>
    <x v="202"/>
    <s v="Cerdo"/>
    <n v="24000"/>
    <n v="24000"/>
    <n v="24000"/>
    <n v="7.0442916666666697"/>
    <n v="7.0442916666666697"/>
    <n v="6.9719831083333297"/>
  </r>
  <r>
    <x v="2"/>
    <x v="214"/>
    <x v="2"/>
    <x v="1"/>
    <x v="6"/>
    <s v="Empanizado"/>
    <s v="Empanizados Croqueta"/>
    <s v="1100573"/>
    <x v="203"/>
    <s v="Elaborado"/>
    <m/>
    <m/>
    <n v="2461.2800000000002"/>
    <m/>
    <m/>
    <n v="2.5148108707664298"/>
  </r>
  <r>
    <x v="2"/>
    <x v="216"/>
    <x v="2"/>
    <x v="1"/>
    <x v="6"/>
    <s v="Empanizado"/>
    <s v="Empanizados Nuggets"/>
    <s v="1100570"/>
    <x v="205"/>
    <s v="Elaborado"/>
    <m/>
    <m/>
    <n v="3073.6260000000002"/>
    <m/>
    <m/>
    <n v="2.46708539035003"/>
  </r>
  <r>
    <x v="2"/>
    <x v="217"/>
    <x v="2"/>
    <x v="1"/>
    <x v="6"/>
    <s v="Empanizado"/>
    <s v="Empanizados Nuggets"/>
    <s v="1100572"/>
    <x v="206"/>
    <s v="Elaborado"/>
    <m/>
    <m/>
    <n v="3674.0949999999998"/>
    <m/>
    <m/>
    <n v="2.4338069102731401"/>
  </r>
  <r>
    <x v="2"/>
    <x v="218"/>
    <x v="2"/>
    <x v="1"/>
    <x v="6"/>
    <s v="Empanizado"/>
    <s v="Empanizados Nuggets"/>
    <s v="1100574"/>
    <x v="207"/>
    <s v="Elaborado"/>
    <m/>
    <m/>
    <n v="7368.4549999999999"/>
    <m/>
    <m/>
    <n v="2.5139102973418401"/>
  </r>
  <r>
    <x v="2"/>
    <x v="219"/>
    <x v="2"/>
    <x v="1"/>
    <x v="6"/>
    <s v="Filete"/>
    <s v="Filete"/>
    <s v="1012147"/>
    <x v="208"/>
    <s v="Pollo"/>
    <n v="150585"/>
    <n v="179585"/>
    <n v="179676.73800000001"/>
    <n v="5.5448085798718303"/>
    <n v="5.5448060806860298"/>
    <n v="5.7576125936792097"/>
  </r>
  <r>
    <x v="2"/>
    <x v="220"/>
    <x v="2"/>
    <x v="1"/>
    <x v="6"/>
    <s v="Filete"/>
    <s v="Filete"/>
    <s v="1012158"/>
    <x v="209"/>
    <s v="Pollo"/>
    <n v="122242"/>
    <n v="111242"/>
    <n v="111403.63499999999"/>
    <n v="5.64905678899233"/>
    <n v="5.6490534150770397"/>
    <n v="5.9063214167113998"/>
  </r>
  <r>
    <x v="2"/>
    <x v="221"/>
    <x v="2"/>
    <x v="1"/>
    <x v="6"/>
    <s v="Filete"/>
    <s v="Filete"/>
    <s v="1012163"/>
    <x v="210"/>
    <s v="Pollo"/>
    <n v="239499"/>
    <n v="239499"/>
    <n v="239496.92800000001"/>
    <n v="5.7580824972129303"/>
    <n v="5.7580824972129303"/>
    <n v="5.8342137582658298"/>
  </r>
  <r>
    <x v="2"/>
    <x v="446"/>
    <x v="2"/>
    <x v="1"/>
    <x v="6"/>
    <s v="Filete"/>
    <s v="Filete"/>
    <s v="1012400"/>
    <x v="402"/>
    <s v="Pollo"/>
    <n v="18144"/>
    <m/>
    <m/>
    <n v="5.5829475308641996"/>
    <m/>
    <m/>
  </r>
  <r>
    <x v="2"/>
    <x v="222"/>
    <x v="2"/>
    <x v="1"/>
    <x v="6"/>
    <s v="Filete"/>
    <s v="Filete"/>
    <s v="1012518"/>
    <x v="211"/>
    <s v="Pollo"/>
    <n v="127007"/>
    <n v="127007"/>
    <n v="127006.39999999999"/>
    <n v="5.6635303565945199"/>
    <n v="5.6635303565945199"/>
    <n v="5.5869878494312104"/>
  </r>
  <r>
    <x v="2"/>
    <x v="400"/>
    <x v="2"/>
    <x v="1"/>
    <x v="6"/>
    <s v="Filete"/>
    <s v="Filete c/Cabeza"/>
    <s v="1021398"/>
    <x v="25"/>
    <s v="Cerdo"/>
    <n v="48000"/>
    <n v="48000"/>
    <n v="39618.048000000003"/>
    <n v="3.3022291666666699"/>
    <n v="3.3022291666666699"/>
    <n v="3.1203671771007002"/>
  </r>
  <r>
    <x v="2"/>
    <x v="223"/>
    <x v="2"/>
    <x v="1"/>
    <x v="6"/>
    <s v="Huesos"/>
    <s v="Huesos Cuarto Centra"/>
    <s v="1020822"/>
    <x v="212"/>
    <s v="Cerdo"/>
    <n v="0"/>
    <n v="0"/>
    <n v="24020"/>
    <n v="0"/>
    <n v="0"/>
    <n v="2.3221264612822599"/>
  </r>
  <r>
    <x v="2"/>
    <x v="447"/>
    <x v="2"/>
    <x v="1"/>
    <x v="6"/>
    <s v="Huesos"/>
    <s v="Huesos Cuarto Centra"/>
    <s v="1020878"/>
    <x v="403"/>
    <s v="Cerdo"/>
    <n v="24000"/>
    <n v="24000"/>
    <m/>
    <n v="2.39258333333333"/>
    <n v="2.39258333333333"/>
    <m/>
  </r>
  <r>
    <x v="2"/>
    <x v="401"/>
    <x v="2"/>
    <x v="1"/>
    <x v="6"/>
    <s v="Lomo"/>
    <s v="Lomo Centro"/>
    <s v="1023050"/>
    <x v="368"/>
    <s v="Cerdo"/>
    <n v="120000"/>
    <n v="120000"/>
    <n v="119985.05100000001"/>
    <n v="2.7232583333333298"/>
    <n v="2.7232583333333298"/>
    <n v="2.5252080727956701"/>
  </r>
  <r>
    <x v="2"/>
    <x v="224"/>
    <x v="2"/>
    <x v="1"/>
    <x v="6"/>
    <s v="Menudencias"/>
    <s v="Menudencias Contre"/>
    <s v="1012532"/>
    <x v="213"/>
    <s v="Pollo"/>
    <n v="6900"/>
    <n v="6804"/>
    <n v="6804"/>
    <n v="1.2840579710144899"/>
    <n v="1.2840975896531499"/>
    <n v="1.2675146384479701"/>
  </r>
  <r>
    <x v="2"/>
    <x v="225"/>
    <x v="2"/>
    <x v="1"/>
    <x v="6"/>
    <s v="Menudencias"/>
    <s v="Menudencias Pana"/>
    <s v="1012601"/>
    <x v="214"/>
    <s v="Pollo"/>
    <n v="210000"/>
    <n v="216998"/>
    <n v="216998.40900000001"/>
    <n v="0.67305714285714302"/>
    <n v="0.67305689453358997"/>
    <n v="0.68166640106564103"/>
  </r>
  <r>
    <x v="2"/>
    <x v="226"/>
    <x v="2"/>
    <x v="1"/>
    <x v="6"/>
    <s v="Menudencias"/>
    <s v="Menudencias Cogote"/>
    <s v="1030735"/>
    <x v="215"/>
    <s v="Pavo"/>
    <n v="0"/>
    <n v="48000"/>
    <n v="47999.105000000003"/>
    <n v="0"/>
    <n v="1.6400208333333299"/>
    <n v="1.60632771173546"/>
  </r>
  <r>
    <x v="2"/>
    <x v="402"/>
    <x v="2"/>
    <x v="1"/>
    <x v="6"/>
    <s v="Menudencias"/>
    <s v="Menudencias Hígado"/>
    <s v="1030745"/>
    <x v="369"/>
    <s v="Pavo"/>
    <n v="19289"/>
    <n v="24005"/>
    <n v="24004.511999999999"/>
    <n v="0.94457981232827004"/>
    <n v="0.94459487606748604"/>
    <n v="0.84541312899841503"/>
  </r>
  <r>
    <x v="2"/>
    <x v="227"/>
    <x v="2"/>
    <x v="1"/>
    <x v="6"/>
    <s v="Panceta"/>
    <s v="Panceta s/Cuero"/>
    <s v="1021538"/>
    <x v="216"/>
    <s v="Cerdo"/>
    <n v="96000"/>
    <n v="96000"/>
    <n v="93813.005999999994"/>
    <n v="6.4290208333333299"/>
    <n v="6.4290208333333299"/>
    <n v="6.2164666048543404"/>
  </r>
  <r>
    <x v="2"/>
    <x v="229"/>
    <x v="2"/>
    <x v="1"/>
    <x v="6"/>
    <s v="Pech"/>
    <s v="Pech Entera"/>
    <s v="1030321"/>
    <x v="218"/>
    <s v="Pavo"/>
    <m/>
    <n v="9984"/>
    <n v="6140.4679999999998"/>
    <m/>
    <n v="6.1200921474358996"/>
    <n v="6.0980461749821"/>
  </r>
  <r>
    <x v="2"/>
    <x v="230"/>
    <x v="2"/>
    <x v="1"/>
    <x v="6"/>
    <s v="Pech"/>
    <s v="Pech Entera"/>
    <s v="1030360"/>
    <x v="219"/>
    <s v="Pavo"/>
    <m/>
    <n v="18016"/>
    <n v="13631.036"/>
    <m/>
    <n v="5.8998667850799302"/>
    <n v="6.0706752443468002"/>
  </r>
  <r>
    <x v="2"/>
    <x v="231"/>
    <x v="2"/>
    <x v="1"/>
    <x v="6"/>
    <s v="Pech"/>
    <s v="Pech Entera"/>
    <s v="1030376"/>
    <x v="220"/>
    <s v="Pavo"/>
    <m/>
    <n v="9947"/>
    <n v="5605.5169999999998"/>
    <m/>
    <n v="6.1201367246406004"/>
    <n v="6.0980462105457898"/>
  </r>
  <r>
    <x v="2"/>
    <x v="232"/>
    <x v="2"/>
    <x v="1"/>
    <x v="6"/>
    <s v="Pech"/>
    <s v="Pech Entera"/>
    <s v="1030783"/>
    <x v="221"/>
    <s v="Pavo"/>
    <n v="0"/>
    <n v="1315"/>
    <n v="1327.48"/>
    <n v="0"/>
    <n v="6.12091254752852"/>
    <n v="6.0980464489107202"/>
  </r>
  <r>
    <x v="2"/>
    <x v="233"/>
    <x v="2"/>
    <x v="1"/>
    <x v="6"/>
    <s v="Pech"/>
    <s v="Pech Entera"/>
    <s v="1030784"/>
    <x v="222"/>
    <s v="Pavo"/>
    <m/>
    <n v="7244"/>
    <n v="7258.11"/>
    <m/>
    <n v="5.8996410822749903"/>
    <n v="6.0733593042816896"/>
  </r>
  <r>
    <x v="2"/>
    <x v="234"/>
    <x v="2"/>
    <x v="1"/>
    <x v="6"/>
    <s v="Pech"/>
    <s v="Pech Entera"/>
    <s v="1030785"/>
    <x v="223"/>
    <s v="Pavo"/>
    <n v="24170"/>
    <n v="0"/>
    <m/>
    <n v="5.92101779064956"/>
    <n v="0"/>
    <m/>
  </r>
  <r>
    <x v="2"/>
    <x v="235"/>
    <x v="2"/>
    <x v="1"/>
    <x v="6"/>
    <s v="Pech Desh"/>
    <s v="Pech Desh c/Piel"/>
    <s v="1030424"/>
    <x v="224"/>
    <s v="Pavo"/>
    <n v="11229"/>
    <n v="24000"/>
    <n v="23995.017"/>
    <n v="8.8535043191735703"/>
    <n v="8.8532916666666708"/>
    <n v="7.0424590989037403"/>
  </r>
  <r>
    <x v="2"/>
    <x v="236"/>
    <x v="2"/>
    <x v="1"/>
    <x v="6"/>
    <s v="Pech Desh"/>
    <s v="Pech Desh Filete"/>
    <s v="1030505"/>
    <x v="225"/>
    <s v="Pavo"/>
    <n v="8029"/>
    <n v="9112"/>
    <n v="9112.1260000000002"/>
    <n v="5.2829742184580901"/>
    <n v="5.2830333625987702"/>
    <n v="5.6667834597546198"/>
  </r>
  <r>
    <x v="2"/>
    <x v="237"/>
    <x v="2"/>
    <x v="1"/>
    <x v="6"/>
    <s v="Pech Desh"/>
    <s v="Pech Desh Filete"/>
    <s v="1030773"/>
    <x v="226"/>
    <s v="Pavo"/>
    <n v="24070"/>
    <n v="12000"/>
    <n v="11997.508"/>
    <n v="4.0702949729954296"/>
    <n v="4.0702499999999997"/>
    <n v="4.5077293717995399"/>
  </r>
  <r>
    <x v="2"/>
    <x v="238"/>
    <x v="2"/>
    <x v="1"/>
    <x v="6"/>
    <s v="Pech Desh"/>
    <s v="Pech Desh s/Piel"/>
    <s v="1030379"/>
    <x v="227"/>
    <s v="Pavo"/>
    <n v="783711"/>
    <n v="744000"/>
    <n v="739412.41"/>
    <n v="9.0037501068633699"/>
    <n v="9.0037446236559102"/>
    <n v="8.6305589781756602"/>
  </r>
  <r>
    <x v="2"/>
    <x v="240"/>
    <x v="2"/>
    <x v="1"/>
    <x v="6"/>
    <s v="Pech Desh"/>
    <s v="Pech Desh s/Piel"/>
    <s v="1030782"/>
    <x v="229"/>
    <s v="Pavo"/>
    <n v="12488"/>
    <n v="0"/>
    <m/>
    <n v="7.1337283792440704"/>
    <n v="0"/>
    <m/>
  </r>
  <r>
    <x v="2"/>
    <x v="241"/>
    <x v="2"/>
    <x v="1"/>
    <x v="6"/>
    <s v="Pechuga"/>
    <s v="Pechuga Entera"/>
    <s v="1011120"/>
    <x v="230"/>
    <s v="Pollo"/>
    <n v="59875"/>
    <m/>
    <m/>
    <n v="2.9374697286012501"/>
    <m/>
    <m/>
  </r>
  <r>
    <x v="2"/>
    <x v="242"/>
    <x v="2"/>
    <x v="1"/>
    <x v="6"/>
    <s v="Pechuga Desh"/>
    <s v="Pechuga Desh s/Piel"/>
    <s v="1010885"/>
    <x v="231"/>
    <s v="Pollo"/>
    <n v="4536"/>
    <n v="4853"/>
    <n v="5278.9740000000002"/>
    <n v="5.9969135802469102"/>
    <n v="4.3399958788378301"/>
    <n v="4.7370711051048904"/>
  </r>
  <r>
    <x v="2"/>
    <x v="448"/>
    <x v="2"/>
    <x v="1"/>
    <x v="6"/>
    <s v="Pechuga Desh"/>
    <s v="Pechuga Desh s/Piel"/>
    <s v="1010886"/>
    <x v="404"/>
    <s v="Pollo"/>
    <n v="9979"/>
    <n v="9979"/>
    <m/>
    <n v="5.9969936867421598"/>
    <n v="5.9969936867421598"/>
    <m/>
  </r>
  <r>
    <x v="2"/>
    <x v="244"/>
    <x v="2"/>
    <x v="1"/>
    <x v="6"/>
    <s v="Pechuga Desh"/>
    <s v="Pechuga Desh s/Piel"/>
    <s v="1010888"/>
    <x v="233"/>
    <s v="Pollo"/>
    <m/>
    <n v="2077"/>
    <n v="2077.4879999999998"/>
    <m/>
    <n v="4.3399133365430904"/>
    <n v="4.3005976448480103"/>
  </r>
  <r>
    <x v="2"/>
    <x v="245"/>
    <x v="2"/>
    <x v="1"/>
    <x v="6"/>
    <s v="Pechuga Desh"/>
    <s v="Pechuga Desh s/Piel"/>
    <s v="1011250"/>
    <x v="234"/>
    <s v="Pollo"/>
    <m/>
    <n v="13968"/>
    <n v="13985.94"/>
    <m/>
    <n v="4.3399914089347096"/>
    <n v="4.3005974214103597"/>
  </r>
  <r>
    <x v="2"/>
    <x v="246"/>
    <x v="2"/>
    <x v="1"/>
    <x v="6"/>
    <s v="Pechuga Desh"/>
    <s v="Pechuga Desh s/Piel"/>
    <s v="1011701"/>
    <x v="235"/>
    <s v="Pollo"/>
    <n v="181439"/>
    <n v="181439"/>
    <n v="181500"/>
    <n v="4.5391674336829499"/>
    <n v="4.5391674336829499"/>
    <n v="4.7415029057851203"/>
  </r>
  <r>
    <x v="2"/>
    <x v="247"/>
    <x v="2"/>
    <x v="1"/>
    <x v="6"/>
    <s v="Pechuga Desh"/>
    <s v="Pechuga Desh s/Piel"/>
    <s v="1012038"/>
    <x v="236"/>
    <s v="Pollo"/>
    <m/>
    <n v="1941"/>
    <m/>
    <m/>
    <n v="0"/>
    <m/>
  </r>
  <r>
    <x v="2"/>
    <x v="248"/>
    <x v="2"/>
    <x v="1"/>
    <x v="6"/>
    <s v="Pechuga Desh"/>
    <s v="Pechuga Desh s/Piel"/>
    <s v="1012107"/>
    <x v="237"/>
    <s v="Pollo"/>
    <n v="230771"/>
    <n v="230771"/>
    <n v="226070.38099999999"/>
    <n v="5.2500010833250297"/>
    <n v="5.2500010833250297"/>
    <n v="5.7679664219259204"/>
  </r>
  <r>
    <x v="2"/>
    <x v="249"/>
    <x v="2"/>
    <x v="1"/>
    <x v="6"/>
    <s v="Pechuga Desh"/>
    <s v="Pechuga Desh s/Piel"/>
    <s v="1012108"/>
    <x v="238"/>
    <s v="Pollo"/>
    <n v="328975"/>
    <n v="328975"/>
    <n v="328854.55200000003"/>
    <n v="5.3600060794893203"/>
    <n v="5.3600060794893203"/>
    <n v="5.8960669822201499"/>
  </r>
  <r>
    <x v="2"/>
    <x v="250"/>
    <x v="2"/>
    <x v="1"/>
    <x v="6"/>
    <s v="Pechuga Desh"/>
    <s v="Pechuga Desh s/Piel"/>
    <s v="1012109"/>
    <x v="239"/>
    <s v="Pollo"/>
    <n v="365987"/>
    <n v="365987"/>
    <n v="366411.61700000003"/>
    <n v="5.4700057652321004"/>
    <n v="5.4700057652321004"/>
    <n v="5.96475232525174"/>
  </r>
  <r>
    <x v="2"/>
    <x v="251"/>
    <x v="2"/>
    <x v="1"/>
    <x v="6"/>
    <s v="Pechuga Desh"/>
    <s v="Pechuga Desh s/Piel"/>
    <s v="1012110"/>
    <x v="240"/>
    <s v="Pollo"/>
    <n v="51370"/>
    <n v="51370"/>
    <n v="32114.312999999998"/>
    <n v="5.3600350399065597"/>
    <n v="5.3600350399065597"/>
    <n v="5.9139207399516804"/>
  </r>
  <r>
    <x v="2"/>
    <x v="252"/>
    <x v="2"/>
    <x v="1"/>
    <x v="6"/>
    <s v="Pechuga Desh"/>
    <s v="Pechuga Desh s/Piel"/>
    <s v="1012111"/>
    <x v="241"/>
    <s v="Pollo"/>
    <n v="31720"/>
    <n v="31720"/>
    <n v="32386.564999999999"/>
    <n v="5.3626103404791898"/>
    <n v="5.3626103404791898"/>
    <n v="5.9371406816375902"/>
  </r>
  <r>
    <x v="2"/>
    <x v="253"/>
    <x v="2"/>
    <x v="1"/>
    <x v="6"/>
    <s v="Pechuga Desh"/>
    <s v="Pechuga Desh s/Piel"/>
    <s v="1012112"/>
    <x v="242"/>
    <s v="Pollo"/>
    <n v="5751"/>
    <n v="5751"/>
    <n v="7983.2190000000001"/>
    <n v="5.6998782820379104"/>
    <n v="5.6998782820379104"/>
    <n v="4.6370368143476997"/>
  </r>
  <r>
    <x v="2"/>
    <x v="254"/>
    <x v="2"/>
    <x v="1"/>
    <x v="6"/>
    <s v="Pechuga Desh"/>
    <s v="Pechuga Desh s/Piel"/>
    <s v="1012145"/>
    <x v="243"/>
    <s v="Pollo"/>
    <n v="82276"/>
    <n v="60276"/>
    <n v="59923.101000000002"/>
    <n v="4.9215931741941796"/>
    <n v="4.9215774105780099"/>
    <n v="5.2851475493566298"/>
  </r>
  <r>
    <x v="2"/>
    <x v="255"/>
    <x v="2"/>
    <x v="1"/>
    <x v="6"/>
    <s v="Pechuga Desh"/>
    <s v="Pechuga Desh s/Piel"/>
    <s v="1012160"/>
    <x v="244"/>
    <s v="Pollo"/>
    <n v="4445"/>
    <n v="44445"/>
    <n v="34473.232000000004"/>
    <n v="4.8116985376827897"/>
    <n v="4.8114298571267904"/>
    <n v="4.8766785719424304"/>
  </r>
  <r>
    <x v="2"/>
    <x v="256"/>
    <x v="2"/>
    <x v="1"/>
    <x v="6"/>
    <s v="Pechuga Desh"/>
    <s v="Pechuga Desh s/Piel"/>
    <s v="1012167"/>
    <x v="245"/>
    <s v="Pollo"/>
    <n v="489655"/>
    <n v="501679"/>
    <n v="501678.45799999998"/>
    <n v="4.6465899459823801"/>
    <n v="4.6465907482673199"/>
    <n v="4.6630668973232998"/>
  </r>
  <r>
    <x v="2"/>
    <x v="449"/>
    <x v="2"/>
    <x v="1"/>
    <x v="6"/>
    <s v="Pechuga Desh"/>
    <s v="Pechuga Desh s/Piel"/>
    <s v="1012399"/>
    <x v="405"/>
    <s v="Pollo"/>
    <n v="18144"/>
    <m/>
    <m/>
    <n v="5.0318011463844803"/>
    <m/>
    <m/>
  </r>
  <r>
    <x v="2"/>
    <x v="257"/>
    <x v="2"/>
    <x v="1"/>
    <x v="6"/>
    <s v="Pechuga Desh"/>
    <s v="Pechuga Desh s/Piel"/>
    <s v="1012519"/>
    <x v="237"/>
    <s v="Pollo"/>
    <n v="30560"/>
    <n v="30560"/>
    <n v="30118.508000000002"/>
    <n v="5.7763743455497396"/>
    <n v="5.7763743455497396"/>
    <n v="6.0032145317424099"/>
  </r>
  <r>
    <x v="2"/>
    <x v="258"/>
    <x v="2"/>
    <x v="1"/>
    <x v="6"/>
    <s v="Pechuga Desh"/>
    <s v="Pechuga Desh s/Piel"/>
    <s v="1012520"/>
    <x v="238"/>
    <s v="Pollo"/>
    <n v="89205"/>
    <n v="89205"/>
    <n v="88905.04"/>
    <n v="5.9363376492349103"/>
    <n v="5.9363376492349103"/>
    <n v="6.0034829341508598"/>
  </r>
  <r>
    <x v="2"/>
    <x v="259"/>
    <x v="2"/>
    <x v="1"/>
    <x v="6"/>
    <s v="Pechuga Desh"/>
    <s v="Pechuga Desh s/Piel"/>
    <s v="1012521"/>
    <x v="239"/>
    <s v="Pollo"/>
    <n v="234987"/>
    <n v="234987"/>
    <n v="235325.30600000001"/>
    <n v="5.9299280385723501"/>
    <n v="5.9299280385723501"/>
    <n v="6.1149540360100501"/>
  </r>
  <r>
    <x v="2"/>
    <x v="260"/>
    <x v="2"/>
    <x v="1"/>
    <x v="6"/>
    <s v="Pechuga Desh"/>
    <s v="Pechuga Desh s/Piel"/>
    <s v="1012522"/>
    <x v="240"/>
    <s v="Pollo"/>
    <n v="122021"/>
    <n v="122021"/>
    <n v="121926.058"/>
    <n v="5.97182452200851"/>
    <n v="5.97182452200851"/>
    <n v="5.9479550113889497"/>
  </r>
  <r>
    <x v="2"/>
    <x v="261"/>
    <x v="2"/>
    <x v="1"/>
    <x v="6"/>
    <s v="Pechuga Desh"/>
    <s v="Pechuga Desh s/Piel"/>
    <s v="1012523"/>
    <x v="241"/>
    <s v="Pollo"/>
    <n v="35688"/>
    <n v="35688"/>
    <n v="35108.373"/>
    <n v="5.9547747141896403"/>
    <n v="5.9547747141896403"/>
    <n v="5.9294741086406901"/>
  </r>
  <r>
    <x v="2"/>
    <x v="262"/>
    <x v="2"/>
    <x v="1"/>
    <x v="6"/>
    <s v="Pechuga Desh"/>
    <s v="Pechuga Desh s/Piel"/>
    <s v="1012524"/>
    <x v="242"/>
    <s v="Pollo"/>
    <n v="31888"/>
    <n v="31888"/>
    <n v="31933.228999999999"/>
    <n v="5.1399272453587601"/>
    <n v="5.1399272453587601"/>
    <n v="4.6370993205854596"/>
  </r>
  <r>
    <x v="2"/>
    <x v="263"/>
    <x v="2"/>
    <x v="1"/>
    <x v="6"/>
    <s v="Pechuga Desh"/>
    <s v="Pechuga Desh s/Piel"/>
    <s v="1012694"/>
    <x v="246"/>
    <s v="Pollo"/>
    <n v="49589"/>
    <n v="49589"/>
    <n v="54431.360000000001"/>
    <n v="6.5674242271471499"/>
    <n v="6.5674242271471499"/>
    <n v="6.3556903777528202"/>
  </r>
  <r>
    <x v="2"/>
    <x v="266"/>
    <x v="2"/>
    <x v="1"/>
    <x v="6"/>
    <s v="Prolijado"/>
    <s v="Prolijado Malaya"/>
    <s v="1022619"/>
    <x v="249"/>
    <s v="Cerdo"/>
    <n v="4165"/>
    <n v="4627"/>
    <n v="5319.7669999999998"/>
    <n v="7.2098439375750303"/>
    <n v="7.2096390749946"/>
    <n v="6.6428243755788596"/>
  </r>
  <r>
    <x v="2"/>
    <x v="267"/>
    <x v="2"/>
    <x v="1"/>
    <x v="6"/>
    <s v="Recortes"/>
    <s v="Recortes Estándar"/>
    <s v="1030370"/>
    <x v="250"/>
    <s v="Pavo"/>
    <n v="13814"/>
    <n v="15242"/>
    <n v="15241.656999999999"/>
    <n v="4.0912118141016398"/>
    <n v="4.09119538118357"/>
    <n v="4.0633667389313404"/>
  </r>
  <r>
    <x v="2"/>
    <x v="450"/>
    <x v="2"/>
    <x v="1"/>
    <x v="6"/>
    <s v="Subprod"/>
    <s v="Subprod Visceras"/>
    <s v="1021260"/>
    <x v="406"/>
    <s v="Cerdo"/>
    <n v="0"/>
    <n v="48000"/>
    <n v="47990.034"/>
    <n v="0"/>
    <n v="0"/>
    <n v="0.538937519819219"/>
  </r>
  <r>
    <x v="2"/>
    <x v="268"/>
    <x v="2"/>
    <x v="1"/>
    <x v="6"/>
    <s v="Subprod"/>
    <s v="Subprod Visceras"/>
    <s v="1023190"/>
    <x v="251"/>
    <s v="Cerdo"/>
    <n v="240000"/>
    <n v="237229"/>
    <n v="237228.571"/>
    <n v="0.695025"/>
    <n v="0.69502042330406499"/>
    <n v="0.72101318479046095"/>
  </r>
  <r>
    <x v="2"/>
    <x v="432"/>
    <x v="2"/>
    <x v="1"/>
    <x v="7"/>
    <s v="Ala"/>
    <s v="Ala Punta"/>
    <s v="1030788"/>
    <x v="391"/>
    <s v="Pavo"/>
    <m/>
    <m/>
    <n v="3000"/>
    <m/>
    <m/>
    <n v="0.25833333333333303"/>
  </r>
  <r>
    <x v="2"/>
    <x v="0"/>
    <x v="2"/>
    <x v="1"/>
    <x v="7"/>
    <s v="Ala"/>
    <s v="Ala Trutro"/>
    <s v="1030332"/>
    <x v="0"/>
    <s v="Pavo"/>
    <m/>
    <m/>
    <n v="27000"/>
    <m/>
    <m/>
    <n v="1.2231481481481501"/>
  </r>
  <r>
    <x v="2"/>
    <x v="1"/>
    <x v="2"/>
    <x v="1"/>
    <x v="7"/>
    <s v="Cazuela"/>
    <s v="Cazuela Espinazo"/>
    <s v="1011042"/>
    <x v="1"/>
    <s v="Pollo"/>
    <m/>
    <m/>
    <n v="24000"/>
    <m/>
    <m/>
    <n v="0.11"/>
  </r>
  <r>
    <x v="2"/>
    <x v="269"/>
    <x v="2"/>
    <x v="1"/>
    <x v="7"/>
    <s v="Filete"/>
    <s v="Filete c/Cabeza"/>
    <s v="1020853"/>
    <x v="25"/>
    <s v="Cerdo"/>
    <n v="120000"/>
    <n v="120000"/>
    <n v="120000"/>
    <n v="4.3528583333333302"/>
    <n v="4.3528583333333302"/>
    <n v="3.5941967199999998"/>
  </r>
  <r>
    <x v="2"/>
    <x v="273"/>
    <x v="2"/>
    <x v="1"/>
    <x v="7"/>
    <s v="Menudencias"/>
    <s v="Menudencias Corazón"/>
    <s v="1012730"/>
    <x v="255"/>
    <s v="Pollo"/>
    <n v="30503"/>
    <n v="30503"/>
    <n v="43203"/>
    <n v="0.600006556732125"/>
    <n v="0.600006556732125"/>
    <n v="0.44008714672592197"/>
  </r>
  <r>
    <x v="2"/>
    <x v="405"/>
    <x v="2"/>
    <x v="1"/>
    <x v="7"/>
    <s v="Paleta"/>
    <s v="Paleta Pulpa"/>
    <s v="1023353"/>
    <x v="258"/>
    <s v="Cerdo"/>
    <n v="43200"/>
    <n v="43200"/>
    <n v="40000"/>
    <n v="2.6021990740740701"/>
    <n v="2.6021990740740701"/>
    <n v="1.5379075"/>
  </r>
  <r>
    <x v="2"/>
    <x v="277"/>
    <x v="2"/>
    <x v="1"/>
    <x v="7"/>
    <s v="Pech Desh"/>
    <s v="Pech Desh s/Piel"/>
    <s v="1030265"/>
    <x v="259"/>
    <s v="Pavo"/>
    <n v="5214"/>
    <n v="43200"/>
    <n v="43200"/>
    <n v="4.7000383582662097"/>
    <n v="5.4"/>
    <n v="5.1392340740740696"/>
  </r>
  <r>
    <x v="2"/>
    <x v="278"/>
    <x v="2"/>
    <x v="1"/>
    <x v="7"/>
    <s v="Pechuga Desh"/>
    <s v="Pechuga Desh s/Piel"/>
    <s v="1011748"/>
    <x v="260"/>
    <s v="Pollo"/>
    <m/>
    <m/>
    <n v="22800"/>
    <m/>
    <m/>
    <n v="3.2979343771929801"/>
  </r>
  <r>
    <x v="2"/>
    <x v="451"/>
    <x v="2"/>
    <x v="1"/>
    <x v="7"/>
    <s v="Subprod"/>
    <s v="Subprod Tripa"/>
    <s v="1023264"/>
    <x v="407"/>
    <s v="Cerdo"/>
    <m/>
    <m/>
    <n v="18759"/>
    <m/>
    <m/>
    <n v="10.52"/>
  </r>
  <r>
    <x v="2"/>
    <x v="452"/>
    <x v="2"/>
    <x v="1"/>
    <x v="7"/>
    <s v="Subprod"/>
    <s v="Subprod Visceras"/>
    <s v="1022304"/>
    <x v="408"/>
    <s v="Cerdo"/>
    <n v="20000"/>
    <n v="20000"/>
    <n v="20000"/>
    <n v="3.7468499999999998"/>
    <n v="3.7468499999999998"/>
    <n v="3.0528454100000002"/>
  </r>
  <r>
    <x v="2"/>
    <x v="71"/>
    <x v="2"/>
    <x v="1"/>
    <x v="7"/>
    <s v="Trutro"/>
    <s v="Trutro Largo"/>
    <s v="1030224"/>
    <x v="70"/>
    <s v="Pavo"/>
    <m/>
    <m/>
    <n v="168000"/>
    <m/>
    <m/>
    <n v="1.4128571428571399"/>
  </r>
  <r>
    <x v="2"/>
    <x v="6"/>
    <x v="2"/>
    <x v="1"/>
    <x v="7"/>
    <s v="Varios"/>
    <s v="Varios Carcasa"/>
    <s v="1030355"/>
    <x v="6"/>
    <s v="Pavo"/>
    <m/>
    <m/>
    <n v="18000"/>
    <m/>
    <m/>
    <n v="0.80833333333333302"/>
  </r>
  <r>
    <x v="2"/>
    <x v="281"/>
    <x v="2"/>
    <x v="1"/>
    <x v="8"/>
    <s v="Ala"/>
    <s v="Ala Trutro"/>
    <s v="1012278"/>
    <x v="262"/>
    <s v="Pollo"/>
    <n v="24000"/>
    <n v="24000"/>
    <n v="20520"/>
    <n v="4.0999999999999996"/>
    <n v="4.0999999999999996"/>
    <n v="4.0683482504873298"/>
  </r>
  <r>
    <x v="2"/>
    <x v="367"/>
    <x v="2"/>
    <x v="1"/>
    <x v="8"/>
    <s v="Carne Recuperada"/>
    <s v="Carne Recuperada ADM"/>
    <s v="1012764"/>
    <x v="340"/>
    <s v="Pollo"/>
    <n v="192000"/>
    <n v="192000"/>
    <m/>
    <n v="0.53108333333333302"/>
    <n v="0.53108333333333302"/>
    <m/>
  </r>
  <r>
    <x v="2"/>
    <x v="283"/>
    <x v="2"/>
    <x v="1"/>
    <x v="8"/>
    <s v="Cueros"/>
    <s v="Cuero Forro"/>
    <s v="1021270"/>
    <x v="116"/>
    <s v="Cerdo"/>
    <n v="96000"/>
    <n v="96000"/>
    <n v="96000"/>
    <n v="0.62638541666666703"/>
    <n v="0.62638541666666703"/>
    <n v="0.61648847916666705"/>
  </r>
  <r>
    <x v="2"/>
    <x v="284"/>
    <x v="2"/>
    <x v="1"/>
    <x v="8"/>
    <s v="Cueros"/>
    <s v="Cuero Forro"/>
    <s v="1021272"/>
    <x v="264"/>
    <s v="Cerdo"/>
    <n v="312000"/>
    <n v="312000"/>
    <n v="312000"/>
    <n v="0.68357371794871802"/>
    <n v="0.68357371794871802"/>
    <n v="0.67623428653846196"/>
  </r>
  <r>
    <x v="2"/>
    <x v="408"/>
    <x v="2"/>
    <x v="1"/>
    <x v="8"/>
    <s v="Cueros"/>
    <s v="Cuero Mixto"/>
    <s v="1021596"/>
    <x v="19"/>
    <s v="Cerdo"/>
    <n v="72000"/>
    <n v="96000"/>
    <n v="72000"/>
    <n v="0.62638888888888899"/>
    <n v="0.62638541666666703"/>
    <n v="0.62714907638888895"/>
  </r>
  <r>
    <x v="2"/>
    <x v="409"/>
    <x v="2"/>
    <x v="1"/>
    <x v="8"/>
    <s v="Filete"/>
    <s v="Filete"/>
    <s v="1012725"/>
    <x v="372"/>
    <s v="Pollo"/>
    <n v="12000"/>
    <n v="12000"/>
    <n v="12000"/>
    <n v="4.53"/>
    <n v="4.53"/>
    <n v="4.4924440333333298"/>
  </r>
  <r>
    <x v="2"/>
    <x v="286"/>
    <x v="2"/>
    <x v="1"/>
    <x v="8"/>
    <s v="Grasas"/>
    <s v="Grasa Gordura"/>
    <s v="1021555"/>
    <x v="266"/>
    <s v="Cerdo"/>
    <n v="192000"/>
    <n v="192000"/>
    <n v="192000"/>
    <n v="0.72442187499999999"/>
    <n v="0.72442187499999999"/>
    <n v="0.70876535416666597"/>
  </r>
  <r>
    <x v="2"/>
    <x v="287"/>
    <x v="2"/>
    <x v="1"/>
    <x v="8"/>
    <s v="Grasas"/>
    <s v="Grasa Gordura"/>
    <s v="1021874"/>
    <x v="33"/>
    <s v="Cerdo"/>
    <n v="312000"/>
    <n v="312000"/>
    <n v="312000"/>
    <n v="0.82246153846153802"/>
    <n v="0.82246153846153802"/>
    <n v="0.81134947852564099"/>
  </r>
  <r>
    <x v="2"/>
    <x v="288"/>
    <x v="2"/>
    <x v="1"/>
    <x v="8"/>
    <s v="Grasas"/>
    <s v="Grasa Interior"/>
    <s v="1023302"/>
    <x v="36"/>
    <s v="Cerdo"/>
    <n v="432000"/>
    <n v="432000"/>
    <n v="432000"/>
    <n v="0.797953703703704"/>
    <n v="0.797953703703704"/>
    <n v="0.79866734143518503"/>
  </r>
  <r>
    <x v="2"/>
    <x v="453"/>
    <x v="2"/>
    <x v="1"/>
    <x v="8"/>
    <s v="Huesos"/>
    <s v="Huesos Cuarto Centra"/>
    <s v="1022854"/>
    <x v="409"/>
    <s v="Cerdo"/>
    <n v="48000"/>
    <n v="48000"/>
    <n v="48000"/>
    <n v="2.6361875000000001"/>
    <n v="2.6361875000000001"/>
    <n v="2.6284208312500001"/>
  </r>
  <r>
    <x v="2"/>
    <x v="454"/>
    <x v="2"/>
    <x v="1"/>
    <x v="8"/>
    <s v="Muestra"/>
    <s v="Muestra"/>
    <s v="1022822"/>
    <x v="410"/>
    <s v="Cerdo"/>
    <m/>
    <m/>
    <n v="20"/>
    <m/>
    <m/>
    <n v="4.3319999999999997E-2"/>
  </r>
  <r>
    <x v="2"/>
    <x v="412"/>
    <x v="2"/>
    <x v="1"/>
    <x v="8"/>
    <s v="Pech Desh"/>
    <s v="Pech Desh Filete"/>
    <s v="1030792"/>
    <x v="374"/>
    <s v="Pavo"/>
    <n v="12000"/>
    <n v="0"/>
    <m/>
    <n v="0"/>
    <n v="0"/>
    <m/>
  </r>
  <r>
    <x v="2"/>
    <x v="455"/>
    <x v="2"/>
    <x v="1"/>
    <x v="8"/>
    <s v="Pech Desh"/>
    <s v="Pech Desh s/Piel"/>
    <s v="1030327"/>
    <x v="411"/>
    <s v="Pavo"/>
    <n v="0"/>
    <n v="24000"/>
    <n v="20000"/>
    <n v="0"/>
    <n v="0"/>
    <n v="8.8811251999999996"/>
  </r>
  <r>
    <x v="2"/>
    <x v="289"/>
    <x v="2"/>
    <x v="1"/>
    <x v="8"/>
    <s v="Pech Desh"/>
    <s v="Pech Desh s/Piel"/>
    <s v="1030337"/>
    <x v="267"/>
    <s v="Pavo"/>
    <n v="120000"/>
    <n v="120000"/>
    <n v="120000"/>
    <n v="9.7834749999999993"/>
    <n v="9.7835000000000001"/>
    <n v="9.7108772741666591"/>
  </r>
  <r>
    <x v="2"/>
    <x v="290"/>
    <x v="2"/>
    <x v="1"/>
    <x v="8"/>
    <s v="Pechuga"/>
    <s v="Pechuga Entera"/>
    <s v="1012534"/>
    <x v="268"/>
    <s v="Pollo"/>
    <n v="408000"/>
    <n v="408000"/>
    <n v="400000"/>
    <n v="2.8595147058823498"/>
    <n v="2.8595147058823498"/>
    <n v="2.8568461472500002"/>
  </r>
  <r>
    <x v="2"/>
    <x v="48"/>
    <x v="2"/>
    <x v="1"/>
    <x v="8"/>
    <s v="Pechuga Desh"/>
    <s v="Pechuga Desh s/Piel"/>
    <s v="1011047"/>
    <x v="47"/>
    <s v="Pollo"/>
    <m/>
    <n v="24000"/>
    <n v="22800"/>
    <m/>
    <n v="0"/>
    <n v="4.0026749824561403"/>
  </r>
  <r>
    <x v="2"/>
    <x v="291"/>
    <x v="2"/>
    <x v="1"/>
    <x v="8"/>
    <s v="Pechuga Desh"/>
    <s v="Pechuga Desh s/Piel"/>
    <s v="1011127"/>
    <x v="269"/>
    <s v="Pollo"/>
    <n v="1440000"/>
    <n v="1416000"/>
    <n v="1424600"/>
    <n v="4.0016708333333302"/>
    <n v="4.0016709039547997"/>
    <n v="3.97675102541064"/>
  </r>
  <r>
    <x v="2"/>
    <x v="414"/>
    <x v="2"/>
    <x v="1"/>
    <x v="8"/>
    <s v="Pierna"/>
    <s v="Pierna Pulpa"/>
    <s v="1023324"/>
    <x v="299"/>
    <s v="Cerdo"/>
    <m/>
    <n v="120000"/>
    <n v="120006"/>
    <m/>
    <n v="2.04"/>
    <n v="2.0084717964101801"/>
  </r>
  <r>
    <x v="2"/>
    <x v="294"/>
    <x v="2"/>
    <x v="1"/>
    <x v="8"/>
    <s v="Recortes"/>
    <s v="Recortes No Magro"/>
    <s v="1023319"/>
    <x v="272"/>
    <s v="Cerdo"/>
    <n v="24000"/>
    <n v="24000"/>
    <n v="24000"/>
    <n v="1.55775"/>
    <n v="1.55775"/>
    <n v="1.5596574291666701"/>
  </r>
  <r>
    <x v="2"/>
    <x v="456"/>
    <x v="2"/>
    <x v="1"/>
    <x v="8"/>
    <s v="Recortes"/>
    <s v="Recortes No Magro"/>
    <s v="1023343"/>
    <x v="412"/>
    <s v="Cerdo"/>
    <n v="240000"/>
    <n v="240000"/>
    <n v="240000"/>
    <n v="1.11657916666667"/>
    <n v="1.11657916666667"/>
    <n v="1.11554842125"/>
  </r>
  <r>
    <x v="2"/>
    <x v="295"/>
    <x v="2"/>
    <x v="1"/>
    <x v="8"/>
    <s v="Subprod"/>
    <s v="Subprod Visceras"/>
    <s v="1022907"/>
    <x v="273"/>
    <s v="Cerdo"/>
    <n v="96000"/>
    <n v="96000"/>
    <n v="42500"/>
    <n v="0.43030208333333297"/>
    <n v="0.43030208333333297"/>
    <n v="0.43775668705882398"/>
  </r>
  <r>
    <x v="2"/>
    <x v="457"/>
    <x v="2"/>
    <x v="1"/>
    <x v="8"/>
    <s v="Subprod"/>
    <s v="Subprod Visceras"/>
    <s v="1023383"/>
    <x v="413"/>
    <s v="Cerdo"/>
    <m/>
    <m/>
    <n v="53504"/>
    <m/>
    <m/>
    <n v="0.45057157408791898"/>
  </r>
  <r>
    <x v="2"/>
    <x v="296"/>
    <x v="2"/>
    <x v="1"/>
    <x v="8"/>
    <s v="Trutro Desh"/>
    <s v="Trutro Desh Corto"/>
    <s v="1030658"/>
    <x v="274"/>
    <s v="Pavo"/>
    <n v="312000"/>
    <n v="312000"/>
    <n v="312000"/>
    <n v="4.0972019230769199"/>
    <n v="4.09720833333333"/>
    <n v="4.07234643269231"/>
  </r>
  <r>
    <x v="2"/>
    <x v="376"/>
    <x v="2"/>
    <x v="1"/>
    <x v="1"/>
    <s v="Menudencias"/>
    <s v="Menudencias Corazón"/>
    <s v="1012342"/>
    <x v="42"/>
    <s v="Pollo"/>
    <n v="2358"/>
    <n v="2358"/>
    <m/>
    <n v="0"/>
    <n v="0"/>
    <m/>
  </r>
  <r>
    <x v="2"/>
    <x v="43"/>
    <x v="2"/>
    <x v="1"/>
    <x v="1"/>
    <s v="Menudencias"/>
    <s v="Menudencias Corazón"/>
    <s v="1012362"/>
    <x v="42"/>
    <s v="Pollo"/>
    <n v="16610"/>
    <n v="24000"/>
    <m/>
    <n v="0.6"/>
    <n v="0.6"/>
    <m/>
  </r>
  <r>
    <x v="2"/>
    <x v="377"/>
    <x v="2"/>
    <x v="1"/>
    <x v="1"/>
    <s v="Menudencias"/>
    <s v="Menudencias Pana"/>
    <s v="1012763"/>
    <x v="347"/>
    <s v="Pollo"/>
    <m/>
    <n v="24000"/>
    <m/>
    <m/>
    <n v="0.79"/>
    <m/>
  </r>
  <r>
    <x v="2"/>
    <x v="291"/>
    <x v="2"/>
    <x v="1"/>
    <x v="1"/>
    <s v="Pechuga Desh"/>
    <s v="Pechuga Desh s/Piel"/>
    <s v="1011127"/>
    <x v="269"/>
    <s v="Pollo"/>
    <n v="24000"/>
    <m/>
    <m/>
    <n v="3.75"/>
    <m/>
    <m/>
  </r>
  <r>
    <x v="2"/>
    <x v="49"/>
    <x v="2"/>
    <x v="1"/>
    <x v="1"/>
    <s v="Pechuga Desh"/>
    <s v="Pechuga Desh s/Piel"/>
    <s v="1012552"/>
    <x v="48"/>
    <s v="Pollo"/>
    <n v="27457"/>
    <n v="27457"/>
    <m/>
    <n v="4.0595476563353596"/>
    <n v="4.0595476563353596"/>
    <m/>
  </r>
  <r>
    <x v="2"/>
    <x v="62"/>
    <x v="2"/>
    <x v="1"/>
    <x v="1"/>
    <s v="Reproductor"/>
    <s v="Reproductor Gallina"/>
    <s v="1012208"/>
    <x v="61"/>
    <s v="Pollo"/>
    <n v="24000"/>
    <n v="30000"/>
    <m/>
    <n v="1.39"/>
    <n v="1.39"/>
    <m/>
  </r>
  <r>
    <x v="2"/>
    <x v="74"/>
    <x v="2"/>
    <x v="1"/>
    <x v="2"/>
    <s v="Carne Recuperada"/>
    <s v="Carne Recuperada Pul"/>
    <s v="1012612"/>
    <x v="73"/>
    <s v="Pollo"/>
    <n v="900000"/>
    <n v="900000"/>
    <m/>
    <n v="0.50151333333333303"/>
    <n v="0.50151333333333303"/>
    <m/>
  </r>
  <r>
    <x v="2"/>
    <x v="113"/>
    <x v="2"/>
    <x v="1"/>
    <x v="4"/>
    <s v="Ala"/>
    <s v="Ala Centro"/>
    <s v="1011586"/>
    <x v="109"/>
    <s v="Pollo"/>
    <m/>
    <m/>
    <n v="48000"/>
    <m/>
    <m/>
    <n v="2.4977909166666699"/>
  </r>
  <r>
    <x v="2"/>
    <x v="458"/>
    <x v="2"/>
    <x v="1"/>
    <x v="4"/>
    <s v="Ala"/>
    <s v="Ala Centro"/>
    <s v="1012451"/>
    <x v="414"/>
    <s v="Pollo"/>
    <m/>
    <n v="40000"/>
    <n v="45585"/>
    <m/>
    <n v="0"/>
    <n v="3.6347166063398002"/>
  </r>
  <r>
    <x v="2"/>
    <x v="114"/>
    <x v="2"/>
    <x v="1"/>
    <x v="4"/>
    <s v="Ala"/>
    <s v="Ala Centro"/>
    <s v="1012452"/>
    <x v="110"/>
    <s v="Pollo"/>
    <n v="36000"/>
    <n v="6000"/>
    <m/>
    <n v="2.6105833333333299"/>
    <n v="2.61066666666667"/>
    <m/>
  </r>
  <r>
    <x v="2"/>
    <x v="117"/>
    <x v="2"/>
    <x v="1"/>
    <x v="4"/>
    <s v="Ala"/>
    <s v="Ala Centro-Punta"/>
    <s v="1012455"/>
    <x v="113"/>
    <s v="Pollo"/>
    <m/>
    <m/>
    <n v="72000"/>
    <m/>
    <m/>
    <n v="2.10565035416667"/>
  </r>
  <r>
    <x v="2"/>
    <x v="118"/>
    <x v="2"/>
    <x v="1"/>
    <x v="4"/>
    <s v="Ala"/>
    <s v="Ala Punta"/>
    <s v="1012434"/>
    <x v="114"/>
    <s v="Pollo"/>
    <n v="27400"/>
    <n v="27400"/>
    <n v="24000"/>
    <n v="0.29872262773722602"/>
    <n v="0.29872262773722602"/>
    <n v="0.40626627916666702"/>
  </r>
  <r>
    <x v="2"/>
    <x v="415"/>
    <x v="2"/>
    <x v="1"/>
    <x v="4"/>
    <s v="Ala"/>
    <s v="Ala Centro Punta"/>
    <s v="1030566"/>
    <x v="376"/>
    <s v="Pavo"/>
    <n v="24000"/>
    <n v="26128"/>
    <n v="24000"/>
    <n v="2.1820416666666702"/>
    <n v="2.1820269442743401"/>
    <n v="2.10565035416667"/>
  </r>
  <r>
    <x v="2"/>
    <x v="297"/>
    <x v="2"/>
    <x v="1"/>
    <x v="4"/>
    <s v="Ala"/>
    <s v="Ala Centro Punta"/>
    <s v="1030685"/>
    <x v="275"/>
    <s v="Pavo"/>
    <n v="144000"/>
    <n v="161674"/>
    <n v="144000"/>
    <n v="3.82701388888889"/>
    <n v="3.8270222794017599"/>
    <n v="3.6742717312500002"/>
  </r>
  <r>
    <x v="2"/>
    <x v="298"/>
    <x v="2"/>
    <x v="1"/>
    <x v="4"/>
    <s v="Cabeza"/>
    <s v="Cabeza Derivados"/>
    <s v="1022033"/>
    <x v="276"/>
    <s v="Cerdo"/>
    <n v="48000"/>
    <n v="48000"/>
    <n v="48000"/>
    <n v="5.1223333333333301"/>
    <n v="5.1223333333333301"/>
    <n v="4.5879860562500001"/>
  </r>
  <r>
    <x v="2"/>
    <x v="299"/>
    <x v="2"/>
    <x v="1"/>
    <x v="4"/>
    <s v="Cabeza"/>
    <s v="Cabeza Entera"/>
    <s v="1021739"/>
    <x v="277"/>
    <s v="Cerdo"/>
    <n v="24000"/>
    <n v="24000"/>
    <n v="24000"/>
    <n v="0.460166666666667"/>
    <n v="0.460166666666667"/>
    <n v="0.66762660416666697"/>
  </r>
  <r>
    <x v="2"/>
    <x v="300"/>
    <x v="2"/>
    <x v="1"/>
    <x v="4"/>
    <s v="Cabeza"/>
    <s v="Cabeza Entera"/>
    <s v="1022212"/>
    <x v="278"/>
    <s v="Cerdo"/>
    <n v="744000"/>
    <n v="744000"/>
    <n v="744001"/>
    <n v="1.18834408602151"/>
    <n v="1.18834408602151"/>
    <n v="1.2476378284437799"/>
  </r>
  <r>
    <x v="2"/>
    <x v="301"/>
    <x v="2"/>
    <x v="1"/>
    <x v="4"/>
    <s v="Cabeza"/>
    <s v="Cabeza Entera"/>
    <s v="1022639"/>
    <x v="279"/>
    <s v="Cerdo"/>
    <n v="1056000"/>
    <n v="1056000"/>
    <n v="1056000"/>
    <n v="1.11817803030303"/>
    <n v="1.11817803030303"/>
    <n v="1.18891119725379"/>
  </r>
  <r>
    <x v="2"/>
    <x v="416"/>
    <x v="2"/>
    <x v="1"/>
    <x v="4"/>
    <s v="Cabeza"/>
    <s v="Cabeza Entera"/>
    <s v="1022640"/>
    <x v="377"/>
    <s v="Cerdo"/>
    <n v="96000"/>
    <n v="96000"/>
    <n v="96000"/>
    <n v="1.04644791666667"/>
    <n v="1.04644791666667"/>
    <n v="1.0549461333333301"/>
  </r>
  <r>
    <x v="2"/>
    <x v="119"/>
    <x v="2"/>
    <x v="1"/>
    <x v="4"/>
    <s v="Chuleta"/>
    <s v="Chuleta Cazuela"/>
    <s v="1022414"/>
    <x v="115"/>
    <s v="Cerdo"/>
    <m/>
    <m/>
    <n v="96000"/>
    <m/>
    <m/>
    <n v="0.73300151354166698"/>
  </r>
  <r>
    <x v="2"/>
    <x v="120"/>
    <x v="2"/>
    <x v="1"/>
    <x v="4"/>
    <s v="Cueros"/>
    <s v="Cuero Forro"/>
    <s v="1023034"/>
    <x v="116"/>
    <s v="Cerdo"/>
    <n v="216000"/>
    <n v="216000"/>
    <n v="144000"/>
    <n v="0.30112962962963002"/>
    <n v="0.30112962962963002"/>
    <n v="0.40626099999999998"/>
  </r>
  <r>
    <x v="2"/>
    <x v="121"/>
    <x v="2"/>
    <x v="1"/>
    <x v="4"/>
    <s v="Cueros"/>
    <s v="Cuero Mixto"/>
    <s v="1022417"/>
    <x v="117"/>
    <s v="Cerdo"/>
    <n v="0"/>
    <n v="0"/>
    <n v="24000"/>
    <n v="0"/>
    <n v="0"/>
    <n v="0.53684643333333304"/>
  </r>
  <r>
    <x v="2"/>
    <x v="122"/>
    <x v="2"/>
    <x v="1"/>
    <x v="4"/>
    <s v="Cueros"/>
    <s v="Cuero Mixto"/>
    <s v="1023306"/>
    <x v="117"/>
    <s v="Cerdo"/>
    <n v="336000"/>
    <n v="336000"/>
    <n v="168000"/>
    <n v="0.68782440476190498"/>
    <n v="0.68782440476190498"/>
    <n v="0.77227359880952395"/>
  </r>
  <r>
    <x v="2"/>
    <x v="417"/>
    <x v="2"/>
    <x v="1"/>
    <x v="4"/>
    <s v="Filete"/>
    <s v="Filete c/Cabeza"/>
    <s v="1022936"/>
    <x v="25"/>
    <s v="Cerdo"/>
    <n v="48000"/>
    <n v="48000"/>
    <n v="48000"/>
    <n v="1.90404166666667"/>
    <n v="1.90404166666667"/>
    <n v="1.9748701791666701"/>
  </r>
  <r>
    <x v="2"/>
    <x v="124"/>
    <x v="2"/>
    <x v="1"/>
    <x v="4"/>
    <s v="Grasas"/>
    <s v="Grasa Gordura"/>
    <s v="1022541"/>
    <x v="119"/>
    <s v="Cerdo"/>
    <m/>
    <m/>
    <n v="24000"/>
    <m/>
    <m/>
    <n v="0.66762660416666697"/>
  </r>
  <r>
    <x v="2"/>
    <x v="125"/>
    <x v="2"/>
    <x v="1"/>
    <x v="4"/>
    <s v="Grasas"/>
    <s v="Grasa Gordura"/>
    <s v="1022856"/>
    <x v="120"/>
    <s v="Cerdo"/>
    <m/>
    <m/>
    <n v="96000"/>
    <m/>
    <m/>
    <n v="0.66762660416666697"/>
  </r>
  <r>
    <x v="2"/>
    <x v="304"/>
    <x v="2"/>
    <x v="1"/>
    <x v="4"/>
    <s v="Huesos"/>
    <s v="Huesos Cuarto Centra"/>
    <s v="1021767"/>
    <x v="282"/>
    <s v="Cerdo"/>
    <n v="456000"/>
    <n v="456000"/>
    <n v="456000"/>
    <n v="1.2179692982456101"/>
    <n v="1.2179692982456101"/>
    <n v="1.25074645197368"/>
  </r>
  <r>
    <x v="2"/>
    <x v="305"/>
    <x v="2"/>
    <x v="1"/>
    <x v="4"/>
    <s v="Huesos"/>
    <s v="Huesos Cuarto Centra"/>
    <s v="1022099"/>
    <x v="283"/>
    <s v="Cerdo"/>
    <n v="216000"/>
    <n v="216000"/>
    <n v="216650"/>
    <n v="1.40352314814815"/>
    <n v="1.40352314814815"/>
    <n v="1.3810873953381"/>
  </r>
  <r>
    <x v="2"/>
    <x v="129"/>
    <x v="2"/>
    <x v="1"/>
    <x v="4"/>
    <s v="Huesos"/>
    <s v="Huesos Cuarto Centra"/>
    <s v="1022186"/>
    <x v="121"/>
    <s v="Cerdo"/>
    <m/>
    <m/>
    <n v="24000"/>
    <m/>
    <m/>
    <n v="0.92918701666666703"/>
  </r>
  <r>
    <x v="2"/>
    <x v="130"/>
    <x v="2"/>
    <x v="1"/>
    <x v="4"/>
    <s v="Huesos"/>
    <s v="Huesos Cuarto Centra"/>
    <s v="1022378"/>
    <x v="122"/>
    <s v="Cerdo"/>
    <m/>
    <m/>
    <n v="24000"/>
    <m/>
    <m/>
    <n v="1.5799788833333299"/>
  </r>
  <r>
    <x v="2"/>
    <x v="306"/>
    <x v="2"/>
    <x v="1"/>
    <x v="4"/>
    <s v="Huesos"/>
    <s v="Huesos Cuarto Centra"/>
    <s v="1022388"/>
    <x v="284"/>
    <s v="Cerdo"/>
    <n v="0"/>
    <n v="0"/>
    <n v="120001"/>
    <n v="0"/>
    <n v="0"/>
    <n v="0.92085032458062899"/>
  </r>
  <r>
    <x v="2"/>
    <x v="308"/>
    <x v="2"/>
    <x v="1"/>
    <x v="4"/>
    <s v="Huesos"/>
    <s v="Huesos Cuarto Delant"/>
    <s v="1021766"/>
    <x v="286"/>
    <s v="Cerdo"/>
    <n v="264000"/>
    <n v="264000"/>
    <n v="264000"/>
    <n v="1.33179545454545"/>
    <n v="1.33179545454545"/>
    <n v="1.3810471306818199"/>
  </r>
  <r>
    <x v="2"/>
    <x v="309"/>
    <x v="2"/>
    <x v="1"/>
    <x v="4"/>
    <s v="Huesos"/>
    <s v="Huesos Cuarto Delant"/>
    <s v="1021774"/>
    <x v="287"/>
    <s v="Cerdo"/>
    <n v="72000"/>
    <n v="72000"/>
    <n v="72000"/>
    <n v="0.75955555555555598"/>
    <n v="0.75955555555555598"/>
    <n v="0.79747603333333295"/>
  </r>
  <r>
    <x v="2"/>
    <x v="131"/>
    <x v="2"/>
    <x v="1"/>
    <x v="4"/>
    <s v="Huesos"/>
    <s v="Huesos Cuarto Delant"/>
    <s v="1022096"/>
    <x v="123"/>
    <s v="Cerdo"/>
    <m/>
    <m/>
    <n v="48000"/>
    <m/>
    <m/>
    <n v="1.1251781083333301"/>
  </r>
  <r>
    <x v="2"/>
    <x v="132"/>
    <x v="2"/>
    <x v="1"/>
    <x v="4"/>
    <s v="Huesos"/>
    <s v="Huesos Cuarto Delant"/>
    <s v="1022637"/>
    <x v="124"/>
    <s v="Cerdo"/>
    <m/>
    <m/>
    <n v="48000"/>
    <m/>
    <m/>
    <n v="0.92916616458333301"/>
  </r>
  <r>
    <x v="2"/>
    <x v="310"/>
    <x v="2"/>
    <x v="1"/>
    <x v="4"/>
    <s v="Huesos"/>
    <s v="Huesos Cuarto Traser"/>
    <s v="1021732"/>
    <x v="288"/>
    <s v="Cerdo"/>
    <n v="360000"/>
    <n v="360000"/>
    <n v="367800"/>
    <n v="1.26006944444444"/>
    <n v="1.26006944444444"/>
    <n v="1.28520427841218"/>
  </r>
  <r>
    <x v="2"/>
    <x v="311"/>
    <x v="2"/>
    <x v="1"/>
    <x v="4"/>
    <s v="Huesos"/>
    <s v="Huesos Cuarto Traser"/>
    <s v="1022636"/>
    <x v="289"/>
    <s v="Cerdo"/>
    <n v="192000"/>
    <n v="192000"/>
    <n v="192000"/>
    <n v="0.47420833333333301"/>
    <n v="0.47420833333333301"/>
    <n v="0.54692250208333304"/>
  </r>
  <r>
    <x v="2"/>
    <x v="419"/>
    <x v="2"/>
    <x v="1"/>
    <x v="4"/>
    <s v="Lomo"/>
    <s v="Lomo Vetado"/>
    <s v="1022193"/>
    <x v="346"/>
    <s v="Cerdo"/>
    <n v="24000"/>
    <n v="24000"/>
    <n v="24000"/>
    <n v="3.2"/>
    <n v="3.2"/>
    <n v="2.7564839291666701"/>
  </r>
  <r>
    <x v="2"/>
    <x v="313"/>
    <x v="2"/>
    <x v="1"/>
    <x v="4"/>
    <s v="Menudencias"/>
    <s v="Menudencias Cogote"/>
    <s v="1030686"/>
    <x v="291"/>
    <s v="Pavo"/>
    <n v="72000"/>
    <n v="72000"/>
    <n v="72000"/>
    <n v="1.75166666666667"/>
    <n v="1.75166666666667"/>
    <n v="1.7768174194444399"/>
  </r>
  <r>
    <x v="2"/>
    <x v="421"/>
    <x v="2"/>
    <x v="1"/>
    <x v="4"/>
    <s v="Panceta"/>
    <s v="Panceta s/Cuero"/>
    <s v="1022568"/>
    <x v="380"/>
    <s v="Cerdo"/>
    <n v="48000"/>
    <n v="48000"/>
    <n v="48000"/>
    <n v="6"/>
    <n v="6"/>
    <n v="5.1108817520833298"/>
  </r>
  <r>
    <x v="2"/>
    <x v="318"/>
    <x v="2"/>
    <x v="1"/>
    <x v="4"/>
    <s v="Panceta"/>
    <s v="Panceta s/Cuero"/>
    <s v="1022645"/>
    <x v="217"/>
    <s v="Cerdo"/>
    <n v="48000"/>
    <n v="48000"/>
    <n v="48000"/>
    <n v="5.9"/>
    <n v="5.9"/>
    <n v="4.9801015791666696"/>
  </r>
  <r>
    <x v="2"/>
    <x v="135"/>
    <x v="2"/>
    <x v="1"/>
    <x v="4"/>
    <s v="Patas"/>
    <s v="Patas Garras"/>
    <s v="1011967"/>
    <x v="127"/>
    <s v="Pollo"/>
    <n v="192000"/>
    <n v="192000"/>
    <n v="192000"/>
    <n v="4.5461458333333304"/>
    <n v="4.5461458333333304"/>
    <n v="4.5888154078124996"/>
  </r>
  <r>
    <x v="2"/>
    <x v="136"/>
    <x v="2"/>
    <x v="1"/>
    <x v="4"/>
    <s v="Patas"/>
    <s v="Patas Garras"/>
    <s v="1011968"/>
    <x v="128"/>
    <s v="Pollo"/>
    <n v="12000"/>
    <n v="12000"/>
    <n v="12000"/>
    <n v="4.1892500000000004"/>
    <n v="4.1892500000000004"/>
    <n v="4.0664405500000003"/>
  </r>
  <r>
    <x v="2"/>
    <x v="137"/>
    <x v="2"/>
    <x v="1"/>
    <x v="4"/>
    <s v="Patas"/>
    <s v="Patas Garras"/>
    <s v="1011969"/>
    <x v="129"/>
    <s v="Pollo"/>
    <n v="96000"/>
    <n v="96000"/>
    <n v="96000"/>
    <n v="4.1173541666666704"/>
    <n v="4.1173541666666704"/>
    <n v="4.0679576822916701"/>
  </r>
  <r>
    <x v="2"/>
    <x v="139"/>
    <x v="2"/>
    <x v="1"/>
    <x v="4"/>
    <s v="Patas"/>
    <s v="Patas Garras"/>
    <s v="1012448"/>
    <x v="131"/>
    <s v="Pollo"/>
    <n v="156000"/>
    <n v="168000"/>
    <n v="72000"/>
    <n v="3.5605641025641002"/>
    <n v="3.5605595238095198"/>
    <n v="3.6742958958333301"/>
  </r>
  <r>
    <x v="2"/>
    <x v="140"/>
    <x v="2"/>
    <x v="1"/>
    <x v="4"/>
    <s v="Patas"/>
    <s v="Patas Garras"/>
    <s v="1012502"/>
    <x v="132"/>
    <s v="Pollo"/>
    <n v="12000"/>
    <n v="12000"/>
    <m/>
    <n v="3.76033333333333"/>
    <n v="3.76033333333333"/>
    <m/>
  </r>
  <r>
    <x v="2"/>
    <x v="141"/>
    <x v="2"/>
    <x v="1"/>
    <x v="4"/>
    <s v="Patas"/>
    <s v="Patas Garras"/>
    <s v="1012503"/>
    <x v="133"/>
    <s v="Pollo"/>
    <n v="288000"/>
    <n v="288000"/>
    <n v="288000"/>
    <n v="3.6885486111111101"/>
    <n v="3.6885486111111101"/>
    <n v="3.8070349444444398"/>
  </r>
  <r>
    <x v="2"/>
    <x v="142"/>
    <x v="2"/>
    <x v="1"/>
    <x v="4"/>
    <s v="Patas"/>
    <s v="Patas Garras"/>
    <s v="1012504"/>
    <x v="131"/>
    <s v="Pollo"/>
    <n v="12000"/>
    <n v="24000"/>
    <m/>
    <n v="3.6"/>
    <n v="3.6"/>
    <m/>
  </r>
  <r>
    <x v="2"/>
    <x v="143"/>
    <x v="2"/>
    <x v="1"/>
    <x v="4"/>
    <s v="Patas"/>
    <s v="Patas Garras"/>
    <s v="1012525"/>
    <x v="127"/>
    <s v="Pollo"/>
    <n v="12000"/>
    <n v="12000"/>
    <n v="12000"/>
    <n v="4.4044166666666698"/>
    <n v="4.4044166666666698"/>
    <n v="4.3162724666666703"/>
  </r>
  <r>
    <x v="2"/>
    <x v="146"/>
    <x v="2"/>
    <x v="1"/>
    <x v="4"/>
    <s v="Pernil"/>
    <s v="Pernil Mano"/>
    <s v="1021731"/>
    <x v="136"/>
    <s v="Cerdo"/>
    <m/>
    <m/>
    <n v="72000"/>
    <m/>
    <m/>
    <n v="1.7787106749999999"/>
  </r>
  <r>
    <x v="2"/>
    <x v="147"/>
    <x v="2"/>
    <x v="1"/>
    <x v="4"/>
    <s v="Pernil"/>
    <s v="Pernil Mano"/>
    <s v="1022125"/>
    <x v="137"/>
    <s v="Cerdo"/>
    <n v="144000"/>
    <n v="144000"/>
    <n v="96000"/>
    <n v="2.5480138888888901"/>
    <n v="2.5480138888888901"/>
    <n v="2.49779321041667"/>
  </r>
  <r>
    <x v="2"/>
    <x v="321"/>
    <x v="2"/>
    <x v="1"/>
    <x v="4"/>
    <s v="Pernil"/>
    <s v="Pernil Mano"/>
    <s v="1022753"/>
    <x v="297"/>
    <s v="Cerdo"/>
    <n v="216000"/>
    <n v="216000"/>
    <n v="216000"/>
    <n v="1.69042592592593"/>
    <n v="1.69042592592593"/>
    <n v="1.8308118962963"/>
  </r>
  <r>
    <x v="2"/>
    <x v="423"/>
    <x v="2"/>
    <x v="1"/>
    <x v="4"/>
    <s v="Pernil"/>
    <s v="Pernil Mano"/>
    <s v="1022940"/>
    <x v="382"/>
    <s v="Cerdo"/>
    <n v="96000"/>
    <n v="96000"/>
    <n v="96000"/>
    <n v="1.90404166666667"/>
    <n v="1.90404166666667"/>
    <n v="2.0396350947916702"/>
  </r>
  <r>
    <x v="2"/>
    <x v="322"/>
    <x v="2"/>
    <x v="1"/>
    <x v="4"/>
    <s v="Pernil"/>
    <s v="Pernil Mano"/>
    <s v="1022941"/>
    <x v="298"/>
    <s v="Cerdo"/>
    <n v="48000"/>
    <n v="48000"/>
    <n v="48000"/>
    <n v="1.7605833333333301"/>
    <n v="1.7605833333333301"/>
    <n v="1.7787207083333301"/>
  </r>
  <r>
    <x v="2"/>
    <x v="149"/>
    <x v="2"/>
    <x v="1"/>
    <x v="4"/>
    <s v="Pernil"/>
    <s v="Pernil Pierna"/>
    <s v="1022183"/>
    <x v="139"/>
    <s v="Cerdo"/>
    <n v="480000"/>
    <n v="480000"/>
    <n v="312000"/>
    <n v="1.5173458333333301"/>
    <n v="1.5173458333333301"/>
    <n v="1.5827249307692299"/>
  </r>
  <r>
    <x v="2"/>
    <x v="324"/>
    <x v="2"/>
    <x v="1"/>
    <x v="4"/>
    <s v="Recortes"/>
    <s v="Recortes No Magro"/>
    <s v="1022169"/>
    <x v="300"/>
    <s v="Cerdo"/>
    <n v="192000"/>
    <n v="192000"/>
    <n v="192000"/>
    <n v="0.54593229166666701"/>
    <n v="0.54593229166666701"/>
    <n v="0.60154281302083301"/>
  </r>
  <r>
    <x v="2"/>
    <x v="325"/>
    <x v="2"/>
    <x v="1"/>
    <x v="4"/>
    <s v="Recortes"/>
    <s v="Recortes No Magro"/>
    <s v="1023093"/>
    <x v="301"/>
    <s v="Cerdo"/>
    <n v="72000"/>
    <n v="72000"/>
    <n v="60000"/>
    <n v="3.4773333333333301"/>
    <n v="3.4773333333333301"/>
    <n v="3.2821161566666701"/>
  </r>
  <r>
    <x v="2"/>
    <x v="459"/>
    <x v="2"/>
    <x v="1"/>
    <x v="4"/>
    <s v="Subprod"/>
    <s v="Subprod Despunte Tru"/>
    <s v="1012681"/>
    <x v="415"/>
    <s v="Pollo"/>
    <m/>
    <n v="24000"/>
    <n v="24000"/>
    <m/>
    <n v="0.7"/>
    <n v="0.9542687125"/>
  </r>
  <r>
    <x v="2"/>
    <x v="326"/>
    <x v="2"/>
    <x v="1"/>
    <x v="4"/>
    <s v="Subprod"/>
    <s v="Subprod Cola"/>
    <s v="1022080"/>
    <x v="302"/>
    <s v="Cerdo"/>
    <n v="72000"/>
    <n v="72000"/>
    <n v="72000"/>
    <n v="0.65976388888888904"/>
    <n v="0.65976388888888904"/>
    <n v="0.92826304583333297"/>
  </r>
  <r>
    <x v="2"/>
    <x v="151"/>
    <x v="2"/>
    <x v="1"/>
    <x v="4"/>
    <s v="Subprod"/>
    <s v="Subprod Patas-Manos"/>
    <s v="1021735"/>
    <x v="141"/>
    <s v="Cerdo"/>
    <n v="120000"/>
    <n v="120000"/>
    <n v="144000"/>
    <n v="4.1930249999999996"/>
    <n v="4.1930249999999996"/>
    <n v="4.06082772986111"/>
  </r>
  <r>
    <x v="2"/>
    <x v="152"/>
    <x v="2"/>
    <x v="1"/>
    <x v="4"/>
    <s v="Subprod"/>
    <s v="Subprod Patas-Manos"/>
    <s v="1021738"/>
    <x v="142"/>
    <s v="Cerdo"/>
    <n v="96000"/>
    <n v="96000"/>
    <n v="72000"/>
    <n v="4.0495729166666701"/>
    <n v="4.0495729166666701"/>
    <n v="3.9375873361111098"/>
  </r>
  <r>
    <x v="2"/>
    <x v="153"/>
    <x v="2"/>
    <x v="1"/>
    <x v="4"/>
    <s v="Subprod"/>
    <s v="Subprod Patas-Manos"/>
    <s v="1022748"/>
    <x v="143"/>
    <s v="Cerdo"/>
    <n v="192000"/>
    <n v="192000"/>
    <n v="108000"/>
    <n v="4.7652708333333296"/>
    <n v="4.7652708333333296"/>
    <n v="4.4579590055555602"/>
  </r>
  <r>
    <x v="2"/>
    <x v="328"/>
    <x v="2"/>
    <x v="1"/>
    <x v="4"/>
    <s v="Trutro"/>
    <s v="Trutro Largo"/>
    <s v="1030683"/>
    <x v="70"/>
    <s v="Pavo"/>
    <n v="264000"/>
    <n v="286000"/>
    <n v="264000"/>
    <n v="1.8951098484848501"/>
    <n v="2.0599965034965"/>
    <n v="1.83858476628788"/>
  </r>
  <r>
    <x v="2"/>
    <x v="329"/>
    <x v="2"/>
    <x v="1"/>
    <x v="4"/>
    <s v="Trutro"/>
    <s v="Trutro Largo"/>
    <s v="1030743"/>
    <x v="304"/>
    <s v="Pavo"/>
    <m/>
    <n v="1000"/>
    <m/>
    <m/>
    <n v="2.35"/>
    <m/>
  </r>
  <r>
    <x v="2"/>
    <x v="427"/>
    <x v="2"/>
    <x v="1"/>
    <x v="9"/>
    <s v="Cabeza"/>
    <s v="Cabeza Derivados"/>
    <s v="1021945"/>
    <x v="386"/>
    <s v="Cerdo"/>
    <n v="3000"/>
    <n v="3000"/>
    <n v="3000"/>
    <n v="3.899"/>
    <n v="3.899"/>
    <n v="2.85866643333333"/>
  </r>
  <r>
    <x v="2"/>
    <x v="330"/>
    <x v="2"/>
    <x v="1"/>
    <x v="9"/>
    <s v="Chuleta"/>
    <s v="Chuleta Huesos"/>
    <s v="1021952"/>
    <x v="13"/>
    <s v="Cerdo"/>
    <n v="1000"/>
    <n v="2000"/>
    <n v="2000"/>
    <n v="6.06"/>
    <n v="6.06"/>
    <n v="4.3339153000000001"/>
  </r>
  <r>
    <x v="2"/>
    <x v="331"/>
    <x v="2"/>
    <x v="1"/>
    <x v="9"/>
    <s v="Cost-Pec"/>
    <s v="Cost-Pec Trozos"/>
    <s v="1021931"/>
    <x v="305"/>
    <s v="Cerdo"/>
    <n v="30000"/>
    <n v="30000"/>
    <n v="30000"/>
    <n v="4.6769333333333298"/>
    <n v="4.6769333333333298"/>
    <n v="4.3337844666666703"/>
  </r>
  <r>
    <x v="2"/>
    <x v="332"/>
    <x v="2"/>
    <x v="1"/>
    <x v="9"/>
    <s v="Cost-Pec"/>
    <s v="Cost-Pec Trozos"/>
    <s v="1023265"/>
    <x v="306"/>
    <s v="Cerdo"/>
    <n v="5000"/>
    <n v="7000"/>
    <n v="7000"/>
    <n v="4.5039999999999996"/>
    <n v="4.5039999999999996"/>
    <n v="4.2873299571428598"/>
  </r>
  <r>
    <x v="2"/>
    <x v="333"/>
    <x v="2"/>
    <x v="1"/>
    <x v="9"/>
    <s v="Grasas"/>
    <s v="Grasa Gordura"/>
    <s v="1022767"/>
    <x v="307"/>
    <s v="Cerdo"/>
    <n v="0"/>
    <n v="24000"/>
    <n v="24000"/>
    <n v="0"/>
    <n v="0"/>
    <n v="0.60139178333333299"/>
  </r>
  <r>
    <x v="2"/>
    <x v="335"/>
    <x v="2"/>
    <x v="1"/>
    <x v="9"/>
    <s v="Grasas"/>
    <s v="Grasa Lomo Tocino"/>
    <s v="1022918"/>
    <x v="309"/>
    <s v="Cerdo"/>
    <n v="96000"/>
    <n v="96000"/>
    <n v="96000"/>
    <n v="1.4780625000000001"/>
    <n v="1.4780625000000001"/>
    <n v="1.2978253666666699"/>
  </r>
  <r>
    <x v="2"/>
    <x v="336"/>
    <x v="2"/>
    <x v="1"/>
    <x v="9"/>
    <s v="Huesos"/>
    <s v="Huesos Cuarto Traser"/>
    <s v="1022550"/>
    <x v="310"/>
    <s v="Cerdo"/>
    <n v="24000"/>
    <n v="0"/>
    <m/>
    <n v="0.52704166666666696"/>
    <n v="0"/>
    <m/>
  </r>
  <r>
    <x v="2"/>
    <x v="337"/>
    <x v="2"/>
    <x v="1"/>
    <x v="9"/>
    <s v="Lomo"/>
    <s v="Lomo Centro"/>
    <s v="1022101"/>
    <x v="311"/>
    <s v="Cerdo"/>
    <n v="2000"/>
    <n v="2000"/>
    <n v="2000"/>
    <n v="4.7634999999999996"/>
    <n v="4.7634999999999996"/>
    <n v="4.3627399999999996"/>
  </r>
  <r>
    <x v="2"/>
    <x v="338"/>
    <x v="2"/>
    <x v="1"/>
    <x v="9"/>
    <s v="Lomo"/>
    <s v="Lomo MM Loin"/>
    <s v="1021924"/>
    <x v="312"/>
    <s v="Cerdo"/>
    <n v="15000"/>
    <n v="15000"/>
    <n v="15000"/>
    <n v="4.3311333333333302"/>
    <n v="4.3311333333333302"/>
    <n v="4.3552179266666702"/>
  </r>
  <r>
    <x v="2"/>
    <x v="339"/>
    <x v="2"/>
    <x v="1"/>
    <x v="9"/>
    <s v="Lomo"/>
    <s v="Lomo MM Loin"/>
    <s v="1021925"/>
    <x v="313"/>
    <s v="Cerdo"/>
    <n v="60000"/>
    <n v="10000"/>
    <n v="10000"/>
    <n v="4.4607999999999999"/>
    <n v="4.4607999999999999"/>
    <n v="4.3514482499999998"/>
  </r>
  <r>
    <x v="2"/>
    <x v="340"/>
    <x v="2"/>
    <x v="1"/>
    <x v="9"/>
    <s v="Lomo"/>
    <s v="Lomo MM Loin"/>
    <s v="1022561"/>
    <x v="314"/>
    <s v="Cerdo"/>
    <n v="1000"/>
    <n v="6000"/>
    <n v="6000"/>
    <n v="4.3310000000000004"/>
    <n v="4.3311666666666699"/>
    <n v="4.3627485999999998"/>
  </r>
  <r>
    <x v="2"/>
    <x v="341"/>
    <x v="2"/>
    <x v="1"/>
    <x v="9"/>
    <s v="Lomo"/>
    <s v="Lomo MM Loin"/>
    <s v="1022989"/>
    <x v="315"/>
    <s v="Cerdo"/>
    <n v="30000"/>
    <n v="80000"/>
    <n v="80000"/>
    <n v="4.3311000000000002"/>
    <n v="4.3311124999999997"/>
    <n v="4.3556914974999996"/>
  </r>
  <r>
    <x v="2"/>
    <x v="429"/>
    <x v="2"/>
    <x v="1"/>
    <x v="9"/>
    <s v="Lomo"/>
    <s v="Lomo MM Loin"/>
    <s v="1023102"/>
    <x v="388"/>
    <s v="Cerdo"/>
    <n v="5000"/>
    <n v="6000"/>
    <n v="6000"/>
    <n v="4.3311999999999999"/>
    <n v="4.3311666666666699"/>
    <n v="4.3627659333333302"/>
  </r>
  <r>
    <x v="2"/>
    <x v="342"/>
    <x v="2"/>
    <x v="1"/>
    <x v="9"/>
    <s v="Lomo"/>
    <s v="Lomo Vetado"/>
    <s v="1022863"/>
    <x v="316"/>
    <s v="Cerdo"/>
    <n v="60000"/>
    <n v="60000"/>
    <n v="60000"/>
    <n v="3.9852833333333302"/>
    <n v="3.9852833333333302"/>
    <n v="4.3579387283333304"/>
  </r>
  <r>
    <x v="2"/>
    <x v="343"/>
    <x v="2"/>
    <x v="1"/>
    <x v="9"/>
    <s v="Lomo"/>
    <s v="Lomo Vetado"/>
    <s v="1022864"/>
    <x v="317"/>
    <s v="Cerdo"/>
    <n v="40000"/>
    <n v="45000"/>
    <n v="45000"/>
    <n v="3.942075"/>
    <n v="3.9420666666666699"/>
    <n v="4.3508947866666698"/>
  </r>
  <r>
    <x v="2"/>
    <x v="345"/>
    <x v="2"/>
    <x v="1"/>
    <x v="9"/>
    <s v="Menudencias"/>
    <s v="Menudencias Corazón"/>
    <s v="1012326"/>
    <x v="319"/>
    <s v="Pollo"/>
    <n v="6000"/>
    <n v="6000"/>
    <n v="6000"/>
    <n v="2.6173333333333302"/>
    <n v="2.6173333333333302"/>
    <n v="1.5621121499999999"/>
  </r>
  <r>
    <x v="2"/>
    <x v="460"/>
    <x v="2"/>
    <x v="1"/>
    <x v="9"/>
    <s v="Muestra"/>
    <s v="Muestra"/>
    <s v="1022838"/>
    <x v="416"/>
    <s v="Cerdo"/>
    <m/>
    <m/>
    <n v="58"/>
    <m/>
    <m/>
    <n v="4.4824999999999999"/>
  </r>
  <r>
    <x v="2"/>
    <x v="348"/>
    <x v="2"/>
    <x v="1"/>
    <x v="9"/>
    <s v="Paleta"/>
    <s v="Paleta Entera"/>
    <s v="1022751"/>
    <x v="321"/>
    <s v="Cerdo"/>
    <n v="22000"/>
    <n v="22000"/>
    <n v="22000"/>
    <n v="3.89881818181818"/>
    <n v="3.89881818181818"/>
    <n v="4.3627407500000004"/>
  </r>
  <r>
    <x v="2"/>
    <x v="349"/>
    <x v="2"/>
    <x v="1"/>
    <x v="9"/>
    <s v="Paleta"/>
    <s v="Paleta Entera"/>
    <s v="1022794"/>
    <x v="322"/>
    <s v="Cerdo"/>
    <n v="0"/>
    <n v="0"/>
    <n v="1"/>
    <n v="0"/>
    <n v="0"/>
    <n v="4.3682999999999996"/>
  </r>
  <r>
    <x v="2"/>
    <x v="350"/>
    <x v="2"/>
    <x v="1"/>
    <x v="9"/>
    <s v="Paleta"/>
    <s v="Paleta Pulpa"/>
    <s v="1021936"/>
    <x v="323"/>
    <s v="Cerdo"/>
    <n v="384000"/>
    <n v="408000"/>
    <n v="408000"/>
    <n v="3.1207291666666701"/>
    <n v="3.1207303921568599"/>
    <n v="2.7722565208333299"/>
  </r>
  <r>
    <x v="2"/>
    <x v="351"/>
    <x v="2"/>
    <x v="1"/>
    <x v="9"/>
    <s v="Paleta"/>
    <s v="Paleta Pulpa"/>
    <s v="1022750"/>
    <x v="324"/>
    <s v="Cerdo"/>
    <n v="48000"/>
    <n v="24000"/>
    <n v="24000"/>
    <n v="4.15820833333333"/>
    <n v="4.15820833333333"/>
    <n v="2.7722914833333299"/>
  </r>
  <r>
    <x v="2"/>
    <x v="352"/>
    <x v="2"/>
    <x v="1"/>
    <x v="9"/>
    <s v="Paleta"/>
    <s v="Paleta Pulpa"/>
    <s v="1022793"/>
    <x v="325"/>
    <s v="Cerdo"/>
    <m/>
    <m/>
    <n v="0.2"/>
    <m/>
    <m/>
    <n v="1.3839999999999999"/>
  </r>
  <r>
    <x v="2"/>
    <x v="461"/>
    <x v="2"/>
    <x v="1"/>
    <x v="9"/>
    <s v="Panceta"/>
    <s v="Panceta c/Cuero"/>
    <s v="1021929"/>
    <x v="417"/>
    <s v="Cerdo"/>
    <n v="2000"/>
    <n v="2000"/>
    <n v="2000"/>
    <n v="5.8010000000000002"/>
    <n v="5.8010000000000002"/>
    <n v="4.3627356500000003"/>
  </r>
  <r>
    <x v="2"/>
    <x v="353"/>
    <x v="2"/>
    <x v="1"/>
    <x v="9"/>
    <s v="Panceta"/>
    <s v="Panceta c/Cuero"/>
    <s v="1022515"/>
    <x v="326"/>
    <s v="Cerdo"/>
    <n v="12000"/>
    <n v="12000"/>
    <n v="12000"/>
    <n v="5.1956666666666704"/>
    <n v="5.1956666666666704"/>
    <n v="4.3627356333333296"/>
  </r>
  <r>
    <x v="2"/>
    <x v="354"/>
    <x v="2"/>
    <x v="1"/>
    <x v="9"/>
    <s v="Panceta"/>
    <s v="Panceta c/Cuero"/>
    <s v="1022570"/>
    <x v="327"/>
    <s v="Cerdo"/>
    <n v="2000"/>
    <n v="0"/>
    <m/>
    <n v="5.6280000000000001"/>
    <n v="0"/>
    <m/>
  </r>
  <r>
    <x v="2"/>
    <x v="355"/>
    <x v="2"/>
    <x v="1"/>
    <x v="9"/>
    <s v="Panceta"/>
    <s v="Panceta s/Cuero"/>
    <s v="1022621"/>
    <x v="328"/>
    <s v="Cerdo"/>
    <n v="22000"/>
    <n v="30000"/>
    <n v="30000"/>
    <n v="5.0227727272727298"/>
    <n v="5.0227666666666702"/>
    <n v="4.3608582966666702"/>
  </r>
  <r>
    <x v="2"/>
    <x v="356"/>
    <x v="2"/>
    <x v="1"/>
    <x v="9"/>
    <s v="Panceta"/>
    <s v="Panceta s/Cuero"/>
    <s v="1022865"/>
    <x v="329"/>
    <s v="Cerdo"/>
    <n v="53000"/>
    <n v="55000"/>
    <n v="55000"/>
    <n v="5.2821320754716998"/>
    <n v="5.2821272727272701"/>
    <n v="4.36064834"/>
  </r>
  <r>
    <x v="2"/>
    <x v="357"/>
    <x v="2"/>
    <x v="1"/>
    <x v="9"/>
    <s v="Panceta"/>
    <s v="Panceta s/Cuero"/>
    <s v="1022866"/>
    <x v="330"/>
    <s v="Cerdo"/>
    <n v="45000"/>
    <n v="35000"/>
    <n v="35000"/>
    <n v="5.2821333333333298"/>
    <n v="5.2821428571428601"/>
    <n v="4.34811504285714"/>
  </r>
  <r>
    <x v="2"/>
    <x v="359"/>
    <x v="2"/>
    <x v="1"/>
    <x v="9"/>
    <s v="Pierna"/>
    <s v="Pierna Pulpa Fina"/>
    <s v="1022128"/>
    <x v="332"/>
    <s v="Cerdo"/>
    <n v="0"/>
    <n v="10000"/>
    <n v="10000"/>
    <n v="0"/>
    <n v="0"/>
    <n v="4.3439322599999999"/>
  </r>
  <r>
    <x v="2"/>
    <x v="360"/>
    <x v="2"/>
    <x v="1"/>
    <x v="9"/>
    <s v="Pierna"/>
    <s v="Pierna Pulpa Fina"/>
    <s v="1022141"/>
    <x v="333"/>
    <s v="Cerdo"/>
    <n v="22000"/>
    <n v="41000"/>
    <n v="41000"/>
    <n v="4.20140909090909"/>
    <n v="4.2014390243902398"/>
    <n v="4.36046036585366"/>
  </r>
  <r>
    <x v="2"/>
    <x v="361"/>
    <x v="2"/>
    <x v="1"/>
    <x v="9"/>
    <s v="Pierna"/>
    <s v="Pierna Pulpa Fina"/>
    <s v="1022142"/>
    <x v="334"/>
    <s v="Cerdo"/>
    <n v="5000"/>
    <n v="10000"/>
    <n v="10000"/>
    <n v="4.2013999999999996"/>
    <n v="4.2013999999999996"/>
    <n v="4.35331665"/>
  </r>
  <r>
    <x v="2"/>
    <x v="362"/>
    <x v="2"/>
    <x v="1"/>
    <x v="9"/>
    <s v="Pierna"/>
    <s v="Pierna Pulpa Fina"/>
    <s v="1022398"/>
    <x v="335"/>
    <s v="Cerdo"/>
    <n v="12000"/>
    <n v="12000"/>
    <n v="12000"/>
    <n v="4.1581666666666699"/>
    <n v="4.1581666666666699"/>
    <n v="4.3627327416666697"/>
  </r>
  <r>
    <x v="2"/>
    <x v="431"/>
    <x v="2"/>
    <x v="1"/>
    <x v="9"/>
    <s v="Recortes"/>
    <s v="Diafragma"/>
    <s v="1021944"/>
    <x v="390"/>
    <s v="Cerdo"/>
    <n v="3000"/>
    <n v="3000"/>
    <n v="3000"/>
    <n v="3.899"/>
    <n v="3.899"/>
    <n v="2.8586635333333299"/>
  </r>
  <r>
    <x v="3"/>
    <x v="42"/>
    <x v="3"/>
    <x v="0"/>
    <x v="0"/>
    <s v="Menudencias"/>
    <s v="Menudencias Contre"/>
    <s v="1010877"/>
    <x v="41"/>
    <s v="Pollo"/>
    <n v="71367"/>
    <m/>
    <m/>
    <n v="0.93956590581080901"/>
    <m/>
    <m/>
  </r>
  <r>
    <x v="3"/>
    <x v="2"/>
    <x v="3"/>
    <x v="0"/>
    <x v="0"/>
    <s v="Menudencias"/>
    <s v="Menudencias Contre"/>
    <s v="1012207"/>
    <x v="2"/>
    <s v="Pollo"/>
    <n v="37576"/>
    <m/>
    <m/>
    <n v="0"/>
    <m/>
    <m/>
  </r>
  <r>
    <x v="3"/>
    <x v="3"/>
    <x v="3"/>
    <x v="0"/>
    <x v="0"/>
    <s v="Menudencias"/>
    <s v="Menudencias Cabeza"/>
    <s v="1030744"/>
    <x v="3"/>
    <s v="Pavo"/>
    <n v="11174"/>
    <m/>
    <m/>
    <n v="0"/>
    <m/>
    <m/>
  </r>
  <r>
    <x v="3"/>
    <x v="4"/>
    <x v="3"/>
    <x v="0"/>
    <x v="0"/>
    <s v="Menudencias"/>
    <s v="Menudencias Cogote"/>
    <s v="1030635"/>
    <x v="4"/>
    <s v="Pavo"/>
    <n v="11120"/>
    <n v="11120"/>
    <m/>
    <n v="0.98956834532374105"/>
    <n v="0.98956834532374105"/>
    <m/>
  </r>
  <r>
    <x v="3"/>
    <x v="462"/>
    <x v="3"/>
    <x v="0"/>
    <x v="0"/>
    <s v="Menudencias"/>
    <s v="Menudencias Contre"/>
    <s v="1030498"/>
    <x v="418"/>
    <s v="Pavo"/>
    <n v="1706"/>
    <n v="1820"/>
    <m/>
    <n v="1.18991793669402"/>
    <n v="1.1901098901098901"/>
    <m/>
  </r>
  <r>
    <x v="3"/>
    <x v="6"/>
    <x v="3"/>
    <x v="0"/>
    <x v="0"/>
    <s v="Varios"/>
    <s v="Varios Carcasa"/>
    <s v="1030355"/>
    <x v="6"/>
    <s v="Pavo"/>
    <n v="72000"/>
    <n v="64000"/>
    <m/>
    <n v="0.98955555555555597"/>
    <n v="0.98956250000000001"/>
    <m/>
  </r>
  <r>
    <x v="3"/>
    <x v="42"/>
    <x v="3"/>
    <x v="0"/>
    <x v="7"/>
    <s v="Menudencias"/>
    <s v="Menudencias Contre"/>
    <s v="1010877"/>
    <x v="41"/>
    <s v="Pollo"/>
    <m/>
    <n v="71367"/>
    <m/>
    <m/>
    <n v="0"/>
    <m/>
  </r>
  <r>
    <x v="3"/>
    <x v="2"/>
    <x v="3"/>
    <x v="0"/>
    <x v="7"/>
    <s v="Menudencias"/>
    <s v="Menudencias Contre"/>
    <s v="1012207"/>
    <x v="2"/>
    <s v="Pollo"/>
    <m/>
    <n v="16704"/>
    <m/>
    <m/>
    <n v="0"/>
    <m/>
  </r>
  <r>
    <x v="3"/>
    <x v="367"/>
    <x v="3"/>
    <x v="0"/>
    <x v="8"/>
    <s v="Carne Recuperada"/>
    <s v="Carne Recuperada ADM"/>
    <s v="1012764"/>
    <x v="340"/>
    <s v="Pollo"/>
    <m/>
    <m/>
    <n v="192000"/>
    <m/>
    <m/>
    <n v="0.82337343750000003"/>
  </r>
  <r>
    <x v="3"/>
    <x v="9"/>
    <x v="3"/>
    <x v="0"/>
    <x v="1"/>
    <s v="Carne Recuperada"/>
    <s v="Carne Recuperada ADM"/>
    <s v="1012719"/>
    <x v="9"/>
    <s v="Pollo"/>
    <n v="398725"/>
    <n v="723029"/>
    <n v="734600"/>
    <n v="0.65116057433067898"/>
    <n v="0.65116060351659499"/>
    <n v="-22.234419028042499"/>
  </r>
  <r>
    <x v="3"/>
    <x v="10"/>
    <x v="3"/>
    <x v="0"/>
    <x v="1"/>
    <s v="Carne Recuperada"/>
    <s v="Carne Recuperada Pul"/>
    <s v="1011421"/>
    <x v="10"/>
    <s v="Pollo"/>
    <n v="380624"/>
    <n v="714090"/>
    <n v="720000"/>
    <n v="0.68955977552650405"/>
    <n v="0.68956153986192203"/>
    <n v="0.82150694444444405"/>
  </r>
  <r>
    <x v="3"/>
    <x v="11"/>
    <x v="3"/>
    <x v="0"/>
    <x v="1"/>
    <s v="Carne Recuperada"/>
    <s v="Carne Recuperada Pul"/>
    <s v="1011558"/>
    <x v="11"/>
    <s v="Pollo"/>
    <n v="24000"/>
    <n v="216060"/>
    <n v="120000"/>
    <n v="0.78954166666666703"/>
    <n v="0.78955845598444896"/>
    <n v="0.70598024999999998"/>
  </r>
  <r>
    <x v="3"/>
    <x v="74"/>
    <x v="3"/>
    <x v="0"/>
    <x v="1"/>
    <s v="Carne Recuperada"/>
    <s v="Carne Recuperada Pul"/>
    <s v="1012612"/>
    <x v="73"/>
    <s v="Pollo"/>
    <m/>
    <m/>
    <n v="24992.124"/>
    <m/>
    <m/>
    <n v="0.64356151561988095"/>
  </r>
  <r>
    <x v="3"/>
    <x v="1"/>
    <x v="3"/>
    <x v="0"/>
    <x v="1"/>
    <s v="Cazuela"/>
    <s v="Cazuela Espinazo"/>
    <s v="1011042"/>
    <x v="1"/>
    <s v="Pollo"/>
    <n v="9753"/>
    <n v="34530"/>
    <n v="15000"/>
    <n v="0.46457500256331402"/>
    <n v="0.46455256298870501"/>
    <n v="0.56360997999999995"/>
  </r>
  <r>
    <x v="3"/>
    <x v="12"/>
    <x v="3"/>
    <x v="0"/>
    <x v="1"/>
    <s v="Chuleta"/>
    <s v="Chuleta Centro"/>
    <s v="1020017"/>
    <x v="12"/>
    <s v="Cerdo"/>
    <n v="0"/>
    <n v="4000"/>
    <m/>
    <n v="0"/>
    <n v="2.7395"/>
    <m/>
  </r>
  <r>
    <x v="3"/>
    <x v="13"/>
    <x v="3"/>
    <x v="0"/>
    <x v="1"/>
    <s v="Chuleta"/>
    <s v="Chuleta Huesos"/>
    <s v="1021622"/>
    <x v="13"/>
    <s v="Cerdo"/>
    <n v="24000"/>
    <n v="0"/>
    <m/>
    <n v="0"/>
    <n v="0"/>
    <m/>
  </r>
  <r>
    <x v="3"/>
    <x v="369"/>
    <x v="3"/>
    <x v="0"/>
    <x v="1"/>
    <s v="Cost-Pec"/>
    <s v="Cost-Pec Entero"/>
    <s v="1020869"/>
    <x v="342"/>
    <s v="Cerdo"/>
    <n v="0"/>
    <n v="24000"/>
    <m/>
    <n v="0"/>
    <n v="4.618125"/>
    <m/>
  </r>
  <r>
    <x v="3"/>
    <x v="16"/>
    <x v="3"/>
    <x v="0"/>
    <x v="1"/>
    <s v="Cueros"/>
    <s v="Cuero Back"/>
    <s v="1021187"/>
    <x v="16"/>
    <s v="Cerdo"/>
    <n v="0"/>
    <n v="24000"/>
    <n v="24000"/>
    <n v="0"/>
    <n v="1.65620833333333"/>
    <n v="1.96"/>
  </r>
  <r>
    <x v="3"/>
    <x v="17"/>
    <x v="3"/>
    <x v="0"/>
    <x v="1"/>
    <s v="Cueros"/>
    <s v="Cuero Forro"/>
    <s v="1022196"/>
    <x v="17"/>
    <s v="Cerdo"/>
    <n v="24000"/>
    <n v="24000"/>
    <n v="24000"/>
    <n v="0.65"/>
    <n v="0.65"/>
    <n v="0.48229166666666701"/>
  </r>
  <r>
    <x v="3"/>
    <x v="19"/>
    <x v="3"/>
    <x v="0"/>
    <x v="1"/>
    <s v="Cueros"/>
    <s v="Cuero Mixto"/>
    <s v="1021385"/>
    <x v="19"/>
    <s v="Cerdo"/>
    <n v="144000"/>
    <n v="144000"/>
    <n v="120000"/>
    <n v="0.85622916666666704"/>
    <n v="0.85622916666666704"/>
    <n v="0.96794166666666703"/>
  </r>
  <r>
    <x v="3"/>
    <x v="107"/>
    <x v="3"/>
    <x v="0"/>
    <x v="1"/>
    <s v="Cueros"/>
    <s v="Cuero Mixto"/>
    <s v="1023336"/>
    <x v="104"/>
    <s v="Cerdo"/>
    <m/>
    <m/>
    <n v="4000"/>
    <m/>
    <m/>
    <n v="0.47916667499999999"/>
  </r>
  <r>
    <x v="3"/>
    <x v="370"/>
    <x v="3"/>
    <x v="0"/>
    <x v="1"/>
    <s v="Cueros"/>
    <s v="Cuero Panceta"/>
    <s v="1020352"/>
    <x v="343"/>
    <s v="Cerdo"/>
    <n v="48000"/>
    <n v="48000"/>
    <n v="24000"/>
    <n v="1.15622916666667"/>
    <n v="1.15622916666667"/>
    <n v="1.3104166666666699"/>
  </r>
  <r>
    <x v="3"/>
    <x v="20"/>
    <x v="3"/>
    <x v="0"/>
    <x v="1"/>
    <s v="Cueros"/>
    <s v="Cuero Papada"/>
    <s v="1021039"/>
    <x v="20"/>
    <s v="Cerdo"/>
    <n v="48000"/>
    <n v="0"/>
    <m/>
    <n v="0.53956249999999994"/>
    <n v="0"/>
    <m/>
  </r>
  <r>
    <x v="3"/>
    <x v="108"/>
    <x v="3"/>
    <x v="0"/>
    <x v="1"/>
    <s v="Cueros"/>
    <s v="Cuero Papada"/>
    <s v="1021864"/>
    <x v="21"/>
    <s v="Cerdo"/>
    <m/>
    <n v="24000"/>
    <n v="24000"/>
    <m/>
    <n v="0.54"/>
    <n v="0.61345833333333299"/>
  </r>
  <r>
    <x v="3"/>
    <x v="21"/>
    <x v="3"/>
    <x v="0"/>
    <x v="1"/>
    <s v="Cueros"/>
    <s v="Cuero Papada"/>
    <s v="1023329"/>
    <x v="21"/>
    <s v="Cerdo"/>
    <m/>
    <n v="48000"/>
    <n v="20000"/>
    <m/>
    <n v="0.54"/>
    <n v="0.50544937499999998"/>
  </r>
  <r>
    <x v="3"/>
    <x v="22"/>
    <x v="3"/>
    <x v="0"/>
    <x v="1"/>
    <s v="Empanizado"/>
    <s v="Empanizados Nuggets"/>
    <s v="1100407"/>
    <x v="22"/>
    <s v="Elaborado"/>
    <m/>
    <m/>
    <n v="12000"/>
    <m/>
    <m/>
    <n v="3.7182777749999998"/>
  </r>
  <r>
    <x v="3"/>
    <x v="23"/>
    <x v="3"/>
    <x v="0"/>
    <x v="1"/>
    <s v="Empanizado"/>
    <s v="Empanizados Nuggets"/>
    <s v="1100408"/>
    <x v="23"/>
    <s v="Elaborado"/>
    <m/>
    <m/>
    <n v="6000"/>
    <m/>
    <m/>
    <n v="3.7182777833333298"/>
  </r>
  <r>
    <x v="3"/>
    <x v="25"/>
    <x v="3"/>
    <x v="0"/>
    <x v="1"/>
    <s v="Filete"/>
    <s v="Filete c/Cabeza"/>
    <s v="1021639"/>
    <x v="25"/>
    <s v="Cerdo"/>
    <n v="0"/>
    <n v="1000"/>
    <m/>
    <n v="0"/>
    <n v="0"/>
    <m/>
  </r>
  <r>
    <x v="3"/>
    <x v="28"/>
    <x v="3"/>
    <x v="0"/>
    <x v="1"/>
    <s v="Grasas"/>
    <s v="Grasa Forro"/>
    <s v="1022218"/>
    <x v="27"/>
    <s v="Cerdo"/>
    <m/>
    <n v="24000"/>
    <m/>
    <m/>
    <n v="1.3"/>
    <m/>
  </r>
  <r>
    <x v="3"/>
    <x v="29"/>
    <x v="3"/>
    <x v="0"/>
    <x v="1"/>
    <s v="Grasas"/>
    <s v="Grasa Forro"/>
    <s v="1022273"/>
    <x v="28"/>
    <s v="Cerdo"/>
    <m/>
    <n v="24000"/>
    <n v="24000"/>
    <m/>
    <n v="1.3"/>
    <n v="1.37916666666667"/>
  </r>
  <r>
    <x v="3"/>
    <x v="30"/>
    <x v="3"/>
    <x v="0"/>
    <x v="1"/>
    <s v="Grasas"/>
    <s v="Grasa Forro"/>
    <s v="1022855"/>
    <x v="29"/>
    <s v="Cerdo"/>
    <n v="24000"/>
    <n v="24000"/>
    <n v="24000"/>
    <n v="0.83954166666666596"/>
    <n v="0.83954166666666596"/>
    <n v="1.41133333333333"/>
  </r>
  <r>
    <x v="3"/>
    <x v="31"/>
    <x v="3"/>
    <x v="0"/>
    <x v="1"/>
    <s v="Grasas"/>
    <s v="Grasa Gordura"/>
    <s v="1020367"/>
    <x v="30"/>
    <s v="Cerdo"/>
    <n v="72000"/>
    <n v="72000"/>
    <n v="89000"/>
    <n v="1.0270555555555601"/>
    <n v="1.0270555555555601"/>
    <n v="0.97750703483146095"/>
  </r>
  <r>
    <x v="3"/>
    <x v="32"/>
    <x v="3"/>
    <x v="0"/>
    <x v="1"/>
    <s v="Grasas"/>
    <s v="Grasa Gordura"/>
    <s v="1021023"/>
    <x v="31"/>
    <s v="Cerdo"/>
    <n v="144000"/>
    <n v="156000"/>
    <n v="156000"/>
    <n v="0.98956250000000001"/>
    <n v="0.98955769230769197"/>
    <n v="1.1343762794871799"/>
  </r>
  <r>
    <x v="3"/>
    <x v="371"/>
    <x v="3"/>
    <x v="0"/>
    <x v="1"/>
    <s v="Grasas"/>
    <s v="Grasa Gordura"/>
    <s v="1021077"/>
    <x v="33"/>
    <s v="Cerdo"/>
    <n v="6000"/>
    <n v="11000"/>
    <n v="6000"/>
    <n v="0"/>
    <n v="1.1000000000000001"/>
    <n v="0.62130428333333299"/>
  </r>
  <r>
    <x v="3"/>
    <x v="372"/>
    <x v="3"/>
    <x v="0"/>
    <x v="1"/>
    <s v="Grasas"/>
    <s v="Grasa Gordura"/>
    <s v="1021085"/>
    <x v="344"/>
    <s v="Cerdo"/>
    <n v="24000"/>
    <n v="24000"/>
    <n v="24000"/>
    <n v="0.83954166666666596"/>
    <n v="0.83954166666666596"/>
    <n v="0.881083333333333"/>
  </r>
  <r>
    <x v="3"/>
    <x v="33"/>
    <x v="3"/>
    <x v="0"/>
    <x v="1"/>
    <s v="Grasas"/>
    <s v="Grasa Gordura"/>
    <s v="1021435"/>
    <x v="32"/>
    <s v="Cerdo"/>
    <m/>
    <n v="24000"/>
    <m/>
    <m/>
    <n v="1.3"/>
    <m/>
  </r>
  <r>
    <x v="3"/>
    <x v="34"/>
    <x v="3"/>
    <x v="0"/>
    <x v="1"/>
    <s v="Grasas"/>
    <s v="Grasa Gordura"/>
    <s v="1022150"/>
    <x v="33"/>
    <s v="Cerdo"/>
    <n v="96000"/>
    <n v="96000"/>
    <n v="96000"/>
    <n v="0.87289583333333298"/>
    <n v="0.87289583333333298"/>
    <n v="1.2212291666666699"/>
  </r>
  <r>
    <x v="3"/>
    <x v="463"/>
    <x v="3"/>
    <x v="0"/>
    <x v="1"/>
    <s v="Grasas"/>
    <s v="Grasa Gordura"/>
    <s v="1022920"/>
    <x v="265"/>
    <s v="Cerdo"/>
    <n v="0"/>
    <n v="4619"/>
    <n v="4619"/>
    <n v="0"/>
    <n v="0.990041134444685"/>
    <n v="0.92041608573284295"/>
  </r>
  <r>
    <x v="3"/>
    <x v="373"/>
    <x v="3"/>
    <x v="0"/>
    <x v="1"/>
    <s v="Grasas"/>
    <s v="Grasa Gordura"/>
    <s v="1022921"/>
    <x v="33"/>
    <s v="Cerdo"/>
    <n v="40000"/>
    <n v="40000"/>
    <n v="35000"/>
    <n v="1.0095499999999999"/>
    <n v="1.0095499999999999"/>
    <n v="1.0546599428571399"/>
  </r>
  <r>
    <x v="3"/>
    <x v="38"/>
    <x v="3"/>
    <x v="0"/>
    <x v="1"/>
    <s v="Grasas"/>
    <s v="Grasa Lomo Tocino"/>
    <s v="1020339"/>
    <x v="37"/>
    <s v="Cerdo"/>
    <n v="0"/>
    <n v="143000"/>
    <n v="127381"/>
    <n v="0"/>
    <n v="1.2895594405594399"/>
    <n v="1.4708274405131101"/>
  </r>
  <r>
    <x v="3"/>
    <x v="78"/>
    <x v="3"/>
    <x v="0"/>
    <x v="1"/>
    <s v="Grasas"/>
    <s v="Grasa Lomo Tocino"/>
    <s v="1021204"/>
    <x v="37"/>
    <s v="Cerdo"/>
    <m/>
    <m/>
    <n v="23040"/>
    <m/>
    <m/>
    <n v="1.4624319314236101"/>
  </r>
  <r>
    <x v="3"/>
    <x v="42"/>
    <x v="3"/>
    <x v="0"/>
    <x v="1"/>
    <s v="Menudencias"/>
    <s v="Menudencias Contre"/>
    <s v="1010877"/>
    <x v="41"/>
    <s v="Pollo"/>
    <n v="32061"/>
    <n v="218600"/>
    <n v="64000"/>
    <n v="0.99953214185459005"/>
    <n v="0.99956084172003601"/>
    <n v="1.1178701859375"/>
  </r>
  <r>
    <x v="3"/>
    <x v="2"/>
    <x v="3"/>
    <x v="0"/>
    <x v="1"/>
    <s v="Menudencias"/>
    <s v="Menudencias Contre"/>
    <s v="1012207"/>
    <x v="2"/>
    <s v="Pollo"/>
    <m/>
    <n v="30000"/>
    <n v="24000"/>
    <m/>
    <n v="1.2695666666666701"/>
    <n v="1.2631666666666701"/>
  </r>
  <r>
    <x v="3"/>
    <x v="376"/>
    <x v="3"/>
    <x v="0"/>
    <x v="1"/>
    <s v="Menudencias"/>
    <s v="Menudencias Corazón"/>
    <s v="1012342"/>
    <x v="42"/>
    <s v="Pollo"/>
    <m/>
    <n v="2394"/>
    <m/>
    <m/>
    <n v="0"/>
    <m/>
  </r>
  <r>
    <x v="3"/>
    <x v="43"/>
    <x v="3"/>
    <x v="0"/>
    <x v="1"/>
    <s v="Menudencias"/>
    <s v="Menudencias Corazón"/>
    <s v="1012362"/>
    <x v="42"/>
    <s v="Pollo"/>
    <n v="69395"/>
    <n v="45612"/>
    <n v="13000"/>
    <n v="0"/>
    <n v="0"/>
    <n v="0.785883984615385"/>
  </r>
  <r>
    <x v="3"/>
    <x v="44"/>
    <x v="3"/>
    <x v="0"/>
    <x v="1"/>
    <s v="Menudencias"/>
    <s v="Menudencias Pana"/>
    <s v="1012283"/>
    <x v="43"/>
    <s v="Pollo"/>
    <n v="144000"/>
    <n v="91576"/>
    <n v="96000"/>
    <n v="0.78956249999999994"/>
    <n v="0.789562767537346"/>
    <n v="0.87870833333333298"/>
  </r>
  <r>
    <x v="3"/>
    <x v="377"/>
    <x v="3"/>
    <x v="0"/>
    <x v="1"/>
    <s v="Menudencias"/>
    <s v="Menudencias Pana"/>
    <s v="1012763"/>
    <x v="347"/>
    <s v="Pollo"/>
    <n v="33936"/>
    <n v="111532"/>
    <n v="24000"/>
    <n v="0"/>
    <n v="0"/>
    <n v="0.71354166666666596"/>
  </r>
  <r>
    <x v="3"/>
    <x v="435"/>
    <x v="3"/>
    <x v="0"/>
    <x v="1"/>
    <s v="Paleta"/>
    <s v="Paleta Entera"/>
    <s v="1020993"/>
    <x v="394"/>
    <s v="Cerdo"/>
    <m/>
    <n v="1000"/>
    <m/>
    <m/>
    <n v="1.9"/>
    <m/>
  </r>
  <r>
    <x v="3"/>
    <x v="45"/>
    <x v="3"/>
    <x v="0"/>
    <x v="1"/>
    <s v="Paleta"/>
    <s v="Paleta Pulpa"/>
    <s v="1021976"/>
    <x v="44"/>
    <s v="Cerdo"/>
    <n v="96000"/>
    <n v="96000"/>
    <n v="96000"/>
    <n v="2.2999999999999998"/>
    <n v="2.2999999999999998"/>
    <n v="2.2756354166666699"/>
  </r>
  <r>
    <x v="3"/>
    <x v="47"/>
    <x v="3"/>
    <x v="0"/>
    <x v="1"/>
    <s v="Pech Desh"/>
    <s v="Pech Desh s/Piel"/>
    <s v="1030670"/>
    <x v="46"/>
    <s v="Pavo"/>
    <n v="72000"/>
    <n v="72000"/>
    <n v="72000"/>
    <n v="10.6"/>
    <n v="10.6000416666667"/>
    <n v="10.6112083333333"/>
  </r>
  <r>
    <x v="3"/>
    <x v="291"/>
    <x v="3"/>
    <x v="0"/>
    <x v="1"/>
    <s v="Pechuga Desh"/>
    <s v="Pechuga Desh s/Piel"/>
    <s v="1011127"/>
    <x v="269"/>
    <s v="Pollo"/>
    <m/>
    <m/>
    <n v="72000"/>
    <m/>
    <m/>
    <n v="4.12083333333333"/>
  </r>
  <r>
    <x v="3"/>
    <x v="245"/>
    <x v="3"/>
    <x v="0"/>
    <x v="1"/>
    <s v="Pechuga Desh"/>
    <s v="Pechuga Desh s/Piel"/>
    <s v="1011250"/>
    <x v="234"/>
    <s v="Pollo"/>
    <m/>
    <m/>
    <n v="24000"/>
    <m/>
    <m/>
    <n v="4.3678333333333299"/>
  </r>
  <r>
    <x v="3"/>
    <x v="49"/>
    <x v="3"/>
    <x v="0"/>
    <x v="1"/>
    <s v="Pechuga Desh"/>
    <s v="Pechuga Desh s/Piel"/>
    <s v="1012552"/>
    <x v="48"/>
    <s v="Pollo"/>
    <n v="23626"/>
    <n v="72000"/>
    <n v="72000"/>
    <n v="3.0939219503936299"/>
    <n v="4.5"/>
    <n v="4.4303915277777799"/>
  </r>
  <r>
    <x v="3"/>
    <x v="50"/>
    <x v="3"/>
    <x v="0"/>
    <x v="1"/>
    <s v="Pechuga Desh"/>
    <s v="Pechuga Desh s/Piel"/>
    <s v="1012744"/>
    <x v="49"/>
    <s v="Pollo"/>
    <n v="2343"/>
    <n v="5297"/>
    <m/>
    <n v="0"/>
    <n v="0"/>
    <m/>
  </r>
  <r>
    <x v="3"/>
    <x v="380"/>
    <x v="3"/>
    <x v="0"/>
    <x v="1"/>
    <s v="Pierna"/>
    <s v="Pierna Entera"/>
    <s v="1020915"/>
    <x v="350"/>
    <s v="Cerdo"/>
    <n v="0"/>
    <n v="2000"/>
    <m/>
    <n v="0"/>
    <n v="1.2395"/>
    <m/>
  </r>
  <r>
    <x v="3"/>
    <x v="51"/>
    <x v="3"/>
    <x v="0"/>
    <x v="1"/>
    <s v="Pierna"/>
    <s v="Pierna Pulpa"/>
    <s v="1020944"/>
    <x v="50"/>
    <s v="Cerdo"/>
    <n v="96000"/>
    <n v="144000"/>
    <n v="143000"/>
    <n v="2.44"/>
    <n v="2.44"/>
    <n v="2.4469090909090898"/>
  </r>
  <r>
    <x v="3"/>
    <x v="52"/>
    <x v="3"/>
    <x v="0"/>
    <x v="1"/>
    <s v="Pierna"/>
    <s v="Pierna Pulpa"/>
    <s v="1022709"/>
    <x v="51"/>
    <s v="Cerdo"/>
    <n v="48000"/>
    <n v="48000"/>
    <n v="48000"/>
    <n v="2.52"/>
    <n v="2.52"/>
    <n v="2.5004166666666698"/>
  </r>
  <r>
    <x v="3"/>
    <x v="381"/>
    <x v="3"/>
    <x v="0"/>
    <x v="1"/>
    <s v="Pierna"/>
    <s v="Pierna Pulpa Fina"/>
    <s v="1021868"/>
    <x v="351"/>
    <s v="Cerdo"/>
    <n v="0"/>
    <n v="0"/>
    <n v="1001"/>
    <n v="0"/>
    <n v="0"/>
    <n v="2.94124485514486"/>
  </r>
  <r>
    <x v="3"/>
    <x v="53"/>
    <x v="3"/>
    <x v="0"/>
    <x v="1"/>
    <s v="Plancha"/>
    <s v="Plancha s/Cuero"/>
    <s v="1020349"/>
    <x v="52"/>
    <s v="Cerdo"/>
    <n v="192000"/>
    <n v="96000"/>
    <n v="72000"/>
    <n v="1.7395624999999999"/>
    <n v="1.7395624999999999"/>
    <n v="1.73888888888889"/>
  </r>
  <r>
    <x v="3"/>
    <x v="55"/>
    <x v="3"/>
    <x v="0"/>
    <x v="1"/>
    <s v="Recortes"/>
    <s v="Recortes Piel"/>
    <s v="1030230"/>
    <x v="54"/>
    <s v="Pavo"/>
    <n v="6000"/>
    <n v="0"/>
    <m/>
    <n v="0"/>
    <n v="0"/>
    <m/>
  </r>
  <r>
    <x v="3"/>
    <x v="5"/>
    <x v="3"/>
    <x v="0"/>
    <x v="1"/>
    <s v="Recortes"/>
    <s v="Recortes Piel"/>
    <s v="1030720"/>
    <x v="5"/>
    <s v="Pavo"/>
    <n v="36000"/>
    <n v="36000"/>
    <m/>
    <n v="0.48955555555555602"/>
    <n v="0.48955555555555602"/>
    <m/>
  </r>
  <r>
    <x v="3"/>
    <x v="56"/>
    <x v="3"/>
    <x v="0"/>
    <x v="1"/>
    <s v="Recortes"/>
    <s v="Recortes No Magro"/>
    <s v="1020412"/>
    <x v="55"/>
    <s v="Cerdo"/>
    <n v="144000"/>
    <n v="144000"/>
    <n v="107000"/>
    <n v="1.5895625"/>
    <n v="1.5895625"/>
    <n v="1.5767993327102801"/>
  </r>
  <r>
    <x v="3"/>
    <x v="57"/>
    <x v="3"/>
    <x v="0"/>
    <x v="1"/>
    <s v="Recortes"/>
    <s v="Recortes No Magro"/>
    <s v="1021078"/>
    <x v="56"/>
    <s v="Cerdo"/>
    <n v="72000"/>
    <n v="72000"/>
    <n v="72000"/>
    <n v="2.2000000000000002"/>
    <n v="2.2000000000000002"/>
    <n v="2.1905416666666699"/>
  </r>
  <r>
    <x v="3"/>
    <x v="382"/>
    <x v="3"/>
    <x v="0"/>
    <x v="1"/>
    <s v="Recortes"/>
    <s v="Recortes No Magro"/>
    <s v="1021082"/>
    <x v="352"/>
    <s v="Cerdo"/>
    <n v="0"/>
    <n v="24000"/>
    <n v="24000"/>
    <n v="0"/>
    <n v="1.5395416666666699"/>
    <n v="1.6992083333333301"/>
  </r>
  <r>
    <x v="3"/>
    <x v="58"/>
    <x v="3"/>
    <x v="0"/>
    <x v="1"/>
    <s v="Recortes"/>
    <s v="Recortes No Magro"/>
    <s v="1021092"/>
    <x v="57"/>
    <s v="Cerdo"/>
    <n v="96000"/>
    <n v="97000"/>
    <n v="120001"/>
    <n v="2.0145624999999998"/>
    <n v="2.01455670103093"/>
    <n v="2.1352822059816199"/>
  </r>
  <r>
    <x v="3"/>
    <x v="61"/>
    <x v="3"/>
    <x v="0"/>
    <x v="1"/>
    <s v="Reproductor"/>
    <s v="Reproductor Gallina"/>
    <s v="1011582"/>
    <x v="60"/>
    <s v="Pollo"/>
    <n v="3817"/>
    <n v="0"/>
    <m/>
    <n v="0.95939219282158805"/>
    <n v="0"/>
    <m/>
  </r>
  <r>
    <x v="3"/>
    <x v="62"/>
    <x v="3"/>
    <x v="0"/>
    <x v="1"/>
    <s v="Reproductor"/>
    <s v="Reproductor Gallina"/>
    <s v="1012208"/>
    <x v="61"/>
    <s v="Pollo"/>
    <n v="6184"/>
    <n v="24000"/>
    <n v="24000"/>
    <n v="1.40960543337646"/>
    <n v="1.4095833333333301"/>
    <n v="1.49216666666667"/>
  </r>
  <r>
    <x v="3"/>
    <x v="63"/>
    <x v="3"/>
    <x v="0"/>
    <x v="1"/>
    <s v="Subprod"/>
    <s v="Subprod Piel"/>
    <s v="1011290"/>
    <x v="62"/>
    <s v="Pollo"/>
    <n v="8783"/>
    <n v="8785"/>
    <n v="8000"/>
    <n v="0.489582147330069"/>
    <n v="0.48958451906659101"/>
    <n v="0.49277725"/>
  </r>
  <r>
    <x v="3"/>
    <x v="383"/>
    <x v="3"/>
    <x v="0"/>
    <x v="1"/>
    <s v="Subprod"/>
    <s v="Subprod Piel"/>
    <s v="1011422"/>
    <x v="353"/>
    <s v="Pollo"/>
    <n v="1559"/>
    <n v="1559"/>
    <m/>
    <n v="0.48941629249518898"/>
    <n v="0.48941629249518898"/>
    <m/>
  </r>
  <r>
    <x v="3"/>
    <x v="384"/>
    <x v="3"/>
    <x v="0"/>
    <x v="1"/>
    <s v="Subprod"/>
    <s v="Subprod Patas-Manos"/>
    <s v="1022406"/>
    <x v="354"/>
    <s v="Cerdo"/>
    <n v="0"/>
    <n v="8000"/>
    <m/>
    <n v="0"/>
    <n v="3.85"/>
    <m/>
  </r>
  <r>
    <x v="3"/>
    <x v="64"/>
    <x v="3"/>
    <x v="0"/>
    <x v="1"/>
    <s v="Subprod"/>
    <s v="Subprod Tripa"/>
    <s v="1022409"/>
    <x v="63"/>
    <s v="Cerdo"/>
    <n v="0"/>
    <n v="0"/>
    <n v="47880"/>
    <n v="0"/>
    <n v="0"/>
    <n v="4.8136109022556397"/>
  </r>
  <r>
    <x v="3"/>
    <x v="66"/>
    <x v="3"/>
    <x v="0"/>
    <x v="1"/>
    <s v="Subprod"/>
    <s v="Subprod Tripa"/>
    <s v="1022781"/>
    <x v="65"/>
    <s v="Cerdo"/>
    <m/>
    <n v="6426"/>
    <n v="17350.2"/>
    <m/>
    <n v="0"/>
    <n v="10.0956771103503"/>
  </r>
  <r>
    <x v="3"/>
    <x v="67"/>
    <x v="3"/>
    <x v="0"/>
    <x v="1"/>
    <s v="Subprod"/>
    <s v="Subprod Tripa"/>
    <s v="1022782"/>
    <x v="66"/>
    <s v="Cerdo"/>
    <n v="3600"/>
    <n v="4572"/>
    <n v="20726.400000000001"/>
    <n v="9.9894444444444392"/>
    <n v="9.9895013123359604"/>
    <n v="8.0685502547475707"/>
  </r>
  <r>
    <x v="3"/>
    <x v="386"/>
    <x v="3"/>
    <x v="0"/>
    <x v="1"/>
    <s v="Subprod"/>
    <s v="Subprod Tripa"/>
    <s v="1022783"/>
    <x v="355"/>
    <s v="Cerdo"/>
    <n v="15600"/>
    <n v="17028"/>
    <n v="9288"/>
    <n v="9.9895512820512806"/>
    <n v="9.9895466290815094"/>
    <n v="7.8294573643410796"/>
  </r>
  <r>
    <x v="3"/>
    <x v="387"/>
    <x v="3"/>
    <x v="0"/>
    <x v="1"/>
    <s v="Subprod"/>
    <s v="Subprod Tripa"/>
    <s v="1022786"/>
    <x v="356"/>
    <s v="Cerdo"/>
    <n v="300"/>
    <n v="300"/>
    <n v="1014"/>
    <n v="11.49"/>
    <n v="11.49"/>
    <n v="13.964497041420101"/>
  </r>
  <r>
    <x v="3"/>
    <x v="388"/>
    <x v="3"/>
    <x v="0"/>
    <x v="1"/>
    <s v="Subprod"/>
    <s v="Subprod Tripa"/>
    <s v="1023295"/>
    <x v="357"/>
    <s v="Cerdo"/>
    <n v="3000"/>
    <n v="2282"/>
    <n v="380.25"/>
    <n v="12.2396666666667"/>
    <n v="12.239702015775601"/>
    <n v="14.556213017751499"/>
  </r>
  <r>
    <x v="3"/>
    <x v="68"/>
    <x v="3"/>
    <x v="0"/>
    <x v="1"/>
    <s v="Subprod"/>
    <s v="Subprod Visceras"/>
    <s v="1021101"/>
    <x v="67"/>
    <s v="Cerdo"/>
    <n v="0"/>
    <n v="0"/>
    <n v="4000"/>
    <n v="0"/>
    <n v="0"/>
    <n v="1.112416675"/>
  </r>
  <r>
    <x v="3"/>
    <x v="69"/>
    <x v="3"/>
    <x v="0"/>
    <x v="1"/>
    <s v="Subprod"/>
    <s v="Subprod Visceras"/>
    <s v="1021105"/>
    <x v="68"/>
    <s v="Cerdo"/>
    <n v="24000"/>
    <n v="24000"/>
    <n v="24000"/>
    <n v="0.54954166666666704"/>
    <n v="0.54954166666666704"/>
    <n v="0.54270833333333302"/>
  </r>
  <r>
    <x v="3"/>
    <x v="70"/>
    <x v="3"/>
    <x v="0"/>
    <x v="1"/>
    <s v="Subprod"/>
    <s v="Subprod Visceras"/>
    <s v="1021106"/>
    <x v="69"/>
    <s v="Cerdo"/>
    <n v="168000"/>
    <n v="168000"/>
    <n v="72000"/>
    <n v="0.58955952380952403"/>
    <n v="0.58955952380952403"/>
    <n v="0.733527777777778"/>
  </r>
  <r>
    <x v="3"/>
    <x v="72"/>
    <x v="3"/>
    <x v="0"/>
    <x v="1"/>
    <s v="Trutro Desh"/>
    <s v="Trutro Desh Corto"/>
    <s v="1030545"/>
    <x v="71"/>
    <s v="Pavo"/>
    <n v="48000"/>
    <n v="48000"/>
    <n v="48000"/>
    <n v="4.3145625000000001"/>
    <n v="4.3145416666666696"/>
    <n v="4.3987499999999997"/>
  </r>
  <r>
    <x v="3"/>
    <x v="73"/>
    <x v="3"/>
    <x v="0"/>
    <x v="2"/>
    <s v="Ala"/>
    <s v="Ala Centro"/>
    <s v="1012012"/>
    <x v="72"/>
    <s v="Pollo"/>
    <n v="3578"/>
    <n v="0"/>
    <m/>
    <n v="0"/>
    <n v="0"/>
    <m/>
  </r>
  <r>
    <x v="3"/>
    <x v="74"/>
    <x v="3"/>
    <x v="0"/>
    <x v="2"/>
    <s v="Carne Recuperada"/>
    <s v="Carne Recuperada Pul"/>
    <s v="1012612"/>
    <x v="73"/>
    <s v="Pollo"/>
    <n v="905084"/>
    <n v="733358"/>
    <n v="1075000"/>
    <n v="0.60151322971127497"/>
    <n v="0.60151385817022496"/>
    <n v="0.85327773860465095"/>
  </r>
  <r>
    <x v="3"/>
    <x v="389"/>
    <x v="3"/>
    <x v="0"/>
    <x v="2"/>
    <s v="Chuleta"/>
    <s v="Chuleta Huesos"/>
    <s v="1022182"/>
    <x v="13"/>
    <s v="Cerdo"/>
    <n v="22000"/>
    <n v="22000"/>
    <n v="22000"/>
    <n v="5.31"/>
    <n v="5.31"/>
    <n v="5.35959090909091"/>
  </r>
  <r>
    <x v="3"/>
    <x v="75"/>
    <x v="3"/>
    <x v="0"/>
    <x v="2"/>
    <s v="Cost-Pec"/>
    <s v="Cost-Pec Entero"/>
    <s v="1021664"/>
    <x v="74"/>
    <s v="Cerdo"/>
    <n v="44000"/>
    <n v="44000"/>
    <n v="66000"/>
    <n v="5.41"/>
    <n v="5.41"/>
    <n v="5.4595909090909096"/>
  </r>
  <r>
    <x v="3"/>
    <x v="76"/>
    <x v="3"/>
    <x v="0"/>
    <x v="2"/>
    <s v="Cost-Pec"/>
    <s v="Cost-Pec Entero"/>
    <s v="1021665"/>
    <x v="75"/>
    <s v="Cerdo"/>
    <n v="44000"/>
    <n v="44000"/>
    <n v="44000"/>
    <n v="5.41"/>
    <n v="5.41"/>
    <n v="5.4595909090909096"/>
  </r>
  <r>
    <x v="3"/>
    <x v="77"/>
    <x v="3"/>
    <x v="0"/>
    <x v="2"/>
    <s v="Cost-Pec"/>
    <s v="Cost-Pec Entero"/>
    <s v="1023183"/>
    <x v="76"/>
    <s v="Cerdo"/>
    <n v="44000"/>
    <n v="44000"/>
    <n v="22000"/>
    <n v="5.61"/>
    <n v="5.61"/>
    <n v="5.6595909090909098"/>
  </r>
  <r>
    <x v="3"/>
    <x v="79"/>
    <x v="3"/>
    <x v="0"/>
    <x v="2"/>
    <s v="Huesos"/>
    <s v="Huesos Cuarto Centra"/>
    <s v="1021149"/>
    <x v="77"/>
    <s v="Cerdo"/>
    <n v="44000"/>
    <n v="44000"/>
    <n v="22000"/>
    <n v="1.01"/>
    <n v="1.01"/>
    <n v="1.0595909090909099"/>
  </r>
  <r>
    <x v="3"/>
    <x v="80"/>
    <x v="3"/>
    <x v="0"/>
    <x v="2"/>
    <s v="Huesos"/>
    <s v="Huesos Cuarto Centra"/>
    <s v="1021150"/>
    <x v="78"/>
    <s v="Cerdo"/>
    <n v="26289"/>
    <n v="26289"/>
    <n v="44000"/>
    <n v="1.0100041842595799"/>
    <n v="1.0100041842595799"/>
    <n v="1.0609545454545499"/>
  </r>
  <r>
    <x v="3"/>
    <x v="81"/>
    <x v="3"/>
    <x v="0"/>
    <x v="2"/>
    <s v="Huesos"/>
    <s v="Huesos Cuarto Centra"/>
    <s v="1021156"/>
    <x v="79"/>
    <s v="Cerdo"/>
    <n v="7123"/>
    <n v="55000"/>
    <n v="55000"/>
    <n v="2.5100379053769499"/>
    <n v="2.5099999999999998"/>
    <n v="2.7381733890909099"/>
  </r>
  <r>
    <x v="3"/>
    <x v="82"/>
    <x v="3"/>
    <x v="0"/>
    <x v="2"/>
    <s v="Huesos"/>
    <s v="Huesos Cuarto Delant"/>
    <s v="1021151"/>
    <x v="80"/>
    <s v="Cerdo"/>
    <n v="0"/>
    <n v="0"/>
    <n v="22000"/>
    <n v="0"/>
    <n v="0"/>
    <n v="1.5595909090909099"/>
  </r>
  <r>
    <x v="3"/>
    <x v="83"/>
    <x v="3"/>
    <x v="0"/>
    <x v="2"/>
    <s v="Huesos"/>
    <s v="Huesos Cuarto Delant"/>
    <s v="1021152"/>
    <x v="81"/>
    <s v="Cerdo"/>
    <n v="22000"/>
    <n v="22000"/>
    <m/>
    <n v="1.51"/>
    <n v="1.51"/>
    <m/>
  </r>
  <r>
    <x v="3"/>
    <x v="464"/>
    <x v="3"/>
    <x v="0"/>
    <x v="2"/>
    <s v="Lomo"/>
    <s v="Lomo Centro"/>
    <s v="1023372"/>
    <x v="253"/>
    <s v="Cerdo"/>
    <m/>
    <m/>
    <n v="24000"/>
    <m/>
    <m/>
    <n v="2.6"/>
  </r>
  <r>
    <x v="3"/>
    <x v="84"/>
    <x v="3"/>
    <x v="0"/>
    <x v="2"/>
    <s v="Lomo"/>
    <s v="Lomo Vetado"/>
    <s v="1020860"/>
    <x v="82"/>
    <s v="Cerdo"/>
    <n v="134000"/>
    <n v="134000"/>
    <n v="132000"/>
    <n v="3.81"/>
    <n v="3.81"/>
    <n v="3.8600454545454501"/>
  </r>
  <r>
    <x v="3"/>
    <x v="85"/>
    <x v="3"/>
    <x v="0"/>
    <x v="2"/>
    <s v="Lomo"/>
    <s v="Lomo Vetado"/>
    <s v="1020861"/>
    <x v="83"/>
    <s v="Cerdo"/>
    <n v="132000"/>
    <n v="132000"/>
    <n v="132000"/>
    <n v="3.81"/>
    <n v="3.81"/>
    <n v="3.85959090909091"/>
  </r>
  <r>
    <x v="3"/>
    <x v="86"/>
    <x v="3"/>
    <x v="0"/>
    <x v="2"/>
    <s v="Lomo"/>
    <s v="Lomo Vetado"/>
    <s v="1022985"/>
    <x v="84"/>
    <s v="Cerdo"/>
    <n v="1579"/>
    <n v="2000"/>
    <n v="2000"/>
    <n v="3.8100063331222298"/>
    <n v="3.81"/>
    <n v="3.8595909000000002"/>
  </r>
  <r>
    <x v="3"/>
    <x v="87"/>
    <x v="3"/>
    <x v="0"/>
    <x v="2"/>
    <s v="Lomo"/>
    <s v="Lomo Vetado"/>
    <s v="1023038"/>
    <x v="85"/>
    <s v="Cerdo"/>
    <n v="62412"/>
    <n v="62412"/>
    <n v="55000"/>
    <n v="4.0099980772928303"/>
    <n v="4.0099980772928303"/>
    <n v="4.0595909090909101"/>
  </r>
  <r>
    <x v="3"/>
    <x v="88"/>
    <x v="3"/>
    <x v="0"/>
    <x v="2"/>
    <s v="Menudencias"/>
    <s v="Menudencias Cogote"/>
    <s v="1030309"/>
    <x v="86"/>
    <s v="Pavo"/>
    <n v="4980"/>
    <m/>
    <m/>
    <n v="0"/>
    <m/>
    <m/>
  </r>
  <r>
    <x v="3"/>
    <x v="465"/>
    <x v="3"/>
    <x v="0"/>
    <x v="2"/>
    <s v="Muestras"/>
    <s v="Muestras"/>
    <s v="1030576"/>
    <x v="419"/>
    <s v="Pavo"/>
    <m/>
    <m/>
    <n v="30"/>
    <m/>
    <m/>
    <n v="1"/>
  </r>
  <r>
    <x v="3"/>
    <x v="92"/>
    <x v="3"/>
    <x v="0"/>
    <x v="2"/>
    <s v="Panceta"/>
    <s v="Panceta s/Cuero"/>
    <s v="1022885"/>
    <x v="90"/>
    <s v="Cerdo"/>
    <n v="422041"/>
    <n v="422041"/>
    <n v="431000"/>
    <n v="5.8099971329799702"/>
    <n v="5.8099971329799702"/>
    <n v="5.8595909090487197"/>
  </r>
  <r>
    <x v="3"/>
    <x v="93"/>
    <x v="3"/>
    <x v="0"/>
    <x v="2"/>
    <s v="Panceta"/>
    <s v="Panceta s/Cuero"/>
    <s v="1022887"/>
    <x v="91"/>
    <s v="Cerdo"/>
    <n v="281632"/>
    <n v="308000"/>
    <n v="308000"/>
    <n v="5.8099896318600202"/>
    <n v="5.81"/>
    <n v="5.8605649350649403"/>
  </r>
  <r>
    <x v="3"/>
    <x v="94"/>
    <x v="3"/>
    <x v="0"/>
    <x v="2"/>
    <s v="Panceta"/>
    <s v="Panceta s/Cuero"/>
    <s v="1022930"/>
    <x v="92"/>
    <s v="Cerdo"/>
    <n v="110000"/>
    <n v="110000"/>
    <n v="110000"/>
    <n v="6.01"/>
    <n v="6.01"/>
    <n v="6.0595909090909101"/>
  </r>
  <r>
    <x v="3"/>
    <x v="96"/>
    <x v="3"/>
    <x v="0"/>
    <x v="2"/>
    <s v="Panceta"/>
    <s v="Panceta s/Cuero"/>
    <s v="1023037"/>
    <x v="94"/>
    <s v="Cerdo"/>
    <n v="99000"/>
    <n v="99000"/>
    <n v="99000"/>
    <n v="6.01"/>
    <n v="6.01"/>
    <n v="6.0752878787878801"/>
  </r>
  <r>
    <x v="3"/>
    <x v="390"/>
    <x v="3"/>
    <x v="0"/>
    <x v="2"/>
    <s v="Panceta"/>
    <s v="Panceta s/Cuero"/>
    <s v="1023090"/>
    <x v="358"/>
    <s v="Cerdo"/>
    <n v="22000"/>
    <n v="22000"/>
    <n v="22000"/>
    <n v="6.11"/>
    <n v="6.11"/>
    <n v="6.1595909090909098"/>
  </r>
  <r>
    <x v="3"/>
    <x v="97"/>
    <x v="3"/>
    <x v="0"/>
    <x v="2"/>
    <s v="Pernil"/>
    <s v="Pernil Mano"/>
    <s v="1021045"/>
    <x v="95"/>
    <s v="Cerdo"/>
    <n v="44000"/>
    <n v="44000"/>
    <n v="44000"/>
    <n v="1.96"/>
    <n v="1.96"/>
    <n v="2.0095909090909099"/>
  </r>
  <r>
    <x v="3"/>
    <x v="98"/>
    <x v="3"/>
    <x v="0"/>
    <x v="2"/>
    <s v="Pernil"/>
    <s v="Pernil Mano"/>
    <s v="1021046"/>
    <x v="96"/>
    <s v="Cerdo"/>
    <n v="41105"/>
    <n v="41105"/>
    <n v="44000"/>
    <n v="1.9599805376474899"/>
    <n v="1.9599805376474899"/>
    <n v="2.0095909090909099"/>
  </r>
  <r>
    <x v="3"/>
    <x v="391"/>
    <x v="3"/>
    <x v="0"/>
    <x v="2"/>
    <s v="Pernil"/>
    <s v="Pernil Mano"/>
    <s v="1021470"/>
    <x v="359"/>
    <s v="Cerdo"/>
    <n v="22000"/>
    <n v="22000"/>
    <n v="22000"/>
    <n v="1.61"/>
    <n v="1.61"/>
    <n v="1.65959090909091"/>
  </r>
  <r>
    <x v="3"/>
    <x v="443"/>
    <x v="3"/>
    <x v="0"/>
    <x v="2"/>
    <s v="Plancha"/>
    <s v="Plancha c/Cuero"/>
    <s v="1023144"/>
    <x v="399"/>
    <s v="Cerdo"/>
    <n v="328"/>
    <n v="164"/>
    <m/>
    <n v="1.3902439024390201"/>
    <n v="1.3902439024390201"/>
    <m/>
  </r>
  <r>
    <x v="3"/>
    <x v="99"/>
    <x v="3"/>
    <x v="0"/>
    <x v="2"/>
    <s v="Plancha"/>
    <s v="Plancha s/Cuero"/>
    <s v="1021012"/>
    <x v="97"/>
    <s v="Cerdo"/>
    <n v="906"/>
    <n v="88906"/>
    <n v="88000"/>
    <n v="1.70971302428256"/>
    <n v="1.7099970755629501"/>
    <n v="2.0602727272727299"/>
  </r>
  <r>
    <x v="3"/>
    <x v="101"/>
    <x v="3"/>
    <x v="0"/>
    <x v="2"/>
    <s v="Prolijado"/>
    <s v="Prolijado Plateada"/>
    <s v="1022607"/>
    <x v="99"/>
    <s v="Cerdo"/>
    <n v="11489"/>
    <n v="22000"/>
    <n v="22000"/>
    <n v="5.1101053181303904"/>
    <n v="5.1100454545454497"/>
    <n v="5.1595909090909098"/>
  </r>
  <r>
    <x v="3"/>
    <x v="102"/>
    <x v="3"/>
    <x v="0"/>
    <x v="2"/>
    <s v="Subprod"/>
    <s v="Subprod Grasa"/>
    <s v="1023283"/>
    <x v="100"/>
    <s v="Cerdo"/>
    <n v="0"/>
    <n v="96000"/>
    <n v="96000"/>
    <n v="0"/>
    <n v="0.76"/>
    <n v="0.89118249999999999"/>
  </r>
  <r>
    <x v="3"/>
    <x v="466"/>
    <x v="3"/>
    <x v="0"/>
    <x v="2"/>
    <s v="Subprod"/>
    <s v="Subprod Visceras"/>
    <s v="1021655"/>
    <x v="420"/>
    <s v="Cerdo"/>
    <m/>
    <n v="48000"/>
    <n v="48000"/>
    <m/>
    <n v="0"/>
    <n v="1.86455041666667"/>
  </r>
  <r>
    <x v="3"/>
    <x v="105"/>
    <x v="3"/>
    <x v="0"/>
    <x v="2"/>
    <s v="Trutro"/>
    <s v="Trutro Largo"/>
    <s v="1030535"/>
    <x v="103"/>
    <s v="Pavo"/>
    <n v="66000"/>
    <n v="66000"/>
    <n v="66000"/>
    <n v="2.26242424242424"/>
    <n v="2.2624393939393901"/>
    <n v="2.3086827272727302"/>
  </r>
  <r>
    <x v="3"/>
    <x v="108"/>
    <x v="3"/>
    <x v="0"/>
    <x v="3"/>
    <s v="Cueros"/>
    <s v="Cuero Papada"/>
    <s v="1021864"/>
    <x v="21"/>
    <s v="Cerdo"/>
    <n v="96000"/>
    <n v="48000"/>
    <n v="96000"/>
    <n v="0.53956249999999994"/>
    <n v="0.53956249999999994"/>
    <n v="0.55000000000000004"/>
  </r>
  <r>
    <x v="3"/>
    <x v="21"/>
    <x v="3"/>
    <x v="0"/>
    <x v="3"/>
    <s v="Cueros"/>
    <s v="Cuero Papada"/>
    <s v="1023329"/>
    <x v="21"/>
    <s v="Cerdo"/>
    <n v="0"/>
    <n v="24000"/>
    <n v="24000"/>
    <n v="0"/>
    <n v="0.54"/>
    <n v="0.55000000000000004"/>
  </r>
  <r>
    <x v="3"/>
    <x v="28"/>
    <x v="3"/>
    <x v="0"/>
    <x v="3"/>
    <s v="Grasas"/>
    <s v="Grasa Forro"/>
    <s v="1022218"/>
    <x v="27"/>
    <s v="Cerdo"/>
    <n v="0"/>
    <n v="0"/>
    <n v="24000"/>
    <n v="0"/>
    <n v="0"/>
    <n v="1.5"/>
  </r>
  <r>
    <x v="3"/>
    <x v="109"/>
    <x v="3"/>
    <x v="0"/>
    <x v="3"/>
    <s v="Grasas"/>
    <s v="Grasa Lomo Tocino"/>
    <s v="1022217"/>
    <x v="105"/>
    <s v="Cerdo"/>
    <n v="312000"/>
    <n v="120000"/>
    <n v="72000"/>
    <n v="1.5573461538461499"/>
    <n v="1.55735"/>
    <n v="1.47437"/>
  </r>
  <r>
    <x v="3"/>
    <x v="110"/>
    <x v="3"/>
    <x v="0"/>
    <x v="3"/>
    <s v="Menudencias"/>
    <s v="Menudencias Corazón"/>
    <s v="1011560"/>
    <x v="106"/>
    <s v="Pollo"/>
    <n v="24000"/>
    <n v="24000"/>
    <n v="24000"/>
    <n v="2.6895416666666701"/>
    <n v="2.6895416666666701"/>
    <n v="2.7"/>
  </r>
  <r>
    <x v="3"/>
    <x v="43"/>
    <x v="3"/>
    <x v="0"/>
    <x v="3"/>
    <s v="Menudencias"/>
    <s v="Menudencias Corazón"/>
    <s v="1012362"/>
    <x v="42"/>
    <s v="Pollo"/>
    <n v="2605"/>
    <n v="2605"/>
    <n v="71985"/>
    <n v="2.6894433781189999"/>
    <n v="2.6894433781189999"/>
    <n v="2.7"/>
  </r>
  <r>
    <x v="3"/>
    <x v="111"/>
    <x v="3"/>
    <x v="0"/>
    <x v="3"/>
    <s v="Menudencias"/>
    <s v="Menudencias Corazón"/>
    <s v="1012674"/>
    <x v="107"/>
    <s v="Pollo"/>
    <n v="36149"/>
    <n v="27699"/>
    <n v="119980"/>
    <n v="2.4895294475642502"/>
    <n v="2.48951225676017"/>
    <n v="2.5"/>
  </r>
  <r>
    <x v="3"/>
    <x v="113"/>
    <x v="3"/>
    <x v="0"/>
    <x v="4"/>
    <s v="Ala"/>
    <s v="Ala Centro"/>
    <s v="1011586"/>
    <x v="109"/>
    <s v="Pollo"/>
    <n v="95122"/>
    <n v="156069"/>
    <n v="96000"/>
    <n v="2.9456382330060298"/>
    <n v="2.9456330212918602"/>
    <n v="2.8330000000000002"/>
  </r>
  <r>
    <x v="3"/>
    <x v="392"/>
    <x v="3"/>
    <x v="0"/>
    <x v="4"/>
    <s v="Ala"/>
    <s v="Ala Centro-Punta"/>
    <s v="1012424"/>
    <x v="360"/>
    <s v="Pollo"/>
    <n v="2120"/>
    <n v="0"/>
    <m/>
    <n v="2.7603773584905702"/>
    <n v="0"/>
    <m/>
  </r>
  <r>
    <x v="3"/>
    <x v="116"/>
    <x v="3"/>
    <x v="0"/>
    <x v="4"/>
    <s v="Ala"/>
    <s v="Ala Centro-Punta"/>
    <s v="1012454"/>
    <x v="112"/>
    <s v="Pollo"/>
    <n v="1950"/>
    <n v="0"/>
    <m/>
    <n v="2.7605128205128202"/>
    <n v="0"/>
    <m/>
  </r>
  <r>
    <x v="3"/>
    <x v="117"/>
    <x v="3"/>
    <x v="0"/>
    <x v="4"/>
    <s v="Ala"/>
    <s v="Ala Centro-Punta"/>
    <s v="1012455"/>
    <x v="113"/>
    <s v="Pollo"/>
    <n v="214280"/>
    <n v="240000"/>
    <n v="168001"/>
    <n v="2.3605656150830701"/>
    <n v="2.3605666666666698"/>
    <n v="2.6006972077547199"/>
  </r>
  <r>
    <x v="3"/>
    <x v="119"/>
    <x v="3"/>
    <x v="0"/>
    <x v="4"/>
    <s v="Chuleta"/>
    <s v="Chuleta Cazuela"/>
    <s v="1022414"/>
    <x v="115"/>
    <s v="Cerdo"/>
    <n v="72000"/>
    <n v="72000"/>
    <n v="96000"/>
    <n v="0.81056944444444401"/>
    <n v="0.81056944444444401"/>
    <n v="0.82247296458333297"/>
  </r>
  <r>
    <x v="3"/>
    <x v="120"/>
    <x v="3"/>
    <x v="0"/>
    <x v="4"/>
    <s v="Cueros"/>
    <s v="Cuero Forro"/>
    <s v="1023034"/>
    <x v="116"/>
    <s v="Cerdo"/>
    <m/>
    <m/>
    <n v="96000"/>
    <m/>
    <m/>
    <n v="0.42071874999999997"/>
  </r>
  <r>
    <x v="3"/>
    <x v="121"/>
    <x v="3"/>
    <x v="0"/>
    <x v="4"/>
    <s v="Cueros"/>
    <s v="Cuero Mixto"/>
    <s v="1022417"/>
    <x v="117"/>
    <s v="Cerdo"/>
    <m/>
    <m/>
    <n v="24000"/>
    <m/>
    <m/>
    <n v="0.53333333333333299"/>
  </r>
  <r>
    <x v="3"/>
    <x v="122"/>
    <x v="3"/>
    <x v="0"/>
    <x v="4"/>
    <s v="Cueros"/>
    <s v="Cuero Mixto"/>
    <s v="1023306"/>
    <x v="117"/>
    <s v="Cerdo"/>
    <m/>
    <m/>
    <n v="120000"/>
    <m/>
    <m/>
    <n v="0.78320833333333295"/>
  </r>
  <r>
    <x v="3"/>
    <x v="393"/>
    <x v="3"/>
    <x v="0"/>
    <x v="4"/>
    <s v="Grasas"/>
    <s v="Grasa Forro"/>
    <s v="1023111"/>
    <x v="361"/>
    <s v="Cerdo"/>
    <n v="24000"/>
    <n v="24000"/>
    <n v="24000"/>
    <n v="0.66058333333333297"/>
    <n v="0.66058333333333297"/>
    <n v="0.78333333333333299"/>
  </r>
  <r>
    <x v="3"/>
    <x v="123"/>
    <x v="3"/>
    <x v="0"/>
    <x v="4"/>
    <s v="Grasas"/>
    <s v="Grasa Gordura"/>
    <s v="1022381"/>
    <x v="118"/>
    <s v="Cerdo"/>
    <n v="96000"/>
    <n v="104000"/>
    <n v="72000"/>
    <n v="0.66056250000000005"/>
    <n v="0.66056730769230798"/>
    <n v="0.83333333333333404"/>
  </r>
  <r>
    <x v="3"/>
    <x v="125"/>
    <x v="3"/>
    <x v="0"/>
    <x v="4"/>
    <s v="Grasas"/>
    <s v="Grasa Gordura"/>
    <s v="1022856"/>
    <x v="120"/>
    <s v="Cerdo"/>
    <n v="24000"/>
    <n v="24000"/>
    <n v="48000"/>
    <n v="0.66058333333333297"/>
    <n v="0.66058333333333297"/>
    <n v="0.85833333333333295"/>
  </r>
  <r>
    <x v="3"/>
    <x v="129"/>
    <x v="3"/>
    <x v="0"/>
    <x v="4"/>
    <s v="Huesos"/>
    <s v="Huesos Cuarto Centra"/>
    <s v="1022186"/>
    <x v="121"/>
    <s v="Cerdo"/>
    <n v="48000"/>
    <n v="48000"/>
    <n v="24000"/>
    <n v="0.76056250000000003"/>
    <n v="0.76056250000000003"/>
    <n v="0.63333333333333297"/>
  </r>
  <r>
    <x v="3"/>
    <x v="130"/>
    <x v="3"/>
    <x v="0"/>
    <x v="4"/>
    <s v="Huesos"/>
    <s v="Huesos Cuarto Centra"/>
    <s v="1022378"/>
    <x v="122"/>
    <s v="Cerdo"/>
    <n v="72000"/>
    <n v="72000"/>
    <n v="48000"/>
    <n v="1.7105694444444399"/>
    <n v="1.7105694444444399"/>
    <n v="1.85297916666667"/>
  </r>
  <r>
    <x v="3"/>
    <x v="131"/>
    <x v="3"/>
    <x v="0"/>
    <x v="4"/>
    <s v="Huesos"/>
    <s v="Huesos Cuarto Delant"/>
    <s v="1022096"/>
    <x v="123"/>
    <s v="Cerdo"/>
    <n v="264000"/>
    <n v="264000"/>
    <n v="168000"/>
    <n v="1.1105681818181801"/>
    <n v="1.1105681818181801"/>
    <n v="1.1960476190476199"/>
  </r>
  <r>
    <x v="3"/>
    <x v="132"/>
    <x v="3"/>
    <x v="0"/>
    <x v="4"/>
    <s v="Huesos"/>
    <s v="Huesos Cuarto Delant"/>
    <s v="1022637"/>
    <x v="124"/>
    <s v="Cerdo"/>
    <n v="96000"/>
    <n v="96000"/>
    <n v="72000"/>
    <n v="0.96056249999999999"/>
    <n v="0.96056249999999999"/>
    <n v="1.03318055555556"/>
  </r>
  <r>
    <x v="3"/>
    <x v="139"/>
    <x v="3"/>
    <x v="0"/>
    <x v="4"/>
    <s v="Patas"/>
    <s v="Patas Garras"/>
    <s v="1012448"/>
    <x v="131"/>
    <s v="Pollo"/>
    <m/>
    <m/>
    <n v="120000"/>
    <m/>
    <m/>
    <n v="4.9928833333333298"/>
  </r>
  <r>
    <x v="3"/>
    <x v="141"/>
    <x v="3"/>
    <x v="0"/>
    <x v="4"/>
    <s v="Patas"/>
    <s v="Patas Garras"/>
    <s v="1012503"/>
    <x v="133"/>
    <s v="Pollo"/>
    <m/>
    <m/>
    <n v="16500"/>
    <m/>
    <m/>
    <n v="4.3833333333333302"/>
  </r>
  <r>
    <x v="3"/>
    <x v="142"/>
    <x v="3"/>
    <x v="0"/>
    <x v="4"/>
    <s v="Patas"/>
    <s v="Patas Garras"/>
    <s v="1012504"/>
    <x v="131"/>
    <s v="Pollo"/>
    <m/>
    <m/>
    <n v="48000"/>
    <m/>
    <m/>
    <n v="5.0821874999999999"/>
  </r>
  <r>
    <x v="3"/>
    <x v="145"/>
    <x v="3"/>
    <x v="0"/>
    <x v="4"/>
    <s v="Patas"/>
    <s v="Patas Garras"/>
    <s v="1012598"/>
    <x v="135"/>
    <s v="Pollo"/>
    <m/>
    <m/>
    <n v="7500"/>
    <m/>
    <m/>
    <n v="1.38333333333333"/>
  </r>
  <r>
    <x v="3"/>
    <x v="146"/>
    <x v="3"/>
    <x v="0"/>
    <x v="4"/>
    <s v="Pernil"/>
    <s v="Pernil Mano"/>
    <s v="1021731"/>
    <x v="136"/>
    <s v="Cerdo"/>
    <n v="0"/>
    <n v="0"/>
    <n v="96000"/>
    <n v="0"/>
    <n v="0"/>
    <n v="1.9331354166666701"/>
  </r>
  <r>
    <x v="3"/>
    <x v="147"/>
    <x v="3"/>
    <x v="0"/>
    <x v="4"/>
    <s v="Pernil"/>
    <s v="Pernil Mano"/>
    <s v="1022125"/>
    <x v="137"/>
    <s v="Cerdo"/>
    <m/>
    <m/>
    <n v="96000"/>
    <m/>
    <m/>
    <n v="2.5883333333333298"/>
  </r>
  <r>
    <x v="3"/>
    <x v="148"/>
    <x v="3"/>
    <x v="0"/>
    <x v="4"/>
    <s v="Pernil"/>
    <s v="Pernil Mano"/>
    <s v="1022291"/>
    <x v="138"/>
    <s v="Cerdo"/>
    <n v="48000"/>
    <n v="48000"/>
    <n v="48000"/>
    <n v="1.6605624999999999"/>
    <n v="1.6605624999999999"/>
    <n v="1.7333333333333301"/>
  </r>
  <r>
    <x v="3"/>
    <x v="149"/>
    <x v="3"/>
    <x v="0"/>
    <x v="4"/>
    <s v="Pernil"/>
    <s v="Pernil Pierna"/>
    <s v="1022183"/>
    <x v="139"/>
    <s v="Cerdo"/>
    <n v="168000"/>
    <n v="164000"/>
    <n v="480000"/>
    <n v="1.66056547619048"/>
    <n v="1.66056707317073"/>
    <n v="1.8506499999999999"/>
  </r>
  <r>
    <x v="3"/>
    <x v="424"/>
    <x v="3"/>
    <x v="0"/>
    <x v="4"/>
    <s v="Recortes"/>
    <s v="Recortes No Magro"/>
    <s v="1021905"/>
    <x v="383"/>
    <s v="Cerdo"/>
    <n v="0"/>
    <n v="0"/>
    <n v="24000"/>
    <n v="0"/>
    <n v="0"/>
    <n v="0.93333333333333302"/>
  </r>
  <r>
    <x v="3"/>
    <x v="150"/>
    <x v="3"/>
    <x v="0"/>
    <x v="4"/>
    <s v="Recortes"/>
    <s v="Recortes No Magro"/>
    <s v="1022373"/>
    <x v="140"/>
    <s v="Cerdo"/>
    <n v="24000"/>
    <n v="0"/>
    <m/>
    <n v="0.86058333333333403"/>
    <n v="0"/>
    <m/>
  </r>
  <r>
    <x v="3"/>
    <x v="151"/>
    <x v="3"/>
    <x v="0"/>
    <x v="4"/>
    <s v="Subprod"/>
    <s v="Subprod Patas-Manos"/>
    <s v="1021735"/>
    <x v="141"/>
    <s v="Cerdo"/>
    <n v="24000"/>
    <n v="24000"/>
    <n v="48000"/>
    <n v="4.1605833333333297"/>
    <n v="4.1605833333333297"/>
    <n v="4.4083333333333297"/>
  </r>
  <r>
    <x v="3"/>
    <x v="153"/>
    <x v="3"/>
    <x v="0"/>
    <x v="4"/>
    <s v="Subprod"/>
    <s v="Subprod Patas-Manos"/>
    <s v="1022748"/>
    <x v="143"/>
    <s v="Cerdo"/>
    <m/>
    <m/>
    <n v="48000"/>
    <m/>
    <m/>
    <n v="4.85741666666667"/>
  </r>
  <r>
    <x v="3"/>
    <x v="154"/>
    <x v="3"/>
    <x v="0"/>
    <x v="4"/>
    <s v="Subprod"/>
    <s v="Subprod Visceras"/>
    <s v="1021115"/>
    <x v="144"/>
    <s v="Cerdo"/>
    <n v="72000"/>
    <n v="0"/>
    <m/>
    <n v="0.26056944444444402"/>
    <n v="0"/>
    <m/>
  </r>
  <r>
    <x v="3"/>
    <x v="467"/>
    <x v="3"/>
    <x v="0"/>
    <x v="4"/>
    <s v="Vara Gordo"/>
    <s v="Vara Cuarto Central"/>
    <s v="1023368"/>
    <x v="421"/>
    <s v="Cerdo"/>
    <m/>
    <m/>
    <n v="15049"/>
    <m/>
    <m/>
    <n v="1.6326628945444901"/>
  </r>
  <r>
    <x v="3"/>
    <x v="468"/>
    <x v="3"/>
    <x v="0"/>
    <x v="4"/>
    <s v="Vara Gordo"/>
    <s v="Vara Cuarto Delanter"/>
    <s v="1023362"/>
    <x v="422"/>
    <s v="Cerdo"/>
    <m/>
    <m/>
    <n v="16690"/>
    <m/>
    <m/>
    <n v="1.6326628220491299"/>
  </r>
  <r>
    <x v="3"/>
    <x v="469"/>
    <x v="3"/>
    <x v="0"/>
    <x v="4"/>
    <s v="Vara Gordo"/>
    <s v="Vara Cuarto Trasero"/>
    <s v="1023363"/>
    <x v="423"/>
    <s v="Cerdo"/>
    <m/>
    <m/>
    <n v="15980"/>
    <m/>
    <m/>
    <n v="1.63266250938673"/>
  </r>
  <r>
    <x v="3"/>
    <x v="155"/>
    <x v="3"/>
    <x v="0"/>
    <x v="5"/>
    <s v="Filete"/>
    <s v="Filete c/Cabeza"/>
    <s v="1020636"/>
    <x v="145"/>
    <s v="Cerdo"/>
    <n v="13000"/>
    <n v="13000"/>
    <n v="13000"/>
    <n v="4.7880000000000003"/>
    <n v="4.7880000000000003"/>
    <n v="4.3222481153846202"/>
  </r>
  <r>
    <x v="3"/>
    <x v="156"/>
    <x v="3"/>
    <x v="0"/>
    <x v="5"/>
    <s v="Filete"/>
    <s v="Filete c/Cabeza"/>
    <s v="1020704"/>
    <x v="146"/>
    <s v="Cerdo"/>
    <n v="500"/>
    <n v="1000"/>
    <n v="1000"/>
    <n v="5.0819999999999999"/>
    <n v="5.0819999999999999"/>
    <n v="4.6004547000000002"/>
  </r>
  <r>
    <x v="3"/>
    <x v="158"/>
    <x v="3"/>
    <x v="0"/>
    <x v="5"/>
    <s v="Filete"/>
    <s v="Filete c/Cabeza"/>
    <s v="1022931"/>
    <x v="148"/>
    <s v="Cerdo"/>
    <n v="30000"/>
    <n v="30000"/>
    <n v="30000"/>
    <n v="4.83"/>
    <n v="4.83"/>
    <n v="4.3597578400000003"/>
  </r>
  <r>
    <x v="3"/>
    <x v="160"/>
    <x v="3"/>
    <x v="0"/>
    <x v="5"/>
    <s v="Lomo"/>
    <s v="Lomo CC Loin"/>
    <s v="1022313"/>
    <x v="150"/>
    <s v="Cerdo"/>
    <n v="5722"/>
    <n v="10000"/>
    <n v="10000"/>
    <n v="4.3257602236980102"/>
    <n v="4.3258000000000001"/>
    <n v="3.8663863599999999"/>
  </r>
  <r>
    <x v="3"/>
    <x v="161"/>
    <x v="3"/>
    <x v="0"/>
    <x v="5"/>
    <s v="Lomo"/>
    <s v="Lomo CC Loin"/>
    <s v="1022326"/>
    <x v="151"/>
    <s v="Cerdo"/>
    <n v="25000"/>
    <n v="25000"/>
    <n v="25000"/>
    <n v="3.738"/>
    <n v="3.738"/>
    <n v="3.361912572"/>
  </r>
  <r>
    <x v="3"/>
    <x v="162"/>
    <x v="3"/>
    <x v="0"/>
    <x v="5"/>
    <s v="Lomo"/>
    <s v="Lomo CC Loin"/>
    <s v="1022587"/>
    <x v="152"/>
    <s v="Cerdo"/>
    <n v="1646"/>
    <n v="3000"/>
    <n v="3000"/>
    <n v="4.3681652490887002"/>
    <n v="4.3683333333333296"/>
    <n v="3.9489052999999998"/>
  </r>
  <r>
    <x v="3"/>
    <x v="163"/>
    <x v="3"/>
    <x v="0"/>
    <x v="5"/>
    <s v="Lomo"/>
    <s v="Lomo CC Loin"/>
    <s v="1022664"/>
    <x v="153"/>
    <s v="Cerdo"/>
    <n v="31503"/>
    <n v="50000"/>
    <n v="50000"/>
    <n v="3.8976287972574002"/>
    <n v="3.8976199999999999"/>
    <n v="3.4805055139999999"/>
  </r>
  <r>
    <x v="3"/>
    <x v="164"/>
    <x v="3"/>
    <x v="0"/>
    <x v="5"/>
    <s v="Lomo"/>
    <s v="Lomo CC Loin"/>
    <s v="1023301"/>
    <x v="154"/>
    <s v="Cerdo"/>
    <n v="23500"/>
    <n v="23500"/>
    <n v="23500"/>
    <n v="4.2671914893617"/>
    <n v="4.2671914893617"/>
    <n v="3.8532269702127699"/>
  </r>
  <r>
    <x v="3"/>
    <x v="165"/>
    <x v="3"/>
    <x v="0"/>
    <x v="5"/>
    <s v="Lomo"/>
    <s v="Lomo Centro"/>
    <s v="1020105"/>
    <x v="155"/>
    <s v="Cerdo"/>
    <n v="40000"/>
    <n v="40000"/>
    <n v="40000"/>
    <n v="4.3259999999999996"/>
    <n v="4.3259999999999996"/>
    <n v="3.8968734500000002"/>
  </r>
  <r>
    <x v="3"/>
    <x v="166"/>
    <x v="3"/>
    <x v="0"/>
    <x v="5"/>
    <s v="Lomo"/>
    <s v="Lomo Centro"/>
    <s v="1020678"/>
    <x v="156"/>
    <s v="Cerdo"/>
    <n v="500"/>
    <n v="500"/>
    <n v="500"/>
    <n v="5.3339999999999996"/>
    <n v="5.3339999999999996"/>
    <n v="4.7642328000000003"/>
  </r>
  <r>
    <x v="3"/>
    <x v="167"/>
    <x v="3"/>
    <x v="0"/>
    <x v="5"/>
    <s v="Lomo"/>
    <s v="Lomo Centro"/>
    <s v="1022472"/>
    <x v="157"/>
    <s v="Cerdo"/>
    <n v="13000"/>
    <n v="13000"/>
    <n v="13000"/>
    <n v="4.452"/>
    <n v="4.452"/>
    <n v="4.0193497692307698"/>
  </r>
  <r>
    <x v="3"/>
    <x v="394"/>
    <x v="3"/>
    <x v="0"/>
    <x v="5"/>
    <s v="Lomo"/>
    <s v="Lomo Centro"/>
    <s v="1023349"/>
    <x v="362"/>
    <s v="Cerdo"/>
    <n v="43"/>
    <n v="5000"/>
    <n v="5000"/>
    <n v="4.2790697674418601"/>
    <n v="4.3255999999999997"/>
    <n v="3.8967171199999999"/>
  </r>
  <r>
    <x v="3"/>
    <x v="168"/>
    <x v="3"/>
    <x v="0"/>
    <x v="5"/>
    <s v="Lomo"/>
    <s v="Lomo MM Loin"/>
    <s v="1020110"/>
    <x v="158"/>
    <s v="Cerdo"/>
    <n v="700000"/>
    <n v="700000"/>
    <n v="700100"/>
    <n v="3.8304"/>
    <n v="3.8304"/>
    <n v="3.44315859691473"/>
  </r>
  <r>
    <x v="3"/>
    <x v="169"/>
    <x v="3"/>
    <x v="0"/>
    <x v="5"/>
    <s v="Lomo"/>
    <s v="Lomo MM Loin"/>
    <s v="1020589"/>
    <x v="159"/>
    <s v="Cerdo"/>
    <n v="51399"/>
    <n v="120000"/>
    <n v="120000"/>
    <n v="4.0739897663378697"/>
    <n v="4.0739999999999998"/>
    <n v="3.6668792958333301"/>
  </r>
  <r>
    <x v="3"/>
    <x v="170"/>
    <x v="3"/>
    <x v="0"/>
    <x v="5"/>
    <s v="Lomo"/>
    <s v="Lomo MM Loin"/>
    <s v="1020681"/>
    <x v="160"/>
    <s v="Cerdo"/>
    <n v="13738"/>
    <n v="20000"/>
    <n v="20000"/>
    <n v="4.3261027806085304"/>
    <n v="4.3261000000000003"/>
    <n v="3.89278645"/>
  </r>
  <r>
    <x v="3"/>
    <x v="171"/>
    <x v="3"/>
    <x v="0"/>
    <x v="5"/>
    <s v="Lomo"/>
    <s v="Lomo MM Loin"/>
    <s v="1021603"/>
    <x v="161"/>
    <s v="Cerdo"/>
    <n v="5279"/>
    <n v="7000"/>
    <n v="7000"/>
    <n v="4.3089600303087696"/>
    <n v="4.3090000000000002"/>
    <n v="3.8929893857142899"/>
  </r>
  <r>
    <x v="3"/>
    <x v="172"/>
    <x v="3"/>
    <x v="0"/>
    <x v="5"/>
    <s v="Lomo"/>
    <s v="Lomo MM Loin"/>
    <s v="1022370"/>
    <x v="162"/>
    <s v="Cerdo"/>
    <n v="39413"/>
    <n v="40000"/>
    <n v="40000"/>
    <n v="4.1159515895770404"/>
    <n v="4.1159499999999998"/>
    <n v="3.6878804199999999"/>
  </r>
  <r>
    <x v="3"/>
    <x v="173"/>
    <x v="3"/>
    <x v="0"/>
    <x v="5"/>
    <s v="Lomo"/>
    <s v="Lomo MM Loin"/>
    <s v="1022919"/>
    <x v="163"/>
    <s v="Cerdo"/>
    <n v="24000"/>
    <n v="24000"/>
    <n v="24000"/>
    <n v="4.0739999999999998"/>
    <n v="4.0739999999999998"/>
    <n v="3.66456257083333"/>
  </r>
  <r>
    <x v="3"/>
    <x v="174"/>
    <x v="3"/>
    <x v="0"/>
    <x v="5"/>
    <s v="Lomo"/>
    <s v="Lomo Vetado"/>
    <s v="1020592"/>
    <x v="164"/>
    <s v="Cerdo"/>
    <n v="170000"/>
    <n v="163000"/>
    <n v="163000"/>
    <n v="3.9480058823529398"/>
    <n v="3.9480061349693201"/>
    <n v="3.5487232300613498"/>
  </r>
  <r>
    <x v="3"/>
    <x v="175"/>
    <x v="3"/>
    <x v="0"/>
    <x v="5"/>
    <s v="Lomo"/>
    <s v="Lomo Vetado"/>
    <s v="1020620"/>
    <x v="165"/>
    <s v="Cerdo"/>
    <n v="30000"/>
    <n v="30000"/>
    <n v="30000"/>
    <n v="3.948"/>
    <n v="3.948"/>
    <n v="3.5725879100000002"/>
  </r>
  <r>
    <x v="3"/>
    <x v="176"/>
    <x v="3"/>
    <x v="0"/>
    <x v="5"/>
    <s v="Lomo"/>
    <s v="Lomo Vetado"/>
    <s v="1020758"/>
    <x v="166"/>
    <s v="Cerdo"/>
    <n v="3000"/>
    <n v="3000"/>
    <n v="3000"/>
    <n v="4.28466666666667"/>
    <n v="4.28466666666667"/>
    <n v="3.9416754333333301"/>
  </r>
  <r>
    <x v="3"/>
    <x v="177"/>
    <x v="3"/>
    <x v="0"/>
    <x v="5"/>
    <s v="Lomo"/>
    <s v="Lomo Vetado"/>
    <s v="1022499"/>
    <x v="167"/>
    <s v="Cerdo"/>
    <n v="21000"/>
    <n v="21000"/>
    <n v="21000"/>
    <n v="4.452"/>
    <n v="4.452"/>
    <n v="4.0331041380952399"/>
  </r>
  <r>
    <x v="3"/>
    <x v="178"/>
    <x v="3"/>
    <x v="0"/>
    <x v="5"/>
    <s v="Lomo"/>
    <s v="Lomo Vetado"/>
    <s v="1022600"/>
    <x v="168"/>
    <s v="Cerdo"/>
    <n v="15000"/>
    <n v="15000"/>
    <n v="15000"/>
    <n v="4.1159999999999997"/>
    <n v="4.1159999999999997"/>
    <n v="3.6930748800000002"/>
  </r>
  <r>
    <x v="3"/>
    <x v="179"/>
    <x v="3"/>
    <x v="0"/>
    <x v="5"/>
    <s v="Lomo"/>
    <s v="Lomo Vetado"/>
    <s v="1023051"/>
    <x v="169"/>
    <s v="Cerdo"/>
    <m/>
    <m/>
    <n v="2000"/>
    <m/>
    <m/>
    <n v="3.4332364000000002"/>
  </r>
  <r>
    <x v="3"/>
    <x v="180"/>
    <x v="3"/>
    <x v="0"/>
    <x v="5"/>
    <s v="Lomo"/>
    <s v="Lomo Vetado"/>
    <s v="1023055"/>
    <x v="170"/>
    <s v="Cerdo"/>
    <n v="5000"/>
    <n v="5000"/>
    <n v="5000"/>
    <n v="0"/>
    <n v="0"/>
    <n v="3.4332364200000001"/>
  </r>
  <r>
    <x v="3"/>
    <x v="181"/>
    <x v="3"/>
    <x v="0"/>
    <x v="5"/>
    <s v="Lomo"/>
    <s v="Lomo Vetado"/>
    <s v="1023163"/>
    <x v="171"/>
    <s v="Cerdo"/>
    <n v="25000"/>
    <n v="25000"/>
    <n v="25000"/>
    <n v="4.1159999999999997"/>
    <n v="4.1159999999999997"/>
    <n v="3.7453714040000001"/>
  </r>
  <r>
    <x v="3"/>
    <x v="395"/>
    <x v="3"/>
    <x v="0"/>
    <x v="5"/>
    <s v="Lomo"/>
    <s v="Lomo Vetado"/>
    <s v="1023350"/>
    <x v="363"/>
    <s v="Cerdo"/>
    <n v="20000"/>
    <n v="20000"/>
    <n v="20086.099999999999"/>
    <n v="3.948"/>
    <n v="3.948"/>
    <n v="3.5677979199546002"/>
  </r>
  <r>
    <x v="3"/>
    <x v="346"/>
    <x v="3"/>
    <x v="0"/>
    <x v="5"/>
    <s v="Muestra"/>
    <s v="Muestra"/>
    <s v="1022817"/>
    <x v="301"/>
    <s v="Cerdo"/>
    <m/>
    <m/>
    <n v="22.3"/>
    <m/>
    <m/>
    <n v="3.5894125560538099"/>
  </r>
  <r>
    <x v="3"/>
    <x v="182"/>
    <x v="3"/>
    <x v="0"/>
    <x v="5"/>
    <s v="Paleta"/>
    <s v="Paleta Pulpa"/>
    <s v="1020326"/>
    <x v="172"/>
    <s v="Cerdo"/>
    <n v="240000"/>
    <n v="240000"/>
    <n v="240000"/>
    <n v="2.8056000000000001"/>
    <n v="2.8056000000000001"/>
    <n v="2.4763289337500001"/>
  </r>
  <r>
    <x v="3"/>
    <x v="183"/>
    <x v="3"/>
    <x v="0"/>
    <x v="5"/>
    <s v="Panceta"/>
    <s v="Panceta c/Cuero"/>
    <s v="1020715"/>
    <x v="173"/>
    <s v="Cerdo"/>
    <n v="1269"/>
    <n v="2000"/>
    <n v="2000"/>
    <n v="4.7880220646178104"/>
    <n v="4.7880000000000003"/>
    <n v="4.4268987500000003"/>
  </r>
  <r>
    <x v="3"/>
    <x v="184"/>
    <x v="3"/>
    <x v="0"/>
    <x v="5"/>
    <s v="Panceta"/>
    <s v="Panceta c/Cuero"/>
    <s v="1020914"/>
    <x v="174"/>
    <s v="Cerdo"/>
    <n v="9000"/>
    <n v="9000"/>
    <n v="9000"/>
    <n v="5.8380000000000001"/>
    <n v="5.8380000000000001"/>
    <n v="5.3417806111111101"/>
  </r>
  <r>
    <x v="3"/>
    <x v="185"/>
    <x v="3"/>
    <x v="0"/>
    <x v="5"/>
    <s v="Panceta"/>
    <s v="Panceta s/Cuero"/>
    <s v="1020637"/>
    <x v="175"/>
    <s v="Cerdo"/>
    <n v="190000"/>
    <n v="190000"/>
    <n v="190000"/>
    <n v="5.0484"/>
    <n v="5.0484"/>
    <n v="4.6264441078947396"/>
  </r>
  <r>
    <x v="3"/>
    <x v="186"/>
    <x v="3"/>
    <x v="0"/>
    <x v="5"/>
    <s v="Panceta"/>
    <s v="Panceta s/Cuero"/>
    <s v="1020731"/>
    <x v="176"/>
    <s v="Cerdo"/>
    <n v="16401"/>
    <n v="20000"/>
    <n v="20000"/>
    <n v="5.2500457289189697"/>
    <n v="5.2500499999999999"/>
    <n v="4.7579994599999997"/>
  </r>
  <r>
    <x v="3"/>
    <x v="187"/>
    <x v="3"/>
    <x v="0"/>
    <x v="5"/>
    <s v="Panceta"/>
    <s v="Panceta s/Cuero"/>
    <s v="1020802"/>
    <x v="177"/>
    <s v="Cerdo"/>
    <n v="69730"/>
    <n v="73000"/>
    <n v="73000"/>
    <n v="4.7460203642621499"/>
    <n v="4.7460273972602698"/>
    <n v="4.3444211136986297"/>
  </r>
  <r>
    <x v="3"/>
    <x v="188"/>
    <x v="3"/>
    <x v="0"/>
    <x v="5"/>
    <s v="Panceta"/>
    <s v="Panceta s/Cuero"/>
    <s v="1021533"/>
    <x v="178"/>
    <s v="Cerdo"/>
    <n v="0"/>
    <n v="15000"/>
    <n v="15000"/>
    <n v="0"/>
    <n v="5.2919999999999998"/>
    <n v="4.8398320000000004"/>
  </r>
  <r>
    <x v="3"/>
    <x v="189"/>
    <x v="3"/>
    <x v="0"/>
    <x v="5"/>
    <s v="Panceta"/>
    <s v="Panceta s/Cuero"/>
    <s v="1022371"/>
    <x v="179"/>
    <s v="Cerdo"/>
    <n v="19000"/>
    <n v="19000"/>
    <n v="18000"/>
    <n v="4.7460000000000004"/>
    <n v="4.7460000000000004"/>
    <n v="4.2411205333333299"/>
  </r>
  <r>
    <x v="3"/>
    <x v="190"/>
    <x v="3"/>
    <x v="0"/>
    <x v="5"/>
    <s v="Panceta"/>
    <s v="Panceta s/Cuero"/>
    <s v="1022901"/>
    <x v="180"/>
    <s v="Cerdo"/>
    <n v="9795"/>
    <n v="10000"/>
    <n v="10000"/>
    <n v="5.0481878509443598"/>
    <n v="5.0481999999999996"/>
    <n v="4.6322325099999997"/>
  </r>
  <r>
    <x v="3"/>
    <x v="192"/>
    <x v="3"/>
    <x v="0"/>
    <x v="5"/>
    <s v="Panceta"/>
    <s v="Panceta s/Cuero"/>
    <s v="1023194"/>
    <x v="182"/>
    <s v="Cerdo"/>
    <n v="6000"/>
    <n v="6000"/>
    <n v="6000"/>
    <n v="3.444"/>
    <n v="3.444"/>
    <n v="3.0586178999999998"/>
  </r>
  <r>
    <x v="3"/>
    <x v="396"/>
    <x v="3"/>
    <x v="0"/>
    <x v="5"/>
    <s v="Panceta"/>
    <s v="Panceta s/Cuero"/>
    <s v="1023351"/>
    <x v="364"/>
    <s v="Cerdo"/>
    <n v="0"/>
    <n v="5000"/>
    <n v="5000"/>
    <n v="0"/>
    <n v="0"/>
    <n v="4.2411205199999999"/>
  </r>
  <r>
    <x v="3"/>
    <x v="397"/>
    <x v="3"/>
    <x v="0"/>
    <x v="5"/>
    <s v="Panceta"/>
    <s v="Panceta s/Cuero"/>
    <s v="1023352"/>
    <x v="365"/>
    <s v="Cerdo"/>
    <n v="0"/>
    <n v="80000"/>
    <n v="80000"/>
    <n v="0"/>
    <n v="5.0316000000000001"/>
    <n v="4.6216998737499999"/>
  </r>
  <r>
    <x v="3"/>
    <x v="193"/>
    <x v="3"/>
    <x v="0"/>
    <x v="5"/>
    <s v="Pierna"/>
    <s v="Pierna Pulpa Fina"/>
    <s v="1020284"/>
    <x v="183"/>
    <s v="Cerdo"/>
    <n v="14000"/>
    <n v="14000"/>
    <n v="14000"/>
    <n v="4.1495714285714298"/>
    <n v="4.1495714285714298"/>
    <n v="3.7259527285714298"/>
  </r>
  <r>
    <x v="3"/>
    <x v="194"/>
    <x v="3"/>
    <x v="0"/>
    <x v="5"/>
    <s v="Pierna"/>
    <s v="Pierna Pulpa Fina"/>
    <s v="1020662"/>
    <x v="184"/>
    <s v="Cerdo"/>
    <n v="20000"/>
    <n v="20000"/>
    <n v="20000"/>
    <n v="4.1916000000000002"/>
    <n v="4.1916000000000002"/>
    <n v="3.784314105"/>
  </r>
  <r>
    <x v="3"/>
    <x v="195"/>
    <x v="3"/>
    <x v="0"/>
    <x v="5"/>
    <s v="Pierna"/>
    <s v="Pierna Pulpa Fina"/>
    <s v="1020664"/>
    <x v="185"/>
    <s v="Cerdo"/>
    <n v="3000"/>
    <n v="3000"/>
    <n v="3000"/>
    <n v="4.19166666666667"/>
    <n v="4.19166666666667"/>
    <n v="3.70211933333333"/>
  </r>
  <r>
    <x v="3"/>
    <x v="196"/>
    <x v="3"/>
    <x v="0"/>
    <x v="5"/>
    <s v="Pierna"/>
    <s v="Pierna Pulpa Fina"/>
    <s v="1020665"/>
    <x v="186"/>
    <s v="Cerdo"/>
    <n v="14000"/>
    <n v="14000"/>
    <n v="14000"/>
    <n v="4.1495714285714298"/>
    <n v="4.1495714285714298"/>
    <n v="3.7295495571428599"/>
  </r>
  <r>
    <x v="3"/>
    <x v="197"/>
    <x v="3"/>
    <x v="0"/>
    <x v="5"/>
    <s v="Pierna"/>
    <s v="Pierna Pulpa Fina"/>
    <s v="1020990"/>
    <x v="187"/>
    <s v="Cerdo"/>
    <n v="10000"/>
    <n v="10000"/>
    <n v="10000"/>
    <n v="4.1496000000000004"/>
    <n v="4.1496000000000004"/>
    <n v="3.7259527399999999"/>
  </r>
  <r>
    <x v="3"/>
    <x v="198"/>
    <x v="3"/>
    <x v="0"/>
    <x v="5"/>
    <s v="Pierna"/>
    <s v="Pierna Pulpa Fina"/>
    <s v="1020991"/>
    <x v="188"/>
    <s v="Cerdo"/>
    <n v="13043"/>
    <n v="24000"/>
    <n v="24000"/>
    <n v="4.1497354903013104"/>
    <n v="4.1496666666666702"/>
    <n v="3.7133638124999999"/>
  </r>
  <r>
    <x v="3"/>
    <x v="199"/>
    <x v="3"/>
    <x v="0"/>
    <x v="5"/>
    <s v="Plancha"/>
    <s v="Plancha s/Cuero"/>
    <s v="1022987"/>
    <x v="189"/>
    <s v="Cerdo"/>
    <n v="24000"/>
    <n v="0"/>
    <m/>
    <n v="1.6715833333333301"/>
    <n v="0"/>
    <m/>
  </r>
  <r>
    <x v="3"/>
    <x v="200"/>
    <x v="3"/>
    <x v="0"/>
    <x v="5"/>
    <s v="Prolijado"/>
    <s v="Prolijado Malaya"/>
    <s v="1020774"/>
    <x v="190"/>
    <s v="Cerdo"/>
    <n v="4705"/>
    <n v="8000"/>
    <n v="8000"/>
    <n v="6.3834218916046801"/>
    <n v="6.38375"/>
    <n v="5.9334652625000004"/>
  </r>
  <r>
    <x v="3"/>
    <x v="201"/>
    <x v="3"/>
    <x v="0"/>
    <x v="5"/>
    <s v="Subprod"/>
    <s v="Subprod Tripa"/>
    <s v="1020810"/>
    <x v="191"/>
    <s v="Cerdo"/>
    <n v="0"/>
    <n v="2000"/>
    <n v="2000"/>
    <n v="0"/>
    <n v="3.738"/>
    <n v="3.4317050500000001"/>
  </r>
  <r>
    <x v="3"/>
    <x v="202"/>
    <x v="3"/>
    <x v="0"/>
    <x v="5"/>
    <s v="Subprod"/>
    <s v="Subprod Visceras"/>
    <s v="1021136"/>
    <x v="192"/>
    <s v="Cerdo"/>
    <n v="0"/>
    <n v="1000"/>
    <n v="1000"/>
    <n v="0"/>
    <n v="2.8980000000000001"/>
    <n v="2.6442009"/>
  </r>
  <r>
    <x v="3"/>
    <x v="203"/>
    <x v="3"/>
    <x v="1"/>
    <x v="6"/>
    <s v="Ala"/>
    <s v="Ala Centro"/>
    <s v="1012161"/>
    <x v="193"/>
    <s v="Pollo"/>
    <n v="98861"/>
    <n v="118843"/>
    <n v="118842.56"/>
    <n v="6.0506165221877204"/>
    <n v="6.0506045791506402"/>
    <n v="6.2354453396157101"/>
  </r>
  <r>
    <x v="3"/>
    <x v="204"/>
    <x v="3"/>
    <x v="1"/>
    <x v="6"/>
    <s v="Ala"/>
    <s v="Ala Centro"/>
    <s v="1012164"/>
    <x v="194"/>
    <s v="Pollo"/>
    <n v="79042"/>
    <n v="79143"/>
    <n v="78925.759999999995"/>
    <n v="5.9514688393512296"/>
    <n v="5.9514802319851396"/>
    <n v="6.1387728328494999"/>
  </r>
  <r>
    <x v="3"/>
    <x v="398"/>
    <x v="3"/>
    <x v="1"/>
    <x v="6"/>
    <s v="Ala"/>
    <s v="Ala Centro"/>
    <s v="1012602"/>
    <x v="366"/>
    <s v="Pollo"/>
    <n v="29691"/>
    <n v="-791"/>
    <m/>
    <n v="0"/>
    <n v="0"/>
    <m/>
  </r>
  <r>
    <x v="3"/>
    <x v="399"/>
    <x v="3"/>
    <x v="1"/>
    <x v="6"/>
    <s v="Ala"/>
    <s v="Ala Trutro"/>
    <s v="1012166"/>
    <x v="367"/>
    <s v="Pollo"/>
    <n v="19760"/>
    <n v="19861"/>
    <n v="18143.68"/>
    <n v="4.2332995951417001"/>
    <n v="4.2331705352197799"/>
    <n v="3.6342033644773299"/>
  </r>
  <r>
    <x v="3"/>
    <x v="282"/>
    <x v="3"/>
    <x v="1"/>
    <x v="6"/>
    <s v="Ala"/>
    <s v="Ala Trutro-Centro"/>
    <s v="1011150"/>
    <x v="263"/>
    <s v="Pollo"/>
    <n v="1995"/>
    <n v="1995"/>
    <m/>
    <n v="4.10025062656642"/>
    <n v="4.10025062656642"/>
    <m/>
  </r>
  <r>
    <x v="3"/>
    <x v="206"/>
    <x v="3"/>
    <x v="1"/>
    <x v="6"/>
    <s v="Ala"/>
    <s v="Ala Trutro-Centro"/>
    <s v="1012148"/>
    <x v="196"/>
    <s v="Pollo"/>
    <n v="89065"/>
    <n v="99872"/>
    <n v="79897.467999999993"/>
    <n v="4.3591758827822398"/>
    <n v="4.35921980134572"/>
    <n v="4.1193900412463602"/>
  </r>
  <r>
    <x v="3"/>
    <x v="207"/>
    <x v="3"/>
    <x v="1"/>
    <x v="6"/>
    <s v="Ala"/>
    <s v="Ala Trutro-Centro"/>
    <s v="1012159"/>
    <x v="197"/>
    <s v="Pollo"/>
    <n v="365836"/>
    <n v="425256"/>
    <n v="417308.96600000001"/>
    <n v="4.2307044686690203"/>
    <n v="4.2307080911262904"/>
    <n v="4.1115796150902701"/>
  </r>
  <r>
    <x v="3"/>
    <x v="208"/>
    <x v="3"/>
    <x v="1"/>
    <x v="6"/>
    <s v="Ala"/>
    <s v="Ala Trutro-Centro"/>
    <s v="1012165"/>
    <x v="198"/>
    <s v="Pollo"/>
    <n v="563535"/>
    <n v="514328"/>
    <n v="551387.84299999999"/>
    <n v="3.9993913421526601"/>
    <n v="3.9993894946415498"/>
    <n v="4.0393202497574796"/>
  </r>
  <r>
    <x v="3"/>
    <x v="209"/>
    <x v="3"/>
    <x v="1"/>
    <x v="6"/>
    <s v="Ala"/>
    <s v="Ala Trutro-Centro"/>
    <s v="1012401"/>
    <x v="199"/>
    <s v="Pollo"/>
    <n v="19726"/>
    <m/>
    <m/>
    <n v="4.4806853898408203"/>
    <m/>
    <m/>
  </r>
  <r>
    <x v="3"/>
    <x v="210"/>
    <x v="3"/>
    <x v="1"/>
    <x v="6"/>
    <s v="Ala"/>
    <s v="Ala Trutro-Centro"/>
    <s v="1012483"/>
    <x v="200"/>
    <s v="Pollo"/>
    <n v="266995"/>
    <n v="264626"/>
    <n v="264625.57199999999"/>
    <n v="4.4730388209517002"/>
    <n v="4.4730374188477304"/>
    <n v="4.4965661024626904"/>
  </r>
  <r>
    <x v="3"/>
    <x v="211"/>
    <x v="3"/>
    <x v="1"/>
    <x v="6"/>
    <s v="Ala"/>
    <s v="Ala Centro Punta"/>
    <s v="1030239"/>
    <x v="201"/>
    <s v="Pavo"/>
    <n v="24000"/>
    <n v="24000"/>
    <n v="24008.04"/>
    <n v="2.7242916666666699"/>
    <n v="2.7243333333333299"/>
    <n v="2.2975592634800699"/>
  </r>
  <r>
    <x v="3"/>
    <x v="470"/>
    <x v="3"/>
    <x v="1"/>
    <x v="6"/>
    <s v="Chuleta"/>
    <s v="Chuleta Centro"/>
    <s v="1021140"/>
    <x v="424"/>
    <s v="Cerdo"/>
    <n v="3656"/>
    <n v="0"/>
    <m/>
    <n v="2.1083150984682701"/>
    <n v="0"/>
    <m/>
  </r>
  <r>
    <x v="3"/>
    <x v="212"/>
    <x v="3"/>
    <x v="1"/>
    <x v="6"/>
    <s v="Chuleta"/>
    <s v="Chuleta Huesos"/>
    <s v="1020828"/>
    <x v="13"/>
    <s v="Cerdo"/>
    <n v="24000"/>
    <n v="46360"/>
    <n v="46359.987999999998"/>
    <n v="7.2234999999999996"/>
    <n v="7.2235116479723898"/>
    <n v="7.1915701768516396"/>
  </r>
  <r>
    <x v="3"/>
    <x v="213"/>
    <x v="3"/>
    <x v="1"/>
    <x v="6"/>
    <s v="Chuleta"/>
    <s v="Chuleta Huesos"/>
    <s v="1022883"/>
    <x v="202"/>
    <s v="Cerdo"/>
    <n v="23587"/>
    <n v="32"/>
    <n v="31.751999999999999"/>
    <n v="7.04659346250053"/>
    <n v="7.03125"/>
    <n v="2.2045855379188701"/>
  </r>
  <r>
    <x v="3"/>
    <x v="214"/>
    <x v="3"/>
    <x v="1"/>
    <x v="6"/>
    <s v="Empanizado"/>
    <s v="Empanizados Croqueta"/>
    <s v="1100573"/>
    <x v="203"/>
    <s v="Elaborado"/>
    <m/>
    <m/>
    <n v="3697.5279999999998"/>
    <m/>
    <m/>
    <n v="2.5856659638547699"/>
  </r>
  <r>
    <x v="3"/>
    <x v="216"/>
    <x v="3"/>
    <x v="1"/>
    <x v="6"/>
    <s v="Empanizado"/>
    <s v="Empanizados Nuggets"/>
    <s v="1100570"/>
    <x v="205"/>
    <s v="Elaborado"/>
    <m/>
    <m/>
    <n v="2449.3969999999999"/>
    <m/>
    <m/>
    <n v="2.4555843336135399"/>
  </r>
  <r>
    <x v="3"/>
    <x v="217"/>
    <x v="3"/>
    <x v="1"/>
    <x v="6"/>
    <s v="Empanizado"/>
    <s v="Empanizados Nuggets"/>
    <s v="1100572"/>
    <x v="206"/>
    <s v="Elaborado"/>
    <m/>
    <m/>
    <n v="3674.0949999999998"/>
    <m/>
    <m/>
    <n v="2.4555847086153202"/>
  </r>
  <r>
    <x v="3"/>
    <x v="218"/>
    <x v="3"/>
    <x v="1"/>
    <x v="6"/>
    <s v="Empanizado"/>
    <s v="Empanizados Nuggets"/>
    <s v="1100574"/>
    <x v="207"/>
    <s v="Elaborado"/>
    <m/>
    <m/>
    <n v="7992.7340000000004"/>
    <m/>
    <m/>
    <n v="2.5368390465640398"/>
  </r>
  <r>
    <x v="3"/>
    <x v="219"/>
    <x v="3"/>
    <x v="1"/>
    <x v="6"/>
    <s v="Filete"/>
    <s v="Filete"/>
    <s v="1012147"/>
    <x v="208"/>
    <s v="Pollo"/>
    <n v="39521"/>
    <n v="0"/>
    <n v="39934.197999999997"/>
    <n v="6.0520482781306102"/>
    <n v="0"/>
    <n v="6.2916574510899199"/>
  </r>
  <r>
    <x v="3"/>
    <x v="220"/>
    <x v="3"/>
    <x v="1"/>
    <x v="6"/>
    <s v="Filete"/>
    <s v="Filete"/>
    <s v="1012158"/>
    <x v="209"/>
    <s v="Pollo"/>
    <n v="49513"/>
    <n v="49465"/>
    <n v="53433.921999999999"/>
    <n v="6.0482903479894201"/>
    <n v="6.0482563428687"/>
    <n v="5.9277849584015199"/>
  </r>
  <r>
    <x v="3"/>
    <x v="221"/>
    <x v="3"/>
    <x v="1"/>
    <x v="6"/>
    <s v="Filete"/>
    <s v="Filete"/>
    <s v="1012163"/>
    <x v="210"/>
    <s v="Pollo"/>
    <n v="128653"/>
    <n v="88915"/>
    <n v="99792"/>
    <n v="6.0061016843757997"/>
    <n v="6.0060844626890804"/>
    <n v="6.0635192149671298"/>
  </r>
  <r>
    <x v="3"/>
    <x v="222"/>
    <x v="3"/>
    <x v="1"/>
    <x v="6"/>
    <s v="Filete"/>
    <s v="Filete"/>
    <s v="1012518"/>
    <x v="211"/>
    <s v="Pollo"/>
    <n v="98968"/>
    <n v="108803"/>
    <n v="108863.03999999999"/>
    <n v="5.3269642712795999"/>
    <n v="5.3269395145354403"/>
    <n v="5.4559964575672302"/>
  </r>
  <r>
    <x v="3"/>
    <x v="400"/>
    <x v="3"/>
    <x v="1"/>
    <x v="6"/>
    <s v="Filete"/>
    <s v="Filete c/Cabeza"/>
    <s v="1021398"/>
    <x v="25"/>
    <s v="Cerdo"/>
    <n v="24000"/>
    <n v="61804"/>
    <n v="56664.483"/>
    <n v="3.5694166666666698"/>
    <n v="3.5694291631609598"/>
    <n v="3.7765919456108001"/>
  </r>
  <r>
    <x v="3"/>
    <x v="223"/>
    <x v="3"/>
    <x v="1"/>
    <x v="6"/>
    <s v="Huesos"/>
    <s v="Huesos Cuarto Centra"/>
    <s v="1020822"/>
    <x v="212"/>
    <s v="Cerdo"/>
    <n v="24011"/>
    <n v="0"/>
    <n v="23995.017"/>
    <n v="2.4461705051851199"/>
    <n v="0"/>
    <n v="2.2596466007921601"/>
  </r>
  <r>
    <x v="3"/>
    <x v="447"/>
    <x v="3"/>
    <x v="1"/>
    <x v="6"/>
    <s v="Huesos"/>
    <s v="Huesos Cuarto Centra"/>
    <s v="1020878"/>
    <x v="403"/>
    <s v="Cerdo"/>
    <n v="48000"/>
    <n v="48004"/>
    <n v="48003.8"/>
    <n v="2.3948541666666698"/>
    <n v="2.3948629280893301"/>
    <n v="2.1810523791866498"/>
  </r>
  <r>
    <x v="3"/>
    <x v="401"/>
    <x v="3"/>
    <x v="1"/>
    <x v="6"/>
    <s v="Lomo"/>
    <s v="Lomo Centro"/>
    <s v="1023050"/>
    <x v="368"/>
    <s v="Cerdo"/>
    <n v="9038"/>
    <n v="24038"/>
    <n v="24016.33"/>
    <n v="2.6375304270856401"/>
    <n v="2.6374074382228101"/>
    <n v="2.52117766952736"/>
  </r>
  <r>
    <x v="3"/>
    <x v="224"/>
    <x v="3"/>
    <x v="1"/>
    <x v="6"/>
    <s v="Menudencias"/>
    <s v="Menudencias Contre"/>
    <s v="1012532"/>
    <x v="213"/>
    <s v="Pollo"/>
    <n v="4400"/>
    <n v="4854"/>
    <n v="4808.16"/>
    <n v="1.2840909090909101"/>
    <n v="1.28388957560775"/>
    <n v="1.2103835354896699"/>
  </r>
  <r>
    <x v="3"/>
    <x v="225"/>
    <x v="3"/>
    <x v="1"/>
    <x v="6"/>
    <s v="Menudencias"/>
    <s v="Menudencias Pana"/>
    <s v="1012601"/>
    <x v="214"/>
    <s v="Pollo"/>
    <n v="10394"/>
    <n v="205000"/>
    <n v="216999.30600000001"/>
    <n v="1.19982682316721"/>
    <n v="1.19985853658537"/>
    <n v="0.65094404034637798"/>
  </r>
  <r>
    <x v="3"/>
    <x v="226"/>
    <x v="3"/>
    <x v="1"/>
    <x v="6"/>
    <s v="Menudencias"/>
    <s v="Menudencias Cogote"/>
    <s v="1030735"/>
    <x v="215"/>
    <s v="Pavo"/>
    <n v="0"/>
    <n v="24000"/>
    <n v="19050.864000000001"/>
    <n v="0"/>
    <n v="1.8"/>
    <n v="1.7336564157930101"/>
  </r>
  <r>
    <x v="3"/>
    <x v="402"/>
    <x v="3"/>
    <x v="1"/>
    <x v="6"/>
    <s v="Menudencias"/>
    <s v="Menudencias Hígado"/>
    <s v="1030745"/>
    <x v="369"/>
    <s v="Pavo"/>
    <n v="7720"/>
    <n v="9371"/>
    <n v="9370.8340000000007"/>
    <n v="0.94455958549222796"/>
    <n v="0.944616369651051"/>
    <n v="0.53662302629627201"/>
  </r>
  <r>
    <x v="3"/>
    <x v="471"/>
    <x v="3"/>
    <x v="1"/>
    <x v="6"/>
    <s v="Muestra"/>
    <s v="Muestra"/>
    <s v="1012299"/>
    <x v="425"/>
    <s v="Pollo"/>
    <m/>
    <m/>
    <n v="100"/>
    <m/>
    <m/>
    <n v="1.2036199999999999"/>
  </r>
  <r>
    <x v="3"/>
    <x v="472"/>
    <x v="3"/>
    <x v="1"/>
    <x v="6"/>
    <s v="Muestra"/>
    <s v="Muestra"/>
    <s v="1012300"/>
    <x v="426"/>
    <s v="Pollo"/>
    <m/>
    <m/>
    <n v="0.45400000000000001"/>
    <m/>
    <m/>
    <n v="2.2026431718061699"/>
  </r>
  <r>
    <x v="3"/>
    <x v="473"/>
    <x v="3"/>
    <x v="1"/>
    <x v="6"/>
    <s v="Muestra"/>
    <s v="Muestra"/>
    <s v="1012313"/>
    <x v="427"/>
    <s v="Pollo"/>
    <m/>
    <m/>
    <n v="18.14"/>
    <m/>
    <m/>
    <n v="2.2046306504961399"/>
  </r>
  <r>
    <x v="3"/>
    <x v="474"/>
    <x v="3"/>
    <x v="1"/>
    <x v="6"/>
    <s v="Muestra"/>
    <s v="Muestra"/>
    <s v="1012631"/>
    <x v="428"/>
    <s v="Pollo"/>
    <m/>
    <m/>
    <n v="100"/>
    <m/>
    <m/>
    <n v="1.2036199999999999"/>
  </r>
  <r>
    <x v="3"/>
    <x v="475"/>
    <x v="3"/>
    <x v="1"/>
    <x v="6"/>
    <s v="Muestra"/>
    <s v="Muestra"/>
    <s v="1022818"/>
    <x v="429"/>
    <s v="Cerdo"/>
    <m/>
    <m/>
    <n v="18.143999999999998"/>
    <m/>
    <m/>
    <n v="2.2045855379188701"/>
  </r>
  <r>
    <x v="3"/>
    <x v="476"/>
    <x v="3"/>
    <x v="1"/>
    <x v="6"/>
    <s v="Muestra"/>
    <s v="Muestra"/>
    <s v="1023175"/>
    <x v="430"/>
    <s v="Cerdo"/>
    <m/>
    <m/>
    <n v="18.143999999999998"/>
    <m/>
    <m/>
    <n v="2.2045855379188701"/>
  </r>
  <r>
    <x v="3"/>
    <x v="227"/>
    <x v="3"/>
    <x v="1"/>
    <x v="6"/>
    <s v="Panceta"/>
    <s v="Panceta s/Cuero"/>
    <s v="1021538"/>
    <x v="216"/>
    <s v="Cerdo"/>
    <n v="130624"/>
    <n v="202660"/>
    <n v="202660.10500000001"/>
    <n v="6.3842555732484101"/>
    <n v="6.3842593506365297"/>
    <n v="6.2214991806108104"/>
  </r>
  <r>
    <x v="3"/>
    <x v="228"/>
    <x v="3"/>
    <x v="1"/>
    <x v="6"/>
    <s v="Panceta"/>
    <s v="Panceta s/Cuero"/>
    <s v="1021539"/>
    <x v="217"/>
    <s v="Cerdo"/>
    <n v="0"/>
    <n v="0"/>
    <n v="8696.7189999999991"/>
    <n v="0"/>
    <n v="0"/>
    <n v="6.1671097801366201"/>
  </r>
  <r>
    <x v="3"/>
    <x v="229"/>
    <x v="3"/>
    <x v="1"/>
    <x v="6"/>
    <s v="Pech"/>
    <s v="Pech Entera"/>
    <s v="1030321"/>
    <x v="218"/>
    <s v="Pavo"/>
    <n v="6120"/>
    <n v="6120"/>
    <n v="6120"/>
    <n v="6.3619281045751599"/>
    <n v="6.3624183006535899"/>
    <n v="5.9852017973856197"/>
  </r>
  <r>
    <x v="3"/>
    <x v="230"/>
    <x v="3"/>
    <x v="1"/>
    <x v="6"/>
    <s v="Pech"/>
    <s v="Pech Entera"/>
    <s v="1030360"/>
    <x v="219"/>
    <s v="Pavo"/>
    <n v="6120"/>
    <n v="6120"/>
    <n v="6120"/>
    <n v="6.24983660130719"/>
    <n v="6.25032679738562"/>
    <n v="5.9852017973856197"/>
  </r>
  <r>
    <x v="3"/>
    <x v="477"/>
    <x v="3"/>
    <x v="1"/>
    <x v="6"/>
    <s v="Pech"/>
    <s v="Pech Entera"/>
    <s v="1030366"/>
    <x v="431"/>
    <s v="Pavo"/>
    <n v="2520"/>
    <n v="2520"/>
    <n v="377.44499999999999"/>
    <n v="6.3599206349206403"/>
    <n v="6.3599206349206403"/>
    <n v="5.9851755884963396"/>
  </r>
  <r>
    <x v="3"/>
    <x v="231"/>
    <x v="3"/>
    <x v="1"/>
    <x v="6"/>
    <s v="Pech"/>
    <s v="Pech Entera"/>
    <s v="1030376"/>
    <x v="220"/>
    <s v="Pavo"/>
    <n v="3240"/>
    <n v="3240"/>
    <n v="4880.9920000000002"/>
    <n v="6.36203703703704"/>
    <n v="6.36203703703704"/>
    <n v="5.9851871095056097"/>
  </r>
  <r>
    <x v="3"/>
    <x v="232"/>
    <x v="3"/>
    <x v="1"/>
    <x v="6"/>
    <s v="Pech"/>
    <s v="Pech Entera"/>
    <s v="1030783"/>
    <x v="221"/>
    <s v="Pavo"/>
    <n v="120"/>
    <n v="120"/>
    <m/>
    <n v="6.25"/>
    <n v="6.25"/>
    <m/>
  </r>
  <r>
    <x v="3"/>
    <x v="233"/>
    <x v="3"/>
    <x v="1"/>
    <x v="6"/>
    <s v="Pech"/>
    <s v="Pech Entera"/>
    <s v="1030784"/>
    <x v="222"/>
    <s v="Pavo"/>
    <n v="4200"/>
    <n v="4200"/>
    <n v="4291.3549999999996"/>
    <n v="6.25142857142857"/>
    <n v="6.2516666666666696"/>
    <n v="5.9851883146465399"/>
  </r>
  <r>
    <x v="3"/>
    <x v="234"/>
    <x v="3"/>
    <x v="1"/>
    <x v="6"/>
    <s v="Pech"/>
    <s v="Pech Entera"/>
    <s v="1030785"/>
    <x v="223"/>
    <s v="Pavo"/>
    <n v="1680"/>
    <n v="1680"/>
    <m/>
    <n v="6.25"/>
    <n v="6.2505952380952401"/>
    <m/>
  </r>
  <r>
    <x v="3"/>
    <x v="235"/>
    <x v="3"/>
    <x v="1"/>
    <x v="6"/>
    <s v="Pech Desh"/>
    <s v="Pech Desh c/Piel"/>
    <s v="1030424"/>
    <x v="224"/>
    <s v="Pavo"/>
    <n v="96000"/>
    <n v="96000"/>
    <n v="96048"/>
    <n v="8.4062812499999993"/>
    <n v="8.4063437499999996"/>
    <n v="8.0287068788522404"/>
  </r>
  <r>
    <x v="3"/>
    <x v="237"/>
    <x v="3"/>
    <x v="1"/>
    <x v="6"/>
    <s v="Pech Desh"/>
    <s v="Pech Desh Filete"/>
    <s v="1030773"/>
    <x v="226"/>
    <s v="Pavo"/>
    <n v="24000"/>
    <n v="24000"/>
    <n v="14968.536"/>
    <n v="4.6215000000000002"/>
    <n v="4.6215000000000002"/>
    <n v="5.6605671456447002"/>
  </r>
  <r>
    <x v="3"/>
    <x v="238"/>
    <x v="3"/>
    <x v="1"/>
    <x v="6"/>
    <s v="Pech Desh"/>
    <s v="Pech Desh s/Piel"/>
    <s v="1030379"/>
    <x v="227"/>
    <s v="Pavo"/>
    <n v="528000"/>
    <n v="528000"/>
    <n v="527999.57499999995"/>
    <n v="9.2454962121212105"/>
    <n v="9.2454924242424195"/>
    <n v="10.618147520668"/>
  </r>
  <r>
    <x v="3"/>
    <x v="239"/>
    <x v="3"/>
    <x v="1"/>
    <x v="6"/>
    <s v="Pech Desh"/>
    <s v="Pech Desh s/Piel"/>
    <s v="1030452"/>
    <x v="228"/>
    <s v="Pavo"/>
    <n v="19680"/>
    <n v="19680"/>
    <n v="17839.511999999999"/>
    <n v="7.5744410569105698"/>
    <n v="7.5744410569105698"/>
    <n v="7.1124976512810401"/>
  </r>
  <r>
    <x v="3"/>
    <x v="478"/>
    <x v="3"/>
    <x v="1"/>
    <x v="6"/>
    <s v="Pech Desh"/>
    <s v="Pech Desh s/Piel"/>
    <s v="1030461"/>
    <x v="432"/>
    <s v="Pavo"/>
    <n v="14400"/>
    <n v="14400"/>
    <n v="3316.444"/>
    <n v="7.57"/>
    <n v="7.57"/>
    <n v="5.9372985040603696"/>
  </r>
  <r>
    <x v="3"/>
    <x v="240"/>
    <x v="3"/>
    <x v="1"/>
    <x v="6"/>
    <s v="Pech Desh"/>
    <s v="Pech Desh s/Piel"/>
    <s v="1030782"/>
    <x v="229"/>
    <s v="Pavo"/>
    <n v="13920"/>
    <n v="13920"/>
    <n v="13010.456"/>
    <n v="7.5699712643678199"/>
    <n v="7.5697557471264396"/>
    <n v="7.1046763310986201"/>
  </r>
  <r>
    <x v="3"/>
    <x v="241"/>
    <x v="3"/>
    <x v="1"/>
    <x v="6"/>
    <s v="Pechuga"/>
    <s v="Pechuga Entera"/>
    <s v="1011120"/>
    <x v="230"/>
    <s v="Pollo"/>
    <n v="4800"/>
    <n v="4800"/>
    <n v="4000"/>
    <n v="2.2760416666666701"/>
    <n v="2.2760416666666701"/>
    <n v="2.3558364749999998"/>
  </r>
  <r>
    <x v="3"/>
    <x v="242"/>
    <x v="3"/>
    <x v="1"/>
    <x v="6"/>
    <s v="Pechuga Desh"/>
    <s v="Pechuga Desh s/Piel"/>
    <s v="1010885"/>
    <x v="231"/>
    <s v="Pollo"/>
    <n v="10089"/>
    <n v="14886"/>
    <n v="14885.815000000001"/>
    <n v="5.9968282287639996"/>
    <n v="5.9967754937525202"/>
    <n v="7.0423601730909597"/>
  </r>
  <r>
    <x v="3"/>
    <x v="448"/>
    <x v="3"/>
    <x v="1"/>
    <x v="6"/>
    <s v="Pechuga Desh"/>
    <s v="Pechuga Desh s/Piel"/>
    <s v="1010886"/>
    <x v="404"/>
    <s v="Pollo"/>
    <n v="1509"/>
    <n v="4550"/>
    <n v="4625.7290000000003"/>
    <n v="5.9986746189529496"/>
    <n v="5.9969230769230801"/>
    <n v="6.1978175331931498"/>
  </r>
  <r>
    <x v="3"/>
    <x v="244"/>
    <x v="3"/>
    <x v="1"/>
    <x v="6"/>
    <s v="Pechuga Desh"/>
    <s v="Pechuga Desh s/Piel"/>
    <s v="1010888"/>
    <x v="233"/>
    <s v="Pollo"/>
    <n v="4059"/>
    <n v="1633"/>
    <n v="1632.96"/>
    <n v="0"/>
    <n v="0"/>
    <n v="6.8412397119341604"/>
  </r>
  <r>
    <x v="3"/>
    <x v="245"/>
    <x v="3"/>
    <x v="1"/>
    <x v="6"/>
    <s v="Pechuga Desh"/>
    <s v="Pechuga Desh s/Piel"/>
    <s v="1011250"/>
    <x v="234"/>
    <s v="Pollo"/>
    <n v="19385"/>
    <n v="0"/>
    <n v="19972.14"/>
    <n v="4"/>
    <n v="0"/>
    <n v="5.6264138745272199"/>
  </r>
  <r>
    <x v="3"/>
    <x v="246"/>
    <x v="3"/>
    <x v="1"/>
    <x v="6"/>
    <s v="Pechuga Desh"/>
    <s v="Pechuga Desh s/Piel"/>
    <s v="1011701"/>
    <x v="235"/>
    <s v="Pollo"/>
    <n v="178076"/>
    <n v="272272"/>
    <n v="272272"/>
    <n v="5.2446427368090003"/>
    <n v="5.2446487336193197"/>
    <n v="5.4509556987130496"/>
  </r>
  <r>
    <x v="3"/>
    <x v="247"/>
    <x v="3"/>
    <x v="1"/>
    <x v="6"/>
    <s v="Pechuga Desh"/>
    <s v="Pechuga Desh s/Piel"/>
    <s v="1012038"/>
    <x v="236"/>
    <s v="Pollo"/>
    <n v="5308"/>
    <n v="12247"/>
    <n v="12247.093000000001"/>
    <n v="0"/>
    <n v="0"/>
    <n v="6.9053756756807498"/>
  </r>
  <r>
    <x v="3"/>
    <x v="248"/>
    <x v="3"/>
    <x v="1"/>
    <x v="6"/>
    <s v="Pechuga Desh"/>
    <s v="Pechuga Desh s/Piel"/>
    <s v="1012107"/>
    <x v="237"/>
    <s v="Pollo"/>
    <n v="49363"/>
    <n v="32115"/>
    <n v="32114.880000000001"/>
    <n v="5.9136802868545297"/>
    <n v="5.9135917795422701"/>
    <n v="6.5867648112027801"/>
  </r>
  <r>
    <x v="3"/>
    <x v="249"/>
    <x v="3"/>
    <x v="1"/>
    <x v="6"/>
    <s v="Pechuga Desh"/>
    <s v="Pechuga Desh s/Piel"/>
    <s v="1012108"/>
    <x v="238"/>
    <s v="Pollo"/>
    <n v="266976"/>
    <n v="285585"/>
    <n v="284768.61599999998"/>
    <n v="6.1341543809181402"/>
    <n v="6.13414570092967"/>
    <n v="6.4867820079583502"/>
  </r>
  <r>
    <x v="3"/>
    <x v="250"/>
    <x v="3"/>
    <x v="1"/>
    <x v="6"/>
    <s v="Pechuga Desh"/>
    <s v="Pechuga Desh s/Piel"/>
    <s v="1012109"/>
    <x v="239"/>
    <s v="Pollo"/>
    <n v="336164"/>
    <n v="406425"/>
    <n v="418399.78899999999"/>
    <n v="6.1341428588427096"/>
    <n v="6.1341502122162801"/>
    <n v="6.4528747955463199"/>
  </r>
  <r>
    <x v="3"/>
    <x v="251"/>
    <x v="3"/>
    <x v="1"/>
    <x v="6"/>
    <s v="Pechuga Desh"/>
    <s v="Pechuga Desh s/Piel"/>
    <s v="1012110"/>
    <x v="240"/>
    <s v="Pollo"/>
    <n v="49488"/>
    <n v="65318"/>
    <n v="65317.802000000003"/>
    <n v="6.1341941480762996"/>
    <n v="6.1341743470406298"/>
    <n v="6.3599885847352899"/>
  </r>
  <r>
    <x v="3"/>
    <x v="252"/>
    <x v="3"/>
    <x v="1"/>
    <x v="6"/>
    <s v="Pechuga Desh"/>
    <s v="Pechuga Desh s/Piel"/>
    <s v="1012111"/>
    <x v="241"/>
    <s v="Pollo"/>
    <n v="9806"/>
    <n v="56246"/>
    <n v="56245.760000000002"/>
    <n v="6.1338976137058898"/>
    <n v="6.1341784304661697"/>
    <n v="6.3677510340334997"/>
  </r>
  <r>
    <x v="3"/>
    <x v="479"/>
    <x v="3"/>
    <x v="1"/>
    <x v="6"/>
    <s v="Pechuga Desh"/>
    <s v="Pechuga Desh s/Piel"/>
    <s v="1012115"/>
    <x v="433"/>
    <s v="Pollo"/>
    <n v="19760"/>
    <n v="19958"/>
    <n v="17236.495999999999"/>
    <n v="7.45"/>
    <n v="7.4499949894778998"/>
    <n v="6.8198370480868"/>
  </r>
  <r>
    <x v="3"/>
    <x v="254"/>
    <x v="3"/>
    <x v="1"/>
    <x v="6"/>
    <s v="Pechuga Desh"/>
    <s v="Pechuga Desh s/Piel"/>
    <s v="1012145"/>
    <x v="243"/>
    <s v="Pollo"/>
    <n v="70000"/>
    <n v="69910"/>
    <n v="69910.284"/>
    <n v="11.2651"/>
    <n v="11.265140895437"/>
    <n v="6.1195750456399196"/>
  </r>
  <r>
    <x v="3"/>
    <x v="255"/>
    <x v="3"/>
    <x v="1"/>
    <x v="6"/>
    <s v="Pechuga Desh"/>
    <s v="Pechuga Desh s/Piel"/>
    <s v="1012160"/>
    <x v="244"/>
    <s v="Pollo"/>
    <n v="33831"/>
    <n v="0"/>
    <n v="30844.48"/>
    <n v="5.3411959445479003"/>
    <n v="0"/>
    <n v="5.6292807724429101"/>
  </r>
  <r>
    <x v="3"/>
    <x v="256"/>
    <x v="3"/>
    <x v="1"/>
    <x v="6"/>
    <s v="Pechuga Desh"/>
    <s v="Pechuga Desh s/Piel"/>
    <s v="1012167"/>
    <x v="245"/>
    <s v="Pollo"/>
    <n v="405524"/>
    <n v="257142"/>
    <n v="407877.12"/>
    <n v="5.6169696491453003"/>
    <n v="5.6169781677049997"/>
    <n v="5.7042791789841001"/>
  </r>
  <r>
    <x v="3"/>
    <x v="480"/>
    <x v="3"/>
    <x v="1"/>
    <x v="6"/>
    <s v="Pechuga Desh"/>
    <s v="Pechuga Desh s/Piel"/>
    <s v="1012488"/>
    <x v="434"/>
    <s v="Pollo"/>
    <m/>
    <n v="19976"/>
    <n v="19958.400000000001"/>
    <m/>
    <n v="4.1500300360432503"/>
    <n v="4.6370367314013201"/>
  </r>
  <r>
    <x v="3"/>
    <x v="257"/>
    <x v="3"/>
    <x v="1"/>
    <x v="6"/>
    <s v="Pechuga Desh"/>
    <s v="Pechuga Desh s/Piel"/>
    <s v="1012519"/>
    <x v="237"/>
    <s v="Pollo"/>
    <n v="19739"/>
    <n v="19958"/>
    <n v="19958.400000000001"/>
    <n v="6.3371498049546604"/>
    <n v="6.33735845275078"/>
    <n v="6.2776286275452904"/>
  </r>
  <r>
    <x v="3"/>
    <x v="258"/>
    <x v="3"/>
    <x v="1"/>
    <x v="6"/>
    <s v="Pechuga Desh"/>
    <s v="Pechuga Desh s/Piel"/>
    <s v="1012520"/>
    <x v="238"/>
    <s v="Pollo"/>
    <n v="79149"/>
    <n v="66174"/>
    <n v="65318.400000000001"/>
    <n v="6.5241885557619197"/>
    <n v="6.5242089037990798"/>
    <n v="6.3355533678105997"/>
  </r>
  <r>
    <x v="3"/>
    <x v="259"/>
    <x v="3"/>
    <x v="1"/>
    <x v="6"/>
    <s v="Pechuga Desh"/>
    <s v="Pechuga Desh s/Piel"/>
    <s v="1012521"/>
    <x v="239"/>
    <s v="Pollo"/>
    <n v="158294"/>
    <n v="159935"/>
    <n v="157850.36799999999"/>
    <n v="6.5100825047064301"/>
    <n v="6.5100822209022402"/>
    <n v="6.44281981528228"/>
  </r>
  <r>
    <x v="3"/>
    <x v="260"/>
    <x v="3"/>
    <x v="1"/>
    <x v="6"/>
    <s v="Pechuga Desh"/>
    <s v="Pechuga Desh s/Piel"/>
    <s v="1012522"/>
    <x v="240"/>
    <s v="Pollo"/>
    <n v="39508"/>
    <n v="39589"/>
    <n v="40461.120000000003"/>
    <n v="6.5296395666700402"/>
    <n v="6.5297936295435601"/>
    <n v="6.3189191203802597"/>
  </r>
  <r>
    <x v="3"/>
    <x v="261"/>
    <x v="3"/>
    <x v="1"/>
    <x v="6"/>
    <s v="Pechuga Desh"/>
    <s v="Pechuga Desh s/Piel"/>
    <s v="1012523"/>
    <x v="241"/>
    <s v="Pollo"/>
    <n v="39527"/>
    <n v="49896"/>
    <n v="49896"/>
    <n v="6.5651326941078203"/>
    <n v="6.5650753567420201"/>
    <n v="6.4145318502485198"/>
  </r>
  <r>
    <x v="3"/>
    <x v="263"/>
    <x v="3"/>
    <x v="1"/>
    <x v="6"/>
    <s v="Pechuga Desh"/>
    <s v="Pechuga Desh s/Piel"/>
    <s v="1012694"/>
    <x v="246"/>
    <s v="Pollo"/>
    <n v="54432"/>
    <n v="56246"/>
    <n v="72807.111999999994"/>
    <n v="7.4492026748971201"/>
    <n v="7.4492052768196801"/>
    <n v="5.5381456003913501"/>
  </r>
  <r>
    <x v="3"/>
    <x v="264"/>
    <x v="3"/>
    <x v="1"/>
    <x v="6"/>
    <s v="Pierna"/>
    <s v="Pierna Pulpa Fina"/>
    <s v="1023273"/>
    <x v="247"/>
    <s v="Cerdo"/>
    <n v="0"/>
    <n v="19044"/>
    <n v="19043.659"/>
    <n v="0"/>
    <n v="4.1064902331443003"/>
    <n v="3.9165495349396902"/>
  </r>
  <r>
    <x v="3"/>
    <x v="265"/>
    <x v="3"/>
    <x v="1"/>
    <x v="6"/>
    <s v="Pierna"/>
    <s v="Pierna Pulpa Fina"/>
    <s v="1023274"/>
    <x v="248"/>
    <s v="Cerdo"/>
    <n v="2870"/>
    <n v="2870"/>
    <n v="2869.951"/>
    <n v="4.1059233449477404"/>
    <n v="4.1059233449477404"/>
    <n v="3.7890626355641599"/>
  </r>
  <r>
    <x v="3"/>
    <x v="481"/>
    <x v="3"/>
    <x v="1"/>
    <x v="6"/>
    <s v="Pierna"/>
    <s v="Pierna Pulpa Fina"/>
    <s v="1023276"/>
    <x v="435"/>
    <s v="Cerdo"/>
    <n v="24000"/>
    <n v="18145"/>
    <n v="18145"/>
    <n v="4.10483333333333"/>
    <n v="4.1048222650868"/>
    <n v="3.7890632956737398"/>
  </r>
  <r>
    <x v="3"/>
    <x v="267"/>
    <x v="3"/>
    <x v="1"/>
    <x v="6"/>
    <s v="Recortes"/>
    <s v="Recortes Estándar"/>
    <s v="1030370"/>
    <x v="250"/>
    <s v="Pavo"/>
    <n v="12000"/>
    <n v="12000"/>
    <n v="11809.14"/>
    <n v="4.2897499999999997"/>
    <n v="4.2895000000000003"/>
    <n v="4.2295066787251203"/>
  </r>
  <r>
    <x v="3"/>
    <x v="268"/>
    <x v="3"/>
    <x v="1"/>
    <x v="6"/>
    <s v="Subprod"/>
    <s v="Subprod Visceras"/>
    <s v="1023190"/>
    <x v="251"/>
    <s v="Cerdo"/>
    <n v="240000"/>
    <n v="237229"/>
    <n v="237228.62"/>
    <n v="0.80754583333333296"/>
    <n v="0.80754460879571999"/>
    <n v="0.68024266464982197"/>
  </r>
  <r>
    <x v="3"/>
    <x v="1"/>
    <x v="3"/>
    <x v="1"/>
    <x v="7"/>
    <s v="Cazuela"/>
    <s v="Cazuela Espinazo"/>
    <s v="1011042"/>
    <x v="1"/>
    <s v="Pollo"/>
    <m/>
    <n v="60000"/>
    <n v="24000"/>
    <m/>
    <n v="0"/>
    <n v="0.17"/>
  </r>
  <r>
    <x v="3"/>
    <x v="269"/>
    <x v="3"/>
    <x v="1"/>
    <x v="7"/>
    <s v="Filete"/>
    <s v="Filete c/Cabeza"/>
    <s v="1020853"/>
    <x v="25"/>
    <s v="Cerdo"/>
    <n v="160000"/>
    <n v="152000"/>
    <n v="152000"/>
    <n v="3.65"/>
    <n v="3.65"/>
    <n v="3.9395593947368401"/>
  </r>
  <r>
    <x v="3"/>
    <x v="482"/>
    <x v="3"/>
    <x v="1"/>
    <x v="7"/>
    <s v="Lomo"/>
    <s v="Lomo Centro"/>
    <s v="1022858"/>
    <x v="253"/>
    <s v="Cerdo"/>
    <n v="48000"/>
    <n v="98000"/>
    <n v="100000"/>
    <n v="2.75"/>
    <n v="2.75"/>
    <n v="2.8278669779999999"/>
  </r>
  <r>
    <x v="3"/>
    <x v="483"/>
    <x v="3"/>
    <x v="1"/>
    <x v="7"/>
    <s v="Lomo"/>
    <s v="Lomo Vetado"/>
    <s v="1023386"/>
    <x v="345"/>
    <s v="Cerdo"/>
    <m/>
    <n v="1000"/>
    <m/>
    <m/>
    <n v="3.47"/>
    <m/>
  </r>
  <r>
    <x v="3"/>
    <x v="42"/>
    <x v="3"/>
    <x v="1"/>
    <x v="7"/>
    <s v="Menudencias"/>
    <s v="Menudencias Contre"/>
    <s v="1010877"/>
    <x v="41"/>
    <s v="Pollo"/>
    <m/>
    <m/>
    <n v="72000"/>
    <m/>
    <m/>
    <n v="0.67666666666666697"/>
  </r>
  <r>
    <x v="3"/>
    <x v="2"/>
    <x v="3"/>
    <x v="1"/>
    <x v="7"/>
    <s v="Menudencias"/>
    <s v="Menudencias Contre"/>
    <s v="1012207"/>
    <x v="2"/>
    <s v="Pollo"/>
    <m/>
    <m/>
    <n v="48000"/>
    <m/>
    <m/>
    <n v="0.80916666666666703"/>
  </r>
  <r>
    <x v="3"/>
    <x v="272"/>
    <x v="3"/>
    <x v="1"/>
    <x v="7"/>
    <s v="Menudencias"/>
    <s v="Menudencias Corazón"/>
    <s v="1012724"/>
    <x v="254"/>
    <s v="Pollo"/>
    <m/>
    <n v="1463"/>
    <n v="10800"/>
    <m/>
    <n v="2.7341079972658899E-2"/>
    <n v="0.49384709259259302"/>
  </r>
  <r>
    <x v="3"/>
    <x v="273"/>
    <x v="3"/>
    <x v="1"/>
    <x v="7"/>
    <s v="Menudencias"/>
    <s v="Menudencias Corazón"/>
    <s v="1012730"/>
    <x v="255"/>
    <s v="Pollo"/>
    <n v="3085"/>
    <n v="43419"/>
    <n v="32403"/>
    <n v="2.7552674230145902E-2"/>
    <n v="2.7453419010110801E-2"/>
    <n v="0.39635236860784501"/>
  </r>
  <r>
    <x v="3"/>
    <x v="404"/>
    <x v="3"/>
    <x v="1"/>
    <x v="7"/>
    <s v="Menudencias"/>
    <s v="Menudencias Corazón"/>
    <s v="1012745"/>
    <x v="371"/>
    <s v="Pollo"/>
    <n v="12893"/>
    <n v="11504"/>
    <m/>
    <n v="-8.4541999534631193E-2"/>
    <n v="-8.45792767732962E-2"/>
    <m/>
  </r>
  <r>
    <x v="3"/>
    <x v="405"/>
    <x v="3"/>
    <x v="1"/>
    <x v="7"/>
    <s v="Paleta"/>
    <s v="Paleta Pulpa"/>
    <s v="1023353"/>
    <x v="258"/>
    <s v="Cerdo"/>
    <n v="96000"/>
    <n v="96000"/>
    <n v="99020"/>
    <n v="2"/>
    <n v="2"/>
    <n v="1.9909134639466799"/>
  </r>
  <r>
    <x v="3"/>
    <x v="277"/>
    <x v="3"/>
    <x v="1"/>
    <x v="7"/>
    <s v="Pech Desh"/>
    <s v="Pech Desh s/Piel"/>
    <s v="1030265"/>
    <x v="259"/>
    <s v="Pavo"/>
    <n v="64800"/>
    <n v="64800"/>
    <n v="64800"/>
    <n v="5.4"/>
    <n v="5.76"/>
    <n v="5.2013013302469098"/>
  </r>
  <r>
    <x v="3"/>
    <x v="278"/>
    <x v="3"/>
    <x v="1"/>
    <x v="7"/>
    <s v="Pechuga Desh"/>
    <s v="Pechuga Desh s/Piel"/>
    <s v="1011748"/>
    <x v="260"/>
    <s v="Pollo"/>
    <n v="180418"/>
    <n v="150000"/>
    <n v="182400"/>
    <n v="5.1734638450708896"/>
    <n v="5.1734600000000004"/>
    <n v="4.8669914605263198"/>
  </r>
  <r>
    <x v="3"/>
    <x v="407"/>
    <x v="3"/>
    <x v="1"/>
    <x v="7"/>
    <s v="Pierna"/>
    <s v="Pierna Pulpa"/>
    <s v="1021433"/>
    <x v="299"/>
    <s v="Cerdo"/>
    <n v="0"/>
    <n v="93045"/>
    <n v="93045"/>
    <n v="0"/>
    <n v="2.3000053737438901"/>
    <n v="2.2267694943306999"/>
  </r>
  <r>
    <x v="3"/>
    <x v="484"/>
    <x v="3"/>
    <x v="1"/>
    <x v="7"/>
    <s v="Pierna"/>
    <s v="Pierna Pulpa"/>
    <s v="1022145"/>
    <x v="436"/>
    <s v="Cerdo"/>
    <n v="20000"/>
    <n v="24000"/>
    <n v="24000"/>
    <n v="2.5299999999999998"/>
    <n v="2.5299999999999998"/>
    <n v="2.8378001666666699"/>
  </r>
  <r>
    <x v="3"/>
    <x v="279"/>
    <x v="3"/>
    <x v="1"/>
    <x v="7"/>
    <s v="Recortes"/>
    <s v="Recortes No Magro"/>
    <s v="1022247"/>
    <x v="261"/>
    <s v="Cerdo"/>
    <n v="48000"/>
    <n v="0"/>
    <m/>
    <n v="0"/>
    <n v="0"/>
    <m/>
  </r>
  <r>
    <x v="3"/>
    <x v="485"/>
    <x v="3"/>
    <x v="1"/>
    <x v="7"/>
    <s v="Recortes"/>
    <s v="Recortes No Magro"/>
    <s v="1023389"/>
    <x v="437"/>
    <s v="Cerdo"/>
    <m/>
    <n v="3014"/>
    <n v="3600"/>
    <m/>
    <n v="0"/>
    <n v="1.2166819444444399"/>
  </r>
  <r>
    <x v="3"/>
    <x v="486"/>
    <x v="3"/>
    <x v="1"/>
    <x v="7"/>
    <s v="Recortes"/>
    <s v="Recortes No Magro"/>
    <s v="1023390"/>
    <x v="438"/>
    <s v="Cerdo"/>
    <m/>
    <n v="10000"/>
    <m/>
    <m/>
    <n v="1.9"/>
    <m/>
  </r>
  <r>
    <x v="3"/>
    <x v="440"/>
    <x v="3"/>
    <x v="1"/>
    <x v="7"/>
    <s v="Recortes"/>
    <s v="Recortes No Magro"/>
    <s v="1023391"/>
    <x v="59"/>
    <s v="Cerdo"/>
    <m/>
    <n v="25000"/>
    <n v="34000"/>
    <m/>
    <n v="2"/>
    <n v="1.95119394411765"/>
  </r>
  <r>
    <x v="3"/>
    <x v="452"/>
    <x v="3"/>
    <x v="1"/>
    <x v="7"/>
    <s v="Subprod"/>
    <s v="Subprod Visceras"/>
    <s v="1022304"/>
    <x v="408"/>
    <s v="Cerdo"/>
    <n v="20000"/>
    <n v="20000"/>
    <n v="20000"/>
    <n v="2.86"/>
    <n v="2.86"/>
    <n v="3.1545920000000001"/>
  </r>
  <r>
    <x v="3"/>
    <x v="6"/>
    <x v="3"/>
    <x v="1"/>
    <x v="7"/>
    <s v="Varios"/>
    <s v="Varios Carcasa"/>
    <s v="1030355"/>
    <x v="6"/>
    <s v="Pavo"/>
    <m/>
    <m/>
    <n v="72000"/>
    <m/>
    <m/>
    <n v="0.78666666666666596"/>
  </r>
  <r>
    <x v="3"/>
    <x v="281"/>
    <x v="3"/>
    <x v="1"/>
    <x v="8"/>
    <s v="Ala"/>
    <s v="Ala Trutro"/>
    <s v="1012278"/>
    <x v="262"/>
    <s v="Pollo"/>
    <n v="77138"/>
    <n v="80509"/>
    <n v="80028"/>
    <n v="3.3948637506805999"/>
    <n v="3.39487510713088"/>
    <n v="3.4189148035687502"/>
  </r>
  <r>
    <x v="3"/>
    <x v="282"/>
    <x v="3"/>
    <x v="1"/>
    <x v="8"/>
    <s v="Ala"/>
    <s v="Ala Trutro-Centro"/>
    <s v="1011150"/>
    <x v="263"/>
    <s v="Pollo"/>
    <n v="77138"/>
    <n v="80351"/>
    <n v="80028"/>
    <n v="3.3948637506805999"/>
    <n v="3.3948550733656102"/>
    <n v="3.4212296121357499"/>
  </r>
  <r>
    <x v="3"/>
    <x v="367"/>
    <x v="3"/>
    <x v="1"/>
    <x v="8"/>
    <s v="Carne Recuperada"/>
    <s v="Carne Recuperada ADM"/>
    <s v="1012764"/>
    <x v="340"/>
    <s v="Pollo"/>
    <n v="196000"/>
    <n v="38075"/>
    <m/>
    <n v="0.54270918367346899"/>
    <n v="0.54271831910702595"/>
    <m/>
  </r>
  <r>
    <x v="3"/>
    <x v="487"/>
    <x v="3"/>
    <x v="1"/>
    <x v="8"/>
    <s v="Carne Recuperada"/>
    <s v="Carne Recuperada"/>
    <s v="1030802"/>
    <x v="439"/>
    <s v="Pavo"/>
    <m/>
    <m/>
    <n v="60"/>
    <m/>
    <m/>
    <n v="2.52866666666667E-2"/>
  </r>
  <r>
    <x v="3"/>
    <x v="488"/>
    <x v="3"/>
    <x v="1"/>
    <x v="8"/>
    <s v="Chuleta"/>
    <s v="Chuleta Huesos"/>
    <s v="1022657"/>
    <x v="440"/>
    <s v="Cerdo"/>
    <n v="7500"/>
    <n v="7500"/>
    <n v="8670"/>
    <n v="5.9695999999999998"/>
    <n v="5.9695999999999998"/>
    <n v="6.0037891234140703"/>
  </r>
  <r>
    <x v="3"/>
    <x v="283"/>
    <x v="3"/>
    <x v="1"/>
    <x v="8"/>
    <s v="Cueros"/>
    <s v="Cuero Forro"/>
    <s v="1021270"/>
    <x v="116"/>
    <s v="Cerdo"/>
    <n v="96000"/>
    <n v="120000"/>
    <n v="120000"/>
    <n v="0.63766666666666705"/>
    <n v="0.63767499999999999"/>
    <n v="0.62207525500000005"/>
  </r>
  <r>
    <x v="3"/>
    <x v="284"/>
    <x v="3"/>
    <x v="1"/>
    <x v="8"/>
    <s v="Cueros"/>
    <s v="Cuero Forro"/>
    <s v="1021272"/>
    <x v="264"/>
    <s v="Cerdo"/>
    <n v="312000"/>
    <n v="312000"/>
    <n v="312000"/>
    <n v="0.71018269230769204"/>
    <n v="0.71018269230769204"/>
    <n v="0.71765826089743601"/>
  </r>
  <r>
    <x v="3"/>
    <x v="408"/>
    <x v="3"/>
    <x v="1"/>
    <x v="8"/>
    <s v="Cueros"/>
    <s v="Cuero Mixto"/>
    <s v="1021596"/>
    <x v="19"/>
    <s v="Cerdo"/>
    <n v="120000"/>
    <n v="120000"/>
    <n v="120010"/>
    <n v="0.61350000000000005"/>
    <n v="0.61350000000000005"/>
    <n v="0.618041354887093"/>
  </r>
  <r>
    <x v="3"/>
    <x v="446"/>
    <x v="3"/>
    <x v="1"/>
    <x v="8"/>
    <s v="Filete"/>
    <s v="Filete"/>
    <s v="1012400"/>
    <x v="402"/>
    <s v="Pollo"/>
    <n v="10000"/>
    <n v="10000"/>
    <m/>
    <n v="6.7"/>
    <n v="6.7"/>
    <m/>
  </r>
  <r>
    <x v="3"/>
    <x v="409"/>
    <x v="3"/>
    <x v="1"/>
    <x v="8"/>
    <s v="Filete"/>
    <s v="Filete"/>
    <s v="1012725"/>
    <x v="372"/>
    <s v="Pollo"/>
    <n v="12000"/>
    <n v="14207"/>
    <n v="12011.328"/>
    <n v="4.5067500000000003"/>
    <n v="4.5066516505947796"/>
    <n v="4.5258551177688302"/>
  </r>
  <r>
    <x v="3"/>
    <x v="285"/>
    <x v="3"/>
    <x v="1"/>
    <x v="8"/>
    <s v="Grasas"/>
    <s v="Grasa Gordura"/>
    <s v="1021026"/>
    <x v="265"/>
    <s v="Cerdo"/>
    <n v="72000"/>
    <n v="72000"/>
    <n v="72006"/>
    <n v="0.76658333333333295"/>
    <n v="0.76658333333333295"/>
    <n v="0.77700811043524198"/>
  </r>
  <r>
    <x v="3"/>
    <x v="286"/>
    <x v="3"/>
    <x v="1"/>
    <x v="8"/>
    <s v="Grasas"/>
    <s v="Grasa Gordura"/>
    <s v="1021555"/>
    <x v="266"/>
    <s v="Cerdo"/>
    <n v="144000"/>
    <n v="144000"/>
    <n v="144012"/>
    <n v="0.72512500000000002"/>
    <n v="0.72512500000000002"/>
    <n v="0.68332402369247003"/>
  </r>
  <r>
    <x v="3"/>
    <x v="287"/>
    <x v="3"/>
    <x v="1"/>
    <x v="8"/>
    <s v="Grasas"/>
    <s v="Grasa Gordura"/>
    <s v="1021874"/>
    <x v="33"/>
    <s v="Cerdo"/>
    <n v="456000"/>
    <n v="456000"/>
    <n v="456038"/>
    <n v="0.87937938596491205"/>
    <n v="0.87937938596491205"/>
    <n v="0.88607147342984605"/>
  </r>
  <r>
    <x v="3"/>
    <x v="288"/>
    <x v="3"/>
    <x v="1"/>
    <x v="8"/>
    <s v="Grasas"/>
    <s v="Grasa Interior"/>
    <s v="1023302"/>
    <x v="36"/>
    <s v="Cerdo"/>
    <n v="336000"/>
    <n v="336000"/>
    <n v="336000"/>
    <n v="0.85"/>
    <n v="0.85"/>
    <n v="0.85692560148809505"/>
  </r>
  <r>
    <x v="3"/>
    <x v="289"/>
    <x v="3"/>
    <x v="1"/>
    <x v="8"/>
    <s v="Pech Desh"/>
    <s v="Pech Desh s/Piel"/>
    <s v="1030337"/>
    <x v="267"/>
    <s v="Pavo"/>
    <n v="72000"/>
    <n v="96000"/>
    <n v="96000"/>
    <n v="10.0298472222222"/>
    <n v="10.0298125"/>
    <n v="10.0244134125"/>
  </r>
  <r>
    <x v="3"/>
    <x v="290"/>
    <x v="3"/>
    <x v="1"/>
    <x v="8"/>
    <s v="Pechuga"/>
    <s v="Pechuga Entera"/>
    <s v="1012534"/>
    <x v="268"/>
    <s v="Pollo"/>
    <n v="495376"/>
    <n v="566676"/>
    <n v="380000"/>
    <n v="3.24983446917089"/>
    <n v="3.2498358850560098"/>
    <n v="3.2769174978947402"/>
  </r>
  <r>
    <x v="3"/>
    <x v="48"/>
    <x v="3"/>
    <x v="1"/>
    <x v="8"/>
    <s v="Pechuga Desh"/>
    <s v="Pechuga Desh s/Piel"/>
    <s v="1011047"/>
    <x v="47"/>
    <s v="Pollo"/>
    <n v="1550"/>
    <n v="45600"/>
    <n v="45600"/>
    <n v="4.0477419354838702"/>
    <n v="4.2300000000000004"/>
    <n v="4.2169053530701799"/>
  </r>
  <r>
    <x v="3"/>
    <x v="291"/>
    <x v="3"/>
    <x v="1"/>
    <x v="8"/>
    <s v="Pechuga Desh"/>
    <s v="Pechuga Desh s/Piel"/>
    <s v="1011127"/>
    <x v="269"/>
    <s v="Pollo"/>
    <n v="880721"/>
    <n v="967400"/>
    <n v="967600"/>
    <n v="3.9991268517498701"/>
    <n v="3.9991265247054"/>
    <n v="4.0117359454320001"/>
  </r>
  <r>
    <x v="3"/>
    <x v="413"/>
    <x v="3"/>
    <x v="1"/>
    <x v="8"/>
    <s v="Pechuga Desh"/>
    <s v="Pechuga Desh s/Piel"/>
    <s v="1011614"/>
    <x v="375"/>
    <s v="Pollo"/>
    <n v="2086"/>
    <n v="1923"/>
    <m/>
    <n v="4.2651006711409396"/>
    <n v="4.2646905876235"/>
    <m/>
  </r>
  <r>
    <x v="3"/>
    <x v="449"/>
    <x v="3"/>
    <x v="1"/>
    <x v="8"/>
    <s v="Pechuga Desh"/>
    <s v="Pechuga Desh s/Piel"/>
    <s v="1012399"/>
    <x v="405"/>
    <s v="Pollo"/>
    <n v="10000"/>
    <n v="10000"/>
    <m/>
    <n v="5.9"/>
    <n v="5.9"/>
    <m/>
  </r>
  <r>
    <x v="3"/>
    <x v="414"/>
    <x v="3"/>
    <x v="1"/>
    <x v="8"/>
    <s v="Pierna"/>
    <s v="Pierna Pulpa"/>
    <s v="1023324"/>
    <x v="299"/>
    <s v="Cerdo"/>
    <m/>
    <n v="144000"/>
    <n v="144010"/>
    <m/>
    <n v="2.4500000000000002"/>
    <n v="2.4546801867925798"/>
  </r>
  <r>
    <x v="3"/>
    <x v="456"/>
    <x v="3"/>
    <x v="1"/>
    <x v="8"/>
    <s v="Recortes"/>
    <s v="Recortes No Magro"/>
    <s v="1023343"/>
    <x v="412"/>
    <s v="Cerdo"/>
    <n v="24000"/>
    <n v="24000"/>
    <n v="39332"/>
    <n v="1.0969166666666701"/>
    <n v="1.0969166666666701"/>
    <n v="1.1197729482355301"/>
  </r>
  <r>
    <x v="3"/>
    <x v="295"/>
    <x v="3"/>
    <x v="1"/>
    <x v="8"/>
    <s v="Subprod"/>
    <s v="Subprod Visceras"/>
    <s v="1022907"/>
    <x v="273"/>
    <s v="Cerdo"/>
    <n v="0"/>
    <n v="24000"/>
    <n v="24000"/>
    <n v="0"/>
    <n v="0.46845833333333298"/>
    <n v="0.4783726875"/>
  </r>
  <r>
    <x v="3"/>
    <x v="457"/>
    <x v="3"/>
    <x v="1"/>
    <x v="8"/>
    <s v="Subprod"/>
    <s v="Subprod Visceras"/>
    <s v="1023383"/>
    <x v="413"/>
    <s v="Cerdo"/>
    <n v="48000"/>
    <n v="48000"/>
    <n v="48004"/>
    <n v="0.47"/>
    <n v="0.47"/>
    <n v="0.47872161069910801"/>
  </r>
  <r>
    <x v="3"/>
    <x v="296"/>
    <x v="3"/>
    <x v="1"/>
    <x v="8"/>
    <s v="Trutro Desh"/>
    <s v="Trutro Desh Corto"/>
    <s v="1030658"/>
    <x v="274"/>
    <s v="Pavo"/>
    <n v="120000"/>
    <n v="120000"/>
    <n v="120086.8"/>
    <n v="4.0838416666666699"/>
    <n v="4.08385"/>
    <n v="4.0917975447759503"/>
  </r>
  <r>
    <x v="3"/>
    <x v="291"/>
    <x v="3"/>
    <x v="1"/>
    <x v="1"/>
    <s v="Pechuga Desh"/>
    <s v="Pechuga Desh s/Piel"/>
    <s v="1011127"/>
    <x v="269"/>
    <s v="Pollo"/>
    <n v="72000"/>
    <n v="72000"/>
    <m/>
    <n v="0"/>
    <n v="0"/>
    <m/>
  </r>
  <r>
    <x v="3"/>
    <x v="112"/>
    <x v="3"/>
    <x v="1"/>
    <x v="4"/>
    <s v="Ala"/>
    <s v="Ala Centro"/>
    <s v="1011417"/>
    <x v="108"/>
    <s v="Pollo"/>
    <n v="3186"/>
    <n v="0"/>
    <m/>
    <n v="3.7463904582548602"/>
    <n v="0"/>
    <m/>
  </r>
  <r>
    <x v="3"/>
    <x v="113"/>
    <x v="3"/>
    <x v="1"/>
    <x v="4"/>
    <s v="Ala"/>
    <s v="Ala Centro"/>
    <s v="1011586"/>
    <x v="109"/>
    <s v="Pollo"/>
    <m/>
    <m/>
    <n v="72000"/>
    <m/>
    <m/>
    <n v="3.27273199444444"/>
  </r>
  <r>
    <x v="3"/>
    <x v="489"/>
    <x v="3"/>
    <x v="1"/>
    <x v="4"/>
    <s v="Ala"/>
    <s v="Ala Centro"/>
    <s v="1012218"/>
    <x v="441"/>
    <s v="Pollo"/>
    <n v="23761"/>
    <n v="24000"/>
    <n v="24000"/>
    <n v="4.3167795968183196"/>
    <n v="4.3167499999999999"/>
    <n v="7.0613307000000001"/>
  </r>
  <r>
    <x v="3"/>
    <x v="117"/>
    <x v="3"/>
    <x v="1"/>
    <x v="4"/>
    <s v="Ala"/>
    <s v="Ala Centro-Punta"/>
    <s v="1012455"/>
    <x v="113"/>
    <s v="Pollo"/>
    <m/>
    <m/>
    <n v="72000"/>
    <m/>
    <m/>
    <n v="2.8958417027777799"/>
  </r>
  <r>
    <x v="3"/>
    <x v="118"/>
    <x v="3"/>
    <x v="1"/>
    <x v="4"/>
    <s v="Ala"/>
    <s v="Ala Punta"/>
    <s v="1012434"/>
    <x v="114"/>
    <s v="Pollo"/>
    <n v="16988"/>
    <n v="0"/>
    <n v="24000"/>
    <n v="0.37243936896632901"/>
    <n v="0"/>
    <n v="0.48993393333333302"/>
  </r>
  <r>
    <x v="3"/>
    <x v="415"/>
    <x v="3"/>
    <x v="1"/>
    <x v="4"/>
    <s v="Ala"/>
    <s v="Ala Centro Punta"/>
    <s v="1030566"/>
    <x v="376"/>
    <s v="Pavo"/>
    <n v="24000"/>
    <n v="24000"/>
    <n v="24000"/>
    <n v="2.2955416666666699"/>
    <n v="2.2955000000000001"/>
    <n v="2.76477442083333"/>
  </r>
  <r>
    <x v="3"/>
    <x v="297"/>
    <x v="3"/>
    <x v="1"/>
    <x v="4"/>
    <s v="Ala"/>
    <s v="Ala Centro Punta"/>
    <s v="1030685"/>
    <x v="275"/>
    <s v="Pavo"/>
    <n v="72000"/>
    <n v="72000"/>
    <n v="72000"/>
    <n v="4.4675138888888899"/>
    <n v="4.4674861111111097"/>
    <n v="4.9601358041666703"/>
  </r>
  <r>
    <x v="3"/>
    <x v="298"/>
    <x v="3"/>
    <x v="1"/>
    <x v="4"/>
    <s v="Cabeza"/>
    <s v="Cabeza Derivados"/>
    <s v="1022033"/>
    <x v="276"/>
    <s v="Cerdo"/>
    <n v="24000"/>
    <n v="24000"/>
    <n v="24000"/>
    <n v="5.3012916666666703"/>
    <n v="5.3012916666666703"/>
    <n v="5.2345363416666704"/>
  </r>
  <r>
    <x v="3"/>
    <x v="299"/>
    <x v="3"/>
    <x v="1"/>
    <x v="4"/>
    <s v="Cabeza"/>
    <s v="Cabeza Entera"/>
    <s v="1021739"/>
    <x v="277"/>
    <s v="Cerdo"/>
    <n v="24000"/>
    <n v="24000"/>
    <n v="24000"/>
    <n v="0.65683333333333305"/>
    <n v="0.65683333333333305"/>
    <n v="0.84381357083333297"/>
  </r>
  <r>
    <x v="3"/>
    <x v="300"/>
    <x v="3"/>
    <x v="1"/>
    <x v="4"/>
    <s v="Cabeza"/>
    <s v="Cabeza Entera"/>
    <s v="1022212"/>
    <x v="278"/>
    <s v="Cerdo"/>
    <n v="576000"/>
    <n v="576000"/>
    <n v="576000"/>
    <n v="1.3312847222222199"/>
    <n v="1.3312847222222199"/>
    <n v="1.3926118875"/>
  </r>
  <r>
    <x v="3"/>
    <x v="301"/>
    <x v="3"/>
    <x v="1"/>
    <x v="4"/>
    <s v="Cabeza"/>
    <s v="Cabeza Entera"/>
    <s v="1022639"/>
    <x v="279"/>
    <s v="Cerdo"/>
    <n v="888000"/>
    <n v="888000"/>
    <n v="888000"/>
    <n v="1.25616441441441"/>
    <n v="1.25616441441441"/>
    <n v="1.32396139369369"/>
  </r>
  <r>
    <x v="3"/>
    <x v="416"/>
    <x v="3"/>
    <x v="1"/>
    <x v="4"/>
    <s v="Cabeza"/>
    <s v="Cabeza Entera"/>
    <s v="1022640"/>
    <x v="377"/>
    <s v="Cerdo"/>
    <n v="48000"/>
    <n v="48000"/>
    <n v="48000"/>
    <n v="1.10591666666667"/>
    <n v="1.10591666666667"/>
    <n v="1.186853825"/>
  </r>
  <r>
    <x v="3"/>
    <x v="490"/>
    <x v="3"/>
    <x v="1"/>
    <x v="4"/>
    <s v="Cabeza"/>
    <s v="Cabeza Entera"/>
    <s v="1023367"/>
    <x v="442"/>
    <s v="Cerdo"/>
    <m/>
    <n v="3248"/>
    <m/>
    <m/>
    <n v="1.2001231527093601"/>
    <m/>
  </r>
  <r>
    <x v="3"/>
    <x v="119"/>
    <x v="3"/>
    <x v="1"/>
    <x v="4"/>
    <s v="Chuleta"/>
    <s v="Chuleta Cazuela"/>
    <s v="1022414"/>
    <x v="115"/>
    <s v="Cerdo"/>
    <n v="72000"/>
    <n v="72000"/>
    <n v="48000"/>
    <n v="0.88219444444444395"/>
    <n v="0.88219444444444395"/>
    <n v="0.84381357083333297"/>
  </r>
  <r>
    <x v="3"/>
    <x v="491"/>
    <x v="3"/>
    <x v="1"/>
    <x v="4"/>
    <s v="Cost-Pec"/>
    <s v="Cost-Pec Trozos"/>
    <s v="1022939"/>
    <x v="443"/>
    <s v="Cerdo"/>
    <n v="0"/>
    <n v="5060"/>
    <n v="5060"/>
    <n v="0"/>
    <n v="2.6051383399209498"/>
    <n v="5.0277992094861697"/>
  </r>
  <r>
    <x v="3"/>
    <x v="302"/>
    <x v="3"/>
    <x v="1"/>
    <x v="4"/>
    <s v="Cueros"/>
    <s v="Cuero Back"/>
    <s v="1021971"/>
    <x v="280"/>
    <s v="Cerdo"/>
    <n v="24000"/>
    <n v="24000"/>
    <n v="24000"/>
    <n v="1.8260000000000001"/>
    <n v="1.8260000000000001"/>
    <n v="1.46124885"/>
  </r>
  <r>
    <x v="3"/>
    <x v="120"/>
    <x v="3"/>
    <x v="1"/>
    <x v="4"/>
    <s v="Cueros"/>
    <s v="Cuero Forro"/>
    <s v="1023034"/>
    <x v="116"/>
    <s v="Cerdo"/>
    <n v="216000"/>
    <n v="216000"/>
    <n v="120000"/>
    <n v="0.351444444444444"/>
    <n v="0.351444444444444"/>
    <n v="0.56941303333333304"/>
  </r>
  <r>
    <x v="3"/>
    <x v="121"/>
    <x v="3"/>
    <x v="1"/>
    <x v="4"/>
    <s v="Cueros"/>
    <s v="Cuero Mixto"/>
    <s v="1022417"/>
    <x v="117"/>
    <s v="Cerdo"/>
    <n v="72000"/>
    <n v="72000"/>
    <n v="48000"/>
    <n v="0.50658333333333305"/>
    <n v="0.50658333333333305"/>
    <n v="0.6380528875"/>
  </r>
  <r>
    <x v="3"/>
    <x v="122"/>
    <x v="3"/>
    <x v="1"/>
    <x v="4"/>
    <s v="Cueros"/>
    <s v="Cuero Mixto"/>
    <s v="1023306"/>
    <x v="117"/>
    <s v="Cerdo"/>
    <n v="336000"/>
    <n v="336000"/>
    <n v="216000"/>
    <n v="0.76745535714285695"/>
    <n v="0.76745535714285695"/>
    <n v="0.91245335092592605"/>
  </r>
  <r>
    <x v="3"/>
    <x v="417"/>
    <x v="3"/>
    <x v="1"/>
    <x v="4"/>
    <s v="Filete"/>
    <s v="Filete c/Cabeza"/>
    <s v="1022936"/>
    <x v="25"/>
    <s v="Cerdo"/>
    <n v="0"/>
    <n v="3920"/>
    <n v="3920"/>
    <n v="0"/>
    <n v="2.4548469387755101"/>
    <n v="1.96629206632653"/>
  </r>
  <r>
    <x v="3"/>
    <x v="123"/>
    <x v="3"/>
    <x v="1"/>
    <x v="4"/>
    <s v="Grasas"/>
    <s v="Grasa Gordura"/>
    <s v="1022381"/>
    <x v="118"/>
    <s v="Cerdo"/>
    <m/>
    <m/>
    <n v="32000"/>
    <m/>
    <m/>
    <n v="0.91245030625000001"/>
  </r>
  <r>
    <x v="3"/>
    <x v="125"/>
    <x v="3"/>
    <x v="1"/>
    <x v="4"/>
    <s v="Grasas"/>
    <s v="Grasa Gordura"/>
    <s v="1022856"/>
    <x v="120"/>
    <s v="Cerdo"/>
    <n v="48000"/>
    <n v="48000"/>
    <n v="16000"/>
    <n v="0.77212499999999995"/>
    <n v="0.77212499999999995"/>
    <n v="0.77515938124999995"/>
  </r>
  <r>
    <x v="3"/>
    <x v="126"/>
    <x v="3"/>
    <x v="1"/>
    <x v="4"/>
    <s v="Grasas"/>
    <s v="Grasa Interior"/>
    <s v="1022073"/>
    <x v="36"/>
    <s v="Cerdo"/>
    <n v="48000"/>
    <n v="48000"/>
    <n v="48000"/>
    <n v="0.84362499999999996"/>
    <n v="0.85"/>
    <n v="0.91246188750000001"/>
  </r>
  <r>
    <x v="3"/>
    <x v="492"/>
    <x v="3"/>
    <x v="1"/>
    <x v="4"/>
    <s v="Grasas"/>
    <s v="Grasa Interior"/>
    <s v="1023365"/>
    <x v="444"/>
    <s v="Cerdo"/>
    <m/>
    <n v="326"/>
    <m/>
    <m/>
    <n v="0.751533742331288"/>
    <m/>
  </r>
  <r>
    <x v="3"/>
    <x v="128"/>
    <x v="3"/>
    <x v="1"/>
    <x v="4"/>
    <s v="Grasas"/>
    <s v="Grasa Lomo Tocino"/>
    <s v="1021992"/>
    <x v="37"/>
    <s v="Cerdo"/>
    <n v="24000"/>
    <n v="24000"/>
    <n v="24000"/>
    <n v="0.95733333333333404"/>
    <n v="0.95733333333333404"/>
    <n v="1.1182140416666699"/>
  </r>
  <r>
    <x v="3"/>
    <x v="418"/>
    <x v="3"/>
    <x v="1"/>
    <x v="4"/>
    <s v="Grasas"/>
    <s v="Grasa Lomo Tocino"/>
    <s v="1023157"/>
    <x v="378"/>
    <s v="Cerdo"/>
    <n v="0"/>
    <n v="3500"/>
    <n v="3500"/>
    <n v="0"/>
    <n v="1.00228571428571"/>
    <n v="0.98651348571428599"/>
  </r>
  <r>
    <x v="3"/>
    <x v="304"/>
    <x v="3"/>
    <x v="1"/>
    <x v="4"/>
    <s v="Huesos"/>
    <s v="Huesos Cuarto Centra"/>
    <s v="1021767"/>
    <x v="282"/>
    <s v="Cerdo"/>
    <n v="480000"/>
    <n v="480000"/>
    <n v="480000"/>
    <n v="1.3312854166666701"/>
    <n v="1.3312854166666701"/>
    <n v="1.39261175604167"/>
  </r>
  <r>
    <x v="3"/>
    <x v="305"/>
    <x v="3"/>
    <x v="1"/>
    <x v="4"/>
    <s v="Huesos"/>
    <s v="Huesos Cuarto Centra"/>
    <s v="1022099"/>
    <x v="283"/>
    <s v="Cerdo"/>
    <n v="240000"/>
    <n v="244000"/>
    <n v="244000"/>
    <n v="1.4815291666666699"/>
    <n v="1.48152868852459"/>
    <n v="1.52989528360656"/>
  </r>
  <r>
    <x v="3"/>
    <x v="129"/>
    <x v="3"/>
    <x v="1"/>
    <x v="4"/>
    <s v="Huesos"/>
    <s v="Huesos Cuarto Centra"/>
    <s v="1022186"/>
    <x v="121"/>
    <s v="Cerdo"/>
    <m/>
    <m/>
    <n v="24000"/>
    <m/>
    <m/>
    <n v="0.98093525833333295"/>
  </r>
  <r>
    <x v="3"/>
    <x v="130"/>
    <x v="3"/>
    <x v="1"/>
    <x v="4"/>
    <s v="Huesos"/>
    <s v="Huesos Cuarto Centra"/>
    <s v="1022378"/>
    <x v="122"/>
    <s v="Cerdo"/>
    <m/>
    <m/>
    <n v="24000"/>
    <m/>
    <m/>
    <n v="1.66702837083333"/>
  </r>
  <r>
    <x v="3"/>
    <x v="306"/>
    <x v="3"/>
    <x v="1"/>
    <x v="4"/>
    <s v="Huesos"/>
    <s v="Huesos Cuarto Centra"/>
    <s v="1022388"/>
    <x v="284"/>
    <s v="Cerdo"/>
    <n v="120000"/>
    <n v="120000"/>
    <n v="120000"/>
    <n v="1.105925"/>
    <n v="1.105925"/>
    <n v="1.1829615925000001"/>
  </r>
  <r>
    <x v="3"/>
    <x v="308"/>
    <x v="3"/>
    <x v="1"/>
    <x v="4"/>
    <s v="Huesos"/>
    <s v="Huesos Cuarto Delant"/>
    <s v="1021766"/>
    <x v="286"/>
    <s v="Cerdo"/>
    <n v="384000"/>
    <n v="384000"/>
    <n v="384000"/>
    <n v="1.5260104166666699"/>
    <n v="1.5260104166666699"/>
    <n v="1.52363431458333"/>
  </r>
  <r>
    <x v="3"/>
    <x v="309"/>
    <x v="3"/>
    <x v="1"/>
    <x v="4"/>
    <s v="Huesos"/>
    <s v="Huesos Cuarto Delant"/>
    <s v="1021774"/>
    <x v="287"/>
    <s v="Cerdo"/>
    <n v="72000"/>
    <n v="72000"/>
    <n v="72000"/>
    <n v="0.80706944444444395"/>
    <n v="0.80706944444444395"/>
    <n v="0.84381064027777797"/>
  </r>
  <r>
    <x v="3"/>
    <x v="131"/>
    <x v="3"/>
    <x v="1"/>
    <x v="4"/>
    <s v="Huesos"/>
    <s v="Huesos Cuarto Delant"/>
    <s v="1022096"/>
    <x v="123"/>
    <s v="Cerdo"/>
    <m/>
    <m/>
    <n v="96000"/>
    <m/>
    <m/>
    <n v="1.1868504791666701"/>
  </r>
  <r>
    <x v="3"/>
    <x v="132"/>
    <x v="3"/>
    <x v="1"/>
    <x v="4"/>
    <s v="Huesos"/>
    <s v="Huesos Cuarto Delant"/>
    <s v="1022637"/>
    <x v="124"/>
    <s v="Cerdo"/>
    <m/>
    <m/>
    <n v="24000"/>
    <m/>
    <m/>
    <n v="1.0496025375"/>
  </r>
  <r>
    <x v="3"/>
    <x v="310"/>
    <x v="3"/>
    <x v="1"/>
    <x v="4"/>
    <s v="Huesos"/>
    <s v="Huesos Cuarto Traser"/>
    <s v="1021732"/>
    <x v="288"/>
    <s v="Cerdo"/>
    <n v="360000"/>
    <n v="360000"/>
    <n v="360000"/>
    <n v="1.3312861111111101"/>
    <n v="1.3312861111111101"/>
    <n v="1.3926145125"/>
  </r>
  <r>
    <x v="3"/>
    <x v="311"/>
    <x v="3"/>
    <x v="1"/>
    <x v="4"/>
    <s v="Huesos"/>
    <s v="Huesos Cuarto Traser"/>
    <s v="1022636"/>
    <x v="289"/>
    <s v="Cerdo"/>
    <n v="168000"/>
    <n v="168000"/>
    <n v="168000"/>
    <n v="0.43146428571428602"/>
    <n v="0.43146428571428602"/>
    <n v="0.569383993452381"/>
  </r>
  <r>
    <x v="3"/>
    <x v="133"/>
    <x v="3"/>
    <x v="1"/>
    <x v="4"/>
    <s v="Lomo"/>
    <s v="Lomo Centro"/>
    <s v="1022943"/>
    <x v="125"/>
    <s v="Cerdo"/>
    <n v="24000"/>
    <n v="24000"/>
    <n v="24000"/>
    <n v="2.1543333333333301"/>
    <n v="2.1543333333333301"/>
    <n v="2.1473340875"/>
  </r>
  <r>
    <x v="3"/>
    <x v="419"/>
    <x v="3"/>
    <x v="1"/>
    <x v="4"/>
    <s v="Lomo"/>
    <s v="Lomo Vetado"/>
    <s v="1022193"/>
    <x v="346"/>
    <s v="Cerdo"/>
    <n v="24000"/>
    <n v="24000"/>
    <n v="24000"/>
    <n v="3.20441666666667"/>
    <n v="3.20441666666667"/>
    <n v="2.9019020124999999"/>
  </r>
  <r>
    <x v="3"/>
    <x v="313"/>
    <x v="3"/>
    <x v="1"/>
    <x v="4"/>
    <s v="Menudencias"/>
    <s v="Menudencias Cogote"/>
    <s v="1030686"/>
    <x v="291"/>
    <s v="Pavo"/>
    <n v="85726"/>
    <n v="72000"/>
    <n v="96000"/>
    <n v="2.0717985208688101"/>
    <n v="2.0718055555555601"/>
    <n v="1.89622962083333"/>
  </r>
  <r>
    <x v="3"/>
    <x v="317"/>
    <x v="3"/>
    <x v="1"/>
    <x v="4"/>
    <s v="Paleta"/>
    <s v="Paleta Pulpa"/>
    <s v="1022379"/>
    <x v="295"/>
    <s v="Cerdo"/>
    <n v="0"/>
    <n v="3729"/>
    <n v="3729"/>
    <n v="0"/>
    <n v="1.7068919281308701"/>
    <n v="4.2462074014481104"/>
  </r>
  <r>
    <x v="3"/>
    <x v="421"/>
    <x v="3"/>
    <x v="1"/>
    <x v="4"/>
    <s v="Panceta"/>
    <s v="Panceta s/Cuero"/>
    <s v="1022568"/>
    <x v="380"/>
    <s v="Cerdo"/>
    <n v="24000"/>
    <n v="24000"/>
    <n v="24000"/>
    <n v="6"/>
    <n v="6"/>
    <n v="5.4402974166666702"/>
  </r>
  <r>
    <x v="3"/>
    <x v="318"/>
    <x v="3"/>
    <x v="1"/>
    <x v="4"/>
    <s v="Panceta"/>
    <s v="Panceta s/Cuero"/>
    <s v="1022645"/>
    <x v="217"/>
    <s v="Cerdo"/>
    <n v="24000"/>
    <n v="24000"/>
    <n v="24000"/>
    <n v="5.9"/>
    <n v="5.9"/>
    <n v="5.3031761250000002"/>
  </r>
  <r>
    <x v="3"/>
    <x v="422"/>
    <x v="3"/>
    <x v="1"/>
    <x v="4"/>
    <s v="Patas"/>
    <s v="Patas Garras"/>
    <s v="1030388"/>
    <x v="381"/>
    <s v="Pavo"/>
    <n v="2687"/>
    <n v="4458"/>
    <m/>
    <n v="1.8466691477484201"/>
    <n v="1.8465679676985201"/>
    <m/>
  </r>
  <r>
    <x v="3"/>
    <x v="493"/>
    <x v="3"/>
    <x v="1"/>
    <x v="4"/>
    <s v="Patas"/>
    <s v="Patas Garras"/>
    <s v="1030389"/>
    <x v="445"/>
    <s v="Pavo"/>
    <n v="3055"/>
    <m/>
    <m/>
    <n v="0"/>
    <m/>
    <m/>
  </r>
  <r>
    <x v="3"/>
    <x v="320"/>
    <x v="3"/>
    <x v="1"/>
    <x v="4"/>
    <s v="Patas"/>
    <s v="Patas Garras"/>
    <s v="1030684"/>
    <x v="296"/>
    <s v="Pavo"/>
    <n v="13532"/>
    <n v="19542"/>
    <n v="24000"/>
    <n v="2.4458321016848998"/>
    <n v="2.4457066830416498"/>
    <n v="1.693193825"/>
  </r>
  <r>
    <x v="3"/>
    <x v="135"/>
    <x v="3"/>
    <x v="1"/>
    <x v="4"/>
    <s v="Patas"/>
    <s v="Patas Garras"/>
    <s v="1011967"/>
    <x v="127"/>
    <s v="Pollo"/>
    <n v="238010"/>
    <n v="264000"/>
    <n v="264000"/>
    <n v="5.5032435611949104"/>
    <n v="5.5032348484848503"/>
    <n v="6.2411229242424202"/>
  </r>
  <r>
    <x v="3"/>
    <x v="136"/>
    <x v="3"/>
    <x v="1"/>
    <x v="4"/>
    <s v="Patas"/>
    <s v="Patas Garras"/>
    <s v="1011968"/>
    <x v="128"/>
    <s v="Pollo"/>
    <n v="35701"/>
    <n v="36000"/>
    <n v="24000"/>
    <n v="5.19988235623652"/>
    <n v="5.1997777777777801"/>
    <n v="5.9494046458333303"/>
  </r>
  <r>
    <x v="3"/>
    <x v="137"/>
    <x v="3"/>
    <x v="1"/>
    <x v="4"/>
    <s v="Patas"/>
    <s v="Patas Garras"/>
    <s v="1011969"/>
    <x v="129"/>
    <s v="Pollo"/>
    <n v="107105"/>
    <n v="168000"/>
    <n v="168000"/>
    <n v="5.0497269035059098"/>
    <n v="5.0497559523809503"/>
    <n v="5.8390288392857199"/>
  </r>
  <r>
    <x v="3"/>
    <x v="139"/>
    <x v="3"/>
    <x v="1"/>
    <x v="4"/>
    <s v="Patas"/>
    <s v="Patas Garras"/>
    <s v="1012448"/>
    <x v="131"/>
    <s v="Pollo"/>
    <n v="142806"/>
    <n v="192000"/>
    <n v="72000"/>
    <n v="4.4605828886741499"/>
    <n v="4.4605677083333299"/>
    <n v="5.4944904277777802"/>
  </r>
  <r>
    <x v="3"/>
    <x v="140"/>
    <x v="3"/>
    <x v="1"/>
    <x v="4"/>
    <s v="Patas"/>
    <s v="Patas Garras"/>
    <s v="1012502"/>
    <x v="132"/>
    <s v="Pollo"/>
    <n v="0"/>
    <n v="12000"/>
    <m/>
    <n v="0"/>
    <n v="4.74616666666667"/>
    <m/>
  </r>
  <r>
    <x v="3"/>
    <x v="141"/>
    <x v="3"/>
    <x v="1"/>
    <x v="4"/>
    <s v="Patas"/>
    <s v="Patas Garras"/>
    <s v="1012503"/>
    <x v="133"/>
    <s v="Pollo"/>
    <n v="190408"/>
    <n v="288000"/>
    <n v="288000"/>
    <n v="4.5946126213184302"/>
    <n v="4.5945972222222196"/>
    <n v="5.5887081993055601"/>
  </r>
  <r>
    <x v="3"/>
    <x v="142"/>
    <x v="3"/>
    <x v="1"/>
    <x v="4"/>
    <s v="Patas"/>
    <s v="Patas Garras"/>
    <s v="1012504"/>
    <x v="131"/>
    <s v="Pollo"/>
    <n v="11900"/>
    <n v="48000"/>
    <m/>
    <n v="4.5536134453781498"/>
    <n v="4.5534375000000002"/>
    <m/>
  </r>
  <r>
    <x v="3"/>
    <x v="143"/>
    <x v="3"/>
    <x v="1"/>
    <x v="4"/>
    <s v="Patas"/>
    <s v="Patas Garras"/>
    <s v="1012525"/>
    <x v="127"/>
    <s v="Pollo"/>
    <n v="23801"/>
    <n v="12000"/>
    <n v="24000"/>
    <n v="5.50321415066594"/>
    <n v="5.5032500000000004"/>
    <n v="6.1443148583333302"/>
  </r>
  <r>
    <x v="3"/>
    <x v="494"/>
    <x v="3"/>
    <x v="1"/>
    <x v="4"/>
    <s v="Patas"/>
    <s v="Patas Garras"/>
    <s v="1012526"/>
    <x v="128"/>
    <s v="Pollo"/>
    <n v="23801"/>
    <n v="24000"/>
    <n v="24000"/>
    <n v="5.19973950674341"/>
    <n v="5.1997499999999999"/>
    <n v="5.8735361333333298"/>
  </r>
  <r>
    <x v="3"/>
    <x v="144"/>
    <x v="3"/>
    <x v="1"/>
    <x v="4"/>
    <s v="Patas"/>
    <s v="Patas Garras"/>
    <s v="1012527"/>
    <x v="134"/>
    <s v="Pollo"/>
    <n v="47602"/>
    <n v="24000"/>
    <n v="24000"/>
    <n v="4.74633418763917"/>
    <n v="4.7463749999999996"/>
    <n v="5.5703354041666699"/>
  </r>
  <r>
    <x v="3"/>
    <x v="145"/>
    <x v="3"/>
    <x v="1"/>
    <x v="4"/>
    <s v="Patas"/>
    <s v="Patas Garras"/>
    <s v="1012598"/>
    <x v="135"/>
    <s v="Pollo"/>
    <n v="23801"/>
    <n v="24000"/>
    <m/>
    <n v="1.11667576992563"/>
    <n v="1.1167083333333301"/>
    <m/>
  </r>
  <r>
    <x v="3"/>
    <x v="146"/>
    <x v="3"/>
    <x v="1"/>
    <x v="4"/>
    <s v="Pernil"/>
    <s v="Pernil Mano"/>
    <s v="1021731"/>
    <x v="136"/>
    <s v="Cerdo"/>
    <n v="120000"/>
    <n v="72000"/>
    <n v="24000"/>
    <n v="1.8554999999999999"/>
    <n v="1.8554999999999999"/>
    <n v="1.8729336166666699"/>
  </r>
  <r>
    <x v="3"/>
    <x v="147"/>
    <x v="3"/>
    <x v="1"/>
    <x v="4"/>
    <s v="Pernil"/>
    <s v="Pernil Mano"/>
    <s v="1022125"/>
    <x v="137"/>
    <s v="Cerdo"/>
    <n v="120000"/>
    <n v="120000"/>
    <n v="24000"/>
    <n v="2.7536916666666702"/>
    <n v="2.7536916666666702"/>
    <n v="2.6961238083333301"/>
  </r>
  <r>
    <x v="3"/>
    <x v="321"/>
    <x v="3"/>
    <x v="1"/>
    <x v="4"/>
    <s v="Pernil"/>
    <s v="Pernil Mano"/>
    <s v="1022753"/>
    <x v="297"/>
    <s v="Cerdo"/>
    <n v="240000"/>
    <n v="240000"/>
    <n v="240000"/>
    <n v="1.9306208333333299"/>
    <n v="1.9306208333333299"/>
    <n v="1.93335472666667"/>
  </r>
  <r>
    <x v="3"/>
    <x v="423"/>
    <x v="3"/>
    <x v="1"/>
    <x v="4"/>
    <s v="Pernil"/>
    <s v="Pernil Mano"/>
    <s v="1022940"/>
    <x v="382"/>
    <s v="Cerdo"/>
    <n v="24000"/>
    <n v="24000"/>
    <n v="24000"/>
    <n v="2.3045833333333299"/>
    <n v="2.3045833333333299"/>
    <n v="2.2844434374999998"/>
  </r>
  <r>
    <x v="3"/>
    <x v="322"/>
    <x v="3"/>
    <x v="1"/>
    <x v="4"/>
    <s v="Pernil"/>
    <s v="Pernil Mano"/>
    <s v="1022941"/>
    <x v="298"/>
    <s v="Cerdo"/>
    <n v="96000"/>
    <n v="96000"/>
    <n v="96000"/>
    <n v="2.0808645833333301"/>
    <n v="2.0808645833333301"/>
    <n v="1.94141551666667"/>
  </r>
  <r>
    <x v="3"/>
    <x v="495"/>
    <x v="3"/>
    <x v="1"/>
    <x v="4"/>
    <s v="Pernil"/>
    <s v="Pernil Mano"/>
    <s v="1023354"/>
    <x v="446"/>
    <s v="Cerdo"/>
    <n v="24000"/>
    <n v="24000"/>
    <n v="24000"/>
    <n v="2.401125"/>
    <n v="2.401125"/>
    <n v="2.2036184916666701"/>
  </r>
  <r>
    <x v="3"/>
    <x v="149"/>
    <x v="3"/>
    <x v="1"/>
    <x v="4"/>
    <s v="Pernil"/>
    <s v="Pernil Pierna"/>
    <s v="1022183"/>
    <x v="139"/>
    <s v="Cerdo"/>
    <n v="700000"/>
    <n v="700000"/>
    <n v="384000"/>
    <n v="1.7068914285714301"/>
    <n v="1.7068914285714301"/>
    <n v="1.80428339453125"/>
  </r>
  <r>
    <x v="3"/>
    <x v="424"/>
    <x v="3"/>
    <x v="1"/>
    <x v="4"/>
    <s v="Recortes"/>
    <s v="Recortes No Magro"/>
    <s v="1021905"/>
    <x v="383"/>
    <s v="Cerdo"/>
    <m/>
    <n v="28080"/>
    <n v="4080"/>
    <m/>
    <n v="1.18105413105413"/>
    <n v="1.3287055882352901"/>
  </r>
  <r>
    <x v="3"/>
    <x v="324"/>
    <x v="3"/>
    <x v="1"/>
    <x v="4"/>
    <s v="Recortes"/>
    <s v="Recortes No Magro"/>
    <s v="1022169"/>
    <x v="300"/>
    <s v="Cerdo"/>
    <n v="96000"/>
    <n v="96000"/>
    <n v="96000"/>
    <n v="0.58334375000000005"/>
    <n v="0.58334375000000005"/>
    <n v="0.63805183750000005"/>
  </r>
  <r>
    <x v="3"/>
    <x v="150"/>
    <x v="3"/>
    <x v="1"/>
    <x v="4"/>
    <s v="Recortes"/>
    <s v="Recortes No Magro"/>
    <s v="1022373"/>
    <x v="140"/>
    <s v="Cerdo"/>
    <n v="0"/>
    <n v="24000"/>
    <n v="24000"/>
    <n v="0"/>
    <n v="0.88220833333333404"/>
    <n v="1.3239751208333299"/>
  </r>
  <r>
    <x v="3"/>
    <x v="325"/>
    <x v="3"/>
    <x v="1"/>
    <x v="4"/>
    <s v="Recortes"/>
    <s v="Recortes No Magro"/>
    <s v="1023093"/>
    <x v="301"/>
    <s v="Cerdo"/>
    <n v="36000"/>
    <n v="36000"/>
    <n v="36000"/>
    <n v="3.80375"/>
    <n v="3.80375"/>
    <n v="3.5879797027777798"/>
  </r>
  <r>
    <x v="3"/>
    <x v="425"/>
    <x v="3"/>
    <x v="1"/>
    <x v="4"/>
    <s v="Recortes"/>
    <s v="Recortes No Magro"/>
    <s v="1023126"/>
    <x v="384"/>
    <s v="Cerdo"/>
    <n v="0"/>
    <n v="3280"/>
    <n v="3280"/>
    <n v="0"/>
    <n v="1.4051829268292699"/>
    <n v="0.99091064024390196"/>
  </r>
  <r>
    <x v="3"/>
    <x v="459"/>
    <x v="3"/>
    <x v="1"/>
    <x v="4"/>
    <s v="Subprod"/>
    <s v="Subprod Despunte Tru"/>
    <s v="1012681"/>
    <x v="415"/>
    <s v="Pollo"/>
    <m/>
    <n v="40100"/>
    <n v="48000"/>
    <m/>
    <n v="0.89394014962593504"/>
    <n v="0.84607117083333405"/>
  </r>
  <r>
    <x v="3"/>
    <x v="326"/>
    <x v="3"/>
    <x v="1"/>
    <x v="4"/>
    <s v="Subprod"/>
    <s v="Subprod Cola"/>
    <s v="1022080"/>
    <x v="302"/>
    <s v="Cerdo"/>
    <n v="72000"/>
    <n v="72000"/>
    <n v="72000"/>
    <n v="0.95568055555555598"/>
    <n v="0.95568055555555598"/>
    <n v="1.0495746500000001"/>
  </r>
  <r>
    <x v="3"/>
    <x v="151"/>
    <x v="3"/>
    <x v="1"/>
    <x v="4"/>
    <s v="Subprod"/>
    <s v="Subprod Patas-Manos"/>
    <s v="1021735"/>
    <x v="141"/>
    <s v="Cerdo"/>
    <n v="120000"/>
    <n v="120000"/>
    <n v="96000"/>
    <n v="4.4713750000000001"/>
    <n v="4.4713750000000001"/>
    <n v="4.4111752906249997"/>
  </r>
  <r>
    <x v="3"/>
    <x v="327"/>
    <x v="3"/>
    <x v="1"/>
    <x v="4"/>
    <s v="Subprod"/>
    <s v="Subprod Patas-Manos"/>
    <s v="1021737"/>
    <x v="303"/>
    <s v="Cerdo"/>
    <n v="24000"/>
    <n v="24000"/>
    <n v="24000"/>
    <n v="4.6967499999999998"/>
    <n v="4.6967499999999998"/>
    <n v="4.54845655"/>
  </r>
  <r>
    <x v="3"/>
    <x v="152"/>
    <x v="3"/>
    <x v="1"/>
    <x v="4"/>
    <s v="Subprod"/>
    <s v="Subprod Patas-Manos"/>
    <s v="1021738"/>
    <x v="142"/>
    <s v="Cerdo"/>
    <n v="96000"/>
    <n v="104000"/>
    <n v="104000"/>
    <n v="4.32113541666667"/>
    <n v="4.3211346153846204"/>
    <n v="4.2740586596153802"/>
  </r>
  <r>
    <x v="3"/>
    <x v="153"/>
    <x v="3"/>
    <x v="1"/>
    <x v="4"/>
    <s v="Subprod"/>
    <s v="Subprod Patas-Manos"/>
    <s v="1022748"/>
    <x v="143"/>
    <s v="Cerdo"/>
    <n v="192000"/>
    <n v="192000"/>
    <n v="144000"/>
    <n v="5.1458333333333304"/>
    <n v="5.1458333333333304"/>
    <n v="4.7497353541666696"/>
  </r>
  <r>
    <x v="3"/>
    <x v="496"/>
    <x v="3"/>
    <x v="1"/>
    <x v="4"/>
    <s v="Subprod"/>
    <s v="Subprod Patas-Manos"/>
    <s v="1023364"/>
    <x v="447"/>
    <s v="Cerdo"/>
    <m/>
    <n v="474"/>
    <m/>
    <m/>
    <n v="4.2995780590717301"/>
    <m/>
  </r>
  <r>
    <x v="3"/>
    <x v="497"/>
    <x v="3"/>
    <x v="1"/>
    <x v="4"/>
    <s v="Subprod"/>
    <s v="Subprod Patas-Manos"/>
    <s v="1023366"/>
    <x v="448"/>
    <s v="Cerdo"/>
    <m/>
    <n v="574"/>
    <m/>
    <m/>
    <n v="4"/>
    <m/>
  </r>
  <r>
    <x v="3"/>
    <x v="328"/>
    <x v="3"/>
    <x v="1"/>
    <x v="4"/>
    <s v="Trutro"/>
    <s v="Trutro Largo"/>
    <s v="1030683"/>
    <x v="70"/>
    <s v="Pavo"/>
    <n v="336000"/>
    <n v="384000"/>
    <n v="384000"/>
    <n v="2.0718005952380998"/>
    <n v="2.071796875"/>
    <n v="2.0730901473958299"/>
  </r>
  <r>
    <x v="3"/>
    <x v="467"/>
    <x v="3"/>
    <x v="1"/>
    <x v="4"/>
    <s v="Vara Gordo"/>
    <s v="Vara Cuarto Central"/>
    <s v="1023368"/>
    <x v="421"/>
    <s v="Cerdo"/>
    <m/>
    <n v="16376"/>
    <m/>
    <m/>
    <n v="1.39997557401075"/>
    <m/>
  </r>
  <r>
    <x v="3"/>
    <x v="468"/>
    <x v="3"/>
    <x v="1"/>
    <x v="4"/>
    <s v="Vara Gordo"/>
    <s v="Vara Cuarto Delanter"/>
    <s v="1023362"/>
    <x v="422"/>
    <s v="Cerdo"/>
    <m/>
    <n v="18252"/>
    <m/>
    <m/>
    <n v="1.40001095770327"/>
    <m/>
  </r>
  <r>
    <x v="3"/>
    <x v="469"/>
    <x v="3"/>
    <x v="1"/>
    <x v="4"/>
    <s v="Vara Gordo"/>
    <s v="Vara Cuarto Trasero"/>
    <s v="1023363"/>
    <x v="423"/>
    <s v="Cerdo"/>
    <m/>
    <n v="16756"/>
    <m/>
    <m/>
    <n v="1.39997612795417"/>
    <m/>
  </r>
  <r>
    <x v="3"/>
    <x v="427"/>
    <x v="3"/>
    <x v="1"/>
    <x v="9"/>
    <s v="Cabeza"/>
    <s v="Cabeza Derivados"/>
    <s v="1021945"/>
    <x v="386"/>
    <s v="Cerdo"/>
    <n v="2400"/>
    <n v="2400"/>
    <n v="2400"/>
    <n v="3.9016666666666699"/>
    <n v="3.9016666666666699"/>
    <n v="2.6557562916666702"/>
  </r>
  <r>
    <x v="3"/>
    <x v="330"/>
    <x v="3"/>
    <x v="1"/>
    <x v="9"/>
    <s v="Chuleta"/>
    <s v="Chuleta Huesos"/>
    <s v="1021952"/>
    <x v="13"/>
    <s v="Cerdo"/>
    <n v="800"/>
    <n v="3000"/>
    <n v="3000"/>
    <n v="6.0637499999999998"/>
    <n v="6.0633333333333299"/>
    <n v="4.0640546999999998"/>
  </r>
  <r>
    <x v="3"/>
    <x v="332"/>
    <x v="3"/>
    <x v="1"/>
    <x v="9"/>
    <s v="Cost-Pec"/>
    <s v="Cost-Pec Trozos"/>
    <s v="1023265"/>
    <x v="306"/>
    <s v="Cerdo"/>
    <n v="5600"/>
    <n v="0"/>
    <n v="7000"/>
    <n v="4.5069642857142904"/>
    <n v="0"/>
    <n v="4.0246634857142896"/>
  </r>
  <r>
    <x v="3"/>
    <x v="498"/>
    <x v="3"/>
    <x v="1"/>
    <x v="9"/>
    <s v="Filete"/>
    <s v="Filete c/Cabeza"/>
    <s v="1021922"/>
    <x v="25"/>
    <s v="Cerdo"/>
    <n v="0"/>
    <n v="0"/>
    <n v="200"/>
    <n v="0"/>
    <n v="0"/>
    <n v="4.0588470000000001"/>
  </r>
  <r>
    <x v="3"/>
    <x v="333"/>
    <x v="3"/>
    <x v="1"/>
    <x v="9"/>
    <s v="Grasas"/>
    <s v="Grasa Gordura"/>
    <s v="1022767"/>
    <x v="307"/>
    <s v="Cerdo"/>
    <n v="24000"/>
    <n v="24000"/>
    <n v="24000"/>
    <n v="0.61650000000000005"/>
    <n v="0.61650000000000005"/>
    <n v="0.56719174166666697"/>
  </r>
  <r>
    <x v="3"/>
    <x v="334"/>
    <x v="3"/>
    <x v="1"/>
    <x v="9"/>
    <s v="Grasas"/>
    <s v="Grasa Lomo Tocino"/>
    <s v="1022914"/>
    <x v="308"/>
    <s v="Cerdo"/>
    <n v="6203"/>
    <n v="6203"/>
    <n v="24000"/>
    <n v="1.4983072706754801"/>
    <n v="1.4983072706754801"/>
    <n v="1.2848499208333299"/>
  </r>
  <r>
    <x v="3"/>
    <x v="335"/>
    <x v="3"/>
    <x v="1"/>
    <x v="9"/>
    <s v="Grasas"/>
    <s v="Grasa Lomo Tocino"/>
    <s v="1022918"/>
    <x v="309"/>
    <s v="Cerdo"/>
    <n v="85087"/>
    <n v="120000"/>
    <n v="120000"/>
    <n v="1.48106056154289"/>
    <n v="1.4810666666666701"/>
    <n v="1.2940434083333301"/>
  </r>
  <r>
    <x v="3"/>
    <x v="336"/>
    <x v="3"/>
    <x v="1"/>
    <x v="9"/>
    <s v="Huesos"/>
    <s v="Huesos Cuarto Traser"/>
    <s v="1022550"/>
    <x v="310"/>
    <s v="Cerdo"/>
    <n v="24000"/>
    <n v="0"/>
    <m/>
    <n v="0"/>
    <n v="0"/>
    <m/>
  </r>
  <r>
    <x v="3"/>
    <x v="499"/>
    <x v="3"/>
    <x v="1"/>
    <x v="9"/>
    <s v="Lomo"/>
    <s v="Lomo CC Loin"/>
    <s v="1021920"/>
    <x v="449"/>
    <s v="Cerdo"/>
    <n v="800"/>
    <n v="0"/>
    <m/>
    <n v="4.3337500000000002"/>
    <n v="0"/>
    <m/>
  </r>
  <r>
    <x v="3"/>
    <x v="428"/>
    <x v="3"/>
    <x v="1"/>
    <x v="9"/>
    <s v="Lomo"/>
    <s v="Lomo CC Loin"/>
    <s v="1023184"/>
    <x v="387"/>
    <s v="Cerdo"/>
    <m/>
    <m/>
    <n v="2000"/>
    <m/>
    <m/>
    <n v="4.0744946000000004"/>
  </r>
  <r>
    <x v="3"/>
    <x v="500"/>
    <x v="3"/>
    <x v="1"/>
    <x v="9"/>
    <s v="Lomo"/>
    <s v="Lomo Centro"/>
    <s v="1021921"/>
    <x v="450"/>
    <s v="Cerdo"/>
    <n v="800"/>
    <n v="1000"/>
    <n v="1000"/>
    <n v="4.59375"/>
    <n v="4.593"/>
    <n v="4.0400194999999997"/>
  </r>
  <r>
    <x v="3"/>
    <x v="337"/>
    <x v="3"/>
    <x v="1"/>
    <x v="9"/>
    <s v="Lomo"/>
    <s v="Lomo Centro"/>
    <s v="1022101"/>
    <x v="311"/>
    <s v="Cerdo"/>
    <n v="0"/>
    <n v="2180"/>
    <n v="2144"/>
    <n v="0"/>
    <n v="4.7665137614678903"/>
    <n v="4.08295564365672"/>
  </r>
  <r>
    <x v="3"/>
    <x v="338"/>
    <x v="3"/>
    <x v="1"/>
    <x v="9"/>
    <s v="Lomo"/>
    <s v="Lomo MM Loin"/>
    <s v="1021924"/>
    <x v="312"/>
    <s v="Cerdo"/>
    <n v="16000"/>
    <n v="18000"/>
    <n v="18000"/>
    <n v="4.3341250000000002"/>
    <n v="4.3341111111111097"/>
    <n v="4.0504661500000001"/>
  </r>
  <r>
    <x v="3"/>
    <x v="339"/>
    <x v="3"/>
    <x v="1"/>
    <x v="9"/>
    <s v="Lomo"/>
    <s v="Lomo MM Loin"/>
    <s v="1021925"/>
    <x v="313"/>
    <s v="Cerdo"/>
    <n v="28000"/>
    <n v="28000"/>
    <n v="28000"/>
    <n v="4.46378571428572"/>
    <n v="4.46378571428572"/>
    <n v="4.0541368535714302"/>
  </r>
  <r>
    <x v="3"/>
    <x v="340"/>
    <x v="3"/>
    <x v="1"/>
    <x v="9"/>
    <s v="Lomo"/>
    <s v="Lomo MM Loin"/>
    <s v="1022561"/>
    <x v="314"/>
    <s v="Cerdo"/>
    <n v="0"/>
    <n v="2000"/>
    <n v="2000"/>
    <n v="0"/>
    <n v="4.3339999999999996"/>
    <n v="4.0744946000000004"/>
  </r>
  <r>
    <x v="3"/>
    <x v="341"/>
    <x v="3"/>
    <x v="1"/>
    <x v="9"/>
    <s v="Lomo"/>
    <s v="Lomo MM Loin"/>
    <s v="1022989"/>
    <x v="315"/>
    <s v="Cerdo"/>
    <n v="72775"/>
    <n v="80000"/>
    <n v="80000"/>
    <n v="4.3341257299897"/>
    <n v="4.3341250000000002"/>
    <n v="4.0588468500000001"/>
  </r>
  <r>
    <x v="3"/>
    <x v="429"/>
    <x v="3"/>
    <x v="1"/>
    <x v="9"/>
    <s v="Lomo"/>
    <s v="Lomo MM Loin"/>
    <s v="1023102"/>
    <x v="388"/>
    <s v="Cerdo"/>
    <n v="7333"/>
    <n v="10000"/>
    <n v="10000"/>
    <n v="4.3341060957316202"/>
    <n v="4.3341000000000003"/>
    <n v="4.0588468500000001"/>
  </r>
  <r>
    <x v="3"/>
    <x v="342"/>
    <x v="3"/>
    <x v="1"/>
    <x v="9"/>
    <s v="Lomo"/>
    <s v="Lomo Vetado"/>
    <s v="1022863"/>
    <x v="316"/>
    <s v="Cerdo"/>
    <n v="26542"/>
    <n v="33000"/>
    <n v="33000"/>
    <n v="3.9883580739959301"/>
    <n v="3.9883333333333302"/>
    <n v="4.0573903333333297"/>
  </r>
  <r>
    <x v="3"/>
    <x v="343"/>
    <x v="3"/>
    <x v="1"/>
    <x v="9"/>
    <s v="Lomo"/>
    <s v="Lomo Vetado"/>
    <s v="1022864"/>
    <x v="317"/>
    <s v="Cerdo"/>
    <n v="36000"/>
    <n v="40200"/>
    <n v="40200"/>
    <n v="3.9018333333333302"/>
    <n v="3.9018407960199002"/>
    <n v="4.0576548208955199"/>
  </r>
  <r>
    <x v="3"/>
    <x v="345"/>
    <x v="3"/>
    <x v="1"/>
    <x v="9"/>
    <s v="Menudencias"/>
    <s v="Menudencias Corazón"/>
    <s v="1012326"/>
    <x v="319"/>
    <s v="Pollo"/>
    <n v="6000"/>
    <n v="8324"/>
    <n v="6000"/>
    <n v="2.6173333333333302"/>
    <n v="2.6173714560307499"/>
    <n v="1.45124963333333"/>
  </r>
  <r>
    <x v="3"/>
    <x v="348"/>
    <x v="3"/>
    <x v="1"/>
    <x v="9"/>
    <s v="Paleta"/>
    <s v="Paleta Entera"/>
    <s v="1022751"/>
    <x v="321"/>
    <s v="Cerdo"/>
    <n v="14400"/>
    <n v="15000"/>
    <n v="15000"/>
    <n v="3.9018055555555602"/>
    <n v="3.9018666666666699"/>
    <n v="4.0588463133333299"/>
  </r>
  <r>
    <x v="3"/>
    <x v="349"/>
    <x v="3"/>
    <x v="1"/>
    <x v="9"/>
    <s v="Paleta"/>
    <s v="Paleta Entera"/>
    <s v="1022794"/>
    <x v="322"/>
    <s v="Cerdo"/>
    <n v="0"/>
    <n v="0"/>
    <n v="0.4"/>
    <n v="0"/>
    <n v="0"/>
    <n v="5.6087499999999997"/>
  </r>
  <r>
    <x v="3"/>
    <x v="350"/>
    <x v="3"/>
    <x v="1"/>
    <x v="9"/>
    <s v="Paleta"/>
    <s v="Paleta Pulpa"/>
    <s v="1021936"/>
    <x v="323"/>
    <s v="Cerdo"/>
    <n v="337200"/>
    <n v="360000"/>
    <n v="336000"/>
    <n v="3.1237336892052201"/>
    <n v="3.1237333333333299"/>
    <n v="2.76872505833333"/>
  </r>
  <r>
    <x v="3"/>
    <x v="351"/>
    <x v="3"/>
    <x v="1"/>
    <x v="9"/>
    <s v="Paleta"/>
    <s v="Paleta Pulpa"/>
    <s v="1022750"/>
    <x v="324"/>
    <s v="Cerdo"/>
    <n v="9473"/>
    <n v="0"/>
    <m/>
    <n v="4.1614061015517798"/>
    <n v="0"/>
    <m/>
  </r>
  <r>
    <x v="3"/>
    <x v="353"/>
    <x v="3"/>
    <x v="1"/>
    <x v="9"/>
    <s v="Panceta"/>
    <s v="Panceta c/Cuero"/>
    <s v="1022515"/>
    <x v="326"/>
    <s v="Cerdo"/>
    <n v="20824"/>
    <n v="21000"/>
    <n v="21000"/>
    <n v="5.1988090664617701"/>
    <n v="5.19880952380952"/>
    <n v="4.0610541904761899"/>
  </r>
  <r>
    <x v="3"/>
    <x v="354"/>
    <x v="3"/>
    <x v="1"/>
    <x v="9"/>
    <s v="Panceta"/>
    <s v="Panceta c/Cuero"/>
    <s v="1022570"/>
    <x v="327"/>
    <s v="Cerdo"/>
    <n v="800"/>
    <n v="1000"/>
    <n v="1000"/>
    <n v="5.6312499999999996"/>
    <n v="5.6310000000000002"/>
    <n v="4.0588468999999998"/>
  </r>
  <r>
    <x v="3"/>
    <x v="355"/>
    <x v="3"/>
    <x v="1"/>
    <x v="9"/>
    <s v="Panceta"/>
    <s v="Panceta s/Cuero"/>
    <s v="1022621"/>
    <x v="328"/>
    <s v="Cerdo"/>
    <n v="32000"/>
    <n v="32000"/>
    <n v="32000"/>
    <n v="5.0257812499999996"/>
    <n v="5.0257812499999996"/>
    <n v="4.0602923906250004"/>
  </r>
  <r>
    <x v="3"/>
    <x v="356"/>
    <x v="3"/>
    <x v="1"/>
    <x v="9"/>
    <s v="Panceta"/>
    <s v="Panceta s/Cuero"/>
    <s v="1022865"/>
    <x v="329"/>
    <s v="Cerdo"/>
    <n v="25557"/>
    <n v="45000"/>
    <n v="45000"/>
    <n v="5.1987713737919199"/>
    <n v="5.1987333333333297"/>
    <n v="4.0554839911111102"/>
  </r>
  <r>
    <x v="3"/>
    <x v="357"/>
    <x v="3"/>
    <x v="1"/>
    <x v="9"/>
    <s v="Panceta"/>
    <s v="Panceta s/Cuero"/>
    <s v="1022866"/>
    <x v="330"/>
    <s v="Cerdo"/>
    <n v="35490"/>
    <n v="36000"/>
    <n v="36000"/>
    <n v="5.1986475063398103"/>
    <n v="5.1986388888888904"/>
    <n v="4.0577979694444402"/>
  </r>
  <r>
    <x v="3"/>
    <x v="359"/>
    <x v="3"/>
    <x v="1"/>
    <x v="9"/>
    <s v="Pierna"/>
    <s v="Pierna Pulpa Fina"/>
    <s v="1022128"/>
    <x v="332"/>
    <s v="Cerdo"/>
    <n v="8000"/>
    <n v="8000"/>
    <n v="8000"/>
    <n v="4.0401249999999997"/>
    <n v="4.0401249999999997"/>
    <n v="4.0400134874999996"/>
  </r>
  <r>
    <x v="3"/>
    <x v="360"/>
    <x v="3"/>
    <x v="1"/>
    <x v="9"/>
    <s v="Pierna"/>
    <s v="Pierna Pulpa Fina"/>
    <s v="1022141"/>
    <x v="333"/>
    <s v="Cerdo"/>
    <n v="10947"/>
    <n v="31000"/>
    <n v="32730"/>
    <n v="4.1614140860509696"/>
    <n v="4.1612580645161303"/>
    <n v="4.0588554506568899"/>
  </r>
  <r>
    <x v="3"/>
    <x v="361"/>
    <x v="3"/>
    <x v="1"/>
    <x v="9"/>
    <s v="Pierna"/>
    <s v="Pierna Pulpa Fina"/>
    <s v="1022142"/>
    <x v="334"/>
    <s v="Cerdo"/>
    <n v="23143"/>
    <n v="23000"/>
    <n v="23000"/>
    <n v="4.2044246640452796"/>
    <n v="4.2044347826086996"/>
    <n v="4.0555535869565196"/>
  </r>
  <r>
    <x v="3"/>
    <x v="362"/>
    <x v="3"/>
    <x v="1"/>
    <x v="9"/>
    <s v="Pierna"/>
    <s v="Pierna Pulpa Fina"/>
    <s v="1022398"/>
    <x v="335"/>
    <s v="Cerdo"/>
    <n v="53202"/>
    <n v="53000"/>
    <n v="53000"/>
    <n v="4.2044284049471798"/>
    <n v="4.20443396226415"/>
    <n v="4.0603017396226404"/>
  </r>
  <r>
    <x v="3"/>
    <x v="363"/>
    <x v="3"/>
    <x v="1"/>
    <x v="9"/>
    <s v="Prolijado"/>
    <s v="Prolijado Malaya"/>
    <s v="1022293"/>
    <x v="336"/>
    <s v="Cerdo"/>
    <n v="10"/>
    <n v="0"/>
    <m/>
    <n v="6"/>
    <n v="0"/>
    <m/>
  </r>
  <r>
    <x v="3"/>
    <x v="431"/>
    <x v="3"/>
    <x v="1"/>
    <x v="9"/>
    <s v="Recortes"/>
    <s v="Diafragma"/>
    <s v="1021944"/>
    <x v="390"/>
    <s v="Cerdo"/>
    <n v="2400"/>
    <n v="2400"/>
    <n v="2400"/>
    <n v="3.9016666666666699"/>
    <n v="3.9016666666666699"/>
    <n v="2.6557562916666702"/>
  </r>
  <r>
    <x v="3"/>
    <x v="501"/>
    <x v="3"/>
    <x v="1"/>
    <x v="9"/>
    <s v="Subprod"/>
    <s v="Subprod Piel"/>
    <s v="1012657"/>
    <x v="451"/>
    <s v="Pollo"/>
    <n v="1275"/>
    <n v="1275"/>
    <m/>
    <n v="0"/>
    <n v="0"/>
    <m/>
  </r>
  <r>
    <x v="3"/>
    <x v="366"/>
    <x v="3"/>
    <x v="1"/>
    <x v="9"/>
    <s v="Subprod"/>
    <s v="Subprod Visceras"/>
    <s v="1022413"/>
    <x v="339"/>
    <s v="Cerdo"/>
    <n v="1600"/>
    <n v="2000"/>
    <n v="2000"/>
    <n v="1.48125"/>
    <n v="1.4810000000000001"/>
    <n v="1.12352155"/>
  </r>
  <r>
    <x v="4"/>
    <x v="3"/>
    <x v="4"/>
    <x v="0"/>
    <x v="0"/>
    <s v="Menudencias"/>
    <s v="Menudencias Cabeza"/>
    <s v="1030744"/>
    <x v="3"/>
    <s v="Pavo"/>
    <n v="11174"/>
    <m/>
    <m/>
    <n v="0"/>
    <m/>
    <m/>
  </r>
  <r>
    <x v="4"/>
    <x v="4"/>
    <x v="4"/>
    <x v="0"/>
    <x v="0"/>
    <s v="Menudencias"/>
    <s v="Menudencias Cogote"/>
    <s v="1030635"/>
    <x v="4"/>
    <s v="Pavo"/>
    <n v="11140"/>
    <m/>
    <m/>
    <n v="0.73644524236983799"/>
    <m/>
    <m/>
  </r>
  <r>
    <x v="4"/>
    <x v="462"/>
    <x v="4"/>
    <x v="0"/>
    <x v="0"/>
    <s v="Menudencias"/>
    <s v="Menudencias Contre"/>
    <s v="1030498"/>
    <x v="418"/>
    <s v="Pavo"/>
    <n v="1630"/>
    <m/>
    <m/>
    <n v="0"/>
    <m/>
    <m/>
  </r>
  <r>
    <x v="4"/>
    <x v="502"/>
    <x v="4"/>
    <x v="0"/>
    <x v="0"/>
    <s v="Menudencias"/>
    <s v="Menudencias Corazón"/>
    <s v="1030378"/>
    <x v="452"/>
    <s v="Pavo"/>
    <n v="1847"/>
    <m/>
    <m/>
    <n v="0.83649160801299405"/>
    <m/>
    <m/>
  </r>
  <r>
    <x v="4"/>
    <x v="5"/>
    <x v="4"/>
    <x v="0"/>
    <x v="0"/>
    <s v="Recortes"/>
    <s v="Recortes Piel"/>
    <s v="1030720"/>
    <x v="5"/>
    <s v="Pavo"/>
    <n v="1117"/>
    <m/>
    <m/>
    <n v="0.38675022381378699"/>
    <m/>
    <m/>
  </r>
  <r>
    <x v="4"/>
    <x v="6"/>
    <x v="4"/>
    <x v="0"/>
    <x v="0"/>
    <s v="Varios"/>
    <s v="Varios Carcasa"/>
    <s v="1030355"/>
    <x v="6"/>
    <s v="Pavo"/>
    <n v="120000"/>
    <m/>
    <m/>
    <n v="0.73644166666666699"/>
    <m/>
    <m/>
  </r>
  <r>
    <x v="4"/>
    <x v="6"/>
    <x v="4"/>
    <x v="0"/>
    <x v="7"/>
    <s v="Varios"/>
    <s v="Varios Carcasa"/>
    <s v="1030355"/>
    <x v="6"/>
    <s v="Pavo"/>
    <m/>
    <n v="62000"/>
    <m/>
    <m/>
    <n v="0"/>
    <m/>
  </r>
  <r>
    <x v="4"/>
    <x v="367"/>
    <x v="4"/>
    <x v="0"/>
    <x v="8"/>
    <s v="Carne Recuperada"/>
    <s v="Carne Recuperada ADM"/>
    <s v="1012764"/>
    <x v="340"/>
    <s v="Pollo"/>
    <n v="260000"/>
    <n v="264000"/>
    <n v="264000"/>
    <n v="0.80905769230769198"/>
    <n v="0.80905681818181796"/>
    <n v="0.82337083333333405"/>
  </r>
  <r>
    <x v="4"/>
    <x v="7"/>
    <x v="4"/>
    <x v="0"/>
    <x v="1"/>
    <s v="Ala"/>
    <s v="Ala Trutro"/>
    <s v="1012699"/>
    <x v="7"/>
    <s v="Pollo"/>
    <n v="0"/>
    <n v="0"/>
    <n v="36"/>
    <n v="0"/>
    <n v="0"/>
    <n v="0.91344722222222197"/>
  </r>
  <r>
    <x v="4"/>
    <x v="8"/>
    <x v="4"/>
    <x v="0"/>
    <x v="1"/>
    <s v="Carne Recuperada"/>
    <s v="Carne Recuperada ADM"/>
    <s v="1012556"/>
    <x v="8"/>
    <s v="Pollo"/>
    <n v="8903"/>
    <m/>
    <m/>
    <n v="0.94440076378748705"/>
    <m/>
    <m/>
  </r>
  <r>
    <x v="4"/>
    <x v="9"/>
    <x v="4"/>
    <x v="0"/>
    <x v="1"/>
    <s v="Carne Recuperada"/>
    <s v="Carne Recuperada ADM"/>
    <s v="1012719"/>
    <x v="9"/>
    <s v="Pollo"/>
    <n v="180714"/>
    <n v="192000"/>
    <n v="208446"/>
    <n v="0.71945173035846699"/>
    <n v="0.71944791666666597"/>
    <n v="0.68891111702791097"/>
  </r>
  <r>
    <x v="4"/>
    <x v="10"/>
    <x v="4"/>
    <x v="0"/>
    <x v="1"/>
    <s v="Carne Recuperada"/>
    <s v="Carne Recuperada Pul"/>
    <s v="1011421"/>
    <x v="10"/>
    <s v="Pollo"/>
    <n v="768028"/>
    <n v="720028"/>
    <n v="720000"/>
    <n v="0.93999958334852396"/>
    <n v="0.93999955557283899"/>
    <n v="0.90688472222222205"/>
  </r>
  <r>
    <x v="4"/>
    <x v="11"/>
    <x v="4"/>
    <x v="0"/>
    <x v="1"/>
    <s v="Carne Recuperada"/>
    <s v="Carne Recuperada Pul"/>
    <s v="1011558"/>
    <x v="11"/>
    <s v="Pollo"/>
    <n v="0"/>
    <n v="96000"/>
    <n v="148410"/>
    <n v="0"/>
    <n v="1.1200000000000001"/>
    <n v="1.09369780338252"/>
  </r>
  <r>
    <x v="4"/>
    <x v="1"/>
    <x v="4"/>
    <x v="0"/>
    <x v="1"/>
    <s v="Cazuela"/>
    <s v="Cazuela Espinazo"/>
    <s v="1011042"/>
    <x v="1"/>
    <s v="Pollo"/>
    <n v="58860"/>
    <n v="58860"/>
    <n v="60000"/>
    <n v="0.44444444444444398"/>
    <n v="0.44444444444444398"/>
    <n v="0.53829323500000004"/>
  </r>
  <r>
    <x v="4"/>
    <x v="13"/>
    <x v="4"/>
    <x v="0"/>
    <x v="1"/>
    <s v="Chuleta"/>
    <s v="Chuleta Huesos"/>
    <s v="1021622"/>
    <x v="13"/>
    <s v="Cerdo"/>
    <n v="12000"/>
    <n v="12000"/>
    <m/>
    <n v="7.5444166666666703"/>
    <n v="7.5444166666666703"/>
    <m/>
  </r>
  <r>
    <x v="4"/>
    <x v="369"/>
    <x v="4"/>
    <x v="0"/>
    <x v="1"/>
    <s v="Cost-Pec"/>
    <s v="Cost-Pec Entero"/>
    <s v="1020869"/>
    <x v="342"/>
    <s v="Cerdo"/>
    <n v="24000"/>
    <n v="24000"/>
    <m/>
    <n v="5.0444583333333304"/>
    <n v="5.0444583333333304"/>
    <m/>
  </r>
  <r>
    <x v="4"/>
    <x v="16"/>
    <x v="4"/>
    <x v="0"/>
    <x v="1"/>
    <s v="Cueros"/>
    <s v="Cuero Back"/>
    <s v="1021187"/>
    <x v="16"/>
    <s v="Cerdo"/>
    <n v="48000"/>
    <n v="48000"/>
    <n v="45000"/>
    <n v="1.8794583333333299"/>
    <n v="1.8794583333333299"/>
    <n v="1.98735833333333"/>
  </r>
  <r>
    <x v="4"/>
    <x v="302"/>
    <x v="4"/>
    <x v="0"/>
    <x v="1"/>
    <s v="Cueros"/>
    <s v="Cuero Back"/>
    <s v="1021971"/>
    <x v="280"/>
    <s v="Cerdo"/>
    <m/>
    <m/>
    <n v="3000"/>
    <m/>
    <m/>
    <n v="1.9599583333333299"/>
  </r>
  <r>
    <x v="4"/>
    <x v="17"/>
    <x v="4"/>
    <x v="0"/>
    <x v="1"/>
    <s v="Cueros"/>
    <s v="Cuero Forro"/>
    <s v="1022196"/>
    <x v="17"/>
    <s v="Cerdo"/>
    <n v="0"/>
    <n v="48000"/>
    <n v="48000"/>
    <n v="0"/>
    <n v="0.57999999999999996"/>
    <n v="0.57622916666666701"/>
  </r>
  <r>
    <x v="4"/>
    <x v="18"/>
    <x v="4"/>
    <x v="0"/>
    <x v="1"/>
    <s v="Cueros"/>
    <s v="Cuero Forro"/>
    <s v="1022197"/>
    <x v="18"/>
    <s v="Cerdo"/>
    <n v="0"/>
    <n v="0"/>
    <n v="4698"/>
    <n v="0"/>
    <n v="0"/>
    <n v="0.52989308216262199"/>
  </r>
  <r>
    <x v="4"/>
    <x v="19"/>
    <x v="4"/>
    <x v="0"/>
    <x v="1"/>
    <s v="Cueros"/>
    <s v="Cuero Mixto"/>
    <s v="1021385"/>
    <x v="19"/>
    <s v="Cerdo"/>
    <n v="216000"/>
    <n v="216000"/>
    <n v="160200"/>
    <n v="0.95111574074074101"/>
    <n v="0.95111574074074101"/>
    <n v="1.0344319600499401"/>
  </r>
  <r>
    <x v="4"/>
    <x v="20"/>
    <x v="4"/>
    <x v="0"/>
    <x v="1"/>
    <s v="Cueros"/>
    <s v="Cuero Papada"/>
    <s v="1021039"/>
    <x v="20"/>
    <s v="Cerdo"/>
    <n v="96000"/>
    <n v="96000"/>
    <n v="81271"/>
    <n v="0.639447916666667"/>
    <n v="0.639447916666667"/>
    <n v="0.590674154372408"/>
  </r>
  <r>
    <x v="4"/>
    <x v="21"/>
    <x v="4"/>
    <x v="0"/>
    <x v="1"/>
    <s v="Cueros"/>
    <s v="Cuero Papada"/>
    <s v="1023329"/>
    <x v="21"/>
    <s v="Cerdo"/>
    <m/>
    <m/>
    <n v="14729"/>
    <m/>
    <m/>
    <n v="0.554166664403558"/>
  </r>
  <r>
    <x v="4"/>
    <x v="22"/>
    <x v="4"/>
    <x v="0"/>
    <x v="1"/>
    <s v="Empanizado"/>
    <s v="Empanizados Nuggets"/>
    <s v="1100407"/>
    <x v="22"/>
    <s v="Elaborado"/>
    <m/>
    <m/>
    <n v="12000"/>
    <m/>
    <m/>
    <n v="3.6596655500000002"/>
  </r>
  <r>
    <x v="4"/>
    <x v="23"/>
    <x v="4"/>
    <x v="0"/>
    <x v="1"/>
    <s v="Empanizado"/>
    <s v="Empanizados Nuggets"/>
    <s v="1100408"/>
    <x v="23"/>
    <s v="Elaborado"/>
    <m/>
    <m/>
    <n v="6000"/>
    <m/>
    <m/>
    <n v="3.65966556666667"/>
  </r>
  <r>
    <x v="4"/>
    <x v="24"/>
    <x v="4"/>
    <x v="0"/>
    <x v="1"/>
    <s v="Filete"/>
    <s v="Filete"/>
    <s v="1012698"/>
    <x v="24"/>
    <s v="Pollo"/>
    <m/>
    <m/>
    <n v="36"/>
    <m/>
    <m/>
    <n v="0.91344722222222197"/>
  </r>
  <r>
    <x v="4"/>
    <x v="27"/>
    <x v="4"/>
    <x v="0"/>
    <x v="1"/>
    <s v="Grasas"/>
    <s v="Grasa Forro"/>
    <s v="1020925"/>
    <x v="27"/>
    <s v="Cerdo"/>
    <n v="48000"/>
    <n v="48000"/>
    <n v="48000"/>
    <n v="1.4244583333333301"/>
    <n v="1.4244583333333301"/>
    <n v="1.4463333333333299"/>
  </r>
  <r>
    <x v="4"/>
    <x v="31"/>
    <x v="4"/>
    <x v="0"/>
    <x v="1"/>
    <s v="Grasas"/>
    <s v="Grasa Gordura"/>
    <s v="1020367"/>
    <x v="30"/>
    <s v="Cerdo"/>
    <n v="96000"/>
    <n v="120000"/>
    <n v="109000"/>
    <n v="1.0194479166666699"/>
    <n v="1.0344500000000001"/>
    <n v="1.0301904587156001"/>
  </r>
  <r>
    <x v="4"/>
    <x v="32"/>
    <x v="4"/>
    <x v="0"/>
    <x v="1"/>
    <s v="Grasas"/>
    <s v="Grasa Gordura"/>
    <s v="1021023"/>
    <x v="31"/>
    <s v="Cerdo"/>
    <n v="144000"/>
    <n v="144000"/>
    <n v="144000"/>
    <n v="0.96445138888888904"/>
    <n v="0.96445138888888904"/>
    <n v="1.13888194444444"/>
  </r>
  <r>
    <x v="4"/>
    <x v="371"/>
    <x v="4"/>
    <x v="0"/>
    <x v="1"/>
    <s v="Grasas"/>
    <s v="Grasa Gordura"/>
    <s v="1021077"/>
    <x v="33"/>
    <s v="Cerdo"/>
    <n v="0"/>
    <n v="0"/>
    <n v="43000"/>
    <n v="0"/>
    <n v="0"/>
    <n v="1.2199672930232599"/>
  </r>
  <r>
    <x v="4"/>
    <x v="372"/>
    <x v="4"/>
    <x v="0"/>
    <x v="1"/>
    <s v="Grasas"/>
    <s v="Grasa Gordura"/>
    <s v="1021085"/>
    <x v="344"/>
    <s v="Cerdo"/>
    <n v="24000"/>
    <n v="24000"/>
    <n v="21300"/>
    <n v="0.89445833333333302"/>
    <n v="0.89445833333333302"/>
    <n v="0.82412221596244095"/>
  </r>
  <r>
    <x v="4"/>
    <x v="34"/>
    <x v="4"/>
    <x v="0"/>
    <x v="1"/>
    <s v="Grasas"/>
    <s v="Grasa Gordura"/>
    <s v="1022150"/>
    <x v="33"/>
    <s v="Cerdo"/>
    <n v="96000"/>
    <n v="96000"/>
    <n v="120000"/>
    <n v="1.24444791666667"/>
    <n v="1.24444791666667"/>
    <n v="1.301725"/>
  </r>
  <r>
    <x v="4"/>
    <x v="463"/>
    <x v="4"/>
    <x v="0"/>
    <x v="1"/>
    <s v="Grasas"/>
    <s v="Grasa Gordura"/>
    <s v="1022920"/>
    <x v="265"/>
    <s v="Cerdo"/>
    <n v="24000"/>
    <n v="24000"/>
    <n v="24000"/>
    <n v="0.94445833333333296"/>
    <n v="0.94445833333333296"/>
    <n v="0.97040708333333403"/>
  </r>
  <r>
    <x v="4"/>
    <x v="373"/>
    <x v="4"/>
    <x v="0"/>
    <x v="1"/>
    <s v="Grasas"/>
    <s v="Grasa Gordura"/>
    <s v="1022921"/>
    <x v="33"/>
    <s v="Cerdo"/>
    <n v="23000"/>
    <n v="23000"/>
    <n v="27500"/>
    <n v="0.96443478260869597"/>
    <n v="0.96443478260869597"/>
    <n v="0.95018181818181802"/>
  </r>
  <r>
    <x v="4"/>
    <x v="35"/>
    <x v="4"/>
    <x v="0"/>
    <x v="1"/>
    <s v="Grasas"/>
    <s v="Grasa Gordura"/>
    <s v="1022996"/>
    <x v="34"/>
    <s v="Cerdo"/>
    <n v="0"/>
    <n v="0"/>
    <n v="6307"/>
    <n v="0"/>
    <n v="0"/>
    <n v="0.97958693515141904"/>
  </r>
  <r>
    <x v="4"/>
    <x v="36"/>
    <x v="4"/>
    <x v="0"/>
    <x v="1"/>
    <s v="Grasas"/>
    <s v="Grasa Interior"/>
    <s v="1021111"/>
    <x v="35"/>
    <s v="Cerdo"/>
    <n v="0"/>
    <n v="0"/>
    <n v="3262"/>
    <n v="0"/>
    <n v="0"/>
    <n v="1.35"/>
  </r>
  <r>
    <x v="4"/>
    <x v="38"/>
    <x v="4"/>
    <x v="0"/>
    <x v="1"/>
    <s v="Grasas"/>
    <s v="Grasa Lomo Tocino"/>
    <s v="1020339"/>
    <x v="37"/>
    <s v="Cerdo"/>
    <n v="72000"/>
    <n v="72000"/>
    <n v="72000"/>
    <n v="1.52444444444444"/>
    <n v="1.52444444444444"/>
    <n v="1.54605967777778"/>
  </r>
  <r>
    <x v="4"/>
    <x v="109"/>
    <x v="4"/>
    <x v="0"/>
    <x v="1"/>
    <s v="Grasas"/>
    <s v="Grasa Lomo Tocino"/>
    <s v="1022217"/>
    <x v="105"/>
    <s v="Cerdo"/>
    <m/>
    <m/>
    <n v="46000"/>
    <m/>
    <m/>
    <n v="1.55"/>
  </r>
  <r>
    <x v="4"/>
    <x v="81"/>
    <x v="4"/>
    <x v="0"/>
    <x v="1"/>
    <s v="Huesos"/>
    <s v="Huesos Cuarto Centra"/>
    <s v="1021156"/>
    <x v="79"/>
    <s v="Cerdo"/>
    <m/>
    <m/>
    <n v="29000"/>
    <m/>
    <m/>
    <n v="1.6827441482758601"/>
  </r>
  <r>
    <x v="4"/>
    <x v="41"/>
    <x v="4"/>
    <x v="0"/>
    <x v="1"/>
    <s v="Lomo"/>
    <s v="Lomo Centro"/>
    <s v="1020848"/>
    <x v="40"/>
    <s v="Cerdo"/>
    <n v="24000"/>
    <n v="24000"/>
    <n v="24000"/>
    <n v="3.14445833333333"/>
    <n v="3.14445833333333"/>
    <n v="3.1782499999999998"/>
  </r>
  <r>
    <x v="4"/>
    <x v="42"/>
    <x v="4"/>
    <x v="0"/>
    <x v="1"/>
    <s v="Menudencias"/>
    <s v="Menudencias Contre"/>
    <s v="1010877"/>
    <x v="41"/>
    <s v="Pollo"/>
    <n v="160260"/>
    <n v="160260"/>
    <n v="152334"/>
    <n v="1.0444527642580801"/>
    <n v="1.0444527642580801"/>
    <n v="1.05499378339701"/>
  </r>
  <r>
    <x v="4"/>
    <x v="2"/>
    <x v="4"/>
    <x v="0"/>
    <x v="1"/>
    <s v="Menudencias"/>
    <s v="Menudencias Contre"/>
    <s v="1012207"/>
    <x v="2"/>
    <s v="Pollo"/>
    <m/>
    <m/>
    <n v="72000"/>
    <m/>
    <m/>
    <n v="1.2823472222222201"/>
  </r>
  <r>
    <x v="4"/>
    <x v="503"/>
    <x v="4"/>
    <x v="0"/>
    <x v="1"/>
    <s v="Menudencias"/>
    <s v="Menudencias Corazón"/>
    <s v="1012778"/>
    <x v="453"/>
    <s v="Pollo"/>
    <n v="28697"/>
    <n v="28697"/>
    <n v="24000"/>
    <n v="0"/>
    <n v="0"/>
    <n v="0.762625"/>
  </r>
  <r>
    <x v="4"/>
    <x v="44"/>
    <x v="4"/>
    <x v="0"/>
    <x v="1"/>
    <s v="Menudencias"/>
    <s v="Menudencias Pana"/>
    <s v="1012283"/>
    <x v="43"/>
    <s v="Pollo"/>
    <n v="112954"/>
    <n v="112954"/>
    <n v="96000"/>
    <n v="0.794447297129805"/>
    <n v="0.794447297129805"/>
    <n v="0.79764583333333405"/>
  </r>
  <r>
    <x v="4"/>
    <x v="377"/>
    <x v="4"/>
    <x v="0"/>
    <x v="1"/>
    <s v="Menudencias"/>
    <s v="Menudencias Pana"/>
    <s v="1012763"/>
    <x v="347"/>
    <s v="Pollo"/>
    <n v="85375"/>
    <n v="85375"/>
    <n v="120000"/>
    <n v="0.69445387994143504"/>
    <n v="0.69445387994143504"/>
    <n v="0.73300833333333404"/>
  </r>
  <r>
    <x v="4"/>
    <x v="462"/>
    <x v="4"/>
    <x v="0"/>
    <x v="1"/>
    <s v="Menudencias"/>
    <s v="Menudencias Contre"/>
    <s v="1030498"/>
    <x v="418"/>
    <s v="Pavo"/>
    <n v="10149"/>
    <n v="10149"/>
    <m/>
    <n v="1.8445167011528201"/>
    <n v="1.8445167011528201"/>
    <m/>
  </r>
  <r>
    <x v="4"/>
    <x v="435"/>
    <x v="4"/>
    <x v="0"/>
    <x v="1"/>
    <s v="Paleta"/>
    <s v="Paleta Entera"/>
    <s v="1020993"/>
    <x v="394"/>
    <s v="Cerdo"/>
    <n v="0"/>
    <n v="0"/>
    <n v="7806"/>
    <n v="0"/>
    <n v="0"/>
    <n v="1.37931478349987"/>
  </r>
  <r>
    <x v="4"/>
    <x v="45"/>
    <x v="4"/>
    <x v="0"/>
    <x v="1"/>
    <s v="Paleta"/>
    <s v="Paleta Pulpa"/>
    <s v="1021976"/>
    <x v="44"/>
    <s v="Cerdo"/>
    <n v="264000"/>
    <n v="264000"/>
    <n v="264001"/>
    <n v="2.3227272727272701"/>
    <n v="2.3227272727272701"/>
    <n v="2.3069811485562601"/>
  </r>
  <r>
    <x v="4"/>
    <x v="378"/>
    <x v="4"/>
    <x v="0"/>
    <x v="1"/>
    <s v="Panceta"/>
    <s v="Panceta s/Cuero"/>
    <s v="1022847"/>
    <x v="348"/>
    <s v="Cerdo"/>
    <n v="24000"/>
    <n v="24000"/>
    <n v="24000"/>
    <n v="1.2444583333333299"/>
    <n v="1.2444583333333299"/>
    <n v="1.4021666666666699"/>
  </r>
  <r>
    <x v="4"/>
    <x v="47"/>
    <x v="4"/>
    <x v="0"/>
    <x v="1"/>
    <s v="Pech Desh"/>
    <s v="Pech Desh s/Piel"/>
    <s v="1030670"/>
    <x v="46"/>
    <s v="Pavo"/>
    <n v="48000"/>
    <n v="48000"/>
    <n v="48000"/>
    <n v="10.544458333333299"/>
    <n v="10.544437500000001"/>
    <n v="10.7610833333333"/>
  </r>
  <r>
    <x v="4"/>
    <x v="291"/>
    <x v="4"/>
    <x v="0"/>
    <x v="1"/>
    <s v="Pechuga Desh"/>
    <s v="Pechuga Desh s/Piel"/>
    <s v="1011127"/>
    <x v="269"/>
    <s v="Pollo"/>
    <n v="48000"/>
    <m/>
    <m/>
    <n v="4.1100000000000003"/>
    <m/>
    <m/>
  </r>
  <r>
    <x v="4"/>
    <x v="49"/>
    <x v="4"/>
    <x v="0"/>
    <x v="1"/>
    <s v="Pechuga Desh"/>
    <s v="Pechuga Desh s/Piel"/>
    <s v="1012552"/>
    <x v="48"/>
    <s v="Pollo"/>
    <n v="48000"/>
    <n v="46000"/>
    <n v="47000"/>
    <n v="4.3777916666666696"/>
    <n v="4.3777826086956502"/>
    <n v="3.9265957446808502"/>
  </r>
  <r>
    <x v="4"/>
    <x v="51"/>
    <x v="4"/>
    <x v="0"/>
    <x v="1"/>
    <s v="Pierna"/>
    <s v="Pierna Pulpa"/>
    <s v="1020944"/>
    <x v="50"/>
    <s v="Cerdo"/>
    <n v="480000"/>
    <n v="384000"/>
    <n v="386700"/>
    <n v="2.6062249999999998"/>
    <n v="2.6302812499999999"/>
    <n v="2.66528626014999"/>
  </r>
  <r>
    <x v="4"/>
    <x v="52"/>
    <x v="4"/>
    <x v="0"/>
    <x v="1"/>
    <s v="Pierna"/>
    <s v="Pierna Pulpa"/>
    <s v="1022709"/>
    <x v="51"/>
    <s v="Cerdo"/>
    <n v="240000"/>
    <n v="264000"/>
    <n v="288000"/>
    <n v="2.6944499999999998"/>
    <n v="2.6944507575757601"/>
    <n v="2.7373229166666699"/>
  </r>
  <r>
    <x v="4"/>
    <x v="381"/>
    <x v="4"/>
    <x v="0"/>
    <x v="1"/>
    <s v="Pierna"/>
    <s v="Pierna Pulpa Fina"/>
    <s v="1021868"/>
    <x v="351"/>
    <s v="Cerdo"/>
    <n v="0"/>
    <n v="72000"/>
    <n v="72000"/>
    <n v="0"/>
    <n v="3.05"/>
    <n v="2.9662500000000001"/>
  </r>
  <r>
    <x v="4"/>
    <x v="53"/>
    <x v="4"/>
    <x v="0"/>
    <x v="1"/>
    <s v="Plancha"/>
    <s v="Plancha s/Cuero"/>
    <s v="1020349"/>
    <x v="52"/>
    <s v="Cerdo"/>
    <n v="24000"/>
    <n v="24000"/>
    <m/>
    <n v="1.6944583333333301"/>
    <n v="1.6944583333333301"/>
    <m/>
  </r>
  <r>
    <x v="4"/>
    <x v="55"/>
    <x v="4"/>
    <x v="0"/>
    <x v="1"/>
    <s v="Recortes"/>
    <s v="Recortes Piel"/>
    <s v="1030230"/>
    <x v="54"/>
    <s v="Pavo"/>
    <n v="8358"/>
    <n v="4307"/>
    <m/>
    <n v="0"/>
    <n v="0"/>
    <m/>
  </r>
  <r>
    <x v="4"/>
    <x v="5"/>
    <x v="4"/>
    <x v="0"/>
    <x v="1"/>
    <s v="Recortes"/>
    <s v="Recortes Piel"/>
    <s v="1030720"/>
    <x v="5"/>
    <s v="Pavo"/>
    <n v="48000"/>
    <n v="48000"/>
    <n v="48000"/>
    <n v="0.54445833333333304"/>
    <n v="0.54445833333333304"/>
    <n v="0.48"/>
  </r>
  <r>
    <x v="4"/>
    <x v="56"/>
    <x v="4"/>
    <x v="0"/>
    <x v="1"/>
    <s v="Recortes"/>
    <s v="Recortes No Magro"/>
    <s v="1020412"/>
    <x v="55"/>
    <s v="Cerdo"/>
    <n v="96000"/>
    <n v="96000"/>
    <n v="129000"/>
    <n v="1.6944479166666699"/>
    <n v="1.6944479166666699"/>
    <n v="1.8034007999999999"/>
  </r>
  <r>
    <x v="4"/>
    <x v="57"/>
    <x v="4"/>
    <x v="0"/>
    <x v="1"/>
    <s v="Recortes"/>
    <s v="Recortes No Magro"/>
    <s v="1021078"/>
    <x v="56"/>
    <s v="Cerdo"/>
    <n v="120000"/>
    <n v="120000"/>
    <n v="120000"/>
    <n v="2.2617833333333301"/>
    <n v="2.2617833333333301"/>
    <n v="2.1738499999999998"/>
  </r>
  <r>
    <x v="4"/>
    <x v="382"/>
    <x v="4"/>
    <x v="0"/>
    <x v="1"/>
    <s v="Recortes"/>
    <s v="Recortes No Magro"/>
    <s v="1021082"/>
    <x v="352"/>
    <s v="Cerdo"/>
    <n v="48000"/>
    <n v="48000"/>
    <n v="47000"/>
    <n v="1.59445833333333"/>
    <n v="1.59445833333333"/>
    <n v="1.7790732446808499"/>
  </r>
  <r>
    <x v="4"/>
    <x v="58"/>
    <x v="4"/>
    <x v="0"/>
    <x v="1"/>
    <s v="Recortes"/>
    <s v="Recortes No Magro"/>
    <s v="1021092"/>
    <x v="57"/>
    <s v="Cerdo"/>
    <n v="144000"/>
    <n v="144000"/>
    <n v="144000"/>
    <n v="2.41778472222222"/>
    <n v="2.41778472222222"/>
    <n v="2.3040786111111098"/>
  </r>
  <r>
    <x v="4"/>
    <x v="439"/>
    <x v="4"/>
    <x v="0"/>
    <x v="1"/>
    <s v="Recortes"/>
    <s v="Recortes No Magro"/>
    <s v="1022922"/>
    <x v="397"/>
    <s v="Cerdo"/>
    <n v="0"/>
    <n v="0"/>
    <n v="684"/>
    <n v="0"/>
    <n v="0"/>
    <n v="1.4792467836257299"/>
  </r>
  <r>
    <x v="4"/>
    <x v="61"/>
    <x v="4"/>
    <x v="0"/>
    <x v="1"/>
    <s v="Reproductor"/>
    <s v="Reproductor Gallina"/>
    <s v="1011582"/>
    <x v="60"/>
    <s v="Pollo"/>
    <n v="24000"/>
    <n v="0"/>
    <n v="1546"/>
    <n v="1.0444583333333299"/>
    <n v="0"/>
    <n v="0.81262063389392003"/>
  </r>
  <r>
    <x v="4"/>
    <x v="62"/>
    <x v="4"/>
    <x v="0"/>
    <x v="1"/>
    <s v="Reproductor"/>
    <s v="Reproductor Gallina"/>
    <s v="1012208"/>
    <x v="61"/>
    <s v="Pollo"/>
    <n v="24000"/>
    <n v="24000"/>
    <n v="24000"/>
    <n v="1.4344583333333301"/>
    <n v="1.4344583333333301"/>
    <n v="1.51216666666667"/>
  </r>
  <r>
    <x v="4"/>
    <x v="63"/>
    <x v="4"/>
    <x v="0"/>
    <x v="1"/>
    <s v="Subprod"/>
    <s v="Subprod Piel"/>
    <s v="1011290"/>
    <x v="62"/>
    <s v="Pollo"/>
    <n v="8084"/>
    <m/>
    <n v="500"/>
    <n v="0.44445818901533901"/>
    <m/>
    <n v="0.48870780000000003"/>
  </r>
  <r>
    <x v="4"/>
    <x v="383"/>
    <x v="4"/>
    <x v="0"/>
    <x v="1"/>
    <s v="Subprod"/>
    <s v="Subprod Piel"/>
    <s v="1011422"/>
    <x v="353"/>
    <s v="Pollo"/>
    <n v="1252"/>
    <m/>
    <m/>
    <n v="0.44408945686901002"/>
    <m/>
    <m/>
  </r>
  <r>
    <x v="4"/>
    <x v="504"/>
    <x v="4"/>
    <x v="0"/>
    <x v="1"/>
    <s v="Subprod"/>
    <s v="Subprod Piel"/>
    <s v="1012782"/>
    <x v="454"/>
    <s v="Pollo"/>
    <m/>
    <m/>
    <n v="2628"/>
    <m/>
    <m/>
    <n v="0.48870795281583002"/>
  </r>
  <r>
    <x v="4"/>
    <x v="66"/>
    <x v="4"/>
    <x v="0"/>
    <x v="1"/>
    <s v="Subprod"/>
    <s v="Subprod Tripa"/>
    <s v="1022781"/>
    <x v="65"/>
    <s v="Cerdo"/>
    <n v="0"/>
    <n v="0"/>
    <n v="8731.2000000000007"/>
    <n v="0"/>
    <n v="0"/>
    <n v="10.0832421431189"/>
  </r>
  <r>
    <x v="4"/>
    <x v="67"/>
    <x v="4"/>
    <x v="0"/>
    <x v="1"/>
    <s v="Subprod"/>
    <s v="Subprod Tripa"/>
    <s v="1022782"/>
    <x v="66"/>
    <s v="Cerdo"/>
    <m/>
    <m/>
    <n v="11520"/>
    <m/>
    <m/>
    <n v="10.433899270833299"/>
  </r>
  <r>
    <x v="4"/>
    <x v="386"/>
    <x v="4"/>
    <x v="0"/>
    <x v="1"/>
    <s v="Subprod"/>
    <s v="Subprod Tripa"/>
    <s v="1022783"/>
    <x v="355"/>
    <s v="Cerdo"/>
    <n v="0"/>
    <n v="0"/>
    <n v="4800"/>
    <n v="0"/>
    <n v="0"/>
    <n v="10.03414675"/>
  </r>
  <r>
    <x v="4"/>
    <x v="505"/>
    <x v="4"/>
    <x v="0"/>
    <x v="1"/>
    <s v="Subprod"/>
    <s v="Subprod Tripa"/>
    <s v="1022784"/>
    <x v="455"/>
    <s v="Cerdo"/>
    <m/>
    <m/>
    <n v="900"/>
    <m/>
    <m/>
    <n v="10.034146777777799"/>
  </r>
  <r>
    <x v="4"/>
    <x v="387"/>
    <x v="4"/>
    <x v="0"/>
    <x v="1"/>
    <s v="Subprod"/>
    <s v="Subprod Tripa"/>
    <s v="1022786"/>
    <x v="356"/>
    <s v="Cerdo"/>
    <n v="300"/>
    <n v="300"/>
    <m/>
    <n v="11.7433333333333"/>
    <n v="11.7433333333333"/>
    <m/>
  </r>
  <r>
    <x v="4"/>
    <x v="388"/>
    <x v="4"/>
    <x v="0"/>
    <x v="1"/>
    <s v="Subprod"/>
    <s v="Subprod Tripa"/>
    <s v="1023295"/>
    <x v="357"/>
    <s v="Cerdo"/>
    <n v="1000"/>
    <n v="1000"/>
    <m/>
    <n v="12.244"/>
    <n v="12.244"/>
    <m/>
  </r>
  <r>
    <x v="4"/>
    <x v="68"/>
    <x v="4"/>
    <x v="0"/>
    <x v="1"/>
    <s v="Subprod"/>
    <s v="Subprod Visceras"/>
    <s v="1021101"/>
    <x v="67"/>
    <s v="Cerdo"/>
    <n v="24000"/>
    <n v="24000"/>
    <n v="25000"/>
    <n v="1.09445833333333"/>
    <n v="1.09445833333333"/>
    <n v="1.1397423"/>
  </r>
  <r>
    <x v="4"/>
    <x v="69"/>
    <x v="4"/>
    <x v="0"/>
    <x v="1"/>
    <s v="Subprod"/>
    <s v="Subprod Visceras"/>
    <s v="1021105"/>
    <x v="68"/>
    <s v="Cerdo"/>
    <n v="0"/>
    <n v="0"/>
    <n v="5211"/>
    <n v="0"/>
    <n v="0"/>
    <n v="0.57985906735751302"/>
  </r>
  <r>
    <x v="4"/>
    <x v="70"/>
    <x v="4"/>
    <x v="0"/>
    <x v="1"/>
    <s v="Subprod"/>
    <s v="Subprod Visceras"/>
    <s v="1021106"/>
    <x v="69"/>
    <s v="Cerdo"/>
    <n v="24000"/>
    <n v="24000"/>
    <m/>
    <n v="0.54445833333333304"/>
    <n v="0.54445833333333304"/>
    <m/>
  </r>
  <r>
    <x v="4"/>
    <x v="441"/>
    <x v="4"/>
    <x v="0"/>
    <x v="1"/>
    <s v="Subprod"/>
    <s v="Subprod Visceras"/>
    <s v="1023355"/>
    <x v="101"/>
    <s v="Cerdo"/>
    <n v="0"/>
    <n v="24000"/>
    <n v="24000"/>
    <n v="0"/>
    <n v="0.65"/>
    <n v="0.631541666666667"/>
  </r>
  <r>
    <x v="4"/>
    <x v="71"/>
    <x v="4"/>
    <x v="0"/>
    <x v="1"/>
    <s v="Trutro"/>
    <s v="Trutro Largo"/>
    <s v="1030224"/>
    <x v="70"/>
    <s v="Pavo"/>
    <n v="96000"/>
    <n v="96000"/>
    <n v="96000"/>
    <n v="2.2000000000000002"/>
    <n v="2.2000000000000002"/>
    <n v="2.1916354166666698"/>
  </r>
  <r>
    <x v="4"/>
    <x v="73"/>
    <x v="4"/>
    <x v="0"/>
    <x v="2"/>
    <s v="Ala"/>
    <s v="Ala Centro"/>
    <s v="1012012"/>
    <x v="72"/>
    <s v="Pollo"/>
    <n v="20000"/>
    <n v="20000"/>
    <n v="19958.047999999999"/>
    <n v="7"/>
    <n v="7"/>
    <n v="7.1957163395939299"/>
  </r>
  <r>
    <x v="4"/>
    <x v="74"/>
    <x v="4"/>
    <x v="0"/>
    <x v="2"/>
    <s v="Carne Recuperada"/>
    <s v="Carne Recuperada Pul"/>
    <s v="1012612"/>
    <x v="73"/>
    <s v="Pollo"/>
    <n v="1000000"/>
    <n v="1000000"/>
    <n v="1000000"/>
    <n v="0.91156099999999995"/>
    <n v="0.91156099999999995"/>
    <n v="1.1132897132999999"/>
  </r>
  <r>
    <x v="4"/>
    <x v="75"/>
    <x v="4"/>
    <x v="0"/>
    <x v="2"/>
    <s v="Cost-Pec"/>
    <s v="Cost-Pec Entero"/>
    <s v="1021664"/>
    <x v="74"/>
    <s v="Cerdo"/>
    <n v="17003"/>
    <n v="17003"/>
    <n v="39000"/>
    <n v="5.6124213374110399"/>
    <n v="5.6124213374110399"/>
    <n v="5.6574999999999998"/>
  </r>
  <r>
    <x v="4"/>
    <x v="77"/>
    <x v="4"/>
    <x v="0"/>
    <x v="2"/>
    <s v="Cost-Pec"/>
    <s v="Cost-Pec Entero"/>
    <s v="1023183"/>
    <x v="76"/>
    <s v="Cerdo"/>
    <n v="20499"/>
    <n v="44000"/>
    <n v="22000"/>
    <n v="5.8124786574954896"/>
    <n v="5.8124772727272704"/>
    <n v="5.8574999999999999"/>
  </r>
  <r>
    <x v="4"/>
    <x v="506"/>
    <x v="4"/>
    <x v="0"/>
    <x v="2"/>
    <s v="Grasas"/>
    <s v="Grasa Gordura"/>
    <s v="1023397"/>
    <x v="344"/>
    <s v="Cerdo"/>
    <m/>
    <m/>
    <n v="48000"/>
    <m/>
    <m/>
    <n v="0.974448958333333"/>
  </r>
  <r>
    <x v="4"/>
    <x v="78"/>
    <x v="4"/>
    <x v="0"/>
    <x v="2"/>
    <s v="Grasas"/>
    <s v="Grasa Lomo Tocino"/>
    <s v="1021204"/>
    <x v="37"/>
    <s v="Cerdo"/>
    <n v="23040"/>
    <n v="0"/>
    <m/>
    <n v="1.4878038194444401"/>
    <n v="0"/>
    <m/>
  </r>
  <r>
    <x v="4"/>
    <x v="79"/>
    <x v="4"/>
    <x v="0"/>
    <x v="2"/>
    <s v="Huesos"/>
    <s v="Huesos Cuarto Centra"/>
    <s v="1021149"/>
    <x v="77"/>
    <s v="Cerdo"/>
    <n v="83718"/>
    <n v="83718"/>
    <n v="66000"/>
    <n v="0.71246326954776795"/>
    <n v="0.71246326954776795"/>
    <n v="0.75749999999999995"/>
  </r>
  <r>
    <x v="4"/>
    <x v="80"/>
    <x v="4"/>
    <x v="0"/>
    <x v="2"/>
    <s v="Huesos"/>
    <s v="Huesos Cuarto Centra"/>
    <s v="1021150"/>
    <x v="78"/>
    <s v="Cerdo"/>
    <n v="22239"/>
    <n v="22239"/>
    <n v="44000"/>
    <n v="0.71248707226044405"/>
    <n v="0.71248707226044405"/>
    <n v="0.75404545454545402"/>
  </r>
  <r>
    <x v="4"/>
    <x v="84"/>
    <x v="4"/>
    <x v="0"/>
    <x v="2"/>
    <s v="Lomo"/>
    <s v="Lomo Vetado"/>
    <s v="1020860"/>
    <x v="82"/>
    <s v="Cerdo"/>
    <n v="142766"/>
    <n v="142766"/>
    <n v="143000"/>
    <n v="3.91245814829862"/>
    <n v="3.91245814829862"/>
    <n v="4.2074999999999996"/>
  </r>
  <r>
    <x v="4"/>
    <x v="85"/>
    <x v="4"/>
    <x v="0"/>
    <x v="2"/>
    <s v="Lomo"/>
    <s v="Lomo Vetado"/>
    <s v="1020861"/>
    <x v="83"/>
    <s v="Cerdo"/>
    <n v="62962"/>
    <n v="110000"/>
    <n v="110000"/>
    <n v="3.9124710142625698"/>
    <n v="3.9124636363636398"/>
    <n v="4.2074999999999996"/>
  </r>
  <r>
    <x v="4"/>
    <x v="87"/>
    <x v="4"/>
    <x v="0"/>
    <x v="2"/>
    <s v="Lomo"/>
    <s v="Lomo Vetado"/>
    <s v="1023038"/>
    <x v="85"/>
    <s v="Cerdo"/>
    <n v="72562"/>
    <n v="72562"/>
    <n v="66000"/>
    <n v="4.1124968992034399"/>
    <n v="4.1124968992034399"/>
    <n v="4.4074999999999998"/>
  </r>
  <r>
    <x v="4"/>
    <x v="88"/>
    <x v="4"/>
    <x v="0"/>
    <x v="2"/>
    <s v="Menudencias"/>
    <s v="Menudencias Cogote"/>
    <s v="1030309"/>
    <x v="86"/>
    <s v="Pavo"/>
    <n v="3450"/>
    <n v="3450"/>
    <m/>
    <n v="0"/>
    <n v="0"/>
    <m/>
  </r>
  <r>
    <x v="4"/>
    <x v="92"/>
    <x v="4"/>
    <x v="0"/>
    <x v="2"/>
    <s v="Panceta"/>
    <s v="Panceta s/Cuero"/>
    <s v="1022885"/>
    <x v="90"/>
    <s v="Cerdo"/>
    <n v="550000"/>
    <n v="550000"/>
    <n v="550000"/>
    <n v="6.0124672727272701"/>
    <n v="6.0124672727272701"/>
    <n v="6.0575000000000001"/>
  </r>
  <r>
    <x v="4"/>
    <x v="93"/>
    <x v="4"/>
    <x v="0"/>
    <x v="2"/>
    <s v="Panceta"/>
    <s v="Panceta s/Cuero"/>
    <s v="1022887"/>
    <x v="91"/>
    <s v="Cerdo"/>
    <n v="264000"/>
    <n v="264000"/>
    <n v="253000"/>
    <n v="6.0124696969697"/>
    <n v="6.0124696969697"/>
    <n v="6.0575000000000001"/>
  </r>
  <r>
    <x v="4"/>
    <x v="94"/>
    <x v="4"/>
    <x v="0"/>
    <x v="2"/>
    <s v="Panceta"/>
    <s v="Panceta s/Cuero"/>
    <s v="1022930"/>
    <x v="92"/>
    <s v="Cerdo"/>
    <n v="110000"/>
    <n v="110000"/>
    <n v="110000"/>
    <n v="6.2124636363636396"/>
    <n v="6.2124636363636396"/>
    <n v="6.2561181818181799"/>
  </r>
  <r>
    <x v="4"/>
    <x v="95"/>
    <x v="4"/>
    <x v="0"/>
    <x v="2"/>
    <s v="Panceta"/>
    <s v="Panceta s/Cuero"/>
    <s v="1022986"/>
    <x v="93"/>
    <s v="Cerdo"/>
    <n v="91"/>
    <n v="91"/>
    <m/>
    <n v="6.0109890109890101"/>
    <n v="6.0109890109890101"/>
    <m/>
  </r>
  <r>
    <x v="4"/>
    <x v="96"/>
    <x v="4"/>
    <x v="0"/>
    <x v="2"/>
    <s v="Panceta"/>
    <s v="Panceta s/Cuero"/>
    <s v="1023037"/>
    <x v="94"/>
    <s v="Cerdo"/>
    <n v="121000"/>
    <n v="121000"/>
    <n v="132000"/>
    <n v="6.2124710743801597"/>
    <n v="6.2124710743801597"/>
    <n v="6.2885303030303001"/>
  </r>
  <r>
    <x v="4"/>
    <x v="390"/>
    <x v="4"/>
    <x v="0"/>
    <x v="2"/>
    <s v="Panceta"/>
    <s v="Panceta s/Cuero"/>
    <s v="1023090"/>
    <x v="358"/>
    <s v="Cerdo"/>
    <n v="22000"/>
    <n v="22000"/>
    <n v="22000"/>
    <n v="6.31245454545454"/>
    <n v="6.31245454545454"/>
    <n v="6.3574999999999999"/>
  </r>
  <r>
    <x v="4"/>
    <x v="442"/>
    <x v="4"/>
    <x v="0"/>
    <x v="2"/>
    <s v="Pech Desh"/>
    <s v="Pech Desh s/Piel"/>
    <s v="1030542"/>
    <x v="398"/>
    <s v="Pavo"/>
    <n v="1050"/>
    <n v="1050"/>
    <m/>
    <n v="9.2123809523809506"/>
    <n v="9.2123809523809506"/>
    <m/>
  </r>
  <r>
    <x v="4"/>
    <x v="97"/>
    <x v="4"/>
    <x v="0"/>
    <x v="2"/>
    <s v="Pernil"/>
    <s v="Pernil Mano"/>
    <s v="1021045"/>
    <x v="95"/>
    <s v="Cerdo"/>
    <n v="1606"/>
    <n v="1606"/>
    <m/>
    <n v="1.91282689912827"/>
    <n v="1.91282689912827"/>
    <m/>
  </r>
  <r>
    <x v="4"/>
    <x v="443"/>
    <x v="4"/>
    <x v="0"/>
    <x v="2"/>
    <s v="Plancha"/>
    <s v="Plancha c/Cuero"/>
    <s v="1023144"/>
    <x v="399"/>
    <s v="Cerdo"/>
    <n v="48000"/>
    <n v="48000"/>
    <n v="48000"/>
    <n v="1.78779166666667"/>
    <n v="1.78779166666667"/>
    <n v="1.97407833333333"/>
  </r>
  <r>
    <x v="4"/>
    <x v="99"/>
    <x v="4"/>
    <x v="0"/>
    <x v="2"/>
    <s v="Plancha"/>
    <s v="Plancha s/Cuero"/>
    <s v="1021012"/>
    <x v="97"/>
    <s v="Cerdo"/>
    <n v="153000"/>
    <n v="153000"/>
    <n v="154000"/>
    <n v="1.9124705882352899"/>
    <n v="1.9124705882352899"/>
    <n v="1.9575"/>
  </r>
  <r>
    <x v="4"/>
    <x v="100"/>
    <x v="4"/>
    <x v="0"/>
    <x v="2"/>
    <s v="Prolijado"/>
    <s v="Prolijado Malaya"/>
    <s v="1022283"/>
    <x v="98"/>
    <s v="Cerdo"/>
    <n v="4892"/>
    <n v="4892"/>
    <n v="5000"/>
    <n v="5.8125511038430098"/>
    <n v="5.8125511038430098"/>
    <n v="6.3574999999999999"/>
  </r>
  <r>
    <x v="4"/>
    <x v="101"/>
    <x v="4"/>
    <x v="0"/>
    <x v="2"/>
    <s v="Prolijado"/>
    <s v="Prolijado Plateada"/>
    <s v="1022607"/>
    <x v="99"/>
    <s v="Cerdo"/>
    <n v="15597"/>
    <n v="22000"/>
    <n v="22000"/>
    <n v="5.1123292940950202"/>
    <n v="5.1124090909090896"/>
    <n v="5.1574999999999998"/>
  </r>
  <r>
    <x v="4"/>
    <x v="102"/>
    <x v="4"/>
    <x v="0"/>
    <x v="2"/>
    <s v="Subprod"/>
    <s v="Subprod Grasa"/>
    <s v="1023283"/>
    <x v="100"/>
    <s v="Cerdo"/>
    <n v="29483"/>
    <n v="29483"/>
    <n v="24000"/>
    <n v="0.76247328969236505"/>
    <n v="0.76247328969236505"/>
    <n v="0.93967583333333404"/>
  </r>
  <r>
    <x v="4"/>
    <x v="507"/>
    <x v="4"/>
    <x v="0"/>
    <x v="2"/>
    <s v="Subprod"/>
    <s v="Subprod Tripa"/>
    <s v="1022605"/>
    <x v="456"/>
    <s v="Cerdo"/>
    <n v="579"/>
    <n v="579"/>
    <m/>
    <n v="4.3126079447323002"/>
    <n v="4.3126079447323002"/>
    <m/>
  </r>
  <r>
    <x v="4"/>
    <x v="466"/>
    <x v="4"/>
    <x v="0"/>
    <x v="2"/>
    <s v="Subprod"/>
    <s v="Subprod Visceras"/>
    <s v="1021655"/>
    <x v="420"/>
    <s v="Cerdo"/>
    <n v="0"/>
    <n v="48000"/>
    <m/>
    <n v="0"/>
    <n v="0"/>
    <m/>
  </r>
  <r>
    <x v="4"/>
    <x v="103"/>
    <x v="4"/>
    <x v="0"/>
    <x v="2"/>
    <s v="Subprod"/>
    <s v="Subprod Visceras"/>
    <s v="1023307"/>
    <x v="101"/>
    <s v="Cerdo"/>
    <n v="44728"/>
    <n v="48000"/>
    <n v="48000"/>
    <n v="0.61245752101591799"/>
    <n v="0.61245833333333299"/>
    <n v="0.68976833333333298"/>
  </r>
  <r>
    <x v="4"/>
    <x v="104"/>
    <x v="4"/>
    <x v="0"/>
    <x v="2"/>
    <s v="Subprod"/>
    <s v="Subprod Visceras"/>
    <s v="1023326"/>
    <x v="102"/>
    <s v="Cerdo"/>
    <n v="24000"/>
    <n v="24000"/>
    <n v="24000"/>
    <n v="1.8100416666666701"/>
    <n v="1.8100416666666701"/>
    <n v="0.78973125"/>
  </r>
  <r>
    <x v="4"/>
    <x v="105"/>
    <x v="4"/>
    <x v="0"/>
    <x v="2"/>
    <s v="Trutro"/>
    <s v="Trutro Largo"/>
    <s v="1030535"/>
    <x v="103"/>
    <s v="Pavo"/>
    <n v="48000"/>
    <n v="48000"/>
    <n v="44000"/>
    <n v="2.2624583333333299"/>
    <n v="2.2624791666666701"/>
    <n v="2.35657363636364"/>
  </r>
  <r>
    <x v="4"/>
    <x v="106"/>
    <x v="4"/>
    <x v="0"/>
    <x v="3"/>
    <s v="Cueros"/>
    <s v="Cuero Mixto"/>
    <s v="1023334"/>
    <x v="104"/>
    <s v="Cerdo"/>
    <n v="144000"/>
    <n v="144000"/>
    <n v="144000"/>
    <n v="0.59445138888888904"/>
    <n v="0.59445138888888904"/>
    <n v="0.65"/>
  </r>
  <r>
    <x v="4"/>
    <x v="108"/>
    <x v="4"/>
    <x v="0"/>
    <x v="3"/>
    <s v="Cueros"/>
    <s v="Cuero Papada"/>
    <s v="1021864"/>
    <x v="21"/>
    <s v="Cerdo"/>
    <n v="48000"/>
    <n v="48000"/>
    <n v="48000"/>
    <n v="0.494458333333333"/>
    <n v="0.494458333333333"/>
    <n v="0.55000000000000004"/>
  </r>
  <r>
    <x v="4"/>
    <x v="21"/>
    <x v="4"/>
    <x v="0"/>
    <x v="3"/>
    <s v="Cueros"/>
    <s v="Cuero Papada"/>
    <s v="1023329"/>
    <x v="21"/>
    <s v="Cerdo"/>
    <n v="0"/>
    <n v="0"/>
    <n v="72000"/>
    <n v="0"/>
    <n v="0"/>
    <n v="0.55000000000000004"/>
  </r>
  <r>
    <x v="4"/>
    <x v="29"/>
    <x v="4"/>
    <x v="0"/>
    <x v="3"/>
    <s v="Grasas"/>
    <s v="Grasa Forro"/>
    <s v="1022273"/>
    <x v="28"/>
    <s v="Cerdo"/>
    <n v="48000"/>
    <n v="48000"/>
    <n v="46000"/>
    <n v="1.2444583333333299"/>
    <n v="1.2444583333333299"/>
    <n v="1.4323089130434801"/>
  </r>
  <r>
    <x v="4"/>
    <x v="508"/>
    <x v="4"/>
    <x v="0"/>
    <x v="3"/>
    <s v="Grasas"/>
    <s v="Grasa Gordura"/>
    <s v="1023398"/>
    <x v="31"/>
    <s v="Cerdo"/>
    <m/>
    <m/>
    <n v="1000"/>
    <m/>
    <m/>
    <n v="1.47"/>
  </r>
  <r>
    <x v="4"/>
    <x v="509"/>
    <x v="4"/>
    <x v="0"/>
    <x v="3"/>
    <s v="Grasas"/>
    <s v="Grasa Gordura"/>
    <s v="1023399"/>
    <x v="32"/>
    <s v="Cerdo"/>
    <m/>
    <m/>
    <n v="1000"/>
    <m/>
    <m/>
    <n v="1.45"/>
  </r>
  <r>
    <x v="4"/>
    <x v="109"/>
    <x v="4"/>
    <x v="0"/>
    <x v="3"/>
    <s v="Grasas"/>
    <s v="Grasa Lomo Tocino"/>
    <s v="1022217"/>
    <x v="105"/>
    <s v="Cerdo"/>
    <n v="72000"/>
    <n v="72000"/>
    <n v="24000"/>
    <n v="1.5444444444444401"/>
    <n v="1.5444444444444401"/>
    <n v="1.47437"/>
  </r>
  <r>
    <x v="4"/>
    <x v="43"/>
    <x v="4"/>
    <x v="0"/>
    <x v="3"/>
    <s v="Menudencias"/>
    <s v="Menudencias Corazón"/>
    <s v="1012362"/>
    <x v="42"/>
    <s v="Pollo"/>
    <n v="18725"/>
    <n v="18725"/>
    <m/>
    <n v="2.64443257676903"/>
    <n v="2.64443257676903"/>
    <m/>
  </r>
  <r>
    <x v="4"/>
    <x v="67"/>
    <x v="4"/>
    <x v="0"/>
    <x v="3"/>
    <s v="Subprod"/>
    <s v="Subprod Tripa"/>
    <s v="1022782"/>
    <x v="66"/>
    <s v="Cerdo"/>
    <n v="0"/>
    <n v="0"/>
    <n v="7924.8"/>
    <n v="0"/>
    <n v="0"/>
    <n v="8.3464566929133905"/>
  </r>
  <r>
    <x v="4"/>
    <x v="386"/>
    <x v="4"/>
    <x v="0"/>
    <x v="3"/>
    <s v="Subprod"/>
    <s v="Subprod Tripa"/>
    <s v="1022783"/>
    <x v="355"/>
    <s v="Cerdo"/>
    <m/>
    <m/>
    <n v="8359.2000000000007"/>
    <m/>
    <m/>
    <n v="8.2170542635658901"/>
  </r>
  <r>
    <x v="4"/>
    <x v="505"/>
    <x v="4"/>
    <x v="0"/>
    <x v="3"/>
    <s v="Subprod"/>
    <s v="Subprod Tripa"/>
    <s v="1022784"/>
    <x v="455"/>
    <s v="Cerdo"/>
    <m/>
    <m/>
    <n v="6779.25"/>
    <m/>
    <m/>
    <n v="8.0916030534351204"/>
  </r>
  <r>
    <x v="4"/>
    <x v="388"/>
    <x v="4"/>
    <x v="0"/>
    <x v="3"/>
    <s v="Subprod"/>
    <s v="Subprod Tripa"/>
    <s v="1023295"/>
    <x v="357"/>
    <s v="Cerdo"/>
    <n v="1000"/>
    <n v="1000"/>
    <m/>
    <n v="12.244"/>
    <n v="12.244"/>
    <m/>
  </r>
  <r>
    <x v="4"/>
    <x v="113"/>
    <x v="4"/>
    <x v="0"/>
    <x v="4"/>
    <s v="Ala"/>
    <s v="Ala Centro"/>
    <s v="1011586"/>
    <x v="109"/>
    <s v="Pollo"/>
    <m/>
    <m/>
    <n v="48000"/>
    <m/>
    <m/>
    <n v="3.7575625000000001"/>
  </r>
  <r>
    <x v="4"/>
    <x v="114"/>
    <x v="4"/>
    <x v="0"/>
    <x v="4"/>
    <s v="Ala"/>
    <s v="Ala Centro"/>
    <s v="1012452"/>
    <x v="110"/>
    <s v="Pollo"/>
    <n v="0"/>
    <n v="0"/>
    <n v="24000"/>
    <n v="0"/>
    <n v="0"/>
    <n v="2.5823749999999999"/>
  </r>
  <r>
    <x v="4"/>
    <x v="117"/>
    <x v="4"/>
    <x v="0"/>
    <x v="4"/>
    <s v="Ala"/>
    <s v="Ala Centro-Punta"/>
    <s v="1012455"/>
    <x v="113"/>
    <s v="Pollo"/>
    <n v="240000"/>
    <n v="240000"/>
    <n v="144000"/>
    <n v="2.5566791666666702"/>
    <n v="2.5566791666666702"/>
    <n v="2.8074444444444402"/>
  </r>
  <r>
    <x v="4"/>
    <x v="510"/>
    <x v="4"/>
    <x v="0"/>
    <x v="4"/>
    <s v="Ala"/>
    <s v="Ala Trutro"/>
    <s v="1030525"/>
    <x v="457"/>
    <s v="Pavo"/>
    <n v="48000"/>
    <m/>
    <m/>
    <n v="1.6116250000000001"/>
    <m/>
    <m/>
  </r>
  <r>
    <x v="4"/>
    <x v="119"/>
    <x v="4"/>
    <x v="0"/>
    <x v="4"/>
    <s v="Chuleta"/>
    <s v="Chuleta Cazuela"/>
    <s v="1022414"/>
    <x v="115"/>
    <s v="Cerdo"/>
    <n v="72000"/>
    <n v="72000"/>
    <n v="120000"/>
    <n v="0.75668055555555602"/>
    <n v="0.75668055555555602"/>
    <n v="0.92125000000000001"/>
  </r>
  <r>
    <x v="4"/>
    <x v="511"/>
    <x v="4"/>
    <x v="0"/>
    <x v="4"/>
    <s v="Cueros"/>
    <s v="Cuero Forro"/>
    <s v="1023110"/>
    <x v="264"/>
    <s v="Cerdo"/>
    <n v="144000"/>
    <n v="144000"/>
    <n v="48000"/>
    <n v="0.75"/>
    <n v="0.75"/>
    <n v="0.63333333333333297"/>
  </r>
  <r>
    <x v="4"/>
    <x v="121"/>
    <x v="4"/>
    <x v="0"/>
    <x v="4"/>
    <s v="Cueros"/>
    <s v="Cuero Mixto"/>
    <s v="1022417"/>
    <x v="117"/>
    <s v="Cerdo"/>
    <n v="120000"/>
    <n v="192000"/>
    <n v="24000"/>
    <n v="0.5"/>
    <n v="0.5"/>
    <n v="0.63333333333333297"/>
  </r>
  <r>
    <x v="4"/>
    <x v="123"/>
    <x v="4"/>
    <x v="0"/>
    <x v="4"/>
    <s v="Grasas"/>
    <s v="Grasa Gordura"/>
    <s v="1022381"/>
    <x v="118"/>
    <s v="Cerdo"/>
    <n v="96000"/>
    <n v="96000"/>
    <n v="48000"/>
    <n v="0.80667708333333299"/>
    <n v="0.80667708333333299"/>
    <n v="0.88333333333333297"/>
  </r>
  <r>
    <x v="4"/>
    <x v="124"/>
    <x v="4"/>
    <x v="0"/>
    <x v="4"/>
    <s v="Grasas"/>
    <s v="Grasa Gordura"/>
    <s v="1022541"/>
    <x v="119"/>
    <s v="Cerdo"/>
    <n v="500000"/>
    <n v="500000"/>
    <n v="264000"/>
    <n v="0.88"/>
    <n v="0.88"/>
    <n v="0.88263257575757603"/>
  </r>
  <r>
    <x v="4"/>
    <x v="125"/>
    <x v="4"/>
    <x v="0"/>
    <x v="4"/>
    <s v="Grasas"/>
    <s v="Grasa Gordura"/>
    <s v="1022856"/>
    <x v="120"/>
    <s v="Cerdo"/>
    <n v="192000"/>
    <n v="192000"/>
    <n v="120000"/>
    <n v="0.80667708333333299"/>
    <n v="0.80667708333333299"/>
    <n v="0.88324999999999998"/>
  </r>
  <r>
    <x v="4"/>
    <x v="126"/>
    <x v="4"/>
    <x v="0"/>
    <x v="4"/>
    <s v="Grasas"/>
    <s v="Grasa Interior"/>
    <s v="1022073"/>
    <x v="36"/>
    <s v="Cerdo"/>
    <m/>
    <m/>
    <n v="24000"/>
    <m/>
    <m/>
    <n v="0.93333333333333302"/>
  </r>
  <r>
    <x v="4"/>
    <x v="127"/>
    <x v="4"/>
    <x v="0"/>
    <x v="4"/>
    <s v="Grasas"/>
    <s v="Grasa Interior"/>
    <s v="1022945"/>
    <x v="36"/>
    <s v="Cerdo"/>
    <m/>
    <m/>
    <n v="48000"/>
    <m/>
    <m/>
    <n v="0.94333333333333302"/>
  </r>
  <r>
    <x v="4"/>
    <x v="129"/>
    <x v="4"/>
    <x v="0"/>
    <x v="4"/>
    <s v="Huesos"/>
    <s v="Huesos Cuarto Centra"/>
    <s v="1022186"/>
    <x v="121"/>
    <s v="Cerdo"/>
    <n v="96000"/>
    <n v="96000"/>
    <n v="48000"/>
    <n v="0.60667708333333303"/>
    <n v="0.60667708333333303"/>
    <n v="0.78316666666666701"/>
  </r>
  <r>
    <x v="4"/>
    <x v="130"/>
    <x v="4"/>
    <x v="0"/>
    <x v="4"/>
    <s v="Huesos"/>
    <s v="Huesos Cuarto Centra"/>
    <s v="1022378"/>
    <x v="122"/>
    <s v="Cerdo"/>
    <n v="72000"/>
    <n v="72000"/>
    <n v="48000"/>
    <n v="1.7436805555555599"/>
    <n v="1.7436805555555599"/>
    <n v="1.9479375000000001"/>
  </r>
  <r>
    <x v="4"/>
    <x v="131"/>
    <x v="4"/>
    <x v="0"/>
    <x v="4"/>
    <s v="Huesos"/>
    <s v="Huesos Cuarto Delant"/>
    <s v="1022096"/>
    <x v="123"/>
    <s v="Cerdo"/>
    <n v="192000"/>
    <n v="192000"/>
    <n v="144000"/>
    <n v="1.1316770833333301"/>
    <n v="1.1316770833333301"/>
    <n v="1.2420138888888901"/>
  </r>
  <r>
    <x v="4"/>
    <x v="132"/>
    <x v="4"/>
    <x v="0"/>
    <x v="4"/>
    <s v="Huesos"/>
    <s v="Huesos Cuarto Delant"/>
    <s v="1022637"/>
    <x v="124"/>
    <s v="Cerdo"/>
    <n v="120000"/>
    <n v="120000"/>
    <n v="48000"/>
    <n v="0.97868333333333302"/>
    <n v="0.97868333333333302"/>
    <n v="1.0333333333333301"/>
  </r>
  <r>
    <x v="4"/>
    <x v="512"/>
    <x v="4"/>
    <x v="0"/>
    <x v="4"/>
    <s v="Menudencias"/>
    <s v="Menudencias Hígado"/>
    <s v="1030419"/>
    <x v="458"/>
    <s v="Pavo"/>
    <m/>
    <m/>
    <n v="24000"/>
    <m/>
    <m/>
    <n v="1.7749999999999999"/>
  </r>
  <r>
    <x v="4"/>
    <x v="319"/>
    <x v="4"/>
    <x v="0"/>
    <x v="4"/>
    <s v="Panceta"/>
    <s v="Panceta s/Cuero"/>
    <s v="1022646"/>
    <x v="216"/>
    <s v="Cerdo"/>
    <m/>
    <n v="10000"/>
    <m/>
    <m/>
    <n v="0"/>
    <m/>
  </r>
  <r>
    <x v="4"/>
    <x v="139"/>
    <x v="4"/>
    <x v="0"/>
    <x v="4"/>
    <s v="Patas"/>
    <s v="Patas Garras"/>
    <s v="1012448"/>
    <x v="131"/>
    <s v="Pollo"/>
    <n v="230160"/>
    <n v="216000"/>
    <n v="96000"/>
    <n v="4.8566736183524499"/>
    <n v="4.8566712962962999"/>
    <n v="5.6827604166666701"/>
  </r>
  <r>
    <x v="4"/>
    <x v="142"/>
    <x v="4"/>
    <x v="0"/>
    <x v="4"/>
    <s v="Patas"/>
    <s v="Patas Garras"/>
    <s v="1012504"/>
    <x v="131"/>
    <s v="Pollo"/>
    <m/>
    <m/>
    <n v="24000"/>
    <m/>
    <m/>
    <n v="5.6310416666666701"/>
  </r>
  <r>
    <x v="4"/>
    <x v="146"/>
    <x v="4"/>
    <x v="0"/>
    <x v="4"/>
    <s v="Pernil"/>
    <s v="Pernil Mano"/>
    <s v="1021731"/>
    <x v="136"/>
    <s v="Cerdo"/>
    <n v="360000"/>
    <n v="360000"/>
    <n v="264000"/>
    <n v="1.8566805555555601"/>
    <n v="1.8566805555555601"/>
    <n v="1.99477272727273"/>
  </r>
  <r>
    <x v="4"/>
    <x v="148"/>
    <x v="4"/>
    <x v="0"/>
    <x v="4"/>
    <s v="Pernil"/>
    <s v="Pernil Mano"/>
    <s v="1022291"/>
    <x v="138"/>
    <s v="Cerdo"/>
    <n v="48000"/>
    <n v="48000"/>
    <n v="24000"/>
    <n v="1.6926874999999999"/>
    <n v="1.6926874999999999"/>
    <n v="1.88333333333333"/>
  </r>
  <r>
    <x v="4"/>
    <x v="149"/>
    <x v="4"/>
    <x v="0"/>
    <x v="4"/>
    <s v="Pernil"/>
    <s v="Pernil Pierna"/>
    <s v="1022183"/>
    <x v="139"/>
    <s v="Cerdo"/>
    <n v="200000"/>
    <n v="200000"/>
    <n v="456000"/>
    <n v="1.8066800000000001"/>
    <n v="1.8066800000000001"/>
    <n v="1.9489473684210501"/>
  </r>
  <r>
    <x v="4"/>
    <x v="424"/>
    <x v="4"/>
    <x v="0"/>
    <x v="4"/>
    <s v="Recortes"/>
    <s v="Recortes No Magro"/>
    <s v="1021905"/>
    <x v="383"/>
    <s v="Cerdo"/>
    <n v="0"/>
    <n v="24000"/>
    <m/>
    <n v="0"/>
    <n v="1.0066666666666699"/>
    <m/>
  </r>
  <r>
    <x v="4"/>
    <x v="150"/>
    <x v="4"/>
    <x v="0"/>
    <x v="4"/>
    <s v="Recortes"/>
    <s v="Recortes No Magro"/>
    <s v="1022373"/>
    <x v="140"/>
    <s v="Cerdo"/>
    <n v="72000"/>
    <n v="72000"/>
    <n v="48000"/>
    <n v="0.95668055555555598"/>
    <n v="0.95668055555555598"/>
    <n v="1.0331250000000001"/>
  </r>
  <r>
    <x v="4"/>
    <x v="151"/>
    <x v="4"/>
    <x v="0"/>
    <x v="4"/>
    <s v="Subprod"/>
    <s v="Subprod Patas-Manos"/>
    <s v="1021735"/>
    <x v="141"/>
    <s v="Cerdo"/>
    <n v="120000"/>
    <n v="120000"/>
    <n v="120000"/>
    <n v="4.2426833333333303"/>
    <n v="4.2426833333333303"/>
    <n v="4.4429999999999996"/>
  </r>
  <r>
    <x v="4"/>
    <x v="153"/>
    <x v="4"/>
    <x v="0"/>
    <x v="4"/>
    <s v="Subprod"/>
    <s v="Subprod Patas-Manos"/>
    <s v="1022748"/>
    <x v="143"/>
    <s v="Cerdo"/>
    <m/>
    <m/>
    <n v="96000"/>
    <m/>
    <m/>
    <n v="4.8447291666666699"/>
  </r>
  <r>
    <x v="4"/>
    <x v="155"/>
    <x v="4"/>
    <x v="0"/>
    <x v="5"/>
    <s v="Filete"/>
    <s v="Filete c/Cabeza"/>
    <s v="1020636"/>
    <x v="145"/>
    <s v="Cerdo"/>
    <n v="13000"/>
    <n v="13000"/>
    <n v="13000"/>
    <n v="4.47446153846154"/>
    <n v="4.47446153846154"/>
    <n v="4.1984155076923102"/>
  </r>
  <r>
    <x v="4"/>
    <x v="156"/>
    <x v="4"/>
    <x v="0"/>
    <x v="5"/>
    <s v="Filete"/>
    <s v="Filete c/Cabeza"/>
    <s v="1020704"/>
    <x v="146"/>
    <s v="Cerdo"/>
    <n v="1000"/>
    <n v="1000"/>
    <n v="1000"/>
    <n v="4.76"/>
    <n v="4.76"/>
    <n v="4.4243199000000004"/>
  </r>
  <r>
    <x v="4"/>
    <x v="157"/>
    <x v="4"/>
    <x v="0"/>
    <x v="5"/>
    <s v="Filete"/>
    <s v="Filete c/Cabeza"/>
    <s v="1021609"/>
    <x v="147"/>
    <s v="Cerdo"/>
    <n v="0"/>
    <n v="0"/>
    <n v="30000"/>
    <n v="0"/>
    <n v="0"/>
    <n v="4.5177194700000003"/>
  </r>
  <r>
    <x v="4"/>
    <x v="158"/>
    <x v="4"/>
    <x v="0"/>
    <x v="5"/>
    <s v="Filete"/>
    <s v="Filete c/Cabeza"/>
    <s v="1022931"/>
    <x v="148"/>
    <s v="Cerdo"/>
    <n v="30000"/>
    <n v="30000"/>
    <n v="20000"/>
    <n v="4.5152999999999999"/>
    <n v="4.5152999999999999"/>
    <n v="4.2177364549999998"/>
  </r>
  <r>
    <x v="4"/>
    <x v="160"/>
    <x v="4"/>
    <x v="0"/>
    <x v="5"/>
    <s v="Lomo"/>
    <s v="Lomo CC Loin"/>
    <s v="1022313"/>
    <x v="150"/>
    <s v="Cerdo"/>
    <n v="10000"/>
    <n v="10000"/>
    <n v="10000"/>
    <n v="4.0248999999999997"/>
    <n v="4.0248999999999997"/>
    <n v="3.7037548999999999"/>
  </r>
  <r>
    <x v="4"/>
    <x v="161"/>
    <x v="4"/>
    <x v="0"/>
    <x v="5"/>
    <s v="Lomo"/>
    <s v="Lomo CC Loin"/>
    <s v="1022326"/>
    <x v="151"/>
    <s v="Cerdo"/>
    <n v="25000"/>
    <n v="25000"/>
    <n v="25000"/>
    <n v="3.4528799999999999"/>
    <n v="3.4528799999999999"/>
    <n v="3.2205362160000002"/>
  </r>
  <r>
    <x v="4"/>
    <x v="162"/>
    <x v="4"/>
    <x v="0"/>
    <x v="5"/>
    <s v="Lomo"/>
    <s v="Lomo CC Loin"/>
    <s v="1022587"/>
    <x v="152"/>
    <s v="Cerdo"/>
    <n v="3000"/>
    <n v="3000"/>
    <n v="3000"/>
    <n v="4.0656666666666696"/>
    <n v="4.0656666666666696"/>
    <n v="3.76412843333333"/>
  </r>
  <r>
    <x v="4"/>
    <x v="163"/>
    <x v="4"/>
    <x v="0"/>
    <x v="5"/>
    <s v="Lomo"/>
    <s v="Lomo CC Loin"/>
    <s v="1022664"/>
    <x v="153"/>
    <s v="Cerdo"/>
    <n v="40000"/>
    <n v="50000"/>
    <n v="30000"/>
    <n v="3.6081500000000002"/>
    <n v="3.6081400000000001"/>
    <n v="3.56964271666667"/>
  </r>
  <r>
    <x v="4"/>
    <x v="164"/>
    <x v="4"/>
    <x v="0"/>
    <x v="5"/>
    <s v="Lomo"/>
    <s v="Lomo CC Loin"/>
    <s v="1023301"/>
    <x v="154"/>
    <s v="Cerdo"/>
    <n v="23500"/>
    <n v="23500"/>
    <n v="23500"/>
    <n v="3.9472765957446798"/>
    <n v="3.9472765957446798"/>
    <n v="3.6834767787234002"/>
  </r>
  <r>
    <x v="4"/>
    <x v="165"/>
    <x v="4"/>
    <x v="0"/>
    <x v="5"/>
    <s v="Lomo"/>
    <s v="Lomo Centro"/>
    <s v="1020105"/>
    <x v="155"/>
    <s v="Cerdo"/>
    <n v="40000"/>
    <n v="40000"/>
    <n v="40000"/>
    <n v="4.0249499999999996"/>
    <n v="4.0249499999999996"/>
    <n v="3.7574249150000001"/>
  </r>
  <r>
    <x v="4"/>
    <x v="166"/>
    <x v="4"/>
    <x v="0"/>
    <x v="5"/>
    <s v="Lomo"/>
    <s v="Lomo Centro"/>
    <s v="1020678"/>
    <x v="156"/>
    <s v="Cerdo"/>
    <n v="500"/>
    <n v="500"/>
    <m/>
    <n v="5.0060000000000002"/>
    <n v="5.0060000000000002"/>
    <m/>
  </r>
  <r>
    <x v="4"/>
    <x v="167"/>
    <x v="4"/>
    <x v="0"/>
    <x v="5"/>
    <s v="Lomo"/>
    <s v="Lomo Centro"/>
    <s v="1022472"/>
    <x v="157"/>
    <s v="Cerdo"/>
    <n v="13000"/>
    <n v="13000"/>
    <n v="13000"/>
    <n v="4.1475384615384598"/>
    <n v="4.1475384615384598"/>
    <n v="3.8742046692307701"/>
  </r>
  <r>
    <x v="4"/>
    <x v="394"/>
    <x v="4"/>
    <x v="0"/>
    <x v="5"/>
    <s v="Lomo"/>
    <s v="Lomo Centro"/>
    <s v="1023349"/>
    <x v="362"/>
    <s v="Cerdo"/>
    <n v="5000"/>
    <n v="5000"/>
    <n v="5000"/>
    <n v="4.0250000000000004"/>
    <n v="4.0250000000000004"/>
    <n v="3.8217367599999998"/>
  </r>
  <r>
    <x v="4"/>
    <x v="168"/>
    <x v="4"/>
    <x v="0"/>
    <x v="5"/>
    <s v="Lomo"/>
    <s v="Lomo MM Loin"/>
    <s v="1020110"/>
    <x v="158"/>
    <s v="Cerdo"/>
    <n v="700000"/>
    <n v="693400"/>
    <n v="700600"/>
    <n v="3.5427685714285699"/>
    <n v="3.5427689645226401"/>
    <n v="3.29282524735941"/>
  </r>
  <r>
    <x v="4"/>
    <x v="169"/>
    <x v="4"/>
    <x v="0"/>
    <x v="5"/>
    <s v="Lomo"/>
    <s v="Lomo MM Loin"/>
    <s v="1020589"/>
    <x v="159"/>
    <s v="Cerdo"/>
    <n v="120000"/>
    <n v="120000"/>
    <n v="120000"/>
    <n v="3.7797666666666698"/>
    <n v="3.7797666666666698"/>
    <n v="3.5155632016666698"/>
  </r>
  <r>
    <x v="4"/>
    <x v="170"/>
    <x v="4"/>
    <x v="0"/>
    <x v="5"/>
    <s v="Lomo"/>
    <s v="Lomo MM Loin"/>
    <s v="1020681"/>
    <x v="160"/>
    <s v="Cerdo"/>
    <n v="20000"/>
    <n v="20000"/>
    <n v="15000"/>
    <n v="4.0249499999999996"/>
    <n v="4.0249499999999996"/>
    <n v="3.7456937799999999"/>
  </r>
  <r>
    <x v="4"/>
    <x v="171"/>
    <x v="4"/>
    <x v="0"/>
    <x v="5"/>
    <s v="Lomo"/>
    <s v="Lomo MM Loin"/>
    <s v="1021603"/>
    <x v="161"/>
    <s v="Cerdo"/>
    <n v="7000"/>
    <n v="7000"/>
    <n v="7000"/>
    <n v="4.0085714285714298"/>
    <n v="4.0085714285714298"/>
    <n v="3.7647045285714298"/>
  </r>
  <r>
    <x v="4"/>
    <x v="172"/>
    <x v="4"/>
    <x v="0"/>
    <x v="5"/>
    <s v="Lomo"/>
    <s v="Lomo MM Loin"/>
    <s v="1022370"/>
    <x v="162"/>
    <s v="Cerdo"/>
    <n v="40000"/>
    <n v="40000"/>
    <n v="40000"/>
    <n v="3.8206250000000002"/>
    <n v="3.8206250000000002"/>
    <n v="3.5449575425000002"/>
  </r>
  <r>
    <x v="4"/>
    <x v="173"/>
    <x v="4"/>
    <x v="0"/>
    <x v="5"/>
    <s v="Lomo"/>
    <s v="Lomo MM Loin"/>
    <s v="1022919"/>
    <x v="163"/>
    <s v="Cerdo"/>
    <n v="24000"/>
    <n v="24000"/>
    <n v="24000"/>
    <n v="3.7797499999999999"/>
    <n v="3.7797499999999999"/>
    <n v="3.5845344666666699"/>
  </r>
  <r>
    <x v="4"/>
    <x v="174"/>
    <x v="4"/>
    <x v="0"/>
    <x v="5"/>
    <s v="Lomo"/>
    <s v="Lomo Vetado"/>
    <s v="1020592"/>
    <x v="164"/>
    <s v="Cerdo"/>
    <n v="170000"/>
    <n v="170000"/>
    <n v="163000"/>
    <n v="3.65718235294118"/>
    <n v="3.65718235294118"/>
    <n v="3.40893824846626"/>
  </r>
  <r>
    <x v="4"/>
    <x v="175"/>
    <x v="4"/>
    <x v="0"/>
    <x v="5"/>
    <s v="Lomo"/>
    <s v="Lomo Vetado"/>
    <s v="1020620"/>
    <x v="165"/>
    <s v="Cerdo"/>
    <n v="30000"/>
    <n v="30000"/>
    <n v="30000"/>
    <n v="3.65716666666667"/>
    <n v="3.65716666666667"/>
    <n v="3.4051867866666701"/>
  </r>
  <r>
    <x v="4"/>
    <x v="176"/>
    <x v="4"/>
    <x v="0"/>
    <x v="5"/>
    <s v="Lomo"/>
    <s v="Lomo Vetado"/>
    <s v="1020758"/>
    <x v="166"/>
    <s v="Cerdo"/>
    <n v="3000"/>
    <n v="3000"/>
    <n v="3000"/>
    <n v="3.984"/>
    <n v="3.984"/>
    <n v="3.6880854333333302"/>
  </r>
  <r>
    <x v="4"/>
    <x v="177"/>
    <x v="4"/>
    <x v="0"/>
    <x v="5"/>
    <s v="Lomo"/>
    <s v="Lomo Vetado"/>
    <s v="1022499"/>
    <x v="167"/>
    <s v="Cerdo"/>
    <n v="21000"/>
    <n v="21000"/>
    <n v="21000"/>
    <n v="4.1475238095238103"/>
    <n v="4.1475238095238103"/>
    <n v="3.86815263333333"/>
  </r>
  <r>
    <x v="4"/>
    <x v="178"/>
    <x v="4"/>
    <x v="0"/>
    <x v="5"/>
    <s v="Lomo"/>
    <s v="Lomo Vetado"/>
    <s v="1022600"/>
    <x v="168"/>
    <s v="Cerdo"/>
    <n v="15000"/>
    <n v="15000"/>
    <n v="15000"/>
    <n v="3.8206000000000002"/>
    <n v="3.8206000000000002"/>
    <n v="3.56802966666667"/>
  </r>
  <r>
    <x v="4"/>
    <x v="179"/>
    <x v="4"/>
    <x v="0"/>
    <x v="5"/>
    <s v="Lomo"/>
    <s v="Lomo Vetado"/>
    <s v="1023051"/>
    <x v="169"/>
    <s v="Cerdo"/>
    <n v="0"/>
    <n v="0"/>
    <n v="2000"/>
    <n v="0"/>
    <n v="0"/>
    <n v="3.4714781000000001"/>
  </r>
  <r>
    <x v="4"/>
    <x v="180"/>
    <x v="4"/>
    <x v="0"/>
    <x v="5"/>
    <s v="Lomo"/>
    <s v="Lomo Vetado"/>
    <s v="1023055"/>
    <x v="170"/>
    <s v="Cerdo"/>
    <n v="0"/>
    <n v="0"/>
    <n v="5000"/>
    <n v="0"/>
    <n v="0"/>
    <n v="3.47147812"/>
  </r>
  <r>
    <x v="4"/>
    <x v="181"/>
    <x v="4"/>
    <x v="0"/>
    <x v="5"/>
    <s v="Lomo"/>
    <s v="Lomo Vetado"/>
    <s v="1023163"/>
    <x v="171"/>
    <s v="Cerdo"/>
    <n v="25000"/>
    <n v="25000"/>
    <n v="25000"/>
    <n v="3.82064"/>
    <n v="3.82064"/>
    <n v="3.5392255119999998"/>
  </r>
  <r>
    <x v="4"/>
    <x v="395"/>
    <x v="4"/>
    <x v="0"/>
    <x v="5"/>
    <s v="Lomo"/>
    <s v="Lomo Vetado"/>
    <s v="1023350"/>
    <x v="363"/>
    <s v="Cerdo"/>
    <n v="20000"/>
    <n v="20000"/>
    <n v="20000"/>
    <n v="3.6572"/>
    <n v="3.6572"/>
    <n v="3.39802749"/>
  </r>
  <r>
    <x v="4"/>
    <x v="182"/>
    <x v="4"/>
    <x v="0"/>
    <x v="5"/>
    <s v="Paleta"/>
    <s v="Paleta Pulpa"/>
    <s v="1020326"/>
    <x v="172"/>
    <s v="Cerdo"/>
    <n v="240000"/>
    <n v="240000"/>
    <n v="264000"/>
    <n v="2.5457333333333301"/>
    <n v="2.5457333333333301"/>
    <n v="2.3713626238636398"/>
  </r>
  <r>
    <x v="4"/>
    <x v="183"/>
    <x v="4"/>
    <x v="0"/>
    <x v="5"/>
    <s v="Panceta"/>
    <s v="Panceta c/Cuero"/>
    <s v="1020715"/>
    <x v="173"/>
    <s v="Cerdo"/>
    <n v="2000"/>
    <n v="2000"/>
    <n v="2000"/>
    <n v="4.4744999999999999"/>
    <n v="4.4744999999999999"/>
    <n v="4.1800606"/>
  </r>
  <r>
    <x v="4"/>
    <x v="184"/>
    <x v="4"/>
    <x v="0"/>
    <x v="5"/>
    <s v="Panceta"/>
    <s v="Panceta c/Cuero"/>
    <s v="1020914"/>
    <x v="174"/>
    <s v="Cerdo"/>
    <n v="9000"/>
    <n v="9000"/>
    <n v="10500"/>
    <n v="5.4960000000000004"/>
    <n v="5.4960000000000004"/>
    <n v="5.1845853142857097"/>
  </r>
  <r>
    <x v="4"/>
    <x v="185"/>
    <x v="4"/>
    <x v="0"/>
    <x v="5"/>
    <s v="Panceta"/>
    <s v="Panceta s/Cuero"/>
    <s v="1020637"/>
    <x v="175"/>
    <s v="Cerdo"/>
    <n v="180000"/>
    <n v="190000"/>
    <n v="185700"/>
    <n v="4.7277666666666702"/>
    <n v="4.7277684210526303"/>
    <n v="4.4380102477113601"/>
  </r>
  <r>
    <x v="4"/>
    <x v="186"/>
    <x v="4"/>
    <x v="0"/>
    <x v="5"/>
    <s v="Panceta"/>
    <s v="Panceta s/Cuero"/>
    <s v="1020731"/>
    <x v="176"/>
    <s v="Cerdo"/>
    <n v="20000"/>
    <n v="20000"/>
    <n v="20000"/>
    <n v="4.9238999999999997"/>
    <n v="4.9238999999999997"/>
    <n v="4.6558427250000003"/>
  </r>
  <r>
    <x v="4"/>
    <x v="187"/>
    <x v="4"/>
    <x v="0"/>
    <x v="5"/>
    <s v="Panceta"/>
    <s v="Panceta s/Cuero"/>
    <s v="1020802"/>
    <x v="177"/>
    <s v="Cerdo"/>
    <n v="73000"/>
    <n v="73000"/>
    <n v="73000"/>
    <n v="4.4335616438356196"/>
    <n v="4.4335616438356196"/>
    <n v="4.1485357342465798"/>
  </r>
  <r>
    <x v="4"/>
    <x v="188"/>
    <x v="4"/>
    <x v="0"/>
    <x v="5"/>
    <s v="Panceta"/>
    <s v="Panceta s/Cuero"/>
    <s v="1021533"/>
    <x v="178"/>
    <s v="Cerdo"/>
    <n v="15000"/>
    <n v="20000"/>
    <n v="15000"/>
    <n v="4.9648000000000003"/>
    <n v="4.9647500000000004"/>
    <n v="4.6678111466666703"/>
  </r>
  <r>
    <x v="4"/>
    <x v="189"/>
    <x v="4"/>
    <x v="0"/>
    <x v="5"/>
    <s v="Panceta"/>
    <s v="Panceta s/Cuero"/>
    <s v="1022371"/>
    <x v="179"/>
    <s v="Cerdo"/>
    <n v="28000"/>
    <n v="28000"/>
    <n v="18000"/>
    <n v="4.4335714285714296"/>
    <n v="4.4335714285714296"/>
    <n v="4.1887018500000002"/>
  </r>
  <r>
    <x v="4"/>
    <x v="190"/>
    <x v="4"/>
    <x v="0"/>
    <x v="5"/>
    <s v="Panceta"/>
    <s v="Panceta s/Cuero"/>
    <s v="1022901"/>
    <x v="180"/>
    <s v="Cerdo"/>
    <n v="10000"/>
    <n v="10000"/>
    <n v="10000"/>
    <n v="4.7278000000000002"/>
    <n v="4.7278000000000002"/>
    <n v="4.43549595"/>
  </r>
  <r>
    <x v="4"/>
    <x v="191"/>
    <x v="4"/>
    <x v="0"/>
    <x v="5"/>
    <s v="Panceta"/>
    <s v="Panceta s/Cuero"/>
    <s v="1022990"/>
    <x v="181"/>
    <s v="Cerdo"/>
    <n v="25000"/>
    <n v="25000"/>
    <m/>
    <n v="0"/>
    <n v="0"/>
    <m/>
  </r>
  <r>
    <x v="4"/>
    <x v="358"/>
    <x v="4"/>
    <x v="0"/>
    <x v="5"/>
    <s v="Panceta"/>
    <s v="Panceta s/Cuero"/>
    <s v="1023166"/>
    <x v="331"/>
    <s v="Cerdo"/>
    <m/>
    <m/>
    <n v="100"/>
    <m/>
    <m/>
    <n v="1.3402400000000001"/>
  </r>
  <r>
    <x v="4"/>
    <x v="192"/>
    <x v="4"/>
    <x v="0"/>
    <x v="5"/>
    <s v="Panceta"/>
    <s v="Panceta s/Cuero"/>
    <s v="1023194"/>
    <x v="182"/>
    <s v="Cerdo"/>
    <n v="6000"/>
    <n v="6000"/>
    <n v="6000"/>
    <n v="3.1668333333333298"/>
    <n v="3.1668333333333298"/>
    <n v="2.9806551333333302"/>
  </r>
  <r>
    <x v="4"/>
    <x v="396"/>
    <x v="4"/>
    <x v="0"/>
    <x v="5"/>
    <s v="Panceta"/>
    <s v="Panceta s/Cuero"/>
    <s v="1023351"/>
    <x v="364"/>
    <s v="Cerdo"/>
    <n v="5000"/>
    <n v="5000"/>
    <n v="5000"/>
    <n v="4.4336000000000002"/>
    <n v="4.4336000000000002"/>
    <n v="4.1103545199999996"/>
  </r>
  <r>
    <x v="4"/>
    <x v="397"/>
    <x v="4"/>
    <x v="0"/>
    <x v="5"/>
    <s v="Panceta"/>
    <s v="Panceta s/Cuero"/>
    <s v="1023352"/>
    <x v="365"/>
    <s v="Cerdo"/>
    <n v="80000"/>
    <n v="80000"/>
    <n v="80000"/>
    <n v="4.7114250000000002"/>
    <n v="4.7114250000000002"/>
    <n v="4.4222028274999996"/>
  </r>
  <r>
    <x v="4"/>
    <x v="193"/>
    <x v="4"/>
    <x v="0"/>
    <x v="5"/>
    <s v="Pierna"/>
    <s v="Pierna Pulpa Fina"/>
    <s v="1020284"/>
    <x v="183"/>
    <s v="Cerdo"/>
    <n v="14000"/>
    <n v="14000"/>
    <n v="5000"/>
    <n v="3.8532857142857102"/>
    <n v="3.8532857142857102"/>
    <n v="3.61780328"/>
  </r>
  <r>
    <x v="4"/>
    <x v="194"/>
    <x v="4"/>
    <x v="0"/>
    <x v="5"/>
    <s v="Pierna"/>
    <s v="Pierna Pulpa Fina"/>
    <s v="1020662"/>
    <x v="184"/>
    <s v="Cerdo"/>
    <n v="20000"/>
    <n v="20000"/>
    <n v="20000"/>
    <n v="3.8942000000000001"/>
    <n v="3.8942000000000001"/>
    <n v="3.68202147"/>
  </r>
  <r>
    <x v="4"/>
    <x v="195"/>
    <x v="4"/>
    <x v="0"/>
    <x v="5"/>
    <s v="Pierna"/>
    <s v="Pierna Pulpa Fina"/>
    <s v="1020664"/>
    <x v="185"/>
    <s v="Cerdo"/>
    <n v="3000"/>
    <n v="3000"/>
    <n v="3000"/>
    <n v="3.8943333333333299"/>
    <n v="3.8943333333333299"/>
    <n v="3.5601949333333298"/>
  </r>
  <r>
    <x v="4"/>
    <x v="196"/>
    <x v="4"/>
    <x v="0"/>
    <x v="5"/>
    <s v="Pierna"/>
    <s v="Pierna Pulpa Fina"/>
    <s v="1020665"/>
    <x v="186"/>
    <s v="Cerdo"/>
    <n v="14000"/>
    <n v="14000"/>
    <n v="5000"/>
    <n v="3.8532857142857102"/>
    <n v="3.8532857142857102"/>
    <n v="3.61780328"/>
  </r>
  <r>
    <x v="4"/>
    <x v="197"/>
    <x v="4"/>
    <x v="0"/>
    <x v="5"/>
    <s v="Pierna"/>
    <s v="Pierna Pulpa Fina"/>
    <s v="1020990"/>
    <x v="187"/>
    <s v="Cerdo"/>
    <n v="10000"/>
    <n v="10000"/>
    <n v="5000"/>
    <n v="3.8532999999999999"/>
    <n v="3.8532999999999999"/>
    <n v="3.61780328"/>
  </r>
  <r>
    <x v="4"/>
    <x v="198"/>
    <x v="4"/>
    <x v="0"/>
    <x v="5"/>
    <s v="Pierna"/>
    <s v="Pierna Pulpa Fina"/>
    <s v="1020991"/>
    <x v="188"/>
    <s v="Cerdo"/>
    <n v="24000"/>
    <n v="24000"/>
    <n v="6000"/>
    <n v="3.8533333333333299"/>
    <n v="3.8533333333333299"/>
    <n v="3.61780326666667"/>
  </r>
  <r>
    <x v="4"/>
    <x v="199"/>
    <x v="4"/>
    <x v="0"/>
    <x v="5"/>
    <s v="Plancha"/>
    <s v="Plancha s/Cuero"/>
    <s v="1022987"/>
    <x v="189"/>
    <s v="Cerdo"/>
    <n v="24000"/>
    <n v="24000"/>
    <n v="24000"/>
    <n v="0"/>
    <n v="0"/>
    <n v="1.3146221499999999"/>
  </r>
  <r>
    <x v="4"/>
    <x v="200"/>
    <x v="4"/>
    <x v="0"/>
    <x v="5"/>
    <s v="Prolijado"/>
    <s v="Prolijado Malaya"/>
    <s v="1020774"/>
    <x v="190"/>
    <s v="Cerdo"/>
    <n v="8000"/>
    <n v="8000"/>
    <n v="8000"/>
    <n v="6.0271249999999998"/>
    <n v="6.0271249999999998"/>
    <n v="5.5859919500000004"/>
  </r>
  <r>
    <x v="4"/>
    <x v="201"/>
    <x v="4"/>
    <x v="0"/>
    <x v="5"/>
    <s v="Subprod"/>
    <s v="Subprod Tripa"/>
    <s v="1020810"/>
    <x v="191"/>
    <s v="Cerdo"/>
    <n v="2000"/>
    <n v="2000"/>
    <n v="2000"/>
    <n v="3.4529999999999998"/>
    <n v="3.4529999999999998"/>
    <n v="3.1546322999999998"/>
  </r>
  <r>
    <x v="4"/>
    <x v="202"/>
    <x v="4"/>
    <x v="0"/>
    <x v="5"/>
    <s v="Subprod"/>
    <s v="Subprod Visceras"/>
    <s v="1021136"/>
    <x v="192"/>
    <s v="Cerdo"/>
    <n v="1000"/>
    <n v="2000"/>
    <n v="2000"/>
    <n v="2.6360000000000001"/>
    <n v="2.6355"/>
    <n v="2.40341965"/>
  </r>
  <r>
    <x v="4"/>
    <x v="203"/>
    <x v="4"/>
    <x v="1"/>
    <x v="6"/>
    <s v="Ala"/>
    <s v="Ala Centro"/>
    <s v="1012161"/>
    <x v="193"/>
    <s v="Pollo"/>
    <n v="73292"/>
    <n v="85711"/>
    <n v="85711.263999999996"/>
    <n v="9.0428696174207293"/>
    <n v="9.0428533093768593"/>
    <n v="6.15630878690577"/>
  </r>
  <r>
    <x v="4"/>
    <x v="204"/>
    <x v="4"/>
    <x v="1"/>
    <x v="6"/>
    <s v="Ala"/>
    <s v="Ala Centro"/>
    <s v="1012164"/>
    <x v="194"/>
    <s v="Pollo"/>
    <n v="39916"/>
    <n v="49170"/>
    <n v="49169.536"/>
    <n v="5.9334602665597798"/>
    <n v="5.93345535895872"/>
    <n v="6.0691193242091996"/>
  </r>
  <r>
    <x v="4"/>
    <x v="205"/>
    <x v="4"/>
    <x v="1"/>
    <x v="6"/>
    <s v="Ala"/>
    <s v="Ala Trutro"/>
    <s v="1012157"/>
    <x v="195"/>
    <s v="Pollo"/>
    <n v="19958"/>
    <n v="20865"/>
    <n v="22679.648000000001"/>
    <n v="3.5539132177572901"/>
    <n v="3.55389408099688"/>
    <n v="4.2419961588469102"/>
  </r>
  <r>
    <x v="4"/>
    <x v="513"/>
    <x v="4"/>
    <x v="1"/>
    <x v="6"/>
    <s v="Ala"/>
    <s v="Ala Trutro-Centro"/>
    <s v="1011105"/>
    <x v="459"/>
    <s v="Pollo"/>
    <n v="19958"/>
    <n v="19958"/>
    <n v="19972.14"/>
    <n v="0"/>
    <n v="0"/>
    <n v="3.07907046015099"/>
  </r>
  <r>
    <x v="4"/>
    <x v="206"/>
    <x v="4"/>
    <x v="1"/>
    <x v="6"/>
    <s v="Ala"/>
    <s v="Ala Trutro-Centro"/>
    <s v="1012148"/>
    <x v="196"/>
    <s v="Pollo"/>
    <n v="89801"/>
    <n v="99301"/>
    <n v="99871.835000000006"/>
    <n v="3.8609369606129098"/>
    <n v="3.8609379563146402"/>
    <n v="3.7607701150179098"/>
  </r>
  <r>
    <x v="4"/>
    <x v="207"/>
    <x v="4"/>
    <x v="1"/>
    <x v="6"/>
    <s v="Ala"/>
    <s v="Ala Trutro-Centro"/>
    <s v="1012159"/>
    <x v="197"/>
    <s v="Pollo"/>
    <n v="309349"/>
    <n v="295744"/>
    <n v="294837.78200000001"/>
    <n v="3.72184167396694"/>
    <n v="3.7218438920147201"/>
    <n v="3.48669021156861"/>
  </r>
  <r>
    <x v="4"/>
    <x v="208"/>
    <x v="4"/>
    <x v="1"/>
    <x v="6"/>
    <s v="Ala"/>
    <s v="Ala Trutro-Centro"/>
    <s v="1012165"/>
    <x v="198"/>
    <s v="Pollo"/>
    <n v="818022"/>
    <n v="798022"/>
    <n v="814202.36"/>
    <n v="3.7349533386632601"/>
    <n v="3.73495342233673"/>
    <n v="3.3545699556802999"/>
  </r>
  <r>
    <x v="4"/>
    <x v="209"/>
    <x v="4"/>
    <x v="1"/>
    <x v="6"/>
    <s v="Ala"/>
    <s v="Ala Trutro-Centro"/>
    <s v="1012401"/>
    <x v="199"/>
    <s v="Pollo"/>
    <n v="43958"/>
    <m/>
    <m/>
    <n v="4.1486873834114402"/>
    <m/>
    <m/>
  </r>
  <r>
    <x v="4"/>
    <x v="210"/>
    <x v="4"/>
    <x v="1"/>
    <x v="6"/>
    <s v="Ala"/>
    <s v="Ala Trutro-Centro"/>
    <s v="1012483"/>
    <x v="200"/>
    <s v="Pollo"/>
    <n v="269433"/>
    <n v="255849"/>
    <n v="257662.62400000001"/>
    <n v="4.1243426009434598"/>
    <n v="4.1243428741171604"/>
    <n v="3.6135906354815401"/>
  </r>
  <r>
    <x v="4"/>
    <x v="211"/>
    <x v="4"/>
    <x v="1"/>
    <x v="6"/>
    <s v="Ala"/>
    <s v="Ala Centro Punta"/>
    <s v="1030239"/>
    <x v="201"/>
    <s v="Pavo"/>
    <n v="24000"/>
    <n v="24000"/>
    <n v="23995.017"/>
    <n v="2.4996666666666698"/>
    <n v="2.4997083333333299"/>
    <n v="2.0772212789013702"/>
  </r>
  <r>
    <x v="4"/>
    <x v="212"/>
    <x v="4"/>
    <x v="1"/>
    <x v="6"/>
    <s v="Chuleta"/>
    <s v="Chuleta Huesos"/>
    <s v="1020828"/>
    <x v="13"/>
    <s v="Cerdo"/>
    <n v="64000"/>
    <n v="64000"/>
    <n v="63999.01"/>
    <n v="7.770359375"/>
    <n v="7.770359375"/>
    <n v="7.8343846912631898"/>
  </r>
  <r>
    <x v="4"/>
    <x v="213"/>
    <x v="4"/>
    <x v="1"/>
    <x v="6"/>
    <s v="Chuleta"/>
    <s v="Chuleta Huesos"/>
    <s v="1022883"/>
    <x v="202"/>
    <s v="Cerdo"/>
    <n v="23587"/>
    <n v="23587"/>
    <n v="24000"/>
    <n v="7.0452791792088902"/>
    <n v="7.0452791792088902"/>
    <n v="7.0238334125000002"/>
  </r>
  <r>
    <x v="4"/>
    <x v="214"/>
    <x v="4"/>
    <x v="1"/>
    <x v="6"/>
    <s v="Empanizado"/>
    <s v="Empanizados Croqueta"/>
    <s v="1100573"/>
    <x v="203"/>
    <s v="Elaborado"/>
    <m/>
    <m/>
    <n v="6705.75"/>
    <m/>
    <m/>
    <n v="2.7931453603250902"/>
  </r>
  <r>
    <x v="4"/>
    <x v="215"/>
    <x v="4"/>
    <x v="1"/>
    <x v="6"/>
    <s v="Empanizado"/>
    <s v="Empanizados Croqueta"/>
    <s v="1100602"/>
    <x v="204"/>
    <s v="Elaborado"/>
    <m/>
    <m/>
    <n v="5740.56"/>
    <m/>
    <m/>
    <n v="6.3082012556266296"/>
  </r>
  <r>
    <x v="4"/>
    <x v="216"/>
    <x v="4"/>
    <x v="1"/>
    <x v="6"/>
    <s v="Empanizado"/>
    <s v="Empanizados Nuggets"/>
    <s v="1100570"/>
    <x v="205"/>
    <s v="Elaborado"/>
    <m/>
    <m/>
    <n v="5532.4620000000004"/>
    <m/>
    <m/>
    <n v="2.5047255995612798"/>
  </r>
  <r>
    <x v="4"/>
    <x v="217"/>
    <x v="4"/>
    <x v="1"/>
    <x v="6"/>
    <s v="Empanizado"/>
    <s v="Empanizados Nuggets"/>
    <s v="1100572"/>
    <x v="206"/>
    <s v="Elaborado"/>
    <m/>
    <m/>
    <n v="7348.19"/>
    <m/>
    <m/>
    <n v="2.6705569126546802"/>
  </r>
  <r>
    <x v="4"/>
    <x v="218"/>
    <x v="4"/>
    <x v="1"/>
    <x v="6"/>
    <s v="Empanizado"/>
    <s v="Empanizados Nuggets"/>
    <s v="1100574"/>
    <x v="207"/>
    <s v="Elaborado"/>
    <m/>
    <m/>
    <n v="20817.944"/>
    <m/>
    <m/>
    <n v="2.6932430407152599"/>
  </r>
  <r>
    <x v="4"/>
    <x v="219"/>
    <x v="4"/>
    <x v="1"/>
    <x v="6"/>
    <s v="Filete"/>
    <s v="Filete"/>
    <s v="1012147"/>
    <x v="208"/>
    <s v="Pollo"/>
    <n v="169643"/>
    <n v="179704"/>
    <n v="178592.158"/>
    <n v="6.3819432573109403"/>
    <n v="6.3819447535947997"/>
    <n v="6.3208408786907597"/>
  </r>
  <r>
    <x v="4"/>
    <x v="220"/>
    <x v="4"/>
    <x v="1"/>
    <x v="6"/>
    <s v="Filete"/>
    <s v="Filete"/>
    <s v="1012158"/>
    <x v="209"/>
    <s v="Pollo"/>
    <n v="79832"/>
    <n v="110802"/>
    <n v="115847.58900000001"/>
    <n v="6.3087107926646002"/>
    <n v="6.3087218642262801"/>
    <n v="6.19357194390986"/>
  </r>
  <r>
    <x v="4"/>
    <x v="221"/>
    <x v="4"/>
    <x v="1"/>
    <x v="6"/>
    <s v="Filete"/>
    <s v="Filete"/>
    <s v="1012163"/>
    <x v="210"/>
    <s v="Pollo"/>
    <n v="49895"/>
    <n v="80558"/>
    <n v="80558.467000000004"/>
    <n v="6.1836456558773403"/>
    <n v="6.1836440825243901"/>
    <n v="6.1252478401804797"/>
  </r>
  <r>
    <x v="4"/>
    <x v="446"/>
    <x v="4"/>
    <x v="1"/>
    <x v="6"/>
    <s v="Filete"/>
    <s v="Filete"/>
    <s v="1012400"/>
    <x v="402"/>
    <s v="Pollo"/>
    <n v="19958"/>
    <n v="0"/>
    <m/>
    <n v="6.4635233991381904"/>
    <n v="0"/>
    <m/>
  </r>
  <r>
    <x v="4"/>
    <x v="222"/>
    <x v="4"/>
    <x v="1"/>
    <x v="6"/>
    <s v="Filete"/>
    <s v="Filete"/>
    <s v="1012518"/>
    <x v="211"/>
    <s v="Pollo"/>
    <n v="114000"/>
    <n v="108864"/>
    <n v="108864"/>
    <n v="5.77777192982456"/>
    <n v="5.7777685920047004"/>
    <n v="5.7732488710684899"/>
  </r>
  <r>
    <x v="4"/>
    <x v="400"/>
    <x v="4"/>
    <x v="1"/>
    <x v="6"/>
    <s v="Filete"/>
    <s v="Filete c/Cabeza"/>
    <s v="1021398"/>
    <x v="25"/>
    <s v="Cerdo"/>
    <n v="24000"/>
    <n v="24000"/>
    <n v="24648.188999999998"/>
    <n v="4.1100000000000003"/>
    <n v="4.1100000000000003"/>
    <n v="3.8581279176332202"/>
  </r>
  <r>
    <x v="4"/>
    <x v="223"/>
    <x v="4"/>
    <x v="1"/>
    <x v="6"/>
    <s v="Huesos"/>
    <s v="Huesos Cuarto Centra"/>
    <s v="1020822"/>
    <x v="212"/>
    <s v="Cerdo"/>
    <n v="24034"/>
    <n v="24034"/>
    <n v="23995.017"/>
    <n v="2.3346925189315102"/>
    <n v="2.3346925189315102"/>
    <n v="2.6575902363394901"/>
  </r>
  <r>
    <x v="4"/>
    <x v="447"/>
    <x v="4"/>
    <x v="1"/>
    <x v="6"/>
    <s v="Huesos"/>
    <s v="Huesos Cuarto Centra"/>
    <s v="1020878"/>
    <x v="403"/>
    <s v="Cerdo"/>
    <n v="67041"/>
    <n v="67041"/>
    <n v="24001.9"/>
    <n v="2.3935502155397401"/>
    <n v="2.3935502155397401"/>
    <n v="2.1805732046213002"/>
  </r>
  <r>
    <x v="4"/>
    <x v="224"/>
    <x v="4"/>
    <x v="1"/>
    <x v="6"/>
    <s v="Menudencias"/>
    <s v="Menudencias Contre"/>
    <s v="1012532"/>
    <x v="213"/>
    <s v="Pollo"/>
    <n v="4807"/>
    <n v="4807"/>
    <n v="4808.16"/>
    <n v="1.28271271063033"/>
    <n v="1.28271271063033"/>
    <n v="1.2103835354896699"/>
  </r>
  <r>
    <x v="4"/>
    <x v="225"/>
    <x v="4"/>
    <x v="1"/>
    <x v="6"/>
    <s v="Menudencias"/>
    <s v="Menudencias Pana"/>
    <s v="1012601"/>
    <x v="214"/>
    <s v="Pollo"/>
    <n v="173601"/>
    <n v="173601"/>
    <n v="173599.62400000001"/>
    <n v="0.67571615370879201"/>
    <n v="0.67571615370879201"/>
    <n v="0.634009313868099"/>
  </r>
  <r>
    <x v="4"/>
    <x v="226"/>
    <x v="4"/>
    <x v="1"/>
    <x v="6"/>
    <s v="Menudencias"/>
    <s v="Menudencias Cogote"/>
    <s v="1030735"/>
    <x v="215"/>
    <s v="Pavo"/>
    <n v="24000"/>
    <n v="0"/>
    <n v="19050.864000000001"/>
    <n v="0"/>
    <n v="0"/>
    <n v="1.5660808297198501"/>
  </r>
  <r>
    <x v="4"/>
    <x v="514"/>
    <x v="4"/>
    <x v="1"/>
    <x v="6"/>
    <s v="Menudencias"/>
    <s v="Menudencias Corazón"/>
    <s v="1030555"/>
    <x v="460"/>
    <s v="Pavo"/>
    <n v="8807"/>
    <n v="8807"/>
    <n v="8805.8449999999993"/>
    <n v="1.49165436584535"/>
    <n v="1.49165436584535"/>
    <n v="1.15846733618409"/>
  </r>
  <r>
    <x v="4"/>
    <x v="402"/>
    <x v="4"/>
    <x v="1"/>
    <x v="6"/>
    <s v="Menudencias"/>
    <s v="Menudencias Hígado"/>
    <s v="1030745"/>
    <x v="369"/>
    <s v="Pavo"/>
    <n v="12430"/>
    <n v="0"/>
    <n v="1105.857"/>
    <n v="0.94038616251005602"/>
    <n v="0"/>
    <n v="1.64093874705319"/>
  </r>
  <r>
    <x v="4"/>
    <x v="476"/>
    <x v="4"/>
    <x v="1"/>
    <x v="6"/>
    <s v="Muestra"/>
    <s v="Muestra"/>
    <s v="1023175"/>
    <x v="430"/>
    <s v="Cerdo"/>
    <m/>
    <m/>
    <n v="79.56"/>
    <m/>
    <m/>
    <n v="2.2046254399195599"/>
  </r>
  <r>
    <x v="4"/>
    <x v="227"/>
    <x v="4"/>
    <x v="1"/>
    <x v="6"/>
    <s v="Panceta"/>
    <s v="Panceta s/Cuero"/>
    <s v="1021538"/>
    <x v="216"/>
    <s v="Cerdo"/>
    <n v="216159"/>
    <n v="216159"/>
    <n v="216106.307"/>
    <n v="6.5081167103844901"/>
    <n v="6.5081167103844901"/>
    <n v="6.3444039752157702"/>
  </r>
  <r>
    <x v="4"/>
    <x v="228"/>
    <x v="4"/>
    <x v="1"/>
    <x v="6"/>
    <s v="Panceta"/>
    <s v="Panceta s/Cuero"/>
    <s v="1021539"/>
    <x v="217"/>
    <s v="Cerdo"/>
    <n v="0"/>
    <n v="0"/>
    <n v="7459.7740000000003"/>
    <n v="0"/>
    <n v="0"/>
    <n v="6.3784466928890904"/>
  </r>
  <r>
    <x v="4"/>
    <x v="230"/>
    <x v="4"/>
    <x v="1"/>
    <x v="6"/>
    <s v="Pech"/>
    <s v="Pech Entera"/>
    <s v="1030360"/>
    <x v="219"/>
    <s v="Pavo"/>
    <n v="4775"/>
    <n v="4775"/>
    <n v="7701.9920000000002"/>
    <n v="8.9600000000000009"/>
    <n v="8.9600000000000009"/>
    <n v="5.7455986840806901"/>
  </r>
  <r>
    <x v="4"/>
    <x v="477"/>
    <x v="4"/>
    <x v="1"/>
    <x v="6"/>
    <s v="Pech"/>
    <s v="Pech Entera"/>
    <s v="1030366"/>
    <x v="431"/>
    <s v="Pavo"/>
    <n v="2520"/>
    <n v="2520"/>
    <n v="1307.952"/>
    <n v="9.3341269841269803"/>
    <n v="9.3341269841269803"/>
    <n v="5.9659773447343598"/>
  </r>
  <r>
    <x v="4"/>
    <x v="231"/>
    <x v="4"/>
    <x v="1"/>
    <x v="6"/>
    <s v="Pech"/>
    <s v="Pech Entera"/>
    <s v="1030376"/>
    <x v="220"/>
    <s v="Pavo"/>
    <n v="1260"/>
    <n v="1260"/>
    <n v="2640.2620000000002"/>
    <n v="9.3301587301587308"/>
    <n v="9.3301587301587308"/>
    <n v="5.9659748918857298"/>
  </r>
  <r>
    <x v="4"/>
    <x v="233"/>
    <x v="4"/>
    <x v="1"/>
    <x v="6"/>
    <s v="Pech"/>
    <s v="Pech Entera"/>
    <s v="1030784"/>
    <x v="222"/>
    <s v="Pavo"/>
    <n v="5289"/>
    <n v="5289"/>
    <n v="5288.4309999999996"/>
    <n v="8.9591605218377808"/>
    <n v="8.9591605218377808"/>
    <n v="5.7455974938502603"/>
  </r>
  <r>
    <x v="4"/>
    <x v="234"/>
    <x v="4"/>
    <x v="1"/>
    <x v="6"/>
    <s v="Pech"/>
    <s v="Pech Entera"/>
    <s v="1030785"/>
    <x v="223"/>
    <s v="Pavo"/>
    <n v="1178"/>
    <n v="1178"/>
    <m/>
    <n v="8.9592529711375199"/>
    <n v="8.9592529711375199"/>
    <m/>
  </r>
  <r>
    <x v="4"/>
    <x v="235"/>
    <x v="4"/>
    <x v="1"/>
    <x v="6"/>
    <s v="Pech Desh"/>
    <s v="Pech Desh c/Piel"/>
    <s v="1030424"/>
    <x v="224"/>
    <s v="Pavo"/>
    <n v="72000"/>
    <n v="62000"/>
    <n v="71985.051000000007"/>
    <n v="8.4647638888888892"/>
    <n v="8.4647580645161309"/>
    <n v="12.0385256600013"/>
  </r>
  <r>
    <x v="4"/>
    <x v="236"/>
    <x v="4"/>
    <x v="1"/>
    <x v="6"/>
    <s v="Pech Desh"/>
    <s v="Pech Desh Filete"/>
    <s v="1030505"/>
    <x v="225"/>
    <s v="Pavo"/>
    <n v="12000"/>
    <n v="12000"/>
    <n v="11793.392"/>
    <n v="5.5376666666666701"/>
    <n v="5.5376666666666701"/>
    <n v="5.2105818834818702"/>
  </r>
  <r>
    <x v="4"/>
    <x v="237"/>
    <x v="4"/>
    <x v="1"/>
    <x v="6"/>
    <s v="Pech Desh"/>
    <s v="Pech Desh Filete"/>
    <s v="1030773"/>
    <x v="226"/>
    <s v="Pavo"/>
    <n v="24000"/>
    <n v="36000"/>
    <n v="30799.365000000002"/>
    <n v="5.72"/>
    <n v="5.7199166666666699"/>
    <n v="6.9551674263414203"/>
  </r>
  <r>
    <x v="4"/>
    <x v="238"/>
    <x v="4"/>
    <x v="1"/>
    <x v="6"/>
    <s v="Pech Desh"/>
    <s v="Pech Desh s/Piel"/>
    <s v="1030379"/>
    <x v="227"/>
    <s v="Pavo"/>
    <n v="576000"/>
    <n v="600000"/>
    <n v="599875.42500000005"/>
    <n v="10.8790711805556"/>
    <n v="10.8790816666667"/>
    <n v="12.702842419324"/>
  </r>
  <r>
    <x v="4"/>
    <x v="239"/>
    <x v="4"/>
    <x v="1"/>
    <x v="6"/>
    <s v="Pech Desh"/>
    <s v="Pech Desh s/Piel"/>
    <s v="1030452"/>
    <x v="228"/>
    <s v="Pavo"/>
    <n v="24000"/>
    <n v="24000"/>
    <n v="23586.784"/>
    <n v="10.436291666666699"/>
    <n v="10.436291666666699"/>
    <n v="6.9909535907905003"/>
  </r>
  <r>
    <x v="4"/>
    <x v="242"/>
    <x v="4"/>
    <x v="1"/>
    <x v="6"/>
    <s v="Pechuga Desh"/>
    <s v="Pechuga Desh s/Piel"/>
    <s v="1010885"/>
    <x v="231"/>
    <s v="Pollo"/>
    <n v="18898"/>
    <n v="19783"/>
    <n v="23048.899000000001"/>
    <n v="7.0812255265107398"/>
    <n v="7.0811808118081201"/>
    <n v="7.0623557854108299"/>
  </r>
  <r>
    <x v="4"/>
    <x v="244"/>
    <x v="4"/>
    <x v="1"/>
    <x v="6"/>
    <s v="Pechuga Desh"/>
    <s v="Pechuga Desh s/Piel"/>
    <s v="1010888"/>
    <x v="233"/>
    <s v="Pollo"/>
    <n v="11267"/>
    <n v="12565"/>
    <n v="12564.745999999999"/>
    <n v="0"/>
    <n v="0"/>
    <n v="6.7477952678072404"/>
  </r>
  <r>
    <x v="4"/>
    <x v="245"/>
    <x v="4"/>
    <x v="1"/>
    <x v="6"/>
    <s v="Pechuga Desh"/>
    <s v="Pechuga Desh s/Piel"/>
    <s v="1011250"/>
    <x v="234"/>
    <s v="Pollo"/>
    <n v="32601"/>
    <n v="37990"/>
    <n v="35924.923999999999"/>
    <n v="5.6674948621207903"/>
    <n v="5.6675177678336404"/>
    <n v="6.6264261268861704"/>
  </r>
  <r>
    <x v="4"/>
    <x v="246"/>
    <x v="4"/>
    <x v="1"/>
    <x v="6"/>
    <s v="Pechuga Desh"/>
    <s v="Pechuga Desh s/Piel"/>
    <s v="1011701"/>
    <x v="235"/>
    <s v="Pollo"/>
    <n v="157439"/>
    <n v="163293"/>
    <n v="163293.12"/>
    <n v="4.7306004230209799"/>
    <n v="4.7306008218356004"/>
    <n v="6.0904473066593399"/>
  </r>
  <r>
    <x v="4"/>
    <x v="247"/>
    <x v="4"/>
    <x v="1"/>
    <x v="6"/>
    <s v="Pechuga Desh"/>
    <s v="Pechuga Desh s/Piel"/>
    <s v="1012038"/>
    <x v="236"/>
    <s v="Pollo"/>
    <n v="2642"/>
    <n v="12420"/>
    <n v="13236.034"/>
    <n v="0"/>
    <n v="0"/>
    <n v="6.7010432581239998"/>
  </r>
  <r>
    <x v="4"/>
    <x v="249"/>
    <x v="4"/>
    <x v="1"/>
    <x v="6"/>
    <s v="Pechuga Desh"/>
    <s v="Pechuga Desh s/Piel"/>
    <s v="1012108"/>
    <x v="238"/>
    <s v="Pollo"/>
    <n v="225690"/>
    <n v="225527"/>
    <n v="225708.435"/>
    <n v="0"/>
    <n v="7.3226930700093602"/>
    <n v="7.3179760375371004"/>
  </r>
  <r>
    <x v="4"/>
    <x v="250"/>
    <x v="4"/>
    <x v="1"/>
    <x v="6"/>
    <s v="Pechuga Desh"/>
    <s v="Pechuga Desh s/Piel"/>
    <s v="1012109"/>
    <x v="239"/>
    <s v="Pollo"/>
    <n v="353194"/>
    <n v="353194"/>
    <n v="353621.73"/>
    <n v="0"/>
    <n v="7.3226781881911904"/>
    <n v="7.27739088262478"/>
  </r>
  <r>
    <x v="4"/>
    <x v="251"/>
    <x v="4"/>
    <x v="1"/>
    <x v="6"/>
    <s v="Pechuga Desh"/>
    <s v="Pechuga Desh s/Piel"/>
    <s v="1012110"/>
    <x v="240"/>
    <s v="Pollo"/>
    <n v="107138"/>
    <n v="106776"/>
    <n v="106775.909"/>
    <n v="0"/>
    <n v="7.3227036038061"/>
    <n v="7.46498687733017"/>
  </r>
  <r>
    <x v="4"/>
    <x v="252"/>
    <x v="4"/>
    <x v="1"/>
    <x v="6"/>
    <s v="Pechuga Desh"/>
    <s v="Pechuga Desh s/Piel"/>
    <s v="1012111"/>
    <x v="241"/>
    <s v="Pollo"/>
    <n v="148938"/>
    <n v="138709"/>
    <n v="139888.12400000001"/>
    <n v="0"/>
    <n v="7.3226899480206802"/>
    <n v="7.34594807276134"/>
  </r>
  <r>
    <x v="4"/>
    <x v="253"/>
    <x v="4"/>
    <x v="1"/>
    <x v="6"/>
    <s v="Pechuga Desh"/>
    <s v="Pechuga Desh s/Piel"/>
    <s v="1012112"/>
    <x v="242"/>
    <s v="Pollo"/>
    <n v="22189"/>
    <n v="21954"/>
    <n v="20139.485000000001"/>
    <n v="0"/>
    <n v="7.23512799489842"/>
    <n v="6.2711800525187202"/>
  </r>
  <r>
    <x v="4"/>
    <x v="479"/>
    <x v="4"/>
    <x v="1"/>
    <x v="6"/>
    <s v="Pechuga Desh"/>
    <s v="Pechuga Desh s/Piel"/>
    <s v="1012115"/>
    <x v="433"/>
    <s v="Pollo"/>
    <n v="19958"/>
    <n v="19958"/>
    <n v="20502.417000000001"/>
    <n v="7.5415873334001402"/>
    <n v="7.5415873334001402"/>
    <n v="7.3526651808906198"/>
  </r>
  <r>
    <x v="4"/>
    <x v="254"/>
    <x v="4"/>
    <x v="1"/>
    <x v="6"/>
    <s v="Pechuga Desh"/>
    <s v="Pechuga Desh s/Piel"/>
    <s v="1012145"/>
    <x v="243"/>
    <s v="Pollo"/>
    <n v="99791"/>
    <n v="219718"/>
    <n v="219474.921"/>
    <n v="6.3819482718882501"/>
    <n v="6.3819395770942799"/>
    <n v="6.5281433093669996"/>
  </r>
  <r>
    <x v="4"/>
    <x v="255"/>
    <x v="4"/>
    <x v="1"/>
    <x v="6"/>
    <s v="Pechuga Desh"/>
    <s v="Pechuga Desh s/Piel"/>
    <s v="1012160"/>
    <x v="244"/>
    <s v="Pollo"/>
    <n v="59875"/>
    <n v="47174"/>
    <n v="47173.728000000003"/>
    <n v="6.1433653444676404"/>
    <n v="6.1433628693772002"/>
    <n v="5.2256787252430001"/>
  </r>
  <r>
    <x v="4"/>
    <x v="256"/>
    <x v="4"/>
    <x v="1"/>
    <x v="6"/>
    <s v="Pechuga Desh"/>
    <s v="Pechuga Desh s/Piel"/>
    <s v="1012167"/>
    <x v="245"/>
    <s v="Pollo"/>
    <n v="543521"/>
    <n v="545769"/>
    <n v="545769.05599999998"/>
    <n v="5.8402564022365304"/>
    <n v="5.8402565920746703"/>
    <n v="6.2336045777941598"/>
  </r>
  <r>
    <x v="4"/>
    <x v="449"/>
    <x v="4"/>
    <x v="1"/>
    <x v="6"/>
    <s v="Pechuga Desh"/>
    <s v="Pechuga Desh s/Piel"/>
    <s v="1012399"/>
    <x v="405"/>
    <s v="Pollo"/>
    <n v="18144"/>
    <m/>
    <m/>
    <n v="6.6839726631393299"/>
    <m/>
    <m/>
  </r>
  <r>
    <x v="4"/>
    <x v="257"/>
    <x v="4"/>
    <x v="1"/>
    <x v="6"/>
    <s v="Pechuga Desh"/>
    <s v="Pechuga Desh s/Piel"/>
    <s v="1012519"/>
    <x v="237"/>
    <s v="Pollo"/>
    <n v="6105"/>
    <n v="8257"/>
    <n v="6441.0320000000002"/>
    <n v="7.2493038493038497"/>
    <n v="7.2492430664890399"/>
    <n v="6.2140536640712201"/>
  </r>
  <r>
    <x v="4"/>
    <x v="258"/>
    <x v="4"/>
    <x v="1"/>
    <x v="6"/>
    <s v="Pechuga Desh"/>
    <s v="Pechuga Desh s/Piel"/>
    <s v="1012520"/>
    <x v="238"/>
    <s v="Pollo"/>
    <n v="60240"/>
    <n v="65409"/>
    <n v="65408.608999999997"/>
    <n v="7.3226925630810102"/>
    <n v="7.3226925958201496"/>
    <n v="7.1620496240792999"/>
  </r>
  <r>
    <x v="4"/>
    <x v="259"/>
    <x v="4"/>
    <x v="1"/>
    <x v="6"/>
    <s v="Pechuga Desh"/>
    <s v="Pechuga Desh s/Piel"/>
    <s v="1012521"/>
    <x v="239"/>
    <s v="Pollo"/>
    <n v="150152"/>
    <n v="151072"/>
    <n v="151228.16800000001"/>
    <n v="7.3226730246683402"/>
    <n v="7.3226739567888197"/>
    <n v="7.2440936704331396"/>
  </r>
  <r>
    <x v="4"/>
    <x v="260"/>
    <x v="4"/>
    <x v="1"/>
    <x v="6"/>
    <s v="Pechuga Desh"/>
    <s v="Pechuga Desh s/Piel"/>
    <s v="1012522"/>
    <x v="240"/>
    <s v="Pollo"/>
    <n v="107705"/>
    <n v="107321"/>
    <n v="108409.10799999999"/>
    <n v="7.3226869690357903"/>
    <n v="7.3226954650068503"/>
    <n v="7.1310882126250901"/>
  </r>
  <r>
    <x v="4"/>
    <x v="261"/>
    <x v="4"/>
    <x v="1"/>
    <x v="6"/>
    <s v="Pechuga Desh"/>
    <s v="Pechuga Desh s/Piel"/>
    <s v="1012523"/>
    <x v="241"/>
    <s v="Pollo"/>
    <n v="87217"/>
    <n v="95980"/>
    <n v="92986.501000000004"/>
    <n v="7.3227123152596398"/>
    <n v="7.3227130652219197"/>
    <n v="7.3491899818878004"/>
  </r>
  <r>
    <x v="4"/>
    <x v="262"/>
    <x v="4"/>
    <x v="1"/>
    <x v="6"/>
    <s v="Pechuga Desh"/>
    <s v="Pechuga Desh s/Piel"/>
    <s v="1012524"/>
    <x v="242"/>
    <s v="Pollo"/>
    <n v="34571"/>
    <n v="34927"/>
    <n v="34926.584000000003"/>
    <n v="7.23522605652136"/>
    <n v="7.2352334869871404"/>
    <n v="6.8190854851422102"/>
  </r>
  <r>
    <x v="4"/>
    <x v="263"/>
    <x v="4"/>
    <x v="1"/>
    <x v="6"/>
    <s v="Pechuga Desh"/>
    <s v="Pechuga Desh s/Piel"/>
    <s v="1012694"/>
    <x v="246"/>
    <s v="Pollo"/>
    <n v="54432"/>
    <n v="59832"/>
    <n v="19958.047999999999"/>
    <n v="7.5414278365667302"/>
    <n v="7.5414326781655303"/>
    <n v="7.5981486065170296"/>
  </r>
  <r>
    <x v="4"/>
    <x v="264"/>
    <x v="4"/>
    <x v="1"/>
    <x v="6"/>
    <s v="Pierna"/>
    <s v="Pierna Pulpa Fina"/>
    <s v="1023273"/>
    <x v="247"/>
    <s v="Cerdo"/>
    <n v="22260"/>
    <n v="22260"/>
    <n v="22425.736000000001"/>
    <n v="4.1148247978436698"/>
    <n v="4.1148247978436698"/>
    <n v="3.8940946954873601"/>
  </r>
  <r>
    <x v="4"/>
    <x v="265"/>
    <x v="4"/>
    <x v="1"/>
    <x v="6"/>
    <s v="Pierna"/>
    <s v="Pierna Pulpa Fina"/>
    <s v="1023274"/>
    <x v="248"/>
    <s v="Cerdo"/>
    <n v="12284"/>
    <n v="12284"/>
    <n v="12700.575999999999"/>
    <n v="4.11494627157278"/>
    <n v="4.11494627157278"/>
    <n v="3.8940093504420599"/>
  </r>
  <r>
    <x v="4"/>
    <x v="481"/>
    <x v="4"/>
    <x v="1"/>
    <x v="6"/>
    <s v="Pierna"/>
    <s v="Pierna Pulpa Fina"/>
    <s v="1023276"/>
    <x v="435"/>
    <s v="Cerdo"/>
    <n v="1102"/>
    <n v="1102"/>
    <m/>
    <n v="4.1134301270417399"/>
    <n v="4.1134301270417399"/>
    <m/>
  </r>
  <r>
    <x v="4"/>
    <x v="266"/>
    <x v="4"/>
    <x v="1"/>
    <x v="6"/>
    <s v="Prolijado"/>
    <s v="Prolijado Malaya"/>
    <s v="1022619"/>
    <x v="249"/>
    <s v="Cerdo"/>
    <n v="5957"/>
    <n v="5957"/>
    <n v="5955.6549999999997"/>
    <n v="7.2882323317105904"/>
    <n v="7.2882323317105904"/>
    <n v="7.1248613460652104"/>
  </r>
  <r>
    <x v="4"/>
    <x v="267"/>
    <x v="4"/>
    <x v="1"/>
    <x v="6"/>
    <s v="Recortes"/>
    <s v="Recortes Estándar"/>
    <s v="1030370"/>
    <x v="250"/>
    <s v="Pavo"/>
    <n v="12000"/>
    <n v="12000"/>
    <n v="11793.392"/>
    <n v="4.5280833333333304"/>
    <n v="4.5280833333333304"/>
    <n v="4.3862593730455197"/>
  </r>
  <r>
    <x v="4"/>
    <x v="268"/>
    <x v="4"/>
    <x v="1"/>
    <x v="6"/>
    <s v="Subprod"/>
    <s v="Subprod Visceras"/>
    <s v="1023190"/>
    <x v="251"/>
    <s v="Cerdo"/>
    <n v="269584"/>
    <n v="269584"/>
    <n v="269576.49800000002"/>
    <n v="0.69303074366431205"/>
    <n v="0.69303074366431205"/>
    <n v="0.58287458538021397"/>
  </r>
  <r>
    <x v="4"/>
    <x v="269"/>
    <x v="4"/>
    <x v="1"/>
    <x v="7"/>
    <s v="Filete"/>
    <s v="Filete c/Cabeza"/>
    <s v="1020853"/>
    <x v="25"/>
    <s v="Cerdo"/>
    <n v="168000"/>
    <n v="168000"/>
    <n v="160000"/>
    <n v="4.1100000000000003"/>
    <n v="4.1100000000000003"/>
    <n v="3.980532566875"/>
  </r>
  <r>
    <x v="4"/>
    <x v="482"/>
    <x v="4"/>
    <x v="1"/>
    <x v="7"/>
    <s v="Lomo"/>
    <s v="Lomo Centro"/>
    <s v="1022858"/>
    <x v="253"/>
    <s v="Cerdo"/>
    <n v="96000"/>
    <n v="96000"/>
    <n v="87200"/>
    <n v="3.3270312500000001"/>
    <n v="3.3270312500000001"/>
    <n v="3.0045950470183498"/>
  </r>
  <r>
    <x v="4"/>
    <x v="272"/>
    <x v="4"/>
    <x v="1"/>
    <x v="7"/>
    <s v="Menudencias"/>
    <s v="Menudencias Corazón"/>
    <s v="1012724"/>
    <x v="254"/>
    <s v="Pollo"/>
    <n v="1463"/>
    <n v="8011"/>
    <n v="8011"/>
    <n v="1.23034859876965E-2"/>
    <n v="0.949943827237548"/>
    <n v="0.85940832605167905"/>
  </r>
  <r>
    <x v="4"/>
    <x v="273"/>
    <x v="4"/>
    <x v="1"/>
    <x v="7"/>
    <s v="Menudencias"/>
    <s v="Menudencias Corazón"/>
    <s v="1012730"/>
    <x v="255"/>
    <s v="Pollo"/>
    <n v="1639"/>
    <n v="1639"/>
    <n v="8011"/>
    <n v="1.2202562538133E-2"/>
    <n v="1.2202562538133E-2"/>
    <n v="0.85940832605167905"/>
  </r>
  <r>
    <x v="4"/>
    <x v="404"/>
    <x v="4"/>
    <x v="1"/>
    <x v="7"/>
    <s v="Menudencias"/>
    <s v="Menudencias Corazón"/>
    <s v="1012745"/>
    <x v="371"/>
    <s v="Pollo"/>
    <n v="16297"/>
    <n v="21603"/>
    <n v="29614"/>
    <n v="0.59998772780266296"/>
    <n v="0.60000925797342997"/>
    <n v="0.50715785776997402"/>
  </r>
  <r>
    <x v="4"/>
    <x v="515"/>
    <x v="4"/>
    <x v="1"/>
    <x v="7"/>
    <s v="Menudencias"/>
    <s v="Menudencias Pana"/>
    <s v="1012773"/>
    <x v="461"/>
    <s v="Pollo"/>
    <m/>
    <n v="21600"/>
    <n v="21604.74"/>
    <m/>
    <n v="0.45"/>
    <n v="0.49352751757253299"/>
  </r>
  <r>
    <x v="4"/>
    <x v="4"/>
    <x v="4"/>
    <x v="1"/>
    <x v="7"/>
    <s v="Menudencias"/>
    <s v="Menudencias Cogote"/>
    <s v="1030635"/>
    <x v="4"/>
    <s v="Pavo"/>
    <m/>
    <m/>
    <n v="11000"/>
    <m/>
    <m/>
    <n v="0.75833333636363598"/>
  </r>
  <r>
    <x v="4"/>
    <x v="462"/>
    <x v="4"/>
    <x v="1"/>
    <x v="7"/>
    <s v="Menudencias"/>
    <s v="Menudencias Contre"/>
    <s v="1030498"/>
    <x v="418"/>
    <s v="Pavo"/>
    <m/>
    <m/>
    <n v="1600"/>
    <m/>
    <m/>
    <n v="0.7"/>
  </r>
  <r>
    <x v="4"/>
    <x v="274"/>
    <x v="4"/>
    <x v="1"/>
    <x v="7"/>
    <s v="Menudencias"/>
    <s v="Menudencias Contre"/>
    <s v="1030711"/>
    <x v="256"/>
    <s v="Pavo"/>
    <n v="3444"/>
    <n v="7281"/>
    <m/>
    <n v="1.28745644599303"/>
    <n v="1.28759785743717"/>
    <m/>
  </r>
  <r>
    <x v="4"/>
    <x v="502"/>
    <x v="4"/>
    <x v="1"/>
    <x v="7"/>
    <s v="Menudencias"/>
    <s v="Menudencias Corazón"/>
    <s v="1030378"/>
    <x v="452"/>
    <s v="Pavo"/>
    <m/>
    <m/>
    <n v="1800"/>
    <m/>
    <m/>
    <n v="0.7"/>
  </r>
  <r>
    <x v="4"/>
    <x v="275"/>
    <x v="4"/>
    <x v="1"/>
    <x v="7"/>
    <s v="Menudencias"/>
    <s v="Menudencias Corazón"/>
    <s v="1030710"/>
    <x v="257"/>
    <s v="Pavo"/>
    <n v="1235"/>
    <n v="11025"/>
    <n v="11025"/>
    <n v="0.59352226720647805"/>
    <n v="0.59319727891156504"/>
    <n v="1.07001033106576"/>
  </r>
  <r>
    <x v="4"/>
    <x v="516"/>
    <x v="4"/>
    <x v="1"/>
    <x v="7"/>
    <s v="Menudencias"/>
    <s v="Menudencias Corazón"/>
    <s v="1030765"/>
    <x v="462"/>
    <s v="Pavo"/>
    <n v="1860"/>
    <n v="0"/>
    <m/>
    <n v="0"/>
    <n v="0"/>
    <m/>
  </r>
  <r>
    <x v="4"/>
    <x v="517"/>
    <x v="4"/>
    <x v="1"/>
    <x v="7"/>
    <s v="Menudencias"/>
    <s v="Menudencias Hígado"/>
    <s v="1030804"/>
    <x v="463"/>
    <s v="Pavo"/>
    <m/>
    <n v="10800"/>
    <n v="10800"/>
    <m/>
    <n v="1"/>
    <n v="1.28122434259259"/>
  </r>
  <r>
    <x v="4"/>
    <x v="405"/>
    <x v="4"/>
    <x v="1"/>
    <x v="7"/>
    <s v="Paleta"/>
    <s v="Paleta Pulpa"/>
    <s v="1023353"/>
    <x v="258"/>
    <s v="Cerdo"/>
    <n v="120000"/>
    <n v="129600"/>
    <n v="129600"/>
    <n v="2.2070249999999998"/>
    <n v="2.2070293209876501"/>
    <n v="2.1580089398148199"/>
  </r>
  <r>
    <x v="4"/>
    <x v="277"/>
    <x v="4"/>
    <x v="1"/>
    <x v="7"/>
    <s v="Pech Desh"/>
    <s v="Pech Desh s/Piel"/>
    <s v="1030265"/>
    <x v="259"/>
    <s v="Pavo"/>
    <n v="64800"/>
    <n v="21600"/>
    <n v="21600"/>
    <n v="5.50060185185185"/>
    <n v="6.2998611111111096"/>
    <n v="5.4281998009259302"/>
  </r>
  <r>
    <x v="4"/>
    <x v="278"/>
    <x v="4"/>
    <x v="1"/>
    <x v="7"/>
    <s v="Pechuga Desh"/>
    <s v="Pechuga Desh s/Piel"/>
    <s v="1011748"/>
    <x v="260"/>
    <s v="Pollo"/>
    <n v="164086"/>
    <n v="159600"/>
    <n v="159600"/>
    <n v="5.6303340930975203"/>
    <n v="5.6303320802004997"/>
    <n v="5.01983550877193"/>
  </r>
  <r>
    <x v="4"/>
    <x v="407"/>
    <x v="4"/>
    <x v="1"/>
    <x v="7"/>
    <s v="Pierna"/>
    <s v="Pierna Pulpa"/>
    <s v="1021433"/>
    <x v="299"/>
    <s v="Cerdo"/>
    <n v="120000"/>
    <n v="129654"/>
    <n v="129654"/>
    <n v="2.431025"/>
    <n v="2.4310241103244001"/>
    <n v="2.37772802844494"/>
  </r>
  <r>
    <x v="4"/>
    <x v="518"/>
    <x v="4"/>
    <x v="1"/>
    <x v="7"/>
    <s v="Pierna"/>
    <s v="Pierna Pulpa"/>
    <s v="1023400"/>
    <x v="464"/>
    <s v="Cerdo"/>
    <m/>
    <m/>
    <n v="100"/>
    <m/>
    <m/>
    <n v="1.05196"/>
  </r>
  <r>
    <x v="4"/>
    <x v="5"/>
    <x v="4"/>
    <x v="1"/>
    <x v="7"/>
    <s v="Recortes"/>
    <s v="Recortes Piel"/>
    <s v="1030720"/>
    <x v="5"/>
    <s v="Pavo"/>
    <m/>
    <n v="24000"/>
    <n v="24000"/>
    <m/>
    <n v="0.55000000000000004"/>
    <n v="0.24"/>
  </r>
  <r>
    <x v="4"/>
    <x v="519"/>
    <x v="4"/>
    <x v="1"/>
    <x v="7"/>
    <s v="Recortes"/>
    <s v="Recortes No Magro"/>
    <s v="1023387"/>
    <x v="352"/>
    <s v="Cerdo"/>
    <n v="40000"/>
    <m/>
    <m/>
    <n v="2.0390250000000001"/>
    <m/>
    <m/>
  </r>
  <r>
    <x v="4"/>
    <x v="485"/>
    <x v="4"/>
    <x v="1"/>
    <x v="7"/>
    <s v="Recortes"/>
    <s v="Recortes No Magro"/>
    <s v="1023389"/>
    <x v="437"/>
    <s v="Cerdo"/>
    <n v="40000"/>
    <m/>
    <m/>
    <n v="1.199025"/>
    <m/>
    <m/>
  </r>
  <r>
    <x v="4"/>
    <x v="440"/>
    <x v="4"/>
    <x v="1"/>
    <x v="7"/>
    <s v="Recortes"/>
    <s v="Recortes No Magro"/>
    <s v="1023391"/>
    <x v="59"/>
    <s v="Cerdo"/>
    <n v="24000"/>
    <n v="24000"/>
    <m/>
    <n v="2.2070416666666701"/>
    <n v="2.2070416666666701"/>
    <m/>
  </r>
  <r>
    <x v="4"/>
    <x v="452"/>
    <x v="4"/>
    <x v="1"/>
    <x v="7"/>
    <s v="Subprod"/>
    <s v="Subprod Visceras"/>
    <s v="1022304"/>
    <x v="408"/>
    <s v="Cerdo"/>
    <n v="0"/>
    <n v="20000"/>
    <n v="20000"/>
    <n v="0"/>
    <n v="2.8790499999999999"/>
    <n v="3.1545920000000001"/>
  </r>
  <r>
    <x v="4"/>
    <x v="6"/>
    <x v="4"/>
    <x v="1"/>
    <x v="7"/>
    <s v="Varios"/>
    <s v="Varios Carcasa"/>
    <s v="1030355"/>
    <x v="6"/>
    <s v="Pavo"/>
    <m/>
    <m/>
    <n v="129600"/>
    <m/>
    <m/>
    <n v="0.83544238657407399"/>
  </r>
  <r>
    <x v="4"/>
    <x v="281"/>
    <x v="4"/>
    <x v="1"/>
    <x v="8"/>
    <s v="Ala"/>
    <s v="Ala Trutro"/>
    <s v="1012278"/>
    <x v="262"/>
    <s v="Pollo"/>
    <n v="80000"/>
    <n v="80000"/>
    <n v="80028"/>
    <n v="3.2673999999999999"/>
    <n v="3.2673999999999999"/>
    <n v="3.2576289948518"/>
  </r>
  <r>
    <x v="4"/>
    <x v="282"/>
    <x v="4"/>
    <x v="1"/>
    <x v="8"/>
    <s v="Ala"/>
    <s v="Ala Trutro-Centro"/>
    <s v="1011150"/>
    <x v="263"/>
    <s v="Pollo"/>
    <n v="82682"/>
    <n v="82682"/>
    <n v="82692"/>
    <n v="3.2673858881014"/>
    <n v="3.2673858881014"/>
    <n v="3.2538789725729198"/>
  </r>
  <r>
    <x v="4"/>
    <x v="368"/>
    <x v="4"/>
    <x v="1"/>
    <x v="8"/>
    <s v="Chuleta"/>
    <s v="Chuleta Huesos"/>
    <s v="1021980"/>
    <x v="341"/>
    <s v="Cerdo"/>
    <n v="12000"/>
    <n v="12000"/>
    <m/>
    <n v="5.4720000000000004"/>
    <n v="5.4720000000000004"/>
    <m/>
  </r>
  <r>
    <x v="4"/>
    <x v="283"/>
    <x v="4"/>
    <x v="1"/>
    <x v="8"/>
    <s v="Cueros"/>
    <s v="Cuero Forro"/>
    <s v="1021270"/>
    <x v="116"/>
    <s v="Cerdo"/>
    <n v="240000"/>
    <n v="168000"/>
    <n v="168000"/>
    <n v="0.57999999999999996"/>
    <n v="0.57999999999999996"/>
    <n v="0.57182490178571399"/>
  </r>
  <r>
    <x v="4"/>
    <x v="284"/>
    <x v="4"/>
    <x v="1"/>
    <x v="8"/>
    <s v="Cueros"/>
    <s v="Cuero Forro"/>
    <s v="1021272"/>
    <x v="264"/>
    <s v="Cerdo"/>
    <n v="144000"/>
    <n v="144000"/>
    <n v="144000"/>
    <n v="0.70699999999999996"/>
    <n v="0.70699999999999996"/>
    <n v="0.71386874305555603"/>
  </r>
  <r>
    <x v="4"/>
    <x v="408"/>
    <x v="4"/>
    <x v="1"/>
    <x v="8"/>
    <s v="Cueros"/>
    <s v="Cuero Mixto"/>
    <s v="1021596"/>
    <x v="19"/>
    <s v="Cerdo"/>
    <n v="120000"/>
    <n v="48000"/>
    <n v="120009"/>
    <n v="0.56065833333333304"/>
    <n v="0.56066666666666698"/>
    <n v="0.54868893416327102"/>
  </r>
  <r>
    <x v="4"/>
    <x v="409"/>
    <x v="4"/>
    <x v="1"/>
    <x v="8"/>
    <s v="Filete"/>
    <s v="Filete"/>
    <s v="1012725"/>
    <x v="372"/>
    <s v="Pollo"/>
    <n v="18000"/>
    <n v="20520"/>
    <n v="20520"/>
    <n v="4.8771666666666702"/>
    <n v="4.5"/>
    <n v="4.4717048684210496"/>
  </r>
  <r>
    <x v="4"/>
    <x v="285"/>
    <x v="4"/>
    <x v="1"/>
    <x v="8"/>
    <s v="Grasas"/>
    <s v="Grasa Gordura"/>
    <s v="1021026"/>
    <x v="265"/>
    <s v="Cerdo"/>
    <n v="24000"/>
    <n v="24000"/>
    <n v="24002"/>
    <n v="0.78829166666666595"/>
    <n v="0.78829166666666595"/>
    <n v="0.78737570202483098"/>
  </r>
  <r>
    <x v="4"/>
    <x v="286"/>
    <x v="4"/>
    <x v="1"/>
    <x v="8"/>
    <s v="Grasas"/>
    <s v="Grasa Gordura"/>
    <s v="1021555"/>
    <x v="266"/>
    <s v="Cerdo"/>
    <n v="168000"/>
    <n v="168000"/>
    <n v="168014"/>
    <n v="0.70699999999999996"/>
    <n v="0.70699999999999996"/>
    <n v="0.69079039901436801"/>
  </r>
  <r>
    <x v="4"/>
    <x v="287"/>
    <x v="4"/>
    <x v="1"/>
    <x v="8"/>
    <s v="Grasas"/>
    <s v="Grasa Gordura"/>
    <s v="1021874"/>
    <x v="33"/>
    <s v="Cerdo"/>
    <n v="312000"/>
    <n v="312000"/>
    <n v="312024"/>
    <n v="0.87773397435897405"/>
    <n v="0.87773397435897405"/>
    <n v="0.87527035196010605"/>
  </r>
  <r>
    <x v="4"/>
    <x v="288"/>
    <x v="4"/>
    <x v="1"/>
    <x v="8"/>
    <s v="Grasas"/>
    <s v="Grasa Interior"/>
    <s v="1023302"/>
    <x v="36"/>
    <s v="Cerdo"/>
    <n v="192000"/>
    <n v="192000"/>
    <n v="192000"/>
    <n v="0.92"/>
    <n v="0.92"/>
    <n v="0.91391213958333295"/>
  </r>
  <r>
    <x v="4"/>
    <x v="412"/>
    <x v="4"/>
    <x v="1"/>
    <x v="8"/>
    <s v="Pech Desh"/>
    <s v="Pech Desh Filete"/>
    <s v="1030792"/>
    <x v="374"/>
    <s v="Pavo"/>
    <n v="36000"/>
    <n v="48000"/>
    <n v="48000"/>
    <n v="10.111472222222201"/>
    <n v="10.111437499999999"/>
    <n v="9.9942834458333394"/>
  </r>
  <r>
    <x v="4"/>
    <x v="455"/>
    <x v="4"/>
    <x v="1"/>
    <x v="8"/>
    <s v="Pech Desh"/>
    <s v="Pech Desh s/Piel"/>
    <s v="1030327"/>
    <x v="411"/>
    <s v="Pavo"/>
    <n v="48000"/>
    <n v="48000"/>
    <n v="48020"/>
    <n v="11.63"/>
    <n v="11.63"/>
    <n v="11.489070595585201"/>
  </r>
  <r>
    <x v="4"/>
    <x v="289"/>
    <x v="4"/>
    <x v="1"/>
    <x v="8"/>
    <s v="Pech Desh"/>
    <s v="Pech Desh s/Piel"/>
    <s v="1030337"/>
    <x v="267"/>
    <s v="Pavo"/>
    <n v="192000"/>
    <n v="192000"/>
    <n v="192000"/>
    <n v="10.749994791666699"/>
    <n v="10.7500208333333"/>
    <n v="10.6220511770833"/>
  </r>
  <r>
    <x v="4"/>
    <x v="290"/>
    <x v="4"/>
    <x v="1"/>
    <x v="8"/>
    <s v="Pechuga"/>
    <s v="Pechuga Entera"/>
    <s v="1012534"/>
    <x v="268"/>
    <s v="Pollo"/>
    <n v="203329"/>
    <n v="199600"/>
    <m/>
    <n v="3.5100010328089"/>
    <n v="3.51"/>
    <m/>
  </r>
  <r>
    <x v="4"/>
    <x v="520"/>
    <x v="4"/>
    <x v="1"/>
    <x v="8"/>
    <s v="Pechuga"/>
    <s v="Pechuga Entera"/>
    <s v="1012788"/>
    <x v="465"/>
    <s v="Pollo"/>
    <n v="160000"/>
    <n v="196000"/>
    <n v="159680"/>
    <n v="3.51"/>
    <n v="3.51"/>
    <n v="3.4957803081162302"/>
  </r>
  <r>
    <x v="4"/>
    <x v="48"/>
    <x v="4"/>
    <x v="1"/>
    <x v="8"/>
    <s v="Pechuga Desh"/>
    <s v="Pechuga Desh s/Piel"/>
    <s v="1011047"/>
    <x v="47"/>
    <s v="Pollo"/>
    <n v="24000"/>
    <n v="22800"/>
    <n v="22800"/>
    <n v="4.2917916666666702"/>
    <n v="4.2917982456140402"/>
    <n v="4.2495876052631596"/>
  </r>
  <r>
    <x v="4"/>
    <x v="291"/>
    <x v="4"/>
    <x v="1"/>
    <x v="8"/>
    <s v="Pechuga Desh"/>
    <s v="Pechuga Desh s/Piel"/>
    <s v="1011127"/>
    <x v="269"/>
    <s v="Pollo"/>
    <n v="1318161"/>
    <n v="1322161"/>
    <n v="1322400"/>
    <n v="4.4900016007149404"/>
    <n v="4.4900015958722097"/>
    <n v="4.4438728449788298"/>
  </r>
  <r>
    <x v="4"/>
    <x v="278"/>
    <x v="4"/>
    <x v="1"/>
    <x v="8"/>
    <s v="Pechuga Desh"/>
    <s v="Pechuga Desh s/Piel"/>
    <s v="1011748"/>
    <x v="260"/>
    <s v="Pollo"/>
    <m/>
    <n v="33000"/>
    <n v="22800"/>
    <m/>
    <n v="0"/>
    <n v="4.7449736798245601"/>
  </r>
  <r>
    <x v="4"/>
    <x v="414"/>
    <x v="4"/>
    <x v="1"/>
    <x v="8"/>
    <s v="Pierna"/>
    <s v="Pierna Pulpa"/>
    <s v="1023324"/>
    <x v="299"/>
    <s v="Cerdo"/>
    <n v="96000"/>
    <n v="96000"/>
    <n v="96006"/>
    <n v="2.4500000000000002"/>
    <n v="2.4500000000000002"/>
    <n v="2.4243608191154702"/>
  </r>
  <r>
    <x v="4"/>
    <x v="521"/>
    <x v="4"/>
    <x v="1"/>
    <x v="8"/>
    <s v="Recortes"/>
    <s v="Recortes No Magro"/>
    <s v="1023318"/>
    <x v="466"/>
    <s v="Cerdo"/>
    <n v="10000"/>
    <n v="12000"/>
    <n v="12000"/>
    <n v="1.2924"/>
    <n v="1.29233333333333"/>
    <n v="1.3945982666666701"/>
  </r>
  <r>
    <x v="4"/>
    <x v="294"/>
    <x v="4"/>
    <x v="1"/>
    <x v="8"/>
    <s v="Recortes"/>
    <s v="Recortes No Magro"/>
    <s v="1023319"/>
    <x v="272"/>
    <s v="Cerdo"/>
    <n v="10000"/>
    <n v="12000"/>
    <n v="12000"/>
    <n v="1.6337999999999999"/>
    <n v="1.6338333333333299"/>
    <n v="1.7317063749999999"/>
  </r>
  <r>
    <x v="4"/>
    <x v="456"/>
    <x v="4"/>
    <x v="1"/>
    <x v="8"/>
    <s v="Recortes"/>
    <s v="Recortes No Magro"/>
    <s v="1023343"/>
    <x v="412"/>
    <s v="Cerdo"/>
    <n v="144000"/>
    <n v="144000"/>
    <n v="144012"/>
    <n v="1.0972430555555599"/>
    <n v="1.0972430555555599"/>
    <n v="1.0920147918229"/>
  </r>
  <r>
    <x v="4"/>
    <x v="295"/>
    <x v="4"/>
    <x v="1"/>
    <x v="8"/>
    <s v="Subprod"/>
    <s v="Subprod Visceras"/>
    <s v="1022907"/>
    <x v="273"/>
    <s v="Cerdo"/>
    <n v="24000"/>
    <n v="24000"/>
    <n v="24000"/>
    <n v="0.46308333333333301"/>
    <n v="0.46308333333333301"/>
    <n v="0.46000331249999998"/>
  </r>
  <r>
    <x v="4"/>
    <x v="457"/>
    <x v="4"/>
    <x v="1"/>
    <x v="8"/>
    <s v="Subprod"/>
    <s v="Subprod Visceras"/>
    <s v="1023383"/>
    <x v="413"/>
    <s v="Cerdo"/>
    <n v="0"/>
    <n v="24000"/>
    <n v="24002"/>
    <n v="0"/>
    <n v="0.46"/>
    <n v="0.45836615698691802"/>
  </r>
  <r>
    <x v="4"/>
    <x v="296"/>
    <x v="4"/>
    <x v="1"/>
    <x v="8"/>
    <s v="Trutro Desh"/>
    <s v="Trutro Desh Corto"/>
    <s v="1030658"/>
    <x v="274"/>
    <s v="Pavo"/>
    <n v="288000"/>
    <n v="288000"/>
    <n v="288208.32"/>
    <n v="4.4000069444444403"/>
    <n v="4.4000000000000004"/>
    <n v="4.3527952024424597"/>
  </r>
  <r>
    <x v="4"/>
    <x v="2"/>
    <x v="4"/>
    <x v="1"/>
    <x v="1"/>
    <s v="Menudencias"/>
    <s v="Menudencias Contre"/>
    <s v="1012207"/>
    <x v="2"/>
    <s v="Pollo"/>
    <n v="65520"/>
    <n v="72000"/>
    <m/>
    <n v="1.22445054945055"/>
    <n v="1.22444444444444"/>
    <m/>
  </r>
  <r>
    <x v="4"/>
    <x v="506"/>
    <x v="4"/>
    <x v="1"/>
    <x v="2"/>
    <s v="Grasas"/>
    <s v="Grasa Gordura"/>
    <s v="1023397"/>
    <x v="344"/>
    <s v="Cerdo"/>
    <m/>
    <n v="24000"/>
    <m/>
    <m/>
    <n v="0.96"/>
    <m/>
  </r>
  <r>
    <x v="4"/>
    <x v="113"/>
    <x v="4"/>
    <x v="1"/>
    <x v="4"/>
    <s v="Ala"/>
    <s v="Ala Centro"/>
    <s v="1011586"/>
    <x v="109"/>
    <s v="Pollo"/>
    <n v="84000"/>
    <n v="72000"/>
    <n v="24000"/>
    <n v="3.07140476190476"/>
    <n v="3.0714027777777799"/>
    <n v="4.2732971208333304"/>
  </r>
  <r>
    <x v="4"/>
    <x v="458"/>
    <x v="4"/>
    <x v="1"/>
    <x v="4"/>
    <s v="Ala"/>
    <s v="Ala Centro"/>
    <s v="1012451"/>
    <x v="414"/>
    <s v="Pollo"/>
    <n v="12000"/>
    <n v="12000"/>
    <m/>
    <n v="4.7642499999999997"/>
    <n v="4.7642499999999997"/>
    <m/>
  </r>
  <r>
    <x v="4"/>
    <x v="117"/>
    <x v="4"/>
    <x v="1"/>
    <x v="4"/>
    <s v="Ala"/>
    <s v="Ala Centro-Punta"/>
    <s v="1012455"/>
    <x v="113"/>
    <s v="Pollo"/>
    <m/>
    <m/>
    <n v="96000"/>
    <m/>
    <m/>
    <n v="3.7052522250000002"/>
  </r>
  <r>
    <x v="4"/>
    <x v="522"/>
    <x v="4"/>
    <x v="1"/>
    <x v="4"/>
    <s v="Ala"/>
    <s v="Ala Trutro"/>
    <s v="1012275"/>
    <x v="467"/>
    <s v="Pollo"/>
    <n v="12000"/>
    <m/>
    <m/>
    <n v="1.0360833333333299"/>
    <m/>
    <m/>
  </r>
  <r>
    <x v="4"/>
    <x v="415"/>
    <x v="4"/>
    <x v="1"/>
    <x v="4"/>
    <s v="Ala"/>
    <s v="Ala Centro Punta"/>
    <s v="1030566"/>
    <x v="376"/>
    <s v="Pavo"/>
    <n v="18408"/>
    <n v="24000"/>
    <n v="24000"/>
    <n v="2.7569534984789201"/>
    <n v="2.756875"/>
    <n v="4.7314963041666704"/>
  </r>
  <r>
    <x v="4"/>
    <x v="297"/>
    <x v="4"/>
    <x v="1"/>
    <x v="4"/>
    <s v="Ala"/>
    <s v="Ala Centro Punta"/>
    <s v="1030685"/>
    <x v="275"/>
    <s v="Pavo"/>
    <n v="192000"/>
    <n v="192000"/>
    <n v="192000"/>
    <n v="5.3366249999999997"/>
    <n v="5.3366302083333297"/>
    <n v="6.3976402010416704"/>
  </r>
  <r>
    <x v="4"/>
    <x v="510"/>
    <x v="4"/>
    <x v="1"/>
    <x v="4"/>
    <s v="Ala"/>
    <s v="Ala Trutro"/>
    <s v="1030525"/>
    <x v="457"/>
    <s v="Pavo"/>
    <m/>
    <n v="48000"/>
    <n v="48000"/>
    <m/>
    <n v="1.6116250000000001"/>
    <n v="1.7012839708333301"/>
  </r>
  <r>
    <x v="4"/>
    <x v="298"/>
    <x v="4"/>
    <x v="1"/>
    <x v="4"/>
    <s v="Cabeza"/>
    <s v="Cabeza Derivados"/>
    <s v="1022033"/>
    <x v="276"/>
    <s v="Cerdo"/>
    <n v="48000"/>
    <n v="48000"/>
    <n v="48001"/>
    <n v="5.4890625000000002"/>
    <n v="5.4890625000000002"/>
    <n v="6.6142808691485602"/>
  </r>
  <r>
    <x v="4"/>
    <x v="299"/>
    <x v="4"/>
    <x v="1"/>
    <x v="4"/>
    <s v="Cabeza"/>
    <s v="Cabeza Entera"/>
    <s v="1021739"/>
    <x v="277"/>
    <s v="Cerdo"/>
    <n v="0"/>
    <n v="24000"/>
    <n v="24000"/>
    <n v="0"/>
    <n v="0.75824999999999998"/>
    <n v="0.79926756249999997"/>
  </r>
  <r>
    <x v="4"/>
    <x v="300"/>
    <x v="4"/>
    <x v="1"/>
    <x v="4"/>
    <s v="Cabeza"/>
    <s v="Cabeza Entera"/>
    <s v="1022212"/>
    <x v="278"/>
    <s v="Cerdo"/>
    <n v="696000"/>
    <n v="696000"/>
    <n v="696000"/>
    <n v="1.3892887931034501"/>
    <n v="1.3892887931034501"/>
    <n v="1.75044658275862"/>
  </r>
  <r>
    <x v="4"/>
    <x v="301"/>
    <x v="4"/>
    <x v="1"/>
    <x v="4"/>
    <s v="Cabeza"/>
    <s v="Cabeza Entera"/>
    <s v="1022639"/>
    <x v="279"/>
    <s v="Cerdo"/>
    <n v="1080000"/>
    <n v="1080000"/>
    <n v="1080000"/>
    <n v="1.28894444444444"/>
    <n v="1.28894444444444"/>
    <n v="1.65637194824074"/>
  </r>
  <r>
    <x v="4"/>
    <x v="416"/>
    <x v="4"/>
    <x v="1"/>
    <x v="4"/>
    <s v="Cabeza"/>
    <s v="Cabeza Entera"/>
    <s v="1022640"/>
    <x v="377"/>
    <s v="Cerdo"/>
    <n v="48000"/>
    <n v="48000"/>
    <n v="48000"/>
    <n v="1.21727083333333"/>
    <n v="1.21727083333333"/>
    <n v="2.0727500062500002"/>
  </r>
  <r>
    <x v="4"/>
    <x v="119"/>
    <x v="4"/>
    <x v="1"/>
    <x v="4"/>
    <s v="Chuleta"/>
    <s v="Chuleta Cazuela"/>
    <s v="1022414"/>
    <x v="115"/>
    <s v="Cerdo"/>
    <n v="120000"/>
    <n v="120000"/>
    <n v="72000"/>
    <n v="0.83022499999999999"/>
    <n v="0.83022499999999999"/>
    <n v="1.2296084486111101"/>
  </r>
  <r>
    <x v="4"/>
    <x v="120"/>
    <x v="4"/>
    <x v="1"/>
    <x v="4"/>
    <s v="Cueros"/>
    <s v="Cuero Forro"/>
    <s v="1023034"/>
    <x v="116"/>
    <s v="Cerdo"/>
    <n v="10000"/>
    <n v="50680"/>
    <n v="48000"/>
    <n v="0.47189999999999999"/>
    <n v="0.47186266771902102"/>
    <n v="0.53761136249999997"/>
  </r>
  <r>
    <x v="4"/>
    <x v="511"/>
    <x v="4"/>
    <x v="1"/>
    <x v="4"/>
    <s v="Cueros"/>
    <s v="Cuero Forro"/>
    <s v="1023110"/>
    <x v="264"/>
    <s v="Cerdo"/>
    <m/>
    <m/>
    <n v="96000"/>
    <m/>
    <m/>
    <n v="0.89773389791666702"/>
  </r>
  <r>
    <x v="4"/>
    <x v="121"/>
    <x v="4"/>
    <x v="1"/>
    <x v="4"/>
    <s v="Cueros"/>
    <s v="Cuero Mixto"/>
    <s v="1022417"/>
    <x v="117"/>
    <s v="Cerdo"/>
    <n v="0"/>
    <n v="0"/>
    <n v="168000"/>
    <n v="0"/>
    <n v="0"/>
    <n v="0.84420811250000005"/>
  </r>
  <r>
    <x v="4"/>
    <x v="122"/>
    <x v="4"/>
    <x v="1"/>
    <x v="4"/>
    <s v="Cueros"/>
    <s v="Cuero Mixto"/>
    <s v="1023306"/>
    <x v="117"/>
    <s v="Cerdo"/>
    <n v="120000"/>
    <n v="120000"/>
    <n v="120000"/>
    <n v="0.78722499999999995"/>
    <n v="0.78722499999999995"/>
    <n v="1.0712678550000001"/>
  </r>
  <r>
    <x v="4"/>
    <x v="123"/>
    <x v="4"/>
    <x v="1"/>
    <x v="4"/>
    <s v="Grasas"/>
    <s v="Grasa Gordura"/>
    <s v="1022381"/>
    <x v="118"/>
    <s v="Cerdo"/>
    <m/>
    <m/>
    <n v="48000"/>
    <m/>
    <m/>
    <n v="1.071233125"/>
  </r>
  <r>
    <x v="4"/>
    <x v="124"/>
    <x v="4"/>
    <x v="1"/>
    <x v="4"/>
    <s v="Grasas"/>
    <s v="Grasa Gordura"/>
    <s v="1022541"/>
    <x v="119"/>
    <s v="Cerdo"/>
    <m/>
    <m/>
    <n v="240001"/>
    <m/>
    <m/>
    <n v="0.93455403060820597"/>
  </r>
  <r>
    <x v="4"/>
    <x v="125"/>
    <x v="4"/>
    <x v="1"/>
    <x v="4"/>
    <s v="Grasas"/>
    <s v="Grasa Gordura"/>
    <s v="1022856"/>
    <x v="120"/>
    <s v="Cerdo"/>
    <m/>
    <m/>
    <n v="72000"/>
    <m/>
    <m/>
    <n v="1.023644775"/>
  </r>
  <r>
    <x v="4"/>
    <x v="126"/>
    <x v="4"/>
    <x v="1"/>
    <x v="4"/>
    <s v="Grasas"/>
    <s v="Grasa Interior"/>
    <s v="1022073"/>
    <x v="36"/>
    <s v="Cerdo"/>
    <n v="24000"/>
    <n v="24000"/>
    <m/>
    <n v="0.95"/>
    <n v="0.95"/>
    <m/>
  </r>
  <r>
    <x v="4"/>
    <x v="127"/>
    <x v="4"/>
    <x v="1"/>
    <x v="4"/>
    <s v="Grasas"/>
    <s v="Grasa Interior"/>
    <s v="1022945"/>
    <x v="36"/>
    <s v="Cerdo"/>
    <n v="192000"/>
    <n v="192000"/>
    <n v="144000"/>
    <n v="0.95"/>
    <n v="0.95"/>
    <n v="0.98854805347222197"/>
  </r>
  <r>
    <x v="4"/>
    <x v="304"/>
    <x v="4"/>
    <x v="1"/>
    <x v="4"/>
    <s v="Huesos"/>
    <s v="Huesos Cuarto Centra"/>
    <s v="1021767"/>
    <x v="282"/>
    <s v="Cerdo"/>
    <n v="504000"/>
    <n v="504000"/>
    <n v="504000"/>
    <n v="1.3606190476190501"/>
    <n v="1.3606190476190501"/>
    <n v="1.70375451805556"/>
  </r>
  <r>
    <x v="4"/>
    <x v="305"/>
    <x v="4"/>
    <x v="1"/>
    <x v="4"/>
    <s v="Huesos"/>
    <s v="Huesos Cuarto Centra"/>
    <s v="1022099"/>
    <x v="283"/>
    <s v="Cerdo"/>
    <n v="120000"/>
    <n v="120000"/>
    <n v="120000"/>
    <n v="1.4753000000000001"/>
    <n v="1.4753000000000001"/>
    <n v="1.9581386508333301"/>
  </r>
  <r>
    <x v="4"/>
    <x v="129"/>
    <x v="4"/>
    <x v="1"/>
    <x v="4"/>
    <s v="Huesos"/>
    <s v="Huesos Cuarto Centra"/>
    <s v="1022186"/>
    <x v="121"/>
    <s v="Cerdo"/>
    <m/>
    <m/>
    <n v="48000"/>
    <m/>
    <m/>
    <n v="1.11867079583333"/>
  </r>
  <r>
    <x v="4"/>
    <x v="130"/>
    <x v="4"/>
    <x v="1"/>
    <x v="4"/>
    <s v="Huesos"/>
    <s v="Huesos Cuarto Centra"/>
    <s v="1022378"/>
    <x v="122"/>
    <s v="Cerdo"/>
    <m/>
    <m/>
    <n v="24000"/>
    <m/>
    <m/>
    <n v="2.3382268833333302"/>
  </r>
  <r>
    <x v="4"/>
    <x v="306"/>
    <x v="4"/>
    <x v="1"/>
    <x v="4"/>
    <s v="Huesos"/>
    <s v="Huesos Cuarto Centra"/>
    <s v="1022388"/>
    <x v="284"/>
    <s v="Cerdo"/>
    <n v="168000"/>
    <n v="168000"/>
    <n v="168000"/>
    <n v="1.26027380952381"/>
    <n v="1.26027380952381"/>
    <n v="1.73640525"/>
  </r>
  <r>
    <x v="4"/>
    <x v="307"/>
    <x v="4"/>
    <x v="1"/>
    <x v="4"/>
    <s v="Huesos"/>
    <s v="Huesos Cuarto Centra"/>
    <s v="1023291"/>
    <x v="285"/>
    <s v="Cerdo"/>
    <n v="120000"/>
    <n v="120000"/>
    <n v="24000"/>
    <n v="1.7613666666666701"/>
    <n v="1.7613666666666701"/>
    <n v="2.0681232375"/>
  </r>
  <r>
    <x v="4"/>
    <x v="308"/>
    <x v="4"/>
    <x v="1"/>
    <x v="4"/>
    <s v="Huesos"/>
    <s v="Huesos Cuarto Delant"/>
    <s v="1021766"/>
    <x v="286"/>
    <s v="Cerdo"/>
    <n v="432000"/>
    <n v="432000"/>
    <n v="432000"/>
    <n v="1.4752986111111099"/>
    <n v="1.4752986111111099"/>
    <n v="1.87787858703704"/>
  </r>
  <r>
    <x v="4"/>
    <x v="309"/>
    <x v="4"/>
    <x v="1"/>
    <x v="4"/>
    <s v="Huesos"/>
    <s v="Huesos Cuarto Delant"/>
    <s v="1021774"/>
    <x v="287"/>
    <s v="Cerdo"/>
    <n v="96000"/>
    <n v="96000"/>
    <n v="96000"/>
    <n v="0.75855208333333302"/>
    <n v="0.75855208333333302"/>
    <n v="0.99518621562499998"/>
  </r>
  <r>
    <x v="4"/>
    <x v="131"/>
    <x v="4"/>
    <x v="1"/>
    <x v="4"/>
    <s v="Huesos"/>
    <s v="Huesos Cuarto Delant"/>
    <s v="1022096"/>
    <x v="123"/>
    <s v="Cerdo"/>
    <m/>
    <m/>
    <n v="48000"/>
    <m/>
    <m/>
    <n v="1.56212962083333"/>
  </r>
  <r>
    <x v="4"/>
    <x v="132"/>
    <x v="4"/>
    <x v="1"/>
    <x v="4"/>
    <s v="Huesos"/>
    <s v="Huesos Cuarto Delant"/>
    <s v="1022637"/>
    <x v="124"/>
    <s v="Cerdo"/>
    <m/>
    <m/>
    <n v="72000"/>
    <m/>
    <m/>
    <n v="1.2331493958333299"/>
  </r>
  <r>
    <x v="4"/>
    <x v="310"/>
    <x v="4"/>
    <x v="1"/>
    <x v="4"/>
    <s v="Huesos"/>
    <s v="Huesos Cuarto Traser"/>
    <s v="1021732"/>
    <x v="288"/>
    <s v="Cerdo"/>
    <n v="400000"/>
    <n v="400000"/>
    <n v="391800"/>
    <n v="1.2598024999999999"/>
    <n v="1.2598024999999999"/>
    <n v="1.7416746452271601"/>
  </r>
  <r>
    <x v="4"/>
    <x v="311"/>
    <x v="4"/>
    <x v="1"/>
    <x v="4"/>
    <s v="Huesos"/>
    <s v="Huesos Cuarto Traser"/>
    <s v="1022636"/>
    <x v="289"/>
    <s v="Cerdo"/>
    <n v="216000"/>
    <n v="216000"/>
    <n v="216000"/>
    <n v="0.47185648148148102"/>
    <n v="0.47185648148148102"/>
    <n v="0.64354395185185198"/>
  </r>
  <r>
    <x v="4"/>
    <x v="419"/>
    <x v="4"/>
    <x v="1"/>
    <x v="4"/>
    <s v="Lomo"/>
    <s v="Lomo Vetado"/>
    <s v="1022193"/>
    <x v="346"/>
    <s v="Cerdo"/>
    <n v="0"/>
    <n v="24000"/>
    <n v="24000"/>
    <n v="0"/>
    <n v="3.0521250000000002"/>
    <n v="2.7535763874999999"/>
  </r>
  <r>
    <x v="4"/>
    <x v="313"/>
    <x v="4"/>
    <x v="1"/>
    <x v="4"/>
    <s v="Menudencias"/>
    <s v="Menudencias Cogote"/>
    <s v="1030686"/>
    <x v="291"/>
    <s v="Pavo"/>
    <n v="79657"/>
    <n v="96000"/>
    <n v="96000"/>
    <n v="1.9694439911118899"/>
    <n v="1.9694375"/>
    <n v="1.87643718125"/>
  </r>
  <r>
    <x v="4"/>
    <x v="512"/>
    <x v="4"/>
    <x v="1"/>
    <x v="4"/>
    <s v="Menudencias"/>
    <s v="Menudencias Hígado"/>
    <s v="1030419"/>
    <x v="458"/>
    <s v="Pavo"/>
    <n v="21765"/>
    <n v="24000"/>
    <m/>
    <n v="1.78001378359752"/>
    <n v="1.7800416666666701"/>
    <m/>
  </r>
  <r>
    <x v="4"/>
    <x v="317"/>
    <x v="4"/>
    <x v="1"/>
    <x v="4"/>
    <s v="Paleta"/>
    <s v="Paleta Pulpa"/>
    <s v="1022379"/>
    <x v="295"/>
    <s v="Cerdo"/>
    <n v="12000"/>
    <n v="12000"/>
    <m/>
    <n v="1.762"/>
    <n v="1.762"/>
    <m/>
  </r>
  <r>
    <x v="4"/>
    <x v="523"/>
    <x v="4"/>
    <x v="1"/>
    <x v="4"/>
    <s v="Panceta"/>
    <s v="Panceta c/Cuero"/>
    <s v="1022995"/>
    <x v="468"/>
    <s v="Cerdo"/>
    <n v="2000"/>
    <n v="2000"/>
    <n v="2000"/>
    <n v="5.2"/>
    <n v="5.2"/>
    <n v="5.70413675"/>
  </r>
  <r>
    <x v="4"/>
    <x v="421"/>
    <x v="4"/>
    <x v="1"/>
    <x v="4"/>
    <s v="Panceta"/>
    <s v="Panceta s/Cuero"/>
    <s v="1022568"/>
    <x v="380"/>
    <s v="Cerdo"/>
    <n v="120000"/>
    <n v="120000"/>
    <n v="120000"/>
    <n v="5.2019916666666699"/>
    <n v="5.2019916666666699"/>
    <n v="6.3770862708333302"/>
  </r>
  <r>
    <x v="4"/>
    <x v="318"/>
    <x v="4"/>
    <x v="1"/>
    <x v="4"/>
    <s v="Panceta"/>
    <s v="Panceta s/Cuero"/>
    <s v="1022645"/>
    <x v="217"/>
    <s v="Cerdo"/>
    <n v="8000"/>
    <n v="8000"/>
    <m/>
    <n v="5.0582500000000001"/>
    <n v="5.0582500000000001"/>
    <m/>
  </r>
  <r>
    <x v="4"/>
    <x v="422"/>
    <x v="4"/>
    <x v="1"/>
    <x v="4"/>
    <s v="Patas"/>
    <s v="Patas Garras"/>
    <s v="1030388"/>
    <x v="381"/>
    <s v="Pavo"/>
    <n v="16538"/>
    <n v="37247"/>
    <n v="36000"/>
    <n v="1.8975087676865401"/>
    <n v="1.8974951002765299"/>
    <n v="3.26470736944444"/>
  </r>
  <r>
    <x v="4"/>
    <x v="493"/>
    <x v="4"/>
    <x v="1"/>
    <x v="4"/>
    <s v="Patas"/>
    <s v="Patas Garras"/>
    <s v="1030389"/>
    <x v="445"/>
    <s v="Pavo"/>
    <n v="4455"/>
    <n v="4455"/>
    <n v="4455"/>
    <n v="0"/>
    <n v="0"/>
    <n v="1.8186797979798"/>
  </r>
  <r>
    <x v="4"/>
    <x v="320"/>
    <x v="4"/>
    <x v="1"/>
    <x v="4"/>
    <s v="Patas"/>
    <s v="Patas Garras"/>
    <s v="1030684"/>
    <x v="296"/>
    <s v="Pavo"/>
    <n v="27289"/>
    <n v="26772"/>
    <n v="24000"/>
    <n v="2.6131774707757698"/>
    <n v="2.6132152995667099"/>
    <n v="4.0494620291666701"/>
  </r>
  <r>
    <x v="4"/>
    <x v="135"/>
    <x v="4"/>
    <x v="1"/>
    <x v="4"/>
    <s v="Patas"/>
    <s v="Patas Garras"/>
    <s v="1011967"/>
    <x v="127"/>
    <s v="Pollo"/>
    <n v="171973"/>
    <n v="168000"/>
    <n v="72000"/>
    <n v="5.7676960918283697"/>
    <n v="5.7676964285714298"/>
    <n v="8.3590369888888905"/>
  </r>
  <r>
    <x v="4"/>
    <x v="136"/>
    <x v="4"/>
    <x v="1"/>
    <x v="4"/>
    <s v="Patas"/>
    <s v="Patas Garras"/>
    <s v="1011968"/>
    <x v="128"/>
    <s v="Pollo"/>
    <n v="25006"/>
    <n v="24000"/>
    <n v="24000"/>
    <n v="5.5527073502359396"/>
    <n v="5.5527083333333298"/>
    <n v="6.9751101000000002"/>
  </r>
  <r>
    <x v="4"/>
    <x v="137"/>
    <x v="4"/>
    <x v="1"/>
    <x v="4"/>
    <s v="Patas"/>
    <s v="Patas Garras"/>
    <s v="1011969"/>
    <x v="129"/>
    <s v="Pollo"/>
    <n v="130728"/>
    <n v="144000"/>
    <n v="144000"/>
    <n v="5.4093308243069602"/>
    <n v="5.40933333333333"/>
    <n v="7.6304647409722204"/>
  </r>
  <r>
    <x v="4"/>
    <x v="139"/>
    <x v="4"/>
    <x v="1"/>
    <x v="4"/>
    <s v="Patas"/>
    <s v="Patas Garras"/>
    <s v="1012448"/>
    <x v="131"/>
    <s v="Pollo"/>
    <m/>
    <m/>
    <n v="120000"/>
    <m/>
    <m/>
    <n v="7.4582411491666702"/>
  </r>
  <r>
    <x v="4"/>
    <x v="140"/>
    <x v="4"/>
    <x v="1"/>
    <x v="4"/>
    <s v="Patas"/>
    <s v="Patas Garras"/>
    <s v="1012502"/>
    <x v="132"/>
    <s v="Pollo"/>
    <n v="21769"/>
    <n v="24000"/>
    <n v="24000"/>
    <n v="5.1226514768707796"/>
    <n v="5.12266666666667"/>
    <n v="7.4237246083333304"/>
  </r>
  <r>
    <x v="4"/>
    <x v="141"/>
    <x v="4"/>
    <x v="1"/>
    <x v="4"/>
    <s v="Patas"/>
    <s v="Patas Garras"/>
    <s v="1012503"/>
    <x v="133"/>
    <s v="Pollo"/>
    <n v="246571"/>
    <n v="240000"/>
    <n v="240000"/>
    <n v="4.9792919686418902"/>
    <n v="4.9792916666666702"/>
    <n v="7.1138765441666703"/>
  </r>
  <r>
    <x v="4"/>
    <x v="142"/>
    <x v="4"/>
    <x v="1"/>
    <x v="4"/>
    <s v="Patas"/>
    <s v="Patas Garras"/>
    <s v="1012504"/>
    <x v="131"/>
    <s v="Pollo"/>
    <n v="48520"/>
    <n v="48000"/>
    <n v="24000"/>
    <n v="4.8821723000824404"/>
    <n v="4.8821666666666701"/>
    <n v="7.2860928333333304"/>
  </r>
  <r>
    <x v="4"/>
    <x v="494"/>
    <x v="4"/>
    <x v="1"/>
    <x v="4"/>
    <s v="Patas"/>
    <s v="Patas Garras"/>
    <s v="1012526"/>
    <x v="128"/>
    <s v="Pollo"/>
    <n v="14228"/>
    <n v="12000"/>
    <n v="12000"/>
    <n v="5.4091931402867601"/>
    <n v="5.4091666666666702"/>
    <n v="6.6250072333333296"/>
  </r>
  <r>
    <x v="4"/>
    <x v="144"/>
    <x v="4"/>
    <x v="1"/>
    <x v="4"/>
    <s v="Patas"/>
    <s v="Patas Garras"/>
    <s v="1012527"/>
    <x v="134"/>
    <s v="Pollo"/>
    <n v="12511"/>
    <n v="12000"/>
    <n v="12000"/>
    <n v="5.1220525937175303"/>
    <n v="5.1219999999999999"/>
    <n v="6.9693796083333304"/>
  </r>
  <r>
    <x v="4"/>
    <x v="524"/>
    <x v="4"/>
    <x v="1"/>
    <x v="4"/>
    <s v="Pech Desh"/>
    <s v="Pech Desh s/Piel"/>
    <s v="1030506"/>
    <x v="469"/>
    <s v="Pavo"/>
    <n v="1380"/>
    <n v="1380"/>
    <n v="1380"/>
    <n v="5.4804347826087003"/>
    <n v="5.4804347826087003"/>
    <n v="6.0623160869565202"/>
  </r>
  <r>
    <x v="4"/>
    <x v="148"/>
    <x v="4"/>
    <x v="1"/>
    <x v="4"/>
    <s v="Pernil"/>
    <s v="Pernil Mano"/>
    <s v="1022291"/>
    <x v="138"/>
    <s v="Cerdo"/>
    <m/>
    <m/>
    <n v="24000"/>
    <m/>
    <m/>
    <n v="2.2749342750000001"/>
  </r>
  <r>
    <x v="4"/>
    <x v="321"/>
    <x v="4"/>
    <x v="1"/>
    <x v="4"/>
    <s v="Pernil"/>
    <s v="Pernil Mano"/>
    <s v="1022753"/>
    <x v="297"/>
    <s v="Cerdo"/>
    <n v="120000"/>
    <n v="120000"/>
    <n v="120000"/>
    <n v="1.9051166666666699"/>
    <n v="1.9051166666666699"/>
    <n v="2.4649451391666699"/>
  </r>
  <r>
    <x v="4"/>
    <x v="423"/>
    <x v="4"/>
    <x v="1"/>
    <x v="4"/>
    <s v="Pernil"/>
    <s v="Pernil Mano"/>
    <s v="1022940"/>
    <x v="382"/>
    <s v="Cerdo"/>
    <n v="72000"/>
    <n v="72000"/>
    <n v="72000"/>
    <n v="2.1910555555555602"/>
    <n v="2.1910555555555602"/>
    <n v="2.6549988041666701"/>
  </r>
  <r>
    <x v="4"/>
    <x v="322"/>
    <x v="4"/>
    <x v="1"/>
    <x v="4"/>
    <s v="Pernil"/>
    <s v="Pernil Mano"/>
    <s v="1022941"/>
    <x v="298"/>
    <s v="Cerdo"/>
    <n v="48000"/>
    <n v="72000"/>
    <n v="72000"/>
    <n v="1.9769791666666701"/>
    <n v="1.97698611111111"/>
    <n v="2.4966812111111101"/>
  </r>
  <r>
    <x v="4"/>
    <x v="149"/>
    <x v="4"/>
    <x v="1"/>
    <x v="4"/>
    <s v="Pernil"/>
    <s v="Pernil Pierna"/>
    <s v="1022183"/>
    <x v="139"/>
    <s v="Cerdo"/>
    <n v="600000"/>
    <n v="600000"/>
    <n v="336000"/>
    <n v="1.761995"/>
    <n v="1.761995"/>
    <n v="2.28287320386905"/>
  </r>
  <r>
    <x v="4"/>
    <x v="525"/>
    <x v="4"/>
    <x v="1"/>
    <x v="4"/>
    <s v="Prolijado"/>
    <s v="Prolijado Plateada"/>
    <s v="1023143"/>
    <x v="293"/>
    <s v="Cerdo"/>
    <n v="1000"/>
    <n v="1000"/>
    <n v="1000"/>
    <n v="2.0470000000000002"/>
    <n v="2.0470000000000002"/>
    <n v="2.8520683999999998"/>
  </r>
  <r>
    <x v="4"/>
    <x v="424"/>
    <x v="4"/>
    <x v="1"/>
    <x v="4"/>
    <s v="Recortes"/>
    <s v="Recortes No Magro"/>
    <s v="1021905"/>
    <x v="383"/>
    <s v="Cerdo"/>
    <n v="0"/>
    <n v="0"/>
    <n v="24000"/>
    <n v="0"/>
    <n v="0"/>
    <n v="1.2571803500000001"/>
  </r>
  <r>
    <x v="4"/>
    <x v="324"/>
    <x v="4"/>
    <x v="1"/>
    <x v="4"/>
    <s v="Recortes"/>
    <s v="Recortes No Magro"/>
    <s v="1022169"/>
    <x v="300"/>
    <s v="Cerdo"/>
    <n v="216000"/>
    <n v="216000"/>
    <n v="216000"/>
    <n v="0.54261574074074104"/>
    <n v="0.54261574074074104"/>
    <n v="0.96030798750000002"/>
  </r>
  <r>
    <x v="4"/>
    <x v="150"/>
    <x v="4"/>
    <x v="1"/>
    <x v="4"/>
    <s v="Recortes"/>
    <s v="Recortes No Magro"/>
    <s v="1022373"/>
    <x v="140"/>
    <s v="Cerdo"/>
    <m/>
    <m/>
    <n v="24000"/>
    <m/>
    <m/>
    <n v="1.2454165208333301"/>
  </r>
  <r>
    <x v="4"/>
    <x v="325"/>
    <x v="4"/>
    <x v="1"/>
    <x v="4"/>
    <s v="Recortes"/>
    <s v="Recortes No Magro"/>
    <s v="1023093"/>
    <x v="301"/>
    <s v="Cerdo"/>
    <n v="72000"/>
    <n v="72000"/>
    <n v="72000"/>
    <n v="3.6254305555555599"/>
    <n v="3.6254305555555599"/>
    <n v="4.2785534208333296"/>
  </r>
  <r>
    <x v="4"/>
    <x v="459"/>
    <x v="4"/>
    <x v="1"/>
    <x v="4"/>
    <s v="Subprod"/>
    <s v="Subprod Despunte Tru"/>
    <s v="1012681"/>
    <x v="415"/>
    <s v="Pollo"/>
    <n v="0"/>
    <n v="48000"/>
    <n v="24000"/>
    <n v="0"/>
    <n v="0.89237500000000003"/>
    <n v="0.99552421666666702"/>
  </r>
  <r>
    <x v="4"/>
    <x v="326"/>
    <x v="4"/>
    <x v="1"/>
    <x v="4"/>
    <s v="Subprod"/>
    <s v="Subprod Cola"/>
    <s v="1022080"/>
    <x v="302"/>
    <s v="Cerdo"/>
    <n v="96000"/>
    <n v="96000"/>
    <n v="96000"/>
    <n v="0.97357291666666701"/>
    <n v="0.97357291666666701"/>
    <n v="1.387986275"/>
  </r>
  <r>
    <x v="4"/>
    <x v="151"/>
    <x v="4"/>
    <x v="1"/>
    <x v="4"/>
    <s v="Subprod"/>
    <s v="Subprod Patas-Manos"/>
    <s v="1021735"/>
    <x v="141"/>
    <s v="Cerdo"/>
    <n v="120000"/>
    <n v="120000"/>
    <n v="120000"/>
    <n v="4.4856166666666697"/>
    <n v="4.4856166666666697"/>
    <n v="5.1982988824999996"/>
  </r>
  <r>
    <x v="4"/>
    <x v="327"/>
    <x v="4"/>
    <x v="1"/>
    <x v="4"/>
    <s v="Subprod"/>
    <s v="Subprod Patas-Manos"/>
    <s v="1021737"/>
    <x v="303"/>
    <s v="Cerdo"/>
    <n v="24000"/>
    <n v="24000"/>
    <n v="24000"/>
    <n v="4.4847916666666698"/>
    <n v="4.4847916666666698"/>
    <n v="5.4584681875000003"/>
  </r>
  <r>
    <x v="4"/>
    <x v="152"/>
    <x v="4"/>
    <x v="1"/>
    <x v="4"/>
    <s v="Subprod"/>
    <s v="Subprod Patas-Manos"/>
    <s v="1021738"/>
    <x v="142"/>
    <s v="Cerdo"/>
    <n v="96000"/>
    <n v="96000"/>
    <n v="96000"/>
    <n v="4.3422708333333304"/>
    <n v="4.3422708333333304"/>
    <n v="5.0706204510416697"/>
  </r>
  <r>
    <x v="4"/>
    <x v="153"/>
    <x v="4"/>
    <x v="1"/>
    <x v="4"/>
    <s v="Subprod"/>
    <s v="Subprod Patas-Manos"/>
    <s v="1022748"/>
    <x v="143"/>
    <s v="Cerdo"/>
    <n v="216000"/>
    <n v="216000"/>
    <n v="120000"/>
    <n v="4.8726620370370402"/>
    <n v="4.8726620370370402"/>
    <n v="5.6009998425000003"/>
  </r>
  <r>
    <x v="4"/>
    <x v="328"/>
    <x v="4"/>
    <x v="1"/>
    <x v="4"/>
    <s v="Trutro"/>
    <s v="Trutro Largo"/>
    <s v="1030683"/>
    <x v="70"/>
    <s v="Pavo"/>
    <n v="264000"/>
    <n v="264000"/>
    <n v="264000"/>
    <n v="2.1116212121212099"/>
    <n v="2.1116212121212099"/>
    <n v="2.4549994462121201"/>
  </r>
  <r>
    <x v="4"/>
    <x v="329"/>
    <x v="4"/>
    <x v="1"/>
    <x v="4"/>
    <s v="Trutro"/>
    <s v="Trutro Largo"/>
    <s v="1030743"/>
    <x v="304"/>
    <s v="Pavo"/>
    <n v="5000"/>
    <n v="4000"/>
    <n v="5000"/>
    <n v="2.7570000000000001"/>
    <n v="2.7567499999999998"/>
    <n v="3.1827647400000001"/>
  </r>
  <r>
    <x v="4"/>
    <x v="427"/>
    <x v="4"/>
    <x v="1"/>
    <x v="9"/>
    <s v="Cabeza"/>
    <s v="Cabeza Derivados"/>
    <s v="1021945"/>
    <x v="386"/>
    <s v="Cerdo"/>
    <n v="3000"/>
    <n v="3000"/>
    <n v="3000"/>
    <n v="3.7553333333333301"/>
    <n v="3.7553333333333301"/>
    <n v="2.6844999999999999"/>
  </r>
  <r>
    <x v="4"/>
    <x v="330"/>
    <x v="4"/>
    <x v="1"/>
    <x v="9"/>
    <s v="Chuleta"/>
    <s v="Chuleta Huesos"/>
    <s v="1021952"/>
    <x v="13"/>
    <s v="Cerdo"/>
    <n v="3000"/>
    <n v="5000"/>
    <n v="5000"/>
    <n v="6.0983333333333301"/>
    <n v="6.0983999999999998"/>
    <n v="3.8534632200000001"/>
  </r>
  <r>
    <x v="4"/>
    <x v="331"/>
    <x v="4"/>
    <x v="1"/>
    <x v="9"/>
    <s v="Cost-Pec"/>
    <s v="Cost-Pec Trozos"/>
    <s v="1021931"/>
    <x v="305"/>
    <s v="Cerdo"/>
    <n v="22000"/>
    <n v="22000"/>
    <n v="22000"/>
    <n v="4.7594090909090898"/>
    <n v="4.7594090909090898"/>
    <n v="3.85241612272727"/>
  </r>
  <r>
    <x v="4"/>
    <x v="332"/>
    <x v="4"/>
    <x v="1"/>
    <x v="9"/>
    <s v="Cost-Pec"/>
    <s v="Cost-Pec Trozos"/>
    <s v="1023265"/>
    <x v="306"/>
    <s v="Cerdo"/>
    <n v="5000"/>
    <n v="5000"/>
    <n v="5000"/>
    <n v="4.5084"/>
    <n v="4.5084"/>
    <n v="3.8281353400000002"/>
  </r>
  <r>
    <x v="4"/>
    <x v="498"/>
    <x v="4"/>
    <x v="1"/>
    <x v="9"/>
    <s v="Filete"/>
    <s v="Filete c/Cabeza"/>
    <s v="1021922"/>
    <x v="25"/>
    <s v="Cerdo"/>
    <n v="2000"/>
    <n v="2000"/>
    <n v="2000"/>
    <n v="5.4290000000000003"/>
    <n v="5.4290000000000003"/>
    <n v="3.8647749500000002"/>
  </r>
  <r>
    <x v="4"/>
    <x v="333"/>
    <x v="4"/>
    <x v="1"/>
    <x v="9"/>
    <s v="Grasas"/>
    <s v="Grasa Gordura"/>
    <s v="1022767"/>
    <x v="307"/>
    <s v="Cerdo"/>
    <n v="48000"/>
    <n v="48000"/>
    <n v="48000"/>
    <n v="0.82641666666666702"/>
    <n v="0.82641666666666702"/>
    <n v="0.53479140000000003"/>
  </r>
  <r>
    <x v="4"/>
    <x v="334"/>
    <x v="4"/>
    <x v="1"/>
    <x v="9"/>
    <s v="Grasas"/>
    <s v="Grasa Lomo Tocino"/>
    <s v="1022914"/>
    <x v="308"/>
    <s v="Cerdo"/>
    <n v="24000"/>
    <n v="48000"/>
    <n v="48000"/>
    <n v="2.0816666666666701"/>
    <n v="2.0816458333333299"/>
    <n v="1.3466332062499999"/>
  </r>
  <r>
    <x v="4"/>
    <x v="335"/>
    <x v="4"/>
    <x v="1"/>
    <x v="9"/>
    <s v="Grasas"/>
    <s v="Grasa Lomo Tocino"/>
    <s v="1022918"/>
    <x v="309"/>
    <s v="Cerdo"/>
    <n v="72000"/>
    <n v="96000"/>
    <n v="96000"/>
    <n v="2.08165277777778"/>
    <n v="2.08165625"/>
    <n v="1.349722771875"/>
  </r>
  <r>
    <x v="4"/>
    <x v="428"/>
    <x v="4"/>
    <x v="1"/>
    <x v="9"/>
    <s v="Lomo"/>
    <s v="Lomo CC Loin"/>
    <s v="1023184"/>
    <x v="387"/>
    <s v="Cerdo"/>
    <n v="1000"/>
    <n v="1000"/>
    <n v="2000"/>
    <n v="4.2569999999999997"/>
    <n v="4.2569999999999997"/>
    <n v="3.8492432000000001"/>
  </r>
  <r>
    <x v="4"/>
    <x v="500"/>
    <x v="4"/>
    <x v="1"/>
    <x v="9"/>
    <s v="Lomo"/>
    <s v="Lomo Centro"/>
    <s v="1021921"/>
    <x v="450"/>
    <s v="Cerdo"/>
    <n v="3000"/>
    <n v="3000"/>
    <n v="3000"/>
    <n v="4.7593333333333296"/>
    <n v="4.7593333333333296"/>
    <n v="3.84924576666667"/>
  </r>
  <r>
    <x v="4"/>
    <x v="337"/>
    <x v="4"/>
    <x v="1"/>
    <x v="9"/>
    <s v="Lomo"/>
    <s v="Lomo Centro"/>
    <s v="1022101"/>
    <x v="311"/>
    <s v="Cerdo"/>
    <n v="2000"/>
    <n v="2000"/>
    <n v="2000"/>
    <n v="5.4290000000000003"/>
    <n v="5.4290000000000003"/>
    <n v="3.8647749500000002"/>
  </r>
  <r>
    <x v="4"/>
    <x v="338"/>
    <x v="4"/>
    <x v="1"/>
    <x v="9"/>
    <s v="Lomo"/>
    <s v="Lomo MM Loin"/>
    <s v="1021924"/>
    <x v="312"/>
    <s v="Cerdo"/>
    <n v="40000"/>
    <n v="40000"/>
    <n v="40000"/>
    <n v="4.341075"/>
    <n v="4.341075"/>
    <n v="3.8523460799999998"/>
  </r>
  <r>
    <x v="4"/>
    <x v="339"/>
    <x v="4"/>
    <x v="1"/>
    <x v="9"/>
    <s v="Lomo"/>
    <s v="Lomo MM Loin"/>
    <s v="1021925"/>
    <x v="313"/>
    <s v="Cerdo"/>
    <n v="29880"/>
    <n v="40880"/>
    <n v="40000"/>
    <n v="4.4247991967871503"/>
    <n v="4.42477984344423"/>
    <n v="3.8523460799999998"/>
  </r>
  <r>
    <x v="4"/>
    <x v="340"/>
    <x v="4"/>
    <x v="1"/>
    <x v="9"/>
    <s v="Lomo"/>
    <s v="Lomo MM Loin"/>
    <s v="1022561"/>
    <x v="314"/>
    <s v="Cerdo"/>
    <n v="0"/>
    <n v="4000"/>
    <n v="4000"/>
    <n v="0"/>
    <n v="4.2575000000000003"/>
    <n v="3.8648995749999999"/>
  </r>
  <r>
    <x v="4"/>
    <x v="341"/>
    <x v="4"/>
    <x v="1"/>
    <x v="9"/>
    <s v="Lomo"/>
    <s v="Lomo MM Loin"/>
    <s v="1022989"/>
    <x v="315"/>
    <s v="Cerdo"/>
    <n v="51865"/>
    <n v="40865"/>
    <n v="40000"/>
    <n v="4.1736816735756301"/>
    <n v="4.1736693992414002"/>
    <n v="3.8398301825000001"/>
  </r>
  <r>
    <x v="4"/>
    <x v="429"/>
    <x v="4"/>
    <x v="1"/>
    <x v="9"/>
    <s v="Lomo"/>
    <s v="Lomo MM Loin"/>
    <s v="1023102"/>
    <x v="388"/>
    <s v="Cerdo"/>
    <n v="1304"/>
    <n v="0"/>
    <m/>
    <n v="4.1733128834355799"/>
    <n v="0"/>
    <m/>
  </r>
  <r>
    <x v="4"/>
    <x v="342"/>
    <x v="4"/>
    <x v="1"/>
    <x v="9"/>
    <s v="Lomo"/>
    <s v="Lomo Vetado"/>
    <s v="1022863"/>
    <x v="316"/>
    <s v="Cerdo"/>
    <n v="100000"/>
    <n v="100000"/>
    <n v="100000"/>
    <n v="4.3410700000000002"/>
    <n v="4.3410700000000002"/>
    <n v="3.8570444230000001"/>
  </r>
  <r>
    <x v="4"/>
    <x v="343"/>
    <x v="4"/>
    <x v="1"/>
    <x v="9"/>
    <s v="Lomo"/>
    <s v="Lomo Vetado"/>
    <s v="1022864"/>
    <x v="317"/>
    <s v="Cerdo"/>
    <n v="100000"/>
    <n v="100000"/>
    <n v="100000"/>
    <n v="4.3410700000000002"/>
    <n v="4.3410700000000002"/>
    <n v="3.8542169529999999"/>
  </r>
  <r>
    <x v="4"/>
    <x v="344"/>
    <x v="4"/>
    <x v="1"/>
    <x v="9"/>
    <s v="Lomo"/>
    <s v="Lomo Vetado"/>
    <s v="1023123"/>
    <x v="318"/>
    <s v="Cerdo"/>
    <n v="3000"/>
    <n v="3000"/>
    <n v="3000"/>
    <n v="4.4246666666666696"/>
    <n v="4.4246666666666696"/>
    <n v="3.86490023333333"/>
  </r>
  <r>
    <x v="4"/>
    <x v="345"/>
    <x v="4"/>
    <x v="1"/>
    <x v="9"/>
    <s v="Menudencias"/>
    <s v="Menudencias Corazón"/>
    <s v="1012326"/>
    <x v="319"/>
    <s v="Pollo"/>
    <n v="10000"/>
    <n v="10000"/>
    <n v="10000"/>
    <n v="2.5043000000000002"/>
    <n v="2.5043000000000002"/>
    <n v="1.3661627599999999"/>
  </r>
  <r>
    <x v="4"/>
    <x v="348"/>
    <x v="4"/>
    <x v="1"/>
    <x v="9"/>
    <s v="Paleta"/>
    <s v="Paleta Entera"/>
    <s v="1022751"/>
    <x v="321"/>
    <s v="Cerdo"/>
    <n v="20000"/>
    <n v="35000"/>
    <n v="35000"/>
    <n v="2.94495"/>
    <n v="2.9449714285714301"/>
    <n v="3.8607278142857102"/>
  </r>
  <r>
    <x v="4"/>
    <x v="350"/>
    <x v="4"/>
    <x v="1"/>
    <x v="9"/>
    <s v="Paleta"/>
    <s v="Paleta Pulpa"/>
    <s v="1021936"/>
    <x v="323"/>
    <s v="Cerdo"/>
    <n v="480000"/>
    <n v="480000"/>
    <n v="480000"/>
    <n v="3.1960104166666699"/>
    <n v="3.1960104166666699"/>
    <n v="2.7911639754166702"/>
  </r>
  <r>
    <x v="4"/>
    <x v="461"/>
    <x v="4"/>
    <x v="1"/>
    <x v="9"/>
    <s v="Panceta"/>
    <s v="Panceta c/Cuero"/>
    <s v="1021929"/>
    <x v="417"/>
    <s v="Cerdo"/>
    <n v="2000"/>
    <n v="2000"/>
    <n v="2000"/>
    <n v="6.266"/>
    <n v="6.266"/>
    <n v="3.8492278999999998"/>
  </r>
  <r>
    <x v="4"/>
    <x v="353"/>
    <x v="4"/>
    <x v="1"/>
    <x v="9"/>
    <s v="Panceta"/>
    <s v="Panceta c/Cuero"/>
    <s v="1022515"/>
    <x v="326"/>
    <s v="Cerdo"/>
    <n v="26392"/>
    <n v="26392"/>
    <n v="26000"/>
    <n v="5.4289936344346801"/>
    <n v="5.4289936344346801"/>
    <n v="3.85725774615385"/>
  </r>
  <r>
    <x v="4"/>
    <x v="354"/>
    <x v="4"/>
    <x v="1"/>
    <x v="9"/>
    <s v="Panceta"/>
    <s v="Panceta c/Cuero"/>
    <s v="1022570"/>
    <x v="327"/>
    <s v="Cerdo"/>
    <n v="2000"/>
    <n v="0"/>
    <m/>
    <n v="6.5170000000000003"/>
    <n v="0"/>
    <m/>
  </r>
  <r>
    <x v="4"/>
    <x v="355"/>
    <x v="4"/>
    <x v="1"/>
    <x v="9"/>
    <s v="Panceta"/>
    <s v="Panceta s/Cuero"/>
    <s v="1022621"/>
    <x v="328"/>
    <s v="Cerdo"/>
    <n v="39315"/>
    <n v="39315"/>
    <n v="39000"/>
    <n v="5.4289456950273403"/>
    <n v="5.4289456950273403"/>
    <n v="3.8652581487179498"/>
  </r>
  <r>
    <x v="4"/>
    <x v="356"/>
    <x v="4"/>
    <x v="1"/>
    <x v="9"/>
    <s v="Panceta"/>
    <s v="Panceta s/Cuero"/>
    <s v="1022865"/>
    <x v="329"/>
    <s v="Cerdo"/>
    <n v="50000"/>
    <n v="50000"/>
    <n v="50000"/>
    <n v="5.6799799999999996"/>
    <n v="5.6799799999999996"/>
    <n v="3.8474677380000002"/>
  </r>
  <r>
    <x v="4"/>
    <x v="357"/>
    <x v="4"/>
    <x v="1"/>
    <x v="9"/>
    <s v="Panceta"/>
    <s v="Panceta s/Cuero"/>
    <s v="1022866"/>
    <x v="330"/>
    <s v="Cerdo"/>
    <n v="50000"/>
    <n v="50000"/>
    <n v="48000"/>
    <n v="5.6799799999999996"/>
    <n v="5.6799799999999996"/>
    <n v="3.8560515958333301"/>
  </r>
  <r>
    <x v="4"/>
    <x v="430"/>
    <x v="4"/>
    <x v="1"/>
    <x v="9"/>
    <s v="Panceta"/>
    <s v="Panceta s/Cuero"/>
    <s v="1023247"/>
    <x v="389"/>
    <s v="Cerdo"/>
    <n v="1000"/>
    <n v="1000"/>
    <n v="1000"/>
    <n v="6.266"/>
    <n v="6.266"/>
    <n v="4.0190799999999998"/>
  </r>
  <r>
    <x v="4"/>
    <x v="359"/>
    <x v="4"/>
    <x v="1"/>
    <x v="9"/>
    <s v="Pierna"/>
    <s v="Pierna Pulpa Fina"/>
    <s v="1022128"/>
    <x v="332"/>
    <s v="Cerdo"/>
    <n v="15000"/>
    <n v="15000"/>
    <n v="11000"/>
    <n v="4.09"/>
    <n v="4.09"/>
    <n v="3.8975376909090902"/>
  </r>
  <r>
    <x v="4"/>
    <x v="360"/>
    <x v="4"/>
    <x v="1"/>
    <x v="9"/>
    <s v="Pierna"/>
    <s v="Pierna Pulpa Fina"/>
    <s v="1022141"/>
    <x v="333"/>
    <s v="Cerdo"/>
    <n v="28350"/>
    <n v="43350"/>
    <n v="43000"/>
    <n v="4.1318165784832397"/>
    <n v="4.1318339100346"/>
    <n v="3.84988283488372"/>
  </r>
  <r>
    <x v="4"/>
    <x v="361"/>
    <x v="4"/>
    <x v="1"/>
    <x v="9"/>
    <s v="Pierna"/>
    <s v="Pierna Pulpa Fina"/>
    <s v="1022142"/>
    <x v="334"/>
    <s v="Cerdo"/>
    <n v="15000"/>
    <n v="15000"/>
    <n v="15000"/>
    <n v="4.09"/>
    <n v="4.09"/>
    <n v="3.8492411666666699"/>
  </r>
  <r>
    <x v="4"/>
    <x v="362"/>
    <x v="4"/>
    <x v="1"/>
    <x v="9"/>
    <s v="Pierna"/>
    <s v="Pierna Pulpa Fina"/>
    <s v="1022398"/>
    <x v="335"/>
    <s v="Cerdo"/>
    <n v="40000"/>
    <n v="40000"/>
    <n v="40000"/>
    <n v="4.13185"/>
    <n v="4.13185"/>
    <n v="3.8485331399999998"/>
  </r>
  <r>
    <x v="4"/>
    <x v="363"/>
    <x v="4"/>
    <x v="1"/>
    <x v="9"/>
    <s v="Prolijado"/>
    <s v="Prolijado Malaya"/>
    <s v="1022293"/>
    <x v="336"/>
    <s v="Cerdo"/>
    <n v="6046"/>
    <n v="6046"/>
    <n v="6000"/>
    <n v="6.6840886536553104"/>
    <n v="6.6840886536553104"/>
    <n v="3.8398269833333298"/>
  </r>
  <r>
    <x v="4"/>
    <x v="431"/>
    <x v="4"/>
    <x v="1"/>
    <x v="9"/>
    <s v="Recortes"/>
    <s v="Diafragma"/>
    <s v="1021944"/>
    <x v="390"/>
    <s v="Cerdo"/>
    <n v="3000"/>
    <n v="3000"/>
    <n v="3000"/>
    <n v="3.7553333333333301"/>
    <n v="3.7553333333333301"/>
    <n v="2.6844999999999999"/>
  </r>
  <r>
    <x v="4"/>
    <x v="365"/>
    <x v="4"/>
    <x v="1"/>
    <x v="9"/>
    <s v="Subprod"/>
    <s v="Subprod Tripa"/>
    <s v="1021987"/>
    <x v="338"/>
    <s v="Cerdo"/>
    <n v="10000"/>
    <n v="10000"/>
    <n v="10000"/>
    <n v="5.3388"/>
    <n v="5.3388"/>
    <n v="2.1386337700000002"/>
  </r>
  <r>
    <x v="4"/>
    <x v="366"/>
    <x v="4"/>
    <x v="1"/>
    <x v="9"/>
    <s v="Subprod"/>
    <s v="Subprod Visceras"/>
    <s v="1022413"/>
    <x v="339"/>
    <s v="Cerdo"/>
    <n v="10873"/>
    <n v="10873"/>
    <n v="10000"/>
    <n v="1.48946932769245"/>
    <n v="1.48946932769245"/>
    <n v="1.09306704"/>
  </r>
  <r>
    <x v="5"/>
    <x v="0"/>
    <x v="5"/>
    <x v="0"/>
    <x v="0"/>
    <s v="Ala"/>
    <s v="Ala Trutro"/>
    <s v="1030332"/>
    <x v="0"/>
    <s v="Pavo"/>
    <n v="47801"/>
    <n v="48000"/>
    <m/>
    <n v="1.5184619568628299"/>
    <n v="1.5184583333333299"/>
    <m/>
  </r>
  <r>
    <x v="5"/>
    <x v="2"/>
    <x v="5"/>
    <x v="0"/>
    <x v="0"/>
    <s v="Menudencias"/>
    <s v="Menudencias Contre"/>
    <s v="1012207"/>
    <x v="2"/>
    <s v="Pollo"/>
    <n v="0"/>
    <n v="4430"/>
    <m/>
    <n v="0"/>
    <n v="0"/>
    <m/>
  </r>
  <r>
    <x v="5"/>
    <x v="3"/>
    <x v="5"/>
    <x v="0"/>
    <x v="0"/>
    <s v="Menudencias"/>
    <s v="Menudencias Cabeza"/>
    <s v="1030744"/>
    <x v="3"/>
    <s v="Pavo"/>
    <m/>
    <n v="10380"/>
    <m/>
    <m/>
    <n v="0"/>
    <m/>
  </r>
  <r>
    <x v="5"/>
    <x v="5"/>
    <x v="5"/>
    <x v="0"/>
    <x v="7"/>
    <s v="Recortes"/>
    <s v="Recortes Piel"/>
    <s v="1030720"/>
    <x v="5"/>
    <s v="Pavo"/>
    <n v="0"/>
    <n v="17504"/>
    <m/>
    <n v="0"/>
    <n v="0"/>
    <m/>
  </r>
  <r>
    <x v="5"/>
    <x v="367"/>
    <x v="5"/>
    <x v="0"/>
    <x v="8"/>
    <s v="Carne Recuperada"/>
    <s v="Carne Recuperada ADM"/>
    <s v="1012764"/>
    <x v="340"/>
    <s v="Pollo"/>
    <n v="480000"/>
    <n v="240000"/>
    <n v="240000"/>
    <n v="1.06532291666667"/>
    <n v="1.0653250000000001"/>
    <n v="0.92333333333333301"/>
  </r>
  <r>
    <x v="5"/>
    <x v="513"/>
    <x v="5"/>
    <x v="0"/>
    <x v="1"/>
    <s v="Ala"/>
    <s v="Ala Trutro-Centro"/>
    <s v="1011105"/>
    <x v="459"/>
    <s v="Pollo"/>
    <m/>
    <m/>
    <n v="6000"/>
    <m/>
    <m/>
    <n v="2.9161049000000001"/>
  </r>
  <r>
    <x v="5"/>
    <x v="8"/>
    <x v="5"/>
    <x v="0"/>
    <x v="1"/>
    <s v="Carne Recuperada"/>
    <s v="Carne Recuperada ADM"/>
    <s v="1012556"/>
    <x v="8"/>
    <s v="Pollo"/>
    <n v="96000"/>
    <n v="96000"/>
    <n v="96000"/>
    <n v="1.2"/>
    <n v="1.1000000000000001"/>
    <n v="1.0907708333333299"/>
  </r>
  <r>
    <x v="5"/>
    <x v="9"/>
    <x v="5"/>
    <x v="0"/>
    <x v="1"/>
    <s v="Carne Recuperada"/>
    <s v="Carne Recuperada ADM"/>
    <s v="1012719"/>
    <x v="9"/>
    <s v="Pollo"/>
    <n v="20282"/>
    <n v="246351"/>
    <n v="93880"/>
    <n v="0.94448279262400203"/>
    <n v="0.94444918023470603"/>
    <n v="0.57984558798466102"/>
  </r>
  <r>
    <x v="5"/>
    <x v="10"/>
    <x v="5"/>
    <x v="0"/>
    <x v="1"/>
    <s v="Carne Recuperada"/>
    <s v="Carne Recuperada Pul"/>
    <s v="1011421"/>
    <x v="10"/>
    <s v="Pollo"/>
    <n v="902735"/>
    <n v="893451"/>
    <n v="888000"/>
    <n v="1.0700006092596399"/>
    <n v="1.07000048127989"/>
    <n v="1.0306858108108099"/>
  </r>
  <r>
    <x v="5"/>
    <x v="11"/>
    <x v="5"/>
    <x v="0"/>
    <x v="1"/>
    <s v="Carne Recuperada"/>
    <s v="Carne Recuperada Pul"/>
    <s v="1011558"/>
    <x v="11"/>
    <s v="Pollo"/>
    <n v="53748"/>
    <n v="78389"/>
    <n v="78000"/>
    <n v="1.2000074421373801"/>
    <n v="1.04999425939864"/>
    <n v="0.92295346923076904"/>
  </r>
  <r>
    <x v="5"/>
    <x v="74"/>
    <x v="5"/>
    <x v="0"/>
    <x v="1"/>
    <s v="Carne Recuperada"/>
    <s v="Carne Recuperada Pul"/>
    <s v="1012612"/>
    <x v="73"/>
    <s v="Pollo"/>
    <m/>
    <m/>
    <n v="50000"/>
    <m/>
    <m/>
    <n v="0.55773333199999997"/>
  </r>
  <r>
    <x v="5"/>
    <x v="487"/>
    <x v="5"/>
    <x v="0"/>
    <x v="1"/>
    <s v="Carne Recuperada"/>
    <s v="Carne Recuperada"/>
    <s v="1030802"/>
    <x v="439"/>
    <s v="Pavo"/>
    <m/>
    <m/>
    <n v="2000"/>
    <m/>
    <m/>
    <n v="0.40400000000000003"/>
  </r>
  <r>
    <x v="5"/>
    <x v="1"/>
    <x v="5"/>
    <x v="0"/>
    <x v="1"/>
    <s v="Cazuela"/>
    <s v="Cazuela Espinazo"/>
    <s v="1011042"/>
    <x v="1"/>
    <s v="Pollo"/>
    <n v="24370"/>
    <n v="0"/>
    <n v="24000"/>
    <n v="0.49446040213377102"/>
    <n v="0"/>
    <n v="0.54279166666666701"/>
  </r>
  <r>
    <x v="5"/>
    <x v="13"/>
    <x v="5"/>
    <x v="0"/>
    <x v="1"/>
    <s v="Chuleta"/>
    <s v="Chuleta Huesos"/>
    <s v="1021622"/>
    <x v="13"/>
    <s v="Cerdo"/>
    <n v="12000"/>
    <n v="12000"/>
    <n v="12000"/>
    <n v="7.5444166666666703"/>
    <n v="7.5444166666666703"/>
    <n v="6.2136666666666702"/>
  </r>
  <r>
    <x v="5"/>
    <x v="369"/>
    <x v="5"/>
    <x v="0"/>
    <x v="1"/>
    <s v="Cost-Pec"/>
    <s v="Cost-Pec Entero"/>
    <s v="1020869"/>
    <x v="342"/>
    <s v="Cerdo"/>
    <n v="24000"/>
    <n v="0"/>
    <m/>
    <n v="4.14445833333333"/>
    <n v="0"/>
    <m/>
  </r>
  <r>
    <x v="5"/>
    <x v="16"/>
    <x v="5"/>
    <x v="0"/>
    <x v="1"/>
    <s v="Cueros"/>
    <s v="Cuero Back"/>
    <s v="1021187"/>
    <x v="16"/>
    <s v="Cerdo"/>
    <n v="72000"/>
    <n v="72000"/>
    <n v="72000"/>
    <n v="2.0944444444444401"/>
    <n v="2.0944444444444401"/>
    <n v="2.1416666666666702"/>
  </r>
  <r>
    <x v="5"/>
    <x v="17"/>
    <x v="5"/>
    <x v="0"/>
    <x v="1"/>
    <s v="Cueros"/>
    <s v="Cuero Forro"/>
    <s v="1022196"/>
    <x v="17"/>
    <s v="Cerdo"/>
    <n v="48000"/>
    <n v="48000"/>
    <n v="48000"/>
    <n v="1.35"/>
    <n v="1.35"/>
    <n v="1.2041666666666699"/>
  </r>
  <r>
    <x v="5"/>
    <x v="19"/>
    <x v="5"/>
    <x v="0"/>
    <x v="1"/>
    <s v="Cueros"/>
    <s v="Cuero Mixto"/>
    <s v="1021385"/>
    <x v="19"/>
    <s v="Cerdo"/>
    <n v="144000"/>
    <n v="120000"/>
    <n v="120001"/>
    <n v="0.96945138888888904"/>
    <n v="0.98245000000000005"/>
    <n v="0.77402385563453602"/>
  </r>
  <r>
    <x v="5"/>
    <x v="434"/>
    <x v="5"/>
    <x v="0"/>
    <x v="1"/>
    <s v="Cueros"/>
    <s v="Cuero Mixto"/>
    <s v="1022928"/>
    <x v="393"/>
    <s v="Cerdo"/>
    <n v="10000"/>
    <n v="0"/>
    <m/>
    <n v="0.84440000000000004"/>
    <n v="0"/>
    <m/>
  </r>
  <r>
    <x v="5"/>
    <x v="370"/>
    <x v="5"/>
    <x v="0"/>
    <x v="1"/>
    <s v="Cueros"/>
    <s v="Cuero Panceta"/>
    <s v="1020352"/>
    <x v="343"/>
    <s v="Cerdo"/>
    <n v="48000"/>
    <n v="72000"/>
    <n v="72000"/>
    <n v="1.34445833333333"/>
    <n v="1.3444444444444399"/>
    <n v="1.2802083333333301"/>
  </r>
  <r>
    <x v="5"/>
    <x v="20"/>
    <x v="5"/>
    <x v="0"/>
    <x v="1"/>
    <s v="Cueros"/>
    <s v="Cuero Papada"/>
    <s v="1021039"/>
    <x v="20"/>
    <s v="Cerdo"/>
    <n v="0"/>
    <n v="48000"/>
    <n v="24000"/>
    <n v="0"/>
    <n v="0.62"/>
    <n v="0.61133333333333295"/>
  </r>
  <r>
    <x v="5"/>
    <x v="22"/>
    <x v="5"/>
    <x v="0"/>
    <x v="1"/>
    <s v="Empanizado"/>
    <s v="Empanizados Nuggets"/>
    <s v="1100407"/>
    <x v="22"/>
    <s v="Elaborado"/>
    <m/>
    <m/>
    <n v="12000"/>
    <m/>
    <m/>
    <n v="3.6596655500000002"/>
  </r>
  <r>
    <x v="5"/>
    <x v="23"/>
    <x v="5"/>
    <x v="0"/>
    <x v="1"/>
    <s v="Empanizado"/>
    <s v="Empanizados Nuggets"/>
    <s v="1100408"/>
    <x v="23"/>
    <s v="Elaborado"/>
    <m/>
    <m/>
    <n v="6000"/>
    <m/>
    <m/>
    <n v="3.65966556666667"/>
  </r>
  <r>
    <x v="5"/>
    <x v="27"/>
    <x v="5"/>
    <x v="0"/>
    <x v="1"/>
    <s v="Grasas"/>
    <s v="Grasa Forro"/>
    <s v="1020925"/>
    <x v="27"/>
    <s v="Cerdo"/>
    <n v="96000"/>
    <n v="96000"/>
    <n v="90200"/>
    <n v="1.3444479166666701"/>
    <n v="1.3444479166666701"/>
    <n v="1.382969327051"/>
  </r>
  <r>
    <x v="5"/>
    <x v="28"/>
    <x v="5"/>
    <x v="0"/>
    <x v="1"/>
    <s v="Grasas"/>
    <s v="Grasa Forro"/>
    <s v="1022218"/>
    <x v="27"/>
    <s v="Cerdo"/>
    <m/>
    <m/>
    <n v="5800"/>
    <m/>
    <m/>
    <n v="1.44416667241379"/>
  </r>
  <r>
    <x v="5"/>
    <x v="30"/>
    <x v="5"/>
    <x v="0"/>
    <x v="1"/>
    <s v="Grasas"/>
    <s v="Grasa Forro"/>
    <s v="1022855"/>
    <x v="29"/>
    <s v="Cerdo"/>
    <n v="24000"/>
    <n v="24000"/>
    <n v="24000"/>
    <n v="1.36445833333333"/>
    <n v="1.36445833333333"/>
    <n v="1.3841666666666701"/>
  </r>
  <r>
    <x v="5"/>
    <x v="31"/>
    <x v="5"/>
    <x v="0"/>
    <x v="1"/>
    <s v="Grasas"/>
    <s v="Grasa Gordura"/>
    <s v="1020367"/>
    <x v="30"/>
    <s v="Cerdo"/>
    <n v="168000"/>
    <n v="131000"/>
    <n v="187000"/>
    <n v="1.1501666666666699"/>
    <n v="1.1517786259542"/>
    <n v="1.31619765187166"/>
  </r>
  <r>
    <x v="5"/>
    <x v="32"/>
    <x v="5"/>
    <x v="0"/>
    <x v="1"/>
    <s v="Grasas"/>
    <s v="Grasa Gordura"/>
    <s v="1021023"/>
    <x v="31"/>
    <s v="Cerdo"/>
    <n v="24000"/>
    <n v="120000"/>
    <n v="133000"/>
    <n v="1.09445833333333"/>
    <n v="1.0944499999999999"/>
    <n v="1.1314646263157899"/>
  </r>
  <r>
    <x v="5"/>
    <x v="34"/>
    <x v="5"/>
    <x v="0"/>
    <x v="1"/>
    <s v="Grasas"/>
    <s v="Grasa Gordura"/>
    <s v="1022150"/>
    <x v="33"/>
    <s v="Cerdo"/>
    <n v="144000"/>
    <n v="149000"/>
    <n v="124000"/>
    <n v="1.1361180555555599"/>
    <n v="1.13975167785235"/>
    <n v="1.24538468709677"/>
  </r>
  <r>
    <x v="5"/>
    <x v="36"/>
    <x v="5"/>
    <x v="0"/>
    <x v="1"/>
    <s v="Grasas"/>
    <s v="Grasa Interior"/>
    <s v="1021111"/>
    <x v="35"/>
    <s v="Cerdo"/>
    <n v="3000"/>
    <n v="0"/>
    <m/>
    <n v="1.27433333333333"/>
    <n v="0"/>
    <m/>
  </r>
  <r>
    <x v="5"/>
    <x v="38"/>
    <x v="5"/>
    <x v="0"/>
    <x v="1"/>
    <s v="Grasas"/>
    <s v="Grasa Lomo Tocino"/>
    <s v="1020339"/>
    <x v="37"/>
    <s v="Cerdo"/>
    <n v="0"/>
    <n v="72000"/>
    <n v="72000"/>
    <n v="0"/>
    <n v="1.56"/>
    <n v="1.5631250000000001"/>
  </r>
  <r>
    <x v="5"/>
    <x v="109"/>
    <x v="5"/>
    <x v="0"/>
    <x v="1"/>
    <s v="Grasas"/>
    <s v="Grasa Lomo Tocino"/>
    <s v="1022217"/>
    <x v="105"/>
    <s v="Cerdo"/>
    <m/>
    <m/>
    <n v="48000"/>
    <m/>
    <m/>
    <n v="1.4966250000000001"/>
  </r>
  <r>
    <x v="5"/>
    <x v="41"/>
    <x v="5"/>
    <x v="0"/>
    <x v="1"/>
    <s v="Lomo"/>
    <s v="Lomo Centro"/>
    <s v="1020848"/>
    <x v="40"/>
    <s v="Cerdo"/>
    <n v="48000"/>
    <n v="48000"/>
    <n v="48000"/>
    <n v="3.2944583333333299"/>
    <n v="3.2944583333333299"/>
    <n v="3.2851875000000001"/>
  </r>
  <r>
    <x v="5"/>
    <x v="526"/>
    <x v="5"/>
    <x v="0"/>
    <x v="1"/>
    <s v="Lomo"/>
    <s v="Lomo Vetado"/>
    <s v="1023328"/>
    <x v="379"/>
    <s v="Cerdo"/>
    <m/>
    <m/>
    <n v="54"/>
    <m/>
    <m/>
    <n v="4.9755500000000001"/>
  </r>
  <r>
    <x v="5"/>
    <x v="42"/>
    <x v="5"/>
    <x v="0"/>
    <x v="1"/>
    <s v="Menudencias"/>
    <s v="Menudencias Contre"/>
    <s v="1010877"/>
    <x v="41"/>
    <s v="Pollo"/>
    <n v="135310"/>
    <n v="61352"/>
    <n v="132000"/>
    <n v="1.04444608676373"/>
    <n v="1.0444484287390801"/>
    <n v="1.02646579848485"/>
  </r>
  <r>
    <x v="5"/>
    <x v="2"/>
    <x v="5"/>
    <x v="0"/>
    <x v="1"/>
    <s v="Menudencias"/>
    <s v="Menudencias Contre"/>
    <s v="1012207"/>
    <x v="2"/>
    <s v="Pollo"/>
    <n v="37570"/>
    <n v="48000"/>
    <n v="48000"/>
    <n v="1.22443438914027"/>
    <n v="1.2244375000000001"/>
    <n v="1.3082083333333301"/>
  </r>
  <r>
    <x v="5"/>
    <x v="43"/>
    <x v="5"/>
    <x v="0"/>
    <x v="1"/>
    <s v="Menudencias"/>
    <s v="Menudencias Corazón"/>
    <s v="1012362"/>
    <x v="42"/>
    <s v="Pollo"/>
    <n v="16076"/>
    <n v="0"/>
    <n v="29000"/>
    <n v="0"/>
    <n v="0"/>
    <n v="0.69130459655172405"/>
  </r>
  <r>
    <x v="5"/>
    <x v="503"/>
    <x v="5"/>
    <x v="0"/>
    <x v="1"/>
    <s v="Menudencias"/>
    <s v="Menudencias Corazón"/>
    <s v="1012778"/>
    <x v="453"/>
    <s v="Pollo"/>
    <n v="28015"/>
    <m/>
    <n v="41000"/>
    <n v="0"/>
    <m/>
    <n v="0.76630116829268302"/>
  </r>
  <r>
    <x v="5"/>
    <x v="44"/>
    <x v="5"/>
    <x v="0"/>
    <x v="1"/>
    <s v="Menudencias"/>
    <s v="Menudencias Pana"/>
    <s v="1012283"/>
    <x v="43"/>
    <s v="Pollo"/>
    <n v="0"/>
    <n v="20118"/>
    <n v="24000"/>
    <n v="0"/>
    <n v="0"/>
    <n v="0.75833333333333297"/>
  </r>
  <r>
    <x v="5"/>
    <x v="377"/>
    <x v="5"/>
    <x v="0"/>
    <x v="1"/>
    <s v="Menudencias"/>
    <s v="Menudencias Pana"/>
    <s v="1012763"/>
    <x v="347"/>
    <s v="Pollo"/>
    <n v="72000"/>
    <n v="50193"/>
    <n v="48001"/>
    <n v="0.66444444444444395"/>
    <n v="0.66445520291674098"/>
    <n v="0.75415861544551199"/>
  </r>
  <r>
    <x v="5"/>
    <x v="462"/>
    <x v="5"/>
    <x v="0"/>
    <x v="1"/>
    <s v="Menudencias"/>
    <s v="Menudencias Contre"/>
    <s v="1030498"/>
    <x v="418"/>
    <s v="Pavo"/>
    <n v="10825"/>
    <n v="10825"/>
    <n v="24000"/>
    <n v="1.7945496535796801"/>
    <n v="1.7945496535796801"/>
    <n v="1.85775"/>
  </r>
  <r>
    <x v="5"/>
    <x v="527"/>
    <x v="5"/>
    <x v="0"/>
    <x v="1"/>
    <s v="Muestra"/>
    <s v="Muestra"/>
    <s v="1011258"/>
    <x v="470"/>
    <s v="Pollo"/>
    <m/>
    <m/>
    <n v="2120"/>
    <m/>
    <m/>
    <n v="0.55791669811320799"/>
  </r>
  <r>
    <x v="5"/>
    <x v="528"/>
    <x v="5"/>
    <x v="0"/>
    <x v="1"/>
    <s v="Muestra"/>
    <s v="Muestra"/>
    <s v="1022825"/>
    <x v="301"/>
    <s v="Cerdo"/>
    <m/>
    <m/>
    <n v="60"/>
    <m/>
    <m/>
    <n v="3.8763116666666702"/>
  </r>
  <r>
    <x v="5"/>
    <x v="45"/>
    <x v="5"/>
    <x v="0"/>
    <x v="1"/>
    <s v="Paleta"/>
    <s v="Paleta Pulpa"/>
    <s v="1021976"/>
    <x v="44"/>
    <s v="Cerdo"/>
    <n v="120000"/>
    <n v="168000"/>
    <n v="191796"/>
    <n v="2.4260000000000002"/>
    <n v="2.4328571428571402"/>
    <n v="2.3607336190535801"/>
  </r>
  <r>
    <x v="5"/>
    <x v="529"/>
    <x v="5"/>
    <x v="0"/>
    <x v="1"/>
    <s v="Paleta"/>
    <s v="Paleta Pulpa"/>
    <s v="1022820"/>
    <x v="471"/>
    <s v="Cerdo"/>
    <m/>
    <m/>
    <n v="30"/>
    <m/>
    <m/>
    <n v="5.0754799999999998"/>
  </r>
  <r>
    <x v="5"/>
    <x v="46"/>
    <x v="5"/>
    <x v="0"/>
    <x v="1"/>
    <s v="Panceta"/>
    <s v="Panceta s/Cuero"/>
    <s v="1020886"/>
    <x v="45"/>
    <s v="Cerdo"/>
    <n v="24000"/>
    <n v="0"/>
    <m/>
    <n v="4.9444583333333298"/>
    <n v="0"/>
    <m/>
  </r>
  <r>
    <x v="5"/>
    <x v="378"/>
    <x v="5"/>
    <x v="0"/>
    <x v="1"/>
    <s v="Panceta"/>
    <s v="Panceta s/Cuero"/>
    <s v="1022847"/>
    <x v="348"/>
    <s v="Cerdo"/>
    <n v="0"/>
    <n v="24000"/>
    <n v="24000"/>
    <n v="0"/>
    <n v="1.4444583333333301"/>
    <n v="1.5292083333333299"/>
  </r>
  <r>
    <x v="5"/>
    <x v="47"/>
    <x v="5"/>
    <x v="0"/>
    <x v="1"/>
    <s v="Pech Desh"/>
    <s v="Pech Desh s/Piel"/>
    <s v="1030670"/>
    <x v="46"/>
    <s v="Pavo"/>
    <n v="24000"/>
    <n v="48000"/>
    <m/>
    <n v="13.044458333333299"/>
    <n v="13.044458333333299"/>
    <m/>
  </r>
  <r>
    <x v="5"/>
    <x v="380"/>
    <x v="5"/>
    <x v="0"/>
    <x v="1"/>
    <s v="Pierna"/>
    <s v="Pierna Entera"/>
    <s v="1020915"/>
    <x v="350"/>
    <s v="Cerdo"/>
    <n v="0"/>
    <n v="72000"/>
    <n v="72000"/>
    <n v="0"/>
    <n v="2.35"/>
    <n v="2.366625"/>
  </r>
  <r>
    <x v="5"/>
    <x v="51"/>
    <x v="5"/>
    <x v="0"/>
    <x v="1"/>
    <s v="Pierna"/>
    <s v="Pierna Pulpa"/>
    <s v="1020944"/>
    <x v="50"/>
    <s v="Cerdo"/>
    <n v="120000"/>
    <n v="226000"/>
    <n v="226000"/>
    <n v="2.75"/>
    <n v="2.75"/>
    <n v="2.7555521592920398"/>
  </r>
  <r>
    <x v="5"/>
    <x v="52"/>
    <x v="5"/>
    <x v="0"/>
    <x v="1"/>
    <s v="Pierna"/>
    <s v="Pierna Pulpa"/>
    <s v="1022709"/>
    <x v="51"/>
    <s v="Cerdo"/>
    <n v="336000"/>
    <n v="191000"/>
    <n v="192000"/>
    <n v="2.85"/>
    <n v="2.85"/>
    <n v="2.84041145833333"/>
  </r>
  <r>
    <x v="5"/>
    <x v="381"/>
    <x v="5"/>
    <x v="0"/>
    <x v="1"/>
    <s v="Pierna"/>
    <s v="Pierna Pulpa Fina"/>
    <s v="1021868"/>
    <x v="351"/>
    <s v="Cerdo"/>
    <n v="48000"/>
    <n v="48000"/>
    <n v="45000"/>
    <n v="3"/>
    <n v="3"/>
    <n v="2.98077837333333"/>
  </r>
  <r>
    <x v="5"/>
    <x v="53"/>
    <x v="5"/>
    <x v="0"/>
    <x v="1"/>
    <s v="Plancha"/>
    <s v="Plancha s/Cuero"/>
    <s v="1020349"/>
    <x v="52"/>
    <s v="Cerdo"/>
    <n v="0"/>
    <n v="24000"/>
    <m/>
    <n v="0"/>
    <n v="1.6944583333333301"/>
    <m/>
  </r>
  <r>
    <x v="5"/>
    <x v="54"/>
    <x v="5"/>
    <x v="0"/>
    <x v="1"/>
    <s v="Plancha"/>
    <s v="Plancha s/Cuero"/>
    <s v="1022149"/>
    <x v="53"/>
    <s v="Cerdo"/>
    <n v="0"/>
    <n v="14000"/>
    <n v="14000"/>
    <n v="0"/>
    <n v="1.9444285714285701"/>
    <n v="2.0084031642857099"/>
  </r>
  <r>
    <x v="5"/>
    <x v="530"/>
    <x v="5"/>
    <x v="0"/>
    <x v="1"/>
    <s v="Prod. Esp."/>
    <s v="Prod. Esp. Antic."/>
    <s v="1023167"/>
    <x v="293"/>
    <s v="Cerdo"/>
    <m/>
    <m/>
    <n v="60"/>
    <m/>
    <m/>
    <n v="3.0768666666666702"/>
  </r>
  <r>
    <x v="5"/>
    <x v="55"/>
    <x v="5"/>
    <x v="0"/>
    <x v="1"/>
    <s v="Recortes"/>
    <s v="Recortes Piel"/>
    <s v="1030230"/>
    <x v="54"/>
    <s v="Pavo"/>
    <n v="0"/>
    <n v="2147"/>
    <m/>
    <n v="0"/>
    <n v="0"/>
    <m/>
  </r>
  <r>
    <x v="5"/>
    <x v="531"/>
    <x v="5"/>
    <x v="0"/>
    <x v="1"/>
    <s v="Recortes"/>
    <s v="Recortes Magro"/>
    <s v="1022842"/>
    <x v="472"/>
    <s v="Cerdo"/>
    <n v="24000"/>
    <n v="24000"/>
    <m/>
    <n v="1.9444583333333301"/>
    <n v="1.9444583333333301"/>
    <m/>
  </r>
  <r>
    <x v="5"/>
    <x v="56"/>
    <x v="5"/>
    <x v="0"/>
    <x v="1"/>
    <s v="Recortes"/>
    <s v="Recortes No Magro"/>
    <s v="1020412"/>
    <x v="55"/>
    <s v="Cerdo"/>
    <n v="168000"/>
    <n v="168000"/>
    <n v="156000"/>
    <n v="1.81588095238095"/>
    <n v="1.81588095238095"/>
    <n v="1.86222265064103"/>
  </r>
  <r>
    <x v="5"/>
    <x v="57"/>
    <x v="5"/>
    <x v="0"/>
    <x v="1"/>
    <s v="Recortes"/>
    <s v="Recortes No Magro"/>
    <s v="1021078"/>
    <x v="56"/>
    <s v="Cerdo"/>
    <n v="120000"/>
    <n v="120000"/>
    <n v="120000"/>
    <n v="2.14445"/>
    <n v="2.14445"/>
    <n v="2.1804916666666698"/>
  </r>
  <r>
    <x v="5"/>
    <x v="382"/>
    <x v="5"/>
    <x v="0"/>
    <x v="1"/>
    <s v="Recortes"/>
    <s v="Recortes No Magro"/>
    <s v="1021082"/>
    <x v="352"/>
    <s v="Cerdo"/>
    <n v="0"/>
    <n v="24000"/>
    <n v="23000"/>
    <n v="0"/>
    <n v="1.7944583333333299"/>
    <n v="1.3"/>
  </r>
  <r>
    <x v="5"/>
    <x v="58"/>
    <x v="5"/>
    <x v="0"/>
    <x v="1"/>
    <s v="Recortes"/>
    <s v="Recortes No Magro"/>
    <s v="1021092"/>
    <x v="57"/>
    <s v="Cerdo"/>
    <n v="144000"/>
    <n v="144000"/>
    <n v="144000"/>
    <n v="2.47778472222222"/>
    <n v="2.47778472222222"/>
    <n v="2.4129999999999998"/>
  </r>
  <r>
    <x v="5"/>
    <x v="532"/>
    <x v="5"/>
    <x v="0"/>
    <x v="1"/>
    <s v="Recortes"/>
    <s v="Recortes No Magro"/>
    <s v="1022844"/>
    <x v="473"/>
    <s v="Cerdo"/>
    <n v="24000"/>
    <n v="24000"/>
    <n v="24000"/>
    <n v="1.9444583333333301"/>
    <n v="1.9444583333333301"/>
    <n v="1.7235416666666701"/>
  </r>
  <r>
    <x v="5"/>
    <x v="62"/>
    <x v="5"/>
    <x v="0"/>
    <x v="1"/>
    <s v="Reproductor"/>
    <s v="Reproductor Gallina"/>
    <s v="1012208"/>
    <x v="61"/>
    <s v="Pollo"/>
    <n v="0"/>
    <n v="6802"/>
    <m/>
    <n v="0"/>
    <n v="1.4444281093795901"/>
    <m/>
  </r>
  <r>
    <x v="5"/>
    <x v="64"/>
    <x v="5"/>
    <x v="0"/>
    <x v="1"/>
    <s v="Subprod"/>
    <s v="Subprod Tripa"/>
    <s v="1022409"/>
    <x v="63"/>
    <s v="Cerdo"/>
    <n v="13000"/>
    <n v="13000"/>
    <n v="23940"/>
    <n v="8.4444615384615407"/>
    <n v="8.4444615384615407"/>
    <n v="4.8161549707602296"/>
  </r>
  <r>
    <x v="5"/>
    <x v="66"/>
    <x v="5"/>
    <x v="0"/>
    <x v="1"/>
    <s v="Subprod"/>
    <s v="Subprod Tripa"/>
    <s v="1022781"/>
    <x v="65"/>
    <s v="Cerdo"/>
    <n v="0"/>
    <n v="11567"/>
    <n v="7711.2"/>
    <n v="0"/>
    <n v="13.3244575084292"/>
    <n v="10.6970735553481"/>
  </r>
  <r>
    <x v="5"/>
    <x v="67"/>
    <x v="5"/>
    <x v="0"/>
    <x v="1"/>
    <s v="Subprod"/>
    <s v="Subprod Tripa"/>
    <s v="1022782"/>
    <x v="66"/>
    <s v="Cerdo"/>
    <m/>
    <n v="12192"/>
    <n v="12192"/>
    <m/>
    <n v="10.0444553805774"/>
    <n v="7.9527559055118102"/>
  </r>
  <r>
    <x v="5"/>
    <x v="386"/>
    <x v="5"/>
    <x v="0"/>
    <x v="1"/>
    <s v="Subprod"/>
    <s v="Subprod Tripa"/>
    <s v="1022783"/>
    <x v="355"/>
    <s v="Cerdo"/>
    <n v="0"/>
    <n v="12384"/>
    <n v="12384"/>
    <n v="0"/>
    <n v="10.0444121447028"/>
    <n v="7.8294573643410796"/>
  </r>
  <r>
    <x v="5"/>
    <x v="387"/>
    <x v="5"/>
    <x v="0"/>
    <x v="1"/>
    <s v="Subprod"/>
    <s v="Subprod Tripa"/>
    <s v="1022786"/>
    <x v="356"/>
    <s v="Cerdo"/>
    <n v="300"/>
    <n v="0"/>
    <m/>
    <n v="11.7433333333333"/>
    <n v="0"/>
    <m/>
  </r>
  <r>
    <x v="5"/>
    <x v="388"/>
    <x v="5"/>
    <x v="0"/>
    <x v="1"/>
    <s v="Subprod"/>
    <s v="Subprod Tripa"/>
    <s v="1023295"/>
    <x v="357"/>
    <s v="Cerdo"/>
    <n v="1000"/>
    <n v="0"/>
    <m/>
    <n v="12.244"/>
    <n v="0"/>
    <m/>
  </r>
  <r>
    <x v="5"/>
    <x v="68"/>
    <x v="5"/>
    <x v="0"/>
    <x v="1"/>
    <s v="Subprod"/>
    <s v="Subprod Visceras"/>
    <s v="1021101"/>
    <x v="67"/>
    <s v="Cerdo"/>
    <n v="0"/>
    <n v="0"/>
    <n v="1000"/>
    <n v="0"/>
    <n v="0"/>
    <n v="-4.9583299999999997E-2"/>
  </r>
  <r>
    <x v="5"/>
    <x v="69"/>
    <x v="5"/>
    <x v="0"/>
    <x v="1"/>
    <s v="Subprod"/>
    <s v="Subprod Visceras"/>
    <s v="1021105"/>
    <x v="68"/>
    <s v="Cerdo"/>
    <n v="24000"/>
    <n v="24000"/>
    <n v="24000"/>
    <n v="0.69445833333333296"/>
    <n v="0.69445833333333296"/>
    <n v="0.70254166666666695"/>
  </r>
  <r>
    <x v="5"/>
    <x v="70"/>
    <x v="5"/>
    <x v="0"/>
    <x v="1"/>
    <s v="Subprod"/>
    <s v="Subprod Visceras"/>
    <s v="1021106"/>
    <x v="69"/>
    <s v="Cerdo"/>
    <n v="144000"/>
    <n v="144000"/>
    <m/>
    <n v="0.669451388888889"/>
    <n v="0.669451388888889"/>
    <m/>
  </r>
  <r>
    <x v="5"/>
    <x v="441"/>
    <x v="5"/>
    <x v="0"/>
    <x v="1"/>
    <s v="Subprod"/>
    <s v="Subprod Visceras"/>
    <s v="1023355"/>
    <x v="101"/>
    <s v="Cerdo"/>
    <n v="24000"/>
    <n v="22500"/>
    <n v="22500"/>
    <n v="0.69445833333333296"/>
    <n v="0.69444444444444398"/>
    <n v="0.70254722222222199"/>
  </r>
  <r>
    <x v="5"/>
    <x v="71"/>
    <x v="5"/>
    <x v="0"/>
    <x v="1"/>
    <s v="Trutro"/>
    <s v="Trutro Largo"/>
    <s v="1030224"/>
    <x v="70"/>
    <s v="Pavo"/>
    <n v="144000"/>
    <n v="144000"/>
    <n v="72000"/>
    <n v="2.1444513888888901"/>
    <n v="2.1444513888888901"/>
    <n v="2.2075"/>
  </r>
  <r>
    <x v="5"/>
    <x v="533"/>
    <x v="5"/>
    <x v="0"/>
    <x v="1"/>
    <s v="Trutro"/>
    <s v="Trutro Largo"/>
    <s v="1030817"/>
    <x v="70"/>
    <s v="Pavo"/>
    <m/>
    <m/>
    <n v="86000"/>
    <m/>
    <m/>
    <n v="2.22601550348837"/>
  </r>
  <r>
    <x v="5"/>
    <x v="72"/>
    <x v="5"/>
    <x v="0"/>
    <x v="1"/>
    <s v="Trutro Desh"/>
    <s v="Trutro Desh Corto"/>
    <s v="1030545"/>
    <x v="71"/>
    <s v="Pavo"/>
    <n v="24000"/>
    <n v="11005"/>
    <m/>
    <n v="4.39445833333333"/>
    <n v="4.39445706497047"/>
    <m/>
  </r>
  <r>
    <x v="5"/>
    <x v="534"/>
    <x v="5"/>
    <x v="0"/>
    <x v="1"/>
    <s v="Sin asignar"/>
    <s v="Sin asignar"/>
    <s v="8888888"/>
    <x v="474"/>
    <s v="Pollo"/>
    <n v="24000"/>
    <n v="24000"/>
    <m/>
    <n v="1.72"/>
    <n v="1.72"/>
    <m/>
  </r>
  <r>
    <x v="5"/>
    <x v="73"/>
    <x v="5"/>
    <x v="0"/>
    <x v="2"/>
    <s v="Ala"/>
    <s v="Ala Centro"/>
    <s v="1012012"/>
    <x v="72"/>
    <s v="Pollo"/>
    <n v="20000"/>
    <n v="17000"/>
    <n v="17000"/>
    <n v="6.4537000000000004"/>
    <n v="6.4535882352941201"/>
    <n v="6.6"/>
  </r>
  <r>
    <x v="5"/>
    <x v="74"/>
    <x v="5"/>
    <x v="0"/>
    <x v="2"/>
    <s v="Carne Recuperada"/>
    <s v="Carne Recuperada Pul"/>
    <s v="1012612"/>
    <x v="73"/>
    <s v="Pollo"/>
    <n v="800000"/>
    <n v="814940"/>
    <n v="1000000"/>
    <n v="1.07"/>
    <n v="1.07000024541684"/>
    <n v="1.1112721999999999"/>
  </r>
  <r>
    <x v="5"/>
    <x v="389"/>
    <x v="5"/>
    <x v="0"/>
    <x v="2"/>
    <s v="Chuleta"/>
    <s v="Chuleta Huesos"/>
    <s v="1022182"/>
    <x v="13"/>
    <s v="Cerdo"/>
    <n v="44000"/>
    <n v="0"/>
    <m/>
    <n v="5.3132045454545498"/>
    <n v="0"/>
    <m/>
  </r>
  <r>
    <x v="5"/>
    <x v="75"/>
    <x v="5"/>
    <x v="0"/>
    <x v="2"/>
    <s v="Cost-Pec"/>
    <s v="Cost-Pec Entero"/>
    <s v="1021664"/>
    <x v="74"/>
    <s v="Cerdo"/>
    <n v="0"/>
    <n v="39000"/>
    <n v="39000"/>
    <n v="0"/>
    <n v="5.4132051282051297"/>
    <n v="5.6448846153846199"/>
  </r>
  <r>
    <x v="5"/>
    <x v="77"/>
    <x v="5"/>
    <x v="0"/>
    <x v="2"/>
    <s v="Cost-Pec"/>
    <s v="Cost-Pec Entero"/>
    <s v="1023183"/>
    <x v="76"/>
    <s v="Cerdo"/>
    <n v="22000"/>
    <n v="22000"/>
    <n v="22000"/>
    <n v="5.6133181818181797"/>
    <n v="5.6133181818181797"/>
    <n v="5.8505909090909096"/>
  </r>
  <r>
    <x v="5"/>
    <x v="535"/>
    <x v="5"/>
    <x v="0"/>
    <x v="2"/>
    <s v="Empanizado"/>
    <s v="Empanizados Nuggets"/>
    <s v="1100492"/>
    <x v="475"/>
    <s v="Elaborado"/>
    <m/>
    <m/>
    <n v="3000"/>
    <m/>
    <m/>
    <n v="2.5"/>
  </r>
  <r>
    <x v="5"/>
    <x v="506"/>
    <x v="5"/>
    <x v="0"/>
    <x v="2"/>
    <s v="Grasas"/>
    <s v="Grasa Gordura"/>
    <s v="1023397"/>
    <x v="344"/>
    <s v="Cerdo"/>
    <n v="120000"/>
    <n v="72000"/>
    <n v="72000"/>
    <n v="0.98854166666666698"/>
    <n v="0.98854166666666698"/>
    <n v="1.0187730555555601"/>
  </r>
  <r>
    <x v="5"/>
    <x v="78"/>
    <x v="5"/>
    <x v="0"/>
    <x v="2"/>
    <s v="Grasas"/>
    <s v="Grasa Lomo Tocino"/>
    <s v="1021204"/>
    <x v="37"/>
    <s v="Cerdo"/>
    <n v="48000"/>
    <n v="0"/>
    <m/>
    <n v="1.28854166666667"/>
    <n v="0"/>
    <m/>
  </r>
  <r>
    <x v="5"/>
    <x v="79"/>
    <x v="5"/>
    <x v="0"/>
    <x v="2"/>
    <s v="Huesos"/>
    <s v="Huesos Cuarto Centra"/>
    <s v="1021149"/>
    <x v="77"/>
    <s v="Cerdo"/>
    <n v="88000"/>
    <n v="66000"/>
    <n v="66000"/>
    <n v="0.71321590909090904"/>
    <n v="0.71321212121212096"/>
    <n v="0.74622727272727296"/>
  </r>
  <r>
    <x v="5"/>
    <x v="80"/>
    <x v="5"/>
    <x v="0"/>
    <x v="2"/>
    <s v="Huesos"/>
    <s v="Huesos Cuarto Centra"/>
    <s v="1021150"/>
    <x v="78"/>
    <s v="Cerdo"/>
    <n v="110000"/>
    <n v="44000"/>
    <n v="44000"/>
    <n v="0.71320909090909101"/>
    <n v="0.71320454545454604"/>
    <n v="0.75059090909090898"/>
  </r>
  <r>
    <x v="5"/>
    <x v="81"/>
    <x v="5"/>
    <x v="0"/>
    <x v="2"/>
    <s v="Huesos"/>
    <s v="Huesos Cuarto Centra"/>
    <s v="1021156"/>
    <x v="79"/>
    <s v="Cerdo"/>
    <n v="0"/>
    <n v="24000"/>
    <n v="24000"/>
    <n v="0"/>
    <n v="2.516"/>
    <n v="2.7642466666666698"/>
  </r>
  <r>
    <x v="5"/>
    <x v="82"/>
    <x v="5"/>
    <x v="0"/>
    <x v="2"/>
    <s v="Huesos"/>
    <s v="Huesos Cuarto Delant"/>
    <s v="1021151"/>
    <x v="80"/>
    <s v="Cerdo"/>
    <n v="23792"/>
    <n v="0"/>
    <n v="44000"/>
    <n v="1.1131893073301999"/>
    <n v="0"/>
    <n v="1.1440454545454499"/>
  </r>
  <r>
    <x v="5"/>
    <x v="83"/>
    <x v="5"/>
    <x v="0"/>
    <x v="2"/>
    <s v="Huesos"/>
    <s v="Huesos Cuarto Delant"/>
    <s v="1021152"/>
    <x v="81"/>
    <s v="Cerdo"/>
    <n v="88000"/>
    <n v="0"/>
    <m/>
    <n v="1.1132159090909099"/>
    <n v="0"/>
    <m/>
  </r>
  <r>
    <x v="5"/>
    <x v="84"/>
    <x v="5"/>
    <x v="0"/>
    <x v="2"/>
    <s v="Lomo"/>
    <s v="Lomo Vetado"/>
    <s v="1020860"/>
    <x v="82"/>
    <s v="Cerdo"/>
    <n v="154000"/>
    <n v="154000"/>
    <n v="154000"/>
    <n v="4.1632142857142904"/>
    <n v="4.1632142857142904"/>
    <n v="4.20064285714286"/>
  </r>
  <r>
    <x v="5"/>
    <x v="85"/>
    <x v="5"/>
    <x v="0"/>
    <x v="2"/>
    <s v="Lomo"/>
    <s v="Lomo Vetado"/>
    <s v="1020861"/>
    <x v="83"/>
    <s v="Cerdo"/>
    <n v="110000"/>
    <n v="154000"/>
    <n v="166000"/>
    <n v="4.1632090909090902"/>
    <n v="4.1632142857142904"/>
    <n v="4.2079216867469897"/>
  </r>
  <r>
    <x v="5"/>
    <x v="86"/>
    <x v="5"/>
    <x v="0"/>
    <x v="2"/>
    <s v="Lomo"/>
    <s v="Lomo Vetado"/>
    <s v="1022985"/>
    <x v="84"/>
    <s v="Cerdo"/>
    <n v="5000"/>
    <n v="5000"/>
    <n v="5000"/>
    <n v="4.1631999999999998"/>
    <n v="4.1631999999999998"/>
    <n v="4.3499999999999996"/>
  </r>
  <r>
    <x v="5"/>
    <x v="87"/>
    <x v="5"/>
    <x v="0"/>
    <x v="2"/>
    <s v="Lomo"/>
    <s v="Lomo Vetado"/>
    <s v="1023038"/>
    <x v="85"/>
    <s v="Cerdo"/>
    <n v="110000"/>
    <n v="66000"/>
    <n v="66000"/>
    <n v="4.2632090909090898"/>
    <n v="4.2632121212121197"/>
    <n v="4.4005909090909103"/>
  </r>
  <r>
    <x v="5"/>
    <x v="88"/>
    <x v="5"/>
    <x v="0"/>
    <x v="2"/>
    <s v="Menudencias"/>
    <s v="Menudencias Cogote"/>
    <s v="1030309"/>
    <x v="86"/>
    <s v="Pavo"/>
    <m/>
    <n v="3489"/>
    <m/>
    <m/>
    <n v="0"/>
    <m/>
  </r>
  <r>
    <x v="5"/>
    <x v="536"/>
    <x v="5"/>
    <x v="0"/>
    <x v="2"/>
    <s v="Paleta"/>
    <s v="Paleta Entera"/>
    <s v="1023371"/>
    <x v="394"/>
    <s v="Cerdo"/>
    <n v="48000"/>
    <m/>
    <m/>
    <n v="1.1885416666666699"/>
    <m/>
    <m/>
  </r>
  <r>
    <x v="5"/>
    <x v="92"/>
    <x v="5"/>
    <x v="0"/>
    <x v="2"/>
    <s v="Panceta"/>
    <s v="Panceta s/Cuero"/>
    <s v="1022885"/>
    <x v="90"/>
    <s v="Cerdo"/>
    <n v="550000"/>
    <n v="550000"/>
    <n v="550000"/>
    <n v="6.0132109090909101"/>
    <n v="6.0132109090909101"/>
    <n v="6.0522490909090898"/>
  </r>
  <r>
    <x v="5"/>
    <x v="93"/>
    <x v="5"/>
    <x v="0"/>
    <x v="2"/>
    <s v="Panceta"/>
    <s v="Panceta s/Cuero"/>
    <s v="1022887"/>
    <x v="91"/>
    <s v="Cerdo"/>
    <n v="253201"/>
    <n v="253000"/>
    <n v="253000"/>
    <n v="6.0132068988669101"/>
    <n v="6.0132094861660104"/>
    <n v="6.0505909090909098"/>
  </r>
  <r>
    <x v="5"/>
    <x v="94"/>
    <x v="5"/>
    <x v="0"/>
    <x v="2"/>
    <s v="Panceta"/>
    <s v="Panceta s/Cuero"/>
    <s v="1022930"/>
    <x v="92"/>
    <s v="Cerdo"/>
    <n v="110000"/>
    <n v="110000"/>
    <n v="110000"/>
    <n v="6.21320909090909"/>
    <n v="6.21320909090909"/>
    <n v="6.2374999999999998"/>
  </r>
  <r>
    <x v="5"/>
    <x v="95"/>
    <x v="5"/>
    <x v="0"/>
    <x v="2"/>
    <s v="Panceta"/>
    <s v="Panceta s/Cuero"/>
    <s v="1022986"/>
    <x v="93"/>
    <s v="Cerdo"/>
    <n v="5000"/>
    <n v="5000"/>
    <n v="5000"/>
    <n v="6.0132000000000003"/>
    <n v="6.0132000000000003"/>
    <n v="6.2"/>
  </r>
  <r>
    <x v="5"/>
    <x v="96"/>
    <x v="5"/>
    <x v="0"/>
    <x v="2"/>
    <s v="Panceta"/>
    <s v="Panceta s/Cuero"/>
    <s v="1023037"/>
    <x v="94"/>
    <s v="Cerdo"/>
    <n v="121000"/>
    <n v="132000"/>
    <n v="132000"/>
    <n v="6.2132148760330601"/>
    <n v="6.2132121212121199"/>
    <n v="6.2839242424242396"/>
  </r>
  <r>
    <x v="5"/>
    <x v="390"/>
    <x v="5"/>
    <x v="0"/>
    <x v="2"/>
    <s v="Panceta"/>
    <s v="Panceta s/Cuero"/>
    <s v="1023090"/>
    <x v="358"/>
    <s v="Cerdo"/>
    <n v="22000"/>
    <n v="22000"/>
    <n v="22000"/>
    <n v="6.3132272727272696"/>
    <n v="6.3132272727272696"/>
    <n v="6.3375000000000004"/>
  </r>
  <r>
    <x v="5"/>
    <x v="358"/>
    <x v="5"/>
    <x v="0"/>
    <x v="2"/>
    <s v="Panceta"/>
    <s v="Panceta s/Cuero"/>
    <s v="1023166"/>
    <x v="331"/>
    <s v="Cerdo"/>
    <m/>
    <m/>
    <n v="10"/>
    <m/>
    <m/>
    <n v="4.5"/>
  </r>
  <r>
    <x v="5"/>
    <x v="442"/>
    <x v="5"/>
    <x v="0"/>
    <x v="2"/>
    <s v="Pech Desh"/>
    <s v="Pech Desh s/Piel"/>
    <s v="1030542"/>
    <x v="398"/>
    <s v="Pavo"/>
    <n v="22000"/>
    <n v="22000"/>
    <n v="22000"/>
    <n v="8.8132272727272696"/>
    <n v="8.8132272727272696"/>
    <n v="9.0471809090909101"/>
  </r>
  <r>
    <x v="5"/>
    <x v="97"/>
    <x v="5"/>
    <x v="0"/>
    <x v="2"/>
    <s v="Pernil"/>
    <s v="Pernil Mano"/>
    <s v="1021045"/>
    <x v="95"/>
    <s v="Cerdo"/>
    <n v="44000"/>
    <n v="0"/>
    <n v="44000"/>
    <n v="1.9132045454545501"/>
    <n v="0"/>
    <n v="2.00059090909091"/>
  </r>
  <r>
    <x v="5"/>
    <x v="98"/>
    <x v="5"/>
    <x v="0"/>
    <x v="2"/>
    <s v="Pernil"/>
    <s v="Pernil Mano"/>
    <s v="1021046"/>
    <x v="96"/>
    <s v="Cerdo"/>
    <n v="66000"/>
    <n v="0"/>
    <m/>
    <n v="1.91321212121212"/>
    <n v="0"/>
    <m/>
  </r>
  <r>
    <x v="5"/>
    <x v="391"/>
    <x v="5"/>
    <x v="0"/>
    <x v="2"/>
    <s v="Pernil"/>
    <s v="Pernil Mano"/>
    <s v="1021470"/>
    <x v="359"/>
    <s v="Cerdo"/>
    <n v="22000"/>
    <n v="0"/>
    <m/>
    <n v="1.31322727272727"/>
    <n v="0"/>
    <m/>
  </r>
  <r>
    <x v="5"/>
    <x v="537"/>
    <x v="5"/>
    <x v="0"/>
    <x v="2"/>
    <s v="Pierna"/>
    <s v="Pierna Entera"/>
    <s v="1023370"/>
    <x v="476"/>
    <s v="Cerdo"/>
    <n v="48000"/>
    <m/>
    <m/>
    <n v="1.3885416666666699"/>
    <m/>
    <m/>
  </r>
  <r>
    <x v="5"/>
    <x v="443"/>
    <x v="5"/>
    <x v="0"/>
    <x v="2"/>
    <s v="Plancha"/>
    <s v="Plancha c/Cuero"/>
    <s v="1023144"/>
    <x v="399"/>
    <s v="Cerdo"/>
    <n v="48000"/>
    <n v="48000"/>
    <n v="48000"/>
    <n v="1.9385416666666699"/>
    <n v="1.9385416666666699"/>
    <n v="2.0101106249999998"/>
  </r>
  <r>
    <x v="5"/>
    <x v="99"/>
    <x v="5"/>
    <x v="0"/>
    <x v="2"/>
    <s v="Plancha"/>
    <s v="Plancha s/Cuero"/>
    <s v="1021012"/>
    <x v="97"/>
    <s v="Cerdo"/>
    <n v="198000"/>
    <n v="209000"/>
    <n v="209000"/>
    <n v="1.91321212121212"/>
    <n v="1.9132105263157899"/>
    <n v="1.95208373205742"/>
  </r>
  <r>
    <x v="5"/>
    <x v="100"/>
    <x v="5"/>
    <x v="0"/>
    <x v="2"/>
    <s v="Prolijado"/>
    <s v="Prolijado Malaya"/>
    <s v="1022283"/>
    <x v="98"/>
    <s v="Cerdo"/>
    <n v="7245"/>
    <n v="5245"/>
    <n v="5000"/>
    <n v="6.3133195307108396"/>
    <n v="6.31344137273594"/>
    <n v="6.3375000000000004"/>
  </r>
  <r>
    <x v="5"/>
    <x v="101"/>
    <x v="5"/>
    <x v="0"/>
    <x v="2"/>
    <s v="Prolijado"/>
    <s v="Prolijado Plateada"/>
    <s v="1022607"/>
    <x v="99"/>
    <s v="Cerdo"/>
    <n v="22000"/>
    <n v="22000"/>
    <n v="22000"/>
    <n v="5.3131818181818202"/>
    <n v="5.3131818181818202"/>
    <n v="5.1375000000000002"/>
  </r>
  <r>
    <x v="5"/>
    <x v="102"/>
    <x v="5"/>
    <x v="0"/>
    <x v="2"/>
    <s v="Subprod"/>
    <s v="Subprod Grasa"/>
    <s v="1023283"/>
    <x v="100"/>
    <s v="Cerdo"/>
    <n v="10283"/>
    <n v="24000"/>
    <n v="48000"/>
    <n v="0.76320140036954198"/>
    <n v="0.76320833333333404"/>
    <n v="0.87553145833333301"/>
  </r>
  <r>
    <x v="5"/>
    <x v="507"/>
    <x v="5"/>
    <x v="0"/>
    <x v="2"/>
    <s v="Subprod"/>
    <s v="Subprod Tripa"/>
    <s v="1022605"/>
    <x v="456"/>
    <s v="Cerdo"/>
    <n v="13938"/>
    <n v="0"/>
    <m/>
    <n v="4.3130291289998599"/>
    <n v="0"/>
    <m/>
  </r>
  <r>
    <x v="5"/>
    <x v="103"/>
    <x v="5"/>
    <x v="0"/>
    <x v="2"/>
    <s v="Subprod"/>
    <s v="Subprod Visceras"/>
    <s v="1023307"/>
    <x v="101"/>
    <s v="Cerdo"/>
    <n v="37686"/>
    <n v="48000"/>
    <n v="48000"/>
    <n v="0.61319853526508505"/>
    <n v="0.61320833333333302"/>
    <n v="0.67419916666666702"/>
  </r>
  <r>
    <x v="5"/>
    <x v="104"/>
    <x v="5"/>
    <x v="0"/>
    <x v="2"/>
    <s v="Subprod"/>
    <s v="Subprod Visceras"/>
    <s v="1023326"/>
    <x v="102"/>
    <s v="Cerdo"/>
    <n v="48000"/>
    <n v="24000"/>
    <n v="24000"/>
    <n v="0.713208333333333"/>
    <n v="0.713208333333333"/>
    <n v="0.78973125"/>
  </r>
  <r>
    <x v="5"/>
    <x v="105"/>
    <x v="5"/>
    <x v="0"/>
    <x v="2"/>
    <s v="Trutro"/>
    <s v="Trutro Largo"/>
    <s v="1030535"/>
    <x v="103"/>
    <s v="Pavo"/>
    <n v="66000"/>
    <n v="66000"/>
    <n v="66000"/>
    <n v="2.3132121212121199"/>
    <n v="2.3132121212121199"/>
    <n v="2.3453060606060601"/>
  </r>
  <r>
    <x v="5"/>
    <x v="106"/>
    <x v="5"/>
    <x v="0"/>
    <x v="3"/>
    <s v="Cueros"/>
    <s v="Cuero Mixto"/>
    <s v="1023334"/>
    <x v="104"/>
    <s v="Cerdo"/>
    <n v="96000"/>
    <n v="96000"/>
    <n v="104218"/>
    <n v="0.65"/>
    <n v="0.65"/>
    <n v="0.65"/>
  </r>
  <r>
    <x v="5"/>
    <x v="108"/>
    <x v="5"/>
    <x v="0"/>
    <x v="3"/>
    <s v="Cueros"/>
    <s v="Cuero Papada"/>
    <s v="1021864"/>
    <x v="21"/>
    <s v="Cerdo"/>
    <n v="48000"/>
    <n v="48000"/>
    <n v="48000"/>
    <n v="0.494458333333333"/>
    <n v="0.494458333333333"/>
    <n v="0.55000000000000004"/>
  </r>
  <r>
    <x v="5"/>
    <x v="21"/>
    <x v="5"/>
    <x v="0"/>
    <x v="3"/>
    <s v="Cueros"/>
    <s v="Cuero Papada"/>
    <s v="1023329"/>
    <x v="21"/>
    <s v="Cerdo"/>
    <n v="0"/>
    <n v="48000"/>
    <n v="48000"/>
    <n v="0"/>
    <n v="0.494458333333333"/>
    <n v="0.55000000000000004"/>
  </r>
  <r>
    <x v="5"/>
    <x v="29"/>
    <x v="5"/>
    <x v="0"/>
    <x v="3"/>
    <s v="Grasas"/>
    <s v="Grasa Forro"/>
    <s v="1022273"/>
    <x v="28"/>
    <s v="Cerdo"/>
    <n v="72000"/>
    <n v="192000"/>
    <n v="192000"/>
    <n v="1.2944444444444401"/>
    <n v="1.29444791666667"/>
    <n v="1.37439984375"/>
  </r>
  <r>
    <x v="5"/>
    <x v="109"/>
    <x v="5"/>
    <x v="0"/>
    <x v="3"/>
    <s v="Grasas"/>
    <s v="Grasa Lomo Tocino"/>
    <s v="1022217"/>
    <x v="105"/>
    <s v="Cerdo"/>
    <n v="216000"/>
    <n v="432000"/>
    <n v="432000"/>
    <n v="1.5444490740740699"/>
    <n v="1.5444490740740699"/>
    <n v="1.6065072969907399"/>
  </r>
  <r>
    <x v="5"/>
    <x v="110"/>
    <x v="5"/>
    <x v="0"/>
    <x v="3"/>
    <s v="Menudencias"/>
    <s v="Menudencias Corazón"/>
    <s v="1011560"/>
    <x v="106"/>
    <s v="Pollo"/>
    <n v="48000"/>
    <n v="0"/>
    <m/>
    <n v="2.64445833333333"/>
    <n v="0"/>
    <m/>
  </r>
  <r>
    <x v="5"/>
    <x v="43"/>
    <x v="5"/>
    <x v="0"/>
    <x v="3"/>
    <s v="Menudencias"/>
    <s v="Menudencias Corazón"/>
    <s v="1012362"/>
    <x v="42"/>
    <s v="Pollo"/>
    <n v="23268"/>
    <n v="23268"/>
    <n v="23995"/>
    <n v="2.64444730960976"/>
    <n v="2.64444730960976"/>
    <n v="2.7"/>
  </r>
  <r>
    <x v="5"/>
    <x v="388"/>
    <x v="5"/>
    <x v="0"/>
    <x v="3"/>
    <s v="Subprod"/>
    <s v="Subprod Tripa"/>
    <s v="1023295"/>
    <x v="357"/>
    <s v="Cerdo"/>
    <n v="1000"/>
    <n v="0"/>
    <m/>
    <n v="12.244"/>
    <n v="0"/>
    <m/>
  </r>
  <r>
    <x v="5"/>
    <x v="113"/>
    <x v="5"/>
    <x v="0"/>
    <x v="4"/>
    <s v="Ala"/>
    <s v="Ala Centro"/>
    <s v="1011586"/>
    <x v="109"/>
    <s v="Pollo"/>
    <n v="72554"/>
    <n v="72000"/>
    <n v="72000"/>
    <n v="3.3557763872426101"/>
    <n v="3.3557916666666698"/>
    <n v="3.6822916666666701"/>
  </r>
  <r>
    <x v="5"/>
    <x v="392"/>
    <x v="5"/>
    <x v="0"/>
    <x v="4"/>
    <s v="Ala"/>
    <s v="Ala Centro-Punta"/>
    <s v="1012424"/>
    <x v="360"/>
    <s v="Pollo"/>
    <n v="2120"/>
    <n v="2120"/>
    <m/>
    <n v="2.9023584905660398"/>
    <n v="2.9023584905660398"/>
    <m/>
  </r>
  <r>
    <x v="5"/>
    <x v="116"/>
    <x v="5"/>
    <x v="0"/>
    <x v="4"/>
    <s v="Ala"/>
    <s v="Ala Centro-Punta"/>
    <s v="1012454"/>
    <x v="112"/>
    <s v="Pollo"/>
    <n v="2290"/>
    <n v="2290"/>
    <m/>
    <n v="2.9026200873362402"/>
    <n v="2.9026200873362402"/>
    <m/>
  </r>
  <r>
    <x v="5"/>
    <x v="117"/>
    <x v="5"/>
    <x v="0"/>
    <x v="4"/>
    <s v="Ala"/>
    <s v="Ala Centro-Punta"/>
    <s v="1012455"/>
    <x v="113"/>
    <s v="Pollo"/>
    <n v="240000"/>
    <n v="240300"/>
    <n v="162500"/>
    <n v="2.8557916666666698"/>
    <n v="2.8557885975863502"/>
    <n v="2.8919651279999998"/>
  </r>
  <r>
    <x v="5"/>
    <x v="510"/>
    <x v="5"/>
    <x v="0"/>
    <x v="4"/>
    <s v="Ala"/>
    <s v="Ala Trutro"/>
    <s v="1030525"/>
    <x v="457"/>
    <s v="Pavo"/>
    <n v="0"/>
    <n v="24000"/>
    <m/>
    <n v="0"/>
    <n v="1.54995833333333"/>
    <m/>
  </r>
  <r>
    <x v="5"/>
    <x v="119"/>
    <x v="5"/>
    <x v="0"/>
    <x v="4"/>
    <s v="Chuleta"/>
    <s v="Chuleta Cazuela"/>
    <s v="1022414"/>
    <x v="115"/>
    <s v="Cerdo"/>
    <n v="0"/>
    <n v="0"/>
    <n v="48000"/>
    <n v="0"/>
    <n v="0"/>
    <n v="1.1083333333333301"/>
  </r>
  <r>
    <x v="5"/>
    <x v="120"/>
    <x v="5"/>
    <x v="0"/>
    <x v="4"/>
    <s v="Cueros"/>
    <s v="Cuero Forro"/>
    <s v="1023034"/>
    <x v="116"/>
    <s v="Cerdo"/>
    <m/>
    <m/>
    <n v="96000"/>
    <m/>
    <m/>
    <n v="0.73333333333333295"/>
  </r>
  <r>
    <x v="5"/>
    <x v="511"/>
    <x v="5"/>
    <x v="0"/>
    <x v="4"/>
    <s v="Cueros"/>
    <s v="Cuero Forro"/>
    <s v="1023110"/>
    <x v="264"/>
    <s v="Cerdo"/>
    <n v="192000"/>
    <n v="192000"/>
    <m/>
    <n v="0.78"/>
    <n v="0.78"/>
    <m/>
  </r>
  <r>
    <x v="5"/>
    <x v="121"/>
    <x v="5"/>
    <x v="0"/>
    <x v="4"/>
    <s v="Cueros"/>
    <s v="Cuero Mixto"/>
    <s v="1022417"/>
    <x v="117"/>
    <s v="Cerdo"/>
    <n v="336000"/>
    <n v="336000"/>
    <n v="106000"/>
    <n v="0.65"/>
    <n v="0.65"/>
    <n v="0.68333333301886801"/>
  </r>
  <r>
    <x v="5"/>
    <x v="122"/>
    <x v="5"/>
    <x v="0"/>
    <x v="4"/>
    <s v="Cueros"/>
    <s v="Cuero Mixto"/>
    <s v="1023306"/>
    <x v="117"/>
    <s v="Cerdo"/>
    <m/>
    <m/>
    <n v="120000"/>
    <m/>
    <m/>
    <n v="0.88333333333333297"/>
  </r>
  <r>
    <x v="5"/>
    <x v="123"/>
    <x v="5"/>
    <x v="0"/>
    <x v="4"/>
    <s v="Grasas"/>
    <s v="Grasa Gordura"/>
    <s v="1022381"/>
    <x v="118"/>
    <s v="Cerdo"/>
    <n v="0"/>
    <n v="24000"/>
    <n v="24001"/>
    <n v="0"/>
    <n v="0.95579166666666704"/>
    <n v="0.96389455856006001"/>
  </r>
  <r>
    <x v="5"/>
    <x v="124"/>
    <x v="5"/>
    <x v="0"/>
    <x v="4"/>
    <s v="Grasas"/>
    <s v="Grasa Gordura"/>
    <s v="1022541"/>
    <x v="119"/>
    <s v="Cerdo"/>
    <n v="264000"/>
    <n v="264000"/>
    <n v="216000"/>
    <n v="1.05"/>
    <n v="1.05"/>
    <n v="1.1110138888888901"/>
  </r>
  <r>
    <x v="5"/>
    <x v="125"/>
    <x v="5"/>
    <x v="0"/>
    <x v="4"/>
    <s v="Grasas"/>
    <s v="Grasa Gordura"/>
    <s v="1022856"/>
    <x v="120"/>
    <s v="Cerdo"/>
    <n v="24000"/>
    <n v="48000"/>
    <n v="72000"/>
    <n v="1.05"/>
    <n v="1.05"/>
    <n v="1.0833333333333299"/>
  </r>
  <r>
    <x v="5"/>
    <x v="538"/>
    <x v="5"/>
    <x v="0"/>
    <x v="4"/>
    <s v="Grasas"/>
    <s v="Grasa Gordura"/>
    <s v="1023109"/>
    <x v="119"/>
    <s v="Cerdo"/>
    <m/>
    <n v="48000"/>
    <m/>
    <m/>
    <n v="1.05"/>
    <m/>
  </r>
  <r>
    <x v="5"/>
    <x v="126"/>
    <x v="5"/>
    <x v="0"/>
    <x v="4"/>
    <s v="Grasas"/>
    <s v="Grasa Interior"/>
    <s v="1022073"/>
    <x v="36"/>
    <s v="Cerdo"/>
    <m/>
    <m/>
    <n v="72000"/>
    <m/>
    <m/>
    <n v="1.18333333333333"/>
  </r>
  <r>
    <x v="5"/>
    <x v="128"/>
    <x v="5"/>
    <x v="0"/>
    <x v="4"/>
    <s v="Grasas"/>
    <s v="Grasa Lomo Tocino"/>
    <s v="1021992"/>
    <x v="37"/>
    <s v="Cerdo"/>
    <m/>
    <n v="0"/>
    <n v="48000"/>
    <m/>
    <n v="0"/>
    <n v="1.5833333333333299"/>
  </r>
  <r>
    <x v="5"/>
    <x v="129"/>
    <x v="5"/>
    <x v="0"/>
    <x v="4"/>
    <s v="Huesos"/>
    <s v="Huesos Cuarto Centra"/>
    <s v="1022186"/>
    <x v="121"/>
    <s v="Cerdo"/>
    <n v="72000"/>
    <n v="72000"/>
    <n v="24000"/>
    <n v="0.70579166666666704"/>
    <n v="0.70579166666666704"/>
    <n v="0.83333333333333404"/>
  </r>
  <r>
    <x v="5"/>
    <x v="130"/>
    <x v="5"/>
    <x v="0"/>
    <x v="4"/>
    <s v="Huesos"/>
    <s v="Huesos Cuarto Centra"/>
    <s v="1022378"/>
    <x v="122"/>
    <s v="Cerdo"/>
    <n v="72000"/>
    <n v="72000"/>
    <n v="48000"/>
    <n v="1.8557916666666701"/>
    <n v="1.8557916666666701"/>
    <n v="2.0329375000000001"/>
  </r>
  <r>
    <x v="5"/>
    <x v="131"/>
    <x v="5"/>
    <x v="0"/>
    <x v="4"/>
    <s v="Huesos"/>
    <s v="Huesos Cuarto Delant"/>
    <s v="1022096"/>
    <x v="123"/>
    <s v="Cerdo"/>
    <n v="168000"/>
    <n v="168000"/>
    <n v="72000"/>
    <n v="1.15629166666667"/>
    <n v="1.15629166666667"/>
    <n v="1.3831249999999999"/>
  </r>
  <r>
    <x v="5"/>
    <x v="132"/>
    <x v="5"/>
    <x v="0"/>
    <x v="4"/>
    <s v="Huesos"/>
    <s v="Huesos Cuarto Delant"/>
    <s v="1022637"/>
    <x v="124"/>
    <s v="Cerdo"/>
    <n v="120000"/>
    <n v="120000"/>
    <n v="72000"/>
    <n v="0.85579166666666595"/>
    <n v="0.85579166666666595"/>
    <n v="1.1000000000000001"/>
  </r>
  <r>
    <x v="5"/>
    <x v="512"/>
    <x v="5"/>
    <x v="0"/>
    <x v="4"/>
    <s v="Menudencias"/>
    <s v="Menudencias Hígado"/>
    <s v="1030419"/>
    <x v="458"/>
    <s v="Pavo"/>
    <m/>
    <m/>
    <n v="24000"/>
    <m/>
    <m/>
    <n v="1.7749999999999999"/>
  </r>
  <r>
    <x v="5"/>
    <x v="539"/>
    <x v="5"/>
    <x v="0"/>
    <x v="4"/>
    <s v="Paleta"/>
    <s v="Paleta Entera"/>
    <s v="1022851"/>
    <x v="394"/>
    <s v="Cerdo"/>
    <m/>
    <m/>
    <n v="48000"/>
    <m/>
    <m/>
    <n v="1.7829583333333301"/>
  </r>
  <r>
    <x v="5"/>
    <x v="317"/>
    <x v="5"/>
    <x v="0"/>
    <x v="4"/>
    <s v="Paleta"/>
    <s v="Paleta Pulpa"/>
    <s v="1022379"/>
    <x v="295"/>
    <s v="Cerdo"/>
    <m/>
    <m/>
    <n v="24000"/>
    <m/>
    <m/>
    <n v="2.4833333333333298"/>
  </r>
  <r>
    <x v="5"/>
    <x v="139"/>
    <x v="5"/>
    <x v="0"/>
    <x v="4"/>
    <s v="Patas"/>
    <s v="Patas Garras"/>
    <s v="1012448"/>
    <x v="131"/>
    <s v="Pollo"/>
    <n v="287894"/>
    <n v="347455"/>
    <n v="72000"/>
    <n v="5.3557976199573503"/>
    <n v="5.3557899584118802"/>
    <n v="5.5659027777777803"/>
  </r>
  <r>
    <x v="5"/>
    <x v="142"/>
    <x v="5"/>
    <x v="0"/>
    <x v="4"/>
    <s v="Patas"/>
    <s v="Patas Garras"/>
    <s v="1012504"/>
    <x v="131"/>
    <s v="Pollo"/>
    <n v="46010"/>
    <n v="48000"/>
    <n v="24000"/>
    <n v="5.73108019995653"/>
    <n v="5.7310833333333298"/>
    <n v="5.5310416666666704"/>
  </r>
  <r>
    <x v="5"/>
    <x v="146"/>
    <x v="5"/>
    <x v="0"/>
    <x v="4"/>
    <s v="Pernil"/>
    <s v="Pernil Mano"/>
    <s v="1021731"/>
    <x v="136"/>
    <s v="Cerdo"/>
    <n v="360000"/>
    <n v="312000"/>
    <n v="120000"/>
    <n v="1.9557916666666699"/>
    <n v="1.9557916666666699"/>
    <n v="2.16315833333333"/>
  </r>
  <r>
    <x v="5"/>
    <x v="147"/>
    <x v="5"/>
    <x v="0"/>
    <x v="4"/>
    <s v="Pernil"/>
    <s v="Pernil Mano"/>
    <s v="1022125"/>
    <x v="137"/>
    <s v="Cerdo"/>
    <m/>
    <m/>
    <n v="72000"/>
    <m/>
    <m/>
    <n v="2.95"/>
  </r>
  <r>
    <x v="5"/>
    <x v="148"/>
    <x v="5"/>
    <x v="0"/>
    <x v="4"/>
    <s v="Pernil"/>
    <s v="Pernil Mano"/>
    <s v="1022291"/>
    <x v="138"/>
    <s v="Cerdo"/>
    <n v="48000"/>
    <n v="48000"/>
    <n v="24000"/>
    <n v="1.7057916666666699"/>
    <n v="1.7057916666666699"/>
    <n v="2.0333333333333301"/>
  </r>
  <r>
    <x v="5"/>
    <x v="149"/>
    <x v="5"/>
    <x v="0"/>
    <x v="4"/>
    <s v="Pernil"/>
    <s v="Pernil Pierna"/>
    <s v="1022183"/>
    <x v="139"/>
    <s v="Cerdo"/>
    <n v="0"/>
    <n v="0"/>
    <n v="360000"/>
    <n v="0"/>
    <n v="0"/>
    <n v="2.1310861111111099"/>
  </r>
  <r>
    <x v="5"/>
    <x v="424"/>
    <x v="5"/>
    <x v="0"/>
    <x v="4"/>
    <s v="Recortes"/>
    <s v="Recortes No Magro"/>
    <s v="1021905"/>
    <x v="383"/>
    <s v="Cerdo"/>
    <n v="24000"/>
    <n v="24000"/>
    <m/>
    <n v="1.25579166666667"/>
    <n v="1.25579166666667"/>
    <m/>
  </r>
  <r>
    <x v="5"/>
    <x v="151"/>
    <x v="5"/>
    <x v="0"/>
    <x v="4"/>
    <s v="Subprod"/>
    <s v="Subprod Patas-Manos"/>
    <s v="1021735"/>
    <x v="141"/>
    <s v="Cerdo"/>
    <n v="72000"/>
    <n v="72000"/>
    <n v="72000"/>
    <n v="4.32951388888889"/>
    <n v="4.32951388888889"/>
    <n v="4.5330000000000004"/>
  </r>
  <r>
    <x v="5"/>
    <x v="153"/>
    <x v="5"/>
    <x v="0"/>
    <x v="4"/>
    <s v="Subprod"/>
    <s v="Subprod Patas-Manos"/>
    <s v="1022748"/>
    <x v="143"/>
    <s v="Cerdo"/>
    <n v="216000"/>
    <n v="240000"/>
    <n v="96000"/>
    <n v="4.8027916666666703"/>
    <n v="4.8027916666666703"/>
    <n v="4.9953124999999998"/>
  </r>
  <r>
    <x v="5"/>
    <x v="385"/>
    <x v="5"/>
    <x v="0"/>
    <x v="4"/>
    <s v="Subprod"/>
    <s v="Subprod Tripa"/>
    <s v="1022418"/>
    <x v="63"/>
    <s v="Cerdo"/>
    <n v="42000"/>
    <n v="47880"/>
    <n v="47880"/>
    <n v="9.1057857142857106"/>
    <n v="9.1057852965747692"/>
    <n v="5.2697172619047601"/>
  </r>
  <r>
    <x v="5"/>
    <x v="155"/>
    <x v="5"/>
    <x v="0"/>
    <x v="5"/>
    <s v="Filete"/>
    <s v="Filete c/Cabeza"/>
    <s v="1020636"/>
    <x v="145"/>
    <s v="Cerdo"/>
    <n v="13000"/>
    <n v="13000"/>
    <n v="14000"/>
    <n v="4.266"/>
    <n v="4.266"/>
    <n v="4.0877959071428602"/>
  </r>
  <r>
    <x v="5"/>
    <x v="156"/>
    <x v="5"/>
    <x v="0"/>
    <x v="5"/>
    <s v="Filete"/>
    <s v="Filete c/Cabeza"/>
    <s v="1020704"/>
    <x v="146"/>
    <s v="Cerdo"/>
    <n v="1000"/>
    <n v="1000"/>
    <n v="1000"/>
    <n v="4.5389999999999997"/>
    <n v="4.5389999999999997"/>
    <n v="4.3695031999999996"/>
  </r>
  <r>
    <x v="5"/>
    <x v="157"/>
    <x v="5"/>
    <x v="0"/>
    <x v="5"/>
    <s v="Filete"/>
    <s v="Filete c/Cabeza"/>
    <s v="1021609"/>
    <x v="147"/>
    <s v="Cerdo"/>
    <n v="0"/>
    <n v="0"/>
    <n v="45000"/>
    <n v="0"/>
    <n v="0"/>
    <n v="4.6068619711111101"/>
  </r>
  <r>
    <x v="5"/>
    <x v="158"/>
    <x v="5"/>
    <x v="0"/>
    <x v="5"/>
    <s v="Filete"/>
    <s v="Filete c/Cabeza"/>
    <s v="1022931"/>
    <x v="148"/>
    <s v="Cerdo"/>
    <n v="20000"/>
    <n v="20000"/>
    <n v="35000"/>
    <n v="4.3049499999999998"/>
    <n v="4.3049499999999998"/>
    <n v="4.2233274714285702"/>
  </r>
  <r>
    <x v="5"/>
    <x v="160"/>
    <x v="5"/>
    <x v="0"/>
    <x v="5"/>
    <s v="Lomo"/>
    <s v="Lomo CC Loin"/>
    <s v="1022313"/>
    <x v="150"/>
    <s v="Cerdo"/>
    <n v="2000"/>
    <n v="2000"/>
    <n v="2000"/>
    <n v="3.8374999999999999"/>
    <n v="3.8374999999999999"/>
    <n v="3.7095893499999999"/>
  </r>
  <r>
    <x v="5"/>
    <x v="161"/>
    <x v="5"/>
    <x v="0"/>
    <x v="5"/>
    <s v="Lomo"/>
    <s v="Lomo CC Loin"/>
    <s v="1022326"/>
    <x v="151"/>
    <s v="Cerdo"/>
    <n v="25000"/>
    <n v="25000"/>
    <n v="25000"/>
    <n v="3.2922799999999999"/>
    <n v="3.2922799999999999"/>
    <n v="3.198641356"/>
  </r>
  <r>
    <x v="5"/>
    <x v="162"/>
    <x v="5"/>
    <x v="0"/>
    <x v="5"/>
    <s v="Lomo"/>
    <s v="Lomo CC Loin"/>
    <s v="1022587"/>
    <x v="152"/>
    <s v="Cerdo"/>
    <n v="3000"/>
    <n v="3000"/>
    <n v="3000"/>
    <n v="3.87666666666667"/>
    <n v="3.87666666666667"/>
    <n v="3.9145993666666699"/>
  </r>
  <r>
    <x v="5"/>
    <x v="163"/>
    <x v="5"/>
    <x v="0"/>
    <x v="5"/>
    <s v="Lomo"/>
    <s v="Lomo CC Loin"/>
    <s v="1022664"/>
    <x v="153"/>
    <s v="Cerdo"/>
    <n v="20000"/>
    <n v="20000"/>
    <n v="70000"/>
    <n v="3.4402499999999998"/>
    <n v="3.4402499999999998"/>
    <n v="3.3787832828571398"/>
  </r>
  <r>
    <x v="5"/>
    <x v="164"/>
    <x v="5"/>
    <x v="0"/>
    <x v="5"/>
    <s v="Lomo"/>
    <s v="Lomo CC Loin"/>
    <s v="1023301"/>
    <x v="154"/>
    <s v="Cerdo"/>
    <n v="23500"/>
    <n v="23500"/>
    <n v="23500"/>
    <n v="3.76255319148936"/>
    <n v="3.76255319148936"/>
    <n v="3.6380178340425502"/>
  </r>
  <r>
    <x v="5"/>
    <x v="165"/>
    <x v="5"/>
    <x v="0"/>
    <x v="5"/>
    <s v="Lomo"/>
    <s v="Lomo Centro"/>
    <s v="1020105"/>
    <x v="155"/>
    <s v="Cerdo"/>
    <n v="40000"/>
    <n v="40000"/>
    <n v="40000"/>
    <n v="3.8375499999999998"/>
    <n v="3.8375499999999998"/>
    <n v="3.7573694299999998"/>
  </r>
  <r>
    <x v="5"/>
    <x v="167"/>
    <x v="5"/>
    <x v="0"/>
    <x v="5"/>
    <s v="Lomo"/>
    <s v="Lomo Centro"/>
    <s v="1022472"/>
    <x v="157"/>
    <s v="Cerdo"/>
    <n v="15000"/>
    <n v="15000"/>
    <n v="15000"/>
    <n v="3.9544000000000001"/>
    <n v="3.9544000000000001"/>
    <n v="3.8672893799999999"/>
  </r>
  <r>
    <x v="5"/>
    <x v="394"/>
    <x v="5"/>
    <x v="0"/>
    <x v="5"/>
    <s v="Lomo"/>
    <s v="Lomo Centro"/>
    <s v="1023349"/>
    <x v="362"/>
    <s v="Cerdo"/>
    <n v="5000"/>
    <n v="5000"/>
    <n v="5000"/>
    <n v="3.8376000000000001"/>
    <n v="3.8376000000000001"/>
    <n v="3.7835870599999999"/>
  </r>
  <r>
    <x v="5"/>
    <x v="168"/>
    <x v="5"/>
    <x v="0"/>
    <x v="5"/>
    <s v="Lomo"/>
    <s v="Lomo MM Loin"/>
    <s v="1020110"/>
    <x v="158"/>
    <s v="Cerdo"/>
    <n v="700000"/>
    <n v="700000"/>
    <n v="727980"/>
    <n v="3.3779499999999998"/>
    <n v="3.3779499999999998"/>
    <n v="3.3252329091458601"/>
  </r>
  <r>
    <x v="5"/>
    <x v="169"/>
    <x v="5"/>
    <x v="0"/>
    <x v="5"/>
    <s v="Lomo"/>
    <s v="Lomo MM Loin"/>
    <s v="1020589"/>
    <x v="159"/>
    <s v="Cerdo"/>
    <n v="120000"/>
    <n v="120000"/>
    <n v="120000"/>
    <n v="3.6038583333333301"/>
    <n v="3.6038583333333301"/>
    <n v="3.51913123666667"/>
  </r>
  <r>
    <x v="5"/>
    <x v="170"/>
    <x v="5"/>
    <x v="0"/>
    <x v="5"/>
    <s v="Lomo"/>
    <s v="Lomo MM Loin"/>
    <s v="1020681"/>
    <x v="160"/>
    <s v="Cerdo"/>
    <n v="10000"/>
    <n v="10000"/>
    <n v="10000"/>
    <n v="3.8376000000000001"/>
    <n v="3.8376000000000001"/>
    <n v="3.7816461299999999"/>
  </r>
  <r>
    <x v="5"/>
    <x v="171"/>
    <x v="5"/>
    <x v="0"/>
    <x v="5"/>
    <s v="Lomo"/>
    <s v="Lomo MM Loin"/>
    <s v="1021603"/>
    <x v="161"/>
    <s v="Cerdo"/>
    <n v="7000"/>
    <n v="7000"/>
    <n v="7000"/>
    <n v="3.8220000000000001"/>
    <n v="3.8220000000000001"/>
    <n v="3.8418147714285702"/>
  </r>
  <r>
    <x v="5"/>
    <x v="172"/>
    <x v="5"/>
    <x v="0"/>
    <x v="5"/>
    <s v="Lomo"/>
    <s v="Lomo MM Loin"/>
    <s v="1022370"/>
    <x v="162"/>
    <s v="Cerdo"/>
    <n v="40000"/>
    <n v="40000"/>
    <n v="40000"/>
    <n v="3.6427999999999998"/>
    <n v="3.6427999999999998"/>
    <n v="3.580851585"/>
  </r>
  <r>
    <x v="5"/>
    <x v="173"/>
    <x v="5"/>
    <x v="0"/>
    <x v="5"/>
    <s v="Lomo"/>
    <s v="Lomo MM Loin"/>
    <s v="1022919"/>
    <x v="163"/>
    <s v="Cerdo"/>
    <n v="24000"/>
    <n v="24000"/>
    <n v="24000"/>
    <n v="3.6038749999999999"/>
    <n v="3.6038749999999999"/>
    <n v="3.4657609041666699"/>
  </r>
  <r>
    <x v="5"/>
    <x v="174"/>
    <x v="5"/>
    <x v="0"/>
    <x v="5"/>
    <s v="Lomo"/>
    <s v="Lomo Vetado"/>
    <s v="1020592"/>
    <x v="164"/>
    <s v="Cerdo"/>
    <n v="170000"/>
    <n v="167000"/>
    <n v="162920"/>
    <n v="3.4870117647058798"/>
    <n v="3.4870119760479001"/>
    <n v="3.4315660078566199"/>
  </r>
  <r>
    <x v="5"/>
    <x v="175"/>
    <x v="5"/>
    <x v="0"/>
    <x v="5"/>
    <s v="Lomo"/>
    <s v="Lomo Vetado"/>
    <s v="1020620"/>
    <x v="165"/>
    <s v="Cerdo"/>
    <n v="30000"/>
    <n v="30000"/>
    <n v="30000"/>
    <n v="3.4870000000000001"/>
    <n v="3.4870000000000001"/>
    <n v="3.3966640366666701"/>
  </r>
  <r>
    <x v="5"/>
    <x v="176"/>
    <x v="5"/>
    <x v="0"/>
    <x v="5"/>
    <s v="Lomo"/>
    <s v="Lomo Vetado"/>
    <s v="1020758"/>
    <x v="166"/>
    <s v="Cerdo"/>
    <n v="3000"/>
    <n v="3000"/>
    <n v="3000"/>
    <n v="3.7986666666666702"/>
    <n v="3.7986666666666702"/>
    <n v="3.8187663000000001"/>
  </r>
  <r>
    <x v="5"/>
    <x v="177"/>
    <x v="5"/>
    <x v="0"/>
    <x v="5"/>
    <s v="Lomo"/>
    <s v="Lomo Vetado"/>
    <s v="1022499"/>
    <x v="167"/>
    <s v="Cerdo"/>
    <n v="21000"/>
    <n v="21000"/>
    <n v="21000"/>
    <n v="3.9544285714285698"/>
    <n v="3.9544285714285698"/>
    <n v="3.7927037761904798"/>
  </r>
  <r>
    <x v="5"/>
    <x v="178"/>
    <x v="5"/>
    <x v="0"/>
    <x v="5"/>
    <s v="Lomo"/>
    <s v="Lomo Vetado"/>
    <s v="1022600"/>
    <x v="168"/>
    <s v="Cerdo"/>
    <n v="15000"/>
    <n v="15000"/>
    <n v="15000"/>
    <n v="3.6427999999999998"/>
    <n v="3.6427999999999998"/>
    <n v="3.5482501399999999"/>
  </r>
  <r>
    <x v="5"/>
    <x v="179"/>
    <x v="5"/>
    <x v="0"/>
    <x v="5"/>
    <s v="Lomo"/>
    <s v="Lomo Vetado"/>
    <s v="1023051"/>
    <x v="169"/>
    <s v="Cerdo"/>
    <m/>
    <m/>
    <n v="2000"/>
    <m/>
    <m/>
    <n v="3.5033663000000002"/>
  </r>
  <r>
    <x v="5"/>
    <x v="180"/>
    <x v="5"/>
    <x v="0"/>
    <x v="5"/>
    <s v="Lomo"/>
    <s v="Lomo Vetado"/>
    <s v="1023055"/>
    <x v="170"/>
    <s v="Cerdo"/>
    <n v="0"/>
    <n v="0"/>
    <n v="5000"/>
    <n v="0"/>
    <n v="0"/>
    <n v="3.5033662799999998"/>
  </r>
  <r>
    <x v="5"/>
    <x v="181"/>
    <x v="5"/>
    <x v="0"/>
    <x v="5"/>
    <s v="Lomo"/>
    <s v="Lomo Vetado"/>
    <s v="1023163"/>
    <x v="171"/>
    <s v="Cerdo"/>
    <n v="25000"/>
    <n v="25000"/>
    <n v="25000"/>
    <n v="3.6427999999999998"/>
    <n v="3.6427999999999998"/>
    <n v="3.604779524"/>
  </r>
  <r>
    <x v="5"/>
    <x v="395"/>
    <x v="5"/>
    <x v="0"/>
    <x v="5"/>
    <s v="Lomo"/>
    <s v="Lomo Vetado"/>
    <s v="1023350"/>
    <x v="363"/>
    <s v="Cerdo"/>
    <n v="20000"/>
    <n v="20000"/>
    <n v="20000"/>
    <n v="3.4870000000000001"/>
    <n v="3.4870000000000001"/>
    <n v="3.373718695"/>
  </r>
  <r>
    <x v="5"/>
    <x v="182"/>
    <x v="5"/>
    <x v="0"/>
    <x v="5"/>
    <s v="Paleta"/>
    <s v="Paleta Pulpa"/>
    <s v="1020326"/>
    <x v="172"/>
    <s v="Cerdo"/>
    <n v="264000"/>
    <n v="264000"/>
    <n v="264000"/>
    <n v="2.4275719696969702"/>
    <n v="2.4275719696969702"/>
    <n v="2.3899821893939399"/>
  </r>
  <r>
    <x v="5"/>
    <x v="183"/>
    <x v="5"/>
    <x v="0"/>
    <x v="5"/>
    <s v="Panceta"/>
    <s v="Panceta c/Cuero"/>
    <s v="1020715"/>
    <x v="173"/>
    <s v="Cerdo"/>
    <n v="2000"/>
    <n v="2000"/>
    <n v="2000"/>
    <n v="4.2895000000000003"/>
    <n v="4.2895000000000003"/>
    <n v="4.1281009500000003"/>
  </r>
  <r>
    <x v="5"/>
    <x v="184"/>
    <x v="5"/>
    <x v="0"/>
    <x v="5"/>
    <s v="Panceta"/>
    <s v="Panceta c/Cuero"/>
    <s v="1020914"/>
    <x v="174"/>
    <s v="Cerdo"/>
    <n v="9000"/>
    <n v="9000"/>
    <n v="9000"/>
    <n v="5.2397777777777801"/>
    <n v="5.2397777777777801"/>
    <n v="5.0424913777777798"/>
  </r>
  <r>
    <x v="5"/>
    <x v="185"/>
    <x v="5"/>
    <x v="0"/>
    <x v="5"/>
    <s v="Panceta"/>
    <s v="Panceta s/Cuero"/>
    <s v="1020637"/>
    <x v="175"/>
    <s v="Cerdo"/>
    <n v="180000"/>
    <n v="180000"/>
    <n v="179700"/>
    <n v="4.5308722222222197"/>
    <n v="4.5308722222222197"/>
    <n v="4.4739447161936603"/>
  </r>
  <r>
    <x v="5"/>
    <x v="186"/>
    <x v="5"/>
    <x v="0"/>
    <x v="5"/>
    <s v="Panceta"/>
    <s v="Panceta s/Cuero"/>
    <s v="1020731"/>
    <x v="176"/>
    <s v="Cerdo"/>
    <n v="20000"/>
    <n v="20000"/>
    <n v="20000"/>
    <n v="4.7178500000000003"/>
    <n v="4.7178500000000003"/>
    <n v="4.6350094000000004"/>
  </r>
  <r>
    <x v="5"/>
    <x v="187"/>
    <x v="5"/>
    <x v="0"/>
    <x v="5"/>
    <s v="Panceta"/>
    <s v="Panceta s/Cuero"/>
    <s v="1020802"/>
    <x v="177"/>
    <s v="Cerdo"/>
    <n v="78000"/>
    <n v="78000"/>
    <n v="78000"/>
    <n v="4.2504358974359002"/>
    <n v="4.2504358974359002"/>
    <n v="4.1988046525640996"/>
  </r>
  <r>
    <x v="5"/>
    <x v="188"/>
    <x v="5"/>
    <x v="0"/>
    <x v="5"/>
    <s v="Panceta"/>
    <s v="Panceta s/Cuero"/>
    <s v="1021533"/>
    <x v="178"/>
    <s v="Cerdo"/>
    <n v="20000"/>
    <n v="20000"/>
    <n v="20000"/>
    <n v="4.7568000000000001"/>
    <n v="4.7568000000000001"/>
    <n v="4.7203857600000001"/>
  </r>
  <r>
    <x v="5"/>
    <x v="189"/>
    <x v="5"/>
    <x v="0"/>
    <x v="5"/>
    <s v="Panceta"/>
    <s v="Panceta s/Cuero"/>
    <s v="1022371"/>
    <x v="179"/>
    <s v="Cerdo"/>
    <n v="18000"/>
    <n v="18000"/>
    <n v="18000"/>
    <n v="4.2504444444444403"/>
    <n v="4.2504444444444403"/>
    <n v="4.1002001611111103"/>
  </r>
  <r>
    <x v="5"/>
    <x v="190"/>
    <x v="5"/>
    <x v="0"/>
    <x v="5"/>
    <s v="Panceta"/>
    <s v="Panceta s/Cuero"/>
    <s v="1022901"/>
    <x v="180"/>
    <s v="Cerdo"/>
    <n v="10000"/>
    <n v="10000"/>
    <n v="10000"/>
    <n v="4.5308999999999999"/>
    <n v="4.5308999999999999"/>
    <n v="4.4589070199999998"/>
  </r>
  <r>
    <x v="5"/>
    <x v="192"/>
    <x v="5"/>
    <x v="0"/>
    <x v="5"/>
    <s v="Panceta"/>
    <s v="Panceta s/Cuero"/>
    <s v="1023194"/>
    <x v="182"/>
    <s v="Cerdo"/>
    <n v="6000"/>
    <n v="6000"/>
    <n v="6000"/>
    <n v="3.0196666666666698"/>
    <n v="3.0196666666666698"/>
    <n v="2.89237986666667"/>
  </r>
  <r>
    <x v="5"/>
    <x v="396"/>
    <x v="5"/>
    <x v="0"/>
    <x v="5"/>
    <s v="Panceta"/>
    <s v="Panceta s/Cuero"/>
    <s v="1023351"/>
    <x v="364"/>
    <s v="Cerdo"/>
    <n v="5000"/>
    <n v="5000"/>
    <n v="5000"/>
    <n v="4.2504"/>
    <n v="4.2504"/>
    <n v="4.2384909400000002"/>
  </r>
  <r>
    <x v="5"/>
    <x v="397"/>
    <x v="5"/>
    <x v="0"/>
    <x v="5"/>
    <s v="Panceta"/>
    <s v="Panceta s/Cuero"/>
    <s v="1023352"/>
    <x v="365"/>
    <s v="Cerdo"/>
    <n v="80000"/>
    <n v="80000"/>
    <n v="80000"/>
    <n v="4.5152875000000003"/>
    <n v="4.5152875000000003"/>
    <n v="4.4540319674999997"/>
  </r>
  <r>
    <x v="5"/>
    <x v="193"/>
    <x v="5"/>
    <x v="0"/>
    <x v="5"/>
    <s v="Pierna"/>
    <s v="Pierna Pulpa Fina"/>
    <s v="1020284"/>
    <x v="183"/>
    <s v="Cerdo"/>
    <n v="5000"/>
    <n v="5000"/>
    <n v="5000"/>
    <n v="3.6739999999999999"/>
    <n v="3.6739999999999999"/>
    <n v="3.5415782"/>
  </r>
  <r>
    <x v="5"/>
    <x v="194"/>
    <x v="5"/>
    <x v="0"/>
    <x v="5"/>
    <s v="Pierna"/>
    <s v="Pierna Pulpa Fina"/>
    <s v="1020662"/>
    <x v="184"/>
    <s v="Cerdo"/>
    <n v="20000"/>
    <n v="20000"/>
    <n v="20000"/>
    <n v="3.7128999999999999"/>
    <n v="3.7128999999999999"/>
    <n v="3.606781105"/>
  </r>
  <r>
    <x v="5"/>
    <x v="195"/>
    <x v="5"/>
    <x v="0"/>
    <x v="5"/>
    <s v="Pierna"/>
    <s v="Pierna Pulpa Fina"/>
    <s v="1020664"/>
    <x v="185"/>
    <s v="Cerdo"/>
    <n v="3000"/>
    <n v="3000"/>
    <n v="3000"/>
    <n v="3.7130000000000001"/>
    <n v="3.7130000000000001"/>
    <n v="3.8296839999999999"/>
  </r>
  <r>
    <x v="5"/>
    <x v="196"/>
    <x v="5"/>
    <x v="0"/>
    <x v="5"/>
    <s v="Pierna"/>
    <s v="Pierna Pulpa Fina"/>
    <s v="1020665"/>
    <x v="186"/>
    <s v="Cerdo"/>
    <n v="5000"/>
    <n v="5000"/>
    <n v="5000"/>
    <n v="3.6739999999999999"/>
    <n v="3.6739999999999999"/>
    <n v="3.5324801199999998"/>
  </r>
  <r>
    <x v="5"/>
    <x v="197"/>
    <x v="5"/>
    <x v="0"/>
    <x v="5"/>
    <s v="Pierna"/>
    <s v="Pierna Pulpa Fina"/>
    <s v="1020990"/>
    <x v="187"/>
    <s v="Cerdo"/>
    <n v="5000"/>
    <n v="5000"/>
    <n v="5000"/>
    <n v="3.6739999999999999"/>
    <n v="3.6739999999999999"/>
    <n v="3.5415782"/>
  </r>
  <r>
    <x v="5"/>
    <x v="198"/>
    <x v="5"/>
    <x v="0"/>
    <x v="5"/>
    <s v="Pierna"/>
    <s v="Pierna Pulpa Fina"/>
    <s v="1020991"/>
    <x v="188"/>
    <s v="Cerdo"/>
    <n v="15000"/>
    <n v="15000"/>
    <n v="15000"/>
    <n v="3.6739999999999999"/>
    <n v="3.6739999999999999"/>
    <n v="3.5859768266666698"/>
  </r>
  <r>
    <x v="5"/>
    <x v="199"/>
    <x v="5"/>
    <x v="0"/>
    <x v="5"/>
    <s v="Plancha"/>
    <s v="Plancha s/Cuero"/>
    <s v="1022987"/>
    <x v="189"/>
    <s v="Cerdo"/>
    <n v="48000"/>
    <n v="24000"/>
    <n v="24000"/>
    <n v="1.37591666666667"/>
    <n v="1.37591666666667"/>
    <n v="1.3174015875"/>
  </r>
  <r>
    <x v="5"/>
    <x v="200"/>
    <x v="5"/>
    <x v="0"/>
    <x v="5"/>
    <s v="Prolijado"/>
    <s v="Prolijado Malaya"/>
    <s v="1020774"/>
    <x v="190"/>
    <s v="Cerdo"/>
    <n v="8000"/>
    <n v="8000"/>
    <n v="8000"/>
    <n v="5.7461250000000001"/>
    <n v="5.7461250000000001"/>
    <n v="5.7528658874999996"/>
  </r>
  <r>
    <x v="5"/>
    <x v="201"/>
    <x v="5"/>
    <x v="0"/>
    <x v="5"/>
    <s v="Subprod"/>
    <s v="Subprod Tripa"/>
    <s v="1020810"/>
    <x v="191"/>
    <s v="Cerdo"/>
    <n v="2000"/>
    <n v="2000"/>
    <n v="2330"/>
    <n v="3.2925"/>
    <n v="3.2925"/>
    <n v="3.2945764806866999"/>
  </r>
  <r>
    <x v="5"/>
    <x v="202"/>
    <x v="5"/>
    <x v="0"/>
    <x v="5"/>
    <s v="Subprod"/>
    <s v="Subprod Visceras"/>
    <s v="1021136"/>
    <x v="192"/>
    <s v="Cerdo"/>
    <n v="2000"/>
    <n v="2000"/>
    <n v="2000"/>
    <n v="2.5135000000000001"/>
    <n v="2.5135000000000001"/>
    <n v="2.4103839499999999"/>
  </r>
  <r>
    <x v="5"/>
    <x v="203"/>
    <x v="5"/>
    <x v="1"/>
    <x v="6"/>
    <s v="Ala"/>
    <s v="Ala Centro"/>
    <s v="1012161"/>
    <x v="193"/>
    <s v="Pollo"/>
    <n v="99599"/>
    <n v="125099"/>
    <n v="136078.62400000001"/>
    <n v="6.0930230223194997"/>
    <n v="6.0930303199865703"/>
    <n v="6.04108824689468"/>
  </r>
  <r>
    <x v="5"/>
    <x v="204"/>
    <x v="5"/>
    <x v="1"/>
    <x v="6"/>
    <s v="Ala"/>
    <s v="Ala Centro"/>
    <s v="1012164"/>
    <x v="194"/>
    <s v="Pollo"/>
    <n v="39667"/>
    <n v="38102"/>
    <n v="39916.415999999997"/>
    <n v="6.0490584112738599"/>
    <n v="6.0489738071492303"/>
    <n v="6.0547111093340602"/>
  </r>
  <r>
    <x v="5"/>
    <x v="205"/>
    <x v="5"/>
    <x v="1"/>
    <x v="6"/>
    <s v="Ala"/>
    <s v="Ala Trutro"/>
    <s v="1012157"/>
    <x v="195"/>
    <s v="Pollo"/>
    <n v="19958"/>
    <n v="32483"/>
    <n v="30844.448"/>
    <n v="3.4199819621204499"/>
    <n v="3.4200043099467399"/>
    <n v="4.42502197153925"/>
  </r>
  <r>
    <x v="5"/>
    <x v="399"/>
    <x v="5"/>
    <x v="1"/>
    <x v="6"/>
    <s v="Ala"/>
    <s v="Ala Trutro"/>
    <s v="1012166"/>
    <x v="367"/>
    <s v="Pollo"/>
    <n v="2250"/>
    <n v="2250"/>
    <m/>
    <n v="0"/>
    <n v="0"/>
    <m/>
  </r>
  <r>
    <x v="5"/>
    <x v="282"/>
    <x v="5"/>
    <x v="1"/>
    <x v="6"/>
    <s v="Ala"/>
    <s v="Ala Trutro-Centro"/>
    <s v="1011150"/>
    <x v="263"/>
    <s v="Pollo"/>
    <n v="8056"/>
    <m/>
    <m/>
    <n v="3.1556603773584899"/>
    <m/>
    <m/>
  </r>
  <r>
    <x v="5"/>
    <x v="206"/>
    <x v="5"/>
    <x v="1"/>
    <x v="6"/>
    <s v="Ala"/>
    <s v="Ala Trutro-Centro"/>
    <s v="1012148"/>
    <x v="196"/>
    <s v="Pollo"/>
    <n v="90269"/>
    <n v="76888"/>
    <n v="76887.884999999995"/>
    <n v="3.44860361807486"/>
    <n v="3.4485875559255001"/>
    <n v="3.35086568449633"/>
  </r>
  <r>
    <x v="5"/>
    <x v="207"/>
    <x v="5"/>
    <x v="1"/>
    <x v="6"/>
    <s v="Ala"/>
    <s v="Ala Trutro-Centro"/>
    <s v="1012159"/>
    <x v="197"/>
    <s v="Pollo"/>
    <n v="238935"/>
    <n v="305876"/>
    <n v="303968.90700000001"/>
    <n v="3.1864984200723998"/>
    <n v="3.1865036812302998"/>
    <n v="3.1429026429996001"/>
  </r>
  <r>
    <x v="5"/>
    <x v="208"/>
    <x v="5"/>
    <x v="1"/>
    <x v="6"/>
    <s v="Ala"/>
    <s v="Ala Trutro-Centro"/>
    <s v="1012165"/>
    <x v="198"/>
    <s v="Pollo"/>
    <n v="250205"/>
    <n v="249745"/>
    <n v="247663.136"/>
    <n v="3.2859695050058999"/>
    <n v="3.2859676870407801"/>
    <n v="3.04819720808187"/>
  </r>
  <r>
    <x v="5"/>
    <x v="209"/>
    <x v="5"/>
    <x v="1"/>
    <x v="6"/>
    <s v="Ala"/>
    <s v="Ala Trutro-Centro"/>
    <s v="1012401"/>
    <x v="199"/>
    <s v="Pollo"/>
    <n v="20140"/>
    <m/>
    <m/>
    <n v="3.5964250248262202"/>
    <m/>
    <m/>
  </r>
  <r>
    <x v="5"/>
    <x v="210"/>
    <x v="5"/>
    <x v="1"/>
    <x v="6"/>
    <s v="Ala"/>
    <s v="Ala Trutro-Centro"/>
    <s v="1012483"/>
    <x v="200"/>
    <s v="Pollo"/>
    <n v="270162"/>
    <n v="257301"/>
    <n v="269434"/>
    <n v="3.64333992197274"/>
    <n v="3.6433399015161201"/>
    <n v="3.47595750981688"/>
  </r>
  <r>
    <x v="5"/>
    <x v="211"/>
    <x v="5"/>
    <x v="1"/>
    <x v="6"/>
    <s v="Ala"/>
    <s v="Ala Centro Punta"/>
    <s v="1030239"/>
    <x v="201"/>
    <s v="Pavo"/>
    <n v="24041"/>
    <n v="24825"/>
    <n v="23995.017"/>
    <n v="1.9017927706834199"/>
    <n v="1.9017925478348401"/>
    <n v="1.37578308446291"/>
  </r>
  <r>
    <x v="5"/>
    <x v="470"/>
    <x v="5"/>
    <x v="1"/>
    <x v="6"/>
    <s v="Chuleta"/>
    <s v="Chuleta Centro"/>
    <s v="1021140"/>
    <x v="424"/>
    <s v="Cerdo"/>
    <n v="2839"/>
    <n v="2839"/>
    <m/>
    <n v="2.1944346600915798"/>
    <n v="2.1944346600915798"/>
    <m/>
  </r>
  <r>
    <x v="5"/>
    <x v="212"/>
    <x v="5"/>
    <x v="1"/>
    <x v="6"/>
    <s v="Chuleta"/>
    <s v="Chuleta Huesos"/>
    <s v="1020828"/>
    <x v="13"/>
    <s v="Cerdo"/>
    <n v="64000"/>
    <n v="65000"/>
    <n v="67089.381999999998"/>
    <n v="7.8862500000000004"/>
    <n v="7.8862461538461499"/>
    <n v="7.7293909548905999"/>
  </r>
  <r>
    <x v="5"/>
    <x v="213"/>
    <x v="5"/>
    <x v="1"/>
    <x v="6"/>
    <s v="Chuleta"/>
    <s v="Chuleta Huesos"/>
    <s v="1022883"/>
    <x v="202"/>
    <s v="Cerdo"/>
    <n v="23587"/>
    <n v="0"/>
    <m/>
    <n v="7.0441768770933102"/>
    <n v="0"/>
    <m/>
  </r>
  <r>
    <x v="5"/>
    <x v="214"/>
    <x v="5"/>
    <x v="1"/>
    <x v="6"/>
    <s v="Empanizado"/>
    <s v="Empanizados Croqueta"/>
    <s v="1100573"/>
    <x v="203"/>
    <s v="Elaborado"/>
    <m/>
    <m/>
    <n v="10003.224"/>
    <m/>
    <m/>
    <n v="2.8674552224362899"/>
  </r>
  <r>
    <x v="5"/>
    <x v="215"/>
    <x v="5"/>
    <x v="1"/>
    <x v="6"/>
    <s v="Empanizado"/>
    <s v="Empanizados Croqueta"/>
    <s v="1100602"/>
    <x v="204"/>
    <s v="Elaborado"/>
    <m/>
    <m/>
    <n v="6198.5259999999998"/>
    <m/>
    <m/>
    <n v="2.6398122392323602"/>
  </r>
  <r>
    <x v="5"/>
    <x v="216"/>
    <x v="5"/>
    <x v="1"/>
    <x v="6"/>
    <s v="Empanizado"/>
    <s v="Empanizados Nuggets"/>
    <s v="1100570"/>
    <x v="205"/>
    <s v="Elaborado"/>
    <m/>
    <m/>
    <n v="10114.431"/>
    <m/>
    <m/>
    <n v="2.9399991260012599"/>
  </r>
  <r>
    <x v="5"/>
    <x v="217"/>
    <x v="5"/>
    <x v="1"/>
    <x v="6"/>
    <s v="Empanizado"/>
    <s v="Empanizados Nuggets"/>
    <s v="1100572"/>
    <x v="206"/>
    <s v="Elaborado"/>
    <m/>
    <m/>
    <n v="10358.226000000001"/>
    <m/>
    <m/>
    <n v="3.0586342487603599"/>
  </r>
  <r>
    <x v="5"/>
    <x v="218"/>
    <x v="5"/>
    <x v="1"/>
    <x v="6"/>
    <s v="Empanizado"/>
    <s v="Empanizados Nuggets"/>
    <s v="1100574"/>
    <x v="207"/>
    <s v="Elaborado"/>
    <m/>
    <m/>
    <n v="18387.579000000002"/>
    <m/>
    <m/>
    <n v="3.0402669704369498"/>
  </r>
  <r>
    <x v="5"/>
    <x v="219"/>
    <x v="5"/>
    <x v="1"/>
    <x v="6"/>
    <s v="Filete"/>
    <s v="Filete"/>
    <s v="1012147"/>
    <x v="208"/>
    <s v="Pollo"/>
    <n v="170543"/>
    <n v="198323"/>
    <n v="229599.011"/>
    <n v="6.3706455263481896"/>
    <n v="6.3706176288176399"/>
    <n v="6.4382032172603703"/>
  </r>
  <r>
    <x v="5"/>
    <x v="220"/>
    <x v="5"/>
    <x v="1"/>
    <x v="6"/>
    <s v="Filete"/>
    <s v="Filete"/>
    <s v="1012158"/>
    <x v="209"/>
    <s v="Pollo"/>
    <n v="101583"/>
    <n v="163000"/>
    <n v="163378.144"/>
    <n v="6.3860685350895299"/>
    <n v="6.3860736196319001"/>
    <n v="5.4657595804246597"/>
  </r>
  <r>
    <x v="5"/>
    <x v="221"/>
    <x v="5"/>
    <x v="1"/>
    <x v="6"/>
    <s v="Filete"/>
    <s v="Filete"/>
    <s v="1012163"/>
    <x v="210"/>
    <s v="Pollo"/>
    <n v="239499"/>
    <n v="239497"/>
    <n v="237682.88"/>
    <n v="6.2833456507125298"/>
    <n v="6.2833396660501002"/>
    <n v="6.2052391333359802"/>
  </r>
  <r>
    <x v="5"/>
    <x v="446"/>
    <x v="5"/>
    <x v="1"/>
    <x v="6"/>
    <s v="Filete"/>
    <s v="Filete"/>
    <s v="1012400"/>
    <x v="402"/>
    <s v="Pollo"/>
    <n v="18144"/>
    <m/>
    <m/>
    <n v="6.4624118165784799"/>
    <m/>
    <m/>
  </r>
  <r>
    <x v="5"/>
    <x v="222"/>
    <x v="5"/>
    <x v="1"/>
    <x v="6"/>
    <s v="Filete"/>
    <s v="Filete"/>
    <s v="1012518"/>
    <x v="211"/>
    <s v="Pollo"/>
    <n v="52942"/>
    <n v="54431"/>
    <n v="54431.040000000001"/>
    <n v="5.7376563031241696"/>
    <n v="5.7377046168543702"/>
    <n v="5.6913806552290804"/>
  </r>
  <r>
    <x v="5"/>
    <x v="400"/>
    <x v="5"/>
    <x v="1"/>
    <x v="6"/>
    <s v="Filete"/>
    <s v="Filete c/Cabeza"/>
    <s v="1021398"/>
    <x v="25"/>
    <s v="Cerdo"/>
    <n v="48000"/>
    <n v="48000"/>
    <n v="48317.364999999998"/>
    <n v="4.0999999999999996"/>
    <n v="4.0999999999999996"/>
    <n v="3.3104922712569298"/>
  </r>
  <r>
    <x v="5"/>
    <x v="223"/>
    <x v="5"/>
    <x v="1"/>
    <x v="6"/>
    <s v="Huesos"/>
    <s v="Huesos Cuarto Centra"/>
    <s v="1020822"/>
    <x v="212"/>
    <s v="Cerdo"/>
    <n v="24011"/>
    <n v="24011"/>
    <m/>
    <n v="2.31152388488609"/>
    <n v="2.31152388488609"/>
    <m/>
  </r>
  <r>
    <x v="5"/>
    <x v="401"/>
    <x v="5"/>
    <x v="1"/>
    <x v="6"/>
    <s v="Lomo"/>
    <s v="Lomo Centro"/>
    <s v="1023050"/>
    <x v="368"/>
    <s v="Cerdo"/>
    <n v="2740"/>
    <n v="2740"/>
    <m/>
    <n v="2.64197080291971"/>
    <n v="2.64197080291971"/>
    <m/>
  </r>
  <r>
    <x v="5"/>
    <x v="224"/>
    <x v="5"/>
    <x v="1"/>
    <x v="6"/>
    <s v="Menudencias"/>
    <s v="Menudencias Contre"/>
    <s v="1012532"/>
    <x v="213"/>
    <s v="Pollo"/>
    <n v="6169"/>
    <n v="6000"/>
    <n v="6168.8519999999999"/>
    <n v="1.2817312368293099"/>
    <n v="1.2816666666666701"/>
    <n v="1.2097535165376001"/>
  </r>
  <r>
    <x v="5"/>
    <x v="225"/>
    <x v="5"/>
    <x v="1"/>
    <x v="6"/>
    <s v="Menudencias"/>
    <s v="Menudencias Pana"/>
    <s v="1012601"/>
    <x v="214"/>
    <s v="Pollo"/>
    <n v="173601"/>
    <n v="173600"/>
    <n v="173599.62400000001"/>
    <n v="0.67325073012252201"/>
    <n v="0.673254608294931"/>
    <n v="0.61924068280239997"/>
  </r>
  <r>
    <x v="5"/>
    <x v="226"/>
    <x v="5"/>
    <x v="1"/>
    <x v="6"/>
    <s v="Menudencias"/>
    <s v="Menudencias Cogote"/>
    <s v="1030735"/>
    <x v="215"/>
    <s v="Pavo"/>
    <n v="24000"/>
    <n v="19165"/>
    <n v="19050.864000000001"/>
    <n v="0"/>
    <n v="0"/>
    <n v="1.2946733177036001"/>
  </r>
  <r>
    <x v="5"/>
    <x v="514"/>
    <x v="5"/>
    <x v="1"/>
    <x v="6"/>
    <s v="Menudencias"/>
    <s v="Menudencias Corazón"/>
    <s v="1030555"/>
    <x v="460"/>
    <s v="Pavo"/>
    <n v="15029"/>
    <n v="7482"/>
    <n v="23999.999"/>
    <n v="1.4888548805642401"/>
    <n v="1.48890670943598"/>
    <n v="2.0240869593369601"/>
  </r>
  <r>
    <x v="5"/>
    <x v="227"/>
    <x v="5"/>
    <x v="1"/>
    <x v="6"/>
    <s v="Panceta"/>
    <s v="Panceta s/Cuero"/>
    <s v="1021538"/>
    <x v="216"/>
    <s v="Cerdo"/>
    <n v="168214"/>
    <n v="159176"/>
    <n v="159205.57699999999"/>
    <n v="6.0028475632230398"/>
    <n v="5.6499912047042304"/>
    <n v="5.3306459867294702"/>
  </r>
  <r>
    <x v="5"/>
    <x v="229"/>
    <x v="5"/>
    <x v="1"/>
    <x v="6"/>
    <s v="Pech"/>
    <s v="Pech Entera"/>
    <s v="1030321"/>
    <x v="218"/>
    <s v="Pavo"/>
    <n v="7999"/>
    <n v="9146"/>
    <n v="9144.8369999999995"/>
    <n v="10.7415926990874"/>
    <n v="10.7420730373934"/>
    <n v="6.8422944225249704"/>
  </r>
  <r>
    <x v="5"/>
    <x v="230"/>
    <x v="5"/>
    <x v="1"/>
    <x v="6"/>
    <s v="Pech"/>
    <s v="Pech Entera"/>
    <s v="1030360"/>
    <x v="219"/>
    <s v="Pavo"/>
    <n v="9044"/>
    <n v="6859"/>
    <n v="8604.0480000000007"/>
    <n v="10.3153471915082"/>
    <n v="10.3152062982942"/>
    <n v="6.77797770305326"/>
  </r>
  <r>
    <x v="5"/>
    <x v="231"/>
    <x v="5"/>
    <x v="1"/>
    <x v="6"/>
    <s v="Pech"/>
    <s v="Pech Entera"/>
    <s v="1030376"/>
    <x v="220"/>
    <s v="Pavo"/>
    <n v="4893"/>
    <n v="4281"/>
    <n v="4878.4229999999998"/>
    <n v="10.7426936439812"/>
    <n v="10.741649147395499"/>
    <n v="6.8619106420250997"/>
  </r>
  <r>
    <x v="5"/>
    <x v="233"/>
    <x v="5"/>
    <x v="1"/>
    <x v="6"/>
    <s v="Pech"/>
    <s v="Pech Entera"/>
    <s v="1030784"/>
    <x v="222"/>
    <s v="Pavo"/>
    <n v="4420"/>
    <n v="5636"/>
    <n v="5631.9009999999998"/>
    <n v="10.314932126696799"/>
    <n v="10.315294535131301"/>
    <n v="6.7483607755178898"/>
  </r>
  <r>
    <x v="5"/>
    <x v="234"/>
    <x v="5"/>
    <x v="1"/>
    <x v="6"/>
    <s v="Pech"/>
    <s v="Pech Entera"/>
    <s v="1030785"/>
    <x v="223"/>
    <s v="Pavo"/>
    <n v="1340"/>
    <n v="2598"/>
    <n v="2596.9520000000002"/>
    <n v="10.314179104477599"/>
    <n v="10.3152424942263"/>
    <n v="6.7879372433529799"/>
  </r>
  <r>
    <x v="5"/>
    <x v="540"/>
    <x v="5"/>
    <x v="1"/>
    <x v="6"/>
    <s v="Pech"/>
    <s v="Pech Entera"/>
    <s v="1030794"/>
    <x v="477"/>
    <s v="Pavo"/>
    <n v="1080"/>
    <n v="1080"/>
    <m/>
    <n v="10.310185185185199"/>
    <n v="10.310185185185199"/>
    <m/>
  </r>
  <r>
    <x v="5"/>
    <x v="235"/>
    <x v="5"/>
    <x v="1"/>
    <x v="6"/>
    <s v="Pech Desh"/>
    <s v="Pech Desh c/Piel"/>
    <s v="1030424"/>
    <x v="224"/>
    <s v="Pavo"/>
    <n v="72000"/>
    <n v="32000"/>
    <n v="71985.051000000007"/>
    <n v="8.0435833333333395"/>
    <n v="8.0436250000000005"/>
    <n v="11.9190442818468"/>
  </r>
  <r>
    <x v="5"/>
    <x v="237"/>
    <x v="5"/>
    <x v="1"/>
    <x v="6"/>
    <s v="Pech Desh"/>
    <s v="Pech Desh Filete"/>
    <s v="1030773"/>
    <x v="226"/>
    <s v="Pavo"/>
    <n v="12000"/>
    <n v="4980"/>
    <n v="15159.045"/>
    <n v="8.7867499999999996"/>
    <n v="7.2650602409638596"/>
    <n v="7.5049075387004898"/>
  </r>
  <r>
    <x v="5"/>
    <x v="412"/>
    <x v="5"/>
    <x v="1"/>
    <x v="6"/>
    <s v="Pech Desh"/>
    <s v="Pech Desh Filete"/>
    <s v="1030792"/>
    <x v="374"/>
    <s v="Pavo"/>
    <n v="24000"/>
    <m/>
    <m/>
    <n v="10.764416666666699"/>
    <m/>
    <m/>
  </r>
  <r>
    <x v="5"/>
    <x v="541"/>
    <x v="5"/>
    <x v="1"/>
    <x v="6"/>
    <s v="Pech Desh"/>
    <s v="Pech Desh Filete"/>
    <s v="1030818"/>
    <x v="478"/>
    <s v="Pavo"/>
    <m/>
    <n v="24000"/>
    <n v="23995.017"/>
    <m/>
    <n v="10.764416666666699"/>
    <n v="10.501177569492899"/>
  </r>
  <r>
    <x v="5"/>
    <x v="238"/>
    <x v="5"/>
    <x v="1"/>
    <x v="6"/>
    <s v="Pech Desh"/>
    <s v="Pech Desh s/Piel"/>
    <s v="1030379"/>
    <x v="227"/>
    <s v="Pavo"/>
    <n v="672000"/>
    <n v="672000"/>
    <n v="671860.47600000002"/>
    <n v="11.1757157738095"/>
    <n v="11.175726190476199"/>
    <n v="13.011950719809899"/>
  </r>
  <r>
    <x v="5"/>
    <x v="239"/>
    <x v="5"/>
    <x v="1"/>
    <x v="6"/>
    <s v="Pech Desh"/>
    <s v="Pech Desh s/Piel"/>
    <s v="1030452"/>
    <x v="228"/>
    <s v="Pavo"/>
    <n v="32000"/>
    <n v="28427"/>
    <n v="54276.785000000003"/>
    <n v="11.75640625"/>
    <n v="11.756323213846001"/>
    <n v="6.6813657220117202"/>
  </r>
  <r>
    <x v="5"/>
    <x v="478"/>
    <x v="5"/>
    <x v="1"/>
    <x v="6"/>
    <s v="Pech Desh"/>
    <s v="Pech Desh s/Piel"/>
    <s v="1030461"/>
    <x v="432"/>
    <s v="Pavo"/>
    <n v="2736"/>
    <n v="0"/>
    <n v="3658.6729999999998"/>
    <n v="11.755482456140401"/>
    <n v="0"/>
    <n v="6.8353269067774001"/>
  </r>
  <r>
    <x v="5"/>
    <x v="240"/>
    <x v="5"/>
    <x v="1"/>
    <x v="6"/>
    <s v="Pech Desh"/>
    <s v="Pech Desh s/Piel"/>
    <s v="1030782"/>
    <x v="229"/>
    <s v="Pavo"/>
    <n v="13265"/>
    <n v="-696"/>
    <n v="14570.282999999999"/>
    <n v="11.755898982284201"/>
    <n v="11.7557471264368"/>
    <n v="6.8307992988193798"/>
  </r>
  <r>
    <x v="5"/>
    <x v="242"/>
    <x v="5"/>
    <x v="1"/>
    <x v="6"/>
    <s v="Pechuga Desh"/>
    <s v="Pechuga Desh s/Piel"/>
    <s v="1010885"/>
    <x v="231"/>
    <s v="Pollo"/>
    <n v="2268"/>
    <n v="2357"/>
    <n v="1633.0519999999999"/>
    <n v="8.1432980599647298"/>
    <n v="8.1438268985999205"/>
    <n v="6.7490363442192898"/>
  </r>
  <r>
    <x v="5"/>
    <x v="448"/>
    <x v="5"/>
    <x v="1"/>
    <x v="6"/>
    <s v="Pechuga Desh"/>
    <s v="Pechuga Desh s/Piel"/>
    <s v="1010886"/>
    <x v="404"/>
    <s v="Pollo"/>
    <n v="4990"/>
    <n v="4907"/>
    <n v="1633.297"/>
    <n v="8.1426853707414804"/>
    <n v="8.1434685143672301"/>
    <n v="6.7490340703497296"/>
  </r>
  <r>
    <x v="5"/>
    <x v="245"/>
    <x v="5"/>
    <x v="1"/>
    <x v="6"/>
    <s v="Pechuga Desh"/>
    <s v="Pechuga Desh s/Piel"/>
    <s v="1011250"/>
    <x v="234"/>
    <s v="Pollo"/>
    <n v="28085"/>
    <n v="29918"/>
    <n v="39916.415999999997"/>
    <n v="7.1706604949261203"/>
    <n v="7.1705996390133002"/>
    <n v="6.6060676038650401"/>
  </r>
  <r>
    <x v="5"/>
    <x v="246"/>
    <x v="5"/>
    <x v="1"/>
    <x v="6"/>
    <s v="Pechuga Desh"/>
    <s v="Pechuga Desh s/Piel"/>
    <s v="1011701"/>
    <x v="235"/>
    <s v="Pollo"/>
    <n v="299735"/>
    <n v="300278"/>
    <n v="272155.2"/>
    <n v="6.47482943266552"/>
    <n v="6.0000066604946101"/>
    <n v="6.7603435392746496"/>
  </r>
  <r>
    <x v="5"/>
    <x v="247"/>
    <x v="5"/>
    <x v="1"/>
    <x v="6"/>
    <s v="Pechuga Desh"/>
    <s v="Pechuga Desh s/Piel"/>
    <s v="1012038"/>
    <x v="236"/>
    <s v="Pollo"/>
    <n v="4684"/>
    <n v="4037"/>
    <n v="4898.8779999999997"/>
    <n v="0"/>
    <n v="0"/>
    <n v="6.7490375551299699"/>
  </r>
  <r>
    <x v="5"/>
    <x v="248"/>
    <x v="5"/>
    <x v="1"/>
    <x v="6"/>
    <s v="Pechuga Desh"/>
    <s v="Pechuga Desh s/Piel"/>
    <s v="1012107"/>
    <x v="237"/>
    <s v="Pollo"/>
    <n v="159145"/>
    <n v="159665"/>
    <n v="159755.80600000001"/>
    <n v="0"/>
    <n v="0"/>
    <n v="7.1887677835007802"/>
  </r>
  <r>
    <x v="5"/>
    <x v="249"/>
    <x v="5"/>
    <x v="1"/>
    <x v="6"/>
    <s v="Pechuga Desh"/>
    <s v="Pechuga Desh s/Piel"/>
    <s v="1012108"/>
    <x v="238"/>
    <s v="Pollo"/>
    <n v="339980"/>
    <n v="333845"/>
    <n v="333845.408"/>
    <n v="0"/>
    <n v="0"/>
    <n v="7.5178215445156003"/>
  </r>
  <r>
    <x v="5"/>
    <x v="250"/>
    <x v="5"/>
    <x v="1"/>
    <x v="6"/>
    <s v="Pechuga Desh"/>
    <s v="Pechuga Desh s/Piel"/>
    <s v="1012109"/>
    <x v="239"/>
    <s v="Pollo"/>
    <n v="260198"/>
    <n v="259002"/>
    <n v="251200.71400000001"/>
    <n v="0"/>
    <n v="0"/>
    <n v="7.3971056682585701"/>
  </r>
  <r>
    <x v="5"/>
    <x v="251"/>
    <x v="5"/>
    <x v="1"/>
    <x v="6"/>
    <s v="Pechuga Desh"/>
    <s v="Pechuga Desh s/Piel"/>
    <s v="1012110"/>
    <x v="240"/>
    <s v="Pollo"/>
    <n v="20834"/>
    <n v="19958"/>
    <n v="19958.047999999999"/>
    <n v="0"/>
    <n v="0"/>
    <n v="7.48771696510601"/>
  </r>
  <r>
    <x v="5"/>
    <x v="254"/>
    <x v="5"/>
    <x v="1"/>
    <x v="6"/>
    <s v="Pechuga Desh"/>
    <s v="Pechuga Desh s/Piel"/>
    <s v="1012145"/>
    <x v="243"/>
    <s v="Pollo"/>
    <n v="159666"/>
    <n v="182615"/>
    <n v="179736.66500000001"/>
    <n v="6.46248418573773"/>
    <n v="6.4624866522465299"/>
    <n v="6.6168685682467698"/>
  </r>
  <r>
    <x v="5"/>
    <x v="255"/>
    <x v="5"/>
    <x v="1"/>
    <x v="6"/>
    <s v="Pechuga Desh"/>
    <s v="Pechuga Desh s/Piel"/>
    <s v="1012160"/>
    <x v="244"/>
    <s v="Pollo"/>
    <n v="50720"/>
    <n v="75569"/>
    <n v="68946.528000000006"/>
    <n v="6.3522476340693999"/>
    <n v="6.3522343818232399"/>
    <n v="5.5763651637396396"/>
  </r>
  <r>
    <x v="5"/>
    <x v="256"/>
    <x v="5"/>
    <x v="1"/>
    <x v="6"/>
    <s v="Pechuga Desh"/>
    <s v="Pechuga Desh s/Piel"/>
    <s v="1012167"/>
    <x v="245"/>
    <s v="Pollo"/>
    <n v="558602"/>
    <n v="337862"/>
    <n v="543588.25600000005"/>
    <n v="6.2734415558841503"/>
    <n v="6.2734489229330297"/>
    <n v="6.0691400821948598"/>
  </r>
  <r>
    <x v="5"/>
    <x v="449"/>
    <x v="5"/>
    <x v="1"/>
    <x v="6"/>
    <s v="Pechuga Desh"/>
    <s v="Pechuga Desh s/Piel"/>
    <s v="1012399"/>
    <x v="405"/>
    <s v="Pollo"/>
    <n v="18144"/>
    <m/>
    <m/>
    <n v="6.5726410934744299"/>
    <m/>
    <m/>
  </r>
  <r>
    <x v="5"/>
    <x v="480"/>
    <x v="5"/>
    <x v="1"/>
    <x v="6"/>
    <s v="Pechuga Desh"/>
    <s v="Pechuga Desh s/Piel"/>
    <s v="1012488"/>
    <x v="434"/>
    <s v="Pollo"/>
    <n v="11203"/>
    <n v="200001"/>
    <n v="199584.10200000001"/>
    <n v="5.0295456574131903"/>
    <n v="5.0294848525757399"/>
    <n v="5.7063935889041897"/>
  </r>
  <r>
    <x v="5"/>
    <x v="257"/>
    <x v="5"/>
    <x v="1"/>
    <x v="6"/>
    <s v="Pechuga Desh"/>
    <s v="Pechuga Desh s/Piel"/>
    <s v="1012519"/>
    <x v="237"/>
    <s v="Pollo"/>
    <n v="30499"/>
    <n v="30482"/>
    <n v="30209.64"/>
    <n v="7.5337224171284296"/>
    <n v="7.53365920871334"/>
    <n v="7.2802485200088398"/>
  </r>
  <r>
    <x v="5"/>
    <x v="258"/>
    <x v="5"/>
    <x v="1"/>
    <x v="6"/>
    <s v="Pechuga Desh"/>
    <s v="Pechuga Desh s/Piel"/>
    <s v="1012520"/>
    <x v="238"/>
    <s v="Pollo"/>
    <n v="99446"/>
    <n v="104327"/>
    <n v="104326.976"/>
    <n v="7.5465478752287698"/>
    <n v="7.5465411638406197"/>
    <n v="7.4221208146587099"/>
  </r>
  <r>
    <x v="5"/>
    <x v="259"/>
    <x v="5"/>
    <x v="1"/>
    <x v="6"/>
    <s v="Pechuga Desh"/>
    <s v="Pechuga Desh s/Piel"/>
    <s v="1012521"/>
    <x v="239"/>
    <s v="Pollo"/>
    <n v="180017"/>
    <n v="179224"/>
    <n v="188386.72"/>
    <n v="7.6224134387307902"/>
    <n v="7.62239432218899"/>
    <n v="7.4265014625234702"/>
  </r>
  <r>
    <x v="5"/>
    <x v="260"/>
    <x v="5"/>
    <x v="1"/>
    <x v="6"/>
    <s v="Pechuga Desh"/>
    <s v="Pechuga Desh s/Piel"/>
    <s v="1012522"/>
    <x v="240"/>
    <s v="Pollo"/>
    <n v="49251"/>
    <n v="49714"/>
    <n v="44905.813000000002"/>
    <n v="7.5572272644210301"/>
    <n v="7.5571871102707497"/>
    <n v="7.4509053226583397"/>
  </r>
  <r>
    <x v="5"/>
    <x v="261"/>
    <x v="5"/>
    <x v="1"/>
    <x v="6"/>
    <s v="Pechuga Desh"/>
    <s v="Pechuga Desh s/Piel"/>
    <s v="1012523"/>
    <x v="241"/>
    <s v="Pollo"/>
    <n v="50586"/>
    <n v="50440"/>
    <n v="52707.752"/>
    <n v="7.6550428972443001"/>
    <n v="7.6549167327517802"/>
    <n v="7.4175692865823599"/>
  </r>
  <r>
    <x v="5"/>
    <x v="262"/>
    <x v="5"/>
    <x v="1"/>
    <x v="6"/>
    <s v="Pechuga Desh"/>
    <s v="Pechuga Desh s/Piel"/>
    <s v="1012524"/>
    <x v="242"/>
    <s v="Pollo"/>
    <n v="9903"/>
    <n v="10209"/>
    <n v="5987.4139999999998"/>
    <n v="7.7854185600323103"/>
    <n v="7.7850915858556204"/>
    <n v="6.1495292959531396"/>
  </r>
  <r>
    <x v="5"/>
    <x v="263"/>
    <x v="5"/>
    <x v="1"/>
    <x v="6"/>
    <s v="Pechuga Desh"/>
    <s v="Pechuga Desh s/Piel"/>
    <s v="1012694"/>
    <x v="246"/>
    <s v="Pollo"/>
    <n v="54432"/>
    <n v="59874"/>
    <m/>
    <n v="8.1627167842445605"/>
    <n v="8.1627417576911494"/>
    <m/>
  </r>
  <r>
    <x v="5"/>
    <x v="264"/>
    <x v="5"/>
    <x v="1"/>
    <x v="6"/>
    <s v="Pierna"/>
    <s v="Pierna Pulpa Fina"/>
    <s v="1023273"/>
    <x v="247"/>
    <s v="Cerdo"/>
    <n v="40298"/>
    <n v="40298"/>
    <n v="39928"/>
    <n v="3.7647029629261999"/>
    <n v="3.7647029629261999"/>
    <n v="3.4544968117611701"/>
  </r>
  <r>
    <x v="5"/>
    <x v="265"/>
    <x v="5"/>
    <x v="1"/>
    <x v="6"/>
    <s v="Pierna"/>
    <s v="Pierna Pulpa Fina"/>
    <s v="1023274"/>
    <x v="248"/>
    <s v="Cerdo"/>
    <n v="16602"/>
    <n v="16602"/>
    <n v="18144"/>
    <n v="3.7647271413082799"/>
    <n v="3.7647271413082799"/>
    <n v="3.45429188712522"/>
  </r>
  <r>
    <x v="5"/>
    <x v="481"/>
    <x v="5"/>
    <x v="1"/>
    <x v="6"/>
    <s v="Pierna"/>
    <s v="Pierna Pulpa Fina"/>
    <s v="1023276"/>
    <x v="435"/>
    <s v="Cerdo"/>
    <n v="30000"/>
    <n v="30000"/>
    <n v="30789.767"/>
    <n v="3.7646999999999999"/>
    <n v="3.7646999999999999"/>
    <n v="3.3881840580346099"/>
  </r>
  <r>
    <x v="5"/>
    <x v="266"/>
    <x v="5"/>
    <x v="1"/>
    <x v="6"/>
    <s v="Prolijado"/>
    <s v="Prolijado Malaya"/>
    <s v="1022619"/>
    <x v="249"/>
    <s v="Cerdo"/>
    <n v="841"/>
    <n v="2841"/>
    <n v="2844"/>
    <n v="7.3531510107015503"/>
    <n v="7.3519887363604397"/>
    <n v="6.9622165963431799"/>
  </r>
  <r>
    <x v="5"/>
    <x v="267"/>
    <x v="5"/>
    <x v="1"/>
    <x v="6"/>
    <s v="Recortes"/>
    <s v="Recortes Estándar"/>
    <s v="1030370"/>
    <x v="250"/>
    <s v="Pavo"/>
    <n v="12020"/>
    <n v="0"/>
    <n v="11997.508"/>
    <n v="4.7458402662229604"/>
    <n v="0"/>
    <n v="4.4844937048593803"/>
  </r>
  <r>
    <x v="5"/>
    <x v="450"/>
    <x v="5"/>
    <x v="1"/>
    <x v="6"/>
    <s v="Subprod"/>
    <s v="Subprod Visceras"/>
    <s v="1021260"/>
    <x v="406"/>
    <s v="Cerdo"/>
    <n v="408"/>
    <n v="408"/>
    <m/>
    <n v="0.78186274509803899"/>
    <n v="0.78186274509803899"/>
    <m/>
  </r>
  <r>
    <x v="5"/>
    <x v="268"/>
    <x v="5"/>
    <x v="1"/>
    <x v="6"/>
    <s v="Subprod"/>
    <s v="Subprod Visceras"/>
    <s v="1023190"/>
    <x v="251"/>
    <s v="Cerdo"/>
    <n v="273639"/>
    <n v="284674"/>
    <n v="142337.59"/>
    <n v="0.69661122866258096"/>
    <n v="0.69661086014177598"/>
    <n v="0.67113043223508295"/>
  </r>
  <r>
    <x v="5"/>
    <x v="269"/>
    <x v="5"/>
    <x v="1"/>
    <x v="7"/>
    <s v="Filete"/>
    <s v="Filete c/Cabeza"/>
    <s v="1020853"/>
    <x v="25"/>
    <s v="Cerdo"/>
    <n v="200000"/>
    <n v="200000"/>
    <n v="200000"/>
    <n v="3.9400499999999998"/>
    <n v="3.9400499999999998"/>
    <n v="3.8706068629999999"/>
  </r>
  <r>
    <x v="5"/>
    <x v="482"/>
    <x v="5"/>
    <x v="1"/>
    <x v="7"/>
    <s v="Lomo"/>
    <s v="Lomo Centro"/>
    <s v="1022858"/>
    <x v="253"/>
    <s v="Cerdo"/>
    <n v="0"/>
    <n v="21600"/>
    <n v="21600"/>
    <n v="0"/>
    <n v="2.8800462962963"/>
    <n v="2.8995241481481502"/>
  </r>
  <r>
    <x v="5"/>
    <x v="272"/>
    <x v="5"/>
    <x v="1"/>
    <x v="7"/>
    <s v="Menudencias"/>
    <s v="Menudencias Corazón"/>
    <s v="1012724"/>
    <x v="254"/>
    <s v="Pollo"/>
    <n v="1073"/>
    <n v="9182"/>
    <n v="13500"/>
    <n v="0.32618825722273997"/>
    <n v="0.32585493356567202"/>
    <n v="0.68096402222222197"/>
  </r>
  <r>
    <x v="5"/>
    <x v="273"/>
    <x v="5"/>
    <x v="1"/>
    <x v="7"/>
    <s v="Menudencias"/>
    <s v="Menudencias Corazón"/>
    <s v="1012730"/>
    <x v="255"/>
    <s v="Pollo"/>
    <n v="10213"/>
    <n v="29893"/>
    <n v="29703"/>
    <n v="0.32585919906002198"/>
    <n v="0.32589569464423102"/>
    <n v="0.62083717132949501"/>
  </r>
  <r>
    <x v="5"/>
    <x v="515"/>
    <x v="5"/>
    <x v="1"/>
    <x v="7"/>
    <s v="Menudencias"/>
    <s v="Menudencias Pana"/>
    <s v="1012773"/>
    <x v="461"/>
    <s v="Pollo"/>
    <n v="0"/>
    <n v="13072"/>
    <m/>
    <n v="0"/>
    <n v="0"/>
    <m/>
  </r>
  <r>
    <x v="5"/>
    <x v="274"/>
    <x v="5"/>
    <x v="1"/>
    <x v="7"/>
    <s v="Menudencias"/>
    <s v="Menudencias Contre"/>
    <s v="1030711"/>
    <x v="256"/>
    <s v="Pavo"/>
    <n v="1694"/>
    <n v="7975"/>
    <m/>
    <n v="1.271546635183"/>
    <n v="1.27172413793103"/>
    <m/>
  </r>
  <r>
    <x v="5"/>
    <x v="277"/>
    <x v="5"/>
    <x v="1"/>
    <x v="7"/>
    <s v="Pech Desh"/>
    <s v="Pech Desh s/Piel"/>
    <s v="1030265"/>
    <x v="259"/>
    <s v="Pavo"/>
    <n v="21600"/>
    <n v="21600"/>
    <n v="21600"/>
    <n v="5.68074074074074"/>
    <n v="5.68074074074074"/>
    <n v="5.8008420000000003"/>
  </r>
  <r>
    <x v="5"/>
    <x v="518"/>
    <x v="5"/>
    <x v="1"/>
    <x v="7"/>
    <s v="Pierna"/>
    <s v="Pierna Pulpa"/>
    <s v="1023400"/>
    <x v="464"/>
    <s v="Cerdo"/>
    <m/>
    <n v="120000"/>
    <n v="2800"/>
    <m/>
    <n v="2.7"/>
    <n v="2.5055872857142898"/>
  </r>
  <r>
    <x v="5"/>
    <x v="542"/>
    <x v="5"/>
    <x v="1"/>
    <x v="7"/>
    <s v="Pierna"/>
    <s v="Pierna Pulpa"/>
    <s v="1023417"/>
    <x v="479"/>
    <s v="Cerdo"/>
    <m/>
    <m/>
    <n v="38000"/>
    <m/>
    <m/>
    <n v="2.65853389473684"/>
  </r>
  <r>
    <x v="5"/>
    <x v="519"/>
    <x v="5"/>
    <x v="1"/>
    <x v="7"/>
    <s v="Recortes"/>
    <s v="Recortes No Magro"/>
    <s v="1023387"/>
    <x v="352"/>
    <s v="Cerdo"/>
    <n v="24000"/>
    <n v="0"/>
    <m/>
    <n v="1.2900416666666701"/>
    <n v="0"/>
    <m/>
  </r>
  <r>
    <x v="5"/>
    <x v="452"/>
    <x v="5"/>
    <x v="1"/>
    <x v="7"/>
    <s v="Subprod"/>
    <s v="Subprod Visceras"/>
    <s v="1022304"/>
    <x v="408"/>
    <s v="Cerdo"/>
    <n v="0"/>
    <n v="20000"/>
    <n v="20000"/>
    <n v="0"/>
    <n v="3.15"/>
    <n v="3.1545920000000001"/>
  </r>
  <r>
    <x v="5"/>
    <x v="543"/>
    <x v="5"/>
    <x v="1"/>
    <x v="7"/>
    <s v="Trutro Desh"/>
    <s v="Trutro Desh Corto"/>
    <s v="1030279"/>
    <x v="480"/>
    <s v="Pavo"/>
    <n v="21600"/>
    <n v="21600"/>
    <n v="21600"/>
    <n v="4.62"/>
    <n v="4.62"/>
    <n v="4.4766119953703702"/>
  </r>
  <r>
    <x v="5"/>
    <x v="544"/>
    <x v="5"/>
    <x v="1"/>
    <x v="8"/>
    <s v="Ala"/>
    <s v="Ala Puchero"/>
    <s v="1012796"/>
    <x v="481"/>
    <s v="Pollo"/>
    <n v="60000"/>
    <n v="60000"/>
    <n v="60000"/>
    <n v="1.7"/>
    <n v="1.7"/>
    <n v="1.7146528383333299"/>
  </r>
  <r>
    <x v="5"/>
    <x v="281"/>
    <x v="5"/>
    <x v="1"/>
    <x v="8"/>
    <s v="Ala"/>
    <s v="Ala Trutro"/>
    <s v="1012278"/>
    <x v="262"/>
    <s v="Pollo"/>
    <n v="80000"/>
    <n v="80028"/>
    <n v="80028"/>
    <n v="3"/>
    <n v="2.9999875043734701"/>
    <n v="3.0129461288549"/>
  </r>
  <r>
    <x v="5"/>
    <x v="282"/>
    <x v="5"/>
    <x v="1"/>
    <x v="8"/>
    <s v="Ala"/>
    <s v="Ala Trutro-Centro"/>
    <s v="1011150"/>
    <x v="263"/>
    <s v="Pollo"/>
    <n v="40000"/>
    <n v="40014"/>
    <n v="40014"/>
    <n v="3.61"/>
    <n v="3.6099865047233499"/>
    <n v="3.6188513020442801"/>
  </r>
  <r>
    <x v="5"/>
    <x v="368"/>
    <x v="5"/>
    <x v="1"/>
    <x v="8"/>
    <s v="Chuleta"/>
    <s v="Chuleta Huesos"/>
    <s v="1021980"/>
    <x v="341"/>
    <s v="Cerdo"/>
    <n v="0"/>
    <n v="7012"/>
    <n v="6593.2"/>
    <n v="0"/>
    <n v="0"/>
    <n v="4.0948013104410599"/>
  </r>
  <r>
    <x v="5"/>
    <x v="283"/>
    <x v="5"/>
    <x v="1"/>
    <x v="8"/>
    <s v="Cueros"/>
    <s v="Cuero Forro"/>
    <s v="1021270"/>
    <x v="116"/>
    <s v="Cerdo"/>
    <n v="120000"/>
    <n v="120000"/>
    <n v="120000"/>
    <n v="0.57451666666666701"/>
    <n v="0.57451666666666701"/>
    <n v="0.52544206833333296"/>
  </r>
  <r>
    <x v="5"/>
    <x v="284"/>
    <x v="5"/>
    <x v="1"/>
    <x v="8"/>
    <s v="Cueros"/>
    <s v="Cuero Forro"/>
    <s v="1021272"/>
    <x v="264"/>
    <s v="Cerdo"/>
    <n v="360000"/>
    <n v="360000"/>
    <n v="360001"/>
    <n v="0.77127500000000004"/>
    <n v="0.77127500000000004"/>
    <n v="0.77494705764706195"/>
  </r>
  <r>
    <x v="5"/>
    <x v="409"/>
    <x v="5"/>
    <x v="1"/>
    <x v="8"/>
    <s v="Filete"/>
    <s v="Filete"/>
    <s v="1012725"/>
    <x v="372"/>
    <s v="Pollo"/>
    <n v="20000"/>
    <n v="20515"/>
    <n v="20012.831999999999"/>
    <n v="4.5403000000000002"/>
    <n v="4.5401901048013604"/>
    <n v="4.5470159295795796"/>
  </r>
  <r>
    <x v="5"/>
    <x v="286"/>
    <x v="5"/>
    <x v="1"/>
    <x v="8"/>
    <s v="Grasas"/>
    <s v="Grasa Gordura"/>
    <s v="1021555"/>
    <x v="266"/>
    <s v="Cerdo"/>
    <n v="72000"/>
    <n v="72000"/>
    <n v="72006"/>
    <n v="0.73191666666666699"/>
    <n v="0.73191666666666699"/>
    <n v="0.678656828597617"/>
  </r>
  <r>
    <x v="5"/>
    <x v="287"/>
    <x v="5"/>
    <x v="1"/>
    <x v="8"/>
    <s v="Grasas"/>
    <s v="Grasa Gordura"/>
    <s v="1021874"/>
    <x v="33"/>
    <s v="Cerdo"/>
    <n v="0"/>
    <n v="39006"/>
    <n v="39908"/>
    <n v="0"/>
    <n v="0.918833000051274"/>
    <n v="0.90780246817680699"/>
  </r>
  <r>
    <x v="5"/>
    <x v="412"/>
    <x v="5"/>
    <x v="1"/>
    <x v="8"/>
    <s v="Pech Desh"/>
    <s v="Pech Desh Filete"/>
    <s v="1030792"/>
    <x v="374"/>
    <s v="Pavo"/>
    <n v="72000"/>
    <n v="72000"/>
    <n v="72000"/>
    <n v="10.947194444444399"/>
    <n v="10.947138888888899"/>
    <n v="10.8971899902778"/>
  </r>
  <r>
    <x v="5"/>
    <x v="289"/>
    <x v="5"/>
    <x v="1"/>
    <x v="8"/>
    <s v="Pech Desh"/>
    <s v="Pech Desh s/Piel"/>
    <s v="1030337"/>
    <x v="267"/>
    <s v="Pavo"/>
    <n v="240000"/>
    <n v="240000"/>
    <n v="240000"/>
    <n v="12.8163916666667"/>
    <n v="12.8164083333333"/>
    <n v="12.754036528749999"/>
  </r>
  <r>
    <x v="5"/>
    <x v="290"/>
    <x v="5"/>
    <x v="1"/>
    <x v="8"/>
    <s v="Pechuga"/>
    <s v="Pechuga Entera"/>
    <s v="1012534"/>
    <x v="268"/>
    <s v="Pollo"/>
    <n v="224658"/>
    <n v="177225"/>
    <n v="220000"/>
    <n v="2.9599969731770099"/>
    <n v="2.96"/>
    <n v="2.9726365100000001"/>
  </r>
  <r>
    <x v="5"/>
    <x v="291"/>
    <x v="5"/>
    <x v="1"/>
    <x v="8"/>
    <s v="Pechuga Desh"/>
    <s v="Pechuga Desh s/Piel"/>
    <s v="1011127"/>
    <x v="269"/>
    <s v="Pollo"/>
    <n v="1355799"/>
    <n v="1356200"/>
    <n v="1356200"/>
    <n v="4.5255314393947801"/>
    <n v="4.5255294204394598"/>
    <n v="4.5183221086123"/>
  </r>
  <r>
    <x v="5"/>
    <x v="413"/>
    <x v="5"/>
    <x v="1"/>
    <x v="8"/>
    <s v="Pechuga Desh"/>
    <s v="Pechuga Desh s/Piel"/>
    <s v="1011614"/>
    <x v="375"/>
    <s v="Pollo"/>
    <n v="1832"/>
    <m/>
    <m/>
    <n v="4.62445414847162"/>
    <m/>
    <m/>
  </r>
  <r>
    <x v="5"/>
    <x v="414"/>
    <x v="5"/>
    <x v="1"/>
    <x v="8"/>
    <s v="Pierna"/>
    <s v="Pierna Pulpa"/>
    <s v="1023324"/>
    <x v="299"/>
    <s v="Cerdo"/>
    <n v="48000"/>
    <n v="120000"/>
    <n v="120010"/>
    <n v="2.7"/>
    <n v="2.74"/>
    <n v="2.66193391967336"/>
  </r>
  <r>
    <x v="5"/>
    <x v="545"/>
    <x v="5"/>
    <x v="1"/>
    <x v="8"/>
    <s v="Plancha"/>
    <s v="Plancha s/Cuero"/>
    <s v="1021020"/>
    <x v="482"/>
    <s v="Cerdo"/>
    <n v="24000"/>
    <n v="24000"/>
    <n v="24000"/>
    <n v="1.8042499999999999"/>
    <n v="1.8042499999999999"/>
    <n v="1.802544275"/>
  </r>
  <r>
    <x v="5"/>
    <x v="521"/>
    <x v="5"/>
    <x v="1"/>
    <x v="8"/>
    <s v="Recortes"/>
    <s v="Recortes No Magro"/>
    <s v="1023318"/>
    <x v="466"/>
    <s v="Cerdo"/>
    <n v="24000"/>
    <n v="24000"/>
    <n v="24000"/>
    <n v="1.4107499999999999"/>
    <n v="1.4107499999999999"/>
    <n v="1.410438525"/>
  </r>
  <r>
    <x v="5"/>
    <x v="294"/>
    <x v="5"/>
    <x v="1"/>
    <x v="8"/>
    <s v="Recortes"/>
    <s v="Recortes No Magro"/>
    <s v="1023319"/>
    <x v="272"/>
    <s v="Cerdo"/>
    <n v="24000"/>
    <n v="24000"/>
    <n v="24000"/>
    <n v="1.75508333333333"/>
    <n v="1.75508333333333"/>
    <n v="1.7650071375"/>
  </r>
  <r>
    <x v="5"/>
    <x v="456"/>
    <x v="5"/>
    <x v="1"/>
    <x v="8"/>
    <s v="Recortes"/>
    <s v="Recortes No Magro"/>
    <s v="1023343"/>
    <x v="412"/>
    <s v="Cerdo"/>
    <n v="72000"/>
    <n v="96008"/>
    <n v="96008"/>
    <n v="1.16479166666667"/>
    <n v="1.1647987667694399"/>
    <n v="1.15950483188901"/>
  </r>
  <r>
    <x v="5"/>
    <x v="546"/>
    <x v="5"/>
    <x v="1"/>
    <x v="8"/>
    <s v="Subprod"/>
    <s v="Subprod Tripa"/>
    <s v="1023375"/>
    <x v="483"/>
    <s v="Cerdo"/>
    <n v="12000"/>
    <n v="12000"/>
    <n v="12012"/>
    <n v="1.71"/>
    <n v="1.71"/>
    <n v="1.7117006660006699"/>
  </r>
  <r>
    <x v="5"/>
    <x v="547"/>
    <x v="5"/>
    <x v="1"/>
    <x v="8"/>
    <s v="Subprod"/>
    <s v="Subprod Visceras"/>
    <s v="1023218"/>
    <x v="484"/>
    <s v="Cerdo"/>
    <n v="120000"/>
    <n v="120000"/>
    <n v="120000"/>
    <n v="1.80426666666667"/>
    <n v="1.80426666666667"/>
    <n v="1.7997942725"/>
  </r>
  <r>
    <x v="5"/>
    <x v="457"/>
    <x v="5"/>
    <x v="1"/>
    <x v="8"/>
    <s v="Subprod"/>
    <s v="Subprod Visceras"/>
    <s v="1023383"/>
    <x v="413"/>
    <s v="Cerdo"/>
    <n v="72000"/>
    <n v="72000"/>
    <n v="72006"/>
    <n v="0.48"/>
    <n v="0.48"/>
    <n v="0.48281902619226202"/>
  </r>
  <r>
    <x v="5"/>
    <x v="548"/>
    <x v="5"/>
    <x v="1"/>
    <x v="8"/>
    <s v="Trutro"/>
    <s v="Trutro Corto"/>
    <s v="1030809"/>
    <x v="485"/>
    <s v="Pavo"/>
    <m/>
    <m/>
    <n v="105"/>
    <m/>
    <m/>
    <n v="4.3400952380952401E-2"/>
  </r>
  <r>
    <x v="5"/>
    <x v="549"/>
    <x v="5"/>
    <x v="1"/>
    <x v="8"/>
    <s v="Trutro"/>
    <s v="Trutro Largo"/>
    <s v="1030810"/>
    <x v="486"/>
    <s v="Pavo"/>
    <m/>
    <m/>
    <n v="105"/>
    <m/>
    <m/>
    <n v="4.3400952380952401E-2"/>
  </r>
  <r>
    <x v="5"/>
    <x v="296"/>
    <x v="5"/>
    <x v="1"/>
    <x v="8"/>
    <s v="Trutro Desh"/>
    <s v="Trutro Desh Corto"/>
    <s v="1030658"/>
    <x v="274"/>
    <s v="Pavo"/>
    <n v="288000"/>
    <n v="288000"/>
    <n v="288208.32"/>
    <n v="4.4540937500000002"/>
    <n v="4.4540868055555602"/>
    <n v="4.4387855593481804"/>
  </r>
  <r>
    <x v="5"/>
    <x v="513"/>
    <x v="5"/>
    <x v="1"/>
    <x v="1"/>
    <s v="Ala"/>
    <s v="Ala Trutro-Centro"/>
    <s v="1011105"/>
    <x v="459"/>
    <s v="Pollo"/>
    <m/>
    <n v="6000"/>
    <m/>
    <m/>
    <n v="3.1"/>
    <m/>
  </r>
  <r>
    <x v="5"/>
    <x v="112"/>
    <x v="5"/>
    <x v="1"/>
    <x v="4"/>
    <s v="Ala"/>
    <s v="Ala Centro"/>
    <s v="1011417"/>
    <x v="108"/>
    <s v="Pollo"/>
    <n v="3132"/>
    <n v="3132"/>
    <m/>
    <n v="4.7579821200510901"/>
    <n v="4.7579821200510901"/>
    <m/>
  </r>
  <r>
    <x v="5"/>
    <x v="458"/>
    <x v="5"/>
    <x v="1"/>
    <x v="4"/>
    <s v="Ala"/>
    <s v="Ala Centro"/>
    <s v="1012451"/>
    <x v="414"/>
    <s v="Pollo"/>
    <n v="0"/>
    <n v="6308"/>
    <m/>
    <n v="0"/>
    <n v="4.9665504121750201"/>
    <m/>
  </r>
  <r>
    <x v="5"/>
    <x v="117"/>
    <x v="5"/>
    <x v="1"/>
    <x v="4"/>
    <s v="Ala"/>
    <s v="Ala Centro-Punta"/>
    <s v="1012455"/>
    <x v="113"/>
    <s v="Pollo"/>
    <m/>
    <m/>
    <n v="120000"/>
    <m/>
    <m/>
    <n v="4.2752208600000001"/>
  </r>
  <r>
    <x v="5"/>
    <x v="118"/>
    <x v="5"/>
    <x v="1"/>
    <x v="4"/>
    <s v="Ala"/>
    <s v="Ala Punta"/>
    <s v="1012434"/>
    <x v="114"/>
    <s v="Pollo"/>
    <n v="48000"/>
    <n v="72000"/>
    <n v="72000"/>
    <n v="0.51822916666666696"/>
    <n v="0.51823611111111101"/>
    <n v="0.93112006805555603"/>
  </r>
  <r>
    <x v="5"/>
    <x v="522"/>
    <x v="5"/>
    <x v="1"/>
    <x v="4"/>
    <s v="Ala"/>
    <s v="Ala Trutro"/>
    <s v="1012275"/>
    <x v="467"/>
    <s v="Pollo"/>
    <n v="0"/>
    <n v="4160"/>
    <m/>
    <n v="0"/>
    <n v="0"/>
    <m/>
  </r>
  <r>
    <x v="5"/>
    <x v="415"/>
    <x v="5"/>
    <x v="1"/>
    <x v="4"/>
    <s v="Ala"/>
    <s v="Ala Centro Punta"/>
    <s v="1030566"/>
    <x v="376"/>
    <s v="Pavo"/>
    <n v="22000"/>
    <n v="24000"/>
    <n v="24000"/>
    <n v="3.2127727272727298"/>
    <n v="3.2128333333333301"/>
    <n v="4.4933852124999998"/>
  </r>
  <r>
    <x v="5"/>
    <x v="297"/>
    <x v="5"/>
    <x v="1"/>
    <x v="4"/>
    <s v="Ala"/>
    <s v="Ala Centro Punta"/>
    <s v="1030685"/>
    <x v="275"/>
    <s v="Pavo"/>
    <n v="138523"/>
    <n v="144000"/>
    <n v="144000"/>
    <n v="5.71588111721519"/>
    <n v="5.7158749999999996"/>
    <n v="7.6828625381944402"/>
  </r>
  <r>
    <x v="5"/>
    <x v="510"/>
    <x v="5"/>
    <x v="1"/>
    <x v="4"/>
    <s v="Ala"/>
    <s v="Ala Trutro"/>
    <s v="1030525"/>
    <x v="457"/>
    <s v="Pavo"/>
    <m/>
    <m/>
    <n v="24000"/>
    <m/>
    <m/>
    <n v="1.8947647708333299"/>
  </r>
  <r>
    <x v="5"/>
    <x v="298"/>
    <x v="5"/>
    <x v="1"/>
    <x v="4"/>
    <s v="Cabeza"/>
    <s v="Cabeza Derivados"/>
    <s v="1022033"/>
    <x v="276"/>
    <s v="Cerdo"/>
    <n v="48000"/>
    <n v="48000"/>
    <n v="48000"/>
    <n v="5.5887708333333297"/>
    <n v="5.5887708333333297"/>
    <n v="9.1820123854166606"/>
  </r>
  <r>
    <x v="5"/>
    <x v="299"/>
    <x v="5"/>
    <x v="1"/>
    <x v="4"/>
    <s v="Cabeza"/>
    <s v="Cabeza Entera"/>
    <s v="1021739"/>
    <x v="277"/>
    <s v="Cerdo"/>
    <n v="36000"/>
    <n v="48000"/>
    <n v="48000"/>
    <n v="0.68174999999999997"/>
    <n v="0.68174999999999997"/>
    <n v="1.98656560208333"/>
  </r>
  <r>
    <x v="5"/>
    <x v="300"/>
    <x v="5"/>
    <x v="1"/>
    <x v="4"/>
    <s v="Cabeza"/>
    <s v="Cabeza Entera"/>
    <s v="1022212"/>
    <x v="278"/>
    <s v="Cerdo"/>
    <n v="480000"/>
    <n v="480000"/>
    <n v="480000"/>
    <n v="1.3907020833333299"/>
    <n v="1.3907020833333299"/>
    <n v="2.8420447545833301"/>
  </r>
  <r>
    <x v="5"/>
    <x v="301"/>
    <x v="5"/>
    <x v="1"/>
    <x v="4"/>
    <s v="Cabeza"/>
    <s v="Cabeza Entera"/>
    <s v="1022639"/>
    <x v="279"/>
    <s v="Cerdo"/>
    <n v="984000"/>
    <n v="984000"/>
    <n v="984000"/>
    <n v="1.3072957317073199"/>
    <n v="1.3072957317073199"/>
    <n v="2.6313083489837399"/>
  </r>
  <r>
    <x v="5"/>
    <x v="416"/>
    <x v="5"/>
    <x v="1"/>
    <x v="4"/>
    <s v="Cabeza"/>
    <s v="Cabeza Entera"/>
    <s v="1022640"/>
    <x v="377"/>
    <s v="Cerdo"/>
    <n v="48000"/>
    <n v="48000"/>
    <n v="48000"/>
    <n v="1.2516875000000001"/>
    <n v="1.2516875000000001"/>
    <n v="2.5259257750000002"/>
  </r>
  <r>
    <x v="5"/>
    <x v="119"/>
    <x v="5"/>
    <x v="1"/>
    <x v="4"/>
    <s v="Chuleta"/>
    <s v="Chuleta Cazuela"/>
    <s v="1022414"/>
    <x v="115"/>
    <s v="Cerdo"/>
    <n v="96000"/>
    <n v="96000"/>
    <n v="48000"/>
    <n v="0.93196875000000001"/>
    <n v="0.93196875000000001"/>
    <n v="1.9905572687499999"/>
  </r>
  <r>
    <x v="5"/>
    <x v="491"/>
    <x v="5"/>
    <x v="1"/>
    <x v="4"/>
    <s v="Cost-Pec"/>
    <s v="Cost-Pec Trozos"/>
    <s v="1022939"/>
    <x v="443"/>
    <s v="Cerdo"/>
    <n v="0"/>
    <n v="0"/>
    <n v="14000"/>
    <n v="0"/>
    <n v="0"/>
    <n v="4.7611851428571397"/>
  </r>
  <r>
    <x v="5"/>
    <x v="120"/>
    <x v="5"/>
    <x v="1"/>
    <x v="4"/>
    <s v="Cueros"/>
    <s v="Cuero Forro"/>
    <s v="1023034"/>
    <x v="116"/>
    <s v="Cerdo"/>
    <n v="288000"/>
    <n v="288000"/>
    <n v="192000"/>
    <n v="0.65"/>
    <n v="0.65"/>
    <n v="1.3574600421875"/>
  </r>
  <r>
    <x v="5"/>
    <x v="511"/>
    <x v="5"/>
    <x v="1"/>
    <x v="4"/>
    <s v="Cueros"/>
    <s v="Cuero Forro"/>
    <s v="1023110"/>
    <x v="264"/>
    <s v="Cerdo"/>
    <m/>
    <m/>
    <n v="192000"/>
    <m/>
    <m/>
    <n v="1.0277073380208299"/>
  </r>
  <r>
    <x v="5"/>
    <x v="121"/>
    <x v="5"/>
    <x v="1"/>
    <x v="4"/>
    <s v="Cueros"/>
    <s v="Cuero Mixto"/>
    <s v="1022417"/>
    <x v="117"/>
    <s v="Cerdo"/>
    <n v="0"/>
    <n v="0"/>
    <n v="240001"/>
    <n v="0"/>
    <n v="0"/>
    <n v="1.2518604997479199"/>
  </r>
  <r>
    <x v="5"/>
    <x v="122"/>
    <x v="5"/>
    <x v="1"/>
    <x v="4"/>
    <s v="Cueros"/>
    <s v="Cuero Mixto"/>
    <s v="1023306"/>
    <x v="117"/>
    <s v="Cerdo"/>
    <n v="360000"/>
    <n v="360000"/>
    <n v="216000"/>
    <n v="0.82550833333333296"/>
    <n v="0.82550833333333296"/>
    <n v="1.67876989259259"/>
  </r>
  <r>
    <x v="5"/>
    <x v="393"/>
    <x v="5"/>
    <x v="1"/>
    <x v="4"/>
    <s v="Grasas"/>
    <s v="Grasa Forro"/>
    <s v="1023111"/>
    <x v="361"/>
    <s v="Cerdo"/>
    <m/>
    <m/>
    <n v="3800"/>
    <m/>
    <m/>
    <n v="1.6859584210526299"/>
  </r>
  <r>
    <x v="5"/>
    <x v="124"/>
    <x v="5"/>
    <x v="1"/>
    <x v="4"/>
    <s v="Grasas"/>
    <s v="Grasa Gordura"/>
    <s v="1022541"/>
    <x v="119"/>
    <s v="Cerdo"/>
    <m/>
    <m/>
    <n v="48000"/>
    <m/>
    <m/>
    <n v="1.5745983125"/>
  </r>
  <r>
    <x v="5"/>
    <x v="125"/>
    <x v="5"/>
    <x v="1"/>
    <x v="4"/>
    <s v="Grasas"/>
    <s v="Grasa Gordura"/>
    <s v="1022856"/>
    <x v="120"/>
    <s v="Cerdo"/>
    <n v="48000"/>
    <n v="48000"/>
    <n v="24000"/>
    <n v="1.1499999999999999"/>
    <n v="1.1499999999999999"/>
    <n v="1.5746191333333299"/>
  </r>
  <r>
    <x v="5"/>
    <x v="538"/>
    <x v="5"/>
    <x v="1"/>
    <x v="4"/>
    <s v="Grasas"/>
    <s v="Grasa Gordura"/>
    <s v="1023109"/>
    <x v="119"/>
    <s v="Cerdo"/>
    <n v="24000"/>
    <n v="48000"/>
    <n v="96000"/>
    <n v="1.1499999999999999"/>
    <n v="1.1499999999999999"/>
    <n v="5.9051878125000004"/>
  </r>
  <r>
    <x v="5"/>
    <x v="126"/>
    <x v="5"/>
    <x v="1"/>
    <x v="4"/>
    <s v="Grasas"/>
    <s v="Grasa Interior"/>
    <s v="1022073"/>
    <x v="36"/>
    <s v="Cerdo"/>
    <n v="144000"/>
    <n v="144000"/>
    <n v="72000"/>
    <n v="1.1000000000000001"/>
    <n v="1.1000000000000001"/>
    <n v="1.9974267138888899"/>
  </r>
  <r>
    <x v="5"/>
    <x v="127"/>
    <x v="5"/>
    <x v="1"/>
    <x v="4"/>
    <s v="Grasas"/>
    <s v="Grasa Interior"/>
    <s v="1022945"/>
    <x v="36"/>
    <s v="Cerdo"/>
    <n v="48000"/>
    <n v="48000"/>
    <n v="48000"/>
    <n v="1.1000000000000001"/>
    <n v="1.1000000000000001"/>
    <n v="1.9974406166666701"/>
  </r>
  <r>
    <x v="5"/>
    <x v="128"/>
    <x v="5"/>
    <x v="1"/>
    <x v="4"/>
    <s v="Grasas"/>
    <s v="Grasa Lomo Tocino"/>
    <s v="1021992"/>
    <x v="37"/>
    <s v="Cerdo"/>
    <n v="120000"/>
    <n v="120000"/>
    <n v="72000"/>
    <n v="1.63"/>
    <n v="1.63"/>
    <n v="2.7373503652777802"/>
  </r>
  <r>
    <x v="5"/>
    <x v="304"/>
    <x v="5"/>
    <x v="1"/>
    <x v="4"/>
    <s v="Huesos"/>
    <s v="Huesos Cuarto Centra"/>
    <s v="1021767"/>
    <x v="282"/>
    <s v="Cerdo"/>
    <n v="384000"/>
    <n v="384000"/>
    <n v="384000"/>
    <n v="1.3489973958333299"/>
    <n v="1.3489973958333299"/>
    <n v="2.62448371588542"/>
  </r>
  <r>
    <x v="5"/>
    <x v="305"/>
    <x v="5"/>
    <x v="1"/>
    <x v="4"/>
    <s v="Huesos"/>
    <s v="Huesos Cuarto Centra"/>
    <s v="1022099"/>
    <x v="283"/>
    <s v="Cerdo"/>
    <n v="288000"/>
    <n v="288000"/>
    <n v="288000"/>
    <n v="1.5714131944444401"/>
    <n v="1.5714131944444401"/>
    <n v="3.1603500447916701"/>
  </r>
  <r>
    <x v="5"/>
    <x v="129"/>
    <x v="5"/>
    <x v="1"/>
    <x v="4"/>
    <s v="Huesos"/>
    <s v="Huesos Cuarto Centra"/>
    <s v="1022186"/>
    <x v="121"/>
    <s v="Cerdo"/>
    <m/>
    <m/>
    <n v="48000"/>
    <m/>
    <m/>
    <n v="1.7751340395833299"/>
  </r>
  <r>
    <x v="5"/>
    <x v="130"/>
    <x v="5"/>
    <x v="1"/>
    <x v="4"/>
    <s v="Huesos"/>
    <s v="Huesos Cuarto Centra"/>
    <s v="1022378"/>
    <x v="122"/>
    <s v="Cerdo"/>
    <m/>
    <m/>
    <n v="24000"/>
    <m/>
    <m/>
    <n v="3.2658632875000002"/>
  </r>
  <r>
    <x v="5"/>
    <x v="306"/>
    <x v="5"/>
    <x v="1"/>
    <x v="4"/>
    <s v="Huesos"/>
    <s v="Huesos Cuarto Centra"/>
    <s v="1022388"/>
    <x v="284"/>
    <s v="Cerdo"/>
    <n v="96000"/>
    <n v="96000"/>
    <n v="96000"/>
    <n v="1.3768020833333301"/>
    <n v="1.3768020833333301"/>
    <n v="2.5259257604166701"/>
  </r>
  <r>
    <x v="5"/>
    <x v="307"/>
    <x v="5"/>
    <x v="1"/>
    <x v="4"/>
    <s v="Huesos"/>
    <s v="Huesos Cuarto Centra"/>
    <s v="1023291"/>
    <x v="285"/>
    <s v="Cerdo"/>
    <n v="0"/>
    <n v="24000"/>
    <n v="24000"/>
    <n v="0"/>
    <n v="1.6959166666666701"/>
    <n v="2.9364298375"/>
  </r>
  <r>
    <x v="5"/>
    <x v="308"/>
    <x v="5"/>
    <x v="1"/>
    <x v="4"/>
    <s v="Huesos"/>
    <s v="Huesos Cuarto Delant"/>
    <s v="1021766"/>
    <x v="286"/>
    <s v="Cerdo"/>
    <n v="288000"/>
    <n v="312000"/>
    <n v="312000"/>
    <n v="1.50190972222222"/>
    <n v="1.50191025641026"/>
    <n v="2.9418041846153802"/>
  </r>
  <r>
    <x v="5"/>
    <x v="309"/>
    <x v="5"/>
    <x v="1"/>
    <x v="4"/>
    <s v="Huesos"/>
    <s v="Huesos Cuarto Delant"/>
    <s v="1021774"/>
    <x v="287"/>
    <s v="Cerdo"/>
    <n v="96000"/>
    <n v="96000"/>
    <n v="96000"/>
    <n v="0.72623958333333405"/>
    <n v="0.72623958333333405"/>
    <n v="1.78430073541667"/>
  </r>
  <r>
    <x v="5"/>
    <x v="131"/>
    <x v="5"/>
    <x v="1"/>
    <x v="4"/>
    <s v="Huesos"/>
    <s v="Huesos Cuarto Delant"/>
    <s v="1022096"/>
    <x v="123"/>
    <s v="Cerdo"/>
    <m/>
    <m/>
    <n v="96000"/>
    <m/>
    <m/>
    <n v="2.5259570093749999"/>
  </r>
  <r>
    <x v="5"/>
    <x v="132"/>
    <x v="5"/>
    <x v="1"/>
    <x v="4"/>
    <s v="Huesos"/>
    <s v="Huesos Cuarto Delant"/>
    <s v="1022637"/>
    <x v="124"/>
    <s v="Cerdo"/>
    <m/>
    <m/>
    <n v="48000"/>
    <m/>
    <m/>
    <n v="1.68032451875"/>
  </r>
  <r>
    <x v="5"/>
    <x v="310"/>
    <x v="5"/>
    <x v="1"/>
    <x v="4"/>
    <s v="Huesos"/>
    <s v="Huesos Cuarto Traser"/>
    <s v="1021732"/>
    <x v="288"/>
    <s v="Cerdo"/>
    <n v="288000"/>
    <n v="288000"/>
    <n v="292000"/>
    <n v="1.3211979166666701"/>
    <n v="1.3211979166666701"/>
    <n v="2.51411253972603"/>
  </r>
  <r>
    <x v="5"/>
    <x v="311"/>
    <x v="5"/>
    <x v="1"/>
    <x v="4"/>
    <s v="Huesos"/>
    <s v="Huesos Cuarto Traser"/>
    <s v="1022636"/>
    <x v="289"/>
    <s v="Cerdo"/>
    <n v="168000"/>
    <n v="168000"/>
    <n v="168000"/>
    <n v="0.41763690476190501"/>
    <n v="0.41763690476190501"/>
    <n v="1.15179771666667"/>
  </r>
  <r>
    <x v="5"/>
    <x v="313"/>
    <x v="5"/>
    <x v="1"/>
    <x v="4"/>
    <s v="Menudencias"/>
    <s v="Menudencias Cogote"/>
    <s v="1030686"/>
    <x v="291"/>
    <s v="Pavo"/>
    <n v="101169"/>
    <n v="114309"/>
    <n v="120000"/>
    <n v="1.99044173610493"/>
    <n v="1.99043819821711"/>
    <n v="2.8049704691666699"/>
  </r>
  <r>
    <x v="5"/>
    <x v="512"/>
    <x v="5"/>
    <x v="1"/>
    <x v="4"/>
    <s v="Menudencias"/>
    <s v="Menudencias Hígado"/>
    <s v="1030419"/>
    <x v="458"/>
    <s v="Pavo"/>
    <n v="6000"/>
    <n v="0"/>
    <m/>
    <n v="0"/>
    <n v="0"/>
    <m/>
  </r>
  <r>
    <x v="5"/>
    <x v="539"/>
    <x v="5"/>
    <x v="1"/>
    <x v="4"/>
    <s v="Paleta"/>
    <s v="Paleta Entera"/>
    <s v="1022851"/>
    <x v="394"/>
    <s v="Cerdo"/>
    <n v="48000"/>
    <n v="48000"/>
    <m/>
    <n v="1.76"/>
    <n v="1.76"/>
    <m/>
  </r>
  <r>
    <x v="5"/>
    <x v="317"/>
    <x v="5"/>
    <x v="1"/>
    <x v="4"/>
    <s v="Paleta"/>
    <s v="Paleta Pulpa"/>
    <s v="1022379"/>
    <x v="295"/>
    <s v="Cerdo"/>
    <n v="200000"/>
    <n v="200000"/>
    <n v="167000"/>
    <n v="2.46"/>
    <n v="2.46"/>
    <n v="3.89144337065868"/>
  </r>
  <r>
    <x v="5"/>
    <x v="421"/>
    <x v="5"/>
    <x v="1"/>
    <x v="4"/>
    <s v="Panceta"/>
    <s v="Panceta s/Cuero"/>
    <s v="1022568"/>
    <x v="380"/>
    <s v="Cerdo"/>
    <n v="0"/>
    <n v="0"/>
    <n v="3900"/>
    <n v="0"/>
    <n v="0"/>
    <n v="8.1545095384615394"/>
  </r>
  <r>
    <x v="5"/>
    <x v="319"/>
    <x v="5"/>
    <x v="1"/>
    <x v="4"/>
    <s v="Panceta"/>
    <s v="Panceta s/Cuero"/>
    <s v="1022646"/>
    <x v="216"/>
    <s v="Cerdo"/>
    <n v="24000"/>
    <n v="24000"/>
    <n v="24001"/>
    <n v="5.032375"/>
    <n v="5.032375"/>
    <n v="8.0734947668847106"/>
  </r>
  <r>
    <x v="5"/>
    <x v="422"/>
    <x v="5"/>
    <x v="1"/>
    <x v="4"/>
    <s v="Patas"/>
    <s v="Patas Garras"/>
    <s v="1030388"/>
    <x v="381"/>
    <s v="Pavo"/>
    <n v="20351"/>
    <n v="26317"/>
    <n v="24000"/>
    <n v="1.96285194830721"/>
    <n v="1.96283770946536"/>
    <n v="3.96152096666667"/>
  </r>
  <r>
    <x v="5"/>
    <x v="320"/>
    <x v="5"/>
    <x v="1"/>
    <x v="4"/>
    <s v="Patas"/>
    <s v="Patas Garras"/>
    <s v="1030684"/>
    <x v="296"/>
    <s v="Pavo"/>
    <n v="36739"/>
    <n v="17951"/>
    <n v="24000"/>
    <n v="3.5612564304962002"/>
    <n v="3.5613057768369401"/>
    <n v="5.7103396208333299"/>
  </r>
  <r>
    <x v="5"/>
    <x v="135"/>
    <x v="5"/>
    <x v="1"/>
    <x v="4"/>
    <s v="Patas"/>
    <s v="Patas Garras"/>
    <s v="1011967"/>
    <x v="127"/>
    <s v="Pollo"/>
    <n v="0"/>
    <n v="0"/>
    <n v="12000"/>
    <n v="0"/>
    <n v="0"/>
    <n v="9.3604712833333394"/>
  </r>
  <r>
    <x v="5"/>
    <x v="137"/>
    <x v="5"/>
    <x v="1"/>
    <x v="4"/>
    <s v="Patas"/>
    <s v="Patas Garras"/>
    <s v="1011969"/>
    <x v="129"/>
    <s v="Pollo"/>
    <n v="41296"/>
    <n v="48000"/>
    <n v="48000"/>
    <n v="6.00908078264239"/>
    <n v="6.0090624999999998"/>
    <n v="8.4429006937499995"/>
  </r>
  <r>
    <x v="5"/>
    <x v="138"/>
    <x v="5"/>
    <x v="1"/>
    <x v="4"/>
    <s v="Patas"/>
    <s v="Patas Garras"/>
    <s v="1012005"/>
    <x v="130"/>
    <s v="Pollo"/>
    <n v="8944"/>
    <n v="12000"/>
    <n v="12000"/>
    <n v="6.7039355992844403"/>
    <n v="6.7039166666666699"/>
    <n v="9.5514405999999994"/>
  </r>
  <r>
    <x v="5"/>
    <x v="139"/>
    <x v="5"/>
    <x v="1"/>
    <x v="4"/>
    <s v="Patas"/>
    <s v="Patas Garras"/>
    <s v="1012448"/>
    <x v="131"/>
    <s v="Pollo"/>
    <m/>
    <m/>
    <n v="264000"/>
    <m/>
    <m/>
    <n v="8.2419353367424204"/>
  </r>
  <r>
    <x v="5"/>
    <x v="140"/>
    <x v="5"/>
    <x v="1"/>
    <x v="4"/>
    <s v="Patas"/>
    <s v="Patas Garras"/>
    <s v="1012502"/>
    <x v="132"/>
    <s v="Pollo"/>
    <n v="5137"/>
    <n v="4898"/>
    <m/>
    <n v="0"/>
    <n v="0"/>
    <m/>
  </r>
  <r>
    <x v="5"/>
    <x v="141"/>
    <x v="5"/>
    <x v="1"/>
    <x v="4"/>
    <s v="Patas"/>
    <s v="Patas Garras"/>
    <s v="1012503"/>
    <x v="133"/>
    <s v="Pollo"/>
    <n v="236091"/>
    <n v="240000"/>
    <n v="240000"/>
    <n v="5.5920683126421604"/>
    <n v="5.5920624999999999"/>
    <n v="7.9034148558333301"/>
  </r>
  <r>
    <x v="5"/>
    <x v="142"/>
    <x v="5"/>
    <x v="1"/>
    <x v="4"/>
    <s v="Patas"/>
    <s v="Patas Garras"/>
    <s v="1012504"/>
    <x v="131"/>
    <s v="Pollo"/>
    <m/>
    <m/>
    <n v="24000"/>
    <m/>
    <m/>
    <n v="8.0942508624999991"/>
  </r>
  <r>
    <x v="5"/>
    <x v="143"/>
    <x v="5"/>
    <x v="1"/>
    <x v="4"/>
    <s v="Patas"/>
    <s v="Patas Garras"/>
    <s v="1012525"/>
    <x v="127"/>
    <s v="Pollo"/>
    <n v="0"/>
    <n v="21596"/>
    <n v="24000"/>
    <n v="0"/>
    <n v="0"/>
    <n v="5.9215884000000001"/>
  </r>
  <r>
    <x v="5"/>
    <x v="494"/>
    <x v="5"/>
    <x v="1"/>
    <x v="4"/>
    <s v="Patas"/>
    <s v="Patas Garras"/>
    <s v="1012526"/>
    <x v="128"/>
    <s v="Pollo"/>
    <n v="0"/>
    <n v="2354"/>
    <m/>
    <n v="0"/>
    <n v="5.7302463891248898"/>
    <m/>
  </r>
  <r>
    <x v="5"/>
    <x v="144"/>
    <x v="5"/>
    <x v="1"/>
    <x v="4"/>
    <s v="Patas"/>
    <s v="Patas Garras"/>
    <s v="1012527"/>
    <x v="134"/>
    <s v="Pollo"/>
    <n v="2978"/>
    <n v="4330"/>
    <m/>
    <n v="5.5214909335124203"/>
    <n v="5.5224018475750603"/>
    <m/>
  </r>
  <r>
    <x v="5"/>
    <x v="146"/>
    <x v="5"/>
    <x v="1"/>
    <x v="4"/>
    <s v="Pernil"/>
    <s v="Pernil Mano"/>
    <s v="1021731"/>
    <x v="136"/>
    <s v="Cerdo"/>
    <m/>
    <m/>
    <n v="192000"/>
    <m/>
    <m/>
    <n v="3.4762427635416699"/>
  </r>
  <r>
    <x v="5"/>
    <x v="147"/>
    <x v="5"/>
    <x v="1"/>
    <x v="4"/>
    <s v="Pernil"/>
    <s v="Pernil Mano"/>
    <s v="1022125"/>
    <x v="137"/>
    <s v="Cerdo"/>
    <n v="240000"/>
    <n v="240000"/>
    <n v="168001"/>
    <n v="2.6695875"/>
    <n v="2.6695875"/>
    <n v="4.98146501211302"/>
  </r>
  <r>
    <x v="5"/>
    <x v="148"/>
    <x v="5"/>
    <x v="1"/>
    <x v="4"/>
    <s v="Pernil"/>
    <s v="Pernil Mano"/>
    <s v="1022291"/>
    <x v="138"/>
    <s v="Cerdo"/>
    <m/>
    <m/>
    <n v="24000"/>
    <m/>
    <m/>
    <n v="3.1601996083333299"/>
  </r>
  <r>
    <x v="5"/>
    <x v="321"/>
    <x v="5"/>
    <x v="1"/>
    <x v="4"/>
    <s v="Pernil"/>
    <s v="Pernil Mano"/>
    <s v="1022753"/>
    <x v="297"/>
    <s v="Cerdo"/>
    <n v="0"/>
    <n v="96000"/>
    <n v="116000"/>
    <n v="0"/>
    <n v="2.0162395833333302"/>
    <n v="3.0499193155172399"/>
  </r>
  <r>
    <x v="5"/>
    <x v="423"/>
    <x v="5"/>
    <x v="1"/>
    <x v="4"/>
    <s v="Pernil"/>
    <s v="Pernil Mano"/>
    <s v="1022940"/>
    <x v="382"/>
    <s v="Cerdo"/>
    <n v="24000"/>
    <n v="48000"/>
    <n v="48000"/>
    <n v="2.1830416666666701"/>
    <n v="2.1830625000000001"/>
    <n v="4.01633786666667"/>
  </r>
  <r>
    <x v="5"/>
    <x v="322"/>
    <x v="5"/>
    <x v="1"/>
    <x v="4"/>
    <s v="Pernil"/>
    <s v="Pernil Mano"/>
    <s v="1022941"/>
    <x v="298"/>
    <s v="Cerdo"/>
    <n v="48000"/>
    <n v="120000"/>
    <n v="120000"/>
    <n v="2.0440416666666699"/>
    <n v="2.0440416666666699"/>
    <n v="3.7403551675000002"/>
  </r>
  <r>
    <x v="5"/>
    <x v="495"/>
    <x v="5"/>
    <x v="1"/>
    <x v="4"/>
    <s v="Pernil"/>
    <s v="Pernil Mano"/>
    <s v="1023354"/>
    <x v="446"/>
    <s v="Cerdo"/>
    <n v="0"/>
    <n v="48000"/>
    <n v="48000"/>
    <n v="0"/>
    <n v="2.33008333333333"/>
    <n v="3.77568026666667"/>
  </r>
  <r>
    <x v="5"/>
    <x v="149"/>
    <x v="5"/>
    <x v="1"/>
    <x v="4"/>
    <s v="Pernil"/>
    <s v="Pernil Pierna"/>
    <s v="1022183"/>
    <x v="139"/>
    <s v="Cerdo"/>
    <n v="720000"/>
    <n v="720000"/>
    <n v="360000"/>
    <n v="1.85638194444444"/>
    <n v="1.85638194444444"/>
    <n v="3.3715686749999998"/>
  </r>
  <r>
    <x v="5"/>
    <x v="323"/>
    <x v="5"/>
    <x v="1"/>
    <x v="4"/>
    <s v="Pierna"/>
    <s v="Pierna Pulpa"/>
    <s v="1021733"/>
    <x v="299"/>
    <s v="Cerdo"/>
    <n v="120000"/>
    <n v="120000"/>
    <n v="138000"/>
    <n v="2.7"/>
    <n v="2.7"/>
    <n v="4.4304952413043504"/>
  </r>
  <r>
    <x v="5"/>
    <x v="550"/>
    <x v="5"/>
    <x v="1"/>
    <x v="4"/>
    <s v="Pierna"/>
    <s v="Pierna Pulpa"/>
    <s v="1023412"/>
    <x v="487"/>
    <s v="Cerdo"/>
    <m/>
    <n v="48000"/>
    <n v="48000"/>
    <m/>
    <n v="2.92"/>
    <n v="4.7287312625000002"/>
  </r>
  <r>
    <x v="5"/>
    <x v="551"/>
    <x v="5"/>
    <x v="1"/>
    <x v="4"/>
    <s v="Pierna"/>
    <s v="Pierna Pulpa Fina"/>
    <s v="1023411"/>
    <x v="488"/>
    <s v="Cerdo"/>
    <m/>
    <n v="48000"/>
    <n v="48000"/>
    <m/>
    <n v="3.05"/>
    <n v="4.9352567395833304"/>
  </r>
  <r>
    <x v="5"/>
    <x v="525"/>
    <x v="5"/>
    <x v="1"/>
    <x v="4"/>
    <s v="Prolijado"/>
    <s v="Prolijado Plateada"/>
    <s v="1023143"/>
    <x v="293"/>
    <s v="Cerdo"/>
    <n v="1000"/>
    <n v="1000"/>
    <n v="1000"/>
    <n v="2.5289999999999999"/>
    <n v="2.5289999999999999"/>
    <n v="3.1750414999999998"/>
  </r>
  <r>
    <x v="5"/>
    <x v="424"/>
    <x v="5"/>
    <x v="1"/>
    <x v="4"/>
    <s v="Recortes"/>
    <s v="Recortes No Magro"/>
    <s v="1021905"/>
    <x v="383"/>
    <s v="Cerdo"/>
    <m/>
    <m/>
    <n v="30000"/>
    <m/>
    <m/>
    <n v="2.6450265366666699"/>
  </r>
  <r>
    <x v="5"/>
    <x v="324"/>
    <x v="5"/>
    <x v="1"/>
    <x v="4"/>
    <s v="Recortes"/>
    <s v="Recortes No Magro"/>
    <s v="1022169"/>
    <x v="300"/>
    <s v="Cerdo"/>
    <n v="168000"/>
    <n v="168000"/>
    <n v="168000"/>
    <n v="0.69565476190476205"/>
    <n v="0.69565476190476205"/>
    <n v="1.6773354720238101"/>
  </r>
  <r>
    <x v="5"/>
    <x v="325"/>
    <x v="5"/>
    <x v="1"/>
    <x v="4"/>
    <s v="Recortes"/>
    <s v="Recortes No Magro"/>
    <s v="1023093"/>
    <x v="301"/>
    <s v="Cerdo"/>
    <n v="48000"/>
    <n v="48000"/>
    <n v="58000"/>
    <n v="3.60789583333333"/>
    <n v="3.60789583333333"/>
    <n v="5.8427490637931001"/>
  </r>
  <r>
    <x v="5"/>
    <x v="326"/>
    <x v="5"/>
    <x v="1"/>
    <x v="4"/>
    <s v="Subprod"/>
    <s v="Subprod Cola"/>
    <s v="1022080"/>
    <x v="302"/>
    <s v="Cerdo"/>
    <n v="120000"/>
    <n v="120000"/>
    <n v="120000"/>
    <n v="1.0709833333333301"/>
    <n v="1.0709833333333301"/>
    <n v="1.8889685783333301"/>
  </r>
  <r>
    <x v="5"/>
    <x v="151"/>
    <x v="5"/>
    <x v="1"/>
    <x v="4"/>
    <s v="Subprod"/>
    <s v="Subprod Patas-Manos"/>
    <s v="1021735"/>
    <x v="141"/>
    <s v="Cerdo"/>
    <n v="120000"/>
    <n v="120000"/>
    <n v="120000"/>
    <n v="4.4280499999999998"/>
    <n v="4.4280499999999998"/>
    <n v="7.2827741583333303"/>
  </r>
  <r>
    <x v="5"/>
    <x v="327"/>
    <x v="5"/>
    <x v="1"/>
    <x v="4"/>
    <s v="Subprod"/>
    <s v="Subprod Patas-Manos"/>
    <s v="1021737"/>
    <x v="303"/>
    <s v="Cerdo"/>
    <n v="24000"/>
    <n v="24000"/>
    <n v="24000"/>
    <n v="4.6435000000000004"/>
    <n v="4.6435000000000004"/>
    <n v="7.7058456291666699"/>
  </r>
  <r>
    <x v="5"/>
    <x v="152"/>
    <x v="5"/>
    <x v="1"/>
    <x v="4"/>
    <s v="Subprod"/>
    <s v="Subprod Patas-Manos"/>
    <s v="1021738"/>
    <x v="142"/>
    <s v="Cerdo"/>
    <n v="48000"/>
    <n v="48000"/>
    <n v="65000"/>
    <n v="4.3237916666666703"/>
    <n v="4.3237916666666703"/>
    <n v="7.1528502753846199"/>
  </r>
  <r>
    <x v="5"/>
    <x v="153"/>
    <x v="5"/>
    <x v="1"/>
    <x v="4"/>
    <s v="Subprod"/>
    <s v="Subprod Patas-Manos"/>
    <s v="1022748"/>
    <x v="143"/>
    <s v="Cerdo"/>
    <n v="0"/>
    <n v="0"/>
    <n v="144000"/>
    <n v="0"/>
    <n v="0"/>
    <n v="8.2329904847222206"/>
  </r>
  <r>
    <x v="5"/>
    <x v="328"/>
    <x v="5"/>
    <x v="1"/>
    <x v="4"/>
    <s v="Trutro"/>
    <s v="Trutro Largo"/>
    <s v="1030683"/>
    <x v="70"/>
    <s v="Pavo"/>
    <n v="312000"/>
    <n v="264000"/>
    <n v="312000"/>
    <n v="2.1016506410256399"/>
    <n v="2.10165151515152"/>
    <n v="3.33541423653846"/>
  </r>
  <r>
    <x v="5"/>
    <x v="329"/>
    <x v="5"/>
    <x v="1"/>
    <x v="4"/>
    <s v="Trutro"/>
    <s v="Trutro Largo"/>
    <s v="1030743"/>
    <x v="304"/>
    <s v="Pavo"/>
    <n v="5000"/>
    <n v="5000"/>
    <m/>
    <n v="2.6568000000000001"/>
    <n v="2.6568000000000001"/>
    <m/>
  </r>
  <r>
    <x v="5"/>
    <x v="331"/>
    <x v="5"/>
    <x v="1"/>
    <x v="9"/>
    <s v="Cost-Pec"/>
    <s v="Cost-Pec Trozos"/>
    <s v="1021931"/>
    <x v="305"/>
    <s v="Cerdo"/>
    <n v="4685"/>
    <n v="11000"/>
    <n v="11000"/>
    <n v="4.40362860192102"/>
    <n v="4.4035454545454602"/>
    <n v="3.8398485999999998"/>
  </r>
  <r>
    <x v="5"/>
    <x v="332"/>
    <x v="5"/>
    <x v="1"/>
    <x v="9"/>
    <s v="Cost-Pec"/>
    <s v="Cost-Pec Trozos"/>
    <s v="1023265"/>
    <x v="306"/>
    <s v="Cerdo"/>
    <n v="5000"/>
    <n v="8000"/>
    <n v="8000"/>
    <n v="4.1702000000000004"/>
    <n v="4.1701249999999996"/>
    <n v="3.8380005124999999"/>
  </r>
  <r>
    <x v="5"/>
    <x v="498"/>
    <x v="5"/>
    <x v="1"/>
    <x v="9"/>
    <s v="Filete"/>
    <s v="Filete c/Cabeza"/>
    <s v="1021922"/>
    <x v="25"/>
    <s v="Cerdo"/>
    <n v="0"/>
    <n v="1000"/>
    <n v="1000"/>
    <n v="0"/>
    <n v="0"/>
    <n v="3.8649149"/>
  </r>
  <r>
    <x v="5"/>
    <x v="333"/>
    <x v="5"/>
    <x v="1"/>
    <x v="9"/>
    <s v="Grasas"/>
    <s v="Grasa Gordura"/>
    <s v="1022767"/>
    <x v="307"/>
    <s v="Cerdo"/>
    <n v="0"/>
    <n v="24000"/>
    <n v="24000"/>
    <n v="0"/>
    <n v="1.03"/>
    <n v="0.67966648750000003"/>
  </r>
  <r>
    <x v="5"/>
    <x v="334"/>
    <x v="5"/>
    <x v="1"/>
    <x v="9"/>
    <s v="Grasas"/>
    <s v="Grasa Lomo Tocino"/>
    <s v="1022914"/>
    <x v="308"/>
    <s v="Cerdo"/>
    <n v="3459"/>
    <n v="48000"/>
    <n v="48000"/>
    <n v="1.7973402717548399"/>
    <n v="1.79722916666667"/>
    <n v="1.3944370125000001"/>
  </r>
  <r>
    <x v="5"/>
    <x v="335"/>
    <x v="5"/>
    <x v="1"/>
    <x v="9"/>
    <s v="Grasas"/>
    <s v="Grasa Lomo Tocino"/>
    <s v="1022918"/>
    <x v="309"/>
    <s v="Cerdo"/>
    <n v="120678"/>
    <n v="120000"/>
    <n v="120000"/>
    <n v="1.7972207030278899"/>
    <n v="1.7972250000000001"/>
    <n v="1.44241652916667"/>
  </r>
  <r>
    <x v="5"/>
    <x v="500"/>
    <x v="5"/>
    <x v="1"/>
    <x v="9"/>
    <s v="Lomo"/>
    <s v="Lomo Centro"/>
    <s v="1021921"/>
    <x v="450"/>
    <s v="Cerdo"/>
    <n v="811"/>
    <n v="1000"/>
    <n v="1000"/>
    <n v="4.4019728729962999"/>
    <n v="4.4020000000000001"/>
    <n v="3.8806229000000001"/>
  </r>
  <r>
    <x v="5"/>
    <x v="337"/>
    <x v="5"/>
    <x v="1"/>
    <x v="9"/>
    <s v="Lomo"/>
    <s v="Lomo Centro"/>
    <s v="1022101"/>
    <x v="311"/>
    <s v="Cerdo"/>
    <n v="1000"/>
    <n v="1000"/>
    <n v="1000"/>
    <n v="5.0259999999999998"/>
    <n v="5.0259999999999998"/>
    <n v="3.8712827999999999"/>
  </r>
  <r>
    <x v="5"/>
    <x v="171"/>
    <x v="5"/>
    <x v="1"/>
    <x v="9"/>
    <s v="Lomo"/>
    <s v="Lomo MM Loin"/>
    <s v="1021603"/>
    <x v="161"/>
    <s v="Cerdo"/>
    <m/>
    <m/>
    <n v="200"/>
    <m/>
    <m/>
    <n v="3.3974499999999998E-2"/>
  </r>
  <r>
    <x v="5"/>
    <x v="338"/>
    <x v="5"/>
    <x v="1"/>
    <x v="9"/>
    <s v="Lomo"/>
    <s v="Lomo MM Loin"/>
    <s v="1021924"/>
    <x v="312"/>
    <s v="Cerdo"/>
    <n v="0"/>
    <n v="15000"/>
    <n v="15000"/>
    <n v="0"/>
    <n v="3.9367333333333301"/>
    <n v="3.8711878333333298"/>
  </r>
  <r>
    <x v="5"/>
    <x v="339"/>
    <x v="5"/>
    <x v="1"/>
    <x v="9"/>
    <s v="Lomo"/>
    <s v="Lomo MM Loin"/>
    <s v="1021925"/>
    <x v="313"/>
    <s v="Cerdo"/>
    <n v="0"/>
    <n v="15000"/>
    <n v="15000"/>
    <n v="0"/>
    <n v="4.01453333333333"/>
    <n v="3.8706010933333301"/>
  </r>
  <r>
    <x v="5"/>
    <x v="341"/>
    <x v="5"/>
    <x v="1"/>
    <x v="9"/>
    <s v="Lomo"/>
    <s v="Lomo MM Loin"/>
    <s v="1022989"/>
    <x v="315"/>
    <s v="Cerdo"/>
    <n v="12686"/>
    <n v="13000"/>
    <n v="13000"/>
    <n v="3.9367018760838701"/>
    <n v="3.9366923076923102"/>
    <n v="3.8461334153846201"/>
  </r>
  <r>
    <x v="5"/>
    <x v="429"/>
    <x v="5"/>
    <x v="1"/>
    <x v="9"/>
    <s v="Lomo"/>
    <s v="Lomo MM Loin"/>
    <s v="1023102"/>
    <x v="388"/>
    <s v="Cerdo"/>
    <n v="6460"/>
    <n v="20000"/>
    <n v="20000"/>
    <n v="4.0142414860681104"/>
    <n v="4.0144500000000001"/>
    <n v="3.7789687249999999"/>
  </r>
  <r>
    <x v="5"/>
    <x v="342"/>
    <x v="5"/>
    <x v="1"/>
    <x v="9"/>
    <s v="Lomo"/>
    <s v="Lomo Vetado"/>
    <s v="1022863"/>
    <x v="316"/>
    <s v="Cerdo"/>
    <n v="0"/>
    <n v="8000"/>
    <n v="8000"/>
    <n v="0"/>
    <n v="4.0145"/>
    <n v="3.7391832625000001"/>
  </r>
  <r>
    <x v="5"/>
    <x v="343"/>
    <x v="5"/>
    <x v="1"/>
    <x v="9"/>
    <s v="Lomo"/>
    <s v="Lomo Vetado"/>
    <s v="1022864"/>
    <x v="317"/>
    <s v="Cerdo"/>
    <n v="74546"/>
    <n v="82000"/>
    <n v="82000"/>
    <n v="4.0145413570144601"/>
    <n v="4.0145487804878002"/>
    <n v="3.81699371097561"/>
  </r>
  <r>
    <x v="5"/>
    <x v="344"/>
    <x v="5"/>
    <x v="1"/>
    <x v="9"/>
    <s v="Lomo"/>
    <s v="Lomo Vetado"/>
    <s v="1023123"/>
    <x v="318"/>
    <s v="Cerdo"/>
    <n v="3000"/>
    <n v="3000"/>
    <n v="3000"/>
    <n v="4.0923333333333298"/>
    <n v="4.0923333333333298"/>
    <n v="3.7496421999999998"/>
  </r>
  <r>
    <x v="5"/>
    <x v="345"/>
    <x v="5"/>
    <x v="1"/>
    <x v="9"/>
    <s v="Menudencias"/>
    <s v="Menudencias Corazón"/>
    <s v="1012326"/>
    <x v="319"/>
    <s v="Pollo"/>
    <n v="8000"/>
    <n v="8276"/>
    <n v="8000"/>
    <n v="2.3835000000000002"/>
    <n v="2.38339777670372"/>
    <n v="1.5296242499999999"/>
  </r>
  <r>
    <x v="5"/>
    <x v="350"/>
    <x v="5"/>
    <x v="1"/>
    <x v="9"/>
    <s v="Paleta"/>
    <s v="Paleta Pulpa"/>
    <s v="1021936"/>
    <x v="323"/>
    <s v="Cerdo"/>
    <n v="451565"/>
    <n v="407589"/>
    <n v="456000"/>
    <n v="3.00357202174659"/>
    <n v="3.00357222594329"/>
    <n v="2.9668927469298199"/>
  </r>
  <r>
    <x v="5"/>
    <x v="354"/>
    <x v="5"/>
    <x v="1"/>
    <x v="9"/>
    <s v="Panceta"/>
    <s v="Panceta c/Cuero"/>
    <s v="1022570"/>
    <x v="327"/>
    <s v="Cerdo"/>
    <n v="2000"/>
    <n v="2000"/>
    <n v="2000"/>
    <n v="6.0369999999999999"/>
    <n v="6.0369999999999999"/>
    <n v="3.8805767000000002"/>
  </r>
  <r>
    <x v="5"/>
    <x v="355"/>
    <x v="5"/>
    <x v="1"/>
    <x v="9"/>
    <s v="Panceta"/>
    <s v="Panceta s/Cuero"/>
    <s v="1022621"/>
    <x v="328"/>
    <s v="Cerdo"/>
    <n v="1448"/>
    <n v="6000"/>
    <n v="6000"/>
    <n v="5.0255524861878396"/>
    <n v="5.0258333333333303"/>
    <n v="3.7884446166666699"/>
  </r>
  <r>
    <x v="5"/>
    <x v="357"/>
    <x v="5"/>
    <x v="1"/>
    <x v="9"/>
    <s v="Panceta"/>
    <s v="Panceta s/Cuero"/>
    <s v="1022866"/>
    <x v="330"/>
    <s v="Cerdo"/>
    <n v="1782"/>
    <n v="16000"/>
    <n v="16000"/>
    <n v="5.2581369248035896"/>
    <n v="5.2591875000000003"/>
    <n v="3.8393719187499999"/>
  </r>
  <r>
    <x v="5"/>
    <x v="359"/>
    <x v="5"/>
    <x v="1"/>
    <x v="9"/>
    <s v="Pierna"/>
    <s v="Pierna Pulpa Fina"/>
    <s v="1022128"/>
    <x v="332"/>
    <s v="Cerdo"/>
    <n v="15000"/>
    <n v="10000"/>
    <n v="10000"/>
    <n v="3.82"/>
    <n v="3.82"/>
    <n v="3.8649672599999998"/>
  </r>
  <r>
    <x v="5"/>
    <x v="360"/>
    <x v="5"/>
    <x v="1"/>
    <x v="9"/>
    <s v="Pierna"/>
    <s v="Pierna Pulpa Fina"/>
    <s v="1022141"/>
    <x v="333"/>
    <s v="Cerdo"/>
    <n v="19966"/>
    <n v="30000"/>
    <n v="30000"/>
    <n v="3.8200941600721201"/>
    <n v="3.8200666666666701"/>
    <n v="3.8701483333333302"/>
  </r>
  <r>
    <x v="5"/>
    <x v="361"/>
    <x v="5"/>
    <x v="1"/>
    <x v="9"/>
    <s v="Pierna"/>
    <s v="Pierna Pulpa Fina"/>
    <s v="1022142"/>
    <x v="334"/>
    <s v="Cerdo"/>
    <n v="15000"/>
    <n v="15000"/>
    <n v="15000"/>
    <n v="3.7811333333333299"/>
    <n v="3.7811333333333299"/>
    <n v="3.8670544733333299"/>
  </r>
  <r>
    <x v="5"/>
    <x v="362"/>
    <x v="5"/>
    <x v="1"/>
    <x v="9"/>
    <s v="Pierna"/>
    <s v="Pierna Pulpa Fina"/>
    <s v="1022398"/>
    <x v="335"/>
    <s v="Cerdo"/>
    <n v="20000"/>
    <n v="20000"/>
    <n v="20000"/>
    <n v="3.82"/>
    <n v="3.82"/>
    <n v="3.869790155"/>
  </r>
  <r>
    <x v="5"/>
    <x v="431"/>
    <x v="5"/>
    <x v="1"/>
    <x v="9"/>
    <s v="Recortes"/>
    <s v="Diafragma"/>
    <s v="1021944"/>
    <x v="390"/>
    <s v="Cerdo"/>
    <n v="3000"/>
    <n v="3000"/>
    <n v="3000"/>
    <n v="3.47"/>
    <n v="3.47"/>
    <n v="2.4423343666666701"/>
  </r>
  <r>
    <x v="5"/>
    <x v="366"/>
    <x v="5"/>
    <x v="1"/>
    <x v="9"/>
    <s v="Subprod"/>
    <s v="Subprod Visceras"/>
    <s v="1022413"/>
    <x v="339"/>
    <s v="Cerdo"/>
    <n v="3000"/>
    <n v="0"/>
    <m/>
    <n v="1.3676666666666699"/>
    <n v="0"/>
    <m/>
  </r>
  <r>
    <x v="6"/>
    <x v="4"/>
    <x v="6"/>
    <x v="0"/>
    <x v="0"/>
    <s v="Menudencias"/>
    <s v="Menudencias Cogote"/>
    <s v="1030635"/>
    <x v="4"/>
    <s v="Pavo"/>
    <n v="23079"/>
    <m/>
    <m/>
    <n v="0.88361714112396605"/>
    <m/>
    <m/>
  </r>
  <r>
    <x v="6"/>
    <x v="552"/>
    <x v="6"/>
    <x v="0"/>
    <x v="0"/>
    <s v="Menudencias"/>
    <s v="Menudencias Contre"/>
    <s v="1030544"/>
    <x v="489"/>
    <s v="Pavo"/>
    <n v="2200"/>
    <m/>
    <m/>
    <n v="1.18363636363636"/>
    <m/>
    <m/>
  </r>
  <r>
    <x v="6"/>
    <x v="502"/>
    <x v="6"/>
    <x v="0"/>
    <x v="0"/>
    <s v="Menudencias"/>
    <s v="Menudencias Corazón"/>
    <s v="1030378"/>
    <x v="452"/>
    <s v="Pavo"/>
    <n v="1847"/>
    <m/>
    <m/>
    <n v="1.3838657282079001"/>
    <m/>
    <m/>
  </r>
  <r>
    <x v="6"/>
    <x v="6"/>
    <x v="6"/>
    <x v="0"/>
    <x v="0"/>
    <s v="Varios"/>
    <s v="Varios Carcasa"/>
    <s v="1030355"/>
    <x v="6"/>
    <s v="Pavo"/>
    <n v="48000"/>
    <m/>
    <m/>
    <n v="1.3836250000000001"/>
    <m/>
    <m/>
  </r>
  <r>
    <x v="6"/>
    <x v="367"/>
    <x v="6"/>
    <x v="0"/>
    <x v="8"/>
    <s v="Carne Recuperada"/>
    <s v="Carne Recuperada ADM"/>
    <s v="1012764"/>
    <x v="340"/>
    <s v="Pollo"/>
    <n v="240876"/>
    <n v="240876"/>
    <n v="240000"/>
    <n v="0.91410103123598896"/>
    <n v="0.91410103123598896"/>
    <n v="0.793366666666667"/>
  </r>
  <r>
    <x v="6"/>
    <x v="487"/>
    <x v="6"/>
    <x v="0"/>
    <x v="8"/>
    <s v="Carne Recuperada"/>
    <s v="Carne Recuperada"/>
    <s v="1030802"/>
    <x v="439"/>
    <s v="Pavo"/>
    <m/>
    <m/>
    <n v="72000"/>
    <m/>
    <m/>
    <n v="1.34315875"/>
  </r>
  <r>
    <x v="6"/>
    <x v="513"/>
    <x v="6"/>
    <x v="0"/>
    <x v="1"/>
    <s v="Ala"/>
    <s v="Ala Trutro-Centro"/>
    <s v="1011105"/>
    <x v="459"/>
    <s v="Pollo"/>
    <n v="6000"/>
    <n v="14000"/>
    <n v="14000"/>
    <n v="3.08666666666667"/>
    <n v="3.0866428571428601"/>
    <n v="2.5477857142857099"/>
  </r>
  <r>
    <x v="6"/>
    <x v="0"/>
    <x v="6"/>
    <x v="0"/>
    <x v="1"/>
    <s v="Ala"/>
    <s v="Ala Trutro"/>
    <s v="1030332"/>
    <x v="0"/>
    <s v="Pavo"/>
    <n v="72000"/>
    <n v="72000"/>
    <m/>
    <n v="1.5333333333333301"/>
    <n v="1.5333333333333301"/>
    <m/>
  </r>
  <r>
    <x v="6"/>
    <x v="8"/>
    <x v="6"/>
    <x v="0"/>
    <x v="1"/>
    <s v="Carne Recuperada"/>
    <s v="Carne Recuperada ADM"/>
    <s v="1012556"/>
    <x v="8"/>
    <s v="Pollo"/>
    <n v="96000"/>
    <n v="192000"/>
    <n v="192000"/>
    <n v="1.0866770833333299"/>
    <n v="1.086671875"/>
    <n v="1.1442395833333301"/>
  </r>
  <r>
    <x v="6"/>
    <x v="9"/>
    <x v="6"/>
    <x v="0"/>
    <x v="1"/>
    <s v="Carne Recuperada"/>
    <s v="Carne Recuperada ADM"/>
    <s v="1012719"/>
    <x v="9"/>
    <s v="Pollo"/>
    <n v="288000"/>
    <n v="168000"/>
    <n v="144000"/>
    <n v="1.0366736111111099"/>
    <n v="1.0366726190476201"/>
    <n v="0.55862500000000004"/>
  </r>
  <r>
    <x v="6"/>
    <x v="10"/>
    <x v="6"/>
    <x v="0"/>
    <x v="1"/>
    <s v="Carne Recuperada"/>
    <s v="Carne Recuperada Pul"/>
    <s v="1011421"/>
    <x v="10"/>
    <s v="Pollo"/>
    <n v="880000"/>
    <n v="856000"/>
    <n v="744000"/>
    <n v="1.0366727272727301"/>
    <n v="1.03667289719626"/>
    <n v="1.0351021505376301"/>
  </r>
  <r>
    <x v="6"/>
    <x v="11"/>
    <x v="6"/>
    <x v="0"/>
    <x v="1"/>
    <s v="Carne Recuperada"/>
    <s v="Carne Recuperada Pul"/>
    <s v="1011558"/>
    <x v="11"/>
    <s v="Pollo"/>
    <n v="52358"/>
    <n v="265000"/>
    <n v="361000"/>
    <n v="1.0366706138507999"/>
    <n v="1.03667169811321"/>
    <n v="1.0016962141274199"/>
  </r>
  <r>
    <x v="6"/>
    <x v="1"/>
    <x v="6"/>
    <x v="0"/>
    <x v="1"/>
    <s v="Cazuela"/>
    <s v="Cazuela Espinazo"/>
    <s v="1011042"/>
    <x v="1"/>
    <s v="Pollo"/>
    <n v="0"/>
    <n v="55410"/>
    <n v="55410"/>
    <n v="0"/>
    <n v="0"/>
    <n v="0.51440701136978895"/>
  </r>
  <r>
    <x v="6"/>
    <x v="13"/>
    <x v="6"/>
    <x v="0"/>
    <x v="1"/>
    <s v="Chuleta"/>
    <s v="Chuleta Huesos"/>
    <s v="1021622"/>
    <x v="13"/>
    <s v="Cerdo"/>
    <n v="30000"/>
    <n v="30000"/>
    <n v="24000"/>
    <n v="6.4866666666666699"/>
    <n v="6.4866666666666699"/>
    <n v="6.3522916666666696"/>
  </r>
  <r>
    <x v="6"/>
    <x v="368"/>
    <x v="6"/>
    <x v="0"/>
    <x v="1"/>
    <s v="Chuleta"/>
    <s v="Chuleta Huesos"/>
    <s v="1021980"/>
    <x v="341"/>
    <s v="Cerdo"/>
    <n v="3000"/>
    <n v="3000"/>
    <m/>
    <n v="5.4866666666666699"/>
    <n v="5.4866666666666699"/>
    <m/>
  </r>
  <r>
    <x v="6"/>
    <x v="553"/>
    <x v="6"/>
    <x v="0"/>
    <x v="1"/>
    <s v="Chuleta"/>
    <s v="Chuleta Huesos"/>
    <s v="1022460"/>
    <x v="490"/>
    <s v="Cerdo"/>
    <m/>
    <m/>
    <n v="39"/>
    <m/>
    <m/>
    <n v="8.4"/>
  </r>
  <r>
    <x v="6"/>
    <x v="213"/>
    <x v="6"/>
    <x v="0"/>
    <x v="1"/>
    <s v="Chuleta"/>
    <s v="Chuleta Huesos"/>
    <s v="1022883"/>
    <x v="202"/>
    <s v="Cerdo"/>
    <m/>
    <m/>
    <n v="10000"/>
    <m/>
    <m/>
    <n v="6.1455000000000002"/>
  </r>
  <r>
    <x v="6"/>
    <x v="369"/>
    <x v="6"/>
    <x v="0"/>
    <x v="1"/>
    <s v="Cost-Pec"/>
    <s v="Cost-Pec Entero"/>
    <s v="1020869"/>
    <x v="342"/>
    <s v="Cerdo"/>
    <n v="0"/>
    <n v="48000"/>
    <n v="48000"/>
    <n v="0"/>
    <n v="5.0999999999999996"/>
    <n v="5.0342500000000001"/>
  </r>
  <r>
    <x v="6"/>
    <x v="554"/>
    <x v="6"/>
    <x v="0"/>
    <x v="1"/>
    <s v="Cost-Pec"/>
    <s v="Cost-Pec Trozos"/>
    <s v="1022459"/>
    <x v="491"/>
    <s v="Cerdo"/>
    <m/>
    <m/>
    <n v="42"/>
    <m/>
    <m/>
    <n v="7.2"/>
  </r>
  <r>
    <x v="6"/>
    <x v="16"/>
    <x v="6"/>
    <x v="0"/>
    <x v="1"/>
    <s v="Cueros"/>
    <s v="Cuero Back"/>
    <s v="1021187"/>
    <x v="16"/>
    <s v="Cerdo"/>
    <n v="24000"/>
    <n v="24000"/>
    <n v="24000"/>
    <n v="2.08666666666667"/>
    <n v="2.08666666666667"/>
    <n v="2.0341666666666698"/>
  </r>
  <r>
    <x v="6"/>
    <x v="17"/>
    <x v="6"/>
    <x v="0"/>
    <x v="1"/>
    <s v="Cueros"/>
    <s v="Cuero Forro"/>
    <s v="1022196"/>
    <x v="17"/>
    <s v="Cerdo"/>
    <n v="96000"/>
    <n v="24000"/>
    <n v="95800"/>
    <n v="1.04917708333333"/>
    <n v="0.91166666666666596"/>
    <n v="0.87174495511482197"/>
  </r>
  <r>
    <x v="6"/>
    <x v="19"/>
    <x v="6"/>
    <x v="0"/>
    <x v="1"/>
    <s v="Cueros"/>
    <s v="Cuero Mixto"/>
    <s v="1021385"/>
    <x v="19"/>
    <s v="Cerdo"/>
    <n v="96000"/>
    <n v="96000"/>
    <n v="144200"/>
    <n v="1.0791770833333301"/>
    <n v="1.0791770833333301"/>
    <n v="0.81395862205270397"/>
  </r>
  <r>
    <x v="6"/>
    <x v="370"/>
    <x v="6"/>
    <x v="0"/>
    <x v="1"/>
    <s v="Cueros"/>
    <s v="Cuero Panceta"/>
    <s v="1020352"/>
    <x v="343"/>
    <s v="Cerdo"/>
    <n v="48000"/>
    <n v="48000"/>
    <n v="48000"/>
    <n v="1.39916666666667"/>
    <n v="1.39916666666667"/>
    <n v="1.34864583333333"/>
  </r>
  <r>
    <x v="6"/>
    <x v="20"/>
    <x v="6"/>
    <x v="0"/>
    <x v="1"/>
    <s v="Cueros"/>
    <s v="Cuero Papada"/>
    <s v="1021039"/>
    <x v="20"/>
    <s v="Cerdo"/>
    <n v="0"/>
    <n v="120000"/>
    <n v="50039"/>
    <n v="0"/>
    <n v="0.60666666666666702"/>
    <n v="0.534321145506505"/>
  </r>
  <r>
    <x v="6"/>
    <x v="108"/>
    <x v="6"/>
    <x v="0"/>
    <x v="1"/>
    <s v="Cueros"/>
    <s v="Cuero Papada"/>
    <s v="1021864"/>
    <x v="21"/>
    <s v="Cerdo"/>
    <m/>
    <m/>
    <n v="21961"/>
    <m/>
    <m/>
    <n v="0.60416666818450904"/>
  </r>
  <r>
    <x v="6"/>
    <x v="22"/>
    <x v="6"/>
    <x v="0"/>
    <x v="1"/>
    <s v="Empanizado"/>
    <s v="Empanizados Nuggets"/>
    <s v="1100407"/>
    <x v="22"/>
    <s v="Elaborado"/>
    <m/>
    <m/>
    <n v="12000"/>
    <m/>
    <m/>
    <n v="3.6596655500000002"/>
  </r>
  <r>
    <x v="6"/>
    <x v="23"/>
    <x v="6"/>
    <x v="0"/>
    <x v="1"/>
    <s v="Empanizado"/>
    <s v="Empanizados Nuggets"/>
    <s v="1100408"/>
    <x v="23"/>
    <s v="Elaborado"/>
    <m/>
    <m/>
    <n v="6000"/>
    <m/>
    <m/>
    <n v="3.65966556666667"/>
  </r>
  <r>
    <x v="6"/>
    <x v="27"/>
    <x v="6"/>
    <x v="0"/>
    <x v="1"/>
    <s v="Grasas"/>
    <s v="Grasa Forro"/>
    <s v="1020925"/>
    <x v="27"/>
    <s v="Cerdo"/>
    <n v="96000"/>
    <n v="0"/>
    <n v="84000"/>
    <n v="1.4116770833333301"/>
    <n v="0"/>
    <n v="1.41059523809524"/>
  </r>
  <r>
    <x v="6"/>
    <x v="31"/>
    <x v="6"/>
    <x v="0"/>
    <x v="1"/>
    <s v="Grasas"/>
    <s v="Grasa Gordura"/>
    <s v="1020367"/>
    <x v="30"/>
    <s v="Cerdo"/>
    <n v="96000"/>
    <n v="96000"/>
    <n v="89000"/>
    <n v="1.18667708333333"/>
    <n v="1.18667708333333"/>
    <n v="1.2156197752808999"/>
  </r>
  <r>
    <x v="6"/>
    <x v="32"/>
    <x v="6"/>
    <x v="0"/>
    <x v="1"/>
    <s v="Grasas"/>
    <s v="Grasa Gordura"/>
    <s v="1021023"/>
    <x v="31"/>
    <s v="Cerdo"/>
    <n v="120000"/>
    <n v="120000"/>
    <n v="119000"/>
    <n v="1.1466750000000001"/>
    <n v="1.1466750000000001"/>
    <n v="1.13041666638655"/>
  </r>
  <r>
    <x v="6"/>
    <x v="371"/>
    <x v="6"/>
    <x v="0"/>
    <x v="1"/>
    <s v="Grasas"/>
    <s v="Grasa Gordura"/>
    <s v="1021077"/>
    <x v="33"/>
    <s v="Cerdo"/>
    <n v="24000"/>
    <n v="24000"/>
    <n v="24000"/>
    <n v="0"/>
    <n v="0"/>
    <n v="1.1372916666666699"/>
  </r>
  <r>
    <x v="6"/>
    <x v="372"/>
    <x v="6"/>
    <x v="0"/>
    <x v="1"/>
    <s v="Grasas"/>
    <s v="Grasa Gordura"/>
    <s v="1021085"/>
    <x v="344"/>
    <s v="Cerdo"/>
    <n v="0"/>
    <n v="0"/>
    <n v="1700"/>
    <n v="0"/>
    <n v="0"/>
    <n v="1.223867"/>
  </r>
  <r>
    <x v="6"/>
    <x v="34"/>
    <x v="6"/>
    <x v="0"/>
    <x v="1"/>
    <s v="Grasas"/>
    <s v="Grasa Gordura"/>
    <s v="1022150"/>
    <x v="33"/>
    <s v="Cerdo"/>
    <n v="96000"/>
    <n v="96000"/>
    <n v="120000"/>
    <n v="1.29167708333333"/>
    <n v="1.29167708333333"/>
    <n v="1.2841309133333301"/>
  </r>
  <r>
    <x v="6"/>
    <x v="463"/>
    <x v="6"/>
    <x v="0"/>
    <x v="1"/>
    <s v="Grasas"/>
    <s v="Grasa Gordura"/>
    <s v="1022920"/>
    <x v="265"/>
    <s v="Cerdo"/>
    <n v="24000"/>
    <n v="0"/>
    <m/>
    <n v="1.13666666666667"/>
    <n v="0"/>
    <m/>
  </r>
  <r>
    <x v="6"/>
    <x v="373"/>
    <x v="6"/>
    <x v="0"/>
    <x v="1"/>
    <s v="Grasas"/>
    <s v="Grasa Gordura"/>
    <s v="1022921"/>
    <x v="33"/>
    <s v="Cerdo"/>
    <n v="0"/>
    <n v="23000"/>
    <n v="23000"/>
    <n v="0"/>
    <n v="1.4"/>
    <n v="1.4"/>
  </r>
  <r>
    <x v="6"/>
    <x v="36"/>
    <x v="6"/>
    <x v="0"/>
    <x v="1"/>
    <s v="Grasas"/>
    <s v="Grasa Interior"/>
    <s v="1021111"/>
    <x v="35"/>
    <s v="Cerdo"/>
    <n v="6000"/>
    <n v="6000"/>
    <n v="6000"/>
    <n v="1.28666666666667"/>
    <n v="1.28666666666667"/>
    <n v="1.3"/>
  </r>
  <r>
    <x v="6"/>
    <x v="38"/>
    <x v="6"/>
    <x v="0"/>
    <x v="1"/>
    <s v="Grasas"/>
    <s v="Grasa Lomo Tocino"/>
    <s v="1020339"/>
    <x v="37"/>
    <s v="Cerdo"/>
    <n v="48000"/>
    <n v="48000"/>
    <n v="24000"/>
    <n v="1.58666666666667"/>
    <n v="1.58666666666667"/>
    <n v="1.72012916666667"/>
  </r>
  <r>
    <x v="6"/>
    <x v="109"/>
    <x v="6"/>
    <x v="0"/>
    <x v="1"/>
    <s v="Grasas"/>
    <s v="Grasa Lomo Tocino"/>
    <s v="1022217"/>
    <x v="105"/>
    <s v="Cerdo"/>
    <m/>
    <m/>
    <n v="24000"/>
    <m/>
    <m/>
    <n v="1.5"/>
  </r>
  <r>
    <x v="6"/>
    <x v="555"/>
    <x v="6"/>
    <x v="0"/>
    <x v="1"/>
    <s v="Grasas"/>
    <s v="Grasa Lomo Tocino"/>
    <s v="1022290"/>
    <x v="492"/>
    <s v="Cerdo"/>
    <n v="0"/>
    <n v="24000"/>
    <m/>
    <n v="0"/>
    <n v="0"/>
    <m/>
  </r>
  <r>
    <x v="6"/>
    <x v="556"/>
    <x v="6"/>
    <x v="0"/>
    <x v="1"/>
    <s v="Huesos"/>
    <s v="Huesos Cuarto Centra"/>
    <s v="1021279"/>
    <x v="409"/>
    <s v="Cerdo"/>
    <n v="24000"/>
    <n v="24000"/>
    <n v="24000"/>
    <n v="1.33666666666667"/>
    <n v="1.33666666666667"/>
    <n v="1.6402083333333299"/>
  </r>
  <r>
    <x v="6"/>
    <x v="41"/>
    <x v="6"/>
    <x v="0"/>
    <x v="1"/>
    <s v="Lomo"/>
    <s v="Lomo Centro"/>
    <s v="1020848"/>
    <x v="40"/>
    <s v="Cerdo"/>
    <n v="72000"/>
    <n v="72000"/>
    <n v="48000"/>
    <n v="3.23"/>
    <n v="3.23"/>
    <n v="3.1487500000000002"/>
  </r>
  <r>
    <x v="6"/>
    <x v="42"/>
    <x v="6"/>
    <x v="0"/>
    <x v="1"/>
    <s v="Menudencias"/>
    <s v="Menudencias Contre"/>
    <s v="1010877"/>
    <x v="41"/>
    <s v="Pollo"/>
    <n v="48000"/>
    <n v="48000"/>
    <n v="40590"/>
    <n v="0"/>
    <n v="1.08666666666667"/>
    <n v="1.06654252771619"/>
  </r>
  <r>
    <x v="6"/>
    <x v="2"/>
    <x v="6"/>
    <x v="0"/>
    <x v="1"/>
    <s v="Menudencias"/>
    <s v="Menudencias Contre"/>
    <s v="1012207"/>
    <x v="2"/>
    <s v="Pollo"/>
    <n v="24000"/>
    <n v="24000"/>
    <n v="24000"/>
    <n v="1.28666666666667"/>
    <n v="1.28666666666667"/>
    <n v="1.20729166666667"/>
  </r>
  <r>
    <x v="6"/>
    <x v="110"/>
    <x v="6"/>
    <x v="0"/>
    <x v="1"/>
    <s v="Menudencias"/>
    <s v="Menudencias Corazón"/>
    <s v="1011560"/>
    <x v="106"/>
    <s v="Pollo"/>
    <m/>
    <m/>
    <n v="15000"/>
    <m/>
    <m/>
    <n v="0.75766666666666704"/>
  </r>
  <r>
    <x v="6"/>
    <x v="503"/>
    <x v="6"/>
    <x v="0"/>
    <x v="1"/>
    <s v="Menudencias"/>
    <s v="Menudencias Corazón"/>
    <s v="1012778"/>
    <x v="453"/>
    <s v="Pollo"/>
    <m/>
    <n v="48000"/>
    <n v="48000"/>
    <m/>
    <n v="0"/>
    <n v="0.76264583333333302"/>
  </r>
  <r>
    <x v="6"/>
    <x v="44"/>
    <x v="6"/>
    <x v="0"/>
    <x v="1"/>
    <s v="Menudencias"/>
    <s v="Menudencias Pana"/>
    <s v="1012283"/>
    <x v="43"/>
    <s v="Pollo"/>
    <n v="144000"/>
    <n v="167000"/>
    <n v="191000"/>
    <n v="0.786673611111111"/>
    <n v="0.78667065868263497"/>
    <n v="0.84235602094240802"/>
  </r>
  <r>
    <x v="6"/>
    <x v="377"/>
    <x v="6"/>
    <x v="0"/>
    <x v="1"/>
    <s v="Menudencias"/>
    <s v="Menudencias Pana"/>
    <s v="1012763"/>
    <x v="347"/>
    <s v="Pollo"/>
    <n v="72000"/>
    <n v="72000"/>
    <n v="48000"/>
    <n v="0.706666666666667"/>
    <n v="0.706666666666667"/>
    <n v="0.85252083333333295"/>
  </r>
  <r>
    <x v="6"/>
    <x v="462"/>
    <x v="6"/>
    <x v="0"/>
    <x v="1"/>
    <s v="Menudencias"/>
    <s v="Menudencias Contre"/>
    <s v="1030498"/>
    <x v="418"/>
    <s v="Pavo"/>
    <n v="12000"/>
    <n v="12000"/>
    <m/>
    <n v="1.83666666666667"/>
    <n v="1.83666666666667"/>
    <m/>
  </r>
  <r>
    <x v="6"/>
    <x v="557"/>
    <x v="6"/>
    <x v="0"/>
    <x v="1"/>
    <s v="Muestra"/>
    <s v="Muestra"/>
    <s v="1022821"/>
    <x v="493"/>
    <s v="Cerdo"/>
    <m/>
    <m/>
    <n v="60"/>
    <m/>
    <m/>
    <n v="8.1999999999999993"/>
  </r>
  <r>
    <x v="6"/>
    <x v="45"/>
    <x v="6"/>
    <x v="0"/>
    <x v="1"/>
    <s v="Paleta"/>
    <s v="Paleta Pulpa"/>
    <s v="1021976"/>
    <x v="44"/>
    <s v="Cerdo"/>
    <n v="192000"/>
    <n v="192000"/>
    <n v="190859"/>
    <n v="2.4866718749999999"/>
    <n v="2.4866718749999999"/>
    <n v="2.4754735170990099"/>
  </r>
  <r>
    <x v="6"/>
    <x v="46"/>
    <x v="6"/>
    <x v="0"/>
    <x v="1"/>
    <s v="Panceta"/>
    <s v="Panceta s/Cuero"/>
    <s v="1020886"/>
    <x v="45"/>
    <s v="Cerdo"/>
    <n v="0"/>
    <n v="24000"/>
    <m/>
    <n v="0"/>
    <n v="0"/>
    <m/>
  </r>
  <r>
    <x v="6"/>
    <x v="378"/>
    <x v="6"/>
    <x v="0"/>
    <x v="1"/>
    <s v="Panceta"/>
    <s v="Panceta s/Cuero"/>
    <s v="1022847"/>
    <x v="348"/>
    <s v="Cerdo"/>
    <n v="48000"/>
    <n v="48000"/>
    <n v="48000"/>
    <n v="1.5166666666666699"/>
    <n v="1.5166666666666699"/>
    <n v="1.51583333333333"/>
  </r>
  <r>
    <x v="6"/>
    <x v="47"/>
    <x v="6"/>
    <x v="0"/>
    <x v="1"/>
    <s v="Pech Desh"/>
    <s v="Pech Desh s/Piel"/>
    <s v="1030670"/>
    <x v="46"/>
    <s v="Pavo"/>
    <n v="24000"/>
    <n v="24000"/>
    <m/>
    <n v="10.8866666666667"/>
    <n v="10.886749999999999"/>
    <m/>
  </r>
  <r>
    <x v="6"/>
    <x v="49"/>
    <x v="6"/>
    <x v="0"/>
    <x v="1"/>
    <s v="Pechuga Desh"/>
    <s v="Pechuga Desh s/Piel"/>
    <s v="1012552"/>
    <x v="48"/>
    <s v="Pollo"/>
    <n v="0"/>
    <n v="24000"/>
    <n v="24000"/>
    <n v="0"/>
    <n v="0"/>
    <n v="3.5208333333333299"/>
  </r>
  <r>
    <x v="6"/>
    <x v="51"/>
    <x v="6"/>
    <x v="0"/>
    <x v="1"/>
    <s v="Pierna"/>
    <s v="Pierna Pulpa"/>
    <s v="1020944"/>
    <x v="50"/>
    <s v="Cerdo"/>
    <n v="144000"/>
    <n v="144000"/>
    <n v="168000"/>
    <n v="2.7600069444444402"/>
    <n v="2.7600069444444402"/>
    <n v="2.7542202380952401"/>
  </r>
  <r>
    <x v="6"/>
    <x v="52"/>
    <x v="6"/>
    <x v="0"/>
    <x v="1"/>
    <s v="Pierna"/>
    <s v="Pierna Pulpa"/>
    <s v="1022709"/>
    <x v="51"/>
    <s v="Cerdo"/>
    <n v="144000"/>
    <n v="144000"/>
    <n v="129000"/>
    <n v="2.9066736111111098"/>
    <n v="2.9066736111111098"/>
    <n v="2.8604166666666702"/>
  </r>
  <r>
    <x v="6"/>
    <x v="381"/>
    <x v="6"/>
    <x v="0"/>
    <x v="1"/>
    <s v="Pierna"/>
    <s v="Pierna Pulpa Fina"/>
    <s v="1021868"/>
    <x v="351"/>
    <s v="Cerdo"/>
    <n v="48000"/>
    <n v="48000"/>
    <n v="49000"/>
    <n v="3.0066666666666699"/>
    <n v="3.0066666666666699"/>
    <n v="2.9712448979591799"/>
  </r>
  <r>
    <x v="6"/>
    <x v="53"/>
    <x v="6"/>
    <x v="0"/>
    <x v="1"/>
    <s v="Plancha"/>
    <s v="Plancha s/Cuero"/>
    <s v="1020349"/>
    <x v="52"/>
    <s v="Cerdo"/>
    <n v="0"/>
    <n v="0"/>
    <n v="48000"/>
    <n v="0"/>
    <n v="0"/>
    <n v="1.73022916666667"/>
  </r>
  <r>
    <x v="6"/>
    <x v="54"/>
    <x v="6"/>
    <x v="0"/>
    <x v="1"/>
    <s v="Plancha"/>
    <s v="Plancha s/Cuero"/>
    <s v="1022149"/>
    <x v="53"/>
    <s v="Cerdo"/>
    <n v="24000"/>
    <n v="12000"/>
    <n v="36000"/>
    <n v="1.9866666666666699"/>
    <n v="1.9866666666666699"/>
    <n v="2.1466469555555601"/>
  </r>
  <r>
    <x v="6"/>
    <x v="5"/>
    <x v="6"/>
    <x v="0"/>
    <x v="1"/>
    <s v="Recortes"/>
    <s v="Recortes Piel"/>
    <s v="1030720"/>
    <x v="5"/>
    <s v="Pavo"/>
    <n v="24000"/>
    <n v="24000"/>
    <n v="24000"/>
    <n v="0.706666666666667"/>
    <n v="0.706666666666667"/>
    <n v="0.72958333333333403"/>
  </r>
  <r>
    <x v="6"/>
    <x v="531"/>
    <x v="6"/>
    <x v="0"/>
    <x v="1"/>
    <s v="Recortes"/>
    <s v="Recortes Magro"/>
    <s v="1022842"/>
    <x v="472"/>
    <s v="Cerdo"/>
    <n v="48000"/>
    <n v="0"/>
    <m/>
    <n v="2.3866666666666698"/>
    <n v="0"/>
    <m/>
  </r>
  <r>
    <x v="6"/>
    <x v="56"/>
    <x v="6"/>
    <x v="0"/>
    <x v="1"/>
    <s v="Recortes"/>
    <s v="Recortes No Magro"/>
    <s v="1020412"/>
    <x v="55"/>
    <s v="Cerdo"/>
    <n v="120000"/>
    <n v="120000"/>
    <n v="120000"/>
    <n v="1.8466750000000001"/>
    <n v="1.8466750000000001"/>
    <n v="1.8865333333333301"/>
  </r>
  <r>
    <x v="6"/>
    <x v="57"/>
    <x v="6"/>
    <x v="0"/>
    <x v="1"/>
    <s v="Recortes"/>
    <s v="Recortes No Magro"/>
    <s v="1021078"/>
    <x v="56"/>
    <s v="Cerdo"/>
    <n v="144000"/>
    <n v="144000"/>
    <n v="144001"/>
    <n v="2.2033402777777802"/>
    <n v="2.2033402777777802"/>
    <n v="2.2173055957944698"/>
  </r>
  <r>
    <x v="6"/>
    <x v="58"/>
    <x v="6"/>
    <x v="0"/>
    <x v="1"/>
    <s v="Recortes"/>
    <s v="Recortes No Magro"/>
    <s v="1021092"/>
    <x v="57"/>
    <s v="Cerdo"/>
    <n v="120000"/>
    <n v="120000"/>
    <n v="120001"/>
    <n v="2.4066749999999999"/>
    <n v="2.4066749999999999"/>
    <n v="2.4309667886100899"/>
  </r>
  <r>
    <x v="6"/>
    <x v="61"/>
    <x v="6"/>
    <x v="0"/>
    <x v="1"/>
    <s v="Reproductor"/>
    <s v="Reproductor Gallina"/>
    <s v="1011582"/>
    <x v="60"/>
    <s v="Pollo"/>
    <n v="1516"/>
    <n v="1516"/>
    <m/>
    <n v="0"/>
    <n v="0"/>
    <m/>
  </r>
  <r>
    <x v="6"/>
    <x v="62"/>
    <x v="6"/>
    <x v="0"/>
    <x v="1"/>
    <s v="Reproductor"/>
    <s v="Reproductor Gallina"/>
    <s v="1012208"/>
    <x v="61"/>
    <s v="Pollo"/>
    <n v="24000"/>
    <n v="24000"/>
    <n v="24000"/>
    <n v="1.4866666666666699"/>
    <n v="1.4866666666666699"/>
    <n v="1.5"/>
  </r>
  <r>
    <x v="6"/>
    <x v="64"/>
    <x v="6"/>
    <x v="0"/>
    <x v="1"/>
    <s v="Subprod"/>
    <s v="Subprod Tripa"/>
    <s v="1022409"/>
    <x v="63"/>
    <s v="Cerdo"/>
    <n v="0"/>
    <n v="0"/>
    <n v="23940"/>
    <n v="0"/>
    <n v="0"/>
    <n v="4.9142857142857101"/>
  </r>
  <r>
    <x v="6"/>
    <x v="67"/>
    <x v="6"/>
    <x v="0"/>
    <x v="1"/>
    <s v="Subprod"/>
    <s v="Subprod Tripa"/>
    <s v="1022782"/>
    <x v="66"/>
    <s v="Cerdo"/>
    <m/>
    <m/>
    <n v="7620"/>
    <m/>
    <m/>
    <n v="7.8740157480314998"/>
  </r>
  <r>
    <x v="6"/>
    <x v="388"/>
    <x v="6"/>
    <x v="0"/>
    <x v="1"/>
    <s v="Subprod"/>
    <s v="Subprod Tripa"/>
    <s v="1023295"/>
    <x v="357"/>
    <s v="Cerdo"/>
    <n v="1000"/>
    <n v="1000"/>
    <m/>
    <n v="12.287000000000001"/>
    <n v="12.287000000000001"/>
    <m/>
  </r>
  <r>
    <x v="6"/>
    <x v="68"/>
    <x v="6"/>
    <x v="0"/>
    <x v="1"/>
    <s v="Subprod"/>
    <s v="Subprod Visceras"/>
    <s v="1021101"/>
    <x v="67"/>
    <s v="Cerdo"/>
    <n v="24000"/>
    <n v="24000"/>
    <n v="31300"/>
    <n v="1.1866666666666701"/>
    <n v="1.1866666666666701"/>
    <n v="1.10277719169329"/>
  </r>
  <r>
    <x v="6"/>
    <x v="69"/>
    <x v="6"/>
    <x v="0"/>
    <x v="1"/>
    <s v="Subprod"/>
    <s v="Subprod Visceras"/>
    <s v="1021105"/>
    <x v="68"/>
    <s v="Cerdo"/>
    <n v="24000"/>
    <n v="24000"/>
    <n v="24000"/>
    <n v="0.73666666666666702"/>
    <n v="0.73666666666666702"/>
    <n v="0.69079166666666703"/>
  </r>
  <r>
    <x v="6"/>
    <x v="441"/>
    <x v="6"/>
    <x v="0"/>
    <x v="1"/>
    <s v="Subprod"/>
    <s v="Subprod Visceras"/>
    <s v="1023355"/>
    <x v="101"/>
    <s v="Cerdo"/>
    <n v="24000"/>
    <n v="24000"/>
    <n v="22500"/>
    <n v="0.74"/>
    <n v="0.74"/>
    <n v="0.76349999999999996"/>
  </r>
  <r>
    <x v="6"/>
    <x v="71"/>
    <x v="6"/>
    <x v="0"/>
    <x v="1"/>
    <s v="Trutro"/>
    <s v="Trutro Largo"/>
    <s v="1030224"/>
    <x v="70"/>
    <s v="Pavo"/>
    <n v="24000"/>
    <n v="0"/>
    <m/>
    <n v="2.1866249999999998"/>
    <n v="0"/>
    <m/>
  </r>
  <r>
    <x v="6"/>
    <x v="533"/>
    <x v="6"/>
    <x v="0"/>
    <x v="1"/>
    <s v="Trutro"/>
    <s v="Trutro Largo"/>
    <s v="1030817"/>
    <x v="70"/>
    <s v="Pavo"/>
    <m/>
    <m/>
    <n v="48000"/>
    <m/>
    <m/>
    <n v="2.1322916666666698"/>
  </r>
  <r>
    <x v="6"/>
    <x v="72"/>
    <x v="6"/>
    <x v="0"/>
    <x v="1"/>
    <s v="Trutro Desh"/>
    <s v="Trutro Desh Corto"/>
    <s v="1030545"/>
    <x v="71"/>
    <s v="Pavo"/>
    <n v="24000"/>
    <n v="24000"/>
    <n v="24000"/>
    <n v="4.4366666666666701"/>
    <n v="4.4366666666666701"/>
    <n v="4.5152083333333302"/>
  </r>
  <r>
    <x v="6"/>
    <x v="73"/>
    <x v="6"/>
    <x v="0"/>
    <x v="2"/>
    <s v="Ala"/>
    <s v="Ala Centro"/>
    <s v="1012012"/>
    <x v="72"/>
    <s v="Pollo"/>
    <n v="20000"/>
    <n v="20000"/>
    <n v="20000"/>
    <n v="6.4577999999999998"/>
    <n v="6.4577999999999998"/>
    <n v="6.45"/>
  </r>
  <r>
    <x v="6"/>
    <x v="74"/>
    <x v="6"/>
    <x v="0"/>
    <x v="2"/>
    <s v="Carne Recuperada"/>
    <s v="Carne Recuperada Pul"/>
    <s v="1012612"/>
    <x v="73"/>
    <s v="Pollo"/>
    <n v="1400000"/>
    <n v="1400000"/>
    <n v="1400000"/>
    <n v="1.10640357142857"/>
    <n v="1.10640357142857"/>
    <n v="1.0978975332857099"/>
  </r>
  <r>
    <x v="6"/>
    <x v="506"/>
    <x v="6"/>
    <x v="0"/>
    <x v="2"/>
    <s v="Grasas"/>
    <s v="Grasa Gordura"/>
    <s v="1023397"/>
    <x v="344"/>
    <s v="Cerdo"/>
    <n v="0"/>
    <n v="0"/>
    <n v="24000"/>
    <n v="0"/>
    <n v="0"/>
    <n v="1.25"/>
  </r>
  <r>
    <x v="6"/>
    <x v="78"/>
    <x v="6"/>
    <x v="0"/>
    <x v="2"/>
    <s v="Grasas"/>
    <s v="Grasa Lomo Tocino"/>
    <s v="1021204"/>
    <x v="37"/>
    <s v="Cerdo"/>
    <n v="48000"/>
    <n v="48000"/>
    <n v="48000"/>
    <n v="1.2926458333333299"/>
    <n v="1.2926458333333299"/>
    <n v="1.33109708333333"/>
  </r>
  <r>
    <x v="6"/>
    <x v="79"/>
    <x v="6"/>
    <x v="0"/>
    <x v="2"/>
    <s v="Huesos"/>
    <s v="Huesos Cuarto Centra"/>
    <s v="1021149"/>
    <x v="77"/>
    <s v="Cerdo"/>
    <n v="22000"/>
    <n v="44000"/>
    <n v="44000"/>
    <n v="0.71731818181818197"/>
    <n v="0.71731818181818197"/>
    <n v="0.69687500000000002"/>
  </r>
  <r>
    <x v="6"/>
    <x v="80"/>
    <x v="6"/>
    <x v="0"/>
    <x v="2"/>
    <s v="Huesos"/>
    <s v="Huesos Cuarto Centra"/>
    <s v="1021150"/>
    <x v="78"/>
    <s v="Cerdo"/>
    <n v="22000"/>
    <n v="22000"/>
    <n v="44000"/>
    <n v="0.71731818181818197"/>
    <n v="0.71731818181818197"/>
    <n v="0.71231818181818196"/>
  </r>
  <r>
    <x v="6"/>
    <x v="81"/>
    <x v="6"/>
    <x v="0"/>
    <x v="2"/>
    <s v="Huesos"/>
    <s v="Huesos Cuarto Centra"/>
    <s v="1021156"/>
    <x v="79"/>
    <s v="Cerdo"/>
    <n v="24000"/>
    <n v="24000"/>
    <n v="24000"/>
    <n v="2.5700833333333302"/>
    <n v="2.5700833333333302"/>
    <n v="2.7543833333333301"/>
  </r>
  <r>
    <x v="6"/>
    <x v="82"/>
    <x v="6"/>
    <x v="0"/>
    <x v="2"/>
    <s v="Huesos"/>
    <s v="Huesos Cuarto Delant"/>
    <s v="1021151"/>
    <x v="80"/>
    <s v="Cerdo"/>
    <n v="44000"/>
    <n v="44000"/>
    <n v="44000"/>
    <n v="1.1173181818181801"/>
    <n v="1.1173181818181801"/>
    <n v="1.12490909090909"/>
  </r>
  <r>
    <x v="6"/>
    <x v="83"/>
    <x v="6"/>
    <x v="0"/>
    <x v="2"/>
    <s v="Huesos"/>
    <s v="Huesos Cuarto Delant"/>
    <s v="1021152"/>
    <x v="81"/>
    <s v="Cerdo"/>
    <n v="22000"/>
    <n v="22000"/>
    <n v="22000"/>
    <n v="1.1173181818181801"/>
    <n v="1.1173181818181801"/>
    <n v="1.1375"/>
  </r>
  <r>
    <x v="6"/>
    <x v="464"/>
    <x v="6"/>
    <x v="0"/>
    <x v="2"/>
    <s v="Lomo"/>
    <s v="Lomo Centro"/>
    <s v="1023372"/>
    <x v="253"/>
    <s v="Cerdo"/>
    <n v="16961"/>
    <n v="24000"/>
    <n v="24000"/>
    <n v="2.8926360474028701"/>
    <n v="2.8926249999999998"/>
    <n v="3"/>
  </r>
  <r>
    <x v="6"/>
    <x v="84"/>
    <x v="6"/>
    <x v="0"/>
    <x v="2"/>
    <s v="Lomo"/>
    <s v="Lomo Vetado"/>
    <s v="1020860"/>
    <x v="82"/>
    <s v="Cerdo"/>
    <n v="154000"/>
    <n v="132000"/>
    <n v="132000"/>
    <n v="4.1673116883116901"/>
    <n v="4.1673106060606102"/>
    <n v="4.1875"/>
  </r>
  <r>
    <x v="6"/>
    <x v="85"/>
    <x v="6"/>
    <x v="0"/>
    <x v="2"/>
    <s v="Lomo"/>
    <s v="Lomo Vetado"/>
    <s v="1020861"/>
    <x v="83"/>
    <s v="Cerdo"/>
    <n v="110000"/>
    <n v="132000"/>
    <n v="132000"/>
    <n v="4.1673090909090904"/>
    <n v="4.1673106060606102"/>
    <n v="4.1875"/>
  </r>
  <r>
    <x v="6"/>
    <x v="86"/>
    <x v="6"/>
    <x v="0"/>
    <x v="2"/>
    <s v="Lomo"/>
    <s v="Lomo Vetado"/>
    <s v="1022985"/>
    <x v="84"/>
    <s v="Cerdo"/>
    <n v="5000"/>
    <n v="5000"/>
    <n v="5000"/>
    <n v="4.1673999999999998"/>
    <n v="4.1673999999999998"/>
    <n v="4.2374999999999998"/>
  </r>
  <r>
    <x v="6"/>
    <x v="87"/>
    <x v="6"/>
    <x v="0"/>
    <x v="2"/>
    <s v="Lomo"/>
    <s v="Lomo Vetado"/>
    <s v="1023038"/>
    <x v="85"/>
    <s v="Cerdo"/>
    <n v="110000"/>
    <n v="121000"/>
    <n v="121000"/>
    <n v="4.2673090909090901"/>
    <n v="4.2673140495867798"/>
    <n v="4.4147727272727302"/>
  </r>
  <r>
    <x v="6"/>
    <x v="88"/>
    <x v="6"/>
    <x v="0"/>
    <x v="2"/>
    <s v="Menudencias"/>
    <s v="Menudencias Cogote"/>
    <s v="1030309"/>
    <x v="86"/>
    <s v="Pavo"/>
    <n v="0"/>
    <n v="3489"/>
    <m/>
    <n v="0"/>
    <n v="1.5998853539696201"/>
    <m/>
  </r>
  <r>
    <x v="6"/>
    <x v="89"/>
    <x v="6"/>
    <x v="0"/>
    <x v="2"/>
    <s v="Panceta"/>
    <s v="Panceta c/Cuero"/>
    <s v="1020904"/>
    <x v="87"/>
    <s v="Cerdo"/>
    <n v="0"/>
    <n v="22000"/>
    <n v="44000"/>
    <n v="0"/>
    <n v="5.9173181818181799"/>
    <n v="5.8123181818181804"/>
  </r>
  <r>
    <x v="6"/>
    <x v="90"/>
    <x v="6"/>
    <x v="0"/>
    <x v="2"/>
    <s v="Panceta"/>
    <s v="Panceta c/Cuero"/>
    <s v="1020905"/>
    <x v="88"/>
    <s v="Cerdo"/>
    <n v="0"/>
    <n v="44000"/>
    <n v="22000"/>
    <n v="0"/>
    <n v="5.9173181818181799"/>
    <n v="5.8123181818181804"/>
  </r>
  <r>
    <x v="6"/>
    <x v="92"/>
    <x v="6"/>
    <x v="0"/>
    <x v="2"/>
    <s v="Panceta"/>
    <s v="Panceta s/Cuero"/>
    <s v="1022885"/>
    <x v="90"/>
    <s v="Cerdo"/>
    <n v="550000"/>
    <n v="565000"/>
    <n v="565000"/>
    <n v="6.1173109090909099"/>
    <n v="6.1173115044247801"/>
    <n v="6.0355389380530999"/>
  </r>
  <r>
    <x v="6"/>
    <x v="93"/>
    <x v="6"/>
    <x v="0"/>
    <x v="2"/>
    <s v="Panceta"/>
    <s v="Panceta s/Cuero"/>
    <s v="1022887"/>
    <x v="91"/>
    <s v="Cerdo"/>
    <n v="264000"/>
    <n v="264000"/>
    <n v="264000"/>
    <n v="6.1173106060606104"/>
    <n v="6.1173106060606104"/>
    <n v="6.0374999999999996"/>
  </r>
  <r>
    <x v="6"/>
    <x v="94"/>
    <x v="6"/>
    <x v="0"/>
    <x v="2"/>
    <s v="Panceta"/>
    <s v="Panceta s/Cuero"/>
    <s v="1022930"/>
    <x v="92"/>
    <s v="Cerdo"/>
    <n v="154000"/>
    <n v="154000"/>
    <n v="154000"/>
    <n v="6.3173116883116904"/>
    <n v="6.3173116883116904"/>
    <n v="6.2374999999999998"/>
  </r>
  <r>
    <x v="6"/>
    <x v="96"/>
    <x v="6"/>
    <x v="0"/>
    <x v="2"/>
    <s v="Panceta"/>
    <s v="Panceta s/Cuero"/>
    <s v="1023037"/>
    <x v="94"/>
    <s v="Cerdo"/>
    <n v="143000"/>
    <n v="143000"/>
    <n v="143000"/>
    <n v="6.3173076923076898"/>
    <n v="6.3173076923076898"/>
    <n v="6.2682692307692296"/>
  </r>
  <r>
    <x v="6"/>
    <x v="390"/>
    <x v="6"/>
    <x v="0"/>
    <x v="2"/>
    <s v="Panceta"/>
    <s v="Panceta s/Cuero"/>
    <s v="1023090"/>
    <x v="358"/>
    <s v="Cerdo"/>
    <n v="22000"/>
    <n v="22000"/>
    <n v="22000"/>
    <n v="6.4173181818181799"/>
    <n v="6.4173181818181799"/>
    <n v="6.3375000000000004"/>
  </r>
  <r>
    <x v="6"/>
    <x v="442"/>
    <x v="6"/>
    <x v="0"/>
    <x v="2"/>
    <s v="Pech Desh"/>
    <s v="Pech Desh s/Piel"/>
    <s v="1030542"/>
    <x v="398"/>
    <s v="Pavo"/>
    <n v="96000"/>
    <n v="96000"/>
    <n v="24500"/>
    <n v="11.93109375"/>
    <n v="11.93109375"/>
    <n v="12.563407555102"/>
  </r>
  <r>
    <x v="6"/>
    <x v="97"/>
    <x v="6"/>
    <x v="0"/>
    <x v="2"/>
    <s v="Pernil"/>
    <s v="Pernil Mano"/>
    <s v="1021045"/>
    <x v="95"/>
    <s v="Cerdo"/>
    <n v="44000"/>
    <n v="44000"/>
    <n v="44000"/>
    <n v="2.01731818181818"/>
    <n v="2.01731818181818"/>
    <n v="2.0249090909090901"/>
  </r>
  <r>
    <x v="6"/>
    <x v="391"/>
    <x v="6"/>
    <x v="0"/>
    <x v="2"/>
    <s v="Pernil"/>
    <s v="Pernil Mano"/>
    <s v="1021470"/>
    <x v="359"/>
    <s v="Cerdo"/>
    <n v="22000"/>
    <n v="22000"/>
    <n v="22000"/>
    <n v="1.3173181818181801"/>
    <n v="1.3173181818181801"/>
    <n v="1.4375"/>
  </r>
  <r>
    <x v="6"/>
    <x v="443"/>
    <x v="6"/>
    <x v="0"/>
    <x v="2"/>
    <s v="Plancha"/>
    <s v="Plancha c/Cuero"/>
    <s v="1023144"/>
    <x v="399"/>
    <s v="Cerdo"/>
    <n v="44000"/>
    <n v="44000"/>
    <n v="48000"/>
    <n v="1.9426363636363599"/>
    <n v="1.9426363636363599"/>
    <n v="2.1076362500000001"/>
  </r>
  <r>
    <x v="6"/>
    <x v="99"/>
    <x v="6"/>
    <x v="0"/>
    <x v="2"/>
    <s v="Plancha"/>
    <s v="Plancha s/Cuero"/>
    <s v="1021012"/>
    <x v="97"/>
    <s v="Cerdo"/>
    <n v="198000"/>
    <n v="198000"/>
    <n v="154000"/>
    <n v="1.91731313131313"/>
    <n v="1.91731313131313"/>
    <n v="1.99464285714286"/>
  </r>
  <r>
    <x v="6"/>
    <x v="100"/>
    <x v="6"/>
    <x v="0"/>
    <x v="2"/>
    <s v="Prolijado"/>
    <s v="Prolijado Malaya"/>
    <s v="1022283"/>
    <x v="98"/>
    <s v="Cerdo"/>
    <n v="0"/>
    <n v="2000"/>
    <n v="2000"/>
    <n v="0"/>
    <n v="6.8174999999999999"/>
    <n v="6.8375000000000004"/>
  </r>
  <r>
    <x v="6"/>
    <x v="101"/>
    <x v="6"/>
    <x v="0"/>
    <x v="2"/>
    <s v="Prolijado"/>
    <s v="Prolijado Plateada"/>
    <s v="1022607"/>
    <x v="99"/>
    <s v="Cerdo"/>
    <n v="22000"/>
    <n v="22000"/>
    <n v="22000"/>
    <n v="5.3173181818181803"/>
    <n v="5.3173181818181803"/>
    <n v="5.3375000000000004"/>
  </r>
  <r>
    <x v="6"/>
    <x v="102"/>
    <x v="6"/>
    <x v="0"/>
    <x v="2"/>
    <s v="Subprod"/>
    <s v="Subprod Grasa"/>
    <s v="1023283"/>
    <x v="100"/>
    <s v="Cerdo"/>
    <n v="0"/>
    <n v="72000"/>
    <n v="72000"/>
    <n v="0"/>
    <n v="0.76730555555555602"/>
    <n v="0.97223916666666699"/>
  </r>
  <r>
    <x v="6"/>
    <x v="104"/>
    <x v="6"/>
    <x v="0"/>
    <x v="2"/>
    <s v="Subprod"/>
    <s v="Subprod Visceras"/>
    <s v="1023326"/>
    <x v="102"/>
    <s v="Cerdo"/>
    <n v="48000"/>
    <n v="48000"/>
    <n v="48000"/>
    <n v="0.71731250000000002"/>
    <n v="0.71731250000000002"/>
    <n v="0.75931458333333302"/>
  </r>
  <r>
    <x v="6"/>
    <x v="105"/>
    <x v="6"/>
    <x v="0"/>
    <x v="2"/>
    <s v="Trutro"/>
    <s v="Trutro Largo"/>
    <s v="1030535"/>
    <x v="103"/>
    <s v="Pavo"/>
    <n v="22000"/>
    <n v="22000"/>
    <n v="19500"/>
    <n v="2.3173181818181798"/>
    <n v="2.3199999999999998"/>
    <n v="2.4365182000000001"/>
  </r>
  <r>
    <x v="6"/>
    <x v="106"/>
    <x v="6"/>
    <x v="0"/>
    <x v="3"/>
    <s v="Cueros"/>
    <s v="Cuero Mixto"/>
    <s v="1023334"/>
    <x v="104"/>
    <s v="Cerdo"/>
    <n v="144000"/>
    <n v="144000"/>
    <n v="192000"/>
    <n v="0.63667361111111098"/>
    <n v="0.63667361111111098"/>
    <n v="0.65"/>
  </r>
  <r>
    <x v="6"/>
    <x v="108"/>
    <x v="6"/>
    <x v="0"/>
    <x v="3"/>
    <s v="Cueros"/>
    <s v="Cuero Papada"/>
    <s v="1021864"/>
    <x v="21"/>
    <s v="Cerdo"/>
    <n v="24000"/>
    <n v="72000"/>
    <n v="48001"/>
    <n v="0.53666666666666696"/>
    <n v="0.53666666666666696"/>
    <n v="0.55000000000000004"/>
  </r>
  <r>
    <x v="6"/>
    <x v="21"/>
    <x v="6"/>
    <x v="0"/>
    <x v="3"/>
    <s v="Cueros"/>
    <s v="Cuero Papada"/>
    <s v="1023329"/>
    <x v="21"/>
    <s v="Cerdo"/>
    <n v="0"/>
    <n v="0"/>
    <n v="24000"/>
    <n v="0"/>
    <n v="0"/>
    <n v="0.55000000000000004"/>
  </r>
  <r>
    <x v="6"/>
    <x v="29"/>
    <x v="6"/>
    <x v="0"/>
    <x v="3"/>
    <s v="Grasas"/>
    <s v="Grasa Forro"/>
    <s v="1022273"/>
    <x v="28"/>
    <s v="Cerdo"/>
    <n v="0"/>
    <n v="96000"/>
    <n v="96000"/>
    <n v="0"/>
    <n v="1.3366770833333299"/>
    <n v="1.52435125"/>
  </r>
  <r>
    <x v="6"/>
    <x v="110"/>
    <x v="6"/>
    <x v="0"/>
    <x v="3"/>
    <s v="Menudencias"/>
    <s v="Menudencias Corazón"/>
    <s v="1011560"/>
    <x v="106"/>
    <s v="Pollo"/>
    <n v="48000"/>
    <n v="48000"/>
    <n v="48000"/>
    <n v="2.7866666666666702"/>
    <n v="2.7866666666666702"/>
    <n v="2.8"/>
  </r>
  <r>
    <x v="6"/>
    <x v="43"/>
    <x v="6"/>
    <x v="0"/>
    <x v="3"/>
    <s v="Menudencias"/>
    <s v="Menudencias Corazón"/>
    <s v="1012362"/>
    <x v="42"/>
    <s v="Pollo"/>
    <n v="20612"/>
    <n v="20612"/>
    <n v="24000"/>
    <n v="2.6866873665825701"/>
    <n v="2.6866873665825701"/>
    <n v="2.7"/>
  </r>
  <r>
    <x v="6"/>
    <x v="111"/>
    <x v="6"/>
    <x v="0"/>
    <x v="3"/>
    <s v="Menudencias"/>
    <s v="Menudencias Corazón"/>
    <s v="1012674"/>
    <x v="107"/>
    <s v="Pollo"/>
    <n v="0"/>
    <n v="23995"/>
    <n v="23995"/>
    <n v="0"/>
    <n v="0"/>
    <n v="2.4"/>
  </r>
  <r>
    <x v="6"/>
    <x v="388"/>
    <x v="6"/>
    <x v="0"/>
    <x v="3"/>
    <s v="Subprod"/>
    <s v="Subprod Tripa"/>
    <s v="1023295"/>
    <x v="357"/>
    <s v="Cerdo"/>
    <n v="1000"/>
    <n v="1000"/>
    <m/>
    <n v="12.287000000000001"/>
    <n v="12.287000000000001"/>
    <m/>
  </r>
  <r>
    <x v="6"/>
    <x v="510"/>
    <x v="6"/>
    <x v="0"/>
    <x v="4"/>
    <s v="Ala"/>
    <s v="Ala Trutro"/>
    <s v="1030525"/>
    <x v="457"/>
    <s v="Pavo"/>
    <n v="36000"/>
    <n v="48000"/>
    <m/>
    <n v="1.70933333333333"/>
    <n v="1.70933333333333"/>
    <m/>
  </r>
  <r>
    <x v="6"/>
    <x v="120"/>
    <x v="6"/>
    <x v="0"/>
    <x v="4"/>
    <s v="Cueros"/>
    <s v="Cuero Forro"/>
    <s v="1023034"/>
    <x v="116"/>
    <s v="Cerdo"/>
    <m/>
    <m/>
    <n v="72000"/>
    <m/>
    <m/>
    <n v="0.73333333333333295"/>
  </r>
  <r>
    <x v="6"/>
    <x v="121"/>
    <x v="6"/>
    <x v="0"/>
    <x v="4"/>
    <s v="Cueros"/>
    <s v="Cuero Mixto"/>
    <s v="1022417"/>
    <x v="117"/>
    <s v="Cerdo"/>
    <n v="96000"/>
    <n v="96000"/>
    <n v="168000"/>
    <n v="0.648166666666667"/>
    <n v="0.648166666666667"/>
    <n v="0.78329166666666705"/>
  </r>
  <r>
    <x v="6"/>
    <x v="122"/>
    <x v="6"/>
    <x v="0"/>
    <x v="4"/>
    <s v="Cueros"/>
    <s v="Cuero Mixto"/>
    <s v="1023306"/>
    <x v="117"/>
    <s v="Cerdo"/>
    <m/>
    <m/>
    <n v="216001"/>
    <m/>
    <m/>
    <n v="0.97799439215559203"/>
  </r>
  <r>
    <x v="6"/>
    <x v="123"/>
    <x v="6"/>
    <x v="0"/>
    <x v="4"/>
    <s v="Grasas"/>
    <s v="Grasa Gordura"/>
    <s v="1022381"/>
    <x v="118"/>
    <s v="Cerdo"/>
    <m/>
    <m/>
    <n v="96000"/>
    <m/>
    <m/>
    <n v="1.3033333333333299"/>
  </r>
  <r>
    <x v="6"/>
    <x v="124"/>
    <x v="6"/>
    <x v="0"/>
    <x v="4"/>
    <s v="Grasas"/>
    <s v="Grasa Gordura"/>
    <s v="1022541"/>
    <x v="119"/>
    <s v="Cerdo"/>
    <m/>
    <m/>
    <n v="192000"/>
    <m/>
    <m/>
    <n v="1.3032656250000001"/>
  </r>
  <r>
    <x v="6"/>
    <x v="125"/>
    <x v="6"/>
    <x v="0"/>
    <x v="4"/>
    <s v="Grasas"/>
    <s v="Grasa Gordura"/>
    <s v="1022856"/>
    <x v="120"/>
    <s v="Cerdo"/>
    <n v="0"/>
    <n v="0"/>
    <n v="96000"/>
    <n v="0"/>
    <n v="0"/>
    <n v="1.25833333333333"/>
  </r>
  <r>
    <x v="6"/>
    <x v="538"/>
    <x v="6"/>
    <x v="0"/>
    <x v="4"/>
    <s v="Grasas"/>
    <s v="Grasa Gordura"/>
    <s v="1023109"/>
    <x v="119"/>
    <s v="Cerdo"/>
    <n v="48000"/>
    <n v="48000"/>
    <m/>
    <n v="1.1550625000000001"/>
    <n v="1.1550625000000001"/>
    <m/>
  </r>
  <r>
    <x v="6"/>
    <x v="126"/>
    <x v="6"/>
    <x v="0"/>
    <x v="4"/>
    <s v="Grasas"/>
    <s v="Grasa Interior"/>
    <s v="1022073"/>
    <x v="36"/>
    <s v="Cerdo"/>
    <m/>
    <m/>
    <n v="48000"/>
    <m/>
    <m/>
    <n v="1.2933333333333299"/>
  </r>
  <r>
    <x v="6"/>
    <x v="127"/>
    <x v="6"/>
    <x v="0"/>
    <x v="4"/>
    <s v="Grasas"/>
    <s v="Grasa Interior"/>
    <s v="1022945"/>
    <x v="36"/>
    <s v="Cerdo"/>
    <m/>
    <m/>
    <n v="72000"/>
    <m/>
    <m/>
    <n v="1.2931250000000001"/>
  </r>
  <r>
    <x v="6"/>
    <x v="128"/>
    <x v="6"/>
    <x v="0"/>
    <x v="4"/>
    <s v="Grasas"/>
    <s v="Grasa Lomo Tocino"/>
    <s v="1021992"/>
    <x v="37"/>
    <s v="Cerdo"/>
    <m/>
    <m/>
    <n v="96000"/>
    <m/>
    <m/>
    <n v="1.66566666666667"/>
  </r>
  <r>
    <x v="6"/>
    <x v="539"/>
    <x v="6"/>
    <x v="0"/>
    <x v="4"/>
    <s v="Paleta"/>
    <s v="Paleta Entera"/>
    <s v="1022851"/>
    <x v="394"/>
    <s v="Cerdo"/>
    <n v="168000"/>
    <n v="168000"/>
    <n v="120000"/>
    <n v="1.60507142857143"/>
    <n v="1.60507142857143"/>
    <n v="1.77305"/>
  </r>
  <r>
    <x v="6"/>
    <x v="317"/>
    <x v="6"/>
    <x v="0"/>
    <x v="4"/>
    <s v="Paleta"/>
    <s v="Paleta Pulpa"/>
    <s v="1022379"/>
    <x v="295"/>
    <s v="Cerdo"/>
    <n v="96000"/>
    <n v="96000"/>
    <n v="144000"/>
    <n v="2.45507291666667"/>
    <n v="2.45507291666667"/>
    <n v="2.4993472222222199"/>
  </r>
  <r>
    <x v="6"/>
    <x v="323"/>
    <x v="6"/>
    <x v="0"/>
    <x v="4"/>
    <s v="Pierna"/>
    <s v="Pierna Pulpa"/>
    <s v="1021733"/>
    <x v="299"/>
    <s v="Cerdo"/>
    <m/>
    <m/>
    <n v="96000"/>
    <m/>
    <m/>
    <n v="2.7513125"/>
  </r>
  <r>
    <x v="6"/>
    <x v="150"/>
    <x v="6"/>
    <x v="0"/>
    <x v="4"/>
    <s v="Recortes"/>
    <s v="Recortes No Magro"/>
    <s v="1022373"/>
    <x v="140"/>
    <s v="Cerdo"/>
    <n v="0"/>
    <n v="0"/>
    <n v="72000"/>
    <n v="0"/>
    <n v="0"/>
    <n v="1.4497916666666699"/>
  </r>
  <r>
    <x v="6"/>
    <x v="154"/>
    <x v="6"/>
    <x v="0"/>
    <x v="4"/>
    <s v="Subprod"/>
    <s v="Subprod Visceras"/>
    <s v="1021115"/>
    <x v="144"/>
    <s v="Cerdo"/>
    <n v="0"/>
    <n v="48000"/>
    <m/>
    <n v="0"/>
    <n v="0.26706249999999998"/>
    <m/>
  </r>
  <r>
    <x v="6"/>
    <x v="558"/>
    <x v="6"/>
    <x v="0"/>
    <x v="4"/>
    <s v="Subprod"/>
    <s v="Subprod Visceras"/>
    <s v="1021740"/>
    <x v="69"/>
    <s v="Cerdo"/>
    <m/>
    <m/>
    <n v="72000"/>
    <m/>
    <m/>
    <n v="0.43333333333333302"/>
  </r>
  <r>
    <x v="6"/>
    <x v="155"/>
    <x v="6"/>
    <x v="0"/>
    <x v="5"/>
    <s v="Filete"/>
    <s v="Filete c/Cabeza"/>
    <s v="1020636"/>
    <x v="145"/>
    <s v="Cerdo"/>
    <n v="10000"/>
    <n v="13000"/>
    <n v="13000"/>
    <n v="4.5270999999999999"/>
    <n v="4.0999999999999996"/>
    <n v="4.3699813461538497"/>
  </r>
  <r>
    <x v="6"/>
    <x v="156"/>
    <x v="6"/>
    <x v="0"/>
    <x v="5"/>
    <s v="Filete"/>
    <s v="Filete c/Cabeza"/>
    <s v="1020704"/>
    <x v="146"/>
    <s v="Cerdo"/>
    <n v="1000"/>
    <n v="1000"/>
    <n v="1000"/>
    <n v="4.76"/>
    <n v="4.24"/>
    <n v="4.5916537000000002"/>
  </r>
  <r>
    <x v="6"/>
    <x v="157"/>
    <x v="6"/>
    <x v="0"/>
    <x v="5"/>
    <s v="Filete"/>
    <s v="Filete c/Cabeza"/>
    <s v="1021609"/>
    <x v="147"/>
    <s v="Cerdo"/>
    <n v="20000"/>
    <n v="20000"/>
    <n v="20000"/>
    <n v="4.7601500000000003"/>
    <n v="4.32"/>
    <n v="4.3535921200000001"/>
  </r>
  <r>
    <x v="6"/>
    <x v="158"/>
    <x v="6"/>
    <x v="0"/>
    <x v="5"/>
    <s v="Filete"/>
    <s v="Filete c/Cabeza"/>
    <s v="1022931"/>
    <x v="148"/>
    <s v="Cerdo"/>
    <n v="20000"/>
    <n v="20000"/>
    <n v="20000"/>
    <n v="4.52705"/>
    <n v="4.0999999999999996"/>
    <n v="4.4386529450000003"/>
  </r>
  <r>
    <x v="6"/>
    <x v="160"/>
    <x v="6"/>
    <x v="0"/>
    <x v="5"/>
    <s v="Lomo"/>
    <s v="Lomo CC Loin"/>
    <s v="1022313"/>
    <x v="150"/>
    <s v="Cerdo"/>
    <n v="7000"/>
    <n v="10000"/>
    <n v="10000"/>
    <n v="6.3562857142857103"/>
    <n v="3.85"/>
    <n v="3.88236062"/>
  </r>
  <r>
    <x v="6"/>
    <x v="161"/>
    <x v="6"/>
    <x v="0"/>
    <x v="5"/>
    <s v="Lomo"/>
    <s v="Lomo CC Loin"/>
    <s v="1022326"/>
    <x v="151"/>
    <s v="Cerdo"/>
    <n v="25000"/>
    <n v="15000"/>
    <n v="15000"/>
    <n v="4.06088"/>
    <n v="3.49"/>
    <n v="3.1236655"/>
  </r>
  <r>
    <x v="6"/>
    <x v="162"/>
    <x v="6"/>
    <x v="0"/>
    <x v="5"/>
    <s v="Lomo"/>
    <s v="Lomo CC Loin"/>
    <s v="1022587"/>
    <x v="152"/>
    <s v="Cerdo"/>
    <n v="3000"/>
    <n v="3000"/>
    <n v="3000"/>
    <n v="4.4883333333333297"/>
    <n v="3.88"/>
    <n v="4.2024936666666699"/>
  </r>
  <r>
    <x v="6"/>
    <x v="163"/>
    <x v="6"/>
    <x v="0"/>
    <x v="5"/>
    <s v="Lomo"/>
    <s v="Lomo CC Loin"/>
    <s v="1022664"/>
    <x v="153"/>
    <s v="Cerdo"/>
    <n v="45000"/>
    <n v="57000"/>
    <n v="57000"/>
    <n v="1.87388888888889"/>
    <n v="3.63"/>
    <n v="3.8224494964912301"/>
  </r>
  <r>
    <x v="6"/>
    <x v="164"/>
    <x v="6"/>
    <x v="0"/>
    <x v="5"/>
    <s v="Lomo"/>
    <s v="Lomo CC Loin"/>
    <s v="1023301"/>
    <x v="154"/>
    <s v="Cerdo"/>
    <n v="35000"/>
    <n v="0"/>
    <m/>
    <n v="2.7787428571428601"/>
    <n v="0"/>
    <m/>
  </r>
  <r>
    <x v="6"/>
    <x v="165"/>
    <x v="6"/>
    <x v="0"/>
    <x v="5"/>
    <s v="Lomo"/>
    <s v="Lomo Centro"/>
    <s v="1020105"/>
    <x v="155"/>
    <s v="Cerdo"/>
    <n v="60000"/>
    <n v="60000"/>
    <n v="60000"/>
    <n v="2.86263333333333"/>
    <n v="3.74"/>
    <n v="3.9329804099999999"/>
  </r>
  <r>
    <x v="6"/>
    <x v="166"/>
    <x v="6"/>
    <x v="0"/>
    <x v="5"/>
    <s v="Lomo"/>
    <s v="Lomo Centro"/>
    <s v="1020678"/>
    <x v="156"/>
    <s v="Cerdo"/>
    <n v="0"/>
    <n v="500"/>
    <n v="500"/>
    <n v="0"/>
    <n v="4.71"/>
    <n v="4.7710151999999999"/>
  </r>
  <r>
    <x v="6"/>
    <x v="167"/>
    <x v="6"/>
    <x v="0"/>
    <x v="5"/>
    <s v="Lomo"/>
    <s v="Lomo Centro"/>
    <s v="1022472"/>
    <x v="157"/>
    <s v="Cerdo"/>
    <n v="15000"/>
    <n v="0"/>
    <m/>
    <n v="3.8224666666666698"/>
    <n v="0"/>
    <m/>
  </r>
  <r>
    <x v="6"/>
    <x v="394"/>
    <x v="6"/>
    <x v="0"/>
    <x v="5"/>
    <s v="Lomo"/>
    <s v="Lomo Centro"/>
    <s v="1023349"/>
    <x v="362"/>
    <s v="Cerdo"/>
    <n v="5000"/>
    <n v="5000"/>
    <n v="5000"/>
    <n v="4.1773999999999996"/>
    <n v="3.74"/>
    <n v="3.7731131800000002"/>
  </r>
  <r>
    <x v="6"/>
    <x v="168"/>
    <x v="6"/>
    <x v="0"/>
    <x v="5"/>
    <s v="Lomo"/>
    <s v="Lomo MM Loin"/>
    <s v="1020110"/>
    <x v="158"/>
    <s v="Cerdo"/>
    <n v="550000"/>
    <n v="420000"/>
    <n v="432200"/>
    <n v="2.8403345454545499"/>
    <n v="3.35"/>
    <n v="3.5405128621008801"/>
  </r>
  <r>
    <x v="6"/>
    <x v="169"/>
    <x v="6"/>
    <x v="0"/>
    <x v="5"/>
    <s v="Lomo"/>
    <s v="Lomo MM Loin"/>
    <s v="1020589"/>
    <x v="159"/>
    <s v="Cerdo"/>
    <n v="120000"/>
    <n v="130000"/>
    <n v="130000"/>
    <n v="4.2162583333333297"/>
    <n v="3.53"/>
    <n v="3.6490840838461498"/>
  </r>
  <r>
    <x v="6"/>
    <x v="170"/>
    <x v="6"/>
    <x v="0"/>
    <x v="5"/>
    <s v="Lomo"/>
    <s v="Lomo MM Loin"/>
    <s v="1020681"/>
    <x v="160"/>
    <s v="Cerdo"/>
    <n v="15000"/>
    <n v="10000"/>
    <n v="10000"/>
    <n v="4.3716666666666697"/>
    <n v="3.78"/>
    <n v="3.9763895100000002"/>
  </r>
  <r>
    <x v="6"/>
    <x v="171"/>
    <x v="6"/>
    <x v="0"/>
    <x v="5"/>
    <s v="Lomo"/>
    <s v="Lomo MM Loin"/>
    <s v="1021603"/>
    <x v="161"/>
    <s v="Cerdo"/>
    <n v="7000"/>
    <n v="7000"/>
    <n v="7000"/>
    <n v="4.3717142857142903"/>
    <n v="4.3717142857142903"/>
    <n v="3.8242040142857099"/>
  </r>
  <r>
    <x v="6"/>
    <x v="172"/>
    <x v="6"/>
    <x v="0"/>
    <x v="5"/>
    <s v="Lomo"/>
    <s v="Lomo MM Loin"/>
    <s v="1022370"/>
    <x v="162"/>
    <s v="Cerdo"/>
    <n v="40000"/>
    <n v="40000"/>
    <n v="40000"/>
    <n v="3.1330499999999999"/>
    <n v="3.6"/>
    <n v="3.7869729224999999"/>
  </r>
  <r>
    <x v="6"/>
    <x v="173"/>
    <x v="6"/>
    <x v="0"/>
    <x v="5"/>
    <s v="Lomo"/>
    <s v="Lomo MM Loin"/>
    <s v="1022919"/>
    <x v="163"/>
    <s v="Cerdo"/>
    <n v="24000"/>
    <n v="24000"/>
    <n v="28600"/>
    <n v="4.2162499999999996"/>
    <n v="3.74"/>
    <n v="3.40364091958042"/>
  </r>
  <r>
    <x v="6"/>
    <x v="174"/>
    <x v="6"/>
    <x v="0"/>
    <x v="5"/>
    <s v="Lomo"/>
    <s v="Lomo Vetado"/>
    <s v="1020592"/>
    <x v="164"/>
    <s v="Cerdo"/>
    <n v="170000"/>
    <n v="210000"/>
    <n v="212200"/>
    <n v="2.7019470588235301"/>
    <n v="3.45"/>
    <n v="3.62249779170594"/>
  </r>
  <r>
    <x v="6"/>
    <x v="175"/>
    <x v="6"/>
    <x v="0"/>
    <x v="5"/>
    <s v="Lomo"/>
    <s v="Lomo Vetado"/>
    <s v="1020620"/>
    <x v="165"/>
    <s v="Cerdo"/>
    <n v="30000"/>
    <n v="30000"/>
    <n v="37001"/>
    <n v="3.8277666666666699"/>
    <n v="3.8277666666666699"/>
    <n v="3.5913161130780198"/>
  </r>
  <r>
    <x v="6"/>
    <x v="176"/>
    <x v="6"/>
    <x v="0"/>
    <x v="5"/>
    <s v="Lomo"/>
    <s v="Lomo Vetado"/>
    <s v="1020758"/>
    <x v="166"/>
    <s v="Cerdo"/>
    <n v="3000"/>
    <n v="9000"/>
    <n v="9000"/>
    <n v="4.13866666666667"/>
    <n v="3.78"/>
    <n v="3.9397925222222199"/>
  </r>
  <r>
    <x v="6"/>
    <x v="177"/>
    <x v="6"/>
    <x v="0"/>
    <x v="5"/>
    <s v="Lomo"/>
    <s v="Lomo Vetado"/>
    <s v="1022499"/>
    <x v="167"/>
    <s v="Cerdo"/>
    <n v="20000"/>
    <n v="27000"/>
    <n v="31800"/>
    <n v="4.4270500000000004"/>
    <n v="3.85"/>
    <n v="4.1123741792452799"/>
  </r>
  <r>
    <x v="6"/>
    <x v="178"/>
    <x v="6"/>
    <x v="0"/>
    <x v="5"/>
    <s v="Lomo"/>
    <s v="Lomo Vetado"/>
    <s v="1022600"/>
    <x v="168"/>
    <s v="Cerdo"/>
    <n v="15000"/>
    <n v="10000"/>
    <n v="10000"/>
    <n v="3.90546666666667"/>
    <n v="3.6"/>
    <n v="3.8073549"/>
  </r>
  <r>
    <x v="6"/>
    <x v="179"/>
    <x v="6"/>
    <x v="0"/>
    <x v="5"/>
    <s v="Lomo"/>
    <s v="Lomo Vetado"/>
    <s v="1023051"/>
    <x v="169"/>
    <s v="Cerdo"/>
    <n v="0"/>
    <n v="0"/>
    <n v="3000"/>
    <n v="0"/>
    <n v="0"/>
    <n v="3.4698292333333298"/>
  </r>
  <r>
    <x v="6"/>
    <x v="180"/>
    <x v="6"/>
    <x v="0"/>
    <x v="5"/>
    <s v="Lomo"/>
    <s v="Lomo Vetado"/>
    <s v="1023055"/>
    <x v="170"/>
    <s v="Cerdo"/>
    <n v="0"/>
    <n v="0"/>
    <n v="10000"/>
    <n v="0"/>
    <n v="0"/>
    <n v="3.5528754600000001"/>
  </r>
  <r>
    <x v="6"/>
    <x v="181"/>
    <x v="6"/>
    <x v="0"/>
    <x v="5"/>
    <s v="Lomo"/>
    <s v="Lomo Vetado"/>
    <s v="1023163"/>
    <x v="171"/>
    <s v="Cerdo"/>
    <n v="25000"/>
    <n v="25000"/>
    <n v="30000"/>
    <n v="4.06088"/>
    <n v="4.06088"/>
    <n v="3.83368717666667"/>
  </r>
  <r>
    <x v="6"/>
    <x v="395"/>
    <x v="6"/>
    <x v="0"/>
    <x v="5"/>
    <s v="Lomo"/>
    <s v="Lomo Vetado"/>
    <s v="1023350"/>
    <x v="363"/>
    <s v="Cerdo"/>
    <n v="20000"/>
    <n v="20000"/>
    <n v="20000"/>
    <n v="3.7500499999999999"/>
    <n v="3.38"/>
    <n v="3.5597817200000001"/>
  </r>
  <r>
    <x v="6"/>
    <x v="559"/>
    <x v="6"/>
    <x v="0"/>
    <x v="5"/>
    <s v="Muestra"/>
    <s v="Muestra"/>
    <s v="1022841"/>
    <x v="187"/>
    <s v="Cerdo"/>
    <m/>
    <m/>
    <n v="21.1"/>
    <m/>
    <m/>
    <n v="3.8910947867298602"/>
  </r>
  <r>
    <x v="6"/>
    <x v="182"/>
    <x v="6"/>
    <x v="0"/>
    <x v="5"/>
    <s v="Paleta"/>
    <s v="Paleta Pulpa"/>
    <s v="1020326"/>
    <x v="172"/>
    <s v="Cerdo"/>
    <n v="264000"/>
    <n v="264000"/>
    <n v="264000"/>
    <n v="3.0896098484848502"/>
    <n v="2.52"/>
    <n v="2.6619614325757599"/>
  </r>
  <r>
    <x v="6"/>
    <x v="183"/>
    <x v="6"/>
    <x v="0"/>
    <x v="5"/>
    <s v="Panceta"/>
    <s v="Panceta c/Cuero"/>
    <s v="1020715"/>
    <x v="173"/>
    <s v="Cerdo"/>
    <n v="2000"/>
    <n v="2000"/>
    <n v="2000"/>
    <n v="5.2649999999999997"/>
    <n v="4.6399999999999997"/>
    <n v="5.0199471500000001"/>
  </r>
  <r>
    <x v="6"/>
    <x v="184"/>
    <x v="6"/>
    <x v="0"/>
    <x v="5"/>
    <s v="Panceta"/>
    <s v="Panceta c/Cuero"/>
    <s v="1020914"/>
    <x v="174"/>
    <s v="Cerdo"/>
    <n v="9000"/>
    <n v="9000"/>
    <n v="9000"/>
    <n v="6.625"/>
    <n v="5.4"/>
    <n v="5.7070767444444401"/>
  </r>
  <r>
    <x v="6"/>
    <x v="185"/>
    <x v="6"/>
    <x v="0"/>
    <x v="5"/>
    <s v="Panceta"/>
    <s v="Panceta s/Cuero"/>
    <s v="1020637"/>
    <x v="175"/>
    <s v="Cerdo"/>
    <n v="140000"/>
    <n v="210000"/>
    <n v="214500"/>
    <n v="7.4092642857142801"/>
    <n v="4.82"/>
    <n v="5.0535598610722596"/>
  </r>
  <r>
    <x v="6"/>
    <x v="186"/>
    <x v="6"/>
    <x v="0"/>
    <x v="5"/>
    <s v="Panceta"/>
    <s v="Panceta s/Cuero"/>
    <s v="1020731"/>
    <x v="176"/>
    <s v="Cerdo"/>
    <n v="20000"/>
    <n v="25000"/>
    <n v="25000"/>
    <n v="5.7702499999999999"/>
    <n v="5.1100000000000003"/>
    <n v="5.2942723880000004"/>
  </r>
  <r>
    <x v="6"/>
    <x v="187"/>
    <x v="6"/>
    <x v="0"/>
    <x v="5"/>
    <s v="Panceta"/>
    <s v="Panceta s/Cuero"/>
    <s v="1020802"/>
    <x v="177"/>
    <s v="Cerdo"/>
    <n v="60000"/>
    <n v="41000"/>
    <n v="41000"/>
    <n v="5.30406666666667"/>
    <n v="4.68"/>
    <n v="4.9077169975609802"/>
  </r>
  <r>
    <x v="6"/>
    <x v="188"/>
    <x v="6"/>
    <x v="0"/>
    <x v="5"/>
    <s v="Panceta"/>
    <s v="Panceta s/Cuero"/>
    <s v="1021533"/>
    <x v="178"/>
    <s v="Cerdo"/>
    <n v="20000"/>
    <n v="0"/>
    <m/>
    <n v="4.2985499999999996"/>
    <n v="0"/>
    <m/>
  </r>
  <r>
    <x v="6"/>
    <x v="189"/>
    <x v="6"/>
    <x v="0"/>
    <x v="5"/>
    <s v="Panceta"/>
    <s v="Panceta s/Cuero"/>
    <s v="1022371"/>
    <x v="179"/>
    <s v="Cerdo"/>
    <n v="8000"/>
    <n v="19000"/>
    <n v="19000"/>
    <n v="5.3040000000000003"/>
    <n v="4.68"/>
    <n v="4.8670179105263198"/>
  </r>
  <r>
    <x v="6"/>
    <x v="190"/>
    <x v="6"/>
    <x v="0"/>
    <x v="5"/>
    <s v="Panceta"/>
    <s v="Panceta s/Cuero"/>
    <s v="1022901"/>
    <x v="180"/>
    <s v="Cerdo"/>
    <n v="10000"/>
    <n v="0"/>
    <m/>
    <n v="5.4595000000000002"/>
    <n v="0"/>
    <m/>
  </r>
  <r>
    <x v="6"/>
    <x v="192"/>
    <x v="6"/>
    <x v="0"/>
    <x v="5"/>
    <s v="Panceta"/>
    <s v="Panceta s/Cuero"/>
    <s v="1023194"/>
    <x v="182"/>
    <s v="Cerdo"/>
    <n v="10000"/>
    <n v="10000"/>
    <n v="10000"/>
    <n v="2.0169000000000001"/>
    <n v="2.88"/>
    <n v="3.0458839200000001"/>
  </r>
  <r>
    <x v="6"/>
    <x v="193"/>
    <x v="6"/>
    <x v="0"/>
    <x v="5"/>
    <s v="Pierna"/>
    <s v="Pierna Pulpa Fina"/>
    <s v="1020284"/>
    <x v="183"/>
    <s v="Cerdo"/>
    <n v="10000"/>
    <n v="7000"/>
    <n v="7000"/>
    <n v="2.0110000000000001"/>
    <n v="3.45"/>
    <n v="3.6973310142857101"/>
  </r>
  <r>
    <x v="6"/>
    <x v="194"/>
    <x v="6"/>
    <x v="0"/>
    <x v="5"/>
    <s v="Pierna"/>
    <s v="Pierna Pulpa Fina"/>
    <s v="1020662"/>
    <x v="184"/>
    <s v="Cerdo"/>
    <n v="20000"/>
    <n v="10000"/>
    <n v="10000"/>
    <n v="4.0608500000000003"/>
    <n v="3.49"/>
    <n v="3.8807300599999999"/>
  </r>
  <r>
    <x v="6"/>
    <x v="195"/>
    <x v="6"/>
    <x v="0"/>
    <x v="5"/>
    <s v="Pierna"/>
    <s v="Pierna Pulpa Fina"/>
    <s v="1020664"/>
    <x v="185"/>
    <s v="Cerdo"/>
    <n v="3000"/>
    <n v="8000"/>
    <n v="8000"/>
    <n v="4.0609999999999999"/>
    <n v="3.49"/>
    <n v="3.6736490750000002"/>
  </r>
  <r>
    <x v="6"/>
    <x v="196"/>
    <x v="6"/>
    <x v="0"/>
    <x v="5"/>
    <s v="Pierna"/>
    <s v="Pierna Pulpa Fina"/>
    <s v="1020665"/>
    <x v="186"/>
    <s v="Cerdo"/>
    <n v="11000"/>
    <n v="11000"/>
    <n v="11000"/>
    <n v="1.8281818181818199"/>
    <n v="3.45"/>
    <n v="3.62171825454545"/>
  </r>
  <r>
    <x v="6"/>
    <x v="197"/>
    <x v="6"/>
    <x v="0"/>
    <x v="5"/>
    <s v="Pierna"/>
    <s v="Pierna Pulpa Fina"/>
    <s v="1020990"/>
    <x v="187"/>
    <s v="Cerdo"/>
    <n v="5000"/>
    <n v="5000"/>
    <n v="5000"/>
    <n v="4.0220000000000002"/>
    <n v="3.45"/>
    <n v="3.49591816"/>
  </r>
  <r>
    <x v="6"/>
    <x v="198"/>
    <x v="6"/>
    <x v="0"/>
    <x v="5"/>
    <s v="Pierna"/>
    <s v="Pierna Pulpa Fina"/>
    <s v="1020991"/>
    <x v="188"/>
    <s v="Cerdo"/>
    <n v="6000"/>
    <n v="9000"/>
    <n v="9000"/>
    <n v="4.0220000000000002"/>
    <n v="3.45"/>
    <n v="3.68216422222222"/>
  </r>
  <r>
    <x v="6"/>
    <x v="199"/>
    <x v="6"/>
    <x v="0"/>
    <x v="5"/>
    <s v="Plancha"/>
    <s v="Plancha s/Cuero"/>
    <s v="1022987"/>
    <x v="189"/>
    <s v="Cerdo"/>
    <n v="24000"/>
    <n v="24000"/>
    <n v="24000"/>
    <n v="2.0406666666666702"/>
    <n v="1.8"/>
    <n v="1.9458002249999999"/>
  </r>
  <r>
    <x v="6"/>
    <x v="200"/>
    <x v="6"/>
    <x v="0"/>
    <x v="5"/>
    <s v="Prolijado"/>
    <s v="Prolijado Malaya"/>
    <s v="1020774"/>
    <x v="190"/>
    <s v="Cerdo"/>
    <n v="8000"/>
    <n v="9000"/>
    <n v="11500"/>
    <n v="6.7803750000000003"/>
    <n v="5.76"/>
    <n v="6.0277402347826099"/>
  </r>
  <r>
    <x v="6"/>
    <x v="201"/>
    <x v="6"/>
    <x v="0"/>
    <x v="5"/>
    <s v="Subprod"/>
    <s v="Subprod Tripa"/>
    <s v="1020810"/>
    <x v="191"/>
    <s v="Cerdo"/>
    <n v="2000"/>
    <n v="2000"/>
    <n v="2000"/>
    <n v="4.6825000000000001"/>
    <n v="3.96"/>
    <n v="4.0057396000000001"/>
  </r>
  <r>
    <x v="6"/>
    <x v="2"/>
    <x v="6"/>
    <x v="1"/>
    <x v="0"/>
    <s v="Menudencias"/>
    <s v="Menudencias Contre"/>
    <s v="1012207"/>
    <x v="2"/>
    <s v="Pollo"/>
    <n v="24000"/>
    <m/>
    <m/>
    <n v="0"/>
    <m/>
    <m/>
  </r>
  <r>
    <x v="6"/>
    <x v="3"/>
    <x v="6"/>
    <x v="1"/>
    <x v="0"/>
    <s v="Menudencias"/>
    <s v="Menudencias Cabeza"/>
    <s v="1030744"/>
    <x v="3"/>
    <s v="Pavo"/>
    <m/>
    <n v="10380"/>
    <m/>
    <m/>
    <n v="0"/>
    <m/>
  </r>
  <r>
    <x v="6"/>
    <x v="4"/>
    <x v="6"/>
    <x v="1"/>
    <x v="0"/>
    <s v="Menudencias"/>
    <s v="Menudencias Cogote"/>
    <s v="1030635"/>
    <x v="4"/>
    <s v="Pavo"/>
    <m/>
    <n v="5280"/>
    <m/>
    <m/>
    <n v="0.88371212121212095"/>
    <m/>
  </r>
  <r>
    <x v="6"/>
    <x v="552"/>
    <x v="6"/>
    <x v="1"/>
    <x v="0"/>
    <s v="Menudencias"/>
    <s v="Menudencias Contre"/>
    <s v="1030544"/>
    <x v="489"/>
    <s v="Pavo"/>
    <m/>
    <n v="2200"/>
    <m/>
    <m/>
    <n v="1.18363636363636"/>
    <m/>
  </r>
  <r>
    <x v="6"/>
    <x v="6"/>
    <x v="6"/>
    <x v="1"/>
    <x v="0"/>
    <s v="Varios"/>
    <s v="Varios Carcasa"/>
    <s v="1030355"/>
    <x v="6"/>
    <s v="Pavo"/>
    <m/>
    <n v="48000"/>
    <m/>
    <m/>
    <n v="0"/>
    <m/>
  </r>
  <r>
    <x v="6"/>
    <x v="203"/>
    <x v="6"/>
    <x v="1"/>
    <x v="6"/>
    <s v="Ala"/>
    <s v="Ala Centro"/>
    <s v="1012161"/>
    <x v="193"/>
    <s v="Pollo"/>
    <n v="185542"/>
    <n v="185542"/>
    <n v="188787.807"/>
    <n v="5.6019068458893404"/>
    <n v="5.6019068458893404"/>
    <n v="5.7591335456320003"/>
  </r>
  <r>
    <x v="6"/>
    <x v="204"/>
    <x v="6"/>
    <x v="1"/>
    <x v="6"/>
    <s v="Ala"/>
    <s v="Ala Centro"/>
    <s v="1012164"/>
    <x v="194"/>
    <s v="Pollo"/>
    <n v="79833"/>
    <n v="79833"/>
    <n v="83462.399999999994"/>
    <n v="5.4279182794082601"/>
    <n v="5.4279182794082601"/>
    <n v="5.67013670946438"/>
  </r>
  <r>
    <x v="6"/>
    <x v="205"/>
    <x v="6"/>
    <x v="1"/>
    <x v="6"/>
    <s v="Ala"/>
    <s v="Ala Trutro"/>
    <s v="1012157"/>
    <x v="195"/>
    <s v="Pollo"/>
    <n v="39917"/>
    <n v="39917"/>
    <n v="45360"/>
    <n v="2.9525264924718799"/>
    <n v="2.9525264924718799"/>
    <n v="3.0397748699294498"/>
  </r>
  <r>
    <x v="6"/>
    <x v="206"/>
    <x v="6"/>
    <x v="1"/>
    <x v="6"/>
    <s v="Ala"/>
    <s v="Ala Trutro-Centro"/>
    <s v="1012148"/>
    <x v="196"/>
    <s v="Pollo"/>
    <n v="88274"/>
    <n v="88274"/>
    <n v="89876.491999999998"/>
    <n v="3.7943675374402401"/>
    <n v="3.7943675374402401"/>
    <n v="3.2633093189707498"/>
  </r>
  <r>
    <x v="6"/>
    <x v="207"/>
    <x v="6"/>
    <x v="1"/>
    <x v="6"/>
    <s v="Ala"/>
    <s v="Ala Trutro-Centro"/>
    <s v="1012159"/>
    <x v="197"/>
    <s v="Pollo"/>
    <n v="383601"/>
    <n v="391910"/>
    <n v="386285.15500000003"/>
    <n v="3.6938381286805799"/>
    <n v="3.6938378709397601"/>
    <n v="3.36961260108481"/>
  </r>
  <r>
    <x v="6"/>
    <x v="208"/>
    <x v="6"/>
    <x v="1"/>
    <x v="6"/>
    <s v="Ala"/>
    <s v="Ala Trutro-Centro"/>
    <s v="1012165"/>
    <x v="198"/>
    <s v="Pollo"/>
    <n v="642131"/>
    <n v="642131"/>
    <n v="644110.97600000002"/>
    <n v="3.4331764079292202"/>
    <n v="3.4331764079292202"/>
    <n v="3.2957923997556602"/>
  </r>
  <r>
    <x v="6"/>
    <x v="209"/>
    <x v="6"/>
    <x v="1"/>
    <x v="6"/>
    <s v="Ala"/>
    <s v="Ala Trutro-Centro"/>
    <s v="1012401"/>
    <x v="199"/>
    <s v="Pollo"/>
    <n v="18144"/>
    <n v="18144"/>
    <m/>
    <n v="3.9236662257495598"/>
    <n v="3.9236662257495598"/>
    <m/>
  </r>
  <r>
    <x v="6"/>
    <x v="210"/>
    <x v="6"/>
    <x v="1"/>
    <x v="6"/>
    <s v="Ala"/>
    <s v="Ala Trutro-Centro"/>
    <s v="1012483"/>
    <x v="200"/>
    <s v="Pollo"/>
    <n v="272158"/>
    <n v="279418"/>
    <n v="279417.59999999998"/>
    <n v="3.8344160377427801"/>
    <n v="3.8344129583634601"/>
    <n v="3.68318479294074"/>
  </r>
  <r>
    <x v="6"/>
    <x v="211"/>
    <x v="6"/>
    <x v="1"/>
    <x v="6"/>
    <s v="Ala"/>
    <s v="Ala Centro Punta"/>
    <s v="1030239"/>
    <x v="201"/>
    <s v="Pavo"/>
    <n v="24000"/>
    <n v="24000"/>
    <n v="24008.04"/>
    <n v="1.89841666666667"/>
    <n v="1.8985000000000001"/>
    <n v="1.46078313764889"/>
  </r>
  <r>
    <x v="6"/>
    <x v="212"/>
    <x v="6"/>
    <x v="1"/>
    <x v="6"/>
    <s v="Chuleta"/>
    <s v="Chuleta Huesos"/>
    <s v="1020828"/>
    <x v="13"/>
    <s v="Cerdo"/>
    <n v="48000"/>
    <n v="48000"/>
    <n v="45125.146000000001"/>
    <n v="7.87860416666667"/>
    <n v="7.87860416666667"/>
    <n v="6.4236649361755003"/>
  </r>
  <r>
    <x v="6"/>
    <x v="213"/>
    <x v="6"/>
    <x v="1"/>
    <x v="6"/>
    <s v="Chuleta"/>
    <s v="Chuleta Huesos"/>
    <s v="1022883"/>
    <x v="202"/>
    <s v="Cerdo"/>
    <n v="23587"/>
    <n v="23587"/>
    <m/>
    <n v="7.0407427820409598"/>
    <n v="7.0407427820409598"/>
    <m/>
  </r>
  <r>
    <x v="6"/>
    <x v="214"/>
    <x v="6"/>
    <x v="1"/>
    <x v="6"/>
    <s v="Empanizado"/>
    <s v="Empanizados Croqueta"/>
    <s v="1100573"/>
    <x v="203"/>
    <s v="Elaborado"/>
    <m/>
    <m/>
    <n v="6623.308"/>
    <m/>
    <m/>
    <n v="3.0286111411397401"/>
  </r>
  <r>
    <x v="6"/>
    <x v="215"/>
    <x v="6"/>
    <x v="1"/>
    <x v="6"/>
    <s v="Empanizado"/>
    <s v="Empanizados Croqueta"/>
    <s v="1100602"/>
    <x v="204"/>
    <s v="Elaborado"/>
    <m/>
    <m/>
    <n v="1236.24"/>
    <m/>
    <m/>
    <n v="6.8970576101727801"/>
  </r>
  <r>
    <x v="6"/>
    <x v="216"/>
    <x v="6"/>
    <x v="1"/>
    <x v="6"/>
    <s v="Empanizado"/>
    <s v="Empanizados Nuggets"/>
    <s v="1100570"/>
    <x v="205"/>
    <s v="Elaborado"/>
    <m/>
    <m/>
    <n v="7088.2830000000004"/>
    <m/>
    <m/>
    <n v="2.9393565550359702"/>
  </r>
  <r>
    <x v="6"/>
    <x v="217"/>
    <x v="6"/>
    <x v="1"/>
    <x v="6"/>
    <s v="Empanizado"/>
    <s v="Empanizados Nuggets"/>
    <s v="1100572"/>
    <x v="206"/>
    <s v="Elaborado"/>
    <m/>
    <m/>
    <n v="8461.3050000000003"/>
    <m/>
    <m/>
    <n v="2.9553678894685902"/>
  </r>
  <r>
    <x v="6"/>
    <x v="218"/>
    <x v="6"/>
    <x v="1"/>
    <x v="6"/>
    <s v="Empanizado"/>
    <s v="Empanizados Nuggets"/>
    <s v="1100574"/>
    <x v="207"/>
    <s v="Elaborado"/>
    <m/>
    <m/>
    <n v="25582.088"/>
    <m/>
    <m/>
    <n v="2.97097579368815"/>
  </r>
  <r>
    <x v="6"/>
    <x v="219"/>
    <x v="6"/>
    <x v="1"/>
    <x v="6"/>
    <s v="Filete"/>
    <s v="Filete"/>
    <s v="1012147"/>
    <x v="208"/>
    <s v="Pollo"/>
    <n v="174181"/>
    <n v="174181"/>
    <n v="169689.71900000001"/>
    <n v="6.7668230174358897"/>
    <n v="6.7668230174358897"/>
    <n v="6.74978186863519"/>
  </r>
  <r>
    <x v="6"/>
    <x v="220"/>
    <x v="6"/>
    <x v="1"/>
    <x v="6"/>
    <s v="Filete"/>
    <s v="Filete"/>
    <s v="1012158"/>
    <x v="209"/>
    <s v="Pollo"/>
    <n v="87068"/>
    <n v="87068"/>
    <n v="90629.122000000003"/>
    <n v="6.6635962695824"/>
    <n v="6.6635962695824"/>
    <n v="6.4429418338621902"/>
  </r>
  <r>
    <x v="6"/>
    <x v="221"/>
    <x v="6"/>
    <x v="1"/>
    <x v="6"/>
    <s v="Filete"/>
    <s v="Filete"/>
    <s v="1012163"/>
    <x v="210"/>
    <s v="Pollo"/>
    <n v="239499"/>
    <n v="239499"/>
    <n v="239500.448"/>
    <n v="6.4030914534089902"/>
    <n v="6.4030914534089902"/>
    <n v="6.4919390225942299"/>
  </r>
  <r>
    <x v="6"/>
    <x v="446"/>
    <x v="6"/>
    <x v="1"/>
    <x v="6"/>
    <s v="Filete"/>
    <s v="Filete"/>
    <s v="1012400"/>
    <x v="402"/>
    <s v="Pollo"/>
    <n v="18144"/>
    <n v="18144"/>
    <n v="2514.7139999999999"/>
    <n v="6.8999118165784799"/>
    <n v="6.8999118165784799"/>
    <n v="5.5742565158503101"/>
  </r>
  <r>
    <x v="6"/>
    <x v="222"/>
    <x v="6"/>
    <x v="1"/>
    <x v="6"/>
    <s v="Filete"/>
    <s v="Filete"/>
    <s v="1012518"/>
    <x v="211"/>
    <s v="Pollo"/>
    <n v="137944"/>
    <n v="145150"/>
    <n v="145150.39999999999"/>
    <n v="5.7694934176187402"/>
    <n v="5.7694936272821202"/>
    <n v="5.9362037700206098"/>
  </r>
  <r>
    <x v="6"/>
    <x v="447"/>
    <x v="6"/>
    <x v="1"/>
    <x v="6"/>
    <s v="Huesos"/>
    <s v="Huesos Cuarto Centra"/>
    <s v="1020878"/>
    <x v="403"/>
    <s v="Cerdo"/>
    <n v="0"/>
    <n v="48000"/>
    <m/>
    <n v="0"/>
    <n v="0"/>
    <m/>
  </r>
  <r>
    <x v="6"/>
    <x v="224"/>
    <x v="6"/>
    <x v="1"/>
    <x v="6"/>
    <s v="Menudencias"/>
    <s v="Menudencias Contre"/>
    <s v="1012532"/>
    <x v="213"/>
    <s v="Pollo"/>
    <n v="4301"/>
    <n v="4301"/>
    <n v="4299.9560000000001"/>
    <n v="1.27807486631016"/>
    <n v="1.27807486631016"/>
    <n v="1.1592325828450301"/>
  </r>
  <r>
    <x v="6"/>
    <x v="225"/>
    <x v="6"/>
    <x v="1"/>
    <x v="6"/>
    <s v="Menudencias"/>
    <s v="Menudencias Pana"/>
    <s v="1012601"/>
    <x v="214"/>
    <s v="Pollo"/>
    <n v="176787"/>
    <n v="176787"/>
    <n v="173598.95199999999"/>
    <n v="0.67244763472427305"/>
    <n v="0.67244763472427305"/>
    <n v="0.63107469393018001"/>
  </r>
  <r>
    <x v="6"/>
    <x v="226"/>
    <x v="6"/>
    <x v="1"/>
    <x v="6"/>
    <s v="Menudencias"/>
    <s v="Menudencias Cogote"/>
    <s v="1030735"/>
    <x v="215"/>
    <s v="Pavo"/>
    <n v="32794"/>
    <n v="48000"/>
    <n v="38101.728000000003"/>
    <n v="1.6099896322498"/>
    <n v="1.61"/>
    <n v="1.3163675332520399"/>
  </r>
  <r>
    <x v="6"/>
    <x v="227"/>
    <x v="6"/>
    <x v="1"/>
    <x v="6"/>
    <s v="Panceta"/>
    <s v="Panceta s/Cuero"/>
    <s v="1021538"/>
    <x v="216"/>
    <s v="Cerdo"/>
    <n v="120000"/>
    <n v="116582"/>
    <n v="115598.913"/>
    <n v="5.4067999999999996"/>
    <n v="5.4068123724074004"/>
    <n v="5.1462665371256602"/>
  </r>
  <r>
    <x v="6"/>
    <x v="229"/>
    <x v="6"/>
    <x v="1"/>
    <x v="6"/>
    <s v="Pech"/>
    <s v="Pech Entera"/>
    <s v="1030321"/>
    <x v="218"/>
    <s v="Pavo"/>
    <n v="6120"/>
    <n v="9485"/>
    <n v="9492.7999999999993"/>
    <n v="7.0130718954248401"/>
    <n v="7.0133895624670499"/>
    <n v="5.7280303809202797"/>
  </r>
  <r>
    <x v="6"/>
    <x v="230"/>
    <x v="6"/>
    <x v="1"/>
    <x v="6"/>
    <s v="Pech"/>
    <s v="Pech Entera"/>
    <s v="1030360"/>
    <x v="219"/>
    <s v="Pavo"/>
    <n v="5432"/>
    <n v="4992"/>
    <n v="5201.4539999999997"/>
    <n v="6.7927098674521398"/>
    <n v="6.7926682692307701"/>
    <n v="5.7715365165201904"/>
  </r>
  <r>
    <x v="6"/>
    <x v="477"/>
    <x v="6"/>
    <x v="1"/>
    <x v="6"/>
    <s v="Pech"/>
    <s v="Pech Entera"/>
    <s v="1030366"/>
    <x v="431"/>
    <s v="Pavo"/>
    <n v="971"/>
    <n v="860"/>
    <n v="867.3"/>
    <n v="7.01338825952626"/>
    <n v="7.0093023255814"/>
    <n v="5.7280311310965102"/>
  </r>
  <r>
    <x v="6"/>
    <x v="231"/>
    <x v="6"/>
    <x v="1"/>
    <x v="6"/>
    <s v="Pech"/>
    <s v="Pech Entera"/>
    <s v="1030376"/>
    <x v="220"/>
    <s v="Pavo"/>
    <n v="4240"/>
    <n v="6782"/>
    <n v="8149.8789999999999"/>
    <n v="7.0134433962264202"/>
    <n v="7.0135653199646102"/>
    <n v="5.1632169876387097"/>
  </r>
  <r>
    <x v="6"/>
    <x v="232"/>
    <x v="6"/>
    <x v="1"/>
    <x v="6"/>
    <s v="Pech"/>
    <s v="Pech Entera"/>
    <s v="1030783"/>
    <x v="221"/>
    <s v="Pavo"/>
    <n v="1260"/>
    <n v="1877"/>
    <n v="4849.1080000000002"/>
    <n v="7.01269841269841"/>
    <n v="7.0111880660628696"/>
    <n v="3.6471710260938699"/>
  </r>
  <r>
    <x v="6"/>
    <x v="233"/>
    <x v="6"/>
    <x v="1"/>
    <x v="6"/>
    <s v="Pech"/>
    <s v="Pech Entera"/>
    <s v="1030784"/>
    <x v="222"/>
    <s v="Pavo"/>
    <n v="5714"/>
    <n v="11812"/>
    <n v="10366.217000000001"/>
    <n v="6.7931396569828504"/>
    <n v="6.7925838130714498"/>
    <n v="5.7954971230102599"/>
  </r>
  <r>
    <x v="6"/>
    <x v="234"/>
    <x v="6"/>
    <x v="1"/>
    <x v="6"/>
    <s v="Pech"/>
    <s v="Pech Entera"/>
    <s v="1030785"/>
    <x v="223"/>
    <s v="Pavo"/>
    <n v="1000"/>
    <n v="2262"/>
    <n v="1655.971"/>
    <n v="6.7930000000000001"/>
    <n v="6.7926613616268803"/>
    <n v="5.7954967206551302"/>
  </r>
  <r>
    <x v="6"/>
    <x v="560"/>
    <x v="6"/>
    <x v="1"/>
    <x v="6"/>
    <s v="Pech"/>
    <s v="Pech Entera"/>
    <s v="1030793"/>
    <x v="494"/>
    <s v="Pavo"/>
    <n v="720"/>
    <n v="720"/>
    <m/>
    <n v="6.7930555555555596"/>
    <n v="6.7930555555555596"/>
    <m/>
  </r>
  <r>
    <x v="6"/>
    <x v="540"/>
    <x v="6"/>
    <x v="1"/>
    <x v="6"/>
    <s v="Pech"/>
    <s v="Pech Entera"/>
    <s v="1030794"/>
    <x v="477"/>
    <s v="Pavo"/>
    <n v="0"/>
    <n v="1080"/>
    <m/>
    <n v="0"/>
    <n v="6.7898148148148199"/>
    <m/>
  </r>
  <r>
    <x v="6"/>
    <x v="235"/>
    <x v="6"/>
    <x v="1"/>
    <x v="6"/>
    <s v="Pech Desh"/>
    <s v="Pech Desh c/Piel"/>
    <s v="1030424"/>
    <x v="224"/>
    <s v="Pavo"/>
    <n v="15000"/>
    <n v="24000"/>
    <n v="24012"/>
    <n v="7.1231999999999998"/>
    <n v="7.1232916666666704"/>
    <n v="13.447192574546101"/>
  </r>
  <r>
    <x v="6"/>
    <x v="237"/>
    <x v="6"/>
    <x v="1"/>
    <x v="6"/>
    <s v="Pech Desh"/>
    <s v="Pech Desh Filete"/>
    <s v="1030773"/>
    <x v="226"/>
    <s v="Pavo"/>
    <n v="15000"/>
    <n v="24000"/>
    <n v="15008"/>
    <n v="7.48166666666667"/>
    <n v="7.48166666666667"/>
    <n v="7.4678387460021298"/>
  </r>
  <r>
    <x v="6"/>
    <x v="541"/>
    <x v="6"/>
    <x v="1"/>
    <x v="6"/>
    <s v="Pech Desh"/>
    <s v="Pech Desh Filete"/>
    <s v="1030818"/>
    <x v="478"/>
    <s v="Pavo"/>
    <n v="48000"/>
    <n v="48000"/>
    <n v="47994.237000000001"/>
    <n v="10.9660208333333"/>
    <n v="10.965999999999999"/>
    <n v="11.1392688188792"/>
  </r>
  <r>
    <x v="6"/>
    <x v="238"/>
    <x v="6"/>
    <x v="1"/>
    <x v="6"/>
    <s v="Pech Desh"/>
    <s v="Pech Desh s/Piel"/>
    <s v="1030379"/>
    <x v="227"/>
    <s v="Pavo"/>
    <n v="672000"/>
    <n v="696000"/>
    <n v="696000.35800000001"/>
    <n v="12.294806547619"/>
    <n v="12.2948017241379"/>
    <n v="11.0907146858106"/>
  </r>
  <r>
    <x v="6"/>
    <x v="239"/>
    <x v="6"/>
    <x v="1"/>
    <x v="6"/>
    <s v="Pech Desh"/>
    <s v="Pech Desh s/Piel"/>
    <s v="1030452"/>
    <x v="228"/>
    <s v="Pavo"/>
    <n v="28444"/>
    <n v="43508"/>
    <n v="52245.845999999998"/>
    <n v="8.5564618197159295"/>
    <n v="8.5564493886181907"/>
    <n v="6.8751038254792496"/>
  </r>
  <r>
    <x v="6"/>
    <x v="478"/>
    <x v="6"/>
    <x v="1"/>
    <x v="6"/>
    <s v="Pech Desh"/>
    <s v="Pech Desh s/Piel"/>
    <s v="1030461"/>
    <x v="432"/>
    <s v="Pavo"/>
    <n v="19556"/>
    <n v="12584"/>
    <n v="3149.9450000000002"/>
    <n v="8.5562487216199603"/>
    <n v="8.5562619198982794"/>
    <n v="6.8495996279300098"/>
  </r>
  <r>
    <x v="6"/>
    <x v="240"/>
    <x v="6"/>
    <x v="1"/>
    <x v="6"/>
    <s v="Pech Desh"/>
    <s v="Pech Desh s/Piel"/>
    <s v="1030782"/>
    <x v="229"/>
    <s v="Pavo"/>
    <n v="0"/>
    <n v="11954"/>
    <n v="17604.339"/>
    <n v="0"/>
    <n v="8.5603145390664199"/>
    <n v="6.8871469812072998"/>
  </r>
  <r>
    <x v="6"/>
    <x v="242"/>
    <x v="6"/>
    <x v="1"/>
    <x v="6"/>
    <s v="Pechuga Desh"/>
    <s v="Pechuga Desh s/Piel"/>
    <s v="1010885"/>
    <x v="231"/>
    <s v="Pollo"/>
    <n v="2268"/>
    <n v="0"/>
    <m/>
    <n v="7.7835097001763698"/>
    <n v="0"/>
    <m/>
  </r>
  <r>
    <x v="6"/>
    <x v="448"/>
    <x v="6"/>
    <x v="1"/>
    <x v="6"/>
    <s v="Pechuga Desh"/>
    <s v="Pechuga Desh s/Piel"/>
    <s v="1010886"/>
    <x v="404"/>
    <s v="Pollo"/>
    <n v="4990"/>
    <n v="0"/>
    <m/>
    <n v="7.78276553106212"/>
    <n v="0"/>
    <m/>
  </r>
  <r>
    <x v="6"/>
    <x v="245"/>
    <x v="6"/>
    <x v="1"/>
    <x v="6"/>
    <s v="Pechuga Desh"/>
    <s v="Pechuga Desh s/Piel"/>
    <s v="1011250"/>
    <x v="234"/>
    <s v="Pollo"/>
    <n v="12552"/>
    <n v="0"/>
    <m/>
    <n v="3.3989005736137701"/>
    <n v="0"/>
    <m/>
  </r>
  <r>
    <x v="6"/>
    <x v="246"/>
    <x v="6"/>
    <x v="1"/>
    <x v="6"/>
    <s v="Pechuga Desh"/>
    <s v="Pechuga Desh s/Piel"/>
    <s v="1011701"/>
    <x v="235"/>
    <s v="Pollo"/>
    <n v="36288"/>
    <n v="0"/>
    <m/>
    <n v="3.8343805114638401"/>
    <n v="0"/>
    <m/>
  </r>
  <r>
    <x v="6"/>
    <x v="248"/>
    <x v="6"/>
    <x v="1"/>
    <x v="6"/>
    <s v="Pechuga Desh"/>
    <s v="Pechuga Desh s/Piel"/>
    <s v="1012107"/>
    <x v="237"/>
    <s v="Pollo"/>
    <n v="133873"/>
    <n v="133873"/>
    <n v="145333.19399999999"/>
    <n v="6.7458113286473003"/>
    <n v="6.7458113286473003"/>
    <n v="6.2312713501638202"/>
  </r>
  <r>
    <x v="6"/>
    <x v="249"/>
    <x v="6"/>
    <x v="1"/>
    <x v="6"/>
    <s v="Pechuga Desh"/>
    <s v="Pechuga Desh s/Piel"/>
    <s v="1012108"/>
    <x v="238"/>
    <s v="Pollo"/>
    <n v="371107"/>
    <n v="389277"/>
    <n v="408692.576"/>
    <n v="6.75556914852051"/>
    <n v="6.7555699411986803"/>
    <n v="6.2999724054199602"/>
  </r>
  <r>
    <x v="6"/>
    <x v="250"/>
    <x v="6"/>
    <x v="1"/>
    <x v="6"/>
    <s v="Pechuga Desh"/>
    <s v="Pechuga Desh s/Piel"/>
    <s v="1012109"/>
    <x v="239"/>
    <s v="Pollo"/>
    <n v="544880"/>
    <n v="569803"/>
    <n v="513564.45899999997"/>
    <n v="7.1570290706210598"/>
    <n v="7.1570297102682803"/>
    <n v="6.4363837804048698"/>
  </r>
  <r>
    <x v="6"/>
    <x v="251"/>
    <x v="6"/>
    <x v="1"/>
    <x v="6"/>
    <s v="Pechuga Desh"/>
    <s v="Pechuga Desh s/Piel"/>
    <s v="1012110"/>
    <x v="240"/>
    <s v="Pollo"/>
    <n v="95563"/>
    <n v="124830"/>
    <n v="124830.227"/>
    <n v="7.1824136956771998"/>
    <n v="7.1824080749819803"/>
    <n v="6.9615519933325096"/>
  </r>
  <r>
    <x v="6"/>
    <x v="252"/>
    <x v="6"/>
    <x v="1"/>
    <x v="6"/>
    <s v="Pechuga Desh"/>
    <s v="Pechuga Desh s/Piel"/>
    <s v="1012111"/>
    <x v="241"/>
    <s v="Pollo"/>
    <n v="10052"/>
    <n v="11963"/>
    <n v="11430.896000000001"/>
    <n v="7.25756068444091"/>
    <n v="7.25746050321826"/>
    <n v="6.2394635206199096"/>
  </r>
  <r>
    <x v="6"/>
    <x v="479"/>
    <x v="6"/>
    <x v="1"/>
    <x v="6"/>
    <s v="Pechuga Desh"/>
    <s v="Pechuga Desh s/Piel"/>
    <s v="1012115"/>
    <x v="433"/>
    <s v="Pollo"/>
    <n v="6906"/>
    <n v="6906"/>
    <m/>
    <n v="7.7829423689545303"/>
    <n v="7.7829423689545303"/>
    <m/>
  </r>
  <r>
    <x v="6"/>
    <x v="254"/>
    <x v="6"/>
    <x v="1"/>
    <x v="6"/>
    <s v="Pechuga Desh"/>
    <s v="Pechuga Desh s/Piel"/>
    <s v="1012145"/>
    <x v="243"/>
    <s v="Pollo"/>
    <n v="87791"/>
    <n v="119814"/>
    <n v="119814.268"/>
    <n v="6.0180884145299602"/>
    <n v="6.0180863672024998"/>
    <n v="6.0169741052876997"/>
  </r>
  <r>
    <x v="6"/>
    <x v="255"/>
    <x v="6"/>
    <x v="1"/>
    <x v="6"/>
    <s v="Pechuga Desh"/>
    <s v="Pechuga Desh s/Piel"/>
    <s v="1012160"/>
    <x v="244"/>
    <s v="Pollo"/>
    <n v="59875"/>
    <n v="83462"/>
    <n v="83462.399999999994"/>
    <n v="5.9078246346555296"/>
    <n v="5.9078263161678404"/>
    <n v="5.6526775769687898"/>
  </r>
  <r>
    <x v="6"/>
    <x v="256"/>
    <x v="6"/>
    <x v="1"/>
    <x v="6"/>
    <s v="Pechuga Desh"/>
    <s v="Pechuga Desh s/Piel"/>
    <s v="1012167"/>
    <x v="245"/>
    <s v="Pollo"/>
    <n v="558832"/>
    <n v="565367"/>
    <n v="565367.04000000004"/>
    <n v="5.7765106507859203"/>
    <n v="5.5969945186047303"/>
    <n v="4.9368593089544097"/>
  </r>
  <r>
    <x v="6"/>
    <x v="449"/>
    <x v="6"/>
    <x v="1"/>
    <x v="6"/>
    <s v="Pechuga Desh"/>
    <s v="Pechuga Desh s/Piel"/>
    <s v="1012399"/>
    <x v="405"/>
    <s v="Pollo"/>
    <n v="18144"/>
    <n v="18144"/>
    <n v="24283.852999999999"/>
    <n v="6.1282517636684304"/>
    <n v="6.1282517636684304"/>
    <n v="5.7740490275575302"/>
  </r>
  <r>
    <x v="6"/>
    <x v="257"/>
    <x v="6"/>
    <x v="1"/>
    <x v="6"/>
    <s v="Pechuga Desh"/>
    <s v="Pechuga Desh s/Piel"/>
    <s v="1012519"/>
    <x v="237"/>
    <s v="Pollo"/>
    <n v="39331"/>
    <n v="45899"/>
    <n v="33929.385000000002"/>
    <n v="6.7458747552820899"/>
    <n v="6.7458550295213398"/>
    <n v="5.9913985620428996"/>
  </r>
  <r>
    <x v="6"/>
    <x v="258"/>
    <x v="6"/>
    <x v="1"/>
    <x v="6"/>
    <s v="Pechuga Desh"/>
    <s v="Pechuga Desh s/Piel"/>
    <s v="1012520"/>
    <x v="238"/>
    <s v="Pollo"/>
    <n v="165406"/>
    <n v="165406"/>
    <n v="162842.4"/>
    <n v="6.7555711401037399"/>
    <n v="6.7555711401037399"/>
    <n v="6.3980970545754703"/>
  </r>
  <r>
    <x v="6"/>
    <x v="259"/>
    <x v="6"/>
    <x v="1"/>
    <x v="6"/>
    <s v="Pechuga Desh"/>
    <s v="Pechuga Desh s/Piel"/>
    <s v="1012521"/>
    <x v="239"/>
    <s v="Pollo"/>
    <n v="142094"/>
    <n v="142094"/>
    <n v="202940.51699999999"/>
    <n v="7.1570509662617701"/>
    <n v="7.1570509662617701"/>
    <n v="6.8115522692789803"/>
  </r>
  <r>
    <x v="6"/>
    <x v="260"/>
    <x v="6"/>
    <x v="1"/>
    <x v="6"/>
    <s v="Pechuga Desh"/>
    <s v="Pechuga Desh s/Piel"/>
    <s v="1012522"/>
    <x v="240"/>
    <s v="Pollo"/>
    <n v="34714"/>
    <n v="81829"/>
    <n v="81829.440000000002"/>
    <n v="7.1823471798121803"/>
    <n v="7.1823803297119602"/>
    <n v="6.7806355426604403"/>
  </r>
  <r>
    <x v="6"/>
    <x v="261"/>
    <x v="6"/>
    <x v="1"/>
    <x v="6"/>
    <s v="Pechuga Desh"/>
    <s v="Pechuga Desh s/Piel"/>
    <s v="1012523"/>
    <x v="241"/>
    <s v="Pollo"/>
    <n v="30560"/>
    <n v="30560"/>
    <n v="29937.423999999999"/>
    <n v="7.2571989528795804"/>
    <n v="7.2571989528795804"/>
    <n v="6.1653432005372304"/>
  </r>
  <r>
    <x v="6"/>
    <x v="263"/>
    <x v="6"/>
    <x v="1"/>
    <x v="6"/>
    <s v="Pechuga Desh"/>
    <s v="Pechuga Desh s/Piel"/>
    <s v="1012694"/>
    <x v="246"/>
    <s v="Pollo"/>
    <n v="54432"/>
    <m/>
    <m/>
    <n v="7.8026344797178098"/>
    <m/>
    <m/>
  </r>
  <r>
    <x v="6"/>
    <x v="264"/>
    <x v="6"/>
    <x v="1"/>
    <x v="6"/>
    <s v="Pierna"/>
    <s v="Pierna Pulpa Fina"/>
    <s v="1023273"/>
    <x v="247"/>
    <s v="Cerdo"/>
    <n v="52228"/>
    <n v="60283"/>
    <n v="64521.38"/>
    <n v="3.7560121007888498"/>
    <n v="3.75603403944727"/>
    <n v="3.3341521818039199"/>
  </r>
  <r>
    <x v="6"/>
    <x v="265"/>
    <x v="6"/>
    <x v="1"/>
    <x v="6"/>
    <s v="Pierna"/>
    <s v="Pierna Pulpa Fina"/>
    <s v="1023274"/>
    <x v="248"/>
    <s v="Cerdo"/>
    <n v="24467"/>
    <n v="18144"/>
    <n v="26197.858"/>
    <n v="3.75603874606613"/>
    <n v="3.75600749559083"/>
    <n v="3.3419820696791298"/>
  </r>
  <r>
    <x v="6"/>
    <x v="481"/>
    <x v="6"/>
    <x v="1"/>
    <x v="6"/>
    <s v="Pierna"/>
    <s v="Pierna Pulpa Fina"/>
    <s v="1023276"/>
    <x v="435"/>
    <s v="Cerdo"/>
    <n v="25991"/>
    <n v="23995"/>
    <n v="25989.982"/>
    <n v="3.7560309337847699"/>
    <n v="3.75603250677224"/>
    <n v="3.1776508156104102"/>
  </r>
  <r>
    <x v="6"/>
    <x v="266"/>
    <x v="6"/>
    <x v="1"/>
    <x v="6"/>
    <s v="Prolijado"/>
    <s v="Prolijado Malaya"/>
    <s v="1022619"/>
    <x v="249"/>
    <s v="Cerdo"/>
    <n v="13000"/>
    <n v="13008"/>
    <n v="13008"/>
    <n v="7.3780000000000001"/>
    <n v="7.3779981549815501"/>
    <n v="6.9324346402214001"/>
  </r>
  <r>
    <x v="6"/>
    <x v="267"/>
    <x v="6"/>
    <x v="1"/>
    <x v="6"/>
    <s v="Recortes"/>
    <s v="Recortes Estándar"/>
    <s v="1030370"/>
    <x v="250"/>
    <s v="Pavo"/>
    <n v="7423"/>
    <n v="7250"/>
    <n v="7250.1850000000004"/>
    <n v="4.7425569176882698"/>
    <n v="4.7422068965517203"/>
    <n v="4.5734948556485104"/>
  </r>
  <r>
    <x v="6"/>
    <x v="268"/>
    <x v="6"/>
    <x v="1"/>
    <x v="6"/>
    <s v="Subprod"/>
    <s v="Subprod Visceras"/>
    <s v="1023190"/>
    <x v="251"/>
    <s v="Cerdo"/>
    <n v="144000"/>
    <n v="142339"/>
    <n v="142339.26199999999"/>
    <n v="0.69134027777777796"/>
    <n v="0.69133547376334004"/>
    <n v="0.67167588799216904"/>
  </r>
  <r>
    <x v="6"/>
    <x v="561"/>
    <x v="6"/>
    <x v="1"/>
    <x v="7"/>
    <s v="Filete"/>
    <s v="Filete"/>
    <s v="1011906"/>
    <x v="495"/>
    <s v="Pollo"/>
    <m/>
    <m/>
    <n v="150"/>
    <m/>
    <m/>
    <n v="1.0162599999999999"/>
  </r>
  <r>
    <x v="6"/>
    <x v="269"/>
    <x v="6"/>
    <x v="1"/>
    <x v="7"/>
    <s v="Filete"/>
    <s v="Filete c/Cabeza"/>
    <s v="1020853"/>
    <x v="25"/>
    <s v="Cerdo"/>
    <n v="168000"/>
    <n v="168000"/>
    <n v="158000"/>
    <n v="4.0894285714285701"/>
    <n v="4.0894285714285701"/>
    <n v="4.1065296177215203"/>
  </r>
  <r>
    <x v="6"/>
    <x v="482"/>
    <x v="6"/>
    <x v="1"/>
    <x v="7"/>
    <s v="Lomo"/>
    <s v="Lomo Centro"/>
    <s v="1022858"/>
    <x v="253"/>
    <s v="Cerdo"/>
    <n v="0"/>
    <n v="24000"/>
    <n v="20000"/>
    <n v="0"/>
    <n v="2.72691666666667"/>
    <n v="2.4321999949999999"/>
  </r>
  <r>
    <x v="6"/>
    <x v="2"/>
    <x v="6"/>
    <x v="1"/>
    <x v="7"/>
    <s v="Menudencias"/>
    <s v="Menudencias Contre"/>
    <s v="1012207"/>
    <x v="2"/>
    <s v="Pollo"/>
    <m/>
    <n v="24000"/>
    <n v="24000"/>
    <m/>
    <n v="1"/>
    <n v="0.69833333333333303"/>
  </r>
  <r>
    <x v="6"/>
    <x v="272"/>
    <x v="6"/>
    <x v="1"/>
    <x v="7"/>
    <s v="Menudencias"/>
    <s v="Menudencias Corazón"/>
    <s v="1012724"/>
    <x v="254"/>
    <s v="Pollo"/>
    <n v="0"/>
    <n v="21603"/>
    <n v="21603"/>
    <n v="0"/>
    <n v="0.42188584918761302"/>
    <n v="0.81334014720177805"/>
  </r>
  <r>
    <x v="6"/>
    <x v="404"/>
    <x v="6"/>
    <x v="1"/>
    <x v="7"/>
    <s v="Menudencias"/>
    <s v="Menudencias Corazón"/>
    <s v="1012745"/>
    <x v="371"/>
    <s v="Pollo"/>
    <n v="5311"/>
    <n v="5311"/>
    <m/>
    <n v="0.31293541705893402"/>
    <n v="0.31293541705893402"/>
    <m/>
  </r>
  <r>
    <x v="6"/>
    <x v="4"/>
    <x v="6"/>
    <x v="1"/>
    <x v="7"/>
    <s v="Menudencias"/>
    <s v="Menudencias Cogote"/>
    <s v="1030635"/>
    <x v="4"/>
    <s v="Pavo"/>
    <m/>
    <m/>
    <n v="24000"/>
    <m/>
    <m/>
    <n v="0.80833333333333302"/>
  </r>
  <r>
    <x v="6"/>
    <x v="274"/>
    <x v="6"/>
    <x v="1"/>
    <x v="7"/>
    <s v="Menudencias"/>
    <s v="Menudencias Contre"/>
    <s v="1030711"/>
    <x v="256"/>
    <s v="Pavo"/>
    <n v="0"/>
    <n v="8925"/>
    <m/>
    <n v="0"/>
    <n v="1.32212885154062"/>
    <m/>
  </r>
  <r>
    <x v="6"/>
    <x v="277"/>
    <x v="6"/>
    <x v="1"/>
    <x v="7"/>
    <s v="Pech Desh"/>
    <s v="Pech Desh s/Piel"/>
    <s v="1030265"/>
    <x v="259"/>
    <s v="Pavo"/>
    <n v="0"/>
    <n v="12000"/>
    <m/>
    <n v="0"/>
    <n v="5.62"/>
    <m/>
  </r>
  <r>
    <x v="6"/>
    <x v="407"/>
    <x v="6"/>
    <x v="1"/>
    <x v="7"/>
    <s v="Pierna"/>
    <s v="Pierna Pulpa"/>
    <s v="1021433"/>
    <x v="299"/>
    <s v="Cerdo"/>
    <n v="0"/>
    <n v="24000"/>
    <m/>
    <n v="0"/>
    <n v="2.1819166666666701"/>
    <m/>
  </r>
  <r>
    <x v="6"/>
    <x v="518"/>
    <x v="6"/>
    <x v="1"/>
    <x v="7"/>
    <s v="Pierna"/>
    <s v="Pierna Pulpa"/>
    <s v="1023400"/>
    <x v="464"/>
    <s v="Cerdo"/>
    <n v="0"/>
    <n v="0"/>
    <n v="3800"/>
    <n v="0"/>
    <n v="0"/>
    <n v="2.49130157894737"/>
  </r>
  <r>
    <x v="6"/>
    <x v="542"/>
    <x v="6"/>
    <x v="1"/>
    <x v="7"/>
    <s v="Pierna"/>
    <s v="Pierna Pulpa"/>
    <s v="1023417"/>
    <x v="479"/>
    <s v="Cerdo"/>
    <m/>
    <n v="0"/>
    <n v="44200"/>
    <m/>
    <n v="0"/>
    <n v="2.4913016018099499"/>
  </r>
  <r>
    <x v="6"/>
    <x v="562"/>
    <x v="6"/>
    <x v="1"/>
    <x v="7"/>
    <s v="Pierna"/>
    <s v="Pierna Pulpa Fina"/>
    <s v="1023429"/>
    <x v="496"/>
    <s v="Cerdo"/>
    <m/>
    <m/>
    <n v="2000"/>
    <m/>
    <m/>
    <n v="-2.09034005"/>
  </r>
  <r>
    <x v="6"/>
    <x v="563"/>
    <x v="6"/>
    <x v="1"/>
    <x v="7"/>
    <s v="Subprod"/>
    <s v="Subprod Tripa"/>
    <s v="1023292"/>
    <x v="497"/>
    <s v="Cerdo"/>
    <m/>
    <m/>
    <n v="28274.400000000001"/>
    <m/>
    <m/>
    <n v="9.6825396825396801"/>
  </r>
  <r>
    <x v="6"/>
    <x v="543"/>
    <x v="6"/>
    <x v="1"/>
    <x v="7"/>
    <s v="Trutro Desh"/>
    <s v="Trutro Desh Corto"/>
    <s v="1030279"/>
    <x v="480"/>
    <s v="Pavo"/>
    <n v="21600"/>
    <n v="21600"/>
    <n v="21600"/>
    <n v="4.2059259259259303"/>
    <n v="4.21"/>
    <n v="4.474145"/>
  </r>
  <r>
    <x v="6"/>
    <x v="6"/>
    <x v="6"/>
    <x v="1"/>
    <x v="7"/>
    <s v="Varios"/>
    <s v="Varios Carcasa"/>
    <s v="1030355"/>
    <x v="6"/>
    <s v="Pavo"/>
    <m/>
    <m/>
    <n v="48000"/>
    <m/>
    <m/>
    <n v="1.1083333333333301"/>
  </r>
  <r>
    <x v="6"/>
    <x v="281"/>
    <x v="6"/>
    <x v="1"/>
    <x v="8"/>
    <s v="Ala"/>
    <s v="Ala Trutro"/>
    <s v="1012278"/>
    <x v="262"/>
    <s v="Pollo"/>
    <n v="6206"/>
    <n v="0"/>
    <m/>
    <n v="2.8553013213019698"/>
    <n v="0"/>
    <m/>
  </r>
  <r>
    <x v="6"/>
    <x v="282"/>
    <x v="6"/>
    <x v="1"/>
    <x v="8"/>
    <s v="Ala"/>
    <s v="Ala Trutro-Centro"/>
    <s v="1011150"/>
    <x v="263"/>
    <s v="Pollo"/>
    <n v="48000"/>
    <n v="40014"/>
    <n v="40014"/>
    <n v="2.85535416666667"/>
    <n v="2.8553506272804499"/>
    <n v="2.8765804093567202"/>
  </r>
  <r>
    <x v="6"/>
    <x v="367"/>
    <x v="6"/>
    <x v="1"/>
    <x v="8"/>
    <s v="Carne Recuperada"/>
    <s v="Carne Recuperada ADM"/>
    <s v="1012764"/>
    <x v="340"/>
    <s v="Pollo"/>
    <m/>
    <m/>
    <n v="240"/>
    <m/>
    <m/>
    <n v="1.53279166666667E-2"/>
  </r>
  <r>
    <x v="6"/>
    <x v="487"/>
    <x v="6"/>
    <x v="1"/>
    <x v="8"/>
    <s v="Carne Recuperada"/>
    <s v="Carne Recuperada"/>
    <s v="1030802"/>
    <x v="439"/>
    <s v="Pavo"/>
    <n v="72000"/>
    <n v="72000"/>
    <n v="240"/>
    <n v="1.12994444444444"/>
    <n v="1.12994444444444"/>
    <n v="1.53279166666667E-2"/>
  </r>
  <r>
    <x v="6"/>
    <x v="564"/>
    <x v="6"/>
    <x v="1"/>
    <x v="8"/>
    <s v="Chuleta"/>
    <s v="Chuleta Huesos"/>
    <s v="1023409"/>
    <x v="14"/>
    <s v="Cerdo"/>
    <n v="22000"/>
    <n v="22000"/>
    <n v="22000"/>
    <n v="8.1013181818181792"/>
    <n v="8.1013181818181792"/>
    <n v="8.1828800000000008"/>
  </r>
  <r>
    <x v="6"/>
    <x v="565"/>
    <x v="6"/>
    <x v="1"/>
    <x v="8"/>
    <s v="Cost-Pec"/>
    <s v="Cost-Pec Entero"/>
    <s v="1023421"/>
    <x v="342"/>
    <s v="Cerdo"/>
    <n v="24000"/>
    <n v="24000"/>
    <n v="24000"/>
    <n v="4.6500000000000004"/>
    <n v="4.6500000000000004"/>
    <n v="4.5977166666666696"/>
  </r>
  <r>
    <x v="6"/>
    <x v="283"/>
    <x v="6"/>
    <x v="1"/>
    <x v="8"/>
    <s v="Cueros"/>
    <s v="Cuero Forro"/>
    <s v="1021270"/>
    <x v="116"/>
    <s v="Cerdo"/>
    <n v="0"/>
    <n v="72000"/>
    <n v="72000"/>
    <n v="0"/>
    <n v="0.48084722222222198"/>
    <n v="0.56209405972222204"/>
  </r>
  <r>
    <x v="6"/>
    <x v="284"/>
    <x v="6"/>
    <x v="1"/>
    <x v="8"/>
    <s v="Cueros"/>
    <s v="Cuero Forro"/>
    <s v="1021272"/>
    <x v="264"/>
    <s v="Cerdo"/>
    <n v="0"/>
    <n v="48000"/>
    <n v="48000"/>
    <n v="0"/>
    <n v="0.92604166666666698"/>
    <n v="0.91505480208333301"/>
  </r>
  <r>
    <x v="6"/>
    <x v="409"/>
    <x v="6"/>
    <x v="1"/>
    <x v="8"/>
    <s v="Filete"/>
    <s v="Filete"/>
    <s v="1012725"/>
    <x v="372"/>
    <s v="Pollo"/>
    <n v="20000"/>
    <n v="20000"/>
    <n v="20012.831999999999"/>
    <n v="4.6553500000000003"/>
    <n v="4.6553500000000003"/>
    <n v="4.5540236634175502"/>
  </r>
  <r>
    <x v="6"/>
    <x v="286"/>
    <x v="6"/>
    <x v="1"/>
    <x v="8"/>
    <s v="Grasas"/>
    <s v="Grasa Gordura"/>
    <s v="1021555"/>
    <x v="266"/>
    <s v="Cerdo"/>
    <n v="264000"/>
    <n v="264000"/>
    <n v="264020"/>
    <n v="0.74084090909090905"/>
    <n v="0.74084090909090905"/>
    <n v="0.70649165214756404"/>
  </r>
  <r>
    <x v="6"/>
    <x v="287"/>
    <x v="6"/>
    <x v="1"/>
    <x v="8"/>
    <s v="Grasas"/>
    <s v="Grasa Gordura"/>
    <s v="1021874"/>
    <x v="33"/>
    <s v="Cerdo"/>
    <n v="144000"/>
    <n v="144000"/>
    <n v="216016"/>
    <n v="1.3"/>
    <n v="1.3"/>
    <n v="1.28626296524332"/>
  </r>
  <r>
    <x v="6"/>
    <x v="288"/>
    <x v="6"/>
    <x v="1"/>
    <x v="8"/>
    <s v="Grasas"/>
    <s v="Grasa Interior"/>
    <s v="1023302"/>
    <x v="36"/>
    <s v="Cerdo"/>
    <n v="12000"/>
    <n v="12000"/>
    <n v="13580"/>
    <n v="0.83083333333333298"/>
    <n v="0.83083333333333298"/>
    <n v="0.846057216494845"/>
  </r>
  <r>
    <x v="6"/>
    <x v="453"/>
    <x v="6"/>
    <x v="1"/>
    <x v="8"/>
    <s v="Huesos"/>
    <s v="Huesos Cuarto Centra"/>
    <s v="1022854"/>
    <x v="409"/>
    <s v="Cerdo"/>
    <n v="24000"/>
    <n v="24000"/>
    <n v="24000"/>
    <n v="2.2308333333333299"/>
    <n v="2.2308333333333299"/>
    <n v="2.3054908083333299"/>
  </r>
  <r>
    <x v="6"/>
    <x v="410"/>
    <x v="6"/>
    <x v="1"/>
    <x v="8"/>
    <s v="Lomo"/>
    <s v="Lomo Vetado"/>
    <s v="1020845"/>
    <x v="345"/>
    <s v="Cerdo"/>
    <m/>
    <m/>
    <n v="24019.200000000001"/>
    <m/>
    <m/>
    <n v="3.0064408598121499"/>
  </r>
  <r>
    <x v="6"/>
    <x v="566"/>
    <x v="6"/>
    <x v="1"/>
    <x v="8"/>
    <s v="Muestra"/>
    <s v="Muestra"/>
    <s v="1022824"/>
    <x v="498"/>
    <s v="Cerdo"/>
    <m/>
    <m/>
    <n v="29"/>
    <m/>
    <m/>
    <n v="0.24251034482758599"/>
  </r>
  <r>
    <x v="6"/>
    <x v="528"/>
    <x v="6"/>
    <x v="1"/>
    <x v="8"/>
    <s v="Muestra"/>
    <s v="Muestra"/>
    <s v="1022825"/>
    <x v="301"/>
    <s v="Cerdo"/>
    <m/>
    <m/>
    <n v="43.5"/>
    <m/>
    <m/>
    <n v="0.24251034482758599"/>
  </r>
  <r>
    <x v="6"/>
    <x v="567"/>
    <x v="6"/>
    <x v="1"/>
    <x v="8"/>
    <s v="Muestra"/>
    <s v="Muestra"/>
    <s v="1023168"/>
    <x v="499"/>
    <s v="Cerdo"/>
    <m/>
    <m/>
    <n v="44"/>
    <m/>
    <m/>
    <n v="0.24252045454545501"/>
  </r>
  <r>
    <x v="6"/>
    <x v="412"/>
    <x v="6"/>
    <x v="1"/>
    <x v="8"/>
    <s v="Pech Desh"/>
    <s v="Pech Desh Filete"/>
    <s v="1030792"/>
    <x v="374"/>
    <s v="Pavo"/>
    <n v="48000"/>
    <n v="72000"/>
    <n v="72000"/>
    <n v="10.18"/>
    <n v="10.1799027777778"/>
    <n v="9.9239137069444396"/>
  </r>
  <r>
    <x v="6"/>
    <x v="455"/>
    <x v="6"/>
    <x v="1"/>
    <x v="8"/>
    <s v="Pech Desh"/>
    <s v="Pech Desh s/Piel"/>
    <s v="1030327"/>
    <x v="411"/>
    <s v="Pavo"/>
    <n v="24000"/>
    <n v="24000"/>
    <n v="24010"/>
    <n v="13.029958333333299"/>
    <n v="13.030125"/>
    <n v="11.2189815493544"/>
  </r>
  <r>
    <x v="6"/>
    <x v="289"/>
    <x v="6"/>
    <x v="1"/>
    <x v="8"/>
    <s v="Pech Desh"/>
    <s v="Pech Desh s/Piel"/>
    <s v="1030337"/>
    <x v="267"/>
    <s v="Pavo"/>
    <n v="240000"/>
    <n v="240000"/>
    <n v="240000"/>
    <n v="13.029949999999999"/>
    <n v="13.0299333333333"/>
    <n v="12.967131666249999"/>
  </r>
  <r>
    <x v="6"/>
    <x v="290"/>
    <x v="6"/>
    <x v="1"/>
    <x v="8"/>
    <s v="Pechuga"/>
    <s v="Pechuga Entera"/>
    <s v="1012534"/>
    <x v="268"/>
    <s v="Pollo"/>
    <n v="707630"/>
    <n v="200000"/>
    <n v="60000"/>
    <n v="3.1053601458389299"/>
    <n v="3.1053600000000001"/>
    <n v="3.1175359149999999"/>
  </r>
  <r>
    <x v="6"/>
    <x v="48"/>
    <x v="6"/>
    <x v="1"/>
    <x v="8"/>
    <s v="Pechuga Desh"/>
    <s v="Pechuga Desh s/Piel"/>
    <s v="1011047"/>
    <x v="47"/>
    <s v="Pollo"/>
    <n v="0"/>
    <n v="22890"/>
    <n v="22800"/>
    <n v="0"/>
    <n v="4"/>
    <n v="3.8568947236842099"/>
  </r>
  <r>
    <x v="6"/>
    <x v="291"/>
    <x v="6"/>
    <x v="1"/>
    <x v="8"/>
    <s v="Pechuga Desh"/>
    <s v="Pechuga Desh s/Piel"/>
    <s v="1011127"/>
    <x v="269"/>
    <s v="Pollo"/>
    <n v="1429836"/>
    <n v="1350800"/>
    <n v="1402600"/>
    <n v="4.0000006993809096"/>
    <n v="4.0000007403020401"/>
    <n v="4.0036476070868403"/>
  </r>
  <r>
    <x v="6"/>
    <x v="413"/>
    <x v="6"/>
    <x v="1"/>
    <x v="8"/>
    <s v="Pechuga Desh"/>
    <s v="Pechuga Desh s/Piel"/>
    <s v="1011614"/>
    <x v="375"/>
    <s v="Pollo"/>
    <n v="39041"/>
    <n v="39041"/>
    <n v="39073.56"/>
    <n v="4.3000179298686003"/>
    <n v="4.3000179298686003"/>
    <n v="4.3073267012271197"/>
  </r>
  <r>
    <x v="6"/>
    <x v="414"/>
    <x v="6"/>
    <x v="1"/>
    <x v="8"/>
    <s v="Pierna"/>
    <s v="Pierna Pulpa"/>
    <s v="1023324"/>
    <x v="299"/>
    <s v="Cerdo"/>
    <n v="264000"/>
    <n v="264000"/>
    <n v="264022"/>
    <n v="2.8013257575757602"/>
    <n v="2.8013257575757602"/>
    <n v="2.7920993394489901"/>
  </r>
  <r>
    <x v="6"/>
    <x v="530"/>
    <x v="6"/>
    <x v="1"/>
    <x v="8"/>
    <s v="Prod. Esp."/>
    <s v="Prod. Esp. Antic."/>
    <s v="1023167"/>
    <x v="293"/>
    <s v="Cerdo"/>
    <m/>
    <m/>
    <n v="43.5"/>
    <m/>
    <m/>
    <n v="0.24251034482758599"/>
  </r>
  <r>
    <x v="6"/>
    <x v="521"/>
    <x v="6"/>
    <x v="1"/>
    <x v="8"/>
    <s v="Recortes"/>
    <s v="Recortes No Magro"/>
    <s v="1023318"/>
    <x v="466"/>
    <s v="Cerdo"/>
    <n v="0"/>
    <n v="0"/>
    <n v="1"/>
    <n v="0"/>
    <n v="0"/>
    <n v="-19.774100000000001"/>
  </r>
  <r>
    <x v="6"/>
    <x v="456"/>
    <x v="6"/>
    <x v="1"/>
    <x v="8"/>
    <s v="Recortes"/>
    <s v="Recortes No Magro"/>
    <s v="1023343"/>
    <x v="412"/>
    <s v="Cerdo"/>
    <n v="24000"/>
    <n v="72000"/>
    <n v="72006"/>
    <n v="1.20583333333333"/>
    <n v="1.4"/>
    <n v="1.18633724689609"/>
  </r>
  <r>
    <x v="6"/>
    <x v="295"/>
    <x v="6"/>
    <x v="1"/>
    <x v="8"/>
    <s v="Subprod"/>
    <s v="Subprod Visceras"/>
    <s v="1022907"/>
    <x v="273"/>
    <s v="Cerdo"/>
    <n v="72000"/>
    <n v="0"/>
    <n v="9570"/>
    <n v="0.48084722222222198"/>
    <n v="0"/>
    <n v="0.46859920585162002"/>
  </r>
  <r>
    <x v="6"/>
    <x v="547"/>
    <x v="6"/>
    <x v="1"/>
    <x v="8"/>
    <s v="Subprod"/>
    <s v="Subprod Visceras"/>
    <s v="1023218"/>
    <x v="484"/>
    <s v="Cerdo"/>
    <n v="48000"/>
    <n v="48000"/>
    <n v="48000"/>
    <n v="1.8"/>
    <n v="1.8"/>
    <n v="1.79695333541667"/>
  </r>
  <r>
    <x v="6"/>
    <x v="568"/>
    <x v="6"/>
    <x v="1"/>
    <x v="8"/>
    <s v="Subprod"/>
    <s v="Subprod Visceras"/>
    <s v="1023284"/>
    <x v="69"/>
    <s v="Cerdo"/>
    <n v="24000"/>
    <n v="48000"/>
    <n v="24000"/>
    <n v="0.480833333333333"/>
    <n v="0.480833333333333"/>
    <n v="0.48610584166666698"/>
  </r>
  <r>
    <x v="6"/>
    <x v="457"/>
    <x v="6"/>
    <x v="1"/>
    <x v="8"/>
    <s v="Subprod"/>
    <s v="Subprod Visceras"/>
    <s v="1023383"/>
    <x v="413"/>
    <s v="Cerdo"/>
    <n v="0"/>
    <n v="72000"/>
    <n v="72004"/>
    <n v="0"/>
    <n v="0.48"/>
    <n v="0.48761859063385399"/>
  </r>
  <r>
    <x v="6"/>
    <x v="296"/>
    <x v="6"/>
    <x v="1"/>
    <x v="8"/>
    <s v="Trutro Desh"/>
    <s v="Trutro Desh Corto"/>
    <s v="1030658"/>
    <x v="274"/>
    <s v="Pavo"/>
    <n v="192000"/>
    <n v="216000"/>
    <n v="216156.24"/>
    <n v="4.3799583333333301"/>
    <n v="4.3799490740740703"/>
    <n v="4.3466032181166696"/>
  </r>
  <r>
    <x v="6"/>
    <x v="113"/>
    <x v="6"/>
    <x v="1"/>
    <x v="4"/>
    <s v="Ala"/>
    <s v="Ala Centro"/>
    <s v="1011586"/>
    <x v="109"/>
    <s v="Pollo"/>
    <n v="60000"/>
    <n v="120000"/>
    <n v="120000"/>
    <n v="3.3582666666666698"/>
    <n v="3.3582749999999999"/>
    <n v="5.2327475300000001"/>
  </r>
  <r>
    <x v="6"/>
    <x v="489"/>
    <x v="6"/>
    <x v="1"/>
    <x v="4"/>
    <s v="Ala"/>
    <s v="Ala Centro"/>
    <s v="1012218"/>
    <x v="441"/>
    <s v="Pollo"/>
    <n v="24000"/>
    <n v="24000"/>
    <n v="23920"/>
    <n v="5.024"/>
    <n v="5.024"/>
    <n v="4.8592947993311002"/>
  </r>
  <r>
    <x v="6"/>
    <x v="458"/>
    <x v="6"/>
    <x v="1"/>
    <x v="4"/>
    <s v="Ala"/>
    <s v="Ala Centro"/>
    <s v="1012451"/>
    <x v="414"/>
    <s v="Pollo"/>
    <n v="12000"/>
    <n v="12000"/>
    <n v="12000"/>
    <n v="5.0238333333333296"/>
    <n v="5.0238333333333296"/>
    <n v="4.67224723333333"/>
  </r>
  <r>
    <x v="6"/>
    <x v="114"/>
    <x v="6"/>
    <x v="1"/>
    <x v="4"/>
    <s v="Ala"/>
    <s v="Ala Centro"/>
    <s v="1012452"/>
    <x v="110"/>
    <s v="Pollo"/>
    <n v="24000"/>
    <n v="24000"/>
    <n v="24000"/>
    <n v="3.35825"/>
    <n v="3.35825"/>
    <n v="5.2519227874999999"/>
  </r>
  <r>
    <x v="6"/>
    <x v="117"/>
    <x v="6"/>
    <x v="1"/>
    <x v="4"/>
    <s v="Ala"/>
    <s v="Ala Centro-Punta"/>
    <s v="1012455"/>
    <x v="113"/>
    <s v="Pollo"/>
    <n v="40000"/>
    <n v="48000"/>
    <n v="48000"/>
    <n v="2.5348999999999999"/>
    <n v="2.5349166666666698"/>
    <n v="4.4765933499999999"/>
  </r>
  <r>
    <x v="6"/>
    <x v="118"/>
    <x v="6"/>
    <x v="1"/>
    <x v="4"/>
    <s v="Ala"/>
    <s v="Ala Punta"/>
    <s v="1012434"/>
    <x v="114"/>
    <s v="Pollo"/>
    <n v="48000"/>
    <n v="48000"/>
    <n v="48000"/>
    <n v="0.51339583333333305"/>
    <n v="0.51339583333333305"/>
    <n v="0.94303215416666597"/>
  </r>
  <r>
    <x v="6"/>
    <x v="415"/>
    <x v="6"/>
    <x v="1"/>
    <x v="4"/>
    <s v="Ala"/>
    <s v="Ala Centro Punta"/>
    <s v="1030566"/>
    <x v="376"/>
    <s v="Pavo"/>
    <n v="36000"/>
    <n v="36000"/>
    <n v="48000"/>
    <n v="3.5459722222222201"/>
    <n v="3.54602777777778"/>
    <n v="3.9744135333333301"/>
  </r>
  <r>
    <x v="6"/>
    <x v="297"/>
    <x v="6"/>
    <x v="1"/>
    <x v="4"/>
    <s v="Ala"/>
    <s v="Ala Centro Punta"/>
    <s v="1030685"/>
    <x v="275"/>
    <s v="Pavo"/>
    <n v="144000"/>
    <n v="144000"/>
    <n v="144000"/>
    <n v="5.5314861111111098"/>
    <n v="5.5315208333333299"/>
    <n v="6.9878115708333297"/>
  </r>
  <r>
    <x v="6"/>
    <x v="510"/>
    <x v="6"/>
    <x v="1"/>
    <x v="4"/>
    <s v="Ala"/>
    <s v="Ala Trutro"/>
    <s v="1030525"/>
    <x v="457"/>
    <s v="Pavo"/>
    <m/>
    <m/>
    <n v="48000"/>
    <m/>
    <m/>
    <n v="2.1852626499999999"/>
  </r>
  <r>
    <x v="6"/>
    <x v="298"/>
    <x v="6"/>
    <x v="1"/>
    <x v="4"/>
    <s v="Cabeza"/>
    <s v="Cabeza Derivados"/>
    <s v="1022033"/>
    <x v="276"/>
    <s v="Cerdo"/>
    <n v="24000"/>
    <n v="24000"/>
    <n v="24000"/>
    <n v="6.41191666666667"/>
    <n v="6.41191666666667"/>
    <n v="9.2106281291666701"/>
  </r>
  <r>
    <x v="6"/>
    <x v="300"/>
    <x v="6"/>
    <x v="1"/>
    <x v="4"/>
    <s v="Cabeza"/>
    <s v="Cabeza Entera"/>
    <s v="1022212"/>
    <x v="278"/>
    <s v="Cerdo"/>
    <n v="720000"/>
    <n v="720000"/>
    <n v="672000"/>
    <n v="1.7496263888888901"/>
    <n v="1.7496263888888901"/>
    <n v="2.6967798223214299"/>
  </r>
  <r>
    <x v="6"/>
    <x v="301"/>
    <x v="6"/>
    <x v="1"/>
    <x v="4"/>
    <s v="Cabeza"/>
    <s v="Cabeza Entera"/>
    <s v="1022639"/>
    <x v="279"/>
    <s v="Cerdo"/>
    <n v="864000"/>
    <n v="864000"/>
    <n v="864000"/>
    <n v="1.6847881944444401"/>
    <n v="1.6847881944444401"/>
    <n v="2.8472636173611101"/>
  </r>
  <r>
    <x v="6"/>
    <x v="416"/>
    <x v="6"/>
    <x v="1"/>
    <x v="4"/>
    <s v="Cabeza"/>
    <s v="Cabeza Entera"/>
    <s v="1022640"/>
    <x v="377"/>
    <s v="Cerdo"/>
    <n v="96000"/>
    <n v="96000"/>
    <n v="96000"/>
    <n v="1.54070833333333"/>
    <n v="1.54070833333333"/>
    <n v="1.88696020416667"/>
  </r>
  <r>
    <x v="6"/>
    <x v="119"/>
    <x v="6"/>
    <x v="1"/>
    <x v="4"/>
    <s v="Chuleta"/>
    <s v="Chuleta Cazuela"/>
    <s v="1022414"/>
    <x v="115"/>
    <s v="Cerdo"/>
    <n v="192000"/>
    <n v="192000"/>
    <n v="192000"/>
    <n v="1.16608333333333"/>
    <n v="1.16608333333333"/>
    <n v="2.0030458385416701"/>
  </r>
  <r>
    <x v="6"/>
    <x v="569"/>
    <x v="6"/>
    <x v="1"/>
    <x v="4"/>
    <s v="Chuleta"/>
    <s v="Chuleta Huesos"/>
    <s v="1023066"/>
    <x v="500"/>
    <s v="Cerdo"/>
    <n v="24000"/>
    <m/>
    <m/>
    <n v="6.5640000000000001"/>
    <m/>
    <m/>
  </r>
  <r>
    <x v="6"/>
    <x v="491"/>
    <x v="6"/>
    <x v="1"/>
    <x v="4"/>
    <s v="Cost-Pec"/>
    <s v="Cost-Pec Trozos"/>
    <s v="1022939"/>
    <x v="443"/>
    <s v="Cerdo"/>
    <n v="24000"/>
    <n v="24000"/>
    <n v="24000"/>
    <n v="2.7037916666666701"/>
    <n v="2.7037916666666701"/>
    <n v="4.7610684833333297"/>
  </r>
  <r>
    <x v="6"/>
    <x v="120"/>
    <x v="6"/>
    <x v="1"/>
    <x v="4"/>
    <s v="Cueros"/>
    <s v="Cuero Forro"/>
    <s v="1023034"/>
    <x v="116"/>
    <s v="Cerdo"/>
    <n v="48000"/>
    <n v="120000"/>
    <n v="48000"/>
    <n v="0.57450000000000001"/>
    <n v="0.57450000000000001"/>
    <n v="1.4774458083333299"/>
  </r>
  <r>
    <x v="6"/>
    <x v="511"/>
    <x v="6"/>
    <x v="1"/>
    <x v="4"/>
    <s v="Cueros"/>
    <s v="Cuero Forro"/>
    <s v="1023110"/>
    <x v="264"/>
    <s v="Cerdo"/>
    <n v="72000"/>
    <m/>
    <m/>
    <n v="1.173875"/>
    <m/>
    <m/>
  </r>
  <r>
    <x v="6"/>
    <x v="121"/>
    <x v="6"/>
    <x v="1"/>
    <x v="4"/>
    <s v="Cueros"/>
    <s v="Cuero Mixto"/>
    <s v="1022417"/>
    <x v="117"/>
    <s v="Cerdo"/>
    <n v="240000"/>
    <n v="240000"/>
    <n v="168000"/>
    <n v="0.66542500000000004"/>
    <n v="0.66542500000000004"/>
    <n v="1.2624212547619"/>
  </r>
  <r>
    <x v="6"/>
    <x v="122"/>
    <x v="6"/>
    <x v="1"/>
    <x v="4"/>
    <s v="Cueros"/>
    <s v="Cuero Mixto"/>
    <s v="1023306"/>
    <x v="117"/>
    <s v="Cerdo"/>
    <n v="384000"/>
    <n v="384000"/>
    <n v="24000"/>
    <n v="0.91393229166666701"/>
    <n v="0.91393229166666701"/>
    <n v="1.6860053833333299"/>
  </r>
  <r>
    <x v="6"/>
    <x v="123"/>
    <x v="6"/>
    <x v="1"/>
    <x v="4"/>
    <s v="Grasas"/>
    <s v="Grasa Gordura"/>
    <s v="1022381"/>
    <x v="118"/>
    <s v="Cerdo"/>
    <n v="96000"/>
    <n v="96000"/>
    <m/>
    <n v="1.2661562500000001"/>
    <n v="1.2661562500000001"/>
    <m/>
  </r>
  <r>
    <x v="6"/>
    <x v="124"/>
    <x v="6"/>
    <x v="1"/>
    <x v="4"/>
    <s v="Grasas"/>
    <s v="Grasa Gordura"/>
    <s v="1022541"/>
    <x v="119"/>
    <s v="Cerdo"/>
    <n v="360000"/>
    <n v="360000"/>
    <n v="168000"/>
    <n v="1.2661555555555599"/>
    <n v="1.2661555555555599"/>
    <n v="1.6874558761904801"/>
  </r>
  <r>
    <x v="6"/>
    <x v="125"/>
    <x v="6"/>
    <x v="1"/>
    <x v="4"/>
    <s v="Grasas"/>
    <s v="Grasa Gordura"/>
    <s v="1022856"/>
    <x v="120"/>
    <s v="Cerdo"/>
    <n v="120000"/>
    <n v="120000"/>
    <n v="24000"/>
    <n v="1.2093083333333301"/>
    <n v="1.2093083333333301"/>
    <n v="1.6860053833333299"/>
  </r>
  <r>
    <x v="6"/>
    <x v="538"/>
    <x v="6"/>
    <x v="1"/>
    <x v="4"/>
    <s v="Grasas"/>
    <s v="Grasa Gordura"/>
    <s v="1023109"/>
    <x v="119"/>
    <s v="Cerdo"/>
    <m/>
    <m/>
    <n v="48000"/>
    <m/>
    <m/>
    <n v="1.57967828333333"/>
  </r>
  <r>
    <x v="6"/>
    <x v="126"/>
    <x v="6"/>
    <x v="1"/>
    <x v="4"/>
    <s v="Grasas"/>
    <s v="Grasa Interior"/>
    <s v="1022073"/>
    <x v="36"/>
    <s v="Cerdo"/>
    <n v="144000"/>
    <n v="144000"/>
    <n v="96000"/>
    <n v="1.3019027777777801"/>
    <n v="1.3019027777777801"/>
    <n v="2.11014267083333"/>
  </r>
  <r>
    <x v="6"/>
    <x v="127"/>
    <x v="6"/>
    <x v="1"/>
    <x v="4"/>
    <s v="Grasas"/>
    <s v="Grasa Interior"/>
    <s v="1022945"/>
    <x v="36"/>
    <s v="Cerdo"/>
    <n v="216000"/>
    <n v="216000"/>
    <n v="144000"/>
    <n v="1.2556111111111099"/>
    <n v="1.2556111111111099"/>
    <n v="2.1116253791666701"/>
  </r>
  <r>
    <x v="6"/>
    <x v="128"/>
    <x v="6"/>
    <x v="1"/>
    <x v="4"/>
    <s v="Grasas"/>
    <s v="Grasa Lomo Tocino"/>
    <s v="1021992"/>
    <x v="37"/>
    <s v="Cerdo"/>
    <n v="192000"/>
    <n v="192000"/>
    <n v="96000"/>
    <n v="1.682203125"/>
    <n v="1.682203125"/>
    <n v="2.7462965499999998"/>
  </r>
  <r>
    <x v="6"/>
    <x v="418"/>
    <x v="6"/>
    <x v="1"/>
    <x v="4"/>
    <s v="Grasas"/>
    <s v="Grasa Lomo Tocino"/>
    <s v="1023157"/>
    <x v="378"/>
    <s v="Cerdo"/>
    <n v="24000"/>
    <n v="24000"/>
    <n v="24000"/>
    <n v="1.68220833333333"/>
    <n v="1.68220833333333"/>
    <n v="0.98914409583333296"/>
  </r>
  <r>
    <x v="6"/>
    <x v="304"/>
    <x v="6"/>
    <x v="1"/>
    <x v="4"/>
    <s v="Huesos"/>
    <s v="Huesos Cuarto Centra"/>
    <s v="1021767"/>
    <x v="282"/>
    <s v="Cerdo"/>
    <n v="552000"/>
    <n v="648000"/>
    <n v="648000"/>
    <n v="1.6127463768115899"/>
    <n v="1.61274537037037"/>
    <n v="2.4267521603395101"/>
  </r>
  <r>
    <x v="6"/>
    <x v="305"/>
    <x v="6"/>
    <x v="1"/>
    <x v="4"/>
    <s v="Huesos"/>
    <s v="Huesos Cuarto Centra"/>
    <s v="1022099"/>
    <x v="283"/>
    <s v="Cerdo"/>
    <n v="192000"/>
    <n v="192000"/>
    <n v="192000"/>
    <n v="1.97295833333333"/>
    <n v="1.97295833333333"/>
    <n v="2.8524194005208301"/>
  </r>
  <r>
    <x v="6"/>
    <x v="129"/>
    <x v="6"/>
    <x v="1"/>
    <x v="4"/>
    <s v="Huesos"/>
    <s v="Huesos Cuarto Centra"/>
    <s v="1022186"/>
    <x v="121"/>
    <s v="Cerdo"/>
    <n v="24000"/>
    <n v="72000"/>
    <n v="72000"/>
    <n v="0.73662499999999997"/>
    <n v="0.73663888888888895"/>
    <n v="1.97646074166667"/>
  </r>
  <r>
    <x v="6"/>
    <x v="130"/>
    <x v="6"/>
    <x v="1"/>
    <x v="4"/>
    <s v="Huesos"/>
    <s v="Huesos Cuarto Centra"/>
    <s v="1022378"/>
    <x v="122"/>
    <s v="Cerdo"/>
    <n v="96000"/>
    <n v="96000"/>
    <n v="96001"/>
    <n v="1.9333437499999999"/>
    <n v="1.9333437499999999"/>
    <n v="3.26806148581786"/>
  </r>
  <r>
    <x v="6"/>
    <x v="306"/>
    <x v="6"/>
    <x v="1"/>
    <x v="4"/>
    <s v="Huesos"/>
    <s v="Huesos Cuarto Centra"/>
    <s v="1022388"/>
    <x v="284"/>
    <s v="Cerdo"/>
    <n v="120000"/>
    <n v="144000"/>
    <n v="144000"/>
    <n v="1.60609166666667"/>
    <n v="1.6060902777777799"/>
    <n v="2.5291929423611101"/>
  </r>
  <r>
    <x v="6"/>
    <x v="307"/>
    <x v="6"/>
    <x v="1"/>
    <x v="4"/>
    <s v="Huesos"/>
    <s v="Huesos Cuarto Centra"/>
    <s v="1023291"/>
    <x v="285"/>
    <s v="Cerdo"/>
    <n v="48000"/>
    <n v="48000"/>
    <n v="48000"/>
    <n v="2.4690416666666701"/>
    <n v="2.4690416666666701"/>
    <n v="2.1803500312500002"/>
  </r>
  <r>
    <x v="6"/>
    <x v="308"/>
    <x v="6"/>
    <x v="1"/>
    <x v="4"/>
    <s v="Huesos"/>
    <s v="Huesos Cuarto Delant"/>
    <s v="1021766"/>
    <x v="286"/>
    <s v="Cerdo"/>
    <n v="384000"/>
    <n v="384000"/>
    <n v="384000"/>
    <n v="1.85048697916667"/>
    <n v="1.85048697916667"/>
    <n v="2.95848237942708"/>
  </r>
  <r>
    <x v="6"/>
    <x v="309"/>
    <x v="6"/>
    <x v="1"/>
    <x v="4"/>
    <s v="Huesos"/>
    <s v="Huesos Cuarto Delant"/>
    <s v="1021774"/>
    <x v="287"/>
    <s v="Cerdo"/>
    <n v="96000"/>
    <n v="96000"/>
    <n v="96000"/>
    <n v="1.2525312500000001"/>
    <n v="1.2525312500000001"/>
    <n v="1.6849116364583301"/>
  </r>
  <r>
    <x v="6"/>
    <x v="131"/>
    <x v="6"/>
    <x v="1"/>
    <x v="4"/>
    <s v="Huesos"/>
    <s v="Huesos Cuarto Delant"/>
    <s v="1022096"/>
    <x v="123"/>
    <s v="Cerdo"/>
    <n v="288000"/>
    <n v="288000"/>
    <n v="288000"/>
    <n v="1.1420972222222201"/>
    <n v="1.1420972222222201"/>
    <n v="2.4428920354166701"/>
  </r>
  <r>
    <x v="6"/>
    <x v="132"/>
    <x v="6"/>
    <x v="1"/>
    <x v="4"/>
    <s v="Huesos"/>
    <s v="Huesos Cuarto Delant"/>
    <s v="1022637"/>
    <x v="124"/>
    <s v="Cerdo"/>
    <n v="120000"/>
    <n v="120000"/>
    <n v="120000"/>
    <n v="1.1420999999999999"/>
    <n v="1.1420999999999999"/>
    <n v="1.89803442083333"/>
  </r>
  <r>
    <x v="6"/>
    <x v="310"/>
    <x v="6"/>
    <x v="1"/>
    <x v="4"/>
    <s v="Huesos"/>
    <s v="Huesos Cuarto Traser"/>
    <s v="1021732"/>
    <x v="288"/>
    <s v="Cerdo"/>
    <n v="336000"/>
    <n v="336000"/>
    <n v="336000"/>
    <n v="1.54358630952381"/>
    <n v="1.54358630952381"/>
    <n v="2.3809931276785701"/>
  </r>
  <r>
    <x v="6"/>
    <x v="311"/>
    <x v="6"/>
    <x v="1"/>
    <x v="4"/>
    <s v="Huesos"/>
    <s v="Huesos Cuarto Traser"/>
    <s v="1022636"/>
    <x v="289"/>
    <s v="Cerdo"/>
    <n v="192000"/>
    <n v="192000"/>
    <n v="192000"/>
    <n v="0.59103125000000001"/>
    <n v="0.59103125000000001"/>
    <n v="1.0497681697916701"/>
  </r>
  <r>
    <x v="6"/>
    <x v="313"/>
    <x v="6"/>
    <x v="1"/>
    <x v="4"/>
    <s v="Menudencias"/>
    <s v="Menudencias Cogote"/>
    <s v="1030686"/>
    <x v="291"/>
    <s v="Pavo"/>
    <n v="115651"/>
    <n v="128715"/>
    <n v="120000"/>
    <n v="2.15999861652731"/>
    <n v="2.1599968923590902"/>
    <n v="2.5494879725000001"/>
  </r>
  <r>
    <x v="6"/>
    <x v="539"/>
    <x v="6"/>
    <x v="1"/>
    <x v="4"/>
    <s v="Paleta"/>
    <s v="Paleta Entera"/>
    <s v="1022851"/>
    <x v="394"/>
    <s v="Cerdo"/>
    <m/>
    <m/>
    <n v="48000"/>
    <m/>
    <m/>
    <n v="2.73602571458333"/>
  </r>
  <r>
    <x v="6"/>
    <x v="317"/>
    <x v="6"/>
    <x v="1"/>
    <x v="4"/>
    <s v="Paleta"/>
    <s v="Paleta Pulpa"/>
    <s v="1022379"/>
    <x v="295"/>
    <s v="Cerdo"/>
    <n v="216000"/>
    <n v="216000"/>
    <n v="168000"/>
    <n v="2.4447037037036998"/>
    <n v="2.4447037037036998"/>
    <n v="4.0122858226190496"/>
  </r>
  <r>
    <x v="6"/>
    <x v="421"/>
    <x v="6"/>
    <x v="1"/>
    <x v="4"/>
    <s v="Panceta"/>
    <s v="Panceta s/Cuero"/>
    <s v="1022568"/>
    <x v="380"/>
    <s v="Cerdo"/>
    <n v="24000"/>
    <n v="24000"/>
    <n v="24000"/>
    <n v="5.1722083333333302"/>
    <n v="5.1722083333333302"/>
    <n v="8.1545660958333297"/>
  </r>
  <r>
    <x v="6"/>
    <x v="319"/>
    <x v="6"/>
    <x v="1"/>
    <x v="4"/>
    <s v="Panceta"/>
    <s v="Panceta s/Cuero"/>
    <s v="1022646"/>
    <x v="216"/>
    <s v="Cerdo"/>
    <n v="24000"/>
    <n v="24000"/>
    <n v="24000"/>
    <n v="5.4296666666666704"/>
    <n v="5.4296666666666704"/>
    <n v="8.0963161791666707"/>
  </r>
  <r>
    <x v="6"/>
    <x v="422"/>
    <x v="6"/>
    <x v="1"/>
    <x v="4"/>
    <s v="Patas"/>
    <s v="Patas Garras"/>
    <s v="1030388"/>
    <x v="381"/>
    <s v="Pavo"/>
    <n v="34405"/>
    <n v="24000"/>
    <n v="24000"/>
    <n v="3.3757593373056198"/>
    <n v="3.37575"/>
    <n v="3.6186964874999998"/>
  </r>
  <r>
    <x v="6"/>
    <x v="493"/>
    <x v="6"/>
    <x v="1"/>
    <x v="4"/>
    <s v="Patas"/>
    <s v="Patas Garras"/>
    <s v="1030389"/>
    <x v="445"/>
    <s v="Pavo"/>
    <n v="4455"/>
    <m/>
    <m/>
    <n v="0"/>
    <m/>
    <m/>
  </r>
  <r>
    <x v="6"/>
    <x v="320"/>
    <x v="6"/>
    <x v="1"/>
    <x v="4"/>
    <s v="Patas"/>
    <s v="Patas Garras"/>
    <s v="1030684"/>
    <x v="296"/>
    <s v="Pavo"/>
    <n v="14362"/>
    <n v="24000"/>
    <n v="24000"/>
    <n v="3.37989138003064"/>
    <n v="3.38"/>
    <n v="5.7410548208333303"/>
  </r>
  <r>
    <x v="6"/>
    <x v="136"/>
    <x v="6"/>
    <x v="1"/>
    <x v="4"/>
    <s v="Patas"/>
    <s v="Patas Garras"/>
    <s v="1011968"/>
    <x v="128"/>
    <s v="Pollo"/>
    <n v="0"/>
    <n v="12000"/>
    <n v="12000"/>
    <n v="0"/>
    <n v="0"/>
    <n v="5.8240689000000003"/>
  </r>
  <r>
    <x v="6"/>
    <x v="139"/>
    <x v="6"/>
    <x v="1"/>
    <x v="4"/>
    <s v="Patas"/>
    <s v="Patas Garras"/>
    <s v="1012448"/>
    <x v="131"/>
    <s v="Pollo"/>
    <n v="552000"/>
    <n v="552000"/>
    <n v="541000"/>
    <n v="4.9623804347826104"/>
    <n v="4.9623804347826104"/>
    <n v="7.32987771608133"/>
  </r>
  <r>
    <x v="6"/>
    <x v="141"/>
    <x v="6"/>
    <x v="1"/>
    <x v="4"/>
    <s v="Patas"/>
    <s v="Patas Garras"/>
    <s v="1012503"/>
    <x v="133"/>
    <s v="Pollo"/>
    <n v="336000"/>
    <n v="337000"/>
    <n v="337000"/>
    <n v="4.9623779761904796"/>
    <n v="4.9623798219584598"/>
    <n v="6.8291345605341203"/>
  </r>
  <r>
    <x v="6"/>
    <x v="142"/>
    <x v="6"/>
    <x v="1"/>
    <x v="4"/>
    <s v="Patas"/>
    <s v="Patas Garras"/>
    <s v="1012504"/>
    <x v="131"/>
    <s v="Pollo"/>
    <n v="72000"/>
    <n v="72000"/>
    <n v="72000"/>
    <n v="4.9623888888888903"/>
    <n v="4.9623888888888903"/>
    <n v="7.1623515944444396"/>
  </r>
  <r>
    <x v="6"/>
    <x v="524"/>
    <x v="6"/>
    <x v="1"/>
    <x v="4"/>
    <s v="Pech Desh"/>
    <s v="Pech Desh s/Piel"/>
    <s v="1030506"/>
    <x v="469"/>
    <s v="Pavo"/>
    <n v="1380"/>
    <m/>
    <m/>
    <n v="7.28913043478261"/>
    <m/>
    <m/>
  </r>
  <r>
    <x v="6"/>
    <x v="570"/>
    <x v="6"/>
    <x v="1"/>
    <x v="4"/>
    <s v="Pechuga Desh"/>
    <s v="Pechuga Desh s/Piel"/>
    <s v="1012595"/>
    <x v="501"/>
    <s v="Pollo"/>
    <n v="12000"/>
    <n v="12000"/>
    <n v="12000"/>
    <n v="0"/>
    <n v="3.3839999999999999"/>
    <n v="5.6300391249999997"/>
  </r>
  <r>
    <x v="6"/>
    <x v="146"/>
    <x v="6"/>
    <x v="1"/>
    <x v="4"/>
    <s v="Pernil"/>
    <s v="Pernil Mano"/>
    <s v="1021731"/>
    <x v="136"/>
    <s v="Cerdo"/>
    <n v="72000"/>
    <n v="72000"/>
    <n v="72001"/>
    <n v="2.2251111111111102"/>
    <n v="2.2251111111111102"/>
    <n v="3.4505754489521001"/>
  </r>
  <r>
    <x v="6"/>
    <x v="147"/>
    <x v="6"/>
    <x v="1"/>
    <x v="4"/>
    <s v="Pernil"/>
    <s v="Pernil Mano"/>
    <s v="1022125"/>
    <x v="137"/>
    <s v="Cerdo"/>
    <n v="216000"/>
    <n v="216000"/>
    <n v="216001"/>
    <n v="2.8125833333333299"/>
    <n v="2.8125833333333299"/>
    <n v="4.5642000314813398"/>
  </r>
  <r>
    <x v="6"/>
    <x v="148"/>
    <x v="6"/>
    <x v="1"/>
    <x v="4"/>
    <s v="Pernil"/>
    <s v="Pernil Mano"/>
    <s v="1022291"/>
    <x v="138"/>
    <s v="Cerdo"/>
    <n v="24000"/>
    <n v="24000"/>
    <n v="24000"/>
    <n v="1.8274583333333301"/>
    <n v="1.8274583333333301"/>
    <n v="3.1705171583333298"/>
  </r>
  <r>
    <x v="6"/>
    <x v="321"/>
    <x v="6"/>
    <x v="1"/>
    <x v="4"/>
    <s v="Pernil"/>
    <s v="Pernil Mano"/>
    <s v="1022753"/>
    <x v="297"/>
    <s v="Cerdo"/>
    <n v="192000"/>
    <n v="192000"/>
    <n v="192000"/>
    <n v="2.2899479166666699"/>
    <n v="2.2899479166666699"/>
    <n v="3.5920711182291698"/>
  </r>
  <r>
    <x v="6"/>
    <x v="423"/>
    <x v="6"/>
    <x v="1"/>
    <x v="4"/>
    <s v="Pernil"/>
    <s v="Pernil Mano"/>
    <s v="1022940"/>
    <x v="382"/>
    <s v="Cerdo"/>
    <n v="9000"/>
    <n v="9000"/>
    <m/>
    <n v="2.4446666666666701"/>
    <n v="2.4446666666666701"/>
    <m/>
  </r>
  <r>
    <x v="6"/>
    <x v="322"/>
    <x v="6"/>
    <x v="1"/>
    <x v="4"/>
    <s v="Pernil"/>
    <s v="Pernil Mano"/>
    <s v="1022941"/>
    <x v="298"/>
    <s v="Cerdo"/>
    <n v="48000"/>
    <n v="48000"/>
    <n v="48000"/>
    <n v="2.3766250000000002"/>
    <n v="2.3766250000000002"/>
    <n v="3.9128355875"/>
  </r>
  <r>
    <x v="6"/>
    <x v="495"/>
    <x v="6"/>
    <x v="1"/>
    <x v="4"/>
    <s v="Pernil"/>
    <s v="Pernil Mano"/>
    <s v="1023354"/>
    <x v="446"/>
    <s v="Cerdo"/>
    <n v="72000"/>
    <n v="72000"/>
    <n v="72000"/>
    <n v="2.6955416666666698"/>
    <n v="2.6955416666666698"/>
    <n v="3.4316456527777799"/>
  </r>
  <r>
    <x v="6"/>
    <x v="149"/>
    <x v="6"/>
    <x v="1"/>
    <x v="4"/>
    <s v="Pernil"/>
    <s v="Pernil Pierna"/>
    <s v="1022183"/>
    <x v="139"/>
    <s v="Cerdo"/>
    <n v="888000"/>
    <n v="888000"/>
    <n v="888001"/>
    <n v="2.1545056306306298"/>
    <n v="2.1545056306306298"/>
    <n v="3.2709523686347199"/>
  </r>
  <r>
    <x v="6"/>
    <x v="323"/>
    <x v="6"/>
    <x v="1"/>
    <x v="4"/>
    <s v="Pierna"/>
    <s v="Pierna Pulpa"/>
    <s v="1021733"/>
    <x v="299"/>
    <s v="Cerdo"/>
    <n v="144000"/>
    <n v="168000"/>
    <n v="72000"/>
    <n v="2.7427430555555601"/>
    <n v="2.7427440476190501"/>
    <n v="4.4380629527777797"/>
  </r>
  <r>
    <x v="6"/>
    <x v="550"/>
    <x v="6"/>
    <x v="1"/>
    <x v="4"/>
    <s v="Pierna"/>
    <s v="Pierna Pulpa"/>
    <s v="1023412"/>
    <x v="487"/>
    <s v="Cerdo"/>
    <n v="48000"/>
    <n v="48000"/>
    <n v="48000"/>
    <n v="3.09"/>
    <n v="2.87"/>
    <n v="4.7552307354166699"/>
  </r>
  <r>
    <x v="6"/>
    <x v="551"/>
    <x v="6"/>
    <x v="1"/>
    <x v="4"/>
    <s v="Pierna"/>
    <s v="Pierna Pulpa Fina"/>
    <s v="1023411"/>
    <x v="488"/>
    <s v="Cerdo"/>
    <n v="48000"/>
    <n v="48000"/>
    <n v="48000"/>
    <n v="3.22"/>
    <n v="3.1"/>
    <n v="4.64704995833333"/>
  </r>
  <r>
    <x v="6"/>
    <x v="324"/>
    <x v="6"/>
    <x v="1"/>
    <x v="4"/>
    <s v="Recortes"/>
    <s v="Recortes No Magro"/>
    <s v="1022169"/>
    <x v="300"/>
    <s v="Cerdo"/>
    <n v="216000"/>
    <n v="216000"/>
    <n v="216000"/>
    <n v="0.93554629629629604"/>
    <n v="0.93554629629629604"/>
    <n v="1.79201712083333"/>
  </r>
  <r>
    <x v="6"/>
    <x v="150"/>
    <x v="6"/>
    <x v="1"/>
    <x v="4"/>
    <s v="Recortes"/>
    <s v="Recortes No Magro"/>
    <s v="1022373"/>
    <x v="140"/>
    <s v="Cerdo"/>
    <n v="144000"/>
    <n v="96000"/>
    <n v="48000"/>
    <n v="1.40770833333333"/>
    <n v="1.40770833333333"/>
    <n v="1.85203758333333"/>
  </r>
  <r>
    <x v="6"/>
    <x v="325"/>
    <x v="6"/>
    <x v="1"/>
    <x v="4"/>
    <s v="Recortes"/>
    <s v="Recortes No Magro"/>
    <s v="1023093"/>
    <x v="301"/>
    <s v="Cerdo"/>
    <n v="48000"/>
    <n v="48000"/>
    <n v="48000"/>
    <n v="3.77402083333333"/>
    <n v="3.77402083333333"/>
    <n v="6.0337337916666698"/>
  </r>
  <r>
    <x v="6"/>
    <x v="459"/>
    <x v="6"/>
    <x v="1"/>
    <x v="4"/>
    <s v="Subprod"/>
    <s v="Subprod Despunte Tru"/>
    <s v="1012681"/>
    <x v="415"/>
    <s v="Pollo"/>
    <m/>
    <m/>
    <n v="35000"/>
    <m/>
    <m/>
    <n v="1.0385615228571401"/>
  </r>
  <r>
    <x v="6"/>
    <x v="326"/>
    <x v="6"/>
    <x v="1"/>
    <x v="4"/>
    <s v="Subprod"/>
    <s v="Subprod Cola"/>
    <s v="1022080"/>
    <x v="302"/>
    <s v="Cerdo"/>
    <n v="72000"/>
    <n v="72000"/>
    <n v="72000"/>
    <n v="1.3533888888888901"/>
    <n v="1.3533888888888901"/>
    <n v="1.9478067458333299"/>
  </r>
  <r>
    <x v="6"/>
    <x v="151"/>
    <x v="6"/>
    <x v="1"/>
    <x v="4"/>
    <s v="Subprod"/>
    <s v="Subprod Patas-Manos"/>
    <s v="1021735"/>
    <x v="141"/>
    <s v="Cerdo"/>
    <n v="144000"/>
    <n v="144000"/>
    <n v="144001"/>
    <n v="4.8287222222222201"/>
    <n v="4.8287222222222201"/>
    <n v="7.2979534100457597"/>
  </r>
  <r>
    <x v="6"/>
    <x v="327"/>
    <x v="6"/>
    <x v="1"/>
    <x v="4"/>
    <s v="Subprod"/>
    <s v="Subprod Patas-Manos"/>
    <s v="1021737"/>
    <x v="303"/>
    <s v="Cerdo"/>
    <n v="14000"/>
    <n v="14000"/>
    <n v="24000"/>
    <n v="5.0777857142857101"/>
    <n v="5.0777857142857101"/>
    <n v="7.4974956375000001"/>
  </r>
  <r>
    <x v="6"/>
    <x v="152"/>
    <x v="6"/>
    <x v="1"/>
    <x v="4"/>
    <s v="Subprod"/>
    <s v="Subprod Patas-Manos"/>
    <s v="1021738"/>
    <x v="142"/>
    <s v="Cerdo"/>
    <n v="96000"/>
    <n v="96000"/>
    <n v="96000"/>
    <n v="4.7883854166666699"/>
    <n v="4.7883854166666699"/>
    <n v="7.0941499437499997"/>
  </r>
  <r>
    <x v="6"/>
    <x v="153"/>
    <x v="6"/>
    <x v="1"/>
    <x v="4"/>
    <s v="Subprod"/>
    <s v="Subprod Patas-Manos"/>
    <s v="1022748"/>
    <x v="143"/>
    <s v="Cerdo"/>
    <n v="216000"/>
    <n v="216000"/>
    <n v="216000"/>
    <n v="5.431"/>
    <n v="5.431"/>
    <n v="8.2513648939814797"/>
  </r>
  <r>
    <x v="6"/>
    <x v="558"/>
    <x v="6"/>
    <x v="1"/>
    <x v="4"/>
    <s v="Subprod"/>
    <s v="Subprod Visceras"/>
    <s v="1021740"/>
    <x v="69"/>
    <s v="Cerdo"/>
    <m/>
    <n v="72000"/>
    <m/>
    <m/>
    <n v="0.4"/>
    <m/>
  </r>
  <r>
    <x v="6"/>
    <x v="328"/>
    <x v="6"/>
    <x v="1"/>
    <x v="4"/>
    <s v="Trutro"/>
    <s v="Trutro Largo"/>
    <s v="1030683"/>
    <x v="70"/>
    <s v="Pavo"/>
    <n v="336000"/>
    <n v="360000"/>
    <n v="355000"/>
    <n v="2.5117440476190498"/>
    <n v="0"/>
    <n v="3.3864586833802801"/>
  </r>
  <r>
    <x v="6"/>
    <x v="426"/>
    <x v="6"/>
    <x v="1"/>
    <x v="4"/>
    <s v="Trutro"/>
    <s v="Trutro Largo"/>
    <s v="1030791"/>
    <x v="385"/>
    <s v="Pavo"/>
    <n v="5000"/>
    <n v="5000"/>
    <n v="5000"/>
    <n v="0"/>
    <n v="2.7688000000000001"/>
    <n v="3.1739581600000002"/>
  </r>
  <r>
    <x v="6"/>
    <x v="330"/>
    <x v="6"/>
    <x v="1"/>
    <x v="9"/>
    <s v="Chuleta"/>
    <s v="Chuleta Huesos"/>
    <s v="1021952"/>
    <x v="13"/>
    <s v="Cerdo"/>
    <n v="3000"/>
    <n v="3000"/>
    <n v="3000"/>
    <n v="5.649"/>
    <n v="5.649"/>
    <n v="3.7068593999999999"/>
  </r>
  <r>
    <x v="6"/>
    <x v="331"/>
    <x v="6"/>
    <x v="1"/>
    <x v="9"/>
    <s v="Cost-Pec"/>
    <s v="Cost-Pec Trozos"/>
    <s v="1021931"/>
    <x v="305"/>
    <s v="Cerdo"/>
    <n v="25000"/>
    <n v="25000"/>
    <n v="25000"/>
    <n v="4.4057599999999999"/>
    <n v="4.4057599999999999"/>
    <n v="3.6719268"/>
  </r>
  <r>
    <x v="6"/>
    <x v="332"/>
    <x v="6"/>
    <x v="1"/>
    <x v="9"/>
    <s v="Cost-Pec"/>
    <s v="Cost-Pec Trozos"/>
    <s v="1023265"/>
    <x v="306"/>
    <s v="Cerdo"/>
    <n v="5000"/>
    <n v="5000"/>
    <n v="5000"/>
    <n v="4.1726000000000001"/>
    <n v="4.1726000000000001"/>
    <n v="3.39924888"/>
  </r>
  <r>
    <x v="6"/>
    <x v="498"/>
    <x v="6"/>
    <x v="1"/>
    <x v="9"/>
    <s v="Filete"/>
    <s v="Filete c/Cabeza"/>
    <s v="1021922"/>
    <x v="25"/>
    <s v="Cerdo"/>
    <n v="0"/>
    <n v="5000"/>
    <n v="5000"/>
    <n v="0"/>
    <n v="4.5999999999999996"/>
    <n v="3.7688706000000001"/>
  </r>
  <r>
    <x v="6"/>
    <x v="335"/>
    <x v="6"/>
    <x v="1"/>
    <x v="9"/>
    <s v="Grasas"/>
    <s v="Grasa Lomo Tocino"/>
    <s v="1022918"/>
    <x v="309"/>
    <s v="Cerdo"/>
    <n v="72000"/>
    <n v="72000"/>
    <n v="72000"/>
    <n v="1.80280555555556"/>
    <n v="1.80280555555556"/>
    <n v="1.39120830833333"/>
  </r>
  <r>
    <x v="6"/>
    <x v="338"/>
    <x v="6"/>
    <x v="1"/>
    <x v="9"/>
    <s v="Lomo"/>
    <s v="Lomo MM Loin"/>
    <s v="1021924"/>
    <x v="312"/>
    <s v="Cerdo"/>
    <n v="0"/>
    <n v="40000"/>
    <n v="22000"/>
    <n v="0"/>
    <n v="4.0172499999999998"/>
    <n v="3.6605534272727298"/>
  </r>
  <r>
    <x v="6"/>
    <x v="340"/>
    <x v="6"/>
    <x v="1"/>
    <x v="9"/>
    <s v="Lomo"/>
    <s v="Lomo MM Loin"/>
    <s v="1022561"/>
    <x v="314"/>
    <s v="Cerdo"/>
    <n v="0"/>
    <n v="5000"/>
    <n v="5000"/>
    <n v="0"/>
    <n v="3.9396"/>
    <n v="3.66055288"/>
  </r>
  <r>
    <x v="6"/>
    <x v="341"/>
    <x v="6"/>
    <x v="1"/>
    <x v="9"/>
    <s v="Lomo"/>
    <s v="Lomo MM Loin"/>
    <s v="1022989"/>
    <x v="315"/>
    <s v="Cerdo"/>
    <n v="20000"/>
    <n v="20000"/>
    <n v="20000"/>
    <n v="3.9784000000000002"/>
    <n v="3.9784000000000002"/>
    <n v="3.70687195"/>
  </r>
  <r>
    <x v="6"/>
    <x v="429"/>
    <x v="6"/>
    <x v="1"/>
    <x v="9"/>
    <s v="Lomo"/>
    <s v="Lomo MM Loin"/>
    <s v="1023102"/>
    <x v="388"/>
    <s v="Cerdo"/>
    <n v="0"/>
    <n v="20000"/>
    <n v="20000"/>
    <n v="0"/>
    <n v="3.9784000000000002"/>
    <n v="3.6605532599999999"/>
  </r>
  <r>
    <x v="6"/>
    <x v="342"/>
    <x v="6"/>
    <x v="1"/>
    <x v="9"/>
    <s v="Lomo"/>
    <s v="Lomo Vetado"/>
    <s v="1022863"/>
    <x v="316"/>
    <s v="Cerdo"/>
    <n v="0"/>
    <n v="44000"/>
    <n v="44000"/>
    <n v="0"/>
    <n v="4.0172499999999998"/>
    <n v="3.7475768318181801"/>
  </r>
  <r>
    <x v="6"/>
    <x v="343"/>
    <x v="6"/>
    <x v="1"/>
    <x v="9"/>
    <s v="Lomo"/>
    <s v="Lomo Vetado"/>
    <s v="1022864"/>
    <x v="317"/>
    <s v="Cerdo"/>
    <n v="96000"/>
    <n v="96000"/>
    <n v="96500"/>
    <n v="4.0172499999999998"/>
    <n v="4.0172499999999998"/>
    <n v="3.7378580725388599"/>
  </r>
  <r>
    <x v="6"/>
    <x v="344"/>
    <x v="6"/>
    <x v="1"/>
    <x v="9"/>
    <s v="Lomo"/>
    <s v="Lomo Vetado"/>
    <s v="1023123"/>
    <x v="318"/>
    <s v="Cerdo"/>
    <n v="3000"/>
    <n v="3000"/>
    <n v="3000"/>
    <n v="4.0949999999999998"/>
    <n v="4.0949999999999998"/>
    <n v="3.8618800000000002"/>
  </r>
  <r>
    <x v="6"/>
    <x v="345"/>
    <x v="6"/>
    <x v="1"/>
    <x v="9"/>
    <s v="Menudencias"/>
    <s v="Menudencias Corazón"/>
    <s v="1012326"/>
    <x v="319"/>
    <s v="Pollo"/>
    <n v="3301"/>
    <m/>
    <m/>
    <n v="2.3826113299000302"/>
    <m/>
    <m/>
  </r>
  <r>
    <x v="6"/>
    <x v="348"/>
    <x v="6"/>
    <x v="1"/>
    <x v="9"/>
    <s v="Paleta"/>
    <s v="Paleta Entera"/>
    <s v="1022751"/>
    <x v="321"/>
    <s v="Cerdo"/>
    <n v="30000"/>
    <n v="30000"/>
    <n v="30000"/>
    <n v="2.6654"/>
    <n v="2.6654"/>
    <n v="3.7275261366666701"/>
  </r>
  <r>
    <x v="6"/>
    <x v="350"/>
    <x v="6"/>
    <x v="1"/>
    <x v="9"/>
    <s v="Paleta"/>
    <s v="Paleta Pulpa"/>
    <s v="1021936"/>
    <x v="323"/>
    <s v="Cerdo"/>
    <n v="456000"/>
    <n v="456000"/>
    <n v="456000"/>
    <n v="2.9762105263157901"/>
    <n v="2.9762105263157901"/>
    <n v="2.78325667280702"/>
  </r>
  <r>
    <x v="6"/>
    <x v="353"/>
    <x v="6"/>
    <x v="1"/>
    <x v="9"/>
    <s v="Panceta"/>
    <s v="Panceta c/Cuero"/>
    <s v="1022515"/>
    <x v="326"/>
    <s v="Cerdo"/>
    <n v="0"/>
    <n v="5000"/>
    <n v="5000"/>
    <n v="0"/>
    <n v="5.0274000000000001"/>
    <n v="3.8308758799999998"/>
  </r>
  <r>
    <x v="6"/>
    <x v="355"/>
    <x v="6"/>
    <x v="1"/>
    <x v="9"/>
    <s v="Panceta"/>
    <s v="Panceta s/Cuero"/>
    <s v="1022621"/>
    <x v="328"/>
    <s v="Cerdo"/>
    <n v="40000"/>
    <n v="40000"/>
    <n v="40000"/>
    <n v="5.0273500000000002"/>
    <n v="5.0273500000000002"/>
    <n v="3.7544473324999998"/>
  </r>
  <r>
    <x v="6"/>
    <x v="356"/>
    <x v="6"/>
    <x v="1"/>
    <x v="9"/>
    <s v="Panceta"/>
    <s v="Panceta s/Cuero"/>
    <s v="1022865"/>
    <x v="329"/>
    <s v="Cerdo"/>
    <n v="50000"/>
    <n v="25000"/>
    <n v="25000"/>
    <n v="5.2604600000000001"/>
    <n v="5.26044"/>
    <n v="3.7092918159999999"/>
  </r>
  <r>
    <x v="6"/>
    <x v="357"/>
    <x v="6"/>
    <x v="1"/>
    <x v="9"/>
    <s v="Panceta"/>
    <s v="Panceta s/Cuero"/>
    <s v="1022866"/>
    <x v="330"/>
    <s v="Cerdo"/>
    <n v="50000"/>
    <n v="25000"/>
    <n v="25000"/>
    <n v="5.2604600000000001"/>
    <n v="5.26044"/>
    <n v="3.7440620080000002"/>
  </r>
  <r>
    <x v="6"/>
    <x v="359"/>
    <x v="6"/>
    <x v="1"/>
    <x v="9"/>
    <s v="Pierna"/>
    <s v="Pierna Pulpa Fina"/>
    <s v="1022128"/>
    <x v="332"/>
    <s v="Cerdo"/>
    <n v="1857"/>
    <n v="15000"/>
    <m/>
    <n v="3.8233710285406599"/>
    <n v="3.823"/>
    <m/>
  </r>
  <r>
    <x v="6"/>
    <x v="360"/>
    <x v="6"/>
    <x v="1"/>
    <x v="9"/>
    <s v="Pierna"/>
    <s v="Pierna Pulpa Fina"/>
    <s v="1022141"/>
    <x v="333"/>
    <s v="Cerdo"/>
    <n v="52177"/>
    <n v="60000"/>
    <n v="60000"/>
    <n v="3.8230063054602601"/>
    <n v="3.823"/>
    <n v="3.729101955"/>
  </r>
  <r>
    <x v="6"/>
    <x v="361"/>
    <x v="6"/>
    <x v="1"/>
    <x v="9"/>
    <s v="Pierna"/>
    <s v="Pierna Pulpa Fina"/>
    <s v="1022142"/>
    <x v="334"/>
    <s v="Cerdo"/>
    <n v="15000"/>
    <n v="15000"/>
    <n v="15000"/>
    <n v="3.823"/>
    <n v="3.823"/>
    <n v="3.8102108933333301"/>
  </r>
  <r>
    <x v="6"/>
    <x v="362"/>
    <x v="6"/>
    <x v="1"/>
    <x v="9"/>
    <s v="Pierna"/>
    <s v="Pierna Pulpa Fina"/>
    <s v="1022398"/>
    <x v="335"/>
    <s v="Cerdo"/>
    <n v="4673"/>
    <n v="40000"/>
    <n v="40000"/>
    <n v="3.8225979028461401"/>
    <n v="3.823"/>
    <n v="3.7238839375000001"/>
  </r>
  <r>
    <x v="6"/>
    <x v="363"/>
    <x v="6"/>
    <x v="1"/>
    <x v="9"/>
    <s v="Prolijado"/>
    <s v="Prolijado Malaya"/>
    <s v="1022293"/>
    <x v="336"/>
    <s v="Cerdo"/>
    <n v="2536"/>
    <n v="2536"/>
    <n v="2500"/>
    <n v="6.1928233438485796"/>
    <n v="6.1928233438485796"/>
    <n v="3.7076524000000002"/>
  </r>
  <r>
    <x v="6"/>
    <x v="431"/>
    <x v="6"/>
    <x v="1"/>
    <x v="9"/>
    <s v="Recortes"/>
    <s v="Diafragma"/>
    <s v="1021944"/>
    <x v="390"/>
    <s v="Cerdo"/>
    <n v="3000"/>
    <n v="3000"/>
    <n v="3000"/>
    <n v="3.4733333333333301"/>
    <n v="3.4733333333333301"/>
    <n v="2.5794999999999999"/>
  </r>
  <r>
    <x v="6"/>
    <x v="365"/>
    <x v="6"/>
    <x v="1"/>
    <x v="9"/>
    <s v="Subprod"/>
    <s v="Subprod Tripa"/>
    <s v="1021987"/>
    <x v="338"/>
    <s v="Cerdo"/>
    <n v="5445"/>
    <n v="10000"/>
    <n v="10000"/>
    <n v="4.9417814508723596"/>
    <n v="4.9419000000000004"/>
    <n v="3.52241633"/>
  </r>
  <r>
    <x v="6"/>
    <x v="366"/>
    <x v="6"/>
    <x v="1"/>
    <x v="9"/>
    <s v="Subprod"/>
    <s v="Subprod Visceras"/>
    <s v="1022413"/>
    <x v="339"/>
    <s v="Cerdo"/>
    <n v="3000"/>
    <n v="0"/>
    <m/>
    <n v="1.3676666666666699"/>
    <n v="0"/>
    <m/>
  </r>
  <r>
    <x v="7"/>
    <x v="52"/>
    <x v="7"/>
    <x v="0"/>
    <x v="0"/>
    <s v="Pierna"/>
    <s v="Pierna Pulpa"/>
    <s v="1022709"/>
    <x v="51"/>
    <s v="Cerdo"/>
    <m/>
    <m/>
    <n v="24000"/>
    <m/>
    <m/>
    <n v="2.9666666666666699"/>
  </r>
  <r>
    <x v="7"/>
    <x v="3"/>
    <x v="7"/>
    <x v="0"/>
    <x v="7"/>
    <s v="Menudencias"/>
    <s v="Menudencias Cabeza"/>
    <s v="1030744"/>
    <x v="3"/>
    <s v="Pavo"/>
    <n v="7665"/>
    <m/>
    <m/>
    <n v="0"/>
    <m/>
    <m/>
  </r>
  <r>
    <x v="7"/>
    <x v="462"/>
    <x v="7"/>
    <x v="0"/>
    <x v="7"/>
    <s v="Menudencias"/>
    <s v="Menudencias Contre"/>
    <s v="1030498"/>
    <x v="418"/>
    <s v="Pavo"/>
    <n v="16117"/>
    <m/>
    <m/>
    <n v="0.77533039647577096"/>
    <m/>
    <m/>
  </r>
  <r>
    <x v="7"/>
    <x v="552"/>
    <x v="7"/>
    <x v="0"/>
    <x v="7"/>
    <s v="Menudencias"/>
    <s v="Menudencias Contre"/>
    <s v="1030544"/>
    <x v="489"/>
    <s v="Pavo"/>
    <n v="8671"/>
    <m/>
    <m/>
    <n v="0.97532003229154596"/>
    <m/>
    <m/>
  </r>
  <r>
    <x v="7"/>
    <x v="5"/>
    <x v="7"/>
    <x v="0"/>
    <x v="7"/>
    <s v="Recortes"/>
    <s v="Recortes Piel"/>
    <s v="1030720"/>
    <x v="5"/>
    <s v="Pavo"/>
    <n v="24000"/>
    <m/>
    <m/>
    <n v="0.17533333333333301"/>
    <m/>
    <m/>
  </r>
  <r>
    <x v="7"/>
    <x v="6"/>
    <x v="7"/>
    <x v="0"/>
    <x v="7"/>
    <s v="Varios"/>
    <s v="Varios Carcasa"/>
    <s v="1030355"/>
    <x v="6"/>
    <s v="Pavo"/>
    <n v="82779"/>
    <m/>
    <m/>
    <n v="1.1753343239227301"/>
    <m/>
    <m/>
  </r>
  <r>
    <x v="7"/>
    <x v="300"/>
    <x v="7"/>
    <x v="0"/>
    <x v="8"/>
    <s v="Cabeza"/>
    <s v="Cabeza Entera"/>
    <s v="1022212"/>
    <x v="278"/>
    <s v="Cerdo"/>
    <m/>
    <n v="115712"/>
    <m/>
    <m/>
    <n v="0.58999930862831895"/>
    <m/>
  </r>
  <r>
    <x v="7"/>
    <x v="367"/>
    <x v="7"/>
    <x v="0"/>
    <x v="8"/>
    <s v="Carne Recuperada"/>
    <s v="Carne Recuperada ADM"/>
    <s v="1012764"/>
    <x v="340"/>
    <s v="Pollo"/>
    <n v="135684"/>
    <n v="480000"/>
    <n v="480689"/>
    <n v="0.72980601986969695"/>
    <n v="0.72980208333333296"/>
    <n v="0.74669745781576002"/>
  </r>
  <r>
    <x v="7"/>
    <x v="487"/>
    <x v="7"/>
    <x v="0"/>
    <x v="8"/>
    <s v="Carne Recuperada"/>
    <s v="Carne Recuperada"/>
    <s v="1030802"/>
    <x v="439"/>
    <s v="Pavo"/>
    <m/>
    <m/>
    <n v="96000"/>
    <m/>
    <m/>
    <n v="1.26671458333333"/>
  </r>
  <r>
    <x v="7"/>
    <x v="513"/>
    <x v="7"/>
    <x v="0"/>
    <x v="1"/>
    <s v="Ala"/>
    <s v="Ala Trutro-Centro"/>
    <s v="1011105"/>
    <x v="459"/>
    <s v="Pollo"/>
    <n v="6000"/>
    <n v="6000"/>
    <m/>
    <n v="3.08666666666667"/>
    <n v="3.08666666666667"/>
    <m/>
  </r>
  <r>
    <x v="7"/>
    <x v="0"/>
    <x v="7"/>
    <x v="0"/>
    <x v="1"/>
    <s v="Ala"/>
    <s v="Ala Trutro"/>
    <s v="1030332"/>
    <x v="0"/>
    <s v="Pavo"/>
    <n v="38160"/>
    <m/>
    <m/>
    <n v="1.5866614255765199"/>
    <m/>
    <m/>
  </r>
  <r>
    <x v="7"/>
    <x v="571"/>
    <x v="7"/>
    <x v="0"/>
    <x v="1"/>
    <s v="Ala"/>
    <s v="Ala Trutro"/>
    <s v="1030816"/>
    <x v="0"/>
    <s v="Pavo"/>
    <n v="5655"/>
    <m/>
    <n v="14409"/>
    <n v="1.5299734748010601"/>
    <m/>
    <n v="1.6"/>
  </r>
  <r>
    <x v="7"/>
    <x v="8"/>
    <x v="7"/>
    <x v="0"/>
    <x v="1"/>
    <s v="Carne Recuperada"/>
    <s v="Carne Recuperada ADM"/>
    <s v="1012556"/>
    <x v="8"/>
    <s v="Pollo"/>
    <n v="240000"/>
    <n v="240000"/>
    <n v="240000"/>
    <n v="1"/>
    <n v="1"/>
    <n v="1.0438000000000001"/>
  </r>
  <r>
    <x v="7"/>
    <x v="9"/>
    <x v="7"/>
    <x v="0"/>
    <x v="1"/>
    <s v="Carne Recuperada"/>
    <s v="Carne Recuperada ADM"/>
    <s v="1012719"/>
    <x v="9"/>
    <s v="Pollo"/>
    <n v="434000"/>
    <n v="92000"/>
    <n v="90400"/>
    <n v="0.92"/>
    <n v="0.92"/>
    <n v="0.88393805309734497"/>
  </r>
  <r>
    <x v="7"/>
    <x v="10"/>
    <x v="7"/>
    <x v="0"/>
    <x v="1"/>
    <s v="Carne Recuperada"/>
    <s v="Carne Recuperada Pul"/>
    <s v="1011421"/>
    <x v="10"/>
    <s v="Pollo"/>
    <n v="826199"/>
    <n v="672000"/>
    <n v="648000"/>
    <n v="0.91999990317102798"/>
    <n v="0.92"/>
    <n v="0.98835030864197504"/>
  </r>
  <r>
    <x v="7"/>
    <x v="11"/>
    <x v="7"/>
    <x v="0"/>
    <x v="1"/>
    <s v="Carne Recuperada"/>
    <s v="Carne Recuperada Pul"/>
    <s v="1011558"/>
    <x v="11"/>
    <s v="Pollo"/>
    <n v="102583"/>
    <n v="264000"/>
    <n v="288000"/>
    <n v="0.93000789604515399"/>
    <n v="0.93"/>
    <n v="1.06334375"/>
  </r>
  <r>
    <x v="7"/>
    <x v="1"/>
    <x v="7"/>
    <x v="0"/>
    <x v="1"/>
    <s v="Cazuela"/>
    <s v="Cazuela Espinazo"/>
    <s v="1011042"/>
    <x v="1"/>
    <s v="Pollo"/>
    <m/>
    <n v="24000"/>
    <n v="24000"/>
    <m/>
    <n v="0.6"/>
    <n v="0.53354166666666702"/>
  </r>
  <r>
    <x v="7"/>
    <x v="12"/>
    <x v="7"/>
    <x v="0"/>
    <x v="1"/>
    <s v="Chuleta"/>
    <s v="Chuleta Centro"/>
    <s v="1020017"/>
    <x v="12"/>
    <s v="Cerdo"/>
    <n v="0"/>
    <n v="0"/>
    <n v="4000"/>
    <n v="0"/>
    <n v="0"/>
    <n v="2.4228690249999998"/>
  </r>
  <r>
    <x v="7"/>
    <x v="13"/>
    <x v="7"/>
    <x v="0"/>
    <x v="1"/>
    <s v="Chuleta"/>
    <s v="Chuleta Huesos"/>
    <s v="1021622"/>
    <x v="13"/>
    <s v="Cerdo"/>
    <n v="2826"/>
    <n v="0"/>
    <m/>
    <n v="6.4865534324132996"/>
    <n v="0"/>
    <m/>
  </r>
  <r>
    <x v="7"/>
    <x v="368"/>
    <x v="7"/>
    <x v="0"/>
    <x v="1"/>
    <s v="Chuleta"/>
    <s v="Chuleta Huesos"/>
    <s v="1021980"/>
    <x v="341"/>
    <s v="Cerdo"/>
    <n v="4514"/>
    <n v="0"/>
    <m/>
    <n v="5.4862649534780701"/>
    <n v="0"/>
    <m/>
  </r>
  <r>
    <x v="7"/>
    <x v="369"/>
    <x v="7"/>
    <x v="0"/>
    <x v="1"/>
    <s v="Cost-Pec"/>
    <s v="Cost-Pec Entero"/>
    <s v="1020869"/>
    <x v="342"/>
    <s v="Cerdo"/>
    <n v="24000"/>
    <n v="24000"/>
    <n v="48001"/>
    <n v="4.1900000000000004"/>
    <n v="4.1900000000000004"/>
    <n v="4.6441563988250198"/>
  </r>
  <r>
    <x v="7"/>
    <x v="16"/>
    <x v="7"/>
    <x v="0"/>
    <x v="1"/>
    <s v="Cueros"/>
    <s v="Cuero Back"/>
    <s v="1021187"/>
    <x v="16"/>
    <s v="Cerdo"/>
    <n v="48000"/>
    <n v="48000"/>
    <n v="48000"/>
    <n v="2.08666666666667"/>
    <n v="2.08666666666667"/>
    <n v="2.1961458333333299"/>
  </r>
  <r>
    <x v="7"/>
    <x v="17"/>
    <x v="7"/>
    <x v="0"/>
    <x v="1"/>
    <s v="Cueros"/>
    <s v="Cuero Forro"/>
    <s v="1022196"/>
    <x v="17"/>
    <s v="Cerdo"/>
    <n v="48000"/>
    <n v="48000"/>
    <n v="49000"/>
    <n v="1.1866666666666701"/>
    <n v="1.1866666666666701"/>
    <n v="0.90554667755102003"/>
  </r>
  <r>
    <x v="7"/>
    <x v="19"/>
    <x v="7"/>
    <x v="0"/>
    <x v="1"/>
    <s v="Cueros"/>
    <s v="Cuero Mixto"/>
    <s v="1021385"/>
    <x v="19"/>
    <s v="Cerdo"/>
    <n v="120000"/>
    <n v="120000"/>
    <n v="127000"/>
    <n v="1.0716749999999999"/>
    <n v="1.0716749999999999"/>
    <n v="1.0164094488188999"/>
  </r>
  <r>
    <x v="7"/>
    <x v="122"/>
    <x v="7"/>
    <x v="0"/>
    <x v="1"/>
    <s v="Cueros"/>
    <s v="Cuero Mixto"/>
    <s v="1023306"/>
    <x v="117"/>
    <s v="Cerdo"/>
    <m/>
    <n v="170800"/>
    <n v="120000"/>
    <m/>
    <n v="0.85620608899297401"/>
    <n v="0.94725833333333298"/>
  </r>
  <r>
    <x v="7"/>
    <x v="370"/>
    <x v="7"/>
    <x v="0"/>
    <x v="1"/>
    <s v="Cueros"/>
    <s v="Cuero Panceta"/>
    <s v="1020352"/>
    <x v="343"/>
    <s v="Cerdo"/>
    <n v="0"/>
    <n v="0"/>
    <n v="24000"/>
    <n v="0"/>
    <n v="0"/>
    <n v="1.56"/>
  </r>
  <r>
    <x v="7"/>
    <x v="303"/>
    <x v="7"/>
    <x v="0"/>
    <x v="1"/>
    <s v="Cueros"/>
    <s v="Cuero Panceta"/>
    <s v="1022389"/>
    <x v="281"/>
    <s v="Cerdo"/>
    <m/>
    <m/>
    <n v="17000"/>
    <m/>
    <m/>
    <n v="1.25"/>
  </r>
  <r>
    <x v="7"/>
    <x v="108"/>
    <x v="7"/>
    <x v="0"/>
    <x v="1"/>
    <s v="Cueros"/>
    <s v="Cuero Papada"/>
    <s v="1021864"/>
    <x v="21"/>
    <s v="Cerdo"/>
    <m/>
    <m/>
    <n v="24000"/>
    <m/>
    <m/>
    <n v="0.78"/>
  </r>
  <r>
    <x v="7"/>
    <x v="22"/>
    <x v="7"/>
    <x v="0"/>
    <x v="1"/>
    <s v="Empanizado"/>
    <s v="Empanizados Nuggets"/>
    <s v="1100407"/>
    <x v="22"/>
    <s v="Elaborado"/>
    <m/>
    <m/>
    <n v="9000"/>
    <m/>
    <m/>
    <n v="3.6596655555555602"/>
  </r>
  <r>
    <x v="7"/>
    <x v="23"/>
    <x v="7"/>
    <x v="0"/>
    <x v="1"/>
    <s v="Empanizado"/>
    <s v="Empanizados Nuggets"/>
    <s v="1100408"/>
    <x v="23"/>
    <s v="Elaborado"/>
    <m/>
    <m/>
    <n v="9000"/>
    <m/>
    <m/>
    <n v="3.6596655555555602"/>
  </r>
  <r>
    <x v="7"/>
    <x v="27"/>
    <x v="7"/>
    <x v="0"/>
    <x v="1"/>
    <s v="Grasas"/>
    <s v="Grasa Forro"/>
    <s v="1020925"/>
    <x v="27"/>
    <s v="Cerdo"/>
    <n v="0"/>
    <n v="24000"/>
    <n v="24001"/>
    <n v="0"/>
    <n v="1.0900000000000001"/>
    <n v="1.2661086246406399"/>
  </r>
  <r>
    <x v="7"/>
    <x v="29"/>
    <x v="7"/>
    <x v="0"/>
    <x v="1"/>
    <s v="Grasas"/>
    <s v="Grasa Forro"/>
    <s v="1022273"/>
    <x v="28"/>
    <s v="Cerdo"/>
    <m/>
    <m/>
    <n v="18000"/>
    <m/>
    <m/>
    <n v="1.45"/>
  </r>
  <r>
    <x v="7"/>
    <x v="30"/>
    <x v="7"/>
    <x v="0"/>
    <x v="1"/>
    <s v="Grasas"/>
    <s v="Grasa Forro"/>
    <s v="1022855"/>
    <x v="29"/>
    <s v="Cerdo"/>
    <n v="24000"/>
    <n v="23000"/>
    <n v="23000"/>
    <n v="1.0900000000000001"/>
    <n v="1.0900000000000001"/>
    <n v="1.1128788173913"/>
  </r>
  <r>
    <x v="7"/>
    <x v="393"/>
    <x v="7"/>
    <x v="0"/>
    <x v="1"/>
    <s v="Grasas"/>
    <s v="Grasa Forro"/>
    <s v="1023111"/>
    <x v="361"/>
    <s v="Cerdo"/>
    <m/>
    <m/>
    <n v="10501"/>
    <m/>
    <m/>
    <n v="0.85637317398343005"/>
  </r>
  <r>
    <x v="7"/>
    <x v="31"/>
    <x v="7"/>
    <x v="0"/>
    <x v="1"/>
    <s v="Grasas"/>
    <s v="Grasa Gordura"/>
    <s v="1020367"/>
    <x v="30"/>
    <s v="Cerdo"/>
    <n v="144000"/>
    <n v="144000"/>
    <n v="152000"/>
    <n v="1.18667361111111"/>
    <n v="1.18667361111111"/>
    <n v="1.36124963486842"/>
  </r>
  <r>
    <x v="7"/>
    <x v="32"/>
    <x v="7"/>
    <x v="0"/>
    <x v="1"/>
    <s v="Grasas"/>
    <s v="Grasa Gordura"/>
    <s v="1021023"/>
    <x v="31"/>
    <s v="Cerdo"/>
    <n v="120000"/>
    <n v="120000"/>
    <n v="120000"/>
    <n v="1.19"/>
    <n v="1.19"/>
    <n v="1.2050000000000001"/>
  </r>
  <r>
    <x v="7"/>
    <x v="372"/>
    <x v="7"/>
    <x v="0"/>
    <x v="1"/>
    <s v="Grasas"/>
    <s v="Grasa Gordura"/>
    <s v="1021085"/>
    <x v="344"/>
    <s v="Cerdo"/>
    <n v="24000"/>
    <n v="24000"/>
    <n v="24000"/>
    <n v="1.0900000000000001"/>
    <n v="1.0900000000000001"/>
    <n v="1.1239583333333301"/>
  </r>
  <r>
    <x v="7"/>
    <x v="34"/>
    <x v="7"/>
    <x v="0"/>
    <x v="1"/>
    <s v="Grasas"/>
    <s v="Grasa Gordura"/>
    <s v="1022150"/>
    <x v="33"/>
    <s v="Cerdo"/>
    <n v="95219"/>
    <n v="95219"/>
    <n v="96000"/>
    <n v="1.2866759785337001"/>
    <n v="1.2866759785337001"/>
    <n v="0.95059375000000002"/>
  </r>
  <r>
    <x v="7"/>
    <x v="125"/>
    <x v="7"/>
    <x v="0"/>
    <x v="1"/>
    <s v="Grasas"/>
    <s v="Grasa Gordura"/>
    <s v="1022856"/>
    <x v="120"/>
    <s v="Cerdo"/>
    <m/>
    <n v="1143"/>
    <m/>
    <m/>
    <n v="1.0498687664041999"/>
    <m/>
  </r>
  <r>
    <x v="7"/>
    <x v="463"/>
    <x v="7"/>
    <x v="0"/>
    <x v="1"/>
    <s v="Grasas"/>
    <s v="Grasa Gordura"/>
    <s v="1022920"/>
    <x v="265"/>
    <s v="Cerdo"/>
    <n v="6425"/>
    <n v="6425"/>
    <n v="6425"/>
    <n v="1.13665369649805"/>
    <n v="1.13665369649805"/>
    <n v="1.1708333385214"/>
  </r>
  <r>
    <x v="7"/>
    <x v="373"/>
    <x v="7"/>
    <x v="0"/>
    <x v="1"/>
    <s v="Grasas"/>
    <s v="Grasa Gordura"/>
    <s v="1022921"/>
    <x v="33"/>
    <s v="Cerdo"/>
    <n v="23000"/>
    <n v="23000"/>
    <n v="14575"/>
    <n v="1.39"/>
    <n v="1.39"/>
    <n v="1.3908333310463099"/>
  </r>
  <r>
    <x v="7"/>
    <x v="36"/>
    <x v="7"/>
    <x v="0"/>
    <x v="1"/>
    <s v="Grasas"/>
    <s v="Grasa Interior"/>
    <s v="1021111"/>
    <x v="35"/>
    <s v="Cerdo"/>
    <n v="3000"/>
    <n v="3000"/>
    <n v="3000"/>
    <n v="1.28666666666667"/>
    <n v="1.28666666666667"/>
    <n v="1.4208333333333301"/>
  </r>
  <r>
    <x v="7"/>
    <x v="38"/>
    <x v="7"/>
    <x v="0"/>
    <x v="1"/>
    <s v="Grasas"/>
    <s v="Grasa Lomo Tocino"/>
    <s v="1020339"/>
    <x v="37"/>
    <s v="Cerdo"/>
    <n v="0"/>
    <n v="24000"/>
    <n v="24000"/>
    <n v="0"/>
    <n v="1.69"/>
    <n v="1.7708333333333299"/>
  </r>
  <r>
    <x v="7"/>
    <x v="128"/>
    <x v="7"/>
    <x v="0"/>
    <x v="1"/>
    <s v="Grasas"/>
    <s v="Grasa Lomo Tocino"/>
    <s v="1021992"/>
    <x v="37"/>
    <s v="Cerdo"/>
    <m/>
    <m/>
    <n v="13501"/>
    <m/>
    <m/>
    <n v="1.25575329975557"/>
  </r>
  <r>
    <x v="7"/>
    <x v="555"/>
    <x v="7"/>
    <x v="0"/>
    <x v="1"/>
    <s v="Grasas"/>
    <s v="Grasa Lomo Tocino"/>
    <s v="1022290"/>
    <x v="492"/>
    <s v="Cerdo"/>
    <n v="0"/>
    <n v="24000"/>
    <n v="24000"/>
    <n v="0"/>
    <n v="1.8"/>
    <n v="1.75270833333333"/>
  </r>
  <r>
    <x v="7"/>
    <x v="556"/>
    <x v="7"/>
    <x v="0"/>
    <x v="1"/>
    <s v="Huesos"/>
    <s v="Huesos Cuarto Centra"/>
    <s v="1021279"/>
    <x v="409"/>
    <s v="Cerdo"/>
    <n v="16178"/>
    <n v="16178"/>
    <n v="24000"/>
    <n v="1.33662999134627"/>
    <n v="1.33662999134627"/>
    <n v="1.6402083333333299"/>
  </r>
  <r>
    <x v="7"/>
    <x v="40"/>
    <x v="7"/>
    <x v="0"/>
    <x v="1"/>
    <s v="Lomo"/>
    <s v="Lomo Centro"/>
    <s v="1020086"/>
    <x v="39"/>
    <s v="Cerdo"/>
    <n v="24000"/>
    <n v="24000"/>
    <n v="24000"/>
    <n v="3.21"/>
    <n v="3.21"/>
    <n v="3.2722916666666699"/>
  </r>
  <r>
    <x v="7"/>
    <x v="41"/>
    <x v="7"/>
    <x v="0"/>
    <x v="1"/>
    <s v="Lomo"/>
    <s v="Lomo Centro"/>
    <s v="1020848"/>
    <x v="40"/>
    <s v="Cerdo"/>
    <n v="36000"/>
    <n v="36000"/>
    <n v="36000"/>
    <n v="3.22"/>
    <n v="3.22"/>
    <n v="3.22268065555556"/>
  </r>
  <r>
    <x v="7"/>
    <x v="419"/>
    <x v="7"/>
    <x v="0"/>
    <x v="1"/>
    <s v="Lomo"/>
    <s v="Lomo Vetado"/>
    <s v="1022193"/>
    <x v="346"/>
    <s v="Cerdo"/>
    <m/>
    <n v="24000"/>
    <m/>
    <m/>
    <n v="2.5"/>
    <m/>
  </r>
  <r>
    <x v="7"/>
    <x v="375"/>
    <x v="7"/>
    <x v="0"/>
    <x v="1"/>
    <s v="Lomo"/>
    <s v="Lomo Vetado"/>
    <s v="1023331"/>
    <x v="346"/>
    <s v="Cerdo"/>
    <n v="94"/>
    <n v="0"/>
    <m/>
    <n v="2.3829787234042601"/>
    <n v="0"/>
    <m/>
  </r>
  <r>
    <x v="7"/>
    <x v="42"/>
    <x v="7"/>
    <x v="0"/>
    <x v="1"/>
    <s v="Menudencias"/>
    <s v="Menudencias Contre"/>
    <s v="1010877"/>
    <x v="41"/>
    <s v="Pollo"/>
    <n v="96263"/>
    <n v="144000"/>
    <n v="161000"/>
    <n v="1.08666881356284"/>
    <n v="1.0866736111111099"/>
    <n v="0.83308048633540399"/>
  </r>
  <r>
    <x v="7"/>
    <x v="2"/>
    <x v="7"/>
    <x v="0"/>
    <x v="1"/>
    <s v="Menudencias"/>
    <s v="Menudencias Contre"/>
    <s v="1012207"/>
    <x v="2"/>
    <s v="Pollo"/>
    <m/>
    <n v="48000"/>
    <n v="48000"/>
    <m/>
    <n v="1.27"/>
    <n v="0.853291666666667"/>
  </r>
  <r>
    <x v="7"/>
    <x v="110"/>
    <x v="7"/>
    <x v="0"/>
    <x v="1"/>
    <s v="Menudencias"/>
    <s v="Menudencias Corazón"/>
    <s v="1011560"/>
    <x v="106"/>
    <s v="Pollo"/>
    <m/>
    <m/>
    <n v="6750"/>
    <m/>
    <m/>
    <n v="0.75332333333333301"/>
  </r>
  <r>
    <x v="7"/>
    <x v="43"/>
    <x v="7"/>
    <x v="0"/>
    <x v="1"/>
    <s v="Menudencias"/>
    <s v="Menudencias Corazón"/>
    <s v="1012362"/>
    <x v="42"/>
    <s v="Pollo"/>
    <m/>
    <m/>
    <n v="18205"/>
    <m/>
    <m/>
    <n v="0.77253664927217802"/>
  </r>
  <r>
    <x v="7"/>
    <x v="503"/>
    <x v="7"/>
    <x v="0"/>
    <x v="1"/>
    <s v="Menudencias"/>
    <s v="Menudencias Corazón"/>
    <s v="1012778"/>
    <x v="453"/>
    <s v="Pollo"/>
    <n v="0"/>
    <n v="12000"/>
    <n v="12000"/>
    <n v="0"/>
    <n v="0.9"/>
    <n v="0.60750000000000004"/>
  </r>
  <r>
    <x v="7"/>
    <x v="44"/>
    <x v="7"/>
    <x v="0"/>
    <x v="1"/>
    <s v="Menudencias"/>
    <s v="Menudencias Pana"/>
    <s v="1012283"/>
    <x v="43"/>
    <s v="Pollo"/>
    <n v="49802"/>
    <n v="48000"/>
    <n v="48000"/>
    <n v="0"/>
    <n v="1"/>
    <n v="0.82372916666666596"/>
  </r>
  <r>
    <x v="7"/>
    <x v="377"/>
    <x v="7"/>
    <x v="0"/>
    <x v="1"/>
    <s v="Menudencias"/>
    <s v="Menudencias Pana"/>
    <s v="1012763"/>
    <x v="347"/>
    <s v="Pollo"/>
    <n v="48000"/>
    <n v="48000"/>
    <n v="48000"/>
    <n v="0.76666666666666705"/>
    <n v="0.76666666666666705"/>
    <n v="0.77829166666666705"/>
  </r>
  <r>
    <x v="7"/>
    <x v="572"/>
    <x v="7"/>
    <x v="0"/>
    <x v="1"/>
    <s v="Muestra"/>
    <s v="Muestra"/>
    <s v="1012058"/>
    <x v="502"/>
    <s v="Pollo"/>
    <m/>
    <m/>
    <n v="85"/>
    <m/>
    <m/>
    <n v="1.25292"/>
  </r>
  <r>
    <x v="7"/>
    <x v="573"/>
    <x v="7"/>
    <x v="0"/>
    <x v="1"/>
    <s v="Muestra"/>
    <s v="Muestra"/>
    <s v="1012059"/>
    <x v="503"/>
    <s v="Pollo"/>
    <m/>
    <m/>
    <n v="1200"/>
    <m/>
    <m/>
    <n v="1.5027185833333301"/>
  </r>
  <r>
    <x v="7"/>
    <x v="45"/>
    <x v="7"/>
    <x v="0"/>
    <x v="1"/>
    <s v="Paleta"/>
    <s v="Paleta Pulpa"/>
    <s v="1021976"/>
    <x v="44"/>
    <s v="Cerdo"/>
    <n v="96000"/>
    <n v="96000"/>
    <n v="192000"/>
    <n v="2.6"/>
    <n v="2.6"/>
    <n v="2.7102395833333301"/>
  </r>
  <r>
    <x v="7"/>
    <x v="317"/>
    <x v="7"/>
    <x v="0"/>
    <x v="1"/>
    <s v="Paleta"/>
    <s v="Paleta Pulpa"/>
    <s v="1022379"/>
    <x v="295"/>
    <s v="Cerdo"/>
    <m/>
    <m/>
    <n v="24000"/>
    <m/>
    <m/>
    <n v="2.2893750000000002"/>
  </r>
  <r>
    <x v="7"/>
    <x v="46"/>
    <x v="7"/>
    <x v="0"/>
    <x v="1"/>
    <s v="Panceta"/>
    <s v="Panceta s/Cuero"/>
    <s v="1020886"/>
    <x v="45"/>
    <s v="Cerdo"/>
    <n v="0"/>
    <n v="0"/>
    <n v="18700"/>
    <n v="0"/>
    <n v="0"/>
    <n v="3.3516119358288798"/>
  </r>
  <r>
    <x v="7"/>
    <x v="319"/>
    <x v="7"/>
    <x v="0"/>
    <x v="1"/>
    <s v="Panceta"/>
    <s v="Panceta s/Cuero"/>
    <s v="1022646"/>
    <x v="216"/>
    <s v="Cerdo"/>
    <m/>
    <n v="15602"/>
    <n v="16000"/>
    <m/>
    <n v="4.3000256377387496"/>
    <n v="4.3512597187499997"/>
  </r>
  <r>
    <x v="7"/>
    <x v="378"/>
    <x v="7"/>
    <x v="0"/>
    <x v="1"/>
    <s v="Panceta"/>
    <s v="Panceta s/Cuero"/>
    <s v="1022847"/>
    <x v="348"/>
    <s v="Cerdo"/>
    <n v="0"/>
    <n v="3182"/>
    <m/>
    <n v="0"/>
    <n v="1.53991200502828"/>
    <m/>
  </r>
  <r>
    <x v="7"/>
    <x v="442"/>
    <x v="7"/>
    <x v="0"/>
    <x v="1"/>
    <s v="Pech Desh"/>
    <s v="Pech Desh s/Piel"/>
    <s v="1030542"/>
    <x v="398"/>
    <s v="Pavo"/>
    <m/>
    <m/>
    <n v="6000"/>
    <m/>
    <m/>
    <n v="8.1999999999999993"/>
  </r>
  <r>
    <x v="7"/>
    <x v="574"/>
    <x v="7"/>
    <x v="0"/>
    <x v="1"/>
    <s v="Pech Desh"/>
    <s v="Pech Desh s/Piel"/>
    <s v="1030821"/>
    <x v="46"/>
    <s v="Pavo"/>
    <n v="24000"/>
    <m/>
    <m/>
    <n v="10.8866666666667"/>
    <m/>
    <m/>
  </r>
  <r>
    <x v="7"/>
    <x v="246"/>
    <x v="7"/>
    <x v="0"/>
    <x v="1"/>
    <s v="Pechuga Desh"/>
    <s v="Pechuga Desh s/Piel"/>
    <s v="1011701"/>
    <x v="235"/>
    <s v="Pollo"/>
    <m/>
    <n v="18000"/>
    <n v="15000"/>
    <m/>
    <n v="2.9"/>
    <n v="2.7208333333333301"/>
  </r>
  <r>
    <x v="7"/>
    <x v="49"/>
    <x v="7"/>
    <x v="0"/>
    <x v="1"/>
    <s v="Pechuga Desh"/>
    <s v="Pechuga Desh s/Piel"/>
    <s v="1012552"/>
    <x v="48"/>
    <s v="Pollo"/>
    <n v="48000"/>
    <n v="81000"/>
    <n v="57000"/>
    <n v="3.5"/>
    <n v="3.5"/>
    <n v="3.5208333333333299"/>
  </r>
  <r>
    <x v="7"/>
    <x v="149"/>
    <x v="7"/>
    <x v="0"/>
    <x v="1"/>
    <s v="Pernil"/>
    <s v="Pernil Pierna"/>
    <s v="1022183"/>
    <x v="139"/>
    <s v="Cerdo"/>
    <m/>
    <m/>
    <n v="72000"/>
    <m/>
    <m/>
    <n v="0.83523611111111096"/>
  </r>
  <r>
    <x v="7"/>
    <x v="380"/>
    <x v="7"/>
    <x v="0"/>
    <x v="1"/>
    <s v="Pierna"/>
    <s v="Pierna Entera"/>
    <s v="1020915"/>
    <x v="350"/>
    <s v="Cerdo"/>
    <n v="28652"/>
    <n v="28652"/>
    <n v="32000"/>
    <n v="1.98670249895295"/>
    <n v="1.98670249895295"/>
    <n v="1.9044538718749999"/>
  </r>
  <r>
    <x v="7"/>
    <x v="51"/>
    <x v="7"/>
    <x v="0"/>
    <x v="1"/>
    <s v="Pierna"/>
    <s v="Pierna Pulpa"/>
    <s v="1020944"/>
    <x v="50"/>
    <s v="Cerdo"/>
    <n v="146353"/>
    <n v="146353"/>
    <n v="168000"/>
    <n v="2.8276700853416101"/>
    <n v="2.8276700853416101"/>
    <n v="2.9126190476190499"/>
  </r>
  <r>
    <x v="7"/>
    <x v="52"/>
    <x v="7"/>
    <x v="0"/>
    <x v="1"/>
    <s v="Pierna"/>
    <s v="Pierna Pulpa"/>
    <s v="1022709"/>
    <x v="51"/>
    <s v="Cerdo"/>
    <n v="144000"/>
    <n v="144000"/>
    <n v="142000"/>
    <n v="2.8833402777777799"/>
    <n v="2.8833402777777799"/>
    <n v="2.8980704225352101"/>
  </r>
  <r>
    <x v="7"/>
    <x v="381"/>
    <x v="7"/>
    <x v="0"/>
    <x v="1"/>
    <s v="Pierna"/>
    <s v="Pierna Pulpa Fina"/>
    <s v="1021868"/>
    <x v="351"/>
    <s v="Cerdo"/>
    <n v="31422"/>
    <n v="36000"/>
    <n v="36000"/>
    <n v="2.8900133664311598"/>
    <n v="2.89"/>
    <n v="2.93940267777778"/>
  </r>
  <r>
    <x v="7"/>
    <x v="53"/>
    <x v="7"/>
    <x v="0"/>
    <x v="1"/>
    <s v="Plancha"/>
    <s v="Plancha s/Cuero"/>
    <s v="1020349"/>
    <x v="52"/>
    <s v="Cerdo"/>
    <n v="72000"/>
    <n v="0"/>
    <m/>
    <n v="1.99"/>
    <n v="0"/>
    <m/>
  </r>
  <r>
    <x v="7"/>
    <x v="54"/>
    <x v="7"/>
    <x v="0"/>
    <x v="1"/>
    <s v="Plancha"/>
    <s v="Plancha s/Cuero"/>
    <s v="1022149"/>
    <x v="53"/>
    <s v="Cerdo"/>
    <n v="36000"/>
    <n v="36000"/>
    <n v="36000"/>
    <n v="2.0099999999999998"/>
    <n v="2.0099999999999998"/>
    <n v="2.1062171277777799"/>
  </r>
  <r>
    <x v="7"/>
    <x v="575"/>
    <x v="7"/>
    <x v="0"/>
    <x v="1"/>
    <s v="Plancha"/>
    <s v="Plancha s/Cuero"/>
    <s v="1023433"/>
    <x v="504"/>
    <s v="Cerdo"/>
    <m/>
    <n v="72000"/>
    <n v="72000"/>
    <m/>
    <n v="1.99"/>
    <n v="2.0720833333333299"/>
  </r>
  <r>
    <x v="7"/>
    <x v="5"/>
    <x v="7"/>
    <x v="0"/>
    <x v="1"/>
    <s v="Recortes"/>
    <s v="Recortes Piel"/>
    <s v="1030720"/>
    <x v="5"/>
    <s v="Pavo"/>
    <m/>
    <m/>
    <n v="24000"/>
    <m/>
    <m/>
    <n v="0.72412500000000002"/>
  </r>
  <r>
    <x v="7"/>
    <x v="56"/>
    <x v="7"/>
    <x v="0"/>
    <x v="1"/>
    <s v="Recortes"/>
    <s v="Recortes No Magro"/>
    <s v="1020412"/>
    <x v="55"/>
    <s v="Cerdo"/>
    <n v="117630"/>
    <n v="117630"/>
    <n v="156000"/>
    <n v="1.84787894244666"/>
    <n v="1.84787894244666"/>
    <n v="1.8066678423076901"/>
  </r>
  <r>
    <x v="7"/>
    <x v="57"/>
    <x v="7"/>
    <x v="0"/>
    <x v="1"/>
    <s v="Recortes"/>
    <s v="Recortes No Magro"/>
    <s v="1021078"/>
    <x v="56"/>
    <s v="Cerdo"/>
    <n v="96176"/>
    <n v="134000"/>
    <n v="134000"/>
    <n v="2.2700049908501101"/>
    <n v="2.27"/>
    <n v="2.2998712649253701"/>
  </r>
  <r>
    <x v="7"/>
    <x v="382"/>
    <x v="7"/>
    <x v="0"/>
    <x v="1"/>
    <s v="Recortes"/>
    <s v="Recortes No Magro"/>
    <s v="1021082"/>
    <x v="352"/>
    <s v="Cerdo"/>
    <n v="96000"/>
    <n v="96000"/>
    <n v="24000"/>
    <n v="1.6491770833333299"/>
    <n v="1.6491770833333299"/>
    <n v="1.67354166666667"/>
  </r>
  <r>
    <x v="7"/>
    <x v="58"/>
    <x v="7"/>
    <x v="0"/>
    <x v="1"/>
    <s v="Recortes"/>
    <s v="Recortes No Magro"/>
    <s v="1021092"/>
    <x v="57"/>
    <s v="Cerdo"/>
    <n v="138989"/>
    <n v="144000"/>
    <n v="144000"/>
    <n v="2.4694040535582"/>
    <n v="2.4700069444444401"/>
    <n v="2.5420833333333301"/>
  </r>
  <r>
    <x v="7"/>
    <x v="438"/>
    <x v="7"/>
    <x v="0"/>
    <x v="1"/>
    <s v="Recortes"/>
    <s v="Recortes No Magro"/>
    <s v="1022047"/>
    <x v="397"/>
    <s v="Cerdo"/>
    <n v="1807"/>
    <n v="0"/>
    <m/>
    <n v="1.64028776978417"/>
    <n v="0"/>
    <m/>
  </r>
  <r>
    <x v="7"/>
    <x v="440"/>
    <x v="7"/>
    <x v="0"/>
    <x v="1"/>
    <s v="Recortes"/>
    <s v="Recortes No Magro"/>
    <s v="1023391"/>
    <x v="59"/>
    <s v="Cerdo"/>
    <m/>
    <m/>
    <n v="5300"/>
    <m/>
    <m/>
    <n v="1.6528031698113199"/>
  </r>
  <r>
    <x v="7"/>
    <x v="62"/>
    <x v="7"/>
    <x v="0"/>
    <x v="1"/>
    <s v="Reproductor"/>
    <s v="Reproductor Gallina"/>
    <s v="1012208"/>
    <x v="61"/>
    <s v="Pollo"/>
    <n v="6743"/>
    <n v="0"/>
    <m/>
    <n v="1.5312175589500201"/>
    <n v="0"/>
    <m/>
  </r>
  <r>
    <x v="7"/>
    <x v="63"/>
    <x v="7"/>
    <x v="0"/>
    <x v="1"/>
    <s v="Subprod"/>
    <s v="Subprod Piel"/>
    <s v="1011290"/>
    <x v="62"/>
    <s v="Pollo"/>
    <m/>
    <m/>
    <n v="24000"/>
    <m/>
    <m/>
    <n v="0.43354166666666699"/>
  </r>
  <r>
    <x v="7"/>
    <x v="383"/>
    <x v="7"/>
    <x v="0"/>
    <x v="1"/>
    <s v="Subprod"/>
    <s v="Subprod Piel"/>
    <s v="1011422"/>
    <x v="353"/>
    <s v="Pollo"/>
    <n v="1403"/>
    <m/>
    <m/>
    <n v="0.58660014255167503"/>
    <m/>
    <m/>
  </r>
  <r>
    <x v="7"/>
    <x v="151"/>
    <x v="7"/>
    <x v="0"/>
    <x v="1"/>
    <s v="Subprod"/>
    <s v="Subprod Patas-Manos"/>
    <s v="1021735"/>
    <x v="141"/>
    <s v="Cerdo"/>
    <m/>
    <n v="24000"/>
    <m/>
    <m/>
    <n v="0.5"/>
    <m/>
  </r>
  <r>
    <x v="7"/>
    <x v="384"/>
    <x v="7"/>
    <x v="0"/>
    <x v="1"/>
    <s v="Subprod"/>
    <s v="Subprod Patas-Manos"/>
    <s v="1022406"/>
    <x v="354"/>
    <s v="Cerdo"/>
    <n v="0"/>
    <n v="0"/>
    <n v="20000"/>
    <n v="0"/>
    <n v="0"/>
    <n v="0.62437500000000001"/>
  </r>
  <r>
    <x v="7"/>
    <x v="153"/>
    <x v="7"/>
    <x v="0"/>
    <x v="1"/>
    <s v="Subprod"/>
    <s v="Subprod Patas-Manos"/>
    <s v="1022748"/>
    <x v="143"/>
    <s v="Cerdo"/>
    <m/>
    <n v="19480"/>
    <m/>
    <m/>
    <n v="0.5"/>
    <m/>
  </r>
  <r>
    <x v="7"/>
    <x v="576"/>
    <x v="7"/>
    <x v="0"/>
    <x v="1"/>
    <s v="Subprod"/>
    <s v="Subprod Patas-Manos"/>
    <s v="1022870"/>
    <x v="505"/>
    <s v="Cerdo"/>
    <m/>
    <n v="28000"/>
    <n v="28000"/>
    <m/>
    <n v="0.8"/>
    <n v="0.77491071428571401"/>
  </r>
  <r>
    <x v="7"/>
    <x v="577"/>
    <x v="7"/>
    <x v="0"/>
    <x v="1"/>
    <s v="Subprod"/>
    <s v="Subprod Patas-Manos"/>
    <s v="1023436"/>
    <x v="506"/>
    <s v="Cerdo"/>
    <m/>
    <n v="14658"/>
    <n v="24000"/>
    <m/>
    <n v="0.79997271114749602"/>
    <n v="0.62437500000000001"/>
  </r>
  <r>
    <x v="7"/>
    <x v="66"/>
    <x v="7"/>
    <x v="0"/>
    <x v="1"/>
    <s v="Subprod"/>
    <s v="Subprod Tripa"/>
    <s v="1022781"/>
    <x v="65"/>
    <s v="Cerdo"/>
    <n v="7000"/>
    <n v="7000"/>
    <n v="11566.8"/>
    <n v="13.401"/>
    <n v="13.401"/>
    <n v="11.3227513227513"/>
  </r>
  <r>
    <x v="7"/>
    <x v="67"/>
    <x v="7"/>
    <x v="0"/>
    <x v="1"/>
    <s v="Subprod"/>
    <s v="Subprod Tripa"/>
    <s v="1022782"/>
    <x v="66"/>
    <s v="Cerdo"/>
    <m/>
    <m/>
    <n v="7620"/>
    <m/>
    <m/>
    <n v="7.9527559055118102"/>
  </r>
  <r>
    <x v="7"/>
    <x v="386"/>
    <x v="7"/>
    <x v="0"/>
    <x v="1"/>
    <s v="Subprod"/>
    <s v="Subprod Tripa"/>
    <s v="1022783"/>
    <x v="355"/>
    <s v="Cerdo"/>
    <m/>
    <m/>
    <n v="5572.8"/>
    <m/>
    <m/>
    <n v="7.8294573643410796"/>
  </r>
  <r>
    <x v="7"/>
    <x v="505"/>
    <x v="7"/>
    <x v="0"/>
    <x v="1"/>
    <s v="Subprod"/>
    <s v="Subprod Tripa"/>
    <s v="1022784"/>
    <x v="455"/>
    <s v="Cerdo"/>
    <m/>
    <m/>
    <n v="10316.25"/>
    <m/>
    <m/>
    <n v="7.7099236641221403"/>
  </r>
  <r>
    <x v="7"/>
    <x v="387"/>
    <x v="7"/>
    <x v="0"/>
    <x v="1"/>
    <s v="Subprod"/>
    <s v="Subprod Tripa"/>
    <s v="1022786"/>
    <x v="356"/>
    <s v="Cerdo"/>
    <n v="0"/>
    <n v="0"/>
    <n v="1267.5"/>
    <n v="0"/>
    <n v="0"/>
    <n v="17.017751479289899"/>
  </r>
  <r>
    <x v="7"/>
    <x v="388"/>
    <x v="7"/>
    <x v="0"/>
    <x v="1"/>
    <s v="Subprod"/>
    <s v="Subprod Tripa"/>
    <s v="1023295"/>
    <x v="357"/>
    <s v="Cerdo"/>
    <n v="1000"/>
    <n v="1000"/>
    <m/>
    <n v="12.287000000000001"/>
    <n v="12.287000000000001"/>
    <m/>
  </r>
  <r>
    <x v="7"/>
    <x v="68"/>
    <x v="7"/>
    <x v="0"/>
    <x v="1"/>
    <s v="Subprod"/>
    <s v="Subprod Visceras"/>
    <s v="1021101"/>
    <x v="67"/>
    <s v="Cerdo"/>
    <n v="3458"/>
    <n v="0"/>
    <m/>
    <n v="1.09022556390977"/>
    <n v="0"/>
    <m/>
  </r>
  <r>
    <x v="7"/>
    <x v="69"/>
    <x v="7"/>
    <x v="0"/>
    <x v="1"/>
    <s v="Subprod"/>
    <s v="Subprod Visceras"/>
    <s v="1021105"/>
    <x v="68"/>
    <s v="Cerdo"/>
    <n v="32611"/>
    <n v="32611"/>
    <n v="46500"/>
    <n v="0.73668394100150303"/>
    <n v="0.73668394100150303"/>
    <n v="0.80821505376344105"/>
  </r>
  <r>
    <x v="7"/>
    <x v="70"/>
    <x v="7"/>
    <x v="0"/>
    <x v="1"/>
    <s v="Subprod"/>
    <s v="Subprod Visceras"/>
    <s v="1021106"/>
    <x v="69"/>
    <s v="Cerdo"/>
    <n v="0"/>
    <n v="0"/>
    <n v="11000"/>
    <n v="0"/>
    <n v="0"/>
    <n v="0.952750045454546"/>
  </r>
  <r>
    <x v="7"/>
    <x v="441"/>
    <x v="7"/>
    <x v="0"/>
    <x v="1"/>
    <s v="Subprod"/>
    <s v="Subprod Visceras"/>
    <s v="1023355"/>
    <x v="101"/>
    <s v="Cerdo"/>
    <n v="51378"/>
    <n v="51378"/>
    <n v="46000"/>
    <n v="0.65999065747985497"/>
    <n v="0.65999065747985497"/>
    <n v="0.70315217391304397"/>
  </r>
  <r>
    <x v="7"/>
    <x v="71"/>
    <x v="7"/>
    <x v="0"/>
    <x v="1"/>
    <s v="Trutro"/>
    <s v="Trutro Largo"/>
    <s v="1030224"/>
    <x v="70"/>
    <s v="Pavo"/>
    <n v="24000"/>
    <m/>
    <m/>
    <n v="2.1900416666666702"/>
    <m/>
    <m/>
  </r>
  <r>
    <x v="7"/>
    <x v="426"/>
    <x v="7"/>
    <x v="0"/>
    <x v="1"/>
    <s v="Trutro"/>
    <s v="Trutro Largo"/>
    <s v="1030791"/>
    <x v="385"/>
    <s v="Pavo"/>
    <m/>
    <m/>
    <n v="5888"/>
    <m/>
    <m/>
    <n v="2.35"/>
  </r>
  <r>
    <x v="7"/>
    <x v="533"/>
    <x v="7"/>
    <x v="0"/>
    <x v="1"/>
    <s v="Trutro"/>
    <s v="Trutro Largo"/>
    <s v="1030817"/>
    <x v="70"/>
    <s v="Pavo"/>
    <n v="0"/>
    <m/>
    <n v="3703"/>
    <n v="0"/>
    <m/>
    <n v="2.35"/>
  </r>
  <r>
    <x v="7"/>
    <x v="578"/>
    <x v="7"/>
    <x v="0"/>
    <x v="1"/>
    <s v="Trutro Desh"/>
    <s v="Trutro Desh Corto"/>
    <s v="1030812"/>
    <x v="507"/>
    <s v="Pavo"/>
    <n v="24000"/>
    <m/>
    <n v="24000"/>
    <n v="4.4366666666666701"/>
    <m/>
    <n v="4.55104166666667"/>
  </r>
  <r>
    <x v="7"/>
    <x v="73"/>
    <x v="7"/>
    <x v="0"/>
    <x v="2"/>
    <s v="Ala"/>
    <s v="Ala Centro"/>
    <s v="1012012"/>
    <x v="72"/>
    <s v="Pollo"/>
    <n v="20000"/>
    <n v="0"/>
    <m/>
    <n v="6.4665499999999998"/>
    <n v="0"/>
    <m/>
  </r>
  <r>
    <x v="7"/>
    <x v="579"/>
    <x v="7"/>
    <x v="0"/>
    <x v="2"/>
    <s v="Cabeza"/>
    <s v="Cabeza Entera"/>
    <s v="1023435"/>
    <x v="278"/>
    <s v="Cerdo"/>
    <m/>
    <m/>
    <n v="336000"/>
    <m/>
    <m/>
    <n v="0.79767559523809495"/>
  </r>
  <r>
    <x v="7"/>
    <x v="74"/>
    <x v="7"/>
    <x v="0"/>
    <x v="2"/>
    <s v="Carne Recuperada"/>
    <s v="Carne Recuperada Pul"/>
    <s v="1012612"/>
    <x v="73"/>
    <s v="Pollo"/>
    <n v="1300000"/>
    <n v="1275000"/>
    <n v="1275000"/>
    <n v="1.03592"/>
    <n v="1.03592"/>
    <n v="0.99546046525490195"/>
  </r>
  <r>
    <x v="7"/>
    <x v="506"/>
    <x v="7"/>
    <x v="0"/>
    <x v="2"/>
    <s v="Grasas"/>
    <s v="Grasa Gordura"/>
    <s v="1023397"/>
    <x v="344"/>
    <s v="Cerdo"/>
    <n v="0"/>
    <n v="24000"/>
    <n v="24000"/>
    <n v="0"/>
    <n v="0"/>
    <n v="1.0572916666666701"/>
  </r>
  <r>
    <x v="7"/>
    <x v="78"/>
    <x v="7"/>
    <x v="0"/>
    <x v="2"/>
    <s v="Grasas"/>
    <s v="Grasa Lomo Tocino"/>
    <s v="1021204"/>
    <x v="37"/>
    <s v="Cerdo"/>
    <n v="48000"/>
    <n v="24000"/>
    <n v="24000"/>
    <n v="1.29"/>
    <n v="1.29"/>
    <n v="1.3072916666666701"/>
  </r>
  <r>
    <x v="7"/>
    <x v="79"/>
    <x v="7"/>
    <x v="0"/>
    <x v="2"/>
    <s v="Huesos"/>
    <s v="Huesos Cuarto Centra"/>
    <s v="1021149"/>
    <x v="77"/>
    <s v="Cerdo"/>
    <n v="44000"/>
    <n v="44000"/>
    <n v="43000"/>
    <n v="0.72"/>
    <n v="0.72"/>
    <n v="0.71231818372093003"/>
  </r>
  <r>
    <x v="7"/>
    <x v="80"/>
    <x v="7"/>
    <x v="0"/>
    <x v="2"/>
    <s v="Huesos"/>
    <s v="Huesos Cuarto Centra"/>
    <s v="1021150"/>
    <x v="78"/>
    <s v="Cerdo"/>
    <n v="22000"/>
    <n v="66000"/>
    <n v="66000"/>
    <n v="0.72"/>
    <n v="0.72"/>
    <n v="0.71231818181818196"/>
  </r>
  <r>
    <x v="7"/>
    <x v="81"/>
    <x v="7"/>
    <x v="0"/>
    <x v="2"/>
    <s v="Huesos"/>
    <s v="Huesos Cuarto Centra"/>
    <s v="1021156"/>
    <x v="79"/>
    <s v="Cerdo"/>
    <n v="24000"/>
    <n v="24000"/>
    <n v="24000"/>
    <n v="2.57"/>
    <n v="2.57"/>
    <n v="2.7058500291666698"/>
  </r>
  <r>
    <x v="7"/>
    <x v="82"/>
    <x v="7"/>
    <x v="0"/>
    <x v="2"/>
    <s v="Huesos"/>
    <s v="Huesos Cuarto Delant"/>
    <s v="1021151"/>
    <x v="80"/>
    <s v="Cerdo"/>
    <n v="44000"/>
    <n v="44000"/>
    <n v="44000"/>
    <n v="1.1200000000000001"/>
    <n v="1.1200000000000001"/>
    <n v="1.06966322272727"/>
  </r>
  <r>
    <x v="7"/>
    <x v="83"/>
    <x v="7"/>
    <x v="0"/>
    <x v="2"/>
    <s v="Huesos"/>
    <s v="Huesos Cuarto Delant"/>
    <s v="1021152"/>
    <x v="81"/>
    <s v="Cerdo"/>
    <n v="22000"/>
    <n v="44000"/>
    <n v="44000"/>
    <n v="1.1200000000000001"/>
    <n v="1.1200000000000001"/>
    <n v="1.0561590909090901"/>
  </r>
  <r>
    <x v="7"/>
    <x v="580"/>
    <x v="7"/>
    <x v="0"/>
    <x v="2"/>
    <s v="Huesos"/>
    <s v="Huesos Cuarto Traser"/>
    <s v="1023439"/>
    <x v="288"/>
    <s v="Cerdo"/>
    <m/>
    <m/>
    <n v="32000"/>
    <m/>
    <m/>
    <n v="0.64877779062499996"/>
  </r>
  <r>
    <x v="7"/>
    <x v="464"/>
    <x v="7"/>
    <x v="0"/>
    <x v="2"/>
    <s v="Lomo"/>
    <s v="Lomo Centro"/>
    <s v="1023372"/>
    <x v="253"/>
    <s v="Cerdo"/>
    <n v="24000"/>
    <n v="0"/>
    <m/>
    <n v="2.89"/>
    <n v="0"/>
    <m/>
  </r>
  <r>
    <x v="7"/>
    <x v="84"/>
    <x v="7"/>
    <x v="0"/>
    <x v="2"/>
    <s v="Lomo"/>
    <s v="Lomo Vetado"/>
    <s v="1020860"/>
    <x v="82"/>
    <s v="Cerdo"/>
    <n v="132000"/>
    <n v="132000"/>
    <n v="132000"/>
    <n v="4.17"/>
    <n v="4.17"/>
    <n v="4.1791060606060597"/>
  </r>
  <r>
    <x v="7"/>
    <x v="85"/>
    <x v="7"/>
    <x v="0"/>
    <x v="2"/>
    <s v="Lomo"/>
    <s v="Lomo Vetado"/>
    <s v="1020861"/>
    <x v="83"/>
    <s v="Cerdo"/>
    <n v="132000"/>
    <n v="132000"/>
    <n v="132000"/>
    <n v="4.17"/>
    <n v="4.17"/>
    <n v="4.16231818181818"/>
  </r>
  <r>
    <x v="7"/>
    <x v="86"/>
    <x v="7"/>
    <x v="0"/>
    <x v="2"/>
    <s v="Lomo"/>
    <s v="Lomo Vetado"/>
    <s v="1022985"/>
    <x v="84"/>
    <s v="Cerdo"/>
    <n v="5000"/>
    <n v="5000"/>
    <n v="5000"/>
    <n v="4.17"/>
    <n v="4.17"/>
    <n v="4.2123181799999996"/>
  </r>
  <r>
    <x v="7"/>
    <x v="87"/>
    <x v="7"/>
    <x v="0"/>
    <x v="2"/>
    <s v="Lomo"/>
    <s v="Lomo Vetado"/>
    <s v="1023038"/>
    <x v="85"/>
    <s v="Cerdo"/>
    <n v="141000"/>
    <n v="121000"/>
    <n v="121000"/>
    <n v="4.2699999999999996"/>
    <n v="4.2699999999999996"/>
    <n v="4.4282933884297497"/>
  </r>
  <r>
    <x v="7"/>
    <x v="89"/>
    <x v="7"/>
    <x v="0"/>
    <x v="2"/>
    <s v="Panceta"/>
    <s v="Panceta c/Cuero"/>
    <s v="1020904"/>
    <x v="87"/>
    <s v="Cerdo"/>
    <n v="0"/>
    <n v="44000"/>
    <n v="44000"/>
    <n v="0"/>
    <n v="0"/>
    <n v="5.9061590909090897"/>
  </r>
  <r>
    <x v="7"/>
    <x v="90"/>
    <x v="7"/>
    <x v="0"/>
    <x v="2"/>
    <s v="Panceta"/>
    <s v="Panceta c/Cuero"/>
    <s v="1020905"/>
    <x v="88"/>
    <s v="Cerdo"/>
    <n v="0"/>
    <n v="22000"/>
    <n v="22000"/>
    <n v="0"/>
    <n v="0"/>
    <n v="5.8123181818181804"/>
  </r>
  <r>
    <x v="7"/>
    <x v="92"/>
    <x v="7"/>
    <x v="0"/>
    <x v="2"/>
    <s v="Panceta"/>
    <s v="Panceta s/Cuero"/>
    <s v="1022885"/>
    <x v="90"/>
    <s v="Cerdo"/>
    <n v="637000"/>
    <n v="637000"/>
    <n v="565000"/>
    <n v="6.12"/>
    <n v="6.12"/>
    <n v="6.0123181817699098"/>
  </r>
  <r>
    <x v="7"/>
    <x v="93"/>
    <x v="7"/>
    <x v="0"/>
    <x v="2"/>
    <s v="Panceta"/>
    <s v="Panceta s/Cuero"/>
    <s v="1022887"/>
    <x v="91"/>
    <s v="Cerdo"/>
    <n v="360000"/>
    <n v="360000"/>
    <n v="264000"/>
    <n v="6.12"/>
    <n v="6.12"/>
    <n v="6.0374999999999996"/>
  </r>
  <r>
    <x v="7"/>
    <x v="94"/>
    <x v="7"/>
    <x v="0"/>
    <x v="2"/>
    <s v="Panceta"/>
    <s v="Panceta s/Cuero"/>
    <s v="1022930"/>
    <x v="92"/>
    <s v="Cerdo"/>
    <n v="154000"/>
    <n v="154000"/>
    <n v="154000"/>
    <n v="6.32"/>
    <n v="6.32"/>
    <n v="6.2123181818181799"/>
  </r>
  <r>
    <x v="7"/>
    <x v="96"/>
    <x v="7"/>
    <x v="0"/>
    <x v="2"/>
    <s v="Panceta"/>
    <s v="Panceta s/Cuero"/>
    <s v="1023037"/>
    <x v="94"/>
    <s v="Cerdo"/>
    <n v="143000"/>
    <n v="143000"/>
    <n v="143000"/>
    <n v="6.32"/>
    <n v="6.32"/>
    <n v="6.24696153846154"/>
  </r>
  <r>
    <x v="7"/>
    <x v="390"/>
    <x v="7"/>
    <x v="0"/>
    <x v="2"/>
    <s v="Panceta"/>
    <s v="Panceta s/Cuero"/>
    <s v="1023090"/>
    <x v="358"/>
    <s v="Cerdo"/>
    <n v="22000"/>
    <n v="22000"/>
    <n v="22000"/>
    <n v="6.42"/>
    <n v="6.42"/>
    <n v="6.5"/>
  </r>
  <r>
    <x v="7"/>
    <x v="97"/>
    <x v="7"/>
    <x v="0"/>
    <x v="2"/>
    <s v="Pernil"/>
    <s v="Pernil Mano"/>
    <s v="1021045"/>
    <x v="95"/>
    <s v="Cerdo"/>
    <n v="44000"/>
    <n v="44000"/>
    <n v="44000"/>
    <n v="2.02"/>
    <n v="2.02"/>
    <n v="2.0123181818181801"/>
  </r>
  <r>
    <x v="7"/>
    <x v="98"/>
    <x v="7"/>
    <x v="0"/>
    <x v="2"/>
    <s v="Pernil"/>
    <s v="Pernil Mano"/>
    <s v="1021046"/>
    <x v="96"/>
    <s v="Cerdo"/>
    <n v="0"/>
    <n v="176000"/>
    <n v="176000"/>
    <n v="0"/>
    <n v="0"/>
    <n v="1.41231818181818"/>
  </r>
  <r>
    <x v="7"/>
    <x v="391"/>
    <x v="7"/>
    <x v="0"/>
    <x v="2"/>
    <s v="Pernil"/>
    <s v="Pernil Mano"/>
    <s v="1021470"/>
    <x v="359"/>
    <s v="Cerdo"/>
    <n v="22000"/>
    <n v="22000"/>
    <n v="22000"/>
    <n v="1.32"/>
    <n v="1.32"/>
    <n v="1.41231818181818"/>
  </r>
  <r>
    <x v="7"/>
    <x v="581"/>
    <x v="7"/>
    <x v="0"/>
    <x v="2"/>
    <s v="Pernil"/>
    <s v="Pernil Pierna"/>
    <s v="1020660"/>
    <x v="139"/>
    <s v="Cerdo"/>
    <m/>
    <m/>
    <n v="139000"/>
    <m/>
    <m/>
    <n v="1.0724796172661899"/>
  </r>
  <r>
    <x v="7"/>
    <x v="443"/>
    <x v="7"/>
    <x v="0"/>
    <x v="2"/>
    <s v="Plancha"/>
    <s v="Plancha c/Cuero"/>
    <s v="1023144"/>
    <x v="399"/>
    <s v="Cerdo"/>
    <n v="44000"/>
    <n v="48000"/>
    <n v="48000"/>
    <n v="1.94"/>
    <n v="1.94"/>
    <n v="2.2044070833333298"/>
  </r>
  <r>
    <x v="7"/>
    <x v="99"/>
    <x v="7"/>
    <x v="0"/>
    <x v="2"/>
    <s v="Plancha"/>
    <s v="Plancha s/Cuero"/>
    <s v="1021012"/>
    <x v="97"/>
    <s v="Cerdo"/>
    <n v="198000"/>
    <n v="198000"/>
    <n v="154000"/>
    <n v="1.92"/>
    <n v="1.92"/>
    <n v="1.9910454545454499"/>
  </r>
  <r>
    <x v="7"/>
    <x v="100"/>
    <x v="7"/>
    <x v="0"/>
    <x v="2"/>
    <s v="Prolijado"/>
    <s v="Prolijado Malaya"/>
    <s v="1022283"/>
    <x v="98"/>
    <s v="Cerdo"/>
    <n v="0"/>
    <n v="2000"/>
    <n v="2000"/>
    <n v="0"/>
    <n v="0"/>
    <n v="6.8123182"/>
  </r>
  <r>
    <x v="7"/>
    <x v="101"/>
    <x v="7"/>
    <x v="0"/>
    <x v="2"/>
    <s v="Prolijado"/>
    <s v="Prolijado Plateada"/>
    <s v="1022607"/>
    <x v="99"/>
    <s v="Cerdo"/>
    <n v="22000"/>
    <n v="22000"/>
    <n v="22000"/>
    <n v="5.32"/>
    <n v="5.32"/>
    <n v="5.3123181818181804"/>
  </r>
  <r>
    <x v="7"/>
    <x v="102"/>
    <x v="7"/>
    <x v="0"/>
    <x v="2"/>
    <s v="Subprod"/>
    <s v="Subprod Grasa"/>
    <s v="1023283"/>
    <x v="100"/>
    <s v="Cerdo"/>
    <n v="72000"/>
    <n v="96000"/>
    <n v="96000"/>
    <n v="0.77"/>
    <n v="0.77"/>
    <n v="0.90878541666666701"/>
  </r>
  <r>
    <x v="7"/>
    <x v="104"/>
    <x v="7"/>
    <x v="0"/>
    <x v="2"/>
    <s v="Subprod"/>
    <s v="Subprod Visceras"/>
    <s v="1023326"/>
    <x v="102"/>
    <s v="Cerdo"/>
    <n v="48000"/>
    <n v="48000"/>
    <n v="48000"/>
    <n v="0.72"/>
    <n v="0.72"/>
    <n v="0.83879618124999999"/>
  </r>
  <r>
    <x v="7"/>
    <x v="582"/>
    <x v="7"/>
    <x v="0"/>
    <x v="2"/>
    <s v="Subprod"/>
    <s v="Subprod Visceras"/>
    <s v="1023438"/>
    <x v="69"/>
    <s v="Cerdo"/>
    <m/>
    <m/>
    <n v="141000"/>
    <m/>
    <m/>
    <n v="1.1129331730496499"/>
  </r>
  <r>
    <x v="7"/>
    <x v="105"/>
    <x v="7"/>
    <x v="0"/>
    <x v="2"/>
    <s v="Trutro"/>
    <s v="Trutro Largo"/>
    <s v="1030535"/>
    <x v="103"/>
    <s v="Pavo"/>
    <m/>
    <m/>
    <n v="66000"/>
    <m/>
    <m/>
    <n v="2.4374393939393899"/>
  </r>
  <r>
    <x v="7"/>
    <x v="106"/>
    <x v="7"/>
    <x v="0"/>
    <x v="3"/>
    <s v="Cueros"/>
    <s v="Cuero Mixto"/>
    <s v="1023334"/>
    <x v="104"/>
    <s v="Cerdo"/>
    <n v="1069"/>
    <n v="1069"/>
    <n v="48000"/>
    <n v="0.53975678203928901"/>
    <n v="0.75023386342375997"/>
    <n v="0.75"/>
  </r>
  <r>
    <x v="7"/>
    <x v="107"/>
    <x v="7"/>
    <x v="0"/>
    <x v="3"/>
    <s v="Cueros"/>
    <s v="Cuero Mixto"/>
    <s v="1023336"/>
    <x v="104"/>
    <s v="Cerdo"/>
    <n v="0"/>
    <n v="144000"/>
    <n v="144000"/>
    <n v="0"/>
    <n v="0.8"/>
    <n v="0.75"/>
  </r>
  <r>
    <x v="7"/>
    <x v="108"/>
    <x v="7"/>
    <x v="0"/>
    <x v="3"/>
    <s v="Cueros"/>
    <s v="Cuero Papada"/>
    <s v="1021864"/>
    <x v="21"/>
    <s v="Cerdo"/>
    <n v="0"/>
    <n v="0"/>
    <n v="24000"/>
    <n v="0"/>
    <n v="0"/>
    <n v="0.55000000000000004"/>
  </r>
  <r>
    <x v="7"/>
    <x v="21"/>
    <x v="7"/>
    <x v="0"/>
    <x v="3"/>
    <s v="Cueros"/>
    <s v="Cuero Papada"/>
    <s v="1023329"/>
    <x v="21"/>
    <s v="Cerdo"/>
    <n v="38659"/>
    <n v="38659"/>
    <n v="24000"/>
    <n v="0.53666675289065902"/>
    <n v="0.53666675289065902"/>
    <n v="0.55000000000000004"/>
  </r>
  <r>
    <x v="7"/>
    <x v="28"/>
    <x v="7"/>
    <x v="0"/>
    <x v="3"/>
    <s v="Grasas"/>
    <s v="Grasa Forro"/>
    <s v="1022218"/>
    <x v="27"/>
    <s v="Cerdo"/>
    <n v="24004"/>
    <n v="24004"/>
    <n v="24000"/>
    <n v="1.5499916680553201"/>
    <n v="1.5499916680553201"/>
    <n v="1.5576666666666701"/>
  </r>
  <r>
    <x v="7"/>
    <x v="29"/>
    <x v="7"/>
    <x v="0"/>
    <x v="3"/>
    <s v="Grasas"/>
    <s v="Grasa Forro"/>
    <s v="1022273"/>
    <x v="28"/>
    <s v="Cerdo"/>
    <n v="211608"/>
    <n v="211608"/>
    <n v="216000"/>
    <n v="1.55000283543155"/>
    <n v="1.55000283543155"/>
    <n v="1.5521979629629601"/>
  </r>
  <r>
    <x v="7"/>
    <x v="109"/>
    <x v="7"/>
    <x v="0"/>
    <x v="3"/>
    <s v="Grasas"/>
    <s v="Grasa Lomo Tocino"/>
    <s v="1022217"/>
    <x v="105"/>
    <s v="Cerdo"/>
    <n v="262107"/>
    <n v="321824"/>
    <n v="264000"/>
    <n v="1.69999656628781"/>
    <n v="1.6999975141692401"/>
    <n v="1.69097946969697"/>
  </r>
  <r>
    <x v="7"/>
    <x v="43"/>
    <x v="7"/>
    <x v="0"/>
    <x v="3"/>
    <s v="Menudencias"/>
    <s v="Menudencias Corazón"/>
    <s v="1012362"/>
    <x v="42"/>
    <s v="Pollo"/>
    <n v="0"/>
    <n v="0"/>
    <n v="24000"/>
    <n v="0"/>
    <n v="0"/>
    <n v="2.7"/>
  </r>
  <r>
    <x v="7"/>
    <x v="388"/>
    <x v="7"/>
    <x v="0"/>
    <x v="3"/>
    <s v="Subprod"/>
    <s v="Subprod Tripa"/>
    <s v="1023295"/>
    <x v="357"/>
    <s v="Cerdo"/>
    <n v="1000"/>
    <n v="1000"/>
    <m/>
    <n v="12.287000000000001"/>
    <n v="12.287000000000001"/>
    <m/>
  </r>
  <r>
    <x v="7"/>
    <x v="510"/>
    <x v="7"/>
    <x v="0"/>
    <x v="4"/>
    <s v="Ala"/>
    <s v="Ala Trutro"/>
    <s v="1030525"/>
    <x v="457"/>
    <s v="Pavo"/>
    <n v="96000"/>
    <m/>
    <m/>
    <n v="1.3975833333333301"/>
    <m/>
    <m/>
  </r>
  <r>
    <x v="7"/>
    <x v="125"/>
    <x v="7"/>
    <x v="0"/>
    <x v="4"/>
    <s v="Grasas"/>
    <s v="Grasa Gordura"/>
    <s v="1022856"/>
    <x v="120"/>
    <s v="Cerdo"/>
    <n v="149045"/>
    <n v="129045"/>
    <m/>
    <n v="1.15572478110638"/>
    <n v="1.1557208725638299"/>
    <m/>
  </r>
  <r>
    <x v="7"/>
    <x v="539"/>
    <x v="7"/>
    <x v="0"/>
    <x v="4"/>
    <s v="Paleta"/>
    <s v="Paleta Entera"/>
    <s v="1022851"/>
    <x v="394"/>
    <s v="Cerdo"/>
    <n v="62685"/>
    <n v="62685"/>
    <m/>
    <n v="1.5557310361330501"/>
    <n v="1.5557310361330501"/>
    <m/>
  </r>
  <r>
    <x v="7"/>
    <x v="424"/>
    <x v="7"/>
    <x v="0"/>
    <x v="4"/>
    <s v="Recortes"/>
    <s v="Recortes No Magro"/>
    <s v="1021905"/>
    <x v="383"/>
    <s v="Cerdo"/>
    <n v="240000"/>
    <n v="0"/>
    <m/>
    <n v="1.39402916666667"/>
    <n v="0"/>
    <m/>
  </r>
  <r>
    <x v="7"/>
    <x v="150"/>
    <x v="7"/>
    <x v="0"/>
    <x v="4"/>
    <s v="Recortes"/>
    <s v="Recortes No Magro"/>
    <s v="1022373"/>
    <x v="140"/>
    <s v="Cerdo"/>
    <n v="34135"/>
    <n v="70135"/>
    <m/>
    <n v="1.28794492456423"/>
    <n v="1.28794467812077"/>
    <m/>
  </r>
  <r>
    <x v="7"/>
    <x v="154"/>
    <x v="7"/>
    <x v="0"/>
    <x v="4"/>
    <s v="Subprod"/>
    <s v="Subprod Visceras"/>
    <s v="1021115"/>
    <x v="144"/>
    <s v="Cerdo"/>
    <n v="0"/>
    <n v="0"/>
    <n v="48000"/>
    <n v="0"/>
    <n v="0"/>
    <n v="0.26333333333333298"/>
  </r>
  <r>
    <x v="7"/>
    <x v="155"/>
    <x v="7"/>
    <x v="0"/>
    <x v="5"/>
    <s v="Filete"/>
    <s v="Filete c/Cabeza"/>
    <s v="1020636"/>
    <x v="145"/>
    <s v="Cerdo"/>
    <n v="13000"/>
    <n v="13000"/>
    <n v="13000"/>
    <n v="4.1040000000000001"/>
    <n v="4.1040000000000001"/>
    <n v="4.2150680538461502"/>
  </r>
  <r>
    <x v="7"/>
    <x v="156"/>
    <x v="7"/>
    <x v="0"/>
    <x v="5"/>
    <s v="Filete"/>
    <s v="Filete c/Cabeza"/>
    <s v="1020704"/>
    <x v="146"/>
    <s v="Cerdo"/>
    <n v="1000"/>
    <n v="1000"/>
    <n v="1000"/>
    <n v="4.2480000000000002"/>
    <n v="4.2480000000000002"/>
    <n v="4.3995506000000004"/>
  </r>
  <r>
    <x v="7"/>
    <x v="157"/>
    <x v="7"/>
    <x v="0"/>
    <x v="5"/>
    <s v="Filete"/>
    <s v="Filete c/Cabeza"/>
    <s v="1021609"/>
    <x v="147"/>
    <s v="Cerdo"/>
    <n v="20000"/>
    <n v="20000"/>
    <n v="20000"/>
    <n v="4.32"/>
    <n v="4.32"/>
    <n v="4.4612368099999999"/>
  </r>
  <r>
    <x v="7"/>
    <x v="158"/>
    <x v="7"/>
    <x v="0"/>
    <x v="5"/>
    <s v="Filete"/>
    <s v="Filete c/Cabeza"/>
    <s v="1022931"/>
    <x v="148"/>
    <s v="Cerdo"/>
    <n v="20000"/>
    <n v="20000"/>
    <n v="20000"/>
    <n v="4.1040000000000001"/>
    <n v="4.1040000000000001"/>
    <n v="4.2255072599999997"/>
  </r>
  <r>
    <x v="7"/>
    <x v="583"/>
    <x v="7"/>
    <x v="0"/>
    <x v="5"/>
    <s v="Grasas"/>
    <s v="Grasa Lomo Tocino"/>
    <s v="1023419"/>
    <x v="189"/>
    <s v="Cerdo"/>
    <n v="24000"/>
    <n v="24000"/>
    <n v="24000"/>
    <n v="1.8"/>
    <n v="1.8"/>
    <n v="1.9034610375000001"/>
  </r>
  <r>
    <x v="7"/>
    <x v="160"/>
    <x v="7"/>
    <x v="0"/>
    <x v="5"/>
    <s v="Lomo"/>
    <s v="Lomo CC Loin"/>
    <s v="1022313"/>
    <x v="150"/>
    <s v="Cerdo"/>
    <n v="10000"/>
    <n v="10000"/>
    <n v="10000"/>
    <n v="3.8519999999999999"/>
    <n v="3.8519999999999999"/>
    <n v="3.9424114800000001"/>
  </r>
  <r>
    <x v="7"/>
    <x v="161"/>
    <x v="7"/>
    <x v="0"/>
    <x v="5"/>
    <s v="Lomo"/>
    <s v="Lomo CC Loin"/>
    <s v="1022326"/>
    <x v="151"/>
    <s v="Cerdo"/>
    <n v="15000"/>
    <n v="15000"/>
    <n v="15000"/>
    <n v="3.492"/>
    <n v="3.492"/>
    <n v="3.5778017599999998"/>
  </r>
  <r>
    <x v="7"/>
    <x v="162"/>
    <x v="7"/>
    <x v="0"/>
    <x v="5"/>
    <s v="Lomo"/>
    <s v="Lomo CC Loin"/>
    <s v="1022587"/>
    <x v="152"/>
    <s v="Cerdo"/>
    <n v="3000"/>
    <n v="3000"/>
    <n v="3000"/>
    <n v="3.8879999999999999"/>
    <n v="3.8879999999999999"/>
    <n v="3.9798638333333298"/>
  </r>
  <r>
    <x v="7"/>
    <x v="163"/>
    <x v="7"/>
    <x v="0"/>
    <x v="5"/>
    <s v="Lomo"/>
    <s v="Lomo CC Loin"/>
    <s v="1022664"/>
    <x v="153"/>
    <s v="Cerdo"/>
    <n v="57000"/>
    <n v="57000"/>
    <n v="57000"/>
    <n v="3.6360000000000001"/>
    <n v="3.6360000000000001"/>
    <n v="3.7270314421052602"/>
  </r>
  <r>
    <x v="7"/>
    <x v="165"/>
    <x v="7"/>
    <x v="0"/>
    <x v="5"/>
    <s v="Lomo"/>
    <s v="Lomo Centro"/>
    <s v="1020105"/>
    <x v="155"/>
    <s v="Cerdo"/>
    <n v="60000"/>
    <n v="60000"/>
    <n v="60000"/>
    <n v="3.7440000000000002"/>
    <n v="3.7440000000000002"/>
    <n v="3.8594655366666699"/>
  </r>
  <r>
    <x v="7"/>
    <x v="394"/>
    <x v="7"/>
    <x v="0"/>
    <x v="5"/>
    <s v="Lomo"/>
    <s v="Lomo Centro"/>
    <s v="1023349"/>
    <x v="362"/>
    <s v="Cerdo"/>
    <n v="5000"/>
    <n v="5000"/>
    <n v="5000"/>
    <n v="3.7440000000000002"/>
    <n v="3.7440000000000002"/>
    <n v="3.81518362"/>
  </r>
  <r>
    <x v="7"/>
    <x v="168"/>
    <x v="7"/>
    <x v="0"/>
    <x v="5"/>
    <s v="Lomo"/>
    <s v="Lomo MM Loin"/>
    <s v="1020110"/>
    <x v="158"/>
    <s v="Cerdo"/>
    <n v="420000"/>
    <n v="420000"/>
    <n v="421402"/>
    <n v="3.3479999999999999"/>
    <n v="3.3479999999999999"/>
    <n v="3.4497741811856599"/>
  </r>
  <r>
    <x v="7"/>
    <x v="169"/>
    <x v="7"/>
    <x v="0"/>
    <x v="5"/>
    <s v="Lomo"/>
    <s v="Lomo MM Loin"/>
    <s v="1020589"/>
    <x v="159"/>
    <s v="Cerdo"/>
    <n v="130000"/>
    <n v="130000"/>
    <n v="130000"/>
    <n v="3.528"/>
    <n v="3.528"/>
    <n v="3.6307773638461498"/>
  </r>
  <r>
    <x v="7"/>
    <x v="170"/>
    <x v="7"/>
    <x v="0"/>
    <x v="5"/>
    <s v="Lomo"/>
    <s v="Lomo MM Loin"/>
    <s v="1020681"/>
    <x v="160"/>
    <s v="Cerdo"/>
    <n v="12000"/>
    <n v="12000"/>
    <n v="12000"/>
    <n v="3.78"/>
    <n v="3.78"/>
    <n v="3.8807711500000002"/>
  </r>
  <r>
    <x v="7"/>
    <x v="171"/>
    <x v="7"/>
    <x v="0"/>
    <x v="5"/>
    <s v="Lomo"/>
    <s v="Lomo MM Loin"/>
    <s v="1021603"/>
    <x v="161"/>
    <s v="Cerdo"/>
    <n v="7000"/>
    <n v="7000"/>
    <n v="7000"/>
    <n v="3.78"/>
    <n v="3.78"/>
    <n v="3.8686083142857099"/>
  </r>
  <r>
    <x v="7"/>
    <x v="172"/>
    <x v="7"/>
    <x v="0"/>
    <x v="5"/>
    <s v="Lomo"/>
    <s v="Lomo MM Loin"/>
    <s v="1022370"/>
    <x v="162"/>
    <s v="Cerdo"/>
    <n v="20000"/>
    <n v="20000"/>
    <n v="20000"/>
    <n v="3.6"/>
    <n v="3.6"/>
    <n v="3.690158845"/>
  </r>
  <r>
    <x v="7"/>
    <x v="174"/>
    <x v="7"/>
    <x v="0"/>
    <x v="5"/>
    <s v="Lomo"/>
    <s v="Lomo Vetado"/>
    <s v="1020592"/>
    <x v="164"/>
    <s v="Cerdo"/>
    <n v="210000"/>
    <n v="195000"/>
    <n v="195581"/>
    <n v="3.456"/>
    <n v="3.456"/>
    <n v="3.5603936839468"/>
  </r>
  <r>
    <x v="7"/>
    <x v="175"/>
    <x v="7"/>
    <x v="0"/>
    <x v="5"/>
    <s v="Lomo"/>
    <s v="Lomo Vetado"/>
    <s v="1020620"/>
    <x v="165"/>
    <s v="Cerdo"/>
    <n v="30000"/>
    <n v="37000"/>
    <n v="37000"/>
    <n v="3.456"/>
    <n v="3.456"/>
    <n v="3.56206760810811"/>
  </r>
  <r>
    <x v="7"/>
    <x v="176"/>
    <x v="7"/>
    <x v="0"/>
    <x v="5"/>
    <s v="Lomo"/>
    <s v="Lomo Vetado"/>
    <s v="1020758"/>
    <x v="166"/>
    <s v="Cerdo"/>
    <n v="9000"/>
    <n v="9000"/>
    <n v="9000"/>
    <n v="3.78"/>
    <n v="3.78"/>
    <n v="3.8730144666666702"/>
  </r>
  <r>
    <x v="7"/>
    <x v="177"/>
    <x v="7"/>
    <x v="0"/>
    <x v="5"/>
    <s v="Lomo"/>
    <s v="Lomo Vetado"/>
    <s v="1022499"/>
    <x v="167"/>
    <s v="Cerdo"/>
    <n v="27000"/>
    <n v="27000"/>
    <n v="27000"/>
    <n v="3.8519999999999999"/>
    <n v="3.8519999999999999"/>
    <n v="3.9821158888888899"/>
  </r>
  <r>
    <x v="7"/>
    <x v="178"/>
    <x v="7"/>
    <x v="0"/>
    <x v="5"/>
    <s v="Lomo"/>
    <s v="Lomo Vetado"/>
    <s v="1022600"/>
    <x v="168"/>
    <s v="Cerdo"/>
    <n v="10000"/>
    <n v="10000"/>
    <n v="10000"/>
    <n v="3.6"/>
    <n v="3.6"/>
    <n v="3.6901588599999999"/>
  </r>
  <r>
    <x v="7"/>
    <x v="179"/>
    <x v="7"/>
    <x v="0"/>
    <x v="5"/>
    <s v="Lomo"/>
    <s v="Lomo Vetado"/>
    <s v="1023051"/>
    <x v="169"/>
    <s v="Cerdo"/>
    <n v="0"/>
    <n v="3000"/>
    <n v="3000"/>
    <n v="0"/>
    <n v="3.45"/>
    <n v="3.5271309333333298"/>
  </r>
  <r>
    <x v="7"/>
    <x v="180"/>
    <x v="7"/>
    <x v="0"/>
    <x v="5"/>
    <s v="Lomo"/>
    <s v="Lomo Vetado"/>
    <s v="1023055"/>
    <x v="170"/>
    <s v="Cerdo"/>
    <n v="0"/>
    <n v="5000"/>
    <n v="5000"/>
    <n v="0"/>
    <n v="3.45"/>
    <n v="3.53704478"/>
  </r>
  <r>
    <x v="7"/>
    <x v="181"/>
    <x v="7"/>
    <x v="0"/>
    <x v="5"/>
    <s v="Lomo"/>
    <s v="Lomo Vetado"/>
    <s v="1023163"/>
    <x v="171"/>
    <s v="Cerdo"/>
    <n v="25000"/>
    <n v="25000"/>
    <n v="25000"/>
    <n v="3.6720000000000002"/>
    <n v="3.6720000000000002"/>
    <n v="3.7562512400000001"/>
  </r>
  <r>
    <x v="7"/>
    <x v="395"/>
    <x v="7"/>
    <x v="0"/>
    <x v="5"/>
    <s v="Lomo"/>
    <s v="Lomo Vetado"/>
    <s v="1023350"/>
    <x v="363"/>
    <s v="Cerdo"/>
    <n v="20000"/>
    <n v="20000"/>
    <n v="20000"/>
    <n v="3.3839999999999999"/>
    <n v="3.3839999999999999"/>
    <n v="3.4687493049999998"/>
  </r>
  <r>
    <x v="7"/>
    <x v="182"/>
    <x v="7"/>
    <x v="0"/>
    <x v="5"/>
    <s v="Paleta"/>
    <s v="Paleta Pulpa"/>
    <s v="1020326"/>
    <x v="172"/>
    <s v="Cerdo"/>
    <n v="264000"/>
    <n v="264000"/>
    <n v="261220"/>
    <n v="2.52"/>
    <n v="2.52"/>
    <n v="2.5949299934920802"/>
  </r>
  <r>
    <x v="7"/>
    <x v="584"/>
    <x v="7"/>
    <x v="0"/>
    <x v="5"/>
    <s v="Paleta"/>
    <s v="Paleta Pulpa"/>
    <s v="1022346"/>
    <x v="508"/>
    <s v="Cerdo"/>
    <n v="5000"/>
    <n v="5000"/>
    <n v="5000"/>
    <n v="2.59"/>
    <n v="2.59"/>
    <n v="2.66848054"/>
  </r>
  <r>
    <x v="7"/>
    <x v="183"/>
    <x v="7"/>
    <x v="0"/>
    <x v="5"/>
    <s v="Panceta"/>
    <s v="Panceta c/Cuero"/>
    <s v="1020715"/>
    <x v="173"/>
    <s v="Cerdo"/>
    <n v="2000"/>
    <n v="2000"/>
    <n v="2000"/>
    <n v="4.6440000000000001"/>
    <n v="4.6440000000000001"/>
    <n v="4.8104249499999998"/>
  </r>
  <r>
    <x v="7"/>
    <x v="184"/>
    <x v="7"/>
    <x v="0"/>
    <x v="5"/>
    <s v="Panceta"/>
    <s v="Panceta c/Cuero"/>
    <s v="1020914"/>
    <x v="174"/>
    <s v="Cerdo"/>
    <n v="9000"/>
    <n v="9000"/>
    <n v="9000"/>
    <n v="5.4"/>
    <n v="5.4"/>
    <n v="5.5422146888888904"/>
  </r>
  <r>
    <x v="7"/>
    <x v="185"/>
    <x v="7"/>
    <x v="0"/>
    <x v="5"/>
    <s v="Panceta"/>
    <s v="Panceta s/Cuero"/>
    <s v="1020637"/>
    <x v="175"/>
    <s v="Cerdo"/>
    <n v="200000"/>
    <n v="200000"/>
    <n v="200632"/>
    <n v="4.8239999999999998"/>
    <n v="4.8239999999999998"/>
    <n v="4.9627176272977396"/>
  </r>
  <r>
    <x v="7"/>
    <x v="186"/>
    <x v="7"/>
    <x v="0"/>
    <x v="5"/>
    <s v="Panceta"/>
    <s v="Panceta s/Cuero"/>
    <s v="1020731"/>
    <x v="176"/>
    <s v="Cerdo"/>
    <n v="25000"/>
    <n v="25000"/>
    <n v="25000"/>
    <n v="5.1120000000000001"/>
    <n v="5.1120000000000001"/>
    <n v="5.2599413999999998"/>
  </r>
  <r>
    <x v="7"/>
    <x v="187"/>
    <x v="7"/>
    <x v="0"/>
    <x v="5"/>
    <s v="Panceta"/>
    <s v="Panceta s/Cuero"/>
    <s v="1020802"/>
    <x v="177"/>
    <s v="Cerdo"/>
    <n v="41000"/>
    <n v="41000"/>
    <n v="41000"/>
    <n v="4.68"/>
    <n v="4.68"/>
    <n v="4.8438204414634098"/>
  </r>
  <r>
    <x v="7"/>
    <x v="188"/>
    <x v="7"/>
    <x v="0"/>
    <x v="5"/>
    <s v="Panceta"/>
    <s v="Panceta s/Cuero"/>
    <s v="1021533"/>
    <x v="178"/>
    <s v="Cerdo"/>
    <n v="15000"/>
    <n v="15000"/>
    <n v="15000"/>
    <n v="5.22"/>
    <n v="5.22"/>
    <n v="5.3479764733333299"/>
  </r>
  <r>
    <x v="7"/>
    <x v="189"/>
    <x v="7"/>
    <x v="0"/>
    <x v="5"/>
    <s v="Panceta"/>
    <s v="Panceta s/Cuero"/>
    <s v="1022371"/>
    <x v="179"/>
    <s v="Cerdo"/>
    <n v="19000"/>
    <n v="19000"/>
    <n v="19000"/>
    <n v="4.68"/>
    <n v="4.68"/>
    <n v="4.81170044210526"/>
  </r>
  <r>
    <x v="7"/>
    <x v="192"/>
    <x v="7"/>
    <x v="0"/>
    <x v="5"/>
    <s v="Panceta"/>
    <s v="Panceta s/Cuero"/>
    <s v="1023194"/>
    <x v="182"/>
    <s v="Cerdo"/>
    <n v="10000"/>
    <n v="10000"/>
    <n v="10000"/>
    <n v="2.88"/>
    <n v="2.88"/>
    <n v="2.9521270799999999"/>
  </r>
  <r>
    <x v="7"/>
    <x v="396"/>
    <x v="7"/>
    <x v="0"/>
    <x v="5"/>
    <s v="Panceta"/>
    <s v="Panceta s/Cuero"/>
    <s v="1023351"/>
    <x v="364"/>
    <s v="Cerdo"/>
    <n v="5000"/>
    <n v="5000"/>
    <n v="5000"/>
    <n v="4.7519999999999998"/>
    <n v="4.7519999999999998"/>
    <n v="4.8632988800000003"/>
  </r>
  <r>
    <x v="7"/>
    <x v="397"/>
    <x v="7"/>
    <x v="0"/>
    <x v="5"/>
    <s v="Panceta"/>
    <s v="Panceta s/Cuero"/>
    <s v="1023352"/>
    <x v="365"/>
    <s v="Cerdo"/>
    <n v="40000"/>
    <n v="40000"/>
    <n v="40142"/>
    <n v="5.04"/>
    <n v="5.04"/>
    <n v="5.19407623685915"/>
  </r>
  <r>
    <x v="7"/>
    <x v="193"/>
    <x v="7"/>
    <x v="0"/>
    <x v="5"/>
    <s v="Pierna"/>
    <s v="Pierna Pulpa Fina"/>
    <s v="1020284"/>
    <x v="183"/>
    <s v="Cerdo"/>
    <n v="7000"/>
    <n v="7000"/>
    <n v="7000"/>
    <n v="3.456"/>
    <n v="3.456"/>
    <n v="3.5586034999999998"/>
  </r>
  <r>
    <x v="7"/>
    <x v="194"/>
    <x v="7"/>
    <x v="0"/>
    <x v="5"/>
    <s v="Pierna"/>
    <s v="Pierna Pulpa Fina"/>
    <s v="1020662"/>
    <x v="184"/>
    <s v="Cerdo"/>
    <n v="10000"/>
    <n v="10000"/>
    <n v="10000"/>
    <n v="3.492"/>
    <n v="3.492"/>
    <n v="3.5794540700000002"/>
  </r>
  <r>
    <x v="7"/>
    <x v="195"/>
    <x v="7"/>
    <x v="0"/>
    <x v="5"/>
    <s v="Pierna"/>
    <s v="Pierna Pulpa Fina"/>
    <s v="1020664"/>
    <x v="185"/>
    <s v="Cerdo"/>
    <n v="8000"/>
    <n v="8000"/>
    <n v="8000"/>
    <n v="3.492"/>
    <n v="3.492"/>
    <n v="3.5874402500000002"/>
  </r>
  <r>
    <x v="7"/>
    <x v="196"/>
    <x v="7"/>
    <x v="0"/>
    <x v="5"/>
    <s v="Pierna"/>
    <s v="Pierna Pulpa Fina"/>
    <s v="1020665"/>
    <x v="186"/>
    <s v="Cerdo"/>
    <n v="11000"/>
    <n v="11000"/>
    <n v="11000"/>
    <n v="3.456"/>
    <n v="3.456"/>
    <n v="3.54785990909091"/>
  </r>
  <r>
    <x v="7"/>
    <x v="197"/>
    <x v="7"/>
    <x v="0"/>
    <x v="5"/>
    <s v="Pierna"/>
    <s v="Pierna Pulpa Fina"/>
    <s v="1020990"/>
    <x v="187"/>
    <s v="Cerdo"/>
    <n v="5000"/>
    <n v="5000"/>
    <n v="5000"/>
    <n v="3.456"/>
    <n v="3.456"/>
    <n v="3.53704478"/>
  </r>
  <r>
    <x v="7"/>
    <x v="198"/>
    <x v="7"/>
    <x v="0"/>
    <x v="5"/>
    <s v="Pierna"/>
    <s v="Pierna Pulpa Fina"/>
    <s v="1020991"/>
    <x v="188"/>
    <s v="Cerdo"/>
    <n v="9000"/>
    <n v="9000"/>
    <n v="9000"/>
    <n v="3.456"/>
    <n v="3.456"/>
    <n v="3.5550366000000002"/>
  </r>
  <r>
    <x v="7"/>
    <x v="199"/>
    <x v="7"/>
    <x v="0"/>
    <x v="5"/>
    <s v="Plancha"/>
    <s v="Plancha s/Cuero"/>
    <s v="1022987"/>
    <x v="189"/>
    <s v="Cerdo"/>
    <n v="24000"/>
    <n v="24000"/>
    <n v="24000"/>
    <n v="1.8"/>
    <n v="1.8"/>
    <n v="1.84287634166667"/>
  </r>
  <r>
    <x v="7"/>
    <x v="200"/>
    <x v="7"/>
    <x v="0"/>
    <x v="5"/>
    <s v="Prolijado"/>
    <s v="Prolijado Malaya"/>
    <s v="1020774"/>
    <x v="190"/>
    <s v="Cerdo"/>
    <n v="9000"/>
    <n v="9000"/>
    <n v="9000"/>
    <n v="5.76"/>
    <n v="5.76"/>
    <n v="5.8944626888888898"/>
  </r>
  <r>
    <x v="7"/>
    <x v="201"/>
    <x v="7"/>
    <x v="0"/>
    <x v="5"/>
    <s v="Subprod"/>
    <s v="Subprod Tripa"/>
    <s v="1020810"/>
    <x v="191"/>
    <s v="Cerdo"/>
    <n v="2000"/>
    <n v="2000"/>
    <n v="2000"/>
    <n v="3.96"/>
    <n v="3.96"/>
    <n v="4.0536669999999999"/>
  </r>
  <r>
    <x v="7"/>
    <x v="202"/>
    <x v="7"/>
    <x v="0"/>
    <x v="5"/>
    <s v="Subprod"/>
    <s v="Subprod Visceras"/>
    <s v="1021136"/>
    <x v="192"/>
    <s v="Cerdo"/>
    <n v="2000"/>
    <n v="2000"/>
    <n v="2000"/>
    <n v="2.6640000000000001"/>
    <n v="2.6640000000000001"/>
    <n v="2.7263114000000002"/>
  </r>
  <r>
    <x v="7"/>
    <x v="585"/>
    <x v="7"/>
    <x v="1"/>
    <x v="0"/>
    <s v="Huesos"/>
    <s v="Huesos Cuarto Centra"/>
    <s v="1023212"/>
    <x v="284"/>
    <s v="Cerdo"/>
    <m/>
    <n v="19000"/>
    <m/>
    <m/>
    <n v="0.67"/>
    <m/>
  </r>
  <r>
    <x v="7"/>
    <x v="586"/>
    <x v="7"/>
    <x v="1"/>
    <x v="0"/>
    <s v="Pernil"/>
    <s v="Pernil Mano"/>
    <s v="1021278"/>
    <x v="509"/>
    <s v="Cerdo"/>
    <n v="20331"/>
    <n v="20331"/>
    <m/>
    <n v="0.87000147557916496"/>
    <n v="0.87000147557916496"/>
    <m/>
  </r>
  <r>
    <x v="7"/>
    <x v="147"/>
    <x v="7"/>
    <x v="1"/>
    <x v="0"/>
    <s v="Pernil"/>
    <s v="Pernil Mano"/>
    <s v="1022125"/>
    <x v="137"/>
    <s v="Cerdo"/>
    <m/>
    <n v="48000"/>
    <m/>
    <m/>
    <n v="1"/>
    <m/>
  </r>
  <r>
    <x v="7"/>
    <x v="321"/>
    <x v="7"/>
    <x v="1"/>
    <x v="0"/>
    <s v="Pernil"/>
    <s v="Pernil Mano"/>
    <s v="1022753"/>
    <x v="297"/>
    <s v="Cerdo"/>
    <m/>
    <n v="48000"/>
    <m/>
    <m/>
    <n v="1"/>
    <m/>
  </r>
  <r>
    <x v="7"/>
    <x v="322"/>
    <x v="7"/>
    <x v="1"/>
    <x v="0"/>
    <s v="Pernil"/>
    <s v="Pernil Mano"/>
    <s v="1022941"/>
    <x v="298"/>
    <s v="Cerdo"/>
    <m/>
    <n v="24000"/>
    <m/>
    <m/>
    <n v="1"/>
    <m/>
  </r>
  <r>
    <x v="7"/>
    <x v="149"/>
    <x v="7"/>
    <x v="1"/>
    <x v="0"/>
    <s v="Pernil"/>
    <s v="Pernil Pierna"/>
    <s v="1022183"/>
    <x v="139"/>
    <s v="Cerdo"/>
    <m/>
    <n v="48000"/>
    <m/>
    <m/>
    <n v="1"/>
    <m/>
  </r>
  <r>
    <x v="7"/>
    <x v="326"/>
    <x v="7"/>
    <x v="1"/>
    <x v="0"/>
    <s v="Subprod"/>
    <s v="Subprod Cola"/>
    <s v="1022080"/>
    <x v="302"/>
    <s v="Cerdo"/>
    <m/>
    <n v="5000"/>
    <m/>
    <m/>
    <n v="0.65"/>
    <m/>
  </r>
  <r>
    <x v="7"/>
    <x v="203"/>
    <x v="7"/>
    <x v="1"/>
    <x v="6"/>
    <s v="Ala"/>
    <s v="Ala Centro"/>
    <s v="1012161"/>
    <x v="193"/>
    <s v="Pollo"/>
    <n v="109586"/>
    <n v="105235"/>
    <n v="108863.088"/>
    <n v="5.4017027722519302"/>
    <n v="5.4017009550054604"/>
    <n v="5.2440488524448199"/>
  </r>
  <r>
    <x v="7"/>
    <x v="204"/>
    <x v="7"/>
    <x v="1"/>
    <x v="6"/>
    <s v="Ala"/>
    <s v="Ala Centro"/>
    <s v="1012164"/>
    <x v="194"/>
    <s v="Pollo"/>
    <n v="39802"/>
    <n v="39916"/>
    <n v="39916.447999999997"/>
    <n v="5.27785035927843"/>
    <n v="5.2778585028559997"/>
    <n v="5.1887051272698397"/>
  </r>
  <r>
    <x v="7"/>
    <x v="205"/>
    <x v="7"/>
    <x v="1"/>
    <x v="6"/>
    <s v="Ala"/>
    <s v="Ala Trutro"/>
    <s v="1012157"/>
    <x v="195"/>
    <s v="Pollo"/>
    <n v="59875"/>
    <n v="56246"/>
    <n v="56246.048000000003"/>
    <n v="1.8"/>
    <n v="1.80000355580841"/>
    <n v="1.4841835518826101"/>
  </r>
  <r>
    <x v="7"/>
    <x v="399"/>
    <x v="7"/>
    <x v="1"/>
    <x v="6"/>
    <s v="Ala"/>
    <s v="Ala Trutro"/>
    <s v="1012166"/>
    <x v="367"/>
    <s v="Pollo"/>
    <m/>
    <n v="2105"/>
    <m/>
    <m/>
    <n v="2.9002375296912102"/>
    <m/>
  </r>
  <r>
    <x v="7"/>
    <x v="206"/>
    <x v="7"/>
    <x v="1"/>
    <x v="6"/>
    <s v="Ala"/>
    <s v="Ala Trutro-Centro"/>
    <s v="1012148"/>
    <x v="196"/>
    <s v="Pollo"/>
    <n v="88274"/>
    <n v="89844"/>
    <n v="88029.486000000004"/>
    <n v="3.2576976233092401"/>
    <n v="3.2577022394372501"/>
    <n v="2.47423933726024"/>
  </r>
  <r>
    <x v="7"/>
    <x v="207"/>
    <x v="7"/>
    <x v="1"/>
    <x v="6"/>
    <s v="Ala"/>
    <s v="Ala Trutro-Centro"/>
    <s v="1012159"/>
    <x v="197"/>
    <s v="Pollo"/>
    <n v="209335"/>
    <n v="280323"/>
    <n v="280322.864"/>
    <n v="3.1074927747390602"/>
    <n v="3.1074938553026299"/>
    <n v="2.1335514383871299"/>
  </r>
  <r>
    <x v="7"/>
    <x v="208"/>
    <x v="7"/>
    <x v="1"/>
    <x v="6"/>
    <s v="Ala"/>
    <s v="Ala Trutro-Centro"/>
    <s v="1012165"/>
    <x v="198"/>
    <s v="Pollo"/>
    <n v="886700"/>
    <n v="789709"/>
    <n v="791522.81700000004"/>
    <n v="2.8874647569640199"/>
    <n v="2.8874648763025399"/>
    <n v="2.2309535347229299"/>
  </r>
  <r>
    <x v="7"/>
    <x v="209"/>
    <x v="7"/>
    <x v="1"/>
    <x v="6"/>
    <s v="Ala"/>
    <s v="Ala Trutro-Centro"/>
    <s v="1012401"/>
    <x v="199"/>
    <s v="Pollo"/>
    <n v="18144"/>
    <m/>
    <m/>
    <n v="3.3955577601410898"/>
    <m/>
    <m/>
  </r>
  <r>
    <x v="7"/>
    <x v="210"/>
    <x v="7"/>
    <x v="1"/>
    <x v="6"/>
    <s v="Ala"/>
    <s v="Ala Trutro-Centro"/>
    <s v="1012483"/>
    <x v="200"/>
    <s v="Pollo"/>
    <n v="270658"/>
    <n v="269434"/>
    <n v="269196.41899999999"/>
    <n v="3.8780084091362501"/>
    <n v="3.8780109414550501"/>
    <n v="3.0484366810986399"/>
  </r>
  <r>
    <x v="7"/>
    <x v="211"/>
    <x v="7"/>
    <x v="1"/>
    <x v="6"/>
    <s v="Ala"/>
    <s v="Ala Centro Punta"/>
    <s v="1030239"/>
    <x v="201"/>
    <s v="Pavo"/>
    <n v="24000"/>
    <n v="24000"/>
    <n v="24249.028999999999"/>
    <n v="1.9"/>
    <n v="1.9"/>
    <n v="1.5808206505918201"/>
  </r>
  <r>
    <x v="7"/>
    <x v="212"/>
    <x v="7"/>
    <x v="1"/>
    <x v="6"/>
    <s v="Chuleta"/>
    <s v="Chuleta Huesos"/>
    <s v="1020828"/>
    <x v="13"/>
    <s v="Cerdo"/>
    <n v="84108"/>
    <n v="94999"/>
    <n v="94585.712"/>
    <n v="7.6299995244209802"/>
    <n v="7.6299961052221601"/>
    <n v="6.8513216171592601"/>
  </r>
  <r>
    <x v="7"/>
    <x v="213"/>
    <x v="7"/>
    <x v="1"/>
    <x v="6"/>
    <s v="Chuleta"/>
    <s v="Chuleta Huesos"/>
    <s v="1022883"/>
    <x v="202"/>
    <s v="Cerdo"/>
    <n v="23587"/>
    <n v="24000"/>
    <n v="24000"/>
    <n v="6.9700258617034798"/>
    <n v="6.97"/>
    <n v="7.18013968333333"/>
  </r>
  <r>
    <x v="7"/>
    <x v="214"/>
    <x v="7"/>
    <x v="1"/>
    <x v="6"/>
    <s v="Empanizado"/>
    <s v="Empanizados Croqueta"/>
    <s v="1100573"/>
    <x v="203"/>
    <s v="Elaborado"/>
    <m/>
    <m/>
    <n v="6135.384"/>
    <m/>
    <m/>
    <n v="2.9327458721410098"/>
  </r>
  <r>
    <x v="7"/>
    <x v="215"/>
    <x v="7"/>
    <x v="1"/>
    <x v="6"/>
    <s v="Empanizado"/>
    <s v="Empanizados Croqueta"/>
    <s v="1100602"/>
    <x v="204"/>
    <s v="Elaborado"/>
    <m/>
    <m/>
    <n v="12740.589"/>
    <m/>
    <m/>
    <n v="6.3056645811272896"/>
  </r>
  <r>
    <x v="7"/>
    <x v="216"/>
    <x v="7"/>
    <x v="1"/>
    <x v="6"/>
    <s v="Empanizado"/>
    <s v="Empanizados Nuggets"/>
    <s v="1100570"/>
    <x v="205"/>
    <s v="Elaborado"/>
    <m/>
    <m/>
    <n v="7348.1909999999998"/>
    <m/>
    <m/>
    <n v="2.8578991890657202"/>
  </r>
  <r>
    <x v="7"/>
    <x v="217"/>
    <x v="7"/>
    <x v="1"/>
    <x v="6"/>
    <s v="Empanizado"/>
    <s v="Empanizados Nuggets"/>
    <s v="1100572"/>
    <x v="206"/>
    <s v="Elaborado"/>
    <m/>
    <m/>
    <n v="9965.4159999999993"/>
    <m/>
    <m/>
    <n v="2.8579100561381501"/>
  </r>
  <r>
    <x v="7"/>
    <x v="218"/>
    <x v="7"/>
    <x v="1"/>
    <x v="6"/>
    <s v="Empanizado"/>
    <s v="Empanizados Nuggets"/>
    <s v="1100574"/>
    <x v="207"/>
    <s v="Elaborado"/>
    <m/>
    <m/>
    <n v="18168.388999999999"/>
    <m/>
    <m/>
    <n v="2.8831693387894801"/>
  </r>
  <r>
    <x v="7"/>
    <x v="219"/>
    <x v="7"/>
    <x v="1"/>
    <x v="6"/>
    <s v="Filete"/>
    <s v="Filete"/>
    <s v="1012147"/>
    <x v="208"/>
    <s v="Pollo"/>
    <n v="174181"/>
    <n v="170678"/>
    <n v="170677.51300000001"/>
    <n v="6.4488893736974804"/>
    <n v="6.4488862067753301"/>
    <n v="5.9642379151610898"/>
  </r>
  <r>
    <x v="7"/>
    <x v="220"/>
    <x v="7"/>
    <x v="1"/>
    <x v="6"/>
    <s v="Filete"/>
    <s v="Filete"/>
    <s v="1012158"/>
    <x v="209"/>
    <s v="Pollo"/>
    <n v="87068"/>
    <n v="137440"/>
    <n v="141068.89600000001"/>
    <n v="6.2885101300133197"/>
    <n v="6.2885113504074504"/>
    <n v="6.1292579230222399"/>
  </r>
  <r>
    <x v="7"/>
    <x v="221"/>
    <x v="7"/>
    <x v="1"/>
    <x v="6"/>
    <s v="Filete"/>
    <s v="Filete"/>
    <s v="1012163"/>
    <x v="210"/>
    <s v="Pollo"/>
    <n v="259499"/>
    <n v="259456"/>
    <n v="259455.68"/>
    <n v="6.0098073595659303"/>
    <n v="6.0098051307350797"/>
    <n v="6.1603114046298799"/>
  </r>
  <r>
    <x v="7"/>
    <x v="446"/>
    <x v="7"/>
    <x v="1"/>
    <x v="6"/>
    <s v="Filete"/>
    <s v="Filete"/>
    <s v="1012400"/>
    <x v="402"/>
    <s v="Pollo"/>
    <n v="18144"/>
    <n v="7000"/>
    <m/>
    <n v="6.5922619047618998"/>
    <n v="6.5924285714285702"/>
    <m/>
  </r>
  <r>
    <x v="7"/>
    <x v="222"/>
    <x v="7"/>
    <x v="1"/>
    <x v="6"/>
    <s v="Filete"/>
    <s v="Filete"/>
    <s v="1012518"/>
    <x v="211"/>
    <s v="Pollo"/>
    <n v="143447"/>
    <n v="145149"/>
    <n v="145149.44"/>
    <n v="5.59462379833667"/>
    <n v="5.5946303453692403"/>
    <n v="5.7612717313962802"/>
  </r>
  <r>
    <x v="7"/>
    <x v="400"/>
    <x v="7"/>
    <x v="1"/>
    <x v="6"/>
    <s v="Filete"/>
    <s v="Filete c/Cabeza"/>
    <s v="1021398"/>
    <x v="25"/>
    <s v="Cerdo"/>
    <n v="0"/>
    <n v="24000"/>
    <m/>
    <n v="0"/>
    <n v="3.28"/>
    <m/>
  </r>
  <r>
    <x v="7"/>
    <x v="587"/>
    <x v="7"/>
    <x v="1"/>
    <x v="6"/>
    <s v="Filete"/>
    <s v="Filete c/Cabeza"/>
    <s v="1023410"/>
    <x v="510"/>
    <s v="Cerdo"/>
    <m/>
    <m/>
    <n v="115"/>
    <m/>
    <m/>
    <n v="0.22046173913043501"/>
  </r>
  <r>
    <x v="7"/>
    <x v="223"/>
    <x v="7"/>
    <x v="1"/>
    <x v="6"/>
    <s v="Huesos"/>
    <s v="Huesos Cuarto Centra"/>
    <s v="1020822"/>
    <x v="212"/>
    <s v="Cerdo"/>
    <n v="24011"/>
    <n v="23995"/>
    <n v="23995.017"/>
    <n v="2.5599516888093001"/>
    <n v="2.5599499895811602"/>
    <n v="2.0645403918655298"/>
  </r>
  <r>
    <x v="7"/>
    <x v="401"/>
    <x v="7"/>
    <x v="1"/>
    <x v="6"/>
    <s v="Lomo"/>
    <s v="Lomo Centro"/>
    <s v="1023050"/>
    <x v="368"/>
    <s v="Cerdo"/>
    <n v="0"/>
    <n v="3070"/>
    <n v="3069.9110000000001"/>
    <n v="0"/>
    <n v="0"/>
    <n v="6.3807547189478804"/>
  </r>
  <r>
    <x v="7"/>
    <x v="225"/>
    <x v="7"/>
    <x v="1"/>
    <x v="6"/>
    <s v="Menudencias"/>
    <s v="Menudencias Pana"/>
    <s v="1012601"/>
    <x v="214"/>
    <s v="Pollo"/>
    <n v="173601"/>
    <n v="173601"/>
    <n v="173598.728"/>
    <n v="0.14121462433972201"/>
    <n v="0.14121462433972201"/>
    <n v="0.51100613075920698"/>
  </r>
  <r>
    <x v="7"/>
    <x v="226"/>
    <x v="7"/>
    <x v="1"/>
    <x v="6"/>
    <s v="Menudencias"/>
    <s v="Menudencias Cogote"/>
    <s v="1030735"/>
    <x v="215"/>
    <s v="Pavo"/>
    <n v="24000"/>
    <n v="24000"/>
    <n v="19050.864000000001"/>
    <n v="0"/>
    <n v="0"/>
    <n v="1.65346831513783"/>
  </r>
  <r>
    <x v="7"/>
    <x v="514"/>
    <x v="7"/>
    <x v="1"/>
    <x v="6"/>
    <s v="Menudencias"/>
    <s v="Menudencias Corazón"/>
    <s v="1030555"/>
    <x v="460"/>
    <s v="Pavo"/>
    <n v="3260"/>
    <n v="0"/>
    <m/>
    <n v="1.4898773006135"/>
    <n v="0"/>
    <m/>
  </r>
  <r>
    <x v="7"/>
    <x v="588"/>
    <x v="7"/>
    <x v="1"/>
    <x v="6"/>
    <s v="Muestra"/>
    <s v="Muestra"/>
    <s v="1012310"/>
    <x v="511"/>
    <s v="Pollo"/>
    <m/>
    <m/>
    <n v="108.86199999999999"/>
    <m/>
    <m/>
    <n v="3.74786426852345"/>
  </r>
  <r>
    <x v="7"/>
    <x v="589"/>
    <x v="7"/>
    <x v="1"/>
    <x v="6"/>
    <s v="Muestra"/>
    <s v="Muestra"/>
    <s v="1022814"/>
    <x v="512"/>
    <s v="Cerdo"/>
    <m/>
    <m/>
    <n v="18.143999999999998"/>
    <m/>
    <m/>
    <n v="4.9603174603174596"/>
  </r>
  <r>
    <x v="7"/>
    <x v="590"/>
    <x v="7"/>
    <x v="1"/>
    <x v="6"/>
    <s v="Muestra"/>
    <s v="Muestra"/>
    <s v="1022815"/>
    <x v="379"/>
    <s v="Cerdo"/>
    <m/>
    <m/>
    <n v="18.143999999999998"/>
    <m/>
    <m/>
    <n v="5.2469135802469102"/>
  </r>
  <r>
    <x v="7"/>
    <x v="315"/>
    <x v="7"/>
    <x v="1"/>
    <x v="6"/>
    <s v="Muestra"/>
    <s v="Muestra"/>
    <s v="1022816"/>
    <x v="293"/>
    <s v="Cerdo"/>
    <m/>
    <m/>
    <n v="18.143999999999998"/>
    <m/>
    <m/>
    <n v="2.8439153439153402"/>
  </r>
  <r>
    <x v="7"/>
    <x v="346"/>
    <x v="7"/>
    <x v="1"/>
    <x v="6"/>
    <s v="Muestra"/>
    <s v="Muestra"/>
    <s v="1022817"/>
    <x v="301"/>
    <s v="Cerdo"/>
    <m/>
    <m/>
    <n v="18.143999999999998"/>
    <m/>
    <m/>
    <n v="3.9682539682539701"/>
  </r>
  <r>
    <x v="7"/>
    <x v="454"/>
    <x v="7"/>
    <x v="1"/>
    <x v="6"/>
    <s v="Muestra"/>
    <s v="Muestra"/>
    <s v="1022822"/>
    <x v="410"/>
    <s v="Cerdo"/>
    <m/>
    <m/>
    <n v="18.143999999999998"/>
    <m/>
    <m/>
    <n v="5.6657848324515001"/>
  </r>
  <r>
    <x v="7"/>
    <x v="227"/>
    <x v="7"/>
    <x v="1"/>
    <x v="6"/>
    <s v="Panceta"/>
    <s v="Panceta s/Cuero"/>
    <s v="1021538"/>
    <x v="216"/>
    <s v="Cerdo"/>
    <n v="48133"/>
    <n v="48133"/>
    <n v="49507.046000000002"/>
    <n v="4.5999626036191401"/>
    <n v="4.5999626036191401"/>
    <n v="5.1220382953165897"/>
  </r>
  <r>
    <x v="7"/>
    <x v="358"/>
    <x v="7"/>
    <x v="1"/>
    <x v="6"/>
    <s v="Panceta"/>
    <s v="Panceta s/Cuero"/>
    <s v="1023166"/>
    <x v="331"/>
    <s v="Cerdo"/>
    <m/>
    <m/>
    <n v="18.143999999999998"/>
    <m/>
    <m/>
    <n v="5.2469135802469102"/>
  </r>
  <r>
    <x v="7"/>
    <x v="229"/>
    <x v="7"/>
    <x v="1"/>
    <x v="6"/>
    <s v="Pech"/>
    <s v="Pech Entera"/>
    <s v="1030321"/>
    <x v="218"/>
    <s v="Pavo"/>
    <n v="3242"/>
    <n v="3242"/>
    <n v="5279.9080000000004"/>
    <n v="6.1008636644046899"/>
    <n v="6.1008636644046899"/>
    <n v="5.8784067828454596"/>
  </r>
  <r>
    <x v="7"/>
    <x v="477"/>
    <x v="7"/>
    <x v="1"/>
    <x v="6"/>
    <s v="Pech"/>
    <s v="Pech Entera"/>
    <s v="1030366"/>
    <x v="431"/>
    <s v="Pavo"/>
    <n v="1356"/>
    <n v="1356"/>
    <n v="1034.98"/>
    <n v="6.1032448377581101"/>
    <n v="6.1032448377581101"/>
    <n v="6.0106260024348304"/>
  </r>
  <r>
    <x v="7"/>
    <x v="231"/>
    <x v="7"/>
    <x v="1"/>
    <x v="6"/>
    <s v="Pech"/>
    <s v="Pech Entera"/>
    <s v="1030376"/>
    <x v="220"/>
    <s v="Pavo"/>
    <n v="4206"/>
    <n v="6794"/>
    <n v="6794.0029999999997"/>
    <n v="6.10104612458393"/>
    <n v="6.1014130114807203"/>
    <n v="6.6193489169786899"/>
  </r>
  <r>
    <x v="7"/>
    <x v="232"/>
    <x v="7"/>
    <x v="1"/>
    <x v="6"/>
    <s v="Pech"/>
    <s v="Pech Entera"/>
    <s v="1030783"/>
    <x v="221"/>
    <s v="Pavo"/>
    <n v="0"/>
    <n v="0"/>
    <n v="327.56"/>
    <n v="0"/>
    <n v="0"/>
    <n v="8.4016949566491608"/>
  </r>
  <r>
    <x v="7"/>
    <x v="235"/>
    <x v="7"/>
    <x v="1"/>
    <x v="6"/>
    <s v="Pech Desh"/>
    <s v="Pech Desh c/Piel"/>
    <s v="1030424"/>
    <x v="224"/>
    <s v="Pavo"/>
    <n v="48000"/>
    <n v="48000"/>
    <n v="47990.034"/>
    <n v="10.424354166666699"/>
    <n v="10.424354166666699"/>
    <n v="13.526873400423099"/>
  </r>
  <r>
    <x v="7"/>
    <x v="237"/>
    <x v="7"/>
    <x v="1"/>
    <x v="6"/>
    <s v="Pech Desh"/>
    <s v="Pech Desh Filete"/>
    <s v="1030773"/>
    <x v="226"/>
    <s v="Pavo"/>
    <n v="15000"/>
    <n v="15000"/>
    <n v="15008"/>
    <n v="7.6288"/>
    <n v="7.6288"/>
    <n v="7.5154577958422202"/>
  </r>
  <r>
    <x v="7"/>
    <x v="541"/>
    <x v="7"/>
    <x v="1"/>
    <x v="6"/>
    <s v="Pech Desh"/>
    <s v="Pech Desh Filete"/>
    <s v="1030818"/>
    <x v="478"/>
    <s v="Pavo"/>
    <n v="48000"/>
    <n v="48000"/>
    <n v="47990.034"/>
    <n v="10.878875000000001"/>
    <n v="10.878875000000001"/>
    <n v="10.767880210295299"/>
  </r>
  <r>
    <x v="7"/>
    <x v="238"/>
    <x v="7"/>
    <x v="1"/>
    <x v="6"/>
    <s v="Pech Desh"/>
    <s v="Pech Desh s/Piel"/>
    <s v="1030379"/>
    <x v="227"/>
    <s v="Pavo"/>
    <n v="672000"/>
    <n v="822000"/>
    <n v="822280.65599999996"/>
    <n v="12.173059523809499"/>
    <n v="12.5976836982968"/>
    <n v="14.466538270115899"/>
  </r>
  <r>
    <x v="7"/>
    <x v="239"/>
    <x v="7"/>
    <x v="1"/>
    <x v="6"/>
    <s v="Pech Desh"/>
    <s v="Pech Desh s/Piel"/>
    <s v="1030452"/>
    <x v="228"/>
    <s v="Pavo"/>
    <n v="26363"/>
    <n v="26363"/>
    <n v="30556.473999999998"/>
    <n v="6.5641239616128697"/>
    <n v="6.5641239616128697"/>
    <n v="8.8650318848961405"/>
  </r>
  <r>
    <x v="7"/>
    <x v="478"/>
    <x v="7"/>
    <x v="1"/>
    <x v="6"/>
    <s v="Pech Desh"/>
    <s v="Pech Desh s/Piel"/>
    <s v="1030461"/>
    <x v="432"/>
    <s v="Pavo"/>
    <n v="3512"/>
    <n v="3512"/>
    <n v="2307.384"/>
    <n v="6.5649202733485197"/>
    <n v="6.5649202733485197"/>
    <n v="9.0628035472205806"/>
  </r>
  <r>
    <x v="7"/>
    <x v="240"/>
    <x v="7"/>
    <x v="1"/>
    <x v="6"/>
    <s v="Pech Desh"/>
    <s v="Pech Desh s/Piel"/>
    <s v="1030782"/>
    <x v="229"/>
    <s v="Pavo"/>
    <n v="28231"/>
    <n v="20703"/>
    <n v="23780.161"/>
    <n v="6.5641316283518103"/>
    <n v="6.5640245375066399"/>
    <n v="8.8936997146486902"/>
  </r>
  <r>
    <x v="7"/>
    <x v="241"/>
    <x v="7"/>
    <x v="1"/>
    <x v="6"/>
    <s v="Pechuga"/>
    <s v="Pechuga Entera"/>
    <s v="1011120"/>
    <x v="230"/>
    <s v="Pollo"/>
    <n v="19958"/>
    <m/>
    <m/>
    <n v="4"/>
    <m/>
    <m/>
  </r>
  <r>
    <x v="7"/>
    <x v="242"/>
    <x v="7"/>
    <x v="1"/>
    <x v="6"/>
    <s v="Pechuga Desh"/>
    <s v="Pechuga Desh s/Piel"/>
    <s v="1010885"/>
    <x v="231"/>
    <s v="Pollo"/>
    <n v="0"/>
    <n v="181"/>
    <n v="181.4"/>
    <n v="0"/>
    <n v="4"/>
    <n v="4.4092502756339602"/>
  </r>
  <r>
    <x v="7"/>
    <x v="245"/>
    <x v="7"/>
    <x v="1"/>
    <x v="6"/>
    <s v="Pechuga Desh"/>
    <s v="Pechuga Desh s/Piel"/>
    <s v="1011250"/>
    <x v="234"/>
    <s v="Pollo"/>
    <m/>
    <n v="1651"/>
    <n v="1649.7139999999999"/>
    <m/>
    <n v="4"/>
    <n v="6.2111778768925996"/>
  </r>
  <r>
    <x v="7"/>
    <x v="246"/>
    <x v="7"/>
    <x v="1"/>
    <x v="6"/>
    <s v="Pechuga Desh"/>
    <s v="Pechuga Desh s/Piel"/>
    <s v="1011701"/>
    <x v="235"/>
    <s v="Pollo"/>
    <n v="36288"/>
    <m/>
    <m/>
    <n v="3.65754519400353"/>
    <m/>
    <m/>
  </r>
  <r>
    <x v="7"/>
    <x v="247"/>
    <x v="7"/>
    <x v="1"/>
    <x v="6"/>
    <s v="Pechuga Desh"/>
    <s v="Pechuga Desh s/Piel"/>
    <s v="1012038"/>
    <x v="236"/>
    <s v="Pollo"/>
    <n v="0"/>
    <n v="136"/>
    <n v="136.08000000000001"/>
    <n v="0"/>
    <n v="4"/>
    <n v="4.4092445620223399"/>
  </r>
  <r>
    <x v="7"/>
    <x v="248"/>
    <x v="7"/>
    <x v="1"/>
    <x v="6"/>
    <s v="Pechuga Desh"/>
    <s v="Pechuga Desh s/Piel"/>
    <s v="1012107"/>
    <x v="237"/>
    <s v="Pollo"/>
    <n v="127575"/>
    <n v="129912"/>
    <n v="128095.053"/>
    <n v="6.1074661963550803"/>
    <n v="6.1074650532668304"/>
    <n v="6.2671552382276596"/>
  </r>
  <r>
    <x v="7"/>
    <x v="249"/>
    <x v="7"/>
    <x v="1"/>
    <x v="6"/>
    <s v="Pechuga Desh"/>
    <s v="Pechuga Desh s/Piel"/>
    <s v="1012108"/>
    <x v="238"/>
    <s v="Pollo"/>
    <n v="165284"/>
    <n v="166016"/>
    <n v="166016.36799999999"/>
    <n v="6.1045291740277303"/>
    <n v="6.1045320932922102"/>
    <n v="5.5745589109623204"/>
  </r>
  <r>
    <x v="7"/>
    <x v="250"/>
    <x v="7"/>
    <x v="1"/>
    <x v="6"/>
    <s v="Pechuga Desh"/>
    <s v="Pechuga Desh s/Piel"/>
    <s v="1012109"/>
    <x v="239"/>
    <s v="Pollo"/>
    <n v="276822"/>
    <n v="279722"/>
    <n v="376034.016"/>
    <n v="6.1116529755583002"/>
    <n v="6.1116501383516502"/>
    <n v="6.2264302336414197"/>
  </r>
  <r>
    <x v="7"/>
    <x v="251"/>
    <x v="7"/>
    <x v="1"/>
    <x v="6"/>
    <s v="Pechuga Desh"/>
    <s v="Pechuga Desh s/Piel"/>
    <s v="1012110"/>
    <x v="240"/>
    <s v="Pollo"/>
    <n v="141942"/>
    <n v="141942"/>
    <n v="154494.93100000001"/>
    <n v="6.1218384974144398"/>
    <n v="6.1218384974144398"/>
    <n v="6.16589139613908"/>
  </r>
  <r>
    <x v="7"/>
    <x v="252"/>
    <x v="7"/>
    <x v="1"/>
    <x v="6"/>
    <s v="Pechuga Desh"/>
    <s v="Pechuga Desh s/Piel"/>
    <s v="1012111"/>
    <x v="241"/>
    <s v="Pollo"/>
    <n v="55847"/>
    <n v="54885"/>
    <n v="49913.968000000001"/>
    <n v="6.2262968467419899"/>
    <n v="6.2262913364307204"/>
    <n v="6.3770928149811699"/>
  </r>
  <r>
    <x v="7"/>
    <x v="253"/>
    <x v="7"/>
    <x v="1"/>
    <x v="6"/>
    <s v="Pechuga Desh"/>
    <s v="Pechuga Desh s/Piel"/>
    <s v="1012112"/>
    <x v="242"/>
    <s v="Pollo"/>
    <n v="23470"/>
    <n v="19958"/>
    <n v="29937.423999999999"/>
    <n v="6.2262462718363896"/>
    <n v="6.2262250726525696"/>
    <n v="5.4013298271755099"/>
  </r>
  <r>
    <x v="7"/>
    <x v="479"/>
    <x v="7"/>
    <x v="1"/>
    <x v="6"/>
    <s v="Pechuga Desh"/>
    <s v="Pechuga Desh s/Piel"/>
    <s v="1012115"/>
    <x v="433"/>
    <s v="Pollo"/>
    <n v="0"/>
    <n v="281"/>
    <n v="281.23200000000003"/>
    <n v="0"/>
    <n v="4"/>
    <n v="4.4092493030665096"/>
  </r>
  <r>
    <x v="7"/>
    <x v="254"/>
    <x v="7"/>
    <x v="1"/>
    <x v="6"/>
    <s v="Pechuga Desh"/>
    <s v="Pechuga Desh s/Piel"/>
    <s v="1012145"/>
    <x v="243"/>
    <s v="Pollo"/>
    <n v="225715"/>
    <n v="228618"/>
    <n v="228617.916"/>
    <n v="4.9834127107192696"/>
    <n v="4.9834133795239204"/>
    <n v="5.1307381001583403"/>
  </r>
  <r>
    <x v="7"/>
    <x v="255"/>
    <x v="7"/>
    <x v="1"/>
    <x v="6"/>
    <s v="Pechuga Desh"/>
    <s v="Pechuga Desh s/Piel"/>
    <s v="1012160"/>
    <x v="244"/>
    <s v="Pollo"/>
    <n v="108508"/>
    <n v="156653"/>
    <n v="161481.28"/>
    <n v="4.9261160467431004"/>
    <n v="4.9261233426745701"/>
    <n v="4.5062317031423103"/>
  </r>
  <r>
    <x v="7"/>
    <x v="256"/>
    <x v="7"/>
    <x v="1"/>
    <x v="6"/>
    <s v="Pechuga Desh"/>
    <s v="Pechuga Desh s/Piel"/>
    <s v="1012167"/>
    <x v="245"/>
    <s v="Pollo"/>
    <n v="518915"/>
    <n v="518915"/>
    <n v="524066.44699999999"/>
    <n v="4.7802934970081798"/>
    <n v="4.7802934970081798"/>
    <n v="4.6314524812537803"/>
  </r>
  <r>
    <x v="7"/>
    <x v="449"/>
    <x v="7"/>
    <x v="1"/>
    <x v="6"/>
    <s v="Pechuga Desh"/>
    <s v="Pechuga Desh s/Piel"/>
    <s v="1012399"/>
    <x v="405"/>
    <s v="Pollo"/>
    <n v="18144"/>
    <m/>
    <m/>
    <n v="5.1592813051146402"/>
    <m/>
    <m/>
  </r>
  <r>
    <x v="7"/>
    <x v="480"/>
    <x v="7"/>
    <x v="1"/>
    <x v="6"/>
    <s v="Pechuga Desh"/>
    <s v="Pechuga Desh s/Piel"/>
    <s v="1012488"/>
    <x v="434"/>
    <s v="Pollo"/>
    <n v="39917"/>
    <n v="39916"/>
    <n v="39916.095999999998"/>
    <n v="4.9387980058621599"/>
    <n v="4.9387964725924398"/>
    <n v="4.2424161821837503"/>
  </r>
  <r>
    <x v="7"/>
    <x v="257"/>
    <x v="7"/>
    <x v="1"/>
    <x v="6"/>
    <s v="Pechuga Desh"/>
    <s v="Pechuga Desh s/Piel"/>
    <s v="1012519"/>
    <x v="237"/>
    <s v="Pollo"/>
    <n v="5613"/>
    <n v="4990"/>
    <n v="4989.5119999999997"/>
    <n v="6.1072510244076197"/>
    <n v="6.1072144288577199"/>
    <n v="6.2354974594709898"/>
  </r>
  <r>
    <x v="7"/>
    <x v="258"/>
    <x v="7"/>
    <x v="1"/>
    <x v="6"/>
    <s v="Pechuga Desh"/>
    <s v="Pechuga Desh s/Piel"/>
    <s v="1012520"/>
    <x v="238"/>
    <s v="Pollo"/>
    <n v="27317"/>
    <n v="27489"/>
    <n v="27488.072"/>
    <n v="6.1046234945272202"/>
    <n v="6.1046236676488803"/>
    <n v="5.9066491531308598"/>
  </r>
  <r>
    <x v="7"/>
    <x v="259"/>
    <x v="7"/>
    <x v="1"/>
    <x v="6"/>
    <s v="Pechuga Desh"/>
    <s v="Pechuga Desh s/Piel"/>
    <s v="1012521"/>
    <x v="239"/>
    <s v="Pollo"/>
    <n v="279010"/>
    <n v="277418"/>
    <n v="173999.08799999999"/>
    <n v="6.1116698326224901"/>
    <n v="6.1116690337324897"/>
    <n v="6.2400178787143998"/>
  </r>
  <r>
    <x v="7"/>
    <x v="260"/>
    <x v="7"/>
    <x v="1"/>
    <x v="6"/>
    <s v="Pechuga Desh"/>
    <s v="Pechuga Desh s/Piel"/>
    <s v="1012522"/>
    <x v="240"/>
    <s v="Pollo"/>
    <n v="151958"/>
    <n v="153043"/>
    <n v="143970.93299999999"/>
    <n v="6.1218362968714999"/>
    <n v="6.1218350398254104"/>
    <n v="6.1845288305522104"/>
  </r>
  <r>
    <x v="7"/>
    <x v="261"/>
    <x v="7"/>
    <x v="1"/>
    <x v="6"/>
    <s v="Pechuga Desh"/>
    <s v="Pechuga Desh s/Piel"/>
    <s v="1012523"/>
    <x v="241"/>
    <s v="Pollo"/>
    <n v="84297"/>
    <n v="83733"/>
    <n v="88722.607999999993"/>
    <n v="6.22633071165047"/>
    <n v="6.2263265379241197"/>
    <n v="6.1275109890818404"/>
  </r>
  <r>
    <x v="7"/>
    <x v="262"/>
    <x v="7"/>
    <x v="1"/>
    <x v="6"/>
    <s v="Pechuga Desh"/>
    <s v="Pechuga Desh s/Piel"/>
    <s v="1012524"/>
    <x v="242"/>
    <s v="Pollo"/>
    <n v="21589"/>
    <n v="19958"/>
    <n v="9979.0239999999994"/>
    <n v="5.9000880077817399"/>
    <n v="5.9000901893977398"/>
    <n v="5.4013298294502601"/>
  </r>
  <r>
    <x v="7"/>
    <x v="263"/>
    <x v="7"/>
    <x v="1"/>
    <x v="6"/>
    <s v="Pechuga Desh"/>
    <s v="Pechuga Desh s/Piel"/>
    <s v="1012694"/>
    <x v="246"/>
    <s v="Pollo"/>
    <m/>
    <n v="2395"/>
    <n v="2395.4189999999999"/>
    <m/>
    <n v="4"/>
    <n v="5.4013306231602902"/>
  </r>
  <r>
    <x v="7"/>
    <x v="264"/>
    <x v="7"/>
    <x v="1"/>
    <x v="6"/>
    <s v="Pierna"/>
    <s v="Pierna Pulpa Fina"/>
    <s v="1023273"/>
    <x v="247"/>
    <s v="Cerdo"/>
    <n v="32000"/>
    <n v="36288"/>
    <n v="36287.68"/>
    <n v="3.28"/>
    <n v="3.28000992063492"/>
    <n v="3.5825155369535899"/>
  </r>
  <r>
    <x v="7"/>
    <x v="265"/>
    <x v="7"/>
    <x v="1"/>
    <x v="6"/>
    <s v="Pierna"/>
    <s v="Pierna Pulpa Fina"/>
    <s v="1023274"/>
    <x v="248"/>
    <s v="Cerdo"/>
    <n v="36288"/>
    <n v="36288"/>
    <n v="38102.080000000002"/>
    <n v="3.28000992063492"/>
    <n v="3.28000992063492"/>
    <n v="3.0763624426802898"/>
  </r>
  <r>
    <x v="7"/>
    <x v="481"/>
    <x v="7"/>
    <x v="1"/>
    <x v="6"/>
    <s v="Pierna"/>
    <s v="Pierna Pulpa Fina"/>
    <s v="1023276"/>
    <x v="435"/>
    <s v="Cerdo"/>
    <n v="18144"/>
    <n v="19200"/>
    <n v="19199.642"/>
    <n v="3.2799823633157001"/>
    <n v="3.28"/>
    <n v="3.0701915691969699"/>
  </r>
  <r>
    <x v="7"/>
    <x v="266"/>
    <x v="7"/>
    <x v="1"/>
    <x v="6"/>
    <s v="Prolijado"/>
    <s v="Prolijado Malaya"/>
    <s v="1022619"/>
    <x v="249"/>
    <s v="Cerdo"/>
    <n v="16174"/>
    <n v="16800"/>
    <n v="16799.687000000002"/>
    <n v="7.1399159144305697"/>
    <n v="7.1399404761904801"/>
    <n v="7.0260126453546397"/>
  </r>
  <r>
    <x v="7"/>
    <x v="267"/>
    <x v="7"/>
    <x v="1"/>
    <x v="6"/>
    <s v="Recortes"/>
    <s v="Recortes Estándar"/>
    <s v="1030370"/>
    <x v="250"/>
    <s v="Pavo"/>
    <n v="12000"/>
    <n v="24000"/>
    <n v="23997.286"/>
    <n v="4.59"/>
    <n v="4.5900416666666697"/>
    <n v="5.4387052769217297"/>
  </r>
  <r>
    <x v="7"/>
    <x v="268"/>
    <x v="7"/>
    <x v="1"/>
    <x v="6"/>
    <s v="Subprod"/>
    <s v="Subprod Visceras"/>
    <s v="1023190"/>
    <x v="251"/>
    <s v="Cerdo"/>
    <n v="144051"/>
    <n v="142337"/>
    <n v="142337.17199999999"/>
    <n v="0.529999791740425"/>
    <n v="0.53000273997625402"/>
    <n v="0.64889862782998098"/>
  </r>
  <r>
    <x v="7"/>
    <x v="403"/>
    <x v="7"/>
    <x v="1"/>
    <x v="6"/>
    <s v="Trutro Desh"/>
    <s v="Trutro Desh Corto"/>
    <s v="1030228"/>
    <x v="370"/>
    <s v="Pavo"/>
    <n v="24000"/>
    <n v="24005"/>
    <n v="24004.511999999999"/>
    <n v="4.0830000000000002"/>
    <n v="4.0829827119350099"/>
    <n v="3.4546951048202899"/>
  </r>
  <r>
    <x v="7"/>
    <x v="591"/>
    <x v="7"/>
    <x v="1"/>
    <x v="6"/>
    <s v="Trutro Deshuesado"/>
    <s v="Trutro Deshuesado si"/>
    <s v="1012806"/>
    <x v="513"/>
    <s v="Pollo"/>
    <m/>
    <n v="4571"/>
    <n v="4571.28"/>
    <m/>
    <n v="3.4001312623058402"/>
    <n v="4.3651565425876298"/>
  </r>
  <r>
    <x v="7"/>
    <x v="0"/>
    <x v="7"/>
    <x v="1"/>
    <x v="7"/>
    <s v="Ala"/>
    <s v="Ala Trutro"/>
    <s v="1030332"/>
    <x v="0"/>
    <s v="Pavo"/>
    <m/>
    <n v="38160"/>
    <n v="48000"/>
    <m/>
    <n v="0.87534067085953904"/>
    <n v="1.075"/>
  </r>
  <r>
    <x v="7"/>
    <x v="269"/>
    <x v="7"/>
    <x v="1"/>
    <x v="7"/>
    <s v="Filete"/>
    <s v="Filete c/Cabeza"/>
    <s v="1020853"/>
    <x v="25"/>
    <s v="Cerdo"/>
    <n v="149547"/>
    <n v="160000"/>
    <n v="157200"/>
    <n v="3.6214567995345899"/>
    <n v="3.62145625"/>
    <n v="3.7598849955470701"/>
  </r>
  <r>
    <x v="7"/>
    <x v="272"/>
    <x v="7"/>
    <x v="1"/>
    <x v="7"/>
    <s v="Menudencias"/>
    <s v="Menudencias Corazón"/>
    <s v="1012724"/>
    <x v="254"/>
    <s v="Pollo"/>
    <n v="7982"/>
    <n v="21603"/>
    <n v="38608"/>
    <n v="0.27474317213730898"/>
    <n v="0.450030088413646"/>
    <n v="0.61461458506009103"/>
  </r>
  <r>
    <x v="7"/>
    <x v="273"/>
    <x v="7"/>
    <x v="1"/>
    <x v="7"/>
    <s v="Menudencias"/>
    <s v="Menudencias Corazón"/>
    <s v="1012730"/>
    <x v="255"/>
    <s v="Pollo"/>
    <m/>
    <n v="10811"/>
    <n v="10811"/>
    <m/>
    <n v="0.72999722504856202"/>
    <n v="0.73114300249745601"/>
  </r>
  <r>
    <x v="7"/>
    <x v="404"/>
    <x v="7"/>
    <x v="1"/>
    <x v="7"/>
    <s v="Menudencias"/>
    <s v="Menudencias Corazón"/>
    <s v="1012745"/>
    <x v="371"/>
    <s v="Pollo"/>
    <n v="0"/>
    <n v="10811"/>
    <n v="10811"/>
    <n v="0"/>
    <n v="0.72999722504856202"/>
    <n v="0.73114300249745601"/>
  </r>
  <r>
    <x v="7"/>
    <x v="515"/>
    <x v="7"/>
    <x v="1"/>
    <x v="7"/>
    <s v="Menudencias"/>
    <s v="Menudencias Pana"/>
    <s v="1012773"/>
    <x v="461"/>
    <s v="Pollo"/>
    <m/>
    <m/>
    <n v="4007.1"/>
    <m/>
    <m/>
    <n v="0.514048089640887"/>
  </r>
  <r>
    <x v="7"/>
    <x v="462"/>
    <x v="7"/>
    <x v="1"/>
    <x v="7"/>
    <s v="Menudencias"/>
    <s v="Menudencias Contre"/>
    <s v="1030498"/>
    <x v="418"/>
    <s v="Pavo"/>
    <m/>
    <n v="24000"/>
    <n v="24000"/>
    <m/>
    <n v="0.77533333333333299"/>
    <n v="1"/>
  </r>
  <r>
    <x v="7"/>
    <x v="552"/>
    <x v="7"/>
    <x v="1"/>
    <x v="7"/>
    <s v="Menudencias"/>
    <s v="Menudencias Contre"/>
    <s v="1030544"/>
    <x v="489"/>
    <s v="Pavo"/>
    <n v="8671"/>
    <m/>
    <m/>
    <n v="0.97532003229154596"/>
    <m/>
    <m/>
  </r>
  <r>
    <x v="7"/>
    <x v="274"/>
    <x v="7"/>
    <x v="1"/>
    <x v="7"/>
    <s v="Menudencias"/>
    <s v="Menudencias Contre"/>
    <s v="1030711"/>
    <x v="256"/>
    <s v="Pavo"/>
    <n v="12000"/>
    <n v="22050"/>
    <n v="22050"/>
    <n v="1.29"/>
    <n v="1.2900226757369599"/>
    <n v="1.39232249886621"/>
  </r>
  <r>
    <x v="7"/>
    <x v="405"/>
    <x v="7"/>
    <x v="1"/>
    <x v="7"/>
    <s v="Paleta"/>
    <s v="Paleta Pulpa"/>
    <s v="1023353"/>
    <x v="258"/>
    <s v="Cerdo"/>
    <n v="9367"/>
    <n v="9367"/>
    <m/>
    <n v="2.3599871890680002"/>
    <n v="2.3599871890680002"/>
    <m/>
  </r>
  <r>
    <x v="7"/>
    <x v="277"/>
    <x v="7"/>
    <x v="1"/>
    <x v="7"/>
    <s v="Pech Desh"/>
    <s v="Pech Desh s/Piel"/>
    <s v="1030265"/>
    <x v="259"/>
    <s v="Pavo"/>
    <n v="21600"/>
    <n v="0"/>
    <m/>
    <n v="4.8509722222222198"/>
    <n v="0"/>
    <m/>
  </r>
  <r>
    <x v="7"/>
    <x v="47"/>
    <x v="7"/>
    <x v="1"/>
    <x v="7"/>
    <s v="Pech Desh"/>
    <s v="Pech Desh s/Piel"/>
    <s v="1030670"/>
    <x v="46"/>
    <s v="Pavo"/>
    <m/>
    <n v="24000"/>
    <n v="24000"/>
    <m/>
    <n v="8"/>
    <n v="8.05833333333333"/>
  </r>
  <r>
    <x v="7"/>
    <x v="586"/>
    <x v="7"/>
    <x v="1"/>
    <x v="7"/>
    <s v="Pernil"/>
    <s v="Pernil Mano"/>
    <s v="1021278"/>
    <x v="509"/>
    <s v="Cerdo"/>
    <m/>
    <m/>
    <n v="24000"/>
    <m/>
    <m/>
    <n v="1.25"/>
  </r>
  <r>
    <x v="7"/>
    <x v="321"/>
    <x v="7"/>
    <x v="1"/>
    <x v="7"/>
    <s v="Pernil"/>
    <s v="Pernil Mano"/>
    <s v="1022753"/>
    <x v="297"/>
    <s v="Cerdo"/>
    <m/>
    <m/>
    <n v="48000"/>
    <m/>
    <m/>
    <n v="0.9"/>
  </r>
  <r>
    <x v="7"/>
    <x v="322"/>
    <x v="7"/>
    <x v="1"/>
    <x v="7"/>
    <s v="Pernil"/>
    <s v="Pernil Mano"/>
    <s v="1022941"/>
    <x v="298"/>
    <s v="Cerdo"/>
    <m/>
    <m/>
    <n v="24005.5"/>
    <m/>
    <m/>
    <n v="0.9"/>
  </r>
  <r>
    <x v="7"/>
    <x v="149"/>
    <x v="7"/>
    <x v="1"/>
    <x v="7"/>
    <s v="Pernil"/>
    <s v="Pernil Pierna"/>
    <s v="1022183"/>
    <x v="139"/>
    <s v="Cerdo"/>
    <m/>
    <m/>
    <n v="48000"/>
    <m/>
    <m/>
    <n v="0.9"/>
  </r>
  <r>
    <x v="7"/>
    <x v="484"/>
    <x v="7"/>
    <x v="1"/>
    <x v="7"/>
    <s v="Pierna"/>
    <s v="Pierna Pulpa"/>
    <s v="1022145"/>
    <x v="436"/>
    <s v="Cerdo"/>
    <n v="1511"/>
    <n v="24000"/>
    <n v="24000"/>
    <n v="2.2561217736598298"/>
    <n v="3.1"/>
    <n v="3.0577800000000002"/>
  </r>
  <r>
    <x v="7"/>
    <x v="518"/>
    <x v="7"/>
    <x v="1"/>
    <x v="7"/>
    <s v="Pierna"/>
    <s v="Pierna Pulpa"/>
    <s v="1023400"/>
    <x v="464"/>
    <s v="Cerdo"/>
    <n v="24000"/>
    <n v="24000"/>
    <n v="8010"/>
    <n v="0"/>
    <n v="2.7"/>
    <n v="2.48111650436954"/>
  </r>
  <r>
    <x v="7"/>
    <x v="542"/>
    <x v="7"/>
    <x v="1"/>
    <x v="7"/>
    <s v="Pierna"/>
    <s v="Pierna Pulpa"/>
    <s v="1023417"/>
    <x v="479"/>
    <s v="Cerdo"/>
    <n v="24000"/>
    <n v="24000"/>
    <n v="40035"/>
    <n v="0"/>
    <n v="2.7"/>
    <n v="2.48111649806419"/>
  </r>
  <r>
    <x v="7"/>
    <x v="562"/>
    <x v="7"/>
    <x v="1"/>
    <x v="7"/>
    <s v="Pierna"/>
    <s v="Pierna Pulpa Fina"/>
    <s v="1023429"/>
    <x v="496"/>
    <s v="Cerdo"/>
    <m/>
    <m/>
    <n v="2800"/>
    <m/>
    <m/>
    <n v="2.3023250000000002"/>
  </r>
  <r>
    <x v="7"/>
    <x v="5"/>
    <x v="7"/>
    <x v="1"/>
    <x v="7"/>
    <s v="Recortes"/>
    <s v="Recortes Piel"/>
    <s v="1030720"/>
    <x v="5"/>
    <s v="Pavo"/>
    <m/>
    <n v="24000"/>
    <m/>
    <m/>
    <n v="0.17533333333333301"/>
    <m/>
  </r>
  <r>
    <x v="7"/>
    <x v="519"/>
    <x v="7"/>
    <x v="1"/>
    <x v="7"/>
    <s v="Recortes"/>
    <s v="Recortes No Magro"/>
    <s v="1023387"/>
    <x v="352"/>
    <s v="Cerdo"/>
    <n v="24000"/>
    <n v="24000"/>
    <m/>
    <n v="1.1345000000000001"/>
    <n v="1.1345000000000001"/>
    <m/>
  </r>
  <r>
    <x v="7"/>
    <x v="485"/>
    <x v="7"/>
    <x v="1"/>
    <x v="7"/>
    <s v="Recortes"/>
    <s v="Recortes No Magro"/>
    <s v="1023389"/>
    <x v="437"/>
    <s v="Cerdo"/>
    <n v="580"/>
    <n v="580"/>
    <m/>
    <n v="0.83448275862068999"/>
    <n v="0.83448275862068999"/>
    <m/>
  </r>
  <r>
    <x v="7"/>
    <x v="440"/>
    <x v="7"/>
    <x v="1"/>
    <x v="7"/>
    <s v="Recortes"/>
    <s v="Recortes No Magro"/>
    <s v="1023391"/>
    <x v="59"/>
    <s v="Cerdo"/>
    <n v="7221"/>
    <n v="0"/>
    <m/>
    <n v="1.3844342888796599"/>
    <n v="0"/>
    <m/>
  </r>
  <r>
    <x v="7"/>
    <x v="592"/>
    <x v="7"/>
    <x v="1"/>
    <x v="7"/>
    <s v="Subprod"/>
    <s v="Subprod Tripa"/>
    <s v="1023422"/>
    <x v="63"/>
    <s v="Cerdo"/>
    <m/>
    <n v="7875"/>
    <n v="7875"/>
    <m/>
    <n v="0"/>
    <n v="27.714285714285701"/>
  </r>
  <r>
    <x v="7"/>
    <x v="71"/>
    <x v="7"/>
    <x v="1"/>
    <x v="7"/>
    <s v="Trutro"/>
    <s v="Trutro Largo"/>
    <s v="1030224"/>
    <x v="70"/>
    <s v="Pavo"/>
    <m/>
    <n v="10525"/>
    <m/>
    <m/>
    <n v="2.19002375296912"/>
    <m/>
  </r>
  <r>
    <x v="7"/>
    <x v="593"/>
    <x v="7"/>
    <x v="1"/>
    <x v="7"/>
    <s v="Trutro Deshuesado"/>
    <s v="Trutro Deshuesado si"/>
    <s v="1012805"/>
    <x v="514"/>
    <s v="Pollo"/>
    <m/>
    <n v="24000"/>
    <m/>
    <m/>
    <n v="3"/>
    <m/>
  </r>
  <r>
    <x v="7"/>
    <x v="6"/>
    <x v="7"/>
    <x v="1"/>
    <x v="7"/>
    <s v="Varios"/>
    <s v="Varios Carcasa"/>
    <s v="1030355"/>
    <x v="6"/>
    <s v="Pavo"/>
    <m/>
    <n v="96000"/>
    <n v="96000"/>
    <m/>
    <n v="1.17533333333333"/>
    <n v="1.02291666666667"/>
  </r>
  <r>
    <x v="7"/>
    <x v="544"/>
    <x v="7"/>
    <x v="1"/>
    <x v="8"/>
    <s v="Ala"/>
    <s v="Ala Puchero"/>
    <s v="1012796"/>
    <x v="481"/>
    <s v="Pollo"/>
    <n v="40000"/>
    <n v="40000"/>
    <n v="40000"/>
    <n v="1.5339750000000001"/>
    <n v="1.5339750000000001"/>
    <n v="1.5579725124999999"/>
  </r>
  <r>
    <x v="7"/>
    <x v="281"/>
    <x v="7"/>
    <x v="1"/>
    <x v="8"/>
    <s v="Ala"/>
    <s v="Ala Trutro"/>
    <s v="1012278"/>
    <x v="262"/>
    <s v="Pollo"/>
    <n v="72000"/>
    <n v="61560"/>
    <n v="61560"/>
    <n v="2.2776527777777802"/>
    <n v="2.27766406757635"/>
    <n v="2.30270692332684"/>
  </r>
  <r>
    <x v="7"/>
    <x v="594"/>
    <x v="7"/>
    <x v="1"/>
    <x v="8"/>
    <s v="Cabeza"/>
    <s v="Cabeza Entera"/>
    <s v="1023434"/>
    <x v="278"/>
    <s v="Cerdo"/>
    <m/>
    <n v="264132"/>
    <n v="360582"/>
    <m/>
    <n v="0.5"/>
    <n v="0.45534961173880001"/>
  </r>
  <r>
    <x v="7"/>
    <x v="367"/>
    <x v="7"/>
    <x v="1"/>
    <x v="8"/>
    <s v="Carne Recuperada"/>
    <s v="Carne Recuperada ADM"/>
    <s v="1012764"/>
    <x v="340"/>
    <s v="Pollo"/>
    <m/>
    <m/>
    <n v="60"/>
    <m/>
    <m/>
    <n v="4.3666666666666702E-4"/>
  </r>
  <r>
    <x v="7"/>
    <x v="487"/>
    <x v="7"/>
    <x v="1"/>
    <x v="8"/>
    <s v="Carne Recuperada"/>
    <s v="Carne Recuperada"/>
    <s v="1030802"/>
    <x v="439"/>
    <s v="Pavo"/>
    <n v="96000"/>
    <n v="96000"/>
    <m/>
    <n v="1.0016562499999999"/>
    <n v="1.0016562499999999"/>
    <m/>
  </r>
  <r>
    <x v="7"/>
    <x v="564"/>
    <x v="7"/>
    <x v="1"/>
    <x v="8"/>
    <s v="Chuleta"/>
    <s v="Chuleta Huesos"/>
    <s v="1023409"/>
    <x v="14"/>
    <s v="Cerdo"/>
    <n v="22000"/>
    <n v="22000"/>
    <m/>
    <n v="7.75"/>
    <n v="7.75"/>
    <m/>
  </r>
  <r>
    <x v="7"/>
    <x v="565"/>
    <x v="7"/>
    <x v="1"/>
    <x v="8"/>
    <s v="Cost-Pec"/>
    <s v="Cost-Pec Entero"/>
    <s v="1023421"/>
    <x v="342"/>
    <s v="Cerdo"/>
    <n v="24000"/>
    <n v="24000"/>
    <n v="24000"/>
    <n v="4.5507499999999999"/>
    <n v="4.5507499999999999"/>
    <n v="4.5534691541666703"/>
  </r>
  <r>
    <x v="7"/>
    <x v="284"/>
    <x v="7"/>
    <x v="1"/>
    <x v="8"/>
    <s v="Cueros"/>
    <s v="Cuero Forro"/>
    <s v="1021272"/>
    <x v="264"/>
    <s v="Cerdo"/>
    <n v="144000"/>
    <n v="120000"/>
    <n v="144000"/>
    <n v="1.1000000000000001"/>
    <n v="1.1000000000000001"/>
    <n v="1.10121905694444"/>
  </r>
  <r>
    <x v="7"/>
    <x v="408"/>
    <x v="7"/>
    <x v="1"/>
    <x v="8"/>
    <s v="Cueros"/>
    <s v="Cuero Mixto"/>
    <s v="1021596"/>
    <x v="19"/>
    <s v="Cerdo"/>
    <n v="2891"/>
    <n v="2891"/>
    <m/>
    <n v="0.68004150812867503"/>
    <n v="0.68004150812867503"/>
    <m/>
  </r>
  <r>
    <x v="7"/>
    <x v="409"/>
    <x v="7"/>
    <x v="1"/>
    <x v="8"/>
    <s v="Filete"/>
    <s v="Filete"/>
    <s v="1012725"/>
    <x v="372"/>
    <s v="Pollo"/>
    <n v="20000"/>
    <n v="20013"/>
    <n v="20012.831999999999"/>
    <n v="4.5582500000000001"/>
    <n v="4.5582871133763101"/>
    <n v="4.4586929675919897"/>
  </r>
  <r>
    <x v="7"/>
    <x v="285"/>
    <x v="7"/>
    <x v="1"/>
    <x v="8"/>
    <s v="Grasas"/>
    <s v="Grasa Gordura"/>
    <s v="1021026"/>
    <x v="265"/>
    <s v="Cerdo"/>
    <n v="72000"/>
    <n v="72000"/>
    <n v="72005"/>
    <n v="1.2"/>
    <n v="1.2"/>
    <n v="1.1888308048052201"/>
  </r>
  <r>
    <x v="7"/>
    <x v="286"/>
    <x v="7"/>
    <x v="1"/>
    <x v="8"/>
    <s v="Grasas"/>
    <s v="Grasa Gordura"/>
    <s v="1021555"/>
    <x v="266"/>
    <s v="Cerdo"/>
    <n v="168000"/>
    <n v="168000"/>
    <n v="168013"/>
    <n v="0.65882738095238103"/>
    <n v="0.65882738095238103"/>
    <n v="0.678560435204419"/>
  </r>
  <r>
    <x v="7"/>
    <x v="287"/>
    <x v="7"/>
    <x v="1"/>
    <x v="8"/>
    <s v="Grasas"/>
    <s v="Grasa Gordura"/>
    <s v="1021874"/>
    <x v="33"/>
    <s v="Cerdo"/>
    <n v="312000"/>
    <n v="312000"/>
    <n v="328326"/>
    <n v="1.34000320512821"/>
    <n v="1.34000320512821"/>
    <n v="1.26866949860809"/>
  </r>
  <r>
    <x v="7"/>
    <x v="288"/>
    <x v="7"/>
    <x v="1"/>
    <x v="8"/>
    <s v="Grasas"/>
    <s v="Grasa Interior"/>
    <s v="1023302"/>
    <x v="36"/>
    <s v="Cerdo"/>
    <n v="1580"/>
    <n v="48000"/>
    <n v="48000"/>
    <n v="0.90696202531645598"/>
    <n v="0.92"/>
    <n v="0.91745232916666597"/>
  </r>
  <r>
    <x v="7"/>
    <x v="453"/>
    <x v="7"/>
    <x v="1"/>
    <x v="8"/>
    <s v="Huesos"/>
    <s v="Huesos Cuarto Centra"/>
    <s v="1022854"/>
    <x v="409"/>
    <s v="Cerdo"/>
    <n v="8676"/>
    <n v="0"/>
    <m/>
    <n v="2.1957123098201898"/>
    <n v="0"/>
    <m/>
  </r>
  <r>
    <x v="7"/>
    <x v="410"/>
    <x v="7"/>
    <x v="1"/>
    <x v="8"/>
    <s v="Lomo"/>
    <s v="Lomo Vetado"/>
    <s v="1020845"/>
    <x v="345"/>
    <s v="Cerdo"/>
    <n v="0"/>
    <n v="48000"/>
    <n v="48038.400000000001"/>
    <n v="0"/>
    <n v="3.12"/>
    <n v="3.1207736539934698"/>
  </r>
  <r>
    <x v="7"/>
    <x v="595"/>
    <x v="7"/>
    <x v="1"/>
    <x v="8"/>
    <s v="Muestra"/>
    <s v="Muestra"/>
    <s v="1011074"/>
    <x v="515"/>
    <s v="Pollo"/>
    <m/>
    <m/>
    <n v="60"/>
    <m/>
    <m/>
    <n v="4.956E-2"/>
  </r>
  <r>
    <x v="7"/>
    <x v="472"/>
    <x v="7"/>
    <x v="1"/>
    <x v="8"/>
    <s v="Muestra"/>
    <s v="Muestra"/>
    <s v="1012300"/>
    <x v="426"/>
    <s v="Pollo"/>
    <m/>
    <m/>
    <n v="60"/>
    <m/>
    <m/>
    <n v="4.3666666666666702E-4"/>
  </r>
  <r>
    <x v="7"/>
    <x v="412"/>
    <x v="7"/>
    <x v="1"/>
    <x v="8"/>
    <s v="Pech Desh"/>
    <s v="Pech Desh Filete"/>
    <s v="1030792"/>
    <x v="374"/>
    <s v="Pavo"/>
    <n v="0"/>
    <n v="72000"/>
    <n v="48000"/>
    <n v="0"/>
    <n v="10.18"/>
    <n v="7.2230775833333301"/>
  </r>
  <r>
    <x v="7"/>
    <x v="455"/>
    <x v="7"/>
    <x v="1"/>
    <x v="8"/>
    <s v="Pech Desh"/>
    <s v="Pech Desh s/Piel"/>
    <s v="1030327"/>
    <x v="411"/>
    <s v="Pavo"/>
    <n v="24000"/>
    <n v="20000"/>
    <n v="24010"/>
    <n v="12.4542916666667"/>
    <n v="12.4543"/>
    <n v="12.4778651645148"/>
  </r>
  <r>
    <x v="7"/>
    <x v="289"/>
    <x v="7"/>
    <x v="1"/>
    <x v="8"/>
    <s v="Pech Desh"/>
    <s v="Pech Desh s/Piel"/>
    <s v="1030337"/>
    <x v="267"/>
    <s v="Pavo"/>
    <n v="272000"/>
    <n v="240000"/>
    <n v="264000"/>
    <n v="11.958525735294099"/>
    <n v="11.818"/>
    <n v="11.9749136382576"/>
  </r>
  <r>
    <x v="7"/>
    <x v="290"/>
    <x v="7"/>
    <x v="1"/>
    <x v="8"/>
    <s v="Pechuga"/>
    <s v="Pechuga Entera"/>
    <s v="1012534"/>
    <x v="268"/>
    <s v="Pollo"/>
    <n v="308400"/>
    <n v="200000"/>
    <m/>
    <n v="2.5299999999999998"/>
    <n v="2.5299999999999998"/>
    <m/>
  </r>
  <r>
    <x v="7"/>
    <x v="291"/>
    <x v="7"/>
    <x v="1"/>
    <x v="8"/>
    <s v="Pechuga Desh"/>
    <s v="Pechuga Desh s/Piel"/>
    <s v="1011127"/>
    <x v="269"/>
    <s v="Pollo"/>
    <n v="1357415"/>
    <n v="1368000"/>
    <n v="1048680"/>
    <n v="3.8641727106301298"/>
    <n v="3.5600007309941502"/>
    <n v="3.4531228834344101"/>
  </r>
  <r>
    <x v="7"/>
    <x v="413"/>
    <x v="7"/>
    <x v="1"/>
    <x v="8"/>
    <s v="Pechuga Desh"/>
    <s v="Pechuga Desh s/Piel"/>
    <s v="1011614"/>
    <x v="375"/>
    <s v="Pollo"/>
    <n v="49348"/>
    <n v="41069"/>
    <n v="41068.959999999999"/>
    <n v="4.1121018075707196"/>
    <n v="4.1121040200637999"/>
    <n v="3.4360320105500599"/>
  </r>
  <r>
    <x v="7"/>
    <x v="596"/>
    <x v="7"/>
    <x v="1"/>
    <x v="8"/>
    <s v="Pernil"/>
    <s v="Pernil Pierna"/>
    <s v="1023219"/>
    <x v="139"/>
    <s v="Cerdo"/>
    <m/>
    <n v="24000"/>
    <n v="24000"/>
    <m/>
    <n v="1.02"/>
    <n v="1.02197049583333"/>
  </r>
  <r>
    <x v="7"/>
    <x v="414"/>
    <x v="7"/>
    <x v="1"/>
    <x v="8"/>
    <s v="Pierna"/>
    <s v="Pierna Pulpa"/>
    <s v="1023324"/>
    <x v="299"/>
    <s v="Cerdo"/>
    <n v="420229"/>
    <n v="408000"/>
    <n v="264020"/>
    <n v="2.8500008328792199"/>
    <n v="2.85"/>
    <n v="2.8527092368002398"/>
  </r>
  <r>
    <x v="7"/>
    <x v="597"/>
    <x v="7"/>
    <x v="1"/>
    <x v="8"/>
    <s v="Pierna"/>
    <s v="Pierna Pulpa"/>
    <s v="1023432"/>
    <x v="51"/>
    <s v="Cerdo"/>
    <m/>
    <n v="24000"/>
    <n v="24000"/>
    <m/>
    <n v="2.8"/>
    <n v="2.6477756000000001"/>
  </r>
  <r>
    <x v="7"/>
    <x v="292"/>
    <x v="7"/>
    <x v="1"/>
    <x v="8"/>
    <s v="Plancha"/>
    <s v="Plancha c/Cuero"/>
    <s v="1022115"/>
    <x v="270"/>
    <s v="Cerdo"/>
    <m/>
    <n v="24000"/>
    <n v="24000"/>
    <m/>
    <n v="2.06"/>
    <n v="2.2031350000000001"/>
  </r>
  <r>
    <x v="7"/>
    <x v="545"/>
    <x v="7"/>
    <x v="1"/>
    <x v="8"/>
    <s v="Plancha"/>
    <s v="Plancha s/Cuero"/>
    <s v="1021020"/>
    <x v="482"/>
    <s v="Cerdo"/>
    <n v="72000"/>
    <n v="72000"/>
    <n v="72000"/>
    <n v="1.77"/>
    <n v="1.77"/>
    <n v="1.77343822777778"/>
  </r>
  <r>
    <x v="7"/>
    <x v="294"/>
    <x v="7"/>
    <x v="1"/>
    <x v="8"/>
    <s v="Recortes"/>
    <s v="Recortes No Magro"/>
    <s v="1023319"/>
    <x v="272"/>
    <s v="Cerdo"/>
    <n v="24000"/>
    <n v="24000"/>
    <n v="24000"/>
    <n v="1.7199583333333299"/>
    <n v="1.7199583333333299"/>
    <n v="1.72218784166667"/>
  </r>
  <r>
    <x v="7"/>
    <x v="456"/>
    <x v="7"/>
    <x v="1"/>
    <x v="8"/>
    <s v="Recortes"/>
    <s v="Recortes No Magro"/>
    <s v="1023343"/>
    <x v="412"/>
    <s v="Cerdo"/>
    <n v="144000"/>
    <n v="144000"/>
    <n v="144010"/>
    <n v="1.35"/>
    <n v="1.35"/>
    <n v="1.34664533504618"/>
  </r>
  <r>
    <x v="7"/>
    <x v="546"/>
    <x v="7"/>
    <x v="1"/>
    <x v="8"/>
    <s v="Subprod"/>
    <s v="Subprod Tripa"/>
    <s v="1023375"/>
    <x v="483"/>
    <s v="Cerdo"/>
    <n v="24000"/>
    <n v="12012"/>
    <n v="12012"/>
    <n v="1.58"/>
    <n v="1.58000333000333"/>
    <n v="1.6328036963037"/>
  </r>
  <r>
    <x v="7"/>
    <x v="295"/>
    <x v="7"/>
    <x v="1"/>
    <x v="8"/>
    <s v="Subprod"/>
    <s v="Subprod Visceras"/>
    <s v="1022907"/>
    <x v="273"/>
    <s v="Cerdo"/>
    <n v="96000"/>
    <n v="96000"/>
    <m/>
    <n v="0.44"/>
    <n v="0.44"/>
    <m/>
  </r>
  <r>
    <x v="7"/>
    <x v="547"/>
    <x v="7"/>
    <x v="1"/>
    <x v="8"/>
    <s v="Subprod"/>
    <s v="Subprod Visceras"/>
    <s v="1023218"/>
    <x v="484"/>
    <s v="Cerdo"/>
    <n v="120000"/>
    <n v="120000"/>
    <n v="120000"/>
    <n v="1.43"/>
    <n v="1.43"/>
    <n v="0.92760700416666597"/>
  </r>
  <r>
    <x v="7"/>
    <x v="296"/>
    <x v="7"/>
    <x v="1"/>
    <x v="8"/>
    <s v="Trutro Desh"/>
    <s v="Trutro Desh Corto"/>
    <s v="1030658"/>
    <x v="274"/>
    <s v="Pavo"/>
    <n v="216000"/>
    <n v="216156"/>
    <n v="216156.24"/>
    <n v="4.0259490740740702"/>
    <n v="4.02594885175521"/>
    <n v="3.9091533647143399"/>
  </r>
  <r>
    <x v="7"/>
    <x v="571"/>
    <x v="7"/>
    <x v="1"/>
    <x v="1"/>
    <s v="Ala"/>
    <s v="Ala Trutro"/>
    <s v="1030816"/>
    <x v="0"/>
    <s v="Pavo"/>
    <m/>
    <n v="15280"/>
    <m/>
    <m/>
    <n v="1.58998691099476"/>
    <m/>
  </r>
  <r>
    <x v="7"/>
    <x v="393"/>
    <x v="7"/>
    <x v="1"/>
    <x v="1"/>
    <s v="Grasas"/>
    <s v="Grasa Forro"/>
    <s v="1023111"/>
    <x v="361"/>
    <s v="Cerdo"/>
    <m/>
    <n v="10354"/>
    <m/>
    <m/>
    <n v="1.09001352134441"/>
    <m/>
  </r>
  <r>
    <x v="7"/>
    <x v="43"/>
    <x v="7"/>
    <x v="1"/>
    <x v="1"/>
    <s v="Menudencias"/>
    <s v="Menudencias Corazón"/>
    <s v="1012362"/>
    <x v="42"/>
    <s v="Pollo"/>
    <n v="0"/>
    <n v="11250"/>
    <m/>
    <n v="0"/>
    <n v="0"/>
    <m/>
  </r>
  <r>
    <x v="7"/>
    <x v="442"/>
    <x v="7"/>
    <x v="1"/>
    <x v="1"/>
    <s v="Pech Desh"/>
    <s v="Pech Desh s/Piel"/>
    <s v="1030542"/>
    <x v="398"/>
    <s v="Pavo"/>
    <m/>
    <n v="72000"/>
    <m/>
    <m/>
    <n v="8"/>
    <m/>
  </r>
  <r>
    <x v="7"/>
    <x v="5"/>
    <x v="7"/>
    <x v="1"/>
    <x v="1"/>
    <s v="Recortes"/>
    <s v="Recortes Piel"/>
    <s v="1030720"/>
    <x v="5"/>
    <s v="Pavo"/>
    <m/>
    <n v="24000"/>
    <m/>
    <m/>
    <n v="0.72"/>
    <m/>
  </r>
  <r>
    <x v="7"/>
    <x v="63"/>
    <x v="7"/>
    <x v="1"/>
    <x v="1"/>
    <s v="Subprod"/>
    <s v="Subprod Piel"/>
    <s v="1011290"/>
    <x v="62"/>
    <s v="Pollo"/>
    <m/>
    <n v="24000"/>
    <m/>
    <m/>
    <n v="0.57999999999999996"/>
    <m/>
  </r>
  <r>
    <x v="7"/>
    <x v="426"/>
    <x v="7"/>
    <x v="1"/>
    <x v="1"/>
    <s v="Trutro"/>
    <s v="Trutro Largo"/>
    <s v="1030791"/>
    <x v="385"/>
    <s v="Pavo"/>
    <m/>
    <n v="5000"/>
    <m/>
    <m/>
    <n v="2.4300000000000002"/>
    <m/>
  </r>
  <r>
    <x v="7"/>
    <x v="533"/>
    <x v="7"/>
    <x v="1"/>
    <x v="1"/>
    <s v="Trutro"/>
    <s v="Trutro Largo"/>
    <s v="1030817"/>
    <x v="70"/>
    <s v="Pavo"/>
    <m/>
    <n v="3720"/>
    <m/>
    <m/>
    <n v="0"/>
    <m/>
  </r>
  <r>
    <x v="7"/>
    <x v="578"/>
    <x v="7"/>
    <x v="1"/>
    <x v="1"/>
    <s v="Trutro Desh"/>
    <s v="Trutro Desh Corto"/>
    <s v="1030812"/>
    <x v="507"/>
    <s v="Pavo"/>
    <m/>
    <n v="24000"/>
    <m/>
    <m/>
    <n v="4.4366666666666701"/>
    <m/>
  </r>
  <r>
    <x v="7"/>
    <x v="113"/>
    <x v="7"/>
    <x v="1"/>
    <x v="4"/>
    <s v="Ala"/>
    <s v="Ala Centro"/>
    <s v="1011586"/>
    <x v="109"/>
    <s v="Pollo"/>
    <n v="149355"/>
    <n v="288000"/>
    <n v="288000"/>
    <n v="3.5960028120919998"/>
    <n v="3.5959965277777801"/>
    <n v="4.0189472715277796"/>
  </r>
  <r>
    <x v="7"/>
    <x v="489"/>
    <x v="7"/>
    <x v="1"/>
    <x v="4"/>
    <s v="Ala"/>
    <s v="Ala Centro"/>
    <s v="1012218"/>
    <x v="441"/>
    <s v="Pollo"/>
    <n v="28089"/>
    <n v="24000"/>
    <n v="24000"/>
    <n v="4.6255117661718099"/>
    <n v="4.6254999999999997"/>
    <n v="4.0985643833333301"/>
  </r>
  <r>
    <x v="7"/>
    <x v="458"/>
    <x v="7"/>
    <x v="1"/>
    <x v="4"/>
    <s v="Ala"/>
    <s v="Ala Centro"/>
    <s v="1012451"/>
    <x v="414"/>
    <s v="Pollo"/>
    <n v="12000"/>
    <n v="12000"/>
    <n v="12000"/>
    <n v="4.57541666666667"/>
    <n v="4.57541666666667"/>
    <n v="4.0408026750000001"/>
  </r>
  <r>
    <x v="7"/>
    <x v="114"/>
    <x v="7"/>
    <x v="1"/>
    <x v="4"/>
    <s v="Ala"/>
    <s v="Ala Centro"/>
    <s v="1012452"/>
    <x v="110"/>
    <s v="Pollo"/>
    <n v="48000"/>
    <n v="48000"/>
    <n v="48000"/>
    <n v="3.5959583333333298"/>
    <n v="3.5959583333333298"/>
    <n v="3.6603375541666701"/>
  </r>
  <r>
    <x v="7"/>
    <x v="116"/>
    <x v="7"/>
    <x v="1"/>
    <x v="4"/>
    <s v="Ala"/>
    <s v="Ala Centro-Punta"/>
    <s v="1012454"/>
    <x v="112"/>
    <s v="Pollo"/>
    <n v="2400"/>
    <m/>
    <m/>
    <n v="3.04666666666667"/>
    <m/>
    <m/>
  </r>
  <r>
    <x v="7"/>
    <x v="117"/>
    <x v="7"/>
    <x v="1"/>
    <x v="4"/>
    <s v="Ala"/>
    <s v="Ala Centro-Punta"/>
    <s v="1012455"/>
    <x v="113"/>
    <s v="Pollo"/>
    <n v="21404"/>
    <n v="72000"/>
    <n v="72000"/>
    <n v="2.84073070454121"/>
    <n v="2.84069444444444"/>
    <n v="3.1431592249999998"/>
  </r>
  <r>
    <x v="7"/>
    <x v="118"/>
    <x v="7"/>
    <x v="1"/>
    <x v="4"/>
    <s v="Ala"/>
    <s v="Ala Punta"/>
    <s v="1012434"/>
    <x v="114"/>
    <s v="Pollo"/>
    <n v="120000"/>
    <n v="120000"/>
    <n v="120000"/>
    <n v="0.43866666666666698"/>
    <n v="0.43866666666666698"/>
    <n v="0.84564723916666595"/>
  </r>
  <r>
    <x v="7"/>
    <x v="522"/>
    <x v="7"/>
    <x v="1"/>
    <x v="4"/>
    <s v="Ala"/>
    <s v="Ala Trutro"/>
    <s v="1012275"/>
    <x v="467"/>
    <s v="Pollo"/>
    <n v="48000"/>
    <n v="48000"/>
    <n v="48000"/>
    <n v="1.8"/>
    <n v="1.8"/>
    <n v="1.3726831104166699"/>
  </r>
  <r>
    <x v="7"/>
    <x v="415"/>
    <x v="7"/>
    <x v="1"/>
    <x v="4"/>
    <s v="Ala"/>
    <s v="Ala Centro Punta"/>
    <s v="1030566"/>
    <x v="376"/>
    <s v="Pavo"/>
    <n v="24000"/>
    <n v="72000"/>
    <n v="68000"/>
    <n v="3.4342083333333302"/>
    <n v="3.4341805555555598"/>
    <n v="2.8543392573529398"/>
  </r>
  <r>
    <x v="7"/>
    <x v="297"/>
    <x v="7"/>
    <x v="1"/>
    <x v="4"/>
    <s v="Ala"/>
    <s v="Ala Centro Punta"/>
    <s v="1030685"/>
    <x v="275"/>
    <s v="Pavo"/>
    <n v="72000"/>
    <n v="72000"/>
    <n v="72000"/>
    <n v="5.3489861111111097"/>
    <n v="5.3489861111111097"/>
    <n v="4.8873767152777798"/>
  </r>
  <r>
    <x v="7"/>
    <x v="510"/>
    <x v="7"/>
    <x v="1"/>
    <x v="4"/>
    <s v="Ala"/>
    <s v="Ala Trutro"/>
    <s v="1030525"/>
    <x v="457"/>
    <s v="Pavo"/>
    <m/>
    <n v="96000"/>
    <n v="96000"/>
    <m/>
    <n v="1.3975833333333301"/>
    <n v="2.0022407843750001"/>
  </r>
  <r>
    <x v="7"/>
    <x v="298"/>
    <x v="7"/>
    <x v="1"/>
    <x v="4"/>
    <s v="Cabeza"/>
    <s v="Cabeza Derivados"/>
    <s v="1022033"/>
    <x v="276"/>
    <s v="Cerdo"/>
    <n v="42634"/>
    <n v="48000"/>
    <n v="48000"/>
    <n v="5.7618332786039304"/>
    <n v="5.76179166666667"/>
    <n v="5.8280010187500002"/>
  </r>
  <r>
    <x v="7"/>
    <x v="299"/>
    <x v="7"/>
    <x v="1"/>
    <x v="4"/>
    <s v="Cabeza"/>
    <s v="Cabeza Entera"/>
    <s v="1021739"/>
    <x v="277"/>
    <s v="Cerdo"/>
    <n v="27555"/>
    <n v="31526"/>
    <n v="48000"/>
    <n v="0.97474142623843196"/>
    <n v="0.97475099917528396"/>
    <n v="1.2039851562499999"/>
  </r>
  <r>
    <x v="7"/>
    <x v="300"/>
    <x v="7"/>
    <x v="1"/>
    <x v="4"/>
    <s v="Cabeza"/>
    <s v="Cabeza Entera"/>
    <s v="1022212"/>
    <x v="278"/>
    <s v="Cerdo"/>
    <n v="701925"/>
    <n v="0"/>
    <m/>
    <n v="1.54918687894006"/>
    <n v="0"/>
    <m/>
  </r>
  <r>
    <x v="7"/>
    <x v="301"/>
    <x v="7"/>
    <x v="1"/>
    <x v="4"/>
    <s v="Cabeza"/>
    <s v="Cabeza Entera"/>
    <s v="1022639"/>
    <x v="279"/>
    <s v="Cerdo"/>
    <n v="1000000"/>
    <n v="1183830"/>
    <n v="1200003"/>
    <n v="1.4807999999999999"/>
    <n v="1.4808004527677101"/>
    <n v="1.88360605090154"/>
  </r>
  <r>
    <x v="7"/>
    <x v="416"/>
    <x v="7"/>
    <x v="1"/>
    <x v="4"/>
    <s v="Cabeza"/>
    <s v="Cabeza Entera"/>
    <s v="1022640"/>
    <x v="377"/>
    <s v="Cerdo"/>
    <n v="91868"/>
    <n v="96000"/>
    <n v="96000"/>
    <n v="1.3850524665824899"/>
    <n v="1.3850625000000001"/>
    <n v="1.61632107083333"/>
  </r>
  <r>
    <x v="7"/>
    <x v="119"/>
    <x v="7"/>
    <x v="1"/>
    <x v="4"/>
    <s v="Chuleta"/>
    <s v="Chuleta Cazuela"/>
    <s v="1022414"/>
    <x v="115"/>
    <s v="Cerdo"/>
    <n v="112010"/>
    <n v="112010"/>
    <n v="120000"/>
    <n v="1.0431300776716399"/>
    <n v="1.0431300776716399"/>
    <n v="1.5574124066666699"/>
  </r>
  <r>
    <x v="7"/>
    <x v="491"/>
    <x v="7"/>
    <x v="1"/>
    <x v="4"/>
    <s v="Cost-Pec"/>
    <s v="Cost-Pec Trozos"/>
    <s v="1022939"/>
    <x v="443"/>
    <s v="Cerdo"/>
    <n v="14386"/>
    <n v="14386"/>
    <n v="12000"/>
    <n v="2.7527457250104299"/>
    <n v="2.7527457250104299"/>
    <n v="4.6758353916666699"/>
  </r>
  <r>
    <x v="7"/>
    <x v="302"/>
    <x v="7"/>
    <x v="1"/>
    <x v="4"/>
    <s v="Cueros"/>
    <s v="Cuero Back"/>
    <s v="1021971"/>
    <x v="280"/>
    <s v="Cerdo"/>
    <n v="0"/>
    <n v="0"/>
    <n v="12000"/>
    <n v="0"/>
    <n v="0"/>
    <n v="1.61468345833333"/>
  </r>
  <r>
    <x v="7"/>
    <x v="120"/>
    <x v="7"/>
    <x v="1"/>
    <x v="4"/>
    <s v="Cueros"/>
    <s v="Cuero Forro"/>
    <s v="1023034"/>
    <x v="116"/>
    <s v="Cerdo"/>
    <n v="0"/>
    <n v="0"/>
    <n v="12000"/>
    <n v="0"/>
    <n v="0"/>
    <n v="0.98032556666666704"/>
  </r>
  <r>
    <x v="7"/>
    <x v="511"/>
    <x v="7"/>
    <x v="1"/>
    <x v="4"/>
    <s v="Cueros"/>
    <s v="Cuero Forro"/>
    <s v="1023110"/>
    <x v="264"/>
    <s v="Cerdo"/>
    <n v="132713"/>
    <n v="144000"/>
    <n v="144000"/>
    <n v="1.1299948008107701"/>
    <n v="1.1299999999999999"/>
    <n v="1.01211599444444"/>
  </r>
  <r>
    <x v="7"/>
    <x v="121"/>
    <x v="7"/>
    <x v="1"/>
    <x v="4"/>
    <s v="Cueros"/>
    <s v="Cuero Mixto"/>
    <s v="1022417"/>
    <x v="117"/>
    <s v="Cerdo"/>
    <n v="380425"/>
    <n v="430491"/>
    <n v="443000"/>
    <n v="0.70119734507458797"/>
    <n v="0.70119700528001805"/>
    <n v="0.84828419097065499"/>
  </r>
  <r>
    <x v="7"/>
    <x v="122"/>
    <x v="7"/>
    <x v="1"/>
    <x v="4"/>
    <s v="Cueros"/>
    <s v="Cuero Mixto"/>
    <s v="1023306"/>
    <x v="117"/>
    <s v="Cerdo"/>
    <n v="389404"/>
    <n v="219404"/>
    <m/>
    <n v="0.90635689412538101"/>
    <n v="0.90635539917230301"/>
    <m/>
  </r>
  <r>
    <x v="7"/>
    <x v="303"/>
    <x v="7"/>
    <x v="1"/>
    <x v="4"/>
    <s v="Cueros"/>
    <s v="Cuero Panceta"/>
    <s v="1022389"/>
    <x v="281"/>
    <s v="Cerdo"/>
    <n v="40098"/>
    <n v="40098"/>
    <m/>
    <n v="1.4399970073320401"/>
    <n v="1.4399970073320401"/>
    <m/>
  </r>
  <r>
    <x v="7"/>
    <x v="417"/>
    <x v="7"/>
    <x v="1"/>
    <x v="4"/>
    <s v="Filete"/>
    <s v="Filete c/Cabeza"/>
    <s v="1022936"/>
    <x v="25"/>
    <s v="Cerdo"/>
    <n v="60"/>
    <n v="60"/>
    <m/>
    <n v="2.06666666666667"/>
    <n v="2.06666666666667"/>
    <m/>
  </r>
  <r>
    <x v="7"/>
    <x v="393"/>
    <x v="7"/>
    <x v="1"/>
    <x v="4"/>
    <s v="Grasas"/>
    <s v="Grasa Forro"/>
    <s v="1023111"/>
    <x v="361"/>
    <s v="Cerdo"/>
    <n v="6138"/>
    <m/>
    <m/>
    <n v="1.4499837080482201"/>
    <m/>
    <m/>
  </r>
  <r>
    <x v="7"/>
    <x v="123"/>
    <x v="7"/>
    <x v="1"/>
    <x v="4"/>
    <s v="Grasas"/>
    <s v="Grasa Gordura"/>
    <s v="1022381"/>
    <x v="118"/>
    <s v="Cerdo"/>
    <n v="112419"/>
    <n v="112419"/>
    <n v="120000"/>
    <n v="1.17989841574823"/>
    <n v="1.17989841574823"/>
    <n v="1.19313070583333"/>
  </r>
  <r>
    <x v="7"/>
    <x v="124"/>
    <x v="7"/>
    <x v="1"/>
    <x v="4"/>
    <s v="Grasas"/>
    <s v="Grasa Gordura"/>
    <s v="1022541"/>
    <x v="119"/>
    <s v="Cerdo"/>
    <n v="309408"/>
    <n v="552000"/>
    <n v="552000"/>
    <n v="1.3500006463956999"/>
    <n v="1.35"/>
    <n v="1.4493412121376801"/>
  </r>
  <r>
    <x v="7"/>
    <x v="125"/>
    <x v="7"/>
    <x v="1"/>
    <x v="4"/>
    <s v="Grasas"/>
    <s v="Grasa Gordura"/>
    <s v="1022856"/>
    <x v="120"/>
    <s v="Cerdo"/>
    <m/>
    <m/>
    <n v="144000"/>
    <m/>
    <m/>
    <n v="1.48488926180556"/>
  </r>
  <r>
    <x v="7"/>
    <x v="538"/>
    <x v="7"/>
    <x v="1"/>
    <x v="4"/>
    <s v="Grasas"/>
    <s v="Grasa Gordura"/>
    <s v="1023109"/>
    <x v="119"/>
    <s v="Cerdo"/>
    <n v="168000"/>
    <n v="168000"/>
    <n v="168000"/>
    <n v="1.24"/>
    <n v="1.24"/>
    <n v="1.41593621488095"/>
  </r>
  <r>
    <x v="7"/>
    <x v="126"/>
    <x v="7"/>
    <x v="1"/>
    <x v="4"/>
    <s v="Grasas"/>
    <s v="Grasa Interior"/>
    <s v="1022073"/>
    <x v="36"/>
    <s v="Cerdo"/>
    <n v="0"/>
    <n v="217553"/>
    <n v="24000"/>
    <n v="0"/>
    <n v="1.1115130565885101"/>
    <n v="1.1904596083333301"/>
  </r>
  <r>
    <x v="7"/>
    <x v="127"/>
    <x v="7"/>
    <x v="1"/>
    <x v="4"/>
    <s v="Grasas"/>
    <s v="Grasa Interior"/>
    <s v="1022945"/>
    <x v="36"/>
    <s v="Cerdo"/>
    <n v="0"/>
    <n v="228277"/>
    <n v="249000"/>
    <n v="0"/>
    <n v="1.1115136435120501"/>
    <n v="1.0814932622490001"/>
  </r>
  <r>
    <x v="7"/>
    <x v="128"/>
    <x v="7"/>
    <x v="1"/>
    <x v="4"/>
    <s v="Grasas"/>
    <s v="Grasa Lomo Tocino"/>
    <s v="1021992"/>
    <x v="37"/>
    <s v="Cerdo"/>
    <n v="20842"/>
    <n v="24000"/>
    <n v="24000"/>
    <n v="1.5902024757700799"/>
    <n v="1.5902083333333299"/>
    <n v="2.7144633749999998"/>
  </r>
  <r>
    <x v="7"/>
    <x v="304"/>
    <x v="7"/>
    <x v="1"/>
    <x v="4"/>
    <s v="Huesos"/>
    <s v="Huesos Cuarto Centra"/>
    <s v="1021767"/>
    <x v="282"/>
    <s v="Cerdo"/>
    <n v="480000"/>
    <n v="480000"/>
    <n v="480000"/>
    <n v="1.4260916666666701"/>
    <n v="1.4260916666666701"/>
    <n v="1.68052575625"/>
  </r>
  <r>
    <x v="7"/>
    <x v="305"/>
    <x v="7"/>
    <x v="1"/>
    <x v="4"/>
    <s v="Huesos"/>
    <s v="Huesos Cuarto Centra"/>
    <s v="1022099"/>
    <x v="283"/>
    <s v="Cerdo"/>
    <n v="218000"/>
    <n v="216000"/>
    <n v="216000"/>
    <n v="1.6586055045871599"/>
    <n v="1.65860648148148"/>
    <n v="1.9042281000000001"/>
  </r>
  <r>
    <x v="7"/>
    <x v="129"/>
    <x v="7"/>
    <x v="1"/>
    <x v="4"/>
    <s v="Huesos"/>
    <s v="Huesos Cuarto Centra"/>
    <s v="1022186"/>
    <x v="121"/>
    <s v="Cerdo"/>
    <n v="48000"/>
    <n v="48000"/>
    <n v="48000"/>
    <n v="0.83797916666666705"/>
    <n v="0.83797916666666705"/>
    <n v="1.2263267124999999"/>
  </r>
  <r>
    <x v="7"/>
    <x v="130"/>
    <x v="7"/>
    <x v="1"/>
    <x v="4"/>
    <s v="Huesos"/>
    <s v="Huesos Cuarto Centra"/>
    <s v="1022378"/>
    <x v="122"/>
    <s v="Cerdo"/>
    <n v="154506"/>
    <n v="168000"/>
    <n v="168000"/>
    <n v="1.9321515022070299"/>
    <n v="1.93214880952381"/>
    <n v="2.2098317000000001"/>
  </r>
  <r>
    <x v="7"/>
    <x v="306"/>
    <x v="7"/>
    <x v="1"/>
    <x v="4"/>
    <s v="Huesos"/>
    <s v="Huesos Cuarto Centra"/>
    <s v="1022388"/>
    <x v="284"/>
    <s v="Cerdo"/>
    <n v="120000"/>
    <n v="101000"/>
    <n v="120000"/>
    <n v="1.3850583333333299"/>
    <n v="1.3850594059405901"/>
    <n v="2.1407618541666702"/>
  </r>
  <r>
    <x v="7"/>
    <x v="307"/>
    <x v="7"/>
    <x v="1"/>
    <x v="4"/>
    <s v="Huesos"/>
    <s v="Huesos Cuarto Centra"/>
    <s v="1023291"/>
    <x v="285"/>
    <s v="Cerdo"/>
    <n v="34136"/>
    <n v="36000"/>
    <n v="36000"/>
    <n v="1.7953480196859599"/>
    <n v="1.79538888888889"/>
    <n v="2.0395163194444401"/>
  </r>
  <r>
    <x v="7"/>
    <x v="308"/>
    <x v="7"/>
    <x v="1"/>
    <x v="4"/>
    <s v="Huesos"/>
    <s v="Huesos Cuarto Delant"/>
    <s v="1021766"/>
    <x v="286"/>
    <s v="Cerdo"/>
    <n v="347086"/>
    <n v="347086"/>
    <n v="360001"/>
    <n v="1.726989852659"/>
    <n v="1.726989852659"/>
    <n v="1.8294389515584699"/>
  </r>
  <r>
    <x v="7"/>
    <x v="309"/>
    <x v="7"/>
    <x v="1"/>
    <x v="4"/>
    <s v="Huesos"/>
    <s v="Huesos Cuarto Delant"/>
    <s v="1021774"/>
    <x v="287"/>
    <s v="Cerdo"/>
    <n v="92248"/>
    <n v="92248"/>
    <n v="120000"/>
    <n v="0.90636111352007598"/>
    <n v="0.90636111352007598"/>
    <n v="1.13146323"/>
  </r>
  <r>
    <x v="7"/>
    <x v="131"/>
    <x v="7"/>
    <x v="1"/>
    <x v="4"/>
    <s v="Huesos"/>
    <s v="Huesos Cuarto Delant"/>
    <s v="1022096"/>
    <x v="123"/>
    <s v="Cerdo"/>
    <n v="208187"/>
    <n v="208187"/>
    <n v="216000"/>
    <n v="1.3850576645035499"/>
    <n v="1.3850576645035499"/>
    <n v="1.6010635245370399"/>
  </r>
  <r>
    <x v="7"/>
    <x v="132"/>
    <x v="7"/>
    <x v="1"/>
    <x v="4"/>
    <s v="Huesos"/>
    <s v="Huesos Cuarto Delant"/>
    <s v="1022637"/>
    <x v="124"/>
    <s v="Cerdo"/>
    <n v="142114"/>
    <n v="142114"/>
    <n v="144000"/>
    <n v="1.0431273484667201"/>
    <n v="1.0431273484667201"/>
    <n v="1.6157931993055601"/>
  </r>
  <r>
    <x v="7"/>
    <x v="310"/>
    <x v="7"/>
    <x v="1"/>
    <x v="4"/>
    <s v="Huesos"/>
    <s v="Huesos Cuarto Traser"/>
    <s v="1021732"/>
    <x v="288"/>
    <s v="Cerdo"/>
    <n v="386000"/>
    <n v="384000"/>
    <n v="384000"/>
    <n v="1.3850595854922301"/>
    <n v="1.38505989583333"/>
    <n v="1.5882684132812499"/>
  </r>
  <r>
    <x v="7"/>
    <x v="311"/>
    <x v="7"/>
    <x v="1"/>
    <x v="4"/>
    <s v="Huesos"/>
    <s v="Huesos Cuarto Traser"/>
    <s v="1022636"/>
    <x v="289"/>
    <s v="Cerdo"/>
    <n v="180000"/>
    <n v="180000"/>
    <n v="192000"/>
    <n v="0.50971666666666704"/>
    <n v="0.50971666666666704"/>
    <n v="0.80793522031249998"/>
  </r>
  <r>
    <x v="7"/>
    <x v="312"/>
    <x v="7"/>
    <x v="1"/>
    <x v="4"/>
    <s v="Huesos"/>
    <s v="Huesos Cuarto Traser"/>
    <s v="1023290"/>
    <x v="290"/>
    <s v="Cerdo"/>
    <n v="5240"/>
    <n v="5240"/>
    <m/>
    <n v="0.70114503816793905"/>
    <n v="0.70114503816793905"/>
    <m/>
  </r>
  <r>
    <x v="7"/>
    <x v="133"/>
    <x v="7"/>
    <x v="1"/>
    <x v="4"/>
    <s v="Lomo"/>
    <s v="Lomo Centro"/>
    <s v="1022943"/>
    <x v="125"/>
    <s v="Cerdo"/>
    <n v="48000"/>
    <n v="48000"/>
    <n v="48000"/>
    <n v="3.2599791666666702"/>
    <n v="3.2599791666666702"/>
    <n v="2.9931190458333301"/>
  </r>
  <r>
    <x v="7"/>
    <x v="419"/>
    <x v="7"/>
    <x v="1"/>
    <x v="4"/>
    <s v="Lomo"/>
    <s v="Lomo Vetado"/>
    <s v="1022193"/>
    <x v="346"/>
    <s v="Cerdo"/>
    <n v="0"/>
    <n v="0"/>
    <n v="24000"/>
    <n v="0"/>
    <n v="0"/>
    <n v="3.2293669208333302"/>
  </r>
  <r>
    <x v="7"/>
    <x v="313"/>
    <x v="7"/>
    <x v="1"/>
    <x v="4"/>
    <s v="Menudencias"/>
    <s v="Menudencias Cogote"/>
    <s v="1030686"/>
    <x v="291"/>
    <s v="Pavo"/>
    <n v="113586"/>
    <n v="120000"/>
    <n v="120000"/>
    <n v="1.93000897997993"/>
    <n v="1.93000833333333"/>
    <n v="1.96443767416667"/>
  </r>
  <r>
    <x v="7"/>
    <x v="539"/>
    <x v="7"/>
    <x v="1"/>
    <x v="4"/>
    <s v="Paleta"/>
    <s v="Paleta Entera"/>
    <s v="1022851"/>
    <x v="394"/>
    <s v="Cerdo"/>
    <m/>
    <m/>
    <n v="72000"/>
    <m/>
    <m/>
    <n v="2.6972084166666699"/>
  </r>
  <r>
    <x v="7"/>
    <x v="317"/>
    <x v="7"/>
    <x v="1"/>
    <x v="4"/>
    <s v="Paleta"/>
    <s v="Paleta Pulpa"/>
    <s v="1022379"/>
    <x v="295"/>
    <s v="Cerdo"/>
    <n v="413368"/>
    <n v="413368"/>
    <n v="408000"/>
    <n v="2.6000029029823302"/>
    <n v="2.6000029029823302"/>
    <n v="2.4917667813725499"/>
  </r>
  <r>
    <x v="7"/>
    <x v="421"/>
    <x v="7"/>
    <x v="1"/>
    <x v="4"/>
    <s v="Panceta"/>
    <s v="Panceta s/Cuero"/>
    <s v="1022568"/>
    <x v="380"/>
    <s v="Cerdo"/>
    <n v="24000"/>
    <n v="24000"/>
    <n v="24000"/>
    <n v="4.9411666666666703"/>
    <n v="4.9411666666666703"/>
    <n v="5.0425691208333303"/>
  </r>
  <r>
    <x v="7"/>
    <x v="318"/>
    <x v="7"/>
    <x v="1"/>
    <x v="4"/>
    <s v="Panceta"/>
    <s v="Panceta s/Cuero"/>
    <s v="1022645"/>
    <x v="217"/>
    <s v="Cerdo"/>
    <n v="24000"/>
    <n v="24000"/>
    <n v="24000"/>
    <n v="5.5028333333333297"/>
    <n v="5.5028333333333297"/>
    <n v="4.9747282916666702"/>
  </r>
  <r>
    <x v="7"/>
    <x v="319"/>
    <x v="7"/>
    <x v="1"/>
    <x v="4"/>
    <s v="Panceta"/>
    <s v="Panceta s/Cuero"/>
    <s v="1022646"/>
    <x v="216"/>
    <s v="Cerdo"/>
    <n v="24000"/>
    <n v="0"/>
    <n v="24000"/>
    <n v="5.8910416666666698"/>
    <n v="0"/>
    <n v="8.0907466375000006"/>
  </r>
  <r>
    <x v="7"/>
    <x v="422"/>
    <x v="7"/>
    <x v="1"/>
    <x v="4"/>
    <s v="Patas"/>
    <s v="Patas Garras"/>
    <s v="1030388"/>
    <x v="381"/>
    <s v="Pavo"/>
    <n v="39577"/>
    <n v="48000"/>
    <n v="48000"/>
    <n v="5.1744194860651396"/>
    <n v="5.1744166666666702"/>
    <n v="2.6030069583333302"/>
  </r>
  <r>
    <x v="7"/>
    <x v="137"/>
    <x v="7"/>
    <x v="1"/>
    <x v="4"/>
    <s v="Patas"/>
    <s v="Patas Garras"/>
    <s v="1011969"/>
    <x v="129"/>
    <s v="Pollo"/>
    <n v="49585"/>
    <n v="48000"/>
    <n v="48000"/>
    <n v="0"/>
    <n v="0"/>
    <n v="5.6536383708333302"/>
  </r>
  <r>
    <x v="7"/>
    <x v="139"/>
    <x v="7"/>
    <x v="1"/>
    <x v="4"/>
    <s v="Patas"/>
    <s v="Patas Garras"/>
    <s v="1012448"/>
    <x v="131"/>
    <s v="Pollo"/>
    <n v="91013"/>
    <n v="96000"/>
    <n v="288000"/>
    <n v="5.0777581224660198"/>
    <n v="5.07775"/>
    <n v="5.2192331548611097"/>
  </r>
  <r>
    <x v="7"/>
    <x v="140"/>
    <x v="7"/>
    <x v="1"/>
    <x v="4"/>
    <s v="Patas"/>
    <s v="Patas Garras"/>
    <s v="1012502"/>
    <x v="132"/>
    <s v="Pollo"/>
    <n v="21132"/>
    <n v="24000"/>
    <n v="24000"/>
    <n v="5.1447567669884497"/>
    <n v="5.1447500000000002"/>
    <n v="4.7335656374999999"/>
  </r>
  <r>
    <x v="7"/>
    <x v="141"/>
    <x v="7"/>
    <x v="1"/>
    <x v="4"/>
    <s v="Patas"/>
    <s v="Patas Garras"/>
    <s v="1012503"/>
    <x v="133"/>
    <s v="Pollo"/>
    <n v="237237"/>
    <n v="240000"/>
    <n v="240000"/>
    <n v="5.21135404679708"/>
    <n v="5.2113541666666698"/>
    <n v="4.5026446499999997"/>
  </r>
  <r>
    <x v="7"/>
    <x v="142"/>
    <x v="7"/>
    <x v="1"/>
    <x v="4"/>
    <s v="Patas"/>
    <s v="Patas Garras"/>
    <s v="1012504"/>
    <x v="131"/>
    <s v="Pollo"/>
    <n v="44234"/>
    <n v="276000"/>
    <n v="276000"/>
    <n v="5.0115295926210601"/>
    <n v="5.0115507246376803"/>
    <n v="4.9818067768115899"/>
  </r>
  <r>
    <x v="7"/>
    <x v="494"/>
    <x v="7"/>
    <x v="1"/>
    <x v="4"/>
    <s v="Patas"/>
    <s v="Patas Garras"/>
    <s v="1012526"/>
    <x v="128"/>
    <s v="Pollo"/>
    <n v="11221"/>
    <n v="12000"/>
    <n v="12000"/>
    <n v="5.3447999287051102"/>
    <n v="5.3447500000000003"/>
    <n v="4.9644866250000002"/>
  </r>
  <r>
    <x v="7"/>
    <x v="144"/>
    <x v="7"/>
    <x v="1"/>
    <x v="4"/>
    <s v="Patas"/>
    <s v="Patas Garras"/>
    <s v="1012527"/>
    <x v="134"/>
    <s v="Pollo"/>
    <n v="14465"/>
    <n v="24000"/>
    <n v="24000"/>
    <n v="5.2778430694780498"/>
    <n v="5.2778749999999999"/>
    <n v="4.6180422208333303"/>
  </r>
  <r>
    <x v="7"/>
    <x v="145"/>
    <x v="7"/>
    <x v="1"/>
    <x v="4"/>
    <s v="Patas"/>
    <s v="Patas Garras"/>
    <s v="1012598"/>
    <x v="135"/>
    <s v="Pollo"/>
    <n v="2520"/>
    <n v="12000"/>
    <n v="12000"/>
    <n v="1.1499999999999999"/>
    <n v="1.1499999999999999"/>
    <n v="0.92262238333333302"/>
  </r>
  <r>
    <x v="7"/>
    <x v="146"/>
    <x v="7"/>
    <x v="1"/>
    <x v="4"/>
    <s v="Pernil"/>
    <s v="Pernil Mano"/>
    <s v="1021731"/>
    <x v="136"/>
    <s v="Cerdo"/>
    <n v="108776"/>
    <n v="120000"/>
    <n v="120000"/>
    <n v="2.1373097006692698"/>
    <n v="2.1373083333333298"/>
    <n v="2.4248041558333302"/>
  </r>
  <r>
    <x v="7"/>
    <x v="147"/>
    <x v="7"/>
    <x v="1"/>
    <x v="4"/>
    <s v="Pernil"/>
    <s v="Pernil Mano"/>
    <s v="1022125"/>
    <x v="137"/>
    <s v="Cerdo"/>
    <n v="240000"/>
    <n v="192000"/>
    <n v="254000"/>
    <n v="2.8211708333333299"/>
    <n v="2.8211718750000001"/>
    <n v="3.6120975956692898"/>
  </r>
  <r>
    <x v="7"/>
    <x v="148"/>
    <x v="7"/>
    <x v="1"/>
    <x v="4"/>
    <s v="Pernil"/>
    <s v="Pernil Mano"/>
    <s v="1022291"/>
    <x v="138"/>
    <s v="Cerdo"/>
    <n v="44266"/>
    <n v="44266"/>
    <n v="48000"/>
    <n v="1.7269913703519599"/>
    <n v="1.7269913703519599"/>
    <n v="2.6640581187499999"/>
  </r>
  <r>
    <x v="7"/>
    <x v="321"/>
    <x v="7"/>
    <x v="1"/>
    <x v="4"/>
    <s v="Pernil"/>
    <s v="Pernil Mano"/>
    <s v="1022753"/>
    <x v="297"/>
    <s v="Cerdo"/>
    <n v="170447"/>
    <n v="122447"/>
    <n v="168000"/>
    <n v="2.20570030566686"/>
    <n v="2.2057053255694301"/>
    <n v="2.5078585351190501"/>
  </r>
  <r>
    <x v="7"/>
    <x v="423"/>
    <x v="7"/>
    <x v="1"/>
    <x v="4"/>
    <s v="Pernil"/>
    <s v="Pernil Mano"/>
    <s v="1022940"/>
    <x v="382"/>
    <s v="Cerdo"/>
    <n v="0"/>
    <n v="0"/>
    <n v="16618"/>
    <n v="0"/>
    <n v="0"/>
    <n v="2.07605747382356"/>
  </r>
  <r>
    <x v="7"/>
    <x v="322"/>
    <x v="7"/>
    <x v="1"/>
    <x v="4"/>
    <s v="Pernil"/>
    <s v="Pernil Mano"/>
    <s v="1022941"/>
    <x v="298"/>
    <s v="Cerdo"/>
    <n v="19861"/>
    <n v="24000"/>
    <n v="42079"/>
    <n v="2.2741050299582102"/>
    <n v="2.2740833333333299"/>
    <n v="2.5319900663038601"/>
  </r>
  <r>
    <x v="7"/>
    <x v="495"/>
    <x v="7"/>
    <x v="1"/>
    <x v="4"/>
    <s v="Pernil"/>
    <s v="Pernil Mano"/>
    <s v="1023354"/>
    <x v="446"/>
    <s v="Cerdo"/>
    <n v="69483"/>
    <n v="72000"/>
    <n v="74440"/>
    <n v="2.4108486968035301"/>
    <n v="2.4108611111111098"/>
    <n v="2.07605751612037"/>
  </r>
  <r>
    <x v="7"/>
    <x v="598"/>
    <x v="7"/>
    <x v="1"/>
    <x v="4"/>
    <s v="Pernil"/>
    <s v="Pernil Mano"/>
    <s v="1023373"/>
    <x v="516"/>
    <s v="Cerdo"/>
    <n v="99000"/>
    <n v="99000"/>
    <n v="104000"/>
    <n v="0"/>
    <n v="2.4"/>
    <n v="2.2821787730769199"/>
  </r>
  <r>
    <x v="7"/>
    <x v="149"/>
    <x v="7"/>
    <x v="1"/>
    <x v="4"/>
    <s v="Pernil"/>
    <s v="Pernil Pierna"/>
    <s v="1022183"/>
    <x v="139"/>
    <s v="Cerdo"/>
    <n v="793734"/>
    <n v="721734"/>
    <n v="792000"/>
    <n v="1.97318119168386"/>
    <n v="1.9731812551438599"/>
    <n v="2.7331740087121199"/>
  </r>
  <r>
    <x v="7"/>
    <x v="323"/>
    <x v="7"/>
    <x v="1"/>
    <x v="4"/>
    <s v="Pierna"/>
    <s v="Pierna Pulpa"/>
    <s v="1021733"/>
    <x v="299"/>
    <s v="Cerdo"/>
    <n v="240000"/>
    <n v="240000"/>
    <n v="268790"/>
    <n v="2.85"/>
    <n v="2.85"/>
    <n v="4.2245245894564496"/>
  </r>
  <r>
    <x v="7"/>
    <x v="550"/>
    <x v="7"/>
    <x v="1"/>
    <x v="4"/>
    <s v="Pierna"/>
    <s v="Pierna Pulpa"/>
    <s v="1023412"/>
    <x v="487"/>
    <s v="Cerdo"/>
    <n v="120000"/>
    <n v="120000"/>
    <n v="127565"/>
    <n v="2.93"/>
    <n v="2.93"/>
    <n v="3.0455966620938302"/>
  </r>
  <r>
    <x v="7"/>
    <x v="551"/>
    <x v="7"/>
    <x v="1"/>
    <x v="4"/>
    <s v="Pierna"/>
    <s v="Pierna Pulpa Fina"/>
    <s v="1023411"/>
    <x v="488"/>
    <s v="Cerdo"/>
    <n v="120000"/>
    <n v="120000"/>
    <n v="129129"/>
    <n v="3.1"/>
    <n v="3.1"/>
    <n v="3.4451146938332999"/>
  </r>
  <r>
    <x v="7"/>
    <x v="525"/>
    <x v="7"/>
    <x v="1"/>
    <x v="4"/>
    <s v="Prolijado"/>
    <s v="Prolijado Plateada"/>
    <s v="1023143"/>
    <x v="293"/>
    <s v="Cerdo"/>
    <n v="1000"/>
    <n v="1000"/>
    <m/>
    <n v="2.6160000000000001"/>
    <n v="2.6160000000000001"/>
    <m/>
  </r>
  <r>
    <x v="7"/>
    <x v="424"/>
    <x v="7"/>
    <x v="1"/>
    <x v="4"/>
    <s v="Recortes"/>
    <s v="Recortes No Magro"/>
    <s v="1021905"/>
    <x v="383"/>
    <s v="Cerdo"/>
    <n v="240000"/>
    <m/>
    <n v="480000"/>
    <n v="1.2482875"/>
    <m/>
    <n v="1.62988245"/>
  </r>
  <r>
    <x v="7"/>
    <x v="599"/>
    <x v="7"/>
    <x v="1"/>
    <x v="4"/>
    <s v="Recortes"/>
    <s v="Recortes No Magro"/>
    <s v="1022082"/>
    <x v="517"/>
    <s v="Cerdo"/>
    <n v="55203"/>
    <n v="48000"/>
    <n v="48000"/>
    <n v="1.36999800735467"/>
    <n v="2.25"/>
    <n v="1.9218699291666701"/>
  </r>
  <r>
    <x v="7"/>
    <x v="324"/>
    <x v="7"/>
    <x v="1"/>
    <x v="4"/>
    <s v="Recortes"/>
    <s v="Recortes No Magro"/>
    <s v="1022169"/>
    <x v="300"/>
    <s v="Cerdo"/>
    <n v="240000"/>
    <n v="240000"/>
    <n v="240000"/>
    <n v="0.90635833333333404"/>
    <n v="0.90635833333333404"/>
    <n v="1.37995051"/>
  </r>
  <r>
    <x v="7"/>
    <x v="150"/>
    <x v="7"/>
    <x v="1"/>
    <x v="4"/>
    <s v="Recortes"/>
    <s v="Recortes No Magro"/>
    <s v="1022373"/>
    <x v="140"/>
    <s v="Cerdo"/>
    <n v="8059"/>
    <n v="8059"/>
    <n v="96000"/>
    <n v="1.1799230673780901"/>
    <n v="1.1799230673780901"/>
    <n v="1.6212739229166699"/>
  </r>
  <r>
    <x v="7"/>
    <x v="325"/>
    <x v="7"/>
    <x v="1"/>
    <x v="4"/>
    <s v="Recortes"/>
    <s v="Recortes No Magro"/>
    <s v="1023093"/>
    <x v="301"/>
    <s v="Cerdo"/>
    <n v="77939"/>
    <n v="77939"/>
    <n v="72000"/>
    <n v="3.5734356355611401"/>
    <n v="3.5734356355611401"/>
    <n v="5.24222597777778"/>
  </r>
  <r>
    <x v="7"/>
    <x v="425"/>
    <x v="7"/>
    <x v="1"/>
    <x v="4"/>
    <s v="Recortes"/>
    <s v="Recortes No Magro"/>
    <s v="1023126"/>
    <x v="384"/>
    <s v="Cerdo"/>
    <n v="8195"/>
    <n v="8195"/>
    <m/>
    <n v="1.4535692495424"/>
    <n v="1.4535692495424"/>
    <m/>
  </r>
  <r>
    <x v="7"/>
    <x v="459"/>
    <x v="7"/>
    <x v="1"/>
    <x v="4"/>
    <s v="Subprod"/>
    <s v="Subprod Despunte Tru"/>
    <s v="1012681"/>
    <x v="415"/>
    <s v="Pollo"/>
    <n v="72000"/>
    <n v="72000"/>
    <n v="72000"/>
    <n v="0.97402777777777805"/>
    <n v="0.97402777777777805"/>
    <n v="1.0373689125000001"/>
  </r>
  <r>
    <x v="7"/>
    <x v="326"/>
    <x v="7"/>
    <x v="1"/>
    <x v="4"/>
    <s v="Subprod"/>
    <s v="Subprod Cola"/>
    <s v="1022080"/>
    <x v="302"/>
    <s v="Cerdo"/>
    <n v="99648"/>
    <n v="91000"/>
    <n v="96000"/>
    <n v="1.1115125240847801"/>
    <n v="1.1115164835164799"/>
    <n v="1.46408478645833"/>
  </r>
  <r>
    <x v="7"/>
    <x v="151"/>
    <x v="7"/>
    <x v="1"/>
    <x v="4"/>
    <s v="Subprod"/>
    <s v="Subprod Patas-Manos"/>
    <s v="1021735"/>
    <x v="141"/>
    <s v="Cerdo"/>
    <n v="192000"/>
    <n v="120000"/>
    <n v="192000"/>
    <n v="4.46244270833333"/>
    <n v="4.4624416666666704"/>
    <n v="5.6921270984375001"/>
  </r>
  <r>
    <x v="7"/>
    <x v="327"/>
    <x v="7"/>
    <x v="1"/>
    <x v="4"/>
    <s v="Subprod"/>
    <s v="Subprod Patas-Manos"/>
    <s v="1021737"/>
    <x v="303"/>
    <s v="Cerdo"/>
    <n v="35686"/>
    <n v="35686"/>
    <n v="48000"/>
    <n v="4.5991705430701098"/>
    <n v="4.5991705430701098"/>
    <n v="4.38712123333333"/>
  </r>
  <r>
    <x v="7"/>
    <x v="152"/>
    <x v="7"/>
    <x v="1"/>
    <x v="4"/>
    <s v="Subprod"/>
    <s v="Subprod Patas-Manos"/>
    <s v="1021738"/>
    <x v="142"/>
    <s v="Cerdo"/>
    <n v="167265"/>
    <n v="168000"/>
    <n v="168000"/>
    <n v="4.3256688488326898"/>
    <n v="4.3256726190476202"/>
    <n v="4.6187367178571401"/>
  </r>
  <r>
    <x v="7"/>
    <x v="153"/>
    <x v="7"/>
    <x v="1"/>
    <x v="4"/>
    <s v="Subprod"/>
    <s v="Subprod Patas-Manos"/>
    <s v="1022748"/>
    <x v="143"/>
    <s v="Cerdo"/>
    <n v="167301"/>
    <n v="133862"/>
    <n v="168000"/>
    <n v="5.0095456691830904"/>
    <n v="5.0095322048079396"/>
    <n v="6.3207610952381001"/>
  </r>
  <r>
    <x v="7"/>
    <x v="558"/>
    <x v="7"/>
    <x v="1"/>
    <x v="4"/>
    <s v="Subprod"/>
    <s v="Subprod Visceras"/>
    <s v="1021740"/>
    <x v="69"/>
    <s v="Cerdo"/>
    <n v="58195"/>
    <n v="454010"/>
    <n v="216000"/>
    <n v="0.42000171836068401"/>
    <n v="0.41999955948106898"/>
    <n v="0.54741154212962995"/>
  </r>
  <r>
    <x v="7"/>
    <x v="328"/>
    <x v="7"/>
    <x v="1"/>
    <x v="4"/>
    <s v="Trutro"/>
    <s v="Trutro Largo"/>
    <s v="1030683"/>
    <x v="70"/>
    <s v="Pavo"/>
    <n v="384000"/>
    <n v="384000"/>
    <n v="384000"/>
    <n v="2.2612578124999998"/>
    <n v="2.2612578124999998"/>
    <n v="3.7456341708333301"/>
  </r>
  <r>
    <x v="7"/>
    <x v="426"/>
    <x v="7"/>
    <x v="1"/>
    <x v="4"/>
    <s v="Trutro"/>
    <s v="Trutro Largo"/>
    <s v="1030791"/>
    <x v="385"/>
    <s v="Pavo"/>
    <n v="5888"/>
    <n v="5888"/>
    <n v="4000"/>
    <n v="2.4273097826086998"/>
    <n v="2.4273097826086998"/>
    <n v="2.7129434250000002"/>
  </r>
  <r>
    <x v="7"/>
    <x v="330"/>
    <x v="7"/>
    <x v="1"/>
    <x v="9"/>
    <s v="Chuleta"/>
    <s v="Chuleta Huesos"/>
    <s v="1021952"/>
    <x v="13"/>
    <s v="Cerdo"/>
    <n v="2395"/>
    <n v="5360"/>
    <n v="5360"/>
    <n v="5.8743215031315197"/>
    <n v="5.8740671641790998"/>
    <n v="3.9098611940298502"/>
  </r>
  <r>
    <x v="7"/>
    <x v="331"/>
    <x v="7"/>
    <x v="1"/>
    <x v="9"/>
    <s v="Cost-Pec"/>
    <s v="Cost-Pec Trozos"/>
    <s v="1021931"/>
    <x v="305"/>
    <s v="Cerdo"/>
    <n v="20000"/>
    <n v="21112"/>
    <n v="21112"/>
    <n v="4.4615"/>
    <n v="4.4614910951117803"/>
    <n v="3.8127437807881801"/>
  </r>
  <r>
    <x v="7"/>
    <x v="332"/>
    <x v="7"/>
    <x v="1"/>
    <x v="9"/>
    <s v="Cost-Pec"/>
    <s v="Cost-Pec Trozos"/>
    <s v="1023265"/>
    <x v="306"/>
    <s v="Cerdo"/>
    <n v="11000"/>
    <n v="15031"/>
    <n v="15031"/>
    <n v="4.08972727272727"/>
    <n v="4.0897478544341697"/>
    <n v="3.7793560907457899"/>
  </r>
  <r>
    <x v="7"/>
    <x v="333"/>
    <x v="7"/>
    <x v="1"/>
    <x v="9"/>
    <s v="Grasas"/>
    <s v="Grasa Gordura"/>
    <s v="1022767"/>
    <x v="307"/>
    <s v="Cerdo"/>
    <n v="1335"/>
    <n v="25000"/>
    <n v="25000"/>
    <n v="0.855430711610487"/>
    <n v="0.85551999999999995"/>
    <n v="1.200896"/>
  </r>
  <r>
    <x v="7"/>
    <x v="334"/>
    <x v="7"/>
    <x v="1"/>
    <x v="9"/>
    <s v="Grasas"/>
    <s v="Grasa Lomo Tocino"/>
    <s v="1022914"/>
    <x v="308"/>
    <s v="Cerdo"/>
    <n v="0"/>
    <n v="24000"/>
    <n v="24000"/>
    <n v="0"/>
    <n v="1.9"/>
    <n v="1.8774999999999999"/>
  </r>
  <r>
    <x v="7"/>
    <x v="335"/>
    <x v="7"/>
    <x v="1"/>
    <x v="9"/>
    <s v="Grasas"/>
    <s v="Grasa Lomo Tocino"/>
    <s v="1022918"/>
    <x v="309"/>
    <s v="Cerdo"/>
    <n v="72000"/>
    <n v="96000"/>
    <n v="96000"/>
    <n v="1.6733750000000001"/>
    <n v="1.9"/>
    <n v="1.7263801302083299"/>
  </r>
  <r>
    <x v="7"/>
    <x v="428"/>
    <x v="7"/>
    <x v="1"/>
    <x v="9"/>
    <s v="Lomo"/>
    <s v="Lomo CC Loin"/>
    <s v="1023184"/>
    <x v="387"/>
    <s v="Cerdo"/>
    <n v="1000"/>
    <n v="1000"/>
    <n v="1000"/>
    <n v="3.718"/>
    <n v="3.718"/>
    <n v="3.9352399999999998"/>
  </r>
  <r>
    <x v="7"/>
    <x v="500"/>
    <x v="7"/>
    <x v="1"/>
    <x v="9"/>
    <s v="Lomo"/>
    <s v="Lomo Centro"/>
    <s v="1021921"/>
    <x v="450"/>
    <s v="Cerdo"/>
    <n v="2000"/>
    <n v="2000"/>
    <n v="2000"/>
    <n v="4.1639999999999997"/>
    <n v="4.1639999999999997"/>
    <n v="3.9352399999999998"/>
  </r>
  <r>
    <x v="7"/>
    <x v="337"/>
    <x v="7"/>
    <x v="1"/>
    <x v="9"/>
    <s v="Lomo"/>
    <s v="Lomo Centro"/>
    <s v="1022101"/>
    <x v="311"/>
    <s v="Cerdo"/>
    <n v="2000"/>
    <n v="877"/>
    <n v="877"/>
    <n v="4.7590000000000003"/>
    <n v="4.7594070695552997"/>
    <n v="3.8776000000000002"/>
  </r>
  <r>
    <x v="7"/>
    <x v="338"/>
    <x v="7"/>
    <x v="1"/>
    <x v="9"/>
    <s v="Lomo"/>
    <s v="Lomo MM Loin"/>
    <s v="1021924"/>
    <x v="312"/>
    <s v="Cerdo"/>
    <n v="40000"/>
    <n v="40000"/>
    <n v="40000"/>
    <n v="3.717975"/>
    <n v="3.717975"/>
    <n v="3.7810581999999999"/>
  </r>
  <r>
    <x v="7"/>
    <x v="339"/>
    <x v="7"/>
    <x v="1"/>
    <x v="9"/>
    <s v="Lomo"/>
    <s v="Lomo MM Loin"/>
    <s v="1021925"/>
    <x v="313"/>
    <s v="Cerdo"/>
    <n v="40000"/>
    <n v="40000"/>
    <n v="40000"/>
    <n v="3.7923249999999999"/>
    <n v="3.7923249999999999"/>
    <n v="3.77118274"/>
  </r>
  <r>
    <x v="7"/>
    <x v="340"/>
    <x v="7"/>
    <x v="1"/>
    <x v="9"/>
    <s v="Lomo"/>
    <s v="Lomo MM Loin"/>
    <s v="1022561"/>
    <x v="314"/>
    <s v="Cerdo"/>
    <n v="15000"/>
    <n v="5000"/>
    <n v="5000"/>
    <n v="3.718"/>
    <n v="3.718"/>
    <n v="3.78103868"/>
  </r>
  <r>
    <x v="7"/>
    <x v="341"/>
    <x v="7"/>
    <x v="1"/>
    <x v="9"/>
    <s v="Lomo"/>
    <s v="Lomo MM Loin"/>
    <s v="1022989"/>
    <x v="315"/>
    <s v="Cerdo"/>
    <n v="30000"/>
    <n v="38960"/>
    <n v="38960"/>
    <n v="3.7551666666666699"/>
    <n v="3.7551591375769999"/>
    <n v="3.7978696688911699"/>
  </r>
  <r>
    <x v="7"/>
    <x v="429"/>
    <x v="7"/>
    <x v="1"/>
    <x v="9"/>
    <s v="Lomo"/>
    <s v="Lomo MM Loin"/>
    <s v="1023102"/>
    <x v="388"/>
    <s v="Cerdo"/>
    <n v="60000"/>
    <n v="60000"/>
    <n v="60000"/>
    <n v="3.75515"/>
    <n v="3.75515"/>
    <n v="3.8546488133333301"/>
  </r>
  <r>
    <x v="7"/>
    <x v="342"/>
    <x v="7"/>
    <x v="1"/>
    <x v="9"/>
    <s v="Lomo"/>
    <s v="Lomo Vetado"/>
    <s v="1022863"/>
    <x v="316"/>
    <s v="Cerdo"/>
    <n v="15910"/>
    <n v="40000"/>
    <n v="40000"/>
    <n v="4.0153991200502803"/>
    <n v="4.1100000000000003"/>
    <n v="3.8429644425"/>
  </r>
  <r>
    <x v="7"/>
    <x v="343"/>
    <x v="7"/>
    <x v="1"/>
    <x v="9"/>
    <s v="Lomo"/>
    <s v="Lomo Vetado"/>
    <s v="1022864"/>
    <x v="317"/>
    <s v="Cerdo"/>
    <n v="100000"/>
    <n v="104000"/>
    <n v="104000"/>
    <n v="4.0153800000000004"/>
    <n v="4.0153846153846198"/>
    <n v="3.8536626990384599"/>
  </r>
  <r>
    <x v="7"/>
    <x v="344"/>
    <x v="7"/>
    <x v="1"/>
    <x v="9"/>
    <s v="Lomo"/>
    <s v="Lomo Vetado"/>
    <s v="1023123"/>
    <x v="318"/>
    <s v="Cerdo"/>
    <n v="0"/>
    <n v="4000"/>
    <n v="4000"/>
    <n v="0"/>
    <n v="4.0155000000000003"/>
    <n v="3.9352399999999998"/>
  </r>
  <r>
    <x v="7"/>
    <x v="348"/>
    <x v="7"/>
    <x v="1"/>
    <x v="9"/>
    <s v="Paleta"/>
    <s v="Paleta Entera"/>
    <s v="1022751"/>
    <x v="321"/>
    <s v="Cerdo"/>
    <n v="15000"/>
    <n v="21000"/>
    <n v="21000"/>
    <n v="2.9001333333333301"/>
    <n v="2.90014285714286"/>
    <n v="3.8789265857142898"/>
  </r>
  <r>
    <x v="7"/>
    <x v="350"/>
    <x v="7"/>
    <x v="1"/>
    <x v="9"/>
    <s v="Paleta"/>
    <s v="Paleta Pulpa"/>
    <s v="1021936"/>
    <x v="323"/>
    <s v="Cerdo"/>
    <n v="456000"/>
    <n v="456000"/>
    <n v="456000"/>
    <n v="3.27188596491228"/>
    <n v="3.27188596491228"/>
    <n v="2.8585417375"/>
  </r>
  <r>
    <x v="7"/>
    <x v="353"/>
    <x v="7"/>
    <x v="1"/>
    <x v="9"/>
    <s v="Panceta"/>
    <s v="Panceta c/Cuero"/>
    <s v="1022515"/>
    <x v="326"/>
    <s v="Cerdo"/>
    <n v="10000"/>
    <n v="10000"/>
    <n v="10000"/>
    <n v="4.7588999999999997"/>
    <n v="4.7588999999999997"/>
    <n v="3.8515658300000002"/>
  </r>
  <r>
    <x v="7"/>
    <x v="354"/>
    <x v="7"/>
    <x v="1"/>
    <x v="9"/>
    <s v="Panceta"/>
    <s v="Panceta c/Cuero"/>
    <s v="1022570"/>
    <x v="327"/>
    <s v="Cerdo"/>
    <n v="2000"/>
    <n v="2000"/>
    <n v="2000"/>
    <n v="5.7255000000000003"/>
    <n v="5.7255000000000003"/>
    <n v="3.78104095"/>
  </r>
  <r>
    <x v="7"/>
    <x v="356"/>
    <x v="7"/>
    <x v="1"/>
    <x v="9"/>
    <s v="Panceta"/>
    <s v="Panceta s/Cuero"/>
    <s v="1022865"/>
    <x v="329"/>
    <s v="Cerdo"/>
    <n v="20000"/>
    <n v="20000"/>
    <n v="20000"/>
    <n v="5.1306000000000003"/>
    <n v="5.1306000000000003"/>
    <n v="3.8118942599999999"/>
  </r>
  <r>
    <x v="7"/>
    <x v="357"/>
    <x v="7"/>
    <x v="1"/>
    <x v="9"/>
    <s v="Panceta"/>
    <s v="Panceta s/Cuero"/>
    <s v="1022866"/>
    <x v="330"/>
    <s v="Cerdo"/>
    <n v="20000"/>
    <n v="20000"/>
    <n v="20000"/>
    <n v="5.1306000000000003"/>
    <n v="5.1306000000000003"/>
    <n v="3.790549715"/>
  </r>
  <r>
    <x v="7"/>
    <x v="430"/>
    <x v="7"/>
    <x v="1"/>
    <x v="9"/>
    <s v="Panceta"/>
    <s v="Panceta s/Cuero"/>
    <s v="1023247"/>
    <x v="389"/>
    <s v="Cerdo"/>
    <n v="1000"/>
    <n v="3530"/>
    <n v="3530"/>
    <n v="5.5090000000000003"/>
    <n v="5.5093484419263499"/>
    <n v="3.8465198866855501"/>
  </r>
  <r>
    <x v="7"/>
    <x v="359"/>
    <x v="7"/>
    <x v="1"/>
    <x v="9"/>
    <s v="Pierna"/>
    <s v="Pierna Pulpa Fina"/>
    <s v="1022128"/>
    <x v="332"/>
    <s v="Cerdo"/>
    <n v="12186"/>
    <n v="0"/>
    <m/>
    <n v="3.5841949778434299"/>
    <n v="0"/>
    <m/>
  </r>
  <r>
    <x v="7"/>
    <x v="360"/>
    <x v="7"/>
    <x v="1"/>
    <x v="9"/>
    <s v="Pierna"/>
    <s v="Pierna Pulpa Fina"/>
    <s v="1022141"/>
    <x v="333"/>
    <s v="Cerdo"/>
    <n v="39653"/>
    <n v="40000"/>
    <n v="40000"/>
    <n v="3.5841424356290799"/>
    <n v="3.5841500000000002"/>
    <n v="3.8637577575000002"/>
  </r>
  <r>
    <x v="7"/>
    <x v="361"/>
    <x v="7"/>
    <x v="1"/>
    <x v="9"/>
    <s v="Pierna"/>
    <s v="Pierna Pulpa Fina"/>
    <s v="1022142"/>
    <x v="334"/>
    <s v="Cerdo"/>
    <n v="15000"/>
    <n v="28400"/>
    <n v="28400"/>
    <n v="3.5841333333333298"/>
    <n v="3.5841549295774602"/>
    <n v="3.8700412112676101"/>
  </r>
  <r>
    <x v="7"/>
    <x v="362"/>
    <x v="7"/>
    <x v="1"/>
    <x v="9"/>
    <s v="Pierna"/>
    <s v="Pierna Pulpa Fina"/>
    <s v="1022398"/>
    <x v="335"/>
    <s v="Cerdo"/>
    <n v="40000"/>
    <n v="59789"/>
    <n v="59789"/>
    <n v="3.5841500000000002"/>
    <n v="3.5841542758701399"/>
    <n v="3.82127709612136"/>
  </r>
  <r>
    <x v="7"/>
    <x v="363"/>
    <x v="7"/>
    <x v="1"/>
    <x v="9"/>
    <s v="Prolijado"/>
    <s v="Prolijado Malaya"/>
    <s v="1022293"/>
    <x v="336"/>
    <s v="Cerdo"/>
    <n v="1556"/>
    <n v="7000"/>
    <n v="7000"/>
    <n v="6.2455012853470402"/>
    <n v="7.14"/>
    <n v="3.9352399999999998"/>
  </r>
  <r>
    <x v="7"/>
    <x v="365"/>
    <x v="7"/>
    <x v="1"/>
    <x v="9"/>
    <s v="Subprod"/>
    <s v="Subprod Tripa"/>
    <s v="1021987"/>
    <x v="338"/>
    <s v="Cerdo"/>
    <n v="10000"/>
    <n v="10000"/>
    <n v="10000"/>
    <n v="4.6101999999999999"/>
    <n v="4.6101999999999999"/>
    <n v="4.0688000899999999"/>
  </r>
  <r>
    <x v="8"/>
    <x v="52"/>
    <x v="8"/>
    <x v="0"/>
    <x v="0"/>
    <s v="Pierna"/>
    <s v="Pierna Pulpa"/>
    <s v="1022709"/>
    <x v="51"/>
    <s v="Cerdo"/>
    <m/>
    <m/>
    <n v="48000"/>
    <m/>
    <m/>
    <n v="2.9766666666666701"/>
  </r>
  <r>
    <x v="8"/>
    <x v="367"/>
    <x v="8"/>
    <x v="0"/>
    <x v="8"/>
    <s v="Carne Recuperada"/>
    <s v="Carne Recuperada ADM"/>
    <s v="1012764"/>
    <x v="340"/>
    <s v="Pollo"/>
    <n v="120001"/>
    <n v="360749"/>
    <n v="360750"/>
    <n v="0.68207764935292203"/>
    <n v="0.68207812079867203"/>
    <n v="0.822470547193347"/>
  </r>
  <r>
    <x v="8"/>
    <x v="487"/>
    <x v="8"/>
    <x v="0"/>
    <x v="8"/>
    <s v="Carne Recuperada"/>
    <s v="Carne Recuperada"/>
    <s v="1030802"/>
    <x v="439"/>
    <s v="Pavo"/>
    <m/>
    <m/>
    <n v="144000"/>
    <m/>
    <m/>
    <n v="1.34286111111111"/>
  </r>
  <r>
    <x v="8"/>
    <x v="513"/>
    <x v="8"/>
    <x v="0"/>
    <x v="1"/>
    <s v="Ala"/>
    <s v="Ala Trutro-Centro"/>
    <s v="1011105"/>
    <x v="459"/>
    <s v="Pollo"/>
    <m/>
    <m/>
    <n v="24000"/>
    <m/>
    <m/>
    <n v="2.7718750000000001"/>
  </r>
  <r>
    <x v="8"/>
    <x v="8"/>
    <x v="8"/>
    <x v="0"/>
    <x v="1"/>
    <s v="Carne Recuperada"/>
    <s v="Carne Recuperada ADM"/>
    <s v="1012556"/>
    <x v="8"/>
    <s v="Pollo"/>
    <n v="153862"/>
    <n v="168000"/>
    <n v="168000"/>
    <n v="0.98666987300308095"/>
    <n v="0.98667261904761905"/>
    <n v="1.05564285714286"/>
  </r>
  <r>
    <x v="8"/>
    <x v="9"/>
    <x v="8"/>
    <x v="0"/>
    <x v="1"/>
    <s v="Carne Recuperada"/>
    <s v="Carne Recuperada ADM"/>
    <s v="1012719"/>
    <x v="9"/>
    <s v="Pollo"/>
    <n v="214716"/>
    <n v="214716"/>
    <n v="240000"/>
    <n v="0.69999906853704397"/>
    <n v="0.69999906853704397"/>
    <n v="0.69274999999999998"/>
  </r>
  <r>
    <x v="8"/>
    <x v="10"/>
    <x v="8"/>
    <x v="0"/>
    <x v="1"/>
    <s v="Carne Recuperada"/>
    <s v="Carne Recuperada Pul"/>
    <s v="1011421"/>
    <x v="10"/>
    <s v="Pollo"/>
    <n v="538009"/>
    <n v="408000"/>
    <n v="408000"/>
    <n v="0.83667187723625402"/>
    <n v="0.83667156862745096"/>
    <n v="0.94965931372548995"/>
  </r>
  <r>
    <x v="8"/>
    <x v="11"/>
    <x v="8"/>
    <x v="0"/>
    <x v="1"/>
    <s v="Carne Recuperada"/>
    <s v="Carne Recuperada Pul"/>
    <s v="1011558"/>
    <x v="11"/>
    <s v="Pollo"/>
    <n v="241154"/>
    <n v="384000"/>
    <n v="408000"/>
    <n v="0.88667407548703303"/>
    <n v="0.88667447916666597"/>
    <n v="0.87882843137254896"/>
  </r>
  <r>
    <x v="8"/>
    <x v="1"/>
    <x v="8"/>
    <x v="0"/>
    <x v="1"/>
    <s v="Cazuela"/>
    <s v="Cazuela Espinazo"/>
    <s v="1011042"/>
    <x v="1"/>
    <s v="Pollo"/>
    <n v="2200"/>
    <n v="3000"/>
    <n v="3000"/>
    <n v="0"/>
    <n v="0"/>
    <n v="0.55604166666666699"/>
  </r>
  <r>
    <x v="8"/>
    <x v="12"/>
    <x v="8"/>
    <x v="0"/>
    <x v="1"/>
    <s v="Chuleta"/>
    <s v="Chuleta Centro"/>
    <s v="1020017"/>
    <x v="12"/>
    <s v="Cerdo"/>
    <n v="0"/>
    <n v="24000"/>
    <n v="24000"/>
    <n v="0"/>
    <n v="3.65"/>
    <n v="3.6706666666666701"/>
  </r>
  <r>
    <x v="8"/>
    <x v="368"/>
    <x v="8"/>
    <x v="0"/>
    <x v="1"/>
    <s v="Chuleta"/>
    <s v="Chuleta Huesos"/>
    <s v="1021980"/>
    <x v="341"/>
    <s v="Cerdo"/>
    <n v="5500"/>
    <n v="5500"/>
    <m/>
    <n v="4.9867272727272702"/>
    <n v="4.9867272727272702"/>
    <m/>
  </r>
  <r>
    <x v="8"/>
    <x v="16"/>
    <x v="8"/>
    <x v="0"/>
    <x v="1"/>
    <s v="Cueros"/>
    <s v="Cuero Back"/>
    <s v="1021187"/>
    <x v="16"/>
    <s v="Cerdo"/>
    <n v="48000"/>
    <n v="48000"/>
    <n v="48000"/>
    <n v="2.08666666666667"/>
    <n v="2.08666666666667"/>
    <n v="2.1425416666666699"/>
  </r>
  <r>
    <x v="8"/>
    <x v="17"/>
    <x v="8"/>
    <x v="0"/>
    <x v="1"/>
    <s v="Cueros"/>
    <s v="Cuero Forro"/>
    <s v="1022196"/>
    <x v="17"/>
    <s v="Cerdo"/>
    <n v="0"/>
    <n v="72000"/>
    <n v="72000"/>
    <n v="0"/>
    <n v="0.68666666666666698"/>
    <n v="1.0925416666666701"/>
  </r>
  <r>
    <x v="8"/>
    <x v="19"/>
    <x v="8"/>
    <x v="0"/>
    <x v="1"/>
    <s v="Cueros"/>
    <s v="Cuero Mixto"/>
    <s v="1021385"/>
    <x v="19"/>
    <s v="Cerdo"/>
    <n v="144000"/>
    <n v="72000"/>
    <n v="71000"/>
    <n v="1.00334027777778"/>
    <n v="0.98666666666666702"/>
    <n v="1.05478624507042"/>
  </r>
  <r>
    <x v="8"/>
    <x v="370"/>
    <x v="8"/>
    <x v="0"/>
    <x v="1"/>
    <s v="Cueros"/>
    <s v="Cuero Panceta"/>
    <s v="1020352"/>
    <x v="343"/>
    <s v="Cerdo"/>
    <n v="48000"/>
    <n v="48000"/>
    <n v="48000"/>
    <n v="1.38666666666667"/>
    <n v="1.38666666666667"/>
    <n v="1.4425416666666699"/>
  </r>
  <r>
    <x v="8"/>
    <x v="20"/>
    <x v="8"/>
    <x v="0"/>
    <x v="1"/>
    <s v="Cueros"/>
    <s v="Cuero Papada"/>
    <s v="1021039"/>
    <x v="20"/>
    <s v="Cerdo"/>
    <n v="48000"/>
    <n v="48000"/>
    <n v="48000"/>
    <n v="0.60666666666666702"/>
    <n v="0.60666666666666702"/>
    <n v="0.68627083333333305"/>
  </r>
  <r>
    <x v="8"/>
    <x v="108"/>
    <x v="8"/>
    <x v="0"/>
    <x v="1"/>
    <s v="Cueros"/>
    <s v="Cuero Papada"/>
    <s v="1021864"/>
    <x v="21"/>
    <s v="Cerdo"/>
    <m/>
    <m/>
    <n v="24000"/>
    <m/>
    <m/>
    <n v="0.62254166666666699"/>
  </r>
  <r>
    <x v="8"/>
    <x v="22"/>
    <x v="8"/>
    <x v="0"/>
    <x v="1"/>
    <s v="Empanizado"/>
    <s v="Empanizados Nuggets"/>
    <s v="1100407"/>
    <x v="22"/>
    <s v="Elaborado"/>
    <m/>
    <m/>
    <n v="9000"/>
    <m/>
    <m/>
    <n v="3.70627777777778"/>
  </r>
  <r>
    <x v="8"/>
    <x v="23"/>
    <x v="8"/>
    <x v="0"/>
    <x v="1"/>
    <s v="Empanizado"/>
    <s v="Empanizados Nuggets"/>
    <s v="1100408"/>
    <x v="23"/>
    <s v="Elaborado"/>
    <m/>
    <m/>
    <n v="9000"/>
    <m/>
    <m/>
    <n v="3.70627777777778"/>
  </r>
  <r>
    <x v="8"/>
    <x v="30"/>
    <x v="8"/>
    <x v="0"/>
    <x v="1"/>
    <s v="Grasas"/>
    <s v="Grasa Forro"/>
    <s v="1022855"/>
    <x v="29"/>
    <s v="Cerdo"/>
    <n v="9529"/>
    <n v="9529"/>
    <n v="24000"/>
    <n v="1.40675831671739"/>
    <n v="1.40675831671739"/>
    <n v="1.58"/>
  </r>
  <r>
    <x v="8"/>
    <x v="31"/>
    <x v="8"/>
    <x v="0"/>
    <x v="1"/>
    <s v="Grasas"/>
    <s v="Grasa Gordura"/>
    <s v="1020367"/>
    <x v="30"/>
    <s v="Cerdo"/>
    <n v="120000"/>
    <n v="120000"/>
    <n v="168000"/>
    <n v="1.3366750000000001"/>
    <n v="1.3366750000000001"/>
    <n v="1.3921547619047601"/>
  </r>
  <r>
    <x v="8"/>
    <x v="32"/>
    <x v="8"/>
    <x v="0"/>
    <x v="1"/>
    <s v="Grasas"/>
    <s v="Grasa Gordura"/>
    <s v="1021023"/>
    <x v="31"/>
    <s v="Cerdo"/>
    <n v="192000"/>
    <n v="192000"/>
    <n v="192000"/>
    <n v="1.2366718750000001"/>
    <n v="1.2366718750000001"/>
    <n v="1.23578645833333"/>
  </r>
  <r>
    <x v="8"/>
    <x v="34"/>
    <x v="8"/>
    <x v="0"/>
    <x v="1"/>
    <s v="Grasas"/>
    <s v="Grasa Gordura"/>
    <s v="1022150"/>
    <x v="33"/>
    <s v="Cerdo"/>
    <n v="52932"/>
    <n v="48000"/>
    <n v="52000"/>
    <n v="1.28666968941283"/>
    <n v="1.28666666666667"/>
    <n v="1.2229807692307699"/>
  </r>
  <r>
    <x v="8"/>
    <x v="373"/>
    <x v="8"/>
    <x v="0"/>
    <x v="1"/>
    <s v="Grasas"/>
    <s v="Grasa Gordura"/>
    <s v="1022921"/>
    <x v="33"/>
    <s v="Cerdo"/>
    <n v="21452"/>
    <n v="24000"/>
    <n v="24000"/>
    <n v="1.38667723289204"/>
    <n v="1.38666666666667"/>
    <n v="1.57"/>
  </r>
  <r>
    <x v="8"/>
    <x v="37"/>
    <x v="8"/>
    <x v="0"/>
    <x v="1"/>
    <s v="Grasas"/>
    <s v="Grasa Interior"/>
    <s v="1022705"/>
    <x v="36"/>
    <s v="Cerdo"/>
    <n v="24000"/>
    <m/>
    <m/>
    <n v="0.99666666666666703"/>
    <m/>
    <m/>
  </r>
  <r>
    <x v="8"/>
    <x v="38"/>
    <x v="8"/>
    <x v="0"/>
    <x v="1"/>
    <s v="Grasas"/>
    <s v="Grasa Lomo Tocino"/>
    <s v="1020339"/>
    <x v="37"/>
    <s v="Cerdo"/>
    <n v="96000"/>
    <n v="168000"/>
    <n v="168000"/>
    <n v="1.68667708333333"/>
    <n v="1.5795297619047599"/>
    <n v="1.8042678571428601"/>
  </r>
  <r>
    <x v="8"/>
    <x v="40"/>
    <x v="8"/>
    <x v="0"/>
    <x v="1"/>
    <s v="Lomo"/>
    <s v="Lomo Centro"/>
    <s v="1020086"/>
    <x v="39"/>
    <s v="Cerdo"/>
    <n v="96000"/>
    <n v="72000"/>
    <n v="72000"/>
    <n v="3.20667708333333"/>
    <n v="3.2066666666666701"/>
    <n v="3.2842083333333298"/>
  </r>
  <r>
    <x v="8"/>
    <x v="41"/>
    <x v="8"/>
    <x v="0"/>
    <x v="1"/>
    <s v="Lomo"/>
    <s v="Lomo Centro"/>
    <s v="1020848"/>
    <x v="40"/>
    <s v="Cerdo"/>
    <n v="96000"/>
    <n v="120000"/>
    <n v="120000"/>
    <n v="3.20667708333333"/>
    <n v="3.2066750000000002"/>
    <n v="3.2913000000000001"/>
  </r>
  <r>
    <x v="8"/>
    <x v="42"/>
    <x v="8"/>
    <x v="0"/>
    <x v="1"/>
    <s v="Menudencias"/>
    <s v="Menudencias Contre"/>
    <s v="1010877"/>
    <x v="41"/>
    <s v="Pollo"/>
    <n v="135072"/>
    <n v="122000"/>
    <n v="122000"/>
    <n v="0.98667377398720701"/>
    <n v="0.98667213114754104"/>
    <n v="0.76783948114754097"/>
  </r>
  <r>
    <x v="8"/>
    <x v="2"/>
    <x v="8"/>
    <x v="0"/>
    <x v="1"/>
    <s v="Menudencias"/>
    <s v="Menudencias Contre"/>
    <s v="1012207"/>
    <x v="2"/>
    <s v="Pollo"/>
    <n v="41500"/>
    <n v="24000"/>
    <n v="24000"/>
    <n v="0.93667469879518095"/>
    <n v="0.93666666666666698"/>
    <n v="1.0532916666666701"/>
  </r>
  <r>
    <x v="8"/>
    <x v="43"/>
    <x v="8"/>
    <x v="0"/>
    <x v="1"/>
    <s v="Menudencias"/>
    <s v="Menudencias Corazón"/>
    <s v="1012362"/>
    <x v="42"/>
    <s v="Pollo"/>
    <m/>
    <m/>
    <n v="4000"/>
    <m/>
    <m/>
    <n v="0.80595832499999998"/>
  </r>
  <r>
    <x v="8"/>
    <x v="111"/>
    <x v="8"/>
    <x v="0"/>
    <x v="1"/>
    <s v="Menudencias"/>
    <s v="Menudencias Corazón"/>
    <s v="1012674"/>
    <x v="107"/>
    <s v="Pollo"/>
    <m/>
    <m/>
    <n v="24000"/>
    <m/>
    <m/>
    <n v="0.75333333333333297"/>
  </r>
  <r>
    <x v="8"/>
    <x v="503"/>
    <x v="8"/>
    <x v="0"/>
    <x v="1"/>
    <s v="Menudencias"/>
    <s v="Menudencias Corazón"/>
    <s v="1012778"/>
    <x v="453"/>
    <s v="Pollo"/>
    <n v="13231"/>
    <n v="13231"/>
    <n v="15000"/>
    <n v="0"/>
    <n v="0"/>
    <n v="0.57659722000000002"/>
  </r>
  <r>
    <x v="8"/>
    <x v="44"/>
    <x v="8"/>
    <x v="0"/>
    <x v="1"/>
    <s v="Menudencias"/>
    <s v="Menudencias Pana"/>
    <s v="1012283"/>
    <x v="43"/>
    <s v="Pollo"/>
    <n v="16654"/>
    <n v="24000"/>
    <n v="24000"/>
    <n v="0.68668187822745297"/>
    <n v="0.68666666666666698"/>
    <n v="0.71337499999999998"/>
  </r>
  <r>
    <x v="8"/>
    <x v="377"/>
    <x v="8"/>
    <x v="0"/>
    <x v="1"/>
    <s v="Menudencias"/>
    <s v="Menudencias Pana"/>
    <s v="1012763"/>
    <x v="347"/>
    <s v="Pollo"/>
    <n v="106945"/>
    <n v="24000"/>
    <n v="24000"/>
    <n v="0.70667165365374696"/>
    <n v="0.706666666666667"/>
    <n v="0.71337499999999998"/>
  </r>
  <r>
    <x v="8"/>
    <x v="45"/>
    <x v="8"/>
    <x v="0"/>
    <x v="1"/>
    <s v="Paleta"/>
    <s v="Paleta Pulpa"/>
    <s v="1021976"/>
    <x v="44"/>
    <s v="Cerdo"/>
    <n v="120000"/>
    <n v="120000"/>
    <n v="120000"/>
    <n v="2.6"/>
    <n v="2.6"/>
    <n v="2.65743333333333"/>
  </r>
  <r>
    <x v="8"/>
    <x v="46"/>
    <x v="8"/>
    <x v="0"/>
    <x v="1"/>
    <s v="Panceta"/>
    <s v="Panceta s/Cuero"/>
    <s v="1020886"/>
    <x v="45"/>
    <s v="Cerdo"/>
    <n v="0"/>
    <n v="24000"/>
    <n v="24000"/>
    <n v="0"/>
    <n v="4.4866666666666699"/>
    <n v="4.8"/>
  </r>
  <r>
    <x v="8"/>
    <x v="227"/>
    <x v="8"/>
    <x v="0"/>
    <x v="1"/>
    <s v="Panceta"/>
    <s v="Panceta s/Cuero"/>
    <s v="1021538"/>
    <x v="216"/>
    <s v="Cerdo"/>
    <m/>
    <n v="24000"/>
    <m/>
    <m/>
    <n v="4.5999999999999996"/>
    <m/>
  </r>
  <r>
    <x v="8"/>
    <x v="378"/>
    <x v="8"/>
    <x v="0"/>
    <x v="1"/>
    <s v="Panceta"/>
    <s v="Panceta s/Cuero"/>
    <s v="1022847"/>
    <x v="348"/>
    <s v="Cerdo"/>
    <n v="24000"/>
    <n v="48000"/>
    <n v="35000"/>
    <n v="1.53666666666667"/>
    <n v="1.51166666666667"/>
    <n v="1.6037999999999999"/>
  </r>
  <r>
    <x v="8"/>
    <x v="600"/>
    <x v="8"/>
    <x v="0"/>
    <x v="1"/>
    <s v="Pechuga"/>
    <s v="Pechuga Entera"/>
    <s v="1012375"/>
    <x v="518"/>
    <s v="Pollo"/>
    <n v="48000"/>
    <n v="24000"/>
    <n v="24000"/>
    <n v="2.1"/>
    <n v="2.1"/>
    <n v="2.155125"/>
  </r>
  <r>
    <x v="8"/>
    <x v="49"/>
    <x v="8"/>
    <x v="0"/>
    <x v="1"/>
    <s v="Pechuga Desh"/>
    <s v="Pechuga Desh s/Piel"/>
    <s v="1012552"/>
    <x v="48"/>
    <s v="Pollo"/>
    <n v="0"/>
    <n v="48000"/>
    <n v="48000"/>
    <n v="0"/>
    <n v="3.65"/>
    <n v="3.70202083333333"/>
  </r>
  <r>
    <x v="8"/>
    <x v="51"/>
    <x v="8"/>
    <x v="0"/>
    <x v="1"/>
    <s v="Pierna"/>
    <s v="Pierna Pulpa"/>
    <s v="1020944"/>
    <x v="50"/>
    <s v="Cerdo"/>
    <n v="168000"/>
    <n v="168000"/>
    <n v="168000"/>
    <n v="2.8366726190476199"/>
    <n v="2.8366726190476199"/>
    <n v="2.8711845238095202"/>
  </r>
  <r>
    <x v="8"/>
    <x v="52"/>
    <x v="8"/>
    <x v="0"/>
    <x v="1"/>
    <s v="Pierna"/>
    <s v="Pierna Pulpa"/>
    <s v="1022709"/>
    <x v="51"/>
    <s v="Cerdo"/>
    <n v="240000"/>
    <n v="240000"/>
    <n v="192000"/>
    <n v="2.96"/>
    <n v="2.96"/>
    <n v="3.0329270833333299"/>
  </r>
  <r>
    <x v="8"/>
    <x v="601"/>
    <x v="8"/>
    <x v="0"/>
    <x v="1"/>
    <s v="Pierna"/>
    <s v="Pierna Pulpa"/>
    <s v="1023420"/>
    <x v="519"/>
    <s v="Cerdo"/>
    <n v="48000"/>
    <n v="48000"/>
    <n v="48000"/>
    <n v="2.83666666666667"/>
    <n v="2.83666666666667"/>
    <n v="2.86660416666667"/>
  </r>
  <r>
    <x v="8"/>
    <x v="381"/>
    <x v="8"/>
    <x v="0"/>
    <x v="1"/>
    <s v="Pierna"/>
    <s v="Pierna Pulpa Fina"/>
    <s v="1021868"/>
    <x v="351"/>
    <s v="Cerdo"/>
    <n v="48000"/>
    <n v="48000"/>
    <n v="48000"/>
    <n v="3"/>
    <n v="3"/>
    <n v="3.1855000000000002"/>
  </r>
  <r>
    <x v="8"/>
    <x v="575"/>
    <x v="8"/>
    <x v="0"/>
    <x v="1"/>
    <s v="Plancha"/>
    <s v="Plancha s/Cuero"/>
    <s v="1023433"/>
    <x v="504"/>
    <s v="Cerdo"/>
    <n v="48000"/>
    <n v="48000"/>
    <n v="96000"/>
    <n v="1.88666666666667"/>
    <n v="1.88666666666667"/>
    <n v="2.0512083333333302"/>
  </r>
  <r>
    <x v="8"/>
    <x v="5"/>
    <x v="8"/>
    <x v="0"/>
    <x v="1"/>
    <s v="Recortes"/>
    <s v="Recortes Piel"/>
    <s v="1030720"/>
    <x v="5"/>
    <s v="Pavo"/>
    <m/>
    <m/>
    <n v="24000"/>
    <m/>
    <m/>
    <n v="0.72420833333333301"/>
  </r>
  <r>
    <x v="8"/>
    <x v="56"/>
    <x v="8"/>
    <x v="0"/>
    <x v="1"/>
    <s v="Recortes"/>
    <s v="Recortes No Magro"/>
    <s v="1020412"/>
    <x v="55"/>
    <s v="Cerdo"/>
    <n v="264000"/>
    <n v="288000"/>
    <n v="336000"/>
    <n v="1.75030681818182"/>
    <n v="1.76167361111111"/>
    <n v="1.6945006250000001"/>
  </r>
  <r>
    <x v="8"/>
    <x v="57"/>
    <x v="8"/>
    <x v="0"/>
    <x v="1"/>
    <s v="Recortes"/>
    <s v="Recortes No Magro"/>
    <s v="1021078"/>
    <x v="56"/>
    <s v="Cerdo"/>
    <n v="48000"/>
    <n v="48000"/>
    <n v="48000"/>
    <n v="2.2866666666666702"/>
    <n v="2.2866666666666702"/>
    <n v="2.3213958333333302"/>
  </r>
  <r>
    <x v="8"/>
    <x v="58"/>
    <x v="8"/>
    <x v="0"/>
    <x v="1"/>
    <s v="Recortes"/>
    <s v="Recortes No Magro"/>
    <s v="1021092"/>
    <x v="57"/>
    <s v="Cerdo"/>
    <n v="120000"/>
    <n v="120000"/>
    <n v="120000"/>
    <n v="2.5866750000000001"/>
    <n v="2.5866750000000001"/>
    <n v="2.6097666666666699"/>
  </r>
  <r>
    <x v="8"/>
    <x v="438"/>
    <x v="8"/>
    <x v="0"/>
    <x v="1"/>
    <s v="Recortes"/>
    <s v="Recortes No Magro"/>
    <s v="1022047"/>
    <x v="397"/>
    <s v="Cerdo"/>
    <n v="24000"/>
    <n v="24000"/>
    <n v="24000"/>
    <n v="1.4866666666666699"/>
    <n v="1.4866666666666699"/>
    <n v="1.75"/>
  </r>
  <r>
    <x v="8"/>
    <x v="63"/>
    <x v="8"/>
    <x v="0"/>
    <x v="1"/>
    <s v="Subprod"/>
    <s v="Subprod Piel"/>
    <s v="1011290"/>
    <x v="62"/>
    <s v="Pollo"/>
    <n v="0"/>
    <n v="24000"/>
    <n v="24000"/>
    <n v="0"/>
    <n v="0.74"/>
    <n v="0.756083333333333"/>
  </r>
  <r>
    <x v="8"/>
    <x v="576"/>
    <x v="8"/>
    <x v="0"/>
    <x v="1"/>
    <s v="Subprod"/>
    <s v="Subprod Patas-Manos"/>
    <s v="1022870"/>
    <x v="505"/>
    <s v="Cerdo"/>
    <m/>
    <n v="57000"/>
    <n v="81000"/>
    <m/>
    <n v="0.8"/>
    <n v="1.8370370370370399"/>
  </r>
  <r>
    <x v="8"/>
    <x v="577"/>
    <x v="8"/>
    <x v="0"/>
    <x v="1"/>
    <s v="Subprod"/>
    <s v="Subprod Patas-Manos"/>
    <s v="1023436"/>
    <x v="506"/>
    <s v="Cerdo"/>
    <n v="24000"/>
    <n v="24000"/>
    <n v="24000"/>
    <n v="0.5"/>
    <n v="0.5"/>
    <n v="0.64141666666666697"/>
  </r>
  <r>
    <x v="8"/>
    <x v="67"/>
    <x v="8"/>
    <x v="0"/>
    <x v="1"/>
    <s v="Subprod"/>
    <s v="Subprod Tripa"/>
    <s v="1022782"/>
    <x v="66"/>
    <s v="Cerdo"/>
    <n v="0"/>
    <n v="10973"/>
    <n v="10972.8"/>
    <n v="0"/>
    <n v="10.086667274218501"/>
    <n v="7.9527559055118102"/>
  </r>
  <r>
    <x v="8"/>
    <x v="386"/>
    <x v="8"/>
    <x v="0"/>
    <x v="1"/>
    <s v="Subprod"/>
    <s v="Subprod Tripa"/>
    <s v="1022783"/>
    <x v="355"/>
    <s v="Cerdo"/>
    <m/>
    <m/>
    <n v="17028"/>
    <m/>
    <m/>
    <n v="7.9704016913319196"/>
  </r>
  <r>
    <x v="8"/>
    <x v="505"/>
    <x v="8"/>
    <x v="0"/>
    <x v="1"/>
    <s v="Subprod"/>
    <s v="Subprod Tripa"/>
    <s v="1022784"/>
    <x v="455"/>
    <s v="Cerdo"/>
    <n v="0"/>
    <n v="0"/>
    <n v="2947.5"/>
    <n v="0"/>
    <n v="0"/>
    <n v="7.7099236641221403"/>
  </r>
  <r>
    <x v="8"/>
    <x v="387"/>
    <x v="8"/>
    <x v="0"/>
    <x v="1"/>
    <s v="Subprod"/>
    <s v="Subprod Tripa"/>
    <s v="1022786"/>
    <x v="356"/>
    <s v="Cerdo"/>
    <n v="0"/>
    <n v="1014"/>
    <n v="1014"/>
    <n v="0"/>
    <n v="11.786982248520699"/>
    <n v="13.964497041420101"/>
  </r>
  <r>
    <x v="8"/>
    <x v="388"/>
    <x v="8"/>
    <x v="0"/>
    <x v="1"/>
    <s v="Subprod"/>
    <s v="Subprod Tripa"/>
    <s v="1023295"/>
    <x v="357"/>
    <s v="Cerdo"/>
    <n v="1000"/>
    <n v="1000"/>
    <m/>
    <n v="12.287000000000001"/>
    <n v="12.287000000000001"/>
    <m/>
  </r>
  <r>
    <x v="8"/>
    <x v="68"/>
    <x v="8"/>
    <x v="0"/>
    <x v="1"/>
    <s v="Subprod"/>
    <s v="Subprod Visceras"/>
    <s v="1021101"/>
    <x v="67"/>
    <s v="Cerdo"/>
    <n v="24000"/>
    <n v="24000"/>
    <n v="24000"/>
    <n v="1.1866666666666701"/>
    <n v="1.1866666666666701"/>
    <n v="1.167875"/>
  </r>
  <r>
    <x v="8"/>
    <x v="69"/>
    <x v="8"/>
    <x v="0"/>
    <x v="1"/>
    <s v="Subprod"/>
    <s v="Subprod Visceras"/>
    <s v="1021105"/>
    <x v="68"/>
    <s v="Cerdo"/>
    <n v="48000"/>
    <n v="48000"/>
    <n v="48000"/>
    <n v="0.76666666666666705"/>
    <n v="0.76666666666666705"/>
    <n v="0.74133333333333296"/>
  </r>
  <r>
    <x v="8"/>
    <x v="70"/>
    <x v="8"/>
    <x v="0"/>
    <x v="1"/>
    <s v="Subprod"/>
    <s v="Subprod Visceras"/>
    <s v="1021106"/>
    <x v="69"/>
    <s v="Cerdo"/>
    <n v="9312"/>
    <n v="24000"/>
    <n v="23000"/>
    <n v="0.48668384879725102"/>
    <n v="0.78"/>
    <n v="0.8"/>
  </r>
  <r>
    <x v="8"/>
    <x v="441"/>
    <x v="8"/>
    <x v="0"/>
    <x v="1"/>
    <s v="Subprod"/>
    <s v="Subprod Visceras"/>
    <s v="1023355"/>
    <x v="101"/>
    <s v="Cerdo"/>
    <n v="24000"/>
    <n v="24000"/>
    <n v="45000"/>
    <n v="0.73666666666666702"/>
    <n v="0.73666666666666702"/>
    <n v="0.81540000000000001"/>
  </r>
  <r>
    <x v="8"/>
    <x v="533"/>
    <x v="8"/>
    <x v="0"/>
    <x v="1"/>
    <s v="Trutro"/>
    <s v="Trutro Largo"/>
    <s v="1030817"/>
    <x v="70"/>
    <s v="Pavo"/>
    <m/>
    <m/>
    <n v="48000"/>
    <m/>
    <m/>
    <n v="2.33229166666667"/>
  </r>
  <r>
    <x v="8"/>
    <x v="72"/>
    <x v="8"/>
    <x v="0"/>
    <x v="1"/>
    <s v="Trutro Desh"/>
    <s v="Trutro Desh Corto"/>
    <s v="1030545"/>
    <x v="71"/>
    <s v="Pavo"/>
    <m/>
    <m/>
    <n v="48000"/>
    <m/>
    <m/>
    <n v="4.4543958333333302"/>
  </r>
  <r>
    <x v="8"/>
    <x v="73"/>
    <x v="8"/>
    <x v="0"/>
    <x v="2"/>
    <s v="Ala"/>
    <s v="Ala Centro"/>
    <s v="1012012"/>
    <x v="72"/>
    <s v="Pollo"/>
    <n v="60000"/>
    <n v="2643"/>
    <m/>
    <n v="5.1929333333333298"/>
    <n v="5.1933409004918598"/>
    <m/>
  </r>
  <r>
    <x v="8"/>
    <x v="579"/>
    <x v="8"/>
    <x v="0"/>
    <x v="2"/>
    <s v="Cabeza"/>
    <s v="Cabeza Entera"/>
    <s v="1023435"/>
    <x v="278"/>
    <s v="Cerdo"/>
    <n v="335809"/>
    <n v="96000"/>
    <n v="96000"/>
    <n v="0.59999880884669599"/>
    <n v="0.6"/>
    <n v="0.75377083333333295"/>
  </r>
  <r>
    <x v="8"/>
    <x v="74"/>
    <x v="8"/>
    <x v="0"/>
    <x v="2"/>
    <s v="Carne Recuperada"/>
    <s v="Carne Recuperada Pul"/>
    <s v="1012612"/>
    <x v="73"/>
    <s v="Pollo"/>
    <n v="689747"/>
    <n v="525000"/>
    <n v="525000"/>
    <n v="0.85000007249034804"/>
    <n v="0.85"/>
    <n v="0.83152190476190502"/>
  </r>
  <r>
    <x v="8"/>
    <x v="389"/>
    <x v="8"/>
    <x v="0"/>
    <x v="2"/>
    <s v="Chuleta"/>
    <s v="Chuleta Huesos"/>
    <s v="1022182"/>
    <x v="13"/>
    <s v="Cerdo"/>
    <n v="1150"/>
    <n v="1000"/>
    <n v="1000"/>
    <n v="5.2634782608695598"/>
    <n v="5.31"/>
    <n v="5.2184773"/>
  </r>
  <r>
    <x v="8"/>
    <x v="75"/>
    <x v="8"/>
    <x v="0"/>
    <x v="2"/>
    <s v="Cost-Pec"/>
    <s v="Cost-Pec Entero"/>
    <s v="1021664"/>
    <x v="74"/>
    <s v="Cerdo"/>
    <n v="11484"/>
    <n v="33000"/>
    <n v="33000"/>
    <n v="5.0635667014977397"/>
    <n v="4.6100000000000003"/>
    <n v="4.8"/>
  </r>
  <r>
    <x v="8"/>
    <x v="76"/>
    <x v="8"/>
    <x v="0"/>
    <x v="2"/>
    <s v="Cost-Pec"/>
    <s v="Cost-Pec Entero"/>
    <s v="1021665"/>
    <x v="75"/>
    <s v="Cerdo"/>
    <n v="1774"/>
    <n v="22000"/>
    <n v="22000"/>
    <n v="5.0636978579481404"/>
    <n v="4.6100000000000003"/>
    <n v="4.8"/>
  </r>
  <r>
    <x v="8"/>
    <x v="77"/>
    <x v="8"/>
    <x v="0"/>
    <x v="2"/>
    <s v="Cost-Pec"/>
    <s v="Cost-Pec Entero"/>
    <s v="1023183"/>
    <x v="76"/>
    <s v="Cerdo"/>
    <n v="44000"/>
    <n v="0"/>
    <m/>
    <n v="5.2636590909090897"/>
    <n v="0"/>
    <m/>
  </r>
  <r>
    <x v="8"/>
    <x v="506"/>
    <x v="8"/>
    <x v="0"/>
    <x v="2"/>
    <s v="Grasas"/>
    <s v="Grasa Gordura"/>
    <s v="1023397"/>
    <x v="344"/>
    <s v="Cerdo"/>
    <n v="11650"/>
    <n v="11000"/>
    <n v="11000"/>
    <n v="0.91356223175965701"/>
    <n v="1.01"/>
    <n v="1.2"/>
  </r>
  <r>
    <x v="8"/>
    <x v="78"/>
    <x v="8"/>
    <x v="0"/>
    <x v="2"/>
    <s v="Grasas"/>
    <s v="Grasa Lomo Tocino"/>
    <s v="1021204"/>
    <x v="37"/>
    <s v="Cerdo"/>
    <n v="14545"/>
    <n v="0"/>
    <m/>
    <n v="1.1135097971811601"/>
    <n v="0"/>
    <m/>
  </r>
  <r>
    <x v="8"/>
    <x v="79"/>
    <x v="8"/>
    <x v="0"/>
    <x v="2"/>
    <s v="Huesos"/>
    <s v="Huesos Cuarto Centra"/>
    <s v="1021149"/>
    <x v="77"/>
    <s v="Cerdo"/>
    <n v="154000"/>
    <n v="154000"/>
    <n v="154000"/>
    <n v="0.66360389610389603"/>
    <n v="0.66360389610389603"/>
    <n v="0.71716027142857097"/>
  </r>
  <r>
    <x v="8"/>
    <x v="80"/>
    <x v="8"/>
    <x v="0"/>
    <x v="2"/>
    <s v="Huesos"/>
    <s v="Huesos Cuarto Centra"/>
    <s v="1021150"/>
    <x v="78"/>
    <s v="Cerdo"/>
    <n v="15768"/>
    <n v="110000"/>
    <n v="110000"/>
    <n v="0.66362252663622501"/>
    <n v="0.66360909090909104"/>
    <n v="0.71171983454545396"/>
  </r>
  <r>
    <x v="8"/>
    <x v="81"/>
    <x v="8"/>
    <x v="0"/>
    <x v="2"/>
    <s v="Huesos"/>
    <s v="Huesos Cuarto Centra"/>
    <s v="1021156"/>
    <x v="79"/>
    <s v="Cerdo"/>
    <n v="48000"/>
    <n v="48000"/>
    <n v="48000"/>
    <n v="2.42566666666667"/>
    <n v="2.42566666666667"/>
    <n v="2.8"/>
  </r>
  <r>
    <x v="8"/>
    <x v="82"/>
    <x v="8"/>
    <x v="0"/>
    <x v="2"/>
    <s v="Huesos"/>
    <s v="Huesos Cuarto Delant"/>
    <s v="1021151"/>
    <x v="80"/>
    <s v="Cerdo"/>
    <n v="28442"/>
    <n v="88000"/>
    <n v="88000"/>
    <n v="1.06360312214331"/>
    <n v="1.06360227272727"/>
    <n v="1.0623181818181799"/>
  </r>
  <r>
    <x v="8"/>
    <x v="83"/>
    <x v="8"/>
    <x v="0"/>
    <x v="2"/>
    <s v="Huesos"/>
    <s v="Huesos Cuarto Delant"/>
    <s v="1021152"/>
    <x v="81"/>
    <s v="Cerdo"/>
    <n v="36000"/>
    <n v="44000"/>
    <n v="44000"/>
    <n v="1.06361111111111"/>
    <n v="1.0636136363636399"/>
    <n v="1.02175516590909"/>
  </r>
  <r>
    <x v="8"/>
    <x v="580"/>
    <x v="8"/>
    <x v="0"/>
    <x v="2"/>
    <s v="Huesos"/>
    <s v="Huesos Cuarto Traser"/>
    <s v="1023439"/>
    <x v="288"/>
    <s v="Cerdo"/>
    <n v="100000"/>
    <n v="52000"/>
    <n v="13000"/>
    <n v="0.5"/>
    <n v="0.5"/>
    <n v="0.8"/>
  </r>
  <r>
    <x v="8"/>
    <x v="464"/>
    <x v="8"/>
    <x v="0"/>
    <x v="2"/>
    <s v="Lomo"/>
    <s v="Lomo Centro"/>
    <s v="1023372"/>
    <x v="253"/>
    <s v="Cerdo"/>
    <n v="5707"/>
    <n v="5707"/>
    <m/>
    <n v="2.7135097248992501"/>
    <n v="2.7135097248992501"/>
    <m/>
  </r>
  <r>
    <x v="8"/>
    <x v="84"/>
    <x v="8"/>
    <x v="0"/>
    <x v="2"/>
    <s v="Lomo"/>
    <s v="Lomo Vetado"/>
    <s v="1020860"/>
    <x v="82"/>
    <s v="Cerdo"/>
    <n v="57474"/>
    <n v="110000"/>
    <n v="110000"/>
    <n v="3.9636183317674099"/>
    <n v="4.01"/>
    <n v="4.1624636363636398"/>
  </r>
  <r>
    <x v="8"/>
    <x v="85"/>
    <x v="8"/>
    <x v="0"/>
    <x v="2"/>
    <s v="Lomo"/>
    <s v="Lomo Vetado"/>
    <s v="1020861"/>
    <x v="83"/>
    <s v="Cerdo"/>
    <n v="110000"/>
    <n v="154000"/>
    <n v="154000"/>
    <n v="3.96360909090909"/>
    <n v="4.01"/>
    <n v="4.1433181818181799"/>
  </r>
  <r>
    <x v="8"/>
    <x v="602"/>
    <x v="8"/>
    <x v="0"/>
    <x v="2"/>
    <s v="Lomo"/>
    <s v="Lomo Vetado"/>
    <s v="1021650"/>
    <x v="520"/>
    <s v="Cerdo"/>
    <n v="31000"/>
    <m/>
    <m/>
    <n v="3.9636129032258101"/>
    <m/>
    <m/>
  </r>
  <r>
    <x v="8"/>
    <x v="86"/>
    <x v="8"/>
    <x v="0"/>
    <x v="2"/>
    <s v="Lomo"/>
    <s v="Lomo Vetado"/>
    <s v="1022985"/>
    <x v="84"/>
    <s v="Cerdo"/>
    <n v="5000"/>
    <n v="5000"/>
    <n v="5000"/>
    <n v="3.9636"/>
    <n v="4.01"/>
    <n v="4.2"/>
  </r>
  <r>
    <x v="8"/>
    <x v="87"/>
    <x v="8"/>
    <x v="0"/>
    <x v="2"/>
    <s v="Lomo"/>
    <s v="Lomo Vetado"/>
    <s v="1023038"/>
    <x v="85"/>
    <s v="Cerdo"/>
    <n v="110000"/>
    <n v="88000"/>
    <n v="88000"/>
    <n v="4.1636090909090901"/>
    <n v="4.21"/>
    <n v="4.2715909090909099"/>
  </r>
  <r>
    <x v="8"/>
    <x v="603"/>
    <x v="8"/>
    <x v="0"/>
    <x v="2"/>
    <s v="Lomo"/>
    <s v="Lomo Vetado"/>
    <s v="1023164"/>
    <x v="521"/>
    <s v="Cerdo"/>
    <n v="14000"/>
    <m/>
    <m/>
    <n v="4.2635714285714297"/>
    <m/>
    <m/>
  </r>
  <r>
    <x v="8"/>
    <x v="89"/>
    <x v="8"/>
    <x v="0"/>
    <x v="2"/>
    <s v="Panceta"/>
    <s v="Panceta c/Cuero"/>
    <s v="1020904"/>
    <x v="87"/>
    <s v="Cerdo"/>
    <n v="9371"/>
    <n v="22000"/>
    <n v="88000"/>
    <n v="5.5633336890406602"/>
    <n v="5.1100000000000003"/>
    <n v="5.3"/>
  </r>
  <r>
    <x v="8"/>
    <x v="90"/>
    <x v="8"/>
    <x v="0"/>
    <x v="2"/>
    <s v="Panceta"/>
    <s v="Panceta c/Cuero"/>
    <s v="1020905"/>
    <x v="88"/>
    <s v="Cerdo"/>
    <n v="8517"/>
    <n v="22000"/>
    <n v="22000"/>
    <n v="5.56369613713749"/>
    <n v="5.1100454545454497"/>
    <n v="5.3"/>
  </r>
  <r>
    <x v="8"/>
    <x v="92"/>
    <x v="8"/>
    <x v="0"/>
    <x v="2"/>
    <s v="Panceta"/>
    <s v="Panceta s/Cuero"/>
    <s v="1022885"/>
    <x v="90"/>
    <s v="Cerdo"/>
    <n v="550000"/>
    <n v="550000"/>
    <n v="556000"/>
    <n v="5.7636072727272696"/>
    <n v="5.31"/>
    <n v="5.3075665467625903"/>
  </r>
  <r>
    <x v="8"/>
    <x v="93"/>
    <x v="8"/>
    <x v="0"/>
    <x v="2"/>
    <s v="Panceta"/>
    <s v="Panceta s/Cuero"/>
    <s v="1022887"/>
    <x v="91"/>
    <s v="Cerdo"/>
    <n v="154000"/>
    <n v="153000"/>
    <n v="153000"/>
    <n v="5.7636038961039002"/>
    <n v="5.31"/>
    <n v="5.3092397503267996"/>
  </r>
  <r>
    <x v="8"/>
    <x v="94"/>
    <x v="8"/>
    <x v="0"/>
    <x v="2"/>
    <s v="Panceta"/>
    <s v="Panceta s/Cuero"/>
    <s v="1022930"/>
    <x v="92"/>
    <s v="Cerdo"/>
    <n v="220000"/>
    <n v="220000"/>
    <n v="220000"/>
    <n v="5.9636045454545501"/>
    <n v="5.51"/>
    <n v="5.6018772727272701"/>
  </r>
  <r>
    <x v="8"/>
    <x v="96"/>
    <x v="8"/>
    <x v="0"/>
    <x v="2"/>
    <s v="Panceta"/>
    <s v="Panceta s/Cuero"/>
    <s v="1023037"/>
    <x v="94"/>
    <s v="Cerdo"/>
    <n v="88000"/>
    <n v="88000"/>
    <n v="88000"/>
    <n v="6.1636022727272701"/>
    <n v="5.51"/>
    <n v="5.5769431818181801"/>
  </r>
  <r>
    <x v="8"/>
    <x v="97"/>
    <x v="8"/>
    <x v="0"/>
    <x v="2"/>
    <s v="Pernil"/>
    <s v="Pernil Mano"/>
    <s v="1021045"/>
    <x v="95"/>
    <s v="Cerdo"/>
    <n v="86000"/>
    <n v="44000"/>
    <n v="44000"/>
    <n v="1.96360465116279"/>
    <n v="1.51"/>
    <n v="1.5954545454545499"/>
  </r>
  <r>
    <x v="8"/>
    <x v="98"/>
    <x v="8"/>
    <x v="0"/>
    <x v="2"/>
    <s v="Pernil"/>
    <s v="Pernil Mano"/>
    <s v="1021046"/>
    <x v="96"/>
    <s v="Cerdo"/>
    <n v="48641"/>
    <n v="44000"/>
    <n v="44000"/>
    <n v="1.9636109454986499"/>
    <n v="1.51"/>
    <n v="1.5123181818181799"/>
  </r>
  <r>
    <x v="8"/>
    <x v="391"/>
    <x v="8"/>
    <x v="0"/>
    <x v="2"/>
    <s v="Pernil"/>
    <s v="Pernil Mano"/>
    <s v="1021470"/>
    <x v="359"/>
    <s v="Cerdo"/>
    <n v="44000"/>
    <n v="22000"/>
    <n v="22000"/>
    <n v="1.16361363636364"/>
    <n v="1.01"/>
    <n v="1.5"/>
  </r>
  <r>
    <x v="8"/>
    <x v="581"/>
    <x v="8"/>
    <x v="0"/>
    <x v="2"/>
    <s v="Pernil"/>
    <s v="Pernil Pierna"/>
    <s v="1020660"/>
    <x v="139"/>
    <s v="Cerdo"/>
    <n v="132000"/>
    <n v="132000"/>
    <n v="120000"/>
    <n v="1"/>
    <n v="1"/>
    <n v="1.2"/>
  </r>
  <r>
    <x v="8"/>
    <x v="443"/>
    <x v="8"/>
    <x v="0"/>
    <x v="2"/>
    <s v="Plancha"/>
    <s v="Plancha c/Cuero"/>
    <s v="1023144"/>
    <x v="399"/>
    <s v="Cerdo"/>
    <n v="0"/>
    <n v="22000"/>
    <n v="96000"/>
    <n v="0"/>
    <n v="2.0099999999999998"/>
    <n v="2.2999999999999998"/>
  </r>
  <r>
    <x v="8"/>
    <x v="99"/>
    <x v="8"/>
    <x v="0"/>
    <x v="2"/>
    <s v="Plancha"/>
    <s v="Plancha s/Cuero"/>
    <s v="1021012"/>
    <x v="97"/>
    <s v="Cerdo"/>
    <n v="198000"/>
    <n v="88000"/>
    <n v="132000"/>
    <n v="1.6636060606060601"/>
    <n v="1.71"/>
    <n v="1.8893415977272701"/>
  </r>
  <r>
    <x v="8"/>
    <x v="100"/>
    <x v="8"/>
    <x v="0"/>
    <x v="2"/>
    <s v="Prolijado"/>
    <s v="Prolijado Malaya"/>
    <s v="1022283"/>
    <x v="98"/>
    <s v="Cerdo"/>
    <n v="828"/>
    <n v="0"/>
    <m/>
    <n v="6.2657004830917904"/>
    <n v="0"/>
    <m/>
  </r>
  <r>
    <x v="8"/>
    <x v="101"/>
    <x v="8"/>
    <x v="0"/>
    <x v="2"/>
    <s v="Prolijado"/>
    <s v="Prolijado Plateada"/>
    <s v="1022607"/>
    <x v="99"/>
    <s v="Cerdo"/>
    <n v="44000"/>
    <n v="44000"/>
    <n v="44000"/>
    <n v="5.0636363636363599"/>
    <n v="5.1100454545454497"/>
    <n v="5.1954545454545498"/>
  </r>
  <r>
    <x v="8"/>
    <x v="102"/>
    <x v="8"/>
    <x v="0"/>
    <x v="2"/>
    <s v="Subprod"/>
    <s v="Subprod Grasa"/>
    <s v="1023283"/>
    <x v="100"/>
    <s v="Cerdo"/>
    <n v="72000"/>
    <n v="72000"/>
    <n v="96000"/>
    <n v="0.71361111111111097"/>
    <n v="0.76"/>
    <n v="1.4"/>
  </r>
  <r>
    <x v="8"/>
    <x v="507"/>
    <x v="8"/>
    <x v="0"/>
    <x v="2"/>
    <s v="Subprod"/>
    <s v="Subprod Tripa"/>
    <s v="1022605"/>
    <x v="456"/>
    <s v="Cerdo"/>
    <n v="24000"/>
    <n v="22000"/>
    <n v="22000"/>
    <n v="4.2636250000000002"/>
    <n v="4.3099999999999996"/>
    <n v="4.5"/>
  </r>
  <r>
    <x v="8"/>
    <x v="582"/>
    <x v="8"/>
    <x v="0"/>
    <x v="2"/>
    <s v="Subprod"/>
    <s v="Subprod Visceras"/>
    <s v="1023438"/>
    <x v="69"/>
    <s v="Cerdo"/>
    <n v="201433"/>
    <n v="192000"/>
    <n v="168000"/>
    <n v="1"/>
    <n v="1"/>
    <n v="1.27247023809524"/>
  </r>
  <r>
    <x v="8"/>
    <x v="107"/>
    <x v="8"/>
    <x v="0"/>
    <x v="3"/>
    <s v="Cueros"/>
    <s v="Cuero Mixto"/>
    <s v="1023336"/>
    <x v="104"/>
    <s v="Cerdo"/>
    <n v="48000"/>
    <n v="192000"/>
    <n v="264000"/>
    <n v="0.73666666666666702"/>
    <n v="0.73667187499999998"/>
    <n v="0.75"/>
  </r>
  <r>
    <x v="8"/>
    <x v="108"/>
    <x v="8"/>
    <x v="0"/>
    <x v="3"/>
    <s v="Cueros"/>
    <s v="Cuero Papada"/>
    <s v="1021864"/>
    <x v="21"/>
    <s v="Cerdo"/>
    <n v="48000"/>
    <n v="48400"/>
    <n v="24000"/>
    <n v="0.63666666666666705"/>
    <n v="0.63667355371900802"/>
    <n v="0.65"/>
  </r>
  <r>
    <x v="8"/>
    <x v="28"/>
    <x v="8"/>
    <x v="0"/>
    <x v="3"/>
    <s v="Grasas"/>
    <s v="Grasa Forro"/>
    <s v="1022218"/>
    <x v="27"/>
    <s v="Cerdo"/>
    <n v="72000"/>
    <n v="72000"/>
    <n v="72000"/>
    <n v="1.53666666666667"/>
    <n v="1.53666666666667"/>
    <n v="1.8"/>
  </r>
  <r>
    <x v="8"/>
    <x v="29"/>
    <x v="8"/>
    <x v="0"/>
    <x v="3"/>
    <s v="Grasas"/>
    <s v="Grasa Forro"/>
    <s v="1022273"/>
    <x v="28"/>
    <s v="Cerdo"/>
    <n v="192000"/>
    <n v="240000"/>
    <n v="240000"/>
    <n v="1.5679218749999999"/>
    <n v="1.57167083333333"/>
    <n v="1.6669592391666701"/>
  </r>
  <r>
    <x v="8"/>
    <x v="109"/>
    <x v="8"/>
    <x v="0"/>
    <x v="3"/>
    <s v="Grasas"/>
    <s v="Grasa Lomo Tocino"/>
    <s v="1022217"/>
    <x v="105"/>
    <s v="Cerdo"/>
    <n v="312000"/>
    <n v="288000"/>
    <n v="312000"/>
    <n v="1.73667307692308"/>
    <n v="1.7366736111111101"/>
    <n v="1.8979230769230799"/>
  </r>
  <r>
    <x v="8"/>
    <x v="110"/>
    <x v="8"/>
    <x v="0"/>
    <x v="3"/>
    <s v="Menudencias"/>
    <s v="Menudencias Corazón"/>
    <s v="1011560"/>
    <x v="106"/>
    <s v="Pollo"/>
    <n v="10216"/>
    <n v="0"/>
    <m/>
    <n v="0"/>
    <n v="0"/>
    <m/>
  </r>
  <r>
    <x v="8"/>
    <x v="43"/>
    <x v="8"/>
    <x v="0"/>
    <x v="3"/>
    <s v="Menudencias"/>
    <s v="Menudencias Corazón"/>
    <s v="1012362"/>
    <x v="42"/>
    <s v="Pollo"/>
    <n v="68626"/>
    <n v="68626"/>
    <n v="72000"/>
    <n v="2.6866930900824801"/>
    <n v="2.6866930900824801"/>
    <n v="2.75"/>
  </r>
  <r>
    <x v="8"/>
    <x v="111"/>
    <x v="8"/>
    <x v="0"/>
    <x v="3"/>
    <s v="Menudencias"/>
    <s v="Menudencias Corazón"/>
    <s v="1012674"/>
    <x v="107"/>
    <s v="Pollo"/>
    <n v="19440"/>
    <n v="24000"/>
    <n v="24000"/>
    <n v="2.48667695473251"/>
    <n v="2.48670833333333"/>
    <n v="2.5499999999999998"/>
  </r>
  <r>
    <x v="8"/>
    <x v="386"/>
    <x v="8"/>
    <x v="0"/>
    <x v="3"/>
    <s v="Subprod"/>
    <s v="Subprod Tripa"/>
    <s v="1022783"/>
    <x v="355"/>
    <s v="Cerdo"/>
    <n v="0"/>
    <n v="9288"/>
    <m/>
    <n v="0"/>
    <n v="10.086670973298901"/>
    <m/>
  </r>
  <r>
    <x v="8"/>
    <x v="458"/>
    <x v="8"/>
    <x v="0"/>
    <x v="4"/>
    <s v="Ala"/>
    <s v="Ala Centro"/>
    <s v="1012451"/>
    <x v="414"/>
    <s v="Pollo"/>
    <m/>
    <n v="31050"/>
    <m/>
    <m/>
    <n v="0"/>
    <m/>
  </r>
  <r>
    <x v="8"/>
    <x v="155"/>
    <x v="8"/>
    <x v="0"/>
    <x v="5"/>
    <s v="Filete"/>
    <s v="Filete c/Cabeza"/>
    <s v="1020636"/>
    <x v="145"/>
    <s v="Cerdo"/>
    <n v="13000"/>
    <n v="13000"/>
    <n v="13000"/>
    <n v="4.2831538461538496"/>
    <n v="4.2831538461538496"/>
    <n v="4.0024288153846204"/>
  </r>
  <r>
    <x v="8"/>
    <x v="156"/>
    <x v="8"/>
    <x v="0"/>
    <x v="5"/>
    <s v="Filete"/>
    <s v="Filete c/Cabeza"/>
    <s v="1020704"/>
    <x v="146"/>
    <s v="Cerdo"/>
    <n v="1000"/>
    <n v="1000"/>
    <n v="1000"/>
    <n v="4.4329999999999998"/>
    <n v="4.4329999999999998"/>
    <n v="4.1444574999999997"/>
  </r>
  <r>
    <x v="8"/>
    <x v="157"/>
    <x v="8"/>
    <x v="0"/>
    <x v="5"/>
    <s v="Filete"/>
    <s v="Filete c/Cabeza"/>
    <s v="1021609"/>
    <x v="147"/>
    <s v="Cerdo"/>
    <n v="20000"/>
    <n v="20000"/>
    <n v="20000"/>
    <n v="4.5076000000000001"/>
    <n v="4.5076000000000001"/>
    <n v="4.1839823000000003"/>
  </r>
  <r>
    <x v="8"/>
    <x v="158"/>
    <x v="8"/>
    <x v="0"/>
    <x v="5"/>
    <s v="Filete"/>
    <s v="Filete c/Cabeza"/>
    <s v="1022931"/>
    <x v="148"/>
    <s v="Cerdo"/>
    <n v="20000"/>
    <n v="20000"/>
    <n v="20000"/>
    <n v="4.28315"/>
    <n v="4.28315"/>
    <n v="4.0162842149999998"/>
  </r>
  <r>
    <x v="8"/>
    <x v="583"/>
    <x v="8"/>
    <x v="0"/>
    <x v="5"/>
    <s v="Grasas"/>
    <s v="Grasa Lomo Tocino"/>
    <s v="1023419"/>
    <x v="189"/>
    <s v="Cerdo"/>
    <n v="24000"/>
    <n v="24000"/>
    <n v="72000"/>
    <n v="1.8890416666666701"/>
    <n v="1.8890416666666701"/>
    <n v="1.4041441958333301"/>
  </r>
  <r>
    <x v="8"/>
    <x v="160"/>
    <x v="8"/>
    <x v="0"/>
    <x v="5"/>
    <s v="Lomo"/>
    <s v="Lomo CC Loin"/>
    <s v="1022313"/>
    <x v="150"/>
    <s v="Cerdo"/>
    <n v="7000"/>
    <n v="7000"/>
    <n v="7000"/>
    <n v="4.0212857142857104"/>
    <n v="4.0212857142857104"/>
    <n v="3.7221068000000002"/>
  </r>
  <r>
    <x v="8"/>
    <x v="161"/>
    <x v="8"/>
    <x v="0"/>
    <x v="5"/>
    <s v="Lomo"/>
    <s v="Lomo CC Loin"/>
    <s v="1022326"/>
    <x v="151"/>
    <s v="Cerdo"/>
    <n v="15000"/>
    <n v="15000"/>
    <n v="15000"/>
    <n v="3.6472000000000002"/>
    <n v="3.6472000000000002"/>
    <n v="3.4013912799999999"/>
  </r>
  <r>
    <x v="8"/>
    <x v="162"/>
    <x v="8"/>
    <x v="0"/>
    <x v="5"/>
    <s v="Lomo"/>
    <s v="Lomo CC Loin"/>
    <s v="1022587"/>
    <x v="152"/>
    <s v="Cerdo"/>
    <n v="3000"/>
    <n v="3000"/>
    <n v="3000"/>
    <n v="4.05866666666667"/>
    <n v="4.05866666666667"/>
    <n v="3.7932514333333298"/>
  </r>
  <r>
    <x v="8"/>
    <x v="163"/>
    <x v="8"/>
    <x v="0"/>
    <x v="5"/>
    <s v="Lomo"/>
    <s v="Lomo CC Loin"/>
    <s v="1022664"/>
    <x v="153"/>
    <s v="Cerdo"/>
    <n v="56000"/>
    <n v="56000"/>
    <n v="56000"/>
    <n v="3.7968392857142899"/>
    <n v="3.7968392857142899"/>
    <n v="3.5168198142857099"/>
  </r>
  <r>
    <x v="8"/>
    <x v="165"/>
    <x v="8"/>
    <x v="0"/>
    <x v="5"/>
    <s v="Lomo"/>
    <s v="Lomo Centro"/>
    <s v="1020105"/>
    <x v="155"/>
    <s v="Cerdo"/>
    <n v="60000"/>
    <n v="60000"/>
    <n v="60000"/>
    <n v="3.90906666666667"/>
    <n v="3.90906666666667"/>
    <n v="3.6424360816666699"/>
  </r>
  <r>
    <x v="8"/>
    <x v="394"/>
    <x v="8"/>
    <x v="0"/>
    <x v="5"/>
    <s v="Lomo"/>
    <s v="Lomo Centro"/>
    <s v="1023349"/>
    <x v="362"/>
    <s v="Cerdo"/>
    <n v="5000"/>
    <n v="5000"/>
    <n v="5000"/>
    <n v="3.9089999999999998"/>
    <n v="3.9089999999999998"/>
    <n v="3.66112568"/>
  </r>
  <r>
    <x v="8"/>
    <x v="168"/>
    <x v="8"/>
    <x v="0"/>
    <x v="5"/>
    <s v="Lomo"/>
    <s v="Lomo MM Loin"/>
    <s v="1020110"/>
    <x v="158"/>
    <s v="Cerdo"/>
    <n v="420000"/>
    <n v="420000"/>
    <n v="420000"/>
    <n v="3.4975714285714301"/>
    <n v="3.4975714285714301"/>
    <n v="3.2668063747619001"/>
  </r>
  <r>
    <x v="8"/>
    <x v="169"/>
    <x v="8"/>
    <x v="0"/>
    <x v="5"/>
    <s v="Lomo"/>
    <s v="Lomo MM Loin"/>
    <s v="1020589"/>
    <x v="159"/>
    <s v="Cerdo"/>
    <n v="130000"/>
    <n v="130000"/>
    <n v="130000"/>
    <n v="3.68460769230769"/>
    <n v="3.68460769230769"/>
    <n v="3.44055122538462"/>
  </r>
  <r>
    <x v="8"/>
    <x v="170"/>
    <x v="8"/>
    <x v="0"/>
    <x v="5"/>
    <s v="Lomo"/>
    <s v="Lomo MM Loin"/>
    <s v="1020681"/>
    <x v="160"/>
    <s v="Cerdo"/>
    <n v="10000"/>
    <n v="10000"/>
    <n v="10000"/>
    <n v="3.9464999999999999"/>
    <n v="3.9464999999999999"/>
    <n v="3.66112568"/>
  </r>
  <r>
    <x v="8"/>
    <x v="171"/>
    <x v="8"/>
    <x v="0"/>
    <x v="5"/>
    <s v="Lomo"/>
    <s v="Lomo MM Loin"/>
    <s v="1021603"/>
    <x v="161"/>
    <s v="Cerdo"/>
    <n v="7000"/>
    <n v="7000"/>
    <n v="7000"/>
    <n v="3.9464285714285698"/>
    <n v="3.9464285714285698"/>
    <n v="3.6520914285714299"/>
  </r>
  <r>
    <x v="8"/>
    <x v="172"/>
    <x v="8"/>
    <x v="0"/>
    <x v="5"/>
    <s v="Lomo"/>
    <s v="Lomo MM Loin"/>
    <s v="1022370"/>
    <x v="162"/>
    <s v="Cerdo"/>
    <n v="20000"/>
    <n v="20000"/>
    <n v="20000"/>
    <n v="3.7594500000000002"/>
    <n v="3.7594500000000002"/>
    <n v="3.4815701450000001"/>
  </r>
  <r>
    <x v="8"/>
    <x v="174"/>
    <x v="8"/>
    <x v="0"/>
    <x v="5"/>
    <s v="Lomo"/>
    <s v="Lomo Vetado"/>
    <s v="1020592"/>
    <x v="164"/>
    <s v="Cerdo"/>
    <n v="210000"/>
    <n v="210000"/>
    <n v="197000"/>
    <n v="3.6097952380952401"/>
    <n v="3.6097952380952401"/>
    <n v="3.3591120619289301"/>
  </r>
  <r>
    <x v="8"/>
    <x v="175"/>
    <x v="8"/>
    <x v="0"/>
    <x v="5"/>
    <s v="Lomo"/>
    <s v="Lomo Vetado"/>
    <s v="1020620"/>
    <x v="165"/>
    <s v="Cerdo"/>
    <n v="30000"/>
    <n v="30000"/>
    <n v="35000"/>
    <n v="3.6097999999999999"/>
    <n v="3.6097999999999999"/>
    <n v="3.3476181885714298"/>
  </r>
  <r>
    <x v="8"/>
    <x v="176"/>
    <x v="8"/>
    <x v="0"/>
    <x v="5"/>
    <s v="Lomo"/>
    <s v="Lomo Vetado"/>
    <s v="1020758"/>
    <x v="166"/>
    <s v="Cerdo"/>
    <n v="9000"/>
    <n v="9000"/>
    <n v="9000"/>
    <n v="3.94644444444444"/>
    <n v="3.94644444444444"/>
    <n v="3.6520914333333301"/>
  </r>
  <r>
    <x v="8"/>
    <x v="177"/>
    <x v="8"/>
    <x v="0"/>
    <x v="5"/>
    <s v="Lomo"/>
    <s v="Lomo Vetado"/>
    <s v="1022499"/>
    <x v="167"/>
    <s v="Cerdo"/>
    <n v="27000"/>
    <n v="27000"/>
    <n v="27000"/>
    <n v="4.0212962962962999"/>
    <n v="4.0212962962962999"/>
    <n v="3.7349554888888901"/>
  </r>
  <r>
    <x v="8"/>
    <x v="178"/>
    <x v="8"/>
    <x v="0"/>
    <x v="5"/>
    <s v="Lomo"/>
    <s v="Lomo Vetado"/>
    <s v="1022600"/>
    <x v="168"/>
    <s v="Cerdo"/>
    <n v="10000"/>
    <n v="10000"/>
    <n v="10000"/>
    <n v="3.7593999999999999"/>
    <n v="3.7593999999999999"/>
    <n v="3.4951215200000001"/>
  </r>
  <r>
    <x v="8"/>
    <x v="179"/>
    <x v="8"/>
    <x v="0"/>
    <x v="5"/>
    <s v="Lomo"/>
    <s v="Lomo Vetado"/>
    <s v="1023051"/>
    <x v="169"/>
    <s v="Cerdo"/>
    <n v="0"/>
    <n v="0"/>
    <n v="3000"/>
    <n v="0"/>
    <n v="0"/>
    <n v="3.3607372"/>
  </r>
  <r>
    <x v="8"/>
    <x v="180"/>
    <x v="8"/>
    <x v="0"/>
    <x v="5"/>
    <s v="Lomo"/>
    <s v="Lomo Vetado"/>
    <s v="1023055"/>
    <x v="170"/>
    <s v="Cerdo"/>
    <n v="0"/>
    <n v="0"/>
    <n v="5000"/>
    <n v="0"/>
    <n v="0"/>
    <n v="3.33928088"/>
  </r>
  <r>
    <x v="8"/>
    <x v="181"/>
    <x v="8"/>
    <x v="0"/>
    <x v="5"/>
    <s v="Lomo"/>
    <s v="Lomo Vetado"/>
    <s v="1023163"/>
    <x v="171"/>
    <s v="Cerdo"/>
    <n v="25000"/>
    <n v="25000"/>
    <n v="25000"/>
    <n v="3.8342399999999999"/>
    <n v="3.8342399999999999"/>
    <n v="3.5662661400000002"/>
  </r>
  <r>
    <x v="8"/>
    <x v="395"/>
    <x v="8"/>
    <x v="0"/>
    <x v="5"/>
    <s v="Lomo"/>
    <s v="Lomo Vetado"/>
    <s v="1023350"/>
    <x v="363"/>
    <s v="Cerdo"/>
    <n v="20000"/>
    <n v="20000"/>
    <n v="20000"/>
    <n v="3.5350000000000001"/>
    <n v="3.5350000000000001"/>
    <n v="3.2798525199999999"/>
  </r>
  <r>
    <x v="8"/>
    <x v="182"/>
    <x v="8"/>
    <x v="0"/>
    <x v="5"/>
    <s v="Paleta"/>
    <s v="Paleta Pulpa"/>
    <s v="1020326"/>
    <x v="172"/>
    <s v="Cerdo"/>
    <n v="264000"/>
    <n v="264000"/>
    <n v="240000"/>
    <n v="2.6371893939393898"/>
    <n v="2.6371893939393898"/>
    <n v="2.49475370625"/>
  </r>
  <r>
    <x v="8"/>
    <x v="584"/>
    <x v="8"/>
    <x v="0"/>
    <x v="5"/>
    <s v="Paleta"/>
    <s v="Paleta Pulpa"/>
    <s v="1022346"/>
    <x v="508"/>
    <s v="Cerdo"/>
    <n v="5000"/>
    <n v="5000"/>
    <n v="29000"/>
    <n v="2.7120000000000002"/>
    <n v="2.7120000000000002"/>
    <n v="2.5076051275862099"/>
  </r>
  <r>
    <x v="8"/>
    <x v="183"/>
    <x v="8"/>
    <x v="0"/>
    <x v="5"/>
    <s v="Panceta"/>
    <s v="Panceta c/Cuero"/>
    <s v="1020715"/>
    <x v="173"/>
    <s v="Cerdo"/>
    <n v="2000"/>
    <n v="2000"/>
    <n v="2000"/>
    <n v="4.8445"/>
    <n v="4.8445"/>
    <n v="4.5306712500000001"/>
  </r>
  <r>
    <x v="8"/>
    <x v="184"/>
    <x v="8"/>
    <x v="0"/>
    <x v="5"/>
    <s v="Panceta"/>
    <s v="Panceta c/Cuero"/>
    <s v="1020914"/>
    <x v="174"/>
    <s v="Cerdo"/>
    <n v="9000"/>
    <n v="9000"/>
    <n v="9000"/>
    <n v="5.6297777777777798"/>
    <n v="5.6297777777777798"/>
    <n v="5.2313894888888903"/>
  </r>
  <r>
    <x v="8"/>
    <x v="185"/>
    <x v="8"/>
    <x v="0"/>
    <x v="5"/>
    <s v="Panceta"/>
    <s v="Panceta s/Cuero"/>
    <s v="1020637"/>
    <x v="175"/>
    <s v="Cerdo"/>
    <n v="233000"/>
    <n v="233000"/>
    <n v="233000"/>
    <n v="5.0312961373390603"/>
    <n v="5.0312961373390603"/>
    <n v="4.69570063390558"/>
  </r>
  <r>
    <x v="8"/>
    <x v="186"/>
    <x v="8"/>
    <x v="0"/>
    <x v="5"/>
    <s v="Panceta"/>
    <s v="Panceta s/Cuero"/>
    <s v="1020731"/>
    <x v="176"/>
    <s v="Cerdo"/>
    <n v="25000"/>
    <n v="25000"/>
    <n v="25000"/>
    <n v="5.3305600000000002"/>
    <n v="5.3305600000000002"/>
    <n v="4.9527509319999998"/>
  </r>
  <r>
    <x v="8"/>
    <x v="187"/>
    <x v="8"/>
    <x v="0"/>
    <x v="5"/>
    <s v="Panceta"/>
    <s v="Panceta s/Cuero"/>
    <s v="1020802"/>
    <x v="177"/>
    <s v="Cerdo"/>
    <n v="38000"/>
    <n v="38000"/>
    <n v="38000"/>
    <n v="4.8816578947368399"/>
    <n v="4.8816578947368399"/>
    <n v="4.5721128473684196"/>
  </r>
  <r>
    <x v="8"/>
    <x v="188"/>
    <x v="8"/>
    <x v="0"/>
    <x v="5"/>
    <s v="Panceta"/>
    <s v="Panceta s/Cuero"/>
    <s v="1021533"/>
    <x v="178"/>
    <s v="Cerdo"/>
    <n v="5000"/>
    <n v="5000"/>
    <n v="5000"/>
    <n v="5.4428000000000001"/>
    <n v="5.4428000000000001"/>
    <n v="5.0930526599999997"/>
  </r>
  <r>
    <x v="8"/>
    <x v="189"/>
    <x v="8"/>
    <x v="0"/>
    <x v="5"/>
    <s v="Panceta"/>
    <s v="Panceta s/Cuero"/>
    <s v="1022371"/>
    <x v="179"/>
    <s v="Cerdo"/>
    <n v="19000"/>
    <n v="19000"/>
    <n v="19000"/>
    <n v="4.8816842105263198"/>
    <n v="4.8816842105263198"/>
    <n v="4.5297499842105298"/>
  </r>
  <r>
    <x v="8"/>
    <x v="192"/>
    <x v="8"/>
    <x v="0"/>
    <x v="5"/>
    <s v="Panceta"/>
    <s v="Panceta s/Cuero"/>
    <s v="1023194"/>
    <x v="182"/>
    <s v="Cerdo"/>
    <n v="10000"/>
    <n v="10000"/>
    <n v="10000"/>
    <n v="3.0112999999999999"/>
    <n v="3.0112999999999999"/>
    <n v="2.7960972000000002"/>
  </r>
  <r>
    <x v="8"/>
    <x v="396"/>
    <x v="8"/>
    <x v="0"/>
    <x v="5"/>
    <s v="Panceta"/>
    <s v="Panceta s/Cuero"/>
    <s v="1023351"/>
    <x v="364"/>
    <s v="Cerdo"/>
    <n v="5000"/>
    <n v="5000"/>
    <n v="5000"/>
    <n v="4.9564000000000004"/>
    <n v="4.9564000000000004"/>
    <n v="4.5916523600000003"/>
  </r>
  <r>
    <x v="8"/>
    <x v="397"/>
    <x v="8"/>
    <x v="0"/>
    <x v="5"/>
    <s v="Panceta"/>
    <s v="Panceta s/Cuero"/>
    <s v="1023352"/>
    <x v="365"/>
    <s v="Cerdo"/>
    <n v="60000"/>
    <n v="60000"/>
    <n v="60000"/>
    <n v="5.2557499999999999"/>
    <n v="5.2557499999999999"/>
    <n v="4.8960686033333296"/>
  </r>
  <r>
    <x v="8"/>
    <x v="193"/>
    <x v="8"/>
    <x v="0"/>
    <x v="5"/>
    <s v="Pierna"/>
    <s v="Pierna Pulpa Fina"/>
    <s v="1020284"/>
    <x v="183"/>
    <s v="Cerdo"/>
    <n v="7000"/>
    <n v="7000"/>
    <n v="7000"/>
    <n v="3.6098571428571402"/>
    <n v="3.6098571428571402"/>
    <n v="3.3509769857142899"/>
  </r>
  <r>
    <x v="8"/>
    <x v="194"/>
    <x v="8"/>
    <x v="0"/>
    <x v="5"/>
    <s v="Pierna"/>
    <s v="Pierna Pulpa Fina"/>
    <s v="1020662"/>
    <x v="184"/>
    <s v="Cerdo"/>
    <n v="10000"/>
    <n v="10000"/>
    <n v="10000"/>
    <n v="3.6472000000000002"/>
    <n v="3.6472000000000002"/>
    <n v="3.4612431199999998"/>
  </r>
  <r>
    <x v="8"/>
    <x v="195"/>
    <x v="8"/>
    <x v="0"/>
    <x v="5"/>
    <s v="Pierna"/>
    <s v="Pierna Pulpa Fina"/>
    <s v="1020664"/>
    <x v="185"/>
    <s v="Cerdo"/>
    <n v="6000"/>
    <n v="6000"/>
    <n v="6000"/>
    <n v="3.6471666666666702"/>
    <n v="3.6471666666666702"/>
    <n v="3.38520491666667"/>
  </r>
  <r>
    <x v="8"/>
    <x v="196"/>
    <x v="8"/>
    <x v="0"/>
    <x v="5"/>
    <s v="Pierna"/>
    <s v="Pierna Pulpa Fina"/>
    <s v="1020665"/>
    <x v="186"/>
    <s v="Cerdo"/>
    <n v="9000"/>
    <n v="9000"/>
    <n v="9000"/>
    <n v="3.6097777777777802"/>
    <n v="3.6097777777777802"/>
    <n v="3.3483778555555599"/>
  </r>
  <r>
    <x v="8"/>
    <x v="197"/>
    <x v="8"/>
    <x v="0"/>
    <x v="5"/>
    <s v="Pierna"/>
    <s v="Pierna Pulpa Fina"/>
    <s v="1020990"/>
    <x v="187"/>
    <s v="Cerdo"/>
    <n v="5000"/>
    <n v="5000"/>
    <n v="5000"/>
    <n v="3.6097999999999999"/>
    <n v="3.6097999999999999"/>
    <n v="3.33928088"/>
  </r>
  <r>
    <x v="8"/>
    <x v="198"/>
    <x v="8"/>
    <x v="0"/>
    <x v="5"/>
    <s v="Pierna"/>
    <s v="Pierna Pulpa Fina"/>
    <s v="1020991"/>
    <x v="188"/>
    <s v="Cerdo"/>
    <n v="8000"/>
    <n v="8000"/>
    <n v="8000"/>
    <n v="3.60975"/>
    <n v="3.60975"/>
    <n v="3.3515617875000001"/>
  </r>
  <r>
    <x v="8"/>
    <x v="199"/>
    <x v="8"/>
    <x v="0"/>
    <x v="5"/>
    <s v="Plancha"/>
    <s v="Plancha s/Cuero"/>
    <s v="1022987"/>
    <x v="189"/>
    <s v="Cerdo"/>
    <n v="24000"/>
    <n v="24000"/>
    <n v="48000"/>
    <n v="1.8890416666666701"/>
    <n v="1.8890416666666701"/>
    <n v="1.5354287020833299"/>
  </r>
  <r>
    <x v="8"/>
    <x v="200"/>
    <x v="8"/>
    <x v="0"/>
    <x v="5"/>
    <s v="Prolijado"/>
    <s v="Prolijado Malaya"/>
    <s v="1020774"/>
    <x v="190"/>
    <s v="Cerdo"/>
    <n v="9000"/>
    <n v="9000"/>
    <n v="9000"/>
    <n v="6.0038888888888904"/>
    <n v="6.0038888888888904"/>
    <n v="5.5871753888888902"/>
  </r>
  <r>
    <x v="8"/>
    <x v="201"/>
    <x v="8"/>
    <x v="0"/>
    <x v="5"/>
    <s v="Subprod"/>
    <s v="Subprod Tripa"/>
    <s v="1020810"/>
    <x v="191"/>
    <s v="Cerdo"/>
    <n v="2000"/>
    <n v="2000"/>
    <n v="2000"/>
    <n v="4.1334999999999997"/>
    <n v="4.1334999999999997"/>
    <n v="3.84463365"/>
  </r>
  <r>
    <x v="8"/>
    <x v="202"/>
    <x v="8"/>
    <x v="0"/>
    <x v="5"/>
    <s v="Subprod"/>
    <s v="Subprod Visceras"/>
    <s v="1021136"/>
    <x v="192"/>
    <s v="Cerdo"/>
    <n v="13090"/>
    <n v="13090"/>
    <n v="2000"/>
    <n v="2.7867838044308599"/>
    <n v="2.7867838044308599"/>
    <n v="2.5736290500000001"/>
  </r>
  <r>
    <x v="8"/>
    <x v="1"/>
    <x v="8"/>
    <x v="1"/>
    <x v="0"/>
    <s v="Cazuela"/>
    <s v="Cazuela Espinazo"/>
    <s v="1011042"/>
    <x v="1"/>
    <s v="Pollo"/>
    <n v="10730"/>
    <n v="24000"/>
    <m/>
    <n v="0"/>
    <n v="0"/>
    <m/>
  </r>
  <r>
    <x v="8"/>
    <x v="203"/>
    <x v="8"/>
    <x v="1"/>
    <x v="6"/>
    <s v="Ala"/>
    <s v="Ala Centro"/>
    <s v="1012161"/>
    <x v="193"/>
    <s v="Pollo"/>
    <n v="102593"/>
    <n v="124593"/>
    <n v="124286.224"/>
    <n v="5.1804314134492602"/>
    <n v="5.1804354979814304"/>
    <n v="5.0461504687760099"/>
  </r>
  <r>
    <x v="8"/>
    <x v="204"/>
    <x v="8"/>
    <x v="1"/>
    <x v="6"/>
    <s v="Ala"/>
    <s v="Ala Centro"/>
    <s v="1012164"/>
    <x v="194"/>
    <s v="Pollo"/>
    <n v="96244"/>
    <n v="96244"/>
    <n v="96163.199999999997"/>
    <n v="4.9179896928639701"/>
    <n v="4.9179896928639701"/>
    <n v="5.17395533738478"/>
  </r>
  <r>
    <x v="8"/>
    <x v="206"/>
    <x v="8"/>
    <x v="1"/>
    <x v="6"/>
    <s v="Ala"/>
    <s v="Ala Trutro-Centro"/>
    <s v="1012148"/>
    <x v="196"/>
    <s v="Pollo"/>
    <n v="100906"/>
    <n v="116906"/>
    <n v="116364.955"/>
    <n v="2.94001347789031"/>
    <n v="2.94001163327802"/>
    <n v="2.8410787973062899"/>
  </r>
  <r>
    <x v="8"/>
    <x v="207"/>
    <x v="8"/>
    <x v="1"/>
    <x v="6"/>
    <s v="Ala"/>
    <s v="Ala Trutro-Centro"/>
    <s v="1012159"/>
    <x v="197"/>
    <s v="Pollo"/>
    <n v="119151"/>
    <n v="119151"/>
    <n v="117935.648"/>
    <n v="2.8499970625508801"/>
    <n v="3.1699943768831198"/>
    <n v="2.3877361652347902"/>
  </r>
  <r>
    <x v="8"/>
    <x v="208"/>
    <x v="8"/>
    <x v="1"/>
    <x v="6"/>
    <s v="Ala"/>
    <s v="Ala Trutro-Centro"/>
    <s v="1012165"/>
    <x v="198"/>
    <s v="Pollo"/>
    <n v="108042"/>
    <n v="146966"/>
    <n v="146966.39999999999"/>
    <n v="2.693397012273"/>
    <n v="3.1699916987602599"/>
    <n v="2.60598203058658"/>
  </r>
  <r>
    <x v="8"/>
    <x v="210"/>
    <x v="8"/>
    <x v="1"/>
    <x v="6"/>
    <s v="Ala"/>
    <s v="Ala Trutro-Centro"/>
    <s v="1012483"/>
    <x v="200"/>
    <s v="Pollo"/>
    <n v="275132"/>
    <n v="275132"/>
    <n v="279462.60700000002"/>
    <n v="2.2075331113792598"/>
    <n v="2.2075331113792598"/>
    <n v="2.3108677981380201"/>
  </r>
  <r>
    <x v="8"/>
    <x v="211"/>
    <x v="8"/>
    <x v="1"/>
    <x v="6"/>
    <s v="Ala"/>
    <s v="Ala Centro Punta"/>
    <s v="1030239"/>
    <x v="201"/>
    <s v="Pavo"/>
    <n v="24000"/>
    <n v="24000"/>
    <n v="23995.017"/>
    <n v="1.7319166666666701"/>
    <n v="1.7319166666666701"/>
    <n v="1.87393074153688"/>
  </r>
  <r>
    <x v="8"/>
    <x v="212"/>
    <x v="8"/>
    <x v="1"/>
    <x v="6"/>
    <s v="Chuleta"/>
    <s v="Chuleta Huesos"/>
    <s v="1020828"/>
    <x v="13"/>
    <s v="Cerdo"/>
    <n v="46043"/>
    <n v="46043"/>
    <m/>
    <n v="7.4415437742979398"/>
    <n v="7.4415437742979398"/>
    <m/>
  </r>
  <r>
    <x v="8"/>
    <x v="213"/>
    <x v="8"/>
    <x v="1"/>
    <x v="6"/>
    <s v="Chuleta"/>
    <s v="Chuleta Huesos"/>
    <s v="1022883"/>
    <x v="202"/>
    <s v="Cerdo"/>
    <n v="47628"/>
    <n v="24041"/>
    <n v="9727.8379999999997"/>
    <n v="7.3026371042244103"/>
    <n v="7.6455222328522101"/>
    <n v="3.6541086724511702"/>
  </r>
  <r>
    <x v="8"/>
    <x v="214"/>
    <x v="8"/>
    <x v="1"/>
    <x v="6"/>
    <s v="Empanizado"/>
    <s v="Empanizados Croqueta"/>
    <s v="1100573"/>
    <x v="203"/>
    <s v="Elaborado"/>
    <m/>
    <m/>
    <n v="8572.89"/>
    <m/>
    <m/>
    <n v="3.1177260410433401"/>
  </r>
  <r>
    <x v="8"/>
    <x v="215"/>
    <x v="8"/>
    <x v="1"/>
    <x v="6"/>
    <s v="Empanizado"/>
    <s v="Empanizados Croqueta"/>
    <s v="1100602"/>
    <x v="204"/>
    <s v="Elaborado"/>
    <m/>
    <m/>
    <n v="20024.878000000001"/>
    <m/>
    <m/>
    <n v="5.4179712855179396"/>
  </r>
  <r>
    <x v="8"/>
    <x v="216"/>
    <x v="8"/>
    <x v="1"/>
    <x v="6"/>
    <s v="Empanizado"/>
    <s v="Empanizados Nuggets"/>
    <s v="1100570"/>
    <x v="205"/>
    <s v="Elaborado"/>
    <m/>
    <m/>
    <n v="9797.5879999999997"/>
    <m/>
    <m/>
    <n v="3.0604706178704402"/>
  </r>
  <r>
    <x v="8"/>
    <x v="217"/>
    <x v="8"/>
    <x v="1"/>
    <x v="6"/>
    <s v="Empanizado"/>
    <s v="Empanizados Nuggets"/>
    <s v="1100572"/>
    <x v="206"/>
    <s v="Elaborado"/>
    <m/>
    <m/>
    <n v="14696.38"/>
    <m/>
    <m/>
    <n v="3.0604710683855498"/>
  </r>
  <r>
    <x v="8"/>
    <x v="218"/>
    <x v="8"/>
    <x v="1"/>
    <x v="6"/>
    <s v="Empanizado"/>
    <s v="Empanizados Nuggets"/>
    <s v="1100574"/>
    <x v="207"/>
    <s v="Elaborado"/>
    <m/>
    <m/>
    <n v="21983.040000000001"/>
    <m/>
    <m/>
    <n v="3.0604709721676402"/>
  </r>
  <r>
    <x v="8"/>
    <x v="219"/>
    <x v="8"/>
    <x v="1"/>
    <x v="6"/>
    <s v="Filete"/>
    <s v="Filete"/>
    <s v="1012147"/>
    <x v="208"/>
    <s v="Pollo"/>
    <n v="170511"/>
    <n v="99835"/>
    <n v="105162.317"/>
    <n v="5.7267742257097796"/>
    <n v="5.7267791856563299"/>
    <n v="5.6376908431943402"/>
  </r>
  <r>
    <x v="8"/>
    <x v="220"/>
    <x v="8"/>
    <x v="1"/>
    <x v="6"/>
    <s v="Filete"/>
    <s v="Filete"/>
    <s v="1012158"/>
    <x v="209"/>
    <s v="Pollo"/>
    <n v="89616"/>
    <n v="160292"/>
    <n v="159666.20800000001"/>
    <n v="5.5691952329941099"/>
    <n v="5.5691987123499596"/>
    <n v="5.4767442363258203"/>
  </r>
  <r>
    <x v="8"/>
    <x v="221"/>
    <x v="8"/>
    <x v="1"/>
    <x v="6"/>
    <s v="Filete"/>
    <s v="Filete"/>
    <s v="1012163"/>
    <x v="210"/>
    <s v="Pollo"/>
    <n v="242808"/>
    <n v="242808"/>
    <n v="242675.56"/>
    <n v="5.2276078218180597"/>
    <n v="5.2276078218180597"/>
    <n v="5.32327083740942"/>
  </r>
  <r>
    <x v="8"/>
    <x v="446"/>
    <x v="8"/>
    <x v="1"/>
    <x v="6"/>
    <s v="Filete"/>
    <s v="Filete"/>
    <s v="1012400"/>
    <x v="402"/>
    <s v="Pollo"/>
    <m/>
    <m/>
    <n v="252"/>
    <m/>
    <m/>
    <n v="5.5997424603174597"/>
  </r>
  <r>
    <x v="8"/>
    <x v="222"/>
    <x v="8"/>
    <x v="1"/>
    <x v="6"/>
    <s v="Filete"/>
    <s v="Filete"/>
    <s v="1012518"/>
    <x v="211"/>
    <s v="Pollo"/>
    <n v="147668"/>
    <n v="147668"/>
    <n v="145149.44"/>
    <n v="5.2983855676246696"/>
    <n v="5.2983855676246696"/>
    <n v="5.3015023103086003"/>
  </r>
  <r>
    <x v="8"/>
    <x v="400"/>
    <x v="8"/>
    <x v="1"/>
    <x v="6"/>
    <s v="Filete"/>
    <s v="Filete c/Cabeza"/>
    <s v="1021398"/>
    <x v="25"/>
    <s v="Cerdo"/>
    <n v="1554"/>
    <n v="1554"/>
    <n v="1555"/>
    <n v="3.37709137709138"/>
    <n v="3.37709137709138"/>
    <n v="3.5273990996784601"/>
  </r>
  <r>
    <x v="8"/>
    <x v="223"/>
    <x v="8"/>
    <x v="1"/>
    <x v="6"/>
    <s v="Huesos"/>
    <s v="Huesos Cuarto Centra"/>
    <s v="1020822"/>
    <x v="212"/>
    <s v="Cerdo"/>
    <n v="10242"/>
    <n v="10242"/>
    <n v="10260"/>
    <n v="2.1400117164616299"/>
    <n v="2.1400117164616299"/>
    <n v="2.4691793957115"/>
  </r>
  <r>
    <x v="8"/>
    <x v="447"/>
    <x v="8"/>
    <x v="1"/>
    <x v="6"/>
    <s v="Huesos"/>
    <s v="Huesos Cuarto Centra"/>
    <s v="1020878"/>
    <x v="403"/>
    <s v="Cerdo"/>
    <n v="0"/>
    <n v="0"/>
    <n v="24001.9"/>
    <n v="0"/>
    <n v="0"/>
    <n v="1.8518845174756999"/>
  </r>
  <r>
    <x v="8"/>
    <x v="224"/>
    <x v="8"/>
    <x v="1"/>
    <x v="6"/>
    <s v="Menudencias"/>
    <s v="Menudencias Contre"/>
    <s v="1012532"/>
    <x v="213"/>
    <s v="Pollo"/>
    <n v="6035"/>
    <n v="6035"/>
    <n v="6041.9520000000002"/>
    <n v="1.17381938690969"/>
    <n v="1.17381938690969"/>
    <n v="1.4109596368855599"/>
  </r>
  <r>
    <x v="8"/>
    <x v="225"/>
    <x v="8"/>
    <x v="1"/>
    <x v="6"/>
    <s v="Menudencias"/>
    <s v="Menudencias Pana"/>
    <s v="1012601"/>
    <x v="214"/>
    <s v="Pollo"/>
    <n v="295587"/>
    <n v="295587"/>
    <n v="304015.50199999998"/>
    <n v="0.59769205005632897"/>
    <n v="0.59769205005632897"/>
    <n v="0.472955760328301"/>
  </r>
  <r>
    <x v="8"/>
    <x v="226"/>
    <x v="8"/>
    <x v="1"/>
    <x v="6"/>
    <s v="Menudencias"/>
    <s v="Menudencias Cogote"/>
    <s v="1030735"/>
    <x v="215"/>
    <s v="Pavo"/>
    <n v="24000"/>
    <n v="24000"/>
    <n v="19050.864000000001"/>
    <n v="1.45"/>
    <n v="1.45"/>
    <n v="1.65346831513783"/>
  </r>
  <r>
    <x v="8"/>
    <x v="402"/>
    <x v="8"/>
    <x v="1"/>
    <x v="6"/>
    <s v="Menudencias"/>
    <s v="Menudencias Hígado"/>
    <s v="1030745"/>
    <x v="369"/>
    <s v="Pavo"/>
    <n v="4137"/>
    <n v="4137"/>
    <m/>
    <n v="0.75392796712593702"/>
    <n v="0.75392796712593702"/>
    <m/>
  </r>
  <r>
    <x v="8"/>
    <x v="604"/>
    <x v="8"/>
    <x v="1"/>
    <x v="6"/>
    <s v="Panceta"/>
    <s v="Panceta c/Cuero"/>
    <s v="1023446"/>
    <x v="522"/>
    <s v="Cerdo"/>
    <m/>
    <n v="22140"/>
    <n v="22140"/>
    <m/>
    <n v="5.1200090334236696"/>
    <n v="5.2461895528455296"/>
  </r>
  <r>
    <x v="8"/>
    <x v="227"/>
    <x v="8"/>
    <x v="1"/>
    <x v="6"/>
    <s v="Panceta"/>
    <s v="Panceta s/Cuero"/>
    <s v="1021538"/>
    <x v="216"/>
    <s v="Cerdo"/>
    <n v="24000"/>
    <n v="0"/>
    <n v="14317.183999999999"/>
    <n v="4.8898333333333301"/>
    <n v="0"/>
    <n v="3.4337336657823201"/>
  </r>
  <r>
    <x v="8"/>
    <x v="229"/>
    <x v="8"/>
    <x v="1"/>
    <x v="6"/>
    <s v="Pech"/>
    <s v="Pech Entera"/>
    <s v="1030321"/>
    <x v="218"/>
    <s v="Pavo"/>
    <n v="2899"/>
    <n v="2899"/>
    <n v="2910.4"/>
    <n v="5.8013107968264901"/>
    <n v="5.8013107968264901"/>
    <n v="6.1729484606926901"/>
  </r>
  <r>
    <x v="8"/>
    <x v="230"/>
    <x v="8"/>
    <x v="1"/>
    <x v="6"/>
    <s v="Pech"/>
    <s v="Pech Entera"/>
    <s v="1030360"/>
    <x v="219"/>
    <s v="Pavo"/>
    <n v="2602"/>
    <n v="2602"/>
    <n v="3454.4"/>
    <n v="6.2436587240584203"/>
    <n v="6.2436587240584203"/>
    <n v="6.1139264416396504"/>
  </r>
  <r>
    <x v="8"/>
    <x v="231"/>
    <x v="8"/>
    <x v="1"/>
    <x v="6"/>
    <s v="Pech"/>
    <s v="Pech Entera"/>
    <s v="1030376"/>
    <x v="220"/>
    <s v="Pavo"/>
    <n v="9290"/>
    <n v="9290"/>
    <n v="9300"/>
    <n v="5.8011840688912804"/>
    <n v="5.8011840688912804"/>
    <n v="5.9524859032258099"/>
  </r>
  <r>
    <x v="8"/>
    <x v="232"/>
    <x v="8"/>
    <x v="1"/>
    <x v="6"/>
    <s v="Pech"/>
    <s v="Pech Entera"/>
    <s v="1030783"/>
    <x v="221"/>
    <s v="Pavo"/>
    <n v="2332"/>
    <n v="2332"/>
    <n v="2361.88"/>
    <n v="5.8001715265866203"/>
    <n v="5.8001715265866203"/>
    <n v="5.9524855623486399"/>
  </r>
  <r>
    <x v="8"/>
    <x v="233"/>
    <x v="8"/>
    <x v="1"/>
    <x v="6"/>
    <s v="Pech"/>
    <s v="Pech Entera"/>
    <s v="1030784"/>
    <x v="222"/>
    <s v="Pavo"/>
    <n v="5415"/>
    <n v="5415"/>
    <n v="5424.32"/>
    <n v="6.2435826408125603"/>
    <n v="6.2435826408125603"/>
    <n v="6.1729482036457997"/>
  </r>
  <r>
    <x v="8"/>
    <x v="235"/>
    <x v="8"/>
    <x v="1"/>
    <x v="6"/>
    <s v="Pech Desh"/>
    <s v="Pech Desh c/Piel"/>
    <s v="1030424"/>
    <x v="224"/>
    <s v="Pavo"/>
    <n v="84142"/>
    <n v="82443"/>
    <n v="96031.017000000007"/>
    <n v="8.6909272420432107"/>
    <n v="8.6909258518006407"/>
    <n v="8.3414023242094792"/>
  </r>
  <r>
    <x v="8"/>
    <x v="237"/>
    <x v="8"/>
    <x v="1"/>
    <x v="6"/>
    <s v="Pech Desh"/>
    <s v="Pech Desh Filete"/>
    <s v="1030773"/>
    <x v="226"/>
    <s v="Pavo"/>
    <n v="19051"/>
    <n v="19051"/>
    <n v="14968.536"/>
    <n v="7.6145609154375098"/>
    <n v="7.6145609154375098"/>
    <n v="5.5115610504594397"/>
  </r>
  <r>
    <x v="8"/>
    <x v="541"/>
    <x v="8"/>
    <x v="1"/>
    <x v="6"/>
    <s v="Pech Desh"/>
    <s v="Pech Desh Filete"/>
    <s v="1030818"/>
    <x v="478"/>
    <s v="Pavo"/>
    <n v="11461"/>
    <n v="48000"/>
    <n v="47998.44"/>
    <n v="10.3717825669662"/>
    <n v="10.3720416666667"/>
    <n v="8.5023933152827507"/>
  </r>
  <r>
    <x v="8"/>
    <x v="238"/>
    <x v="8"/>
    <x v="1"/>
    <x v="6"/>
    <s v="Pech Desh"/>
    <s v="Pech Desh s/Piel"/>
    <s v="1030379"/>
    <x v="227"/>
    <s v="Pavo"/>
    <n v="696000"/>
    <n v="744040"/>
    <n v="768143.78399999999"/>
    <n v="11.800465517241401"/>
    <n v="11.955920380624701"/>
    <n v="12.357780168667"/>
  </r>
  <r>
    <x v="8"/>
    <x v="239"/>
    <x v="8"/>
    <x v="1"/>
    <x v="6"/>
    <s v="Pech Desh"/>
    <s v="Pech Desh s/Piel"/>
    <s v="1030452"/>
    <x v="228"/>
    <s v="Pavo"/>
    <n v="79210"/>
    <n v="79210"/>
    <n v="79219.471000000005"/>
    <n v="8.3078399192021202"/>
    <n v="8.3078399192021202"/>
    <n v="7.5197794731550296"/>
  </r>
  <r>
    <x v="8"/>
    <x v="478"/>
    <x v="8"/>
    <x v="1"/>
    <x v="6"/>
    <s v="Pech Desh"/>
    <s v="Pech Desh s/Piel"/>
    <s v="1030461"/>
    <x v="432"/>
    <s v="Pavo"/>
    <n v="0"/>
    <n v="0"/>
    <n v="10719.92"/>
    <n v="0"/>
    <n v="0"/>
    <n v="10.807696064896"/>
  </r>
  <r>
    <x v="8"/>
    <x v="240"/>
    <x v="8"/>
    <x v="1"/>
    <x v="6"/>
    <s v="Pech Desh"/>
    <s v="Pech Desh s/Piel"/>
    <s v="1030782"/>
    <x v="229"/>
    <s v="Pavo"/>
    <n v="27629"/>
    <n v="27629"/>
    <n v="27631.526999999998"/>
    <n v="8.3079011183901006"/>
    <n v="8.3079011183901006"/>
    <n v="9.0364692403716997"/>
  </r>
  <r>
    <x v="8"/>
    <x v="241"/>
    <x v="8"/>
    <x v="1"/>
    <x v="6"/>
    <s v="Pechuga"/>
    <s v="Pechuga Entera"/>
    <s v="1011120"/>
    <x v="230"/>
    <s v="Pollo"/>
    <n v="40000"/>
    <n v="40000"/>
    <n v="39936"/>
    <n v="2.1800000000000002"/>
    <n v="2.1800000000000002"/>
    <n v="2.2770326171874999"/>
  </r>
  <r>
    <x v="8"/>
    <x v="246"/>
    <x v="8"/>
    <x v="1"/>
    <x v="6"/>
    <s v="Pechuga Desh"/>
    <s v="Pechuga Desh s/Piel"/>
    <s v="1011701"/>
    <x v="235"/>
    <s v="Pollo"/>
    <n v="36265"/>
    <n v="107265"/>
    <n v="108862.08"/>
    <n v="3.6405073762581002"/>
    <n v="3.0299911434298199"/>
    <n v="3.1959247738055301"/>
  </r>
  <r>
    <x v="8"/>
    <x v="248"/>
    <x v="8"/>
    <x v="1"/>
    <x v="6"/>
    <s v="Pechuga Desh"/>
    <s v="Pechuga Desh s/Piel"/>
    <s v="1012107"/>
    <x v="237"/>
    <s v="Pollo"/>
    <n v="89694"/>
    <n v="89694"/>
    <n v="88107.088000000003"/>
    <n v="4.8570026980623"/>
    <n v="4.8570026980623"/>
    <n v="4.8796268956250204"/>
  </r>
  <r>
    <x v="8"/>
    <x v="249"/>
    <x v="8"/>
    <x v="1"/>
    <x v="6"/>
    <s v="Pechuga Desh"/>
    <s v="Pechuga Desh s/Piel"/>
    <s v="1012108"/>
    <x v="238"/>
    <s v="Pollo"/>
    <n v="118031"/>
    <n v="118031"/>
    <n v="117936"/>
    <n v="4.8478450576543404"/>
    <n v="4.8478450576543404"/>
    <n v="5.05096554148012"/>
  </r>
  <r>
    <x v="8"/>
    <x v="250"/>
    <x v="8"/>
    <x v="1"/>
    <x v="6"/>
    <s v="Pechuga Desh"/>
    <s v="Pechuga Desh s/Piel"/>
    <s v="1012109"/>
    <x v="239"/>
    <s v="Pollo"/>
    <n v="512585"/>
    <n v="512585"/>
    <n v="515523.00400000002"/>
    <n v="4.8399992196416202"/>
    <n v="4.8399992196416202"/>
    <n v="5.0646299153315804"/>
  </r>
  <r>
    <x v="8"/>
    <x v="251"/>
    <x v="8"/>
    <x v="1"/>
    <x v="6"/>
    <s v="Pechuga Desh"/>
    <s v="Pechuga Desh s/Piel"/>
    <s v="1012110"/>
    <x v="240"/>
    <s v="Pollo"/>
    <n v="205832"/>
    <n v="205832"/>
    <n v="229610.91"/>
    <n v="4.8652153212328502"/>
    <n v="4.8652153212328502"/>
    <n v="5.2110489296871796"/>
  </r>
  <r>
    <x v="8"/>
    <x v="252"/>
    <x v="8"/>
    <x v="1"/>
    <x v="6"/>
    <s v="Pechuga Desh"/>
    <s v="Pechuga Desh s/Piel"/>
    <s v="1012111"/>
    <x v="241"/>
    <s v="Pollo"/>
    <n v="33659"/>
    <n v="33659"/>
    <n v="39971.232000000004"/>
    <n v="4.9708547491012798"/>
    <n v="4.9708547491012798"/>
    <n v="5.32989152548513"/>
  </r>
  <r>
    <x v="8"/>
    <x v="253"/>
    <x v="8"/>
    <x v="1"/>
    <x v="6"/>
    <s v="Pechuga Desh"/>
    <s v="Pechuga Desh s/Piel"/>
    <s v="1012112"/>
    <x v="242"/>
    <s v="Pollo"/>
    <n v="10148"/>
    <n v="10148"/>
    <n v="13970.634"/>
    <n v="4.8572132439889604"/>
    <n v="4.8572132439889604"/>
    <n v="5.9731825842692601"/>
  </r>
  <r>
    <x v="8"/>
    <x v="254"/>
    <x v="8"/>
    <x v="1"/>
    <x v="6"/>
    <s v="Pechuga Desh"/>
    <s v="Pechuga Desh s/Piel"/>
    <s v="1012145"/>
    <x v="243"/>
    <s v="Pollo"/>
    <n v="201349"/>
    <n v="93897"/>
    <n v="102035.18399999999"/>
    <n v="4.0130072659908897"/>
    <n v="4.0130249102740203"/>
    <n v="4.0528839356040196"/>
  </r>
  <r>
    <x v="8"/>
    <x v="255"/>
    <x v="8"/>
    <x v="1"/>
    <x v="6"/>
    <s v="Pechuga Desh"/>
    <s v="Pechuga Desh s/Piel"/>
    <s v="1012160"/>
    <x v="244"/>
    <s v="Pollo"/>
    <n v="85637"/>
    <n v="327089"/>
    <n v="330220.79999999999"/>
    <n v="3.9393136144423599"/>
    <n v="3.93932232511641"/>
    <n v="3.8841061087006001"/>
  </r>
  <r>
    <x v="8"/>
    <x v="256"/>
    <x v="8"/>
    <x v="1"/>
    <x v="6"/>
    <s v="Pechuga Desh"/>
    <s v="Pechuga Desh s/Piel"/>
    <s v="1012167"/>
    <x v="245"/>
    <s v="Pollo"/>
    <n v="519165"/>
    <n v="519165"/>
    <n v="512204.53399999999"/>
    <n v="3.8200013483189399"/>
    <n v="3.8200013483189399"/>
    <n v="3.7209054266200599"/>
  </r>
  <r>
    <x v="8"/>
    <x v="257"/>
    <x v="8"/>
    <x v="1"/>
    <x v="6"/>
    <s v="Pechuga Desh"/>
    <s v="Pechuga Desh s/Piel"/>
    <s v="1012519"/>
    <x v="237"/>
    <s v="Pollo"/>
    <n v="19328"/>
    <n v="19328"/>
    <n v="17236.624"/>
    <n v="4.8568915562913899"/>
    <n v="4.8568915562913899"/>
    <n v="4.3558790050766296"/>
  </r>
  <r>
    <x v="8"/>
    <x v="258"/>
    <x v="8"/>
    <x v="1"/>
    <x v="6"/>
    <s v="Pechuga Desh"/>
    <s v="Pechuga Desh s/Piel"/>
    <s v="1012520"/>
    <x v="238"/>
    <s v="Pollo"/>
    <n v="110468"/>
    <n v="110468"/>
    <n v="116121.28"/>
    <n v="4.8478563928015399"/>
    <n v="4.8478563928015399"/>
    <n v="4.8498583145139298"/>
  </r>
  <r>
    <x v="8"/>
    <x v="259"/>
    <x v="8"/>
    <x v="1"/>
    <x v="6"/>
    <s v="Pechuga Desh"/>
    <s v="Pechuga Desh s/Piel"/>
    <s v="1012521"/>
    <x v="239"/>
    <s v="Pollo"/>
    <n v="245668"/>
    <n v="245668"/>
    <n v="250404"/>
    <n v="4.8399954410016797"/>
    <n v="4.8399954410016797"/>
    <n v="5.1702062942285298"/>
  </r>
  <r>
    <x v="8"/>
    <x v="260"/>
    <x v="8"/>
    <x v="1"/>
    <x v="6"/>
    <s v="Pechuga Desh"/>
    <s v="Pechuga Desh s/Piel"/>
    <s v="1012522"/>
    <x v="240"/>
    <s v="Pollo"/>
    <n v="157005"/>
    <n v="157005"/>
    <n v="138801.24799999999"/>
    <n v="4.86520811439126"/>
    <n v="4.86520811439126"/>
    <n v="5.1643779787916602"/>
  </r>
  <r>
    <x v="8"/>
    <x v="261"/>
    <x v="8"/>
    <x v="1"/>
    <x v="6"/>
    <s v="Pechuga Desh"/>
    <s v="Pechuga Desh s/Piel"/>
    <s v="1012523"/>
    <x v="241"/>
    <s v="Pollo"/>
    <n v="56032"/>
    <n v="56032"/>
    <n v="58060.800000000003"/>
    <n v="4.9709273272415802"/>
    <n v="4.9709273272415802"/>
    <n v="5.0317557388117304"/>
  </r>
  <r>
    <x v="8"/>
    <x v="264"/>
    <x v="8"/>
    <x v="1"/>
    <x v="6"/>
    <s v="Pierna"/>
    <s v="Pierna Pulpa Fina"/>
    <s v="1023273"/>
    <x v="247"/>
    <s v="Cerdo"/>
    <n v="7288"/>
    <n v="7288"/>
    <n v="7308"/>
    <n v="3.3767837541163601"/>
    <n v="3.3767837541163601"/>
    <n v="3.5273990147783199"/>
  </r>
  <r>
    <x v="8"/>
    <x v="265"/>
    <x v="8"/>
    <x v="1"/>
    <x v="6"/>
    <s v="Pierna"/>
    <s v="Pierna Pulpa Fina"/>
    <s v="1023274"/>
    <x v="248"/>
    <s v="Cerdo"/>
    <n v="28349"/>
    <n v="28349"/>
    <n v="28416"/>
    <n v="3.37669759074394"/>
    <n v="3.37669759074394"/>
    <n v="3.5273990427927902"/>
  </r>
  <r>
    <x v="8"/>
    <x v="481"/>
    <x v="8"/>
    <x v="1"/>
    <x v="6"/>
    <s v="Pierna"/>
    <s v="Pierna Pulpa Fina"/>
    <s v="1023276"/>
    <x v="435"/>
    <s v="Cerdo"/>
    <n v="18144"/>
    <n v="18144"/>
    <n v="18145"/>
    <n v="3.3767636684303399"/>
    <n v="3.3767636684303399"/>
    <n v="3.5273990631027798"/>
  </r>
  <r>
    <x v="8"/>
    <x v="266"/>
    <x v="8"/>
    <x v="1"/>
    <x v="6"/>
    <s v="Prolijado"/>
    <s v="Prolijado Malaya"/>
    <s v="1022619"/>
    <x v="249"/>
    <s v="Cerdo"/>
    <n v="13163"/>
    <n v="13163"/>
    <n v="15103.728999999999"/>
    <n v="7.14988984274102"/>
    <n v="7.14988984274102"/>
    <n v="7.2752606326556801"/>
  </r>
  <r>
    <x v="8"/>
    <x v="267"/>
    <x v="8"/>
    <x v="1"/>
    <x v="6"/>
    <s v="Recortes"/>
    <s v="Recortes Estándar"/>
    <s v="1030370"/>
    <x v="250"/>
    <s v="Pavo"/>
    <n v="0"/>
    <n v="12020"/>
    <n v="12020.188"/>
    <n v="0"/>
    <n v="4.5758735440931799"/>
    <n v="4.76198874759696"/>
  </r>
  <r>
    <x v="8"/>
    <x v="450"/>
    <x v="8"/>
    <x v="1"/>
    <x v="6"/>
    <s v="Subprod"/>
    <s v="Subprod Visceras"/>
    <s v="1021260"/>
    <x v="406"/>
    <s v="Cerdo"/>
    <n v="48000"/>
    <n v="48000"/>
    <n v="48007.326999999997"/>
    <n v="1.26"/>
    <n v="1.26"/>
    <n v="1.16458083783752"/>
  </r>
  <r>
    <x v="8"/>
    <x v="268"/>
    <x v="8"/>
    <x v="1"/>
    <x v="6"/>
    <s v="Subprod"/>
    <s v="Subprod Visceras"/>
    <s v="1023190"/>
    <x v="251"/>
    <s v="Cerdo"/>
    <n v="151181"/>
    <n v="168181"/>
    <n v="166337.17199999999"/>
    <n v="0.66890019248450505"/>
    <n v="0.66890433521027903"/>
    <n v="0.48179002526266301"/>
  </r>
  <r>
    <x v="8"/>
    <x v="403"/>
    <x v="8"/>
    <x v="1"/>
    <x v="6"/>
    <s v="Trutro Desh"/>
    <s v="Trutro Desh Corto"/>
    <s v="1030228"/>
    <x v="370"/>
    <s v="Pavo"/>
    <m/>
    <m/>
    <n v="162.99700000000001"/>
    <m/>
    <m/>
    <n v="3.6321153150057999"/>
  </r>
  <r>
    <x v="8"/>
    <x v="591"/>
    <x v="8"/>
    <x v="1"/>
    <x v="6"/>
    <s v="Trutro Deshuesado"/>
    <s v="Trutro Deshuesado si"/>
    <s v="1012806"/>
    <x v="513"/>
    <s v="Pollo"/>
    <n v="5000"/>
    <n v="5000"/>
    <n v="4998.5839999999998"/>
    <n v="3.4"/>
    <n v="3.4"/>
    <n v="4.1226475337815698"/>
  </r>
  <r>
    <x v="8"/>
    <x v="432"/>
    <x v="8"/>
    <x v="1"/>
    <x v="7"/>
    <s v="Ala"/>
    <s v="Ala Punta"/>
    <s v="1030788"/>
    <x v="391"/>
    <s v="Pavo"/>
    <n v="5370"/>
    <n v="12000"/>
    <n v="24000"/>
    <n v="1.2355679702048401"/>
    <n v="1.2355833333333299"/>
    <n v="0.79"/>
  </r>
  <r>
    <x v="8"/>
    <x v="1"/>
    <x v="8"/>
    <x v="1"/>
    <x v="7"/>
    <s v="Cazuela"/>
    <s v="Cazuela Espinazo"/>
    <s v="1011042"/>
    <x v="1"/>
    <s v="Pollo"/>
    <m/>
    <m/>
    <n v="24000"/>
    <m/>
    <m/>
    <n v="0.348333333333333"/>
  </r>
  <r>
    <x v="8"/>
    <x v="269"/>
    <x v="8"/>
    <x v="1"/>
    <x v="7"/>
    <s v="Filete"/>
    <s v="Filete c/Cabeza"/>
    <s v="1020853"/>
    <x v="25"/>
    <s v="Cerdo"/>
    <n v="120000"/>
    <n v="120000"/>
    <n v="140000"/>
    <n v="3.6899000000000002"/>
    <n v="3.6899000000000002"/>
    <n v="3.9354914285714302"/>
  </r>
  <r>
    <x v="8"/>
    <x v="605"/>
    <x v="8"/>
    <x v="1"/>
    <x v="7"/>
    <s v="Filete"/>
    <s v="Filete c/Cabeza"/>
    <s v="1022097"/>
    <x v="523"/>
    <s v="Cerdo"/>
    <n v="20000"/>
    <n v="24008"/>
    <n v="24007.5"/>
    <n v="3.2698999999999998"/>
    <n v="3.2699100299900001"/>
    <n v="3.9988000000000001"/>
  </r>
  <r>
    <x v="8"/>
    <x v="482"/>
    <x v="8"/>
    <x v="1"/>
    <x v="7"/>
    <s v="Lomo"/>
    <s v="Lomo Centro"/>
    <s v="1022858"/>
    <x v="253"/>
    <s v="Cerdo"/>
    <n v="671"/>
    <n v="671"/>
    <m/>
    <n v="2.4307004470938902"/>
    <n v="2.4307004470938902"/>
    <m/>
  </r>
  <r>
    <x v="8"/>
    <x v="606"/>
    <x v="8"/>
    <x v="1"/>
    <x v="7"/>
    <s v="Lomo"/>
    <s v="Lomo Vetado"/>
    <s v="1023445"/>
    <x v="345"/>
    <s v="Cerdo"/>
    <m/>
    <m/>
    <n v="20015.099999999999"/>
    <m/>
    <m/>
    <n v="2.8137759991206601"/>
  </r>
  <r>
    <x v="8"/>
    <x v="42"/>
    <x v="8"/>
    <x v="1"/>
    <x v="7"/>
    <s v="Menudencias"/>
    <s v="Menudencias Contre"/>
    <s v="1010877"/>
    <x v="41"/>
    <s v="Pollo"/>
    <m/>
    <n v="12000"/>
    <n v="24000"/>
    <m/>
    <n v="0.6"/>
    <n v="0.99"/>
  </r>
  <r>
    <x v="8"/>
    <x v="272"/>
    <x v="8"/>
    <x v="1"/>
    <x v="7"/>
    <s v="Menudencias"/>
    <s v="Menudencias Corazón"/>
    <s v="1012724"/>
    <x v="254"/>
    <s v="Pollo"/>
    <n v="0"/>
    <n v="18002"/>
    <n v="31027"/>
    <n v="0"/>
    <n v="0.55932674147316996"/>
    <n v="0.92852024365874897"/>
  </r>
  <r>
    <x v="8"/>
    <x v="273"/>
    <x v="8"/>
    <x v="1"/>
    <x v="7"/>
    <s v="Menudencias"/>
    <s v="Menudencias Corazón"/>
    <s v="1012730"/>
    <x v="255"/>
    <s v="Pollo"/>
    <n v="9064"/>
    <n v="9064"/>
    <n v="8313"/>
    <n v="0"/>
    <n v="0"/>
    <n v="0.90442800433056603"/>
  </r>
  <r>
    <x v="8"/>
    <x v="404"/>
    <x v="8"/>
    <x v="1"/>
    <x v="7"/>
    <s v="Menudencias"/>
    <s v="Menudencias Corazón"/>
    <s v="1012745"/>
    <x v="371"/>
    <s v="Pollo"/>
    <n v="1717"/>
    <n v="1717"/>
    <n v="1700"/>
    <n v="0"/>
    <n v="0"/>
    <n v="0.90442800000000001"/>
  </r>
  <r>
    <x v="8"/>
    <x v="47"/>
    <x v="8"/>
    <x v="1"/>
    <x v="7"/>
    <s v="Pech Desh"/>
    <s v="Pech Desh s/Piel"/>
    <s v="1030670"/>
    <x v="46"/>
    <s v="Pavo"/>
    <n v="72000"/>
    <n v="72000"/>
    <m/>
    <n v="7.84"/>
    <n v="7.84"/>
    <m/>
  </r>
  <r>
    <x v="8"/>
    <x v="278"/>
    <x v="8"/>
    <x v="1"/>
    <x v="7"/>
    <s v="Pechuga Desh"/>
    <s v="Pechuga Desh s/Piel"/>
    <s v="1011748"/>
    <x v="260"/>
    <s v="Pollo"/>
    <n v="140594"/>
    <n v="68994"/>
    <n v="68400"/>
    <n v="4.47416674964792"/>
    <n v="4.4741716671014897"/>
    <n v="4.5920503991228099"/>
  </r>
  <r>
    <x v="8"/>
    <x v="484"/>
    <x v="8"/>
    <x v="1"/>
    <x v="7"/>
    <s v="Pierna"/>
    <s v="Pierna Pulpa"/>
    <s v="1022145"/>
    <x v="436"/>
    <s v="Cerdo"/>
    <n v="0"/>
    <n v="24000"/>
    <n v="24000"/>
    <n v="0"/>
    <n v="2.4"/>
    <n v="3.0577800000000002"/>
  </r>
  <r>
    <x v="8"/>
    <x v="518"/>
    <x v="8"/>
    <x v="1"/>
    <x v="7"/>
    <s v="Pierna"/>
    <s v="Pierna Pulpa"/>
    <s v="1023400"/>
    <x v="464"/>
    <s v="Cerdo"/>
    <n v="0"/>
    <n v="0"/>
    <n v="4005"/>
    <n v="0"/>
    <n v="0"/>
    <n v="2.6921520099875198"/>
  </r>
  <r>
    <x v="8"/>
    <x v="542"/>
    <x v="8"/>
    <x v="1"/>
    <x v="7"/>
    <s v="Pierna"/>
    <s v="Pierna Pulpa"/>
    <s v="1023417"/>
    <x v="479"/>
    <s v="Cerdo"/>
    <m/>
    <n v="52000"/>
    <n v="68059.5"/>
    <m/>
    <n v="2.35"/>
    <n v="2.62497764603031"/>
  </r>
  <r>
    <x v="8"/>
    <x v="452"/>
    <x v="8"/>
    <x v="1"/>
    <x v="7"/>
    <s v="Subprod"/>
    <s v="Subprod Visceras"/>
    <s v="1022304"/>
    <x v="408"/>
    <s v="Cerdo"/>
    <n v="20000"/>
    <n v="20000"/>
    <n v="20000"/>
    <n v="2.5874000000000001"/>
    <n v="2.5874000000000001"/>
    <n v="2.814616"/>
  </r>
  <r>
    <x v="8"/>
    <x v="71"/>
    <x v="8"/>
    <x v="1"/>
    <x v="7"/>
    <s v="Trutro"/>
    <s v="Trutro Largo"/>
    <s v="1030224"/>
    <x v="70"/>
    <s v="Pavo"/>
    <n v="10525"/>
    <n v="12000"/>
    <n v="12000"/>
    <n v="1.53558194774347"/>
    <n v="1.53558333333333"/>
    <n v="1.99"/>
  </r>
  <r>
    <x v="8"/>
    <x v="6"/>
    <x v="8"/>
    <x v="1"/>
    <x v="7"/>
    <s v="Varios"/>
    <s v="Varios Carcasa"/>
    <s v="1030355"/>
    <x v="6"/>
    <s v="Pavo"/>
    <n v="66031"/>
    <n v="66031"/>
    <n v="60000"/>
    <n v="0.93559085883903004"/>
    <n v="0.93559085883903004"/>
    <n v="1.3133333333333299"/>
  </r>
  <r>
    <x v="8"/>
    <x v="544"/>
    <x v="8"/>
    <x v="1"/>
    <x v="8"/>
    <s v="Ala"/>
    <s v="Ala Puchero"/>
    <s v="1012796"/>
    <x v="481"/>
    <s v="Pollo"/>
    <n v="47901"/>
    <n v="40000"/>
    <n v="40000"/>
    <n v="1.53286987745559"/>
    <n v="1.532875"/>
    <n v="1.1202256625"/>
  </r>
  <r>
    <x v="8"/>
    <x v="281"/>
    <x v="8"/>
    <x v="1"/>
    <x v="8"/>
    <s v="Ala"/>
    <s v="Ala Trutro"/>
    <s v="1012278"/>
    <x v="262"/>
    <s v="Pollo"/>
    <n v="88769"/>
    <n v="80028"/>
    <n v="80028"/>
    <n v="2.28000766033187"/>
    <n v="2.2800019993002398"/>
    <n v="2.3021016894087101"/>
  </r>
  <r>
    <x v="8"/>
    <x v="282"/>
    <x v="8"/>
    <x v="1"/>
    <x v="8"/>
    <s v="Ala"/>
    <s v="Ala Trutro-Centro"/>
    <s v="1011150"/>
    <x v="263"/>
    <s v="Pollo"/>
    <n v="40522"/>
    <n v="40014"/>
    <n v="40014"/>
    <n v="2.64999259661418"/>
    <n v="2.6499975008746901"/>
    <n v="2.6643113235367601"/>
  </r>
  <r>
    <x v="8"/>
    <x v="487"/>
    <x v="8"/>
    <x v="1"/>
    <x v="8"/>
    <s v="Carne Recuperada"/>
    <s v="Carne Recuperada"/>
    <s v="1030802"/>
    <x v="439"/>
    <s v="Pavo"/>
    <n v="144000"/>
    <n v="144000"/>
    <m/>
    <n v="1.2437708333333299"/>
    <n v="1.2437708333333299"/>
    <m/>
  </r>
  <r>
    <x v="8"/>
    <x v="565"/>
    <x v="8"/>
    <x v="1"/>
    <x v="8"/>
    <s v="Cost-Pec"/>
    <s v="Cost-Pec Entero"/>
    <s v="1023421"/>
    <x v="342"/>
    <s v="Cerdo"/>
    <n v="184"/>
    <n v="184"/>
    <m/>
    <n v="4.5380434782608701"/>
    <n v="4.5380434782608701"/>
    <m/>
  </r>
  <r>
    <x v="8"/>
    <x v="284"/>
    <x v="8"/>
    <x v="1"/>
    <x v="8"/>
    <s v="Cueros"/>
    <s v="Cuero Forro"/>
    <s v="1021272"/>
    <x v="264"/>
    <s v="Cerdo"/>
    <n v="360000"/>
    <n v="360000"/>
    <n v="360000"/>
    <n v="1.07964722222222"/>
    <n v="1.07964722222222"/>
    <n v="1.1277189125"/>
  </r>
  <r>
    <x v="8"/>
    <x v="607"/>
    <x v="8"/>
    <x v="1"/>
    <x v="8"/>
    <s v="Filete"/>
    <s v="Filete"/>
    <s v="1011151"/>
    <x v="524"/>
    <s v="Pollo"/>
    <n v="20162"/>
    <m/>
    <n v="20007"/>
    <n v="4.2561749826406103"/>
    <m/>
    <n v="4.2683029989503698"/>
  </r>
  <r>
    <x v="8"/>
    <x v="409"/>
    <x v="8"/>
    <x v="1"/>
    <x v="8"/>
    <s v="Filete"/>
    <s v="Filete"/>
    <s v="1012725"/>
    <x v="372"/>
    <s v="Pollo"/>
    <n v="14175"/>
    <n v="20013"/>
    <n v="20012.831999999999"/>
    <n v="4.5532980599647299"/>
    <n v="4.5532903612651801"/>
    <n v="4.5386715533313797"/>
  </r>
  <r>
    <x v="8"/>
    <x v="286"/>
    <x v="8"/>
    <x v="1"/>
    <x v="8"/>
    <s v="Grasas"/>
    <s v="Grasa Gordura"/>
    <s v="1021555"/>
    <x v="266"/>
    <s v="Cerdo"/>
    <n v="144000"/>
    <n v="144000"/>
    <n v="144012"/>
    <n v="0.64895833333333297"/>
    <n v="0.64895833333333297"/>
    <n v="0.69726567508263204"/>
  </r>
  <r>
    <x v="8"/>
    <x v="288"/>
    <x v="8"/>
    <x v="1"/>
    <x v="8"/>
    <s v="Grasas"/>
    <s v="Grasa Interior"/>
    <s v="1023302"/>
    <x v="36"/>
    <s v="Cerdo"/>
    <n v="96000"/>
    <n v="96000"/>
    <n v="144000"/>
    <n v="0.90635416666666702"/>
    <n v="0.90635416666666702"/>
    <n v="0.93808069027777796"/>
  </r>
  <r>
    <x v="8"/>
    <x v="453"/>
    <x v="8"/>
    <x v="1"/>
    <x v="8"/>
    <s v="Huesos"/>
    <s v="Huesos Cuarto Centra"/>
    <s v="1022854"/>
    <x v="409"/>
    <s v="Cerdo"/>
    <n v="24000"/>
    <n v="24000"/>
    <n v="24000"/>
    <n v="2.1937083333333298"/>
    <n v="2.1937083333333298"/>
    <n v="2.3199960000000002"/>
  </r>
  <r>
    <x v="8"/>
    <x v="289"/>
    <x v="8"/>
    <x v="1"/>
    <x v="8"/>
    <s v="Pech Desh"/>
    <s v="Pech Desh s/Piel"/>
    <s v="1030337"/>
    <x v="267"/>
    <s v="Pavo"/>
    <n v="336000"/>
    <n v="336000"/>
    <n v="336000"/>
    <n v="11.9433511904762"/>
    <n v="11.9433511904762"/>
    <n v="9.6682277666666607"/>
  </r>
  <r>
    <x v="8"/>
    <x v="48"/>
    <x v="8"/>
    <x v="1"/>
    <x v="8"/>
    <s v="Pechuga Desh"/>
    <s v="Pechuga Desh s/Piel"/>
    <s v="1011047"/>
    <x v="47"/>
    <s v="Pollo"/>
    <m/>
    <n v="22800"/>
    <n v="22800"/>
    <m/>
    <n v="3.29"/>
    <n v="3.2820007675438601"/>
  </r>
  <r>
    <x v="8"/>
    <x v="291"/>
    <x v="8"/>
    <x v="1"/>
    <x v="8"/>
    <s v="Pechuga Desh"/>
    <s v="Pechuga Desh s/Piel"/>
    <s v="1011127"/>
    <x v="269"/>
    <s v="Pollo"/>
    <n v="783926"/>
    <n v="808226"/>
    <n v="856240"/>
    <n v="3.4143694685467798"/>
    <n v="2.80999868848565"/>
    <n v="2.8120426401476202"/>
  </r>
  <r>
    <x v="8"/>
    <x v="413"/>
    <x v="8"/>
    <x v="1"/>
    <x v="8"/>
    <s v="Pechuga Desh"/>
    <s v="Pechuga Desh s/Piel"/>
    <s v="1011614"/>
    <x v="375"/>
    <s v="Pollo"/>
    <n v="0"/>
    <n v="20008"/>
    <n v="20008.419999999998"/>
    <n v="0"/>
    <n v="0"/>
    <n v="2.9769893924657702"/>
  </r>
  <r>
    <x v="8"/>
    <x v="596"/>
    <x v="8"/>
    <x v="1"/>
    <x v="8"/>
    <s v="Pernil"/>
    <s v="Pernil Pierna"/>
    <s v="1023219"/>
    <x v="139"/>
    <s v="Cerdo"/>
    <n v="24000"/>
    <n v="24000"/>
    <n v="24000"/>
    <n v="1.030125"/>
    <n v="1.030125"/>
    <n v="1.0323276666666701"/>
  </r>
  <r>
    <x v="8"/>
    <x v="414"/>
    <x v="8"/>
    <x v="1"/>
    <x v="8"/>
    <s v="Pierna"/>
    <s v="Pierna Pulpa"/>
    <s v="1023324"/>
    <x v="299"/>
    <s v="Cerdo"/>
    <n v="0"/>
    <m/>
    <n v="48004"/>
    <n v="0"/>
    <m/>
    <n v="2.8382526414465499"/>
  </r>
  <r>
    <x v="8"/>
    <x v="545"/>
    <x v="8"/>
    <x v="1"/>
    <x v="8"/>
    <s v="Plancha"/>
    <s v="Plancha s/Cuero"/>
    <s v="1021020"/>
    <x v="482"/>
    <s v="Cerdo"/>
    <n v="24000"/>
    <n v="24000"/>
    <n v="24000"/>
    <n v="1.7728333333333299"/>
    <n v="1.7728333333333299"/>
    <n v="1.9020189999999999"/>
  </r>
  <r>
    <x v="8"/>
    <x v="294"/>
    <x v="8"/>
    <x v="1"/>
    <x v="8"/>
    <s v="Recortes"/>
    <s v="Recortes No Magro"/>
    <s v="1023319"/>
    <x v="272"/>
    <s v="Cerdo"/>
    <n v="24121"/>
    <n v="24121"/>
    <n v="24000"/>
    <n v="1.72331163716264"/>
    <n v="1.72331163716264"/>
    <n v="1.852816"/>
  </r>
  <r>
    <x v="8"/>
    <x v="456"/>
    <x v="8"/>
    <x v="1"/>
    <x v="8"/>
    <s v="Recortes"/>
    <s v="Recortes No Magro"/>
    <s v="1023343"/>
    <x v="412"/>
    <s v="Cerdo"/>
    <n v="144000"/>
    <n v="144000"/>
    <n v="168014"/>
    <n v="1.3767291666666699"/>
    <n v="1.3767291666666699"/>
    <n v="1.41829308867118"/>
  </r>
  <r>
    <x v="8"/>
    <x v="547"/>
    <x v="8"/>
    <x v="1"/>
    <x v="8"/>
    <s v="Subprod"/>
    <s v="Subprod Visceras"/>
    <s v="1023218"/>
    <x v="484"/>
    <s v="Cerdo"/>
    <n v="48000"/>
    <n v="48000"/>
    <n v="48000"/>
    <n v="1.08"/>
    <n v="1.08"/>
    <n v="0.98753899999999994"/>
  </r>
  <r>
    <x v="8"/>
    <x v="296"/>
    <x v="8"/>
    <x v="1"/>
    <x v="8"/>
    <s v="Trutro Desh"/>
    <s v="Trutro Desh Corto"/>
    <s v="1030658"/>
    <x v="274"/>
    <s v="Pavo"/>
    <n v="205903"/>
    <n v="216000"/>
    <n v="216116.24"/>
    <n v="4.1202556543615199"/>
    <n v="4.1202546296296303"/>
    <n v="3.5515209120795399"/>
  </r>
  <r>
    <x v="8"/>
    <x v="513"/>
    <x v="8"/>
    <x v="1"/>
    <x v="1"/>
    <s v="Ala"/>
    <s v="Ala Trutro-Centro"/>
    <s v="1011105"/>
    <x v="459"/>
    <s v="Pollo"/>
    <m/>
    <n v="24000"/>
    <m/>
    <m/>
    <n v="2.8"/>
    <m/>
  </r>
  <r>
    <x v="8"/>
    <x v="571"/>
    <x v="8"/>
    <x v="1"/>
    <x v="1"/>
    <s v="Ala"/>
    <s v="Ala Trutro"/>
    <s v="1030816"/>
    <x v="0"/>
    <s v="Pavo"/>
    <n v="1541"/>
    <n v="0"/>
    <m/>
    <n v="1.5872809863724899"/>
    <n v="0"/>
    <m/>
  </r>
  <r>
    <x v="8"/>
    <x v="111"/>
    <x v="8"/>
    <x v="1"/>
    <x v="1"/>
    <s v="Menudencias"/>
    <s v="Menudencias Corazón"/>
    <s v="1012674"/>
    <x v="107"/>
    <s v="Pollo"/>
    <m/>
    <n v="24000"/>
    <m/>
    <m/>
    <n v="2"/>
    <m/>
  </r>
  <r>
    <x v="8"/>
    <x v="462"/>
    <x v="8"/>
    <x v="1"/>
    <x v="1"/>
    <s v="Menudencias"/>
    <s v="Menudencias Contre"/>
    <s v="1030498"/>
    <x v="418"/>
    <s v="Pavo"/>
    <n v="12000"/>
    <m/>
    <m/>
    <n v="1.83666666666667"/>
    <m/>
    <m/>
  </r>
  <r>
    <x v="8"/>
    <x v="442"/>
    <x v="8"/>
    <x v="1"/>
    <x v="1"/>
    <s v="Pech Desh"/>
    <s v="Pech Desh s/Piel"/>
    <s v="1030542"/>
    <x v="398"/>
    <s v="Pavo"/>
    <m/>
    <n v="19470"/>
    <m/>
    <m/>
    <n v="10"/>
    <m/>
  </r>
  <r>
    <x v="8"/>
    <x v="574"/>
    <x v="8"/>
    <x v="1"/>
    <x v="1"/>
    <s v="Pech Desh"/>
    <s v="Pech Desh s/Piel"/>
    <s v="1030821"/>
    <x v="46"/>
    <s v="Pavo"/>
    <m/>
    <n v="24000"/>
    <m/>
    <m/>
    <n v="11"/>
    <m/>
  </r>
  <r>
    <x v="8"/>
    <x v="5"/>
    <x v="8"/>
    <x v="1"/>
    <x v="1"/>
    <s v="Recortes"/>
    <s v="Recortes Piel"/>
    <s v="1030720"/>
    <x v="5"/>
    <s v="Pavo"/>
    <n v="24000"/>
    <n v="12000"/>
    <m/>
    <n v="0.73666666666666702"/>
    <n v="0.73666666666666702"/>
    <m/>
  </r>
  <r>
    <x v="8"/>
    <x v="533"/>
    <x v="8"/>
    <x v="1"/>
    <x v="1"/>
    <s v="Trutro"/>
    <s v="Trutro Largo"/>
    <s v="1030817"/>
    <x v="70"/>
    <s v="Pavo"/>
    <n v="3703"/>
    <n v="48000"/>
    <m/>
    <n v="2.1866054550364602"/>
    <n v="2.2999999999999998"/>
    <m/>
  </r>
  <r>
    <x v="8"/>
    <x v="72"/>
    <x v="8"/>
    <x v="1"/>
    <x v="1"/>
    <s v="Trutro Desh"/>
    <s v="Trutro Desh Corto"/>
    <s v="1030545"/>
    <x v="71"/>
    <s v="Pavo"/>
    <n v="72000"/>
    <n v="48000"/>
    <m/>
    <n v="4.2699999999999996"/>
    <n v="4.2699999999999996"/>
    <m/>
  </r>
  <r>
    <x v="8"/>
    <x v="105"/>
    <x v="8"/>
    <x v="1"/>
    <x v="2"/>
    <s v="Trutro"/>
    <s v="Trutro Largo"/>
    <s v="1030535"/>
    <x v="103"/>
    <s v="Pavo"/>
    <n v="0"/>
    <n v="66000"/>
    <m/>
    <n v="0"/>
    <n v="2.35"/>
    <m/>
  </r>
  <r>
    <x v="8"/>
    <x v="112"/>
    <x v="8"/>
    <x v="1"/>
    <x v="4"/>
    <s v="Ala"/>
    <s v="Ala Centro"/>
    <s v="1011417"/>
    <x v="108"/>
    <s v="Pollo"/>
    <m/>
    <n v="57357"/>
    <n v="60000"/>
    <m/>
    <n v="0"/>
    <n v="4.4076524749999999"/>
  </r>
  <r>
    <x v="8"/>
    <x v="458"/>
    <x v="8"/>
    <x v="1"/>
    <x v="4"/>
    <s v="Ala"/>
    <s v="Ala Centro"/>
    <s v="1012451"/>
    <x v="414"/>
    <s v="Pollo"/>
    <m/>
    <m/>
    <n v="15525"/>
    <m/>
    <m/>
    <n v="4.4480851787439599"/>
  </r>
  <r>
    <x v="8"/>
    <x v="114"/>
    <x v="8"/>
    <x v="1"/>
    <x v="4"/>
    <s v="Ala"/>
    <s v="Ala Centro"/>
    <s v="1012452"/>
    <x v="110"/>
    <s v="Pollo"/>
    <n v="35331"/>
    <n v="77724"/>
    <n v="68862"/>
    <n v="3.5177323030766199"/>
    <n v="3.5177294014718798"/>
    <n v="3.62307710638669"/>
  </r>
  <r>
    <x v="8"/>
    <x v="608"/>
    <x v="8"/>
    <x v="1"/>
    <x v="4"/>
    <s v="Ala"/>
    <s v="Ala Centro"/>
    <s v="1012453"/>
    <x v="525"/>
    <s v="Pollo"/>
    <m/>
    <n v="120000"/>
    <n v="120000"/>
    <m/>
    <n v="4.4400000000000004"/>
    <n v="4.4171110049999998"/>
  </r>
  <r>
    <x v="8"/>
    <x v="117"/>
    <x v="8"/>
    <x v="1"/>
    <x v="4"/>
    <s v="Ala"/>
    <s v="Ala Centro-Punta"/>
    <s v="1012455"/>
    <x v="113"/>
    <s v="Pollo"/>
    <n v="169463"/>
    <n v="180463"/>
    <n v="191020"/>
    <n v="2.7809079268040802"/>
    <n v="2.78090799776131"/>
    <n v="3.2263905093707499"/>
  </r>
  <r>
    <x v="8"/>
    <x v="118"/>
    <x v="8"/>
    <x v="1"/>
    <x v="4"/>
    <s v="Ala"/>
    <s v="Ala Punta"/>
    <s v="1012434"/>
    <x v="114"/>
    <s v="Pollo"/>
    <n v="52888"/>
    <n v="72888"/>
    <n v="72000"/>
    <n v="0.42143775525639099"/>
    <n v="0.42144111513554999"/>
    <n v="0.69211494027777798"/>
  </r>
  <r>
    <x v="8"/>
    <x v="522"/>
    <x v="8"/>
    <x v="1"/>
    <x v="4"/>
    <s v="Ala"/>
    <s v="Ala Trutro"/>
    <s v="1012275"/>
    <x v="467"/>
    <s v="Pollo"/>
    <n v="46805"/>
    <n v="46805"/>
    <n v="48000"/>
    <n v="1.1887832496528099"/>
    <n v="1.1887832496528099"/>
    <n v="1.3449798208333299"/>
  </r>
  <r>
    <x v="8"/>
    <x v="415"/>
    <x v="8"/>
    <x v="1"/>
    <x v="4"/>
    <s v="Ala"/>
    <s v="Ala Centro Punta"/>
    <s v="1030566"/>
    <x v="376"/>
    <s v="Pavo"/>
    <n v="52432"/>
    <n v="52432"/>
    <n v="60000"/>
    <n v="2.8789288983826702"/>
    <n v="2.8789288983826702"/>
    <n v="3.6508460466666701"/>
  </r>
  <r>
    <x v="8"/>
    <x v="297"/>
    <x v="8"/>
    <x v="1"/>
    <x v="4"/>
    <s v="Ala"/>
    <s v="Ala Centro Punta"/>
    <s v="1030685"/>
    <x v="275"/>
    <s v="Pavo"/>
    <n v="107293"/>
    <n v="107293"/>
    <n v="108000"/>
    <n v="4.6788700101591001"/>
    <n v="4.6788700101591001"/>
    <n v="4.7996109805555598"/>
  </r>
  <r>
    <x v="8"/>
    <x v="510"/>
    <x v="8"/>
    <x v="1"/>
    <x v="4"/>
    <s v="Ala"/>
    <s v="Ala Trutro"/>
    <s v="1030525"/>
    <x v="457"/>
    <s v="Pavo"/>
    <n v="114204"/>
    <n v="101204"/>
    <n v="120000"/>
    <n v="1.6789604567265599"/>
    <n v="1.6789553772578201"/>
    <n v="1.6811530183333301"/>
  </r>
  <r>
    <x v="8"/>
    <x v="298"/>
    <x v="8"/>
    <x v="1"/>
    <x v="4"/>
    <s v="Cabeza"/>
    <s v="Cabeza Derivados"/>
    <s v="1022033"/>
    <x v="276"/>
    <s v="Cerdo"/>
    <n v="28090"/>
    <n v="36000"/>
    <n v="61130"/>
    <n v="6.0986116055535797"/>
    <n v="6.09866666666667"/>
    <n v="5.88751942417798"/>
  </r>
  <r>
    <x v="8"/>
    <x v="299"/>
    <x v="8"/>
    <x v="1"/>
    <x v="4"/>
    <s v="Cabeza"/>
    <s v="Cabeza Entera"/>
    <s v="1021739"/>
    <x v="277"/>
    <s v="Cerdo"/>
    <n v="0"/>
    <n v="36000"/>
    <n v="48000"/>
    <n v="0"/>
    <n v="1.05019444444444"/>
    <n v="1.3349811229166699"/>
  </r>
  <r>
    <x v="8"/>
    <x v="300"/>
    <x v="8"/>
    <x v="1"/>
    <x v="4"/>
    <s v="Cabeza"/>
    <s v="Cabeza Entera"/>
    <s v="1022212"/>
    <x v="278"/>
    <s v="Cerdo"/>
    <n v="0"/>
    <n v="480000"/>
    <n v="506118"/>
    <n v="0"/>
    <n v="1.80114791666667"/>
    <n v="1.9080129619970001"/>
  </r>
  <r>
    <x v="8"/>
    <x v="301"/>
    <x v="8"/>
    <x v="1"/>
    <x v="4"/>
    <s v="Cabeza"/>
    <s v="Cabeza Entera"/>
    <s v="1022639"/>
    <x v="279"/>
    <s v="Cerdo"/>
    <n v="1128000"/>
    <n v="1128000"/>
    <n v="1136179"/>
    <n v="1.73274468085106"/>
    <n v="1.73274468085106"/>
    <n v="1.7852697155113799"/>
  </r>
  <r>
    <x v="8"/>
    <x v="416"/>
    <x v="8"/>
    <x v="1"/>
    <x v="4"/>
    <s v="Cabeza"/>
    <s v="Cabeza Entera"/>
    <s v="1022640"/>
    <x v="377"/>
    <s v="Cerdo"/>
    <n v="0"/>
    <n v="0"/>
    <n v="7814"/>
    <n v="0"/>
    <n v="0"/>
    <n v="1.7092146659841301"/>
  </r>
  <r>
    <x v="8"/>
    <x v="119"/>
    <x v="8"/>
    <x v="1"/>
    <x v="4"/>
    <s v="Chuleta"/>
    <s v="Chuleta Cazuela"/>
    <s v="1022414"/>
    <x v="115"/>
    <s v="Cerdo"/>
    <n v="67050"/>
    <n v="72000"/>
    <n v="158950"/>
    <n v="1.3639671886651801"/>
    <n v="1.3639583333333301"/>
    <n v="1.5172760748663101"/>
  </r>
  <r>
    <x v="8"/>
    <x v="569"/>
    <x v="8"/>
    <x v="1"/>
    <x v="4"/>
    <s v="Chuleta"/>
    <s v="Chuleta Huesos"/>
    <s v="1023066"/>
    <x v="500"/>
    <s v="Cerdo"/>
    <m/>
    <n v="5000"/>
    <n v="5000"/>
    <m/>
    <n v="7"/>
    <n v="6.9016270200000003"/>
  </r>
  <r>
    <x v="8"/>
    <x v="491"/>
    <x v="8"/>
    <x v="1"/>
    <x v="4"/>
    <s v="Cost-Pec"/>
    <s v="Cost-Pec Trozos"/>
    <s v="1022939"/>
    <x v="443"/>
    <s v="Cerdo"/>
    <n v="24000"/>
    <n v="24000"/>
    <n v="60780"/>
    <n v="3.1647500000000002"/>
    <n v="3.1647500000000002"/>
    <n v="3.12457415432708"/>
  </r>
  <r>
    <x v="8"/>
    <x v="302"/>
    <x v="8"/>
    <x v="1"/>
    <x v="4"/>
    <s v="Cueros"/>
    <s v="Cuero Back"/>
    <s v="1021971"/>
    <x v="280"/>
    <s v="Cerdo"/>
    <n v="0"/>
    <n v="0"/>
    <n v="9380"/>
    <n v="0"/>
    <n v="0"/>
    <n v="1.7745204797441401"/>
  </r>
  <r>
    <x v="8"/>
    <x v="120"/>
    <x v="8"/>
    <x v="1"/>
    <x v="4"/>
    <s v="Cueros"/>
    <s v="Cuero Forro"/>
    <s v="1023034"/>
    <x v="116"/>
    <s v="Cerdo"/>
    <n v="70419"/>
    <n v="168000"/>
    <n v="178100"/>
    <n v="0.88663570911259804"/>
    <n v="0.886625"/>
    <n v="1.1575105148792799"/>
  </r>
  <r>
    <x v="8"/>
    <x v="511"/>
    <x v="8"/>
    <x v="1"/>
    <x v="4"/>
    <s v="Cueros"/>
    <s v="Cuero Forro"/>
    <s v="1023110"/>
    <x v="264"/>
    <s v="Cerdo"/>
    <n v="14587"/>
    <n v="36000"/>
    <n v="69979"/>
    <n v="0.70967299650373605"/>
    <n v="0.709666666666667"/>
    <n v="1.0221056888495099"/>
  </r>
  <r>
    <x v="8"/>
    <x v="121"/>
    <x v="8"/>
    <x v="1"/>
    <x v="4"/>
    <s v="Cueros"/>
    <s v="Cuero Mixto"/>
    <s v="1022417"/>
    <x v="117"/>
    <s v="Cerdo"/>
    <n v="456000"/>
    <n v="456000"/>
    <n v="463800"/>
    <n v="0.77807456140350895"/>
    <n v="0.77807456140350895"/>
    <n v="0.84098244911599795"/>
  </r>
  <r>
    <x v="8"/>
    <x v="303"/>
    <x v="8"/>
    <x v="1"/>
    <x v="4"/>
    <s v="Cueros"/>
    <s v="Cuero Panceta"/>
    <s v="1022389"/>
    <x v="281"/>
    <s v="Cerdo"/>
    <n v="0"/>
    <n v="0"/>
    <n v="13160"/>
    <n v="0"/>
    <n v="0"/>
    <n v="0.92664370060790302"/>
  </r>
  <r>
    <x v="8"/>
    <x v="417"/>
    <x v="8"/>
    <x v="1"/>
    <x v="4"/>
    <s v="Filete"/>
    <s v="Filete c/Cabeza"/>
    <s v="1022936"/>
    <x v="25"/>
    <s v="Cerdo"/>
    <n v="0"/>
    <n v="2000"/>
    <n v="2000"/>
    <n v="0"/>
    <n v="3.75"/>
    <n v="3.7162829500000001"/>
  </r>
  <r>
    <x v="8"/>
    <x v="393"/>
    <x v="8"/>
    <x v="1"/>
    <x v="4"/>
    <s v="Grasas"/>
    <s v="Grasa Forro"/>
    <s v="1023111"/>
    <x v="361"/>
    <s v="Cerdo"/>
    <n v="0"/>
    <n v="24000"/>
    <n v="35342"/>
    <n v="0"/>
    <n v="1"/>
    <n v="1.0123431016920399"/>
  </r>
  <r>
    <x v="8"/>
    <x v="123"/>
    <x v="8"/>
    <x v="1"/>
    <x v="4"/>
    <s v="Grasas"/>
    <s v="Grasa Gordura"/>
    <s v="1022381"/>
    <x v="118"/>
    <s v="Cerdo"/>
    <n v="0"/>
    <n v="0"/>
    <n v="2030"/>
    <n v="0"/>
    <n v="0"/>
    <n v="1.1875489162561601"/>
  </r>
  <r>
    <x v="8"/>
    <x v="124"/>
    <x v="8"/>
    <x v="1"/>
    <x v="4"/>
    <s v="Grasas"/>
    <s v="Grasa Gordura"/>
    <s v="1022541"/>
    <x v="119"/>
    <s v="Cerdo"/>
    <n v="0"/>
    <n v="0"/>
    <n v="18231"/>
    <n v="0"/>
    <n v="0"/>
    <n v="1.4483796006801599"/>
  </r>
  <r>
    <x v="8"/>
    <x v="125"/>
    <x v="8"/>
    <x v="1"/>
    <x v="4"/>
    <s v="Grasas"/>
    <s v="Grasa Gordura"/>
    <s v="1022856"/>
    <x v="120"/>
    <s v="Cerdo"/>
    <n v="144000"/>
    <n v="144000"/>
    <n v="150711"/>
    <n v="1.3238125000000001"/>
    <n v="1.3238125000000001"/>
    <n v="1.49514379640504"/>
  </r>
  <r>
    <x v="8"/>
    <x v="538"/>
    <x v="8"/>
    <x v="1"/>
    <x v="4"/>
    <s v="Grasas"/>
    <s v="Grasa Gordura"/>
    <s v="1023109"/>
    <x v="119"/>
    <s v="Cerdo"/>
    <n v="0"/>
    <n v="0"/>
    <n v="9098"/>
    <n v="0"/>
    <n v="0"/>
    <n v="1.05713886568477"/>
  </r>
  <r>
    <x v="8"/>
    <x v="127"/>
    <x v="8"/>
    <x v="1"/>
    <x v="4"/>
    <s v="Grasas"/>
    <s v="Grasa Interior"/>
    <s v="1022945"/>
    <x v="36"/>
    <s v="Cerdo"/>
    <n v="288000"/>
    <n v="288000"/>
    <n v="180160"/>
    <n v="1.11860416666667"/>
    <n v="1.11860416666667"/>
    <n v="1.90129911134547"/>
  </r>
  <r>
    <x v="8"/>
    <x v="128"/>
    <x v="8"/>
    <x v="1"/>
    <x v="4"/>
    <s v="Grasas"/>
    <s v="Grasa Lomo Tocino"/>
    <s v="1021992"/>
    <x v="37"/>
    <s v="Cerdo"/>
    <n v="0"/>
    <n v="72000"/>
    <n v="100260"/>
    <n v="0"/>
    <n v="1.8"/>
    <n v="1.7880624037502499"/>
  </r>
  <r>
    <x v="8"/>
    <x v="418"/>
    <x v="8"/>
    <x v="1"/>
    <x v="4"/>
    <s v="Grasas"/>
    <s v="Grasa Lomo Tocino"/>
    <s v="1023157"/>
    <x v="378"/>
    <s v="Cerdo"/>
    <n v="0"/>
    <n v="0"/>
    <n v="2600"/>
    <n v="0"/>
    <n v="0"/>
    <n v="1.4484286538461499"/>
  </r>
  <r>
    <x v="8"/>
    <x v="304"/>
    <x v="8"/>
    <x v="1"/>
    <x v="4"/>
    <s v="Huesos"/>
    <s v="Huesos Cuarto Centra"/>
    <s v="1021767"/>
    <x v="282"/>
    <s v="Cerdo"/>
    <n v="168000"/>
    <n v="264000"/>
    <n v="272388"/>
    <n v="1.4591309523809499"/>
    <n v="1.4591325757575799"/>
    <n v="1.5941255987782099"/>
  </r>
  <r>
    <x v="8"/>
    <x v="305"/>
    <x v="8"/>
    <x v="1"/>
    <x v="4"/>
    <s v="Huesos"/>
    <s v="Huesos Cuarto Centra"/>
    <s v="1022099"/>
    <x v="283"/>
    <s v="Cerdo"/>
    <n v="81600"/>
    <n v="96000"/>
    <n v="124284"/>
    <n v="1.8695465686274499"/>
    <n v="1.8695520833333299"/>
    <n v="1.9344401202085499"/>
  </r>
  <r>
    <x v="8"/>
    <x v="129"/>
    <x v="8"/>
    <x v="1"/>
    <x v="4"/>
    <s v="Huesos"/>
    <s v="Huesos Cuarto Centra"/>
    <s v="1022186"/>
    <x v="121"/>
    <s v="Cerdo"/>
    <n v="24000"/>
    <n v="24000"/>
    <n v="35178"/>
    <n v="1.25541666666667"/>
    <n v="1.25541666666667"/>
    <n v="1.28420380635625"/>
  </r>
  <r>
    <x v="8"/>
    <x v="130"/>
    <x v="8"/>
    <x v="1"/>
    <x v="4"/>
    <s v="Huesos"/>
    <s v="Huesos Cuarto Centra"/>
    <s v="1022378"/>
    <x v="122"/>
    <s v="Cerdo"/>
    <n v="0"/>
    <n v="0"/>
    <n v="11450"/>
    <n v="0"/>
    <n v="0"/>
    <n v="1.8396061397379899"/>
  </r>
  <r>
    <x v="8"/>
    <x v="306"/>
    <x v="8"/>
    <x v="1"/>
    <x v="4"/>
    <s v="Huesos"/>
    <s v="Huesos Cuarto Centra"/>
    <s v="1022388"/>
    <x v="284"/>
    <s v="Cerdo"/>
    <n v="0"/>
    <n v="48000"/>
    <n v="61940"/>
    <n v="0"/>
    <n v="1.5959375"/>
    <n v="1.6936107087504"/>
  </r>
  <r>
    <x v="8"/>
    <x v="307"/>
    <x v="8"/>
    <x v="1"/>
    <x v="4"/>
    <s v="Huesos"/>
    <s v="Huesos Cuarto Centra"/>
    <s v="1023291"/>
    <x v="285"/>
    <s v="Cerdo"/>
    <n v="17829"/>
    <n v="24000"/>
    <n v="24000"/>
    <n v="1.88288743059061"/>
    <n v="1.8829166666666699"/>
    <n v="2.12684030833333"/>
  </r>
  <r>
    <x v="8"/>
    <x v="308"/>
    <x v="8"/>
    <x v="1"/>
    <x v="4"/>
    <s v="Huesos"/>
    <s v="Huesos Cuarto Delant"/>
    <s v="1021766"/>
    <x v="286"/>
    <s v="Cerdo"/>
    <n v="168000"/>
    <n v="168000"/>
    <n v="199992"/>
    <n v="1.7327440476190501"/>
    <n v="1.7327440476190501"/>
    <n v="1.8597547651906099"/>
  </r>
  <r>
    <x v="8"/>
    <x v="309"/>
    <x v="8"/>
    <x v="1"/>
    <x v="4"/>
    <s v="Huesos"/>
    <s v="Huesos Cuarto Delant"/>
    <s v="1021774"/>
    <x v="287"/>
    <s v="Cerdo"/>
    <n v="0"/>
    <n v="0"/>
    <n v="1000"/>
    <n v="0"/>
    <n v="0"/>
    <n v="0.99186359999999996"/>
  </r>
  <r>
    <x v="8"/>
    <x v="131"/>
    <x v="8"/>
    <x v="1"/>
    <x v="4"/>
    <s v="Huesos"/>
    <s v="Huesos Cuarto Delant"/>
    <s v="1022096"/>
    <x v="123"/>
    <s v="Cerdo"/>
    <n v="0"/>
    <n v="0"/>
    <n v="16090"/>
    <n v="0"/>
    <n v="0"/>
    <n v="1.5136372964574301"/>
  </r>
  <r>
    <x v="8"/>
    <x v="132"/>
    <x v="8"/>
    <x v="1"/>
    <x v="4"/>
    <s v="Huesos"/>
    <s v="Huesos Cuarto Delant"/>
    <s v="1022637"/>
    <x v="124"/>
    <s v="Cerdo"/>
    <n v="23488"/>
    <n v="48000"/>
    <n v="59340"/>
    <n v="1.11861376021798"/>
    <n v="1.11860416666667"/>
    <n v="1.4337754347826099"/>
  </r>
  <r>
    <x v="8"/>
    <x v="310"/>
    <x v="8"/>
    <x v="1"/>
    <x v="4"/>
    <s v="Huesos"/>
    <s v="Huesos Cuarto Traser"/>
    <s v="1021732"/>
    <x v="288"/>
    <s v="Cerdo"/>
    <n v="144000"/>
    <n v="216000"/>
    <n v="242980"/>
    <n v="1.3238125000000001"/>
    <n v="1.3238148148148099"/>
    <n v="1.5317254020907101"/>
  </r>
  <r>
    <x v="8"/>
    <x v="311"/>
    <x v="8"/>
    <x v="1"/>
    <x v="4"/>
    <s v="Huesos"/>
    <s v="Huesos Cuarto Traser"/>
    <s v="1022636"/>
    <x v="289"/>
    <s v="Cerdo"/>
    <n v="96000"/>
    <n v="144000"/>
    <n v="160665"/>
    <n v="0.57286458333333301"/>
    <n v="0.57286111111111104"/>
    <n v="0.73115780599383795"/>
  </r>
  <r>
    <x v="8"/>
    <x v="133"/>
    <x v="8"/>
    <x v="1"/>
    <x v="4"/>
    <s v="Lomo"/>
    <s v="Lomo Centro"/>
    <s v="1022943"/>
    <x v="125"/>
    <s v="Cerdo"/>
    <n v="48000"/>
    <n v="48000"/>
    <n v="54047"/>
    <n v="3.25"/>
    <n v="3.25"/>
    <n v="3.3031686550594799"/>
  </r>
  <r>
    <x v="8"/>
    <x v="419"/>
    <x v="8"/>
    <x v="1"/>
    <x v="4"/>
    <s v="Lomo"/>
    <s v="Lomo Vetado"/>
    <s v="1022193"/>
    <x v="346"/>
    <s v="Cerdo"/>
    <n v="0"/>
    <n v="0"/>
    <n v="12471"/>
    <n v="0"/>
    <n v="0"/>
    <n v="3.9263942747173401"/>
  </r>
  <r>
    <x v="8"/>
    <x v="313"/>
    <x v="8"/>
    <x v="1"/>
    <x v="4"/>
    <s v="Menudencias"/>
    <s v="Menudencias Cogote"/>
    <s v="1030686"/>
    <x v="291"/>
    <s v="Pavo"/>
    <n v="110675"/>
    <n v="110675"/>
    <n v="120000"/>
    <n v="1.81227016037949"/>
    <n v="1.81227016037949"/>
    <n v="2.0133191149999998"/>
  </r>
  <r>
    <x v="8"/>
    <x v="539"/>
    <x v="8"/>
    <x v="1"/>
    <x v="4"/>
    <s v="Paleta"/>
    <s v="Paleta Entera"/>
    <s v="1022851"/>
    <x v="394"/>
    <s v="Cerdo"/>
    <n v="0"/>
    <n v="24000"/>
    <n v="24000"/>
    <n v="0"/>
    <n v="2.0048750000000002"/>
    <n v="1.6590755583333301"/>
  </r>
  <r>
    <x v="8"/>
    <x v="317"/>
    <x v="8"/>
    <x v="1"/>
    <x v="4"/>
    <s v="Paleta"/>
    <s v="Paleta Pulpa"/>
    <s v="1022379"/>
    <x v="295"/>
    <s v="Cerdo"/>
    <n v="0"/>
    <n v="0"/>
    <n v="7750"/>
    <n v="0"/>
    <n v="0"/>
    <n v="2.4266152645161299"/>
  </r>
  <r>
    <x v="8"/>
    <x v="421"/>
    <x v="8"/>
    <x v="1"/>
    <x v="4"/>
    <s v="Panceta"/>
    <s v="Panceta s/Cuero"/>
    <s v="1022568"/>
    <x v="380"/>
    <s v="Cerdo"/>
    <n v="0"/>
    <n v="0"/>
    <n v="2668"/>
    <n v="0"/>
    <n v="0"/>
    <n v="4.8397044977511197"/>
  </r>
  <r>
    <x v="8"/>
    <x v="318"/>
    <x v="8"/>
    <x v="1"/>
    <x v="4"/>
    <s v="Panceta"/>
    <s v="Panceta s/Cuero"/>
    <s v="1022645"/>
    <x v="217"/>
    <s v="Cerdo"/>
    <m/>
    <n v="24000"/>
    <n v="34717"/>
    <m/>
    <n v="4.8"/>
    <n v="4.9146538007316298"/>
  </r>
  <r>
    <x v="8"/>
    <x v="319"/>
    <x v="8"/>
    <x v="1"/>
    <x v="4"/>
    <s v="Panceta"/>
    <s v="Panceta s/Cuero"/>
    <s v="1022646"/>
    <x v="216"/>
    <s v="Cerdo"/>
    <n v="0"/>
    <n v="72000"/>
    <n v="122754"/>
    <n v="0"/>
    <n v="4.9400000000000004"/>
    <n v="4.95184765791746"/>
  </r>
  <r>
    <x v="8"/>
    <x v="422"/>
    <x v="8"/>
    <x v="1"/>
    <x v="4"/>
    <s v="Patas"/>
    <s v="Patas Garras"/>
    <s v="1030388"/>
    <x v="381"/>
    <s v="Pavo"/>
    <n v="24000"/>
    <n v="24000"/>
    <n v="24000"/>
    <n v="2.3456250000000001"/>
    <n v="2.3456250000000001"/>
    <n v="2.4078692541666702"/>
  </r>
  <r>
    <x v="8"/>
    <x v="137"/>
    <x v="8"/>
    <x v="1"/>
    <x v="4"/>
    <s v="Patas"/>
    <s v="Patas Garras"/>
    <s v="1011969"/>
    <x v="129"/>
    <s v="Pollo"/>
    <n v="18826"/>
    <n v="18826"/>
    <n v="24000"/>
    <n v="5.4205354297248496"/>
    <n v="5.4205354297248496"/>
    <n v="5.5303643041666701"/>
  </r>
  <r>
    <x v="8"/>
    <x v="139"/>
    <x v="8"/>
    <x v="1"/>
    <x v="4"/>
    <s v="Patas"/>
    <s v="Patas Garras"/>
    <s v="1012448"/>
    <x v="131"/>
    <s v="Pollo"/>
    <n v="349075"/>
    <n v="444000"/>
    <n v="348000"/>
    <n v="5.0537420325145002"/>
    <n v="5.0537409909909901"/>
    <n v="5.1401076531609204"/>
  </r>
  <r>
    <x v="8"/>
    <x v="140"/>
    <x v="8"/>
    <x v="1"/>
    <x v="4"/>
    <s v="Patas"/>
    <s v="Patas Garras"/>
    <s v="1012502"/>
    <x v="132"/>
    <s v="Pollo"/>
    <n v="2590"/>
    <n v="2590"/>
    <n v="10110"/>
    <n v="0"/>
    <n v="0"/>
    <n v="5.2872721463897099"/>
  </r>
  <r>
    <x v="8"/>
    <x v="142"/>
    <x v="8"/>
    <x v="1"/>
    <x v="4"/>
    <s v="Patas"/>
    <s v="Patas Garras"/>
    <s v="1012504"/>
    <x v="131"/>
    <s v="Pollo"/>
    <n v="494260"/>
    <n v="654730"/>
    <n v="734070"/>
    <n v="4.8263929915429102"/>
    <n v="4.8263925587646801"/>
    <n v="4.95145936777147"/>
  </r>
  <r>
    <x v="8"/>
    <x v="143"/>
    <x v="8"/>
    <x v="1"/>
    <x v="4"/>
    <s v="Patas"/>
    <s v="Patas Garras"/>
    <s v="1012525"/>
    <x v="127"/>
    <s v="Pollo"/>
    <n v="0"/>
    <n v="0"/>
    <n v="20180"/>
    <n v="0"/>
    <n v="0"/>
    <n v="5.4919301684836501"/>
  </r>
  <r>
    <x v="8"/>
    <x v="146"/>
    <x v="8"/>
    <x v="1"/>
    <x v="4"/>
    <s v="Pernil"/>
    <s v="Pernil Mano"/>
    <s v="1021731"/>
    <x v="136"/>
    <s v="Cerdo"/>
    <n v="72000"/>
    <n v="120000"/>
    <n v="142640"/>
    <n v="2.07327777777778"/>
    <n v="2.0732750000000002"/>
    <n v="2.3261992743970801"/>
  </r>
  <r>
    <x v="8"/>
    <x v="147"/>
    <x v="8"/>
    <x v="1"/>
    <x v="4"/>
    <s v="Pernil"/>
    <s v="Pernil Mano"/>
    <s v="1022125"/>
    <x v="137"/>
    <s v="Cerdo"/>
    <n v="22695"/>
    <n v="120000"/>
    <n v="143935"/>
    <n v="3.0963207755012099"/>
    <n v="3.0963500000000002"/>
    <n v="3.15753971167541"/>
  </r>
  <r>
    <x v="8"/>
    <x v="148"/>
    <x v="8"/>
    <x v="1"/>
    <x v="4"/>
    <s v="Pernil"/>
    <s v="Pernil Mano"/>
    <s v="1022291"/>
    <x v="138"/>
    <s v="Cerdo"/>
    <n v="3662"/>
    <n v="3662"/>
    <n v="43663"/>
    <n v="2.0049153468050198"/>
    <n v="2.0049153468050198"/>
    <n v="2.17555978059226"/>
  </r>
  <r>
    <x v="8"/>
    <x v="321"/>
    <x v="8"/>
    <x v="1"/>
    <x v="4"/>
    <s v="Pernil"/>
    <s v="Pernil Mano"/>
    <s v="1022753"/>
    <x v="297"/>
    <s v="Cerdo"/>
    <n v="216000"/>
    <n v="216000"/>
    <n v="267300"/>
    <n v="2.1416759259259299"/>
    <n v="2.1416759259259299"/>
    <n v="2.3634697792742201"/>
  </r>
  <r>
    <x v="8"/>
    <x v="423"/>
    <x v="8"/>
    <x v="1"/>
    <x v="4"/>
    <s v="Pernil"/>
    <s v="Pernil Mano"/>
    <s v="1022940"/>
    <x v="382"/>
    <s v="Cerdo"/>
    <n v="0"/>
    <n v="0"/>
    <n v="3157"/>
    <n v="0"/>
    <n v="0"/>
    <n v="2.5569822616407998"/>
  </r>
  <r>
    <x v="8"/>
    <x v="322"/>
    <x v="8"/>
    <x v="1"/>
    <x v="4"/>
    <s v="Pernil"/>
    <s v="Pernil Mano"/>
    <s v="1022941"/>
    <x v="298"/>
    <s v="Cerdo"/>
    <n v="0"/>
    <n v="0"/>
    <n v="9656"/>
    <n v="0"/>
    <n v="0"/>
    <n v="2.55683207332229"/>
  </r>
  <r>
    <x v="8"/>
    <x v="598"/>
    <x v="8"/>
    <x v="1"/>
    <x v="4"/>
    <s v="Pernil"/>
    <s v="Pernil Mano"/>
    <s v="1023373"/>
    <x v="516"/>
    <s v="Cerdo"/>
    <n v="24000"/>
    <n v="24000"/>
    <n v="46990"/>
    <n v="2.3468749999999998"/>
    <n v="2.3468749999999998"/>
    <n v="2.4980620387316401"/>
  </r>
  <r>
    <x v="8"/>
    <x v="149"/>
    <x v="8"/>
    <x v="1"/>
    <x v="4"/>
    <s v="Pernil"/>
    <s v="Pernil Pierna"/>
    <s v="1022183"/>
    <x v="139"/>
    <s v="Cerdo"/>
    <n v="264000"/>
    <n v="384000"/>
    <n v="418464"/>
    <n v="2.00487121212121"/>
    <n v="2.0048697916666698"/>
    <n v="2.22538609438327"/>
  </r>
  <r>
    <x v="8"/>
    <x v="323"/>
    <x v="8"/>
    <x v="1"/>
    <x v="4"/>
    <s v="Pierna"/>
    <s v="Pierna Pulpa"/>
    <s v="1021733"/>
    <x v="299"/>
    <s v="Cerdo"/>
    <n v="96000"/>
    <n v="96000"/>
    <n v="115711"/>
    <n v="2.82421875"/>
    <n v="2.82421875"/>
    <n v="2.7972688871412399"/>
  </r>
  <r>
    <x v="8"/>
    <x v="550"/>
    <x v="8"/>
    <x v="1"/>
    <x v="4"/>
    <s v="Pierna"/>
    <s v="Pierna Pulpa"/>
    <s v="1023412"/>
    <x v="487"/>
    <s v="Cerdo"/>
    <n v="120000"/>
    <n v="120000"/>
    <n v="133304"/>
    <n v="2.8926249999999998"/>
    <n v="2.8926249999999998"/>
    <n v="2.9310916401608398"/>
  </r>
  <r>
    <x v="8"/>
    <x v="551"/>
    <x v="8"/>
    <x v="1"/>
    <x v="4"/>
    <s v="Pierna"/>
    <s v="Pierna Pulpa Fina"/>
    <s v="1023411"/>
    <x v="488"/>
    <s v="Cerdo"/>
    <n v="120000"/>
    <n v="120000"/>
    <n v="147166"/>
    <n v="2.9595416666666701"/>
    <n v="2.9595416666666701"/>
    <n v="2.9484358438769802"/>
  </r>
  <r>
    <x v="8"/>
    <x v="525"/>
    <x v="8"/>
    <x v="1"/>
    <x v="4"/>
    <s v="Prolijado"/>
    <s v="Prolijado Plateada"/>
    <s v="1023143"/>
    <x v="293"/>
    <s v="Cerdo"/>
    <n v="899"/>
    <n v="899"/>
    <n v="2419"/>
    <n v="2.7552836484983301"/>
    <n v="2.7552836484983301"/>
    <n v="2.8407019016122401"/>
  </r>
  <r>
    <x v="8"/>
    <x v="599"/>
    <x v="8"/>
    <x v="1"/>
    <x v="4"/>
    <s v="Recortes"/>
    <s v="Recortes No Magro"/>
    <s v="1022082"/>
    <x v="517"/>
    <s v="Cerdo"/>
    <n v="0"/>
    <n v="0"/>
    <n v="9500"/>
    <n v="0"/>
    <n v="0"/>
    <n v="1.97003772631579"/>
  </r>
  <r>
    <x v="8"/>
    <x v="324"/>
    <x v="8"/>
    <x v="1"/>
    <x v="4"/>
    <s v="Recortes"/>
    <s v="Recortes No Magro"/>
    <s v="1022169"/>
    <x v="300"/>
    <s v="Cerdo"/>
    <n v="0"/>
    <n v="0"/>
    <n v="52210"/>
    <n v="0"/>
    <n v="0"/>
    <n v="1.3039935318904401"/>
  </r>
  <r>
    <x v="8"/>
    <x v="150"/>
    <x v="8"/>
    <x v="1"/>
    <x v="4"/>
    <s v="Recortes"/>
    <s v="Recortes No Magro"/>
    <s v="1022373"/>
    <x v="140"/>
    <s v="Cerdo"/>
    <n v="144000"/>
    <n v="144000"/>
    <n v="171966"/>
    <n v="1.5959375"/>
    <n v="1.5959375"/>
    <n v="1.50573836339742"/>
  </r>
  <r>
    <x v="8"/>
    <x v="444"/>
    <x v="8"/>
    <x v="1"/>
    <x v="4"/>
    <s v="Recortes"/>
    <s v="Recortes No Magro"/>
    <s v="1023035"/>
    <x v="400"/>
    <s v="Cerdo"/>
    <n v="0"/>
    <n v="0"/>
    <n v="2879"/>
    <n v="0"/>
    <n v="0"/>
    <n v="1.0572103160819699"/>
  </r>
  <r>
    <x v="8"/>
    <x v="325"/>
    <x v="8"/>
    <x v="1"/>
    <x v="4"/>
    <s v="Recortes"/>
    <s v="Recortes No Magro"/>
    <s v="1023093"/>
    <x v="301"/>
    <s v="Cerdo"/>
    <n v="72000"/>
    <n v="72000"/>
    <n v="98921"/>
    <n v="3.5736805555555602"/>
    <n v="3.5736805555555602"/>
    <n v="5.2864265110542803"/>
  </r>
  <r>
    <x v="8"/>
    <x v="425"/>
    <x v="8"/>
    <x v="1"/>
    <x v="4"/>
    <s v="Recortes"/>
    <s v="Recortes No Magro"/>
    <s v="1023126"/>
    <x v="384"/>
    <s v="Cerdo"/>
    <n v="0"/>
    <n v="0"/>
    <n v="3180"/>
    <n v="0"/>
    <n v="0"/>
    <n v="1.9180129245283"/>
  </r>
  <r>
    <x v="8"/>
    <x v="459"/>
    <x v="8"/>
    <x v="1"/>
    <x v="4"/>
    <s v="Subprod"/>
    <s v="Subprod Despunte Tru"/>
    <s v="1012681"/>
    <x v="415"/>
    <s v="Pollo"/>
    <n v="24000"/>
    <n v="24000"/>
    <n v="24000"/>
    <n v="0.86775000000000002"/>
    <n v="0.86775000000000002"/>
    <n v="1.1298522208333299"/>
  </r>
  <r>
    <x v="8"/>
    <x v="326"/>
    <x v="8"/>
    <x v="1"/>
    <x v="4"/>
    <s v="Subprod"/>
    <s v="Subprod Cola"/>
    <s v="1022080"/>
    <x v="302"/>
    <s v="Cerdo"/>
    <n v="0"/>
    <n v="24000"/>
    <n v="24000"/>
    <n v="0"/>
    <n v="1.3922083333333299"/>
    <n v="1.4600096416666699"/>
  </r>
  <r>
    <x v="8"/>
    <x v="151"/>
    <x v="8"/>
    <x v="1"/>
    <x v="4"/>
    <s v="Subprod"/>
    <s v="Subprod Patas-Manos"/>
    <s v="1021735"/>
    <x v="141"/>
    <s v="Cerdo"/>
    <n v="24000"/>
    <n v="48000"/>
    <n v="81240"/>
    <n v="4.6651666666666696"/>
    <n v="4.6651666666666696"/>
    <n v="4.7278662715411102"/>
  </r>
  <r>
    <x v="8"/>
    <x v="327"/>
    <x v="8"/>
    <x v="1"/>
    <x v="4"/>
    <s v="Subprod"/>
    <s v="Subprod Patas-Manos"/>
    <s v="1021737"/>
    <x v="303"/>
    <s v="Cerdo"/>
    <n v="0"/>
    <n v="0"/>
    <n v="8740"/>
    <n v="0"/>
    <n v="0"/>
    <n v="4.8395716704805496"/>
  </r>
  <r>
    <x v="8"/>
    <x v="152"/>
    <x v="8"/>
    <x v="1"/>
    <x v="4"/>
    <s v="Subprod"/>
    <s v="Subprod Patas-Manos"/>
    <s v="1021738"/>
    <x v="142"/>
    <s v="Cerdo"/>
    <n v="41124"/>
    <n v="48000"/>
    <n v="54720"/>
    <n v="4.5298609084719397"/>
    <n v="4.5298333333333298"/>
    <n v="4.5754132675438601"/>
  </r>
  <r>
    <x v="8"/>
    <x v="153"/>
    <x v="8"/>
    <x v="1"/>
    <x v="4"/>
    <s v="Subprod"/>
    <s v="Subprod Patas-Manos"/>
    <s v="1022748"/>
    <x v="143"/>
    <s v="Cerdo"/>
    <n v="48000"/>
    <n v="72000"/>
    <n v="94850"/>
    <n v="5.4845208333333302"/>
    <n v="5.4845138888888902"/>
    <n v="5.4972687432788598"/>
  </r>
  <r>
    <x v="8"/>
    <x v="558"/>
    <x v="8"/>
    <x v="1"/>
    <x v="4"/>
    <s v="Subprod"/>
    <s v="Subprod Visceras"/>
    <s v="1021740"/>
    <x v="69"/>
    <s v="Cerdo"/>
    <n v="0"/>
    <n v="192000"/>
    <n v="168000"/>
    <n v="0"/>
    <n v="0.43605729166666701"/>
    <n v="0.61300482499999998"/>
  </r>
  <r>
    <x v="8"/>
    <x v="328"/>
    <x v="8"/>
    <x v="1"/>
    <x v="4"/>
    <s v="Trutro"/>
    <s v="Trutro Largo"/>
    <s v="1030683"/>
    <x v="70"/>
    <s v="Pavo"/>
    <n v="336000"/>
    <n v="288000"/>
    <n v="336000"/>
    <n v="2.2922648809523798"/>
    <n v="2.2922673611111102"/>
    <n v="2.4751311613095202"/>
  </r>
  <r>
    <x v="8"/>
    <x v="426"/>
    <x v="8"/>
    <x v="1"/>
    <x v="4"/>
    <s v="Trutro"/>
    <s v="Trutro Largo"/>
    <s v="1030791"/>
    <x v="385"/>
    <s v="Pavo"/>
    <n v="1629"/>
    <n v="1629"/>
    <m/>
    <n v="2.4352363413136899"/>
    <n v="2.4352363413136899"/>
    <m/>
  </r>
  <r>
    <x v="8"/>
    <x v="331"/>
    <x v="8"/>
    <x v="1"/>
    <x v="9"/>
    <s v="Cost-Pec"/>
    <s v="Cost-Pec Trozos"/>
    <s v="1021931"/>
    <x v="305"/>
    <s v="Cerdo"/>
    <n v="13000"/>
    <n v="13000"/>
    <n v="13000"/>
    <n v="4.4723846153846196"/>
    <n v="4.4723846153846196"/>
    <n v="3.3891991692307699"/>
  </r>
  <r>
    <x v="8"/>
    <x v="332"/>
    <x v="8"/>
    <x v="1"/>
    <x v="9"/>
    <s v="Cost-Pec"/>
    <s v="Cost-Pec Trozos"/>
    <s v="1023265"/>
    <x v="306"/>
    <s v="Cerdo"/>
    <n v="10000"/>
    <n v="10000"/>
    <n v="10000"/>
    <n v="4.1006999999999998"/>
    <n v="4.1006999999999998"/>
    <n v="3.4969994600000001"/>
  </r>
  <r>
    <x v="8"/>
    <x v="498"/>
    <x v="8"/>
    <x v="1"/>
    <x v="9"/>
    <s v="Filete"/>
    <s v="Filete c/Cabeza"/>
    <s v="1021922"/>
    <x v="25"/>
    <s v="Cerdo"/>
    <n v="1000"/>
    <n v="1000"/>
    <n v="1000"/>
    <n v="4.1749999999999998"/>
    <n v="4.1749999999999998"/>
    <n v="3.7256399999999998"/>
  </r>
  <r>
    <x v="8"/>
    <x v="333"/>
    <x v="8"/>
    <x v="1"/>
    <x v="9"/>
    <s v="Grasas"/>
    <s v="Grasa Gordura"/>
    <s v="1022767"/>
    <x v="307"/>
    <s v="Cerdo"/>
    <n v="0"/>
    <n v="24000"/>
    <n v="24000"/>
    <n v="0"/>
    <n v="1.27"/>
    <n v="1.33"/>
  </r>
  <r>
    <x v="8"/>
    <x v="334"/>
    <x v="8"/>
    <x v="1"/>
    <x v="9"/>
    <s v="Grasas"/>
    <s v="Grasa Lomo Tocino"/>
    <s v="1022914"/>
    <x v="308"/>
    <s v="Cerdo"/>
    <n v="3975"/>
    <n v="0"/>
    <m/>
    <n v="1.7587421383647801"/>
    <n v="0"/>
    <m/>
  </r>
  <r>
    <x v="8"/>
    <x v="335"/>
    <x v="8"/>
    <x v="1"/>
    <x v="9"/>
    <s v="Grasas"/>
    <s v="Grasa Lomo Tocino"/>
    <s v="1022918"/>
    <x v="309"/>
    <s v="Cerdo"/>
    <n v="0"/>
    <n v="48000"/>
    <n v="48000"/>
    <n v="0"/>
    <n v="1.83"/>
    <n v="1.7510624125000001"/>
  </r>
  <r>
    <x v="8"/>
    <x v="428"/>
    <x v="8"/>
    <x v="1"/>
    <x v="9"/>
    <s v="Lomo"/>
    <s v="Lomo CC Loin"/>
    <s v="1023184"/>
    <x v="387"/>
    <s v="Cerdo"/>
    <n v="1000"/>
    <n v="1000"/>
    <n v="1000"/>
    <n v="3.8029999999999999"/>
    <n v="3.8029999999999999"/>
    <n v="3.7256399999999998"/>
  </r>
  <r>
    <x v="8"/>
    <x v="500"/>
    <x v="8"/>
    <x v="1"/>
    <x v="9"/>
    <s v="Lomo"/>
    <s v="Lomo Centro"/>
    <s v="1021921"/>
    <x v="450"/>
    <s v="Cerdo"/>
    <n v="2000"/>
    <n v="2000"/>
    <n v="2000"/>
    <n v="4.1749999999999998"/>
    <n v="4.1749999999999998"/>
    <n v="3.5478473500000001"/>
  </r>
  <r>
    <x v="8"/>
    <x v="337"/>
    <x v="8"/>
    <x v="1"/>
    <x v="9"/>
    <s v="Lomo"/>
    <s v="Lomo Centro"/>
    <s v="1022101"/>
    <x v="311"/>
    <s v="Cerdo"/>
    <n v="3000"/>
    <n v="0"/>
    <m/>
    <n v="4.8440000000000003"/>
    <n v="0"/>
    <m/>
  </r>
  <r>
    <x v="8"/>
    <x v="338"/>
    <x v="8"/>
    <x v="1"/>
    <x v="9"/>
    <s v="Lomo"/>
    <s v="Lomo MM Loin"/>
    <s v="1021924"/>
    <x v="312"/>
    <s v="Cerdo"/>
    <n v="30000"/>
    <n v="70000"/>
    <n v="30000"/>
    <n v="4.25"/>
    <n v="4.25"/>
    <n v="3.6117757166666702"/>
  </r>
  <r>
    <x v="8"/>
    <x v="340"/>
    <x v="8"/>
    <x v="1"/>
    <x v="9"/>
    <s v="Lomo"/>
    <s v="Lomo MM Loin"/>
    <s v="1022561"/>
    <x v="314"/>
    <s v="Cerdo"/>
    <n v="5000"/>
    <n v="5000"/>
    <n v="5000"/>
    <n v="4.21"/>
    <n v="4.21"/>
    <n v="3.5890028599999999"/>
  </r>
  <r>
    <x v="8"/>
    <x v="173"/>
    <x v="8"/>
    <x v="1"/>
    <x v="9"/>
    <s v="Lomo"/>
    <s v="Lomo MM Loin"/>
    <s v="1022919"/>
    <x v="163"/>
    <s v="Cerdo"/>
    <m/>
    <n v="55000"/>
    <m/>
    <m/>
    <n v="1"/>
    <m/>
  </r>
  <r>
    <x v="8"/>
    <x v="342"/>
    <x v="8"/>
    <x v="1"/>
    <x v="9"/>
    <s v="Lomo"/>
    <s v="Lomo Vetado"/>
    <s v="1022863"/>
    <x v="316"/>
    <s v="Cerdo"/>
    <n v="100000"/>
    <n v="100000"/>
    <n v="100000"/>
    <n v="4.3899999999999997"/>
    <n v="4.3899999999999997"/>
    <n v="3.6436619160000001"/>
  </r>
  <r>
    <x v="8"/>
    <x v="343"/>
    <x v="8"/>
    <x v="1"/>
    <x v="9"/>
    <s v="Lomo"/>
    <s v="Lomo Vetado"/>
    <s v="1022864"/>
    <x v="317"/>
    <s v="Cerdo"/>
    <n v="100000"/>
    <n v="78500"/>
    <n v="78500"/>
    <n v="4.3899999999999997"/>
    <n v="4.3899999999999997"/>
    <n v="3.6383568802547801"/>
  </r>
  <r>
    <x v="8"/>
    <x v="344"/>
    <x v="8"/>
    <x v="1"/>
    <x v="9"/>
    <s v="Lomo"/>
    <s v="Lomo Vetado"/>
    <s v="1023123"/>
    <x v="318"/>
    <s v="Cerdo"/>
    <n v="214"/>
    <n v="6214"/>
    <n v="6000"/>
    <n v="4.0233644859813102"/>
    <n v="4.0262310910846502"/>
    <n v="3.68976785"/>
  </r>
  <r>
    <x v="8"/>
    <x v="345"/>
    <x v="8"/>
    <x v="1"/>
    <x v="9"/>
    <s v="Menudencias"/>
    <s v="Menudencias Corazón"/>
    <s v="1012326"/>
    <x v="319"/>
    <s v="Pollo"/>
    <n v="11640"/>
    <n v="11640"/>
    <m/>
    <n v="2.3916666666666702"/>
    <n v="2.3916666666666702"/>
    <m/>
  </r>
  <r>
    <x v="8"/>
    <x v="348"/>
    <x v="8"/>
    <x v="1"/>
    <x v="9"/>
    <s v="Paleta"/>
    <s v="Paleta Entera"/>
    <s v="1022751"/>
    <x v="321"/>
    <s v="Cerdo"/>
    <n v="14498"/>
    <n v="14498"/>
    <n v="14500"/>
    <n v="2.58690853910884"/>
    <n v="2.58690853910884"/>
    <n v="3.6838262689655199"/>
  </r>
  <r>
    <x v="8"/>
    <x v="350"/>
    <x v="8"/>
    <x v="1"/>
    <x v="9"/>
    <s v="Paleta"/>
    <s v="Paleta Pulpa"/>
    <s v="1021936"/>
    <x v="323"/>
    <s v="Cerdo"/>
    <n v="480000"/>
    <n v="480000"/>
    <n v="480000"/>
    <n v="2.8843395833333298"/>
    <n v="2.8843395833333298"/>
    <n v="2.92730631666667"/>
  </r>
  <r>
    <x v="8"/>
    <x v="354"/>
    <x v="8"/>
    <x v="1"/>
    <x v="9"/>
    <s v="Panceta"/>
    <s v="Panceta c/Cuero"/>
    <s v="1022570"/>
    <x v="327"/>
    <s v="Cerdo"/>
    <n v="2000"/>
    <n v="2000"/>
    <n v="2000"/>
    <n v="5.7365000000000004"/>
    <n v="5.7365000000000004"/>
    <n v="3.7256399999999998"/>
  </r>
  <r>
    <x v="8"/>
    <x v="356"/>
    <x v="8"/>
    <x v="1"/>
    <x v="9"/>
    <s v="Panceta"/>
    <s v="Panceta s/Cuero"/>
    <s v="1022865"/>
    <x v="329"/>
    <s v="Cerdo"/>
    <n v="8041"/>
    <n v="9041"/>
    <n v="9000"/>
    <n v="5.1415246859843302"/>
    <n v="5.1415772591527498"/>
    <n v="3.65504187777778"/>
  </r>
  <r>
    <x v="8"/>
    <x v="430"/>
    <x v="8"/>
    <x v="1"/>
    <x v="9"/>
    <s v="Panceta"/>
    <s v="Panceta s/Cuero"/>
    <s v="1023247"/>
    <x v="389"/>
    <s v="Cerdo"/>
    <n v="1000"/>
    <n v="1000"/>
    <n v="1000"/>
    <n v="5.5129999999999999"/>
    <n v="5.5129999999999999"/>
    <n v="3.5890426999999998"/>
  </r>
  <r>
    <x v="8"/>
    <x v="359"/>
    <x v="8"/>
    <x v="1"/>
    <x v="9"/>
    <s v="Pierna"/>
    <s v="Pierna Pulpa Fina"/>
    <s v="1022128"/>
    <x v="332"/>
    <s v="Cerdo"/>
    <n v="28727"/>
    <n v="10000"/>
    <n v="10000"/>
    <n v="3.5950847634629399"/>
    <n v="3.5951"/>
    <n v="3.5359309799999998"/>
  </r>
  <r>
    <x v="8"/>
    <x v="360"/>
    <x v="8"/>
    <x v="1"/>
    <x v="9"/>
    <s v="Pierna"/>
    <s v="Pierna Pulpa Fina"/>
    <s v="1022141"/>
    <x v="333"/>
    <s v="Cerdo"/>
    <n v="43358"/>
    <n v="43358"/>
    <n v="43000"/>
    <n v="3.59506896074542"/>
    <n v="3.59506896074542"/>
    <n v="3.6396225581395401"/>
  </r>
  <r>
    <x v="8"/>
    <x v="361"/>
    <x v="8"/>
    <x v="1"/>
    <x v="9"/>
    <s v="Pierna"/>
    <s v="Pierna Pulpa Fina"/>
    <s v="1022142"/>
    <x v="334"/>
    <s v="Cerdo"/>
    <n v="15000"/>
    <n v="15000"/>
    <n v="15000"/>
    <n v="3.59506666666667"/>
    <n v="3.59506666666667"/>
    <n v="3.6286719999999999"/>
  </r>
  <r>
    <x v="8"/>
    <x v="362"/>
    <x v="8"/>
    <x v="1"/>
    <x v="9"/>
    <s v="Pierna"/>
    <s v="Pierna Pulpa Fina"/>
    <s v="1022398"/>
    <x v="335"/>
    <s v="Cerdo"/>
    <n v="27518"/>
    <n v="46245"/>
    <n v="46000"/>
    <n v="3.5950650483320001"/>
    <n v="3.59506973726889"/>
    <n v="3.6721783673913002"/>
  </r>
  <r>
    <x v="8"/>
    <x v="609"/>
    <x v="8"/>
    <x v="1"/>
    <x v="9"/>
    <s v="Pierna"/>
    <s v="Pierna Pulpa Fina"/>
    <s v="1023269"/>
    <x v="526"/>
    <s v="Cerdo"/>
    <m/>
    <n v="10000"/>
    <n v="10000"/>
    <m/>
    <n v="3.8"/>
    <n v="3.6470400000000001"/>
  </r>
  <r>
    <x v="8"/>
    <x v="363"/>
    <x v="8"/>
    <x v="1"/>
    <x v="9"/>
    <s v="Prolijado"/>
    <s v="Prolijado Malaya"/>
    <s v="1022293"/>
    <x v="336"/>
    <s v="Cerdo"/>
    <n v="0"/>
    <n v="1000"/>
    <n v="1000"/>
    <n v="0"/>
    <n v="6.8"/>
    <n v="3.7256399999999998"/>
  </r>
  <r>
    <x v="8"/>
    <x v="365"/>
    <x v="8"/>
    <x v="1"/>
    <x v="9"/>
    <s v="Subprod"/>
    <s v="Subprod Tripa"/>
    <s v="1021987"/>
    <x v="338"/>
    <s v="Cerdo"/>
    <n v="10000"/>
    <n v="10000"/>
    <n v="10000"/>
    <n v="4.6201999999999996"/>
    <n v="4.6201999999999996"/>
    <n v="4.2580993700000001"/>
  </r>
  <r>
    <x v="8"/>
    <x v="366"/>
    <x v="8"/>
    <x v="1"/>
    <x v="9"/>
    <s v="Subprod"/>
    <s v="Subprod Visceras"/>
    <s v="1022413"/>
    <x v="339"/>
    <s v="Cerdo"/>
    <n v="21144"/>
    <n v="0"/>
    <m/>
    <n v="1.6100075671585301"/>
    <n v="0"/>
    <m/>
  </r>
  <r>
    <x v="9"/>
    <x v="31"/>
    <x v="9"/>
    <x v="0"/>
    <x v="0"/>
    <s v="Grasas"/>
    <s v="Grasa Gordura"/>
    <s v="1020367"/>
    <x v="30"/>
    <s v="Cerdo"/>
    <m/>
    <m/>
    <n v="24000"/>
    <m/>
    <m/>
    <n v="1.68"/>
  </r>
  <r>
    <x v="9"/>
    <x v="73"/>
    <x v="9"/>
    <x v="0"/>
    <x v="6"/>
    <s v="Ala"/>
    <s v="Ala Centro"/>
    <s v="1012012"/>
    <x v="72"/>
    <s v="Pollo"/>
    <n v="40000"/>
    <m/>
    <m/>
    <n v="5.1927250000000003"/>
    <m/>
    <m/>
  </r>
  <r>
    <x v="9"/>
    <x v="513"/>
    <x v="9"/>
    <x v="0"/>
    <x v="6"/>
    <s v="Ala"/>
    <s v="Ala Trutro-Centro"/>
    <s v="1011105"/>
    <x v="459"/>
    <s v="Pollo"/>
    <n v="6000"/>
    <m/>
    <m/>
    <n v="3.08666666666667"/>
    <m/>
    <m/>
  </r>
  <r>
    <x v="9"/>
    <x v="10"/>
    <x v="9"/>
    <x v="0"/>
    <x v="6"/>
    <s v="Carne Recuperada"/>
    <s v="Carne Recuperada Pul"/>
    <s v="1011421"/>
    <x v="10"/>
    <s v="Pollo"/>
    <n v="900000"/>
    <m/>
    <m/>
    <n v="0.82667222222222203"/>
    <m/>
    <m/>
  </r>
  <r>
    <x v="9"/>
    <x v="11"/>
    <x v="9"/>
    <x v="0"/>
    <x v="6"/>
    <s v="Carne Recuperada"/>
    <s v="Carne Recuperada Pul"/>
    <s v="1011558"/>
    <x v="11"/>
    <s v="Pollo"/>
    <n v="117860"/>
    <m/>
    <m/>
    <n v="0.86739351773290396"/>
    <m/>
    <m/>
  </r>
  <r>
    <x v="9"/>
    <x v="1"/>
    <x v="9"/>
    <x v="0"/>
    <x v="6"/>
    <s v="Cazuela"/>
    <s v="Cazuela Espinazo"/>
    <s v="1011042"/>
    <x v="1"/>
    <s v="Pollo"/>
    <n v="2400"/>
    <m/>
    <m/>
    <n v="0.53666666666666696"/>
    <m/>
    <m/>
  </r>
  <r>
    <x v="9"/>
    <x v="2"/>
    <x v="9"/>
    <x v="0"/>
    <x v="6"/>
    <s v="Menudencias"/>
    <s v="Menudencias Contre"/>
    <s v="1012207"/>
    <x v="2"/>
    <s v="Pollo"/>
    <n v="48000"/>
    <m/>
    <m/>
    <n v="0.98666666666666702"/>
    <m/>
    <m/>
  </r>
  <r>
    <x v="9"/>
    <x v="110"/>
    <x v="9"/>
    <x v="0"/>
    <x v="6"/>
    <s v="Menudencias"/>
    <s v="Menudencias Corazón"/>
    <s v="1011560"/>
    <x v="106"/>
    <s v="Pollo"/>
    <n v="15357"/>
    <m/>
    <m/>
    <n v="2.6866575503027899"/>
    <m/>
    <m/>
  </r>
  <r>
    <x v="9"/>
    <x v="43"/>
    <x v="9"/>
    <x v="0"/>
    <x v="6"/>
    <s v="Menudencias"/>
    <s v="Menudencias Corazón"/>
    <s v="1012362"/>
    <x v="42"/>
    <s v="Pollo"/>
    <n v="72000"/>
    <m/>
    <m/>
    <n v="2.6866666666666701"/>
    <m/>
    <m/>
  </r>
  <r>
    <x v="9"/>
    <x v="44"/>
    <x v="9"/>
    <x v="0"/>
    <x v="6"/>
    <s v="Menudencias"/>
    <s v="Menudencias Pana"/>
    <s v="1012283"/>
    <x v="43"/>
    <s v="Pollo"/>
    <n v="72000"/>
    <m/>
    <m/>
    <n v="0.86851388888888903"/>
    <m/>
    <m/>
  </r>
  <r>
    <x v="9"/>
    <x v="63"/>
    <x v="9"/>
    <x v="0"/>
    <x v="6"/>
    <s v="Subprod"/>
    <s v="Subprod Piel"/>
    <s v="1011290"/>
    <x v="62"/>
    <s v="Pollo"/>
    <n v="24000"/>
    <m/>
    <m/>
    <n v="0.68666666666666698"/>
    <m/>
    <m/>
  </r>
  <r>
    <x v="9"/>
    <x v="367"/>
    <x v="9"/>
    <x v="0"/>
    <x v="8"/>
    <s v="Carne Recuperada"/>
    <s v="Carne Recuperada ADM"/>
    <s v="1012764"/>
    <x v="340"/>
    <s v="Pollo"/>
    <n v="134249"/>
    <n v="48043"/>
    <m/>
    <n v="0.68094361969176698"/>
    <n v="0.682846616572654"/>
    <m/>
  </r>
  <r>
    <x v="9"/>
    <x v="487"/>
    <x v="9"/>
    <x v="0"/>
    <x v="8"/>
    <s v="Carne Recuperada"/>
    <s v="Carne Recuperada"/>
    <s v="1030802"/>
    <x v="439"/>
    <s v="Pavo"/>
    <n v="36898"/>
    <m/>
    <m/>
    <n v="1.2419101306303899"/>
    <m/>
    <m/>
  </r>
  <r>
    <x v="9"/>
    <x v="513"/>
    <x v="9"/>
    <x v="0"/>
    <x v="1"/>
    <s v="Ala"/>
    <s v="Ala Trutro-Centro"/>
    <s v="1011105"/>
    <x v="459"/>
    <s v="Pollo"/>
    <m/>
    <n v="24000"/>
    <m/>
    <m/>
    <n v="2.8"/>
    <m/>
  </r>
  <r>
    <x v="9"/>
    <x v="571"/>
    <x v="9"/>
    <x v="0"/>
    <x v="1"/>
    <s v="Ala"/>
    <s v="Ala Trutro"/>
    <s v="1030816"/>
    <x v="0"/>
    <s v="Pavo"/>
    <n v="6261"/>
    <m/>
    <m/>
    <n v="1.5866475003992999"/>
    <m/>
    <m/>
  </r>
  <r>
    <x v="9"/>
    <x v="8"/>
    <x v="9"/>
    <x v="0"/>
    <x v="1"/>
    <s v="Carne Recuperada"/>
    <s v="Carne Recuperada ADM"/>
    <s v="1012556"/>
    <x v="8"/>
    <s v="Pollo"/>
    <n v="240000"/>
    <n v="237844"/>
    <n v="48000"/>
    <n v="0.98667083333333405"/>
    <n v="0.98667614066362797"/>
    <n v="1.21"/>
  </r>
  <r>
    <x v="9"/>
    <x v="9"/>
    <x v="9"/>
    <x v="0"/>
    <x v="1"/>
    <s v="Carne Recuperada"/>
    <s v="Carne Recuperada ADM"/>
    <s v="1012719"/>
    <x v="9"/>
    <s v="Pollo"/>
    <n v="216000"/>
    <m/>
    <m/>
    <n v="0.73667129629629602"/>
    <m/>
    <m/>
  </r>
  <r>
    <x v="9"/>
    <x v="10"/>
    <x v="9"/>
    <x v="0"/>
    <x v="1"/>
    <s v="Carne Recuperada"/>
    <s v="Carne Recuperada Pul"/>
    <s v="1011421"/>
    <x v="10"/>
    <s v="Pollo"/>
    <m/>
    <n v="726889"/>
    <n v="24000"/>
    <m/>
    <n v="0.826672297971217"/>
    <n v="1.1499999999999999"/>
  </r>
  <r>
    <x v="9"/>
    <x v="11"/>
    <x v="9"/>
    <x v="0"/>
    <x v="1"/>
    <s v="Carne Recuperada"/>
    <s v="Carne Recuperada Pul"/>
    <s v="1011558"/>
    <x v="11"/>
    <s v="Pollo"/>
    <m/>
    <n v="240000"/>
    <m/>
    <m/>
    <n v="0.88667083333333296"/>
    <m/>
  </r>
  <r>
    <x v="9"/>
    <x v="12"/>
    <x v="9"/>
    <x v="0"/>
    <x v="1"/>
    <s v="Chuleta"/>
    <s v="Chuleta Centro"/>
    <s v="1020017"/>
    <x v="12"/>
    <s v="Cerdo"/>
    <n v="192000"/>
    <n v="72000"/>
    <n v="72000"/>
    <n v="2.811671875"/>
    <n v="3.6366666666666698"/>
    <n v="3.85"/>
  </r>
  <r>
    <x v="9"/>
    <x v="13"/>
    <x v="9"/>
    <x v="0"/>
    <x v="1"/>
    <s v="Chuleta"/>
    <s v="Chuleta Huesos"/>
    <s v="1021622"/>
    <x v="13"/>
    <s v="Cerdo"/>
    <n v="18000"/>
    <n v="0"/>
    <m/>
    <n v="7.5866666666666696"/>
    <n v="0"/>
    <m/>
  </r>
  <r>
    <x v="9"/>
    <x v="368"/>
    <x v="9"/>
    <x v="0"/>
    <x v="1"/>
    <s v="Chuleta"/>
    <s v="Chuleta Huesos"/>
    <s v="1021980"/>
    <x v="341"/>
    <s v="Cerdo"/>
    <n v="2844"/>
    <n v="10000"/>
    <m/>
    <n v="4.9866385372714497"/>
    <n v="4.9866999999999999"/>
    <m/>
  </r>
  <r>
    <x v="9"/>
    <x v="369"/>
    <x v="9"/>
    <x v="0"/>
    <x v="1"/>
    <s v="Cost-Pec"/>
    <s v="Cost-Pec Entero"/>
    <s v="1020869"/>
    <x v="342"/>
    <s v="Cerdo"/>
    <n v="24000"/>
    <n v="24000"/>
    <m/>
    <n v="4.1866666666666701"/>
    <n v="4.1866666666666701"/>
    <m/>
  </r>
  <r>
    <x v="9"/>
    <x v="16"/>
    <x v="9"/>
    <x v="0"/>
    <x v="1"/>
    <s v="Cueros"/>
    <s v="Cuero Back"/>
    <s v="1021187"/>
    <x v="16"/>
    <s v="Cerdo"/>
    <n v="48232"/>
    <n v="48000"/>
    <n v="24000"/>
    <n v="2.0866851882567601"/>
    <n v="2.08666666666667"/>
    <n v="2.2999999999999998"/>
  </r>
  <r>
    <x v="9"/>
    <x v="17"/>
    <x v="9"/>
    <x v="0"/>
    <x v="1"/>
    <s v="Cueros"/>
    <s v="Cuero Forro"/>
    <s v="1022196"/>
    <x v="17"/>
    <s v="Cerdo"/>
    <n v="72000"/>
    <n v="48000"/>
    <n v="48000"/>
    <n v="0.69666666666666699"/>
    <n v="0.91166666666666596"/>
    <n v="1.25"/>
  </r>
  <r>
    <x v="9"/>
    <x v="19"/>
    <x v="9"/>
    <x v="0"/>
    <x v="1"/>
    <s v="Cueros"/>
    <s v="Cuero Mixto"/>
    <s v="1021385"/>
    <x v="19"/>
    <s v="Cerdo"/>
    <n v="144000"/>
    <n v="96000"/>
    <m/>
    <n v="1.00334027777778"/>
    <n v="1.0241770833333299"/>
    <m/>
  </r>
  <r>
    <x v="9"/>
    <x v="370"/>
    <x v="9"/>
    <x v="0"/>
    <x v="1"/>
    <s v="Cueros"/>
    <s v="Cuero Panceta"/>
    <s v="1020352"/>
    <x v="343"/>
    <s v="Cerdo"/>
    <n v="51893"/>
    <n v="24000"/>
    <n v="24000"/>
    <n v="1.3866802844314301"/>
    <n v="1.38666666666667"/>
    <n v="1.6"/>
  </r>
  <r>
    <x v="9"/>
    <x v="20"/>
    <x v="9"/>
    <x v="0"/>
    <x v="1"/>
    <s v="Cueros"/>
    <s v="Cuero Papada"/>
    <s v="1021039"/>
    <x v="20"/>
    <s v="Cerdo"/>
    <n v="48000"/>
    <n v="0"/>
    <m/>
    <n v="0.60666666666666702"/>
    <n v="0"/>
    <m/>
  </r>
  <r>
    <x v="9"/>
    <x v="27"/>
    <x v="9"/>
    <x v="0"/>
    <x v="1"/>
    <s v="Grasas"/>
    <s v="Grasa Forro"/>
    <s v="1020925"/>
    <x v="27"/>
    <s v="Cerdo"/>
    <m/>
    <n v="24000"/>
    <m/>
    <m/>
    <n v="1.3966666666666701"/>
    <m/>
  </r>
  <r>
    <x v="9"/>
    <x v="30"/>
    <x v="9"/>
    <x v="0"/>
    <x v="1"/>
    <s v="Grasas"/>
    <s v="Grasa Forro"/>
    <s v="1022855"/>
    <x v="29"/>
    <s v="Cerdo"/>
    <n v="15676"/>
    <n v="24000"/>
    <m/>
    <n v="1.1966700688951299"/>
    <n v="1.28666666666667"/>
    <m/>
  </r>
  <r>
    <x v="9"/>
    <x v="31"/>
    <x v="9"/>
    <x v="0"/>
    <x v="1"/>
    <s v="Grasas"/>
    <s v="Grasa Gordura"/>
    <s v="1020367"/>
    <x v="30"/>
    <s v="Cerdo"/>
    <n v="168000"/>
    <n v="168000"/>
    <n v="48000"/>
    <n v="1.2588928571428599"/>
    <n v="1.45428571428571"/>
    <n v="1.54"/>
  </r>
  <r>
    <x v="9"/>
    <x v="32"/>
    <x v="9"/>
    <x v="0"/>
    <x v="1"/>
    <s v="Grasas"/>
    <s v="Grasa Gordura"/>
    <s v="1021023"/>
    <x v="31"/>
    <s v="Cerdo"/>
    <n v="157469"/>
    <n v="24000"/>
    <n v="120000"/>
    <n v="1.2366688046536101"/>
    <n v="1.35"/>
    <n v="1.65"/>
  </r>
  <r>
    <x v="9"/>
    <x v="371"/>
    <x v="9"/>
    <x v="0"/>
    <x v="1"/>
    <s v="Grasas"/>
    <s v="Grasa Gordura"/>
    <s v="1021077"/>
    <x v="33"/>
    <s v="Cerdo"/>
    <m/>
    <n v="24000"/>
    <n v="24000"/>
    <m/>
    <n v="1.47"/>
    <n v="1.8"/>
  </r>
  <r>
    <x v="9"/>
    <x v="34"/>
    <x v="9"/>
    <x v="0"/>
    <x v="1"/>
    <s v="Grasas"/>
    <s v="Grasa Gordura"/>
    <s v="1022150"/>
    <x v="33"/>
    <s v="Cerdo"/>
    <n v="144000"/>
    <n v="96000"/>
    <m/>
    <n v="1.2866736111111099"/>
    <n v="1.45"/>
    <m/>
  </r>
  <r>
    <x v="9"/>
    <x v="463"/>
    <x v="9"/>
    <x v="0"/>
    <x v="1"/>
    <s v="Grasas"/>
    <s v="Grasa Gordura"/>
    <s v="1022920"/>
    <x v="265"/>
    <s v="Cerdo"/>
    <n v="8665"/>
    <n v="24000"/>
    <m/>
    <n v="1.1367570686670501"/>
    <n v="1.13666666666667"/>
    <m/>
  </r>
  <r>
    <x v="9"/>
    <x v="373"/>
    <x v="9"/>
    <x v="0"/>
    <x v="1"/>
    <s v="Grasas"/>
    <s v="Grasa Gordura"/>
    <s v="1022921"/>
    <x v="33"/>
    <s v="Cerdo"/>
    <n v="40728"/>
    <n v="23000"/>
    <m/>
    <n v="1.15006874877234"/>
    <n v="1.38665217391304"/>
    <m/>
  </r>
  <r>
    <x v="9"/>
    <x v="36"/>
    <x v="9"/>
    <x v="0"/>
    <x v="1"/>
    <s v="Grasas"/>
    <s v="Grasa Interior"/>
    <s v="1021111"/>
    <x v="35"/>
    <s v="Cerdo"/>
    <m/>
    <n v="7000"/>
    <m/>
    <m/>
    <n v="1.2867142857142899"/>
    <m/>
  </r>
  <r>
    <x v="9"/>
    <x v="37"/>
    <x v="9"/>
    <x v="0"/>
    <x v="1"/>
    <s v="Grasas"/>
    <s v="Grasa Interior"/>
    <s v="1022705"/>
    <x v="36"/>
    <s v="Cerdo"/>
    <n v="24000"/>
    <n v="24000"/>
    <m/>
    <n v="1.0166666666666699"/>
    <n v="0.68666666666666698"/>
    <m/>
  </r>
  <r>
    <x v="9"/>
    <x v="38"/>
    <x v="9"/>
    <x v="0"/>
    <x v="1"/>
    <s v="Grasas"/>
    <s v="Grasa Lomo Tocino"/>
    <s v="1020339"/>
    <x v="37"/>
    <s v="Cerdo"/>
    <n v="120000"/>
    <n v="48000"/>
    <m/>
    <n v="1.5929249999999999"/>
    <n v="1.6866666666666701"/>
    <m/>
  </r>
  <r>
    <x v="9"/>
    <x v="555"/>
    <x v="9"/>
    <x v="0"/>
    <x v="1"/>
    <s v="Grasas"/>
    <s v="Grasa Lomo Tocino"/>
    <s v="1022290"/>
    <x v="492"/>
    <s v="Cerdo"/>
    <m/>
    <m/>
    <n v="11000"/>
    <m/>
    <m/>
    <n v="1.85"/>
  </r>
  <r>
    <x v="9"/>
    <x v="556"/>
    <x v="9"/>
    <x v="0"/>
    <x v="1"/>
    <s v="Huesos"/>
    <s v="Huesos Cuarto Centra"/>
    <s v="1021279"/>
    <x v="409"/>
    <s v="Cerdo"/>
    <m/>
    <n v="24000"/>
    <m/>
    <m/>
    <n v="1.58666666666667"/>
    <m/>
  </r>
  <r>
    <x v="9"/>
    <x v="40"/>
    <x v="9"/>
    <x v="0"/>
    <x v="1"/>
    <s v="Lomo"/>
    <s v="Lomo Centro"/>
    <s v="1020086"/>
    <x v="39"/>
    <s v="Cerdo"/>
    <n v="168000"/>
    <n v="72000"/>
    <m/>
    <n v="3.1981011904761898"/>
    <n v="3.2366666666666699"/>
    <m/>
  </r>
  <r>
    <x v="9"/>
    <x v="41"/>
    <x v="9"/>
    <x v="0"/>
    <x v="1"/>
    <s v="Lomo"/>
    <s v="Lomo Centro"/>
    <s v="1020848"/>
    <x v="40"/>
    <s v="Cerdo"/>
    <n v="192000"/>
    <n v="216000"/>
    <n v="72000"/>
    <n v="3.1716718749999999"/>
    <n v="3.2700046296296299"/>
    <n v="3.6"/>
  </r>
  <r>
    <x v="9"/>
    <x v="42"/>
    <x v="9"/>
    <x v="0"/>
    <x v="1"/>
    <s v="Menudencias"/>
    <s v="Menudencias Contre"/>
    <s v="1010877"/>
    <x v="41"/>
    <s v="Pollo"/>
    <n v="107865"/>
    <n v="72000"/>
    <m/>
    <n v="0.92016872943030603"/>
    <n v="0.88666666666666705"/>
    <m/>
  </r>
  <r>
    <x v="9"/>
    <x v="2"/>
    <x v="9"/>
    <x v="0"/>
    <x v="1"/>
    <s v="Menudencias"/>
    <s v="Menudencias Contre"/>
    <s v="1012207"/>
    <x v="2"/>
    <s v="Pollo"/>
    <m/>
    <n v="24000"/>
    <m/>
    <m/>
    <n v="0.98666666666666702"/>
    <m/>
  </r>
  <r>
    <x v="9"/>
    <x v="44"/>
    <x v="9"/>
    <x v="0"/>
    <x v="1"/>
    <s v="Menudencias"/>
    <s v="Menudencias Pana"/>
    <s v="1012283"/>
    <x v="43"/>
    <s v="Pollo"/>
    <m/>
    <n v="48000"/>
    <m/>
    <m/>
    <n v="0.90666666666666595"/>
    <m/>
  </r>
  <r>
    <x v="9"/>
    <x v="377"/>
    <x v="9"/>
    <x v="0"/>
    <x v="1"/>
    <s v="Menudencias"/>
    <s v="Menudencias Pana"/>
    <s v="1012763"/>
    <x v="347"/>
    <s v="Pollo"/>
    <n v="48000"/>
    <m/>
    <m/>
    <n v="0.706666666666667"/>
    <m/>
    <m/>
  </r>
  <r>
    <x v="9"/>
    <x v="462"/>
    <x v="9"/>
    <x v="0"/>
    <x v="1"/>
    <s v="Menudencias"/>
    <s v="Menudencias Contre"/>
    <s v="1030498"/>
    <x v="418"/>
    <s v="Pavo"/>
    <n v="9947"/>
    <m/>
    <m/>
    <n v="1.8366341610535799"/>
    <m/>
    <m/>
  </r>
  <r>
    <x v="9"/>
    <x v="45"/>
    <x v="9"/>
    <x v="0"/>
    <x v="1"/>
    <s v="Paleta"/>
    <s v="Paleta Pulpa"/>
    <s v="1021976"/>
    <x v="44"/>
    <s v="Cerdo"/>
    <n v="120000"/>
    <n v="72000"/>
    <n v="24000"/>
    <n v="2.5554250000000001"/>
    <n v="2.95"/>
    <n v="3.1"/>
  </r>
  <r>
    <x v="9"/>
    <x v="46"/>
    <x v="9"/>
    <x v="0"/>
    <x v="1"/>
    <s v="Panceta"/>
    <s v="Panceta s/Cuero"/>
    <s v="1020886"/>
    <x v="45"/>
    <s v="Cerdo"/>
    <n v="24000"/>
    <n v="24000"/>
    <m/>
    <n v="4.4866666666666699"/>
    <n v="4.6366666666666703"/>
    <m/>
  </r>
  <r>
    <x v="9"/>
    <x v="378"/>
    <x v="9"/>
    <x v="0"/>
    <x v="1"/>
    <s v="Panceta"/>
    <s v="Panceta s/Cuero"/>
    <s v="1022847"/>
    <x v="348"/>
    <s v="Cerdo"/>
    <n v="31728"/>
    <n v="24000"/>
    <m/>
    <n v="1.49669062027231"/>
    <n v="1.6866666666666701"/>
    <m/>
  </r>
  <r>
    <x v="9"/>
    <x v="47"/>
    <x v="9"/>
    <x v="0"/>
    <x v="1"/>
    <s v="Pech Desh"/>
    <s v="Pech Desh s/Piel"/>
    <s v="1030670"/>
    <x v="46"/>
    <s v="Pavo"/>
    <n v="24000"/>
    <m/>
    <m/>
    <n v="7.9866666666666699"/>
    <m/>
    <m/>
  </r>
  <r>
    <x v="9"/>
    <x v="600"/>
    <x v="9"/>
    <x v="0"/>
    <x v="1"/>
    <s v="Pechuga"/>
    <s v="Pechuga Entera"/>
    <s v="1012375"/>
    <x v="518"/>
    <s v="Pollo"/>
    <m/>
    <n v="48000"/>
    <m/>
    <m/>
    <n v="2.1866666666666701"/>
    <m/>
  </r>
  <r>
    <x v="9"/>
    <x v="610"/>
    <x v="9"/>
    <x v="0"/>
    <x v="1"/>
    <s v="Pierna"/>
    <s v="Pierna Entera"/>
    <s v="1020921"/>
    <x v="476"/>
    <s v="Cerdo"/>
    <n v="96000"/>
    <m/>
    <m/>
    <n v="2.0866770833333299"/>
    <m/>
    <m/>
  </r>
  <r>
    <x v="9"/>
    <x v="51"/>
    <x v="9"/>
    <x v="0"/>
    <x v="1"/>
    <s v="Pierna"/>
    <s v="Pierna Pulpa"/>
    <s v="1020944"/>
    <x v="50"/>
    <s v="Cerdo"/>
    <n v="312000"/>
    <n v="144000"/>
    <m/>
    <n v="2.8366730769230801"/>
    <n v="2.9866736111111098"/>
    <m/>
  </r>
  <r>
    <x v="9"/>
    <x v="52"/>
    <x v="9"/>
    <x v="0"/>
    <x v="1"/>
    <s v="Pierna"/>
    <s v="Pierna Pulpa"/>
    <s v="1022709"/>
    <x v="51"/>
    <s v="Cerdo"/>
    <n v="168000"/>
    <n v="456000"/>
    <n v="288000"/>
    <n v="2.8866726190476202"/>
    <n v="3.20246271929825"/>
    <n v="3.4847048611111102"/>
  </r>
  <r>
    <x v="9"/>
    <x v="601"/>
    <x v="9"/>
    <x v="0"/>
    <x v="1"/>
    <s v="Pierna"/>
    <s v="Pierna Pulpa"/>
    <s v="1023420"/>
    <x v="519"/>
    <s v="Cerdo"/>
    <n v="48000"/>
    <n v="0"/>
    <m/>
    <n v="2.83666666666667"/>
    <n v="0"/>
    <m/>
  </r>
  <r>
    <x v="9"/>
    <x v="381"/>
    <x v="9"/>
    <x v="0"/>
    <x v="1"/>
    <s v="Pierna"/>
    <s v="Pierna Pulpa Fina"/>
    <s v="1021868"/>
    <x v="351"/>
    <s v="Cerdo"/>
    <n v="48000"/>
    <n v="96000"/>
    <m/>
    <n v="2.9116666666666702"/>
    <n v="3.24917708333333"/>
    <m/>
  </r>
  <r>
    <x v="9"/>
    <x v="54"/>
    <x v="9"/>
    <x v="0"/>
    <x v="1"/>
    <s v="Plancha"/>
    <s v="Plancha s/Cuero"/>
    <s v="1022149"/>
    <x v="53"/>
    <s v="Cerdo"/>
    <n v="25764"/>
    <n v="0"/>
    <m/>
    <n v="2.1366635615587599"/>
    <n v="0"/>
    <m/>
  </r>
  <r>
    <x v="9"/>
    <x v="575"/>
    <x v="9"/>
    <x v="0"/>
    <x v="1"/>
    <s v="Plancha"/>
    <s v="Plancha s/Cuero"/>
    <s v="1023433"/>
    <x v="504"/>
    <s v="Cerdo"/>
    <m/>
    <n v="120000"/>
    <m/>
    <m/>
    <n v="2.0366749999999998"/>
    <m/>
  </r>
  <r>
    <x v="9"/>
    <x v="531"/>
    <x v="9"/>
    <x v="0"/>
    <x v="1"/>
    <s v="Recortes"/>
    <s v="Recortes Magro"/>
    <s v="1022842"/>
    <x v="472"/>
    <s v="Cerdo"/>
    <n v="48000"/>
    <n v="0"/>
    <m/>
    <n v="2.33666666666667"/>
    <n v="0"/>
    <m/>
  </r>
  <r>
    <x v="9"/>
    <x v="56"/>
    <x v="9"/>
    <x v="0"/>
    <x v="1"/>
    <s v="Recortes"/>
    <s v="Recortes No Magro"/>
    <s v="1020412"/>
    <x v="55"/>
    <s v="Cerdo"/>
    <m/>
    <n v="264000"/>
    <n v="24000"/>
    <m/>
    <n v="1.8457651515151501"/>
    <n v="2.1"/>
  </r>
  <r>
    <x v="9"/>
    <x v="57"/>
    <x v="9"/>
    <x v="0"/>
    <x v="1"/>
    <s v="Recortes"/>
    <s v="Recortes No Magro"/>
    <s v="1021078"/>
    <x v="56"/>
    <s v="Cerdo"/>
    <n v="90572"/>
    <n v="120000"/>
    <m/>
    <n v="2.2366625447158102"/>
    <n v="2.3366750000000001"/>
    <m/>
  </r>
  <r>
    <x v="9"/>
    <x v="382"/>
    <x v="9"/>
    <x v="0"/>
    <x v="1"/>
    <s v="Recortes"/>
    <s v="Recortes No Magro"/>
    <s v="1021082"/>
    <x v="352"/>
    <s v="Cerdo"/>
    <n v="144000"/>
    <n v="0"/>
    <m/>
    <n v="1.62000694444444"/>
    <n v="0"/>
    <m/>
  </r>
  <r>
    <x v="9"/>
    <x v="58"/>
    <x v="9"/>
    <x v="0"/>
    <x v="1"/>
    <s v="Recortes"/>
    <s v="Recortes No Magro"/>
    <s v="1021092"/>
    <x v="57"/>
    <s v="Cerdo"/>
    <n v="84532"/>
    <n v="96000"/>
    <m/>
    <n v="2.4991600813893"/>
    <n v="2.5866770833333299"/>
    <m/>
  </r>
  <r>
    <x v="9"/>
    <x v="63"/>
    <x v="9"/>
    <x v="0"/>
    <x v="1"/>
    <s v="Subprod"/>
    <s v="Subprod Piel"/>
    <s v="1011290"/>
    <x v="62"/>
    <s v="Pollo"/>
    <m/>
    <n v="24000"/>
    <n v="24000"/>
    <m/>
    <n v="0.706666666666667"/>
    <n v="0.9"/>
  </r>
  <r>
    <x v="9"/>
    <x v="64"/>
    <x v="9"/>
    <x v="0"/>
    <x v="1"/>
    <s v="Subprod"/>
    <s v="Subprod Tripa"/>
    <s v="1022409"/>
    <x v="63"/>
    <s v="Cerdo"/>
    <n v="29962"/>
    <n v="2000"/>
    <n v="23940"/>
    <n v="5.1867365329417296"/>
    <n v="14.986499999999999"/>
    <n v="5"/>
  </r>
  <r>
    <x v="9"/>
    <x v="66"/>
    <x v="9"/>
    <x v="0"/>
    <x v="1"/>
    <s v="Subprod"/>
    <s v="Subprod Tripa"/>
    <s v="1022781"/>
    <x v="65"/>
    <s v="Cerdo"/>
    <n v="11866"/>
    <n v="0"/>
    <n v="3855.6"/>
    <n v="13.3405528400472"/>
    <n v="0"/>
    <n v="11.1111111111111"/>
  </r>
  <r>
    <x v="9"/>
    <x v="67"/>
    <x v="9"/>
    <x v="0"/>
    <x v="1"/>
    <s v="Subprod"/>
    <s v="Subprod Tripa"/>
    <s v="1022782"/>
    <x v="66"/>
    <s v="Cerdo"/>
    <n v="2794"/>
    <n v="0"/>
    <n v="10972.8"/>
    <n v="10.088045812455301"/>
    <n v="0"/>
    <n v="7.9527559055118102"/>
  </r>
  <r>
    <x v="9"/>
    <x v="386"/>
    <x v="9"/>
    <x v="0"/>
    <x v="1"/>
    <s v="Subprod"/>
    <s v="Subprod Tripa"/>
    <s v="1022783"/>
    <x v="355"/>
    <s v="Cerdo"/>
    <m/>
    <n v="0"/>
    <n v="9288"/>
    <m/>
    <n v="0"/>
    <n v="7.8294573643410796"/>
  </r>
  <r>
    <x v="9"/>
    <x v="505"/>
    <x v="9"/>
    <x v="0"/>
    <x v="1"/>
    <s v="Subprod"/>
    <s v="Subprod Tripa"/>
    <s v="1022784"/>
    <x v="455"/>
    <s v="Cerdo"/>
    <m/>
    <n v="0"/>
    <n v="2947.5"/>
    <m/>
    <n v="0"/>
    <n v="7.7099236641221403"/>
  </r>
  <r>
    <x v="9"/>
    <x v="387"/>
    <x v="9"/>
    <x v="0"/>
    <x v="1"/>
    <s v="Subprod"/>
    <s v="Subprod Tripa"/>
    <s v="1022786"/>
    <x v="356"/>
    <s v="Cerdo"/>
    <n v="3004"/>
    <n v="300"/>
    <n v="1014"/>
    <n v="11.786617842876201"/>
    <n v="11.786666666666701"/>
    <n v="13.964497041420101"/>
  </r>
  <r>
    <x v="9"/>
    <x v="388"/>
    <x v="9"/>
    <x v="0"/>
    <x v="1"/>
    <s v="Subprod"/>
    <s v="Subprod Tripa"/>
    <s v="1023295"/>
    <x v="357"/>
    <s v="Cerdo"/>
    <n v="1000"/>
    <n v="1000"/>
    <m/>
    <n v="12.287000000000001"/>
    <n v="12.287000000000001"/>
    <m/>
  </r>
  <r>
    <x v="9"/>
    <x v="68"/>
    <x v="9"/>
    <x v="0"/>
    <x v="1"/>
    <s v="Subprod"/>
    <s v="Subprod Visceras"/>
    <s v="1021101"/>
    <x v="67"/>
    <s v="Cerdo"/>
    <n v="24000"/>
    <n v="36000"/>
    <n v="13000"/>
    <n v="1.08666666666667"/>
    <n v="1.2366666666666699"/>
    <n v="1.35"/>
  </r>
  <r>
    <x v="9"/>
    <x v="69"/>
    <x v="9"/>
    <x v="0"/>
    <x v="1"/>
    <s v="Subprod"/>
    <s v="Subprod Visceras"/>
    <s v="1021105"/>
    <x v="68"/>
    <s v="Cerdo"/>
    <n v="50910"/>
    <n v="24000"/>
    <m/>
    <n v="0.75167943429581596"/>
    <n v="0.76666666666666705"/>
    <m/>
  </r>
  <r>
    <x v="9"/>
    <x v="441"/>
    <x v="9"/>
    <x v="0"/>
    <x v="1"/>
    <s v="Subprod"/>
    <s v="Subprod Visceras"/>
    <s v="1023355"/>
    <x v="101"/>
    <s v="Cerdo"/>
    <n v="25455"/>
    <n v="48000"/>
    <m/>
    <n v="0.73667255941858201"/>
    <n v="0.73666666666666702"/>
    <m/>
  </r>
  <r>
    <x v="9"/>
    <x v="72"/>
    <x v="9"/>
    <x v="0"/>
    <x v="1"/>
    <s v="Trutro Desh"/>
    <s v="Trutro Desh Corto"/>
    <s v="1030545"/>
    <x v="71"/>
    <s v="Pavo"/>
    <n v="48000"/>
    <m/>
    <m/>
    <n v="4.3366666666666696"/>
    <m/>
    <m/>
  </r>
  <r>
    <x v="9"/>
    <x v="611"/>
    <x v="9"/>
    <x v="0"/>
    <x v="2"/>
    <s v="Ala"/>
    <s v="Ala Trutro-Centro"/>
    <s v="1012469"/>
    <x v="197"/>
    <s v="Pollo"/>
    <n v="19000"/>
    <n v="19000"/>
    <m/>
    <n v="3.7677368421052599"/>
    <n v="3.7671578947368398"/>
    <m/>
  </r>
  <r>
    <x v="9"/>
    <x v="74"/>
    <x v="9"/>
    <x v="0"/>
    <x v="2"/>
    <s v="Carne Recuperada"/>
    <s v="Carne Recuperada Pul"/>
    <s v="1012612"/>
    <x v="73"/>
    <s v="Pollo"/>
    <m/>
    <n v="541112"/>
    <m/>
    <m/>
    <n v="0.78396524194621398"/>
    <m/>
  </r>
  <r>
    <x v="9"/>
    <x v="389"/>
    <x v="9"/>
    <x v="0"/>
    <x v="2"/>
    <s v="Chuleta"/>
    <s v="Chuleta Huesos"/>
    <s v="1022182"/>
    <x v="13"/>
    <s v="Cerdo"/>
    <m/>
    <n v="1150"/>
    <m/>
    <m/>
    <n v="5.2626086956521698"/>
    <m/>
  </r>
  <r>
    <x v="9"/>
    <x v="75"/>
    <x v="9"/>
    <x v="0"/>
    <x v="2"/>
    <s v="Cost-Pec"/>
    <s v="Cost-Pec Entero"/>
    <s v="1021664"/>
    <x v="74"/>
    <s v="Cerdo"/>
    <m/>
    <n v="11484"/>
    <m/>
    <m/>
    <n v="5.0628700801114599"/>
    <m/>
  </r>
  <r>
    <x v="9"/>
    <x v="76"/>
    <x v="9"/>
    <x v="0"/>
    <x v="2"/>
    <s v="Cost-Pec"/>
    <s v="Cost-Pec Entero"/>
    <s v="1021665"/>
    <x v="75"/>
    <s v="Cerdo"/>
    <m/>
    <n v="1774"/>
    <m/>
    <m/>
    <n v="5.0631341600901898"/>
    <m/>
  </r>
  <r>
    <x v="9"/>
    <x v="612"/>
    <x v="9"/>
    <x v="0"/>
    <x v="2"/>
    <s v="Cost-Pec"/>
    <s v="Cost-Pec Entero"/>
    <s v="1021666"/>
    <x v="527"/>
    <s v="Cerdo"/>
    <n v="44000"/>
    <m/>
    <m/>
    <n v="4.8634090909090899"/>
    <m/>
    <m/>
  </r>
  <r>
    <x v="9"/>
    <x v="613"/>
    <x v="9"/>
    <x v="0"/>
    <x v="2"/>
    <s v="Cost-Pec"/>
    <s v="Cost-Pec Entero"/>
    <s v="1021667"/>
    <x v="528"/>
    <s v="Cerdo"/>
    <n v="22000"/>
    <m/>
    <m/>
    <n v="4.8634090909090899"/>
    <m/>
    <m/>
  </r>
  <r>
    <x v="9"/>
    <x v="77"/>
    <x v="9"/>
    <x v="0"/>
    <x v="2"/>
    <s v="Cost-Pec"/>
    <s v="Cost-Pec Entero"/>
    <s v="1023183"/>
    <x v="76"/>
    <s v="Cerdo"/>
    <m/>
    <n v="44000"/>
    <m/>
    <m/>
    <n v="5.2628863636363601"/>
    <m/>
  </r>
  <r>
    <x v="9"/>
    <x v="506"/>
    <x v="9"/>
    <x v="0"/>
    <x v="2"/>
    <s v="Grasas"/>
    <s v="Grasa Gordura"/>
    <s v="1023397"/>
    <x v="344"/>
    <s v="Cerdo"/>
    <m/>
    <n v="11650"/>
    <m/>
    <m/>
    <n v="0.91278969957081602"/>
    <m/>
  </r>
  <r>
    <x v="9"/>
    <x v="78"/>
    <x v="9"/>
    <x v="0"/>
    <x v="2"/>
    <s v="Grasas"/>
    <s v="Grasa Lomo Tocino"/>
    <s v="1021204"/>
    <x v="37"/>
    <s v="Cerdo"/>
    <m/>
    <n v="14545"/>
    <m/>
    <m/>
    <n v="1.11275352354761"/>
    <m/>
  </r>
  <r>
    <x v="9"/>
    <x v="79"/>
    <x v="9"/>
    <x v="0"/>
    <x v="2"/>
    <s v="Huesos"/>
    <s v="Huesos Cuarto Centra"/>
    <s v="1021149"/>
    <x v="77"/>
    <s v="Cerdo"/>
    <n v="154000"/>
    <n v="154000"/>
    <m/>
    <n v="0.66340259740259699"/>
    <n v="0.66285064935064897"/>
    <m/>
  </r>
  <r>
    <x v="9"/>
    <x v="80"/>
    <x v="9"/>
    <x v="0"/>
    <x v="2"/>
    <s v="Huesos"/>
    <s v="Huesos Cuarto Centra"/>
    <s v="1021150"/>
    <x v="78"/>
    <s v="Cerdo"/>
    <n v="3134"/>
    <n v="15768"/>
    <m/>
    <n v="0.66336949585194604"/>
    <n v="0.66286149162861496"/>
    <m/>
  </r>
  <r>
    <x v="9"/>
    <x v="81"/>
    <x v="9"/>
    <x v="0"/>
    <x v="2"/>
    <s v="Huesos"/>
    <s v="Huesos Cuarto Centra"/>
    <s v="1021156"/>
    <x v="79"/>
    <s v="Cerdo"/>
    <n v="48000"/>
    <n v="48000"/>
    <m/>
    <n v="2.4254583333333302"/>
    <n v="2.4248958333333301"/>
    <m/>
  </r>
  <r>
    <x v="9"/>
    <x v="82"/>
    <x v="9"/>
    <x v="0"/>
    <x v="2"/>
    <s v="Huesos"/>
    <s v="Huesos Cuarto Delant"/>
    <s v="1021151"/>
    <x v="80"/>
    <s v="Cerdo"/>
    <m/>
    <n v="28442"/>
    <m/>
    <m/>
    <n v="1.0628647774418101"/>
    <m/>
  </r>
  <r>
    <x v="9"/>
    <x v="83"/>
    <x v="9"/>
    <x v="0"/>
    <x v="2"/>
    <s v="Huesos"/>
    <s v="Huesos Cuarto Delant"/>
    <s v="1021152"/>
    <x v="81"/>
    <s v="Cerdo"/>
    <n v="20364"/>
    <n v="36000"/>
    <m/>
    <n v="1.06339618935376"/>
    <n v="1.0628611111111099"/>
    <m/>
  </r>
  <r>
    <x v="9"/>
    <x v="464"/>
    <x v="9"/>
    <x v="0"/>
    <x v="2"/>
    <s v="Lomo"/>
    <s v="Lomo Centro"/>
    <s v="1023372"/>
    <x v="253"/>
    <s v="Cerdo"/>
    <n v="48000"/>
    <n v="5707"/>
    <m/>
    <n v="2.7133124999999998"/>
    <n v="2.7128088312598599"/>
    <m/>
  </r>
  <r>
    <x v="9"/>
    <x v="84"/>
    <x v="9"/>
    <x v="0"/>
    <x v="2"/>
    <s v="Lomo"/>
    <s v="Lomo Vetado"/>
    <s v="1020860"/>
    <x v="82"/>
    <s v="Cerdo"/>
    <m/>
    <n v="57474"/>
    <m/>
    <m/>
    <n v="3.96287016738003"/>
    <m/>
  </r>
  <r>
    <x v="9"/>
    <x v="85"/>
    <x v="9"/>
    <x v="0"/>
    <x v="2"/>
    <s v="Lomo"/>
    <s v="Lomo Vetado"/>
    <s v="1020861"/>
    <x v="83"/>
    <s v="Cerdo"/>
    <n v="110000"/>
    <n v="110000"/>
    <m/>
    <n v="3.96340909090909"/>
    <n v="3.9628454545454499"/>
    <m/>
  </r>
  <r>
    <x v="9"/>
    <x v="602"/>
    <x v="9"/>
    <x v="0"/>
    <x v="2"/>
    <s v="Lomo"/>
    <s v="Lomo Vetado"/>
    <s v="1021650"/>
    <x v="520"/>
    <s v="Cerdo"/>
    <n v="31000"/>
    <m/>
    <m/>
    <n v="3.96341935483871"/>
    <m/>
    <m/>
  </r>
  <r>
    <x v="9"/>
    <x v="86"/>
    <x v="9"/>
    <x v="0"/>
    <x v="2"/>
    <s v="Lomo"/>
    <s v="Lomo Vetado"/>
    <s v="1022985"/>
    <x v="84"/>
    <s v="Cerdo"/>
    <n v="89"/>
    <n v="5000"/>
    <m/>
    <n v="3.9550561797752799"/>
    <n v="3.9628000000000001"/>
    <m/>
  </r>
  <r>
    <x v="9"/>
    <x v="87"/>
    <x v="9"/>
    <x v="0"/>
    <x v="2"/>
    <s v="Lomo"/>
    <s v="Lomo Vetado"/>
    <s v="1023038"/>
    <x v="85"/>
    <s v="Cerdo"/>
    <n v="110000"/>
    <n v="110000"/>
    <n v="88000"/>
    <n v="4.1634090909090897"/>
    <n v="4.1628454545454501"/>
    <n v="4.4000000000000004"/>
  </r>
  <r>
    <x v="9"/>
    <x v="603"/>
    <x v="9"/>
    <x v="0"/>
    <x v="2"/>
    <s v="Lomo"/>
    <s v="Lomo Vetado"/>
    <s v="1023164"/>
    <x v="521"/>
    <s v="Cerdo"/>
    <n v="14000"/>
    <m/>
    <m/>
    <n v="4.2634285714285696"/>
    <m/>
    <m/>
  </r>
  <r>
    <x v="9"/>
    <x v="89"/>
    <x v="9"/>
    <x v="0"/>
    <x v="2"/>
    <s v="Panceta"/>
    <s v="Panceta c/Cuero"/>
    <s v="1020904"/>
    <x v="87"/>
    <s v="Cerdo"/>
    <m/>
    <n v="9371"/>
    <m/>
    <m/>
    <n v="5.5625867036602301"/>
    <m/>
  </r>
  <r>
    <x v="9"/>
    <x v="90"/>
    <x v="9"/>
    <x v="0"/>
    <x v="2"/>
    <s v="Panceta"/>
    <s v="Panceta c/Cuero"/>
    <s v="1020905"/>
    <x v="88"/>
    <s v="Cerdo"/>
    <m/>
    <n v="8517"/>
    <m/>
    <m/>
    <n v="5.5629916637313599"/>
    <m/>
  </r>
  <r>
    <x v="9"/>
    <x v="91"/>
    <x v="9"/>
    <x v="0"/>
    <x v="2"/>
    <s v="Panceta"/>
    <s v="Panceta s/Cuero"/>
    <s v="1021649"/>
    <x v="89"/>
    <s v="Cerdo"/>
    <n v="169000"/>
    <m/>
    <m/>
    <n v="6.2634023668639003"/>
    <m/>
    <m/>
  </r>
  <r>
    <x v="9"/>
    <x v="92"/>
    <x v="9"/>
    <x v="0"/>
    <x v="2"/>
    <s v="Panceta"/>
    <s v="Panceta s/Cuero"/>
    <s v="1022885"/>
    <x v="90"/>
    <s v="Cerdo"/>
    <n v="660000"/>
    <n v="550000"/>
    <m/>
    <n v="5.7634045454545397"/>
    <n v="5.7628490909090901"/>
    <m/>
  </r>
  <r>
    <x v="9"/>
    <x v="93"/>
    <x v="9"/>
    <x v="0"/>
    <x v="2"/>
    <s v="Panceta"/>
    <s v="Panceta s/Cuero"/>
    <s v="1022887"/>
    <x v="91"/>
    <s v="Cerdo"/>
    <m/>
    <n v="154000"/>
    <m/>
    <m/>
    <n v="5.7628506493506499"/>
    <m/>
  </r>
  <r>
    <x v="9"/>
    <x v="94"/>
    <x v="9"/>
    <x v="0"/>
    <x v="2"/>
    <s v="Panceta"/>
    <s v="Panceta s/Cuero"/>
    <s v="1022930"/>
    <x v="92"/>
    <s v="Cerdo"/>
    <n v="209690"/>
    <n v="220000"/>
    <m/>
    <n v="5.9633983499451597"/>
    <n v="5.9628500000000004"/>
    <m/>
  </r>
  <r>
    <x v="9"/>
    <x v="95"/>
    <x v="9"/>
    <x v="0"/>
    <x v="2"/>
    <s v="Panceta"/>
    <s v="Panceta s/Cuero"/>
    <s v="1022986"/>
    <x v="93"/>
    <s v="Cerdo"/>
    <n v="10000"/>
    <n v="0"/>
    <m/>
    <n v="5.9634"/>
    <n v="0"/>
    <m/>
  </r>
  <r>
    <x v="9"/>
    <x v="96"/>
    <x v="9"/>
    <x v="0"/>
    <x v="2"/>
    <s v="Panceta"/>
    <s v="Panceta s/Cuero"/>
    <s v="1023037"/>
    <x v="94"/>
    <s v="Cerdo"/>
    <n v="176000"/>
    <n v="88000"/>
    <n v="88000"/>
    <n v="6.1634034090909102"/>
    <n v="6.1628522727272701"/>
    <n v="5.7"/>
  </r>
  <r>
    <x v="9"/>
    <x v="390"/>
    <x v="9"/>
    <x v="0"/>
    <x v="2"/>
    <s v="Panceta"/>
    <s v="Panceta s/Cuero"/>
    <s v="1023090"/>
    <x v="358"/>
    <s v="Cerdo"/>
    <n v="44000"/>
    <n v="0"/>
    <m/>
    <n v="6.2634090909090903"/>
    <n v="0"/>
    <m/>
  </r>
  <r>
    <x v="9"/>
    <x v="614"/>
    <x v="9"/>
    <x v="0"/>
    <x v="2"/>
    <s v="Panceta"/>
    <s v="Panceta s/Cuero"/>
    <s v="1023165"/>
    <x v="529"/>
    <s v="Cerdo"/>
    <n v="66000"/>
    <m/>
    <m/>
    <n v="6.4634090909090904"/>
    <m/>
    <m/>
  </r>
  <r>
    <x v="9"/>
    <x v="97"/>
    <x v="9"/>
    <x v="0"/>
    <x v="2"/>
    <s v="Pernil"/>
    <s v="Pernil Mano"/>
    <s v="1021045"/>
    <x v="95"/>
    <s v="Cerdo"/>
    <n v="77709"/>
    <n v="86000"/>
    <m/>
    <n v="1.9634019225572299"/>
    <n v="1.9628488372093"/>
    <m/>
  </r>
  <r>
    <x v="9"/>
    <x v="98"/>
    <x v="9"/>
    <x v="0"/>
    <x v="2"/>
    <s v="Pernil"/>
    <s v="Pernil Mano"/>
    <s v="1021046"/>
    <x v="96"/>
    <s v="Cerdo"/>
    <m/>
    <n v="48641"/>
    <m/>
    <m/>
    <n v="1.9628502703480599"/>
    <m/>
  </r>
  <r>
    <x v="9"/>
    <x v="391"/>
    <x v="9"/>
    <x v="0"/>
    <x v="2"/>
    <s v="Pernil"/>
    <s v="Pernil Mano"/>
    <s v="1021470"/>
    <x v="359"/>
    <s v="Cerdo"/>
    <n v="44000"/>
    <n v="44000"/>
    <n v="22000"/>
    <n v="1.1634090909090899"/>
    <n v="1.16284090909091"/>
    <n v="1.5"/>
  </r>
  <r>
    <x v="9"/>
    <x v="443"/>
    <x v="9"/>
    <x v="0"/>
    <x v="2"/>
    <s v="Plancha"/>
    <s v="Plancha c/Cuero"/>
    <s v="1023144"/>
    <x v="399"/>
    <s v="Cerdo"/>
    <n v="40728"/>
    <n v="0"/>
    <m/>
    <n v="1.7133421724612099"/>
    <n v="0"/>
    <m/>
  </r>
  <r>
    <x v="9"/>
    <x v="99"/>
    <x v="9"/>
    <x v="0"/>
    <x v="2"/>
    <s v="Plancha"/>
    <s v="Plancha s/Cuero"/>
    <s v="1021012"/>
    <x v="97"/>
    <s v="Cerdo"/>
    <n v="193326"/>
    <n v="198000"/>
    <m/>
    <n v="1.6634027497594699"/>
    <n v="1.6628484848484799"/>
    <m/>
  </r>
  <r>
    <x v="9"/>
    <x v="100"/>
    <x v="9"/>
    <x v="0"/>
    <x v="2"/>
    <s v="Prolijado"/>
    <s v="Prolijado Malaya"/>
    <s v="1022283"/>
    <x v="98"/>
    <s v="Cerdo"/>
    <m/>
    <n v="828"/>
    <m/>
    <m/>
    <n v="6.2657004830917904"/>
    <m/>
  </r>
  <r>
    <x v="9"/>
    <x v="101"/>
    <x v="9"/>
    <x v="0"/>
    <x v="2"/>
    <s v="Prolijado"/>
    <s v="Prolijado Plateada"/>
    <s v="1022607"/>
    <x v="99"/>
    <s v="Cerdo"/>
    <n v="25368"/>
    <n v="44000"/>
    <m/>
    <n v="5.0634657836644603"/>
    <n v="5.0628863636363599"/>
    <m/>
  </r>
  <r>
    <x v="9"/>
    <x v="102"/>
    <x v="9"/>
    <x v="0"/>
    <x v="2"/>
    <s v="Subprod"/>
    <s v="Subprod Grasa"/>
    <s v="1023283"/>
    <x v="100"/>
    <s v="Cerdo"/>
    <m/>
    <n v="72000"/>
    <m/>
    <m/>
    <n v="0.71284722222222197"/>
    <m/>
  </r>
  <r>
    <x v="9"/>
    <x v="507"/>
    <x v="9"/>
    <x v="0"/>
    <x v="2"/>
    <s v="Subprod"/>
    <s v="Subprod Tripa"/>
    <s v="1022605"/>
    <x v="456"/>
    <s v="Cerdo"/>
    <m/>
    <n v="24000"/>
    <m/>
    <m/>
    <n v="4.2628750000000002"/>
    <m/>
  </r>
  <r>
    <x v="9"/>
    <x v="106"/>
    <x v="9"/>
    <x v="0"/>
    <x v="3"/>
    <s v="Cueros"/>
    <s v="Cuero Mixto"/>
    <s v="1023334"/>
    <x v="104"/>
    <s v="Cerdo"/>
    <n v="240000"/>
    <n v="240000"/>
    <m/>
    <n v="0.73667083333333405"/>
    <n v="0.73667083333333405"/>
    <m/>
  </r>
  <r>
    <x v="9"/>
    <x v="107"/>
    <x v="9"/>
    <x v="0"/>
    <x v="3"/>
    <s v="Cueros"/>
    <s v="Cuero Mixto"/>
    <s v="1023336"/>
    <x v="104"/>
    <s v="Cerdo"/>
    <n v="48000"/>
    <n v="0"/>
    <m/>
    <n v="0.73666666666666702"/>
    <n v="0"/>
    <m/>
  </r>
  <r>
    <x v="9"/>
    <x v="108"/>
    <x v="9"/>
    <x v="0"/>
    <x v="3"/>
    <s v="Cueros"/>
    <s v="Cuero Papada"/>
    <s v="1021864"/>
    <x v="21"/>
    <s v="Cerdo"/>
    <n v="48000"/>
    <n v="24000"/>
    <n v="24000"/>
    <n v="0.63666666666666705"/>
    <n v="0.63666666666666705"/>
    <n v="0.65"/>
  </r>
  <r>
    <x v="9"/>
    <x v="21"/>
    <x v="9"/>
    <x v="0"/>
    <x v="3"/>
    <s v="Cueros"/>
    <s v="Cuero Papada"/>
    <s v="1023329"/>
    <x v="21"/>
    <s v="Cerdo"/>
    <n v="10495"/>
    <n v="0"/>
    <m/>
    <n v="0.53663649356836596"/>
    <n v="0"/>
    <m/>
  </r>
  <r>
    <x v="9"/>
    <x v="28"/>
    <x v="9"/>
    <x v="0"/>
    <x v="3"/>
    <s v="Grasas"/>
    <s v="Grasa Forro"/>
    <s v="1022218"/>
    <x v="27"/>
    <s v="Cerdo"/>
    <n v="64476"/>
    <n v="48000"/>
    <n v="24000"/>
    <n v="1.53666480550903"/>
    <n v="1.53666666666667"/>
    <n v="1.75"/>
  </r>
  <r>
    <x v="9"/>
    <x v="29"/>
    <x v="9"/>
    <x v="0"/>
    <x v="3"/>
    <s v="Grasas"/>
    <s v="Grasa Forro"/>
    <s v="1022273"/>
    <x v="28"/>
    <s v="Cerdo"/>
    <n v="207650"/>
    <n v="192000"/>
    <n v="120000"/>
    <n v="1.5557235733204899"/>
    <n v="1.561671875"/>
    <n v="1.7248666666666701"/>
  </r>
  <r>
    <x v="9"/>
    <x v="109"/>
    <x v="9"/>
    <x v="0"/>
    <x v="3"/>
    <s v="Grasas"/>
    <s v="Grasa Lomo Tocino"/>
    <s v="1022217"/>
    <x v="105"/>
    <s v="Cerdo"/>
    <n v="321470"/>
    <n v="144000"/>
    <n v="192000"/>
    <n v="1.7366721622546399"/>
    <n v="1.7366736111111101"/>
    <n v="1.925"/>
  </r>
  <r>
    <x v="9"/>
    <x v="110"/>
    <x v="9"/>
    <x v="0"/>
    <x v="3"/>
    <s v="Menudencias"/>
    <s v="Menudencias Corazón"/>
    <s v="1011560"/>
    <x v="106"/>
    <s v="Pollo"/>
    <m/>
    <n v="2999"/>
    <m/>
    <m/>
    <n v="2.6865621873958001"/>
    <m/>
  </r>
  <r>
    <x v="9"/>
    <x v="43"/>
    <x v="9"/>
    <x v="0"/>
    <x v="3"/>
    <s v="Menudencias"/>
    <s v="Menudencias Corazón"/>
    <s v="1012362"/>
    <x v="42"/>
    <s v="Pollo"/>
    <m/>
    <n v="27171"/>
    <m/>
    <m/>
    <n v="2.6866880129549902"/>
    <m/>
  </r>
  <r>
    <x v="9"/>
    <x v="111"/>
    <x v="9"/>
    <x v="0"/>
    <x v="3"/>
    <s v="Menudencias"/>
    <s v="Menudencias Corazón"/>
    <s v="1012674"/>
    <x v="107"/>
    <s v="Pollo"/>
    <n v="36910"/>
    <n v="0"/>
    <m/>
    <n v="2.48667027905717"/>
    <n v="0"/>
    <m/>
  </r>
  <r>
    <x v="9"/>
    <x v="386"/>
    <x v="9"/>
    <x v="0"/>
    <x v="3"/>
    <s v="Subprod"/>
    <s v="Subprod Tripa"/>
    <s v="1022783"/>
    <x v="355"/>
    <s v="Cerdo"/>
    <n v="7740"/>
    <m/>
    <m/>
    <n v="10.086692506459899"/>
    <m/>
    <m/>
  </r>
  <r>
    <x v="9"/>
    <x v="385"/>
    <x v="9"/>
    <x v="0"/>
    <x v="4"/>
    <s v="Subprod"/>
    <s v="Subprod Tripa"/>
    <s v="1022418"/>
    <x v="63"/>
    <s v="Cerdo"/>
    <n v="7227"/>
    <n v="0"/>
    <m/>
    <n v="3.99820118998201"/>
    <n v="0"/>
    <m/>
  </r>
  <r>
    <x v="9"/>
    <x v="155"/>
    <x v="9"/>
    <x v="0"/>
    <x v="5"/>
    <s v="Filete"/>
    <s v="Filete c/Cabeza"/>
    <s v="1020636"/>
    <x v="145"/>
    <s v="Cerdo"/>
    <n v="13500"/>
    <n v="13500"/>
    <m/>
    <n v="4.2345925925925902"/>
    <n v="4.2610370370370401"/>
    <m/>
  </r>
  <r>
    <x v="9"/>
    <x v="156"/>
    <x v="9"/>
    <x v="0"/>
    <x v="5"/>
    <s v="Filete"/>
    <s v="Filete c/Cabeza"/>
    <s v="1020704"/>
    <x v="146"/>
    <s v="Cerdo"/>
    <n v="900"/>
    <n v="900"/>
    <m/>
    <n v="4.3855555555555599"/>
    <n v="4.41222222222222"/>
    <m/>
  </r>
  <r>
    <x v="9"/>
    <x v="157"/>
    <x v="9"/>
    <x v="0"/>
    <x v="5"/>
    <s v="Filete"/>
    <s v="Filete c/Cabeza"/>
    <s v="1021609"/>
    <x v="147"/>
    <s v="Cerdo"/>
    <n v="18000"/>
    <n v="18000"/>
    <m/>
    <n v="4.4604444444444402"/>
    <n v="4.4883333333333297"/>
    <m/>
  </r>
  <r>
    <x v="9"/>
    <x v="158"/>
    <x v="9"/>
    <x v="0"/>
    <x v="5"/>
    <s v="Filete"/>
    <s v="Filete c/Cabeza"/>
    <s v="1022931"/>
    <x v="148"/>
    <s v="Cerdo"/>
    <n v="22500"/>
    <n v="22500"/>
    <m/>
    <n v="4.2346222222222201"/>
    <n v="4.2610666666666699"/>
    <m/>
  </r>
  <r>
    <x v="9"/>
    <x v="583"/>
    <x v="9"/>
    <x v="0"/>
    <x v="5"/>
    <s v="Grasas"/>
    <s v="Grasa Lomo Tocino"/>
    <s v="1023419"/>
    <x v="189"/>
    <s v="Cerdo"/>
    <n v="43200"/>
    <n v="48000"/>
    <m/>
    <n v="2.0136805555555601"/>
    <n v="2.0136875000000001"/>
    <m/>
  </r>
  <r>
    <x v="9"/>
    <x v="160"/>
    <x v="9"/>
    <x v="0"/>
    <x v="5"/>
    <s v="Lomo"/>
    <s v="Lomo CC Loin"/>
    <s v="1022313"/>
    <x v="150"/>
    <s v="Cerdo"/>
    <n v="6672"/>
    <n v="0"/>
    <m/>
    <n v="3.9709232613908898"/>
    <n v="0"/>
    <m/>
  </r>
  <r>
    <x v="9"/>
    <x v="161"/>
    <x v="9"/>
    <x v="0"/>
    <x v="5"/>
    <s v="Lomo"/>
    <s v="Lomo CC Loin"/>
    <s v="1022326"/>
    <x v="151"/>
    <s v="Cerdo"/>
    <n v="18000"/>
    <n v="18000"/>
    <m/>
    <n v="3.59466666666667"/>
    <n v="4"/>
    <m/>
  </r>
  <r>
    <x v="9"/>
    <x v="162"/>
    <x v="9"/>
    <x v="0"/>
    <x v="5"/>
    <s v="Lomo"/>
    <s v="Lomo CC Loin"/>
    <s v="1022587"/>
    <x v="152"/>
    <s v="Cerdo"/>
    <n v="3600"/>
    <n v="3600"/>
    <m/>
    <n v="4.0088888888888903"/>
    <n v="4.0338888888888897"/>
    <m/>
  </r>
  <r>
    <x v="9"/>
    <x v="163"/>
    <x v="9"/>
    <x v="0"/>
    <x v="5"/>
    <s v="Lomo"/>
    <s v="Lomo CC Loin"/>
    <s v="1022664"/>
    <x v="153"/>
    <s v="Cerdo"/>
    <n v="62396"/>
    <n v="43658"/>
    <m/>
    <n v="3.7452400794922802"/>
    <n v="4.00002290530945"/>
    <m/>
  </r>
  <r>
    <x v="9"/>
    <x v="164"/>
    <x v="9"/>
    <x v="0"/>
    <x v="5"/>
    <s v="Lomo"/>
    <s v="Lomo CC Loin"/>
    <s v="1023301"/>
    <x v="154"/>
    <s v="Cerdo"/>
    <n v="21150"/>
    <n v="21150"/>
    <m/>
    <n v="4.1593380614657196"/>
    <n v="4.1852955082742298"/>
    <m/>
  </r>
  <r>
    <x v="9"/>
    <x v="165"/>
    <x v="9"/>
    <x v="0"/>
    <x v="5"/>
    <s v="Lomo"/>
    <s v="Lomo Centro"/>
    <s v="1020105"/>
    <x v="155"/>
    <s v="Cerdo"/>
    <n v="54000"/>
    <n v="45000"/>
    <m/>
    <n v="3.8581851851851798"/>
    <n v="3.95"/>
    <m/>
  </r>
  <r>
    <x v="9"/>
    <x v="166"/>
    <x v="9"/>
    <x v="0"/>
    <x v="5"/>
    <s v="Lomo"/>
    <s v="Lomo Centro"/>
    <s v="1020678"/>
    <x v="156"/>
    <s v="Cerdo"/>
    <n v="900"/>
    <n v="450"/>
    <m/>
    <n v="4.8744444444444399"/>
    <n v="4.9044444444444402"/>
    <m/>
  </r>
  <r>
    <x v="9"/>
    <x v="394"/>
    <x v="9"/>
    <x v="0"/>
    <x v="5"/>
    <s v="Lomo"/>
    <s v="Lomo Centro"/>
    <s v="1023349"/>
    <x v="362"/>
    <s v="Cerdo"/>
    <n v="4500"/>
    <n v="4500"/>
    <m/>
    <n v="3.8582222222222202"/>
    <n v="3.95"/>
    <m/>
  </r>
  <r>
    <x v="9"/>
    <x v="168"/>
    <x v="9"/>
    <x v="0"/>
    <x v="5"/>
    <s v="Lomo"/>
    <s v="Lomo MM Loin"/>
    <s v="1020110"/>
    <x v="158"/>
    <s v="Cerdo"/>
    <n v="360000"/>
    <n v="360000"/>
    <m/>
    <n v="3.44411111111111"/>
    <n v="3.9"/>
    <m/>
  </r>
  <r>
    <x v="9"/>
    <x v="169"/>
    <x v="9"/>
    <x v="0"/>
    <x v="5"/>
    <s v="Lomo"/>
    <s v="Lomo MM Loin"/>
    <s v="1020589"/>
    <x v="159"/>
    <s v="Cerdo"/>
    <n v="108000"/>
    <n v="108000"/>
    <m/>
    <n v="3.6323240740740701"/>
    <n v="4"/>
    <m/>
  </r>
  <r>
    <x v="9"/>
    <x v="170"/>
    <x v="9"/>
    <x v="0"/>
    <x v="5"/>
    <s v="Lomo"/>
    <s v="Lomo MM Loin"/>
    <s v="1020681"/>
    <x v="160"/>
    <s v="Cerdo"/>
    <n v="9000"/>
    <n v="9000"/>
    <m/>
    <n v="3.8957777777777798"/>
    <n v="3.92011111111111"/>
    <m/>
  </r>
  <r>
    <x v="9"/>
    <x v="171"/>
    <x v="9"/>
    <x v="0"/>
    <x v="5"/>
    <s v="Lomo"/>
    <s v="Lomo MM Loin"/>
    <s v="1021603"/>
    <x v="161"/>
    <s v="Cerdo"/>
    <n v="6300"/>
    <n v="4950"/>
    <m/>
    <n v="3.8958730158730202"/>
    <n v="3.9"/>
    <m/>
  </r>
  <r>
    <x v="9"/>
    <x v="172"/>
    <x v="9"/>
    <x v="0"/>
    <x v="5"/>
    <s v="Lomo"/>
    <s v="Lomo MM Loin"/>
    <s v="1022370"/>
    <x v="162"/>
    <s v="Cerdo"/>
    <n v="18000"/>
    <n v="18000"/>
    <m/>
    <n v="3.7076111111111101"/>
    <n v="3.9"/>
    <m/>
  </r>
  <r>
    <x v="9"/>
    <x v="173"/>
    <x v="9"/>
    <x v="0"/>
    <x v="5"/>
    <s v="Lomo"/>
    <s v="Lomo MM Loin"/>
    <s v="1022919"/>
    <x v="163"/>
    <s v="Cerdo"/>
    <n v="21600"/>
    <n v="21600"/>
    <m/>
    <n v="3.85819444444444"/>
    <n v="3.88226851851852"/>
    <m/>
  </r>
  <r>
    <x v="9"/>
    <x v="174"/>
    <x v="9"/>
    <x v="0"/>
    <x v="5"/>
    <s v="Lomo"/>
    <s v="Lomo Vetado"/>
    <s v="1020592"/>
    <x v="164"/>
    <s v="Cerdo"/>
    <n v="207000"/>
    <n v="150000"/>
    <m/>
    <n v="3.557038647343"/>
    <n v="3.9"/>
    <m/>
  </r>
  <r>
    <x v="9"/>
    <x v="175"/>
    <x v="9"/>
    <x v="0"/>
    <x v="5"/>
    <s v="Lomo"/>
    <s v="Lomo Vetado"/>
    <s v="1020620"/>
    <x v="165"/>
    <s v="Cerdo"/>
    <n v="27000"/>
    <n v="27000"/>
    <m/>
    <n v="3.5570370370370399"/>
    <n v="3.9"/>
    <m/>
  </r>
  <r>
    <x v="9"/>
    <x v="176"/>
    <x v="9"/>
    <x v="0"/>
    <x v="5"/>
    <s v="Lomo"/>
    <s v="Lomo Vetado"/>
    <s v="1020758"/>
    <x v="166"/>
    <s v="Cerdo"/>
    <n v="9000"/>
    <n v="4500"/>
    <m/>
    <n v="3.8957777777777798"/>
    <n v="3.9"/>
    <m/>
  </r>
  <r>
    <x v="9"/>
    <x v="177"/>
    <x v="9"/>
    <x v="0"/>
    <x v="5"/>
    <s v="Lomo"/>
    <s v="Lomo Vetado"/>
    <s v="1022499"/>
    <x v="167"/>
    <s v="Cerdo"/>
    <n v="22401"/>
    <n v="0"/>
    <m/>
    <n v="3.9710280791036099"/>
    <n v="0"/>
    <m/>
  </r>
  <r>
    <x v="9"/>
    <x v="178"/>
    <x v="9"/>
    <x v="0"/>
    <x v="5"/>
    <s v="Lomo"/>
    <s v="Lomo Vetado"/>
    <s v="1022600"/>
    <x v="168"/>
    <s v="Cerdo"/>
    <n v="11700"/>
    <n v="11700"/>
    <m/>
    <n v="3.7076068376068401"/>
    <n v="3.9"/>
    <m/>
  </r>
  <r>
    <x v="9"/>
    <x v="181"/>
    <x v="9"/>
    <x v="0"/>
    <x v="5"/>
    <s v="Lomo"/>
    <s v="Lomo Vetado"/>
    <s v="1023163"/>
    <x v="171"/>
    <s v="Cerdo"/>
    <n v="27000"/>
    <n v="0"/>
    <m/>
    <n v="3.7828888888888899"/>
    <n v="0"/>
    <m/>
  </r>
  <r>
    <x v="9"/>
    <x v="395"/>
    <x v="9"/>
    <x v="0"/>
    <x v="5"/>
    <s v="Lomo"/>
    <s v="Lomo Vetado"/>
    <s v="1023350"/>
    <x v="363"/>
    <s v="Cerdo"/>
    <n v="27000"/>
    <n v="27000"/>
    <m/>
    <n v="3.4817407407407401"/>
    <n v="3.95"/>
    <m/>
  </r>
  <r>
    <x v="9"/>
    <x v="182"/>
    <x v="9"/>
    <x v="0"/>
    <x v="5"/>
    <s v="Paleta"/>
    <s v="Paleta Pulpa"/>
    <s v="1020326"/>
    <x v="172"/>
    <s v="Cerdo"/>
    <n v="259200"/>
    <n v="259200"/>
    <m/>
    <n v="2.8041859567901199"/>
    <n v="2.9"/>
    <m/>
  </r>
  <r>
    <x v="9"/>
    <x v="584"/>
    <x v="9"/>
    <x v="0"/>
    <x v="5"/>
    <s v="Paleta"/>
    <s v="Paleta Pulpa"/>
    <s v="1022346"/>
    <x v="508"/>
    <s v="Cerdo"/>
    <n v="9000"/>
    <n v="9000"/>
    <m/>
    <n v="2.8794444444444398"/>
    <n v="2.89744444444444"/>
    <m/>
  </r>
  <r>
    <x v="9"/>
    <x v="183"/>
    <x v="9"/>
    <x v="0"/>
    <x v="5"/>
    <s v="Panceta"/>
    <s v="Panceta c/Cuero"/>
    <s v="1020715"/>
    <x v="173"/>
    <s v="Cerdo"/>
    <n v="1800"/>
    <n v="1800"/>
    <m/>
    <n v="4.8366666666666696"/>
    <n v="5.0599999999999996"/>
    <m/>
  </r>
  <r>
    <x v="9"/>
    <x v="184"/>
    <x v="9"/>
    <x v="0"/>
    <x v="5"/>
    <s v="Panceta"/>
    <s v="Panceta c/Cuero"/>
    <s v="1020914"/>
    <x v="174"/>
    <s v="Cerdo"/>
    <n v="11658"/>
    <n v="0"/>
    <m/>
    <n v="5.6272087836678697"/>
    <n v="0"/>
    <m/>
  </r>
  <r>
    <x v="9"/>
    <x v="185"/>
    <x v="9"/>
    <x v="0"/>
    <x v="5"/>
    <s v="Panceta"/>
    <s v="Panceta s/Cuero"/>
    <s v="1020637"/>
    <x v="175"/>
    <s v="Cerdo"/>
    <n v="225000"/>
    <n v="225000"/>
    <m/>
    <n v="5.0251022222222197"/>
    <n v="5.0565111111111101"/>
    <m/>
  </r>
  <r>
    <x v="9"/>
    <x v="186"/>
    <x v="9"/>
    <x v="0"/>
    <x v="5"/>
    <s v="Panceta"/>
    <s v="Panceta s/Cuero"/>
    <s v="1020731"/>
    <x v="176"/>
    <s v="Cerdo"/>
    <n v="18000"/>
    <n v="18000"/>
    <m/>
    <n v="5.3262222222222197"/>
    <n v="5.3595555555555601"/>
    <m/>
  </r>
  <r>
    <x v="9"/>
    <x v="187"/>
    <x v="9"/>
    <x v="0"/>
    <x v="5"/>
    <s v="Panceta"/>
    <s v="Panceta s/Cuero"/>
    <s v="1020802"/>
    <x v="177"/>
    <s v="Cerdo"/>
    <n v="45000"/>
    <n v="45000"/>
    <m/>
    <n v="4.8745333333333303"/>
    <n v="5"/>
    <m/>
  </r>
  <r>
    <x v="9"/>
    <x v="189"/>
    <x v="9"/>
    <x v="0"/>
    <x v="5"/>
    <s v="Panceta"/>
    <s v="Panceta s/Cuero"/>
    <s v="1022371"/>
    <x v="179"/>
    <s v="Cerdo"/>
    <n v="21600"/>
    <n v="18000"/>
    <m/>
    <n v="4.8745370370370402"/>
    <n v="5"/>
    <m/>
  </r>
  <r>
    <x v="9"/>
    <x v="192"/>
    <x v="9"/>
    <x v="0"/>
    <x v="5"/>
    <s v="Panceta"/>
    <s v="Panceta s/Cuero"/>
    <s v="1023194"/>
    <x v="182"/>
    <s v="Cerdo"/>
    <n v="9000"/>
    <n v="9000"/>
    <m/>
    <n v="2.9924444444444398"/>
    <n v="3.0111111111111102"/>
    <m/>
  </r>
  <r>
    <x v="9"/>
    <x v="396"/>
    <x v="9"/>
    <x v="0"/>
    <x v="5"/>
    <s v="Panceta"/>
    <s v="Panceta s/Cuero"/>
    <s v="1023351"/>
    <x v="364"/>
    <s v="Cerdo"/>
    <n v="4500"/>
    <n v="4500"/>
    <m/>
    <n v="4.9497777777777801"/>
    <n v="5"/>
    <m/>
  </r>
  <r>
    <x v="9"/>
    <x v="397"/>
    <x v="9"/>
    <x v="0"/>
    <x v="5"/>
    <s v="Panceta"/>
    <s v="Panceta s/Cuero"/>
    <s v="1023352"/>
    <x v="365"/>
    <s v="Cerdo"/>
    <n v="48874"/>
    <n v="37155"/>
    <m/>
    <n v="5.2509514261161403"/>
    <n v="5.2837841474902403"/>
    <m/>
  </r>
  <r>
    <x v="9"/>
    <x v="193"/>
    <x v="9"/>
    <x v="0"/>
    <x v="5"/>
    <s v="Pierna"/>
    <s v="Pierna Pulpa Fina"/>
    <s v="1020284"/>
    <x v="183"/>
    <s v="Cerdo"/>
    <n v="9000"/>
    <n v="9000"/>
    <m/>
    <n v="3.7075555555555599"/>
    <n v="4.4000000000000004"/>
    <m/>
  </r>
  <r>
    <x v="9"/>
    <x v="194"/>
    <x v="9"/>
    <x v="0"/>
    <x v="5"/>
    <s v="Pierna"/>
    <s v="Pierna Pulpa Fina"/>
    <s v="1020662"/>
    <x v="184"/>
    <s v="Cerdo"/>
    <n v="13500"/>
    <n v="13500"/>
    <m/>
    <n v="3.7452592592592602"/>
    <n v="4.4000000000000004"/>
    <m/>
  </r>
  <r>
    <x v="9"/>
    <x v="195"/>
    <x v="9"/>
    <x v="0"/>
    <x v="5"/>
    <s v="Pierna"/>
    <s v="Pierna Pulpa Fina"/>
    <s v="1020664"/>
    <x v="185"/>
    <s v="Cerdo"/>
    <n v="4500"/>
    <n v="4500"/>
    <m/>
    <n v="3.7453333333333299"/>
    <n v="4.4000000000000004"/>
    <m/>
  </r>
  <r>
    <x v="9"/>
    <x v="196"/>
    <x v="9"/>
    <x v="0"/>
    <x v="5"/>
    <s v="Pierna"/>
    <s v="Pierna Pulpa Fina"/>
    <s v="1020665"/>
    <x v="186"/>
    <s v="Cerdo"/>
    <n v="9000"/>
    <n v="9000"/>
    <m/>
    <n v="3.7075555555555599"/>
    <n v="4.4000000000000004"/>
    <m/>
  </r>
  <r>
    <x v="9"/>
    <x v="197"/>
    <x v="9"/>
    <x v="0"/>
    <x v="5"/>
    <s v="Pierna"/>
    <s v="Pierna Pulpa Fina"/>
    <s v="1020990"/>
    <x v="187"/>
    <s v="Cerdo"/>
    <n v="9000"/>
    <n v="9000"/>
    <m/>
    <n v="3.7075555555555599"/>
    <n v="4.4000000000000004"/>
    <m/>
  </r>
  <r>
    <x v="9"/>
    <x v="198"/>
    <x v="9"/>
    <x v="0"/>
    <x v="5"/>
    <s v="Pierna"/>
    <s v="Pierna Pulpa Fina"/>
    <s v="1020991"/>
    <x v="188"/>
    <s v="Cerdo"/>
    <n v="9000"/>
    <n v="9000"/>
    <m/>
    <n v="3.7075555555555599"/>
    <n v="4.4000000000000004"/>
    <m/>
  </r>
  <r>
    <x v="9"/>
    <x v="199"/>
    <x v="9"/>
    <x v="0"/>
    <x v="5"/>
    <s v="Plancha"/>
    <s v="Plancha s/Cuero"/>
    <s v="1022987"/>
    <x v="189"/>
    <s v="Cerdo"/>
    <n v="43200"/>
    <n v="24000"/>
    <m/>
    <n v="2.0136805555555601"/>
    <n v="2.0262083333333298"/>
    <m/>
  </r>
  <r>
    <x v="9"/>
    <x v="200"/>
    <x v="9"/>
    <x v="0"/>
    <x v="5"/>
    <s v="Prolijado"/>
    <s v="Prolijado Malaya"/>
    <s v="1020774"/>
    <x v="190"/>
    <s v="Cerdo"/>
    <n v="9000"/>
    <n v="9000"/>
    <m/>
    <n v="6.2673333333333296"/>
    <n v="6.3065555555555601"/>
    <m/>
  </r>
  <r>
    <x v="9"/>
    <x v="201"/>
    <x v="9"/>
    <x v="0"/>
    <x v="5"/>
    <s v="Subprod"/>
    <s v="Subprod Tripa"/>
    <s v="1020810"/>
    <x v="191"/>
    <s v="Cerdo"/>
    <n v="7200"/>
    <n v="5000"/>
    <m/>
    <n v="4.3098611111111103"/>
    <n v="4.3368000000000002"/>
    <m/>
  </r>
  <r>
    <x v="9"/>
    <x v="202"/>
    <x v="9"/>
    <x v="0"/>
    <x v="5"/>
    <s v="Subprod"/>
    <s v="Subprod Visceras"/>
    <s v="1021136"/>
    <x v="192"/>
    <s v="Cerdo"/>
    <n v="4500"/>
    <n v="4500"/>
    <m/>
    <n v="2.80422222222222"/>
    <n v="2.8215555555555598"/>
    <m/>
  </r>
  <r>
    <x v="9"/>
    <x v="615"/>
    <x v="9"/>
    <x v="1"/>
    <x v="0"/>
    <s v="Pernil"/>
    <s v="Pernil Pierna"/>
    <s v="1020924"/>
    <x v="530"/>
    <s v="Cerdo"/>
    <n v="48000"/>
    <m/>
    <m/>
    <n v="0.791333333333333"/>
    <m/>
    <m/>
  </r>
  <r>
    <x v="9"/>
    <x v="149"/>
    <x v="9"/>
    <x v="1"/>
    <x v="0"/>
    <s v="Pernil"/>
    <s v="Pernil Pierna"/>
    <s v="1022183"/>
    <x v="139"/>
    <s v="Cerdo"/>
    <n v="48000"/>
    <m/>
    <m/>
    <n v="0.791333333333333"/>
    <m/>
    <m/>
  </r>
  <r>
    <x v="9"/>
    <x v="112"/>
    <x v="9"/>
    <x v="1"/>
    <x v="6"/>
    <s v="Ala"/>
    <s v="Ala Centro"/>
    <s v="1011417"/>
    <x v="108"/>
    <s v="Pollo"/>
    <n v="78889"/>
    <m/>
    <m/>
    <n v="4.5824512923221201"/>
    <m/>
    <m/>
  </r>
  <r>
    <x v="9"/>
    <x v="113"/>
    <x v="9"/>
    <x v="1"/>
    <x v="6"/>
    <s v="Ala"/>
    <s v="Ala Centro"/>
    <s v="1011586"/>
    <x v="109"/>
    <s v="Pollo"/>
    <n v="110890"/>
    <m/>
    <m/>
    <n v="3.60096492019118"/>
    <m/>
    <m/>
  </r>
  <r>
    <x v="9"/>
    <x v="73"/>
    <x v="9"/>
    <x v="1"/>
    <x v="6"/>
    <s v="Ala"/>
    <s v="Ala Centro"/>
    <s v="1012012"/>
    <x v="72"/>
    <s v="Pollo"/>
    <n v="3414"/>
    <m/>
    <m/>
    <n v="0"/>
    <m/>
    <m/>
  </r>
  <r>
    <x v="9"/>
    <x v="203"/>
    <x v="9"/>
    <x v="1"/>
    <x v="6"/>
    <s v="Ala"/>
    <s v="Ala Centro"/>
    <s v="1012161"/>
    <x v="193"/>
    <s v="Pollo"/>
    <n v="59875"/>
    <n v="93071"/>
    <m/>
    <n v="5.3759665970772401"/>
    <n v="5.4218499854949398"/>
    <m/>
  </r>
  <r>
    <x v="9"/>
    <x v="204"/>
    <x v="9"/>
    <x v="1"/>
    <x v="6"/>
    <s v="Ala"/>
    <s v="Ala Centro"/>
    <s v="1012164"/>
    <x v="194"/>
    <s v="Pollo"/>
    <n v="39917"/>
    <n v="39917"/>
    <m/>
    <n v="5.2657013302602902"/>
    <n v="5.3773079139213902"/>
    <m/>
  </r>
  <r>
    <x v="9"/>
    <x v="205"/>
    <x v="9"/>
    <x v="1"/>
    <x v="6"/>
    <s v="Ala"/>
    <s v="Ala Trutro"/>
    <s v="1012157"/>
    <x v="195"/>
    <s v="Pollo"/>
    <n v="1115"/>
    <m/>
    <m/>
    <n v="0"/>
    <m/>
    <m/>
  </r>
  <r>
    <x v="9"/>
    <x v="399"/>
    <x v="9"/>
    <x v="1"/>
    <x v="6"/>
    <s v="Ala"/>
    <s v="Ala Trutro"/>
    <s v="1012166"/>
    <x v="367"/>
    <s v="Pollo"/>
    <n v="19958"/>
    <n v="0"/>
    <m/>
    <n v="1.5644854193807001"/>
    <n v="0"/>
    <m/>
  </r>
  <r>
    <x v="9"/>
    <x v="522"/>
    <x v="9"/>
    <x v="1"/>
    <x v="6"/>
    <s v="Ala"/>
    <s v="Ala Trutro"/>
    <s v="1012275"/>
    <x v="467"/>
    <s v="Pollo"/>
    <n v="4750"/>
    <m/>
    <m/>
    <n v="0"/>
    <m/>
    <m/>
  </r>
  <r>
    <x v="9"/>
    <x v="281"/>
    <x v="9"/>
    <x v="1"/>
    <x v="6"/>
    <s v="Ala"/>
    <s v="Ala Trutro"/>
    <s v="1012278"/>
    <x v="262"/>
    <s v="Pollo"/>
    <n v="60000"/>
    <m/>
    <m/>
    <n v="2.3217833333333302"/>
    <m/>
    <m/>
  </r>
  <r>
    <x v="9"/>
    <x v="282"/>
    <x v="9"/>
    <x v="1"/>
    <x v="6"/>
    <s v="Ala"/>
    <s v="Ala Trutro-Centro"/>
    <s v="1011150"/>
    <x v="263"/>
    <s v="Pollo"/>
    <n v="40000"/>
    <m/>
    <m/>
    <n v="2.86"/>
    <m/>
    <m/>
  </r>
  <r>
    <x v="9"/>
    <x v="206"/>
    <x v="9"/>
    <x v="1"/>
    <x v="6"/>
    <s v="Ala"/>
    <s v="Ala Trutro-Centro"/>
    <s v="1012148"/>
    <x v="196"/>
    <s v="Pollo"/>
    <n v="2713"/>
    <n v="180000"/>
    <m/>
    <n v="0"/>
    <n v="3.0908611111111099"/>
    <m/>
  </r>
  <r>
    <x v="9"/>
    <x v="207"/>
    <x v="9"/>
    <x v="1"/>
    <x v="6"/>
    <s v="Ala"/>
    <s v="Ala Trutro-Centro"/>
    <s v="1012159"/>
    <x v="197"/>
    <s v="Pollo"/>
    <n v="25528"/>
    <n v="240000"/>
    <m/>
    <n v="0"/>
    <n v="2.8396791666666701"/>
    <m/>
  </r>
  <r>
    <x v="9"/>
    <x v="208"/>
    <x v="9"/>
    <x v="1"/>
    <x v="6"/>
    <s v="Ala"/>
    <s v="Ala Trutro-Centro"/>
    <s v="1012165"/>
    <x v="198"/>
    <s v="Pollo"/>
    <n v="219541"/>
    <n v="338539"/>
    <n v="294356.71299999999"/>
    <n v="2.7586100090643701"/>
    <n v="2.8749567996597101"/>
    <n v="2.86511279360563"/>
  </r>
  <r>
    <x v="9"/>
    <x v="209"/>
    <x v="9"/>
    <x v="1"/>
    <x v="6"/>
    <s v="Ala"/>
    <s v="Ala Trutro-Centro"/>
    <s v="1012401"/>
    <x v="199"/>
    <s v="Pollo"/>
    <n v="492"/>
    <n v="0"/>
    <m/>
    <n v="0"/>
    <n v="0"/>
    <m/>
  </r>
  <r>
    <x v="9"/>
    <x v="210"/>
    <x v="9"/>
    <x v="1"/>
    <x v="6"/>
    <s v="Ala"/>
    <s v="Ala Trutro-Centro"/>
    <s v="1012483"/>
    <x v="200"/>
    <s v="Pollo"/>
    <m/>
    <n v="272158"/>
    <m/>
    <m/>
    <n v="2.98316786572506"/>
    <m/>
  </r>
  <r>
    <x v="9"/>
    <x v="211"/>
    <x v="9"/>
    <x v="1"/>
    <x v="6"/>
    <s v="Ala"/>
    <s v="Ala Centro Punta"/>
    <s v="1030239"/>
    <x v="201"/>
    <s v="Pavo"/>
    <n v="24041"/>
    <n v="24000"/>
    <m/>
    <n v="1.7319163096376999"/>
    <n v="1.7319166666666701"/>
    <m/>
  </r>
  <r>
    <x v="9"/>
    <x v="10"/>
    <x v="9"/>
    <x v="1"/>
    <x v="6"/>
    <s v="Carne Recuperada"/>
    <s v="Carne Recuperada Pul"/>
    <s v="1011421"/>
    <x v="10"/>
    <s v="Pollo"/>
    <n v="23342"/>
    <m/>
    <m/>
    <n v="0"/>
    <m/>
    <m/>
  </r>
  <r>
    <x v="9"/>
    <x v="11"/>
    <x v="9"/>
    <x v="1"/>
    <x v="6"/>
    <s v="Carne Recuperada"/>
    <s v="Carne Recuperada Pul"/>
    <s v="1011558"/>
    <x v="11"/>
    <s v="Pollo"/>
    <n v="22914"/>
    <m/>
    <m/>
    <n v="0"/>
    <m/>
    <m/>
  </r>
  <r>
    <x v="9"/>
    <x v="212"/>
    <x v="9"/>
    <x v="1"/>
    <x v="6"/>
    <s v="Chuleta"/>
    <s v="Chuleta Huesos"/>
    <s v="1020828"/>
    <x v="13"/>
    <s v="Cerdo"/>
    <n v="49476"/>
    <n v="24000"/>
    <m/>
    <n v="6.4444579189910298"/>
    <n v="7.24804166666667"/>
    <m/>
  </r>
  <r>
    <x v="9"/>
    <x v="213"/>
    <x v="9"/>
    <x v="1"/>
    <x v="6"/>
    <s v="Chuleta"/>
    <s v="Chuleta Huesos"/>
    <s v="1022883"/>
    <x v="202"/>
    <s v="Cerdo"/>
    <n v="24041"/>
    <n v="24000"/>
    <m/>
    <n v="7.4138762946632797"/>
    <n v="6.9517083333333298"/>
    <m/>
  </r>
  <r>
    <x v="9"/>
    <x v="607"/>
    <x v="9"/>
    <x v="1"/>
    <x v="6"/>
    <s v="Filete"/>
    <s v="Filete"/>
    <s v="1011151"/>
    <x v="524"/>
    <s v="Pollo"/>
    <n v="360"/>
    <m/>
    <m/>
    <n v="4.24444444444444"/>
    <m/>
    <m/>
  </r>
  <r>
    <x v="9"/>
    <x v="219"/>
    <x v="9"/>
    <x v="1"/>
    <x v="6"/>
    <s v="Filete"/>
    <s v="Filete"/>
    <s v="1012147"/>
    <x v="208"/>
    <s v="Pollo"/>
    <n v="5850"/>
    <n v="100000"/>
    <m/>
    <n v="0"/>
    <n v="5.4382000000000001"/>
    <m/>
  </r>
  <r>
    <x v="9"/>
    <x v="220"/>
    <x v="9"/>
    <x v="1"/>
    <x v="6"/>
    <s v="Filete"/>
    <s v="Filete"/>
    <s v="1012158"/>
    <x v="209"/>
    <s v="Pollo"/>
    <n v="39917"/>
    <n v="160000"/>
    <n v="76313.664000000004"/>
    <n v="5.2621690006764004"/>
    <n v="5.2426374999999998"/>
    <n v="5.1907215882073201"/>
  </r>
  <r>
    <x v="9"/>
    <x v="221"/>
    <x v="9"/>
    <x v="1"/>
    <x v="6"/>
    <s v="Filete"/>
    <s v="Filete"/>
    <s v="1012163"/>
    <x v="210"/>
    <s v="Pollo"/>
    <n v="1473"/>
    <n v="239499"/>
    <m/>
    <n v="0"/>
    <n v="4.9702921515329903"/>
    <m/>
  </r>
  <r>
    <x v="9"/>
    <x v="446"/>
    <x v="9"/>
    <x v="1"/>
    <x v="6"/>
    <s v="Filete"/>
    <s v="Filete"/>
    <s v="1012400"/>
    <x v="402"/>
    <s v="Pollo"/>
    <n v="941"/>
    <n v="18144"/>
    <m/>
    <n v="0"/>
    <n v="5.5859237213403903"/>
    <m/>
  </r>
  <r>
    <x v="9"/>
    <x v="222"/>
    <x v="9"/>
    <x v="1"/>
    <x v="6"/>
    <s v="Filete"/>
    <s v="Filete"/>
    <s v="1012518"/>
    <x v="211"/>
    <s v="Pollo"/>
    <m/>
    <n v="130384"/>
    <m/>
    <m/>
    <n v="5.0378574058166601"/>
    <m/>
  </r>
  <r>
    <x v="9"/>
    <x v="400"/>
    <x v="9"/>
    <x v="1"/>
    <x v="6"/>
    <s v="Filete"/>
    <s v="Filete c/Cabeza"/>
    <s v="1021398"/>
    <x v="25"/>
    <s v="Cerdo"/>
    <m/>
    <n v="24000"/>
    <m/>
    <m/>
    <n v="3.61"/>
    <m/>
  </r>
  <r>
    <x v="9"/>
    <x v="223"/>
    <x v="9"/>
    <x v="1"/>
    <x v="6"/>
    <s v="Huesos"/>
    <s v="Huesos Cuarto Centra"/>
    <s v="1020822"/>
    <x v="212"/>
    <s v="Cerdo"/>
    <n v="22567"/>
    <n v="24000"/>
    <m/>
    <n v="2.1788452164665202"/>
    <n v="2.1773750000000001"/>
    <m/>
  </r>
  <r>
    <x v="9"/>
    <x v="616"/>
    <x v="9"/>
    <x v="1"/>
    <x v="6"/>
    <s v="Menudencias"/>
    <s v="Menudencias Contre"/>
    <s v="1011948"/>
    <x v="531"/>
    <s v="Pollo"/>
    <n v="46"/>
    <m/>
    <m/>
    <n v="0"/>
    <m/>
    <m/>
  </r>
  <r>
    <x v="9"/>
    <x v="224"/>
    <x v="9"/>
    <x v="1"/>
    <x v="6"/>
    <s v="Menudencias"/>
    <s v="Menudencias Contre"/>
    <s v="1012532"/>
    <x v="213"/>
    <s v="Pollo"/>
    <m/>
    <n v="3293"/>
    <m/>
    <m/>
    <n v="1.1724870938354099"/>
    <m/>
  </r>
  <r>
    <x v="9"/>
    <x v="110"/>
    <x v="9"/>
    <x v="1"/>
    <x v="6"/>
    <s v="Menudencias"/>
    <s v="Menudencias Corazón"/>
    <s v="1011560"/>
    <x v="106"/>
    <s v="Pollo"/>
    <n v="6969"/>
    <m/>
    <m/>
    <n v="0"/>
    <m/>
    <m/>
  </r>
  <r>
    <x v="9"/>
    <x v="345"/>
    <x v="9"/>
    <x v="1"/>
    <x v="6"/>
    <s v="Menudencias"/>
    <s v="Menudencias Corazón"/>
    <s v="1012326"/>
    <x v="319"/>
    <s v="Pollo"/>
    <n v="1552"/>
    <m/>
    <m/>
    <n v="0"/>
    <m/>
    <m/>
  </r>
  <r>
    <x v="9"/>
    <x v="225"/>
    <x v="9"/>
    <x v="1"/>
    <x v="6"/>
    <s v="Menudencias"/>
    <s v="Menudencias Pana"/>
    <s v="1012601"/>
    <x v="214"/>
    <s v="Pollo"/>
    <m/>
    <n v="72000"/>
    <m/>
    <m/>
    <n v="0.47970833333333301"/>
    <m/>
  </r>
  <r>
    <x v="9"/>
    <x v="514"/>
    <x v="9"/>
    <x v="1"/>
    <x v="6"/>
    <s v="Menudencias"/>
    <s v="Menudencias Corazón"/>
    <s v="1030555"/>
    <x v="460"/>
    <s v="Pavo"/>
    <n v="9015"/>
    <n v="13839"/>
    <m/>
    <n v="1.3050471436494699"/>
    <n v="1.30507984680974"/>
    <m/>
  </r>
  <r>
    <x v="9"/>
    <x v="227"/>
    <x v="9"/>
    <x v="1"/>
    <x v="6"/>
    <s v="Panceta"/>
    <s v="Panceta s/Cuero"/>
    <s v="1021538"/>
    <x v="216"/>
    <s v="Cerdo"/>
    <n v="59075"/>
    <n v="120000"/>
    <m/>
    <n v="4.84143884892086"/>
    <n v="3.5124916666666701"/>
    <m/>
  </r>
  <r>
    <x v="9"/>
    <x v="135"/>
    <x v="9"/>
    <x v="1"/>
    <x v="6"/>
    <s v="Patas"/>
    <s v="Patas Garras"/>
    <s v="1011967"/>
    <x v="127"/>
    <s v="Pollo"/>
    <n v="300"/>
    <m/>
    <m/>
    <n v="0"/>
    <m/>
    <m/>
  </r>
  <r>
    <x v="9"/>
    <x v="136"/>
    <x v="9"/>
    <x v="1"/>
    <x v="6"/>
    <s v="Patas"/>
    <s v="Patas Garras"/>
    <s v="1011968"/>
    <x v="128"/>
    <s v="Pollo"/>
    <n v="1504"/>
    <m/>
    <m/>
    <n v="0"/>
    <m/>
    <m/>
  </r>
  <r>
    <x v="9"/>
    <x v="137"/>
    <x v="9"/>
    <x v="1"/>
    <x v="6"/>
    <s v="Patas"/>
    <s v="Patas Garras"/>
    <s v="1011969"/>
    <x v="129"/>
    <s v="Pollo"/>
    <n v="62775"/>
    <m/>
    <m/>
    <n v="5.4864516129032301"/>
    <m/>
    <m/>
  </r>
  <r>
    <x v="9"/>
    <x v="138"/>
    <x v="9"/>
    <x v="1"/>
    <x v="6"/>
    <s v="Patas"/>
    <s v="Patas Garras"/>
    <s v="1012005"/>
    <x v="130"/>
    <s v="Pollo"/>
    <n v="961"/>
    <m/>
    <m/>
    <n v="6.2206035379812699"/>
    <m/>
    <m/>
  </r>
  <r>
    <x v="9"/>
    <x v="229"/>
    <x v="9"/>
    <x v="1"/>
    <x v="6"/>
    <s v="Pech"/>
    <s v="Pech Entera"/>
    <s v="1030321"/>
    <x v="218"/>
    <s v="Pavo"/>
    <n v="4320"/>
    <n v="7287"/>
    <m/>
    <n v="5.72013888888889"/>
    <n v="5.5282009057225201"/>
    <m/>
  </r>
  <r>
    <x v="9"/>
    <x v="230"/>
    <x v="9"/>
    <x v="1"/>
    <x v="6"/>
    <s v="Pech"/>
    <s v="Pech Entera"/>
    <s v="1030360"/>
    <x v="219"/>
    <s v="Pavo"/>
    <n v="4914"/>
    <n v="9430"/>
    <m/>
    <n v="6.1568986568986599"/>
    <n v="5.9514316012725299"/>
    <m/>
  </r>
  <r>
    <x v="9"/>
    <x v="477"/>
    <x v="9"/>
    <x v="1"/>
    <x v="6"/>
    <s v="Pech"/>
    <s v="Pech Entera"/>
    <s v="1030366"/>
    <x v="431"/>
    <s v="Pavo"/>
    <m/>
    <n v="1722"/>
    <m/>
    <m/>
    <n v="5.5296167247386796"/>
    <m/>
  </r>
  <r>
    <x v="9"/>
    <x v="231"/>
    <x v="9"/>
    <x v="1"/>
    <x v="6"/>
    <s v="Pech"/>
    <s v="Pech Entera"/>
    <s v="1030376"/>
    <x v="220"/>
    <s v="Pavo"/>
    <n v="5520"/>
    <n v="7999"/>
    <m/>
    <n v="5.7202898550724601"/>
    <n v="5.5279409926240799"/>
    <m/>
  </r>
  <r>
    <x v="9"/>
    <x v="232"/>
    <x v="9"/>
    <x v="1"/>
    <x v="6"/>
    <s v="Pech"/>
    <s v="Pech Entera"/>
    <s v="1030783"/>
    <x v="221"/>
    <s v="Pavo"/>
    <n v="1320"/>
    <n v="1140"/>
    <m/>
    <n v="5.7204545454545501"/>
    <n v="5.52982456140351"/>
    <m/>
  </r>
  <r>
    <x v="9"/>
    <x v="233"/>
    <x v="9"/>
    <x v="1"/>
    <x v="6"/>
    <s v="Pech"/>
    <s v="Pech Entera"/>
    <s v="1030784"/>
    <x v="222"/>
    <s v="Pavo"/>
    <n v="5880"/>
    <n v="6380"/>
    <m/>
    <n v="6.1569727891156498"/>
    <n v="5.9515673981191197"/>
    <m/>
  </r>
  <r>
    <x v="9"/>
    <x v="234"/>
    <x v="9"/>
    <x v="1"/>
    <x v="6"/>
    <s v="Pech"/>
    <s v="Pech Entera"/>
    <s v="1030785"/>
    <x v="223"/>
    <s v="Pavo"/>
    <n v="1080"/>
    <n v="2100"/>
    <m/>
    <n v="6.1546296296296301"/>
    <n v="5.9504761904761896"/>
    <m/>
  </r>
  <r>
    <x v="9"/>
    <x v="235"/>
    <x v="9"/>
    <x v="1"/>
    <x v="6"/>
    <s v="Pech Desh"/>
    <s v="Pech Desh c/Piel"/>
    <s v="1030424"/>
    <x v="224"/>
    <s v="Pavo"/>
    <n v="66395"/>
    <n v="63106"/>
    <m/>
    <n v="9.4350779426161608"/>
    <n v="9.0250530852850801"/>
    <m/>
  </r>
  <r>
    <x v="9"/>
    <x v="237"/>
    <x v="9"/>
    <x v="1"/>
    <x v="6"/>
    <s v="Pech Desh"/>
    <s v="Pech Desh Filete"/>
    <s v="1030773"/>
    <x v="226"/>
    <s v="Pavo"/>
    <n v="19051"/>
    <n v="19051"/>
    <m/>
    <n v="7.6145609154375098"/>
    <n v="7.6145609154375098"/>
    <m/>
  </r>
  <r>
    <x v="9"/>
    <x v="541"/>
    <x v="9"/>
    <x v="1"/>
    <x v="6"/>
    <s v="Pech Desh"/>
    <s v="Pech Desh Filete"/>
    <s v="1030818"/>
    <x v="478"/>
    <s v="Pavo"/>
    <n v="48081"/>
    <n v="48081"/>
    <m/>
    <n v="10.2326074748861"/>
    <n v="9.9022482893450601"/>
    <m/>
  </r>
  <r>
    <x v="9"/>
    <x v="238"/>
    <x v="9"/>
    <x v="1"/>
    <x v="6"/>
    <s v="Pech Desh"/>
    <s v="Pech Desh s/Piel"/>
    <s v="1030379"/>
    <x v="227"/>
    <s v="Pavo"/>
    <n v="624000"/>
    <n v="824114"/>
    <n v="239992.2"/>
    <n v="11.419998397435901"/>
    <n v="11.0080352960877"/>
    <n v="14.109596161875301"/>
  </r>
  <r>
    <x v="9"/>
    <x v="239"/>
    <x v="9"/>
    <x v="1"/>
    <x v="6"/>
    <s v="Pech Desh"/>
    <s v="Pech Desh s/Piel"/>
    <s v="1030452"/>
    <x v="228"/>
    <s v="Pavo"/>
    <n v="62000"/>
    <n v="50842"/>
    <n v="6960"/>
    <n v="8.1947419354838704"/>
    <n v="8.0679949647928897"/>
    <n v="12.7427291810345"/>
  </r>
  <r>
    <x v="9"/>
    <x v="478"/>
    <x v="9"/>
    <x v="1"/>
    <x v="6"/>
    <s v="Pech Desh"/>
    <s v="Pech Desh s/Piel"/>
    <s v="1030461"/>
    <x v="432"/>
    <s v="Pavo"/>
    <n v="4000"/>
    <n v="0"/>
    <n v="31199.535"/>
    <n v="8.1954999999999991"/>
    <n v="0"/>
    <n v="8.4522067300041499"/>
  </r>
  <r>
    <x v="9"/>
    <x v="240"/>
    <x v="9"/>
    <x v="1"/>
    <x v="6"/>
    <s v="Pech Desh"/>
    <s v="Pech Desh s/Piel"/>
    <s v="1030782"/>
    <x v="229"/>
    <s v="Pavo"/>
    <n v="34000"/>
    <n v="39323"/>
    <n v="9840.9599999999991"/>
    <n v="8.1946470588235307"/>
    <n v="8.0678737634463307"/>
    <n v="12.7427293068969"/>
  </r>
  <r>
    <x v="9"/>
    <x v="241"/>
    <x v="9"/>
    <x v="1"/>
    <x v="6"/>
    <s v="Pechuga"/>
    <s v="Pechuga Entera"/>
    <s v="1011120"/>
    <x v="230"/>
    <s v="Pollo"/>
    <n v="19958"/>
    <n v="19958"/>
    <m/>
    <n v="2.6831345826235098"/>
    <n v="2.1748672211644502"/>
    <m/>
  </r>
  <r>
    <x v="9"/>
    <x v="242"/>
    <x v="9"/>
    <x v="1"/>
    <x v="6"/>
    <s v="Pechuga Desh"/>
    <s v="Pechuga Desh s/Piel"/>
    <s v="1010885"/>
    <x v="231"/>
    <s v="Pollo"/>
    <n v="174"/>
    <m/>
    <m/>
    <n v="5.2356321839080504"/>
    <m/>
    <m/>
  </r>
  <r>
    <x v="9"/>
    <x v="291"/>
    <x v="9"/>
    <x v="1"/>
    <x v="6"/>
    <s v="Pechuga Desh"/>
    <s v="Pechuga Desh s/Piel"/>
    <s v="1011127"/>
    <x v="269"/>
    <s v="Pollo"/>
    <n v="15243"/>
    <m/>
    <m/>
    <n v="0"/>
    <m/>
    <m/>
  </r>
  <r>
    <x v="9"/>
    <x v="245"/>
    <x v="9"/>
    <x v="1"/>
    <x v="6"/>
    <s v="Pechuga Desh"/>
    <s v="Pechuga Desh s/Piel"/>
    <s v="1011250"/>
    <x v="234"/>
    <s v="Pollo"/>
    <n v="32"/>
    <m/>
    <m/>
    <n v="0"/>
    <m/>
    <m/>
  </r>
  <r>
    <x v="9"/>
    <x v="413"/>
    <x v="9"/>
    <x v="1"/>
    <x v="6"/>
    <s v="Pechuga Desh"/>
    <s v="Pechuga Desh s/Piel"/>
    <s v="1011614"/>
    <x v="375"/>
    <s v="Pollo"/>
    <n v="60000"/>
    <m/>
    <m/>
    <n v="3.3107333333333302"/>
    <m/>
    <m/>
  </r>
  <r>
    <x v="9"/>
    <x v="246"/>
    <x v="9"/>
    <x v="1"/>
    <x v="6"/>
    <s v="Pechuga Desh"/>
    <s v="Pechuga Desh s/Piel"/>
    <s v="1011701"/>
    <x v="235"/>
    <s v="Pollo"/>
    <n v="36288"/>
    <n v="36288"/>
    <m/>
    <n v="3.6404872134038802"/>
    <n v="3.6004188712522001"/>
    <m/>
  </r>
  <r>
    <x v="9"/>
    <x v="278"/>
    <x v="9"/>
    <x v="1"/>
    <x v="6"/>
    <s v="Pechuga Desh"/>
    <s v="Pechuga Desh s/Piel"/>
    <s v="1011748"/>
    <x v="260"/>
    <s v="Pollo"/>
    <n v="143316"/>
    <m/>
    <m/>
    <n v="4.2278461581400499"/>
    <m/>
    <m/>
  </r>
  <r>
    <x v="9"/>
    <x v="248"/>
    <x v="9"/>
    <x v="1"/>
    <x v="6"/>
    <s v="Pechuga Desh"/>
    <s v="Pechuga Desh s/Piel"/>
    <s v="1012107"/>
    <x v="237"/>
    <s v="Pollo"/>
    <m/>
    <n v="43580"/>
    <n v="20003.406999999999"/>
    <m/>
    <n v="4.8279944928866501"/>
    <n v="5.3792836390320904"/>
  </r>
  <r>
    <x v="9"/>
    <x v="249"/>
    <x v="9"/>
    <x v="1"/>
    <x v="6"/>
    <s v="Pechuga Desh"/>
    <s v="Pechuga Desh s/Piel"/>
    <s v="1012108"/>
    <x v="238"/>
    <s v="Pollo"/>
    <n v="14634"/>
    <n v="164779"/>
    <m/>
    <n v="0"/>
    <n v="4.8206446209771903"/>
    <m/>
  </r>
  <r>
    <x v="9"/>
    <x v="250"/>
    <x v="9"/>
    <x v="1"/>
    <x v="6"/>
    <s v="Pechuga Desh"/>
    <s v="Pechuga Desh s/Piel"/>
    <s v="1012109"/>
    <x v="239"/>
    <s v="Pollo"/>
    <m/>
    <n v="369009"/>
    <m/>
    <m/>
    <n v="4.8583693080656598"/>
    <m/>
  </r>
  <r>
    <x v="9"/>
    <x v="251"/>
    <x v="9"/>
    <x v="1"/>
    <x v="6"/>
    <s v="Pechuga Desh"/>
    <s v="Pechuga Desh s/Piel"/>
    <s v="1012110"/>
    <x v="240"/>
    <s v="Pollo"/>
    <m/>
    <n v="248334"/>
    <m/>
    <m/>
    <n v="4.8397641885525102"/>
    <m/>
  </r>
  <r>
    <x v="9"/>
    <x v="252"/>
    <x v="9"/>
    <x v="1"/>
    <x v="6"/>
    <s v="Pechuga Desh"/>
    <s v="Pechuga Desh s/Piel"/>
    <s v="1012111"/>
    <x v="241"/>
    <s v="Pollo"/>
    <n v="6110"/>
    <n v="80832"/>
    <m/>
    <n v="0"/>
    <n v="4.95908798495645"/>
    <m/>
  </r>
  <r>
    <x v="9"/>
    <x v="253"/>
    <x v="9"/>
    <x v="1"/>
    <x v="6"/>
    <s v="Pechuga Desh"/>
    <s v="Pechuga Desh s/Piel"/>
    <s v="1012112"/>
    <x v="242"/>
    <s v="Pollo"/>
    <m/>
    <n v="26911"/>
    <m/>
    <m/>
    <n v="4.8280628739177303"/>
    <m/>
  </r>
  <r>
    <x v="9"/>
    <x v="254"/>
    <x v="9"/>
    <x v="1"/>
    <x v="6"/>
    <s v="Pechuga Desh"/>
    <s v="Pechuga Desh s/Piel"/>
    <s v="1012145"/>
    <x v="243"/>
    <s v="Pollo"/>
    <n v="5929"/>
    <n v="180797"/>
    <m/>
    <n v="0"/>
    <n v="4.1005713590380397"/>
    <m/>
  </r>
  <r>
    <x v="9"/>
    <x v="255"/>
    <x v="9"/>
    <x v="1"/>
    <x v="6"/>
    <s v="Pechuga Desh"/>
    <s v="Pechuga Desh s/Piel"/>
    <s v="1012160"/>
    <x v="244"/>
    <s v="Pollo"/>
    <n v="14364"/>
    <n v="180000"/>
    <m/>
    <n v="3.8810916179337198"/>
    <n v="4.0647944444444404"/>
    <m/>
  </r>
  <r>
    <x v="9"/>
    <x v="256"/>
    <x v="9"/>
    <x v="1"/>
    <x v="6"/>
    <s v="Pechuga Desh"/>
    <s v="Pechuga Desh s/Piel"/>
    <s v="1012167"/>
    <x v="245"/>
    <s v="Pollo"/>
    <n v="39917"/>
    <n v="439082"/>
    <n v="19958.400000000001"/>
    <n v="3.5558283438134102"/>
    <n v="3.8313025812946102"/>
    <n v="3.92423146645022"/>
  </r>
  <r>
    <x v="9"/>
    <x v="449"/>
    <x v="9"/>
    <x v="1"/>
    <x v="6"/>
    <s v="Pechuga Desh"/>
    <s v="Pechuga Desh s/Piel"/>
    <s v="1012399"/>
    <x v="405"/>
    <s v="Pollo"/>
    <n v="18144"/>
    <n v="18144"/>
    <m/>
    <n v="4.1015211640211602"/>
    <n v="4.2852182539682504"/>
    <m/>
  </r>
  <r>
    <x v="9"/>
    <x v="480"/>
    <x v="9"/>
    <x v="1"/>
    <x v="6"/>
    <s v="Pechuga Desh"/>
    <s v="Pechuga Desh s/Piel"/>
    <s v="1012488"/>
    <x v="434"/>
    <s v="Pollo"/>
    <m/>
    <n v="39917"/>
    <m/>
    <m/>
    <n v="4.9201342786281499"/>
    <m/>
  </r>
  <r>
    <x v="9"/>
    <x v="257"/>
    <x v="9"/>
    <x v="1"/>
    <x v="6"/>
    <s v="Pechuga Desh"/>
    <s v="Pechuga Desh s/Piel"/>
    <s v="1012519"/>
    <x v="237"/>
    <s v="Pollo"/>
    <m/>
    <n v="16040"/>
    <m/>
    <m/>
    <n v="4.8280548628428903"/>
    <m/>
  </r>
  <r>
    <x v="9"/>
    <x v="258"/>
    <x v="9"/>
    <x v="1"/>
    <x v="6"/>
    <s v="Pechuga Desh"/>
    <s v="Pechuga Desh s/Piel"/>
    <s v="1012520"/>
    <x v="238"/>
    <s v="Pollo"/>
    <m/>
    <n v="29162"/>
    <m/>
    <m/>
    <n v="4.8206913106096998"/>
    <m/>
  </r>
  <r>
    <x v="9"/>
    <x v="259"/>
    <x v="9"/>
    <x v="1"/>
    <x v="6"/>
    <s v="Pechuga Desh"/>
    <s v="Pechuga Desh s/Piel"/>
    <s v="1012521"/>
    <x v="239"/>
    <s v="Pollo"/>
    <m/>
    <n v="199342"/>
    <n v="78128.063999999998"/>
    <m/>
    <n v="4.8583840836351602"/>
    <n v="5.3792835593622303"/>
  </r>
  <r>
    <x v="9"/>
    <x v="260"/>
    <x v="9"/>
    <x v="1"/>
    <x v="6"/>
    <s v="Pechuga Desh"/>
    <s v="Pechuga Desh s/Piel"/>
    <s v="1012522"/>
    <x v="240"/>
    <s v="Pollo"/>
    <m/>
    <n v="11198"/>
    <m/>
    <m/>
    <n v="4.8397928201464602"/>
    <m/>
  </r>
  <r>
    <x v="9"/>
    <x v="261"/>
    <x v="9"/>
    <x v="1"/>
    <x v="6"/>
    <s v="Pechuga Desh"/>
    <s v="Pechuga Desh s/Piel"/>
    <s v="1012523"/>
    <x v="241"/>
    <s v="Pollo"/>
    <m/>
    <n v="66702"/>
    <m/>
    <m/>
    <n v="4.9590716920032403"/>
    <m/>
  </r>
  <r>
    <x v="9"/>
    <x v="264"/>
    <x v="9"/>
    <x v="1"/>
    <x v="6"/>
    <s v="Pierna"/>
    <s v="Pierna Pulpa Fina"/>
    <s v="1023273"/>
    <x v="247"/>
    <s v="Cerdo"/>
    <n v="33270"/>
    <n v="25724"/>
    <m/>
    <n v="3.3767057409077199"/>
    <n v="3.3213730368527399"/>
    <m/>
  </r>
  <r>
    <x v="9"/>
    <x v="265"/>
    <x v="9"/>
    <x v="1"/>
    <x v="6"/>
    <s v="Pierna"/>
    <s v="Pierna Pulpa Fina"/>
    <s v="1023274"/>
    <x v="248"/>
    <s v="Cerdo"/>
    <m/>
    <n v="16000"/>
    <m/>
    <m/>
    <n v="3.3214375"/>
    <m/>
  </r>
  <r>
    <x v="9"/>
    <x v="266"/>
    <x v="9"/>
    <x v="1"/>
    <x v="6"/>
    <s v="Prolijado"/>
    <s v="Prolijado Malaya"/>
    <s v="1022619"/>
    <x v="249"/>
    <s v="Cerdo"/>
    <n v="14255"/>
    <n v="6878"/>
    <m/>
    <n v="7.1499824622939299"/>
    <n v="7.0696423378889204"/>
    <m/>
  </r>
  <r>
    <x v="9"/>
    <x v="267"/>
    <x v="9"/>
    <x v="1"/>
    <x v="6"/>
    <s v="Recortes"/>
    <s v="Recortes Estándar"/>
    <s v="1030370"/>
    <x v="250"/>
    <s v="Pavo"/>
    <n v="12020"/>
    <n v="1277"/>
    <n v="12026.82"/>
    <n v="4.5760399334442603"/>
    <n v="4.4001566170712598"/>
    <n v="4.7619887385027804"/>
  </r>
  <r>
    <x v="9"/>
    <x v="62"/>
    <x v="9"/>
    <x v="1"/>
    <x v="6"/>
    <s v="Reproductor"/>
    <s v="Reproductor Gallina"/>
    <s v="1012208"/>
    <x v="61"/>
    <s v="Pollo"/>
    <n v="18575"/>
    <m/>
    <m/>
    <n v="0"/>
    <m/>
    <m/>
  </r>
  <r>
    <x v="9"/>
    <x v="268"/>
    <x v="9"/>
    <x v="1"/>
    <x v="6"/>
    <s v="Subprod"/>
    <s v="Subprod Visceras"/>
    <s v="1023190"/>
    <x v="251"/>
    <s v="Cerdo"/>
    <n v="206924"/>
    <n v="142339"/>
    <n v="118614.31"/>
    <n v="0.66890742494829003"/>
    <n v="0.46000042152888498"/>
    <n v="0.749572290223667"/>
  </r>
  <r>
    <x v="9"/>
    <x v="403"/>
    <x v="9"/>
    <x v="1"/>
    <x v="6"/>
    <s v="Trutro Desh"/>
    <s v="Trutro Desh Corto"/>
    <s v="1030228"/>
    <x v="370"/>
    <s v="Pavo"/>
    <m/>
    <n v="32659"/>
    <m/>
    <m/>
    <n v="3.9222266450289398"/>
    <m/>
  </r>
  <r>
    <x v="9"/>
    <x v="269"/>
    <x v="9"/>
    <x v="1"/>
    <x v="7"/>
    <s v="Filete"/>
    <s v="Filete c/Cabeza"/>
    <s v="1020853"/>
    <x v="25"/>
    <s v="Cerdo"/>
    <n v="195780"/>
    <n v="168000"/>
    <n v="180000"/>
    <n v="3.6100367759730299"/>
    <n v="3.6100297619047601"/>
    <n v="3.7853400000000001"/>
  </r>
  <r>
    <x v="9"/>
    <x v="42"/>
    <x v="9"/>
    <x v="1"/>
    <x v="7"/>
    <s v="Menudencias"/>
    <s v="Menudencias Contre"/>
    <s v="1010877"/>
    <x v="41"/>
    <s v="Pollo"/>
    <m/>
    <n v="69494"/>
    <m/>
    <m/>
    <n v="0.679842864132155"/>
    <m/>
  </r>
  <r>
    <x v="9"/>
    <x v="272"/>
    <x v="9"/>
    <x v="1"/>
    <x v="7"/>
    <s v="Menudencias"/>
    <s v="Menudencias Corazón"/>
    <s v="1012724"/>
    <x v="254"/>
    <s v="Pollo"/>
    <n v="31"/>
    <n v="0"/>
    <m/>
    <n v="0.54838709677419395"/>
    <n v="0"/>
    <m/>
  </r>
  <r>
    <x v="9"/>
    <x v="273"/>
    <x v="9"/>
    <x v="1"/>
    <x v="7"/>
    <s v="Menudencias"/>
    <s v="Menudencias Corazón"/>
    <s v="1012730"/>
    <x v="255"/>
    <s v="Pollo"/>
    <n v="481"/>
    <n v="8627"/>
    <m/>
    <n v="0"/>
    <n v="0.56462269618639205"/>
    <m/>
  </r>
  <r>
    <x v="9"/>
    <x v="404"/>
    <x v="9"/>
    <x v="1"/>
    <x v="7"/>
    <s v="Menudencias"/>
    <s v="Menudencias Corazón"/>
    <s v="1012745"/>
    <x v="371"/>
    <s v="Pollo"/>
    <n v="3121"/>
    <n v="0"/>
    <m/>
    <n v="0.35341236783082403"/>
    <n v="0"/>
    <m/>
  </r>
  <r>
    <x v="9"/>
    <x v="4"/>
    <x v="9"/>
    <x v="1"/>
    <x v="7"/>
    <s v="Menudencias"/>
    <s v="Menudencias Cogote"/>
    <s v="1030635"/>
    <x v="4"/>
    <s v="Pavo"/>
    <m/>
    <n v="1910"/>
    <m/>
    <m/>
    <n v="0.58534031413612597"/>
    <m/>
  </r>
  <r>
    <x v="9"/>
    <x v="462"/>
    <x v="9"/>
    <x v="1"/>
    <x v="7"/>
    <s v="Menudencias"/>
    <s v="Menudencias Contre"/>
    <s v="1030498"/>
    <x v="418"/>
    <s v="Pavo"/>
    <m/>
    <n v="4440"/>
    <m/>
    <m/>
    <n v="0"/>
    <m/>
  </r>
  <r>
    <x v="9"/>
    <x v="274"/>
    <x v="9"/>
    <x v="1"/>
    <x v="7"/>
    <s v="Menudencias"/>
    <s v="Menudencias Contre"/>
    <s v="1030711"/>
    <x v="256"/>
    <s v="Pavo"/>
    <m/>
    <n v="17449"/>
    <m/>
    <m/>
    <n v="1.28941486618144"/>
    <m/>
  </r>
  <r>
    <x v="9"/>
    <x v="275"/>
    <x v="9"/>
    <x v="1"/>
    <x v="7"/>
    <s v="Menudencias"/>
    <s v="Menudencias Corazón"/>
    <s v="1030710"/>
    <x v="257"/>
    <s v="Pavo"/>
    <m/>
    <n v="6263"/>
    <m/>
    <m/>
    <n v="0.76097716749161803"/>
    <m/>
  </r>
  <r>
    <x v="9"/>
    <x v="277"/>
    <x v="9"/>
    <x v="1"/>
    <x v="7"/>
    <s v="Pech Desh"/>
    <s v="Pech Desh s/Piel"/>
    <s v="1030265"/>
    <x v="259"/>
    <s v="Pavo"/>
    <n v="21600"/>
    <n v="43200"/>
    <n v="21600"/>
    <n v="4.9404629629629602"/>
    <n v="4.9405324074074102"/>
    <n v="4.9500599999999997"/>
  </r>
  <r>
    <x v="9"/>
    <x v="47"/>
    <x v="9"/>
    <x v="1"/>
    <x v="7"/>
    <s v="Pech Desh"/>
    <s v="Pech Desh s/Piel"/>
    <s v="1030670"/>
    <x v="46"/>
    <s v="Pavo"/>
    <n v="48000"/>
    <n v="48000"/>
    <m/>
    <n v="7.8356041666666698"/>
    <n v="7.8356041666666698"/>
    <m/>
  </r>
  <r>
    <x v="9"/>
    <x v="484"/>
    <x v="9"/>
    <x v="1"/>
    <x v="7"/>
    <s v="Pierna"/>
    <s v="Pierna Pulpa"/>
    <s v="1022145"/>
    <x v="436"/>
    <s v="Cerdo"/>
    <n v="20000"/>
    <n v="0"/>
    <m/>
    <n v="2.6062500000000002"/>
    <n v="0"/>
    <m/>
  </r>
  <r>
    <x v="9"/>
    <x v="452"/>
    <x v="9"/>
    <x v="1"/>
    <x v="7"/>
    <s v="Subprod"/>
    <s v="Subprod Visceras"/>
    <s v="1022304"/>
    <x v="408"/>
    <s v="Cerdo"/>
    <n v="23167"/>
    <n v="24000"/>
    <m/>
    <n v="2.6062071049337399"/>
    <n v="2.6062500000000002"/>
    <m/>
  </r>
  <r>
    <x v="9"/>
    <x v="543"/>
    <x v="9"/>
    <x v="1"/>
    <x v="7"/>
    <s v="Trutro Desh"/>
    <s v="Trutro Desh Corto"/>
    <s v="1030279"/>
    <x v="480"/>
    <s v="Pavo"/>
    <m/>
    <n v="18500"/>
    <m/>
    <m/>
    <n v="3.88"/>
    <m/>
  </r>
  <r>
    <x v="9"/>
    <x v="6"/>
    <x v="9"/>
    <x v="1"/>
    <x v="7"/>
    <s v="Varios"/>
    <s v="Varios Carcasa"/>
    <s v="1030355"/>
    <x v="6"/>
    <s v="Pavo"/>
    <n v="55529"/>
    <n v="72054"/>
    <n v="24000"/>
    <n v="1.03558500963461"/>
    <n v="0.83559552557803896"/>
    <n v="1.39"/>
  </r>
  <r>
    <x v="9"/>
    <x v="544"/>
    <x v="9"/>
    <x v="1"/>
    <x v="8"/>
    <s v="Ala"/>
    <s v="Ala Puchero"/>
    <s v="1012796"/>
    <x v="481"/>
    <s v="Pollo"/>
    <n v="45685"/>
    <n v="60000"/>
    <m/>
    <n v="1.4317171938272999"/>
    <n v="1.4187333333333301"/>
    <m/>
  </r>
  <r>
    <x v="9"/>
    <x v="281"/>
    <x v="9"/>
    <x v="1"/>
    <x v="8"/>
    <s v="Ala"/>
    <s v="Ala Trutro"/>
    <s v="1012278"/>
    <x v="262"/>
    <s v="Pollo"/>
    <m/>
    <n v="160000"/>
    <n v="20520"/>
    <m/>
    <n v="2.2599999999999998"/>
    <n v="2.4402534015594499"/>
  </r>
  <r>
    <x v="9"/>
    <x v="282"/>
    <x v="9"/>
    <x v="1"/>
    <x v="8"/>
    <s v="Ala"/>
    <s v="Ala Trutro-Centro"/>
    <s v="1011150"/>
    <x v="263"/>
    <s v="Pollo"/>
    <m/>
    <n v="40000"/>
    <m/>
    <m/>
    <n v="2.86"/>
    <m/>
  </r>
  <r>
    <x v="9"/>
    <x v="367"/>
    <x v="9"/>
    <x v="1"/>
    <x v="8"/>
    <s v="Carne Recuperada"/>
    <s v="Carne Recuperada ADM"/>
    <s v="1012764"/>
    <x v="340"/>
    <s v="Pollo"/>
    <n v="44702"/>
    <m/>
    <m/>
    <n v="0"/>
    <m/>
    <m/>
  </r>
  <r>
    <x v="9"/>
    <x v="487"/>
    <x v="9"/>
    <x v="1"/>
    <x v="8"/>
    <s v="Carne Recuperada"/>
    <s v="Carne Recuperada"/>
    <s v="1030802"/>
    <x v="439"/>
    <s v="Pavo"/>
    <m/>
    <n v="156000"/>
    <m/>
    <m/>
    <n v="1.24191025641026"/>
    <m/>
  </r>
  <r>
    <x v="9"/>
    <x v="564"/>
    <x v="9"/>
    <x v="1"/>
    <x v="8"/>
    <s v="Chuleta"/>
    <s v="Chuleta Huesos"/>
    <s v="1023409"/>
    <x v="14"/>
    <s v="Cerdo"/>
    <n v="22000"/>
    <n v="0"/>
    <m/>
    <n v="7.9512727272727304"/>
    <n v="0"/>
    <m/>
  </r>
  <r>
    <x v="9"/>
    <x v="565"/>
    <x v="9"/>
    <x v="1"/>
    <x v="8"/>
    <s v="Cost-Pec"/>
    <s v="Cost-Pec Entero"/>
    <s v="1023421"/>
    <x v="342"/>
    <s v="Cerdo"/>
    <n v="24000"/>
    <n v="24000"/>
    <m/>
    <n v="4.5393749999999997"/>
    <n v="4.0402500000000003"/>
    <m/>
  </r>
  <r>
    <x v="9"/>
    <x v="283"/>
    <x v="9"/>
    <x v="1"/>
    <x v="8"/>
    <s v="Cueros"/>
    <s v="Cuero Forro"/>
    <s v="1021270"/>
    <x v="116"/>
    <s v="Cerdo"/>
    <n v="16764"/>
    <n v="168000"/>
    <m/>
    <n v="0.58351228823669798"/>
    <n v="0.9"/>
    <m/>
  </r>
  <r>
    <x v="9"/>
    <x v="284"/>
    <x v="9"/>
    <x v="1"/>
    <x v="8"/>
    <s v="Cueros"/>
    <s v="Cuero Forro"/>
    <s v="1021272"/>
    <x v="264"/>
    <s v="Cerdo"/>
    <n v="301344"/>
    <n v="216000"/>
    <m/>
    <n v="1.0780105129022"/>
    <n v="0.94"/>
    <m/>
  </r>
  <r>
    <x v="9"/>
    <x v="408"/>
    <x v="9"/>
    <x v="1"/>
    <x v="8"/>
    <s v="Cueros"/>
    <s v="Cuero Mixto"/>
    <s v="1021596"/>
    <x v="19"/>
    <s v="Cerdo"/>
    <n v="37782"/>
    <n v="24000"/>
    <m/>
    <n v="0.484622306918638"/>
    <n v="0.48"/>
    <m/>
  </r>
  <r>
    <x v="9"/>
    <x v="607"/>
    <x v="9"/>
    <x v="1"/>
    <x v="8"/>
    <s v="Filete"/>
    <s v="Filete"/>
    <s v="1011151"/>
    <x v="524"/>
    <s v="Pollo"/>
    <m/>
    <n v="20000"/>
    <m/>
    <m/>
    <n v="3.74"/>
    <m/>
  </r>
  <r>
    <x v="9"/>
    <x v="409"/>
    <x v="9"/>
    <x v="1"/>
    <x v="8"/>
    <s v="Filete"/>
    <s v="Filete"/>
    <s v="1012725"/>
    <x v="372"/>
    <s v="Pollo"/>
    <n v="10000"/>
    <n v="20000"/>
    <m/>
    <n v="4.5468999999999999"/>
    <n v="3.7427999999999999"/>
    <m/>
  </r>
  <r>
    <x v="9"/>
    <x v="285"/>
    <x v="9"/>
    <x v="1"/>
    <x v="8"/>
    <s v="Grasas"/>
    <s v="Grasa Gordura"/>
    <s v="1021026"/>
    <x v="265"/>
    <s v="Cerdo"/>
    <m/>
    <n v="24000"/>
    <m/>
    <m/>
    <n v="1.34"/>
    <m/>
  </r>
  <r>
    <x v="9"/>
    <x v="286"/>
    <x v="9"/>
    <x v="1"/>
    <x v="8"/>
    <s v="Grasas"/>
    <s v="Grasa Gordura"/>
    <s v="1021555"/>
    <x v="266"/>
    <s v="Cerdo"/>
    <n v="140628"/>
    <n v="120000"/>
    <n v="48004"/>
    <n v="0.614251784850812"/>
    <n v="0.7"/>
    <n v="0.816073998000167"/>
  </r>
  <r>
    <x v="9"/>
    <x v="287"/>
    <x v="9"/>
    <x v="1"/>
    <x v="8"/>
    <s v="Grasas"/>
    <s v="Grasa Gordura"/>
    <s v="1021874"/>
    <x v="33"/>
    <s v="Cerdo"/>
    <n v="144000"/>
    <n v="480000"/>
    <m/>
    <n v="1.1640486111111099"/>
    <n v="1.44"/>
    <m/>
  </r>
  <r>
    <x v="9"/>
    <x v="288"/>
    <x v="9"/>
    <x v="1"/>
    <x v="8"/>
    <s v="Grasas"/>
    <s v="Grasa Interior"/>
    <s v="1023302"/>
    <x v="36"/>
    <s v="Cerdo"/>
    <n v="126427"/>
    <n v="144000"/>
    <m/>
    <n v="0.90494119135944096"/>
    <n v="0.90029861111111098"/>
    <m/>
  </r>
  <r>
    <x v="9"/>
    <x v="453"/>
    <x v="9"/>
    <x v="1"/>
    <x v="8"/>
    <s v="Huesos"/>
    <s v="Huesos Cuarto Centra"/>
    <s v="1022854"/>
    <x v="409"/>
    <s v="Cerdo"/>
    <n v="3335"/>
    <n v="0"/>
    <m/>
    <n v="2.1904047976012002"/>
    <n v="0"/>
    <m/>
  </r>
  <r>
    <x v="9"/>
    <x v="412"/>
    <x v="9"/>
    <x v="1"/>
    <x v="8"/>
    <s v="Pech Desh"/>
    <s v="Pech Desh Filete"/>
    <s v="1030792"/>
    <x v="374"/>
    <s v="Pavo"/>
    <n v="14214"/>
    <n v="22218"/>
    <m/>
    <n v="7.7242859152947796"/>
    <n v="7.2201368259969403"/>
    <m/>
  </r>
  <r>
    <x v="9"/>
    <x v="455"/>
    <x v="9"/>
    <x v="1"/>
    <x v="8"/>
    <s v="Pech Desh"/>
    <s v="Pech Desh s/Piel"/>
    <s v="1030327"/>
    <x v="411"/>
    <s v="Pavo"/>
    <n v="20000"/>
    <n v="0"/>
    <m/>
    <n v="11.9274"/>
    <n v="0"/>
    <m/>
  </r>
  <r>
    <x v="9"/>
    <x v="289"/>
    <x v="9"/>
    <x v="1"/>
    <x v="8"/>
    <s v="Pech Desh"/>
    <s v="Pech Desh s/Piel"/>
    <s v="1030337"/>
    <x v="267"/>
    <s v="Pavo"/>
    <n v="312000"/>
    <n v="48000"/>
    <m/>
    <n v="11.9273878205128"/>
    <n v="8"/>
    <m/>
  </r>
  <r>
    <x v="9"/>
    <x v="520"/>
    <x v="9"/>
    <x v="1"/>
    <x v="8"/>
    <s v="Pechuga"/>
    <s v="Pechuga Entera"/>
    <s v="1012788"/>
    <x v="465"/>
    <s v="Pollo"/>
    <n v="997"/>
    <m/>
    <m/>
    <n v="0"/>
    <m/>
    <m/>
  </r>
  <r>
    <x v="9"/>
    <x v="48"/>
    <x v="9"/>
    <x v="1"/>
    <x v="8"/>
    <s v="Pechuga Desh"/>
    <s v="Pechuga Desh s/Piel"/>
    <s v="1011047"/>
    <x v="47"/>
    <s v="Pollo"/>
    <m/>
    <n v="68400"/>
    <m/>
    <m/>
    <n v="3.1"/>
    <m/>
  </r>
  <r>
    <x v="9"/>
    <x v="291"/>
    <x v="9"/>
    <x v="1"/>
    <x v="8"/>
    <s v="Pechuga Desh"/>
    <s v="Pechuga Desh s/Piel"/>
    <s v="1011127"/>
    <x v="269"/>
    <s v="Pollo"/>
    <m/>
    <n v="776520"/>
    <n v="159600"/>
    <m/>
    <n v="2.7043823726368901"/>
    <n v="2.8622672017543902"/>
  </r>
  <r>
    <x v="9"/>
    <x v="596"/>
    <x v="9"/>
    <x v="1"/>
    <x v="8"/>
    <s v="Pernil"/>
    <s v="Pernil Pierna"/>
    <s v="1023219"/>
    <x v="139"/>
    <s v="Cerdo"/>
    <n v="24000"/>
    <n v="72000"/>
    <m/>
    <n v="1.02854166666667"/>
    <n v="1.0239166666666699"/>
    <m/>
  </r>
  <r>
    <x v="9"/>
    <x v="292"/>
    <x v="9"/>
    <x v="1"/>
    <x v="8"/>
    <s v="Plancha"/>
    <s v="Plancha c/Cuero"/>
    <s v="1022115"/>
    <x v="270"/>
    <s v="Cerdo"/>
    <n v="72000"/>
    <n v="0"/>
    <m/>
    <n v="2.06697222222222"/>
    <n v="0"/>
    <m/>
  </r>
  <r>
    <x v="9"/>
    <x v="294"/>
    <x v="9"/>
    <x v="1"/>
    <x v="8"/>
    <s v="Recortes"/>
    <s v="Recortes No Magro"/>
    <s v="1023319"/>
    <x v="272"/>
    <s v="Cerdo"/>
    <n v="26307"/>
    <n v="24000"/>
    <m/>
    <n v="1.7208347588094399"/>
    <n v="1.87"/>
    <m/>
  </r>
  <r>
    <x v="9"/>
    <x v="456"/>
    <x v="9"/>
    <x v="1"/>
    <x v="8"/>
    <s v="Recortes"/>
    <s v="Recortes No Magro"/>
    <s v="1023343"/>
    <x v="412"/>
    <s v="Cerdo"/>
    <n v="144000"/>
    <n v="0"/>
    <m/>
    <n v="1.37469444444444"/>
    <n v="0"/>
    <m/>
  </r>
  <r>
    <x v="9"/>
    <x v="546"/>
    <x v="9"/>
    <x v="1"/>
    <x v="8"/>
    <s v="Subprod"/>
    <s v="Subprod Tripa"/>
    <s v="1023375"/>
    <x v="483"/>
    <s v="Cerdo"/>
    <n v="7127"/>
    <n v="0"/>
    <m/>
    <n v="1.57261119685702"/>
    <n v="0"/>
    <m/>
  </r>
  <r>
    <x v="9"/>
    <x v="547"/>
    <x v="9"/>
    <x v="1"/>
    <x v="8"/>
    <s v="Subprod"/>
    <s v="Subprod Visceras"/>
    <s v="1023218"/>
    <x v="484"/>
    <s v="Cerdo"/>
    <n v="115825"/>
    <n v="72000"/>
    <m/>
    <n v="1.4241484998920799"/>
    <n v="0.7"/>
    <m/>
  </r>
  <r>
    <x v="9"/>
    <x v="296"/>
    <x v="9"/>
    <x v="1"/>
    <x v="8"/>
    <s v="Trutro Desh"/>
    <s v="Trutro Desh Corto"/>
    <s v="1030658"/>
    <x v="274"/>
    <s v="Pavo"/>
    <n v="311325"/>
    <n v="168000"/>
    <m/>
    <n v="4.1146165582590504"/>
    <n v="3.57"/>
    <m/>
  </r>
  <r>
    <x v="9"/>
    <x v="9"/>
    <x v="9"/>
    <x v="1"/>
    <x v="1"/>
    <s v="Carne Recuperada"/>
    <s v="Carne Recuperada ADM"/>
    <s v="1012719"/>
    <x v="9"/>
    <s v="Pollo"/>
    <n v="22588"/>
    <m/>
    <m/>
    <n v="0"/>
    <m/>
    <m/>
  </r>
  <r>
    <x v="9"/>
    <x v="42"/>
    <x v="9"/>
    <x v="1"/>
    <x v="1"/>
    <s v="Menudencias"/>
    <s v="Menudencias Contre"/>
    <s v="1010877"/>
    <x v="41"/>
    <s v="Pollo"/>
    <n v="28980"/>
    <m/>
    <m/>
    <n v="0"/>
    <m/>
    <m/>
  </r>
  <r>
    <x v="9"/>
    <x v="377"/>
    <x v="9"/>
    <x v="1"/>
    <x v="1"/>
    <s v="Menudencias"/>
    <s v="Menudencias Pana"/>
    <s v="1012763"/>
    <x v="347"/>
    <s v="Pollo"/>
    <n v="35342"/>
    <n v="0"/>
    <m/>
    <n v="0"/>
    <n v="0"/>
    <m/>
  </r>
  <r>
    <x v="9"/>
    <x v="574"/>
    <x v="9"/>
    <x v="1"/>
    <x v="1"/>
    <s v="Pech Desh"/>
    <s v="Pech Desh s/Piel"/>
    <s v="1030821"/>
    <x v="46"/>
    <s v="Pavo"/>
    <m/>
    <n v="24000"/>
    <m/>
    <m/>
    <n v="7.9866666666666699"/>
    <m/>
  </r>
  <r>
    <x v="9"/>
    <x v="5"/>
    <x v="9"/>
    <x v="1"/>
    <x v="1"/>
    <s v="Recortes"/>
    <s v="Recortes Piel"/>
    <s v="1030720"/>
    <x v="5"/>
    <s v="Pavo"/>
    <m/>
    <n v="48000"/>
    <m/>
    <m/>
    <n v="0.71833333333333405"/>
    <m/>
  </r>
  <r>
    <x v="9"/>
    <x v="578"/>
    <x v="9"/>
    <x v="1"/>
    <x v="1"/>
    <s v="Trutro Desh"/>
    <s v="Trutro Desh Corto"/>
    <s v="1030812"/>
    <x v="507"/>
    <s v="Pavo"/>
    <m/>
    <n v="48000"/>
    <m/>
    <m/>
    <n v="4.3367083333333296"/>
    <m/>
  </r>
  <r>
    <x v="9"/>
    <x v="74"/>
    <x v="9"/>
    <x v="1"/>
    <x v="2"/>
    <s v="Carne Recuperada"/>
    <s v="Carne Recuperada Pul"/>
    <s v="1012612"/>
    <x v="73"/>
    <s v="Pollo"/>
    <n v="43666"/>
    <m/>
    <m/>
    <n v="0"/>
    <m/>
    <m/>
  </r>
  <r>
    <x v="9"/>
    <x v="442"/>
    <x v="9"/>
    <x v="1"/>
    <x v="2"/>
    <s v="Pech Desh"/>
    <s v="Pech Desh s/Piel"/>
    <s v="1030542"/>
    <x v="398"/>
    <s v="Pavo"/>
    <m/>
    <n v="88000"/>
    <m/>
    <m/>
    <n v="6.4134090909090897"/>
    <m/>
  </r>
  <r>
    <x v="9"/>
    <x v="111"/>
    <x v="9"/>
    <x v="1"/>
    <x v="3"/>
    <s v="Menudencias"/>
    <s v="Menudencias Corazón"/>
    <s v="1012674"/>
    <x v="107"/>
    <s v="Pollo"/>
    <n v="11608"/>
    <m/>
    <m/>
    <n v="0"/>
    <m/>
    <m/>
  </r>
  <r>
    <x v="9"/>
    <x v="113"/>
    <x v="9"/>
    <x v="1"/>
    <x v="4"/>
    <s v="Ala"/>
    <s v="Ala Centro"/>
    <s v="1011586"/>
    <x v="109"/>
    <s v="Pollo"/>
    <m/>
    <n v="109148"/>
    <n v="105600"/>
    <m/>
    <n v="3.8861729028475098"/>
    <n v="3.7322896799242402"/>
  </r>
  <r>
    <x v="9"/>
    <x v="458"/>
    <x v="9"/>
    <x v="1"/>
    <x v="4"/>
    <s v="Ala"/>
    <s v="Ala Centro"/>
    <s v="1012451"/>
    <x v="414"/>
    <s v="Pollo"/>
    <n v="3912"/>
    <n v="4230"/>
    <m/>
    <n v="4.5820552147239297"/>
    <n v="4.64160756501182"/>
    <m/>
  </r>
  <r>
    <x v="9"/>
    <x v="114"/>
    <x v="9"/>
    <x v="1"/>
    <x v="4"/>
    <s v="Ala"/>
    <s v="Ala Centro"/>
    <s v="1012452"/>
    <x v="110"/>
    <s v="Pollo"/>
    <n v="1501"/>
    <n v="41121"/>
    <n v="38548"/>
    <n v="0"/>
    <n v="3.88614090124267"/>
    <n v="3.7322896492684401"/>
  </r>
  <r>
    <x v="9"/>
    <x v="608"/>
    <x v="9"/>
    <x v="1"/>
    <x v="4"/>
    <s v="Ala"/>
    <s v="Ala Centro"/>
    <s v="1012453"/>
    <x v="525"/>
    <s v="Pollo"/>
    <m/>
    <n v="6908"/>
    <m/>
    <m/>
    <n v="4.5722350897510102"/>
    <m/>
  </r>
  <r>
    <x v="9"/>
    <x v="116"/>
    <x v="9"/>
    <x v="1"/>
    <x v="4"/>
    <s v="Ala"/>
    <s v="Ala Centro-Punta"/>
    <s v="1012454"/>
    <x v="112"/>
    <s v="Pollo"/>
    <n v="95"/>
    <n v="51450"/>
    <m/>
    <n v="0"/>
    <n v="3.5410884353741499"/>
    <m/>
  </r>
  <r>
    <x v="9"/>
    <x v="117"/>
    <x v="9"/>
    <x v="1"/>
    <x v="4"/>
    <s v="Ala"/>
    <s v="Ala Centro-Punta"/>
    <s v="1012455"/>
    <x v="113"/>
    <s v="Pollo"/>
    <n v="2630"/>
    <n v="120000"/>
    <m/>
    <n v="0"/>
    <n v="3.239725"/>
    <m/>
  </r>
  <r>
    <x v="9"/>
    <x v="118"/>
    <x v="9"/>
    <x v="1"/>
    <x v="4"/>
    <s v="Ala"/>
    <s v="Ala Punta"/>
    <s v="1012434"/>
    <x v="114"/>
    <s v="Pollo"/>
    <n v="400"/>
    <n v="74747"/>
    <m/>
    <n v="0"/>
    <n v="0.46123590244424501"/>
    <m/>
  </r>
  <r>
    <x v="9"/>
    <x v="522"/>
    <x v="9"/>
    <x v="1"/>
    <x v="4"/>
    <s v="Ala"/>
    <s v="Ala Trutro"/>
    <s v="1012275"/>
    <x v="467"/>
    <s v="Pollo"/>
    <m/>
    <n v="1722"/>
    <m/>
    <m/>
    <n v="1.06562137049942"/>
    <m/>
  </r>
  <r>
    <x v="9"/>
    <x v="415"/>
    <x v="9"/>
    <x v="1"/>
    <x v="4"/>
    <s v="Ala"/>
    <s v="Ala Centro Punta"/>
    <s v="1030566"/>
    <x v="376"/>
    <s v="Pavo"/>
    <n v="20591"/>
    <n v="60000"/>
    <m/>
    <n v="2.91394298479918"/>
    <n v="2.9139833333333298"/>
    <m/>
  </r>
  <r>
    <x v="9"/>
    <x v="297"/>
    <x v="9"/>
    <x v="1"/>
    <x v="4"/>
    <s v="Ala"/>
    <s v="Ala Centro Punta"/>
    <s v="1030685"/>
    <x v="275"/>
    <s v="Pavo"/>
    <n v="110665"/>
    <n v="144000"/>
    <m/>
    <n v="5.1251976686395899"/>
    <n v="5.1251944444444399"/>
    <m/>
  </r>
  <r>
    <x v="9"/>
    <x v="510"/>
    <x v="9"/>
    <x v="1"/>
    <x v="4"/>
    <s v="Ala"/>
    <s v="Ala Trutro"/>
    <s v="1030525"/>
    <x v="457"/>
    <s v="Pavo"/>
    <n v="120000"/>
    <n v="60000"/>
    <m/>
    <n v="1.700825"/>
    <n v="1.70081666666667"/>
    <m/>
  </r>
  <r>
    <x v="9"/>
    <x v="298"/>
    <x v="9"/>
    <x v="1"/>
    <x v="4"/>
    <s v="Cabeza"/>
    <s v="Cabeza Derivados"/>
    <s v="1022033"/>
    <x v="276"/>
    <s v="Cerdo"/>
    <n v="36919"/>
    <n v="48000"/>
    <m/>
    <n v="6.1620303908556604"/>
    <n v="6.0818333333333303"/>
    <m/>
  </r>
  <r>
    <x v="9"/>
    <x v="300"/>
    <x v="9"/>
    <x v="1"/>
    <x v="4"/>
    <s v="Cabeza"/>
    <s v="Cabeza Entera"/>
    <s v="1022212"/>
    <x v="278"/>
    <s v="Cerdo"/>
    <m/>
    <n v="624000"/>
    <n v="480000"/>
    <m/>
    <n v="1.7216858974358999"/>
    <n v="1.8661448416666699"/>
  </r>
  <r>
    <x v="9"/>
    <x v="301"/>
    <x v="9"/>
    <x v="1"/>
    <x v="4"/>
    <s v="Cabeza"/>
    <s v="Cabeza Entera"/>
    <s v="1022639"/>
    <x v="279"/>
    <s v="Cerdo"/>
    <n v="823033"/>
    <n v="792000"/>
    <n v="576000"/>
    <n v="1.75252146633246"/>
    <n v="1.62603535353535"/>
    <n v="1.7373677999999999"/>
  </r>
  <r>
    <x v="9"/>
    <x v="416"/>
    <x v="9"/>
    <x v="1"/>
    <x v="4"/>
    <s v="Cabeza"/>
    <s v="Cabeza Entera"/>
    <s v="1022640"/>
    <x v="377"/>
    <s v="Cerdo"/>
    <n v="124670"/>
    <n v="0"/>
    <m/>
    <n v="1.61434988369295"/>
    <n v="0"/>
    <m/>
  </r>
  <r>
    <x v="9"/>
    <x v="119"/>
    <x v="9"/>
    <x v="1"/>
    <x v="4"/>
    <s v="Chuleta"/>
    <s v="Chuleta Cazuela"/>
    <s v="1022414"/>
    <x v="115"/>
    <s v="Cerdo"/>
    <n v="72000"/>
    <n v="168000"/>
    <m/>
    <n v="1.38005555555556"/>
    <n v="1.2677797619047599"/>
    <m/>
  </r>
  <r>
    <x v="9"/>
    <x v="569"/>
    <x v="9"/>
    <x v="1"/>
    <x v="4"/>
    <s v="Chuleta"/>
    <s v="Chuleta Huesos"/>
    <s v="1023066"/>
    <x v="500"/>
    <s v="Cerdo"/>
    <m/>
    <n v="5000"/>
    <m/>
    <m/>
    <n v="6.8373999999999997"/>
    <m/>
  </r>
  <r>
    <x v="9"/>
    <x v="491"/>
    <x v="9"/>
    <x v="1"/>
    <x v="4"/>
    <s v="Cost-Pec"/>
    <s v="Cost-Pec Trozos"/>
    <s v="1022939"/>
    <x v="443"/>
    <s v="Cerdo"/>
    <n v="129312"/>
    <n v="24000"/>
    <n v="96000"/>
    <n v="3.1988601212571099"/>
    <n v="2.8734166666666701"/>
    <n v="3.08868504166667"/>
  </r>
  <r>
    <x v="9"/>
    <x v="121"/>
    <x v="9"/>
    <x v="1"/>
    <x v="4"/>
    <s v="Cueros"/>
    <s v="Cuero Mixto"/>
    <s v="1022417"/>
    <x v="117"/>
    <s v="Cerdo"/>
    <n v="187034"/>
    <n v="24000"/>
    <m/>
    <n v="0.78830052289957997"/>
    <n v="0.69799999999999995"/>
    <m/>
  </r>
  <r>
    <x v="9"/>
    <x v="122"/>
    <x v="9"/>
    <x v="1"/>
    <x v="4"/>
    <s v="Cueros"/>
    <s v="Cuero Mixto"/>
    <s v="1023306"/>
    <x v="117"/>
    <s v="Cerdo"/>
    <m/>
    <n v="408000"/>
    <n v="192000"/>
    <m/>
    <n v="0.85514215686274497"/>
    <n v="1.15829195833333"/>
  </r>
  <r>
    <x v="9"/>
    <x v="123"/>
    <x v="9"/>
    <x v="1"/>
    <x v="4"/>
    <s v="Grasas"/>
    <s v="Grasa Gordura"/>
    <s v="1022381"/>
    <x v="118"/>
    <s v="Cerdo"/>
    <n v="64014"/>
    <n v="72000"/>
    <m/>
    <n v="1.2704095979004599"/>
    <n v="1.46"/>
    <m/>
  </r>
  <r>
    <x v="9"/>
    <x v="124"/>
    <x v="9"/>
    <x v="1"/>
    <x v="4"/>
    <s v="Grasas"/>
    <s v="Grasa Gordura"/>
    <s v="1022541"/>
    <x v="119"/>
    <s v="Cerdo"/>
    <n v="173020"/>
    <n v="0"/>
    <n v="96000"/>
    <n v="1.2704138249913299"/>
    <n v="0"/>
    <n v="1.60873104166667"/>
  </r>
  <r>
    <x v="9"/>
    <x v="125"/>
    <x v="9"/>
    <x v="1"/>
    <x v="4"/>
    <s v="Grasas"/>
    <s v="Grasa Gordura"/>
    <s v="1022856"/>
    <x v="120"/>
    <s v="Cerdo"/>
    <n v="145203"/>
    <n v="120000"/>
    <n v="192000"/>
    <n v="1.3395040047381901"/>
    <n v="1.4401250000000001"/>
    <n v="1.60873104166667"/>
  </r>
  <r>
    <x v="9"/>
    <x v="538"/>
    <x v="9"/>
    <x v="1"/>
    <x v="4"/>
    <s v="Grasas"/>
    <s v="Grasa Gordura"/>
    <s v="1023109"/>
    <x v="119"/>
    <s v="Cerdo"/>
    <n v="11699"/>
    <n v="72000"/>
    <m/>
    <n v="0.78827250192324105"/>
    <n v="1.4026388888888901"/>
    <m/>
  </r>
  <r>
    <x v="9"/>
    <x v="127"/>
    <x v="9"/>
    <x v="1"/>
    <x v="4"/>
    <s v="Grasas"/>
    <s v="Grasa Interior"/>
    <s v="1022945"/>
    <x v="36"/>
    <s v="Cerdo"/>
    <n v="329672"/>
    <n v="240000"/>
    <m/>
    <n v="1.1322405299813101"/>
    <n v="1.3771583333333299"/>
    <m/>
  </r>
  <r>
    <x v="9"/>
    <x v="128"/>
    <x v="9"/>
    <x v="1"/>
    <x v="4"/>
    <s v="Grasas"/>
    <s v="Grasa Lomo Tocino"/>
    <s v="1021992"/>
    <x v="37"/>
    <s v="Cerdo"/>
    <m/>
    <n v="96000"/>
    <n v="96000"/>
    <m/>
    <n v="1.66"/>
    <n v="1.9303930791666699"/>
  </r>
  <r>
    <x v="9"/>
    <x v="304"/>
    <x v="9"/>
    <x v="1"/>
    <x v="4"/>
    <s v="Huesos"/>
    <s v="Huesos Cuarto Centra"/>
    <s v="1021767"/>
    <x v="282"/>
    <s v="Cerdo"/>
    <n v="389973"/>
    <n v="480000"/>
    <n v="288000"/>
    <n v="1.47617142725266"/>
    <n v="1.3696625"/>
    <n v="1.60873104166667"/>
  </r>
  <r>
    <x v="9"/>
    <x v="305"/>
    <x v="9"/>
    <x v="1"/>
    <x v="4"/>
    <s v="Huesos"/>
    <s v="Huesos Cuarto Centra"/>
    <s v="1022099"/>
    <x v="283"/>
    <s v="Cerdo"/>
    <n v="107378"/>
    <n v="168000"/>
    <n v="96000"/>
    <n v="1.8906945556818"/>
    <n v="1.84042857142857"/>
    <n v="2.1878068791666698"/>
  </r>
  <r>
    <x v="9"/>
    <x v="129"/>
    <x v="9"/>
    <x v="1"/>
    <x v="4"/>
    <s v="Huesos"/>
    <s v="Huesos Cuarto Centra"/>
    <s v="1022186"/>
    <x v="121"/>
    <s v="Cerdo"/>
    <n v="11155"/>
    <n v="48000"/>
    <m/>
    <n v="1.2704616763783101"/>
    <n v="1.19875"/>
    <m/>
  </r>
  <r>
    <x v="9"/>
    <x v="130"/>
    <x v="9"/>
    <x v="1"/>
    <x v="4"/>
    <s v="Huesos"/>
    <s v="Huesos Cuarto Centra"/>
    <s v="1022378"/>
    <x v="122"/>
    <s v="Cerdo"/>
    <n v="54079"/>
    <n v="48000"/>
    <m/>
    <n v="1.68342609885538"/>
    <n v="1.9573750000000001"/>
    <m/>
  </r>
  <r>
    <x v="9"/>
    <x v="306"/>
    <x v="9"/>
    <x v="1"/>
    <x v="4"/>
    <s v="Huesos"/>
    <s v="Huesos Cuarto Centra"/>
    <s v="1022388"/>
    <x v="284"/>
    <s v="Cerdo"/>
    <n v="74656"/>
    <n v="96000"/>
    <n v="48000"/>
    <n v="1.6143377625375099"/>
    <n v="1.6440312500000001"/>
    <n v="1.67311955833333"/>
  </r>
  <r>
    <x v="9"/>
    <x v="307"/>
    <x v="9"/>
    <x v="1"/>
    <x v="4"/>
    <s v="Huesos"/>
    <s v="Huesos Cuarto Centra"/>
    <s v="1023291"/>
    <x v="285"/>
    <s v="Cerdo"/>
    <n v="32583"/>
    <n v="24000"/>
    <m/>
    <n v="1.9041831629991099"/>
    <n v="1.8584166666666699"/>
    <m/>
  </r>
  <r>
    <x v="9"/>
    <x v="308"/>
    <x v="9"/>
    <x v="1"/>
    <x v="4"/>
    <s v="Huesos"/>
    <s v="Huesos Cuarto Delant"/>
    <s v="1021766"/>
    <x v="286"/>
    <s v="Cerdo"/>
    <n v="254604"/>
    <n v="240000"/>
    <n v="240000"/>
    <n v="1.75252156289768"/>
    <n v="1.7010541666666701"/>
    <n v="1.8661448416666699"/>
  </r>
  <r>
    <x v="9"/>
    <x v="309"/>
    <x v="9"/>
    <x v="1"/>
    <x v="4"/>
    <s v="Huesos"/>
    <s v="Huesos Cuarto Delant"/>
    <s v="1021774"/>
    <x v="287"/>
    <s v="Cerdo"/>
    <n v="50942"/>
    <n v="72000"/>
    <n v="48000"/>
    <n v="0.78830827215264399"/>
    <n v="1.0952916666666701"/>
    <n v="1.0295149208333301"/>
  </r>
  <r>
    <x v="9"/>
    <x v="131"/>
    <x v="9"/>
    <x v="1"/>
    <x v="4"/>
    <s v="Huesos"/>
    <s v="Huesos Cuarto Delant"/>
    <s v="1022096"/>
    <x v="123"/>
    <s v="Cerdo"/>
    <n v="53911"/>
    <n v="192000"/>
    <n v="96000"/>
    <n v="1.47615514459016"/>
    <n v="1.43283854166667"/>
    <n v="1.60873104166667"/>
  </r>
  <r>
    <x v="9"/>
    <x v="132"/>
    <x v="9"/>
    <x v="1"/>
    <x v="4"/>
    <s v="Huesos"/>
    <s v="Huesos Cuarto Delant"/>
    <s v="1022637"/>
    <x v="124"/>
    <s v="Cerdo"/>
    <n v="64421"/>
    <n v="120000"/>
    <n v="96000"/>
    <n v="1.13223948712376"/>
    <n v="1.20624166666667"/>
    <n v="1.4157057583333299"/>
  </r>
  <r>
    <x v="9"/>
    <x v="310"/>
    <x v="9"/>
    <x v="1"/>
    <x v="4"/>
    <s v="Huesos"/>
    <s v="Huesos Cuarto Traser"/>
    <s v="1021732"/>
    <x v="288"/>
    <s v="Cerdo"/>
    <n v="202311"/>
    <n v="288000"/>
    <n v="192000"/>
    <n v="1.3395020537686999"/>
    <n v="1.3276840277777799"/>
    <n v="1.479954"/>
  </r>
  <r>
    <x v="9"/>
    <x v="311"/>
    <x v="9"/>
    <x v="1"/>
    <x v="4"/>
    <s v="Huesos"/>
    <s v="Huesos Cuarto Traser"/>
    <s v="1022636"/>
    <x v="289"/>
    <s v="Cerdo"/>
    <n v="106794"/>
    <n v="144000"/>
    <m/>
    <n v="0.58104387886959896"/>
    <n v="0.53157638888888903"/>
    <m/>
  </r>
  <r>
    <x v="9"/>
    <x v="133"/>
    <x v="9"/>
    <x v="1"/>
    <x v="4"/>
    <s v="Lomo"/>
    <s v="Lomo Centro"/>
    <s v="1022943"/>
    <x v="125"/>
    <s v="Cerdo"/>
    <n v="96000"/>
    <n v="0"/>
    <m/>
    <n v="3.19884375"/>
    <n v="0"/>
    <m/>
  </r>
  <r>
    <x v="9"/>
    <x v="313"/>
    <x v="9"/>
    <x v="1"/>
    <x v="4"/>
    <s v="Menudencias"/>
    <s v="Menudencias Cogote"/>
    <s v="1030686"/>
    <x v="291"/>
    <s v="Pavo"/>
    <n v="175380"/>
    <n v="144000"/>
    <m/>
    <n v="1.8356197970121999"/>
    <n v="1.8356180555555599"/>
    <m/>
  </r>
  <r>
    <x v="9"/>
    <x v="421"/>
    <x v="9"/>
    <x v="1"/>
    <x v="4"/>
    <s v="Panceta"/>
    <s v="Panceta s/Cuero"/>
    <s v="1022568"/>
    <x v="380"/>
    <s v="Cerdo"/>
    <m/>
    <n v="24000"/>
    <m/>
    <m/>
    <n v="4.7752083333333299"/>
    <m/>
  </r>
  <r>
    <x v="9"/>
    <x v="318"/>
    <x v="9"/>
    <x v="1"/>
    <x v="4"/>
    <s v="Panceta"/>
    <s v="Panceta s/Cuero"/>
    <s v="1022645"/>
    <x v="217"/>
    <s v="Cerdo"/>
    <m/>
    <n v="24000"/>
    <n v="48000"/>
    <m/>
    <n v="4.7744999999999997"/>
    <n v="4.7618045999999996"/>
  </r>
  <r>
    <x v="9"/>
    <x v="319"/>
    <x v="9"/>
    <x v="1"/>
    <x v="4"/>
    <s v="Panceta"/>
    <s v="Panceta s/Cuero"/>
    <s v="1022646"/>
    <x v="216"/>
    <s v="Cerdo"/>
    <m/>
    <n v="72000"/>
    <n v="48000"/>
    <m/>
    <n v="4.7744861111111101"/>
    <n v="4.8904413583333302"/>
  </r>
  <r>
    <x v="9"/>
    <x v="422"/>
    <x v="9"/>
    <x v="1"/>
    <x v="4"/>
    <s v="Patas"/>
    <s v="Patas Garras"/>
    <s v="1030388"/>
    <x v="381"/>
    <s v="Pavo"/>
    <n v="24237"/>
    <n v="24000"/>
    <m/>
    <n v="2.3747988612451998"/>
    <n v="2.37479166666667"/>
    <m/>
  </r>
  <r>
    <x v="9"/>
    <x v="320"/>
    <x v="9"/>
    <x v="1"/>
    <x v="4"/>
    <s v="Patas"/>
    <s v="Patas Garras"/>
    <s v="1030684"/>
    <x v="296"/>
    <s v="Pavo"/>
    <n v="954"/>
    <n v="0"/>
    <m/>
    <n v="3.6079664570230601"/>
    <n v="0"/>
    <m/>
  </r>
  <r>
    <x v="9"/>
    <x v="137"/>
    <x v="9"/>
    <x v="1"/>
    <x v="4"/>
    <s v="Patas"/>
    <s v="Patas Garras"/>
    <s v="1011969"/>
    <x v="129"/>
    <s v="Pollo"/>
    <m/>
    <n v="110235"/>
    <n v="120000"/>
    <m/>
    <n v="5.6467818750850398"/>
    <n v="5.5102543366666703"/>
  </r>
  <r>
    <x v="9"/>
    <x v="139"/>
    <x v="9"/>
    <x v="1"/>
    <x v="4"/>
    <s v="Patas"/>
    <s v="Patas Garras"/>
    <s v="1012448"/>
    <x v="131"/>
    <s v="Pollo"/>
    <n v="20105"/>
    <n v="311979"/>
    <n v="408000"/>
    <n v="0"/>
    <n v="5.23824039438552"/>
    <n v="5.1478551583333303"/>
  </r>
  <r>
    <x v="9"/>
    <x v="140"/>
    <x v="9"/>
    <x v="1"/>
    <x v="4"/>
    <s v="Patas"/>
    <s v="Patas Garras"/>
    <s v="1012502"/>
    <x v="132"/>
    <s v="Pollo"/>
    <n v="2142"/>
    <n v="5151"/>
    <m/>
    <n v="0"/>
    <n v="5.1921956901572504"/>
    <m/>
  </r>
  <r>
    <x v="9"/>
    <x v="141"/>
    <x v="9"/>
    <x v="1"/>
    <x v="4"/>
    <s v="Patas"/>
    <s v="Patas Garras"/>
    <s v="1012503"/>
    <x v="133"/>
    <s v="Pollo"/>
    <n v="3360"/>
    <n v="0"/>
    <m/>
    <n v="0"/>
    <n v="0"/>
    <m/>
  </r>
  <r>
    <x v="9"/>
    <x v="142"/>
    <x v="9"/>
    <x v="1"/>
    <x v="4"/>
    <s v="Patas"/>
    <s v="Patas Garras"/>
    <s v="1012504"/>
    <x v="131"/>
    <s v="Pollo"/>
    <n v="202720"/>
    <n v="179435"/>
    <n v="264000"/>
    <n v="0"/>
    <n v="4.7527071084236603"/>
    <n v="4.63316784166667"/>
  </r>
  <r>
    <x v="9"/>
    <x v="143"/>
    <x v="9"/>
    <x v="1"/>
    <x v="4"/>
    <s v="Patas"/>
    <s v="Patas Garras"/>
    <s v="1012525"/>
    <x v="127"/>
    <s v="Pollo"/>
    <n v="280"/>
    <n v="0"/>
    <m/>
    <n v="0"/>
    <n v="0"/>
    <m/>
  </r>
  <r>
    <x v="9"/>
    <x v="494"/>
    <x v="9"/>
    <x v="1"/>
    <x v="4"/>
    <s v="Patas"/>
    <s v="Patas Garras"/>
    <s v="1012526"/>
    <x v="128"/>
    <s v="Pollo"/>
    <n v="140"/>
    <n v="0"/>
    <m/>
    <n v="0"/>
    <n v="0"/>
    <m/>
  </r>
  <r>
    <x v="9"/>
    <x v="144"/>
    <x v="9"/>
    <x v="1"/>
    <x v="4"/>
    <s v="Patas"/>
    <s v="Patas Garras"/>
    <s v="1012527"/>
    <x v="134"/>
    <s v="Pollo"/>
    <n v="400"/>
    <n v="0"/>
    <m/>
    <n v="0"/>
    <n v="0"/>
    <m/>
  </r>
  <r>
    <x v="9"/>
    <x v="145"/>
    <x v="9"/>
    <x v="1"/>
    <x v="4"/>
    <s v="Patas"/>
    <s v="Patas Garras"/>
    <s v="1012598"/>
    <x v="135"/>
    <s v="Pollo"/>
    <n v="1577"/>
    <n v="0"/>
    <m/>
    <n v="0"/>
    <n v="0"/>
    <m/>
  </r>
  <r>
    <x v="9"/>
    <x v="524"/>
    <x v="9"/>
    <x v="1"/>
    <x v="4"/>
    <s v="Pech Desh"/>
    <s v="Pech Desh s/Piel"/>
    <s v="1030506"/>
    <x v="469"/>
    <s v="Pavo"/>
    <m/>
    <n v="24000"/>
    <m/>
    <m/>
    <n v="6.6944583333333298"/>
    <m/>
  </r>
  <r>
    <x v="9"/>
    <x v="570"/>
    <x v="9"/>
    <x v="1"/>
    <x v="4"/>
    <s v="Pechuga Desh"/>
    <s v="Pechuga Desh s/Piel"/>
    <s v="1012595"/>
    <x v="501"/>
    <s v="Pollo"/>
    <n v="12000"/>
    <n v="5184"/>
    <m/>
    <n v="4.4473333333333303"/>
    <n v="3.0947145061728398"/>
    <m/>
  </r>
  <r>
    <x v="9"/>
    <x v="146"/>
    <x v="9"/>
    <x v="1"/>
    <x v="4"/>
    <s v="Pernil"/>
    <s v="Pernil Mano"/>
    <s v="1021731"/>
    <x v="136"/>
    <s v="Cerdo"/>
    <n v="120000"/>
    <n v="96000"/>
    <n v="48000"/>
    <n v="2.09645833333333"/>
    <n v="2.1618333333333299"/>
    <n v="2.3808321583333298"/>
  </r>
  <r>
    <x v="9"/>
    <x v="147"/>
    <x v="9"/>
    <x v="1"/>
    <x v="4"/>
    <s v="Pernil"/>
    <s v="Pernil Mano"/>
    <s v="1022125"/>
    <x v="137"/>
    <s v="Cerdo"/>
    <n v="147415"/>
    <n v="0"/>
    <m/>
    <n v="3.12976969779195"/>
    <n v="0"/>
    <m/>
  </r>
  <r>
    <x v="9"/>
    <x v="148"/>
    <x v="9"/>
    <x v="1"/>
    <x v="4"/>
    <s v="Pernil"/>
    <s v="Pernil Mano"/>
    <s v="1022291"/>
    <x v="138"/>
    <s v="Cerdo"/>
    <n v="13333"/>
    <n v="48000"/>
    <n v="48000"/>
    <n v="2.02745068626716"/>
    <n v="2.0105416666666698"/>
    <n v="2.1878068791666698"/>
  </r>
  <r>
    <x v="9"/>
    <x v="321"/>
    <x v="9"/>
    <x v="1"/>
    <x v="4"/>
    <s v="Pernil"/>
    <s v="Pernil Mano"/>
    <s v="1022753"/>
    <x v="297"/>
    <s v="Cerdo"/>
    <n v="181104"/>
    <n v="288000"/>
    <n v="96000"/>
    <n v="2.1655457637600501"/>
    <n v="2.2581180555555602"/>
    <n v="2.44522067916667"/>
  </r>
  <r>
    <x v="9"/>
    <x v="495"/>
    <x v="9"/>
    <x v="1"/>
    <x v="4"/>
    <s v="Pernil"/>
    <s v="Pernil Mano"/>
    <s v="1023354"/>
    <x v="446"/>
    <s v="Cerdo"/>
    <n v="21857"/>
    <n v="0"/>
    <m/>
    <n v="2.6477101157523899"/>
    <n v="0"/>
    <m/>
  </r>
  <r>
    <x v="9"/>
    <x v="598"/>
    <x v="9"/>
    <x v="1"/>
    <x v="4"/>
    <s v="Pernil"/>
    <s v="Pernil Mano"/>
    <s v="1023373"/>
    <x v="516"/>
    <s v="Cerdo"/>
    <n v="109287"/>
    <n v="144000"/>
    <m/>
    <n v="2.3728073787367201"/>
    <n v="2.3666666666666698"/>
    <m/>
  </r>
  <r>
    <x v="9"/>
    <x v="149"/>
    <x v="9"/>
    <x v="1"/>
    <x v="4"/>
    <s v="Pernil"/>
    <s v="Pernil Pierna"/>
    <s v="1022183"/>
    <x v="139"/>
    <s v="Cerdo"/>
    <n v="444930"/>
    <n v="576000"/>
    <n v="288000"/>
    <n v="2.0273705976221001"/>
    <n v="2.02428819444444"/>
    <n v="2.1878068791666698"/>
  </r>
  <r>
    <x v="9"/>
    <x v="323"/>
    <x v="9"/>
    <x v="1"/>
    <x v="4"/>
    <s v="Pierna"/>
    <s v="Pierna Pulpa"/>
    <s v="1021733"/>
    <x v="299"/>
    <s v="Cerdo"/>
    <n v="720000"/>
    <n v="0"/>
    <n v="384000"/>
    <n v="2.8549138888888899"/>
    <n v="0"/>
    <n v="2.8956597583333301"/>
  </r>
  <r>
    <x v="9"/>
    <x v="551"/>
    <x v="9"/>
    <x v="1"/>
    <x v="4"/>
    <s v="Pierna"/>
    <s v="Pierna Pulpa Fina"/>
    <s v="1023411"/>
    <x v="488"/>
    <s v="Cerdo"/>
    <m/>
    <n v="72000"/>
    <m/>
    <m/>
    <n v="3.01"/>
    <m/>
  </r>
  <r>
    <x v="9"/>
    <x v="525"/>
    <x v="9"/>
    <x v="1"/>
    <x v="4"/>
    <s v="Prolijado"/>
    <s v="Prolijado Plateada"/>
    <s v="1023143"/>
    <x v="293"/>
    <s v="Cerdo"/>
    <n v="1101"/>
    <n v="1000"/>
    <m/>
    <n v="2.7865576748410499"/>
    <n v="2.5739999999999998"/>
    <m/>
  </r>
  <r>
    <x v="9"/>
    <x v="424"/>
    <x v="9"/>
    <x v="1"/>
    <x v="4"/>
    <s v="Recortes"/>
    <s v="Recortes No Magro"/>
    <s v="1021905"/>
    <x v="383"/>
    <s v="Cerdo"/>
    <n v="366555"/>
    <n v="0"/>
    <m/>
    <n v="1.7525200856624501"/>
    <n v="0"/>
    <m/>
  </r>
  <r>
    <x v="9"/>
    <x v="324"/>
    <x v="9"/>
    <x v="1"/>
    <x v="4"/>
    <s v="Recortes"/>
    <s v="Recortes No Magro"/>
    <s v="1022169"/>
    <x v="300"/>
    <s v="Cerdo"/>
    <n v="103339"/>
    <n v="144000"/>
    <m/>
    <n v="1.1322443607931201"/>
    <n v="1.2482222222222199"/>
    <m/>
  </r>
  <r>
    <x v="9"/>
    <x v="150"/>
    <x v="9"/>
    <x v="1"/>
    <x v="4"/>
    <s v="Recortes"/>
    <s v="Recortes No Magro"/>
    <s v="1022373"/>
    <x v="140"/>
    <s v="Cerdo"/>
    <n v="27702"/>
    <n v="96000"/>
    <m/>
    <n v="1.6143599740090999"/>
    <n v="1.68041666666667"/>
    <m/>
  </r>
  <r>
    <x v="9"/>
    <x v="325"/>
    <x v="9"/>
    <x v="1"/>
    <x v="4"/>
    <s v="Recortes"/>
    <s v="Recortes No Magro"/>
    <s v="1023093"/>
    <x v="301"/>
    <s v="Cerdo"/>
    <n v="61092"/>
    <n v="48000"/>
    <m/>
    <n v="3.61189681136646"/>
    <n v="4.3625833333333297"/>
    <m/>
  </r>
  <r>
    <x v="9"/>
    <x v="459"/>
    <x v="9"/>
    <x v="1"/>
    <x v="4"/>
    <s v="Subprod"/>
    <s v="Subprod Despunte Tru"/>
    <s v="1012681"/>
    <x v="415"/>
    <s v="Pollo"/>
    <n v="35307"/>
    <n v="32640"/>
    <m/>
    <n v="0.97382955221344203"/>
    <n v="0.77904411764705905"/>
    <m/>
  </r>
  <r>
    <x v="9"/>
    <x v="326"/>
    <x v="9"/>
    <x v="1"/>
    <x v="4"/>
    <s v="Subprod"/>
    <s v="Subprod Cola"/>
    <s v="1022080"/>
    <x v="302"/>
    <s v="Cerdo"/>
    <n v="71906"/>
    <n v="72000"/>
    <m/>
    <n v="1.4085889911829299"/>
    <n v="1.4086388888888901"/>
    <m/>
  </r>
  <r>
    <x v="9"/>
    <x v="151"/>
    <x v="9"/>
    <x v="1"/>
    <x v="4"/>
    <s v="Subprod"/>
    <s v="Subprod Patas-Manos"/>
    <s v="1021735"/>
    <x v="141"/>
    <s v="Cerdo"/>
    <n v="117226"/>
    <n v="168000"/>
    <m/>
    <n v="4.7142784024021998"/>
    <n v="4.8029642857142898"/>
    <m/>
  </r>
  <r>
    <x v="9"/>
    <x v="327"/>
    <x v="9"/>
    <x v="1"/>
    <x v="4"/>
    <s v="Subprod"/>
    <s v="Subprod Patas-Manos"/>
    <s v="1021737"/>
    <x v="303"/>
    <s v="Cerdo"/>
    <n v="8243"/>
    <n v="0"/>
    <m/>
    <n v="5.1270168627926704"/>
    <n v="0"/>
    <m/>
  </r>
  <r>
    <x v="9"/>
    <x v="152"/>
    <x v="9"/>
    <x v="1"/>
    <x v="4"/>
    <s v="Subprod"/>
    <s v="Subprod Patas-Manos"/>
    <s v="1021738"/>
    <x v="142"/>
    <s v="Cerdo"/>
    <n v="50240"/>
    <n v="120000"/>
    <m/>
    <n v="4.5775875796178296"/>
    <n v="4.6335499999999996"/>
    <m/>
  </r>
  <r>
    <x v="9"/>
    <x v="153"/>
    <x v="9"/>
    <x v="1"/>
    <x v="4"/>
    <s v="Subprod"/>
    <s v="Subprod Patas-Manos"/>
    <s v="1022748"/>
    <x v="143"/>
    <s v="Cerdo"/>
    <n v="129134"/>
    <n v="216000"/>
    <m/>
    <n v="5.5418170272739902"/>
    <n v="5.55709259259259"/>
    <m/>
  </r>
  <r>
    <x v="9"/>
    <x v="558"/>
    <x v="9"/>
    <x v="1"/>
    <x v="4"/>
    <s v="Subprod"/>
    <s v="Subprod Visceras"/>
    <s v="1021740"/>
    <x v="69"/>
    <s v="Cerdo"/>
    <m/>
    <n v="96000"/>
    <m/>
    <m/>
    <n v="0.44312499999999999"/>
    <m/>
  </r>
  <r>
    <x v="9"/>
    <x v="328"/>
    <x v="9"/>
    <x v="1"/>
    <x v="4"/>
    <s v="Trutro"/>
    <s v="Trutro Largo"/>
    <s v="1030683"/>
    <x v="70"/>
    <s v="Pavo"/>
    <n v="447511"/>
    <n v="292922"/>
    <m/>
    <n v="2.3208859670488602"/>
    <n v="2.3208806439939602"/>
    <m/>
  </r>
  <r>
    <x v="9"/>
    <x v="426"/>
    <x v="9"/>
    <x v="1"/>
    <x v="4"/>
    <s v="Trutro"/>
    <s v="Trutro Largo"/>
    <s v="1030791"/>
    <x v="385"/>
    <s v="Pavo"/>
    <n v="5000"/>
    <n v="5000"/>
    <m/>
    <n v="2.5127999999999999"/>
    <n v="2.5127999999999999"/>
    <m/>
  </r>
  <r>
    <x v="9"/>
    <x v="331"/>
    <x v="9"/>
    <x v="1"/>
    <x v="9"/>
    <s v="Cost-Pec"/>
    <s v="Cost-Pec Trozos"/>
    <s v="1021931"/>
    <x v="305"/>
    <s v="Cerdo"/>
    <n v="3807"/>
    <n v="6000"/>
    <m/>
    <n v="4.5011820330969297"/>
    <n v="4.4978333333333298"/>
    <m/>
  </r>
  <r>
    <x v="9"/>
    <x v="332"/>
    <x v="9"/>
    <x v="1"/>
    <x v="9"/>
    <s v="Cost-Pec"/>
    <s v="Cost-Pec Trozos"/>
    <s v="1023265"/>
    <x v="306"/>
    <s v="Cerdo"/>
    <n v="10000"/>
    <n v="4000"/>
    <m/>
    <n v="4.1276000000000002"/>
    <n v="4.1237500000000002"/>
    <m/>
  </r>
  <r>
    <x v="9"/>
    <x v="333"/>
    <x v="9"/>
    <x v="1"/>
    <x v="9"/>
    <s v="Grasas"/>
    <s v="Grasa Gordura"/>
    <s v="1022767"/>
    <x v="307"/>
    <s v="Cerdo"/>
    <n v="44504"/>
    <n v="0"/>
    <m/>
    <n v="0.87313499910120396"/>
    <n v="0"/>
    <m/>
  </r>
  <r>
    <x v="9"/>
    <x v="334"/>
    <x v="9"/>
    <x v="1"/>
    <x v="9"/>
    <s v="Grasas"/>
    <s v="Grasa Lomo Tocino"/>
    <s v="1022914"/>
    <x v="308"/>
    <s v="Cerdo"/>
    <n v="7347"/>
    <n v="0"/>
    <m/>
    <n v="1.77092690894243"/>
    <n v="0"/>
    <m/>
  </r>
  <r>
    <x v="9"/>
    <x v="335"/>
    <x v="9"/>
    <x v="1"/>
    <x v="9"/>
    <s v="Grasas"/>
    <s v="Grasa Lomo Tocino"/>
    <s v="1022918"/>
    <x v="309"/>
    <s v="Cerdo"/>
    <n v="78985"/>
    <n v="73000"/>
    <m/>
    <n v="1.7709185288345899"/>
    <n v="1.7670684931506799"/>
    <m/>
  </r>
  <r>
    <x v="9"/>
    <x v="428"/>
    <x v="9"/>
    <x v="1"/>
    <x v="9"/>
    <s v="Lomo"/>
    <s v="Lomo CC Loin"/>
    <s v="1023184"/>
    <x v="387"/>
    <s v="Cerdo"/>
    <n v="1000"/>
    <n v="0"/>
    <m/>
    <n v="3.8279999999999998"/>
    <n v="0"/>
    <m/>
  </r>
  <r>
    <x v="9"/>
    <x v="500"/>
    <x v="9"/>
    <x v="1"/>
    <x v="9"/>
    <s v="Lomo"/>
    <s v="Lomo Centro"/>
    <s v="1021921"/>
    <x v="450"/>
    <s v="Cerdo"/>
    <n v="2000"/>
    <n v="2000"/>
    <m/>
    <n v="4.2024999999999997"/>
    <n v="4.1985000000000001"/>
    <m/>
  </r>
  <r>
    <x v="9"/>
    <x v="337"/>
    <x v="9"/>
    <x v="1"/>
    <x v="9"/>
    <s v="Lomo"/>
    <s v="Lomo Centro"/>
    <s v="1022101"/>
    <x v="311"/>
    <s v="Cerdo"/>
    <n v="3000"/>
    <n v="3000"/>
    <m/>
    <n v="4.8756666666666701"/>
    <n v="4.8719999999999999"/>
    <m/>
  </r>
  <r>
    <x v="9"/>
    <x v="338"/>
    <x v="9"/>
    <x v="1"/>
    <x v="9"/>
    <s v="Lomo"/>
    <s v="Lomo MM Loin"/>
    <s v="1021924"/>
    <x v="312"/>
    <s v="Cerdo"/>
    <n v="30000"/>
    <n v="30000"/>
    <m/>
    <n v="3.8283666666666698"/>
    <n v="3.8245"/>
    <m/>
  </r>
  <r>
    <x v="9"/>
    <x v="339"/>
    <x v="9"/>
    <x v="1"/>
    <x v="9"/>
    <s v="Lomo"/>
    <s v="Lomo MM Loin"/>
    <s v="1021925"/>
    <x v="313"/>
    <s v="Cerdo"/>
    <n v="18405"/>
    <n v="24000"/>
    <m/>
    <n v="3.90312415104591"/>
    <n v="3.8993333333333302"/>
    <m/>
  </r>
  <r>
    <x v="9"/>
    <x v="340"/>
    <x v="9"/>
    <x v="1"/>
    <x v="9"/>
    <s v="Lomo"/>
    <s v="Lomo MM Loin"/>
    <s v="1022561"/>
    <x v="314"/>
    <s v="Cerdo"/>
    <n v="10000"/>
    <n v="10000"/>
    <m/>
    <n v="3.7534999999999998"/>
    <n v="3.7496999999999998"/>
    <m/>
  </r>
  <r>
    <x v="9"/>
    <x v="429"/>
    <x v="9"/>
    <x v="1"/>
    <x v="9"/>
    <s v="Lomo"/>
    <s v="Lomo MM Loin"/>
    <s v="1023102"/>
    <x v="388"/>
    <s v="Cerdo"/>
    <n v="5000"/>
    <n v="0"/>
    <m/>
    <n v="3.7909999999999999"/>
    <n v="0"/>
    <m/>
  </r>
  <r>
    <x v="9"/>
    <x v="342"/>
    <x v="9"/>
    <x v="1"/>
    <x v="9"/>
    <s v="Lomo"/>
    <s v="Lomo Vetado"/>
    <s v="1022863"/>
    <x v="316"/>
    <s v="Cerdo"/>
    <n v="93164"/>
    <n v="0"/>
    <m/>
    <n v="4.0528100983212401"/>
    <n v="0"/>
    <m/>
  </r>
  <r>
    <x v="9"/>
    <x v="343"/>
    <x v="9"/>
    <x v="1"/>
    <x v="9"/>
    <s v="Lomo"/>
    <s v="Lomo Vetado"/>
    <s v="1022864"/>
    <x v="317"/>
    <s v="Cerdo"/>
    <n v="100000"/>
    <n v="36000"/>
    <m/>
    <n v="4.05281"/>
    <n v="4.04894444444444"/>
    <m/>
  </r>
  <r>
    <x v="9"/>
    <x v="348"/>
    <x v="9"/>
    <x v="1"/>
    <x v="9"/>
    <s v="Paleta"/>
    <s v="Paleta Entera"/>
    <s v="1022751"/>
    <x v="321"/>
    <s v="Cerdo"/>
    <m/>
    <n v="800"/>
    <m/>
    <m/>
    <n v="2.6087500000000001"/>
    <m/>
  </r>
  <r>
    <x v="9"/>
    <x v="350"/>
    <x v="9"/>
    <x v="1"/>
    <x v="9"/>
    <s v="Paleta"/>
    <s v="Paleta Pulpa"/>
    <s v="1021936"/>
    <x v="323"/>
    <s v="Cerdo"/>
    <n v="481074"/>
    <n v="432000"/>
    <m/>
    <n v="2.9036593122887502"/>
    <n v="2.9078587962963001"/>
    <m/>
  </r>
  <r>
    <x v="9"/>
    <x v="461"/>
    <x v="9"/>
    <x v="1"/>
    <x v="9"/>
    <s v="Panceta"/>
    <s v="Panceta c/Cuero"/>
    <s v="1021929"/>
    <x v="417"/>
    <s v="Cerdo"/>
    <n v="5000"/>
    <n v="1000"/>
    <m/>
    <n v="5.5491999999999999"/>
    <n v="5.5449999999999999"/>
    <m/>
  </r>
  <r>
    <x v="9"/>
    <x v="353"/>
    <x v="9"/>
    <x v="1"/>
    <x v="9"/>
    <s v="Panceta"/>
    <s v="Panceta c/Cuero"/>
    <s v="1022515"/>
    <x v="326"/>
    <s v="Cerdo"/>
    <n v="14040"/>
    <n v="40000"/>
    <m/>
    <n v="4.8757834757834804"/>
    <n v="4.8719250000000001"/>
    <m/>
  </r>
  <r>
    <x v="9"/>
    <x v="354"/>
    <x v="9"/>
    <x v="1"/>
    <x v="9"/>
    <s v="Panceta"/>
    <s v="Panceta c/Cuero"/>
    <s v="1022570"/>
    <x v="327"/>
    <s v="Cerdo"/>
    <m/>
    <n v="3000"/>
    <m/>
    <m/>
    <n v="5.7696666666666703"/>
    <m/>
  </r>
  <r>
    <x v="9"/>
    <x v="355"/>
    <x v="9"/>
    <x v="1"/>
    <x v="9"/>
    <s v="Panceta"/>
    <s v="Panceta s/Cuero"/>
    <s v="1022621"/>
    <x v="328"/>
    <s v="Cerdo"/>
    <m/>
    <n v="26000"/>
    <m/>
    <m/>
    <n v="4.7971153846153802"/>
    <m/>
  </r>
  <r>
    <x v="9"/>
    <x v="356"/>
    <x v="9"/>
    <x v="1"/>
    <x v="9"/>
    <s v="Panceta"/>
    <s v="Panceta s/Cuero"/>
    <s v="1022865"/>
    <x v="329"/>
    <s v="Cerdo"/>
    <n v="50000"/>
    <n v="50000"/>
    <m/>
    <n v="5.1750400000000001"/>
    <n v="5.1711799999999997"/>
    <m/>
  </r>
  <r>
    <x v="9"/>
    <x v="357"/>
    <x v="9"/>
    <x v="1"/>
    <x v="9"/>
    <s v="Panceta"/>
    <s v="Panceta s/Cuero"/>
    <s v="1022866"/>
    <x v="330"/>
    <s v="Cerdo"/>
    <n v="50000"/>
    <n v="50000"/>
    <m/>
    <n v="5.1750400000000001"/>
    <n v="5.1711799999999997"/>
    <m/>
  </r>
  <r>
    <x v="9"/>
    <x v="430"/>
    <x v="9"/>
    <x v="1"/>
    <x v="9"/>
    <s v="Panceta"/>
    <s v="Panceta s/Cuero"/>
    <s v="1023247"/>
    <x v="389"/>
    <s v="Cerdo"/>
    <n v="1000"/>
    <n v="0"/>
    <m/>
    <n v="5.5490000000000004"/>
    <n v="0"/>
    <m/>
  </r>
  <r>
    <x v="9"/>
    <x v="359"/>
    <x v="9"/>
    <x v="1"/>
    <x v="9"/>
    <s v="Pierna"/>
    <s v="Pierna Pulpa Fina"/>
    <s v="1022128"/>
    <x v="332"/>
    <s v="Cerdo"/>
    <n v="14649"/>
    <n v="30000"/>
    <m/>
    <n v="3.6039320090108502"/>
    <n v="3.6"/>
    <m/>
  </r>
  <r>
    <x v="9"/>
    <x v="360"/>
    <x v="9"/>
    <x v="1"/>
    <x v="9"/>
    <s v="Pierna"/>
    <s v="Pierna Pulpa Fina"/>
    <s v="1022141"/>
    <x v="333"/>
    <s v="Cerdo"/>
    <n v="28041"/>
    <n v="38000"/>
    <m/>
    <n v="3.6039370921151201"/>
    <n v="3.6000526315789498"/>
    <m/>
  </r>
  <r>
    <x v="9"/>
    <x v="361"/>
    <x v="9"/>
    <x v="1"/>
    <x v="9"/>
    <s v="Pierna"/>
    <s v="Pierna Pulpa Fina"/>
    <s v="1022142"/>
    <x v="334"/>
    <s v="Cerdo"/>
    <n v="20000"/>
    <n v="20000"/>
    <m/>
    <n v="3.6038999999999999"/>
    <n v="3.60005"/>
    <m/>
  </r>
  <r>
    <x v="9"/>
    <x v="362"/>
    <x v="9"/>
    <x v="1"/>
    <x v="9"/>
    <s v="Pierna"/>
    <s v="Pierna Pulpa Fina"/>
    <s v="1022398"/>
    <x v="335"/>
    <s v="Cerdo"/>
    <m/>
    <n v="5000"/>
    <m/>
    <m/>
    <n v="3.6"/>
    <m/>
  </r>
  <r>
    <x v="9"/>
    <x v="363"/>
    <x v="9"/>
    <x v="1"/>
    <x v="9"/>
    <s v="Prolijado"/>
    <s v="Prolijado Malaya"/>
    <s v="1022293"/>
    <x v="336"/>
    <s v="Cerdo"/>
    <n v="3218"/>
    <n v="0"/>
    <m/>
    <n v="6.2983219390925997"/>
    <n v="0"/>
    <m/>
  </r>
  <r>
    <x v="9"/>
    <x v="431"/>
    <x v="9"/>
    <x v="1"/>
    <x v="9"/>
    <s v="Recortes"/>
    <s v="Diafragma"/>
    <s v="1021944"/>
    <x v="390"/>
    <s v="Cerdo"/>
    <m/>
    <n v="3000"/>
    <m/>
    <m/>
    <n v="3.5253333333333301"/>
    <m/>
  </r>
  <r>
    <x v="9"/>
    <x v="365"/>
    <x v="9"/>
    <x v="1"/>
    <x v="9"/>
    <s v="Subprod"/>
    <s v="Subprod Tripa"/>
    <s v="1021987"/>
    <x v="338"/>
    <s v="Cerdo"/>
    <n v="19296"/>
    <n v="0"/>
    <m/>
    <n v="4.7253316749585403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D7809-E9A6-43F4-BF0E-BF3DB42B922C}" name="TablaDinámica1" cacheId="1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:C13" firstHeaderRow="0" firstDataRow="1" firstDataCol="1" rowPageCount="5" colPageCount="1"/>
  <pivotFields count="20"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x="5"/>
        <item x="7"/>
        <item x="6"/>
        <item x="0"/>
        <item x="4"/>
        <item x="3"/>
        <item x="2"/>
        <item x="8"/>
        <item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688">
        <item x="392"/>
        <item x="77"/>
        <item x="441"/>
        <item x="535"/>
        <item x="472"/>
        <item x="311"/>
        <item x="417"/>
        <item x="454"/>
        <item x="641"/>
        <item x="649"/>
        <item x="453"/>
        <item x="82"/>
        <item x="455"/>
        <item x="533"/>
        <item x="107"/>
        <item x="651"/>
        <item x="656"/>
        <item x="302"/>
        <item x="117"/>
        <item x="12"/>
        <item x="565"/>
        <item x="251"/>
        <item x="634"/>
        <item x="686"/>
        <item x="559"/>
        <item x="576"/>
        <item x="46"/>
        <item x="567"/>
        <item x="393"/>
        <item x="334"/>
        <item x="685"/>
        <item x="570"/>
        <item x="657"/>
        <item x="395"/>
        <item x="238"/>
        <item x="113"/>
        <item x="341"/>
        <item x="527"/>
        <item x="356"/>
        <item x="521"/>
        <item x="473"/>
        <item x="682"/>
        <item x="660"/>
        <item x="460"/>
        <item x="598"/>
        <item x="212"/>
        <item x="362"/>
        <item x="262"/>
        <item x="360"/>
        <item x="84"/>
        <item x="136"/>
        <item x="258"/>
        <item x="160"/>
        <item x="432"/>
        <item x="616"/>
        <item x="592"/>
        <item x="217"/>
        <item x="587"/>
        <item x="281"/>
        <item x="227"/>
        <item x="105"/>
        <item x="346"/>
        <item x="430"/>
        <item x="19"/>
        <item x="205"/>
        <item x="149"/>
        <item x="463"/>
        <item x="348"/>
        <item x="158"/>
        <item x="242"/>
        <item x="677"/>
        <item x="664"/>
        <item x="648"/>
        <item x="449"/>
        <item x="630"/>
        <item x="39"/>
        <item x="458"/>
        <item x="213"/>
        <item x="597"/>
        <item x="4"/>
        <item x="464"/>
        <item x="456"/>
        <item x="446"/>
        <item x="134"/>
        <item x="562"/>
        <item x="661"/>
        <item x="447"/>
        <item x="233"/>
        <item x="435"/>
        <item x="443"/>
        <item x="93"/>
        <item x="222"/>
        <item x="156"/>
        <item x="561"/>
        <item x="128"/>
        <item x="684"/>
        <item x="151"/>
        <item x="220"/>
        <item x="569"/>
        <item x="466"/>
        <item x="118"/>
        <item x="355"/>
        <item x="415"/>
        <item x="23"/>
        <item x="419"/>
        <item x="315"/>
        <item x="602"/>
        <item x="566"/>
        <item x="358"/>
        <item x="515"/>
        <item x="34"/>
        <item x="256"/>
        <item x="390"/>
        <item x="531"/>
        <item x="674"/>
        <item x="236"/>
        <item x="593"/>
        <item x="97"/>
        <item x="444"/>
        <item x="120"/>
        <item x="237"/>
        <item x="37"/>
        <item x="621"/>
        <item x="575"/>
        <item x="352"/>
        <item x="66"/>
        <item x="231"/>
        <item x="24"/>
        <item x="150"/>
        <item x="16"/>
        <item x="268"/>
        <item x="186"/>
        <item x="549"/>
        <item x="103"/>
        <item x="546"/>
        <item x="32"/>
        <item x="462"/>
        <item x="138"/>
        <item x="631"/>
        <item x="442"/>
        <item x="190"/>
        <item x="414"/>
        <item x="665"/>
        <item x="26"/>
        <item x="230"/>
        <item x="290"/>
        <item x="71"/>
        <item x="74"/>
        <item x="8"/>
        <item x="335"/>
        <item x="642"/>
        <item x="574"/>
        <item x="125"/>
        <item x="30"/>
        <item x="142"/>
        <item x="147"/>
        <item x="164"/>
        <item x="672"/>
        <item x="92"/>
        <item x="519"/>
        <item x="595"/>
        <item x="509"/>
        <item x="382"/>
        <item x="146"/>
        <item x="339"/>
        <item x="571"/>
        <item x="70"/>
        <item x="601"/>
        <item x="301"/>
        <item x="673"/>
        <item x="329"/>
        <item x="106"/>
        <item x="194"/>
        <item x="470"/>
        <item x="321"/>
        <item x="629"/>
        <item x="14"/>
        <item x="328"/>
        <item x="257"/>
        <item x="325"/>
        <item x="80"/>
        <item x="130"/>
        <item x="564"/>
        <item x="635"/>
        <item x="218"/>
        <item x="131"/>
        <item x="223"/>
        <item x="162"/>
        <item x="577"/>
        <item x="670"/>
        <item x="547"/>
        <item x="167"/>
        <item x="408"/>
        <item x="573"/>
        <item x="461"/>
        <item x="620"/>
        <item x="398"/>
        <item x="121"/>
        <item x="21"/>
        <item x="137"/>
        <item x="365"/>
        <item x="558"/>
        <item x="489"/>
        <item x="482"/>
        <item x="663"/>
        <item x="31"/>
        <item x="104"/>
        <item x="683"/>
        <item x="102"/>
        <item x="132"/>
        <item x="471"/>
        <item x="644"/>
        <item x="260"/>
        <item x="101"/>
        <item x="396"/>
        <item x="468"/>
        <item x="141"/>
        <item x="354"/>
        <item x="96"/>
        <item x="678"/>
        <item x="327"/>
        <item x="126"/>
        <item x="584"/>
        <item x="457"/>
        <item x="668"/>
        <item x="344"/>
        <item x="452"/>
        <item x="308"/>
        <item x="530"/>
        <item x="416"/>
        <item x="324"/>
        <item x="652"/>
        <item x="428"/>
        <item x="326"/>
        <item x="57"/>
        <item x="450"/>
        <item x="451"/>
        <item x="214"/>
        <item x="478"/>
        <item x="209"/>
        <item x="448"/>
        <item x="280"/>
        <item x="469"/>
        <item x="219"/>
        <item x="467"/>
        <item x="481"/>
        <item x="379"/>
        <item x="172"/>
        <item x="654"/>
        <item x="384"/>
        <item x="173"/>
        <item x="83"/>
        <item x="618"/>
        <item x="590"/>
        <item x="676"/>
        <item x="247"/>
        <item x="520"/>
        <item x="606"/>
        <item x="498"/>
        <item x="413"/>
        <item x="522"/>
        <item x="196"/>
        <item x="494"/>
        <item x="94"/>
        <item x="529"/>
        <item x="557"/>
        <item x="143"/>
        <item x="244"/>
        <item x="483"/>
        <item x="3"/>
        <item x="585"/>
        <item x="112"/>
        <item x="553"/>
        <item x="640"/>
        <item x="210"/>
        <item x="27"/>
        <item x="7"/>
        <item x="333"/>
        <item x="647"/>
        <item x="538"/>
        <item x="445"/>
        <item x="671"/>
        <item x="579"/>
        <item x="110"/>
        <item x="330"/>
        <item x="410"/>
        <item x="159"/>
        <item x="548"/>
        <item x="572"/>
        <item x="211"/>
        <item x="239"/>
        <item x="282"/>
        <item x="292"/>
        <item x="189"/>
        <item x="350"/>
        <item x="429"/>
        <item x="591"/>
        <item x="427"/>
        <item x="596"/>
        <item x="480"/>
        <item x="537"/>
        <item x="116"/>
        <item x="624"/>
        <item x="295"/>
        <item x="284"/>
        <item x="433"/>
        <item x="267"/>
        <item x="289"/>
        <item x="303"/>
        <item x="366"/>
        <item x="439"/>
        <item x="338"/>
        <item x="176"/>
        <item x="514"/>
        <item x="72"/>
        <item x="288"/>
        <item x="305"/>
        <item x="148"/>
        <item x="193"/>
        <item x="38"/>
        <item x="679"/>
        <item x="568"/>
        <item x="174"/>
        <item x="583"/>
        <item x="60"/>
        <item x="195"/>
        <item x="486"/>
        <item x="129"/>
        <item x="399"/>
        <item x="47"/>
        <item x="645"/>
        <item x="20"/>
        <item x="203"/>
        <item x="550"/>
        <item x="388"/>
        <item x="614"/>
        <item x="179"/>
        <item x="182"/>
        <item x="13"/>
        <item x="394"/>
        <item x="440"/>
        <item x="667"/>
        <item x="18"/>
        <item x="554"/>
        <item x="543"/>
        <item x="224"/>
        <item x="407"/>
        <item x="600"/>
        <item x="643"/>
        <item x="314"/>
        <item x="544"/>
        <item x="397"/>
        <item x="177"/>
        <item x="50"/>
        <item x="275"/>
        <item x="44"/>
        <item x="317"/>
        <item x="357"/>
        <item x="347"/>
        <item x="225"/>
        <item x="588"/>
        <item x="421"/>
        <item x="501"/>
        <item x="61"/>
        <item x="669"/>
        <item x="153"/>
        <item x="15"/>
        <item x="2"/>
        <item x="423"/>
        <item x="504"/>
        <item x="627"/>
        <item x="373"/>
        <item x="294"/>
        <item x="389"/>
        <item x="122"/>
        <item x="628"/>
        <item x="555"/>
        <item x="612"/>
        <item x="266"/>
        <item x="623"/>
        <item x="436"/>
        <item x="581"/>
        <item x="199"/>
        <item x="69"/>
        <item x="633"/>
        <item x="310"/>
        <item x="370"/>
        <item x="250"/>
        <item x="475"/>
        <item x="245"/>
        <item x="518"/>
        <item x="272"/>
        <item x="243"/>
        <item x="123"/>
        <item x="269"/>
        <item x="161"/>
        <item x="424"/>
        <item x="563"/>
        <item x="420"/>
        <item x="85"/>
        <item x="51"/>
        <item x="459"/>
        <item x="133"/>
        <item x="229"/>
        <item x="369"/>
        <item x="510"/>
        <item x="276"/>
        <item x="88"/>
        <item x="386"/>
        <item x="539"/>
        <item x="215"/>
        <item x="323"/>
        <item x="140"/>
        <item x="371"/>
        <item x="312"/>
        <item x="336"/>
        <item x="235"/>
        <item x="17"/>
        <item x="322"/>
        <item x="232"/>
        <item x="202"/>
        <item x="582"/>
        <item x="536"/>
        <item x="403"/>
        <item x="188"/>
        <item x="254"/>
        <item x="234"/>
        <item x="659"/>
        <item x="304"/>
        <item x="637"/>
        <item x="377"/>
        <item x="53"/>
        <item x="78"/>
        <item x="249"/>
        <item x="361"/>
        <item x="381"/>
        <item x="503"/>
        <item x="485"/>
        <item x="528"/>
        <item x="228"/>
        <item x="479"/>
        <item x="646"/>
        <item x="502"/>
        <item x="90"/>
        <item x="271"/>
        <item x="405"/>
        <item x="376"/>
        <item x="285"/>
        <item x="252"/>
        <item x="45"/>
        <item x="157"/>
        <item x="609"/>
        <item x="345"/>
        <item x="425"/>
        <item x="513"/>
        <item x="99"/>
        <item x="206"/>
        <item x="56"/>
        <item x="409"/>
        <item x="438"/>
        <item x="43"/>
        <item x="309"/>
        <item x="175"/>
        <item x="497"/>
        <item x="625"/>
        <item x="613"/>
        <item x="372"/>
        <item x="552"/>
        <item x="681"/>
        <item x="610"/>
        <item x="412"/>
        <item x="144"/>
        <item x="492"/>
        <item x="512"/>
        <item x="385"/>
        <item x="508"/>
        <item x="171"/>
        <item x="87"/>
        <item x="499"/>
        <item x="273"/>
        <item x="353"/>
        <item x="477"/>
        <item x="216"/>
        <item x="65"/>
        <item x="40"/>
        <item x="375"/>
        <item x="198"/>
        <item x="36"/>
        <item x="662"/>
        <item x="111"/>
        <item x="248"/>
        <item x="287"/>
        <item x="9"/>
        <item x="52"/>
        <item x="185"/>
        <item x="59"/>
        <item x="145"/>
        <item x="560"/>
        <item x="540"/>
        <item x="11"/>
        <item x="320"/>
        <item x="89"/>
        <item x="404"/>
        <item x="578"/>
        <item x="48"/>
        <item x="680"/>
        <item x="493"/>
        <item x="33"/>
        <item x="79"/>
        <item x="525"/>
        <item x="400"/>
        <item x="29"/>
        <item x="152"/>
        <item x="64"/>
        <item x="364"/>
        <item x="511"/>
        <item x="422"/>
        <item x="526"/>
        <item x="638"/>
        <item x="406"/>
        <item x="343"/>
        <item x="319"/>
        <item x="603"/>
        <item x="650"/>
        <item x="488"/>
        <item x="607"/>
        <item x="387"/>
        <item x="67"/>
        <item x="474"/>
        <item x="332"/>
        <item x="401"/>
        <item x="487"/>
        <item x="411"/>
        <item x="98"/>
        <item x="524"/>
        <item x="608"/>
        <item x="81"/>
        <item x="517"/>
        <item x="253"/>
        <item x="270"/>
        <item x="180"/>
        <item x="496"/>
        <item x="636"/>
        <item x="626"/>
        <item x="261"/>
        <item x="187"/>
        <item x="402"/>
        <item x="76"/>
        <item x="192"/>
        <item x="297"/>
        <item x="166"/>
        <item x="299"/>
        <item x="639"/>
        <item x="516"/>
        <item x="28"/>
        <item x="42"/>
        <item x="426"/>
        <item x="0"/>
        <item x="298"/>
        <item x="68"/>
        <item x="62"/>
        <item x="86"/>
        <item x="342"/>
        <item x="541"/>
        <item x="201"/>
        <item x="293"/>
        <item x="337"/>
        <item x="55"/>
        <item x="495"/>
        <item x="191"/>
        <item x="632"/>
        <item x="490"/>
        <item x="22"/>
        <item x="168"/>
        <item x="263"/>
        <item x="63"/>
        <item x="286"/>
        <item x="622"/>
        <item x="318"/>
        <item x="611"/>
        <item x="277"/>
        <item x="95"/>
        <item x="431"/>
        <item x="41"/>
        <item x="615"/>
        <item x="507"/>
        <item x="380"/>
        <item x="73"/>
        <item x="605"/>
        <item x="127"/>
        <item x="383"/>
        <item x="184"/>
        <item x="556"/>
        <item x="619"/>
        <item x="58"/>
        <item x="363"/>
        <item x="197"/>
        <item x="666"/>
        <item x="124"/>
        <item x="367"/>
        <item x="331"/>
        <item x="586"/>
        <item x="75"/>
        <item x="500"/>
        <item x="599"/>
        <item x="135"/>
        <item x="307"/>
        <item x="100"/>
        <item x="200"/>
        <item x="241"/>
        <item x="109"/>
        <item x="246"/>
        <item x="240"/>
        <item x="49"/>
        <item x="264"/>
        <item x="274"/>
        <item x="183"/>
        <item x="207"/>
        <item x="604"/>
        <item x="170"/>
        <item x="491"/>
        <item x="10"/>
        <item x="296"/>
        <item x="265"/>
        <item x="178"/>
        <item x="155"/>
        <item x="542"/>
        <item x="368"/>
        <item x="653"/>
        <item x="291"/>
        <item x="418"/>
        <item x="108"/>
        <item x="374"/>
        <item x="169"/>
        <item x="255"/>
        <item x="306"/>
        <item x="221"/>
        <item x="208"/>
        <item x="6"/>
        <item x="114"/>
        <item x="532"/>
        <item x="279"/>
        <item x="300"/>
        <item x="378"/>
        <item x="181"/>
        <item x="465"/>
        <item x="139"/>
        <item x="506"/>
        <item x="204"/>
        <item x="534"/>
        <item x="617"/>
        <item x="391"/>
        <item x="278"/>
        <item x="434"/>
        <item x="115"/>
        <item x="283"/>
        <item x="91"/>
        <item x="675"/>
        <item x="154"/>
        <item x="523"/>
        <item x="545"/>
        <item x="25"/>
        <item x="340"/>
        <item x="655"/>
        <item x="476"/>
        <item x="351"/>
        <item x="349"/>
        <item x="313"/>
        <item x="505"/>
        <item x="589"/>
        <item x="437"/>
        <item x="5"/>
        <item x="580"/>
        <item x="119"/>
        <item x="54"/>
        <item x="226"/>
        <item x="359"/>
        <item x="165"/>
        <item x="658"/>
        <item x="163"/>
        <item x="35"/>
        <item x="316"/>
        <item x="551"/>
        <item x="484"/>
        <item x="594"/>
        <item x="259"/>
        <item x="1"/>
        <item t="default"/>
      </items>
    </pivotField>
    <pivotField axis="axisPage" showAll="0">
      <items count="691">
        <item x="136"/>
        <item x="356"/>
        <item x="254"/>
        <item x="137"/>
        <item x="416"/>
        <item x="357"/>
        <item x="417"/>
        <item x="477"/>
        <item x="358"/>
        <item x="449"/>
        <item x="495"/>
        <item x="482"/>
        <item x="516"/>
        <item x="18"/>
        <item x="359"/>
        <item x="505"/>
        <item x="432"/>
        <item x="600"/>
        <item x="237"/>
        <item x="269"/>
        <item x="260"/>
        <item x="138"/>
        <item x="689"/>
        <item x="140"/>
        <item x="139"/>
        <item x="334"/>
        <item x="368"/>
        <item x="280"/>
        <item x="448"/>
        <item x="10"/>
        <item x="454"/>
        <item x="72"/>
        <item x="93"/>
        <item x="455"/>
        <item x="100"/>
        <item x="106"/>
        <item x="184"/>
        <item x="109"/>
        <item x="578"/>
        <item x="133"/>
        <item x="612"/>
        <item x="379"/>
        <item x="583"/>
        <item x="619"/>
        <item x="369"/>
        <item x="127"/>
        <item x="232"/>
        <item x="515"/>
        <item x="618"/>
        <item x="391"/>
        <item x="628"/>
        <item x="329"/>
        <item x="613"/>
        <item x="229"/>
        <item x="394"/>
        <item x="74"/>
        <item x="152"/>
        <item x="279"/>
        <item x="514"/>
        <item x="471"/>
        <item x="234"/>
        <item x="252"/>
        <item x="686"/>
        <item x="469"/>
        <item x="672"/>
        <item x="328"/>
        <item x="165"/>
        <item x="610"/>
        <item x="498"/>
        <item x="569"/>
        <item x="518"/>
        <item x="490"/>
        <item x="14"/>
        <item x="494"/>
        <item x="456"/>
        <item x="486"/>
        <item x="104"/>
        <item x="487"/>
        <item x="500"/>
        <item x="226"/>
        <item x="474"/>
        <item x="178"/>
        <item x="483"/>
        <item x="86"/>
        <item x="468"/>
        <item x="21"/>
        <item x="511"/>
        <item x="249"/>
        <item x="177"/>
        <item x="167"/>
        <item x="615"/>
        <item x="230"/>
        <item x="450"/>
        <item x="390"/>
        <item x="355"/>
        <item x="572"/>
        <item x="134"/>
        <item x="609"/>
        <item x="576"/>
        <item x="426"/>
        <item x="629"/>
        <item x="88"/>
        <item x="484"/>
        <item x="568"/>
        <item x="278"/>
        <item x="625"/>
        <item x="277"/>
        <item x="57"/>
        <item x="166"/>
        <item x="374"/>
        <item x="91"/>
        <item x="596"/>
        <item x="102"/>
        <item x="496"/>
        <item x="371"/>
        <item x="209"/>
        <item x="584"/>
        <item x="158"/>
        <item x="547"/>
        <item x="579"/>
        <item x="312"/>
        <item x="92"/>
        <item x="22"/>
        <item x="64"/>
        <item x="676"/>
        <item x="563"/>
        <item x="380"/>
        <item x="179"/>
        <item x="590"/>
        <item x="147"/>
        <item x="575"/>
        <item x="180"/>
        <item x="289"/>
        <item x="82"/>
        <item x="556"/>
        <item x="503"/>
        <item x="577"/>
        <item x="465"/>
        <item x="573"/>
        <item x="324"/>
        <item x="376"/>
        <item x="108"/>
        <item x="213"/>
        <item x="658"/>
        <item x="508"/>
        <item x="620"/>
        <item x="657"/>
        <item x="70"/>
        <item x="418"/>
        <item x="343"/>
        <item x="245"/>
        <item x="174"/>
        <item x="161"/>
        <item x="61"/>
        <item x="640"/>
        <item x="31"/>
        <item x="442"/>
        <item x="228"/>
        <item x="151"/>
        <item x="574"/>
        <item x="667"/>
        <item x="611"/>
        <item x="26"/>
        <item x="499"/>
        <item x="378"/>
        <item x="12"/>
        <item x="214"/>
        <item x="430"/>
        <item x="682"/>
        <item x="263"/>
        <item x="447"/>
        <item x="398"/>
        <item x="668"/>
        <item x="526"/>
        <item x="660"/>
        <item x="623"/>
        <item x="520"/>
        <item x="603"/>
        <item x="103"/>
        <item x="107"/>
        <item x="126"/>
        <item x="326"/>
        <item x="372"/>
        <item x="510"/>
        <item x="203"/>
        <item x="282"/>
        <item x="223"/>
        <item x="688"/>
        <item x="504"/>
        <item x="339"/>
        <item x="154"/>
        <item x="389"/>
        <item x="509"/>
        <item x="90"/>
        <item x="687"/>
        <item x="373"/>
        <item x="478"/>
        <item x="157"/>
        <item x="163"/>
        <item x="446"/>
        <item x="340"/>
        <item x="266"/>
        <item x="272"/>
        <item x="231"/>
        <item x="404"/>
        <item x="271"/>
        <item x="51"/>
        <item x="148"/>
        <item x="491"/>
        <item x="303"/>
        <item x="201"/>
        <item x="364"/>
        <item x="227"/>
        <item x="489"/>
        <item x="507"/>
        <item x="300"/>
        <item x="235"/>
        <item x="239"/>
        <item x="519"/>
        <item x="207"/>
        <item x="189"/>
        <item x="395"/>
        <item x="190"/>
        <item x="73"/>
        <item x="659"/>
        <item x="451"/>
        <item x="256"/>
        <item x="302"/>
        <item x="445"/>
        <item x="453"/>
        <item x="567"/>
        <item x="606"/>
        <item x="216"/>
        <item x="558"/>
        <item x="531"/>
        <item x="87"/>
        <item x="457"/>
        <item x="602"/>
        <item x="669"/>
        <item x="153"/>
        <item x="536"/>
        <item x="28"/>
        <item x="473"/>
        <item x="443"/>
        <item x="114"/>
        <item x="617"/>
        <item x="4"/>
        <item x="101"/>
        <item x="17"/>
        <item x="116"/>
        <item x="144"/>
        <item x="3"/>
        <item x="586"/>
        <item x="118"/>
        <item x="240"/>
        <item x="262"/>
        <item x="149"/>
        <item x="121"/>
        <item x="485"/>
        <item x="345"/>
        <item x="452"/>
        <item x="162"/>
        <item x="193"/>
        <item x="587"/>
        <item x="274"/>
        <item x="385"/>
        <item x="112"/>
        <item x="622"/>
        <item x="595"/>
        <item x="532"/>
        <item x="582"/>
        <item x="208"/>
        <item x="261"/>
        <item x="164"/>
        <item x="570"/>
        <item x="557"/>
        <item x="632"/>
        <item x="132"/>
        <item x="306"/>
        <item x="652"/>
        <item x="624"/>
        <item x="410"/>
        <item x="85"/>
        <item x="680"/>
        <item x="311"/>
        <item x="320"/>
        <item x="287"/>
        <item x="399"/>
        <item x="288"/>
        <item x="431"/>
        <item x="472"/>
        <item x="480"/>
        <item x="129"/>
        <item x="215"/>
        <item x="296"/>
        <item x="552"/>
        <item x="62"/>
        <item x="310"/>
        <item x="523"/>
        <item x="84"/>
        <item x="38"/>
        <item x="212"/>
        <item x="258"/>
        <item x="27"/>
        <item x="191"/>
        <item x="199"/>
        <item x="646"/>
        <item x="36"/>
        <item x="222"/>
        <item x="675"/>
        <item x="348"/>
        <item x="41"/>
        <item x="196"/>
        <item x="679"/>
        <item x="406"/>
        <item x="11"/>
        <item x="125"/>
        <item x="631"/>
        <item x="182"/>
        <item x="481"/>
        <item x="424"/>
        <item x="246"/>
        <item x="361"/>
        <item x="565"/>
        <item x="370"/>
        <item x="316"/>
        <item x="194"/>
        <item x="83"/>
        <item x="670"/>
        <item x="360"/>
        <item x="392"/>
        <item x="145"/>
        <item x="250"/>
        <item x="458"/>
        <item x="94"/>
        <item x="335"/>
        <item x="346"/>
        <item x="685"/>
        <item x="566"/>
        <item x="539"/>
        <item x="444"/>
        <item x="15"/>
        <item x="347"/>
        <item x="673"/>
        <item x="377"/>
        <item x="13"/>
        <item x="115"/>
        <item x="460"/>
        <item x="238"/>
        <item x="607"/>
        <item x="236"/>
        <item x="52"/>
        <item x="67"/>
        <item x="542"/>
        <item x="655"/>
        <item x="425"/>
        <item x="141"/>
        <item x="656"/>
        <item x="643"/>
        <item x="475"/>
        <item x="408"/>
        <item x="366"/>
        <item x="97"/>
        <item x="651"/>
        <item x="315"/>
        <item x="60"/>
        <item x="342"/>
        <item x="403"/>
        <item x="462"/>
        <item x="268"/>
        <item x="293"/>
        <item x="555"/>
        <item x="290"/>
        <item x="265"/>
        <item x="2"/>
        <item x="143"/>
        <item x="330"/>
        <item x="172"/>
        <item x="270"/>
        <item x="75"/>
        <item x="8"/>
        <item x="585"/>
        <item x="381"/>
        <item x="297"/>
        <item x="150"/>
        <item x="105"/>
        <item x="402"/>
        <item x="422"/>
        <item x="548"/>
        <item x="78"/>
        <item x="233"/>
        <item x="156"/>
        <item x="405"/>
        <item x="666"/>
        <item x="429"/>
        <item x="169"/>
        <item x="383"/>
        <item x="616"/>
        <item x="9"/>
        <item x="247"/>
        <item x="461"/>
        <item x="173"/>
        <item x="267"/>
        <item x="221"/>
        <item x="439"/>
        <item x="639"/>
        <item x="319"/>
        <item x="76"/>
        <item x="206"/>
        <item x="663"/>
        <item x="413"/>
        <item x="204"/>
        <item x="44"/>
        <item x="407"/>
        <item x="68"/>
        <item x="47"/>
        <item x="541"/>
        <item x="522"/>
        <item x="142"/>
        <item x="42"/>
        <item x="89"/>
        <item x="255"/>
        <item x="540"/>
        <item x="37"/>
        <item x="598"/>
        <item x="80"/>
        <item x="307"/>
        <item x="292"/>
        <item x="463"/>
        <item x="349"/>
        <item x="344"/>
        <item x="435"/>
        <item x="551"/>
        <item x="95"/>
        <item x="225"/>
        <item x="604"/>
        <item x="681"/>
        <item x="497"/>
        <item x="502"/>
        <item x="159"/>
        <item x="332"/>
        <item x="331"/>
        <item x="644"/>
        <item x="35"/>
        <item x="479"/>
        <item x="341"/>
        <item x="493"/>
        <item x="192"/>
        <item x="412"/>
        <item x="535"/>
        <item x="599"/>
        <item x="641"/>
        <item x="627"/>
        <item x="466"/>
        <item x="653"/>
        <item x="550"/>
        <item x="529"/>
        <item x="436"/>
        <item x="168"/>
        <item x="253"/>
        <item x="537"/>
        <item x="421"/>
        <item x="546"/>
        <item x="317"/>
        <item x="188"/>
        <item x="77"/>
        <item x="294"/>
        <item x="411"/>
        <item x="218"/>
        <item x="43"/>
        <item x="387"/>
        <item x="362"/>
        <item x="241"/>
        <item x="30"/>
        <item x="354"/>
        <item x="365"/>
        <item x="122"/>
        <item x="176"/>
        <item x="25"/>
        <item x="506"/>
        <item x="113"/>
        <item x="309"/>
        <item x="56"/>
        <item x="50"/>
        <item x="305"/>
        <item x="434"/>
        <item x="608"/>
        <item x="561"/>
        <item x="605"/>
        <item x="588"/>
        <item x="367"/>
        <item x="39"/>
        <item x="336"/>
        <item x="79"/>
        <item x="23"/>
        <item x="32"/>
        <item x="530"/>
        <item x="637"/>
        <item x="117"/>
        <item x="20"/>
        <item x="440"/>
        <item x="128"/>
        <item x="492"/>
        <item x="242"/>
        <item x="120"/>
        <item x="665"/>
        <item x="327"/>
        <item x="513"/>
        <item x="55"/>
        <item x="549"/>
        <item x="459"/>
        <item x="512"/>
        <item x="564"/>
        <item x="69"/>
        <item x="441"/>
        <item x="423"/>
        <item x="683"/>
        <item x="674"/>
        <item x="525"/>
        <item x="634"/>
        <item x="58"/>
        <item x="571"/>
        <item x="437"/>
        <item x="524"/>
        <item x="662"/>
        <item x="99"/>
        <item x="384"/>
        <item x="591"/>
        <item x="0"/>
        <item x="554"/>
        <item x="71"/>
        <item x="534"/>
        <item x="654"/>
        <item x="291"/>
        <item x="638"/>
        <item x="66"/>
        <item x="283"/>
        <item x="397"/>
        <item x="562"/>
        <item x="322"/>
        <item x="321"/>
        <item x="325"/>
        <item x="438"/>
        <item x="205"/>
        <item x="1"/>
        <item x="559"/>
        <item x="211"/>
        <item x="197"/>
        <item x="650"/>
        <item x="553"/>
        <item x="183"/>
        <item x="34"/>
        <item x="671"/>
        <item x="464"/>
        <item x="517"/>
        <item x="664"/>
        <item x="53"/>
        <item x="98"/>
        <item x="49"/>
        <item x="589"/>
        <item x="352"/>
        <item x="220"/>
        <item x="314"/>
        <item x="428"/>
        <item x="59"/>
        <item x="533"/>
        <item x="46"/>
        <item x="210"/>
        <item x="527"/>
        <item x="284"/>
        <item x="185"/>
        <item x="54"/>
        <item x="308"/>
        <item x="363"/>
        <item x="488"/>
        <item x="642"/>
        <item x="298"/>
        <item x="645"/>
        <item x="96"/>
        <item x="470"/>
        <item x="647"/>
        <item x="581"/>
        <item x="545"/>
        <item x="63"/>
        <item x="636"/>
        <item x="243"/>
        <item x="419"/>
        <item x="202"/>
        <item x="649"/>
        <item x="601"/>
        <item x="48"/>
        <item x="396"/>
        <item x="217"/>
        <item x="420"/>
        <item x="146"/>
        <item x="678"/>
        <item x="400"/>
        <item x="65"/>
        <item x="123"/>
        <item x="621"/>
        <item x="538"/>
        <item x="633"/>
        <item x="338"/>
        <item x="257"/>
        <item x="33"/>
        <item x="119"/>
        <item x="593"/>
        <item x="219"/>
        <item x="111"/>
        <item x="19"/>
        <item x="333"/>
        <item x="285"/>
        <item x="295"/>
        <item x="635"/>
        <item x="259"/>
        <item x="200"/>
        <item x="187"/>
        <item x="528"/>
        <item x="29"/>
        <item x="124"/>
        <item x="195"/>
        <item x="318"/>
        <item x="286"/>
        <item x="350"/>
        <item x="171"/>
        <item x="592"/>
        <item x="313"/>
        <item x="415"/>
        <item x="7"/>
        <item x="401"/>
        <item x="40"/>
        <item x="186"/>
        <item x="110"/>
        <item x="409"/>
        <item x="276"/>
        <item x="337"/>
        <item x="130"/>
        <item x="244"/>
        <item x="264"/>
        <item x="351"/>
        <item x="467"/>
        <item x="160"/>
        <item x="301"/>
        <item x="6"/>
        <item x="81"/>
        <item x="198"/>
        <item x="648"/>
        <item x="501"/>
        <item x="155"/>
        <item x="323"/>
        <item x="544"/>
        <item x="224"/>
        <item x="580"/>
        <item x="414"/>
        <item x="427"/>
        <item x="170"/>
        <item x="614"/>
        <item x="248"/>
        <item x="131"/>
        <item x="304"/>
        <item x="684"/>
        <item x="299"/>
        <item x="594"/>
        <item x="433"/>
        <item x="560"/>
        <item x="382"/>
        <item x="661"/>
        <item x="388"/>
        <item x="375"/>
        <item x="353"/>
        <item x="16"/>
        <item x="543"/>
        <item x="45"/>
        <item x="476"/>
        <item x="275"/>
        <item x="135"/>
        <item x="251"/>
        <item x="393"/>
        <item x="181"/>
        <item x="677"/>
        <item x="626"/>
        <item x="175"/>
        <item x="24"/>
        <item x="386"/>
        <item x="273"/>
        <item x="597"/>
        <item x="521"/>
        <item x="630"/>
        <item x="281"/>
        <item x="5"/>
        <item t="default"/>
      </items>
    </pivotField>
    <pivotField showAll="0"/>
    <pivotField dataField="1" numFmtId="37" showAll="0"/>
    <pivotField axis="axisPage" showAll="0">
      <items count="4">
        <item x="2"/>
        <item x="1"/>
        <item x="0"/>
        <item t="default"/>
      </items>
    </pivotField>
    <pivotField dataField="1" numFmtId="41" showAll="0"/>
  </pivotFields>
  <rowFields count="1">
    <field x="8"/>
  </rowFields>
  <rowItems count="6">
    <i>
      <x v="4"/>
    </i>
    <i>
      <x v="5"/>
    </i>
    <i>
      <x v="6"/>
    </i>
    <i>
      <x v="7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5">
    <pageField fld="3" item="0" hier="-1"/>
    <pageField fld="18" item="1" hier="-1"/>
    <pageField fld="1" item="5" hier="-1"/>
    <pageField fld="14" hier="-1"/>
    <pageField fld="15" hier="-1"/>
  </pageFields>
  <dataFields count="2">
    <dataField name="Suma de Diferencia" fld="17" baseField="8" baseItem="2" numFmtId="166"/>
    <dataField name="Suma de Plan de ventas China" fld="19" baseField="8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67559-94D4-4135-96DF-4411927FDA6E}" name="TablaDinámica2" cacheId="1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7:H23" firstHeaderRow="0" firstDataRow="1" firstDataCol="2" rowPageCount="5" colPageCount="1"/>
  <pivotFields count="20">
    <pivotField compact="0" outline="0" showAll="0"/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1"/>
        <item x="5"/>
        <item x="7"/>
        <item x="6"/>
        <item x="0"/>
        <item x="4"/>
        <item x="3"/>
        <item x="2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688">
        <item x="392"/>
        <item x="77"/>
        <item x="441"/>
        <item x="535"/>
        <item x="472"/>
        <item x="311"/>
        <item x="417"/>
        <item x="454"/>
        <item x="641"/>
        <item x="649"/>
        <item x="453"/>
        <item x="82"/>
        <item x="455"/>
        <item x="533"/>
        <item x="107"/>
        <item x="651"/>
        <item x="656"/>
        <item x="302"/>
        <item x="117"/>
        <item x="12"/>
        <item x="565"/>
        <item x="251"/>
        <item x="634"/>
        <item x="686"/>
        <item x="559"/>
        <item x="576"/>
        <item x="46"/>
        <item x="567"/>
        <item x="393"/>
        <item x="334"/>
        <item x="685"/>
        <item x="570"/>
        <item x="657"/>
        <item x="395"/>
        <item x="238"/>
        <item x="113"/>
        <item x="341"/>
        <item x="527"/>
        <item x="356"/>
        <item x="521"/>
        <item x="473"/>
        <item x="682"/>
        <item x="660"/>
        <item x="460"/>
        <item x="598"/>
        <item x="212"/>
        <item x="362"/>
        <item x="262"/>
        <item x="360"/>
        <item x="84"/>
        <item x="136"/>
        <item x="258"/>
        <item x="160"/>
        <item x="432"/>
        <item x="616"/>
        <item x="592"/>
        <item x="217"/>
        <item x="587"/>
        <item x="281"/>
        <item x="227"/>
        <item x="105"/>
        <item x="346"/>
        <item x="430"/>
        <item x="19"/>
        <item x="205"/>
        <item x="149"/>
        <item x="463"/>
        <item x="348"/>
        <item x="158"/>
        <item x="242"/>
        <item x="677"/>
        <item x="664"/>
        <item x="648"/>
        <item x="449"/>
        <item x="630"/>
        <item x="39"/>
        <item x="458"/>
        <item x="213"/>
        <item x="597"/>
        <item x="4"/>
        <item x="464"/>
        <item x="456"/>
        <item x="446"/>
        <item x="134"/>
        <item x="562"/>
        <item x="661"/>
        <item x="447"/>
        <item x="233"/>
        <item x="435"/>
        <item x="443"/>
        <item x="93"/>
        <item x="222"/>
        <item x="156"/>
        <item x="561"/>
        <item x="128"/>
        <item x="684"/>
        <item x="151"/>
        <item x="220"/>
        <item x="569"/>
        <item x="466"/>
        <item x="118"/>
        <item x="355"/>
        <item x="415"/>
        <item x="23"/>
        <item x="419"/>
        <item x="315"/>
        <item x="602"/>
        <item x="566"/>
        <item x="358"/>
        <item x="515"/>
        <item x="34"/>
        <item x="256"/>
        <item x="390"/>
        <item x="531"/>
        <item x="674"/>
        <item x="236"/>
        <item x="593"/>
        <item x="97"/>
        <item x="444"/>
        <item x="120"/>
        <item x="237"/>
        <item x="37"/>
        <item x="621"/>
        <item x="575"/>
        <item x="352"/>
        <item x="66"/>
        <item x="231"/>
        <item x="24"/>
        <item x="150"/>
        <item x="16"/>
        <item x="268"/>
        <item x="186"/>
        <item x="549"/>
        <item x="103"/>
        <item x="546"/>
        <item x="32"/>
        <item x="462"/>
        <item x="138"/>
        <item x="631"/>
        <item x="442"/>
        <item x="190"/>
        <item x="414"/>
        <item x="665"/>
        <item x="26"/>
        <item x="230"/>
        <item x="290"/>
        <item x="71"/>
        <item x="74"/>
        <item x="8"/>
        <item x="335"/>
        <item x="642"/>
        <item x="574"/>
        <item x="125"/>
        <item x="30"/>
        <item x="142"/>
        <item x="147"/>
        <item x="164"/>
        <item x="672"/>
        <item x="92"/>
        <item x="519"/>
        <item x="595"/>
        <item x="509"/>
        <item x="382"/>
        <item x="146"/>
        <item x="339"/>
        <item x="571"/>
        <item x="70"/>
        <item x="601"/>
        <item x="301"/>
        <item x="673"/>
        <item x="329"/>
        <item x="106"/>
        <item x="194"/>
        <item x="470"/>
        <item x="321"/>
        <item x="629"/>
        <item x="14"/>
        <item x="328"/>
        <item x="257"/>
        <item x="325"/>
        <item x="80"/>
        <item x="130"/>
        <item x="564"/>
        <item x="635"/>
        <item x="218"/>
        <item x="131"/>
        <item x="223"/>
        <item x="162"/>
        <item x="577"/>
        <item x="670"/>
        <item x="547"/>
        <item x="167"/>
        <item x="408"/>
        <item x="573"/>
        <item x="461"/>
        <item x="620"/>
        <item x="398"/>
        <item x="121"/>
        <item x="21"/>
        <item x="137"/>
        <item x="365"/>
        <item x="558"/>
        <item x="489"/>
        <item x="482"/>
        <item x="663"/>
        <item x="31"/>
        <item x="104"/>
        <item x="683"/>
        <item x="102"/>
        <item x="132"/>
        <item x="471"/>
        <item x="644"/>
        <item x="260"/>
        <item x="101"/>
        <item x="396"/>
        <item x="468"/>
        <item x="141"/>
        <item x="354"/>
        <item x="96"/>
        <item x="678"/>
        <item x="327"/>
        <item x="126"/>
        <item x="584"/>
        <item x="457"/>
        <item x="668"/>
        <item x="344"/>
        <item x="452"/>
        <item x="308"/>
        <item x="530"/>
        <item x="416"/>
        <item x="324"/>
        <item x="652"/>
        <item x="428"/>
        <item x="326"/>
        <item x="57"/>
        <item x="450"/>
        <item x="451"/>
        <item x="214"/>
        <item x="478"/>
        <item x="209"/>
        <item x="448"/>
        <item x="280"/>
        <item x="469"/>
        <item x="219"/>
        <item x="467"/>
        <item x="481"/>
        <item x="379"/>
        <item x="172"/>
        <item x="654"/>
        <item x="384"/>
        <item x="173"/>
        <item x="83"/>
        <item x="618"/>
        <item x="590"/>
        <item x="676"/>
        <item x="247"/>
        <item x="520"/>
        <item x="606"/>
        <item x="498"/>
        <item x="413"/>
        <item x="522"/>
        <item x="196"/>
        <item x="494"/>
        <item x="94"/>
        <item x="529"/>
        <item x="557"/>
        <item x="143"/>
        <item x="244"/>
        <item x="483"/>
        <item x="3"/>
        <item x="585"/>
        <item x="112"/>
        <item x="553"/>
        <item x="640"/>
        <item x="210"/>
        <item x="27"/>
        <item x="7"/>
        <item x="333"/>
        <item x="647"/>
        <item x="538"/>
        <item x="445"/>
        <item x="671"/>
        <item x="579"/>
        <item x="110"/>
        <item x="330"/>
        <item x="410"/>
        <item x="159"/>
        <item x="548"/>
        <item x="572"/>
        <item x="211"/>
        <item x="239"/>
        <item x="282"/>
        <item x="292"/>
        <item x="189"/>
        <item x="350"/>
        <item x="429"/>
        <item x="591"/>
        <item x="427"/>
        <item x="596"/>
        <item x="480"/>
        <item x="537"/>
        <item x="116"/>
        <item x="624"/>
        <item x="295"/>
        <item x="284"/>
        <item x="433"/>
        <item x="267"/>
        <item x="289"/>
        <item x="303"/>
        <item x="366"/>
        <item x="439"/>
        <item x="338"/>
        <item x="176"/>
        <item x="514"/>
        <item x="72"/>
        <item x="288"/>
        <item x="305"/>
        <item x="148"/>
        <item x="193"/>
        <item x="38"/>
        <item x="679"/>
        <item x="568"/>
        <item x="174"/>
        <item x="583"/>
        <item x="60"/>
        <item x="195"/>
        <item x="486"/>
        <item x="129"/>
        <item x="399"/>
        <item x="47"/>
        <item x="645"/>
        <item x="20"/>
        <item x="203"/>
        <item x="550"/>
        <item x="388"/>
        <item x="614"/>
        <item x="179"/>
        <item x="182"/>
        <item x="13"/>
        <item x="394"/>
        <item x="440"/>
        <item x="667"/>
        <item x="18"/>
        <item x="554"/>
        <item x="543"/>
        <item x="224"/>
        <item x="407"/>
        <item x="600"/>
        <item x="643"/>
        <item x="314"/>
        <item x="544"/>
        <item x="397"/>
        <item x="177"/>
        <item x="50"/>
        <item x="275"/>
        <item x="44"/>
        <item x="317"/>
        <item x="357"/>
        <item x="347"/>
        <item x="225"/>
        <item x="588"/>
        <item x="421"/>
        <item x="501"/>
        <item x="61"/>
        <item x="669"/>
        <item x="153"/>
        <item x="15"/>
        <item x="2"/>
        <item x="423"/>
        <item x="504"/>
        <item x="627"/>
        <item x="373"/>
        <item x="294"/>
        <item x="389"/>
        <item x="122"/>
        <item x="628"/>
        <item x="555"/>
        <item x="612"/>
        <item x="266"/>
        <item x="623"/>
        <item x="436"/>
        <item x="581"/>
        <item x="199"/>
        <item x="69"/>
        <item x="633"/>
        <item x="310"/>
        <item x="370"/>
        <item x="250"/>
        <item x="475"/>
        <item x="245"/>
        <item x="518"/>
        <item x="272"/>
        <item x="243"/>
        <item x="123"/>
        <item x="269"/>
        <item x="161"/>
        <item x="424"/>
        <item x="563"/>
        <item x="420"/>
        <item x="85"/>
        <item x="51"/>
        <item x="459"/>
        <item x="133"/>
        <item x="229"/>
        <item x="369"/>
        <item x="510"/>
        <item x="276"/>
        <item x="88"/>
        <item x="386"/>
        <item x="539"/>
        <item x="215"/>
        <item x="323"/>
        <item x="140"/>
        <item x="371"/>
        <item x="312"/>
        <item x="336"/>
        <item x="235"/>
        <item x="17"/>
        <item x="322"/>
        <item x="232"/>
        <item x="202"/>
        <item x="582"/>
        <item x="536"/>
        <item x="403"/>
        <item x="188"/>
        <item x="254"/>
        <item x="234"/>
        <item x="659"/>
        <item x="304"/>
        <item x="637"/>
        <item x="377"/>
        <item x="53"/>
        <item x="78"/>
        <item x="249"/>
        <item x="361"/>
        <item x="381"/>
        <item x="503"/>
        <item x="485"/>
        <item x="528"/>
        <item x="228"/>
        <item x="479"/>
        <item x="646"/>
        <item x="502"/>
        <item x="90"/>
        <item x="271"/>
        <item x="405"/>
        <item x="376"/>
        <item x="285"/>
        <item x="252"/>
        <item x="45"/>
        <item x="157"/>
        <item x="609"/>
        <item x="345"/>
        <item x="425"/>
        <item x="513"/>
        <item x="99"/>
        <item x="206"/>
        <item x="56"/>
        <item x="409"/>
        <item x="438"/>
        <item x="43"/>
        <item x="309"/>
        <item x="175"/>
        <item x="497"/>
        <item x="625"/>
        <item x="613"/>
        <item x="372"/>
        <item x="552"/>
        <item x="681"/>
        <item x="610"/>
        <item x="412"/>
        <item x="144"/>
        <item x="492"/>
        <item x="512"/>
        <item x="385"/>
        <item x="508"/>
        <item x="171"/>
        <item x="87"/>
        <item x="499"/>
        <item x="273"/>
        <item x="353"/>
        <item x="477"/>
        <item x="216"/>
        <item x="65"/>
        <item x="40"/>
        <item x="375"/>
        <item x="198"/>
        <item x="36"/>
        <item x="662"/>
        <item x="111"/>
        <item x="248"/>
        <item x="287"/>
        <item x="9"/>
        <item x="52"/>
        <item x="185"/>
        <item x="59"/>
        <item x="145"/>
        <item x="560"/>
        <item x="540"/>
        <item x="11"/>
        <item x="320"/>
        <item x="89"/>
        <item x="404"/>
        <item x="578"/>
        <item x="48"/>
        <item x="680"/>
        <item x="493"/>
        <item x="33"/>
        <item x="79"/>
        <item x="525"/>
        <item x="400"/>
        <item x="29"/>
        <item x="152"/>
        <item x="64"/>
        <item x="364"/>
        <item x="511"/>
        <item x="422"/>
        <item x="526"/>
        <item x="638"/>
        <item x="406"/>
        <item x="343"/>
        <item x="319"/>
        <item x="603"/>
        <item x="650"/>
        <item x="488"/>
        <item x="607"/>
        <item x="387"/>
        <item x="67"/>
        <item x="474"/>
        <item x="332"/>
        <item x="401"/>
        <item x="487"/>
        <item x="411"/>
        <item x="98"/>
        <item x="524"/>
        <item x="608"/>
        <item x="81"/>
        <item x="517"/>
        <item x="253"/>
        <item x="270"/>
        <item x="180"/>
        <item x="496"/>
        <item x="636"/>
        <item x="626"/>
        <item x="261"/>
        <item x="187"/>
        <item x="402"/>
        <item x="76"/>
        <item x="192"/>
        <item x="297"/>
        <item x="166"/>
        <item x="299"/>
        <item x="639"/>
        <item x="516"/>
        <item x="28"/>
        <item x="42"/>
        <item x="426"/>
        <item x="0"/>
        <item x="298"/>
        <item x="68"/>
        <item x="62"/>
        <item x="86"/>
        <item x="342"/>
        <item x="541"/>
        <item x="201"/>
        <item x="293"/>
        <item x="337"/>
        <item x="55"/>
        <item x="495"/>
        <item x="191"/>
        <item x="632"/>
        <item x="490"/>
        <item x="22"/>
        <item x="168"/>
        <item x="263"/>
        <item x="63"/>
        <item x="286"/>
        <item x="622"/>
        <item x="318"/>
        <item x="611"/>
        <item x="277"/>
        <item x="95"/>
        <item x="431"/>
        <item x="41"/>
        <item x="615"/>
        <item x="507"/>
        <item x="380"/>
        <item x="73"/>
        <item x="605"/>
        <item x="127"/>
        <item x="383"/>
        <item x="184"/>
        <item x="556"/>
        <item x="619"/>
        <item x="58"/>
        <item x="363"/>
        <item x="197"/>
        <item x="666"/>
        <item x="124"/>
        <item x="367"/>
        <item x="331"/>
        <item x="586"/>
        <item x="75"/>
        <item x="500"/>
        <item x="599"/>
        <item x="135"/>
        <item x="307"/>
        <item x="100"/>
        <item x="200"/>
        <item x="241"/>
        <item x="109"/>
        <item x="246"/>
        <item x="240"/>
        <item x="49"/>
        <item x="264"/>
        <item x="274"/>
        <item x="183"/>
        <item x="207"/>
        <item x="604"/>
        <item x="170"/>
        <item x="491"/>
        <item x="10"/>
        <item x="296"/>
        <item x="265"/>
        <item x="178"/>
        <item x="155"/>
        <item x="542"/>
        <item x="368"/>
        <item x="653"/>
        <item x="291"/>
        <item x="418"/>
        <item x="108"/>
        <item x="374"/>
        <item x="169"/>
        <item x="255"/>
        <item x="306"/>
        <item x="221"/>
        <item x="208"/>
        <item x="6"/>
        <item x="114"/>
        <item x="532"/>
        <item x="279"/>
        <item x="300"/>
        <item x="378"/>
        <item x="181"/>
        <item x="465"/>
        <item x="139"/>
        <item x="506"/>
        <item x="204"/>
        <item x="534"/>
        <item x="617"/>
        <item x="391"/>
        <item x="278"/>
        <item x="434"/>
        <item x="115"/>
        <item x="283"/>
        <item x="91"/>
        <item x="675"/>
        <item x="154"/>
        <item x="523"/>
        <item x="545"/>
        <item x="25"/>
        <item x="340"/>
        <item x="655"/>
        <item x="476"/>
        <item x="351"/>
        <item x="349"/>
        <item x="313"/>
        <item x="505"/>
        <item x="589"/>
        <item x="437"/>
        <item x="5"/>
        <item x="580"/>
        <item x="119"/>
        <item x="54"/>
        <item x="226"/>
        <item x="359"/>
        <item x="165"/>
        <item x="658"/>
        <item x="163"/>
        <item x="35"/>
        <item x="316"/>
        <item x="551"/>
        <item x="484"/>
        <item x="594"/>
        <item x="259"/>
        <item x="1"/>
        <item t="default"/>
      </items>
    </pivotField>
    <pivotField axis="axisPage" compact="0" outline="0" showAll="0">
      <items count="691">
        <item x="136"/>
        <item x="356"/>
        <item x="254"/>
        <item x="137"/>
        <item x="416"/>
        <item x="357"/>
        <item x="417"/>
        <item x="477"/>
        <item x="358"/>
        <item x="449"/>
        <item x="495"/>
        <item x="482"/>
        <item x="516"/>
        <item x="18"/>
        <item x="359"/>
        <item x="505"/>
        <item x="432"/>
        <item x="600"/>
        <item x="237"/>
        <item x="269"/>
        <item x="260"/>
        <item x="138"/>
        <item x="689"/>
        <item x="140"/>
        <item x="139"/>
        <item x="334"/>
        <item x="368"/>
        <item x="280"/>
        <item x="448"/>
        <item x="10"/>
        <item x="454"/>
        <item x="72"/>
        <item x="93"/>
        <item x="455"/>
        <item x="100"/>
        <item x="106"/>
        <item x="184"/>
        <item x="109"/>
        <item x="578"/>
        <item x="133"/>
        <item x="612"/>
        <item x="379"/>
        <item x="583"/>
        <item x="619"/>
        <item x="369"/>
        <item x="127"/>
        <item x="232"/>
        <item x="515"/>
        <item x="618"/>
        <item x="391"/>
        <item x="628"/>
        <item x="329"/>
        <item x="613"/>
        <item x="229"/>
        <item x="394"/>
        <item x="74"/>
        <item x="152"/>
        <item x="279"/>
        <item x="514"/>
        <item x="471"/>
        <item x="234"/>
        <item x="252"/>
        <item x="686"/>
        <item x="469"/>
        <item x="672"/>
        <item x="328"/>
        <item x="165"/>
        <item x="610"/>
        <item x="498"/>
        <item x="569"/>
        <item x="518"/>
        <item x="490"/>
        <item x="14"/>
        <item x="494"/>
        <item x="456"/>
        <item x="486"/>
        <item x="104"/>
        <item x="487"/>
        <item x="500"/>
        <item x="226"/>
        <item x="474"/>
        <item x="178"/>
        <item x="483"/>
        <item x="86"/>
        <item x="468"/>
        <item x="21"/>
        <item x="511"/>
        <item x="249"/>
        <item x="177"/>
        <item x="167"/>
        <item x="615"/>
        <item x="230"/>
        <item x="450"/>
        <item x="390"/>
        <item x="355"/>
        <item x="572"/>
        <item x="134"/>
        <item x="609"/>
        <item x="576"/>
        <item x="426"/>
        <item x="629"/>
        <item x="88"/>
        <item x="484"/>
        <item x="568"/>
        <item x="278"/>
        <item x="625"/>
        <item x="277"/>
        <item x="57"/>
        <item x="166"/>
        <item x="374"/>
        <item x="91"/>
        <item x="596"/>
        <item x="102"/>
        <item x="496"/>
        <item x="371"/>
        <item x="209"/>
        <item x="584"/>
        <item x="158"/>
        <item x="547"/>
        <item x="579"/>
        <item x="312"/>
        <item x="92"/>
        <item x="22"/>
        <item x="64"/>
        <item x="676"/>
        <item x="563"/>
        <item x="380"/>
        <item x="179"/>
        <item x="590"/>
        <item x="147"/>
        <item x="575"/>
        <item x="180"/>
        <item x="289"/>
        <item x="82"/>
        <item x="556"/>
        <item x="503"/>
        <item x="577"/>
        <item x="465"/>
        <item x="573"/>
        <item x="324"/>
        <item x="376"/>
        <item x="108"/>
        <item x="213"/>
        <item x="658"/>
        <item x="508"/>
        <item x="620"/>
        <item x="657"/>
        <item x="70"/>
        <item x="418"/>
        <item x="343"/>
        <item x="245"/>
        <item x="174"/>
        <item x="161"/>
        <item x="61"/>
        <item x="640"/>
        <item x="31"/>
        <item x="442"/>
        <item x="228"/>
        <item x="151"/>
        <item x="574"/>
        <item x="667"/>
        <item x="611"/>
        <item x="26"/>
        <item x="499"/>
        <item x="378"/>
        <item x="12"/>
        <item x="214"/>
        <item x="430"/>
        <item x="682"/>
        <item x="263"/>
        <item x="447"/>
        <item x="398"/>
        <item x="668"/>
        <item x="526"/>
        <item x="660"/>
        <item x="623"/>
        <item x="520"/>
        <item x="603"/>
        <item x="103"/>
        <item x="107"/>
        <item x="126"/>
        <item x="326"/>
        <item x="372"/>
        <item x="510"/>
        <item x="203"/>
        <item x="282"/>
        <item x="223"/>
        <item x="688"/>
        <item x="504"/>
        <item x="339"/>
        <item x="154"/>
        <item x="389"/>
        <item x="509"/>
        <item x="90"/>
        <item x="687"/>
        <item x="373"/>
        <item x="478"/>
        <item x="157"/>
        <item x="163"/>
        <item x="446"/>
        <item x="340"/>
        <item x="266"/>
        <item x="272"/>
        <item x="231"/>
        <item x="404"/>
        <item x="271"/>
        <item x="51"/>
        <item x="148"/>
        <item x="491"/>
        <item x="303"/>
        <item x="201"/>
        <item x="364"/>
        <item x="227"/>
        <item x="489"/>
        <item x="507"/>
        <item x="300"/>
        <item x="235"/>
        <item x="239"/>
        <item x="519"/>
        <item x="207"/>
        <item x="189"/>
        <item x="395"/>
        <item x="190"/>
        <item x="73"/>
        <item x="659"/>
        <item x="451"/>
        <item x="256"/>
        <item x="302"/>
        <item x="445"/>
        <item x="453"/>
        <item x="567"/>
        <item x="606"/>
        <item x="216"/>
        <item x="558"/>
        <item x="531"/>
        <item x="87"/>
        <item x="457"/>
        <item x="602"/>
        <item x="669"/>
        <item x="153"/>
        <item x="536"/>
        <item x="28"/>
        <item x="473"/>
        <item x="443"/>
        <item x="114"/>
        <item x="617"/>
        <item x="4"/>
        <item x="101"/>
        <item x="17"/>
        <item x="116"/>
        <item x="144"/>
        <item x="3"/>
        <item x="586"/>
        <item x="118"/>
        <item x="240"/>
        <item x="262"/>
        <item x="149"/>
        <item x="121"/>
        <item x="485"/>
        <item x="345"/>
        <item x="452"/>
        <item x="162"/>
        <item x="193"/>
        <item x="587"/>
        <item x="274"/>
        <item x="385"/>
        <item x="112"/>
        <item x="622"/>
        <item x="595"/>
        <item x="532"/>
        <item x="582"/>
        <item x="208"/>
        <item x="261"/>
        <item x="164"/>
        <item x="570"/>
        <item x="557"/>
        <item x="632"/>
        <item x="132"/>
        <item x="306"/>
        <item x="652"/>
        <item x="624"/>
        <item x="410"/>
        <item x="85"/>
        <item x="680"/>
        <item x="311"/>
        <item x="320"/>
        <item x="287"/>
        <item x="399"/>
        <item x="288"/>
        <item x="431"/>
        <item x="472"/>
        <item x="480"/>
        <item x="129"/>
        <item x="215"/>
        <item x="296"/>
        <item x="552"/>
        <item x="62"/>
        <item x="310"/>
        <item x="523"/>
        <item x="84"/>
        <item x="38"/>
        <item x="212"/>
        <item x="258"/>
        <item x="27"/>
        <item x="191"/>
        <item x="199"/>
        <item x="646"/>
        <item x="36"/>
        <item x="222"/>
        <item x="675"/>
        <item x="348"/>
        <item x="41"/>
        <item x="196"/>
        <item x="679"/>
        <item x="406"/>
        <item x="11"/>
        <item x="125"/>
        <item x="631"/>
        <item x="182"/>
        <item x="481"/>
        <item x="424"/>
        <item x="246"/>
        <item x="361"/>
        <item x="565"/>
        <item x="370"/>
        <item x="316"/>
        <item x="194"/>
        <item x="83"/>
        <item x="670"/>
        <item x="360"/>
        <item x="392"/>
        <item x="145"/>
        <item x="250"/>
        <item x="458"/>
        <item x="94"/>
        <item x="335"/>
        <item x="346"/>
        <item x="685"/>
        <item x="566"/>
        <item x="539"/>
        <item x="444"/>
        <item x="15"/>
        <item x="347"/>
        <item x="673"/>
        <item x="377"/>
        <item x="13"/>
        <item x="115"/>
        <item x="460"/>
        <item x="238"/>
        <item x="607"/>
        <item x="236"/>
        <item x="52"/>
        <item x="67"/>
        <item x="542"/>
        <item x="655"/>
        <item x="425"/>
        <item x="141"/>
        <item x="656"/>
        <item x="643"/>
        <item x="475"/>
        <item x="408"/>
        <item x="366"/>
        <item x="97"/>
        <item x="651"/>
        <item x="315"/>
        <item x="60"/>
        <item x="342"/>
        <item x="403"/>
        <item x="462"/>
        <item x="268"/>
        <item x="293"/>
        <item x="555"/>
        <item x="290"/>
        <item x="265"/>
        <item x="2"/>
        <item x="143"/>
        <item x="330"/>
        <item x="172"/>
        <item x="270"/>
        <item x="75"/>
        <item x="8"/>
        <item x="585"/>
        <item x="381"/>
        <item x="297"/>
        <item x="150"/>
        <item x="105"/>
        <item x="402"/>
        <item x="422"/>
        <item x="548"/>
        <item x="78"/>
        <item x="233"/>
        <item x="156"/>
        <item x="405"/>
        <item x="666"/>
        <item x="429"/>
        <item x="169"/>
        <item x="383"/>
        <item x="616"/>
        <item x="9"/>
        <item x="247"/>
        <item x="461"/>
        <item x="173"/>
        <item x="267"/>
        <item x="221"/>
        <item x="439"/>
        <item x="639"/>
        <item x="319"/>
        <item x="76"/>
        <item x="206"/>
        <item x="663"/>
        <item x="413"/>
        <item x="204"/>
        <item x="44"/>
        <item x="407"/>
        <item x="68"/>
        <item x="47"/>
        <item x="541"/>
        <item x="522"/>
        <item x="142"/>
        <item x="42"/>
        <item x="89"/>
        <item x="255"/>
        <item x="540"/>
        <item x="37"/>
        <item x="598"/>
        <item x="80"/>
        <item x="307"/>
        <item x="292"/>
        <item x="463"/>
        <item x="349"/>
        <item x="344"/>
        <item x="435"/>
        <item x="551"/>
        <item x="95"/>
        <item x="225"/>
        <item x="604"/>
        <item x="681"/>
        <item x="497"/>
        <item x="502"/>
        <item x="159"/>
        <item x="332"/>
        <item x="331"/>
        <item x="644"/>
        <item x="35"/>
        <item x="479"/>
        <item x="341"/>
        <item x="493"/>
        <item x="192"/>
        <item x="412"/>
        <item x="535"/>
        <item x="599"/>
        <item x="641"/>
        <item x="627"/>
        <item x="466"/>
        <item x="653"/>
        <item x="550"/>
        <item x="529"/>
        <item x="436"/>
        <item x="168"/>
        <item x="253"/>
        <item x="537"/>
        <item x="421"/>
        <item x="546"/>
        <item x="317"/>
        <item x="188"/>
        <item x="77"/>
        <item x="294"/>
        <item x="411"/>
        <item x="218"/>
        <item x="43"/>
        <item x="387"/>
        <item x="362"/>
        <item x="241"/>
        <item x="30"/>
        <item x="354"/>
        <item x="365"/>
        <item x="122"/>
        <item x="176"/>
        <item x="25"/>
        <item x="506"/>
        <item x="113"/>
        <item x="309"/>
        <item x="56"/>
        <item x="50"/>
        <item x="305"/>
        <item x="434"/>
        <item x="608"/>
        <item x="561"/>
        <item x="605"/>
        <item x="588"/>
        <item x="367"/>
        <item x="39"/>
        <item x="336"/>
        <item x="79"/>
        <item x="23"/>
        <item x="32"/>
        <item x="530"/>
        <item x="637"/>
        <item x="117"/>
        <item x="20"/>
        <item x="440"/>
        <item x="128"/>
        <item x="492"/>
        <item x="242"/>
        <item x="120"/>
        <item x="665"/>
        <item x="327"/>
        <item x="513"/>
        <item x="55"/>
        <item x="549"/>
        <item x="459"/>
        <item x="512"/>
        <item x="564"/>
        <item x="69"/>
        <item x="441"/>
        <item x="423"/>
        <item x="683"/>
        <item x="674"/>
        <item x="525"/>
        <item x="634"/>
        <item x="58"/>
        <item x="571"/>
        <item x="437"/>
        <item x="524"/>
        <item x="662"/>
        <item x="99"/>
        <item x="384"/>
        <item x="591"/>
        <item x="0"/>
        <item x="554"/>
        <item x="71"/>
        <item x="534"/>
        <item x="654"/>
        <item x="291"/>
        <item x="638"/>
        <item x="66"/>
        <item x="283"/>
        <item x="397"/>
        <item x="562"/>
        <item x="322"/>
        <item x="321"/>
        <item x="325"/>
        <item x="438"/>
        <item x="205"/>
        <item x="1"/>
        <item x="559"/>
        <item x="211"/>
        <item x="197"/>
        <item x="650"/>
        <item x="553"/>
        <item x="183"/>
        <item x="34"/>
        <item x="671"/>
        <item x="464"/>
        <item x="517"/>
        <item x="664"/>
        <item x="53"/>
        <item x="98"/>
        <item x="49"/>
        <item x="589"/>
        <item x="352"/>
        <item x="220"/>
        <item x="314"/>
        <item x="428"/>
        <item x="59"/>
        <item x="533"/>
        <item x="46"/>
        <item x="210"/>
        <item x="527"/>
        <item x="284"/>
        <item x="185"/>
        <item x="54"/>
        <item x="308"/>
        <item x="363"/>
        <item x="488"/>
        <item x="642"/>
        <item x="298"/>
        <item x="645"/>
        <item x="96"/>
        <item x="470"/>
        <item x="647"/>
        <item x="581"/>
        <item x="545"/>
        <item x="63"/>
        <item x="636"/>
        <item x="243"/>
        <item x="419"/>
        <item x="202"/>
        <item x="649"/>
        <item x="601"/>
        <item x="48"/>
        <item x="396"/>
        <item x="217"/>
        <item x="420"/>
        <item x="146"/>
        <item x="678"/>
        <item x="400"/>
        <item x="65"/>
        <item x="123"/>
        <item x="621"/>
        <item x="538"/>
        <item x="633"/>
        <item x="338"/>
        <item x="257"/>
        <item x="33"/>
        <item x="119"/>
        <item x="593"/>
        <item x="219"/>
        <item x="111"/>
        <item x="19"/>
        <item x="333"/>
        <item x="285"/>
        <item x="295"/>
        <item x="635"/>
        <item x="259"/>
        <item x="200"/>
        <item x="187"/>
        <item x="528"/>
        <item x="29"/>
        <item x="124"/>
        <item x="195"/>
        <item x="318"/>
        <item x="286"/>
        <item x="350"/>
        <item x="171"/>
        <item x="592"/>
        <item x="313"/>
        <item x="415"/>
        <item x="7"/>
        <item x="401"/>
        <item x="40"/>
        <item x="186"/>
        <item x="110"/>
        <item x="409"/>
        <item x="276"/>
        <item x="337"/>
        <item x="130"/>
        <item x="244"/>
        <item x="264"/>
        <item x="351"/>
        <item x="467"/>
        <item x="160"/>
        <item x="301"/>
        <item x="6"/>
        <item x="81"/>
        <item x="198"/>
        <item x="648"/>
        <item x="501"/>
        <item x="155"/>
        <item x="323"/>
        <item x="544"/>
        <item x="224"/>
        <item x="580"/>
        <item x="414"/>
        <item x="427"/>
        <item x="170"/>
        <item x="614"/>
        <item x="248"/>
        <item x="131"/>
        <item x="304"/>
        <item x="684"/>
        <item x="299"/>
        <item x="594"/>
        <item x="433"/>
        <item x="560"/>
        <item x="382"/>
        <item x="661"/>
        <item x="388"/>
        <item x="375"/>
        <item x="353"/>
        <item x="16"/>
        <item x="543"/>
        <item x="45"/>
        <item x="476"/>
        <item x="275"/>
        <item x="135"/>
        <item x="251"/>
        <item x="393"/>
        <item x="181"/>
        <item x="677"/>
        <item x="626"/>
        <item x="175"/>
        <item x="24"/>
        <item x="386"/>
        <item x="273"/>
        <item x="597"/>
        <item x="521"/>
        <item x="630"/>
        <item x="281"/>
        <item x="5"/>
        <item t="default"/>
      </items>
    </pivotField>
    <pivotField compact="0" outline="0" showAll="0"/>
    <pivotField dataField="1" compact="0" numFmtId="37" outline="0" showAll="0"/>
    <pivotField axis="axisPage" compact="0" outline="0" showAll="0">
      <items count="4">
        <item x="2"/>
        <item x="1"/>
        <item x="0"/>
        <item t="default"/>
      </items>
    </pivotField>
    <pivotField dataField="1" compact="0" numFmtId="41" outline="0" showAll="0"/>
  </pivotFields>
  <rowFields count="2">
    <field x="8"/>
    <field x="2"/>
  </rowFields>
  <rowItems count="16">
    <i>
      <x v="4"/>
      <x/>
    </i>
    <i r="1">
      <x v="1"/>
    </i>
    <i r="1">
      <x v="2"/>
    </i>
    <i t="default">
      <x v="4"/>
    </i>
    <i>
      <x v="5"/>
      <x/>
    </i>
    <i r="1">
      <x v="2"/>
    </i>
    <i t="default">
      <x v="5"/>
    </i>
    <i>
      <x v="6"/>
      <x/>
    </i>
    <i r="1">
      <x v="2"/>
    </i>
    <i t="default">
      <x v="6"/>
    </i>
    <i>
      <x v="7"/>
      <x/>
    </i>
    <i r="1">
      <x v="1"/>
    </i>
    <i t="default">
      <x v="7"/>
    </i>
    <i>
      <x v="9"/>
      <x/>
    </i>
    <i t="default">
      <x v="9"/>
    </i>
    <i t="grand">
      <x/>
    </i>
  </rowItems>
  <colFields count="1">
    <field x="-2"/>
  </colFields>
  <colItems count="2">
    <i>
      <x/>
    </i>
    <i i="1">
      <x v="1"/>
    </i>
  </colItems>
  <pageFields count="5">
    <pageField fld="18" item="1" hier="-1"/>
    <pageField fld="3" item="0" hier="-1"/>
    <pageField fld="1" item="5" hier="-1"/>
    <pageField fld="14" hier="-1"/>
    <pageField fld="15" hier="-1"/>
  </pageFields>
  <dataFields count="2">
    <dataField name="Suma de Diferencia" fld="17" baseField="8" baseItem="2" numFmtId="166"/>
    <dataField name="Suma de Plan de ventas China" fld="19" baseField="8" baseItem="4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49BC5-079B-4987-B081-9A40B76FEAA8}" name="TablaDinámica12" cacheId="181" applyNumberFormats="0" applyBorderFormats="0" applyFontFormats="0" applyPatternFormats="0" applyAlignmentFormats="0" applyWidthHeightFormats="1" dataCaption="Valores" updatedVersion="8" minRefreshableVersion="3" rowGrandTotals="0" itemPrintTitles="1" createdVersion="6" indent="0" compact="0" compactData="0" multipleFieldFilters="0">
  <location ref="M4:T10" firstHeaderRow="1" firstDataRow="2" firstDataCol="1" rowPageCount="2" colPageCount="1"/>
  <pivotFields count="1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8">
        <item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1"/>
        <item x="2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h="1" x="1"/>
        <item x="5"/>
        <item x="7"/>
        <item x="6"/>
        <item x="0"/>
        <item x="4"/>
        <item x="3"/>
        <item x="2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5">
    <i>
      <x v="4"/>
    </i>
    <i>
      <x v="5"/>
    </i>
    <i>
      <x v="6"/>
    </i>
    <i>
      <x v="7"/>
    </i>
    <i>
      <x v="9"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2" item="0" hier="-1"/>
    <pageField fld="3" item="0" hier="-1"/>
  </pageFields>
  <dataFields count="1">
    <dataField name=" Producción" fld="13" baseField="5" baseItem="187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9E0AD-32E4-48D1-A1AA-279A59955620}" name="TablaDinámica2" cacheId="200" applyNumberFormats="0" applyBorderFormats="0" applyFontFormats="0" applyPatternFormats="0" applyAlignmentFormats="0" applyWidthHeightFormats="1" dataCaption="Valores" updatedVersion="8" minRefreshableVersion="3" rowGrandTotals="0" itemPrintTitles="1" createdVersion="6" indent="0" compact="0" compactData="0" multipleFieldFilters="0">
  <location ref="X5:AA227" firstHeaderRow="1" firstDataRow="1" firstDataCol="3" rowPageCount="2" colPageCount="1"/>
  <pivotFields count="20">
    <pivotField axis="axisRow" compact="0" outline="0" showAll="0" sortType="descending" defaultSubtotal="0">
      <items count="662"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271"/>
        <item x="272"/>
        <item x="120"/>
        <item x="274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277"/>
        <item x="134"/>
        <item x="278"/>
        <item x="135"/>
        <item x="279"/>
        <item x="136"/>
        <item x="137"/>
        <item x="138"/>
        <item x="140"/>
        <item x="141"/>
        <item x="142"/>
        <item x="143"/>
        <item x="145"/>
        <item x="146"/>
        <item x="147"/>
        <item x="148"/>
        <item x="149"/>
        <item x="280"/>
        <item x="150"/>
        <item x="151"/>
        <item x="152"/>
        <item x="153"/>
        <item x="154"/>
        <item x="155"/>
        <item x="281"/>
        <item x="283"/>
        <item x="284"/>
        <item x="285"/>
        <item x="158"/>
        <item x="159"/>
        <item x="469"/>
        <item x="160"/>
        <item x="161"/>
        <item x="287"/>
        <item x="162"/>
        <item x="289"/>
        <item x="290"/>
        <item x="163"/>
        <item x="291"/>
        <item x="292"/>
        <item x="164"/>
        <item x="165"/>
        <item x="166"/>
        <item x="167"/>
        <item x="170"/>
        <item x="171"/>
        <item x="172"/>
        <item x="293"/>
        <item x="294"/>
        <item x="173"/>
        <item x="295"/>
        <item x="174"/>
        <item x="296"/>
        <item x="175"/>
        <item x="297"/>
        <item x="298"/>
        <item x="299"/>
        <item x="300"/>
        <item x="301"/>
        <item x="176"/>
        <item x="304"/>
        <item x="177"/>
        <item x="534"/>
        <item x="305"/>
        <item x="306"/>
        <item x="307"/>
        <item x="308"/>
        <item x="309"/>
        <item x="310"/>
        <item x="311"/>
        <item x="312"/>
        <item x="178"/>
        <item x="179"/>
        <item x="313"/>
        <item x="180"/>
        <item x="314"/>
        <item x="181"/>
        <item x="315"/>
        <item x="316"/>
        <item x="182"/>
        <item x="318"/>
        <item x="319"/>
        <item x="183"/>
        <item x="184"/>
        <item x="321"/>
        <item x="322"/>
        <item x="323"/>
        <item x="324"/>
        <item x="185"/>
        <item x="186"/>
        <item x="325"/>
        <item x="187"/>
        <item x="188"/>
        <item x="326"/>
        <item x="189"/>
        <item x="190"/>
        <item x="327"/>
        <item x="191"/>
        <item x="192"/>
        <item x="328"/>
        <item x="193"/>
        <item x="194"/>
        <item x="195"/>
        <item x="196"/>
        <item x="330"/>
        <item x="331"/>
        <item x="197"/>
        <item x="198"/>
        <item x="332"/>
        <item x="333"/>
        <item x="199"/>
        <item x="200"/>
        <item x="201"/>
        <item x="202"/>
        <item x="335"/>
        <item x="203"/>
        <item x="204"/>
        <item x="336"/>
        <item x="205"/>
        <item x="337"/>
        <item x="207"/>
        <item x="208"/>
        <item x="339"/>
        <item x="340"/>
        <item x="209"/>
        <item x="210"/>
        <item x="211"/>
        <item x="212"/>
        <item x="342"/>
        <item x="343"/>
        <item x="213"/>
        <item x="345"/>
        <item x="346"/>
        <item x="347"/>
        <item x="215"/>
        <item x="216"/>
        <item x="217"/>
        <item x="218"/>
        <item x="348"/>
        <item x="349"/>
        <item x="350"/>
        <item x="219"/>
        <item x="351"/>
        <item x="352"/>
        <item x="353"/>
        <item x="354"/>
        <item x="220"/>
        <item x="221"/>
        <item x="224"/>
        <item x="355"/>
        <item x="356"/>
        <item x="357"/>
        <item x="358"/>
        <item x="226"/>
        <item x="227"/>
        <item x="228"/>
        <item x="563"/>
        <item x="359"/>
        <item x="360"/>
        <item x="229"/>
        <item x="230"/>
        <item x="367"/>
        <item x="231"/>
        <item x="232"/>
        <item x="368"/>
        <item x="369"/>
        <item x="370"/>
        <item x="371"/>
        <item x="233"/>
        <item x="372"/>
        <item x="234"/>
        <item x="235"/>
        <item x="374"/>
        <item x="375"/>
        <item x="237"/>
        <item x="238"/>
        <item x="239"/>
        <item x="490"/>
        <item x="240"/>
        <item x="241"/>
        <item x="376"/>
        <item x="377"/>
        <item x="378"/>
        <item x="379"/>
        <item x="380"/>
        <item x="242"/>
        <item x="243"/>
        <item x="244"/>
        <item x="245"/>
        <item x="246"/>
        <item x="382"/>
        <item x="247"/>
        <item x="383"/>
        <item x="248"/>
        <item x="249"/>
        <item x="251"/>
        <item x="252"/>
        <item x="384"/>
        <item x="253"/>
        <item x="254"/>
        <item x="386"/>
        <item x="255"/>
        <item x="387"/>
        <item x="388"/>
        <item x="256"/>
        <item x="257"/>
        <item x="258"/>
        <item x="389"/>
        <item x="390"/>
        <item x="473"/>
        <item x="391"/>
        <item x="392"/>
        <item x="393"/>
        <item x="491"/>
        <item x="394"/>
        <item x="395"/>
        <item x="259"/>
        <item x="260"/>
        <item x="397"/>
        <item x="261"/>
        <item x="567"/>
        <item x="398"/>
        <item x="400"/>
        <item x="401"/>
        <item x="402"/>
        <item x="139"/>
        <item x="144"/>
        <item x="288"/>
        <item x="338"/>
        <item x="225"/>
        <item x="535"/>
        <item x="236"/>
        <item x="275"/>
        <item x="156"/>
        <item x="286"/>
        <item x="168"/>
        <item x="528"/>
        <item x="487"/>
        <item x="302"/>
        <item x="303"/>
        <item x="533"/>
        <item x="471"/>
        <item x="488"/>
        <item x="317"/>
        <item x="320"/>
        <item x="461"/>
        <item x="206"/>
        <item x="341"/>
        <item x="344"/>
        <item x="214"/>
        <item x="495"/>
        <item x="223"/>
        <item x="472"/>
        <item x="496"/>
        <item x="536"/>
        <item x="489"/>
        <item x="250"/>
        <item x="385"/>
        <item x="282"/>
        <item x="222"/>
        <item x="474"/>
        <item x="538"/>
        <item x="273"/>
        <item x="498"/>
        <item x="263"/>
        <item x="405"/>
        <item x="486"/>
        <item x="262"/>
        <item x="462"/>
        <item x="463"/>
        <item x="460"/>
        <item x="403"/>
        <item x="264"/>
        <item x="266"/>
        <item x="363"/>
        <item x="396"/>
        <item x="265"/>
        <item x="373"/>
        <item x="399"/>
        <item x="404"/>
        <item x="406"/>
        <item x="407"/>
        <item x="475"/>
        <item x="464"/>
        <item x="267"/>
        <item x="268"/>
        <item x="269"/>
        <item x="270"/>
        <item x="470"/>
        <item x="465"/>
        <item x="466"/>
        <item x="468"/>
        <item x="476"/>
        <item x="539"/>
        <item x="467"/>
        <item x="494"/>
        <item x="499"/>
        <item x="492"/>
        <item x="497"/>
        <item x="544"/>
        <item x="500"/>
        <item x="546"/>
        <item x="547"/>
        <item x="493"/>
        <item x="545"/>
        <item x="529"/>
        <item x="530"/>
        <item x="540"/>
        <item x="541"/>
        <item x="542"/>
        <item x="543"/>
        <item x="531"/>
        <item x="532"/>
        <item x="537"/>
        <item x="568"/>
        <item x="569"/>
        <item x="564"/>
        <item x="0"/>
        <item x="1"/>
        <item x="46"/>
        <item x="48"/>
        <item x="3"/>
        <item x="5"/>
        <item x="6"/>
        <item x="9"/>
        <item x="16"/>
        <item x="17"/>
        <item x="18"/>
        <item x="23"/>
        <item x="24"/>
        <item x="26"/>
        <item x="27"/>
        <item x="29"/>
        <item x="32"/>
        <item x="33"/>
        <item x="35"/>
        <item x="40"/>
        <item x="41"/>
        <item x="455"/>
        <item x="456"/>
        <item x="42"/>
        <item x="481"/>
        <item x="44"/>
        <item x="2"/>
        <item x="482"/>
        <item x="45"/>
        <item x="49"/>
        <item x="50"/>
        <item x="11"/>
        <item x="12"/>
        <item x="1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89"/>
        <item x="69"/>
        <item x="70"/>
        <item x="71"/>
        <item x="453"/>
        <item x="20"/>
        <item x="483"/>
        <item x="484"/>
        <item x="72"/>
        <item x="22"/>
        <item x="90"/>
        <item x="73"/>
        <item x="28"/>
        <item x="74"/>
        <item x="75"/>
        <item x="76"/>
        <item x="77"/>
        <item x="78"/>
        <item x="79"/>
        <item x="80"/>
        <item x="30"/>
        <item x="81"/>
        <item x="82"/>
        <item x="83"/>
        <item x="485"/>
        <item x="84"/>
        <item x="458"/>
        <item x="86"/>
        <item x="7"/>
        <item x="8"/>
        <item x="91"/>
        <item x="31"/>
        <item x="37"/>
        <item x="408"/>
        <item x="410"/>
        <item x="411"/>
        <item x="412"/>
        <item x="501"/>
        <item x="414"/>
        <item x="502"/>
        <item x="415"/>
        <item x="416"/>
        <item x="503"/>
        <item x="417"/>
        <item x="418"/>
        <item x="504"/>
        <item x="505"/>
        <item x="506"/>
        <item x="507"/>
        <item x="420"/>
        <item x="508"/>
        <item x="477"/>
        <item x="421"/>
        <item x="422"/>
        <item x="509"/>
        <item x="423"/>
        <item x="510"/>
        <item x="511"/>
        <item x="424"/>
        <item x="425"/>
        <item x="426"/>
        <item x="427"/>
        <item x="428"/>
        <item x="431"/>
        <item x="432"/>
        <item x="512"/>
        <item x="433"/>
        <item x="434"/>
        <item x="51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7"/>
        <item x="448"/>
        <item x="449"/>
        <item x="450"/>
        <item x="451"/>
        <item x="479"/>
        <item x="87"/>
        <item x="514"/>
        <item x="15"/>
        <item x="21"/>
        <item x="454"/>
        <item x="25"/>
        <item x="34"/>
        <item x="39"/>
        <item x="43"/>
        <item x="47"/>
        <item x="515"/>
        <item x="516"/>
        <item x="4"/>
        <item x="88"/>
        <item x="517"/>
        <item x="14"/>
        <item x="518"/>
        <item x="519"/>
        <item x="520"/>
        <item x="521"/>
        <item x="522"/>
        <item x="523"/>
        <item x="457"/>
        <item x="524"/>
        <item x="525"/>
        <item x="526"/>
        <item x="85"/>
        <item x="459"/>
        <item x="527"/>
        <item x="409"/>
        <item x="413"/>
        <item x="480"/>
        <item x="548"/>
        <item x="419"/>
        <item x="549"/>
        <item x="550"/>
        <item x="429"/>
        <item x="430"/>
        <item x="551"/>
        <item x="552"/>
        <item x="553"/>
        <item x="554"/>
        <item x="446"/>
        <item x="555"/>
        <item x="556"/>
        <item x="38"/>
        <item x="557"/>
        <item x="559"/>
        <item x="560"/>
        <item x="561"/>
        <item x="562"/>
        <item x="570"/>
        <item x="571"/>
        <item x="572"/>
        <item x="573"/>
        <item x="575"/>
        <item x="576"/>
        <item x="579"/>
        <item x="580"/>
        <item x="583"/>
        <item x="584"/>
        <item x="585"/>
        <item x="591"/>
        <item x="592"/>
        <item x="593"/>
        <item x="10"/>
        <item x="19"/>
        <item x="36"/>
        <item x="93"/>
        <item x="131"/>
        <item x="157"/>
        <item x="169"/>
        <item x="276"/>
        <item x="329"/>
        <item x="334"/>
        <item x="361"/>
        <item x="362"/>
        <item x="364"/>
        <item x="365"/>
        <item x="366"/>
        <item x="381"/>
        <item x="452"/>
        <item x="478"/>
        <item x="558"/>
        <item x="589"/>
        <item x="594"/>
        <item x="595"/>
        <item x="603"/>
        <item x="607"/>
        <item x="586"/>
        <item x="587"/>
        <item x="588"/>
        <item x="596"/>
        <item x="598"/>
        <item x="605"/>
        <item x="606"/>
        <item x="608"/>
        <item x="609"/>
        <item x="610"/>
        <item x="611"/>
        <item x="636"/>
        <item x="565"/>
        <item x="566"/>
        <item x="574"/>
        <item x="590"/>
        <item x="604"/>
        <item x="578"/>
        <item x="581"/>
        <item x="612"/>
        <item x="613"/>
        <item x="639"/>
        <item x="640"/>
        <item x="641"/>
        <item x="661"/>
        <item x="621"/>
        <item x="623"/>
        <item x="629"/>
        <item x="630"/>
        <item x="634"/>
        <item x="577"/>
        <item x="582"/>
        <item x="597"/>
        <item x="600"/>
        <item x="601"/>
        <item x="602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31"/>
        <item x="632"/>
        <item x="635"/>
        <item x="637"/>
        <item x="638"/>
        <item x="642"/>
        <item x="644"/>
        <item x="645"/>
        <item x="646"/>
        <item x="647"/>
        <item x="648"/>
        <item x="633"/>
        <item x="599"/>
        <item x="643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2">
        <item x="2"/>
        <item x="3"/>
        <item x="4"/>
        <item x="5"/>
        <item x="0"/>
        <item x="1"/>
        <item x="6"/>
        <item x="7"/>
        <item x="10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69">
        <item x="124"/>
        <item x="156"/>
        <item x="157"/>
        <item x="330"/>
        <item x="190"/>
        <item x="168"/>
        <item x="342"/>
        <item x="312"/>
        <item x="290"/>
        <item x="265"/>
        <item x="313"/>
        <item x="288"/>
        <item x="194"/>
        <item x="206"/>
        <item x="200"/>
        <item x="184"/>
        <item x="183"/>
        <item x="83"/>
        <item x="255"/>
        <item x="302"/>
        <item x="213"/>
        <item x="242"/>
        <item x="93"/>
        <item x="278"/>
        <item x="247"/>
        <item x="322"/>
        <item x="114"/>
        <item x="191"/>
        <item x="91"/>
        <item x="275"/>
        <item x="146"/>
        <item x="149"/>
        <item x="430"/>
        <item x="195"/>
        <item x="165"/>
        <item x="138"/>
        <item x="139"/>
        <item x="224"/>
        <item x="158"/>
        <item x="155"/>
        <item x="97"/>
        <item x="104"/>
        <item x="231"/>
        <item x="176"/>
        <item x="284"/>
        <item x="99"/>
        <item x="100"/>
        <item x="299"/>
        <item x="354"/>
        <item x="123"/>
        <item x="130"/>
        <item x="317"/>
        <item x="189"/>
        <item x="258"/>
        <item x="133"/>
        <item x="150"/>
        <item x="92"/>
        <item x="222"/>
        <item x="261"/>
        <item x="215"/>
        <item x="239"/>
        <item x="179"/>
        <item x="120"/>
        <item x="144"/>
        <item x="143"/>
        <item x="266"/>
        <item x="281"/>
        <item x="311"/>
        <item x="204"/>
        <item x="262"/>
        <item x="268"/>
        <item x="217"/>
        <item x="147"/>
        <item x="145"/>
        <item x="277"/>
        <item x="111"/>
        <item x="269"/>
        <item x="196"/>
        <item x="225"/>
        <item x="282"/>
        <item x="102"/>
        <item x="469"/>
        <item x="85"/>
        <item x="348"/>
        <item x="228"/>
        <item x="178"/>
        <item x="148"/>
        <item x="333"/>
        <item x="89"/>
        <item x="96"/>
        <item x="240"/>
        <item x="95"/>
        <item x="201"/>
        <item x="289"/>
        <item x="340"/>
        <item x="250"/>
        <item x="327"/>
        <item x="235"/>
        <item x="296"/>
        <item x="326"/>
        <item x="236"/>
        <item x="226"/>
        <item x="197"/>
        <item x="107"/>
        <item x="112"/>
        <item x="113"/>
        <item x="234"/>
        <item x="344"/>
        <item x="181"/>
        <item x="309"/>
        <item x="108"/>
        <item x="180"/>
        <item x="293"/>
        <item x="264"/>
        <item x="208"/>
        <item x="169"/>
        <item x="298"/>
        <item x="103"/>
        <item x="154"/>
        <item x="86"/>
        <item x="270"/>
        <item x="185"/>
        <item x="343"/>
        <item x="306"/>
        <item x="221"/>
        <item x="338"/>
        <item x="94"/>
        <item x="271"/>
        <item x="214"/>
        <item x="347"/>
        <item x="329"/>
        <item x="328"/>
        <item x="349"/>
        <item x="137"/>
        <item x="117"/>
        <item x="116"/>
        <item x="350"/>
        <item x="118"/>
        <item x="272"/>
        <item x="152"/>
        <item x="223"/>
        <item x="227"/>
        <item x="237"/>
        <item x="233"/>
        <item x="219"/>
        <item x="218"/>
        <item x="310"/>
        <item x="109"/>
        <item x="186"/>
        <item x="106"/>
        <item x="339"/>
        <item x="105"/>
        <item x="304"/>
        <item x="308"/>
        <item x="229"/>
        <item x="98"/>
        <item x="115"/>
        <item x="307"/>
        <item x="294"/>
        <item x="431"/>
        <item x="125"/>
        <item x="90"/>
        <item x="164"/>
        <item x="163"/>
        <item x="241"/>
        <item x="260"/>
        <item x="259"/>
        <item x="161"/>
        <item x="171"/>
        <item x="160"/>
        <item x="335"/>
        <item x="316"/>
        <item x="336"/>
        <item x="182"/>
        <item x="128"/>
        <item x="129"/>
        <item x="172"/>
        <item x="151"/>
        <item x="162"/>
        <item x="174"/>
        <item x="173"/>
        <item x="203"/>
        <item x="321"/>
        <item x="238"/>
        <item x="177"/>
        <item x="119"/>
        <item x="346"/>
        <item x="87"/>
        <item x="285"/>
        <item x="353"/>
        <item x="101"/>
        <item x="286"/>
        <item x="287"/>
        <item x="315"/>
        <item x="319"/>
        <item x="253"/>
        <item x="297"/>
        <item x="167"/>
        <item x="318"/>
        <item x="314"/>
        <item x="88"/>
        <item x="274"/>
        <item x="263"/>
        <item x="121"/>
        <item x="352"/>
        <item x="273"/>
        <item x="334"/>
        <item x="136"/>
        <item x="216"/>
        <item x="198"/>
        <item x="187"/>
        <item x="166"/>
        <item x="279"/>
        <item x="301"/>
        <item x="345"/>
        <item x="202"/>
        <item x="276"/>
        <item x="110"/>
        <item x="175"/>
        <item x="249"/>
        <item x="188"/>
        <item x="170"/>
        <item x="295"/>
        <item x="142"/>
        <item x="267"/>
        <item x="141"/>
        <item x="140"/>
        <item x="291"/>
        <item x="132"/>
        <item x="256"/>
        <item x="131"/>
        <item x="153"/>
        <item x="134"/>
        <item x="205"/>
        <item x="210"/>
        <item x="211"/>
        <item x="212"/>
        <item x="496"/>
        <item x="193"/>
        <item x="230"/>
        <item x="135"/>
        <item x="300"/>
        <item x="209"/>
        <item x="470"/>
        <item x="220"/>
        <item x="251"/>
        <item x="252"/>
        <item x="464"/>
        <item x="428"/>
        <item x="468"/>
        <item x="417"/>
        <item x="429"/>
        <item x="280"/>
        <item x="283"/>
        <item x="303"/>
        <item x="254"/>
        <item x="305"/>
        <item x="199"/>
        <item x="433"/>
        <item x="207"/>
        <item x="246"/>
        <item x="479"/>
        <item x="232"/>
        <item x="341"/>
        <item x="257"/>
        <item x="418"/>
        <item x="472"/>
        <item x="126"/>
        <item x="127"/>
        <item x="436"/>
        <item x="244"/>
        <item x="243"/>
        <item x="410"/>
        <item x="411"/>
        <item x="409"/>
        <item x="355"/>
        <item x="332"/>
        <item x="245"/>
        <item x="331"/>
        <item x="351"/>
        <item x="356"/>
        <item x="357"/>
        <item x="358"/>
        <item x="192"/>
        <item x="248"/>
        <item x="416"/>
        <item x="412"/>
        <item x="413"/>
        <item x="473"/>
        <item x="432"/>
        <item x="437"/>
        <item x="435"/>
        <item x="414"/>
        <item x="415"/>
        <item x="478"/>
        <item x="438"/>
        <item x="480"/>
        <item x="465"/>
        <item x="466"/>
        <item x="474"/>
        <item x="475"/>
        <item x="476"/>
        <item x="477"/>
        <item x="467"/>
        <item x="471"/>
        <item x="0"/>
        <item x="1"/>
        <item x="44"/>
        <item x="46"/>
        <item x="3"/>
        <item x="5"/>
        <item x="6"/>
        <item x="9"/>
        <item x="16"/>
        <item x="17"/>
        <item x="18"/>
        <item x="23"/>
        <item x="24"/>
        <item x="26"/>
        <item x="27"/>
        <item x="30"/>
        <item x="31"/>
        <item x="33"/>
        <item x="38"/>
        <item x="39"/>
        <item x="404"/>
        <item x="405"/>
        <item x="40"/>
        <item x="423"/>
        <item x="42"/>
        <item x="2"/>
        <item x="43"/>
        <item x="47"/>
        <item x="48"/>
        <item x="11"/>
        <item x="12"/>
        <item x="13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81"/>
        <item x="67"/>
        <item x="68"/>
        <item x="69"/>
        <item x="20"/>
        <item x="425"/>
        <item x="426"/>
        <item x="70"/>
        <item x="22"/>
        <item x="82"/>
        <item x="71"/>
        <item x="28"/>
        <item x="72"/>
        <item x="73"/>
        <item x="74"/>
        <item x="494"/>
        <item x="427"/>
        <item x="407"/>
        <item x="78"/>
        <item x="7"/>
        <item x="8"/>
        <item x="29"/>
        <item x="35"/>
        <item x="359"/>
        <item x="361"/>
        <item x="362"/>
        <item x="363"/>
        <item x="439"/>
        <item x="365"/>
        <item x="440"/>
        <item x="366"/>
        <item x="367"/>
        <item x="441"/>
        <item x="368"/>
        <item x="369"/>
        <item x="442"/>
        <item x="443"/>
        <item x="444"/>
        <item x="445"/>
        <item x="371"/>
        <item x="446"/>
        <item x="419"/>
        <item x="372"/>
        <item x="373"/>
        <item x="447"/>
        <item x="374"/>
        <item x="448"/>
        <item x="375"/>
        <item x="376"/>
        <item x="377"/>
        <item x="378"/>
        <item x="379"/>
        <item x="382"/>
        <item x="383"/>
        <item x="449"/>
        <item x="384"/>
        <item x="385"/>
        <item x="450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21"/>
        <item x="79"/>
        <item x="451"/>
        <item x="15"/>
        <item x="21"/>
        <item x="403"/>
        <item x="25"/>
        <item x="32"/>
        <item x="37"/>
        <item x="41"/>
        <item x="45"/>
        <item x="452"/>
        <item x="453"/>
        <item x="4"/>
        <item x="80"/>
        <item x="454"/>
        <item x="14"/>
        <item x="455"/>
        <item x="456"/>
        <item x="457"/>
        <item x="458"/>
        <item x="459"/>
        <item x="460"/>
        <item x="406"/>
        <item x="461"/>
        <item x="462"/>
        <item x="77"/>
        <item x="408"/>
        <item m="1" x="563"/>
        <item x="360"/>
        <item x="364"/>
        <item x="422"/>
        <item x="481"/>
        <item x="370"/>
        <item x="482"/>
        <item x="483"/>
        <item x="380"/>
        <item x="381"/>
        <item x="484"/>
        <item x="485"/>
        <item x="486"/>
        <item m="1" x="565"/>
        <item x="396"/>
        <item x="488"/>
        <item x="36"/>
        <item x="490"/>
        <item x="492"/>
        <item x="493"/>
        <item x="495"/>
        <item x="498"/>
        <item x="499"/>
        <item x="500"/>
        <item x="501"/>
        <item x="503"/>
        <item x="504"/>
        <item x="506"/>
        <item x="507"/>
        <item x="508"/>
        <item x="513"/>
        <item x="514"/>
        <item x="515"/>
        <item m="1" x="564"/>
        <item x="19"/>
        <item x="34"/>
        <item x="84"/>
        <item x="122"/>
        <item x="159"/>
        <item x="292"/>
        <item x="323"/>
        <item x="324"/>
        <item x="325"/>
        <item x="337"/>
        <item x="402"/>
        <item x="420"/>
        <item x="76"/>
        <item x="320"/>
        <item x="424"/>
        <item x="491"/>
        <item x="512"/>
        <item x="516"/>
        <item x="517"/>
        <item x="525"/>
        <item x="527"/>
        <item x="497"/>
        <item x="509"/>
        <item x="510"/>
        <item x="511"/>
        <item x="518"/>
        <item x="520"/>
        <item x="526"/>
        <item x="528"/>
        <item x="434"/>
        <item x="489"/>
        <item x="502"/>
        <item m="1" x="567"/>
        <item m="1" x="566"/>
        <item x="529"/>
        <item x="530"/>
        <item x="545"/>
        <item x="562"/>
        <item x="537"/>
        <item x="541"/>
        <item x="543"/>
        <item x="10"/>
        <item x="463"/>
        <item x="505"/>
        <item x="519"/>
        <item x="522"/>
        <item x="523"/>
        <item x="524"/>
        <item x="531"/>
        <item x="532"/>
        <item x="533"/>
        <item x="534"/>
        <item x="535"/>
        <item x="536"/>
        <item x="538"/>
        <item x="539"/>
        <item x="540"/>
        <item x="542"/>
        <item x="544"/>
        <item x="546"/>
        <item x="548"/>
        <item x="549"/>
        <item x="550"/>
        <item x="551"/>
        <item x="552"/>
        <item x="75"/>
        <item x="487"/>
        <item x="521"/>
        <item x="547"/>
        <item x="553"/>
        <item x="554"/>
        <item x="555"/>
        <item x="556"/>
        <item x="557"/>
        <item x="558"/>
        <item x="559"/>
        <item x="560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1">
        <item x="10"/>
        <item x="9"/>
        <item x="8"/>
        <item x="2"/>
        <item x="3"/>
        <item x="4"/>
        <item x="0"/>
        <item x="6"/>
        <item x="7"/>
        <item x="5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8"/>
    <field x="5"/>
  </rowFields>
  <rowItems count="222">
    <i>
      <x v="365"/>
      <x v="6"/>
      <x v="310"/>
    </i>
    <i r="1">
      <x v="9"/>
      <x v="310"/>
    </i>
    <i>
      <x v="378"/>
      <x v="5"/>
      <x v="322"/>
    </i>
    <i>
      <x v="294"/>
      <x v="6"/>
      <x v="259"/>
    </i>
    <i>
      <x v="213"/>
      <x v="5"/>
      <x v="145"/>
    </i>
    <i>
      <x v="2"/>
      <x v="1"/>
      <x v="119"/>
    </i>
    <i>
      <x v="9"/>
      <x v="6"/>
      <x v="22"/>
    </i>
    <i>
      <x v="382"/>
      <x v="7"/>
      <x v="326"/>
    </i>
    <i>
      <x v="140"/>
      <x v="4"/>
      <x v="85"/>
    </i>
    <i>
      <x v="4"/>
      <x v="1"/>
      <x v="200"/>
    </i>
    <i>
      <x v="143"/>
      <x v="4"/>
      <x v="61"/>
    </i>
    <i>
      <x v="377"/>
      <x v="6"/>
      <x v="321"/>
    </i>
    <i>
      <x v="329"/>
      <x v="4"/>
      <x v="284"/>
    </i>
    <i>
      <x v="366"/>
      <x v="6"/>
      <x v="311"/>
    </i>
    <i r="1">
      <x v="9"/>
      <x v="311"/>
    </i>
    <i>
      <x v="221"/>
      <x v="5"/>
      <x v="140"/>
    </i>
    <i>
      <x v="14"/>
      <x v="1"/>
      <x v="155"/>
    </i>
    <i>
      <x v="40"/>
      <x v="6"/>
      <x v="203"/>
    </i>
    <i>
      <x v="29"/>
      <x v="6"/>
      <x v="75"/>
    </i>
    <i>
      <x v="11"/>
      <x v="1"/>
      <x v="91"/>
    </i>
    <i>
      <x v="72"/>
      <x v="6"/>
      <x v="31"/>
    </i>
    <i>
      <x v="32"/>
      <x v="5"/>
      <x v="105"/>
    </i>
    <i>
      <x v="8"/>
      <x v="6"/>
      <x v="56"/>
    </i>
    <i r="1">
      <x v="10"/>
      <x v="56"/>
    </i>
    <i>
      <x v="51"/>
      <x v="6"/>
      <x v="230"/>
    </i>
    <i>
      <x v="44"/>
      <x v="5"/>
      <x v="160"/>
    </i>
    <i>
      <x v="61"/>
      <x v="5"/>
      <x v="225"/>
    </i>
    <i>
      <x v="132"/>
      <x v="6"/>
      <x v="50"/>
    </i>
    <i>
      <x v="10"/>
      <x v="1"/>
      <x v="126"/>
    </i>
    <i>
      <x v="54"/>
      <x v="6"/>
      <x v="232"/>
    </i>
    <i>
      <x v="214"/>
      <x v="5"/>
      <x v="144"/>
    </i>
    <i>
      <x v="46"/>
      <x v="6"/>
      <x v="267"/>
    </i>
    <i>
      <x v="31"/>
      <x v="5"/>
      <x v="104"/>
    </i>
    <i>
      <x v="631"/>
      <x v="6"/>
      <x v="545"/>
    </i>
    <i>
      <x v="634"/>
      <x v="5"/>
      <x v="133"/>
    </i>
    <i>
      <x v="313"/>
      <x v="6"/>
      <x v="274"/>
    </i>
    <i>
      <x v="114"/>
      <x v="6"/>
      <x v="197"/>
    </i>
    <i>
      <x v="239"/>
      <x v="5"/>
      <x v="106"/>
    </i>
    <i>
      <x v="417"/>
      <x v="4"/>
      <x v="359"/>
    </i>
    <i r="1">
      <x v="9"/>
      <x v="359"/>
    </i>
    <i>
      <x v="310"/>
      <x v="5"/>
      <x v="271"/>
    </i>
    <i>
      <x v="238"/>
      <x v="5"/>
      <x v="143"/>
    </i>
    <i>
      <x v="360"/>
      <x v="6"/>
      <x v="305"/>
    </i>
    <i>
      <x v="566"/>
      <x v="6"/>
      <x v="492"/>
    </i>
    <i>
      <x/>
      <x v="6"/>
      <x v="17"/>
    </i>
    <i>
      <x v="12"/>
      <x v="1"/>
      <x v="89"/>
    </i>
    <i>
      <x v="190"/>
      <x v="1"/>
      <x v="13"/>
    </i>
    <i>
      <x v="613"/>
      <x v="1"/>
      <x v="84"/>
    </i>
    <i>
      <x v="49"/>
      <x v="5"/>
      <x v="174"/>
    </i>
    <i>
      <x v="65"/>
      <x v="5"/>
      <x v="73"/>
    </i>
    <i>
      <x v="55"/>
      <x v="6"/>
      <x v="207"/>
    </i>
    <i>
      <x v="102"/>
      <x v="4"/>
      <x v="34"/>
    </i>
    <i>
      <x v="444"/>
      <x v="4"/>
      <x v="377"/>
    </i>
    <i>
      <x v="370"/>
      <x v="6"/>
      <x v="315"/>
    </i>
    <i r="1">
      <x v="9"/>
      <x v="315"/>
    </i>
    <i>
      <x v="641"/>
      <x v="6"/>
      <x v="549"/>
    </i>
    <i>
      <x v="52"/>
      <x v="6"/>
      <x v="228"/>
    </i>
    <i>
      <x v="334"/>
      <x v="1"/>
      <x v="293"/>
    </i>
    <i>
      <x v="75"/>
      <x v="5"/>
      <x v="177"/>
    </i>
    <i>
      <x v="25"/>
      <x v="1"/>
      <x v="147"/>
    </i>
    <i>
      <x v="66"/>
      <x v="6"/>
      <x v="30"/>
    </i>
    <i>
      <x v="368"/>
      <x v="6"/>
      <x v="313"/>
    </i>
    <i r="1">
      <x v="9"/>
      <x v="313"/>
    </i>
    <i>
      <x v="180"/>
      <x v="5"/>
      <x v="181"/>
    </i>
    <i>
      <x v="232"/>
      <x v="1"/>
      <x v="84"/>
    </i>
    <i>
      <x v="64"/>
      <x v="5"/>
      <x v="63"/>
    </i>
    <i>
      <x v="137"/>
      <x v="6"/>
      <x v="43"/>
    </i>
    <i>
      <x v="1"/>
      <x v="1"/>
      <x v="82"/>
    </i>
    <i>
      <x v="7"/>
      <x v="6"/>
      <x v="28"/>
    </i>
    <i>
      <x v="35"/>
      <x v="5"/>
      <x v="135"/>
    </i>
    <i>
      <x v="364"/>
      <x v="6"/>
      <x v="309"/>
    </i>
    <i r="1">
      <x v="9"/>
      <x v="309"/>
    </i>
    <i>
      <x v="333"/>
      <x v="1"/>
      <x v="287"/>
    </i>
    <i>
      <x v="34"/>
      <x v="6"/>
      <x v="156"/>
    </i>
    <i>
      <x v="50"/>
      <x v="5"/>
      <x v="175"/>
    </i>
    <i>
      <x v="328"/>
      <x v="4"/>
      <x v="34"/>
    </i>
    <i>
      <x v="369"/>
      <x v="6"/>
      <x v="314"/>
    </i>
    <i>
      <x v="340"/>
      <x v="6"/>
      <x v="277"/>
    </i>
    <i>
      <x v="202"/>
      <x v="6"/>
      <x v="20"/>
    </i>
    <i>
      <x v="545"/>
      <x v="6"/>
      <x v="474"/>
    </i>
    <i r="1">
      <x v="9"/>
      <x v="474"/>
    </i>
    <i>
      <x v="63"/>
      <x v="5"/>
      <x v="64"/>
    </i>
    <i>
      <x v="170"/>
      <x v="1"/>
      <x v="102"/>
    </i>
    <i>
      <x v="222"/>
      <x v="1"/>
      <x v="37"/>
    </i>
    <i>
      <x v="268"/>
      <x v="6"/>
      <x v="50"/>
    </i>
    <i>
      <x v="22"/>
      <x v="1"/>
      <x v="149"/>
    </i>
    <i>
      <x v="219"/>
      <x v="6"/>
      <x v="50"/>
    </i>
    <i>
      <x v="153"/>
      <x v="1"/>
      <x v="121"/>
    </i>
    <i>
      <x v="654"/>
      <x v="5"/>
      <x v="349"/>
    </i>
    <i>
      <x v="84"/>
      <x v="1"/>
      <x v="39"/>
    </i>
    <i>
      <x v="33"/>
      <x v="6"/>
      <x v="26"/>
    </i>
    <i>
      <x v="48"/>
      <x v="6"/>
      <x v="268"/>
    </i>
    <i>
      <x v="205"/>
      <x v="6"/>
      <x v="59"/>
    </i>
    <i>
      <x v="307"/>
      <x v="1"/>
      <x v="270"/>
    </i>
    <i>
      <x v="359"/>
      <x v="5"/>
      <x v="54"/>
    </i>
    <i>
      <x v="633"/>
      <x v="6"/>
      <x v="546"/>
    </i>
    <i>
      <x v="13"/>
      <x v="1"/>
      <x v="40"/>
    </i>
    <i>
      <x v="262"/>
      <x v="1"/>
      <x v="21"/>
    </i>
    <i>
      <x v="179"/>
      <x v="5"/>
      <x v="215"/>
    </i>
    <i>
      <x v="17"/>
      <x v="1"/>
      <x v="190"/>
    </i>
    <i>
      <x v="269"/>
      <x v="6"/>
      <x v="240"/>
    </i>
    <i>
      <x v="62"/>
      <x v="5"/>
      <x v="223"/>
    </i>
    <i>
      <x v="178"/>
      <x v="1"/>
      <x v="92"/>
    </i>
    <i>
      <x v="37"/>
      <x v="1"/>
      <x v="137"/>
    </i>
    <i>
      <x v="3"/>
      <x v="1"/>
      <x v="187"/>
    </i>
    <i>
      <x v="150"/>
      <x v="1"/>
      <x v="15"/>
    </i>
    <i>
      <x v="56"/>
      <x v="6"/>
      <x v="133"/>
    </i>
    <i>
      <x v="163"/>
      <x v="6"/>
      <x v="238"/>
    </i>
    <i>
      <x v="630"/>
      <x v="6"/>
      <x v="544"/>
    </i>
    <i>
      <x v="42"/>
      <x v="1"/>
      <x/>
    </i>
    <i>
      <x v="5"/>
      <x v="6"/>
      <x v="88"/>
    </i>
    <i>
      <x v="83"/>
      <x v="1"/>
      <x v="118"/>
    </i>
    <i>
      <x v="24"/>
      <x v="1"/>
      <x v="110"/>
    </i>
    <i>
      <x v="15"/>
      <x v="1"/>
      <x v="45"/>
    </i>
    <i>
      <x v="131"/>
      <x v="6"/>
      <x v="180"/>
    </i>
    <i>
      <x v="568"/>
      <x v="6"/>
      <x v="72"/>
    </i>
    <i>
      <x v="242"/>
      <x v="1"/>
      <x v="100"/>
    </i>
    <i>
      <x v="115"/>
      <x v="6"/>
      <x v="5"/>
    </i>
    <i>
      <x v="154"/>
      <x v="1"/>
      <x v="148"/>
    </i>
    <i>
      <x v="41"/>
      <x v="1"/>
      <x v="49"/>
    </i>
    <i>
      <x v="19"/>
      <x v="1"/>
      <x v="117"/>
    </i>
    <i>
      <x v="256"/>
      <x v="5"/>
      <x v="159"/>
    </i>
    <i>
      <x v="36"/>
      <x v="5"/>
      <x v="134"/>
    </i>
    <i>
      <x v="218"/>
      <x v="6"/>
      <x v="57"/>
    </i>
    <i>
      <x v="332"/>
      <x v="1"/>
      <x v="286"/>
    </i>
    <i>
      <x v="327"/>
      <x v="5"/>
      <x v="24"/>
    </i>
    <i>
      <x v="612"/>
      <x v="1"/>
      <x v="528"/>
    </i>
    <i>
      <x v="285"/>
      <x v="6"/>
      <x v="251"/>
    </i>
    <i>
      <x v="23"/>
      <x v="1"/>
      <x v="103"/>
    </i>
    <i>
      <x v="149"/>
      <x v="1"/>
      <x v="16"/>
    </i>
    <i>
      <x v="230"/>
      <x v="5"/>
      <x v="101"/>
    </i>
    <i>
      <x v="26"/>
      <x v="1"/>
      <x v="217"/>
    </i>
    <i>
      <x v="330"/>
      <x v="4"/>
      <x v="284"/>
    </i>
    <i>
      <x v="337"/>
      <x v="1"/>
      <x v="292"/>
    </i>
    <i>
      <x v="177"/>
      <x v="1"/>
      <x v="14"/>
    </i>
    <i>
      <x v="57"/>
      <x v="6"/>
      <x v="35"/>
    </i>
    <i>
      <x v="199"/>
      <x v="6"/>
      <x v="237"/>
    </i>
    <i>
      <x v="141"/>
      <x v="4"/>
      <x v="62"/>
    </i>
    <i>
      <x v="311"/>
      <x v="6"/>
      <x v="272"/>
    </i>
    <i>
      <x v="16"/>
      <x v="1"/>
      <x v="46"/>
    </i>
    <i>
      <x v="231"/>
      <x v="5"/>
      <x v="141"/>
    </i>
    <i>
      <x v="196"/>
      <x v="6"/>
      <x v="234"/>
    </i>
    <i>
      <x v="21"/>
      <x v="1"/>
      <x v="151"/>
    </i>
    <i>
      <x v="20"/>
      <x v="1"/>
      <x v="41"/>
    </i>
    <i>
      <x v="288"/>
      <x v="5"/>
      <x v="1"/>
    </i>
    <i>
      <x v="600"/>
      <x v="4"/>
      <x v="55"/>
    </i>
    <i>
      <x v="599"/>
      <x v="4"/>
      <x v="267"/>
    </i>
    <i>
      <x v="289"/>
      <x v="6"/>
      <x v="283"/>
    </i>
    <i>
      <x v="58"/>
      <x v="3"/>
      <x v="36"/>
    </i>
    <i>
      <x v="326"/>
      <x v="6"/>
      <x v="93"/>
    </i>
    <i>
      <x v="138"/>
      <x v="6"/>
      <x v="184"/>
    </i>
    <i>
      <x v="569"/>
      <x v="5"/>
      <x v="494"/>
    </i>
    <i>
      <x v="309"/>
      <x v="6"/>
      <x v="128"/>
    </i>
    <i>
      <x v="59"/>
      <x v="1"/>
      <x v="226"/>
    </i>
    <i>
      <x v="198"/>
      <x v="6"/>
      <x v="236"/>
    </i>
    <i r="1">
      <x v="4"/>
      <x v="236"/>
    </i>
    <i>
      <x v="555"/>
      <x v="6"/>
      <x v="483"/>
    </i>
    <i>
      <x v="145"/>
      <x v="5"/>
      <x v="108"/>
    </i>
    <i>
      <x v="312"/>
      <x v="6"/>
      <x v="273"/>
    </i>
    <i>
      <x v="274"/>
      <x v="1"/>
      <x v="244"/>
    </i>
    <i>
      <x v="217"/>
      <x v="1"/>
      <x v="124"/>
    </i>
    <i>
      <x v="244"/>
      <x v="5"/>
      <x v="142"/>
    </i>
    <i>
      <x v="645"/>
      <x v="5"/>
      <x v="553"/>
    </i>
    <i>
      <x v="276"/>
      <x v="5"/>
      <x v="88"/>
    </i>
    <i>
      <x v="541"/>
      <x v="7"/>
      <x v="471"/>
    </i>
    <i>
      <x v="279"/>
      <x v="5"/>
      <x v="247"/>
    </i>
    <i>
      <x v="18"/>
      <x v="1"/>
      <x v="80"/>
    </i>
    <i>
      <x v="241"/>
      <x v="1"/>
      <x v="97"/>
    </i>
    <i>
      <x v="582"/>
      <x v="6"/>
      <x v="506"/>
    </i>
    <i r="1">
      <x v="4"/>
      <x v="506"/>
    </i>
    <i>
      <x v="168"/>
      <x v="3"/>
      <x v="238"/>
    </i>
    <i>
      <x v="609"/>
      <x v="6"/>
      <x v="380"/>
    </i>
    <i>
      <x v="355"/>
      <x v="5"/>
      <x v="76"/>
    </i>
    <i>
      <x v="621"/>
      <x v="6"/>
      <x v="536"/>
    </i>
    <i>
      <x v="169"/>
      <x v="1"/>
      <x v="77"/>
    </i>
    <i>
      <x v="632"/>
      <x v="5"/>
      <x v="8"/>
    </i>
    <i>
      <x v="248"/>
      <x v="3"/>
      <x v="183"/>
    </i>
    <i>
      <x v="298"/>
      <x v="6"/>
      <x v="251"/>
    </i>
    <i>
      <x v="361"/>
      <x v="9"/>
      <x v="306"/>
    </i>
    <i>
      <x v="651"/>
      <x v="8"/>
      <x v="95"/>
    </i>
    <i>
      <x v="77"/>
      <x v="1"/>
      <x v="139"/>
    </i>
    <i>
      <x v="529"/>
      <x v="6"/>
      <x v="459"/>
    </i>
    <i>
      <x v="211"/>
      <x v="1"/>
      <x v="71"/>
    </i>
    <i>
      <x v="39"/>
      <x v="6"/>
      <x v="62"/>
    </i>
    <i>
      <x v="53"/>
      <x v="6"/>
      <x v="54"/>
    </i>
    <i>
      <x v="556"/>
      <x v="6"/>
      <x v="484"/>
    </i>
    <i>
      <x v="85"/>
      <x v="6"/>
      <x v="1"/>
    </i>
    <i>
      <x v="234"/>
      <x v="1"/>
      <x v="154"/>
    </i>
    <i>
      <x v="87"/>
      <x v="5"/>
      <x v="169"/>
    </i>
    <i>
      <x v="570"/>
      <x v="6"/>
      <x v="246"/>
    </i>
    <i>
      <x v="88"/>
      <x v="5"/>
      <x v="167"/>
    </i>
    <i>
      <x v="585"/>
      <x v="5"/>
      <x v="509"/>
    </i>
    <i>
      <x v="6"/>
      <x v="6"/>
      <x v="161"/>
    </i>
    <i>
      <x v="197"/>
      <x v="6"/>
      <x v="235"/>
    </i>
    <i>
      <x v="38"/>
      <x v="6"/>
      <x v="185"/>
    </i>
    <i>
      <x v="319"/>
      <x v="5"/>
      <x v="277"/>
    </i>
    <i>
      <x v="379"/>
      <x v="6"/>
      <x v="323"/>
    </i>
    <i>
      <x v="620"/>
      <x v="6"/>
      <x v="535"/>
    </i>
    <i>
      <x v="381"/>
      <x v="6"/>
      <x v="325"/>
    </i>
    <i>
      <x v="629"/>
      <x v="5"/>
      <x v="179"/>
    </i>
    <i>
      <x v="260"/>
      <x v="5"/>
      <x v="164"/>
    </i>
    <i>
      <x v="235"/>
      <x v="3"/>
      <x v="150"/>
    </i>
    <i>
      <x v="125"/>
      <x v="6"/>
      <x v="168"/>
    </i>
    <i>
      <x v="259"/>
      <x v="1"/>
      <x v="90"/>
    </i>
    <i>
      <x v="440"/>
      <x v="9"/>
      <x v="374"/>
    </i>
    <i r="1">
      <x v="4"/>
      <x v="374"/>
    </i>
    <i>
      <x v="635"/>
      <x v="5"/>
      <x v="69"/>
    </i>
    <i>
      <x v="656"/>
      <x v="5"/>
      <x v="563"/>
    </i>
    <i>
      <x v="643"/>
      <x v="5"/>
      <x v="551"/>
    </i>
    <i>
      <x v="657"/>
      <x v="5"/>
      <x v="564"/>
    </i>
    <i>
      <x v="646"/>
      <x v="6"/>
      <x v="554"/>
    </i>
    <i>
      <x v="655"/>
      <x v="10"/>
      <x v="562"/>
    </i>
    <i>
      <x v="220"/>
      <x v="6"/>
      <x v="32"/>
    </i>
    <i>
      <x v="302"/>
      <x v="6"/>
      <x v="115"/>
    </i>
    <i>
      <x v="523"/>
      <x v="5"/>
      <x v="453"/>
    </i>
    <i>
      <x v="659"/>
      <x v="5"/>
      <x v="566"/>
    </i>
    <i>
      <x v="658"/>
      <x v="6"/>
      <x v="565"/>
    </i>
    <i>
      <x v="452"/>
      <x v="6"/>
      <x v="385"/>
    </i>
    <i>
      <x v="660"/>
      <x v="5"/>
      <x v="567"/>
    </i>
    <i>
      <x v="455"/>
      <x v="6"/>
      <x v="388"/>
    </i>
    <i>
      <x v="500"/>
      <x v="9"/>
      <x v="431"/>
    </i>
    <i r="1">
      <x v="5"/>
      <x v="431"/>
    </i>
  </rowItems>
  <colItems count="1">
    <i/>
  </colItems>
  <pageFields count="2">
    <pageField fld="3" item="0" hier="-1"/>
    <pageField fld="1" item="10" hier="-1"/>
  </pageFields>
  <dataFields count="1">
    <dataField name=" Producción" fld="13" baseField="5" baseItem="187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7FA5B-6118-4472-B771-F239382DAA8D}" name="TablaDinámica5" cacheId="181" applyNumberFormats="0" applyBorderFormats="0" applyFontFormats="0" applyPatternFormats="0" applyAlignmentFormats="0" applyWidthHeightFormats="1" dataCaption="Valores" updatedVersion="8" minRefreshableVersion="3" rowGrandTotals="0" itemPrintTitles="1" createdVersion="6" indent="0" compact="0" compactData="0" multipleFieldFilters="0">
  <location ref="M17:U37" firstHeaderRow="1" firstDataRow="2" firstDataCol="2" rowPageCount="1" colPageCount="1"/>
  <pivotFields count="1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8">
        <item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1"/>
        <item x="2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h="1" x="1"/>
        <item x="5"/>
        <item x="7"/>
        <item x="6"/>
        <item x="0"/>
        <item x="4"/>
        <item x="3"/>
        <item x="2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8"/>
  </rowFields>
  <rowItems count="19">
    <i>
      <x/>
      <x v="4"/>
    </i>
    <i r="1">
      <x v="5"/>
    </i>
    <i r="1">
      <x v="6"/>
    </i>
    <i r="1">
      <x v="7"/>
    </i>
    <i r="1">
      <x v="9"/>
    </i>
    <i t="default">
      <x/>
    </i>
    <i>
      <x v="1"/>
      <x v="2"/>
    </i>
    <i r="1">
      <x v="4"/>
    </i>
    <i r="1">
      <x v="5"/>
    </i>
    <i r="1">
      <x v="6"/>
    </i>
    <i r="1">
      <x v="7"/>
    </i>
    <i t="default">
      <x v="1"/>
    </i>
    <i>
      <x v="2"/>
      <x v="2"/>
    </i>
    <i r="1">
      <x v="3"/>
    </i>
    <i r="1">
      <x v="4"/>
    </i>
    <i r="1">
      <x v="5"/>
    </i>
    <i r="1">
      <x v="6"/>
    </i>
    <i r="1">
      <x v="7"/>
    </i>
    <i t="default">
      <x v="2"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3" item="0" hier="-1"/>
  </pageFields>
  <dataFields count="1">
    <dataField name="Suma de RV Final " fld="14" baseField="8" baseItem="4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F25BC-4B82-458B-9E93-CEDB177AA624}" name="TablaDinámica1" cacheId="200" applyNumberFormats="0" applyBorderFormats="0" applyFontFormats="0" applyPatternFormats="0" applyAlignmentFormats="0" applyWidthHeightFormats="1" dataCaption="Valores" updatedVersion="8" minRefreshableVersion="3" rowGrandTotals="0" itemPrintTitles="1" createdVersion="6" indent="0" compact="0" compactData="0" multipleFieldFilters="0">
  <location ref="D5:G213" firstHeaderRow="1" firstDataRow="1" firstDataCol="3" rowPageCount="2" colPageCount="1"/>
  <pivotFields count="20">
    <pivotField axis="axisRow" compact="0" outline="0" showAll="0" defaultSubtotal="0">
      <items count="662"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271"/>
        <item x="272"/>
        <item x="120"/>
        <item x="274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277"/>
        <item x="134"/>
        <item x="278"/>
        <item x="135"/>
        <item x="279"/>
        <item x="136"/>
        <item x="137"/>
        <item x="138"/>
        <item x="140"/>
        <item x="141"/>
        <item x="142"/>
        <item x="143"/>
        <item x="145"/>
        <item x="146"/>
        <item x="147"/>
        <item x="148"/>
        <item x="149"/>
        <item x="280"/>
        <item x="150"/>
        <item x="151"/>
        <item x="152"/>
        <item x="153"/>
        <item x="154"/>
        <item x="155"/>
        <item x="281"/>
        <item x="283"/>
        <item x="284"/>
        <item x="285"/>
        <item x="158"/>
        <item x="159"/>
        <item x="469"/>
        <item x="160"/>
        <item x="161"/>
        <item x="287"/>
        <item x="162"/>
        <item x="289"/>
        <item x="290"/>
        <item x="163"/>
        <item x="291"/>
        <item x="292"/>
        <item x="164"/>
        <item x="165"/>
        <item x="166"/>
        <item x="167"/>
        <item x="170"/>
        <item x="171"/>
        <item x="172"/>
        <item x="293"/>
        <item x="294"/>
        <item x="173"/>
        <item x="295"/>
        <item x="174"/>
        <item x="296"/>
        <item x="175"/>
        <item x="297"/>
        <item x="298"/>
        <item x="299"/>
        <item x="300"/>
        <item x="301"/>
        <item x="176"/>
        <item x="304"/>
        <item x="177"/>
        <item x="534"/>
        <item x="305"/>
        <item x="306"/>
        <item x="307"/>
        <item x="308"/>
        <item x="309"/>
        <item x="310"/>
        <item x="311"/>
        <item x="312"/>
        <item x="178"/>
        <item x="179"/>
        <item x="313"/>
        <item x="180"/>
        <item x="314"/>
        <item x="181"/>
        <item x="315"/>
        <item x="316"/>
        <item x="182"/>
        <item x="318"/>
        <item x="319"/>
        <item x="183"/>
        <item x="184"/>
        <item x="321"/>
        <item x="322"/>
        <item x="323"/>
        <item x="324"/>
        <item x="185"/>
        <item x="186"/>
        <item x="325"/>
        <item x="187"/>
        <item x="188"/>
        <item x="326"/>
        <item x="189"/>
        <item x="190"/>
        <item x="327"/>
        <item x="191"/>
        <item x="192"/>
        <item x="328"/>
        <item x="193"/>
        <item x="194"/>
        <item x="195"/>
        <item x="196"/>
        <item x="330"/>
        <item x="331"/>
        <item x="197"/>
        <item x="198"/>
        <item x="332"/>
        <item x="333"/>
        <item x="199"/>
        <item x="200"/>
        <item x="201"/>
        <item x="202"/>
        <item x="335"/>
        <item x="203"/>
        <item x="204"/>
        <item x="336"/>
        <item x="205"/>
        <item x="337"/>
        <item x="207"/>
        <item x="208"/>
        <item x="339"/>
        <item x="340"/>
        <item x="209"/>
        <item x="210"/>
        <item x="211"/>
        <item x="212"/>
        <item x="342"/>
        <item x="343"/>
        <item x="213"/>
        <item x="345"/>
        <item x="346"/>
        <item x="347"/>
        <item x="215"/>
        <item x="216"/>
        <item x="217"/>
        <item x="218"/>
        <item x="348"/>
        <item x="349"/>
        <item x="350"/>
        <item x="219"/>
        <item x="351"/>
        <item x="352"/>
        <item x="353"/>
        <item x="354"/>
        <item x="220"/>
        <item x="221"/>
        <item x="224"/>
        <item x="355"/>
        <item x="356"/>
        <item x="357"/>
        <item x="358"/>
        <item x="226"/>
        <item x="227"/>
        <item x="228"/>
        <item x="563"/>
        <item x="359"/>
        <item x="360"/>
        <item x="229"/>
        <item x="230"/>
        <item x="367"/>
        <item x="231"/>
        <item x="232"/>
        <item x="368"/>
        <item x="369"/>
        <item x="370"/>
        <item x="371"/>
        <item x="233"/>
        <item x="372"/>
        <item x="234"/>
        <item x="235"/>
        <item x="374"/>
        <item x="375"/>
        <item x="237"/>
        <item x="238"/>
        <item x="239"/>
        <item x="490"/>
        <item x="240"/>
        <item x="241"/>
        <item x="376"/>
        <item x="377"/>
        <item x="378"/>
        <item x="379"/>
        <item x="380"/>
        <item x="242"/>
        <item x="243"/>
        <item x="244"/>
        <item x="245"/>
        <item x="246"/>
        <item x="382"/>
        <item x="247"/>
        <item x="383"/>
        <item x="248"/>
        <item x="249"/>
        <item x="251"/>
        <item x="252"/>
        <item x="384"/>
        <item x="253"/>
        <item x="254"/>
        <item x="386"/>
        <item x="255"/>
        <item x="387"/>
        <item x="388"/>
        <item x="256"/>
        <item x="257"/>
        <item x="258"/>
        <item x="389"/>
        <item x="390"/>
        <item x="473"/>
        <item x="391"/>
        <item x="392"/>
        <item x="393"/>
        <item x="491"/>
        <item x="394"/>
        <item x="395"/>
        <item x="259"/>
        <item x="260"/>
        <item x="397"/>
        <item x="261"/>
        <item x="567"/>
        <item x="398"/>
        <item x="400"/>
        <item x="401"/>
        <item x="402"/>
        <item x="139"/>
        <item x="144"/>
        <item x="288"/>
        <item x="338"/>
        <item x="225"/>
        <item x="535"/>
        <item x="236"/>
        <item x="275"/>
        <item x="156"/>
        <item x="286"/>
        <item x="168"/>
        <item x="528"/>
        <item x="487"/>
        <item x="302"/>
        <item x="303"/>
        <item x="533"/>
        <item x="471"/>
        <item x="488"/>
        <item x="317"/>
        <item x="320"/>
        <item x="461"/>
        <item x="206"/>
        <item x="341"/>
        <item x="344"/>
        <item x="214"/>
        <item x="495"/>
        <item x="223"/>
        <item x="472"/>
        <item x="496"/>
        <item x="536"/>
        <item x="489"/>
        <item x="250"/>
        <item x="385"/>
        <item x="282"/>
        <item x="222"/>
        <item x="474"/>
        <item x="538"/>
        <item x="273"/>
        <item x="498"/>
        <item x="263"/>
        <item x="405"/>
        <item x="486"/>
        <item x="262"/>
        <item x="462"/>
        <item x="463"/>
        <item x="460"/>
        <item x="403"/>
        <item x="264"/>
        <item x="266"/>
        <item x="363"/>
        <item x="396"/>
        <item x="265"/>
        <item x="373"/>
        <item x="399"/>
        <item x="404"/>
        <item x="406"/>
        <item x="407"/>
        <item x="475"/>
        <item x="464"/>
        <item x="267"/>
        <item x="268"/>
        <item x="269"/>
        <item x="270"/>
        <item x="470"/>
        <item x="465"/>
        <item x="466"/>
        <item x="468"/>
        <item x="476"/>
        <item x="539"/>
        <item x="467"/>
        <item x="494"/>
        <item x="499"/>
        <item x="492"/>
        <item x="497"/>
        <item x="544"/>
        <item x="500"/>
        <item x="546"/>
        <item x="547"/>
        <item x="493"/>
        <item x="545"/>
        <item x="529"/>
        <item x="530"/>
        <item x="540"/>
        <item x="541"/>
        <item x="542"/>
        <item x="543"/>
        <item x="531"/>
        <item x="532"/>
        <item x="537"/>
        <item x="568"/>
        <item x="569"/>
        <item x="564"/>
        <item x="0"/>
        <item x="1"/>
        <item x="46"/>
        <item x="48"/>
        <item x="3"/>
        <item x="5"/>
        <item x="6"/>
        <item x="9"/>
        <item x="16"/>
        <item x="17"/>
        <item x="18"/>
        <item x="23"/>
        <item x="24"/>
        <item x="26"/>
        <item x="27"/>
        <item x="29"/>
        <item x="32"/>
        <item x="33"/>
        <item x="35"/>
        <item x="40"/>
        <item x="41"/>
        <item x="455"/>
        <item x="456"/>
        <item x="42"/>
        <item x="481"/>
        <item x="44"/>
        <item x="2"/>
        <item x="482"/>
        <item x="45"/>
        <item x="49"/>
        <item x="50"/>
        <item x="11"/>
        <item x="12"/>
        <item x="1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89"/>
        <item x="69"/>
        <item x="70"/>
        <item x="71"/>
        <item x="453"/>
        <item x="20"/>
        <item x="483"/>
        <item x="484"/>
        <item x="72"/>
        <item x="22"/>
        <item x="90"/>
        <item x="73"/>
        <item x="28"/>
        <item x="74"/>
        <item x="75"/>
        <item x="76"/>
        <item x="77"/>
        <item x="78"/>
        <item x="79"/>
        <item x="80"/>
        <item x="30"/>
        <item x="81"/>
        <item x="82"/>
        <item x="83"/>
        <item x="485"/>
        <item x="84"/>
        <item x="458"/>
        <item x="86"/>
        <item x="7"/>
        <item x="8"/>
        <item x="91"/>
        <item x="31"/>
        <item x="37"/>
        <item x="408"/>
        <item x="410"/>
        <item x="411"/>
        <item x="412"/>
        <item x="501"/>
        <item x="414"/>
        <item x="502"/>
        <item x="415"/>
        <item x="416"/>
        <item x="503"/>
        <item x="417"/>
        <item x="418"/>
        <item x="504"/>
        <item x="505"/>
        <item x="506"/>
        <item x="507"/>
        <item x="420"/>
        <item x="508"/>
        <item x="477"/>
        <item x="421"/>
        <item x="422"/>
        <item x="509"/>
        <item x="423"/>
        <item x="510"/>
        <item x="511"/>
        <item x="424"/>
        <item x="425"/>
        <item x="426"/>
        <item x="427"/>
        <item x="428"/>
        <item x="431"/>
        <item x="432"/>
        <item x="512"/>
        <item x="433"/>
        <item x="434"/>
        <item x="51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7"/>
        <item x="448"/>
        <item x="449"/>
        <item x="450"/>
        <item x="451"/>
        <item x="479"/>
        <item x="87"/>
        <item x="514"/>
        <item x="15"/>
        <item x="21"/>
        <item x="454"/>
        <item x="25"/>
        <item x="34"/>
        <item x="39"/>
        <item x="43"/>
        <item x="47"/>
        <item x="515"/>
        <item x="516"/>
        <item x="4"/>
        <item x="88"/>
        <item x="517"/>
        <item x="14"/>
        <item x="518"/>
        <item x="519"/>
        <item x="520"/>
        <item x="521"/>
        <item x="522"/>
        <item x="523"/>
        <item x="457"/>
        <item x="524"/>
        <item x="525"/>
        <item x="526"/>
        <item x="85"/>
        <item x="459"/>
        <item x="527"/>
        <item x="409"/>
        <item x="413"/>
        <item x="480"/>
        <item x="548"/>
        <item x="419"/>
        <item x="549"/>
        <item x="550"/>
        <item x="429"/>
        <item x="430"/>
        <item x="551"/>
        <item x="552"/>
        <item x="553"/>
        <item x="554"/>
        <item x="446"/>
        <item x="555"/>
        <item x="556"/>
        <item x="38"/>
        <item x="557"/>
        <item x="559"/>
        <item x="560"/>
        <item x="561"/>
        <item x="562"/>
        <item x="570"/>
        <item x="571"/>
        <item x="572"/>
        <item x="573"/>
        <item x="575"/>
        <item x="576"/>
        <item x="579"/>
        <item x="580"/>
        <item x="583"/>
        <item x="584"/>
        <item x="585"/>
        <item x="591"/>
        <item x="592"/>
        <item x="593"/>
        <item x="10"/>
        <item x="19"/>
        <item x="36"/>
        <item x="93"/>
        <item x="131"/>
        <item x="157"/>
        <item x="169"/>
        <item x="276"/>
        <item x="329"/>
        <item x="334"/>
        <item x="361"/>
        <item x="362"/>
        <item x="364"/>
        <item x="365"/>
        <item x="366"/>
        <item x="381"/>
        <item x="452"/>
        <item x="478"/>
        <item x="558"/>
        <item x="589"/>
        <item x="594"/>
        <item x="595"/>
        <item x="603"/>
        <item x="607"/>
        <item x="586"/>
        <item x="587"/>
        <item x="588"/>
        <item x="596"/>
        <item x="598"/>
        <item x="605"/>
        <item x="606"/>
        <item x="608"/>
        <item x="609"/>
        <item x="610"/>
        <item x="611"/>
        <item x="636"/>
        <item x="565"/>
        <item x="566"/>
        <item x="574"/>
        <item x="590"/>
        <item x="604"/>
        <item x="578"/>
        <item x="581"/>
        <item x="612"/>
        <item x="613"/>
        <item x="639"/>
        <item x="640"/>
        <item x="641"/>
        <item x="661"/>
        <item x="621"/>
        <item x="623"/>
        <item x="629"/>
        <item x="630"/>
        <item x="634"/>
        <item x="577"/>
        <item x="582"/>
        <item x="597"/>
        <item x="600"/>
        <item x="601"/>
        <item x="602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31"/>
        <item x="632"/>
        <item x="635"/>
        <item x="637"/>
        <item x="638"/>
        <item x="642"/>
        <item x="644"/>
        <item x="645"/>
        <item x="646"/>
        <item x="647"/>
        <item x="648"/>
        <item x="633"/>
        <item x="599"/>
        <item x="643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2">
        <item x="2"/>
        <item x="3"/>
        <item x="4"/>
        <item x="5"/>
        <item x="0"/>
        <item x="1"/>
        <item x="6"/>
        <item x="7"/>
        <item x="10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69">
        <item x="124"/>
        <item x="156"/>
        <item x="157"/>
        <item x="330"/>
        <item x="190"/>
        <item x="168"/>
        <item x="342"/>
        <item x="312"/>
        <item x="290"/>
        <item x="265"/>
        <item x="313"/>
        <item x="288"/>
        <item x="194"/>
        <item x="206"/>
        <item x="200"/>
        <item x="184"/>
        <item x="183"/>
        <item x="83"/>
        <item x="255"/>
        <item x="302"/>
        <item x="213"/>
        <item x="242"/>
        <item x="93"/>
        <item x="278"/>
        <item x="247"/>
        <item x="322"/>
        <item x="114"/>
        <item x="191"/>
        <item x="91"/>
        <item x="275"/>
        <item x="146"/>
        <item x="149"/>
        <item x="430"/>
        <item x="195"/>
        <item x="165"/>
        <item x="138"/>
        <item x="139"/>
        <item x="224"/>
        <item x="158"/>
        <item x="155"/>
        <item x="97"/>
        <item x="104"/>
        <item x="231"/>
        <item x="176"/>
        <item x="284"/>
        <item x="99"/>
        <item x="100"/>
        <item x="299"/>
        <item x="354"/>
        <item x="123"/>
        <item x="130"/>
        <item x="317"/>
        <item x="189"/>
        <item x="258"/>
        <item x="133"/>
        <item x="150"/>
        <item x="92"/>
        <item x="222"/>
        <item x="261"/>
        <item x="215"/>
        <item x="239"/>
        <item x="179"/>
        <item x="120"/>
        <item x="144"/>
        <item x="143"/>
        <item x="266"/>
        <item x="281"/>
        <item x="311"/>
        <item x="204"/>
        <item x="262"/>
        <item x="268"/>
        <item x="217"/>
        <item x="147"/>
        <item x="145"/>
        <item x="277"/>
        <item x="111"/>
        <item x="269"/>
        <item x="196"/>
        <item x="225"/>
        <item x="282"/>
        <item x="102"/>
        <item x="469"/>
        <item x="85"/>
        <item x="348"/>
        <item x="228"/>
        <item x="178"/>
        <item x="148"/>
        <item x="333"/>
        <item x="89"/>
        <item x="96"/>
        <item x="240"/>
        <item x="95"/>
        <item x="201"/>
        <item x="289"/>
        <item x="340"/>
        <item x="250"/>
        <item x="327"/>
        <item x="235"/>
        <item x="296"/>
        <item x="326"/>
        <item x="236"/>
        <item x="226"/>
        <item x="197"/>
        <item x="107"/>
        <item x="112"/>
        <item x="113"/>
        <item x="234"/>
        <item x="344"/>
        <item x="181"/>
        <item x="309"/>
        <item x="108"/>
        <item x="180"/>
        <item x="293"/>
        <item x="264"/>
        <item x="208"/>
        <item x="169"/>
        <item x="298"/>
        <item x="103"/>
        <item x="154"/>
        <item x="86"/>
        <item x="270"/>
        <item x="185"/>
        <item x="343"/>
        <item x="306"/>
        <item x="221"/>
        <item x="338"/>
        <item x="94"/>
        <item x="271"/>
        <item x="214"/>
        <item x="347"/>
        <item x="329"/>
        <item x="328"/>
        <item x="349"/>
        <item x="137"/>
        <item x="117"/>
        <item x="116"/>
        <item x="350"/>
        <item x="118"/>
        <item x="272"/>
        <item x="152"/>
        <item x="223"/>
        <item x="227"/>
        <item x="237"/>
        <item x="233"/>
        <item x="219"/>
        <item x="218"/>
        <item x="310"/>
        <item x="109"/>
        <item x="186"/>
        <item x="106"/>
        <item x="339"/>
        <item x="105"/>
        <item x="304"/>
        <item x="308"/>
        <item x="229"/>
        <item x="98"/>
        <item x="115"/>
        <item x="307"/>
        <item x="294"/>
        <item x="431"/>
        <item x="125"/>
        <item x="90"/>
        <item x="164"/>
        <item x="163"/>
        <item x="241"/>
        <item x="260"/>
        <item x="259"/>
        <item x="161"/>
        <item x="171"/>
        <item x="160"/>
        <item x="335"/>
        <item x="316"/>
        <item x="336"/>
        <item x="182"/>
        <item x="128"/>
        <item x="129"/>
        <item x="172"/>
        <item x="151"/>
        <item x="162"/>
        <item x="174"/>
        <item x="173"/>
        <item x="203"/>
        <item x="321"/>
        <item x="238"/>
        <item x="177"/>
        <item x="119"/>
        <item x="346"/>
        <item x="87"/>
        <item x="285"/>
        <item x="353"/>
        <item x="101"/>
        <item x="286"/>
        <item x="287"/>
        <item x="315"/>
        <item x="319"/>
        <item x="253"/>
        <item x="297"/>
        <item x="167"/>
        <item x="318"/>
        <item x="314"/>
        <item x="88"/>
        <item x="274"/>
        <item x="263"/>
        <item x="121"/>
        <item x="352"/>
        <item x="273"/>
        <item x="334"/>
        <item x="136"/>
        <item x="216"/>
        <item x="198"/>
        <item x="187"/>
        <item x="166"/>
        <item x="279"/>
        <item x="301"/>
        <item x="345"/>
        <item x="202"/>
        <item x="276"/>
        <item x="110"/>
        <item x="175"/>
        <item x="249"/>
        <item x="188"/>
        <item x="170"/>
        <item x="295"/>
        <item x="142"/>
        <item x="267"/>
        <item x="141"/>
        <item x="140"/>
        <item x="291"/>
        <item x="132"/>
        <item x="256"/>
        <item x="131"/>
        <item x="153"/>
        <item x="134"/>
        <item x="205"/>
        <item x="210"/>
        <item x="211"/>
        <item x="212"/>
        <item x="496"/>
        <item x="193"/>
        <item x="230"/>
        <item x="135"/>
        <item x="300"/>
        <item x="209"/>
        <item x="470"/>
        <item x="220"/>
        <item x="251"/>
        <item x="252"/>
        <item x="464"/>
        <item x="428"/>
        <item x="468"/>
        <item x="417"/>
        <item x="429"/>
        <item x="280"/>
        <item x="283"/>
        <item x="303"/>
        <item x="254"/>
        <item x="305"/>
        <item x="199"/>
        <item x="433"/>
        <item x="207"/>
        <item x="246"/>
        <item x="479"/>
        <item x="232"/>
        <item x="341"/>
        <item x="257"/>
        <item x="418"/>
        <item x="472"/>
        <item x="126"/>
        <item x="127"/>
        <item x="436"/>
        <item x="244"/>
        <item x="243"/>
        <item x="410"/>
        <item x="411"/>
        <item x="409"/>
        <item x="355"/>
        <item x="332"/>
        <item x="245"/>
        <item x="331"/>
        <item x="351"/>
        <item x="356"/>
        <item x="357"/>
        <item x="358"/>
        <item x="192"/>
        <item x="248"/>
        <item x="416"/>
        <item x="412"/>
        <item x="413"/>
        <item x="473"/>
        <item x="432"/>
        <item x="437"/>
        <item x="435"/>
        <item x="414"/>
        <item x="415"/>
        <item x="478"/>
        <item x="438"/>
        <item x="480"/>
        <item x="465"/>
        <item x="466"/>
        <item x="474"/>
        <item x="475"/>
        <item x="476"/>
        <item x="477"/>
        <item x="467"/>
        <item x="471"/>
        <item x="0"/>
        <item x="1"/>
        <item x="44"/>
        <item x="46"/>
        <item x="3"/>
        <item x="5"/>
        <item x="6"/>
        <item x="9"/>
        <item x="16"/>
        <item x="17"/>
        <item x="18"/>
        <item x="23"/>
        <item x="24"/>
        <item x="26"/>
        <item x="27"/>
        <item x="30"/>
        <item x="31"/>
        <item x="33"/>
        <item x="38"/>
        <item x="39"/>
        <item x="404"/>
        <item x="405"/>
        <item x="40"/>
        <item x="423"/>
        <item x="42"/>
        <item x="2"/>
        <item x="43"/>
        <item x="47"/>
        <item x="48"/>
        <item x="11"/>
        <item x="12"/>
        <item x="13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81"/>
        <item x="67"/>
        <item x="68"/>
        <item x="69"/>
        <item x="20"/>
        <item x="425"/>
        <item x="426"/>
        <item x="70"/>
        <item x="22"/>
        <item x="82"/>
        <item x="71"/>
        <item x="28"/>
        <item x="72"/>
        <item x="73"/>
        <item x="74"/>
        <item x="494"/>
        <item x="427"/>
        <item x="407"/>
        <item x="78"/>
        <item x="7"/>
        <item x="8"/>
        <item x="29"/>
        <item x="35"/>
        <item x="359"/>
        <item x="361"/>
        <item x="362"/>
        <item x="363"/>
        <item x="439"/>
        <item x="365"/>
        <item x="440"/>
        <item x="366"/>
        <item x="367"/>
        <item x="441"/>
        <item x="368"/>
        <item x="369"/>
        <item x="442"/>
        <item x="443"/>
        <item x="444"/>
        <item x="445"/>
        <item x="371"/>
        <item x="446"/>
        <item x="419"/>
        <item x="372"/>
        <item x="373"/>
        <item x="447"/>
        <item x="374"/>
        <item x="448"/>
        <item x="375"/>
        <item x="376"/>
        <item x="377"/>
        <item x="378"/>
        <item x="379"/>
        <item x="382"/>
        <item x="383"/>
        <item x="449"/>
        <item x="384"/>
        <item x="385"/>
        <item x="450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21"/>
        <item x="79"/>
        <item x="451"/>
        <item x="15"/>
        <item x="21"/>
        <item x="403"/>
        <item x="25"/>
        <item x="32"/>
        <item x="37"/>
        <item x="41"/>
        <item x="45"/>
        <item x="452"/>
        <item x="453"/>
        <item x="4"/>
        <item x="80"/>
        <item x="454"/>
        <item x="14"/>
        <item x="455"/>
        <item x="456"/>
        <item x="457"/>
        <item x="458"/>
        <item x="459"/>
        <item x="460"/>
        <item x="406"/>
        <item x="461"/>
        <item x="462"/>
        <item x="77"/>
        <item x="408"/>
        <item m="1" x="563"/>
        <item x="360"/>
        <item x="364"/>
        <item x="422"/>
        <item x="481"/>
        <item x="370"/>
        <item x="482"/>
        <item x="483"/>
        <item x="380"/>
        <item x="381"/>
        <item x="484"/>
        <item x="485"/>
        <item x="486"/>
        <item m="1" x="565"/>
        <item x="396"/>
        <item x="488"/>
        <item x="36"/>
        <item x="490"/>
        <item x="492"/>
        <item x="493"/>
        <item x="495"/>
        <item x="498"/>
        <item x="499"/>
        <item x="500"/>
        <item x="501"/>
        <item x="503"/>
        <item x="504"/>
        <item x="506"/>
        <item x="507"/>
        <item x="508"/>
        <item x="513"/>
        <item x="514"/>
        <item x="515"/>
        <item m="1" x="564"/>
        <item x="19"/>
        <item x="34"/>
        <item x="84"/>
        <item x="122"/>
        <item x="159"/>
        <item x="292"/>
        <item x="323"/>
        <item x="324"/>
        <item x="325"/>
        <item x="337"/>
        <item x="402"/>
        <item x="420"/>
        <item x="76"/>
        <item x="320"/>
        <item x="424"/>
        <item x="491"/>
        <item x="512"/>
        <item x="516"/>
        <item x="517"/>
        <item x="525"/>
        <item x="527"/>
        <item x="497"/>
        <item x="509"/>
        <item x="510"/>
        <item x="511"/>
        <item x="518"/>
        <item x="520"/>
        <item x="526"/>
        <item x="528"/>
        <item x="434"/>
        <item x="489"/>
        <item x="502"/>
        <item m="1" x="567"/>
        <item m="1" x="566"/>
        <item x="529"/>
        <item x="530"/>
        <item x="545"/>
        <item x="562"/>
        <item x="537"/>
        <item x="541"/>
        <item x="543"/>
        <item x="10"/>
        <item x="463"/>
        <item x="505"/>
        <item x="519"/>
        <item x="522"/>
        <item x="523"/>
        <item x="524"/>
        <item x="531"/>
        <item x="532"/>
        <item x="533"/>
        <item x="534"/>
        <item x="535"/>
        <item x="536"/>
        <item x="538"/>
        <item x="539"/>
        <item x="540"/>
        <item x="542"/>
        <item x="544"/>
        <item x="546"/>
        <item x="548"/>
        <item x="549"/>
        <item x="550"/>
        <item x="551"/>
        <item x="552"/>
        <item x="75"/>
        <item x="487"/>
        <item x="521"/>
        <item x="547"/>
        <item x="553"/>
        <item x="554"/>
        <item x="555"/>
        <item x="556"/>
        <item x="557"/>
        <item x="558"/>
        <item x="559"/>
        <item x="560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h="1" x="1"/>
        <item h="1" x="5"/>
        <item h="1" x="7"/>
        <item x="6"/>
        <item x="0"/>
        <item x="4"/>
        <item x="3"/>
        <item x="2"/>
        <item h="1" x="8"/>
        <item x="9"/>
        <item h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8"/>
    <field x="0"/>
    <field x="5"/>
  </rowFields>
  <rowItems count="208">
    <i>
      <x v="3"/>
      <x v="382"/>
      <x v="326"/>
    </i>
    <i r="1">
      <x v="541"/>
      <x v="471"/>
    </i>
    <i>
      <x v="4"/>
      <x/>
      <x v="17"/>
    </i>
    <i r="1">
      <x v="5"/>
      <x v="88"/>
    </i>
    <i r="1">
      <x v="6"/>
      <x v="161"/>
    </i>
    <i r="1">
      <x v="7"/>
      <x v="28"/>
    </i>
    <i r="1">
      <x v="8"/>
      <x v="56"/>
    </i>
    <i r="1">
      <x v="9"/>
      <x v="22"/>
    </i>
    <i r="1">
      <x v="29"/>
      <x v="75"/>
    </i>
    <i r="1">
      <x v="33"/>
      <x v="26"/>
    </i>
    <i r="1">
      <x v="34"/>
      <x v="156"/>
    </i>
    <i r="1">
      <x v="38"/>
      <x v="185"/>
    </i>
    <i r="1">
      <x v="39"/>
      <x v="62"/>
    </i>
    <i r="1">
      <x v="40"/>
      <x v="203"/>
    </i>
    <i r="1">
      <x v="46"/>
      <x v="267"/>
    </i>
    <i r="1">
      <x v="48"/>
      <x v="268"/>
    </i>
    <i r="1">
      <x v="51"/>
      <x v="230"/>
    </i>
    <i r="1">
      <x v="52"/>
      <x v="228"/>
    </i>
    <i r="1">
      <x v="53"/>
      <x v="54"/>
    </i>
    <i r="1">
      <x v="54"/>
      <x v="232"/>
    </i>
    <i r="1">
      <x v="55"/>
      <x v="207"/>
    </i>
    <i r="1">
      <x v="56"/>
      <x v="133"/>
    </i>
    <i r="1">
      <x v="57"/>
      <x v="35"/>
    </i>
    <i r="1">
      <x v="66"/>
      <x v="30"/>
    </i>
    <i r="1">
      <x v="72"/>
      <x v="31"/>
    </i>
    <i r="1">
      <x v="78"/>
      <x v="166"/>
    </i>
    <i r="1">
      <x v="85"/>
      <x v="1"/>
    </i>
    <i r="1">
      <x v="102"/>
      <x v="34"/>
    </i>
    <i r="1">
      <x v="114"/>
      <x v="197"/>
    </i>
    <i r="1">
      <x v="115"/>
      <x v="5"/>
    </i>
    <i r="1">
      <x v="131"/>
      <x v="180"/>
    </i>
    <i r="1">
      <x v="132"/>
      <x v="50"/>
    </i>
    <i r="1">
      <x v="137"/>
      <x v="43"/>
    </i>
    <i r="1">
      <x v="138"/>
      <x v="184"/>
    </i>
    <i r="1">
      <x v="163"/>
      <x v="238"/>
    </i>
    <i r="1">
      <x v="196"/>
      <x v="234"/>
    </i>
    <i r="1">
      <x v="197"/>
      <x v="235"/>
    </i>
    <i r="1">
      <x v="198"/>
      <x v="236"/>
    </i>
    <i r="1">
      <x v="199"/>
      <x v="237"/>
    </i>
    <i r="1">
      <x v="202"/>
      <x v="20"/>
    </i>
    <i r="1">
      <x v="205"/>
      <x v="59"/>
    </i>
    <i r="1">
      <x v="218"/>
      <x v="57"/>
    </i>
    <i r="1">
      <x v="219"/>
      <x v="50"/>
    </i>
    <i r="1">
      <x v="220"/>
      <x v="32"/>
    </i>
    <i r="1">
      <x v="236"/>
      <x v="239"/>
    </i>
    <i r="1">
      <x v="268"/>
      <x v="50"/>
    </i>
    <i r="1">
      <x v="269"/>
      <x v="240"/>
    </i>
    <i r="1">
      <x v="278"/>
      <x v="38"/>
    </i>
    <i r="1">
      <x v="285"/>
      <x v="251"/>
    </i>
    <i r="1">
      <x v="289"/>
      <x v="283"/>
    </i>
    <i r="1">
      <x v="292"/>
      <x v="257"/>
    </i>
    <i r="1">
      <x v="294"/>
      <x v="259"/>
    </i>
    <i r="1">
      <x v="302"/>
      <x v="115"/>
    </i>
    <i r="1">
      <x v="309"/>
      <x v="128"/>
    </i>
    <i r="1">
      <x v="311"/>
      <x v="272"/>
    </i>
    <i r="1">
      <x v="312"/>
      <x v="273"/>
    </i>
    <i r="1">
      <x v="313"/>
      <x v="274"/>
    </i>
    <i r="1">
      <x v="326"/>
      <x v="93"/>
    </i>
    <i r="1">
      <x v="340"/>
      <x v="277"/>
    </i>
    <i r="1">
      <x v="360"/>
      <x v="305"/>
    </i>
    <i r="1">
      <x v="361"/>
      <x v="306"/>
    </i>
    <i r="1">
      <x v="364"/>
      <x v="309"/>
    </i>
    <i r="1">
      <x v="365"/>
      <x v="310"/>
    </i>
    <i r="1">
      <x v="366"/>
      <x v="311"/>
    </i>
    <i r="1">
      <x v="368"/>
      <x v="313"/>
    </i>
    <i r="1">
      <x v="369"/>
      <x v="314"/>
    </i>
    <i r="1">
      <x v="370"/>
      <x v="315"/>
    </i>
    <i r="1">
      <x v="376"/>
      <x v="320"/>
    </i>
    <i r="1">
      <x v="377"/>
      <x v="321"/>
    </i>
    <i r="1">
      <x v="379"/>
      <x v="323"/>
    </i>
    <i r="1">
      <x v="381"/>
      <x v="325"/>
    </i>
    <i r="1">
      <x v="417"/>
      <x v="359"/>
    </i>
    <i r="1">
      <x v="444"/>
      <x v="377"/>
    </i>
    <i r="1">
      <x v="452"/>
      <x v="385"/>
    </i>
    <i r="1">
      <x v="456"/>
      <x v="389"/>
    </i>
    <i r="1">
      <x v="544"/>
      <x v="473"/>
    </i>
    <i r="1">
      <x v="545"/>
      <x v="474"/>
    </i>
    <i r="1">
      <x v="555"/>
      <x v="483"/>
    </i>
    <i r="1">
      <x v="556"/>
      <x v="484"/>
    </i>
    <i r="1">
      <x v="565"/>
      <x v="491"/>
    </i>
    <i r="1">
      <x v="566"/>
      <x v="492"/>
    </i>
    <i r="1">
      <x v="568"/>
      <x v="72"/>
    </i>
    <i r="1">
      <x v="582"/>
      <x v="506"/>
    </i>
    <i r="1">
      <x v="602"/>
      <x v="378"/>
    </i>
    <i r="1">
      <x v="620"/>
      <x v="535"/>
    </i>
    <i r="1">
      <x v="621"/>
      <x v="536"/>
    </i>
    <i r="1">
      <x v="630"/>
      <x v="544"/>
    </i>
    <i r="1">
      <x v="631"/>
      <x v="545"/>
    </i>
    <i r="1">
      <x v="633"/>
      <x v="546"/>
    </i>
    <i r="1">
      <x v="641"/>
      <x v="549"/>
    </i>
    <i r="1">
      <x v="646"/>
      <x v="554"/>
    </i>
    <i>
      <x v="5"/>
      <x v="31"/>
      <x v="104"/>
    </i>
    <i r="1">
      <x v="32"/>
      <x v="105"/>
    </i>
    <i r="1">
      <x v="35"/>
      <x v="135"/>
    </i>
    <i r="1">
      <x v="36"/>
      <x v="134"/>
    </i>
    <i r="1">
      <x v="44"/>
      <x v="160"/>
    </i>
    <i r="1">
      <x v="49"/>
      <x v="174"/>
    </i>
    <i r="1">
      <x v="50"/>
      <x v="175"/>
    </i>
    <i r="1">
      <x v="61"/>
      <x v="225"/>
    </i>
    <i r="1">
      <x v="62"/>
      <x v="223"/>
    </i>
    <i r="1">
      <x v="63"/>
      <x v="64"/>
    </i>
    <i r="1">
      <x v="64"/>
      <x v="63"/>
    </i>
    <i r="1">
      <x v="65"/>
      <x v="73"/>
    </i>
    <i r="1">
      <x v="75"/>
      <x v="177"/>
    </i>
    <i r="1">
      <x v="87"/>
      <x v="169"/>
    </i>
    <i r="1">
      <x v="88"/>
      <x v="167"/>
    </i>
    <i r="1">
      <x v="145"/>
      <x v="108"/>
    </i>
    <i r="1">
      <x v="179"/>
      <x v="215"/>
    </i>
    <i r="1">
      <x v="180"/>
      <x v="181"/>
    </i>
    <i r="1">
      <x v="213"/>
      <x v="145"/>
    </i>
    <i r="1">
      <x v="214"/>
      <x v="144"/>
    </i>
    <i r="1">
      <x v="221"/>
      <x v="140"/>
    </i>
    <i r="1">
      <x v="230"/>
      <x v="101"/>
    </i>
    <i r="1">
      <x v="231"/>
      <x v="141"/>
    </i>
    <i r="1">
      <x v="238"/>
      <x v="143"/>
    </i>
    <i r="1">
      <x v="239"/>
      <x v="106"/>
    </i>
    <i r="1">
      <x v="244"/>
      <x v="142"/>
    </i>
    <i r="1">
      <x v="256"/>
      <x v="159"/>
    </i>
    <i r="1">
      <x v="260"/>
      <x v="164"/>
    </i>
    <i r="1">
      <x v="276"/>
      <x v="88"/>
    </i>
    <i r="1">
      <x v="279"/>
      <x v="247"/>
    </i>
    <i r="1">
      <x v="288"/>
      <x v="1"/>
    </i>
    <i r="1">
      <x v="310"/>
      <x v="271"/>
    </i>
    <i r="1">
      <x v="319"/>
      <x v="277"/>
    </i>
    <i r="1">
      <x v="327"/>
      <x v="24"/>
    </i>
    <i r="1">
      <x v="355"/>
      <x v="76"/>
    </i>
    <i r="1">
      <x v="359"/>
      <x v="54"/>
    </i>
    <i r="1">
      <x v="378"/>
      <x v="322"/>
    </i>
    <i r="1">
      <x v="500"/>
      <x v="431"/>
    </i>
    <i r="1">
      <x v="569"/>
      <x v="494"/>
    </i>
    <i r="1">
      <x v="585"/>
      <x v="509"/>
    </i>
    <i r="1">
      <x v="629"/>
      <x v="179"/>
    </i>
    <i r="1">
      <x v="632"/>
      <x v="8"/>
    </i>
    <i r="1">
      <x v="634"/>
      <x v="133"/>
    </i>
    <i r="1">
      <x v="635"/>
      <x v="69"/>
    </i>
    <i r="1">
      <x v="642"/>
      <x v="550"/>
    </i>
    <i r="1">
      <x v="643"/>
      <x v="551"/>
    </i>
    <i r="1">
      <x v="645"/>
      <x v="553"/>
    </i>
    <i>
      <x v="6"/>
      <x v="102"/>
      <x v="34"/>
    </i>
    <i r="1">
      <x v="140"/>
      <x v="85"/>
    </i>
    <i r="1">
      <x v="141"/>
      <x v="62"/>
    </i>
    <i r="1">
      <x v="143"/>
      <x v="61"/>
    </i>
    <i r="1">
      <x v="198"/>
      <x v="236"/>
    </i>
    <i r="1">
      <x v="328"/>
      <x v="34"/>
    </i>
    <i r="1">
      <x v="329"/>
      <x v="284"/>
    </i>
    <i r="1">
      <x v="330"/>
      <x v="284"/>
    </i>
    <i r="1">
      <x v="417"/>
      <x v="359"/>
    </i>
    <i r="1">
      <x v="440"/>
      <x v="374"/>
    </i>
    <i r="1">
      <x v="444"/>
      <x v="377"/>
    </i>
    <i>
      <x v="7"/>
      <x v="58"/>
      <x v="36"/>
    </i>
    <i r="1">
      <x v="168"/>
      <x v="238"/>
    </i>
    <i r="1">
      <x v="187"/>
      <x v="165"/>
    </i>
    <i r="1">
      <x v="422"/>
      <x v="364"/>
    </i>
    <i>
      <x v="9"/>
      <x v="1"/>
      <x v="82"/>
    </i>
    <i r="1">
      <x v="2"/>
      <x v="119"/>
    </i>
    <i r="1">
      <x v="3"/>
      <x v="187"/>
    </i>
    <i r="1">
      <x v="4"/>
      <x v="200"/>
    </i>
    <i r="1">
      <x v="10"/>
      <x v="126"/>
    </i>
    <i r="1">
      <x v="11"/>
      <x v="91"/>
    </i>
    <i r="1">
      <x v="12"/>
      <x v="89"/>
    </i>
    <i r="1">
      <x v="13"/>
      <x v="40"/>
    </i>
    <i r="1">
      <x v="14"/>
      <x v="155"/>
    </i>
    <i r="1">
      <x v="15"/>
      <x v="45"/>
    </i>
    <i r="1">
      <x v="16"/>
      <x v="46"/>
    </i>
    <i r="1">
      <x v="17"/>
      <x v="190"/>
    </i>
    <i r="1">
      <x v="18"/>
      <x v="80"/>
    </i>
    <i r="1">
      <x v="19"/>
      <x v="117"/>
    </i>
    <i r="1">
      <x v="20"/>
      <x v="41"/>
    </i>
    <i r="1">
      <x v="21"/>
      <x v="151"/>
    </i>
    <i r="1">
      <x v="22"/>
      <x v="149"/>
    </i>
    <i r="1">
      <x v="23"/>
      <x v="103"/>
    </i>
    <i r="1">
      <x v="24"/>
      <x v="110"/>
    </i>
    <i r="1">
      <x v="25"/>
      <x v="147"/>
    </i>
    <i r="1">
      <x v="26"/>
      <x v="217"/>
    </i>
    <i r="1">
      <x v="37"/>
      <x v="137"/>
    </i>
    <i r="1">
      <x v="41"/>
      <x v="49"/>
    </i>
    <i r="1">
      <x v="42"/>
      <x/>
    </i>
    <i r="1">
      <x v="59"/>
      <x v="226"/>
    </i>
    <i r="1">
      <x v="77"/>
      <x v="139"/>
    </i>
    <i r="1">
      <x v="83"/>
      <x v="118"/>
    </i>
    <i r="1">
      <x v="84"/>
      <x v="39"/>
    </i>
    <i r="1">
      <x v="149"/>
      <x v="16"/>
    </i>
    <i r="1">
      <x v="150"/>
      <x v="15"/>
    </i>
    <i r="1">
      <x v="153"/>
      <x v="121"/>
    </i>
    <i r="1">
      <x v="154"/>
      <x v="148"/>
    </i>
    <i r="1">
      <x v="169"/>
      <x v="77"/>
    </i>
    <i r="1">
      <x v="170"/>
      <x v="102"/>
    </i>
    <i r="1">
      <x v="177"/>
      <x v="14"/>
    </i>
    <i r="1">
      <x v="178"/>
      <x v="92"/>
    </i>
    <i r="1">
      <x v="190"/>
      <x v="13"/>
    </i>
    <i r="1">
      <x v="217"/>
      <x v="124"/>
    </i>
    <i r="1">
      <x v="222"/>
      <x v="37"/>
    </i>
    <i r="1">
      <x v="232"/>
      <x v="84"/>
    </i>
    <i r="1">
      <x v="234"/>
      <x v="154"/>
    </i>
    <i r="1">
      <x v="241"/>
      <x v="97"/>
    </i>
    <i r="1">
      <x v="242"/>
      <x v="100"/>
    </i>
    <i r="1">
      <x v="259"/>
      <x v="90"/>
    </i>
    <i r="1">
      <x v="262"/>
      <x v="21"/>
    </i>
    <i r="1">
      <x v="274"/>
      <x v="244"/>
    </i>
    <i r="1">
      <x v="296"/>
      <x v="519"/>
    </i>
    <i r="1">
      <x v="307"/>
      <x v="270"/>
    </i>
    <i r="1">
      <x v="332"/>
      <x v="286"/>
    </i>
    <i r="1">
      <x v="333"/>
      <x v="287"/>
    </i>
    <i r="1">
      <x v="334"/>
      <x v="293"/>
    </i>
    <i r="1">
      <x v="337"/>
      <x v="292"/>
    </i>
    <i r="1">
      <x v="612"/>
      <x v="528"/>
    </i>
    <i r="1">
      <x v="613"/>
      <x v="84"/>
    </i>
    <i r="1">
      <x v="644"/>
      <x v="552"/>
    </i>
  </rowItems>
  <colItems count="1">
    <i/>
  </colItems>
  <pageFields count="2">
    <pageField fld="3" item="0" hier="-1"/>
    <pageField fld="1" item="9" hier="-1"/>
  </pageFields>
  <dataFields count="1">
    <dataField name=" Producción" fld="13" baseField="5" baseItem="187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356EF-0313-4084-8F3C-B8F21D47636F}" name="TablaDinámica1" cacheId="207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7" indent="0" compact="0" compactData="0" multipleFieldFilters="0">
  <location ref="B6:F171" firstHeaderRow="0" firstDataRow="1" firstDataCol="3" rowPageCount="3" colPageCount="1"/>
  <pivotFields count="16">
    <pivotField axis="axisPage" compact="0" outline="0" showAll="0">
      <items count="11">
        <item x="2"/>
        <item x="3"/>
        <item x="4"/>
        <item x="5"/>
        <item x="0"/>
        <item x="1"/>
        <item x="6"/>
        <item x="7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7">
        <item x="42"/>
        <item x="242"/>
        <item x="448"/>
        <item x="244"/>
        <item x="1"/>
        <item x="48"/>
        <item x="513"/>
        <item x="241"/>
        <item x="291"/>
        <item x="282"/>
        <item x="245"/>
        <item x="63"/>
        <item x="112"/>
        <item x="10"/>
        <item x="383"/>
        <item x="11"/>
        <item x="110"/>
        <item x="61"/>
        <item x="113"/>
        <item x="413"/>
        <item x="246"/>
        <item x="278"/>
        <item x="135"/>
        <item x="136"/>
        <item x="137"/>
        <item x="138"/>
        <item x="73"/>
        <item x="247"/>
        <item x="248"/>
        <item x="249"/>
        <item x="250"/>
        <item x="251"/>
        <item x="252"/>
        <item x="253"/>
        <item x="479"/>
        <item x="254"/>
        <item x="219"/>
        <item x="206"/>
        <item x="205"/>
        <item x="220"/>
        <item x="207"/>
        <item x="255"/>
        <item x="203"/>
        <item x="221"/>
        <item x="204"/>
        <item x="208"/>
        <item x="399"/>
        <item x="256"/>
        <item x="2"/>
        <item x="62"/>
        <item x="489"/>
        <item x="522"/>
        <item x="281"/>
        <item x="44"/>
        <item x="471"/>
        <item x="472"/>
        <item x="473"/>
        <item x="345"/>
        <item x="376"/>
        <item x="43"/>
        <item x="449"/>
        <item x="446"/>
        <item x="209"/>
        <item x="392"/>
        <item x="118"/>
        <item x="139"/>
        <item x="458"/>
        <item x="114"/>
        <item x="116"/>
        <item x="117"/>
        <item x="210"/>
        <item x="480"/>
        <item x="140"/>
        <item x="141"/>
        <item x="142"/>
        <item x="222"/>
        <item x="257"/>
        <item x="258"/>
        <item x="259"/>
        <item x="260"/>
        <item x="261"/>
        <item x="262"/>
        <item x="143"/>
        <item x="494"/>
        <item x="144"/>
        <item x="224"/>
        <item x="290"/>
        <item x="49"/>
        <item x="8"/>
        <item x="145"/>
        <item x="225"/>
        <item x="398"/>
        <item x="74"/>
        <item x="474"/>
        <item x="501"/>
        <item x="111"/>
        <item x="459"/>
        <item x="263"/>
        <item x="24"/>
        <item x="7"/>
        <item x="9"/>
        <item x="272"/>
        <item x="409"/>
        <item x="273"/>
        <item x="50"/>
        <item x="404"/>
        <item x="377"/>
        <item x="367"/>
        <item x="515"/>
        <item x="503"/>
        <item x="520"/>
        <item x="544"/>
        <item x="12"/>
        <item x="165"/>
        <item x="168"/>
        <item x="193"/>
        <item x="182"/>
        <item x="38"/>
        <item x="53"/>
        <item x="370"/>
        <item x="31"/>
        <item x="56"/>
        <item x="169"/>
        <item x="174"/>
        <item x="175"/>
        <item x="155"/>
        <item x="185"/>
        <item x="194"/>
        <item x="195"/>
        <item x="196"/>
        <item x="166"/>
        <item x="170"/>
        <item x="156"/>
        <item x="183"/>
        <item x="186"/>
        <item x="176"/>
        <item x="200"/>
        <item x="187"/>
        <item x="201"/>
        <item x="223"/>
        <item x="212"/>
        <item x="41"/>
        <item x="269"/>
        <item x="84"/>
        <item x="85"/>
        <item x="369"/>
        <item x="447"/>
        <item x="46"/>
        <item x="184"/>
        <item x="380"/>
        <item x="27"/>
        <item x="51"/>
        <item x="197"/>
        <item x="198"/>
        <item x="435"/>
        <item x="276"/>
        <item x="99"/>
        <item x="545"/>
        <item x="32"/>
        <item x="285"/>
        <item x="20"/>
        <item x="97"/>
        <item x="98"/>
        <item x="371"/>
        <item x="57"/>
        <item x="382"/>
        <item x="372"/>
        <item x="58"/>
        <item x="68"/>
        <item x="69"/>
        <item x="70"/>
        <item x="36"/>
        <item x="154"/>
        <item x="202"/>
        <item x="470"/>
        <item x="79"/>
        <item x="80"/>
        <item x="82"/>
        <item x="83"/>
        <item x="81"/>
        <item x="16"/>
        <item x="78"/>
        <item x="437"/>
        <item x="450"/>
        <item x="406"/>
        <item x="283"/>
        <item x="284"/>
        <item x="19"/>
        <item x="400"/>
        <item x="407"/>
        <item x="33"/>
        <item x="391"/>
        <item x="188"/>
        <item x="227"/>
        <item x="228"/>
        <item x="59"/>
        <item x="286"/>
        <item x="408"/>
        <item x="171"/>
        <item x="157"/>
        <item x="13"/>
        <item x="25"/>
        <item x="466"/>
        <item x="75"/>
        <item x="76"/>
        <item x="146"/>
        <item x="310"/>
        <item x="323"/>
        <item x="151"/>
        <item x="327"/>
        <item x="152"/>
        <item x="299"/>
        <item x="308"/>
        <item x="304"/>
        <item x="309"/>
        <item x="271"/>
        <item x="374"/>
        <item x="108"/>
        <item x="381"/>
        <item x="287"/>
        <item x="424"/>
        <item x="499"/>
        <item x="500"/>
        <item x="498"/>
        <item x="338"/>
        <item x="339"/>
        <item x="461"/>
        <item x="331"/>
        <item x="350"/>
        <item x="431"/>
        <item x="427"/>
        <item x="330"/>
        <item x="302"/>
        <item x="45"/>
        <item x="368"/>
        <item x="365"/>
        <item x="128"/>
        <item x="298"/>
        <item x="438"/>
        <item x="126"/>
        <item x="326"/>
        <item x="131"/>
        <item x="305"/>
        <item x="337"/>
        <item x="147"/>
        <item x="359"/>
        <item x="360"/>
        <item x="361"/>
        <item x="484"/>
        <item x="34"/>
        <item x="324"/>
        <item x="389"/>
        <item x="149"/>
        <item x="129"/>
        <item x="419"/>
        <item x="17"/>
        <item x="18"/>
        <item x="300"/>
        <item x="109"/>
        <item x="28"/>
        <item x="279"/>
        <item x="29"/>
        <item x="445"/>
        <item x="100"/>
        <item x="148"/>
        <item x="363"/>
        <item x="452"/>
        <item x="160"/>
        <item x="161"/>
        <item x="172"/>
        <item x="189"/>
        <item x="150"/>
        <item x="130"/>
        <item x="317"/>
        <item x="123"/>
        <item x="306"/>
        <item x="362"/>
        <item x="384"/>
        <item x="64"/>
        <item x="366"/>
        <item x="119"/>
        <item x="121"/>
        <item x="385"/>
        <item x="167"/>
        <item x="177"/>
        <item x="353"/>
        <item x="124"/>
        <item x="336"/>
        <item x="340"/>
        <item x="421"/>
        <item x="433"/>
        <item x="354"/>
        <item x="162"/>
        <item x="178"/>
        <item x="507"/>
        <item x="101"/>
        <item x="266"/>
        <item x="355"/>
        <item x="311"/>
        <item x="132"/>
        <item x="301"/>
        <item x="416"/>
        <item x="318"/>
        <item x="319"/>
        <item x="60"/>
        <item x="488"/>
        <item x="163"/>
        <item x="52"/>
        <item x="153"/>
        <item x="351"/>
        <item x="348"/>
        <item x="321"/>
        <item x="333"/>
        <item x="66"/>
        <item x="67"/>
        <item x="386"/>
        <item x="505"/>
        <item x="387"/>
        <item x="352"/>
        <item x="349"/>
        <item x="346"/>
        <item x="475"/>
        <item x="454"/>
        <item x="460"/>
        <item x="531"/>
        <item x="532"/>
        <item x="378"/>
        <item x="539"/>
        <item x="453"/>
        <item x="30"/>
        <item x="125"/>
        <item x="482"/>
        <item x="342"/>
        <item x="343"/>
        <item x="356"/>
        <item x="357"/>
        <item x="159"/>
        <item x="213"/>
        <item x="92"/>
        <item x="93"/>
        <item x="190"/>
        <item x="295"/>
        <item x="334"/>
        <item x="335"/>
        <item x="173"/>
        <item x="463"/>
        <item x="373"/>
        <item x="439"/>
        <item x="434"/>
        <item x="94"/>
        <item x="158"/>
        <item x="417"/>
        <item x="491"/>
        <item x="423"/>
        <item x="322"/>
        <item x="133"/>
        <item x="127"/>
        <item x="86"/>
        <item x="95"/>
        <item x="199"/>
        <item x="341"/>
        <item x="191"/>
        <item x="523"/>
        <item x="35"/>
        <item x="120"/>
        <item x="444"/>
        <item x="96"/>
        <item x="87"/>
        <item x="401"/>
        <item x="179"/>
        <item x="180"/>
        <item x="390"/>
        <item x="325"/>
        <item x="429"/>
        <item x="538"/>
        <item x="511"/>
        <item x="393"/>
        <item x="344"/>
        <item x="425"/>
        <item x="525"/>
        <item x="443"/>
        <item x="418"/>
        <item x="181"/>
        <item x="358"/>
        <item x="476"/>
        <item x="77"/>
        <item x="428"/>
        <item x="268"/>
        <item x="192"/>
        <item x="547"/>
        <item x="430"/>
        <item x="451"/>
        <item x="332"/>
        <item x="264"/>
        <item x="265"/>
        <item x="481"/>
        <item x="102"/>
        <item x="307"/>
        <item x="388"/>
        <item x="164"/>
        <item x="288"/>
        <item x="122"/>
        <item x="103"/>
        <item x="521"/>
        <item x="294"/>
        <item x="414"/>
        <item x="104"/>
        <item x="21"/>
        <item x="375"/>
        <item x="106"/>
        <item x="107"/>
        <item x="456"/>
        <item x="394"/>
        <item x="395"/>
        <item x="396"/>
        <item x="397"/>
        <item x="405"/>
        <item x="495"/>
        <item x="441"/>
        <item x="468"/>
        <item x="469"/>
        <item x="496"/>
        <item x="492"/>
        <item x="497"/>
        <item x="490"/>
        <item x="467"/>
        <item x="537"/>
        <item x="536"/>
        <item x="464"/>
        <item x="546"/>
        <item x="457"/>
        <item x="483"/>
        <item x="519"/>
        <item x="485"/>
        <item x="486"/>
        <item x="440"/>
        <item x="506"/>
        <item x="518"/>
        <item x="71"/>
        <item x="55"/>
        <item x="211"/>
        <item x="277"/>
        <item x="543"/>
        <item x="88"/>
        <item x="229"/>
        <item x="455"/>
        <item x="0"/>
        <item x="289"/>
        <item x="6"/>
        <item x="230"/>
        <item x="477"/>
        <item x="267"/>
        <item x="231"/>
        <item x="502"/>
        <item x="238"/>
        <item x="422"/>
        <item x="493"/>
        <item x="512"/>
        <item x="235"/>
        <item x="239"/>
        <item x="478"/>
        <item x="462"/>
        <item x="236"/>
        <item x="524"/>
        <item x="510"/>
        <item x="105"/>
        <item x="442"/>
        <item x="72"/>
        <item x="514"/>
        <item x="415"/>
        <item x="465"/>
        <item x="4"/>
        <item x="296"/>
        <item x="47"/>
        <item x="328"/>
        <item x="320"/>
        <item x="297"/>
        <item x="313"/>
        <item x="275"/>
        <item x="274"/>
        <item x="5"/>
        <item x="436"/>
        <item x="226"/>
        <item x="329"/>
        <item x="3"/>
        <item x="402"/>
        <item x="516"/>
        <item x="237"/>
        <item x="379"/>
        <item x="240"/>
        <item x="232"/>
        <item x="233"/>
        <item x="234"/>
        <item x="432"/>
        <item x="412"/>
        <item x="540"/>
        <item x="487"/>
        <item x="517"/>
        <item x="22"/>
        <item x="23"/>
        <item x="216"/>
        <item x="217"/>
        <item x="214"/>
        <item x="218"/>
        <item x="215"/>
        <item x="534"/>
        <item x="14"/>
        <item x="15"/>
        <item x="26"/>
        <item x="37"/>
        <item x="39"/>
        <item x="40"/>
        <item x="54"/>
        <item x="65"/>
        <item x="89"/>
        <item x="90"/>
        <item x="91"/>
        <item x="115"/>
        <item x="134"/>
        <item x="243"/>
        <item x="270"/>
        <item x="280"/>
        <item x="292"/>
        <item x="293"/>
        <item x="303"/>
        <item x="312"/>
        <item x="314"/>
        <item x="315"/>
        <item x="316"/>
        <item x="347"/>
        <item x="364"/>
        <item x="403"/>
        <item x="410"/>
        <item x="411"/>
        <item x="420"/>
        <item x="426"/>
        <item x="566"/>
        <item x="567"/>
        <item x="504"/>
        <item x="535"/>
        <item x="541"/>
        <item x="542"/>
        <item x="548"/>
        <item x="549"/>
        <item x="550"/>
        <item x="551"/>
        <item x="552"/>
        <item x="556"/>
        <item x="560"/>
        <item x="563"/>
        <item x="564"/>
        <item x="565"/>
        <item x="568"/>
        <item x="569"/>
        <item x="570"/>
        <item x="508"/>
        <item x="509"/>
        <item x="527"/>
        <item x="533"/>
        <item x="555"/>
        <item x="558"/>
        <item x="559"/>
        <item x="528"/>
        <item x="530"/>
        <item x="562"/>
        <item x="571"/>
        <item x="574"/>
        <item x="578"/>
        <item x="592"/>
        <item x="583"/>
        <item x="584"/>
        <item x="586"/>
        <item x="598"/>
        <item x="599"/>
        <item x="526"/>
        <item x="529"/>
        <item x="553"/>
        <item x="554"/>
        <item x="557"/>
        <item x="561"/>
        <item x="572"/>
        <item x="573"/>
        <item x="575"/>
        <item x="576"/>
        <item x="577"/>
        <item x="579"/>
        <item x="580"/>
        <item x="581"/>
        <item x="582"/>
        <item x="587"/>
        <item x="588"/>
        <item x="589"/>
        <item x="590"/>
        <item x="591"/>
        <item x="593"/>
        <item x="594"/>
        <item x="595"/>
        <item x="596"/>
        <item x="597"/>
        <item x="600"/>
        <item x="601"/>
        <item x="602"/>
        <item x="603"/>
        <item x="605"/>
        <item x="607"/>
        <item x="585"/>
        <item x="604"/>
        <item x="606"/>
        <item x="608"/>
        <item x="609"/>
        <item x="610"/>
        <item x="611"/>
        <item x="612"/>
        <item x="613"/>
        <item x="614"/>
        <item x="615"/>
        <item x="6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h="1" x="0"/>
        <item h="1" x="6"/>
        <item h="1" x="7"/>
        <item x="8"/>
        <item x="1"/>
        <item x="2"/>
        <item x="3"/>
        <item h="1" x="4"/>
        <item h="1" x="9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33">
        <item x="438"/>
        <item x="474"/>
        <item x="203"/>
        <item x="104"/>
        <item x="205"/>
        <item x="204"/>
        <item x="135"/>
        <item x="61"/>
        <item x="60"/>
        <item x="188"/>
        <item x="13"/>
        <item x="440"/>
        <item x="392"/>
        <item x="202"/>
        <item x="341"/>
        <item x="400"/>
        <item x="279"/>
        <item x="442"/>
        <item x="278"/>
        <item x="277"/>
        <item x="377"/>
        <item x="300"/>
        <item x="115"/>
        <item x="153"/>
        <item x="152"/>
        <item x="151"/>
        <item x="387"/>
        <item x="449"/>
        <item x="154"/>
        <item x="150"/>
        <item x="12"/>
        <item x="424"/>
        <item x="348"/>
        <item x="182"/>
        <item x="55"/>
        <item x="302"/>
        <item x="102"/>
        <item x="67"/>
        <item x="301"/>
        <item x="473"/>
        <item x="342"/>
        <item x="421"/>
        <item x="422"/>
        <item x="423"/>
        <item x="343"/>
        <item x="280"/>
        <item x="16"/>
        <item x="19"/>
        <item x="393"/>
        <item x="117"/>
        <item x="21"/>
        <item x="20"/>
        <item x="390"/>
        <item x="35"/>
        <item x="406"/>
        <item x="484"/>
        <item x="144"/>
        <item x="420"/>
        <item x="148"/>
        <item x="25"/>
        <item x="147"/>
        <item x="145"/>
        <item x="146"/>
        <item x="116"/>
        <item x="17"/>
        <item x="332"/>
        <item x="184"/>
        <item x="185"/>
        <item x="335"/>
        <item x="248"/>
        <item x="187"/>
        <item x="33"/>
        <item x="307"/>
        <item x="118"/>
        <item x="344"/>
        <item x="32"/>
        <item x="30"/>
        <item x="31"/>
        <item x="265"/>
        <item x="100"/>
        <item x="266"/>
        <item x="29"/>
        <item x="361"/>
        <item x="28"/>
        <item x="27"/>
        <item x="81"/>
        <item x="80"/>
        <item x="286"/>
        <item x="285"/>
        <item x="283"/>
        <item x="289"/>
        <item x="124"/>
        <item x="288"/>
        <item x="310"/>
        <item x="287"/>
        <item x="149"/>
        <item x="409"/>
        <item x="403"/>
        <item x="79"/>
        <item x="386"/>
        <item x="276"/>
        <item x="368"/>
        <item x="40"/>
        <item x="253"/>
        <item x="157"/>
        <item x="125"/>
        <item x="311"/>
        <item x="156"/>
        <item x="362"/>
        <item x="450"/>
        <item x="155"/>
        <item x="378"/>
        <item x="308"/>
        <item x="189"/>
        <item x="105"/>
        <item x="309"/>
        <item x="37"/>
        <item x="165"/>
        <item x="171"/>
        <item x="164"/>
        <item x="168"/>
        <item x="346"/>
        <item x="345"/>
        <item x="317"/>
        <item x="169"/>
        <item x="316"/>
        <item x="170"/>
        <item x="84"/>
        <item x="167"/>
        <item x="166"/>
        <item x="82"/>
        <item x="83"/>
        <item x="85"/>
        <item x="318"/>
        <item x="429"/>
        <item x="98"/>
        <item x="249"/>
        <item x="190"/>
        <item x="401"/>
        <item x="336"/>
        <item x="447"/>
        <item x="303"/>
        <item x="143"/>
        <item x="444"/>
        <item x="36"/>
        <item x="284"/>
        <item x="160"/>
        <item x="161"/>
        <item x="158"/>
        <item x="312"/>
        <item x="162"/>
        <item x="388"/>
        <item x="314"/>
        <item x="163"/>
        <item x="315"/>
        <item x="159"/>
        <item x="313"/>
        <item x="394"/>
        <item x="330"/>
        <item x="416"/>
        <item x="329"/>
        <item x="251"/>
        <item x="69"/>
        <item x="389"/>
        <item x="174"/>
        <item x="417"/>
        <item x="178"/>
        <item x="92"/>
        <item x="93"/>
        <item x="358"/>
        <item x="94"/>
        <item x="91"/>
        <item x="90"/>
        <item x="364"/>
        <item x="328"/>
        <item x="177"/>
        <item x="179"/>
        <item x="176"/>
        <item x="468"/>
        <item x="173"/>
        <item x="326"/>
        <item x="180"/>
        <item x="327"/>
        <item x="181"/>
        <item x="175"/>
        <item x="365"/>
        <item x="45"/>
        <item x="380"/>
        <item x="408"/>
        <item x="399"/>
        <item x="97"/>
        <item x="482"/>
        <item x="52"/>
        <item x="448"/>
        <item x="354"/>
        <item x="142"/>
        <item x="141"/>
        <item x="76"/>
        <item x="217"/>
        <item x="216"/>
        <item x="75"/>
        <item x="74"/>
        <item x="446"/>
        <item x="382"/>
        <item x="297"/>
        <item x="298"/>
        <item x="138"/>
        <item x="95"/>
        <item x="96"/>
        <item x="137"/>
        <item x="359"/>
        <item x="136"/>
        <item x="139"/>
        <item x="99"/>
        <item x="293"/>
        <item x="264"/>
        <item x="18"/>
        <item x="350"/>
        <item x="476"/>
        <item x="183"/>
        <item x="333"/>
        <item x="247"/>
        <item x="186"/>
        <item x="334"/>
        <item x="430"/>
        <item x="436"/>
        <item x="321"/>
        <item x="322"/>
        <item x="258"/>
        <item x="295"/>
        <item x="44"/>
        <item x="325"/>
        <item x="324"/>
        <item x="172"/>
        <item x="323"/>
        <item x="351"/>
        <item x="51"/>
        <item x="299"/>
        <item x="50"/>
        <item x="306"/>
        <item x="305"/>
        <item x="443"/>
        <item x="339"/>
        <item x="101"/>
        <item x="68"/>
        <item x="120"/>
        <item x="119"/>
        <item x="140"/>
        <item x="383"/>
        <item x="466"/>
        <item x="272"/>
        <item x="384"/>
        <item x="456"/>
        <item x="338"/>
        <item x="191"/>
        <item x="121"/>
        <item x="212"/>
        <item x="122"/>
        <item x="273"/>
        <item x="413"/>
        <item x="435"/>
        <item x="123"/>
        <item x="78"/>
        <item x="282"/>
        <item x="77"/>
        <item x="192"/>
        <item x="412"/>
        <item x="261"/>
        <item x="437"/>
        <item x="352"/>
        <item x="396"/>
        <item x="56"/>
        <item x="58"/>
        <item x="57"/>
        <item x="59"/>
        <item x="472"/>
        <item x="397"/>
        <item x="356"/>
        <item x="407"/>
        <item x="357"/>
        <item x="65"/>
        <item x="66"/>
        <item x="355"/>
        <item x="455"/>
        <item x="63"/>
        <item x="483"/>
        <item x="34"/>
        <item x="363"/>
        <item x="22"/>
        <item x="23"/>
        <item x="207"/>
        <item x="194"/>
        <item x="193"/>
        <item x="72"/>
        <item x="108"/>
        <item x="366"/>
        <item x="441"/>
        <item x="109"/>
        <item x="110"/>
        <item x="414"/>
        <item x="481"/>
        <item x="426"/>
        <item x="8"/>
        <item x="213"/>
        <item x="371"/>
        <item x="254"/>
        <item x="106"/>
        <item x="42"/>
        <item x="255"/>
        <item x="453"/>
        <item x="319"/>
        <item x="107"/>
        <item x="2"/>
        <item x="113"/>
        <item x="112"/>
        <item x="360"/>
        <item x="24"/>
        <item x="211"/>
        <item x="210"/>
        <item x="402"/>
        <item x="372"/>
        <item x="209"/>
        <item x="208"/>
        <item x="131"/>
        <item x="130"/>
        <item x="127"/>
        <item x="128"/>
        <item x="129"/>
        <item x="132"/>
        <item x="134"/>
        <item x="133"/>
        <item x="41"/>
        <item x="415"/>
        <item x="428"/>
        <item x="347"/>
        <item x="461"/>
        <item x="43"/>
        <item x="49"/>
        <item x="230"/>
        <item x="353"/>
        <item x="62"/>
        <item x="260"/>
        <item x="47"/>
        <item x="236"/>
        <item x="237"/>
        <item x="245"/>
        <item x="231"/>
        <item x="238"/>
        <item x="433"/>
        <item x="404"/>
        <item x="239"/>
        <item x="405"/>
        <item x="240"/>
        <item x="233"/>
        <item x="241"/>
        <item x="244"/>
        <item x="242"/>
        <item x="234"/>
        <item x="235"/>
        <item x="434"/>
        <item x="269"/>
        <item x="375"/>
        <item x="48"/>
        <item x="243"/>
        <item x="465"/>
        <item x="268"/>
        <item x="451"/>
        <item x="10"/>
        <item x="73"/>
        <item x="11"/>
        <item x="9"/>
        <item x="340"/>
        <item x="114"/>
        <item x="1"/>
        <item x="425"/>
        <item x="367"/>
        <item x="467"/>
        <item x="195"/>
        <item x="262"/>
        <item x="427"/>
        <item x="7"/>
        <item x="197"/>
        <item x="200"/>
        <item x="198"/>
        <item x="459"/>
        <item x="196"/>
        <item x="199"/>
        <item x="263"/>
        <item x="3"/>
        <item x="86"/>
        <item x="215"/>
        <item x="4"/>
        <item x="291"/>
        <item x="256"/>
        <item x="418"/>
        <item x="462"/>
        <item x="257"/>
        <item x="460"/>
        <item x="452"/>
        <item x="201"/>
        <item x="376"/>
        <item x="275"/>
        <item x="374"/>
        <item x="225"/>
        <item x="296"/>
        <item x="445"/>
        <item x="381"/>
        <item x="463"/>
        <item x="369"/>
        <item x="458"/>
        <item x="304"/>
        <item x="419"/>
        <item x="349"/>
        <item x="477"/>
        <item x="226"/>
        <item x="219"/>
        <item x="222"/>
        <item x="223"/>
        <item x="431"/>
        <item x="218"/>
        <item x="220"/>
        <item x="221"/>
        <item x="224"/>
        <item x="395"/>
        <item x="46"/>
        <item x="398"/>
        <item x="227"/>
        <item x="259"/>
        <item x="267"/>
        <item x="411"/>
        <item x="439"/>
        <item x="228"/>
        <item x="229"/>
        <item x="432"/>
        <item x="469"/>
        <item x="5"/>
        <item x="54"/>
        <item x="391"/>
        <item x="6"/>
        <item x="250"/>
        <item x="457"/>
        <item x="0"/>
        <item x="103"/>
        <item x="70"/>
        <item x="274"/>
        <item x="71"/>
        <item x="480"/>
        <item x="206"/>
        <item x="14"/>
        <item x="15"/>
        <item x="26"/>
        <item x="38"/>
        <item x="39"/>
        <item x="53"/>
        <item x="64"/>
        <item x="87"/>
        <item x="88"/>
        <item x="89"/>
        <item x="111"/>
        <item x="126"/>
        <item x="232"/>
        <item x="252"/>
        <item x="270"/>
        <item x="271"/>
        <item x="281"/>
        <item x="290"/>
        <item x="294"/>
        <item x="320"/>
        <item x="337"/>
        <item x="370"/>
        <item x="373"/>
        <item x="379"/>
        <item x="385"/>
        <item x="246"/>
        <item x="292"/>
        <item x="454"/>
        <item x="464"/>
        <item x="475"/>
        <item x="478"/>
        <item x="479"/>
        <item x="485"/>
        <item x="486"/>
        <item x="487"/>
        <item x="488"/>
        <item x="489"/>
        <item x="494"/>
        <item x="497"/>
        <item x="500"/>
        <item x="501"/>
        <item x="331"/>
        <item x="410"/>
        <item x="470"/>
        <item x="492"/>
        <item x="498"/>
        <item x="499"/>
        <item x="496"/>
        <item x="507"/>
        <item x="508"/>
        <item x="509"/>
        <item x="516"/>
        <item x="517"/>
        <item x="471"/>
        <item x="490"/>
        <item x="491"/>
        <item x="493"/>
        <item x="495"/>
        <item x="502"/>
        <item x="503"/>
        <item x="504"/>
        <item x="505"/>
        <item x="506"/>
        <item x="510"/>
        <item x="511"/>
        <item x="512"/>
        <item x="513"/>
        <item x="514"/>
        <item x="515"/>
        <item x="518"/>
        <item x="519"/>
        <item x="520"/>
        <item x="521"/>
        <item x="523"/>
        <item x="524"/>
        <item x="214"/>
        <item x="522"/>
        <item x="525"/>
        <item x="526"/>
        <item x="527"/>
        <item x="528"/>
        <item x="529"/>
        <item x="530"/>
        <item x="5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1"/>
    <field x="8"/>
  </rowFields>
  <rowItems count="165">
    <i>
      <x v="3"/>
      <x v="107"/>
      <x v="371"/>
    </i>
    <i r="1">
      <x v="496"/>
      <x v="430"/>
    </i>
    <i>
      <x v="4"/>
      <x/>
      <x v="331"/>
    </i>
    <i r="1">
      <x v="6"/>
      <x v="384"/>
    </i>
    <i r="1">
      <x v="11"/>
      <x v="340"/>
    </i>
    <i r="1">
      <x v="13"/>
      <x v="367"/>
    </i>
    <i r="1">
      <x v="15"/>
      <x v="369"/>
    </i>
    <i r="1">
      <x v="48"/>
      <x v="312"/>
    </i>
    <i r="1">
      <x v="53"/>
      <x v="336"/>
    </i>
    <i r="1">
      <x v="88"/>
      <x v="302"/>
    </i>
    <i r="1">
      <x v="100"/>
      <x v="370"/>
    </i>
    <i r="1">
      <x v="106"/>
      <x v="334"/>
    </i>
    <i r="1">
      <x v="112"/>
      <x v="30"/>
    </i>
    <i r="1">
      <x v="117"/>
      <x v="116"/>
    </i>
    <i r="1">
      <x v="119"/>
      <x v="44"/>
    </i>
    <i r="1">
      <x v="120"/>
      <x v="76"/>
    </i>
    <i r="1">
      <x v="121"/>
      <x v="34"/>
    </i>
    <i r="1">
      <x v="141"/>
      <x v="102"/>
    </i>
    <i r="1">
      <x v="145"/>
      <x v="40"/>
    </i>
    <i r="1">
      <x v="147"/>
      <x v="186"/>
    </i>
    <i r="1">
      <x v="150"/>
      <x v="84"/>
    </i>
    <i r="1">
      <x v="151"/>
      <x v="238"/>
    </i>
    <i r="1">
      <x v="158"/>
      <x v="77"/>
    </i>
    <i r="1">
      <x v="160"/>
      <x v="51"/>
    </i>
    <i r="1">
      <x v="163"/>
      <x v="71"/>
    </i>
    <i r="1">
      <x v="164"/>
      <x v="271"/>
    </i>
    <i r="1">
      <x v="165"/>
      <x v="269"/>
    </i>
    <i r="1">
      <x v="167"/>
      <x v="273"/>
    </i>
    <i r="1">
      <x v="168"/>
      <x v="37"/>
    </i>
    <i r="1">
      <x v="169"/>
      <x v="244"/>
    </i>
    <i r="1">
      <x v="171"/>
      <x v="53"/>
    </i>
    <i r="1">
      <x v="180"/>
      <x v="46"/>
    </i>
    <i r="1">
      <x v="187"/>
      <x v="47"/>
    </i>
    <i r="1">
      <x v="200"/>
      <x v="10"/>
    </i>
    <i r="1">
      <x v="218"/>
      <x v="235"/>
    </i>
    <i r="1">
      <x v="233"/>
      <x v="230"/>
    </i>
    <i r="1">
      <x v="234"/>
      <x v="14"/>
    </i>
    <i r="1">
      <x v="249"/>
      <x v="71"/>
    </i>
    <i r="1">
      <x v="255"/>
      <x v="64"/>
    </i>
    <i r="1">
      <x v="278"/>
      <x v="284"/>
    </i>
    <i r="1">
      <x v="307"/>
      <x v="236"/>
    </i>
    <i r="1">
      <x v="313"/>
      <x v="280"/>
    </i>
    <i r="1">
      <x v="314"/>
      <x v="281"/>
    </i>
    <i r="1">
      <x v="315"/>
      <x v="282"/>
    </i>
    <i r="1">
      <x v="316"/>
      <x v="283"/>
    </i>
    <i r="1">
      <x v="317"/>
      <x v="277"/>
    </i>
    <i r="1">
      <x v="324"/>
      <x v="275"/>
    </i>
    <i r="1">
      <x v="326"/>
      <x v="32"/>
    </i>
    <i r="1">
      <x v="329"/>
      <x v="81"/>
    </i>
    <i r="1">
      <x v="345"/>
      <x v="78"/>
    </i>
    <i r="1">
      <x v="346"/>
      <x v="71"/>
    </i>
    <i r="1">
      <x v="398"/>
      <x v="279"/>
    </i>
    <i r="1">
      <x v="418"/>
      <x v="243"/>
    </i>
    <i r="1">
      <x v="461"/>
      <x v="394"/>
    </i>
    <i r="1">
      <x v="467"/>
      <x v="445"/>
    </i>
    <i r="1">
      <x v="473"/>
      <x v="424"/>
    </i>
    <i r="1">
      <x v="509"/>
      <x v="144"/>
    </i>
    <i r="1">
      <x v="511"/>
      <x v="452"/>
    </i>
    <i r="1">
      <x v="512"/>
      <x v="453"/>
    </i>
    <i r="1">
      <x v="547"/>
      <x v="96"/>
    </i>
    <i r="1">
      <x v="559"/>
      <x v="492"/>
    </i>
    <i r="1">
      <x v="565"/>
      <x v="441"/>
    </i>
    <i r="1">
      <x v="582"/>
      <x v="508"/>
    </i>
    <i r="1">
      <x v="599"/>
      <x v="517"/>
    </i>
    <i r="1">
      <x v="600"/>
      <x v="518"/>
    </i>
    <i r="1">
      <x v="610"/>
      <x v="218"/>
    </i>
    <i>
      <x v="5"/>
      <x v="92"/>
      <x v="368"/>
    </i>
    <i r="1">
      <x v="143"/>
      <x v="130"/>
    </i>
    <i r="1">
      <x v="144"/>
      <x v="131"/>
    </i>
    <i r="1">
      <x v="156"/>
      <x v="190"/>
    </i>
    <i r="1">
      <x v="161"/>
      <x v="207"/>
    </i>
    <i r="1">
      <x v="162"/>
      <x v="208"/>
    </i>
    <i r="1">
      <x v="175"/>
      <x v="264"/>
    </i>
    <i r="1">
      <x v="176"/>
      <x v="262"/>
    </i>
    <i r="1">
      <x v="177"/>
      <x v="86"/>
    </i>
    <i r="1">
      <x v="178"/>
      <x v="85"/>
    </i>
    <i r="1">
      <x v="179"/>
      <x v="98"/>
    </i>
    <i r="1">
      <x v="181"/>
      <x v="116"/>
    </i>
    <i r="1">
      <x v="191"/>
      <x v="210"/>
    </i>
    <i r="1">
      <x v="203"/>
      <x v="201"/>
    </i>
    <i r="1">
      <x v="204"/>
      <x v="200"/>
    </i>
    <i r="1">
      <x v="251"/>
      <x v="10"/>
    </i>
    <i r="1">
      <x v="263"/>
      <x v="135"/>
    </i>
    <i r="1">
      <x v="294"/>
      <x v="252"/>
    </i>
    <i r="1">
      <x v="295"/>
      <x v="213"/>
    </i>
    <i r="1">
      <x v="338"/>
      <x v="172"/>
    </i>
    <i r="1">
      <x v="339"/>
      <x v="171"/>
    </i>
    <i r="1">
      <x v="349"/>
      <x v="167"/>
    </i>
    <i r="1">
      <x v="357"/>
      <x v="127"/>
    </i>
    <i r="1">
      <x v="358"/>
      <x v="168"/>
    </i>
    <i r="1">
      <x v="366"/>
      <x v="170"/>
    </i>
    <i r="1">
      <x v="367"/>
      <x v="132"/>
    </i>
    <i r="1">
      <x v="371"/>
      <x v="169"/>
    </i>
    <i r="1">
      <x v="380"/>
      <x v="189"/>
    </i>
    <i r="1">
      <x v="385"/>
      <x v="197"/>
    </i>
    <i r="1">
      <x v="396"/>
      <x v="79"/>
    </i>
    <i r="1">
      <x v="428"/>
      <x v="103"/>
    </i>
    <i r="1">
      <x v="436"/>
      <x v="74"/>
    </i>
    <i r="1">
      <x v="514"/>
      <x v="455"/>
    </i>
    <i r="1">
      <x v="515"/>
      <x v="456"/>
    </i>
    <i r="1">
      <x v="516"/>
      <x v="457"/>
    </i>
    <i r="1">
      <x v="601"/>
      <x v="519"/>
    </i>
    <i r="1">
      <x v="602"/>
      <x v="520"/>
    </i>
    <i r="1">
      <x v="611"/>
      <x v="381"/>
    </i>
    <i r="1">
      <x v="612"/>
      <x v="527"/>
    </i>
    <i r="1">
      <x v="613"/>
      <x v="528"/>
    </i>
    <i r="1">
      <x v="614"/>
      <x v="529"/>
    </i>
    <i>
      <x v="6"/>
      <x v="16"/>
      <x v="306"/>
    </i>
    <i r="1">
      <x v="59"/>
      <x v="307"/>
    </i>
    <i r="1">
      <x v="95"/>
      <x v="311"/>
    </i>
    <i r="1">
      <x v="217"/>
      <x v="50"/>
    </i>
    <i r="1">
      <x v="258"/>
      <x v="114"/>
    </i>
    <i r="1">
      <x v="259"/>
      <x v="84"/>
    </i>
    <i r="1">
      <x v="261"/>
      <x v="83"/>
    </i>
    <i r="1">
      <x v="315"/>
      <x v="282"/>
    </i>
    <i r="1">
      <x v="407"/>
      <x v="50"/>
    </i>
    <i r="1">
      <x v="409"/>
      <x v="3"/>
    </i>
    <i r="1">
      <x v="410"/>
      <x v="3"/>
    </i>
    <i>
      <x v="9"/>
      <x v="113"/>
      <x v="110"/>
    </i>
    <i r="1">
      <x v="114"/>
      <x v="148"/>
    </i>
    <i r="1">
      <x v="115"/>
      <x v="219"/>
    </i>
    <i r="1">
      <x v="116"/>
      <x v="233"/>
    </i>
    <i r="1">
      <x v="122"/>
      <x v="155"/>
    </i>
    <i r="1">
      <x v="123"/>
      <x v="119"/>
    </i>
    <i r="1">
      <x v="124"/>
      <x v="117"/>
    </i>
    <i r="1">
      <x v="125"/>
      <x v="61"/>
    </i>
    <i r="1">
      <x v="126"/>
      <x v="184"/>
    </i>
    <i r="1">
      <x v="127"/>
      <x v="66"/>
    </i>
    <i r="1">
      <x v="128"/>
      <x v="67"/>
    </i>
    <i r="1">
      <x v="129"/>
      <x v="222"/>
    </i>
    <i r="1">
      <x v="130"/>
      <x v="107"/>
    </i>
    <i r="1">
      <x v="131"/>
      <x v="146"/>
    </i>
    <i r="1">
      <x v="132"/>
      <x v="62"/>
    </i>
    <i r="1">
      <x v="133"/>
      <x v="179"/>
    </i>
    <i r="1">
      <x v="134"/>
      <x v="177"/>
    </i>
    <i r="1">
      <x v="135"/>
      <x v="129"/>
    </i>
    <i r="1">
      <x v="136"/>
      <x v="137"/>
    </i>
    <i r="1">
      <x v="137"/>
      <x v="175"/>
    </i>
    <i r="1">
      <x v="138"/>
      <x v="254"/>
    </i>
    <i r="1">
      <x v="148"/>
      <x v="164"/>
    </i>
    <i r="1">
      <x v="152"/>
      <x v="70"/>
    </i>
    <i r="1">
      <x v="153"/>
      <x v="9"/>
    </i>
    <i r="1">
      <x v="173"/>
      <x v="265"/>
    </i>
    <i r="1">
      <x v="198"/>
      <x v="147"/>
    </i>
    <i r="1">
      <x v="199"/>
      <x v="60"/>
    </i>
    <i r="1">
      <x v="267"/>
      <x v="29"/>
    </i>
    <i r="1">
      <x v="268"/>
      <x v="25"/>
    </i>
    <i r="1">
      <x v="269"/>
      <x v="150"/>
    </i>
    <i r="1">
      <x v="270"/>
      <x v="176"/>
    </i>
    <i r="1">
      <x v="284"/>
      <x v="128"/>
    </i>
    <i r="1">
      <x v="292"/>
      <x v="24"/>
    </i>
    <i r="1">
      <x v="293"/>
      <x v="120"/>
    </i>
    <i r="1">
      <x v="306"/>
      <x v="23"/>
    </i>
    <i r="1">
      <x v="344"/>
      <x v="153"/>
    </i>
    <i r="1">
      <x v="350"/>
      <x v="58"/>
    </i>
    <i r="1">
      <x v="359"/>
      <x v="113"/>
    </i>
    <i r="1">
      <x v="382"/>
      <x v="118"/>
    </i>
    <i r="1">
      <x v="388"/>
      <x v="33"/>
    </i>
    <i r="1">
      <x v="399"/>
      <x v="28"/>
    </i>
    <i r="1">
      <x v="412"/>
      <x v="108"/>
    </i>
    <i r="1">
      <x v="413"/>
      <x v="287"/>
    </i>
    <i r="1">
      <x v="414"/>
      <x v="173"/>
    </i>
    <i r="1">
      <x v="415"/>
      <x v="185"/>
    </i>
    <i r="1">
      <x v="569"/>
      <x v="113"/>
    </i>
    <i r="1">
      <x v="570"/>
      <x v="497"/>
    </i>
  </rowItems>
  <colFields count="1">
    <field x="-2"/>
  </colFields>
  <colItems count="2">
    <i>
      <x/>
    </i>
    <i i="1">
      <x v="1"/>
    </i>
  </colItems>
  <pageFields count="3">
    <pageField fld="2" hier="-1"/>
    <pageField fld="3" item="0" hier="-1"/>
    <pageField fld="0" item="9" hier="-1"/>
  </pageFields>
  <dataFields count="2">
    <dataField name="Suma de RV Final" fld="11" baseField="9" baseItem="452" numFmtId="3"/>
    <dataField name="Suma de  RV Final" fld="14" baseField="9" baseItem="377" numFmtId="4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D7C66-6382-482B-99C2-96DFBC7B2710}" name="TablaDinámica1" cacheId="185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7" indent="0" compact="0" compactData="0" multipleFieldFilters="0">
  <location ref="B6:K349" firstHeaderRow="1" firstDataRow="2" firstDataCol="3" rowPageCount="1" colPageCount="1"/>
  <pivotFields count="16">
    <pivotField axis="axisCol" compact="0" outline="0" showAll="0">
      <items count="10">
        <item h="1" x="0"/>
        <item h="1" x="1"/>
        <item x="2"/>
        <item x="3"/>
        <item x="4"/>
        <item x="5"/>
        <item m="1" x="8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7">
        <item x="42"/>
        <item x="243"/>
        <item x="449"/>
        <item x="245"/>
        <item x="1"/>
        <item x="49"/>
        <item m="1" x="601"/>
        <item x="515"/>
        <item x="242"/>
        <item x="292"/>
        <item x="283"/>
        <item x="246"/>
        <item x="64"/>
        <item x="113"/>
        <item x="10"/>
        <item x="384"/>
        <item x="11"/>
        <item x="111"/>
        <item m="1" x="604"/>
        <item x="62"/>
        <item x="114"/>
        <item x="414"/>
        <item x="247"/>
        <item x="279"/>
        <item x="136"/>
        <item x="137"/>
        <item x="138"/>
        <item x="139"/>
        <item x="74"/>
        <item x="248"/>
        <item x="249"/>
        <item x="250"/>
        <item x="251"/>
        <item x="252"/>
        <item x="253"/>
        <item x="254"/>
        <item x="480"/>
        <item x="255"/>
        <item x="220"/>
        <item x="207"/>
        <item x="206"/>
        <item x="221"/>
        <item x="208"/>
        <item x="256"/>
        <item x="204"/>
        <item x="222"/>
        <item x="205"/>
        <item x="209"/>
        <item x="400"/>
        <item x="257"/>
        <item x="2"/>
        <item x="63"/>
        <item x="491"/>
        <item x="524"/>
        <item x="282"/>
        <item x="44"/>
        <item x="472"/>
        <item x="473"/>
        <item x="474"/>
        <item x="346"/>
        <item x="377"/>
        <item x="43"/>
        <item x="450"/>
        <item x="447"/>
        <item x="210"/>
        <item x="393"/>
        <item x="119"/>
        <item x="140"/>
        <item x="459"/>
        <item x="115"/>
        <item x="117"/>
        <item x="118"/>
        <item x="211"/>
        <item x="481"/>
        <item x="141"/>
        <item x="142"/>
        <item x="143"/>
        <item x="223"/>
        <item x="258"/>
        <item x="259"/>
        <item x="260"/>
        <item x="261"/>
        <item x="262"/>
        <item x="263"/>
        <item x="144"/>
        <item x="496"/>
        <item x="145"/>
        <item x="225"/>
        <item x="291"/>
        <item x="50"/>
        <item x="8"/>
        <item x="146"/>
        <item x="226"/>
        <item x="399"/>
        <item x="75"/>
        <item m="1" x="605"/>
        <item x="475"/>
        <item x="503"/>
        <item x="112"/>
        <item x="460"/>
        <item x="264"/>
        <item x="24"/>
        <item x="7"/>
        <item x="9"/>
        <item x="273"/>
        <item x="410"/>
        <item x="274"/>
        <item x="51"/>
        <item x="405"/>
        <item m="1" x="606"/>
        <item x="378"/>
        <item x="368"/>
        <item x="517"/>
        <item x="505"/>
        <item x="522"/>
        <item x="546"/>
        <item x="12"/>
        <item x="166"/>
        <item x="169"/>
        <item x="194"/>
        <item x="183"/>
        <item x="38"/>
        <item x="54"/>
        <item x="371"/>
        <item x="31"/>
        <item x="57"/>
        <item x="170"/>
        <item x="175"/>
        <item x="176"/>
        <item x="156"/>
        <item x="186"/>
        <item x="195"/>
        <item x="196"/>
        <item x="197"/>
        <item x="167"/>
        <item x="171"/>
        <item x="157"/>
        <item x="184"/>
        <item x="187"/>
        <item x="177"/>
        <item x="201"/>
        <item x="188"/>
        <item x="202"/>
        <item x="224"/>
        <item x="213"/>
        <item x="41"/>
        <item x="270"/>
        <item x="85"/>
        <item x="86"/>
        <item x="370"/>
        <item x="448"/>
        <item x="46"/>
        <item x="185"/>
        <item x="381"/>
        <item x="27"/>
        <item x="52"/>
        <item x="198"/>
        <item x="199"/>
        <item x="436"/>
        <item x="277"/>
        <item x="100"/>
        <item x="547"/>
        <item x="32"/>
        <item x="286"/>
        <item x="20"/>
        <item x="98"/>
        <item x="99"/>
        <item x="372"/>
        <item x="58"/>
        <item x="383"/>
        <item x="373"/>
        <item x="59"/>
        <item x="69"/>
        <item x="70"/>
        <item x="71"/>
        <item x="36"/>
        <item x="155"/>
        <item x="203"/>
        <item x="471"/>
        <item x="80"/>
        <item x="81"/>
        <item x="83"/>
        <item x="84"/>
        <item x="82"/>
        <item x="16"/>
        <item x="79"/>
        <item x="438"/>
        <item x="451"/>
        <item x="407"/>
        <item x="284"/>
        <item x="285"/>
        <item x="19"/>
        <item x="401"/>
        <item x="408"/>
        <item x="33"/>
        <item x="392"/>
        <item x="189"/>
        <item x="228"/>
        <item x="229"/>
        <item x="60"/>
        <item x="287"/>
        <item x="409"/>
        <item x="172"/>
        <item x="158"/>
        <item x="13"/>
        <item x="25"/>
        <item x="467"/>
        <item x="76"/>
        <item x="77"/>
        <item x="147"/>
        <item x="311"/>
        <item x="324"/>
        <item x="152"/>
        <item x="328"/>
        <item x="153"/>
        <item x="300"/>
        <item x="309"/>
        <item x="305"/>
        <item x="310"/>
        <item x="272"/>
        <item x="375"/>
        <item x="109"/>
        <item x="382"/>
        <item x="288"/>
        <item x="425"/>
        <item x="501"/>
        <item x="502"/>
        <item x="500"/>
        <item x="339"/>
        <item x="340"/>
        <item x="462"/>
        <item x="332"/>
        <item x="351"/>
        <item x="432"/>
        <item x="428"/>
        <item x="331"/>
        <item x="303"/>
        <item x="45"/>
        <item x="369"/>
        <item x="366"/>
        <item x="129"/>
        <item x="299"/>
        <item x="439"/>
        <item x="127"/>
        <item x="327"/>
        <item x="132"/>
        <item x="306"/>
        <item x="338"/>
        <item x="148"/>
        <item x="360"/>
        <item x="361"/>
        <item x="362"/>
        <item x="485"/>
        <item x="34"/>
        <item x="325"/>
        <item x="390"/>
        <item x="150"/>
        <item x="130"/>
        <item x="420"/>
        <item x="17"/>
        <item x="18"/>
        <item x="301"/>
        <item x="110"/>
        <item x="28"/>
        <item x="280"/>
        <item x="29"/>
        <item x="446"/>
        <item x="101"/>
        <item x="149"/>
        <item x="364"/>
        <item x="453"/>
        <item x="161"/>
        <item x="162"/>
        <item x="173"/>
        <item x="190"/>
        <item x="151"/>
        <item x="131"/>
        <item x="318"/>
        <item x="124"/>
        <item x="307"/>
        <item x="363"/>
        <item x="385"/>
        <item x="65"/>
        <item x="367"/>
        <item x="120"/>
        <item x="122"/>
        <item x="386"/>
        <item x="168"/>
        <item x="178"/>
        <item x="354"/>
        <item x="125"/>
        <item x="337"/>
        <item x="341"/>
        <item x="422"/>
        <item x="434"/>
        <item x="355"/>
        <item x="163"/>
        <item x="179"/>
        <item x="509"/>
        <item x="102"/>
        <item x="267"/>
        <item x="356"/>
        <item x="312"/>
        <item x="133"/>
        <item x="302"/>
        <item x="417"/>
        <item x="319"/>
        <item x="320"/>
        <item x="61"/>
        <item x="489"/>
        <item x="164"/>
        <item x="53"/>
        <item x="154"/>
        <item x="352"/>
        <item x="349"/>
        <item x="322"/>
        <item x="334"/>
        <item x="67"/>
        <item x="68"/>
        <item x="387"/>
        <item x="507"/>
        <item x="388"/>
        <item x="353"/>
        <item x="350"/>
        <item x="347"/>
        <item x="476"/>
        <item x="455"/>
        <item x="461"/>
        <item x="533"/>
        <item x="534"/>
        <item x="379"/>
        <item x="541"/>
        <item x="454"/>
        <item x="30"/>
        <item x="126"/>
        <item x="483"/>
        <item x="343"/>
        <item x="344"/>
        <item x="357"/>
        <item x="358"/>
        <item x="160"/>
        <item x="214"/>
        <item x="93"/>
        <item x="94"/>
        <item x="191"/>
        <item x="296"/>
        <item x="335"/>
        <item x="336"/>
        <item x="174"/>
        <item x="464"/>
        <item x="374"/>
        <item x="440"/>
        <item x="435"/>
        <item x="95"/>
        <item x="159"/>
        <item x="418"/>
        <item x="493"/>
        <item x="424"/>
        <item x="323"/>
        <item x="134"/>
        <item x="128"/>
        <item x="87"/>
        <item x="96"/>
        <item x="200"/>
        <item x="342"/>
        <item x="192"/>
        <item x="525"/>
        <item x="35"/>
        <item x="121"/>
        <item x="445"/>
        <item x="97"/>
        <item x="88"/>
        <item x="402"/>
        <item x="180"/>
        <item x="181"/>
        <item x="391"/>
        <item x="326"/>
        <item x="430"/>
        <item x="540"/>
        <item x="513"/>
        <item x="394"/>
        <item x="345"/>
        <item x="426"/>
        <item x="527"/>
        <item x="444"/>
        <item x="419"/>
        <item x="182"/>
        <item x="359"/>
        <item x="477"/>
        <item x="78"/>
        <item x="429"/>
        <item x="269"/>
        <item x="193"/>
        <item x="549"/>
        <item x="431"/>
        <item x="452"/>
        <item x="333"/>
        <item x="265"/>
        <item x="266"/>
        <item x="482"/>
        <item x="103"/>
        <item x="308"/>
        <item x="389"/>
        <item x="165"/>
        <item x="289"/>
        <item x="123"/>
        <item x="104"/>
        <item x="523"/>
        <item x="295"/>
        <item x="415"/>
        <item x="105"/>
        <item x="21"/>
        <item x="376"/>
        <item x="107"/>
        <item x="108"/>
        <item x="457"/>
        <item x="395"/>
        <item x="396"/>
        <item x="397"/>
        <item x="398"/>
        <item x="406"/>
        <item x="497"/>
        <item x="442"/>
        <item x="469"/>
        <item x="470"/>
        <item x="498"/>
        <item x="494"/>
        <item x="499"/>
        <item x="492"/>
        <item x="468"/>
        <item x="539"/>
        <item x="538"/>
        <item x="465"/>
        <item x="548"/>
        <item x="458"/>
        <item x="484"/>
        <item x="521"/>
        <item x="486"/>
        <item x="487"/>
        <item x="441"/>
        <item x="508"/>
        <item x="520"/>
        <item x="72"/>
        <item x="56"/>
        <item x="212"/>
        <item x="278"/>
        <item x="545"/>
        <item x="89"/>
        <item x="230"/>
        <item x="456"/>
        <item x="0"/>
        <item x="290"/>
        <item x="6"/>
        <item x="231"/>
        <item x="478"/>
        <item x="268"/>
        <item x="232"/>
        <item x="504"/>
        <item x="239"/>
        <item x="423"/>
        <item x="495"/>
        <item x="514"/>
        <item x="236"/>
        <item x="240"/>
        <item x="479"/>
        <item x="463"/>
        <item x="237"/>
        <item x="526"/>
        <item x="512"/>
        <item x="106"/>
        <item x="443"/>
        <item x="73"/>
        <item x="516"/>
        <item x="416"/>
        <item x="490"/>
        <item x="466"/>
        <item x="4"/>
        <item x="297"/>
        <item x="48"/>
        <item x="329"/>
        <item x="321"/>
        <item x="298"/>
        <item x="314"/>
        <item x="276"/>
        <item x="275"/>
        <item x="5"/>
        <item x="437"/>
        <item x="227"/>
        <item x="330"/>
        <item x="3"/>
        <item x="403"/>
        <item x="518"/>
        <item x="238"/>
        <item x="380"/>
        <item x="241"/>
        <item x="233"/>
        <item x="234"/>
        <item x="235"/>
        <item x="433"/>
        <item x="413"/>
        <item x="542"/>
        <item x="488"/>
        <item x="519"/>
        <item x="22"/>
        <item x="23"/>
        <item x="217"/>
        <item x="218"/>
        <item x="215"/>
        <item x="219"/>
        <item x="216"/>
        <item x="536"/>
        <item x="14"/>
        <item x="15"/>
        <item x="26"/>
        <item x="37"/>
        <item x="39"/>
        <item x="40"/>
        <item x="47"/>
        <item x="55"/>
        <item m="1" x="600"/>
        <item x="66"/>
        <item x="90"/>
        <item x="91"/>
        <item x="92"/>
        <item x="116"/>
        <item x="135"/>
        <item x="244"/>
        <item x="271"/>
        <item x="281"/>
        <item x="293"/>
        <item x="294"/>
        <item x="304"/>
        <item x="313"/>
        <item x="315"/>
        <item x="316"/>
        <item x="317"/>
        <item x="348"/>
        <item x="365"/>
        <item x="404"/>
        <item x="411"/>
        <item x="412"/>
        <item x="421"/>
        <item x="427"/>
        <item m="1" x="599"/>
        <item x="568"/>
        <item x="569"/>
        <item x="506"/>
        <item x="537"/>
        <item x="543"/>
        <item m="1" x="602"/>
        <item x="544"/>
        <item x="550"/>
        <item x="551"/>
        <item x="552"/>
        <item x="553"/>
        <item x="554"/>
        <item x="558"/>
        <item x="562"/>
        <item x="565"/>
        <item x="593"/>
        <item x="566"/>
        <item x="567"/>
        <item x="570"/>
        <item x="571"/>
        <item x="572"/>
        <item x="510"/>
        <item x="511"/>
        <item x="529"/>
        <item x="535"/>
        <item x="557"/>
        <item x="560"/>
        <item x="561"/>
        <item x="530"/>
        <item x="532"/>
        <item m="1" x="603"/>
        <item x="528"/>
        <item x="531"/>
        <item x="555"/>
        <item x="556"/>
        <item x="559"/>
        <item x="563"/>
        <item x="564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4"/>
        <item x="595"/>
        <item x="596"/>
        <item x="597"/>
        <item x="5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0"/>
        <item x="1"/>
        <item m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6"/>
        <item x="7"/>
        <item x="8"/>
        <item x="1"/>
        <item x="2"/>
        <item x="3"/>
        <item x="4"/>
        <item x="9"/>
        <item x="5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37">
        <item x="439"/>
        <item x="475"/>
        <item x="204"/>
        <item x="105"/>
        <item x="206"/>
        <item x="205"/>
        <item x="136"/>
        <item x="62"/>
        <item x="61"/>
        <item m="1" x="528"/>
        <item x="189"/>
        <item x="13"/>
        <item x="441"/>
        <item x="393"/>
        <item x="203"/>
        <item x="342"/>
        <item x="401"/>
        <item x="280"/>
        <item x="444"/>
        <item x="279"/>
        <item x="278"/>
        <item x="378"/>
        <item x="301"/>
        <item x="116"/>
        <item x="154"/>
        <item x="153"/>
        <item x="152"/>
        <item x="388"/>
        <item x="451"/>
        <item x="155"/>
        <item x="151"/>
        <item x="12"/>
        <item x="425"/>
        <item x="349"/>
        <item x="183"/>
        <item x="56"/>
        <item x="303"/>
        <item x="103"/>
        <item x="68"/>
        <item x="302"/>
        <item x="474"/>
        <item x="343"/>
        <item x="422"/>
        <item x="423"/>
        <item x="424"/>
        <item x="344"/>
        <item x="281"/>
        <item x="16"/>
        <item x="19"/>
        <item x="394"/>
        <item x="118"/>
        <item x="21"/>
        <item x="20"/>
        <item x="391"/>
        <item x="35"/>
        <item x="407"/>
        <item x="485"/>
        <item x="145"/>
        <item x="421"/>
        <item x="149"/>
        <item x="25"/>
        <item x="148"/>
        <item x="146"/>
        <item x="147"/>
        <item x="117"/>
        <item x="17"/>
        <item x="333"/>
        <item x="185"/>
        <item x="186"/>
        <item x="336"/>
        <item x="249"/>
        <item x="188"/>
        <item x="33"/>
        <item x="308"/>
        <item x="119"/>
        <item x="345"/>
        <item x="32"/>
        <item x="30"/>
        <item x="31"/>
        <item x="266"/>
        <item x="101"/>
        <item x="267"/>
        <item x="29"/>
        <item x="362"/>
        <item x="28"/>
        <item x="27"/>
        <item x="82"/>
        <item x="81"/>
        <item x="287"/>
        <item x="286"/>
        <item x="284"/>
        <item x="290"/>
        <item x="125"/>
        <item x="289"/>
        <item x="311"/>
        <item x="288"/>
        <item x="150"/>
        <item x="410"/>
        <item x="404"/>
        <item x="80"/>
        <item x="387"/>
        <item x="277"/>
        <item x="369"/>
        <item x="40"/>
        <item x="254"/>
        <item x="158"/>
        <item x="126"/>
        <item x="312"/>
        <item x="157"/>
        <item x="363"/>
        <item x="452"/>
        <item x="156"/>
        <item x="379"/>
        <item x="309"/>
        <item x="190"/>
        <item x="106"/>
        <item x="310"/>
        <item x="37"/>
        <item x="166"/>
        <item x="172"/>
        <item x="165"/>
        <item x="169"/>
        <item x="347"/>
        <item x="346"/>
        <item x="318"/>
        <item x="170"/>
        <item m="1" x="526"/>
        <item x="317"/>
        <item x="171"/>
        <item x="85"/>
        <item x="168"/>
        <item x="167"/>
        <item x="83"/>
        <item x="84"/>
        <item x="86"/>
        <item x="319"/>
        <item x="430"/>
        <item x="99"/>
        <item x="250"/>
        <item x="191"/>
        <item x="402"/>
        <item x="337"/>
        <item x="449"/>
        <item x="304"/>
        <item x="144"/>
        <item x="446"/>
        <item x="36"/>
        <item x="285"/>
        <item x="161"/>
        <item x="162"/>
        <item x="159"/>
        <item x="313"/>
        <item x="163"/>
        <item x="389"/>
        <item x="315"/>
        <item x="164"/>
        <item x="316"/>
        <item x="160"/>
        <item x="314"/>
        <item x="395"/>
        <item x="331"/>
        <item x="417"/>
        <item x="330"/>
        <item x="252"/>
        <item x="70"/>
        <item x="390"/>
        <item x="175"/>
        <item x="418"/>
        <item x="179"/>
        <item x="93"/>
        <item x="94"/>
        <item x="359"/>
        <item x="95"/>
        <item x="92"/>
        <item x="91"/>
        <item x="365"/>
        <item x="329"/>
        <item x="178"/>
        <item x="180"/>
        <item x="177"/>
        <item x="469"/>
        <item x="174"/>
        <item x="327"/>
        <item x="181"/>
        <item x="328"/>
        <item x="182"/>
        <item x="176"/>
        <item x="366"/>
        <item x="45"/>
        <item x="381"/>
        <item x="409"/>
        <item x="400"/>
        <item x="98"/>
        <item x="483"/>
        <item x="53"/>
        <item x="450"/>
        <item x="355"/>
        <item x="143"/>
        <item x="142"/>
        <item x="77"/>
        <item x="218"/>
        <item x="217"/>
        <item x="76"/>
        <item x="75"/>
        <item x="448"/>
        <item x="383"/>
        <item x="298"/>
        <item x="299"/>
        <item x="139"/>
        <item x="96"/>
        <item x="97"/>
        <item x="138"/>
        <item x="360"/>
        <item x="137"/>
        <item x="140"/>
        <item x="100"/>
        <item x="294"/>
        <item x="265"/>
        <item x="18"/>
        <item x="351"/>
        <item x="477"/>
        <item m="1" x="531"/>
        <item x="184"/>
        <item x="334"/>
        <item x="248"/>
        <item x="187"/>
        <item x="335"/>
        <item x="431"/>
        <item x="437"/>
        <item x="322"/>
        <item x="323"/>
        <item x="259"/>
        <item x="296"/>
        <item x="44"/>
        <item x="326"/>
        <item x="325"/>
        <item x="173"/>
        <item x="324"/>
        <item x="352"/>
        <item x="52"/>
        <item x="300"/>
        <item x="51"/>
        <item x="307"/>
        <item x="306"/>
        <item x="445"/>
        <item x="340"/>
        <item x="102"/>
        <item x="69"/>
        <item x="121"/>
        <item x="120"/>
        <item x="141"/>
        <item x="384"/>
        <item x="467"/>
        <item x="273"/>
        <item x="385"/>
        <item x="458"/>
        <item x="339"/>
        <item x="192"/>
        <item x="122"/>
        <item x="213"/>
        <item x="123"/>
        <item x="274"/>
        <item x="414"/>
        <item x="436"/>
        <item x="124"/>
        <item x="79"/>
        <item x="283"/>
        <item x="78"/>
        <item x="193"/>
        <item x="413"/>
        <item x="262"/>
        <item x="438"/>
        <item x="353"/>
        <item x="397"/>
        <item x="57"/>
        <item x="59"/>
        <item x="58"/>
        <item x="60"/>
        <item x="473"/>
        <item x="398"/>
        <item x="357"/>
        <item x="408"/>
        <item x="358"/>
        <item x="66"/>
        <item x="67"/>
        <item x="356"/>
        <item x="457"/>
        <item x="64"/>
        <item x="484"/>
        <item x="34"/>
        <item x="364"/>
        <item x="22"/>
        <item x="23"/>
        <item x="208"/>
        <item x="195"/>
        <item x="194"/>
        <item x="73"/>
        <item x="109"/>
        <item x="367"/>
        <item x="443"/>
        <item x="110"/>
        <item x="111"/>
        <item x="415"/>
        <item x="482"/>
        <item x="427"/>
        <item x="8"/>
        <item x="214"/>
        <item x="372"/>
        <item x="255"/>
        <item x="107"/>
        <item x="42"/>
        <item x="256"/>
        <item x="455"/>
        <item x="320"/>
        <item x="108"/>
        <item x="2"/>
        <item x="114"/>
        <item x="113"/>
        <item x="361"/>
        <item x="24"/>
        <item x="212"/>
        <item x="211"/>
        <item x="403"/>
        <item x="373"/>
        <item x="210"/>
        <item x="209"/>
        <item x="132"/>
        <item x="131"/>
        <item x="128"/>
        <item x="129"/>
        <item x="130"/>
        <item m="1" x="525"/>
        <item x="133"/>
        <item x="135"/>
        <item x="134"/>
        <item x="41"/>
        <item x="416"/>
        <item x="429"/>
        <item x="348"/>
        <item x="215"/>
        <item x="43"/>
        <item x="50"/>
        <item x="231"/>
        <item x="354"/>
        <item x="63"/>
        <item x="261"/>
        <item x="48"/>
        <item x="237"/>
        <item x="238"/>
        <item x="246"/>
        <item m="1" x="521"/>
        <item x="232"/>
        <item x="239"/>
        <item x="434"/>
        <item x="405"/>
        <item x="240"/>
        <item x="406"/>
        <item x="241"/>
        <item x="234"/>
        <item x="242"/>
        <item x="245"/>
        <item x="243"/>
        <item x="235"/>
        <item x="236"/>
        <item x="435"/>
        <item x="270"/>
        <item x="376"/>
        <item x="49"/>
        <item x="244"/>
        <item x="466"/>
        <item x="269"/>
        <item m="1" x="533"/>
        <item x="453"/>
        <item x="10"/>
        <item x="74"/>
        <item x="11"/>
        <item x="9"/>
        <item x="341"/>
        <item x="115"/>
        <item x="1"/>
        <item x="426"/>
        <item m="1" x="535"/>
        <item x="368"/>
        <item x="468"/>
        <item x="196"/>
        <item x="263"/>
        <item x="428"/>
        <item x="7"/>
        <item x="198"/>
        <item m="1" x="520"/>
        <item x="201"/>
        <item x="199"/>
        <item x="461"/>
        <item x="197"/>
        <item x="200"/>
        <item x="264"/>
        <item x="3"/>
        <item x="87"/>
        <item x="216"/>
        <item x="4"/>
        <item x="292"/>
        <item x="257"/>
        <item x="419"/>
        <item x="463"/>
        <item x="258"/>
        <item x="462"/>
        <item x="454"/>
        <item x="442"/>
        <item x="202"/>
        <item x="377"/>
        <item x="276"/>
        <item x="375"/>
        <item x="226"/>
        <item x="297"/>
        <item x="447"/>
        <item x="382"/>
        <item x="464"/>
        <item x="370"/>
        <item x="460"/>
        <item x="305"/>
        <item x="420"/>
        <item x="350"/>
        <item x="478"/>
        <item x="227"/>
        <item x="220"/>
        <item x="223"/>
        <item x="224"/>
        <item x="432"/>
        <item x="219"/>
        <item x="221"/>
        <item x="222"/>
        <item x="225"/>
        <item x="396"/>
        <item x="47"/>
        <item x="399"/>
        <item x="228"/>
        <item x="260"/>
        <item x="268"/>
        <item x="412"/>
        <item x="440"/>
        <item x="229"/>
        <item x="230"/>
        <item x="433"/>
        <item x="470"/>
        <item x="5"/>
        <item x="55"/>
        <item x="392"/>
        <item x="6"/>
        <item x="251"/>
        <item x="459"/>
        <item x="0"/>
        <item x="104"/>
        <item x="71"/>
        <item x="275"/>
        <item x="72"/>
        <item x="481"/>
        <item x="207"/>
        <item x="14"/>
        <item x="15"/>
        <item x="26"/>
        <item x="38"/>
        <item x="39"/>
        <item x="46"/>
        <item x="54"/>
        <item m="1" x="522"/>
        <item x="65"/>
        <item x="88"/>
        <item x="89"/>
        <item x="90"/>
        <item x="112"/>
        <item x="127"/>
        <item x="233"/>
        <item x="253"/>
        <item x="271"/>
        <item x="272"/>
        <item x="282"/>
        <item x="291"/>
        <item m="1" x="529"/>
        <item m="1" x="527"/>
        <item x="295"/>
        <item x="321"/>
        <item x="338"/>
        <item x="371"/>
        <item x="374"/>
        <item x="380"/>
        <item x="386"/>
        <item m="1" x="517"/>
        <item x="247"/>
        <item x="293"/>
        <item m="1" x="523"/>
        <item x="499"/>
        <item x="500"/>
        <item x="456"/>
        <item x="465"/>
        <item x="476"/>
        <item x="479"/>
        <item m="1" x="519"/>
        <item x="480"/>
        <item x="486"/>
        <item x="487"/>
        <item x="488"/>
        <item x="489"/>
        <item x="490"/>
        <item x="495"/>
        <item x="498"/>
        <item x="501"/>
        <item x="502"/>
        <item x="332"/>
        <item x="411"/>
        <item m="1" x="518"/>
        <item m="1" x="524"/>
        <item x="471"/>
        <item x="493"/>
        <item m="1" x="534"/>
        <item m="1" x="530"/>
        <item m="1" x="532"/>
        <item x="472"/>
        <item x="491"/>
        <item x="492"/>
        <item x="494"/>
        <item x="496"/>
        <item x="497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1"/>
    <field x="8"/>
  </rowFields>
  <rowItems count="342">
    <i>
      <x/>
      <x/>
      <x v="335"/>
    </i>
    <i r="1">
      <x v="50"/>
      <x v="315"/>
    </i>
    <i r="1">
      <x v="442"/>
      <x v="452"/>
    </i>
    <i r="1">
      <x v="450"/>
      <x v="450"/>
    </i>
    <i r="1">
      <x v="452"/>
      <x v="447"/>
    </i>
    <i r="1">
      <x v="457"/>
      <x v="406"/>
    </i>
    <i r="1">
      <x v="465"/>
      <x v="402"/>
    </i>
    <i r="1">
      <x v="471"/>
      <x v="454"/>
    </i>
    <i r="1">
      <x v="476"/>
      <x v="399"/>
    </i>
    <i r="1">
      <x v="485"/>
      <x v="444"/>
    </i>
    <i r="1">
      <x v="489"/>
      <x v="396"/>
    </i>
    <i r="1">
      <x v="498"/>
      <x v="446"/>
    </i>
    <i r="1">
      <x v="555"/>
      <x v="502"/>
    </i>
    <i>
      <x v="2"/>
      <x/>
      <x v="335"/>
    </i>
    <i r="1">
      <x v="50"/>
      <x v="315"/>
    </i>
    <i r="1">
      <x v="452"/>
      <x v="447"/>
    </i>
    <i r="1">
      <x v="465"/>
      <x v="402"/>
    </i>
    <i r="1">
      <x v="485"/>
      <x v="444"/>
    </i>
    <i r="1">
      <x v="489"/>
      <x v="396"/>
    </i>
    <i r="1">
      <x v="555"/>
      <x v="502"/>
    </i>
    <i>
      <x v="3"/>
      <x v="111"/>
      <x v="377"/>
    </i>
    <i r="1">
      <x v="501"/>
      <x v="439"/>
    </i>
    <i>
      <x v="4"/>
      <x/>
      <x v="335"/>
    </i>
    <i r="1">
      <x v="4"/>
      <x v="379"/>
    </i>
    <i r="1">
      <x v="7"/>
      <x v="392"/>
    </i>
    <i r="1">
      <x v="9"/>
      <x v="365"/>
    </i>
    <i r="1">
      <x v="11"/>
      <x v="362"/>
    </i>
    <i r="1">
      <x v="12"/>
      <x v="344"/>
    </i>
    <i r="1">
      <x v="14"/>
      <x v="373"/>
    </i>
    <i r="1">
      <x v="15"/>
      <x v="343"/>
    </i>
    <i r="1">
      <x v="16"/>
      <x v="375"/>
    </i>
    <i r="1">
      <x v="17"/>
      <x v="309"/>
    </i>
    <i r="1">
      <x v="19"/>
      <x v="8"/>
    </i>
    <i r="1">
      <x v="22"/>
      <x v="363"/>
    </i>
    <i r="1">
      <x v="50"/>
      <x v="315"/>
    </i>
    <i r="1">
      <x v="51"/>
      <x v="7"/>
    </i>
    <i r="1">
      <x v="55"/>
      <x v="340"/>
    </i>
    <i r="1">
      <x v="60"/>
      <x v="310"/>
    </i>
    <i r="1">
      <x v="61"/>
      <x v="310"/>
    </i>
    <i r="1">
      <x v="89"/>
      <x v="367"/>
    </i>
    <i r="1">
      <x v="90"/>
      <x v="305"/>
    </i>
    <i r="1">
      <x v="94"/>
      <x v="374"/>
    </i>
    <i r="1">
      <x v="101"/>
      <x v="319"/>
    </i>
    <i r="1">
      <x v="102"/>
      <x v="387"/>
    </i>
    <i r="1">
      <x v="103"/>
      <x v="376"/>
    </i>
    <i r="1">
      <x v="107"/>
      <x v="341"/>
    </i>
    <i r="1">
      <x v="110"/>
      <x v="338"/>
    </i>
    <i r="1">
      <x v="113"/>
      <x v="312"/>
    </i>
    <i r="1">
      <x v="116"/>
      <x v="31"/>
    </i>
    <i r="1">
      <x v="121"/>
      <x v="117"/>
    </i>
    <i r="1">
      <x v="122"/>
      <x v="194"/>
    </i>
    <i r="1">
      <x v="123"/>
      <x v="45"/>
    </i>
    <i r="1">
      <x v="124"/>
      <x v="77"/>
    </i>
    <i r="1">
      <x v="125"/>
      <x v="35"/>
    </i>
    <i r="1">
      <x v="145"/>
      <x v="103"/>
    </i>
    <i r="1">
      <x v="149"/>
      <x v="41"/>
    </i>
    <i r="1">
      <x v="151"/>
      <x v="188"/>
    </i>
    <i r="1">
      <x v="153"/>
      <x v="219"/>
    </i>
    <i r="1">
      <x v="154"/>
      <x v="85"/>
    </i>
    <i r="1">
      <x v="155"/>
      <x v="241"/>
    </i>
    <i r="1">
      <x v="158"/>
      <x v="159"/>
    </i>
    <i r="1">
      <x v="159"/>
      <x v="231"/>
    </i>
    <i r="1">
      <x v="162"/>
      <x v="78"/>
    </i>
    <i r="1">
      <x v="164"/>
      <x v="52"/>
    </i>
    <i r="1">
      <x v="167"/>
      <x v="72"/>
    </i>
    <i r="1">
      <x v="168"/>
      <x v="274"/>
    </i>
    <i r="1">
      <x v="169"/>
      <x v="272"/>
    </i>
    <i r="1">
      <x v="170"/>
      <x v="75"/>
    </i>
    <i r="1">
      <x v="171"/>
      <x v="276"/>
    </i>
    <i r="1">
      <x v="172"/>
      <x v="38"/>
    </i>
    <i r="1">
      <x v="173"/>
      <x v="247"/>
    </i>
    <i r="1">
      <x v="174"/>
      <x v="164"/>
    </i>
    <i r="1">
      <x v="175"/>
      <x v="54"/>
    </i>
    <i r="1">
      <x v="183"/>
      <x v="99"/>
    </i>
    <i r="1">
      <x v="184"/>
      <x v="47"/>
    </i>
    <i r="1">
      <x v="185"/>
      <x v="117"/>
    </i>
    <i r="1">
      <x v="186"/>
      <x v="273"/>
    </i>
    <i r="1">
      <x v="188"/>
      <x v="241"/>
    </i>
    <i r="1">
      <x v="191"/>
      <x v="48"/>
    </i>
    <i r="1">
      <x v="194"/>
      <x v="76"/>
    </i>
    <i r="1">
      <x v="199"/>
      <x v="275"/>
    </i>
    <i r="1">
      <x v="204"/>
      <x v="11"/>
    </i>
    <i r="1">
      <x v="205"/>
      <x v="60"/>
    </i>
    <i r="1">
      <x v="219"/>
      <x v="104"/>
    </i>
    <i r="1">
      <x v="220"/>
      <x v="123"/>
    </i>
    <i r="1">
      <x v="221"/>
      <x v="51"/>
    </i>
    <i r="1">
      <x v="222"/>
      <x v="238"/>
    </i>
    <i r="1">
      <x v="236"/>
      <x v="46"/>
    </i>
    <i r="1">
      <x v="237"/>
      <x v="233"/>
    </i>
    <i r="1">
      <x v="238"/>
      <x v="15"/>
    </i>
    <i r="1">
      <x v="240"/>
      <x v="117"/>
    </i>
    <i r="1">
      <x v="242"/>
      <x v="279"/>
    </i>
    <i r="1">
      <x v="253"/>
      <x v="72"/>
    </i>
    <i r="1">
      <x v="256"/>
      <x v="214"/>
    </i>
    <i r="1">
      <x v="259"/>
      <x v="65"/>
    </i>
    <i r="1">
      <x v="260"/>
      <x v="218"/>
    </i>
    <i r="1">
      <x v="262"/>
      <x v="115"/>
    </i>
    <i r="1">
      <x v="263"/>
      <x v="85"/>
    </i>
    <i r="1">
      <x v="265"/>
      <x v="84"/>
    </i>
    <i r="1">
      <x v="277"/>
      <x v="232"/>
    </i>
    <i r="1">
      <x v="281"/>
      <x v="196"/>
    </i>
    <i r="1">
      <x v="282"/>
      <x v="287"/>
    </i>
    <i r="1">
      <x v="294"/>
      <x v="13"/>
    </i>
    <i r="1">
      <x v="307"/>
      <x v="201"/>
    </i>
    <i r="1">
      <x v="311"/>
      <x v="239"/>
    </i>
    <i r="1">
      <x v="317"/>
      <x v="283"/>
    </i>
    <i r="1">
      <x v="318"/>
      <x v="284"/>
    </i>
    <i r="1">
      <x v="319"/>
      <x v="285"/>
    </i>
    <i r="1">
      <x v="320"/>
      <x v="286"/>
    </i>
    <i r="1">
      <x v="321"/>
      <x v="280"/>
    </i>
    <i r="1">
      <x v="328"/>
      <x v="278"/>
    </i>
    <i r="1">
      <x v="329"/>
      <x v="40"/>
    </i>
    <i r="1">
      <x v="330"/>
      <x v="33"/>
    </i>
    <i r="1">
      <x v="333"/>
      <x v="82"/>
    </i>
    <i r="1">
      <x v="341"/>
      <x v="14"/>
    </i>
    <i r="1">
      <x v="349"/>
      <x v="79"/>
    </i>
    <i r="1">
      <x v="350"/>
      <x v="72"/>
    </i>
    <i r="1">
      <x v="351"/>
      <x v="279"/>
    </i>
    <i r="1">
      <x v="352"/>
      <x v="49"/>
    </i>
    <i r="1">
      <x v="367"/>
      <x v="289"/>
    </i>
    <i r="1">
      <x v="380"/>
      <x v="83"/>
    </i>
    <i r="1">
      <x v="402"/>
      <x v="282"/>
    </i>
    <i r="1">
      <x v="405"/>
      <x v="50"/>
    </i>
    <i r="1">
      <x v="411"/>
      <x v="51"/>
    </i>
    <i r="1">
      <x v="412"/>
      <x v="122"/>
    </i>
    <i r="1">
      <x v="414"/>
      <x v="3"/>
    </i>
    <i r="1">
      <x v="422"/>
      <x v="246"/>
    </i>
    <i r="1">
      <x v="439"/>
      <x v="277"/>
    </i>
    <i r="1">
      <x v="442"/>
      <x v="452"/>
    </i>
    <i r="1">
      <x v="443"/>
      <x v="445"/>
    </i>
    <i r="1">
      <x v="450"/>
      <x v="450"/>
    </i>
    <i r="1">
      <x v="465"/>
      <x v="402"/>
    </i>
    <i r="1">
      <x v="470"/>
      <x v="434"/>
    </i>
    <i r="1">
      <x v="471"/>
      <x v="454"/>
    </i>
    <i r="1">
      <x v="478"/>
      <x v="433"/>
    </i>
    <i r="1">
      <x v="485"/>
      <x v="444"/>
    </i>
    <i r="1">
      <x v="486"/>
      <x v="432"/>
    </i>
    <i r="1">
      <x v="493"/>
      <x v="421"/>
    </i>
    <i r="1">
      <x v="501"/>
      <x v="439"/>
    </i>
    <i r="1">
      <x v="503"/>
      <x v="291"/>
    </i>
    <i r="1">
      <x v="504"/>
      <x v="292"/>
    </i>
    <i r="1">
      <x v="510"/>
      <x v="1"/>
    </i>
    <i r="1">
      <x v="516"/>
      <x v="461"/>
    </i>
    <i r="1">
      <x v="517"/>
      <x v="462"/>
    </i>
    <i r="1">
      <x v="518"/>
      <x v="463"/>
    </i>
    <i r="1">
      <x v="531"/>
      <x v="475"/>
    </i>
    <i r="1">
      <x v="542"/>
      <x v="485"/>
    </i>
    <i r="1">
      <x v="546"/>
      <x v="492"/>
    </i>
    <i r="1">
      <x v="556"/>
      <x v="97"/>
    </i>
    <i r="1">
      <x v="567"/>
      <x v="511"/>
    </i>
    <i r="1">
      <x v="568"/>
      <x v="452"/>
    </i>
    <i r="1">
      <x v="569"/>
      <x v="512"/>
    </i>
    <i r="1">
      <x v="572"/>
      <x v="39"/>
    </i>
    <i r="1">
      <x v="573"/>
      <x v="216"/>
    </i>
    <i r="1">
      <x v="575"/>
      <x v="484"/>
    </i>
    <i r="1">
      <x v="576"/>
      <x v="516"/>
    </i>
    <i r="1">
      <x v="577"/>
      <x v="517"/>
    </i>
    <i r="1">
      <x v="578"/>
      <x v="518"/>
    </i>
    <i r="1">
      <x v="579"/>
      <x v="519"/>
    </i>
    <i r="1">
      <x v="582"/>
      <x v="450"/>
    </i>
    <i r="1">
      <x v="583"/>
      <x v="522"/>
    </i>
    <i r="1">
      <x v="584"/>
      <x v="523"/>
    </i>
    <i r="1">
      <x v="585"/>
      <x v="433"/>
    </i>
    <i r="1">
      <x v="586"/>
      <x v="524"/>
    </i>
    <i r="1">
      <x v="587"/>
      <x v="525"/>
    </i>
    <i r="1">
      <x v="588"/>
      <x v="526"/>
    </i>
    <i r="1">
      <x v="589"/>
      <x v="527"/>
    </i>
    <i>
      <x v="5"/>
      <x v="28"/>
      <x v="296"/>
    </i>
    <i r="1">
      <x v="94"/>
      <x v="374"/>
    </i>
    <i r="1">
      <x v="147"/>
      <x v="132"/>
    </i>
    <i r="1">
      <x v="148"/>
      <x v="133"/>
    </i>
    <i r="1">
      <x v="160"/>
      <x v="192"/>
    </i>
    <i r="1">
      <x v="165"/>
      <x v="209"/>
    </i>
    <i r="1">
      <x v="166"/>
      <x v="210"/>
    </i>
    <i r="1">
      <x v="179"/>
      <x v="267"/>
    </i>
    <i r="1">
      <x v="180"/>
      <x v="265"/>
    </i>
    <i r="1">
      <x v="181"/>
      <x v="87"/>
    </i>
    <i r="1">
      <x v="182"/>
      <x v="86"/>
    </i>
    <i r="1">
      <x v="183"/>
      <x v="99"/>
    </i>
    <i r="1">
      <x v="185"/>
      <x v="117"/>
    </i>
    <i r="1">
      <x v="195"/>
      <x v="212"/>
    </i>
    <i r="1">
      <x v="206"/>
      <x v="58"/>
    </i>
    <i r="1">
      <x v="207"/>
      <x v="203"/>
    </i>
    <i r="1">
      <x v="208"/>
      <x v="202"/>
    </i>
    <i r="1">
      <x v="255"/>
      <x v="11"/>
    </i>
    <i r="1">
      <x v="267"/>
      <x v="137"/>
    </i>
    <i r="1">
      <x v="298"/>
      <x v="255"/>
    </i>
    <i r="1">
      <x v="299"/>
      <x v="215"/>
    </i>
    <i r="1">
      <x v="342"/>
      <x v="174"/>
    </i>
    <i r="1">
      <x v="343"/>
      <x v="173"/>
    </i>
    <i r="1">
      <x v="353"/>
      <x v="169"/>
    </i>
    <i r="1">
      <x v="361"/>
      <x v="129"/>
    </i>
    <i r="1">
      <x v="362"/>
      <x v="170"/>
    </i>
    <i r="1">
      <x v="370"/>
      <x v="172"/>
    </i>
    <i r="1">
      <x v="371"/>
      <x v="134"/>
    </i>
    <i r="1">
      <x v="375"/>
      <x v="171"/>
    </i>
    <i r="1">
      <x v="384"/>
      <x v="191"/>
    </i>
    <i r="1">
      <x v="387"/>
      <x v="507"/>
    </i>
    <i r="1">
      <x v="389"/>
      <x v="199"/>
    </i>
    <i r="1">
      <x v="400"/>
      <x v="80"/>
    </i>
    <i r="1">
      <x v="406"/>
      <x v="246"/>
    </i>
    <i r="1">
      <x v="410"/>
      <x v="37"/>
    </i>
    <i r="1">
      <x v="430"/>
      <x v="220"/>
    </i>
    <i r="1">
      <x v="431"/>
      <x v="159"/>
    </i>
    <i r="1">
      <x v="432"/>
      <x v="104"/>
    </i>
    <i r="1">
      <x v="440"/>
      <x v="75"/>
    </i>
    <i r="1">
      <x v="447"/>
      <x v="397"/>
    </i>
    <i r="1">
      <x v="469"/>
      <x v="451"/>
    </i>
    <i r="1">
      <x v="470"/>
      <x v="434"/>
    </i>
    <i r="1">
      <x v="475"/>
      <x v="420"/>
    </i>
    <i r="1">
      <x v="521"/>
      <x v="466"/>
    </i>
    <i r="1">
      <x v="522"/>
      <x v="467"/>
    </i>
    <i r="1">
      <x v="547"/>
      <x v="494"/>
    </i>
    <i r="1">
      <x v="590"/>
      <x v="19"/>
    </i>
    <i r="1">
      <x v="591"/>
      <x v="93"/>
    </i>
    <i r="1">
      <x v="592"/>
      <x v="214"/>
    </i>
    <i r="1">
      <x v="593"/>
      <x v="164"/>
    </i>
    <i>
      <x v="6"/>
      <x v="17"/>
      <x v="309"/>
    </i>
    <i r="1">
      <x v="61"/>
      <x v="310"/>
    </i>
    <i r="1">
      <x v="98"/>
      <x v="314"/>
    </i>
    <i r="1">
      <x v="221"/>
      <x v="51"/>
    </i>
    <i r="1">
      <x v="262"/>
      <x v="115"/>
    </i>
    <i r="1">
      <x v="263"/>
      <x v="85"/>
    </i>
    <i r="1">
      <x v="265"/>
      <x v="84"/>
    </i>
    <i r="1">
      <x v="318"/>
      <x v="284"/>
    </i>
    <i r="1">
      <x v="319"/>
      <x v="285"/>
    </i>
    <i r="1">
      <x v="320"/>
      <x v="286"/>
    </i>
    <i r="1">
      <x v="402"/>
      <x v="282"/>
    </i>
    <i r="1">
      <x v="411"/>
      <x v="51"/>
    </i>
    <i r="1">
      <x v="413"/>
      <x v="3"/>
    </i>
    <i r="1">
      <x v="414"/>
      <x v="3"/>
    </i>
    <i r="1">
      <x v="565"/>
      <x v="78"/>
    </i>
    <i r="1">
      <x v="566"/>
      <x v="76"/>
    </i>
    <i>
      <x v="7"/>
      <x v="20"/>
      <x v="300"/>
    </i>
    <i r="1">
      <x v="65"/>
      <x v="318"/>
    </i>
    <i r="1">
      <x v="67"/>
      <x v="326"/>
    </i>
    <i r="1">
      <x v="69"/>
      <x v="301"/>
    </i>
    <i r="1">
      <x v="70"/>
      <x v="317"/>
    </i>
    <i r="1">
      <x v="71"/>
      <x v="316"/>
    </i>
    <i r="1">
      <x v="74"/>
      <x v="332"/>
    </i>
    <i r="1">
      <x v="75"/>
      <x v="334"/>
    </i>
    <i r="1">
      <x v="76"/>
      <x v="326"/>
    </i>
    <i r="1">
      <x v="91"/>
      <x v="6"/>
    </i>
    <i r="1">
      <x v="176"/>
      <x v="57"/>
    </i>
    <i r="1">
      <x v="209"/>
      <x v="213"/>
    </i>
    <i r="1">
      <x v="211"/>
      <x v="240"/>
    </i>
    <i r="1">
      <x v="212"/>
      <x v="198"/>
    </i>
    <i r="1">
      <x v="214"/>
      <x v="197"/>
    </i>
    <i r="1">
      <x v="224"/>
      <x v="251"/>
    </i>
    <i r="1">
      <x v="240"/>
      <x v="117"/>
    </i>
    <i r="1">
      <x v="243"/>
      <x v="146"/>
    </i>
    <i r="1">
      <x v="245"/>
      <x v="264"/>
    </i>
    <i r="1">
      <x v="248"/>
      <x v="211"/>
    </i>
    <i r="1">
      <x v="256"/>
      <x v="214"/>
    </i>
    <i r="1">
      <x v="257"/>
      <x v="258"/>
    </i>
    <i r="1">
      <x v="268"/>
      <x v="208"/>
    </i>
    <i r="1">
      <x v="275"/>
      <x v="250"/>
    </i>
    <i r="1">
      <x v="276"/>
      <x v="260"/>
    </i>
    <i r="1">
      <x v="277"/>
      <x v="232"/>
    </i>
    <i r="1">
      <x v="278"/>
      <x v="74"/>
    </i>
    <i r="1">
      <x v="279"/>
      <x v="147"/>
    </i>
    <i r="1">
      <x v="284"/>
      <x v="23"/>
    </i>
    <i r="1">
      <x v="285"/>
      <x v="50"/>
    </i>
    <i r="1">
      <x v="286"/>
      <x v="287"/>
    </i>
    <i r="1">
      <x v="290"/>
      <x v="249"/>
    </i>
    <i r="1">
      <x v="303"/>
      <x v="92"/>
    </i>
    <i r="1">
      <x v="307"/>
      <x v="201"/>
    </i>
    <i r="1">
      <x v="312"/>
      <x v="144"/>
    </i>
    <i r="1">
      <x v="331"/>
      <x v="159"/>
    </i>
    <i r="1">
      <x v="334"/>
      <x v="248"/>
    </i>
    <i r="1">
      <x v="360"/>
      <x v="146"/>
    </i>
    <i r="1">
      <x v="368"/>
      <x v="64"/>
    </i>
    <i r="1">
      <x v="369"/>
      <x v="16"/>
    </i>
    <i r="1">
      <x v="376"/>
      <x v="39"/>
    </i>
    <i r="1">
      <x v="378"/>
      <x v="249"/>
    </i>
    <i r="1">
      <x v="379"/>
      <x v="217"/>
    </i>
    <i r="1">
      <x v="380"/>
      <x v="83"/>
    </i>
    <i r="1">
      <x v="405"/>
      <x v="50"/>
    </i>
    <i r="1">
      <x v="423"/>
      <x v="43"/>
    </i>
    <i r="1">
      <x v="424"/>
      <x v="44"/>
    </i>
    <i r="1">
      <x v="429"/>
      <x v="42"/>
    </i>
    <i r="1">
      <x v="461"/>
      <x v="418"/>
    </i>
    <i r="1">
      <x v="468"/>
      <x v="449"/>
    </i>
    <i r="1">
      <x v="570"/>
      <x v="164"/>
    </i>
    <i>
      <x v="9"/>
      <x v="117"/>
      <x v="111"/>
    </i>
    <i r="1">
      <x v="118"/>
      <x v="150"/>
    </i>
    <i r="1">
      <x v="119"/>
      <x v="222"/>
    </i>
    <i r="1">
      <x v="120"/>
      <x v="236"/>
    </i>
    <i r="1">
      <x v="126"/>
      <x v="157"/>
    </i>
    <i r="1">
      <x v="127"/>
      <x v="120"/>
    </i>
    <i r="1">
      <x v="128"/>
      <x v="118"/>
    </i>
    <i r="1">
      <x v="129"/>
      <x v="62"/>
    </i>
    <i r="1">
      <x v="130"/>
      <x v="186"/>
    </i>
    <i r="1">
      <x v="131"/>
      <x v="67"/>
    </i>
    <i r="1">
      <x v="132"/>
      <x v="68"/>
    </i>
    <i r="1">
      <x v="133"/>
      <x v="225"/>
    </i>
    <i r="1">
      <x v="134"/>
      <x v="108"/>
    </i>
    <i r="1">
      <x v="135"/>
      <x v="148"/>
    </i>
    <i r="1">
      <x v="136"/>
      <x v="63"/>
    </i>
    <i r="1">
      <x v="137"/>
      <x v="181"/>
    </i>
    <i r="1">
      <x v="138"/>
      <x v="179"/>
    </i>
    <i r="1">
      <x v="139"/>
      <x v="131"/>
    </i>
    <i r="1">
      <x v="140"/>
      <x v="139"/>
    </i>
    <i r="1">
      <x v="141"/>
      <x v="177"/>
    </i>
    <i r="1">
      <x v="142"/>
      <x v="257"/>
    </i>
    <i r="1">
      <x v="152"/>
      <x v="166"/>
    </i>
    <i r="1">
      <x v="156"/>
      <x v="71"/>
    </i>
    <i r="1">
      <x v="157"/>
      <x v="10"/>
    </i>
    <i r="1">
      <x v="177"/>
      <x v="268"/>
    </i>
    <i r="1">
      <x v="196"/>
      <x v="168"/>
    </i>
    <i r="1">
      <x v="202"/>
      <x v="149"/>
    </i>
    <i r="1">
      <x v="203"/>
      <x v="61"/>
    </i>
    <i r="1">
      <x v="266"/>
      <x v="140"/>
    </i>
    <i r="1">
      <x v="271"/>
      <x v="30"/>
    </i>
    <i r="1">
      <x v="272"/>
      <x v="26"/>
    </i>
    <i r="1">
      <x v="273"/>
      <x v="152"/>
    </i>
    <i r="1">
      <x v="274"/>
      <x v="178"/>
    </i>
    <i r="1">
      <x v="287"/>
      <x v="105"/>
    </i>
    <i r="1">
      <x v="288"/>
      <x v="130"/>
    </i>
    <i r="1">
      <x v="296"/>
      <x v="25"/>
    </i>
    <i r="1">
      <x v="297"/>
      <x v="121"/>
    </i>
    <i r="1">
      <x v="310"/>
      <x v="24"/>
    </i>
    <i r="1">
      <x v="324"/>
      <x v="39"/>
    </i>
    <i r="1">
      <x v="340"/>
      <x v="96"/>
    </i>
    <i r="1">
      <x v="344"/>
      <x v="183"/>
    </i>
    <i r="1">
      <x v="348"/>
      <x v="155"/>
    </i>
    <i r="1">
      <x v="354"/>
      <x v="59"/>
    </i>
    <i r="1">
      <x v="363"/>
      <x v="114"/>
    </i>
    <i r="1">
      <x v="365"/>
      <x v="185"/>
    </i>
    <i r="1">
      <x v="373"/>
      <x v="125"/>
    </i>
    <i r="1">
      <x v="374"/>
      <x v="128"/>
    </i>
    <i r="1">
      <x v="386"/>
      <x v="119"/>
    </i>
    <i r="1">
      <x v="387"/>
      <x v="507"/>
    </i>
    <i r="1">
      <x v="392"/>
      <x v="34"/>
    </i>
    <i r="1">
      <x v="403"/>
      <x v="29"/>
    </i>
    <i r="1">
      <x v="416"/>
      <x v="109"/>
    </i>
    <i r="1">
      <x v="417"/>
      <x v="290"/>
    </i>
    <i r="1">
      <x v="418"/>
      <x v="175"/>
    </i>
    <i r="1">
      <x v="419"/>
      <x v="187"/>
    </i>
    <i r="1">
      <x v="571"/>
      <x v="71"/>
    </i>
    <i r="1">
      <x v="594"/>
      <x v="114"/>
    </i>
    <i r="1">
      <x v="595"/>
      <x v="528"/>
    </i>
  </rowItems>
  <colFields count="1">
    <field x="0"/>
  </colFields>
  <colItems count="7">
    <i>
      <x v="2"/>
    </i>
    <i>
      <x v="3"/>
    </i>
    <i>
      <x v="4"/>
    </i>
    <i>
      <x v="5"/>
    </i>
    <i>
      <x v="7"/>
    </i>
    <i>
      <x v="8"/>
    </i>
    <i t="grand">
      <x/>
    </i>
  </colItems>
  <pageFields count="1">
    <pageField fld="3" item="0" hier="-1"/>
  </pageFields>
  <dataFields count="1">
    <dataField name="Suma de   Pedidos" fld="15" baseField="8" baseItem="402" numFmtId="4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F2ECD-DBD2-4CEF-A61A-49A7F7E6E309}" name="TablaDinámica1" cacheId="185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7" indent="0" compact="0" compactData="0" multipleFieldFilters="0">
  <location ref="B6:F39" firstHeaderRow="0" firstDataRow="1" firstDataCol="3" rowPageCount="2" colPageCount="1"/>
  <pivotFields count="16">
    <pivotField axis="axisPage" compact="0" outline="0" showAll="0">
      <items count="10">
        <item x="2"/>
        <item x="3"/>
        <item x="4"/>
        <item x="5"/>
        <item x="0"/>
        <item x="1"/>
        <item m="1" x="8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7">
        <item x="42"/>
        <item x="243"/>
        <item x="449"/>
        <item x="245"/>
        <item x="1"/>
        <item x="49"/>
        <item m="1" x="601"/>
        <item x="515"/>
        <item x="242"/>
        <item x="292"/>
        <item x="283"/>
        <item x="246"/>
        <item x="64"/>
        <item x="113"/>
        <item x="10"/>
        <item x="384"/>
        <item x="11"/>
        <item x="111"/>
        <item m="1" x="604"/>
        <item x="62"/>
        <item x="114"/>
        <item x="414"/>
        <item x="247"/>
        <item x="279"/>
        <item x="136"/>
        <item x="137"/>
        <item x="138"/>
        <item x="139"/>
        <item x="74"/>
        <item x="248"/>
        <item x="249"/>
        <item x="250"/>
        <item x="251"/>
        <item x="252"/>
        <item x="253"/>
        <item x="254"/>
        <item x="480"/>
        <item x="255"/>
        <item x="220"/>
        <item x="207"/>
        <item x="206"/>
        <item x="221"/>
        <item x="208"/>
        <item x="256"/>
        <item x="204"/>
        <item x="222"/>
        <item x="205"/>
        <item x="209"/>
        <item x="400"/>
        <item x="257"/>
        <item x="2"/>
        <item x="63"/>
        <item x="491"/>
        <item x="524"/>
        <item x="282"/>
        <item x="44"/>
        <item x="472"/>
        <item x="473"/>
        <item x="474"/>
        <item x="346"/>
        <item x="377"/>
        <item x="43"/>
        <item x="450"/>
        <item x="447"/>
        <item x="210"/>
        <item x="393"/>
        <item x="119"/>
        <item x="140"/>
        <item x="459"/>
        <item x="115"/>
        <item x="117"/>
        <item x="118"/>
        <item x="211"/>
        <item x="481"/>
        <item x="141"/>
        <item x="142"/>
        <item x="143"/>
        <item x="223"/>
        <item x="258"/>
        <item x="259"/>
        <item x="260"/>
        <item x="261"/>
        <item x="262"/>
        <item x="263"/>
        <item x="144"/>
        <item x="496"/>
        <item x="145"/>
        <item x="225"/>
        <item x="291"/>
        <item x="50"/>
        <item x="8"/>
        <item x="146"/>
        <item x="226"/>
        <item x="399"/>
        <item x="75"/>
        <item m="1" x="605"/>
        <item x="475"/>
        <item x="503"/>
        <item x="112"/>
        <item x="460"/>
        <item x="264"/>
        <item x="24"/>
        <item x="7"/>
        <item x="9"/>
        <item x="273"/>
        <item x="410"/>
        <item x="274"/>
        <item x="51"/>
        <item x="405"/>
        <item m="1" x="606"/>
        <item x="378"/>
        <item x="368"/>
        <item x="517"/>
        <item x="505"/>
        <item x="522"/>
        <item x="546"/>
        <item x="12"/>
        <item x="166"/>
        <item x="169"/>
        <item x="194"/>
        <item x="183"/>
        <item x="38"/>
        <item x="54"/>
        <item x="371"/>
        <item x="31"/>
        <item x="57"/>
        <item x="170"/>
        <item x="175"/>
        <item x="176"/>
        <item x="156"/>
        <item x="186"/>
        <item x="195"/>
        <item x="196"/>
        <item x="197"/>
        <item x="167"/>
        <item x="171"/>
        <item x="157"/>
        <item x="184"/>
        <item x="187"/>
        <item x="177"/>
        <item x="201"/>
        <item x="188"/>
        <item x="202"/>
        <item x="224"/>
        <item x="213"/>
        <item x="41"/>
        <item x="270"/>
        <item x="85"/>
        <item x="86"/>
        <item x="370"/>
        <item x="448"/>
        <item x="46"/>
        <item x="185"/>
        <item x="381"/>
        <item x="27"/>
        <item x="52"/>
        <item x="198"/>
        <item x="199"/>
        <item x="436"/>
        <item x="277"/>
        <item x="100"/>
        <item x="547"/>
        <item x="32"/>
        <item x="286"/>
        <item x="20"/>
        <item x="98"/>
        <item x="99"/>
        <item x="372"/>
        <item x="58"/>
        <item x="383"/>
        <item x="373"/>
        <item x="59"/>
        <item x="69"/>
        <item x="70"/>
        <item x="71"/>
        <item x="36"/>
        <item x="155"/>
        <item x="203"/>
        <item x="471"/>
        <item x="80"/>
        <item x="81"/>
        <item x="83"/>
        <item x="84"/>
        <item x="82"/>
        <item x="16"/>
        <item x="79"/>
        <item x="438"/>
        <item x="451"/>
        <item x="407"/>
        <item x="284"/>
        <item x="285"/>
        <item x="19"/>
        <item x="401"/>
        <item x="408"/>
        <item x="33"/>
        <item x="392"/>
        <item x="189"/>
        <item x="228"/>
        <item x="229"/>
        <item x="60"/>
        <item x="287"/>
        <item x="409"/>
        <item x="172"/>
        <item x="158"/>
        <item x="13"/>
        <item x="25"/>
        <item x="467"/>
        <item x="76"/>
        <item x="77"/>
        <item x="147"/>
        <item x="311"/>
        <item x="324"/>
        <item x="152"/>
        <item x="328"/>
        <item x="153"/>
        <item x="300"/>
        <item x="309"/>
        <item x="305"/>
        <item x="310"/>
        <item x="272"/>
        <item x="375"/>
        <item x="109"/>
        <item x="382"/>
        <item x="288"/>
        <item x="425"/>
        <item x="501"/>
        <item x="502"/>
        <item x="500"/>
        <item x="339"/>
        <item x="340"/>
        <item x="462"/>
        <item x="332"/>
        <item x="351"/>
        <item x="432"/>
        <item x="428"/>
        <item x="331"/>
        <item x="303"/>
        <item x="45"/>
        <item x="369"/>
        <item x="366"/>
        <item x="129"/>
        <item x="299"/>
        <item x="439"/>
        <item x="127"/>
        <item x="327"/>
        <item x="132"/>
        <item x="306"/>
        <item x="338"/>
        <item x="148"/>
        <item x="360"/>
        <item x="361"/>
        <item x="362"/>
        <item x="485"/>
        <item x="34"/>
        <item x="325"/>
        <item x="390"/>
        <item x="150"/>
        <item x="130"/>
        <item x="420"/>
        <item x="17"/>
        <item x="18"/>
        <item x="301"/>
        <item x="110"/>
        <item x="28"/>
        <item x="280"/>
        <item x="29"/>
        <item x="446"/>
        <item x="101"/>
        <item x="149"/>
        <item x="364"/>
        <item x="453"/>
        <item x="161"/>
        <item x="162"/>
        <item x="173"/>
        <item x="190"/>
        <item x="151"/>
        <item x="131"/>
        <item x="318"/>
        <item x="124"/>
        <item x="307"/>
        <item x="363"/>
        <item x="385"/>
        <item x="65"/>
        <item x="367"/>
        <item x="120"/>
        <item x="122"/>
        <item x="386"/>
        <item x="168"/>
        <item x="178"/>
        <item x="354"/>
        <item x="125"/>
        <item x="337"/>
        <item x="341"/>
        <item x="422"/>
        <item x="434"/>
        <item x="355"/>
        <item x="163"/>
        <item x="179"/>
        <item x="509"/>
        <item x="102"/>
        <item x="267"/>
        <item x="356"/>
        <item x="312"/>
        <item x="133"/>
        <item x="302"/>
        <item x="417"/>
        <item x="319"/>
        <item x="320"/>
        <item x="61"/>
        <item x="489"/>
        <item x="164"/>
        <item x="53"/>
        <item x="154"/>
        <item x="352"/>
        <item x="349"/>
        <item x="322"/>
        <item x="334"/>
        <item x="67"/>
        <item x="68"/>
        <item x="387"/>
        <item x="507"/>
        <item x="388"/>
        <item x="353"/>
        <item x="350"/>
        <item x="347"/>
        <item x="476"/>
        <item x="455"/>
        <item x="461"/>
        <item x="533"/>
        <item x="534"/>
        <item x="379"/>
        <item x="541"/>
        <item x="454"/>
        <item x="30"/>
        <item x="126"/>
        <item x="483"/>
        <item x="343"/>
        <item x="344"/>
        <item x="357"/>
        <item x="358"/>
        <item x="160"/>
        <item x="214"/>
        <item x="93"/>
        <item x="94"/>
        <item x="191"/>
        <item x="296"/>
        <item x="335"/>
        <item x="336"/>
        <item x="174"/>
        <item x="464"/>
        <item x="374"/>
        <item x="440"/>
        <item x="435"/>
        <item x="95"/>
        <item x="159"/>
        <item x="418"/>
        <item x="493"/>
        <item x="424"/>
        <item x="323"/>
        <item x="134"/>
        <item x="128"/>
        <item x="87"/>
        <item x="96"/>
        <item x="200"/>
        <item x="342"/>
        <item x="192"/>
        <item x="525"/>
        <item x="35"/>
        <item x="121"/>
        <item x="445"/>
        <item x="97"/>
        <item x="88"/>
        <item x="402"/>
        <item x="180"/>
        <item x="181"/>
        <item x="391"/>
        <item x="326"/>
        <item x="430"/>
        <item x="540"/>
        <item x="513"/>
        <item x="394"/>
        <item x="345"/>
        <item x="426"/>
        <item x="527"/>
        <item x="444"/>
        <item x="419"/>
        <item x="182"/>
        <item x="359"/>
        <item x="477"/>
        <item x="78"/>
        <item x="429"/>
        <item x="269"/>
        <item x="193"/>
        <item x="549"/>
        <item x="431"/>
        <item x="452"/>
        <item x="333"/>
        <item x="265"/>
        <item x="266"/>
        <item x="482"/>
        <item x="103"/>
        <item x="308"/>
        <item x="389"/>
        <item x="165"/>
        <item x="289"/>
        <item x="123"/>
        <item x="104"/>
        <item x="523"/>
        <item x="295"/>
        <item x="415"/>
        <item x="105"/>
        <item x="21"/>
        <item x="376"/>
        <item x="107"/>
        <item x="108"/>
        <item x="457"/>
        <item x="395"/>
        <item x="396"/>
        <item x="397"/>
        <item x="398"/>
        <item x="406"/>
        <item x="497"/>
        <item x="442"/>
        <item x="469"/>
        <item x="470"/>
        <item x="498"/>
        <item x="494"/>
        <item x="499"/>
        <item x="492"/>
        <item x="468"/>
        <item x="539"/>
        <item x="538"/>
        <item x="465"/>
        <item x="548"/>
        <item x="458"/>
        <item x="484"/>
        <item x="521"/>
        <item x="486"/>
        <item x="487"/>
        <item x="441"/>
        <item x="508"/>
        <item x="520"/>
        <item x="72"/>
        <item x="56"/>
        <item x="212"/>
        <item x="278"/>
        <item x="545"/>
        <item x="89"/>
        <item x="230"/>
        <item x="456"/>
        <item x="0"/>
        <item x="290"/>
        <item x="6"/>
        <item x="231"/>
        <item x="478"/>
        <item x="268"/>
        <item x="232"/>
        <item x="504"/>
        <item x="239"/>
        <item x="423"/>
        <item x="495"/>
        <item x="514"/>
        <item x="236"/>
        <item x="240"/>
        <item x="479"/>
        <item x="463"/>
        <item x="237"/>
        <item x="526"/>
        <item x="512"/>
        <item x="106"/>
        <item x="443"/>
        <item x="73"/>
        <item x="516"/>
        <item x="416"/>
        <item x="490"/>
        <item x="466"/>
        <item x="4"/>
        <item x="297"/>
        <item x="48"/>
        <item x="329"/>
        <item x="321"/>
        <item x="298"/>
        <item x="314"/>
        <item x="276"/>
        <item x="275"/>
        <item x="5"/>
        <item x="437"/>
        <item x="227"/>
        <item x="330"/>
        <item x="3"/>
        <item x="403"/>
        <item x="518"/>
        <item x="238"/>
        <item x="380"/>
        <item x="241"/>
        <item x="233"/>
        <item x="234"/>
        <item x="235"/>
        <item x="433"/>
        <item x="413"/>
        <item x="542"/>
        <item x="488"/>
        <item x="519"/>
        <item x="22"/>
        <item x="23"/>
        <item x="217"/>
        <item x="218"/>
        <item x="215"/>
        <item x="219"/>
        <item x="216"/>
        <item x="536"/>
        <item x="14"/>
        <item x="15"/>
        <item x="26"/>
        <item x="37"/>
        <item x="39"/>
        <item x="40"/>
        <item x="47"/>
        <item x="55"/>
        <item m="1" x="600"/>
        <item x="66"/>
        <item x="90"/>
        <item x="91"/>
        <item x="92"/>
        <item x="116"/>
        <item x="135"/>
        <item x="244"/>
        <item x="271"/>
        <item x="281"/>
        <item x="293"/>
        <item x="294"/>
        <item x="304"/>
        <item x="313"/>
        <item x="315"/>
        <item x="316"/>
        <item x="317"/>
        <item x="348"/>
        <item x="365"/>
        <item x="404"/>
        <item x="411"/>
        <item x="412"/>
        <item x="421"/>
        <item x="427"/>
        <item m="1" x="599"/>
        <item x="568"/>
        <item x="569"/>
        <item x="506"/>
        <item x="537"/>
        <item x="543"/>
        <item m="1" x="602"/>
        <item x="544"/>
        <item x="550"/>
        <item x="551"/>
        <item x="552"/>
        <item x="553"/>
        <item x="554"/>
        <item x="558"/>
        <item x="562"/>
        <item x="565"/>
        <item x="593"/>
        <item x="566"/>
        <item x="567"/>
        <item x="570"/>
        <item x="571"/>
        <item x="572"/>
        <item x="510"/>
        <item x="511"/>
        <item x="529"/>
        <item x="535"/>
        <item x="557"/>
        <item x="560"/>
        <item x="561"/>
        <item x="530"/>
        <item x="532"/>
        <item m="1" x="603"/>
        <item x="528"/>
        <item x="531"/>
        <item x="555"/>
        <item x="556"/>
        <item x="559"/>
        <item x="563"/>
        <item x="564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4"/>
        <item x="595"/>
        <item x="596"/>
        <item x="597"/>
        <item x="5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0"/>
        <item x="1"/>
        <item m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h="1" x="0"/>
        <item h="1" x="6"/>
        <item h="1" x="7"/>
        <item h="1" x="8"/>
        <item h="1" x="1"/>
        <item h="1" x="2"/>
        <item h="1" x="3"/>
        <item x="4"/>
        <item h="1" x="9"/>
        <item h="1" x="5"/>
        <item h="1"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37">
        <item x="439"/>
        <item x="475"/>
        <item x="204"/>
        <item x="105"/>
        <item x="206"/>
        <item x="205"/>
        <item x="136"/>
        <item x="62"/>
        <item x="61"/>
        <item m="1" x="528"/>
        <item x="189"/>
        <item x="13"/>
        <item x="441"/>
        <item x="393"/>
        <item x="203"/>
        <item x="342"/>
        <item x="401"/>
        <item x="280"/>
        <item x="444"/>
        <item x="279"/>
        <item x="278"/>
        <item x="378"/>
        <item x="301"/>
        <item x="116"/>
        <item x="154"/>
        <item x="153"/>
        <item x="152"/>
        <item x="388"/>
        <item x="451"/>
        <item x="155"/>
        <item x="151"/>
        <item x="12"/>
        <item x="425"/>
        <item x="349"/>
        <item x="183"/>
        <item x="56"/>
        <item x="303"/>
        <item x="103"/>
        <item x="68"/>
        <item x="302"/>
        <item x="474"/>
        <item x="343"/>
        <item x="422"/>
        <item x="423"/>
        <item x="424"/>
        <item x="344"/>
        <item x="281"/>
        <item x="16"/>
        <item x="19"/>
        <item x="394"/>
        <item x="118"/>
        <item x="21"/>
        <item x="20"/>
        <item x="391"/>
        <item x="35"/>
        <item x="407"/>
        <item x="485"/>
        <item x="145"/>
        <item x="421"/>
        <item x="149"/>
        <item x="25"/>
        <item x="148"/>
        <item x="146"/>
        <item x="147"/>
        <item x="117"/>
        <item x="17"/>
        <item x="333"/>
        <item x="185"/>
        <item x="186"/>
        <item x="336"/>
        <item x="249"/>
        <item x="188"/>
        <item x="33"/>
        <item x="308"/>
        <item x="119"/>
        <item x="345"/>
        <item x="32"/>
        <item x="30"/>
        <item x="31"/>
        <item x="266"/>
        <item x="101"/>
        <item x="267"/>
        <item x="29"/>
        <item x="362"/>
        <item x="28"/>
        <item x="27"/>
        <item x="82"/>
        <item x="81"/>
        <item x="287"/>
        <item x="286"/>
        <item x="284"/>
        <item x="290"/>
        <item x="125"/>
        <item x="289"/>
        <item x="311"/>
        <item x="288"/>
        <item x="150"/>
        <item x="410"/>
        <item x="404"/>
        <item x="80"/>
        <item x="387"/>
        <item x="277"/>
        <item x="369"/>
        <item x="40"/>
        <item x="254"/>
        <item x="158"/>
        <item x="126"/>
        <item x="312"/>
        <item x="157"/>
        <item x="363"/>
        <item x="452"/>
        <item x="156"/>
        <item x="379"/>
        <item x="309"/>
        <item x="190"/>
        <item x="106"/>
        <item x="310"/>
        <item x="37"/>
        <item x="166"/>
        <item x="172"/>
        <item x="165"/>
        <item x="169"/>
        <item x="347"/>
        <item x="346"/>
        <item x="318"/>
        <item x="170"/>
        <item m="1" x="526"/>
        <item x="317"/>
        <item x="171"/>
        <item x="85"/>
        <item x="168"/>
        <item x="167"/>
        <item x="83"/>
        <item x="84"/>
        <item x="86"/>
        <item x="319"/>
        <item x="430"/>
        <item x="99"/>
        <item x="250"/>
        <item x="191"/>
        <item x="402"/>
        <item x="337"/>
        <item x="449"/>
        <item x="304"/>
        <item x="144"/>
        <item x="446"/>
        <item x="36"/>
        <item x="285"/>
        <item x="161"/>
        <item x="162"/>
        <item x="159"/>
        <item x="313"/>
        <item x="163"/>
        <item x="389"/>
        <item x="315"/>
        <item x="164"/>
        <item x="316"/>
        <item x="160"/>
        <item x="314"/>
        <item x="395"/>
        <item x="331"/>
        <item x="417"/>
        <item x="330"/>
        <item x="252"/>
        <item x="70"/>
        <item x="390"/>
        <item x="175"/>
        <item x="418"/>
        <item x="179"/>
        <item x="93"/>
        <item x="94"/>
        <item x="359"/>
        <item x="95"/>
        <item x="92"/>
        <item x="91"/>
        <item x="365"/>
        <item x="329"/>
        <item x="178"/>
        <item x="180"/>
        <item x="177"/>
        <item x="469"/>
        <item x="174"/>
        <item x="327"/>
        <item x="181"/>
        <item x="328"/>
        <item x="182"/>
        <item x="176"/>
        <item x="366"/>
        <item x="45"/>
        <item x="381"/>
        <item x="409"/>
        <item x="400"/>
        <item x="98"/>
        <item x="483"/>
        <item x="53"/>
        <item x="450"/>
        <item x="355"/>
        <item x="143"/>
        <item x="142"/>
        <item x="77"/>
        <item x="218"/>
        <item x="217"/>
        <item x="76"/>
        <item x="75"/>
        <item x="448"/>
        <item x="383"/>
        <item x="298"/>
        <item x="299"/>
        <item x="139"/>
        <item x="96"/>
        <item x="97"/>
        <item x="138"/>
        <item x="360"/>
        <item x="137"/>
        <item x="140"/>
        <item x="100"/>
        <item x="294"/>
        <item x="265"/>
        <item x="18"/>
        <item x="351"/>
        <item x="477"/>
        <item m="1" x="531"/>
        <item x="184"/>
        <item x="334"/>
        <item x="248"/>
        <item x="187"/>
        <item x="335"/>
        <item x="431"/>
        <item x="437"/>
        <item x="322"/>
        <item x="323"/>
        <item x="259"/>
        <item x="296"/>
        <item x="44"/>
        <item x="326"/>
        <item x="325"/>
        <item x="173"/>
        <item x="324"/>
        <item x="352"/>
        <item x="52"/>
        <item x="300"/>
        <item x="51"/>
        <item x="307"/>
        <item x="306"/>
        <item x="445"/>
        <item x="340"/>
        <item x="102"/>
        <item x="69"/>
        <item x="121"/>
        <item x="120"/>
        <item x="141"/>
        <item x="384"/>
        <item x="467"/>
        <item x="273"/>
        <item x="385"/>
        <item x="458"/>
        <item x="339"/>
        <item x="192"/>
        <item x="122"/>
        <item x="213"/>
        <item x="123"/>
        <item x="274"/>
        <item x="414"/>
        <item x="436"/>
        <item x="124"/>
        <item x="79"/>
        <item x="283"/>
        <item x="78"/>
        <item x="193"/>
        <item x="413"/>
        <item x="262"/>
        <item x="438"/>
        <item x="353"/>
        <item x="397"/>
        <item x="57"/>
        <item x="59"/>
        <item x="58"/>
        <item x="60"/>
        <item x="473"/>
        <item x="398"/>
        <item x="357"/>
        <item x="408"/>
        <item x="358"/>
        <item x="66"/>
        <item x="67"/>
        <item x="356"/>
        <item x="457"/>
        <item x="64"/>
        <item x="484"/>
        <item x="34"/>
        <item x="364"/>
        <item x="22"/>
        <item x="23"/>
        <item x="208"/>
        <item x="195"/>
        <item x="194"/>
        <item x="73"/>
        <item x="109"/>
        <item x="367"/>
        <item x="443"/>
        <item x="110"/>
        <item x="111"/>
        <item x="415"/>
        <item x="482"/>
        <item x="427"/>
        <item x="8"/>
        <item x="214"/>
        <item x="372"/>
        <item x="255"/>
        <item x="107"/>
        <item x="42"/>
        <item x="256"/>
        <item x="455"/>
        <item x="320"/>
        <item x="108"/>
        <item x="2"/>
        <item x="114"/>
        <item x="113"/>
        <item x="361"/>
        <item x="24"/>
        <item x="212"/>
        <item x="211"/>
        <item x="403"/>
        <item x="373"/>
        <item x="210"/>
        <item x="209"/>
        <item x="132"/>
        <item x="131"/>
        <item x="128"/>
        <item x="129"/>
        <item x="130"/>
        <item m="1" x="525"/>
        <item x="133"/>
        <item x="135"/>
        <item x="134"/>
        <item x="41"/>
        <item x="416"/>
        <item x="429"/>
        <item x="348"/>
        <item x="215"/>
        <item x="43"/>
        <item x="50"/>
        <item x="231"/>
        <item x="354"/>
        <item x="63"/>
        <item x="261"/>
        <item x="48"/>
        <item x="237"/>
        <item x="238"/>
        <item x="246"/>
        <item m="1" x="521"/>
        <item x="232"/>
        <item x="239"/>
        <item x="434"/>
        <item x="405"/>
        <item x="240"/>
        <item x="406"/>
        <item x="241"/>
        <item x="234"/>
        <item x="242"/>
        <item x="245"/>
        <item x="243"/>
        <item x="235"/>
        <item x="236"/>
        <item x="435"/>
        <item x="270"/>
        <item x="376"/>
        <item x="49"/>
        <item x="244"/>
        <item x="466"/>
        <item x="269"/>
        <item m="1" x="533"/>
        <item x="453"/>
        <item x="10"/>
        <item x="74"/>
        <item x="11"/>
        <item x="9"/>
        <item x="341"/>
        <item x="115"/>
        <item x="1"/>
        <item x="426"/>
        <item m="1" x="535"/>
        <item x="368"/>
        <item x="468"/>
        <item x="196"/>
        <item x="263"/>
        <item x="428"/>
        <item x="7"/>
        <item x="198"/>
        <item m="1" x="520"/>
        <item x="201"/>
        <item x="199"/>
        <item x="461"/>
        <item x="197"/>
        <item x="200"/>
        <item x="264"/>
        <item x="3"/>
        <item x="87"/>
        <item x="216"/>
        <item x="4"/>
        <item x="292"/>
        <item x="257"/>
        <item x="419"/>
        <item x="463"/>
        <item x="258"/>
        <item x="462"/>
        <item x="454"/>
        <item x="442"/>
        <item x="202"/>
        <item x="377"/>
        <item x="276"/>
        <item x="375"/>
        <item x="226"/>
        <item x="297"/>
        <item x="447"/>
        <item x="382"/>
        <item x="464"/>
        <item x="370"/>
        <item x="460"/>
        <item x="305"/>
        <item x="420"/>
        <item x="350"/>
        <item x="478"/>
        <item x="227"/>
        <item x="220"/>
        <item x="223"/>
        <item x="224"/>
        <item x="432"/>
        <item x="219"/>
        <item x="221"/>
        <item x="222"/>
        <item x="225"/>
        <item x="396"/>
        <item x="47"/>
        <item x="399"/>
        <item x="228"/>
        <item x="260"/>
        <item x="268"/>
        <item x="412"/>
        <item x="440"/>
        <item x="229"/>
        <item x="230"/>
        <item x="433"/>
        <item x="470"/>
        <item x="5"/>
        <item x="55"/>
        <item x="392"/>
        <item x="6"/>
        <item x="251"/>
        <item x="459"/>
        <item x="0"/>
        <item x="104"/>
        <item x="71"/>
        <item x="275"/>
        <item x="72"/>
        <item x="481"/>
        <item x="207"/>
        <item x="14"/>
        <item x="15"/>
        <item x="26"/>
        <item x="38"/>
        <item x="39"/>
        <item x="46"/>
        <item x="54"/>
        <item m="1" x="522"/>
        <item x="65"/>
        <item x="88"/>
        <item x="89"/>
        <item x="90"/>
        <item x="112"/>
        <item x="127"/>
        <item x="233"/>
        <item x="253"/>
        <item x="271"/>
        <item x="272"/>
        <item x="282"/>
        <item x="291"/>
        <item m="1" x="529"/>
        <item m="1" x="527"/>
        <item x="295"/>
        <item x="321"/>
        <item x="338"/>
        <item x="371"/>
        <item x="374"/>
        <item x="380"/>
        <item x="386"/>
        <item m="1" x="517"/>
        <item x="247"/>
        <item x="293"/>
        <item m="1" x="523"/>
        <item x="499"/>
        <item x="500"/>
        <item x="456"/>
        <item x="465"/>
        <item x="476"/>
        <item x="479"/>
        <item m="1" x="519"/>
        <item x="480"/>
        <item x="486"/>
        <item x="487"/>
        <item x="488"/>
        <item x="489"/>
        <item x="490"/>
        <item x="495"/>
        <item x="498"/>
        <item x="501"/>
        <item x="502"/>
        <item x="332"/>
        <item x="411"/>
        <item m="1" x="518"/>
        <item m="1" x="524"/>
        <item x="471"/>
        <item x="493"/>
        <item m="1" x="534"/>
        <item m="1" x="530"/>
        <item m="1" x="532"/>
        <item x="472"/>
        <item x="491"/>
        <item x="492"/>
        <item x="494"/>
        <item x="496"/>
        <item x="497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1"/>
    <field x="8"/>
  </rowFields>
  <rowItems count="33">
    <i>
      <x v="7"/>
      <x v="20"/>
      <x v="300"/>
    </i>
    <i r="1">
      <x v="65"/>
      <x v="318"/>
    </i>
    <i r="1">
      <x v="67"/>
      <x v="326"/>
    </i>
    <i r="1">
      <x v="70"/>
      <x v="317"/>
    </i>
    <i r="1">
      <x v="71"/>
      <x v="316"/>
    </i>
    <i r="1">
      <x v="76"/>
      <x v="326"/>
    </i>
    <i r="1">
      <x v="209"/>
      <x v="213"/>
    </i>
    <i r="1">
      <x v="212"/>
      <x v="198"/>
    </i>
    <i r="1">
      <x v="224"/>
      <x v="251"/>
    </i>
    <i r="1">
      <x v="240"/>
      <x v="117"/>
    </i>
    <i r="1">
      <x v="243"/>
      <x v="146"/>
    </i>
    <i r="1">
      <x v="245"/>
      <x v="264"/>
    </i>
    <i r="1">
      <x v="248"/>
      <x v="211"/>
    </i>
    <i r="1">
      <x v="256"/>
      <x v="214"/>
    </i>
    <i r="1">
      <x v="257"/>
      <x v="258"/>
    </i>
    <i r="1">
      <x v="268"/>
      <x v="208"/>
    </i>
    <i r="1">
      <x v="276"/>
      <x v="260"/>
    </i>
    <i r="1">
      <x v="277"/>
      <x v="232"/>
    </i>
    <i r="1">
      <x v="278"/>
      <x v="74"/>
    </i>
    <i r="1">
      <x v="284"/>
      <x v="23"/>
    </i>
    <i r="1">
      <x v="285"/>
      <x v="50"/>
    </i>
    <i r="1">
      <x v="286"/>
      <x v="287"/>
    </i>
    <i r="1">
      <x v="290"/>
      <x v="249"/>
    </i>
    <i r="1">
      <x v="303"/>
      <x v="92"/>
    </i>
    <i r="1">
      <x v="312"/>
      <x v="144"/>
    </i>
    <i r="1">
      <x v="331"/>
      <x v="159"/>
    </i>
    <i r="1">
      <x v="334"/>
      <x v="248"/>
    </i>
    <i r="1">
      <x v="368"/>
      <x v="64"/>
    </i>
    <i r="1">
      <x v="378"/>
      <x v="249"/>
    </i>
    <i r="1">
      <x v="379"/>
      <x v="217"/>
    </i>
    <i r="1">
      <x v="405"/>
      <x v="50"/>
    </i>
    <i r="1">
      <x v="461"/>
      <x v="418"/>
    </i>
    <i r="1">
      <x v="468"/>
      <x v="449"/>
    </i>
  </rowItems>
  <colFields count="1">
    <field x="-2"/>
  </colFields>
  <colItems count="2">
    <i>
      <x/>
    </i>
    <i i="1">
      <x v="1"/>
    </i>
  </colItems>
  <pageFields count="2">
    <pageField fld="3" item="0" hier="-1"/>
    <pageField fld="0" item="3" hier="-1"/>
  </pageFields>
  <dataFields count="2">
    <dataField name="Suma de RV Final" fld="11" baseField="9" baseItem="452" numFmtId="3"/>
    <dataField name="Suma de  RV Final" fld="14" baseField="9" baseItem="377" numFmtId="4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4" Type="http://schemas.openxmlformats.org/officeDocument/2006/relationships/customProperty" Target="../customProperty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ustomProperty" Target="../customProperty6.bin"/><Relationship Id="rId4" Type="http://schemas.openxmlformats.org/officeDocument/2006/relationships/customProperty" Target="../customProperty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3.bin"/><Relationship Id="rId4" Type="http://schemas.openxmlformats.org/officeDocument/2006/relationships/customProperty" Target="../customProperty1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customProperty" Target="../customProperty1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customProperty" Target="../customProperty15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customProperty" Target="../customProperty14.bin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Relationship Id="rId4" Type="http://schemas.openxmlformats.org/officeDocument/2006/relationships/customProperty" Target="../customProperty1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customProperty" Target="../customProperty19.bin"/><Relationship Id="rId1" Type="http://schemas.openxmlformats.org/officeDocument/2006/relationships/customProperty" Target="../customProperty1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Relationship Id="rId4" Type="http://schemas.openxmlformats.org/officeDocument/2006/relationships/customProperty" Target="../customProperty2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9.xml"/><Relationship Id="rId4" Type="http://schemas.openxmlformats.org/officeDocument/2006/relationships/customProperty" Target="../customProperty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8947D-19A1-4A2D-9C27-182A8AE019B9}">
  <sheetPr codeName="Hoja1"/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  <customProperties>
    <customPr name="_pios_id" r:id="rId1"/>
    <customPr name="CofWorksheetType" r:id="rId2"/>
    <customPr name="IbpWorksheetKeyString_GUID" r:id="rId3"/>
    <customPr name="serializedData2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3F9B-5675-4690-926C-D575436A3DA1}">
  <dimension ref="A1:H23"/>
  <sheetViews>
    <sheetView showGridLines="0" zoomScale="70" zoomScaleNormal="70" workbookViewId="0">
      <selection activeCell="C18" sqref="C18"/>
    </sheetView>
  </sheetViews>
  <sheetFormatPr baseColWidth="10" defaultRowHeight="14.5" x14ac:dyDescent="0.35"/>
  <cols>
    <col min="1" max="1" width="25.36328125" bestFit="1" customWidth="1"/>
    <col min="2" max="2" width="21.54296875" bestFit="1" customWidth="1"/>
    <col min="3" max="3" width="26.08984375" bestFit="1" customWidth="1"/>
    <col min="4" max="4" width="18.54296875" bestFit="1" customWidth="1"/>
    <col min="5" max="5" width="25.36328125" bestFit="1" customWidth="1"/>
    <col min="6" max="6" width="21.54296875" bestFit="1" customWidth="1"/>
    <col min="7" max="7" width="17" bestFit="1" customWidth="1"/>
    <col min="8" max="8" width="25.81640625" bestFit="1" customWidth="1"/>
    <col min="9" max="9" width="30.81640625" bestFit="1" customWidth="1"/>
  </cols>
  <sheetData>
    <row r="1" spans="1:8" x14ac:dyDescent="0.35">
      <c r="A1" s="8" t="s">
        <v>1094</v>
      </c>
      <c r="B1" t="s">
        <v>1095</v>
      </c>
      <c r="E1" s="8" t="s">
        <v>1301</v>
      </c>
      <c r="F1" t="s">
        <v>1304</v>
      </c>
    </row>
    <row r="2" spans="1:8" x14ac:dyDescent="0.35">
      <c r="A2" s="8" t="s">
        <v>1301</v>
      </c>
      <c r="B2" t="s">
        <v>1304</v>
      </c>
      <c r="E2" s="8" t="s">
        <v>1094</v>
      </c>
      <c r="F2" t="s">
        <v>1095</v>
      </c>
    </row>
    <row r="3" spans="1:8" x14ac:dyDescent="0.35">
      <c r="A3" s="8" t="s">
        <v>5</v>
      </c>
      <c r="B3" t="s">
        <v>1188</v>
      </c>
      <c r="E3" s="8" t="s">
        <v>5</v>
      </c>
      <c r="F3" t="s">
        <v>1188</v>
      </c>
    </row>
    <row r="4" spans="1:8" x14ac:dyDescent="0.35">
      <c r="A4" s="8" t="s">
        <v>654</v>
      </c>
      <c r="B4" t="s">
        <v>1279</v>
      </c>
      <c r="E4" s="8" t="s">
        <v>654</v>
      </c>
      <c r="F4" t="s">
        <v>1279</v>
      </c>
    </row>
    <row r="5" spans="1:8" x14ac:dyDescent="0.35">
      <c r="A5" s="8" t="s">
        <v>3</v>
      </c>
      <c r="B5" t="s">
        <v>1279</v>
      </c>
      <c r="E5" s="8" t="s">
        <v>3</v>
      </c>
      <c r="F5" t="s">
        <v>1279</v>
      </c>
    </row>
    <row r="7" spans="1:8" x14ac:dyDescent="0.35">
      <c r="A7" s="8" t="s">
        <v>1280</v>
      </c>
      <c r="B7" t="s">
        <v>1303</v>
      </c>
      <c r="C7" t="s">
        <v>1306</v>
      </c>
      <c r="E7" s="8" t="s">
        <v>7</v>
      </c>
      <c r="F7" s="8" t="s">
        <v>6</v>
      </c>
      <c r="G7" t="s">
        <v>1303</v>
      </c>
      <c r="H7" t="s">
        <v>1306</v>
      </c>
    </row>
    <row r="8" spans="1:8" x14ac:dyDescent="0.35">
      <c r="A8" s="28" t="s">
        <v>11</v>
      </c>
      <c r="B8" s="31">
        <v>-584581.80000000005</v>
      </c>
      <c r="C8" s="9">
        <v>672000</v>
      </c>
      <c r="E8" t="s">
        <v>11</v>
      </c>
      <c r="F8" t="s">
        <v>553</v>
      </c>
      <c r="G8" s="31">
        <v>-347142.8</v>
      </c>
      <c r="H8" s="9">
        <v>96000</v>
      </c>
    </row>
    <row r="9" spans="1:8" x14ac:dyDescent="0.35">
      <c r="A9" s="28" t="s">
        <v>12</v>
      </c>
      <c r="B9" s="31">
        <v>-261000</v>
      </c>
      <c r="C9" s="9">
        <v>479000</v>
      </c>
      <c r="F9" t="s">
        <v>659</v>
      </c>
      <c r="G9" s="31">
        <v>-27175</v>
      </c>
      <c r="H9" s="9">
        <v>96000</v>
      </c>
    </row>
    <row r="10" spans="1:8" x14ac:dyDescent="0.35">
      <c r="A10" s="28" t="s">
        <v>13</v>
      </c>
      <c r="B10" s="31">
        <v>-480727</v>
      </c>
      <c r="C10" s="9">
        <v>168000</v>
      </c>
      <c r="F10" t="s">
        <v>658</v>
      </c>
      <c r="G10" s="31">
        <v>-210264</v>
      </c>
      <c r="H10" s="9">
        <v>480000</v>
      </c>
    </row>
    <row r="11" spans="1:8" x14ac:dyDescent="0.35">
      <c r="A11" s="28" t="s">
        <v>14</v>
      </c>
      <c r="B11" s="31">
        <v>-701880</v>
      </c>
      <c r="C11" s="9">
        <v>288000</v>
      </c>
      <c r="E11" t="s">
        <v>1307</v>
      </c>
      <c r="G11" s="31">
        <v>-584581.80000000005</v>
      </c>
      <c r="H11" s="9">
        <v>672000</v>
      </c>
    </row>
    <row r="12" spans="1:8" x14ac:dyDescent="0.35">
      <c r="A12" s="28" t="s">
        <v>16</v>
      </c>
      <c r="B12" s="31">
        <v>-141000</v>
      </c>
      <c r="C12" s="9">
        <v>2000</v>
      </c>
      <c r="E12" t="s">
        <v>12</v>
      </c>
      <c r="F12" t="s">
        <v>553</v>
      </c>
      <c r="G12" s="31">
        <v>-61000</v>
      </c>
      <c r="H12" s="9">
        <v>154000</v>
      </c>
    </row>
    <row r="13" spans="1:8" x14ac:dyDescent="0.35">
      <c r="A13" s="28" t="s">
        <v>440</v>
      </c>
      <c r="B13" s="31">
        <v>-2169188.7999999998</v>
      </c>
      <c r="C13" s="9">
        <v>1609000</v>
      </c>
      <c r="F13" t="s">
        <v>658</v>
      </c>
      <c r="G13" s="31">
        <v>-200000</v>
      </c>
      <c r="H13" s="9">
        <v>325000</v>
      </c>
    </row>
    <row r="14" spans="1:8" x14ac:dyDescent="0.35">
      <c r="E14" t="s">
        <v>1308</v>
      </c>
      <c r="G14" s="31">
        <v>-261000</v>
      </c>
      <c r="H14" s="9">
        <v>479000</v>
      </c>
    </row>
    <row r="15" spans="1:8" x14ac:dyDescent="0.35">
      <c r="E15" t="s">
        <v>13</v>
      </c>
      <c r="F15" t="s">
        <v>553</v>
      </c>
      <c r="G15" s="31">
        <v>-480000</v>
      </c>
      <c r="H15" s="9">
        <v>168000</v>
      </c>
    </row>
    <row r="16" spans="1:8" x14ac:dyDescent="0.35">
      <c r="F16" t="s">
        <v>658</v>
      </c>
      <c r="G16" s="31">
        <v>-727</v>
      </c>
      <c r="H16" s="9">
        <v>0</v>
      </c>
    </row>
    <row r="17" spans="5:8" x14ac:dyDescent="0.35">
      <c r="E17" t="s">
        <v>1309</v>
      </c>
      <c r="G17" s="31">
        <v>-480727</v>
      </c>
      <c r="H17" s="9">
        <v>168000</v>
      </c>
    </row>
    <row r="18" spans="5:8" x14ac:dyDescent="0.35">
      <c r="E18" t="s">
        <v>14</v>
      </c>
      <c r="F18" t="s">
        <v>553</v>
      </c>
      <c r="G18" s="31">
        <v>-677880</v>
      </c>
      <c r="H18" s="9">
        <v>288000</v>
      </c>
    </row>
    <row r="19" spans="5:8" x14ac:dyDescent="0.35">
      <c r="F19" t="s">
        <v>659</v>
      </c>
      <c r="G19" s="31">
        <v>-24000</v>
      </c>
      <c r="H19" s="9">
        <v>0</v>
      </c>
    </row>
    <row r="20" spans="5:8" x14ac:dyDescent="0.35">
      <c r="E20" t="s">
        <v>1310</v>
      </c>
      <c r="G20" s="31">
        <v>-701880</v>
      </c>
      <c r="H20" s="9">
        <v>288000</v>
      </c>
    </row>
    <row r="21" spans="5:8" x14ac:dyDescent="0.35">
      <c r="E21" t="s">
        <v>16</v>
      </c>
      <c r="F21" t="s">
        <v>553</v>
      </c>
      <c r="G21" s="31">
        <v>-141000</v>
      </c>
      <c r="H21" s="9">
        <v>2000</v>
      </c>
    </row>
    <row r="22" spans="5:8" x14ac:dyDescent="0.35">
      <c r="E22" t="s">
        <v>1311</v>
      </c>
      <c r="G22" s="31">
        <v>-141000</v>
      </c>
      <c r="H22" s="9">
        <v>2000</v>
      </c>
    </row>
    <row r="23" spans="5:8" x14ac:dyDescent="0.35">
      <c r="E23" t="s">
        <v>440</v>
      </c>
      <c r="G23" s="31">
        <v>-2169188.7999999998</v>
      </c>
      <c r="H23" s="9">
        <v>1609000</v>
      </c>
    </row>
  </sheetData>
  <pageMargins left="0.7" right="0.7" top="0.75" bottom="0.75" header="0.3" footer="0.3"/>
  <pageSetup orientation="portrait" r:id="rId3"/>
  <customProperties>
    <customPr name="_pios_id" r:id="rId4"/>
    <customPr name="IbpWorksheetKeyString_GUID" r:id="rId5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2F88-17F7-4ECF-BE3E-D32A15DA2742}">
  <dimension ref="A4:H18"/>
  <sheetViews>
    <sheetView topLeftCell="A4" workbookViewId="0">
      <selection activeCell="F5" sqref="F5:F17"/>
    </sheetView>
  </sheetViews>
  <sheetFormatPr baseColWidth="10" defaultRowHeight="14.5" x14ac:dyDescent="0.35"/>
  <sheetData>
    <row r="4" spans="1:8" x14ac:dyDescent="0.35">
      <c r="C4" t="s">
        <v>1337</v>
      </c>
      <c r="D4" t="s">
        <v>1338</v>
      </c>
      <c r="E4" t="s">
        <v>1339</v>
      </c>
      <c r="F4" t="s">
        <v>1340</v>
      </c>
      <c r="G4" t="s">
        <v>1341</v>
      </c>
      <c r="H4" t="s">
        <v>1355</v>
      </c>
    </row>
    <row r="5" spans="1:8" x14ac:dyDescent="0.35">
      <c r="A5" t="str">
        <f>B5&amp;C5</f>
        <v>Agrosuper Shanghai1021733</v>
      </c>
      <c r="B5" t="s">
        <v>14</v>
      </c>
      <c r="C5">
        <v>1021733</v>
      </c>
      <c r="D5" t="s">
        <v>1342</v>
      </c>
      <c r="E5">
        <v>1</v>
      </c>
      <c r="F5" s="33"/>
      <c r="G5">
        <v>2.9</v>
      </c>
      <c r="H5">
        <f>+G5-0.1</f>
        <v>2.8</v>
      </c>
    </row>
    <row r="6" spans="1:8" x14ac:dyDescent="0.35">
      <c r="A6" t="str">
        <f t="shared" ref="A6:A17" si="0">B6&amp;C6</f>
        <v>Agrosuper Shanghai1021992</v>
      </c>
      <c r="B6" t="s">
        <v>14</v>
      </c>
      <c r="C6">
        <v>1021992</v>
      </c>
      <c r="D6" t="s">
        <v>1343</v>
      </c>
      <c r="E6">
        <v>1</v>
      </c>
      <c r="F6" s="33"/>
      <c r="G6">
        <v>1.83</v>
      </c>
      <c r="H6">
        <f t="shared" ref="H6:H17" si="1">+G6-0.1</f>
        <v>1.73</v>
      </c>
    </row>
    <row r="7" spans="1:8" x14ac:dyDescent="0.35">
      <c r="A7" t="str">
        <f t="shared" si="0"/>
        <v>Agrosuper Shanghai1022073</v>
      </c>
      <c r="B7" t="s">
        <v>14</v>
      </c>
      <c r="C7">
        <v>1022073</v>
      </c>
      <c r="D7" t="s">
        <v>1344</v>
      </c>
      <c r="E7">
        <v>2</v>
      </c>
      <c r="F7" s="33"/>
      <c r="G7">
        <v>1.45</v>
      </c>
      <c r="H7">
        <f t="shared" si="1"/>
        <v>1.3499999999999999</v>
      </c>
    </row>
    <row r="8" spans="1:8" x14ac:dyDescent="0.35">
      <c r="A8" t="str">
        <f t="shared" si="0"/>
        <v>Agrosuper Shanghai1022373</v>
      </c>
      <c r="B8" t="s">
        <v>14</v>
      </c>
      <c r="C8">
        <v>1022373</v>
      </c>
      <c r="D8" t="s">
        <v>1345</v>
      </c>
      <c r="E8">
        <v>2</v>
      </c>
      <c r="F8" s="33"/>
      <c r="G8">
        <v>1.6</v>
      </c>
      <c r="H8">
        <f t="shared" si="1"/>
        <v>1.5</v>
      </c>
    </row>
    <row r="9" spans="1:8" x14ac:dyDescent="0.35">
      <c r="A9" t="str">
        <f t="shared" si="0"/>
        <v>Agrosuper Shanghai1022379</v>
      </c>
      <c r="B9" t="s">
        <v>14</v>
      </c>
      <c r="C9">
        <v>1022379</v>
      </c>
      <c r="D9" t="s">
        <v>1346</v>
      </c>
      <c r="E9">
        <v>3</v>
      </c>
      <c r="F9" s="33"/>
      <c r="G9">
        <v>2.6</v>
      </c>
      <c r="H9">
        <f t="shared" si="1"/>
        <v>2.5</v>
      </c>
    </row>
    <row r="10" spans="1:8" x14ac:dyDescent="0.35">
      <c r="A10" t="str">
        <f t="shared" si="0"/>
        <v>Agrosuper Shanghai1022381</v>
      </c>
      <c r="B10" t="s">
        <v>14</v>
      </c>
      <c r="C10">
        <v>1022381</v>
      </c>
      <c r="D10" t="s">
        <v>1347</v>
      </c>
      <c r="E10">
        <v>4</v>
      </c>
      <c r="F10" s="33"/>
      <c r="G10">
        <v>1.42</v>
      </c>
      <c r="H10">
        <f t="shared" si="1"/>
        <v>1.3199999999999998</v>
      </c>
    </row>
    <row r="11" spans="1:8" x14ac:dyDescent="0.35">
      <c r="A11" t="str">
        <f t="shared" si="0"/>
        <v>Agrosuper Shanghai1022417</v>
      </c>
      <c r="B11" t="s">
        <v>14</v>
      </c>
      <c r="C11">
        <v>1022417</v>
      </c>
      <c r="D11" t="s">
        <v>1348</v>
      </c>
      <c r="E11">
        <v>5</v>
      </c>
      <c r="F11" s="33"/>
      <c r="G11">
        <v>0.9</v>
      </c>
      <c r="H11">
        <f t="shared" si="1"/>
        <v>0.8</v>
      </c>
    </row>
    <row r="12" spans="1:8" x14ac:dyDescent="0.35">
      <c r="A12" t="str">
        <f t="shared" si="0"/>
        <v>Agrosuper Shanghai1022541</v>
      </c>
      <c r="B12" t="s">
        <v>14</v>
      </c>
      <c r="C12">
        <v>1022541</v>
      </c>
      <c r="D12" t="s">
        <v>1349</v>
      </c>
      <c r="E12">
        <v>6</v>
      </c>
      <c r="F12" s="33"/>
      <c r="G12">
        <v>1.42</v>
      </c>
      <c r="H12">
        <f t="shared" si="1"/>
        <v>1.3199999999999998</v>
      </c>
    </row>
    <row r="13" spans="1:8" x14ac:dyDescent="0.35">
      <c r="A13" t="str">
        <f t="shared" si="0"/>
        <v>Agrosuper Shanghai1022851</v>
      </c>
      <c r="B13" t="s">
        <v>14</v>
      </c>
      <c r="C13">
        <v>1022851</v>
      </c>
      <c r="D13" t="s">
        <v>1350</v>
      </c>
      <c r="E13">
        <v>4</v>
      </c>
      <c r="F13" s="33"/>
      <c r="G13">
        <v>1.85</v>
      </c>
      <c r="H13">
        <f t="shared" si="1"/>
        <v>1.75</v>
      </c>
    </row>
    <row r="14" spans="1:8" x14ac:dyDescent="0.35">
      <c r="A14" t="str">
        <f t="shared" si="0"/>
        <v>Agrosuper Shanghai1022856</v>
      </c>
      <c r="B14" t="s">
        <v>14</v>
      </c>
      <c r="C14">
        <v>1022856</v>
      </c>
      <c r="D14" t="s">
        <v>1351</v>
      </c>
      <c r="E14">
        <v>4</v>
      </c>
      <c r="F14" s="33"/>
      <c r="G14">
        <v>1.36</v>
      </c>
      <c r="H14">
        <f t="shared" si="1"/>
        <v>1.26</v>
      </c>
    </row>
    <row r="15" spans="1:8" x14ac:dyDescent="0.35">
      <c r="A15" t="str">
        <f t="shared" si="0"/>
        <v>Agrosuper Shanghai1022945</v>
      </c>
      <c r="B15" t="s">
        <v>14</v>
      </c>
      <c r="C15">
        <v>1022945</v>
      </c>
      <c r="D15" t="s">
        <v>1352</v>
      </c>
      <c r="E15">
        <v>2</v>
      </c>
      <c r="F15" s="33"/>
      <c r="G15">
        <v>1.41</v>
      </c>
      <c r="H15">
        <f t="shared" si="1"/>
        <v>1.3099999999999998</v>
      </c>
    </row>
    <row r="16" spans="1:8" x14ac:dyDescent="0.35">
      <c r="A16" t="str">
        <f t="shared" si="0"/>
        <v>Agrosuper Shanghai1023034</v>
      </c>
      <c r="B16" t="s">
        <v>14</v>
      </c>
      <c r="C16">
        <v>1023034</v>
      </c>
      <c r="D16" t="s">
        <v>1353</v>
      </c>
      <c r="E16">
        <v>2</v>
      </c>
      <c r="F16" s="33"/>
      <c r="G16">
        <v>0.85</v>
      </c>
      <c r="H16">
        <f t="shared" si="1"/>
        <v>0.75</v>
      </c>
    </row>
    <row r="17" spans="1:8" x14ac:dyDescent="0.35">
      <c r="A17" t="str">
        <f t="shared" si="0"/>
        <v>Agrosuper Shanghai1023306</v>
      </c>
      <c r="B17" t="s">
        <v>14</v>
      </c>
      <c r="C17">
        <v>1023306</v>
      </c>
      <c r="D17" t="s">
        <v>1354</v>
      </c>
      <c r="E17">
        <v>7</v>
      </c>
      <c r="F17" s="33"/>
      <c r="G17">
        <v>1.1000000000000001</v>
      </c>
      <c r="H17">
        <f t="shared" si="1"/>
        <v>1</v>
      </c>
    </row>
    <row r="18" spans="1:8" x14ac:dyDescent="0.35">
      <c r="C18" t="s">
        <v>440</v>
      </c>
      <c r="E18">
        <v>43</v>
      </c>
      <c r="F18" s="9">
        <v>1032000</v>
      </c>
    </row>
  </sheetData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65FC4-C103-4053-9AE8-D573BC9CF036}">
  <sheetPr codeName="Hoja2" filterMode="1">
    <tabColor rgb="FFFF0000"/>
  </sheetPr>
  <dimension ref="A1:T8364"/>
  <sheetViews>
    <sheetView zoomScale="60" zoomScaleNormal="60" workbookViewId="0">
      <selection activeCell="C8059" sqref="C8059"/>
    </sheetView>
  </sheetViews>
  <sheetFormatPr baseColWidth="10" defaultRowHeight="14.5" x14ac:dyDescent="0.35"/>
  <cols>
    <col min="2" max="2" width="18.54296875" bestFit="1" customWidth="1"/>
    <col min="3" max="3" width="10.7265625" bestFit="1" customWidth="1"/>
    <col min="4" max="4" width="16.7265625" bestFit="1" customWidth="1"/>
    <col min="5" max="5" width="11.7265625" bestFit="1" customWidth="1"/>
    <col min="6" max="6" width="34.36328125" bestFit="1" customWidth="1"/>
    <col min="7" max="7" width="14.90625" bestFit="1" customWidth="1"/>
    <col min="8" max="8" width="18.1796875" bestFit="1" customWidth="1"/>
    <col min="9" max="9" width="19.81640625" bestFit="1" customWidth="1"/>
    <col min="10" max="10" width="10.54296875" bestFit="1" customWidth="1"/>
    <col min="11" max="11" width="13" bestFit="1" customWidth="1"/>
    <col min="12" max="12" width="11.1796875" bestFit="1" customWidth="1"/>
    <col min="13" max="13" width="10.54296875" bestFit="1" customWidth="1"/>
    <col min="14" max="14" width="13" bestFit="1" customWidth="1"/>
    <col min="15" max="15" width="10.54296875" bestFit="1" customWidth="1"/>
    <col min="16" max="16" width="12.54296875" bestFit="1" customWidth="1"/>
    <col min="17" max="17" width="13" bestFit="1" customWidth="1"/>
    <col min="18" max="18" width="10.7265625" bestFit="1" customWidth="1"/>
    <col min="19" max="19" width="11" bestFit="1" customWidth="1"/>
    <col min="20" max="20" width="20.6328125" customWidth="1"/>
    <col min="21" max="21" width="10.7265625" bestFit="1" customWidth="1"/>
    <col min="22" max="22" width="9.90625" bestFit="1" customWidth="1"/>
    <col min="23" max="24" width="10.36328125" bestFit="1" customWidth="1"/>
    <col min="25" max="25" width="9.6328125" bestFit="1" customWidth="1"/>
    <col min="26" max="26" width="10.08984375" bestFit="1" customWidth="1"/>
    <col min="27" max="27" width="10.7265625" bestFit="1" customWidth="1"/>
    <col min="28" max="28" width="9.90625" bestFit="1" customWidth="1"/>
  </cols>
  <sheetData>
    <row r="1" spans="1:20" x14ac:dyDescent="0.35">
      <c r="F1" s="25" t="s">
        <v>976</v>
      </c>
      <c r="G1" s="25" t="s">
        <v>1448</v>
      </c>
    </row>
    <row r="3" spans="1:20" x14ac:dyDescent="0.35">
      <c r="F3" t="s">
        <v>438</v>
      </c>
    </row>
    <row r="4" spans="1:20" ht="31.5" x14ac:dyDescent="0.35">
      <c r="A4" t="s">
        <v>439</v>
      </c>
      <c r="B4" s="4" t="s">
        <v>5</v>
      </c>
      <c r="C4" s="4" t="s">
        <v>6</v>
      </c>
      <c r="D4" s="4" t="s">
        <v>1094</v>
      </c>
      <c r="E4" s="4" t="s">
        <v>485</v>
      </c>
      <c r="F4" s="3" t="s">
        <v>438</v>
      </c>
      <c r="G4" s="4" t="s">
        <v>1064</v>
      </c>
      <c r="H4" s="4" t="s">
        <v>980</v>
      </c>
      <c r="I4" s="4" t="s">
        <v>7</v>
      </c>
      <c r="J4" s="5" t="s">
        <v>539</v>
      </c>
      <c r="K4" s="5" t="s">
        <v>0</v>
      </c>
      <c r="L4" s="5" t="s">
        <v>653</v>
      </c>
      <c r="M4" s="5" t="s">
        <v>1</v>
      </c>
      <c r="N4" s="5" t="s">
        <v>2</v>
      </c>
      <c r="O4" s="5" t="s">
        <v>654</v>
      </c>
      <c r="P4" s="5" t="s">
        <v>3</v>
      </c>
      <c r="Q4" s="5" t="s">
        <v>4</v>
      </c>
      <c r="R4" s="30" t="s">
        <v>1302</v>
      </c>
      <c r="S4" s="30" t="s">
        <v>1301</v>
      </c>
      <c r="T4" s="30" t="s">
        <v>1305</v>
      </c>
    </row>
    <row r="5" spans="1:20" hidden="1" x14ac:dyDescent="0.35">
      <c r="A5">
        <f>+E5*1</f>
        <v>1010877</v>
      </c>
      <c r="B5" s="6" t="s">
        <v>1242</v>
      </c>
      <c r="C5" s="7" t="s">
        <v>658</v>
      </c>
      <c r="D5" s="7" t="s">
        <v>1095</v>
      </c>
      <c r="E5" s="7" t="s">
        <v>660</v>
      </c>
      <c r="F5" s="7" t="s">
        <v>661</v>
      </c>
      <c r="G5" s="7" t="s">
        <v>1065</v>
      </c>
      <c r="H5" s="7" t="s">
        <v>981</v>
      </c>
      <c r="I5" s="6" t="s">
        <v>11</v>
      </c>
      <c r="J5" s="1">
        <v>61350</v>
      </c>
      <c r="K5" s="1">
        <v>99000</v>
      </c>
      <c r="L5" s="1">
        <v>160350</v>
      </c>
      <c r="M5" s="1">
        <v>61350</v>
      </c>
      <c r="N5" s="1">
        <v>143000</v>
      </c>
      <c r="O5" s="1">
        <v>204350</v>
      </c>
      <c r="P5" s="1">
        <v>173400</v>
      </c>
      <c r="Q5" s="12"/>
      <c r="R5" s="29">
        <f>+O5-P5</f>
        <v>30950</v>
      </c>
      <c r="S5" t="str">
        <f>IF(R5&gt;0,"Sobre ingreso",IF(R5&lt;0,"Pendiente de ingreso","OK"))</f>
        <v>Sobre ingreso</v>
      </c>
      <c r="T5" s="10">
        <f>IFERROR(VLOOKUP(A5,[1]!Tabla1[[#All],[Material]:[venta nueva]],38,FALSE),0)</f>
        <v>0</v>
      </c>
    </row>
    <row r="6" spans="1:20" hidden="1" x14ac:dyDescent="0.35">
      <c r="A6">
        <f t="shared" ref="A6:A69" si="0">+E6*1</f>
        <v>1011042</v>
      </c>
      <c r="B6" s="6" t="s">
        <v>1242</v>
      </c>
      <c r="C6" s="7" t="s">
        <v>658</v>
      </c>
      <c r="D6" s="7" t="s">
        <v>1095</v>
      </c>
      <c r="E6" s="7" t="s">
        <v>671</v>
      </c>
      <c r="F6" s="7" t="s">
        <v>672</v>
      </c>
      <c r="G6" s="7" t="s">
        <v>1067</v>
      </c>
      <c r="H6" s="7" t="s">
        <v>983</v>
      </c>
      <c r="I6" s="6" t="s">
        <v>662</v>
      </c>
      <c r="J6" s="1"/>
      <c r="K6" s="1"/>
      <c r="L6" s="1"/>
      <c r="M6" s="1"/>
      <c r="N6" s="1"/>
      <c r="O6" s="1"/>
      <c r="P6" s="1">
        <v>192000</v>
      </c>
      <c r="Q6" s="12"/>
      <c r="R6" s="29">
        <f t="shared" ref="R6:R7" si="1">+O6-P6</f>
        <v>-192000</v>
      </c>
      <c r="S6" t="str">
        <f t="shared" ref="S6:S7" si="2">IF(R6&gt;0,"Sobre ingreso",IF(R6&lt;0,"Pendiente de ingreso","OK"))</f>
        <v>Pendiente de ingreso</v>
      </c>
      <c r="T6" s="10">
        <f>IFERROR(VLOOKUP(A6,[1]!Tabla1[[#All],[Material]:[venta nueva]],38,FALSE),0)</f>
        <v>0</v>
      </c>
    </row>
    <row r="7" spans="1:20" hidden="1" x14ac:dyDescent="0.35">
      <c r="A7">
        <f t="shared" si="0"/>
        <v>1011042</v>
      </c>
      <c r="B7" s="6" t="s">
        <v>1242</v>
      </c>
      <c r="C7" s="7" t="s">
        <v>658</v>
      </c>
      <c r="D7" s="7" t="s">
        <v>1095</v>
      </c>
      <c r="E7" s="7" t="s">
        <v>671</v>
      </c>
      <c r="F7" s="7" t="s">
        <v>672</v>
      </c>
      <c r="G7" s="7" t="s">
        <v>1067</v>
      </c>
      <c r="H7" s="7" t="s">
        <v>983</v>
      </c>
      <c r="I7" s="6" t="s">
        <v>11</v>
      </c>
      <c r="J7" s="1">
        <v>0</v>
      </c>
      <c r="K7" s="1">
        <v>48000</v>
      </c>
      <c r="L7" s="1">
        <v>48000</v>
      </c>
      <c r="M7" s="1">
        <v>0</v>
      </c>
      <c r="N7" s="1">
        <v>48000</v>
      </c>
      <c r="O7" s="1">
        <v>48000</v>
      </c>
      <c r="P7" s="1">
        <v>60000</v>
      </c>
      <c r="Q7" s="12"/>
      <c r="R7" s="29">
        <f t="shared" si="1"/>
        <v>-12000</v>
      </c>
      <c r="S7" t="str">
        <f t="shared" si="2"/>
        <v>Pendiente de ingreso</v>
      </c>
      <c r="T7" s="10">
        <f>IFERROR(VLOOKUP(A7,[1]!Tabla1[[#All],[Material]:[venta nueva]],38,FALSE),0)</f>
        <v>0</v>
      </c>
    </row>
    <row r="8" spans="1:20" hidden="1" x14ac:dyDescent="0.35">
      <c r="A8">
        <f t="shared" si="0"/>
        <v>1011047</v>
      </c>
      <c r="B8" s="6" t="s">
        <v>1242</v>
      </c>
      <c r="C8" s="7" t="s">
        <v>658</v>
      </c>
      <c r="D8" s="7" t="s">
        <v>1095</v>
      </c>
      <c r="E8" s="7" t="s">
        <v>673</v>
      </c>
      <c r="F8" s="7" t="s">
        <v>674</v>
      </c>
      <c r="G8" s="7" t="s">
        <v>1066</v>
      </c>
      <c r="H8" s="7" t="s">
        <v>982</v>
      </c>
      <c r="I8" s="6" t="s">
        <v>11</v>
      </c>
      <c r="J8" s="1"/>
      <c r="K8" s="1"/>
      <c r="L8" s="1"/>
      <c r="M8" s="1"/>
      <c r="N8" s="1"/>
      <c r="O8" s="1"/>
      <c r="P8" s="1">
        <v>24000</v>
      </c>
      <c r="Q8" s="12"/>
      <c r="R8" s="29">
        <f t="shared" ref="R8:R71" si="3">+O8-P8</f>
        <v>-24000</v>
      </c>
      <c r="S8" t="str">
        <f t="shared" ref="S8:S71" si="4">IF(R8&gt;0,"Sobre ingreso",IF(R8&lt;0,"Pendiente de ingreso","OK"))</f>
        <v>Pendiente de ingreso</v>
      </c>
      <c r="T8" s="10">
        <f>IFERROR(VLOOKUP(A8,[1]!Tabla1[[#All],[Material]:[venta nueva]],38,FALSE),0)</f>
        <v>0</v>
      </c>
    </row>
    <row r="9" spans="1:20" hidden="1" x14ac:dyDescent="0.35">
      <c r="A9">
        <f t="shared" si="0"/>
        <v>1011290</v>
      </c>
      <c r="B9" s="6" t="s">
        <v>1242</v>
      </c>
      <c r="C9" s="7" t="s">
        <v>658</v>
      </c>
      <c r="D9" s="7" t="s">
        <v>1095</v>
      </c>
      <c r="E9" s="7" t="s">
        <v>685</v>
      </c>
      <c r="F9" s="7" t="s">
        <v>686</v>
      </c>
      <c r="G9" s="7" t="s">
        <v>1069</v>
      </c>
      <c r="H9" s="7" t="s">
        <v>986</v>
      </c>
      <c r="I9" s="6" t="s">
        <v>11</v>
      </c>
      <c r="J9" s="1"/>
      <c r="K9" s="1"/>
      <c r="L9" s="1"/>
      <c r="M9" s="1">
        <v>-6063</v>
      </c>
      <c r="N9" s="1">
        <v>29063</v>
      </c>
      <c r="O9" s="1">
        <v>23000</v>
      </c>
      <c r="P9" s="1">
        <v>23700</v>
      </c>
      <c r="Q9" s="12"/>
      <c r="R9" s="29">
        <f t="shared" si="3"/>
        <v>-700</v>
      </c>
      <c r="S9" t="str">
        <f t="shared" si="4"/>
        <v>Pendiente de ingreso</v>
      </c>
      <c r="T9" s="10">
        <f>IFERROR(VLOOKUP(A9,[1]!Tabla1[[#All],[Material]:[venta nueva]],38,FALSE),0)</f>
        <v>0</v>
      </c>
    </row>
    <row r="10" spans="1:20" hidden="1" x14ac:dyDescent="0.35">
      <c r="A10">
        <f t="shared" si="0"/>
        <v>1011417</v>
      </c>
      <c r="B10" s="6" t="s">
        <v>1242</v>
      </c>
      <c r="C10" s="7" t="s">
        <v>658</v>
      </c>
      <c r="D10" s="7" t="s">
        <v>1095</v>
      </c>
      <c r="E10" s="7" t="s">
        <v>1154</v>
      </c>
      <c r="F10" s="7" t="s">
        <v>1155</v>
      </c>
      <c r="G10" s="7" t="s">
        <v>1068</v>
      </c>
      <c r="H10" s="7" t="s">
        <v>992</v>
      </c>
      <c r="I10" s="6" t="s">
        <v>14</v>
      </c>
      <c r="J10" s="1">
        <v>3186</v>
      </c>
      <c r="K10" s="1">
        <v>0</v>
      </c>
      <c r="L10" s="1">
        <v>3186</v>
      </c>
      <c r="M10" s="1">
        <v>3186</v>
      </c>
      <c r="N10" s="1">
        <v>0</v>
      </c>
      <c r="O10" s="1">
        <v>3186</v>
      </c>
      <c r="P10" s="1"/>
      <c r="Q10" s="12"/>
      <c r="R10" s="29">
        <f t="shared" si="3"/>
        <v>3186</v>
      </c>
      <c r="S10" t="str">
        <f t="shared" si="4"/>
        <v>Sobre ingreso</v>
      </c>
      <c r="T10" s="10">
        <f>IFERROR(VLOOKUP(A10,[1]!Tabla1[[#All],[Material]:[venta nueva]],38,FALSE),0)</f>
        <v>0</v>
      </c>
    </row>
    <row r="11" spans="1:20" hidden="1" x14ac:dyDescent="0.35">
      <c r="A11">
        <f t="shared" si="0"/>
        <v>1011421</v>
      </c>
      <c r="B11" s="6" t="s">
        <v>1242</v>
      </c>
      <c r="C11" s="7" t="s">
        <v>658</v>
      </c>
      <c r="D11" s="7" t="s">
        <v>1095</v>
      </c>
      <c r="E11" s="7" t="s">
        <v>689</v>
      </c>
      <c r="F11" s="7" t="s">
        <v>690</v>
      </c>
      <c r="G11" s="7" t="s">
        <v>1063</v>
      </c>
      <c r="H11" s="7" t="s">
        <v>988</v>
      </c>
      <c r="I11" s="6" t="s">
        <v>11</v>
      </c>
      <c r="J11" s="1">
        <v>-155489</v>
      </c>
      <c r="K11" s="1">
        <v>1055489</v>
      </c>
      <c r="L11" s="1">
        <v>900000</v>
      </c>
      <c r="M11" s="1">
        <v>-155489</v>
      </c>
      <c r="N11" s="1">
        <v>1055489</v>
      </c>
      <c r="O11" s="1">
        <v>900000</v>
      </c>
      <c r="P11" s="1">
        <v>504000</v>
      </c>
      <c r="Q11" s="12"/>
      <c r="R11" s="29">
        <f t="shared" si="3"/>
        <v>396000</v>
      </c>
      <c r="S11" t="str">
        <f t="shared" si="4"/>
        <v>Sobre ingreso</v>
      </c>
      <c r="T11" s="10">
        <f>IFERROR(VLOOKUP(A11,[1]!Tabla1[[#All],[Material]:[venta nueva]],38,FALSE),0)</f>
        <v>0</v>
      </c>
    </row>
    <row r="12" spans="1:20" hidden="1" x14ac:dyDescent="0.35">
      <c r="A12">
        <f t="shared" si="0"/>
        <v>1011558</v>
      </c>
      <c r="B12" s="6" t="s">
        <v>1242</v>
      </c>
      <c r="C12" s="7" t="s">
        <v>658</v>
      </c>
      <c r="D12" s="7" t="s">
        <v>1095</v>
      </c>
      <c r="E12" s="7" t="s">
        <v>693</v>
      </c>
      <c r="F12" s="7" t="s">
        <v>694</v>
      </c>
      <c r="G12" s="7" t="s">
        <v>1063</v>
      </c>
      <c r="H12" s="7" t="s">
        <v>988</v>
      </c>
      <c r="I12" s="6" t="s">
        <v>11</v>
      </c>
      <c r="J12" s="1">
        <v>5167</v>
      </c>
      <c r="K12" s="1">
        <v>466833</v>
      </c>
      <c r="L12" s="1">
        <v>472000</v>
      </c>
      <c r="M12" s="1">
        <v>5167</v>
      </c>
      <c r="N12" s="1">
        <v>466833</v>
      </c>
      <c r="O12" s="1">
        <v>472000</v>
      </c>
      <c r="P12" s="1">
        <v>408000</v>
      </c>
      <c r="Q12" s="12"/>
      <c r="R12" s="29">
        <f t="shared" si="3"/>
        <v>64000</v>
      </c>
      <c r="S12" t="str">
        <f t="shared" si="4"/>
        <v>Sobre ingreso</v>
      </c>
      <c r="T12" s="10">
        <f>IFERROR(VLOOKUP(A12,[1]!Tabla1[[#All],[Material]:[venta nueva]],38,FALSE),0)</f>
        <v>0</v>
      </c>
    </row>
    <row r="13" spans="1:20" hidden="1" x14ac:dyDescent="0.35">
      <c r="A13">
        <f t="shared" si="0"/>
        <v>1011560</v>
      </c>
      <c r="B13" s="6" t="s">
        <v>1242</v>
      </c>
      <c r="C13" s="7" t="s">
        <v>658</v>
      </c>
      <c r="D13" s="7" t="s">
        <v>1095</v>
      </c>
      <c r="E13" s="7" t="s">
        <v>695</v>
      </c>
      <c r="F13" s="7" t="s">
        <v>696</v>
      </c>
      <c r="G13" s="7" t="s">
        <v>1065</v>
      </c>
      <c r="H13" s="7" t="s">
        <v>989</v>
      </c>
      <c r="I13" s="6" t="s">
        <v>13</v>
      </c>
      <c r="J13" s="1">
        <v>3384</v>
      </c>
      <c r="K13" s="1">
        <v>44616</v>
      </c>
      <c r="L13" s="1">
        <v>48000</v>
      </c>
      <c r="M13" s="1">
        <v>3384</v>
      </c>
      <c r="N13" s="1">
        <v>20616</v>
      </c>
      <c r="O13" s="1">
        <v>24000</v>
      </c>
      <c r="P13" s="1">
        <v>24000</v>
      </c>
      <c r="Q13" s="12"/>
      <c r="R13" s="29">
        <f t="shared" si="3"/>
        <v>0</v>
      </c>
      <c r="S13" t="str">
        <f t="shared" si="4"/>
        <v>OK</v>
      </c>
      <c r="T13" s="10">
        <f>IFERROR(VLOOKUP(A13,[1]!Tabla1[[#All],[Material]:[venta nueva]],38,FALSE),0)</f>
        <v>0</v>
      </c>
    </row>
    <row r="14" spans="1:20" hidden="1" x14ac:dyDescent="0.35">
      <c r="A14">
        <f t="shared" si="0"/>
        <v>1011582</v>
      </c>
      <c r="B14" s="6" t="s">
        <v>1242</v>
      </c>
      <c r="C14" s="7" t="s">
        <v>658</v>
      </c>
      <c r="D14" s="7" t="s">
        <v>1095</v>
      </c>
      <c r="E14" s="7" t="s">
        <v>698</v>
      </c>
      <c r="F14" s="7" t="s">
        <v>699</v>
      </c>
      <c r="G14" s="7" t="s">
        <v>1071</v>
      </c>
      <c r="H14" s="7" t="s">
        <v>991</v>
      </c>
      <c r="I14" s="6" t="s">
        <v>11</v>
      </c>
      <c r="J14" s="1">
        <v>7026</v>
      </c>
      <c r="K14" s="1">
        <v>0</v>
      </c>
      <c r="L14" s="1">
        <v>7026</v>
      </c>
      <c r="M14" s="1">
        <v>7026</v>
      </c>
      <c r="N14" s="1">
        <v>0</v>
      </c>
      <c r="O14" s="1">
        <v>7026</v>
      </c>
      <c r="P14" s="1">
        <v>63600</v>
      </c>
      <c r="Q14" s="12"/>
      <c r="R14" s="29">
        <f t="shared" si="3"/>
        <v>-56574</v>
      </c>
      <c r="S14" t="str">
        <f t="shared" si="4"/>
        <v>Pendiente de ingreso</v>
      </c>
      <c r="T14" s="10">
        <f>IFERROR(VLOOKUP(A14,[1]!Tabla1[[#All],[Material]:[venta nueva]],38,FALSE),0)</f>
        <v>0</v>
      </c>
    </row>
    <row r="15" spans="1:20" hidden="1" x14ac:dyDescent="0.35">
      <c r="A15">
        <f t="shared" si="0"/>
        <v>1011586</v>
      </c>
      <c r="B15" s="6" t="s">
        <v>1242</v>
      </c>
      <c r="C15" s="7" t="s">
        <v>658</v>
      </c>
      <c r="D15" s="7" t="s">
        <v>1095</v>
      </c>
      <c r="E15" s="7" t="s">
        <v>700</v>
      </c>
      <c r="F15" s="7" t="s">
        <v>701</v>
      </c>
      <c r="G15" s="7" t="s">
        <v>1068</v>
      </c>
      <c r="H15" s="7" t="s">
        <v>992</v>
      </c>
      <c r="I15" s="6" t="s">
        <v>14</v>
      </c>
      <c r="J15" s="1">
        <v>29817</v>
      </c>
      <c r="K15" s="1">
        <v>70076</v>
      </c>
      <c r="L15" s="1">
        <v>99893</v>
      </c>
      <c r="M15" s="1">
        <v>29817</v>
      </c>
      <c r="N15" s="1">
        <v>94076</v>
      </c>
      <c r="O15" s="1">
        <v>123893</v>
      </c>
      <c r="P15" s="1">
        <v>72000</v>
      </c>
      <c r="Q15" s="12"/>
      <c r="R15" s="29">
        <f t="shared" si="3"/>
        <v>51893</v>
      </c>
      <c r="S15" t="str">
        <f t="shared" si="4"/>
        <v>Sobre ingreso</v>
      </c>
      <c r="T15" s="10">
        <f>IFERROR(VLOOKUP(A15,[1]!Tabla1[[#All],[Material]:[venta nueva]],38,FALSE),0)</f>
        <v>0</v>
      </c>
    </row>
    <row r="16" spans="1:20" hidden="1" x14ac:dyDescent="0.35">
      <c r="A16">
        <f t="shared" si="0"/>
        <v>1011888</v>
      </c>
      <c r="B16" s="6" t="s">
        <v>1242</v>
      </c>
      <c r="C16" s="7" t="s">
        <v>658</v>
      </c>
      <c r="D16" s="7" t="s">
        <v>1095</v>
      </c>
      <c r="E16" s="7" t="s">
        <v>1243</v>
      </c>
      <c r="F16" s="7" t="s">
        <v>1390</v>
      </c>
      <c r="G16" s="7" t="s">
        <v>1069</v>
      </c>
      <c r="H16" s="7" t="s">
        <v>986</v>
      </c>
      <c r="I16" s="6" t="s">
        <v>11</v>
      </c>
      <c r="J16" s="1"/>
      <c r="K16" s="1"/>
      <c r="L16" s="1"/>
      <c r="M16" s="1"/>
      <c r="N16" s="1"/>
      <c r="O16" s="1"/>
      <c r="P16" s="1">
        <v>300</v>
      </c>
      <c r="Q16" s="12"/>
      <c r="R16" s="29">
        <f t="shared" si="3"/>
        <v>-300</v>
      </c>
      <c r="S16" t="str">
        <f t="shared" si="4"/>
        <v>Pendiente de ingreso</v>
      </c>
      <c r="T16" s="10">
        <f>IFERROR(VLOOKUP(A16,[1]!Tabla1[[#All],[Material]:[venta nueva]],38,FALSE),0)</f>
        <v>0</v>
      </c>
    </row>
    <row r="17" spans="1:20" hidden="1" x14ac:dyDescent="0.35">
      <c r="A17">
        <f t="shared" si="0"/>
        <v>1011967</v>
      </c>
      <c r="B17" s="6" t="s">
        <v>1242</v>
      </c>
      <c r="C17" s="7" t="s">
        <v>658</v>
      </c>
      <c r="D17" s="7" t="s">
        <v>1095</v>
      </c>
      <c r="E17" s="7" t="s">
        <v>708</v>
      </c>
      <c r="F17" s="7" t="s">
        <v>709</v>
      </c>
      <c r="G17" s="7" t="s">
        <v>1072</v>
      </c>
      <c r="H17" s="7" t="s">
        <v>993</v>
      </c>
      <c r="I17" s="6" t="s">
        <v>14</v>
      </c>
      <c r="J17" s="1">
        <v>108080</v>
      </c>
      <c r="K17" s="1">
        <v>235642</v>
      </c>
      <c r="L17" s="1">
        <v>360000</v>
      </c>
      <c r="M17" s="1">
        <v>108080</v>
      </c>
      <c r="N17" s="1">
        <v>235642</v>
      </c>
      <c r="O17" s="1">
        <v>360000</v>
      </c>
      <c r="P17" s="1"/>
      <c r="Q17" s="12"/>
      <c r="R17" s="29">
        <f t="shared" si="3"/>
        <v>360000</v>
      </c>
      <c r="S17" t="str">
        <f t="shared" si="4"/>
        <v>Sobre ingreso</v>
      </c>
      <c r="T17" s="10">
        <f>IFERROR(VLOOKUP(A17,[1]!Tabla1[[#All],[Material]:[venta nueva]],38,FALSE),0)</f>
        <v>0</v>
      </c>
    </row>
    <row r="18" spans="1:20" hidden="1" x14ac:dyDescent="0.35">
      <c r="A18">
        <f t="shared" si="0"/>
        <v>1011968</v>
      </c>
      <c r="B18" s="6" t="s">
        <v>1242</v>
      </c>
      <c r="C18" s="7" t="s">
        <v>658</v>
      </c>
      <c r="D18" s="7" t="s">
        <v>1095</v>
      </c>
      <c r="E18" s="7" t="s">
        <v>710</v>
      </c>
      <c r="F18" s="7" t="s">
        <v>711</v>
      </c>
      <c r="G18" s="7" t="s">
        <v>1072</v>
      </c>
      <c r="H18" s="7" t="s">
        <v>993</v>
      </c>
      <c r="I18" s="6" t="s">
        <v>14</v>
      </c>
      <c r="J18" s="1">
        <v>13140</v>
      </c>
      <c r="K18" s="1">
        <v>10960</v>
      </c>
      <c r="L18" s="1">
        <v>24000</v>
      </c>
      <c r="M18" s="1">
        <v>13140</v>
      </c>
      <c r="N18" s="1">
        <v>10960</v>
      </c>
      <c r="O18" s="1">
        <v>24000</v>
      </c>
      <c r="P18" s="1"/>
      <c r="Q18" s="12"/>
      <c r="R18" s="29">
        <f t="shared" si="3"/>
        <v>24000</v>
      </c>
      <c r="S18" t="str">
        <f t="shared" si="4"/>
        <v>Sobre ingreso</v>
      </c>
      <c r="T18" s="10">
        <f>IFERROR(VLOOKUP(A18,[1]!Tabla1[[#All],[Material]:[venta nueva]],38,FALSE),0)</f>
        <v>0</v>
      </c>
    </row>
    <row r="19" spans="1:20" hidden="1" x14ac:dyDescent="0.35">
      <c r="A19">
        <f t="shared" si="0"/>
        <v>1011969</v>
      </c>
      <c r="B19" s="6" t="s">
        <v>1242</v>
      </c>
      <c r="C19" s="7" t="s">
        <v>658</v>
      </c>
      <c r="D19" s="7" t="s">
        <v>1095</v>
      </c>
      <c r="E19" s="7" t="s">
        <v>712</v>
      </c>
      <c r="F19" s="7" t="s">
        <v>713</v>
      </c>
      <c r="G19" s="7" t="s">
        <v>1072</v>
      </c>
      <c r="H19" s="7" t="s">
        <v>993</v>
      </c>
      <c r="I19" s="6" t="s">
        <v>14</v>
      </c>
      <c r="J19" s="1">
        <v>3700</v>
      </c>
      <c r="K19" s="1">
        <v>126041</v>
      </c>
      <c r="L19" s="1">
        <v>129741</v>
      </c>
      <c r="M19" s="1">
        <v>3700</v>
      </c>
      <c r="N19" s="1">
        <v>126041</v>
      </c>
      <c r="O19" s="1">
        <v>129741</v>
      </c>
      <c r="P19" s="1"/>
      <c r="Q19" s="12"/>
      <c r="R19" s="29">
        <f t="shared" si="3"/>
        <v>129741</v>
      </c>
      <c r="S19" t="str">
        <f t="shared" si="4"/>
        <v>Sobre ingreso</v>
      </c>
      <c r="T19" s="10">
        <f>IFERROR(VLOOKUP(A19,[1]!Tabla1[[#All],[Material]:[venta nueva]],38,FALSE),0)</f>
        <v>0</v>
      </c>
    </row>
    <row r="20" spans="1:20" hidden="1" x14ac:dyDescent="0.35">
      <c r="A20">
        <f t="shared" si="0"/>
        <v>1012005</v>
      </c>
      <c r="B20" s="6" t="s">
        <v>1242</v>
      </c>
      <c r="C20" s="7" t="s">
        <v>658</v>
      </c>
      <c r="D20" s="7" t="s">
        <v>1095</v>
      </c>
      <c r="E20" s="7" t="s">
        <v>714</v>
      </c>
      <c r="F20" s="7" t="s">
        <v>715</v>
      </c>
      <c r="G20" s="7" t="s">
        <v>1072</v>
      </c>
      <c r="H20" s="7" t="s">
        <v>993</v>
      </c>
      <c r="I20" s="6" t="s">
        <v>14</v>
      </c>
      <c r="J20" s="1">
        <v>1024</v>
      </c>
      <c r="K20" s="1">
        <v>0</v>
      </c>
      <c r="L20" s="1">
        <v>1024</v>
      </c>
      <c r="M20" s="1">
        <v>1024</v>
      </c>
      <c r="N20" s="1">
        <v>0</v>
      </c>
      <c r="O20" s="1">
        <v>1024</v>
      </c>
      <c r="P20" s="1"/>
      <c r="Q20" s="12"/>
      <c r="R20" s="29">
        <f t="shared" si="3"/>
        <v>1024</v>
      </c>
      <c r="S20" t="str">
        <f t="shared" si="4"/>
        <v>Sobre ingreso</v>
      </c>
      <c r="T20" s="10">
        <f>IFERROR(VLOOKUP(A20,[1]!Tabla1[[#All],[Material]:[venta nueva]],38,FALSE),0)</f>
        <v>0</v>
      </c>
    </row>
    <row r="21" spans="1:20" hidden="1" x14ac:dyDescent="0.35">
      <c r="A21">
        <f t="shared" si="0"/>
        <v>1012012</v>
      </c>
      <c r="B21" s="6" t="s">
        <v>1242</v>
      </c>
      <c r="C21" s="7" t="s">
        <v>658</v>
      </c>
      <c r="D21" s="7" t="s">
        <v>1095</v>
      </c>
      <c r="E21" s="7" t="s">
        <v>716</v>
      </c>
      <c r="F21" s="7" t="s">
        <v>717</v>
      </c>
      <c r="G21" s="7" t="s">
        <v>1068</v>
      </c>
      <c r="H21" s="7" t="s">
        <v>992</v>
      </c>
      <c r="I21" s="6" t="s">
        <v>12</v>
      </c>
      <c r="J21" s="1">
        <v>-17743</v>
      </c>
      <c r="K21" s="1">
        <v>57743</v>
      </c>
      <c r="L21" s="1">
        <v>40000</v>
      </c>
      <c r="M21" s="1">
        <v>-17743</v>
      </c>
      <c r="N21" s="1">
        <v>57743</v>
      </c>
      <c r="O21" s="1">
        <v>40000</v>
      </c>
      <c r="P21" s="1">
        <v>39958.048000000003</v>
      </c>
      <c r="Q21" s="12"/>
      <c r="R21" s="29">
        <f t="shared" si="3"/>
        <v>41.951999999997497</v>
      </c>
      <c r="S21" t="str">
        <f t="shared" si="4"/>
        <v>Sobre ingreso</v>
      </c>
      <c r="T21" s="10">
        <f>IFERROR(VLOOKUP(A21,[1]!Tabla1[[#All],[Material]:[venta nueva]],38,FALSE),0)</f>
        <v>0</v>
      </c>
    </row>
    <row r="22" spans="1:20" hidden="1" x14ac:dyDescent="0.35">
      <c r="A22">
        <f t="shared" si="0"/>
        <v>1012207</v>
      </c>
      <c r="B22" s="6" t="s">
        <v>1242</v>
      </c>
      <c r="C22" s="7" t="s">
        <v>658</v>
      </c>
      <c r="D22" s="7" t="s">
        <v>1095</v>
      </c>
      <c r="E22" s="7" t="s">
        <v>760</v>
      </c>
      <c r="F22" s="7" t="s">
        <v>761</v>
      </c>
      <c r="G22" s="7" t="s">
        <v>1065</v>
      </c>
      <c r="H22" s="7" t="s">
        <v>981</v>
      </c>
      <c r="I22" s="6" t="s">
        <v>662</v>
      </c>
      <c r="J22" s="1">
        <v>9944</v>
      </c>
      <c r="K22" s="1">
        <v>0</v>
      </c>
      <c r="L22" s="1">
        <v>9944</v>
      </c>
      <c r="M22" s="1">
        <v>9944</v>
      </c>
      <c r="N22" s="1">
        <v>0</v>
      </c>
      <c r="O22" s="1">
        <v>9944</v>
      </c>
      <c r="P22" s="1"/>
      <c r="Q22" s="12"/>
      <c r="R22" s="29">
        <f t="shared" si="3"/>
        <v>9944</v>
      </c>
      <c r="S22" t="str">
        <f t="shared" si="4"/>
        <v>Sobre ingreso</v>
      </c>
      <c r="T22" s="10">
        <f>IFERROR(VLOOKUP(A22,[1]!Tabla1[[#All],[Material]:[venta nueva]],38,FALSE),0)</f>
        <v>0</v>
      </c>
    </row>
    <row r="23" spans="1:20" hidden="1" x14ac:dyDescent="0.35">
      <c r="A23">
        <f t="shared" si="0"/>
        <v>1012207</v>
      </c>
      <c r="B23" s="6" t="s">
        <v>1242</v>
      </c>
      <c r="C23" s="7" t="s">
        <v>658</v>
      </c>
      <c r="D23" s="7" t="s">
        <v>1095</v>
      </c>
      <c r="E23" s="7" t="s">
        <v>760</v>
      </c>
      <c r="F23" s="7" t="s">
        <v>761</v>
      </c>
      <c r="G23" s="7" t="s">
        <v>1065</v>
      </c>
      <c r="H23" s="7" t="s">
        <v>981</v>
      </c>
      <c r="I23" s="6" t="s">
        <v>11</v>
      </c>
      <c r="J23" s="1">
        <v>0</v>
      </c>
      <c r="K23" s="1">
        <v>44000</v>
      </c>
      <c r="L23" s="1">
        <v>44000</v>
      </c>
      <c r="M23" s="1"/>
      <c r="N23" s="1"/>
      <c r="O23" s="1"/>
      <c r="P23" s="1">
        <v>12000</v>
      </c>
      <c r="Q23" s="12"/>
      <c r="R23" s="29">
        <f t="shared" si="3"/>
        <v>-12000</v>
      </c>
      <c r="S23" t="str">
        <f t="shared" si="4"/>
        <v>Pendiente de ingreso</v>
      </c>
      <c r="T23" s="10">
        <f>IFERROR(VLOOKUP(A23,[1]!Tabla1[[#All],[Material]:[venta nueva]],38,FALSE),0)</f>
        <v>0</v>
      </c>
    </row>
    <row r="24" spans="1:20" hidden="1" x14ac:dyDescent="0.35">
      <c r="A24">
        <f t="shared" si="0"/>
        <v>1012208</v>
      </c>
      <c r="B24" s="6" t="s">
        <v>1242</v>
      </c>
      <c r="C24" s="7" t="s">
        <v>658</v>
      </c>
      <c r="D24" s="7" t="s">
        <v>1095</v>
      </c>
      <c r="E24" s="7" t="s">
        <v>762</v>
      </c>
      <c r="F24" s="7" t="s">
        <v>763</v>
      </c>
      <c r="G24" s="7" t="s">
        <v>1071</v>
      </c>
      <c r="H24" s="7" t="s">
        <v>991</v>
      </c>
      <c r="I24" s="6" t="s">
        <v>11</v>
      </c>
      <c r="J24" s="1">
        <v>6438</v>
      </c>
      <c r="K24" s="1">
        <v>41562</v>
      </c>
      <c r="L24" s="1">
        <v>48000</v>
      </c>
      <c r="M24" s="1">
        <v>6438</v>
      </c>
      <c r="N24" s="1">
        <v>41562</v>
      </c>
      <c r="O24" s="1">
        <v>48000</v>
      </c>
      <c r="P24" s="1">
        <v>48000</v>
      </c>
      <c r="Q24" s="12"/>
      <c r="R24" s="29">
        <f t="shared" si="3"/>
        <v>0</v>
      </c>
      <c r="S24" t="str">
        <f t="shared" si="4"/>
        <v>OK</v>
      </c>
      <c r="T24" s="10">
        <f>IFERROR(VLOOKUP(A24,[1]!Tabla1[[#All],[Material]:[venta nueva]],38,FALSE),0)</f>
        <v>0</v>
      </c>
    </row>
    <row r="25" spans="1:20" hidden="1" x14ac:dyDescent="0.35">
      <c r="A25">
        <f t="shared" si="0"/>
        <v>1012283</v>
      </c>
      <c r="B25" s="6" t="s">
        <v>1242</v>
      </c>
      <c r="C25" s="7" t="s">
        <v>658</v>
      </c>
      <c r="D25" s="7" t="s">
        <v>1095</v>
      </c>
      <c r="E25" s="7" t="s">
        <v>770</v>
      </c>
      <c r="F25" s="7" t="s">
        <v>771</v>
      </c>
      <c r="G25" s="7" t="s">
        <v>1065</v>
      </c>
      <c r="H25" s="7" t="s">
        <v>995</v>
      </c>
      <c r="I25" s="6" t="s">
        <v>11</v>
      </c>
      <c r="J25" s="1">
        <v>0</v>
      </c>
      <c r="K25" s="1">
        <v>48000</v>
      </c>
      <c r="L25" s="1">
        <v>48000</v>
      </c>
      <c r="M25" s="1">
        <v>0</v>
      </c>
      <c r="N25" s="1">
        <v>48000</v>
      </c>
      <c r="O25" s="1">
        <v>48000</v>
      </c>
      <c r="P25" s="1">
        <v>48000</v>
      </c>
      <c r="Q25" s="12"/>
      <c r="R25" s="29">
        <f t="shared" si="3"/>
        <v>0</v>
      </c>
      <c r="S25" t="str">
        <f t="shared" si="4"/>
        <v>OK</v>
      </c>
      <c r="T25" s="10">
        <f>IFERROR(VLOOKUP(A25,[1]!Tabla1[[#All],[Material]:[venta nueva]],38,FALSE),0)</f>
        <v>0</v>
      </c>
    </row>
    <row r="26" spans="1:20" hidden="1" x14ac:dyDescent="0.35">
      <c r="A26">
        <f t="shared" si="0"/>
        <v>1012312</v>
      </c>
      <c r="B26" s="6" t="s">
        <v>1242</v>
      </c>
      <c r="C26" s="7" t="s">
        <v>658</v>
      </c>
      <c r="D26" s="7" t="s">
        <v>1095</v>
      </c>
      <c r="E26" s="7" t="s">
        <v>1244</v>
      </c>
      <c r="F26" s="7" t="s">
        <v>1245</v>
      </c>
      <c r="G26" s="7" t="s">
        <v>990</v>
      </c>
      <c r="H26" s="7" t="s">
        <v>990</v>
      </c>
      <c r="I26" s="6" t="s">
        <v>14</v>
      </c>
      <c r="J26" s="1"/>
      <c r="K26" s="1"/>
      <c r="L26" s="1"/>
      <c r="M26" s="1"/>
      <c r="N26" s="1"/>
      <c r="O26" s="1"/>
      <c r="P26" s="1">
        <v>24000</v>
      </c>
      <c r="Q26" s="12"/>
      <c r="R26" s="29">
        <f t="shared" si="3"/>
        <v>-24000</v>
      </c>
      <c r="S26" t="str">
        <f t="shared" si="4"/>
        <v>Pendiente de ingreso</v>
      </c>
      <c r="T26" s="10">
        <f>IFERROR(VLOOKUP(A26,[1]!Tabla1[[#All],[Material]:[venta nueva]],38,FALSE),0)</f>
        <v>0</v>
      </c>
    </row>
    <row r="27" spans="1:20" hidden="1" x14ac:dyDescent="0.35">
      <c r="A27">
        <f t="shared" si="0"/>
        <v>1012362</v>
      </c>
      <c r="B27" s="6" t="s">
        <v>1242</v>
      </c>
      <c r="C27" s="7" t="s">
        <v>658</v>
      </c>
      <c r="D27" s="7" t="s">
        <v>1095</v>
      </c>
      <c r="E27" s="7" t="s">
        <v>774</v>
      </c>
      <c r="F27" s="7" t="s">
        <v>775</v>
      </c>
      <c r="G27" s="7" t="s">
        <v>1065</v>
      </c>
      <c r="H27" s="7" t="s">
        <v>989</v>
      </c>
      <c r="I27" s="6" t="s">
        <v>11</v>
      </c>
      <c r="J27" s="1"/>
      <c r="K27" s="1"/>
      <c r="L27" s="1"/>
      <c r="M27" s="1"/>
      <c r="N27" s="1"/>
      <c r="O27" s="1"/>
      <c r="P27" s="1">
        <v>3000</v>
      </c>
      <c r="Q27" s="12"/>
      <c r="R27" s="29">
        <f t="shared" si="3"/>
        <v>-3000</v>
      </c>
      <c r="S27" t="str">
        <f t="shared" si="4"/>
        <v>Pendiente de ingreso</v>
      </c>
      <c r="T27" s="10">
        <f>IFERROR(VLOOKUP(A27,[1]!Tabla1[[#All],[Material]:[venta nueva]],38,FALSE),0)</f>
        <v>0</v>
      </c>
    </row>
    <row r="28" spans="1:20" hidden="1" x14ac:dyDescent="0.35">
      <c r="A28">
        <f t="shared" si="0"/>
        <v>1012362</v>
      </c>
      <c r="B28" s="6" t="s">
        <v>1242</v>
      </c>
      <c r="C28" s="7" t="s">
        <v>658</v>
      </c>
      <c r="D28" s="7" t="s">
        <v>1095</v>
      </c>
      <c r="E28" s="7" t="s">
        <v>774</v>
      </c>
      <c r="F28" s="7" t="s">
        <v>775</v>
      </c>
      <c r="G28" s="7" t="s">
        <v>1065</v>
      </c>
      <c r="H28" s="7" t="s">
        <v>989</v>
      </c>
      <c r="I28" s="6" t="s">
        <v>13</v>
      </c>
      <c r="J28" s="1">
        <v>0</v>
      </c>
      <c r="K28" s="1">
        <v>28588</v>
      </c>
      <c r="L28" s="1">
        <v>28588</v>
      </c>
      <c r="M28" s="1">
        <v>0</v>
      </c>
      <c r="N28" s="1">
        <v>47990</v>
      </c>
      <c r="O28" s="1">
        <v>47990</v>
      </c>
      <c r="P28" s="1">
        <v>47990</v>
      </c>
      <c r="Q28" s="12"/>
      <c r="R28" s="29">
        <f t="shared" si="3"/>
        <v>0</v>
      </c>
      <c r="S28" t="str">
        <f t="shared" si="4"/>
        <v>OK</v>
      </c>
      <c r="T28" s="10">
        <f>IFERROR(VLOOKUP(A28,[1]!Tabla1[[#All],[Material]:[venta nueva]],38,FALSE),0)</f>
        <v>0</v>
      </c>
    </row>
    <row r="29" spans="1:20" hidden="1" x14ac:dyDescent="0.35">
      <c r="A29">
        <f t="shared" si="0"/>
        <v>1012423</v>
      </c>
      <c r="B29" s="6" t="s">
        <v>1242</v>
      </c>
      <c r="C29" s="7" t="s">
        <v>658</v>
      </c>
      <c r="D29" s="7" t="s">
        <v>1095</v>
      </c>
      <c r="E29" s="7" t="s">
        <v>1148</v>
      </c>
      <c r="F29" s="7" t="s">
        <v>1149</v>
      </c>
      <c r="G29" s="7" t="s">
        <v>1068</v>
      </c>
      <c r="H29" s="7" t="s">
        <v>997</v>
      </c>
      <c r="I29" s="6" t="s">
        <v>14</v>
      </c>
      <c r="J29" s="1">
        <v>0</v>
      </c>
      <c r="K29" s="1">
        <v>24000</v>
      </c>
      <c r="L29" s="1">
        <v>24000</v>
      </c>
      <c r="M29" s="1">
        <v>0</v>
      </c>
      <c r="N29" s="1">
        <v>24000</v>
      </c>
      <c r="O29" s="1">
        <v>24000</v>
      </c>
      <c r="P29" s="1"/>
      <c r="Q29" s="12"/>
      <c r="R29" s="29">
        <f t="shared" si="3"/>
        <v>24000</v>
      </c>
      <c r="S29" t="str">
        <f t="shared" si="4"/>
        <v>Sobre ingreso</v>
      </c>
      <c r="T29" s="10">
        <f>IFERROR(VLOOKUP(A29,[1]!Tabla1[[#All],[Material]:[venta nueva]],38,FALSE),0)</f>
        <v>0</v>
      </c>
    </row>
    <row r="30" spans="1:20" hidden="1" x14ac:dyDescent="0.35">
      <c r="A30">
        <f t="shared" si="0"/>
        <v>1012434</v>
      </c>
      <c r="B30" s="6" t="s">
        <v>1242</v>
      </c>
      <c r="C30" s="7" t="s">
        <v>658</v>
      </c>
      <c r="D30" s="7" t="s">
        <v>1095</v>
      </c>
      <c r="E30" s="7" t="s">
        <v>782</v>
      </c>
      <c r="F30" s="7" t="s">
        <v>783</v>
      </c>
      <c r="G30" s="7" t="s">
        <v>1068</v>
      </c>
      <c r="H30" s="7" t="s">
        <v>996</v>
      </c>
      <c r="I30" s="6" t="s">
        <v>14</v>
      </c>
      <c r="J30" s="1">
        <v>5600</v>
      </c>
      <c r="K30" s="1">
        <v>0</v>
      </c>
      <c r="L30" s="1">
        <v>5600</v>
      </c>
      <c r="M30" s="1">
        <v>5600</v>
      </c>
      <c r="N30" s="1">
        <v>0</v>
      </c>
      <c r="O30" s="1">
        <v>5600</v>
      </c>
      <c r="P30" s="1"/>
      <c r="Q30" s="12"/>
      <c r="R30" s="29">
        <f t="shared" si="3"/>
        <v>5600</v>
      </c>
      <c r="S30" t="str">
        <f t="shared" si="4"/>
        <v>Sobre ingreso</v>
      </c>
      <c r="T30" s="10">
        <f>IFERROR(VLOOKUP(A30,[1]!Tabla1[[#All],[Material]:[venta nueva]],38,FALSE),0)</f>
        <v>0</v>
      </c>
    </row>
    <row r="31" spans="1:20" hidden="1" x14ac:dyDescent="0.35">
      <c r="A31">
        <f t="shared" si="0"/>
        <v>1012448</v>
      </c>
      <c r="B31" s="6" t="s">
        <v>1242</v>
      </c>
      <c r="C31" s="7" t="s">
        <v>658</v>
      </c>
      <c r="D31" s="7" t="s">
        <v>1095</v>
      </c>
      <c r="E31" s="7" t="s">
        <v>784</v>
      </c>
      <c r="F31" s="7" t="s">
        <v>785</v>
      </c>
      <c r="G31" s="7" t="s">
        <v>1072</v>
      </c>
      <c r="H31" s="7" t="s">
        <v>993</v>
      </c>
      <c r="I31" s="6" t="s">
        <v>14</v>
      </c>
      <c r="J31" s="1">
        <v>-103920</v>
      </c>
      <c r="K31" s="1">
        <v>175362</v>
      </c>
      <c r="L31" s="1">
        <v>72000</v>
      </c>
      <c r="M31" s="1">
        <v>-103920</v>
      </c>
      <c r="N31" s="1">
        <v>175362</v>
      </c>
      <c r="O31" s="1">
        <v>72000</v>
      </c>
      <c r="P31" s="1">
        <v>48000</v>
      </c>
      <c r="Q31" s="12"/>
      <c r="R31" s="29">
        <f t="shared" si="3"/>
        <v>24000</v>
      </c>
      <c r="S31" t="str">
        <f t="shared" si="4"/>
        <v>Sobre ingreso</v>
      </c>
      <c r="T31" s="10">
        <f>IFERROR(VLOOKUP(A31,[1]!Tabla1[[#All],[Material]:[venta nueva]],38,FALSE),0)</f>
        <v>0</v>
      </c>
    </row>
    <row r="32" spans="1:20" hidden="1" x14ac:dyDescent="0.35">
      <c r="A32">
        <f t="shared" si="0"/>
        <v>1012452</v>
      </c>
      <c r="B32" s="6" t="s">
        <v>1242</v>
      </c>
      <c r="C32" s="7" t="s">
        <v>658</v>
      </c>
      <c r="D32" s="7" t="s">
        <v>1095</v>
      </c>
      <c r="E32" s="7" t="s">
        <v>788</v>
      </c>
      <c r="F32" s="7" t="s">
        <v>789</v>
      </c>
      <c r="G32" s="7" t="s">
        <v>1068</v>
      </c>
      <c r="H32" s="7" t="s">
        <v>992</v>
      </c>
      <c r="I32" s="6" t="s">
        <v>14</v>
      </c>
      <c r="J32" s="1">
        <v>-3269</v>
      </c>
      <c r="K32" s="1">
        <v>44000</v>
      </c>
      <c r="L32" s="1">
        <v>40731</v>
      </c>
      <c r="M32" s="1">
        <v>-3269</v>
      </c>
      <c r="N32" s="1">
        <v>44000</v>
      </c>
      <c r="O32" s="1">
        <v>40731</v>
      </c>
      <c r="P32" s="1">
        <v>48000</v>
      </c>
      <c r="Q32" s="12"/>
      <c r="R32" s="29">
        <f t="shared" si="3"/>
        <v>-7269</v>
      </c>
      <c r="S32" t="str">
        <f t="shared" si="4"/>
        <v>Pendiente de ingreso</v>
      </c>
      <c r="T32" s="10">
        <f>IFERROR(VLOOKUP(A32,[1]!Tabla1[[#All],[Material]:[venta nueva]],38,FALSE),0)</f>
        <v>0</v>
      </c>
    </row>
    <row r="33" spans="1:20" hidden="1" x14ac:dyDescent="0.35">
      <c r="A33">
        <f t="shared" si="0"/>
        <v>1012454</v>
      </c>
      <c r="B33" s="6" t="s">
        <v>1242</v>
      </c>
      <c r="C33" s="7" t="s">
        <v>658</v>
      </c>
      <c r="D33" s="7" t="s">
        <v>1095</v>
      </c>
      <c r="E33" s="7" t="s">
        <v>1152</v>
      </c>
      <c r="F33" s="7" t="s">
        <v>1153</v>
      </c>
      <c r="G33" s="7" t="s">
        <v>1068</v>
      </c>
      <c r="H33" s="7" t="s">
        <v>997</v>
      </c>
      <c r="I33" s="6" t="s">
        <v>14</v>
      </c>
      <c r="J33" s="1">
        <v>340</v>
      </c>
      <c r="K33" s="1">
        <v>2100</v>
      </c>
      <c r="L33" s="1">
        <v>2440</v>
      </c>
      <c r="M33" s="1">
        <v>340</v>
      </c>
      <c r="N33" s="1">
        <v>2100</v>
      </c>
      <c r="O33" s="1">
        <v>2440</v>
      </c>
      <c r="P33" s="1"/>
      <c r="Q33" s="12"/>
      <c r="R33" s="29">
        <f t="shared" si="3"/>
        <v>2440</v>
      </c>
      <c r="S33" t="str">
        <f t="shared" si="4"/>
        <v>Sobre ingreso</v>
      </c>
      <c r="T33" s="10">
        <f>IFERROR(VLOOKUP(A33,[1]!Tabla1[[#All],[Material]:[venta nueva]],38,FALSE),0)</f>
        <v>0</v>
      </c>
    </row>
    <row r="34" spans="1:20" hidden="1" x14ac:dyDescent="0.35">
      <c r="A34">
        <f t="shared" si="0"/>
        <v>1012455</v>
      </c>
      <c r="B34" s="6" t="s">
        <v>1242</v>
      </c>
      <c r="C34" s="7" t="s">
        <v>658</v>
      </c>
      <c r="D34" s="7" t="s">
        <v>1095</v>
      </c>
      <c r="E34" s="7" t="s">
        <v>790</v>
      </c>
      <c r="F34" s="7" t="s">
        <v>791</v>
      </c>
      <c r="G34" s="7" t="s">
        <v>1068</v>
      </c>
      <c r="H34" s="7" t="s">
        <v>997</v>
      </c>
      <c r="I34" s="6" t="s">
        <v>14</v>
      </c>
      <c r="J34" s="1">
        <v>-61600</v>
      </c>
      <c r="K34" s="1">
        <v>100104</v>
      </c>
      <c r="L34" s="1">
        <v>38504</v>
      </c>
      <c r="M34" s="1">
        <v>-61600</v>
      </c>
      <c r="N34" s="1">
        <v>100104</v>
      </c>
      <c r="O34" s="1">
        <v>38504</v>
      </c>
      <c r="P34" s="1">
        <v>24000</v>
      </c>
      <c r="Q34" s="12"/>
      <c r="R34" s="29">
        <f t="shared" si="3"/>
        <v>14504</v>
      </c>
      <c r="S34" t="str">
        <f t="shared" si="4"/>
        <v>Sobre ingreso</v>
      </c>
      <c r="T34" s="10">
        <f>IFERROR(VLOOKUP(A34,[1]!Tabla1[[#All],[Material]:[venta nueva]],38,FALSE),0)</f>
        <v>0</v>
      </c>
    </row>
    <row r="35" spans="1:20" hidden="1" x14ac:dyDescent="0.35">
      <c r="A35">
        <f t="shared" si="0"/>
        <v>1012502</v>
      </c>
      <c r="B35" s="6" t="s">
        <v>1242</v>
      </c>
      <c r="C35" s="7" t="s">
        <v>658</v>
      </c>
      <c r="D35" s="7" t="s">
        <v>1095</v>
      </c>
      <c r="E35" s="7" t="s">
        <v>796</v>
      </c>
      <c r="F35" s="7" t="s">
        <v>797</v>
      </c>
      <c r="G35" s="7" t="s">
        <v>1072</v>
      </c>
      <c r="H35" s="7" t="s">
        <v>993</v>
      </c>
      <c r="I35" s="6" t="s">
        <v>14</v>
      </c>
      <c r="J35" s="1">
        <v>3160</v>
      </c>
      <c r="K35" s="1">
        <v>7034</v>
      </c>
      <c r="L35" s="1">
        <v>12000</v>
      </c>
      <c r="M35" s="1">
        <v>3160</v>
      </c>
      <c r="N35" s="1">
        <v>7034</v>
      </c>
      <c r="O35" s="1">
        <v>12000</v>
      </c>
      <c r="P35" s="1"/>
      <c r="Q35" s="12"/>
      <c r="R35" s="29">
        <f t="shared" si="3"/>
        <v>12000</v>
      </c>
      <c r="S35" t="str">
        <f t="shared" si="4"/>
        <v>Sobre ingreso</v>
      </c>
      <c r="T35" s="10">
        <f>IFERROR(VLOOKUP(A35,[1]!Tabla1[[#All],[Material]:[venta nueva]],38,FALSE),0)</f>
        <v>0</v>
      </c>
    </row>
    <row r="36" spans="1:20" hidden="1" x14ac:dyDescent="0.35">
      <c r="A36">
        <f t="shared" si="0"/>
        <v>1012503</v>
      </c>
      <c r="B36" s="6" t="s">
        <v>1242</v>
      </c>
      <c r="C36" s="7" t="s">
        <v>658</v>
      </c>
      <c r="D36" s="7" t="s">
        <v>1095</v>
      </c>
      <c r="E36" s="7" t="s">
        <v>798</v>
      </c>
      <c r="F36" s="7" t="s">
        <v>799</v>
      </c>
      <c r="G36" s="7" t="s">
        <v>1072</v>
      </c>
      <c r="H36" s="7" t="s">
        <v>993</v>
      </c>
      <c r="I36" s="6" t="s">
        <v>14</v>
      </c>
      <c r="J36" s="1">
        <v>-41680</v>
      </c>
      <c r="K36" s="1">
        <v>263793</v>
      </c>
      <c r="L36" s="1">
        <v>228000</v>
      </c>
      <c r="M36" s="1">
        <v>-41680</v>
      </c>
      <c r="N36" s="1">
        <v>263793</v>
      </c>
      <c r="O36" s="1">
        <v>228000</v>
      </c>
      <c r="P36" s="1"/>
      <c r="Q36" s="12"/>
      <c r="R36" s="29">
        <f t="shared" si="3"/>
        <v>228000</v>
      </c>
      <c r="S36" t="str">
        <f t="shared" si="4"/>
        <v>Sobre ingreso</v>
      </c>
      <c r="T36" s="10">
        <f>IFERROR(VLOOKUP(A36,[1]!Tabla1[[#All],[Material]:[venta nueva]],38,FALSE),0)</f>
        <v>0</v>
      </c>
    </row>
    <row r="37" spans="1:20" hidden="1" x14ac:dyDescent="0.35">
      <c r="A37">
        <f t="shared" si="0"/>
        <v>1012504</v>
      </c>
      <c r="B37" s="6" t="s">
        <v>1242</v>
      </c>
      <c r="C37" s="7" t="s">
        <v>658</v>
      </c>
      <c r="D37" s="7" t="s">
        <v>1095</v>
      </c>
      <c r="E37" s="7" t="s">
        <v>800</v>
      </c>
      <c r="F37" s="7" t="s">
        <v>785</v>
      </c>
      <c r="G37" s="7" t="s">
        <v>1072</v>
      </c>
      <c r="H37" s="7" t="s">
        <v>993</v>
      </c>
      <c r="I37" s="6" t="s">
        <v>14</v>
      </c>
      <c r="J37" s="1">
        <v>-9440</v>
      </c>
      <c r="K37" s="1">
        <v>45724</v>
      </c>
      <c r="L37" s="1">
        <v>48000</v>
      </c>
      <c r="M37" s="1">
        <v>-9440</v>
      </c>
      <c r="N37" s="1">
        <v>45724</v>
      </c>
      <c r="O37" s="1">
        <v>48000</v>
      </c>
      <c r="P37" s="1">
        <v>24000</v>
      </c>
      <c r="Q37" s="12"/>
      <c r="R37" s="29">
        <f t="shared" si="3"/>
        <v>24000</v>
      </c>
      <c r="S37" t="str">
        <f t="shared" si="4"/>
        <v>Sobre ingreso</v>
      </c>
      <c r="T37" s="10">
        <f>IFERROR(VLOOKUP(A37,[1]!Tabla1[[#All],[Material]:[venta nueva]],38,FALSE),0)</f>
        <v>0</v>
      </c>
    </row>
    <row r="38" spans="1:20" hidden="1" x14ac:dyDescent="0.35">
      <c r="A38">
        <f t="shared" si="0"/>
        <v>1012525</v>
      </c>
      <c r="B38" s="6" t="s">
        <v>1242</v>
      </c>
      <c r="C38" s="7" t="s">
        <v>658</v>
      </c>
      <c r="D38" s="7" t="s">
        <v>1095</v>
      </c>
      <c r="E38" s="7" t="s">
        <v>809</v>
      </c>
      <c r="F38" s="7" t="s">
        <v>709</v>
      </c>
      <c r="G38" s="7" t="s">
        <v>1072</v>
      </c>
      <c r="H38" s="7" t="s">
        <v>993</v>
      </c>
      <c r="I38" s="6" t="s">
        <v>14</v>
      </c>
      <c r="J38" s="1">
        <v>3040</v>
      </c>
      <c r="K38" s="1">
        <v>10552</v>
      </c>
      <c r="L38" s="1">
        <v>12000</v>
      </c>
      <c r="M38" s="1">
        <v>3040</v>
      </c>
      <c r="N38" s="1">
        <v>10552</v>
      </c>
      <c r="O38" s="1">
        <v>12000</v>
      </c>
      <c r="P38" s="1"/>
      <c r="Q38" s="12"/>
      <c r="R38" s="29">
        <f t="shared" si="3"/>
        <v>12000</v>
      </c>
      <c r="S38" t="str">
        <f t="shared" si="4"/>
        <v>Sobre ingreso</v>
      </c>
      <c r="T38" s="10">
        <f>IFERROR(VLOOKUP(A38,[1]!Tabla1[[#All],[Material]:[venta nueva]],38,FALSE),0)</f>
        <v>0</v>
      </c>
    </row>
    <row r="39" spans="1:20" hidden="1" x14ac:dyDescent="0.35">
      <c r="A39">
        <f t="shared" si="0"/>
        <v>1012527</v>
      </c>
      <c r="B39" s="6" t="s">
        <v>1242</v>
      </c>
      <c r="C39" s="7" t="s">
        <v>658</v>
      </c>
      <c r="D39" s="7" t="s">
        <v>1095</v>
      </c>
      <c r="E39" s="7" t="s">
        <v>811</v>
      </c>
      <c r="F39" s="7" t="s">
        <v>812</v>
      </c>
      <c r="G39" s="7" t="s">
        <v>1072</v>
      </c>
      <c r="H39" s="7" t="s">
        <v>993</v>
      </c>
      <c r="I39" s="6" t="s">
        <v>14</v>
      </c>
      <c r="J39" s="1">
        <v>10400</v>
      </c>
      <c r="K39" s="1">
        <v>10552</v>
      </c>
      <c r="L39" s="1">
        <v>24000</v>
      </c>
      <c r="M39" s="1">
        <v>10400</v>
      </c>
      <c r="N39" s="1">
        <v>10552</v>
      </c>
      <c r="O39" s="1">
        <v>24000</v>
      </c>
      <c r="P39" s="1"/>
      <c r="Q39" s="12"/>
      <c r="R39" s="29">
        <f t="shared" si="3"/>
        <v>24000</v>
      </c>
      <c r="S39" t="str">
        <f t="shared" si="4"/>
        <v>Sobre ingreso</v>
      </c>
      <c r="T39" s="10">
        <f>IFERROR(VLOOKUP(A39,[1]!Tabla1[[#All],[Material]:[venta nueva]],38,FALSE),0)</f>
        <v>0</v>
      </c>
    </row>
    <row r="40" spans="1:20" hidden="1" x14ac:dyDescent="0.35">
      <c r="A40">
        <f t="shared" si="0"/>
        <v>1012552</v>
      </c>
      <c r="B40" s="6" t="s">
        <v>1242</v>
      </c>
      <c r="C40" s="7" t="s">
        <v>658</v>
      </c>
      <c r="D40" s="7" t="s">
        <v>1095</v>
      </c>
      <c r="E40" s="7" t="s">
        <v>817</v>
      </c>
      <c r="F40" s="7" t="s">
        <v>818</v>
      </c>
      <c r="G40" s="7" t="s">
        <v>1066</v>
      </c>
      <c r="H40" s="7" t="s">
        <v>982</v>
      </c>
      <c r="I40" s="6" t="s">
        <v>11</v>
      </c>
      <c r="J40" s="1">
        <v>-23310</v>
      </c>
      <c r="K40" s="1">
        <v>47310</v>
      </c>
      <c r="L40" s="1">
        <v>24000</v>
      </c>
      <c r="M40" s="1">
        <v>-23310</v>
      </c>
      <c r="N40" s="1">
        <v>71310</v>
      </c>
      <c r="O40" s="1">
        <v>48000</v>
      </c>
      <c r="P40" s="1">
        <v>48000</v>
      </c>
      <c r="Q40" s="12"/>
      <c r="R40" s="29">
        <f t="shared" si="3"/>
        <v>0</v>
      </c>
      <c r="S40" t="str">
        <f t="shared" si="4"/>
        <v>OK</v>
      </c>
      <c r="T40" s="10">
        <f>IFERROR(VLOOKUP(A40,[1]!Tabla1[[#All],[Material]:[venta nueva]],38,FALSE),0)</f>
        <v>0</v>
      </c>
    </row>
    <row r="41" spans="1:20" hidden="1" x14ac:dyDescent="0.35">
      <c r="A41">
        <f t="shared" si="0"/>
        <v>1012556</v>
      </c>
      <c r="B41" s="6" t="s">
        <v>1242</v>
      </c>
      <c r="C41" s="7" t="s">
        <v>658</v>
      </c>
      <c r="D41" s="7" t="s">
        <v>1095</v>
      </c>
      <c r="E41" s="7" t="s">
        <v>819</v>
      </c>
      <c r="F41" s="7" t="s">
        <v>820</v>
      </c>
      <c r="G41" s="7" t="s">
        <v>1063</v>
      </c>
      <c r="H41" s="7" t="s">
        <v>999</v>
      </c>
      <c r="I41" s="6" t="s">
        <v>11</v>
      </c>
      <c r="J41" s="1">
        <v>4609</v>
      </c>
      <c r="K41" s="1">
        <v>0</v>
      </c>
      <c r="L41" s="1">
        <v>4609</v>
      </c>
      <c r="M41" s="1">
        <v>4609</v>
      </c>
      <c r="N41" s="1">
        <v>0</v>
      </c>
      <c r="O41" s="1">
        <v>4609</v>
      </c>
      <c r="P41" s="1"/>
      <c r="Q41" s="12"/>
      <c r="R41" s="29">
        <f t="shared" si="3"/>
        <v>4609</v>
      </c>
      <c r="S41" t="str">
        <f t="shared" si="4"/>
        <v>Sobre ingreso</v>
      </c>
      <c r="T41" s="10">
        <f>IFERROR(VLOOKUP(A41,[1]!Tabla1[[#All],[Material]:[venta nueva]],38,FALSE),0)</f>
        <v>0</v>
      </c>
    </row>
    <row r="42" spans="1:20" hidden="1" x14ac:dyDescent="0.35">
      <c r="A42">
        <f t="shared" si="0"/>
        <v>1012598</v>
      </c>
      <c r="B42" s="6" t="s">
        <v>1242</v>
      </c>
      <c r="C42" s="7" t="s">
        <v>658</v>
      </c>
      <c r="D42" s="7" t="s">
        <v>1095</v>
      </c>
      <c r="E42" s="7" t="s">
        <v>821</v>
      </c>
      <c r="F42" s="7" t="s">
        <v>822</v>
      </c>
      <c r="G42" s="7" t="s">
        <v>1072</v>
      </c>
      <c r="H42" s="7" t="s">
        <v>993</v>
      </c>
      <c r="I42" s="6" t="s">
        <v>14</v>
      </c>
      <c r="J42" s="1">
        <v>5420</v>
      </c>
      <c r="K42" s="1">
        <v>0</v>
      </c>
      <c r="L42" s="1">
        <v>5420</v>
      </c>
      <c r="M42" s="1">
        <v>5420</v>
      </c>
      <c r="N42" s="1">
        <v>0</v>
      </c>
      <c r="O42" s="1">
        <v>5420</v>
      </c>
      <c r="P42" s="1"/>
      <c r="Q42" s="12"/>
      <c r="R42" s="29">
        <f t="shared" si="3"/>
        <v>5420</v>
      </c>
      <c r="S42" t="str">
        <f t="shared" si="4"/>
        <v>Sobre ingreso</v>
      </c>
      <c r="T42" s="10">
        <f>IFERROR(VLOOKUP(A42,[1]!Tabla1[[#All],[Material]:[venta nueva]],38,FALSE),0)</f>
        <v>0</v>
      </c>
    </row>
    <row r="43" spans="1:20" hidden="1" x14ac:dyDescent="0.35">
      <c r="A43">
        <f t="shared" si="0"/>
        <v>1012612</v>
      </c>
      <c r="B43" s="6" t="s">
        <v>1242</v>
      </c>
      <c r="C43" s="7" t="s">
        <v>658</v>
      </c>
      <c r="D43" s="7" t="s">
        <v>1095</v>
      </c>
      <c r="E43" s="7" t="s">
        <v>825</v>
      </c>
      <c r="F43" s="7" t="s">
        <v>826</v>
      </c>
      <c r="G43" s="7" t="s">
        <v>1063</v>
      </c>
      <c r="H43" s="7" t="s">
        <v>988</v>
      </c>
      <c r="I43" s="6" t="s">
        <v>12</v>
      </c>
      <c r="J43" s="1">
        <v>-68066</v>
      </c>
      <c r="K43" s="1">
        <v>768066</v>
      </c>
      <c r="L43" s="1">
        <v>700000</v>
      </c>
      <c r="M43" s="1">
        <v>-68066</v>
      </c>
      <c r="N43" s="1">
        <v>768066</v>
      </c>
      <c r="O43" s="1">
        <v>700000</v>
      </c>
      <c r="P43" s="1">
        <v>750000</v>
      </c>
      <c r="Q43" s="12"/>
      <c r="R43" s="29">
        <f t="shared" si="3"/>
        <v>-50000</v>
      </c>
      <c r="S43" t="str">
        <f t="shared" si="4"/>
        <v>Pendiente de ingreso</v>
      </c>
      <c r="T43" s="10">
        <f>IFERROR(VLOOKUP(A43,[1]!Tabla1[[#All],[Material]:[venta nueva]],38,FALSE),0)</f>
        <v>0</v>
      </c>
    </row>
    <row r="44" spans="1:20" hidden="1" x14ac:dyDescent="0.35">
      <c r="A44">
        <f t="shared" si="0"/>
        <v>1012655</v>
      </c>
      <c r="B44" s="6" t="s">
        <v>1242</v>
      </c>
      <c r="C44" s="7" t="s">
        <v>658</v>
      </c>
      <c r="D44" s="7" t="s">
        <v>1095</v>
      </c>
      <c r="E44" s="7" t="s">
        <v>1246</v>
      </c>
      <c r="F44" s="7" t="s">
        <v>1247</v>
      </c>
      <c r="G44" s="7" t="s">
        <v>1072</v>
      </c>
      <c r="H44" s="7" t="s">
        <v>993</v>
      </c>
      <c r="I44" s="6" t="s">
        <v>11</v>
      </c>
      <c r="J44" s="1">
        <v>6560</v>
      </c>
      <c r="K44" s="1">
        <v>0</v>
      </c>
      <c r="L44" s="1">
        <v>6560</v>
      </c>
      <c r="M44" s="1">
        <v>6560</v>
      </c>
      <c r="N44" s="1">
        <v>0</v>
      </c>
      <c r="O44" s="1">
        <v>6560</v>
      </c>
      <c r="P44" s="1"/>
      <c r="Q44" s="12"/>
      <c r="R44" s="29">
        <f t="shared" si="3"/>
        <v>6560</v>
      </c>
      <c r="S44" t="str">
        <f t="shared" si="4"/>
        <v>Sobre ingreso</v>
      </c>
      <c r="T44" s="10">
        <f>IFERROR(VLOOKUP(A44,[1]!Tabla1[[#All],[Material]:[venta nueva]],38,FALSE),0)</f>
        <v>0</v>
      </c>
    </row>
    <row r="45" spans="1:20" hidden="1" x14ac:dyDescent="0.35">
      <c r="A45">
        <f t="shared" si="0"/>
        <v>1012674</v>
      </c>
      <c r="B45" s="6" t="s">
        <v>1242</v>
      </c>
      <c r="C45" s="7" t="s">
        <v>658</v>
      </c>
      <c r="D45" s="7" t="s">
        <v>1095</v>
      </c>
      <c r="E45" s="7" t="s">
        <v>828</v>
      </c>
      <c r="F45" s="7" t="s">
        <v>829</v>
      </c>
      <c r="G45" s="7" t="s">
        <v>1065</v>
      </c>
      <c r="H45" s="7" t="s">
        <v>989</v>
      </c>
      <c r="I45" s="6" t="s">
        <v>13</v>
      </c>
      <c r="J45" s="1">
        <v>-32869</v>
      </c>
      <c r="K45" s="1">
        <v>54100</v>
      </c>
      <c r="L45" s="1">
        <v>21231</v>
      </c>
      <c r="M45" s="1">
        <v>-32869</v>
      </c>
      <c r="N45" s="1">
        <v>56864</v>
      </c>
      <c r="O45" s="1">
        <v>23995</v>
      </c>
      <c r="P45" s="1">
        <v>23995</v>
      </c>
      <c r="Q45" s="12"/>
      <c r="R45" s="29">
        <f t="shared" si="3"/>
        <v>0</v>
      </c>
      <c r="S45" t="str">
        <f t="shared" si="4"/>
        <v>OK</v>
      </c>
      <c r="T45" s="10">
        <f>IFERROR(VLOOKUP(A45,[1]!Tabla1[[#All],[Material]:[venta nueva]],38,FALSE),0)</f>
        <v>0</v>
      </c>
    </row>
    <row r="46" spans="1:20" hidden="1" x14ac:dyDescent="0.35">
      <c r="A46">
        <f t="shared" si="0"/>
        <v>1012698</v>
      </c>
      <c r="B46" s="6" t="s">
        <v>1242</v>
      </c>
      <c r="C46" s="7" t="s">
        <v>658</v>
      </c>
      <c r="D46" s="7" t="s">
        <v>1095</v>
      </c>
      <c r="E46" s="7" t="s">
        <v>833</v>
      </c>
      <c r="F46" s="7" t="s">
        <v>834</v>
      </c>
      <c r="G46" s="7" t="s">
        <v>985</v>
      </c>
      <c r="H46" s="7" t="s">
        <v>985</v>
      </c>
      <c r="I46" s="6" t="s">
        <v>11</v>
      </c>
      <c r="J46" s="1"/>
      <c r="K46" s="1"/>
      <c r="L46" s="1"/>
      <c r="M46" s="1"/>
      <c r="N46" s="1"/>
      <c r="O46" s="1"/>
      <c r="P46" s="1">
        <v>40</v>
      </c>
      <c r="Q46" s="12"/>
      <c r="R46" s="29">
        <f t="shared" si="3"/>
        <v>-40</v>
      </c>
      <c r="S46" t="str">
        <f t="shared" si="4"/>
        <v>Pendiente de ingreso</v>
      </c>
      <c r="T46" s="10">
        <f>IFERROR(VLOOKUP(A46,[1]!Tabla1[[#All],[Material]:[venta nueva]],38,FALSE),0)</f>
        <v>0</v>
      </c>
    </row>
    <row r="47" spans="1:20" hidden="1" x14ac:dyDescent="0.35">
      <c r="A47">
        <f t="shared" si="0"/>
        <v>1012699</v>
      </c>
      <c r="B47" s="6" t="s">
        <v>1242</v>
      </c>
      <c r="C47" s="7" t="s">
        <v>658</v>
      </c>
      <c r="D47" s="7" t="s">
        <v>1095</v>
      </c>
      <c r="E47" s="7" t="s">
        <v>835</v>
      </c>
      <c r="F47" s="7" t="s">
        <v>836</v>
      </c>
      <c r="G47" s="7" t="s">
        <v>1068</v>
      </c>
      <c r="H47" s="7" t="s">
        <v>994</v>
      </c>
      <c r="I47" s="6" t="s">
        <v>11</v>
      </c>
      <c r="J47" s="1"/>
      <c r="K47" s="1"/>
      <c r="L47" s="1"/>
      <c r="M47" s="1"/>
      <c r="N47" s="1"/>
      <c r="O47" s="1"/>
      <c r="P47" s="1">
        <v>40</v>
      </c>
      <c r="Q47" s="12"/>
      <c r="R47" s="29">
        <f t="shared" si="3"/>
        <v>-40</v>
      </c>
      <c r="S47" t="str">
        <f t="shared" si="4"/>
        <v>Pendiente de ingreso</v>
      </c>
      <c r="T47" s="10">
        <f>IFERROR(VLOOKUP(A47,[1]!Tabla1[[#All],[Material]:[venta nueva]],38,FALSE),0)</f>
        <v>0</v>
      </c>
    </row>
    <row r="48" spans="1:20" hidden="1" x14ac:dyDescent="0.35">
      <c r="A48">
        <f t="shared" si="0"/>
        <v>1012719</v>
      </c>
      <c r="B48" s="6" t="s">
        <v>1242</v>
      </c>
      <c r="C48" s="7" t="s">
        <v>658</v>
      </c>
      <c r="D48" s="7" t="s">
        <v>1095</v>
      </c>
      <c r="E48" s="7" t="s">
        <v>837</v>
      </c>
      <c r="F48" s="7" t="s">
        <v>838</v>
      </c>
      <c r="G48" s="7" t="s">
        <v>1063</v>
      </c>
      <c r="H48" s="7" t="s">
        <v>999</v>
      </c>
      <c r="I48" s="6" t="s">
        <v>11</v>
      </c>
      <c r="J48" s="1">
        <v>149891</v>
      </c>
      <c r="K48" s="1">
        <v>50109</v>
      </c>
      <c r="L48" s="1">
        <v>200000</v>
      </c>
      <c r="M48" s="1">
        <v>149891</v>
      </c>
      <c r="N48" s="1">
        <v>50109</v>
      </c>
      <c r="O48" s="1">
        <v>200000</v>
      </c>
      <c r="P48" s="1">
        <v>322000</v>
      </c>
      <c r="Q48" s="12"/>
      <c r="R48" s="29">
        <f t="shared" si="3"/>
        <v>-122000</v>
      </c>
      <c r="S48" t="str">
        <f t="shared" si="4"/>
        <v>Pendiente de ingreso</v>
      </c>
      <c r="T48" s="10">
        <f>IFERROR(VLOOKUP(A48,[1]!Tabla1[[#All],[Material]:[venta nueva]],38,FALSE),0)</f>
        <v>0</v>
      </c>
    </row>
    <row r="49" spans="1:20" hidden="1" x14ac:dyDescent="0.35">
      <c r="A49">
        <f t="shared" si="0"/>
        <v>1012744</v>
      </c>
      <c r="B49" s="6" t="s">
        <v>1242</v>
      </c>
      <c r="C49" s="7" t="s">
        <v>658</v>
      </c>
      <c r="D49" s="7" t="s">
        <v>1095</v>
      </c>
      <c r="E49" s="7" t="s">
        <v>1099</v>
      </c>
      <c r="F49" s="7" t="s">
        <v>1100</v>
      </c>
      <c r="G49" s="7" t="s">
        <v>1066</v>
      </c>
      <c r="H49" s="7" t="s">
        <v>982</v>
      </c>
      <c r="I49" s="6" t="s">
        <v>11</v>
      </c>
      <c r="J49" s="1">
        <v>0</v>
      </c>
      <c r="K49" s="1">
        <v>144000</v>
      </c>
      <c r="L49" s="1">
        <v>144000</v>
      </c>
      <c r="M49" s="1">
        <v>0</v>
      </c>
      <c r="N49" s="1">
        <v>144000</v>
      </c>
      <c r="O49" s="1">
        <v>144000</v>
      </c>
      <c r="P49" s="1">
        <v>142000</v>
      </c>
      <c r="Q49" s="12"/>
      <c r="R49" s="29">
        <f t="shared" si="3"/>
        <v>2000</v>
      </c>
      <c r="S49" t="str">
        <f t="shared" si="4"/>
        <v>Sobre ingreso</v>
      </c>
      <c r="T49" s="10">
        <f>IFERROR(VLOOKUP(A49,[1]!Tabla1[[#All],[Material]:[venta nueva]],38,FALSE),0)</f>
        <v>0</v>
      </c>
    </row>
    <row r="50" spans="1:20" hidden="1" x14ac:dyDescent="0.35">
      <c r="A50">
        <f t="shared" si="0"/>
        <v>1010885</v>
      </c>
      <c r="B50" s="6" t="s">
        <v>1242</v>
      </c>
      <c r="C50" s="7" t="s">
        <v>658</v>
      </c>
      <c r="D50" s="7" t="s">
        <v>1096</v>
      </c>
      <c r="E50" s="7" t="s">
        <v>663</v>
      </c>
      <c r="F50" s="7" t="s">
        <v>664</v>
      </c>
      <c r="G50" s="7" t="s">
        <v>1066</v>
      </c>
      <c r="H50" s="7" t="s">
        <v>982</v>
      </c>
      <c r="I50" s="6" t="s">
        <v>8</v>
      </c>
      <c r="J50" s="1">
        <v>7736</v>
      </c>
      <c r="K50" s="1">
        <v>0</v>
      </c>
      <c r="L50" s="1">
        <v>7736</v>
      </c>
      <c r="M50" s="1">
        <v>7736</v>
      </c>
      <c r="N50" s="1">
        <v>0</v>
      </c>
      <c r="O50" s="1">
        <v>7736</v>
      </c>
      <c r="P50" s="1">
        <v>4108.6360000000004</v>
      </c>
      <c r="Q50" s="12"/>
      <c r="R50" s="29">
        <f t="shared" si="3"/>
        <v>3627.3639999999996</v>
      </c>
      <c r="S50" t="str">
        <f t="shared" si="4"/>
        <v>Sobre ingreso</v>
      </c>
      <c r="T50" s="10">
        <f>IFERROR(VLOOKUP(A50,[1]!Tabla1[[#All],[Material]:[venta nueva]],38,FALSE),0)</f>
        <v>0</v>
      </c>
    </row>
    <row r="51" spans="1:20" hidden="1" x14ac:dyDescent="0.35">
      <c r="A51">
        <f t="shared" si="0"/>
        <v>1010887</v>
      </c>
      <c r="B51" s="6" t="s">
        <v>1242</v>
      </c>
      <c r="C51" s="7" t="s">
        <v>658</v>
      </c>
      <c r="D51" s="7" t="s">
        <v>1096</v>
      </c>
      <c r="E51" s="7" t="s">
        <v>667</v>
      </c>
      <c r="F51" s="7" t="s">
        <v>668</v>
      </c>
      <c r="G51" s="7" t="s">
        <v>1066</v>
      </c>
      <c r="H51" s="7" t="s">
        <v>982</v>
      </c>
      <c r="I51" s="6" t="s">
        <v>8</v>
      </c>
      <c r="J51" s="1">
        <v>12919</v>
      </c>
      <c r="K51" s="1">
        <v>0</v>
      </c>
      <c r="L51" s="1">
        <v>12919</v>
      </c>
      <c r="M51" s="1">
        <v>12919</v>
      </c>
      <c r="N51" s="1">
        <v>0</v>
      </c>
      <c r="O51" s="1">
        <v>12919</v>
      </c>
      <c r="P51" s="1">
        <v>6968.08</v>
      </c>
      <c r="Q51" s="12"/>
      <c r="R51" s="29">
        <f t="shared" si="3"/>
        <v>5950.92</v>
      </c>
      <c r="S51" t="str">
        <f t="shared" si="4"/>
        <v>Sobre ingreso</v>
      </c>
      <c r="T51" s="10">
        <f>IFERROR(VLOOKUP(A51,[1]!Tabla1[[#All],[Material]:[venta nueva]],38,FALSE),0)</f>
        <v>0</v>
      </c>
    </row>
    <row r="52" spans="1:20" hidden="1" x14ac:dyDescent="0.35">
      <c r="A52">
        <f t="shared" si="0"/>
        <v>1010888</v>
      </c>
      <c r="B52" s="6" t="s">
        <v>1242</v>
      </c>
      <c r="C52" s="7" t="s">
        <v>658</v>
      </c>
      <c r="D52" s="7" t="s">
        <v>1096</v>
      </c>
      <c r="E52" s="7" t="s">
        <v>669</v>
      </c>
      <c r="F52" s="7" t="s">
        <v>670</v>
      </c>
      <c r="G52" s="7" t="s">
        <v>1066</v>
      </c>
      <c r="H52" s="7" t="s">
        <v>982</v>
      </c>
      <c r="I52" s="6" t="s">
        <v>8</v>
      </c>
      <c r="J52" s="1">
        <v>6060</v>
      </c>
      <c r="K52" s="1">
        <v>0</v>
      </c>
      <c r="L52" s="1">
        <v>6060</v>
      </c>
      <c r="M52" s="1">
        <v>6060</v>
      </c>
      <c r="N52" s="1">
        <v>0</v>
      </c>
      <c r="O52" s="1">
        <v>6060</v>
      </c>
      <c r="P52" s="1"/>
      <c r="Q52" s="12"/>
      <c r="R52" s="29">
        <f t="shared" si="3"/>
        <v>6060</v>
      </c>
      <c r="S52" t="str">
        <f t="shared" si="4"/>
        <v>Sobre ingreso</v>
      </c>
      <c r="T52" s="10">
        <f>IFERROR(VLOOKUP(A52,[1]!Tabla1[[#All],[Material]:[venta nueva]],38,FALSE),0)</f>
        <v>0</v>
      </c>
    </row>
    <row r="53" spans="1:20" hidden="1" x14ac:dyDescent="0.35">
      <c r="A53">
        <f t="shared" si="0"/>
        <v>1011047</v>
      </c>
      <c r="B53" s="6" t="s">
        <v>1242</v>
      </c>
      <c r="C53" s="7" t="s">
        <v>658</v>
      </c>
      <c r="D53" s="7" t="s">
        <v>1096</v>
      </c>
      <c r="E53" s="7" t="s">
        <v>673</v>
      </c>
      <c r="F53" s="7" t="s">
        <v>674</v>
      </c>
      <c r="G53" s="7" t="s">
        <v>1066</v>
      </c>
      <c r="H53" s="7" t="s">
        <v>982</v>
      </c>
      <c r="I53" s="6" t="s">
        <v>10</v>
      </c>
      <c r="J53" s="1">
        <v>-33073</v>
      </c>
      <c r="K53" s="1">
        <v>172931</v>
      </c>
      <c r="L53" s="1">
        <v>139858</v>
      </c>
      <c r="M53" s="1">
        <v>-33073</v>
      </c>
      <c r="N53" s="1">
        <v>172931</v>
      </c>
      <c r="O53" s="1">
        <v>139858</v>
      </c>
      <c r="P53" s="1">
        <v>136800</v>
      </c>
      <c r="Q53" s="12"/>
      <c r="R53" s="29">
        <f t="shared" si="3"/>
        <v>3058</v>
      </c>
      <c r="S53" t="str">
        <f t="shared" si="4"/>
        <v>Sobre ingreso</v>
      </c>
      <c r="T53" s="10">
        <f>IFERROR(VLOOKUP(A53,[1]!Tabla1[[#All],[Material]:[venta nueva]],38,FALSE),0)</f>
        <v>0</v>
      </c>
    </row>
    <row r="54" spans="1:20" hidden="1" x14ac:dyDescent="0.35">
      <c r="A54">
        <f t="shared" si="0"/>
        <v>1011120</v>
      </c>
      <c r="B54" s="6" t="s">
        <v>1242</v>
      </c>
      <c r="C54" s="7" t="s">
        <v>658</v>
      </c>
      <c r="D54" s="7" t="s">
        <v>1096</v>
      </c>
      <c r="E54" s="7" t="s">
        <v>1102</v>
      </c>
      <c r="F54" s="7" t="s">
        <v>1103</v>
      </c>
      <c r="G54" s="7" t="s">
        <v>1073</v>
      </c>
      <c r="H54" s="7" t="s">
        <v>998</v>
      </c>
      <c r="I54" s="6" t="s">
        <v>8</v>
      </c>
      <c r="J54" s="1">
        <v>0</v>
      </c>
      <c r="K54" s="1">
        <v>4815</v>
      </c>
      <c r="L54" s="1">
        <v>4815</v>
      </c>
      <c r="M54" s="1">
        <v>0</v>
      </c>
      <c r="N54" s="1">
        <v>4815</v>
      </c>
      <c r="O54" s="1">
        <v>4815</v>
      </c>
      <c r="P54" s="1"/>
      <c r="Q54" s="12"/>
      <c r="R54" s="29">
        <f t="shared" si="3"/>
        <v>4815</v>
      </c>
      <c r="S54" t="str">
        <f t="shared" si="4"/>
        <v>Sobre ingreso</v>
      </c>
      <c r="T54" s="10">
        <f>IFERROR(VLOOKUP(A54,[1]!Tabla1[[#All],[Material]:[venta nueva]],38,FALSE),0)</f>
        <v>0</v>
      </c>
    </row>
    <row r="55" spans="1:20" hidden="1" x14ac:dyDescent="0.35">
      <c r="A55">
        <f t="shared" si="0"/>
        <v>1011127</v>
      </c>
      <c r="B55" s="6" t="s">
        <v>1242</v>
      </c>
      <c r="C55" s="7" t="s">
        <v>658</v>
      </c>
      <c r="D55" s="7" t="s">
        <v>1096</v>
      </c>
      <c r="E55" s="7" t="s">
        <v>677</v>
      </c>
      <c r="F55" s="7" t="s">
        <v>678</v>
      </c>
      <c r="G55" s="7" t="s">
        <v>1066</v>
      </c>
      <c r="H55" s="7" t="s">
        <v>982</v>
      </c>
      <c r="I55" s="6" t="s">
        <v>10</v>
      </c>
      <c r="J55" s="1">
        <v>-135233</v>
      </c>
      <c r="K55" s="1">
        <v>1145233</v>
      </c>
      <c r="L55" s="1">
        <v>1010000</v>
      </c>
      <c r="M55" s="1">
        <v>-135233</v>
      </c>
      <c r="N55" s="1">
        <v>1145233</v>
      </c>
      <c r="O55" s="1">
        <v>1010000</v>
      </c>
      <c r="P55" s="1">
        <v>1003200</v>
      </c>
      <c r="Q55" s="12"/>
      <c r="R55" s="29">
        <f t="shared" si="3"/>
        <v>6800</v>
      </c>
      <c r="S55" t="str">
        <f t="shared" si="4"/>
        <v>Sobre ingreso</v>
      </c>
      <c r="T55" s="10">
        <f>IFERROR(VLOOKUP(A55,[1]!Tabla1[[#All],[Material]:[venta nueva]],38,FALSE),0)</f>
        <v>0</v>
      </c>
    </row>
    <row r="56" spans="1:20" hidden="1" x14ac:dyDescent="0.35">
      <c r="A56">
        <f t="shared" si="0"/>
        <v>1011150</v>
      </c>
      <c r="B56" s="6" t="s">
        <v>1242</v>
      </c>
      <c r="C56" s="7" t="s">
        <v>658</v>
      </c>
      <c r="D56" s="7" t="s">
        <v>1096</v>
      </c>
      <c r="E56" s="7" t="s">
        <v>679</v>
      </c>
      <c r="F56" s="7" t="s">
        <v>680</v>
      </c>
      <c r="G56" s="7" t="s">
        <v>1068</v>
      </c>
      <c r="H56" s="7" t="s">
        <v>984</v>
      </c>
      <c r="I56" s="6" t="s">
        <v>10</v>
      </c>
      <c r="J56" s="1">
        <v>-15151</v>
      </c>
      <c r="K56" s="1">
        <v>135151</v>
      </c>
      <c r="L56" s="1">
        <v>120000</v>
      </c>
      <c r="M56" s="1">
        <v>-15151</v>
      </c>
      <c r="N56" s="1">
        <v>135151</v>
      </c>
      <c r="O56" s="1">
        <v>120000</v>
      </c>
      <c r="P56" s="1">
        <v>120042</v>
      </c>
      <c r="Q56" s="12"/>
      <c r="R56" s="29">
        <f t="shared" si="3"/>
        <v>-42</v>
      </c>
      <c r="S56" t="str">
        <f t="shared" si="4"/>
        <v>Pendiente de ingreso</v>
      </c>
      <c r="T56" s="10">
        <f>IFERROR(VLOOKUP(A56,[1]!Tabla1[[#All],[Material]:[venta nueva]],38,FALSE),0)</f>
        <v>0</v>
      </c>
    </row>
    <row r="57" spans="1:20" hidden="1" x14ac:dyDescent="0.35">
      <c r="A57">
        <f t="shared" si="0"/>
        <v>1011250</v>
      </c>
      <c r="B57" s="6" t="s">
        <v>1242</v>
      </c>
      <c r="C57" s="7" t="s">
        <v>658</v>
      </c>
      <c r="D57" s="7" t="s">
        <v>1096</v>
      </c>
      <c r="E57" s="7" t="s">
        <v>683</v>
      </c>
      <c r="F57" s="7" t="s">
        <v>684</v>
      </c>
      <c r="G57" s="7" t="s">
        <v>1066</v>
      </c>
      <c r="H57" s="7" t="s">
        <v>982</v>
      </c>
      <c r="I57" s="6" t="s">
        <v>8</v>
      </c>
      <c r="J57" s="1">
        <v>5134</v>
      </c>
      <c r="K57" s="1">
        <v>0</v>
      </c>
      <c r="L57" s="1">
        <v>5134</v>
      </c>
      <c r="M57" s="1">
        <v>5134</v>
      </c>
      <c r="N57" s="1">
        <v>0</v>
      </c>
      <c r="O57" s="1">
        <v>5134</v>
      </c>
      <c r="P57" s="1">
        <v>11793.393</v>
      </c>
      <c r="Q57" s="12"/>
      <c r="R57" s="29">
        <f t="shared" si="3"/>
        <v>-6659.393</v>
      </c>
      <c r="S57" t="str">
        <f t="shared" si="4"/>
        <v>Pendiente de ingreso</v>
      </c>
      <c r="T57" s="10">
        <f>IFERROR(VLOOKUP(A57,[1]!Tabla1[[#All],[Material]:[venta nueva]],38,FALSE),0)</f>
        <v>0</v>
      </c>
    </row>
    <row r="58" spans="1:20" hidden="1" x14ac:dyDescent="0.35">
      <c r="A58">
        <f t="shared" si="0"/>
        <v>1011586</v>
      </c>
      <c r="B58" s="6" t="s">
        <v>1242</v>
      </c>
      <c r="C58" s="7" t="s">
        <v>658</v>
      </c>
      <c r="D58" s="7" t="s">
        <v>1096</v>
      </c>
      <c r="E58" s="7" t="s">
        <v>700</v>
      </c>
      <c r="F58" s="7" t="s">
        <v>701</v>
      </c>
      <c r="G58" s="7" t="s">
        <v>1068</v>
      </c>
      <c r="H58" s="7" t="s">
        <v>992</v>
      </c>
      <c r="I58" s="6" t="s">
        <v>14</v>
      </c>
      <c r="J58" s="1"/>
      <c r="K58" s="1"/>
      <c r="L58" s="1"/>
      <c r="M58" s="1"/>
      <c r="N58" s="1"/>
      <c r="O58" s="1"/>
      <c r="P58" s="1">
        <v>48000</v>
      </c>
      <c r="Q58" s="12"/>
      <c r="R58" s="29">
        <f t="shared" si="3"/>
        <v>-48000</v>
      </c>
      <c r="S58" t="str">
        <f t="shared" si="4"/>
        <v>Pendiente de ingreso</v>
      </c>
      <c r="T58" s="10">
        <f>IFERROR(VLOOKUP(A58,[1]!Tabla1[[#All],[Material]:[venta nueva]],38,FALSE),0)</f>
        <v>0</v>
      </c>
    </row>
    <row r="59" spans="1:20" hidden="1" x14ac:dyDescent="0.35">
      <c r="A59">
        <f t="shared" si="0"/>
        <v>1011701</v>
      </c>
      <c r="B59" s="6" t="s">
        <v>1242</v>
      </c>
      <c r="C59" s="7" t="s">
        <v>658</v>
      </c>
      <c r="D59" s="7" t="s">
        <v>1096</v>
      </c>
      <c r="E59" s="7" t="s">
        <v>702</v>
      </c>
      <c r="F59" s="7" t="s">
        <v>703</v>
      </c>
      <c r="G59" s="7" t="s">
        <v>1066</v>
      </c>
      <c r="H59" s="7" t="s">
        <v>982</v>
      </c>
      <c r="I59" s="6" t="s">
        <v>8</v>
      </c>
      <c r="J59" s="1">
        <v>0</v>
      </c>
      <c r="K59" s="1">
        <v>36288</v>
      </c>
      <c r="L59" s="1">
        <v>36288</v>
      </c>
      <c r="M59" s="1">
        <v>0</v>
      </c>
      <c r="N59" s="1">
        <v>36288</v>
      </c>
      <c r="O59" s="1">
        <v>36288</v>
      </c>
      <c r="P59" s="1">
        <v>36300</v>
      </c>
      <c r="Q59" s="12"/>
      <c r="R59" s="29">
        <f t="shared" si="3"/>
        <v>-12</v>
      </c>
      <c r="S59" t="str">
        <f t="shared" si="4"/>
        <v>Pendiente de ingreso</v>
      </c>
      <c r="T59" s="10">
        <f>IFERROR(VLOOKUP(A59,[1]!Tabla1[[#All],[Material]:[venta nueva]],38,FALSE),0)</f>
        <v>0</v>
      </c>
    </row>
    <row r="60" spans="1:20" hidden="1" x14ac:dyDescent="0.35">
      <c r="A60">
        <f t="shared" si="0"/>
        <v>1011748</v>
      </c>
      <c r="B60" s="6" t="s">
        <v>1242</v>
      </c>
      <c r="C60" s="7" t="s">
        <v>658</v>
      </c>
      <c r="D60" s="7" t="s">
        <v>1096</v>
      </c>
      <c r="E60" s="7" t="s">
        <v>704</v>
      </c>
      <c r="F60" s="7" t="s">
        <v>705</v>
      </c>
      <c r="G60" s="7" t="s">
        <v>1066</v>
      </c>
      <c r="H60" s="7" t="s">
        <v>982</v>
      </c>
      <c r="I60" s="6" t="s">
        <v>9</v>
      </c>
      <c r="J60" s="1"/>
      <c r="K60" s="1"/>
      <c r="L60" s="1"/>
      <c r="M60" s="1"/>
      <c r="N60" s="1"/>
      <c r="O60" s="1"/>
      <c r="P60" s="1">
        <v>22800</v>
      </c>
      <c r="Q60" s="12"/>
      <c r="R60" s="29">
        <f t="shared" si="3"/>
        <v>-22800</v>
      </c>
      <c r="S60" t="str">
        <f t="shared" si="4"/>
        <v>Pendiente de ingreso</v>
      </c>
      <c r="T60" s="10">
        <f>IFERROR(VLOOKUP(A60,[1]!Tabla1[[#All],[Material]:[venta nueva]],38,FALSE),0)</f>
        <v>0</v>
      </c>
    </row>
    <row r="61" spans="1:20" hidden="1" x14ac:dyDescent="0.35">
      <c r="A61">
        <f t="shared" si="0"/>
        <v>1011967</v>
      </c>
      <c r="B61" s="6" t="s">
        <v>1242</v>
      </c>
      <c r="C61" s="7" t="s">
        <v>658</v>
      </c>
      <c r="D61" s="7" t="s">
        <v>1096</v>
      </c>
      <c r="E61" s="7" t="s">
        <v>708</v>
      </c>
      <c r="F61" s="7" t="s">
        <v>709</v>
      </c>
      <c r="G61" s="7" t="s">
        <v>1072</v>
      </c>
      <c r="H61" s="7" t="s">
        <v>993</v>
      </c>
      <c r="I61" s="6" t="s">
        <v>14</v>
      </c>
      <c r="J61" s="1"/>
      <c r="K61" s="1"/>
      <c r="L61" s="1"/>
      <c r="M61" s="1"/>
      <c r="N61" s="1"/>
      <c r="O61" s="1"/>
      <c r="P61" s="1">
        <v>360000</v>
      </c>
      <c r="Q61" s="12"/>
      <c r="R61" s="29">
        <f t="shared" si="3"/>
        <v>-360000</v>
      </c>
      <c r="S61" t="str">
        <f t="shared" si="4"/>
        <v>Pendiente de ingreso</v>
      </c>
      <c r="T61" s="10">
        <f>IFERROR(VLOOKUP(A61,[1]!Tabla1[[#All],[Material]:[venta nueva]],38,FALSE),0)</f>
        <v>0</v>
      </c>
    </row>
    <row r="62" spans="1:20" hidden="1" x14ac:dyDescent="0.35">
      <c r="A62">
        <f t="shared" si="0"/>
        <v>1011968</v>
      </c>
      <c r="B62" s="6" t="s">
        <v>1242</v>
      </c>
      <c r="C62" s="7" t="s">
        <v>658</v>
      </c>
      <c r="D62" s="7" t="s">
        <v>1096</v>
      </c>
      <c r="E62" s="7" t="s">
        <v>710</v>
      </c>
      <c r="F62" s="7" t="s">
        <v>711</v>
      </c>
      <c r="G62" s="7" t="s">
        <v>1072</v>
      </c>
      <c r="H62" s="7" t="s">
        <v>993</v>
      </c>
      <c r="I62" s="6" t="s">
        <v>14</v>
      </c>
      <c r="J62" s="1"/>
      <c r="K62" s="1"/>
      <c r="L62" s="1"/>
      <c r="M62" s="1"/>
      <c r="N62" s="1"/>
      <c r="O62" s="1"/>
      <c r="P62" s="1">
        <v>24000</v>
      </c>
      <c r="Q62" s="12"/>
      <c r="R62" s="29">
        <f t="shared" si="3"/>
        <v>-24000</v>
      </c>
      <c r="S62" t="str">
        <f t="shared" si="4"/>
        <v>Pendiente de ingreso</v>
      </c>
      <c r="T62" s="10">
        <f>IFERROR(VLOOKUP(A62,[1]!Tabla1[[#All],[Material]:[venta nueva]],38,FALSE),0)</f>
        <v>0</v>
      </c>
    </row>
    <row r="63" spans="1:20" hidden="1" x14ac:dyDescent="0.35">
      <c r="A63">
        <f t="shared" si="0"/>
        <v>1011969</v>
      </c>
      <c r="B63" s="6" t="s">
        <v>1242</v>
      </c>
      <c r="C63" s="7" t="s">
        <v>658</v>
      </c>
      <c r="D63" s="7" t="s">
        <v>1096</v>
      </c>
      <c r="E63" s="7" t="s">
        <v>712</v>
      </c>
      <c r="F63" s="7" t="s">
        <v>713</v>
      </c>
      <c r="G63" s="7" t="s">
        <v>1072</v>
      </c>
      <c r="H63" s="7" t="s">
        <v>993</v>
      </c>
      <c r="I63" s="6" t="s">
        <v>14</v>
      </c>
      <c r="J63" s="1"/>
      <c r="K63" s="1"/>
      <c r="L63" s="1"/>
      <c r="M63" s="1"/>
      <c r="N63" s="1"/>
      <c r="O63" s="1"/>
      <c r="P63" s="1">
        <v>120000</v>
      </c>
      <c r="Q63" s="12"/>
      <c r="R63" s="29">
        <f t="shared" si="3"/>
        <v>-120000</v>
      </c>
      <c r="S63" t="str">
        <f t="shared" si="4"/>
        <v>Pendiente de ingreso</v>
      </c>
      <c r="T63" s="10">
        <f>IFERROR(VLOOKUP(A63,[1]!Tabla1[[#All],[Material]:[venta nueva]],38,FALSE),0)</f>
        <v>0</v>
      </c>
    </row>
    <row r="64" spans="1:20" hidden="1" x14ac:dyDescent="0.35">
      <c r="A64">
        <f t="shared" si="0"/>
        <v>1012038</v>
      </c>
      <c r="B64" s="6" t="s">
        <v>1242</v>
      </c>
      <c r="C64" s="7" t="s">
        <v>658</v>
      </c>
      <c r="D64" s="7" t="s">
        <v>1096</v>
      </c>
      <c r="E64" s="7" t="s">
        <v>718</v>
      </c>
      <c r="F64" s="7" t="s">
        <v>719</v>
      </c>
      <c r="G64" s="7" t="s">
        <v>1066</v>
      </c>
      <c r="H64" s="7" t="s">
        <v>982</v>
      </c>
      <c r="I64" s="6" t="s">
        <v>8</v>
      </c>
      <c r="J64" s="1">
        <v>3000</v>
      </c>
      <c r="K64" s="1">
        <v>0</v>
      </c>
      <c r="L64" s="1">
        <v>3000</v>
      </c>
      <c r="M64" s="1">
        <v>3000</v>
      </c>
      <c r="N64" s="1">
        <v>0</v>
      </c>
      <c r="O64" s="1">
        <v>3000</v>
      </c>
      <c r="P64" s="1">
        <v>10967.773999999999</v>
      </c>
      <c r="Q64" s="12"/>
      <c r="R64" s="29">
        <f t="shared" si="3"/>
        <v>-7967.7739999999994</v>
      </c>
      <c r="S64" t="str">
        <f t="shared" si="4"/>
        <v>Pendiente de ingreso</v>
      </c>
      <c r="T64" s="10">
        <f>IFERROR(VLOOKUP(A64,[1]!Tabla1[[#All],[Material]:[venta nueva]],38,FALSE),0)</f>
        <v>0</v>
      </c>
    </row>
    <row r="65" spans="1:20" hidden="1" x14ac:dyDescent="0.35">
      <c r="A65">
        <f t="shared" si="0"/>
        <v>1012107</v>
      </c>
      <c r="B65" s="6" t="s">
        <v>1242</v>
      </c>
      <c r="C65" s="7" t="s">
        <v>658</v>
      </c>
      <c r="D65" s="7" t="s">
        <v>1096</v>
      </c>
      <c r="E65" s="7" t="s">
        <v>720</v>
      </c>
      <c r="F65" s="7" t="s">
        <v>721</v>
      </c>
      <c r="G65" s="7" t="s">
        <v>1066</v>
      </c>
      <c r="H65" s="7" t="s">
        <v>982</v>
      </c>
      <c r="I65" s="6" t="s">
        <v>8</v>
      </c>
      <c r="J65" s="1">
        <v>-6087</v>
      </c>
      <c r="K65" s="1">
        <v>122893</v>
      </c>
      <c r="L65" s="1">
        <v>116806</v>
      </c>
      <c r="M65" s="1">
        <v>-6087</v>
      </c>
      <c r="N65" s="1">
        <v>122893</v>
      </c>
      <c r="O65" s="1">
        <v>116806</v>
      </c>
      <c r="P65" s="1">
        <v>137891.96799999999</v>
      </c>
      <c r="Q65" s="12"/>
      <c r="R65" s="29">
        <f t="shared" si="3"/>
        <v>-21085.967999999993</v>
      </c>
      <c r="S65" t="str">
        <f t="shared" si="4"/>
        <v>Pendiente de ingreso</v>
      </c>
      <c r="T65" s="10">
        <f>IFERROR(VLOOKUP(A65,[1]!Tabla1[[#All],[Material]:[venta nueva]],38,FALSE),0)</f>
        <v>0</v>
      </c>
    </row>
    <row r="66" spans="1:20" hidden="1" x14ac:dyDescent="0.35">
      <c r="A66">
        <f t="shared" si="0"/>
        <v>1012108</v>
      </c>
      <c r="B66" s="6" t="s">
        <v>1242</v>
      </c>
      <c r="C66" s="7" t="s">
        <v>658</v>
      </c>
      <c r="D66" s="7" t="s">
        <v>1096</v>
      </c>
      <c r="E66" s="7" t="s">
        <v>722</v>
      </c>
      <c r="F66" s="7" t="s">
        <v>723</v>
      </c>
      <c r="G66" s="7" t="s">
        <v>1066</v>
      </c>
      <c r="H66" s="7" t="s">
        <v>982</v>
      </c>
      <c r="I66" s="6" t="s">
        <v>8</v>
      </c>
      <c r="J66" s="1">
        <v>47658</v>
      </c>
      <c r="K66" s="1">
        <v>200095</v>
      </c>
      <c r="L66" s="1">
        <v>247753</v>
      </c>
      <c r="M66" s="1">
        <v>47658</v>
      </c>
      <c r="N66" s="1">
        <v>200095</v>
      </c>
      <c r="O66" s="1">
        <v>247753</v>
      </c>
      <c r="P66" s="1">
        <v>309351.50400000002</v>
      </c>
      <c r="Q66" s="12"/>
      <c r="R66" s="29">
        <f t="shared" si="3"/>
        <v>-61598.504000000015</v>
      </c>
      <c r="S66" t="str">
        <f t="shared" si="4"/>
        <v>Pendiente de ingreso</v>
      </c>
      <c r="T66" s="10">
        <f>IFERROR(VLOOKUP(A66,[1]!Tabla1[[#All],[Material]:[venta nueva]],38,FALSE),0)</f>
        <v>0</v>
      </c>
    </row>
    <row r="67" spans="1:20" hidden="1" x14ac:dyDescent="0.35">
      <c r="A67">
        <f t="shared" si="0"/>
        <v>1012109</v>
      </c>
      <c r="B67" s="6" t="s">
        <v>1242</v>
      </c>
      <c r="C67" s="7" t="s">
        <v>658</v>
      </c>
      <c r="D67" s="7" t="s">
        <v>1096</v>
      </c>
      <c r="E67" s="7" t="s">
        <v>724</v>
      </c>
      <c r="F67" s="7" t="s">
        <v>725</v>
      </c>
      <c r="G67" s="7" t="s">
        <v>1066</v>
      </c>
      <c r="H67" s="7" t="s">
        <v>982</v>
      </c>
      <c r="I67" s="6" t="s">
        <v>8</v>
      </c>
      <c r="J67" s="1">
        <v>-80117</v>
      </c>
      <c r="K67" s="1">
        <v>280448</v>
      </c>
      <c r="L67" s="1">
        <v>200331</v>
      </c>
      <c r="M67" s="1">
        <v>-80117</v>
      </c>
      <c r="N67" s="1">
        <v>280448</v>
      </c>
      <c r="O67" s="1">
        <v>200331</v>
      </c>
      <c r="P67" s="1">
        <v>199944.41</v>
      </c>
      <c r="Q67" s="12"/>
      <c r="R67" s="29">
        <f t="shared" si="3"/>
        <v>386.58999999999651</v>
      </c>
      <c r="S67" t="str">
        <f t="shared" si="4"/>
        <v>Sobre ingreso</v>
      </c>
      <c r="T67" s="10">
        <f>IFERROR(VLOOKUP(A67,[1]!Tabla1[[#All],[Material]:[venta nueva]],38,FALSE),0)</f>
        <v>0</v>
      </c>
    </row>
    <row r="68" spans="1:20" hidden="1" x14ac:dyDescent="0.35">
      <c r="A68">
        <f t="shared" si="0"/>
        <v>1012110</v>
      </c>
      <c r="B68" s="6" t="s">
        <v>1242</v>
      </c>
      <c r="C68" s="7" t="s">
        <v>658</v>
      </c>
      <c r="D68" s="7" t="s">
        <v>1096</v>
      </c>
      <c r="E68" s="7" t="s">
        <v>726</v>
      </c>
      <c r="F68" s="7" t="s">
        <v>727</v>
      </c>
      <c r="G68" s="7" t="s">
        <v>1066</v>
      </c>
      <c r="H68" s="7" t="s">
        <v>982</v>
      </c>
      <c r="I68" s="6" t="s">
        <v>8</v>
      </c>
      <c r="J68" s="1">
        <v>-38813</v>
      </c>
      <c r="K68" s="1">
        <v>137073</v>
      </c>
      <c r="L68" s="1">
        <v>98260</v>
      </c>
      <c r="M68" s="1">
        <v>-38813</v>
      </c>
      <c r="N68" s="1">
        <v>137073</v>
      </c>
      <c r="O68" s="1">
        <v>98260</v>
      </c>
      <c r="P68" s="1">
        <v>97976.576000000001</v>
      </c>
      <c r="Q68" s="12"/>
      <c r="R68" s="29">
        <f t="shared" si="3"/>
        <v>283.42399999999907</v>
      </c>
      <c r="S68" t="str">
        <f t="shared" si="4"/>
        <v>Sobre ingreso</v>
      </c>
      <c r="T68" s="10">
        <f>IFERROR(VLOOKUP(A68,[1]!Tabla1[[#All],[Material]:[venta nueva]],38,FALSE),0)</f>
        <v>0</v>
      </c>
    </row>
    <row r="69" spans="1:20" hidden="1" x14ac:dyDescent="0.35">
      <c r="A69">
        <f t="shared" si="0"/>
        <v>1012111</v>
      </c>
      <c r="B69" s="6" t="s">
        <v>1242</v>
      </c>
      <c r="C69" s="7" t="s">
        <v>658</v>
      </c>
      <c r="D69" s="7" t="s">
        <v>1096</v>
      </c>
      <c r="E69" s="7" t="s">
        <v>728</v>
      </c>
      <c r="F69" s="7" t="s">
        <v>729</v>
      </c>
      <c r="G69" s="7" t="s">
        <v>1066</v>
      </c>
      <c r="H69" s="7" t="s">
        <v>982</v>
      </c>
      <c r="I69" s="6" t="s">
        <v>8</v>
      </c>
      <c r="J69" s="1">
        <v>-34184</v>
      </c>
      <c r="K69" s="1">
        <v>78777</v>
      </c>
      <c r="L69" s="1">
        <v>44593</v>
      </c>
      <c r="M69" s="1">
        <v>-34184</v>
      </c>
      <c r="N69" s="1">
        <v>78777</v>
      </c>
      <c r="O69" s="1">
        <v>44593</v>
      </c>
      <c r="P69" s="1">
        <v>38918.546000000002</v>
      </c>
      <c r="Q69" s="12"/>
      <c r="R69" s="29">
        <f t="shared" si="3"/>
        <v>5674.4539999999979</v>
      </c>
      <c r="S69" t="str">
        <f t="shared" si="4"/>
        <v>Sobre ingreso</v>
      </c>
      <c r="T69" s="10">
        <f>IFERROR(VLOOKUP(A69,[1]!Tabla1[[#All],[Material]:[venta nueva]],38,FALSE),0)</f>
        <v>0</v>
      </c>
    </row>
    <row r="70" spans="1:20" hidden="1" x14ac:dyDescent="0.35">
      <c r="A70">
        <f t="shared" ref="A70:A133" si="5">+E70*1</f>
        <v>1012112</v>
      </c>
      <c r="B70" s="6" t="s">
        <v>1242</v>
      </c>
      <c r="C70" s="7" t="s">
        <v>658</v>
      </c>
      <c r="D70" s="7" t="s">
        <v>1096</v>
      </c>
      <c r="E70" s="7" t="s">
        <v>730</v>
      </c>
      <c r="F70" s="7" t="s">
        <v>731</v>
      </c>
      <c r="G70" s="7" t="s">
        <v>1066</v>
      </c>
      <c r="H70" s="7" t="s">
        <v>982</v>
      </c>
      <c r="I70" s="6" t="s">
        <v>8</v>
      </c>
      <c r="J70" s="1">
        <v>18747</v>
      </c>
      <c r="K70" s="1">
        <v>70900</v>
      </c>
      <c r="L70" s="1">
        <v>89647</v>
      </c>
      <c r="M70" s="1">
        <v>18747</v>
      </c>
      <c r="N70" s="1">
        <v>70900</v>
      </c>
      <c r="O70" s="1">
        <v>89647</v>
      </c>
      <c r="P70" s="1">
        <v>85819.957999999999</v>
      </c>
      <c r="Q70" s="12"/>
      <c r="R70" s="29">
        <f t="shared" si="3"/>
        <v>3827.0420000000013</v>
      </c>
      <c r="S70" t="str">
        <f t="shared" si="4"/>
        <v>Sobre ingreso</v>
      </c>
      <c r="T70" s="10">
        <f>IFERROR(VLOOKUP(A70,[1]!Tabla1[[#All],[Material]:[venta nueva]],38,FALSE),0)</f>
        <v>0</v>
      </c>
    </row>
    <row r="71" spans="1:20" hidden="1" x14ac:dyDescent="0.35">
      <c r="A71">
        <f t="shared" si="5"/>
        <v>1012145</v>
      </c>
      <c r="B71" s="6" t="s">
        <v>1242</v>
      </c>
      <c r="C71" s="7" t="s">
        <v>658</v>
      </c>
      <c r="D71" s="7" t="s">
        <v>1096</v>
      </c>
      <c r="E71" s="7" t="s">
        <v>734</v>
      </c>
      <c r="F71" s="7" t="s">
        <v>735</v>
      </c>
      <c r="G71" s="7" t="s">
        <v>1066</v>
      </c>
      <c r="H71" s="7" t="s">
        <v>982</v>
      </c>
      <c r="I71" s="6" t="s">
        <v>8</v>
      </c>
      <c r="J71" s="1">
        <v>-43000</v>
      </c>
      <c r="K71" s="1">
        <v>60000</v>
      </c>
      <c r="L71" s="1">
        <v>17000</v>
      </c>
      <c r="M71" s="1"/>
      <c r="N71" s="1"/>
      <c r="O71" s="1"/>
      <c r="P71" s="1"/>
      <c r="Q71" s="12"/>
      <c r="R71" s="29">
        <f t="shared" si="3"/>
        <v>0</v>
      </c>
      <c r="S71" t="str">
        <f t="shared" si="4"/>
        <v>OK</v>
      </c>
      <c r="T71" s="10">
        <f>IFERROR(VLOOKUP(A71,[1]!Tabla1[[#All],[Material]:[venta nueva]],38,FALSE),0)</f>
        <v>0</v>
      </c>
    </row>
    <row r="72" spans="1:20" hidden="1" x14ac:dyDescent="0.35">
      <c r="A72">
        <f t="shared" si="5"/>
        <v>1012147</v>
      </c>
      <c r="B72" s="6" t="s">
        <v>1242</v>
      </c>
      <c r="C72" s="7" t="s">
        <v>658</v>
      </c>
      <c r="D72" s="7" t="s">
        <v>1096</v>
      </c>
      <c r="E72" s="7" t="s">
        <v>736</v>
      </c>
      <c r="F72" s="7" t="s">
        <v>737</v>
      </c>
      <c r="G72" s="7" t="s">
        <v>985</v>
      </c>
      <c r="H72" s="7" t="s">
        <v>985</v>
      </c>
      <c r="I72" s="6" t="s">
        <v>8</v>
      </c>
      <c r="J72" s="1">
        <v>-19928</v>
      </c>
      <c r="K72" s="1">
        <v>111149</v>
      </c>
      <c r="L72" s="1">
        <v>91221</v>
      </c>
      <c r="M72" s="1">
        <v>-19928</v>
      </c>
      <c r="N72" s="1">
        <v>21149</v>
      </c>
      <c r="O72" s="1">
        <v>1221</v>
      </c>
      <c r="P72" s="1"/>
      <c r="Q72" s="12"/>
      <c r="R72" s="29">
        <f t="shared" ref="R72:R135" si="6">+O72-P72</f>
        <v>1221</v>
      </c>
      <c r="S72" t="str">
        <f t="shared" ref="S72:S135" si="7">IF(R72&gt;0,"Sobre ingreso",IF(R72&lt;0,"Pendiente de ingreso","OK"))</f>
        <v>Sobre ingreso</v>
      </c>
      <c r="T72" s="10">
        <f>IFERROR(VLOOKUP(A72,[1]!Tabla1[[#All],[Material]:[venta nueva]],38,FALSE),0)</f>
        <v>0</v>
      </c>
    </row>
    <row r="73" spans="1:20" hidden="1" x14ac:dyDescent="0.35">
      <c r="A73">
        <f t="shared" si="5"/>
        <v>1012148</v>
      </c>
      <c r="B73" s="6" t="s">
        <v>1242</v>
      </c>
      <c r="C73" s="7" t="s">
        <v>658</v>
      </c>
      <c r="D73" s="7" t="s">
        <v>1096</v>
      </c>
      <c r="E73" s="7" t="s">
        <v>738</v>
      </c>
      <c r="F73" s="7" t="s">
        <v>739</v>
      </c>
      <c r="G73" s="7" t="s">
        <v>1068</v>
      </c>
      <c r="H73" s="7" t="s">
        <v>984</v>
      </c>
      <c r="I73" s="6" t="s">
        <v>8</v>
      </c>
      <c r="J73" s="1">
        <v>-9088</v>
      </c>
      <c r="K73" s="1">
        <v>104837</v>
      </c>
      <c r="L73" s="1">
        <v>95750</v>
      </c>
      <c r="M73" s="1"/>
      <c r="N73" s="1"/>
      <c r="O73" s="1"/>
      <c r="P73" s="1"/>
      <c r="Q73" s="12"/>
      <c r="R73" s="29">
        <f t="shared" si="6"/>
        <v>0</v>
      </c>
      <c r="S73" t="str">
        <f t="shared" si="7"/>
        <v>OK</v>
      </c>
      <c r="T73" s="10">
        <f>IFERROR(VLOOKUP(A73,[1]!Tabla1[[#All],[Material]:[venta nueva]],38,FALSE),0)</f>
        <v>0</v>
      </c>
    </row>
    <row r="74" spans="1:20" hidden="1" x14ac:dyDescent="0.35">
      <c r="A74">
        <f t="shared" si="5"/>
        <v>1012157</v>
      </c>
      <c r="B74" s="6" t="s">
        <v>1242</v>
      </c>
      <c r="C74" s="7" t="s">
        <v>658</v>
      </c>
      <c r="D74" s="7" t="s">
        <v>1096</v>
      </c>
      <c r="E74" s="7" t="s">
        <v>740</v>
      </c>
      <c r="F74" s="7" t="s">
        <v>741</v>
      </c>
      <c r="G74" s="7" t="s">
        <v>1068</v>
      </c>
      <c r="H74" s="7" t="s">
        <v>994</v>
      </c>
      <c r="I74" s="6" t="s">
        <v>8</v>
      </c>
      <c r="J74" s="1">
        <v>-105622</v>
      </c>
      <c r="K74" s="1">
        <v>143901</v>
      </c>
      <c r="L74" s="1">
        <v>38279</v>
      </c>
      <c r="M74" s="1">
        <v>-105622</v>
      </c>
      <c r="N74" s="1">
        <v>143901</v>
      </c>
      <c r="O74" s="1">
        <v>38279</v>
      </c>
      <c r="P74" s="1">
        <v>36105.923000000003</v>
      </c>
      <c r="Q74" s="12"/>
      <c r="R74" s="29">
        <f t="shared" si="6"/>
        <v>2173.0769999999975</v>
      </c>
      <c r="S74" t="str">
        <f t="shared" si="7"/>
        <v>Sobre ingreso</v>
      </c>
      <c r="T74" s="10">
        <f>IFERROR(VLOOKUP(A74,[1]!Tabla1[[#All],[Material]:[venta nueva]],38,FALSE),0)</f>
        <v>0</v>
      </c>
    </row>
    <row r="75" spans="1:20" hidden="1" x14ac:dyDescent="0.35">
      <c r="A75">
        <f t="shared" si="5"/>
        <v>1012158</v>
      </c>
      <c r="B75" s="6" t="s">
        <v>1242</v>
      </c>
      <c r="C75" s="7" t="s">
        <v>658</v>
      </c>
      <c r="D75" s="7" t="s">
        <v>1096</v>
      </c>
      <c r="E75" s="7" t="s">
        <v>742</v>
      </c>
      <c r="F75" s="7" t="s">
        <v>743</v>
      </c>
      <c r="G75" s="7" t="s">
        <v>985</v>
      </c>
      <c r="H75" s="7" t="s">
        <v>985</v>
      </c>
      <c r="I75" s="6" t="s">
        <v>8</v>
      </c>
      <c r="J75" s="1">
        <v>-35585</v>
      </c>
      <c r="K75" s="1">
        <v>82479</v>
      </c>
      <c r="L75" s="1">
        <v>46895</v>
      </c>
      <c r="M75" s="1">
        <v>-35585</v>
      </c>
      <c r="N75" s="1">
        <v>172479</v>
      </c>
      <c r="O75" s="1">
        <v>136895</v>
      </c>
      <c r="P75" s="1">
        <v>130635.808</v>
      </c>
      <c r="Q75" s="12"/>
      <c r="R75" s="29">
        <f t="shared" si="6"/>
        <v>6259.1919999999955</v>
      </c>
      <c r="S75" t="str">
        <f t="shared" si="7"/>
        <v>Sobre ingreso</v>
      </c>
      <c r="T75" s="10">
        <f>IFERROR(VLOOKUP(A75,[1]!Tabla1[[#All],[Material]:[venta nueva]],38,FALSE),0)</f>
        <v>0</v>
      </c>
    </row>
    <row r="76" spans="1:20" hidden="1" x14ac:dyDescent="0.35">
      <c r="A76">
        <f t="shared" si="5"/>
        <v>1012159</v>
      </c>
      <c r="B76" s="6" t="s">
        <v>1242</v>
      </c>
      <c r="C76" s="7" t="s">
        <v>658</v>
      </c>
      <c r="D76" s="7" t="s">
        <v>1096</v>
      </c>
      <c r="E76" s="7" t="s">
        <v>744</v>
      </c>
      <c r="F76" s="7" t="s">
        <v>745</v>
      </c>
      <c r="G76" s="7" t="s">
        <v>1068</v>
      </c>
      <c r="H76" s="7" t="s">
        <v>984</v>
      </c>
      <c r="I76" s="6" t="s">
        <v>8</v>
      </c>
      <c r="J76" s="1">
        <v>0</v>
      </c>
      <c r="K76" s="1">
        <v>208049</v>
      </c>
      <c r="L76" s="1">
        <v>208049</v>
      </c>
      <c r="M76" s="1">
        <v>0</v>
      </c>
      <c r="N76" s="1">
        <v>328049</v>
      </c>
      <c r="O76" s="1">
        <v>328049</v>
      </c>
      <c r="P76" s="1">
        <v>421842.67200000002</v>
      </c>
      <c r="Q76" s="12"/>
      <c r="R76" s="29">
        <f t="shared" si="6"/>
        <v>-93793.67200000002</v>
      </c>
      <c r="S76" t="str">
        <f t="shared" si="7"/>
        <v>Pendiente de ingreso</v>
      </c>
      <c r="T76" s="10">
        <f>IFERROR(VLOOKUP(A76,[1]!Tabla1[[#All],[Material]:[venta nueva]],38,FALSE),0)</f>
        <v>0</v>
      </c>
    </row>
    <row r="77" spans="1:20" hidden="1" x14ac:dyDescent="0.35">
      <c r="A77">
        <f t="shared" si="5"/>
        <v>1012160</v>
      </c>
      <c r="B77" s="6" t="s">
        <v>1242</v>
      </c>
      <c r="C77" s="7" t="s">
        <v>658</v>
      </c>
      <c r="D77" s="7" t="s">
        <v>1096</v>
      </c>
      <c r="E77" s="7" t="s">
        <v>746</v>
      </c>
      <c r="F77" s="7" t="s">
        <v>747</v>
      </c>
      <c r="G77" s="7" t="s">
        <v>1066</v>
      </c>
      <c r="H77" s="7" t="s">
        <v>982</v>
      </c>
      <c r="I77" s="6" t="s">
        <v>8</v>
      </c>
      <c r="J77" s="1">
        <v>-23954</v>
      </c>
      <c r="K77" s="1">
        <v>47954</v>
      </c>
      <c r="L77" s="1">
        <v>24000</v>
      </c>
      <c r="M77" s="1">
        <v>-23954</v>
      </c>
      <c r="N77" s="1">
        <v>67954</v>
      </c>
      <c r="O77" s="1">
        <v>44000</v>
      </c>
      <c r="P77" s="1">
        <v>39916.271999999997</v>
      </c>
      <c r="Q77" s="12"/>
      <c r="R77" s="29">
        <f t="shared" si="6"/>
        <v>4083.7280000000028</v>
      </c>
      <c r="S77" t="str">
        <f t="shared" si="7"/>
        <v>Sobre ingreso</v>
      </c>
      <c r="T77" s="10">
        <f>IFERROR(VLOOKUP(A77,[1]!Tabla1[[#All],[Material]:[venta nueva]],38,FALSE),0)</f>
        <v>0</v>
      </c>
    </row>
    <row r="78" spans="1:20" hidden="1" x14ac:dyDescent="0.35">
      <c r="A78">
        <f t="shared" si="5"/>
        <v>1012161</v>
      </c>
      <c r="B78" s="6" t="s">
        <v>1242</v>
      </c>
      <c r="C78" s="7" t="s">
        <v>658</v>
      </c>
      <c r="D78" s="7" t="s">
        <v>1096</v>
      </c>
      <c r="E78" s="7" t="s">
        <v>748</v>
      </c>
      <c r="F78" s="7" t="s">
        <v>749</v>
      </c>
      <c r="G78" s="7" t="s">
        <v>1068</v>
      </c>
      <c r="H78" s="7" t="s">
        <v>992</v>
      </c>
      <c r="I78" s="6" t="s">
        <v>8</v>
      </c>
      <c r="J78" s="1">
        <v>-44000</v>
      </c>
      <c r="K78" s="1">
        <v>107630</v>
      </c>
      <c r="L78" s="1">
        <v>63630</v>
      </c>
      <c r="M78" s="1">
        <v>-44000</v>
      </c>
      <c r="N78" s="1">
        <v>107630</v>
      </c>
      <c r="O78" s="1">
        <v>63630</v>
      </c>
      <c r="P78" s="1">
        <v>83461.376000000004</v>
      </c>
      <c r="Q78" s="12"/>
      <c r="R78" s="29">
        <f t="shared" si="6"/>
        <v>-19831.376000000004</v>
      </c>
      <c r="S78" t="str">
        <f t="shared" si="7"/>
        <v>Pendiente de ingreso</v>
      </c>
      <c r="T78" s="10">
        <f>IFERROR(VLOOKUP(A78,[1]!Tabla1[[#All],[Material]:[venta nueva]],38,FALSE),0)</f>
        <v>0</v>
      </c>
    </row>
    <row r="79" spans="1:20" hidden="1" x14ac:dyDescent="0.35">
      <c r="A79">
        <f t="shared" si="5"/>
        <v>1012163</v>
      </c>
      <c r="B79" s="6" t="s">
        <v>1242</v>
      </c>
      <c r="C79" s="7" t="s">
        <v>658</v>
      </c>
      <c r="D79" s="7" t="s">
        <v>1096</v>
      </c>
      <c r="E79" s="7" t="s">
        <v>750</v>
      </c>
      <c r="F79" s="7" t="s">
        <v>751</v>
      </c>
      <c r="G79" s="7" t="s">
        <v>985</v>
      </c>
      <c r="H79" s="7" t="s">
        <v>985</v>
      </c>
      <c r="I79" s="6" t="s">
        <v>8</v>
      </c>
      <c r="J79" s="1">
        <v>-15772</v>
      </c>
      <c r="K79" s="1">
        <v>141721</v>
      </c>
      <c r="L79" s="1">
        <v>125949</v>
      </c>
      <c r="M79" s="1">
        <v>-15772</v>
      </c>
      <c r="N79" s="1">
        <v>141721</v>
      </c>
      <c r="O79" s="1">
        <v>125949</v>
      </c>
      <c r="P79" s="1">
        <v>119748.288</v>
      </c>
      <c r="Q79" s="12"/>
      <c r="R79" s="29">
        <f t="shared" si="6"/>
        <v>6200.7119999999995</v>
      </c>
      <c r="S79" t="str">
        <f t="shared" si="7"/>
        <v>Sobre ingreso</v>
      </c>
      <c r="T79" s="10">
        <f>IFERROR(VLOOKUP(A79,[1]!Tabla1[[#All],[Material]:[venta nueva]],38,FALSE),0)</f>
        <v>0</v>
      </c>
    </row>
    <row r="80" spans="1:20" hidden="1" x14ac:dyDescent="0.35">
      <c r="A80">
        <f t="shared" si="5"/>
        <v>1012164</v>
      </c>
      <c r="B80" s="6" t="s">
        <v>1242</v>
      </c>
      <c r="C80" s="7" t="s">
        <v>658</v>
      </c>
      <c r="D80" s="7" t="s">
        <v>1096</v>
      </c>
      <c r="E80" s="7" t="s">
        <v>752</v>
      </c>
      <c r="F80" s="7" t="s">
        <v>753</v>
      </c>
      <c r="G80" s="7" t="s">
        <v>1068</v>
      </c>
      <c r="H80" s="7" t="s">
        <v>992</v>
      </c>
      <c r="I80" s="6" t="s">
        <v>8</v>
      </c>
      <c r="J80" s="1">
        <v>15206</v>
      </c>
      <c r="K80" s="1">
        <v>64627</v>
      </c>
      <c r="L80" s="1">
        <v>79833</v>
      </c>
      <c r="M80" s="1">
        <v>15206</v>
      </c>
      <c r="N80" s="1">
        <v>64627</v>
      </c>
      <c r="O80" s="1">
        <v>79833</v>
      </c>
      <c r="P80" s="1">
        <v>79832.895999999993</v>
      </c>
      <c r="Q80" s="12"/>
      <c r="R80" s="29">
        <f t="shared" si="6"/>
        <v>0.10400000000663567</v>
      </c>
      <c r="S80" t="str">
        <f t="shared" si="7"/>
        <v>Sobre ingreso</v>
      </c>
      <c r="T80" s="10">
        <f>IFERROR(VLOOKUP(A80,[1]!Tabla1[[#All],[Material]:[venta nueva]],38,FALSE),0)</f>
        <v>0</v>
      </c>
    </row>
    <row r="81" spans="1:20" hidden="1" x14ac:dyDescent="0.35">
      <c r="A81">
        <f t="shared" si="5"/>
        <v>1012165</v>
      </c>
      <c r="B81" s="6" t="s">
        <v>1242</v>
      </c>
      <c r="C81" s="7" t="s">
        <v>658</v>
      </c>
      <c r="D81" s="7" t="s">
        <v>1096</v>
      </c>
      <c r="E81" s="7" t="s">
        <v>754</v>
      </c>
      <c r="F81" s="7" t="s">
        <v>755</v>
      </c>
      <c r="G81" s="7" t="s">
        <v>1068</v>
      </c>
      <c r="H81" s="7" t="s">
        <v>984</v>
      </c>
      <c r="I81" s="6" t="s">
        <v>8</v>
      </c>
      <c r="J81" s="1">
        <v>-55769</v>
      </c>
      <c r="K81" s="1">
        <v>1015580</v>
      </c>
      <c r="L81" s="1">
        <v>959811</v>
      </c>
      <c r="M81" s="1">
        <v>-55769</v>
      </c>
      <c r="N81" s="1">
        <v>1015580</v>
      </c>
      <c r="O81" s="1">
        <v>959811</v>
      </c>
      <c r="P81" s="1">
        <v>858381.99699999997</v>
      </c>
      <c r="Q81" s="12"/>
      <c r="R81" s="29">
        <f t="shared" si="6"/>
        <v>101429.00300000003</v>
      </c>
      <c r="S81" t="str">
        <f t="shared" si="7"/>
        <v>Sobre ingreso</v>
      </c>
      <c r="T81" s="10">
        <f>IFERROR(VLOOKUP(A81,[1]!Tabla1[[#All],[Material]:[venta nueva]],38,FALSE),0)</f>
        <v>0</v>
      </c>
    </row>
    <row r="82" spans="1:20" hidden="1" x14ac:dyDescent="0.35">
      <c r="A82">
        <f t="shared" si="5"/>
        <v>1012167</v>
      </c>
      <c r="B82" s="6" t="s">
        <v>1242</v>
      </c>
      <c r="C82" s="7" t="s">
        <v>658</v>
      </c>
      <c r="D82" s="7" t="s">
        <v>1096</v>
      </c>
      <c r="E82" s="7" t="s">
        <v>758</v>
      </c>
      <c r="F82" s="7" t="s">
        <v>759</v>
      </c>
      <c r="G82" s="7" t="s">
        <v>1066</v>
      </c>
      <c r="H82" s="7" t="s">
        <v>982</v>
      </c>
      <c r="I82" s="6" t="s">
        <v>8</v>
      </c>
      <c r="J82" s="1">
        <v>0</v>
      </c>
      <c r="K82" s="1">
        <v>399165</v>
      </c>
      <c r="L82" s="1">
        <v>399165</v>
      </c>
      <c r="M82" s="1">
        <v>0</v>
      </c>
      <c r="N82" s="1">
        <v>219165</v>
      </c>
      <c r="O82" s="1">
        <v>219165</v>
      </c>
      <c r="P82" s="1">
        <v>219632.92600000001</v>
      </c>
      <c r="Q82" s="12"/>
      <c r="R82" s="29">
        <f t="shared" si="6"/>
        <v>-467.92600000000675</v>
      </c>
      <c r="S82" t="str">
        <f t="shared" si="7"/>
        <v>Pendiente de ingreso</v>
      </c>
      <c r="T82" s="10">
        <f>IFERROR(VLOOKUP(A82,[1]!Tabla1[[#All],[Material]:[venta nueva]],38,FALSE),0)</f>
        <v>0</v>
      </c>
    </row>
    <row r="83" spans="1:20" hidden="1" x14ac:dyDescent="0.35">
      <c r="A83">
        <f t="shared" si="5"/>
        <v>1012278</v>
      </c>
      <c r="B83" s="6" t="s">
        <v>1242</v>
      </c>
      <c r="C83" s="7" t="s">
        <v>658</v>
      </c>
      <c r="D83" s="7" t="s">
        <v>1096</v>
      </c>
      <c r="E83" s="7" t="s">
        <v>768</v>
      </c>
      <c r="F83" s="7" t="s">
        <v>769</v>
      </c>
      <c r="G83" s="7" t="s">
        <v>1068</v>
      </c>
      <c r="H83" s="7" t="s">
        <v>994</v>
      </c>
      <c r="I83" s="6" t="s">
        <v>10</v>
      </c>
      <c r="J83" s="1">
        <v>-8933</v>
      </c>
      <c r="K83" s="1">
        <v>105000</v>
      </c>
      <c r="L83" s="1">
        <v>96067</v>
      </c>
      <c r="M83" s="1">
        <v>-8933</v>
      </c>
      <c r="N83" s="1">
        <v>105000</v>
      </c>
      <c r="O83" s="1">
        <v>96067</v>
      </c>
      <c r="P83" s="1">
        <v>80028</v>
      </c>
      <c r="Q83" s="12"/>
      <c r="R83" s="29">
        <f t="shared" si="6"/>
        <v>16039</v>
      </c>
      <c r="S83" t="str">
        <f t="shared" si="7"/>
        <v>Sobre ingreso</v>
      </c>
      <c r="T83" s="10">
        <f>IFERROR(VLOOKUP(A83,[1]!Tabla1[[#All],[Material]:[venta nueva]],38,FALSE),0)</f>
        <v>0</v>
      </c>
    </row>
    <row r="84" spans="1:20" hidden="1" x14ac:dyDescent="0.35">
      <c r="A84">
        <f t="shared" si="5"/>
        <v>1012326</v>
      </c>
      <c r="B84" s="6" t="s">
        <v>1242</v>
      </c>
      <c r="C84" s="7" t="s">
        <v>658</v>
      </c>
      <c r="D84" s="7" t="s">
        <v>1096</v>
      </c>
      <c r="E84" s="7" t="s">
        <v>772</v>
      </c>
      <c r="F84" s="7" t="s">
        <v>773</v>
      </c>
      <c r="G84" s="7" t="s">
        <v>1065</v>
      </c>
      <c r="H84" s="7" t="s">
        <v>989</v>
      </c>
      <c r="I84" s="6" t="s">
        <v>15</v>
      </c>
      <c r="J84" s="1">
        <v>0</v>
      </c>
      <c r="K84" s="1">
        <v>3000</v>
      </c>
      <c r="L84" s="1">
        <v>3000</v>
      </c>
      <c r="M84" s="1">
        <v>0</v>
      </c>
      <c r="N84" s="1">
        <v>3000</v>
      </c>
      <c r="O84" s="1">
        <v>3000</v>
      </c>
      <c r="P84" s="1">
        <v>3000</v>
      </c>
      <c r="Q84" s="12"/>
      <c r="R84" s="29">
        <f t="shared" si="6"/>
        <v>0</v>
      </c>
      <c r="S84" t="str">
        <f t="shared" si="7"/>
        <v>OK</v>
      </c>
      <c r="T84" s="10">
        <f>IFERROR(VLOOKUP(A84,[1]!Tabla1[[#All],[Material]:[venta nueva]],38,FALSE),0)</f>
        <v>0</v>
      </c>
    </row>
    <row r="85" spans="1:20" hidden="1" x14ac:dyDescent="0.35">
      <c r="A85">
        <f t="shared" si="5"/>
        <v>1012401</v>
      </c>
      <c r="B85" s="6" t="s">
        <v>1242</v>
      </c>
      <c r="C85" s="7" t="s">
        <v>658</v>
      </c>
      <c r="D85" s="7" t="s">
        <v>1096</v>
      </c>
      <c r="E85" s="7" t="s">
        <v>780</v>
      </c>
      <c r="F85" s="7" t="s">
        <v>781</v>
      </c>
      <c r="G85" s="7" t="s">
        <v>1068</v>
      </c>
      <c r="H85" s="7" t="s">
        <v>984</v>
      </c>
      <c r="I85" s="6" t="s">
        <v>8</v>
      </c>
      <c r="J85" s="1">
        <v>0</v>
      </c>
      <c r="K85" s="1">
        <v>18144</v>
      </c>
      <c r="L85" s="1">
        <v>18144</v>
      </c>
      <c r="M85" s="1">
        <v>0</v>
      </c>
      <c r="N85" s="1">
        <v>18144</v>
      </c>
      <c r="O85" s="1">
        <v>18144</v>
      </c>
      <c r="P85" s="1"/>
      <c r="Q85" s="12"/>
      <c r="R85" s="29">
        <f t="shared" si="6"/>
        <v>18144</v>
      </c>
      <c r="S85" t="str">
        <f t="shared" si="7"/>
        <v>Sobre ingreso</v>
      </c>
      <c r="T85" s="10">
        <f>IFERROR(VLOOKUP(A85,[1]!Tabla1[[#All],[Material]:[venta nueva]],38,FALSE),0)</f>
        <v>0</v>
      </c>
    </row>
    <row r="86" spans="1:20" hidden="1" x14ac:dyDescent="0.35">
      <c r="A86">
        <f t="shared" si="5"/>
        <v>1012448</v>
      </c>
      <c r="B86" s="6" t="s">
        <v>1242</v>
      </c>
      <c r="C86" s="7" t="s">
        <v>658</v>
      </c>
      <c r="D86" s="7" t="s">
        <v>1096</v>
      </c>
      <c r="E86" s="7" t="s">
        <v>784</v>
      </c>
      <c r="F86" s="7" t="s">
        <v>785</v>
      </c>
      <c r="G86" s="7" t="s">
        <v>1072</v>
      </c>
      <c r="H86" s="7" t="s">
        <v>993</v>
      </c>
      <c r="I86" s="6" t="s">
        <v>14</v>
      </c>
      <c r="J86" s="1"/>
      <c r="K86" s="1"/>
      <c r="L86" s="1"/>
      <c r="M86" s="1"/>
      <c r="N86" s="1"/>
      <c r="O86" s="1"/>
      <c r="P86" s="1">
        <v>24000</v>
      </c>
      <c r="Q86" s="12"/>
      <c r="R86" s="29">
        <f t="shared" si="6"/>
        <v>-24000</v>
      </c>
      <c r="S86" t="str">
        <f t="shared" si="7"/>
        <v>Pendiente de ingreso</v>
      </c>
      <c r="T86" s="10">
        <f>IFERROR(VLOOKUP(A86,[1]!Tabla1[[#All],[Material]:[venta nueva]],38,FALSE),0)</f>
        <v>0</v>
      </c>
    </row>
    <row r="87" spans="1:20" hidden="1" x14ac:dyDescent="0.35">
      <c r="A87">
        <f t="shared" si="5"/>
        <v>1012455</v>
      </c>
      <c r="B87" s="6" t="s">
        <v>1242</v>
      </c>
      <c r="C87" s="7" t="s">
        <v>658</v>
      </c>
      <c r="D87" s="7" t="s">
        <v>1096</v>
      </c>
      <c r="E87" s="7" t="s">
        <v>790</v>
      </c>
      <c r="F87" s="7" t="s">
        <v>791</v>
      </c>
      <c r="G87" s="7" t="s">
        <v>1068</v>
      </c>
      <c r="H87" s="7" t="s">
        <v>997</v>
      </c>
      <c r="I87" s="6" t="s">
        <v>14</v>
      </c>
      <c r="J87" s="1"/>
      <c r="K87" s="1"/>
      <c r="L87" s="1"/>
      <c r="M87" s="1"/>
      <c r="N87" s="1"/>
      <c r="O87" s="1"/>
      <c r="P87" s="1">
        <v>24000</v>
      </c>
      <c r="Q87" s="12"/>
      <c r="R87" s="29">
        <f t="shared" si="6"/>
        <v>-24000</v>
      </c>
      <c r="S87" t="str">
        <f t="shared" si="7"/>
        <v>Pendiente de ingreso</v>
      </c>
      <c r="T87" s="10">
        <f>IFERROR(VLOOKUP(A87,[1]!Tabla1[[#All],[Material]:[venta nueva]],38,FALSE),0)</f>
        <v>0</v>
      </c>
    </row>
    <row r="88" spans="1:20" hidden="1" x14ac:dyDescent="0.35">
      <c r="A88">
        <f t="shared" si="5"/>
        <v>1012483</v>
      </c>
      <c r="B88" s="6" t="s">
        <v>1242</v>
      </c>
      <c r="C88" s="7" t="s">
        <v>658</v>
      </c>
      <c r="D88" s="7" t="s">
        <v>1096</v>
      </c>
      <c r="E88" s="7" t="s">
        <v>792</v>
      </c>
      <c r="F88" s="7" t="s">
        <v>793</v>
      </c>
      <c r="G88" s="7" t="s">
        <v>1068</v>
      </c>
      <c r="H88" s="7" t="s">
        <v>984</v>
      </c>
      <c r="I88" s="6" t="s">
        <v>8</v>
      </c>
      <c r="J88" s="1">
        <v>-2037</v>
      </c>
      <c r="K88" s="1">
        <v>274195</v>
      </c>
      <c r="L88" s="1">
        <v>272158</v>
      </c>
      <c r="M88" s="1">
        <v>-2037</v>
      </c>
      <c r="N88" s="1">
        <v>274195</v>
      </c>
      <c r="O88" s="1">
        <v>272158</v>
      </c>
      <c r="P88" s="1">
        <v>271615.435</v>
      </c>
      <c r="Q88" s="12"/>
      <c r="R88" s="29">
        <f t="shared" si="6"/>
        <v>542.56500000000233</v>
      </c>
      <c r="S88" t="str">
        <f t="shared" si="7"/>
        <v>Sobre ingreso</v>
      </c>
      <c r="T88" s="10">
        <f>IFERROR(VLOOKUP(A88,[1]!Tabla1[[#All],[Material]:[venta nueva]],38,FALSE),0)</f>
        <v>0</v>
      </c>
    </row>
    <row r="89" spans="1:20" hidden="1" x14ac:dyDescent="0.35">
      <c r="A89">
        <f t="shared" si="5"/>
        <v>1012502</v>
      </c>
      <c r="B89" s="6" t="s">
        <v>1242</v>
      </c>
      <c r="C89" s="7" t="s">
        <v>658</v>
      </c>
      <c r="D89" s="7" t="s">
        <v>1096</v>
      </c>
      <c r="E89" s="7" t="s">
        <v>796</v>
      </c>
      <c r="F89" s="7" t="s">
        <v>797</v>
      </c>
      <c r="G89" s="7" t="s">
        <v>1072</v>
      </c>
      <c r="H89" s="7" t="s">
        <v>993</v>
      </c>
      <c r="I89" s="6" t="s">
        <v>14</v>
      </c>
      <c r="J89" s="1"/>
      <c r="K89" s="1"/>
      <c r="L89" s="1"/>
      <c r="M89" s="1"/>
      <c r="N89" s="1"/>
      <c r="O89" s="1"/>
      <c r="P89" s="1">
        <v>12000</v>
      </c>
      <c r="Q89" s="12"/>
      <c r="R89" s="29">
        <f t="shared" si="6"/>
        <v>-12000</v>
      </c>
      <c r="S89" t="str">
        <f t="shared" si="7"/>
        <v>Pendiente de ingreso</v>
      </c>
      <c r="T89" s="10">
        <f>IFERROR(VLOOKUP(A89,[1]!Tabla1[[#All],[Material]:[venta nueva]],38,FALSE),0)</f>
        <v>0</v>
      </c>
    </row>
    <row r="90" spans="1:20" hidden="1" x14ac:dyDescent="0.35">
      <c r="A90">
        <f t="shared" si="5"/>
        <v>1012503</v>
      </c>
      <c r="B90" s="6" t="s">
        <v>1242</v>
      </c>
      <c r="C90" s="7" t="s">
        <v>658</v>
      </c>
      <c r="D90" s="7" t="s">
        <v>1096</v>
      </c>
      <c r="E90" s="7" t="s">
        <v>798</v>
      </c>
      <c r="F90" s="7" t="s">
        <v>799</v>
      </c>
      <c r="G90" s="7" t="s">
        <v>1072</v>
      </c>
      <c r="H90" s="7" t="s">
        <v>993</v>
      </c>
      <c r="I90" s="6" t="s">
        <v>14</v>
      </c>
      <c r="J90" s="1"/>
      <c r="K90" s="1"/>
      <c r="L90" s="1"/>
      <c r="M90" s="1"/>
      <c r="N90" s="1"/>
      <c r="O90" s="1"/>
      <c r="P90" s="1">
        <v>216000</v>
      </c>
      <c r="Q90" s="12"/>
      <c r="R90" s="29">
        <f t="shared" si="6"/>
        <v>-216000</v>
      </c>
      <c r="S90" t="str">
        <f t="shared" si="7"/>
        <v>Pendiente de ingreso</v>
      </c>
      <c r="T90" s="10">
        <f>IFERROR(VLOOKUP(A90,[1]!Tabla1[[#All],[Material]:[venta nueva]],38,FALSE),0)</f>
        <v>0</v>
      </c>
    </row>
    <row r="91" spans="1:20" hidden="1" x14ac:dyDescent="0.35">
      <c r="A91">
        <f t="shared" si="5"/>
        <v>1012504</v>
      </c>
      <c r="B91" s="6" t="s">
        <v>1242</v>
      </c>
      <c r="C91" s="7" t="s">
        <v>658</v>
      </c>
      <c r="D91" s="7" t="s">
        <v>1096</v>
      </c>
      <c r="E91" s="7" t="s">
        <v>800</v>
      </c>
      <c r="F91" s="7" t="s">
        <v>785</v>
      </c>
      <c r="G91" s="7" t="s">
        <v>1072</v>
      </c>
      <c r="H91" s="7" t="s">
        <v>993</v>
      </c>
      <c r="I91" s="6" t="s">
        <v>14</v>
      </c>
      <c r="J91" s="1"/>
      <c r="K91" s="1"/>
      <c r="L91" s="1"/>
      <c r="M91" s="1"/>
      <c r="N91" s="1"/>
      <c r="O91" s="1"/>
      <c r="P91" s="1">
        <v>24000</v>
      </c>
      <c r="Q91" s="12"/>
      <c r="R91" s="29">
        <f t="shared" si="6"/>
        <v>-24000</v>
      </c>
      <c r="S91" t="str">
        <f t="shared" si="7"/>
        <v>Pendiente de ingreso</v>
      </c>
      <c r="T91" s="10">
        <f>IFERROR(VLOOKUP(A91,[1]!Tabla1[[#All],[Material]:[venta nueva]],38,FALSE),0)</f>
        <v>0</v>
      </c>
    </row>
    <row r="92" spans="1:20" hidden="1" x14ac:dyDescent="0.35">
      <c r="A92">
        <f t="shared" si="5"/>
        <v>1012518</v>
      </c>
      <c r="B92" s="6" t="s">
        <v>1242</v>
      </c>
      <c r="C92" s="7" t="s">
        <v>658</v>
      </c>
      <c r="D92" s="7" t="s">
        <v>1096</v>
      </c>
      <c r="E92" s="7" t="s">
        <v>801</v>
      </c>
      <c r="F92" s="7" t="s">
        <v>802</v>
      </c>
      <c r="G92" s="7" t="s">
        <v>985</v>
      </c>
      <c r="H92" s="7" t="s">
        <v>985</v>
      </c>
      <c r="I92" s="6" t="s">
        <v>8</v>
      </c>
      <c r="J92" s="1">
        <v>-26508</v>
      </c>
      <c r="K92" s="1">
        <v>153515</v>
      </c>
      <c r="L92" s="1">
        <v>127008</v>
      </c>
      <c r="M92" s="1">
        <v>-26508</v>
      </c>
      <c r="N92" s="1">
        <v>153515</v>
      </c>
      <c r="O92" s="1">
        <v>127008</v>
      </c>
      <c r="P92" s="1">
        <v>127005.75999999999</v>
      </c>
      <c r="Q92" s="12"/>
      <c r="R92" s="29">
        <f t="shared" si="6"/>
        <v>2.2400000000052387</v>
      </c>
      <c r="S92" t="str">
        <f t="shared" si="7"/>
        <v>Sobre ingreso</v>
      </c>
      <c r="T92" s="10">
        <f>IFERROR(VLOOKUP(A92,[1]!Tabla1[[#All],[Material]:[venta nueva]],38,FALSE),0)</f>
        <v>0</v>
      </c>
    </row>
    <row r="93" spans="1:20" hidden="1" x14ac:dyDescent="0.35">
      <c r="A93">
        <f t="shared" si="5"/>
        <v>1012519</v>
      </c>
      <c r="B93" s="6" t="s">
        <v>1242</v>
      </c>
      <c r="C93" s="7" t="s">
        <v>658</v>
      </c>
      <c r="D93" s="7" t="s">
        <v>1096</v>
      </c>
      <c r="E93" s="7" t="s">
        <v>803</v>
      </c>
      <c r="F93" s="7" t="s">
        <v>721</v>
      </c>
      <c r="G93" s="7" t="s">
        <v>1066</v>
      </c>
      <c r="H93" s="7" t="s">
        <v>982</v>
      </c>
      <c r="I93" s="6" t="s">
        <v>8</v>
      </c>
      <c r="J93" s="1">
        <v>15769</v>
      </c>
      <c r="K93" s="1">
        <v>22058</v>
      </c>
      <c r="L93" s="1">
        <v>37827</v>
      </c>
      <c r="M93" s="1">
        <v>15769</v>
      </c>
      <c r="N93" s="1">
        <v>22058</v>
      </c>
      <c r="O93" s="1">
        <v>37827</v>
      </c>
      <c r="P93" s="1">
        <v>18143.68</v>
      </c>
      <c r="Q93" s="12"/>
      <c r="R93" s="29">
        <f t="shared" si="6"/>
        <v>19683.32</v>
      </c>
      <c r="S93" t="str">
        <f t="shared" si="7"/>
        <v>Sobre ingreso</v>
      </c>
      <c r="T93" s="10">
        <f>IFERROR(VLOOKUP(A93,[1]!Tabla1[[#All],[Material]:[venta nueva]],38,FALSE),0)</f>
        <v>0</v>
      </c>
    </row>
    <row r="94" spans="1:20" hidden="1" x14ac:dyDescent="0.35">
      <c r="A94">
        <f t="shared" si="5"/>
        <v>1012520</v>
      </c>
      <c r="B94" s="6" t="s">
        <v>1242</v>
      </c>
      <c r="C94" s="7" t="s">
        <v>658</v>
      </c>
      <c r="D94" s="7" t="s">
        <v>1096</v>
      </c>
      <c r="E94" s="7" t="s">
        <v>804</v>
      </c>
      <c r="F94" s="7" t="s">
        <v>723</v>
      </c>
      <c r="G94" s="7" t="s">
        <v>1066</v>
      </c>
      <c r="H94" s="7" t="s">
        <v>982</v>
      </c>
      <c r="I94" s="6" t="s">
        <v>8</v>
      </c>
      <c r="J94" s="1">
        <v>-10899</v>
      </c>
      <c r="K94" s="1">
        <v>58295</v>
      </c>
      <c r="L94" s="1">
        <v>47396</v>
      </c>
      <c r="M94" s="1">
        <v>-10899</v>
      </c>
      <c r="N94" s="1">
        <v>58295</v>
      </c>
      <c r="O94" s="1">
        <v>47396</v>
      </c>
      <c r="P94" s="1">
        <v>48080.752</v>
      </c>
      <c r="Q94" s="12"/>
      <c r="R94" s="29">
        <f t="shared" si="6"/>
        <v>-684.75200000000041</v>
      </c>
      <c r="S94" t="str">
        <f t="shared" si="7"/>
        <v>Pendiente de ingreso</v>
      </c>
      <c r="T94" s="10">
        <f>IFERROR(VLOOKUP(A94,[1]!Tabla1[[#All],[Material]:[venta nueva]],38,FALSE),0)</f>
        <v>0</v>
      </c>
    </row>
    <row r="95" spans="1:20" hidden="1" x14ac:dyDescent="0.35">
      <c r="A95">
        <f t="shared" si="5"/>
        <v>1012521</v>
      </c>
      <c r="B95" s="6" t="s">
        <v>1242</v>
      </c>
      <c r="C95" s="7" t="s">
        <v>658</v>
      </c>
      <c r="D95" s="7" t="s">
        <v>1096</v>
      </c>
      <c r="E95" s="7" t="s">
        <v>805</v>
      </c>
      <c r="F95" s="7" t="s">
        <v>725</v>
      </c>
      <c r="G95" s="7" t="s">
        <v>1066</v>
      </c>
      <c r="H95" s="7" t="s">
        <v>982</v>
      </c>
      <c r="I95" s="6" t="s">
        <v>8</v>
      </c>
      <c r="J95" s="1">
        <v>-6527</v>
      </c>
      <c r="K95" s="1">
        <v>222153</v>
      </c>
      <c r="L95" s="1">
        <v>215626</v>
      </c>
      <c r="M95" s="1">
        <v>-6527</v>
      </c>
      <c r="N95" s="1">
        <v>222153</v>
      </c>
      <c r="O95" s="1">
        <v>215626</v>
      </c>
      <c r="P95" s="1">
        <v>215910.49600000001</v>
      </c>
      <c r="Q95" s="12"/>
      <c r="R95" s="29">
        <f t="shared" si="6"/>
        <v>-284.49600000001374</v>
      </c>
      <c r="S95" t="str">
        <f t="shared" si="7"/>
        <v>Pendiente de ingreso</v>
      </c>
      <c r="T95" s="10">
        <f>IFERROR(VLOOKUP(A95,[1]!Tabla1[[#All],[Material]:[venta nueva]],38,FALSE),0)</f>
        <v>0</v>
      </c>
    </row>
    <row r="96" spans="1:20" hidden="1" x14ac:dyDescent="0.35">
      <c r="A96">
        <f t="shared" si="5"/>
        <v>1012522</v>
      </c>
      <c r="B96" s="6" t="s">
        <v>1242</v>
      </c>
      <c r="C96" s="7" t="s">
        <v>658</v>
      </c>
      <c r="D96" s="7" t="s">
        <v>1096</v>
      </c>
      <c r="E96" s="7" t="s">
        <v>806</v>
      </c>
      <c r="F96" s="7" t="s">
        <v>727</v>
      </c>
      <c r="G96" s="7" t="s">
        <v>1066</v>
      </c>
      <c r="H96" s="7" t="s">
        <v>982</v>
      </c>
      <c r="I96" s="6" t="s">
        <v>8</v>
      </c>
      <c r="J96" s="1">
        <v>54345</v>
      </c>
      <c r="K96" s="1">
        <v>178037</v>
      </c>
      <c r="L96" s="1">
        <v>232382</v>
      </c>
      <c r="M96" s="1">
        <v>54345</v>
      </c>
      <c r="N96" s="1">
        <v>178037</v>
      </c>
      <c r="O96" s="1">
        <v>232382</v>
      </c>
      <c r="P96" s="1">
        <v>234054.17600000001</v>
      </c>
      <c r="Q96" s="12"/>
      <c r="R96" s="29">
        <f t="shared" si="6"/>
        <v>-1672.1760000000068</v>
      </c>
      <c r="S96" t="str">
        <f t="shared" si="7"/>
        <v>Pendiente de ingreso</v>
      </c>
      <c r="T96" s="10">
        <f>IFERROR(VLOOKUP(A96,[1]!Tabla1[[#All],[Material]:[venta nueva]],38,FALSE),0)</f>
        <v>0</v>
      </c>
    </row>
    <row r="97" spans="1:20" hidden="1" x14ac:dyDescent="0.35">
      <c r="A97">
        <f t="shared" si="5"/>
        <v>1012523</v>
      </c>
      <c r="B97" s="6" t="s">
        <v>1242</v>
      </c>
      <c r="C97" s="7" t="s">
        <v>658</v>
      </c>
      <c r="D97" s="7" t="s">
        <v>1096</v>
      </c>
      <c r="E97" s="7" t="s">
        <v>807</v>
      </c>
      <c r="F97" s="7" t="s">
        <v>729</v>
      </c>
      <c r="G97" s="7" t="s">
        <v>1066</v>
      </c>
      <c r="H97" s="7" t="s">
        <v>982</v>
      </c>
      <c r="I97" s="6" t="s">
        <v>8</v>
      </c>
      <c r="J97" s="1">
        <v>23491</v>
      </c>
      <c r="K97" s="1">
        <v>124468</v>
      </c>
      <c r="L97" s="1">
        <v>147959</v>
      </c>
      <c r="M97" s="1">
        <v>23491</v>
      </c>
      <c r="N97" s="1">
        <v>124468</v>
      </c>
      <c r="O97" s="1">
        <v>147959</v>
      </c>
      <c r="P97" s="1">
        <v>148869.24600000001</v>
      </c>
      <c r="Q97" s="12"/>
      <c r="R97" s="29">
        <f t="shared" si="6"/>
        <v>-910.24600000001374</v>
      </c>
      <c r="S97" t="str">
        <f t="shared" si="7"/>
        <v>Pendiente de ingreso</v>
      </c>
      <c r="T97" s="10">
        <f>IFERROR(VLOOKUP(A97,[1]!Tabla1[[#All],[Material]:[venta nueva]],38,FALSE),0)</f>
        <v>0</v>
      </c>
    </row>
    <row r="98" spans="1:20" hidden="1" x14ac:dyDescent="0.35">
      <c r="A98">
        <f t="shared" si="5"/>
        <v>1012524</v>
      </c>
      <c r="B98" s="6" t="s">
        <v>1242</v>
      </c>
      <c r="C98" s="7" t="s">
        <v>658</v>
      </c>
      <c r="D98" s="7" t="s">
        <v>1096</v>
      </c>
      <c r="E98" s="7" t="s">
        <v>808</v>
      </c>
      <c r="F98" s="7" t="s">
        <v>731</v>
      </c>
      <c r="G98" s="7" t="s">
        <v>1066</v>
      </c>
      <c r="H98" s="7" t="s">
        <v>982</v>
      </c>
      <c r="I98" s="6" t="s">
        <v>8</v>
      </c>
      <c r="J98" s="1">
        <v>34683</v>
      </c>
      <c r="K98" s="1">
        <v>81929</v>
      </c>
      <c r="L98" s="1">
        <v>116612</v>
      </c>
      <c r="M98" s="1">
        <v>34683</v>
      </c>
      <c r="N98" s="1">
        <v>81929</v>
      </c>
      <c r="O98" s="1">
        <v>116612</v>
      </c>
      <c r="P98" s="1">
        <v>123740.69</v>
      </c>
      <c r="Q98" s="12"/>
      <c r="R98" s="29">
        <f t="shared" si="6"/>
        <v>-7128.6900000000023</v>
      </c>
      <c r="S98" t="str">
        <f t="shared" si="7"/>
        <v>Pendiente de ingreso</v>
      </c>
      <c r="T98" s="10">
        <f>IFERROR(VLOOKUP(A98,[1]!Tabla1[[#All],[Material]:[venta nueva]],38,FALSE),0)</f>
        <v>0</v>
      </c>
    </row>
    <row r="99" spans="1:20" hidden="1" x14ac:dyDescent="0.35">
      <c r="A99">
        <f t="shared" si="5"/>
        <v>1012525</v>
      </c>
      <c r="B99" s="6" t="s">
        <v>1242</v>
      </c>
      <c r="C99" s="7" t="s">
        <v>658</v>
      </c>
      <c r="D99" s="7" t="s">
        <v>1096</v>
      </c>
      <c r="E99" s="7" t="s">
        <v>809</v>
      </c>
      <c r="F99" s="7" t="s">
        <v>709</v>
      </c>
      <c r="G99" s="7" t="s">
        <v>1072</v>
      </c>
      <c r="H99" s="7" t="s">
        <v>993</v>
      </c>
      <c r="I99" s="6" t="s">
        <v>14</v>
      </c>
      <c r="J99" s="1"/>
      <c r="K99" s="1"/>
      <c r="L99" s="1"/>
      <c r="M99" s="1"/>
      <c r="N99" s="1"/>
      <c r="O99" s="1"/>
      <c r="P99" s="1">
        <v>12000</v>
      </c>
      <c r="Q99" s="12"/>
      <c r="R99" s="29">
        <f t="shared" si="6"/>
        <v>-12000</v>
      </c>
      <c r="S99" t="str">
        <f t="shared" si="7"/>
        <v>Pendiente de ingreso</v>
      </c>
      <c r="T99" s="10">
        <f>IFERROR(VLOOKUP(A99,[1]!Tabla1[[#All],[Material]:[venta nueva]],38,FALSE),0)</f>
        <v>0</v>
      </c>
    </row>
    <row r="100" spans="1:20" hidden="1" x14ac:dyDescent="0.35">
      <c r="A100">
        <f t="shared" si="5"/>
        <v>1012527</v>
      </c>
      <c r="B100" s="6" t="s">
        <v>1242</v>
      </c>
      <c r="C100" s="7" t="s">
        <v>658</v>
      </c>
      <c r="D100" s="7" t="s">
        <v>1096</v>
      </c>
      <c r="E100" s="7" t="s">
        <v>811</v>
      </c>
      <c r="F100" s="7" t="s">
        <v>812</v>
      </c>
      <c r="G100" s="7" t="s">
        <v>1072</v>
      </c>
      <c r="H100" s="7" t="s">
        <v>993</v>
      </c>
      <c r="I100" s="6" t="s">
        <v>14</v>
      </c>
      <c r="J100" s="1"/>
      <c r="K100" s="1"/>
      <c r="L100" s="1"/>
      <c r="M100" s="1"/>
      <c r="N100" s="1"/>
      <c r="O100" s="1"/>
      <c r="P100" s="1">
        <v>24000</v>
      </c>
      <c r="Q100" s="12"/>
      <c r="R100" s="29">
        <f t="shared" si="6"/>
        <v>-24000</v>
      </c>
      <c r="S100" t="str">
        <f t="shared" si="7"/>
        <v>Pendiente de ingreso</v>
      </c>
      <c r="T100" s="10">
        <f>IFERROR(VLOOKUP(A100,[1]!Tabla1[[#All],[Material]:[venta nueva]],38,FALSE),0)</f>
        <v>0</v>
      </c>
    </row>
    <row r="101" spans="1:20" hidden="1" x14ac:dyDescent="0.35">
      <c r="A101">
        <f t="shared" si="5"/>
        <v>1012532</v>
      </c>
      <c r="B101" s="6" t="s">
        <v>1242</v>
      </c>
      <c r="C101" s="7" t="s">
        <v>658</v>
      </c>
      <c r="D101" s="7" t="s">
        <v>1096</v>
      </c>
      <c r="E101" s="7" t="s">
        <v>813</v>
      </c>
      <c r="F101" s="7" t="s">
        <v>814</v>
      </c>
      <c r="G101" s="7" t="s">
        <v>1065</v>
      </c>
      <c r="H101" s="7" t="s">
        <v>981</v>
      </c>
      <c r="I101" s="6" t="s">
        <v>8</v>
      </c>
      <c r="J101" s="1">
        <v>-924</v>
      </c>
      <c r="K101" s="1">
        <v>6300</v>
      </c>
      <c r="L101" s="1">
        <v>5376</v>
      </c>
      <c r="M101" s="1">
        <v>-924</v>
      </c>
      <c r="N101" s="1">
        <v>6300</v>
      </c>
      <c r="O101" s="1">
        <v>5376</v>
      </c>
      <c r="P101" s="1">
        <v>5375.9719999999998</v>
      </c>
      <c r="Q101" s="12"/>
      <c r="R101" s="29">
        <f t="shared" si="6"/>
        <v>2.8000000000247383E-2</v>
      </c>
      <c r="S101" t="str">
        <f t="shared" si="7"/>
        <v>Sobre ingreso</v>
      </c>
      <c r="T101" s="10">
        <f>IFERROR(VLOOKUP(A101,[1]!Tabla1[[#All],[Material]:[venta nueva]],38,FALSE),0)</f>
        <v>0</v>
      </c>
    </row>
    <row r="102" spans="1:20" hidden="1" x14ac:dyDescent="0.35">
      <c r="A102">
        <f t="shared" si="5"/>
        <v>1012534</v>
      </c>
      <c r="B102" s="6" t="s">
        <v>1242</v>
      </c>
      <c r="C102" s="7" t="s">
        <v>658</v>
      </c>
      <c r="D102" s="7" t="s">
        <v>1096</v>
      </c>
      <c r="E102" s="7" t="s">
        <v>815</v>
      </c>
      <c r="F102" s="7" t="s">
        <v>816</v>
      </c>
      <c r="G102" s="7" t="s">
        <v>1073</v>
      </c>
      <c r="H102" s="7" t="s">
        <v>998</v>
      </c>
      <c r="I102" s="6" t="s">
        <v>10</v>
      </c>
      <c r="J102" s="1">
        <v>754</v>
      </c>
      <c r="K102" s="1">
        <v>159246</v>
      </c>
      <c r="L102" s="1">
        <v>160000</v>
      </c>
      <c r="M102" s="1">
        <v>754</v>
      </c>
      <c r="N102" s="1">
        <v>159246</v>
      </c>
      <c r="O102" s="1">
        <v>160000</v>
      </c>
      <c r="P102" s="1">
        <v>160000</v>
      </c>
      <c r="Q102" s="12"/>
      <c r="R102" s="29">
        <f t="shared" si="6"/>
        <v>0</v>
      </c>
      <c r="S102" t="str">
        <f t="shared" si="7"/>
        <v>OK</v>
      </c>
      <c r="T102" s="10">
        <f>IFERROR(VLOOKUP(A102,[1]!Tabla1[[#All],[Material]:[venta nueva]],38,FALSE),0)</f>
        <v>0</v>
      </c>
    </row>
    <row r="103" spans="1:20" hidden="1" x14ac:dyDescent="0.35">
      <c r="A103">
        <f t="shared" si="5"/>
        <v>1012601</v>
      </c>
      <c r="B103" s="6" t="s">
        <v>1242</v>
      </c>
      <c r="C103" s="7" t="s">
        <v>658</v>
      </c>
      <c r="D103" s="7" t="s">
        <v>1096</v>
      </c>
      <c r="E103" s="7" t="s">
        <v>823</v>
      </c>
      <c r="F103" s="7" t="s">
        <v>1452</v>
      </c>
      <c r="G103" s="7" t="s">
        <v>1065</v>
      </c>
      <c r="H103" s="7" t="s">
        <v>995</v>
      </c>
      <c r="I103" s="6" t="s">
        <v>8</v>
      </c>
      <c r="J103" s="1">
        <v>0</v>
      </c>
      <c r="K103" s="1">
        <v>210000</v>
      </c>
      <c r="L103" s="1">
        <v>210000</v>
      </c>
      <c r="M103" s="1">
        <v>0</v>
      </c>
      <c r="N103" s="1">
        <v>210000</v>
      </c>
      <c r="O103" s="1">
        <v>210000</v>
      </c>
      <c r="P103" s="1">
        <v>217002.23999999999</v>
      </c>
      <c r="Q103" s="12"/>
      <c r="R103" s="29">
        <f t="shared" si="6"/>
        <v>-7002.2399999999907</v>
      </c>
      <c r="S103" t="str">
        <f t="shared" si="7"/>
        <v>Pendiente de ingreso</v>
      </c>
      <c r="T103" s="10">
        <f>IFERROR(VLOOKUP(A103,[1]!Tabla1[[#All],[Material]:[venta nueva]],38,FALSE),0)</f>
        <v>0</v>
      </c>
    </row>
    <row r="104" spans="1:20" hidden="1" x14ac:dyDescent="0.35">
      <c r="A104">
        <f t="shared" si="5"/>
        <v>1012694</v>
      </c>
      <c r="B104" s="6" t="s">
        <v>1242</v>
      </c>
      <c r="C104" s="7" t="s">
        <v>658</v>
      </c>
      <c r="D104" s="7" t="s">
        <v>1096</v>
      </c>
      <c r="E104" s="7" t="s">
        <v>832</v>
      </c>
      <c r="F104" s="7" t="s">
        <v>1282</v>
      </c>
      <c r="G104" s="7" t="s">
        <v>1066</v>
      </c>
      <c r="H104" s="7" t="s">
        <v>982</v>
      </c>
      <c r="I104" s="6" t="s">
        <v>8</v>
      </c>
      <c r="J104" s="1">
        <v>1306</v>
      </c>
      <c r="K104" s="1">
        <v>40752</v>
      </c>
      <c r="L104" s="1">
        <v>42058</v>
      </c>
      <c r="M104" s="1">
        <v>1306</v>
      </c>
      <c r="N104" s="1">
        <v>53114</v>
      </c>
      <c r="O104" s="1">
        <v>54420</v>
      </c>
      <c r="P104" s="1">
        <v>54432</v>
      </c>
      <c r="Q104" s="12"/>
      <c r="R104" s="29">
        <f t="shared" si="6"/>
        <v>-12</v>
      </c>
      <c r="S104" t="str">
        <f t="shared" si="7"/>
        <v>Pendiente de ingreso</v>
      </c>
      <c r="T104" s="10">
        <f>IFERROR(VLOOKUP(A104,[1]!Tabla1[[#All],[Material]:[venta nueva]],38,FALSE),0)</f>
        <v>0</v>
      </c>
    </row>
    <row r="105" spans="1:20" hidden="1" x14ac:dyDescent="0.35">
      <c r="A105">
        <f t="shared" si="5"/>
        <v>1012724</v>
      </c>
      <c r="B105" s="6" t="s">
        <v>1242</v>
      </c>
      <c r="C105" s="7" t="s">
        <v>658</v>
      </c>
      <c r="D105" s="7" t="s">
        <v>1096</v>
      </c>
      <c r="E105" s="7" t="s">
        <v>839</v>
      </c>
      <c r="F105" s="7" t="s">
        <v>840</v>
      </c>
      <c r="G105" s="7" t="s">
        <v>1065</v>
      </c>
      <c r="H105" s="7" t="s">
        <v>989</v>
      </c>
      <c r="I105" s="6" t="s">
        <v>9</v>
      </c>
      <c r="J105" s="1">
        <v>8874</v>
      </c>
      <c r="K105" s="1">
        <v>0</v>
      </c>
      <c r="L105" s="1">
        <v>8874</v>
      </c>
      <c r="M105" s="1">
        <v>8874</v>
      </c>
      <c r="N105" s="1">
        <v>0</v>
      </c>
      <c r="O105" s="1">
        <v>8874</v>
      </c>
      <c r="P105" s="1">
        <v>10811</v>
      </c>
      <c r="Q105" s="12"/>
      <c r="R105" s="29">
        <f t="shared" si="6"/>
        <v>-1937</v>
      </c>
      <c r="S105" t="str">
        <f t="shared" si="7"/>
        <v>Pendiente de ingreso</v>
      </c>
      <c r="T105" s="10">
        <f>IFERROR(VLOOKUP(A105,[1]!Tabla1[[#All],[Material]:[venta nueva]],38,FALSE),0)</f>
        <v>0</v>
      </c>
    </row>
    <row r="106" spans="1:20" hidden="1" x14ac:dyDescent="0.35">
      <c r="A106">
        <f t="shared" si="5"/>
        <v>1012730</v>
      </c>
      <c r="B106" s="6" t="s">
        <v>1242</v>
      </c>
      <c r="C106" s="7" t="s">
        <v>658</v>
      </c>
      <c r="D106" s="7" t="s">
        <v>1096</v>
      </c>
      <c r="E106" s="7" t="s">
        <v>843</v>
      </c>
      <c r="F106" s="7" t="s">
        <v>844</v>
      </c>
      <c r="G106" s="7" t="s">
        <v>1065</v>
      </c>
      <c r="H106" s="7" t="s">
        <v>989</v>
      </c>
      <c r="I106" s="6" t="s">
        <v>9</v>
      </c>
      <c r="J106" s="1">
        <v>6928</v>
      </c>
      <c r="K106" s="1">
        <v>0</v>
      </c>
      <c r="L106" s="1">
        <v>6928</v>
      </c>
      <c r="M106" s="1">
        <v>6928</v>
      </c>
      <c r="N106" s="1">
        <v>0</v>
      </c>
      <c r="O106" s="1">
        <v>6928</v>
      </c>
      <c r="P106" s="1">
        <v>10811</v>
      </c>
      <c r="Q106" s="12"/>
      <c r="R106" s="29">
        <f t="shared" si="6"/>
        <v>-3883</v>
      </c>
      <c r="S106" t="str">
        <f t="shared" si="7"/>
        <v>Pendiente de ingreso</v>
      </c>
      <c r="T106" s="10">
        <f>IFERROR(VLOOKUP(A106,[1]!Tabla1[[#All],[Material]:[venta nueva]],38,FALSE),0)</f>
        <v>0</v>
      </c>
    </row>
    <row r="107" spans="1:20" hidden="1" x14ac:dyDescent="0.35">
      <c r="A107">
        <f t="shared" si="5"/>
        <v>1010877</v>
      </c>
      <c r="B107" s="6" t="s">
        <v>1242</v>
      </c>
      <c r="C107" s="7" t="s">
        <v>658</v>
      </c>
      <c r="D107" s="7" t="s">
        <v>1097</v>
      </c>
      <c r="E107" s="7" t="s">
        <v>660</v>
      </c>
      <c r="F107" s="7" t="s">
        <v>661</v>
      </c>
      <c r="G107" s="7" t="s">
        <v>1065</v>
      </c>
      <c r="H107" s="7" t="s">
        <v>981</v>
      </c>
      <c r="I107" s="6" t="s">
        <v>662</v>
      </c>
      <c r="J107" s="1"/>
      <c r="K107" s="1"/>
      <c r="L107" s="1"/>
      <c r="M107" s="1"/>
      <c r="N107" s="1"/>
      <c r="O107" s="1"/>
      <c r="P107" s="1"/>
      <c r="Q107" s="12">
        <v>98997</v>
      </c>
      <c r="R107" s="29">
        <f t="shared" si="6"/>
        <v>0</v>
      </c>
      <c r="S107" t="str">
        <f t="shared" si="7"/>
        <v>OK</v>
      </c>
      <c r="T107" s="10">
        <f>IFERROR(VLOOKUP(A107,[1]!Tabla1[[#All],[Material]:[venta nueva]],38,FALSE),0)</f>
        <v>0</v>
      </c>
    </row>
    <row r="108" spans="1:20" hidden="1" x14ac:dyDescent="0.35">
      <c r="A108">
        <f t="shared" si="5"/>
        <v>1011042</v>
      </c>
      <c r="B108" s="6" t="s">
        <v>1242</v>
      </c>
      <c r="C108" s="7" t="s">
        <v>658</v>
      </c>
      <c r="D108" s="7" t="s">
        <v>1097</v>
      </c>
      <c r="E108" s="7" t="s">
        <v>671</v>
      </c>
      <c r="F108" s="7" t="s">
        <v>672</v>
      </c>
      <c r="G108" s="7" t="s">
        <v>1067</v>
      </c>
      <c r="H108" s="7" t="s">
        <v>983</v>
      </c>
      <c r="I108" s="6" t="s">
        <v>662</v>
      </c>
      <c r="J108" s="1"/>
      <c r="K108" s="1"/>
      <c r="L108" s="1"/>
      <c r="M108" s="1"/>
      <c r="N108" s="1"/>
      <c r="O108" s="1"/>
      <c r="P108" s="1"/>
      <c r="Q108" s="12">
        <v>48001</v>
      </c>
      <c r="R108" s="29">
        <f t="shared" si="6"/>
        <v>0</v>
      </c>
      <c r="S108" t="str">
        <f t="shared" si="7"/>
        <v>OK</v>
      </c>
      <c r="T108" s="10">
        <f>IFERROR(VLOOKUP(A108,[1]!Tabla1[[#All],[Material]:[venta nueva]],38,FALSE),0)</f>
        <v>0</v>
      </c>
    </row>
    <row r="109" spans="1:20" hidden="1" x14ac:dyDescent="0.35">
      <c r="A109">
        <f t="shared" si="5"/>
        <v>1011047</v>
      </c>
      <c r="B109" s="6" t="s">
        <v>1242</v>
      </c>
      <c r="C109" s="7" t="s">
        <v>658</v>
      </c>
      <c r="D109" s="7" t="s">
        <v>1097</v>
      </c>
      <c r="E109" s="7" t="s">
        <v>673</v>
      </c>
      <c r="F109" s="7" t="s">
        <v>674</v>
      </c>
      <c r="G109" s="7" t="s">
        <v>1066</v>
      </c>
      <c r="H109" s="7" t="s">
        <v>982</v>
      </c>
      <c r="I109" s="6" t="s">
        <v>10</v>
      </c>
      <c r="J109" s="1"/>
      <c r="K109" s="1"/>
      <c r="L109" s="1"/>
      <c r="M109" s="1"/>
      <c r="N109" s="1"/>
      <c r="O109" s="1"/>
      <c r="P109" s="1"/>
      <c r="Q109" s="12">
        <v>172929</v>
      </c>
      <c r="R109" s="29">
        <f t="shared" si="6"/>
        <v>0</v>
      </c>
      <c r="S109" t="str">
        <f t="shared" si="7"/>
        <v>OK</v>
      </c>
      <c r="T109" s="10">
        <f>IFERROR(VLOOKUP(A109,[1]!Tabla1[[#All],[Material]:[venta nueva]],38,FALSE),0)</f>
        <v>0</v>
      </c>
    </row>
    <row r="110" spans="1:20" hidden="1" x14ac:dyDescent="0.35">
      <c r="A110">
        <f t="shared" si="5"/>
        <v>1011120</v>
      </c>
      <c r="B110" s="6" t="s">
        <v>1242</v>
      </c>
      <c r="C110" s="7" t="s">
        <v>658</v>
      </c>
      <c r="D110" s="7" t="s">
        <v>1097</v>
      </c>
      <c r="E110" s="7" t="s">
        <v>1102</v>
      </c>
      <c r="F110" s="7" t="s">
        <v>1103</v>
      </c>
      <c r="G110" s="7" t="s">
        <v>1073</v>
      </c>
      <c r="H110" s="7" t="s">
        <v>998</v>
      </c>
      <c r="I110" s="6" t="s">
        <v>8</v>
      </c>
      <c r="J110" s="1"/>
      <c r="K110" s="1"/>
      <c r="L110" s="1"/>
      <c r="M110" s="1"/>
      <c r="N110" s="1"/>
      <c r="O110" s="1"/>
      <c r="P110" s="1"/>
      <c r="Q110" s="12">
        <v>4816</v>
      </c>
      <c r="R110" s="29">
        <f t="shared" si="6"/>
        <v>0</v>
      </c>
      <c r="S110" t="str">
        <f t="shared" si="7"/>
        <v>OK</v>
      </c>
      <c r="T110" s="10">
        <f>IFERROR(VLOOKUP(A110,[1]!Tabla1[[#All],[Material]:[venta nueva]],38,FALSE),0)</f>
        <v>0</v>
      </c>
    </row>
    <row r="111" spans="1:20" hidden="1" x14ac:dyDescent="0.35">
      <c r="A111">
        <f t="shared" si="5"/>
        <v>1011127</v>
      </c>
      <c r="B111" s="6" t="s">
        <v>1242</v>
      </c>
      <c r="C111" s="7" t="s">
        <v>658</v>
      </c>
      <c r="D111" s="7" t="s">
        <v>1097</v>
      </c>
      <c r="E111" s="7" t="s">
        <v>677</v>
      </c>
      <c r="F111" s="7" t="s">
        <v>678</v>
      </c>
      <c r="G111" s="7" t="s">
        <v>1066</v>
      </c>
      <c r="H111" s="7" t="s">
        <v>982</v>
      </c>
      <c r="I111" s="6" t="s">
        <v>10</v>
      </c>
      <c r="J111" s="1"/>
      <c r="K111" s="1"/>
      <c r="L111" s="1"/>
      <c r="M111" s="1"/>
      <c r="N111" s="1"/>
      <c r="O111" s="1"/>
      <c r="P111" s="1"/>
      <c r="Q111" s="12">
        <v>1145233</v>
      </c>
      <c r="R111" s="29">
        <f t="shared" si="6"/>
        <v>0</v>
      </c>
      <c r="S111" t="str">
        <f t="shared" si="7"/>
        <v>OK</v>
      </c>
      <c r="T111" s="10">
        <f>IFERROR(VLOOKUP(A111,[1]!Tabla1[[#All],[Material]:[venta nueva]],38,FALSE),0)</f>
        <v>0</v>
      </c>
    </row>
    <row r="112" spans="1:20" hidden="1" x14ac:dyDescent="0.35">
      <c r="A112">
        <f t="shared" si="5"/>
        <v>1011150</v>
      </c>
      <c r="B112" s="6" t="s">
        <v>1242</v>
      </c>
      <c r="C112" s="7" t="s">
        <v>658</v>
      </c>
      <c r="D112" s="7" t="s">
        <v>1097</v>
      </c>
      <c r="E112" s="7" t="s">
        <v>679</v>
      </c>
      <c r="F112" s="7" t="s">
        <v>680</v>
      </c>
      <c r="G112" s="7" t="s">
        <v>1068</v>
      </c>
      <c r="H112" s="7" t="s">
        <v>984</v>
      </c>
      <c r="I112" s="6" t="s">
        <v>10</v>
      </c>
      <c r="J112" s="1"/>
      <c r="K112" s="1"/>
      <c r="L112" s="1"/>
      <c r="M112" s="1"/>
      <c r="N112" s="1"/>
      <c r="O112" s="1"/>
      <c r="P112" s="1"/>
      <c r="Q112" s="12">
        <v>135150</v>
      </c>
      <c r="R112" s="29">
        <f t="shared" si="6"/>
        <v>0</v>
      </c>
      <c r="S112" t="str">
        <f t="shared" si="7"/>
        <v>OK</v>
      </c>
      <c r="T112" s="10">
        <f>IFERROR(VLOOKUP(A112,[1]!Tabla1[[#All],[Material]:[venta nueva]],38,FALSE),0)</f>
        <v>0</v>
      </c>
    </row>
    <row r="113" spans="1:20" hidden="1" x14ac:dyDescent="0.35">
      <c r="A113">
        <f t="shared" si="5"/>
        <v>1011290</v>
      </c>
      <c r="B113" s="6" t="s">
        <v>1242</v>
      </c>
      <c r="C113" s="7" t="s">
        <v>658</v>
      </c>
      <c r="D113" s="7" t="s">
        <v>1097</v>
      </c>
      <c r="E113" s="7" t="s">
        <v>685</v>
      </c>
      <c r="F113" s="7" t="s">
        <v>686</v>
      </c>
      <c r="G113" s="7" t="s">
        <v>1069</v>
      </c>
      <c r="H113" s="7" t="s">
        <v>986</v>
      </c>
      <c r="I113" s="6" t="s">
        <v>11</v>
      </c>
      <c r="J113" s="1"/>
      <c r="K113" s="1"/>
      <c r="L113" s="1"/>
      <c r="M113" s="1"/>
      <c r="N113" s="1"/>
      <c r="O113" s="1"/>
      <c r="P113" s="1"/>
      <c r="Q113" s="12">
        <v>6064</v>
      </c>
      <c r="R113" s="29">
        <f t="shared" si="6"/>
        <v>0</v>
      </c>
      <c r="S113" t="str">
        <f t="shared" si="7"/>
        <v>OK</v>
      </c>
      <c r="T113" s="10">
        <f>IFERROR(VLOOKUP(A113,[1]!Tabla1[[#All],[Material]:[venta nueva]],38,FALSE),0)</f>
        <v>0</v>
      </c>
    </row>
    <row r="114" spans="1:20" hidden="1" x14ac:dyDescent="0.35">
      <c r="A114">
        <f t="shared" si="5"/>
        <v>1011421</v>
      </c>
      <c r="B114" s="6" t="s">
        <v>1242</v>
      </c>
      <c r="C114" s="7" t="s">
        <v>658</v>
      </c>
      <c r="D114" s="7" t="s">
        <v>1097</v>
      </c>
      <c r="E114" s="7" t="s">
        <v>689</v>
      </c>
      <c r="F114" s="7" t="s">
        <v>690</v>
      </c>
      <c r="G114" s="7" t="s">
        <v>1063</v>
      </c>
      <c r="H114" s="7" t="s">
        <v>988</v>
      </c>
      <c r="I114" s="6" t="s">
        <v>11</v>
      </c>
      <c r="J114" s="1"/>
      <c r="K114" s="1"/>
      <c r="L114" s="1"/>
      <c r="M114" s="1"/>
      <c r="N114" s="1"/>
      <c r="O114" s="1"/>
      <c r="P114" s="1"/>
      <c r="Q114" s="12">
        <v>1055486</v>
      </c>
      <c r="R114" s="29">
        <f t="shared" si="6"/>
        <v>0</v>
      </c>
      <c r="S114" t="str">
        <f t="shared" si="7"/>
        <v>OK</v>
      </c>
      <c r="T114" s="10">
        <f>IFERROR(VLOOKUP(A114,[1]!Tabla1[[#All],[Material]:[venta nueva]],38,FALSE),0)</f>
        <v>0</v>
      </c>
    </row>
    <row r="115" spans="1:20" hidden="1" x14ac:dyDescent="0.35">
      <c r="A115">
        <f t="shared" si="5"/>
        <v>1011422</v>
      </c>
      <c r="B115" s="6" t="s">
        <v>1242</v>
      </c>
      <c r="C115" s="7" t="s">
        <v>658</v>
      </c>
      <c r="D115" s="7" t="s">
        <v>1097</v>
      </c>
      <c r="E115" s="7" t="s">
        <v>691</v>
      </c>
      <c r="F115" s="7" t="s">
        <v>692</v>
      </c>
      <c r="G115" s="7" t="s">
        <v>1069</v>
      </c>
      <c r="H115" s="7" t="s">
        <v>986</v>
      </c>
      <c r="I115" s="6" t="s">
        <v>11</v>
      </c>
      <c r="J115" s="1"/>
      <c r="K115" s="1"/>
      <c r="L115" s="1"/>
      <c r="M115" s="1"/>
      <c r="N115" s="1"/>
      <c r="O115" s="1"/>
      <c r="P115" s="1"/>
      <c r="Q115" s="12">
        <v>23692</v>
      </c>
      <c r="R115" s="29">
        <f t="shared" si="6"/>
        <v>0</v>
      </c>
      <c r="S115" t="str">
        <f t="shared" si="7"/>
        <v>OK</v>
      </c>
      <c r="T115" s="10">
        <f>IFERROR(VLOOKUP(A115,[1]!Tabla1[[#All],[Material]:[venta nueva]],38,FALSE),0)</f>
        <v>0</v>
      </c>
    </row>
    <row r="116" spans="1:20" hidden="1" x14ac:dyDescent="0.35">
      <c r="A116">
        <f t="shared" si="5"/>
        <v>1011558</v>
      </c>
      <c r="B116" s="6" t="s">
        <v>1242</v>
      </c>
      <c r="C116" s="7" t="s">
        <v>658</v>
      </c>
      <c r="D116" s="7" t="s">
        <v>1097</v>
      </c>
      <c r="E116" s="7" t="s">
        <v>693</v>
      </c>
      <c r="F116" s="7" t="s">
        <v>694</v>
      </c>
      <c r="G116" s="7" t="s">
        <v>1063</v>
      </c>
      <c r="H116" s="7" t="s">
        <v>988</v>
      </c>
      <c r="I116" s="6" t="s">
        <v>11</v>
      </c>
      <c r="J116" s="1"/>
      <c r="K116" s="1"/>
      <c r="L116" s="1"/>
      <c r="M116" s="1"/>
      <c r="N116" s="1"/>
      <c r="O116" s="1"/>
      <c r="P116" s="1"/>
      <c r="Q116" s="12">
        <v>466832</v>
      </c>
      <c r="R116" s="29">
        <f t="shared" si="6"/>
        <v>0</v>
      </c>
      <c r="S116" t="str">
        <f t="shared" si="7"/>
        <v>OK</v>
      </c>
      <c r="T116" s="10">
        <f>IFERROR(VLOOKUP(A116,[1]!Tabla1[[#All],[Material]:[venta nueva]],38,FALSE),0)</f>
        <v>0</v>
      </c>
    </row>
    <row r="117" spans="1:20" hidden="1" x14ac:dyDescent="0.35">
      <c r="A117">
        <f t="shared" si="5"/>
        <v>1011560</v>
      </c>
      <c r="B117" s="6" t="s">
        <v>1242</v>
      </c>
      <c r="C117" s="7" t="s">
        <v>658</v>
      </c>
      <c r="D117" s="7" t="s">
        <v>1097</v>
      </c>
      <c r="E117" s="7" t="s">
        <v>695</v>
      </c>
      <c r="F117" s="7" t="s">
        <v>696</v>
      </c>
      <c r="G117" s="7" t="s">
        <v>1065</v>
      </c>
      <c r="H117" s="7" t="s">
        <v>989</v>
      </c>
      <c r="I117" s="6" t="s">
        <v>13</v>
      </c>
      <c r="J117" s="1"/>
      <c r="K117" s="1"/>
      <c r="L117" s="1"/>
      <c r="M117" s="1"/>
      <c r="N117" s="1"/>
      <c r="O117" s="1"/>
      <c r="P117" s="1"/>
      <c r="Q117" s="12">
        <v>44616</v>
      </c>
      <c r="R117" s="29">
        <f t="shared" si="6"/>
        <v>0</v>
      </c>
      <c r="S117" t="str">
        <f t="shared" si="7"/>
        <v>OK</v>
      </c>
      <c r="T117" s="10">
        <f>IFERROR(VLOOKUP(A117,[1]!Tabla1[[#All],[Material]:[venta nueva]],38,FALSE),0)</f>
        <v>0</v>
      </c>
    </row>
    <row r="118" spans="1:20" hidden="1" x14ac:dyDescent="0.35">
      <c r="A118">
        <f t="shared" si="5"/>
        <v>1011582</v>
      </c>
      <c r="B118" s="6" t="s">
        <v>1242</v>
      </c>
      <c r="C118" s="7" t="s">
        <v>658</v>
      </c>
      <c r="D118" s="7" t="s">
        <v>1097</v>
      </c>
      <c r="E118" s="7" t="s">
        <v>698</v>
      </c>
      <c r="F118" s="7" t="s">
        <v>699</v>
      </c>
      <c r="G118" s="7" t="s">
        <v>1071</v>
      </c>
      <c r="H118" s="7" t="s">
        <v>991</v>
      </c>
      <c r="I118" s="6" t="s">
        <v>11</v>
      </c>
      <c r="J118" s="1"/>
      <c r="K118" s="1"/>
      <c r="L118" s="1"/>
      <c r="M118" s="1"/>
      <c r="N118" s="1"/>
      <c r="O118" s="1"/>
      <c r="P118" s="1"/>
      <c r="Q118" s="12">
        <v>40971</v>
      </c>
      <c r="R118" s="29">
        <f t="shared" si="6"/>
        <v>0</v>
      </c>
      <c r="S118" t="str">
        <f t="shared" si="7"/>
        <v>OK</v>
      </c>
      <c r="T118" s="10">
        <f>IFERROR(VLOOKUP(A118,[1]!Tabla1[[#All],[Material]:[venta nueva]],38,FALSE),0)</f>
        <v>0</v>
      </c>
    </row>
    <row r="119" spans="1:20" hidden="1" x14ac:dyDescent="0.35">
      <c r="A119">
        <f t="shared" si="5"/>
        <v>1011586</v>
      </c>
      <c r="B119" s="6" t="s">
        <v>1242</v>
      </c>
      <c r="C119" s="7" t="s">
        <v>658</v>
      </c>
      <c r="D119" s="7" t="s">
        <v>1097</v>
      </c>
      <c r="E119" s="7" t="s">
        <v>700</v>
      </c>
      <c r="F119" s="7" t="s">
        <v>701</v>
      </c>
      <c r="G119" s="7" t="s">
        <v>1068</v>
      </c>
      <c r="H119" s="7" t="s">
        <v>992</v>
      </c>
      <c r="I119" s="6" t="s">
        <v>14</v>
      </c>
      <c r="J119" s="1"/>
      <c r="K119" s="1"/>
      <c r="L119" s="1"/>
      <c r="M119" s="1"/>
      <c r="N119" s="1"/>
      <c r="O119" s="1"/>
      <c r="P119" s="1"/>
      <c r="Q119" s="12">
        <v>70078</v>
      </c>
      <c r="R119" s="29">
        <f t="shared" si="6"/>
        <v>0</v>
      </c>
      <c r="S119" t="str">
        <f t="shared" si="7"/>
        <v>OK</v>
      </c>
      <c r="T119" s="10">
        <f>IFERROR(VLOOKUP(A119,[1]!Tabla1[[#All],[Material]:[venta nueva]],38,FALSE),0)</f>
        <v>0</v>
      </c>
    </row>
    <row r="120" spans="1:20" hidden="1" x14ac:dyDescent="0.35">
      <c r="A120">
        <f t="shared" si="5"/>
        <v>1011614</v>
      </c>
      <c r="B120" s="6" t="s">
        <v>1242</v>
      </c>
      <c r="C120" s="7" t="s">
        <v>658</v>
      </c>
      <c r="D120" s="7" t="s">
        <v>1097</v>
      </c>
      <c r="E120" s="7" t="s">
        <v>1156</v>
      </c>
      <c r="F120" s="7" t="s">
        <v>1157</v>
      </c>
      <c r="G120" s="7" t="s">
        <v>1066</v>
      </c>
      <c r="H120" s="7" t="s">
        <v>982</v>
      </c>
      <c r="I120" s="6" t="s">
        <v>10</v>
      </c>
      <c r="J120" s="1"/>
      <c r="K120" s="1"/>
      <c r="L120" s="1"/>
      <c r="M120" s="1"/>
      <c r="N120" s="1"/>
      <c r="O120" s="1"/>
      <c r="P120" s="1"/>
      <c r="Q120" s="12">
        <v>130</v>
      </c>
      <c r="R120" s="29">
        <f t="shared" si="6"/>
        <v>0</v>
      </c>
      <c r="S120" t="str">
        <f t="shared" si="7"/>
        <v>OK</v>
      </c>
      <c r="T120" s="10">
        <f>IFERROR(VLOOKUP(A120,[1]!Tabla1[[#All],[Material]:[venta nueva]],38,FALSE),0)</f>
        <v>0</v>
      </c>
    </row>
    <row r="121" spans="1:20" hidden="1" x14ac:dyDescent="0.35">
      <c r="A121">
        <f t="shared" si="5"/>
        <v>1011701</v>
      </c>
      <c r="B121" s="6" t="s">
        <v>1242</v>
      </c>
      <c r="C121" s="7" t="s">
        <v>658</v>
      </c>
      <c r="D121" s="7" t="s">
        <v>1097</v>
      </c>
      <c r="E121" s="7" t="s">
        <v>702</v>
      </c>
      <c r="F121" s="7" t="s">
        <v>703</v>
      </c>
      <c r="G121" s="7" t="s">
        <v>1066</v>
      </c>
      <c r="H121" s="7" t="s">
        <v>982</v>
      </c>
      <c r="I121" s="6" t="s">
        <v>8</v>
      </c>
      <c r="J121" s="1"/>
      <c r="K121" s="1"/>
      <c r="L121" s="1"/>
      <c r="M121" s="1"/>
      <c r="N121" s="1"/>
      <c r="O121" s="1"/>
      <c r="P121" s="1"/>
      <c r="Q121" s="12">
        <v>36290</v>
      </c>
      <c r="R121" s="29">
        <f t="shared" si="6"/>
        <v>0</v>
      </c>
      <c r="S121" t="str">
        <f t="shared" si="7"/>
        <v>OK</v>
      </c>
      <c r="T121" s="10">
        <f>IFERROR(VLOOKUP(A121,[1]!Tabla1[[#All],[Material]:[venta nueva]],38,FALSE),0)</f>
        <v>0</v>
      </c>
    </row>
    <row r="122" spans="1:20" hidden="1" x14ac:dyDescent="0.35">
      <c r="A122">
        <f t="shared" si="5"/>
        <v>1011748</v>
      </c>
      <c r="B122" s="6" t="s">
        <v>1242</v>
      </c>
      <c r="C122" s="7" t="s">
        <v>658</v>
      </c>
      <c r="D122" s="7" t="s">
        <v>1097</v>
      </c>
      <c r="E122" s="7" t="s">
        <v>704</v>
      </c>
      <c r="F122" s="7" t="s">
        <v>705</v>
      </c>
      <c r="G122" s="7" t="s">
        <v>1066</v>
      </c>
      <c r="H122" s="7" t="s">
        <v>982</v>
      </c>
      <c r="I122" s="6" t="s">
        <v>9</v>
      </c>
      <c r="J122" s="1"/>
      <c r="K122" s="1"/>
      <c r="L122" s="1"/>
      <c r="M122" s="1"/>
      <c r="N122" s="1"/>
      <c r="O122" s="1"/>
      <c r="P122" s="1"/>
      <c r="Q122" s="12">
        <v>100003</v>
      </c>
      <c r="R122" s="29">
        <f t="shared" si="6"/>
        <v>0</v>
      </c>
      <c r="S122" t="str">
        <f t="shared" si="7"/>
        <v>OK</v>
      </c>
      <c r="T122" s="10">
        <f>IFERROR(VLOOKUP(A122,[1]!Tabla1[[#All],[Material]:[venta nueva]],38,FALSE),0)</f>
        <v>0</v>
      </c>
    </row>
    <row r="123" spans="1:20" hidden="1" x14ac:dyDescent="0.35">
      <c r="A123">
        <f t="shared" si="5"/>
        <v>1011967</v>
      </c>
      <c r="B123" s="6" t="s">
        <v>1242</v>
      </c>
      <c r="C123" s="7" t="s">
        <v>658</v>
      </c>
      <c r="D123" s="7" t="s">
        <v>1097</v>
      </c>
      <c r="E123" s="7" t="s">
        <v>708</v>
      </c>
      <c r="F123" s="7" t="s">
        <v>709</v>
      </c>
      <c r="G123" s="7" t="s">
        <v>1072</v>
      </c>
      <c r="H123" s="7" t="s">
        <v>993</v>
      </c>
      <c r="I123" s="6" t="s">
        <v>14</v>
      </c>
      <c r="J123" s="1"/>
      <c r="K123" s="1"/>
      <c r="L123" s="1"/>
      <c r="M123" s="1"/>
      <c r="N123" s="1"/>
      <c r="O123" s="1"/>
      <c r="P123" s="1"/>
      <c r="Q123" s="12">
        <v>235647</v>
      </c>
      <c r="R123" s="29">
        <f t="shared" si="6"/>
        <v>0</v>
      </c>
      <c r="S123" t="str">
        <f t="shared" si="7"/>
        <v>OK</v>
      </c>
      <c r="T123" s="10">
        <f>IFERROR(VLOOKUP(A123,[1]!Tabla1[[#All],[Material]:[venta nueva]],38,FALSE),0)</f>
        <v>0</v>
      </c>
    </row>
    <row r="124" spans="1:20" hidden="1" x14ac:dyDescent="0.35">
      <c r="A124">
        <f t="shared" si="5"/>
        <v>1011968</v>
      </c>
      <c r="B124" s="6" t="s">
        <v>1242</v>
      </c>
      <c r="C124" s="7" t="s">
        <v>658</v>
      </c>
      <c r="D124" s="7" t="s">
        <v>1097</v>
      </c>
      <c r="E124" s="7" t="s">
        <v>710</v>
      </c>
      <c r="F124" s="7" t="s">
        <v>711</v>
      </c>
      <c r="G124" s="7" t="s">
        <v>1072</v>
      </c>
      <c r="H124" s="7" t="s">
        <v>993</v>
      </c>
      <c r="I124" s="6" t="s">
        <v>14</v>
      </c>
      <c r="J124" s="1"/>
      <c r="K124" s="1"/>
      <c r="L124" s="1"/>
      <c r="M124" s="1"/>
      <c r="N124" s="1"/>
      <c r="O124" s="1"/>
      <c r="P124" s="1"/>
      <c r="Q124" s="12">
        <v>10961</v>
      </c>
      <c r="R124" s="29">
        <f t="shared" si="6"/>
        <v>0</v>
      </c>
      <c r="S124" t="str">
        <f t="shared" si="7"/>
        <v>OK</v>
      </c>
      <c r="T124" s="10">
        <f>IFERROR(VLOOKUP(A124,[1]!Tabla1[[#All],[Material]:[venta nueva]],38,FALSE),0)</f>
        <v>0</v>
      </c>
    </row>
    <row r="125" spans="1:20" hidden="1" x14ac:dyDescent="0.35">
      <c r="A125">
        <f t="shared" si="5"/>
        <v>1011969</v>
      </c>
      <c r="B125" s="6" t="s">
        <v>1242</v>
      </c>
      <c r="C125" s="7" t="s">
        <v>658</v>
      </c>
      <c r="D125" s="7" t="s">
        <v>1097</v>
      </c>
      <c r="E125" s="7" t="s">
        <v>712</v>
      </c>
      <c r="F125" s="7" t="s">
        <v>713</v>
      </c>
      <c r="G125" s="7" t="s">
        <v>1072</v>
      </c>
      <c r="H125" s="7" t="s">
        <v>993</v>
      </c>
      <c r="I125" s="6" t="s">
        <v>14</v>
      </c>
      <c r="J125" s="1"/>
      <c r="K125" s="1"/>
      <c r="L125" s="1"/>
      <c r="M125" s="1"/>
      <c r="N125" s="1"/>
      <c r="O125" s="1"/>
      <c r="P125" s="1"/>
      <c r="Q125" s="12">
        <v>126044</v>
      </c>
      <c r="R125" s="29">
        <f t="shared" si="6"/>
        <v>0</v>
      </c>
      <c r="S125" t="str">
        <f t="shared" si="7"/>
        <v>OK</v>
      </c>
      <c r="T125" s="10">
        <f>IFERROR(VLOOKUP(A125,[1]!Tabla1[[#All],[Material]:[venta nueva]],38,FALSE),0)</f>
        <v>0</v>
      </c>
    </row>
    <row r="126" spans="1:20" hidden="1" x14ac:dyDescent="0.35">
      <c r="A126">
        <f t="shared" si="5"/>
        <v>1012012</v>
      </c>
      <c r="B126" s="6" t="s">
        <v>1242</v>
      </c>
      <c r="C126" s="7" t="s">
        <v>658</v>
      </c>
      <c r="D126" s="7" t="s">
        <v>1097</v>
      </c>
      <c r="E126" s="7" t="s">
        <v>716</v>
      </c>
      <c r="F126" s="7" t="s">
        <v>717</v>
      </c>
      <c r="G126" s="7" t="s">
        <v>1068</v>
      </c>
      <c r="H126" s="7" t="s">
        <v>992</v>
      </c>
      <c r="I126" s="6" t="s">
        <v>12</v>
      </c>
      <c r="J126" s="1"/>
      <c r="K126" s="1"/>
      <c r="L126" s="1"/>
      <c r="M126" s="1"/>
      <c r="N126" s="1"/>
      <c r="O126" s="1"/>
      <c r="P126" s="1"/>
      <c r="Q126" s="12">
        <v>57738</v>
      </c>
      <c r="R126" s="29">
        <f t="shared" si="6"/>
        <v>0</v>
      </c>
      <c r="S126" t="str">
        <f t="shared" si="7"/>
        <v>OK</v>
      </c>
      <c r="T126" s="10">
        <f>IFERROR(VLOOKUP(A126,[1]!Tabla1[[#All],[Material]:[venta nueva]],38,FALSE),0)</f>
        <v>0</v>
      </c>
    </row>
    <row r="127" spans="1:20" hidden="1" x14ac:dyDescent="0.35">
      <c r="A127">
        <f t="shared" si="5"/>
        <v>1012107</v>
      </c>
      <c r="B127" s="6" t="s">
        <v>1242</v>
      </c>
      <c r="C127" s="7" t="s">
        <v>658</v>
      </c>
      <c r="D127" s="7" t="s">
        <v>1097</v>
      </c>
      <c r="E127" s="7" t="s">
        <v>720</v>
      </c>
      <c r="F127" s="7" t="s">
        <v>721</v>
      </c>
      <c r="G127" s="7" t="s">
        <v>1066</v>
      </c>
      <c r="H127" s="7" t="s">
        <v>982</v>
      </c>
      <c r="I127" s="6" t="s">
        <v>8</v>
      </c>
      <c r="J127" s="1"/>
      <c r="K127" s="1"/>
      <c r="L127" s="1"/>
      <c r="M127" s="1"/>
      <c r="N127" s="1"/>
      <c r="O127" s="1"/>
      <c r="P127" s="1"/>
      <c r="Q127" s="12">
        <v>122892</v>
      </c>
      <c r="R127" s="29">
        <f t="shared" si="6"/>
        <v>0</v>
      </c>
      <c r="S127" t="str">
        <f t="shared" si="7"/>
        <v>OK</v>
      </c>
      <c r="T127" s="10">
        <f>IFERROR(VLOOKUP(A127,[1]!Tabla1[[#All],[Material]:[venta nueva]],38,FALSE),0)</f>
        <v>0</v>
      </c>
    </row>
    <row r="128" spans="1:20" hidden="1" x14ac:dyDescent="0.35">
      <c r="A128">
        <f t="shared" si="5"/>
        <v>1012108</v>
      </c>
      <c r="B128" s="6" t="s">
        <v>1242</v>
      </c>
      <c r="C128" s="7" t="s">
        <v>658</v>
      </c>
      <c r="D128" s="7" t="s">
        <v>1097</v>
      </c>
      <c r="E128" s="7" t="s">
        <v>722</v>
      </c>
      <c r="F128" s="7" t="s">
        <v>723</v>
      </c>
      <c r="G128" s="7" t="s">
        <v>1066</v>
      </c>
      <c r="H128" s="7" t="s">
        <v>982</v>
      </c>
      <c r="I128" s="6" t="s">
        <v>8</v>
      </c>
      <c r="J128" s="1"/>
      <c r="K128" s="1"/>
      <c r="L128" s="1"/>
      <c r="M128" s="1"/>
      <c r="N128" s="1"/>
      <c r="O128" s="1"/>
      <c r="P128" s="1"/>
      <c r="Q128" s="12">
        <v>200097</v>
      </c>
      <c r="R128" s="29">
        <f t="shared" si="6"/>
        <v>0</v>
      </c>
      <c r="S128" t="str">
        <f t="shared" si="7"/>
        <v>OK</v>
      </c>
      <c r="T128" s="10">
        <f>IFERROR(VLOOKUP(A128,[1]!Tabla1[[#All],[Material]:[venta nueva]],38,FALSE),0)</f>
        <v>0</v>
      </c>
    </row>
    <row r="129" spans="1:20" hidden="1" x14ac:dyDescent="0.35">
      <c r="A129">
        <f t="shared" si="5"/>
        <v>1012109</v>
      </c>
      <c r="B129" s="6" t="s">
        <v>1242</v>
      </c>
      <c r="C129" s="7" t="s">
        <v>658</v>
      </c>
      <c r="D129" s="7" t="s">
        <v>1097</v>
      </c>
      <c r="E129" s="7" t="s">
        <v>724</v>
      </c>
      <c r="F129" s="7" t="s">
        <v>725</v>
      </c>
      <c r="G129" s="7" t="s">
        <v>1066</v>
      </c>
      <c r="H129" s="7" t="s">
        <v>982</v>
      </c>
      <c r="I129" s="6" t="s">
        <v>8</v>
      </c>
      <c r="J129" s="1"/>
      <c r="K129" s="1"/>
      <c r="L129" s="1"/>
      <c r="M129" s="1"/>
      <c r="N129" s="1"/>
      <c r="O129" s="1"/>
      <c r="P129" s="1"/>
      <c r="Q129" s="12">
        <v>280446</v>
      </c>
      <c r="R129" s="29">
        <f t="shared" si="6"/>
        <v>0</v>
      </c>
      <c r="S129" t="str">
        <f t="shared" si="7"/>
        <v>OK</v>
      </c>
      <c r="T129" s="10">
        <f>IFERROR(VLOOKUP(A129,[1]!Tabla1[[#All],[Material]:[venta nueva]],38,FALSE),0)</f>
        <v>0</v>
      </c>
    </row>
    <row r="130" spans="1:20" hidden="1" x14ac:dyDescent="0.35">
      <c r="A130">
        <f t="shared" si="5"/>
        <v>1012110</v>
      </c>
      <c r="B130" s="6" t="s">
        <v>1242</v>
      </c>
      <c r="C130" s="7" t="s">
        <v>658</v>
      </c>
      <c r="D130" s="7" t="s">
        <v>1097</v>
      </c>
      <c r="E130" s="7" t="s">
        <v>726</v>
      </c>
      <c r="F130" s="7" t="s">
        <v>727</v>
      </c>
      <c r="G130" s="7" t="s">
        <v>1066</v>
      </c>
      <c r="H130" s="7" t="s">
        <v>982</v>
      </c>
      <c r="I130" s="6" t="s">
        <v>8</v>
      </c>
      <c r="J130" s="1"/>
      <c r="K130" s="1"/>
      <c r="L130" s="1"/>
      <c r="M130" s="1"/>
      <c r="N130" s="1"/>
      <c r="O130" s="1"/>
      <c r="P130" s="1"/>
      <c r="Q130" s="12">
        <v>137071</v>
      </c>
      <c r="R130" s="29">
        <f t="shared" si="6"/>
        <v>0</v>
      </c>
      <c r="S130" t="str">
        <f t="shared" si="7"/>
        <v>OK</v>
      </c>
      <c r="T130" s="10">
        <f>IFERROR(VLOOKUP(A130,[1]!Tabla1[[#All],[Material]:[venta nueva]],38,FALSE),0)</f>
        <v>0</v>
      </c>
    </row>
    <row r="131" spans="1:20" hidden="1" x14ac:dyDescent="0.35">
      <c r="A131">
        <f t="shared" si="5"/>
        <v>1012111</v>
      </c>
      <c r="B131" s="6" t="s">
        <v>1242</v>
      </c>
      <c r="C131" s="7" t="s">
        <v>658</v>
      </c>
      <c r="D131" s="7" t="s">
        <v>1097</v>
      </c>
      <c r="E131" s="7" t="s">
        <v>728</v>
      </c>
      <c r="F131" s="7" t="s">
        <v>729</v>
      </c>
      <c r="G131" s="7" t="s">
        <v>1066</v>
      </c>
      <c r="H131" s="7" t="s">
        <v>982</v>
      </c>
      <c r="I131" s="6" t="s">
        <v>8</v>
      </c>
      <c r="J131" s="1"/>
      <c r="K131" s="1"/>
      <c r="L131" s="1"/>
      <c r="M131" s="1"/>
      <c r="N131" s="1"/>
      <c r="O131" s="1"/>
      <c r="P131" s="1"/>
      <c r="Q131" s="12">
        <v>78770</v>
      </c>
      <c r="R131" s="29">
        <f t="shared" si="6"/>
        <v>0</v>
      </c>
      <c r="S131" t="str">
        <f t="shared" si="7"/>
        <v>OK</v>
      </c>
      <c r="T131" s="10">
        <f>IFERROR(VLOOKUP(A131,[1]!Tabla1[[#All],[Material]:[venta nueva]],38,FALSE),0)</f>
        <v>0</v>
      </c>
    </row>
    <row r="132" spans="1:20" hidden="1" x14ac:dyDescent="0.35">
      <c r="A132">
        <f t="shared" si="5"/>
        <v>1012145</v>
      </c>
      <c r="B132" s="6" t="s">
        <v>1242</v>
      </c>
      <c r="C132" s="7" t="s">
        <v>658</v>
      </c>
      <c r="D132" s="7" t="s">
        <v>1097</v>
      </c>
      <c r="E132" s="7" t="s">
        <v>734</v>
      </c>
      <c r="F132" s="7" t="s">
        <v>735</v>
      </c>
      <c r="G132" s="7" t="s">
        <v>1066</v>
      </c>
      <c r="H132" s="7" t="s">
        <v>982</v>
      </c>
      <c r="I132" s="6" t="s">
        <v>8</v>
      </c>
      <c r="J132" s="1"/>
      <c r="K132" s="1"/>
      <c r="L132" s="1"/>
      <c r="M132" s="1"/>
      <c r="N132" s="1"/>
      <c r="O132" s="1"/>
      <c r="P132" s="1"/>
      <c r="Q132" s="12">
        <v>60003</v>
      </c>
      <c r="R132" s="29">
        <f t="shared" si="6"/>
        <v>0</v>
      </c>
      <c r="S132" t="str">
        <f t="shared" si="7"/>
        <v>OK</v>
      </c>
      <c r="T132" s="10">
        <f>IFERROR(VLOOKUP(A132,[1]!Tabla1[[#All],[Material]:[venta nueva]],38,FALSE),0)</f>
        <v>0</v>
      </c>
    </row>
    <row r="133" spans="1:20" hidden="1" x14ac:dyDescent="0.35">
      <c r="A133">
        <f t="shared" si="5"/>
        <v>1012147</v>
      </c>
      <c r="B133" s="6" t="s">
        <v>1242</v>
      </c>
      <c r="C133" s="7" t="s">
        <v>658</v>
      </c>
      <c r="D133" s="7" t="s">
        <v>1097</v>
      </c>
      <c r="E133" s="7" t="s">
        <v>736</v>
      </c>
      <c r="F133" s="7" t="s">
        <v>737</v>
      </c>
      <c r="G133" s="7" t="s">
        <v>985</v>
      </c>
      <c r="H133" s="7" t="s">
        <v>985</v>
      </c>
      <c r="I133" s="6" t="s">
        <v>8</v>
      </c>
      <c r="J133" s="1"/>
      <c r="K133" s="1"/>
      <c r="L133" s="1"/>
      <c r="M133" s="1"/>
      <c r="N133" s="1"/>
      <c r="O133" s="1"/>
      <c r="P133" s="1"/>
      <c r="Q133" s="12">
        <v>111147</v>
      </c>
      <c r="R133" s="29">
        <f t="shared" si="6"/>
        <v>0</v>
      </c>
      <c r="S133" t="str">
        <f t="shared" si="7"/>
        <v>OK</v>
      </c>
      <c r="T133" s="10">
        <f>IFERROR(VLOOKUP(A133,[1]!Tabla1[[#All],[Material]:[venta nueva]],38,FALSE),0)</f>
        <v>0</v>
      </c>
    </row>
    <row r="134" spans="1:20" hidden="1" x14ac:dyDescent="0.35">
      <c r="A134">
        <f t="shared" ref="A134:A197" si="8">+E134*1</f>
        <v>1012148</v>
      </c>
      <c r="B134" s="6" t="s">
        <v>1242</v>
      </c>
      <c r="C134" s="7" t="s">
        <v>658</v>
      </c>
      <c r="D134" s="7" t="s">
        <v>1097</v>
      </c>
      <c r="E134" s="7" t="s">
        <v>738</v>
      </c>
      <c r="F134" s="7" t="s">
        <v>739</v>
      </c>
      <c r="G134" s="7" t="s">
        <v>1068</v>
      </c>
      <c r="H134" s="7" t="s">
        <v>984</v>
      </c>
      <c r="I134" s="6" t="s">
        <v>8</v>
      </c>
      <c r="J134" s="1"/>
      <c r="K134" s="1"/>
      <c r="L134" s="1"/>
      <c r="M134" s="1"/>
      <c r="N134" s="1"/>
      <c r="O134" s="1"/>
      <c r="P134" s="1"/>
      <c r="Q134" s="12">
        <v>104837</v>
      </c>
      <c r="R134" s="29">
        <f t="shared" si="6"/>
        <v>0</v>
      </c>
      <c r="S134" t="str">
        <f t="shared" si="7"/>
        <v>OK</v>
      </c>
      <c r="T134" s="10">
        <f>IFERROR(VLOOKUP(A134,[1]!Tabla1[[#All],[Material]:[venta nueva]],38,FALSE),0)</f>
        <v>0</v>
      </c>
    </row>
    <row r="135" spans="1:20" hidden="1" x14ac:dyDescent="0.35">
      <c r="A135">
        <f t="shared" si="8"/>
        <v>1012157</v>
      </c>
      <c r="B135" s="6" t="s">
        <v>1242</v>
      </c>
      <c r="C135" s="7" t="s">
        <v>658</v>
      </c>
      <c r="D135" s="7" t="s">
        <v>1097</v>
      </c>
      <c r="E135" s="7" t="s">
        <v>740</v>
      </c>
      <c r="F135" s="7" t="s">
        <v>741</v>
      </c>
      <c r="G135" s="7" t="s">
        <v>1068</v>
      </c>
      <c r="H135" s="7" t="s">
        <v>994</v>
      </c>
      <c r="I135" s="6" t="s">
        <v>8</v>
      </c>
      <c r="J135" s="1"/>
      <c r="K135" s="1"/>
      <c r="L135" s="1"/>
      <c r="M135" s="1"/>
      <c r="N135" s="1"/>
      <c r="O135" s="1"/>
      <c r="P135" s="1"/>
      <c r="Q135" s="12">
        <v>143896</v>
      </c>
      <c r="R135" s="29">
        <f t="shared" si="6"/>
        <v>0</v>
      </c>
      <c r="S135" t="str">
        <f t="shared" si="7"/>
        <v>OK</v>
      </c>
      <c r="T135" s="10">
        <f>IFERROR(VLOOKUP(A135,[1]!Tabla1[[#All],[Material]:[venta nueva]],38,FALSE),0)</f>
        <v>0</v>
      </c>
    </row>
    <row r="136" spans="1:20" hidden="1" x14ac:dyDescent="0.35">
      <c r="A136">
        <f t="shared" si="8"/>
        <v>1012158</v>
      </c>
      <c r="B136" s="6" t="s">
        <v>1242</v>
      </c>
      <c r="C136" s="7" t="s">
        <v>658</v>
      </c>
      <c r="D136" s="7" t="s">
        <v>1097</v>
      </c>
      <c r="E136" s="7" t="s">
        <v>742</v>
      </c>
      <c r="F136" s="7" t="s">
        <v>743</v>
      </c>
      <c r="G136" s="7" t="s">
        <v>985</v>
      </c>
      <c r="H136" s="7" t="s">
        <v>985</v>
      </c>
      <c r="I136" s="6" t="s">
        <v>8</v>
      </c>
      <c r="J136" s="1"/>
      <c r="K136" s="1"/>
      <c r="L136" s="1"/>
      <c r="M136" s="1"/>
      <c r="N136" s="1"/>
      <c r="O136" s="1"/>
      <c r="P136" s="1"/>
      <c r="Q136" s="12">
        <v>82479</v>
      </c>
      <c r="R136" s="29">
        <f t="shared" ref="R136:R199" si="9">+O136-P136</f>
        <v>0</v>
      </c>
      <c r="S136" t="str">
        <f t="shared" ref="S136:S199" si="10">IF(R136&gt;0,"Sobre ingreso",IF(R136&lt;0,"Pendiente de ingreso","OK"))</f>
        <v>OK</v>
      </c>
      <c r="T136" s="10">
        <f>IFERROR(VLOOKUP(A136,[1]!Tabla1[[#All],[Material]:[venta nueva]],38,FALSE),0)</f>
        <v>0</v>
      </c>
    </row>
    <row r="137" spans="1:20" hidden="1" x14ac:dyDescent="0.35">
      <c r="A137">
        <f t="shared" si="8"/>
        <v>1012159</v>
      </c>
      <c r="B137" s="6" t="s">
        <v>1242</v>
      </c>
      <c r="C137" s="7" t="s">
        <v>658</v>
      </c>
      <c r="D137" s="7" t="s">
        <v>1097</v>
      </c>
      <c r="E137" s="7" t="s">
        <v>744</v>
      </c>
      <c r="F137" s="7" t="s">
        <v>745</v>
      </c>
      <c r="G137" s="7" t="s">
        <v>1068</v>
      </c>
      <c r="H137" s="7" t="s">
        <v>984</v>
      </c>
      <c r="I137" s="6" t="s">
        <v>8</v>
      </c>
      <c r="J137" s="1"/>
      <c r="K137" s="1"/>
      <c r="L137" s="1"/>
      <c r="M137" s="1"/>
      <c r="N137" s="1"/>
      <c r="O137" s="1"/>
      <c r="P137" s="1"/>
      <c r="Q137" s="12">
        <v>208049</v>
      </c>
      <c r="R137" s="29">
        <f t="shared" si="9"/>
        <v>0</v>
      </c>
      <c r="S137" t="str">
        <f t="shared" si="10"/>
        <v>OK</v>
      </c>
      <c r="T137" s="10">
        <f>IFERROR(VLOOKUP(A137,[1]!Tabla1[[#All],[Material]:[venta nueva]],38,FALSE),0)</f>
        <v>0</v>
      </c>
    </row>
    <row r="138" spans="1:20" hidden="1" x14ac:dyDescent="0.35">
      <c r="A138">
        <f t="shared" si="8"/>
        <v>1012160</v>
      </c>
      <c r="B138" s="6" t="s">
        <v>1242</v>
      </c>
      <c r="C138" s="7" t="s">
        <v>658</v>
      </c>
      <c r="D138" s="7" t="s">
        <v>1097</v>
      </c>
      <c r="E138" s="7" t="s">
        <v>746</v>
      </c>
      <c r="F138" s="7" t="s">
        <v>747</v>
      </c>
      <c r="G138" s="7" t="s">
        <v>1066</v>
      </c>
      <c r="H138" s="7" t="s">
        <v>982</v>
      </c>
      <c r="I138" s="6" t="s">
        <v>8</v>
      </c>
      <c r="J138" s="1"/>
      <c r="K138" s="1"/>
      <c r="L138" s="1"/>
      <c r="M138" s="1"/>
      <c r="N138" s="1"/>
      <c r="O138" s="1"/>
      <c r="P138" s="1"/>
      <c r="Q138" s="12">
        <v>47952</v>
      </c>
      <c r="R138" s="29">
        <f t="shared" si="9"/>
        <v>0</v>
      </c>
      <c r="S138" t="str">
        <f t="shared" si="10"/>
        <v>OK</v>
      </c>
      <c r="T138" s="10">
        <f>IFERROR(VLOOKUP(A138,[1]!Tabla1[[#All],[Material]:[venta nueva]],38,FALSE),0)</f>
        <v>0</v>
      </c>
    </row>
    <row r="139" spans="1:20" hidden="1" x14ac:dyDescent="0.35">
      <c r="A139">
        <f t="shared" si="8"/>
        <v>1012161</v>
      </c>
      <c r="B139" s="6" t="s">
        <v>1242</v>
      </c>
      <c r="C139" s="7" t="s">
        <v>658</v>
      </c>
      <c r="D139" s="7" t="s">
        <v>1097</v>
      </c>
      <c r="E139" s="7" t="s">
        <v>748</v>
      </c>
      <c r="F139" s="7" t="s">
        <v>749</v>
      </c>
      <c r="G139" s="7" t="s">
        <v>1068</v>
      </c>
      <c r="H139" s="7" t="s">
        <v>992</v>
      </c>
      <c r="I139" s="6" t="s">
        <v>8</v>
      </c>
      <c r="J139" s="1"/>
      <c r="K139" s="1"/>
      <c r="L139" s="1"/>
      <c r="M139" s="1"/>
      <c r="N139" s="1"/>
      <c r="O139" s="1"/>
      <c r="P139" s="1"/>
      <c r="Q139" s="12">
        <v>107634</v>
      </c>
      <c r="R139" s="29">
        <f t="shared" si="9"/>
        <v>0</v>
      </c>
      <c r="S139" t="str">
        <f t="shared" si="10"/>
        <v>OK</v>
      </c>
      <c r="T139" s="10">
        <f>IFERROR(VLOOKUP(A139,[1]!Tabla1[[#All],[Material]:[venta nueva]],38,FALSE),0)</f>
        <v>0</v>
      </c>
    </row>
    <row r="140" spans="1:20" hidden="1" x14ac:dyDescent="0.35">
      <c r="A140">
        <f t="shared" si="8"/>
        <v>1012163</v>
      </c>
      <c r="B140" s="6" t="s">
        <v>1242</v>
      </c>
      <c r="C140" s="7" t="s">
        <v>658</v>
      </c>
      <c r="D140" s="7" t="s">
        <v>1097</v>
      </c>
      <c r="E140" s="7" t="s">
        <v>750</v>
      </c>
      <c r="F140" s="7" t="s">
        <v>751</v>
      </c>
      <c r="G140" s="7" t="s">
        <v>985</v>
      </c>
      <c r="H140" s="7" t="s">
        <v>985</v>
      </c>
      <c r="I140" s="6" t="s">
        <v>8</v>
      </c>
      <c r="J140" s="1"/>
      <c r="K140" s="1"/>
      <c r="L140" s="1"/>
      <c r="M140" s="1"/>
      <c r="N140" s="1"/>
      <c r="O140" s="1"/>
      <c r="P140" s="1"/>
      <c r="Q140" s="12">
        <v>141717</v>
      </c>
      <c r="R140" s="29">
        <f t="shared" si="9"/>
        <v>0</v>
      </c>
      <c r="S140" t="str">
        <f t="shared" si="10"/>
        <v>OK</v>
      </c>
      <c r="T140" s="10">
        <f>IFERROR(VLOOKUP(A140,[1]!Tabla1[[#All],[Material]:[venta nueva]],38,FALSE),0)</f>
        <v>0</v>
      </c>
    </row>
    <row r="141" spans="1:20" hidden="1" x14ac:dyDescent="0.35">
      <c r="A141">
        <f t="shared" si="8"/>
        <v>1012164</v>
      </c>
      <c r="B141" s="6" t="s">
        <v>1242</v>
      </c>
      <c r="C141" s="7" t="s">
        <v>658</v>
      </c>
      <c r="D141" s="7" t="s">
        <v>1097</v>
      </c>
      <c r="E141" s="7" t="s">
        <v>752</v>
      </c>
      <c r="F141" s="7" t="s">
        <v>753</v>
      </c>
      <c r="G141" s="7" t="s">
        <v>1068</v>
      </c>
      <c r="H141" s="7" t="s">
        <v>992</v>
      </c>
      <c r="I141" s="6" t="s">
        <v>8</v>
      </c>
      <c r="J141" s="1"/>
      <c r="K141" s="1"/>
      <c r="L141" s="1"/>
      <c r="M141" s="1"/>
      <c r="N141" s="1"/>
      <c r="O141" s="1"/>
      <c r="P141" s="1"/>
      <c r="Q141" s="12">
        <v>64629</v>
      </c>
      <c r="R141" s="29">
        <f t="shared" si="9"/>
        <v>0</v>
      </c>
      <c r="S141" t="str">
        <f t="shared" si="10"/>
        <v>OK</v>
      </c>
      <c r="T141" s="10">
        <f>IFERROR(VLOOKUP(A141,[1]!Tabla1[[#All],[Material]:[venta nueva]],38,FALSE),0)</f>
        <v>0</v>
      </c>
    </row>
    <row r="142" spans="1:20" hidden="1" x14ac:dyDescent="0.35">
      <c r="A142">
        <f t="shared" si="8"/>
        <v>1012165</v>
      </c>
      <c r="B142" s="6" t="s">
        <v>1242</v>
      </c>
      <c r="C142" s="7" t="s">
        <v>658</v>
      </c>
      <c r="D142" s="7" t="s">
        <v>1097</v>
      </c>
      <c r="E142" s="7" t="s">
        <v>754</v>
      </c>
      <c r="F142" s="7" t="s">
        <v>755</v>
      </c>
      <c r="G142" s="7" t="s">
        <v>1068</v>
      </c>
      <c r="H142" s="7" t="s">
        <v>984</v>
      </c>
      <c r="I142" s="6" t="s">
        <v>8</v>
      </c>
      <c r="J142" s="1"/>
      <c r="K142" s="1"/>
      <c r="L142" s="1"/>
      <c r="M142" s="1"/>
      <c r="N142" s="1"/>
      <c r="O142" s="1"/>
      <c r="P142" s="1"/>
      <c r="Q142" s="12">
        <v>1015579</v>
      </c>
      <c r="R142" s="29">
        <f t="shared" si="9"/>
        <v>0</v>
      </c>
      <c r="S142" t="str">
        <f t="shared" si="10"/>
        <v>OK</v>
      </c>
      <c r="T142" s="10">
        <f>IFERROR(VLOOKUP(A142,[1]!Tabla1[[#All],[Material]:[venta nueva]],38,FALSE),0)</f>
        <v>0</v>
      </c>
    </row>
    <row r="143" spans="1:20" hidden="1" x14ac:dyDescent="0.35">
      <c r="A143">
        <f t="shared" si="8"/>
        <v>1012166</v>
      </c>
      <c r="B143" s="6" t="s">
        <v>1242</v>
      </c>
      <c r="C143" s="7" t="s">
        <v>658</v>
      </c>
      <c r="D143" s="7" t="s">
        <v>1097</v>
      </c>
      <c r="E143" s="7" t="s">
        <v>756</v>
      </c>
      <c r="F143" s="7" t="s">
        <v>757</v>
      </c>
      <c r="G143" s="7" t="s">
        <v>1068</v>
      </c>
      <c r="H143" s="7" t="s">
        <v>994</v>
      </c>
      <c r="I143" s="6" t="s">
        <v>8</v>
      </c>
      <c r="J143" s="1"/>
      <c r="K143" s="1"/>
      <c r="L143" s="1"/>
      <c r="M143" s="1"/>
      <c r="N143" s="1"/>
      <c r="O143" s="1"/>
      <c r="P143" s="1"/>
      <c r="Q143" s="12">
        <v>13402</v>
      </c>
      <c r="R143" s="29">
        <f t="shared" si="9"/>
        <v>0</v>
      </c>
      <c r="S143" t="str">
        <f t="shared" si="10"/>
        <v>OK</v>
      </c>
      <c r="T143" s="10">
        <f>IFERROR(VLOOKUP(A143,[1]!Tabla1[[#All],[Material]:[venta nueva]],38,FALSE),0)</f>
        <v>0</v>
      </c>
    </row>
    <row r="144" spans="1:20" hidden="1" x14ac:dyDescent="0.35">
      <c r="A144">
        <f t="shared" si="8"/>
        <v>1012167</v>
      </c>
      <c r="B144" s="6" t="s">
        <v>1242</v>
      </c>
      <c r="C144" s="7" t="s">
        <v>658</v>
      </c>
      <c r="D144" s="7" t="s">
        <v>1097</v>
      </c>
      <c r="E144" s="7" t="s">
        <v>758</v>
      </c>
      <c r="F144" s="7" t="s">
        <v>759</v>
      </c>
      <c r="G144" s="7" t="s">
        <v>1066</v>
      </c>
      <c r="H144" s="7" t="s">
        <v>982</v>
      </c>
      <c r="I144" s="6" t="s">
        <v>8</v>
      </c>
      <c r="J144" s="1"/>
      <c r="K144" s="1"/>
      <c r="L144" s="1"/>
      <c r="M144" s="1"/>
      <c r="N144" s="1"/>
      <c r="O144" s="1"/>
      <c r="P144" s="1"/>
      <c r="Q144" s="12">
        <v>399167</v>
      </c>
      <c r="R144" s="29">
        <f t="shared" si="9"/>
        <v>0</v>
      </c>
      <c r="S144" t="str">
        <f t="shared" si="10"/>
        <v>OK</v>
      </c>
      <c r="T144" s="10">
        <f>IFERROR(VLOOKUP(A144,[1]!Tabla1[[#All],[Material]:[venta nueva]],38,FALSE),0)</f>
        <v>0</v>
      </c>
    </row>
    <row r="145" spans="1:20" hidden="1" x14ac:dyDescent="0.35">
      <c r="A145">
        <f t="shared" si="8"/>
        <v>1012207</v>
      </c>
      <c r="B145" s="6" t="s">
        <v>1242</v>
      </c>
      <c r="C145" s="7" t="s">
        <v>658</v>
      </c>
      <c r="D145" s="7" t="s">
        <v>1097</v>
      </c>
      <c r="E145" s="7" t="s">
        <v>760</v>
      </c>
      <c r="F145" s="7" t="s">
        <v>761</v>
      </c>
      <c r="G145" s="7" t="s">
        <v>1065</v>
      </c>
      <c r="H145" s="7" t="s">
        <v>981</v>
      </c>
      <c r="I145" s="6" t="s">
        <v>662</v>
      </c>
      <c r="J145" s="1"/>
      <c r="K145" s="1"/>
      <c r="L145" s="1"/>
      <c r="M145" s="1"/>
      <c r="N145" s="1"/>
      <c r="O145" s="1"/>
      <c r="P145" s="1"/>
      <c r="Q145" s="12">
        <v>44000</v>
      </c>
      <c r="R145" s="29">
        <f t="shared" si="9"/>
        <v>0</v>
      </c>
      <c r="S145" t="str">
        <f t="shared" si="10"/>
        <v>OK</v>
      </c>
      <c r="T145" s="10">
        <f>IFERROR(VLOOKUP(A145,[1]!Tabla1[[#All],[Material]:[venta nueva]],38,FALSE),0)</f>
        <v>0</v>
      </c>
    </row>
    <row r="146" spans="1:20" hidden="1" x14ac:dyDescent="0.35">
      <c r="A146">
        <f t="shared" si="8"/>
        <v>1012208</v>
      </c>
      <c r="B146" s="6" t="s">
        <v>1242</v>
      </c>
      <c r="C146" s="7" t="s">
        <v>658</v>
      </c>
      <c r="D146" s="7" t="s">
        <v>1097</v>
      </c>
      <c r="E146" s="7" t="s">
        <v>762</v>
      </c>
      <c r="F146" s="7" t="s">
        <v>763</v>
      </c>
      <c r="G146" s="7" t="s">
        <v>1071</v>
      </c>
      <c r="H146" s="7" t="s">
        <v>991</v>
      </c>
      <c r="I146" s="6" t="s">
        <v>11</v>
      </c>
      <c r="J146" s="1"/>
      <c r="K146" s="1"/>
      <c r="L146" s="1"/>
      <c r="M146" s="1"/>
      <c r="N146" s="1"/>
      <c r="O146" s="1"/>
      <c r="P146" s="1"/>
      <c r="Q146" s="12">
        <v>41560</v>
      </c>
      <c r="R146" s="29">
        <f t="shared" si="9"/>
        <v>0</v>
      </c>
      <c r="S146" t="str">
        <f t="shared" si="10"/>
        <v>OK</v>
      </c>
      <c r="T146" s="10">
        <f>IFERROR(VLOOKUP(A146,[1]!Tabla1[[#All],[Material]:[venta nueva]],38,FALSE),0)</f>
        <v>0</v>
      </c>
    </row>
    <row r="147" spans="1:20" hidden="1" x14ac:dyDescent="0.35">
      <c r="A147">
        <f t="shared" si="8"/>
        <v>1012278</v>
      </c>
      <c r="B147" s="6" t="s">
        <v>1242</v>
      </c>
      <c r="C147" s="7" t="s">
        <v>658</v>
      </c>
      <c r="D147" s="7" t="s">
        <v>1097</v>
      </c>
      <c r="E147" s="7" t="s">
        <v>768</v>
      </c>
      <c r="F147" s="7" t="s">
        <v>769</v>
      </c>
      <c r="G147" s="7" t="s">
        <v>1068</v>
      </c>
      <c r="H147" s="7" t="s">
        <v>994</v>
      </c>
      <c r="I147" s="6" t="s">
        <v>10</v>
      </c>
      <c r="J147" s="1"/>
      <c r="K147" s="1"/>
      <c r="L147" s="1"/>
      <c r="M147" s="1"/>
      <c r="N147" s="1"/>
      <c r="O147" s="1"/>
      <c r="P147" s="1"/>
      <c r="Q147" s="12">
        <v>105001</v>
      </c>
      <c r="R147" s="29">
        <f t="shared" si="9"/>
        <v>0</v>
      </c>
      <c r="S147" t="str">
        <f t="shared" si="10"/>
        <v>OK</v>
      </c>
      <c r="T147" s="10">
        <f>IFERROR(VLOOKUP(A147,[1]!Tabla1[[#All],[Material]:[venta nueva]],38,FALSE),0)</f>
        <v>0</v>
      </c>
    </row>
    <row r="148" spans="1:20" hidden="1" x14ac:dyDescent="0.35">
      <c r="A148">
        <f t="shared" si="8"/>
        <v>1012283</v>
      </c>
      <c r="B148" s="6" t="s">
        <v>1242</v>
      </c>
      <c r="C148" s="7" t="s">
        <v>658</v>
      </c>
      <c r="D148" s="7" t="s">
        <v>1097</v>
      </c>
      <c r="E148" s="7" t="s">
        <v>770</v>
      </c>
      <c r="F148" s="7" t="s">
        <v>771</v>
      </c>
      <c r="G148" s="7" t="s">
        <v>1065</v>
      </c>
      <c r="H148" s="7" t="s">
        <v>995</v>
      </c>
      <c r="I148" s="6" t="s">
        <v>11</v>
      </c>
      <c r="J148" s="1"/>
      <c r="K148" s="1"/>
      <c r="L148" s="1"/>
      <c r="M148" s="1"/>
      <c r="N148" s="1"/>
      <c r="O148" s="1"/>
      <c r="P148" s="1"/>
      <c r="Q148" s="12">
        <v>48001</v>
      </c>
      <c r="R148" s="29">
        <f t="shared" si="9"/>
        <v>0</v>
      </c>
      <c r="S148" t="str">
        <f t="shared" si="10"/>
        <v>OK</v>
      </c>
      <c r="T148" s="10">
        <f>IFERROR(VLOOKUP(A148,[1]!Tabla1[[#All],[Material]:[venta nueva]],38,FALSE),0)</f>
        <v>0</v>
      </c>
    </row>
    <row r="149" spans="1:20" hidden="1" x14ac:dyDescent="0.35">
      <c r="A149">
        <f t="shared" si="8"/>
        <v>1012326</v>
      </c>
      <c r="B149" s="6" t="s">
        <v>1242</v>
      </c>
      <c r="C149" s="7" t="s">
        <v>658</v>
      </c>
      <c r="D149" s="7" t="s">
        <v>1097</v>
      </c>
      <c r="E149" s="7" t="s">
        <v>772</v>
      </c>
      <c r="F149" s="7" t="s">
        <v>773</v>
      </c>
      <c r="G149" s="7" t="s">
        <v>1065</v>
      </c>
      <c r="H149" s="7" t="s">
        <v>989</v>
      </c>
      <c r="I149" s="6" t="s">
        <v>15</v>
      </c>
      <c r="J149" s="1"/>
      <c r="K149" s="1"/>
      <c r="L149" s="1"/>
      <c r="M149" s="1"/>
      <c r="N149" s="1"/>
      <c r="O149" s="1"/>
      <c r="P149" s="1"/>
      <c r="Q149" s="12">
        <v>2999</v>
      </c>
      <c r="R149" s="29">
        <f t="shared" si="9"/>
        <v>0</v>
      </c>
      <c r="S149" t="str">
        <f t="shared" si="10"/>
        <v>OK</v>
      </c>
      <c r="T149" s="10">
        <f>IFERROR(VLOOKUP(A149,[1]!Tabla1[[#All],[Material]:[venta nueva]],38,FALSE),0)</f>
        <v>0</v>
      </c>
    </row>
    <row r="150" spans="1:20" hidden="1" x14ac:dyDescent="0.35">
      <c r="A150">
        <f t="shared" si="8"/>
        <v>1012362</v>
      </c>
      <c r="B150" s="6" t="s">
        <v>1242</v>
      </c>
      <c r="C150" s="7" t="s">
        <v>658</v>
      </c>
      <c r="D150" s="7" t="s">
        <v>1097</v>
      </c>
      <c r="E150" s="7" t="s">
        <v>774</v>
      </c>
      <c r="F150" s="7" t="s">
        <v>775</v>
      </c>
      <c r="G150" s="7" t="s">
        <v>1065</v>
      </c>
      <c r="H150" s="7" t="s">
        <v>989</v>
      </c>
      <c r="I150" s="6" t="s">
        <v>13</v>
      </c>
      <c r="J150" s="1"/>
      <c r="K150" s="1"/>
      <c r="L150" s="1"/>
      <c r="M150" s="1"/>
      <c r="N150" s="1"/>
      <c r="O150" s="1"/>
      <c r="P150" s="1"/>
      <c r="Q150" s="12">
        <v>34089</v>
      </c>
      <c r="R150" s="29">
        <f t="shared" si="9"/>
        <v>0</v>
      </c>
      <c r="S150" t="str">
        <f t="shared" si="10"/>
        <v>OK</v>
      </c>
      <c r="T150" s="10">
        <f>IFERROR(VLOOKUP(A150,[1]!Tabla1[[#All],[Material]:[venta nueva]],38,FALSE),0)</f>
        <v>0</v>
      </c>
    </row>
    <row r="151" spans="1:20" hidden="1" x14ac:dyDescent="0.35">
      <c r="A151">
        <f t="shared" si="8"/>
        <v>1012401</v>
      </c>
      <c r="B151" s="6" t="s">
        <v>1242</v>
      </c>
      <c r="C151" s="7" t="s">
        <v>658</v>
      </c>
      <c r="D151" s="7" t="s">
        <v>1097</v>
      </c>
      <c r="E151" s="7" t="s">
        <v>780</v>
      </c>
      <c r="F151" s="7" t="s">
        <v>781</v>
      </c>
      <c r="G151" s="7" t="s">
        <v>1068</v>
      </c>
      <c r="H151" s="7" t="s">
        <v>984</v>
      </c>
      <c r="I151" s="6" t="s">
        <v>8</v>
      </c>
      <c r="J151" s="1"/>
      <c r="K151" s="1"/>
      <c r="L151" s="1"/>
      <c r="M151" s="1"/>
      <c r="N151" s="1"/>
      <c r="O151" s="1"/>
      <c r="P151" s="1"/>
      <c r="Q151" s="12">
        <v>18142</v>
      </c>
      <c r="R151" s="29">
        <f t="shared" si="9"/>
        <v>0</v>
      </c>
      <c r="S151" t="str">
        <f t="shared" si="10"/>
        <v>OK</v>
      </c>
      <c r="T151" s="10">
        <f>IFERROR(VLOOKUP(A151,[1]!Tabla1[[#All],[Material]:[venta nueva]],38,FALSE),0)</f>
        <v>0</v>
      </c>
    </row>
    <row r="152" spans="1:20" hidden="1" x14ac:dyDescent="0.35">
      <c r="A152">
        <f t="shared" si="8"/>
        <v>1012423</v>
      </c>
      <c r="B152" s="6" t="s">
        <v>1242</v>
      </c>
      <c r="C152" s="7" t="s">
        <v>658</v>
      </c>
      <c r="D152" s="7" t="s">
        <v>1097</v>
      </c>
      <c r="E152" s="7" t="s">
        <v>1148</v>
      </c>
      <c r="F152" s="7" t="s">
        <v>1149</v>
      </c>
      <c r="G152" s="7" t="s">
        <v>1068</v>
      </c>
      <c r="H152" s="7" t="s">
        <v>997</v>
      </c>
      <c r="I152" s="6" t="s">
        <v>14</v>
      </c>
      <c r="J152" s="1"/>
      <c r="K152" s="1"/>
      <c r="L152" s="1"/>
      <c r="M152" s="1"/>
      <c r="N152" s="1"/>
      <c r="O152" s="1"/>
      <c r="P152" s="1"/>
      <c r="Q152" s="12">
        <v>23999</v>
      </c>
      <c r="R152" s="29">
        <f t="shared" si="9"/>
        <v>0</v>
      </c>
      <c r="S152" t="str">
        <f t="shared" si="10"/>
        <v>OK</v>
      </c>
      <c r="T152" s="10">
        <f>IFERROR(VLOOKUP(A152,[1]!Tabla1[[#All],[Material]:[venta nueva]],38,FALSE),0)</f>
        <v>0</v>
      </c>
    </row>
    <row r="153" spans="1:20" hidden="1" x14ac:dyDescent="0.35">
      <c r="A153">
        <f t="shared" si="8"/>
        <v>1012448</v>
      </c>
      <c r="B153" s="6" t="s">
        <v>1242</v>
      </c>
      <c r="C153" s="7" t="s">
        <v>658</v>
      </c>
      <c r="D153" s="7" t="s">
        <v>1097</v>
      </c>
      <c r="E153" s="7" t="s">
        <v>784</v>
      </c>
      <c r="F153" s="7" t="s">
        <v>785</v>
      </c>
      <c r="G153" s="7" t="s">
        <v>1072</v>
      </c>
      <c r="H153" s="7" t="s">
        <v>993</v>
      </c>
      <c r="I153" s="6" t="s">
        <v>14</v>
      </c>
      <c r="J153" s="1"/>
      <c r="K153" s="1"/>
      <c r="L153" s="1"/>
      <c r="M153" s="1"/>
      <c r="N153" s="1"/>
      <c r="O153" s="1"/>
      <c r="P153" s="1"/>
      <c r="Q153" s="12">
        <v>175364</v>
      </c>
      <c r="R153" s="29">
        <f t="shared" si="9"/>
        <v>0</v>
      </c>
      <c r="S153" t="str">
        <f t="shared" si="10"/>
        <v>OK</v>
      </c>
      <c r="T153" s="10">
        <f>IFERROR(VLOOKUP(A153,[1]!Tabla1[[#All],[Material]:[venta nueva]],38,FALSE),0)</f>
        <v>0</v>
      </c>
    </row>
    <row r="154" spans="1:20" hidden="1" x14ac:dyDescent="0.35">
      <c r="A154">
        <f t="shared" si="8"/>
        <v>1012451</v>
      </c>
      <c r="B154" s="6" t="s">
        <v>1242</v>
      </c>
      <c r="C154" s="7" t="s">
        <v>658</v>
      </c>
      <c r="D154" s="7" t="s">
        <v>1097</v>
      </c>
      <c r="E154" s="7" t="s">
        <v>786</v>
      </c>
      <c r="F154" s="7" t="s">
        <v>787</v>
      </c>
      <c r="G154" s="7" t="s">
        <v>1068</v>
      </c>
      <c r="H154" s="7" t="s">
        <v>992</v>
      </c>
      <c r="I154" s="6" t="s">
        <v>14</v>
      </c>
      <c r="J154" s="1"/>
      <c r="K154" s="1"/>
      <c r="L154" s="1"/>
      <c r="M154" s="1"/>
      <c r="N154" s="1"/>
      <c r="O154" s="1"/>
      <c r="P154" s="1"/>
      <c r="Q154" s="12">
        <v>20999</v>
      </c>
      <c r="R154" s="29">
        <f t="shared" si="9"/>
        <v>0</v>
      </c>
      <c r="S154" t="str">
        <f t="shared" si="10"/>
        <v>OK</v>
      </c>
      <c r="T154" s="10">
        <f>IFERROR(VLOOKUP(A154,[1]!Tabla1[[#All],[Material]:[venta nueva]],38,FALSE),0)</f>
        <v>0</v>
      </c>
    </row>
    <row r="155" spans="1:20" hidden="1" x14ac:dyDescent="0.35">
      <c r="A155">
        <f t="shared" si="8"/>
        <v>1012452</v>
      </c>
      <c r="B155" s="6" t="s">
        <v>1242</v>
      </c>
      <c r="C155" s="7" t="s">
        <v>658</v>
      </c>
      <c r="D155" s="7" t="s">
        <v>1097</v>
      </c>
      <c r="E155" s="7" t="s">
        <v>788</v>
      </c>
      <c r="F155" s="7" t="s">
        <v>789</v>
      </c>
      <c r="G155" s="7" t="s">
        <v>1068</v>
      </c>
      <c r="H155" s="7" t="s">
        <v>992</v>
      </c>
      <c r="I155" s="6" t="s">
        <v>14</v>
      </c>
      <c r="J155" s="1"/>
      <c r="K155" s="1"/>
      <c r="L155" s="1"/>
      <c r="M155" s="1"/>
      <c r="N155" s="1"/>
      <c r="O155" s="1"/>
      <c r="P155" s="1"/>
      <c r="Q155" s="12">
        <v>44000</v>
      </c>
      <c r="R155" s="29">
        <f t="shared" si="9"/>
        <v>0</v>
      </c>
      <c r="S155" t="str">
        <f t="shared" si="10"/>
        <v>OK</v>
      </c>
      <c r="T155" s="10">
        <f>IFERROR(VLOOKUP(A155,[1]!Tabla1[[#All],[Material]:[venta nueva]],38,FALSE),0)</f>
        <v>0</v>
      </c>
    </row>
    <row r="156" spans="1:20" hidden="1" x14ac:dyDescent="0.35">
      <c r="A156">
        <f t="shared" si="8"/>
        <v>1012454</v>
      </c>
      <c r="B156" s="6" t="s">
        <v>1242</v>
      </c>
      <c r="C156" s="7" t="s">
        <v>658</v>
      </c>
      <c r="D156" s="7" t="s">
        <v>1097</v>
      </c>
      <c r="E156" s="7" t="s">
        <v>1152</v>
      </c>
      <c r="F156" s="7" t="s">
        <v>1153</v>
      </c>
      <c r="G156" s="7" t="s">
        <v>1068</v>
      </c>
      <c r="H156" s="7" t="s">
        <v>997</v>
      </c>
      <c r="I156" s="6" t="s">
        <v>14</v>
      </c>
      <c r="J156" s="1"/>
      <c r="K156" s="1"/>
      <c r="L156" s="1"/>
      <c r="M156" s="1"/>
      <c r="N156" s="1"/>
      <c r="O156" s="1"/>
      <c r="P156" s="1"/>
      <c r="Q156" s="12">
        <v>2102</v>
      </c>
      <c r="R156" s="29">
        <f t="shared" si="9"/>
        <v>0</v>
      </c>
      <c r="S156" t="str">
        <f t="shared" si="10"/>
        <v>OK</v>
      </c>
      <c r="T156" s="10">
        <f>IFERROR(VLOOKUP(A156,[1]!Tabla1[[#All],[Material]:[venta nueva]],38,FALSE),0)</f>
        <v>0</v>
      </c>
    </row>
    <row r="157" spans="1:20" hidden="1" x14ac:dyDescent="0.35">
      <c r="A157">
        <f t="shared" si="8"/>
        <v>1012455</v>
      </c>
      <c r="B157" s="6" t="s">
        <v>1242</v>
      </c>
      <c r="C157" s="7" t="s">
        <v>658</v>
      </c>
      <c r="D157" s="7" t="s">
        <v>1097</v>
      </c>
      <c r="E157" s="7" t="s">
        <v>790</v>
      </c>
      <c r="F157" s="7" t="s">
        <v>791</v>
      </c>
      <c r="G157" s="7" t="s">
        <v>1068</v>
      </c>
      <c r="H157" s="7" t="s">
        <v>997</v>
      </c>
      <c r="I157" s="6" t="s">
        <v>14</v>
      </c>
      <c r="J157" s="1"/>
      <c r="K157" s="1"/>
      <c r="L157" s="1"/>
      <c r="M157" s="1"/>
      <c r="N157" s="1"/>
      <c r="O157" s="1"/>
      <c r="P157" s="1"/>
      <c r="Q157" s="12">
        <v>100107</v>
      </c>
      <c r="R157" s="29">
        <f t="shared" si="9"/>
        <v>0</v>
      </c>
      <c r="S157" t="str">
        <f t="shared" si="10"/>
        <v>OK</v>
      </c>
      <c r="T157" s="10">
        <f>IFERROR(VLOOKUP(A157,[1]!Tabla1[[#All],[Material]:[venta nueva]],38,FALSE),0)</f>
        <v>0</v>
      </c>
    </row>
    <row r="158" spans="1:20" hidden="1" x14ac:dyDescent="0.35">
      <c r="A158">
        <f t="shared" si="8"/>
        <v>1012483</v>
      </c>
      <c r="B158" s="6" t="s">
        <v>1242</v>
      </c>
      <c r="C158" s="7" t="s">
        <v>658</v>
      </c>
      <c r="D158" s="7" t="s">
        <v>1097</v>
      </c>
      <c r="E158" s="7" t="s">
        <v>792</v>
      </c>
      <c r="F158" s="7" t="s">
        <v>793</v>
      </c>
      <c r="G158" s="7" t="s">
        <v>1068</v>
      </c>
      <c r="H158" s="7" t="s">
        <v>984</v>
      </c>
      <c r="I158" s="6" t="s">
        <v>8</v>
      </c>
      <c r="J158" s="1"/>
      <c r="K158" s="1"/>
      <c r="L158" s="1"/>
      <c r="M158" s="1"/>
      <c r="N158" s="1"/>
      <c r="O158" s="1"/>
      <c r="P158" s="1"/>
      <c r="Q158" s="12">
        <v>274196</v>
      </c>
      <c r="R158" s="29">
        <f t="shared" si="9"/>
        <v>0</v>
      </c>
      <c r="S158" t="str">
        <f t="shared" si="10"/>
        <v>OK</v>
      </c>
      <c r="T158" s="10">
        <f>IFERROR(VLOOKUP(A158,[1]!Tabla1[[#All],[Material]:[venta nueva]],38,FALSE),0)</f>
        <v>0</v>
      </c>
    </row>
    <row r="159" spans="1:20" hidden="1" x14ac:dyDescent="0.35">
      <c r="A159">
        <f t="shared" si="8"/>
        <v>1012502</v>
      </c>
      <c r="B159" s="6" t="s">
        <v>1242</v>
      </c>
      <c r="C159" s="7" t="s">
        <v>658</v>
      </c>
      <c r="D159" s="7" t="s">
        <v>1097</v>
      </c>
      <c r="E159" s="7" t="s">
        <v>796</v>
      </c>
      <c r="F159" s="7" t="s">
        <v>797</v>
      </c>
      <c r="G159" s="7" t="s">
        <v>1072</v>
      </c>
      <c r="H159" s="7" t="s">
        <v>993</v>
      </c>
      <c r="I159" s="6" t="s">
        <v>14</v>
      </c>
      <c r="J159" s="1"/>
      <c r="K159" s="1"/>
      <c r="L159" s="1"/>
      <c r="M159" s="1"/>
      <c r="N159" s="1"/>
      <c r="O159" s="1"/>
      <c r="P159" s="1"/>
      <c r="Q159" s="12">
        <v>7037</v>
      </c>
      <c r="R159" s="29">
        <f t="shared" si="9"/>
        <v>0</v>
      </c>
      <c r="S159" t="str">
        <f t="shared" si="10"/>
        <v>OK</v>
      </c>
      <c r="T159" s="10">
        <f>IFERROR(VLOOKUP(A159,[1]!Tabla1[[#All],[Material]:[venta nueva]],38,FALSE),0)</f>
        <v>0</v>
      </c>
    </row>
    <row r="160" spans="1:20" hidden="1" x14ac:dyDescent="0.35">
      <c r="A160">
        <f t="shared" si="8"/>
        <v>1012503</v>
      </c>
      <c r="B160" s="6" t="s">
        <v>1242</v>
      </c>
      <c r="C160" s="7" t="s">
        <v>658</v>
      </c>
      <c r="D160" s="7" t="s">
        <v>1097</v>
      </c>
      <c r="E160" s="7" t="s">
        <v>798</v>
      </c>
      <c r="F160" s="7" t="s">
        <v>799</v>
      </c>
      <c r="G160" s="7" t="s">
        <v>1072</v>
      </c>
      <c r="H160" s="7" t="s">
        <v>993</v>
      </c>
      <c r="I160" s="6" t="s">
        <v>14</v>
      </c>
      <c r="J160" s="1"/>
      <c r="K160" s="1"/>
      <c r="L160" s="1"/>
      <c r="M160" s="1"/>
      <c r="N160" s="1"/>
      <c r="O160" s="1"/>
      <c r="P160" s="1"/>
      <c r="Q160" s="12">
        <v>263799</v>
      </c>
      <c r="R160" s="29">
        <f t="shared" si="9"/>
        <v>0</v>
      </c>
      <c r="S160" t="str">
        <f t="shared" si="10"/>
        <v>OK</v>
      </c>
      <c r="T160" s="10">
        <f>IFERROR(VLOOKUP(A160,[1]!Tabla1[[#All],[Material]:[venta nueva]],38,FALSE),0)</f>
        <v>0</v>
      </c>
    </row>
    <row r="161" spans="1:20" hidden="1" x14ac:dyDescent="0.35">
      <c r="A161">
        <f t="shared" si="8"/>
        <v>1012504</v>
      </c>
      <c r="B161" s="6" t="s">
        <v>1242</v>
      </c>
      <c r="C161" s="7" t="s">
        <v>658</v>
      </c>
      <c r="D161" s="7" t="s">
        <v>1097</v>
      </c>
      <c r="E161" s="7" t="s">
        <v>800</v>
      </c>
      <c r="F161" s="7" t="s">
        <v>785</v>
      </c>
      <c r="G161" s="7" t="s">
        <v>1072</v>
      </c>
      <c r="H161" s="7" t="s">
        <v>993</v>
      </c>
      <c r="I161" s="6" t="s">
        <v>14</v>
      </c>
      <c r="J161" s="1"/>
      <c r="K161" s="1"/>
      <c r="L161" s="1"/>
      <c r="M161" s="1"/>
      <c r="N161" s="1"/>
      <c r="O161" s="1"/>
      <c r="P161" s="1"/>
      <c r="Q161" s="12">
        <v>45726</v>
      </c>
      <c r="R161" s="29">
        <f t="shared" si="9"/>
        <v>0</v>
      </c>
      <c r="S161" t="str">
        <f t="shared" si="10"/>
        <v>OK</v>
      </c>
      <c r="T161" s="10">
        <f>IFERROR(VLOOKUP(A161,[1]!Tabla1[[#All],[Material]:[venta nueva]],38,FALSE),0)</f>
        <v>0</v>
      </c>
    </row>
    <row r="162" spans="1:20" hidden="1" x14ac:dyDescent="0.35">
      <c r="A162">
        <f t="shared" si="8"/>
        <v>1012518</v>
      </c>
      <c r="B162" s="6" t="s">
        <v>1242</v>
      </c>
      <c r="C162" s="7" t="s">
        <v>658</v>
      </c>
      <c r="D162" s="7" t="s">
        <v>1097</v>
      </c>
      <c r="E162" s="7" t="s">
        <v>801</v>
      </c>
      <c r="F162" s="7" t="s">
        <v>802</v>
      </c>
      <c r="G162" s="7" t="s">
        <v>985</v>
      </c>
      <c r="H162" s="7" t="s">
        <v>985</v>
      </c>
      <c r="I162" s="6" t="s">
        <v>8</v>
      </c>
      <c r="J162" s="1"/>
      <c r="K162" s="1"/>
      <c r="L162" s="1"/>
      <c r="M162" s="1"/>
      <c r="N162" s="1"/>
      <c r="O162" s="1"/>
      <c r="P162" s="1"/>
      <c r="Q162" s="12">
        <v>153510</v>
      </c>
      <c r="R162" s="29">
        <f t="shared" si="9"/>
        <v>0</v>
      </c>
      <c r="S162" t="str">
        <f t="shared" si="10"/>
        <v>OK</v>
      </c>
      <c r="T162" s="10">
        <f>IFERROR(VLOOKUP(A162,[1]!Tabla1[[#All],[Material]:[venta nueva]],38,FALSE),0)</f>
        <v>0</v>
      </c>
    </row>
    <row r="163" spans="1:20" hidden="1" x14ac:dyDescent="0.35">
      <c r="A163">
        <f t="shared" si="8"/>
        <v>1012519</v>
      </c>
      <c r="B163" s="6" t="s">
        <v>1242</v>
      </c>
      <c r="C163" s="7" t="s">
        <v>658</v>
      </c>
      <c r="D163" s="7" t="s">
        <v>1097</v>
      </c>
      <c r="E163" s="7" t="s">
        <v>803</v>
      </c>
      <c r="F163" s="7" t="s">
        <v>721</v>
      </c>
      <c r="G163" s="7" t="s">
        <v>1066</v>
      </c>
      <c r="H163" s="7" t="s">
        <v>982</v>
      </c>
      <c r="I163" s="6" t="s">
        <v>8</v>
      </c>
      <c r="J163" s="1"/>
      <c r="K163" s="1"/>
      <c r="L163" s="1"/>
      <c r="M163" s="1"/>
      <c r="N163" s="1"/>
      <c r="O163" s="1"/>
      <c r="P163" s="1"/>
      <c r="Q163" s="12">
        <v>22060</v>
      </c>
      <c r="R163" s="29">
        <f t="shared" si="9"/>
        <v>0</v>
      </c>
      <c r="S163" t="str">
        <f t="shared" si="10"/>
        <v>OK</v>
      </c>
      <c r="T163" s="10">
        <f>IFERROR(VLOOKUP(A163,[1]!Tabla1[[#All],[Material]:[venta nueva]],38,FALSE),0)</f>
        <v>0</v>
      </c>
    </row>
    <row r="164" spans="1:20" hidden="1" x14ac:dyDescent="0.35">
      <c r="A164">
        <f t="shared" si="8"/>
        <v>1012520</v>
      </c>
      <c r="B164" s="6" t="s">
        <v>1242</v>
      </c>
      <c r="C164" s="7" t="s">
        <v>658</v>
      </c>
      <c r="D164" s="7" t="s">
        <v>1097</v>
      </c>
      <c r="E164" s="7" t="s">
        <v>804</v>
      </c>
      <c r="F164" s="7" t="s">
        <v>723</v>
      </c>
      <c r="G164" s="7" t="s">
        <v>1066</v>
      </c>
      <c r="H164" s="7" t="s">
        <v>982</v>
      </c>
      <c r="I164" s="6" t="s">
        <v>8</v>
      </c>
      <c r="J164" s="1"/>
      <c r="K164" s="1"/>
      <c r="L164" s="1"/>
      <c r="M164" s="1"/>
      <c r="N164" s="1"/>
      <c r="O164" s="1"/>
      <c r="P164" s="1"/>
      <c r="Q164" s="12">
        <v>58296</v>
      </c>
      <c r="R164" s="29">
        <f t="shared" si="9"/>
        <v>0</v>
      </c>
      <c r="S164" t="str">
        <f t="shared" si="10"/>
        <v>OK</v>
      </c>
      <c r="T164" s="10">
        <f>IFERROR(VLOOKUP(A164,[1]!Tabla1[[#All],[Material]:[venta nueva]],38,FALSE),0)</f>
        <v>0</v>
      </c>
    </row>
    <row r="165" spans="1:20" hidden="1" x14ac:dyDescent="0.35">
      <c r="A165">
        <f t="shared" si="8"/>
        <v>1012521</v>
      </c>
      <c r="B165" s="6" t="s">
        <v>1242</v>
      </c>
      <c r="C165" s="7" t="s">
        <v>658</v>
      </c>
      <c r="D165" s="7" t="s">
        <v>1097</v>
      </c>
      <c r="E165" s="7" t="s">
        <v>805</v>
      </c>
      <c r="F165" s="7" t="s">
        <v>725</v>
      </c>
      <c r="G165" s="7" t="s">
        <v>1066</v>
      </c>
      <c r="H165" s="7" t="s">
        <v>982</v>
      </c>
      <c r="I165" s="6" t="s">
        <v>8</v>
      </c>
      <c r="J165" s="1"/>
      <c r="K165" s="1"/>
      <c r="L165" s="1"/>
      <c r="M165" s="1"/>
      <c r="N165" s="1"/>
      <c r="O165" s="1"/>
      <c r="P165" s="1"/>
      <c r="Q165" s="12">
        <v>222151</v>
      </c>
      <c r="R165" s="29">
        <f t="shared" si="9"/>
        <v>0</v>
      </c>
      <c r="S165" t="str">
        <f t="shared" si="10"/>
        <v>OK</v>
      </c>
      <c r="T165" s="10">
        <f>IFERROR(VLOOKUP(A165,[1]!Tabla1[[#All],[Material]:[venta nueva]],38,FALSE),0)</f>
        <v>0</v>
      </c>
    </row>
    <row r="166" spans="1:20" hidden="1" x14ac:dyDescent="0.35">
      <c r="A166">
        <f t="shared" si="8"/>
        <v>1012522</v>
      </c>
      <c r="B166" s="6" t="s">
        <v>1242</v>
      </c>
      <c r="C166" s="7" t="s">
        <v>658</v>
      </c>
      <c r="D166" s="7" t="s">
        <v>1097</v>
      </c>
      <c r="E166" s="7" t="s">
        <v>806</v>
      </c>
      <c r="F166" s="7" t="s">
        <v>727</v>
      </c>
      <c r="G166" s="7" t="s">
        <v>1066</v>
      </c>
      <c r="H166" s="7" t="s">
        <v>982</v>
      </c>
      <c r="I166" s="6" t="s">
        <v>8</v>
      </c>
      <c r="J166" s="1"/>
      <c r="K166" s="1"/>
      <c r="L166" s="1"/>
      <c r="M166" s="1"/>
      <c r="N166" s="1"/>
      <c r="O166" s="1"/>
      <c r="P166" s="1"/>
      <c r="Q166" s="12">
        <v>178040</v>
      </c>
      <c r="R166" s="29">
        <f t="shared" si="9"/>
        <v>0</v>
      </c>
      <c r="S166" t="str">
        <f t="shared" si="10"/>
        <v>OK</v>
      </c>
      <c r="T166" s="10">
        <f>IFERROR(VLOOKUP(A166,[1]!Tabla1[[#All],[Material]:[venta nueva]],38,FALSE),0)</f>
        <v>0</v>
      </c>
    </row>
    <row r="167" spans="1:20" hidden="1" x14ac:dyDescent="0.35">
      <c r="A167">
        <f t="shared" si="8"/>
        <v>1012523</v>
      </c>
      <c r="B167" s="6" t="s">
        <v>1242</v>
      </c>
      <c r="C167" s="7" t="s">
        <v>658</v>
      </c>
      <c r="D167" s="7" t="s">
        <v>1097</v>
      </c>
      <c r="E167" s="7" t="s">
        <v>807</v>
      </c>
      <c r="F167" s="7" t="s">
        <v>729</v>
      </c>
      <c r="G167" s="7" t="s">
        <v>1066</v>
      </c>
      <c r="H167" s="7" t="s">
        <v>982</v>
      </c>
      <c r="I167" s="6" t="s">
        <v>8</v>
      </c>
      <c r="J167" s="1"/>
      <c r="K167" s="1"/>
      <c r="L167" s="1"/>
      <c r="M167" s="1"/>
      <c r="N167" s="1"/>
      <c r="O167" s="1"/>
      <c r="P167" s="1"/>
      <c r="Q167" s="12">
        <v>124463</v>
      </c>
      <c r="R167" s="29">
        <f t="shared" si="9"/>
        <v>0</v>
      </c>
      <c r="S167" t="str">
        <f t="shared" si="10"/>
        <v>OK</v>
      </c>
      <c r="T167" s="10">
        <f>IFERROR(VLOOKUP(A167,[1]!Tabla1[[#All],[Material]:[venta nueva]],38,FALSE),0)</f>
        <v>0</v>
      </c>
    </row>
    <row r="168" spans="1:20" hidden="1" x14ac:dyDescent="0.35">
      <c r="A168">
        <f t="shared" si="8"/>
        <v>1012524</v>
      </c>
      <c r="B168" s="6" t="s">
        <v>1242</v>
      </c>
      <c r="C168" s="7" t="s">
        <v>658</v>
      </c>
      <c r="D168" s="7" t="s">
        <v>1097</v>
      </c>
      <c r="E168" s="7" t="s">
        <v>808</v>
      </c>
      <c r="F168" s="7" t="s">
        <v>731</v>
      </c>
      <c r="G168" s="7" t="s">
        <v>1066</v>
      </c>
      <c r="H168" s="7" t="s">
        <v>982</v>
      </c>
      <c r="I168" s="6" t="s">
        <v>8</v>
      </c>
      <c r="J168" s="1"/>
      <c r="K168" s="1"/>
      <c r="L168" s="1"/>
      <c r="M168" s="1"/>
      <c r="N168" s="1"/>
      <c r="O168" s="1"/>
      <c r="P168" s="1"/>
      <c r="Q168" s="12">
        <v>81932</v>
      </c>
      <c r="R168" s="29">
        <f t="shared" si="9"/>
        <v>0</v>
      </c>
      <c r="S168" t="str">
        <f t="shared" si="10"/>
        <v>OK</v>
      </c>
      <c r="T168" s="10">
        <f>IFERROR(VLOOKUP(A168,[1]!Tabla1[[#All],[Material]:[venta nueva]],38,FALSE),0)</f>
        <v>0</v>
      </c>
    </row>
    <row r="169" spans="1:20" hidden="1" x14ac:dyDescent="0.35">
      <c r="A169">
        <f t="shared" si="8"/>
        <v>1012525</v>
      </c>
      <c r="B169" s="6" t="s">
        <v>1242</v>
      </c>
      <c r="C169" s="7" t="s">
        <v>658</v>
      </c>
      <c r="D169" s="7" t="s">
        <v>1097</v>
      </c>
      <c r="E169" s="7" t="s">
        <v>809</v>
      </c>
      <c r="F169" s="7" t="s">
        <v>709</v>
      </c>
      <c r="G169" s="7" t="s">
        <v>1072</v>
      </c>
      <c r="H169" s="7" t="s">
        <v>993</v>
      </c>
      <c r="I169" s="6" t="s">
        <v>14</v>
      </c>
      <c r="J169" s="1"/>
      <c r="K169" s="1"/>
      <c r="L169" s="1"/>
      <c r="M169" s="1"/>
      <c r="N169" s="1"/>
      <c r="O169" s="1"/>
      <c r="P169" s="1"/>
      <c r="Q169" s="12">
        <v>10557</v>
      </c>
      <c r="R169" s="29">
        <f t="shared" si="9"/>
        <v>0</v>
      </c>
      <c r="S169" t="str">
        <f t="shared" si="10"/>
        <v>OK</v>
      </c>
      <c r="T169" s="10">
        <f>IFERROR(VLOOKUP(A169,[1]!Tabla1[[#All],[Material]:[venta nueva]],38,FALSE),0)</f>
        <v>0</v>
      </c>
    </row>
    <row r="170" spans="1:20" hidden="1" x14ac:dyDescent="0.35">
      <c r="A170">
        <f t="shared" si="8"/>
        <v>1012526</v>
      </c>
      <c r="B170" s="6" t="s">
        <v>1242</v>
      </c>
      <c r="C170" s="7" t="s">
        <v>658</v>
      </c>
      <c r="D170" s="7" t="s">
        <v>1097</v>
      </c>
      <c r="E170" s="7" t="s">
        <v>810</v>
      </c>
      <c r="F170" s="7" t="s">
        <v>711</v>
      </c>
      <c r="G170" s="7" t="s">
        <v>1072</v>
      </c>
      <c r="H170" s="7" t="s">
        <v>993</v>
      </c>
      <c r="I170" s="6" t="s">
        <v>14</v>
      </c>
      <c r="J170" s="1"/>
      <c r="K170" s="1"/>
      <c r="L170" s="1"/>
      <c r="M170" s="1"/>
      <c r="N170" s="1"/>
      <c r="O170" s="1"/>
      <c r="P170" s="1"/>
      <c r="Q170" s="12">
        <v>14066</v>
      </c>
      <c r="R170" s="29">
        <f t="shared" si="9"/>
        <v>0</v>
      </c>
      <c r="S170" t="str">
        <f t="shared" si="10"/>
        <v>OK</v>
      </c>
      <c r="T170" s="10">
        <f>IFERROR(VLOOKUP(A170,[1]!Tabla1[[#All],[Material]:[venta nueva]],38,FALSE),0)</f>
        <v>0</v>
      </c>
    </row>
    <row r="171" spans="1:20" hidden="1" x14ac:dyDescent="0.35">
      <c r="A171">
        <f t="shared" si="8"/>
        <v>1012527</v>
      </c>
      <c r="B171" s="6" t="s">
        <v>1242</v>
      </c>
      <c r="C171" s="7" t="s">
        <v>658</v>
      </c>
      <c r="D171" s="7" t="s">
        <v>1097</v>
      </c>
      <c r="E171" s="7" t="s">
        <v>811</v>
      </c>
      <c r="F171" s="7" t="s">
        <v>812</v>
      </c>
      <c r="G171" s="7" t="s">
        <v>1072</v>
      </c>
      <c r="H171" s="7" t="s">
        <v>993</v>
      </c>
      <c r="I171" s="6" t="s">
        <v>14</v>
      </c>
      <c r="J171" s="1"/>
      <c r="K171" s="1"/>
      <c r="L171" s="1"/>
      <c r="M171" s="1"/>
      <c r="N171" s="1"/>
      <c r="O171" s="1"/>
      <c r="P171" s="1"/>
      <c r="Q171" s="12">
        <v>10557</v>
      </c>
      <c r="R171" s="29">
        <f t="shared" si="9"/>
        <v>0</v>
      </c>
      <c r="S171" t="str">
        <f t="shared" si="10"/>
        <v>OK</v>
      </c>
      <c r="T171" s="10">
        <f>IFERROR(VLOOKUP(A171,[1]!Tabla1[[#All],[Material]:[venta nueva]],38,FALSE),0)</f>
        <v>0</v>
      </c>
    </row>
    <row r="172" spans="1:20" hidden="1" x14ac:dyDescent="0.35">
      <c r="A172">
        <f t="shared" si="8"/>
        <v>1012532</v>
      </c>
      <c r="B172" s="6" t="s">
        <v>1242</v>
      </c>
      <c r="C172" s="7" t="s">
        <v>658</v>
      </c>
      <c r="D172" s="7" t="s">
        <v>1097</v>
      </c>
      <c r="E172" s="7" t="s">
        <v>813</v>
      </c>
      <c r="F172" s="7" t="s">
        <v>814</v>
      </c>
      <c r="G172" s="7" t="s">
        <v>1065</v>
      </c>
      <c r="H172" s="7" t="s">
        <v>981</v>
      </c>
      <c r="I172" s="6" t="s">
        <v>8</v>
      </c>
      <c r="J172" s="1"/>
      <c r="K172" s="1"/>
      <c r="L172" s="1"/>
      <c r="M172" s="1"/>
      <c r="N172" s="1"/>
      <c r="O172" s="1"/>
      <c r="P172" s="1"/>
      <c r="Q172" s="12">
        <v>6302</v>
      </c>
      <c r="R172" s="29">
        <f t="shared" si="9"/>
        <v>0</v>
      </c>
      <c r="S172" t="str">
        <f t="shared" si="10"/>
        <v>OK</v>
      </c>
      <c r="T172" s="10">
        <f>IFERROR(VLOOKUP(A172,[1]!Tabla1[[#All],[Material]:[venta nueva]],38,FALSE),0)</f>
        <v>0</v>
      </c>
    </row>
    <row r="173" spans="1:20" hidden="1" x14ac:dyDescent="0.35">
      <c r="A173">
        <f t="shared" si="8"/>
        <v>1012534</v>
      </c>
      <c r="B173" s="6" t="s">
        <v>1242</v>
      </c>
      <c r="C173" s="7" t="s">
        <v>658</v>
      </c>
      <c r="D173" s="7" t="s">
        <v>1097</v>
      </c>
      <c r="E173" s="7" t="s">
        <v>815</v>
      </c>
      <c r="F173" s="7" t="s">
        <v>816</v>
      </c>
      <c r="G173" s="7" t="s">
        <v>1073</v>
      </c>
      <c r="H173" s="7" t="s">
        <v>998</v>
      </c>
      <c r="I173" s="6" t="s">
        <v>10</v>
      </c>
      <c r="J173" s="1"/>
      <c r="K173" s="1"/>
      <c r="L173" s="1"/>
      <c r="M173" s="1"/>
      <c r="N173" s="1"/>
      <c r="O173" s="1"/>
      <c r="P173" s="1"/>
      <c r="Q173" s="12">
        <v>159251</v>
      </c>
      <c r="R173" s="29">
        <f t="shared" si="9"/>
        <v>0</v>
      </c>
      <c r="S173" t="str">
        <f t="shared" si="10"/>
        <v>OK</v>
      </c>
      <c r="T173" s="10">
        <f>IFERROR(VLOOKUP(A173,[1]!Tabla1[[#All],[Material]:[venta nueva]],38,FALSE),0)</f>
        <v>0</v>
      </c>
    </row>
    <row r="174" spans="1:20" hidden="1" x14ac:dyDescent="0.35">
      <c r="A174">
        <f t="shared" si="8"/>
        <v>1012552</v>
      </c>
      <c r="B174" s="6" t="s">
        <v>1242</v>
      </c>
      <c r="C174" s="7" t="s">
        <v>658</v>
      </c>
      <c r="D174" s="7" t="s">
        <v>1097</v>
      </c>
      <c r="E174" s="7" t="s">
        <v>817</v>
      </c>
      <c r="F174" s="7" t="s">
        <v>818</v>
      </c>
      <c r="G174" s="7" t="s">
        <v>1066</v>
      </c>
      <c r="H174" s="7" t="s">
        <v>982</v>
      </c>
      <c r="I174" s="6" t="s">
        <v>11</v>
      </c>
      <c r="J174" s="1"/>
      <c r="K174" s="1"/>
      <c r="L174" s="1"/>
      <c r="M174" s="1"/>
      <c r="N174" s="1"/>
      <c r="O174" s="1"/>
      <c r="P174" s="1"/>
      <c r="Q174" s="12">
        <v>47312</v>
      </c>
      <c r="R174" s="29">
        <f t="shared" si="9"/>
        <v>0</v>
      </c>
      <c r="S174" t="str">
        <f t="shared" si="10"/>
        <v>OK</v>
      </c>
      <c r="T174" s="10">
        <f>IFERROR(VLOOKUP(A174,[1]!Tabla1[[#All],[Material]:[venta nueva]],38,FALSE),0)</f>
        <v>0</v>
      </c>
    </row>
    <row r="175" spans="1:20" hidden="1" x14ac:dyDescent="0.35">
      <c r="A175">
        <f t="shared" si="8"/>
        <v>1012601</v>
      </c>
      <c r="B175" s="6" t="s">
        <v>1242</v>
      </c>
      <c r="C175" s="7" t="s">
        <v>658</v>
      </c>
      <c r="D175" s="7" t="s">
        <v>1097</v>
      </c>
      <c r="E175" s="7" t="s">
        <v>823</v>
      </c>
      <c r="F175" s="7" t="s">
        <v>1452</v>
      </c>
      <c r="G175" s="7" t="s">
        <v>1065</v>
      </c>
      <c r="H175" s="7" t="s">
        <v>995</v>
      </c>
      <c r="I175" s="6" t="s">
        <v>8</v>
      </c>
      <c r="J175" s="1"/>
      <c r="K175" s="1"/>
      <c r="L175" s="1"/>
      <c r="M175" s="1"/>
      <c r="N175" s="1"/>
      <c r="O175" s="1"/>
      <c r="P175" s="1"/>
      <c r="Q175" s="12">
        <v>210000</v>
      </c>
      <c r="R175" s="29">
        <f t="shared" si="9"/>
        <v>0</v>
      </c>
      <c r="S175" t="str">
        <f t="shared" si="10"/>
        <v>OK</v>
      </c>
      <c r="T175" s="10">
        <f>IFERROR(VLOOKUP(A175,[1]!Tabla1[[#All],[Material]:[venta nueva]],38,FALSE),0)</f>
        <v>0</v>
      </c>
    </row>
    <row r="176" spans="1:20" hidden="1" x14ac:dyDescent="0.35">
      <c r="A176">
        <f t="shared" si="8"/>
        <v>1012612</v>
      </c>
      <c r="B176" s="6" t="s">
        <v>1242</v>
      </c>
      <c r="C176" s="7" t="s">
        <v>658</v>
      </c>
      <c r="D176" s="7" t="s">
        <v>1097</v>
      </c>
      <c r="E176" s="7" t="s">
        <v>825</v>
      </c>
      <c r="F176" s="7" t="s">
        <v>826</v>
      </c>
      <c r="G176" s="7" t="s">
        <v>1063</v>
      </c>
      <c r="H176" s="7" t="s">
        <v>988</v>
      </c>
      <c r="I176" s="6" t="s">
        <v>12</v>
      </c>
      <c r="J176" s="1"/>
      <c r="K176" s="1"/>
      <c r="L176" s="1"/>
      <c r="M176" s="1"/>
      <c r="N176" s="1"/>
      <c r="O176" s="1"/>
      <c r="P176" s="1"/>
      <c r="Q176" s="12">
        <v>768070</v>
      </c>
      <c r="R176" s="29">
        <f t="shared" si="9"/>
        <v>0</v>
      </c>
      <c r="S176" t="str">
        <f t="shared" si="10"/>
        <v>OK</v>
      </c>
      <c r="T176" s="10">
        <f>IFERROR(VLOOKUP(A176,[1]!Tabla1[[#All],[Material]:[venta nueva]],38,FALSE),0)</f>
        <v>0</v>
      </c>
    </row>
    <row r="177" spans="1:20" hidden="1" x14ac:dyDescent="0.35">
      <c r="A177">
        <f t="shared" si="8"/>
        <v>1012674</v>
      </c>
      <c r="B177" s="6" t="s">
        <v>1242</v>
      </c>
      <c r="C177" s="7" t="s">
        <v>658</v>
      </c>
      <c r="D177" s="7" t="s">
        <v>1097</v>
      </c>
      <c r="E177" s="7" t="s">
        <v>828</v>
      </c>
      <c r="F177" s="7" t="s">
        <v>829</v>
      </c>
      <c r="G177" s="7" t="s">
        <v>1065</v>
      </c>
      <c r="H177" s="7" t="s">
        <v>989</v>
      </c>
      <c r="I177" s="6" t="s">
        <v>13</v>
      </c>
      <c r="J177" s="1"/>
      <c r="K177" s="1"/>
      <c r="L177" s="1"/>
      <c r="M177" s="1"/>
      <c r="N177" s="1"/>
      <c r="O177" s="1"/>
      <c r="P177" s="1"/>
      <c r="Q177" s="12">
        <v>54106</v>
      </c>
      <c r="R177" s="29">
        <f t="shared" si="9"/>
        <v>0</v>
      </c>
      <c r="S177" t="str">
        <f t="shared" si="10"/>
        <v>OK</v>
      </c>
      <c r="T177" s="10">
        <f>IFERROR(VLOOKUP(A177,[1]!Tabla1[[#All],[Material]:[venta nueva]],38,FALSE),0)</f>
        <v>0</v>
      </c>
    </row>
    <row r="178" spans="1:20" hidden="1" x14ac:dyDescent="0.35">
      <c r="A178">
        <f t="shared" si="8"/>
        <v>1012694</v>
      </c>
      <c r="B178" s="6" t="s">
        <v>1242</v>
      </c>
      <c r="C178" s="7" t="s">
        <v>658</v>
      </c>
      <c r="D178" s="7" t="s">
        <v>1097</v>
      </c>
      <c r="E178" s="7" t="s">
        <v>832</v>
      </c>
      <c r="F178" s="7" t="s">
        <v>1282</v>
      </c>
      <c r="G178" s="7" t="s">
        <v>1066</v>
      </c>
      <c r="H178" s="7" t="s">
        <v>982</v>
      </c>
      <c r="I178" s="6" t="s">
        <v>8</v>
      </c>
      <c r="J178" s="1"/>
      <c r="K178" s="1"/>
      <c r="L178" s="1"/>
      <c r="M178" s="1"/>
      <c r="N178" s="1"/>
      <c r="O178" s="1"/>
      <c r="P178" s="1"/>
      <c r="Q178" s="12">
        <v>40750</v>
      </c>
      <c r="R178" s="29">
        <f t="shared" si="9"/>
        <v>0</v>
      </c>
      <c r="S178" t="str">
        <f t="shared" si="10"/>
        <v>OK</v>
      </c>
      <c r="T178" s="10">
        <f>IFERROR(VLOOKUP(A178,[1]!Tabla1[[#All],[Material]:[venta nueva]],38,FALSE),0)</f>
        <v>0</v>
      </c>
    </row>
    <row r="179" spans="1:20" hidden="1" x14ac:dyDescent="0.35">
      <c r="A179">
        <f t="shared" si="8"/>
        <v>1012719</v>
      </c>
      <c r="B179" s="6" t="s">
        <v>1242</v>
      </c>
      <c r="C179" s="7" t="s">
        <v>658</v>
      </c>
      <c r="D179" s="7" t="s">
        <v>1097</v>
      </c>
      <c r="E179" s="7" t="s">
        <v>837</v>
      </c>
      <c r="F179" s="7" t="s">
        <v>838</v>
      </c>
      <c r="G179" s="7" t="s">
        <v>1063</v>
      </c>
      <c r="H179" s="7" t="s">
        <v>999</v>
      </c>
      <c r="I179" s="6" t="s">
        <v>662</v>
      </c>
      <c r="J179" s="1"/>
      <c r="K179" s="1"/>
      <c r="L179" s="1"/>
      <c r="M179" s="1"/>
      <c r="N179" s="1"/>
      <c r="O179" s="1"/>
      <c r="P179" s="1"/>
      <c r="Q179" s="12">
        <v>50114</v>
      </c>
      <c r="R179" s="29">
        <f t="shared" si="9"/>
        <v>0</v>
      </c>
      <c r="S179" t="str">
        <f t="shared" si="10"/>
        <v>OK</v>
      </c>
      <c r="T179" s="10">
        <f>IFERROR(VLOOKUP(A179,[1]!Tabla1[[#All],[Material]:[venta nueva]],38,FALSE),0)</f>
        <v>0</v>
      </c>
    </row>
    <row r="180" spans="1:20" hidden="1" x14ac:dyDescent="0.35">
      <c r="A180">
        <f t="shared" si="8"/>
        <v>1012744</v>
      </c>
      <c r="B180" s="6" t="s">
        <v>1242</v>
      </c>
      <c r="C180" s="7" t="s">
        <v>658</v>
      </c>
      <c r="D180" s="7" t="s">
        <v>1097</v>
      </c>
      <c r="E180" s="7" t="s">
        <v>1099</v>
      </c>
      <c r="F180" s="7" t="s">
        <v>1100</v>
      </c>
      <c r="G180" s="7" t="s">
        <v>1066</v>
      </c>
      <c r="H180" s="7" t="s">
        <v>982</v>
      </c>
      <c r="I180" s="6" t="s">
        <v>11</v>
      </c>
      <c r="J180" s="1"/>
      <c r="K180" s="1"/>
      <c r="L180" s="1"/>
      <c r="M180" s="1"/>
      <c r="N180" s="1"/>
      <c r="O180" s="1"/>
      <c r="P180" s="1"/>
      <c r="Q180" s="12">
        <v>144004</v>
      </c>
      <c r="R180" s="29">
        <f t="shared" si="9"/>
        <v>0</v>
      </c>
      <c r="S180" t="str">
        <f t="shared" si="10"/>
        <v>OK</v>
      </c>
      <c r="T180" s="10">
        <f>IFERROR(VLOOKUP(A180,[1]!Tabla1[[#All],[Material]:[venta nueva]],38,FALSE),0)</f>
        <v>0</v>
      </c>
    </row>
    <row r="181" spans="1:20" hidden="1" x14ac:dyDescent="0.35">
      <c r="A181">
        <f t="shared" si="8"/>
        <v>1020017</v>
      </c>
      <c r="B181" s="6" t="s">
        <v>1242</v>
      </c>
      <c r="C181" s="7" t="s">
        <v>553</v>
      </c>
      <c r="D181" s="7" t="s">
        <v>1095</v>
      </c>
      <c r="E181" s="7" t="s">
        <v>17</v>
      </c>
      <c r="F181" s="7" t="s">
        <v>18</v>
      </c>
      <c r="G181" s="7" t="s">
        <v>1074</v>
      </c>
      <c r="H181" s="7" t="s">
        <v>1001</v>
      </c>
      <c r="I181" s="6" t="s">
        <v>11</v>
      </c>
      <c r="J181" s="1">
        <v>-36894</v>
      </c>
      <c r="K181" s="1">
        <v>96000</v>
      </c>
      <c r="L181" s="1">
        <v>72000</v>
      </c>
      <c r="M181" s="1">
        <v>-36894</v>
      </c>
      <c r="N181" s="1">
        <v>96000</v>
      </c>
      <c r="O181" s="1">
        <v>72000</v>
      </c>
      <c r="P181" s="1">
        <v>72000</v>
      </c>
      <c r="Q181" s="12"/>
      <c r="R181" s="29">
        <f t="shared" si="9"/>
        <v>0</v>
      </c>
      <c r="S181" t="str">
        <f t="shared" si="10"/>
        <v>OK</v>
      </c>
      <c r="T181" s="10">
        <f>IFERROR(VLOOKUP(A181,[1]!Tabla1[[#All],[Material]:[venta nueva]],38,FALSE),0)</f>
        <v>0</v>
      </c>
    </row>
    <row r="182" spans="1:20" hidden="1" x14ac:dyDescent="0.35">
      <c r="A182">
        <f t="shared" si="8"/>
        <v>1020086</v>
      </c>
      <c r="B182" s="6" t="s">
        <v>1242</v>
      </c>
      <c r="C182" s="7" t="s">
        <v>553</v>
      </c>
      <c r="D182" s="7" t="s">
        <v>1095</v>
      </c>
      <c r="E182" s="7" t="s">
        <v>1248</v>
      </c>
      <c r="F182" s="7" t="s">
        <v>1249</v>
      </c>
      <c r="G182" s="7" t="s">
        <v>1075</v>
      </c>
      <c r="H182" s="7" t="s">
        <v>1002</v>
      </c>
      <c r="I182" s="6" t="s">
        <v>11</v>
      </c>
      <c r="J182" s="1">
        <v>0</v>
      </c>
      <c r="K182" s="1">
        <v>72000</v>
      </c>
      <c r="L182" s="1">
        <v>72000</v>
      </c>
      <c r="M182" s="1">
        <v>0</v>
      </c>
      <c r="N182" s="1">
        <v>72000</v>
      </c>
      <c r="O182" s="1">
        <v>72000</v>
      </c>
      <c r="P182" s="1"/>
      <c r="Q182" s="12"/>
      <c r="R182" s="29">
        <f t="shared" si="9"/>
        <v>72000</v>
      </c>
      <c r="S182" t="str">
        <f t="shared" si="10"/>
        <v>Sobre ingreso</v>
      </c>
      <c r="T182" s="10">
        <f>IFERROR(VLOOKUP(A182,[1]!Tabla1[[#All],[Material]:[venta nueva]],38,FALSE),0)</f>
        <v>0</v>
      </c>
    </row>
    <row r="183" spans="1:20" hidden="1" x14ac:dyDescent="0.35">
      <c r="A183">
        <f t="shared" si="8"/>
        <v>1020105</v>
      </c>
      <c r="B183" s="6" t="s">
        <v>1242</v>
      </c>
      <c r="C183" s="7" t="s">
        <v>553</v>
      </c>
      <c r="D183" s="7" t="s">
        <v>1095</v>
      </c>
      <c r="E183" s="7" t="s">
        <v>19</v>
      </c>
      <c r="F183" s="7" t="s">
        <v>20</v>
      </c>
      <c r="G183" s="7" t="s">
        <v>1075</v>
      </c>
      <c r="H183" s="7" t="s">
        <v>1002</v>
      </c>
      <c r="I183" s="6" t="s">
        <v>16</v>
      </c>
      <c r="J183" s="1">
        <v>-17225</v>
      </c>
      <c r="K183" s="1">
        <v>57475</v>
      </c>
      <c r="L183" s="1">
        <v>45000</v>
      </c>
      <c r="M183" s="1">
        <v>-17225</v>
      </c>
      <c r="N183" s="1">
        <v>57475</v>
      </c>
      <c r="O183" s="1">
        <v>35000</v>
      </c>
      <c r="P183" s="1">
        <v>35000</v>
      </c>
      <c r="Q183" s="12"/>
      <c r="R183" s="29">
        <f t="shared" si="9"/>
        <v>0</v>
      </c>
      <c r="S183" t="str">
        <f t="shared" si="10"/>
        <v>OK</v>
      </c>
      <c r="T183" s="10">
        <f>IFERROR(VLOOKUP(A183,[1]!Tabla1[[#All],[Material]:[venta nueva]],38,FALSE),0)</f>
        <v>0</v>
      </c>
    </row>
    <row r="184" spans="1:20" hidden="1" x14ac:dyDescent="0.35">
      <c r="A184">
        <f t="shared" si="8"/>
        <v>1020110</v>
      </c>
      <c r="B184" s="6" t="s">
        <v>1242</v>
      </c>
      <c r="C184" s="7" t="s">
        <v>553</v>
      </c>
      <c r="D184" s="7" t="s">
        <v>1095</v>
      </c>
      <c r="E184" s="7" t="s">
        <v>21</v>
      </c>
      <c r="F184" s="7" t="s">
        <v>22</v>
      </c>
      <c r="G184" s="7" t="s">
        <v>1075</v>
      </c>
      <c r="H184" s="7" t="s">
        <v>1003</v>
      </c>
      <c r="I184" s="6" t="s">
        <v>16</v>
      </c>
      <c r="J184" s="1">
        <v>-21101</v>
      </c>
      <c r="K184" s="1">
        <v>251101</v>
      </c>
      <c r="L184" s="1">
        <v>258000</v>
      </c>
      <c r="M184" s="1">
        <v>-21101</v>
      </c>
      <c r="N184" s="1">
        <v>305932</v>
      </c>
      <c r="O184" s="1">
        <v>258000</v>
      </c>
      <c r="P184" s="1">
        <v>258000</v>
      </c>
      <c r="Q184" s="12"/>
      <c r="R184" s="29">
        <f t="shared" si="9"/>
        <v>0</v>
      </c>
      <c r="S184" t="str">
        <f t="shared" si="10"/>
        <v>OK</v>
      </c>
      <c r="T184" s="10">
        <f>IFERROR(VLOOKUP(A184,[1]!Tabla1[[#All],[Material]:[venta nueva]],38,FALSE),0)</f>
        <v>0</v>
      </c>
    </row>
    <row r="185" spans="1:20" hidden="1" x14ac:dyDescent="0.35">
      <c r="A185">
        <f t="shared" si="8"/>
        <v>1020284</v>
      </c>
      <c r="B185" s="6" t="s">
        <v>1242</v>
      </c>
      <c r="C185" s="7" t="s">
        <v>553</v>
      </c>
      <c r="D185" s="7" t="s">
        <v>1095</v>
      </c>
      <c r="E185" s="7" t="s">
        <v>23</v>
      </c>
      <c r="F185" s="7" t="s">
        <v>24</v>
      </c>
      <c r="G185" s="7" t="s">
        <v>1076</v>
      </c>
      <c r="H185" s="7" t="s">
        <v>1004</v>
      </c>
      <c r="I185" s="6" t="s">
        <v>16</v>
      </c>
      <c r="J185" s="1">
        <v>1720</v>
      </c>
      <c r="K185" s="1">
        <v>6330</v>
      </c>
      <c r="L185" s="1">
        <v>7000</v>
      </c>
      <c r="M185" s="1">
        <v>1720</v>
      </c>
      <c r="N185" s="1">
        <v>6330</v>
      </c>
      <c r="O185" s="1">
        <v>7000</v>
      </c>
      <c r="P185" s="1">
        <v>7000</v>
      </c>
      <c r="Q185" s="12"/>
      <c r="R185" s="29">
        <f t="shared" si="9"/>
        <v>0</v>
      </c>
      <c r="S185" t="str">
        <f t="shared" si="10"/>
        <v>OK</v>
      </c>
      <c r="T185" s="10">
        <f>IFERROR(VLOOKUP(A185,[1]!Tabla1[[#All],[Material]:[venta nueva]],38,FALSE),0)</f>
        <v>0</v>
      </c>
    </row>
    <row r="186" spans="1:20" hidden="1" x14ac:dyDescent="0.35">
      <c r="A186">
        <f t="shared" si="8"/>
        <v>1020326</v>
      </c>
      <c r="B186" s="6" t="s">
        <v>1242</v>
      </c>
      <c r="C186" s="7" t="s">
        <v>553</v>
      </c>
      <c r="D186" s="7" t="s">
        <v>1095</v>
      </c>
      <c r="E186" s="7" t="s">
        <v>25</v>
      </c>
      <c r="F186" s="7" t="s">
        <v>26</v>
      </c>
      <c r="G186" s="7" t="s">
        <v>1077</v>
      </c>
      <c r="H186" s="7" t="s">
        <v>1005</v>
      </c>
      <c r="I186" s="6" t="s">
        <v>16</v>
      </c>
      <c r="J186" s="1">
        <v>-86489</v>
      </c>
      <c r="K186" s="1">
        <v>181304</v>
      </c>
      <c r="L186" s="1">
        <v>96000</v>
      </c>
      <c r="M186" s="1">
        <v>-86489</v>
      </c>
      <c r="N186" s="1">
        <v>165304</v>
      </c>
      <c r="O186" s="1">
        <v>288000</v>
      </c>
      <c r="P186" s="1">
        <v>288000</v>
      </c>
      <c r="Q186" s="12"/>
      <c r="R186" s="29">
        <f t="shared" si="9"/>
        <v>0</v>
      </c>
      <c r="S186" t="str">
        <f t="shared" si="10"/>
        <v>OK</v>
      </c>
      <c r="T186" s="10">
        <f>IFERROR(VLOOKUP(A186,[1]!Tabla1[[#All],[Material]:[venta nueva]],38,FALSE),0)</f>
        <v>0</v>
      </c>
    </row>
    <row r="187" spans="1:20" hidden="1" x14ac:dyDescent="0.35">
      <c r="A187">
        <f t="shared" si="8"/>
        <v>1020339</v>
      </c>
      <c r="B187" s="6" t="s">
        <v>1242</v>
      </c>
      <c r="C187" s="7" t="s">
        <v>553</v>
      </c>
      <c r="D187" s="7" t="s">
        <v>1095</v>
      </c>
      <c r="E187" s="7" t="s">
        <v>27</v>
      </c>
      <c r="F187" s="7" t="s">
        <v>28</v>
      </c>
      <c r="G187" s="7" t="s">
        <v>1078</v>
      </c>
      <c r="H187" s="7" t="s">
        <v>1006</v>
      </c>
      <c r="I187" s="6" t="s">
        <v>11</v>
      </c>
      <c r="J187" s="1">
        <v>29119</v>
      </c>
      <c r="K187" s="1">
        <v>19000</v>
      </c>
      <c r="L187" s="1">
        <v>48000</v>
      </c>
      <c r="M187" s="1">
        <v>29119</v>
      </c>
      <c r="N187" s="1">
        <v>19000</v>
      </c>
      <c r="O187" s="1">
        <v>72000</v>
      </c>
      <c r="P187" s="1">
        <v>72000</v>
      </c>
      <c r="Q187" s="12"/>
      <c r="R187" s="29">
        <f t="shared" si="9"/>
        <v>0</v>
      </c>
      <c r="S187" t="str">
        <f t="shared" si="10"/>
        <v>OK</v>
      </c>
      <c r="T187" s="10">
        <f>IFERROR(VLOOKUP(A187,[1]!Tabla1[[#All],[Material]:[venta nueva]],38,FALSE),0)</f>
        <v>0</v>
      </c>
    </row>
    <row r="188" spans="1:20" hidden="1" x14ac:dyDescent="0.35">
      <c r="A188">
        <f t="shared" si="8"/>
        <v>1020349</v>
      </c>
      <c r="B188" s="6" t="s">
        <v>1242</v>
      </c>
      <c r="C188" s="7" t="s">
        <v>553</v>
      </c>
      <c r="D188" s="7" t="s">
        <v>1095</v>
      </c>
      <c r="E188" s="7" t="s">
        <v>29</v>
      </c>
      <c r="F188" s="7" t="s">
        <v>30</v>
      </c>
      <c r="G188" s="7" t="s">
        <v>1079</v>
      </c>
      <c r="H188" s="7" t="s">
        <v>1007</v>
      </c>
      <c r="I188" s="6" t="s">
        <v>11</v>
      </c>
      <c r="J188" s="1">
        <v>3725</v>
      </c>
      <c r="K188" s="1">
        <v>188275</v>
      </c>
      <c r="L188" s="1">
        <v>192000</v>
      </c>
      <c r="M188" s="1">
        <v>3725</v>
      </c>
      <c r="N188" s="1">
        <v>188275</v>
      </c>
      <c r="O188" s="1">
        <v>192000</v>
      </c>
      <c r="P188" s="1">
        <v>180000</v>
      </c>
      <c r="Q188" s="12"/>
      <c r="R188" s="29">
        <f t="shared" si="9"/>
        <v>12000</v>
      </c>
      <c r="S188" t="str">
        <f t="shared" si="10"/>
        <v>Sobre ingreso</v>
      </c>
      <c r="T188" s="10">
        <f>IFERROR(VLOOKUP(A188,[1]!Tabla1[[#All],[Material]:[venta nueva]],38,FALSE),0)</f>
        <v>0</v>
      </c>
    </row>
    <row r="189" spans="1:20" hidden="1" x14ac:dyDescent="0.35">
      <c r="A189">
        <f t="shared" si="8"/>
        <v>1020352</v>
      </c>
      <c r="B189" s="6" t="s">
        <v>1242</v>
      </c>
      <c r="C189" s="7" t="s">
        <v>553</v>
      </c>
      <c r="D189" s="7" t="s">
        <v>1095</v>
      </c>
      <c r="E189" s="7" t="s">
        <v>31</v>
      </c>
      <c r="F189" s="7" t="s">
        <v>32</v>
      </c>
      <c r="G189" s="7" t="s">
        <v>1080</v>
      </c>
      <c r="H189" s="7" t="s">
        <v>1008</v>
      </c>
      <c r="I189" s="6" t="s">
        <v>11</v>
      </c>
      <c r="J189" s="1">
        <v>14573</v>
      </c>
      <c r="K189" s="1">
        <v>0</v>
      </c>
      <c r="L189" s="1">
        <v>0</v>
      </c>
      <c r="M189" s="1">
        <v>14573</v>
      </c>
      <c r="N189" s="1">
        <v>0</v>
      </c>
      <c r="O189" s="1">
        <v>0</v>
      </c>
      <c r="P189" s="1"/>
      <c r="Q189" s="12"/>
      <c r="R189" s="29">
        <f t="shared" si="9"/>
        <v>0</v>
      </c>
      <c r="S189" t="str">
        <f t="shared" si="10"/>
        <v>OK</v>
      </c>
      <c r="T189" s="10">
        <f>IFERROR(VLOOKUP(A189,[1]!Tabla1[[#All],[Material]:[venta nueva]],38,FALSE),0)</f>
        <v>0</v>
      </c>
    </row>
    <row r="190" spans="1:20" hidden="1" x14ac:dyDescent="0.35">
      <c r="A190">
        <f t="shared" si="8"/>
        <v>1020367</v>
      </c>
      <c r="B190" s="6" t="s">
        <v>1242</v>
      </c>
      <c r="C190" s="7" t="s">
        <v>553</v>
      </c>
      <c r="D190" s="7" t="s">
        <v>1095</v>
      </c>
      <c r="E190" s="7" t="s">
        <v>33</v>
      </c>
      <c r="F190" s="7" t="s">
        <v>34</v>
      </c>
      <c r="G190" s="7" t="s">
        <v>1078</v>
      </c>
      <c r="H190" s="7" t="s">
        <v>1009</v>
      </c>
      <c r="I190" s="6" t="s">
        <v>11</v>
      </c>
      <c r="J190" s="1">
        <v>2627</v>
      </c>
      <c r="K190" s="1">
        <v>21373</v>
      </c>
      <c r="L190" s="1">
        <v>24000</v>
      </c>
      <c r="M190" s="1">
        <v>2627</v>
      </c>
      <c r="N190" s="1">
        <v>21373</v>
      </c>
      <c r="O190" s="1">
        <v>24000</v>
      </c>
      <c r="P190" s="1">
        <v>24000</v>
      </c>
      <c r="Q190" s="12"/>
      <c r="R190" s="29">
        <f t="shared" si="9"/>
        <v>0</v>
      </c>
      <c r="S190" t="str">
        <f t="shared" si="10"/>
        <v>OK</v>
      </c>
      <c r="T190" s="10">
        <f>IFERROR(VLOOKUP(A190,[1]!Tabla1[[#All],[Material]:[venta nueva]],38,FALSE),0)</f>
        <v>0</v>
      </c>
    </row>
    <row r="191" spans="1:20" hidden="1" x14ac:dyDescent="0.35">
      <c r="A191">
        <f t="shared" si="8"/>
        <v>1020412</v>
      </c>
      <c r="B191" s="6" t="s">
        <v>1242</v>
      </c>
      <c r="C191" s="7" t="s">
        <v>553</v>
      </c>
      <c r="D191" s="7" t="s">
        <v>1095</v>
      </c>
      <c r="E191" s="7" t="s">
        <v>35</v>
      </c>
      <c r="F191" s="7" t="s">
        <v>36</v>
      </c>
      <c r="G191" s="7" t="s">
        <v>1081</v>
      </c>
      <c r="H191" s="7" t="s">
        <v>1010</v>
      </c>
      <c r="I191" s="6" t="s">
        <v>11</v>
      </c>
      <c r="J191" s="1">
        <v>12193</v>
      </c>
      <c r="K191" s="1">
        <v>35807</v>
      </c>
      <c r="L191" s="1">
        <v>48000</v>
      </c>
      <c r="M191" s="1">
        <v>12193</v>
      </c>
      <c r="N191" s="1">
        <v>35807</v>
      </c>
      <c r="O191" s="1">
        <v>48000</v>
      </c>
      <c r="P191" s="1">
        <v>49000</v>
      </c>
      <c r="Q191" s="12"/>
      <c r="R191" s="29">
        <f t="shared" si="9"/>
        <v>-1000</v>
      </c>
      <c r="S191" t="str">
        <f t="shared" si="10"/>
        <v>Pendiente de ingreso</v>
      </c>
      <c r="T191" s="10">
        <f>IFERROR(VLOOKUP(A191,[1]!Tabla1[[#All],[Material]:[venta nueva]],38,FALSE),0)</f>
        <v>0</v>
      </c>
    </row>
    <row r="192" spans="1:20" hidden="1" x14ac:dyDescent="0.35">
      <c r="A192">
        <f t="shared" si="8"/>
        <v>1020589</v>
      </c>
      <c r="B192" s="6" t="s">
        <v>1242</v>
      </c>
      <c r="C192" s="7" t="s">
        <v>553</v>
      </c>
      <c r="D192" s="7" t="s">
        <v>1095</v>
      </c>
      <c r="E192" s="7" t="s">
        <v>37</v>
      </c>
      <c r="F192" s="7" t="s">
        <v>38</v>
      </c>
      <c r="G192" s="7" t="s">
        <v>1075</v>
      </c>
      <c r="H192" s="7" t="s">
        <v>1003</v>
      </c>
      <c r="I192" s="6" t="s">
        <v>16</v>
      </c>
      <c r="J192" s="1">
        <v>14260</v>
      </c>
      <c r="K192" s="1">
        <v>43240</v>
      </c>
      <c r="L192" s="1">
        <v>80000</v>
      </c>
      <c r="M192" s="1">
        <v>14260</v>
      </c>
      <c r="N192" s="1">
        <v>53390</v>
      </c>
      <c r="O192" s="1">
        <v>80000</v>
      </c>
      <c r="P192" s="1">
        <v>80000</v>
      </c>
      <c r="Q192" s="12"/>
      <c r="R192" s="29">
        <f t="shared" si="9"/>
        <v>0</v>
      </c>
      <c r="S192" t="str">
        <f t="shared" si="10"/>
        <v>OK</v>
      </c>
      <c r="T192" s="10">
        <f>IFERROR(VLOOKUP(A192,[1]!Tabla1[[#All],[Material]:[venta nueva]],38,FALSE),0)</f>
        <v>0</v>
      </c>
    </row>
    <row r="193" spans="1:20" hidden="1" x14ac:dyDescent="0.35">
      <c r="A193">
        <f t="shared" si="8"/>
        <v>1020592</v>
      </c>
      <c r="B193" s="6" t="s">
        <v>1242</v>
      </c>
      <c r="C193" s="7" t="s">
        <v>553</v>
      </c>
      <c r="D193" s="7" t="s">
        <v>1095</v>
      </c>
      <c r="E193" s="7" t="s">
        <v>39</v>
      </c>
      <c r="F193" s="7" t="s">
        <v>40</v>
      </c>
      <c r="G193" s="7" t="s">
        <v>1075</v>
      </c>
      <c r="H193" s="7" t="s">
        <v>1011</v>
      </c>
      <c r="I193" s="6" t="s">
        <v>16</v>
      </c>
      <c r="J193" s="1">
        <v>-27115</v>
      </c>
      <c r="K193" s="1">
        <v>130615</v>
      </c>
      <c r="L193" s="1">
        <v>0</v>
      </c>
      <c r="M193" s="1">
        <v>-27115</v>
      </c>
      <c r="N193" s="1">
        <v>167115</v>
      </c>
      <c r="O193" s="1">
        <v>140000</v>
      </c>
      <c r="P193" s="1">
        <v>155500</v>
      </c>
      <c r="Q193" s="12"/>
      <c r="R193" s="29">
        <f t="shared" si="9"/>
        <v>-15500</v>
      </c>
      <c r="S193" t="str">
        <f t="shared" si="10"/>
        <v>Pendiente de ingreso</v>
      </c>
      <c r="T193" s="10">
        <f>IFERROR(VLOOKUP(A193,[1]!Tabla1[[#All],[Material]:[venta nueva]],38,FALSE),0)</f>
        <v>0</v>
      </c>
    </row>
    <row r="194" spans="1:20" hidden="1" x14ac:dyDescent="0.35">
      <c r="A194">
        <f t="shared" si="8"/>
        <v>1020620</v>
      </c>
      <c r="B194" s="6" t="s">
        <v>1242</v>
      </c>
      <c r="C194" s="7" t="s">
        <v>553</v>
      </c>
      <c r="D194" s="7" t="s">
        <v>1095</v>
      </c>
      <c r="E194" s="7" t="s">
        <v>41</v>
      </c>
      <c r="F194" s="7" t="s">
        <v>42</v>
      </c>
      <c r="G194" s="7" t="s">
        <v>1075</v>
      </c>
      <c r="H194" s="7" t="s">
        <v>1011</v>
      </c>
      <c r="I194" s="6" t="s">
        <v>16</v>
      </c>
      <c r="J194" s="1">
        <v>-2903</v>
      </c>
      <c r="K194" s="1">
        <v>14403</v>
      </c>
      <c r="L194" s="1">
        <v>10000</v>
      </c>
      <c r="M194" s="1">
        <v>-2903</v>
      </c>
      <c r="N194" s="1">
        <v>14403</v>
      </c>
      <c r="O194" s="1">
        <v>10000</v>
      </c>
      <c r="P194" s="1">
        <v>10000</v>
      </c>
      <c r="Q194" s="12"/>
      <c r="R194" s="29">
        <f t="shared" si="9"/>
        <v>0</v>
      </c>
      <c r="S194" t="str">
        <f t="shared" si="10"/>
        <v>OK</v>
      </c>
      <c r="T194" s="10">
        <f>IFERROR(VLOOKUP(A194,[1]!Tabla1[[#All],[Material]:[venta nueva]],38,FALSE),0)</f>
        <v>0</v>
      </c>
    </row>
    <row r="195" spans="1:20" hidden="1" x14ac:dyDescent="0.35">
      <c r="A195">
        <f t="shared" si="8"/>
        <v>1020636</v>
      </c>
      <c r="B195" s="6" t="s">
        <v>1242</v>
      </c>
      <c r="C195" s="7" t="s">
        <v>553</v>
      </c>
      <c r="D195" s="7" t="s">
        <v>1095</v>
      </c>
      <c r="E195" s="7" t="s">
        <v>43</v>
      </c>
      <c r="F195" s="7" t="s">
        <v>44</v>
      </c>
      <c r="G195" s="7" t="s">
        <v>985</v>
      </c>
      <c r="H195" s="7" t="s">
        <v>1012</v>
      </c>
      <c r="I195" s="6" t="s">
        <v>16</v>
      </c>
      <c r="J195" s="1">
        <v>1168</v>
      </c>
      <c r="K195" s="1">
        <v>12632</v>
      </c>
      <c r="L195" s="1">
        <v>12000</v>
      </c>
      <c r="M195" s="1">
        <v>1168</v>
      </c>
      <c r="N195" s="1">
        <v>12632</v>
      </c>
      <c r="O195" s="1">
        <v>12000</v>
      </c>
      <c r="P195" s="1">
        <v>12000</v>
      </c>
      <c r="Q195" s="12"/>
      <c r="R195" s="29">
        <f t="shared" si="9"/>
        <v>0</v>
      </c>
      <c r="S195" t="str">
        <f t="shared" si="10"/>
        <v>OK</v>
      </c>
      <c r="T195" s="10">
        <f>IFERROR(VLOOKUP(A195,[1]!Tabla1[[#All],[Material]:[venta nueva]],38,FALSE),0)</f>
        <v>0</v>
      </c>
    </row>
    <row r="196" spans="1:20" hidden="1" x14ac:dyDescent="0.35">
      <c r="A196">
        <f t="shared" si="8"/>
        <v>1020637</v>
      </c>
      <c r="B196" s="6" t="s">
        <v>1242</v>
      </c>
      <c r="C196" s="7" t="s">
        <v>553</v>
      </c>
      <c r="D196" s="7" t="s">
        <v>1095</v>
      </c>
      <c r="E196" s="7" t="s">
        <v>45</v>
      </c>
      <c r="F196" s="7" t="s">
        <v>46</v>
      </c>
      <c r="G196" s="7" t="s">
        <v>1082</v>
      </c>
      <c r="H196" s="7" t="s">
        <v>1013</v>
      </c>
      <c r="I196" s="6" t="s">
        <v>16</v>
      </c>
      <c r="J196" s="1">
        <v>2568</v>
      </c>
      <c r="K196" s="1">
        <v>181432</v>
      </c>
      <c r="L196" s="1">
        <v>160000</v>
      </c>
      <c r="M196" s="1">
        <v>2568</v>
      </c>
      <c r="N196" s="1">
        <v>159150</v>
      </c>
      <c r="O196" s="1">
        <v>172000</v>
      </c>
      <c r="P196" s="1">
        <v>177300</v>
      </c>
      <c r="Q196" s="12"/>
      <c r="R196" s="29">
        <f t="shared" si="9"/>
        <v>-5300</v>
      </c>
      <c r="S196" t="str">
        <f t="shared" si="10"/>
        <v>Pendiente de ingreso</v>
      </c>
      <c r="T196" s="10">
        <f>IFERROR(VLOOKUP(A196,[1]!Tabla1[[#All],[Material]:[venta nueva]],38,FALSE),0)</f>
        <v>0</v>
      </c>
    </row>
    <row r="197" spans="1:20" hidden="1" x14ac:dyDescent="0.35">
      <c r="A197">
        <f t="shared" si="8"/>
        <v>1020662</v>
      </c>
      <c r="B197" s="6" t="s">
        <v>1242</v>
      </c>
      <c r="C197" s="7" t="s">
        <v>553</v>
      </c>
      <c r="D197" s="7" t="s">
        <v>1095</v>
      </c>
      <c r="E197" s="7" t="s">
        <v>47</v>
      </c>
      <c r="F197" s="7" t="s">
        <v>48</v>
      </c>
      <c r="G197" s="7" t="s">
        <v>1076</v>
      </c>
      <c r="H197" s="7" t="s">
        <v>1004</v>
      </c>
      <c r="I197" s="6" t="s">
        <v>16</v>
      </c>
      <c r="J197" s="1">
        <v>-4905</v>
      </c>
      <c r="K197" s="1">
        <v>16405</v>
      </c>
      <c r="L197" s="1">
        <v>15000</v>
      </c>
      <c r="M197" s="1">
        <v>-4905</v>
      </c>
      <c r="N197" s="1">
        <v>16405</v>
      </c>
      <c r="O197" s="1">
        <v>10000</v>
      </c>
      <c r="P197" s="1">
        <v>10000</v>
      </c>
      <c r="Q197" s="12"/>
      <c r="R197" s="29">
        <f t="shared" si="9"/>
        <v>0</v>
      </c>
      <c r="S197" t="str">
        <f t="shared" si="10"/>
        <v>OK</v>
      </c>
      <c r="T197" s="10">
        <f>IFERROR(VLOOKUP(A197,[1]!Tabla1[[#All],[Material]:[venta nueva]],38,FALSE),0)</f>
        <v>0</v>
      </c>
    </row>
    <row r="198" spans="1:20" hidden="1" x14ac:dyDescent="0.35">
      <c r="A198">
        <f t="shared" ref="A198:A261" si="11">+E198*1</f>
        <v>1020664</v>
      </c>
      <c r="B198" s="6" t="s">
        <v>1242</v>
      </c>
      <c r="C198" s="7" t="s">
        <v>553</v>
      </c>
      <c r="D198" s="7" t="s">
        <v>1095</v>
      </c>
      <c r="E198" s="7" t="s">
        <v>49</v>
      </c>
      <c r="F198" s="7" t="s">
        <v>50</v>
      </c>
      <c r="G198" s="7" t="s">
        <v>1076</v>
      </c>
      <c r="H198" s="7" t="s">
        <v>1004</v>
      </c>
      <c r="I198" s="6" t="s">
        <v>16</v>
      </c>
      <c r="J198" s="1">
        <v>0</v>
      </c>
      <c r="K198" s="1">
        <v>0</v>
      </c>
      <c r="L198" s="1">
        <v>3000</v>
      </c>
      <c r="M198" s="1">
        <v>0</v>
      </c>
      <c r="N198" s="1">
        <v>0</v>
      </c>
      <c r="O198" s="1">
        <v>3000</v>
      </c>
      <c r="P198" s="1">
        <v>3000</v>
      </c>
      <c r="Q198" s="12"/>
      <c r="R198" s="29">
        <f t="shared" si="9"/>
        <v>0</v>
      </c>
      <c r="S198" t="str">
        <f t="shared" si="10"/>
        <v>OK</v>
      </c>
      <c r="T198" s="10">
        <f>IFERROR(VLOOKUP(A198,[1]!Tabla1[[#All],[Material]:[venta nueva]],38,FALSE),0)</f>
        <v>0</v>
      </c>
    </row>
    <row r="199" spans="1:20" hidden="1" x14ac:dyDescent="0.35">
      <c r="A199">
        <f t="shared" si="11"/>
        <v>1020665</v>
      </c>
      <c r="B199" s="6" t="s">
        <v>1242</v>
      </c>
      <c r="C199" s="7" t="s">
        <v>553</v>
      </c>
      <c r="D199" s="7" t="s">
        <v>1095</v>
      </c>
      <c r="E199" s="7" t="s">
        <v>51</v>
      </c>
      <c r="F199" s="7" t="s">
        <v>52</v>
      </c>
      <c r="G199" s="7" t="s">
        <v>1076</v>
      </c>
      <c r="H199" s="7" t="s">
        <v>1004</v>
      </c>
      <c r="I199" s="6" t="s">
        <v>16</v>
      </c>
      <c r="J199" s="1">
        <v>428</v>
      </c>
      <c r="K199" s="1">
        <v>7622</v>
      </c>
      <c r="L199" s="1">
        <v>7000</v>
      </c>
      <c r="M199" s="1">
        <v>428</v>
      </c>
      <c r="N199" s="1">
        <v>7622</v>
      </c>
      <c r="O199" s="1">
        <v>7000</v>
      </c>
      <c r="P199" s="1">
        <v>7000</v>
      </c>
      <c r="Q199" s="12"/>
      <c r="R199" s="29">
        <f t="shared" si="9"/>
        <v>0</v>
      </c>
      <c r="S199" t="str">
        <f t="shared" si="10"/>
        <v>OK</v>
      </c>
      <c r="T199" s="10">
        <f>IFERROR(VLOOKUP(A199,[1]!Tabla1[[#All],[Material]:[venta nueva]],38,FALSE),0)</f>
        <v>0</v>
      </c>
    </row>
    <row r="200" spans="1:20" hidden="1" x14ac:dyDescent="0.35">
      <c r="A200">
        <f t="shared" si="11"/>
        <v>1020678</v>
      </c>
      <c r="B200" s="6" t="s">
        <v>1242</v>
      </c>
      <c r="C200" s="7" t="s">
        <v>553</v>
      </c>
      <c r="D200" s="7" t="s">
        <v>1095</v>
      </c>
      <c r="E200" s="7" t="s">
        <v>53</v>
      </c>
      <c r="F200" s="7" t="s">
        <v>54</v>
      </c>
      <c r="G200" s="7" t="s">
        <v>1075</v>
      </c>
      <c r="H200" s="7" t="s">
        <v>1002</v>
      </c>
      <c r="I200" s="6" t="s">
        <v>16</v>
      </c>
      <c r="J200" s="1">
        <v>340</v>
      </c>
      <c r="K200" s="1">
        <v>0</v>
      </c>
      <c r="L200" s="1">
        <v>500</v>
      </c>
      <c r="M200" s="1">
        <v>340</v>
      </c>
      <c r="N200" s="1">
        <v>0</v>
      </c>
      <c r="O200" s="1">
        <v>500</v>
      </c>
      <c r="P200" s="1">
        <v>500</v>
      </c>
      <c r="Q200" s="12"/>
      <c r="R200" s="29">
        <f t="shared" ref="R200:R263" si="12">+O200-P200</f>
        <v>0</v>
      </c>
      <c r="S200" t="str">
        <f t="shared" ref="S200:S263" si="13">IF(R200&gt;0,"Sobre ingreso",IF(R200&lt;0,"Pendiente de ingreso","OK"))</f>
        <v>OK</v>
      </c>
      <c r="T200" s="10">
        <f>IFERROR(VLOOKUP(A200,[1]!Tabla1[[#All],[Material]:[venta nueva]],38,FALSE),0)</f>
        <v>0</v>
      </c>
    </row>
    <row r="201" spans="1:20" hidden="1" x14ac:dyDescent="0.35">
      <c r="A201">
        <f t="shared" si="11"/>
        <v>1020681</v>
      </c>
      <c r="B201" s="6" t="s">
        <v>1242</v>
      </c>
      <c r="C201" s="7" t="s">
        <v>553</v>
      </c>
      <c r="D201" s="7" t="s">
        <v>1095</v>
      </c>
      <c r="E201" s="7" t="s">
        <v>55</v>
      </c>
      <c r="F201" s="7" t="s">
        <v>56</v>
      </c>
      <c r="G201" s="7" t="s">
        <v>1075</v>
      </c>
      <c r="H201" s="7" t="s">
        <v>1003</v>
      </c>
      <c r="I201" s="6" t="s">
        <v>16</v>
      </c>
      <c r="J201" s="1">
        <v>101</v>
      </c>
      <c r="K201" s="1">
        <v>17149</v>
      </c>
      <c r="L201" s="1">
        <v>20000</v>
      </c>
      <c r="M201" s="1">
        <v>101</v>
      </c>
      <c r="N201" s="1">
        <v>17149</v>
      </c>
      <c r="O201" s="1">
        <v>20000</v>
      </c>
      <c r="P201" s="1">
        <v>20000</v>
      </c>
      <c r="Q201" s="12"/>
      <c r="R201" s="29">
        <f t="shared" si="12"/>
        <v>0</v>
      </c>
      <c r="S201" t="str">
        <f t="shared" si="13"/>
        <v>OK</v>
      </c>
      <c r="T201" s="10">
        <f>IFERROR(VLOOKUP(A201,[1]!Tabla1[[#All],[Material]:[venta nueva]],38,FALSE),0)</f>
        <v>0</v>
      </c>
    </row>
    <row r="202" spans="1:20" hidden="1" x14ac:dyDescent="0.35">
      <c r="A202">
        <f t="shared" si="11"/>
        <v>1020704</v>
      </c>
      <c r="B202" s="6" t="s">
        <v>1242</v>
      </c>
      <c r="C202" s="7" t="s">
        <v>553</v>
      </c>
      <c r="D202" s="7" t="s">
        <v>1095</v>
      </c>
      <c r="E202" s="7" t="s">
        <v>57</v>
      </c>
      <c r="F202" s="7" t="s">
        <v>58</v>
      </c>
      <c r="G202" s="7" t="s">
        <v>985</v>
      </c>
      <c r="H202" s="7" t="s">
        <v>1012</v>
      </c>
      <c r="I202" s="6" t="s">
        <v>16</v>
      </c>
      <c r="J202" s="1">
        <v>600</v>
      </c>
      <c r="K202" s="1">
        <v>0</v>
      </c>
      <c r="L202" s="1">
        <v>500</v>
      </c>
      <c r="M202" s="1">
        <v>600</v>
      </c>
      <c r="N202" s="1">
        <v>0</v>
      </c>
      <c r="O202" s="1">
        <v>500</v>
      </c>
      <c r="P202" s="1">
        <v>500</v>
      </c>
      <c r="Q202" s="12"/>
      <c r="R202" s="29">
        <f t="shared" si="12"/>
        <v>0</v>
      </c>
      <c r="S202" t="str">
        <f t="shared" si="13"/>
        <v>OK</v>
      </c>
      <c r="T202" s="10">
        <f>IFERROR(VLOOKUP(A202,[1]!Tabla1[[#All],[Material]:[venta nueva]],38,FALSE),0)</f>
        <v>0</v>
      </c>
    </row>
    <row r="203" spans="1:20" hidden="1" x14ac:dyDescent="0.35">
      <c r="A203">
        <f t="shared" si="11"/>
        <v>1020715</v>
      </c>
      <c r="B203" s="6" t="s">
        <v>1242</v>
      </c>
      <c r="C203" s="7" t="s">
        <v>553</v>
      </c>
      <c r="D203" s="7" t="s">
        <v>1095</v>
      </c>
      <c r="E203" s="7" t="s">
        <v>59</v>
      </c>
      <c r="F203" s="7" t="s">
        <v>60</v>
      </c>
      <c r="G203" s="7" t="s">
        <v>1082</v>
      </c>
      <c r="H203" s="7" t="s">
        <v>1014</v>
      </c>
      <c r="I203" s="6" t="s">
        <v>16</v>
      </c>
      <c r="J203" s="1">
        <v>5317</v>
      </c>
      <c r="K203" s="1">
        <v>0</v>
      </c>
      <c r="L203" s="1">
        <v>2000</v>
      </c>
      <c r="M203" s="1">
        <v>5317</v>
      </c>
      <c r="N203" s="1">
        <v>0</v>
      </c>
      <c r="O203" s="1">
        <v>2000</v>
      </c>
      <c r="P203" s="1">
        <v>2000</v>
      </c>
      <c r="Q203" s="12"/>
      <c r="R203" s="29">
        <f t="shared" si="12"/>
        <v>0</v>
      </c>
      <c r="S203" t="str">
        <f t="shared" si="13"/>
        <v>OK</v>
      </c>
      <c r="T203" s="10">
        <f>IFERROR(VLOOKUP(A203,[1]!Tabla1[[#All],[Material]:[venta nueva]],38,FALSE),0)</f>
        <v>0</v>
      </c>
    </row>
    <row r="204" spans="1:20" hidden="1" x14ac:dyDescent="0.35">
      <c r="A204">
        <f t="shared" si="11"/>
        <v>1020731</v>
      </c>
      <c r="B204" s="6" t="s">
        <v>1242</v>
      </c>
      <c r="C204" s="7" t="s">
        <v>553</v>
      </c>
      <c r="D204" s="7" t="s">
        <v>1095</v>
      </c>
      <c r="E204" s="7" t="s">
        <v>61</v>
      </c>
      <c r="F204" s="7" t="s">
        <v>62</v>
      </c>
      <c r="G204" s="7" t="s">
        <v>1082</v>
      </c>
      <c r="H204" s="7" t="s">
        <v>1013</v>
      </c>
      <c r="I204" s="6" t="s">
        <v>16</v>
      </c>
      <c r="J204" s="1">
        <v>-3740</v>
      </c>
      <c r="K204" s="1">
        <v>15240</v>
      </c>
      <c r="L204" s="1">
        <v>10000</v>
      </c>
      <c r="M204" s="1">
        <v>-3740</v>
      </c>
      <c r="N204" s="1">
        <v>15240</v>
      </c>
      <c r="O204" s="1">
        <v>10000</v>
      </c>
      <c r="P204" s="1">
        <v>10000</v>
      </c>
      <c r="Q204" s="12"/>
      <c r="R204" s="29">
        <f t="shared" si="12"/>
        <v>0</v>
      </c>
      <c r="S204" t="str">
        <f t="shared" si="13"/>
        <v>OK</v>
      </c>
      <c r="T204" s="10">
        <f>IFERROR(VLOOKUP(A204,[1]!Tabla1[[#All],[Material]:[venta nueva]],38,FALSE),0)</f>
        <v>0</v>
      </c>
    </row>
    <row r="205" spans="1:20" hidden="1" x14ac:dyDescent="0.35">
      <c r="A205">
        <f t="shared" si="11"/>
        <v>1020758</v>
      </c>
      <c r="B205" s="6" t="s">
        <v>1242</v>
      </c>
      <c r="C205" s="7" t="s">
        <v>553</v>
      </c>
      <c r="D205" s="7" t="s">
        <v>1095</v>
      </c>
      <c r="E205" s="7" t="s">
        <v>63</v>
      </c>
      <c r="F205" s="7" t="s">
        <v>64</v>
      </c>
      <c r="G205" s="7" t="s">
        <v>1075</v>
      </c>
      <c r="H205" s="7" t="s">
        <v>1011</v>
      </c>
      <c r="I205" s="6" t="s">
        <v>16</v>
      </c>
      <c r="J205" s="1">
        <v>1288</v>
      </c>
      <c r="K205" s="1">
        <v>5612</v>
      </c>
      <c r="L205" s="1">
        <v>7000</v>
      </c>
      <c r="M205" s="1">
        <v>1288</v>
      </c>
      <c r="N205" s="1">
        <v>5612</v>
      </c>
      <c r="O205" s="1">
        <v>7000</v>
      </c>
      <c r="P205" s="1">
        <v>7000</v>
      </c>
      <c r="Q205" s="12"/>
      <c r="R205" s="29">
        <f t="shared" si="12"/>
        <v>0</v>
      </c>
      <c r="S205" t="str">
        <f t="shared" si="13"/>
        <v>OK</v>
      </c>
      <c r="T205" s="10">
        <f>IFERROR(VLOOKUP(A205,[1]!Tabla1[[#All],[Material]:[venta nueva]],38,FALSE),0)</f>
        <v>0</v>
      </c>
    </row>
    <row r="206" spans="1:20" hidden="1" x14ac:dyDescent="0.35">
      <c r="A206">
        <f t="shared" si="11"/>
        <v>1020774</v>
      </c>
      <c r="B206" s="6" t="s">
        <v>1242</v>
      </c>
      <c r="C206" s="7" t="s">
        <v>553</v>
      </c>
      <c r="D206" s="7" t="s">
        <v>1095</v>
      </c>
      <c r="E206" s="7" t="s">
        <v>65</v>
      </c>
      <c r="F206" s="7" t="s">
        <v>66</v>
      </c>
      <c r="G206" s="7" t="s">
        <v>1083</v>
      </c>
      <c r="H206" s="7" t="s">
        <v>1015</v>
      </c>
      <c r="I206" s="6" t="s">
        <v>16</v>
      </c>
      <c r="J206" s="1">
        <v>-2340</v>
      </c>
      <c r="K206" s="1">
        <v>11314</v>
      </c>
      <c r="L206" s="1">
        <v>10000</v>
      </c>
      <c r="M206" s="1">
        <v>-2340</v>
      </c>
      <c r="N206" s="1">
        <v>5404</v>
      </c>
      <c r="O206" s="1">
        <v>10000</v>
      </c>
      <c r="P206" s="1">
        <v>10000</v>
      </c>
      <c r="Q206" s="12"/>
      <c r="R206" s="29">
        <f t="shared" si="12"/>
        <v>0</v>
      </c>
      <c r="S206" t="str">
        <f t="shared" si="13"/>
        <v>OK</v>
      </c>
      <c r="T206" s="10">
        <f>IFERROR(VLOOKUP(A206,[1]!Tabla1[[#All],[Material]:[venta nueva]],38,FALSE),0)</f>
        <v>0</v>
      </c>
    </row>
    <row r="207" spans="1:20" hidden="1" x14ac:dyDescent="0.35">
      <c r="A207">
        <f t="shared" si="11"/>
        <v>1020802</v>
      </c>
      <c r="B207" s="6" t="s">
        <v>1242</v>
      </c>
      <c r="C207" s="7" t="s">
        <v>553</v>
      </c>
      <c r="D207" s="7" t="s">
        <v>1095</v>
      </c>
      <c r="E207" s="7" t="s">
        <v>67</v>
      </c>
      <c r="F207" s="7" t="s">
        <v>68</v>
      </c>
      <c r="G207" s="7" t="s">
        <v>1082</v>
      </c>
      <c r="H207" s="7" t="s">
        <v>1013</v>
      </c>
      <c r="I207" s="6" t="s">
        <v>16</v>
      </c>
      <c r="J207" s="1">
        <v>-9574</v>
      </c>
      <c r="K207" s="1">
        <v>81449</v>
      </c>
      <c r="L207" s="1">
        <v>62500</v>
      </c>
      <c r="M207" s="1">
        <v>-9574</v>
      </c>
      <c r="N207" s="1">
        <v>81449</v>
      </c>
      <c r="O207" s="1">
        <v>62500</v>
      </c>
      <c r="P207" s="1">
        <v>62500</v>
      </c>
      <c r="Q207" s="12"/>
      <c r="R207" s="29">
        <f t="shared" si="12"/>
        <v>0</v>
      </c>
      <c r="S207" t="str">
        <f t="shared" si="13"/>
        <v>OK</v>
      </c>
      <c r="T207" s="10">
        <f>IFERROR(VLOOKUP(A207,[1]!Tabla1[[#All],[Material]:[venta nueva]],38,FALSE),0)</f>
        <v>0</v>
      </c>
    </row>
    <row r="208" spans="1:20" hidden="1" x14ac:dyDescent="0.35">
      <c r="A208">
        <f t="shared" si="11"/>
        <v>1020810</v>
      </c>
      <c r="B208" s="6" t="s">
        <v>1242</v>
      </c>
      <c r="C208" s="7" t="s">
        <v>553</v>
      </c>
      <c r="D208" s="7" t="s">
        <v>1095</v>
      </c>
      <c r="E208" s="7" t="s">
        <v>69</v>
      </c>
      <c r="F208" s="7" t="s">
        <v>70</v>
      </c>
      <c r="G208" s="7" t="s">
        <v>1069</v>
      </c>
      <c r="H208" s="7" t="s">
        <v>1016</v>
      </c>
      <c r="I208" s="6" t="s">
        <v>16</v>
      </c>
      <c r="J208" s="1">
        <v>-2670</v>
      </c>
      <c r="K208" s="1">
        <v>10162</v>
      </c>
      <c r="L208" s="1">
        <v>3000</v>
      </c>
      <c r="M208" s="1">
        <v>-2670</v>
      </c>
      <c r="N208" s="1">
        <v>10162</v>
      </c>
      <c r="O208" s="1">
        <v>3000</v>
      </c>
      <c r="P208" s="1">
        <v>3000</v>
      </c>
      <c r="Q208" s="12"/>
      <c r="R208" s="29">
        <f t="shared" si="12"/>
        <v>0</v>
      </c>
      <c r="S208" t="str">
        <f t="shared" si="13"/>
        <v>OK</v>
      </c>
      <c r="T208" s="10">
        <f>IFERROR(VLOOKUP(A208,[1]!Tabla1[[#All],[Material]:[venta nueva]],38,FALSE),0)</f>
        <v>0</v>
      </c>
    </row>
    <row r="209" spans="1:20" hidden="1" x14ac:dyDescent="0.35">
      <c r="A209">
        <f t="shared" si="11"/>
        <v>1020848</v>
      </c>
      <c r="B209" s="6" t="s">
        <v>1242</v>
      </c>
      <c r="C209" s="7" t="s">
        <v>553</v>
      </c>
      <c r="D209" s="7" t="s">
        <v>1095</v>
      </c>
      <c r="E209" s="7" t="s">
        <v>75</v>
      </c>
      <c r="F209" s="7" t="s">
        <v>76</v>
      </c>
      <c r="G209" s="7" t="s">
        <v>1075</v>
      </c>
      <c r="H209" s="7" t="s">
        <v>1002</v>
      </c>
      <c r="I209" s="6" t="s">
        <v>11</v>
      </c>
      <c r="J209" s="1">
        <v>79212</v>
      </c>
      <c r="K209" s="1">
        <v>208788</v>
      </c>
      <c r="L209" s="1">
        <v>288000</v>
      </c>
      <c r="M209" s="1">
        <v>79212</v>
      </c>
      <c r="N209" s="1">
        <v>136788</v>
      </c>
      <c r="O209" s="1">
        <v>216000</v>
      </c>
      <c r="P209" s="1">
        <v>75000</v>
      </c>
      <c r="Q209" s="12"/>
      <c r="R209" s="29">
        <f t="shared" si="12"/>
        <v>141000</v>
      </c>
      <c r="S209" t="str">
        <f t="shared" si="13"/>
        <v>Sobre ingreso</v>
      </c>
      <c r="T209" s="10">
        <f>IFERROR(VLOOKUP(A209,[1]!Tabla1[[#All],[Material]:[venta nueva]],38,FALSE),0)</f>
        <v>0</v>
      </c>
    </row>
    <row r="210" spans="1:20" hidden="1" x14ac:dyDescent="0.35">
      <c r="A210">
        <f t="shared" si="11"/>
        <v>1020860</v>
      </c>
      <c r="B210" s="6" t="s">
        <v>1242</v>
      </c>
      <c r="C210" s="7" t="s">
        <v>553</v>
      </c>
      <c r="D210" s="7" t="s">
        <v>1095</v>
      </c>
      <c r="E210" s="7" t="s">
        <v>79</v>
      </c>
      <c r="F210" s="7" t="s">
        <v>80</v>
      </c>
      <c r="G210" s="7" t="s">
        <v>1075</v>
      </c>
      <c r="H210" s="7" t="s">
        <v>1011</v>
      </c>
      <c r="I210" s="6" t="s">
        <v>12</v>
      </c>
      <c r="J210" s="1">
        <v>1153</v>
      </c>
      <c r="K210" s="1">
        <v>108847</v>
      </c>
      <c r="L210" s="1">
        <v>110000</v>
      </c>
      <c r="M210" s="1">
        <v>1153</v>
      </c>
      <c r="N210" s="1">
        <v>108847</v>
      </c>
      <c r="O210" s="1">
        <v>110000</v>
      </c>
      <c r="P210" s="1">
        <v>110000</v>
      </c>
      <c r="Q210" s="12"/>
      <c r="R210" s="29">
        <f t="shared" si="12"/>
        <v>0</v>
      </c>
      <c r="S210" t="str">
        <f t="shared" si="13"/>
        <v>OK</v>
      </c>
      <c r="T210" s="10">
        <f>IFERROR(VLOOKUP(A210,[1]!Tabla1[[#All],[Material]:[venta nueva]],38,FALSE),0)</f>
        <v>0</v>
      </c>
    </row>
    <row r="211" spans="1:20" hidden="1" x14ac:dyDescent="0.35">
      <c r="A211">
        <f t="shared" si="11"/>
        <v>1020861</v>
      </c>
      <c r="B211" s="6" t="s">
        <v>1242</v>
      </c>
      <c r="C211" s="7" t="s">
        <v>553</v>
      </c>
      <c r="D211" s="7" t="s">
        <v>1095</v>
      </c>
      <c r="E211" s="7" t="s">
        <v>81</v>
      </c>
      <c r="F211" s="7" t="s">
        <v>82</v>
      </c>
      <c r="G211" s="7" t="s">
        <v>1075</v>
      </c>
      <c r="H211" s="7" t="s">
        <v>1011</v>
      </c>
      <c r="I211" s="6" t="s">
        <v>12</v>
      </c>
      <c r="J211" s="1">
        <v>-43349</v>
      </c>
      <c r="K211" s="1">
        <v>110000</v>
      </c>
      <c r="L211" s="1">
        <v>66000</v>
      </c>
      <c r="M211" s="1">
        <v>-43349</v>
      </c>
      <c r="N211" s="1">
        <v>110000</v>
      </c>
      <c r="O211" s="1">
        <v>66000</v>
      </c>
      <c r="P211" s="1">
        <v>66000</v>
      </c>
      <c r="Q211" s="12"/>
      <c r="R211" s="29">
        <f t="shared" si="12"/>
        <v>0</v>
      </c>
      <c r="S211" t="str">
        <f t="shared" si="13"/>
        <v>OK</v>
      </c>
      <c r="T211" s="10">
        <f>IFERROR(VLOOKUP(A211,[1]!Tabla1[[#All],[Material]:[venta nueva]],38,FALSE),0)</f>
        <v>0</v>
      </c>
    </row>
    <row r="212" spans="1:20" hidden="1" x14ac:dyDescent="0.35">
      <c r="A212">
        <f t="shared" si="11"/>
        <v>1020869</v>
      </c>
      <c r="B212" s="6" t="s">
        <v>1242</v>
      </c>
      <c r="C212" s="7" t="s">
        <v>553</v>
      </c>
      <c r="D212" s="7" t="s">
        <v>1095</v>
      </c>
      <c r="E212" s="7" t="s">
        <v>491</v>
      </c>
      <c r="F212" s="7" t="s">
        <v>492</v>
      </c>
      <c r="G212" s="7" t="s">
        <v>1085</v>
      </c>
      <c r="H212" s="7" t="s">
        <v>1019</v>
      </c>
      <c r="I212" s="6" t="s">
        <v>11</v>
      </c>
      <c r="J212" s="1">
        <v>766</v>
      </c>
      <c r="K212" s="1">
        <v>0</v>
      </c>
      <c r="L212" s="1">
        <v>0</v>
      </c>
      <c r="M212" s="1">
        <v>766</v>
      </c>
      <c r="N212" s="1">
        <v>0</v>
      </c>
      <c r="O212" s="1">
        <v>0</v>
      </c>
      <c r="P212" s="1"/>
      <c r="Q212" s="12"/>
      <c r="R212" s="29">
        <f t="shared" si="12"/>
        <v>0</v>
      </c>
      <c r="S212" t="str">
        <f t="shared" si="13"/>
        <v>OK</v>
      </c>
      <c r="T212" s="10">
        <f>IFERROR(VLOOKUP(A212,[1]!Tabla1[[#All],[Material]:[venta nueva]],38,FALSE),0)</f>
        <v>0</v>
      </c>
    </row>
    <row r="213" spans="1:20" hidden="1" x14ac:dyDescent="0.35">
      <c r="A213">
        <f t="shared" si="11"/>
        <v>1020886</v>
      </c>
      <c r="B213" s="6" t="s">
        <v>1242</v>
      </c>
      <c r="C213" s="7" t="s">
        <v>553</v>
      </c>
      <c r="D213" s="7" t="s">
        <v>1095</v>
      </c>
      <c r="E213" s="7" t="s">
        <v>83</v>
      </c>
      <c r="F213" s="7" t="s">
        <v>84</v>
      </c>
      <c r="G213" s="7" t="s">
        <v>1082</v>
      </c>
      <c r="H213" s="7" t="s">
        <v>1013</v>
      </c>
      <c r="I213" s="6" t="s">
        <v>11</v>
      </c>
      <c r="J213" s="1">
        <v>13198</v>
      </c>
      <c r="K213" s="1">
        <v>0</v>
      </c>
      <c r="L213" s="1">
        <v>12000</v>
      </c>
      <c r="M213" s="1">
        <v>13198</v>
      </c>
      <c r="N213" s="1">
        <v>0</v>
      </c>
      <c r="O213" s="1">
        <v>12000</v>
      </c>
      <c r="P213" s="1">
        <v>10000</v>
      </c>
      <c r="Q213" s="12"/>
      <c r="R213" s="29">
        <f t="shared" si="12"/>
        <v>2000</v>
      </c>
      <c r="S213" t="str">
        <f t="shared" si="13"/>
        <v>Sobre ingreso</v>
      </c>
      <c r="T213" s="10">
        <f>IFERROR(VLOOKUP(A213,[1]!Tabla1[[#All],[Material]:[venta nueva]],38,FALSE),0)</f>
        <v>0</v>
      </c>
    </row>
    <row r="214" spans="1:20" hidden="1" x14ac:dyDescent="0.35">
      <c r="A214">
        <f t="shared" si="11"/>
        <v>1020904</v>
      </c>
      <c r="B214" s="6" t="s">
        <v>1242</v>
      </c>
      <c r="C214" s="7" t="s">
        <v>553</v>
      </c>
      <c r="D214" s="7" t="s">
        <v>1095</v>
      </c>
      <c r="E214" s="7" t="s">
        <v>85</v>
      </c>
      <c r="F214" s="7" t="s">
        <v>86</v>
      </c>
      <c r="G214" s="7" t="s">
        <v>1082</v>
      </c>
      <c r="H214" s="7" t="s">
        <v>1014</v>
      </c>
      <c r="I214" s="6" t="s">
        <v>12</v>
      </c>
      <c r="J214" s="1">
        <v>2695</v>
      </c>
      <c r="K214" s="1">
        <v>0</v>
      </c>
      <c r="L214" s="1">
        <v>154000</v>
      </c>
      <c r="M214" s="1">
        <v>2695</v>
      </c>
      <c r="N214" s="1">
        <v>0</v>
      </c>
      <c r="O214" s="1">
        <v>132000</v>
      </c>
      <c r="P214" s="1">
        <v>132000</v>
      </c>
      <c r="Q214" s="12"/>
      <c r="R214" s="29">
        <f t="shared" si="12"/>
        <v>0</v>
      </c>
      <c r="S214" t="str">
        <f t="shared" si="13"/>
        <v>OK</v>
      </c>
      <c r="T214" s="10">
        <f>IFERROR(VLOOKUP(A214,[1]!Tabla1[[#All],[Material]:[venta nueva]],38,FALSE),0)</f>
        <v>0</v>
      </c>
    </row>
    <row r="215" spans="1:20" hidden="1" x14ac:dyDescent="0.35">
      <c r="A215">
        <f t="shared" si="11"/>
        <v>1020905</v>
      </c>
      <c r="B215" s="6" t="s">
        <v>1242</v>
      </c>
      <c r="C215" s="7" t="s">
        <v>553</v>
      </c>
      <c r="D215" s="7" t="s">
        <v>1095</v>
      </c>
      <c r="E215" s="7" t="s">
        <v>87</v>
      </c>
      <c r="F215" s="7" t="s">
        <v>88</v>
      </c>
      <c r="G215" s="7" t="s">
        <v>1082</v>
      </c>
      <c r="H215" s="7" t="s">
        <v>1014</v>
      </c>
      <c r="I215" s="6" t="s">
        <v>12</v>
      </c>
      <c r="J215" s="1">
        <v>475</v>
      </c>
      <c r="K215" s="1">
        <v>0</v>
      </c>
      <c r="L215" s="1">
        <v>66000</v>
      </c>
      <c r="M215" s="1">
        <v>475</v>
      </c>
      <c r="N215" s="1">
        <v>0</v>
      </c>
      <c r="O215" s="1">
        <v>88000</v>
      </c>
      <c r="P215" s="1">
        <v>88000</v>
      </c>
      <c r="Q215" s="12"/>
      <c r="R215" s="29">
        <f t="shared" si="12"/>
        <v>0</v>
      </c>
      <c r="S215" t="str">
        <f t="shared" si="13"/>
        <v>OK</v>
      </c>
      <c r="T215" s="10">
        <f>IFERROR(VLOOKUP(A215,[1]!Tabla1[[#All],[Material]:[venta nueva]],38,FALSE),0)</f>
        <v>0</v>
      </c>
    </row>
    <row r="216" spans="1:20" hidden="1" x14ac:dyDescent="0.35">
      <c r="A216">
        <f t="shared" si="11"/>
        <v>1020914</v>
      </c>
      <c r="B216" s="6" t="s">
        <v>1242</v>
      </c>
      <c r="C216" s="7" t="s">
        <v>553</v>
      </c>
      <c r="D216" s="7" t="s">
        <v>1095</v>
      </c>
      <c r="E216" s="7" t="s">
        <v>89</v>
      </c>
      <c r="F216" s="7" t="s">
        <v>90</v>
      </c>
      <c r="G216" s="7" t="s">
        <v>1082</v>
      </c>
      <c r="H216" s="7" t="s">
        <v>1014</v>
      </c>
      <c r="I216" s="6" t="s">
        <v>16</v>
      </c>
      <c r="J216" s="1">
        <v>-2890</v>
      </c>
      <c r="K216" s="1">
        <v>5190</v>
      </c>
      <c r="L216" s="1">
        <v>2000</v>
      </c>
      <c r="M216" s="1">
        <v>-2890</v>
      </c>
      <c r="N216" s="1">
        <v>5190</v>
      </c>
      <c r="O216" s="1">
        <v>2000</v>
      </c>
      <c r="P216" s="1">
        <v>2000</v>
      </c>
      <c r="Q216" s="12"/>
      <c r="R216" s="29">
        <f t="shared" si="12"/>
        <v>0</v>
      </c>
      <c r="S216" t="str">
        <f t="shared" si="13"/>
        <v>OK</v>
      </c>
      <c r="T216" s="10">
        <f>IFERROR(VLOOKUP(A216,[1]!Tabla1[[#All],[Material]:[venta nueva]],38,FALSE),0)</f>
        <v>0</v>
      </c>
    </row>
    <row r="217" spans="1:20" hidden="1" x14ac:dyDescent="0.35">
      <c r="A217">
        <f t="shared" si="11"/>
        <v>1020915</v>
      </c>
      <c r="B217" s="6" t="s">
        <v>1242</v>
      </c>
      <c r="C217" s="7" t="s">
        <v>553</v>
      </c>
      <c r="D217" s="7" t="s">
        <v>1095</v>
      </c>
      <c r="E217" s="7" t="s">
        <v>91</v>
      </c>
      <c r="F217" s="7" t="s">
        <v>92</v>
      </c>
      <c r="G217" s="7" t="s">
        <v>1076</v>
      </c>
      <c r="H217" s="7" t="s">
        <v>1020</v>
      </c>
      <c r="I217" s="6" t="s">
        <v>11</v>
      </c>
      <c r="J217" s="1">
        <v>408</v>
      </c>
      <c r="K217" s="1">
        <v>0</v>
      </c>
      <c r="L217" s="1">
        <v>0</v>
      </c>
      <c r="M217" s="1">
        <v>408</v>
      </c>
      <c r="N217" s="1">
        <v>0</v>
      </c>
      <c r="O217" s="1">
        <v>0</v>
      </c>
      <c r="P217" s="1"/>
      <c r="Q217" s="12"/>
      <c r="R217" s="29">
        <f t="shared" si="12"/>
        <v>0</v>
      </c>
      <c r="S217" t="str">
        <f t="shared" si="13"/>
        <v>OK</v>
      </c>
      <c r="T217" s="10">
        <f>IFERROR(VLOOKUP(A217,[1]!Tabla1[[#All],[Material]:[venta nueva]],38,FALSE),0)</f>
        <v>0</v>
      </c>
    </row>
    <row r="218" spans="1:20" hidden="1" x14ac:dyDescent="0.35">
      <c r="A218">
        <f t="shared" si="11"/>
        <v>1020925</v>
      </c>
      <c r="B218" s="6" t="s">
        <v>1242</v>
      </c>
      <c r="C218" s="7" t="s">
        <v>553</v>
      </c>
      <c r="D218" s="7" t="s">
        <v>1095</v>
      </c>
      <c r="E218" s="7" t="s">
        <v>93</v>
      </c>
      <c r="F218" s="7" t="s">
        <v>94</v>
      </c>
      <c r="G218" s="7" t="s">
        <v>1078</v>
      </c>
      <c r="H218" s="7" t="s">
        <v>1021</v>
      </c>
      <c r="I218" s="6" t="s">
        <v>11</v>
      </c>
      <c r="J218" s="1">
        <v>23079</v>
      </c>
      <c r="K218" s="1">
        <v>0</v>
      </c>
      <c r="L218" s="1">
        <v>24000</v>
      </c>
      <c r="M218" s="1">
        <v>23079</v>
      </c>
      <c r="N218" s="1">
        <v>0</v>
      </c>
      <c r="O218" s="1">
        <v>24000</v>
      </c>
      <c r="P218" s="1">
        <v>3000</v>
      </c>
      <c r="Q218" s="12"/>
      <c r="R218" s="29">
        <f t="shared" si="12"/>
        <v>21000</v>
      </c>
      <c r="S218" t="str">
        <f t="shared" si="13"/>
        <v>Sobre ingreso</v>
      </c>
      <c r="T218" s="10">
        <f>IFERROR(VLOOKUP(A218,[1]!Tabla1[[#All],[Material]:[venta nueva]],38,FALSE),0)</f>
        <v>0</v>
      </c>
    </row>
    <row r="219" spans="1:20" hidden="1" x14ac:dyDescent="0.35">
      <c r="A219">
        <f t="shared" si="11"/>
        <v>1020944</v>
      </c>
      <c r="B219" s="6" t="s">
        <v>1242</v>
      </c>
      <c r="C219" s="7" t="s">
        <v>553</v>
      </c>
      <c r="D219" s="7" t="s">
        <v>1095</v>
      </c>
      <c r="E219" s="7" t="s">
        <v>95</v>
      </c>
      <c r="F219" s="7" t="s">
        <v>96</v>
      </c>
      <c r="G219" s="7" t="s">
        <v>1076</v>
      </c>
      <c r="H219" s="7" t="s">
        <v>1022</v>
      </c>
      <c r="I219" s="6" t="s">
        <v>11</v>
      </c>
      <c r="J219" s="1">
        <v>-181725</v>
      </c>
      <c r="K219" s="1">
        <v>838704</v>
      </c>
      <c r="L219" s="1">
        <v>648000</v>
      </c>
      <c r="M219" s="1">
        <v>-181725</v>
      </c>
      <c r="N219" s="1">
        <v>838704</v>
      </c>
      <c r="O219" s="1">
        <v>648000</v>
      </c>
      <c r="P219" s="1">
        <v>508000</v>
      </c>
      <c r="Q219" s="12"/>
      <c r="R219" s="29">
        <f t="shared" si="12"/>
        <v>140000</v>
      </c>
      <c r="S219" t="str">
        <f t="shared" si="13"/>
        <v>Sobre ingreso</v>
      </c>
      <c r="T219" s="10">
        <f>IFERROR(VLOOKUP(A219,[1]!Tabla1[[#All],[Material]:[venta nueva]],38,FALSE),0)</f>
        <v>0</v>
      </c>
    </row>
    <row r="220" spans="1:20" hidden="1" x14ac:dyDescent="0.35">
      <c r="A220">
        <f t="shared" si="11"/>
        <v>1020945</v>
      </c>
      <c r="B220" s="6" t="s">
        <v>1242</v>
      </c>
      <c r="C220" s="7" t="s">
        <v>553</v>
      </c>
      <c r="D220" s="7" t="s">
        <v>1095</v>
      </c>
      <c r="E220" s="7" t="s">
        <v>1250</v>
      </c>
      <c r="F220" s="7" t="s">
        <v>1251</v>
      </c>
      <c r="G220" s="7" t="s">
        <v>1076</v>
      </c>
      <c r="H220" s="7" t="s">
        <v>1004</v>
      </c>
      <c r="I220" s="6" t="s">
        <v>11</v>
      </c>
      <c r="J220" s="1">
        <v>-12000</v>
      </c>
      <c r="K220" s="1">
        <v>0</v>
      </c>
      <c r="L220" s="1">
        <v>0</v>
      </c>
      <c r="M220" s="1">
        <v>-12000</v>
      </c>
      <c r="N220" s="1">
        <v>0</v>
      </c>
      <c r="O220" s="1">
        <v>0</v>
      </c>
      <c r="P220" s="1"/>
      <c r="Q220" s="12"/>
      <c r="R220" s="29">
        <f t="shared" si="12"/>
        <v>0</v>
      </c>
      <c r="S220" t="str">
        <f t="shared" si="13"/>
        <v>OK</v>
      </c>
      <c r="T220" s="10">
        <f>IFERROR(VLOOKUP(A220,[1]!Tabla1[[#All],[Material]:[venta nueva]],38,FALSE),0)</f>
        <v>0</v>
      </c>
    </row>
    <row r="221" spans="1:20" hidden="1" x14ac:dyDescent="0.35">
      <c r="A221">
        <f t="shared" si="11"/>
        <v>1020990</v>
      </c>
      <c r="B221" s="6" t="s">
        <v>1242</v>
      </c>
      <c r="C221" s="7" t="s">
        <v>553</v>
      </c>
      <c r="D221" s="7" t="s">
        <v>1095</v>
      </c>
      <c r="E221" s="7" t="s">
        <v>97</v>
      </c>
      <c r="F221" s="7" t="s">
        <v>98</v>
      </c>
      <c r="G221" s="7" t="s">
        <v>1076</v>
      </c>
      <c r="H221" s="7" t="s">
        <v>1004</v>
      </c>
      <c r="I221" s="6" t="s">
        <v>16</v>
      </c>
      <c r="J221" s="1">
        <v>-2592</v>
      </c>
      <c r="K221" s="1">
        <v>1413</v>
      </c>
      <c r="L221" s="1">
        <v>9000</v>
      </c>
      <c r="M221" s="1">
        <v>-2592</v>
      </c>
      <c r="N221" s="1">
        <v>1413</v>
      </c>
      <c r="O221" s="1">
        <v>8000</v>
      </c>
      <c r="P221" s="1">
        <v>8000</v>
      </c>
      <c r="Q221" s="12"/>
      <c r="R221" s="29">
        <f t="shared" si="12"/>
        <v>0</v>
      </c>
      <c r="S221" t="str">
        <f t="shared" si="13"/>
        <v>OK</v>
      </c>
      <c r="T221" s="10">
        <f>IFERROR(VLOOKUP(A221,[1]!Tabla1[[#All],[Material]:[venta nueva]],38,FALSE),0)</f>
        <v>0</v>
      </c>
    </row>
    <row r="222" spans="1:20" hidden="1" x14ac:dyDescent="0.35">
      <c r="A222">
        <f t="shared" si="11"/>
        <v>1020991</v>
      </c>
      <c r="B222" s="6" t="s">
        <v>1242</v>
      </c>
      <c r="C222" s="7" t="s">
        <v>553</v>
      </c>
      <c r="D222" s="7" t="s">
        <v>1095</v>
      </c>
      <c r="E222" s="7" t="s">
        <v>99</v>
      </c>
      <c r="F222" s="7" t="s">
        <v>100</v>
      </c>
      <c r="G222" s="7" t="s">
        <v>1076</v>
      </c>
      <c r="H222" s="7" t="s">
        <v>1004</v>
      </c>
      <c r="I222" s="6" t="s">
        <v>16</v>
      </c>
      <c r="J222" s="1">
        <v>136</v>
      </c>
      <c r="K222" s="1">
        <v>0</v>
      </c>
      <c r="L222" s="1">
        <v>10000</v>
      </c>
      <c r="M222" s="1">
        <v>136</v>
      </c>
      <c r="N222" s="1">
        <v>0</v>
      </c>
      <c r="O222" s="1">
        <v>10000</v>
      </c>
      <c r="P222" s="1">
        <v>10000</v>
      </c>
      <c r="Q222" s="12"/>
      <c r="R222" s="29">
        <f t="shared" si="12"/>
        <v>0</v>
      </c>
      <c r="S222" t="str">
        <f t="shared" si="13"/>
        <v>OK</v>
      </c>
      <c r="T222" s="10">
        <f>IFERROR(VLOOKUP(A222,[1]!Tabla1[[#All],[Material]:[venta nueva]],38,FALSE),0)</f>
        <v>0</v>
      </c>
    </row>
    <row r="223" spans="1:20" hidden="1" x14ac:dyDescent="0.35">
      <c r="A223">
        <f t="shared" si="11"/>
        <v>1021012</v>
      </c>
      <c r="B223" s="6" t="s">
        <v>1242</v>
      </c>
      <c r="C223" s="7" t="s">
        <v>553</v>
      </c>
      <c r="D223" s="7" t="s">
        <v>1095</v>
      </c>
      <c r="E223" s="7" t="s">
        <v>103</v>
      </c>
      <c r="F223" s="7" t="s">
        <v>104</v>
      </c>
      <c r="G223" s="7" t="s">
        <v>1079</v>
      </c>
      <c r="H223" s="7" t="s">
        <v>1007</v>
      </c>
      <c r="I223" s="6" t="s">
        <v>12</v>
      </c>
      <c r="J223" s="1">
        <v>13221</v>
      </c>
      <c r="K223" s="1">
        <v>34318</v>
      </c>
      <c r="L223" s="1">
        <v>44000</v>
      </c>
      <c r="M223" s="1">
        <v>13221</v>
      </c>
      <c r="N223" s="1">
        <v>34318</v>
      </c>
      <c r="O223" s="1">
        <v>44000</v>
      </c>
      <c r="P223" s="1">
        <v>44000</v>
      </c>
      <c r="Q223" s="12"/>
      <c r="R223" s="29">
        <f t="shared" si="12"/>
        <v>0</v>
      </c>
      <c r="S223" t="str">
        <f t="shared" si="13"/>
        <v>OK</v>
      </c>
      <c r="T223" s="10">
        <f>IFERROR(VLOOKUP(A223,[1]!Tabla1[[#All],[Material]:[venta nueva]],38,FALSE),0)</f>
        <v>0</v>
      </c>
    </row>
    <row r="224" spans="1:20" hidden="1" x14ac:dyDescent="0.35">
      <c r="A224">
        <f t="shared" si="11"/>
        <v>1021023</v>
      </c>
      <c r="B224" s="6" t="s">
        <v>1242</v>
      </c>
      <c r="C224" s="7" t="s">
        <v>553</v>
      </c>
      <c r="D224" s="7" t="s">
        <v>1095</v>
      </c>
      <c r="E224" s="7" t="s">
        <v>106</v>
      </c>
      <c r="F224" s="7" t="s">
        <v>483</v>
      </c>
      <c r="G224" s="7" t="s">
        <v>1078</v>
      </c>
      <c r="H224" s="7" t="s">
        <v>1009</v>
      </c>
      <c r="I224" s="6" t="s">
        <v>11</v>
      </c>
      <c r="J224" s="1">
        <v>-57373</v>
      </c>
      <c r="K224" s="1">
        <v>201373</v>
      </c>
      <c r="L224" s="1">
        <v>144000</v>
      </c>
      <c r="M224" s="1">
        <v>-57373</v>
      </c>
      <c r="N224" s="1">
        <v>201373</v>
      </c>
      <c r="O224" s="1">
        <v>144000</v>
      </c>
      <c r="P224" s="1">
        <v>120000</v>
      </c>
      <c r="Q224" s="12"/>
      <c r="R224" s="29">
        <f t="shared" si="12"/>
        <v>24000</v>
      </c>
      <c r="S224" t="str">
        <f t="shared" si="13"/>
        <v>Sobre ingreso</v>
      </c>
      <c r="T224" s="10">
        <f>IFERROR(VLOOKUP(A224,[1]!Tabla1[[#All],[Material]:[venta nueva]],38,FALSE),0)</f>
        <v>0</v>
      </c>
    </row>
    <row r="225" spans="1:20" hidden="1" x14ac:dyDescent="0.35">
      <c r="A225">
        <f t="shared" si="11"/>
        <v>1021039</v>
      </c>
      <c r="B225" s="6" t="s">
        <v>1242</v>
      </c>
      <c r="C225" s="7" t="s">
        <v>553</v>
      </c>
      <c r="D225" s="7" t="s">
        <v>1095</v>
      </c>
      <c r="E225" s="7" t="s">
        <v>107</v>
      </c>
      <c r="F225" s="7" t="s">
        <v>484</v>
      </c>
      <c r="G225" s="7" t="s">
        <v>1080</v>
      </c>
      <c r="H225" s="7" t="s">
        <v>1024</v>
      </c>
      <c r="I225" s="6" t="s">
        <v>11</v>
      </c>
      <c r="J225" s="1">
        <v>25015</v>
      </c>
      <c r="K225" s="1">
        <v>0</v>
      </c>
      <c r="L225" s="1">
        <v>0</v>
      </c>
      <c r="M225" s="1">
        <v>25015</v>
      </c>
      <c r="N225" s="1">
        <v>0</v>
      </c>
      <c r="O225" s="1">
        <v>24000</v>
      </c>
      <c r="P225" s="1"/>
      <c r="Q225" s="12"/>
      <c r="R225" s="29">
        <f t="shared" si="12"/>
        <v>24000</v>
      </c>
      <c r="S225" t="str">
        <f t="shared" si="13"/>
        <v>Sobre ingreso</v>
      </c>
      <c r="T225" s="10">
        <f>IFERROR(VLOOKUP(A225,[1]!Tabla1[[#All],[Material]:[venta nueva]],38,FALSE),0)</f>
        <v>0</v>
      </c>
    </row>
    <row r="226" spans="1:20" hidden="1" x14ac:dyDescent="0.35">
      <c r="A226">
        <f t="shared" si="11"/>
        <v>1021045</v>
      </c>
      <c r="B226" s="6" t="s">
        <v>1242</v>
      </c>
      <c r="C226" s="7" t="s">
        <v>553</v>
      </c>
      <c r="D226" s="7" t="s">
        <v>1095</v>
      </c>
      <c r="E226" s="7" t="s">
        <v>108</v>
      </c>
      <c r="F226" s="7" t="s">
        <v>109</v>
      </c>
      <c r="G226" s="7" t="s">
        <v>1086</v>
      </c>
      <c r="H226" s="7" t="s">
        <v>1025</v>
      </c>
      <c r="I226" s="6" t="s">
        <v>12</v>
      </c>
      <c r="J226" s="1">
        <v>-4971</v>
      </c>
      <c r="K226" s="1">
        <v>85410</v>
      </c>
      <c r="L226" s="1">
        <v>88000</v>
      </c>
      <c r="M226" s="1">
        <v>-4971</v>
      </c>
      <c r="N226" s="1">
        <v>41410</v>
      </c>
      <c r="O226" s="1">
        <v>44000</v>
      </c>
      <c r="P226" s="1">
        <v>44000</v>
      </c>
      <c r="Q226" s="12"/>
      <c r="R226" s="29">
        <f t="shared" si="12"/>
        <v>0</v>
      </c>
      <c r="S226" t="str">
        <f t="shared" si="13"/>
        <v>OK</v>
      </c>
      <c r="T226" s="10">
        <f>IFERROR(VLOOKUP(A226,[1]!Tabla1[[#All],[Material]:[venta nueva]],38,FALSE),0)</f>
        <v>0</v>
      </c>
    </row>
    <row r="227" spans="1:20" hidden="1" x14ac:dyDescent="0.35">
      <c r="A227">
        <f t="shared" si="11"/>
        <v>1021046</v>
      </c>
      <c r="B227" s="6" t="s">
        <v>1242</v>
      </c>
      <c r="C227" s="7" t="s">
        <v>553</v>
      </c>
      <c r="D227" s="7" t="s">
        <v>1095</v>
      </c>
      <c r="E227" s="7" t="s">
        <v>110</v>
      </c>
      <c r="F227" s="7" t="s">
        <v>111</v>
      </c>
      <c r="G227" s="7" t="s">
        <v>1086</v>
      </c>
      <c r="H227" s="7" t="s">
        <v>1025</v>
      </c>
      <c r="I227" s="6" t="s">
        <v>12</v>
      </c>
      <c r="J227" s="1">
        <v>-3474</v>
      </c>
      <c r="K227" s="1">
        <v>31</v>
      </c>
      <c r="L227" s="1">
        <v>0</v>
      </c>
      <c r="M227" s="1">
        <v>-3474</v>
      </c>
      <c r="N227" s="1">
        <v>44031</v>
      </c>
      <c r="O227" s="1">
        <v>44000</v>
      </c>
      <c r="P227" s="1">
        <v>44000</v>
      </c>
      <c r="Q227" s="12"/>
      <c r="R227" s="29">
        <f t="shared" si="12"/>
        <v>0</v>
      </c>
      <c r="S227" t="str">
        <f t="shared" si="13"/>
        <v>OK</v>
      </c>
      <c r="T227" s="10">
        <f>IFERROR(VLOOKUP(A227,[1]!Tabla1[[#All],[Material]:[venta nueva]],38,FALSE),0)</f>
        <v>0</v>
      </c>
    </row>
    <row r="228" spans="1:20" hidden="1" x14ac:dyDescent="0.35">
      <c r="A228">
        <f t="shared" si="11"/>
        <v>1021077</v>
      </c>
      <c r="B228" s="6" t="s">
        <v>1242</v>
      </c>
      <c r="C228" s="7" t="s">
        <v>553</v>
      </c>
      <c r="D228" s="7" t="s">
        <v>1095</v>
      </c>
      <c r="E228" s="7" t="s">
        <v>536</v>
      </c>
      <c r="F228" s="7" t="s">
        <v>243</v>
      </c>
      <c r="G228" s="7" t="s">
        <v>1078</v>
      </c>
      <c r="H228" s="7" t="s">
        <v>1009</v>
      </c>
      <c r="I228" s="6" t="s">
        <v>11</v>
      </c>
      <c r="J228" s="1">
        <v>-7676</v>
      </c>
      <c r="K228" s="1">
        <v>7676</v>
      </c>
      <c r="L228" s="1">
        <v>0</v>
      </c>
      <c r="M228" s="1">
        <v>-7676</v>
      </c>
      <c r="N228" s="1">
        <v>7676</v>
      </c>
      <c r="O228" s="1">
        <v>0</v>
      </c>
      <c r="P228" s="1"/>
      <c r="Q228" s="12"/>
      <c r="R228" s="29">
        <f t="shared" si="12"/>
        <v>0</v>
      </c>
      <c r="S228" t="str">
        <f t="shared" si="13"/>
        <v>OK</v>
      </c>
      <c r="T228" s="10">
        <f>IFERROR(VLOOKUP(A228,[1]!Tabla1[[#All],[Material]:[venta nueva]],38,FALSE),0)</f>
        <v>0</v>
      </c>
    </row>
    <row r="229" spans="1:20" hidden="1" x14ac:dyDescent="0.35">
      <c r="A229">
        <f t="shared" si="11"/>
        <v>1021078</v>
      </c>
      <c r="B229" s="6" t="s">
        <v>1242</v>
      </c>
      <c r="C229" s="7" t="s">
        <v>553</v>
      </c>
      <c r="D229" s="7" t="s">
        <v>1095</v>
      </c>
      <c r="E229" s="7" t="s">
        <v>486</v>
      </c>
      <c r="F229" s="7" t="s">
        <v>487</v>
      </c>
      <c r="G229" s="7" t="s">
        <v>1081</v>
      </c>
      <c r="H229" s="7" t="s">
        <v>1010</v>
      </c>
      <c r="I229" s="6" t="s">
        <v>11</v>
      </c>
      <c r="J229" s="1">
        <v>-42409</v>
      </c>
      <c r="K229" s="1">
        <v>93074</v>
      </c>
      <c r="L229" s="1">
        <v>48000</v>
      </c>
      <c r="M229" s="1">
        <v>-42409</v>
      </c>
      <c r="N229" s="1">
        <v>85074</v>
      </c>
      <c r="O229" s="1">
        <v>48000</v>
      </c>
      <c r="P229" s="1">
        <v>36000</v>
      </c>
      <c r="Q229" s="12"/>
      <c r="R229" s="29">
        <f t="shared" si="12"/>
        <v>12000</v>
      </c>
      <c r="S229" t="str">
        <f t="shared" si="13"/>
        <v>Sobre ingreso</v>
      </c>
      <c r="T229" s="10">
        <f>IFERROR(VLOOKUP(A229,[1]!Tabla1[[#All],[Material]:[venta nueva]],38,FALSE),0)</f>
        <v>0</v>
      </c>
    </row>
    <row r="230" spans="1:20" hidden="1" x14ac:dyDescent="0.35">
      <c r="A230">
        <f t="shared" si="11"/>
        <v>1021082</v>
      </c>
      <c r="B230" s="6" t="s">
        <v>1242</v>
      </c>
      <c r="C230" s="7" t="s">
        <v>553</v>
      </c>
      <c r="D230" s="7" t="s">
        <v>1095</v>
      </c>
      <c r="E230" s="7" t="s">
        <v>112</v>
      </c>
      <c r="F230" s="7" t="s">
        <v>113</v>
      </c>
      <c r="G230" s="7" t="s">
        <v>1081</v>
      </c>
      <c r="H230" s="7" t="s">
        <v>1010</v>
      </c>
      <c r="I230" s="6" t="s">
        <v>11</v>
      </c>
      <c r="J230" s="1">
        <v>-5179</v>
      </c>
      <c r="K230" s="1">
        <v>177</v>
      </c>
      <c r="L230" s="1">
        <v>0</v>
      </c>
      <c r="M230" s="1">
        <v>-5179</v>
      </c>
      <c r="N230" s="1">
        <v>177</v>
      </c>
      <c r="O230" s="1">
        <v>0</v>
      </c>
      <c r="P230" s="1"/>
      <c r="Q230" s="12"/>
      <c r="R230" s="29">
        <f t="shared" si="12"/>
        <v>0</v>
      </c>
      <c r="S230" t="str">
        <f t="shared" si="13"/>
        <v>OK</v>
      </c>
      <c r="T230" s="10">
        <f>IFERROR(VLOOKUP(A230,[1]!Tabla1[[#All],[Material]:[venta nueva]],38,FALSE),0)</f>
        <v>0</v>
      </c>
    </row>
    <row r="231" spans="1:20" hidden="1" x14ac:dyDescent="0.35">
      <c r="A231">
        <f t="shared" si="11"/>
        <v>1021085</v>
      </c>
      <c r="B231" s="6" t="s">
        <v>1242</v>
      </c>
      <c r="C231" s="7" t="s">
        <v>553</v>
      </c>
      <c r="D231" s="7" t="s">
        <v>1095</v>
      </c>
      <c r="E231" s="7" t="s">
        <v>114</v>
      </c>
      <c r="F231" s="7" t="s">
        <v>115</v>
      </c>
      <c r="G231" s="7" t="s">
        <v>1078</v>
      </c>
      <c r="H231" s="7" t="s">
        <v>1009</v>
      </c>
      <c r="I231" s="6" t="s">
        <v>11</v>
      </c>
      <c r="J231" s="1">
        <v>16486</v>
      </c>
      <c r="K231" s="1">
        <v>0</v>
      </c>
      <c r="L231" s="1">
        <v>0</v>
      </c>
      <c r="M231" s="1">
        <v>16486</v>
      </c>
      <c r="N231" s="1">
        <v>0</v>
      </c>
      <c r="O231" s="1">
        <v>0</v>
      </c>
      <c r="P231" s="1"/>
      <c r="Q231" s="12"/>
      <c r="R231" s="29">
        <f t="shared" si="12"/>
        <v>0</v>
      </c>
      <c r="S231" t="str">
        <f t="shared" si="13"/>
        <v>OK</v>
      </c>
      <c r="T231" s="10">
        <f>IFERROR(VLOOKUP(A231,[1]!Tabla1[[#All],[Material]:[venta nueva]],38,FALSE),0)</f>
        <v>0</v>
      </c>
    </row>
    <row r="232" spans="1:20" hidden="1" x14ac:dyDescent="0.35">
      <c r="A232">
        <f t="shared" si="11"/>
        <v>1021092</v>
      </c>
      <c r="B232" s="6" t="s">
        <v>1242</v>
      </c>
      <c r="C232" s="7" t="s">
        <v>553</v>
      </c>
      <c r="D232" s="7" t="s">
        <v>1095</v>
      </c>
      <c r="E232" s="7" t="s">
        <v>116</v>
      </c>
      <c r="F232" s="7" t="s">
        <v>117</v>
      </c>
      <c r="G232" s="7" t="s">
        <v>1081</v>
      </c>
      <c r="H232" s="7" t="s">
        <v>1010</v>
      </c>
      <c r="I232" s="6" t="s">
        <v>11</v>
      </c>
      <c r="J232" s="1">
        <v>13575</v>
      </c>
      <c r="K232" s="1">
        <v>34425</v>
      </c>
      <c r="L232" s="1">
        <v>48000</v>
      </c>
      <c r="M232" s="1">
        <v>13575</v>
      </c>
      <c r="N232" s="1">
        <v>10425</v>
      </c>
      <c r="O232" s="1">
        <v>24000</v>
      </c>
      <c r="P232" s="1">
        <v>31070</v>
      </c>
      <c r="Q232" s="12"/>
      <c r="R232" s="29">
        <f t="shared" si="12"/>
        <v>-7070</v>
      </c>
      <c r="S232" t="str">
        <f t="shared" si="13"/>
        <v>Pendiente de ingreso</v>
      </c>
      <c r="T232" s="10">
        <f>IFERROR(VLOOKUP(A232,[1]!Tabla1[[#All],[Material]:[venta nueva]],38,FALSE),0)</f>
        <v>0</v>
      </c>
    </row>
    <row r="233" spans="1:20" hidden="1" x14ac:dyDescent="0.35">
      <c r="A233">
        <f t="shared" si="11"/>
        <v>1021101</v>
      </c>
      <c r="B233" s="6" t="s">
        <v>1242</v>
      </c>
      <c r="C233" s="7" t="s">
        <v>553</v>
      </c>
      <c r="D233" s="7" t="s">
        <v>1095</v>
      </c>
      <c r="E233" s="7" t="s">
        <v>458</v>
      </c>
      <c r="F233" s="7" t="s">
        <v>459</v>
      </c>
      <c r="G233" s="7" t="s">
        <v>1069</v>
      </c>
      <c r="H233" s="7" t="s">
        <v>1026</v>
      </c>
      <c r="I233" s="6" t="s">
        <v>11</v>
      </c>
      <c r="J233" s="1">
        <v>26701</v>
      </c>
      <c r="K233" s="1">
        <v>0</v>
      </c>
      <c r="L233" s="1">
        <v>12000</v>
      </c>
      <c r="M233" s="1">
        <v>26701</v>
      </c>
      <c r="N233" s="1">
        <v>0</v>
      </c>
      <c r="O233" s="1">
        <v>24000</v>
      </c>
      <c r="P233" s="1">
        <v>24000</v>
      </c>
      <c r="Q233" s="12"/>
      <c r="R233" s="29">
        <f t="shared" si="12"/>
        <v>0</v>
      </c>
      <c r="S233" t="str">
        <f t="shared" si="13"/>
        <v>OK</v>
      </c>
      <c r="T233" s="10">
        <f>IFERROR(VLOOKUP(A233,[1]!Tabla1[[#All],[Material]:[venta nueva]],38,FALSE),0)</f>
        <v>0</v>
      </c>
    </row>
    <row r="234" spans="1:20" hidden="1" x14ac:dyDescent="0.35">
      <c r="A234">
        <f t="shared" si="11"/>
        <v>1021105</v>
      </c>
      <c r="B234" s="6" t="s">
        <v>1242</v>
      </c>
      <c r="C234" s="7" t="s">
        <v>553</v>
      </c>
      <c r="D234" s="7" t="s">
        <v>1095</v>
      </c>
      <c r="E234" s="7" t="s">
        <v>118</v>
      </c>
      <c r="F234" s="7" t="s">
        <v>119</v>
      </c>
      <c r="G234" s="7" t="s">
        <v>1069</v>
      </c>
      <c r="H234" s="7" t="s">
        <v>1026</v>
      </c>
      <c r="I234" s="6" t="s">
        <v>11</v>
      </c>
      <c r="J234" s="1">
        <v>7033</v>
      </c>
      <c r="K234" s="1">
        <v>0</v>
      </c>
      <c r="L234" s="1">
        <v>0</v>
      </c>
      <c r="M234" s="1">
        <v>7033</v>
      </c>
      <c r="N234" s="1">
        <v>0</v>
      </c>
      <c r="O234" s="1">
        <v>24000</v>
      </c>
      <c r="P234" s="1">
        <v>24000</v>
      </c>
      <c r="Q234" s="12"/>
      <c r="R234" s="29">
        <f t="shared" si="12"/>
        <v>0</v>
      </c>
      <c r="S234" t="str">
        <f t="shared" si="13"/>
        <v>OK</v>
      </c>
      <c r="T234" s="10">
        <f>IFERROR(VLOOKUP(A234,[1]!Tabla1[[#All],[Material]:[venta nueva]],38,FALSE),0)</f>
        <v>0</v>
      </c>
    </row>
    <row r="235" spans="1:20" hidden="1" x14ac:dyDescent="0.35">
      <c r="A235">
        <f t="shared" si="11"/>
        <v>1021106</v>
      </c>
      <c r="B235" s="6" t="s">
        <v>1242</v>
      </c>
      <c r="C235" s="7" t="s">
        <v>553</v>
      </c>
      <c r="D235" s="7" t="s">
        <v>1095</v>
      </c>
      <c r="E235" s="7" t="s">
        <v>120</v>
      </c>
      <c r="F235" s="7" t="s">
        <v>187</v>
      </c>
      <c r="G235" s="7" t="s">
        <v>1069</v>
      </c>
      <c r="H235" s="7" t="s">
        <v>1026</v>
      </c>
      <c r="I235" s="6" t="s">
        <v>11</v>
      </c>
      <c r="J235" s="1">
        <v>-15583</v>
      </c>
      <c r="K235" s="1">
        <v>126256</v>
      </c>
      <c r="L235" s="1">
        <v>120000</v>
      </c>
      <c r="M235" s="1">
        <v>-15583</v>
      </c>
      <c r="N235" s="1">
        <v>126256</v>
      </c>
      <c r="O235" s="1">
        <v>120000</v>
      </c>
      <c r="P235" s="1">
        <v>120000</v>
      </c>
      <c r="Q235" s="12"/>
      <c r="R235" s="29">
        <f t="shared" si="12"/>
        <v>0</v>
      </c>
      <c r="S235" t="str">
        <f t="shared" si="13"/>
        <v>OK</v>
      </c>
      <c r="T235" s="10">
        <f>IFERROR(VLOOKUP(A235,[1]!Tabla1[[#All],[Material]:[venta nueva]],38,FALSE),0)</f>
        <v>0</v>
      </c>
    </row>
    <row r="236" spans="1:20" hidden="1" x14ac:dyDescent="0.35">
      <c r="A236">
        <f t="shared" si="11"/>
        <v>1021111</v>
      </c>
      <c r="B236" s="6" t="s">
        <v>1242</v>
      </c>
      <c r="C236" s="7" t="s">
        <v>553</v>
      </c>
      <c r="D236" s="7" t="s">
        <v>1095</v>
      </c>
      <c r="E236" s="7" t="s">
        <v>121</v>
      </c>
      <c r="F236" s="7" t="s">
        <v>122</v>
      </c>
      <c r="G236" s="7" t="s">
        <v>1078</v>
      </c>
      <c r="H236" s="7" t="s">
        <v>1027</v>
      </c>
      <c r="I236" s="6" t="s">
        <v>11</v>
      </c>
      <c r="J236" s="1">
        <v>1026</v>
      </c>
      <c r="K236" s="1">
        <v>0</v>
      </c>
      <c r="L236" s="1">
        <v>2000</v>
      </c>
      <c r="M236" s="1">
        <v>1026</v>
      </c>
      <c r="N236" s="1">
        <v>0</v>
      </c>
      <c r="O236" s="1">
        <v>2000</v>
      </c>
      <c r="P236" s="1"/>
      <c r="Q236" s="12"/>
      <c r="R236" s="29">
        <f t="shared" si="12"/>
        <v>2000</v>
      </c>
      <c r="S236" t="str">
        <f t="shared" si="13"/>
        <v>Sobre ingreso</v>
      </c>
      <c r="T236" s="10">
        <f>IFERROR(VLOOKUP(A236,[1]!Tabla1[[#All],[Material]:[venta nueva]],38,FALSE),0)</f>
        <v>0</v>
      </c>
    </row>
    <row r="237" spans="1:20" hidden="1" x14ac:dyDescent="0.35">
      <c r="A237">
        <f t="shared" si="11"/>
        <v>1021115</v>
      </c>
      <c r="B237" s="6" t="s">
        <v>1242</v>
      </c>
      <c r="C237" s="7" t="s">
        <v>553</v>
      </c>
      <c r="D237" s="7" t="s">
        <v>1095</v>
      </c>
      <c r="E237" s="7" t="s">
        <v>123</v>
      </c>
      <c r="F237" s="7" t="s">
        <v>124</v>
      </c>
      <c r="G237" s="7" t="s">
        <v>1069</v>
      </c>
      <c r="H237" s="7" t="s">
        <v>1026</v>
      </c>
      <c r="I237" s="6" t="s">
        <v>14</v>
      </c>
      <c r="J237" s="1">
        <v>-82362</v>
      </c>
      <c r="K237" s="1">
        <v>100362</v>
      </c>
      <c r="L237" s="1">
        <v>24000</v>
      </c>
      <c r="M237" s="1">
        <v>-82362</v>
      </c>
      <c r="N237" s="1">
        <v>100362</v>
      </c>
      <c r="O237" s="1">
        <v>24000</v>
      </c>
      <c r="P237" s="1">
        <v>24000</v>
      </c>
      <c r="Q237" s="12"/>
      <c r="R237" s="29">
        <f t="shared" si="12"/>
        <v>0</v>
      </c>
      <c r="S237" t="str">
        <f t="shared" si="13"/>
        <v>OK</v>
      </c>
      <c r="T237" s="10">
        <f>IFERROR(VLOOKUP(A237,[1]!Tabla1[[#All],[Material]:[venta nueva]],38,FALSE),0)</f>
        <v>0</v>
      </c>
    </row>
    <row r="238" spans="1:20" hidden="1" x14ac:dyDescent="0.35">
      <c r="A238">
        <f t="shared" si="11"/>
        <v>1021136</v>
      </c>
      <c r="B238" s="6" t="s">
        <v>1242</v>
      </c>
      <c r="C238" s="7" t="s">
        <v>553</v>
      </c>
      <c r="D238" s="7" t="s">
        <v>1095</v>
      </c>
      <c r="E238" s="7" t="s">
        <v>125</v>
      </c>
      <c r="F238" s="7" t="s">
        <v>126</v>
      </c>
      <c r="G238" s="7" t="s">
        <v>1069</v>
      </c>
      <c r="H238" s="7" t="s">
        <v>1026</v>
      </c>
      <c r="I238" s="6" t="s">
        <v>16</v>
      </c>
      <c r="J238" s="1">
        <v>3352</v>
      </c>
      <c r="K238" s="1">
        <v>4502</v>
      </c>
      <c r="L238" s="1">
        <v>4000</v>
      </c>
      <c r="M238" s="1">
        <v>3352</v>
      </c>
      <c r="N238" s="1">
        <v>4502</v>
      </c>
      <c r="O238" s="1">
        <v>4000</v>
      </c>
      <c r="P238" s="1">
        <v>4000</v>
      </c>
      <c r="Q238" s="12"/>
      <c r="R238" s="29">
        <f t="shared" si="12"/>
        <v>0</v>
      </c>
      <c r="S238" t="str">
        <f t="shared" si="13"/>
        <v>OK</v>
      </c>
      <c r="T238" s="10">
        <f>IFERROR(VLOOKUP(A238,[1]!Tabla1[[#All],[Material]:[venta nueva]],38,FALSE),0)</f>
        <v>0</v>
      </c>
    </row>
    <row r="239" spans="1:20" hidden="1" x14ac:dyDescent="0.35">
      <c r="A239">
        <f t="shared" si="11"/>
        <v>1021149</v>
      </c>
      <c r="B239" s="6" t="s">
        <v>1242</v>
      </c>
      <c r="C239" s="7" t="s">
        <v>553</v>
      </c>
      <c r="D239" s="7" t="s">
        <v>1095</v>
      </c>
      <c r="E239" s="7" t="s">
        <v>127</v>
      </c>
      <c r="F239" s="7" t="s">
        <v>128</v>
      </c>
      <c r="G239" s="7" t="s">
        <v>1084</v>
      </c>
      <c r="H239" s="7" t="s">
        <v>1017</v>
      </c>
      <c r="I239" s="6" t="s">
        <v>12</v>
      </c>
      <c r="J239" s="1">
        <v>18696</v>
      </c>
      <c r="K239" s="1">
        <v>69304</v>
      </c>
      <c r="L239" s="1">
        <v>44000</v>
      </c>
      <c r="M239" s="1">
        <v>18696</v>
      </c>
      <c r="N239" s="1">
        <v>69304</v>
      </c>
      <c r="O239" s="1">
        <v>44000</v>
      </c>
      <c r="P239" s="1">
        <v>44000</v>
      </c>
      <c r="Q239" s="12"/>
      <c r="R239" s="29">
        <f t="shared" si="12"/>
        <v>0</v>
      </c>
      <c r="S239" t="str">
        <f t="shared" si="13"/>
        <v>OK</v>
      </c>
      <c r="T239" s="10">
        <f>IFERROR(VLOOKUP(A239,[1]!Tabla1[[#All],[Material]:[venta nueva]],38,FALSE),0)</f>
        <v>0</v>
      </c>
    </row>
    <row r="240" spans="1:20" hidden="1" x14ac:dyDescent="0.35">
      <c r="A240">
        <f t="shared" si="11"/>
        <v>1021150</v>
      </c>
      <c r="B240" s="6" t="s">
        <v>1242</v>
      </c>
      <c r="C240" s="7" t="s">
        <v>553</v>
      </c>
      <c r="D240" s="7" t="s">
        <v>1095</v>
      </c>
      <c r="E240" s="7" t="s">
        <v>129</v>
      </c>
      <c r="F240" s="7" t="s">
        <v>130</v>
      </c>
      <c r="G240" s="7" t="s">
        <v>1084</v>
      </c>
      <c r="H240" s="7" t="s">
        <v>1017</v>
      </c>
      <c r="I240" s="6" t="s">
        <v>12</v>
      </c>
      <c r="J240" s="1">
        <v>-6624</v>
      </c>
      <c r="K240" s="1">
        <v>50624</v>
      </c>
      <c r="L240" s="1">
        <v>44000</v>
      </c>
      <c r="M240" s="1">
        <v>-6624</v>
      </c>
      <c r="N240" s="1">
        <v>50624</v>
      </c>
      <c r="O240" s="1">
        <v>44000</v>
      </c>
      <c r="P240" s="1">
        <v>44000</v>
      </c>
      <c r="Q240" s="12"/>
      <c r="R240" s="29">
        <f t="shared" si="12"/>
        <v>0</v>
      </c>
      <c r="S240" t="str">
        <f t="shared" si="13"/>
        <v>OK</v>
      </c>
      <c r="T240" s="10">
        <f>IFERROR(VLOOKUP(A240,[1]!Tabla1[[#All],[Material]:[venta nueva]],38,FALSE),0)</f>
        <v>0</v>
      </c>
    </row>
    <row r="241" spans="1:20" hidden="1" x14ac:dyDescent="0.35">
      <c r="A241">
        <f t="shared" si="11"/>
        <v>1021151</v>
      </c>
      <c r="B241" s="6" t="s">
        <v>1242</v>
      </c>
      <c r="C241" s="7" t="s">
        <v>553</v>
      </c>
      <c r="D241" s="7" t="s">
        <v>1095</v>
      </c>
      <c r="E241" s="7" t="s">
        <v>131</v>
      </c>
      <c r="F241" s="7" t="s">
        <v>132</v>
      </c>
      <c r="G241" s="7" t="s">
        <v>1084</v>
      </c>
      <c r="H241" s="7" t="s">
        <v>1028</v>
      </c>
      <c r="I241" s="6" t="s">
        <v>12</v>
      </c>
      <c r="J241" s="1">
        <v>-36028</v>
      </c>
      <c r="K241" s="1">
        <v>66000</v>
      </c>
      <c r="L241" s="1">
        <v>22000</v>
      </c>
      <c r="M241" s="1">
        <v>-36028</v>
      </c>
      <c r="N241" s="1">
        <v>66000</v>
      </c>
      <c r="O241" s="1">
        <v>22000</v>
      </c>
      <c r="P241" s="1">
        <v>44000</v>
      </c>
      <c r="Q241" s="12"/>
      <c r="R241" s="29">
        <f t="shared" si="12"/>
        <v>-22000</v>
      </c>
      <c r="S241" t="str">
        <f t="shared" si="13"/>
        <v>Pendiente de ingreso</v>
      </c>
      <c r="T241" s="10">
        <f>IFERROR(VLOOKUP(A241,[1]!Tabla1[[#All],[Material]:[venta nueva]],38,FALSE),0)</f>
        <v>0</v>
      </c>
    </row>
    <row r="242" spans="1:20" hidden="1" x14ac:dyDescent="0.35">
      <c r="A242">
        <f t="shared" si="11"/>
        <v>1021152</v>
      </c>
      <c r="B242" s="6" t="s">
        <v>1242</v>
      </c>
      <c r="C242" s="7" t="s">
        <v>553</v>
      </c>
      <c r="D242" s="7" t="s">
        <v>1095</v>
      </c>
      <c r="E242" s="7" t="s">
        <v>133</v>
      </c>
      <c r="F242" s="7" t="s">
        <v>134</v>
      </c>
      <c r="G242" s="7" t="s">
        <v>1084</v>
      </c>
      <c r="H242" s="7" t="s">
        <v>1028</v>
      </c>
      <c r="I242" s="6" t="s">
        <v>12</v>
      </c>
      <c r="J242" s="1">
        <v>2068</v>
      </c>
      <c r="K242" s="1">
        <v>40932</v>
      </c>
      <c r="L242" s="1">
        <v>44000</v>
      </c>
      <c r="M242" s="1">
        <v>2068</v>
      </c>
      <c r="N242" s="1">
        <v>40932</v>
      </c>
      <c r="O242" s="1">
        <v>44000</v>
      </c>
      <c r="P242" s="1">
        <v>22000</v>
      </c>
      <c r="Q242" s="12"/>
      <c r="R242" s="29">
        <f t="shared" si="12"/>
        <v>22000</v>
      </c>
      <c r="S242" t="str">
        <f t="shared" si="13"/>
        <v>Sobre ingreso</v>
      </c>
      <c r="T242" s="10">
        <f>IFERROR(VLOOKUP(A242,[1]!Tabla1[[#All],[Material]:[venta nueva]],38,FALSE),0)</f>
        <v>0</v>
      </c>
    </row>
    <row r="243" spans="1:20" hidden="1" x14ac:dyDescent="0.35">
      <c r="A243">
        <f t="shared" si="11"/>
        <v>1021156</v>
      </c>
      <c r="B243" s="6" t="s">
        <v>1242</v>
      </c>
      <c r="C243" s="7" t="s">
        <v>553</v>
      </c>
      <c r="D243" s="7" t="s">
        <v>1095</v>
      </c>
      <c r="E243" s="7" t="s">
        <v>135</v>
      </c>
      <c r="F243" s="7" t="s">
        <v>136</v>
      </c>
      <c r="G243" s="7" t="s">
        <v>1084</v>
      </c>
      <c r="H243" s="7" t="s">
        <v>1017</v>
      </c>
      <c r="I243" s="6" t="s">
        <v>12</v>
      </c>
      <c r="J243" s="1">
        <v>9165</v>
      </c>
      <c r="K243" s="1">
        <v>38835</v>
      </c>
      <c r="L243" s="1">
        <v>48000</v>
      </c>
      <c r="M243" s="1">
        <v>9165</v>
      </c>
      <c r="N243" s="1">
        <v>38835</v>
      </c>
      <c r="O243" s="1">
        <v>48000</v>
      </c>
      <c r="P243" s="1">
        <v>48000</v>
      </c>
      <c r="Q243" s="12"/>
      <c r="R243" s="29">
        <f t="shared" si="12"/>
        <v>0</v>
      </c>
      <c r="S243" t="str">
        <f t="shared" si="13"/>
        <v>OK</v>
      </c>
      <c r="T243" s="10">
        <f>IFERROR(VLOOKUP(A243,[1]!Tabla1[[#All],[Material]:[venta nueva]],38,FALSE),0)</f>
        <v>0</v>
      </c>
    </row>
    <row r="244" spans="1:20" hidden="1" x14ac:dyDescent="0.35">
      <c r="A244">
        <f t="shared" si="11"/>
        <v>1021187</v>
      </c>
      <c r="B244" s="6" t="s">
        <v>1242</v>
      </c>
      <c r="C244" s="7" t="s">
        <v>553</v>
      </c>
      <c r="D244" s="7" t="s">
        <v>1095</v>
      </c>
      <c r="E244" s="7" t="s">
        <v>137</v>
      </c>
      <c r="F244" s="7" t="s">
        <v>138</v>
      </c>
      <c r="G244" s="7" t="s">
        <v>1080</v>
      </c>
      <c r="H244" s="7" t="s">
        <v>1029</v>
      </c>
      <c r="I244" s="6" t="s">
        <v>11</v>
      </c>
      <c r="J244" s="1">
        <v>13039</v>
      </c>
      <c r="K244" s="1">
        <v>34961</v>
      </c>
      <c r="L244" s="1">
        <v>48000</v>
      </c>
      <c r="M244" s="1">
        <v>13039</v>
      </c>
      <c r="N244" s="1">
        <v>34961</v>
      </c>
      <c r="O244" s="1">
        <v>48000</v>
      </c>
      <c r="P244" s="1">
        <v>12000</v>
      </c>
      <c r="Q244" s="12"/>
      <c r="R244" s="29">
        <f t="shared" si="12"/>
        <v>36000</v>
      </c>
      <c r="S244" t="str">
        <f t="shared" si="13"/>
        <v>Sobre ingreso</v>
      </c>
      <c r="T244" s="10">
        <f>IFERROR(VLOOKUP(A244,[1]!Tabla1[[#All],[Material]:[venta nueva]],38,FALSE),0)</f>
        <v>0</v>
      </c>
    </row>
    <row r="245" spans="1:20" hidden="1" x14ac:dyDescent="0.35">
      <c r="A245">
        <f t="shared" si="11"/>
        <v>1021204</v>
      </c>
      <c r="B245" s="6" t="s">
        <v>1242</v>
      </c>
      <c r="C245" s="7" t="s">
        <v>553</v>
      </c>
      <c r="D245" s="7" t="s">
        <v>1095</v>
      </c>
      <c r="E245" s="7" t="s">
        <v>474</v>
      </c>
      <c r="F245" s="7" t="s">
        <v>28</v>
      </c>
      <c r="G245" s="7" t="s">
        <v>1078</v>
      </c>
      <c r="H245" s="7" t="s">
        <v>1006</v>
      </c>
      <c r="I245" s="6" t="s">
        <v>12</v>
      </c>
      <c r="J245" s="1">
        <v>20041</v>
      </c>
      <c r="K245" s="1">
        <v>0</v>
      </c>
      <c r="L245" s="1">
        <v>0</v>
      </c>
      <c r="M245" s="1">
        <v>20041</v>
      </c>
      <c r="N245" s="1">
        <v>0</v>
      </c>
      <c r="O245" s="1">
        <v>24000</v>
      </c>
      <c r="P245" s="1"/>
      <c r="Q245" s="12"/>
      <c r="R245" s="29">
        <f t="shared" si="12"/>
        <v>24000</v>
      </c>
      <c r="S245" t="str">
        <f t="shared" si="13"/>
        <v>Sobre ingreso</v>
      </c>
      <c r="T245" s="10">
        <f>IFERROR(VLOOKUP(A245,[1]!Tabla1[[#All],[Material]:[venta nueva]],38,FALSE),0)</f>
        <v>0</v>
      </c>
    </row>
    <row r="246" spans="1:20" hidden="1" x14ac:dyDescent="0.35">
      <c r="A246">
        <f t="shared" si="11"/>
        <v>1021279</v>
      </c>
      <c r="B246" s="6" t="s">
        <v>1242</v>
      </c>
      <c r="C246" s="7" t="s">
        <v>553</v>
      </c>
      <c r="D246" s="7" t="s">
        <v>1095</v>
      </c>
      <c r="E246" s="7" t="s">
        <v>1252</v>
      </c>
      <c r="F246" s="7" t="s">
        <v>357</v>
      </c>
      <c r="G246" s="7" t="s">
        <v>1084</v>
      </c>
      <c r="H246" s="7" t="s">
        <v>1017</v>
      </c>
      <c r="I246" s="6" t="s">
        <v>11</v>
      </c>
      <c r="J246" s="1">
        <v>1161</v>
      </c>
      <c r="K246" s="1">
        <v>0</v>
      </c>
      <c r="L246" s="1">
        <v>0</v>
      </c>
      <c r="M246" s="1">
        <v>1161</v>
      </c>
      <c r="N246" s="1">
        <v>0</v>
      </c>
      <c r="O246" s="1">
        <v>0</v>
      </c>
      <c r="P246" s="1"/>
      <c r="Q246" s="12"/>
      <c r="R246" s="29">
        <f t="shared" si="12"/>
        <v>0</v>
      </c>
      <c r="S246" t="str">
        <f t="shared" si="13"/>
        <v>OK</v>
      </c>
      <c r="T246" s="10">
        <f>IFERROR(VLOOKUP(A246,[1]!Tabla1[[#All],[Material]:[venta nueva]],38,FALSE),0)</f>
        <v>0</v>
      </c>
    </row>
    <row r="247" spans="1:20" hidden="1" x14ac:dyDescent="0.35">
      <c r="A247">
        <f t="shared" si="11"/>
        <v>1021287</v>
      </c>
      <c r="B247" s="6" t="s">
        <v>1242</v>
      </c>
      <c r="C247" s="7" t="s">
        <v>553</v>
      </c>
      <c r="D247" s="7" t="s">
        <v>1095</v>
      </c>
      <c r="E247" s="7" t="s">
        <v>145</v>
      </c>
      <c r="F247" s="7" t="s">
        <v>146</v>
      </c>
      <c r="G247" s="7" t="s">
        <v>1078</v>
      </c>
      <c r="H247" s="7" t="s">
        <v>1006</v>
      </c>
      <c r="I247" s="6" t="s">
        <v>11</v>
      </c>
      <c r="J247" s="1"/>
      <c r="K247" s="1"/>
      <c r="L247" s="1"/>
      <c r="M247" s="1"/>
      <c r="N247" s="1"/>
      <c r="O247" s="1"/>
      <c r="P247" s="1">
        <v>5000</v>
      </c>
      <c r="Q247" s="12"/>
      <c r="R247" s="29">
        <f t="shared" si="12"/>
        <v>-5000</v>
      </c>
      <c r="S247" t="str">
        <f t="shared" si="13"/>
        <v>Pendiente de ingreso</v>
      </c>
      <c r="T247" s="10">
        <f>IFERROR(VLOOKUP(A247,[1]!Tabla1[[#All],[Material]:[venta nueva]],38,FALSE),0)</f>
        <v>0</v>
      </c>
    </row>
    <row r="248" spans="1:20" hidden="1" x14ac:dyDescent="0.35">
      <c r="A248">
        <f t="shared" si="11"/>
        <v>1021385</v>
      </c>
      <c r="B248" s="6" t="s">
        <v>1242</v>
      </c>
      <c r="C248" s="7" t="s">
        <v>553</v>
      </c>
      <c r="D248" s="7" t="s">
        <v>1095</v>
      </c>
      <c r="E248" s="7" t="s">
        <v>147</v>
      </c>
      <c r="F248" s="7" t="s">
        <v>148</v>
      </c>
      <c r="G248" s="7" t="s">
        <v>1080</v>
      </c>
      <c r="H248" s="7" t="s">
        <v>1031</v>
      </c>
      <c r="I248" s="6" t="s">
        <v>11</v>
      </c>
      <c r="J248" s="1">
        <v>2451</v>
      </c>
      <c r="K248" s="1">
        <v>141549</v>
      </c>
      <c r="L248" s="1">
        <v>144000</v>
      </c>
      <c r="M248" s="1">
        <v>2451</v>
      </c>
      <c r="N248" s="1">
        <v>141549</v>
      </c>
      <c r="O248" s="1">
        <v>144000</v>
      </c>
      <c r="P248" s="1">
        <v>84000</v>
      </c>
      <c r="Q248" s="12"/>
      <c r="R248" s="29">
        <f t="shared" si="12"/>
        <v>60000</v>
      </c>
      <c r="S248" t="str">
        <f t="shared" si="13"/>
        <v>Sobre ingreso</v>
      </c>
      <c r="T248" s="10">
        <f>IFERROR(VLOOKUP(A248,[1]!Tabla1[[#All],[Material]:[venta nueva]],38,FALSE),0)</f>
        <v>0</v>
      </c>
    </row>
    <row r="249" spans="1:20" hidden="1" x14ac:dyDescent="0.35">
      <c r="A249">
        <f t="shared" si="11"/>
        <v>1021385</v>
      </c>
      <c r="B249" s="6" t="s">
        <v>1242</v>
      </c>
      <c r="C249" s="7" t="s">
        <v>553</v>
      </c>
      <c r="D249" s="7" t="s">
        <v>1095</v>
      </c>
      <c r="E249" s="7" t="s">
        <v>147</v>
      </c>
      <c r="F249" s="7" t="s">
        <v>148</v>
      </c>
      <c r="G249" s="7" t="s">
        <v>1080</v>
      </c>
      <c r="H249" s="7" t="s">
        <v>1031</v>
      </c>
      <c r="I249" s="6" t="s">
        <v>13</v>
      </c>
      <c r="J249" s="1">
        <v>2451</v>
      </c>
      <c r="K249" s="1">
        <v>237549</v>
      </c>
      <c r="L249" s="1">
        <v>240000</v>
      </c>
      <c r="M249" s="1">
        <v>2451</v>
      </c>
      <c r="N249" s="1">
        <v>237549</v>
      </c>
      <c r="O249" s="1">
        <v>240000</v>
      </c>
      <c r="P249" s="1"/>
      <c r="Q249" s="12"/>
      <c r="R249" s="29">
        <f t="shared" si="12"/>
        <v>240000</v>
      </c>
      <c r="S249" t="str">
        <f t="shared" si="13"/>
        <v>Sobre ingreso</v>
      </c>
      <c r="T249" s="10">
        <f>IFERROR(VLOOKUP(A249,[1]!Tabla1[[#All],[Material]:[venta nueva]],38,FALSE),0)</f>
        <v>0</v>
      </c>
    </row>
    <row r="250" spans="1:20" hidden="1" x14ac:dyDescent="0.35">
      <c r="A250">
        <f t="shared" si="11"/>
        <v>1021435</v>
      </c>
      <c r="B250" s="6" t="s">
        <v>1242</v>
      </c>
      <c r="C250" s="7" t="s">
        <v>553</v>
      </c>
      <c r="D250" s="7" t="s">
        <v>1095</v>
      </c>
      <c r="E250" s="7" t="s">
        <v>150</v>
      </c>
      <c r="F250" s="7" t="s">
        <v>151</v>
      </c>
      <c r="G250" s="7" t="s">
        <v>1078</v>
      </c>
      <c r="H250" s="7" t="s">
        <v>1009</v>
      </c>
      <c r="I250" s="6" t="s">
        <v>11</v>
      </c>
      <c r="J250" s="1"/>
      <c r="K250" s="1"/>
      <c r="L250" s="1"/>
      <c r="M250" s="1"/>
      <c r="N250" s="1"/>
      <c r="O250" s="1"/>
      <c r="P250" s="1">
        <v>24000</v>
      </c>
      <c r="Q250" s="12"/>
      <c r="R250" s="29">
        <f t="shared" si="12"/>
        <v>-24000</v>
      </c>
      <c r="S250" t="str">
        <f t="shared" si="13"/>
        <v>Pendiente de ingreso</v>
      </c>
      <c r="T250" s="10">
        <f>IFERROR(VLOOKUP(A250,[1]!Tabla1[[#All],[Material]:[venta nueva]],38,FALSE),0)</f>
        <v>0</v>
      </c>
    </row>
    <row r="251" spans="1:20" hidden="1" x14ac:dyDescent="0.35">
      <c r="A251">
        <f t="shared" si="11"/>
        <v>1021470</v>
      </c>
      <c r="B251" s="6" t="s">
        <v>1242</v>
      </c>
      <c r="C251" s="7" t="s">
        <v>553</v>
      </c>
      <c r="D251" s="7" t="s">
        <v>1095</v>
      </c>
      <c r="E251" s="7" t="s">
        <v>152</v>
      </c>
      <c r="F251" s="7" t="s">
        <v>153</v>
      </c>
      <c r="G251" s="7" t="s">
        <v>1086</v>
      </c>
      <c r="H251" s="7" t="s">
        <v>1025</v>
      </c>
      <c r="I251" s="6" t="s">
        <v>12</v>
      </c>
      <c r="J251" s="1">
        <v>1364</v>
      </c>
      <c r="K251" s="1">
        <v>0</v>
      </c>
      <c r="L251" s="1">
        <v>0</v>
      </c>
      <c r="M251" s="1">
        <v>1364</v>
      </c>
      <c r="N251" s="1">
        <v>0</v>
      </c>
      <c r="O251" s="1">
        <v>0</v>
      </c>
      <c r="P251" s="1"/>
      <c r="Q251" s="12"/>
      <c r="R251" s="29">
        <f t="shared" si="12"/>
        <v>0</v>
      </c>
      <c r="S251" t="str">
        <f t="shared" si="13"/>
        <v>OK</v>
      </c>
      <c r="T251" s="10">
        <f>IFERROR(VLOOKUP(A251,[1]!Tabla1[[#All],[Material]:[venta nueva]],38,FALSE),0)</f>
        <v>0</v>
      </c>
    </row>
    <row r="252" spans="1:20" hidden="1" x14ac:dyDescent="0.35">
      <c r="A252">
        <f t="shared" si="11"/>
        <v>1021533</v>
      </c>
      <c r="B252" s="6" t="s">
        <v>1242</v>
      </c>
      <c r="C252" s="7" t="s">
        <v>553</v>
      </c>
      <c r="D252" s="7" t="s">
        <v>1095</v>
      </c>
      <c r="E252" s="7" t="s">
        <v>156</v>
      </c>
      <c r="F252" s="7" t="s">
        <v>157</v>
      </c>
      <c r="G252" s="7" t="s">
        <v>1082</v>
      </c>
      <c r="H252" s="7" t="s">
        <v>1013</v>
      </c>
      <c r="I252" s="6" t="s">
        <v>16</v>
      </c>
      <c r="J252" s="1">
        <v>142</v>
      </c>
      <c r="K252" s="1">
        <v>0</v>
      </c>
      <c r="L252" s="1">
        <v>15000</v>
      </c>
      <c r="M252" s="1">
        <v>142</v>
      </c>
      <c r="N252" s="1">
        <v>14868</v>
      </c>
      <c r="O252" s="1">
        <v>15000</v>
      </c>
      <c r="P252" s="1">
        <v>15000</v>
      </c>
      <c r="Q252" s="12"/>
      <c r="R252" s="29">
        <f t="shared" si="12"/>
        <v>0</v>
      </c>
      <c r="S252" t="str">
        <f t="shared" si="13"/>
        <v>OK</v>
      </c>
      <c r="T252" s="10">
        <f>IFERROR(VLOOKUP(A252,[1]!Tabla1[[#All],[Material]:[venta nueva]],38,FALSE),0)</f>
        <v>0</v>
      </c>
    </row>
    <row r="253" spans="1:20" hidden="1" x14ac:dyDescent="0.35">
      <c r="A253">
        <f t="shared" si="11"/>
        <v>1021550</v>
      </c>
      <c r="B253" s="6" t="s">
        <v>1242</v>
      </c>
      <c r="C253" s="7" t="s">
        <v>553</v>
      </c>
      <c r="D253" s="7" t="s">
        <v>1095</v>
      </c>
      <c r="E253" s="7" t="s">
        <v>161</v>
      </c>
      <c r="F253" s="7" t="s">
        <v>162</v>
      </c>
      <c r="G253" s="7" t="s">
        <v>1081</v>
      </c>
      <c r="H253" s="7" t="s">
        <v>1010</v>
      </c>
      <c r="I253" s="6" t="s">
        <v>11</v>
      </c>
      <c r="J253" s="1"/>
      <c r="K253" s="1"/>
      <c r="L253" s="1"/>
      <c r="M253" s="1"/>
      <c r="N253" s="1"/>
      <c r="O253" s="1"/>
      <c r="P253" s="1">
        <v>5780</v>
      </c>
      <c r="Q253" s="12"/>
      <c r="R253" s="29">
        <f t="shared" si="12"/>
        <v>-5780</v>
      </c>
      <c r="S253" t="str">
        <f t="shared" si="13"/>
        <v>Pendiente de ingreso</v>
      </c>
      <c r="T253" s="10">
        <f>IFERROR(VLOOKUP(A253,[1]!Tabla1[[#All],[Material]:[venta nueva]],38,FALSE),0)</f>
        <v>0</v>
      </c>
    </row>
    <row r="254" spans="1:20" hidden="1" x14ac:dyDescent="0.35">
      <c r="A254">
        <f t="shared" si="11"/>
        <v>1021603</v>
      </c>
      <c r="B254" s="6" t="s">
        <v>1242</v>
      </c>
      <c r="C254" s="7" t="s">
        <v>553</v>
      </c>
      <c r="D254" s="7" t="s">
        <v>1095</v>
      </c>
      <c r="E254" s="7" t="s">
        <v>165</v>
      </c>
      <c r="F254" s="7" t="s">
        <v>166</v>
      </c>
      <c r="G254" s="7" t="s">
        <v>1075</v>
      </c>
      <c r="H254" s="7" t="s">
        <v>1003</v>
      </c>
      <c r="I254" s="6" t="s">
        <v>16</v>
      </c>
      <c r="J254" s="1">
        <v>437</v>
      </c>
      <c r="K254" s="1">
        <v>5313</v>
      </c>
      <c r="L254" s="1">
        <v>5000</v>
      </c>
      <c r="M254" s="1">
        <v>437</v>
      </c>
      <c r="N254" s="1">
        <v>5313</v>
      </c>
      <c r="O254" s="1">
        <v>5000</v>
      </c>
      <c r="P254" s="1">
        <v>5000</v>
      </c>
      <c r="Q254" s="12"/>
      <c r="R254" s="29">
        <f t="shared" si="12"/>
        <v>0</v>
      </c>
      <c r="S254" t="str">
        <f t="shared" si="13"/>
        <v>OK</v>
      </c>
      <c r="T254" s="10">
        <f>IFERROR(VLOOKUP(A254,[1]!Tabla1[[#All],[Material]:[venta nueva]],38,FALSE),0)</f>
        <v>0</v>
      </c>
    </row>
    <row r="255" spans="1:20" hidden="1" x14ac:dyDescent="0.35">
      <c r="A255">
        <f t="shared" si="11"/>
        <v>1021609</v>
      </c>
      <c r="B255" s="6" t="s">
        <v>1242</v>
      </c>
      <c r="C255" s="7" t="s">
        <v>553</v>
      </c>
      <c r="D255" s="7" t="s">
        <v>1095</v>
      </c>
      <c r="E255" s="7" t="s">
        <v>167</v>
      </c>
      <c r="F255" s="7" t="s">
        <v>168</v>
      </c>
      <c r="G255" s="7" t="s">
        <v>985</v>
      </c>
      <c r="H255" s="7" t="s">
        <v>1012</v>
      </c>
      <c r="I255" s="6" t="s">
        <v>16</v>
      </c>
      <c r="J255" s="1">
        <v>939</v>
      </c>
      <c r="K255" s="1">
        <v>8261</v>
      </c>
      <c r="L255" s="1">
        <v>8000</v>
      </c>
      <c r="M255" s="1">
        <v>939</v>
      </c>
      <c r="N255" s="1">
        <v>8261</v>
      </c>
      <c r="O255" s="1">
        <v>8000</v>
      </c>
      <c r="P255" s="1">
        <v>8000</v>
      </c>
      <c r="Q255" s="12"/>
      <c r="R255" s="29">
        <f t="shared" si="12"/>
        <v>0</v>
      </c>
      <c r="S255" t="str">
        <f t="shared" si="13"/>
        <v>OK</v>
      </c>
      <c r="T255" s="10">
        <f>IFERROR(VLOOKUP(A255,[1]!Tabla1[[#All],[Material]:[venta nueva]],38,FALSE),0)</f>
        <v>0</v>
      </c>
    </row>
    <row r="256" spans="1:20" hidden="1" x14ac:dyDescent="0.35">
      <c r="A256">
        <f t="shared" si="11"/>
        <v>1021622</v>
      </c>
      <c r="B256" s="6" t="s">
        <v>1242</v>
      </c>
      <c r="C256" s="7" t="s">
        <v>553</v>
      </c>
      <c r="D256" s="7" t="s">
        <v>1095</v>
      </c>
      <c r="E256" s="7" t="s">
        <v>169</v>
      </c>
      <c r="F256" s="7" t="s">
        <v>74</v>
      </c>
      <c r="G256" s="7" t="s">
        <v>1074</v>
      </c>
      <c r="H256" s="7" t="s">
        <v>1018</v>
      </c>
      <c r="I256" s="6" t="s">
        <v>11</v>
      </c>
      <c r="J256" s="1">
        <v>-2469</v>
      </c>
      <c r="K256" s="1">
        <v>14469</v>
      </c>
      <c r="L256" s="1">
        <v>12000</v>
      </c>
      <c r="M256" s="1">
        <v>-2469</v>
      </c>
      <c r="N256" s="1">
        <v>14469</v>
      </c>
      <c r="O256" s="1">
        <v>12000</v>
      </c>
      <c r="P256" s="1">
        <v>6900</v>
      </c>
      <c r="Q256" s="12"/>
      <c r="R256" s="29">
        <f t="shared" si="12"/>
        <v>5100</v>
      </c>
      <c r="S256" t="str">
        <f t="shared" si="13"/>
        <v>Sobre ingreso</v>
      </c>
      <c r="T256" s="10">
        <f>IFERROR(VLOOKUP(A256,[1]!Tabla1[[#All],[Material]:[venta nueva]],38,FALSE),0)</f>
        <v>0</v>
      </c>
    </row>
    <row r="257" spans="1:20" hidden="1" x14ac:dyDescent="0.35">
      <c r="A257">
        <f t="shared" si="11"/>
        <v>1021623</v>
      </c>
      <c r="B257" s="6" t="s">
        <v>1242</v>
      </c>
      <c r="C257" s="7" t="s">
        <v>553</v>
      </c>
      <c r="D257" s="7" t="s">
        <v>1095</v>
      </c>
      <c r="E257" s="7" t="s">
        <v>444</v>
      </c>
      <c r="F257" s="7" t="s">
        <v>445</v>
      </c>
      <c r="G257" s="7" t="s">
        <v>1074</v>
      </c>
      <c r="H257" s="7" t="s">
        <v>1018</v>
      </c>
      <c r="I257" s="6" t="s">
        <v>11</v>
      </c>
      <c r="J257" s="1">
        <v>637</v>
      </c>
      <c r="K257" s="1">
        <v>0</v>
      </c>
      <c r="L257" s="1">
        <v>0</v>
      </c>
      <c r="M257" s="1">
        <v>637</v>
      </c>
      <c r="N257" s="1">
        <v>0</v>
      </c>
      <c r="O257" s="1">
        <v>0</v>
      </c>
      <c r="P257" s="1">
        <v>530</v>
      </c>
      <c r="Q257" s="12"/>
      <c r="R257" s="29">
        <f t="shared" si="12"/>
        <v>-530</v>
      </c>
      <c r="S257" t="str">
        <f t="shared" si="13"/>
        <v>Pendiente de ingreso</v>
      </c>
      <c r="T257" s="10">
        <f>IFERROR(VLOOKUP(A257,[1]!Tabla1[[#All],[Material]:[venta nueva]],38,FALSE),0)</f>
        <v>0</v>
      </c>
    </row>
    <row r="258" spans="1:20" hidden="1" x14ac:dyDescent="0.35">
      <c r="A258">
        <f t="shared" si="11"/>
        <v>1021639</v>
      </c>
      <c r="B258" s="6" t="s">
        <v>1242</v>
      </c>
      <c r="C258" s="7" t="s">
        <v>553</v>
      </c>
      <c r="D258" s="7" t="s">
        <v>1095</v>
      </c>
      <c r="E258" s="7" t="s">
        <v>461</v>
      </c>
      <c r="F258" s="7" t="s">
        <v>78</v>
      </c>
      <c r="G258" s="7" t="s">
        <v>985</v>
      </c>
      <c r="H258" s="7" t="s">
        <v>1012</v>
      </c>
      <c r="I258" s="6" t="s">
        <v>11</v>
      </c>
      <c r="J258" s="1">
        <v>-13465</v>
      </c>
      <c r="K258" s="1">
        <v>41935</v>
      </c>
      <c r="L258" s="1">
        <v>24000</v>
      </c>
      <c r="M258" s="1">
        <v>-13465</v>
      </c>
      <c r="N258" s="1">
        <v>41935</v>
      </c>
      <c r="O258" s="1">
        <v>48000</v>
      </c>
      <c r="P258" s="1">
        <v>46751</v>
      </c>
      <c r="Q258" s="12"/>
      <c r="R258" s="29">
        <f t="shared" si="12"/>
        <v>1249</v>
      </c>
      <c r="S258" t="str">
        <f t="shared" si="13"/>
        <v>Sobre ingreso</v>
      </c>
      <c r="T258" s="10">
        <f>IFERROR(VLOOKUP(A258,[1]!Tabla1[[#All],[Material]:[venta nueva]],38,FALSE),0)</f>
        <v>0</v>
      </c>
    </row>
    <row r="259" spans="1:20" hidden="1" x14ac:dyDescent="0.35">
      <c r="A259">
        <f t="shared" si="11"/>
        <v>1021649</v>
      </c>
      <c r="B259" s="6" t="s">
        <v>1242</v>
      </c>
      <c r="C259" s="7" t="s">
        <v>553</v>
      </c>
      <c r="D259" s="7" t="s">
        <v>1095</v>
      </c>
      <c r="E259" s="7" t="s">
        <v>1253</v>
      </c>
      <c r="F259" s="7" t="s">
        <v>1254</v>
      </c>
      <c r="G259" s="7" t="s">
        <v>1082</v>
      </c>
      <c r="H259" s="7" t="s">
        <v>1013</v>
      </c>
      <c r="I259" s="6" t="s">
        <v>12</v>
      </c>
      <c r="J259" s="1">
        <v>0</v>
      </c>
      <c r="K259" s="1">
        <v>66000</v>
      </c>
      <c r="L259" s="1">
        <v>66000</v>
      </c>
      <c r="M259" s="1"/>
      <c r="N259" s="1"/>
      <c r="O259" s="1"/>
      <c r="P259" s="1"/>
      <c r="Q259" s="12"/>
      <c r="R259" s="29">
        <f t="shared" si="12"/>
        <v>0</v>
      </c>
      <c r="S259" t="str">
        <f t="shared" si="13"/>
        <v>OK</v>
      </c>
      <c r="T259" s="10">
        <f>IFERROR(VLOOKUP(A259,[1]!Tabla1[[#All],[Material]:[venta nueva]],38,FALSE),0)</f>
        <v>0</v>
      </c>
    </row>
    <row r="260" spans="1:20" hidden="1" x14ac:dyDescent="0.35">
      <c r="A260">
        <f t="shared" si="11"/>
        <v>1021664</v>
      </c>
      <c r="B260" s="6" t="s">
        <v>1242</v>
      </c>
      <c r="C260" s="7" t="s">
        <v>553</v>
      </c>
      <c r="D260" s="7" t="s">
        <v>1095</v>
      </c>
      <c r="E260" s="7" t="s">
        <v>170</v>
      </c>
      <c r="F260" s="7" t="s">
        <v>171</v>
      </c>
      <c r="G260" s="7" t="s">
        <v>1085</v>
      </c>
      <c r="H260" s="7" t="s">
        <v>1019</v>
      </c>
      <c r="I260" s="6" t="s">
        <v>12</v>
      </c>
      <c r="J260" s="1">
        <v>-3105</v>
      </c>
      <c r="K260" s="1">
        <v>77003</v>
      </c>
      <c r="L260" s="1">
        <v>44000</v>
      </c>
      <c r="M260" s="1">
        <v>-3105</v>
      </c>
      <c r="N260" s="1">
        <v>77003</v>
      </c>
      <c r="O260" s="1">
        <v>44000</v>
      </c>
      <c r="P260" s="1">
        <v>44000</v>
      </c>
      <c r="Q260" s="12"/>
      <c r="R260" s="29">
        <f t="shared" si="12"/>
        <v>0</v>
      </c>
      <c r="S260" t="str">
        <f t="shared" si="13"/>
        <v>OK</v>
      </c>
      <c r="T260" s="10">
        <f>IFERROR(VLOOKUP(A260,[1]!Tabla1[[#All],[Material]:[venta nueva]],38,FALSE),0)</f>
        <v>0</v>
      </c>
    </row>
    <row r="261" spans="1:20" hidden="1" x14ac:dyDescent="0.35">
      <c r="A261">
        <f t="shared" si="11"/>
        <v>1021665</v>
      </c>
      <c r="B261" s="6" t="s">
        <v>1242</v>
      </c>
      <c r="C261" s="7" t="s">
        <v>553</v>
      </c>
      <c r="D261" s="7" t="s">
        <v>1095</v>
      </c>
      <c r="E261" s="7" t="s">
        <v>172</v>
      </c>
      <c r="F261" s="7" t="s">
        <v>173</v>
      </c>
      <c r="G261" s="7" t="s">
        <v>1085</v>
      </c>
      <c r="H261" s="7" t="s">
        <v>1019</v>
      </c>
      <c r="I261" s="6" t="s">
        <v>12</v>
      </c>
      <c r="J261" s="1">
        <v>-1113</v>
      </c>
      <c r="K261" s="1">
        <v>29958</v>
      </c>
      <c r="L261" s="1">
        <v>44000</v>
      </c>
      <c r="M261" s="1">
        <v>-1113</v>
      </c>
      <c r="N261" s="1">
        <v>29958</v>
      </c>
      <c r="O261" s="1">
        <v>44000</v>
      </c>
      <c r="P261" s="1">
        <v>44000</v>
      </c>
      <c r="Q261" s="12"/>
      <c r="R261" s="29">
        <f t="shared" si="12"/>
        <v>0</v>
      </c>
      <c r="S261" t="str">
        <f t="shared" si="13"/>
        <v>OK</v>
      </c>
      <c r="T261" s="10">
        <f>IFERROR(VLOOKUP(A261,[1]!Tabla1[[#All],[Material]:[venta nueva]],38,FALSE),0)</f>
        <v>0</v>
      </c>
    </row>
    <row r="262" spans="1:20" hidden="1" x14ac:dyDescent="0.35">
      <c r="A262">
        <f t="shared" ref="A262:A325" si="14">+E262*1</f>
        <v>1021731</v>
      </c>
      <c r="B262" s="6" t="s">
        <v>1242</v>
      </c>
      <c r="C262" s="7" t="s">
        <v>553</v>
      </c>
      <c r="D262" s="7" t="s">
        <v>1095</v>
      </c>
      <c r="E262" s="7" t="s">
        <v>174</v>
      </c>
      <c r="F262" s="7" t="s">
        <v>175</v>
      </c>
      <c r="G262" s="7" t="s">
        <v>1086</v>
      </c>
      <c r="H262" s="7" t="s">
        <v>1025</v>
      </c>
      <c r="I262" s="6" t="s">
        <v>14</v>
      </c>
      <c r="J262" s="1">
        <v>-138528</v>
      </c>
      <c r="K262" s="1">
        <v>298909</v>
      </c>
      <c r="L262" s="1">
        <v>168000</v>
      </c>
      <c r="M262" s="1">
        <v>-138528</v>
      </c>
      <c r="N262" s="1">
        <v>298909</v>
      </c>
      <c r="O262" s="1">
        <v>168000</v>
      </c>
      <c r="P262" s="1">
        <v>120000</v>
      </c>
      <c r="Q262" s="12"/>
      <c r="R262" s="29">
        <f t="shared" si="12"/>
        <v>48000</v>
      </c>
      <c r="S262" t="str">
        <f t="shared" si="13"/>
        <v>Sobre ingreso</v>
      </c>
      <c r="T262" s="10">
        <f>IFERROR(VLOOKUP(A262,[1]!Tabla1[[#All],[Material]:[venta nueva]],38,FALSE),0)</f>
        <v>0</v>
      </c>
    </row>
    <row r="263" spans="1:20" hidden="1" x14ac:dyDescent="0.35">
      <c r="A263">
        <f t="shared" si="14"/>
        <v>1021735</v>
      </c>
      <c r="B263" s="6" t="s">
        <v>1242</v>
      </c>
      <c r="C263" s="7" t="s">
        <v>553</v>
      </c>
      <c r="D263" s="7" t="s">
        <v>1095</v>
      </c>
      <c r="E263" s="7" t="s">
        <v>179</v>
      </c>
      <c r="F263" s="7" t="s">
        <v>180</v>
      </c>
      <c r="G263" s="7" t="s">
        <v>1069</v>
      </c>
      <c r="H263" s="7" t="s">
        <v>1033</v>
      </c>
      <c r="I263" s="6" t="s">
        <v>14</v>
      </c>
      <c r="J263" s="1">
        <v>15328</v>
      </c>
      <c r="K263" s="1">
        <v>89074</v>
      </c>
      <c r="L263" s="1">
        <v>120000</v>
      </c>
      <c r="M263" s="1">
        <v>15328</v>
      </c>
      <c r="N263" s="1">
        <v>89074</v>
      </c>
      <c r="O263" s="1">
        <v>120000</v>
      </c>
      <c r="P263" s="1">
        <v>120000</v>
      </c>
      <c r="Q263" s="12"/>
      <c r="R263" s="29">
        <f t="shared" si="12"/>
        <v>0</v>
      </c>
      <c r="S263" t="str">
        <f t="shared" si="13"/>
        <v>OK</v>
      </c>
      <c r="T263" s="10">
        <f>IFERROR(VLOOKUP(A263,[1]!Tabla1[[#All],[Material]:[venta nueva]],38,FALSE),0)</f>
        <v>0</v>
      </c>
    </row>
    <row r="264" spans="1:20" hidden="1" x14ac:dyDescent="0.35">
      <c r="A264">
        <f t="shared" si="14"/>
        <v>1021738</v>
      </c>
      <c r="B264" s="6" t="s">
        <v>1242</v>
      </c>
      <c r="C264" s="7" t="s">
        <v>553</v>
      </c>
      <c r="D264" s="7" t="s">
        <v>1095</v>
      </c>
      <c r="E264" s="7" t="s">
        <v>183</v>
      </c>
      <c r="F264" s="7" t="s">
        <v>184</v>
      </c>
      <c r="G264" s="7" t="s">
        <v>1069</v>
      </c>
      <c r="H264" s="7" t="s">
        <v>1033</v>
      </c>
      <c r="I264" s="6" t="s">
        <v>14</v>
      </c>
      <c r="J264" s="1"/>
      <c r="K264" s="1"/>
      <c r="L264" s="1"/>
      <c r="M264" s="1"/>
      <c r="N264" s="1"/>
      <c r="O264" s="1"/>
      <c r="P264" s="1">
        <v>48000</v>
      </c>
      <c r="Q264" s="12"/>
      <c r="R264" s="29">
        <f t="shared" ref="R264:R327" si="15">+O264-P264</f>
        <v>-48000</v>
      </c>
      <c r="S264" t="str">
        <f t="shared" ref="S264:S327" si="16">IF(R264&gt;0,"Sobre ingreso",IF(R264&lt;0,"Pendiente de ingreso","OK"))</f>
        <v>Pendiente de ingreso</v>
      </c>
      <c r="T264" s="10">
        <f>IFERROR(VLOOKUP(A264,[1]!Tabla1[[#All],[Material]:[venta nueva]],38,FALSE),0)</f>
        <v>0</v>
      </c>
    </row>
    <row r="265" spans="1:20" hidden="1" x14ac:dyDescent="0.35">
      <c r="A265">
        <f t="shared" si="14"/>
        <v>1021740</v>
      </c>
      <c r="B265" s="6" t="s">
        <v>1242</v>
      </c>
      <c r="C265" s="7" t="s">
        <v>553</v>
      </c>
      <c r="D265" s="7" t="s">
        <v>1095</v>
      </c>
      <c r="E265" s="7" t="s">
        <v>1107</v>
      </c>
      <c r="F265" s="7" t="s">
        <v>187</v>
      </c>
      <c r="G265" s="7" t="s">
        <v>1069</v>
      </c>
      <c r="H265" s="7" t="s">
        <v>1026</v>
      </c>
      <c r="I265" s="6" t="s">
        <v>14</v>
      </c>
      <c r="J265" s="1">
        <v>0</v>
      </c>
      <c r="K265" s="1">
        <v>110</v>
      </c>
      <c r="L265" s="1">
        <v>0</v>
      </c>
      <c r="M265" s="1">
        <v>0</v>
      </c>
      <c r="N265" s="1">
        <v>110</v>
      </c>
      <c r="O265" s="1">
        <v>0</v>
      </c>
      <c r="P265" s="1"/>
      <c r="Q265" s="12"/>
      <c r="R265" s="29">
        <f t="shared" si="15"/>
        <v>0</v>
      </c>
      <c r="S265" t="str">
        <f t="shared" si="16"/>
        <v>OK</v>
      </c>
      <c r="T265" s="10">
        <f>IFERROR(VLOOKUP(A265,[1]!Tabla1[[#All],[Material]:[venta nueva]],38,FALSE),0)</f>
        <v>0</v>
      </c>
    </row>
    <row r="266" spans="1:20" hidden="1" x14ac:dyDescent="0.35">
      <c r="A266">
        <f t="shared" si="14"/>
        <v>1021864</v>
      </c>
      <c r="B266" s="6" t="s">
        <v>1242</v>
      </c>
      <c r="C266" s="7" t="s">
        <v>553</v>
      </c>
      <c r="D266" s="7" t="s">
        <v>1095</v>
      </c>
      <c r="E266" s="7" t="s">
        <v>195</v>
      </c>
      <c r="F266" s="7" t="s">
        <v>196</v>
      </c>
      <c r="G266" s="7" t="s">
        <v>1080</v>
      </c>
      <c r="H266" s="7" t="s">
        <v>1024</v>
      </c>
      <c r="I266" s="6" t="s">
        <v>13</v>
      </c>
      <c r="J266" s="1">
        <v>-124033</v>
      </c>
      <c r="K266" s="1">
        <v>97694</v>
      </c>
      <c r="L266" s="1">
        <v>0</v>
      </c>
      <c r="M266" s="1">
        <v>-124033</v>
      </c>
      <c r="N266" s="1">
        <v>97694</v>
      </c>
      <c r="O266" s="1">
        <v>96000</v>
      </c>
      <c r="P266" s="1">
        <v>96000</v>
      </c>
      <c r="Q266" s="12"/>
      <c r="R266" s="29">
        <f t="shared" si="15"/>
        <v>0</v>
      </c>
      <c r="S266" t="str">
        <f t="shared" si="16"/>
        <v>OK</v>
      </c>
      <c r="T266" s="10">
        <f>IFERROR(VLOOKUP(A266,[1]!Tabla1[[#All],[Material]:[venta nueva]],38,FALSE),0)</f>
        <v>0</v>
      </c>
    </row>
    <row r="267" spans="1:20" hidden="1" x14ac:dyDescent="0.35">
      <c r="A267">
        <f t="shared" si="14"/>
        <v>1021905</v>
      </c>
      <c r="B267" s="6" t="s">
        <v>1242</v>
      </c>
      <c r="C267" s="7" t="s">
        <v>553</v>
      </c>
      <c r="D267" s="7" t="s">
        <v>1095</v>
      </c>
      <c r="E267" s="7" t="s">
        <v>199</v>
      </c>
      <c r="F267" s="7" t="s">
        <v>200</v>
      </c>
      <c r="G267" s="7" t="s">
        <v>1081</v>
      </c>
      <c r="H267" s="7" t="s">
        <v>1010</v>
      </c>
      <c r="I267" s="6" t="s">
        <v>14</v>
      </c>
      <c r="J267" s="1">
        <v>11649</v>
      </c>
      <c r="K267" s="1">
        <v>0</v>
      </c>
      <c r="L267" s="1">
        <v>0</v>
      </c>
      <c r="M267" s="1">
        <v>11649</v>
      </c>
      <c r="N267" s="1">
        <v>0</v>
      </c>
      <c r="O267" s="1">
        <v>0</v>
      </c>
      <c r="P267" s="1"/>
      <c r="Q267" s="12"/>
      <c r="R267" s="29">
        <f t="shared" si="15"/>
        <v>0</v>
      </c>
      <c r="S267" t="str">
        <f t="shared" si="16"/>
        <v>OK</v>
      </c>
      <c r="T267" s="10">
        <f>IFERROR(VLOOKUP(A267,[1]!Tabla1[[#All],[Material]:[venta nueva]],38,FALSE),0)</f>
        <v>0</v>
      </c>
    </row>
    <row r="268" spans="1:20" hidden="1" x14ac:dyDescent="0.35">
      <c r="A268">
        <f t="shared" si="14"/>
        <v>1021976</v>
      </c>
      <c r="B268" s="6" t="s">
        <v>1242</v>
      </c>
      <c r="C268" s="7" t="s">
        <v>553</v>
      </c>
      <c r="D268" s="7" t="s">
        <v>1095</v>
      </c>
      <c r="E268" s="7" t="s">
        <v>213</v>
      </c>
      <c r="F268" s="7" t="s">
        <v>214</v>
      </c>
      <c r="G268" s="7" t="s">
        <v>1077</v>
      </c>
      <c r="H268" s="7" t="s">
        <v>1005</v>
      </c>
      <c r="I268" s="6" t="s">
        <v>11</v>
      </c>
      <c r="J268" s="1">
        <v>-6090</v>
      </c>
      <c r="K268" s="1">
        <v>192000</v>
      </c>
      <c r="L268" s="1">
        <v>192000</v>
      </c>
      <c r="M268" s="1">
        <v>-6090</v>
      </c>
      <c r="N268" s="1">
        <v>216000</v>
      </c>
      <c r="O268" s="1">
        <v>216000</v>
      </c>
      <c r="P268" s="1">
        <v>240000</v>
      </c>
      <c r="Q268" s="12"/>
      <c r="R268" s="29">
        <f t="shared" si="15"/>
        <v>-24000</v>
      </c>
      <c r="S268" t="str">
        <f t="shared" si="16"/>
        <v>Pendiente de ingreso</v>
      </c>
      <c r="T268" s="10">
        <f>IFERROR(VLOOKUP(A268,[1]!Tabla1[[#All],[Material]:[venta nueva]],38,FALSE),0)</f>
        <v>0</v>
      </c>
    </row>
    <row r="269" spans="1:20" hidden="1" x14ac:dyDescent="0.35">
      <c r="A269">
        <f t="shared" si="14"/>
        <v>1021980</v>
      </c>
      <c r="B269" s="6" t="s">
        <v>1242</v>
      </c>
      <c r="C269" s="7" t="s">
        <v>553</v>
      </c>
      <c r="D269" s="7" t="s">
        <v>1095</v>
      </c>
      <c r="E269" s="7" t="s">
        <v>215</v>
      </c>
      <c r="F269" s="7" t="s">
        <v>216</v>
      </c>
      <c r="G269" s="7" t="s">
        <v>1074</v>
      </c>
      <c r="H269" s="7" t="s">
        <v>1018</v>
      </c>
      <c r="I269" s="6" t="s">
        <v>11</v>
      </c>
      <c r="J269" s="1">
        <v>0</v>
      </c>
      <c r="K269" s="1">
        <v>4714</v>
      </c>
      <c r="L269" s="1">
        <v>0</v>
      </c>
      <c r="M269" s="1">
        <v>0</v>
      </c>
      <c r="N269" s="1">
        <v>4714</v>
      </c>
      <c r="O269" s="1">
        <v>0</v>
      </c>
      <c r="P269" s="1"/>
      <c r="Q269" s="12"/>
      <c r="R269" s="29">
        <f t="shared" si="15"/>
        <v>0</v>
      </c>
      <c r="S269" t="str">
        <f t="shared" si="16"/>
        <v>OK</v>
      </c>
      <c r="T269" s="10">
        <f>IFERROR(VLOOKUP(A269,[1]!Tabla1[[#All],[Material]:[venta nueva]],38,FALSE),0)</f>
        <v>0</v>
      </c>
    </row>
    <row r="270" spans="1:20" hidden="1" x14ac:dyDescent="0.35">
      <c r="A270">
        <f t="shared" si="14"/>
        <v>1021992</v>
      </c>
      <c r="B270" s="6" t="s">
        <v>1242</v>
      </c>
      <c r="C270" s="7" t="s">
        <v>553</v>
      </c>
      <c r="D270" s="7" t="s">
        <v>1095</v>
      </c>
      <c r="E270" s="7" t="s">
        <v>219</v>
      </c>
      <c r="F270" s="7" t="s">
        <v>28</v>
      </c>
      <c r="G270" s="7" t="s">
        <v>1078</v>
      </c>
      <c r="H270" s="7" t="s">
        <v>1006</v>
      </c>
      <c r="I270" s="6" t="s">
        <v>14</v>
      </c>
      <c r="J270" s="1"/>
      <c r="K270" s="1"/>
      <c r="L270" s="1"/>
      <c r="M270" s="1"/>
      <c r="N270" s="1"/>
      <c r="O270" s="1"/>
      <c r="P270" s="1">
        <v>120000</v>
      </c>
      <c r="Q270" s="12"/>
      <c r="R270" s="29">
        <f t="shared" si="15"/>
        <v>-120000</v>
      </c>
      <c r="S270" t="str">
        <f t="shared" si="16"/>
        <v>Pendiente de ingreso</v>
      </c>
      <c r="T270" s="10">
        <f>IFERROR(VLOOKUP(A270,[1]!Tabla1[[#All],[Material]:[venta nueva]],38,FALSE),0)</f>
        <v>0</v>
      </c>
    </row>
    <row r="271" spans="1:20" hidden="1" x14ac:dyDescent="0.35">
      <c r="A271">
        <f t="shared" si="14"/>
        <v>1022073</v>
      </c>
      <c r="B271" s="6" t="s">
        <v>1242</v>
      </c>
      <c r="C271" s="7" t="s">
        <v>553</v>
      </c>
      <c r="D271" s="7" t="s">
        <v>1095</v>
      </c>
      <c r="E271" s="7" t="s">
        <v>222</v>
      </c>
      <c r="F271" s="7" t="s">
        <v>223</v>
      </c>
      <c r="G271" s="7" t="s">
        <v>1078</v>
      </c>
      <c r="H271" s="7" t="s">
        <v>1027</v>
      </c>
      <c r="I271" s="6" t="s">
        <v>14</v>
      </c>
      <c r="J271" s="1"/>
      <c r="K271" s="1"/>
      <c r="L271" s="1"/>
      <c r="M271" s="1"/>
      <c r="N271" s="1"/>
      <c r="O271" s="1"/>
      <c r="P271" s="1">
        <v>24000</v>
      </c>
      <c r="Q271" s="12"/>
      <c r="R271" s="29">
        <f t="shared" si="15"/>
        <v>-24000</v>
      </c>
      <c r="S271" t="str">
        <f t="shared" si="16"/>
        <v>Pendiente de ingreso</v>
      </c>
      <c r="T271" s="10">
        <f>IFERROR(VLOOKUP(A271,[1]!Tabla1[[#All],[Material]:[venta nueva]],38,FALSE),0)</f>
        <v>0</v>
      </c>
    </row>
    <row r="272" spans="1:20" hidden="1" x14ac:dyDescent="0.35">
      <c r="A272">
        <f t="shared" si="14"/>
        <v>1022096</v>
      </c>
      <c r="B272" s="6" t="s">
        <v>1242</v>
      </c>
      <c r="C272" s="7" t="s">
        <v>553</v>
      </c>
      <c r="D272" s="7" t="s">
        <v>1095</v>
      </c>
      <c r="E272" s="7" t="s">
        <v>226</v>
      </c>
      <c r="F272" s="7" t="s">
        <v>227</v>
      </c>
      <c r="G272" s="7" t="s">
        <v>1084</v>
      </c>
      <c r="H272" s="7" t="s">
        <v>1028</v>
      </c>
      <c r="I272" s="6" t="s">
        <v>14</v>
      </c>
      <c r="J272" s="1">
        <v>17498</v>
      </c>
      <c r="K272" s="1">
        <v>195197</v>
      </c>
      <c r="L272" s="1">
        <v>212695</v>
      </c>
      <c r="M272" s="1">
        <v>17498</v>
      </c>
      <c r="N272" s="1">
        <v>291197</v>
      </c>
      <c r="O272" s="1">
        <v>312000</v>
      </c>
      <c r="P272" s="1">
        <v>192000</v>
      </c>
      <c r="Q272" s="12"/>
      <c r="R272" s="29">
        <f t="shared" si="15"/>
        <v>120000</v>
      </c>
      <c r="S272" t="str">
        <f t="shared" si="16"/>
        <v>Sobre ingreso</v>
      </c>
      <c r="T272" s="10">
        <f>IFERROR(VLOOKUP(A272,[1]!Tabla1[[#All],[Material]:[venta nueva]],38,FALSE),0)</f>
        <v>0</v>
      </c>
    </row>
    <row r="273" spans="1:20" hidden="1" x14ac:dyDescent="0.35">
      <c r="A273">
        <f t="shared" si="14"/>
        <v>1022102</v>
      </c>
      <c r="B273" s="6" t="s">
        <v>1242</v>
      </c>
      <c r="C273" s="7" t="s">
        <v>553</v>
      </c>
      <c r="D273" s="7" t="s">
        <v>1095</v>
      </c>
      <c r="E273" s="7" t="s">
        <v>230</v>
      </c>
      <c r="F273" s="7" t="s">
        <v>231</v>
      </c>
      <c r="G273" s="7" t="s">
        <v>1085</v>
      </c>
      <c r="H273" s="7" t="s">
        <v>1019</v>
      </c>
      <c r="I273" s="6" t="s">
        <v>11</v>
      </c>
      <c r="J273" s="1">
        <v>3441</v>
      </c>
      <c r="K273" s="1">
        <v>0</v>
      </c>
      <c r="L273" s="1">
        <v>0</v>
      </c>
      <c r="M273" s="1">
        <v>3441</v>
      </c>
      <c r="N273" s="1">
        <v>0</v>
      </c>
      <c r="O273" s="1">
        <v>0</v>
      </c>
      <c r="P273" s="1"/>
      <c r="Q273" s="12"/>
      <c r="R273" s="29">
        <f t="shared" si="15"/>
        <v>0</v>
      </c>
      <c r="S273" t="str">
        <f t="shared" si="16"/>
        <v>OK</v>
      </c>
      <c r="T273" s="10">
        <f>IFERROR(VLOOKUP(A273,[1]!Tabla1[[#All],[Material]:[venta nueva]],38,FALSE),0)</f>
        <v>0</v>
      </c>
    </row>
    <row r="274" spans="1:20" hidden="1" x14ac:dyDescent="0.35">
      <c r="A274">
        <f t="shared" si="14"/>
        <v>1022125</v>
      </c>
      <c r="B274" s="6" t="s">
        <v>1242</v>
      </c>
      <c r="C274" s="7" t="s">
        <v>553</v>
      </c>
      <c r="D274" s="7" t="s">
        <v>1095</v>
      </c>
      <c r="E274" s="7" t="s">
        <v>232</v>
      </c>
      <c r="F274" s="7" t="s">
        <v>233</v>
      </c>
      <c r="G274" s="7" t="s">
        <v>1086</v>
      </c>
      <c r="H274" s="7" t="s">
        <v>1025</v>
      </c>
      <c r="I274" s="6" t="s">
        <v>14</v>
      </c>
      <c r="J274" s="1"/>
      <c r="K274" s="1"/>
      <c r="L274" s="1"/>
      <c r="M274" s="1"/>
      <c r="N274" s="1"/>
      <c r="O274" s="1"/>
      <c r="P274" s="1">
        <v>72000</v>
      </c>
      <c r="Q274" s="12"/>
      <c r="R274" s="29">
        <f t="shared" si="15"/>
        <v>-72000</v>
      </c>
      <c r="S274" t="str">
        <f t="shared" si="16"/>
        <v>Pendiente de ingreso</v>
      </c>
      <c r="T274" s="10">
        <f>IFERROR(VLOOKUP(A274,[1]!Tabla1[[#All],[Material]:[venta nueva]],38,FALSE),0)</f>
        <v>0</v>
      </c>
    </row>
    <row r="275" spans="1:20" hidden="1" x14ac:dyDescent="0.35">
      <c r="A275">
        <f t="shared" si="14"/>
        <v>1022149</v>
      </c>
      <c r="B275" s="6" t="s">
        <v>1242</v>
      </c>
      <c r="C275" s="7" t="s">
        <v>553</v>
      </c>
      <c r="D275" s="7" t="s">
        <v>1095</v>
      </c>
      <c r="E275" s="7" t="s">
        <v>240</v>
      </c>
      <c r="F275" s="7" t="s">
        <v>241</v>
      </c>
      <c r="G275" s="7" t="s">
        <v>1079</v>
      </c>
      <c r="H275" s="7" t="s">
        <v>1007</v>
      </c>
      <c r="I275" s="6" t="s">
        <v>11</v>
      </c>
      <c r="J275" s="1">
        <v>14060</v>
      </c>
      <c r="K275" s="1">
        <v>0</v>
      </c>
      <c r="L275" s="1">
        <v>14000</v>
      </c>
      <c r="M275" s="1">
        <v>14060</v>
      </c>
      <c r="N275" s="1">
        <v>0</v>
      </c>
      <c r="O275" s="1">
        <v>14000</v>
      </c>
      <c r="P275" s="1">
        <v>12000</v>
      </c>
      <c r="Q275" s="12"/>
      <c r="R275" s="29">
        <f t="shared" si="15"/>
        <v>2000</v>
      </c>
      <c r="S275" t="str">
        <f t="shared" si="16"/>
        <v>Sobre ingreso</v>
      </c>
      <c r="T275" s="10">
        <f>IFERROR(VLOOKUP(A275,[1]!Tabla1[[#All],[Material]:[venta nueva]],38,FALSE),0)</f>
        <v>0</v>
      </c>
    </row>
    <row r="276" spans="1:20" hidden="1" x14ac:dyDescent="0.35">
      <c r="A276">
        <f t="shared" si="14"/>
        <v>1022150</v>
      </c>
      <c r="B276" s="6" t="s">
        <v>1242</v>
      </c>
      <c r="C276" s="7" t="s">
        <v>553</v>
      </c>
      <c r="D276" s="7" t="s">
        <v>1095</v>
      </c>
      <c r="E276" s="7" t="s">
        <v>242</v>
      </c>
      <c r="F276" s="7" t="s">
        <v>243</v>
      </c>
      <c r="G276" s="7" t="s">
        <v>1078</v>
      </c>
      <c r="H276" s="7" t="s">
        <v>1009</v>
      </c>
      <c r="I276" s="6" t="s">
        <v>11</v>
      </c>
      <c r="J276" s="1">
        <v>-9015</v>
      </c>
      <c r="K276" s="1">
        <v>129015</v>
      </c>
      <c r="L276" s="1">
        <v>120000</v>
      </c>
      <c r="M276" s="1">
        <v>-9015</v>
      </c>
      <c r="N276" s="1">
        <v>81015</v>
      </c>
      <c r="O276" s="1">
        <v>72000</v>
      </c>
      <c r="P276" s="1">
        <v>54000</v>
      </c>
      <c r="Q276" s="12"/>
      <c r="R276" s="29">
        <f t="shared" si="15"/>
        <v>18000</v>
      </c>
      <c r="S276" t="str">
        <f t="shared" si="16"/>
        <v>Sobre ingreso</v>
      </c>
      <c r="T276" s="10">
        <f>IFERROR(VLOOKUP(A276,[1]!Tabla1[[#All],[Material]:[venta nueva]],38,FALSE),0)</f>
        <v>0</v>
      </c>
    </row>
    <row r="277" spans="1:20" hidden="1" x14ac:dyDescent="0.35">
      <c r="A277">
        <f t="shared" si="14"/>
        <v>1022183</v>
      </c>
      <c r="B277" s="6" t="s">
        <v>1242</v>
      </c>
      <c r="C277" s="7" t="s">
        <v>553</v>
      </c>
      <c r="D277" s="7" t="s">
        <v>1095</v>
      </c>
      <c r="E277" s="7" t="s">
        <v>246</v>
      </c>
      <c r="F277" s="7" t="s">
        <v>247</v>
      </c>
      <c r="G277" s="7" t="s">
        <v>1086</v>
      </c>
      <c r="H277" s="7" t="s">
        <v>1041</v>
      </c>
      <c r="I277" s="6" t="s">
        <v>14</v>
      </c>
      <c r="J277" s="1">
        <v>-117161</v>
      </c>
      <c r="K277" s="1">
        <v>226218</v>
      </c>
      <c r="L277" s="1">
        <v>120000</v>
      </c>
      <c r="M277" s="1">
        <v>-117161</v>
      </c>
      <c r="N277" s="1">
        <v>226218</v>
      </c>
      <c r="O277" s="1">
        <v>240000</v>
      </c>
      <c r="P277" s="1">
        <v>288000</v>
      </c>
      <c r="Q277" s="12"/>
      <c r="R277" s="29">
        <f t="shared" si="15"/>
        <v>-48000</v>
      </c>
      <c r="S277" t="str">
        <f t="shared" si="16"/>
        <v>Pendiente de ingreso</v>
      </c>
      <c r="T277" s="10">
        <f>IFERROR(VLOOKUP(A277,[1]!Tabla1[[#All],[Material]:[venta nueva]],38,FALSE),0)</f>
        <v>0</v>
      </c>
    </row>
    <row r="278" spans="1:20" hidden="1" x14ac:dyDescent="0.35">
      <c r="A278">
        <f t="shared" si="14"/>
        <v>1022186</v>
      </c>
      <c r="B278" s="6" t="s">
        <v>1242</v>
      </c>
      <c r="C278" s="7" t="s">
        <v>553</v>
      </c>
      <c r="D278" s="7" t="s">
        <v>1095</v>
      </c>
      <c r="E278" s="7" t="s">
        <v>248</v>
      </c>
      <c r="F278" s="7" t="s">
        <v>249</v>
      </c>
      <c r="G278" s="7" t="s">
        <v>1084</v>
      </c>
      <c r="H278" s="7" t="s">
        <v>1017</v>
      </c>
      <c r="I278" s="6" t="s">
        <v>14</v>
      </c>
      <c r="J278" s="1">
        <v>8312</v>
      </c>
      <c r="K278" s="1">
        <v>92161</v>
      </c>
      <c r="L278" s="1">
        <v>96000</v>
      </c>
      <c r="M278" s="1">
        <v>8312</v>
      </c>
      <c r="N278" s="1">
        <v>92161</v>
      </c>
      <c r="O278" s="1">
        <v>96000</v>
      </c>
      <c r="P278" s="1">
        <v>48000</v>
      </c>
      <c r="Q278" s="12"/>
      <c r="R278" s="29">
        <f t="shared" si="15"/>
        <v>48000</v>
      </c>
      <c r="S278" t="str">
        <f t="shared" si="16"/>
        <v>Sobre ingreso</v>
      </c>
      <c r="T278" s="10">
        <f>IFERROR(VLOOKUP(A278,[1]!Tabla1[[#All],[Material]:[venta nueva]],38,FALSE),0)</f>
        <v>0</v>
      </c>
    </row>
    <row r="279" spans="1:20" hidden="1" x14ac:dyDescent="0.35">
      <c r="A279">
        <f t="shared" si="14"/>
        <v>1022196</v>
      </c>
      <c r="B279" s="6" t="s">
        <v>1242</v>
      </c>
      <c r="C279" s="7" t="s">
        <v>553</v>
      </c>
      <c r="D279" s="7" t="s">
        <v>1095</v>
      </c>
      <c r="E279" s="7" t="s">
        <v>446</v>
      </c>
      <c r="F279" s="7" t="s">
        <v>447</v>
      </c>
      <c r="G279" s="7" t="s">
        <v>1080</v>
      </c>
      <c r="H279" s="7" t="s">
        <v>1030</v>
      </c>
      <c r="I279" s="6" t="s">
        <v>11</v>
      </c>
      <c r="J279" s="1">
        <v>38167</v>
      </c>
      <c r="K279" s="1">
        <v>0</v>
      </c>
      <c r="L279" s="1">
        <v>24000</v>
      </c>
      <c r="M279" s="1">
        <v>38167</v>
      </c>
      <c r="N279" s="1">
        <v>9833</v>
      </c>
      <c r="O279" s="1">
        <v>48000</v>
      </c>
      <c r="P279" s="1">
        <v>48000</v>
      </c>
      <c r="Q279" s="12"/>
      <c r="R279" s="29">
        <f t="shared" si="15"/>
        <v>0</v>
      </c>
      <c r="S279" t="str">
        <f t="shared" si="16"/>
        <v>OK</v>
      </c>
      <c r="T279" s="10">
        <f>IFERROR(VLOOKUP(A279,[1]!Tabla1[[#All],[Material]:[venta nueva]],38,FALSE),0)</f>
        <v>0</v>
      </c>
    </row>
    <row r="280" spans="1:20" hidden="1" x14ac:dyDescent="0.35">
      <c r="A280">
        <f t="shared" si="14"/>
        <v>1022197</v>
      </c>
      <c r="B280" s="6" t="s">
        <v>1242</v>
      </c>
      <c r="C280" s="7" t="s">
        <v>553</v>
      </c>
      <c r="D280" s="7" t="s">
        <v>1095</v>
      </c>
      <c r="E280" s="7" t="s">
        <v>252</v>
      </c>
      <c r="F280" s="7" t="s">
        <v>253</v>
      </c>
      <c r="G280" s="7" t="s">
        <v>1080</v>
      </c>
      <c r="H280" s="7" t="s">
        <v>1030</v>
      </c>
      <c r="I280" s="6" t="s">
        <v>11</v>
      </c>
      <c r="J280" s="1">
        <v>14146</v>
      </c>
      <c r="K280" s="1">
        <v>0</v>
      </c>
      <c r="L280" s="1">
        <v>0</v>
      </c>
      <c r="M280" s="1">
        <v>14146</v>
      </c>
      <c r="N280" s="1">
        <v>9854</v>
      </c>
      <c r="O280" s="1">
        <v>24000</v>
      </c>
      <c r="P280" s="1"/>
      <c r="Q280" s="12"/>
      <c r="R280" s="29">
        <f t="shared" si="15"/>
        <v>24000</v>
      </c>
      <c r="S280" t="str">
        <f t="shared" si="16"/>
        <v>Sobre ingreso</v>
      </c>
      <c r="T280" s="10">
        <f>IFERROR(VLOOKUP(A280,[1]!Tabla1[[#All],[Material]:[venta nueva]],38,FALSE),0)</f>
        <v>0</v>
      </c>
    </row>
    <row r="281" spans="1:20" hidden="1" x14ac:dyDescent="0.35">
      <c r="A281">
        <f t="shared" si="14"/>
        <v>1022217</v>
      </c>
      <c r="B281" s="6" t="s">
        <v>1242</v>
      </c>
      <c r="C281" s="7" t="s">
        <v>553</v>
      </c>
      <c r="D281" s="7" t="s">
        <v>1095</v>
      </c>
      <c r="E281" s="7" t="s">
        <v>256</v>
      </c>
      <c r="F281" s="7" t="s">
        <v>257</v>
      </c>
      <c r="G281" s="7" t="s">
        <v>1078</v>
      </c>
      <c r="H281" s="7" t="s">
        <v>1006</v>
      </c>
      <c r="I281" s="6" t="s">
        <v>13</v>
      </c>
      <c r="J281" s="1">
        <v>-112766</v>
      </c>
      <c r="K281" s="1">
        <v>280720</v>
      </c>
      <c r="L281" s="1">
        <v>168000</v>
      </c>
      <c r="M281" s="1">
        <v>-112766</v>
      </c>
      <c r="N281" s="1">
        <v>354726</v>
      </c>
      <c r="O281" s="1">
        <v>240000</v>
      </c>
      <c r="P281" s="1">
        <v>215970</v>
      </c>
      <c r="Q281" s="12"/>
      <c r="R281" s="29">
        <f t="shared" si="15"/>
        <v>24030</v>
      </c>
      <c r="S281" t="str">
        <f t="shared" si="16"/>
        <v>Sobre ingreso</v>
      </c>
      <c r="T281" s="10">
        <f>IFERROR(VLOOKUP(A281,[1]!Tabla1[[#All],[Material]:[venta nueva]],38,FALSE),0)</f>
        <v>0</v>
      </c>
    </row>
    <row r="282" spans="1:20" hidden="1" x14ac:dyDescent="0.35">
      <c r="A282">
        <f t="shared" si="14"/>
        <v>1022218</v>
      </c>
      <c r="B282" s="6" t="s">
        <v>1242</v>
      </c>
      <c r="C282" s="7" t="s">
        <v>553</v>
      </c>
      <c r="D282" s="7" t="s">
        <v>1095</v>
      </c>
      <c r="E282" s="7" t="s">
        <v>258</v>
      </c>
      <c r="F282" s="7" t="s">
        <v>94</v>
      </c>
      <c r="G282" s="7" t="s">
        <v>1078</v>
      </c>
      <c r="H282" s="7" t="s">
        <v>1021</v>
      </c>
      <c r="I282" s="6" t="s">
        <v>11</v>
      </c>
      <c r="J282" s="1"/>
      <c r="K282" s="1"/>
      <c r="L282" s="1"/>
      <c r="M282" s="1"/>
      <c r="N282" s="1"/>
      <c r="O282" s="1"/>
      <c r="P282" s="1">
        <v>24000</v>
      </c>
      <c r="Q282" s="12"/>
      <c r="R282" s="29">
        <f t="shared" si="15"/>
        <v>-24000</v>
      </c>
      <c r="S282" t="str">
        <f t="shared" si="16"/>
        <v>Pendiente de ingreso</v>
      </c>
      <c r="T282" s="10">
        <f>IFERROR(VLOOKUP(A282,[1]!Tabla1[[#All],[Material]:[venta nueva]],38,FALSE),0)</f>
        <v>0</v>
      </c>
    </row>
    <row r="283" spans="1:20" hidden="1" x14ac:dyDescent="0.35">
      <c r="A283">
        <f t="shared" si="14"/>
        <v>1022218</v>
      </c>
      <c r="B283" s="6" t="s">
        <v>1242</v>
      </c>
      <c r="C283" s="7" t="s">
        <v>553</v>
      </c>
      <c r="D283" s="7" t="s">
        <v>1095</v>
      </c>
      <c r="E283" s="7" t="s">
        <v>258</v>
      </c>
      <c r="F283" s="7" t="s">
        <v>94</v>
      </c>
      <c r="G283" s="7" t="s">
        <v>1078</v>
      </c>
      <c r="H283" s="7" t="s">
        <v>1021</v>
      </c>
      <c r="I283" s="6" t="s">
        <v>13</v>
      </c>
      <c r="J283" s="1">
        <v>-74649</v>
      </c>
      <c r="K283" s="1">
        <v>102671</v>
      </c>
      <c r="L283" s="1">
        <v>48000</v>
      </c>
      <c r="M283" s="1">
        <v>-74649</v>
      </c>
      <c r="N283" s="1">
        <v>102671</v>
      </c>
      <c r="O283" s="1">
        <v>120000</v>
      </c>
      <c r="P283" s="1">
        <v>96000</v>
      </c>
      <c r="Q283" s="12"/>
      <c r="R283" s="29">
        <f t="shared" si="15"/>
        <v>24000</v>
      </c>
      <c r="S283" t="str">
        <f t="shared" si="16"/>
        <v>Sobre ingreso</v>
      </c>
      <c r="T283" s="10">
        <f>IFERROR(VLOOKUP(A283,[1]!Tabla1[[#All],[Material]:[venta nueva]],38,FALSE),0)</f>
        <v>0</v>
      </c>
    </row>
    <row r="284" spans="1:20" hidden="1" x14ac:dyDescent="0.35">
      <c r="A284">
        <f t="shared" si="14"/>
        <v>1022273</v>
      </c>
      <c r="B284" s="6" t="s">
        <v>1242</v>
      </c>
      <c r="C284" s="7" t="s">
        <v>553</v>
      </c>
      <c r="D284" s="7" t="s">
        <v>1095</v>
      </c>
      <c r="E284" s="7" t="s">
        <v>261</v>
      </c>
      <c r="F284" s="7" t="s">
        <v>262</v>
      </c>
      <c r="G284" s="7" t="s">
        <v>1078</v>
      </c>
      <c r="H284" s="7" t="s">
        <v>1021</v>
      </c>
      <c r="I284" s="6" t="s">
        <v>11</v>
      </c>
      <c r="J284" s="1"/>
      <c r="K284" s="1"/>
      <c r="L284" s="1"/>
      <c r="M284" s="1"/>
      <c r="N284" s="1"/>
      <c r="O284" s="1"/>
      <c r="P284" s="1">
        <v>12000</v>
      </c>
      <c r="Q284" s="12"/>
      <c r="R284" s="29">
        <f t="shared" si="15"/>
        <v>-12000</v>
      </c>
      <c r="S284" t="str">
        <f t="shared" si="16"/>
        <v>Pendiente de ingreso</v>
      </c>
      <c r="T284" s="10">
        <f>IFERROR(VLOOKUP(A284,[1]!Tabla1[[#All],[Material]:[venta nueva]],38,FALSE),0)</f>
        <v>0</v>
      </c>
    </row>
    <row r="285" spans="1:20" hidden="1" x14ac:dyDescent="0.35">
      <c r="A285">
        <f t="shared" si="14"/>
        <v>1022273</v>
      </c>
      <c r="B285" s="6" t="s">
        <v>1242</v>
      </c>
      <c r="C285" s="7" t="s">
        <v>553</v>
      </c>
      <c r="D285" s="7" t="s">
        <v>1095</v>
      </c>
      <c r="E285" s="7" t="s">
        <v>261</v>
      </c>
      <c r="F285" s="7" t="s">
        <v>262</v>
      </c>
      <c r="G285" s="7" t="s">
        <v>1078</v>
      </c>
      <c r="H285" s="7" t="s">
        <v>1021</v>
      </c>
      <c r="I285" s="6" t="s">
        <v>13</v>
      </c>
      <c r="J285" s="1">
        <v>-87357</v>
      </c>
      <c r="K285" s="1">
        <v>139736</v>
      </c>
      <c r="L285" s="1">
        <v>72000</v>
      </c>
      <c r="M285" s="1">
        <v>-87357</v>
      </c>
      <c r="N285" s="1">
        <v>139736</v>
      </c>
      <c r="O285" s="1">
        <v>168000</v>
      </c>
      <c r="P285" s="1">
        <v>168000</v>
      </c>
      <c r="Q285" s="12"/>
      <c r="R285" s="29">
        <f t="shared" si="15"/>
        <v>0</v>
      </c>
      <c r="S285" t="str">
        <f t="shared" si="16"/>
        <v>OK</v>
      </c>
      <c r="T285" s="10">
        <f>IFERROR(VLOOKUP(A285,[1]!Tabla1[[#All],[Material]:[venta nueva]],38,FALSE),0)</f>
        <v>0</v>
      </c>
    </row>
    <row r="286" spans="1:20" hidden="1" x14ac:dyDescent="0.35">
      <c r="A286">
        <f t="shared" si="14"/>
        <v>1022282</v>
      </c>
      <c r="B286" s="6" t="s">
        <v>1242</v>
      </c>
      <c r="C286" s="7" t="s">
        <v>553</v>
      </c>
      <c r="D286" s="7" t="s">
        <v>1095</v>
      </c>
      <c r="E286" s="7" t="s">
        <v>263</v>
      </c>
      <c r="F286" s="7" t="s">
        <v>264</v>
      </c>
      <c r="G286" s="7" t="s">
        <v>1083</v>
      </c>
      <c r="H286" s="7" t="s">
        <v>1015</v>
      </c>
      <c r="I286" s="6" t="s">
        <v>16</v>
      </c>
      <c r="J286" s="1">
        <v>4005</v>
      </c>
      <c r="K286" s="1">
        <v>0</v>
      </c>
      <c r="L286" s="1">
        <v>0</v>
      </c>
      <c r="M286" s="1">
        <v>4005</v>
      </c>
      <c r="N286" s="1">
        <v>0</v>
      </c>
      <c r="O286" s="1">
        <v>0</v>
      </c>
      <c r="P286" s="1"/>
      <c r="Q286" s="12"/>
      <c r="R286" s="29">
        <f t="shared" si="15"/>
        <v>0</v>
      </c>
      <c r="S286" t="str">
        <f t="shared" si="16"/>
        <v>OK</v>
      </c>
      <c r="T286" s="10">
        <f>IFERROR(VLOOKUP(A286,[1]!Tabla1[[#All],[Material]:[venta nueva]],38,FALSE),0)</f>
        <v>0</v>
      </c>
    </row>
    <row r="287" spans="1:20" hidden="1" x14ac:dyDescent="0.35">
      <c r="A287">
        <f t="shared" si="14"/>
        <v>1022283</v>
      </c>
      <c r="B287" s="6" t="s">
        <v>1242</v>
      </c>
      <c r="C287" s="7" t="s">
        <v>553</v>
      </c>
      <c r="D287" s="7" t="s">
        <v>1095</v>
      </c>
      <c r="E287" s="7" t="s">
        <v>265</v>
      </c>
      <c r="F287" s="7" t="s">
        <v>266</v>
      </c>
      <c r="G287" s="7" t="s">
        <v>1083</v>
      </c>
      <c r="H287" s="7" t="s">
        <v>1015</v>
      </c>
      <c r="I287" s="6" t="s">
        <v>12</v>
      </c>
      <c r="J287" s="1">
        <v>1042</v>
      </c>
      <c r="K287" s="1">
        <v>3909</v>
      </c>
      <c r="L287" s="1">
        <v>5000</v>
      </c>
      <c r="M287" s="1">
        <v>1042</v>
      </c>
      <c r="N287" s="1">
        <v>3909</v>
      </c>
      <c r="O287" s="1">
        <v>5000</v>
      </c>
      <c r="P287" s="1">
        <v>5000</v>
      </c>
      <c r="Q287" s="12"/>
      <c r="R287" s="29">
        <f t="shared" si="15"/>
        <v>0</v>
      </c>
      <c r="S287" t="str">
        <f t="shared" si="16"/>
        <v>OK</v>
      </c>
      <c r="T287" s="10">
        <f>IFERROR(VLOOKUP(A287,[1]!Tabla1[[#All],[Material]:[venta nueva]],38,FALSE),0)</f>
        <v>0</v>
      </c>
    </row>
    <row r="288" spans="1:20" hidden="1" x14ac:dyDescent="0.35">
      <c r="A288">
        <f t="shared" si="14"/>
        <v>1022291</v>
      </c>
      <c r="B288" s="6" t="s">
        <v>1242</v>
      </c>
      <c r="C288" s="7" t="s">
        <v>553</v>
      </c>
      <c r="D288" s="7" t="s">
        <v>1095</v>
      </c>
      <c r="E288" s="7" t="s">
        <v>267</v>
      </c>
      <c r="F288" s="7" t="s">
        <v>268</v>
      </c>
      <c r="G288" s="7" t="s">
        <v>1086</v>
      </c>
      <c r="H288" s="7" t="s">
        <v>1025</v>
      </c>
      <c r="I288" s="6" t="s">
        <v>14</v>
      </c>
      <c r="J288" s="1">
        <v>1852</v>
      </c>
      <c r="K288" s="1">
        <v>51043</v>
      </c>
      <c r="L288" s="1">
        <v>48000</v>
      </c>
      <c r="M288" s="1">
        <v>1852</v>
      </c>
      <c r="N288" s="1">
        <v>51043</v>
      </c>
      <c r="O288" s="1">
        <v>72000</v>
      </c>
      <c r="P288" s="1">
        <v>24000</v>
      </c>
      <c r="Q288" s="12"/>
      <c r="R288" s="29">
        <f t="shared" si="15"/>
        <v>48000</v>
      </c>
      <c r="S288" t="str">
        <f t="shared" si="16"/>
        <v>Sobre ingreso</v>
      </c>
      <c r="T288" s="10">
        <f>IFERROR(VLOOKUP(A288,[1]!Tabla1[[#All],[Material]:[venta nueva]],38,FALSE),0)</f>
        <v>0</v>
      </c>
    </row>
    <row r="289" spans="1:20" hidden="1" x14ac:dyDescent="0.35">
      <c r="A289">
        <f t="shared" si="14"/>
        <v>1022313</v>
      </c>
      <c r="B289" s="6" t="s">
        <v>1242</v>
      </c>
      <c r="C289" s="7" t="s">
        <v>553</v>
      </c>
      <c r="D289" s="7" t="s">
        <v>1095</v>
      </c>
      <c r="E289" s="7" t="s">
        <v>273</v>
      </c>
      <c r="F289" s="7" t="s">
        <v>274</v>
      </c>
      <c r="G289" s="7" t="s">
        <v>1075</v>
      </c>
      <c r="H289" s="7" t="s">
        <v>1035</v>
      </c>
      <c r="I289" s="6" t="s">
        <v>16</v>
      </c>
      <c r="J289" s="1">
        <v>-4481</v>
      </c>
      <c r="K289" s="1">
        <v>15981</v>
      </c>
      <c r="L289" s="1">
        <v>3000</v>
      </c>
      <c r="M289" s="1">
        <v>-4481</v>
      </c>
      <c r="N289" s="1">
        <v>15981</v>
      </c>
      <c r="O289" s="1">
        <v>3000</v>
      </c>
      <c r="P289" s="1">
        <v>3000</v>
      </c>
      <c r="Q289" s="12"/>
      <c r="R289" s="29">
        <f t="shared" si="15"/>
        <v>0</v>
      </c>
      <c r="S289" t="str">
        <f t="shared" si="16"/>
        <v>OK</v>
      </c>
      <c r="T289" s="10">
        <f>IFERROR(VLOOKUP(A289,[1]!Tabla1[[#All],[Material]:[venta nueva]],38,FALSE),0)</f>
        <v>0</v>
      </c>
    </row>
    <row r="290" spans="1:20" hidden="1" x14ac:dyDescent="0.35">
      <c r="A290">
        <f t="shared" si="14"/>
        <v>1022326</v>
      </c>
      <c r="B290" s="6" t="s">
        <v>1242</v>
      </c>
      <c r="C290" s="7" t="s">
        <v>553</v>
      </c>
      <c r="D290" s="7" t="s">
        <v>1095</v>
      </c>
      <c r="E290" s="7" t="s">
        <v>275</v>
      </c>
      <c r="F290" s="7" t="s">
        <v>276</v>
      </c>
      <c r="G290" s="7" t="s">
        <v>1075</v>
      </c>
      <c r="H290" s="7" t="s">
        <v>1035</v>
      </c>
      <c r="I290" s="6" t="s">
        <v>16</v>
      </c>
      <c r="J290" s="1">
        <v>164</v>
      </c>
      <c r="K290" s="1">
        <v>40086</v>
      </c>
      <c r="L290" s="1">
        <v>35000</v>
      </c>
      <c r="M290" s="1">
        <v>164</v>
      </c>
      <c r="N290" s="1">
        <v>40086</v>
      </c>
      <c r="O290" s="1">
        <v>35000</v>
      </c>
      <c r="P290" s="1">
        <v>35000</v>
      </c>
      <c r="Q290" s="12"/>
      <c r="R290" s="29">
        <f t="shared" si="15"/>
        <v>0</v>
      </c>
      <c r="S290" t="str">
        <f t="shared" si="16"/>
        <v>OK</v>
      </c>
      <c r="T290" s="10">
        <f>IFERROR(VLOOKUP(A290,[1]!Tabla1[[#All],[Material]:[venta nueva]],38,FALSE),0)</f>
        <v>0</v>
      </c>
    </row>
    <row r="291" spans="1:20" hidden="1" x14ac:dyDescent="0.35">
      <c r="A291">
        <f t="shared" si="14"/>
        <v>1022370</v>
      </c>
      <c r="B291" s="6" t="s">
        <v>1242</v>
      </c>
      <c r="C291" s="7" t="s">
        <v>553</v>
      </c>
      <c r="D291" s="7" t="s">
        <v>1095</v>
      </c>
      <c r="E291" s="7" t="s">
        <v>279</v>
      </c>
      <c r="F291" s="7" t="s">
        <v>280</v>
      </c>
      <c r="G291" s="7" t="s">
        <v>1075</v>
      </c>
      <c r="H291" s="7" t="s">
        <v>1003</v>
      </c>
      <c r="I291" s="6" t="s">
        <v>16</v>
      </c>
      <c r="J291" s="1">
        <v>-1599</v>
      </c>
      <c r="K291" s="1">
        <v>18849</v>
      </c>
      <c r="L291" s="1">
        <v>15000</v>
      </c>
      <c r="M291" s="1">
        <v>-1599</v>
      </c>
      <c r="N291" s="1">
        <v>18849</v>
      </c>
      <c r="O291" s="1">
        <v>15000</v>
      </c>
      <c r="P291" s="1">
        <v>15000</v>
      </c>
      <c r="Q291" s="12"/>
      <c r="R291" s="29">
        <f t="shared" si="15"/>
        <v>0</v>
      </c>
      <c r="S291" t="str">
        <f t="shared" si="16"/>
        <v>OK</v>
      </c>
      <c r="T291" s="10">
        <f>IFERROR(VLOOKUP(A291,[1]!Tabla1[[#All],[Material]:[venta nueva]],38,FALSE),0)</f>
        <v>0</v>
      </c>
    </row>
    <row r="292" spans="1:20" hidden="1" x14ac:dyDescent="0.35">
      <c r="A292">
        <f t="shared" si="14"/>
        <v>1022371</v>
      </c>
      <c r="B292" s="6" t="s">
        <v>1242</v>
      </c>
      <c r="C292" s="7" t="s">
        <v>553</v>
      </c>
      <c r="D292" s="7" t="s">
        <v>1095</v>
      </c>
      <c r="E292" s="7" t="s">
        <v>526</v>
      </c>
      <c r="F292" s="7" t="s">
        <v>527</v>
      </c>
      <c r="G292" s="7" t="s">
        <v>1082</v>
      </c>
      <c r="H292" s="7" t="s">
        <v>1013</v>
      </c>
      <c r="I292" s="6" t="s">
        <v>16</v>
      </c>
      <c r="J292" s="1">
        <v>-7888</v>
      </c>
      <c r="K292" s="1">
        <v>7888</v>
      </c>
      <c r="L292" s="1">
        <v>20000</v>
      </c>
      <c r="M292" s="1">
        <v>-7888</v>
      </c>
      <c r="N292" s="1">
        <v>7888</v>
      </c>
      <c r="O292" s="1">
        <v>20000</v>
      </c>
      <c r="P292" s="1">
        <v>20000</v>
      </c>
      <c r="Q292" s="12"/>
      <c r="R292" s="29">
        <f t="shared" si="15"/>
        <v>0</v>
      </c>
      <c r="S292" t="str">
        <f t="shared" si="16"/>
        <v>OK</v>
      </c>
      <c r="T292" s="10">
        <f>IFERROR(VLOOKUP(A292,[1]!Tabla1[[#All],[Material]:[venta nueva]],38,FALSE),0)</f>
        <v>0</v>
      </c>
    </row>
    <row r="293" spans="1:20" hidden="1" x14ac:dyDescent="0.35">
      <c r="A293">
        <f t="shared" si="14"/>
        <v>1022373</v>
      </c>
      <c r="B293" s="6" t="s">
        <v>1242</v>
      </c>
      <c r="C293" s="7" t="s">
        <v>553</v>
      </c>
      <c r="D293" s="7" t="s">
        <v>1095</v>
      </c>
      <c r="E293" s="7" t="s">
        <v>281</v>
      </c>
      <c r="F293" s="7" t="s">
        <v>282</v>
      </c>
      <c r="G293" s="7" t="s">
        <v>1081</v>
      </c>
      <c r="H293" s="7" t="s">
        <v>1010</v>
      </c>
      <c r="I293" s="6" t="s">
        <v>14</v>
      </c>
      <c r="J293" s="1">
        <v>51248</v>
      </c>
      <c r="K293" s="1">
        <v>0</v>
      </c>
      <c r="L293" s="1">
        <v>0</v>
      </c>
      <c r="M293" s="1">
        <v>51248</v>
      </c>
      <c r="N293" s="1">
        <v>35248</v>
      </c>
      <c r="O293" s="1">
        <v>96000</v>
      </c>
      <c r="P293" s="1">
        <v>48000</v>
      </c>
      <c r="Q293" s="12"/>
      <c r="R293" s="29">
        <f t="shared" si="15"/>
        <v>48000</v>
      </c>
      <c r="S293" t="str">
        <f t="shared" si="16"/>
        <v>Sobre ingreso</v>
      </c>
      <c r="T293" s="10">
        <f>IFERROR(VLOOKUP(A293,[1]!Tabla1[[#All],[Material]:[venta nueva]],38,FALSE),0)</f>
        <v>0</v>
      </c>
    </row>
    <row r="294" spans="1:20" hidden="1" x14ac:dyDescent="0.35">
      <c r="A294">
        <f t="shared" si="14"/>
        <v>1022378</v>
      </c>
      <c r="B294" s="6" t="s">
        <v>1242</v>
      </c>
      <c r="C294" s="7" t="s">
        <v>553</v>
      </c>
      <c r="D294" s="7" t="s">
        <v>1095</v>
      </c>
      <c r="E294" s="7" t="s">
        <v>283</v>
      </c>
      <c r="F294" s="7" t="s">
        <v>284</v>
      </c>
      <c r="G294" s="7" t="s">
        <v>1084</v>
      </c>
      <c r="H294" s="7" t="s">
        <v>1017</v>
      </c>
      <c r="I294" s="6" t="s">
        <v>14</v>
      </c>
      <c r="J294" s="1">
        <v>8811</v>
      </c>
      <c r="K294" s="1">
        <v>63801</v>
      </c>
      <c r="L294" s="1">
        <v>72000</v>
      </c>
      <c r="M294" s="1">
        <v>8811</v>
      </c>
      <c r="N294" s="1">
        <v>63801</v>
      </c>
      <c r="O294" s="1">
        <v>72000</v>
      </c>
      <c r="P294" s="1">
        <v>48000</v>
      </c>
      <c r="Q294" s="12"/>
      <c r="R294" s="29">
        <f t="shared" si="15"/>
        <v>24000</v>
      </c>
      <c r="S294" t="str">
        <f t="shared" si="16"/>
        <v>Sobre ingreso</v>
      </c>
      <c r="T294" s="10">
        <f>IFERROR(VLOOKUP(A294,[1]!Tabla1[[#All],[Material]:[venta nueva]],38,FALSE),0)</f>
        <v>0</v>
      </c>
    </row>
    <row r="295" spans="1:20" hidden="1" x14ac:dyDescent="0.35">
      <c r="A295">
        <f t="shared" si="14"/>
        <v>1022381</v>
      </c>
      <c r="B295" s="6" t="s">
        <v>1242</v>
      </c>
      <c r="C295" s="7" t="s">
        <v>553</v>
      </c>
      <c r="D295" s="7" t="s">
        <v>1095</v>
      </c>
      <c r="E295" s="7" t="s">
        <v>287</v>
      </c>
      <c r="F295" s="7" t="s">
        <v>288</v>
      </c>
      <c r="G295" s="7" t="s">
        <v>1078</v>
      </c>
      <c r="H295" s="7" t="s">
        <v>1009</v>
      </c>
      <c r="I295" s="6" t="s">
        <v>14</v>
      </c>
      <c r="J295" s="1">
        <v>55077</v>
      </c>
      <c r="K295" s="1">
        <v>0</v>
      </c>
      <c r="L295" s="1">
        <v>48000</v>
      </c>
      <c r="M295" s="1">
        <v>55077</v>
      </c>
      <c r="N295" s="1">
        <v>0</v>
      </c>
      <c r="O295" s="1">
        <v>72000</v>
      </c>
      <c r="P295" s="1">
        <v>24000</v>
      </c>
      <c r="Q295" s="12"/>
      <c r="R295" s="29">
        <f t="shared" si="15"/>
        <v>48000</v>
      </c>
      <c r="S295" t="str">
        <f t="shared" si="16"/>
        <v>Sobre ingreso</v>
      </c>
      <c r="T295" s="10">
        <f>IFERROR(VLOOKUP(A295,[1]!Tabla1[[#All],[Material]:[venta nueva]],38,FALSE),0)</f>
        <v>0</v>
      </c>
    </row>
    <row r="296" spans="1:20" hidden="1" x14ac:dyDescent="0.35">
      <c r="A296">
        <f t="shared" si="14"/>
        <v>1022384</v>
      </c>
      <c r="B296" s="6" t="s">
        <v>1242</v>
      </c>
      <c r="C296" s="7" t="s">
        <v>553</v>
      </c>
      <c r="D296" s="7" t="s">
        <v>1095</v>
      </c>
      <c r="E296" s="7" t="s">
        <v>289</v>
      </c>
      <c r="F296" s="7" t="s">
        <v>290</v>
      </c>
      <c r="G296" s="7" t="s">
        <v>1074</v>
      </c>
      <c r="H296" s="7" t="s">
        <v>1018</v>
      </c>
      <c r="I296" s="6" t="s">
        <v>11</v>
      </c>
      <c r="J296" s="1">
        <v>5</v>
      </c>
      <c r="K296" s="1">
        <v>0</v>
      </c>
      <c r="L296" s="1">
        <v>0</v>
      </c>
      <c r="M296" s="1">
        <v>5</v>
      </c>
      <c r="N296" s="1">
        <v>0</v>
      </c>
      <c r="O296" s="1">
        <v>0</v>
      </c>
      <c r="P296" s="1">
        <v>619</v>
      </c>
      <c r="Q296" s="12"/>
      <c r="R296" s="29">
        <f t="shared" si="15"/>
        <v>-619</v>
      </c>
      <c r="S296" t="str">
        <f t="shared" si="16"/>
        <v>Pendiente de ingreso</v>
      </c>
      <c r="T296" s="10">
        <f>IFERROR(VLOOKUP(A296,[1]!Tabla1[[#All],[Material]:[venta nueva]],38,FALSE),0)</f>
        <v>0</v>
      </c>
    </row>
    <row r="297" spans="1:20" hidden="1" x14ac:dyDescent="0.35">
      <c r="A297">
        <f t="shared" si="14"/>
        <v>1022389</v>
      </c>
      <c r="B297" s="6" t="s">
        <v>1242</v>
      </c>
      <c r="C297" s="7" t="s">
        <v>553</v>
      </c>
      <c r="D297" s="7" t="s">
        <v>1095</v>
      </c>
      <c r="E297" s="7" t="s">
        <v>500</v>
      </c>
      <c r="F297" s="7" t="s">
        <v>501</v>
      </c>
      <c r="G297" s="7" t="s">
        <v>1080</v>
      </c>
      <c r="H297" s="7" t="s">
        <v>1008</v>
      </c>
      <c r="I297" s="6" t="s">
        <v>14</v>
      </c>
      <c r="J297" s="1">
        <v>-31103</v>
      </c>
      <c r="K297" s="1">
        <v>31103</v>
      </c>
      <c r="L297" s="1">
        <v>0</v>
      </c>
      <c r="M297" s="1">
        <v>-31103</v>
      </c>
      <c r="N297" s="1">
        <v>31103</v>
      </c>
      <c r="O297" s="1">
        <v>0</v>
      </c>
      <c r="P297" s="1"/>
      <c r="Q297" s="12"/>
      <c r="R297" s="29">
        <f t="shared" si="15"/>
        <v>0</v>
      </c>
      <c r="S297" t="str">
        <f t="shared" si="16"/>
        <v>OK</v>
      </c>
      <c r="T297" s="10">
        <f>IFERROR(VLOOKUP(A297,[1]!Tabla1[[#All],[Material]:[venta nueva]],38,FALSE),0)</f>
        <v>0</v>
      </c>
    </row>
    <row r="298" spans="1:20" hidden="1" x14ac:dyDescent="0.35">
      <c r="A298">
        <f t="shared" si="14"/>
        <v>1022406</v>
      </c>
      <c r="B298" s="6" t="s">
        <v>1242</v>
      </c>
      <c r="C298" s="7" t="s">
        <v>553</v>
      </c>
      <c r="D298" s="7" t="s">
        <v>1095</v>
      </c>
      <c r="E298" s="7" t="s">
        <v>493</v>
      </c>
      <c r="F298" s="7" t="s">
        <v>537</v>
      </c>
      <c r="G298" s="7" t="s">
        <v>1069</v>
      </c>
      <c r="H298" s="7" t="s">
        <v>1033</v>
      </c>
      <c r="I298" s="6" t="s">
        <v>11</v>
      </c>
      <c r="J298" s="1">
        <v>1932</v>
      </c>
      <c r="K298" s="1">
        <v>0</v>
      </c>
      <c r="L298" s="1">
        <v>0</v>
      </c>
      <c r="M298" s="1">
        <v>1932</v>
      </c>
      <c r="N298" s="1">
        <v>0</v>
      </c>
      <c r="O298" s="1">
        <v>0</v>
      </c>
      <c r="P298" s="1"/>
      <c r="Q298" s="12"/>
      <c r="R298" s="29">
        <f t="shared" si="15"/>
        <v>0</v>
      </c>
      <c r="S298" t="str">
        <f t="shared" si="16"/>
        <v>OK</v>
      </c>
      <c r="T298" s="10">
        <f>IFERROR(VLOOKUP(A298,[1]!Tabla1[[#All],[Material]:[venta nueva]],38,FALSE),0)</f>
        <v>0</v>
      </c>
    </row>
    <row r="299" spans="1:20" hidden="1" x14ac:dyDescent="0.35">
      <c r="A299">
        <f t="shared" si="14"/>
        <v>1022409</v>
      </c>
      <c r="B299" s="6" t="s">
        <v>1242</v>
      </c>
      <c r="C299" s="7" t="s">
        <v>553</v>
      </c>
      <c r="D299" s="7" t="s">
        <v>1095</v>
      </c>
      <c r="E299" s="7" t="s">
        <v>295</v>
      </c>
      <c r="F299" s="7" t="s">
        <v>296</v>
      </c>
      <c r="G299" s="7" t="s">
        <v>1069</v>
      </c>
      <c r="H299" s="7" t="s">
        <v>1016</v>
      </c>
      <c r="I299" s="6" t="s">
        <v>11</v>
      </c>
      <c r="J299" s="1">
        <v>4220</v>
      </c>
      <c r="K299" s="1">
        <v>9280</v>
      </c>
      <c r="L299" s="1">
        <v>13500</v>
      </c>
      <c r="M299" s="1">
        <v>4220</v>
      </c>
      <c r="N299" s="1">
        <v>9280</v>
      </c>
      <c r="O299" s="1">
        <v>13500</v>
      </c>
      <c r="P299" s="1">
        <v>23940</v>
      </c>
      <c r="Q299" s="12"/>
      <c r="R299" s="29">
        <f t="shared" si="15"/>
        <v>-10440</v>
      </c>
      <c r="S299" t="str">
        <f t="shared" si="16"/>
        <v>Pendiente de ingreso</v>
      </c>
      <c r="T299" s="10">
        <f>IFERROR(VLOOKUP(A299,[1]!Tabla1[[#All],[Material]:[venta nueva]],38,FALSE),0)</f>
        <v>0</v>
      </c>
    </row>
    <row r="300" spans="1:20" hidden="1" x14ac:dyDescent="0.35">
      <c r="A300">
        <f t="shared" si="14"/>
        <v>1022414</v>
      </c>
      <c r="B300" s="6" t="s">
        <v>1242</v>
      </c>
      <c r="C300" s="7" t="s">
        <v>553</v>
      </c>
      <c r="D300" s="7" t="s">
        <v>1095</v>
      </c>
      <c r="E300" s="7" t="s">
        <v>297</v>
      </c>
      <c r="F300" s="7" t="s">
        <v>298</v>
      </c>
      <c r="G300" s="7" t="s">
        <v>1074</v>
      </c>
      <c r="H300" s="7" t="s">
        <v>1042</v>
      </c>
      <c r="I300" s="6" t="s">
        <v>14</v>
      </c>
      <c r="J300" s="1">
        <v>-47537</v>
      </c>
      <c r="K300" s="1">
        <v>107014</v>
      </c>
      <c r="L300" s="1">
        <v>72000</v>
      </c>
      <c r="M300" s="1">
        <v>-47537</v>
      </c>
      <c r="N300" s="1">
        <v>155014</v>
      </c>
      <c r="O300" s="1">
        <v>120000</v>
      </c>
      <c r="P300" s="1">
        <v>120000</v>
      </c>
      <c r="Q300" s="12"/>
      <c r="R300" s="29">
        <f t="shared" si="15"/>
        <v>0</v>
      </c>
      <c r="S300" t="str">
        <f t="shared" si="16"/>
        <v>OK</v>
      </c>
      <c r="T300" s="10">
        <f>IFERROR(VLOOKUP(A300,[1]!Tabla1[[#All],[Material]:[venta nueva]],38,FALSE),0)</f>
        <v>0</v>
      </c>
    </row>
    <row r="301" spans="1:20" hidden="1" x14ac:dyDescent="0.35">
      <c r="A301">
        <f t="shared" si="14"/>
        <v>1022417</v>
      </c>
      <c r="B301" s="6" t="s">
        <v>1242</v>
      </c>
      <c r="C301" s="7" t="s">
        <v>553</v>
      </c>
      <c r="D301" s="7" t="s">
        <v>1095</v>
      </c>
      <c r="E301" s="7" t="s">
        <v>301</v>
      </c>
      <c r="F301" s="7" t="s">
        <v>302</v>
      </c>
      <c r="G301" s="7" t="s">
        <v>1080</v>
      </c>
      <c r="H301" s="7" t="s">
        <v>1031</v>
      </c>
      <c r="I301" s="6" t="s">
        <v>14</v>
      </c>
      <c r="J301" s="1">
        <v>0</v>
      </c>
      <c r="K301" s="1">
        <v>31985</v>
      </c>
      <c r="L301" s="1">
        <v>48000</v>
      </c>
      <c r="M301" s="1">
        <v>0</v>
      </c>
      <c r="N301" s="1">
        <v>51985</v>
      </c>
      <c r="O301" s="1">
        <v>48000</v>
      </c>
      <c r="P301" s="1"/>
      <c r="Q301" s="12"/>
      <c r="R301" s="29">
        <f t="shared" si="15"/>
        <v>48000</v>
      </c>
      <c r="S301" t="str">
        <f t="shared" si="16"/>
        <v>Sobre ingreso</v>
      </c>
      <c r="T301" s="10">
        <f>IFERROR(VLOOKUP(A301,[1]!Tabla1[[#All],[Material]:[venta nueva]],38,FALSE),0)</f>
        <v>0</v>
      </c>
    </row>
    <row r="302" spans="1:20" hidden="1" x14ac:dyDescent="0.35">
      <c r="A302">
        <f t="shared" si="14"/>
        <v>1022418</v>
      </c>
      <c r="B302" s="6" t="s">
        <v>1242</v>
      </c>
      <c r="C302" s="7" t="s">
        <v>553</v>
      </c>
      <c r="D302" s="7" t="s">
        <v>1095</v>
      </c>
      <c r="E302" s="7" t="s">
        <v>1108</v>
      </c>
      <c r="F302" s="7" t="s">
        <v>296</v>
      </c>
      <c r="G302" s="7" t="s">
        <v>1069</v>
      </c>
      <c r="H302" s="7" t="s">
        <v>1016</v>
      </c>
      <c r="I302" s="6" t="s">
        <v>14</v>
      </c>
      <c r="J302" s="1">
        <v>-4016</v>
      </c>
      <c r="K302" s="1">
        <v>4016</v>
      </c>
      <c r="L302" s="1">
        <v>0</v>
      </c>
      <c r="M302" s="1">
        <v>-4016</v>
      </c>
      <c r="N302" s="1">
        <v>4016</v>
      </c>
      <c r="O302" s="1">
        <v>0</v>
      </c>
      <c r="P302" s="1"/>
      <c r="Q302" s="12"/>
      <c r="R302" s="29">
        <f t="shared" si="15"/>
        <v>0</v>
      </c>
      <c r="S302" t="str">
        <f t="shared" si="16"/>
        <v>OK</v>
      </c>
      <c r="T302" s="10">
        <f>IFERROR(VLOOKUP(A302,[1]!Tabla1[[#All],[Material]:[venta nueva]],38,FALSE),0)</f>
        <v>0</v>
      </c>
    </row>
    <row r="303" spans="1:20" hidden="1" x14ac:dyDescent="0.35">
      <c r="A303">
        <f t="shared" si="14"/>
        <v>1022472</v>
      </c>
      <c r="B303" s="6" t="s">
        <v>1242</v>
      </c>
      <c r="C303" s="7" t="s">
        <v>553</v>
      </c>
      <c r="D303" s="7" t="s">
        <v>1095</v>
      </c>
      <c r="E303" s="7" t="s">
        <v>303</v>
      </c>
      <c r="F303" s="7" t="s">
        <v>304</v>
      </c>
      <c r="G303" s="7" t="s">
        <v>1075</v>
      </c>
      <c r="H303" s="7" t="s">
        <v>1002</v>
      </c>
      <c r="I303" s="6" t="s">
        <v>16</v>
      </c>
      <c r="J303" s="1">
        <v>1759</v>
      </c>
      <c r="K303" s="1">
        <v>3991</v>
      </c>
      <c r="L303" s="1">
        <v>5000</v>
      </c>
      <c r="M303" s="1">
        <v>1759</v>
      </c>
      <c r="N303" s="1">
        <v>3991</v>
      </c>
      <c r="O303" s="1">
        <v>5000</v>
      </c>
      <c r="P303" s="1">
        <v>5000</v>
      </c>
      <c r="Q303" s="12"/>
      <c r="R303" s="29">
        <f t="shared" si="15"/>
        <v>0</v>
      </c>
      <c r="S303" t="str">
        <f t="shared" si="16"/>
        <v>OK</v>
      </c>
      <c r="T303" s="10">
        <f>IFERROR(VLOOKUP(A303,[1]!Tabla1[[#All],[Material]:[venta nueva]],38,FALSE),0)</f>
        <v>0</v>
      </c>
    </row>
    <row r="304" spans="1:20" hidden="1" x14ac:dyDescent="0.35">
      <c r="A304">
        <f t="shared" si="14"/>
        <v>1022499</v>
      </c>
      <c r="B304" s="6" t="s">
        <v>1242</v>
      </c>
      <c r="C304" s="7" t="s">
        <v>553</v>
      </c>
      <c r="D304" s="7" t="s">
        <v>1095</v>
      </c>
      <c r="E304" s="7" t="s">
        <v>305</v>
      </c>
      <c r="F304" s="7" t="s">
        <v>306</v>
      </c>
      <c r="G304" s="7" t="s">
        <v>1075</v>
      </c>
      <c r="H304" s="7" t="s">
        <v>1011</v>
      </c>
      <c r="I304" s="6" t="s">
        <v>16</v>
      </c>
      <c r="J304" s="1">
        <v>-8270</v>
      </c>
      <c r="K304" s="1">
        <v>19770</v>
      </c>
      <c r="L304" s="1">
        <v>10000</v>
      </c>
      <c r="M304" s="1">
        <v>-8270</v>
      </c>
      <c r="N304" s="1">
        <v>19770</v>
      </c>
      <c r="O304" s="1">
        <v>10000</v>
      </c>
      <c r="P304" s="1">
        <v>10000</v>
      </c>
      <c r="Q304" s="12"/>
      <c r="R304" s="29">
        <f t="shared" si="15"/>
        <v>0</v>
      </c>
      <c r="S304" t="str">
        <f t="shared" si="16"/>
        <v>OK</v>
      </c>
      <c r="T304" s="10">
        <f>IFERROR(VLOOKUP(A304,[1]!Tabla1[[#All],[Material]:[venta nueva]],38,FALSE),0)</f>
        <v>0</v>
      </c>
    </row>
    <row r="305" spans="1:20" hidden="1" x14ac:dyDescent="0.35">
      <c r="A305">
        <f t="shared" si="14"/>
        <v>1022541</v>
      </c>
      <c r="B305" s="6" t="s">
        <v>1242</v>
      </c>
      <c r="C305" s="7" t="s">
        <v>553</v>
      </c>
      <c r="D305" s="7" t="s">
        <v>1095</v>
      </c>
      <c r="E305" s="7" t="s">
        <v>309</v>
      </c>
      <c r="F305" s="7" t="s">
        <v>310</v>
      </c>
      <c r="G305" s="7" t="s">
        <v>1078</v>
      </c>
      <c r="H305" s="7" t="s">
        <v>1009</v>
      </c>
      <c r="I305" s="6" t="s">
        <v>14</v>
      </c>
      <c r="J305" s="1">
        <v>48778</v>
      </c>
      <c r="K305" s="1">
        <v>0</v>
      </c>
      <c r="L305" s="1">
        <v>48000</v>
      </c>
      <c r="M305" s="1">
        <v>48778</v>
      </c>
      <c r="N305" s="1">
        <v>48000</v>
      </c>
      <c r="O305" s="1">
        <v>96000</v>
      </c>
      <c r="P305" s="1">
        <v>72000</v>
      </c>
      <c r="Q305" s="12"/>
      <c r="R305" s="29">
        <f t="shared" si="15"/>
        <v>24000</v>
      </c>
      <c r="S305" t="str">
        <f t="shared" si="16"/>
        <v>Sobre ingreso</v>
      </c>
      <c r="T305" s="10">
        <f>IFERROR(VLOOKUP(A305,[1]!Tabla1[[#All],[Material]:[venta nueva]],38,FALSE),0)</f>
        <v>0</v>
      </c>
    </row>
    <row r="306" spans="1:20" hidden="1" x14ac:dyDescent="0.35">
      <c r="A306">
        <f t="shared" si="14"/>
        <v>1022569</v>
      </c>
      <c r="B306" s="6" t="s">
        <v>1242</v>
      </c>
      <c r="C306" s="7" t="s">
        <v>553</v>
      </c>
      <c r="D306" s="7" t="s">
        <v>1095</v>
      </c>
      <c r="E306" s="7" t="s">
        <v>494</v>
      </c>
      <c r="F306" s="7" t="s">
        <v>495</v>
      </c>
      <c r="G306" s="7" t="s">
        <v>1074</v>
      </c>
      <c r="H306" s="7" t="s">
        <v>1018</v>
      </c>
      <c r="I306" s="6" t="s">
        <v>11</v>
      </c>
      <c r="J306" s="1">
        <v>-4060</v>
      </c>
      <c r="K306" s="1">
        <v>0</v>
      </c>
      <c r="L306" s="1">
        <v>0</v>
      </c>
      <c r="M306" s="1">
        <v>-4060</v>
      </c>
      <c r="N306" s="1">
        <v>4060</v>
      </c>
      <c r="O306" s="1">
        <v>0</v>
      </c>
      <c r="P306" s="1"/>
      <c r="Q306" s="12"/>
      <c r="R306" s="29">
        <f t="shared" si="15"/>
        <v>0</v>
      </c>
      <c r="S306" t="str">
        <f t="shared" si="16"/>
        <v>OK</v>
      </c>
      <c r="T306" s="10">
        <f>IFERROR(VLOOKUP(A306,[1]!Tabla1[[#All],[Material]:[venta nueva]],38,FALSE),0)</f>
        <v>0</v>
      </c>
    </row>
    <row r="307" spans="1:20" hidden="1" x14ac:dyDescent="0.35">
      <c r="A307">
        <f t="shared" si="14"/>
        <v>1022587</v>
      </c>
      <c r="B307" s="6" t="s">
        <v>1242</v>
      </c>
      <c r="C307" s="7" t="s">
        <v>553</v>
      </c>
      <c r="D307" s="7" t="s">
        <v>1095</v>
      </c>
      <c r="E307" s="7" t="s">
        <v>313</v>
      </c>
      <c r="F307" s="7" t="s">
        <v>314</v>
      </c>
      <c r="G307" s="7" t="s">
        <v>1075</v>
      </c>
      <c r="H307" s="7" t="s">
        <v>1035</v>
      </c>
      <c r="I307" s="6" t="s">
        <v>16</v>
      </c>
      <c r="J307" s="1">
        <v>497</v>
      </c>
      <c r="K307" s="1">
        <v>6403</v>
      </c>
      <c r="L307" s="1">
        <v>6000</v>
      </c>
      <c r="M307" s="1">
        <v>497</v>
      </c>
      <c r="N307" s="1">
        <v>6403</v>
      </c>
      <c r="O307" s="1">
        <v>6000</v>
      </c>
      <c r="P307" s="1">
        <v>6000</v>
      </c>
      <c r="Q307" s="12"/>
      <c r="R307" s="29">
        <f t="shared" si="15"/>
        <v>0</v>
      </c>
      <c r="S307" t="str">
        <f t="shared" si="16"/>
        <v>OK</v>
      </c>
      <c r="T307" s="10">
        <f>IFERROR(VLOOKUP(A307,[1]!Tabla1[[#All],[Material]:[venta nueva]],38,FALSE),0)</f>
        <v>0</v>
      </c>
    </row>
    <row r="308" spans="1:20" hidden="1" x14ac:dyDescent="0.35">
      <c r="A308">
        <f t="shared" si="14"/>
        <v>1022600</v>
      </c>
      <c r="B308" s="6" t="s">
        <v>1242</v>
      </c>
      <c r="C308" s="7" t="s">
        <v>553</v>
      </c>
      <c r="D308" s="7" t="s">
        <v>1095</v>
      </c>
      <c r="E308" s="7" t="s">
        <v>316</v>
      </c>
      <c r="F308" s="7" t="s">
        <v>317</v>
      </c>
      <c r="G308" s="7" t="s">
        <v>1075</v>
      </c>
      <c r="H308" s="7" t="s">
        <v>1011</v>
      </c>
      <c r="I308" s="6" t="s">
        <v>16</v>
      </c>
      <c r="J308" s="1">
        <v>-5085</v>
      </c>
      <c r="K308" s="1">
        <v>20035</v>
      </c>
      <c r="L308" s="1">
        <v>13000</v>
      </c>
      <c r="M308" s="1">
        <v>-5085</v>
      </c>
      <c r="N308" s="1">
        <v>20035</v>
      </c>
      <c r="O308" s="1">
        <v>13000</v>
      </c>
      <c r="P308" s="1">
        <v>13000</v>
      </c>
      <c r="Q308" s="12"/>
      <c r="R308" s="29">
        <f t="shared" si="15"/>
        <v>0</v>
      </c>
      <c r="S308" t="str">
        <f t="shared" si="16"/>
        <v>OK</v>
      </c>
      <c r="T308" s="10">
        <f>IFERROR(VLOOKUP(A308,[1]!Tabla1[[#All],[Material]:[venta nueva]],38,FALSE),0)</f>
        <v>0</v>
      </c>
    </row>
    <row r="309" spans="1:20" hidden="1" x14ac:dyDescent="0.35">
      <c r="A309">
        <f t="shared" si="14"/>
        <v>1022605</v>
      </c>
      <c r="B309" s="6" t="s">
        <v>1242</v>
      </c>
      <c r="C309" s="7" t="s">
        <v>553</v>
      </c>
      <c r="D309" s="7" t="s">
        <v>1095</v>
      </c>
      <c r="E309" s="7" t="s">
        <v>630</v>
      </c>
      <c r="F309" s="7" t="s">
        <v>631</v>
      </c>
      <c r="G309" s="7" t="s">
        <v>1069</v>
      </c>
      <c r="H309" s="7" t="s">
        <v>1016</v>
      </c>
      <c r="I309" s="6" t="s">
        <v>12</v>
      </c>
      <c r="J309" s="1">
        <v>0</v>
      </c>
      <c r="K309" s="1">
        <v>190</v>
      </c>
      <c r="L309" s="1">
        <v>0</v>
      </c>
      <c r="M309" s="1">
        <v>0</v>
      </c>
      <c r="N309" s="1">
        <v>190</v>
      </c>
      <c r="O309" s="1">
        <v>0</v>
      </c>
      <c r="P309" s="1"/>
      <c r="Q309" s="12"/>
      <c r="R309" s="29">
        <f t="shared" si="15"/>
        <v>0</v>
      </c>
      <c r="S309" t="str">
        <f t="shared" si="16"/>
        <v>OK</v>
      </c>
      <c r="T309" s="10">
        <f>IFERROR(VLOOKUP(A309,[1]!Tabla1[[#All],[Material]:[venta nueva]],38,FALSE),0)</f>
        <v>0</v>
      </c>
    </row>
    <row r="310" spans="1:20" hidden="1" x14ac:dyDescent="0.35">
      <c r="A310">
        <f t="shared" si="14"/>
        <v>1022607</v>
      </c>
      <c r="B310" s="6" t="s">
        <v>1242</v>
      </c>
      <c r="C310" s="7" t="s">
        <v>553</v>
      </c>
      <c r="D310" s="7" t="s">
        <v>1095</v>
      </c>
      <c r="E310" s="7" t="s">
        <v>318</v>
      </c>
      <c r="F310" s="7" t="s">
        <v>319</v>
      </c>
      <c r="G310" s="7" t="s">
        <v>1083</v>
      </c>
      <c r="H310" s="7" t="s">
        <v>1044</v>
      </c>
      <c r="I310" s="6" t="s">
        <v>12</v>
      </c>
      <c r="J310" s="1">
        <v>20635</v>
      </c>
      <c r="K310" s="1">
        <v>23365</v>
      </c>
      <c r="L310" s="1">
        <v>44000</v>
      </c>
      <c r="M310" s="1">
        <v>20635</v>
      </c>
      <c r="N310" s="1">
        <v>23365</v>
      </c>
      <c r="O310" s="1">
        <v>44000</v>
      </c>
      <c r="P310" s="1">
        <v>66000</v>
      </c>
      <c r="Q310" s="12"/>
      <c r="R310" s="29">
        <f t="shared" si="15"/>
        <v>-22000</v>
      </c>
      <c r="S310" t="str">
        <f t="shared" si="16"/>
        <v>Pendiente de ingreso</v>
      </c>
      <c r="T310" s="10">
        <f>IFERROR(VLOOKUP(A310,[1]!Tabla1[[#All],[Material]:[venta nueva]],38,FALSE),0)</f>
        <v>0</v>
      </c>
    </row>
    <row r="311" spans="1:20" hidden="1" x14ac:dyDescent="0.35">
      <c r="A311">
        <f t="shared" si="14"/>
        <v>1022637</v>
      </c>
      <c r="B311" s="6" t="s">
        <v>1242</v>
      </c>
      <c r="C311" s="7" t="s">
        <v>553</v>
      </c>
      <c r="D311" s="7" t="s">
        <v>1095</v>
      </c>
      <c r="E311" s="7" t="s">
        <v>326</v>
      </c>
      <c r="F311" s="7" t="s">
        <v>327</v>
      </c>
      <c r="G311" s="7" t="s">
        <v>1084</v>
      </c>
      <c r="H311" s="7" t="s">
        <v>1028</v>
      </c>
      <c r="I311" s="6" t="s">
        <v>14</v>
      </c>
      <c r="J311" s="1">
        <v>-67075</v>
      </c>
      <c r="K311" s="1">
        <v>94469</v>
      </c>
      <c r="L311" s="1">
        <v>24000</v>
      </c>
      <c r="M311" s="1">
        <v>-67075</v>
      </c>
      <c r="N311" s="1">
        <v>94469</v>
      </c>
      <c r="O311" s="1">
        <v>24000</v>
      </c>
      <c r="P311" s="1"/>
      <c r="Q311" s="12"/>
      <c r="R311" s="29">
        <f t="shared" si="15"/>
        <v>24000</v>
      </c>
      <c r="S311" t="str">
        <f t="shared" si="16"/>
        <v>Sobre ingreso</v>
      </c>
      <c r="T311" s="10">
        <f>IFERROR(VLOOKUP(A311,[1]!Tabla1[[#All],[Material]:[venta nueva]],38,FALSE),0)</f>
        <v>0</v>
      </c>
    </row>
    <row r="312" spans="1:20" hidden="1" x14ac:dyDescent="0.35">
      <c r="A312">
        <f t="shared" si="14"/>
        <v>1022654</v>
      </c>
      <c r="B312" s="6" t="s">
        <v>1242</v>
      </c>
      <c r="C312" s="7" t="s">
        <v>553</v>
      </c>
      <c r="D312" s="7" t="s">
        <v>1095</v>
      </c>
      <c r="E312" s="7" t="s">
        <v>450</v>
      </c>
      <c r="F312" s="7" t="s">
        <v>451</v>
      </c>
      <c r="G312" s="7" t="s">
        <v>1081</v>
      </c>
      <c r="H312" s="7" t="s">
        <v>1010</v>
      </c>
      <c r="I312" s="6" t="s">
        <v>11</v>
      </c>
      <c r="J312" s="1"/>
      <c r="K312" s="1"/>
      <c r="L312" s="1"/>
      <c r="M312" s="1"/>
      <c r="N312" s="1"/>
      <c r="O312" s="1"/>
      <c r="P312" s="1">
        <v>3360</v>
      </c>
      <c r="Q312" s="12"/>
      <c r="R312" s="29">
        <f t="shared" si="15"/>
        <v>-3360</v>
      </c>
      <c r="S312" t="str">
        <f t="shared" si="16"/>
        <v>Pendiente de ingreso</v>
      </c>
      <c r="T312" s="10">
        <f>IFERROR(VLOOKUP(A312,[1]!Tabla1[[#All],[Material]:[venta nueva]],38,FALSE),0)</f>
        <v>0</v>
      </c>
    </row>
    <row r="313" spans="1:20" hidden="1" x14ac:dyDescent="0.35">
      <c r="A313">
        <f t="shared" si="14"/>
        <v>1022664</v>
      </c>
      <c r="B313" s="6" t="s">
        <v>1242</v>
      </c>
      <c r="C313" s="7" t="s">
        <v>553</v>
      </c>
      <c r="D313" s="7" t="s">
        <v>1095</v>
      </c>
      <c r="E313" s="7" t="s">
        <v>334</v>
      </c>
      <c r="F313" s="7" t="s">
        <v>335</v>
      </c>
      <c r="G313" s="7" t="s">
        <v>1075</v>
      </c>
      <c r="H313" s="7" t="s">
        <v>1035</v>
      </c>
      <c r="I313" s="6" t="s">
        <v>16</v>
      </c>
      <c r="J313" s="1">
        <v>2498</v>
      </c>
      <c r="K313" s="1">
        <v>20502</v>
      </c>
      <c r="L313" s="1">
        <v>20000</v>
      </c>
      <c r="M313" s="1">
        <v>2498</v>
      </c>
      <c r="N313" s="1">
        <v>20502</v>
      </c>
      <c r="O313" s="1">
        <v>20000</v>
      </c>
      <c r="P313" s="1">
        <v>20000</v>
      </c>
      <c r="Q313" s="12"/>
      <c r="R313" s="29">
        <f t="shared" si="15"/>
        <v>0</v>
      </c>
      <c r="S313" t="str">
        <f t="shared" si="16"/>
        <v>OK</v>
      </c>
      <c r="T313" s="10">
        <f>IFERROR(VLOOKUP(A313,[1]!Tabla1[[#All],[Material]:[venta nueva]],38,FALSE),0)</f>
        <v>0</v>
      </c>
    </row>
    <row r="314" spans="1:20" hidden="1" x14ac:dyDescent="0.35">
      <c r="A314">
        <f t="shared" si="14"/>
        <v>1022705</v>
      </c>
      <c r="B314" s="6" t="s">
        <v>1242</v>
      </c>
      <c r="C314" s="7" t="s">
        <v>553</v>
      </c>
      <c r="D314" s="7" t="s">
        <v>1095</v>
      </c>
      <c r="E314" s="7" t="s">
        <v>632</v>
      </c>
      <c r="F314" s="7" t="s">
        <v>223</v>
      </c>
      <c r="G314" s="7" t="s">
        <v>1078</v>
      </c>
      <c r="H314" s="7" t="s">
        <v>1027</v>
      </c>
      <c r="I314" s="6" t="s">
        <v>11</v>
      </c>
      <c r="J314" s="1"/>
      <c r="K314" s="1"/>
      <c r="L314" s="1"/>
      <c r="M314" s="1">
        <v>0</v>
      </c>
      <c r="N314" s="1">
        <v>0</v>
      </c>
      <c r="O314" s="1">
        <v>24000</v>
      </c>
      <c r="P314" s="1"/>
      <c r="Q314" s="12"/>
      <c r="R314" s="29">
        <f t="shared" si="15"/>
        <v>24000</v>
      </c>
      <c r="S314" t="str">
        <f t="shared" si="16"/>
        <v>Sobre ingreso</v>
      </c>
      <c r="T314" s="10">
        <f>IFERROR(VLOOKUP(A314,[1]!Tabla1[[#All],[Material]:[venta nueva]],38,FALSE),0)</f>
        <v>0</v>
      </c>
    </row>
    <row r="315" spans="1:20" hidden="1" x14ac:dyDescent="0.35">
      <c r="A315">
        <f t="shared" si="14"/>
        <v>1022709</v>
      </c>
      <c r="B315" s="6" t="s">
        <v>1242</v>
      </c>
      <c r="C315" s="7" t="s">
        <v>553</v>
      </c>
      <c r="D315" s="7" t="s">
        <v>1095</v>
      </c>
      <c r="E315" s="7" t="s">
        <v>502</v>
      </c>
      <c r="F315" s="7" t="s">
        <v>503</v>
      </c>
      <c r="G315" s="7" t="s">
        <v>1076</v>
      </c>
      <c r="H315" s="7" t="s">
        <v>1022</v>
      </c>
      <c r="I315" s="6" t="s">
        <v>11</v>
      </c>
      <c r="J315" s="1">
        <v>-433</v>
      </c>
      <c r="K315" s="1">
        <v>72000</v>
      </c>
      <c r="L315" s="1">
        <v>72000</v>
      </c>
      <c r="M315" s="1">
        <v>-433</v>
      </c>
      <c r="N315" s="1">
        <v>72000</v>
      </c>
      <c r="O315" s="1">
        <v>72000</v>
      </c>
      <c r="P315" s="1">
        <v>65000</v>
      </c>
      <c r="Q315" s="12"/>
      <c r="R315" s="29">
        <f t="shared" si="15"/>
        <v>7000</v>
      </c>
      <c r="S315" t="str">
        <f t="shared" si="16"/>
        <v>Sobre ingreso</v>
      </c>
      <c r="T315" s="10">
        <f>IFERROR(VLOOKUP(A315,[1]!Tabla1[[#All],[Material]:[venta nueva]],38,FALSE),0)</f>
        <v>0</v>
      </c>
    </row>
    <row r="316" spans="1:20" hidden="1" x14ac:dyDescent="0.35">
      <c r="A316">
        <f t="shared" si="14"/>
        <v>1022748</v>
      </c>
      <c r="B316" s="6" t="s">
        <v>1242</v>
      </c>
      <c r="C316" s="7" t="s">
        <v>553</v>
      </c>
      <c r="D316" s="7" t="s">
        <v>1095</v>
      </c>
      <c r="E316" s="7" t="s">
        <v>336</v>
      </c>
      <c r="F316" s="7" t="s">
        <v>337</v>
      </c>
      <c r="G316" s="7" t="s">
        <v>1069</v>
      </c>
      <c r="H316" s="7" t="s">
        <v>1033</v>
      </c>
      <c r="I316" s="6" t="s">
        <v>14</v>
      </c>
      <c r="J316" s="1"/>
      <c r="K316" s="1"/>
      <c r="L316" s="1"/>
      <c r="M316" s="1"/>
      <c r="N316" s="1"/>
      <c r="O316" s="1"/>
      <c r="P316" s="1">
        <v>72000</v>
      </c>
      <c r="Q316" s="12"/>
      <c r="R316" s="29">
        <f t="shared" si="15"/>
        <v>-72000</v>
      </c>
      <c r="S316" t="str">
        <f t="shared" si="16"/>
        <v>Pendiente de ingreso</v>
      </c>
      <c r="T316" s="10">
        <f>IFERROR(VLOOKUP(A316,[1]!Tabla1[[#All],[Material]:[venta nueva]],38,FALSE),0)</f>
        <v>0</v>
      </c>
    </row>
    <row r="317" spans="1:20" hidden="1" x14ac:dyDescent="0.35">
      <c r="A317">
        <f t="shared" si="14"/>
        <v>1022780</v>
      </c>
      <c r="B317" s="6" t="s">
        <v>1242</v>
      </c>
      <c r="C317" s="7" t="s">
        <v>553</v>
      </c>
      <c r="D317" s="7" t="s">
        <v>1095</v>
      </c>
      <c r="E317" s="7" t="s">
        <v>633</v>
      </c>
      <c r="F317" s="7" t="s">
        <v>634</v>
      </c>
      <c r="G317" s="7" t="s">
        <v>1069</v>
      </c>
      <c r="H317" s="7" t="s">
        <v>1016</v>
      </c>
      <c r="I317" s="6" t="s">
        <v>11</v>
      </c>
      <c r="J317" s="1"/>
      <c r="K317" s="1"/>
      <c r="L317" s="1"/>
      <c r="M317" s="1"/>
      <c r="N317" s="1"/>
      <c r="O317" s="1"/>
      <c r="P317" s="1">
        <v>627.29999999999995</v>
      </c>
      <c r="Q317" s="12"/>
      <c r="R317" s="29">
        <f t="shared" si="15"/>
        <v>-627.29999999999995</v>
      </c>
      <c r="S317" t="str">
        <f t="shared" si="16"/>
        <v>Pendiente de ingreso</v>
      </c>
      <c r="T317" s="10">
        <f>IFERROR(VLOOKUP(A317,[1]!Tabla1[[#All],[Material]:[venta nueva]],38,FALSE),0)</f>
        <v>0</v>
      </c>
    </row>
    <row r="318" spans="1:20" hidden="1" x14ac:dyDescent="0.35">
      <c r="A318">
        <f t="shared" si="14"/>
        <v>1022781</v>
      </c>
      <c r="B318" s="6" t="s">
        <v>1242</v>
      </c>
      <c r="C318" s="7" t="s">
        <v>553</v>
      </c>
      <c r="D318" s="7" t="s">
        <v>1095</v>
      </c>
      <c r="E318" s="7" t="s">
        <v>346</v>
      </c>
      <c r="F318" s="7" t="s">
        <v>347</v>
      </c>
      <c r="G318" s="7" t="s">
        <v>1069</v>
      </c>
      <c r="H318" s="7" t="s">
        <v>1016</v>
      </c>
      <c r="I318" s="6" t="s">
        <v>11</v>
      </c>
      <c r="J318" s="1">
        <v>-6630</v>
      </c>
      <c r="K318" s="1">
        <v>8994</v>
      </c>
      <c r="L318" s="1">
        <v>2364</v>
      </c>
      <c r="M318" s="1">
        <v>-6630</v>
      </c>
      <c r="N318" s="1">
        <v>8994</v>
      </c>
      <c r="O318" s="1">
        <v>2364</v>
      </c>
      <c r="P318" s="1">
        <v>13494.6</v>
      </c>
      <c r="Q318" s="12"/>
      <c r="R318" s="29">
        <f t="shared" si="15"/>
        <v>-11130.6</v>
      </c>
      <c r="S318" t="str">
        <f t="shared" si="16"/>
        <v>Pendiente de ingreso</v>
      </c>
      <c r="T318" s="10">
        <f>IFERROR(VLOOKUP(A318,[1]!Tabla1[[#All],[Material]:[venta nueva]],38,FALSE),0)</f>
        <v>0</v>
      </c>
    </row>
    <row r="319" spans="1:20" hidden="1" x14ac:dyDescent="0.35">
      <c r="A319">
        <f t="shared" si="14"/>
        <v>1022782</v>
      </c>
      <c r="B319" s="6" t="s">
        <v>1242</v>
      </c>
      <c r="C319" s="7" t="s">
        <v>553</v>
      </c>
      <c r="D319" s="7" t="s">
        <v>1095</v>
      </c>
      <c r="E319" s="7" t="s">
        <v>348</v>
      </c>
      <c r="F319" s="7" t="s">
        <v>349</v>
      </c>
      <c r="G319" s="7" t="s">
        <v>1069</v>
      </c>
      <c r="H319" s="7" t="s">
        <v>1016</v>
      </c>
      <c r="I319" s="6" t="s">
        <v>11</v>
      </c>
      <c r="J319" s="1"/>
      <c r="K319" s="1"/>
      <c r="L319" s="1"/>
      <c r="M319" s="1">
        <v>0</v>
      </c>
      <c r="N319" s="1">
        <v>9144</v>
      </c>
      <c r="O319" s="1">
        <v>9144</v>
      </c>
      <c r="P319" s="1">
        <v>9144</v>
      </c>
      <c r="Q319" s="12"/>
      <c r="R319" s="29">
        <f t="shared" si="15"/>
        <v>0</v>
      </c>
      <c r="S319" t="str">
        <f t="shared" si="16"/>
        <v>OK</v>
      </c>
      <c r="T319" s="10">
        <f>IFERROR(VLOOKUP(A319,[1]!Tabla1[[#All],[Material]:[venta nueva]],38,FALSE),0)</f>
        <v>0</v>
      </c>
    </row>
    <row r="320" spans="1:20" hidden="1" x14ac:dyDescent="0.35">
      <c r="A320">
        <f t="shared" si="14"/>
        <v>1022782</v>
      </c>
      <c r="B320" s="6" t="s">
        <v>1242</v>
      </c>
      <c r="C320" s="7" t="s">
        <v>553</v>
      </c>
      <c r="D320" s="7" t="s">
        <v>1095</v>
      </c>
      <c r="E320" s="7" t="s">
        <v>348</v>
      </c>
      <c r="F320" s="7" t="s">
        <v>349</v>
      </c>
      <c r="G320" s="7" t="s">
        <v>1069</v>
      </c>
      <c r="H320" s="7" t="s">
        <v>1016</v>
      </c>
      <c r="I320" s="6" t="s">
        <v>13</v>
      </c>
      <c r="J320" s="1">
        <v>-3600</v>
      </c>
      <c r="K320" s="1">
        <v>0</v>
      </c>
      <c r="L320" s="1">
        <v>0</v>
      </c>
      <c r="M320" s="1">
        <v>-3600</v>
      </c>
      <c r="N320" s="1">
        <v>0</v>
      </c>
      <c r="O320" s="1">
        <v>0</v>
      </c>
      <c r="P320" s="1"/>
      <c r="Q320" s="12"/>
      <c r="R320" s="29">
        <f t="shared" si="15"/>
        <v>0</v>
      </c>
      <c r="S320" t="str">
        <f t="shared" si="16"/>
        <v>OK</v>
      </c>
      <c r="T320" s="10">
        <f>IFERROR(VLOOKUP(A320,[1]!Tabla1[[#All],[Material]:[venta nueva]],38,FALSE),0)</f>
        <v>0</v>
      </c>
    </row>
    <row r="321" spans="1:20" hidden="1" x14ac:dyDescent="0.35">
      <c r="A321">
        <f t="shared" si="14"/>
        <v>1022783</v>
      </c>
      <c r="B321" s="6" t="s">
        <v>1242</v>
      </c>
      <c r="C321" s="7" t="s">
        <v>553</v>
      </c>
      <c r="D321" s="7" t="s">
        <v>1095</v>
      </c>
      <c r="E321" s="7" t="s">
        <v>350</v>
      </c>
      <c r="F321" s="7" t="s">
        <v>351</v>
      </c>
      <c r="G321" s="7" t="s">
        <v>1069</v>
      </c>
      <c r="H321" s="7" t="s">
        <v>1016</v>
      </c>
      <c r="I321" s="6" t="s">
        <v>11</v>
      </c>
      <c r="J321" s="1">
        <v>-15600</v>
      </c>
      <c r="K321" s="1">
        <v>15600</v>
      </c>
      <c r="L321" s="1">
        <v>0</v>
      </c>
      <c r="M321" s="1">
        <v>-15600</v>
      </c>
      <c r="N321" s="1">
        <v>15600</v>
      </c>
      <c r="O321" s="1">
        <v>0</v>
      </c>
      <c r="P321" s="1"/>
      <c r="Q321" s="12"/>
      <c r="R321" s="29">
        <f t="shared" si="15"/>
        <v>0</v>
      </c>
      <c r="S321" t="str">
        <f t="shared" si="16"/>
        <v>OK</v>
      </c>
      <c r="T321" s="10">
        <f>IFERROR(VLOOKUP(A321,[1]!Tabla1[[#All],[Material]:[venta nueva]],38,FALSE),0)</f>
        <v>0</v>
      </c>
    </row>
    <row r="322" spans="1:20" hidden="1" x14ac:dyDescent="0.35">
      <c r="A322">
        <f t="shared" si="14"/>
        <v>1022847</v>
      </c>
      <c r="B322" s="6" t="s">
        <v>1242</v>
      </c>
      <c r="C322" s="7" t="s">
        <v>553</v>
      </c>
      <c r="D322" s="7" t="s">
        <v>1095</v>
      </c>
      <c r="E322" s="7" t="s">
        <v>354</v>
      </c>
      <c r="F322" s="7" t="s">
        <v>355</v>
      </c>
      <c r="G322" s="7" t="s">
        <v>1082</v>
      </c>
      <c r="H322" s="7" t="s">
        <v>1013</v>
      </c>
      <c r="I322" s="6" t="s">
        <v>11</v>
      </c>
      <c r="J322" s="1">
        <v>-36123</v>
      </c>
      <c r="K322" s="1">
        <v>38038</v>
      </c>
      <c r="L322" s="1">
        <v>0</v>
      </c>
      <c r="M322" s="1">
        <v>-36123</v>
      </c>
      <c r="N322" s="1">
        <v>38038</v>
      </c>
      <c r="O322" s="1">
        <v>0</v>
      </c>
      <c r="P322" s="1"/>
      <c r="Q322" s="12"/>
      <c r="R322" s="29">
        <f t="shared" si="15"/>
        <v>0</v>
      </c>
      <c r="S322" t="str">
        <f t="shared" si="16"/>
        <v>OK</v>
      </c>
      <c r="T322" s="10">
        <f>IFERROR(VLOOKUP(A322,[1]!Tabla1[[#All],[Material]:[venta nueva]],38,FALSE),0)</f>
        <v>0</v>
      </c>
    </row>
    <row r="323" spans="1:20" hidden="1" x14ac:dyDescent="0.35">
      <c r="A323">
        <f t="shared" si="14"/>
        <v>1022851</v>
      </c>
      <c r="B323" s="6" t="s">
        <v>1242</v>
      </c>
      <c r="C323" s="7" t="s">
        <v>553</v>
      </c>
      <c r="D323" s="7" t="s">
        <v>1095</v>
      </c>
      <c r="E323" s="7" t="s">
        <v>1172</v>
      </c>
      <c r="F323" s="7" t="s">
        <v>356</v>
      </c>
      <c r="G323" s="7" t="s">
        <v>1077</v>
      </c>
      <c r="H323" s="7" t="s">
        <v>1023</v>
      </c>
      <c r="I323" s="6" t="s">
        <v>14</v>
      </c>
      <c r="J323" s="1">
        <v>-722</v>
      </c>
      <c r="K323" s="1">
        <v>0</v>
      </c>
      <c r="L323" s="1">
        <v>0</v>
      </c>
      <c r="M323" s="1">
        <v>-722</v>
      </c>
      <c r="N323" s="1">
        <v>0</v>
      </c>
      <c r="O323" s="1">
        <v>0</v>
      </c>
      <c r="P323" s="1"/>
      <c r="Q323" s="12"/>
      <c r="R323" s="29">
        <f t="shared" si="15"/>
        <v>0</v>
      </c>
      <c r="S323" t="str">
        <f t="shared" si="16"/>
        <v>OK</v>
      </c>
      <c r="T323" s="10">
        <f>IFERROR(VLOOKUP(A323,[1]!Tabla1[[#All],[Material]:[venta nueva]],38,FALSE),0)</f>
        <v>0</v>
      </c>
    </row>
    <row r="324" spans="1:20" hidden="1" x14ac:dyDescent="0.35">
      <c r="A324">
        <f t="shared" si="14"/>
        <v>1022855</v>
      </c>
      <c r="B324" s="6" t="s">
        <v>1242</v>
      </c>
      <c r="C324" s="7" t="s">
        <v>553</v>
      </c>
      <c r="D324" s="7" t="s">
        <v>1095</v>
      </c>
      <c r="E324" s="7" t="s">
        <v>358</v>
      </c>
      <c r="F324" s="7" t="s">
        <v>315</v>
      </c>
      <c r="G324" s="7" t="s">
        <v>1078</v>
      </c>
      <c r="H324" s="7" t="s">
        <v>1021</v>
      </c>
      <c r="I324" s="6" t="s">
        <v>11</v>
      </c>
      <c r="J324" s="1">
        <v>7956</v>
      </c>
      <c r="K324" s="1">
        <v>16044</v>
      </c>
      <c r="L324" s="1">
        <v>24000</v>
      </c>
      <c r="M324" s="1">
        <v>7956</v>
      </c>
      <c r="N324" s="1">
        <v>16044</v>
      </c>
      <c r="O324" s="1">
        <v>24000</v>
      </c>
      <c r="P324" s="1">
        <v>48000</v>
      </c>
      <c r="Q324" s="12"/>
      <c r="R324" s="29">
        <f t="shared" si="15"/>
        <v>-24000</v>
      </c>
      <c r="S324" t="str">
        <f t="shared" si="16"/>
        <v>Pendiente de ingreso</v>
      </c>
      <c r="T324" s="10">
        <f>IFERROR(VLOOKUP(A324,[1]!Tabla1[[#All],[Material]:[venta nueva]],38,FALSE),0)</f>
        <v>0</v>
      </c>
    </row>
    <row r="325" spans="1:20" hidden="1" x14ac:dyDescent="0.35">
      <c r="A325">
        <f t="shared" si="14"/>
        <v>1022856</v>
      </c>
      <c r="B325" s="6" t="s">
        <v>1242</v>
      </c>
      <c r="C325" s="7" t="s">
        <v>553</v>
      </c>
      <c r="D325" s="7" t="s">
        <v>1095</v>
      </c>
      <c r="E325" s="7" t="s">
        <v>359</v>
      </c>
      <c r="F325" s="7" t="s">
        <v>360</v>
      </c>
      <c r="G325" s="7" t="s">
        <v>1078</v>
      </c>
      <c r="H325" s="7" t="s">
        <v>1009</v>
      </c>
      <c r="I325" s="6" t="s">
        <v>14</v>
      </c>
      <c r="J325" s="1">
        <v>-26820</v>
      </c>
      <c r="K325" s="1">
        <v>151774</v>
      </c>
      <c r="L325" s="1">
        <v>120000</v>
      </c>
      <c r="M325" s="1">
        <v>-26820</v>
      </c>
      <c r="N325" s="1">
        <v>151774</v>
      </c>
      <c r="O325" s="1">
        <v>120000</v>
      </c>
      <c r="P325" s="1">
        <v>72000</v>
      </c>
      <c r="Q325" s="12"/>
      <c r="R325" s="29">
        <f t="shared" si="15"/>
        <v>48000</v>
      </c>
      <c r="S325" t="str">
        <f t="shared" si="16"/>
        <v>Sobre ingreso</v>
      </c>
      <c r="T325" s="10">
        <f>IFERROR(VLOOKUP(A325,[1]!Tabla1[[#All],[Material]:[venta nueva]],38,FALSE),0)</f>
        <v>0</v>
      </c>
    </row>
    <row r="326" spans="1:20" hidden="1" x14ac:dyDescent="0.35">
      <c r="A326">
        <f t="shared" ref="A326:A389" si="17">+E326*1</f>
        <v>1022869</v>
      </c>
      <c r="B326" s="6" t="s">
        <v>1242</v>
      </c>
      <c r="C326" s="7" t="s">
        <v>553</v>
      </c>
      <c r="D326" s="7" t="s">
        <v>1095</v>
      </c>
      <c r="E326" s="7" t="s">
        <v>513</v>
      </c>
      <c r="F326" s="7" t="s">
        <v>514</v>
      </c>
      <c r="G326" s="7" t="s">
        <v>1084</v>
      </c>
      <c r="H326" s="7" t="s">
        <v>1017</v>
      </c>
      <c r="I326" s="6" t="s">
        <v>16</v>
      </c>
      <c r="J326" s="1">
        <v>720</v>
      </c>
      <c r="K326" s="1">
        <v>200</v>
      </c>
      <c r="L326" s="1">
        <v>800</v>
      </c>
      <c r="M326" s="1">
        <v>720</v>
      </c>
      <c r="N326" s="1">
        <v>200</v>
      </c>
      <c r="O326" s="1">
        <v>800</v>
      </c>
      <c r="P326" s="1">
        <v>800</v>
      </c>
      <c r="Q326" s="12"/>
      <c r="R326" s="29">
        <f t="shared" si="15"/>
        <v>0</v>
      </c>
      <c r="S326" t="str">
        <f t="shared" si="16"/>
        <v>OK</v>
      </c>
      <c r="T326" s="10">
        <f>IFERROR(VLOOKUP(A326,[1]!Tabla1[[#All],[Material]:[venta nueva]],38,FALSE),0)</f>
        <v>0</v>
      </c>
    </row>
    <row r="327" spans="1:20" hidden="1" x14ac:dyDescent="0.35">
      <c r="A327">
        <f t="shared" si="17"/>
        <v>1022885</v>
      </c>
      <c r="B327" s="6" t="s">
        <v>1242</v>
      </c>
      <c r="C327" s="7" t="s">
        <v>553</v>
      </c>
      <c r="D327" s="7" t="s">
        <v>1095</v>
      </c>
      <c r="E327" s="7" t="s">
        <v>371</v>
      </c>
      <c r="F327" s="7" t="s">
        <v>372</v>
      </c>
      <c r="G327" s="7" t="s">
        <v>1082</v>
      </c>
      <c r="H327" s="7" t="s">
        <v>1013</v>
      </c>
      <c r="I327" s="6" t="s">
        <v>12</v>
      </c>
      <c r="J327" s="1">
        <v>-548139</v>
      </c>
      <c r="K327" s="1">
        <v>548139</v>
      </c>
      <c r="L327" s="1">
        <v>440000</v>
      </c>
      <c r="M327" s="1">
        <v>-548139</v>
      </c>
      <c r="N327" s="1">
        <v>548139</v>
      </c>
      <c r="O327" s="1">
        <v>425000</v>
      </c>
      <c r="P327" s="1">
        <v>425000</v>
      </c>
      <c r="Q327" s="12"/>
      <c r="R327" s="29">
        <f t="shared" si="15"/>
        <v>0</v>
      </c>
      <c r="S327" t="str">
        <f t="shared" si="16"/>
        <v>OK</v>
      </c>
      <c r="T327" s="10">
        <f>IFERROR(VLOOKUP(A327,[1]!Tabla1[[#All],[Material]:[venta nueva]],38,FALSE),0)</f>
        <v>0</v>
      </c>
    </row>
    <row r="328" spans="1:20" hidden="1" x14ac:dyDescent="0.35">
      <c r="A328">
        <f t="shared" si="17"/>
        <v>1022887</v>
      </c>
      <c r="B328" s="6" t="s">
        <v>1242</v>
      </c>
      <c r="C328" s="7" t="s">
        <v>553</v>
      </c>
      <c r="D328" s="7" t="s">
        <v>1095</v>
      </c>
      <c r="E328" s="7" t="s">
        <v>373</v>
      </c>
      <c r="F328" s="7" t="s">
        <v>374</v>
      </c>
      <c r="G328" s="7" t="s">
        <v>1082</v>
      </c>
      <c r="H328" s="7" t="s">
        <v>1013</v>
      </c>
      <c r="I328" s="6" t="s">
        <v>12</v>
      </c>
      <c r="J328" s="1">
        <v>16484</v>
      </c>
      <c r="K328" s="1">
        <v>279612</v>
      </c>
      <c r="L328" s="1">
        <v>308000</v>
      </c>
      <c r="M328" s="1">
        <v>16484</v>
      </c>
      <c r="N328" s="1">
        <v>262652</v>
      </c>
      <c r="O328" s="1">
        <v>319000</v>
      </c>
      <c r="P328" s="1">
        <v>319000</v>
      </c>
      <c r="Q328" s="12"/>
      <c r="R328" s="29">
        <f t="shared" ref="R328:R391" si="18">+O328-P328</f>
        <v>0</v>
      </c>
      <c r="S328" t="str">
        <f t="shared" ref="S328:S391" si="19">IF(R328&gt;0,"Sobre ingreso",IF(R328&lt;0,"Pendiente de ingreso","OK"))</f>
        <v>OK</v>
      </c>
      <c r="T328" s="10">
        <f>IFERROR(VLOOKUP(A328,[1]!Tabla1[[#All],[Material]:[venta nueva]],38,FALSE),0)</f>
        <v>0</v>
      </c>
    </row>
    <row r="329" spans="1:20" hidden="1" x14ac:dyDescent="0.35">
      <c r="A329">
        <f t="shared" si="17"/>
        <v>1022901</v>
      </c>
      <c r="B329" s="6" t="s">
        <v>1242</v>
      </c>
      <c r="C329" s="7" t="s">
        <v>553</v>
      </c>
      <c r="D329" s="7" t="s">
        <v>1095</v>
      </c>
      <c r="E329" s="7" t="s">
        <v>481</v>
      </c>
      <c r="F329" s="7" t="s">
        <v>482</v>
      </c>
      <c r="G329" s="7" t="s">
        <v>1082</v>
      </c>
      <c r="H329" s="7" t="s">
        <v>1013</v>
      </c>
      <c r="I329" s="6" t="s">
        <v>16</v>
      </c>
      <c r="J329" s="1">
        <v>-1721</v>
      </c>
      <c r="K329" s="1">
        <v>13221</v>
      </c>
      <c r="L329" s="1">
        <v>10000</v>
      </c>
      <c r="M329" s="1">
        <v>-1721</v>
      </c>
      <c r="N329" s="1">
        <v>13221</v>
      </c>
      <c r="O329" s="1">
        <v>10000</v>
      </c>
      <c r="P329" s="1">
        <v>10000</v>
      </c>
      <c r="Q329" s="12"/>
      <c r="R329" s="29">
        <f t="shared" si="18"/>
        <v>0</v>
      </c>
      <c r="S329" t="str">
        <f t="shared" si="19"/>
        <v>OK</v>
      </c>
      <c r="T329" s="10">
        <f>IFERROR(VLOOKUP(A329,[1]!Tabla1[[#All],[Material]:[venta nueva]],38,FALSE),0)</f>
        <v>0</v>
      </c>
    </row>
    <row r="330" spans="1:20" hidden="1" x14ac:dyDescent="0.35">
      <c r="A330">
        <f t="shared" si="17"/>
        <v>1022919</v>
      </c>
      <c r="B330" s="6" t="s">
        <v>1242</v>
      </c>
      <c r="C330" s="7" t="s">
        <v>553</v>
      </c>
      <c r="D330" s="7" t="s">
        <v>1095</v>
      </c>
      <c r="E330" s="7" t="s">
        <v>378</v>
      </c>
      <c r="F330" s="7" t="s">
        <v>379</v>
      </c>
      <c r="G330" s="7" t="s">
        <v>1075</v>
      </c>
      <c r="H330" s="7" t="s">
        <v>1003</v>
      </c>
      <c r="I330" s="6" t="s">
        <v>16</v>
      </c>
      <c r="J330" s="1">
        <v>2083</v>
      </c>
      <c r="K330" s="1">
        <v>0</v>
      </c>
      <c r="L330" s="1">
        <v>24000</v>
      </c>
      <c r="M330" s="1">
        <v>2083</v>
      </c>
      <c r="N330" s="1">
        <v>0</v>
      </c>
      <c r="O330" s="1">
        <v>24000</v>
      </c>
      <c r="P330" s="1">
        <v>24000</v>
      </c>
      <c r="Q330" s="12"/>
      <c r="R330" s="29">
        <f t="shared" si="18"/>
        <v>0</v>
      </c>
      <c r="S330" t="str">
        <f t="shared" si="19"/>
        <v>OK</v>
      </c>
      <c r="T330" s="10">
        <f>IFERROR(VLOOKUP(A330,[1]!Tabla1[[#All],[Material]:[venta nueva]],38,FALSE),0)</f>
        <v>0</v>
      </c>
    </row>
    <row r="331" spans="1:20" hidden="1" x14ac:dyDescent="0.35">
      <c r="A331">
        <f t="shared" si="17"/>
        <v>1022920</v>
      </c>
      <c r="B331" s="6" t="s">
        <v>1242</v>
      </c>
      <c r="C331" s="7" t="s">
        <v>553</v>
      </c>
      <c r="D331" s="7" t="s">
        <v>1095</v>
      </c>
      <c r="E331" s="7" t="s">
        <v>380</v>
      </c>
      <c r="F331" s="7" t="s">
        <v>381</v>
      </c>
      <c r="G331" s="7" t="s">
        <v>1078</v>
      </c>
      <c r="H331" s="7" t="s">
        <v>1009</v>
      </c>
      <c r="I331" s="6" t="s">
        <v>11</v>
      </c>
      <c r="J331" s="1">
        <v>4619</v>
      </c>
      <c r="K331" s="1">
        <v>0</v>
      </c>
      <c r="L331" s="1">
        <v>0</v>
      </c>
      <c r="M331" s="1">
        <v>4619</v>
      </c>
      <c r="N331" s="1">
        <v>0</v>
      </c>
      <c r="O331" s="1">
        <v>0</v>
      </c>
      <c r="P331" s="1"/>
      <c r="Q331" s="12"/>
      <c r="R331" s="29">
        <f t="shared" si="18"/>
        <v>0</v>
      </c>
      <c r="S331" t="str">
        <f t="shared" si="19"/>
        <v>OK</v>
      </c>
      <c r="T331" s="10">
        <f>IFERROR(VLOOKUP(A331,[1]!Tabla1[[#All],[Material]:[venta nueva]],38,FALSE),0)</f>
        <v>0</v>
      </c>
    </row>
    <row r="332" spans="1:20" hidden="1" x14ac:dyDescent="0.35">
      <c r="A332">
        <f t="shared" si="17"/>
        <v>1022921</v>
      </c>
      <c r="B332" s="6" t="s">
        <v>1242</v>
      </c>
      <c r="C332" s="7" t="s">
        <v>553</v>
      </c>
      <c r="D332" s="7" t="s">
        <v>1095</v>
      </c>
      <c r="E332" s="7" t="s">
        <v>382</v>
      </c>
      <c r="F332" s="7" t="s">
        <v>383</v>
      </c>
      <c r="G332" s="7" t="s">
        <v>1078</v>
      </c>
      <c r="H332" s="7" t="s">
        <v>1009</v>
      </c>
      <c r="I332" s="6" t="s">
        <v>11</v>
      </c>
      <c r="J332" s="1">
        <v>1081</v>
      </c>
      <c r="K332" s="1">
        <v>0</v>
      </c>
      <c r="L332" s="1">
        <v>0</v>
      </c>
      <c r="M332" s="1">
        <v>1081</v>
      </c>
      <c r="N332" s="1">
        <v>0</v>
      </c>
      <c r="O332" s="1">
        <v>0</v>
      </c>
      <c r="P332" s="1"/>
      <c r="Q332" s="12"/>
      <c r="R332" s="29">
        <f t="shared" si="18"/>
        <v>0</v>
      </c>
      <c r="S332" t="str">
        <f t="shared" si="19"/>
        <v>OK</v>
      </c>
      <c r="T332" s="10">
        <f>IFERROR(VLOOKUP(A332,[1]!Tabla1[[#All],[Material]:[venta nueva]],38,FALSE),0)</f>
        <v>0</v>
      </c>
    </row>
    <row r="333" spans="1:20" hidden="1" x14ac:dyDescent="0.35">
      <c r="A333">
        <f t="shared" si="17"/>
        <v>1022930</v>
      </c>
      <c r="B333" s="6" t="s">
        <v>1242</v>
      </c>
      <c r="C333" s="7" t="s">
        <v>553</v>
      </c>
      <c r="D333" s="7" t="s">
        <v>1095</v>
      </c>
      <c r="E333" s="7" t="s">
        <v>384</v>
      </c>
      <c r="F333" s="7" t="s">
        <v>385</v>
      </c>
      <c r="G333" s="7" t="s">
        <v>1082</v>
      </c>
      <c r="H333" s="7" t="s">
        <v>1013</v>
      </c>
      <c r="I333" s="6" t="s">
        <v>12</v>
      </c>
      <c r="J333" s="1">
        <v>-8430</v>
      </c>
      <c r="K333" s="1">
        <v>118430</v>
      </c>
      <c r="L333" s="1">
        <v>110000</v>
      </c>
      <c r="M333" s="1">
        <v>-8430</v>
      </c>
      <c r="N333" s="1">
        <v>118430</v>
      </c>
      <c r="O333" s="1">
        <v>110000</v>
      </c>
      <c r="P333" s="1">
        <v>110000</v>
      </c>
      <c r="Q333" s="12"/>
      <c r="R333" s="29">
        <f t="shared" si="18"/>
        <v>0</v>
      </c>
      <c r="S333" t="str">
        <f t="shared" si="19"/>
        <v>OK</v>
      </c>
      <c r="T333" s="10">
        <f>IFERROR(VLOOKUP(A333,[1]!Tabla1[[#All],[Material]:[venta nueva]],38,FALSE),0)</f>
        <v>0</v>
      </c>
    </row>
    <row r="334" spans="1:20" hidden="1" x14ac:dyDescent="0.35">
      <c r="A334">
        <f t="shared" si="17"/>
        <v>1022931</v>
      </c>
      <c r="B334" s="6" t="s">
        <v>1242</v>
      </c>
      <c r="C334" s="7" t="s">
        <v>553</v>
      </c>
      <c r="D334" s="7" t="s">
        <v>1095</v>
      </c>
      <c r="E334" s="7" t="s">
        <v>386</v>
      </c>
      <c r="F334" s="7" t="s">
        <v>387</v>
      </c>
      <c r="G334" s="7" t="s">
        <v>985</v>
      </c>
      <c r="H334" s="7" t="s">
        <v>1012</v>
      </c>
      <c r="I334" s="6" t="s">
        <v>16</v>
      </c>
      <c r="J334" s="1">
        <v>-2544</v>
      </c>
      <c r="K334" s="1">
        <v>2544</v>
      </c>
      <c r="L334" s="1">
        <v>5000</v>
      </c>
      <c r="M334" s="1">
        <v>-2544</v>
      </c>
      <c r="N334" s="1">
        <v>2544</v>
      </c>
      <c r="O334" s="1">
        <v>0</v>
      </c>
      <c r="P334" s="1"/>
      <c r="Q334" s="12"/>
      <c r="R334" s="29">
        <f t="shared" si="18"/>
        <v>0</v>
      </c>
      <c r="S334" t="str">
        <f t="shared" si="19"/>
        <v>OK</v>
      </c>
      <c r="T334" s="10">
        <f>IFERROR(VLOOKUP(A334,[1]!Tabla1[[#All],[Material]:[venta nueva]],38,FALSE),0)</f>
        <v>0</v>
      </c>
    </row>
    <row r="335" spans="1:20" hidden="1" x14ac:dyDescent="0.35">
      <c r="A335">
        <f t="shared" si="17"/>
        <v>1022943</v>
      </c>
      <c r="B335" s="6" t="s">
        <v>1242</v>
      </c>
      <c r="C335" s="7" t="s">
        <v>553</v>
      </c>
      <c r="D335" s="7" t="s">
        <v>1095</v>
      </c>
      <c r="E335" s="7" t="s">
        <v>395</v>
      </c>
      <c r="F335" s="7" t="s">
        <v>396</v>
      </c>
      <c r="G335" s="7" t="s">
        <v>1075</v>
      </c>
      <c r="H335" s="7" t="s">
        <v>1002</v>
      </c>
      <c r="I335" s="6" t="s">
        <v>14</v>
      </c>
      <c r="J335" s="1"/>
      <c r="K335" s="1"/>
      <c r="L335" s="1"/>
      <c r="M335" s="1">
        <v>0</v>
      </c>
      <c r="N335" s="1">
        <v>72000</v>
      </c>
      <c r="O335" s="1">
        <v>72000</v>
      </c>
      <c r="P335" s="1"/>
      <c r="Q335" s="12"/>
      <c r="R335" s="29">
        <f t="shared" si="18"/>
        <v>72000</v>
      </c>
      <c r="S335" t="str">
        <f t="shared" si="19"/>
        <v>Sobre ingreso</v>
      </c>
      <c r="T335" s="10">
        <f>IFERROR(VLOOKUP(A335,[1]!Tabla1[[#All],[Material]:[venta nueva]],38,FALSE),0)</f>
        <v>0</v>
      </c>
    </row>
    <row r="336" spans="1:20" hidden="1" x14ac:dyDescent="0.35">
      <c r="A336">
        <f t="shared" si="17"/>
        <v>1022945</v>
      </c>
      <c r="B336" s="6" t="s">
        <v>1242</v>
      </c>
      <c r="C336" s="7" t="s">
        <v>553</v>
      </c>
      <c r="D336" s="7" t="s">
        <v>1095</v>
      </c>
      <c r="E336" s="7" t="s">
        <v>397</v>
      </c>
      <c r="F336" s="7" t="s">
        <v>223</v>
      </c>
      <c r="G336" s="7" t="s">
        <v>1078</v>
      </c>
      <c r="H336" s="7" t="s">
        <v>1027</v>
      </c>
      <c r="I336" s="6" t="s">
        <v>14</v>
      </c>
      <c r="J336" s="1"/>
      <c r="K336" s="1"/>
      <c r="L336" s="1"/>
      <c r="M336" s="1"/>
      <c r="N336" s="1"/>
      <c r="O336" s="1"/>
      <c r="P336" s="1">
        <v>24000</v>
      </c>
      <c r="Q336" s="12"/>
      <c r="R336" s="29">
        <f t="shared" si="18"/>
        <v>-24000</v>
      </c>
      <c r="S336" t="str">
        <f t="shared" si="19"/>
        <v>Pendiente de ingreso</v>
      </c>
      <c r="T336" s="10">
        <f>IFERROR(VLOOKUP(A336,[1]!Tabla1[[#All],[Material]:[venta nueva]],38,FALSE),0)</f>
        <v>0</v>
      </c>
    </row>
    <row r="337" spans="1:20" hidden="1" x14ac:dyDescent="0.35">
      <c r="A337">
        <f t="shared" si="17"/>
        <v>1022985</v>
      </c>
      <c r="B337" s="6" t="s">
        <v>1242</v>
      </c>
      <c r="C337" s="7" t="s">
        <v>553</v>
      </c>
      <c r="D337" s="7" t="s">
        <v>1095</v>
      </c>
      <c r="E337" s="7" t="s">
        <v>398</v>
      </c>
      <c r="F337" s="7" t="s">
        <v>399</v>
      </c>
      <c r="G337" s="7" t="s">
        <v>1075</v>
      </c>
      <c r="H337" s="7" t="s">
        <v>1011</v>
      </c>
      <c r="I337" s="6" t="s">
        <v>12</v>
      </c>
      <c r="J337" s="1">
        <v>-406</v>
      </c>
      <c r="K337" s="1">
        <v>5000</v>
      </c>
      <c r="L337" s="1">
        <v>5000</v>
      </c>
      <c r="M337" s="1">
        <v>-406</v>
      </c>
      <c r="N337" s="1">
        <v>5000</v>
      </c>
      <c r="O337" s="1">
        <v>5000</v>
      </c>
      <c r="P337" s="1">
        <v>5000</v>
      </c>
      <c r="Q337" s="12"/>
      <c r="R337" s="29">
        <f t="shared" si="18"/>
        <v>0</v>
      </c>
      <c r="S337" t="str">
        <f t="shared" si="19"/>
        <v>OK</v>
      </c>
      <c r="T337" s="10">
        <f>IFERROR(VLOOKUP(A337,[1]!Tabla1[[#All],[Material]:[venta nueva]],38,FALSE),0)</f>
        <v>0</v>
      </c>
    </row>
    <row r="338" spans="1:20" hidden="1" x14ac:dyDescent="0.35">
      <c r="A338">
        <f t="shared" si="17"/>
        <v>1022986</v>
      </c>
      <c r="B338" s="6" t="s">
        <v>1242</v>
      </c>
      <c r="C338" s="7" t="s">
        <v>553</v>
      </c>
      <c r="D338" s="7" t="s">
        <v>1095</v>
      </c>
      <c r="E338" s="7" t="s">
        <v>400</v>
      </c>
      <c r="F338" s="7" t="s">
        <v>401</v>
      </c>
      <c r="G338" s="7" t="s">
        <v>1082</v>
      </c>
      <c r="H338" s="7" t="s">
        <v>1013</v>
      </c>
      <c r="I338" s="6" t="s">
        <v>12</v>
      </c>
      <c r="J338" s="1">
        <v>-6352</v>
      </c>
      <c r="K338" s="1">
        <v>6352</v>
      </c>
      <c r="L338" s="1">
        <v>5000</v>
      </c>
      <c r="M338" s="1">
        <v>-6352</v>
      </c>
      <c r="N338" s="1">
        <v>6352</v>
      </c>
      <c r="O338" s="1">
        <v>5000</v>
      </c>
      <c r="P338" s="1">
        <v>5000</v>
      </c>
      <c r="Q338" s="12"/>
      <c r="R338" s="29">
        <f t="shared" si="18"/>
        <v>0</v>
      </c>
      <c r="S338" t="str">
        <f t="shared" si="19"/>
        <v>OK</v>
      </c>
      <c r="T338" s="10">
        <f>IFERROR(VLOOKUP(A338,[1]!Tabla1[[#All],[Material]:[venta nueva]],38,FALSE),0)</f>
        <v>0</v>
      </c>
    </row>
    <row r="339" spans="1:20" hidden="1" x14ac:dyDescent="0.35">
      <c r="A339">
        <f t="shared" si="17"/>
        <v>1022987</v>
      </c>
      <c r="B339" s="6" t="s">
        <v>1242</v>
      </c>
      <c r="C339" s="7" t="s">
        <v>553</v>
      </c>
      <c r="D339" s="7" t="s">
        <v>1095</v>
      </c>
      <c r="E339" s="7" t="s">
        <v>546</v>
      </c>
      <c r="F339" s="7" t="s">
        <v>547</v>
      </c>
      <c r="G339" s="7" t="s">
        <v>1079</v>
      </c>
      <c r="H339" s="7" t="s">
        <v>1007</v>
      </c>
      <c r="I339" s="6" t="s">
        <v>16</v>
      </c>
      <c r="J339" s="1">
        <v>0</v>
      </c>
      <c r="K339" s="1">
        <v>0</v>
      </c>
      <c r="L339" s="1">
        <v>48000</v>
      </c>
      <c r="M339" s="1">
        <v>0</v>
      </c>
      <c r="N339" s="1">
        <v>24000</v>
      </c>
      <c r="O339" s="1">
        <v>48000</v>
      </c>
      <c r="P339" s="1">
        <v>48000</v>
      </c>
      <c r="Q339" s="12"/>
      <c r="R339" s="29">
        <f t="shared" si="18"/>
        <v>0</v>
      </c>
      <c r="S339" t="str">
        <f t="shared" si="19"/>
        <v>OK</v>
      </c>
      <c r="T339" s="10">
        <f>IFERROR(VLOOKUP(A339,[1]!Tabla1[[#All],[Material]:[venta nueva]],38,FALSE),0)</f>
        <v>0</v>
      </c>
    </row>
    <row r="340" spans="1:20" hidden="1" x14ac:dyDescent="0.35">
      <c r="A340">
        <f t="shared" si="17"/>
        <v>1022990</v>
      </c>
      <c r="B340" s="6" t="s">
        <v>1242</v>
      </c>
      <c r="C340" s="7" t="s">
        <v>553</v>
      </c>
      <c r="D340" s="7" t="s">
        <v>1095</v>
      </c>
      <c r="E340" s="7" t="s">
        <v>404</v>
      </c>
      <c r="F340" s="7" t="s">
        <v>405</v>
      </c>
      <c r="G340" s="7" t="s">
        <v>1082</v>
      </c>
      <c r="H340" s="7" t="s">
        <v>1013</v>
      </c>
      <c r="I340" s="6" t="s">
        <v>16</v>
      </c>
      <c r="J340" s="1">
        <v>-126</v>
      </c>
      <c r="K340" s="1">
        <v>126</v>
      </c>
      <c r="L340" s="1">
        <v>25000</v>
      </c>
      <c r="M340" s="1">
        <v>-126</v>
      </c>
      <c r="N340" s="1">
        <v>25291</v>
      </c>
      <c r="O340" s="1">
        <v>25000</v>
      </c>
      <c r="P340" s="1">
        <v>25000</v>
      </c>
      <c r="Q340" s="12"/>
      <c r="R340" s="29">
        <f t="shared" si="18"/>
        <v>0</v>
      </c>
      <c r="S340" t="str">
        <f t="shared" si="19"/>
        <v>OK</v>
      </c>
      <c r="T340" s="10">
        <f>IFERROR(VLOOKUP(A340,[1]!Tabla1[[#All],[Material]:[venta nueva]],38,FALSE),0)</f>
        <v>0</v>
      </c>
    </row>
    <row r="341" spans="1:20" hidden="1" x14ac:dyDescent="0.35">
      <c r="A341">
        <f t="shared" si="17"/>
        <v>1022996</v>
      </c>
      <c r="B341" s="6" t="s">
        <v>1242</v>
      </c>
      <c r="C341" s="7" t="s">
        <v>553</v>
      </c>
      <c r="D341" s="7" t="s">
        <v>1095</v>
      </c>
      <c r="E341" s="7" t="s">
        <v>406</v>
      </c>
      <c r="F341" s="7" t="s">
        <v>407</v>
      </c>
      <c r="G341" s="7" t="s">
        <v>1078</v>
      </c>
      <c r="H341" s="7" t="s">
        <v>1009</v>
      </c>
      <c r="I341" s="6" t="s">
        <v>11</v>
      </c>
      <c r="J341" s="1">
        <v>52092</v>
      </c>
      <c r="K341" s="1">
        <v>0</v>
      </c>
      <c r="L341" s="1">
        <v>48000</v>
      </c>
      <c r="M341" s="1">
        <v>52092</v>
      </c>
      <c r="N341" s="1">
        <v>0</v>
      </c>
      <c r="O341" s="1">
        <v>48000</v>
      </c>
      <c r="P341" s="1"/>
      <c r="Q341" s="12"/>
      <c r="R341" s="29">
        <f t="shared" si="18"/>
        <v>48000</v>
      </c>
      <c r="S341" t="str">
        <f t="shared" si="19"/>
        <v>Sobre ingreso</v>
      </c>
      <c r="T341" s="10">
        <f>IFERROR(VLOOKUP(A341,[1]!Tabla1[[#All],[Material]:[venta nueva]],38,FALSE),0)</f>
        <v>0</v>
      </c>
    </row>
    <row r="342" spans="1:20" hidden="1" x14ac:dyDescent="0.35">
      <c r="A342">
        <f t="shared" si="17"/>
        <v>1023034</v>
      </c>
      <c r="B342" s="6" t="s">
        <v>1242</v>
      </c>
      <c r="C342" s="7" t="s">
        <v>553</v>
      </c>
      <c r="D342" s="7" t="s">
        <v>1095</v>
      </c>
      <c r="E342" s="7" t="s">
        <v>408</v>
      </c>
      <c r="F342" s="7" t="s">
        <v>142</v>
      </c>
      <c r="G342" s="7" t="s">
        <v>1080</v>
      </c>
      <c r="H342" s="7" t="s">
        <v>1030</v>
      </c>
      <c r="I342" s="6" t="s">
        <v>14</v>
      </c>
      <c r="J342" s="1"/>
      <c r="K342" s="1"/>
      <c r="L342" s="1"/>
      <c r="M342" s="1"/>
      <c r="N342" s="1"/>
      <c r="O342" s="1"/>
      <c r="P342" s="1">
        <v>48000</v>
      </c>
      <c r="Q342" s="12"/>
      <c r="R342" s="29">
        <f t="shared" si="18"/>
        <v>-48000</v>
      </c>
      <c r="S342" t="str">
        <f t="shared" si="19"/>
        <v>Pendiente de ingreso</v>
      </c>
      <c r="T342" s="10">
        <f>IFERROR(VLOOKUP(A342,[1]!Tabla1[[#All],[Material]:[venta nueva]],38,FALSE),0)</f>
        <v>0</v>
      </c>
    </row>
    <row r="343" spans="1:20" hidden="1" x14ac:dyDescent="0.35">
      <c r="A343">
        <f t="shared" si="17"/>
        <v>1023035</v>
      </c>
      <c r="B343" s="6" t="s">
        <v>1242</v>
      </c>
      <c r="C343" s="7" t="s">
        <v>553</v>
      </c>
      <c r="D343" s="7" t="s">
        <v>1095</v>
      </c>
      <c r="E343" s="7" t="s">
        <v>468</v>
      </c>
      <c r="F343" s="7" t="s">
        <v>469</v>
      </c>
      <c r="G343" s="7" t="s">
        <v>1081</v>
      </c>
      <c r="H343" s="7" t="s">
        <v>1010</v>
      </c>
      <c r="I343" s="6" t="s">
        <v>14</v>
      </c>
      <c r="J343" s="1">
        <v>35</v>
      </c>
      <c r="K343" s="1">
        <v>0</v>
      </c>
      <c r="L343" s="1">
        <v>0</v>
      </c>
      <c r="M343" s="1">
        <v>35</v>
      </c>
      <c r="N343" s="1">
        <v>0</v>
      </c>
      <c r="O343" s="1">
        <v>0</v>
      </c>
      <c r="P343" s="1"/>
      <c r="Q343" s="12"/>
      <c r="R343" s="29">
        <f t="shared" si="18"/>
        <v>0</v>
      </c>
      <c r="S343" t="str">
        <f t="shared" si="19"/>
        <v>OK</v>
      </c>
      <c r="T343" s="10">
        <f>IFERROR(VLOOKUP(A343,[1]!Tabla1[[#All],[Material]:[venta nueva]],38,FALSE),0)</f>
        <v>0</v>
      </c>
    </row>
    <row r="344" spans="1:20" hidden="1" x14ac:dyDescent="0.35">
      <c r="A344">
        <f t="shared" si="17"/>
        <v>1023037</v>
      </c>
      <c r="B344" s="6" t="s">
        <v>1242</v>
      </c>
      <c r="C344" s="7" t="s">
        <v>553</v>
      </c>
      <c r="D344" s="7" t="s">
        <v>1095</v>
      </c>
      <c r="E344" s="7" t="s">
        <v>409</v>
      </c>
      <c r="F344" s="7" t="s">
        <v>410</v>
      </c>
      <c r="G344" s="7" t="s">
        <v>1082</v>
      </c>
      <c r="H344" s="7" t="s">
        <v>1013</v>
      </c>
      <c r="I344" s="6" t="s">
        <v>12</v>
      </c>
      <c r="J344" s="1">
        <v>5111</v>
      </c>
      <c r="K344" s="1">
        <v>115889</v>
      </c>
      <c r="L344" s="1">
        <v>121000</v>
      </c>
      <c r="M344" s="1">
        <v>5111</v>
      </c>
      <c r="N344" s="1">
        <v>115889</v>
      </c>
      <c r="O344" s="1">
        <v>121000</v>
      </c>
      <c r="P344" s="1">
        <v>121000</v>
      </c>
      <c r="Q344" s="12"/>
      <c r="R344" s="29">
        <f t="shared" si="18"/>
        <v>0</v>
      </c>
      <c r="S344" t="str">
        <f t="shared" si="19"/>
        <v>OK</v>
      </c>
      <c r="T344" s="10">
        <f>IFERROR(VLOOKUP(A344,[1]!Tabla1[[#All],[Material]:[venta nueva]],38,FALSE),0)</f>
        <v>0</v>
      </c>
    </row>
    <row r="345" spans="1:20" hidden="1" x14ac:dyDescent="0.35">
      <c r="A345">
        <f t="shared" si="17"/>
        <v>1023038</v>
      </c>
      <c r="B345" s="6" t="s">
        <v>1242</v>
      </c>
      <c r="C345" s="7" t="s">
        <v>553</v>
      </c>
      <c r="D345" s="7" t="s">
        <v>1095</v>
      </c>
      <c r="E345" s="7" t="s">
        <v>411</v>
      </c>
      <c r="F345" s="7" t="s">
        <v>412</v>
      </c>
      <c r="G345" s="7" t="s">
        <v>1075</v>
      </c>
      <c r="H345" s="7" t="s">
        <v>1011</v>
      </c>
      <c r="I345" s="6" t="s">
        <v>12</v>
      </c>
      <c r="J345" s="1">
        <v>308</v>
      </c>
      <c r="K345" s="1">
        <v>54692</v>
      </c>
      <c r="L345" s="1">
        <v>55000</v>
      </c>
      <c r="M345" s="1">
        <v>308</v>
      </c>
      <c r="N345" s="1">
        <v>54692</v>
      </c>
      <c r="O345" s="1">
        <v>66000</v>
      </c>
      <c r="P345" s="1">
        <v>66000</v>
      </c>
      <c r="Q345" s="12"/>
      <c r="R345" s="29">
        <f t="shared" si="18"/>
        <v>0</v>
      </c>
      <c r="S345" t="str">
        <f t="shared" si="19"/>
        <v>OK</v>
      </c>
      <c r="T345" s="10">
        <f>IFERROR(VLOOKUP(A345,[1]!Tabla1[[#All],[Material]:[venta nueva]],38,FALSE),0)</f>
        <v>0</v>
      </c>
    </row>
    <row r="346" spans="1:20" hidden="1" x14ac:dyDescent="0.35">
      <c r="A346">
        <f t="shared" si="17"/>
        <v>1023051</v>
      </c>
      <c r="B346" s="6" t="s">
        <v>1242</v>
      </c>
      <c r="C346" s="7" t="s">
        <v>553</v>
      </c>
      <c r="D346" s="7" t="s">
        <v>1095</v>
      </c>
      <c r="E346" s="7" t="s">
        <v>616</v>
      </c>
      <c r="F346" s="7" t="s">
        <v>617</v>
      </c>
      <c r="G346" s="7" t="s">
        <v>1075</v>
      </c>
      <c r="H346" s="7" t="s">
        <v>1011</v>
      </c>
      <c r="I346" s="6" t="s">
        <v>16</v>
      </c>
      <c r="J346" s="1"/>
      <c r="K346" s="1"/>
      <c r="L346" s="1"/>
      <c r="M346" s="1">
        <v>0</v>
      </c>
      <c r="N346" s="1">
        <v>5000</v>
      </c>
      <c r="O346" s="1">
        <v>5000</v>
      </c>
      <c r="P346" s="1"/>
      <c r="Q346" s="12"/>
      <c r="R346" s="29">
        <f t="shared" si="18"/>
        <v>5000</v>
      </c>
      <c r="S346" t="str">
        <f t="shared" si="19"/>
        <v>Sobre ingreso</v>
      </c>
      <c r="T346" s="10">
        <f>IFERROR(VLOOKUP(A346,[1]!Tabla1[[#All],[Material]:[venta nueva]],38,FALSE),0)</f>
        <v>0</v>
      </c>
    </row>
    <row r="347" spans="1:20" hidden="1" x14ac:dyDescent="0.35">
      <c r="A347">
        <f t="shared" si="17"/>
        <v>1023055</v>
      </c>
      <c r="B347" s="6" t="s">
        <v>1242</v>
      </c>
      <c r="C347" s="7" t="s">
        <v>553</v>
      </c>
      <c r="D347" s="7" t="s">
        <v>1095</v>
      </c>
      <c r="E347" s="7" t="s">
        <v>542</v>
      </c>
      <c r="F347" s="7" t="s">
        <v>543</v>
      </c>
      <c r="G347" s="7" t="s">
        <v>1075</v>
      </c>
      <c r="H347" s="7" t="s">
        <v>1011</v>
      </c>
      <c r="I347" s="6" t="s">
        <v>16</v>
      </c>
      <c r="J347" s="1">
        <v>0</v>
      </c>
      <c r="K347" s="1">
        <v>0</v>
      </c>
      <c r="L347" s="1">
        <v>150000</v>
      </c>
      <c r="M347" s="1">
        <v>0</v>
      </c>
      <c r="N347" s="1">
        <v>5000</v>
      </c>
      <c r="O347" s="1">
        <v>5000</v>
      </c>
      <c r="P347" s="1"/>
      <c r="Q347" s="12"/>
      <c r="R347" s="29">
        <f t="shared" si="18"/>
        <v>5000</v>
      </c>
      <c r="S347" t="str">
        <f t="shared" si="19"/>
        <v>Sobre ingreso</v>
      </c>
      <c r="T347" s="10">
        <f>IFERROR(VLOOKUP(A347,[1]!Tabla1[[#All],[Material]:[venta nueva]],38,FALSE),0)</f>
        <v>0</v>
      </c>
    </row>
    <row r="348" spans="1:20" hidden="1" x14ac:dyDescent="0.35">
      <c r="A348">
        <f t="shared" si="17"/>
        <v>1023090</v>
      </c>
      <c r="B348" s="6" t="s">
        <v>1242</v>
      </c>
      <c r="C348" s="7" t="s">
        <v>553</v>
      </c>
      <c r="D348" s="7" t="s">
        <v>1095</v>
      </c>
      <c r="E348" s="7" t="s">
        <v>413</v>
      </c>
      <c r="F348" s="7" t="s">
        <v>414</v>
      </c>
      <c r="G348" s="7" t="s">
        <v>1082</v>
      </c>
      <c r="H348" s="7" t="s">
        <v>1013</v>
      </c>
      <c r="I348" s="6" t="s">
        <v>12</v>
      </c>
      <c r="J348" s="1">
        <v>2637</v>
      </c>
      <c r="K348" s="1">
        <v>0</v>
      </c>
      <c r="L348" s="1">
        <v>0</v>
      </c>
      <c r="M348" s="1">
        <v>2637</v>
      </c>
      <c r="N348" s="1">
        <v>0</v>
      </c>
      <c r="O348" s="1">
        <v>0</v>
      </c>
      <c r="P348" s="1"/>
      <c r="Q348" s="12"/>
      <c r="R348" s="29">
        <f t="shared" si="18"/>
        <v>0</v>
      </c>
      <c r="S348" t="str">
        <f t="shared" si="19"/>
        <v>OK</v>
      </c>
      <c r="T348" s="10">
        <f>IFERROR(VLOOKUP(A348,[1]!Tabla1[[#All],[Material]:[venta nueva]],38,FALSE),0)</f>
        <v>0</v>
      </c>
    </row>
    <row r="349" spans="1:20" hidden="1" x14ac:dyDescent="0.35">
      <c r="A349">
        <f t="shared" si="17"/>
        <v>1023109</v>
      </c>
      <c r="B349" s="6" t="s">
        <v>1242</v>
      </c>
      <c r="C349" s="7" t="s">
        <v>553</v>
      </c>
      <c r="D349" s="7" t="s">
        <v>1095</v>
      </c>
      <c r="E349" s="7" t="s">
        <v>1201</v>
      </c>
      <c r="F349" s="7" t="s">
        <v>310</v>
      </c>
      <c r="G349" s="7" t="s">
        <v>1078</v>
      </c>
      <c r="H349" s="7" t="s">
        <v>1009</v>
      </c>
      <c r="I349" s="6" t="s">
        <v>14</v>
      </c>
      <c r="J349" s="1">
        <v>5408</v>
      </c>
      <c r="K349" s="1">
        <v>0</v>
      </c>
      <c r="L349" s="1">
        <v>0</v>
      </c>
      <c r="M349" s="1">
        <v>5408</v>
      </c>
      <c r="N349" s="1">
        <v>0</v>
      </c>
      <c r="O349" s="1">
        <v>0</v>
      </c>
      <c r="P349" s="1"/>
      <c r="Q349" s="12"/>
      <c r="R349" s="29">
        <f t="shared" si="18"/>
        <v>0</v>
      </c>
      <c r="S349" t="str">
        <f t="shared" si="19"/>
        <v>OK</v>
      </c>
      <c r="T349" s="10">
        <f>IFERROR(VLOOKUP(A349,[1]!Tabla1[[#All],[Material]:[venta nueva]],38,FALSE),0)</f>
        <v>0</v>
      </c>
    </row>
    <row r="350" spans="1:20" hidden="1" x14ac:dyDescent="0.35">
      <c r="A350">
        <f t="shared" si="17"/>
        <v>1023110</v>
      </c>
      <c r="B350" s="6" t="s">
        <v>1242</v>
      </c>
      <c r="C350" s="7" t="s">
        <v>553</v>
      </c>
      <c r="D350" s="7" t="s">
        <v>1095</v>
      </c>
      <c r="E350" s="7" t="s">
        <v>417</v>
      </c>
      <c r="F350" s="7" t="s">
        <v>144</v>
      </c>
      <c r="G350" s="7" t="s">
        <v>1080</v>
      </c>
      <c r="H350" s="7" t="s">
        <v>1030</v>
      </c>
      <c r="I350" s="6" t="s">
        <v>14</v>
      </c>
      <c r="J350" s="1">
        <v>1221</v>
      </c>
      <c r="K350" s="1">
        <v>0</v>
      </c>
      <c r="L350" s="1">
        <v>0</v>
      </c>
      <c r="M350" s="1">
        <v>1221</v>
      </c>
      <c r="N350" s="1">
        <v>0</v>
      </c>
      <c r="O350" s="1">
        <v>0</v>
      </c>
      <c r="P350" s="1"/>
      <c r="Q350" s="12"/>
      <c r="R350" s="29">
        <f t="shared" si="18"/>
        <v>0</v>
      </c>
      <c r="S350" t="str">
        <f t="shared" si="19"/>
        <v>OK</v>
      </c>
      <c r="T350" s="10">
        <f>IFERROR(VLOOKUP(A350,[1]!Tabla1[[#All],[Material]:[venta nueva]],38,FALSE),0)</f>
        <v>0</v>
      </c>
    </row>
    <row r="351" spans="1:20" hidden="1" x14ac:dyDescent="0.35">
      <c r="A351">
        <f t="shared" si="17"/>
        <v>1023111</v>
      </c>
      <c r="B351" s="6" t="s">
        <v>1242</v>
      </c>
      <c r="C351" s="7" t="s">
        <v>553</v>
      </c>
      <c r="D351" s="7" t="s">
        <v>1095</v>
      </c>
      <c r="E351" s="7" t="s">
        <v>418</v>
      </c>
      <c r="F351" s="7" t="s">
        <v>419</v>
      </c>
      <c r="G351" s="7" t="s">
        <v>1078</v>
      </c>
      <c r="H351" s="7" t="s">
        <v>1021</v>
      </c>
      <c r="I351" s="6" t="s">
        <v>14</v>
      </c>
      <c r="J351" s="1">
        <v>-11822</v>
      </c>
      <c r="K351" s="1">
        <v>11822</v>
      </c>
      <c r="L351" s="1">
        <v>0</v>
      </c>
      <c r="M351" s="1">
        <v>-11822</v>
      </c>
      <c r="N351" s="1">
        <v>11822</v>
      </c>
      <c r="O351" s="1">
        <v>0</v>
      </c>
      <c r="P351" s="1"/>
      <c r="Q351" s="12"/>
      <c r="R351" s="29">
        <f t="shared" si="18"/>
        <v>0</v>
      </c>
      <c r="S351" t="str">
        <f t="shared" si="19"/>
        <v>OK</v>
      </c>
      <c r="T351" s="10">
        <f>IFERROR(VLOOKUP(A351,[1]!Tabla1[[#All],[Material]:[venta nueva]],38,FALSE),0)</f>
        <v>0</v>
      </c>
    </row>
    <row r="352" spans="1:20" hidden="1" x14ac:dyDescent="0.35">
      <c r="A352">
        <f t="shared" si="17"/>
        <v>1023163</v>
      </c>
      <c r="B352" s="6" t="s">
        <v>1242</v>
      </c>
      <c r="C352" s="7" t="s">
        <v>553</v>
      </c>
      <c r="D352" s="7" t="s">
        <v>1095</v>
      </c>
      <c r="E352" s="7" t="s">
        <v>428</v>
      </c>
      <c r="F352" s="7" t="s">
        <v>429</v>
      </c>
      <c r="G352" s="7" t="s">
        <v>1075</v>
      </c>
      <c r="H352" s="7" t="s">
        <v>1011</v>
      </c>
      <c r="I352" s="6" t="s">
        <v>16</v>
      </c>
      <c r="J352" s="1">
        <v>0</v>
      </c>
      <c r="K352" s="1">
        <v>11500</v>
      </c>
      <c r="L352" s="1">
        <v>5000</v>
      </c>
      <c r="M352" s="1">
        <v>0</v>
      </c>
      <c r="N352" s="1">
        <v>11500</v>
      </c>
      <c r="O352" s="1">
        <v>10000</v>
      </c>
      <c r="P352" s="1">
        <v>5000</v>
      </c>
      <c r="Q352" s="12"/>
      <c r="R352" s="29">
        <f t="shared" si="18"/>
        <v>5000</v>
      </c>
      <c r="S352" t="str">
        <f t="shared" si="19"/>
        <v>Sobre ingreso</v>
      </c>
      <c r="T352" s="10">
        <f>IFERROR(VLOOKUP(A352,[1]!Tabla1[[#All],[Material]:[venta nueva]],38,FALSE),0)</f>
        <v>0</v>
      </c>
    </row>
    <row r="353" spans="1:20" hidden="1" x14ac:dyDescent="0.35">
      <c r="A353">
        <f t="shared" si="17"/>
        <v>1023183</v>
      </c>
      <c r="B353" s="6" t="s">
        <v>1242</v>
      </c>
      <c r="C353" s="7" t="s">
        <v>553</v>
      </c>
      <c r="D353" s="7" t="s">
        <v>1095</v>
      </c>
      <c r="E353" s="7" t="s">
        <v>430</v>
      </c>
      <c r="F353" s="7" t="s">
        <v>431</v>
      </c>
      <c r="G353" s="7" t="s">
        <v>1085</v>
      </c>
      <c r="H353" s="7" t="s">
        <v>1019</v>
      </c>
      <c r="I353" s="6" t="s">
        <v>12</v>
      </c>
      <c r="J353" s="1">
        <v>473</v>
      </c>
      <c r="K353" s="1">
        <v>43527</v>
      </c>
      <c r="L353" s="1">
        <v>44000</v>
      </c>
      <c r="M353" s="1">
        <v>473</v>
      </c>
      <c r="N353" s="1">
        <v>43527</v>
      </c>
      <c r="O353" s="1">
        <v>44000</v>
      </c>
      <c r="P353" s="1">
        <v>44000</v>
      </c>
      <c r="Q353" s="12"/>
      <c r="R353" s="29">
        <f t="shared" si="18"/>
        <v>0</v>
      </c>
      <c r="S353" t="str">
        <f t="shared" si="19"/>
        <v>OK</v>
      </c>
      <c r="T353" s="10">
        <f>IFERROR(VLOOKUP(A353,[1]!Tabla1[[#All],[Material]:[venta nueva]],38,FALSE),0)</f>
        <v>0</v>
      </c>
    </row>
    <row r="354" spans="1:20" hidden="1" x14ac:dyDescent="0.35">
      <c r="A354">
        <f t="shared" si="17"/>
        <v>1023194</v>
      </c>
      <c r="B354" s="6" t="s">
        <v>1242</v>
      </c>
      <c r="C354" s="7" t="s">
        <v>553</v>
      </c>
      <c r="D354" s="7" t="s">
        <v>1095</v>
      </c>
      <c r="E354" s="7" t="s">
        <v>434</v>
      </c>
      <c r="F354" s="7" t="s">
        <v>435</v>
      </c>
      <c r="G354" s="7" t="s">
        <v>1082</v>
      </c>
      <c r="H354" s="7" t="s">
        <v>1013</v>
      </c>
      <c r="I354" s="6" t="s">
        <v>16</v>
      </c>
      <c r="J354" s="1">
        <v>-2878</v>
      </c>
      <c r="K354" s="1">
        <v>9778</v>
      </c>
      <c r="L354" s="1">
        <v>6000</v>
      </c>
      <c r="M354" s="1">
        <v>-2878</v>
      </c>
      <c r="N354" s="1">
        <v>9778</v>
      </c>
      <c r="O354" s="1">
        <v>6000</v>
      </c>
      <c r="P354" s="1">
        <v>6000</v>
      </c>
      <c r="Q354" s="12"/>
      <c r="R354" s="29">
        <f t="shared" si="18"/>
        <v>0</v>
      </c>
      <c r="S354" t="str">
        <f t="shared" si="19"/>
        <v>OK</v>
      </c>
      <c r="T354" s="10">
        <f>IFERROR(VLOOKUP(A354,[1]!Tabla1[[#All],[Material]:[venta nueva]],38,FALSE),0)</f>
        <v>0</v>
      </c>
    </row>
    <row r="355" spans="1:20" hidden="1" x14ac:dyDescent="0.35">
      <c r="A355">
        <f t="shared" si="17"/>
        <v>1023283</v>
      </c>
      <c r="B355" s="6" t="s">
        <v>1242</v>
      </c>
      <c r="C355" s="7" t="s">
        <v>553</v>
      </c>
      <c r="D355" s="7" t="s">
        <v>1095</v>
      </c>
      <c r="E355" s="7" t="s">
        <v>498</v>
      </c>
      <c r="F355" s="7" t="s">
        <v>499</v>
      </c>
      <c r="G355" s="7" t="s">
        <v>1069</v>
      </c>
      <c r="H355" s="7" t="s">
        <v>1045</v>
      </c>
      <c r="I355" s="6" t="s">
        <v>12</v>
      </c>
      <c r="J355" s="1">
        <v>16566</v>
      </c>
      <c r="K355" s="1">
        <v>87626</v>
      </c>
      <c r="L355" s="1">
        <v>66000</v>
      </c>
      <c r="M355" s="1">
        <v>16566</v>
      </c>
      <c r="N355" s="1">
        <v>87626</v>
      </c>
      <c r="O355" s="1">
        <v>72000</v>
      </c>
      <c r="P355" s="1">
        <v>72000</v>
      </c>
      <c r="Q355" s="12"/>
      <c r="R355" s="29">
        <f t="shared" si="18"/>
        <v>0</v>
      </c>
      <c r="S355" t="str">
        <f t="shared" si="19"/>
        <v>OK</v>
      </c>
      <c r="T355" s="10">
        <f>IFERROR(VLOOKUP(A355,[1]!Tabla1[[#All],[Material]:[venta nueva]],38,FALSE),0)</f>
        <v>0</v>
      </c>
    </row>
    <row r="356" spans="1:20" hidden="1" x14ac:dyDescent="0.35">
      <c r="A356">
        <f t="shared" si="17"/>
        <v>1023301</v>
      </c>
      <c r="B356" s="6" t="s">
        <v>1242</v>
      </c>
      <c r="C356" s="7" t="s">
        <v>553</v>
      </c>
      <c r="D356" s="7" t="s">
        <v>1095</v>
      </c>
      <c r="E356" s="7" t="s">
        <v>488</v>
      </c>
      <c r="F356" s="7" t="s">
        <v>489</v>
      </c>
      <c r="G356" s="7" t="s">
        <v>1075</v>
      </c>
      <c r="H356" s="7" t="s">
        <v>1035</v>
      </c>
      <c r="I356" s="6" t="s">
        <v>16</v>
      </c>
      <c r="J356" s="1">
        <v>-38592</v>
      </c>
      <c r="K356" s="1">
        <v>57282</v>
      </c>
      <c r="L356" s="1">
        <v>23500</v>
      </c>
      <c r="M356" s="1">
        <v>-38592</v>
      </c>
      <c r="N356" s="1">
        <v>57282</v>
      </c>
      <c r="O356" s="1">
        <v>23500</v>
      </c>
      <c r="P356" s="1">
        <v>23500</v>
      </c>
      <c r="Q356" s="12"/>
      <c r="R356" s="29">
        <f t="shared" si="18"/>
        <v>0</v>
      </c>
      <c r="S356" t="str">
        <f t="shared" si="19"/>
        <v>OK</v>
      </c>
      <c r="T356" s="10">
        <f>IFERROR(VLOOKUP(A356,[1]!Tabla1[[#All],[Material]:[venta nueva]],38,FALSE),0)</f>
        <v>0</v>
      </c>
    </row>
    <row r="357" spans="1:20" hidden="1" x14ac:dyDescent="0.35">
      <c r="A357">
        <f t="shared" si="17"/>
        <v>1023306</v>
      </c>
      <c r="B357" s="6" t="s">
        <v>1242</v>
      </c>
      <c r="C357" s="7" t="s">
        <v>553</v>
      </c>
      <c r="D357" s="7" t="s">
        <v>1095</v>
      </c>
      <c r="E357" s="7" t="s">
        <v>523</v>
      </c>
      <c r="F357" s="7" t="s">
        <v>302</v>
      </c>
      <c r="G357" s="7" t="s">
        <v>1080</v>
      </c>
      <c r="H357" s="7" t="s">
        <v>1031</v>
      </c>
      <c r="I357" s="6" t="s">
        <v>14</v>
      </c>
      <c r="J357" s="1"/>
      <c r="K357" s="1"/>
      <c r="L357" s="1"/>
      <c r="M357" s="1"/>
      <c r="N357" s="1"/>
      <c r="O357" s="1"/>
      <c r="P357" s="1">
        <v>96000</v>
      </c>
      <c r="Q357" s="12"/>
      <c r="R357" s="29">
        <f t="shared" si="18"/>
        <v>-96000</v>
      </c>
      <c r="S357" t="str">
        <f t="shared" si="19"/>
        <v>Pendiente de ingreso</v>
      </c>
      <c r="T357" s="10">
        <f>IFERROR(VLOOKUP(A357,[1]!Tabla1[[#All],[Material]:[venta nueva]],38,FALSE),0)</f>
        <v>0</v>
      </c>
    </row>
    <row r="358" spans="1:20" hidden="1" x14ac:dyDescent="0.35">
      <c r="A358">
        <f t="shared" si="17"/>
        <v>1023307</v>
      </c>
      <c r="B358" s="6" t="s">
        <v>1242</v>
      </c>
      <c r="C358" s="7" t="s">
        <v>553</v>
      </c>
      <c r="D358" s="7" t="s">
        <v>1095</v>
      </c>
      <c r="E358" s="7" t="s">
        <v>515</v>
      </c>
      <c r="F358" s="7" t="s">
        <v>516</v>
      </c>
      <c r="G358" s="7" t="s">
        <v>1069</v>
      </c>
      <c r="H358" s="7" t="s">
        <v>1026</v>
      </c>
      <c r="I358" s="6" t="s">
        <v>12</v>
      </c>
      <c r="J358" s="1">
        <v>-9954</v>
      </c>
      <c r="K358" s="1">
        <v>50686</v>
      </c>
      <c r="L358" s="1">
        <v>44000</v>
      </c>
      <c r="M358" s="1">
        <v>-9954</v>
      </c>
      <c r="N358" s="1">
        <v>50686</v>
      </c>
      <c r="O358" s="1">
        <v>48000</v>
      </c>
      <c r="P358" s="1">
        <v>48000</v>
      </c>
      <c r="Q358" s="12"/>
      <c r="R358" s="29">
        <f t="shared" si="18"/>
        <v>0</v>
      </c>
      <c r="S358" t="str">
        <f t="shared" si="19"/>
        <v>OK</v>
      </c>
      <c r="T358" s="10">
        <f>IFERROR(VLOOKUP(A358,[1]!Tabla1[[#All],[Material]:[venta nueva]],38,FALSE),0)</f>
        <v>0</v>
      </c>
    </row>
    <row r="359" spans="1:20" hidden="1" x14ac:dyDescent="0.35">
      <c r="A359">
        <f t="shared" si="17"/>
        <v>1023312</v>
      </c>
      <c r="B359" s="6" t="s">
        <v>1242</v>
      </c>
      <c r="C359" s="7" t="s">
        <v>553</v>
      </c>
      <c r="D359" s="7" t="s">
        <v>1095</v>
      </c>
      <c r="E359" s="7" t="s">
        <v>504</v>
      </c>
      <c r="F359" s="7" t="s">
        <v>505</v>
      </c>
      <c r="G359" s="7" t="s">
        <v>985</v>
      </c>
      <c r="H359" s="7" t="s">
        <v>1012</v>
      </c>
      <c r="I359" s="6" t="s">
        <v>11</v>
      </c>
      <c r="J359" s="1">
        <v>-5349</v>
      </c>
      <c r="K359" s="1">
        <v>24000</v>
      </c>
      <c r="L359" s="1">
        <v>24000</v>
      </c>
      <c r="M359" s="1">
        <v>-5349</v>
      </c>
      <c r="N359" s="1">
        <v>24000</v>
      </c>
      <c r="O359" s="1">
        <v>10000</v>
      </c>
      <c r="P359" s="1"/>
      <c r="Q359" s="12"/>
      <c r="R359" s="29">
        <f t="shared" si="18"/>
        <v>10000</v>
      </c>
      <c r="S359" t="str">
        <f t="shared" si="19"/>
        <v>Sobre ingreso</v>
      </c>
      <c r="T359" s="10">
        <f>IFERROR(VLOOKUP(A359,[1]!Tabla1[[#All],[Material]:[venta nueva]],38,FALSE),0)</f>
        <v>0</v>
      </c>
    </row>
    <row r="360" spans="1:20" hidden="1" x14ac:dyDescent="0.35">
      <c r="A360">
        <f t="shared" si="17"/>
        <v>1023326</v>
      </c>
      <c r="B360" s="6" t="s">
        <v>1242</v>
      </c>
      <c r="C360" s="7" t="s">
        <v>553</v>
      </c>
      <c r="D360" s="7" t="s">
        <v>1095</v>
      </c>
      <c r="E360" s="7" t="s">
        <v>540</v>
      </c>
      <c r="F360" s="7" t="s">
        <v>198</v>
      </c>
      <c r="G360" s="7" t="s">
        <v>1069</v>
      </c>
      <c r="H360" s="7" t="s">
        <v>1026</v>
      </c>
      <c r="I360" s="6" t="s">
        <v>12</v>
      </c>
      <c r="J360" s="1">
        <v>11</v>
      </c>
      <c r="K360" s="1">
        <v>0</v>
      </c>
      <c r="L360" s="1">
        <v>0</v>
      </c>
      <c r="M360" s="1">
        <v>11</v>
      </c>
      <c r="N360" s="1">
        <v>48000</v>
      </c>
      <c r="O360" s="1">
        <v>48000</v>
      </c>
      <c r="P360" s="1">
        <v>48000</v>
      </c>
      <c r="Q360" s="12"/>
      <c r="R360" s="29">
        <f t="shared" si="18"/>
        <v>0</v>
      </c>
      <c r="S360" t="str">
        <f t="shared" si="19"/>
        <v>OK</v>
      </c>
      <c r="T360" s="10">
        <f>IFERROR(VLOOKUP(A360,[1]!Tabla1[[#All],[Material]:[venta nueva]],38,FALSE),0)</f>
        <v>0</v>
      </c>
    </row>
    <row r="361" spans="1:20" hidden="1" x14ac:dyDescent="0.35">
      <c r="A361">
        <f t="shared" si="17"/>
        <v>1023329</v>
      </c>
      <c r="B361" s="6" t="s">
        <v>1242</v>
      </c>
      <c r="C361" s="7" t="s">
        <v>553</v>
      </c>
      <c r="D361" s="7" t="s">
        <v>1095</v>
      </c>
      <c r="E361" s="7" t="s">
        <v>541</v>
      </c>
      <c r="F361" s="7" t="s">
        <v>196</v>
      </c>
      <c r="G361" s="7" t="s">
        <v>1080</v>
      </c>
      <c r="H361" s="7" t="s">
        <v>1024</v>
      </c>
      <c r="I361" s="6" t="s">
        <v>11</v>
      </c>
      <c r="J361" s="1"/>
      <c r="K361" s="1"/>
      <c r="L361" s="1"/>
      <c r="M361" s="1"/>
      <c r="N361" s="1"/>
      <c r="O361" s="1"/>
      <c r="P361" s="1">
        <v>24000</v>
      </c>
      <c r="Q361" s="12"/>
      <c r="R361" s="29">
        <f t="shared" si="18"/>
        <v>-24000</v>
      </c>
      <c r="S361" t="str">
        <f t="shared" si="19"/>
        <v>Pendiente de ingreso</v>
      </c>
      <c r="T361" s="10">
        <f>IFERROR(VLOOKUP(A361,[1]!Tabla1[[#All],[Material]:[venta nueva]],38,FALSE),0)</f>
        <v>0</v>
      </c>
    </row>
    <row r="362" spans="1:20" hidden="1" x14ac:dyDescent="0.35">
      <c r="A362">
        <f t="shared" si="17"/>
        <v>1023329</v>
      </c>
      <c r="B362" s="6" t="s">
        <v>1242</v>
      </c>
      <c r="C362" s="7" t="s">
        <v>553</v>
      </c>
      <c r="D362" s="7" t="s">
        <v>1095</v>
      </c>
      <c r="E362" s="7" t="s">
        <v>541</v>
      </c>
      <c r="F362" s="7" t="s">
        <v>196</v>
      </c>
      <c r="G362" s="7" t="s">
        <v>1080</v>
      </c>
      <c r="H362" s="7" t="s">
        <v>1024</v>
      </c>
      <c r="I362" s="6" t="s">
        <v>13</v>
      </c>
      <c r="J362" s="1"/>
      <c r="K362" s="1"/>
      <c r="L362" s="1"/>
      <c r="M362" s="1">
        <v>0</v>
      </c>
      <c r="N362" s="1">
        <v>50000</v>
      </c>
      <c r="O362" s="1">
        <v>72000</v>
      </c>
      <c r="P362" s="1">
        <v>48001</v>
      </c>
      <c r="Q362" s="12"/>
      <c r="R362" s="29">
        <f t="shared" si="18"/>
        <v>23999</v>
      </c>
      <c r="S362" t="str">
        <f t="shared" si="19"/>
        <v>Sobre ingreso</v>
      </c>
      <c r="T362" s="10">
        <f>IFERROR(VLOOKUP(A362,[1]!Tabla1[[#All],[Material]:[venta nueva]],38,FALSE),0)</f>
        <v>0</v>
      </c>
    </row>
    <row r="363" spans="1:20" hidden="1" x14ac:dyDescent="0.35">
      <c r="A363">
        <f t="shared" si="17"/>
        <v>1023334</v>
      </c>
      <c r="B363" s="6" t="s">
        <v>1242</v>
      </c>
      <c r="C363" s="7" t="s">
        <v>553</v>
      </c>
      <c r="D363" s="7" t="s">
        <v>1095</v>
      </c>
      <c r="E363" s="7" t="s">
        <v>550</v>
      </c>
      <c r="F363" s="7" t="s">
        <v>551</v>
      </c>
      <c r="G363" s="7" t="s">
        <v>1080</v>
      </c>
      <c r="H363" s="7" t="s">
        <v>1031</v>
      </c>
      <c r="I363" s="6" t="s">
        <v>13</v>
      </c>
      <c r="J363" s="1"/>
      <c r="K363" s="1"/>
      <c r="L363" s="1"/>
      <c r="M363" s="1"/>
      <c r="N363" s="1"/>
      <c r="O363" s="1"/>
      <c r="P363" s="1">
        <v>192000</v>
      </c>
      <c r="Q363" s="12"/>
      <c r="R363" s="29">
        <f t="shared" si="18"/>
        <v>-192000</v>
      </c>
      <c r="S363" t="str">
        <f t="shared" si="19"/>
        <v>Pendiente de ingreso</v>
      </c>
      <c r="T363" s="10">
        <f>IFERROR(VLOOKUP(A363,[1]!Tabla1[[#All],[Material]:[venta nueva]],38,FALSE),0)</f>
        <v>0</v>
      </c>
    </row>
    <row r="364" spans="1:20" hidden="1" x14ac:dyDescent="0.35">
      <c r="A364">
        <f t="shared" si="17"/>
        <v>1023336</v>
      </c>
      <c r="B364" s="6" t="s">
        <v>1242</v>
      </c>
      <c r="C364" s="7" t="s">
        <v>553</v>
      </c>
      <c r="D364" s="7" t="s">
        <v>1095</v>
      </c>
      <c r="E364" s="7" t="s">
        <v>552</v>
      </c>
      <c r="F364" s="7" t="s">
        <v>551</v>
      </c>
      <c r="G364" s="7" t="s">
        <v>1080</v>
      </c>
      <c r="H364" s="7" t="s">
        <v>1031</v>
      </c>
      <c r="I364" s="6" t="s">
        <v>13</v>
      </c>
      <c r="J364" s="1"/>
      <c r="K364" s="1"/>
      <c r="L364" s="1"/>
      <c r="M364" s="1"/>
      <c r="N364" s="1"/>
      <c r="O364" s="1"/>
      <c r="P364" s="1">
        <v>48000</v>
      </c>
      <c r="Q364" s="12"/>
      <c r="R364" s="29">
        <f t="shared" si="18"/>
        <v>-48000</v>
      </c>
      <c r="S364" t="str">
        <f t="shared" si="19"/>
        <v>Pendiente de ingreso</v>
      </c>
      <c r="T364" s="10">
        <f>IFERROR(VLOOKUP(A364,[1]!Tabla1[[#All],[Material]:[venta nueva]],38,FALSE),0)</f>
        <v>0</v>
      </c>
    </row>
    <row r="365" spans="1:20" hidden="1" x14ac:dyDescent="0.35">
      <c r="A365">
        <f t="shared" si="17"/>
        <v>1020822</v>
      </c>
      <c r="B365" s="6" t="s">
        <v>1242</v>
      </c>
      <c r="C365" s="7" t="s">
        <v>553</v>
      </c>
      <c r="D365" s="7" t="s">
        <v>1096</v>
      </c>
      <c r="E365" s="7" t="s">
        <v>71</v>
      </c>
      <c r="F365" s="7" t="s">
        <v>72</v>
      </c>
      <c r="G365" s="7" t="s">
        <v>1084</v>
      </c>
      <c r="H365" s="7" t="s">
        <v>1017</v>
      </c>
      <c r="I365" s="6" t="s">
        <v>8</v>
      </c>
      <c r="J365" s="1">
        <v>0</v>
      </c>
      <c r="K365" s="1">
        <v>23370</v>
      </c>
      <c r="L365" s="1">
        <v>24000</v>
      </c>
      <c r="M365" s="1">
        <v>0</v>
      </c>
      <c r="N365" s="1">
        <v>23370</v>
      </c>
      <c r="O365" s="1">
        <v>24000</v>
      </c>
      <c r="P365" s="1">
        <v>23995.017</v>
      </c>
      <c r="Q365" s="12"/>
      <c r="R365" s="29">
        <f t="shared" si="18"/>
        <v>4.9830000000001746</v>
      </c>
      <c r="S365" t="str">
        <f t="shared" si="19"/>
        <v>Sobre ingreso</v>
      </c>
      <c r="T365" s="10">
        <f>IFERROR(VLOOKUP(A365,[1]!Tabla1[[#All],[Material]:[venta nueva]],38,FALSE),0)</f>
        <v>0</v>
      </c>
    </row>
    <row r="366" spans="1:20" hidden="1" x14ac:dyDescent="0.35">
      <c r="A366">
        <f t="shared" si="17"/>
        <v>1020828</v>
      </c>
      <c r="B366" s="6" t="s">
        <v>1242</v>
      </c>
      <c r="C366" s="7" t="s">
        <v>553</v>
      </c>
      <c r="D366" s="7" t="s">
        <v>1096</v>
      </c>
      <c r="E366" s="7" t="s">
        <v>73</v>
      </c>
      <c r="F366" s="7" t="s">
        <v>74</v>
      </c>
      <c r="G366" s="7" t="s">
        <v>1074</v>
      </c>
      <c r="H366" s="7" t="s">
        <v>1018</v>
      </c>
      <c r="I366" s="6" t="s">
        <v>8</v>
      </c>
      <c r="J366" s="1">
        <v>-6340</v>
      </c>
      <c r="K366" s="1">
        <v>30428</v>
      </c>
      <c r="L366" s="1">
        <v>24000</v>
      </c>
      <c r="M366" s="1">
        <v>-6340</v>
      </c>
      <c r="N366" s="1">
        <v>6428</v>
      </c>
      <c r="O366" s="1">
        <v>0</v>
      </c>
      <c r="P366" s="1"/>
      <c r="Q366" s="12"/>
      <c r="R366" s="29">
        <f t="shared" si="18"/>
        <v>0</v>
      </c>
      <c r="S366" t="str">
        <f t="shared" si="19"/>
        <v>OK</v>
      </c>
      <c r="T366" s="10">
        <f>IFERROR(VLOOKUP(A366,[1]!Tabla1[[#All],[Material]:[venta nueva]],38,FALSE),0)</f>
        <v>0</v>
      </c>
    </row>
    <row r="367" spans="1:20" hidden="1" x14ac:dyDescent="0.35">
      <c r="A367">
        <f t="shared" si="17"/>
        <v>1020845</v>
      </c>
      <c r="B367" s="6" t="s">
        <v>1242</v>
      </c>
      <c r="C367" s="7" t="s">
        <v>553</v>
      </c>
      <c r="D367" s="7" t="s">
        <v>1096</v>
      </c>
      <c r="E367" s="7" t="s">
        <v>507</v>
      </c>
      <c r="F367" s="7" t="s">
        <v>476</v>
      </c>
      <c r="G367" s="7" t="s">
        <v>1075</v>
      </c>
      <c r="H367" s="7" t="s">
        <v>1011</v>
      </c>
      <c r="I367" s="6" t="s">
        <v>10</v>
      </c>
      <c r="J367" s="1">
        <v>-2710</v>
      </c>
      <c r="K367" s="1">
        <v>0</v>
      </c>
      <c r="L367" s="1">
        <v>0</v>
      </c>
      <c r="M367" s="1">
        <v>-2710</v>
      </c>
      <c r="N367" s="1">
        <v>0</v>
      </c>
      <c r="O367" s="1">
        <v>0</v>
      </c>
      <c r="P367" s="1"/>
      <c r="Q367" s="12"/>
      <c r="R367" s="29">
        <f t="shared" si="18"/>
        <v>0</v>
      </c>
      <c r="S367" t="str">
        <f t="shared" si="19"/>
        <v>OK</v>
      </c>
      <c r="T367" s="10">
        <f>IFERROR(VLOOKUP(A367,[1]!Tabla1[[#All],[Material]:[venta nueva]],38,FALSE),0)</f>
        <v>0</v>
      </c>
    </row>
    <row r="368" spans="1:20" hidden="1" x14ac:dyDescent="0.35">
      <c r="A368">
        <f t="shared" si="17"/>
        <v>1020853</v>
      </c>
      <c r="B368" s="6" t="s">
        <v>1242</v>
      </c>
      <c r="C368" s="7" t="s">
        <v>553</v>
      </c>
      <c r="D368" s="7" t="s">
        <v>1096</v>
      </c>
      <c r="E368" s="7" t="s">
        <v>77</v>
      </c>
      <c r="F368" s="7" t="s">
        <v>78</v>
      </c>
      <c r="G368" s="7" t="s">
        <v>985</v>
      </c>
      <c r="H368" s="7" t="s">
        <v>1012</v>
      </c>
      <c r="I368" s="6" t="s">
        <v>9</v>
      </c>
      <c r="J368" s="1">
        <v>-6065</v>
      </c>
      <c r="K368" s="1">
        <v>146065</v>
      </c>
      <c r="L368" s="1">
        <v>140000</v>
      </c>
      <c r="M368" s="1">
        <v>-6065</v>
      </c>
      <c r="N368" s="1">
        <v>146065</v>
      </c>
      <c r="O368" s="1">
        <v>140000</v>
      </c>
      <c r="P368" s="1">
        <v>140000</v>
      </c>
      <c r="Q368" s="12"/>
      <c r="R368" s="29">
        <f t="shared" si="18"/>
        <v>0</v>
      </c>
      <c r="S368" t="str">
        <f t="shared" si="19"/>
        <v>OK</v>
      </c>
      <c r="T368" s="10">
        <f>IFERROR(VLOOKUP(A368,[1]!Tabla1[[#All],[Material]:[venta nueva]],38,FALSE),0)</f>
        <v>0</v>
      </c>
    </row>
    <row r="369" spans="1:20" hidden="1" x14ac:dyDescent="0.35">
      <c r="A369">
        <f t="shared" si="17"/>
        <v>1020878</v>
      </c>
      <c r="B369" s="6" t="s">
        <v>1242</v>
      </c>
      <c r="C369" s="7" t="s">
        <v>553</v>
      </c>
      <c r="D369" s="7" t="s">
        <v>1096</v>
      </c>
      <c r="E369" s="7" t="s">
        <v>472</v>
      </c>
      <c r="F369" s="7" t="s">
        <v>473</v>
      </c>
      <c r="G369" s="7" t="s">
        <v>1084</v>
      </c>
      <c r="H369" s="7" t="s">
        <v>1017</v>
      </c>
      <c r="I369" s="6" t="s">
        <v>8</v>
      </c>
      <c r="J369" s="1">
        <v>-14486</v>
      </c>
      <c r="K369" s="1">
        <v>13620</v>
      </c>
      <c r="L369" s="1">
        <v>0</v>
      </c>
      <c r="M369" s="1">
        <v>-14486</v>
      </c>
      <c r="N369" s="1">
        <v>13620</v>
      </c>
      <c r="O369" s="1">
        <v>0</v>
      </c>
      <c r="P369" s="1"/>
      <c r="Q369" s="12"/>
      <c r="R369" s="29">
        <f t="shared" si="18"/>
        <v>0</v>
      </c>
      <c r="S369" t="str">
        <f t="shared" si="19"/>
        <v>OK</v>
      </c>
      <c r="T369" s="10">
        <f>IFERROR(VLOOKUP(A369,[1]!Tabla1[[#All],[Material]:[venta nueva]],38,FALSE),0)</f>
        <v>0</v>
      </c>
    </row>
    <row r="370" spans="1:20" hidden="1" x14ac:dyDescent="0.35">
      <c r="A370">
        <f t="shared" si="17"/>
        <v>1020921</v>
      </c>
      <c r="B370" s="6" t="s">
        <v>1242</v>
      </c>
      <c r="C370" s="7" t="s">
        <v>553</v>
      </c>
      <c r="D370" s="7" t="s">
        <v>1096</v>
      </c>
      <c r="E370" s="7" t="s">
        <v>1255</v>
      </c>
      <c r="F370" s="7" t="s">
        <v>1199</v>
      </c>
      <c r="G370" s="7" t="s">
        <v>1076</v>
      </c>
      <c r="H370" s="7" t="s">
        <v>1020</v>
      </c>
      <c r="I370" s="6" t="s">
        <v>9</v>
      </c>
      <c r="J370" s="1">
        <v>0</v>
      </c>
      <c r="K370" s="1">
        <v>20</v>
      </c>
      <c r="L370" s="1">
        <v>0</v>
      </c>
      <c r="M370" s="1">
        <v>0</v>
      </c>
      <c r="N370" s="1">
        <v>20</v>
      </c>
      <c r="O370" s="1">
        <v>0</v>
      </c>
      <c r="P370" s="1"/>
      <c r="Q370" s="12"/>
      <c r="R370" s="29">
        <f t="shared" si="18"/>
        <v>0</v>
      </c>
      <c r="S370" t="str">
        <f t="shared" si="19"/>
        <v>OK</v>
      </c>
      <c r="T370" s="10">
        <f>IFERROR(VLOOKUP(A370,[1]!Tabla1[[#All],[Material]:[venta nueva]],38,FALSE),0)</f>
        <v>0</v>
      </c>
    </row>
    <row r="371" spans="1:20" hidden="1" x14ac:dyDescent="0.35">
      <c r="A371">
        <f t="shared" si="17"/>
        <v>1021005</v>
      </c>
      <c r="B371" s="6" t="s">
        <v>1242</v>
      </c>
      <c r="C371" s="7" t="s">
        <v>553</v>
      </c>
      <c r="D371" s="7" t="s">
        <v>1096</v>
      </c>
      <c r="E371" s="7" t="s">
        <v>101</v>
      </c>
      <c r="F371" s="7" t="s">
        <v>102</v>
      </c>
      <c r="G371" s="7" t="s">
        <v>1077</v>
      </c>
      <c r="H371" s="7" t="s">
        <v>1005</v>
      </c>
      <c r="I371" s="6" t="s">
        <v>9</v>
      </c>
      <c r="J371" s="1">
        <v>328</v>
      </c>
      <c r="K371" s="1">
        <v>0</v>
      </c>
      <c r="L371" s="1">
        <v>0</v>
      </c>
      <c r="M371" s="1">
        <v>328</v>
      </c>
      <c r="N371" s="1">
        <v>47672</v>
      </c>
      <c r="O371" s="1">
        <v>48000</v>
      </c>
      <c r="P371" s="1"/>
      <c r="Q371" s="12"/>
      <c r="R371" s="29">
        <f t="shared" si="18"/>
        <v>48000</v>
      </c>
      <c r="S371" t="str">
        <f t="shared" si="19"/>
        <v>Sobre ingreso</v>
      </c>
      <c r="T371" s="10">
        <f>IFERROR(VLOOKUP(A371,[1]!Tabla1[[#All],[Material]:[venta nueva]],38,FALSE),0)</f>
        <v>0</v>
      </c>
    </row>
    <row r="372" spans="1:20" hidden="1" x14ac:dyDescent="0.35">
      <c r="A372">
        <f t="shared" si="17"/>
        <v>1021020</v>
      </c>
      <c r="B372" s="6" t="s">
        <v>1242</v>
      </c>
      <c r="C372" s="7" t="s">
        <v>553</v>
      </c>
      <c r="D372" s="7" t="s">
        <v>1096</v>
      </c>
      <c r="E372" s="7" t="s">
        <v>105</v>
      </c>
      <c r="F372" s="7" t="s">
        <v>478</v>
      </c>
      <c r="G372" s="7" t="s">
        <v>1079</v>
      </c>
      <c r="H372" s="7" t="s">
        <v>1007</v>
      </c>
      <c r="I372" s="6" t="s">
        <v>10</v>
      </c>
      <c r="J372" s="1">
        <v>-7707</v>
      </c>
      <c r="K372" s="1">
        <v>121</v>
      </c>
      <c r="L372" s="1">
        <v>0</v>
      </c>
      <c r="M372" s="1">
        <v>-7707</v>
      </c>
      <c r="N372" s="1">
        <v>121</v>
      </c>
      <c r="O372" s="1">
        <v>0</v>
      </c>
      <c r="P372" s="1"/>
      <c r="Q372" s="12"/>
      <c r="R372" s="29">
        <f t="shared" si="18"/>
        <v>0</v>
      </c>
      <c r="S372" t="str">
        <f t="shared" si="19"/>
        <v>OK</v>
      </c>
      <c r="T372" s="10">
        <f>IFERROR(VLOOKUP(A372,[1]!Tabla1[[#All],[Material]:[venta nueva]],38,FALSE),0)</f>
        <v>0</v>
      </c>
    </row>
    <row r="373" spans="1:20" hidden="1" x14ac:dyDescent="0.35">
      <c r="A373">
        <f t="shared" si="17"/>
        <v>1021026</v>
      </c>
      <c r="B373" s="6" t="s">
        <v>1242</v>
      </c>
      <c r="C373" s="7" t="s">
        <v>553</v>
      </c>
      <c r="D373" s="7" t="s">
        <v>1096</v>
      </c>
      <c r="E373" s="7" t="s">
        <v>524</v>
      </c>
      <c r="F373" s="7" t="s">
        <v>525</v>
      </c>
      <c r="G373" s="7" t="s">
        <v>1078</v>
      </c>
      <c r="H373" s="7" t="s">
        <v>1009</v>
      </c>
      <c r="I373" s="6" t="s">
        <v>10</v>
      </c>
      <c r="J373" s="1">
        <v>92</v>
      </c>
      <c r="K373" s="1">
        <v>29926</v>
      </c>
      <c r="L373" s="1">
        <v>24000</v>
      </c>
      <c r="M373" s="1">
        <v>92</v>
      </c>
      <c r="N373" s="1">
        <v>29926</v>
      </c>
      <c r="O373" s="1">
        <v>24000</v>
      </c>
      <c r="P373" s="1">
        <v>24002</v>
      </c>
      <c r="Q373" s="12"/>
      <c r="R373" s="29">
        <f t="shared" si="18"/>
        <v>-2</v>
      </c>
      <c r="S373" t="str">
        <f t="shared" si="19"/>
        <v>Pendiente de ingreso</v>
      </c>
      <c r="T373" s="10">
        <f>IFERROR(VLOOKUP(A373,[1]!Tabla1[[#All],[Material]:[venta nueva]],38,FALSE),0)</f>
        <v>0</v>
      </c>
    </row>
    <row r="374" spans="1:20" hidden="1" x14ac:dyDescent="0.35">
      <c r="A374">
        <f t="shared" si="17"/>
        <v>1021140</v>
      </c>
      <c r="B374" s="6" t="s">
        <v>1242</v>
      </c>
      <c r="C374" s="7" t="s">
        <v>553</v>
      </c>
      <c r="D374" s="7" t="s">
        <v>1096</v>
      </c>
      <c r="E374" s="7" t="s">
        <v>441</v>
      </c>
      <c r="F374" s="7" t="s">
        <v>442</v>
      </c>
      <c r="G374" s="7" t="s">
        <v>1074</v>
      </c>
      <c r="H374" s="7" t="s">
        <v>1001</v>
      </c>
      <c r="I374" s="6" t="s">
        <v>8</v>
      </c>
      <c r="J374" s="1">
        <v>-765</v>
      </c>
      <c r="K374" s="1">
        <v>17</v>
      </c>
      <c r="L374" s="1">
        <v>0</v>
      </c>
      <c r="M374" s="1">
        <v>-765</v>
      </c>
      <c r="N374" s="1">
        <v>17</v>
      </c>
      <c r="O374" s="1">
        <v>0</v>
      </c>
      <c r="P374" s="1"/>
      <c r="Q374" s="12"/>
      <c r="R374" s="29">
        <f t="shared" si="18"/>
        <v>0</v>
      </c>
      <c r="S374" t="str">
        <f t="shared" si="19"/>
        <v>OK</v>
      </c>
      <c r="T374" s="10">
        <f>IFERROR(VLOOKUP(A374,[1]!Tabla1[[#All],[Material]:[venta nueva]],38,FALSE),0)</f>
        <v>0</v>
      </c>
    </row>
    <row r="375" spans="1:20" hidden="1" x14ac:dyDescent="0.35">
      <c r="A375">
        <f t="shared" si="17"/>
        <v>1021237</v>
      </c>
      <c r="B375" s="6" t="s">
        <v>1242</v>
      </c>
      <c r="C375" s="7" t="s">
        <v>553</v>
      </c>
      <c r="D375" s="7" t="s">
        <v>1096</v>
      </c>
      <c r="E375" s="7" t="s">
        <v>139</v>
      </c>
      <c r="F375" s="7" t="s">
        <v>140</v>
      </c>
      <c r="G375" s="7" t="s">
        <v>1081</v>
      </c>
      <c r="H375" s="7" t="s">
        <v>1010</v>
      </c>
      <c r="I375" s="6" t="s">
        <v>9</v>
      </c>
      <c r="J375" s="1">
        <v>-15571</v>
      </c>
      <c r="K375" s="1">
        <v>15571</v>
      </c>
      <c r="L375" s="1">
        <v>0</v>
      </c>
      <c r="M375" s="1">
        <v>-15571</v>
      </c>
      <c r="N375" s="1">
        <v>0</v>
      </c>
      <c r="O375" s="1">
        <v>0</v>
      </c>
      <c r="P375" s="1"/>
      <c r="Q375" s="12"/>
      <c r="R375" s="29">
        <f t="shared" si="18"/>
        <v>0</v>
      </c>
      <c r="S375" t="str">
        <f t="shared" si="19"/>
        <v>OK</v>
      </c>
      <c r="T375" s="10">
        <f>IFERROR(VLOOKUP(A375,[1]!Tabla1[[#All],[Material]:[venta nueva]],38,FALSE),0)</f>
        <v>0</v>
      </c>
    </row>
    <row r="376" spans="1:20" hidden="1" x14ac:dyDescent="0.35">
      <c r="A376">
        <f t="shared" si="17"/>
        <v>1021260</v>
      </c>
      <c r="B376" s="6" t="s">
        <v>1242</v>
      </c>
      <c r="C376" s="7" t="s">
        <v>553</v>
      </c>
      <c r="D376" s="7" t="s">
        <v>1096</v>
      </c>
      <c r="E376" s="7" t="s">
        <v>456</v>
      </c>
      <c r="F376" s="7" t="s">
        <v>457</v>
      </c>
      <c r="G376" s="7" t="s">
        <v>1069</v>
      </c>
      <c r="H376" s="7" t="s">
        <v>1026</v>
      </c>
      <c r="I376" s="6" t="s">
        <v>8</v>
      </c>
      <c r="J376" s="1">
        <v>2581</v>
      </c>
      <c r="K376" s="1">
        <v>0</v>
      </c>
      <c r="L376" s="1">
        <v>0</v>
      </c>
      <c r="M376" s="1">
        <v>2581</v>
      </c>
      <c r="N376" s="1">
        <v>0</v>
      </c>
      <c r="O376" s="1">
        <v>0</v>
      </c>
      <c r="P376" s="1"/>
      <c r="Q376" s="12"/>
      <c r="R376" s="29">
        <f t="shared" si="18"/>
        <v>0</v>
      </c>
      <c r="S376" t="str">
        <f t="shared" si="19"/>
        <v>OK</v>
      </c>
      <c r="T376" s="10">
        <f>IFERROR(VLOOKUP(A376,[1]!Tabla1[[#All],[Material]:[venta nueva]],38,FALSE),0)</f>
        <v>0</v>
      </c>
    </row>
    <row r="377" spans="1:20" hidden="1" x14ac:dyDescent="0.35">
      <c r="A377">
        <f t="shared" si="17"/>
        <v>1021263</v>
      </c>
      <c r="B377" s="6" t="s">
        <v>1242</v>
      </c>
      <c r="C377" s="7" t="s">
        <v>553</v>
      </c>
      <c r="D377" s="7" t="s">
        <v>1096</v>
      </c>
      <c r="E377" s="7" t="s">
        <v>141</v>
      </c>
      <c r="F377" s="7" t="s">
        <v>96</v>
      </c>
      <c r="G377" s="7" t="s">
        <v>1076</v>
      </c>
      <c r="H377" s="7" t="s">
        <v>1022</v>
      </c>
      <c r="I377" s="6" t="s">
        <v>9</v>
      </c>
      <c r="J377" s="1">
        <v>-7455</v>
      </c>
      <c r="K377" s="1">
        <v>7455</v>
      </c>
      <c r="L377" s="1">
        <v>0</v>
      </c>
      <c r="M377" s="1">
        <v>-7455</v>
      </c>
      <c r="N377" s="1">
        <v>7455</v>
      </c>
      <c r="O377" s="1">
        <v>0</v>
      </c>
      <c r="P377" s="1"/>
      <c r="Q377" s="12"/>
      <c r="R377" s="29">
        <f t="shared" si="18"/>
        <v>0</v>
      </c>
      <c r="S377" t="str">
        <f t="shared" si="19"/>
        <v>OK</v>
      </c>
      <c r="T377" s="10">
        <f>IFERROR(VLOOKUP(A377,[1]!Tabla1[[#All],[Material]:[venta nueva]],38,FALSE),0)</f>
        <v>0</v>
      </c>
    </row>
    <row r="378" spans="1:20" hidden="1" x14ac:dyDescent="0.35">
      <c r="A378">
        <f t="shared" si="17"/>
        <v>1021270</v>
      </c>
      <c r="B378" s="6" t="s">
        <v>1242</v>
      </c>
      <c r="C378" s="7" t="s">
        <v>553</v>
      </c>
      <c r="D378" s="7" t="s">
        <v>1096</v>
      </c>
      <c r="E378" s="7" t="s">
        <v>443</v>
      </c>
      <c r="F378" s="7" t="s">
        <v>142</v>
      </c>
      <c r="G378" s="7" t="s">
        <v>1080</v>
      </c>
      <c r="H378" s="7" t="s">
        <v>1030</v>
      </c>
      <c r="I378" s="6" t="s">
        <v>10</v>
      </c>
      <c r="J378" s="1">
        <v>19422</v>
      </c>
      <c r="K378" s="1">
        <v>76578</v>
      </c>
      <c r="L378" s="1">
        <v>96000</v>
      </c>
      <c r="M378" s="1">
        <v>19422</v>
      </c>
      <c r="N378" s="1">
        <v>76578</v>
      </c>
      <c r="O378" s="1">
        <v>96000</v>
      </c>
      <c r="P378" s="1">
        <v>96000</v>
      </c>
      <c r="Q378" s="12"/>
      <c r="R378" s="29">
        <f t="shared" si="18"/>
        <v>0</v>
      </c>
      <c r="S378" t="str">
        <f t="shared" si="19"/>
        <v>OK</v>
      </c>
      <c r="T378" s="10">
        <f>IFERROR(VLOOKUP(A378,[1]!Tabla1[[#All],[Material]:[venta nueva]],38,FALSE),0)</f>
        <v>0</v>
      </c>
    </row>
    <row r="379" spans="1:20" hidden="1" x14ac:dyDescent="0.35">
      <c r="A379">
        <f t="shared" si="17"/>
        <v>1021272</v>
      </c>
      <c r="B379" s="6" t="s">
        <v>1242</v>
      </c>
      <c r="C379" s="7" t="s">
        <v>553</v>
      </c>
      <c r="D379" s="7" t="s">
        <v>1096</v>
      </c>
      <c r="E379" s="7" t="s">
        <v>143</v>
      </c>
      <c r="F379" s="7" t="s">
        <v>144</v>
      </c>
      <c r="G379" s="7" t="s">
        <v>1080</v>
      </c>
      <c r="H379" s="7" t="s">
        <v>1030</v>
      </c>
      <c r="I379" s="6" t="s">
        <v>10</v>
      </c>
      <c r="J379" s="1">
        <v>13587</v>
      </c>
      <c r="K379" s="1">
        <v>298413</v>
      </c>
      <c r="L379" s="1">
        <v>312000</v>
      </c>
      <c r="M379" s="1">
        <v>13587</v>
      </c>
      <c r="N379" s="1">
        <v>298413</v>
      </c>
      <c r="O379" s="1">
        <v>312000</v>
      </c>
      <c r="P379" s="1">
        <v>312000</v>
      </c>
      <c r="Q379" s="12"/>
      <c r="R379" s="29">
        <f t="shared" si="18"/>
        <v>0</v>
      </c>
      <c r="S379" t="str">
        <f t="shared" si="19"/>
        <v>OK</v>
      </c>
      <c r="T379" s="10">
        <f>IFERROR(VLOOKUP(A379,[1]!Tabla1[[#All],[Material]:[venta nueva]],38,FALSE),0)</f>
        <v>0</v>
      </c>
    </row>
    <row r="380" spans="1:20" hidden="1" x14ac:dyDescent="0.35">
      <c r="A380">
        <f t="shared" si="17"/>
        <v>1021287</v>
      </c>
      <c r="B380" s="6" t="s">
        <v>1242</v>
      </c>
      <c r="C380" s="7" t="s">
        <v>553</v>
      </c>
      <c r="D380" s="7" t="s">
        <v>1096</v>
      </c>
      <c r="E380" s="7" t="s">
        <v>145</v>
      </c>
      <c r="F380" s="7" t="s">
        <v>146</v>
      </c>
      <c r="G380" s="7" t="s">
        <v>1078</v>
      </c>
      <c r="H380" s="7" t="s">
        <v>1006</v>
      </c>
      <c r="I380" s="6" t="s">
        <v>9</v>
      </c>
      <c r="J380" s="1">
        <v>-2706</v>
      </c>
      <c r="K380" s="1">
        <v>2484</v>
      </c>
      <c r="L380" s="1">
        <v>0</v>
      </c>
      <c r="M380" s="1">
        <v>-2706</v>
      </c>
      <c r="N380" s="1">
        <v>2484</v>
      </c>
      <c r="O380" s="1">
        <v>0</v>
      </c>
      <c r="P380" s="1"/>
      <c r="Q380" s="12"/>
      <c r="R380" s="29">
        <f t="shared" si="18"/>
        <v>0</v>
      </c>
      <c r="S380" t="str">
        <f t="shared" si="19"/>
        <v>OK</v>
      </c>
      <c r="T380" s="10">
        <f>IFERROR(VLOOKUP(A380,[1]!Tabla1[[#All],[Material]:[venta nueva]],38,FALSE),0)</f>
        <v>0</v>
      </c>
    </row>
    <row r="381" spans="1:20" hidden="1" x14ac:dyDescent="0.35">
      <c r="A381">
        <f t="shared" si="17"/>
        <v>1021398</v>
      </c>
      <c r="B381" s="6" t="s">
        <v>1242</v>
      </c>
      <c r="C381" s="7" t="s">
        <v>553</v>
      </c>
      <c r="D381" s="7" t="s">
        <v>1096</v>
      </c>
      <c r="E381" s="7" t="s">
        <v>460</v>
      </c>
      <c r="F381" s="7" t="s">
        <v>78</v>
      </c>
      <c r="G381" s="7" t="s">
        <v>985</v>
      </c>
      <c r="H381" s="7" t="s">
        <v>1012</v>
      </c>
      <c r="I381" s="6" t="s">
        <v>8</v>
      </c>
      <c r="J381" s="1">
        <v>-5</v>
      </c>
      <c r="K381" s="1">
        <v>0</v>
      </c>
      <c r="L381" s="1">
        <v>0</v>
      </c>
      <c r="M381" s="1">
        <v>-5</v>
      </c>
      <c r="N381" s="1">
        <v>0</v>
      </c>
      <c r="O381" s="1">
        <v>0</v>
      </c>
      <c r="P381" s="1"/>
      <c r="Q381" s="12"/>
      <c r="R381" s="29">
        <f t="shared" si="18"/>
        <v>0</v>
      </c>
      <c r="S381" t="str">
        <f t="shared" si="19"/>
        <v>OK</v>
      </c>
      <c r="T381" s="10">
        <f>IFERROR(VLOOKUP(A381,[1]!Tabla1[[#All],[Material]:[venta nueva]],38,FALSE),0)</f>
        <v>0</v>
      </c>
    </row>
    <row r="382" spans="1:20" hidden="1" x14ac:dyDescent="0.35">
      <c r="A382">
        <f t="shared" si="17"/>
        <v>1021435</v>
      </c>
      <c r="B382" s="6" t="s">
        <v>1242</v>
      </c>
      <c r="C382" s="7" t="s">
        <v>553</v>
      </c>
      <c r="D382" s="7" t="s">
        <v>1096</v>
      </c>
      <c r="E382" s="7" t="s">
        <v>150</v>
      </c>
      <c r="F382" s="7" t="s">
        <v>151</v>
      </c>
      <c r="G382" s="7" t="s">
        <v>1078</v>
      </c>
      <c r="H382" s="7" t="s">
        <v>1009</v>
      </c>
      <c r="I382" s="6" t="s">
        <v>9</v>
      </c>
      <c r="J382" s="1">
        <v>11305</v>
      </c>
      <c r="K382" s="1">
        <v>108695</v>
      </c>
      <c r="L382" s="1">
        <v>120000</v>
      </c>
      <c r="M382" s="1">
        <v>11305</v>
      </c>
      <c r="N382" s="1">
        <v>108695</v>
      </c>
      <c r="O382" s="1">
        <v>120000</v>
      </c>
      <c r="P382" s="1">
        <v>72000</v>
      </c>
      <c r="Q382" s="12"/>
      <c r="R382" s="29">
        <f t="shared" si="18"/>
        <v>48000</v>
      </c>
      <c r="S382" t="str">
        <f t="shared" si="19"/>
        <v>Sobre ingreso</v>
      </c>
      <c r="T382" s="10">
        <f>IFERROR(VLOOKUP(A382,[1]!Tabla1[[#All],[Material]:[venta nueva]],38,FALSE),0)</f>
        <v>0</v>
      </c>
    </row>
    <row r="383" spans="1:20" hidden="1" x14ac:dyDescent="0.35">
      <c r="A383">
        <f t="shared" si="17"/>
        <v>1021474</v>
      </c>
      <c r="B383" s="6" t="s">
        <v>1242</v>
      </c>
      <c r="C383" s="7" t="s">
        <v>553</v>
      </c>
      <c r="D383" s="7" t="s">
        <v>1096</v>
      </c>
      <c r="E383" s="7" t="s">
        <v>154</v>
      </c>
      <c r="F383" s="7" t="s">
        <v>155</v>
      </c>
      <c r="G383" s="7" t="s">
        <v>1078</v>
      </c>
      <c r="H383" s="7" t="s">
        <v>1009</v>
      </c>
      <c r="I383" s="6" t="s">
        <v>9</v>
      </c>
      <c r="J383" s="1">
        <v>-25867</v>
      </c>
      <c r="K383" s="1">
        <v>101044</v>
      </c>
      <c r="L383" s="1">
        <v>72000</v>
      </c>
      <c r="M383" s="1">
        <v>-25867</v>
      </c>
      <c r="N383" s="1">
        <v>101044</v>
      </c>
      <c r="O383" s="1">
        <v>72000</v>
      </c>
      <c r="P383" s="1"/>
      <c r="Q383" s="12"/>
      <c r="R383" s="29">
        <f t="shared" si="18"/>
        <v>72000</v>
      </c>
      <c r="S383" t="str">
        <f t="shared" si="19"/>
        <v>Sobre ingreso</v>
      </c>
      <c r="T383" s="10">
        <f>IFERROR(VLOOKUP(A383,[1]!Tabla1[[#All],[Material]:[venta nueva]],38,FALSE),0)</f>
        <v>0</v>
      </c>
    </row>
    <row r="384" spans="1:20" hidden="1" x14ac:dyDescent="0.35">
      <c r="A384">
        <f t="shared" si="17"/>
        <v>1021500</v>
      </c>
      <c r="B384" s="6" t="s">
        <v>1242</v>
      </c>
      <c r="C384" s="7" t="s">
        <v>553</v>
      </c>
      <c r="D384" s="7" t="s">
        <v>1096</v>
      </c>
      <c r="E384" s="7" t="s">
        <v>1109</v>
      </c>
      <c r="F384" s="7" t="s">
        <v>113</v>
      </c>
      <c r="G384" s="7" t="s">
        <v>1081</v>
      </c>
      <c r="H384" s="7" t="s">
        <v>1010</v>
      </c>
      <c r="I384" s="6" t="s">
        <v>9</v>
      </c>
      <c r="J384" s="1">
        <v>0</v>
      </c>
      <c r="K384" s="1">
        <v>739</v>
      </c>
      <c r="L384" s="1">
        <v>0</v>
      </c>
      <c r="M384" s="1">
        <v>0</v>
      </c>
      <c r="N384" s="1">
        <v>739</v>
      </c>
      <c r="O384" s="1">
        <v>0</v>
      </c>
      <c r="P384" s="1"/>
      <c r="Q384" s="12"/>
      <c r="R384" s="29">
        <f t="shared" si="18"/>
        <v>0</v>
      </c>
      <c r="S384" t="str">
        <f t="shared" si="19"/>
        <v>OK</v>
      </c>
      <c r="T384" s="10">
        <f>IFERROR(VLOOKUP(A384,[1]!Tabla1[[#All],[Material]:[venta nueva]],38,FALSE),0)</f>
        <v>0</v>
      </c>
    </row>
    <row r="385" spans="1:20" hidden="1" x14ac:dyDescent="0.35">
      <c r="A385">
        <f t="shared" si="17"/>
        <v>1021538</v>
      </c>
      <c r="B385" s="6" t="s">
        <v>1242</v>
      </c>
      <c r="C385" s="7" t="s">
        <v>553</v>
      </c>
      <c r="D385" s="7" t="s">
        <v>1096</v>
      </c>
      <c r="E385" s="7" t="s">
        <v>158</v>
      </c>
      <c r="F385" s="7" t="s">
        <v>159</v>
      </c>
      <c r="G385" s="7" t="s">
        <v>1082</v>
      </c>
      <c r="H385" s="7" t="s">
        <v>1013</v>
      </c>
      <c r="I385" s="6" t="s">
        <v>8</v>
      </c>
      <c r="J385" s="1">
        <v>8548</v>
      </c>
      <c r="K385" s="1">
        <v>121605</v>
      </c>
      <c r="L385" s="1">
        <v>120000</v>
      </c>
      <c r="M385" s="1">
        <v>8548</v>
      </c>
      <c r="N385" s="1">
        <v>135605</v>
      </c>
      <c r="O385" s="1">
        <v>144000</v>
      </c>
      <c r="P385" s="1">
        <v>144055.01699999999</v>
      </c>
      <c r="Q385" s="12"/>
      <c r="R385" s="29">
        <f t="shared" si="18"/>
        <v>-55.016999999992549</v>
      </c>
      <c r="S385" t="str">
        <f t="shared" si="19"/>
        <v>Pendiente de ingreso</v>
      </c>
      <c r="T385" s="10">
        <f>IFERROR(VLOOKUP(A385,[1]!Tabla1[[#All],[Material]:[venta nueva]],38,FALSE),0)</f>
        <v>0</v>
      </c>
    </row>
    <row r="386" spans="1:20" hidden="1" x14ac:dyDescent="0.35">
      <c r="A386">
        <f t="shared" si="17"/>
        <v>1021539</v>
      </c>
      <c r="B386" s="6" t="s">
        <v>1242</v>
      </c>
      <c r="C386" s="7" t="s">
        <v>553</v>
      </c>
      <c r="D386" s="7" t="s">
        <v>1096</v>
      </c>
      <c r="E386" s="7" t="s">
        <v>554</v>
      </c>
      <c r="F386" s="7" t="s">
        <v>160</v>
      </c>
      <c r="G386" s="7" t="s">
        <v>1082</v>
      </c>
      <c r="H386" s="7" t="s">
        <v>1013</v>
      </c>
      <c r="I386" s="6" t="s">
        <v>8</v>
      </c>
      <c r="J386" s="1"/>
      <c r="K386" s="1"/>
      <c r="L386" s="1"/>
      <c r="M386" s="1"/>
      <c r="N386" s="1"/>
      <c r="O386" s="1"/>
      <c r="P386" s="1">
        <v>24012</v>
      </c>
      <c r="Q386" s="12"/>
      <c r="R386" s="29">
        <f t="shared" si="18"/>
        <v>-24012</v>
      </c>
      <c r="S386" t="str">
        <f t="shared" si="19"/>
        <v>Pendiente de ingreso</v>
      </c>
      <c r="T386" s="10">
        <f>IFERROR(VLOOKUP(A386,[1]!Tabla1[[#All],[Material]:[venta nueva]],38,FALSE),0)</f>
        <v>0</v>
      </c>
    </row>
    <row r="387" spans="1:20" hidden="1" x14ac:dyDescent="0.35">
      <c r="A387">
        <f t="shared" si="17"/>
        <v>1021550</v>
      </c>
      <c r="B387" s="6" t="s">
        <v>1242</v>
      </c>
      <c r="C387" s="7" t="s">
        <v>553</v>
      </c>
      <c r="D387" s="7" t="s">
        <v>1096</v>
      </c>
      <c r="E387" s="7" t="s">
        <v>161</v>
      </c>
      <c r="F387" s="7" t="s">
        <v>162</v>
      </c>
      <c r="G387" s="7" t="s">
        <v>1081</v>
      </c>
      <c r="H387" s="7" t="s">
        <v>1010</v>
      </c>
      <c r="I387" s="6" t="s">
        <v>9</v>
      </c>
      <c r="J387" s="1">
        <v>-1261</v>
      </c>
      <c r="K387" s="1">
        <v>44551</v>
      </c>
      <c r="L387" s="1">
        <v>48000</v>
      </c>
      <c r="M387" s="1">
        <v>-1261</v>
      </c>
      <c r="N387" s="1">
        <v>68551</v>
      </c>
      <c r="O387" s="1">
        <v>72000</v>
      </c>
      <c r="P387" s="1"/>
      <c r="Q387" s="12"/>
      <c r="R387" s="29">
        <f t="shared" si="18"/>
        <v>72000</v>
      </c>
      <c r="S387" t="str">
        <f t="shared" si="19"/>
        <v>Sobre ingreso</v>
      </c>
      <c r="T387" s="10">
        <f>IFERROR(VLOOKUP(A387,[1]!Tabla1[[#All],[Material]:[venta nueva]],38,FALSE),0)</f>
        <v>0</v>
      </c>
    </row>
    <row r="388" spans="1:20" hidden="1" x14ac:dyDescent="0.35">
      <c r="A388">
        <f t="shared" si="17"/>
        <v>1021555</v>
      </c>
      <c r="B388" s="6" t="s">
        <v>1242</v>
      </c>
      <c r="C388" s="7" t="s">
        <v>553</v>
      </c>
      <c r="D388" s="7" t="s">
        <v>1096</v>
      </c>
      <c r="E388" s="7" t="s">
        <v>163</v>
      </c>
      <c r="F388" s="7" t="s">
        <v>164</v>
      </c>
      <c r="G388" s="7" t="s">
        <v>1078</v>
      </c>
      <c r="H388" s="7" t="s">
        <v>1009</v>
      </c>
      <c r="I388" s="6" t="s">
        <v>10</v>
      </c>
      <c r="J388" s="1">
        <v>-40307</v>
      </c>
      <c r="K388" s="1">
        <v>170136</v>
      </c>
      <c r="L388" s="1">
        <v>120000</v>
      </c>
      <c r="M388" s="1">
        <v>-40307</v>
      </c>
      <c r="N388" s="1">
        <v>170136</v>
      </c>
      <c r="O388" s="1">
        <v>120000</v>
      </c>
      <c r="P388" s="1">
        <v>120010</v>
      </c>
      <c r="Q388" s="12"/>
      <c r="R388" s="29">
        <f t="shared" si="18"/>
        <v>-10</v>
      </c>
      <c r="S388" t="str">
        <f t="shared" si="19"/>
        <v>Pendiente de ingreso</v>
      </c>
      <c r="T388" s="10">
        <f>IFERROR(VLOOKUP(A388,[1]!Tabla1[[#All],[Material]:[venta nueva]],38,FALSE),0)</f>
        <v>0</v>
      </c>
    </row>
    <row r="389" spans="1:20" hidden="1" x14ac:dyDescent="0.35">
      <c r="A389">
        <f t="shared" si="17"/>
        <v>1021596</v>
      </c>
      <c r="B389" s="6" t="s">
        <v>1242</v>
      </c>
      <c r="C389" s="7" t="s">
        <v>553</v>
      </c>
      <c r="D389" s="7" t="s">
        <v>1096</v>
      </c>
      <c r="E389" s="7" t="s">
        <v>508</v>
      </c>
      <c r="F389" s="7" t="s">
        <v>148</v>
      </c>
      <c r="G389" s="7" t="s">
        <v>1080</v>
      </c>
      <c r="H389" s="7" t="s">
        <v>1031</v>
      </c>
      <c r="I389" s="6" t="s">
        <v>10</v>
      </c>
      <c r="J389" s="1">
        <v>-1200</v>
      </c>
      <c r="K389" s="1">
        <v>1200</v>
      </c>
      <c r="L389" s="1">
        <v>0</v>
      </c>
      <c r="M389" s="1">
        <v>-1200</v>
      </c>
      <c r="N389" s="1">
        <v>1200</v>
      </c>
      <c r="O389" s="1">
        <v>0</v>
      </c>
      <c r="P389" s="1"/>
      <c r="Q389" s="12"/>
      <c r="R389" s="29">
        <f t="shared" si="18"/>
        <v>0</v>
      </c>
      <c r="S389" t="str">
        <f t="shared" si="19"/>
        <v>OK</v>
      </c>
      <c r="T389" s="10">
        <f>IFERROR(VLOOKUP(A389,[1]!Tabla1[[#All],[Material]:[venta nueva]],38,FALSE),0)</f>
        <v>0</v>
      </c>
    </row>
    <row r="390" spans="1:20" hidden="1" x14ac:dyDescent="0.35">
      <c r="A390">
        <f t="shared" ref="A390:A453" si="20">+E390*1</f>
        <v>1021731</v>
      </c>
      <c r="B390" s="6" t="s">
        <v>1242</v>
      </c>
      <c r="C390" s="7" t="s">
        <v>553</v>
      </c>
      <c r="D390" s="7" t="s">
        <v>1096</v>
      </c>
      <c r="E390" s="7" t="s">
        <v>174</v>
      </c>
      <c r="F390" s="7" t="s">
        <v>175</v>
      </c>
      <c r="G390" s="7" t="s">
        <v>1086</v>
      </c>
      <c r="H390" s="7" t="s">
        <v>1025</v>
      </c>
      <c r="I390" s="6" t="s">
        <v>14</v>
      </c>
      <c r="J390" s="1">
        <v>0</v>
      </c>
      <c r="K390" s="1">
        <v>120000</v>
      </c>
      <c r="L390" s="1">
        <v>120000</v>
      </c>
      <c r="M390" s="1">
        <v>0</v>
      </c>
      <c r="N390" s="1">
        <v>120000</v>
      </c>
      <c r="O390" s="1">
        <v>120000</v>
      </c>
      <c r="P390" s="1">
        <v>168000</v>
      </c>
      <c r="Q390" s="12"/>
      <c r="R390" s="29">
        <f t="shared" si="18"/>
        <v>-48000</v>
      </c>
      <c r="S390" t="str">
        <f t="shared" si="19"/>
        <v>Pendiente de ingreso</v>
      </c>
      <c r="T390" s="10">
        <f>IFERROR(VLOOKUP(A390,[1]!Tabla1[[#All],[Material]:[venta nueva]],38,FALSE),0)</f>
        <v>0</v>
      </c>
    </row>
    <row r="391" spans="1:20" hidden="1" x14ac:dyDescent="0.35">
      <c r="A391">
        <f t="shared" si="20"/>
        <v>1021732</v>
      </c>
      <c r="B391" s="6" t="s">
        <v>1242</v>
      </c>
      <c r="C391" s="7" t="s">
        <v>553</v>
      </c>
      <c r="D391" s="7" t="s">
        <v>1096</v>
      </c>
      <c r="E391" s="7" t="s">
        <v>176</v>
      </c>
      <c r="F391" s="7" t="s">
        <v>177</v>
      </c>
      <c r="G391" s="7" t="s">
        <v>1084</v>
      </c>
      <c r="H391" s="7" t="s">
        <v>1032</v>
      </c>
      <c r="I391" s="6" t="s">
        <v>14</v>
      </c>
      <c r="J391" s="1">
        <v>-14288</v>
      </c>
      <c r="K391" s="1">
        <v>326781</v>
      </c>
      <c r="L391" s="1">
        <v>312000</v>
      </c>
      <c r="M391" s="1">
        <v>-14288</v>
      </c>
      <c r="N391" s="1">
        <v>326781</v>
      </c>
      <c r="O391" s="1">
        <v>312000</v>
      </c>
      <c r="P391" s="1">
        <v>312000</v>
      </c>
      <c r="Q391" s="12"/>
      <c r="R391" s="29">
        <f t="shared" si="18"/>
        <v>0</v>
      </c>
      <c r="S391" t="str">
        <f t="shared" si="19"/>
        <v>OK</v>
      </c>
      <c r="T391" s="10">
        <f>IFERROR(VLOOKUP(A391,[1]!Tabla1[[#All],[Material]:[venta nueva]],38,FALSE),0)</f>
        <v>0</v>
      </c>
    </row>
    <row r="392" spans="1:20" hidden="1" x14ac:dyDescent="0.35">
      <c r="A392">
        <f t="shared" si="20"/>
        <v>1021733</v>
      </c>
      <c r="B392" s="6" t="s">
        <v>1242</v>
      </c>
      <c r="C392" s="7" t="s">
        <v>553</v>
      </c>
      <c r="D392" s="7" t="s">
        <v>1096</v>
      </c>
      <c r="E392" s="7" t="s">
        <v>178</v>
      </c>
      <c r="F392" s="7" t="s">
        <v>149</v>
      </c>
      <c r="G392" s="7" t="s">
        <v>1076</v>
      </c>
      <c r="H392" s="7" t="s">
        <v>1022</v>
      </c>
      <c r="I392" s="6" t="s">
        <v>14</v>
      </c>
      <c r="J392" s="1">
        <v>-28421</v>
      </c>
      <c r="K392" s="1">
        <v>214754</v>
      </c>
      <c r="L392" s="1">
        <v>192000</v>
      </c>
      <c r="M392" s="1">
        <v>-28421</v>
      </c>
      <c r="N392" s="1">
        <v>70754</v>
      </c>
      <c r="O392" s="1">
        <v>0</v>
      </c>
      <c r="P392" s="1"/>
      <c r="Q392" s="12"/>
      <c r="R392" s="29">
        <f t="shared" ref="R392:R455" si="21">+O392-P392</f>
        <v>0</v>
      </c>
      <c r="S392" t="str">
        <f t="shared" ref="S392:S455" si="22">IF(R392&gt;0,"Sobre ingreso",IF(R392&lt;0,"Pendiente de ingreso","OK"))</f>
        <v>OK</v>
      </c>
      <c r="T392" s="10">
        <f>IFERROR(VLOOKUP(A392,[1]!Tabla1[[#All],[Material]:[venta nueva]],38,FALSE),0)</f>
        <v>0</v>
      </c>
    </row>
    <row r="393" spans="1:20" hidden="1" x14ac:dyDescent="0.35">
      <c r="A393">
        <f t="shared" si="20"/>
        <v>1021735</v>
      </c>
      <c r="B393" s="6" t="s">
        <v>1242</v>
      </c>
      <c r="C393" s="7" t="s">
        <v>553</v>
      </c>
      <c r="D393" s="7" t="s">
        <v>1096</v>
      </c>
      <c r="E393" s="7" t="s">
        <v>179</v>
      </c>
      <c r="F393" s="7" t="s">
        <v>180</v>
      </c>
      <c r="G393" s="7" t="s">
        <v>1069</v>
      </c>
      <c r="H393" s="7" t="s">
        <v>1033</v>
      </c>
      <c r="I393" s="6" t="s">
        <v>14</v>
      </c>
      <c r="J393" s="1">
        <v>0</v>
      </c>
      <c r="K393" s="1">
        <v>120000</v>
      </c>
      <c r="L393" s="1">
        <v>120000</v>
      </c>
      <c r="M393" s="1">
        <v>0</v>
      </c>
      <c r="N393" s="1">
        <v>120000</v>
      </c>
      <c r="O393" s="1">
        <v>120000</v>
      </c>
      <c r="P393" s="1">
        <v>120000</v>
      </c>
      <c r="Q393" s="12"/>
      <c r="R393" s="29">
        <f t="shared" si="21"/>
        <v>0</v>
      </c>
      <c r="S393" t="str">
        <f t="shared" si="22"/>
        <v>OK</v>
      </c>
      <c r="T393" s="10">
        <f>IFERROR(VLOOKUP(A393,[1]!Tabla1[[#All],[Material]:[venta nueva]],38,FALSE),0)</f>
        <v>0</v>
      </c>
    </row>
    <row r="394" spans="1:20" hidden="1" x14ac:dyDescent="0.35">
      <c r="A394">
        <f t="shared" si="20"/>
        <v>1021737</v>
      </c>
      <c r="B394" s="6" t="s">
        <v>1242</v>
      </c>
      <c r="C394" s="7" t="s">
        <v>553</v>
      </c>
      <c r="D394" s="7" t="s">
        <v>1096</v>
      </c>
      <c r="E394" s="7" t="s">
        <v>181</v>
      </c>
      <c r="F394" s="7" t="s">
        <v>182</v>
      </c>
      <c r="G394" s="7" t="s">
        <v>1069</v>
      </c>
      <c r="H394" s="7" t="s">
        <v>1033</v>
      </c>
      <c r="I394" s="6" t="s">
        <v>14</v>
      </c>
      <c r="J394" s="1">
        <v>12725</v>
      </c>
      <c r="K394" s="1">
        <v>13015</v>
      </c>
      <c r="L394" s="1">
        <v>24000</v>
      </c>
      <c r="M394" s="1">
        <v>12725</v>
      </c>
      <c r="N394" s="1">
        <v>13015</v>
      </c>
      <c r="O394" s="1">
        <v>24000</v>
      </c>
      <c r="P394" s="1">
        <v>24000</v>
      </c>
      <c r="Q394" s="12"/>
      <c r="R394" s="29">
        <f t="shared" si="21"/>
        <v>0</v>
      </c>
      <c r="S394" t="str">
        <f t="shared" si="22"/>
        <v>OK</v>
      </c>
      <c r="T394" s="10">
        <f>IFERROR(VLOOKUP(A394,[1]!Tabla1[[#All],[Material]:[venta nueva]],38,FALSE),0)</f>
        <v>0</v>
      </c>
    </row>
    <row r="395" spans="1:20" hidden="1" x14ac:dyDescent="0.35">
      <c r="A395">
        <f t="shared" si="20"/>
        <v>1021738</v>
      </c>
      <c r="B395" s="6" t="s">
        <v>1242</v>
      </c>
      <c r="C395" s="7" t="s">
        <v>553</v>
      </c>
      <c r="D395" s="7" t="s">
        <v>1096</v>
      </c>
      <c r="E395" s="7" t="s">
        <v>183</v>
      </c>
      <c r="F395" s="7" t="s">
        <v>184</v>
      </c>
      <c r="G395" s="7" t="s">
        <v>1069</v>
      </c>
      <c r="H395" s="7" t="s">
        <v>1033</v>
      </c>
      <c r="I395" s="6" t="s">
        <v>14</v>
      </c>
      <c r="J395" s="1">
        <v>30569</v>
      </c>
      <c r="K395" s="1">
        <v>89431</v>
      </c>
      <c r="L395" s="1">
        <v>120000</v>
      </c>
      <c r="M395" s="1">
        <v>30569</v>
      </c>
      <c r="N395" s="1">
        <v>89431</v>
      </c>
      <c r="O395" s="1">
        <v>120000</v>
      </c>
      <c r="P395" s="1">
        <v>72000</v>
      </c>
      <c r="Q395" s="12"/>
      <c r="R395" s="29">
        <f t="shared" si="21"/>
        <v>48000</v>
      </c>
      <c r="S395" t="str">
        <f t="shared" si="22"/>
        <v>Sobre ingreso</v>
      </c>
      <c r="T395" s="10">
        <f>IFERROR(VLOOKUP(A395,[1]!Tabla1[[#All],[Material]:[venta nueva]],38,FALSE),0)</f>
        <v>0</v>
      </c>
    </row>
    <row r="396" spans="1:20" hidden="1" x14ac:dyDescent="0.35">
      <c r="A396">
        <f t="shared" si="20"/>
        <v>1021739</v>
      </c>
      <c r="B396" s="6" t="s">
        <v>1242</v>
      </c>
      <c r="C396" s="7" t="s">
        <v>553</v>
      </c>
      <c r="D396" s="7" t="s">
        <v>1096</v>
      </c>
      <c r="E396" s="7" t="s">
        <v>185</v>
      </c>
      <c r="F396" s="7" t="s">
        <v>186</v>
      </c>
      <c r="G396" s="7" t="s">
        <v>1087</v>
      </c>
      <c r="H396" s="7" t="s">
        <v>1034</v>
      </c>
      <c r="I396" s="6" t="s">
        <v>14</v>
      </c>
      <c r="J396" s="1">
        <v>11438</v>
      </c>
      <c r="K396" s="1">
        <v>48057</v>
      </c>
      <c r="L396" s="1">
        <v>48000</v>
      </c>
      <c r="M396" s="1">
        <v>11438</v>
      </c>
      <c r="N396" s="1">
        <v>48057</v>
      </c>
      <c r="O396" s="1">
        <v>48000</v>
      </c>
      <c r="P396" s="1">
        <v>48000</v>
      </c>
      <c r="Q396" s="12"/>
      <c r="R396" s="29">
        <f t="shared" si="21"/>
        <v>0</v>
      </c>
      <c r="S396" t="str">
        <f t="shared" si="22"/>
        <v>OK</v>
      </c>
      <c r="T396" s="10">
        <f>IFERROR(VLOOKUP(A396,[1]!Tabla1[[#All],[Material]:[venta nueva]],38,FALSE),0)</f>
        <v>0</v>
      </c>
    </row>
    <row r="397" spans="1:20" hidden="1" x14ac:dyDescent="0.35">
      <c r="A397">
        <f t="shared" si="20"/>
        <v>1021765</v>
      </c>
      <c r="B397" s="6" t="s">
        <v>1242</v>
      </c>
      <c r="C397" s="7" t="s">
        <v>553</v>
      </c>
      <c r="D397" s="7" t="s">
        <v>1096</v>
      </c>
      <c r="E397" s="7" t="s">
        <v>188</v>
      </c>
      <c r="F397" s="7" t="s">
        <v>92</v>
      </c>
      <c r="G397" s="7" t="s">
        <v>1076</v>
      </c>
      <c r="H397" s="7" t="s">
        <v>1020</v>
      </c>
      <c r="I397" s="6" t="s">
        <v>14</v>
      </c>
      <c r="J397" s="1">
        <v>-7203</v>
      </c>
      <c r="K397" s="1">
        <v>0</v>
      </c>
      <c r="L397" s="1">
        <v>0</v>
      </c>
      <c r="M397" s="1">
        <v>-7203</v>
      </c>
      <c r="N397" s="1">
        <v>0</v>
      </c>
      <c r="O397" s="1">
        <v>0</v>
      </c>
      <c r="P397" s="1"/>
      <c r="Q397" s="12"/>
      <c r="R397" s="29">
        <f t="shared" si="21"/>
        <v>0</v>
      </c>
      <c r="S397" t="str">
        <f t="shared" si="22"/>
        <v>OK</v>
      </c>
      <c r="T397" s="10">
        <f>IFERROR(VLOOKUP(A397,[1]!Tabla1[[#All],[Material]:[venta nueva]],38,FALSE),0)</f>
        <v>0</v>
      </c>
    </row>
    <row r="398" spans="1:20" hidden="1" x14ac:dyDescent="0.35">
      <c r="A398">
        <f t="shared" si="20"/>
        <v>1021766</v>
      </c>
      <c r="B398" s="6" t="s">
        <v>1242</v>
      </c>
      <c r="C398" s="7" t="s">
        <v>553</v>
      </c>
      <c r="D398" s="7" t="s">
        <v>1096</v>
      </c>
      <c r="E398" s="7" t="s">
        <v>189</v>
      </c>
      <c r="F398" s="7" t="s">
        <v>190</v>
      </c>
      <c r="G398" s="7" t="s">
        <v>1084</v>
      </c>
      <c r="H398" s="7" t="s">
        <v>1028</v>
      </c>
      <c r="I398" s="6" t="s">
        <v>14</v>
      </c>
      <c r="J398" s="1">
        <v>-57990</v>
      </c>
      <c r="K398" s="1">
        <v>166577</v>
      </c>
      <c r="L398" s="1">
        <v>96000</v>
      </c>
      <c r="M398" s="1">
        <v>-57990</v>
      </c>
      <c r="N398" s="1">
        <v>262577</v>
      </c>
      <c r="O398" s="1">
        <v>192000</v>
      </c>
      <c r="P398" s="1">
        <v>192000</v>
      </c>
      <c r="Q398" s="12"/>
      <c r="R398" s="29">
        <f t="shared" si="21"/>
        <v>0</v>
      </c>
      <c r="S398" t="str">
        <f t="shared" si="22"/>
        <v>OK</v>
      </c>
      <c r="T398" s="10">
        <f>IFERROR(VLOOKUP(A398,[1]!Tabla1[[#All],[Material]:[venta nueva]],38,FALSE),0)</f>
        <v>0</v>
      </c>
    </row>
    <row r="399" spans="1:20" hidden="1" x14ac:dyDescent="0.35">
      <c r="A399">
        <f t="shared" si="20"/>
        <v>1021767</v>
      </c>
      <c r="B399" s="6" t="s">
        <v>1242</v>
      </c>
      <c r="C399" s="7" t="s">
        <v>553</v>
      </c>
      <c r="D399" s="7" t="s">
        <v>1096</v>
      </c>
      <c r="E399" s="7" t="s">
        <v>191</v>
      </c>
      <c r="F399" s="7" t="s">
        <v>192</v>
      </c>
      <c r="G399" s="7" t="s">
        <v>1084</v>
      </c>
      <c r="H399" s="7" t="s">
        <v>1017</v>
      </c>
      <c r="I399" s="6" t="s">
        <v>14</v>
      </c>
      <c r="J399" s="1">
        <v>-140590</v>
      </c>
      <c r="K399" s="1">
        <v>384447</v>
      </c>
      <c r="L399" s="1">
        <v>240000</v>
      </c>
      <c r="M399" s="1">
        <v>-140590</v>
      </c>
      <c r="N399" s="1">
        <v>432447</v>
      </c>
      <c r="O399" s="1">
        <v>288000</v>
      </c>
      <c r="P399" s="1">
        <v>288024</v>
      </c>
      <c r="Q399" s="12"/>
      <c r="R399" s="29">
        <f t="shared" si="21"/>
        <v>-24</v>
      </c>
      <c r="S399" t="str">
        <f t="shared" si="22"/>
        <v>Pendiente de ingreso</v>
      </c>
      <c r="T399" s="10">
        <f>IFERROR(VLOOKUP(A399,[1]!Tabla1[[#All],[Material]:[venta nueva]],38,FALSE),0)</f>
        <v>0</v>
      </c>
    </row>
    <row r="400" spans="1:20" hidden="1" x14ac:dyDescent="0.35">
      <c r="A400">
        <f t="shared" si="20"/>
        <v>1021774</v>
      </c>
      <c r="B400" s="6" t="s">
        <v>1242</v>
      </c>
      <c r="C400" s="7" t="s">
        <v>553</v>
      </c>
      <c r="D400" s="7" t="s">
        <v>1096</v>
      </c>
      <c r="E400" s="7" t="s">
        <v>193</v>
      </c>
      <c r="F400" s="7" t="s">
        <v>194</v>
      </c>
      <c r="G400" s="7" t="s">
        <v>1084</v>
      </c>
      <c r="H400" s="7" t="s">
        <v>1028</v>
      </c>
      <c r="I400" s="6" t="s">
        <v>14</v>
      </c>
      <c r="J400" s="1">
        <v>6367</v>
      </c>
      <c r="K400" s="1">
        <v>70766</v>
      </c>
      <c r="L400" s="1">
        <v>72000</v>
      </c>
      <c r="M400" s="1">
        <v>6367</v>
      </c>
      <c r="N400" s="1">
        <v>70766</v>
      </c>
      <c r="O400" s="1">
        <v>72000</v>
      </c>
      <c r="P400" s="1">
        <v>72000</v>
      </c>
      <c r="Q400" s="12"/>
      <c r="R400" s="29">
        <f t="shared" si="21"/>
        <v>0</v>
      </c>
      <c r="S400" t="str">
        <f t="shared" si="22"/>
        <v>OK</v>
      </c>
      <c r="T400" s="10">
        <f>IFERROR(VLOOKUP(A400,[1]!Tabla1[[#All],[Material]:[venta nueva]],38,FALSE),0)</f>
        <v>0</v>
      </c>
    </row>
    <row r="401" spans="1:20" hidden="1" x14ac:dyDescent="0.35">
      <c r="A401">
        <f t="shared" si="20"/>
        <v>1021819</v>
      </c>
      <c r="B401" s="6" t="s">
        <v>1242</v>
      </c>
      <c r="C401" s="7" t="s">
        <v>553</v>
      </c>
      <c r="D401" s="7" t="s">
        <v>1096</v>
      </c>
      <c r="E401" s="7" t="s">
        <v>509</v>
      </c>
      <c r="F401" s="7" t="s">
        <v>510</v>
      </c>
      <c r="G401" s="7" t="s">
        <v>1075</v>
      </c>
      <c r="H401" s="7" t="s">
        <v>1002</v>
      </c>
      <c r="I401" s="6" t="s">
        <v>9</v>
      </c>
      <c r="J401" s="1">
        <v>19006</v>
      </c>
      <c r="K401" s="1">
        <v>54208</v>
      </c>
      <c r="L401" s="1">
        <v>72000</v>
      </c>
      <c r="M401" s="1">
        <v>19006</v>
      </c>
      <c r="N401" s="1">
        <v>54208</v>
      </c>
      <c r="O401" s="1">
        <v>72000</v>
      </c>
      <c r="P401" s="1">
        <v>48000</v>
      </c>
      <c r="Q401" s="12"/>
      <c r="R401" s="29">
        <f t="shared" si="21"/>
        <v>24000</v>
      </c>
      <c r="S401" t="str">
        <f t="shared" si="22"/>
        <v>Sobre ingreso</v>
      </c>
      <c r="T401" s="10">
        <f>IFERROR(VLOOKUP(A401,[1]!Tabla1[[#All],[Material]:[venta nueva]],38,FALSE),0)</f>
        <v>0</v>
      </c>
    </row>
    <row r="402" spans="1:20" hidden="1" x14ac:dyDescent="0.35">
      <c r="A402">
        <f t="shared" si="20"/>
        <v>1021820</v>
      </c>
      <c r="B402" s="6" t="s">
        <v>1242</v>
      </c>
      <c r="C402" s="7" t="s">
        <v>553</v>
      </c>
      <c r="D402" s="7" t="s">
        <v>1096</v>
      </c>
      <c r="E402" s="7" t="s">
        <v>475</v>
      </c>
      <c r="F402" s="7" t="s">
        <v>476</v>
      </c>
      <c r="G402" s="7" t="s">
        <v>1075</v>
      </c>
      <c r="H402" s="7" t="s">
        <v>1011</v>
      </c>
      <c r="I402" s="6" t="s">
        <v>9</v>
      </c>
      <c r="J402" s="1">
        <v>-5562</v>
      </c>
      <c r="K402" s="1">
        <v>23</v>
      </c>
      <c r="L402" s="1">
        <v>0</v>
      </c>
      <c r="M402" s="1">
        <v>-5562</v>
      </c>
      <c r="N402" s="1">
        <v>23</v>
      </c>
      <c r="O402" s="1">
        <v>0</v>
      </c>
      <c r="P402" s="1"/>
      <c r="Q402" s="12"/>
      <c r="R402" s="29">
        <f t="shared" si="21"/>
        <v>0</v>
      </c>
      <c r="S402" t="str">
        <f t="shared" si="22"/>
        <v>OK</v>
      </c>
      <c r="T402" s="10">
        <f>IFERROR(VLOOKUP(A402,[1]!Tabla1[[#All],[Material]:[venta nueva]],38,FALSE),0)</f>
        <v>0</v>
      </c>
    </row>
    <row r="403" spans="1:20" hidden="1" x14ac:dyDescent="0.35">
      <c r="A403">
        <f t="shared" si="20"/>
        <v>1021874</v>
      </c>
      <c r="B403" s="6" t="s">
        <v>1242</v>
      </c>
      <c r="C403" s="7" t="s">
        <v>553</v>
      </c>
      <c r="D403" s="7" t="s">
        <v>1096</v>
      </c>
      <c r="E403" s="7" t="s">
        <v>477</v>
      </c>
      <c r="F403" s="7" t="s">
        <v>243</v>
      </c>
      <c r="G403" s="7" t="s">
        <v>1078</v>
      </c>
      <c r="H403" s="7" t="s">
        <v>1009</v>
      </c>
      <c r="I403" s="6" t="s">
        <v>10</v>
      </c>
      <c r="J403" s="1">
        <v>13829</v>
      </c>
      <c r="K403" s="1">
        <v>226171</v>
      </c>
      <c r="L403" s="1">
        <v>240000</v>
      </c>
      <c r="M403" s="1">
        <v>13829</v>
      </c>
      <c r="N403" s="1">
        <v>346171</v>
      </c>
      <c r="O403" s="1">
        <v>360000</v>
      </c>
      <c r="P403" s="1">
        <v>360030</v>
      </c>
      <c r="Q403" s="12"/>
      <c r="R403" s="29">
        <f t="shared" si="21"/>
        <v>-30</v>
      </c>
      <c r="S403" t="str">
        <f t="shared" si="22"/>
        <v>Pendiente de ingreso</v>
      </c>
      <c r="T403" s="10">
        <f>IFERROR(VLOOKUP(A403,[1]!Tabla1[[#All],[Material]:[venta nueva]],38,FALSE),0)</f>
        <v>0</v>
      </c>
    </row>
    <row r="404" spans="1:20" hidden="1" x14ac:dyDescent="0.35">
      <c r="A404">
        <f t="shared" si="20"/>
        <v>1021903</v>
      </c>
      <c r="B404" s="6" t="s">
        <v>1242</v>
      </c>
      <c r="C404" s="7" t="s">
        <v>553</v>
      </c>
      <c r="D404" s="7" t="s">
        <v>1096</v>
      </c>
      <c r="E404" s="7" t="s">
        <v>197</v>
      </c>
      <c r="F404" s="7" t="s">
        <v>198</v>
      </c>
      <c r="G404" s="7" t="s">
        <v>1069</v>
      </c>
      <c r="H404" s="7" t="s">
        <v>1026</v>
      </c>
      <c r="I404" s="6" t="s">
        <v>9</v>
      </c>
      <c r="J404" s="1">
        <v>8991</v>
      </c>
      <c r="K404" s="1">
        <v>92205</v>
      </c>
      <c r="L404" s="1">
        <v>96000</v>
      </c>
      <c r="M404" s="1">
        <v>8991</v>
      </c>
      <c r="N404" s="1">
        <v>44205</v>
      </c>
      <c r="O404" s="1">
        <v>48000</v>
      </c>
      <c r="P404" s="1"/>
      <c r="Q404" s="12"/>
      <c r="R404" s="29">
        <f t="shared" si="21"/>
        <v>48000</v>
      </c>
      <c r="S404" t="str">
        <f t="shared" si="22"/>
        <v>Sobre ingreso</v>
      </c>
      <c r="T404" s="10">
        <f>IFERROR(VLOOKUP(A404,[1]!Tabla1[[#All],[Material]:[venta nueva]],38,FALSE),0)</f>
        <v>0</v>
      </c>
    </row>
    <row r="405" spans="1:20" hidden="1" x14ac:dyDescent="0.35">
      <c r="A405">
        <f t="shared" si="20"/>
        <v>1021922</v>
      </c>
      <c r="B405" s="6" t="s">
        <v>1242</v>
      </c>
      <c r="C405" s="7" t="s">
        <v>553</v>
      </c>
      <c r="D405" s="7" t="s">
        <v>1096</v>
      </c>
      <c r="E405" s="7" t="s">
        <v>201</v>
      </c>
      <c r="F405" s="7" t="s">
        <v>78</v>
      </c>
      <c r="G405" s="7" t="s">
        <v>985</v>
      </c>
      <c r="H405" s="7" t="s">
        <v>1012</v>
      </c>
      <c r="I405" s="6" t="s">
        <v>15</v>
      </c>
      <c r="J405" s="1">
        <v>338</v>
      </c>
      <c r="K405" s="1">
        <v>0</v>
      </c>
      <c r="L405" s="1">
        <v>0</v>
      </c>
      <c r="M405" s="1">
        <v>338</v>
      </c>
      <c r="N405" s="1">
        <v>0</v>
      </c>
      <c r="O405" s="1">
        <v>0</v>
      </c>
      <c r="P405" s="1"/>
      <c r="Q405" s="12"/>
      <c r="R405" s="29">
        <f t="shared" si="21"/>
        <v>0</v>
      </c>
      <c r="S405" t="str">
        <f t="shared" si="22"/>
        <v>OK</v>
      </c>
      <c r="T405" s="10">
        <f>IFERROR(VLOOKUP(A405,[1]!Tabla1[[#All],[Material]:[venta nueva]],38,FALSE),0)</f>
        <v>0</v>
      </c>
    </row>
    <row r="406" spans="1:20" hidden="1" x14ac:dyDescent="0.35">
      <c r="A406">
        <f t="shared" si="20"/>
        <v>1021924</v>
      </c>
      <c r="B406" s="6" t="s">
        <v>1242</v>
      </c>
      <c r="C406" s="7" t="s">
        <v>553</v>
      </c>
      <c r="D406" s="7" t="s">
        <v>1096</v>
      </c>
      <c r="E406" s="7" t="s">
        <v>202</v>
      </c>
      <c r="F406" s="7" t="s">
        <v>203</v>
      </c>
      <c r="G406" s="7" t="s">
        <v>1075</v>
      </c>
      <c r="H406" s="7" t="s">
        <v>1003</v>
      </c>
      <c r="I406" s="6" t="s">
        <v>15</v>
      </c>
      <c r="J406" s="1">
        <v>1784</v>
      </c>
      <c r="K406" s="1">
        <v>15466</v>
      </c>
      <c r="L406" s="1">
        <v>15000</v>
      </c>
      <c r="M406" s="1">
        <v>1784</v>
      </c>
      <c r="N406" s="1">
        <v>15466</v>
      </c>
      <c r="O406" s="1">
        <v>15000</v>
      </c>
      <c r="P406" s="1">
        <v>15000</v>
      </c>
      <c r="Q406" s="12"/>
      <c r="R406" s="29">
        <f t="shared" si="21"/>
        <v>0</v>
      </c>
      <c r="S406" t="str">
        <f t="shared" si="22"/>
        <v>OK</v>
      </c>
      <c r="T406" s="10">
        <f>IFERROR(VLOOKUP(A406,[1]!Tabla1[[#All],[Material]:[venta nueva]],38,FALSE),0)</f>
        <v>0</v>
      </c>
    </row>
    <row r="407" spans="1:20" hidden="1" x14ac:dyDescent="0.35">
      <c r="A407">
        <f t="shared" si="20"/>
        <v>1021925</v>
      </c>
      <c r="B407" s="6" t="s">
        <v>1242</v>
      </c>
      <c r="C407" s="7" t="s">
        <v>553</v>
      </c>
      <c r="D407" s="7" t="s">
        <v>1096</v>
      </c>
      <c r="E407" s="7" t="s">
        <v>204</v>
      </c>
      <c r="F407" s="7" t="s">
        <v>205</v>
      </c>
      <c r="G407" s="7" t="s">
        <v>1075</v>
      </c>
      <c r="H407" s="7" t="s">
        <v>1003</v>
      </c>
      <c r="I407" s="6" t="s">
        <v>15</v>
      </c>
      <c r="J407" s="1">
        <v>-4398</v>
      </c>
      <c r="K407" s="1">
        <v>38898</v>
      </c>
      <c r="L407" s="1">
        <v>30000</v>
      </c>
      <c r="M407" s="1">
        <v>-4398</v>
      </c>
      <c r="N407" s="1">
        <v>38898</v>
      </c>
      <c r="O407" s="1">
        <v>40000</v>
      </c>
      <c r="P407" s="1">
        <v>40000</v>
      </c>
      <c r="Q407" s="12"/>
      <c r="R407" s="29">
        <f t="shared" si="21"/>
        <v>0</v>
      </c>
      <c r="S407" t="str">
        <f t="shared" si="22"/>
        <v>OK</v>
      </c>
      <c r="T407" s="10">
        <f>IFERROR(VLOOKUP(A407,[1]!Tabla1[[#All],[Material]:[venta nueva]],38,FALSE),0)</f>
        <v>0</v>
      </c>
    </row>
    <row r="408" spans="1:20" hidden="1" x14ac:dyDescent="0.35">
      <c r="A408">
        <f t="shared" si="20"/>
        <v>1021929</v>
      </c>
      <c r="B408" s="6" t="s">
        <v>1242</v>
      </c>
      <c r="C408" s="7" t="s">
        <v>553</v>
      </c>
      <c r="D408" s="7" t="s">
        <v>1096</v>
      </c>
      <c r="E408" s="7" t="s">
        <v>571</v>
      </c>
      <c r="F408" s="7" t="s">
        <v>572</v>
      </c>
      <c r="G408" s="7" t="s">
        <v>1082</v>
      </c>
      <c r="H408" s="7" t="s">
        <v>1014</v>
      </c>
      <c r="I408" s="6" t="s">
        <v>15</v>
      </c>
      <c r="J408" s="1">
        <v>140</v>
      </c>
      <c r="K408" s="1">
        <v>0</v>
      </c>
      <c r="L408" s="1">
        <v>0</v>
      </c>
      <c r="M408" s="1">
        <v>140</v>
      </c>
      <c r="N408" s="1">
        <v>0</v>
      </c>
      <c r="O408" s="1">
        <v>0</v>
      </c>
      <c r="P408" s="1"/>
      <c r="Q408" s="12"/>
      <c r="R408" s="29">
        <f t="shared" si="21"/>
        <v>0</v>
      </c>
      <c r="S408" t="str">
        <f t="shared" si="22"/>
        <v>OK</v>
      </c>
      <c r="T408" s="10">
        <f>IFERROR(VLOOKUP(A408,[1]!Tabla1[[#All],[Material]:[venta nueva]],38,FALSE),0)</f>
        <v>0</v>
      </c>
    </row>
    <row r="409" spans="1:20" hidden="1" x14ac:dyDescent="0.35">
      <c r="A409">
        <f t="shared" si="20"/>
        <v>1021931</v>
      </c>
      <c r="B409" s="6" t="s">
        <v>1242</v>
      </c>
      <c r="C409" s="7" t="s">
        <v>553</v>
      </c>
      <c r="D409" s="7" t="s">
        <v>1096</v>
      </c>
      <c r="E409" s="7" t="s">
        <v>206</v>
      </c>
      <c r="F409" s="7" t="s">
        <v>207</v>
      </c>
      <c r="G409" s="7" t="s">
        <v>1085</v>
      </c>
      <c r="H409" s="7" t="s">
        <v>1036</v>
      </c>
      <c r="I409" s="6" t="s">
        <v>15</v>
      </c>
      <c r="J409" s="1">
        <v>-2097</v>
      </c>
      <c r="K409" s="1">
        <v>15678</v>
      </c>
      <c r="L409" s="1">
        <v>13500</v>
      </c>
      <c r="M409" s="1">
        <v>-2097</v>
      </c>
      <c r="N409" s="1">
        <v>15678</v>
      </c>
      <c r="O409" s="1">
        <v>13500</v>
      </c>
      <c r="P409" s="1">
        <v>13500</v>
      </c>
      <c r="Q409" s="12"/>
      <c r="R409" s="29">
        <f t="shared" si="21"/>
        <v>0</v>
      </c>
      <c r="S409" t="str">
        <f t="shared" si="22"/>
        <v>OK</v>
      </c>
      <c r="T409" s="10">
        <f>IFERROR(VLOOKUP(A409,[1]!Tabla1[[#All],[Material]:[venta nueva]],38,FALSE),0)</f>
        <v>0</v>
      </c>
    </row>
    <row r="410" spans="1:20" hidden="1" x14ac:dyDescent="0.35">
      <c r="A410">
        <f t="shared" si="20"/>
        <v>1021936</v>
      </c>
      <c r="B410" s="6" t="s">
        <v>1242</v>
      </c>
      <c r="C410" s="7" t="s">
        <v>553</v>
      </c>
      <c r="D410" s="7" t="s">
        <v>1096</v>
      </c>
      <c r="E410" s="7" t="s">
        <v>208</v>
      </c>
      <c r="F410" s="7" t="s">
        <v>209</v>
      </c>
      <c r="G410" s="7" t="s">
        <v>1077</v>
      </c>
      <c r="H410" s="7" t="s">
        <v>1005</v>
      </c>
      <c r="I410" s="6" t="s">
        <v>15</v>
      </c>
      <c r="J410" s="1">
        <v>15515</v>
      </c>
      <c r="K410" s="1">
        <v>370885</v>
      </c>
      <c r="L410" s="1">
        <v>336000</v>
      </c>
      <c r="M410" s="1">
        <v>15515</v>
      </c>
      <c r="N410" s="1">
        <v>394885</v>
      </c>
      <c r="O410" s="1">
        <v>360000</v>
      </c>
      <c r="P410" s="1">
        <v>360000</v>
      </c>
      <c r="Q410" s="12"/>
      <c r="R410" s="29">
        <f t="shared" si="21"/>
        <v>0</v>
      </c>
      <c r="S410" t="str">
        <f t="shared" si="22"/>
        <v>OK</v>
      </c>
      <c r="T410" s="10">
        <f>IFERROR(VLOOKUP(A410,[1]!Tabla1[[#All],[Material]:[venta nueva]],38,FALSE),0)</f>
        <v>0</v>
      </c>
    </row>
    <row r="411" spans="1:20" hidden="1" x14ac:dyDescent="0.35">
      <c r="A411">
        <f t="shared" si="20"/>
        <v>1021952</v>
      </c>
      <c r="B411" s="6" t="s">
        <v>1242</v>
      </c>
      <c r="C411" s="7" t="s">
        <v>553</v>
      </c>
      <c r="D411" s="7" t="s">
        <v>1096</v>
      </c>
      <c r="E411" s="7" t="s">
        <v>210</v>
      </c>
      <c r="F411" s="7" t="s">
        <v>74</v>
      </c>
      <c r="G411" s="7" t="s">
        <v>1074</v>
      </c>
      <c r="H411" s="7" t="s">
        <v>1018</v>
      </c>
      <c r="I411" s="6" t="s">
        <v>15</v>
      </c>
      <c r="J411" s="1">
        <v>910</v>
      </c>
      <c r="K411" s="1">
        <v>1390</v>
      </c>
      <c r="L411" s="1">
        <v>2000</v>
      </c>
      <c r="M411" s="1">
        <v>910</v>
      </c>
      <c r="N411" s="1">
        <v>1390</v>
      </c>
      <c r="O411" s="1">
        <v>2000</v>
      </c>
      <c r="P411" s="1">
        <v>2000</v>
      </c>
      <c r="Q411" s="12"/>
      <c r="R411" s="29">
        <f t="shared" si="21"/>
        <v>0</v>
      </c>
      <c r="S411" t="str">
        <f t="shared" si="22"/>
        <v>OK</v>
      </c>
      <c r="T411" s="10">
        <f>IFERROR(VLOOKUP(A411,[1]!Tabla1[[#All],[Material]:[venta nueva]],38,FALSE),0)</f>
        <v>0</v>
      </c>
    </row>
    <row r="412" spans="1:20" hidden="1" x14ac:dyDescent="0.35">
      <c r="A412">
        <f t="shared" si="20"/>
        <v>1021971</v>
      </c>
      <c r="B412" s="6" t="s">
        <v>1242</v>
      </c>
      <c r="C412" s="7" t="s">
        <v>553</v>
      </c>
      <c r="D412" s="7" t="s">
        <v>1096</v>
      </c>
      <c r="E412" s="7" t="s">
        <v>211</v>
      </c>
      <c r="F412" s="7" t="s">
        <v>212</v>
      </c>
      <c r="G412" s="7" t="s">
        <v>1080</v>
      </c>
      <c r="H412" s="7" t="s">
        <v>1029</v>
      </c>
      <c r="I412" s="6" t="s">
        <v>14</v>
      </c>
      <c r="J412" s="1">
        <v>3860</v>
      </c>
      <c r="K412" s="1">
        <v>89156</v>
      </c>
      <c r="L412" s="1">
        <v>96000</v>
      </c>
      <c r="M412" s="1">
        <v>3860</v>
      </c>
      <c r="N412" s="1">
        <v>89156</v>
      </c>
      <c r="O412" s="1">
        <v>96000</v>
      </c>
      <c r="P412" s="1">
        <v>96000</v>
      </c>
      <c r="Q412" s="12"/>
      <c r="R412" s="29">
        <f t="shared" si="21"/>
        <v>0</v>
      </c>
      <c r="S412" t="str">
        <f t="shared" si="22"/>
        <v>OK</v>
      </c>
      <c r="T412" s="10">
        <f>IFERROR(VLOOKUP(A412,[1]!Tabla1[[#All],[Material]:[venta nueva]],38,FALSE),0)</f>
        <v>0</v>
      </c>
    </row>
    <row r="413" spans="1:20" hidden="1" x14ac:dyDescent="0.35">
      <c r="A413">
        <f t="shared" si="20"/>
        <v>1021987</v>
      </c>
      <c r="B413" s="6" t="s">
        <v>1242</v>
      </c>
      <c r="C413" s="7" t="s">
        <v>553</v>
      </c>
      <c r="D413" s="7" t="s">
        <v>1096</v>
      </c>
      <c r="E413" s="7" t="s">
        <v>217</v>
      </c>
      <c r="F413" s="7" t="s">
        <v>218</v>
      </c>
      <c r="G413" s="7" t="s">
        <v>1069</v>
      </c>
      <c r="H413" s="7" t="s">
        <v>1016</v>
      </c>
      <c r="I413" s="6" t="s">
        <v>15</v>
      </c>
      <c r="J413" s="1">
        <v>-980</v>
      </c>
      <c r="K413" s="1">
        <v>12480</v>
      </c>
      <c r="L413" s="1">
        <v>10000</v>
      </c>
      <c r="M413" s="1">
        <v>-980</v>
      </c>
      <c r="N413" s="1">
        <v>12480</v>
      </c>
      <c r="O413" s="1">
        <v>10000</v>
      </c>
      <c r="P413" s="1">
        <v>10000</v>
      </c>
      <c r="Q413" s="12"/>
      <c r="R413" s="29">
        <f t="shared" si="21"/>
        <v>0</v>
      </c>
      <c r="S413" t="str">
        <f t="shared" si="22"/>
        <v>OK</v>
      </c>
      <c r="T413" s="10">
        <f>IFERROR(VLOOKUP(A413,[1]!Tabla1[[#All],[Material]:[venta nueva]],38,FALSE),0)</f>
        <v>0</v>
      </c>
    </row>
    <row r="414" spans="1:20" hidden="1" x14ac:dyDescent="0.35">
      <c r="A414">
        <f t="shared" si="20"/>
        <v>1021992</v>
      </c>
      <c r="B414" s="6" t="s">
        <v>1242</v>
      </c>
      <c r="C414" s="7" t="s">
        <v>553</v>
      </c>
      <c r="D414" s="7" t="s">
        <v>1096</v>
      </c>
      <c r="E414" s="7" t="s">
        <v>219</v>
      </c>
      <c r="F414" s="7" t="s">
        <v>28</v>
      </c>
      <c r="G414" s="7" t="s">
        <v>1078</v>
      </c>
      <c r="H414" s="7" t="s">
        <v>1006</v>
      </c>
      <c r="I414" s="6" t="s">
        <v>14</v>
      </c>
      <c r="J414" s="1">
        <v>30006</v>
      </c>
      <c r="K414" s="1">
        <v>164000</v>
      </c>
      <c r="L414" s="1">
        <v>192000</v>
      </c>
      <c r="M414" s="1">
        <v>30006</v>
      </c>
      <c r="N414" s="1">
        <v>65994</v>
      </c>
      <c r="O414" s="1">
        <v>120000</v>
      </c>
      <c r="P414" s="1"/>
      <c r="Q414" s="12"/>
      <c r="R414" s="29">
        <f t="shared" si="21"/>
        <v>120000</v>
      </c>
      <c r="S414" t="str">
        <f t="shared" si="22"/>
        <v>Sobre ingreso</v>
      </c>
      <c r="T414" s="10">
        <f>IFERROR(VLOOKUP(A414,[1]!Tabla1[[#All],[Material]:[venta nueva]],38,FALSE),0)</f>
        <v>0</v>
      </c>
    </row>
    <row r="415" spans="1:20" hidden="1" x14ac:dyDescent="0.35">
      <c r="A415">
        <f t="shared" si="20"/>
        <v>1022033</v>
      </c>
      <c r="B415" s="6" t="s">
        <v>1242</v>
      </c>
      <c r="C415" s="7" t="s">
        <v>553</v>
      </c>
      <c r="D415" s="7" t="s">
        <v>1096</v>
      </c>
      <c r="E415" s="7" t="s">
        <v>220</v>
      </c>
      <c r="F415" s="7" t="s">
        <v>221</v>
      </c>
      <c r="G415" s="7" t="s">
        <v>1087</v>
      </c>
      <c r="H415" s="7" t="s">
        <v>1038</v>
      </c>
      <c r="I415" s="6" t="s">
        <v>14</v>
      </c>
      <c r="J415" s="1">
        <v>-19556</v>
      </c>
      <c r="K415" s="1">
        <v>36910</v>
      </c>
      <c r="L415" s="1">
        <v>24000</v>
      </c>
      <c r="M415" s="1">
        <v>-19556</v>
      </c>
      <c r="N415" s="1">
        <v>36910</v>
      </c>
      <c r="O415" s="1">
        <v>24000</v>
      </c>
      <c r="P415" s="1">
        <v>24000</v>
      </c>
      <c r="Q415" s="12"/>
      <c r="R415" s="29">
        <f t="shared" si="21"/>
        <v>0</v>
      </c>
      <c r="S415" t="str">
        <f t="shared" si="22"/>
        <v>OK</v>
      </c>
      <c r="T415" s="10">
        <f>IFERROR(VLOOKUP(A415,[1]!Tabla1[[#All],[Material]:[venta nueva]],38,FALSE),0)</f>
        <v>0</v>
      </c>
    </row>
    <row r="416" spans="1:20" hidden="1" x14ac:dyDescent="0.35">
      <c r="A416">
        <f t="shared" si="20"/>
        <v>1022073</v>
      </c>
      <c r="B416" s="6" t="s">
        <v>1242</v>
      </c>
      <c r="C416" s="7" t="s">
        <v>553</v>
      </c>
      <c r="D416" s="7" t="s">
        <v>1096</v>
      </c>
      <c r="E416" s="7" t="s">
        <v>222</v>
      </c>
      <c r="F416" s="7" t="s">
        <v>223</v>
      </c>
      <c r="G416" s="7" t="s">
        <v>1078</v>
      </c>
      <c r="H416" s="7" t="s">
        <v>1027</v>
      </c>
      <c r="I416" s="6" t="s">
        <v>14</v>
      </c>
      <c r="J416" s="1">
        <v>79174</v>
      </c>
      <c r="K416" s="1">
        <v>88826</v>
      </c>
      <c r="L416" s="1">
        <v>168000</v>
      </c>
      <c r="M416" s="1">
        <v>79174</v>
      </c>
      <c r="N416" s="1">
        <v>-7174</v>
      </c>
      <c r="O416" s="1">
        <v>72000</v>
      </c>
      <c r="P416" s="1">
        <v>48000</v>
      </c>
      <c r="Q416" s="12"/>
      <c r="R416" s="29">
        <f t="shared" si="21"/>
        <v>24000</v>
      </c>
      <c r="S416" t="str">
        <f t="shared" si="22"/>
        <v>Sobre ingreso</v>
      </c>
      <c r="T416" s="10">
        <f>IFERROR(VLOOKUP(A416,[1]!Tabla1[[#All],[Material]:[venta nueva]],38,FALSE),0)</f>
        <v>0</v>
      </c>
    </row>
    <row r="417" spans="1:20" hidden="1" x14ac:dyDescent="0.35">
      <c r="A417">
        <f t="shared" si="20"/>
        <v>1022080</v>
      </c>
      <c r="B417" s="6" t="s">
        <v>1242</v>
      </c>
      <c r="C417" s="7" t="s">
        <v>553</v>
      </c>
      <c r="D417" s="7" t="s">
        <v>1096</v>
      </c>
      <c r="E417" s="7" t="s">
        <v>224</v>
      </c>
      <c r="F417" s="7" t="s">
        <v>225</v>
      </c>
      <c r="G417" s="7" t="s">
        <v>1069</v>
      </c>
      <c r="H417" s="7" t="s">
        <v>1039</v>
      </c>
      <c r="I417" s="6" t="s">
        <v>14</v>
      </c>
      <c r="J417" s="1">
        <v>-8104</v>
      </c>
      <c r="K417" s="1">
        <v>87427</v>
      </c>
      <c r="L417" s="1">
        <v>72000</v>
      </c>
      <c r="M417" s="1">
        <v>-8104</v>
      </c>
      <c r="N417" s="1">
        <v>87427</v>
      </c>
      <c r="O417" s="1">
        <v>72000</v>
      </c>
      <c r="P417" s="1">
        <v>72000</v>
      </c>
      <c r="Q417" s="12"/>
      <c r="R417" s="29">
        <f t="shared" si="21"/>
        <v>0</v>
      </c>
      <c r="S417" t="str">
        <f t="shared" si="22"/>
        <v>OK</v>
      </c>
      <c r="T417" s="10">
        <f>IFERROR(VLOOKUP(A417,[1]!Tabla1[[#All],[Material]:[venta nueva]],38,FALSE),0)</f>
        <v>0</v>
      </c>
    </row>
    <row r="418" spans="1:20" hidden="1" x14ac:dyDescent="0.35">
      <c r="A418">
        <f t="shared" si="20"/>
        <v>1022082</v>
      </c>
      <c r="B418" s="6" t="s">
        <v>1242</v>
      </c>
      <c r="C418" s="7" t="s">
        <v>553</v>
      </c>
      <c r="D418" s="7" t="s">
        <v>1096</v>
      </c>
      <c r="E418" s="7" t="s">
        <v>1110</v>
      </c>
      <c r="F418" s="7" t="s">
        <v>1111</v>
      </c>
      <c r="G418" s="7" t="s">
        <v>1081</v>
      </c>
      <c r="H418" s="7" t="s">
        <v>1010</v>
      </c>
      <c r="I418" s="6" t="s">
        <v>14</v>
      </c>
      <c r="J418" s="1">
        <v>780</v>
      </c>
      <c r="K418" s="1">
        <v>0</v>
      </c>
      <c r="L418" s="1">
        <v>0</v>
      </c>
      <c r="M418" s="1">
        <v>780</v>
      </c>
      <c r="N418" s="1">
        <v>0</v>
      </c>
      <c r="O418" s="1">
        <v>0</v>
      </c>
      <c r="P418" s="1"/>
      <c r="Q418" s="12"/>
      <c r="R418" s="29">
        <f t="shared" si="21"/>
        <v>0</v>
      </c>
      <c r="S418" t="str">
        <f t="shared" si="22"/>
        <v>OK</v>
      </c>
      <c r="T418" s="10">
        <f>IFERROR(VLOOKUP(A418,[1]!Tabla1[[#All],[Material]:[venta nueva]],38,FALSE),0)</f>
        <v>0</v>
      </c>
    </row>
    <row r="419" spans="1:20" hidden="1" x14ac:dyDescent="0.35">
      <c r="A419">
        <f t="shared" si="20"/>
        <v>1022096</v>
      </c>
      <c r="B419" s="6" t="s">
        <v>1242</v>
      </c>
      <c r="C419" s="7" t="s">
        <v>553</v>
      </c>
      <c r="D419" s="7" t="s">
        <v>1096</v>
      </c>
      <c r="E419" s="7" t="s">
        <v>226</v>
      </c>
      <c r="F419" s="7" t="s">
        <v>227</v>
      </c>
      <c r="G419" s="7" t="s">
        <v>1084</v>
      </c>
      <c r="H419" s="7" t="s">
        <v>1028</v>
      </c>
      <c r="I419" s="6" t="s">
        <v>14</v>
      </c>
      <c r="J419" s="1"/>
      <c r="K419" s="1"/>
      <c r="L419" s="1"/>
      <c r="M419" s="1"/>
      <c r="N419" s="1"/>
      <c r="O419" s="1"/>
      <c r="P419" s="1">
        <v>120000</v>
      </c>
      <c r="Q419" s="12"/>
      <c r="R419" s="29">
        <f t="shared" si="21"/>
        <v>-120000</v>
      </c>
      <c r="S419" t="str">
        <f t="shared" si="22"/>
        <v>Pendiente de ingreso</v>
      </c>
      <c r="T419" s="10">
        <f>IFERROR(VLOOKUP(A419,[1]!Tabla1[[#All],[Material]:[venta nueva]],38,FALSE),0)</f>
        <v>0</v>
      </c>
    </row>
    <row r="420" spans="1:20" hidden="1" x14ac:dyDescent="0.35">
      <c r="A420">
        <f t="shared" si="20"/>
        <v>1022097</v>
      </c>
      <c r="B420" s="6" t="s">
        <v>1242</v>
      </c>
      <c r="C420" s="7" t="s">
        <v>553</v>
      </c>
      <c r="D420" s="7" t="s">
        <v>1096</v>
      </c>
      <c r="E420" s="7" t="s">
        <v>462</v>
      </c>
      <c r="F420" s="7" t="s">
        <v>463</v>
      </c>
      <c r="G420" s="7" t="s">
        <v>985</v>
      </c>
      <c r="H420" s="7" t="s">
        <v>1012</v>
      </c>
      <c r="I420" s="6" t="s">
        <v>9</v>
      </c>
      <c r="J420" s="1">
        <v>8060</v>
      </c>
      <c r="K420" s="1">
        <v>0</v>
      </c>
      <c r="L420" s="1">
        <v>0</v>
      </c>
      <c r="M420" s="1">
        <v>8060</v>
      </c>
      <c r="N420" s="1">
        <v>0</v>
      </c>
      <c r="O420" s="1">
        <v>0</v>
      </c>
      <c r="P420" s="1"/>
      <c r="Q420" s="12"/>
      <c r="R420" s="29">
        <f t="shared" si="21"/>
        <v>0</v>
      </c>
      <c r="S420" t="str">
        <f t="shared" si="22"/>
        <v>OK</v>
      </c>
      <c r="T420" s="10">
        <f>IFERROR(VLOOKUP(A420,[1]!Tabla1[[#All],[Material]:[venta nueva]],38,FALSE),0)</f>
        <v>0</v>
      </c>
    </row>
    <row r="421" spans="1:20" hidden="1" x14ac:dyDescent="0.35">
      <c r="A421">
        <f t="shared" si="20"/>
        <v>1022099</v>
      </c>
      <c r="B421" s="6" t="s">
        <v>1242</v>
      </c>
      <c r="C421" s="7" t="s">
        <v>553</v>
      </c>
      <c r="D421" s="7" t="s">
        <v>1096</v>
      </c>
      <c r="E421" s="7" t="s">
        <v>228</v>
      </c>
      <c r="F421" s="7" t="s">
        <v>229</v>
      </c>
      <c r="G421" s="7" t="s">
        <v>1084</v>
      </c>
      <c r="H421" s="7" t="s">
        <v>1017</v>
      </c>
      <c r="I421" s="6" t="s">
        <v>14</v>
      </c>
      <c r="J421" s="1">
        <v>-22191</v>
      </c>
      <c r="K421" s="1">
        <v>201220</v>
      </c>
      <c r="L421" s="1">
        <v>192000</v>
      </c>
      <c r="M421" s="1">
        <v>-22191</v>
      </c>
      <c r="N421" s="1">
        <v>201220</v>
      </c>
      <c r="O421" s="1">
        <v>216000</v>
      </c>
      <c r="P421" s="1">
        <v>216000</v>
      </c>
      <c r="Q421" s="12"/>
      <c r="R421" s="29">
        <f t="shared" si="21"/>
        <v>0</v>
      </c>
      <c r="S421" t="str">
        <f t="shared" si="22"/>
        <v>OK</v>
      </c>
      <c r="T421" s="10">
        <f>IFERROR(VLOOKUP(A421,[1]!Tabla1[[#All],[Material]:[venta nueva]],38,FALSE),0)</f>
        <v>0</v>
      </c>
    </row>
    <row r="422" spans="1:20" hidden="1" x14ac:dyDescent="0.35">
      <c r="A422">
        <f t="shared" si="20"/>
        <v>1022101</v>
      </c>
      <c r="B422" s="6" t="s">
        <v>1242</v>
      </c>
      <c r="C422" s="7" t="s">
        <v>553</v>
      </c>
      <c r="D422" s="7" t="s">
        <v>1096</v>
      </c>
      <c r="E422" s="7" t="s">
        <v>544</v>
      </c>
      <c r="F422" s="7" t="s">
        <v>545</v>
      </c>
      <c r="G422" s="7" t="s">
        <v>1075</v>
      </c>
      <c r="H422" s="7" t="s">
        <v>1002</v>
      </c>
      <c r="I422" s="6" t="s">
        <v>15</v>
      </c>
      <c r="J422" s="1">
        <v>0</v>
      </c>
      <c r="K422" s="1">
        <v>1150</v>
      </c>
      <c r="L422" s="1">
        <v>1000</v>
      </c>
      <c r="M422" s="1">
        <v>0</v>
      </c>
      <c r="N422" s="1">
        <v>1150</v>
      </c>
      <c r="O422" s="1">
        <v>1500</v>
      </c>
      <c r="P422" s="1">
        <v>1500</v>
      </c>
      <c r="Q422" s="12"/>
      <c r="R422" s="29">
        <f t="shared" si="21"/>
        <v>0</v>
      </c>
      <c r="S422" t="str">
        <f t="shared" si="22"/>
        <v>OK</v>
      </c>
      <c r="T422" s="10">
        <f>IFERROR(VLOOKUP(A422,[1]!Tabla1[[#All],[Material]:[venta nueva]],38,FALSE),0)</f>
        <v>0</v>
      </c>
    </row>
    <row r="423" spans="1:20" hidden="1" x14ac:dyDescent="0.35">
      <c r="A423">
        <f t="shared" si="20"/>
        <v>1022115</v>
      </c>
      <c r="B423" s="6" t="s">
        <v>1242</v>
      </c>
      <c r="C423" s="7" t="s">
        <v>553</v>
      </c>
      <c r="D423" s="7" t="s">
        <v>1096</v>
      </c>
      <c r="E423" s="7" t="s">
        <v>464</v>
      </c>
      <c r="F423" s="7" t="s">
        <v>465</v>
      </c>
      <c r="G423" s="7" t="s">
        <v>1079</v>
      </c>
      <c r="H423" s="7" t="s">
        <v>1040</v>
      </c>
      <c r="I423" s="6" t="s">
        <v>10</v>
      </c>
      <c r="J423" s="1">
        <v>13601</v>
      </c>
      <c r="K423" s="1">
        <v>6663</v>
      </c>
      <c r="L423" s="1">
        <v>24000</v>
      </c>
      <c r="M423" s="1">
        <v>13601</v>
      </c>
      <c r="N423" s="1">
        <v>6663</v>
      </c>
      <c r="O423" s="1">
        <v>24000</v>
      </c>
      <c r="P423" s="1">
        <v>24000</v>
      </c>
      <c r="Q423" s="12"/>
      <c r="R423" s="29">
        <f t="shared" si="21"/>
        <v>0</v>
      </c>
      <c r="S423" t="str">
        <f t="shared" si="22"/>
        <v>OK</v>
      </c>
      <c r="T423" s="10">
        <f>IFERROR(VLOOKUP(A423,[1]!Tabla1[[#All],[Material]:[venta nueva]],38,FALSE),0)</f>
        <v>0</v>
      </c>
    </row>
    <row r="424" spans="1:20" hidden="1" x14ac:dyDescent="0.35">
      <c r="A424">
        <f t="shared" si="20"/>
        <v>1022125</v>
      </c>
      <c r="B424" s="6" t="s">
        <v>1242</v>
      </c>
      <c r="C424" s="7" t="s">
        <v>553</v>
      </c>
      <c r="D424" s="7" t="s">
        <v>1096</v>
      </c>
      <c r="E424" s="7" t="s">
        <v>232</v>
      </c>
      <c r="F424" s="7" t="s">
        <v>233</v>
      </c>
      <c r="G424" s="7" t="s">
        <v>1086</v>
      </c>
      <c r="H424" s="7" t="s">
        <v>1025</v>
      </c>
      <c r="I424" s="6" t="s">
        <v>14</v>
      </c>
      <c r="J424" s="1">
        <v>-18718</v>
      </c>
      <c r="K424" s="1">
        <v>240000</v>
      </c>
      <c r="L424" s="1">
        <v>216000</v>
      </c>
      <c r="M424" s="1">
        <v>-18718</v>
      </c>
      <c r="N424" s="1">
        <v>240000</v>
      </c>
      <c r="O424" s="1">
        <v>216000</v>
      </c>
      <c r="P424" s="1">
        <v>144000</v>
      </c>
      <c r="Q424" s="12"/>
      <c r="R424" s="29">
        <f t="shared" si="21"/>
        <v>72000</v>
      </c>
      <c r="S424" t="str">
        <f t="shared" si="22"/>
        <v>Sobre ingreso</v>
      </c>
      <c r="T424" s="10">
        <f>IFERROR(VLOOKUP(A424,[1]!Tabla1[[#All],[Material]:[venta nueva]],38,FALSE),0)</f>
        <v>0</v>
      </c>
    </row>
    <row r="425" spans="1:20" hidden="1" x14ac:dyDescent="0.35">
      <c r="A425">
        <f t="shared" si="20"/>
        <v>1022128</v>
      </c>
      <c r="B425" s="6" t="s">
        <v>1242</v>
      </c>
      <c r="C425" s="7" t="s">
        <v>553</v>
      </c>
      <c r="D425" s="7" t="s">
        <v>1096</v>
      </c>
      <c r="E425" s="7" t="s">
        <v>234</v>
      </c>
      <c r="F425" s="7" t="s">
        <v>235</v>
      </c>
      <c r="G425" s="7" t="s">
        <v>1076</v>
      </c>
      <c r="H425" s="7" t="s">
        <v>1004</v>
      </c>
      <c r="I425" s="6" t="s">
        <v>15</v>
      </c>
      <c r="J425" s="1">
        <v>-1250</v>
      </c>
      <c r="K425" s="1">
        <v>1292</v>
      </c>
      <c r="L425" s="1">
        <v>10000</v>
      </c>
      <c r="M425" s="1">
        <v>-1250</v>
      </c>
      <c r="N425" s="1">
        <v>1292</v>
      </c>
      <c r="O425" s="1">
        <v>10000</v>
      </c>
      <c r="P425" s="1">
        <v>10000</v>
      </c>
      <c r="Q425" s="12"/>
      <c r="R425" s="29">
        <f t="shared" si="21"/>
        <v>0</v>
      </c>
      <c r="S425" t="str">
        <f t="shared" si="22"/>
        <v>OK</v>
      </c>
      <c r="T425" s="10">
        <f>IFERROR(VLOOKUP(A425,[1]!Tabla1[[#All],[Material]:[venta nueva]],38,FALSE),0)</f>
        <v>0</v>
      </c>
    </row>
    <row r="426" spans="1:20" hidden="1" x14ac:dyDescent="0.35">
      <c r="A426">
        <f t="shared" si="20"/>
        <v>1022141</v>
      </c>
      <c r="B426" s="6" t="s">
        <v>1242</v>
      </c>
      <c r="C426" s="7" t="s">
        <v>553</v>
      </c>
      <c r="D426" s="7" t="s">
        <v>1096</v>
      </c>
      <c r="E426" s="7" t="s">
        <v>236</v>
      </c>
      <c r="F426" s="7" t="s">
        <v>237</v>
      </c>
      <c r="G426" s="7" t="s">
        <v>1076</v>
      </c>
      <c r="H426" s="7" t="s">
        <v>1004</v>
      </c>
      <c r="I426" s="6" t="s">
        <v>15</v>
      </c>
      <c r="J426" s="1">
        <v>3139</v>
      </c>
      <c r="K426" s="1">
        <v>12961</v>
      </c>
      <c r="L426" s="1">
        <v>14000</v>
      </c>
      <c r="M426" s="1">
        <v>3139</v>
      </c>
      <c r="N426" s="1">
        <v>12961</v>
      </c>
      <c r="O426" s="1">
        <v>14000</v>
      </c>
      <c r="P426" s="1">
        <v>34000</v>
      </c>
      <c r="Q426" s="12"/>
      <c r="R426" s="29">
        <f t="shared" si="21"/>
        <v>-20000</v>
      </c>
      <c r="S426" t="str">
        <f t="shared" si="22"/>
        <v>Pendiente de ingreso</v>
      </c>
      <c r="T426" s="10">
        <f>IFERROR(VLOOKUP(A426,[1]!Tabla1[[#All],[Material]:[venta nueva]],38,FALSE),0)</f>
        <v>0</v>
      </c>
    </row>
    <row r="427" spans="1:20" hidden="1" x14ac:dyDescent="0.35">
      <c r="A427">
        <f t="shared" si="20"/>
        <v>1022142</v>
      </c>
      <c r="B427" s="6" t="s">
        <v>1242</v>
      </c>
      <c r="C427" s="7" t="s">
        <v>553</v>
      </c>
      <c r="D427" s="7" t="s">
        <v>1096</v>
      </c>
      <c r="E427" s="7" t="s">
        <v>238</v>
      </c>
      <c r="F427" s="7" t="s">
        <v>239</v>
      </c>
      <c r="G427" s="7" t="s">
        <v>1076</v>
      </c>
      <c r="H427" s="7" t="s">
        <v>1004</v>
      </c>
      <c r="I427" s="6" t="s">
        <v>15</v>
      </c>
      <c r="J427" s="1">
        <v>510</v>
      </c>
      <c r="K427" s="1">
        <v>10990</v>
      </c>
      <c r="L427" s="1">
        <v>10000</v>
      </c>
      <c r="M427" s="1">
        <v>510</v>
      </c>
      <c r="N427" s="1">
        <v>10990</v>
      </c>
      <c r="O427" s="1">
        <v>10000</v>
      </c>
      <c r="P427" s="1">
        <v>10000</v>
      </c>
      <c r="Q427" s="12"/>
      <c r="R427" s="29">
        <f t="shared" si="21"/>
        <v>0</v>
      </c>
      <c r="S427" t="str">
        <f t="shared" si="22"/>
        <v>OK</v>
      </c>
      <c r="T427" s="10">
        <f>IFERROR(VLOOKUP(A427,[1]!Tabla1[[#All],[Material]:[venta nueva]],38,FALSE),0)</f>
        <v>0</v>
      </c>
    </row>
    <row r="428" spans="1:20" hidden="1" x14ac:dyDescent="0.35">
      <c r="A428">
        <f t="shared" si="20"/>
        <v>1022145</v>
      </c>
      <c r="B428" s="6" t="s">
        <v>1242</v>
      </c>
      <c r="C428" s="7" t="s">
        <v>553</v>
      </c>
      <c r="D428" s="7" t="s">
        <v>1096</v>
      </c>
      <c r="E428" s="7" t="s">
        <v>597</v>
      </c>
      <c r="F428" s="7" t="s">
        <v>598</v>
      </c>
      <c r="G428" s="7" t="s">
        <v>1076</v>
      </c>
      <c r="H428" s="7" t="s">
        <v>1022</v>
      </c>
      <c r="I428" s="6" t="s">
        <v>9</v>
      </c>
      <c r="J428" s="1">
        <v>-681</v>
      </c>
      <c r="K428" s="1">
        <v>17</v>
      </c>
      <c r="L428" s="1">
        <v>0</v>
      </c>
      <c r="M428" s="1">
        <v>-681</v>
      </c>
      <c r="N428" s="1">
        <v>17</v>
      </c>
      <c r="O428" s="1">
        <v>0</v>
      </c>
      <c r="P428" s="1"/>
      <c r="Q428" s="12"/>
      <c r="R428" s="29">
        <f t="shared" si="21"/>
        <v>0</v>
      </c>
      <c r="S428" t="str">
        <f t="shared" si="22"/>
        <v>OK</v>
      </c>
      <c r="T428" s="10">
        <f>IFERROR(VLOOKUP(A428,[1]!Tabla1[[#All],[Material]:[venta nueva]],38,FALSE),0)</f>
        <v>0</v>
      </c>
    </row>
    <row r="429" spans="1:20" hidden="1" x14ac:dyDescent="0.35">
      <c r="A429">
        <f t="shared" si="20"/>
        <v>1022169</v>
      </c>
      <c r="B429" s="6" t="s">
        <v>1242</v>
      </c>
      <c r="C429" s="7" t="s">
        <v>553</v>
      </c>
      <c r="D429" s="7" t="s">
        <v>1096</v>
      </c>
      <c r="E429" s="7" t="s">
        <v>244</v>
      </c>
      <c r="F429" s="7" t="s">
        <v>245</v>
      </c>
      <c r="G429" s="7" t="s">
        <v>1081</v>
      </c>
      <c r="H429" s="7" t="s">
        <v>1010</v>
      </c>
      <c r="I429" s="6" t="s">
        <v>14</v>
      </c>
      <c r="J429" s="1">
        <v>-15738</v>
      </c>
      <c r="K429" s="1">
        <v>184143</v>
      </c>
      <c r="L429" s="1">
        <v>168000</v>
      </c>
      <c r="M429" s="1">
        <v>-15738</v>
      </c>
      <c r="N429" s="1">
        <v>184143</v>
      </c>
      <c r="O429" s="1">
        <v>168000</v>
      </c>
      <c r="P429" s="1">
        <v>168000</v>
      </c>
      <c r="Q429" s="12"/>
      <c r="R429" s="29">
        <f t="shared" si="21"/>
        <v>0</v>
      </c>
      <c r="S429" t="str">
        <f t="shared" si="22"/>
        <v>OK</v>
      </c>
      <c r="T429" s="10">
        <f>IFERROR(VLOOKUP(A429,[1]!Tabla1[[#All],[Material]:[venta nueva]],38,FALSE),0)</f>
        <v>0</v>
      </c>
    </row>
    <row r="430" spans="1:20" hidden="1" x14ac:dyDescent="0.35">
      <c r="A430">
        <f t="shared" si="20"/>
        <v>1022183</v>
      </c>
      <c r="B430" s="6" t="s">
        <v>1242</v>
      </c>
      <c r="C430" s="7" t="s">
        <v>553</v>
      </c>
      <c r="D430" s="7" t="s">
        <v>1096</v>
      </c>
      <c r="E430" s="7" t="s">
        <v>246</v>
      </c>
      <c r="F430" s="7" t="s">
        <v>247</v>
      </c>
      <c r="G430" s="7" t="s">
        <v>1086</v>
      </c>
      <c r="H430" s="7" t="s">
        <v>1041</v>
      </c>
      <c r="I430" s="6" t="s">
        <v>14</v>
      </c>
      <c r="J430" s="1">
        <v>0</v>
      </c>
      <c r="K430" s="1">
        <v>480000</v>
      </c>
      <c r="L430" s="1">
        <v>480000</v>
      </c>
      <c r="M430" s="1">
        <v>0</v>
      </c>
      <c r="N430" s="1">
        <v>480000</v>
      </c>
      <c r="O430" s="1">
        <v>480000</v>
      </c>
      <c r="P430" s="1">
        <v>432000</v>
      </c>
      <c r="Q430" s="12"/>
      <c r="R430" s="29">
        <f t="shared" si="21"/>
        <v>48000</v>
      </c>
      <c r="S430" t="str">
        <f t="shared" si="22"/>
        <v>Sobre ingreso</v>
      </c>
      <c r="T430" s="10">
        <f>IFERROR(VLOOKUP(A430,[1]!Tabla1[[#All],[Material]:[venta nueva]],38,FALSE),0)</f>
        <v>0</v>
      </c>
    </row>
    <row r="431" spans="1:20" hidden="1" x14ac:dyDescent="0.35">
      <c r="A431">
        <f t="shared" si="20"/>
        <v>1022186</v>
      </c>
      <c r="B431" s="6" t="s">
        <v>1242</v>
      </c>
      <c r="C431" s="7" t="s">
        <v>553</v>
      </c>
      <c r="D431" s="7" t="s">
        <v>1096</v>
      </c>
      <c r="E431" s="7" t="s">
        <v>248</v>
      </c>
      <c r="F431" s="7" t="s">
        <v>249</v>
      </c>
      <c r="G431" s="7" t="s">
        <v>1084</v>
      </c>
      <c r="H431" s="7" t="s">
        <v>1017</v>
      </c>
      <c r="I431" s="6" t="s">
        <v>14</v>
      </c>
      <c r="J431" s="1"/>
      <c r="K431" s="1"/>
      <c r="L431" s="1"/>
      <c r="M431" s="1"/>
      <c r="N431" s="1"/>
      <c r="O431" s="1"/>
      <c r="P431" s="1">
        <v>48000</v>
      </c>
      <c r="Q431" s="12"/>
      <c r="R431" s="29">
        <f t="shared" si="21"/>
        <v>-48000</v>
      </c>
      <c r="S431" t="str">
        <f t="shared" si="22"/>
        <v>Pendiente de ingreso</v>
      </c>
      <c r="T431" s="10">
        <f>IFERROR(VLOOKUP(A431,[1]!Tabla1[[#All],[Material]:[venta nueva]],38,FALSE),0)</f>
        <v>0</v>
      </c>
    </row>
    <row r="432" spans="1:20" hidden="1" x14ac:dyDescent="0.35">
      <c r="A432">
        <f t="shared" si="20"/>
        <v>1022193</v>
      </c>
      <c r="B432" s="6" t="s">
        <v>1242</v>
      </c>
      <c r="C432" s="7" t="s">
        <v>553</v>
      </c>
      <c r="D432" s="7" t="s">
        <v>1096</v>
      </c>
      <c r="E432" s="7" t="s">
        <v>250</v>
      </c>
      <c r="F432" s="7" t="s">
        <v>251</v>
      </c>
      <c r="G432" s="7" t="s">
        <v>1075</v>
      </c>
      <c r="H432" s="7" t="s">
        <v>1011</v>
      </c>
      <c r="I432" s="6" t="s">
        <v>14</v>
      </c>
      <c r="J432" s="1">
        <v>-67956</v>
      </c>
      <c r="K432" s="1">
        <v>0</v>
      </c>
      <c r="L432" s="1">
        <v>0</v>
      </c>
      <c r="M432" s="1">
        <v>-67956</v>
      </c>
      <c r="N432" s="1">
        <v>0</v>
      </c>
      <c r="O432" s="1">
        <v>0</v>
      </c>
      <c r="P432" s="1"/>
      <c r="Q432" s="12"/>
      <c r="R432" s="29">
        <f t="shared" si="21"/>
        <v>0</v>
      </c>
      <c r="S432" t="str">
        <f t="shared" si="22"/>
        <v>OK</v>
      </c>
      <c r="T432" s="10">
        <f>IFERROR(VLOOKUP(A432,[1]!Tabla1[[#All],[Material]:[venta nueva]],38,FALSE),0)</f>
        <v>0</v>
      </c>
    </row>
    <row r="433" spans="1:20" hidden="1" x14ac:dyDescent="0.35">
      <c r="A433">
        <f t="shared" si="20"/>
        <v>1022212</v>
      </c>
      <c r="B433" s="6" t="s">
        <v>1242</v>
      </c>
      <c r="C433" s="7" t="s">
        <v>553</v>
      </c>
      <c r="D433" s="7" t="s">
        <v>1096</v>
      </c>
      <c r="E433" s="7" t="s">
        <v>254</v>
      </c>
      <c r="F433" s="7" t="s">
        <v>255</v>
      </c>
      <c r="G433" s="7" t="s">
        <v>1087</v>
      </c>
      <c r="H433" s="7" t="s">
        <v>1034</v>
      </c>
      <c r="I433" s="6" t="s">
        <v>14</v>
      </c>
      <c r="J433" s="1">
        <v>-70828</v>
      </c>
      <c r="K433" s="1">
        <v>665808</v>
      </c>
      <c r="L433" s="1">
        <v>600000</v>
      </c>
      <c r="M433" s="1">
        <v>-70828</v>
      </c>
      <c r="N433" s="1">
        <v>665808</v>
      </c>
      <c r="O433" s="1">
        <v>600000</v>
      </c>
      <c r="P433" s="1">
        <v>600026</v>
      </c>
      <c r="Q433" s="12"/>
      <c r="R433" s="29">
        <f t="shared" si="21"/>
        <v>-26</v>
      </c>
      <c r="S433" t="str">
        <f t="shared" si="22"/>
        <v>Pendiente de ingreso</v>
      </c>
      <c r="T433" s="10">
        <f>IFERROR(VLOOKUP(A433,[1]!Tabla1[[#All],[Material]:[venta nueva]],38,FALSE),0)</f>
        <v>0</v>
      </c>
    </row>
    <row r="434" spans="1:20" hidden="1" x14ac:dyDescent="0.35">
      <c r="A434">
        <f t="shared" si="20"/>
        <v>1022247</v>
      </c>
      <c r="B434" s="6" t="s">
        <v>1242</v>
      </c>
      <c r="C434" s="7" t="s">
        <v>553</v>
      </c>
      <c r="D434" s="7" t="s">
        <v>1096</v>
      </c>
      <c r="E434" s="7" t="s">
        <v>259</v>
      </c>
      <c r="F434" s="7" t="s">
        <v>260</v>
      </c>
      <c r="G434" s="7" t="s">
        <v>1081</v>
      </c>
      <c r="H434" s="7" t="s">
        <v>1010</v>
      </c>
      <c r="I434" s="6" t="s">
        <v>9</v>
      </c>
      <c r="J434" s="1">
        <v>62980</v>
      </c>
      <c r="K434" s="1">
        <v>0</v>
      </c>
      <c r="L434" s="1">
        <v>48000</v>
      </c>
      <c r="M434" s="1">
        <v>62980</v>
      </c>
      <c r="N434" s="1">
        <v>0</v>
      </c>
      <c r="O434" s="1">
        <v>48000</v>
      </c>
      <c r="P434" s="1"/>
      <c r="Q434" s="12"/>
      <c r="R434" s="29">
        <f t="shared" si="21"/>
        <v>48000</v>
      </c>
      <c r="S434" t="str">
        <f t="shared" si="22"/>
        <v>Sobre ingreso</v>
      </c>
      <c r="T434" s="10">
        <f>IFERROR(VLOOKUP(A434,[1]!Tabla1[[#All],[Material]:[venta nueva]],38,FALSE),0)</f>
        <v>0</v>
      </c>
    </row>
    <row r="435" spans="1:20" hidden="1" x14ac:dyDescent="0.35">
      <c r="A435">
        <f t="shared" si="20"/>
        <v>1022254</v>
      </c>
      <c r="B435" s="6" t="s">
        <v>1242</v>
      </c>
      <c r="C435" s="7" t="s">
        <v>553</v>
      </c>
      <c r="D435" s="7" t="s">
        <v>1096</v>
      </c>
      <c r="E435" s="7" t="s">
        <v>1256</v>
      </c>
      <c r="F435" s="7" t="s">
        <v>1257</v>
      </c>
      <c r="G435" s="7" t="s">
        <v>1074</v>
      </c>
      <c r="H435" s="7" t="s">
        <v>1043</v>
      </c>
      <c r="I435" s="6" t="s">
        <v>9</v>
      </c>
      <c r="J435" s="1">
        <v>1416</v>
      </c>
      <c r="K435" s="1">
        <v>0</v>
      </c>
      <c r="L435" s="1">
        <v>0</v>
      </c>
      <c r="M435" s="1">
        <v>1416</v>
      </c>
      <c r="N435" s="1">
        <v>0</v>
      </c>
      <c r="O435" s="1">
        <v>0</v>
      </c>
      <c r="P435" s="1"/>
      <c r="Q435" s="12"/>
      <c r="R435" s="29">
        <f t="shared" si="21"/>
        <v>0</v>
      </c>
      <c r="S435" t="str">
        <f t="shared" si="22"/>
        <v>OK</v>
      </c>
      <c r="T435" s="10">
        <f>IFERROR(VLOOKUP(A435,[1]!Tabla1[[#All],[Material]:[venta nueva]],38,FALSE),0)</f>
        <v>0</v>
      </c>
    </row>
    <row r="436" spans="1:20" hidden="1" x14ac:dyDescent="0.35">
      <c r="A436">
        <f t="shared" si="20"/>
        <v>1022291</v>
      </c>
      <c r="B436" s="6" t="s">
        <v>1242</v>
      </c>
      <c r="C436" s="7" t="s">
        <v>553</v>
      </c>
      <c r="D436" s="7" t="s">
        <v>1096</v>
      </c>
      <c r="E436" s="7" t="s">
        <v>267</v>
      </c>
      <c r="F436" s="7" t="s">
        <v>268</v>
      </c>
      <c r="G436" s="7" t="s">
        <v>1086</v>
      </c>
      <c r="H436" s="7" t="s">
        <v>1025</v>
      </c>
      <c r="I436" s="6" t="s">
        <v>14</v>
      </c>
      <c r="J436" s="1"/>
      <c r="K436" s="1"/>
      <c r="L436" s="1"/>
      <c r="M436" s="1"/>
      <c r="N436" s="1"/>
      <c r="O436" s="1"/>
      <c r="P436" s="1">
        <v>48000</v>
      </c>
      <c r="Q436" s="12"/>
      <c r="R436" s="29">
        <f t="shared" si="21"/>
        <v>-48000</v>
      </c>
      <c r="S436" t="str">
        <f t="shared" si="22"/>
        <v>Pendiente de ingreso</v>
      </c>
      <c r="T436" s="10">
        <f>IFERROR(VLOOKUP(A436,[1]!Tabla1[[#All],[Material]:[venta nueva]],38,FALSE),0)</f>
        <v>0</v>
      </c>
    </row>
    <row r="437" spans="1:20" hidden="1" x14ac:dyDescent="0.35">
      <c r="A437">
        <f t="shared" si="20"/>
        <v>1022293</v>
      </c>
      <c r="B437" s="6" t="s">
        <v>1242</v>
      </c>
      <c r="C437" s="7" t="s">
        <v>553</v>
      </c>
      <c r="D437" s="7" t="s">
        <v>1096</v>
      </c>
      <c r="E437" s="7" t="s">
        <v>269</v>
      </c>
      <c r="F437" s="7" t="s">
        <v>270</v>
      </c>
      <c r="G437" s="7" t="s">
        <v>1083</v>
      </c>
      <c r="H437" s="7" t="s">
        <v>1015</v>
      </c>
      <c r="I437" s="6" t="s">
        <v>15</v>
      </c>
      <c r="J437" s="1">
        <v>11070</v>
      </c>
      <c r="K437" s="1">
        <v>0</v>
      </c>
      <c r="L437" s="1">
        <v>6000</v>
      </c>
      <c r="M437" s="1">
        <v>11070</v>
      </c>
      <c r="N437" s="1">
        <v>0</v>
      </c>
      <c r="O437" s="1">
        <v>6000</v>
      </c>
      <c r="P437" s="1">
        <v>6000</v>
      </c>
      <c r="Q437" s="12"/>
      <c r="R437" s="29">
        <f t="shared" si="21"/>
        <v>0</v>
      </c>
      <c r="S437" t="str">
        <f t="shared" si="22"/>
        <v>OK</v>
      </c>
      <c r="T437" s="10">
        <f>IFERROR(VLOOKUP(A437,[1]!Tabla1[[#All],[Material]:[venta nueva]],38,FALSE),0)</f>
        <v>0</v>
      </c>
    </row>
    <row r="438" spans="1:20" hidden="1" x14ac:dyDescent="0.35">
      <c r="A438">
        <f t="shared" si="20"/>
        <v>1022304</v>
      </c>
      <c r="B438" s="6" t="s">
        <v>1242</v>
      </c>
      <c r="C438" s="7" t="s">
        <v>553</v>
      </c>
      <c r="D438" s="7" t="s">
        <v>1096</v>
      </c>
      <c r="E438" s="7" t="s">
        <v>271</v>
      </c>
      <c r="F438" s="7" t="s">
        <v>272</v>
      </c>
      <c r="G438" s="7" t="s">
        <v>1069</v>
      </c>
      <c r="H438" s="7" t="s">
        <v>1026</v>
      </c>
      <c r="I438" s="6" t="s">
        <v>9</v>
      </c>
      <c r="J438" s="1">
        <v>-27454</v>
      </c>
      <c r="K438" s="1">
        <v>19071</v>
      </c>
      <c r="L438" s="1">
        <v>0</v>
      </c>
      <c r="M438" s="1">
        <v>-27454</v>
      </c>
      <c r="N438" s="1">
        <v>19071</v>
      </c>
      <c r="O438" s="1">
        <v>0</v>
      </c>
      <c r="P438" s="1"/>
      <c r="Q438" s="12"/>
      <c r="R438" s="29">
        <f t="shared" si="21"/>
        <v>0</v>
      </c>
      <c r="S438" t="str">
        <f t="shared" si="22"/>
        <v>OK</v>
      </c>
      <c r="T438" s="10">
        <f>IFERROR(VLOOKUP(A438,[1]!Tabla1[[#All],[Material]:[venta nueva]],38,FALSE),0)</f>
        <v>0</v>
      </c>
    </row>
    <row r="439" spans="1:20" hidden="1" x14ac:dyDescent="0.35">
      <c r="A439">
        <f t="shared" si="20"/>
        <v>1022335</v>
      </c>
      <c r="B439" s="6" t="s">
        <v>1242</v>
      </c>
      <c r="C439" s="7" t="s">
        <v>553</v>
      </c>
      <c r="D439" s="7" t="s">
        <v>1096</v>
      </c>
      <c r="E439" s="7" t="s">
        <v>511</v>
      </c>
      <c r="F439" s="7" t="s">
        <v>512</v>
      </c>
      <c r="G439" s="7" t="s">
        <v>1084</v>
      </c>
      <c r="H439" s="7" t="s">
        <v>1017</v>
      </c>
      <c r="I439" s="6" t="s">
        <v>8</v>
      </c>
      <c r="J439" s="1">
        <v>42</v>
      </c>
      <c r="K439" s="1">
        <v>0</v>
      </c>
      <c r="L439" s="1">
        <v>0</v>
      </c>
      <c r="M439" s="1">
        <v>42</v>
      </c>
      <c r="N439" s="1">
        <v>0</v>
      </c>
      <c r="O439" s="1">
        <v>0</v>
      </c>
      <c r="P439" s="1"/>
      <c r="Q439" s="12"/>
      <c r="R439" s="29">
        <f t="shared" si="21"/>
        <v>0</v>
      </c>
      <c r="S439" t="str">
        <f t="shared" si="22"/>
        <v>OK</v>
      </c>
      <c r="T439" s="10">
        <f>IFERROR(VLOOKUP(A439,[1]!Tabla1[[#All],[Material]:[venta nueva]],38,FALSE),0)</f>
        <v>0</v>
      </c>
    </row>
    <row r="440" spans="1:20" hidden="1" x14ac:dyDescent="0.35">
      <c r="A440">
        <f t="shared" si="20"/>
        <v>1022340</v>
      </c>
      <c r="B440" s="6" t="s">
        <v>1242</v>
      </c>
      <c r="C440" s="7" t="s">
        <v>553</v>
      </c>
      <c r="D440" s="7" t="s">
        <v>1096</v>
      </c>
      <c r="E440" s="7" t="s">
        <v>277</v>
      </c>
      <c r="F440" s="7" t="s">
        <v>278</v>
      </c>
      <c r="G440" s="7" t="s">
        <v>1075</v>
      </c>
      <c r="H440" s="7" t="s">
        <v>1011</v>
      </c>
      <c r="I440" s="6" t="s">
        <v>14</v>
      </c>
      <c r="J440" s="1">
        <v>3790</v>
      </c>
      <c r="K440" s="1">
        <v>0</v>
      </c>
      <c r="L440" s="1">
        <v>0</v>
      </c>
      <c r="M440" s="1">
        <v>3790</v>
      </c>
      <c r="N440" s="1">
        <v>0</v>
      </c>
      <c r="O440" s="1">
        <v>0</v>
      </c>
      <c r="P440" s="1"/>
      <c r="Q440" s="12"/>
      <c r="R440" s="29">
        <f t="shared" si="21"/>
        <v>0</v>
      </c>
      <c r="S440" t="str">
        <f t="shared" si="22"/>
        <v>OK</v>
      </c>
      <c r="T440" s="10">
        <f>IFERROR(VLOOKUP(A440,[1]!Tabla1[[#All],[Material]:[venta nueva]],38,FALSE),0)</f>
        <v>0</v>
      </c>
    </row>
    <row r="441" spans="1:20" hidden="1" x14ac:dyDescent="0.35">
      <c r="A441">
        <f t="shared" si="20"/>
        <v>1022356</v>
      </c>
      <c r="B441" s="6" t="s">
        <v>1242</v>
      </c>
      <c r="C441" s="7" t="s">
        <v>553</v>
      </c>
      <c r="D441" s="7" t="s">
        <v>1096</v>
      </c>
      <c r="E441" s="7" t="s">
        <v>1258</v>
      </c>
      <c r="F441" s="7" t="s">
        <v>94</v>
      </c>
      <c r="G441" s="7" t="s">
        <v>1078</v>
      </c>
      <c r="H441" s="7" t="s">
        <v>1021</v>
      </c>
      <c r="I441" s="6" t="s">
        <v>9</v>
      </c>
      <c r="J441" s="1">
        <v>0</v>
      </c>
      <c r="K441" s="1">
        <v>42</v>
      </c>
      <c r="L441" s="1">
        <v>0</v>
      </c>
      <c r="M441" s="1">
        <v>0</v>
      </c>
      <c r="N441" s="1">
        <v>42</v>
      </c>
      <c r="O441" s="1">
        <v>0</v>
      </c>
      <c r="P441" s="1"/>
      <c r="Q441" s="12"/>
      <c r="R441" s="29">
        <f t="shared" si="21"/>
        <v>0</v>
      </c>
      <c r="S441" t="str">
        <f t="shared" si="22"/>
        <v>OK</v>
      </c>
      <c r="T441" s="10">
        <f>IFERROR(VLOOKUP(A441,[1]!Tabla1[[#All],[Material]:[venta nueva]],38,FALSE),0)</f>
        <v>0</v>
      </c>
    </row>
    <row r="442" spans="1:20" hidden="1" x14ac:dyDescent="0.35">
      <c r="A442">
        <f t="shared" si="20"/>
        <v>1022373</v>
      </c>
      <c r="B442" s="6" t="s">
        <v>1242</v>
      </c>
      <c r="C442" s="7" t="s">
        <v>553</v>
      </c>
      <c r="D442" s="7" t="s">
        <v>1096</v>
      </c>
      <c r="E442" s="7" t="s">
        <v>281</v>
      </c>
      <c r="F442" s="7" t="s">
        <v>282</v>
      </c>
      <c r="G442" s="7" t="s">
        <v>1081</v>
      </c>
      <c r="H442" s="7" t="s">
        <v>1010</v>
      </c>
      <c r="I442" s="6" t="s">
        <v>14</v>
      </c>
      <c r="J442" s="1">
        <v>0</v>
      </c>
      <c r="K442" s="1">
        <v>227248</v>
      </c>
      <c r="L442" s="1">
        <v>168000</v>
      </c>
      <c r="M442" s="1">
        <v>0</v>
      </c>
      <c r="N442" s="1">
        <v>240000</v>
      </c>
      <c r="O442" s="1">
        <v>240000</v>
      </c>
      <c r="P442" s="1">
        <v>288000</v>
      </c>
      <c r="Q442" s="12"/>
      <c r="R442" s="29">
        <f t="shared" si="21"/>
        <v>-48000</v>
      </c>
      <c r="S442" t="str">
        <f t="shared" si="22"/>
        <v>Pendiente de ingreso</v>
      </c>
      <c r="T442" s="10">
        <f>IFERROR(VLOOKUP(A442,[1]!Tabla1[[#All],[Material]:[venta nueva]],38,FALSE),0)</f>
        <v>0</v>
      </c>
    </row>
    <row r="443" spans="1:20" hidden="1" x14ac:dyDescent="0.35">
      <c r="A443">
        <f t="shared" si="20"/>
        <v>1022378</v>
      </c>
      <c r="B443" s="6" t="s">
        <v>1242</v>
      </c>
      <c r="C443" s="7" t="s">
        <v>553</v>
      </c>
      <c r="D443" s="7" t="s">
        <v>1096</v>
      </c>
      <c r="E443" s="7" t="s">
        <v>283</v>
      </c>
      <c r="F443" s="7" t="s">
        <v>284</v>
      </c>
      <c r="G443" s="7" t="s">
        <v>1084</v>
      </c>
      <c r="H443" s="7" t="s">
        <v>1017</v>
      </c>
      <c r="I443" s="6" t="s">
        <v>14</v>
      </c>
      <c r="J443" s="1"/>
      <c r="K443" s="1"/>
      <c r="L443" s="1"/>
      <c r="M443" s="1"/>
      <c r="N443" s="1"/>
      <c r="O443" s="1"/>
      <c r="P443" s="1">
        <v>24000</v>
      </c>
      <c r="Q443" s="12"/>
      <c r="R443" s="29">
        <f t="shared" si="21"/>
        <v>-24000</v>
      </c>
      <c r="S443" t="str">
        <f t="shared" si="22"/>
        <v>Pendiente de ingreso</v>
      </c>
      <c r="T443" s="10">
        <f>IFERROR(VLOOKUP(A443,[1]!Tabla1[[#All],[Material]:[venta nueva]],38,FALSE),0)</f>
        <v>0</v>
      </c>
    </row>
    <row r="444" spans="1:20" hidden="1" x14ac:dyDescent="0.35">
      <c r="A444">
        <f t="shared" si="20"/>
        <v>1022379</v>
      </c>
      <c r="B444" s="6" t="s">
        <v>1242</v>
      </c>
      <c r="C444" s="7" t="s">
        <v>553</v>
      </c>
      <c r="D444" s="7" t="s">
        <v>1096</v>
      </c>
      <c r="E444" s="7" t="s">
        <v>285</v>
      </c>
      <c r="F444" s="7" t="s">
        <v>286</v>
      </c>
      <c r="G444" s="7" t="s">
        <v>1077</v>
      </c>
      <c r="H444" s="7" t="s">
        <v>1005</v>
      </c>
      <c r="I444" s="6" t="s">
        <v>14</v>
      </c>
      <c r="J444" s="1">
        <v>-271</v>
      </c>
      <c r="K444" s="1">
        <v>815</v>
      </c>
      <c r="L444" s="1">
        <v>0</v>
      </c>
      <c r="M444" s="1">
        <v>-271</v>
      </c>
      <c r="N444" s="1">
        <v>72815</v>
      </c>
      <c r="O444" s="1">
        <v>72000</v>
      </c>
      <c r="P444" s="1">
        <v>48000</v>
      </c>
      <c r="Q444" s="12"/>
      <c r="R444" s="29">
        <f t="shared" si="21"/>
        <v>24000</v>
      </c>
      <c r="S444" t="str">
        <f t="shared" si="22"/>
        <v>Sobre ingreso</v>
      </c>
      <c r="T444" s="10">
        <f>IFERROR(VLOOKUP(A444,[1]!Tabla1[[#All],[Material]:[venta nueva]],38,FALSE),0)</f>
        <v>0</v>
      </c>
    </row>
    <row r="445" spans="1:20" hidden="1" x14ac:dyDescent="0.35">
      <c r="A445">
        <f t="shared" si="20"/>
        <v>1022381</v>
      </c>
      <c r="B445" s="6" t="s">
        <v>1242</v>
      </c>
      <c r="C445" s="7" t="s">
        <v>553</v>
      </c>
      <c r="D445" s="7" t="s">
        <v>1096</v>
      </c>
      <c r="E445" s="7" t="s">
        <v>287</v>
      </c>
      <c r="F445" s="7" t="s">
        <v>288</v>
      </c>
      <c r="G445" s="7" t="s">
        <v>1078</v>
      </c>
      <c r="H445" s="7" t="s">
        <v>1009</v>
      </c>
      <c r="I445" s="6" t="s">
        <v>14</v>
      </c>
      <c r="J445" s="1"/>
      <c r="K445" s="1"/>
      <c r="L445" s="1"/>
      <c r="M445" s="1"/>
      <c r="N445" s="1"/>
      <c r="O445" s="1"/>
      <c r="P445" s="1">
        <v>48000</v>
      </c>
      <c r="Q445" s="12"/>
      <c r="R445" s="29">
        <f t="shared" si="21"/>
        <v>-48000</v>
      </c>
      <c r="S445" t="str">
        <f t="shared" si="22"/>
        <v>Pendiente de ingreso</v>
      </c>
      <c r="T445" s="10">
        <f>IFERROR(VLOOKUP(A445,[1]!Tabla1[[#All],[Material]:[venta nueva]],38,FALSE),0)</f>
        <v>0</v>
      </c>
    </row>
    <row r="446" spans="1:20" hidden="1" x14ac:dyDescent="0.35">
      <c r="A446">
        <f t="shared" si="20"/>
        <v>1022388</v>
      </c>
      <c r="B446" s="6" t="s">
        <v>1242</v>
      </c>
      <c r="C446" s="7" t="s">
        <v>553</v>
      </c>
      <c r="D446" s="7" t="s">
        <v>1096</v>
      </c>
      <c r="E446" s="7" t="s">
        <v>291</v>
      </c>
      <c r="F446" s="7" t="s">
        <v>292</v>
      </c>
      <c r="G446" s="7" t="s">
        <v>1084</v>
      </c>
      <c r="H446" s="7" t="s">
        <v>1017</v>
      </c>
      <c r="I446" s="6" t="s">
        <v>14</v>
      </c>
      <c r="J446" s="1">
        <v>-18631</v>
      </c>
      <c r="K446" s="1">
        <v>106892</v>
      </c>
      <c r="L446" s="1">
        <v>96000</v>
      </c>
      <c r="M446" s="1">
        <v>-18631</v>
      </c>
      <c r="N446" s="1">
        <v>106892</v>
      </c>
      <c r="O446" s="1">
        <v>96000</v>
      </c>
      <c r="P446" s="1">
        <v>96000</v>
      </c>
      <c r="Q446" s="12"/>
      <c r="R446" s="29">
        <f t="shared" si="21"/>
        <v>0</v>
      </c>
      <c r="S446" t="str">
        <f t="shared" si="22"/>
        <v>OK</v>
      </c>
      <c r="T446" s="10">
        <f>IFERROR(VLOOKUP(A446,[1]!Tabla1[[#All],[Material]:[venta nueva]],38,FALSE),0)</f>
        <v>0</v>
      </c>
    </row>
    <row r="447" spans="1:20" hidden="1" x14ac:dyDescent="0.35">
      <c r="A447">
        <f t="shared" si="20"/>
        <v>1022389</v>
      </c>
      <c r="B447" s="6" t="s">
        <v>1242</v>
      </c>
      <c r="C447" s="7" t="s">
        <v>553</v>
      </c>
      <c r="D447" s="7" t="s">
        <v>1096</v>
      </c>
      <c r="E447" s="7" t="s">
        <v>500</v>
      </c>
      <c r="F447" s="7" t="s">
        <v>501</v>
      </c>
      <c r="G447" s="7" t="s">
        <v>1080</v>
      </c>
      <c r="H447" s="7" t="s">
        <v>1008</v>
      </c>
      <c r="I447" s="6" t="s">
        <v>14</v>
      </c>
      <c r="J447" s="1">
        <v>-31103</v>
      </c>
      <c r="K447" s="1">
        <v>57789</v>
      </c>
      <c r="L447" s="1">
        <v>24000</v>
      </c>
      <c r="M447" s="1">
        <v>-31103</v>
      </c>
      <c r="N447" s="1">
        <v>57789</v>
      </c>
      <c r="O447" s="1">
        <v>24000</v>
      </c>
      <c r="P447" s="1">
        <v>24000</v>
      </c>
      <c r="Q447" s="12"/>
      <c r="R447" s="29">
        <f t="shared" si="21"/>
        <v>0</v>
      </c>
      <c r="S447" t="str">
        <f t="shared" si="22"/>
        <v>OK</v>
      </c>
      <c r="T447" s="10">
        <f>IFERROR(VLOOKUP(A447,[1]!Tabla1[[#All],[Material]:[venta nueva]],38,FALSE),0)</f>
        <v>0</v>
      </c>
    </row>
    <row r="448" spans="1:20" hidden="1" x14ac:dyDescent="0.35">
      <c r="A448">
        <f t="shared" si="20"/>
        <v>1022398</v>
      </c>
      <c r="B448" s="6" t="s">
        <v>1242</v>
      </c>
      <c r="C448" s="7" t="s">
        <v>553</v>
      </c>
      <c r="D448" s="7" t="s">
        <v>1096</v>
      </c>
      <c r="E448" s="7" t="s">
        <v>293</v>
      </c>
      <c r="F448" s="7" t="s">
        <v>294</v>
      </c>
      <c r="G448" s="7" t="s">
        <v>1076</v>
      </c>
      <c r="H448" s="7" t="s">
        <v>1004</v>
      </c>
      <c r="I448" s="6" t="s">
        <v>15</v>
      </c>
      <c r="J448" s="1">
        <v>2542</v>
      </c>
      <c r="K448" s="1">
        <v>0</v>
      </c>
      <c r="L448" s="1">
        <v>12000</v>
      </c>
      <c r="M448" s="1">
        <v>2542</v>
      </c>
      <c r="N448" s="1">
        <v>0</v>
      </c>
      <c r="O448" s="1">
        <v>15000</v>
      </c>
      <c r="P448" s="1">
        <v>15000</v>
      </c>
      <c r="Q448" s="12"/>
      <c r="R448" s="29">
        <f t="shared" si="21"/>
        <v>0</v>
      </c>
      <c r="S448" t="str">
        <f t="shared" si="22"/>
        <v>OK</v>
      </c>
      <c r="T448" s="10">
        <f>IFERROR(VLOOKUP(A448,[1]!Tabla1[[#All],[Material]:[venta nueva]],38,FALSE),0)</f>
        <v>0</v>
      </c>
    </row>
    <row r="449" spans="1:20" hidden="1" x14ac:dyDescent="0.35">
      <c r="A449">
        <f t="shared" si="20"/>
        <v>1022413</v>
      </c>
      <c r="B449" s="6" t="s">
        <v>1242</v>
      </c>
      <c r="C449" s="7" t="s">
        <v>553</v>
      </c>
      <c r="D449" s="7" t="s">
        <v>1096</v>
      </c>
      <c r="E449" s="7" t="s">
        <v>517</v>
      </c>
      <c r="F449" s="7" t="s">
        <v>518</v>
      </c>
      <c r="G449" s="7" t="s">
        <v>1069</v>
      </c>
      <c r="H449" s="7" t="s">
        <v>1026</v>
      </c>
      <c r="I449" s="6" t="s">
        <v>15</v>
      </c>
      <c r="J449" s="1">
        <v>-350</v>
      </c>
      <c r="K449" s="1">
        <v>8967</v>
      </c>
      <c r="L449" s="1">
        <v>0</v>
      </c>
      <c r="M449" s="1">
        <v>-350</v>
      </c>
      <c r="N449" s="1">
        <v>8967</v>
      </c>
      <c r="O449" s="1">
        <v>4000</v>
      </c>
      <c r="P449" s="1">
        <v>4000</v>
      </c>
      <c r="Q449" s="12"/>
      <c r="R449" s="29">
        <f t="shared" si="21"/>
        <v>0</v>
      </c>
      <c r="S449" t="str">
        <f t="shared" si="22"/>
        <v>OK</v>
      </c>
      <c r="T449" s="10">
        <f>IFERROR(VLOOKUP(A449,[1]!Tabla1[[#All],[Material]:[venta nueva]],38,FALSE),0)</f>
        <v>0</v>
      </c>
    </row>
    <row r="450" spans="1:20" hidden="1" x14ac:dyDescent="0.35">
      <c r="A450">
        <f t="shared" si="20"/>
        <v>1022414</v>
      </c>
      <c r="B450" s="6" t="s">
        <v>1242</v>
      </c>
      <c r="C450" s="7" t="s">
        <v>553</v>
      </c>
      <c r="D450" s="7" t="s">
        <v>1096</v>
      </c>
      <c r="E450" s="7" t="s">
        <v>297</v>
      </c>
      <c r="F450" s="7" t="s">
        <v>298</v>
      </c>
      <c r="G450" s="7" t="s">
        <v>1074</v>
      </c>
      <c r="H450" s="7" t="s">
        <v>1042</v>
      </c>
      <c r="I450" s="6" t="s">
        <v>14</v>
      </c>
      <c r="J450" s="1">
        <v>0</v>
      </c>
      <c r="K450" s="1">
        <v>72000</v>
      </c>
      <c r="L450" s="1">
        <v>72000</v>
      </c>
      <c r="M450" s="1">
        <v>0</v>
      </c>
      <c r="N450" s="1">
        <v>72000</v>
      </c>
      <c r="O450" s="1">
        <v>72000</v>
      </c>
      <c r="P450" s="1">
        <v>72000</v>
      </c>
      <c r="Q450" s="12"/>
      <c r="R450" s="29">
        <f t="shared" si="21"/>
        <v>0</v>
      </c>
      <c r="S450" t="str">
        <f t="shared" si="22"/>
        <v>OK</v>
      </c>
      <c r="T450" s="10">
        <f>IFERROR(VLOOKUP(A450,[1]!Tabla1[[#All],[Material]:[venta nueva]],38,FALSE),0)</f>
        <v>0</v>
      </c>
    </row>
    <row r="451" spans="1:20" hidden="1" x14ac:dyDescent="0.35">
      <c r="A451">
        <f t="shared" si="20"/>
        <v>1022415</v>
      </c>
      <c r="B451" s="6" t="s">
        <v>1242</v>
      </c>
      <c r="C451" s="7" t="s">
        <v>553</v>
      </c>
      <c r="D451" s="7" t="s">
        <v>1096</v>
      </c>
      <c r="E451" s="7" t="s">
        <v>1112</v>
      </c>
      <c r="F451" s="7" t="s">
        <v>1113</v>
      </c>
      <c r="G451" s="7" t="s">
        <v>1081</v>
      </c>
      <c r="H451" s="7" t="s">
        <v>1010</v>
      </c>
      <c r="I451" s="6" t="s">
        <v>14</v>
      </c>
      <c r="J451" s="1">
        <v>5820</v>
      </c>
      <c r="K451" s="1">
        <v>0</v>
      </c>
      <c r="L451" s="1">
        <v>0</v>
      </c>
      <c r="M451" s="1">
        <v>5820</v>
      </c>
      <c r="N451" s="1">
        <v>0</v>
      </c>
      <c r="O451" s="1">
        <v>0</v>
      </c>
      <c r="P451" s="1"/>
      <c r="Q451" s="12"/>
      <c r="R451" s="29">
        <f t="shared" si="21"/>
        <v>0</v>
      </c>
      <c r="S451" t="str">
        <f t="shared" si="22"/>
        <v>OK</v>
      </c>
      <c r="T451" s="10">
        <f>IFERROR(VLOOKUP(A451,[1]!Tabla1[[#All],[Material]:[venta nueva]],38,FALSE),0)</f>
        <v>0</v>
      </c>
    </row>
    <row r="452" spans="1:20" hidden="1" x14ac:dyDescent="0.35">
      <c r="A452">
        <f t="shared" si="20"/>
        <v>1022416</v>
      </c>
      <c r="B452" s="6" t="s">
        <v>1242</v>
      </c>
      <c r="C452" s="7" t="s">
        <v>553</v>
      </c>
      <c r="D452" s="7" t="s">
        <v>1096</v>
      </c>
      <c r="E452" s="7" t="s">
        <v>299</v>
      </c>
      <c r="F452" s="7" t="s">
        <v>300</v>
      </c>
      <c r="G452" s="7" t="s">
        <v>1074</v>
      </c>
      <c r="H452" s="7" t="s">
        <v>1043</v>
      </c>
      <c r="I452" s="6" t="s">
        <v>14</v>
      </c>
      <c r="J452" s="1">
        <v>1140</v>
      </c>
      <c r="K452" s="1">
        <v>0</v>
      </c>
      <c r="L452" s="1">
        <v>0</v>
      </c>
      <c r="M452" s="1">
        <v>1140</v>
      </c>
      <c r="N452" s="1">
        <v>0</v>
      </c>
      <c r="O452" s="1">
        <v>0</v>
      </c>
      <c r="P452" s="1"/>
      <c r="Q452" s="12"/>
      <c r="R452" s="29">
        <f t="shared" si="21"/>
        <v>0</v>
      </c>
      <c r="S452" t="str">
        <f t="shared" si="22"/>
        <v>OK</v>
      </c>
      <c r="T452" s="10">
        <f>IFERROR(VLOOKUP(A452,[1]!Tabla1[[#All],[Material]:[venta nueva]],38,FALSE),0)</f>
        <v>0</v>
      </c>
    </row>
    <row r="453" spans="1:20" hidden="1" x14ac:dyDescent="0.35">
      <c r="A453">
        <f t="shared" si="20"/>
        <v>1022417</v>
      </c>
      <c r="B453" s="6" t="s">
        <v>1242</v>
      </c>
      <c r="C453" s="7" t="s">
        <v>553</v>
      </c>
      <c r="D453" s="7" t="s">
        <v>1096</v>
      </c>
      <c r="E453" s="7" t="s">
        <v>301</v>
      </c>
      <c r="F453" s="7" t="s">
        <v>302</v>
      </c>
      <c r="G453" s="7" t="s">
        <v>1080</v>
      </c>
      <c r="H453" s="7" t="s">
        <v>1031</v>
      </c>
      <c r="I453" s="6" t="s">
        <v>14</v>
      </c>
      <c r="J453" s="1">
        <v>-58820</v>
      </c>
      <c r="K453" s="1">
        <v>58820</v>
      </c>
      <c r="L453" s="1">
        <v>0</v>
      </c>
      <c r="M453" s="1">
        <v>-58820</v>
      </c>
      <c r="N453" s="1">
        <v>58820</v>
      </c>
      <c r="O453" s="1">
        <v>0</v>
      </c>
      <c r="P453" s="1">
        <v>48000</v>
      </c>
      <c r="Q453" s="12"/>
      <c r="R453" s="29">
        <f t="shared" si="21"/>
        <v>-48000</v>
      </c>
      <c r="S453" t="str">
        <f t="shared" si="22"/>
        <v>Pendiente de ingreso</v>
      </c>
      <c r="T453" s="10">
        <f>IFERROR(VLOOKUP(A453,[1]!Tabla1[[#All],[Material]:[venta nueva]],38,FALSE),0)</f>
        <v>0</v>
      </c>
    </row>
    <row r="454" spans="1:20" hidden="1" x14ac:dyDescent="0.35">
      <c r="A454">
        <f t="shared" ref="A454:A517" si="23">+E454*1</f>
        <v>1022449</v>
      </c>
      <c r="B454" s="6" t="s">
        <v>1242</v>
      </c>
      <c r="C454" s="7" t="s">
        <v>553</v>
      </c>
      <c r="D454" s="7" t="s">
        <v>1096</v>
      </c>
      <c r="E454" s="7" t="s">
        <v>1118</v>
      </c>
      <c r="F454" s="7" t="s">
        <v>1119</v>
      </c>
      <c r="G454" s="7" t="s">
        <v>1076</v>
      </c>
      <c r="H454" s="7" t="s">
        <v>1022</v>
      </c>
      <c r="I454" s="6" t="s">
        <v>8</v>
      </c>
      <c r="J454" s="1">
        <v>3205</v>
      </c>
      <c r="K454" s="1">
        <v>0</v>
      </c>
      <c r="L454" s="1">
        <v>0</v>
      </c>
      <c r="M454" s="1">
        <v>3205</v>
      </c>
      <c r="N454" s="1">
        <v>0</v>
      </c>
      <c r="O454" s="1">
        <v>0</v>
      </c>
      <c r="P454" s="1"/>
      <c r="Q454" s="12"/>
      <c r="R454" s="29">
        <f t="shared" si="21"/>
        <v>0</v>
      </c>
      <c r="S454" t="str">
        <f t="shared" si="22"/>
        <v>OK</v>
      </c>
      <c r="T454" s="10">
        <f>IFERROR(VLOOKUP(A454,[1]!Tabla1[[#All],[Material]:[venta nueva]],38,FALSE),0)</f>
        <v>0</v>
      </c>
    </row>
    <row r="455" spans="1:20" hidden="1" x14ac:dyDescent="0.35">
      <c r="A455">
        <f t="shared" si="23"/>
        <v>1022500</v>
      </c>
      <c r="B455" s="6" t="s">
        <v>1242</v>
      </c>
      <c r="C455" s="7" t="s">
        <v>553</v>
      </c>
      <c r="D455" s="7" t="s">
        <v>1096</v>
      </c>
      <c r="E455" s="7" t="s">
        <v>1120</v>
      </c>
      <c r="F455" s="7" t="s">
        <v>243</v>
      </c>
      <c r="G455" s="7" t="s">
        <v>1078</v>
      </c>
      <c r="H455" s="7" t="s">
        <v>1009</v>
      </c>
      <c r="I455" s="6" t="s">
        <v>9</v>
      </c>
      <c r="J455" s="1">
        <v>6120</v>
      </c>
      <c r="K455" s="1">
        <v>0</v>
      </c>
      <c r="L455" s="1">
        <v>0</v>
      </c>
      <c r="M455" s="1">
        <v>6120</v>
      </c>
      <c r="N455" s="1">
        <v>0</v>
      </c>
      <c r="O455" s="1">
        <v>0</v>
      </c>
      <c r="P455" s="1"/>
      <c r="Q455" s="12"/>
      <c r="R455" s="29">
        <f t="shared" si="21"/>
        <v>0</v>
      </c>
      <c r="S455" t="str">
        <f t="shared" si="22"/>
        <v>OK</v>
      </c>
      <c r="T455" s="10">
        <f>IFERROR(VLOOKUP(A455,[1]!Tabla1[[#All],[Material]:[venta nueva]],38,FALSE),0)</f>
        <v>0</v>
      </c>
    </row>
    <row r="456" spans="1:20" hidden="1" x14ac:dyDescent="0.35">
      <c r="A456">
        <f t="shared" si="23"/>
        <v>1022515</v>
      </c>
      <c r="B456" s="6" t="s">
        <v>1242</v>
      </c>
      <c r="C456" s="7" t="s">
        <v>553</v>
      </c>
      <c r="D456" s="7" t="s">
        <v>1096</v>
      </c>
      <c r="E456" s="7" t="s">
        <v>307</v>
      </c>
      <c r="F456" s="7" t="s">
        <v>308</v>
      </c>
      <c r="G456" s="7" t="s">
        <v>1082</v>
      </c>
      <c r="H456" s="7" t="s">
        <v>1014</v>
      </c>
      <c r="I456" s="6" t="s">
        <v>15</v>
      </c>
      <c r="J456" s="1">
        <v>1588</v>
      </c>
      <c r="K456" s="1">
        <v>32912</v>
      </c>
      <c r="L456" s="1">
        <v>30000</v>
      </c>
      <c r="M456" s="1">
        <v>1588</v>
      </c>
      <c r="N456" s="1">
        <v>32912</v>
      </c>
      <c r="O456" s="1">
        <v>30000</v>
      </c>
      <c r="P456" s="1">
        <v>30000</v>
      </c>
      <c r="Q456" s="12"/>
      <c r="R456" s="29">
        <f t="shared" ref="R456:R519" si="24">+O456-P456</f>
        <v>0</v>
      </c>
      <c r="S456" t="str">
        <f t="shared" ref="S456:S519" si="25">IF(R456&gt;0,"Sobre ingreso",IF(R456&lt;0,"Pendiente de ingreso","OK"))</f>
        <v>OK</v>
      </c>
      <c r="T456" s="10">
        <f>IFERROR(VLOOKUP(A456,[1]!Tabla1[[#All],[Material]:[venta nueva]],38,FALSE),0)</f>
        <v>0</v>
      </c>
    </row>
    <row r="457" spans="1:20" hidden="1" x14ac:dyDescent="0.35">
      <c r="A457">
        <f t="shared" si="23"/>
        <v>1022541</v>
      </c>
      <c r="B457" s="6" t="s">
        <v>1242</v>
      </c>
      <c r="C457" s="7" t="s">
        <v>553</v>
      </c>
      <c r="D457" s="7" t="s">
        <v>1096</v>
      </c>
      <c r="E457" s="7" t="s">
        <v>309</v>
      </c>
      <c r="F457" s="7" t="s">
        <v>310</v>
      </c>
      <c r="G457" s="7" t="s">
        <v>1078</v>
      </c>
      <c r="H457" s="7" t="s">
        <v>1009</v>
      </c>
      <c r="I457" s="6" t="s">
        <v>14</v>
      </c>
      <c r="J457" s="1"/>
      <c r="K457" s="1"/>
      <c r="L457" s="1"/>
      <c r="M457" s="1"/>
      <c r="N457" s="1"/>
      <c r="O457" s="1"/>
      <c r="P457" s="1">
        <v>24000</v>
      </c>
      <c r="Q457" s="12"/>
      <c r="R457" s="29">
        <f t="shared" si="24"/>
        <v>-24000</v>
      </c>
      <c r="S457" t="str">
        <f t="shared" si="25"/>
        <v>Pendiente de ingreso</v>
      </c>
      <c r="T457" s="10">
        <f>IFERROR(VLOOKUP(A457,[1]!Tabla1[[#All],[Material]:[venta nueva]],38,FALSE),0)</f>
        <v>0</v>
      </c>
    </row>
    <row r="458" spans="1:20" hidden="1" x14ac:dyDescent="0.35">
      <c r="A458">
        <f t="shared" si="23"/>
        <v>1022550</v>
      </c>
      <c r="B458" s="6" t="s">
        <v>1242</v>
      </c>
      <c r="C458" s="7" t="s">
        <v>553</v>
      </c>
      <c r="D458" s="7" t="s">
        <v>1096</v>
      </c>
      <c r="E458" s="7" t="s">
        <v>466</v>
      </c>
      <c r="F458" s="7" t="s">
        <v>467</v>
      </c>
      <c r="G458" s="7" t="s">
        <v>1084</v>
      </c>
      <c r="H458" s="7" t="s">
        <v>1032</v>
      </c>
      <c r="I458" s="6" t="s">
        <v>15</v>
      </c>
      <c r="J458" s="1">
        <v>-40380</v>
      </c>
      <c r="K458" s="1">
        <v>67980</v>
      </c>
      <c r="L458" s="1">
        <v>24000</v>
      </c>
      <c r="M458" s="1">
        <v>-40380</v>
      </c>
      <c r="N458" s="1">
        <v>67980</v>
      </c>
      <c r="O458" s="1">
        <v>24000</v>
      </c>
      <c r="P458" s="1">
        <v>24000</v>
      </c>
      <c r="Q458" s="12"/>
      <c r="R458" s="29">
        <f t="shared" si="24"/>
        <v>0</v>
      </c>
      <c r="S458" t="str">
        <f t="shared" si="25"/>
        <v>OK</v>
      </c>
      <c r="T458" s="10">
        <f>IFERROR(VLOOKUP(A458,[1]!Tabla1[[#All],[Material]:[venta nueva]],38,FALSE),0)</f>
        <v>0</v>
      </c>
    </row>
    <row r="459" spans="1:20" hidden="1" x14ac:dyDescent="0.35">
      <c r="A459">
        <f t="shared" si="23"/>
        <v>1022561</v>
      </c>
      <c r="B459" s="6" t="s">
        <v>1242</v>
      </c>
      <c r="C459" s="7" t="s">
        <v>553</v>
      </c>
      <c r="D459" s="7" t="s">
        <v>1096</v>
      </c>
      <c r="E459" s="7" t="s">
        <v>311</v>
      </c>
      <c r="F459" s="7" t="s">
        <v>312</v>
      </c>
      <c r="G459" s="7" t="s">
        <v>1075</v>
      </c>
      <c r="H459" s="7" t="s">
        <v>1003</v>
      </c>
      <c r="I459" s="6" t="s">
        <v>15</v>
      </c>
      <c r="J459" s="1">
        <v>1865</v>
      </c>
      <c r="K459" s="1">
        <v>0</v>
      </c>
      <c r="L459" s="1">
        <v>1000</v>
      </c>
      <c r="M459" s="1">
        <v>1865</v>
      </c>
      <c r="N459" s="1">
        <v>0</v>
      </c>
      <c r="O459" s="1">
        <v>1000</v>
      </c>
      <c r="P459" s="1">
        <v>1000</v>
      </c>
      <c r="Q459" s="12"/>
      <c r="R459" s="29">
        <f t="shared" si="24"/>
        <v>0</v>
      </c>
      <c r="S459" t="str">
        <f t="shared" si="25"/>
        <v>OK</v>
      </c>
      <c r="T459" s="10">
        <f>IFERROR(VLOOKUP(A459,[1]!Tabla1[[#All],[Material]:[venta nueva]],38,FALSE),0)</f>
        <v>0</v>
      </c>
    </row>
    <row r="460" spans="1:20" hidden="1" x14ac:dyDescent="0.35">
      <c r="A460">
        <f t="shared" si="23"/>
        <v>1022568</v>
      </c>
      <c r="B460" s="6" t="s">
        <v>1242</v>
      </c>
      <c r="C460" s="7" t="s">
        <v>553</v>
      </c>
      <c r="D460" s="7" t="s">
        <v>1096</v>
      </c>
      <c r="E460" s="7" t="s">
        <v>448</v>
      </c>
      <c r="F460" s="7" t="s">
        <v>449</v>
      </c>
      <c r="G460" s="7" t="s">
        <v>1082</v>
      </c>
      <c r="H460" s="7" t="s">
        <v>1013</v>
      </c>
      <c r="I460" s="6" t="s">
        <v>14</v>
      </c>
      <c r="J460" s="1">
        <v>-127674</v>
      </c>
      <c r="K460" s="1">
        <v>127674</v>
      </c>
      <c r="L460" s="1">
        <v>0</v>
      </c>
      <c r="M460" s="1">
        <v>-127674</v>
      </c>
      <c r="N460" s="1">
        <v>127674</v>
      </c>
      <c r="O460" s="1">
        <v>0</v>
      </c>
      <c r="P460" s="1"/>
      <c r="Q460" s="12"/>
      <c r="R460" s="29">
        <f t="shared" si="24"/>
        <v>0</v>
      </c>
      <c r="S460" t="str">
        <f t="shared" si="25"/>
        <v>OK</v>
      </c>
      <c r="T460" s="10">
        <f>IFERROR(VLOOKUP(A460,[1]!Tabla1[[#All],[Material]:[venta nueva]],38,FALSE),0)</f>
        <v>0</v>
      </c>
    </row>
    <row r="461" spans="1:20" hidden="1" x14ac:dyDescent="0.35">
      <c r="A461">
        <f t="shared" si="23"/>
        <v>1022570</v>
      </c>
      <c r="B461" s="6" t="s">
        <v>1242</v>
      </c>
      <c r="C461" s="7" t="s">
        <v>553</v>
      </c>
      <c r="D461" s="7" t="s">
        <v>1096</v>
      </c>
      <c r="E461" s="7" t="s">
        <v>479</v>
      </c>
      <c r="F461" s="7" t="s">
        <v>480</v>
      </c>
      <c r="G461" s="7" t="s">
        <v>1082</v>
      </c>
      <c r="H461" s="7" t="s">
        <v>1014</v>
      </c>
      <c r="I461" s="6" t="s">
        <v>15</v>
      </c>
      <c r="J461" s="1"/>
      <c r="K461" s="1"/>
      <c r="L461" s="1"/>
      <c r="M461" s="1">
        <v>0</v>
      </c>
      <c r="N461" s="1">
        <v>0</v>
      </c>
      <c r="O461" s="1">
        <v>2000</v>
      </c>
      <c r="P461" s="1">
        <v>2000</v>
      </c>
      <c r="Q461" s="12"/>
      <c r="R461" s="29">
        <f t="shared" si="24"/>
        <v>0</v>
      </c>
      <c r="S461" t="str">
        <f t="shared" si="25"/>
        <v>OK</v>
      </c>
      <c r="T461" s="10">
        <f>IFERROR(VLOOKUP(A461,[1]!Tabla1[[#All],[Material]:[venta nueva]],38,FALSE),0)</f>
        <v>0</v>
      </c>
    </row>
    <row r="462" spans="1:20" hidden="1" x14ac:dyDescent="0.35">
      <c r="A462">
        <f t="shared" si="23"/>
        <v>1022619</v>
      </c>
      <c r="B462" s="6" t="s">
        <v>1242</v>
      </c>
      <c r="C462" s="7" t="s">
        <v>553</v>
      </c>
      <c r="D462" s="7" t="s">
        <v>1096</v>
      </c>
      <c r="E462" s="7" t="s">
        <v>320</v>
      </c>
      <c r="F462" s="7" t="s">
        <v>321</v>
      </c>
      <c r="G462" s="7" t="s">
        <v>1083</v>
      </c>
      <c r="H462" s="7" t="s">
        <v>1015</v>
      </c>
      <c r="I462" s="6" t="s">
        <v>8</v>
      </c>
      <c r="J462" s="1">
        <v>-2734</v>
      </c>
      <c r="K462" s="1">
        <v>7270</v>
      </c>
      <c r="L462" s="1">
        <v>4536</v>
      </c>
      <c r="M462" s="1">
        <v>-2734</v>
      </c>
      <c r="N462" s="1">
        <v>7270</v>
      </c>
      <c r="O462" s="1">
        <v>4536</v>
      </c>
      <c r="P462" s="1">
        <v>4717.3559999999998</v>
      </c>
      <c r="Q462" s="12"/>
      <c r="R462" s="29">
        <f t="shared" si="24"/>
        <v>-181.35599999999977</v>
      </c>
      <c r="S462" t="str">
        <f t="shared" si="25"/>
        <v>Pendiente de ingreso</v>
      </c>
      <c r="T462" s="10">
        <f>IFERROR(VLOOKUP(A462,[1]!Tabla1[[#All],[Material]:[venta nueva]],38,FALSE),0)</f>
        <v>0</v>
      </c>
    </row>
    <row r="463" spans="1:20" hidden="1" x14ac:dyDescent="0.35">
      <c r="A463">
        <f t="shared" si="23"/>
        <v>1022621</v>
      </c>
      <c r="B463" s="6" t="s">
        <v>1242</v>
      </c>
      <c r="C463" s="7" t="s">
        <v>553</v>
      </c>
      <c r="D463" s="7" t="s">
        <v>1096</v>
      </c>
      <c r="E463" s="7" t="s">
        <v>322</v>
      </c>
      <c r="F463" s="7" t="s">
        <v>323</v>
      </c>
      <c r="G463" s="7" t="s">
        <v>1082</v>
      </c>
      <c r="H463" s="7" t="s">
        <v>1013</v>
      </c>
      <c r="I463" s="6" t="s">
        <v>15</v>
      </c>
      <c r="J463" s="1">
        <v>931</v>
      </c>
      <c r="K463" s="1">
        <v>45069</v>
      </c>
      <c r="L463" s="1">
        <v>40000</v>
      </c>
      <c r="M463" s="1">
        <v>931</v>
      </c>
      <c r="N463" s="1">
        <v>45069</v>
      </c>
      <c r="O463" s="1">
        <v>40000</v>
      </c>
      <c r="P463" s="1">
        <v>40000</v>
      </c>
      <c r="Q463" s="12"/>
      <c r="R463" s="29">
        <f t="shared" si="24"/>
        <v>0</v>
      </c>
      <c r="S463" t="str">
        <f t="shared" si="25"/>
        <v>OK</v>
      </c>
      <c r="T463" s="10">
        <f>IFERROR(VLOOKUP(A463,[1]!Tabla1[[#All],[Material]:[venta nueva]],38,FALSE),0)</f>
        <v>0</v>
      </c>
    </row>
    <row r="464" spans="1:20" hidden="1" x14ac:dyDescent="0.35">
      <c r="A464">
        <f t="shared" si="23"/>
        <v>1022636</v>
      </c>
      <c r="B464" s="6" t="s">
        <v>1242</v>
      </c>
      <c r="C464" s="7" t="s">
        <v>553</v>
      </c>
      <c r="D464" s="7" t="s">
        <v>1096</v>
      </c>
      <c r="E464" s="7" t="s">
        <v>324</v>
      </c>
      <c r="F464" s="7" t="s">
        <v>325</v>
      </c>
      <c r="G464" s="7" t="s">
        <v>1084</v>
      </c>
      <c r="H464" s="7" t="s">
        <v>1032</v>
      </c>
      <c r="I464" s="6" t="s">
        <v>14</v>
      </c>
      <c r="J464" s="1">
        <v>12915</v>
      </c>
      <c r="K464" s="1">
        <v>165616</v>
      </c>
      <c r="L464" s="1">
        <v>192000</v>
      </c>
      <c r="M464" s="1">
        <v>12915</v>
      </c>
      <c r="N464" s="1">
        <v>165616</v>
      </c>
      <c r="O464" s="1">
        <v>192000</v>
      </c>
      <c r="P464" s="1">
        <v>192000</v>
      </c>
      <c r="Q464" s="12"/>
      <c r="R464" s="29">
        <f t="shared" si="24"/>
        <v>0</v>
      </c>
      <c r="S464" t="str">
        <f t="shared" si="25"/>
        <v>OK</v>
      </c>
      <c r="T464" s="10">
        <f>IFERROR(VLOOKUP(A464,[1]!Tabla1[[#All],[Material]:[venta nueva]],38,FALSE),0)</f>
        <v>0</v>
      </c>
    </row>
    <row r="465" spans="1:20" hidden="1" x14ac:dyDescent="0.35">
      <c r="A465">
        <f t="shared" si="23"/>
        <v>1022637</v>
      </c>
      <c r="B465" s="6" t="s">
        <v>1242</v>
      </c>
      <c r="C465" s="7" t="s">
        <v>553</v>
      </c>
      <c r="D465" s="7" t="s">
        <v>1096</v>
      </c>
      <c r="E465" s="7" t="s">
        <v>326</v>
      </c>
      <c r="F465" s="7" t="s">
        <v>327</v>
      </c>
      <c r="G465" s="7" t="s">
        <v>1084</v>
      </c>
      <c r="H465" s="7" t="s">
        <v>1028</v>
      </c>
      <c r="I465" s="6" t="s">
        <v>14</v>
      </c>
      <c r="J465" s="1"/>
      <c r="K465" s="1"/>
      <c r="L465" s="1"/>
      <c r="M465" s="1"/>
      <c r="N465" s="1"/>
      <c r="O465" s="1"/>
      <c r="P465" s="1">
        <v>24000</v>
      </c>
      <c r="Q465" s="12"/>
      <c r="R465" s="29">
        <f t="shared" si="24"/>
        <v>-24000</v>
      </c>
      <c r="S465" t="str">
        <f t="shared" si="25"/>
        <v>Pendiente de ingreso</v>
      </c>
      <c r="T465" s="10">
        <f>IFERROR(VLOOKUP(A465,[1]!Tabla1[[#All],[Material]:[venta nueva]],38,FALSE),0)</f>
        <v>0</v>
      </c>
    </row>
    <row r="466" spans="1:20" hidden="1" x14ac:dyDescent="0.35">
      <c r="A466">
        <f t="shared" si="23"/>
        <v>1022639</v>
      </c>
      <c r="B466" s="6" t="s">
        <v>1242</v>
      </c>
      <c r="C466" s="7" t="s">
        <v>553</v>
      </c>
      <c r="D466" s="7" t="s">
        <v>1096</v>
      </c>
      <c r="E466" s="7" t="s">
        <v>328</v>
      </c>
      <c r="F466" s="7" t="s">
        <v>329</v>
      </c>
      <c r="G466" s="7" t="s">
        <v>1087</v>
      </c>
      <c r="H466" s="7" t="s">
        <v>1034</v>
      </c>
      <c r="I466" s="6" t="s">
        <v>14</v>
      </c>
      <c r="J466" s="1">
        <v>17824</v>
      </c>
      <c r="K466" s="1">
        <v>916282</v>
      </c>
      <c r="L466" s="1">
        <v>936000</v>
      </c>
      <c r="M466" s="1">
        <v>17824</v>
      </c>
      <c r="N466" s="1">
        <v>916282</v>
      </c>
      <c r="O466" s="1">
        <v>936000</v>
      </c>
      <c r="P466" s="1">
        <v>936000</v>
      </c>
      <c r="Q466" s="12"/>
      <c r="R466" s="29">
        <f t="shared" si="24"/>
        <v>0</v>
      </c>
      <c r="S466" t="str">
        <f t="shared" si="25"/>
        <v>OK</v>
      </c>
      <c r="T466" s="10">
        <f>IFERROR(VLOOKUP(A466,[1]!Tabla1[[#All],[Material]:[venta nueva]],38,FALSE),0)</f>
        <v>0</v>
      </c>
    </row>
    <row r="467" spans="1:20" hidden="1" x14ac:dyDescent="0.35">
      <c r="A467">
        <f t="shared" si="23"/>
        <v>1022640</v>
      </c>
      <c r="B467" s="6" t="s">
        <v>1242</v>
      </c>
      <c r="C467" s="7" t="s">
        <v>553</v>
      </c>
      <c r="D467" s="7" t="s">
        <v>1096</v>
      </c>
      <c r="E467" s="7" t="s">
        <v>330</v>
      </c>
      <c r="F467" s="7" t="s">
        <v>331</v>
      </c>
      <c r="G467" s="7" t="s">
        <v>1087</v>
      </c>
      <c r="H467" s="7" t="s">
        <v>1034</v>
      </c>
      <c r="I467" s="6" t="s">
        <v>14</v>
      </c>
      <c r="J467" s="1">
        <v>-86434</v>
      </c>
      <c r="K467" s="1">
        <v>50722</v>
      </c>
      <c r="L467" s="1">
        <v>0</v>
      </c>
      <c r="M467" s="1">
        <v>-86434</v>
      </c>
      <c r="N467" s="1">
        <v>50722</v>
      </c>
      <c r="O467" s="1">
        <v>0</v>
      </c>
      <c r="P467" s="1"/>
      <c r="Q467" s="12"/>
      <c r="R467" s="29">
        <f t="shared" si="24"/>
        <v>0</v>
      </c>
      <c r="S467" t="str">
        <f t="shared" si="25"/>
        <v>OK</v>
      </c>
      <c r="T467" s="10">
        <f>IFERROR(VLOOKUP(A467,[1]!Tabla1[[#All],[Material]:[venta nueva]],38,FALSE),0)</f>
        <v>0</v>
      </c>
    </row>
    <row r="468" spans="1:20" hidden="1" x14ac:dyDescent="0.35">
      <c r="A468">
        <f t="shared" si="23"/>
        <v>1022645</v>
      </c>
      <c r="B468" s="6" t="s">
        <v>1242</v>
      </c>
      <c r="C468" s="7" t="s">
        <v>553</v>
      </c>
      <c r="D468" s="7" t="s">
        <v>1096</v>
      </c>
      <c r="E468" s="7" t="s">
        <v>332</v>
      </c>
      <c r="F468" s="7" t="s">
        <v>160</v>
      </c>
      <c r="G468" s="7" t="s">
        <v>1082</v>
      </c>
      <c r="H468" s="7" t="s">
        <v>1013</v>
      </c>
      <c r="I468" s="6" t="s">
        <v>14</v>
      </c>
      <c r="J468" s="1">
        <v>5085</v>
      </c>
      <c r="K468" s="1">
        <v>0</v>
      </c>
      <c r="L468" s="1">
        <v>5085</v>
      </c>
      <c r="M468" s="1">
        <v>5085</v>
      </c>
      <c r="N468" s="1">
        <v>0</v>
      </c>
      <c r="O468" s="1">
        <v>5085</v>
      </c>
      <c r="P468" s="1"/>
      <c r="Q468" s="12"/>
      <c r="R468" s="29">
        <f t="shared" si="24"/>
        <v>5085</v>
      </c>
      <c r="S468" t="str">
        <f t="shared" si="25"/>
        <v>Sobre ingreso</v>
      </c>
      <c r="T468" s="10">
        <f>IFERROR(VLOOKUP(A468,[1]!Tabla1[[#All],[Material]:[venta nueva]],38,FALSE),0)</f>
        <v>0</v>
      </c>
    </row>
    <row r="469" spans="1:20" hidden="1" x14ac:dyDescent="0.35">
      <c r="A469">
        <f t="shared" si="23"/>
        <v>1022646</v>
      </c>
      <c r="B469" s="6" t="s">
        <v>1242</v>
      </c>
      <c r="C469" s="7" t="s">
        <v>553</v>
      </c>
      <c r="D469" s="7" t="s">
        <v>1096</v>
      </c>
      <c r="E469" s="7" t="s">
        <v>333</v>
      </c>
      <c r="F469" s="7" t="s">
        <v>159</v>
      </c>
      <c r="G469" s="7" t="s">
        <v>1082</v>
      </c>
      <c r="H469" s="7" t="s">
        <v>1013</v>
      </c>
      <c r="I469" s="6" t="s">
        <v>14</v>
      </c>
      <c r="J469" s="1">
        <v>11631</v>
      </c>
      <c r="K469" s="1">
        <v>0</v>
      </c>
      <c r="L469" s="1">
        <v>11631</v>
      </c>
      <c r="M469" s="1">
        <v>11631</v>
      </c>
      <c r="N469" s="1">
        <v>0</v>
      </c>
      <c r="O469" s="1">
        <v>11631</v>
      </c>
      <c r="P469" s="1"/>
      <c r="Q469" s="12"/>
      <c r="R469" s="29">
        <f t="shared" si="24"/>
        <v>11631</v>
      </c>
      <c r="S469" t="str">
        <f t="shared" si="25"/>
        <v>Sobre ingreso</v>
      </c>
      <c r="T469" s="10">
        <f>IFERROR(VLOOKUP(A469,[1]!Tabla1[[#All],[Material]:[venta nueva]],38,FALSE),0)</f>
        <v>0</v>
      </c>
    </row>
    <row r="470" spans="1:20" hidden="1" x14ac:dyDescent="0.35">
      <c r="A470">
        <f t="shared" si="23"/>
        <v>1022654</v>
      </c>
      <c r="B470" s="6" t="s">
        <v>1242</v>
      </c>
      <c r="C470" s="7" t="s">
        <v>553</v>
      </c>
      <c r="D470" s="7" t="s">
        <v>1096</v>
      </c>
      <c r="E470" s="7" t="s">
        <v>450</v>
      </c>
      <c r="F470" s="7" t="s">
        <v>451</v>
      </c>
      <c r="G470" s="7" t="s">
        <v>1081</v>
      </c>
      <c r="H470" s="7" t="s">
        <v>1010</v>
      </c>
      <c r="I470" s="6" t="s">
        <v>9</v>
      </c>
      <c r="J470" s="1">
        <v>18594</v>
      </c>
      <c r="K470" s="1">
        <v>0</v>
      </c>
      <c r="L470" s="1">
        <v>24000</v>
      </c>
      <c r="M470" s="1">
        <v>18594</v>
      </c>
      <c r="N470" s="1">
        <v>0</v>
      </c>
      <c r="O470" s="1">
        <v>24000</v>
      </c>
      <c r="P470" s="1"/>
      <c r="Q470" s="12"/>
      <c r="R470" s="29">
        <f t="shared" si="24"/>
        <v>24000</v>
      </c>
      <c r="S470" t="str">
        <f t="shared" si="25"/>
        <v>Sobre ingreso</v>
      </c>
      <c r="T470" s="10">
        <f>IFERROR(VLOOKUP(A470,[1]!Tabla1[[#All],[Material]:[venta nueva]],38,FALSE),0)</f>
        <v>0</v>
      </c>
    </row>
    <row r="471" spans="1:20" hidden="1" x14ac:dyDescent="0.35">
      <c r="A471">
        <f t="shared" si="23"/>
        <v>1022748</v>
      </c>
      <c r="B471" s="6" t="s">
        <v>1242</v>
      </c>
      <c r="C471" s="7" t="s">
        <v>553</v>
      </c>
      <c r="D471" s="7" t="s">
        <v>1096</v>
      </c>
      <c r="E471" s="7" t="s">
        <v>336</v>
      </c>
      <c r="F471" s="7" t="s">
        <v>337</v>
      </c>
      <c r="G471" s="7" t="s">
        <v>1069</v>
      </c>
      <c r="H471" s="7" t="s">
        <v>1033</v>
      </c>
      <c r="I471" s="6" t="s">
        <v>14</v>
      </c>
      <c r="J471" s="1">
        <v>-13412</v>
      </c>
      <c r="K471" s="1">
        <v>204115</v>
      </c>
      <c r="L471" s="1">
        <v>192000</v>
      </c>
      <c r="M471" s="1">
        <v>-13412</v>
      </c>
      <c r="N471" s="1">
        <v>204115</v>
      </c>
      <c r="O471" s="1">
        <v>192000</v>
      </c>
      <c r="P471" s="1">
        <v>120000</v>
      </c>
      <c r="Q471" s="12"/>
      <c r="R471" s="29">
        <f t="shared" si="24"/>
        <v>72000</v>
      </c>
      <c r="S471" t="str">
        <f t="shared" si="25"/>
        <v>Sobre ingreso</v>
      </c>
      <c r="T471" s="10">
        <f>IFERROR(VLOOKUP(A471,[1]!Tabla1[[#All],[Material]:[venta nueva]],38,FALSE),0)</f>
        <v>0</v>
      </c>
    </row>
    <row r="472" spans="1:20" hidden="1" x14ac:dyDescent="0.35">
      <c r="A472">
        <f t="shared" si="23"/>
        <v>1022750</v>
      </c>
      <c r="B472" s="6" t="s">
        <v>1242</v>
      </c>
      <c r="C472" s="7" t="s">
        <v>553</v>
      </c>
      <c r="D472" s="7" t="s">
        <v>1096</v>
      </c>
      <c r="E472" s="7" t="s">
        <v>338</v>
      </c>
      <c r="F472" s="7" t="s">
        <v>339</v>
      </c>
      <c r="G472" s="7" t="s">
        <v>1077</v>
      </c>
      <c r="H472" s="7" t="s">
        <v>1005</v>
      </c>
      <c r="I472" s="6" t="s">
        <v>15</v>
      </c>
      <c r="J472" s="1">
        <v>-620</v>
      </c>
      <c r="K472" s="1">
        <v>42144</v>
      </c>
      <c r="L472" s="1">
        <v>48000</v>
      </c>
      <c r="M472" s="1">
        <v>-620</v>
      </c>
      <c r="N472" s="1">
        <v>18144</v>
      </c>
      <c r="O472" s="1">
        <v>24000</v>
      </c>
      <c r="P472" s="1">
        <v>24000</v>
      </c>
      <c r="Q472" s="12"/>
      <c r="R472" s="29">
        <f t="shared" si="24"/>
        <v>0</v>
      </c>
      <c r="S472" t="str">
        <f t="shared" si="25"/>
        <v>OK</v>
      </c>
      <c r="T472" s="10">
        <f>IFERROR(VLOOKUP(A472,[1]!Tabla1[[#All],[Material]:[venta nueva]],38,FALSE),0)</f>
        <v>0</v>
      </c>
    </row>
    <row r="473" spans="1:20" hidden="1" x14ac:dyDescent="0.35">
      <c r="A473">
        <f t="shared" si="23"/>
        <v>1022751</v>
      </c>
      <c r="B473" s="6" t="s">
        <v>1242</v>
      </c>
      <c r="C473" s="7" t="s">
        <v>553</v>
      </c>
      <c r="D473" s="7" t="s">
        <v>1096</v>
      </c>
      <c r="E473" s="7" t="s">
        <v>340</v>
      </c>
      <c r="F473" s="7" t="s">
        <v>341</v>
      </c>
      <c r="G473" s="7" t="s">
        <v>1077</v>
      </c>
      <c r="H473" s="7" t="s">
        <v>1023</v>
      </c>
      <c r="I473" s="6" t="s">
        <v>15</v>
      </c>
      <c r="J473" s="1">
        <v>4246</v>
      </c>
      <c r="K473" s="1">
        <v>21054</v>
      </c>
      <c r="L473" s="1">
        <v>22000</v>
      </c>
      <c r="M473" s="1">
        <v>4246</v>
      </c>
      <c r="N473" s="1">
        <v>21054</v>
      </c>
      <c r="O473" s="1">
        <v>22000</v>
      </c>
      <c r="P473" s="1">
        <v>22000</v>
      </c>
      <c r="Q473" s="12"/>
      <c r="R473" s="29">
        <f t="shared" si="24"/>
        <v>0</v>
      </c>
      <c r="S473" t="str">
        <f t="shared" si="25"/>
        <v>OK</v>
      </c>
      <c r="T473" s="10">
        <f>IFERROR(VLOOKUP(A473,[1]!Tabla1[[#All],[Material]:[venta nueva]],38,FALSE),0)</f>
        <v>0</v>
      </c>
    </row>
    <row r="474" spans="1:20" hidden="1" x14ac:dyDescent="0.35">
      <c r="A474">
        <f t="shared" si="23"/>
        <v>1022753</v>
      </c>
      <c r="B474" s="6" t="s">
        <v>1242</v>
      </c>
      <c r="C474" s="7" t="s">
        <v>553</v>
      </c>
      <c r="D474" s="7" t="s">
        <v>1096</v>
      </c>
      <c r="E474" s="7" t="s">
        <v>342</v>
      </c>
      <c r="F474" s="7" t="s">
        <v>343</v>
      </c>
      <c r="G474" s="7" t="s">
        <v>1086</v>
      </c>
      <c r="H474" s="7" t="s">
        <v>1025</v>
      </c>
      <c r="I474" s="6" t="s">
        <v>14</v>
      </c>
      <c r="J474" s="1">
        <v>20568</v>
      </c>
      <c r="K474" s="1">
        <v>99432</v>
      </c>
      <c r="L474" s="1">
        <v>120000</v>
      </c>
      <c r="M474" s="1">
        <v>20568</v>
      </c>
      <c r="N474" s="1">
        <v>99432</v>
      </c>
      <c r="O474" s="1">
        <v>120000</v>
      </c>
      <c r="P474" s="1">
        <v>96000</v>
      </c>
      <c r="Q474" s="12"/>
      <c r="R474" s="29">
        <f t="shared" si="24"/>
        <v>24000</v>
      </c>
      <c r="S474" t="str">
        <f t="shared" si="25"/>
        <v>Sobre ingreso</v>
      </c>
      <c r="T474" s="10">
        <f>IFERROR(VLOOKUP(A474,[1]!Tabla1[[#All],[Material]:[venta nueva]],38,FALSE),0)</f>
        <v>0</v>
      </c>
    </row>
    <row r="475" spans="1:20" hidden="1" x14ac:dyDescent="0.35">
      <c r="A475">
        <f t="shared" si="23"/>
        <v>1022767</v>
      </c>
      <c r="B475" s="6" t="s">
        <v>1242</v>
      </c>
      <c r="C475" s="7" t="s">
        <v>553</v>
      </c>
      <c r="D475" s="7" t="s">
        <v>1096</v>
      </c>
      <c r="E475" s="7" t="s">
        <v>344</v>
      </c>
      <c r="F475" s="7" t="s">
        <v>345</v>
      </c>
      <c r="G475" s="7" t="s">
        <v>1078</v>
      </c>
      <c r="H475" s="7" t="s">
        <v>1009</v>
      </c>
      <c r="I475" s="6" t="s">
        <v>15</v>
      </c>
      <c r="J475" s="1">
        <v>1300</v>
      </c>
      <c r="K475" s="1">
        <v>26300</v>
      </c>
      <c r="L475" s="1">
        <v>24000</v>
      </c>
      <c r="M475" s="1">
        <v>1300</v>
      </c>
      <c r="N475" s="1">
        <v>26300</v>
      </c>
      <c r="O475" s="1">
        <v>24000</v>
      </c>
      <c r="P475" s="1">
        <v>24000</v>
      </c>
      <c r="Q475" s="12"/>
      <c r="R475" s="29">
        <f t="shared" si="24"/>
        <v>0</v>
      </c>
      <c r="S475" t="str">
        <f t="shared" si="25"/>
        <v>OK</v>
      </c>
      <c r="T475" s="10">
        <f>IFERROR(VLOOKUP(A475,[1]!Tabla1[[#All],[Material]:[venta nueva]],38,FALSE),0)</f>
        <v>0</v>
      </c>
    </row>
    <row r="476" spans="1:20" hidden="1" x14ac:dyDescent="0.35">
      <c r="A476">
        <f t="shared" si="23"/>
        <v>1022793</v>
      </c>
      <c r="B476" s="6" t="s">
        <v>1242</v>
      </c>
      <c r="C476" s="7" t="s">
        <v>553</v>
      </c>
      <c r="D476" s="7" t="s">
        <v>1096</v>
      </c>
      <c r="E476" s="7" t="s">
        <v>1121</v>
      </c>
      <c r="F476" s="7" t="s">
        <v>1122</v>
      </c>
      <c r="G476" s="7" t="s">
        <v>1077</v>
      </c>
      <c r="H476" s="7" t="s">
        <v>1005</v>
      </c>
      <c r="I476" s="6" t="s">
        <v>15</v>
      </c>
      <c r="J476" s="1"/>
      <c r="K476" s="1"/>
      <c r="L476" s="1"/>
      <c r="M476" s="1"/>
      <c r="N476" s="1"/>
      <c r="O476" s="1"/>
      <c r="P476" s="1">
        <v>0.1</v>
      </c>
      <c r="Q476" s="12"/>
      <c r="R476" s="29">
        <f t="shared" si="24"/>
        <v>-0.1</v>
      </c>
      <c r="S476" t="str">
        <f t="shared" si="25"/>
        <v>Pendiente de ingreso</v>
      </c>
      <c r="T476" s="10">
        <f>IFERROR(VLOOKUP(A476,[1]!Tabla1[[#All],[Material]:[venta nueva]],38,FALSE),0)</f>
        <v>0</v>
      </c>
    </row>
    <row r="477" spans="1:20" hidden="1" x14ac:dyDescent="0.35">
      <c r="A477">
        <f t="shared" si="23"/>
        <v>1022794</v>
      </c>
      <c r="B477" s="6" t="s">
        <v>1242</v>
      </c>
      <c r="C477" s="7" t="s">
        <v>553</v>
      </c>
      <c r="D477" s="7" t="s">
        <v>1096</v>
      </c>
      <c r="E477" s="7" t="s">
        <v>352</v>
      </c>
      <c r="F477" s="7" t="s">
        <v>353</v>
      </c>
      <c r="G477" s="7" t="s">
        <v>1077</v>
      </c>
      <c r="H477" s="7" t="s">
        <v>1023</v>
      </c>
      <c r="I477" s="6" t="s">
        <v>15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0.4</v>
      </c>
      <c r="Q477" s="12"/>
      <c r="R477" s="29">
        <f t="shared" si="24"/>
        <v>-0.4</v>
      </c>
      <c r="S477" t="str">
        <f t="shared" si="25"/>
        <v>Pendiente de ingreso</v>
      </c>
      <c r="T477" s="10">
        <f>IFERROR(VLOOKUP(A477,[1]!Tabla1[[#All],[Material]:[venta nueva]],38,FALSE),0)</f>
        <v>0</v>
      </c>
    </row>
    <row r="478" spans="1:20" hidden="1" x14ac:dyDescent="0.35">
      <c r="A478">
        <f t="shared" si="23"/>
        <v>1022813</v>
      </c>
      <c r="B478" s="6" t="s">
        <v>1242</v>
      </c>
      <c r="C478" s="7" t="s">
        <v>553</v>
      </c>
      <c r="D478" s="7" t="s">
        <v>1096</v>
      </c>
      <c r="E478" s="7" t="s">
        <v>1259</v>
      </c>
      <c r="F478" s="7" t="s">
        <v>1283</v>
      </c>
      <c r="G478" s="7" t="s">
        <v>990</v>
      </c>
      <c r="H478" s="7" t="s">
        <v>990</v>
      </c>
      <c r="I478" s="6" t="s">
        <v>14</v>
      </c>
      <c r="J478" s="1"/>
      <c r="K478" s="1"/>
      <c r="L478" s="1"/>
      <c r="M478" s="1"/>
      <c r="N478" s="1"/>
      <c r="O478" s="1"/>
      <c r="P478" s="1">
        <v>500</v>
      </c>
      <c r="Q478" s="12"/>
      <c r="R478" s="29">
        <f t="shared" si="24"/>
        <v>-500</v>
      </c>
      <c r="S478" t="str">
        <f t="shared" si="25"/>
        <v>Pendiente de ingreso</v>
      </c>
      <c r="T478" s="10">
        <f>IFERROR(VLOOKUP(A478,[1]!Tabla1[[#All],[Material]:[venta nueva]],38,FALSE),0)</f>
        <v>0</v>
      </c>
    </row>
    <row r="479" spans="1:20" hidden="1" x14ac:dyDescent="0.35">
      <c r="A479">
        <f t="shared" si="23"/>
        <v>1022816</v>
      </c>
      <c r="B479" s="6" t="s">
        <v>1242</v>
      </c>
      <c r="C479" s="7" t="s">
        <v>553</v>
      </c>
      <c r="D479" s="7" t="s">
        <v>1096</v>
      </c>
      <c r="E479" s="7" t="s">
        <v>1260</v>
      </c>
      <c r="F479" s="7" t="s">
        <v>427</v>
      </c>
      <c r="G479" s="7" t="s">
        <v>990</v>
      </c>
      <c r="H479" s="7" t="s">
        <v>990</v>
      </c>
      <c r="I479" s="6" t="s">
        <v>14</v>
      </c>
      <c r="J479" s="1"/>
      <c r="K479" s="1"/>
      <c r="L479" s="1"/>
      <c r="M479" s="1"/>
      <c r="N479" s="1"/>
      <c r="O479" s="1"/>
      <c r="P479" s="1">
        <v>100</v>
      </c>
      <c r="Q479" s="12"/>
      <c r="R479" s="29">
        <f t="shared" si="24"/>
        <v>-100</v>
      </c>
      <c r="S479" t="str">
        <f t="shared" si="25"/>
        <v>Pendiente de ingreso</v>
      </c>
      <c r="T479" s="10">
        <f>IFERROR(VLOOKUP(A479,[1]!Tabla1[[#All],[Material]:[venta nueva]],38,FALSE),0)</f>
        <v>0</v>
      </c>
    </row>
    <row r="480" spans="1:20" hidden="1" x14ac:dyDescent="0.35">
      <c r="A480">
        <f t="shared" si="23"/>
        <v>1022817</v>
      </c>
      <c r="B480" s="6" t="s">
        <v>1242</v>
      </c>
      <c r="C480" s="7" t="s">
        <v>553</v>
      </c>
      <c r="D480" s="7" t="s">
        <v>1096</v>
      </c>
      <c r="E480" s="7" t="s">
        <v>1171</v>
      </c>
      <c r="F480" s="7" t="s">
        <v>416</v>
      </c>
      <c r="G480" s="7" t="s">
        <v>990</v>
      </c>
      <c r="H480" s="7" t="s">
        <v>990</v>
      </c>
      <c r="I480" s="6" t="s">
        <v>15</v>
      </c>
      <c r="J480" s="1"/>
      <c r="K480" s="1"/>
      <c r="L480" s="1"/>
      <c r="M480" s="1"/>
      <c r="N480" s="1"/>
      <c r="O480" s="1"/>
      <c r="P480" s="1">
        <v>100</v>
      </c>
      <c r="Q480" s="12"/>
      <c r="R480" s="29">
        <f t="shared" si="24"/>
        <v>-100</v>
      </c>
      <c r="S480" t="str">
        <f t="shared" si="25"/>
        <v>Pendiente de ingreso</v>
      </c>
      <c r="T480" s="10">
        <f>IFERROR(VLOOKUP(A480,[1]!Tabla1[[#All],[Material]:[venta nueva]],38,FALSE),0)</f>
        <v>0</v>
      </c>
    </row>
    <row r="481" spans="1:20" hidden="1" x14ac:dyDescent="0.35">
      <c r="A481">
        <f t="shared" si="23"/>
        <v>1022832</v>
      </c>
      <c r="B481" s="6" t="s">
        <v>1242</v>
      </c>
      <c r="C481" s="7" t="s">
        <v>553</v>
      </c>
      <c r="D481" s="7" t="s">
        <v>1096</v>
      </c>
      <c r="E481" s="7" t="s">
        <v>1261</v>
      </c>
      <c r="F481" s="7" t="s">
        <v>1262</v>
      </c>
      <c r="G481" s="7" t="s">
        <v>990</v>
      </c>
      <c r="H481" s="7" t="s">
        <v>990</v>
      </c>
      <c r="I481" s="6" t="s">
        <v>14</v>
      </c>
      <c r="J481" s="1"/>
      <c r="K481" s="1"/>
      <c r="L481" s="1"/>
      <c r="M481" s="1"/>
      <c r="N481" s="1"/>
      <c r="O481" s="1"/>
      <c r="P481" s="1">
        <v>500</v>
      </c>
      <c r="Q481" s="12"/>
      <c r="R481" s="29">
        <f t="shared" si="24"/>
        <v>-500</v>
      </c>
      <c r="S481" t="str">
        <f t="shared" si="25"/>
        <v>Pendiente de ingreso</v>
      </c>
      <c r="T481" s="10">
        <f>IFERROR(VLOOKUP(A481,[1]!Tabla1[[#All],[Material]:[venta nueva]],38,FALSE),0)</f>
        <v>0</v>
      </c>
    </row>
    <row r="482" spans="1:20" hidden="1" x14ac:dyDescent="0.35">
      <c r="A482">
        <f t="shared" si="23"/>
        <v>1022835</v>
      </c>
      <c r="B482" s="6" t="s">
        <v>1242</v>
      </c>
      <c r="C482" s="7" t="s">
        <v>553</v>
      </c>
      <c r="D482" s="7" t="s">
        <v>1096</v>
      </c>
      <c r="E482" s="7" t="s">
        <v>1263</v>
      </c>
      <c r="F482" s="7" t="s">
        <v>1264</v>
      </c>
      <c r="G482" s="7" t="s">
        <v>990</v>
      </c>
      <c r="H482" s="7" t="s">
        <v>990</v>
      </c>
      <c r="I482" s="6" t="s">
        <v>15</v>
      </c>
      <c r="J482" s="1"/>
      <c r="K482" s="1"/>
      <c r="L482" s="1"/>
      <c r="M482" s="1"/>
      <c r="N482" s="1"/>
      <c r="O482" s="1"/>
      <c r="P482" s="1">
        <v>136.9</v>
      </c>
      <c r="Q482" s="12"/>
      <c r="R482" s="29">
        <f t="shared" si="24"/>
        <v>-136.9</v>
      </c>
      <c r="S482" t="str">
        <f t="shared" si="25"/>
        <v>Pendiente de ingreso</v>
      </c>
      <c r="T482" s="10">
        <f>IFERROR(VLOOKUP(A482,[1]!Tabla1[[#All],[Material]:[venta nueva]],38,FALSE),0)</f>
        <v>0</v>
      </c>
    </row>
    <row r="483" spans="1:20" hidden="1" x14ac:dyDescent="0.35">
      <c r="A483">
        <f t="shared" si="23"/>
        <v>1022837</v>
      </c>
      <c r="B483" s="6" t="s">
        <v>1242</v>
      </c>
      <c r="C483" s="7" t="s">
        <v>553</v>
      </c>
      <c r="D483" s="7" t="s">
        <v>1096</v>
      </c>
      <c r="E483" s="7" t="s">
        <v>1265</v>
      </c>
      <c r="F483" s="7" t="s">
        <v>1266</v>
      </c>
      <c r="G483" s="7" t="s">
        <v>1081</v>
      </c>
      <c r="H483" s="7" t="s">
        <v>1195</v>
      </c>
      <c r="I483" s="6" t="s">
        <v>15</v>
      </c>
      <c r="J483" s="1"/>
      <c r="K483" s="1"/>
      <c r="L483" s="1"/>
      <c r="M483" s="1"/>
      <c r="N483" s="1"/>
      <c r="O483" s="1"/>
      <c r="P483" s="1">
        <v>116.2</v>
      </c>
      <c r="Q483" s="12"/>
      <c r="R483" s="29">
        <f t="shared" si="24"/>
        <v>-116.2</v>
      </c>
      <c r="S483" t="str">
        <f t="shared" si="25"/>
        <v>Pendiente de ingreso</v>
      </c>
      <c r="T483" s="10">
        <f>IFERROR(VLOOKUP(A483,[1]!Tabla1[[#All],[Material]:[venta nueva]],38,FALSE),0)</f>
        <v>0</v>
      </c>
    </row>
    <row r="484" spans="1:20" hidden="1" x14ac:dyDescent="0.35">
      <c r="A484">
        <f t="shared" si="23"/>
        <v>1022854</v>
      </c>
      <c r="B484" s="6" t="s">
        <v>1242</v>
      </c>
      <c r="C484" s="7" t="s">
        <v>553</v>
      </c>
      <c r="D484" s="7" t="s">
        <v>1096</v>
      </c>
      <c r="E484" s="7" t="s">
        <v>575</v>
      </c>
      <c r="F484" s="7" t="s">
        <v>357</v>
      </c>
      <c r="G484" s="7" t="s">
        <v>1084</v>
      </c>
      <c r="H484" s="7" t="s">
        <v>1017</v>
      </c>
      <c r="I484" s="6" t="s">
        <v>10</v>
      </c>
      <c r="J484" s="1">
        <v>1768</v>
      </c>
      <c r="K484" s="1">
        <v>0</v>
      </c>
      <c r="L484" s="1">
        <v>0</v>
      </c>
      <c r="M484" s="1">
        <v>1768</v>
      </c>
      <c r="N484" s="1">
        <v>0</v>
      </c>
      <c r="O484" s="1">
        <v>0</v>
      </c>
      <c r="P484" s="1"/>
      <c r="Q484" s="12"/>
      <c r="R484" s="29">
        <f t="shared" si="24"/>
        <v>0</v>
      </c>
      <c r="S484" t="str">
        <f t="shared" si="25"/>
        <v>OK</v>
      </c>
      <c r="T484" s="10">
        <f>IFERROR(VLOOKUP(A484,[1]!Tabla1[[#All],[Material]:[venta nueva]],38,FALSE),0)</f>
        <v>0</v>
      </c>
    </row>
    <row r="485" spans="1:20" hidden="1" x14ac:dyDescent="0.35">
      <c r="A485">
        <f t="shared" si="23"/>
        <v>1022856</v>
      </c>
      <c r="B485" s="6" t="s">
        <v>1242</v>
      </c>
      <c r="C485" s="7" t="s">
        <v>553</v>
      </c>
      <c r="D485" s="7" t="s">
        <v>1096</v>
      </c>
      <c r="E485" s="7" t="s">
        <v>359</v>
      </c>
      <c r="F485" s="7" t="s">
        <v>360</v>
      </c>
      <c r="G485" s="7" t="s">
        <v>1078</v>
      </c>
      <c r="H485" s="7" t="s">
        <v>1009</v>
      </c>
      <c r="I485" s="6" t="s">
        <v>14</v>
      </c>
      <c r="J485" s="1"/>
      <c r="K485" s="1"/>
      <c r="L485" s="1"/>
      <c r="M485" s="1"/>
      <c r="N485" s="1"/>
      <c r="O485" s="1"/>
      <c r="P485" s="1">
        <v>72000</v>
      </c>
      <c r="Q485" s="12"/>
      <c r="R485" s="29">
        <f t="shared" si="24"/>
        <v>-72000</v>
      </c>
      <c r="S485" t="str">
        <f t="shared" si="25"/>
        <v>Pendiente de ingreso</v>
      </c>
      <c r="T485" s="10">
        <f>IFERROR(VLOOKUP(A485,[1]!Tabla1[[#All],[Material]:[venta nueva]],38,FALSE),0)</f>
        <v>0</v>
      </c>
    </row>
    <row r="486" spans="1:20" hidden="1" x14ac:dyDescent="0.35">
      <c r="A486">
        <f t="shared" si="23"/>
        <v>1022863</v>
      </c>
      <c r="B486" s="6" t="s">
        <v>1242</v>
      </c>
      <c r="C486" s="7" t="s">
        <v>553</v>
      </c>
      <c r="D486" s="7" t="s">
        <v>1096</v>
      </c>
      <c r="E486" s="7" t="s">
        <v>361</v>
      </c>
      <c r="F486" s="7" t="s">
        <v>362</v>
      </c>
      <c r="G486" s="7" t="s">
        <v>1075</v>
      </c>
      <c r="H486" s="7" t="s">
        <v>1011</v>
      </c>
      <c r="I486" s="6" t="s">
        <v>15</v>
      </c>
      <c r="J486" s="1">
        <v>-6204</v>
      </c>
      <c r="K486" s="1">
        <v>52204</v>
      </c>
      <c r="L486" s="1">
        <v>40000</v>
      </c>
      <c r="M486" s="1">
        <v>-6204</v>
      </c>
      <c r="N486" s="1">
        <v>56293</v>
      </c>
      <c r="O486" s="1">
        <v>50000</v>
      </c>
      <c r="P486" s="1">
        <v>50000</v>
      </c>
      <c r="Q486" s="12"/>
      <c r="R486" s="29">
        <f t="shared" si="24"/>
        <v>0</v>
      </c>
      <c r="S486" t="str">
        <f t="shared" si="25"/>
        <v>OK</v>
      </c>
      <c r="T486" s="10">
        <f>IFERROR(VLOOKUP(A486,[1]!Tabla1[[#All],[Material]:[venta nueva]],38,FALSE),0)</f>
        <v>0</v>
      </c>
    </row>
    <row r="487" spans="1:20" hidden="1" x14ac:dyDescent="0.35">
      <c r="A487">
        <f t="shared" si="23"/>
        <v>1022864</v>
      </c>
      <c r="B487" s="6" t="s">
        <v>1242</v>
      </c>
      <c r="C487" s="7" t="s">
        <v>553</v>
      </c>
      <c r="D487" s="7" t="s">
        <v>1096</v>
      </c>
      <c r="E487" s="7" t="s">
        <v>363</v>
      </c>
      <c r="F487" s="7" t="s">
        <v>364</v>
      </c>
      <c r="G487" s="7" t="s">
        <v>1075</v>
      </c>
      <c r="H487" s="7" t="s">
        <v>1011</v>
      </c>
      <c r="I487" s="6" t="s">
        <v>15</v>
      </c>
      <c r="J487" s="1">
        <v>1073</v>
      </c>
      <c r="K487" s="1">
        <v>16177</v>
      </c>
      <c r="L487" s="1">
        <v>15000</v>
      </c>
      <c r="M487" s="1">
        <v>1073</v>
      </c>
      <c r="N487" s="1">
        <v>30513</v>
      </c>
      <c r="O487" s="1">
        <v>30000</v>
      </c>
      <c r="P487" s="1">
        <v>30000</v>
      </c>
      <c r="Q487" s="12"/>
      <c r="R487" s="29">
        <f t="shared" si="24"/>
        <v>0</v>
      </c>
      <c r="S487" t="str">
        <f t="shared" si="25"/>
        <v>OK</v>
      </c>
      <c r="T487" s="10">
        <f>IFERROR(VLOOKUP(A487,[1]!Tabla1[[#All],[Material]:[venta nueva]],38,FALSE),0)</f>
        <v>0</v>
      </c>
    </row>
    <row r="488" spans="1:20" hidden="1" x14ac:dyDescent="0.35">
      <c r="A488">
        <f t="shared" si="23"/>
        <v>1022865</v>
      </c>
      <c r="B488" s="6" t="s">
        <v>1242</v>
      </c>
      <c r="C488" s="7" t="s">
        <v>553</v>
      </c>
      <c r="D488" s="7" t="s">
        <v>1096</v>
      </c>
      <c r="E488" s="7" t="s">
        <v>365</v>
      </c>
      <c r="F488" s="7" t="s">
        <v>366</v>
      </c>
      <c r="G488" s="7" t="s">
        <v>1082</v>
      </c>
      <c r="H488" s="7" t="s">
        <v>1013</v>
      </c>
      <c r="I488" s="6" t="s">
        <v>15</v>
      </c>
      <c r="J488" s="1">
        <v>-7053</v>
      </c>
      <c r="K488" s="1">
        <v>99053</v>
      </c>
      <c r="L488" s="1">
        <v>80000</v>
      </c>
      <c r="M488" s="1">
        <v>-7053</v>
      </c>
      <c r="N488" s="1">
        <v>99053</v>
      </c>
      <c r="O488" s="1">
        <v>80000</v>
      </c>
      <c r="P488" s="1">
        <v>83000</v>
      </c>
      <c r="Q488" s="12"/>
      <c r="R488" s="29">
        <f t="shared" si="24"/>
        <v>-3000</v>
      </c>
      <c r="S488" t="str">
        <f t="shared" si="25"/>
        <v>Pendiente de ingreso</v>
      </c>
      <c r="T488" s="10">
        <f>IFERROR(VLOOKUP(A488,[1]!Tabla1[[#All],[Material]:[venta nueva]],38,FALSE),0)</f>
        <v>0</v>
      </c>
    </row>
    <row r="489" spans="1:20" hidden="1" x14ac:dyDescent="0.35">
      <c r="A489">
        <f t="shared" si="23"/>
        <v>1022866</v>
      </c>
      <c r="B489" s="6" t="s">
        <v>1242</v>
      </c>
      <c r="C489" s="7" t="s">
        <v>553</v>
      </c>
      <c r="D489" s="7" t="s">
        <v>1096</v>
      </c>
      <c r="E489" s="7" t="s">
        <v>367</v>
      </c>
      <c r="F489" s="7" t="s">
        <v>368</v>
      </c>
      <c r="G489" s="7" t="s">
        <v>1082</v>
      </c>
      <c r="H489" s="7" t="s">
        <v>1013</v>
      </c>
      <c r="I489" s="6" t="s">
        <v>15</v>
      </c>
      <c r="J489" s="1">
        <v>-2540</v>
      </c>
      <c r="K489" s="1">
        <v>71540</v>
      </c>
      <c r="L489" s="1">
        <v>60000</v>
      </c>
      <c r="M489" s="1">
        <v>-2540</v>
      </c>
      <c r="N489" s="1">
        <v>71540</v>
      </c>
      <c r="O489" s="1">
        <v>60000</v>
      </c>
      <c r="P489" s="1">
        <v>61000</v>
      </c>
      <c r="Q489" s="12"/>
      <c r="R489" s="29">
        <f t="shared" si="24"/>
        <v>-1000</v>
      </c>
      <c r="S489" t="str">
        <f t="shared" si="25"/>
        <v>Pendiente de ingreso</v>
      </c>
      <c r="T489" s="10">
        <f>IFERROR(VLOOKUP(A489,[1]!Tabla1[[#All],[Material]:[venta nueva]],38,FALSE),0)</f>
        <v>0</v>
      </c>
    </row>
    <row r="490" spans="1:20" hidden="1" x14ac:dyDescent="0.35">
      <c r="A490">
        <f t="shared" si="23"/>
        <v>1022883</v>
      </c>
      <c r="B490" s="6" t="s">
        <v>1242</v>
      </c>
      <c r="C490" s="7" t="s">
        <v>553</v>
      </c>
      <c r="D490" s="7" t="s">
        <v>1096</v>
      </c>
      <c r="E490" s="7" t="s">
        <v>369</v>
      </c>
      <c r="F490" s="7" t="s">
        <v>370</v>
      </c>
      <c r="G490" s="7" t="s">
        <v>1074</v>
      </c>
      <c r="H490" s="7" t="s">
        <v>1018</v>
      </c>
      <c r="I490" s="6" t="s">
        <v>8</v>
      </c>
      <c r="J490" s="1">
        <v>0</v>
      </c>
      <c r="K490" s="1">
        <v>12771</v>
      </c>
      <c r="L490" s="1">
        <v>0</v>
      </c>
      <c r="M490" s="1">
        <v>0</v>
      </c>
      <c r="N490" s="1">
        <v>36771</v>
      </c>
      <c r="O490" s="1">
        <v>24000</v>
      </c>
      <c r="P490" s="1">
        <v>23995.134999999998</v>
      </c>
      <c r="Q490" s="12"/>
      <c r="R490" s="29">
        <f t="shared" si="24"/>
        <v>4.8650000000016007</v>
      </c>
      <c r="S490" t="str">
        <f t="shared" si="25"/>
        <v>Sobre ingreso</v>
      </c>
      <c r="T490" s="10">
        <f>IFERROR(VLOOKUP(A490,[1]!Tabla1[[#All],[Material]:[venta nueva]],38,FALSE),0)</f>
        <v>0</v>
      </c>
    </row>
    <row r="491" spans="1:20" hidden="1" x14ac:dyDescent="0.35">
      <c r="A491">
        <f t="shared" si="23"/>
        <v>1022907</v>
      </c>
      <c r="B491" s="6" t="s">
        <v>1242</v>
      </c>
      <c r="C491" s="7" t="s">
        <v>553</v>
      </c>
      <c r="D491" s="7" t="s">
        <v>1096</v>
      </c>
      <c r="E491" s="7" t="s">
        <v>528</v>
      </c>
      <c r="F491" s="7" t="s">
        <v>529</v>
      </c>
      <c r="G491" s="7" t="s">
        <v>1069</v>
      </c>
      <c r="H491" s="7" t="s">
        <v>1026</v>
      </c>
      <c r="I491" s="6" t="s">
        <v>10</v>
      </c>
      <c r="J491" s="1">
        <v>-38229</v>
      </c>
      <c r="K491" s="1">
        <v>89229</v>
      </c>
      <c r="L491" s="1">
        <v>48000</v>
      </c>
      <c r="M491" s="1">
        <v>-38229</v>
      </c>
      <c r="N491" s="1">
        <v>89229</v>
      </c>
      <c r="O491" s="1">
        <v>48000</v>
      </c>
      <c r="P491" s="1">
        <v>48000</v>
      </c>
      <c r="Q491" s="12"/>
      <c r="R491" s="29">
        <f t="shared" si="24"/>
        <v>0</v>
      </c>
      <c r="S491" t="str">
        <f t="shared" si="25"/>
        <v>OK</v>
      </c>
      <c r="T491" s="10">
        <f>IFERROR(VLOOKUP(A491,[1]!Tabla1[[#All],[Material]:[venta nueva]],38,FALSE),0)</f>
        <v>0</v>
      </c>
    </row>
    <row r="492" spans="1:20" hidden="1" x14ac:dyDescent="0.35">
      <c r="A492">
        <f t="shared" si="23"/>
        <v>1022914</v>
      </c>
      <c r="B492" s="6" t="s">
        <v>1242</v>
      </c>
      <c r="C492" s="7" t="s">
        <v>553</v>
      </c>
      <c r="D492" s="7" t="s">
        <v>1096</v>
      </c>
      <c r="E492" s="7" t="s">
        <v>375</v>
      </c>
      <c r="F492" s="7" t="s">
        <v>506</v>
      </c>
      <c r="G492" s="7" t="s">
        <v>1078</v>
      </c>
      <c r="H492" s="7" t="s">
        <v>1006</v>
      </c>
      <c r="I492" s="6" t="s">
        <v>15</v>
      </c>
      <c r="J492" s="1">
        <v>7940</v>
      </c>
      <c r="K492" s="1">
        <v>19660</v>
      </c>
      <c r="L492" s="1">
        <v>24000</v>
      </c>
      <c r="M492" s="1">
        <v>7940</v>
      </c>
      <c r="N492" s="1">
        <v>19660</v>
      </c>
      <c r="O492" s="1">
        <v>24000</v>
      </c>
      <c r="P492" s="1">
        <v>24000</v>
      </c>
      <c r="Q492" s="12"/>
      <c r="R492" s="29">
        <f t="shared" si="24"/>
        <v>0</v>
      </c>
      <c r="S492" t="str">
        <f t="shared" si="25"/>
        <v>OK</v>
      </c>
      <c r="T492" s="10">
        <f>IFERROR(VLOOKUP(A492,[1]!Tabla1[[#All],[Material]:[venta nueva]],38,FALSE),0)</f>
        <v>0</v>
      </c>
    </row>
    <row r="493" spans="1:20" hidden="1" x14ac:dyDescent="0.35">
      <c r="A493">
        <f t="shared" si="23"/>
        <v>1022918</v>
      </c>
      <c r="B493" s="6" t="s">
        <v>1242</v>
      </c>
      <c r="C493" s="7" t="s">
        <v>553</v>
      </c>
      <c r="D493" s="7" t="s">
        <v>1096</v>
      </c>
      <c r="E493" s="7" t="s">
        <v>376</v>
      </c>
      <c r="F493" s="7" t="s">
        <v>377</v>
      </c>
      <c r="G493" s="7" t="s">
        <v>1078</v>
      </c>
      <c r="H493" s="7" t="s">
        <v>1006</v>
      </c>
      <c r="I493" s="6" t="s">
        <v>15</v>
      </c>
      <c r="J493" s="1">
        <v>-12699</v>
      </c>
      <c r="K493" s="1">
        <v>103277</v>
      </c>
      <c r="L493" s="1">
        <v>96000</v>
      </c>
      <c r="M493" s="1">
        <v>-12699</v>
      </c>
      <c r="N493" s="1">
        <v>103277</v>
      </c>
      <c r="O493" s="1">
        <v>120000</v>
      </c>
      <c r="P493" s="1">
        <v>120000</v>
      </c>
      <c r="Q493" s="12"/>
      <c r="R493" s="29">
        <f t="shared" si="24"/>
        <v>0</v>
      </c>
      <c r="S493" t="str">
        <f t="shared" si="25"/>
        <v>OK</v>
      </c>
      <c r="T493" s="10">
        <f>IFERROR(VLOOKUP(A493,[1]!Tabla1[[#All],[Material]:[venta nueva]],38,FALSE),0)</f>
        <v>0</v>
      </c>
    </row>
    <row r="494" spans="1:20" hidden="1" x14ac:dyDescent="0.35">
      <c r="A494">
        <f t="shared" si="23"/>
        <v>1022932</v>
      </c>
      <c r="B494" s="6" t="s">
        <v>1242</v>
      </c>
      <c r="C494" s="7" t="s">
        <v>553</v>
      </c>
      <c r="D494" s="7" t="s">
        <v>1096</v>
      </c>
      <c r="E494" s="7" t="s">
        <v>1126</v>
      </c>
      <c r="F494" s="7" t="s">
        <v>74</v>
      </c>
      <c r="G494" s="7" t="s">
        <v>1074</v>
      </c>
      <c r="H494" s="7" t="s">
        <v>1018</v>
      </c>
      <c r="I494" s="6" t="s">
        <v>14</v>
      </c>
      <c r="J494" s="1">
        <v>0</v>
      </c>
      <c r="K494" s="1">
        <v>80</v>
      </c>
      <c r="L494" s="1">
        <v>0</v>
      </c>
      <c r="M494" s="1">
        <v>0</v>
      </c>
      <c r="N494" s="1">
        <v>80</v>
      </c>
      <c r="O494" s="1">
        <v>0</v>
      </c>
      <c r="P494" s="1"/>
      <c r="Q494" s="12"/>
      <c r="R494" s="29">
        <f t="shared" si="24"/>
        <v>0</v>
      </c>
      <c r="S494" t="str">
        <f t="shared" si="25"/>
        <v>OK</v>
      </c>
      <c r="T494" s="10">
        <f>IFERROR(VLOOKUP(A494,[1]!Tabla1[[#All],[Material]:[venta nueva]],38,FALSE),0)</f>
        <v>0</v>
      </c>
    </row>
    <row r="495" spans="1:20" hidden="1" x14ac:dyDescent="0.35">
      <c r="A495">
        <f t="shared" si="23"/>
        <v>1022936</v>
      </c>
      <c r="B495" s="6" t="s">
        <v>1242</v>
      </c>
      <c r="C495" s="7" t="s">
        <v>553</v>
      </c>
      <c r="D495" s="7" t="s">
        <v>1096</v>
      </c>
      <c r="E495" s="7" t="s">
        <v>388</v>
      </c>
      <c r="F495" s="7" t="s">
        <v>78</v>
      </c>
      <c r="G495" s="7" t="s">
        <v>985</v>
      </c>
      <c r="H495" s="7" t="s">
        <v>1012</v>
      </c>
      <c r="I495" s="6" t="s">
        <v>14</v>
      </c>
      <c r="J495" s="1">
        <v>-11848</v>
      </c>
      <c r="K495" s="1">
        <v>0</v>
      </c>
      <c r="L495" s="1">
        <v>0</v>
      </c>
      <c r="M495" s="1">
        <v>-11848</v>
      </c>
      <c r="N495" s="1">
        <v>0</v>
      </c>
      <c r="O495" s="1">
        <v>0</v>
      </c>
      <c r="P495" s="1"/>
      <c r="Q495" s="12"/>
      <c r="R495" s="29">
        <f t="shared" si="24"/>
        <v>0</v>
      </c>
      <c r="S495" t="str">
        <f t="shared" si="25"/>
        <v>OK</v>
      </c>
      <c r="T495" s="10">
        <f>IFERROR(VLOOKUP(A495,[1]!Tabla1[[#All],[Material]:[venta nueva]],38,FALSE),0)</f>
        <v>0</v>
      </c>
    </row>
    <row r="496" spans="1:20" hidden="1" x14ac:dyDescent="0.35">
      <c r="A496">
        <f t="shared" si="23"/>
        <v>1022939</v>
      </c>
      <c r="B496" s="6" t="s">
        <v>1242</v>
      </c>
      <c r="C496" s="7" t="s">
        <v>553</v>
      </c>
      <c r="D496" s="7" t="s">
        <v>1096</v>
      </c>
      <c r="E496" s="7" t="s">
        <v>389</v>
      </c>
      <c r="F496" s="7" t="s">
        <v>390</v>
      </c>
      <c r="G496" s="7" t="s">
        <v>1085</v>
      </c>
      <c r="H496" s="7" t="s">
        <v>1036</v>
      </c>
      <c r="I496" s="6" t="s">
        <v>14</v>
      </c>
      <c r="J496" s="1">
        <v>-16954</v>
      </c>
      <c r="K496" s="1">
        <v>80</v>
      </c>
      <c r="L496" s="1">
        <v>0</v>
      </c>
      <c r="M496" s="1">
        <v>-16954</v>
      </c>
      <c r="N496" s="1">
        <v>80</v>
      </c>
      <c r="O496" s="1">
        <v>0</v>
      </c>
      <c r="P496" s="1"/>
      <c r="Q496" s="12"/>
      <c r="R496" s="29">
        <f t="shared" si="24"/>
        <v>0</v>
      </c>
      <c r="S496" t="str">
        <f t="shared" si="25"/>
        <v>OK</v>
      </c>
      <c r="T496" s="10">
        <f>IFERROR(VLOOKUP(A496,[1]!Tabla1[[#All],[Material]:[venta nueva]],38,FALSE),0)</f>
        <v>0</v>
      </c>
    </row>
    <row r="497" spans="1:20" hidden="1" x14ac:dyDescent="0.35">
      <c r="A497">
        <f t="shared" si="23"/>
        <v>1022940</v>
      </c>
      <c r="B497" s="6" t="s">
        <v>1242</v>
      </c>
      <c r="C497" s="7" t="s">
        <v>553</v>
      </c>
      <c r="D497" s="7" t="s">
        <v>1096</v>
      </c>
      <c r="E497" s="7" t="s">
        <v>391</v>
      </c>
      <c r="F497" s="7" t="s">
        <v>392</v>
      </c>
      <c r="G497" s="7" t="s">
        <v>1086</v>
      </c>
      <c r="H497" s="7" t="s">
        <v>1025</v>
      </c>
      <c r="I497" s="6" t="s">
        <v>14</v>
      </c>
      <c r="J497" s="1">
        <v>-901</v>
      </c>
      <c r="K497" s="1">
        <v>12390</v>
      </c>
      <c r="L497" s="1">
        <v>0</v>
      </c>
      <c r="M497" s="1">
        <v>-901</v>
      </c>
      <c r="N497" s="1">
        <v>12390</v>
      </c>
      <c r="O497" s="1">
        <v>0</v>
      </c>
      <c r="P497" s="1"/>
      <c r="Q497" s="12"/>
      <c r="R497" s="29">
        <f t="shared" si="24"/>
        <v>0</v>
      </c>
      <c r="S497" t="str">
        <f t="shared" si="25"/>
        <v>OK</v>
      </c>
      <c r="T497" s="10">
        <f>IFERROR(VLOOKUP(A497,[1]!Tabla1[[#All],[Material]:[venta nueva]],38,FALSE),0)</f>
        <v>0</v>
      </c>
    </row>
    <row r="498" spans="1:20" hidden="1" x14ac:dyDescent="0.35">
      <c r="A498">
        <f t="shared" si="23"/>
        <v>1022941</v>
      </c>
      <c r="B498" s="6" t="s">
        <v>1242</v>
      </c>
      <c r="C498" s="7" t="s">
        <v>553</v>
      </c>
      <c r="D498" s="7" t="s">
        <v>1096</v>
      </c>
      <c r="E498" s="7" t="s">
        <v>393</v>
      </c>
      <c r="F498" s="7" t="s">
        <v>394</v>
      </c>
      <c r="G498" s="7" t="s">
        <v>1086</v>
      </c>
      <c r="H498" s="7" t="s">
        <v>1025</v>
      </c>
      <c r="I498" s="6" t="s">
        <v>14</v>
      </c>
      <c r="J498" s="1">
        <v>19617</v>
      </c>
      <c r="K498" s="1">
        <v>60002</v>
      </c>
      <c r="L498" s="1">
        <v>72000</v>
      </c>
      <c r="M498" s="1">
        <v>19617</v>
      </c>
      <c r="N498" s="1">
        <v>60002</v>
      </c>
      <c r="O498" s="1">
        <v>72000</v>
      </c>
      <c r="P498" s="1">
        <v>72000</v>
      </c>
      <c r="Q498" s="12"/>
      <c r="R498" s="29">
        <f t="shared" si="24"/>
        <v>0</v>
      </c>
      <c r="S498" t="str">
        <f t="shared" si="25"/>
        <v>OK</v>
      </c>
      <c r="T498" s="10">
        <f>IFERROR(VLOOKUP(A498,[1]!Tabla1[[#All],[Material]:[venta nueva]],38,FALSE),0)</f>
        <v>0</v>
      </c>
    </row>
    <row r="499" spans="1:20" hidden="1" x14ac:dyDescent="0.35">
      <c r="A499">
        <f t="shared" si="23"/>
        <v>1022943</v>
      </c>
      <c r="B499" s="6" t="s">
        <v>1242</v>
      </c>
      <c r="C499" s="7" t="s">
        <v>553</v>
      </c>
      <c r="D499" s="7" t="s">
        <v>1096</v>
      </c>
      <c r="E499" s="7" t="s">
        <v>395</v>
      </c>
      <c r="F499" s="7" t="s">
        <v>396</v>
      </c>
      <c r="G499" s="7" t="s">
        <v>1075</v>
      </c>
      <c r="H499" s="7" t="s">
        <v>1002</v>
      </c>
      <c r="I499" s="6" t="s">
        <v>14</v>
      </c>
      <c r="J499" s="1">
        <v>16</v>
      </c>
      <c r="K499" s="1">
        <v>0</v>
      </c>
      <c r="L499" s="1">
        <v>0</v>
      </c>
      <c r="M499" s="1">
        <v>16</v>
      </c>
      <c r="N499" s="1">
        <v>0</v>
      </c>
      <c r="O499" s="1">
        <v>0</v>
      </c>
      <c r="P499" s="1">
        <v>72000</v>
      </c>
      <c r="Q499" s="12"/>
      <c r="R499" s="29">
        <f t="shared" si="24"/>
        <v>-72000</v>
      </c>
      <c r="S499" t="str">
        <f t="shared" si="25"/>
        <v>Pendiente de ingreso</v>
      </c>
      <c r="T499" s="10">
        <f>IFERROR(VLOOKUP(A499,[1]!Tabla1[[#All],[Material]:[venta nueva]],38,FALSE),0)</f>
        <v>0</v>
      </c>
    </row>
    <row r="500" spans="1:20" hidden="1" x14ac:dyDescent="0.35">
      <c r="A500">
        <f t="shared" si="23"/>
        <v>1022945</v>
      </c>
      <c r="B500" s="6" t="s">
        <v>1242</v>
      </c>
      <c r="C500" s="7" t="s">
        <v>553</v>
      </c>
      <c r="D500" s="7" t="s">
        <v>1096</v>
      </c>
      <c r="E500" s="7" t="s">
        <v>397</v>
      </c>
      <c r="F500" s="7" t="s">
        <v>223</v>
      </c>
      <c r="G500" s="7" t="s">
        <v>1078</v>
      </c>
      <c r="H500" s="7" t="s">
        <v>1027</v>
      </c>
      <c r="I500" s="6" t="s">
        <v>14</v>
      </c>
      <c r="J500" s="1">
        <v>-77196</v>
      </c>
      <c r="K500" s="1">
        <v>303930</v>
      </c>
      <c r="L500" s="1">
        <v>216000</v>
      </c>
      <c r="M500" s="1">
        <v>-77196</v>
      </c>
      <c r="N500" s="1">
        <v>269197</v>
      </c>
      <c r="O500" s="1">
        <v>192000</v>
      </c>
      <c r="P500" s="1">
        <v>168000</v>
      </c>
      <c r="Q500" s="12"/>
      <c r="R500" s="29">
        <f t="shared" si="24"/>
        <v>24000</v>
      </c>
      <c r="S500" t="str">
        <f t="shared" si="25"/>
        <v>Sobre ingreso</v>
      </c>
      <c r="T500" s="10">
        <f>IFERROR(VLOOKUP(A500,[1]!Tabla1[[#All],[Material]:[venta nueva]],38,FALSE),0)</f>
        <v>0</v>
      </c>
    </row>
    <row r="501" spans="1:20" hidden="1" x14ac:dyDescent="0.35">
      <c r="A501">
        <f t="shared" si="23"/>
        <v>1022946</v>
      </c>
      <c r="B501" s="6" t="s">
        <v>1242</v>
      </c>
      <c r="C501" s="7" t="s">
        <v>553</v>
      </c>
      <c r="D501" s="7" t="s">
        <v>1096</v>
      </c>
      <c r="E501" s="7" t="s">
        <v>1267</v>
      </c>
      <c r="F501" s="7" t="s">
        <v>1268</v>
      </c>
      <c r="G501" s="7" t="s">
        <v>1074</v>
      </c>
      <c r="H501" s="7" t="s">
        <v>1001</v>
      </c>
      <c r="I501" s="6" t="s">
        <v>14</v>
      </c>
      <c r="J501" s="1">
        <v>-4685</v>
      </c>
      <c r="K501" s="1">
        <v>0</v>
      </c>
      <c r="L501" s="1">
        <v>0</v>
      </c>
      <c r="M501" s="1">
        <v>-4685</v>
      </c>
      <c r="N501" s="1">
        <v>0</v>
      </c>
      <c r="O501" s="1">
        <v>0</v>
      </c>
      <c r="P501" s="1"/>
      <c r="Q501" s="12"/>
      <c r="R501" s="29">
        <f t="shared" si="24"/>
        <v>0</v>
      </c>
      <c r="S501" t="str">
        <f t="shared" si="25"/>
        <v>OK</v>
      </c>
      <c r="T501" s="10">
        <f>IFERROR(VLOOKUP(A501,[1]!Tabla1[[#All],[Material]:[venta nueva]],38,FALSE),0)</f>
        <v>0</v>
      </c>
    </row>
    <row r="502" spans="1:20" hidden="1" x14ac:dyDescent="0.35">
      <c r="A502">
        <f t="shared" si="23"/>
        <v>1022989</v>
      </c>
      <c r="B502" s="6" t="s">
        <v>1242</v>
      </c>
      <c r="C502" s="7" t="s">
        <v>553</v>
      </c>
      <c r="D502" s="7" t="s">
        <v>1096</v>
      </c>
      <c r="E502" s="7" t="s">
        <v>402</v>
      </c>
      <c r="F502" s="7" t="s">
        <v>403</v>
      </c>
      <c r="G502" s="7" t="s">
        <v>1075</v>
      </c>
      <c r="H502" s="7" t="s">
        <v>1003</v>
      </c>
      <c r="I502" s="6" t="s">
        <v>15</v>
      </c>
      <c r="J502" s="1">
        <v>-7797</v>
      </c>
      <c r="K502" s="1">
        <v>30797</v>
      </c>
      <c r="L502" s="1">
        <v>20000</v>
      </c>
      <c r="M502" s="1">
        <v>-7797</v>
      </c>
      <c r="N502" s="1">
        <v>30797</v>
      </c>
      <c r="O502" s="1">
        <v>30000</v>
      </c>
      <c r="P502" s="1">
        <v>30000</v>
      </c>
      <c r="Q502" s="12"/>
      <c r="R502" s="29">
        <f t="shared" si="24"/>
        <v>0</v>
      </c>
      <c r="S502" t="str">
        <f t="shared" si="25"/>
        <v>OK</v>
      </c>
      <c r="T502" s="10">
        <f>IFERROR(VLOOKUP(A502,[1]!Tabla1[[#All],[Material]:[venta nueva]],38,FALSE),0)</f>
        <v>0</v>
      </c>
    </row>
    <row r="503" spans="1:20" hidden="1" x14ac:dyDescent="0.35">
      <c r="A503">
        <f t="shared" si="23"/>
        <v>1022995</v>
      </c>
      <c r="B503" s="6" t="s">
        <v>1242</v>
      </c>
      <c r="C503" s="7" t="s">
        <v>553</v>
      </c>
      <c r="D503" s="7" t="s">
        <v>1096</v>
      </c>
      <c r="E503" s="7" t="s">
        <v>635</v>
      </c>
      <c r="F503" s="7" t="s">
        <v>636</v>
      </c>
      <c r="G503" s="7" t="s">
        <v>1082</v>
      </c>
      <c r="H503" s="7" t="s">
        <v>1014</v>
      </c>
      <c r="I503" s="6" t="s">
        <v>14</v>
      </c>
      <c r="J503" s="1">
        <v>0</v>
      </c>
      <c r="K503" s="1">
        <v>19</v>
      </c>
      <c r="L503" s="1">
        <v>0</v>
      </c>
      <c r="M503" s="1">
        <v>0</v>
      </c>
      <c r="N503" s="1">
        <v>19</v>
      </c>
      <c r="O503" s="1">
        <v>0</v>
      </c>
      <c r="P503" s="1"/>
      <c r="Q503" s="12"/>
      <c r="R503" s="29">
        <f t="shared" si="24"/>
        <v>0</v>
      </c>
      <c r="S503" t="str">
        <f t="shared" si="25"/>
        <v>OK</v>
      </c>
      <c r="T503" s="10">
        <f>IFERROR(VLOOKUP(A503,[1]!Tabla1[[#All],[Material]:[venta nueva]],38,FALSE),0)</f>
        <v>0</v>
      </c>
    </row>
    <row r="504" spans="1:20" hidden="1" x14ac:dyDescent="0.35">
      <c r="A504">
        <f t="shared" si="23"/>
        <v>1023034</v>
      </c>
      <c r="B504" s="6" t="s">
        <v>1242</v>
      </c>
      <c r="C504" s="7" t="s">
        <v>553</v>
      </c>
      <c r="D504" s="7" t="s">
        <v>1096</v>
      </c>
      <c r="E504" s="7" t="s">
        <v>408</v>
      </c>
      <c r="F504" s="7" t="s">
        <v>142</v>
      </c>
      <c r="G504" s="7" t="s">
        <v>1080</v>
      </c>
      <c r="H504" s="7" t="s">
        <v>1030</v>
      </c>
      <c r="I504" s="6" t="s">
        <v>14</v>
      </c>
      <c r="J504" s="1">
        <v>26658</v>
      </c>
      <c r="K504" s="1">
        <v>208771</v>
      </c>
      <c r="L504" s="1">
        <v>240000</v>
      </c>
      <c r="M504" s="1">
        <v>26658</v>
      </c>
      <c r="N504" s="1">
        <v>198938</v>
      </c>
      <c r="O504" s="1">
        <v>240000</v>
      </c>
      <c r="P504" s="1">
        <v>192000</v>
      </c>
      <c r="Q504" s="12"/>
      <c r="R504" s="29">
        <f t="shared" si="24"/>
        <v>48000</v>
      </c>
      <c r="S504" t="str">
        <f t="shared" si="25"/>
        <v>Sobre ingreso</v>
      </c>
      <c r="T504" s="10">
        <f>IFERROR(VLOOKUP(A504,[1]!Tabla1[[#All],[Material]:[venta nueva]],38,FALSE),0)</f>
        <v>0</v>
      </c>
    </row>
    <row r="505" spans="1:20" hidden="1" x14ac:dyDescent="0.35">
      <c r="A505">
        <f t="shared" si="23"/>
        <v>1023047</v>
      </c>
      <c r="B505" s="6" t="s">
        <v>1242</v>
      </c>
      <c r="C505" s="7" t="s">
        <v>553</v>
      </c>
      <c r="D505" s="7" t="s">
        <v>1096</v>
      </c>
      <c r="E505" s="7" t="s">
        <v>1127</v>
      </c>
      <c r="F505" s="7" t="s">
        <v>1128</v>
      </c>
      <c r="G505" s="7" t="s">
        <v>1075</v>
      </c>
      <c r="H505" s="7" t="s">
        <v>1011</v>
      </c>
      <c r="I505" s="6" t="s">
        <v>14</v>
      </c>
      <c r="J505" s="1">
        <v>5434</v>
      </c>
      <c r="K505" s="1">
        <v>0</v>
      </c>
      <c r="L505" s="1">
        <v>0</v>
      </c>
      <c r="M505" s="1">
        <v>5434</v>
      </c>
      <c r="N505" s="1">
        <v>0</v>
      </c>
      <c r="O505" s="1">
        <v>0</v>
      </c>
      <c r="P505" s="1"/>
      <c r="Q505" s="12"/>
      <c r="R505" s="29">
        <f t="shared" si="24"/>
        <v>0</v>
      </c>
      <c r="S505" t="str">
        <f t="shared" si="25"/>
        <v>OK</v>
      </c>
      <c r="T505" s="10">
        <f>IFERROR(VLOOKUP(A505,[1]!Tabla1[[#All],[Material]:[venta nueva]],38,FALSE),0)</f>
        <v>0</v>
      </c>
    </row>
    <row r="506" spans="1:20" hidden="1" x14ac:dyDescent="0.35">
      <c r="A506">
        <f t="shared" si="23"/>
        <v>1023050</v>
      </c>
      <c r="B506" s="6" t="s">
        <v>1242</v>
      </c>
      <c r="C506" s="7" t="s">
        <v>553</v>
      </c>
      <c r="D506" s="7" t="s">
        <v>1096</v>
      </c>
      <c r="E506" s="7" t="s">
        <v>470</v>
      </c>
      <c r="F506" s="7" t="s">
        <v>471</v>
      </c>
      <c r="G506" s="7" t="s">
        <v>1075</v>
      </c>
      <c r="H506" s="7" t="s">
        <v>1002</v>
      </c>
      <c r="I506" s="6" t="s">
        <v>8</v>
      </c>
      <c r="J506" s="1">
        <v>3562</v>
      </c>
      <c r="K506" s="1">
        <v>0</v>
      </c>
      <c r="L506" s="1">
        <v>0</v>
      </c>
      <c r="M506" s="1">
        <v>3562</v>
      </c>
      <c r="N506" s="1">
        <v>0</v>
      </c>
      <c r="O506" s="1">
        <v>0</v>
      </c>
      <c r="P506" s="1"/>
      <c r="Q506" s="12"/>
      <c r="R506" s="29">
        <f t="shared" si="24"/>
        <v>0</v>
      </c>
      <c r="S506" t="str">
        <f t="shared" si="25"/>
        <v>OK</v>
      </c>
      <c r="T506" s="10">
        <f>IFERROR(VLOOKUP(A506,[1]!Tabla1[[#All],[Material]:[venta nueva]],38,FALSE),0)</f>
        <v>0</v>
      </c>
    </row>
    <row r="507" spans="1:20" hidden="1" x14ac:dyDescent="0.35">
      <c r="A507">
        <f t="shared" si="23"/>
        <v>1023066</v>
      </c>
      <c r="B507" s="6" t="s">
        <v>1242</v>
      </c>
      <c r="C507" s="7" t="s">
        <v>553</v>
      </c>
      <c r="D507" s="7" t="s">
        <v>1096</v>
      </c>
      <c r="E507" s="7" t="s">
        <v>637</v>
      </c>
      <c r="F507" s="7" t="s">
        <v>638</v>
      </c>
      <c r="G507" s="7" t="s">
        <v>1074</v>
      </c>
      <c r="H507" s="7" t="s">
        <v>1018</v>
      </c>
      <c r="I507" s="6" t="s">
        <v>14</v>
      </c>
      <c r="J507" s="1">
        <v>0</v>
      </c>
      <c r="K507" s="1">
        <v>17</v>
      </c>
      <c r="L507" s="1">
        <v>0</v>
      </c>
      <c r="M507" s="1">
        <v>0</v>
      </c>
      <c r="N507" s="1">
        <v>17</v>
      </c>
      <c r="O507" s="1">
        <v>0</v>
      </c>
      <c r="P507" s="1"/>
      <c r="Q507" s="12"/>
      <c r="R507" s="29">
        <f t="shared" si="24"/>
        <v>0</v>
      </c>
      <c r="S507" t="str">
        <f t="shared" si="25"/>
        <v>OK</v>
      </c>
      <c r="T507" s="10">
        <f>IFERROR(VLOOKUP(A507,[1]!Tabla1[[#All],[Material]:[venta nueva]],38,FALSE),0)</f>
        <v>0</v>
      </c>
    </row>
    <row r="508" spans="1:20" hidden="1" x14ac:dyDescent="0.35">
      <c r="A508">
        <f t="shared" si="23"/>
        <v>1023093</v>
      </c>
      <c r="B508" s="6" t="s">
        <v>1242</v>
      </c>
      <c r="C508" s="7" t="s">
        <v>553</v>
      </c>
      <c r="D508" s="7" t="s">
        <v>1096</v>
      </c>
      <c r="E508" s="7" t="s">
        <v>415</v>
      </c>
      <c r="F508" s="7" t="s">
        <v>416</v>
      </c>
      <c r="G508" s="7" t="s">
        <v>1081</v>
      </c>
      <c r="H508" s="7" t="s">
        <v>1010</v>
      </c>
      <c r="I508" s="6" t="s">
        <v>14</v>
      </c>
      <c r="J508" s="1">
        <v>-15981</v>
      </c>
      <c r="K508" s="1">
        <v>48134</v>
      </c>
      <c r="L508" s="1">
        <v>48000</v>
      </c>
      <c r="M508" s="1">
        <v>-15981</v>
      </c>
      <c r="N508" s="1">
        <v>48134</v>
      </c>
      <c r="O508" s="1">
        <v>48000</v>
      </c>
      <c r="P508" s="1">
        <v>45900</v>
      </c>
      <c r="Q508" s="12"/>
      <c r="R508" s="29">
        <f t="shared" si="24"/>
        <v>2100</v>
      </c>
      <c r="S508" t="str">
        <f t="shared" si="25"/>
        <v>Sobre ingreso</v>
      </c>
      <c r="T508" s="10">
        <f>IFERROR(VLOOKUP(A508,[1]!Tabla1[[#All],[Material]:[venta nueva]],38,FALSE),0)</f>
        <v>0</v>
      </c>
    </row>
    <row r="509" spans="1:20" hidden="1" x14ac:dyDescent="0.35">
      <c r="A509">
        <f t="shared" si="23"/>
        <v>1023102</v>
      </c>
      <c r="B509" s="6" t="s">
        <v>1242</v>
      </c>
      <c r="C509" s="7" t="s">
        <v>553</v>
      </c>
      <c r="D509" s="7" t="s">
        <v>1096</v>
      </c>
      <c r="E509" s="7" t="s">
        <v>496</v>
      </c>
      <c r="F509" s="7" t="s">
        <v>497</v>
      </c>
      <c r="G509" s="7" t="s">
        <v>1075</v>
      </c>
      <c r="H509" s="7" t="s">
        <v>1003</v>
      </c>
      <c r="I509" s="6" t="s">
        <v>15</v>
      </c>
      <c r="J509" s="1">
        <v>-6772</v>
      </c>
      <c r="K509" s="1">
        <v>6772</v>
      </c>
      <c r="L509" s="1">
        <v>0</v>
      </c>
      <c r="M509" s="1">
        <v>-6772</v>
      </c>
      <c r="N509" s="1">
        <v>6772</v>
      </c>
      <c r="O509" s="1">
        <v>0</v>
      </c>
      <c r="P509" s="1"/>
      <c r="Q509" s="12"/>
      <c r="R509" s="29">
        <f t="shared" si="24"/>
        <v>0</v>
      </c>
      <c r="S509" t="str">
        <f t="shared" si="25"/>
        <v>OK</v>
      </c>
      <c r="T509" s="10">
        <f>IFERROR(VLOOKUP(A509,[1]!Tabla1[[#All],[Material]:[venta nueva]],38,FALSE),0)</f>
        <v>0</v>
      </c>
    </row>
    <row r="510" spans="1:20" hidden="1" x14ac:dyDescent="0.35">
      <c r="A510">
        <f t="shared" si="23"/>
        <v>1023123</v>
      </c>
      <c r="B510" s="6" t="s">
        <v>1242</v>
      </c>
      <c r="C510" s="7" t="s">
        <v>553</v>
      </c>
      <c r="D510" s="7" t="s">
        <v>1096</v>
      </c>
      <c r="E510" s="7" t="s">
        <v>420</v>
      </c>
      <c r="F510" s="7" t="s">
        <v>421</v>
      </c>
      <c r="G510" s="7" t="s">
        <v>1075</v>
      </c>
      <c r="H510" s="7" t="s">
        <v>1011</v>
      </c>
      <c r="I510" s="6" t="s">
        <v>15</v>
      </c>
      <c r="J510" s="1">
        <v>2747</v>
      </c>
      <c r="K510" s="1">
        <v>3003</v>
      </c>
      <c r="L510" s="1">
        <v>5000</v>
      </c>
      <c r="M510" s="1">
        <v>2747</v>
      </c>
      <c r="N510" s="1">
        <v>3003</v>
      </c>
      <c r="O510" s="1">
        <v>5000</v>
      </c>
      <c r="P510" s="1">
        <v>5000</v>
      </c>
      <c r="Q510" s="12"/>
      <c r="R510" s="29">
        <f t="shared" si="24"/>
        <v>0</v>
      </c>
      <c r="S510" t="str">
        <f t="shared" si="25"/>
        <v>OK</v>
      </c>
      <c r="T510" s="10">
        <f>IFERROR(VLOOKUP(A510,[1]!Tabla1[[#All],[Material]:[venta nueva]],38,FALSE),0)</f>
        <v>0</v>
      </c>
    </row>
    <row r="511" spans="1:20" hidden="1" x14ac:dyDescent="0.35">
      <c r="A511">
        <f t="shared" si="23"/>
        <v>1023126</v>
      </c>
      <c r="B511" s="6" t="s">
        <v>1242</v>
      </c>
      <c r="C511" s="7" t="s">
        <v>553</v>
      </c>
      <c r="D511" s="7" t="s">
        <v>1096</v>
      </c>
      <c r="E511" s="7" t="s">
        <v>422</v>
      </c>
      <c r="F511" s="7" t="s">
        <v>423</v>
      </c>
      <c r="G511" s="7" t="s">
        <v>1081</v>
      </c>
      <c r="H511" s="7" t="s">
        <v>1010</v>
      </c>
      <c r="I511" s="6" t="s">
        <v>14</v>
      </c>
      <c r="J511" s="1">
        <v>4680</v>
      </c>
      <c r="K511" s="1">
        <v>0</v>
      </c>
      <c r="L511" s="1">
        <v>0</v>
      </c>
      <c r="M511" s="1">
        <v>4680</v>
      </c>
      <c r="N511" s="1">
        <v>0</v>
      </c>
      <c r="O511" s="1">
        <v>0</v>
      </c>
      <c r="P511" s="1"/>
      <c r="Q511" s="12"/>
      <c r="R511" s="29">
        <f t="shared" si="24"/>
        <v>0</v>
      </c>
      <c r="S511" t="str">
        <f t="shared" si="25"/>
        <v>OK</v>
      </c>
      <c r="T511" s="10">
        <f>IFERROR(VLOOKUP(A511,[1]!Tabla1[[#All],[Material]:[venta nueva]],38,FALSE),0)</f>
        <v>0</v>
      </c>
    </row>
    <row r="512" spans="1:20" hidden="1" x14ac:dyDescent="0.35">
      <c r="A512">
        <f t="shared" si="23"/>
        <v>1023131</v>
      </c>
      <c r="B512" s="6" t="s">
        <v>1242</v>
      </c>
      <c r="C512" s="7" t="s">
        <v>553</v>
      </c>
      <c r="D512" s="7" t="s">
        <v>1096</v>
      </c>
      <c r="E512" s="7" t="s">
        <v>1130</v>
      </c>
      <c r="F512" s="7" t="s">
        <v>1131</v>
      </c>
      <c r="G512" s="7" t="s">
        <v>1076</v>
      </c>
      <c r="H512" s="7" t="s">
        <v>1022</v>
      </c>
      <c r="I512" s="6" t="s">
        <v>14</v>
      </c>
      <c r="J512" s="1">
        <v>-22</v>
      </c>
      <c r="K512" s="1">
        <v>260</v>
      </c>
      <c r="L512" s="1">
        <v>0</v>
      </c>
      <c r="M512" s="1">
        <v>-22</v>
      </c>
      <c r="N512" s="1">
        <v>260</v>
      </c>
      <c r="O512" s="1">
        <v>0</v>
      </c>
      <c r="P512" s="1"/>
      <c r="Q512" s="12"/>
      <c r="R512" s="29">
        <f t="shared" si="24"/>
        <v>0</v>
      </c>
      <c r="S512" t="str">
        <f t="shared" si="25"/>
        <v>OK</v>
      </c>
      <c r="T512" s="10">
        <f>IFERROR(VLOOKUP(A512,[1]!Tabla1[[#All],[Material]:[venta nueva]],38,FALSE),0)</f>
        <v>0</v>
      </c>
    </row>
    <row r="513" spans="1:20" hidden="1" x14ac:dyDescent="0.35">
      <c r="A513">
        <f t="shared" si="23"/>
        <v>1023132</v>
      </c>
      <c r="B513" s="6" t="s">
        <v>1242</v>
      </c>
      <c r="C513" s="7" t="s">
        <v>553</v>
      </c>
      <c r="D513" s="7" t="s">
        <v>1096</v>
      </c>
      <c r="E513" s="7" t="s">
        <v>424</v>
      </c>
      <c r="F513" s="7" t="s">
        <v>425</v>
      </c>
      <c r="G513" s="7" t="s">
        <v>1077</v>
      </c>
      <c r="H513" s="7" t="s">
        <v>1005</v>
      </c>
      <c r="I513" s="6" t="s">
        <v>14</v>
      </c>
      <c r="J513" s="1">
        <v>2338</v>
      </c>
      <c r="K513" s="1">
        <v>0</v>
      </c>
      <c r="L513" s="1">
        <v>0</v>
      </c>
      <c r="M513" s="1">
        <v>2338</v>
      </c>
      <c r="N513" s="1">
        <v>0</v>
      </c>
      <c r="O513" s="1">
        <v>0</v>
      </c>
      <c r="P513" s="1"/>
      <c r="Q513" s="12"/>
      <c r="R513" s="29">
        <f t="shared" si="24"/>
        <v>0</v>
      </c>
      <c r="S513" t="str">
        <f t="shared" si="25"/>
        <v>OK</v>
      </c>
      <c r="T513" s="10">
        <f>IFERROR(VLOOKUP(A513,[1]!Tabla1[[#All],[Material]:[venta nueva]],38,FALSE),0)</f>
        <v>0</v>
      </c>
    </row>
    <row r="514" spans="1:20" hidden="1" x14ac:dyDescent="0.35">
      <c r="A514">
        <f t="shared" si="23"/>
        <v>1023143</v>
      </c>
      <c r="B514" s="6" t="s">
        <v>1242</v>
      </c>
      <c r="C514" s="7" t="s">
        <v>553</v>
      </c>
      <c r="D514" s="7" t="s">
        <v>1096</v>
      </c>
      <c r="E514" s="7" t="s">
        <v>426</v>
      </c>
      <c r="F514" s="7" t="s">
        <v>427</v>
      </c>
      <c r="G514" s="7" t="s">
        <v>1083</v>
      </c>
      <c r="H514" s="7" t="s">
        <v>1044</v>
      </c>
      <c r="I514" s="6" t="s">
        <v>14</v>
      </c>
      <c r="J514" s="1">
        <v>1840</v>
      </c>
      <c r="K514" s="1">
        <v>0</v>
      </c>
      <c r="L514" s="1">
        <v>0</v>
      </c>
      <c r="M514" s="1">
        <v>1840</v>
      </c>
      <c r="N514" s="1">
        <v>0</v>
      </c>
      <c r="O514" s="1">
        <v>0</v>
      </c>
      <c r="P514" s="1"/>
      <c r="Q514" s="12"/>
      <c r="R514" s="29">
        <f t="shared" si="24"/>
        <v>0</v>
      </c>
      <c r="S514" t="str">
        <f t="shared" si="25"/>
        <v>OK</v>
      </c>
      <c r="T514" s="10">
        <f>IFERROR(VLOOKUP(A514,[1]!Tabla1[[#All],[Material]:[venta nueva]],38,FALSE),0)</f>
        <v>0</v>
      </c>
    </row>
    <row r="515" spans="1:20" hidden="1" x14ac:dyDescent="0.35">
      <c r="A515">
        <f t="shared" si="23"/>
        <v>1023157</v>
      </c>
      <c r="B515" s="6" t="s">
        <v>1242</v>
      </c>
      <c r="C515" s="7" t="s">
        <v>553</v>
      </c>
      <c r="D515" s="7" t="s">
        <v>1096</v>
      </c>
      <c r="E515" s="7" t="s">
        <v>602</v>
      </c>
      <c r="F515" s="7" t="s">
        <v>603</v>
      </c>
      <c r="G515" s="7" t="s">
        <v>1078</v>
      </c>
      <c r="H515" s="7" t="s">
        <v>1006</v>
      </c>
      <c r="I515" s="6" t="s">
        <v>14</v>
      </c>
      <c r="J515" s="1">
        <v>1460</v>
      </c>
      <c r="K515" s="1">
        <v>0</v>
      </c>
      <c r="L515" s="1">
        <v>0</v>
      </c>
      <c r="M515" s="1">
        <v>1460</v>
      </c>
      <c r="N515" s="1">
        <v>0</v>
      </c>
      <c r="O515" s="1">
        <v>0</v>
      </c>
      <c r="P515" s="1"/>
      <c r="Q515" s="12"/>
      <c r="R515" s="29">
        <f t="shared" si="24"/>
        <v>0</v>
      </c>
      <c r="S515" t="str">
        <f t="shared" si="25"/>
        <v>OK</v>
      </c>
      <c r="T515" s="10">
        <f>IFERROR(VLOOKUP(A515,[1]!Tabla1[[#All],[Material]:[venta nueva]],38,FALSE),0)</f>
        <v>0</v>
      </c>
    </row>
    <row r="516" spans="1:20" hidden="1" x14ac:dyDescent="0.35">
      <c r="A516">
        <f t="shared" si="23"/>
        <v>1023158</v>
      </c>
      <c r="B516" s="6" t="s">
        <v>1242</v>
      </c>
      <c r="C516" s="7" t="s">
        <v>553</v>
      </c>
      <c r="D516" s="7" t="s">
        <v>1096</v>
      </c>
      <c r="E516" s="7" t="s">
        <v>1132</v>
      </c>
      <c r="F516" s="7" t="s">
        <v>251</v>
      </c>
      <c r="G516" s="7" t="s">
        <v>1075</v>
      </c>
      <c r="H516" s="7" t="s">
        <v>1011</v>
      </c>
      <c r="I516" s="6" t="s">
        <v>14</v>
      </c>
      <c r="J516" s="1">
        <v>255</v>
      </c>
      <c r="K516" s="1">
        <v>0</v>
      </c>
      <c r="L516" s="1">
        <v>0</v>
      </c>
      <c r="M516" s="1">
        <v>255</v>
      </c>
      <c r="N516" s="1">
        <v>0</v>
      </c>
      <c r="O516" s="1">
        <v>0</v>
      </c>
      <c r="P516" s="1"/>
      <c r="Q516" s="12"/>
      <c r="R516" s="29">
        <f t="shared" si="24"/>
        <v>0</v>
      </c>
      <c r="S516" t="str">
        <f t="shared" si="25"/>
        <v>OK</v>
      </c>
      <c r="T516" s="10">
        <f>IFERROR(VLOOKUP(A516,[1]!Tabla1[[#All],[Material]:[venta nueva]],38,FALSE),0)</f>
        <v>0</v>
      </c>
    </row>
    <row r="517" spans="1:20" hidden="1" x14ac:dyDescent="0.35">
      <c r="A517">
        <f t="shared" si="23"/>
        <v>1023166</v>
      </c>
      <c r="B517" s="6" t="s">
        <v>1242</v>
      </c>
      <c r="C517" s="7" t="s">
        <v>553</v>
      </c>
      <c r="D517" s="7" t="s">
        <v>1096</v>
      </c>
      <c r="E517" s="7" t="s">
        <v>655</v>
      </c>
      <c r="F517" s="7" t="s">
        <v>278</v>
      </c>
      <c r="G517" s="7" t="s">
        <v>1082</v>
      </c>
      <c r="H517" s="7" t="s">
        <v>1013</v>
      </c>
      <c r="I517" s="6" t="s">
        <v>15</v>
      </c>
      <c r="J517" s="1"/>
      <c r="K517" s="1"/>
      <c r="L517" s="1"/>
      <c r="M517" s="1"/>
      <c r="N517" s="1"/>
      <c r="O517" s="1"/>
      <c r="P517" s="1">
        <v>100</v>
      </c>
      <c r="Q517" s="12"/>
      <c r="R517" s="29">
        <f t="shared" si="24"/>
        <v>-100</v>
      </c>
      <c r="S517" t="str">
        <f t="shared" si="25"/>
        <v>Pendiente de ingreso</v>
      </c>
      <c r="T517" s="10">
        <f>IFERROR(VLOOKUP(A517,[1]!Tabla1[[#All],[Material]:[venta nueva]],38,FALSE),0)</f>
        <v>0</v>
      </c>
    </row>
    <row r="518" spans="1:20" hidden="1" x14ac:dyDescent="0.35">
      <c r="A518">
        <f t="shared" ref="A518:A581" si="26">+E518*1</f>
        <v>1023190</v>
      </c>
      <c r="B518" s="6" t="s">
        <v>1242</v>
      </c>
      <c r="C518" s="7" t="s">
        <v>553</v>
      </c>
      <c r="D518" s="7" t="s">
        <v>1096</v>
      </c>
      <c r="E518" s="7" t="s">
        <v>432</v>
      </c>
      <c r="F518" s="7" t="s">
        <v>433</v>
      </c>
      <c r="G518" s="7" t="s">
        <v>1069</v>
      </c>
      <c r="H518" s="7" t="s">
        <v>1026</v>
      </c>
      <c r="I518" s="6" t="s">
        <v>8</v>
      </c>
      <c r="J518" s="1">
        <v>-113903</v>
      </c>
      <c r="K518" s="1">
        <v>282847</v>
      </c>
      <c r="L518" s="1">
        <v>168000</v>
      </c>
      <c r="M518" s="1">
        <v>-113903</v>
      </c>
      <c r="N518" s="1">
        <v>330847</v>
      </c>
      <c r="O518" s="1">
        <v>285000</v>
      </c>
      <c r="P518" s="1">
        <v>284674.27399999998</v>
      </c>
      <c r="Q518" s="12"/>
      <c r="R518" s="29">
        <f t="shared" si="24"/>
        <v>325.72600000002421</v>
      </c>
      <c r="S518" t="str">
        <f t="shared" si="25"/>
        <v>Sobre ingreso</v>
      </c>
      <c r="T518" s="10">
        <f>IFERROR(VLOOKUP(A518,[1]!Tabla1[[#All],[Material]:[venta nueva]],38,FALSE),0)</f>
        <v>0</v>
      </c>
    </row>
    <row r="519" spans="1:20" hidden="1" x14ac:dyDescent="0.35">
      <c r="A519">
        <f t="shared" si="26"/>
        <v>1023247</v>
      </c>
      <c r="B519" s="6" t="s">
        <v>1242</v>
      </c>
      <c r="C519" s="7" t="s">
        <v>553</v>
      </c>
      <c r="D519" s="7" t="s">
        <v>1096</v>
      </c>
      <c r="E519" s="7" t="s">
        <v>627</v>
      </c>
      <c r="F519" s="7" t="s">
        <v>628</v>
      </c>
      <c r="G519" s="7" t="s">
        <v>1082</v>
      </c>
      <c r="H519" s="7" t="s">
        <v>1013</v>
      </c>
      <c r="I519" s="6" t="s">
        <v>15</v>
      </c>
      <c r="J519" s="1">
        <v>1120</v>
      </c>
      <c r="K519" s="1">
        <v>0</v>
      </c>
      <c r="L519" s="1">
        <v>0</v>
      </c>
      <c r="M519" s="1">
        <v>1120</v>
      </c>
      <c r="N519" s="1">
        <v>0</v>
      </c>
      <c r="O519" s="1">
        <v>0</v>
      </c>
      <c r="P519" s="1"/>
      <c r="Q519" s="12"/>
      <c r="R519" s="29">
        <f t="shared" si="24"/>
        <v>0</v>
      </c>
      <c r="S519" t="str">
        <f t="shared" si="25"/>
        <v>OK</v>
      </c>
      <c r="T519" s="10">
        <f>IFERROR(VLOOKUP(A519,[1]!Tabla1[[#All],[Material]:[venta nueva]],38,FALSE),0)</f>
        <v>0</v>
      </c>
    </row>
    <row r="520" spans="1:20" hidden="1" x14ac:dyDescent="0.35">
      <c r="A520">
        <f t="shared" si="26"/>
        <v>1023257</v>
      </c>
      <c r="B520" s="6" t="s">
        <v>1242</v>
      </c>
      <c r="C520" s="7" t="s">
        <v>553</v>
      </c>
      <c r="D520" s="7" t="s">
        <v>1096</v>
      </c>
      <c r="E520" s="7" t="s">
        <v>530</v>
      </c>
      <c r="F520" s="7" t="s">
        <v>531</v>
      </c>
      <c r="G520" s="7" t="s">
        <v>1081</v>
      </c>
      <c r="H520" s="7" t="s">
        <v>1010</v>
      </c>
      <c r="I520" s="6" t="s">
        <v>10</v>
      </c>
      <c r="J520" s="1">
        <v>-24002</v>
      </c>
      <c r="K520" s="1">
        <v>48939</v>
      </c>
      <c r="L520" s="1">
        <v>24000</v>
      </c>
      <c r="M520" s="1">
        <v>-24002</v>
      </c>
      <c r="N520" s="1">
        <v>48939</v>
      </c>
      <c r="O520" s="1">
        <v>24000</v>
      </c>
      <c r="P520" s="1">
        <v>24002</v>
      </c>
      <c r="Q520" s="12"/>
      <c r="R520" s="29">
        <f t="shared" ref="R520:R583" si="27">+O520-P520</f>
        <v>-2</v>
      </c>
      <c r="S520" t="str">
        <f t="shared" ref="S520:S583" si="28">IF(R520&gt;0,"Sobre ingreso",IF(R520&lt;0,"Pendiente de ingreso","OK"))</f>
        <v>Pendiente de ingreso</v>
      </c>
      <c r="T520" s="10">
        <f>IFERROR(VLOOKUP(A520,[1]!Tabla1[[#All],[Material]:[venta nueva]],38,FALSE),0)</f>
        <v>0</v>
      </c>
    </row>
    <row r="521" spans="1:20" hidden="1" x14ac:dyDescent="0.35">
      <c r="A521">
        <f t="shared" si="26"/>
        <v>1023265</v>
      </c>
      <c r="B521" s="6" t="s">
        <v>1242</v>
      </c>
      <c r="C521" s="7" t="s">
        <v>553</v>
      </c>
      <c r="D521" s="7" t="s">
        <v>1096</v>
      </c>
      <c r="E521" s="7" t="s">
        <v>436</v>
      </c>
      <c r="F521" s="7" t="s">
        <v>437</v>
      </c>
      <c r="G521" s="7" t="s">
        <v>1085</v>
      </c>
      <c r="H521" s="7" t="s">
        <v>1036</v>
      </c>
      <c r="I521" s="6" t="s">
        <v>15</v>
      </c>
      <c r="J521" s="1">
        <v>1416</v>
      </c>
      <c r="K521" s="1">
        <v>6792</v>
      </c>
      <c r="L521" s="1">
        <v>7500</v>
      </c>
      <c r="M521" s="1">
        <v>1416</v>
      </c>
      <c r="N521" s="1">
        <v>6792</v>
      </c>
      <c r="O521" s="1">
        <v>7500</v>
      </c>
      <c r="P521" s="1">
        <v>7500</v>
      </c>
      <c r="Q521" s="12"/>
      <c r="R521" s="29">
        <f t="shared" si="27"/>
        <v>0</v>
      </c>
      <c r="S521" t="str">
        <f t="shared" si="28"/>
        <v>OK</v>
      </c>
      <c r="T521" s="10">
        <f>IFERROR(VLOOKUP(A521,[1]!Tabla1[[#All],[Material]:[venta nueva]],38,FALSE),0)</f>
        <v>0</v>
      </c>
    </row>
    <row r="522" spans="1:20" hidden="1" x14ac:dyDescent="0.35">
      <c r="A522">
        <f t="shared" si="26"/>
        <v>1023273</v>
      </c>
      <c r="B522" s="6" t="s">
        <v>1242</v>
      </c>
      <c r="C522" s="7" t="s">
        <v>553</v>
      </c>
      <c r="D522" s="7" t="s">
        <v>1096</v>
      </c>
      <c r="E522" s="7" t="s">
        <v>452</v>
      </c>
      <c r="F522" s="7" t="s">
        <v>453</v>
      </c>
      <c r="G522" s="7" t="s">
        <v>1076</v>
      </c>
      <c r="H522" s="7" t="s">
        <v>1004</v>
      </c>
      <c r="I522" s="6" t="s">
        <v>8</v>
      </c>
      <c r="J522" s="1">
        <v>2106</v>
      </c>
      <c r="K522" s="1">
        <v>16038</v>
      </c>
      <c r="L522" s="1">
        <v>18144</v>
      </c>
      <c r="M522" s="1">
        <v>2106</v>
      </c>
      <c r="N522" s="1">
        <v>16038</v>
      </c>
      <c r="O522" s="1">
        <v>18144</v>
      </c>
      <c r="P522" s="1">
        <v>18144</v>
      </c>
      <c r="Q522" s="12"/>
      <c r="R522" s="29">
        <f t="shared" si="27"/>
        <v>0</v>
      </c>
      <c r="S522" t="str">
        <f t="shared" si="28"/>
        <v>OK</v>
      </c>
      <c r="T522" s="10">
        <f>IFERROR(VLOOKUP(A522,[1]!Tabla1[[#All],[Material]:[venta nueva]],38,FALSE),0)</f>
        <v>0</v>
      </c>
    </row>
    <row r="523" spans="1:20" hidden="1" x14ac:dyDescent="0.35">
      <c r="A523">
        <f t="shared" si="26"/>
        <v>1023274</v>
      </c>
      <c r="B523" s="6" t="s">
        <v>1242</v>
      </c>
      <c r="C523" s="7" t="s">
        <v>553</v>
      </c>
      <c r="D523" s="7" t="s">
        <v>1096</v>
      </c>
      <c r="E523" s="7" t="s">
        <v>454</v>
      </c>
      <c r="F523" s="7" t="s">
        <v>455</v>
      </c>
      <c r="G523" s="7" t="s">
        <v>1076</v>
      </c>
      <c r="H523" s="7" t="s">
        <v>1004</v>
      </c>
      <c r="I523" s="6" t="s">
        <v>8</v>
      </c>
      <c r="J523" s="1">
        <v>1471</v>
      </c>
      <c r="K523" s="1">
        <v>16673</v>
      </c>
      <c r="L523" s="1">
        <v>18144</v>
      </c>
      <c r="M523" s="1">
        <v>1471</v>
      </c>
      <c r="N523" s="1">
        <v>16673</v>
      </c>
      <c r="O523" s="1">
        <v>18144</v>
      </c>
      <c r="P523" s="1">
        <v>18144</v>
      </c>
      <c r="Q523" s="12"/>
      <c r="R523" s="29">
        <f t="shared" si="27"/>
        <v>0</v>
      </c>
      <c r="S523" t="str">
        <f t="shared" si="28"/>
        <v>OK</v>
      </c>
      <c r="T523" s="10">
        <f>IFERROR(VLOOKUP(A523,[1]!Tabla1[[#All],[Material]:[venta nueva]],38,FALSE),0)</f>
        <v>0</v>
      </c>
    </row>
    <row r="524" spans="1:20" hidden="1" x14ac:dyDescent="0.35">
      <c r="A524">
        <f t="shared" si="26"/>
        <v>1023290</v>
      </c>
      <c r="B524" s="6" t="s">
        <v>1242</v>
      </c>
      <c r="C524" s="7" t="s">
        <v>553</v>
      </c>
      <c r="D524" s="7" t="s">
        <v>1096</v>
      </c>
      <c r="E524" s="7" t="s">
        <v>519</v>
      </c>
      <c r="F524" s="7" t="s">
        <v>520</v>
      </c>
      <c r="G524" s="7" t="s">
        <v>1084</v>
      </c>
      <c r="H524" s="7" t="s">
        <v>1032</v>
      </c>
      <c r="I524" s="6" t="s">
        <v>14</v>
      </c>
      <c r="J524" s="1">
        <v>1900</v>
      </c>
      <c r="K524" s="1">
        <v>0</v>
      </c>
      <c r="L524" s="1">
        <v>16000</v>
      </c>
      <c r="M524" s="1">
        <v>1900</v>
      </c>
      <c r="N524" s="1">
        <v>0</v>
      </c>
      <c r="O524" s="1">
        <v>16000</v>
      </c>
      <c r="P524" s="1"/>
      <c r="Q524" s="12"/>
      <c r="R524" s="29">
        <f t="shared" si="27"/>
        <v>16000</v>
      </c>
      <c r="S524" t="str">
        <f t="shared" si="28"/>
        <v>Sobre ingreso</v>
      </c>
      <c r="T524" s="10">
        <f>IFERROR(VLOOKUP(A524,[1]!Tabla1[[#All],[Material]:[venta nueva]],38,FALSE),0)</f>
        <v>0</v>
      </c>
    </row>
    <row r="525" spans="1:20" hidden="1" x14ac:dyDescent="0.35">
      <c r="A525">
        <f t="shared" si="26"/>
        <v>1023291</v>
      </c>
      <c r="B525" s="6" t="s">
        <v>1242</v>
      </c>
      <c r="C525" s="7" t="s">
        <v>553</v>
      </c>
      <c r="D525" s="7" t="s">
        <v>1096</v>
      </c>
      <c r="E525" s="7" t="s">
        <v>521</v>
      </c>
      <c r="F525" s="7" t="s">
        <v>522</v>
      </c>
      <c r="G525" s="7" t="s">
        <v>1084</v>
      </c>
      <c r="H525" s="7" t="s">
        <v>1017</v>
      </c>
      <c r="I525" s="6" t="s">
        <v>14</v>
      </c>
      <c r="J525" s="1">
        <v>0</v>
      </c>
      <c r="K525" s="1">
        <v>24000</v>
      </c>
      <c r="L525" s="1">
        <v>24000</v>
      </c>
      <c r="M525" s="1">
        <v>0</v>
      </c>
      <c r="N525" s="1">
        <v>24000</v>
      </c>
      <c r="O525" s="1">
        <v>24000</v>
      </c>
      <c r="P525" s="1">
        <v>24000</v>
      </c>
      <c r="Q525" s="12"/>
      <c r="R525" s="29">
        <f t="shared" si="27"/>
        <v>0</v>
      </c>
      <c r="S525" t="str">
        <f t="shared" si="28"/>
        <v>OK</v>
      </c>
      <c r="T525" s="10">
        <f>IFERROR(VLOOKUP(A525,[1]!Tabla1[[#All],[Material]:[venta nueva]],38,FALSE),0)</f>
        <v>0</v>
      </c>
    </row>
    <row r="526" spans="1:20" hidden="1" x14ac:dyDescent="0.35">
      <c r="A526">
        <f t="shared" si="26"/>
        <v>1023302</v>
      </c>
      <c r="B526" s="6" t="s">
        <v>1242</v>
      </c>
      <c r="C526" s="7" t="s">
        <v>553</v>
      </c>
      <c r="D526" s="7" t="s">
        <v>1096</v>
      </c>
      <c r="E526" s="7" t="s">
        <v>490</v>
      </c>
      <c r="F526" s="7" t="s">
        <v>223</v>
      </c>
      <c r="G526" s="7" t="s">
        <v>1078</v>
      </c>
      <c r="H526" s="7" t="s">
        <v>1027</v>
      </c>
      <c r="I526" s="6" t="s">
        <v>10</v>
      </c>
      <c r="J526" s="1">
        <v>-920</v>
      </c>
      <c r="K526" s="1">
        <v>26819</v>
      </c>
      <c r="L526" s="1">
        <v>24000</v>
      </c>
      <c r="M526" s="1">
        <v>-920</v>
      </c>
      <c r="N526" s="1">
        <v>157552</v>
      </c>
      <c r="O526" s="1">
        <v>144000</v>
      </c>
      <c r="P526" s="1">
        <v>144000</v>
      </c>
      <c r="Q526" s="12"/>
      <c r="R526" s="29">
        <f t="shared" si="27"/>
        <v>0</v>
      </c>
      <c r="S526" t="str">
        <f t="shared" si="28"/>
        <v>OK</v>
      </c>
      <c r="T526" s="10">
        <f>IFERROR(VLOOKUP(A526,[1]!Tabla1[[#All],[Material]:[venta nueva]],38,FALSE),0)</f>
        <v>0</v>
      </c>
    </row>
    <row r="527" spans="1:20" hidden="1" x14ac:dyDescent="0.35">
      <c r="A527">
        <f t="shared" si="26"/>
        <v>1023306</v>
      </c>
      <c r="B527" s="6" t="s">
        <v>1242</v>
      </c>
      <c r="C527" s="7" t="s">
        <v>553</v>
      </c>
      <c r="D527" s="7" t="s">
        <v>1096</v>
      </c>
      <c r="E527" s="7" t="s">
        <v>523</v>
      </c>
      <c r="F527" s="7" t="s">
        <v>302</v>
      </c>
      <c r="G527" s="7" t="s">
        <v>1080</v>
      </c>
      <c r="H527" s="7" t="s">
        <v>1031</v>
      </c>
      <c r="I527" s="6" t="s">
        <v>14</v>
      </c>
      <c r="J527" s="1">
        <v>19401</v>
      </c>
      <c r="K527" s="1">
        <v>220599</v>
      </c>
      <c r="L527" s="1">
        <v>240000</v>
      </c>
      <c r="M527" s="1">
        <v>19401</v>
      </c>
      <c r="N527" s="1">
        <v>220599</v>
      </c>
      <c r="O527" s="1">
        <v>264000</v>
      </c>
      <c r="P527" s="1">
        <v>168000</v>
      </c>
      <c r="Q527" s="12"/>
      <c r="R527" s="29">
        <f t="shared" si="27"/>
        <v>96000</v>
      </c>
      <c r="S527" t="str">
        <f t="shared" si="28"/>
        <v>Sobre ingreso</v>
      </c>
      <c r="T527" s="10">
        <f>IFERROR(VLOOKUP(A527,[1]!Tabla1[[#All],[Material]:[venta nueva]],38,FALSE),0)</f>
        <v>0</v>
      </c>
    </row>
    <row r="528" spans="1:20" hidden="1" x14ac:dyDescent="0.35">
      <c r="A528">
        <f t="shared" si="26"/>
        <v>1023318</v>
      </c>
      <c r="B528" s="6" t="s">
        <v>1242</v>
      </c>
      <c r="C528" s="7" t="s">
        <v>553</v>
      </c>
      <c r="D528" s="7" t="s">
        <v>1096</v>
      </c>
      <c r="E528" s="7" t="s">
        <v>532</v>
      </c>
      <c r="F528" s="7" t="s">
        <v>533</v>
      </c>
      <c r="G528" s="7" t="s">
        <v>1081</v>
      </c>
      <c r="H528" s="7" t="s">
        <v>1010</v>
      </c>
      <c r="I528" s="6" t="s">
        <v>10</v>
      </c>
      <c r="J528" s="1">
        <v>-23978</v>
      </c>
      <c r="K528" s="1">
        <v>23978</v>
      </c>
      <c r="L528" s="1">
        <v>0</v>
      </c>
      <c r="M528" s="1">
        <v>-23978</v>
      </c>
      <c r="N528" s="1">
        <v>23978</v>
      </c>
      <c r="O528" s="1">
        <v>0</v>
      </c>
      <c r="P528" s="1"/>
      <c r="Q528" s="12"/>
      <c r="R528" s="29">
        <f t="shared" si="27"/>
        <v>0</v>
      </c>
      <c r="S528" t="str">
        <f t="shared" si="28"/>
        <v>OK</v>
      </c>
      <c r="T528" s="10">
        <f>IFERROR(VLOOKUP(A528,[1]!Tabla1[[#All],[Material]:[venta nueva]],38,FALSE),0)</f>
        <v>0</v>
      </c>
    </row>
    <row r="529" spans="1:20" hidden="1" x14ac:dyDescent="0.35">
      <c r="A529">
        <f t="shared" si="26"/>
        <v>1023319</v>
      </c>
      <c r="B529" s="6" t="s">
        <v>1242</v>
      </c>
      <c r="C529" s="7" t="s">
        <v>553</v>
      </c>
      <c r="D529" s="7" t="s">
        <v>1096</v>
      </c>
      <c r="E529" s="7" t="s">
        <v>534</v>
      </c>
      <c r="F529" s="7" t="s">
        <v>535</v>
      </c>
      <c r="G529" s="7" t="s">
        <v>1081</v>
      </c>
      <c r="H529" s="7" t="s">
        <v>1010</v>
      </c>
      <c r="I529" s="6" t="s">
        <v>10</v>
      </c>
      <c r="J529" s="1">
        <v>-23980</v>
      </c>
      <c r="K529" s="1">
        <v>36634</v>
      </c>
      <c r="L529" s="1">
        <v>12000</v>
      </c>
      <c r="M529" s="1">
        <v>-23980</v>
      </c>
      <c r="N529" s="1">
        <v>36634</v>
      </c>
      <c r="O529" s="1">
        <v>12000</v>
      </c>
      <c r="P529" s="1">
        <v>24000</v>
      </c>
      <c r="Q529" s="12"/>
      <c r="R529" s="29">
        <f t="shared" si="27"/>
        <v>-12000</v>
      </c>
      <c r="S529" t="str">
        <f t="shared" si="28"/>
        <v>Pendiente de ingreso</v>
      </c>
      <c r="T529" s="10">
        <f>IFERROR(VLOOKUP(A529,[1]!Tabla1[[#All],[Material]:[venta nueva]],38,FALSE),0)</f>
        <v>0</v>
      </c>
    </row>
    <row r="530" spans="1:20" hidden="1" x14ac:dyDescent="0.35">
      <c r="A530">
        <f t="shared" si="26"/>
        <v>1020017</v>
      </c>
      <c r="B530" s="6" t="s">
        <v>1242</v>
      </c>
      <c r="C530" s="7" t="s">
        <v>553</v>
      </c>
      <c r="D530" s="7" t="s">
        <v>1097</v>
      </c>
      <c r="E530" s="7" t="s">
        <v>17</v>
      </c>
      <c r="F530" s="7" t="s">
        <v>18</v>
      </c>
      <c r="G530" s="7" t="s">
        <v>1074</v>
      </c>
      <c r="H530" s="7" t="s">
        <v>1001</v>
      </c>
      <c r="I530" s="6" t="s">
        <v>11</v>
      </c>
      <c r="J530" s="1"/>
      <c r="K530" s="1"/>
      <c r="L530" s="1"/>
      <c r="M530" s="1"/>
      <c r="N530" s="1"/>
      <c r="O530" s="1"/>
      <c r="P530" s="1"/>
      <c r="Q530" s="12">
        <v>99521.843999999997</v>
      </c>
      <c r="R530" s="29">
        <f t="shared" si="27"/>
        <v>0</v>
      </c>
      <c r="S530" t="str">
        <f t="shared" si="28"/>
        <v>OK</v>
      </c>
      <c r="T530" s="10">
        <f>IFERROR(VLOOKUP(A530,[1]!Tabla1[[#All],[Material]:[venta nueva]],38,FALSE),0)</f>
        <v>0</v>
      </c>
    </row>
    <row r="531" spans="1:20" hidden="1" x14ac:dyDescent="0.35">
      <c r="A531">
        <f t="shared" si="26"/>
        <v>1020086</v>
      </c>
      <c r="B531" s="6" t="s">
        <v>1242</v>
      </c>
      <c r="C531" s="7" t="s">
        <v>553</v>
      </c>
      <c r="D531" s="7" t="s">
        <v>1097</v>
      </c>
      <c r="E531" s="7" t="s">
        <v>1248</v>
      </c>
      <c r="F531" s="7" t="s">
        <v>1249</v>
      </c>
      <c r="G531" s="7" t="s">
        <v>1075</v>
      </c>
      <c r="H531" s="7" t="s">
        <v>1002</v>
      </c>
      <c r="I531" s="6" t="s">
        <v>11</v>
      </c>
      <c r="J531" s="1"/>
      <c r="K531" s="1"/>
      <c r="L531" s="1"/>
      <c r="M531" s="1"/>
      <c r="N531" s="1"/>
      <c r="O531" s="1"/>
      <c r="P531" s="1"/>
      <c r="Q531" s="12">
        <v>72461.442999999999</v>
      </c>
      <c r="R531" s="29">
        <f t="shared" si="27"/>
        <v>0</v>
      </c>
      <c r="S531" t="str">
        <f t="shared" si="28"/>
        <v>OK</v>
      </c>
      <c r="T531" s="10">
        <f>IFERROR(VLOOKUP(A531,[1]!Tabla1[[#All],[Material]:[venta nueva]],38,FALSE),0)</f>
        <v>0</v>
      </c>
    </row>
    <row r="532" spans="1:20" hidden="1" x14ac:dyDescent="0.35">
      <c r="A532">
        <f t="shared" si="26"/>
        <v>1020105</v>
      </c>
      <c r="B532" s="6" t="s">
        <v>1242</v>
      </c>
      <c r="C532" s="7" t="s">
        <v>553</v>
      </c>
      <c r="D532" s="7" t="s">
        <v>1097</v>
      </c>
      <c r="E532" s="7" t="s">
        <v>19</v>
      </c>
      <c r="F532" s="7" t="s">
        <v>20</v>
      </c>
      <c r="G532" s="7" t="s">
        <v>1075</v>
      </c>
      <c r="H532" s="7" t="s">
        <v>1002</v>
      </c>
      <c r="I532" s="6" t="s">
        <v>16</v>
      </c>
      <c r="J532" s="1"/>
      <c r="K532" s="1"/>
      <c r="L532" s="1"/>
      <c r="M532" s="1"/>
      <c r="N532" s="1"/>
      <c r="O532" s="1"/>
      <c r="P532" s="1"/>
      <c r="Q532" s="12">
        <v>57475.186999999998</v>
      </c>
      <c r="R532" s="29">
        <f t="shared" si="27"/>
        <v>0</v>
      </c>
      <c r="S532" t="str">
        <f t="shared" si="28"/>
        <v>OK</v>
      </c>
      <c r="T532" s="10">
        <f>IFERROR(VLOOKUP(A532,[1]!Tabla1[[#All],[Material]:[venta nueva]],38,FALSE),0)</f>
        <v>0</v>
      </c>
    </row>
    <row r="533" spans="1:20" hidden="1" x14ac:dyDescent="0.35">
      <c r="A533">
        <f t="shared" si="26"/>
        <v>1020110</v>
      </c>
      <c r="B533" s="6" t="s">
        <v>1242</v>
      </c>
      <c r="C533" s="7" t="s">
        <v>553</v>
      </c>
      <c r="D533" s="7" t="s">
        <v>1097</v>
      </c>
      <c r="E533" s="7" t="s">
        <v>21</v>
      </c>
      <c r="F533" s="7" t="s">
        <v>22</v>
      </c>
      <c r="G533" s="7" t="s">
        <v>1075</v>
      </c>
      <c r="H533" s="7" t="s">
        <v>1003</v>
      </c>
      <c r="I533" s="6" t="s">
        <v>16</v>
      </c>
      <c r="J533" s="1"/>
      <c r="K533" s="1"/>
      <c r="L533" s="1"/>
      <c r="M533" s="1"/>
      <c r="N533" s="1"/>
      <c r="O533" s="1"/>
      <c r="P533" s="1"/>
      <c r="Q533" s="12">
        <v>302686.83799999999</v>
      </c>
      <c r="R533" s="29">
        <f t="shared" si="27"/>
        <v>0</v>
      </c>
      <c r="S533" t="str">
        <f t="shared" si="28"/>
        <v>OK</v>
      </c>
      <c r="T533" s="10">
        <f>IFERROR(VLOOKUP(A533,[1]!Tabla1[[#All],[Material]:[venta nueva]],38,FALSE),0)</f>
        <v>0</v>
      </c>
    </row>
    <row r="534" spans="1:20" hidden="1" x14ac:dyDescent="0.35">
      <c r="A534">
        <f t="shared" si="26"/>
        <v>1020284</v>
      </c>
      <c r="B534" s="6" t="s">
        <v>1242</v>
      </c>
      <c r="C534" s="7" t="s">
        <v>553</v>
      </c>
      <c r="D534" s="7" t="s">
        <v>1097</v>
      </c>
      <c r="E534" s="7" t="s">
        <v>23</v>
      </c>
      <c r="F534" s="7" t="s">
        <v>24</v>
      </c>
      <c r="G534" s="7" t="s">
        <v>1076</v>
      </c>
      <c r="H534" s="7" t="s">
        <v>1004</v>
      </c>
      <c r="I534" s="6" t="s">
        <v>16</v>
      </c>
      <c r="J534" s="1"/>
      <c r="K534" s="1"/>
      <c r="L534" s="1"/>
      <c r="M534" s="1"/>
      <c r="N534" s="1"/>
      <c r="O534" s="1"/>
      <c r="P534" s="1"/>
      <c r="Q534" s="12">
        <v>6330.2</v>
      </c>
      <c r="R534" s="29">
        <f t="shared" si="27"/>
        <v>0</v>
      </c>
      <c r="S534" t="str">
        <f t="shared" si="28"/>
        <v>OK</v>
      </c>
      <c r="T534" s="10">
        <f>IFERROR(VLOOKUP(A534,[1]!Tabla1[[#All],[Material]:[venta nueva]],38,FALSE),0)</f>
        <v>0</v>
      </c>
    </row>
    <row r="535" spans="1:20" hidden="1" x14ac:dyDescent="0.35">
      <c r="A535">
        <f t="shared" si="26"/>
        <v>1020326</v>
      </c>
      <c r="B535" s="6" t="s">
        <v>1242</v>
      </c>
      <c r="C535" s="7" t="s">
        <v>553</v>
      </c>
      <c r="D535" s="7" t="s">
        <v>1097</v>
      </c>
      <c r="E535" s="7" t="s">
        <v>25</v>
      </c>
      <c r="F535" s="7" t="s">
        <v>26</v>
      </c>
      <c r="G535" s="7" t="s">
        <v>1077</v>
      </c>
      <c r="H535" s="7" t="s">
        <v>1005</v>
      </c>
      <c r="I535" s="6" t="s">
        <v>16</v>
      </c>
      <c r="J535" s="1"/>
      <c r="K535" s="1"/>
      <c r="L535" s="1"/>
      <c r="M535" s="1"/>
      <c r="N535" s="1"/>
      <c r="O535" s="1"/>
      <c r="P535" s="1"/>
      <c r="Q535" s="12">
        <v>165464.44500000001</v>
      </c>
      <c r="R535" s="29">
        <f t="shared" si="27"/>
        <v>0</v>
      </c>
      <c r="S535" t="str">
        <f t="shared" si="28"/>
        <v>OK</v>
      </c>
      <c r="T535" s="10">
        <f>IFERROR(VLOOKUP(A535,[1]!Tabla1[[#All],[Material]:[venta nueva]],38,FALSE),0)</f>
        <v>0</v>
      </c>
    </row>
    <row r="536" spans="1:20" hidden="1" x14ac:dyDescent="0.35">
      <c r="A536">
        <f t="shared" si="26"/>
        <v>1020339</v>
      </c>
      <c r="B536" s="6" t="s">
        <v>1242</v>
      </c>
      <c r="C536" s="7" t="s">
        <v>553</v>
      </c>
      <c r="D536" s="7" t="s">
        <v>1097</v>
      </c>
      <c r="E536" s="7" t="s">
        <v>27</v>
      </c>
      <c r="F536" s="7" t="s">
        <v>28</v>
      </c>
      <c r="G536" s="7" t="s">
        <v>1078</v>
      </c>
      <c r="H536" s="7" t="s">
        <v>1006</v>
      </c>
      <c r="I536" s="6" t="s">
        <v>11</v>
      </c>
      <c r="J536" s="1"/>
      <c r="K536" s="1"/>
      <c r="L536" s="1"/>
      <c r="M536" s="1"/>
      <c r="N536" s="1"/>
      <c r="O536" s="1"/>
      <c r="P536" s="1"/>
      <c r="Q536" s="12">
        <v>19000</v>
      </c>
      <c r="R536" s="29">
        <f t="shared" si="27"/>
        <v>0</v>
      </c>
      <c r="S536" t="str">
        <f t="shared" si="28"/>
        <v>OK</v>
      </c>
      <c r="T536" s="10">
        <f>IFERROR(VLOOKUP(A536,[1]!Tabla1[[#All],[Material]:[venta nueva]],38,FALSE),0)</f>
        <v>0</v>
      </c>
    </row>
    <row r="537" spans="1:20" hidden="1" x14ac:dyDescent="0.35">
      <c r="A537">
        <f t="shared" si="26"/>
        <v>1020349</v>
      </c>
      <c r="B537" s="6" t="s">
        <v>1242</v>
      </c>
      <c r="C537" s="7" t="s">
        <v>553</v>
      </c>
      <c r="D537" s="7" t="s">
        <v>1097</v>
      </c>
      <c r="E537" s="7" t="s">
        <v>29</v>
      </c>
      <c r="F537" s="7" t="s">
        <v>30</v>
      </c>
      <c r="G537" s="7" t="s">
        <v>1079</v>
      </c>
      <c r="H537" s="7" t="s">
        <v>1007</v>
      </c>
      <c r="I537" s="6" t="s">
        <v>11</v>
      </c>
      <c r="J537" s="1"/>
      <c r="K537" s="1"/>
      <c r="L537" s="1"/>
      <c r="M537" s="1"/>
      <c r="N537" s="1"/>
      <c r="O537" s="1"/>
      <c r="P537" s="1"/>
      <c r="Q537" s="12">
        <v>188274.91800000001</v>
      </c>
      <c r="R537" s="29">
        <f t="shared" si="27"/>
        <v>0</v>
      </c>
      <c r="S537" t="str">
        <f t="shared" si="28"/>
        <v>OK</v>
      </c>
      <c r="T537" s="10">
        <f>IFERROR(VLOOKUP(A537,[1]!Tabla1[[#All],[Material]:[venta nueva]],38,FALSE),0)</f>
        <v>0</v>
      </c>
    </row>
    <row r="538" spans="1:20" hidden="1" x14ac:dyDescent="0.35">
      <c r="A538">
        <f t="shared" si="26"/>
        <v>1020367</v>
      </c>
      <c r="B538" s="6" t="s">
        <v>1242</v>
      </c>
      <c r="C538" s="7" t="s">
        <v>553</v>
      </c>
      <c r="D538" s="7" t="s">
        <v>1097</v>
      </c>
      <c r="E538" s="7" t="s">
        <v>33</v>
      </c>
      <c r="F538" s="7" t="s">
        <v>34</v>
      </c>
      <c r="G538" s="7" t="s">
        <v>1078</v>
      </c>
      <c r="H538" s="7" t="s">
        <v>1009</v>
      </c>
      <c r="I538" s="6" t="s">
        <v>11</v>
      </c>
      <c r="J538" s="1"/>
      <c r="K538" s="1"/>
      <c r="L538" s="1"/>
      <c r="M538" s="1"/>
      <c r="N538" s="1"/>
      <c r="O538" s="1"/>
      <c r="P538" s="1"/>
      <c r="Q538" s="12">
        <v>21372.876</v>
      </c>
      <c r="R538" s="29">
        <f t="shared" si="27"/>
        <v>0</v>
      </c>
      <c r="S538" t="str">
        <f t="shared" si="28"/>
        <v>OK</v>
      </c>
      <c r="T538" s="10">
        <f>IFERROR(VLOOKUP(A538,[1]!Tabla1[[#All],[Material]:[venta nueva]],38,FALSE),0)</f>
        <v>0</v>
      </c>
    </row>
    <row r="539" spans="1:20" hidden="1" x14ac:dyDescent="0.35">
      <c r="A539">
        <f t="shared" si="26"/>
        <v>1020412</v>
      </c>
      <c r="B539" s="6" t="s">
        <v>1242</v>
      </c>
      <c r="C539" s="7" t="s">
        <v>553</v>
      </c>
      <c r="D539" s="7" t="s">
        <v>1097</v>
      </c>
      <c r="E539" s="7" t="s">
        <v>35</v>
      </c>
      <c r="F539" s="7" t="s">
        <v>36</v>
      </c>
      <c r="G539" s="7" t="s">
        <v>1081</v>
      </c>
      <c r="H539" s="7" t="s">
        <v>1010</v>
      </c>
      <c r="I539" s="6" t="s">
        <v>11</v>
      </c>
      <c r="J539" s="1"/>
      <c r="K539" s="1"/>
      <c r="L539" s="1"/>
      <c r="M539" s="1"/>
      <c r="N539" s="1"/>
      <c r="O539" s="1"/>
      <c r="P539" s="1"/>
      <c r="Q539" s="12">
        <v>35807.487999999998</v>
      </c>
      <c r="R539" s="29">
        <f t="shared" si="27"/>
        <v>0</v>
      </c>
      <c r="S539" t="str">
        <f t="shared" si="28"/>
        <v>OK</v>
      </c>
      <c r="T539" s="10">
        <f>IFERROR(VLOOKUP(A539,[1]!Tabla1[[#All],[Material]:[venta nueva]],38,FALSE),0)</f>
        <v>0</v>
      </c>
    </row>
    <row r="540" spans="1:20" hidden="1" x14ac:dyDescent="0.35">
      <c r="A540">
        <f t="shared" si="26"/>
        <v>1020589</v>
      </c>
      <c r="B540" s="6" t="s">
        <v>1242</v>
      </c>
      <c r="C540" s="7" t="s">
        <v>553</v>
      </c>
      <c r="D540" s="7" t="s">
        <v>1097</v>
      </c>
      <c r="E540" s="7" t="s">
        <v>37</v>
      </c>
      <c r="F540" s="7" t="s">
        <v>38</v>
      </c>
      <c r="G540" s="7" t="s">
        <v>1075</v>
      </c>
      <c r="H540" s="7" t="s">
        <v>1003</v>
      </c>
      <c r="I540" s="6" t="s">
        <v>16</v>
      </c>
      <c r="J540" s="1"/>
      <c r="K540" s="1"/>
      <c r="L540" s="1"/>
      <c r="M540" s="1"/>
      <c r="N540" s="1"/>
      <c r="O540" s="1"/>
      <c r="P540" s="1"/>
      <c r="Q540" s="12">
        <v>55945.786</v>
      </c>
      <c r="R540" s="29">
        <f t="shared" si="27"/>
        <v>0</v>
      </c>
      <c r="S540" t="str">
        <f t="shared" si="28"/>
        <v>OK</v>
      </c>
      <c r="T540" s="10">
        <f>IFERROR(VLOOKUP(A540,[1]!Tabla1[[#All],[Material]:[venta nueva]],38,FALSE),0)</f>
        <v>0</v>
      </c>
    </row>
    <row r="541" spans="1:20" hidden="1" x14ac:dyDescent="0.35">
      <c r="A541">
        <f t="shared" si="26"/>
        <v>1020592</v>
      </c>
      <c r="B541" s="6" t="s">
        <v>1242</v>
      </c>
      <c r="C541" s="7" t="s">
        <v>553</v>
      </c>
      <c r="D541" s="7" t="s">
        <v>1097</v>
      </c>
      <c r="E541" s="7" t="s">
        <v>39</v>
      </c>
      <c r="F541" s="7" t="s">
        <v>40</v>
      </c>
      <c r="G541" s="7" t="s">
        <v>1075</v>
      </c>
      <c r="H541" s="7" t="s">
        <v>1011</v>
      </c>
      <c r="I541" s="6" t="s">
        <v>16</v>
      </c>
      <c r="J541" s="1"/>
      <c r="K541" s="1"/>
      <c r="L541" s="1"/>
      <c r="M541" s="1"/>
      <c r="N541" s="1"/>
      <c r="O541" s="1"/>
      <c r="P541" s="1"/>
      <c r="Q541" s="12">
        <v>29708.830999999998</v>
      </c>
      <c r="R541" s="29">
        <f t="shared" si="27"/>
        <v>0</v>
      </c>
      <c r="S541" t="str">
        <f t="shared" si="28"/>
        <v>OK</v>
      </c>
      <c r="T541" s="10">
        <f>IFERROR(VLOOKUP(A541,[1]!Tabla1[[#All],[Material]:[venta nueva]],38,FALSE),0)</f>
        <v>0</v>
      </c>
    </row>
    <row r="542" spans="1:20" hidden="1" x14ac:dyDescent="0.35">
      <c r="A542">
        <f t="shared" si="26"/>
        <v>1020620</v>
      </c>
      <c r="B542" s="6" t="s">
        <v>1242</v>
      </c>
      <c r="C542" s="7" t="s">
        <v>553</v>
      </c>
      <c r="D542" s="7" t="s">
        <v>1097</v>
      </c>
      <c r="E542" s="7" t="s">
        <v>41</v>
      </c>
      <c r="F542" s="7" t="s">
        <v>42</v>
      </c>
      <c r="G542" s="7" t="s">
        <v>1075</v>
      </c>
      <c r="H542" s="7" t="s">
        <v>1011</v>
      </c>
      <c r="I542" s="6" t="s">
        <v>16</v>
      </c>
      <c r="J542" s="1"/>
      <c r="K542" s="1"/>
      <c r="L542" s="1"/>
      <c r="M542" s="1"/>
      <c r="N542" s="1"/>
      <c r="O542" s="1"/>
      <c r="P542" s="1"/>
      <c r="Q542" s="12">
        <v>14402.512000000001</v>
      </c>
      <c r="R542" s="29">
        <f t="shared" si="27"/>
        <v>0</v>
      </c>
      <c r="S542" t="str">
        <f t="shared" si="28"/>
        <v>OK</v>
      </c>
      <c r="T542" s="10">
        <f>IFERROR(VLOOKUP(A542,[1]!Tabla1[[#All],[Material]:[venta nueva]],38,FALSE),0)</f>
        <v>0</v>
      </c>
    </row>
    <row r="543" spans="1:20" hidden="1" x14ac:dyDescent="0.35">
      <c r="A543">
        <f t="shared" si="26"/>
        <v>1020636</v>
      </c>
      <c r="B543" s="6" t="s">
        <v>1242</v>
      </c>
      <c r="C543" s="7" t="s">
        <v>553</v>
      </c>
      <c r="D543" s="7" t="s">
        <v>1097</v>
      </c>
      <c r="E543" s="7" t="s">
        <v>43</v>
      </c>
      <c r="F543" s="7" t="s">
        <v>44</v>
      </c>
      <c r="G543" s="7" t="s">
        <v>985</v>
      </c>
      <c r="H543" s="7" t="s">
        <v>1012</v>
      </c>
      <c r="I543" s="6" t="s">
        <v>16</v>
      </c>
      <c r="J543" s="1"/>
      <c r="K543" s="1"/>
      <c r="L543" s="1"/>
      <c r="M543" s="1"/>
      <c r="N543" s="1"/>
      <c r="O543" s="1"/>
      <c r="P543" s="1"/>
      <c r="Q543" s="12">
        <v>12631.616</v>
      </c>
      <c r="R543" s="29">
        <f t="shared" si="27"/>
        <v>0</v>
      </c>
      <c r="S543" t="str">
        <f t="shared" si="28"/>
        <v>OK</v>
      </c>
      <c r="T543" s="10">
        <f>IFERROR(VLOOKUP(A543,[1]!Tabla1[[#All],[Material]:[venta nueva]],38,FALSE),0)</f>
        <v>0</v>
      </c>
    </row>
    <row r="544" spans="1:20" hidden="1" x14ac:dyDescent="0.35">
      <c r="A544">
        <f t="shared" si="26"/>
        <v>1020637</v>
      </c>
      <c r="B544" s="6" t="s">
        <v>1242</v>
      </c>
      <c r="C544" s="7" t="s">
        <v>553</v>
      </c>
      <c r="D544" s="7" t="s">
        <v>1097</v>
      </c>
      <c r="E544" s="7" t="s">
        <v>45</v>
      </c>
      <c r="F544" s="7" t="s">
        <v>46</v>
      </c>
      <c r="G544" s="7" t="s">
        <v>1082</v>
      </c>
      <c r="H544" s="7" t="s">
        <v>1013</v>
      </c>
      <c r="I544" s="6" t="s">
        <v>16</v>
      </c>
      <c r="J544" s="1"/>
      <c r="K544" s="1"/>
      <c r="L544" s="1"/>
      <c r="M544" s="1"/>
      <c r="N544" s="1"/>
      <c r="O544" s="1"/>
      <c r="P544" s="1"/>
      <c r="Q544" s="12">
        <v>159150.15299999999</v>
      </c>
      <c r="R544" s="29">
        <f t="shared" si="27"/>
        <v>0</v>
      </c>
      <c r="S544" t="str">
        <f t="shared" si="28"/>
        <v>OK</v>
      </c>
      <c r="T544" s="10">
        <f>IFERROR(VLOOKUP(A544,[1]!Tabla1[[#All],[Material]:[venta nueva]],38,FALSE),0)</f>
        <v>0</v>
      </c>
    </row>
    <row r="545" spans="1:20" hidden="1" x14ac:dyDescent="0.35">
      <c r="A545">
        <f t="shared" si="26"/>
        <v>1020662</v>
      </c>
      <c r="B545" s="6" t="s">
        <v>1242</v>
      </c>
      <c r="C545" s="7" t="s">
        <v>553</v>
      </c>
      <c r="D545" s="7" t="s">
        <v>1097</v>
      </c>
      <c r="E545" s="7" t="s">
        <v>47</v>
      </c>
      <c r="F545" s="7" t="s">
        <v>48</v>
      </c>
      <c r="G545" s="7" t="s">
        <v>1076</v>
      </c>
      <c r="H545" s="7" t="s">
        <v>1004</v>
      </c>
      <c r="I545" s="6" t="s">
        <v>16</v>
      </c>
      <c r="J545" s="1"/>
      <c r="K545" s="1"/>
      <c r="L545" s="1"/>
      <c r="M545" s="1"/>
      <c r="N545" s="1"/>
      <c r="O545" s="1"/>
      <c r="P545" s="1"/>
      <c r="Q545" s="12">
        <v>16405.218000000001</v>
      </c>
      <c r="R545" s="29">
        <f t="shared" si="27"/>
        <v>0</v>
      </c>
      <c r="S545" t="str">
        <f t="shared" si="28"/>
        <v>OK</v>
      </c>
      <c r="T545" s="10">
        <f>IFERROR(VLOOKUP(A545,[1]!Tabla1[[#All],[Material]:[venta nueva]],38,FALSE),0)</f>
        <v>0</v>
      </c>
    </row>
    <row r="546" spans="1:20" hidden="1" x14ac:dyDescent="0.35">
      <c r="A546">
        <f t="shared" si="26"/>
        <v>1020665</v>
      </c>
      <c r="B546" s="6" t="s">
        <v>1242</v>
      </c>
      <c r="C546" s="7" t="s">
        <v>553</v>
      </c>
      <c r="D546" s="7" t="s">
        <v>1097</v>
      </c>
      <c r="E546" s="7" t="s">
        <v>51</v>
      </c>
      <c r="F546" s="7" t="s">
        <v>52</v>
      </c>
      <c r="G546" s="7" t="s">
        <v>1076</v>
      </c>
      <c r="H546" s="7" t="s">
        <v>1004</v>
      </c>
      <c r="I546" s="6" t="s">
        <v>16</v>
      </c>
      <c r="J546" s="1"/>
      <c r="K546" s="1"/>
      <c r="L546" s="1"/>
      <c r="M546" s="1"/>
      <c r="N546" s="1"/>
      <c r="O546" s="1"/>
      <c r="P546" s="1"/>
      <c r="Q546" s="12">
        <v>7621.9409999999998</v>
      </c>
      <c r="R546" s="29">
        <f t="shared" si="27"/>
        <v>0</v>
      </c>
      <c r="S546" t="str">
        <f t="shared" si="28"/>
        <v>OK</v>
      </c>
      <c r="T546" s="10">
        <f>IFERROR(VLOOKUP(A546,[1]!Tabla1[[#All],[Material]:[venta nueva]],38,FALSE),0)</f>
        <v>0</v>
      </c>
    </row>
    <row r="547" spans="1:20" hidden="1" x14ac:dyDescent="0.35">
      <c r="A547">
        <f t="shared" si="26"/>
        <v>1020681</v>
      </c>
      <c r="B547" s="6" t="s">
        <v>1242</v>
      </c>
      <c r="C547" s="7" t="s">
        <v>553</v>
      </c>
      <c r="D547" s="7" t="s">
        <v>1097</v>
      </c>
      <c r="E547" s="7" t="s">
        <v>55</v>
      </c>
      <c r="F547" s="7" t="s">
        <v>56</v>
      </c>
      <c r="G547" s="7" t="s">
        <v>1075</v>
      </c>
      <c r="H547" s="7" t="s">
        <v>1003</v>
      </c>
      <c r="I547" s="6" t="s">
        <v>16</v>
      </c>
      <c r="J547" s="1"/>
      <c r="K547" s="1"/>
      <c r="L547" s="1"/>
      <c r="M547" s="1"/>
      <c r="N547" s="1"/>
      <c r="O547" s="1"/>
      <c r="P547" s="1"/>
      <c r="Q547" s="12">
        <v>17149.437000000002</v>
      </c>
      <c r="R547" s="29">
        <f t="shared" si="27"/>
        <v>0</v>
      </c>
      <c r="S547" t="str">
        <f t="shared" si="28"/>
        <v>OK</v>
      </c>
      <c r="T547" s="10">
        <f>IFERROR(VLOOKUP(A547,[1]!Tabla1[[#All],[Material]:[venta nueva]],38,FALSE),0)</f>
        <v>0</v>
      </c>
    </row>
    <row r="548" spans="1:20" hidden="1" x14ac:dyDescent="0.35">
      <c r="A548">
        <f t="shared" si="26"/>
        <v>1020731</v>
      </c>
      <c r="B548" s="6" t="s">
        <v>1242</v>
      </c>
      <c r="C548" s="7" t="s">
        <v>553</v>
      </c>
      <c r="D548" s="7" t="s">
        <v>1097</v>
      </c>
      <c r="E548" s="7" t="s">
        <v>61</v>
      </c>
      <c r="F548" s="7" t="s">
        <v>62</v>
      </c>
      <c r="G548" s="7" t="s">
        <v>1082</v>
      </c>
      <c r="H548" s="7" t="s">
        <v>1013</v>
      </c>
      <c r="I548" s="6" t="s">
        <v>16</v>
      </c>
      <c r="J548" s="1"/>
      <c r="K548" s="1"/>
      <c r="L548" s="1"/>
      <c r="M548" s="1"/>
      <c r="N548" s="1"/>
      <c r="O548" s="1"/>
      <c r="P548" s="1"/>
      <c r="Q548" s="12">
        <v>15240.136</v>
      </c>
      <c r="R548" s="29">
        <f t="shared" si="27"/>
        <v>0</v>
      </c>
      <c r="S548" t="str">
        <f t="shared" si="28"/>
        <v>OK</v>
      </c>
      <c r="T548" s="10">
        <f>IFERROR(VLOOKUP(A548,[1]!Tabla1[[#All],[Material]:[venta nueva]],38,FALSE),0)</f>
        <v>0</v>
      </c>
    </row>
    <row r="549" spans="1:20" hidden="1" x14ac:dyDescent="0.35">
      <c r="A549">
        <f t="shared" si="26"/>
        <v>1020758</v>
      </c>
      <c r="B549" s="6" t="s">
        <v>1242</v>
      </c>
      <c r="C549" s="7" t="s">
        <v>553</v>
      </c>
      <c r="D549" s="7" t="s">
        <v>1097</v>
      </c>
      <c r="E549" s="7" t="s">
        <v>63</v>
      </c>
      <c r="F549" s="7" t="s">
        <v>64</v>
      </c>
      <c r="G549" s="7" t="s">
        <v>1075</v>
      </c>
      <c r="H549" s="7" t="s">
        <v>1011</v>
      </c>
      <c r="I549" s="6" t="s">
        <v>16</v>
      </c>
      <c r="J549" s="1"/>
      <c r="K549" s="1"/>
      <c r="L549" s="1"/>
      <c r="M549" s="1"/>
      <c r="N549" s="1"/>
      <c r="O549" s="1"/>
      <c r="P549" s="1"/>
      <c r="Q549" s="12">
        <v>5612.201</v>
      </c>
      <c r="R549" s="29">
        <f t="shared" si="27"/>
        <v>0</v>
      </c>
      <c r="S549" t="str">
        <f t="shared" si="28"/>
        <v>OK</v>
      </c>
      <c r="T549" s="10">
        <f>IFERROR(VLOOKUP(A549,[1]!Tabla1[[#All],[Material]:[venta nueva]],38,FALSE),0)</f>
        <v>0</v>
      </c>
    </row>
    <row r="550" spans="1:20" hidden="1" x14ac:dyDescent="0.35">
      <c r="A550">
        <f t="shared" si="26"/>
        <v>1020774</v>
      </c>
      <c r="B550" s="6" t="s">
        <v>1242</v>
      </c>
      <c r="C550" s="7" t="s">
        <v>553</v>
      </c>
      <c r="D550" s="7" t="s">
        <v>1097</v>
      </c>
      <c r="E550" s="7" t="s">
        <v>65</v>
      </c>
      <c r="F550" s="7" t="s">
        <v>66</v>
      </c>
      <c r="G550" s="7" t="s">
        <v>1083</v>
      </c>
      <c r="H550" s="7" t="s">
        <v>1015</v>
      </c>
      <c r="I550" s="6" t="s">
        <v>16</v>
      </c>
      <c r="J550" s="1"/>
      <c r="K550" s="1"/>
      <c r="L550" s="1"/>
      <c r="M550" s="1"/>
      <c r="N550" s="1"/>
      <c r="O550" s="1"/>
      <c r="P550" s="1"/>
      <c r="Q550" s="12">
        <v>5404.0140000000001</v>
      </c>
      <c r="R550" s="29">
        <f t="shared" si="27"/>
        <v>0</v>
      </c>
      <c r="S550" t="str">
        <f t="shared" si="28"/>
        <v>OK</v>
      </c>
      <c r="T550" s="10">
        <f>IFERROR(VLOOKUP(A550,[1]!Tabla1[[#All],[Material]:[venta nueva]],38,FALSE),0)</f>
        <v>0</v>
      </c>
    </row>
    <row r="551" spans="1:20" hidden="1" x14ac:dyDescent="0.35">
      <c r="A551">
        <f t="shared" si="26"/>
        <v>1020802</v>
      </c>
      <c r="B551" s="6" t="s">
        <v>1242</v>
      </c>
      <c r="C551" s="7" t="s">
        <v>553</v>
      </c>
      <c r="D551" s="7" t="s">
        <v>1097</v>
      </c>
      <c r="E551" s="7" t="s">
        <v>67</v>
      </c>
      <c r="F551" s="7" t="s">
        <v>68</v>
      </c>
      <c r="G551" s="7" t="s">
        <v>1082</v>
      </c>
      <c r="H551" s="7" t="s">
        <v>1013</v>
      </c>
      <c r="I551" s="6" t="s">
        <v>16</v>
      </c>
      <c r="J551" s="1"/>
      <c r="K551" s="1"/>
      <c r="L551" s="1"/>
      <c r="M551" s="1"/>
      <c r="N551" s="1"/>
      <c r="O551" s="1"/>
      <c r="P551" s="1"/>
      <c r="Q551" s="12">
        <v>81448.563999999998</v>
      </c>
      <c r="R551" s="29">
        <f t="shared" si="27"/>
        <v>0</v>
      </c>
      <c r="S551" t="str">
        <f t="shared" si="28"/>
        <v>OK</v>
      </c>
      <c r="T551" s="10">
        <f>IFERROR(VLOOKUP(A551,[1]!Tabla1[[#All],[Material]:[venta nueva]],38,FALSE),0)</f>
        <v>0</v>
      </c>
    </row>
    <row r="552" spans="1:20" hidden="1" x14ac:dyDescent="0.35">
      <c r="A552">
        <f t="shared" si="26"/>
        <v>1020810</v>
      </c>
      <c r="B552" s="6" t="s">
        <v>1242</v>
      </c>
      <c r="C552" s="7" t="s">
        <v>553</v>
      </c>
      <c r="D552" s="7" t="s">
        <v>1097</v>
      </c>
      <c r="E552" s="7" t="s">
        <v>69</v>
      </c>
      <c r="F552" s="7" t="s">
        <v>70</v>
      </c>
      <c r="G552" s="7" t="s">
        <v>1069</v>
      </c>
      <c r="H552" s="7" t="s">
        <v>1016</v>
      </c>
      <c r="I552" s="6" t="s">
        <v>16</v>
      </c>
      <c r="J552" s="1"/>
      <c r="K552" s="1"/>
      <c r="L552" s="1"/>
      <c r="M552" s="1"/>
      <c r="N552" s="1"/>
      <c r="O552" s="1"/>
      <c r="P552" s="1"/>
      <c r="Q552" s="12">
        <v>7090.9809999999998</v>
      </c>
      <c r="R552" s="29">
        <f t="shared" si="27"/>
        <v>0</v>
      </c>
      <c r="S552" t="str">
        <f t="shared" si="28"/>
        <v>OK</v>
      </c>
      <c r="T552" s="10">
        <f>IFERROR(VLOOKUP(A552,[1]!Tabla1[[#All],[Material]:[venta nueva]],38,FALSE),0)</f>
        <v>0</v>
      </c>
    </row>
    <row r="553" spans="1:20" hidden="1" x14ac:dyDescent="0.35">
      <c r="A553">
        <f t="shared" si="26"/>
        <v>1020822</v>
      </c>
      <c r="B553" s="6" t="s">
        <v>1242</v>
      </c>
      <c r="C553" s="7" t="s">
        <v>553</v>
      </c>
      <c r="D553" s="7" t="s">
        <v>1097</v>
      </c>
      <c r="E553" s="7" t="s">
        <v>71</v>
      </c>
      <c r="F553" s="7" t="s">
        <v>72</v>
      </c>
      <c r="G553" s="7" t="s">
        <v>1084</v>
      </c>
      <c r="H553" s="7" t="s">
        <v>1017</v>
      </c>
      <c r="I553" s="6" t="s">
        <v>8</v>
      </c>
      <c r="J553" s="1"/>
      <c r="K553" s="1"/>
      <c r="L553" s="1"/>
      <c r="M553" s="1"/>
      <c r="N553" s="1"/>
      <c r="O553" s="1"/>
      <c r="P553" s="1"/>
      <c r="Q553" s="12">
        <v>23369.563999999998</v>
      </c>
      <c r="R553" s="29">
        <f t="shared" si="27"/>
        <v>0</v>
      </c>
      <c r="S553" t="str">
        <f t="shared" si="28"/>
        <v>OK</v>
      </c>
      <c r="T553" s="10">
        <f>IFERROR(VLOOKUP(A553,[1]!Tabla1[[#All],[Material]:[venta nueva]],38,FALSE),0)</f>
        <v>0</v>
      </c>
    </row>
    <row r="554" spans="1:20" hidden="1" x14ac:dyDescent="0.35">
      <c r="A554">
        <f t="shared" si="26"/>
        <v>1020828</v>
      </c>
      <c r="B554" s="6" t="s">
        <v>1242</v>
      </c>
      <c r="C554" s="7" t="s">
        <v>553</v>
      </c>
      <c r="D554" s="7" t="s">
        <v>1097</v>
      </c>
      <c r="E554" s="7" t="s">
        <v>73</v>
      </c>
      <c r="F554" s="7" t="s">
        <v>74</v>
      </c>
      <c r="G554" s="7" t="s">
        <v>1074</v>
      </c>
      <c r="H554" s="7" t="s">
        <v>1018</v>
      </c>
      <c r="I554" s="6" t="s">
        <v>8</v>
      </c>
      <c r="J554" s="1"/>
      <c r="K554" s="1"/>
      <c r="L554" s="1"/>
      <c r="M554" s="1"/>
      <c r="N554" s="1"/>
      <c r="O554" s="1"/>
      <c r="P554" s="1"/>
      <c r="Q554" s="12">
        <v>29928.069</v>
      </c>
      <c r="R554" s="29">
        <f t="shared" si="27"/>
        <v>0</v>
      </c>
      <c r="S554" t="str">
        <f t="shared" si="28"/>
        <v>OK</v>
      </c>
      <c r="T554" s="10">
        <f>IFERROR(VLOOKUP(A554,[1]!Tabla1[[#All],[Material]:[venta nueva]],38,FALSE),0)</f>
        <v>0</v>
      </c>
    </row>
    <row r="555" spans="1:20" hidden="1" x14ac:dyDescent="0.35">
      <c r="A555">
        <f t="shared" si="26"/>
        <v>1020848</v>
      </c>
      <c r="B555" s="6" t="s">
        <v>1242</v>
      </c>
      <c r="C555" s="7" t="s">
        <v>553</v>
      </c>
      <c r="D555" s="7" t="s">
        <v>1097</v>
      </c>
      <c r="E555" s="7" t="s">
        <v>75</v>
      </c>
      <c r="F555" s="7" t="s">
        <v>76</v>
      </c>
      <c r="G555" s="7" t="s">
        <v>1075</v>
      </c>
      <c r="H555" s="7" t="s">
        <v>1002</v>
      </c>
      <c r="I555" s="6" t="s">
        <v>11</v>
      </c>
      <c r="J555" s="1"/>
      <c r="K555" s="1"/>
      <c r="L555" s="1"/>
      <c r="M555" s="1"/>
      <c r="N555" s="1"/>
      <c r="O555" s="1"/>
      <c r="P555" s="1"/>
      <c r="Q555" s="12">
        <v>160787.59099999999</v>
      </c>
      <c r="R555" s="29">
        <f t="shared" si="27"/>
        <v>0</v>
      </c>
      <c r="S555" t="str">
        <f t="shared" si="28"/>
        <v>OK</v>
      </c>
      <c r="T555" s="10">
        <f>IFERROR(VLOOKUP(A555,[1]!Tabla1[[#All],[Material]:[venta nueva]],38,FALSE),0)</f>
        <v>0</v>
      </c>
    </row>
    <row r="556" spans="1:20" hidden="1" x14ac:dyDescent="0.35">
      <c r="A556">
        <f t="shared" si="26"/>
        <v>1020853</v>
      </c>
      <c r="B556" s="6" t="s">
        <v>1242</v>
      </c>
      <c r="C556" s="7" t="s">
        <v>553</v>
      </c>
      <c r="D556" s="7" t="s">
        <v>1097</v>
      </c>
      <c r="E556" s="7" t="s">
        <v>77</v>
      </c>
      <c r="F556" s="7" t="s">
        <v>78</v>
      </c>
      <c r="G556" s="7" t="s">
        <v>985</v>
      </c>
      <c r="H556" s="7" t="s">
        <v>1012</v>
      </c>
      <c r="I556" s="6" t="s">
        <v>9</v>
      </c>
      <c r="J556" s="1"/>
      <c r="K556" s="1"/>
      <c r="L556" s="1"/>
      <c r="M556" s="1"/>
      <c r="N556" s="1"/>
      <c r="O556" s="1"/>
      <c r="P556" s="1"/>
      <c r="Q556" s="12">
        <v>140294.38200000001</v>
      </c>
      <c r="R556" s="29">
        <f t="shared" si="27"/>
        <v>0</v>
      </c>
      <c r="S556" t="str">
        <f t="shared" si="28"/>
        <v>OK</v>
      </c>
      <c r="T556" s="10">
        <f>IFERROR(VLOOKUP(A556,[1]!Tabla1[[#All],[Material]:[venta nueva]],38,FALSE),0)</f>
        <v>0</v>
      </c>
    </row>
    <row r="557" spans="1:20" hidden="1" x14ac:dyDescent="0.35">
      <c r="A557">
        <f t="shared" si="26"/>
        <v>1020860</v>
      </c>
      <c r="B557" s="6" t="s">
        <v>1242</v>
      </c>
      <c r="C557" s="7" t="s">
        <v>553</v>
      </c>
      <c r="D557" s="7" t="s">
        <v>1097</v>
      </c>
      <c r="E557" s="7" t="s">
        <v>79</v>
      </c>
      <c r="F557" s="7" t="s">
        <v>80</v>
      </c>
      <c r="G557" s="7" t="s">
        <v>1075</v>
      </c>
      <c r="H557" s="7" t="s">
        <v>1011</v>
      </c>
      <c r="I557" s="6" t="s">
        <v>12</v>
      </c>
      <c r="J557" s="1"/>
      <c r="K557" s="1"/>
      <c r="L557" s="1"/>
      <c r="M557" s="1"/>
      <c r="N557" s="1"/>
      <c r="O557" s="1"/>
      <c r="P557" s="1"/>
      <c r="Q557" s="12">
        <v>108347.80499999999</v>
      </c>
      <c r="R557" s="29">
        <f t="shared" si="27"/>
        <v>0</v>
      </c>
      <c r="S557" t="str">
        <f t="shared" si="28"/>
        <v>OK</v>
      </c>
      <c r="T557" s="10">
        <f>IFERROR(VLOOKUP(A557,[1]!Tabla1[[#All],[Material]:[venta nueva]],38,FALSE),0)</f>
        <v>0</v>
      </c>
    </row>
    <row r="558" spans="1:20" hidden="1" x14ac:dyDescent="0.35">
      <c r="A558">
        <f t="shared" si="26"/>
        <v>1020861</v>
      </c>
      <c r="B558" s="6" t="s">
        <v>1242</v>
      </c>
      <c r="C558" s="7" t="s">
        <v>553</v>
      </c>
      <c r="D558" s="7" t="s">
        <v>1097</v>
      </c>
      <c r="E558" s="7" t="s">
        <v>81</v>
      </c>
      <c r="F558" s="7" t="s">
        <v>82</v>
      </c>
      <c r="G558" s="7" t="s">
        <v>1075</v>
      </c>
      <c r="H558" s="7" t="s">
        <v>1011</v>
      </c>
      <c r="I558" s="6" t="s">
        <v>12</v>
      </c>
      <c r="J558" s="1"/>
      <c r="K558" s="1"/>
      <c r="L558" s="1"/>
      <c r="M558" s="1"/>
      <c r="N558" s="1"/>
      <c r="O558" s="1"/>
      <c r="P558" s="1"/>
      <c r="Q558" s="12">
        <v>109879.352</v>
      </c>
      <c r="R558" s="29">
        <f t="shared" si="27"/>
        <v>0</v>
      </c>
      <c r="S558" t="str">
        <f t="shared" si="28"/>
        <v>OK</v>
      </c>
      <c r="T558" s="10">
        <f>IFERROR(VLOOKUP(A558,[1]!Tabla1[[#All],[Material]:[venta nueva]],38,FALSE),0)</f>
        <v>0</v>
      </c>
    </row>
    <row r="559" spans="1:20" hidden="1" x14ac:dyDescent="0.35">
      <c r="A559">
        <f t="shared" si="26"/>
        <v>1020878</v>
      </c>
      <c r="B559" s="6" t="s">
        <v>1242</v>
      </c>
      <c r="C559" s="7" t="s">
        <v>553</v>
      </c>
      <c r="D559" s="7" t="s">
        <v>1097</v>
      </c>
      <c r="E559" s="7" t="s">
        <v>472</v>
      </c>
      <c r="F559" s="7" t="s">
        <v>473</v>
      </c>
      <c r="G559" s="7" t="s">
        <v>1084</v>
      </c>
      <c r="H559" s="7" t="s">
        <v>1017</v>
      </c>
      <c r="I559" s="6" t="s">
        <v>8</v>
      </c>
      <c r="J559" s="1"/>
      <c r="K559" s="1"/>
      <c r="L559" s="1"/>
      <c r="M559" s="1"/>
      <c r="N559" s="1"/>
      <c r="O559" s="1"/>
      <c r="P559" s="1"/>
      <c r="Q559" s="12">
        <v>13619.817999999999</v>
      </c>
      <c r="R559" s="29">
        <f t="shared" si="27"/>
        <v>0</v>
      </c>
      <c r="S559" t="str">
        <f t="shared" si="28"/>
        <v>OK</v>
      </c>
      <c r="T559" s="10">
        <f>IFERROR(VLOOKUP(A559,[1]!Tabla1[[#All],[Material]:[venta nueva]],38,FALSE),0)</f>
        <v>0</v>
      </c>
    </row>
    <row r="560" spans="1:20" hidden="1" x14ac:dyDescent="0.35">
      <c r="A560">
        <f t="shared" si="26"/>
        <v>1020914</v>
      </c>
      <c r="B560" s="6" t="s">
        <v>1242</v>
      </c>
      <c r="C560" s="7" t="s">
        <v>553</v>
      </c>
      <c r="D560" s="7" t="s">
        <v>1097</v>
      </c>
      <c r="E560" s="7" t="s">
        <v>89</v>
      </c>
      <c r="F560" s="7" t="s">
        <v>90</v>
      </c>
      <c r="G560" s="7" t="s">
        <v>1082</v>
      </c>
      <c r="H560" s="7" t="s">
        <v>1014</v>
      </c>
      <c r="I560" s="6" t="s">
        <v>16</v>
      </c>
      <c r="J560" s="1"/>
      <c r="K560" s="1"/>
      <c r="L560" s="1"/>
      <c r="M560" s="1"/>
      <c r="N560" s="1"/>
      <c r="O560" s="1"/>
      <c r="P560" s="1"/>
      <c r="Q560" s="12">
        <v>5190.0029999999997</v>
      </c>
      <c r="R560" s="29">
        <f t="shared" si="27"/>
        <v>0</v>
      </c>
      <c r="S560" t="str">
        <f t="shared" si="28"/>
        <v>OK</v>
      </c>
      <c r="T560" s="10">
        <f>IFERROR(VLOOKUP(A560,[1]!Tabla1[[#All],[Material]:[venta nueva]],38,FALSE),0)</f>
        <v>0</v>
      </c>
    </row>
    <row r="561" spans="1:20" hidden="1" x14ac:dyDescent="0.35">
      <c r="A561">
        <f t="shared" si="26"/>
        <v>1020944</v>
      </c>
      <c r="B561" s="6" t="s">
        <v>1242</v>
      </c>
      <c r="C561" s="7" t="s">
        <v>553</v>
      </c>
      <c r="D561" s="7" t="s">
        <v>1097</v>
      </c>
      <c r="E561" s="7" t="s">
        <v>95</v>
      </c>
      <c r="F561" s="7" t="s">
        <v>96</v>
      </c>
      <c r="G561" s="7" t="s">
        <v>1076</v>
      </c>
      <c r="H561" s="7" t="s">
        <v>1022</v>
      </c>
      <c r="I561" s="6" t="s">
        <v>11</v>
      </c>
      <c r="J561" s="1"/>
      <c r="K561" s="1"/>
      <c r="L561" s="1"/>
      <c r="M561" s="1"/>
      <c r="N561" s="1"/>
      <c r="O561" s="1"/>
      <c r="P561" s="1"/>
      <c r="Q561" s="12">
        <v>837911.64099999995</v>
      </c>
      <c r="R561" s="29">
        <f t="shared" si="27"/>
        <v>0</v>
      </c>
      <c r="S561" t="str">
        <f t="shared" si="28"/>
        <v>OK</v>
      </c>
      <c r="T561" s="10">
        <f>IFERROR(VLOOKUP(A561,[1]!Tabla1[[#All],[Material]:[venta nueva]],38,FALSE),0)</f>
        <v>0</v>
      </c>
    </row>
    <row r="562" spans="1:20" hidden="1" x14ac:dyDescent="0.35">
      <c r="A562">
        <f t="shared" si="26"/>
        <v>1020990</v>
      </c>
      <c r="B562" s="6" t="s">
        <v>1242</v>
      </c>
      <c r="C562" s="7" t="s">
        <v>553</v>
      </c>
      <c r="D562" s="7" t="s">
        <v>1097</v>
      </c>
      <c r="E562" s="7" t="s">
        <v>97</v>
      </c>
      <c r="F562" s="7" t="s">
        <v>98</v>
      </c>
      <c r="G562" s="7" t="s">
        <v>1076</v>
      </c>
      <c r="H562" s="7" t="s">
        <v>1004</v>
      </c>
      <c r="I562" s="6" t="s">
        <v>16</v>
      </c>
      <c r="J562" s="1"/>
      <c r="K562" s="1"/>
      <c r="L562" s="1"/>
      <c r="M562" s="1"/>
      <c r="N562" s="1"/>
      <c r="O562" s="1"/>
      <c r="P562" s="1"/>
      <c r="Q562" s="12">
        <v>1413.2729999999999</v>
      </c>
      <c r="R562" s="29">
        <f t="shared" si="27"/>
        <v>0</v>
      </c>
      <c r="S562" t="str">
        <f t="shared" si="28"/>
        <v>OK</v>
      </c>
      <c r="T562" s="10">
        <f>IFERROR(VLOOKUP(A562,[1]!Tabla1[[#All],[Material]:[venta nueva]],38,FALSE),0)</f>
        <v>0</v>
      </c>
    </row>
    <row r="563" spans="1:20" hidden="1" x14ac:dyDescent="0.35">
      <c r="A563">
        <f t="shared" si="26"/>
        <v>1021012</v>
      </c>
      <c r="B563" s="6" t="s">
        <v>1242</v>
      </c>
      <c r="C563" s="7" t="s">
        <v>553</v>
      </c>
      <c r="D563" s="7" t="s">
        <v>1097</v>
      </c>
      <c r="E563" s="7" t="s">
        <v>103</v>
      </c>
      <c r="F563" s="7" t="s">
        <v>104</v>
      </c>
      <c r="G563" s="7" t="s">
        <v>1079</v>
      </c>
      <c r="H563" s="7" t="s">
        <v>1007</v>
      </c>
      <c r="I563" s="6" t="s">
        <v>12</v>
      </c>
      <c r="J563" s="1"/>
      <c r="K563" s="1"/>
      <c r="L563" s="1"/>
      <c r="M563" s="1"/>
      <c r="N563" s="1"/>
      <c r="O563" s="1"/>
      <c r="P563" s="1"/>
      <c r="Q563" s="12">
        <v>34317.519999999997</v>
      </c>
      <c r="R563" s="29">
        <f t="shared" si="27"/>
        <v>0</v>
      </c>
      <c r="S563" t="str">
        <f t="shared" si="28"/>
        <v>OK</v>
      </c>
      <c r="T563" s="10">
        <f>IFERROR(VLOOKUP(A563,[1]!Tabla1[[#All],[Material]:[venta nueva]],38,FALSE),0)</f>
        <v>0</v>
      </c>
    </row>
    <row r="564" spans="1:20" hidden="1" x14ac:dyDescent="0.35">
      <c r="A564">
        <f t="shared" si="26"/>
        <v>1021020</v>
      </c>
      <c r="B564" s="6" t="s">
        <v>1242</v>
      </c>
      <c r="C564" s="7" t="s">
        <v>553</v>
      </c>
      <c r="D564" s="7" t="s">
        <v>1097</v>
      </c>
      <c r="E564" s="7" t="s">
        <v>105</v>
      </c>
      <c r="F564" s="7" t="s">
        <v>478</v>
      </c>
      <c r="G564" s="7" t="s">
        <v>1079</v>
      </c>
      <c r="H564" s="7" t="s">
        <v>1007</v>
      </c>
      <c r="I564" s="6" t="s">
        <v>10</v>
      </c>
      <c r="J564" s="1"/>
      <c r="K564" s="1"/>
      <c r="L564" s="1"/>
      <c r="M564" s="1"/>
      <c r="N564" s="1"/>
      <c r="O564" s="1"/>
      <c r="P564" s="1"/>
      <c r="Q564" s="12">
        <v>121.196</v>
      </c>
      <c r="R564" s="29">
        <f t="shared" si="27"/>
        <v>0</v>
      </c>
      <c r="S564" t="str">
        <f t="shared" si="28"/>
        <v>OK</v>
      </c>
      <c r="T564" s="10">
        <f>IFERROR(VLOOKUP(A564,[1]!Tabla1[[#All],[Material]:[venta nueva]],38,FALSE),0)</f>
        <v>0</v>
      </c>
    </row>
    <row r="565" spans="1:20" hidden="1" x14ac:dyDescent="0.35">
      <c r="A565">
        <f t="shared" si="26"/>
        <v>1021023</v>
      </c>
      <c r="B565" s="6" t="s">
        <v>1242</v>
      </c>
      <c r="C565" s="7" t="s">
        <v>553</v>
      </c>
      <c r="D565" s="7" t="s">
        <v>1097</v>
      </c>
      <c r="E565" s="7" t="s">
        <v>106</v>
      </c>
      <c r="F565" s="7" t="s">
        <v>483</v>
      </c>
      <c r="G565" s="7" t="s">
        <v>1078</v>
      </c>
      <c r="H565" s="7" t="s">
        <v>1009</v>
      </c>
      <c r="I565" s="6" t="s">
        <v>11</v>
      </c>
      <c r="J565" s="1"/>
      <c r="K565" s="1"/>
      <c r="L565" s="1"/>
      <c r="M565" s="1"/>
      <c r="N565" s="1"/>
      <c r="O565" s="1"/>
      <c r="P565" s="1"/>
      <c r="Q565" s="12">
        <v>201373.13399999999</v>
      </c>
      <c r="R565" s="29">
        <f t="shared" si="27"/>
        <v>0</v>
      </c>
      <c r="S565" t="str">
        <f t="shared" si="28"/>
        <v>OK</v>
      </c>
      <c r="T565" s="10">
        <f>IFERROR(VLOOKUP(A565,[1]!Tabla1[[#All],[Material]:[venta nueva]],38,FALSE),0)</f>
        <v>0</v>
      </c>
    </row>
    <row r="566" spans="1:20" hidden="1" x14ac:dyDescent="0.35">
      <c r="A566">
        <f t="shared" si="26"/>
        <v>1021026</v>
      </c>
      <c r="B566" s="6" t="s">
        <v>1242</v>
      </c>
      <c r="C566" s="7" t="s">
        <v>553</v>
      </c>
      <c r="D566" s="7" t="s">
        <v>1097</v>
      </c>
      <c r="E566" s="7" t="s">
        <v>524</v>
      </c>
      <c r="F566" s="7" t="s">
        <v>525</v>
      </c>
      <c r="G566" s="7" t="s">
        <v>1078</v>
      </c>
      <c r="H566" s="7" t="s">
        <v>1009</v>
      </c>
      <c r="I566" s="6" t="s">
        <v>10</v>
      </c>
      <c r="J566" s="1"/>
      <c r="K566" s="1"/>
      <c r="L566" s="1"/>
      <c r="M566" s="1"/>
      <c r="N566" s="1"/>
      <c r="O566" s="1"/>
      <c r="P566" s="1"/>
      <c r="Q566" s="12">
        <v>29925.795999999998</v>
      </c>
      <c r="R566" s="29">
        <f t="shared" si="27"/>
        <v>0</v>
      </c>
      <c r="S566" t="str">
        <f t="shared" si="28"/>
        <v>OK</v>
      </c>
      <c r="T566" s="10">
        <f>IFERROR(VLOOKUP(A566,[1]!Tabla1[[#All],[Material]:[venta nueva]],38,FALSE),0)</f>
        <v>0</v>
      </c>
    </row>
    <row r="567" spans="1:20" hidden="1" x14ac:dyDescent="0.35">
      <c r="A567">
        <f t="shared" si="26"/>
        <v>1021045</v>
      </c>
      <c r="B567" s="6" t="s">
        <v>1242</v>
      </c>
      <c r="C567" s="7" t="s">
        <v>553</v>
      </c>
      <c r="D567" s="7" t="s">
        <v>1097</v>
      </c>
      <c r="E567" s="7" t="s">
        <v>108</v>
      </c>
      <c r="F567" s="7" t="s">
        <v>109</v>
      </c>
      <c r="G567" s="7" t="s">
        <v>1086</v>
      </c>
      <c r="H567" s="7" t="s">
        <v>1025</v>
      </c>
      <c r="I567" s="6" t="s">
        <v>12</v>
      </c>
      <c r="J567" s="1"/>
      <c r="K567" s="1"/>
      <c r="L567" s="1"/>
      <c r="M567" s="1"/>
      <c r="N567" s="1"/>
      <c r="O567" s="1"/>
      <c r="P567" s="1"/>
      <c r="Q567" s="12">
        <v>85409.7</v>
      </c>
      <c r="R567" s="29">
        <f t="shared" si="27"/>
        <v>0</v>
      </c>
      <c r="S567" t="str">
        <f t="shared" si="28"/>
        <v>OK</v>
      </c>
      <c r="T567" s="10">
        <f>IFERROR(VLOOKUP(A567,[1]!Tabla1[[#All],[Material]:[venta nueva]],38,FALSE),0)</f>
        <v>0</v>
      </c>
    </row>
    <row r="568" spans="1:20" hidden="1" x14ac:dyDescent="0.35">
      <c r="A568">
        <f t="shared" si="26"/>
        <v>1021046</v>
      </c>
      <c r="B568" s="6" t="s">
        <v>1242</v>
      </c>
      <c r="C568" s="7" t="s">
        <v>553</v>
      </c>
      <c r="D568" s="7" t="s">
        <v>1097</v>
      </c>
      <c r="E568" s="7" t="s">
        <v>110</v>
      </c>
      <c r="F568" s="7" t="s">
        <v>111</v>
      </c>
      <c r="G568" s="7" t="s">
        <v>1086</v>
      </c>
      <c r="H568" s="7" t="s">
        <v>1025</v>
      </c>
      <c r="I568" s="6" t="s">
        <v>12</v>
      </c>
      <c r="J568" s="1"/>
      <c r="K568" s="1"/>
      <c r="L568" s="1"/>
      <c r="M568" s="1"/>
      <c r="N568" s="1"/>
      <c r="O568" s="1"/>
      <c r="P568" s="1"/>
      <c r="Q568" s="12">
        <v>17.55</v>
      </c>
      <c r="R568" s="29">
        <f t="shared" si="27"/>
        <v>0</v>
      </c>
      <c r="S568" t="str">
        <f t="shared" si="28"/>
        <v>OK</v>
      </c>
      <c r="T568" s="10">
        <f>IFERROR(VLOOKUP(A568,[1]!Tabla1[[#All],[Material]:[venta nueva]],38,FALSE),0)</f>
        <v>0</v>
      </c>
    </row>
    <row r="569" spans="1:20" hidden="1" x14ac:dyDescent="0.35">
      <c r="A569">
        <f t="shared" si="26"/>
        <v>1021077</v>
      </c>
      <c r="B569" s="6" t="s">
        <v>1242</v>
      </c>
      <c r="C569" s="7" t="s">
        <v>553</v>
      </c>
      <c r="D569" s="7" t="s">
        <v>1097</v>
      </c>
      <c r="E569" s="7" t="s">
        <v>536</v>
      </c>
      <c r="F569" s="7" t="s">
        <v>243</v>
      </c>
      <c r="G569" s="7" t="s">
        <v>1078</v>
      </c>
      <c r="H569" s="7" t="s">
        <v>1009</v>
      </c>
      <c r="I569" s="6" t="s">
        <v>11</v>
      </c>
      <c r="J569" s="1"/>
      <c r="K569" s="1"/>
      <c r="L569" s="1"/>
      <c r="M569" s="1"/>
      <c r="N569" s="1"/>
      <c r="O569" s="1"/>
      <c r="P569" s="1"/>
      <c r="Q569" s="12">
        <v>7675.9979999999996</v>
      </c>
      <c r="R569" s="29">
        <f t="shared" si="27"/>
        <v>0</v>
      </c>
      <c r="S569" t="str">
        <f t="shared" si="28"/>
        <v>OK</v>
      </c>
      <c r="T569" s="10">
        <f>IFERROR(VLOOKUP(A569,[1]!Tabla1[[#All],[Material]:[venta nueva]],38,FALSE),0)</f>
        <v>0</v>
      </c>
    </row>
    <row r="570" spans="1:20" hidden="1" x14ac:dyDescent="0.35">
      <c r="A570">
        <f t="shared" si="26"/>
        <v>1021078</v>
      </c>
      <c r="B570" s="6" t="s">
        <v>1242</v>
      </c>
      <c r="C570" s="7" t="s">
        <v>553</v>
      </c>
      <c r="D570" s="7" t="s">
        <v>1097</v>
      </c>
      <c r="E570" s="7" t="s">
        <v>486</v>
      </c>
      <c r="F570" s="7" t="s">
        <v>487</v>
      </c>
      <c r="G570" s="7" t="s">
        <v>1081</v>
      </c>
      <c r="H570" s="7" t="s">
        <v>1010</v>
      </c>
      <c r="I570" s="6" t="s">
        <v>11</v>
      </c>
      <c r="J570" s="1"/>
      <c r="K570" s="1"/>
      <c r="L570" s="1"/>
      <c r="M570" s="1"/>
      <c r="N570" s="1"/>
      <c r="O570" s="1"/>
      <c r="P570" s="1"/>
      <c r="Q570" s="12">
        <v>93127.31</v>
      </c>
      <c r="R570" s="29">
        <f t="shared" si="27"/>
        <v>0</v>
      </c>
      <c r="S570" t="str">
        <f t="shared" si="28"/>
        <v>OK</v>
      </c>
      <c r="T570" s="10">
        <f>IFERROR(VLOOKUP(A570,[1]!Tabla1[[#All],[Material]:[venta nueva]],38,FALSE),0)</f>
        <v>0</v>
      </c>
    </row>
    <row r="571" spans="1:20" hidden="1" x14ac:dyDescent="0.35">
      <c r="A571">
        <f t="shared" si="26"/>
        <v>1021082</v>
      </c>
      <c r="B571" s="6" t="s">
        <v>1242</v>
      </c>
      <c r="C571" s="7" t="s">
        <v>553</v>
      </c>
      <c r="D571" s="7" t="s">
        <v>1097</v>
      </c>
      <c r="E571" s="7" t="s">
        <v>112</v>
      </c>
      <c r="F571" s="7" t="s">
        <v>113</v>
      </c>
      <c r="G571" s="7" t="s">
        <v>1081</v>
      </c>
      <c r="H571" s="7" t="s">
        <v>1010</v>
      </c>
      <c r="I571" s="6" t="s">
        <v>11</v>
      </c>
      <c r="J571" s="1"/>
      <c r="K571" s="1"/>
      <c r="L571" s="1"/>
      <c r="M571" s="1"/>
      <c r="N571" s="1"/>
      <c r="O571" s="1"/>
      <c r="P571" s="1"/>
      <c r="Q571" s="12">
        <v>177.22300000000001</v>
      </c>
      <c r="R571" s="29">
        <f t="shared" si="27"/>
        <v>0</v>
      </c>
      <c r="S571" t="str">
        <f t="shared" si="28"/>
        <v>OK</v>
      </c>
      <c r="T571" s="10">
        <f>IFERROR(VLOOKUP(A571,[1]!Tabla1[[#All],[Material]:[venta nueva]],38,FALSE),0)</f>
        <v>0</v>
      </c>
    </row>
    <row r="572" spans="1:20" hidden="1" x14ac:dyDescent="0.35">
      <c r="A572">
        <f t="shared" si="26"/>
        <v>1021092</v>
      </c>
      <c r="B572" s="6" t="s">
        <v>1242</v>
      </c>
      <c r="C572" s="7" t="s">
        <v>553</v>
      </c>
      <c r="D572" s="7" t="s">
        <v>1097</v>
      </c>
      <c r="E572" s="7" t="s">
        <v>116</v>
      </c>
      <c r="F572" s="7" t="s">
        <v>117</v>
      </c>
      <c r="G572" s="7" t="s">
        <v>1081</v>
      </c>
      <c r="H572" s="7" t="s">
        <v>1010</v>
      </c>
      <c r="I572" s="6" t="s">
        <v>11</v>
      </c>
      <c r="J572" s="1"/>
      <c r="K572" s="1"/>
      <c r="L572" s="1"/>
      <c r="M572" s="1"/>
      <c r="N572" s="1"/>
      <c r="O572" s="1"/>
      <c r="P572" s="1"/>
      <c r="Q572" s="12">
        <v>28041.269</v>
      </c>
      <c r="R572" s="29">
        <f t="shared" si="27"/>
        <v>0</v>
      </c>
      <c r="S572" t="str">
        <f t="shared" si="28"/>
        <v>OK</v>
      </c>
      <c r="T572" s="10">
        <f>IFERROR(VLOOKUP(A572,[1]!Tabla1[[#All],[Material]:[venta nueva]],38,FALSE),0)</f>
        <v>0</v>
      </c>
    </row>
    <row r="573" spans="1:20" hidden="1" x14ac:dyDescent="0.35">
      <c r="A573">
        <f t="shared" si="26"/>
        <v>1021106</v>
      </c>
      <c r="B573" s="6" t="s">
        <v>1242</v>
      </c>
      <c r="C573" s="7" t="s">
        <v>553</v>
      </c>
      <c r="D573" s="7" t="s">
        <v>1097</v>
      </c>
      <c r="E573" s="7" t="s">
        <v>120</v>
      </c>
      <c r="F573" s="7" t="s">
        <v>187</v>
      </c>
      <c r="G573" s="7" t="s">
        <v>1069</v>
      </c>
      <c r="H573" s="7" t="s">
        <v>1026</v>
      </c>
      <c r="I573" s="6" t="s">
        <v>11</v>
      </c>
      <c r="J573" s="1"/>
      <c r="K573" s="1"/>
      <c r="L573" s="1"/>
      <c r="M573" s="1"/>
      <c r="N573" s="1"/>
      <c r="O573" s="1"/>
      <c r="P573" s="1"/>
      <c r="Q573" s="12">
        <v>126255.88</v>
      </c>
      <c r="R573" s="29">
        <f t="shared" si="27"/>
        <v>0</v>
      </c>
      <c r="S573" t="str">
        <f t="shared" si="28"/>
        <v>OK</v>
      </c>
      <c r="T573" s="10">
        <f>IFERROR(VLOOKUP(A573,[1]!Tabla1[[#All],[Material]:[venta nueva]],38,FALSE),0)</f>
        <v>0</v>
      </c>
    </row>
    <row r="574" spans="1:20" hidden="1" x14ac:dyDescent="0.35">
      <c r="A574">
        <f t="shared" si="26"/>
        <v>1021115</v>
      </c>
      <c r="B574" s="6" t="s">
        <v>1242</v>
      </c>
      <c r="C574" s="7" t="s">
        <v>553</v>
      </c>
      <c r="D574" s="7" t="s">
        <v>1097</v>
      </c>
      <c r="E574" s="7" t="s">
        <v>123</v>
      </c>
      <c r="F574" s="7" t="s">
        <v>124</v>
      </c>
      <c r="G574" s="7" t="s">
        <v>1069</v>
      </c>
      <c r="H574" s="7" t="s">
        <v>1026</v>
      </c>
      <c r="I574" s="6" t="s">
        <v>14</v>
      </c>
      <c r="J574" s="1"/>
      <c r="K574" s="1"/>
      <c r="L574" s="1"/>
      <c r="M574" s="1"/>
      <c r="N574" s="1"/>
      <c r="O574" s="1"/>
      <c r="P574" s="1"/>
      <c r="Q574" s="12">
        <v>99655.89</v>
      </c>
      <c r="R574" s="29">
        <f t="shared" si="27"/>
        <v>0</v>
      </c>
      <c r="S574" t="str">
        <f t="shared" si="28"/>
        <v>OK</v>
      </c>
      <c r="T574" s="10">
        <f>IFERROR(VLOOKUP(A574,[1]!Tabla1[[#All],[Material]:[venta nueva]],38,FALSE),0)</f>
        <v>0</v>
      </c>
    </row>
    <row r="575" spans="1:20" hidden="1" x14ac:dyDescent="0.35">
      <c r="A575">
        <f t="shared" si="26"/>
        <v>1021136</v>
      </c>
      <c r="B575" s="6" t="s">
        <v>1242</v>
      </c>
      <c r="C575" s="7" t="s">
        <v>553</v>
      </c>
      <c r="D575" s="7" t="s">
        <v>1097</v>
      </c>
      <c r="E575" s="7" t="s">
        <v>125</v>
      </c>
      <c r="F575" s="7" t="s">
        <v>126</v>
      </c>
      <c r="G575" s="7" t="s">
        <v>1069</v>
      </c>
      <c r="H575" s="7" t="s">
        <v>1026</v>
      </c>
      <c r="I575" s="6" t="s">
        <v>16</v>
      </c>
      <c r="J575" s="1"/>
      <c r="K575" s="1"/>
      <c r="L575" s="1"/>
      <c r="M575" s="1"/>
      <c r="N575" s="1"/>
      <c r="O575" s="1"/>
      <c r="P575" s="1"/>
      <c r="Q575" s="12">
        <v>4502.1099999999997</v>
      </c>
      <c r="R575" s="29">
        <f t="shared" si="27"/>
        <v>0</v>
      </c>
      <c r="S575" t="str">
        <f t="shared" si="28"/>
        <v>OK</v>
      </c>
      <c r="T575" s="10">
        <f>IFERROR(VLOOKUP(A575,[1]!Tabla1[[#All],[Material]:[venta nueva]],38,FALSE),0)</f>
        <v>0</v>
      </c>
    </row>
    <row r="576" spans="1:20" hidden="1" x14ac:dyDescent="0.35">
      <c r="A576">
        <f t="shared" si="26"/>
        <v>1021149</v>
      </c>
      <c r="B576" s="6" t="s">
        <v>1242</v>
      </c>
      <c r="C576" s="7" t="s">
        <v>553</v>
      </c>
      <c r="D576" s="7" t="s">
        <v>1097</v>
      </c>
      <c r="E576" s="7" t="s">
        <v>127</v>
      </c>
      <c r="F576" s="7" t="s">
        <v>128</v>
      </c>
      <c r="G576" s="7" t="s">
        <v>1084</v>
      </c>
      <c r="H576" s="7" t="s">
        <v>1017</v>
      </c>
      <c r="I576" s="6" t="s">
        <v>12</v>
      </c>
      <c r="J576" s="1"/>
      <c r="K576" s="1"/>
      <c r="L576" s="1"/>
      <c r="M576" s="1"/>
      <c r="N576" s="1"/>
      <c r="O576" s="1"/>
      <c r="P576" s="1"/>
      <c r="Q576" s="12">
        <v>69304.051999999996</v>
      </c>
      <c r="R576" s="29">
        <f t="shared" si="27"/>
        <v>0</v>
      </c>
      <c r="S576" t="str">
        <f t="shared" si="28"/>
        <v>OK</v>
      </c>
      <c r="T576" s="10">
        <f>IFERROR(VLOOKUP(A576,[1]!Tabla1[[#All],[Material]:[venta nueva]],38,FALSE),0)</f>
        <v>0</v>
      </c>
    </row>
    <row r="577" spans="1:20" hidden="1" x14ac:dyDescent="0.35">
      <c r="A577">
        <f t="shared" si="26"/>
        <v>1021150</v>
      </c>
      <c r="B577" s="6" t="s">
        <v>1242</v>
      </c>
      <c r="C577" s="7" t="s">
        <v>553</v>
      </c>
      <c r="D577" s="7" t="s">
        <v>1097</v>
      </c>
      <c r="E577" s="7" t="s">
        <v>129</v>
      </c>
      <c r="F577" s="7" t="s">
        <v>130</v>
      </c>
      <c r="G577" s="7" t="s">
        <v>1084</v>
      </c>
      <c r="H577" s="7" t="s">
        <v>1017</v>
      </c>
      <c r="I577" s="6" t="s">
        <v>12</v>
      </c>
      <c r="J577" s="1"/>
      <c r="K577" s="1"/>
      <c r="L577" s="1"/>
      <c r="M577" s="1"/>
      <c r="N577" s="1"/>
      <c r="O577" s="1"/>
      <c r="P577" s="1"/>
      <c r="Q577" s="12">
        <v>6624.0020000000004</v>
      </c>
      <c r="R577" s="29">
        <f t="shared" si="27"/>
        <v>0</v>
      </c>
      <c r="S577" t="str">
        <f t="shared" si="28"/>
        <v>OK</v>
      </c>
      <c r="T577" s="10">
        <f>IFERROR(VLOOKUP(A577,[1]!Tabla1[[#All],[Material]:[venta nueva]],38,FALSE),0)</f>
        <v>0</v>
      </c>
    </row>
    <row r="578" spans="1:20" hidden="1" x14ac:dyDescent="0.35">
      <c r="A578">
        <f t="shared" si="26"/>
        <v>1021151</v>
      </c>
      <c r="B578" s="6" t="s">
        <v>1242</v>
      </c>
      <c r="C578" s="7" t="s">
        <v>553</v>
      </c>
      <c r="D578" s="7" t="s">
        <v>1097</v>
      </c>
      <c r="E578" s="7" t="s">
        <v>131</v>
      </c>
      <c r="F578" s="7" t="s">
        <v>132</v>
      </c>
      <c r="G578" s="7" t="s">
        <v>1084</v>
      </c>
      <c r="H578" s="7" t="s">
        <v>1028</v>
      </c>
      <c r="I578" s="6" t="s">
        <v>12</v>
      </c>
      <c r="J578" s="1"/>
      <c r="K578" s="1"/>
      <c r="L578" s="1"/>
      <c r="M578" s="1"/>
      <c r="N578" s="1"/>
      <c r="O578" s="1"/>
      <c r="P578" s="1"/>
      <c r="Q578" s="12">
        <v>65999.995999999999</v>
      </c>
      <c r="R578" s="29">
        <f t="shared" si="27"/>
        <v>0</v>
      </c>
      <c r="S578" t="str">
        <f t="shared" si="28"/>
        <v>OK</v>
      </c>
      <c r="T578" s="10">
        <f>IFERROR(VLOOKUP(A578,[1]!Tabla1[[#All],[Material]:[venta nueva]],38,FALSE),0)</f>
        <v>0</v>
      </c>
    </row>
    <row r="579" spans="1:20" hidden="1" x14ac:dyDescent="0.35">
      <c r="A579">
        <f t="shared" si="26"/>
        <v>1021152</v>
      </c>
      <c r="B579" s="6" t="s">
        <v>1242</v>
      </c>
      <c r="C579" s="7" t="s">
        <v>553</v>
      </c>
      <c r="D579" s="7" t="s">
        <v>1097</v>
      </c>
      <c r="E579" s="7" t="s">
        <v>133</v>
      </c>
      <c r="F579" s="7" t="s">
        <v>134</v>
      </c>
      <c r="G579" s="7" t="s">
        <v>1084</v>
      </c>
      <c r="H579" s="7" t="s">
        <v>1028</v>
      </c>
      <c r="I579" s="6" t="s">
        <v>12</v>
      </c>
      <c r="J579" s="1"/>
      <c r="K579" s="1"/>
      <c r="L579" s="1"/>
      <c r="M579" s="1"/>
      <c r="N579" s="1"/>
      <c r="O579" s="1"/>
      <c r="P579" s="1"/>
      <c r="Q579" s="12">
        <v>29169.076000000001</v>
      </c>
      <c r="R579" s="29">
        <f t="shared" si="27"/>
        <v>0</v>
      </c>
      <c r="S579" t="str">
        <f t="shared" si="28"/>
        <v>OK</v>
      </c>
      <c r="T579" s="10">
        <f>IFERROR(VLOOKUP(A579,[1]!Tabla1[[#All],[Material]:[venta nueva]],38,FALSE),0)</f>
        <v>0</v>
      </c>
    </row>
    <row r="580" spans="1:20" hidden="1" x14ac:dyDescent="0.35">
      <c r="A580">
        <f t="shared" si="26"/>
        <v>1021156</v>
      </c>
      <c r="B580" s="6" t="s">
        <v>1242</v>
      </c>
      <c r="C580" s="7" t="s">
        <v>553</v>
      </c>
      <c r="D580" s="7" t="s">
        <v>1097</v>
      </c>
      <c r="E580" s="7" t="s">
        <v>135</v>
      </c>
      <c r="F580" s="7" t="s">
        <v>136</v>
      </c>
      <c r="G580" s="7" t="s">
        <v>1084</v>
      </c>
      <c r="H580" s="7" t="s">
        <v>1017</v>
      </c>
      <c r="I580" s="6" t="s">
        <v>12</v>
      </c>
      <c r="J580" s="1"/>
      <c r="K580" s="1"/>
      <c r="L580" s="1"/>
      <c r="M580" s="1"/>
      <c r="N580" s="1"/>
      <c r="O580" s="1"/>
      <c r="P580" s="1"/>
      <c r="Q580" s="12">
        <v>38834.771999999997</v>
      </c>
      <c r="R580" s="29">
        <f t="shared" si="27"/>
        <v>0</v>
      </c>
      <c r="S580" t="str">
        <f t="shared" si="28"/>
        <v>OK</v>
      </c>
      <c r="T580" s="10">
        <f>IFERROR(VLOOKUP(A580,[1]!Tabla1[[#All],[Material]:[venta nueva]],38,FALSE),0)</f>
        <v>0</v>
      </c>
    </row>
    <row r="581" spans="1:20" hidden="1" x14ac:dyDescent="0.35">
      <c r="A581">
        <f t="shared" si="26"/>
        <v>1021187</v>
      </c>
      <c r="B581" s="6" t="s">
        <v>1242</v>
      </c>
      <c r="C581" s="7" t="s">
        <v>553</v>
      </c>
      <c r="D581" s="7" t="s">
        <v>1097</v>
      </c>
      <c r="E581" s="7" t="s">
        <v>137</v>
      </c>
      <c r="F581" s="7" t="s">
        <v>138</v>
      </c>
      <c r="G581" s="7" t="s">
        <v>1080</v>
      </c>
      <c r="H581" s="7" t="s">
        <v>1029</v>
      </c>
      <c r="I581" s="6" t="s">
        <v>11</v>
      </c>
      <c r="J581" s="1"/>
      <c r="K581" s="1"/>
      <c r="L581" s="1"/>
      <c r="M581" s="1"/>
      <c r="N581" s="1"/>
      <c r="O581" s="1"/>
      <c r="P581" s="1"/>
      <c r="Q581" s="12">
        <v>34961.286</v>
      </c>
      <c r="R581" s="29">
        <f t="shared" si="27"/>
        <v>0</v>
      </c>
      <c r="S581" t="str">
        <f t="shared" si="28"/>
        <v>OK</v>
      </c>
      <c r="T581" s="10">
        <f>IFERROR(VLOOKUP(A581,[1]!Tabla1[[#All],[Material]:[venta nueva]],38,FALSE),0)</f>
        <v>0</v>
      </c>
    </row>
    <row r="582" spans="1:20" hidden="1" x14ac:dyDescent="0.35">
      <c r="A582">
        <f t="shared" ref="A582:A645" si="29">+E582*1</f>
        <v>1021237</v>
      </c>
      <c r="B582" s="6" t="s">
        <v>1242</v>
      </c>
      <c r="C582" s="7" t="s">
        <v>553</v>
      </c>
      <c r="D582" s="7" t="s">
        <v>1097</v>
      </c>
      <c r="E582" s="7" t="s">
        <v>139</v>
      </c>
      <c r="F582" s="7" t="s">
        <v>140</v>
      </c>
      <c r="G582" s="7" t="s">
        <v>1081</v>
      </c>
      <c r="H582" s="7" t="s">
        <v>1010</v>
      </c>
      <c r="I582" s="6" t="s">
        <v>9</v>
      </c>
      <c r="J582" s="1"/>
      <c r="K582" s="1"/>
      <c r="L582" s="1"/>
      <c r="M582" s="1"/>
      <c r="N582" s="1"/>
      <c r="O582" s="1"/>
      <c r="P582" s="1"/>
      <c r="Q582" s="12">
        <v>15571.002</v>
      </c>
      <c r="R582" s="29">
        <f t="shared" si="27"/>
        <v>0</v>
      </c>
      <c r="S582" t="str">
        <f t="shared" si="28"/>
        <v>OK</v>
      </c>
      <c r="T582" s="10">
        <f>IFERROR(VLOOKUP(A582,[1]!Tabla1[[#All],[Material]:[venta nueva]],38,FALSE),0)</f>
        <v>0</v>
      </c>
    </row>
    <row r="583" spans="1:20" hidden="1" x14ac:dyDescent="0.35">
      <c r="A583">
        <f t="shared" si="29"/>
        <v>1021263</v>
      </c>
      <c r="B583" s="6" t="s">
        <v>1242</v>
      </c>
      <c r="C583" s="7" t="s">
        <v>553</v>
      </c>
      <c r="D583" s="7" t="s">
        <v>1097</v>
      </c>
      <c r="E583" s="7" t="s">
        <v>141</v>
      </c>
      <c r="F583" s="7" t="s">
        <v>96</v>
      </c>
      <c r="G583" s="7" t="s">
        <v>1076</v>
      </c>
      <c r="H583" s="7" t="s">
        <v>1022</v>
      </c>
      <c r="I583" s="6" t="s">
        <v>9</v>
      </c>
      <c r="J583" s="1"/>
      <c r="K583" s="1"/>
      <c r="L583" s="1"/>
      <c r="M583" s="1"/>
      <c r="N583" s="1"/>
      <c r="O583" s="1"/>
      <c r="P583" s="1"/>
      <c r="Q583" s="12">
        <v>7455.1</v>
      </c>
      <c r="R583" s="29">
        <f t="shared" si="27"/>
        <v>0</v>
      </c>
      <c r="S583" t="str">
        <f t="shared" si="28"/>
        <v>OK</v>
      </c>
      <c r="T583" s="10">
        <f>IFERROR(VLOOKUP(A583,[1]!Tabla1[[#All],[Material]:[venta nueva]],38,FALSE),0)</f>
        <v>0</v>
      </c>
    </row>
    <row r="584" spans="1:20" hidden="1" x14ac:dyDescent="0.35">
      <c r="A584">
        <f t="shared" si="29"/>
        <v>1021270</v>
      </c>
      <c r="B584" s="6" t="s">
        <v>1242</v>
      </c>
      <c r="C584" s="7" t="s">
        <v>553</v>
      </c>
      <c r="D584" s="7" t="s">
        <v>1097</v>
      </c>
      <c r="E584" s="7" t="s">
        <v>443</v>
      </c>
      <c r="F584" s="7" t="s">
        <v>142</v>
      </c>
      <c r="G584" s="7" t="s">
        <v>1080</v>
      </c>
      <c r="H584" s="7" t="s">
        <v>1030</v>
      </c>
      <c r="I584" s="6" t="s">
        <v>10</v>
      </c>
      <c r="J584" s="1"/>
      <c r="K584" s="1"/>
      <c r="L584" s="1"/>
      <c r="M584" s="1"/>
      <c r="N584" s="1"/>
      <c r="O584" s="1"/>
      <c r="P584" s="1"/>
      <c r="Q584" s="12">
        <v>76577.589000000007</v>
      </c>
      <c r="R584" s="29">
        <f t="shared" ref="R584:R647" si="30">+O584-P584</f>
        <v>0</v>
      </c>
      <c r="S584" t="str">
        <f t="shared" ref="S584:S647" si="31">IF(R584&gt;0,"Sobre ingreso",IF(R584&lt;0,"Pendiente de ingreso","OK"))</f>
        <v>OK</v>
      </c>
      <c r="T584" s="10">
        <f>IFERROR(VLOOKUP(A584,[1]!Tabla1[[#All],[Material]:[venta nueva]],38,FALSE),0)</f>
        <v>0</v>
      </c>
    </row>
    <row r="585" spans="1:20" hidden="1" x14ac:dyDescent="0.35">
      <c r="A585">
        <f t="shared" si="29"/>
        <v>1021272</v>
      </c>
      <c r="B585" s="6" t="s">
        <v>1242</v>
      </c>
      <c r="C585" s="7" t="s">
        <v>553</v>
      </c>
      <c r="D585" s="7" t="s">
        <v>1097</v>
      </c>
      <c r="E585" s="7" t="s">
        <v>143</v>
      </c>
      <c r="F585" s="7" t="s">
        <v>144</v>
      </c>
      <c r="G585" s="7" t="s">
        <v>1080</v>
      </c>
      <c r="H585" s="7" t="s">
        <v>1030</v>
      </c>
      <c r="I585" s="6" t="s">
        <v>10</v>
      </c>
      <c r="J585" s="1"/>
      <c r="K585" s="1"/>
      <c r="L585" s="1"/>
      <c r="M585" s="1"/>
      <c r="N585" s="1"/>
      <c r="O585" s="1"/>
      <c r="P585" s="1"/>
      <c r="Q585" s="12">
        <v>298412.53200000001</v>
      </c>
      <c r="R585" s="29">
        <f t="shared" si="30"/>
        <v>0</v>
      </c>
      <c r="S585" t="str">
        <f t="shared" si="31"/>
        <v>OK</v>
      </c>
      <c r="T585" s="10">
        <f>IFERROR(VLOOKUP(A585,[1]!Tabla1[[#All],[Material]:[venta nueva]],38,FALSE),0)</f>
        <v>0</v>
      </c>
    </row>
    <row r="586" spans="1:20" hidden="1" x14ac:dyDescent="0.35">
      <c r="A586">
        <f t="shared" si="29"/>
        <v>1021287</v>
      </c>
      <c r="B586" s="6" t="s">
        <v>1242</v>
      </c>
      <c r="C586" s="7" t="s">
        <v>553</v>
      </c>
      <c r="D586" s="7" t="s">
        <v>1097</v>
      </c>
      <c r="E586" s="7" t="s">
        <v>145</v>
      </c>
      <c r="F586" s="7" t="s">
        <v>146</v>
      </c>
      <c r="G586" s="7" t="s">
        <v>1078</v>
      </c>
      <c r="H586" s="7" t="s">
        <v>1006</v>
      </c>
      <c r="I586" s="6" t="s">
        <v>9</v>
      </c>
      <c r="J586" s="1"/>
      <c r="K586" s="1"/>
      <c r="L586" s="1"/>
      <c r="M586" s="1"/>
      <c r="N586" s="1"/>
      <c r="O586" s="1"/>
      <c r="P586" s="1"/>
      <c r="Q586" s="12">
        <v>2483.5659999999998</v>
      </c>
      <c r="R586" s="29">
        <f t="shared" si="30"/>
        <v>0</v>
      </c>
      <c r="S586" t="str">
        <f t="shared" si="31"/>
        <v>OK</v>
      </c>
      <c r="T586" s="10">
        <f>IFERROR(VLOOKUP(A586,[1]!Tabla1[[#All],[Material]:[venta nueva]],38,FALSE),0)</f>
        <v>0</v>
      </c>
    </row>
    <row r="587" spans="1:20" hidden="1" x14ac:dyDescent="0.35">
      <c r="A587">
        <f t="shared" si="29"/>
        <v>1021385</v>
      </c>
      <c r="B587" s="6" t="s">
        <v>1242</v>
      </c>
      <c r="C587" s="7" t="s">
        <v>553</v>
      </c>
      <c r="D587" s="7" t="s">
        <v>1097</v>
      </c>
      <c r="E587" s="7" t="s">
        <v>147</v>
      </c>
      <c r="F587" s="7" t="s">
        <v>148</v>
      </c>
      <c r="G587" s="7" t="s">
        <v>1080</v>
      </c>
      <c r="H587" s="7" t="s">
        <v>1031</v>
      </c>
      <c r="I587" s="6" t="s">
        <v>11</v>
      </c>
      <c r="J587" s="1"/>
      <c r="K587" s="1"/>
      <c r="L587" s="1"/>
      <c r="M587" s="1"/>
      <c r="N587" s="1"/>
      <c r="O587" s="1"/>
      <c r="P587" s="1"/>
      <c r="Q587" s="12">
        <v>379412.54599999997</v>
      </c>
      <c r="R587" s="29">
        <f t="shared" si="30"/>
        <v>0</v>
      </c>
      <c r="S587" t="str">
        <f t="shared" si="31"/>
        <v>OK</v>
      </c>
      <c r="T587" s="10">
        <f>IFERROR(VLOOKUP(A587,[1]!Tabla1[[#All],[Material]:[venta nueva]],38,FALSE),0)</f>
        <v>0</v>
      </c>
    </row>
    <row r="588" spans="1:20" hidden="1" x14ac:dyDescent="0.35">
      <c r="A588">
        <f t="shared" si="29"/>
        <v>1021435</v>
      </c>
      <c r="B588" s="6" t="s">
        <v>1242</v>
      </c>
      <c r="C588" s="7" t="s">
        <v>553</v>
      </c>
      <c r="D588" s="7" t="s">
        <v>1097</v>
      </c>
      <c r="E588" s="7" t="s">
        <v>150</v>
      </c>
      <c r="F588" s="7" t="s">
        <v>151</v>
      </c>
      <c r="G588" s="7" t="s">
        <v>1078</v>
      </c>
      <c r="H588" s="7" t="s">
        <v>1009</v>
      </c>
      <c r="I588" s="6" t="s">
        <v>9</v>
      </c>
      <c r="J588" s="1"/>
      <c r="K588" s="1"/>
      <c r="L588" s="1"/>
      <c r="M588" s="1"/>
      <c r="N588" s="1"/>
      <c r="O588" s="1"/>
      <c r="P588" s="1"/>
      <c r="Q588" s="12">
        <v>108695.095</v>
      </c>
      <c r="R588" s="29">
        <f t="shared" si="30"/>
        <v>0</v>
      </c>
      <c r="S588" t="str">
        <f t="shared" si="31"/>
        <v>OK</v>
      </c>
      <c r="T588" s="10">
        <f>IFERROR(VLOOKUP(A588,[1]!Tabla1[[#All],[Material]:[venta nueva]],38,FALSE),0)</f>
        <v>0</v>
      </c>
    </row>
    <row r="589" spans="1:20" hidden="1" x14ac:dyDescent="0.35">
      <c r="A589">
        <f t="shared" si="29"/>
        <v>1021474</v>
      </c>
      <c r="B589" s="6" t="s">
        <v>1242</v>
      </c>
      <c r="C589" s="7" t="s">
        <v>553</v>
      </c>
      <c r="D589" s="7" t="s">
        <v>1097</v>
      </c>
      <c r="E589" s="7" t="s">
        <v>154</v>
      </c>
      <c r="F589" s="7" t="s">
        <v>155</v>
      </c>
      <c r="G589" s="7" t="s">
        <v>1078</v>
      </c>
      <c r="H589" s="7" t="s">
        <v>1009</v>
      </c>
      <c r="I589" s="6" t="s">
        <v>9</v>
      </c>
      <c r="J589" s="1"/>
      <c r="K589" s="1"/>
      <c r="L589" s="1"/>
      <c r="M589" s="1"/>
      <c r="N589" s="1"/>
      <c r="O589" s="1"/>
      <c r="P589" s="1"/>
      <c r="Q589" s="12">
        <v>101043.57</v>
      </c>
      <c r="R589" s="29">
        <f t="shared" si="30"/>
        <v>0</v>
      </c>
      <c r="S589" t="str">
        <f t="shared" si="31"/>
        <v>OK</v>
      </c>
      <c r="T589" s="10">
        <f>IFERROR(VLOOKUP(A589,[1]!Tabla1[[#All],[Material]:[venta nueva]],38,FALSE),0)</f>
        <v>0</v>
      </c>
    </row>
    <row r="590" spans="1:20" hidden="1" x14ac:dyDescent="0.35">
      <c r="A590">
        <f t="shared" si="29"/>
        <v>1021500</v>
      </c>
      <c r="B590" s="6" t="s">
        <v>1242</v>
      </c>
      <c r="C590" s="7" t="s">
        <v>553</v>
      </c>
      <c r="D590" s="7" t="s">
        <v>1097</v>
      </c>
      <c r="E590" s="7" t="s">
        <v>1109</v>
      </c>
      <c r="F590" s="7" t="s">
        <v>113</v>
      </c>
      <c r="G590" s="7" t="s">
        <v>1081</v>
      </c>
      <c r="H590" s="7" t="s">
        <v>1010</v>
      </c>
      <c r="I590" s="6" t="s">
        <v>9</v>
      </c>
      <c r="J590" s="1"/>
      <c r="K590" s="1"/>
      <c r="L590" s="1"/>
      <c r="M590" s="1"/>
      <c r="N590" s="1"/>
      <c r="O590" s="1"/>
      <c r="P590" s="1"/>
      <c r="Q590" s="12">
        <v>738.99800000000005</v>
      </c>
      <c r="R590" s="29">
        <f t="shared" si="30"/>
        <v>0</v>
      </c>
      <c r="S590" t="str">
        <f t="shared" si="31"/>
        <v>OK</v>
      </c>
      <c r="T590" s="10">
        <f>IFERROR(VLOOKUP(A590,[1]!Tabla1[[#All],[Material]:[venta nueva]],38,FALSE),0)</f>
        <v>0</v>
      </c>
    </row>
    <row r="591" spans="1:20" hidden="1" x14ac:dyDescent="0.35">
      <c r="A591">
        <f t="shared" si="29"/>
        <v>1021533</v>
      </c>
      <c r="B591" s="6" t="s">
        <v>1242</v>
      </c>
      <c r="C591" s="7" t="s">
        <v>553</v>
      </c>
      <c r="D591" s="7" t="s">
        <v>1097</v>
      </c>
      <c r="E591" s="7" t="s">
        <v>156</v>
      </c>
      <c r="F591" s="7" t="s">
        <v>157</v>
      </c>
      <c r="G591" s="7" t="s">
        <v>1082</v>
      </c>
      <c r="H591" s="7" t="s">
        <v>1013</v>
      </c>
      <c r="I591" s="6" t="s">
        <v>16</v>
      </c>
      <c r="J591" s="1"/>
      <c r="K591" s="1"/>
      <c r="L591" s="1"/>
      <c r="M591" s="1"/>
      <c r="N591" s="1"/>
      <c r="O591" s="1"/>
      <c r="P591" s="1"/>
      <c r="Q591" s="12">
        <v>14867.523999999999</v>
      </c>
      <c r="R591" s="29">
        <f t="shared" si="30"/>
        <v>0</v>
      </c>
      <c r="S591" t="str">
        <f t="shared" si="31"/>
        <v>OK</v>
      </c>
      <c r="T591" s="10">
        <f>IFERROR(VLOOKUP(A591,[1]!Tabla1[[#All],[Material]:[venta nueva]],38,FALSE),0)</f>
        <v>0</v>
      </c>
    </row>
    <row r="592" spans="1:20" hidden="1" x14ac:dyDescent="0.35">
      <c r="A592">
        <f t="shared" si="29"/>
        <v>1021538</v>
      </c>
      <c r="B592" s="6" t="s">
        <v>1242</v>
      </c>
      <c r="C592" s="7" t="s">
        <v>553</v>
      </c>
      <c r="D592" s="7" t="s">
        <v>1097</v>
      </c>
      <c r="E592" s="7" t="s">
        <v>158</v>
      </c>
      <c r="F592" s="7" t="s">
        <v>159</v>
      </c>
      <c r="G592" s="7" t="s">
        <v>1082</v>
      </c>
      <c r="H592" s="7" t="s">
        <v>1013</v>
      </c>
      <c r="I592" s="6" t="s">
        <v>8</v>
      </c>
      <c r="J592" s="1"/>
      <c r="K592" s="1"/>
      <c r="L592" s="1"/>
      <c r="M592" s="1"/>
      <c r="N592" s="1"/>
      <c r="O592" s="1"/>
      <c r="P592" s="1"/>
      <c r="Q592" s="12">
        <v>121605.01300000001</v>
      </c>
      <c r="R592" s="29">
        <f t="shared" si="30"/>
        <v>0</v>
      </c>
      <c r="S592" t="str">
        <f t="shared" si="31"/>
        <v>OK</v>
      </c>
      <c r="T592" s="10">
        <f>IFERROR(VLOOKUP(A592,[1]!Tabla1[[#All],[Material]:[venta nueva]],38,FALSE),0)</f>
        <v>0</v>
      </c>
    </row>
    <row r="593" spans="1:20" hidden="1" x14ac:dyDescent="0.35">
      <c r="A593">
        <f t="shared" si="29"/>
        <v>1021550</v>
      </c>
      <c r="B593" s="6" t="s">
        <v>1242</v>
      </c>
      <c r="C593" s="7" t="s">
        <v>553</v>
      </c>
      <c r="D593" s="7" t="s">
        <v>1097</v>
      </c>
      <c r="E593" s="7" t="s">
        <v>161</v>
      </c>
      <c r="F593" s="7" t="s">
        <v>162</v>
      </c>
      <c r="G593" s="7" t="s">
        <v>1081</v>
      </c>
      <c r="H593" s="7" t="s">
        <v>1010</v>
      </c>
      <c r="I593" s="6" t="s">
        <v>9</v>
      </c>
      <c r="J593" s="1"/>
      <c r="K593" s="1"/>
      <c r="L593" s="1"/>
      <c r="M593" s="1"/>
      <c r="N593" s="1"/>
      <c r="O593" s="1"/>
      <c r="P593" s="1"/>
      <c r="Q593" s="12">
        <v>50935.841999999997</v>
      </c>
      <c r="R593" s="29">
        <f t="shared" si="30"/>
        <v>0</v>
      </c>
      <c r="S593" t="str">
        <f t="shared" si="31"/>
        <v>OK</v>
      </c>
      <c r="T593" s="10">
        <f>IFERROR(VLOOKUP(A593,[1]!Tabla1[[#All],[Material]:[venta nueva]],38,FALSE),0)</f>
        <v>0</v>
      </c>
    </row>
    <row r="594" spans="1:20" hidden="1" x14ac:dyDescent="0.35">
      <c r="A594">
        <f t="shared" si="29"/>
        <v>1021555</v>
      </c>
      <c r="B594" s="6" t="s">
        <v>1242</v>
      </c>
      <c r="C594" s="7" t="s">
        <v>553</v>
      </c>
      <c r="D594" s="7" t="s">
        <v>1097</v>
      </c>
      <c r="E594" s="7" t="s">
        <v>163</v>
      </c>
      <c r="F594" s="7" t="s">
        <v>164</v>
      </c>
      <c r="G594" s="7" t="s">
        <v>1078</v>
      </c>
      <c r="H594" s="7" t="s">
        <v>1009</v>
      </c>
      <c r="I594" s="6" t="s">
        <v>10</v>
      </c>
      <c r="J594" s="1"/>
      <c r="K594" s="1"/>
      <c r="L594" s="1"/>
      <c r="M594" s="1"/>
      <c r="N594" s="1"/>
      <c r="O594" s="1"/>
      <c r="P594" s="1"/>
      <c r="Q594" s="12">
        <v>170136.171</v>
      </c>
      <c r="R594" s="29">
        <f t="shared" si="30"/>
        <v>0</v>
      </c>
      <c r="S594" t="str">
        <f t="shared" si="31"/>
        <v>OK</v>
      </c>
      <c r="T594" s="10">
        <f>IFERROR(VLOOKUP(A594,[1]!Tabla1[[#All],[Material]:[venta nueva]],38,FALSE),0)</f>
        <v>0</v>
      </c>
    </row>
    <row r="595" spans="1:20" hidden="1" x14ac:dyDescent="0.35">
      <c r="A595">
        <f t="shared" si="29"/>
        <v>1021596</v>
      </c>
      <c r="B595" s="6" t="s">
        <v>1242</v>
      </c>
      <c r="C595" s="7" t="s">
        <v>553</v>
      </c>
      <c r="D595" s="7" t="s">
        <v>1097</v>
      </c>
      <c r="E595" s="7" t="s">
        <v>508</v>
      </c>
      <c r="F595" s="7" t="s">
        <v>148</v>
      </c>
      <c r="G595" s="7" t="s">
        <v>1080</v>
      </c>
      <c r="H595" s="7" t="s">
        <v>1031</v>
      </c>
      <c r="I595" s="6" t="s">
        <v>10</v>
      </c>
      <c r="J595" s="1"/>
      <c r="K595" s="1"/>
      <c r="L595" s="1"/>
      <c r="M595" s="1"/>
      <c r="N595" s="1"/>
      <c r="O595" s="1"/>
      <c r="P595" s="1"/>
      <c r="Q595" s="12">
        <v>1199.7080000000001</v>
      </c>
      <c r="R595" s="29">
        <f t="shared" si="30"/>
        <v>0</v>
      </c>
      <c r="S595" t="str">
        <f t="shared" si="31"/>
        <v>OK</v>
      </c>
      <c r="T595" s="10">
        <f>IFERROR(VLOOKUP(A595,[1]!Tabla1[[#All],[Material]:[venta nueva]],38,FALSE),0)</f>
        <v>0</v>
      </c>
    </row>
    <row r="596" spans="1:20" hidden="1" x14ac:dyDescent="0.35">
      <c r="A596">
        <f t="shared" si="29"/>
        <v>1021603</v>
      </c>
      <c r="B596" s="6" t="s">
        <v>1242</v>
      </c>
      <c r="C596" s="7" t="s">
        <v>553</v>
      </c>
      <c r="D596" s="7" t="s">
        <v>1097</v>
      </c>
      <c r="E596" s="7" t="s">
        <v>165</v>
      </c>
      <c r="F596" s="7" t="s">
        <v>166</v>
      </c>
      <c r="G596" s="7" t="s">
        <v>1075</v>
      </c>
      <c r="H596" s="7" t="s">
        <v>1003</v>
      </c>
      <c r="I596" s="6" t="s">
        <v>16</v>
      </c>
      <c r="J596" s="1"/>
      <c r="K596" s="1"/>
      <c r="L596" s="1"/>
      <c r="M596" s="1"/>
      <c r="N596" s="1"/>
      <c r="O596" s="1"/>
      <c r="P596" s="1"/>
      <c r="Q596" s="12">
        <v>5312.8909999999996</v>
      </c>
      <c r="R596" s="29">
        <f t="shared" si="30"/>
        <v>0</v>
      </c>
      <c r="S596" t="str">
        <f t="shared" si="31"/>
        <v>OK</v>
      </c>
      <c r="T596" s="10">
        <f>IFERROR(VLOOKUP(A596,[1]!Tabla1[[#All],[Material]:[venta nueva]],38,FALSE),0)</f>
        <v>0</v>
      </c>
    </row>
    <row r="597" spans="1:20" hidden="1" x14ac:dyDescent="0.35">
      <c r="A597">
        <f t="shared" si="29"/>
        <v>1021609</v>
      </c>
      <c r="B597" s="6" t="s">
        <v>1242</v>
      </c>
      <c r="C597" s="7" t="s">
        <v>553</v>
      </c>
      <c r="D597" s="7" t="s">
        <v>1097</v>
      </c>
      <c r="E597" s="7" t="s">
        <v>167</v>
      </c>
      <c r="F597" s="7" t="s">
        <v>168</v>
      </c>
      <c r="G597" s="7" t="s">
        <v>985</v>
      </c>
      <c r="H597" s="7" t="s">
        <v>1012</v>
      </c>
      <c r="I597" s="6" t="s">
        <v>16</v>
      </c>
      <c r="J597" s="1"/>
      <c r="K597" s="1"/>
      <c r="L597" s="1"/>
      <c r="M597" s="1"/>
      <c r="N597" s="1"/>
      <c r="O597" s="1"/>
      <c r="P597" s="1"/>
      <c r="Q597" s="12">
        <v>8260.7810000000009</v>
      </c>
      <c r="R597" s="29">
        <f t="shared" si="30"/>
        <v>0</v>
      </c>
      <c r="S597" t="str">
        <f t="shared" si="31"/>
        <v>OK</v>
      </c>
      <c r="T597" s="10">
        <f>IFERROR(VLOOKUP(A597,[1]!Tabla1[[#All],[Material]:[venta nueva]],38,FALSE),0)</f>
        <v>0</v>
      </c>
    </row>
    <row r="598" spans="1:20" hidden="1" x14ac:dyDescent="0.35">
      <c r="A598">
        <f t="shared" si="29"/>
        <v>1021622</v>
      </c>
      <c r="B598" s="6" t="s">
        <v>1242</v>
      </c>
      <c r="C598" s="7" t="s">
        <v>553</v>
      </c>
      <c r="D598" s="7" t="s">
        <v>1097</v>
      </c>
      <c r="E598" s="7" t="s">
        <v>169</v>
      </c>
      <c r="F598" s="7" t="s">
        <v>74</v>
      </c>
      <c r="G598" s="7" t="s">
        <v>1074</v>
      </c>
      <c r="H598" s="7" t="s">
        <v>1018</v>
      </c>
      <c r="I598" s="6" t="s">
        <v>11</v>
      </c>
      <c r="J598" s="1"/>
      <c r="K598" s="1"/>
      <c r="L598" s="1"/>
      <c r="M598" s="1"/>
      <c r="N598" s="1"/>
      <c r="O598" s="1"/>
      <c r="P598" s="1"/>
      <c r="Q598" s="12">
        <v>18819.98</v>
      </c>
      <c r="R598" s="29">
        <f t="shared" si="30"/>
        <v>0</v>
      </c>
      <c r="S598" t="str">
        <f t="shared" si="31"/>
        <v>OK</v>
      </c>
      <c r="T598" s="10">
        <f>IFERROR(VLOOKUP(A598,[1]!Tabla1[[#All],[Material]:[venta nueva]],38,FALSE),0)</f>
        <v>0</v>
      </c>
    </row>
    <row r="599" spans="1:20" hidden="1" x14ac:dyDescent="0.35">
      <c r="A599">
        <f t="shared" si="29"/>
        <v>1021639</v>
      </c>
      <c r="B599" s="6" t="s">
        <v>1242</v>
      </c>
      <c r="C599" s="7" t="s">
        <v>553</v>
      </c>
      <c r="D599" s="7" t="s">
        <v>1097</v>
      </c>
      <c r="E599" s="7" t="s">
        <v>461</v>
      </c>
      <c r="F599" s="7" t="s">
        <v>78</v>
      </c>
      <c r="G599" s="7" t="s">
        <v>985</v>
      </c>
      <c r="H599" s="7" t="s">
        <v>1012</v>
      </c>
      <c r="I599" s="6" t="s">
        <v>11</v>
      </c>
      <c r="J599" s="1"/>
      <c r="K599" s="1"/>
      <c r="L599" s="1"/>
      <c r="M599" s="1"/>
      <c r="N599" s="1"/>
      <c r="O599" s="1"/>
      <c r="P599" s="1"/>
      <c r="Q599" s="12">
        <v>46375.936999999998</v>
      </c>
      <c r="R599" s="29">
        <f t="shared" si="30"/>
        <v>0</v>
      </c>
      <c r="S599" t="str">
        <f t="shared" si="31"/>
        <v>OK</v>
      </c>
      <c r="T599" s="10">
        <f>IFERROR(VLOOKUP(A599,[1]!Tabla1[[#All],[Material]:[venta nueva]],38,FALSE),0)</f>
        <v>0</v>
      </c>
    </row>
    <row r="600" spans="1:20" hidden="1" x14ac:dyDescent="0.35">
      <c r="A600">
        <f t="shared" si="29"/>
        <v>1021664</v>
      </c>
      <c r="B600" s="6" t="s">
        <v>1242</v>
      </c>
      <c r="C600" s="7" t="s">
        <v>553</v>
      </c>
      <c r="D600" s="7" t="s">
        <v>1097</v>
      </c>
      <c r="E600" s="7" t="s">
        <v>170</v>
      </c>
      <c r="F600" s="7" t="s">
        <v>171</v>
      </c>
      <c r="G600" s="7" t="s">
        <v>1085</v>
      </c>
      <c r="H600" s="7" t="s">
        <v>1019</v>
      </c>
      <c r="I600" s="6" t="s">
        <v>12</v>
      </c>
      <c r="J600" s="1"/>
      <c r="K600" s="1"/>
      <c r="L600" s="1"/>
      <c r="M600" s="1"/>
      <c r="N600" s="1"/>
      <c r="O600" s="1"/>
      <c r="P600" s="1"/>
      <c r="Q600" s="12">
        <v>77002.626000000004</v>
      </c>
      <c r="R600" s="29">
        <f t="shared" si="30"/>
        <v>0</v>
      </c>
      <c r="S600" t="str">
        <f t="shared" si="31"/>
        <v>OK</v>
      </c>
      <c r="T600" s="10">
        <f>IFERROR(VLOOKUP(A600,[1]!Tabla1[[#All],[Material]:[venta nueva]],38,FALSE),0)</f>
        <v>0</v>
      </c>
    </row>
    <row r="601" spans="1:20" hidden="1" x14ac:dyDescent="0.35">
      <c r="A601">
        <f t="shared" si="29"/>
        <v>1021665</v>
      </c>
      <c r="B601" s="6" t="s">
        <v>1242</v>
      </c>
      <c r="C601" s="7" t="s">
        <v>553</v>
      </c>
      <c r="D601" s="7" t="s">
        <v>1097</v>
      </c>
      <c r="E601" s="7" t="s">
        <v>172</v>
      </c>
      <c r="F601" s="7" t="s">
        <v>173</v>
      </c>
      <c r="G601" s="7" t="s">
        <v>1085</v>
      </c>
      <c r="H601" s="7" t="s">
        <v>1019</v>
      </c>
      <c r="I601" s="6" t="s">
        <v>12</v>
      </c>
      <c r="J601" s="1"/>
      <c r="K601" s="1"/>
      <c r="L601" s="1"/>
      <c r="M601" s="1"/>
      <c r="N601" s="1"/>
      <c r="O601" s="1"/>
      <c r="P601" s="1"/>
      <c r="Q601" s="12">
        <v>59.052</v>
      </c>
      <c r="R601" s="29">
        <f t="shared" si="30"/>
        <v>0</v>
      </c>
      <c r="S601" t="str">
        <f t="shared" si="31"/>
        <v>OK</v>
      </c>
      <c r="T601" s="10">
        <f>IFERROR(VLOOKUP(A601,[1]!Tabla1[[#All],[Material]:[venta nueva]],38,FALSE),0)</f>
        <v>0</v>
      </c>
    </row>
    <row r="602" spans="1:20" hidden="1" x14ac:dyDescent="0.35">
      <c r="A602">
        <f t="shared" si="29"/>
        <v>1021731</v>
      </c>
      <c r="B602" s="6" t="s">
        <v>1242</v>
      </c>
      <c r="C602" s="7" t="s">
        <v>553</v>
      </c>
      <c r="D602" s="7" t="s">
        <v>1097</v>
      </c>
      <c r="E602" s="7" t="s">
        <v>174</v>
      </c>
      <c r="F602" s="7" t="s">
        <v>175</v>
      </c>
      <c r="G602" s="7" t="s">
        <v>1086</v>
      </c>
      <c r="H602" s="7" t="s">
        <v>1025</v>
      </c>
      <c r="I602" s="6" t="s">
        <v>14</v>
      </c>
      <c r="J602" s="1"/>
      <c r="K602" s="1"/>
      <c r="L602" s="1"/>
      <c r="M602" s="1"/>
      <c r="N602" s="1"/>
      <c r="O602" s="1"/>
      <c r="P602" s="1"/>
      <c r="Q602" s="12">
        <v>372719.34100000001</v>
      </c>
      <c r="R602" s="29">
        <f t="shared" si="30"/>
        <v>0</v>
      </c>
      <c r="S602" t="str">
        <f t="shared" si="31"/>
        <v>OK</v>
      </c>
      <c r="T602" s="10">
        <f>IFERROR(VLOOKUP(A602,[1]!Tabla1[[#All],[Material]:[venta nueva]],38,FALSE),0)</f>
        <v>0</v>
      </c>
    </row>
    <row r="603" spans="1:20" hidden="1" x14ac:dyDescent="0.35">
      <c r="A603">
        <f t="shared" si="29"/>
        <v>1021732</v>
      </c>
      <c r="B603" s="6" t="s">
        <v>1242</v>
      </c>
      <c r="C603" s="7" t="s">
        <v>553</v>
      </c>
      <c r="D603" s="7" t="s">
        <v>1097</v>
      </c>
      <c r="E603" s="7" t="s">
        <v>176</v>
      </c>
      <c r="F603" s="7" t="s">
        <v>177</v>
      </c>
      <c r="G603" s="7" t="s">
        <v>1084</v>
      </c>
      <c r="H603" s="7" t="s">
        <v>1032</v>
      </c>
      <c r="I603" s="6" t="s">
        <v>14</v>
      </c>
      <c r="J603" s="1"/>
      <c r="K603" s="1"/>
      <c r="L603" s="1"/>
      <c r="M603" s="1"/>
      <c r="N603" s="1"/>
      <c r="O603" s="1"/>
      <c r="P603" s="1"/>
      <c r="Q603" s="12">
        <v>326780.97399999999</v>
      </c>
      <c r="R603" s="29">
        <f t="shared" si="30"/>
        <v>0</v>
      </c>
      <c r="S603" t="str">
        <f t="shared" si="31"/>
        <v>OK</v>
      </c>
      <c r="T603" s="10">
        <f>IFERROR(VLOOKUP(A603,[1]!Tabla1[[#All],[Material]:[venta nueva]],38,FALSE),0)</f>
        <v>0</v>
      </c>
    </row>
    <row r="604" spans="1:20" hidden="1" x14ac:dyDescent="0.35">
      <c r="A604">
        <f t="shared" si="29"/>
        <v>1021733</v>
      </c>
      <c r="B604" s="6" t="s">
        <v>1242</v>
      </c>
      <c r="C604" s="7" t="s">
        <v>553</v>
      </c>
      <c r="D604" s="7" t="s">
        <v>1097</v>
      </c>
      <c r="E604" s="7" t="s">
        <v>178</v>
      </c>
      <c r="F604" s="7" t="s">
        <v>149</v>
      </c>
      <c r="G604" s="7" t="s">
        <v>1076</v>
      </c>
      <c r="H604" s="7" t="s">
        <v>1022</v>
      </c>
      <c r="I604" s="6" t="s">
        <v>14</v>
      </c>
      <c r="J604" s="1"/>
      <c r="K604" s="1"/>
      <c r="L604" s="1"/>
      <c r="M604" s="1"/>
      <c r="N604" s="1"/>
      <c r="O604" s="1"/>
      <c r="P604" s="1"/>
      <c r="Q604" s="12">
        <v>69606.657000000007</v>
      </c>
      <c r="R604" s="29">
        <f t="shared" si="30"/>
        <v>0</v>
      </c>
      <c r="S604" t="str">
        <f t="shared" si="31"/>
        <v>OK</v>
      </c>
      <c r="T604" s="10">
        <f>IFERROR(VLOOKUP(A604,[1]!Tabla1[[#All],[Material]:[venta nueva]],38,FALSE),0)</f>
        <v>0</v>
      </c>
    </row>
    <row r="605" spans="1:20" hidden="1" x14ac:dyDescent="0.35">
      <c r="A605">
        <f t="shared" si="29"/>
        <v>1021735</v>
      </c>
      <c r="B605" s="6" t="s">
        <v>1242</v>
      </c>
      <c r="C605" s="7" t="s">
        <v>553</v>
      </c>
      <c r="D605" s="7" t="s">
        <v>1097</v>
      </c>
      <c r="E605" s="7" t="s">
        <v>179</v>
      </c>
      <c r="F605" s="7" t="s">
        <v>180</v>
      </c>
      <c r="G605" s="7" t="s">
        <v>1069</v>
      </c>
      <c r="H605" s="7" t="s">
        <v>1033</v>
      </c>
      <c r="I605" s="6" t="s">
        <v>14</v>
      </c>
      <c r="J605" s="1"/>
      <c r="K605" s="1"/>
      <c r="L605" s="1"/>
      <c r="M605" s="1"/>
      <c r="N605" s="1"/>
      <c r="O605" s="1"/>
      <c r="P605" s="1"/>
      <c r="Q605" s="12">
        <v>196501.98300000001</v>
      </c>
      <c r="R605" s="29">
        <f t="shared" si="30"/>
        <v>0</v>
      </c>
      <c r="S605" t="str">
        <f t="shared" si="31"/>
        <v>OK</v>
      </c>
      <c r="T605" s="10">
        <f>IFERROR(VLOOKUP(A605,[1]!Tabla1[[#All],[Material]:[venta nueva]],38,FALSE),0)</f>
        <v>0</v>
      </c>
    </row>
    <row r="606" spans="1:20" hidden="1" x14ac:dyDescent="0.35">
      <c r="A606">
        <f t="shared" si="29"/>
        <v>1021737</v>
      </c>
      <c r="B606" s="6" t="s">
        <v>1242</v>
      </c>
      <c r="C606" s="7" t="s">
        <v>553</v>
      </c>
      <c r="D606" s="7" t="s">
        <v>1097</v>
      </c>
      <c r="E606" s="7" t="s">
        <v>181</v>
      </c>
      <c r="F606" s="7" t="s">
        <v>182</v>
      </c>
      <c r="G606" s="7" t="s">
        <v>1069</v>
      </c>
      <c r="H606" s="7" t="s">
        <v>1033</v>
      </c>
      <c r="I606" s="6" t="s">
        <v>14</v>
      </c>
      <c r="J606" s="1"/>
      <c r="K606" s="1"/>
      <c r="L606" s="1"/>
      <c r="M606" s="1"/>
      <c r="N606" s="1"/>
      <c r="O606" s="1"/>
      <c r="P606" s="1"/>
      <c r="Q606" s="12">
        <v>13015.189</v>
      </c>
      <c r="R606" s="29">
        <f t="shared" si="30"/>
        <v>0</v>
      </c>
      <c r="S606" t="str">
        <f t="shared" si="31"/>
        <v>OK</v>
      </c>
      <c r="T606" s="10">
        <f>IFERROR(VLOOKUP(A606,[1]!Tabla1[[#All],[Material]:[venta nueva]],38,FALSE),0)</f>
        <v>0</v>
      </c>
    </row>
    <row r="607" spans="1:20" hidden="1" x14ac:dyDescent="0.35">
      <c r="A607">
        <f t="shared" si="29"/>
        <v>1021738</v>
      </c>
      <c r="B607" s="6" t="s">
        <v>1242</v>
      </c>
      <c r="C607" s="7" t="s">
        <v>553</v>
      </c>
      <c r="D607" s="7" t="s">
        <v>1097</v>
      </c>
      <c r="E607" s="7" t="s">
        <v>183</v>
      </c>
      <c r="F607" s="7" t="s">
        <v>184</v>
      </c>
      <c r="G607" s="7" t="s">
        <v>1069</v>
      </c>
      <c r="H607" s="7" t="s">
        <v>1033</v>
      </c>
      <c r="I607" s="6" t="s">
        <v>14</v>
      </c>
      <c r="J607" s="1"/>
      <c r="K607" s="1"/>
      <c r="L607" s="1"/>
      <c r="M607" s="1"/>
      <c r="N607" s="1"/>
      <c r="O607" s="1"/>
      <c r="P607" s="1"/>
      <c r="Q607" s="12">
        <v>89431.410999999993</v>
      </c>
      <c r="R607" s="29">
        <f t="shared" si="30"/>
        <v>0</v>
      </c>
      <c r="S607" t="str">
        <f t="shared" si="31"/>
        <v>OK</v>
      </c>
      <c r="T607" s="10">
        <f>IFERROR(VLOOKUP(A607,[1]!Tabla1[[#All],[Material]:[venta nueva]],38,FALSE),0)</f>
        <v>0</v>
      </c>
    </row>
    <row r="608" spans="1:20" hidden="1" x14ac:dyDescent="0.35">
      <c r="A608">
        <f t="shared" si="29"/>
        <v>1021739</v>
      </c>
      <c r="B608" s="6" t="s">
        <v>1242</v>
      </c>
      <c r="C608" s="7" t="s">
        <v>553</v>
      </c>
      <c r="D608" s="7" t="s">
        <v>1097</v>
      </c>
      <c r="E608" s="7" t="s">
        <v>185</v>
      </c>
      <c r="F608" s="7" t="s">
        <v>186</v>
      </c>
      <c r="G608" s="7" t="s">
        <v>1087</v>
      </c>
      <c r="H608" s="7" t="s">
        <v>1034</v>
      </c>
      <c r="I608" s="6" t="s">
        <v>14</v>
      </c>
      <c r="J608" s="1"/>
      <c r="K608" s="1"/>
      <c r="L608" s="1"/>
      <c r="M608" s="1"/>
      <c r="N608" s="1"/>
      <c r="O608" s="1"/>
      <c r="P608" s="1"/>
      <c r="Q608" s="12">
        <v>48056.866000000002</v>
      </c>
      <c r="R608" s="29">
        <f t="shared" si="30"/>
        <v>0</v>
      </c>
      <c r="S608" t="str">
        <f t="shared" si="31"/>
        <v>OK</v>
      </c>
      <c r="T608" s="10">
        <f>IFERROR(VLOOKUP(A608,[1]!Tabla1[[#All],[Material]:[venta nueva]],38,FALSE),0)</f>
        <v>0</v>
      </c>
    </row>
    <row r="609" spans="1:20" hidden="1" x14ac:dyDescent="0.35">
      <c r="A609">
        <f t="shared" si="29"/>
        <v>1021766</v>
      </c>
      <c r="B609" s="6" t="s">
        <v>1242</v>
      </c>
      <c r="C609" s="7" t="s">
        <v>553</v>
      </c>
      <c r="D609" s="7" t="s">
        <v>1097</v>
      </c>
      <c r="E609" s="7" t="s">
        <v>189</v>
      </c>
      <c r="F609" s="7" t="s">
        <v>190</v>
      </c>
      <c r="G609" s="7" t="s">
        <v>1084</v>
      </c>
      <c r="H609" s="7" t="s">
        <v>1028</v>
      </c>
      <c r="I609" s="6" t="s">
        <v>14</v>
      </c>
      <c r="J609" s="1"/>
      <c r="K609" s="1"/>
      <c r="L609" s="1"/>
      <c r="M609" s="1"/>
      <c r="N609" s="1"/>
      <c r="O609" s="1"/>
      <c r="P609" s="1"/>
      <c r="Q609" s="12">
        <v>201106.87400000001</v>
      </c>
      <c r="R609" s="29">
        <f t="shared" si="30"/>
        <v>0</v>
      </c>
      <c r="S609" t="str">
        <f t="shared" si="31"/>
        <v>OK</v>
      </c>
      <c r="T609" s="10">
        <f>IFERROR(VLOOKUP(A609,[1]!Tabla1[[#All],[Material]:[venta nueva]],38,FALSE),0)</f>
        <v>0</v>
      </c>
    </row>
    <row r="610" spans="1:20" hidden="1" x14ac:dyDescent="0.35">
      <c r="A610">
        <f t="shared" si="29"/>
        <v>1021767</v>
      </c>
      <c r="B610" s="6" t="s">
        <v>1242</v>
      </c>
      <c r="C610" s="7" t="s">
        <v>553</v>
      </c>
      <c r="D610" s="7" t="s">
        <v>1097</v>
      </c>
      <c r="E610" s="7" t="s">
        <v>191</v>
      </c>
      <c r="F610" s="7" t="s">
        <v>192</v>
      </c>
      <c r="G610" s="7" t="s">
        <v>1084</v>
      </c>
      <c r="H610" s="7" t="s">
        <v>1017</v>
      </c>
      <c r="I610" s="6" t="s">
        <v>14</v>
      </c>
      <c r="J610" s="1"/>
      <c r="K610" s="1"/>
      <c r="L610" s="1"/>
      <c r="M610" s="1"/>
      <c r="N610" s="1"/>
      <c r="O610" s="1"/>
      <c r="P610" s="1"/>
      <c r="Q610" s="12">
        <v>403446.27399999998</v>
      </c>
      <c r="R610" s="29">
        <f t="shared" si="30"/>
        <v>0</v>
      </c>
      <c r="S610" t="str">
        <f t="shared" si="31"/>
        <v>OK</v>
      </c>
      <c r="T610" s="10">
        <f>IFERROR(VLOOKUP(A610,[1]!Tabla1[[#All],[Material]:[venta nueva]],38,FALSE),0)</f>
        <v>0</v>
      </c>
    </row>
    <row r="611" spans="1:20" hidden="1" x14ac:dyDescent="0.35">
      <c r="A611">
        <f t="shared" si="29"/>
        <v>1021774</v>
      </c>
      <c r="B611" s="6" t="s">
        <v>1242</v>
      </c>
      <c r="C611" s="7" t="s">
        <v>553</v>
      </c>
      <c r="D611" s="7" t="s">
        <v>1097</v>
      </c>
      <c r="E611" s="7" t="s">
        <v>193</v>
      </c>
      <c r="F611" s="7" t="s">
        <v>194</v>
      </c>
      <c r="G611" s="7" t="s">
        <v>1084</v>
      </c>
      <c r="H611" s="7" t="s">
        <v>1028</v>
      </c>
      <c r="I611" s="6" t="s">
        <v>14</v>
      </c>
      <c r="J611" s="1"/>
      <c r="K611" s="1"/>
      <c r="L611" s="1"/>
      <c r="M611" s="1"/>
      <c r="N611" s="1"/>
      <c r="O611" s="1"/>
      <c r="P611" s="1"/>
      <c r="Q611" s="12">
        <v>70765.622000000003</v>
      </c>
      <c r="R611" s="29">
        <f t="shared" si="30"/>
        <v>0</v>
      </c>
      <c r="S611" t="str">
        <f t="shared" si="31"/>
        <v>OK</v>
      </c>
      <c r="T611" s="10">
        <f>IFERROR(VLOOKUP(A611,[1]!Tabla1[[#All],[Material]:[venta nueva]],38,FALSE),0)</f>
        <v>0</v>
      </c>
    </row>
    <row r="612" spans="1:20" hidden="1" x14ac:dyDescent="0.35">
      <c r="A612">
        <f t="shared" si="29"/>
        <v>1021819</v>
      </c>
      <c r="B612" s="6" t="s">
        <v>1242</v>
      </c>
      <c r="C612" s="7" t="s">
        <v>553</v>
      </c>
      <c r="D612" s="7" t="s">
        <v>1097</v>
      </c>
      <c r="E612" s="7" t="s">
        <v>509</v>
      </c>
      <c r="F612" s="7" t="s">
        <v>510</v>
      </c>
      <c r="G612" s="7" t="s">
        <v>1075</v>
      </c>
      <c r="H612" s="7" t="s">
        <v>1002</v>
      </c>
      <c r="I612" s="6" t="s">
        <v>9</v>
      </c>
      <c r="J612" s="1"/>
      <c r="K612" s="1"/>
      <c r="L612" s="1"/>
      <c r="M612" s="1"/>
      <c r="N612" s="1"/>
      <c r="O612" s="1"/>
      <c r="P612" s="1"/>
      <c r="Q612" s="12">
        <v>54207.792000000001</v>
      </c>
      <c r="R612" s="29">
        <f t="shared" si="30"/>
        <v>0</v>
      </c>
      <c r="S612" t="str">
        <f t="shared" si="31"/>
        <v>OK</v>
      </c>
      <c r="T612" s="10">
        <f>IFERROR(VLOOKUP(A612,[1]!Tabla1[[#All],[Material]:[venta nueva]],38,FALSE),0)</f>
        <v>0</v>
      </c>
    </row>
    <row r="613" spans="1:20" hidden="1" x14ac:dyDescent="0.35">
      <c r="A613">
        <f t="shared" si="29"/>
        <v>1021864</v>
      </c>
      <c r="B613" s="6" t="s">
        <v>1242</v>
      </c>
      <c r="C613" s="7" t="s">
        <v>553</v>
      </c>
      <c r="D613" s="7" t="s">
        <v>1097</v>
      </c>
      <c r="E613" s="7" t="s">
        <v>195</v>
      </c>
      <c r="F613" s="7" t="s">
        <v>196</v>
      </c>
      <c r="G613" s="7" t="s">
        <v>1080</v>
      </c>
      <c r="H613" s="7" t="s">
        <v>1024</v>
      </c>
      <c r="I613" s="6" t="s">
        <v>13</v>
      </c>
      <c r="J613" s="1"/>
      <c r="K613" s="1"/>
      <c r="L613" s="1"/>
      <c r="M613" s="1"/>
      <c r="N613" s="1"/>
      <c r="O613" s="1"/>
      <c r="P613" s="1"/>
      <c r="Q613" s="12">
        <v>97693.75</v>
      </c>
      <c r="R613" s="29">
        <f t="shared" si="30"/>
        <v>0</v>
      </c>
      <c r="S613" t="str">
        <f t="shared" si="31"/>
        <v>OK</v>
      </c>
      <c r="T613" s="10">
        <f>IFERROR(VLOOKUP(A613,[1]!Tabla1[[#All],[Material]:[venta nueva]],38,FALSE),0)</f>
        <v>0</v>
      </c>
    </row>
    <row r="614" spans="1:20" hidden="1" x14ac:dyDescent="0.35">
      <c r="A614">
        <f t="shared" si="29"/>
        <v>1021874</v>
      </c>
      <c r="B614" s="6" t="s">
        <v>1242</v>
      </c>
      <c r="C614" s="7" t="s">
        <v>553</v>
      </c>
      <c r="D614" s="7" t="s">
        <v>1097</v>
      </c>
      <c r="E614" s="7" t="s">
        <v>477</v>
      </c>
      <c r="F614" s="7" t="s">
        <v>243</v>
      </c>
      <c r="G614" s="7" t="s">
        <v>1078</v>
      </c>
      <c r="H614" s="7" t="s">
        <v>1009</v>
      </c>
      <c r="I614" s="6" t="s">
        <v>10</v>
      </c>
      <c r="J614" s="1"/>
      <c r="K614" s="1"/>
      <c r="L614" s="1"/>
      <c r="M614" s="1"/>
      <c r="N614" s="1"/>
      <c r="O614" s="1"/>
      <c r="P614" s="1"/>
      <c r="Q614" s="12">
        <v>346170.86700000003</v>
      </c>
      <c r="R614" s="29">
        <f t="shared" si="30"/>
        <v>0</v>
      </c>
      <c r="S614" t="str">
        <f t="shared" si="31"/>
        <v>OK</v>
      </c>
      <c r="T614" s="10">
        <f>IFERROR(VLOOKUP(A614,[1]!Tabla1[[#All],[Material]:[venta nueva]],38,FALSE),0)</f>
        <v>0</v>
      </c>
    </row>
    <row r="615" spans="1:20" hidden="1" x14ac:dyDescent="0.35">
      <c r="A615">
        <f t="shared" si="29"/>
        <v>1021903</v>
      </c>
      <c r="B615" s="6" t="s">
        <v>1242</v>
      </c>
      <c r="C615" s="7" t="s">
        <v>553</v>
      </c>
      <c r="D615" s="7" t="s">
        <v>1097</v>
      </c>
      <c r="E615" s="7" t="s">
        <v>197</v>
      </c>
      <c r="F615" s="7" t="s">
        <v>198</v>
      </c>
      <c r="G615" s="7" t="s">
        <v>1069</v>
      </c>
      <c r="H615" s="7" t="s">
        <v>1026</v>
      </c>
      <c r="I615" s="6" t="s">
        <v>9</v>
      </c>
      <c r="J615" s="1"/>
      <c r="K615" s="1"/>
      <c r="L615" s="1"/>
      <c r="M615" s="1"/>
      <c r="N615" s="1"/>
      <c r="O615" s="1"/>
      <c r="P615" s="1"/>
      <c r="Q615" s="12">
        <v>92205.11</v>
      </c>
      <c r="R615" s="29">
        <f t="shared" si="30"/>
        <v>0</v>
      </c>
      <c r="S615" t="str">
        <f t="shared" si="31"/>
        <v>OK</v>
      </c>
      <c r="T615" s="10">
        <f>IFERROR(VLOOKUP(A615,[1]!Tabla1[[#All],[Material]:[venta nueva]],38,FALSE),0)</f>
        <v>0</v>
      </c>
    </row>
    <row r="616" spans="1:20" hidden="1" x14ac:dyDescent="0.35">
      <c r="A616">
        <f t="shared" si="29"/>
        <v>1021924</v>
      </c>
      <c r="B616" s="6" t="s">
        <v>1242</v>
      </c>
      <c r="C616" s="7" t="s">
        <v>553</v>
      </c>
      <c r="D616" s="7" t="s">
        <v>1097</v>
      </c>
      <c r="E616" s="7" t="s">
        <v>202</v>
      </c>
      <c r="F616" s="7" t="s">
        <v>203</v>
      </c>
      <c r="G616" s="7" t="s">
        <v>1075</v>
      </c>
      <c r="H616" s="7" t="s">
        <v>1003</v>
      </c>
      <c r="I616" s="6" t="s">
        <v>15</v>
      </c>
      <c r="J616" s="1"/>
      <c r="K616" s="1"/>
      <c r="L616" s="1"/>
      <c r="M616" s="1"/>
      <c r="N616" s="1"/>
      <c r="O616" s="1"/>
      <c r="P616" s="1"/>
      <c r="Q616" s="12">
        <v>15466.025</v>
      </c>
      <c r="R616" s="29">
        <f t="shared" si="30"/>
        <v>0</v>
      </c>
      <c r="S616" t="str">
        <f t="shared" si="31"/>
        <v>OK</v>
      </c>
      <c r="T616" s="10">
        <f>IFERROR(VLOOKUP(A616,[1]!Tabla1[[#All],[Material]:[venta nueva]],38,FALSE),0)</f>
        <v>0</v>
      </c>
    </row>
    <row r="617" spans="1:20" hidden="1" x14ac:dyDescent="0.35">
      <c r="A617">
        <f t="shared" si="29"/>
        <v>1021925</v>
      </c>
      <c r="B617" s="6" t="s">
        <v>1242</v>
      </c>
      <c r="C617" s="7" t="s">
        <v>553</v>
      </c>
      <c r="D617" s="7" t="s">
        <v>1097</v>
      </c>
      <c r="E617" s="7" t="s">
        <v>204</v>
      </c>
      <c r="F617" s="7" t="s">
        <v>205</v>
      </c>
      <c r="G617" s="7" t="s">
        <v>1075</v>
      </c>
      <c r="H617" s="7" t="s">
        <v>1003</v>
      </c>
      <c r="I617" s="6" t="s">
        <v>15</v>
      </c>
      <c r="J617" s="1"/>
      <c r="K617" s="1"/>
      <c r="L617" s="1"/>
      <c r="M617" s="1"/>
      <c r="N617" s="1"/>
      <c r="O617" s="1"/>
      <c r="P617" s="1"/>
      <c r="Q617" s="12">
        <v>38898.305</v>
      </c>
      <c r="R617" s="29">
        <f t="shared" si="30"/>
        <v>0</v>
      </c>
      <c r="S617" t="str">
        <f t="shared" si="31"/>
        <v>OK</v>
      </c>
      <c r="T617" s="10">
        <f>IFERROR(VLOOKUP(A617,[1]!Tabla1[[#All],[Material]:[venta nueva]],38,FALSE),0)</f>
        <v>0</v>
      </c>
    </row>
    <row r="618" spans="1:20" hidden="1" x14ac:dyDescent="0.35">
      <c r="A618">
        <f t="shared" si="29"/>
        <v>1021931</v>
      </c>
      <c r="B618" s="6" t="s">
        <v>1242</v>
      </c>
      <c r="C618" s="7" t="s">
        <v>553</v>
      </c>
      <c r="D618" s="7" t="s">
        <v>1097</v>
      </c>
      <c r="E618" s="7" t="s">
        <v>206</v>
      </c>
      <c r="F618" s="7" t="s">
        <v>207</v>
      </c>
      <c r="G618" s="7" t="s">
        <v>1085</v>
      </c>
      <c r="H618" s="7" t="s">
        <v>1036</v>
      </c>
      <c r="I618" s="6" t="s">
        <v>15</v>
      </c>
      <c r="J618" s="1"/>
      <c r="K618" s="1"/>
      <c r="L618" s="1"/>
      <c r="M618" s="1"/>
      <c r="N618" s="1"/>
      <c r="O618" s="1"/>
      <c r="P618" s="1"/>
      <c r="Q618" s="12">
        <v>15678.142</v>
      </c>
      <c r="R618" s="29">
        <f t="shared" si="30"/>
        <v>0</v>
      </c>
      <c r="S618" t="str">
        <f t="shared" si="31"/>
        <v>OK</v>
      </c>
      <c r="T618" s="10">
        <f>IFERROR(VLOOKUP(A618,[1]!Tabla1[[#All],[Material]:[venta nueva]],38,FALSE),0)</f>
        <v>0</v>
      </c>
    </row>
    <row r="619" spans="1:20" hidden="1" x14ac:dyDescent="0.35">
      <c r="A619">
        <f t="shared" si="29"/>
        <v>1021936</v>
      </c>
      <c r="B619" s="6" t="s">
        <v>1242</v>
      </c>
      <c r="C619" s="7" t="s">
        <v>553</v>
      </c>
      <c r="D619" s="7" t="s">
        <v>1097</v>
      </c>
      <c r="E619" s="7" t="s">
        <v>208</v>
      </c>
      <c r="F619" s="7" t="s">
        <v>209</v>
      </c>
      <c r="G619" s="7" t="s">
        <v>1077</v>
      </c>
      <c r="H619" s="7" t="s">
        <v>1005</v>
      </c>
      <c r="I619" s="6" t="s">
        <v>15</v>
      </c>
      <c r="J619" s="1"/>
      <c r="K619" s="1"/>
      <c r="L619" s="1"/>
      <c r="M619" s="1"/>
      <c r="N619" s="1"/>
      <c r="O619" s="1"/>
      <c r="P619" s="1"/>
      <c r="Q619" s="12">
        <v>370884.739</v>
      </c>
      <c r="R619" s="29">
        <f t="shared" si="30"/>
        <v>0</v>
      </c>
      <c r="S619" t="str">
        <f t="shared" si="31"/>
        <v>OK</v>
      </c>
      <c r="T619" s="10">
        <f>IFERROR(VLOOKUP(A619,[1]!Tabla1[[#All],[Material]:[venta nueva]],38,FALSE),0)</f>
        <v>0</v>
      </c>
    </row>
    <row r="620" spans="1:20" hidden="1" x14ac:dyDescent="0.35">
      <c r="A620">
        <f t="shared" si="29"/>
        <v>1021952</v>
      </c>
      <c r="B620" s="6" t="s">
        <v>1242</v>
      </c>
      <c r="C620" s="7" t="s">
        <v>553</v>
      </c>
      <c r="D620" s="7" t="s">
        <v>1097</v>
      </c>
      <c r="E620" s="7" t="s">
        <v>210</v>
      </c>
      <c r="F620" s="7" t="s">
        <v>74</v>
      </c>
      <c r="G620" s="7" t="s">
        <v>1074</v>
      </c>
      <c r="H620" s="7" t="s">
        <v>1018</v>
      </c>
      <c r="I620" s="6" t="s">
        <v>15</v>
      </c>
      <c r="J620" s="1"/>
      <c r="K620" s="1"/>
      <c r="L620" s="1"/>
      <c r="M620" s="1"/>
      <c r="N620" s="1"/>
      <c r="O620" s="1"/>
      <c r="P620" s="1"/>
      <c r="Q620" s="12">
        <v>1389.9960000000001</v>
      </c>
      <c r="R620" s="29">
        <f t="shared" si="30"/>
        <v>0</v>
      </c>
      <c r="S620" t="str">
        <f t="shared" si="31"/>
        <v>OK</v>
      </c>
      <c r="T620" s="10">
        <f>IFERROR(VLOOKUP(A620,[1]!Tabla1[[#All],[Material]:[venta nueva]],38,FALSE),0)</f>
        <v>0</v>
      </c>
    </row>
    <row r="621" spans="1:20" hidden="1" x14ac:dyDescent="0.35">
      <c r="A621">
        <f t="shared" si="29"/>
        <v>1021971</v>
      </c>
      <c r="B621" s="6" t="s">
        <v>1242</v>
      </c>
      <c r="C621" s="7" t="s">
        <v>553</v>
      </c>
      <c r="D621" s="7" t="s">
        <v>1097</v>
      </c>
      <c r="E621" s="7" t="s">
        <v>211</v>
      </c>
      <c r="F621" s="7" t="s">
        <v>212</v>
      </c>
      <c r="G621" s="7" t="s">
        <v>1080</v>
      </c>
      <c r="H621" s="7" t="s">
        <v>1029</v>
      </c>
      <c r="I621" s="6" t="s">
        <v>14</v>
      </c>
      <c r="J621" s="1"/>
      <c r="K621" s="1"/>
      <c r="L621" s="1"/>
      <c r="M621" s="1"/>
      <c r="N621" s="1"/>
      <c r="O621" s="1"/>
      <c r="P621" s="1"/>
      <c r="Q621" s="12">
        <v>89156.11</v>
      </c>
      <c r="R621" s="29">
        <f t="shared" si="30"/>
        <v>0</v>
      </c>
      <c r="S621" t="str">
        <f t="shared" si="31"/>
        <v>OK</v>
      </c>
      <c r="T621" s="10">
        <f>IFERROR(VLOOKUP(A621,[1]!Tabla1[[#All],[Material]:[venta nueva]],38,FALSE),0)</f>
        <v>0</v>
      </c>
    </row>
    <row r="622" spans="1:20" hidden="1" x14ac:dyDescent="0.35">
      <c r="A622">
        <f t="shared" si="29"/>
        <v>1021976</v>
      </c>
      <c r="B622" s="6" t="s">
        <v>1242</v>
      </c>
      <c r="C622" s="7" t="s">
        <v>553</v>
      </c>
      <c r="D622" s="7" t="s">
        <v>1097</v>
      </c>
      <c r="E622" s="7" t="s">
        <v>213</v>
      </c>
      <c r="F622" s="7" t="s">
        <v>214</v>
      </c>
      <c r="G622" s="7" t="s">
        <v>1077</v>
      </c>
      <c r="H622" s="7" t="s">
        <v>1005</v>
      </c>
      <c r="I622" s="6" t="s">
        <v>11</v>
      </c>
      <c r="J622" s="1"/>
      <c r="K622" s="1"/>
      <c r="L622" s="1"/>
      <c r="M622" s="1"/>
      <c r="N622" s="1"/>
      <c r="O622" s="1"/>
      <c r="P622" s="1"/>
      <c r="Q622" s="12">
        <v>192000.00899999999</v>
      </c>
      <c r="R622" s="29">
        <f t="shared" si="30"/>
        <v>0</v>
      </c>
      <c r="S622" t="str">
        <f t="shared" si="31"/>
        <v>OK</v>
      </c>
      <c r="T622" s="10">
        <f>IFERROR(VLOOKUP(A622,[1]!Tabla1[[#All],[Material]:[venta nueva]],38,FALSE),0)</f>
        <v>0</v>
      </c>
    </row>
    <row r="623" spans="1:20" hidden="1" x14ac:dyDescent="0.35">
      <c r="A623">
        <f t="shared" si="29"/>
        <v>1021987</v>
      </c>
      <c r="B623" s="6" t="s">
        <v>1242</v>
      </c>
      <c r="C623" s="7" t="s">
        <v>553</v>
      </c>
      <c r="D623" s="7" t="s">
        <v>1097</v>
      </c>
      <c r="E623" s="7" t="s">
        <v>217</v>
      </c>
      <c r="F623" s="7" t="s">
        <v>218</v>
      </c>
      <c r="G623" s="7" t="s">
        <v>1069</v>
      </c>
      <c r="H623" s="7" t="s">
        <v>1016</v>
      </c>
      <c r="I623" s="6" t="s">
        <v>15</v>
      </c>
      <c r="J623" s="1"/>
      <c r="K623" s="1"/>
      <c r="L623" s="1"/>
      <c r="M623" s="1"/>
      <c r="N623" s="1"/>
      <c r="O623" s="1"/>
      <c r="P623" s="1"/>
      <c r="Q623" s="12">
        <v>12479.855</v>
      </c>
      <c r="R623" s="29">
        <f t="shared" si="30"/>
        <v>0</v>
      </c>
      <c r="S623" t="str">
        <f t="shared" si="31"/>
        <v>OK</v>
      </c>
      <c r="T623" s="10">
        <f>IFERROR(VLOOKUP(A623,[1]!Tabla1[[#All],[Material]:[venta nueva]],38,FALSE),0)</f>
        <v>0</v>
      </c>
    </row>
    <row r="624" spans="1:20" hidden="1" x14ac:dyDescent="0.35">
      <c r="A624">
        <f t="shared" si="29"/>
        <v>1021992</v>
      </c>
      <c r="B624" s="6" t="s">
        <v>1242</v>
      </c>
      <c r="C624" s="7" t="s">
        <v>553</v>
      </c>
      <c r="D624" s="7" t="s">
        <v>1097</v>
      </c>
      <c r="E624" s="7" t="s">
        <v>219</v>
      </c>
      <c r="F624" s="7" t="s">
        <v>28</v>
      </c>
      <c r="G624" s="7" t="s">
        <v>1078</v>
      </c>
      <c r="H624" s="7" t="s">
        <v>1006</v>
      </c>
      <c r="I624" s="6" t="s">
        <v>14</v>
      </c>
      <c r="J624" s="1"/>
      <c r="K624" s="1"/>
      <c r="L624" s="1"/>
      <c r="M624" s="1"/>
      <c r="N624" s="1"/>
      <c r="O624" s="1"/>
      <c r="P624" s="1"/>
      <c r="Q624" s="12">
        <v>140861.46799999999</v>
      </c>
      <c r="R624" s="29">
        <f t="shared" si="30"/>
        <v>0</v>
      </c>
      <c r="S624" t="str">
        <f t="shared" si="31"/>
        <v>OK</v>
      </c>
      <c r="T624" s="10">
        <f>IFERROR(VLOOKUP(A624,[1]!Tabla1[[#All],[Material]:[venta nueva]],38,FALSE),0)</f>
        <v>0</v>
      </c>
    </row>
    <row r="625" spans="1:20" hidden="1" x14ac:dyDescent="0.35">
      <c r="A625">
        <f t="shared" si="29"/>
        <v>1022033</v>
      </c>
      <c r="B625" s="6" t="s">
        <v>1242</v>
      </c>
      <c r="C625" s="7" t="s">
        <v>553</v>
      </c>
      <c r="D625" s="7" t="s">
        <v>1097</v>
      </c>
      <c r="E625" s="7" t="s">
        <v>220</v>
      </c>
      <c r="F625" s="7" t="s">
        <v>221</v>
      </c>
      <c r="G625" s="7" t="s">
        <v>1087</v>
      </c>
      <c r="H625" s="7" t="s">
        <v>1038</v>
      </c>
      <c r="I625" s="6" t="s">
        <v>14</v>
      </c>
      <c r="J625" s="1"/>
      <c r="K625" s="1"/>
      <c r="L625" s="1"/>
      <c r="M625" s="1"/>
      <c r="N625" s="1"/>
      <c r="O625" s="1"/>
      <c r="P625" s="1"/>
      <c r="Q625" s="12">
        <v>36910.159</v>
      </c>
      <c r="R625" s="29">
        <f t="shared" si="30"/>
        <v>0</v>
      </c>
      <c r="S625" t="str">
        <f t="shared" si="31"/>
        <v>OK</v>
      </c>
      <c r="T625" s="10">
        <f>IFERROR(VLOOKUP(A625,[1]!Tabla1[[#All],[Material]:[venta nueva]],38,FALSE),0)</f>
        <v>0</v>
      </c>
    </row>
    <row r="626" spans="1:20" hidden="1" x14ac:dyDescent="0.35">
      <c r="A626">
        <f t="shared" si="29"/>
        <v>1022073</v>
      </c>
      <c r="B626" s="6" t="s">
        <v>1242</v>
      </c>
      <c r="C626" s="7" t="s">
        <v>553</v>
      </c>
      <c r="D626" s="7" t="s">
        <v>1097</v>
      </c>
      <c r="E626" s="7" t="s">
        <v>222</v>
      </c>
      <c r="F626" s="7" t="s">
        <v>223</v>
      </c>
      <c r="G626" s="7" t="s">
        <v>1078</v>
      </c>
      <c r="H626" s="7" t="s">
        <v>1027</v>
      </c>
      <c r="I626" s="6" t="s">
        <v>14</v>
      </c>
      <c r="J626" s="1"/>
      <c r="K626" s="1"/>
      <c r="L626" s="1"/>
      <c r="M626" s="1"/>
      <c r="N626" s="1"/>
      <c r="O626" s="1"/>
      <c r="P626" s="1"/>
      <c r="Q626" s="12">
        <v>146468.39600000001</v>
      </c>
      <c r="R626" s="29">
        <f t="shared" si="30"/>
        <v>0</v>
      </c>
      <c r="S626" t="str">
        <f t="shared" si="31"/>
        <v>OK</v>
      </c>
      <c r="T626" s="10">
        <f>IFERROR(VLOOKUP(A626,[1]!Tabla1[[#All],[Material]:[venta nueva]],38,FALSE),0)</f>
        <v>0</v>
      </c>
    </row>
    <row r="627" spans="1:20" hidden="1" x14ac:dyDescent="0.35">
      <c r="A627">
        <f t="shared" si="29"/>
        <v>1022080</v>
      </c>
      <c r="B627" s="6" t="s">
        <v>1242</v>
      </c>
      <c r="C627" s="7" t="s">
        <v>553</v>
      </c>
      <c r="D627" s="7" t="s">
        <v>1097</v>
      </c>
      <c r="E627" s="7" t="s">
        <v>224</v>
      </c>
      <c r="F627" s="7" t="s">
        <v>225</v>
      </c>
      <c r="G627" s="7" t="s">
        <v>1069</v>
      </c>
      <c r="H627" s="7" t="s">
        <v>1039</v>
      </c>
      <c r="I627" s="6" t="s">
        <v>14</v>
      </c>
      <c r="J627" s="1"/>
      <c r="K627" s="1"/>
      <c r="L627" s="1"/>
      <c r="M627" s="1"/>
      <c r="N627" s="1"/>
      <c r="O627" s="1"/>
      <c r="P627" s="1"/>
      <c r="Q627" s="12">
        <v>87427.531000000003</v>
      </c>
      <c r="R627" s="29">
        <f t="shared" si="30"/>
        <v>0</v>
      </c>
      <c r="S627" t="str">
        <f t="shared" si="31"/>
        <v>OK</v>
      </c>
      <c r="T627" s="10">
        <f>IFERROR(VLOOKUP(A627,[1]!Tabla1[[#All],[Material]:[venta nueva]],38,FALSE),0)</f>
        <v>0</v>
      </c>
    </row>
    <row r="628" spans="1:20" hidden="1" x14ac:dyDescent="0.35">
      <c r="A628">
        <f t="shared" si="29"/>
        <v>1022096</v>
      </c>
      <c r="B628" s="6" t="s">
        <v>1242</v>
      </c>
      <c r="C628" s="7" t="s">
        <v>553</v>
      </c>
      <c r="D628" s="7" t="s">
        <v>1097</v>
      </c>
      <c r="E628" s="7" t="s">
        <v>226</v>
      </c>
      <c r="F628" s="7" t="s">
        <v>227</v>
      </c>
      <c r="G628" s="7" t="s">
        <v>1084</v>
      </c>
      <c r="H628" s="7" t="s">
        <v>1028</v>
      </c>
      <c r="I628" s="6" t="s">
        <v>14</v>
      </c>
      <c r="J628" s="1"/>
      <c r="K628" s="1"/>
      <c r="L628" s="1"/>
      <c r="M628" s="1"/>
      <c r="N628" s="1"/>
      <c r="O628" s="1"/>
      <c r="P628" s="1"/>
      <c r="Q628" s="12">
        <v>231717.59700000001</v>
      </c>
      <c r="R628" s="29">
        <f t="shared" si="30"/>
        <v>0</v>
      </c>
      <c r="S628" t="str">
        <f t="shared" si="31"/>
        <v>OK</v>
      </c>
      <c r="T628" s="10">
        <f>IFERROR(VLOOKUP(A628,[1]!Tabla1[[#All],[Material]:[venta nueva]],38,FALSE),0)</f>
        <v>0</v>
      </c>
    </row>
    <row r="629" spans="1:20" hidden="1" x14ac:dyDescent="0.35">
      <c r="A629">
        <f t="shared" si="29"/>
        <v>1022099</v>
      </c>
      <c r="B629" s="6" t="s">
        <v>1242</v>
      </c>
      <c r="C629" s="7" t="s">
        <v>553</v>
      </c>
      <c r="D629" s="7" t="s">
        <v>1097</v>
      </c>
      <c r="E629" s="7" t="s">
        <v>228</v>
      </c>
      <c r="F629" s="7" t="s">
        <v>229</v>
      </c>
      <c r="G629" s="7" t="s">
        <v>1084</v>
      </c>
      <c r="H629" s="7" t="s">
        <v>1017</v>
      </c>
      <c r="I629" s="6" t="s">
        <v>14</v>
      </c>
      <c r="J629" s="1"/>
      <c r="K629" s="1"/>
      <c r="L629" s="1"/>
      <c r="M629" s="1"/>
      <c r="N629" s="1"/>
      <c r="O629" s="1"/>
      <c r="P629" s="1"/>
      <c r="Q629" s="12">
        <v>201219.883</v>
      </c>
      <c r="R629" s="29">
        <f t="shared" si="30"/>
        <v>0</v>
      </c>
      <c r="S629" t="str">
        <f t="shared" si="31"/>
        <v>OK</v>
      </c>
      <c r="T629" s="10">
        <f>IFERROR(VLOOKUP(A629,[1]!Tabla1[[#All],[Material]:[venta nueva]],38,FALSE),0)</f>
        <v>0</v>
      </c>
    </row>
    <row r="630" spans="1:20" hidden="1" x14ac:dyDescent="0.35">
      <c r="A630">
        <f t="shared" si="29"/>
        <v>1022101</v>
      </c>
      <c r="B630" s="6" t="s">
        <v>1242</v>
      </c>
      <c r="C630" s="7" t="s">
        <v>553</v>
      </c>
      <c r="D630" s="7" t="s">
        <v>1097</v>
      </c>
      <c r="E630" s="7" t="s">
        <v>544</v>
      </c>
      <c r="F630" s="7" t="s">
        <v>545</v>
      </c>
      <c r="G630" s="7" t="s">
        <v>1075</v>
      </c>
      <c r="H630" s="7" t="s">
        <v>1002</v>
      </c>
      <c r="I630" s="6" t="s">
        <v>15</v>
      </c>
      <c r="J630" s="1"/>
      <c r="K630" s="1"/>
      <c r="L630" s="1"/>
      <c r="M630" s="1"/>
      <c r="N630" s="1"/>
      <c r="O630" s="1"/>
      <c r="P630" s="1"/>
      <c r="Q630" s="12">
        <v>1149.998</v>
      </c>
      <c r="R630" s="29">
        <f t="shared" si="30"/>
        <v>0</v>
      </c>
      <c r="S630" t="str">
        <f t="shared" si="31"/>
        <v>OK</v>
      </c>
      <c r="T630" s="10">
        <f>IFERROR(VLOOKUP(A630,[1]!Tabla1[[#All],[Material]:[venta nueva]],38,FALSE),0)</f>
        <v>0</v>
      </c>
    </row>
    <row r="631" spans="1:20" hidden="1" x14ac:dyDescent="0.35">
      <c r="A631">
        <f t="shared" si="29"/>
        <v>1022125</v>
      </c>
      <c r="B631" s="6" t="s">
        <v>1242</v>
      </c>
      <c r="C631" s="7" t="s">
        <v>553</v>
      </c>
      <c r="D631" s="7" t="s">
        <v>1097</v>
      </c>
      <c r="E631" s="7" t="s">
        <v>232</v>
      </c>
      <c r="F631" s="7" t="s">
        <v>233</v>
      </c>
      <c r="G631" s="7" t="s">
        <v>1086</v>
      </c>
      <c r="H631" s="7" t="s">
        <v>1025</v>
      </c>
      <c r="I631" s="6" t="s">
        <v>14</v>
      </c>
      <c r="J631" s="1"/>
      <c r="K631" s="1"/>
      <c r="L631" s="1"/>
      <c r="M631" s="1"/>
      <c r="N631" s="1"/>
      <c r="O631" s="1"/>
      <c r="P631" s="1"/>
      <c r="Q631" s="12">
        <v>240000.008</v>
      </c>
      <c r="R631" s="29">
        <f t="shared" si="30"/>
        <v>0</v>
      </c>
      <c r="S631" t="str">
        <f t="shared" si="31"/>
        <v>OK</v>
      </c>
      <c r="T631" s="10">
        <f>IFERROR(VLOOKUP(A631,[1]!Tabla1[[#All],[Material]:[venta nueva]],38,FALSE),0)</f>
        <v>0</v>
      </c>
    </row>
    <row r="632" spans="1:20" hidden="1" x14ac:dyDescent="0.35">
      <c r="A632">
        <f t="shared" si="29"/>
        <v>1022128</v>
      </c>
      <c r="B632" s="6" t="s">
        <v>1242</v>
      </c>
      <c r="C632" s="7" t="s">
        <v>553</v>
      </c>
      <c r="D632" s="7" t="s">
        <v>1097</v>
      </c>
      <c r="E632" s="7" t="s">
        <v>234</v>
      </c>
      <c r="F632" s="7" t="s">
        <v>235</v>
      </c>
      <c r="G632" s="7" t="s">
        <v>1076</v>
      </c>
      <c r="H632" s="7" t="s">
        <v>1004</v>
      </c>
      <c r="I632" s="6" t="s">
        <v>15</v>
      </c>
      <c r="J632" s="1"/>
      <c r="K632" s="1"/>
      <c r="L632" s="1"/>
      <c r="M632" s="1"/>
      <c r="N632" s="1"/>
      <c r="O632" s="1"/>
      <c r="P632" s="1"/>
      <c r="Q632" s="12">
        <v>1292.06</v>
      </c>
      <c r="R632" s="29">
        <f t="shared" si="30"/>
        <v>0</v>
      </c>
      <c r="S632" t="str">
        <f t="shared" si="31"/>
        <v>OK</v>
      </c>
      <c r="T632" s="10">
        <f>IFERROR(VLOOKUP(A632,[1]!Tabla1[[#All],[Material]:[venta nueva]],38,FALSE),0)</f>
        <v>0</v>
      </c>
    </row>
    <row r="633" spans="1:20" hidden="1" x14ac:dyDescent="0.35">
      <c r="A633">
        <f t="shared" si="29"/>
        <v>1022141</v>
      </c>
      <c r="B633" s="6" t="s">
        <v>1242</v>
      </c>
      <c r="C633" s="7" t="s">
        <v>553</v>
      </c>
      <c r="D633" s="7" t="s">
        <v>1097</v>
      </c>
      <c r="E633" s="7" t="s">
        <v>236</v>
      </c>
      <c r="F633" s="7" t="s">
        <v>237</v>
      </c>
      <c r="G633" s="7" t="s">
        <v>1076</v>
      </c>
      <c r="H633" s="7" t="s">
        <v>1004</v>
      </c>
      <c r="I633" s="6" t="s">
        <v>15</v>
      </c>
      <c r="J633" s="1"/>
      <c r="K633" s="1"/>
      <c r="L633" s="1"/>
      <c r="M633" s="1"/>
      <c r="N633" s="1"/>
      <c r="O633" s="1"/>
      <c r="P633" s="1"/>
      <c r="Q633" s="12">
        <v>12960.937</v>
      </c>
      <c r="R633" s="29">
        <f t="shared" si="30"/>
        <v>0</v>
      </c>
      <c r="S633" t="str">
        <f t="shared" si="31"/>
        <v>OK</v>
      </c>
      <c r="T633" s="10">
        <f>IFERROR(VLOOKUP(A633,[1]!Tabla1[[#All],[Material]:[venta nueva]],38,FALSE),0)</f>
        <v>0</v>
      </c>
    </row>
    <row r="634" spans="1:20" hidden="1" x14ac:dyDescent="0.35">
      <c r="A634">
        <f t="shared" si="29"/>
        <v>1022142</v>
      </c>
      <c r="B634" s="6" t="s">
        <v>1242</v>
      </c>
      <c r="C634" s="7" t="s">
        <v>553</v>
      </c>
      <c r="D634" s="7" t="s">
        <v>1097</v>
      </c>
      <c r="E634" s="7" t="s">
        <v>238</v>
      </c>
      <c r="F634" s="7" t="s">
        <v>239</v>
      </c>
      <c r="G634" s="7" t="s">
        <v>1076</v>
      </c>
      <c r="H634" s="7" t="s">
        <v>1004</v>
      </c>
      <c r="I634" s="6" t="s">
        <v>15</v>
      </c>
      <c r="J634" s="1"/>
      <c r="K634" s="1"/>
      <c r="L634" s="1"/>
      <c r="M634" s="1"/>
      <c r="N634" s="1"/>
      <c r="O634" s="1"/>
      <c r="P634" s="1"/>
      <c r="Q634" s="12">
        <v>10989.636</v>
      </c>
      <c r="R634" s="29">
        <f t="shared" si="30"/>
        <v>0</v>
      </c>
      <c r="S634" t="str">
        <f t="shared" si="31"/>
        <v>OK</v>
      </c>
      <c r="T634" s="10">
        <f>IFERROR(VLOOKUP(A634,[1]!Tabla1[[#All],[Material]:[venta nueva]],38,FALSE),0)</f>
        <v>0</v>
      </c>
    </row>
    <row r="635" spans="1:20" hidden="1" x14ac:dyDescent="0.35">
      <c r="A635">
        <f t="shared" si="29"/>
        <v>1022150</v>
      </c>
      <c r="B635" s="6" t="s">
        <v>1242</v>
      </c>
      <c r="C635" s="7" t="s">
        <v>553</v>
      </c>
      <c r="D635" s="7" t="s">
        <v>1097</v>
      </c>
      <c r="E635" s="7" t="s">
        <v>242</v>
      </c>
      <c r="F635" s="7" t="s">
        <v>243</v>
      </c>
      <c r="G635" s="7" t="s">
        <v>1078</v>
      </c>
      <c r="H635" s="7" t="s">
        <v>1009</v>
      </c>
      <c r="I635" s="6" t="s">
        <v>11</v>
      </c>
      <c r="J635" s="1"/>
      <c r="K635" s="1"/>
      <c r="L635" s="1"/>
      <c r="M635" s="1"/>
      <c r="N635" s="1"/>
      <c r="O635" s="1"/>
      <c r="P635" s="1"/>
      <c r="Q635" s="12">
        <v>129014.68799999999</v>
      </c>
      <c r="R635" s="29">
        <f t="shared" si="30"/>
        <v>0</v>
      </c>
      <c r="S635" t="str">
        <f t="shared" si="31"/>
        <v>OK</v>
      </c>
      <c r="T635" s="10">
        <f>IFERROR(VLOOKUP(A635,[1]!Tabla1[[#All],[Material]:[venta nueva]],38,FALSE),0)</f>
        <v>0</v>
      </c>
    </row>
    <row r="636" spans="1:20" hidden="1" x14ac:dyDescent="0.35">
      <c r="A636">
        <f t="shared" si="29"/>
        <v>1022169</v>
      </c>
      <c r="B636" s="6" t="s">
        <v>1242</v>
      </c>
      <c r="C636" s="7" t="s">
        <v>553</v>
      </c>
      <c r="D636" s="7" t="s">
        <v>1097</v>
      </c>
      <c r="E636" s="7" t="s">
        <v>244</v>
      </c>
      <c r="F636" s="7" t="s">
        <v>245</v>
      </c>
      <c r="G636" s="7" t="s">
        <v>1081</v>
      </c>
      <c r="H636" s="7" t="s">
        <v>1010</v>
      </c>
      <c r="I636" s="6" t="s">
        <v>14</v>
      </c>
      <c r="J636" s="1"/>
      <c r="K636" s="1"/>
      <c r="L636" s="1"/>
      <c r="M636" s="1"/>
      <c r="N636" s="1"/>
      <c r="O636" s="1"/>
      <c r="P636" s="1"/>
      <c r="Q636" s="12">
        <v>184613.43400000001</v>
      </c>
      <c r="R636" s="29">
        <f t="shared" si="30"/>
        <v>0</v>
      </c>
      <c r="S636" t="str">
        <f t="shared" si="31"/>
        <v>OK</v>
      </c>
      <c r="T636" s="10">
        <f>IFERROR(VLOOKUP(A636,[1]!Tabla1[[#All],[Material]:[venta nueva]],38,FALSE),0)</f>
        <v>0</v>
      </c>
    </row>
    <row r="637" spans="1:20" hidden="1" x14ac:dyDescent="0.35">
      <c r="A637">
        <f t="shared" si="29"/>
        <v>1022183</v>
      </c>
      <c r="B637" s="6" t="s">
        <v>1242</v>
      </c>
      <c r="C637" s="7" t="s">
        <v>553</v>
      </c>
      <c r="D637" s="7" t="s">
        <v>1097</v>
      </c>
      <c r="E637" s="7" t="s">
        <v>246</v>
      </c>
      <c r="F637" s="7" t="s">
        <v>247</v>
      </c>
      <c r="G637" s="7" t="s">
        <v>1086</v>
      </c>
      <c r="H637" s="7" t="s">
        <v>1041</v>
      </c>
      <c r="I637" s="6" t="s">
        <v>14</v>
      </c>
      <c r="J637" s="1"/>
      <c r="K637" s="1"/>
      <c r="L637" s="1"/>
      <c r="M637" s="1"/>
      <c r="N637" s="1"/>
      <c r="O637" s="1"/>
      <c r="P637" s="1"/>
      <c r="Q637" s="12">
        <v>775847.68</v>
      </c>
      <c r="R637" s="29">
        <f t="shared" si="30"/>
        <v>0</v>
      </c>
      <c r="S637" t="str">
        <f t="shared" si="31"/>
        <v>OK</v>
      </c>
      <c r="T637" s="10">
        <f>IFERROR(VLOOKUP(A637,[1]!Tabla1[[#All],[Material]:[venta nueva]],38,FALSE),0)</f>
        <v>0</v>
      </c>
    </row>
    <row r="638" spans="1:20" hidden="1" x14ac:dyDescent="0.35">
      <c r="A638">
        <f t="shared" si="29"/>
        <v>1022186</v>
      </c>
      <c r="B638" s="6" t="s">
        <v>1242</v>
      </c>
      <c r="C638" s="7" t="s">
        <v>553</v>
      </c>
      <c r="D638" s="7" t="s">
        <v>1097</v>
      </c>
      <c r="E638" s="7" t="s">
        <v>248</v>
      </c>
      <c r="F638" s="7" t="s">
        <v>249</v>
      </c>
      <c r="G638" s="7" t="s">
        <v>1084</v>
      </c>
      <c r="H638" s="7" t="s">
        <v>1017</v>
      </c>
      <c r="I638" s="6" t="s">
        <v>14</v>
      </c>
      <c r="J638" s="1"/>
      <c r="K638" s="1"/>
      <c r="L638" s="1"/>
      <c r="M638" s="1"/>
      <c r="N638" s="1"/>
      <c r="O638" s="1"/>
      <c r="P638" s="1"/>
      <c r="Q638" s="12">
        <v>92161.017999999996</v>
      </c>
      <c r="R638" s="29">
        <f t="shared" si="30"/>
        <v>0</v>
      </c>
      <c r="S638" t="str">
        <f t="shared" si="31"/>
        <v>OK</v>
      </c>
      <c r="T638" s="10">
        <f>IFERROR(VLOOKUP(A638,[1]!Tabla1[[#All],[Material]:[venta nueva]],38,FALSE),0)</f>
        <v>0</v>
      </c>
    </row>
    <row r="639" spans="1:20" hidden="1" x14ac:dyDescent="0.35">
      <c r="A639">
        <f t="shared" si="29"/>
        <v>1022212</v>
      </c>
      <c r="B639" s="6" t="s">
        <v>1242</v>
      </c>
      <c r="C639" s="7" t="s">
        <v>553</v>
      </c>
      <c r="D639" s="7" t="s">
        <v>1097</v>
      </c>
      <c r="E639" s="7" t="s">
        <v>254</v>
      </c>
      <c r="F639" s="7" t="s">
        <v>255</v>
      </c>
      <c r="G639" s="7" t="s">
        <v>1087</v>
      </c>
      <c r="H639" s="7" t="s">
        <v>1034</v>
      </c>
      <c r="I639" s="6" t="s">
        <v>14</v>
      </c>
      <c r="J639" s="1"/>
      <c r="K639" s="1"/>
      <c r="L639" s="1"/>
      <c r="M639" s="1"/>
      <c r="N639" s="1"/>
      <c r="O639" s="1"/>
      <c r="P639" s="1"/>
      <c r="Q639" s="12">
        <v>665808.21400000004</v>
      </c>
      <c r="R639" s="29">
        <f t="shared" si="30"/>
        <v>0</v>
      </c>
      <c r="S639" t="str">
        <f t="shared" si="31"/>
        <v>OK</v>
      </c>
      <c r="T639" s="10">
        <f>IFERROR(VLOOKUP(A639,[1]!Tabla1[[#All],[Material]:[venta nueva]],38,FALSE),0)</f>
        <v>0</v>
      </c>
    </row>
    <row r="640" spans="1:20" hidden="1" x14ac:dyDescent="0.35">
      <c r="A640">
        <f t="shared" si="29"/>
        <v>1022217</v>
      </c>
      <c r="B640" s="6" t="s">
        <v>1242</v>
      </c>
      <c r="C640" s="7" t="s">
        <v>553</v>
      </c>
      <c r="D640" s="7" t="s">
        <v>1097</v>
      </c>
      <c r="E640" s="7" t="s">
        <v>256</v>
      </c>
      <c r="F640" s="7" t="s">
        <v>257</v>
      </c>
      <c r="G640" s="7" t="s">
        <v>1078</v>
      </c>
      <c r="H640" s="7" t="s">
        <v>1006</v>
      </c>
      <c r="I640" s="6" t="s">
        <v>13</v>
      </c>
      <c r="J640" s="1"/>
      <c r="K640" s="1"/>
      <c r="L640" s="1"/>
      <c r="M640" s="1"/>
      <c r="N640" s="1"/>
      <c r="O640" s="1"/>
      <c r="P640" s="1"/>
      <c r="Q640" s="12">
        <v>280719.66499999998</v>
      </c>
      <c r="R640" s="29">
        <f t="shared" si="30"/>
        <v>0</v>
      </c>
      <c r="S640" t="str">
        <f t="shared" si="31"/>
        <v>OK</v>
      </c>
      <c r="T640" s="10">
        <f>IFERROR(VLOOKUP(A640,[1]!Tabla1[[#All],[Material]:[venta nueva]],38,FALSE),0)</f>
        <v>0</v>
      </c>
    </row>
    <row r="641" spans="1:20" hidden="1" x14ac:dyDescent="0.35">
      <c r="A641">
        <f t="shared" si="29"/>
        <v>1022218</v>
      </c>
      <c r="B641" s="6" t="s">
        <v>1242</v>
      </c>
      <c r="C641" s="7" t="s">
        <v>553</v>
      </c>
      <c r="D641" s="7" t="s">
        <v>1097</v>
      </c>
      <c r="E641" s="7" t="s">
        <v>258</v>
      </c>
      <c r="F641" s="7" t="s">
        <v>94</v>
      </c>
      <c r="G641" s="7" t="s">
        <v>1078</v>
      </c>
      <c r="H641" s="7" t="s">
        <v>1021</v>
      </c>
      <c r="I641" s="6" t="s">
        <v>13</v>
      </c>
      <c r="J641" s="1"/>
      <c r="K641" s="1"/>
      <c r="L641" s="1"/>
      <c r="M641" s="1"/>
      <c r="N641" s="1"/>
      <c r="O641" s="1"/>
      <c r="P641" s="1"/>
      <c r="Q641" s="12">
        <v>102670.57399999999</v>
      </c>
      <c r="R641" s="29">
        <f t="shared" si="30"/>
        <v>0</v>
      </c>
      <c r="S641" t="str">
        <f t="shared" si="31"/>
        <v>OK</v>
      </c>
      <c r="T641" s="10">
        <f>IFERROR(VLOOKUP(A641,[1]!Tabla1[[#All],[Material]:[venta nueva]],38,FALSE),0)</f>
        <v>0</v>
      </c>
    </row>
    <row r="642" spans="1:20" hidden="1" x14ac:dyDescent="0.35">
      <c r="A642">
        <f t="shared" si="29"/>
        <v>1022273</v>
      </c>
      <c r="B642" s="6" t="s">
        <v>1242</v>
      </c>
      <c r="C642" s="7" t="s">
        <v>553</v>
      </c>
      <c r="D642" s="7" t="s">
        <v>1097</v>
      </c>
      <c r="E642" s="7" t="s">
        <v>261</v>
      </c>
      <c r="F642" s="7" t="s">
        <v>262</v>
      </c>
      <c r="G642" s="7" t="s">
        <v>1078</v>
      </c>
      <c r="H642" s="7" t="s">
        <v>1021</v>
      </c>
      <c r="I642" s="6" t="s">
        <v>13</v>
      </c>
      <c r="J642" s="1"/>
      <c r="K642" s="1"/>
      <c r="L642" s="1"/>
      <c r="M642" s="1"/>
      <c r="N642" s="1"/>
      <c r="O642" s="1"/>
      <c r="P642" s="1"/>
      <c r="Q642" s="12">
        <v>139735.82</v>
      </c>
      <c r="R642" s="29">
        <f t="shared" si="30"/>
        <v>0</v>
      </c>
      <c r="S642" t="str">
        <f t="shared" si="31"/>
        <v>OK</v>
      </c>
      <c r="T642" s="10">
        <f>IFERROR(VLOOKUP(A642,[1]!Tabla1[[#All],[Material]:[venta nueva]],38,FALSE),0)</f>
        <v>0</v>
      </c>
    </row>
    <row r="643" spans="1:20" hidden="1" x14ac:dyDescent="0.35">
      <c r="A643">
        <f t="shared" si="29"/>
        <v>1022283</v>
      </c>
      <c r="B643" s="6" t="s">
        <v>1242</v>
      </c>
      <c r="C643" s="7" t="s">
        <v>553</v>
      </c>
      <c r="D643" s="7" t="s">
        <v>1097</v>
      </c>
      <c r="E643" s="7" t="s">
        <v>265</v>
      </c>
      <c r="F643" s="7" t="s">
        <v>266</v>
      </c>
      <c r="G643" s="7" t="s">
        <v>1083</v>
      </c>
      <c r="H643" s="7" t="s">
        <v>1015</v>
      </c>
      <c r="I643" s="6" t="s">
        <v>12</v>
      </c>
      <c r="J643" s="1"/>
      <c r="K643" s="1"/>
      <c r="L643" s="1"/>
      <c r="M643" s="1"/>
      <c r="N643" s="1"/>
      <c r="O643" s="1"/>
      <c r="P643" s="1"/>
      <c r="Q643" s="12">
        <v>5643.1049999999996</v>
      </c>
      <c r="R643" s="29">
        <f t="shared" si="30"/>
        <v>0</v>
      </c>
      <c r="S643" t="str">
        <f t="shared" si="31"/>
        <v>OK</v>
      </c>
      <c r="T643" s="10">
        <f>IFERROR(VLOOKUP(A643,[1]!Tabla1[[#All],[Material]:[venta nueva]],38,FALSE),0)</f>
        <v>0</v>
      </c>
    </row>
    <row r="644" spans="1:20" hidden="1" x14ac:dyDescent="0.35">
      <c r="A644">
        <f t="shared" si="29"/>
        <v>1022291</v>
      </c>
      <c r="B644" s="6" t="s">
        <v>1242</v>
      </c>
      <c r="C644" s="7" t="s">
        <v>553</v>
      </c>
      <c r="D644" s="7" t="s">
        <v>1097</v>
      </c>
      <c r="E644" s="7" t="s">
        <v>267</v>
      </c>
      <c r="F644" s="7" t="s">
        <v>268</v>
      </c>
      <c r="G644" s="7" t="s">
        <v>1086</v>
      </c>
      <c r="H644" s="7" t="s">
        <v>1025</v>
      </c>
      <c r="I644" s="6" t="s">
        <v>14</v>
      </c>
      <c r="J644" s="1"/>
      <c r="K644" s="1"/>
      <c r="L644" s="1"/>
      <c r="M644" s="1"/>
      <c r="N644" s="1"/>
      <c r="O644" s="1"/>
      <c r="P644" s="1"/>
      <c r="Q644" s="12">
        <v>51043.487000000001</v>
      </c>
      <c r="R644" s="29">
        <f t="shared" si="30"/>
        <v>0</v>
      </c>
      <c r="S644" t="str">
        <f t="shared" si="31"/>
        <v>OK</v>
      </c>
      <c r="T644" s="10">
        <f>IFERROR(VLOOKUP(A644,[1]!Tabla1[[#All],[Material]:[venta nueva]],38,FALSE),0)</f>
        <v>0</v>
      </c>
    </row>
    <row r="645" spans="1:20" hidden="1" x14ac:dyDescent="0.35">
      <c r="A645">
        <f t="shared" si="29"/>
        <v>1022304</v>
      </c>
      <c r="B645" s="6" t="s">
        <v>1242</v>
      </c>
      <c r="C645" s="7" t="s">
        <v>553</v>
      </c>
      <c r="D645" s="7" t="s">
        <v>1097</v>
      </c>
      <c r="E645" s="7" t="s">
        <v>271</v>
      </c>
      <c r="F645" s="7" t="s">
        <v>272</v>
      </c>
      <c r="G645" s="7" t="s">
        <v>1069</v>
      </c>
      <c r="H645" s="7" t="s">
        <v>1026</v>
      </c>
      <c r="I645" s="6" t="s">
        <v>9</v>
      </c>
      <c r="J645" s="1"/>
      <c r="K645" s="1"/>
      <c r="L645" s="1"/>
      <c r="M645" s="1"/>
      <c r="N645" s="1"/>
      <c r="O645" s="1"/>
      <c r="P645" s="1"/>
      <c r="Q645" s="12">
        <v>19071.053</v>
      </c>
      <c r="R645" s="29">
        <f t="shared" si="30"/>
        <v>0</v>
      </c>
      <c r="S645" t="str">
        <f t="shared" si="31"/>
        <v>OK</v>
      </c>
      <c r="T645" s="10">
        <f>IFERROR(VLOOKUP(A645,[1]!Tabla1[[#All],[Material]:[venta nueva]],38,FALSE),0)</f>
        <v>0</v>
      </c>
    </row>
    <row r="646" spans="1:20" hidden="1" x14ac:dyDescent="0.35">
      <c r="A646">
        <f t="shared" ref="A646:A709" si="32">+E646*1</f>
        <v>1022313</v>
      </c>
      <c r="B646" s="6" t="s">
        <v>1242</v>
      </c>
      <c r="C646" s="7" t="s">
        <v>553</v>
      </c>
      <c r="D646" s="7" t="s">
        <v>1097</v>
      </c>
      <c r="E646" s="7" t="s">
        <v>273</v>
      </c>
      <c r="F646" s="7" t="s">
        <v>274</v>
      </c>
      <c r="G646" s="7" t="s">
        <v>1075</v>
      </c>
      <c r="H646" s="7" t="s">
        <v>1035</v>
      </c>
      <c r="I646" s="6" t="s">
        <v>16</v>
      </c>
      <c r="J646" s="1"/>
      <c r="K646" s="1"/>
      <c r="L646" s="1"/>
      <c r="M646" s="1"/>
      <c r="N646" s="1"/>
      <c r="O646" s="1"/>
      <c r="P646" s="1"/>
      <c r="Q646" s="12">
        <v>15981.002</v>
      </c>
      <c r="R646" s="29">
        <f t="shared" si="30"/>
        <v>0</v>
      </c>
      <c r="S646" t="str">
        <f t="shared" si="31"/>
        <v>OK</v>
      </c>
      <c r="T646" s="10">
        <f>IFERROR(VLOOKUP(A646,[1]!Tabla1[[#All],[Material]:[venta nueva]],38,FALSE),0)</f>
        <v>0</v>
      </c>
    </row>
    <row r="647" spans="1:20" hidden="1" x14ac:dyDescent="0.35">
      <c r="A647">
        <f t="shared" si="32"/>
        <v>1022326</v>
      </c>
      <c r="B647" s="6" t="s">
        <v>1242</v>
      </c>
      <c r="C647" s="7" t="s">
        <v>553</v>
      </c>
      <c r="D647" s="7" t="s">
        <v>1097</v>
      </c>
      <c r="E647" s="7" t="s">
        <v>275</v>
      </c>
      <c r="F647" s="7" t="s">
        <v>276</v>
      </c>
      <c r="G647" s="7" t="s">
        <v>1075</v>
      </c>
      <c r="H647" s="7" t="s">
        <v>1035</v>
      </c>
      <c r="I647" s="6" t="s">
        <v>16</v>
      </c>
      <c r="J647" s="1"/>
      <c r="K647" s="1"/>
      <c r="L647" s="1"/>
      <c r="M647" s="1"/>
      <c r="N647" s="1"/>
      <c r="O647" s="1"/>
      <c r="P647" s="1"/>
      <c r="Q647" s="12">
        <v>40085.671000000002</v>
      </c>
      <c r="R647" s="29">
        <f t="shared" si="30"/>
        <v>0</v>
      </c>
      <c r="S647" t="str">
        <f t="shared" si="31"/>
        <v>OK</v>
      </c>
      <c r="T647" s="10">
        <f>IFERROR(VLOOKUP(A647,[1]!Tabla1[[#All],[Material]:[venta nueva]],38,FALSE),0)</f>
        <v>0</v>
      </c>
    </row>
    <row r="648" spans="1:20" hidden="1" x14ac:dyDescent="0.35">
      <c r="A648">
        <f t="shared" si="32"/>
        <v>1022356</v>
      </c>
      <c r="B648" s="6" t="s">
        <v>1242</v>
      </c>
      <c r="C648" s="7" t="s">
        <v>553</v>
      </c>
      <c r="D648" s="7" t="s">
        <v>1097</v>
      </c>
      <c r="E648" s="7" t="s">
        <v>1258</v>
      </c>
      <c r="F648" s="7" t="s">
        <v>94</v>
      </c>
      <c r="G648" s="7" t="s">
        <v>1078</v>
      </c>
      <c r="H648" s="7" t="s">
        <v>1021</v>
      </c>
      <c r="I648" s="6" t="s">
        <v>9</v>
      </c>
      <c r="J648" s="1"/>
      <c r="K648" s="1"/>
      <c r="L648" s="1"/>
      <c r="M648" s="1"/>
      <c r="N648" s="1"/>
      <c r="O648" s="1"/>
      <c r="P648" s="1"/>
      <c r="Q648" s="12">
        <v>39.773000000000003</v>
      </c>
      <c r="R648" s="29">
        <f t="shared" ref="R648:R711" si="33">+O648-P648</f>
        <v>0</v>
      </c>
      <c r="S648" t="str">
        <f t="shared" ref="S648:S711" si="34">IF(R648&gt;0,"Sobre ingreso",IF(R648&lt;0,"Pendiente de ingreso","OK"))</f>
        <v>OK</v>
      </c>
      <c r="T648" s="10">
        <f>IFERROR(VLOOKUP(A648,[1]!Tabla1[[#All],[Material]:[venta nueva]],38,FALSE),0)</f>
        <v>0</v>
      </c>
    </row>
    <row r="649" spans="1:20" hidden="1" x14ac:dyDescent="0.35">
      <c r="A649">
        <f t="shared" si="32"/>
        <v>1022370</v>
      </c>
      <c r="B649" s="6" t="s">
        <v>1242</v>
      </c>
      <c r="C649" s="7" t="s">
        <v>553</v>
      </c>
      <c r="D649" s="7" t="s">
        <v>1097</v>
      </c>
      <c r="E649" s="7" t="s">
        <v>279</v>
      </c>
      <c r="F649" s="7" t="s">
        <v>280</v>
      </c>
      <c r="G649" s="7" t="s">
        <v>1075</v>
      </c>
      <c r="H649" s="7" t="s">
        <v>1003</v>
      </c>
      <c r="I649" s="6" t="s">
        <v>16</v>
      </c>
      <c r="J649" s="1"/>
      <c r="K649" s="1"/>
      <c r="L649" s="1"/>
      <c r="M649" s="1"/>
      <c r="N649" s="1"/>
      <c r="O649" s="1"/>
      <c r="P649" s="1"/>
      <c r="Q649" s="12">
        <v>18849.420999999998</v>
      </c>
      <c r="R649" s="29">
        <f t="shared" si="33"/>
        <v>0</v>
      </c>
      <c r="S649" t="str">
        <f t="shared" si="34"/>
        <v>OK</v>
      </c>
      <c r="T649" s="10">
        <f>IFERROR(VLOOKUP(A649,[1]!Tabla1[[#All],[Material]:[venta nueva]],38,FALSE),0)</f>
        <v>0</v>
      </c>
    </row>
    <row r="650" spans="1:20" hidden="1" x14ac:dyDescent="0.35">
      <c r="A650">
        <f t="shared" si="32"/>
        <v>1022371</v>
      </c>
      <c r="B650" s="6" t="s">
        <v>1242</v>
      </c>
      <c r="C650" s="7" t="s">
        <v>553</v>
      </c>
      <c r="D650" s="7" t="s">
        <v>1097</v>
      </c>
      <c r="E650" s="7" t="s">
        <v>526</v>
      </c>
      <c r="F650" s="7" t="s">
        <v>527</v>
      </c>
      <c r="G650" s="7" t="s">
        <v>1082</v>
      </c>
      <c r="H650" s="7" t="s">
        <v>1013</v>
      </c>
      <c r="I650" s="6" t="s">
        <v>16</v>
      </c>
      <c r="J650" s="1"/>
      <c r="K650" s="1"/>
      <c r="L650" s="1"/>
      <c r="M650" s="1"/>
      <c r="N650" s="1"/>
      <c r="O650" s="1"/>
      <c r="P650" s="1"/>
      <c r="Q650" s="12">
        <v>7888.2060000000001</v>
      </c>
      <c r="R650" s="29">
        <f t="shared" si="33"/>
        <v>0</v>
      </c>
      <c r="S650" t="str">
        <f t="shared" si="34"/>
        <v>OK</v>
      </c>
      <c r="T650" s="10">
        <f>IFERROR(VLOOKUP(A650,[1]!Tabla1[[#All],[Material]:[venta nueva]],38,FALSE),0)</f>
        <v>0</v>
      </c>
    </row>
    <row r="651" spans="1:20" hidden="1" x14ac:dyDescent="0.35">
      <c r="A651">
        <f t="shared" si="32"/>
        <v>1022373</v>
      </c>
      <c r="B651" s="6" t="s">
        <v>1242</v>
      </c>
      <c r="C651" s="7" t="s">
        <v>553</v>
      </c>
      <c r="D651" s="7" t="s">
        <v>1097</v>
      </c>
      <c r="E651" s="7" t="s">
        <v>281</v>
      </c>
      <c r="F651" s="7" t="s">
        <v>282</v>
      </c>
      <c r="G651" s="7" t="s">
        <v>1081</v>
      </c>
      <c r="H651" s="7" t="s">
        <v>1010</v>
      </c>
      <c r="I651" s="6" t="s">
        <v>14</v>
      </c>
      <c r="J651" s="1"/>
      <c r="K651" s="1"/>
      <c r="L651" s="1"/>
      <c r="M651" s="1"/>
      <c r="N651" s="1"/>
      <c r="O651" s="1"/>
      <c r="P651" s="1"/>
      <c r="Q651" s="12">
        <v>107963.777</v>
      </c>
      <c r="R651" s="29">
        <f t="shared" si="33"/>
        <v>0</v>
      </c>
      <c r="S651" t="str">
        <f t="shared" si="34"/>
        <v>OK</v>
      </c>
      <c r="T651" s="10">
        <f>IFERROR(VLOOKUP(A651,[1]!Tabla1[[#All],[Material]:[venta nueva]],38,FALSE),0)</f>
        <v>0</v>
      </c>
    </row>
    <row r="652" spans="1:20" hidden="1" x14ac:dyDescent="0.35">
      <c r="A652">
        <f t="shared" si="32"/>
        <v>1022378</v>
      </c>
      <c r="B652" s="6" t="s">
        <v>1242</v>
      </c>
      <c r="C652" s="7" t="s">
        <v>553</v>
      </c>
      <c r="D652" s="7" t="s">
        <v>1097</v>
      </c>
      <c r="E652" s="7" t="s">
        <v>283</v>
      </c>
      <c r="F652" s="7" t="s">
        <v>284</v>
      </c>
      <c r="G652" s="7" t="s">
        <v>1084</v>
      </c>
      <c r="H652" s="7" t="s">
        <v>1017</v>
      </c>
      <c r="I652" s="6" t="s">
        <v>14</v>
      </c>
      <c r="J652" s="1"/>
      <c r="K652" s="1"/>
      <c r="L652" s="1"/>
      <c r="M652" s="1"/>
      <c r="N652" s="1"/>
      <c r="O652" s="1"/>
      <c r="P652" s="1"/>
      <c r="Q652" s="12">
        <v>63691.17</v>
      </c>
      <c r="R652" s="29">
        <f t="shared" si="33"/>
        <v>0</v>
      </c>
      <c r="S652" t="str">
        <f t="shared" si="34"/>
        <v>OK</v>
      </c>
      <c r="T652" s="10">
        <f>IFERROR(VLOOKUP(A652,[1]!Tabla1[[#All],[Material]:[venta nueva]],38,FALSE),0)</f>
        <v>0</v>
      </c>
    </row>
    <row r="653" spans="1:20" hidden="1" x14ac:dyDescent="0.35">
      <c r="A653">
        <f t="shared" si="32"/>
        <v>1022379</v>
      </c>
      <c r="B653" s="6" t="s">
        <v>1242</v>
      </c>
      <c r="C653" s="7" t="s">
        <v>553</v>
      </c>
      <c r="D653" s="7" t="s">
        <v>1097</v>
      </c>
      <c r="E653" s="7" t="s">
        <v>285</v>
      </c>
      <c r="F653" s="7" t="s">
        <v>286</v>
      </c>
      <c r="G653" s="7" t="s">
        <v>1077</v>
      </c>
      <c r="H653" s="7" t="s">
        <v>1005</v>
      </c>
      <c r="I653" s="6" t="s">
        <v>14</v>
      </c>
      <c r="J653" s="1"/>
      <c r="K653" s="1"/>
      <c r="L653" s="1"/>
      <c r="M653" s="1"/>
      <c r="N653" s="1"/>
      <c r="O653" s="1"/>
      <c r="P653" s="1"/>
      <c r="Q653" s="12">
        <v>815.38599999999997</v>
      </c>
      <c r="R653" s="29">
        <f t="shared" si="33"/>
        <v>0</v>
      </c>
      <c r="S653" t="str">
        <f t="shared" si="34"/>
        <v>OK</v>
      </c>
      <c r="T653" s="10">
        <f>IFERROR(VLOOKUP(A653,[1]!Tabla1[[#All],[Material]:[venta nueva]],38,FALSE),0)</f>
        <v>0</v>
      </c>
    </row>
    <row r="654" spans="1:20" hidden="1" x14ac:dyDescent="0.35">
      <c r="A654">
        <f t="shared" si="32"/>
        <v>1022388</v>
      </c>
      <c r="B654" s="6" t="s">
        <v>1242</v>
      </c>
      <c r="C654" s="7" t="s">
        <v>553</v>
      </c>
      <c r="D654" s="7" t="s">
        <v>1097</v>
      </c>
      <c r="E654" s="7" t="s">
        <v>291</v>
      </c>
      <c r="F654" s="7" t="s">
        <v>292</v>
      </c>
      <c r="G654" s="7" t="s">
        <v>1084</v>
      </c>
      <c r="H654" s="7" t="s">
        <v>1017</v>
      </c>
      <c r="I654" s="6" t="s">
        <v>14</v>
      </c>
      <c r="J654" s="1"/>
      <c r="K654" s="1"/>
      <c r="L654" s="1"/>
      <c r="M654" s="1"/>
      <c r="N654" s="1"/>
      <c r="O654" s="1"/>
      <c r="P654" s="1"/>
      <c r="Q654" s="12">
        <v>106891.766</v>
      </c>
      <c r="R654" s="29">
        <f t="shared" si="33"/>
        <v>0</v>
      </c>
      <c r="S654" t="str">
        <f t="shared" si="34"/>
        <v>OK</v>
      </c>
      <c r="T654" s="10">
        <f>IFERROR(VLOOKUP(A654,[1]!Tabla1[[#All],[Material]:[venta nueva]],38,FALSE),0)</f>
        <v>0</v>
      </c>
    </row>
    <row r="655" spans="1:20" hidden="1" x14ac:dyDescent="0.35">
      <c r="A655">
        <f t="shared" si="32"/>
        <v>1022389</v>
      </c>
      <c r="B655" s="6" t="s">
        <v>1242</v>
      </c>
      <c r="C655" s="7" t="s">
        <v>553</v>
      </c>
      <c r="D655" s="7" t="s">
        <v>1097</v>
      </c>
      <c r="E655" s="7" t="s">
        <v>500</v>
      </c>
      <c r="F655" s="7" t="s">
        <v>501</v>
      </c>
      <c r="G655" s="7" t="s">
        <v>1080</v>
      </c>
      <c r="H655" s="7" t="s">
        <v>1008</v>
      </c>
      <c r="I655" s="6" t="s">
        <v>14</v>
      </c>
      <c r="J655" s="1"/>
      <c r="K655" s="1"/>
      <c r="L655" s="1"/>
      <c r="M655" s="1"/>
      <c r="N655" s="1"/>
      <c r="O655" s="1"/>
      <c r="P655" s="1"/>
      <c r="Q655" s="12">
        <v>89127.009000000005</v>
      </c>
      <c r="R655" s="29">
        <f t="shared" si="33"/>
        <v>0</v>
      </c>
      <c r="S655" t="str">
        <f t="shared" si="34"/>
        <v>OK</v>
      </c>
      <c r="T655" s="10">
        <f>IFERROR(VLOOKUP(A655,[1]!Tabla1[[#All],[Material]:[venta nueva]],38,FALSE),0)</f>
        <v>0</v>
      </c>
    </row>
    <row r="656" spans="1:20" hidden="1" x14ac:dyDescent="0.35">
      <c r="A656">
        <f t="shared" si="32"/>
        <v>1022409</v>
      </c>
      <c r="B656" s="6" t="s">
        <v>1242</v>
      </c>
      <c r="C656" s="7" t="s">
        <v>553</v>
      </c>
      <c r="D656" s="7" t="s">
        <v>1097</v>
      </c>
      <c r="E656" s="7" t="s">
        <v>295</v>
      </c>
      <c r="F656" s="7" t="s">
        <v>296</v>
      </c>
      <c r="G656" s="7" t="s">
        <v>1069</v>
      </c>
      <c r="H656" s="7" t="s">
        <v>1016</v>
      </c>
      <c r="I656" s="6" t="s">
        <v>11</v>
      </c>
      <c r="J656" s="1"/>
      <c r="K656" s="1"/>
      <c r="L656" s="1"/>
      <c r="M656" s="1"/>
      <c r="N656" s="1"/>
      <c r="O656" s="1"/>
      <c r="P656" s="1"/>
      <c r="Q656" s="12">
        <v>9280.0040000000008</v>
      </c>
      <c r="R656" s="29">
        <f t="shared" si="33"/>
        <v>0</v>
      </c>
      <c r="S656" t="str">
        <f t="shared" si="34"/>
        <v>OK</v>
      </c>
      <c r="T656" s="10">
        <f>IFERROR(VLOOKUP(A656,[1]!Tabla1[[#All],[Material]:[venta nueva]],38,FALSE),0)</f>
        <v>0</v>
      </c>
    </row>
    <row r="657" spans="1:20" hidden="1" x14ac:dyDescent="0.35">
      <c r="A657">
        <f t="shared" si="32"/>
        <v>1022413</v>
      </c>
      <c r="B657" s="6" t="s">
        <v>1242</v>
      </c>
      <c r="C657" s="7" t="s">
        <v>553</v>
      </c>
      <c r="D657" s="7" t="s">
        <v>1097</v>
      </c>
      <c r="E657" s="7" t="s">
        <v>517</v>
      </c>
      <c r="F657" s="7" t="s">
        <v>518</v>
      </c>
      <c r="G657" s="7" t="s">
        <v>1069</v>
      </c>
      <c r="H657" s="7" t="s">
        <v>1026</v>
      </c>
      <c r="I657" s="6" t="s">
        <v>15</v>
      </c>
      <c r="J657" s="1"/>
      <c r="K657" s="1"/>
      <c r="L657" s="1"/>
      <c r="M657" s="1"/>
      <c r="N657" s="1"/>
      <c r="O657" s="1"/>
      <c r="P657" s="1"/>
      <c r="Q657" s="12">
        <v>8966.4889999999996</v>
      </c>
      <c r="R657" s="29">
        <f t="shared" si="33"/>
        <v>0</v>
      </c>
      <c r="S657" t="str">
        <f t="shared" si="34"/>
        <v>OK</v>
      </c>
      <c r="T657" s="10">
        <f>IFERROR(VLOOKUP(A657,[1]!Tabla1[[#All],[Material]:[venta nueva]],38,FALSE),0)</f>
        <v>0</v>
      </c>
    </row>
    <row r="658" spans="1:20" hidden="1" x14ac:dyDescent="0.35">
      <c r="A658">
        <f t="shared" si="32"/>
        <v>1022414</v>
      </c>
      <c r="B658" s="6" t="s">
        <v>1242</v>
      </c>
      <c r="C658" s="7" t="s">
        <v>553</v>
      </c>
      <c r="D658" s="7" t="s">
        <v>1097</v>
      </c>
      <c r="E658" s="7" t="s">
        <v>297</v>
      </c>
      <c r="F658" s="7" t="s">
        <v>298</v>
      </c>
      <c r="G658" s="7" t="s">
        <v>1074</v>
      </c>
      <c r="H658" s="7" t="s">
        <v>1042</v>
      </c>
      <c r="I658" s="6" t="s">
        <v>14</v>
      </c>
      <c r="J658" s="1"/>
      <c r="K658" s="1"/>
      <c r="L658" s="1"/>
      <c r="M658" s="1"/>
      <c r="N658" s="1"/>
      <c r="O658" s="1"/>
      <c r="P658" s="1"/>
      <c r="Q658" s="12">
        <v>199014.02499999999</v>
      </c>
      <c r="R658" s="29">
        <f t="shared" si="33"/>
        <v>0</v>
      </c>
      <c r="S658" t="str">
        <f t="shared" si="34"/>
        <v>OK</v>
      </c>
      <c r="T658" s="10">
        <f>IFERROR(VLOOKUP(A658,[1]!Tabla1[[#All],[Material]:[venta nueva]],38,FALSE),0)</f>
        <v>0</v>
      </c>
    </row>
    <row r="659" spans="1:20" hidden="1" x14ac:dyDescent="0.35">
      <c r="A659">
        <f t="shared" si="32"/>
        <v>1022417</v>
      </c>
      <c r="B659" s="6" t="s">
        <v>1242</v>
      </c>
      <c r="C659" s="7" t="s">
        <v>553</v>
      </c>
      <c r="D659" s="7" t="s">
        <v>1097</v>
      </c>
      <c r="E659" s="7" t="s">
        <v>301</v>
      </c>
      <c r="F659" s="7" t="s">
        <v>302</v>
      </c>
      <c r="G659" s="7" t="s">
        <v>1080</v>
      </c>
      <c r="H659" s="7" t="s">
        <v>1031</v>
      </c>
      <c r="I659" s="6" t="s">
        <v>14</v>
      </c>
      <c r="J659" s="1"/>
      <c r="K659" s="1"/>
      <c r="L659" s="1"/>
      <c r="M659" s="1"/>
      <c r="N659" s="1"/>
      <c r="O659" s="1"/>
      <c r="P659" s="1"/>
      <c r="Q659" s="12">
        <v>90804.957999999999</v>
      </c>
      <c r="R659" s="29">
        <f t="shared" si="33"/>
        <v>0</v>
      </c>
      <c r="S659" t="str">
        <f t="shared" si="34"/>
        <v>OK</v>
      </c>
      <c r="T659" s="10">
        <f>IFERROR(VLOOKUP(A659,[1]!Tabla1[[#All],[Material]:[venta nueva]],38,FALSE),0)</f>
        <v>0</v>
      </c>
    </row>
    <row r="660" spans="1:20" hidden="1" x14ac:dyDescent="0.35">
      <c r="A660">
        <f t="shared" si="32"/>
        <v>1022418</v>
      </c>
      <c r="B660" s="6" t="s">
        <v>1242</v>
      </c>
      <c r="C660" s="7" t="s">
        <v>553</v>
      </c>
      <c r="D660" s="7" t="s">
        <v>1097</v>
      </c>
      <c r="E660" s="7" t="s">
        <v>1108</v>
      </c>
      <c r="F660" s="7" t="s">
        <v>296</v>
      </c>
      <c r="G660" s="7" t="s">
        <v>1069</v>
      </c>
      <c r="H660" s="7" t="s">
        <v>1016</v>
      </c>
      <c r="I660" s="6" t="s">
        <v>14</v>
      </c>
      <c r="J660" s="1"/>
      <c r="K660" s="1"/>
      <c r="L660" s="1"/>
      <c r="M660" s="1"/>
      <c r="N660" s="1"/>
      <c r="O660" s="1"/>
      <c r="P660" s="1"/>
      <c r="Q660" s="12">
        <v>4016.002</v>
      </c>
      <c r="R660" s="29">
        <f t="shared" si="33"/>
        <v>0</v>
      </c>
      <c r="S660" t="str">
        <f t="shared" si="34"/>
        <v>OK</v>
      </c>
      <c r="T660" s="10">
        <f>IFERROR(VLOOKUP(A660,[1]!Tabla1[[#All],[Material]:[venta nueva]],38,FALSE),0)</f>
        <v>0</v>
      </c>
    </row>
    <row r="661" spans="1:20" hidden="1" x14ac:dyDescent="0.35">
      <c r="A661">
        <f t="shared" si="32"/>
        <v>1022472</v>
      </c>
      <c r="B661" s="6" t="s">
        <v>1242</v>
      </c>
      <c r="C661" s="7" t="s">
        <v>553</v>
      </c>
      <c r="D661" s="7" t="s">
        <v>1097</v>
      </c>
      <c r="E661" s="7" t="s">
        <v>303</v>
      </c>
      <c r="F661" s="7" t="s">
        <v>304</v>
      </c>
      <c r="G661" s="7" t="s">
        <v>1075</v>
      </c>
      <c r="H661" s="7" t="s">
        <v>1002</v>
      </c>
      <c r="I661" s="6" t="s">
        <v>16</v>
      </c>
      <c r="J661" s="1"/>
      <c r="K661" s="1"/>
      <c r="L661" s="1"/>
      <c r="M661" s="1"/>
      <c r="N661" s="1"/>
      <c r="O661" s="1"/>
      <c r="P661" s="1"/>
      <c r="Q661" s="12">
        <v>3990.7620000000002</v>
      </c>
      <c r="R661" s="29">
        <f t="shared" si="33"/>
        <v>0</v>
      </c>
      <c r="S661" t="str">
        <f t="shared" si="34"/>
        <v>OK</v>
      </c>
      <c r="T661" s="10">
        <f>IFERROR(VLOOKUP(A661,[1]!Tabla1[[#All],[Material]:[venta nueva]],38,FALSE),0)</f>
        <v>0</v>
      </c>
    </row>
    <row r="662" spans="1:20" hidden="1" x14ac:dyDescent="0.35">
      <c r="A662">
        <f t="shared" si="32"/>
        <v>1022499</v>
      </c>
      <c r="B662" s="6" t="s">
        <v>1242</v>
      </c>
      <c r="C662" s="7" t="s">
        <v>553</v>
      </c>
      <c r="D662" s="7" t="s">
        <v>1097</v>
      </c>
      <c r="E662" s="7" t="s">
        <v>305</v>
      </c>
      <c r="F662" s="7" t="s">
        <v>306</v>
      </c>
      <c r="G662" s="7" t="s">
        <v>1075</v>
      </c>
      <c r="H662" s="7" t="s">
        <v>1011</v>
      </c>
      <c r="I662" s="6" t="s">
        <v>16</v>
      </c>
      <c r="J662" s="1"/>
      <c r="K662" s="1"/>
      <c r="L662" s="1"/>
      <c r="M662" s="1"/>
      <c r="N662" s="1"/>
      <c r="O662" s="1"/>
      <c r="P662" s="1"/>
      <c r="Q662" s="12">
        <v>19770.316999999999</v>
      </c>
      <c r="R662" s="29">
        <f t="shared" si="33"/>
        <v>0</v>
      </c>
      <c r="S662" t="str">
        <f t="shared" si="34"/>
        <v>OK</v>
      </c>
      <c r="T662" s="10">
        <f>IFERROR(VLOOKUP(A662,[1]!Tabla1[[#All],[Material]:[venta nueva]],38,FALSE),0)</f>
        <v>0</v>
      </c>
    </row>
    <row r="663" spans="1:20" hidden="1" x14ac:dyDescent="0.35">
      <c r="A663">
        <f t="shared" si="32"/>
        <v>1022515</v>
      </c>
      <c r="B663" s="6" t="s">
        <v>1242</v>
      </c>
      <c r="C663" s="7" t="s">
        <v>553</v>
      </c>
      <c r="D663" s="7" t="s">
        <v>1097</v>
      </c>
      <c r="E663" s="7" t="s">
        <v>307</v>
      </c>
      <c r="F663" s="7" t="s">
        <v>308</v>
      </c>
      <c r="G663" s="7" t="s">
        <v>1082</v>
      </c>
      <c r="H663" s="7" t="s">
        <v>1014</v>
      </c>
      <c r="I663" s="6" t="s">
        <v>15</v>
      </c>
      <c r="J663" s="1"/>
      <c r="K663" s="1"/>
      <c r="L663" s="1"/>
      <c r="M663" s="1"/>
      <c r="N663" s="1"/>
      <c r="O663" s="1"/>
      <c r="P663" s="1"/>
      <c r="Q663" s="12">
        <v>32912.447</v>
      </c>
      <c r="R663" s="29">
        <f t="shared" si="33"/>
        <v>0</v>
      </c>
      <c r="S663" t="str">
        <f t="shared" si="34"/>
        <v>OK</v>
      </c>
      <c r="T663" s="10">
        <f>IFERROR(VLOOKUP(A663,[1]!Tabla1[[#All],[Material]:[venta nueva]],38,FALSE),0)</f>
        <v>0</v>
      </c>
    </row>
    <row r="664" spans="1:20" hidden="1" x14ac:dyDescent="0.35">
      <c r="A664">
        <f t="shared" si="32"/>
        <v>1022550</v>
      </c>
      <c r="B664" s="6" t="s">
        <v>1242</v>
      </c>
      <c r="C664" s="7" t="s">
        <v>553</v>
      </c>
      <c r="D664" s="7" t="s">
        <v>1097</v>
      </c>
      <c r="E664" s="7" t="s">
        <v>466</v>
      </c>
      <c r="F664" s="7" t="s">
        <v>467</v>
      </c>
      <c r="G664" s="7" t="s">
        <v>1084</v>
      </c>
      <c r="H664" s="7" t="s">
        <v>1032</v>
      </c>
      <c r="I664" s="6" t="s">
        <v>15</v>
      </c>
      <c r="J664" s="1"/>
      <c r="K664" s="1"/>
      <c r="L664" s="1"/>
      <c r="M664" s="1"/>
      <c r="N664" s="1"/>
      <c r="O664" s="1"/>
      <c r="P664" s="1"/>
      <c r="Q664" s="12">
        <v>67979.994999999995</v>
      </c>
      <c r="R664" s="29">
        <f t="shared" si="33"/>
        <v>0</v>
      </c>
      <c r="S664" t="str">
        <f t="shared" si="34"/>
        <v>OK</v>
      </c>
      <c r="T664" s="10">
        <f>IFERROR(VLOOKUP(A664,[1]!Tabla1[[#All],[Material]:[venta nueva]],38,FALSE),0)</f>
        <v>0</v>
      </c>
    </row>
    <row r="665" spans="1:20" hidden="1" x14ac:dyDescent="0.35">
      <c r="A665">
        <f t="shared" si="32"/>
        <v>1022568</v>
      </c>
      <c r="B665" s="6" t="s">
        <v>1242</v>
      </c>
      <c r="C665" s="7" t="s">
        <v>553</v>
      </c>
      <c r="D665" s="7" t="s">
        <v>1097</v>
      </c>
      <c r="E665" s="7" t="s">
        <v>448</v>
      </c>
      <c r="F665" s="7" t="s">
        <v>449</v>
      </c>
      <c r="G665" s="7" t="s">
        <v>1082</v>
      </c>
      <c r="H665" s="7" t="s">
        <v>1013</v>
      </c>
      <c r="I665" s="6" t="s">
        <v>14</v>
      </c>
      <c r="J665" s="1"/>
      <c r="K665" s="1"/>
      <c r="L665" s="1"/>
      <c r="M665" s="1"/>
      <c r="N665" s="1"/>
      <c r="O665" s="1"/>
      <c r="P665" s="1"/>
      <c r="Q665" s="12">
        <v>127673.76</v>
      </c>
      <c r="R665" s="29">
        <f t="shared" si="33"/>
        <v>0</v>
      </c>
      <c r="S665" t="str">
        <f t="shared" si="34"/>
        <v>OK</v>
      </c>
      <c r="T665" s="10">
        <f>IFERROR(VLOOKUP(A665,[1]!Tabla1[[#All],[Material]:[venta nueva]],38,FALSE),0)</f>
        <v>0</v>
      </c>
    </row>
    <row r="666" spans="1:20" hidden="1" x14ac:dyDescent="0.35">
      <c r="A666">
        <f t="shared" si="32"/>
        <v>1022587</v>
      </c>
      <c r="B666" s="6" t="s">
        <v>1242</v>
      </c>
      <c r="C666" s="7" t="s">
        <v>553</v>
      </c>
      <c r="D666" s="7" t="s">
        <v>1097</v>
      </c>
      <c r="E666" s="7" t="s">
        <v>313</v>
      </c>
      <c r="F666" s="7" t="s">
        <v>314</v>
      </c>
      <c r="G666" s="7" t="s">
        <v>1075</v>
      </c>
      <c r="H666" s="7" t="s">
        <v>1035</v>
      </c>
      <c r="I666" s="6" t="s">
        <v>16</v>
      </c>
      <c r="J666" s="1"/>
      <c r="K666" s="1"/>
      <c r="L666" s="1"/>
      <c r="M666" s="1"/>
      <c r="N666" s="1"/>
      <c r="O666" s="1"/>
      <c r="P666" s="1"/>
      <c r="Q666" s="12">
        <v>6402.9319999999998</v>
      </c>
      <c r="R666" s="29">
        <f t="shared" si="33"/>
        <v>0</v>
      </c>
      <c r="S666" t="str">
        <f t="shared" si="34"/>
        <v>OK</v>
      </c>
      <c r="T666" s="10">
        <f>IFERROR(VLOOKUP(A666,[1]!Tabla1[[#All],[Material]:[venta nueva]],38,FALSE),0)</f>
        <v>0</v>
      </c>
    </row>
    <row r="667" spans="1:20" hidden="1" x14ac:dyDescent="0.35">
      <c r="A667">
        <f t="shared" si="32"/>
        <v>1022600</v>
      </c>
      <c r="B667" s="6" t="s">
        <v>1242</v>
      </c>
      <c r="C667" s="7" t="s">
        <v>553</v>
      </c>
      <c r="D667" s="7" t="s">
        <v>1097</v>
      </c>
      <c r="E667" s="7" t="s">
        <v>316</v>
      </c>
      <c r="F667" s="7" t="s">
        <v>317</v>
      </c>
      <c r="G667" s="7" t="s">
        <v>1075</v>
      </c>
      <c r="H667" s="7" t="s">
        <v>1011</v>
      </c>
      <c r="I667" s="6" t="s">
        <v>16</v>
      </c>
      <c r="J667" s="1"/>
      <c r="K667" s="1"/>
      <c r="L667" s="1"/>
      <c r="M667" s="1"/>
      <c r="N667" s="1"/>
      <c r="O667" s="1"/>
      <c r="P667" s="1"/>
      <c r="Q667" s="12">
        <v>20035.151000000002</v>
      </c>
      <c r="R667" s="29">
        <f t="shared" si="33"/>
        <v>0</v>
      </c>
      <c r="S667" t="str">
        <f t="shared" si="34"/>
        <v>OK</v>
      </c>
      <c r="T667" s="10">
        <f>IFERROR(VLOOKUP(A667,[1]!Tabla1[[#All],[Material]:[venta nueva]],38,FALSE),0)</f>
        <v>0</v>
      </c>
    </row>
    <row r="668" spans="1:20" hidden="1" x14ac:dyDescent="0.35">
      <c r="A668">
        <f t="shared" si="32"/>
        <v>1022605</v>
      </c>
      <c r="B668" s="6" t="s">
        <v>1242</v>
      </c>
      <c r="C668" s="7" t="s">
        <v>553</v>
      </c>
      <c r="D668" s="7" t="s">
        <v>1097</v>
      </c>
      <c r="E668" s="7" t="s">
        <v>630</v>
      </c>
      <c r="F668" s="7" t="s">
        <v>631</v>
      </c>
      <c r="G668" s="7" t="s">
        <v>1069</v>
      </c>
      <c r="H668" s="7" t="s">
        <v>1016</v>
      </c>
      <c r="I668" s="6" t="s">
        <v>12</v>
      </c>
      <c r="J668" s="1"/>
      <c r="K668" s="1"/>
      <c r="L668" s="1"/>
      <c r="M668" s="1"/>
      <c r="N668" s="1"/>
      <c r="O668" s="1"/>
      <c r="P668" s="1"/>
      <c r="Q668" s="12">
        <v>190.00899999999999</v>
      </c>
      <c r="R668" s="29">
        <f t="shared" si="33"/>
        <v>0</v>
      </c>
      <c r="S668" t="str">
        <f t="shared" si="34"/>
        <v>OK</v>
      </c>
      <c r="T668" s="10">
        <f>IFERROR(VLOOKUP(A668,[1]!Tabla1[[#All],[Material]:[venta nueva]],38,FALSE),0)</f>
        <v>0</v>
      </c>
    </row>
    <row r="669" spans="1:20" hidden="1" x14ac:dyDescent="0.35">
      <c r="A669">
        <f t="shared" si="32"/>
        <v>1022607</v>
      </c>
      <c r="B669" s="6" t="s">
        <v>1242</v>
      </c>
      <c r="C669" s="7" t="s">
        <v>553</v>
      </c>
      <c r="D669" s="7" t="s">
        <v>1097</v>
      </c>
      <c r="E669" s="7" t="s">
        <v>318</v>
      </c>
      <c r="F669" s="7" t="s">
        <v>319</v>
      </c>
      <c r="G669" s="7" t="s">
        <v>1083</v>
      </c>
      <c r="H669" s="7" t="s">
        <v>1044</v>
      </c>
      <c r="I669" s="6" t="s">
        <v>12</v>
      </c>
      <c r="J669" s="1"/>
      <c r="K669" s="1"/>
      <c r="L669" s="1"/>
      <c r="M669" s="1"/>
      <c r="N669" s="1"/>
      <c r="O669" s="1"/>
      <c r="P669" s="1"/>
      <c r="Q669" s="12">
        <v>23365.085999999999</v>
      </c>
      <c r="R669" s="29">
        <f t="shared" si="33"/>
        <v>0</v>
      </c>
      <c r="S669" t="str">
        <f t="shared" si="34"/>
        <v>OK</v>
      </c>
      <c r="T669" s="10">
        <f>IFERROR(VLOOKUP(A669,[1]!Tabla1[[#All],[Material]:[venta nueva]],38,FALSE),0)</f>
        <v>0</v>
      </c>
    </row>
    <row r="670" spans="1:20" hidden="1" x14ac:dyDescent="0.35">
      <c r="A670">
        <f t="shared" si="32"/>
        <v>1022619</v>
      </c>
      <c r="B670" s="6" t="s">
        <v>1242</v>
      </c>
      <c r="C670" s="7" t="s">
        <v>553</v>
      </c>
      <c r="D670" s="7" t="s">
        <v>1097</v>
      </c>
      <c r="E670" s="7" t="s">
        <v>320</v>
      </c>
      <c r="F670" s="7" t="s">
        <v>321</v>
      </c>
      <c r="G670" s="7" t="s">
        <v>1083</v>
      </c>
      <c r="H670" s="7" t="s">
        <v>1015</v>
      </c>
      <c r="I670" s="6" t="s">
        <v>8</v>
      </c>
      <c r="J670" s="1"/>
      <c r="K670" s="1"/>
      <c r="L670" s="1"/>
      <c r="M670" s="1"/>
      <c r="N670" s="1"/>
      <c r="O670" s="1"/>
      <c r="P670" s="1"/>
      <c r="Q670" s="12">
        <v>4535.9660000000003</v>
      </c>
      <c r="R670" s="29">
        <f t="shared" si="33"/>
        <v>0</v>
      </c>
      <c r="S670" t="str">
        <f t="shared" si="34"/>
        <v>OK</v>
      </c>
      <c r="T670" s="10">
        <f>IFERROR(VLOOKUP(A670,[1]!Tabla1[[#All],[Material]:[venta nueva]],38,FALSE),0)</f>
        <v>0</v>
      </c>
    </row>
    <row r="671" spans="1:20" hidden="1" x14ac:dyDescent="0.35">
      <c r="A671">
        <f t="shared" si="32"/>
        <v>1022621</v>
      </c>
      <c r="B671" s="6" t="s">
        <v>1242</v>
      </c>
      <c r="C671" s="7" t="s">
        <v>553</v>
      </c>
      <c r="D671" s="7" t="s">
        <v>1097</v>
      </c>
      <c r="E671" s="7" t="s">
        <v>322</v>
      </c>
      <c r="F671" s="7" t="s">
        <v>323</v>
      </c>
      <c r="G671" s="7" t="s">
        <v>1082</v>
      </c>
      <c r="H671" s="7" t="s">
        <v>1013</v>
      </c>
      <c r="I671" s="6" t="s">
        <v>15</v>
      </c>
      <c r="J671" s="1"/>
      <c r="K671" s="1"/>
      <c r="L671" s="1"/>
      <c r="M671" s="1"/>
      <c r="N671" s="1"/>
      <c r="O671" s="1"/>
      <c r="P671" s="1"/>
      <c r="Q671" s="12">
        <v>45069.294000000002</v>
      </c>
      <c r="R671" s="29">
        <f t="shared" si="33"/>
        <v>0</v>
      </c>
      <c r="S671" t="str">
        <f t="shared" si="34"/>
        <v>OK</v>
      </c>
      <c r="T671" s="10">
        <f>IFERROR(VLOOKUP(A671,[1]!Tabla1[[#All],[Material]:[venta nueva]],38,FALSE),0)</f>
        <v>0</v>
      </c>
    </row>
    <row r="672" spans="1:20" hidden="1" x14ac:dyDescent="0.35">
      <c r="A672">
        <f t="shared" si="32"/>
        <v>1022636</v>
      </c>
      <c r="B672" s="6" t="s">
        <v>1242</v>
      </c>
      <c r="C672" s="7" t="s">
        <v>553</v>
      </c>
      <c r="D672" s="7" t="s">
        <v>1097</v>
      </c>
      <c r="E672" s="7" t="s">
        <v>324</v>
      </c>
      <c r="F672" s="7" t="s">
        <v>325</v>
      </c>
      <c r="G672" s="7" t="s">
        <v>1084</v>
      </c>
      <c r="H672" s="7" t="s">
        <v>1032</v>
      </c>
      <c r="I672" s="6" t="s">
        <v>14</v>
      </c>
      <c r="J672" s="1"/>
      <c r="K672" s="1"/>
      <c r="L672" s="1"/>
      <c r="M672" s="1"/>
      <c r="N672" s="1"/>
      <c r="O672" s="1"/>
      <c r="P672" s="1"/>
      <c r="Q672" s="12">
        <v>187776.421</v>
      </c>
      <c r="R672" s="29">
        <f t="shared" si="33"/>
        <v>0</v>
      </c>
      <c r="S672" t="str">
        <f t="shared" si="34"/>
        <v>OK</v>
      </c>
      <c r="T672" s="10">
        <f>IFERROR(VLOOKUP(A672,[1]!Tabla1[[#All],[Material]:[venta nueva]],38,FALSE),0)</f>
        <v>0</v>
      </c>
    </row>
    <row r="673" spans="1:20" hidden="1" x14ac:dyDescent="0.35">
      <c r="A673">
        <f t="shared" si="32"/>
        <v>1022637</v>
      </c>
      <c r="B673" s="6" t="s">
        <v>1242</v>
      </c>
      <c r="C673" s="7" t="s">
        <v>553</v>
      </c>
      <c r="D673" s="7" t="s">
        <v>1097</v>
      </c>
      <c r="E673" s="7" t="s">
        <v>326</v>
      </c>
      <c r="F673" s="7" t="s">
        <v>327</v>
      </c>
      <c r="G673" s="7" t="s">
        <v>1084</v>
      </c>
      <c r="H673" s="7" t="s">
        <v>1028</v>
      </c>
      <c r="I673" s="6" t="s">
        <v>14</v>
      </c>
      <c r="J673" s="1"/>
      <c r="K673" s="1"/>
      <c r="L673" s="1"/>
      <c r="M673" s="1"/>
      <c r="N673" s="1"/>
      <c r="O673" s="1"/>
      <c r="P673" s="1"/>
      <c r="Q673" s="12">
        <v>94469.014999999999</v>
      </c>
      <c r="R673" s="29">
        <f t="shared" si="33"/>
        <v>0</v>
      </c>
      <c r="S673" t="str">
        <f t="shared" si="34"/>
        <v>OK</v>
      </c>
      <c r="T673" s="10">
        <f>IFERROR(VLOOKUP(A673,[1]!Tabla1[[#All],[Material]:[venta nueva]],38,FALSE),0)</f>
        <v>0</v>
      </c>
    </row>
    <row r="674" spans="1:20" hidden="1" x14ac:dyDescent="0.35">
      <c r="A674">
        <f t="shared" si="32"/>
        <v>1022639</v>
      </c>
      <c r="B674" s="6" t="s">
        <v>1242</v>
      </c>
      <c r="C674" s="7" t="s">
        <v>553</v>
      </c>
      <c r="D674" s="7" t="s">
        <v>1097</v>
      </c>
      <c r="E674" s="7" t="s">
        <v>328</v>
      </c>
      <c r="F674" s="7" t="s">
        <v>329</v>
      </c>
      <c r="G674" s="7" t="s">
        <v>1087</v>
      </c>
      <c r="H674" s="7" t="s">
        <v>1034</v>
      </c>
      <c r="I674" s="6" t="s">
        <v>14</v>
      </c>
      <c r="J674" s="1"/>
      <c r="K674" s="1"/>
      <c r="L674" s="1"/>
      <c r="M674" s="1"/>
      <c r="N674" s="1"/>
      <c r="O674" s="1"/>
      <c r="P674" s="1"/>
      <c r="Q674" s="12">
        <v>916282.59100000001</v>
      </c>
      <c r="R674" s="29">
        <f t="shared" si="33"/>
        <v>0</v>
      </c>
      <c r="S674" t="str">
        <f t="shared" si="34"/>
        <v>OK</v>
      </c>
      <c r="T674" s="10">
        <f>IFERROR(VLOOKUP(A674,[1]!Tabla1[[#All],[Material]:[venta nueva]],38,FALSE),0)</f>
        <v>0</v>
      </c>
    </row>
    <row r="675" spans="1:20" hidden="1" x14ac:dyDescent="0.35">
      <c r="A675">
        <f t="shared" si="32"/>
        <v>1022640</v>
      </c>
      <c r="B675" s="6" t="s">
        <v>1242</v>
      </c>
      <c r="C675" s="7" t="s">
        <v>553</v>
      </c>
      <c r="D675" s="7" t="s">
        <v>1097</v>
      </c>
      <c r="E675" s="7" t="s">
        <v>330</v>
      </c>
      <c r="F675" s="7" t="s">
        <v>331</v>
      </c>
      <c r="G675" s="7" t="s">
        <v>1087</v>
      </c>
      <c r="H675" s="7" t="s">
        <v>1034</v>
      </c>
      <c r="I675" s="6" t="s">
        <v>14</v>
      </c>
      <c r="J675" s="1"/>
      <c r="K675" s="1"/>
      <c r="L675" s="1"/>
      <c r="M675" s="1"/>
      <c r="N675" s="1"/>
      <c r="O675" s="1"/>
      <c r="P675" s="1"/>
      <c r="Q675" s="12">
        <v>50721.601000000002</v>
      </c>
      <c r="R675" s="29">
        <f t="shared" si="33"/>
        <v>0</v>
      </c>
      <c r="S675" t="str">
        <f t="shared" si="34"/>
        <v>OK</v>
      </c>
      <c r="T675" s="10">
        <f>IFERROR(VLOOKUP(A675,[1]!Tabla1[[#All],[Material]:[venta nueva]],38,FALSE),0)</f>
        <v>0</v>
      </c>
    </row>
    <row r="676" spans="1:20" hidden="1" x14ac:dyDescent="0.35">
      <c r="A676">
        <f t="shared" si="32"/>
        <v>1022664</v>
      </c>
      <c r="B676" s="6" t="s">
        <v>1242</v>
      </c>
      <c r="C676" s="7" t="s">
        <v>553</v>
      </c>
      <c r="D676" s="7" t="s">
        <v>1097</v>
      </c>
      <c r="E676" s="7" t="s">
        <v>334</v>
      </c>
      <c r="F676" s="7" t="s">
        <v>335</v>
      </c>
      <c r="G676" s="7" t="s">
        <v>1075</v>
      </c>
      <c r="H676" s="7" t="s">
        <v>1035</v>
      </c>
      <c r="I676" s="6" t="s">
        <v>16</v>
      </c>
      <c r="J676" s="1"/>
      <c r="K676" s="1"/>
      <c r="L676" s="1"/>
      <c r="M676" s="1"/>
      <c r="N676" s="1"/>
      <c r="O676" s="1"/>
      <c r="P676" s="1"/>
      <c r="Q676" s="12">
        <v>20502.267</v>
      </c>
      <c r="R676" s="29">
        <f t="shared" si="33"/>
        <v>0</v>
      </c>
      <c r="S676" t="str">
        <f t="shared" si="34"/>
        <v>OK</v>
      </c>
      <c r="T676" s="10">
        <f>IFERROR(VLOOKUP(A676,[1]!Tabla1[[#All],[Material]:[venta nueva]],38,FALSE),0)</f>
        <v>0</v>
      </c>
    </row>
    <row r="677" spans="1:20" hidden="1" x14ac:dyDescent="0.35">
      <c r="A677">
        <f t="shared" si="32"/>
        <v>1022709</v>
      </c>
      <c r="B677" s="6" t="s">
        <v>1242</v>
      </c>
      <c r="C677" s="7" t="s">
        <v>553</v>
      </c>
      <c r="D677" s="7" t="s">
        <v>1097</v>
      </c>
      <c r="E677" s="7" t="s">
        <v>502</v>
      </c>
      <c r="F677" s="7" t="s">
        <v>503</v>
      </c>
      <c r="G677" s="7" t="s">
        <v>1076</v>
      </c>
      <c r="H677" s="7" t="s">
        <v>1022</v>
      </c>
      <c r="I677" s="6" t="s">
        <v>11</v>
      </c>
      <c r="J677" s="1"/>
      <c r="K677" s="1"/>
      <c r="L677" s="1"/>
      <c r="M677" s="1"/>
      <c r="N677" s="1"/>
      <c r="O677" s="1"/>
      <c r="P677" s="1"/>
      <c r="Q677" s="12">
        <v>72000.004000000001</v>
      </c>
      <c r="R677" s="29">
        <f t="shared" si="33"/>
        <v>0</v>
      </c>
      <c r="S677" t="str">
        <f t="shared" si="34"/>
        <v>OK</v>
      </c>
      <c r="T677" s="10">
        <f>IFERROR(VLOOKUP(A677,[1]!Tabla1[[#All],[Material]:[venta nueva]],38,FALSE),0)</f>
        <v>0</v>
      </c>
    </row>
    <row r="678" spans="1:20" hidden="1" x14ac:dyDescent="0.35">
      <c r="A678">
        <f t="shared" si="32"/>
        <v>1022748</v>
      </c>
      <c r="B678" s="6" t="s">
        <v>1242</v>
      </c>
      <c r="C678" s="7" t="s">
        <v>553</v>
      </c>
      <c r="D678" s="7" t="s">
        <v>1097</v>
      </c>
      <c r="E678" s="7" t="s">
        <v>336</v>
      </c>
      <c r="F678" s="7" t="s">
        <v>337</v>
      </c>
      <c r="G678" s="7" t="s">
        <v>1069</v>
      </c>
      <c r="H678" s="7" t="s">
        <v>1033</v>
      </c>
      <c r="I678" s="6" t="s">
        <v>14</v>
      </c>
      <c r="J678" s="1"/>
      <c r="K678" s="1"/>
      <c r="L678" s="1"/>
      <c r="M678" s="1"/>
      <c r="N678" s="1"/>
      <c r="O678" s="1"/>
      <c r="P678" s="1"/>
      <c r="Q678" s="12">
        <v>204114.80799999999</v>
      </c>
      <c r="R678" s="29">
        <f t="shared" si="33"/>
        <v>0</v>
      </c>
      <c r="S678" t="str">
        <f t="shared" si="34"/>
        <v>OK</v>
      </c>
      <c r="T678" s="10">
        <f>IFERROR(VLOOKUP(A678,[1]!Tabla1[[#All],[Material]:[venta nueva]],38,FALSE),0)</f>
        <v>0</v>
      </c>
    </row>
    <row r="679" spans="1:20" hidden="1" x14ac:dyDescent="0.35">
      <c r="A679">
        <f t="shared" si="32"/>
        <v>1022750</v>
      </c>
      <c r="B679" s="6" t="s">
        <v>1242</v>
      </c>
      <c r="C679" s="7" t="s">
        <v>553</v>
      </c>
      <c r="D679" s="7" t="s">
        <v>1097</v>
      </c>
      <c r="E679" s="7" t="s">
        <v>338</v>
      </c>
      <c r="F679" s="7" t="s">
        <v>339</v>
      </c>
      <c r="G679" s="7" t="s">
        <v>1077</v>
      </c>
      <c r="H679" s="7" t="s">
        <v>1005</v>
      </c>
      <c r="I679" s="6" t="s">
        <v>15</v>
      </c>
      <c r="J679" s="1"/>
      <c r="K679" s="1"/>
      <c r="L679" s="1"/>
      <c r="M679" s="1"/>
      <c r="N679" s="1"/>
      <c r="O679" s="1"/>
      <c r="P679" s="1"/>
      <c r="Q679" s="12">
        <v>42144.387999999999</v>
      </c>
      <c r="R679" s="29">
        <f t="shared" si="33"/>
        <v>0</v>
      </c>
      <c r="S679" t="str">
        <f t="shared" si="34"/>
        <v>OK</v>
      </c>
      <c r="T679" s="10">
        <f>IFERROR(VLOOKUP(A679,[1]!Tabla1[[#All],[Material]:[venta nueva]],38,FALSE),0)</f>
        <v>0</v>
      </c>
    </row>
    <row r="680" spans="1:20" hidden="1" x14ac:dyDescent="0.35">
      <c r="A680">
        <f t="shared" si="32"/>
        <v>1022751</v>
      </c>
      <c r="B680" s="6" t="s">
        <v>1242</v>
      </c>
      <c r="C680" s="7" t="s">
        <v>553</v>
      </c>
      <c r="D680" s="7" t="s">
        <v>1097</v>
      </c>
      <c r="E680" s="7" t="s">
        <v>340</v>
      </c>
      <c r="F680" s="7" t="s">
        <v>341</v>
      </c>
      <c r="G680" s="7" t="s">
        <v>1077</v>
      </c>
      <c r="H680" s="7" t="s">
        <v>1023</v>
      </c>
      <c r="I680" s="6" t="s">
        <v>15</v>
      </c>
      <c r="J680" s="1"/>
      <c r="K680" s="1"/>
      <c r="L680" s="1"/>
      <c r="M680" s="1"/>
      <c r="N680" s="1"/>
      <c r="O680" s="1"/>
      <c r="P680" s="1"/>
      <c r="Q680" s="12">
        <v>21053.998</v>
      </c>
      <c r="R680" s="29">
        <f t="shared" si="33"/>
        <v>0</v>
      </c>
      <c r="S680" t="str">
        <f t="shared" si="34"/>
        <v>OK</v>
      </c>
      <c r="T680" s="10">
        <f>IFERROR(VLOOKUP(A680,[1]!Tabla1[[#All],[Material]:[venta nueva]],38,FALSE),0)</f>
        <v>0</v>
      </c>
    </row>
    <row r="681" spans="1:20" hidden="1" x14ac:dyDescent="0.35">
      <c r="A681">
        <f t="shared" si="32"/>
        <v>1022753</v>
      </c>
      <c r="B681" s="6" t="s">
        <v>1242</v>
      </c>
      <c r="C681" s="7" t="s">
        <v>553</v>
      </c>
      <c r="D681" s="7" t="s">
        <v>1097</v>
      </c>
      <c r="E681" s="7" t="s">
        <v>342</v>
      </c>
      <c r="F681" s="7" t="s">
        <v>343</v>
      </c>
      <c r="G681" s="7" t="s">
        <v>1086</v>
      </c>
      <c r="H681" s="7" t="s">
        <v>1025</v>
      </c>
      <c r="I681" s="6" t="s">
        <v>14</v>
      </c>
      <c r="J681" s="1"/>
      <c r="K681" s="1"/>
      <c r="L681" s="1"/>
      <c r="M681" s="1"/>
      <c r="N681" s="1"/>
      <c r="O681" s="1"/>
      <c r="P681" s="1"/>
      <c r="Q681" s="12">
        <v>99432.372000000003</v>
      </c>
      <c r="R681" s="29">
        <f t="shared" si="33"/>
        <v>0</v>
      </c>
      <c r="S681" t="str">
        <f t="shared" si="34"/>
        <v>OK</v>
      </c>
      <c r="T681" s="10">
        <f>IFERROR(VLOOKUP(A681,[1]!Tabla1[[#All],[Material]:[venta nueva]],38,FALSE),0)</f>
        <v>0</v>
      </c>
    </row>
    <row r="682" spans="1:20" hidden="1" x14ac:dyDescent="0.35">
      <c r="A682">
        <f t="shared" si="32"/>
        <v>1022767</v>
      </c>
      <c r="B682" s="6" t="s">
        <v>1242</v>
      </c>
      <c r="C682" s="7" t="s">
        <v>553</v>
      </c>
      <c r="D682" s="7" t="s">
        <v>1097</v>
      </c>
      <c r="E682" s="7" t="s">
        <v>344</v>
      </c>
      <c r="F682" s="7" t="s">
        <v>345</v>
      </c>
      <c r="G682" s="7" t="s">
        <v>1078</v>
      </c>
      <c r="H682" s="7" t="s">
        <v>1009</v>
      </c>
      <c r="I682" s="6" t="s">
        <v>15</v>
      </c>
      <c r="J682" s="1"/>
      <c r="K682" s="1"/>
      <c r="L682" s="1"/>
      <c r="M682" s="1"/>
      <c r="N682" s="1"/>
      <c r="O682" s="1"/>
      <c r="P682" s="1"/>
      <c r="Q682" s="12">
        <v>26300.006000000001</v>
      </c>
      <c r="R682" s="29">
        <f t="shared" si="33"/>
        <v>0</v>
      </c>
      <c r="S682" t="str">
        <f t="shared" si="34"/>
        <v>OK</v>
      </c>
      <c r="T682" s="10">
        <f>IFERROR(VLOOKUP(A682,[1]!Tabla1[[#All],[Material]:[venta nueva]],38,FALSE),0)</f>
        <v>0</v>
      </c>
    </row>
    <row r="683" spans="1:20" hidden="1" x14ac:dyDescent="0.35">
      <c r="A683">
        <f t="shared" si="32"/>
        <v>1022781</v>
      </c>
      <c r="B683" s="6" t="s">
        <v>1242</v>
      </c>
      <c r="C683" s="7" t="s">
        <v>553</v>
      </c>
      <c r="D683" s="7" t="s">
        <v>1097</v>
      </c>
      <c r="E683" s="7" t="s">
        <v>346</v>
      </c>
      <c r="F683" s="7" t="s">
        <v>347</v>
      </c>
      <c r="G683" s="7" t="s">
        <v>1069</v>
      </c>
      <c r="H683" s="7" t="s">
        <v>1016</v>
      </c>
      <c r="I683" s="6" t="s">
        <v>11</v>
      </c>
      <c r="J683" s="1"/>
      <c r="K683" s="1"/>
      <c r="L683" s="1"/>
      <c r="M683" s="1"/>
      <c r="N683" s="1"/>
      <c r="O683" s="1"/>
      <c r="P683" s="1"/>
      <c r="Q683" s="12">
        <v>8993.9619999999995</v>
      </c>
      <c r="R683" s="29">
        <f t="shared" si="33"/>
        <v>0</v>
      </c>
      <c r="S683" t="str">
        <f t="shared" si="34"/>
        <v>OK</v>
      </c>
      <c r="T683" s="10">
        <f>IFERROR(VLOOKUP(A683,[1]!Tabla1[[#All],[Material]:[venta nueva]],38,FALSE),0)</f>
        <v>0</v>
      </c>
    </row>
    <row r="684" spans="1:20" hidden="1" x14ac:dyDescent="0.35">
      <c r="A684">
        <f t="shared" si="32"/>
        <v>1022783</v>
      </c>
      <c r="B684" s="6" t="s">
        <v>1242</v>
      </c>
      <c r="C684" s="7" t="s">
        <v>553</v>
      </c>
      <c r="D684" s="7" t="s">
        <v>1097</v>
      </c>
      <c r="E684" s="7" t="s">
        <v>350</v>
      </c>
      <c r="F684" s="7" t="s">
        <v>351</v>
      </c>
      <c r="G684" s="7" t="s">
        <v>1069</v>
      </c>
      <c r="H684" s="7" t="s">
        <v>1016</v>
      </c>
      <c r="I684" s="6" t="s">
        <v>11</v>
      </c>
      <c r="J684" s="1"/>
      <c r="K684" s="1"/>
      <c r="L684" s="1"/>
      <c r="M684" s="1"/>
      <c r="N684" s="1"/>
      <c r="O684" s="1"/>
      <c r="P684" s="1"/>
      <c r="Q684" s="12">
        <v>15599.99</v>
      </c>
      <c r="R684" s="29">
        <f t="shared" si="33"/>
        <v>0</v>
      </c>
      <c r="S684" t="str">
        <f t="shared" si="34"/>
        <v>OK</v>
      </c>
      <c r="T684" s="10">
        <f>IFERROR(VLOOKUP(A684,[1]!Tabla1[[#All],[Material]:[venta nueva]],38,FALSE),0)</f>
        <v>0</v>
      </c>
    </row>
    <row r="685" spans="1:20" hidden="1" x14ac:dyDescent="0.35">
      <c r="A685">
        <f t="shared" si="32"/>
        <v>1022847</v>
      </c>
      <c r="B685" s="6" t="s">
        <v>1242</v>
      </c>
      <c r="C685" s="7" t="s">
        <v>553</v>
      </c>
      <c r="D685" s="7" t="s">
        <v>1097</v>
      </c>
      <c r="E685" s="7" t="s">
        <v>354</v>
      </c>
      <c r="F685" s="7" t="s">
        <v>355</v>
      </c>
      <c r="G685" s="7" t="s">
        <v>1082</v>
      </c>
      <c r="H685" s="7" t="s">
        <v>1013</v>
      </c>
      <c r="I685" s="6" t="s">
        <v>11</v>
      </c>
      <c r="J685" s="1"/>
      <c r="K685" s="1"/>
      <c r="L685" s="1"/>
      <c r="M685" s="1"/>
      <c r="N685" s="1"/>
      <c r="O685" s="1"/>
      <c r="P685" s="1"/>
      <c r="Q685" s="12">
        <v>38037.612999999998</v>
      </c>
      <c r="R685" s="29">
        <f t="shared" si="33"/>
        <v>0</v>
      </c>
      <c r="S685" t="str">
        <f t="shared" si="34"/>
        <v>OK</v>
      </c>
      <c r="T685" s="10">
        <f>IFERROR(VLOOKUP(A685,[1]!Tabla1[[#All],[Material]:[venta nueva]],38,FALSE),0)</f>
        <v>0</v>
      </c>
    </row>
    <row r="686" spans="1:20" hidden="1" x14ac:dyDescent="0.35">
      <c r="A686">
        <f t="shared" si="32"/>
        <v>1022851</v>
      </c>
      <c r="B686" s="6" t="s">
        <v>1242</v>
      </c>
      <c r="C686" s="7" t="s">
        <v>553</v>
      </c>
      <c r="D686" s="7" t="s">
        <v>1097</v>
      </c>
      <c r="E686" s="7" t="s">
        <v>1172</v>
      </c>
      <c r="F686" s="7" t="s">
        <v>356</v>
      </c>
      <c r="G686" s="7" t="s">
        <v>1077</v>
      </c>
      <c r="H686" s="7" t="s">
        <v>1023</v>
      </c>
      <c r="I686" s="6" t="s">
        <v>14</v>
      </c>
      <c r="J686" s="1"/>
      <c r="K686" s="1"/>
      <c r="L686" s="1"/>
      <c r="M686" s="1"/>
      <c r="N686" s="1"/>
      <c r="O686" s="1"/>
      <c r="P686" s="1"/>
      <c r="Q686" s="12">
        <v>17689.707999999999</v>
      </c>
      <c r="R686" s="29">
        <f t="shared" si="33"/>
        <v>0</v>
      </c>
      <c r="S686" t="str">
        <f t="shared" si="34"/>
        <v>OK</v>
      </c>
      <c r="T686" s="10">
        <f>IFERROR(VLOOKUP(A686,[1]!Tabla1[[#All],[Material]:[venta nueva]],38,FALSE),0)</f>
        <v>0</v>
      </c>
    </row>
    <row r="687" spans="1:20" hidden="1" x14ac:dyDescent="0.35">
      <c r="A687">
        <f t="shared" si="32"/>
        <v>1022855</v>
      </c>
      <c r="B687" s="6" t="s">
        <v>1242</v>
      </c>
      <c r="C687" s="7" t="s">
        <v>553</v>
      </c>
      <c r="D687" s="7" t="s">
        <v>1097</v>
      </c>
      <c r="E687" s="7" t="s">
        <v>358</v>
      </c>
      <c r="F687" s="7" t="s">
        <v>315</v>
      </c>
      <c r="G687" s="7" t="s">
        <v>1078</v>
      </c>
      <c r="H687" s="7" t="s">
        <v>1021</v>
      </c>
      <c r="I687" s="6" t="s">
        <v>11</v>
      </c>
      <c r="J687" s="1"/>
      <c r="K687" s="1"/>
      <c r="L687" s="1"/>
      <c r="M687" s="1"/>
      <c r="N687" s="1"/>
      <c r="O687" s="1"/>
      <c r="P687" s="1"/>
      <c r="Q687" s="12">
        <v>17700.161</v>
      </c>
      <c r="R687" s="29">
        <f t="shared" si="33"/>
        <v>0</v>
      </c>
      <c r="S687" t="str">
        <f t="shared" si="34"/>
        <v>OK</v>
      </c>
      <c r="T687" s="10">
        <f>IFERROR(VLOOKUP(A687,[1]!Tabla1[[#All],[Material]:[venta nueva]],38,FALSE),0)</f>
        <v>0</v>
      </c>
    </row>
    <row r="688" spans="1:20" hidden="1" x14ac:dyDescent="0.35">
      <c r="A688">
        <f t="shared" si="32"/>
        <v>1022856</v>
      </c>
      <c r="B688" s="6" t="s">
        <v>1242</v>
      </c>
      <c r="C688" s="7" t="s">
        <v>553</v>
      </c>
      <c r="D688" s="7" t="s">
        <v>1097</v>
      </c>
      <c r="E688" s="7" t="s">
        <v>359</v>
      </c>
      <c r="F688" s="7" t="s">
        <v>360</v>
      </c>
      <c r="G688" s="7" t="s">
        <v>1078</v>
      </c>
      <c r="H688" s="7" t="s">
        <v>1009</v>
      </c>
      <c r="I688" s="6" t="s">
        <v>14</v>
      </c>
      <c r="J688" s="1"/>
      <c r="K688" s="1"/>
      <c r="L688" s="1"/>
      <c r="M688" s="1"/>
      <c r="N688" s="1"/>
      <c r="O688" s="1"/>
      <c r="P688" s="1"/>
      <c r="Q688" s="12">
        <v>151773.785</v>
      </c>
      <c r="R688" s="29">
        <f t="shared" si="33"/>
        <v>0</v>
      </c>
      <c r="S688" t="str">
        <f t="shared" si="34"/>
        <v>OK</v>
      </c>
      <c r="T688" s="10">
        <f>IFERROR(VLOOKUP(A688,[1]!Tabla1[[#All],[Material]:[venta nueva]],38,FALSE),0)</f>
        <v>0</v>
      </c>
    </row>
    <row r="689" spans="1:20" hidden="1" x14ac:dyDescent="0.35">
      <c r="A689">
        <f t="shared" si="32"/>
        <v>1022863</v>
      </c>
      <c r="B689" s="6" t="s">
        <v>1242</v>
      </c>
      <c r="C689" s="7" t="s">
        <v>553</v>
      </c>
      <c r="D689" s="7" t="s">
        <v>1097</v>
      </c>
      <c r="E689" s="7" t="s">
        <v>361</v>
      </c>
      <c r="F689" s="7" t="s">
        <v>362</v>
      </c>
      <c r="G689" s="7" t="s">
        <v>1075</v>
      </c>
      <c r="H689" s="7" t="s">
        <v>1011</v>
      </c>
      <c r="I689" s="6" t="s">
        <v>15</v>
      </c>
      <c r="J689" s="1"/>
      <c r="K689" s="1"/>
      <c r="L689" s="1"/>
      <c r="M689" s="1"/>
      <c r="N689" s="1"/>
      <c r="O689" s="1"/>
      <c r="P689" s="1"/>
      <c r="Q689" s="12">
        <v>56292.993000000002</v>
      </c>
      <c r="R689" s="29">
        <f t="shared" si="33"/>
        <v>0</v>
      </c>
      <c r="S689" t="str">
        <f t="shared" si="34"/>
        <v>OK</v>
      </c>
      <c r="T689" s="10">
        <f>IFERROR(VLOOKUP(A689,[1]!Tabla1[[#All],[Material]:[venta nueva]],38,FALSE),0)</f>
        <v>0</v>
      </c>
    </row>
    <row r="690" spans="1:20" hidden="1" x14ac:dyDescent="0.35">
      <c r="A690">
        <f t="shared" si="32"/>
        <v>1022864</v>
      </c>
      <c r="B690" s="6" t="s">
        <v>1242</v>
      </c>
      <c r="C690" s="7" t="s">
        <v>553</v>
      </c>
      <c r="D690" s="7" t="s">
        <v>1097</v>
      </c>
      <c r="E690" s="7" t="s">
        <v>363</v>
      </c>
      <c r="F690" s="7" t="s">
        <v>364</v>
      </c>
      <c r="G690" s="7" t="s">
        <v>1075</v>
      </c>
      <c r="H690" s="7" t="s">
        <v>1011</v>
      </c>
      <c r="I690" s="6" t="s">
        <v>15</v>
      </c>
      <c r="J690" s="1"/>
      <c r="K690" s="1"/>
      <c r="L690" s="1"/>
      <c r="M690" s="1"/>
      <c r="N690" s="1"/>
      <c r="O690" s="1"/>
      <c r="P690" s="1"/>
      <c r="Q690" s="12">
        <v>30512.602999999999</v>
      </c>
      <c r="R690" s="29">
        <f t="shared" si="33"/>
        <v>0</v>
      </c>
      <c r="S690" t="str">
        <f t="shared" si="34"/>
        <v>OK</v>
      </c>
      <c r="T690" s="10">
        <f>IFERROR(VLOOKUP(A690,[1]!Tabla1[[#All],[Material]:[venta nueva]],38,FALSE),0)</f>
        <v>0</v>
      </c>
    </row>
    <row r="691" spans="1:20" hidden="1" x14ac:dyDescent="0.35">
      <c r="A691">
        <f t="shared" si="32"/>
        <v>1022865</v>
      </c>
      <c r="B691" s="6" t="s">
        <v>1242</v>
      </c>
      <c r="C691" s="7" t="s">
        <v>553</v>
      </c>
      <c r="D691" s="7" t="s">
        <v>1097</v>
      </c>
      <c r="E691" s="7" t="s">
        <v>365</v>
      </c>
      <c r="F691" s="7" t="s">
        <v>366</v>
      </c>
      <c r="G691" s="7" t="s">
        <v>1082</v>
      </c>
      <c r="H691" s="7" t="s">
        <v>1013</v>
      </c>
      <c r="I691" s="6" t="s">
        <v>15</v>
      </c>
      <c r="J691" s="1"/>
      <c r="K691" s="1"/>
      <c r="L691" s="1"/>
      <c r="M691" s="1"/>
      <c r="N691" s="1"/>
      <c r="O691" s="1"/>
      <c r="P691" s="1"/>
      <c r="Q691" s="12">
        <v>99052.698999999993</v>
      </c>
      <c r="R691" s="29">
        <f t="shared" si="33"/>
        <v>0</v>
      </c>
      <c r="S691" t="str">
        <f t="shared" si="34"/>
        <v>OK</v>
      </c>
      <c r="T691" s="10">
        <f>IFERROR(VLOOKUP(A691,[1]!Tabla1[[#All],[Material]:[venta nueva]],38,FALSE),0)</f>
        <v>0</v>
      </c>
    </row>
    <row r="692" spans="1:20" hidden="1" x14ac:dyDescent="0.35">
      <c r="A692">
        <f t="shared" si="32"/>
        <v>1022866</v>
      </c>
      <c r="B692" s="6" t="s">
        <v>1242</v>
      </c>
      <c r="C692" s="7" t="s">
        <v>553</v>
      </c>
      <c r="D692" s="7" t="s">
        <v>1097</v>
      </c>
      <c r="E692" s="7" t="s">
        <v>367</v>
      </c>
      <c r="F692" s="7" t="s">
        <v>368</v>
      </c>
      <c r="G692" s="7" t="s">
        <v>1082</v>
      </c>
      <c r="H692" s="7" t="s">
        <v>1013</v>
      </c>
      <c r="I692" s="6" t="s">
        <v>15</v>
      </c>
      <c r="J692" s="1"/>
      <c r="K692" s="1"/>
      <c r="L692" s="1"/>
      <c r="M692" s="1"/>
      <c r="N692" s="1"/>
      <c r="O692" s="1"/>
      <c r="P692" s="1"/>
      <c r="Q692" s="12">
        <v>71540.05</v>
      </c>
      <c r="R692" s="29">
        <f t="shared" si="33"/>
        <v>0</v>
      </c>
      <c r="S692" t="str">
        <f t="shared" si="34"/>
        <v>OK</v>
      </c>
      <c r="T692" s="10">
        <f>IFERROR(VLOOKUP(A692,[1]!Tabla1[[#All],[Material]:[venta nueva]],38,FALSE),0)</f>
        <v>0</v>
      </c>
    </row>
    <row r="693" spans="1:20" hidden="1" x14ac:dyDescent="0.35">
      <c r="A693">
        <f t="shared" si="32"/>
        <v>1022869</v>
      </c>
      <c r="B693" s="6" t="s">
        <v>1242</v>
      </c>
      <c r="C693" s="7" t="s">
        <v>553</v>
      </c>
      <c r="D693" s="7" t="s">
        <v>1097</v>
      </c>
      <c r="E693" s="7" t="s">
        <v>513</v>
      </c>
      <c r="F693" s="7" t="s">
        <v>514</v>
      </c>
      <c r="G693" s="7" t="s">
        <v>1084</v>
      </c>
      <c r="H693" s="7" t="s">
        <v>1017</v>
      </c>
      <c r="I693" s="6" t="s">
        <v>16</v>
      </c>
      <c r="J693" s="1"/>
      <c r="K693" s="1"/>
      <c r="L693" s="1"/>
      <c r="M693" s="1"/>
      <c r="N693" s="1"/>
      <c r="O693" s="1"/>
      <c r="P693" s="1"/>
      <c r="Q693" s="12">
        <v>200.00299999999999</v>
      </c>
      <c r="R693" s="29">
        <f t="shared" si="33"/>
        <v>0</v>
      </c>
      <c r="S693" t="str">
        <f t="shared" si="34"/>
        <v>OK</v>
      </c>
      <c r="T693" s="10">
        <f>IFERROR(VLOOKUP(A693,[1]!Tabla1[[#All],[Material]:[venta nueva]],38,FALSE),0)</f>
        <v>0</v>
      </c>
    </row>
    <row r="694" spans="1:20" hidden="1" x14ac:dyDescent="0.35">
      <c r="A694">
        <f t="shared" si="32"/>
        <v>1022883</v>
      </c>
      <c r="B694" s="6" t="s">
        <v>1242</v>
      </c>
      <c r="C694" s="7" t="s">
        <v>553</v>
      </c>
      <c r="D694" s="7" t="s">
        <v>1097</v>
      </c>
      <c r="E694" s="7" t="s">
        <v>369</v>
      </c>
      <c r="F694" s="7" t="s">
        <v>370</v>
      </c>
      <c r="G694" s="7" t="s">
        <v>1074</v>
      </c>
      <c r="H694" s="7" t="s">
        <v>1018</v>
      </c>
      <c r="I694" s="6" t="s">
        <v>8</v>
      </c>
      <c r="J694" s="1"/>
      <c r="K694" s="1"/>
      <c r="L694" s="1"/>
      <c r="M694" s="1"/>
      <c r="N694" s="1"/>
      <c r="O694" s="1"/>
      <c r="P694" s="1"/>
      <c r="Q694" s="12">
        <v>12770.835999999999</v>
      </c>
      <c r="R694" s="29">
        <f t="shared" si="33"/>
        <v>0</v>
      </c>
      <c r="S694" t="str">
        <f t="shared" si="34"/>
        <v>OK</v>
      </c>
      <c r="T694" s="10">
        <f>IFERROR(VLOOKUP(A694,[1]!Tabla1[[#All],[Material]:[venta nueva]],38,FALSE),0)</f>
        <v>0</v>
      </c>
    </row>
    <row r="695" spans="1:20" hidden="1" x14ac:dyDescent="0.35">
      <c r="A695">
        <f t="shared" si="32"/>
        <v>1022885</v>
      </c>
      <c r="B695" s="6" t="s">
        <v>1242</v>
      </c>
      <c r="C695" s="7" t="s">
        <v>553</v>
      </c>
      <c r="D695" s="7" t="s">
        <v>1097</v>
      </c>
      <c r="E695" s="7" t="s">
        <v>371</v>
      </c>
      <c r="F695" s="7" t="s">
        <v>372</v>
      </c>
      <c r="G695" s="7" t="s">
        <v>1082</v>
      </c>
      <c r="H695" s="7" t="s">
        <v>1013</v>
      </c>
      <c r="I695" s="6" t="s">
        <v>12</v>
      </c>
      <c r="J695" s="1"/>
      <c r="K695" s="1"/>
      <c r="L695" s="1"/>
      <c r="M695" s="1"/>
      <c r="N695" s="1"/>
      <c r="O695" s="1"/>
      <c r="P695" s="1"/>
      <c r="Q695" s="12">
        <v>548139.25899999996</v>
      </c>
      <c r="R695" s="29">
        <f t="shared" si="33"/>
        <v>0</v>
      </c>
      <c r="S695" t="str">
        <f t="shared" si="34"/>
        <v>OK</v>
      </c>
      <c r="T695" s="10">
        <f>IFERROR(VLOOKUP(A695,[1]!Tabla1[[#All],[Material]:[venta nueva]],38,FALSE),0)</f>
        <v>0</v>
      </c>
    </row>
    <row r="696" spans="1:20" hidden="1" x14ac:dyDescent="0.35">
      <c r="A696">
        <f t="shared" si="32"/>
        <v>1022887</v>
      </c>
      <c r="B696" s="6" t="s">
        <v>1242</v>
      </c>
      <c r="C696" s="7" t="s">
        <v>553</v>
      </c>
      <c r="D696" s="7" t="s">
        <v>1097</v>
      </c>
      <c r="E696" s="7" t="s">
        <v>373</v>
      </c>
      <c r="F696" s="7" t="s">
        <v>374</v>
      </c>
      <c r="G696" s="7" t="s">
        <v>1082</v>
      </c>
      <c r="H696" s="7" t="s">
        <v>1013</v>
      </c>
      <c r="I696" s="6" t="s">
        <v>12</v>
      </c>
      <c r="J696" s="1"/>
      <c r="K696" s="1"/>
      <c r="L696" s="1"/>
      <c r="M696" s="1"/>
      <c r="N696" s="1"/>
      <c r="O696" s="1"/>
      <c r="P696" s="1"/>
      <c r="Q696" s="12">
        <v>328124.37099999998</v>
      </c>
      <c r="R696" s="29">
        <f t="shared" si="33"/>
        <v>0</v>
      </c>
      <c r="S696" t="str">
        <f t="shared" si="34"/>
        <v>OK</v>
      </c>
      <c r="T696" s="10">
        <f>IFERROR(VLOOKUP(A696,[1]!Tabla1[[#All],[Material]:[venta nueva]],38,FALSE),0)</f>
        <v>0</v>
      </c>
    </row>
    <row r="697" spans="1:20" hidden="1" x14ac:dyDescent="0.35">
      <c r="A697">
        <f t="shared" si="32"/>
        <v>1022901</v>
      </c>
      <c r="B697" s="6" t="s">
        <v>1242</v>
      </c>
      <c r="C697" s="7" t="s">
        <v>553</v>
      </c>
      <c r="D697" s="7" t="s">
        <v>1097</v>
      </c>
      <c r="E697" s="7" t="s">
        <v>481</v>
      </c>
      <c r="F697" s="7" t="s">
        <v>482</v>
      </c>
      <c r="G697" s="7" t="s">
        <v>1082</v>
      </c>
      <c r="H697" s="7" t="s">
        <v>1013</v>
      </c>
      <c r="I697" s="6" t="s">
        <v>16</v>
      </c>
      <c r="J697" s="1"/>
      <c r="K697" s="1"/>
      <c r="L697" s="1"/>
      <c r="M697" s="1"/>
      <c r="N697" s="1"/>
      <c r="O697" s="1"/>
      <c r="P697" s="1"/>
      <c r="Q697" s="12">
        <v>13220.698</v>
      </c>
      <c r="R697" s="29">
        <f t="shared" si="33"/>
        <v>0</v>
      </c>
      <c r="S697" t="str">
        <f t="shared" si="34"/>
        <v>OK</v>
      </c>
      <c r="T697" s="10">
        <f>IFERROR(VLOOKUP(A697,[1]!Tabla1[[#All],[Material]:[venta nueva]],38,FALSE),0)</f>
        <v>0</v>
      </c>
    </row>
    <row r="698" spans="1:20" hidden="1" x14ac:dyDescent="0.35">
      <c r="A698">
        <f t="shared" si="32"/>
        <v>1022907</v>
      </c>
      <c r="B698" s="6" t="s">
        <v>1242</v>
      </c>
      <c r="C698" s="7" t="s">
        <v>553</v>
      </c>
      <c r="D698" s="7" t="s">
        <v>1097</v>
      </c>
      <c r="E698" s="7" t="s">
        <v>528</v>
      </c>
      <c r="F698" s="7" t="s">
        <v>529</v>
      </c>
      <c r="G698" s="7" t="s">
        <v>1069</v>
      </c>
      <c r="H698" s="7" t="s">
        <v>1026</v>
      </c>
      <c r="I698" s="6" t="s">
        <v>10</v>
      </c>
      <c r="J698" s="1"/>
      <c r="K698" s="1"/>
      <c r="L698" s="1"/>
      <c r="M698" s="1"/>
      <c r="N698" s="1"/>
      <c r="O698" s="1"/>
      <c r="P698" s="1"/>
      <c r="Q698" s="12">
        <v>89664.847999999998</v>
      </c>
      <c r="R698" s="29">
        <f t="shared" si="33"/>
        <v>0</v>
      </c>
      <c r="S698" t="str">
        <f t="shared" si="34"/>
        <v>OK</v>
      </c>
      <c r="T698" s="10">
        <f>IFERROR(VLOOKUP(A698,[1]!Tabla1[[#All],[Material]:[venta nueva]],38,FALSE),0)</f>
        <v>0</v>
      </c>
    </row>
    <row r="699" spans="1:20" hidden="1" x14ac:dyDescent="0.35">
      <c r="A699">
        <f t="shared" si="32"/>
        <v>1022914</v>
      </c>
      <c r="B699" s="6" t="s">
        <v>1242</v>
      </c>
      <c r="C699" s="7" t="s">
        <v>553</v>
      </c>
      <c r="D699" s="7" t="s">
        <v>1097</v>
      </c>
      <c r="E699" s="7" t="s">
        <v>375</v>
      </c>
      <c r="F699" s="7" t="s">
        <v>506</v>
      </c>
      <c r="G699" s="7" t="s">
        <v>1078</v>
      </c>
      <c r="H699" s="7" t="s">
        <v>1006</v>
      </c>
      <c r="I699" s="6" t="s">
        <v>15</v>
      </c>
      <c r="J699" s="1"/>
      <c r="K699" s="1"/>
      <c r="L699" s="1"/>
      <c r="M699" s="1"/>
      <c r="N699" s="1"/>
      <c r="O699" s="1"/>
      <c r="P699" s="1"/>
      <c r="Q699" s="12">
        <v>19660.002</v>
      </c>
      <c r="R699" s="29">
        <f t="shared" si="33"/>
        <v>0</v>
      </c>
      <c r="S699" t="str">
        <f t="shared" si="34"/>
        <v>OK</v>
      </c>
      <c r="T699" s="10">
        <f>IFERROR(VLOOKUP(A699,[1]!Tabla1[[#All],[Material]:[venta nueva]],38,FALSE),0)</f>
        <v>0</v>
      </c>
    </row>
    <row r="700" spans="1:20" hidden="1" x14ac:dyDescent="0.35">
      <c r="A700">
        <f t="shared" si="32"/>
        <v>1022918</v>
      </c>
      <c r="B700" s="6" t="s">
        <v>1242</v>
      </c>
      <c r="C700" s="7" t="s">
        <v>553</v>
      </c>
      <c r="D700" s="7" t="s">
        <v>1097</v>
      </c>
      <c r="E700" s="7" t="s">
        <v>376</v>
      </c>
      <c r="F700" s="7" t="s">
        <v>377</v>
      </c>
      <c r="G700" s="7" t="s">
        <v>1078</v>
      </c>
      <c r="H700" s="7" t="s">
        <v>1006</v>
      </c>
      <c r="I700" s="6" t="s">
        <v>15</v>
      </c>
      <c r="J700" s="1"/>
      <c r="K700" s="1"/>
      <c r="L700" s="1"/>
      <c r="M700" s="1"/>
      <c r="N700" s="1"/>
      <c r="O700" s="1"/>
      <c r="P700" s="1"/>
      <c r="Q700" s="12">
        <v>103277.34</v>
      </c>
      <c r="R700" s="29">
        <f t="shared" si="33"/>
        <v>0</v>
      </c>
      <c r="S700" t="str">
        <f t="shared" si="34"/>
        <v>OK</v>
      </c>
      <c r="T700" s="10">
        <f>IFERROR(VLOOKUP(A700,[1]!Tabla1[[#All],[Material]:[venta nueva]],38,FALSE),0)</f>
        <v>0</v>
      </c>
    </row>
    <row r="701" spans="1:20" hidden="1" x14ac:dyDescent="0.35">
      <c r="A701">
        <f t="shared" si="32"/>
        <v>1022930</v>
      </c>
      <c r="B701" s="6" t="s">
        <v>1242</v>
      </c>
      <c r="C701" s="7" t="s">
        <v>553</v>
      </c>
      <c r="D701" s="7" t="s">
        <v>1097</v>
      </c>
      <c r="E701" s="7" t="s">
        <v>384</v>
      </c>
      <c r="F701" s="7" t="s">
        <v>385</v>
      </c>
      <c r="G701" s="7" t="s">
        <v>1082</v>
      </c>
      <c r="H701" s="7" t="s">
        <v>1013</v>
      </c>
      <c r="I701" s="6" t="s">
        <v>12</v>
      </c>
      <c r="J701" s="1"/>
      <c r="K701" s="1"/>
      <c r="L701" s="1"/>
      <c r="M701" s="1"/>
      <c r="N701" s="1"/>
      <c r="O701" s="1"/>
      <c r="P701" s="1"/>
      <c r="Q701" s="12">
        <v>118429.63400000001</v>
      </c>
      <c r="R701" s="29">
        <f t="shared" si="33"/>
        <v>0</v>
      </c>
      <c r="S701" t="str">
        <f t="shared" si="34"/>
        <v>OK</v>
      </c>
      <c r="T701" s="10">
        <f>IFERROR(VLOOKUP(A701,[1]!Tabla1[[#All],[Material]:[venta nueva]],38,FALSE),0)</f>
        <v>0</v>
      </c>
    </row>
    <row r="702" spans="1:20" hidden="1" x14ac:dyDescent="0.35">
      <c r="A702">
        <f t="shared" si="32"/>
        <v>1022931</v>
      </c>
      <c r="B702" s="6" t="s">
        <v>1242</v>
      </c>
      <c r="C702" s="7" t="s">
        <v>553</v>
      </c>
      <c r="D702" s="7" t="s">
        <v>1097</v>
      </c>
      <c r="E702" s="7" t="s">
        <v>386</v>
      </c>
      <c r="F702" s="7" t="s">
        <v>387</v>
      </c>
      <c r="G702" s="7" t="s">
        <v>985</v>
      </c>
      <c r="H702" s="7" t="s">
        <v>1012</v>
      </c>
      <c r="I702" s="6" t="s">
        <v>16</v>
      </c>
      <c r="J702" s="1"/>
      <c r="K702" s="1"/>
      <c r="L702" s="1"/>
      <c r="M702" s="1"/>
      <c r="N702" s="1"/>
      <c r="O702" s="1"/>
      <c r="P702" s="1"/>
      <c r="Q702" s="12">
        <v>2544.402</v>
      </c>
      <c r="R702" s="29">
        <f t="shared" si="33"/>
        <v>0</v>
      </c>
      <c r="S702" t="str">
        <f t="shared" si="34"/>
        <v>OK</v>
      </c>
      <c r="T702" s="10">
        <f>IFERROR(VLOOKUP(A702,[1]!Tabla1[[#All],[Material]:[venta nueva]],38,FALSE),0)</f>
        <v>0</v>
      </c>
    </row>
    <row r="703" spans="1:20" hidden="1" x14ac:dyDescent="0.35">
      <c r="A703">
        <f t="shared" si="32"/>
        <v>1022932</v>
      </c>
      <c r="B703" s="6" t="s">
        <v>1242</v>
      </c>
      <c r="C703" s="7" t="s">
        <v>553</v>
      </c>
      <c r="D703" s="7" t="s">
        <v>1097</v>
      </c>
      <c r="E703" s="7" t="s">
        <v>1126</v>
      </c>
      <c r="F703" s="7" t="s">
        <v>74</v>
      </c>
      <c r="G703" s="7" t="s">
        <v>1074</v>
      </c>
      <c r="H703" s="7" t="s">
        <v>1018</v>
      </c>
      <c r="I703" s="6" t="s">
        <v>14</v>
      </c>
      <c r="J703" s="1"/>
      <c r="K703" s="1"/>
      <c r="L703" s="1"/>
      <c r="M703" s="1"/>
      <c r="N703" s="1"/>
      <c r="O703" s="1"/>
      <c r="P703" s="1"/>
      <c r="Q703" s="12">
        <v>76.650999999999996</v>
      </c>
      <c r="R703" s="29">
        <f t="shared" si="33"/>
        <v>0</v>
      </c>
      <c r="S703" t="str">
        <f t="shared" si="34"/>
        <v>OK</v>
      </c>
      <c r="T703" s="10">
        <f>IFERROR(VLOOKUP(A703,[1]!Tabla1[[#All],[Material]:[venta nueva]],38,FALSE),0)</f>
        <v>0</v>
      </c>
    </row>
    <row r="704" spans="1:20" hidden="1" x14ac:dyDescent="0.35">
      <c r="A704">
        <f t="shared" si="32"/>
        <v>1022939</v>
      </c>
      <c r="B704" s="6" t="s">
        <v>1242</v>
      </c>
      <c r="C704" s="7" t="s">
        <v>553</v>
      </c>
      <c r="D704" s="7" t="s">
        <v>1097</v>
      </c>
      <c r="E704" s="7" t="s">
        <v>389</v>
      </c>
      <c r="F704" s="7" t="s">
        <v>390</v>
      </c>
      <c r="G704" s="7" t="s">
        <v>1085</v>
      </c>
      <c r="H704" s="7" t="s">
        <v>1036</v>
      </c>
      <c r="I704" s="6" t="s">
        <v>14</v>
      </c>
      <c r="J704" s="1"/>
      <c r="K704" s="1"/>
      <c r="L704" s="1"/>
      <c r="M704" s="1"/>
      <c r="N704" s="1"/>
      <c r="O704" s="1"/>
      <c r="P704" s="1"/>
      <c r="Q704" s="12">
        <v>76.650999999999996</v>
      </c>
      <c r="R704" s="29">
        <f t="shared" si="33"/>
        <v>0</v>
      </c>
      <c r="S704" t="str">
        <f t="shared" si="34"/>
        <v>OK</v>
      </c>
      <c r="T704" s="10">
        <f>IFERROR(VLOOKUP(A704,[1]!Tabla1[[#All],[Material]:[venta nueva]],38,FALSE),0)</f>
        <v>0</v>
      </c>
    </row>
    <row r="705" spans="1:20" hidden="1" x14ac:dyDescent="0.35">
      <c r="A705">
        <f t="shared" si="32"/>
        <v>1022940</v>
      </c>
      <c r="B705" s="6" t="s">
        <v>1242</v>
      </c>
      <c r="C705" s="7" t="s">
        <v>553</v>
      </c>
      <c r="D705" s="7" t="s">
        <v>1097</v>
      </c>
      <c r="E705" s="7" t="s">
        <v>391</v>
      </c>
      <c r="F705" s="7" t="s">
        <v>392</v>
      </c>
      <c r="G705" s="7" t="s">
        <v>1086</v>
      </c>
      <c r="H705" s="7" t="s">
        <v>1025</v>
      </c>
      <c r="I705" s="6" t="s">
        <v>14</v>
      </c>
      <c r="J705" s="1"/>
      <c r="K705" s="1"/>
      <c r="L705" s="1"/>
      <c r="M705" s="1"/>
      <c r="N705" s="1"/>
      <c r="O705" s="1"/>
      <c r="P705" s="1"/>
      <c r="Q705" s="12">
        <v>12389.954</v>
      </c>
      <c r="R705" s="29">
        <f t="shared" si="33"/>
        <v>0</v>
      </c>
      <c r="S705" t="str">
        <f t="shared" si="34"/>
        <v>OK</v>
      </c>
      <c r="T705" s="10">
        <f>IFERROR(VLOOKUP(A705,[1]!Tabla1[[#All],[Material]:[venta nueva]],38,FALSE),0)</f>
        <v>0</v>
      </c>
    </row>
    <row r="706" spans="1:20" hidden="1" x14ac:dyDescent="0.35">
      <c r="A706">
        <f t="shared" si="32"/>
        <v>1022941</v>
      </c>
      <c r="B706" s="6" t="s">
        <v>1242</v>
      </c>
      <c r="C706" s="7" t="s">
        <v>553</v>
      </c>
      <c r="D706" s="7" t="s">
        <v>1097</v>
      </c>
      <c r="E706" s="7" t="s">
        <v>393</v>
      </c>
      <c r="F706" s="7" t="s">
        <v>394</v>
      </c>
      <c r="G706" s="7" t="s">
        <v>1086</v>
      </c>
      <c r="H706" s="7" t="s">
        <v>1025</v>
      </c>
      <c r="I706" s="6" t="s">
        <v>14</v>
      </c>
      <c r="J706" s="1"/>
      <c r="K706" s="1"/>
      <c r="L706" s="1"/>
      <c r="M706" s="1"/>
      <c r="N706" s="1"/>
      <c r="O706" s="1"/>
      <c r="P706" s="1"/>
      <c r="Q706" s="12">
        <v>60002.294999999998</v>
      </c>
      <c r="R706" s="29">
        <f t="shared" si="33"/>
        <v>0</v>
      </c>
      <c r="S706" t="str">
        <f t="shared" si="34"/>
        <v>OK</v>
      </c>
      <c r="T706" s="10">
        <f>IFERROR(VLOOKUP(A706,[1]!Tabla1[[#All],[Material]:[venta nueva]],38,FALSE),0)</f>
        <v>0</v>
      </c>
    </row>
    <row r="707" spans="1:20" hidden="1" x14ac:dyDescent="0.35">
      <c r="A707">
        <f t="shared" si="32"/>
        <v>1022943</v>
      </c>
      <c r="B707" s="6" t="s">
        <v>1242</v>
      </c>
      <c r="C707" s="7" t="s">
        <v>553</v>
      </c>
      <c r="D707" s="7" t="s">
        <v>1097</v>
      </c>
      <c r="E707" s="7" t="s">
        <v>395</v>
      </c>
      <c r="F707" s="7" t="s">
        <v>396</v>
      </c>
      <c r="G707" s="7" t="s">
        <v>1075</v>
      </c>
      <c r="H707" s="7" t="s">
        <v>1002</v>
      </c>
      <c r="I707" s="6" t="s">
        <v>14</v>
      </c>
      <c r="J707" s="1"/>
      <c r="K707" s="1"/>
      <c r="L707" s="1"/>
      <c r="M707" s="1"/>
      <c r="N707" s="1"/>
      <c r="O707" s="1"/>
      <c r="P707" s="1"/>
      <c r="Q707" s="12">
        <v>48000.002</v>
      </c>
      <c r="R707" s="29">
        <f t="shared" si="33"/>
        <v>0</v>
      </c>
      <c r="S707" t="str">
        <f t="shared" si="34"/>
        <v>OK</v>
      </c>
      <c r="T707" s="10">
        <f>IFERROR(VLOOKUP(A707,[1]!Tabla1[[#All],[Material]:[venta nueva]],38,FALSE),0)</f>
        <v>0</v>
      </c>
    </row>
    <row r="708" spans="1:20" hidden="1" x14ac:dyDescent="0.35">
      <c r="A708">
        <f t="shared" si="32"/>
        <v>1022945</v>
      </c>
      <c r="B708" s="6" t="s">
        <v>1242</v>
      </c>
      <c r="C708" s="7" t="s">
        <v>553</v>
      </c>
      <c r="D708" s="7" t="s">
        <v>1097</v>
      </c>
      <c r="E708" s="7" t="s">
        <v>397</v>
      </c>
      <c r="F708" s="7" t="s">
        <v>223</v>
      </c>
      <c r="G708" s="7" t="s">
        <v>1078</v>
      </c>
      <c r="H708" s="7" t="s">
        <v>1027</v>
      </c>
      <c r="I708" s="6" t="s">
        <v>14</v>
      </c>
      <c r="J708" s="1"/>
      <c r="K708" s="1"/>
      <c r="L708" s="1"/>
      <c r="M708" s="1"/>
      <c r="N708" s="1"/>
      <c r="O708" s="1"/>
      <c r="P708" s="1"/>
      <c r="Q708" s="12">
        <v>246404.03200000001</v>
      </c>
      <c r="R708" s="29">
        <f t="shared" si="33"/>
        <v>0</v>
      </c>
      <c r="S708" t="str">
        <f t="shared" si="34"/>
        <v>OK</v>
      </c>
      <c r="T708" s="10">
        <f>IFERROR(VLOOKUP(A708,[1]!Tabla1[[#All],[Material]:[venta nueva]],38,FALSE),0)</f>
        <v>0</v>
      </c>
    </row>
    <row r="709" spans="1:20" hidden="1" x14ac:dyDescent="0.35">
      <c r="A709">
        <f t="shared" si="32"/>
        <v>1022985</v>
      </c>
      <c r="B709" s="6" t="s">
        <v>1242</v>
      </c>
      <c r="C709" s="7" t="s">
        <v>553</v>
      </c>
      <c r="D709" s="7" t="s">
        <v>1097</v>
      </c>
      <c r="E709" s="7" t="s">
        <v>398</v>
      </c>
      <c r="F709" s="7" t="s">
        <v>399</v>
      </c>
      <c r="G709" s="7" t="s">
        <v>1075</v>
      </c>
      <c r="H709" s="7" t="s">
        <v>1011</v>
      </c>
      <c r="I709" s="6" t="s">
        <v>12</v>
      </c>
      <c r="J709" s="1"/>
      <c r="K709" s="1"/>
      <c r="L709" s="1"/>
      <c r="M709" s="1"/>
      <c r="N709" s="1"/>
      <c r="O709" s="1"/>
      <c r="P709" s="1"/>
      <c r="Q709" s="12">
        <v>4999.9960000000001</v>
      </c>
      <c r="R709" s="29">
        <f t="shared" si="33"/>
        <v>0</v>
      </c>
      <c r="S709" t="str">
        <f t="shared" si="34"/>
        <v>OK</v>
      </c>
      <c r="T709" s="10">
        <f>IFERROR(VLOOKUP(A709,[1]!Tabla1[[#All],[Material]:[venta nueva]],38,FALSE),0)</f>
        <v>0</v>
      </c>
    </row>
    <row r="710" spans="1:20" hidden="1" x14ac:dyDescent="0.35">
      <c r="A710">
        <f t="shared" ref="A710:A773" si="35">+E710*1</f>
        <v>1022986</v>
      </c>
      <c r="B710" s="6" t="s">
        <v>1242</v>
      </c>
      <c r="C710" s="7" t="s">
        <v>553</v>
      </c>
      <c r="D710" s="7" t="s">
        <v>1097</v>
      </c>
      <c r="E710" s="7" t="s">
        <v>400</v>
      </c>
      <c r="F710" s="7" t="s">
        <v>401</v>
      </c>
      <c r="G710" s="7" t="s">
        <v>1082</v>
      </c>
      <c r="H710" s="7" t="s">
        <v>1013</v>
      </c>
      <c r="I710" s="6" t="s">
        <v>12</v>
      </c>
      <c r="J710" s="1"/>
      <c r="K710" s="1"/>
      <c r="L710" s="1"/>
      <c r="M710" s="1"/>
      <c r="N710" s="1"/>
      <c r="O710" s="1"/>
      <c r="P710" s="1"/>
      <c r="Q710" s="12">
        <v>6352.1019999999999</v>
      </c>
      <c r="R710" s="29">
        <f t="shared" si="33"/>
        <v>0</v>
      </c>
      <c r="S710" t="str">
        <f t="shared" si="34"/>
        <v>OK</v>
      </c>
      <c r="T710" s="10">
        <f>IFERROR(VLOOKUP(A710,[1]!Tabla1[[#All],[Material]:[venta nueva]],38,FALSE),0)</f>
        <v>0</v>
      </c>
    </row>
    <row r="711" spans="1:20" hidden="1" x14ac:dyDescent="0.35">
      <c r="A711">
        <f t="shared" si="35"/>
        <v>1022987</v>
      </c>
      <c r="B711" s="6" t="s">
        <v>1242</v>
      </c>
      <c r="C711" s="7" t="s">
        <v>553</v>
      </c>
      <c r="D711" s="7" t="s">
        <v>1097</v>
      </c>
      <c r="E711" s="7" t="s">
        <v>546</v>
      </c>
      <c r="F711" s="7" t="s">
        <v>547</v>
      </c>
      <c r="G711" s="7" t="s">
        <v>1079</v>
      </c>
      <c r="H711" s="7" t="s">
        <v>1007</v>
      </c>
      <c r="I711" s="6" t="s">
        <v>16</v>
      </c>
      <c r="J711" s="1"/>
      <c r="K711" s="1"/>
      <c r="L711" s="1"/>
      <c r="M711" s="1"/>
      <c r="N711" s="1"/>
      <c r="O711" s="1"/>
      <c r="P711" s="1"/>
      <c r="Q711" s="12">
        <v>23999.994999999999</v>
      </c>
      <c r="R711" s="29">
        <f t="shared" si="33"/>
        <v>0</v>
      </c>
      <c r="S711" t="str">
        <f t="shared" si="34"/>
        <v>OK</v>
      </c>
      <c r="T711" s="10">
        <f>IFERROR(VLOOKUP(A711,[1]!Tabla1[[#All],[Material]:[venta nueva]],38,FALSE),0)</f>
        <v>0</v>
      </c>
    </row>
    <row r="712" spans="1:20" hidden="1" x14ac:dyDescent="0.35">
      <c r="A712">
        <f t="shared" si="35"/>
        <v>1022989</v>
      </c>
      <c r="B712" s="6" t="s">
        <v>1242</v>
      </c>
      <c r="C712" s="7" t="s">
        <v>553</v>
      </c>
      <c r="D712" s="7" t="s">
        <v>1097</v>
      </c>
      <c r="E712" s="7" t="s">
        <v>402</v>
      </c>
      <c r="F712" s="7" t="s">
        <v>403</v>
      </c>
      <c r="G712" s="7" t="s">
        <v>1075</v>
      </c>
      <c r="H712" s="7" t="s">
        <v>1003</v>
      </c>
      <c r="I712" s="6" t="s">
        <v>15</v>
      </c>
      <c r="J712" s="1"/>
      <c r="K712" s="1"/>
      <c r="L712" s="1"/>
      <c r="M712" s="1"/>
      <c r="N712" s="1"/>
      <c r="O712" s="1"/>
      <c r="P712" s="1"/>
      <c r="Q712" s="12">
        <v>30796.903999999999</v>
      </c>
      <c r="R712" s="29">
        <f t="shared" ref="R712:R775" si="36">+O712-P712</f>
        <v>0</v>
      </c>
      <c r="S712" t="str">
        <f t="shared" ref="S712:S775" si="37">IF(R712&gt;0,"Sobre ingreso",IF(R712&lt;0,"Pendiente de ingreso","OK"))</f>
        <v>OK</v>
      </c>
      <c r="T712" s="10">
        <f>IFERROR(VLOOKUP(A712,[1]!Tabla1[[#All],[Material]:[venta nueva]],38,FALSE),0)</f>
        <v>0</v>
      </c>
    </row>
    <row r="713" spans="1:20" hidden="1" x14ac:dyDescent="0.35">
      <c r="A713">
        <f t="shared" si="35"/>
        <v>1022990</v>
      </c>
      <c r="B713" s="6" t="s">
        <v>1242</v>
      </c>
      <c r="C713" s="7" t="s">
        <v>553</v>
      </c>
      <c r="D713" s="7" t="s">
        <v>1097</v>
      </c>
      <c r="E713" s="7" t="s">
        <v>404</v>
      </c>
      <c r="F713" s="7" t="s">
        <v>405</v>
      </c>
      <c r="G713" s="7" t="s">
        <v>1082</v>
      </c>
      <c r="H713" s="7" t="s">
        <v>1013</v>
      </c>
      <c r="I713" s="6" t="s">
        <v>16</v>
      </c>
      <c r="J713" s="1"/>
      <c r="K713" s="1"/>
      <c r="L713" s="1"/>
      <c r="M713" s="1"/>
      <c r="N713" s="1"/>
      <c r="O713" s="1"/>
      <c r="P713" s="1"/>
      <c r="Q713" s="12">
        <v>25290.737000000001</v>
      </c>
      <c r="R713" s="29">
        <f t="shared" si="36"/>
        <v>0</v>
      </c>
      <c r="S713" t="str">
        <f t="shared" si="37"/>
        <v>OK</v>
      </c>
      <c r="T713" s="10">
        <f>IFERROR(VLOOKUP(A713,[1]!Tabla1[[#All],[Material]:[venta nueva]],38,FALSE),0)</f>
        <v>0</v>
      </c>
    </row>
    <row r="714" spans="1:20" hidden="1" x14ac:dyDescent="0.35">
      <c r="A714">
        <f t="shared" si="35"/>
        <v>1022995</v>
      </c>
      <c r="B714" s="6" t="s">
        <v>1242</v>
      </c>
      <c r="C714" s="7" t="s">
        <v>553</v>
      </c>
      <c r="D714" s="7" t="s">
        <v>1097</v>
      </c>
      <c r="E714" s="7" t="s">
        <v>635</v>
      </c>
      <c r="F714" s="7" t="s">
        <v>636</v>
      </c>
      <c r="G714" s="7" t="s">
        <v>1082</v>
      </c>
      <c r="H714" s="7" t="s">
        <v>1014</v>
      </c>
      <c r="I714" s="6" t="s">
        <v>14</v>
      </c>
      <c r="J714" s="1"/>
      <c r="K714" s="1"/>
      <c r="L714" s="1"/>
      <c r="M714" s="1"/>
      <c r="N714" s="1"/>
      <c r="O714" s="1"/>
      <c r="P714" s="1"/>
      <c r="Q714" s="12">
        <v>16.428999999999998</v>
      </c>
      <c r="R714" s="29">
        <f t="shared" si="36"/>
        <v>0</v>
      </c>
      <c r="S714" t="str">
        <f t="shared" si="37"/>
        <v>OK</v>
      </c>
      <c r="T714" s="10">
        <f>IFERROR(VLOOKUP(A714,[1]!Tabla1[[#All],[Material]:[venta nueva]],38,FALSE),0)</f>
        <v>0</v>
      </c>
    </row>
    <row r="715" spans="1:20" hidden="1" x14ac:dyDescent="0.35">
      <c r="A715">
        <f t="shared" si="35"/>
        <v>1023034</v>
      </c>
      <c r="B715" s="6" t="s">
        <v>1242</v>
      </c>
      <c r="C715" s="7" t="s">
        <v>553</v>
      </c>
      <c r="D715" s="7" t="s">
        <v>1097</v>
      </c>
      <c r="E715" s="7" t="s">
        <v>408</v>
      </c>
      <c r="F715" s="7" t="s">
        <v>142</v>
      </c>
      <c r="G715" s="7" t="s">
        <v>1080</v>
      </c>
      <c r="H715" s="7" t="s">
        <v>1030</v>
      </c>
      <c r="I715" s="6" t="s">
        <v>14</v>
      </c>
      <c r="J715" s="1"/>
      <c r="K715" s="1"/>
      <c r="L715" s="1"/>
      <c r="M715" s="1"/>
      <c r="N715" s="1"/>
      <c r="O715" s="1"/>
      <c r="P715" s="1"/>
      <c r="Q715" s="12">
        <v>208185.04300000001</v>
      </c>
      <c r="R715" s="29">
        <f t="shared" si="36"/>
        <v>0</v>
      </c>
      <c r="S715" t="str">
        <f t="shared" si="37"/>
        <v>OK</v>
      </c>
      <c r="T715" s="10">
        <f>IFERROR(VLOOKUP(A715,[1]!Tabla1[[#All],[Material]:[venta nueva]],38,FALSE),0)</f>
        <v>0</v>
      </c>
    </row>
    <row r="716" spans="1:20" hidden="1" x14ac:dyDescent="0.35">
      <c r="A716">
        <f t="shared" si="35"/>
        <v>1023037</v>
      </c>
      <c r="B716" s="6" t="s">
        <v>1242</v>
      </c>
      <c r="C716" s="7" t="s">
        <v>553</v>
      </c>
      <c r="D716" s="7" t="s">
        <v>1097</v>
      </c>
      <c r="E716" s="7" t="s">
        <v>409</v>
      </c>
      <c r="F716" s="7" t="s">
        <v>410</v>
      </c>
      <c r="G716" s="7" t="s">
        <v>1082</v>
      </c>
      <c r="H716" s="7" t="s">
        <v>1013</v>
      </c>
      <c r="I716" s="6" t="s">
        <v>12</v>
      </c>
      <c r="J716" s="1"/>
      <c r="K716" s="1"/>
      <c r="L716" s="1"/>
      <c r="M716" s="1"/>
      <c r="N716" s="1"/>
      <c r="O716" s="1"/>
      <c r="P716" s="1"/>
      <c r="Q716" s="12">
        <v>115888.648</v>
      </c>
      <c r="R716" s="29">
        <f t="shared" si="36"/>
        <v>0</v>
      </c>
      <c r="S716" t="str">
        <f t="shared" si="37"/>
        <v>OK</v>
      </c>
      <c r="T716" s="10">
        <f>IFERROR(VLOOKUP(A716,[1]!Tabla1[[#All],[Material]:[venta nueva]],38,FALSE),0)</f>
        <v>0</v>
      </c>
    </row>
    <row r="717" spans="1:20" hidden="1" x14ac:dyDescent="0.35">
      <c r="A717">
        <f t="shared" si="35"/>
        <v>1023038</v>
      </c>
      <c r="B717" s="6" t="s">
        <v>1242</v>
      </c>
      <c r="C717" s="7" t="s">
        <v>553</v>
      </c>
      <c r="D717" s="7" t="s">
        <v>1097</v>
      </c>
      <c r="E717" s="7" t="s">
        <v>411</v>
      </c>
      <c r="F717" s="7" t="s">
        <v>412</v>
      </c>
      <c r="G717" s="7" t="s">
        <v>1075</v>
      </c>
      <c r="H717" s="7" t="s">
        <v>1011</v>
      </c>
      <c r="I717" s="6" t="s">
        <v>12</v>
      </c>
      <c r="J717" s="1"/>
      <c r="K717" s="1"/>
      <c r="L717" s="1"/>
      <c r="M717" s="1"/>
      <c r="N717" s="1"/>
      <c r="O717" s="1"/>
      <c r="P717" s="1"/>
      <c r="Q717" s="12">
        <v>54691.944000000003</v>
      </c>
      <c r="R717" s="29">
        <f t="shared" si="36"/>
        <v>0</v>
      </c>
      <c r="S717" t="str">
        <f t="shared" si="37"/>
        <v>OK</v>
      </c>
      <c r="T717" s="10">
        <f>IFERROR(VLOOKUP(A717,[1]!Tabla1[[#All],[Material]:[venta nueva]],38,FALSE),0)</f>
        <v>0</v>
      </c>
    </row>
    <row r="718" spans="1:20" hidden="1" x14ac:dyDescent="0.35">
      <c r="A718">
        <f t="shared" si="35"/>
        <v>1023055</v>
      </c>
      <c r="B718" s="6" t="s">
        <v>1242</v>
      </c>
      <c r="C718" s="7" t="s">
        <v>553</v>
      </c>
      <c r="D718" s="7" t="s">
        <v>1097</v>
      </c>
      <c r="E718" s="7" t="s">
        <v>542</v>
      </c>
      <c r="F718" s="7" t="s">
        <v>543</v>
      </c>
      <c r="G718" s="7" t="s">
        <v>1075</v>
      </c>
      <c r="H718" s="7" t="s">
        <v>1011</v>
      </c>
      <c r="I718" s="6" t="s">
        <v>16</v>
      </c>
      <c r="J718" s="1"/>
      <c r="K718" s="1"/>
      <c r="L718" s="1"/>
      <c r="M718" s="1"/>
      <c r="N718" s="1"/>
      <c r="O718" s="1"/>
      <c r="P718" s="1"/>
      <c r="Q718" s="12">
        <v>147880.00599999999</v>
      </c>
      <c r="R718" s="29">
        <f t="shared" si="36"/>
        <v>0</v>
      </c>
      <c r="S718" t="str">
        <f t="shared" si="37"/>
        <v>OK</v>
      </c>
      <c r="T718" s="10">
        <f>IFERROR(VLOOKUP(A718,[1]!Tabla1[[#All],[Material]:[venta nueva]],38,FALSE),0)</f>
        <v>0</v>
      </c>
    </row>
    <row r="719" spans="1:20" hidden="1" x14ac:dyDescent="0.35">
      <c r="A719">
        <f t="shared" si="35"/>
        <v>1023066</v>
      </c>
      <c r="B719" s="6" t="s">
        <v>1242</v>
      </c>
      <c r="C719" s="7" t="s">
        <v>553</v>
      </c>
      <c r="D719" s="7" t="s">
        <v>1097</v>
      </c>
      <c r="E719" s="7" t="s">
        <v>637</v>
      </c>
      <c r="F719" s="7" t="s">
        <v>638</v>
      </c>
      <c r="G719" s="7" t="s">
        <v>1074</v>
      </c>
      <c r="H719" s="7" t="s">
        <v>1018</v>
      </c>
      <c r="I719" s="6" t="s">
        <v>14</v>
      </c>
      <c r="J719" s="1"/>
      <c r="K719" s="1"/>
      <c r="L719" s="1"/>
      <c r="M719" s="1"/>
      <c r="N719" s="1"/>
      <c r="O719" s="1"/>
      <c r="P719" s="1"/>
      <c r="Q719" s="12">
        <v>7.44</v>
      </c>
      <c r="R719" s="29">
        <f t="shared" si="36"/>
        <v>0</v>
      </c>
      <c r="S719" t="str">
        <f t="shared" si="37"/>
        <v>OK</v>
      </c>
      <c r="T719" s="10">
        <f>IFERROR(VLOOKUP(A719,[1]!Tabla1[[#All],[Material]:[venta nueva]],38,FALSE),0)</f>
        <v>0</v>
      </c>
    </row>
    <row r="720" spans="1:20" hidden="1" x14ac:dyDescent="0.35">
      <c r="A720">
        <f t="shared" si="35"/>
        <v>1023093</v>
      </c>
      <c r="B720" s="6" t="s">
        <v>1242</v>
      </c>
      <c r="C720" s="7" t="s">
        <v>553</v>
      </c>
      <c r="D720" s="7" t="s">
        <v>1097</v>
      </c>
      <c r="E720" s="7" t="s">
        <v>415</v>
      </c>
      <c r="F720" s="7" t="s">
        <v>416</v>
      </c>
      <c r="G720" s="7" t="s">
        <v>1081</v>
      </c>
      <c r="H720" s="7" t="s">
        <v>1010</v>
      </c>
      <c r="I720" s="6" t="s">
        <v>14</v>
      </c>
      <c r="J720" s="1"/>
      <c r="K720" s="1"/>
      <c r="L720" s="1"/>
      <c r="M720" s="1"/>
      <c r="N720" s="1"/>
      <c r="O720" s="1"/>
      <c r="P720" s="1"/>
      <c r="Q720" s="12">
        <v>48134.421999999999</v>
      </c>
      <c r="R720" s="29">
        <f t="shared" si="36"/>
        <v>0</v>
      </c>
      <c r="S720" t="str">
        <f t="shared" si="37"/>
        <v>OK</v>
      </c>
      <c r="T720" s="10">
        <f>IFERROR(VLOOKUP(A720,[1]!Tabla1[[#All],[Material]:[venta nueva]],38,FALSE),0)</f>
        <v>0</v>
      </c>
    </row>
    <row r="721" spans="1:20" hidden="1" x14ac:dyDescent="0.35">
      <c r="A721">
        <f t="shared" si="35"/>
        <v>1023102</v>
      </c>
      <c r="B721" s="6" t="s">
        <v>1242</v>
      </c>
      <c r="C721" s="7" t="s">
        <v>553</v>
      </c>
      <c r="D721" s="7" t="s">
        <v>1097</v>
      </c>
      <c r="E721" s="7" t="s">
        <v>496</v>
      </c>
      <c r="F721" s="7" t="s">
        <v>497</v>
      </c>
      <c r="G721" s="7" t="s">
        <v>1075</v>
      </c>
      <c r="H721" s="7" t="s">
        <v>1003</v>
      </c>
      <c r="I721" s="6" t="s">
        <v>15</v>
      </c>
      <c r="J721" s="1"/>
      <c r="K721" s="1"/>
      <c r="L721" s="1"/>
      <c r="M721" s="1"/>
      <c r="N721" s="1"/>
      <c r="O721" s="1"/>
      <c r="P721" s="1"/>
      <c r="Q721" s="12">
        <v>6772.0559999999996</v>
      </c>
      <c r="R721" s="29">
        <f t="shared" si="36"/>
        <v>0</v>
      </c>
      <c r="S721" t="str">
        <f t="shared" si="37"/>
        <v>OK</v>
      </c>
      <c r="T721" s="10">
        <f>IFERROR(VLOOKUP(A721,[1]!Tabla1[[#All],[Material]:[venta nueva]],38,FALSE),0)</f>
        <v>0</v>
      </c>
    </row>
    <row r="722" spans="1:20" hidden="1" x14ac:dyDescent="0.35">
      <c r="A722">
        <f t="shared" si="35"/>
        <v>1023111</v>
      </c>
      <c r="B722" s="6" t="s">
        <v>1242</v>
      </c>
      <c r="C722" s="7" t="s">
        <v>553</v>
      </c>
      <c r="D722" s="7" t="s">
        <v>1097</v>
      </c>
      <c r="E722" s="7" t="s">
        <v>418</v>
      </c>
      <c r="F722" s="7" t="s">
        <v>419</v>
      </c>
      <c r="G722" s="7" t="s">
        <v>1078</v>
      </c>
      <c r="H722" s="7" t="s">
        <v>1021</v>
      </c>
      <c r="I722" s="6" t="s">
        <v>14</v>
      </c>
      <c r="J722" s="1"/>
      <c r="K722" s="1"/>
      <c r="L722" s="1"/>
      <c r="M722" s="1"/>
      <c r="N722" s="1"/>
      <c r="O722" s="1"/>
      <c r="P722" s="1"/>
      <c r="Q722" s="12">
        <v>11821.976000000001</v>
      </c>
      <c r="R722" s="29">
        <f t="shared" si="36"/>
        <v>0</v>
      </c>
      <c r="S722" t="str">
        <f t="shared" si="37"/>
        <v>OK</v>
      </c>
      <c r="T722" s="10">
        <f>IFERROR(VLOOKUP(A722,[1]!Tabla1[[#All],[Material]:[venta nueva]],38,FALSE),0)</f>
        <v>0</v>
      </c>
    </row>
    <row r="723" spans="1:20" hidden="1" x14ac:dyDescent="0.35">
      <c r="A723">
        <f t="shared" si="35"/>
        <v>1023123</v>
      </c>
      <c r="B723" s="6" t="s">
        <v>1242</v>
      </c>
      <c r="C723" s="7" t="s">
        <v>553</v>
      </c>
      <c r="D723" s="7" t="s">
        <v>1097</v>
      </c>
      <c r="E723" s="7" t="s">
        <v>420</v>
      </c>
      <c r="F723" s="7" t="s">
        <v>421</v>
      </c>
      <c r="G723" s="7" t="s">
        <v>1075</v>
      </c>
      <c r="H723" s="7" t="s">
        <v>1011</v>
      </c>
      <c r="I723" s="6" t="s">
        <v>15</v>
      </c>
      <c r="J723" s="1"/>
      <c r="K723" s="1"/>
      <c r="L723" s="1"/>
      <c r="M723" s="1"/>
      <c r="N723" s="1"/>
      <c r="O723" s="1"/>
      <c r="P723" s="1"/>
      <c r="Q723" s="12">
        <v>3003.4009999999998</v>
      </c>
      <c r="R723" s="29">
        <f t="shared" si="36"/>
        <v>0</v>
      </c>
      <c r="S723" t="str">
        <f t="shared" si="37"/>
        <v>OK</v>
      </c>
      <c r="T723" s="10">
        <f>IFERROR(VLOOKUP(A723,[1]!Tabla1[[#All],[Material]:[venta nueva]],38,FALSE),0)</f>
        <v>0</v>
      </c>
    </row>
    <row r="724" spans="1:20" hidden="1" x14ac:dyDescent="0.35">
      <c r="A724">
        <f t="shared" si="35"/>
        <v>1023131</v>
      </c>
      <c r="B724" s="6" t="s">
        <v>1242</v>
      </c>
      <c r="C724" s="7" t="s">
        <v>553</v>
      </c>
      <c r="D724" s="7" t="s">
        <v>1097</v>
      </c>
      <c r="E724" s="7" t="s">
        <v>1130</v>
      </c>
      <c r="F724" s="7" t="s">
        <v>1131</v>
      </c>
      <c r="G724" s="7" t="s">
        <v>1076</v>
      </c>
      <c r="H724" s="7" t="s">
        <v>1022</v>
      </c>
      <c r="I724" s="6" t="s">
        <v>14</v>
      </c>
      <c r="J724" s="1"/>
      <c r="K724" s="1"/>
      <c r="L724" s="1"/>
      <c r="M724" s="1"/>
      <c r="N724" s="1"/>
      <c r="O724" s="1"/>
      <c r="P724" s="1"/>
      <c r="Q724" s="12">
        <v>281.863</v>
      </c>
      <c r="R724" s="29">
        <f t="shared" si="36"/>
        <v>0</v>
      </c>
      <c r="S724" t="str">
        <f t="shared" si="37"/>
        <v>OK</v>
      </c>
      <c r="T724" s="10">
        <f>IFERROR(VLOOKUP(A724,[1]!Tabla1[[#All],[Material]:[venta nueva]],38,FALSE),0)</f>
        <v>0</v>
      </c>
    </row>
    <row r="725" spans="1:20" hidden="1" x14ac:dyDescent="0.35">
      <c r="A725">
        <f t="shared" si="35"/>
        <v>1023163</v>
      </c>
      <c r="B725" s="6" t="s">
        <v>1242</v>
      </c>
      <c r="C725" s="7" t="s">
        <v>553</v>
      </c>
      <c r="D725" s="7" t="s">
        <v>1097</v>
      </c>
      <c r="E725" s="7" t="s">
        <v>428</v>
      </c>
      <c r="F725" s="7" t="s">
        <v>429</v>
      </c>
      <c r="G725" s="7" t="s">
        <v>1075</v>
      </c>
      <c r="H725" s="7" t="s">
        <v>1011</v>
      </c>
      <c r="I725" s="6" t="s">
        <v>16</v>
      </c>
      <c r="J725" s="1"/>
      <c r="K725" s="1"/>
      <c r="L725" s="1"/>
      <c r="M725" s="1"/>
      <c r="N725" s="1"/>
      <c r="O725" s="1"/>
      <c r="P725" s="1"/>
      <c r="Q725" s="12">
        <v>11500.005999999999</v>
      </c>
      <c r="R725" s="29">
        <f t="shared" si="36"/>
        <v>0</v>
      </c>
      <c r="S725" t="str">
        <f t="shared" si="37"/>
        <v>OK</v>
      </c>
      <c r="T725" s="10">
        <f>IFERROR(VLOOKUP(A725,[1]!Tabla1[[#All],[Material]:[venta nueva]],38,FALSE),0)</f>
        <v>0</v>
      </c>
    </row>
    <row r="726" spans="1:20" hidden="1" x14ac:dyDescent="0.35">
      <c r="A726">
        <f t="shared" si="35"/>
        <v>1023183</v>
      </c>
      <c r="B726" s="6" t="s">
        <v>1242</v>
      </c>
      <c r="C726" s="7" t="s">
        <v>553</v>
      </c>
      <c r="D726" s="7" t="s">
        <v>1097</v>
      </c>
      <c r="E726" s="7" t="s">
        <v>430</v>
      </c>
      <c r="F726" s="7" t="s">
        <v>431</v>
      </c>
      <c r="G726" s="7" t="s">
        <v>1085</v>
      </c>
      <c r="H726" s="7" t="s">
        <v>1019</v>
      </c>
      <c r="I726" s="6" t="s">
        <v>12</v>
      </c>
      <c r="J726" s="1"/>
      <c r="K726" s="1"/>
      <c r="L726" s="1"/>
      <c r="M726" s="1"/>
      <c r="N726" s="1"/>
      <c r="O726" s="1"/>
      <c r="P726" s="1"/>
      <c r="Q726" s="12">
        <v>43527.284</v>
      </c>
      <c r="R726" s="29">
        <f t="shared" si="36"/>
        <v>0</v>
      </c>
      <c r="S726" t="str">
        <f t="shared" si="37"/>
        <v>OK</v>
      </c>
      <c r="T726" s="10">
        <f>IFERROR(VLOOKUP(A726,[1]!Tabla1[[#All],[Material]:[venta nueva]],38,FALSE),0)</f>
        <v>0</v>
      </c>
    </row>
    <row r="727" spans="1:20" hidden="1" x14ac:dyDescent="0.35">
      <c r="A727">
        <f t="shared" si="35"/>
        <v>1023190</v>
      </c>
      <c r="B727" s="6" t="s">
        <v>1242</v>
      </c>
      <c r="C727" s="7" t="s">
        <v>553</v>
      </c>
      <c r="D727" s="7" t="s">
        <v>1097</v>
      </c>
      <c r="E727" s="7" t="s">
        <v>432</v>
      </c>
      <c r="F727" s="7" t="s">
        <v>433</v>
      </c>
      <c r="G727" s="7" t="s">
        <v>1069</v>
      </c>
      <c r="H727" s="7" t="s">
        <v>1026</v>
      </c>
      <c r="I727" s="6" t="s">
        <v>8</v>
      </c>
      <c r="J727" s="1"/>
      <c r="K727" s="1"/>
      <c r="L727" s="1"/>
      <c r="M727" s="1"/>
      <c r="N727" s="1"/>
      <c r="O727" s="1"/>
      <c r="P727" s="1"/>
      <c r="Q727" s="12">
        <v>282846.74900000001</v>
      </c>
      <c r="R727" s="29">
        <f t="shared" si="36"/>
        <v>0</v>
      </c>
      <c r="S727" t="str">
        <f t="shared" si="37"/>
        <v>OK</v>
      </c>
      <c r="T727" s="10">
        <f>IFERROR(VLOOKUP(A727,[1]!Tabla1[[#All],[Material]:[venta nueva]],38,FALSE),0)</f>
        <v>0</v>
      </c>
    </row>
    <row r="728" spans="1:20" hidden="1" x14ac:dyDescent="0.35">
      <c r="A728">
        <f t="shared" si="35"/>
        <v>1023194</v>
      </c>
      <c r="B728" s="6" t="s">
        <v>1242</v>
      </c>
      <c r="C728" s="7" t="s">
        <v>553</v>
      </c>
      <c r="D728" s="7" t="s">
        <v>1097</v>
      </c>
      <c r="E728" s="7" t="s">
        <v>434</v>
      </c>
      <c r="F728" s="7" t="s">
        <v>435</v>
      </c>
      <c r="G728" s="7" t="s">
        <v>1082</v>
      </c>
      <c r="H728" s="7" t="s">
        <v>1013</v>
      </c>
      <c r="I728" s="6" t="s">
        <v>16</v>
      </c>
      <c r="J728" s="1"/>
      <c r="K728" s="1"/>
      <c r="L728" s="1"/>
      <c r="M728" s="1"/>
      <c r="N728" s="1"/>
      <c r="O728" s="1"/>
      <c r="P728" s="1"/>
      <c r="Q728" s="12">
        <v>9778.4529999999995</v>
      </c>
      <c r="R728" s="29">
        <f t="shared" si="36"/>
        <v>0</v>
      </c>
      <c r="S728" t="str">
        <f t="shared" si="37"/>
        <v>OK</v>
      </c>
      <c r="T728" s="10">
        <f>IFERROR(VLOOKUP(A728,[1]!Tabla1[[#All],[Material]:[venta nueva]],38,FALSE),0)</f>
        <v>0</v>
      </c>
    </row>
    <row r="729" spans="1:20" hidden="1" x14ac:dyDescent="0.35">
      <c r="A729">
        <f t="shared" si="35"/>
        <v>1023257</v>
      </c>
      <c r="B729" s="6" t="s">
        <v>1242</v>
      </c>
      <c r="C729" s="7" t="s">
        <v>553</v>
      </c>
      <c r="D729" s="7" t="s">
        <v>1097</v>
      </c>
      <c r="E729" s="7" t="s">
        <v>530</v>
      </c>
      <c r="F729" s="7" t="s">
        <v>531</v>
      </c>
      <c r="G729" s="7" t="s">
        <v>1081</v>
      </c>
      <c r="H729" s="7" t="s">
        <v>1010</v>
      </c>
      <c r="I729" s="6" t="s">
        <v>10</v>
      </c>
      <c r="J729" s="1"/>
      <c r="K729" s="1"/>
      <c r="L729" s="1"/>
      <c r="M729" s="1"/>
      <c r="N729" s="1"/>
      <c r="O729" s="1"/>
      <c r="P729" s="1"/>
      <c r="Q729" s="12">
        <v>48938.709000000003</v>
      </c>
      <c r="R729" s="29">
        <f t="shared" si="36"/>
        <v>0</v>
      </c>
      <c r="S729" t="str">
        <f t="shared" si="37"/>
        <v>OK</v>
      </c>
      <c r="T729" s="10">
        <f>IFERROR(VLOOKUP(A729,[1]!Tabla1[[#All],[Material]:[venta nueva]],38,FALSE),0)</f>
        <v>0</v>
      </c>
    </row>
    <row r="730" spans="1:20" hidden="1" x14ac:dyDescent="0.35">
      <c r="A730">
        <f t="shared" si="35"/>
        <v>1023265</v>
      </c>
      <c r="B730" s="6" t="s">
        <v>1242</v>
      </c>
      <c r="C730" s="7" t="s">
        <v>553</v>
      </c>
      <c r="D730" s="7" t="s">
        <v>1097</v>
      </c>
      <c r="E730" s="7" t="s">
        <v>436</v>
      </c>
      <c r="F730" s="7" t="s">
        <v>437</v>
      </c>
      <c r="G730" s="7" t="s">
        <v>1085</v>
      </c>
      <c r="H730" s="7" t="s">
        <v>1036</v>
      </c>
      <c r="I730" s="6" t="s">
        <v>15</v>
      </c>
      <c r="J730" s="1"/>
      <c r="K730" s="1"/>
      <c r="L730" s="1"/>
      <c r="M730" s="1"/>
      <c r="N730" s="1"/>
      <c r="O730" s="1"/>
      <c r="P730" s="1"/>
      <c r="Q730" s="12">
        <v>6792.19</v>
      </c>
      <c r="R730" s="29">
        <f t="shared" si="36"/>
        <v>0</v>
      </c>
      <c r="S730" t="str">
        <f t="shared" si="37"/>
        <v>OK</v>
      </c>
      <c r="T730" s="10">
        <f>IFERROR(VLOOKUP(A730,[1]!Tabla1[[#All],[Material]:[venta nueva]],38,FALSE),0)</f>
        <v>0</v>
      </c>
    </row>
    <row r="731" spans="1:20" hidden="1" x14ac:dyDescent="0.35">
      <c r="A731">
        <f t="shared" si="35"/>
        <v>1023273</v>
      </c>
      <c r="B731" s="6" t="s">
        <v>1242</v>
      </c>
      <c r="C731" s="7" t="s">
        <v>553</v>
      </c>
      <c r="D731" s="7" t="s">
        <v>1097</v>
      </c>
      <c r="E731" s="7" t="s">
        <v>452</v>
      </c>
      <c r="F731" s="7" t="s">
        <v>453</v>
      </c>
      <c r="G731" s="7" t="s">
        <v>1076</v>
      </c>
      <c r="H731" s="7" t="s">
        <v>1004</v>
      </c>
      <c r="I731" s="6" t="s">
        <v>8</v>
      </c>
      <c r="J731" s="1"/>
      <c r="K731" s="1"/>
      <c r="L731" s="1"/>
      <c r="M731" s="1"/>
      <c r="N731" s="1"/>
      <c r="O731" s="1"/>
      <c r="P731" s="1"/>
      <c r="Q731" s="12">
        <v>16037.804</v>
      </c>
      <c r="R731" s="29">
        <f t="shared" si="36"/>
        <v>0</v>
      </c>
      <c r="S731" t="str">
        <f t="shared" si="37"/>
        <v>OK</v>
      </c>
      <c r="T731" s="10">
        <f>IFERROR(VLOOKUP(A731,[1]!Tabla1[[#All],[Material]:[venta nueva]],38,FALSE),0)</f>
        <v>0</v>
      </c>
    </row>
    <row r="732" spans="1:20" hidden="1" x14ac:dyDescent="0.35">
      <c r="A732">
        <f t="shared" si="35"/>
        <v>1023274</v>
      </c>
      <c r="B732" s="6" t="s">
        <v>1242</v>
      </c>
      <c r="C732" s="7" t="s">
        <v>553</v>
      </c>
      <c r="D732" s="7" t="s">
        <v>1097</v>
      </c>
      <c r="E732" s="7" t="s">
        <v>454</v>
      </c>
      <c r="F732" s="7" t="s">
        <v>455</v>
      </c>
      <c r="G732" s="7" t="s">
        <v>1076</v>
      </c>
      <c r="H732" s="7" t="s">
        <v>1004</v>
      </c>
      <c r="I732" s="6" t="s">
        <v>8</v>
      </c>
      <c r="J732" s="1"/>
      <c r="K732" s="1"/>
      <c r="L732" s="1"/>
      <c r="M732" s="1"/>
      <c r="N732" s="1"/>
      <c r="O732" s="1"/>
      <c r="P732" s="1"/>
      <c r="Q732" s="12">
        <v>16672.849999999999</v>
      </c>
      <c r="R732" s="29">
        <f t="shared" si="36"/>
        <v>0</v>
      </c>
      <c r="S732" t="str">
        <f t="shared" si="37"/>
        <v>OK</v>
      </c>
      <c r="T732" s="10">
        <f>IFERROR(VLOOKUP(A732,[1]!Tabla1[[#All],[Material]:[venta nueva]],38,FALSE),0)</f>
        <v>0</v>
      </c>
    </row>
    <row r="733" spans="1:20" hidden="1" x14ac:dyDescent="0.35">
      <c r="A733">
        <f t="shared" si="35"/>
        <v>1023283</v>
      </c>
      <c r="B733" s="6" t="s">
        <v>1242</v>
      </c>
      <c r="C733" s="7" t="s">
        <v>553</v>
      </c>
      <c r="D733" s="7" t="s">
        <v>1097</v>
      </c>
      <c r="E733" s="7" t="s">
        <v>498</v>
      </c>
      <c r="F733" s="7" t="s">
        <v>499</v>
      </c>
      <c r="G733" s="7" t="s">
        <v>1069</v>
      </c>
      <c r="H733" s="7" t="s">
        <v>1045</v>
      </c>
      <c r="I733" s="6" t="s">
        <v>12</v>
      </c>
      <c r="J733" s="1"/>
      <c r="K733" s="1"/>
      <c r="L733" s="1"/>
      <c r="M733" s="1"/>
      <c r="N733" s="1"/>
      <c r="O733" s="1"/>
      <c r="P733" s="1"/>
      <c r="Q733" s="12">
        <v>87625.535000000003</v>
      </c>
      <c r="R733" s="29">
        <f t="shared" si="36"/>
        <v>0</v>
      </c>
      <c r="S733" t="str">
        <f t="shared" si="37"/>
        <v>OK</v>
      </c>
      <c r="T733" s="10">
        <f>IFERROR(VLOOKUP(A733,[1]!Tabla1[[#All],[Material]:[venta nueva]],38,FALSE),0)</f>
        <v>0</v>
      </c>
    </row>
    <row r="734" spans="1:20" hidden="1" x14ac:dyDescent="0.35">
      <c r="A734">
        <f t="shared" si="35"/>
        <v>1023291</v>
      </c>
      <c r="B734" s="6" t="s">
        <v>1242</v>
      </c>
      <c r="C734" s="7" t="s">
        <v>553</v>
      </c>
      <c r="D734" s="7" t="s">
        <v>1097</v>
      </c>
      <c r="E734" s="7" t="s">
        <v>521</v>
      </c>
      <c r="F734" s="7" t="s">
        <v>522</v>
      </c>
      <c r="G734" s="7" t="s">
        <v>1084</v>
      </c>
      <c r="H734" s="7" t="s">
        <v>1017</v>
      </c>
      <c r="I734" s="6" t="s">
        <v>14</v>
      </c>
      <c r="J734" s="1"/>
      <c r="K734" s="1"/>
      <c r="L734" s="1"/>
      <c r="M734" s="1"/>
      <c r="N734" s="1"/>
      <c r="O734" s="1"/>
      <c r="P734" s="1"/>
      <c r="Q734" s="12">
        <v>23999.995999999999</v>
      </c>
      <c r="R734" s="29">
        <f t="shared" si="36"/>
        <v>0</v>
      </c>
      <c r="S734" t="str">
        <f t="shared" si="37"/>
        <v>OK</v>
      </c>
      <c r="T734" s="10">
        <f>IFERROR(VLOOKUP(A734,[1]!Tabla1[[#All],[Material]:[venta nueva]],38,FALSE),0)</f>
        <v>0</v>
      </c>
    </row>
    <row r="735" spans="1:20" hidden="1" x14ac:dyDescent="0.35">
      <c r="A735">
        <f t="shared" si="35"/>
        <v>1023301</v>
      </c>
      <c r="B735" s="6" t="s">
        <v>1242</v>
      </c>
      <c r="C735" s="7" t="s">
        <v>553</v>
      </c>
      <c r="D735" s="7" t="s">
        <v>1097</v>
      </c>
      <c r="E735" s="7" t="s">
        <v>488</v>
      </c>
      <c r="F735" s="7" t="s">
        <v>489</v>
      </c>
      <c r="G735" s="7" t="s">
        <v>1075</v>
      </c>
      <c r="H735" s="7" t="s">
        <v>1035</v>
      </c>
      <c r="I735" s="6" t="s">
        <v>16</v>
      </c>
      <c r="J735" s="1"/>
      <c r="K735" s="1"/>
      <c r="L735" s="1"/>
      <c r="M735" s="1"/>
      <c r="N735" s="1"/>
      <c r="O735" s="1"/>
      <c r="P735" s="1"/>
      <c r="Q735" s="12">
        <v>57281.552000000003</v>
      </c>
      <c r="R735" s="29">
        <f t="shared" si="36"/>
        <v>0</v>
      </c>
      <c r="S735" t="str">
        <f t="shared" si="37"/>
        <v>OK</v>
      </c>
      <c r="T735" s="10">
        <f>IFERROR(VLOOKUP(A735,[1]!Tabla1[[#All],[Material]:[venta nueva]],38,FALSE),0)</f>
        <v>0</v>
      </c>
    </row>
    <row r="736" spans="1:20" hidden="1" x14ac:dyDescent="0.35">
      <c r="A736">
        <f t="shared" si="35"/>
        <v>1023302</v>
      </c>
      <c r="B736" s="6" t="s">
        <v>1242</v>
      </c>
      <c r="C736" s="7" t="s">
        <v>553</v>
      </c>
      <c r="D736" s="7" t="s">
        <v>1097</v>
      </c>
      <c r="E736" s="7" t="s">
        <v>490</v>
      </c>
      <c r="F736" s="7" t="s">
        <v>223</v>
      </c>
      <c r="G736" s="7" t="s">
        <v>1078</v>
      </c>
      <c r="H736" s="7" t="s">
        <v>1027</v>
      </c>
      <c r="I736" s="6" t="s">
        <v>10</v>
      </c>
      <c r="J736" s="1"/>
      <c r="K736" s="1"/>
      <c r="L736" s="1"/>
      <c r="M736" s="1"/>
      <c r="N736" s="1"/>
      <c r="O736" s="1"/>
      <c r="P736" s="1"/>
      <c r="Q736" s="12">
        <v>26819.003000000001</v>
      </c>
      <c r="R736" s="29">
        <f t="shared" si="36"/>
        <v>0</v>
      </c>
      <c r="S736" t="str">
        <f t="shared" si="37"/>
        <v>OK</v>
      </c>
      <c r="T736" s="10">
        <f>IFERROR(VLOOKUP(A736,[1]!Tabla1[[#All],[Material]:[venta nueva]],38,FALSE),0)</f>
        <v>0</v>
      </c>
    </row>
    <row r="737" spans="1:20" hidden="1" x14ac:dyDescent="0.35">
      <c r="A737">
        <f t="shared" si="35"/>
        <v>1023306</v>
      </c>
      <c r="B737" s="6" t="s">
        <v>1242</v>
      </c>
      <c r="C737" s="7" t="s">
        <v>553</v>
      </c>
      <c r="D737" s="7" t="s">
        <v>1097</v>
      </c>
      <c r="E737" s="7" t="s">
        <v>523</v>
      </c>
      <c r="F737" s="7" t="s">
        <v>302</v>
      </c>
      <c r="G737" s="7" t="s">
        <v>1080</v>
      </c>
      <c r="H737" s="7" t="s">
        <v>1031</v>
      </c>
      <c r="I737" s="6" t="s">
        <v>14</v>
      </c>
      <c r="J737" s="1"/>
      <c r="K737" s="1"/>
      <c r="L737" s="1"/>
      <c r="M737" s="1"/>
      <c r="N737" s="1"/>
      <c r="O737" s="1"/>
      <c r="P737" s="1"/>
      <c r="Q737" s="12">
        <v>220599.174</v>
      </c>
      <c r="R737" s="29">
        <f t="shared" si="36"/>
        <v>0</v>
      </c>
      <c r="S737" t="str">
        <f t="shared" si="37"/>
        <v>OK</v>
      </c>
      <c r="T737" s="10">
        <f>IFERROR(VLOOKUP(A737,[1]!Tabla1[[#All],[Material]:[venta nueva]],38,FALSE),0)</f>
        <v>0</v>
      </c>
    </row>
    <row r="738" spans="1:20" hidden="1" x14ac:dyDescent="0.35">
      <c r="A738">
        <f t="shared" si="35"/>
        <v>1023307</v>
      </c>
      <c r="B738" s="6" t="s">
        <v>1242</v>
      </c>
      <c r="C738" s="7" t="s">
        <v>553</v>
      </c>
      <c r="D738" s="7" t="s">
        <v>1097</v>
      </c>
      <c r="E738" s="7" t="s">
        <v>515</v>
      </c>
      <c r="F738" s="7" t="s">
        <v>516</v>
      </c>
      <c r="G738" s="7" t="s">
        <v>1069</v>
      </c>
      <c r="H738" s="7" t="s">
        <v>1026</v>
      </c>
      <c r="I738" s="6" t="s">
        <v>12</v>
      </c>
      <c r="J738" s="1"/>
      <c r="K738" s="1"/>
      <c r="L738" s="1"/>
      <c r="M738" s="1"/>
      <c r="N738" s="1"/>
      <c r="O738" s="1"/>
      <c r="P738" s="1"/>
      <c r="Q738" s="12">
        <v>50686.112000000001</v>
      </c>
      <c r="R738" s="29">
        <f t="shared" si="36"/>
        <v>0</v>
      </c>
      <c r="S738" t="str">
        <f t="shared" si="37"/>
        <v>OK</v>
      </c>
      <c r="T738" s="10">
        <f>IFERROR(VLOOKUP(A738,[1]!Tabla1[[#All],[Material]:[venta nueva]],38,FALSE),0)</f>
        <v>0</v>
      </c>
    </row>
    <row r="739" spans="1:20" hidden="1" x14ac:dyDescent="0.35">
      <c r="A739">
        <f t="shared" si="35"/>
        <v>1023312</v>
      </c>
      <c r="B739" s="6" t="s">
        <v>1242</v>
      </c>
      <c r="C739" s="7" t="s">
        <v>553</v>
      </c>
      <c r="D739" s="7" t="s">
        <v>1097</v>
      </c>
      <c r="E739" s="7" t="s">
        <v>504</v>
      </c>
      <c r="F739" s="7" t="s">
        <v>505</v>
      </c>
      <c r="G739" s="7" t="s">
        <v>985</v>
      </c>
      <c r="H739" s="7" t="s">
        <v>1012</v>
      </c>
      <c r="I739" s="6" t="s">
        <v>11</v>
      </c>
      <c r="J739" s="1"/>
      <c r="K739" s="1"/>
      <c r="L739" s="1"/>
      <c r="M739" s="1"/>
      <c r="N739" s="1"/>
      <c r="O739" s="1"/>
      <c r="P739" s="1"/>
      <c r="Q739" s="12">
        <v>23999.995999999999</v>
      </c>
      <c r="R739" s="29">
        <f t="shared" si="36"/>
        <v>0</v>
      </c>
      <c r="S739" t="str">
        <f t="shared" si="37"/>
        <v>OK</v>
      </c>
      <c r="T739" s="10">
        <f>IFERROR(VLOOKUP(A739,[1]!Tabla1[[#All],[Material]:[venta nueva]],38,FALSE),0)</f>
        <v>0</v>
      </c>
    </row>
    <row r="740" spans="1:20" hidden="1" x14ac:dyDescent="0.35">
      <c r="A740">
        <f t="shared" si="35"/>
        <v>1023318</v>
      </c>
      <c r="B740" s="6" t="s">
        <v>1242</v>
      </c>
      <c r="C740" s="7" t="s">
        <v>553</v>
      </c>
      <c r="D740" s="7" t="s">
        <v>1097</v>
      </c>
      <c r="E740" s="7" t="s">
        <v>532</v>
      </c>
      <c r="F740" s="7" t="s">
        <v>533</v>
      </c>
      <c r="G740" s="7" t="s">
        <v>1081</v>
      </c>
      <c r="H740" s="7" t="s">
        <v>1010</v>
      </c>
      <c r="I740" s="6" t="s">
        <v>10</v>
      </c>
      <c r="J740" s="1"/>
      <c r="K740" s="1"/>
      <c r="L740" s="1"/>
      <c r="M740" s="1"/>
      <c r="N740" s="1"/>
      <c r="O740" s="1"/>
      <c r="P740" s="1"/>
      <c r="Q740" s="12">
        <v>2284.2860000000001</v>
      </c>
      <c r="R740" s="29">
        <f t="shared" si="36"/>
        <v>0</v>
      </c>
      <c r="S740" t="str">
        <f t="shared" si="37"/>
        <v>OK</v>
      </c>
      <c r="T740" s="10">
        <f>IFERROR(VLOOKUP(A740,[1]!Tabla1[[#All],[Material]:[venta nueva]],38,FALSE),0)</f>
        <v>0</v>
      </c>
    </row>
    <row r="741" spans="1:20" hidden="1" x14ac:dyDescent="0.35">
      <c r="A741">
        <f t="shared" si="35"/>
        <v>1023319</v>
      </c>
      <c r="B741" s="6" t="s">
        <v>1242</v>
      </c>
      <c r="C741" s="7" t="s">
        <v>553</v>
      </c>
      <c r="D741" s="7" t="s">
        <v>1097</v>
      </c>
      <c r="E741" s="7" t="s">
        <v>534</v>
      </c>
      <c r="F741" s="7" t="s">
        <v>535</v>
      </c>
      <c r="G741" s="7" t="s">
        <v>1081</v>
      </c>
      <c r="H741" s="7" t="s">
        <v>1010</v>
      </c>
      <c r="I741" s="6" t="s">
        <v>10</v>
      </c>
      <c r="J741" s="1"/>
      <c r="K741" s="1"/>
      <c r="L741" s="1"/>
      <c r="M741" s="1"/>
      <c r="N741" s="1"/>
      <c r="O741" s="1"/>
      <c r="P741" s="1"/>
      <c r="Q741" s="12">
        <v>36633.853999999999</v>
      </c>
      <c r="R741" s="29">
        <f t="shared" si="36"/>
        <v>0</v>
      </c>
      <c r="S741" t="str">
        <f t="shared" si="37"/>
        <v>OK</v>
      </c>
      <c r="T741" s="10">
        <f>IFERROR(VLOOKUP(A741,[1]!Tabla1[[#All],[Material]:[venta nueva]],38,FALSE),0)</f>
        <v>0</v>
      </c>
    </row>
    <row r="742" spans="1:20" hidden="1" x14ac:dyDescent="0.35">
      <c r="A742">
        <f t="shared" si="35"/>
        <v>1023329</v>
      </c>
      <c r="B742" s="6" t="s">
        <v>1242</v>
      </c>
      <c r="C742" s="7" t="s">
        <v>553</v>
      </c>
      <c r="D742" s="7" t="s">
        <v>1097</v>
      </c>
      <c r="E742" s="7" t="s">
        <v>541</v>
      </c>
      <c r="F742" s="7" t="s">
        <v>196</v>
      </c>
      <c r="G742" s="7" t="s">
        <v>1080</v>
      </c>
      <c r="H742" s="7" t="s">
        <v>1024</v>
      </c>
      <c r="I742" s="6" t="s">
        <v>13</v>
      </c>
      <c r="J742" s="1"/>
      <c r="K742" s="1"/>
      <c r="L742" s="1"/>
      <c r="M742" s="1"/>
      <c r="N742" s="1"/>
      <c r="O742" s="1"/>
      <c r="P742" s="1"/>
      <c r="Q742" s="12">
        <v>48000.006000000001</v>
      </c>
      <c r="R742" s="29">
        <f t="shared" si="36"/>
        <v>0</v>
      </c>
      <c r="S742" t="str">
        <f t="shared" si="37"/>
        <v>OK</v>
      </c>
      <c r="T742" s="10">
        <f>IFERROR(VLOOKUP(A742,[1]!Tabla1[[#All],[Material]:[venta nueva]],38,FALSE),0)</f>
        <v>0</v>
      </c>
    </row>
    <row r="743" spans="1:20" hidden="1" x14ac:dyDescent="0.35">
      <c r="A743">
        <f t="shared" si="35"/>
        <v>1030224</v>
      </c>
      <c r="B743" s="6" t="s">
        <v>1242</v>
      </c>
      <c r="C743" s="7" t="s">
        <v>659</v>
      </c>
      <c r="D743" s="7" t="s">
        <v>1095</v>
      </c>
      <c r="E743" s="7" t="s">
        <v>856</v>
      </c>
      <c r="F743" s="7" t="s">
        <v>857</v>
      </c>
      <c r="G743" s="7" t="s">
        <v>1089</v>
      </c>
      <c r="H743" s="7" t="s">
        <v>1049</v>
      </c>
      <c r="I743" s="6" t="s">
        <v>11</v>
      </c>
      <c r="J743" s="1">
        <v>30923</v>
      </c>
      <c r="K743" s="1">
        <v>20048</v>
      </c>
      <c r="L743" s="1">
        <v>48000</v>
      </c>
      <c r="M743" s="1">
        <v>30923</v>
      </c>
      <c r="N743" s="1">
        <v>20048</v>
      </c>
      <c r="O743" s="1">
        <v>48000</v>
      </c>
      <c r="P743" s="1">
        <v>48000</v>
      </c>
      <c r="Q743" s="12"/>
      <c r="R743" s="29">
        <f t="shared" si="36"/>
        <v>0</v>
      </c>
      <c r="S743" t="str">
        <f t="shared" si="37"/>
        <v>OK</v>
      </c>
      <c r="T743" s="10">
        <f>IFERROR(VLOOKUP(A743,[1]!Tabla1[[#All],[Material]:[venta nueva]],38,FALSE),0)</f>
        <v>0</v>
      </c>
    </row>
    <row r="744" spans="1:20" hidden="1" x14ac:dyDescent="0.35">
      <c r="A744">
        <f t="shared" si="35"/>
        <v>1030230</v>
      </c>
      <c r="B744" s="6" t="s">
        <v>1242</v>
      </c>
      <c r="C744" s="7" t="s">
        <v>659</v>
      </c>
      <c r="D744" s="7" t="s">
        <v>1095</v>
      </c>
      <c r="E744" s="7" t="s">
        <v>858</v>
      </c>
      <c r="F744" s="7" t="s">
        <v>859</v>
      </c>
      <c r="G744" s="7" t="s">
        <v>1081</v>
      </c>
      <c r="H744" s="7" t="s">
        <v>1050</v>
      </c>
      <c r="I744" s="6" t="s">
        <v>11</v>
      </c>
      <c r="J744" s="1">
        <v>4336</v>
      </c>
      <c r="K744" s="1">
        <v>0</v>
      </c>
      <c r="L744" s="1">
        <v>4336</v>
      </c>
      <c r="M744" s="1">
        <v>4336</v>
      </c>
      <c r="N744" s="1">
        <v>0</v>
      </c>
      <c r="O744" s="1">
        <v>4336</v>
      </c>
      <c r="P744" s="1"/>
      <c r="Q744" s="12"/>
      <c r="R744" s="29">
        <f t="shared" si="36"/>
        <v>4336</v>
      </c>
      <c r="S744" t="str">
        <f t="shared" si="37"/>
        <v>Sobre ingreso</v>
      </c>
      <c r="T744" s="10">
        <f>IFERROR(VLOOKUP(A744,[1]!Tabla1[[#All],[Material]:[venta nueva]],38,FALSE),0)</f>
        <v>0</v>
      </c>
    </row>
    <row r="745" spans="1:20" hidden="1" x14ac:dyDescent="0.35">
      <c r="A745">
        <f t="shared" si="35"/>
        <v>1030309</v>
      </c>
      <c r="B745" s="6" t="s">
        <v>1242</v>
      </c>
      <c r="C745" s="7" t="s">
        <v>659</v>
      </c>
      <c r="D745" s="7" t="s">
        <v>1095</v>
      </c>
      <c r="E745" s="7" t="s">
        <v>864</v>
      </c>
      <c r="F745" s="7" t="s">
        <v>865</v>
      </c>
      <c r="G745" s="7" t="s">
        <v>1065</v>
      </c>
      <c r="H745" s="7" t="s">
        <v>1053</v>
      </c>
      <c r="I745" s="6" t="s">
        <v>12</v>
      </c>
      <c r="J745" s="1">
        <v>0</v>
      </c>
      <c r="K745" s="1">
        <v>22000</v>
      </c>
      <c r="L745" s="1">
        <v>22000</v>
      </c>
      <c r="M745" s="1">
        <v>0</v>
      </c>
      <c r="N745" s="1">
        <v>22000</v>
      </c>
      <c r="O745" s="1">
        <v>22000</v>
      </c>
      <c r="P745" s="1">
        <v>22000</v>
      </c>
      <c r="Q745" s="12"/>
      <c r="R745" s="29">
        <f t="shared" si="36"/>
        <v>0</v>
      </c>
      <c r="S745" t="str">
        <f t="shared" si="37"/>
        <v>OK</v>
      </c>
      <c r="T745" s="10">
        <f>IFERROR(VLOOKUP(A745,[1]!Tabla1[[#All],[Material]:[venta nueva]],38,FALSE),0)</f>
        <v>0</v>
      </c>
    </row>
    <row r="746" spans="1:20" hidden="1" x14ac:dyDescent="0.35">
      <c r="A746">
        <f t="shared" si="35"/>
        <v>1030332</v>
      </c>
      <c r="B746" s="6" t="s">
        <v>1242</v>
      </c>
      <c r="C746" s="7" t="s">
        <v>659</v>
      </c>
      <c r="D746" s="7" t="s">
        <v>1095</v>
      </c>
      <c r="E746" s="7" t="s">
        <v>871</v>
      </c>
      <c r="F746" s="7" t="s">
        <v>872</v>
      </c>
      <c r="G746" s="7" t="s">
        <v>1068</v>
      </c>
      <c r="H746" s="7" t="s">
        <v>994</v>
      </c>
      <c r="I746" s="6" t="s">
        <v>662</v>
      </c>
      <c r="J746" s="1"/>
      <c r="K746" s="1"/>
      <c r="L746" s="1"/>
      <c r="M746" s="1"/>
      <c r="N746" s="1"/>
      <c r="O746" s="1"/>
      <c r="P746" s="1">
        <v>24000</v>
      </c>
      <c r="Q746" s="12"/>
      <c r="R746" s="29">
        <f t="shared" si="36"/>
        <v>-24000</v>
      </c>
      <c r="S746" t="str">
        <f t="shared" si="37"/>
        <v>Pendiente de ingreso</v>
      </c>
      <c r="T746" s="10">
        <f>IFERROR(VLOOKUP(A746,[1]!Tabla1[[#All],[Material]:[venta nueva]],38,FALSE),0)</f>
        <v>0</v>
      </c>
    </row>
    <row r="747" spans="1:20" hidden="1" x14ac:dyDescent="0.35">
      <c r="A747">
        <f t="shared" si="35"/>
        <v>1030332</v>
      </c>
      <c r="B747" s="6" t="s">
        <v>1242</v>
      </c>
      <c r="C747" s="7" t="s">
        <v>659</v>
      </c>
      <c r="D747" s="7" t="s">
        <v>1095</v>
      </c>
      <c r="E747" s="7" t="s">
        <v>871</v>
      </c>
      <c r="F747" s="7" t="s">
        <v>872</v>
      </c>
      <c r="G747" s="7" t="s">
        <v>1068</v>
      </c>
      <c r="H747" s="7" t="s">
        <v>994</v>
      </c>
      <c r="I747" s="6" t="s">
        <v>11</v>
      </c>
      <c r="J747" s="1">
        <v>24000</v>
      </c>
      <c r="K747" s="1">
        <v>92708</v>
      </c>
      <c r="L747" s="1">
        <v>120000</v>
      </c>
      <c r="M747" s="1">
        <v>24000</v>
      </c>
      <c r="N747" s="1">
        <v>92708</v>
      </c>
      <c r="O747" s="1">
        <v>120000</v>
      </c>
      <c r="P747" s="1">
        <v>144000</v>
      </c>
      <c r="Q747" s="12"/>
      <c r="R747" s="29">
        <f t="shared" si="36"/>
        <v>-24000</v>
      </c>
      <c r="S747" t="str">
        <f t="shared" si="37"/>
        <v>Pendiente de ingreso</v>
      </c>
      <c r="T747" s="10">
        <f>IFERROR(VLOOKUP(A747,[1]!Tabla1[[#All],[Material]:[venta nueva]],38,FALSE),0)</f>
        <v>0</v>
      </c>
    </row>
    <row r="748" spans="1:20" hidden="1" x14ac:dyDescent="0.35">
      <c r="A748">
        <f t="shared" si="35"/>
        <v>1030355</v>
      </c>
      <c r="B748" s="6" t="s">
        <v>1242</v>
      </c>
      <c r="C748" s="7" t="s">
        <v>659</v>
      </c>
      <c r="D748" s="7" t="s">
        <v>1095</v>
      </c>
      <c r="E748" s="7" t="s">
        <v>875</v>
      </c>
      <c r="F748" s="7" t="s">
        <v>876</v>
      </c>
      <c r="G748" s="7" t="s">
        <v>1092</v>
      </c>
      <c r="H748" s="7" t="s">
        <v>1055</v>
      </c>
      <c r="I748" s="6" t="s">
        <v>662</v>
      </c>
      <c r="J748" s="1">
        <v>-33636</v>
      </c>
      <c r="K748" s="1">
        <v>71632</v>
      </c>
      <c r="L748" s="1">
        <v>37996</v>
      </c>
      <c r="M748" s="1">
        <v>-33636</v>
      </c>
      <c r="N748" s="1">
        <v>71632</v>
      </c>
      <c r="O748" s="1">
        <v>37996</v>
      </c>
      <c r="P748" s="1">
        <v>24000</v>
      </c>
      <c r="Q748" s="12"/>
      <c r="R748" s="29">
        <f t="shared" si="36"/>
        <v>13996</v>
      </c>
      <c r="S748" t="str">
        <f t="shared" si="37"/>
        <v>Sobre ingreso</v>
      </c>
      <c r="T748" s="10">
        <f>IFERROR(VLOOKUP(A748,[1]!Tabla1[[#All],[Material]:[venta nueva]],38,FALSE),0)</f>
        <v>0</v>
      </c>
    </row>
    <row r="749" spans="1:20" hidden="1" x14ac:dyDescent="0.35">
      <c r="A749">
        <f t="shared" si="35"/>
        <v>1030378</v>
      </c>
      <c r="B749" s="6" t="s">
        <v>1242</v>
      </c>
      <c r="C749" s="7" t="s">
        <v>659</v>
      </c>
      <c r="D749" s="7" t="s">
        <v>1095</v>
      </c>
      <c r="E749" s="7" t="s">
        <v>885</v>
      </c>
      <c r="F749" s="7" t="s">
        <v>886</v>
      </c>
      <c r="G749" s="7" t="s">
        <v>1065</v>
      </c>
      <c r="H749" s="7" t="s">
        <v>989</v>
      </c>
      <c r="I749" s="6" t="s">
        <v>662</v>
      </c>
      <c r="J749" s="1">
        <v>-303</v>
      </c>
      <c r="K749" s="1">
        <v>303</v>
      </c>
      <c r="L749" s="1">
        <v>0</v>
      </c>
      <c r="M749" s="1">
        <v>-303</v>
      </c>
      <c r="N749" s="1">
        <v>303</v>
      </c>
      <c r="O749" s="1">
        <v>0</v>
      </c>
      <c r="P749" s="1"/>
      <c r="Q749" s="12"/>
      <c r="R749" s="29">
        <f t="shared" si="36"/>
        <v>0</v>
      </c>
      <c r="S749" t="str">
        <f t="shared" si="37"/>
        <v>OK</v>
      </c>
      <c r="T749" s="10">
        <f>IFERROR(VLOOKUP(A749,[1]!Tabla1[[#All],[Material]:[venta nueva]],38,FALSE),0)</f>
        <v>0</v>
      </c>
    </row>
    <row r="750" spans="1:20" hidden="1" x14ac:dyDescent="0.35">
      <c r="A750">
        <f t="shared" si="35"/>
        <v>1030535</v>
      </c>
      <c r="B750" s="6" t="s">
        <v>1242</v>
      </c>
      <c r="C750" s="7" t="s">
        <v>659</v>
      </c>
      <c r="D750" s="7" t="s">
        <v>1095</v>
      </c>
      <c r="E750" s="7" t="s">
        <v>913</v>
      </c>
      <c r="F750" s="7" t="s">
        <v>914</v>
      </c>
      <c r="G750" s="7" t="s">
        <v>1089</v>
      </c>
      <c r="H750" s="7" t="s">
        <v>1049</v>
      </c>
      <c r="I750" s="6" t="s">
        <v>12</v>
      </c>
      <c r="J750" s="1">
        <v>7037</v>
      </c>
      <c r="K750" s="1">
        <v>14963</v>
      </c>
      <c r="L750" s="1">
        <v>22000</v>
      </c>
      <c r="M750" s="1">
        <v>7037</v>
      </c>
      <c r="N750" s="1">
        <v>14963</v>
      </c>
      <c r="O750" s="1">
        <v>22000</v>
      </c>
      <c r="P750" s="1">
        <v>22000</v>
      </c>
      <c r="Q750" s="12"/>
      <c r="R750" s="29">
        <f t="shared" si="36"/>
        <v>0</v>
      </c>
      <c r="S750" t="str">
        <f t="shared" si="37"/>
        <v>OK</v>
      </c>
      <c r="T750" s="10">
        <f>IFERROR(VLOOKUP(A750,[1]!Tabla1[[#All],[Material]:[venta nueva]],38,FALSE),0)</f>
        <v>0</v>
      </c>
    </row>
    <row r="751" spans="1:20" hidden="1" x14ac:dyDescent="0.35">
      <c r="A751">
        <f t="shared" si="35"/>
        <v>1030545</v>
      </c>
      <c r="B751" s="6" t="s">
        <v>1242</v>
      </c>
      <c r="C751" s="7" t="s">
        <v>659</v>
      </c>
      <c r="D751" s="7" t="s">
        <v>1095</v>
      </c>
      <c r="E751" s="7" t="s">
        <v>917</v>
      </c>
      <c r="F751" s="7" t="s">
        <v>918</v>
      </c>
      <c r="G751" s="7" t="s">
        <v>1093</v>
      </c>
      <c r="H751" s="7" t="s">
        <v>1059</v>
      </c>
      <c r="I751" s="6" t="s">
        <v>11</v>
      </c>
      <c r="J751" s="1">
        <v>12495</v>
      </c>
      <c r="K751" s="1">
        <v>11505</v>
      </c>
      <c r="L751" s="1">
        <v>24000</v>
      </c>
      <c r="M751" s="1">
        <v>12495</v>
      </c>
      <c r="N751" s="1">
        <v>11505</v>
      </c>
      <c r="O751" s="1">
        <v>24000</v>
      </c>
      <c r="P751" s="1">
        <v>24000</v>
      </c>
      <c r="Q751" s="12"/>
      <c r="R751" s="29">
        <f t="shared" si="36"/>
        <v>0</v>
      </c>
      <c r="S751" t="str">
        <f t="shared" si="37"/>
        <v>OK</v>
      </c>
      <c r="T751" s="10">
        <f>IFERROR(VLOOKUP(A751,[1]!Tabla1[[#All],[Material]:[venta nueva]],38,FALSE),0)</f>
        <v>0</v>
      </c>
    </row>
    <row r="752" spans="1:20" hidden="1" x14ac:dyDescent="0.35">
      <c r="A752">
        <f t="shared" si="35"/>
        <v>1030635</v>
      </c>
      <c r="B752" s="6" t="s">
        <v>1242</v>
      </c>
      <c r="C752" s="7" t="s">
        <v>659</v>
      </c>
      <c r="D752" s="7" t="s">
        <v>1095</v>
      </c>
      <c r="E752" s="7" t="s">
        <v>923</v>
      </c>
      <c r="F752" s="7" t="s">
        <v>924</v>
      </c>
      <c r="G752" s="7" t="s">
        <v>1065</v>
      </c>
      <c r="H752" s="7" t="s">
        <v>1053</v>
      </c>
      <c r="I752" s="6" t="s">
        <v>662</v>
      </c>
      <c r="J752" s="1">
        <v>10120</v>
      </c>
      <c r="K752" s="1">
        <v>0</v>
      </c>
      <c r="L752" s="1">
        <v>10120</v>
      </c>
      <c r="M752" s="1">
        <v>10120</v>
      </c>
      <c r="N752" s="1">
        <v>0</v>
      </c>
      <c r="O752" s="1">
        <v>10120</v>
      </c>
      <c r="P752" s="1"/>
      <c r="Q752" s="12"/>
      <c r="R752" s="29">
        <f t="shared" si="36"/>
        <v>10120</v>
      </c>
      <c r="S752" t="str">
        <f t="shared" si="37"/>
        <v>Sobre ingreso</v>
      </c>
      <c r="T752" s="10">
        <f>IFERROR(VLOOKUP(A752,[1]!Tabla1[[#All],[Material]:[venta nueva]],38,FALSE),0)</f>
        <v>0</v>
      </c>
    </row>
    <row r="753" spans="1:20" hidden="1" x14ac:dyDescent="0.35">
      <c r="A753">
        <f t="shared" si="35"/>
        <v>1030670</v>
      </c>
      <c r="B753" s="6" t="s">
        <v>1242</v>
      </c>
      <c r="C753" s="7" t="s">
        <v>659</v>
      </c>
      <c r="D753" s="7" t="s">
        <v>1095</v>
      </c>
      <c r="E753" s="7" t="s">
        <v>927</v>
      </c>
      <c r="F753" s="7" t="s">
        <v>928</v>
      </c>
      <c r="G753" s="7" t="s">
        <v>1090</v>
      </c>
      <c r="H753" s="7" t="s">
        <v>1052</v>
      </c>
      <c r="I753" s="6" t="s">
        <v>11</v>
      </c>
      <c r="J753" s="1">
        <v>0</v>
      </c>
      <c r="K753" s="1">
        <v>48000</v>
      </c>
      <c r="L753" s="1">
        <v>48000</v>
      </c>
      <c r="M753" s="1">
        <v>0</v>
      </c>
      <c r="N753" s="1">
        <v>48000</v>
      </c>
      <c r="O753" s="1">
        <v>48000</v>
      </c>
      <c r="P753" s="1">
        <v>72000</v>
      </c>
      <c r="Q753" s="12"/>
      <c r="R753" s="29">
        <f t="shared" si="36"/>
        <v>-24000</v>
      </c>
      <c r="S753" t="str">
        <f t="shared" si="37"/>
        <v>Pendiente de ingreso</v>
      </c>
      <c r="T753" s="10">
        <f>IFERROR(VLOOKUP(A753,[1]!Tabla1[[#All],[Material]:[venta nueva]],38,FALSE),0)</f>
        <v>0</v>
      </c>
    </row>
    <row r="754" spans="1:20" hidden="1" x14ac:dyDescent="0.35">
      <c r="A754">
        <f t="shared" si="35"/>
        <v>1030720</v>
      </c>
      <c r="B754" s="6" t="s">
        <v>1242</v>
      </c>
      <c r="C754" s="7" t="s">
        <v>659</v>
      </c>
      <c r="D754" s="7" t="s">
        <v>1095</v>
      </c>
      <c r="E754" s="7" t="s">
        <v>942</v>
      </c>
      <c r="F754" s="7" t="s">
        <v>943</v>
      </c>
      <c r="G754" s="7" t="s">
        <v>1081</v>
      </c>
      <c r="H754" s="7" t="s">
        <v>1050</v>
      </c>
      <c r="I754" s="6" t="s">
        <v>662</v>
      </c>
      <c r="J754" s="1">
        <v>10387</v>
      </c>
      <c r="K754" s="1">
        <v>0</v>
      </c>
      <c r="L754" s="1">
        <v>10387</v>
      </c>
      <c r="M754" s="1">
        <v>10387</v>
      </c>
      <c r="N754" s="1">
        <v>0</v>
      </c>
      <c r="O754" s="1">
        <v>10387</v>
      </c>
      <c r="P754" s="1"/>
      <c r="Q754" s="12"/>
      <c r="R754" s="29">
        <f t="shared" si="36"/>
        <v>10387</v>
      </c>
      <c r="S754" t="str">
        <f t="shared" si="37"/>
        <v>Sobre ingreso</v>
      </c>
      <c r="T754" s="10">
        <f>IFERROR(VLOOKUP(A754,[1]!Tabla1[[#All],[Material]:[venta nueva]],38,FALSE),0)</f>
        <v>0</v>
      </c>
    </row>
    <row r="755" spans="1:20" hidden="1" x14ac:dyDescent="0.35">
      <c r="A755">
        <f t="shared" si="35"/>
        <v>1030720</v>
      </c>
      <c r="B755" s="6" t="s">
        <v>1242</v>
      </c>
      <c r="C755" s="7" t="s">
        <v>659</v>
      </c>
      <c r="D755" s="7" t="s">
        <v>1095</v>
      </c>
      <c r="E755" s="7" t="s">
        <v>942</v>
      </c>
      <c r="F755" s="7" t="s">
        <v>943</v>
      </c>
      <c r="G755" s="7" t="s">
        <v>1081</v>
      </c>
      <c r="H755" s="7" t="s">
        <v>1050</v>
      </c>
      <c r="I755" s="6" t="s">
        <v>11</v>
      </c>
      <c r="J755" s="1">
        <v>0</v>
      </c>
      <c r="K755" s="1">
        <v>13613</v>
      </c>
      <c r="L755" s="1">
        <v>13613</v>
      </c>
      <c r="M755" s="1">
        <v>0</v>
      </c>
      <c r="N755" s="1">
        <v>13613</v>
      </c>
      <c r="O755" s="1">
        <v>13613</v>
      </c>
      <c r="P755" s="1">
        <v>24000</v>
      </c>
      <c r="Q755" s="12"/>
      <c r="R755" s="29">
        <f t="shared" si="36"/>
        <v>-10387</v>
      </c>
      <c r="S755" t="str">
        <f t="shared" si="37"/>
        <v>Pendiente de ingreso</v>
      </c>
      <c r="T755" s="10">
        <f>IFERROR(VLOOKUP(A755,[1]!Tabla1[[#All],[Material]:[venta nueva]],38,FALSE),0)</f>
        <v>0</v>
      </c>
    </row>
    <row r="756" spans="1:20" hidden="1" x14ac:dyDescent="0.35">
      <c r="A756">
        <f t="shared" si="35"/>
        <v>1030744</v>
      </c>
      <c r="B756" s="6" t="s">
        <v>1242</v>
      </c>
      <c r="C756" s="7" t="s">
        <v>659</v>
      </c>
      <c r="D756" s="7" t="s">
        <v>1095</v>
      </c>
      <c r="E756" s="7" t="s">
        <v>952</v>
      </c>
      <c r="F756" s="7" t="s">
        <v>953</v>
      </c>
      <c r="G756" s="7" t="s">
        <v>1065</v>
      </c>
      <c r="H756" s="7" t="s">
        <v>1061</v>
      </c>
      <c r="I756" s="6" t="s">
        <v>662</v>
      </c>
      <c r="J756" s="1">
        <v>9389</v>
      </c>
      <c r="K756" s="1">
        <v>2611</v>
      </c>
      <c r="L756" s="1">
        <v>12000</v>
      </c>
      <c r="M756" s="1">
        <v>9389</v>
      </c>
      <c r="N756" s="1">
        <v>2611</v>
      </c>
      <c r="O756" s="1">
        <v>12000</v>
      </c>
      <c r="P756" s="1"/>
      <c r="Q756" s="12"/>
      <c r="R756" s="29">
        <f t="shared" si="36"/>
        <v>12000</v>
      </c>
      <c r="S756" t="str">
        <f t="shared" si="37"/>
        <v>Sobre ingreso</v>
      </c>
      <c r="T756" s="10">
        <f>IFERROR(VLOOKUP(A756,[1]!Tabla1[[#All],[Material]:[venta nueva]],38,FALSE),0)</f>
        <v>0</v>
      </c>
    </row>
    <row r="757" spans="1:20" hidden="1" x14ac:dyDescent="0.35">
      <c r="A757">
        <f t="shared" si="35"/>
        <v>1030780</v>
      </c>
      <c r="B757" s="6" t="s">
        <v>1242</v>
      </c>
      <c r="C757" s="7" t="s">
        <v>659</v>
      </c>
      <c r="D757" s="7" t="s">
        <v>1095</v>
      </c>
      <c r="E757" s="7" t="s">
        <v>962</v>
      </c>
      <c r="F757" s="7" t="s">
        <v>963</v>
      </c>
      <c r="G757" s="7" t="s">
        <v>1091</v>
      </c>
      <c r="H757" s="7" t="s">
        <v>1054</v>
      </c>
      <c r="I757" s="6" t="s">
        <v>11</v>
      </c>
      <c r="J757" s="1">
        <v>1494</v>
      </c>
      <c r="K757" s="1">
        <v>0</v>
      </c>
      <c r="L757" s="1">
        <v>0</v>
      </c>
      <c r="M757" s="1">
        <v>1494</v>
      </c>
      <c r="N757" s="1">
        <v>0</v>
      </c>
      <c r="O757" s="1">
        <v>0</v>
      </c>
      <c r="P757" s="1"/>
      <c r="Q757" s="12"/>
      <c r="R757" s="29">
        <f t="shared" si="36"/>
        <v>0</v>
      </c>
      <c r="S757" t="str">
        <f t="shared" si="37"/>
        <v>OK</v>
      </c>
      <c r="T757" s="10">
        <f>IFERROR(VLOOKUP(A757,[1]!Tabla1[[#All],[Material]:[venta nueva]],38,FALSE),0)</f>
        <v>0</v>
      </c>
    </row>
    <row r="758" spans="1:20" hidden="1" x14ac:dyDescent="0.35">
      <c r="A758">
        <f t="shared" si="35"/>
        <v>1030239</v>
      </c>
      <c r="B758" s="6" t="s">
        <v>1242</v>
      </c>
      <c r="C758" s="7" t="s">
        <v>659</v>
      </c>
      <c r="D758" s="7" t="s">
        <v>1096</v>
      </c>
      <c r="E758" s="7" t="s">
        <v>860</v>
      </c>
      <c r="F758" s="7" t="s">
        <v>861</v>
      </c>
      <c r="G758" s="7" t="s">
        <v>1068</v>
      </c>
      <c r="H758" s="7" t="s">
        <v>1051</v>
      </c>
      <c r="I758" s="6" t="s">
        <v>8</v>
      </c>
      <c r="J758" s="1">
        <v>-8521</v>
      </c>
      <c r="K758" s="1">
        <v>32521</v>
      </c>
      <c r="L758" s="1">
        <v>24000</v>
      </c>
      <c r="M758" s="1">
        <v>-8521</v>
      </c>
      <c r="N758" s="1">
        <v>32521</v>
      </c>
      <c r="O758" s="1">
        <v>24000</v>
      </c>
      <c r="P758" s="1">
        <v>24008.04</v>
      </c>
      <c r="Q758" s="12"/>
      <c r="R758" s="29">
        <f t="shared" si="36"/>
        <v>-8.0400000000008731</v>
      </c>
      <c r="S758" t="str">
        <f t="shared" si="37"/>
        <v>Pendiente de ingreso</v>
      </c>
      <c r="T758" s="10">
        <f>IFERROR(VLOOKUP(A758,[1]!Tabla1[[#All],[Material]:[venta nueva]],38,FALSE),0)</f>
        <v>0</v>
      </c>
    </row>
    <row r="759" spans="1:20" hidden="1" x14ac:dyDescent="0.35">
      <c r="A759">
        <f t="shared" si="35"/>
        <v>1030265</v>
      </c>
      <c r="B759" s="6" t="s">
        <v>1242</v>
      </c>
      <c r="C759" s="7" t="s">
        <v>659</v>
      </c>
      <c r="D759" s="7" t="s">
        <v>1096</v>
      </c>
      <c r="E759" s="7" t="s">
        <v>862</v>
      </c>
      <c r="F759" s="7" t="s">
        <v>863</v>
      </c>
      <c r="G759" s="7" t="s">
        <v>1090</v>
      </c>
      <c r="H759" s="7" t="s">
        <v>1052</v>
      </c>
      <c r="I759" s="6" t="s">
        <v>9</v>
      </c>
      <c r="J759" s="1">
        <v>0</v>
      </c>
      <c r="K759" s="1">
        <v>64800</v>
      </c>
      <c r="L759" s="1">
        <v>64800</v>
      </c>
      <c r="M759" s="1">
        <v>0</v>
      </c>
      <c r="N759" s="1">
        <v>64800</v>
      </c>
      <c r="O759" s="1">
        <v>64800</v>
      </c>
      <c r="P759" s="1">
        <v>64800</v>
      </c>
      <c r="Q759" s="12"/>
      <c r="R759" s="29">
        <f t="shared" si="36"/>
        <v>0</v>
      </c>
      <c r="S759" t="str">
        <f t="shared" si="37"/>
        <v>OK</v>
      </c>
      <c r="T759" s="10">
        <f>IFERROR(VLOOKUP(A759,[1]!Tabla1[[#All],[Material]:[venta nueva]],38,FALSE),0)</f>
        <v>0</v>
      </c>
    </row>
    <row r="760" spans="1:20" hidden="1" x14ac:dyDescent="0.35">
      <c r="A760">
        <f t="shared" si="35"/>
        <v>1030321</v>
      </c>
      <c r="B760" s="6" t="s">
        <v>1242</v>
      </c>
      <c r="C760" s="7" t="s">
        <v>659</v>
      </c>
      <c r="D760" s="7" t="s">
        <v>1096</v>
      </c>
      <c r="E760" s="7" t="s">
        <v>866</v>
      </c>
      <c r="F760" s="7" t="s">
        <v>867</v>
      </c>
      <c r="G760" s="7" t="s">
        <v>1091</v>
      </c>
      <c r="H760" s="7" t="s">
        <v>1054</v>
      </c>
      <c r="I760" s="6" t="s">
        <v>8</v>
      </c>
      <c r="J760" s="1">
        <v>0</v>
      </c>
      <c r="K760" s="1">
        <v>3366</v>
      </c>
      <c r="L760" s="1">
        <v>3366</v>
      </c>
      <c r="M760" s="1">
        <v>0</v>
      </c>
      <c r="N760" s="1">
        <v>3366</v>
      </c>
      <c r="O760" s="1">
        <v>3366</v>
      </c>
      <c r="P760" s="1">
        <v>11063.727999999999</v>
      </c>
      <c r="Q760" s="12"/>
      <c r="R760" s="29">
        <f t="shared" si="36"/>
        <v>-7697.7279999999992</v>
      </c>
      <c r="S760" t="str">
        <f t="shared" si="37"/>
        <v>Pendiente de ingreso</v>
      </c>
      <c r="T760" s="10">
        <f>IFERROR(VLOOKUP(A760,[1]!Tabla1[[#All],[Material]:[venta nueva]],38,FALSE),0)</f>
        <v>0</v>
      </c>
    </row>
    <row r="761" spans="1:20" hidden="1" x14ac:dyDescent="0.35">
      <c r="A761">
        <f t="shared" si="35"/>
        <v>1030337</v>
      </c>
      <c r="B761" s="6" t="s">
        <v>1242</v>
      </c>
      <c r="C761" s="7" t="s">
        <v>659</v>
      </c>
      <c r="D761" s="7" t="s">
        <v>1096</v>
      </c>
      <c r="E761" s="7" t="s">
        <v>873</v>
      </c>
      <c r="F761" s="7" t="s">
        <v>874</v>
      </c>
      <c r="G761" s="7" t="s">
        <v>1090</v>
      </c>
      <c r="H761" s="7" t="s">
        <v>1052</v>
      </c>
      <c r="I761" s="6" t="s">
        <v>10</v>
      </c>
      <c r="J761" s="1">
        <v>-31580</v>
      </c>
      <c r="K761" s="1">
        <v>336000</v>
      </c>
      <c r="L761" s="1">
        <v>304420</v>
      </c>
      <c r="M761" s="1">
        <v>-31580</v>
      </c>
      <c r="N761" s="1">
        <v>336000</v>
      </c>
      <c r="O761" s="1">
        <v>304420</v>
      </c>
      <c r="P761" s="1">
        <v>288000</v>
      </c>
      <c r="Q761" s="12"/>
      <c r="R761" s="29">
        <f t="shared" si="36"/>
        <v>16420</v>
      </c>
      <c r="S761" t="str">
        <f t="shared" si="37"/>
        <v>Sobre ingreso</v>
      </c>
      <c r="T761" s="10">
        <f>IFERROR(VLOOKUP(A761,[1]!Tabla1[[#All],[Material]:[venta nueva]],38,FALSE),0)</f>
        <v>0</v>
      </c>
    </row>
    <row r="762" spans="1:20" hidden="1" x14ac:dyDescent="0.35">
      <c r="A762">
        <f t="shared" si="35"/>
        <v>1030360</v>
      </c>
      <c r="B762" s="6" t="s">
        <v>1242</v>
      </c>
      <c r="C762" s="7" t="s">
        <v>659</v>
      </c>
      <c r="D762" s="7" t="s">
        <v>1096</v>
      </c>
      <c r="E762" s="7" t="s">
        <v>877</v>
      </c>
      <c r="F762" s="7" t="s">
        <v>878</v>
      </c>
      <c r="G762" s="7" t="s">
        <v>1091</v>
      </c>
      <c r="H762" s="7" t="s">
        <v>1054</v>
      </c>
      <c r="I762" s="6" t="s">
        <v>8</v>
      </c>
      <c r="J762" s="1">
        <v>0</v>
      </c>
      <c r="K762" s="1">
        <v>2043</v>
      </c>
      <c r="L762" s="1">
        <v>2043</v>
      </c>
      <c r="M762" s="1">
        <v>0</v>
      </c>
      <c r="N762" s="1">
        <v>2043</v>
      </c>
      <c r="O762" s="1">
        <v>2043</v>
      </c>
      <c r="P762" s="1">
        <v>2054.7399999999998</v>
      </c>
      <c r="Q762" s="12"/>
      <c r="R762" s="29">
        <f t="shared" si="36"/>
        <v>-11.739999999999782</v>
      </c>
      <c r="S762" t="str">
        <f t="shared" si="37"/>
        <v>Pendiente de ingreso</v>
      </c>
      <c r="T762" s="10">
        <f>IFERROR(VLOOKUP(A762,[1]!Tabla1[[#All],[Material]:[venta nueva]],38,FALSE),0)</f>
        <v>0</v>
      </c>
    </row>
    <row r="763" spans="1:20" hidden="1" x14ac:dyDescent="0.35">
      <c r="A763">
        <f t="shared" si="35"/>
        <v>1030370</v>
      </c>
      <c r="B763" s="6" t="s">
        <v>1242</v>
      </c>
      <c r="C763" s="7" t="s">
        <v>659</v>
      </c>
      <c r="D763" s="7" t="s">
        <v>1096</v>
      </c>
      <c r="E763" s="7" t="s">
        <v>881</v>
      </c>
      <c r="F763" s="7" t="s">
        <v>882</v>
      </c>
      <c r="G763" s="7" t="s">
        <v>1081</v>
      </c>
      <c r="H763" s="7" t="s">
        <v>1056</v>
      </c>
      <c r="I763" s="6" t="s">
        <v>8</v>
      </c>
      <c r="J763" s="1">
        <v>12546</v>
      </c>
      <c r="K763" s="1">
        <v>0</v>
      </c>
      <c r="L763" s="1">
        <v>12020</v>
      </c>
      <c r="M763" s="1">
        <v>12546</v>
      </c>
      <c r="N763" s="1">
        <v>0</v>
      </c>
      <c r="O763" s="1">
        <v>12020</v>
      </c>
      <c r="P763" s="1">
        <v>22623.355</v>
      </c>
      <c r="Q763" s="12"/>
      <c r="R763" s="29">
        <f t="shared" si="36"/>
        <v>-10603.355</v>
      </c>
      <c r="S763" t="str">
        <f t="shared" si="37"/>
        <v>Pendiente de ingreso</v>
      </c>
      <c r="T763" s="10">
        <f>IFERROR(VLOOKUP(A763,[1]!Tabla1[[#All],[Material]:[venta nueva]],38,FALSE),0)</f>
        <v>0</v>
      </c>
    </row>
    <row r="764" spans="1:20" hidden="1" x14ac:dyDescent="0.35">
      <c r="A764">
        <f t="shared" si="35"/>
        <v>1030376</v>
      </c>
      <c r="B764" s="6" t="s">
        <v>1242</v>
      </c>
      <c r="C764" s="7" t="s">
        <v>659</v>
      </c>
      <c r="D764" s="7" t="s">
        <v>1096</v>
      </c>
      <c r="E764" s="7" t="s">
        <v>883</v>
      </c>
      <c r="F764" s="7" t="s">
        <v>884</v>
      </c>
      <c r="G764" s="7" t="s">
        <v>1091</v>
      </c>
      <c r="H764" s="7" t="s">
        <v>1054</v>
      </c>
      <c r="I764" s="6" t="s">
        <v>8</v>
      </c>
      <c r="J764" s="1">
        <v>0</v>
      </c>
      <c r="K764" s="1">
        <v>6130</v>
      </c>
      <c r="L764" s="1">
        <v>6130</v>
      </c>
      <c r="M764" s="1">
        <v>0</v>
      </c>
      <c r="N764" s="1">
        <v>6130</v>
      </c>
      <c r="O764" s="1">
        <v>6130</v>
      </c>
      <c r="P764" s="1">
        <v>14880.394</v>
      </c>
      <c r="Q764" s="12"/>
      <c r="R764" s="29">
        <f t="shared" si="36"/>
        <v>-8750.3940000000002</v>
      </c>
      <c r="S764" t="str">
        <f t="shared" si="37"/>
        <v>Pendiente de ingreso</v>
      </c>
      <c r="T764" s="10">
        <f>IFERROR(VLOOKUP(A764,[1]!Tabla1[[#All],[Material]:[venta nueva]],38,FALSE),0)</f>
        <v>0</v>
      </c>
    </row>
    <row r="765" spans="1:20" hidden="1" x14ac:dyDescent="0.35">
      <c r="A765">
        <f t="shared" si="35"/>
        <v>1030379</v>
      </c>
      <c r="B765" s="6" t="s">
        <v>1242</v>
      </c>
      <c r="C765" s="7" t="s">
        <v>659</v>
      </c>
      <c r="D765" s="7" t="s">
        <v>1096</v>
      </c>
      <c r="E765" s="7" t="s">
        <v>887</v>
      </c>
      <c r="F765" s="7" t="s">
        <v>888</v>
      </c>
      <c r="G765" s="7" t="s">
        <v>1090</v>
      </c>
      <c r="H765" s="7" t="s">
        <v>1052</v>
      </c>
      <c r="I765" s="6" t="s">
        <v>8</v>
      </c>
      <c r="J765" s="1">
        <v>-165083</v>
      </c>
      <c r="K765" s="1">
        <v>696000</v>
      </c>
      <c r="L765" s="1">
        <v>530917</v>
      </c>
      <c r="M765" s="1">
        <v>-165083</v>
      </c>
      <c r="N765" s="1">
        <v>696000</v>
      </c>
      <c r="O765" s="1">
        <v>530917</v>
      </c>
      <c r="P765" s="1">
        <v>539037.28200000001</v>
      </c>
      <c r="Q765" s="12"/>
      <c r="R765" s="29">
        <f t="shared" si="36"/>
        <v>-8120.2820000000065</v>
      </c>
      <c r="S765" t="str">
        <f t="shared" si="37"/>
        <v>Pendiente de ingreso</v>
      </c>
      <c r="T765" s="10">
        <f>IFERROR(VLOOKUP(A765,[1]!Tabla1[[#All],[Material]:[venta nueva]],38,FALSE),0)</f>
        <v>0</v>
      </c>
    </row>
    <row r="766" spans="1:20" hidden="1" x14ac:dyDescent="0.35">
      <c r="A766">
        <f t="shared" si="35"/>
        <v>1030388</v>
      </c>
      <c r="B766" s="6" t="s">
        <v>1242</v>
      </c>
      <c r="C766" s="7" t="s">
        <v>659</v>
      </c>
      <c r="D766" s="7" t="s">
        <v>1096</v>
      </c>
      <c r="E766" s="7" t="s">
        <v>889</v>
      </c>
      <c r="F766" s="7" t="s">
        <v>890</v>
      </c>
      <c r="G766" s="7" t="s">
        <v>1072</v>
      </c>
      <c r="H766" s="7" t="s">
        <v>993</v>
      </c>
      <c r="I766" s="6" t="s">
        <v>14</v>
      </c>
      <c r="J766" s="1">
        <v>2729</v>
      </c>
      <c r="K766" s="1">
        <v>0</v>
      </c>
      <c r="L766" s="1">
        <v>0</v>
      </c>
      <c r="M766" s="1">
        <v>2729</v>
      </c>
      <c r="N766" s="1">
        <v>0</v>
      </c>
      <c r="O766" s="1">
        <v>0</v>
      </c>
      <c r="P766" s="1"/>
      <c r="Q766" s="12"/>
      <c r="R766" s="29">
        <f t="shared" si="36"/>
        <v>0</v>
      </c>
      <c r="S766" t="str">
        <f t="shared" si="37"/>
        <v>OK</v>
      </c>
      <c r="T766" s="10">
        <f>IFERROR(VLOOKUP(A766,[1]!Tabla1[[#All],[Material]:[venta nueva]],38,FALSE),0)</f>
        <v>0</v>
      </c>
    </row>
    <row r="767" spans="1:20" hidden="1" x14ac:dyDescent="0.35">
      <c r="A767">
        <f t="shared" si="35"/>
        <v>1030389</v>
      </c>
      <c r="B767" s="6" t="s">
        <v>1242</v>
      </c>
      <c r="C767" s="7" t="s">
        <v>659</v>
      </c>
      <c r="D767" s="7" t="s">
        <v>1096</v>
      </c>
      <c r="E767" s="7" t="s">
        <v>891</v>
      </c>
      <c r="F767" s="7" t="s">
        <v>892</v>
      </c>
      <c r="G767" s="7" t="s">
        <v>1072</v>
      </c>
      <c r="H767" s="7" t="s">
        <v>993</v>
      </c>
      <c r="I767" s="6" t="s">
        <v>14</v>
      </c>
      <c r="J767" s="1">
        <v>4455</v>
      </c>
      <c r="K767" s="1">
        <v>0</v>
      </c>
      <c r="L767" s="1">
        <v>0</v>
      </c>
      <c r="M767" s="1">
        <v>4455</v>
      </c>
      <c r="N767" s="1">
        <v>0</v>
      </c>
      <c r="O767" s="1">
        <v>0</v>
      </c>
      <c r="P767" s="1"/>
      <c r="Q767" s="12"/>
      <c r="R767" s="29">
        <f t="shared" si="36"/>
        <v>0</v>
      </c>
      <c r="S767" t="str">
        <f t="shared" si="37"/>
        <v>OK</v>
      </c>
      <c r="T767" s="10">
        <f>IFERROR(VLOOKUP(A767,[1]!Tabla1[[#All],[Material]:[venta nueva]],38,FALSE),0)</f>
        <v>0</v>
      </c>
    </row>
    <row r="768" spans="1:20" hidden="1" x14ac:dyDescent="0.35">
      <c r="A768">
        <f t="shared" si="35"/>
        <v>1030424</v>
      </c>
      <c r="B768" s="6" t="s">
        <v>1242</v>
      </c>
      <c r="C768" s="7" t="s">
        <v>659</v>
      </c>
      <c r="D768" s="7" t="s">
        <v>1096</v>
      </c>
      <c r="E768" s="7" t="s">
        <v>897</v>
      </c>
      <c r="F768" s="7" t="s">
        <v>898</v>
      </c>
      <c r="G768" s="7" t="s">
        <v>1090</v>
      </c>
      <c r="H768" s="7" t="s">
        <v>1058</v>
      </c>
      <c r="I768" s="6" t="s">
        <v>8</v>
      </c>
      <c r="J768" s="1">
        <v>0</v>
      </c>
      <c r="K768" s="1">
        <v>69560</v>
      </c>
      <c r="L768" s="1">
        <v>69560</v>
      </c>
      <c r="M768" s="1">
        <v>0</v>
      </c>
      <c r="N768" s="1">
        <v>69560</v>
      </c>
      <c r="O768" s="1">
        <v>69560</v>
      </c>
      <c r="P768" s="1">
        <v>69549.260999999999</v>
      </c>
      <c r="Q768" s="12"/>
      <c r="R768" s="29">
        <f t="shared" si="36"/>
        <v>10.739000000001397</v>
      </c>
      <c r="S768" t="str">
        <f t="shared" si="37"/>
        <v>Sobre ingreso</v>
      </c>
      <c r="T768" s="10">
        <f>IFERROR(VLOOKUP(A768,[1]!Tabla1[[#All],[Material]:[venta nueva]],38,FALSE),0)</f>
        <v>0</v>
      </c>
    </row>
    <row r="769" spans="1:20" hidden="1" x14ac:dyDescent="0.35">
      <c r="A769">
        <f t="shared" si="35"/>
        <v>1030452</v>
      </c>
      <c r="B769" s="6" t="s">
        <v>1242</v>
      </c>
      <c r="C769" s="7" t="s">
        <v>659</v>
      </c>
      <c r="D769" s="7" t="s">
        <v>1096</v>
      </c>
      <c r="E769" s="7" t="s">
        <v>899</v>
      </c>
      <c r="F769" s="7" t="s">
        <v>900</v>
      </c>
      <c r="G769" s="7" t="s">
        <v>1090</v>
      </c>
      <c r="H769" s="7" t="s">
        <v>1052</v>
      </c>
      <c r="I769" s="6" t="s">
        <v>8</v>
      </c>
      <c r="J769" s="1">
        <v>0</v>
      </c>
      <c r="K769" s="1">
        <v>14424</v>
      </c>
      <c r="L769" s="1">
        <v>14424</v>
      </c>
      <c r="M769" s="1">
        <v>0</v>
      </c>
      <c r="N769" s="1">
        <v>14424</v>
      </c>
      <c r="O769" s="1">
        <v>14424</v>
      </c>
      <c r="P769" s="1">
        <v>16170</v>
      </c>
      <c r="Q769" s="12"/>
      <c r="R769" s="29">
        <f t="shared" si="36"/>
        <v>-1746</v>
      </c>
      <c r="S769" t="str">
        <f t="shared" si="37"/>
        <v>Pendiente de ingreso</v>
      </c>
      <c r="T769" s="10">
        <f>IFERROR(VLOOKUP(A769,[1]!Tabla1[[#All],[Material]:[venta nueva]],38,FALSE),0)</f>
        <v>0</v>
      </c>
    </row>
    <row r="770" spans="1:20" hidden="1" x14ac:dyDescent="0.35">
      <c r="A770">
        <f t="shared" si="35"/>
        <v>1030505</v>
      </c>
      <c r="B770" s="6" t="s">
        <v>1242</v>
      </c>
      <c r="C770" s="7" t="s">
        <v>659</v>
      </c>
      <c r="D770" s="7" t="s">
        <v>1096</v>
      </c>
      <c r="E770" s="7" t="s">
        <v>907</v>
      </c>
      <c r="F770" s="7" t="s">
        <v>908</v>
      </c>
      <c r="G770" s="7" t="s">
        <v>1090</v>
      </c>
      <c r="H770" s="7" t="s">
        <v>1060</v>
      </c>
      <c r="I770" s="6" t="s">
        <v>8</v>
      </c>
      <c r="J770" s="1">
        <v>-8090</v>
      </c>
      <c r="K770" s="1">
        <v>15910</v>
      </c>
      <c r="L770" s="1">
        <v>7820</v>
      </c>
      <c r="M770" s="1">
        <v>-8090</v>
      </c>
      <c r="N770" s="1">
        <v>15910</v>
      </c>
      <c r="O770" s="1">
        <v>7820</v>
      </c>
      <c r="P770" s="1">
        <v>6350.2879999999996</v>
      </c>
      <c r="Q770" s="12"/>
      <c r="R770" s="29">
        <f t="shared" si="36"/>
        <v>1469.7120000000004</v>
      </c>
      <c r="S770" t="str">
        <f t="shared" si="37"/>
        <v>Sobre ingreso</v>
      </c>
      <c r="T770" s="10">
        <f>IFERROR(VLOOKUP(A770,[1]!Tabla1[[#All],[Material]:[venta nueva]],38,FALSE),0)</f>
        <v>0</v>
      </c>
    </row>
    <row r="771" spans="1:20" hidden="1" x14ac:dyDescent="0.35">
      <c r="A771">
        <f t="shared" si="35"/>
        <v>1030506</v>
      </c>
      <c r="B771" s="6" t="s">
        <v>1242</v>
      </c>
      <c r="C771" s="7" t="s">
        <v>659</v>
      </c>
      <c r="D771" s="7" t="s">
        <v>1096</v>
      </c>
      <c r="E771" s="7" t="s">
        <v>909</v>
      </c>
      <c r="F771" s="7" t="s">
        <v>910</v>
      </c>
      <c r="G771" s="7" t="s">
        <v>1090</v>
      </c>
      <c r="H771" s="7" t="s">
        <v>1052</v>
      </c>
      <c r="I771" s="6" t="s">
        <v>14</v>
      </c>
      <c r="J771" s="1">
        <v>-24200</v>
      </c>
      <c r="K771" s="1">
        <v>24000</v>
      </c>
      <c r="L771" s="1">
        <v>0</v>
      </c>
      <c r="M771" s="1">
        <v>-24200</v>
      </c>
      <c r="N771" s="1">
        <v>24000</v>
      </c>
      <c r="O771" s="1">
        <v>0</v>
      </c>
      <c r="P771" s="1"/>
      <c r="Q771" s="12"/>
      <c r="R771" s="29">
        <f t="shared" si="36"/>
        <v>0</v>
      </c>
      <c r="S771" t="str">
        <f t="shared" si="37"/>
        <v>OK</v>
      </c>
      <c r="T771" s="10">
        <f>IFERROR(VLOOKUP(A771,[1]!Tabla1[[#All],[Material]:[venta nueva]],38,FALSE),0)</f>
        <v>0</v>
      </c>
    </row>
    <row r="772" spans="1:20" hidden="1" x14ac:dyDescent="0.35">
      <c r="A772">
        <f t="shared" si="35"/>
        <v>1030566</v>
      </c>
      <c r="B772" s="6" t="s">
        <v>1242</v>
      </c>
      <c r="C772" s="7" t="s">
        <v>659</v>
      </c>
      <c r="D772" s="7" t="s">
        <v>1096</v>
      </c>
      <c r="E772" s="7" t="s">
        <v>921</v>
      </c>
      <c r="F772" s="7" t="s">
        <v>922</v>
      </c>
      <c r="G772" s="7" t="s">
        <v>1068</v>
      </c>
      <c r="H772" s="7" t="s">
        <v>1051</v>
      </c>
      <c r="I772" s="6" t="s">
        <v>14</v>
      </c>
      <c r="J772" s="1">
        <v>-9348</v>
      </c>
      <c r="K772" s="1">
        <v>0</v>
      </c>
      <c r="L772" s="1">
        <v>0</v>
      </c>
      <c r="M772" s="1">
        <v>-9348</v>
      </c>
      <c r="N772" s="1">
        <v>0</v>
      </c>
      <c r="O772" s="1">
        <v>0</v>
      </c>
      <c r="P772" s="1"/>
      <c r="Q772" s="12"/>
      <c r="R772" s="29">
        <f t="shared" si="36"/>
        <v>0</v>
      </c>
      <c r="S772" t="str">
        <f t="shared" si="37"/>
        <v>OK</v>
      </c>
      <c r="T772" s="10">
        <f>IFERROR(VLOOKUP(A772,[1]!Tabla1[[#All],[Material]:[venta nueva]],38,FALSE),0)</f>
        <v>0</v>
      </c>
    </row>
    <row r="773" spans="1:20" hidden="1" x14ac:dyDescent="0.35">
      <c r="A773">
        <f t="shared" si="35"/>
        <v>1030658</v>
      </c>
      <c r="B773" s="6" t="s">
        <v>1242</v>
      </c>
      <c r="C773" s="7" t="s">
        <v>659</v>
      </c>
      <c r="D773" s="7" t="s">
        <v>1096</v>
      </c>
      <c r="E773" s="7" t="s">
        <v>925</v>
      </c>
      <c r="F773" s="7" t="s">
        <v>926</v>
      </c>
      <c r="G773" s="7" t="s">
        <v>1093</v>
      </c>
      <c r="H773" s="7" t="s">
        <v>1059</v>
      </c>
      <c r="I773" s="6" t="s">
        <v>10</v>
      </c>
      <c r="J773" s="1">
        <v>-11026</v>
      </c>
      <c r="K773" s="1">
        <v>107026</v>
      </c>
      <c r="L773" s="1">
        <v>96000</v>
      </c>
      <c r="M773" s="1">
        <v>-11026</v>
      </c>
      <c r="N773" s="1">
        <v>107026</v>
      </c>
      <c r="O773" s="1">
        <v>96000</v>
      </c>
      <c r="P773" s="1">
        <v>96069.440000000002</v>
      </c>
      <c r="Q773" s="12"/>
      <c r="R773" s="29">
        <f t="shared" si="36"/>
        <v>-69.440000000002328</v>
      </c>
      <c r="S773" t="str">
        <f t="shared" si="37"/>
        <v>Pendiente de ingreso</v>
      </c>
      <c r="T773" s="10">
        <f>IFERROR(VLOOKUP(A773,[1]!Tabla1[[#All],[Material]:[venta nueva]],38,FALSE),0)</f>
        <v>0</v>
      </c>
    </row>
    <row r="774" spans="1:20" hidden="1" x14ac:dyDescent="0.35">
      <c r="A774">
        <f t="shared" ref="A774:A837" si="38">+E774*1</f>
        <v>1030683</v>
      </c>
      <c r="B774" s="6" t="s">
        <v>1242</v>
      </c>
      <c r="C774" s="7" t="s">
        <v>659</v>
      </c>
      <c r="D774" s="7" t="s">
        <v>1096</v>
      </c>
      <c r="E774" s="7" t="s">
        <v>931</v>
      </c>
      <c r="F774" s="7" t="s">
        <v>857</v>
      </c>
      <c r="G774" s="7" t="s">
        <v>1089</v>
      </c>
      <c r="H774" s="7" t="s">
        <v>1049</v>
      </c>
      <c r="I774" s="6" t="s">
        <v>14</v>
      </c>
      <c r="J774" s="1">
        <v>93121</v>
      </c>
      <c r="K774" s="1">
        <v>386879</v>
      </c>
      <c r="L774" s="1">
        <v>480000</v>
      </c>
      <c r="M774" s="1">
        <v>93121</v>
      </c>
      <c r="N774" s="1">
        <v>386879</v>
      </c>
      <c r="O774" s="1">
        <v>480000</v>
      </c>
      <c r="P774" s="1">
        <v>480000</v>
      </c>
      <c r="Q774" s="12"/>
      <c r="R774" s="29">
        <f t="shared" si="36"/>
        <v>0</v>
      </c>
      <c r="S774" t="str">
        <f t="shared" si="37"/>
        <v>OK</v>
      </c>
      <c r="T774" s="10">
        <f>IFERROR(VLOOKUP(A774,[1]!Tabla1[[#All],[Material]:[venta nueva]],38,FALSE),0)</f>
        <v>0</v>
      </c>
    </row>
    <row r="775" spans="1:20" hidden="1" x14ac:dyDescent="0.35">
      <c r="A775">
        <f t="shared" si="38"/>
        <v>1030684</v>
      </c>
      <c r="B775" s="6" t="s">
        <v>1242</v>
      </c>
      <c r="C775" s="7" t="s">
        <v>659</v>
      </c>
      <c r="D775" s="7" t="s">
        <v>1096</v>
      </c>
      <c r="E775" s="7" t="s">
        <v>932</v>
      </c>
      <c r="F775" s="7" t="s">
        <v>933</v>
      </c>
      <c r="G775" s="7" t="s">
        <v>1072</v>
      </c>
      <c r="H775" s="7" t="s">
        <v>993</v>
      </c>
      <c r="I775" s="6" t="s">
        <v>14</v>
      </c>
      <c r="J775" s="1">
        <v>2350</v>
      </c>
      <c r="K775" s="1">
        <v>20000</v>
      </c>
      <c r="L775" s="1">
        <v>22350</v>
      </c>
      <c r="M775" s="1">
        <v>2350</v>
      </c>
      <c r="N775" s="1">
        <v>20000</v>
      </c>
      <c r="O775" s="1">
        <v>22350</v>
      </c>
      <c r="P775" s="1">
        <v>24000</v>
      </c>
      <c r="Q775" s="12"/>
      <c r="R775" s="29">
        <f t="shared" si="36"/>
        <v>-1650</v>
      </c>
      <c r="S775" t="str">
        <f t="shared" si="37"/>
        <v>Pendiente de ingreso</v>
      </c>
      <c r="T775" s="10">
        <f>IFERROR(VLOOKUP(A775,[1]!Tabla1[[#All],[Material]:[venta nueva]],38,FALSE),0)</f>
        <v>0</v>
      </c>
    </row>
    <row r="776" spans="1:20" hidden="1" x14ac:dyDescent="0.35">
      <c r="A776">
        <f t="shared" si="38"/>
        <v>1030685</v>
      </c>
      <c r="B776" s="6" t="s">
        <v>1242</v>
      </c>
      <c r="C776" s="7" t="s">
        <v>659</v>
      </c>
      <c r="D776" s="7" t="s">
        <v>1096</v>
      </c>
      <c r="E776" s="7" t="s">
        <v>934</v>
      </c>
      <c r="F776" s="7" t="s">
        <v>935</v>
      </c>
      <c r="G776" s="7" t="s">
        <v>1068</v>
      </c>
      <c r="H776" s="7" t="s">
        <v>1051</v>
      </c>
      <c r="I776" s="6" t="s">
        <v>14</v>
      </c>
      <c r="J776" s="1">
        <v>-2957</v>
      </c>
      <c r="K776" s="1">
        <v>108000</v>
      </c>
      <c r="L776" s="1">
        <v>105043</v>
      </c>
      <c r="M776" s="1">
        <v>-2957</v>
      </c>
      <c r="N776" s="1">
        <v>108000</v>
      </c>
      <c r="O776" s="1">
        <v>105043</v>
      </c>
      <c r="P776" s="1">
        <v>96000</v>
      </c>
      <c r="Q776" s="12"/>
      <c r="R776" s="29">
        <f t="shared" ref="R776:R839" si="39">+O776-P776</f>
        <v>9043</v>
      </c>
      <c r="S776" t="str">
        <f t="shared" ref="S776:S839" si="40">IF(R776&gt;0,"Sobre ingreso",IF(R776&lt;0,"Pendiente de ingreso","OK"))</f>
        <v>Sobre ingreso</v>
      </c>
      <c r="T776" s="10">
        <f>IFERROR(VLOOKUP(A776,[1]!Tabla1[[#All],[Material]:[venta nueva]],38,FALSE),0)</f>
        <v>0</v>
      </c>
    </row>
    <row r="777" spans="1:20" hidden="1" x14ac:dyDescent="0.35">
      <c r="A777">
        <f t="shared" si="38"/>
        <v>1030686</v>
      </c>
      <c r="B777" s="6" t="s">
        <v>1242</v>
      </c>
      <c r="C777" s="7" t="s">
        <v>659</v>
      </c>
      <c r="D777" s="7" t="s">
        <v>1096</v>
      </c>
      <c r="E777" s="7" t="s">
        <v>936</v>
      </c>
      <c r="F777" s="7" t="s">
        <v>937</v>
      </c>
      <c r="G777" s="7" t="s">
        <v>1065</v>
      </c>
      <c r="H777" s="7" t="s">
        <v>1053</v>
      </c>
      <c r="I777" s="6" t="s">
        <v>14</v>
      </c>
      <c r="J777" s="1">
        <v>9268</v>
      </c>
      <c r="K777" s="1">
        <v>119632</v>
      </c>
      <c r="L777" s="1">
        <v>128900</v>
      </c>
      <c r="M777" s="1">
        <v>9268</v>
      </c>
      <c r="N777" s="1">
        <v>119632</v>
      </c>
      <c r="O777" s="1">
        <v>128900</v>
      </c>
      <c r="P777" s="1">
        <v>120000</v>
      </c>
      <c r="Q777" s="12"/>
      <c r="R777" s="29">
        <f t="shared" si="39"/>
        <v>8900</v>
      </c>
      <c r="S777" t="str">
        <f t="shared" si="40"/>
        <v>Sobre ingreso</v>
      </c>
      <c r="T777" s="10">
        <f>IFERROR(VLOOKUP(A777,[1]!Tabla1[[#All],[Material]:[venta nueva]],38,FALSE),0)</f>
        <v>0</v>
      </c>
    </row>
    <row r="778" spans="1:20" hidden="1" x14ac:dyDescent="0.35">
      <c r="A778">
        <f t="shared" si="38"/>
        <v>1030710</v>
      </c>
      <c r="B778" s="6" t="s">
        <v>1242</v>
      </c>
      <c r="C778" s="7" t="s">
        <v>659</v>
      </c>
      <c r="D778" s="7" t="s">
        <v>1096</v>
      </c>
      <c r="E778" s="7" t="s">
        <v>938</v>
      </c>
      <c r="F778" s="7" t="s">
        <v>939</v>
      </c>
      <c r="G778" s="7" t="s">
        <v>1065</v>
      </c>
      <c r="H778" s="7" t="s">
        <v>989</v>
      </c>
      <c r="I778" s="6" t="s">
        <v>9</v>
      </c>
      <c r="J778" s="1">
        <v>-3984</v>
      </c>
      <c r="K778" s="1">
        <v>12738</v>
      </c>
      <c r="L778" s="1">
        <v>8755</v>
      </c>
      <c r="M778" s="1">
        <v>-3984</v>
      </c>
      <c r="N778" s="1">
        <v>12738</v>
      </c>
      <c r="O778" s="1">
        <v>8755</v>
      </c>
      <c r="P778" s="1">
        <v>10800</v>
      </c>
      <c r="Q778" s="12"/>
      <c r="R778" s="29">
        <f t="shared" si="39"/>
        <v>-2045</v>
      </c>
      <c r="S778" t="str">
        <f t="shared" si="40"/>
        <v>Pendiente de ingreso</v>
      </c>
      <c r="T778" s="10">
        <f>IFERROR(VLOOKUP(A778,[1]!Tabla1[[#All],[Material]:[venta nueva]],38,FALSE),0)</f>
        <v>0</v>
      </c>
    </row>
    <row r="779" spans="1:20" hidden="1" x14ac:dyDescent="0.35">
      <c r="A779">
        <f t="shared" si="38"/>
        <v>1030711</v>
      </c>
      <c r="B779" s="6" t="s">
        <v>1242</v>
      </c>
      <c r="C779" s="7" t="s">
        <v>659</v>
      </c>
      <c r="D779" s="7" t="s">
        <v>1096</v>
      </c>
      <c r="E779" s="7" t="s">
        <v>940</v>
      </c>
      <c r="F779" s="7" t="s">
        <v>941</v>
      </c>
      <c r="G779" s="7" t="s">
        <v>1065</v>
      </c>
      <c r="H779" s="7" t="s">
        <v>981</v>
      </c>
      <c r="I779" s="6" t="s">
        <v>9</v>
      </c>
      <c r="J779" s="1">
        <v>-4098</v>
      </c>
      <c r="K779" s="1">
        <v>12000</v>
      </c>
      <c r="L779" s="1">
        <v>7902</v>
      </c>
      <c r="M779" s="1">
        <v>-4098</v>
      </c>
      <c r="N779" s="1">
        <v>12000</v>
      </c>
      <c r="O779" s="1">
        <v>7902</v>
      </c>
      <c r="P779" s="1">
        <v>10800</v>
      </c>
      <c r="Q779" s="12"/>
      <c r="R779" s="29">
        <f t="shared" si="39"/>
        <v>-2898</v>
      </c>
      <c r="S779" t="str">
        <f t="shared" si="40"/>
        <v>Pendiente de ingreso</v>
      </c>
      <c r="T779" s="10">
        <f>IFERROR(VLOOKUP(A779,[1]!Tabla1[[#All],[Material]:[venta nueva]],38,FALSE),0)</f>
        <v>0</v>
      </c>
    </row>
    <row r="780" spans="1:20" hidden="1" x14ac:dyDescent="0.35">
      <c r="A780">
        <f t="shared" si="38"/>
        <v>1030735</v>
      </c>
      <c r="B780" s="6" t="s">
        <v>1242</v>
      </c>
      <c r="C780" s="7" t="s">
        <v>659</v>
      </c>
      <c r="D780" s="7" t="s">
        <v>1096</v>
      </c>
      <c r="E780" s="7" t="s">
        <v>944</v>
      </c>
      <c r="F780" s="7" t="s">
        <v>945</v>
      </c>
      <c r="G780" s="7" t="s">
        <v>1065</v>
      </c>
      <c r="H780" s="7" t="s">
        <v>1053</v>
      </c>
      <c r="I780" s="6" t="s">
        <v>8</v>
      </c>
      <c r="J780" s="1">
        <v>943</v>
      </c>
      <c r="K780" s="1">
        <v>23057</v>
      </c>
      <c r="L780" s="1">
        <v>24000</v>
      </c>
      <c r="M780" s="1">
        <v>943</v>
      </c>
      <c r="N780" s="1">
        <v>23057</v>
      </c>
      <c r="O780" s="1">
        <v>24000</v>
      </c>
      <c r="P780" s="1">
        <v>24493.968000000001</v>
      </c>
      <c r="Q780" s="12"/>
      <c r="R780" s="29">
        <f t="shared" si="39"/>
        <v>-493.96800000000076</v>
      </c>
      <c r="S780" t="str">
        <f t="shared" si="40"/>
        <v>Pendiente de ingreso</v>
      </c>
      <c r="T780" s="10">
        <f>IFERROR(VLOOKUP(A780,[1]!Tabla1[[#All],[Material]:[venta nueva]],38,FALSE),0)</f>
        <v>0</v>
      </c>
    </row>
    <row r="781" spans="1:20" hidden="1" x14ac:dyDescent="0.35">
      <c r="A781">
        <f t="shared" si="38"/>
        <v>1030743</v>
      </c>
      <c r="B781" s="6" t="s">
        <v>1242</v>
      </c>
      <c r="C781" s="7" t="s">
        <v>659</v>
      </c>
      <c r="D781" s="7" t="s">
        <v>1096</v>
      </c>
      <c r="E781" s="7" t="s">
        <v>950</v>
      </c>
      <c r="F781" s="7" t="s">
        <v>951</v>
      </c>
      <c r="G781" s="7" t="s">
        <v>1089</v>
      </c>
      <c r="H781" s="7" t="s">
        <v>1049</v>
      </c>
      <c r="I781" s="6" t="s">
        <v>14</v>
      </c>
      <c r="J781" s="1">
        <v>0</v>
      </c>
      <c r="K781" s="1">
        <v>2000</v>
      </c>
      <c r="L781" s="1">
        <v>2000</v>
      </c>
      <c r="M781" s="1">
        <v>0</v>
      </c>
      <c r="N781" s="1">
        <v>2000</v>
      </c>
      <c r="O781" s="1">
        <v>2000</v>
      </c>
      <c r="P781" s="1"/>
      <c r="Q781" s="12"/>
      <c r="R781" s="29">
        <f t="shared" si="39"/>
        <v>2000</v>
      </c>
      <c r="S781" t="str">
        <f t="shared" si="40"/>
        <v>Sobre ingreso</v>
      </c>
      <c r="T781" s="10">
        <f>IFERROR(VLOOKUP(A781,[1]!Tabla1[[#All],[Material]:[venta nueva]],38,FALSE),0)</f>
        <v>0</v>
      </c>
    </row>
    <row r="782" spans="1:20" hidden="1" x14ac:dyDescent="0.35">
      <c r="A782">
        <f t="shared" si="38"/>
        <v>1030745</v>
      </c>
      <c r="B782" s="6" t="s">
        <v>1242</v>
      </c>
      <c r="C782" s="7" t="s">
        <v>659</v>
      </c>
      <c r="D782" s="7" t="s">
        <v>1096</v>
      </c>
      <c r="E782" s="7" t="s">
        <v>954</v>
      </c>
      <c r="F782" s="7" t="s">
        <v>955</v>
      </c>
      <c r="G782" s="7" t="s">
        <v>1065</v>
      </c>
      <c r="H782" s="7" t="s">
        <v>1057</v>
      </c>
      <c r="I782" s="6" t="s">
        <v>8</v>
      </c>
      <c r="J782" s="1">
        <v>-22580</v>
      </c>
      <c r="K782" s="1">
        <v>21000</v>
      </c>
      <c r="L782" s="1">
        <v>0</v>
      </c>
      <c r="M782" s="1">
        <v>-22580</v>
      </c>
      <c r="N782" s="1">
        <v>21000</v>
      </c>
      <c r="O782" s="1">
        <v>0</v>
      </c>
      <c r="P782" s="1"/>
      <c r="Q782" s="12"/>
      <c r="R782" s="29">
        <f t="shared" si="39"/>
        <v>0</v>
      </c>
      <c r="S782" t="str">
        <f t="shared" si="40"/>
        <v>OK</v>
      </c>
      <c r="T782" s="10">
        <f>IFERROR(VLOOKUP(A782,[1]!Tabla1[[#All],[Material]:[venta nueva]],38,FALSE),0)</f>
        <v>0</v>
      </c>
    </row>
    <row r="783" spans="1:20" hidden="1" x14ac:dyDescent="0.35">
      <c r="A783">
        <f t="shared" si="38"/>
        <v>1030765</v>
      </c>
      <c r="B783" s="6" t="s">
        <v>1242</v>
      </c>
      <c r="C783" s="7" t="s">
        <v>659</v>
      </c>
      <c r="D783" s="7" t="s">
        <v>1096</v>
      </c>
      <c r="E783" s="7" t="s">
        <v>958</v>
      </c>
      <c r="F783" s="7" t="s">
        <v>959</v>
      </c>
      <c r="G783" s="7" t="s">
        <v>1065</v>
      </c>
      <c r="H783" s="7" t="s">
        <v>989</v>
      </c>
      <c r="I783" s="6" t="s">
        <v>9</v>
      </c>
      <c r="J783" s="1">
        <v>920</v>
      </c>
      <c r="K783" s="1">
        <v>0</v>
      </c>
      <c r="L783" s="1">
        <v>0</v>
      </c>
      <c r="M783" s="1">
        <v>920</v>
      </c>
      <c r="N783" s="1">
        <v>0</v>
      </c>
      <c r="O783" s="1">
        <v>0</v>
      </c>
      <c r="P783" s="1"/>
      <c r="Q783" s="12"/>
      <c r="R783" s="29">
        <f t="shared" si="39"/>
        <v>0</v>
      </c>
      <c r="S783" t="str">
        <f t="shared" si="40"/>
        <v>OK</v>
      </c>
      <c r="T783" s="10">
        <f>IFERROR(VLOOKUP(A783,[1]!Tabla1[[#All],[Material]:[venta nueva]],38,FALSE),0)</f>
        <v>0</v>
      </c>
    </row>
    <row r="784" spans="1:20" hidden="1" x14ac:dyDescent="0.35">
      <c r="A784">
        <f t="shared" si="38"/>
        <v>1030773</v>
      </c>
      <c r="B784" s="6" t="s">
        <v>1242</v>
      </c>
      <c r="C784" s="7" t="s">
        <v>659</v>
      </c>
      <c r="D784" s="7" t="s">
        <v>1096</v>
      </c>
      <c r="E784" s="7" t="s">
        <v>960</v>
      </c>
      <c r="F784" s="7" t="s">
        <v>961</v>
      </c>
      <c r="G784" s="7" t="s">
        <v>1090</v>
      </c>
      <c r="H784" s="7" t="s">
        <v>1060</v>
      </c>
      <c r="I784" s="6" t="s">
        <v>8</v>
      </c>
      <c r="J784" s="1">
        <v>5400</v>
      </c>
      <c r="K784" s="1">
        <v>14600</v>
      </c>
      <c r="L784" s="1">
        <v>20000</v>
      </c>
      <c r="M784" s="1">
        <v>5400</v>
      </c>
      <c r="N784" s="1">
        <v>14600</v>
      </c>
      <c r="O784" s="1">
        <v>20000</v>
      </c>
      <c r="P784" s="1">
        <v>16332.861999999999</v>
      </c>
      <c r="Q784" s="12"/>
      <c r="R784" s="29">
        <f t="shared" si="39"/>
        <v>3667.1380000000008</v>
      </c>
      <c r="S784" t="str">
        <f t="shared" si="40"/>
        <v>Sobre ingreso</v>
      </c>
      <c r="T784" s="10">
        <f>IFERROR(VLOOKUP(A784,[1]!Tabla1[[#All],[Material]:[venta nueva]],38,FALSE),0)</f>
        <v>0</v>
      </c>
    </row>
    <row r="785" spans="1:20" hidden="1" x14ac:dyDescent="0.35">
      <c r="A785">
        <f t="shared" si="38"/>
        <v>1030782</v>
      </c>
      <c r="B785" s="6" t="s">
        <v>1242</v>
      </c>
      <c r="C785" s="7" t="s">
        <v>659</v>
      </c>
      <c r="D785" s="7" t="s">
        <v>1096</v>
      </c>
      <c r="E785" s="7" t="s">
        <v>964</v>
      </c>
      <c r="F785" s="7" t="s">
        <v>965</v>
      </c>
      <c r="G785" s="7" t="s">
        <v>1090</v>
      </c>
      <c r="H785" s="7" t="s">
        <v>1052</v>
      </c>
      <c r="I785" s="6" t="s">
        <v>8</v>
      </c>
      <c r="J785" s="1">
        <v>0</v>
      </c>
      <c r="K785" s="1">
        <v>36017</v>
      </c>
      <c r="L785" s="1">
        <v>36017</v>
      </c>
      <c r="M785" s="1">
        <v>0</v>
      </c>
      <c r="N785" s="1">
        <v>36017</v>
      </c>
      <c r="O785" s="1">
        <v>36017</v>
      </c>
      <c r="P785" s="1">
        <v>28785.588</v>
      </c>
      <c r="Q785" s="12"/>
      <c r="R785" s="29">
        <f t="shared" si="39"/>
        <v>7231.4120000000003</v>
      </c>
      <c r="S785" t="str">
        <f t="shared" si="40"/>
        <v>Sobre ingreso</v>
      </c>
      <c r="T785" s="10">
        <f>IFERROR(VLOOKUP(A785,[1]!Tabla1[[#All],[Material]:[venta nueva]],38,FALSE),0)</f>
        <v>0</v>
      </c>
    </row>
    <row r="786" spans="1:20" hidden="1" x14ac:dyDescent="0.35">
      <c r="A786">
        <f t="shared" si="38"/>
        <v>1030783</v>
      </c>
      <c r="B786" s="6" t="s">
        <v>1242</v>
      </c>
      <c r="C786" s="7" t="s">
        <v>659</v>
      </c>
      <c r="D786" s="7" t="s">
        <v>1096</v>
      </c>
      <c r="E786" s="7" t="s">
        <v>966</v>
      </c>
      <c r="F786" s="7" t="s">
        <v>967</v>
      </c>
      <c r="G786" s="7" t="s">
        <v>1091</v>
      </c>
      <c r="H786" s="7" t="s">
        <v>1054</v>
      </c>
      <c r="I786" s="6" t="s">
        <v>8</v>
      </c>
      <c r="J786" s="1">
        <v>0</v>
      </c>
      <c r="K786" s="1">
        <v>2504</v>
      </c>
      <c r="L786" s="1">
        <v>2504</v>
      </c>
      <c r="M786" s="1">
        <v>0</v>
      </c>
      <c r="N786" s="1">
        <v>2504</v>
      </c>
      <c r="O786" s="1">
        <v>2504</v>
      </c>
      <c r="P786" s="1">
        <v>2517.04</v>
      </c>
      <c r="Q786" s="12"/>
      <c r="R786" s="29">
        <f t="shared" si="39"/>
        <v>-13.039999999999964</v>
      </c>
      <c r="S786" t="str">
        <f t="shared" si="40"/>
        <v>Pendiente de ingreso</v>
      </c>
      <c r="T786" s="10">
        <f>IFERROR(VLOOKUP(A786,[1]!Tabla1[[#All],[Material]:[venta nueva]],38,FALSE),0)</f>
        <v>0</v>
      </c>
    </row>
    <row r="787" spans="1:20" hidden="1" x14ac:dyDescent="0.35">
      <c r="A787">
        <f t="shared" si="38"/>
        <v>1030784</v>
      </c>
      <c r="B787" s="6" t="s">
        <v>1242</v>
      </c>
      <c r="C787" s="7" t="s">
        <v>659</v>
      </c>
      <c r="D787" s="7" t="s">
        <v>1096</v>
      </c>
      <c r="E787" s="7" t="s">
        <v>968</v>
      </c>
      <c r="F787" s="7" t="s">
        <v>969</v>
      </c>
      <c r="G787" s="7" t="s">
        <v>1091</v>
      </c>
      <c r="H787" s="7" t="s">
        <v>1054</v>
      </c>
      <c r="I787" s="6" t="s">
        <v>8</v>
      </c>
      <c r="J787" s="1">
        <v>0</v>
      </c>
      <c r="K787" s="1">
        <v>5529</v>
      </c>
      <c r="L787" s="1">
        <v>5529</v>
      </c>
      <c r="M787" s="1">
        <v>0</v>
      </c>
      <c r="N787" s="1">
        <v>5529</v>
      </c>
      <c r="O787" s="1">
        <v>5529</v>
      </c>
      <c r="P787" s="1">
        <v>5532.19</v>
      </c>
      <c r="Q787" s="12"/>
      <c r="R787" s="29">
        <f t="shared" si="39"/>
        <v>-3.1899999999995998</v>
      </c>
      <c r="S787" t="str">
        <f t="shared" si="40"/>
        <v>Pendiente de ingreso</v>
      </c>
      <c r="T787" s="10">
        <f>IFERROR(VLOOKUP(A787,[1]!Tabla1[[#All],[Material]:[venta nueva]],38,FALSE),0)</f>
        <v>0</v>
      </c>
    </row>
    <row r="788" spans="1:20" hidden="1" x14ac:dyDescent="0.35">
      <c r="A788">
        <f t="shared" si="38"/>
        <v>1030785</v>
      </c>
      <c r="B788" s="6" t="s">
        <v>1242</v>
      </c>
      <c r="C788" s="7" t="s">
        <v>659</v>
      </c>
      <c r="D788" s="7" t="s">
        <v>1096</v>
      </c>
      <c r="E788" s="7" t="s">
        <v>970</v>
      </c>
      <c r="F788" s="7" t="s">
        <v>971</v>
      </c>
      <c r="G788" s="7" t="s">
        <v>1091</v>
      </c>
      <c r="H788" s="7" t="s">
        <v>1054</v>
      </c>
      <c r="I788" s="6" t="s">
        <v>8</v>
      </c>
      <c r="J788" s="1">
        <v>0</v>
      </c>
      <c r="K788" s="1">
        <v>4428</v>
      </c>
      <c r="L788" s="1">
        <v>4428</v>
      </c>
      <c r="M788" s="1">
        <v>0</v>
      </c>
      <c r="N788" s="1">
        <v>4428</v>
      </c>
      <c r="O788" s="1">
        <v>4428</v>
      </c>
      <c r="P788" s="1">
        <v>4430.68</v>
      </c>
      <c r="Q788" s="12"/>
      <c r="R788" s="29">
        <f t="shared" si="39"/>
        <v>-2.680000000000291</v>
      </c>
      <c r="S788" t="str">
        <f t="shared" si="40"/>
        <v>Pendiente de ingreso</v>
      </c>
      <c r="T788" s="10">
        <f>IFERROR(VLOOKUP(A788,[1]!Tabla1[[#All],[Material]:[venta nueva]],38,FALSE),0)</f>
        <v>0</v>
      </c>
    </row>
    <row r="789" spans="1:20" hidden="1" x14ac:dyDescent="0.35">
      <c r="A789">
        <f t="shared" si="38"/>
        <v>1030224</v>
      </c>
      <c r="B789" s="6" t="s">
        <v>1242</v>
      </c>
      <c r="C789" s="7" t="s">
        <v>659</v>
      </c>
      <c r="D789" s="7" t="s">
        <v>1097</v>
      </c>
      <c r="E789" s="7" t="s">
        <v>856</v>
      </c>
      <c r="F789" s="7" t="s">
        <v>857</v>
      </c>
      <c r="G789" s="7" t="s">
        <v>1089</v>
      </c>
      <c r="H789" s="7" t="s">
        <v>1049</v>
      </c>
      <c r="I789" s="6" t="s">
        <v>9</v>
      </c>
      <c r="J789" s="1"/>
      <c r="K789" s="1"/>
      <c r="L789" s="1"/>
      <c r="M789" s="1"/>
      <c r="N789" s="1"/>
      <c r="O789" s="1"/>
      <c r="P789" s="1"/>
      <c r="Q789" s="12">
        <v>52555</v>
      </c>
      <c r="R789" s="29">
        <f t="shared" si="39"/>
        <v>0</v>
      </c>
      <c r="S789" t="str">
        <f t="shared" si="40"/>
        <v>OK</v>
      </c>
      <c r="T789" s="10">
        <f>IFERROR(VLOOKUP(A789,[1]!Tabla1[[#All],[Material]:[venta nueva]],38,FALSE),0)</f>
        <v>0</v>
      </c>
    </row>
    <row r="790" spans="1:20" hidden="1" x14ac:dyDescent="0.35">
      <c r="A790">
        <f t="shared" si="38"/>
        <v>1030239</v>
      </c>
      <c r="B790" s="6" t="s">
        <v>1242</v>
      </c>
      <c r="C790" s="7" t="s">
        <v>659</v>
      </c>
      <c r="D790" s="7" t="s">
        <v>1097</v>
      </c>
      <c r="E790" s="7" t="s">
        <v>860</v>
      </c>
      <c r="F790" s="7" t="s">
        <v>861</v>
      </c>
      <c r="G790" s="7" t="s">
        <v>1068</v>
      </c>
      <c r="H790" s="7" t="s">
        <v>1051</v>
      </c>
      <c r="I790" s="6" t="s">
        <v>8</v>
      </c>
      <c r="J790" s="1"/>
      <c r="K790" s="1"/>
      <c r="L790" s="1"/>
      <c r="M790" s="1"/>
      <c r="N790" s="1"/>
      <c r="O790" s="1"/>
      <c r="P790" s="1"/>
      <c r="Q790" s="12">
        <v>32106</v>
      </c>
      <c r="R790" s="29">
        <f t="shared" si="39"/>
        <v>0</v>
      </c>
      <c r="S790" t="str">
        <f t="shared" si="40"/>
        <v>OK</v>
      </c>
      <c r="T790" s="10">
        <f>IFERROR(VLOOKUP(A790,[1]!Tabla1[[#All],[Material]:[venta nueva]],38,FALSE),0)</f>
        <v>0</v>
      </c>
    </row>
    <row r="791" spans="1:20" hidden="1" x14ac:dyDescent="0.35">
      <c r="A791">
        <f t="shared" si="38"/>
        <v>1030309</v>
      </c>
      <c r="B791" s="6" t="s">
        <v>1242</v>
      </c>
      <c r="C791" s="7" t="s">
        <v>659</v>
      </c>
      <c r="D791" s="7" t="s">
        <v>1097</v>
      </c>
      <c r="E791" s="7" t="s">
        <v>864</v>
      </c>
      <c r="F791" s="7" t="s">
        <v>865</v>
      </c>
      <c r="G791" s="7" t="s">
        <v>1065</v>
      </c>
      <c r="H791" s="7" t="s">
        <v>1053</v>
      </c>
      <c r="I791" s="6" t="s">
        <v>12</v>
      </c>
      <c r="J791" s="1"/>
      <c r="K791" s="1"/>
      <c r="L791" s="1"/>
      <c r="M791" s="1"/>
      <c r="N791" s="1"/>
      <c r="O791" s="1"/>
      <c r="P791" s="1"/>
      <c r="Q791" s="12">
        <v>22002</v>
      </c>
      <c r="R791" s="29">
        <f t="shared" si="39"/>
        <v>0</v>
      </c>
      <c r="S791" t="str">
        <f t="shared" si="40"/>
        <v>OK</v>
      </c>
      <c r="T791" s="10">
        <f>IFERROR(VLOOKUP(A791,[1]!Tabla1[[#All],[Material]:[venta nueva]],38,FALSE),0)</f>
        <v>0</v>
      </c>
    </row>
    <row r="792" spans="1:20" hidden="1" x14ac:dyDescent="0.35">
      <c r="A792">
        <f t="shared" si="38"/>
        <v>1030321</v>
      </c>
      <c r="B792" s="6" t="s">
        <v>1242</v>
      </c>
      <c r="C792" s="7" t="s">
        <v>659</v>
      </c>
      <c r="D792" s="7" t="s">
        <v>1097</v>
      </c>
      <c r="E792" s="7" t="s">
        <v>866</v>
      </c>
      <c r="F792" s="7" t="s">
        <v>867</v>
      </c>
      <c r="G792" s="7" t="s">
        <v>1091</v>
      </c>
      <c r="H792" s="7" t="s">
        <v>1054</v>
      </c>
      <c r="I792" s="6" t="s">
        <v>8</v>
      </c>
      <c r="J792" s="1"/>
      <c r="K792" s="1"/>
      <c r="L792" s="1"/>
      <c r="M792" s="1"/>
      <c r="N792" s="1"/>
      <c r="O792" s="1"/>
      <c r="P792" s="1"/>
      <c r="Q792" s="12">
        <v>3364</v>
      </c>
      <c r="R792" s="29">
        <f t="shared" si="39"/>
        <v>0</v>
      </c>
      <c r="S792" t="str">
        <f t="shared" si="40"/>
        <v>OK</v>
      </c>
      <c r="T792" s="10">
        <f>IFERROR(VLOOKUP(A792,[1]!Tabla1[[#All],[Material]:[venta nueva]],38,FALSE),0)</f>
        <v>0</v>
      </c>
    </row>
    <row r="793" spans="1:20" hidden="1" x14ac:dyDescent="0.35">
      <c r="A793">
        <f t="shared" si="38"/>
        <v>1030332</v>
      </c>
      <c r="B793" s="6" t="s">
        <v>1242</v>
      </c>
      <c r="C793" s="7" t="s">
        <v>659</v>
      </c>
      <c r="D793" s="7" t="s">
        <v>1097</v>
      </c>
      <c r="E793" s="7" t="s">
        <v>871</v>
      </c>
      <c r="F793" s="7" t="s">
        <v>872</v>
      </c>
      <c r="G793" s="7" t="s">
        <v>1068</v>
      </c>
      <c r="H793" s="7" t="s">
        <v>994</v>
      </c>
      <c r="I793" s="6" t="s">
        <v>9</v>
      </c>
      <c r="J793" s="1"/>
      <c r="K793" s="1"/>
      <c r="L793" s="1"/>
      <c r="M793" s="1"/>
      <c r="N793" s="1"/>
      <c r="O793" s="1"/>
      <c r="P793" s="1"/>
      <c r="Q793" s="12">
        <v>92706</v>
      </c>
      <c r="R793" s="29">
        <f t="shared" si="39"/>
        <v>0</v>
      </c>
      <c r="S793" t="str">
        <f t="shared" si="40"/>
        <v>OK</v>
      </c>
      <c r="T793" s="10">
        <f>IFERROR(VLOOKUP(A793,[1]!Tabla1[[#All],[Material]:[venta nueva]],38,FALSE),0)</f>
        <v>0</v>
      </c>
    </row>
    <row r="794" spans="1:20" hidden="1" x14ac:dyDescent="0.35">
      <c r="A794">
        <f t="shared" si="38"/>
        <v>1030337</v>
      </c>
      <c r="B794" s="6" t="s">
        <v>1242</v>
      </c>
      <c r="C794" s="7" t="s">
        <v>659</v>
      </c>
      <c r="D794" s="7" t="s">
        <v>1097</v>
      </c>
      <c r="E794" s="7" t="s">
        <v>873</v>
      </c>
      <c r="F794" s="7" t="s">
        <v>874</v>
      </c>
      <c r="G794" s="7" t="s">
        <v>1090</v>
      </c>
      <c r="H794" s="7" t="s">
        <v>1052</v>
      </c>
      <c r="I794" s="6" t="s">
        <v>10</v>
      </c>
      <c r="J794" s="1"/>
      <c r="K794" s="1"/>
      <c r="L794" s="1"/>
      <c r="M794" s="1"/>
      <c r="N794" s="1"/>
      <c r="O794" s="1"/>
      <c r="P794" s="1"/>
      <c r="Q794" s="12">
        <v>367576</v>
      </c>
      <c r="R794" s="29">
        <f t="shared" si="39"/>
        <v>0</v>
      </c>
      <c r="S794" t="str">
        <f t="shared" si="40"/>
        <v>OK</v>
      </c>
      <c r="T794" s="10">
        <f>IFERROR(VLOOKUP(A794,[1]!Tabla1[[#All],[Material]:[venta nueva]],38,FALSE),0)</f>
        <v>0</v>
      </c>
    </row>
    <row r="795" spans="1:20" hidden="1" x14ac:dyDescent="0.35">
      <c r="A795">
        <f t="shared" si="38"/>
        <v>1030355</v>
      </c>
      <c r="B795" s="6" t="s">
        <v>1242</v>
      </c>
      <c r="C795" s="7" t="s">
        <v>659</v>
      </c>
      <c r="D795" s="7" t="s">
        <v>1097</v>
      </c>
      <c r="E795" s="7" t="s">
        <v>875</v>
      </c>
      <c r="F795" s="7" t="s">
        <v>876</v>
      </c>
      <c r="G795" s="7" t="s">
        <v>1092</v>
      </c>
      <c r="H795" s="7" t="s">
        <v>1055</v>
      </c>
      <c r="I795" s="6" t="s">
        <v>9</v>
      </c>
      <c r="J795" s="1"/>
      <c r="K795" s="1"/>
      <c r="L795" s="1"/>
      <c r="M795" s="1"/>
      <c r="N795" s="1"/>
      <c r="O795" s="1"/>
      <c r="P795" s="1"/>
      <c r="Q795" s="12">
        <v>71635</v>
      </c>
      <c r="R795" s="29">
        <f t="shared" si="39"/>
        <v>0</v>
      </c>
      <c r="S795" t="str">
        <f t="shared" si="40"/>
        <v>OK</v>
      </c>
      <c r="T795" s="10">
        <f>IFERROR(VLOOKUP(A795,[1]!Tabla1[[#All],[Material]:[venta nueva]],38,FALSE),0)</f>
        <v>0</v>
      </c>
    </row>
    <row r="796" spans="1:20" hidden="1" x14ac:dyDescent="0.35">
      <c r="A796">
        <f t="shared" si="38"/>
        <v>1030360</v>
      </c>
      <c r="B796" s="6" t="s">
        <v>1242</v>
      </c>
      <c r="C796" s="7" t="s">
        <v>659</v>
      </c>
      <c r="D796" s="7" t="s">
        <v>1097</v>
      </c>
      <c r="E796" s="7" t="s">
        <v>877</v>
      </c>
      <c r="F796" s="7" t="s">
        <v>878</v>
      </c>
      <c r="G796" s="7" t="s">
        <v>1091</v>
      </c>
      <c r="H796" s="7" t="s">
        <v>1054</v>
      </c>
      <c r="I796" s="6" t="s">
        <v>8</v>
      </c>
      <c r="J796" s="1"/>
      <c r="K796" s="1"/>
      <c r="L796" s="1"/>
      <c r="M796" s="1"/>
      <c r="N796" s="1"/>
      <c r="O796" s="1"/>
      <c r="P796" s="1"/>
      <c r="Q796" s="12">
        <v>2043</v>
      </c>
      <c r="R796" s="29">
        <f t="shared" si="39"/>
        <v>0</v>
      </c>
      <c r="S796" t="str">
        <f t="shared" si="40"/>
        <v>OK</v>
      </c>
      <c r="T796" s="10">
        <f>IFERROR(VLOOKUP(A796,[1]!Tabla1[[#All],[Material]:[venta nueva]],38,FALSE),0)</f>
        <v>0</v>
      </c>
    </row>
    <row r="797" spans="1:20" hidden="1" x14ac:dyDescent="0.35">
      <c r="A797">
        <f t="shared" si="38"/>
        <v>1030376</v>
      </c>
      <c r="B797" s="6" t="s">
        <v>1242</v>
      </c>
      <c r="C797" s="7" t="s">
        <v>659</v>
      </c>
      <c r="D797" s="7" t="s">
        <v>1097</v>
      </c>
      <c r="E797" s="7" t="s">
        <v>883</v>
      </c>
      <c r="F797" s="7" t="s">
        <v>884</v>
      </c>
      <c r="G797" s="7" t="s">
        <v>1091</v>
      </c>
      <c r="H797" s="7" t="s">
        <v>1054</v>
      </c>
      <c r="I797" s="6" t="s">
        <v>8</v>
      </c>
      <c r="J797" s="1"/>
      <c r="K797" s="1"/>
      <c r="L797" s="1"/>
      <c r="M797" s="1"/>
      <c r="N797" s="1"/>
      <c r="O797" s="1"/>
      <c r="P797" s="1"/>
      <c r="Q797" s="12">
        <v>6134</v>
      </c>
      <c r="R797" s="29">
        <f t="shared" si="39"/>
        <v>0</v>
      </c>
      <c r="S797" t="str">
        <f t="shared" si="40"/>
        <v>OK</v>
      </c>
      <c r="T797" s="10">
        <f>IFERROR(VLOOKUP(A797,[1]!Tabla1[[#All],[Material]:[venta nueva]],38,FALSE),0)</f>
        <v>0</v>
      </c>
    </row>
    <row r="798" spans="1:20" hidden="1" x14ac:dyDescent="0.35">
      <c r="A798">
        <f t="shared" si="38"/>
        <v>1030378</v>
      </c>
      <c r="B798" s="6" t="s">
        <v>1242</v>
      </c>
      <c r="C798" s="7" t="s">
        <v>659</v>
      </c>
      <c r="D798" s="7" t="s">
        <v>1097</v>
      </c>
      <c r="E798" s="7" t="s">
        <v>885</v>
      </c>
      <c r="F798" s="7" t="s">
        <v>886</v>
      </c>
      <c r="G798" s="7" t="s">
        <v>1065</v>
      </c>
      <c r="H798" s="7" t="s">
        <v>989</v>
      </c>
      <c r="I798" s="6" t="s">
        <v>9</v>
      </c>
      <c r="J798" s="1"/>
      <c r="K798" s="1"/>
      <c r="L798" s="1"/>
      <c r="M798" s="1"/>
      <c r="N798" s="1"/>
      <c r="O798" s="1"/>
      <c r="P798" s="1"/>
      <c r="Q798" s="12">
        <v>300</v>
      </c>
      <c r="R798" s="29">
        <f t="shared" si="39"/>
        <v>0</v>
      </c>
      <c r="S798" t="str">
        <f t="shared" si="40"/>
        <v>OK</v>
      </c>
      <c r="T798" s="10">
        <f>IFERROR(VLOOKUP(A798,[1]!Tabla1[[#All],[Material]:[venta nueva]],38,FALSE),0)</f>
        <v>0</v>
      </c>
    </row>
    <row r="799" spans="1:20" hidden="1" x14ac:dyDescent="0.35">
      <c r="A799">
        <f t="shared" si="38"/>
        <v>1030379</v>
      </c>
      <c r="B799" s="6" t="s">
        <v>1242</v>
      </c>
      <c r="C799" s="7" t="s">
        <v>659</v>
      </c>
      <c r="D799" s="7" t="s">
        <v>1097</v>
      </c>
      <c r="E799" s="7" t="s">
        <v>887</v>
      </c>
      <c r="F799" s="7" t="s">
        <v>888</v>
      </c>
      <c r="G799" s="7" t="s">
        <v>1090</v>
      </c>
      <c r="H799" s="7" t="s">
        <v>1052</v>
      </c>
      <c r="I799" s="6" t="s">
        <v>8</v>
      </c>
      <c r="J799" s="1"/>
      <c r="K799" s="1"/>
      <c r="L799" s="1"/>
      <c r="M799" s="1"/>
      <c r="N799" s="1"/>
      <c r="O799" s="1"/>
      <c r="P799" s="1"/>
      <c r="Q799" s="12">
        <v>741781</v>
      </c>
      <c r="R799" s="29">
        <f t="shared" si="39"/>
        <v>0</v>
      </c>
      <c r="S799" t="str">
        <f t="shared" si="40"/>
        <v>OK</v>
      </c>
      <c r="T799" s="10">
        <f>IFERROR(VLOOKUP(A799,[1]!Tabla1[[#All],[Material]:[venta nueva]],38,FALSE),0)</f>
        <v>0</v>
      </c>
    </row>
    <row r="800" spans="1:20" hidden="1" x14ac:dyDescent="0.35">
      <c r="A800">
        <f t="shared" si="38"/>
        <v>1030424</v>
      </c>
      <c r="B800" s="6" t="s">
        <v>1242</v>
      </c>
      <c r="C800" s="7" t="s">
        <v>659</v>
      </c>
      <c r="D800" s="7" t="s">
        <v>1097</v>
      </c>
      <c r="E800" s="7" t="s">
        <v>897</v>
      </c>
      <c r="F800" s="7" t="s">
        <v>898</v>
      </c>
      <c r="G800" s="7" t="s">
        <v>1090</v>
      </c>
      <c r="H800" s="7" t="s">
        <v>1058</v>
      </c>
      <c r="I800" s="6" t="s">
        <v>8</v>
      </c>
      <c r="J800" s="1"/>
      <c r="K800" s="1"/>
      <c r="L800" s="1"/>
      <c r="M800" s="1"/>
      <c r="N800" s="1"/>
      <c r="O800" s="1"/>
      <c r="P800" s="1"/>
      <c r="Q800" s="12">
        <v>67202</v>
      </c>
      <c r="R800" s="29">
        <f t="shared" si="39"/>
        <v>0</v>
      </c>
      <c r="S800" t="str">
        <f t="shared" si="40"/>
        <v>OK</v>
      </c>
      <c r="T800" s="10">
        <f>IFERROR(VLOOKUP(A800,[1]!Tabla1[[#All],[Material]:[venta nueva]],38,FALSE),0)</f>
        <v>0</v>
      </c>
    </row>
    <row r="801" spans="1:20" hidden="1" x14ac:dyDescent="0.35">
      <c r="A801">
        <f t="shared" si="38"/>
        <v>1030452</v>
      </c>
      <c r="B801" s="6" t="s">
        <v>1242</v>
      </c>
      <c r="C801" s="7" t="s">
        <v>659</v>
      </c>
      <c r="D801" s="7" t="s">
        <v>1097</v>
      </c>
      <c r="E801" s="7" t="s">
        <v>899</v>
      </c>
      <c r="F801" s="7" t="s">
        <v>900</v>
      </c>
      <c r="G801" s="7" t="s">
        <v>1090</v>
      </c>
      <c r="H801" s="7" t="s">
        <v>1052</v>
      </c>
      <c r="I801" s="6" t="s">
        <v>8</v>
      </c>
      <c r="J801" s="1"/>
      <c r="K801" s="1"/>
      <c r="L801" s="1"/>
      <c r="M801" s="1"/>
      <c r="N801" s="1"/>
      <c r="O801" s="1"/>
      <c r="P801" s="1"/>
      <c r="Q801" s="12">
        <v>14426</v>
      </c>
      <c r="R801" s="29">
        <f t="shared" si="39"/>
        <v>0</v>
      </c>
      <c r="S801" t="str">
        <f t="shared" si="40"/>
        <v>OK</v>
      </c>
      <c r="T801" s="10">
        <f>IFERROR(VLOOKUP(A801,[1]!Tabla1[[#All],[Material]:[venta nueva]],38,FALSE),0)</f>
        <v>0</v>
      </c>
    </row>
    <row r="802" spans="1:20" hidden="1" x14ac:dyDescent="0.35">
      <c r="A802">
        <f t="shared" si="38"/>
        <v>1030505</v>
      </c>
      <c r="B802" s="6" t="s">
        <v>1242</v>
      </c>
      <c r="C802" s="7" t="s">
        <v>659</v>
      </c>
      <c r="D802" s="7" t="s">
        <v>1097</v>
      </c>
      <c r="E802" s="7" t="s">
        <v>907</v>
      </c>
      <c r="F802" s="7" t="s">
        <v>908</v>
      </c>
      <c r="G802" s="7" t="s">
        <v>1090</v>
      </c>
      <c r="H802" s="7" t="s">
        <v>1060</v>
      </c>
      <c r="I802" s="6" t="s">
        <v>8</v>
      </c>
      <c r="J802" s="1"/>
      <c r="K802" s="1"/>
      <c r="L802" s="1"/>
      <c r="M802" s="1"/>
      <c r="N802" s="1"/>
      <c r="O802" s="1"/>
      <c r="P802" s="1"/>
      <c r="Q802" s="12">
        <v>16801</v>
      </c>
      <c r="R802" s="29">
        <f t="shared" si="39"/>
        <v>0</v>
      </c>
      <c r="S802" t="str">
        <f t="shared" si="40"/>
        <v>OK</v>
      </c>
      <c r="T802" s="10">
        <f>IFERROR(VLOOKUP(A802,[1]!Tabla1[[#All],[Material]:[venta nueva]],38,FALSE),0)</f>
        <v>0</v>
      </c>
    </row>
    <row r="803" spans="1:20" hidden="1" x14ac:dyDescent="0.35">
      <c r="A803">
        <f t="shared" si="38"/>
        <v>1030506</v>
      </c>
      <c r="B803" s="6" t="s">
        <v>1242</v>
      </c>
      <c r="C803" s="7" t="s">
        <v>659</v>
      </c>
      <c r="D803" s="7" t="s">
        <v>1097</v>
      </c>
      <c r="E803" s="7" t="s">
        <v>909</v>
      </c>
      <c r="F803" s="7" t="s">
        <v>910</v>
      </c>
      <c r="G803" s="7" t="s">
        <v>1090</v>
      </c>
      <c r="H803" s="7" t="s">
        <v>1052</v>
      </c>
      <c r="I803" s="6" t="s">
        <v>14</v>
      </c>
      <c r="J803" s="1"/>
      <c r="K803" s="1"/>
      <c r="L803" s="1"/>
      <c r="M803" s="1"/>
      <c r="N803" s="1"/>
      <c r="O803" s="1"/>
      <c r="P803" s="1"/>
      <c r="Q803" s="12">
        <v>24203</v>
      </c>
      <c r="R803" s="29">
        <f t="shared" si="39"/>
        <v>0</v>
      </c>
      <c r="S803" t="str">
        <f t="shared" si="40"/>
        <v>OK</v>
      </c>
      <c r="T803" s="10">
        <f>IFERROR(VLOOKUP(A803,[1]!Tabla1[[#All],[Material]:[venta nueva]],38,FALSE),0)</f>
        <v>0</v>
      </c>
    </row>
    <row r="804" spans="1:20" hidden="1" x14ac:dyDescent="0.35">
      <c r="A804">
        <f t="shared" si="38"/>
        <v>1030535</v>
      </c>
      <c r="B804" s="6" t="s">
        <v>1242</v>
      </c>
      <c r="C804" s="7" t="s">
        <v>659</v>
      </c>
      <c r="D804" s="7" t="s">
        <v>1097</v>
      </c>
      <c r="E804" s="7" t="s">
        <v>913</v>
      </c>
      <c r="F804" s="7" t="s">
        <v>914</v>
      </c>
      <c r="G804" s="7" t="s">
        <v>1089</v>
      </c>
      <c r="H804" s="7" t="s">
        <v>1049</v>
      </c>
      <c r="I804" s="6" t="s">
        <v>12</v>
      </c>
      <c r="J804" s="1"/>
      <c r="K804" s="1"/>
      <c r="L804" s="1"/>
      <c r="M804" s="1"/>
      <c r="N804" s="1"/>
      <c r="O804" s="1"/>
      <c r="P804" s="1"/>
      <c r="Q804" s="12">
        <v>16964</v>
      </c>
      <c r="R804" s="29">
        <f t="shared" si="39"/>
        <v>0</v>
      </c>
      <c r="S804" t="str">
        <f t="shared" si="40"/>
        <v>OK</v>
      </c>
      <c r="T804" s="10">
        <f>IFERROR(VLOOKUP(A804,[1]!Tabla1[[#All],[Material]:[venta nueva]],38,FALSE),0)</f>
        <v>0</v>
      </c>
    </row>
    <row r="805" spans="1:20" hidden="1" x14ac:dyDescent="0.35">
      <c r="A805">
        <f t="shared" si="38"/>
        <v>1030544</v>
      </c>
      <c r="B805" s="6" t="s">
        <v>1242</v>
      </c>
      <c r="C805" s="7" t="s">
        <v>659</v>
      </c>
      <c r="D805" s="7" t="s">
        <v>1097</v>
      </c>
      <c r="E805" s="7" t="s">
        <v>1269</v>
      </c>
      <c r="F805" s="7" t="s">
        <v>1270</v>
      </c>
      <c r="G805" s="7" t="s">
        <v>1065</v>
      </c>
      <c r="H805" s="7" t="s">
        <v>981</v>
      </c>
      <c r="I805" s="6" t="s">
        <v>9</v>
      </c>
      <c r="J805" s="1"/>
      <c r="K805" s="1"/>
      <c r="L805" s="1"/>
      <c r="M805" s="1"/>
      <c r="N805" s="1"/>
      <c r="O805" s="1"/>
      <c r="P805" s="1"/>
      <c r="Q805" s="12">
        <v>11999</v>
      </c>
      <c r="R805" s="29">
        <f t="shared" si="39"/>
        <v>0</v>
      </c>
      <c r="S805" t="str">
        <f t="shared" si="40"/>
        <v>OK</v>
      </c>
      <c r="T805" s="10">
        <f>IFERROR(VLOOKUP(A805,[1]!Tabla1[[#All],[Material]:[venta nueva]],38,FALSE),0)</f>
        <v>0</v>
      </c>
    </row>
    <row r="806" spans="1:20" hidden="1" x14ac:dyDescent="0.35">
      <c r="A806">
        <f t="shared" si="38"/>
        <v>1030545</v>
      </c>
      <c r="B806" s="6" t="s">
        <v>1242</v>
      </c>
      <c r="C806" s="7" t="s">
        <v>659</v>
      </c>
      <c r="D806" s="7" t="s">
        <v>1097</v>
      </c>
      <c r="E806" s="7" t="s">
        <v>917</v>
      </c>
      <c r="F806" s="7" t="s">
        <v>918</v>
      </c>
      <c r="G806" s="7" t="s">
        <v>1093</v>
      </c>
      <c r="H806" s="7" t="s">
        <v>1059</v>
      </c>
      <c r="I806" s="6" t="s">
        <v>9</v>
      </c>
      <c r="J806" s="1"/>
      <c r="K806" s="1"/>
      <c r="L806" s="1"/>
      <c r="M806" s="1"/>
      <c r="N806" s="1"/>
      <c r="O806" s="1"/>
      <c r="P806" s="1"/>
      <c r="Q806" s="12">
        <v>11504</v>
      </c>
      <c r="R806" s="29">
        <f t="shared" si="39"/>
        <v>0</v>
      </c>
      <c r="S806" t="str">
        <f t="shared" si="40"/>
        <v>OK</v>
      </c>
      <c r="T806" s="10">
        <f>IFERROR(VLOOKUP(A806,[1]!Tabla1[[#All],[Material]:[venta nueva]],38,FALSE),0)</f>
        <v>0</v>
      </c>
    </row>
    <row r="807" spans="1:20" hidden="1" x14ac:dyDescent="0.35">
      <c r="A807">
        <f t="shared" si="38"/>
        <v>1030566</v>
      </c>
      <c r="B807" s="6" t="s">
        <v>1242</v>
      </c>
      <c r="C807" s="7" t="s">
        <v>659</v>
      </c>
      <c r="D807" s="7" t="s">
        <v>1097</v>
      </c>
      <c r="E807" s="7" t="s">
        <v>921</v>
      </c>
      <c r="F807" s="7" t="s">
        <v>922</v>
      </c>
      <c r="G807" s="7" t="s">
        <v>1068</v>
      </c>
      <c r="H807" s="7" t="s">
        <v>1051</v>
      </c>
      <c r="I807" s="6" t="s">
        <v>14</v>
      </c>
      <c r="J807" s="1"/>
      <c r="K807" s="1"/>
      <c r="L807" s="1"/>
      <c r="M807" s="1"/>
      <c r="N807" s="1"/>
      <c r="O807" s="1"/>
      <c r="P807" s="1"/>
      <c r="Q807" s="12">
        <v>14437</v>
      </c>
      <c r="R807" s="29">
        <f t="shared" si="39"/>
        <v>0</v>
      </c>
      <c r="S807" t="str">
        <f t="shared" si="40"/>
        <v>OK</v>
      </c>
      <c r="T807" s="10">
        <f>IFERROR(VLOOKUP(A807,[1]!Tabla1[[#All],[Material]:[venta nueva]],38,FALSE),0)</f>
        <v>0</v>
      </c>
    </row>
    <row r="808" spans="1:20" hidden="1" x14ac:dyDescent="0.35">
      <c r="A808">
        <f t="shared" si="38"/>
        <v>1030658</v>
      </c>
      <c r="B808" s="6" t="s">
        <v>1242</v>
      </c>
      <c r="C808" s="7" t="s">
        <v>659</v>
      </c>
      <c r="D808" s="7" t="s">
        <v>1097</v>
      </c>
      <c r="E808" s="7" t="s">
        <v>925</v>
      </c>
      <c r="F808" s="7" t="s">
        <v>926</v>
      </c>
      <c r="G808" s="7" t="s">
        <v>1093</v>
      </c>
      <c r="H808" s="7" t="s">
        <v>1059</v>
      </c>
      <c r="I808" s="6" t="s">
        <v>10</v>
      </c>
      <c r="J808" s="1"/>
      <c r="K808" s="1"/>
      <c r="L808" s="1"/>
      <c r="M808" s="1"/>
      <c r="N808" s="1"/>
      <c r="O808" s="1"/>
      <c r="P808" s="1"/>
      <c r="Q808" s="12">
        <v>107027</v>
      </c>
      <c r="R808" s="29">
        <f t="shared" si="39"/>
        <v>0</v>
      </c>
      <c r="S808" t="str">
        <f t="shared" si="40"/>
        <v>OK</v>
      </c>
      <c r="T808" s="10">
        <f>IFERROR(VLOOKUP(A808,[1]!Tabla1[[#All],[Material]:[venta nueva]],38,FALSE),0)</f>
        <v>0</v>
      </c>
    </row>
    <row r="809" spans="1:20" hidden="1" x14ac:dyDescent="0.35">
      <c r="A809">
        <f t="shared" si="38"/>
        <v>1030670</v>
      </c>
      <c r="B809" s="6" t="s">
        <v>1242</v>
      </c>
      <c r="C809" s="7" t="s">
        <v>659</v>
      </c>
      <c r="D809" s="7" t="s">
        <v>1097</v>
      </c>
      <c r="E809" s="7" t="s">
        <v>927</v>
      </c>
      <c r="F809" s="7" t="s">
        <v>928</v>
      </c>
      <c r="G809" s="7" t="s">
        <v>1090</v>
      </c>
      <c r="H809" s="7" t="s">
        <v>1052</v>
      </c>
      <c r="I809" s="6" t="s">
        <v>9</v>
      </c>
      <c r="J809" s="1"/>
      <c r="K809" s="1"/>
      <c r="L809" s="1"/>
      <c r="M809" s="1"/>
      <c r="N809" s="1"/>
      <c r="O809" s="1"/>
      <c r="P809" s="1"/>
      <c r="Q809" s="12">
        <v>48001</v>
      </c>
      <c r="R809" s="29">
        <f t="shared" si="39"/>
        <v>0</v>
      </c>
      <c r="S809" t="str">
        <f t="shared" si="40"/>
        <v>OK</v>
      </c>
      <c r="T809" s="10">
        <f>IFERROR(VLOOKUP(A809,[1]!Tabla1[[#All],[Material]:[venta nueva]],38,FALSE),0)</f>
        <v>0</v>
      </c>
    </row>
    <row r="810" spans="1:20" hidden="1" x14ac:dyDescent="0.35">
      <c r="A810">
        <f t="shared" si="38"/>
        <v>1030683</v>
      </c>
      <c r="B810" s="6" t="s">
        <v>1242</v>
      </c>
      <c r="C810" s="7" t="s">
        <v>659</v>
      </c>
      <c r="D810" s="7" t="s">
        <v>1097</v>
      </c>
      <c r="E810" s="7" t="s">
        <v>931</v>
      </c>
      <c r="F810" s="7" t="s">
        <v>857</v>
      </c>
      <c r="G810" s="7" t="s">
        <v>1089</v>
      </c>
      <c r="H810" s="7" t="s">
        <v>1049</v>
      </c>
      <c r="I810" s="6" t="s">
        <v>14</v>
      </c>
      <c r="J810" s="1"/>
      <c r="K810" s="1"/>
      <c r="L810" s="1"/>
      <c r="M810" s="1"/>
      <c r="N810" s="1"/>
      <c r="O810" s="1"/>
      <c r="P810" s="1"/>
      <c r="Q810" s="12">
        <v>354877</v>
      </c>
      <c r="R810" s="29">
        <f t="shared" si="39"/>
        <v>0</v>
      </c>
      <c r="S810" t="str">
        <f t="shared" si="40"/>
        <v>OK</v>
      </c>
      <c r="T810" s="10">
        <f>IFERROR(VLOOKUP(A810,[1]!Tabla1[[#All],[Material]:[venta nueva]],38,FALSE),0)</f>
        <v>0</v>
      </c>
    </row>
    <row r="811" spans="1:20" hidden="1" x14ac:dyDescent="0.35">
      <c r="A811">
        <f t="shared" si="38"/>
        <v>1030684</v>
      </c>
      <c r="B811" s="6" t="s">
        <v>1242</v>
      </c>
      <c r="C811" s="7" t="s">
        <v>659</v>
      </c>
      <c r="D811" s="7" t="s">
        <v>1097</v>
      </c>
      <c r="E811" s="7" t="s">
        <v>932</v>
      </c>
      <c r="F811" s="7" t="s">
        <v>933</v>
      </c>
      <c r="G811" s="7" t="s">
        <v>1072</v>
      </c>
      <c r="H811" s="7" t="s">
        <v>993</v>
      </c>
      <c r="I811" s="6" t="s">
        <v>14</v>
      </c>
      <c r="J811" s="1"/>
      <c r="K811" s="1"/>
      <c r="L811" s="1"/>
      <c r="M811" s="1"/>
      <c r="N811" s="1"/>
      <c r="O811" s="1"/>
      <c r="P811" s="1"/>
      <c r="Q811" s="12">
        <v>937</v>
      </c>
      <c r="R811" s="29">
        <f t="shared" si="39"/>
        <v>0</v>
      </c>
      <c r="S811" t="str">
        <f t="shared" si="40"/>
        <v>OK</v>
      </c>
      <c r="T811" s="10">
        <f>IFERROR(VLOOKUP(A811,[1]!Tabla1[[#All],[Material]:[venta nueva]],38,FALSE),0)</f>
        <v>0</v>
      </c>
    </row>
    <row r="812" spans="1:20" hidden="1" x14ac:dyDescent="0.35">
      <c r="A812">
        <f t="shared" si="38"/>
        <v>1030685</v>
      </c>
      <c r="B812" s="6" t="s">
        <v>1242</v>
      </c>
      <c r="C812" s="7" t="s">
        <v>659</v>
      </c>
      <c r="D812" s="7" t="s">
        <v>1097</v>
      </c>
      <c r="E812" s="7" t="s">
        <v>934</v>
      </c>
      <c r="F812" s="7" t="s">
        <v>935</v>
      </c>
      <c r="G812" s="7" t="s">
        <v>1068</v>
      </c>
      <c r="H812" s="7" t="s">
        <v>1051</v>
      </c>
      <c r="I812" s="6" t="s">
        <v>14</v>
      </c>
      <c r="J812" s="1"/>
      <c r="K812" s="1"/>
      <c r="L812" s="1"/>
      <c r="M812" s="1"/>
      <c r="N812" s="1"/>
      <c r="O812" s="1"/>
      <c r="P812" s="1"/>
      <c r="Q812" s="12">
        <v>117225</v>
      </c>
      <c r="R812" s="29">
        <f t="shared" si="39"/>
        <v>0</v>
      </c>
      <c r="S812" t="str">
        <f t="shared" si="40"/>
        <v>OK</v>
      </c>
      <c r="T812" s="10">
        <f>IFERROR(VLOOKUP(A812,[1]!Tabla1[[#All],[Material]:[venta nueva]],38,FALSE),0)</f>
        <v>0</v>
      </c>
    </row>
    <row r="813" spans="1:20" hidden="1" x14ac:dyDescent="0.35">
      <c r="A813">
        <f t="shared" si="38"/>
        <v>1030686</v>
      </c>
      <c r="B813" s="6" t="s">
        <v>1242</v>
      </c>
      <c r="C813" s="7" t="s">
        <v>659</v>
      </c>
      <c r="D813" s="7" t="s">
        <v>1097</v>
      </c>
      <c r="E813" s="7" t="s">
        <v>936</v>
      </c>
      <c r="F813" s="7" t="s">
        <v>937</v>
      </c>
      <c r="G813" s="7" t="s">
        <v>1065</v>
      </c>
      <c r="H813" s="7" t="s">
        <v>1053</v>
      </c>
      <c r="I813" s="6" t="s">
        <v>14</v>
      </c>
      <c r="J813" s="1"/>
      <c r="K813" s="1"/>
      <c r="L813" s="1"/>
      <c r="M813" s="1"/>
      <c r="N813" s="1"/>
      <c r="O813" s="1"/>
      <c r="P813" s="1"/>
      <c r="Q813" s="12">
        <v>119636</v>
      </c>
      <c r="R813" s="29">
        <f t="shared" si="39"/>
        <v>0</v>
      </c>
      <c r="S813" t="str">
        <f t="shared" si="40"/>
        <v>OK</v>
      </c>
      <c r="T813" s="10">
        <f>IFERROR(VLOOKUP(A813,[1]!Tabla1[[#All],[Material]:[venta nueva]],38,FALSE),0)</f>
        <v>0</v>
      </c>
    </row>
    <row r="814" spans="1:20" hidden="1" x14ac:dyDescent="0.35">
      <c r="A814">
        <f t="shared" si="38"/>
        <v>1030710</v>
      </c>
      <c r="B814" s="6" t="s">
        <v>1242</v>
      </c>
      <c r="C814" s="7" t="s">
        <v>659</v>
      </c>
      <c r="D814" s="7" t="s">
        <v>1097</v>
      </c>
      <c r="E814" s="7" t="s">
        <v>938</v>
      </c>
      <c r="F814" s="7" t="s">
        <v>939</v>
      </c>
      <c r="G814" s="7" t="s">
        <v>1065</v>
      </c>
      <c r="H814" s="7" t="s">
        <v>989</v>
      </c>
      <c r="I814" s="6" t="s">
        <v>9</v>
      </c>
      <c r="J814" s="1"/>
      <c r="K814" s="1"/>
      <c r="L814" s="1"/>
      <c r="M814" s="1"/>
      <c r="N814" s="1"/>
      <c r="O814" s="1"/>
      <c r="P814" s="1"/>
      <c r="Q814" s="12">
        <v>12736</v>
      </c>
      <c r="R814" s="29">
        <f t="shared" si="39"/>
        <v>0</v>
      </c>
      <c r="S814" t="str">
        <f t="shared" si="40"/>
        <v>OK</v>
      </c>
      <c r="T814" s="10">
        <f>IFERROR(VLOOKUP(A814,[1]!Tabla1[[#All],[Material]:[venta nueva]],38,FALSE),0)</f>
        <v>0</v>
      </c>
    </row>
    <row r="815" spans="1:20" hidden="1" x14ac:dyDescent="0.35">
      <c r="A815">
        <f t="shared" si="38"/>
        <v>1030720</v>
      </c>
      <c r="B815" s="6" t="s">
        <v>1242</v>
      </c>
      <c r="C815" s="7" t="s">
        <v>659</v>
      </c>
      <c r="D815" s="7" t="s">
        <v>1097</v>
      </c>
      <c r="E815" s="7" t="s">
        <v>942</v>
      </c>
      <c r="F815" s="7" t="s">
        <v>943</v>
      </c>
      <c r="G815" s="7" t="s">
        <v>1081</v>
      </c>
      <c r="H815" s="7" t="s">
        <v>1050</v>
      </c>
      <c r="I815" s="6" t="s">
        <v>9</v>
      </c>
      <c r="J815" s="1"/>
      <c r="K815" s="1"/>
      <c r="L815" s="1"/>
      <c r="M815" s="1"/>
      <c r="N815" s="1"/>
      <c r="O815" s="1"/>
      <c r="P815" s="1"/>
      <c r="Q815" s="12">
        <v>13610</v>
      </c>
      <c r="R815" s="29">
        <f t="shared" si="39"/>
        <v>0</v>
      </c>
      <c r="S815" t="str">
        <f t="shared" si="40"/>
        <v>OK</v>
      </c>
      <c r="T815" s="10">
        <f>IFERROR(VLOOKUP(A815,[1]!Tabla1[[#All],[Material]:[venta nueva]],38,FALSE),0)</f>
        <v>0</v>
      </c>
    </row>
    <row r="816" spans="1:20" hidden="1" x14ac:dyDescent="0.35">
      <c r="A816">
        <f t="shared" si="38"/>
        <v>1030735</v>
      </c>
      <c r="B816" s="6" t="s">
        <v>1242</v>
      </c>
      <c r="C816" s="7" t="s">
        <v>659</v>
      </c>
      <c r="D816" s="7" t="s">
        <v>1097</v>
      </c>
      <c r="E816" s="7" t="s">
        <v>944</v>
      </c>
      <c r="F816" s="7" t="s">
        <v>945</v>
      </c>
      <c r="G816" s="7" t="s">
        <v>1065</v>
      </c>
      <c r="H816" s="7" t="s">
        <v>1053</v>
      </c>
      <c r="I816" s="6" t="s">
        <v>8</v>
      </c>
      <c r="J816" s="1"/>
      <c r="K816" s="1"/>
      <c r="L816" s="1"/>
      <c r="M816" s="1"/>
      <c r="N816" s="1"/>
      <c r="O816" s="1"/>
      <c r="P816" s="1"/>
      <c r="Q816" s="12">
        <v>23056</v>
      </c>
      <c r="R816" s="29">
        <f t="shared" si="39"/>
        <v>0</v>
      </c>
      <c r="S816" t="str">
        <f t="shared" si="40"/>
        <v>OK</v>
      </c>
      <c r="T816" s="10">
        <f>IFERROR(VLOOKUP(A816,[1]!Tabla1[[#All],[Material]:[venta nueva]],38,FALSE),0)</f>
        <v>0</v>
      </c>
    </row>
    <row r="817" spans="1:20" hidden="1" x14ac:dyDescent="0.35">
      <c r="A817">
        <f t="shared" si="38"/>
        <v>1030743</v>
      </c>
      <c r="B817" s="6" t="s">
        <v>1242</v>
      </c>
      <c r="C817" s="7" t="s">
        <v>659</v>
      </c>
      <c r="D817" s="7" t="s">
        <v>1097</v>
      </c>
      <c r="E817" s="7" t="s">
        <v>950</v>
      </c>
      <c r="F817" s="7" t="s">
        <v>951</v>
      </c>
      <c r="G817" s="7" t="s">
        <v>1089</v>
      </c>
      <c r="H817" s="7" t="s">
        <v>1049</v>
      </c>
      <c r="I817" s="6" t="s">
        <v>14</v>
      </c>
      <c r="J817" s="1"/>
      <c r="K817" s="1"/>
      <c r="L817" s="1"/>
      <c r="M817" s="1"/>
      <c r="N817" s="1"/>
      <c r="O817" s="1"/>
      <c r="P817" s="1"/>
      <c r="Q817" s="12">
        <v>2001</v>
      </c>
      <c r="R817" s="29">
        <f t="shared" si="39"/>
        <v>0</v>
      </c>
      <c r="S817" t="str">
        <f t="shared" si="40"/>
        <v>OK</v>
      </c>
      <c r="T817" s="10">
        <f>IFERROR(VLOOKUP(A817,[1]!Tabla1[[#All],[Material]:[venta nueva]],38,FALSE),0)</f>
        <v>0</v>
      </c>
    </row>
    <row r="818" spans="1:20" hidden="1" x14ac:dyDescent="0.35">
      <c r="A818">
        <f t="shared" si="38"/>
        <v>1030744</v>
      </c>
      <c r="B818" s="6" t="s">
        <v>1242</v>
      </c>
      <c r="C818" s="7" t="s">
        <v>659</v>
      </c>
      <c r="D818" s="7" t="s">
        <v>1097</v>
      </c>
      <c r="E818" s="7" t="s">
        <v>952</v>
      </c>
      <c r="F818" s="7" t="s">
        <v>953</v>
      </c>
      <c r="G818" s="7" t="s">
        <v>1065</v>
      </c>
      <c r="H818" s="7" t="s">
        <v>1061</v>
      </c>
      <c r="I818" s="6" t="s">
        <v>9</v>
      </c>
      <c r="J818" s="1"/>
      <c r="K818" s="1"/>
      <c r="L818" s="1"/>
      <c r="M818" s="1"/>
      <c r="N818" s="1"/>
      <c r="O818" s="1"/>
      <c r="P818" s="1"/>
      <c r="Q818" s="12">
        <v>2611</v>
      </c>
      <c r="R818" s="29">
        <f t="shared" si="39"/>
        <v>0</v>
      </c>
      <c r="S818" t="str">
        <f t="shared" si="40"/>
        <v>OK</v>
      </c>
      <c r="T818" s="10">
        <f>IFERROR(VLOOKUP(A818,[1]!Tabla1[[#All],[Material]:[venta nueva]],38,FALSE),0)</f>
        <v>0</v>
      </c>
    </row>
    <row r="819" spans="1:20" hidden="1" x14ac:dyDescent="0.35">
      <c r="A819">
        <f t="shared" si="38"/>
        <v>1030745</v>
      </c>
      <c r="B819" s="6" t="s">
        <v>1242</v>
      </c>
      <c r="C819" s="7" t="s">
        <v>659</v>
      </c>
      <c r="D819" s="7" t="s">
        <v>1097</v>
      </c>
      <c r="E819" s="7" t="s">
        <v>954</v>
      </c>
      <c r="F819" s="7" t="s">
        <v>955</v>
      </c>
      <c r="G819" s="7" t="s">
        <v>1065</v>
      </c>
      <c r="H819" s="7" t="s">
        <v>1057</v>
      </c>
      <c r="I819" s="6" t="s">
        <v>8</v>
      </c>
      <c r="J819" s="1"/>
      <c r="K819" s="1"/>
      <c r="L819" s="1"/>
      <c r="M819" s="1"/>
      <c r="N819" s="1"/>
      <c r="O819" s="1"/>
      <c r="P819" s="1"/>
      <c r="Q819" s="12">
        <v>21002</v>
      </c>
      <c r="R819" s="29">
        <f t="shared" si="39"/>
        <v>0</v>
      </c>
      <c r="S819" t="str">
        <f t="shared" si="40"/>
        <v>OK</v>
      </c>
      <c r="T819" s="10">
        <f>IFERROR(VLOOKUP(A819,[1]!Tabla1[[#All],[Material]:[venta nueva]],38,FALSE),0)</f>
        <v>0</v>
      </c>
    </row>
    <row r="820" spans="1:20" hidden="1" x14ac:dyDescent="0.35">
      <c r="A820">
        <f t="shared" si="38"/>
        <v>1030782</v>
      </c>
      <c r="B820" s="6" t="s">
        <v>1242</v>
      </c>
      <c r="C820" s="7" t="s">
        <v>659</v>
      </c>
      <c r="D820" s="7" t="s">
        <v>1097</v>
      </c>
      <c r="E820" s="7" t="s">
        <v>964</v>
      </c>
      <c r="F820" s="7" t="s">
        <v>965</v>
      </c>
      <c r="G820" s="7" t="s">
        <v>1090</v>
      </c>
      <c r="H820" s="7" t="s">
        <v>1052</v>
      </c>
      <c r="I820" s="6" t="s">
        <v>8</v>
      </c>
      <c r="J820" s="1"/>
      <c r="K820" s="1"/>
      <c r="L820" s="1"/>
      <c r="M820" s="1"/>
      <c r="N820" s="1"/>
      <c r="O820" s="1"/>
      <c r="P820" s="1"/>
      <c r="Q820" s="12">
        <v>33659</v>
      </c>
      <c r="R820" s="29">
        <f t="shared" si="39"/>
        <v>0</v>
      </c>
      <c r="S820" t="str">
        <f t="shared" si="40"/>
        <v>OK</v>
      </c>
      <c r="T820" s="10">
        <f>IFERROR(VLOOKUP(A820,[1]!Tabla1[[#All],[Material]:[venta nueva]],38,FALSE),0)</f>
        <v>0</v>
      </c>
    </row>
    <row r="821" spans="1:20" hidden="1" x14ac:dyDescent="0.35">
      <c r="A821">
        <f t="shared" si="38"/>
        <v>1030783</v>
      </c>
      <c r="B821" s="6" t="s">
        <v>1242</v>
      </c>
      <c r="C821" s="7" t="s">
        <v>659</v>
      </c>
      <c r="D821" s="7" t="s">
        <v>1097</v>
      </c>
      <c r="E821" s="7" t="s">
        <v>966</v>
      </c>
      <c r="F821" s="7" t="s">
        <v>967</v>
      </c>
      <c r="G821" s="7" t="s">
        <v>1091</v>
      </c>
      <c r="H821" s="7" t="s">
        <v>1054</v>
      </c>
      <c r="I821" s="6" t="s">
        <v>8</v>
      </c>
      <c r="J821" s="1"/>
      <c r="K821" s="1"/>
      <c r="L821" s="1"/>
      <c r="M821" s="1"/>
      <c r="N821" s="1"/>
      <c r="O821" s="1"/>
      <c r="P821" s="1"/>
      <c r="Q821" s="12">
        <v>2522</v>
      </c>
      <c r="R821" s="29">
        <f t="shared" si="39"/>
        <v>0</v>
      </c>
      <c r="S821" t="str">
        <f t="shared" si="40"/>
        <v>OK</v>
      </c>
      <c r="T821" s="10">
        <f>IFERROR(VLOOKUP(A821,[1]!Tabla1[[#All],[Material]:[venta nueva]],38,FALSE),0)</f>
        <v>0</v>
      </c>
    </row>
    <row r="822" spans="1:20" hidden="1" x14ac:dyDescent="0.35">
      <c r="A822">
        <f t="shared" si="38"/>
        <v>1030784</v>
      </c>
      <c r="B822" s="6" t="s">
        <v>1242</v>
      </c>
      <c r="C822" s="7" t="s">
        <v>659</v>
      </c>
      <c r="D822" s="7" t="s">
        <v>1097</v>
      </c>
      <c r="E822" s="7" t="s">
        <v>968</v>
      </c>
      <c r="F822" s="7" t="s">
        <v>969</v>
      </c>
      <c r="G822" s="7" t="s">
        <v>1091</v>
      </c>
      <c r="H822" s="7" t="s">
        <v>1054</v>
      </c>
      <c r="I822" s="6" t="s">
        <v>8</v>
      </c>
      <c r="J822" s="1"/>
      <c r="K822" s="1"/>
      <c r="L822" s="1"/>
      <c r="M822" s="1"/>
      <c r="N822" s="1"/>
      <c r="O822" s="1"/>
      <c r="P822" s="1"/>
      <c r="Q822" s="12">
        <v>5533</v>
      </c>
      <c r="R822" s="29">
        <f t="shared" si="39"/>
        <v>0</v>
      </c>
      <c r="S822" t="str">
        <f t="shared" si="40"/>
        <v>OK</v>
      </c>
      <c r="T822" s="10">
        <f>IFERROR(VLOOKUP(A822,[1]!Tabla1[[#All],[Material]:[venta nueva]],38,FALSE),0)</f>
        <v>0</v>
      </c>
    </row>
    <row r="823" spans="1:20" hidden="1" x14ac:dyDescent="0.35">
      <c r="A823">
        <f t="shared" si="38"/>
        <v>1030785</v>
      </c>
      <c r="B823" s="6" t="s">
        <v>1242</v>
      </c>
      <c r="C823" s="7" t="s">
        <v>659</v>
      </c>
      <c r="D823" s="7" t="s">
        <v>1097</v>
      </c>
      <c r="E823" s="7" t="s">
        <v>970</v>
      </c>
      <c r="F823" s="7" t="s">
        <v>971</v>
      </c>
      <c r="G823" s="7" t="s">
        <v>1091</v>
      </c>
      <c r="H823" s="7" t="s">
        <v>1054</v>
      </c>
      <c r="I823" s="6" t="s">
        <v>8</v>
      </c>
      <c r="J823" s="1"/>
      <c r="K823" s="1"/>
      <c r="L823" s="1"/>
      <c r="M823" s="1"/>
      <c r="N823" s="1"/>
      <c r="O823" s="1"/>
      <c r="P823" s="1"/>
      <c r="Q823" s="12">
        <v>4449</v>
      </c>
      <c r="R823" s="29">
        <f t="shared" si="39"/>
        <v>0</v>
      </c>
      <c r="S823" t="str">
        <f t="shared" si="40"/>
        <v>OK</v>
      </c>
      <c r="T823" s="10">
        <f>IFERROR(VLOOKUP(A823,[1]!Tabla1[[#All],[Material]:[venta nueva]],38,FALSE),0)</f>
        <v>0</v>
      </c>
    </row>
    <row r="824" spans="1:20" hidden="1" x14ac:dyDescent="0.35">
      <c r="A824">
        <f t="shared" si="38"/>
        <v>1010877</v>
      </c>
      <c r="B824" s="6" t="s">
        <v>1271</v>
      </c>
      <c r="C824" s="7" t="s">
        <v>658</v>
      </c>
      <c r="D824" s="7" t="s">
        <v>1095</v>
      </c>
      <c r="E824" s="7" t="s">
        <v>660</v>
      </c>
      <c r="F824" s="7" t="s">
        <v>661</v>
      </c>
      <c r="G824" s="7" t="s">
        <v>1065</v>
      </c>
      <c r="H824" s="7" t="s">
        <v>981</v>
      </c>
      <c r="I824" s="6" t="s">
        <v>11</v>
      </c>
      <c r="J824" s="1">
        <v>59760</v>
      </c>
      <c r="K824" s="1">
        <v>85500</v>
      </c>
      <c r="L824" s="1">
        <v>145260</v>
      </c>
      <c r="M824" s="1">
        <v>59760</v>
      </c>
      <c r="N824" s="1">
        <v>85500</v>
      </c>
      <c r="O824" s="1">
        <v>145260</v>
      </c>
      <c r="P824" s="1">
        <v>107960</v>
      </c>
      <c r="Q824" s="12"/>
      <c r="R824" s="29">
        <f t="shared" si="39"/>
        <v>37300</v>
      </c>
      <c r="S824" t="str">
        <f t="shared" si="40"/>
        <v>Sobre ingreso</v>
      </c>
      <c r="T824" s="10">
        <f>IFERROR(VLOOKUP(A824,[1]!Tabla1[[#All],[Material]:[venta nueva]],38,FALSE),0)</f>
        <v>0</v>
      </c>
    </row>
    <row r="825" spans="1:20" hidden="1" x14ac:dyDescent="0.35">
      <c r="A825">
        <f t="shared" si="38"/>
        <v>1011042</v>
      </c>
      <c r="B825" s="6" t="s">
        <v>1271</v>
      </c>
      <c r="C825" s="7" t="s">
        <v>658</v>
      </c>
      <c r="D825" s="7" t="s">
        <v>1095</v>
      </c>
      <c r="E825" s="7" t="s">
        <v>671</v>
      </c>
      <c r="F825" s="7" t="s">
        <v>672</v>
      </c>
      <c r="G825" s="7" t="s">
        <v>1067</v>
      </c>
      <c r="H825" s="7" t="s">
        <v>983</v>
      </c>
      <c r="I825" s="6" t="s">
        <v>662</v>
      </c>
      <c r="J825" s="1">
        <v>30570</v>
      </c>
      <c r="K825" s="1">
        <v>17430</v>
      </c>
      <c r="L825" s="1">
        <v>48000</v>
      </c>
      <c r="M825" s="1">
        <v>30570</v>
      </c>
      <c r="N825" s="1">
        <v>233430</v>
      </c>
      <c r="O825" s="1">
        <v>264000</v>
      </c>
      <c r="P825" s="1">
        <v>240000</v>
      </c>
      <c r="Q825" s="12"/>
      <c r="R825" s="29">
        <f t="shared" si="39"/>
        <v>24000</v>
      </c>
      <c r="S825" t="str">
        <f t="shared" si="40"/>
        <v>Sobre ingreso</v>
      </c>
      <c r="T825" s="10">
        <f>IFERROR(VLOOKUP(A825,[1]!Tabla1[[#All],[Material]:[venta nueva]],38,FALSE),0)</f>
        <v>0</v>
      </c>
    </row>
    <row r="826" spans="1:20" hidden="1" x14ac:dyDescent="0.35">
      <c r="A826">
        <f t="shared" si="38"/>
        <v>1011042</v>
      </c>
      <c r="B826" s="6" t="s">
        <v>1271</v>
      </c>
      <c r="C826" s="7" t="s">
        <v>658</v>
      </c>
      <c r="D826" s="7" t="s">
        <v>1095</v>
      </c>
      <c r="E826" s="7" t="s">
        <v>671</v>
      </c>
      <c r="F826" s="7" t="s">
        <v>672</v>
      </c>
      <c r="G826" s="7" t="s">
        <v>1067</v>
      </c>
      <c r="H826" s="7" t="s">
        <v>983</v>
      </c>
      <c r="I826" s="6" t="s">
        <v>11</v>
      </c>
      <c r="J826" s="1"/>
      <c r="K826" s="1"/>
      <c r="L826" s="1"/>
      <c r="M826" s="1">
        <v>0</v>
      </c>
      <c r="N826" s="1">
        <v>47960</v>
      </c>
      <c r="O826" s="1">
        <v>47960</v>
      </c>
      <c r="P826" s="1">
        <v>71960</v>
      </c>
      <c r="Q826" s="12"/>
      <c r="R826" s="29">
        <f t="shared" si="39"/>
        <v>-24000</v>
      </c>
      <c r="S826" t="str">
        <f t="shared" si="40"/>
        <v>Pendiente de ingreso</v>
      </c>
      <c r="T826" s="10">
        <f>IFERROR(VLOOKUP(A826,[1]!Tabla1[[#All],[Material]:[venta nueva]],38,FALSE),0)</f>
        <v>0</v>
      </c>
    </row>
    <row r="827" spans="1:20" hidden="1" x14ac:dyDescent="0.35">
      <c r="A827">
        <f t="shared" si="38"/>
        <v>1011290</v>
      </c>
      <c r="B827" s="6" t="s">
        <v>1271</v>
      </c>
      <c r="C827" s="7" t="s">
        <v>658</v>
      </c>
      <c r="D827" s="7" t="s">
        <v>1095</v>
      </c>
      <c r="E827" s="7" t="s">
        <v>685</v>
      </c>
      <c r="F827" s="7" t="s">
        <v>686</v>
      </c>
      <c r="G827" s="7" t="s">
        <v>1069</v>
      </c>
      <c r="H827" s="7" t="s">
        <v>986</v>
      </c>
      <c r="I827" s="6" t="s">
        <v>11</v>
      </c>
      <c r="J827" s="1">
        <v>0</v>
      </c>
      <c r="K827" s="1">
        <v>24000</v>
      </c>
      <c r="L827" s="1">
        <v>24000</v>
      </c>
      <c r="M827" s="1"/>
      <c r="N827" s="1"/>
      <c r="O827" s="1"/>
      <c r="P827" s="1"/>
      <c r="Q827" s="12"/>
      <c r="R827" s="29">
        <f t="shared" si="39"/>
        <v>0</v>
      </c>
      <c r="S827" t="str">
        <f t="shared" si="40"/>
        <v>OK</v>
      </c>
      <c r="T827" s="10">
        <f>IFERROR(VLOOKUP(A827,[1]!Tabla1[[#All],[Material]:[venta nueva]],38,FALSE),0)</f>
        <v>0</v>
      </c>
    </row>
    <row r="828" spans="1:20" hidden="1" x14ac:dyDescent="0.35">
      <c r="A828">
        <f t="shared" si="38"/>
        <v>1011417</v>
      </c>
      <c r="B828" s="6" t="s">
        <v>1271</v>
      </c>
      <c r="C828" s="7" t="s">
        <v>658</v>
      </c>
      <c r="D828" s="7" t="s">
        <v>1095</v>
      </c>
      <c r="E828" s="7" t="s">
        <v>1154</v>
      </c>
      <c r="F828" s="7" t="s">
        <v>1155</v>
      </c>
      <c r="G828" s="7" t="s">
        <v>1068</v>
      </c>
      <c r="H828" s="7" t="s">
        <v>992</v>
      </c>
      <c r="I828" s="6" t="s">
        <v>14</v>
      </c>
      <c r="J828" s="1">
        <v>3186</v>
      </c>
      <c r="K828" s="1">
        <v>0</v>
      </c>
      <c r="L828" s="1">
        <v>3186</v>
      </c>
      <c r="M828" s="1">
        <v>3186</v>
      </c>
      <c r="N828" s="1">
        <v>0</v>
      </c>
      <c r="O828" s="1">
        <v>3186</v>
      </c>
      <c r="P828" s="1"/>
      <c r="Q828" s="12"/>
      <c r="R828" s="29">
        <f t="shared" si="39"/>
        <v>3186</v>
      </c>
      <c r="S828" t="str">
        <f t="shared" si="40"/>
        <v>Sobre ingreso</v>
      </c>
      <c r="T828" s="10">
        <f>IFERROR(VLOOKUP(A828,[1]!Tabla1[[#All],[Material]:[venta nueva]],38,FALSE),0)</f>
        <v>0</v>
      </c>
    </row>
    <row r="829" spans="1:20" hidden="1" x14ac:dyDescent="0.35">
      <c r="A829">
        <f t="shared" si="38"/>
        <v>1011421</v>
      </c>
      <c r="B829" s="6" t="s">
        <v>1271</v>
      </c>
      <c r="C829" s="7" t="s">
        <v>658</v>
      </c>
      <c r="D829" s="7" t="s">
        <v>1095</v>
      </c>
      <c r="E829" s="7" t="s">
        <v>689</v>
      </c>
      <c r="F829" s="7" t="s">
        <v>690</v>
      </c>
      <c r="G829" s="7" t="s">
        <v>1063</v>
      </c>
      <c r="H829" s="7" t="s">
        <v>988</v>
      </c>
      <c r="I829" s="6" t="s">
        <v>11</v>
      </c>
      <c r="J829" s="1">
        <v>42315</v>
      </c>
      <c r="K829" s="1">
        <v>633685</v>
      </c>
      <c r="L829" s="1">
        <v>676000</v>
      </c>
      <c r="M829" s="1">
        <v>42315</v>
      </c>
      <c r="N829" s="1">
        <v>633685</v>
      </c>
      <c r="O829" s="1">
        <v>676000</v>
      </c>
      <c r="P829" s="1">
        <v>576000</v>
      </c>
      <c r="Q829" s="12"/>
      <c r="R829" s="29">
        <f t="shared" si="39"/>
        <v>100000</v>
      </c>
      <c r="S829" t="str">
        <f t="shared" si="40"/>
        <v>Sobre ingreso</v>
      </c>
      <c r="T829" s="10">
        <f>IFERROR(VLOOKUP(A829,[1]!Tabla1[[#All],[Material]:[venta nueva]],38,FALSE),0)</f>
        <v>0</v>
      </c>
    </row>
    <row r="830" spans="1:20" hidden="1" x14ac:dyDescent="0.35">
      <c r="A830">
        <f t="shared" si="38"/>
        <v>1011422</v>
      </c>
      <c r="B830" s="6" t="s">
        <v>1271</v>
      </c>
      <c r="C830" s="7" t="s">
        <v>658</v>
      </c>
      <c r="D830" s="7" t="s">
        <v>1095</v>
      </c>
      <c r="E830" s="7" t="s">
        <v>691</v>
      </c>
      <c r="F830" s="7" t="s">
        <v>692</v>
      </c>
      <c r="G830" s="7" t="s">
        <v>1069</v>
      </c>
      <c r="H830" s="7" t="s">
        <v>986</v>
      </c>
      <c r="I830" s="6" t="s">
        <v>11</v>
      </c>
      <c r="J830" s="1">
        <v>2388</v>
      </c>
      <c r="K830" s="1">
        <v>0</v>
      </c>
      <c r="L830" s="1">
        <v>2388</v>
      </c>
      <c r="M830" s="1">
        <v>2388</v>
      </c>
      <c r="N830" s="1">
        <v>21612</v>
      </c>
      <c r="O830" s="1">
        <v>24000</v>
      </c>
      <c r="P830" s="1">
        <v>24000</v>
      </c>
      <c r="Q830" s="12"/>
      <c r="R830" s="29">
        <f t="shared" si="39"/>
        <v>0</v>
      </c>
      <c r="S830" t="str">
        <f t="shared" si="40"/>
        <v>OK</v>
      </c>
      <c r="T830" s="10">
        <f>IFERROR(VLOOKUP(A830,[1]!Tabla1[[#All],[Material]:[venta nueva]],38,FALSE),0)</f>
        <v>0</v>
      </c>
    </row>
    <row r="831" spans="1:20" hidden="1" x14ac:dyDescent="0.35">
      <c r="A831">
        <f t="shared" si="38"/>
        <v>1011558</v>
      </c>
      <c r="B831" s="6" t="s">
        <v>1271</v>
      </c>
      <c r="C831" s="7" t="s">
        <v>658</v>
      </c>
      <c r="D831" s="7" t="s">
        <v>1095</v>
      </c>
      <c r="E831" s="7" t="s">
        <v>693</v>
      </c>
      <c r="F831" s="7" t="s">
        <v>694</v>
      </c>
      <c r="G831" s="7" t="s">
        <v>1063</v>
      </c>
      <c r="H831" s="7" t="s">
        <v>988</v>
      </c>
      <c r="I831" s="6" t="s">
        <v>11</v>
      </c>
      <c r="J831" s="1">
        <v>2528</v>
      </c>
      <c r="K831" s="1">
        <v>261472</v>
      </c>
      <c r="L831" s="1">
        <v>264000</v>
      </c>
      <c r="M831" s="1">
        <v>2528</v>
      </c>
      <c r="N831" s="1">
        <v>381472</v>
      </c>
      <c r="O831" s="1">
        <v>384000</v>
      </c>
      <c r="P831" s="1">
        <v>384000</v>
      </c>
      <c r="Q831" s="12"/>
      <c r="R831" s="29">
        <f t="shared" si="39"/>
        <v>0</v>
      </c>
      <c r="S831" t="str">
        <f t="shared" si="40"/>
        <v>OK</v>
      </c>
      <c r="T831" s="10">
        <f>IFERROR(VLOOKUP(A831,[1]!Tabla1[[#All],[Material]:[venta nueva]],38,FALSE),0)</f>
        <v>0</v>
      </c>
    </row>
    <row r="832" spans="1:20" hidden="1" x14ac:dyDescent="0.35">
      <c r="A832">
        <f t="shared" si="38"/>
        <v>1011560</v>
      </c>
      <c r="B832" s="6" t="s">
        <v>1271</v>
      </c>
      <c r="C832" s="7" t="s">
        <v>658</v>
      </c>
      <c r="D832" s="7" t="s">
        <v>1095</v>
      </c>
      <c r="E832" s="7" t="s">
        <v>695</v>
      </c>
      <c r="F832" s="7" t="s">
        <v>696</v>
      </c>
      <c r="G832" s="7" t="s">
        <v>1065</v>
      </c>
      <c r="H832" s="7" t="s">
        <v>989</v>
      </c>
      <c r="I832" s="6" t="s">
        <v>13</v>
      </c>
      <c r="J832" s="1">
        <v>-1116</v>
      </c>
      <c r="K832" s="1">
        <v>25116</v>
      </c>
      <c r="L832" s="1">
        <v>24000</v>
      </c>
      <c r="M832" s="1">
        <v>-1116</v>
      </c>
      <c r="N832" s="1">
        <v>25116</v>
      </c>
      <c r="O832" s="1">
        <v>24000</v>
      </c>
      <c r="P832" s="1"/>
      <c r="Q832" s="12"/>
      <c r="R832" s="29">
        <f t="shared" si="39"/>
        <v>24000</v>
      </c>
      <c r="S832" t="str">
        <f t="shared" si="40"/>
        <v>Sobre ingreso</v>
      </c>
      <c r="T832" s="10">
        <f>IFERROR(VLOOKUP(A832,[1]!Tabla1[[#All],[Material]:[venta nueva]],38,FALSE),0)</f>
        <v>0</v>
      </c>
    </row>
    <row r="833" spans="1:20" hidden="1" x14ac:dyDescent="0.35">
      <c r="A833">
        <f t="shared" si="38"/>
        <v>1011582</v>
      </c>
      <c r="B833" s="6" t="s">
        <v>1271</v>
      </c>
      <c r="C833" s="7" t="s">
        <v>658</v>
      </c>
      <c r="D833" s="7" t="s">
        <v>1095</v>
      </c>
      <c r="E833" s="7" t="s">
        <v>698</v>
      </c>
      <c r="F833" s="7" t="s">
        <v>699</v>
      </c>
      <c r="G833" s="7" t="s">
        <v>1071</v>
      </c>
      <c r="H833" s="7" t="s">
        <v>991</v>
      </c>
      <c r="I833" s="6" t="s">
        <v>11</v>
      </c>
      <c r="J833" s="1">
        <v>-2598</v>
      </c>
      <c r="K833" s="1">
        <v>26598</v>
      </c>
      <c r="L833" s="1">
        <v>24000</v>
      </c>
      <c r="M833" s="1">
        <v>-2598</v>
      </c>
      <c r="N833" s="1">
        <v>26598</v>
      </c>
      <c r="O833" s="1">
        <v>24000</v>
      </c>
      <c r="P833" s="1"/>
      <c r="Q833" s="12"/>
      <c r="R833" s="29">
        <f t="shared" si="39"/>
        <v>24000</v>
      </c>
      <c r="S833" t="str">
        <f t="shared" si="40"/>
        <v>Sobre ingreso</v>
      </c>
      <c r="T833" s="10">
        <f>IFERROR(VLOOKUP(A833,[1]!Tabla1[[#All],[Material]:[venta nueva]],38,FALSE),0)</f>
        <v>0</v>
      </c>
    </row>
    <row r="834" spans="1:20" hidden="1" x14ac:dyDescent="0.35">
      <c r="A834">
        <f t="shared" si="38"/>
        <v>1011586</v>
      </c>
      <c r="B834" s="6" t="s">
        <v>1271</v>
      </c>
      <c r="C834" s="7" t="s">
        <v>658</v>
      </c>
      <c r="D834" s="7" t="s">
        <v>1095</v>
      </c>
      <c r="E834" s="7" t="s">
        <v>700</v>
      </c>
      <c r="F834" s="7" t="s">
        <v>701</v>
      </c>
      <c r="G834" s="7" t="s">
        <v>1068</v>
      </c>
      <c r="H834" s="7" t="s">
        <v>992</v>
      </c>
      <c r="I834" s="6" t="s">
        <v>14</v>
      </c>
      <c r="J834" s="1">
        <v>-5122</v>
      </c>
      <c r="K834" s="1">
        <v>88375</v>
      </c>
      <c r="L834" s="1">
        <v>83253</v>
      </c>
      <c r="M834" s="1">
        <v>-5122</v>
      </c>
      <c r="N834" s="1">
        <v>77122</v>
      </c>
      <c r="O834" s="1">
        <v>72000</v>
      </c>
      <c r="P834" s="1">
        <v>72000</v>
      </c>
      <c r="Q834" s="12"/>
      <c r="R834" s="29">
        <f t="shared" si="39"/>
        <v>0</v>
      </c>
      <c r="S834" t="str">
        <f t="shared" si="40"/>
        <v>OK</v>
      </c>
      <c r="T834" s="10">
        <f>IFERROR(VLOOKUP(A834,[1]!Tabla1[[#All],[Material]:[venta nueva]],38,FALSE),0)</f>
        <v>0</v>
      </c>
    </row>
    <row r="835" spans="1:20" hidden="1" x14ac:dyDescent="0.35">
      <c r="A835">
        <f t="shared" si="38"/>
        <v>1011967</v>
      </c>
      <c r="B835" s="6" t="s">
        <v>1271</v>
      </c>
      <c r="C835" s="7" t="s">
        <v>658</v>
      </c>
      <c r="D835" s="7" t="s">
        <v>1095</v>
      </c>
      <c r="E835" s="7" t="s">
        <v>708</v>
      </c>
      <c r="F835" s="7" t="s">
        <v>709</v>
      </c>
      <c r="G835" s="7" t="s">
        <v>1072</v>
      </c>
      <c r="H835" s="7" t="s">
        <v>993</v>
      </c>
      <c r="I835" s="6" t="s">
        <v>14</v>
      </c>
      <c r="J835" s="1">
        <v>-39000</v>
      </c>
      <c r="K835" s="1">
        <v>190722</v>
      </c>
      <c r="L835" s="1">
        <v>168000</v>
      </c>
      <c r="M835" s="1">
        <v>-39000</v>
      </c>
      <c r="N835" s="1">
        <v>190722</v>
      </c>
      <c r="O835" s="1">
        <v>168000</v>
      </c>
      <c r="P835" s="1"/>
      <c r="Q835" s="12"/>
      <c r="R835" s="29">
        <f t="shared" si="39"/>
        <v>168000</v>
      </c>
      <c r="S835" t="str">
        <f t="shared" si="40"/>
        <v>Sobre ingreso</v>
      </c>
      <c r="T835" s="10">
        <f>IFERROR(VLOOKUP(A835,[1]!Tabla1[[#All],[Material]:[venta nueva]],38,FALSE),0)</f>
        <v>0</v>
      </c>
    </row>
    <row r="836" spans="1:20" hidden="1" x14ac:dyDescent="0.35">
      <c r="A836">
        <f t="shared" si="38"/>
        <v>1011968</v>
      </c>
      <c r="B836" s="6" t="s">
        <v>1271</v>
      </c>
      <c r="C836" s="7" t="s">
        <v>658</v>
      </c>
      <c r="D836" s="7" t="s">
        <v>1095</v>
      </c>
      <c r="E836" s="7" t="s">
        <v>710</v>
      </c>
      <c r="F836" s="7" t="s">
        <v>711</v>
      </c>
      <c r="G836" s="7" t="s">
        <v>1072</v>
      </c>
      <c r="H836" s="7" t="s">
        <v>993</v>
      </c>
      <c r="I836" s="6" t="s">
        <v>14</v>
      </c>
      <c r="J836" s="1">
        <v>2400</v>
      </c>
      <c r="K836" s="1">
        <v>9700</v>
      </c>
      <c r="L836" s="1">
        <v>12000</v>
      </c>
      <c r="M836" s="1">
        <v>2400</v>
      </c>
      <c r="N836" s="1">
        <v>9700</v>
      </c>
      <c r="O836" s="1">
        <v>12000</v>
      </c>
      <c r="P836" s="1"/>
      <c r="Q836" s="12"/>
      <c r="R836" s="29">
        <f t="shared" si="39"/>
        <v>12000</v>
      </c>
      <c r="S836" t="str">
        <f t="shared" si="40"/>
        <v>Sobre ingreso</v>
      </c>
      <c r="T836" s="10">
        <f>IFERROR(VLOOKUP(A836,[1]!Tabla1[[#All],[Material]:[venta nueva]],38,FALSE),0)</f>
        <v>0</v>
      </c>
    </row>
    <row r="837" spans="1:20" hidden="1" x14ac:dyDescent="0.35">
      <c r="A837">
        <f t="shared" si="38"/>
        <v>1011969</v>
      </c>
      <c r="B837" s="6" t="s">
        <v>1271</v>
      </c>
      <c r="C837" s="7" t="s">
        <v>658</v>
      </c>
      <c r="D837" s="7" t="s">
        <v>1095</v>
      </c>
      <c r="E837" s="7" t="s">
        <v>712</v>
      </c>
      <c r="F837" s="7" t="s">
        <v>713</v>
      </c>
      <c r="G837" s="7" t="s">
        <v>1072</v>
      </c>
      <c r="H837" s="7" t="s">
        <v>993</v>
      </c>
      <c r="I837" s="6" t="s">
        <v>14</v>
      </c>
      <c r="J837" s="1">
        <v>65760</v>
      </c>
      <c r="K837" s="1">
        <v>174240</v>
      </c>
      <c r="L837" s="1">
        <v>240000</v>
      </c>
      <c r="M837" s="1">
        <v>65760</v>
      </c>
      <c r="N837" s="1">
        <v>174240</v>
      </c>
      <c r="O837" s="1">
        <v>240000</v>
      </c>
      <c r="P837" s="1"/>
      <c r="Q837" s="12"/>
      <c r="R837" s="29">
        <f t="shared" si="39"/>
        <v>240000</v>
      </c>
      <c r="S837" t="str">
        <f t="shared" si="40"/>
        <v>Sobre ingreso</v>
      </c>
      <c r="T837" s="10">
        <f>IFERROR(VLOOKUP(A837,[1]!Tabla1[[#All],[Material]:[venta nueva]],38,FALSE),0)</f>
        <v>0</v>
      </c>
    </row>
    <row r="838" spans="1:20" hidden="1" x14ac:dyDescent="0.35">
      <c r="A838">
        <f t="shared" ref="A838:A901" si="41">+E838*1</f>
        <v>1012005</v>
      </c>
      <c r="B838" s="6" t="s">
        <v>1271</v>
      </c>
      <c r="C838" s="7" t="s">
        <v>658</v>
      </c>
      <c r="D838" s="7" t="s">
        <v>1095</v>
      </c>
      <c r="E838" s="7" t="s">
        <v>714</v>
      </c>
      <c r="F838" s="7" t="s">
        <v>715</v>
      </c>
      <c r="G838" s="7" t="s">
        <v>1072</v>
      </c>
      <c r="H838" s="7" t="s">
        <v>993</v>
      </c>
      <c r="I838" s="6" t="s">
        <v>14</v>
      </c>
      <c r="J838" s="1">
        <v>0</v>
      </c>
      <c r="K838" s="1">
        <v>12000</v>
      </c>
      <c r="L838" s="1">
        <v>12000</v>
      </c>
      <c r="M838" s="1">
        <v>0</v>
      </c>
      <c r="N838" s="1">
        <v>12000</v>
      </c>
      <c r="O838" s="1">
        <v>12000</v>
      </c>
      <c r="P838" s="1"/>
      <c r="Q838" s="12"/>
      <c r="R838" s="29">
        <f t="shared" si="39"/>
        <v>12000</v>
      </c>
      <c r="S838" t="str">
        <f t="shared" si="40"/>
        <v>Sobre ingreso</v>
      </c>
      <c r="T838" s="10">
        <f>IFERROR(VLOOKUP(A838,[1]!Tabla1[[#All],[Material]:[venta nueva]],38,FALSE),0)</f>
        <v>0</v>
      </c>
    </row>
    <row r="839" spans="1:20" hidden="1" x14ac:dyDescent="0.35">
      <c r="A839">
        <f t="shared" si="41"/>
        <v>1012012</v>
      </c>
      <c r="B839" s="6" t="s">
        <v>1271</v>
      </c>
      <c r="C839" s="7" t="s">
        <v>658</v>
      </c>
      <c r="D839" s="7" t="s">
        <v>1095</v>
      </c>
      <c r="E839" s="7" t="s">
        <v>716</v>
      </c>
      <c r="F839" s="7" t="s">
        <v>717</v>
      </c>
      <c r="G839" s="7" t="s">
        <v>1068</v>
      </c>
      <c r="H839" s="7" t="s">
        <v>992</v>
      </c>
      <c r="I839" s="6" t="s">
        <v>12</v>
      </c>
      <c r="J839" s="1">
        <v>0</v>
      </c>
      <c r="K839" s="1">
        <v>40000</v>
      </c>
      <c r="L839" s="1">
        <v>40000</v>
      </c>
      <c r="M839" s="1"/>
      <c r="N839" s="1"/>
      <c r="O839" s="1"/>
      <c r="P839" s="1"/>
      <c r="Q839" s="12"/>
      <c r="R839" s="29">
        <f t="shared" si="39"/>
        <v>0</v>
      </c>
      <c r="S839" t="str">
        <f t="shared" si="40"/>
        <v>OK</v>
      </c>
      <c r="T839" s="10">
        <f>IFERROR(VLOOKUP(A839,[1]!Tabla1[[#All],[Material]:[venta nueva]],38,FALSE),0)</f>
        <v>0</v>
      </c>
    </row>
    <row r="840" spans="1:20" hidden="1" x14ac:dyDescent="0.35">
      <c r="A840">
        <f t="shared" si="41"/>
        <v>1012207</v>
      </c>
      <c r="B840" s="6" t="s">
        <v>1271</v>
      </c>
      <c r="C840" s="7" t="s">
        <v>658</v>
      </c>
      <c r="D840" s="7" t="s">
        <v>1095</v>
      </c>
      <c r="E840" s="7" t="s">
        <v>760</v>
      </c>
      <c r="F840" s="7" t="s">
        <v>761</v>
      </c>
      <c r="G840" s="7" t="s">
        <v>1065</v>
      </c>
      <c r="H840" s="7" t="s">
        <v>981</v>
      </c>
      <c r="I840" s="6" t="s">
        <v>662</v>
      </c>
      <c r="J840" s="1">
        <v>4200</v>
      </c>
      <c r="K840" s="1">
        <v>0</v>
      </c>
      <c r="L840" s="1">
        <v>4200</v>
      </c>
      <c r="M840" s="1">
        <v>4200</v>
      </c>
      <c r="N840" s="1">
        <v>0</v>
      </c>
      <c r="O840" s="1">
        <v>4200</v>
      </c>
      <c r="P840" s="1"/>
      <c r="Q840" s="12"/>
      <c r="R840" s="29">
        <f t="shared" ref="R840:R903" si="42">+O840-P840</f>
        <v>4200</v>
      </c>
      <c r="S840" t="str">
        <f t="shared" ref="S840:S903" si="43">IF(R840&gt;0,"Sobre ingreso",IF(R840&lt;0,"Pendiente de ingreso","OK"))</f>
        <v>Sobre ingreso</v>
      </c>
      <c r="T840" s="10">
        <f>IFERROR(VLOOKUP(A840,[1]!Tabla1[[#All],[Material]:[venta nueva]],38,FALSE),0)</f>
        <v>0</v>
      </c>
    </row>
    <row r="841" spans="1:20" hidden="1" x14ac:dyDescent="0.35">
      <c r="A841">
        <f t="shared" si="41"/>
        <v>1012207</v>
      </c>
      <c r="B841" s="6" t="s">
        <v>1271</v>
      </c>
      <c r="C841" s="7" t="s">
        <v>658</v>
      </c>
      <c r="D841" s="7" t="s">
        <v>1095</v>
      </c>
      <c r="E841" s="7" t="s">
        <v>760</v>
      </c>
      <c r="F841" s="7" t="s">
        <v>761</v>
      </c>
      <c r="G841" s="7" t="s">
        <v>1065</v>
      </c>
      <c r="H841" s="7" t="s">
        <v>981</v>
      </c>
      <c r="I841" s="6" t="s">
        <v>11</v>
      </c>
      <c r="J841" s="1">
        <v>0</v>
      </c>
      <c r="K841" s="1">
        <v>48000</v>
      </c>
      <c r="L841" s="1">
        <v>48000</v>
      </c>
      <c r="M841" s="1">
        <v>0</v>
      </c>
      <c r="N841" s="1">
        <v>48000</v>
      </c>
      <c r="O841" s="1">
        <v>48000</v>
      </c>
      <c r="P841" s="1">
        <v>12000</v>
      </c>
      <c r="Q841" s="12"/>
      <c r="R841" s="29">
        <f t="shared" si="42"/>
        <v>36000</v>
      </c>
      <c r="S841" t="str">
        <f t="shared" si="43"/>
        <v>Sobre ingreso</v>
      </c>
      <c r="T841" s="10">
        <f>IFERROR(VLOOKUP(A841,[1]!Tabla1[[#All],[Material]:[venta nueva]],38,FALSE),0)</f>
        <v>0</v>
      </c>
    </row>
    <row r="842" spans="1:20" hidden="1" x14ac:dyDescent="0.35">
      <c r="A842">
        <f t="shared" si="41"/>
        <v>1012208</v>
      </c>
      <c r="B842" s="6" t="s">
        <v>1271</v>
      </c>
      <c r="C842" s="7" t="s">
        <v>658</v>
      </c>
      <c r="D842" s="7" t="s">
        <v>1095</v>
      </c>
      <c r="E842" s="7" t="s">
        <v>762</v>
      </c>
      <c r="F842" s="7" t="s">
        <v>763</v>
      </c>
      <c r="G842" s="7" t="s">
        <v>1071</v>
      </c>
      <c r="H842" s="7" t="s">
        <v>991</v>
      </c>
      <c r="I842" s="6" t="s">
        <v>11</v>
      </c>
      <c r="J842" s="1">
        <v>6196</v>
      </c>
      <c r="K842" s="1">
        <v>48000</v>
      </c>
      <c r="L842" s="1">
        <v>54196</v>
      </c>
      <c r="M842" s="1">
        <v>6196</v>
      </c>
      <c r="N842" s="1">
        <v>83804</v>
      </c>
      <c r="O842" s="1">
        <v>90000</v>
      </c>
      <c r="P842" s="1">
        <v>72000</v>
      </c>
      <c r="Q842" s="12"/>
      <c r="R842" s="29">
        <f t="shared" si="42"/>
        <v>18000</v>
      </c>
      <c r="S842" t="str">
        <f t="shared" si="43"/>
        <v>Sobre ingreso</v>
      </c>
      <c r="T842" s="10">
        <f>IFERROR(VLOOKUP(A842,[1]!Tabla1[[#All],[Material]:[venta nueva]],38,FALSE),0)</f>
        <v>0</v>
      </c>
    </row>
    <row r="843" spans="1:20" hidden="1" x14ac:dyDescent="0.35">
      <c r="A843">
        <f t="shared" si="41"/>
        <v>1012283</v>
      </c>
      <c r="B843" s="6" t="s">
        <v>1271</v>
      </c>
      <c r="C843" s="7" t="s">
        <v>658</v>
      </c>
      <c r="D843" s="7" t="s">
        <v>1095</v>
      </c>
      <c r="E843" s="7" t="s">
        <v>770</v>
      </c>
      <c r="F843" s="7" t="s">
        <v>771</v>
      </c>
      <c r="G843" s="7" t="s">
        <v>1065</v>
      </c>
      <c r="H843" s="7" t="s">
        <v>995</v>
      </c>
      <c r="I843" s="6" t="s">
        <v>11</v>
      </c>
      <c r="J843" s="1">
        <v>-3662</v>
      </c>
      <c r="K843" s="1">
        <v>51662</v>
      </c>
      <c r="L843" s="1">
        <v>48000</v>
      </c>
      <c r="M843" s="1">
        <v>-3662</v>
      </c>
      <c r="N843" s="1">
        <v>51662</v>
      </c>
      <c r="O843" s="1">
        <v>48000</v>
      </c>
      <c r="P843" s="1">
        <v>24000</v>
      </c>
      <c r="Q843" s="12"/>
      <c r="R843" s="29">
        <f t="shared" si="42"/>
        <v>24000</v>
      </c>
      <c r="S843" t="str">
        <f t="shared" si="43"/>
        <v>Sobre ingreso</v>
      </c>
      <c r="T843" s="10">
        <f>IFERROR(VLOOKUP(A843,[1]!Tabla1[[#All],[Material]:[venta nueva]],38,FALSE),0)</f>
        <v>0</v>
      </c>
    </row>
    <row r="844" spans="1:20" hidden="1" x14ac:dyDescent="0.35">
      <c r="A844">
        <f t="shared" si="41"/>
        <v>1012342</v>
      </c>
      <c r="B844" s="6" t="s">
        <v>1271</v>
      </c>
      <c r="C844" s="7" t="s">
        <v>658</v>
      </c>
      <c r="D844" s="7" t="s">
        <v>1095</v>
      </c>
      <c r="E844" s="7" t="s">
        <v>1104</v>
      </c>
      <c r="F844" s="7" t="s">
        <v>775</v>
      </c>
      <c r="G844" s="7" t="s">
        <v>1065</v>
      </c>
      <c r="H844" s="7" t="s">
        <v>989</v>
      </c>
      <c r="I844" s="6" t="s">
        <v>11</v>
      </c>
      <c r="J844" s="1">
        <v>2664</v>
      </c>
      <c r="K844" s="1">
        <v>0</v>
      </c>
      <c r="L844" s="1">
        <v>2664</v>
      </c>
      <c r="M844" s="1">
        <v>2664</v>
      </c>
      <c r="N844" s="1">
        <v>0</v>
      </c>
      <c r="O844" s="1">
        <v>2664</v>
      </c>
      <c r="P844" s="1"/>
      <c r="Q844" s="12"/>
      <c r="R844" s="29">
        <f t="shared" si="42"/>
        <v>2664</v>
      </c>
      <c r="S844" t="str">
        <f t="shared" si="43"/>
        <v>Sobre ingreso</v>
      </c>
      <c r="T844" s="10">
        <f>IFERROR(VLOOKUP(A844,[1]!Tabla1[[#All],[Material]:[venta nueva]],38,FALSE),0)</f>
        <v>0</v>
      </c>
    </row>
    <row r="845" spans="1:20" hidden="1" x14ac:dyDescent="0.35">
      <c r="A845">
        <f t="shared" si="41"/>
        <v>1012362</v>
      </c>
      <c r="B845" s="6" t="s">
        <v>1271</v>
      </c>
      <c r="C845" s="7" t="s">
        <v>658</v>
      </c>
      <c r="D845" s="7" t="s">
        <v>1095</v>
      </c>
      <c r="E845" s="7" t="s">
        <v>774</v>
      </c>
      <c r="F845" s="7" t="s">
        <v>775</v>
      </c>
      <c r="G845" s="7" t="s">
        <v>1065</v>
      </c>
      <c r="H845" s="7" t="s">
        <v>989</v>
      </c>
      <c r="I845" s="6" t="s">
        <v>11</v>
      </c>
      <c r="J845" s="1">
        <v>26354</v>
      </c>
      <c r="K845" s="1">
        <v>0</v>
      </c>
      <c r="L845" s="1">
        <v>26354</v>
      </c>
      <c r="M845" s="1">
        <v>26354</v>
      </c>
      <c r="N845" s="1">
        <v>0</v>
      </c>
      <c r="O845" s="1">
        <v>26354</v>
      </c>
      <c r="P845" s="1"/>
      <c r="Q845" s="12"/>
      <c r="R845" s="29">
        <f t="shared" si="42"/>
        <v>26354</v>
      </c>
      <c r="S845" t="str">
        <f t="shared" si="43"/>
        <v>Sobre ingreso</v>
      </c>
      <c r="T845" s="10">
        <f>IFERROR(VLOOKUP(A845,[1]!Tabla1[[#All],[Material]:[venta nueva]],38,FALSE),0)</f>
        <v>0</v>
      </c>
    </row>
    <row r="846" spans="1:20" hidden="1" x14ac:dyDescent="0.35">
      <c r="A846">
        <f t="shared" si="41"/>
        <v>1012362</v>
      </c>
      <c r="B846" s="6" t="s">
        <v>1271</v>
      </c>
      <c r="C846" s="7" t="s">
        <v>658</v>
      </c>
      <c r="D846" s="7" t="s">
        <v>1095</v>
      </c>
      <c r="E846" s="7" t="s">
        <v>774</v>
      </c>
      <c r="F846" s="7" t="s">
        <v>775</v>
      </c>
      <c r="G846" s="7" t="s">
        <v>1065</v>
      </c>
      <c r="H846" s="7" t="s">
        <v>989</v>
      </c>
      <c r="I846" s="6" t="s">
        <v>13</v>
      </c>
      <c r="J846" s="1">
        <v>0</v>
      </c>
      <c r="K846" s="1">
        <v>48000</v>
      </c>
      <c r="L846" s="1">
        <v>48000</v>
      </c>
      <c r="M846" s="1">
        <v>0</v>
      </c>
      <c r="N846" s="1">
        <v>48000</v>
      </c>
      <c r="O846" s="1">
        <v>48000</v>
      </c>
      <c r="P846" s="1"/>
      <c r="Q846" s="12"/>
      <c r="R846" s="29">
        <f t="shared" si="42"/>
        <v>48000</v>
      </c>
      <c r="S846" t="str">
        <f t="shared" si="43"/>
        <v>Sobre ingreso</v>
      </c>
      <c r="T846" s="10">
        <f>IFERROR(VLOOKUP(A846,[1]!Tabla1[[#All],[Material]:[venta nueva]],38,FALSE),0)</f>
        <v>0</v>
      </c>
    </row>
    <row r="847" spans="1:20" hidden="1" x14ac:dyDescent="0.35">
      <c r="A847">
        <f t="shared" si="41"/>
        <v>1012424</v>
      </c>
      <c r="B847" s="6" t="s">
        <v>1271</v>
      </c>
      <c r="C847" s="7" t="s">
        <v>658</v>
      </c>
      <c r="D847" s="7" t="s">
        <v>1095</v>
      </c>
      <c r="E847" s="7" t="s">
        <v>1150</v>
      </c>
      <c r="F847" s="7" t="s">
        <v>1151</v>
      </c>
      <c r="G847" s="7" t="s">
        <v>1068</v>
      </c>
      <c r="H847" s="7" t="s">
        <v>997</v>
      </c>
      <c r="I847" s="6" t="s">
        <v>14</v>
      </c>
      <c r="J847" s="1">
        <v>2120</v>
      </c>
      <c r="K847" s="1">
        <v>0</v>
      </c>
      <c r="L847" s="1">
        <v>2120</v>
      </c>
      <c r="M847" s="1">
        <v>2120</v>
      </c>
      <c r="N847" s="1">
        <v>0</v>
      </c>
      <c r="O847" s="1">
        <v>2120</v>
      </c>
      <c r="P847" s="1"/>
      <c r="Q847" s="12"/>
      <c r="R847" s="29">
        <f t="shared" si="42"/>
        <v>2120</v>
      </c>
      <c r="S847" t="str">
        <f t="shared" si="43"/>
        <v>Sobre ingreso</v>
      </c>
      <c r="T847" s="10">
        <f>IFERROR(VLOOKUP(A847,[1]!Tabla1[[#All],[Material]:[venta nueva]],38,FALSE),0)</f>
        <v>0</v>
      </c>
    </row>
    <row r="848" spans="1:20" hidden="1" x14ac:dyDescent="0.35">
      <c r="A848">
        <f t="shared" si="41"/>
        <v>1012434</v>
      </c>
      <c r="B848" s="6" t="s">
        <v>1271</v>
      </c>
      <c r="C848" s="7" t="s">
        <v>658</v>
      </c>
      <c r="D848" s="7" t="s">
        <v>1095</v>
      </c>
      <c r="E848" s="7" t="s">
        <v>782</v>
      </c>
      <c r="F848" s="7" t="s">
        <v>783</v>
      </c>
      <c r="G848" s="7" t="s">
        <v>1068</v>
      </c>
      <c r="H848" s="7" t="s">
        <v>996</v>
      </c>
      <c r="I848" s="6" t="s">
        <v>14</v>
      </c>
      <c r="J848" s="1">
        <v>16300</v>
      </c>
      <c r="K848" s="1">
        <v>0</v>
      </c>
      <c r="L848" s="1">
        <v>16300</v>
      </c>
      <c r="M848" s="1"/>
      <c r="N848" s="1"/>
      <c r="O848" s="1"/>
      <c r="P848" s="1"/>
      <c r="Q848" s="12"/>
      <c r="R848" s="29">
        <f t="shared" si="42"/>
        <v>0</v>
      </c>
      <c r="S848" t="str">
        <f t="shared" si="43"/>
        <v>OK</v>
      </c>
      <c r="T848" s="10">
        <f>IFERROR(VLOOKUP(A848,[1]!Tabla1[[#All],[Material]:[venta nueva]],38,FALSE),0)</f>
        <v>0</v>
      </c>
    </row>
    <row r="849" spans="1:20" hidden="1" x14ac:dyDescent="0.35">
      <c r="A849">
        <f t="shared" si="41"/>
        <v>1012448</v>
      </c>
      <c r="B849" s="6" t="s">
        <v>1271</v>
      </c>
      <c r="C849" s="7" t="s">
        <v>658</v>
      </c>
      <c r="D849" s="7" t="s">
        <v>1095</v>
      </c>
      <c r="E849" s="7" t="s">
        <v>784</v>
      </c>
      <c r="F849" s="7" t="s">
        <v>785</v>
      </c>
      <c r="G849" s="7" t="s">
        <v>1072</v>
      </c>
      <c r="H849" s="7" t="s">
        <v>993</v>
      </c>
      <c r="I849" s="6" t="s">
        <v>14</v>
      </c>
      <c r="J849" s="1">
        <v>13100</v>
      </c>
      <c r="K849" s="1">
        <v>202342</v>
      </c>
      <c r="L849" s="1">
        <v>216000</v>
      </c>
      <c r="M849" s="1">
        <v>13100</v>
      </c>
      <c r="N849" s="1">
        <v>202342</v>
      </c>
      <c r="O849" s="1">
        <v>216000</v>
      </c>
      <c r="P849" s="1">
        <v>168000</v>
      </c>
      <c r="Q849" s="12"/>
      <c r="R849" s="29">
        <f t="shared" si="42"/>
        <v>48000</v>
      </c>
      <c r="S849" t="str">
        <f t="shared" si="43"/>
        <v>Sobre ingreso</v>
      </c>
      <c r="T849" s="10">
        <f>IFERROR(VLOOKUP(A849,[1]!Tabla1[[#All],[Material]:[venta nueva]],38,FALSE),0)</f>
        <v>0</v>
      </c>
    </row>
    <row r="850" spans="1:20" hidden="1" x14ac:dyDescent="0.35">
      <c r="A850">
        <f t="shared" si="41"/>
        <v>1012452</v>
      </c>
      <c r="B850" s="6" t="s">
        <v>1271</v>
      </c>
      <c r="C850" s="7" t="s">
        <v>658</v>
      </c>
      <c r="D850" s="7" t="s">
        <v>1095</v>
      </c>
      <c r="E850" s="7" t="s">
        <v>788</v>
      </c>
      <c r="F850" s="7" t="s">
        <v>789</v>
      </c>
      <c r="G850" s="7" t="s">
        <v>1068</v>
      </c>
      <c r="H850" s="7" t="s">
        <v>992</v>
      </c>
      <c r="I850" s="6" t="s">
        <v>14</v>
      </c>
      <c r="J850" s="1">
        <v>19721</v>
      </c>
      <c r="K850" s="1">
        <v>42000</v>
      </c>
      <c r="L850" s="1">
        <v>61721</v>
      </c>
      <c r="M850" s="1">
        <v>19721</v>
      </c>
      <c r="N850" s="1">
        <v>42000</v>
      </c>
      <c r="O850" s="1">
        <v>61721</v>
      </c>
      <c r="P850" s="1">
        <v>61721</v>
      </c>
      <c r="Q850" s="12"/>
      <c r="R850" s="29">
        <f t="shared" si="42"/>
        <v>0</v>
      </c>
      <c r="S850" t="str">
        <f t="shared" si="43"/>
        <v>OK</v>
      </c>
      <c r="T850" s="10">
        <f>IFERROR(VLOOKUP(A850,[1]!Tabla1[[#All],[Material]:[venta nueva]],38,FALSE),0)</f>
        <v>0</v>
      </c>
    </row>
    <row r="851" spans="1:20" hidden="1" x14ac:dyDescent="0.35">
      <c r="A851">
        <f t="shared" si="41"/>
        <v>1012455</v>
      </c>
      <c r="B851" s="6" t="s">
        <v>1271</v>
      </c>
      <c r="C851" s="7" t="s">
        <v>658</v>
      </c>
      <c r="D851" s="7" t="s">
        <v>1095</v>
      </c>
      <c r="E851" s="7" t="s">
        <v>790</v>
      </c>
      <c r="F851" s="7" t="s">
        <v>791</v>
      </c>
      <c r="G851" s="7" t="s">
        <v>1068</v>
      </c>
      <c r="H851" s="7" t="s">
        <v>997</v>
      </c>
      <c r="I851" s="6" t="s">
        <v>14</v>
      </c>
      <c r="J851" s="1">
        <v>28920</v>
      </c>
      <c r="K851" s="1">
        <v>1395</v>
      </c>
      <c r="L851" s="1">
        <v>30315</v>
      </c>
      <c r="M851" s="1">
        <v>28920</v>
      </c>
      <c r="N851" s="1">
        <v>43080</v>
      </c>
      <c r="O851" s="1">
        <v>72000</v>
      </c>
      <c r="P851" s="1">
        <v>24000</v>
      </c>
      <c r="Q851" s="12"/>
      <c r="R851" s="29">
        <f t="shared" si="42"/>
        <v>48000</v>
      </c>
      <c r="S851" t="str">
        <f t="shared" si="43"/>
        <v>Sobre ingreso</v>
      </c>
      <c r="T851" s="10">
        <f>IFERROR(VLOOKUP(A851,[1]!Tabla1[[#All],[Material]:[venta nueva]],38,FALSE),0)</f>
        <v>0</v>
      </c>
    </row>
    <row r="852" spans="1:20" hidden="1" x14ac:dyDescent="0.35">
      <c r="A852">
        <f t="shared" si="41"/>
        <v>1012502</v>
      </c>
      <c r="B852" s="6" t="s">
        <v>1271</v>
      </c>
      <c r="C852" s="7" t="s">
        <v>658</v>
      </c>
      <c r="D852" s="7" t="s">
        <v>1095</v>
      </c>
      <c r="E852" s="7" t="s">
        <v>796</v>
      </c>
      <c r="F852" s="7" t="s">
        <v>797</v>
      </c>
      <c r="G852" s="7" t="s">
        <v>1072</v>
      </c>
      <c r="H852" s="7" t="s">
        <v>993</v>
      </c>
      <c r="I852" s="6" t="s">
        <v>14</v>
      </c>
      <c r="J852" s="1">
        <v>2300</v>
      </c>
      <c r="K852" s="1">
        <v>7894</v>
      </c>
      <c r="L852" s="1">
        <v>12000</v>
      </c>
      <c r="M852" s="1">
        <v>2300</v>
      </c>
      <c r="N852" s="1">
        <v>7894</v>
      </c>
      <c r="O852" s="1">
        <v>12000</v>
      </c>
      <c r="P852" s="1"/>
      <c r="Q852" s="12"/>
      <c r="R852" s="29">
        <f t="shared" si="42"/>
        <v>12000</v>
      </c>
      <c r="S852" t="str">
        <f t="shared" si="43"/>
        <v>Sobre ingreso</v>
      </c>
      <c r="T852" s="10">
        <f>IFERROR(VLOOKUP(A852,[1]!Tabla1[[#All],[Material]:[venta nueva]],38,FALSE),0)</f>
        <v>0</v>
      </c>
    </row>
    <row r="853" spans="1:20" hidden="1" x14ac:dyDescent="0.35">
      <c r="A853">
        <f t="shared" si="41"/>
        <v>1012503</v>
      </c>
      <c r="B853" s="6" t="s">
        <v>1271</v>
      </c>
      <c r="C853" s="7" t="s">
        <v>658</v>
      </c>
      <c r="D853" s="7" t="s">
        <v>1095</v>
      </c>
      <c r="E853" s="7" t="s">
        <v>798</v>
      </c>
      <c r="F853" s="7" t="s">
        <v>799</v>
      </c>
      <c r="G853" s="7" t="s">
        <v>1072</v>
      </c>
      <c r="H853" s="7" t="s">
        <v>993</v>
      </c>
      <c r="I853" s="6" t="s">
        <v>14</v>
      </c>
      <c r="J853" s="1">
        <v>37040</v>
      </c>
      <c r="K853" s="1">
        <v>269073</v>
      </c>
      <c r="L853" s="1">
        <v>312000</v>
      </c>
      <c r="M853" s="1">
        <v>37040</v>
      </c>
      <c r="N853" s="1">
        <v>269073</v>
      </c>
      <c r="O853" s="1">
        <v>312000</v>
      </c>
      <c r="P853" s="1"/>
      <c r="Q853" s="12"/>
      <c r="R853" s="29">
        <f t="shared" si="42"/>
        <v>312000</v>
      </c>
      <c r="S853" t="str">
        <f t="shared" si="43"/>
        <v>Sobre ingreso</v>
      </c>
      <c r="T853" s="10">
        <f>IFERROR(VLOOKUP(A853,[1]!Tabla1[[#All],[Material]:[venta nueva]],38,FALSE),0)</f>
        <v>0</v>
      </c>
    </row>
    <row r="854" spans="1:20" hidden="1" x14ac:dyDescent="0.35">
      <c r="A854">
        <f t="shared" si="41"/>
        <v>1012504</v>
      </c>
      <c r="B854" s="6" t="s">
        <v>1271</v>
      </c>
      <c r="C854" s="7" t="s">
        <v>658</v>
      </c>
      <c r="D854" s="7" t="s">
        <v>1095</v>
      </c>
      <c r="E854" s="7" t="s">
        <v>800</v>
      </c>
      <c r="F854" s="7" t="s">
        <v>785</v>
      </c>
      <c r="G854" s="7" t="s">
        <v>1072</v>
      </c>
      <c r="H854" s="7" t="s">
        <v>993</v>
      </c>
      <c r="I854" s="6" t="s">
        <v>14</v>
      </c>
      <c r="J854" s="1">
        <v>-440</v>
      </c>
      <c r="K854" s="1">
        <v>60724</v>
      </c>
      <c r="L854" s="1">
        <v>72000</v>
      </c>
      <c r="M854" s="1">
        <v>-440</v>
      </c>
      <c r="N854" s="1">
        <v>60724</v>
      </c>
      <c r="O854" s="1">
        <v>72000</v>
      </c>
      <c r="P854" s="1">
        <v>24000</v>
      </c>
      <c r="Q854" s="12"/>
      <c r="R854" s="29">
        <f t="shared" si="42"/>
        <v>48000</v>
      </c>
      <c r="S854" t="str">
        <f t="shared" si="43"/>
        <v>Sobre ingreso</v>
      </c>
      <c r="T854" s="10">
        <f>IFERROR(VLOOKUP(A854,[1]!Tabla1[[#All],[Material]:[venta nueva]],38,FALSE),0)</f>
        <v>0</v>
      </c>
    </row>
    <row r="855" spans="1:20" hidden="1" x14ac:dyDescent="0.35">
      <c r="A855">
        <f t="shared" si="41"/>
        <v>1012525</v>
      </c>
      <c r="B855" s="6" t="s">
        <v>1271</v>
      </c>
      <c r="C855" s="7" t="s">
        <v>658</v>
      </c>
      <c r="D855" s="7" t="s">
        <v>1095</v>
      </c>
      <c r="E855" s="7" t="s">
        <v>809</v>
      </c>
      <c r="F855" s="7" t="s">
        <v>709</v>
      </c>
      <c r="G855" s="7" t="s">
        <v>1072</v>
      </c>
      <c r="H855" s="7" t="s">
        <v>993</v>
      </c>
      <c r="I855" s="6" t="s">
        <v>14</v>
      </c>
      <c r="J855" s="1">
        <v>1320</v>
      </c>
      <c r="K855" s="1">
        <v>12272</v>
      </c>
      <c r="L855" s="1">
        <v>12000</v>
      </c>
      <c r="M855" s="1">
        <v>1320</v>
      </c>
      <c r="N855" s="1">
        <v>12272</v>
      </c>
      <c r="O855" s="1">
        <v>12000</v>
      </c>
      <c r="P855" s="1"/>
      <c r="Q855" s="12"/>
      <c r="R855" s="29">
        <f t="shared" si="42"/>
        <v>12000</v>
      </c>
      <c r="S855" t="str">
        <f t="shared" si="43"/>
        <v>Sobre ingreso</v>
      </c>
      <c r="T855" s="10">
        <f>IFERROR(VLOOKUP(A855,[1]!Tabla1[[#All],[Material]:[venta nueva]],38,FALSE),0)</f>
        <v>0</v>
      </c>
    </row>
    <row r="856" spans="1:20" hidden="1" x14ac:dyDescent="0.35">
      <c r="A856">
        <f t="shared" si="41"/>
        <v>1012527</v>
      </c>
      <c r="B856" s="6" t="s">
        <v>1271</v>
      </c>
      <c r="C856" s="7" t="s">
        <v>658</v>
      </c>
      <c r="D856" s="7" t="s">
        <v>1095</v>
      </c>
      <c r="E856" s="7" t="s">
        <v>811</v>
      </c>
      <c r="F856" s="7" t="s">
        <v>812</v>
      </c>
      <c r="G856" s="7" t="s">
        <v>1072</v>
      </c>
      <c r="H856" s="7" t="s">
        <v>993</v>
      </c>
      <c r="I856" s="6" t="s">
        <v>14</v>
      </c>
      <c r="J856" s="1">
        <v>1440</v>
      </c>
      <c r="K856" s="1">
        <v>19512</v>
      </c>
      <c r="L856" s="1">
        <v>24000</v>
      </c>
      <c r="M856" s="1">
        <v>1440</v>
      </c>
      <c r="N856" s="1">
        <v>19512</v>
      </c>
      <c r="O856" s="1">
        <v>24000</v>
      </c>
      <c r="P856" s="1"/>
      <c r="Q856" s="12"/>
      <c r="R856" s="29">
        <f t="shared" si="42"/>
        <v>24000</v>
      </c>
      <c r="S856" t="str">
        <f t="shared" si="43"/>
        <v>Sobre ingreso</v>
      </c>
      <c r="T856" s="10">
        <f>IFERROR(VLOOKUP(A856,[1]!Tabla1[[#All],[Material]:[venta nueva]],38,FALSE),0)</f>
        <v>0</v>
      </c>
    </row>
    <row r="857" spans="1:20" hidden="1" x14ac:dyDescent="0.35">
      <c r="A857">
        <f t="shared" si="41"/>
        <v>1012552</v>
      </c>
      <c r="B857" s="6" t="s">
        <v>1271</v>
      </c>
      <c r="C857" s="7" t="s">
        <v>658</v>
      </c>
      <c r="D857" s="7" t="s">
        <v>1095</v>
      </c>
      <c r="E857" s="7" t="s">
        <v>817</v>
      </c>
      <c r="F857" s="7" t="s">
        <v>818</v>
      </c>
      <c r="G857" s="7" t="s">
        <v>1066</v>
      </c>
      <c r="H857" s="7" t="s">
        <v>982</v>
      </c>
      <c r="I857" s="6" t="s">
        <v>11</v>
      </c>
      <c r="J857" s="1">
        <v>0</v>
      </c>
      <c r="K857" s="1">
        <v>24000</v>
      </c>
      <c r="L857" s="1">
        <v>24000</v>
      </c>
      <c r="M857" s="1">
        <v>0</v>
      </c>
      <c r="N857" s="1">
        <v>72000</v>
      </c>
      <c r="O857" s="1">
        <v>72000</v>
      </c>
      <c r="P857" s="1">
        <v>72040</v>
      </c>
      <c r="Q857" s="12"/>
      <c r="R857" s="29">
        <f t="shared" si="42"/>
        <v>-40</v>
      </c>
      <c r="S857" t="str">
        <f t="shared" si="43"/>
        <v>Pendiente de ingreso</v>
      </c>
      <c r="T857" s="10">
        <f>IFERROR(VLOOKUP(A857,[1]!Tabla1[[#All],[Material]:[venta nueva]],38,FALSE),0)</f>
        <v>0</v>
      </c>
    </row>
    <row r="858" spans="1:20" hidden="1" x14ac:dyDescent="0.35">
      <c r="A858">
        <f t="shared" si="41"/>
        <v>1012556</v>
      </c>
      <c r="B858" s="6" t="s">
        <v>1271</v>
      </c>
      <c r="C858" s="7" t="s">
        <v>658</v>
      </c>
      <c r="D858" s="7" t="s">
        <v>1095</v>
      </c>
      <c r="E858" s="7" t="s">
        <v>819</v>
      </c>
      <c r="F858" s="7" t="s">
        <v>820</v>
      </c>
      <c r="G858" s="7" t="s">
        <v>1063</v>
      </c>
      <c r="H858" s="7" t="s">
        <v>999</v>
      </c>
      <c r="I858" s="6" t="s">
        <v>11</v>
      </c>
      <c r="J858" s="1">
        <v>4478</v>
      </c>
      <c r="K858" s="1">
        <v>0</v>
      </c>
      <c r="L858" s="1">
        <v>4478</v>
      </c>
      <c r="M858" s="1"/>
      <c r="N858" s="1"/>
      <c r="O858" s="1"/>
      <c r="P858" s="1"/>
      <c r="Q858" s="12"/>
      <c r="R858" s="29">
        <f t="shared" si="42"/>
        <v>0</v>
      </c>
      <c r="S858" t="str">
        <f t="shared" si="43"/>
        <v>OK</v>
      </c>
      <c r="T858" s="10">
        <f>IFERROR(VLOOKUP(A858,[1]!Tabla1[[#All],[Material]:[venta nueva]],38,FALSE),0)</f>
        <v>0</v>
      </c>
    </row>
    <row r="859" spans="1:20" hidden="1" x14ac:dyDescent="0.35">
      <c r="A859">
        <f t="shared" si="41"/>
        <v>1012598</v>
      </c>
      <c r="B859" s="6" t="s">
        <v>1271</v>
      </c>
      <c r="C859" s="7" t="s">
        <v>658</v>
      </c>
      <c r="D859" s="7" t="s">
        <v>1095</v>
      </c>
      <c r="E859" s="7" t="s">
        <v>821</v>
      </c>
      <c r="F859" s="7" t="s">
        <v>822</v>
      </c>
      <c r="G859" s="7" t="s">
        <v>1072</v>
      </c>
      <c r="H859" s="7" t="s">
        <v>993</v>
      </c>
      <c r="I859" s="6" t="s">
        <v>14</v>
      </c>
      <c r="J859" s="1">
        <v>10660</v>
      </c>
      <c r="K859" s="1">
        <v>0</v>
      </c>
      <c r="L859" s="1">
        <v>10660</v>
      </c>
      <c r="M859" s="1">
        <v>10660</v>
      </c>
      <c r="N859" s="1">
        <v>0</v>
      </c>
      <c r="O859" s="1">
        <v>10660</v>
      </c>
      <c r="P859" s="1">
        <v>10660</v>
      </c>
      <c r="Q859" s="12"/>
      <c r="R859" s="29">
        <f t="shared" si="42"/>
        <v>0</v>
      </c>
      <c r="S859" t="str">
        <f t="shared" si="43"/>
        <v>OK</v>
      </c>
      <c r="T859" s="10">
        <f>IFERROR(VLOOKUP(A859,[1]!Tabla1[[#All],[Material]:[venta nueva]],38,FALSE),0)</f>
        <v>0</v>
      </c>
    </row>
    <row r="860" spans="1:20" hidden="1" x14ac:dyDescent="0.35">
      <c r="A860">
        <f t="shared" si="41"/>
        <v>1012612</v>
      </c>
      <c r="B860" s="6" t="s">
        <v>1271</v>
      </c>
      <c r="C860" s="7" t="s">
        <v>658</v>
      </c>
      <c r="D860" s="7" t="s">
        <v>1095</v>
      </c>
      <c r="E860" s="7" t="s">
        <v>825</v>
      </c>
      <c r="F860" s="7" t="s">
        <v>826</v>
      </c>
      <c r="G860" s="7" t="s">
        <v>1063</v>
      </c>
      <c r="H860" s="7" t="s">
        <v>988</v>
      </c>
      <c r="I860" s="6" t="s">
        <v>12</v>
      </c>
      <c r="J860" s="1">
        <v>-7192</v>
      </c>
      <c r="K860" s="1">
        <v>707192</v>
      </c>
      <c r="L860" s="1">
        <v>700000</v>
      </c>
      <c r="M860" s="1">
        <v>-7192</v>
      </c>
      <c r="N860" s="1">
        <v>1007192</v>
      </c>
      <c r="O860" s="1">
        <v>1000000</v>
      </c>
      <c r="P860" s="1">
        <v>1000000</v>
      </c>
      <c r="Q860" s="12"/>
      <c r="R860" s="29">
        <f t="shared" si="42"/>
        <v>0</v>
      </c>
      <c r="S860" t="str">
        <f t="shared" si="43"/>
        <v>OK</v>
      </c>
      <c r="T860" s="10">
        <f>IFERROR(VLOOKUP(A860,[1]!Tabla1[[#All],[Material]:[venta nueva]],38,FALSE),0)</f>
        <v>0</v>
      </c>
    </row>
    <row r="861" spans="1:20" hidden="1" x14ac:dyDescent="0.35">
      <c r="A861">
        <f t="shared" si="41"/>
        <v>1012674</v>
      </c>
      <c r="B861" s="6" t="s">
        <v>1271</v>
      </c>
      <c r="C861" s="7" t="s">
        <v>658</v>
      </c>
      <c r="D861" s="7" t="s">
        <v>1095</v>
      </c>
      <c r="E861" s="7" t="s">
        <v>828</v>
      </c>
      <c r="F861" s="7" t="s">
        <v>829</v>
      </c>
      <c r="G861" s="7" t="s">
        <v>1065</v>
      </c>
      <c r="H861" s="7" t="s">
        <v>989</v>
      </c>
      <c r="I861" s="6" t="s">
        <v>13</v>
      </c>
      <c r="J861" s="1">
        <v>-5858</v>
      </c>
      <c r="K861" s="1">
        <v>53858</v>
      </c>
      <c r="L861" s="1">
        <v>48000</v>
      </c>
      <c r="M861" s="1">
        <v>-5858</v>
      </c>
      <c r="N861" s="1">
        <v>53858</v>
      </c>
      <c r="O861" s="1">
        <v>48000</v>
      </c>
      <c r="P861" s="1">
        <v>23995</v>
      </c>
      <c r="Q861" s="12"/>
      <c r="R861" s="29">
        <f t="shared" si="42"/>
        <v>24005</v>
      </c>
      <c r="S861" t="str">
        <f t="shared" si="43"/>
        <v>Sobre ingreso</v>
      </c>
      <c r="T861" s="10">
        <f>IFERROR(VLOOKUP(A861,[1]!Tabla1[[#All],[Material]:[venta nueva]],38,FALSE),0)</f>
        <v>0</v>
      </c>
    </row>
    <row r="862" spans="1:20" hidden="1" x14ac:dyDescent="0.35">
      <c r="A862">
        <f t="shared" si="41"/>
        <v>1012719</v>
      </c>
      <c r="B862" s="6" t="s">
        <v>1271</v>
      </c>
      <c r="C862" s="7" t="s">
        <v>658</v>
      </c>
      <c r="D862" s="7" t="s">
        <v>1095</v>
      </c>
      <c r="E862" s="7" t="s">
        <v>837</v>
      </c>
      <c r="F862" s="7" t="s">
        <v>838</v>
      </c>
      <c r="G862" s="7" t="s">
        <v>1063</v>
      </c>
      <c r="H862" s="7" t="s">
        <v>999</v>
      </c>
      <c r="I862" s="6" t="s">
        <v>11</v>
      </c>
      <c r="J862" s="1">
        <v>69997</v>
      </c>
      <c r="K862" s="1">
        <v>386003</v>
      </c>
      <c r="L862" s="1">
        <v>456000</v>
      </c>
      <c r="M862" s="1">
        <v>69997</v>
      </c>
      <c r="N862" s="1">
        <v>355003</v>
      </c>
      <c r="O862" s="1">
        <v>425000</v>
      </c>
      <c r="P862" s="1">
        <v>425000</v>
      </c>
      <c r="Q862" s="12"/>
      <c r="R862" s="29">
        <f t="shared" si="42"/>
        <v>0</v>
      </c>
      <c r="S862" t="str">
        <f t="shared" si="43"/>
        <v>OK</v>
      </c>
      <c r="T862" s="10">
        <f>IFERROR(VLOOKUP(A862,[1]!Tabla1[[#All],[Material]:[venta nueva]],38,FALSE),0)</f>
        <v>0</v>
      </c>
    </row>
    <row r="863" spans="1:20" hidden="1" x14ac:dyDescent="0.35">
      <c r="A863">
        <f t="shared" si="41"/>
        <v>1012744</v>
      </c>
      <c r="B863" s="6" t="s">
        <v>1271</v>
      </c>
      <c r="C863" s="7" t="s">
        <v>658</v>
      </c>
      <c r="D863" s="7" t="s">
        <v>1095</v>
      </c>
      <c r="E863" s="7" t="s">
        <v>1099</v>
      </c>
      <c r="F863" s="7" t="s">
        <v>1100</v>
      </c>
      <c r="G863" s="7" t="s">
        <v>1066</v>
      </c>
      <c r="H863" s="7" t="s">
        <v>982</v>
      </c>
      <c r="I863" s="6" t="s">
        <v>11</v>
      </c>
      <c r="J863" s="1">
        <v>13874</v>
      </c>
      <c r="K863" s="1">
        <v>106126</v>
      </c>
      <c r="L863" s="1">
        <v>120000</v>
      </c>
      <c r="M863" s="1">
        <v>13874</v>
      </c>
      <c r="N863" s="1">
        <v>106126</v>
      </c>
      <c r="O863" s="1">
        <v>120000</v>
      </c>
      <c r="P863" s="1">
        <v>120040</v>
      </c>
      <c r="Q863" s="12"/>
      <c r="R863" s="29">
        <f t="shared" si="42"/>
        <v>-40</v>
      </c>
      <c r="S863" t="str">
        <f t="shared" si="43"/>
        <v>Pendiente de ingreso</v>
      </c>
      <c r="T863" s="10">
        <f>IFERROR(VLOOKUP(A863,[1]!Tabla1[[#All],[Material]:[venta nueva]],38,FALSE),0)</f>
        <v>0</v>
      </c>
    </row>
    <row r="864" spans="1:20" hidden="1" x14ac:dyDescent="0.35">
      <c r="A864">
        <f t="shared" si="41"/>
        <v>1012763</v>
      </c>
      <c r="B864" s="6" t="s">
        <v>1271</v>
      </c>
      <c r="C864" s="7" t="s">
        <v>658</v>
      </c>
      <c r="D864" s="7" t="s">
        <v>1095</v>
      </c>
      <c r="E864" s="7" t="s">
        <v>847</v>
      </c>
      <c r="F864" s="7" t="s">
        <v>848</v>
      </c>
      <c r="G864" s="7" t="s">
        <v>1065</v>
      </c>
      <c r="H864" s="7" t="s">
        <v>995</v>
      </c>
      <c r="I864" s="6" t="s">
        <v>11</v>
      </c>
      <c r="J864" s="1"/>
      <c r="K864" s="1"/>
      <c r="L864" s="1"/>
      <c r="M864" s="1">
        <v>0</v>
      </c>
      <c r="N864" s="1">
        <v>48000</v>
      </c>
      <c r="O864" s="1">
        <v>48000</v>
      </c>
      <c r="P864" s="1">
        <v>48000</v>
      </c>
      <c r="Q864" s="12"/>
      <c r="R864" s="29">
        <f t="shared" si="42"/>
        <v>0</v>
      </c>
      <c r="S864" t="str">
        <f t="shared" si="43"/>
        <v>OK</v>
      </c>
      <c r="T864" s="10">
        <f>IFERROR(VLOOKUP(A864,[1]!Tabla1[[#All],[Material]:[venta nueva]],38,FALSE),0)</f>
        <v>0</v>
      </c>
    </row>
    <row r="865" spans="1:20" hidden="1" x14ac:dyDescent="0.35">
      <c r="A865">
        <f t="shared" si="41"/>
        <v>1012764</v>
      </c>
      <c r="B865" s="6" t="s">
        <v>1271</v>
      </c>
      <c r="C865" s="7" t="s">
        <v>658</v>
      </c>
      <c r="D865" s="7" t="s">
        <v>1095</v>
      </c>
      <c r="E865" s="7" t="s">
        <v>849</v>
      </c>
      <c r="F865" s="7" t="s">
        <v>850</v>
      </c>
      <c r="G865" s="7" t="s">
        <v>1063</v>
      </c>
      <c r="H865" s="7" t="s">
        <v>999</v>
      </c>
      <c r="I865" s="6" t="s">
        <v>10</v>
      </c>
      <c r="J865" s="1"/>
      <c r="K865" s="1"/>
      <c r="L865" s="1"/>
      <c r="M865" s="1"/>
      <c r="N865" s="1"/>
      <c r="O865" s="1"/>
      <c r="P865" s="1">
        <v>60000</v>
      </c>
      <c r="Q865" s="12"/>
      <c r="R865" s="29">
        <f t="shared" si="42"/>
        <v>-60000</v>
      </c>
      <c r="S865" t="str">
        <f t="shared" si="43"/>
        <v>Pendiente de ingreso</v>
      </c>
      <c r="T865" s="10">
        <f>IFERROR(VLOOKUP(A865,[1]!Tabla1[[#All],[Material]:[venta nueva]],38,FALSE),0)</f>
        <v>0</v>
      </c>
    </row>
    <row r="866" spans="1:20" hidden="1" x14ac:dyDescent="0.35">
      <c r="A866">
        <f t="shared" si="41"/>
        <v>1010877</v>
      </c>
      <c r="B866" s="6" t="s">
        <v>1271</v>
      </c>
      <c r="C866" s="7" t="s">
        <v>658</v>
      </c>
      <c r="D866" s="7" t="s">
        <v>1096</v>
      </c>
      <c r="E866" s="7" t="s">
        <v>660</v>
      </c>
      <c r="F866" s="7" t="s">
        <v>661</v>
      </c>
      <c r="G866" s="7" t="s">
        <v>1065</v>
      </c>
      <c r="H866" s="7" t="s">
        <v>981</v>
      </c>
      <c r="I866" s="6" t="s">
        <v>9</v>
      </c>
      <c r="J866" s="1"/>
      <c r="K866" s="1"/>
      <c r="L866" s="1"/>
      <c r="M866" s="1"/>
      <c r="N866" s="1"/>
      <c r="O866" s="1"/>
      <c r="P866" s="1">
        <v>48000</v>
      </c>
      <c r="Q866" s="12"/>
      <c r="R866" s="29">
        <f t="shared" si="42"/>
        <v>-48000</v>
      </c>
      <c r="S866" t="str">
        <f t="shared" si="43"/>
        <v>Pendiente de ingreso</v>
      </c>
      <c r="T866" s="10">
        <f>IFERROR(VLOOKUP(A866,[1]!Tabla1[[#All],[Material]:[venta nueva]],38,FALSE),0)</f>
        <v>0</v>
      </c>
    </row>
    <row r="867" spans="1:20" hidden="1" x14ac:dyDescent="0.35">
      <c r="A867">
        <f t="shared" si="41"/>
        <v>1010885</v>
      </c>
      <c r="B867" s="6" t="s">
        <v>1271</v>
      </c>
      <c r="C867" s="7" t="s">
        <v>658</v>
      </c>
      <c r="D867" s="7" t="s">
        <v>1096</v>
      </c>
      <c r="E867" s="7" t="s">
        <v>663</v>
      </c>
      <c r="F867" s="7" t="s">
        <v>664</v>
      </c>
      <c r="G867" s="7" t="s">
        <v>1066</v>
      </c>
      <c r="H867" s="7" t="s">
        <v>982</v>
      </c>
      <c r="I867" s="6" t="s">
        <v>8</v>
      </c>
      <c r="J867" s="1">
        <v>4136</v>
      </c>
      <c r="K867" s="1">
        <v>0</v>
      </c>
      <c r="L867" s="1">
        <v>4136</v>
      </c>
      <c r="M867" s="1"/>
      <c r="N867" s="1"/>
      <c r="O867" s="1"/>
      <c r="P867" s="1">
        <v>4422.5219999999999</v>
      </c>
      <c r="Q867" s="12"/>
      <c r="R867" s="29">
        <f t="shared" si="42"/>
        <v>-4422.5219999999999</v>
      </c>
      <c r="S867" t="str">
        <f t="shared" si="43"/>
        <v>Pendiente de ingreso</v>
      </c>
      <c r="T867" s="10">
        <f>IFERROR(VLOOKUP(A867,[1]!Tabla1[[#All],[Material]:[venta nueva]],38,FALSE),0)</f>
        <v>0</v>
      </c>
    </row>
    <row r="868" spans="1:20" hidden="1" x14ac:dyDescent="0.35">
      <c r="A868">
        <f t="shared" si="41"/>
        <v>1010887</v>
      </c>
      <c r="B868" s="6" t="s">
        <v>1271</v>
      </c>
      <c r="C868" s="7" t="s">
        <v>658</v>
      </c>
      <c r="D868" s="7" t="s">
        <v>1096</v>
      </c>
      <c r="E868" s="7" t="s">
        <v>667</v>
      </c>
      <c r="F868" s="7" t="s">
        <v>668</v>
      </c>
      <c r="G868" s="7" t="s">
        <v>1066</v>
      </c>
      <c r="H868" s="7" t="s">
        <v>982</v>
      </c>
      <c r="I868" s="6" t="s">
        <v>8</v>
      </c>
      <c r="J868" s="1">
        <v>12919</v>
      </c>
      <c r="K868" s="1">
        <v>0</v>
      </c>
      <c r="L868" s="1">
        <v>12919</v>
      </c>
      <c r="M868" s="1"/>
      <c r="N868" s="1"/>
      <c r="O868" s="1"/>
      <c r="P868" s="1">
        <v>3846.46</v>
      </c>
      <c r="Q868" s="12"/>
      <c r="R868" s="29">
        <f t="shared" si="42"/>
        <v>-3846.46</v>
      </c>
      <c r="S868" t="str">
        <f t="shared" si="43"/>
        <v>Pendiente de ingreso</v>
      </c>
      <c r="T868" s="10">
        <f>IFERROR(VLOOKUP(A868,[1]!Tabla1[[#All],[Material]:[venta nueva]],38,FALSE),0)</f>
        <v>0</v>
      </c>
    </row>
    <row r="869" spans="1:20" hidden="1" x14ac:dyDescent="0.35">
      <c r="A869">
        <f t="shared" si="41"/>
        <v>1010888</v>
      </c>
      <c r="B869" s="6" t="s">
        <v>1271</v>
      </c>
      <c r="C869" s="7" t="s">
        <v>658</v>
      </c>
      <c r="D869" s="7" t="s">
        <v>1096</v>
      </c>
      <c r="E869" s="7" t="s">
        <v>669</v>
      </c>
      <c r="F869" s="7" t="s">
        <v>670</v>
      </c>
      <c r="G869" s="7" t="s">
        <v>1066</v>
      </c>
      <c r="H869" s="7" t="s">
        <v>982</v>
      </c>
      <c r="I869" s="6" t="s">
        <v>8</v>
      </c>
      <c r="J869" s="1">
        <v>6060</v>
      </c>
      <c r="K869" s="1">
        <v>0</v>
      </c>
      <c r="L869" s="1">
        <v>6060</v>
      </c>
      <c r="M869" s="1">
        <v>6060</v>
      </c>
      <c r="N869" s="1">
        <v>0</v>
      </c>
      <c r="O869" s="1">
        <v>6060</v>
      </c>
      <c r="P869" s="1">
        <v>7320.9750000000004</v>
      </c>
      <c r="Q869" s="12"/>
      <c r="R869" s="29">
        <f t="shared" si="42"/>
        <v>-1260.9750000000004</v>
      </c>
      <c r="S869" t="str">
        <f t="shared" si="43"/>
        <v>Pendiente de ingreso</v>
      </c>
      <c r="T869" s="10">
        <f>IFERROR(VLOOKUP(A869,[1]!Tabla1[[#All],[Material]:[venta nueva]],38,FALSE),0)</f>
        <v>0</v>
      </c>
    </row>
    <row r="870" spans="1:20" hidden="1" x14ac:dyDescent="0.35">
      <c r="A870">
        <f t="shared" si="41"/>
        <v>1011047</v>
      </c>
      <c r="B870" s="6" t="s">
        <v>1271</v>
      </c>
      <c r="C870" s="7" t="s">
        <v>658</v>
      </c>
      <c r="D870" s="7" t="s">
        <v>1096</v>
      </c>
      <c r="E870" s="7" t="s">
        <v>673</v>
      </c>
      <c r="F870" s="7" t="s">
        <v>674</v>
      </c>
      <c r="G870" s="7" t="s">
        <v>1066</v>
      </c>
      <c r="H870" s="7" t="s">
        <v>982</v>
      </c>
      <c r="I870" s="6" t="s">
        <v>10</v>
      </c>
      <c r="J870" s="1">
        <v>7925</v>
      </c>
      <c r="K870" s="1">
        <v>0</v>
      </c>
      <c r="L870" s="1">
        <v>7925</v>
      </c>
      <c r="M870" s="1">
        <v>7925</v>
      </c>
      <c r="N870" s="1">
        <v>0</v>
      </c>
      <c r="O870" s="1">
        <v>7925</v>
      </c>
      <c r="P870" s="1">
        <v>7930</v>
      </c>
      <c r="Q870" s="12"/>
      <c r="R870" s="29">
        <f t="shared" si="42"/>
        <v>-5</v>
      </c>
      <c r="S870" t="str">
        <f t="shared" si="43"/>
        <v>Pendiente de ingreso</v>
      </c>
      <c r="T870" s="10">
        <f>IFERROR(VLOOKUP(A870,[1]!Tabla1[[#All],[Material]:[venta nueva]],38,FALSE),0)</f>
        <v>0</v>
      </c>
    </row>
    <row r="871" spans="1:20" hidden="1" x14ac:dyDescent="0.35">
      <c r="A871">
        <f t="shared" si="41"/>
        <v>1011127</v>
      </c>
      <c r="B871" s="6" t="s">
        <v>1271</v>
      </c>
      <c r="C871" s="7" t="s">
        <v>658</v>
      </c>
      <c r="D871" s="7" t="s">
        <v>1096</v>
      </c>
      <c r="E871" s="7" t="s">
        <v>677</v>
      </c>
      <c r="F871" s="7" t="s">
        <v>678</v>
      </c>
      <c r="G871" s="7" t="s">
        <v>1066</v>
      </c>
      <c r="H871" s="7" t="s">
        <v>982</v>
      </c>
      <c r="I871" s="6" t="s">
        <v>10</v>
      </c>
      <c r="J871" s="1">
        <v>113002</v>
      </c>
      <c r="K871" s="1">
        <v>865362</v>
      </c>
      <c r="L871" s="1">
        <v>978365</v>
      </c>
      <c r="M871" s="1">
        <v>113002</v>
      </c>
      <c r="N871" s="1">
        <v>865362</v>
      </c>
      <c r="O871" s="1">
        <v>978365</v>
      </c>
      <c r="P871" s="1">
        <v>980400</v>
      </c>
      <c r="Q871" s="12"/>
      <c r="R871" s="29">
        <f t="shared" si="42"/>
        <v>-2035</v>
      </c>
      <c r="S871" t="str">
        <f t="shared" si="43"/>
        <v>Pendiente de ingreso</v>
      </c>
      <c r="T871" s="10">
        <f>IFERROR(VLOOKUP(A871,[1]!Tabla1[[#All],[Material]:[venta nueva]],38,FALSE),0)</f>
        <v>0</v>
      </c>
    </row>
    <row r="872" spans="1:20" hidden="1" x14ac:dyDescent="0.35">
      <c r="A872">
        <f t="shared" si="41"/>
        <v>1011614</v>
      </c>
      <c r="B872" s="6" t="s">
        <v>1271</v>
      </c>
      <c r="C872" s="7" t="s">
        <v>658</v>
      </c>
      <c r="D872" s="7" t="s">
        <v>1096</v>
      </c>
      <c r="E872" s="7" t="s">
        <v>1156</v>
      </c>
      <c r="F872" s="7" t="s">
        <v>1157</v>
      </c>
      <c r="G872" s="7" t="s">
        <v>1066</v>
      </c>
      <c r="H872" s="7" t="s">
        <v>982</v>
      </c>
      <c r="I872" s="6" t="s">
        <v>10</v>
      </c>
      <c r="J872" s="1">
        <v>0</v>
      </c>
      <c r="K872" s="1">
        <v>40000</v>
      </c>
      <c r="L872" s="1">
        <v>40000</v>
      </c>
      <c r="M872" s="1">
        <v>0</v>
      </c>
      <c r="N872" s="1">
        <v>40000</v>
      </c>
      <c r="O872" s="1">
        <v>40000</v>
      </c>
      <c r="P872" s="1">
        <v>40016.839999999997</v>
      </c>
      <c r="Q872" s="12"/>
      <c r="R872" s="29">
        <f t="shared" si="42"/>
        <v>-16.839999999996508</v>
      </c>
      <c r="S872" t="str">
        <f t="shared" si="43"/>
        <v>Pendiente de ingreso</v>
      </c>
      <c r="T872" s="10">
        <f>IFERROR(VLOOKUP(A872,[1]!Tabla1[[#All],[Material]:[venta nueva]],38,FALSE),0)</f>
        <v>0</v>
      </c>
    </row>
    <row r="873" spans="1:20" hidden="1" x14ac:dyDescent="0.35">
      <c r="A873">
        <f t="shared" si="41"/>
        <v>1011701</v>
      </c>
      <c r="B873" s="6" t="s">
        <v>1271</v>
      </c>
      <c r="C873" s="7" t="s">
        <v>658</v>
      </c>
      <c r="D873" s="7" t="s">
        <v>1096</v>
      </c>
      <c r="E873" s="7" t="s">
        <v>702</v>
      </c>
      <c r="F873" s="7" t="s">
        <v>703</v>
      </c>
      <c r="G873" s="7" t="s">
        <v>1066</v>
      </c>
      <c r="H873" s="7" t="s">
        <v>982</v>
      </c>
      <c r="I873" s="6" t="s">
        <v>8</v>
      </c>
      <c r="J873" s="1">
        <v>0</v>
      </c>
      <c r="K873" s="1">
        <v>196288</v>
      </c>
      <c r="L873" s="1">
        <v>196288</v>
      </c>
      <c r="M873" s="1">
        <v>0</v>
      </c>
      <c r="N873" s="1">
        <v>196288</v>
      </c>
      <c r="O873" s="1">
        <v>196288</v>
      </c>
      <c r="P873" s="1">
        <v>199650</v>
      </c>
      <c r="Q873" s="12"/>
      <c r="R873" s="29">
        <f t="shared" si="42"/>
        <v>-3362</v>
      </c>
      <c r="S873" t="str">
        <f t="shared" si="43"/>
        <v>Pendiente de ingreso</v>
      </c>
      <c r="T873" s="10">
        <f>IFERROR(VLOOKUP(A873,[1]!Tabla1[[#All],[Material]:[venta nueva]],38,FALSE),0)</f>
        <v>0</v>
      </c>
    </row>
    <row r="874" spans="1:20" hidden="1" x14ac:dyDescent="0.35">
      <c r="A874">
        <f t="shared" si="41"/>
        <v>1011748</v>
      </c>
      <c r="B874" s="6" t="s">
        <v>1271</v>
      </c>
      <c r="C874" s="7" t="s">
        <v>658</v>
      </c>
      <c r="D874" s="7" t="s">
        <v>1096</v>
      </c>
      <c r="E874" s="7" t="s">
        <v>704</v>
      </c>
      <c r="F874" s="7" t="s">
        <v>705</v>
      </c>
      <c r="G874" s="7" t="s">
        <v>1066</v>
      </c>
      <c r="H874" s="7" t="s">
        <v>982</v>
      </c>
      <c r="I874" s="6" t="s">
        <v>9</v>
      </c>
      <c r="J874" s="1"/>
      <c r="K874" s="1"/>
      <c r="L874" s="1"/>
      <c r="M874" s="1"/>
      <c r="N874" s="1"/>
      <c r="O874" s="1"/>
      <c r="P874" s="1">
        <v>22800</v>
      </c>
      <c r="Q874" s="12"/>
      <c r="R874" s="29">
        <f t="shared" si="42"/>
        <v>-22800</v>
      </c>
      <c r="S874" t="str">
        <f t="shared" si="43"/>
        <v>Pendiente de ingreso</v>
      </c>
      <c r="T874" s="10">
        <f>IFERROR(VLOOKUP(A874,[1]!Tabla1[[#All],[Material]:[venta nueva]],38,FALSE),0)</f>
        <v>0</v>
      </c>
    </row>
    <row r="875" spans="1:20" hidden="1" x14ac:dyDescent="0.35">
      <c r="A875">
        <f t="shared" si="41"/>
        <v>1011967</v>
      </c>
      <c r="B875" s="6" t="s">
        <v>1271</v>
      </c>
      <c r="C875" s="7" t="s">
        <v>658</v>
      </c>
      <c r="D875" s="7" t="s">
        <v>1096</v>
      </c>
      <c r="E875" s="7" t="s">
        <v>708</v>
      </c>
      <c r="F875" s="7" t="s">
        <v>709</v>
      </c>
      <c r="G875" s="7" t="s">
        <v>1072</v>
      </c>
      <c r="H875" s="7" t="s">
        <v>993</v>
      </c>
      <c r="I875" s="6" t="s">
        <v>14</v>
      </c>
      <c r="J875" s="1"/>
      <c r="K875" s="1"/>
      <c r="L875" s="1"/>
      <c r="M875" s="1"/>
      <c r="N875" s="1"/>
      <c r="O875" s="1"/>
      <c r="P875" s="1">
        <v>168000</v>
      </c>
      <c r="Q875" s="12"/>
      <c r="R875" s="29">
        <f t="shared" si="42"/>
        <v>-168000</v>
      </c>
      <c r="S875" t="str">
        <f t="shared" si="43"/>
        <v>Pendiente de ingreso</v>
      </c>
      <c r="T875" s="10">
        <f>IFERROR(VLOOKUP(A875,[1]!Tabla1[[#All],[Material]:[venta nueva]],38,FALSE),0)</f>
        <v>0</v>
      </c>
    </row>
    <row r="876" spans="1:20" hidden="1" x14ac:dyDescent="0.35">
      <c r="A876">
        <f t="shared" si="41"/>
        <v>1011968</v>
      </c>
      <c r="B876" s="6" t="s">
        <v>1271</v>
      </c>
      <c r="C876" s="7" t="s">
        <v>658</v>
      </c>
      <c r="D876" s="7" t="s">
        <v>1096</v>
      </c>
      <c r="E876" s="7" t="s">
        <v>710</v>
      </c>
      <c r="F876" s="7" t="s">
        <v>711</v>
      </c>
      <c r="G876" s="7" t="s">
        <v>1072</v>
      </c>
      <c r="H876" s="7" t="s">
        <v>993</v>
      </c>
      <c r="I876" s="6" t="s">
        <v>14</v>
      </c>
      <c r="J876" s="1"/>
      <c r="K876" s="1"/>
      <c r="L876" s="1"/>
      <c r="M876" s="1"/>
      <c r="N876" s="1"/>
      <c r="O876" s="1"/>
      <c r="P876" s="1">
        <v>12000</v>
      </c>
      <c r="Q876" s="12"/>
      <c r="R876" s="29">
        <f t="shared" si="42"/>
        <v>-12000</v>
      </c>
      <c r="S876" t="str">
        <f t="shared" si="43"/>
        <v>Pendiente de ingreso</v>
      </c>
      <c r="T876" s="10">
        <f>IFERROR(VLOOKUP(A876,[1]!Tabla1[[#All],[Material]:[venta nueva]],38,FALSE),0)</f>
        <v>0</v>
      </c>
    </row>
    <row r="877" spans="1:20" hidden="1" x14ac:dyDescent="0.35">
      <c r="A877">
        <f t="shared" si="41"/>
        <v>1011969</v>
      </c>
      <c r="B877" s="6" t="s">
        <v>1271</v>
      </c>
      <c r="C877" s="7" t="s">
        <v>658</v>
      </c>
      <c r="D877" s="7" t="s">
        <v>1096</v>
      </c>
      <c r="E877" s="7" t="s">
        <v>712</v>
      </c>
      <c r="F877" s="7" t="s">
        <v>713</v>
      </c>
      <c r="G877" s="7" t="s">
        <v>1072</v>
      </c>
      <c r="H877" s="7" t="s">
        <v>993</v>
      </c>
      <c r="I877" s="6" t="s">
        <v>14</v>
      </c>
      <c r="J877" s="1"/>
      <c r="K877" s="1"/>
      <c r="L877" s="1"/>
      <c r="M877" s="1"/>
      <c r="N877" s="1"/>
      <c r="O877" s="1"/>
      <c r="P877" s="1">
        <v>240000</v>
      </c>
      <c r="Q877" s="12"/>
      <c r="R877" s="29">
        <f t="shared" si="42"/>
        <v>-240000</v>
      </c>
      <c r="S877" t="str">
        <f t="shared" si="43"/>
        <v>Pendiente de ingreso</v>
      </c>
      <c r="T877" s="10">
        <f>IFERROR(VLOOKUP(A877,[1]!Tabla1[[#All],[Material]:[venta nueva]],38,FALSE),0)</f>
        <v>0</v>
      </c>
    </row>
    <row r="878" spans="1:20" hidden="1" x14ac:dyDescent="0.35">
      <c r="A878">
        <f t="shared" si="41"/>
        <v>1012005</v>
      </c>
      <c r="B878" s="6" t="s">
        <v>1271</v>
      </c>
      <c r="C878" s="7" t="s">
        <v>658</v>
      </c>
      <c r="D878" s="7" t="s">
        <v>1096</v>
      </c>
      <c r="E878" s="7" t="s">
        <v>714</v>
      </c>
      <c r="F878" s="7" t="s">
        <v>715</v>
      </c>
      <c r="G878" s="7" t="s">
        <v>1072</v>
      </c>
      <c r="H878" s="7" t="s">
        <v>993</v>
      </c>
      <c r="I878" s="6" t="s">
        <v>14</v>
      </c>
      <c r="J878" s="1"/>
      <c r="K878" s="1"/>
      <c r="L878" s="1"/>
      <c r="M878" s="1"/>
      <c r="N878" s="1"/>
      <c r="O878" s="1"/>
      <c r="P878" s="1">
        <v>12000</v>
      </c>
      <c r="Q878" s="12"/>
      <c r="R878" s="29">
        <f t="shared" si="42"/>
        <v>-12000</v>
      </c>
      <c r="S878" t="str">
        <f t="shared" si="43"/>
        <v>Pendiente de ingreso</v>
      </c>
      <c r="T878" s="10">
        <f>IFERROR(VLOOKUP(A878,[1]!Tabla1[[#All],[Material]:[venta nueva]],38,FALSE),0)</f>
        <v>0</v>
      </c>
    </row>
    <row r="879" spans="1:20" hidden="1" x14ac:dyDescent="0.35">
      <c r="A879">
        <f t="shared" si="41"/>
        <v>1012038</v>
      </c>
      <c r="B879" s="6" t="s">
        <v>1271</v>
      </c>
      <c r="C879" s="7" t="s">
        <v>658</v>
      </c>
      <c r="D879" s="7" t="s">
        <v>1096</v>
      </c>
      <c r="E879" s="7" t="s">
        <v>718</v>
      </c>
      <c r="F879" s="7" t="s">
        <v>719</v>
      </c>
      <c r="G879" s="7" t="s">
        <v>1066</v>
      </c>
      <c r="H879" s="7" t="s">
        <v>982</v>
      </c>
      <c r="I879" s="6" t="s">
        <v>8</v>
      </c>
      <c r="J879" s="1">
        <v>10986</v>
      </c>
      <c r="K879" s="1">
        <v>0</v>
      </c>
      <c r="L879" s="1">
        <v>10986</v>
      </c>
      <c r="M879" s="1">
        <v>10986</v>
      </c>
      <c r="N879" s="1">
        <v>0</v>
      </c>
      <c r="O879" s="1">
        <v>10986</v>
      </c>
      <c r="P879" s="1">
        <v>734.81899999999996</v>
      </c>
      <c r="Q879" s="12"/>
      <c r="R879" s="29">
        <f t="shared" si="42"/>
        <v>10251.181</v>
      </c>
      <c r="S879" t="str">
        <f t="shared" si="43"/>
        <v>Sobre ingreso</v>
      </c>
      <c r="T879" s="10">
        <f>IFERROR(VLOOKUP(A879,[1]!Tabla1[[#All],[Material]:[venta nueva]],38,FALSE),0)</f>
        <v>0</v>
      </c>
    </row>
    <row r="880" spans="1:20" hidden="1" x14ac:dyDescent="0.35">
      <c r="A880">
        <f t="shared" si="41"/>
        <v>1012107</v>
      </c>
      <c r="B880" s="6" t="s">
        <v>1271</v>
      </c>
      <c r="C880" s="7" t="s">
        <v>658</v>
      </c>
      <c r="D880" s="7" t="s">
        <v>1096</v>
      </c>
      <c r="E880" s="7" t="s">
        <v>720</v>
      </c>
      <c r="F880" s="7" t="s">
        <v>721</v>
      </c>
      <c r="G880" s="7" t="s">
        <v>1066</v>
      </c>
      <c r="H880" s="7" t="s">
        <v>982</v>
      </c>
      <c r="I880" s="6" t="s">
        <v>8</v>
      </c>
      <c r="J880" s="1">
        <v>28978</v>
      </c>
      <c r="K880" s="1">
        <v>200720</v>
      </c>
      <c r="L880" s="1">
        <v>229698</v>
      </c>
      <c r="M880" s="1">
        <v>28978</v>
      </c>
      <c r="N880" s="1">
        <v>200720</v>
      </c>
      <c r="O880" s="1">
        <v>229698</v>
      </c>
      <c r="P880" s="1">
        <v>229156.46400000001</v>
      </c>
      <c r="Q880" s="12"/>
      <c r="R880" s="29">
        <f t="shared" si="42"/>
        <v>541.53599999999278</v>
      </c>
      <c r="S880" t="str">
        <f t="shared" si="43"/>
        <v>Sobre ingreso</v>
      </c>
      <c r="T880" s="10">
        <f>IFERROR(VLOOKUP(A880,[1]!Tabla1[[#All],[Material]:[venta nueva]],38,FALSE),0)</f>
        <v>0</v>
      </c>
    </row>
    <row r="881" spans="1:20" hidden="1" x14ac:dyDescent="0.35">
      <c r="A881">
        <f t="shared" si="41"/>
        <v>1012108</v>
      </c>
      <c r="B881" s="6" t="s">
        <v>1271</v>
      </c>
      <c r="C881" s="7" t="s">
        <v>658</v>
      </c>
      <c r="D881" s="7" t="s">
        <v>1096</v>
      </c>
      <c r="E881" s="7" t="s">
        <v>722</v>
      </c>
      <c r="F881" s="7" t="s">
        <v>723</v>
      </c>
      <c r="G881" s="7" t="s">
        <v>1066</v>
      </c>
      <c r="H881" s="7" t="s">
        <v>982</v>
      </c>
      <c r="I881" s="6" t="s">
        <v>8</v>
      </c>
      <c r="J881" s="1">
        <v>102267</v>
      </c>
      <c r="K881" s="1">
        <v>323549</v>
      </c>
      <c r="L881" s="1">
        <v>425816</v>
      </c>
      <c r="M881" s="1">
        <v>102267</v>
      </c>
      <c r="N881" s="1">
        <v>323549</v>
      </c>
      <c r="O881" s="1">
        <v>425816</v>
      </c>
      <c r="P881" s="1">
        <v>422115.20500000002</v>
      </c>
      <c r="Q881" s="12"/>
      <c r="R881" s="29">
        <f t="shared" si="42"/>
        <v>3700.7949999999837</v>
      </c>
      <c r="S881" t="str">
        <f t="shared" si="43"/>
        <v>Sobre ingreso</v>
      </c>
      <c r="T881" s="10">
        <f>IFERROR(VLOOKUP(A881,[1]!Tabla1[[#All],[Material]:[venta nueva]],38,FALSE),0)</f>
        <v>0</v>
      </c>
    </row>
    <row r="882" spans="1:20" hidden="1" x14ac:dyDescent="0.35">
      <c r="A882">
        <f t="shared" si="41"/>
        <v>1012109</v>
      </c>
      <c r="B882" s="6" t="s">
        <v>1271</v>
      </c>
      <c r="C882" s="7" t="s">
        <v>658</v>
      </c>
      <c r="D882" s="7" t="s">
        <v>1096</v>
      </c>
      <c r="E882" s="7" t="s">
        <v>724</v>
      </c>
      <c r="F882" s="7" t="s">
        <v>725</v>
      </c>
      <c r="G882" s="7" t="s">
        <v>1066</v>
      </c>
      <c r="H882" s="7" t="s">
        <v>982</v>
      </c>
      <c r="I882" s="6" t="s">
        <v>8</v>
      </c>
      <c r="J882" s="1">
        <v>-1163</v>
      </c>
      <c r="K882" s="1">
        <v>350511</v>
      </c>
      <c r="L882" s="1">
        <v>349348</v>
      </c>
      <c r="M882" s="1">
        <v>-1163</v>
      </c>
      <c r="N882" s="1">
        <v>350511</v>
      </c>
      <c r="O882" s="1">
        <v>349348</v>
      </c>
      <c r="P882" s="1">
        <v>348996.93599999999</v>
      </c>
      <c r="Q882" s="12"/>
      <c r="R882" s="29">
        <f t="shared" si="42"/>
        <v>351.06400000001304</v>
      </c>
      <c r="S882" t="str">
        <f t="shared" si="43"/>
        <v>Sobre ingreso</v>
      </c>
      <c r="T882" s="10">
        <f>IFERROR(VLOOKUP(A882,[1]!Tabla1[[#All],[Material]:[venta nueva]],38,FALSE),0)</f>
        <v>0</v>
      </c>
    </row>
    <row r="883" spans="1:20" hidden="1" x14ac:dyDescent="0.35">
      <c r="A883">
        <f t="shared" si="41"/>
        <v>1012110</v>
      </c>
      <c r="B883" s="6" t="s">
        <v>1271</v>
      </c>
      <c r="C883" s="7" t="s">
        <v>658</v>
      </c>
      <c r="D883" s="7" t="s">
        <v>1096</v>
      </c>
      <c r="E883" s="7" t="s">
        <v>726</v>
      </c>
      <c r="F883" s="7" t="s">
        <v>727</v>
      </c>
      <c r="G883" s="7" t="s">
        <v>1066</v>
      </c>
      <c r="H883" s="7" t="s">
        <v>982</v>
      </c>
      <c r="I883" s="6" t="s">
        <v>8</v>
      </c>
      <c r="J883" s="1">
        <v>19032</v>
      </c>
      <c r="K883" s="1">
        <v>89875</v>
      </c>
      <c r="L883" s="1">
        <v>108906</v>
      </c>
      <c r="M883" s="1">
        <v>19032</v>
      </c>
      <c r="N883" s="1">
        <v>89875</v>
      </c>
      <c r="O883" s="1">
        <v>108906</v>
      </c>
      <c r="P883" s="1">
        <v>109951.405</v>
      </c>
      <c r="Q883" s="12"/>
      <c r="R883" s="29">
        <f t="shared" si="42"/>
        <v>-1045.4049999999988</v>
      </c>
      <c r="S883" t="str">
        <f t="shared" si="43"/>
        <v>Pendiente de ingreso</v>
      </c>
      <c r="T883" s="10">
        <f>IFERROR(VLOOKUP(A883,[1]!Tabla1[[#All],[Material]:[venta nueva]],38,FALSE),0)</f>
        <v>0</v>
      </c>
    </row>
    <row r="884" spans="1:20" hidden="1" x14ac:dyDescent="0.35">
      <c r="A884">
        <f t="shared" si="41"/>
        <v>1012111</v>
      </c>
      <c r="B884" s="6" t="s">
        <v>1271</v>
      </c>
      <c r="C884" s="7" t="s">
        <v>658</v>
      </c>
      <c r="D884" s="7" t="s">
        <v>1096</v>
      </c>
      <c r="E884" s="7" t="s">
        <v>728</v>
      </c>
      <c r="F884" s="7" t="s">
        <v>729</v>
      </c>
      <c r="G884" s="7" t="s">
        <v>1066</v>
      </c>
      <c r="H884" s="7" t="s">
        <v>982</v>
      </c>
      <c r="I884" s="6" t="s">
        <v>8</v>
      </c>
      <c r="J884" s="1">
        <v>-3634</v>
      </c>
      <c r="K884" s="1">
        <v>25465</v>
      </c>
      <c r="L884" s="1">
        <v>21831</v>
      </c>
      <c r="M884" s="1">
        <v>-3634</v>
      </c>
      <c r="N884" s="1">
        <v>23592</v>
      </c>
      <c r="O884" s="1">
        <v>19958</v>
      </c>
      <c r="P884" s="1">
        <v>19958.400000000001</v>
      </c>
      <c r="Q884" s="12"/>
      <c r="R884" s="29">
        <f t="shared" si="42"/>
        <v>-0.40000000000145519</v>
      </c>
      <c r="S884" t="str">
        <f t="shared" si="43"/>
        <v>Pendiente de ingreso</v>
      </c>
      <c r="T884" s="10">
        <f>IFERROR(VLOOKUP(A884,[1]!Tabla1[[#All],[Material]:[venta nueva]],38,FALSE),0)</f>
        <v>0</v>
      </c>
    </row>
    <row r="885" spans="1:20" hidden="1" x14ac:dyDescent="0.35">
      <c r="A885">
        <f t="shared" si="41"/>
        <v>1012145</v>
      </c>
      <c r="B885" s="6" t="s">
        <v>1271</v>
      </c>
      <c r="C885" s="7" t="s">
        <v>658</v>
      </c>
      <c r="D885" s="7" t="s">
        <v>1096</v>
      </c>
      <c r="E885" s="7" t="s">
        <v>734</v>
      </c>
      <c r="F885" s="7" t="s">
        <v>735</v>
      </c>
      <c r="G885" s="7" t="s">
        <v>1066</v>
      </c>
      <c r="H885" s="7" t="s">
        <v>982</v>
      </c>
      <c r="I885" s="6" t="s">
        <v>8</v>
      </c>
      <c r="J885" s="1">
        <v>0</v>
      </c>
      <c r="K885" s="1">
        <v>36144</v>
      </c>
      <c r="L885" s="1">
        <v>36144</v>
      </c>
      <c r="M885" s="1">
        <v>0</v>
      </c>
      <c r="N885" s="1">
        <v>19992</v>
      </c>
      <c r="O885" s="1">
        <v>19992</v>
      </c>
      <c r="P885" s="1">
        <v>19992.329000000002</v>
      </c>
      <c r="Q885" s="12"/>
      <c r="R885" s="29">
        <f t="shared" si="42"/>
        <v>-0.3290000000015425</v>
      </c>
      <c r="S885" t="str">
        <f t="shared" si="43"/>
        <v>Pendiente de ingreso</v>
      </c>
      <c r="T885" s="10">
        <f>IFERROR(VLOOKUP(A885,[1]!Tabla1[[#All],[Material]:[venta nueva]],38,FALSE),0)</f>
        <v>0</v>
      </c>
    </row>
    <row r="886" spans="1:20" hidden="1" x14ac:dyDescent="0.35">
      <c r="A886">
        <f t="shared" si="41"/>
        <v>1012147</v>
      </c>
      <c r="B886" s="6" t="s">
        <v>1271</v>
      </c>
      <c r="C886" s="7" t="s">
        <v>658</v>
      </c>
      <c r="D886" s="7" t="s">
        <v>1096</v>
      </c>
      <c r="E886" s="7" t="s">
        <v>736</v>
      </c>
      <c r="F886" s="7" t="s">
        <v>737</v>
      </c>
      <c r="G886" s="7" t="s">
        <v>985</v>
      </c>
      <c r="H886" s="7" t="s">
        <v>985</v>
      </c>
      <c r="I886" s="6" t="s">
        <v>8</v>
      </c>
      <c r="J886" s="1">
        <v>0</v>
      </c>
      <c r="K886" s="1">
        <v>39958</v>
      </c>
      <c r="L886" s="1">
        <v>39958</v>
      </c>
      <c r="M886" s="1">
        <v>0</v>
      </c>
      <c r="N886" s="1">
        <v>37322</v>
      </c>
      <c r="O886" s="1">
        <v>37322</v>
      </c>
      <c r="P886" s="1">
        <v>37321.68</v>
      </c>
      <c r="Q886" s="12"/>
      <c r="R886" s="29">
        <f t="shared" si="42"/>
        <v>0.31999999999970896</v>
      </c>
      <c r="S886" t="str">
        <f t="shared" si="43"/>
        <v>Sobre ingreso</v>
      </c>
      <c r="T886" s="10">
        <f>IFERROR(VLOOKUP(A886,[1]!Tabla1[[#All],[Material]:[venta nueva]],38,FALSE),0)</f>
        <v>0</v>
      </c>
    </row>
    <row r="887" spans="1:20" hidden="1" x14ac:dyDescent="0.35">
      <c r="A887">
        <f t="shared" si="41"/>
        <v>1012148</v>
      </c>
      <c r="B887" s="6" t="s">
        <v>1271</v>
      </c>
      <c r="C887" s="7" t="s">
        <v>658</v>
      </c>
      <c r="D887" s="7" t="s">
        <v>1096</v>
      </c>
      <c r="E887" s="7" t="s">
        <v>738</v>
      </c>
      <c r="F887" s="7" t="s">
        <v>739</v>
      </c>
      <c r="G887" s="7" t="s">
        <v>1068</v>
      </c>
      <c r="H887" s="7" t="s">
        <v>984</v>
      </c>
      <c r="I887" s="6" t="s">
        <v>8</v>
      </c>
      <c r="J887" s="1">
        <v>5586</v>
      </c>
      <c r="K887" s="1">
        <v>114163</v>
      </c>
      <c r="L887" s="1">
        <v>119750</v>
      </c>
      <c r="M887" s="1">
        <v>5586</v>
      </c>
      <c r="N887" s="1">
        <v>93478</v>
      </c>
      <c r="O887" s="1">
        <v>99065</v>
      </c>
      <c r="P887" s="1">
        <v>99065.164000000004</v>
      </c>
      <c r="Q887" s="12"/>
      <c r="R887" s="29">
        <f t="shared" si="42"/>
        <v>-0.16400000000430737</v>
      </c>
      <c r="S887" t="str">
        <f t="shared" si="43"/>
        <v>Pendiente de ingreso</v>
      </c>
      <c r="T887" s="10">
        <f>IFERROR(VLOOKUP(A887,[1]!Tabla1[[#All],[Material]:[venta nueva]],38,FALSE),0)</f>
        <v>0</v>
      </c>
    </row>
    <row r="888" spans="1:20" hidden="1" x14ac:dyDescent="0.35">
      <c r="A888">
        <f t="shared" si="41"/>
        <v>1012157</v>
      </c>
      <c r="B888" s="6" t="s">
        <v>1271</v>
      </c>
      <c r="C888" s="7" t="s">
        <v>658</v>
      </c>
      <c r="D888" s="7" t="s">
        <v>1096</v>
      </c>
      <c r="E888" s="7" t="s">
        <v>740</v>
      </c>
      <c r="F888" s="7" t="s">
        <v>741</v>
      </c>
      <c r="G888" s="7" t="s">
        <v>1068</v>
      </c>
      <c r="H888" s="7" t="s">
        <v>994</v>
      </c>
      <c r="I888" s="6" t="s">
        <v>8</v>
      </c>
      <c r="J888" s="1">
        <v>-52651</v>
      </c>
      <c r="K888" s="1">
        <v>172401</v>
      </c>
      <c r="L888" s="1">
        <v>119750</v>
      </c>
      <c r="M888" s="1">
        <v>-52651</v>
      </c>
      <c r="N888" s="1">
        <v>87451</v>
      </c>
      <c r="O888" s="1">
        <v>34800</v>
      </c>
      <c r="P888" s="1">
        <v>24494.047999999999</v>
      </c>
      <c r="Q888" s="12"/>
      <c r="R888" s="29">
        <f t="shared" si="42"/>
        <v>10305.952000000001</v>
      </c>
      <c r="S888" t="str">
        <f t="shared" si="43"/>
        <v>Sobre ingreso</v>
      </c>
      <c r="T888" s="10">
        <f>IFERROR(VLOOKUP(A888,[1]!Tabla1[[#All],[Material]:[venta nueva]],38,FALSE),0)</f>
        <v>0</v>
      </c>
    </row>
    <row r="889" spans="1:20" hidden="1" x14ac:dyDescent="0.35">
      <c r="A889">
        <f t="shared" si="41"/>
        <v>1012158</v>
      </c>
      <c r="B889" s="6" t="s">
        <v>1271</v>
      </c>
      <c r="C889" s="7" t="s">
        <v>658</v>
      </c>
      <c r="D889" s="7" t="s">
        <v>1096</v>
      </c>
      <c r="E889" s="7" t="s">
        <v>742</v>
      </c>
      <c r="F889" s="7" t="s">
        <v>743</v>
      </c>
      <c r="G889" s="7" t="s">
        <v>985</v>
      </c>
      <c r="H889" s="7" t="s">
        <v>985</v>
      </c>
      <c r="I889" s="6" t="s">
        <v>8</v>
      </c>
      <c r="J889" s="1">
        <v>-54056</v>
      </c>
      <c r="K889" s="1">
        <v>101889</v>
      </c>
      <c r="L889" s="1">
        <v>47833</v>
      </c>
      <c r="M889" s="1">
        <v>-54056</v>
      </c>
      <c r="N889" s="1">
        <v>97602</v>
      </c>
      <c r="O889" s="1">
        <v>43546</v>
      </c>
      <c r="P889" s="1">
        <v>43545.599999999999</v>
      </c>
      <c r="Q889" s="12"/>
      <c r="R889" s="29">
        <f t="shared" si="42"/>
        <v>0.40000000000145519</v>
      </c>
      <c r="S889" t="str">
        <f t="shared" si="43"/>
        <v>Sobre ingreso</v>
      </c>
      <c r="T889" s="10">
        <f>IFERROR(VLOOKUP(A889,[1]!Tabla1[[#All],[Material]:[venta nueva]],38,FALSE),0)</f>
        <v>0</v>
      </c>
    </row>
    <row r="890" spans="1:20" hidden="1" x14ac:dyDescent="0.35">
      <c r="A890">
        <f t="shared" si="41"/>
        <v>1012159</v>
      </c>
      <c r="B890" s="6" t="s">
        <v>1271</v>
      </c>
      <c r="C890" s="7" t="s">
        <v>658</v>
      </c>
      <c r="D890" s="7" t="s">
        <v>1096</v>
      </c>
      <c r="E890" s="7" t="s">
        <v>744</v>
      </c>
      <c r="F890" s="7" t="s">
        <v>745</v>
      </c>
      <c r="G890" s="7" t="s">
        <v>1068</v>
      </c>
      <c r="H890" s="7" t="s">
        <v>984</v>
      </c>
      <c r="I890" s="6" t="s">
        <v>8</v>
      </c>
      <c r="J890" s="1">
        <v>-18073</v>
      </c>
      <c r="K890" s="1">
        <v>406486</v>
      </c>
      <c r="L890" s="1">
        <v>388413</v>
      </c>
      <c r="M890" s="1">
        <v>-18073</v>
      </c>
      <c r="N890" s="1">
        <v>390931</v>
      </c>
      <c r="O890" s="1">
        <v>372858</v>
      </c>
      <c r="P890" s="1">
        <v>361969.47200000001</v>
      </c>
      <c r="Q890" s="12"/>
      <c r="R890" s="29">
        <f t="shared" si="42"/>
        <v>10888.527999999991</v>
      </c>
      <c r="S890" t="str">
        <f t="shared" si="43"/>
        <v>Sobre ingreso</v>
      </c>
      <c r="T890" s="10">
        <f>IFERROR(VLOOKUP(A890,[1]!Tabla1[[#All],[Material]:[venta nueva]],38,FALSE),0)</f>
        <v>0</v>
      </c>
    </row>
    <row r="891" spans="1:20" hidden="1" x14ac:dyDescent="0.35">
      <c r="A891">
        <f t="shared" si="41"/>
        <v>1012161</v>
      </c>
      <c r="B891" s="6" t="s">
        <v>1271</v>
      </c>
      <c r="C891" s="7" t="s">
        <v>658</v>
      </c>
      <c r="D891" s="7" t="s">
        <v>1096</v>
      </c>
      <c r="E891" s="7" t="s">
        <v>748</v>
      </c>
      <c r="F891" s="7" t="s">
        <v>749</v>
      </c>
      <c r="G891" s="7" t="s">
        <v>1068</v>
      </c>
      <c r="H891" s="7" t="s">
        <v>992</v>
      </c>
      <c r="I891" s="6" t="s">
        <v>8</v>
      </c>
      <c r="J891" s="1">
        <v>0</v>
      </c>
      <c r="K891" s="1">
        <v>99791</v>
      </c>
      <c r="L891" s="1">
        <v>99791</v>
      </c>
      <c r="M891" s="1">
        <v>0</v>
      </c>
      <c r="N891" s="1">
        <v>39916</v>
      </c>
      <c r="O891" s="1">
        <v>39916</v>
      </c>
      <c r="P891" s="1">
        <v>39916.447999999997</v>
      </c>
      <c r="Q891" s="12"/>
      <c r="R891" s="29">
        <f t="shared" si="42"/>
        <v>-0.44799999999668216</v>
      </c>
      <c r="S891" t="str">
        <f t="shared" si="43"/>
        <v>Pendiente de ingreso</v>
      </c>
      <c r="T891" s="10">
        <f>IFERROR(VLOOKUP(A891,[1]!Tabla1[[#All],[Material]:[venta nueva]],38,FALSE),0)</f>
        <v>0</v>
      </c>
    </row>
    <row r="892" spans="1:20" hidden="1" x14ac:dyDescent="0.35">
      <c r="A892">
        <f t="shared" si="41"/>
        <v>1012163</v>
      </c>
      <c r="B892" s="6" t="s">
        <v>1271</v>
      </c>
      <c r="C892" s="7" t="s">
        <v>658</v>
      </c>
      <c r="D892" s="7" t="s">
        <v>1096</v>
      </c>
      <c r="E892" s="7" t="s">
        <v>750</v>
      </c>
      <c r="F892" s="7" t="s">
        <v>751</v>
      </c>
      <c r="G892" s="7" t="s">
        <v>985</v>
      </c>
      <c r="H892" s="7" t="s">
        <v>985</v>
      </c>
      <c r="I892" s="6" t="s">
        <v>8</v>
      </c>
      <c r="J892" s="1">
        <v>0</v>
      </c>
      <c r="K892" s="1">
        <v>208766</v>
      </c>
      <c r="L892" s="1">
        <v>208766</v>
      </c>
      <c r="M892" s="1">
        <v>0</v>
      </c>
      <c r="N892" s="1">
        <v>179623</v>
      </c>
      <c r="O892" s="1">
        <v>179623</v>
      </c>
      <c r="P892" s="1">
        <v>199581.88800000001</v>
      </c>
      <c r="Q892" s="12"/>
      <c r="R892" s="29">
        <f t="shared" si="42"/>
        <v>-19958.888000000006</v>
      </c>
      <c r="S892" t="str">
        <f t="shared" si="43"/>
        <v>Pendiente de ingreso</v>
      </c>
      <c r="T892" s="10">
        <f>IFERROR(VLOOKUP(A892,[1]!Tabla1[[#All],[Material]:[venta nueva]],38,FALSE),0)</f>
        <v>0</v>
      </c>
    </row>
    <row r="893" spans="1:20" hidden="1" x14ac:dyDescent="0.35">
      <c r="A893">
        <f t="shared" si="41"/>
        <v>1012164</v>
      </c>
      <c r="B893" s="6" t="s">
        <v>1271</v>
      </c>
      <c r="C893" s="7" t="s">
        <v>658</v>
      </c>
      <c r="D893" s="7" t="s">
        <v>1096</v>
      </c>
      <c r="E893" s="7" t="s">
        <v>752</v>
      </c>
      <c r="F893" s="7" t="s">
        <v>753</v>
      </c>
      <c r="G893" s="7" t="s">
        <v>1068</v>
      </c>
      <c r="H893" s="7" t="s">
        <v>992</v>
      </c>
      <c r="I893" s="6" t="s">
        <v>8</v>
      </c>
      <c r="J893" s="1">
        <v>15999</v>
      </c>
      <c r="K893" s="1">
        <v>59686</v>
      </c>
      <c r="L893" s="1">
        <v>75685</v>
      </c>
      <c r="M893" s="1">
        <v>15999</v>
      </c>
      <c r="N893" s="1">
        <v>63834</v>
      </c>
      <c r="O893" s="1">
        <v>79833</v>
      </c>
      <c r="P893" s="1">
        <v>79832.895999999993</v>
      </c>
      <c r="Q893" s="12"/>
      <c r="R893" s="29">
        <f t="shared" si="42"/>
        <v>0.10400000000663567</v>
      </c>
      <c r="S893" t="str">
        <f t="shared" si="43"/>
        <v>Sobre ingreso</v>
      </c>
      <c r="T893" s="10">
        <f>IFERROR(VLOOKUP(A893,[1]!Tabla1[[#All],[Material]:[venta nueva]],38,FALSE),0)</f>
        <v>0</v>
      </c>
    </row>
    <row r="894" spans="1:20" hidden="1" x14ac:dyDescent="0.35">
      <c r="A894">
        <f t="shared" si="41"/>
        <v>1012165</v>
      </c>
      <c r="B894" s="6" t="s">
        <v>1271</v>
      </c>
      <c r="C894" s="7" t="s">
        <v>658</v>
      </c>
      <c r="D894" s="7" t="s">
        <v>1096</v>
      </c>
      <c r="E894" s="7" t="s">
        <v>754</v>
      </c>
      <c r="F894" s="7" t="s">
        <v>755</v>
      </c>
      <c r="G894" s="7" t="s">
        <v>1068</v>
      </c>
      <c r="H894" s="7" t="s">
        <v>984</v>
      </c>
      <c r="I894" s="6" t="s">
        <v>8</v>
      </c>
      <c r="J894" s="1">
        <v>-167326</v>
      </c>
      <c r="K894" s="1">
        <v>686033</v>
      </c>
      <c r="L894" s="1">
        <v>518707</v>
      </c>
      <c r="M894" s="1">
        <v>-167326</v>
      </c>
      <c r="N894" s="1">
        <v>694582</v>
      </c>
      <c r="O894" s="1">
        <v>527256</v>
      </c>
      <c r="P894" s="1">
        <v>517277.16800000001</v>
      </c>
      <c r="Q894" s="12"/>
      <c r="R894" s="29">
        <f t="shared" si="42"/>
        <v>9978.8319999999949</v>
      </c>
      <c r="S894" t="str">
        <f t="shared" si="43"/>
        <v>Sobre ingreso</v>
      </c>
      <c r="T894" s="10">
        <f>IFERROR(VLOOKUP(A894,[1]!Tabla1[[#All],[Material]:[venta nueva]],38,FALSE),0)</f>
        <v>0</v>
      </c>
    </row>
    <row r="895" spans="1:20" hidden="1" x14ac:dyDescent="0.35">
      <c r="A895">
        <f t="shared" si="41"/>
        <v>1012166</v>
      </c>
      <c r="B895" s="6" t="s">
        <v>1271</v>
      </c>
      <c r="C895" s="7" t="s">
        <v>658</v>
      </c>
      <c r="D895" s="7" t="s">
        <v>1096</v>
      </c>
      <c r="E895" s="7" t="s">
        <v>756</v>
      </c>
      <c r="F895" s="7" t="s">
        <v>757</v>
      </c>
      <c r="G895" s="7" t="s">
        <v>1068</v>
      </c>
      <c r="H895" s="7" t="s">
        <v>994</v>
      </c>
      <c r="I895" s="6" t="s">
        <v>8</v>
      </c>
      <c r="J895" s="1">
        <v>0</v>
      </c>
      <c r="K895" s="1">
        <v>39917</v>
      </c>
      <c r="L895" s="1">
        <v>39917</v>
      </c>
      <c r="M895" s="1">
        <v>0</v>
      </c>
      <c r="N895" s="1">
        <v>39917</v>
      </c>
      <c r="O895" s="1">
        <v>39917</v>
      </c>
      <c r="P895" s="1">
        <v>38101.728000000003</v>
      </c>
      <c r="Q895" s="12"/>
      <c r="R895" s="29">
        <f t="shared" si="42"/>
        <v>1815.2719999999972</v>
      </c>
      <c r="S895" t="str">
        <f t="shared" si="43"/>
        <v>Sobre ingreso</v>
      </c>
      <c r="T895" s="10">
        <f>IFERROR(VLOOKUP(A895,[1]!Tabla1[[#All],[Material]:[venta nueva]],38,FALSE),0)</f>
        <v>0</v>
      </c>
    </row>
    <row r="896" spans="1:20" hidden="1" x14ac:dyDescent="0.35">
      <c r="A896">
        <f t="shared" si="41"/>
        <v>1012167</v>
      </c>
      <c r="B896" s="6" t="s">
        <v>1271</v>
      </c>
      <c r="C896" s="7" t="s">
        <v>658</v>
      </c>
      <c r="D896" s="7" t="s">
        <v>1096</v>
      </c>
      <c r="E896" s="7" t="s">
        <v>758</v>
      </c>
      <c r="F896" s="7" t="s">
        <v>759</v>
      </c>
      <c r="G896" s="7" t="s">
        <v>1066</v>
      </c>
      <c r="H896" s="7" t="s">
        <v>982</v>
      </c>
      <c r="I896" s="6" t="s">
        <v>8</v>
      </c>
      <c r="J896" s="1">
        <v>0</v>
      </c>
      <c r="K896" s="1">
        <v>330000</v>
      </c>
      <c r="L896" s="1">
        <v>330000</v>
      </c>
      <c r="M896" s="1">
        <v>0</v>
      </c>
      <c r="N896" s="1">
        <v>330000</v>
      </c>
      <c r="O896" s="1">
        <v>330000</v>
      </c>
      <c r="P896" s="1">
        <v>337930.32799999998</v>
      </c>
      <c r="Q896" s="12"/>
      <c r="R896" s="29">
        <f t="shared" si="42"/>
        <v>-7930.3279999999795</v>
      </c>
      <c r="S896" t="str">
        <f t="shared" si="43"/>
        <v>Pendiente de ingreso</v>
      </c>
      <c r="T896" s="10">
        <f>IFERROR(VLOOKUP(A896,[1]!Tabla1[[#All],[Material]:[venta nueva]],38,FALSE),0)</f>
        <v>0</v>
      </c>
    </row>
    <row r="897" spans="1:20" hidden="1" x14ac:dyDescent="0.35">
      <c r="A897">
        <f t="shared" si="41"/>
        <v>1012278</v>
      </c>
      <c r="B897" s="6" t="s">
        <v>1271</v>
      </c>
      <c r="C897" s="7" t="s">
        <v>658</v>
      </c>
      <c r="D897" s="7" t="s">
        <v>1096</v>
      </c>
      <c r="E897" s="7" t="s">
        <v>768</v>
      </c>
      <c r="F897" s="7" t="s">
        <v>769</v>
      </c>
      <c r="G897" s="7" t="s">
        <v>1068</v>
      </c>
      <c r="H897" s="7" t="s">
        <v>994</v>
      </c>
      <c r="I897" s="6" t="s">
        <v>10</v>
      </c>
      <c r="J897" s="1">
        <v>13524</v>
      </c>
      <c r="K897" s="1">
        <v>0</v>
      </c>
      <c r="L897" s="1">
        <v>13524</v>
      </c>
      <c r="M897" s="1"/>
      <c r="N897" s="1"/>
      <c r="O897" s="1"/>
      <c r="P897" s="1"/>
      <c r="Q897" s="12"/>
      <c r="R897" s="29">
        <f t="shared" si="42"/>
        <v>0</v>
      </c>
      <c r="S897" t="str">
        <f t="shared" si="43"/>
        <v>OK</v>
      </c>
      <c r="T897" s="10">
        <f>IFERROR(VLOOKUP(A897,[1]!Tabla1[[#All],[Material]:[venta nueva]],38,FALSE),0)</f>
        <v>0</v>
      </c>
    </row>
    <row r="898" spans="1:20" hidden="1" x14ac:dyDescent="0.35">
      <c r="A898">
        <f t="shared" si="41"/>
        <v>1012326</v>
      </c>
      <c r="B898" s="6" t="s">
        <v>1271</v>
      </c>
      <c r="C898" s="7" t="s">
        <v>658</v>
      </c>
      <c r="D898" s="7" t="s">
        <v>1096</v>
      </c>
      <c r="E898" s="7" t="s">
        <v>772</v>
      </c>
      <c r="F898" s="7" t="s">
        <v>773</v>
      </c>
      <c r="G898" s="7" t="s">
        <v>1065</v>
      </c>
      <c r="H898" s="7" t="s">
        <v>989</v>
      </c>
      <c r="I898" s="6" t="s">
        <v>15</v>
      </c>
      <c r="J898" s="1">
        <v>0</v>
      </c>
      <c r="K898" s="1">
        <v>3000</v>
      </c>
      <c r="L898" s="1">
        <v>3000</v>
      </c>
      <c r="M898" s="1">
        <v>0</v>
      </c>
      <c r="N898" s="1">
        <v>6000</v>
      </c>
      <c r="O898" s="1">
        <v>6000</v>
      </c>
      <c r="P898" s="1">
        <v>6000</v>
      </c>
      <c r="Q898" s="12"/>
      <c r="R898" s="29">
        <f t="shared" si="42"/>
        <v>0</v>
      </c>
      <c r="S898" t="str">
        <f t="shared" si="43"/>
        <v>OK</v>
      </c>
      <c r="T898" s="10">
        <f>IFERROR(VLOOKUP(A898,[1]!Tabla1[[#All],[Material]:[venta nueva]],38,FALSE),0)</f>
        <v>0</v>
      </c>
    </row>
    <row r="899" spans="1:20" hidden="1" x14ac:dyDescent="0.35">
      <c r="A899">
        <f t="shared" si="41"/>
        <v>1012401</v>
      </c>
      <c r="B899" s="6" t="s">
        <v>1271</v>
      </c>
      <c r="C899" s="7" t="s">
        <v>658</v>
      </c>
      <c r="D899" s="7" t="s">
        <v>1096</v>
      </c>
      <c r="E899" s="7" t="s">
        <v>780</v>
      </c>
      <c r="F899" s="7" t="s">
        <v>781</v>
      </c>
      <c r="G899" s="7" t="s">
        <v>1068</v>
      </c>
      <c r="H899" s="7" t="s">
        <v>984</v>
      </c>
      <c r="I899" s="6" t="s">
        <v>8</v>
      </c>
      <c r="J899" s="1">
        <v>0</v>
      </c>
      <c r="K899" s="1">
        <v>18144</v>
      </c>
      <c r="L899" s="1">
        <v>18144</v>
      </c>
      <c r="M899" s="1">
        <v>0</v>
      </c>
      <c r="N899" s="1">
        <v>18144</v>
      </c>
      <c r="O899" s="1">
        <v>18144</v>
      </c>
      <c r="P899" s="1">
        <v>18480</v>
      </c>
      <c r="Q899" s="12"/>
      <c r="R899" s="29">
        <f t="shared" si="42"/>
        <v>-336</v>
      </c>
      <c r="S899" t="str">
        <f t="shared" si="43"/>
        <v>Pendiente de ingreso</v>
      </c>
      <c r="T899" s="10">
        <f>IFERROR(VLOOKUP(A899,[1]!Tabla1[[#All],[Material]:[venta nueva]],38,FALSE),0)</f>
        <v>0</v>
      </c>
    </row>
    <row r="900" spans="1:20" hidden="1" x14ac:dyDescent="0.35">
      <c r="A900">
        <f t="shared" si="41"/>
        <v>1012448</v>
      </c>
      <c r="B900" s="6" t="s">
        <v>1271</v>
      </c>
      <c r="C900" s="7" t="s">
        <v>658</v>
      </c>
      <c r="D900" s="7" t="s">
        <v>1096</v>
      </c>
      <c r="E900" s="7" t="s">
        <v>784</v>
      </c>
      <c r="F900" s="7" t="s">
        <v>785</v>
      </c>
      <c r="G900" s="7" t="s">
        <v>1072</v>
      </c>
      <c r="H900" s="7" t="s">
        <v>993</v>
      </c>
      <c r="I900" s="6" t="s">
        <v>14</v>
      </c>
      <c r="J900" s="1"/>
      <c r="K900" s="1"/>
      <c r="L900" s="1"/>
      <c r="M900" s="1"/>
      <c r="N900" s="1"/>
      <c r="O900" s="1"/>
      <c r="P900" s="1">
        <v>48000</v>
      </c>
      <c r="Q900" s="12"/>
      <c r="R900" s="29">
        <f t="shared" si="42"/>
        <v>-48000</v>
      </c>
      <c r="S900" t="str">
        <f t="shared" si="43"/>
        <v>Pendiente de ingreso</v>
      </c>
      <c r="T900" s="10">
        <f>IFERROR(VLOOKUP(A900,[1]!Tabla1[[#All],[Material]:[venta nueva]],38,FALSE),0)</f>
        <v>0</v>
      </c>
    </row>
    <row r="901" spans="1:20" hidden="1" x14ac:dyDescent="0.35">
      <c r="A901">
        <f t="shared" si="41"/>
        <v>1012455</v>
      </c>
      <c r="B901" s="6" t="s">
        <v>1271</v>
      </c>
      <c r="C901" s="7" t="s">
        <v>658</v>
      </c>
      <c r="D901" s="7" t="s">
        <v>1096</v>
      </c>
      <c r="E901" s="7" t="s">
        <v>790</v>
      </c>
      <c r="F901" s="7" t="s">
        <v>791</v>
      </c>
      <c r="G901" s="7" t="s">
        <v>1068</v>
      </c>
      <c r="H901" s="7" t="s">
        <v>997</v>
      </c>
      <c r="I901" s="6" t="s">
        <v>14</v>
      </c>
      <c r="J901" s="1"/>
      <c r="K901" s="1"/>
      <c r="L901" s="1"/>
      <c r="M901" s="1"/>
      <c r="N901" s="1"/>
      <c r="O901" s="1"/>
      <c r="P901" s="1">
        <v>24000</v>
      </c>
      <c r="Q901" s="12"/>
      <c r="R901" s="29">
        <f t="shared" si="42"/>
        <v>-24000</v>
      </c>
      <c r="S901" t="str">
        <f t="shared" si="43"/>
        <v>Pendiente de ingreso</v>
      </c>
      <c r="T901" s="10">
        <f>IFERROR(VLOOKUP(A901,[1]!Tabla1[[#All],[Material]:[venta nueva]],38,FALSE),0)</f>
        <v>0</v>
      </c>
    </row>
    <row r="902" spans="1:20" hidden="1" x14ac:dyDescent="0.35">
      <c r="A902">
        <f t="shared" ref="A902:A965" si="44">+E902*1</f>
        <v>1012483</v>
      </c>
      <c r="B902" s="6" t="s">
        <v>1271</v>
      </c>
      <c r="C902" s="7" t="s">
        <v>658</v>
      </c>
      <c r="D902" s="7" t="s">
        <v>1096</v>
      </c>
      <c r="E902" s="7" t="s">
        <v>792</v>
      </c>
      <c r="F902" s="7" t="s">
        <v>793</v>
      </c>
      <c r="G902" s="7" t="s">
        <v>1068</v>
      </c>
      <c r="H902" s="7" t="s">
        <v>984</v>
      </c>
      <c r="I902" s="6" t="s">
        <v>8</v>
      </c>
      <c r="J902" s="1">
        <v>0</v>
      </c>
      <c r="K902" s="1">
        <v>272158</v>
      </c>
      <c r="L902" s="1">
        <v>272158</v>
      </c>
      <c r="M902" s="1">
        <v>0</v>
      </c>
      <c r="N902" s="1">
        <v>265447</v>
      </c>
      <c r="O902" s="1">
        <v>265447</v>
      </c>
      <c r="P902" s="1">
        <v>265446.614</v>
      </c>
      <c r="Q902" s="12"/>
      <c r="R902" s="29">
        <f t="shared" si="42"/>
        <v>0.38599999999860302</v>
      </c>
      <c r="S902" t="str">
        <f t="shared" si="43"/>
        <v>Sobre ingreso</v>
      </c>
      <c r="T902" s="10">
        <f>IFERROR(VLOOKUP(A902,[1]!Tabla1[[#All],[Material]:[venta nueva]],38,FALSE),0)</f>
        <v>0</v>
      </c>
    </row>
    <row r="903" spans="1:20" hidden="1" x14ac:dyDescent="0.35">
      <c r="A903">
        <f t="shared" si="44"/>
        <v>1012502</v>
      </c>
      <c r="B903" s="6" t="s">
        <v>1271</v>
      </c>
      <c r="C903" s="7" t="s">
        <v>658</v>
      </c>
      <c r="D903" s="7" t="s">
        <v>1096</v>
      </c>
      <c r="E903" s="7" t="s">
        <v>796</v>
      </c>
      <c r="F903" s="7" t="s">
        <v>797</v>
      </c>
      <c r="G903" s="7" t="s">
        <v>1072</v>
      </c>
      <c r="H903" s="7" t="s">
        <v>993</v>
      </c>
      <c r="I903" s="6" t="s">
        <v>14</v>
      </c>
      <c r="J903" s="1"/>
      <c r="K903" s="1"/>
      <c r="L903" s="1"/>
      <c r="M903" s="1"/>
      <c r="N903" s="1"/>
      <c r="O903" s="1"/>
      <c r="P903" s="1">
        <v>12000</v>
      </c>
      <c r="Q903" s="12"/>
      <c r="R903" s="29">
        <f t="shared" si="42"/>
        <v>-12000</v>
      </c>
      <c r="S903" t="str">
        <f t="shared" si="43"/>
        <v>Pendiente de ingreso</v>
      </c>
      <c r="T903" s="10">
        <f>IFERROR(VLOOKUP(A903,[1]!Tabla1[[#All],[Material]:[venta nueva]],38,FALSE),0)</f>
        <v>0</v>
      </c>
    </row>
    <row r="904" spans="1:20" hidden="1" x14ac:dyDescent="0.35">
      <c r="A904">
        <f t="shared" si="44"/>
        <v>1012503</v>
      </c>
      <c r="B904" s="6" t="s">
        <v>1271</v>
      </c>
      <c r="C904" s="7" t="s">
        <v>658</v>
      </c>
      <c r="D904" s="7" t="s">
        <v>1096</v>
      </c>
      <c r="E904" s="7" t="s">
        <v>798</v>
      </c>
      <c r="F904" s="7" t="s">
        <v>799</v>
      </c>
      <c r="G904" s="7" t="s">
        <v>1072</v>
      </c>
      <c r="H904" s="7" t="s">
        <v>993</v>
      </c>
      <c r="I904" s="6" t="s">
        <v>14</v>
      </c>
      <c r="J904" s="1"/>
      <c r="K904" s="1"/>
      <c r="L904" s="1"/>
      <c r="M904" s="1"/>
      <c r="N904" s="1"/>
      <c r="O904" s="1"/>
      <c r="P904" s="1">
        <v>312000</v>
      </c>
      <c r="Q904" s="12"/>
      <c r="R904" s="29">
        <f t="shared" ref="R904:R967" si="45">+O904-P904</f>
        <v>-312000</v>
      </c>
      <c r="S904" t="str">
        <f t="shared" ref="S904:S967" si="46">IF(R904&gt;0,"Sobre ingreso",IF(R904&lt;0,"Pendiente de ingreso","OK"))</f>
        <v>Pendiente de ingreso</v>
      </c>
      <c r="T904" s="10">
        <f>IFERROR(VLOOKUP(A904,[1]!Tabla1[[#All],[Material]:[venta nueva]],38,FALSE),0)</f>
        <v>0</v>
      </c>
    </row>
    <row r="905" spans="1:20" hidden="1" x14ac:dyDescent="0.35">
      <c r="A905">
        <f t="shared" si="44"/>
        <v>1012504</v>
      </c>
      <c r="B905" s="6" t="s">
        <v>1271</v>
      </c>
      <c r="C905" s="7" t="s">
        <v>658</v>
      </c>
      <c r="D905" s="7" t="s">
        <v>1096</v>
      </c>
      <c r="E905" s="7" t="s">
        <v>800</v>
      </c>
      <c r="F905" s="7" t="s">
        <v>785</v>
      </c>
      <c r="G905" s="7" t="s">
        <v>1072</v>
      </c>
      <c r="H905" s="7" t="s">
        <v>993</v>
      </c>
      <c r="I905" s="6" t="s">
        <v>14</v>
      </c>
      <c r="J905" s="1"/>
      <c r="K905" s="1"/>
      <c r="L905" s="1"/>
      <c r="M905" s="1"/>
      <c r="N905" s="1"/>
      <c r="O905" s="1"/>
      <c r="P905" s="1">
        <v>48000</v>
      </c>
      <c r="Q905" s="12"/>
      <c r="R905" s="29">
        <f t="shared" si="45"/>
        <v>-48000</v>
      </c>
      <c r="S905" t="str">
        <f t="shared" si="46"/>
        <v>Pendiente de ingreso</v>
      </c>
      <c r="T905" s="10">
        <f>IFERROR(VLOOKUP(A905,[1]!Tabla1[[#All],[Material]:[venta nueva]],38,FALSE),0)</f>
        <v>0</v>
      </c>
    </row>
    <row r="906" spans="1:20" hidden="1" x14ac:dyDescent="0.35">
      <c r="A906">
        <f t="shared" si="44"/>
        <v>1012518</v>
      </c>
      <c r="B906" s="6" t="s">
        <v>1271</v>
      </c>
      <c r="C906" s="7" t="s">
        <v>658</v>
      </c>
      <c r="D906" s="7" t="s">
        <v>1096</v>
      </c>
      <c r="E906" s="7" t="s">
        <v>801</v>
      </c>
      <c r="F906" s="7" t="s">
        <v>802</v>
      </c>
      <c r="G906" s="7" t="s">
        <v>985</v>
      </c>
      <c r="H906" s="7" t="s">
        <v>985</v>
      </c>
      <c r="I906" s="6" t="s">
        <v>8</v>
      </c>
      <c r="J906" s="1">
        <v>-31701</v>
      </c>
      <c r="K906" s="1">
        <v>158708</v>
      </c>
      <c r="L906" s="1">
        <v>127007</v>
      </c>
      <c r="M906" s="1">
        <v>-31701</v>
      </c>
      <c r="N906" s="1">
        <v>158708</v>
      </c>
      <c r="O906" s="1">
        <v>127007</v>
      </c>
      <c r="P906" s="1">
        <v>127005.75999999999</v>
      </c>
      <c r="Q906" s="12"/>
      <c r="R906" s="29">
        <f t="shared" si="45"/>
        <v>1.2400000000052387</v>
      </c>
      <c r="S906" t="str">
        <f t="shared" si="46"/>
        <v>Sobre ingreso</v>
      </c>
      <c r="T906" s="10">
        <f>IFERROR(VLOOKUP(A906,[1]!Tabla1[[#All],[Material]:[venta nueva]],38,FALSE),0)</f>
        <v>0</v>
      </c>
    </row>
    <row r="907" spans="1:20" hidden="1" x14ac:dyDescent="0.35">
      <c r="A907">
        <f t="shared" si="44"/>
        <v>1012519</v>
      </c>
      <c r="B907" s="6" t="s">
        <v>1271</v>
      </c>
      <c r="C907" s="7" t="s">
        <v>658</v>
      </c>
      <c r="D907" s="7" t="s">
        <v>1096</v>
      </c>
      <c r="E907" s="7" t="s">
        <v>803</v>
      </c>
      <c r="F907" s="7" t="s">
        <v>721</v>
      </c>
      <c r="G907" s="7" t="s">
        <v>1066</v>
      </c>
      <c r="H907" s="7" t="s">
        <v>982</v>
      </c>
      <c r="I907" s="6" t="s">
        <v>8</v>
      </c>
      <c r="J907" s="1">
        <v>-18124</v>
      </c>
      <c r="K907" s="1">
        <v>23967</v>
      </c>
      <c r="L907" s="1">
        <v>5843</v>
      </c>
      <c r="M907" s="1">
        <v>-18124</v>
      </c>
      <c r="N907" s="1">
        <v>23967</v>
      </c>
      <c r="O907" s="1">
        <v>5843</v>
      </c>
      <c r="P907" s="1">
        <v>13970.81</v>
      </c>
      <c r="Q907" s="12"/>
      <c r="R907" s="29">
        <f t="shared" si="45"/>
        <v>-8127.8099999999995</v>
      </c>
      <c r="S907" t="str">
        <f t="shared" si="46"/>
        <v>Pendiente de ingreso</v>
      </c>
      <c r="T907" s="10">
        <f>IFERROR(VLOOKUP(A907,[1]!Tabla1[[#All],[Material]:[venta nueva]],38,FALSE),0)</f>
        <v>0</v>
      </c>
    </row>
    <row r="908" spans="1:20" hidden="1" x14ac:dyDescent="0.35">
      <c r="A908">
        <f t="shared" si="44"/>
        <v>1012520</v>
      </c>
      <c r="B908" s="6" t="s">
        <v>1271</v>
      </c>
      <c r="C908" s="7" t="s">
        <v>658</v>
      </c>
      <c r="D908" s="7" t="s">
        <v>1096</v>
      </c>
      <c r="E908" s="7" t="s">
        <v>804</v>
      </c>
      <c r="F908" s="7" t="s">
        <v>723</v>
      </c>
      <c r="G908" s="7" t="s">
        <v>1066</v>
      </c>
      <c r="H908" s="7" t="s">
        <v>982</v>
      </c>
      <c r="I908" s="6" t="s">
        <v>8</v>
      </c>
      <c r="J908" s="1">
        <v>24424</v>
      </c>
      <c r="K908" s="1">
        <v>58419</v>
      </c>
      <c r="L908" s="1">
        <v>82843</v>
      </c>
      <c r="M908" s="1">
        <v>24424</v>
      </c>
      <c r="N908" s="1">
        <v>55409</v>
      </c>
      <c r="O908" s="1">
        <v>79833</v>
      </c>
      <c r="P908" s="1">
        <v>79832.543999999994</v>
      </c>
      <c r="Q908" s="12"/>
      <c r="R908" s="29">
        <f t="shared" si="45"/>
        <v>0.45600000000558794</v>
      </c>
      <c r="S908" t="str">
        <f t="shared" si="46"/>
        <v>Sobre ingreso</v>
      </c>
      <c r="T908" s="10">
        <f>IFERROR(VLOOKUP(A908,[1]!Tabla1[[#All],[Material]:[venta nueva]],38,FALSE),0)</f>
        <v>0</v>
      </c>
    </row>
    <row r="909" spans="1:20" hidden="1" x14ac:dyDescent="0.35">
      <c r="A909">
        <f t="shared" si="44"/>
        <v>1012521</v>
      </c>
      <c r="B909" s="6" t="s">
        <v>1271</v>
      </c>
      <c r="C909" s="7" t="s">
        <v>658</v>
      </c>
      <c r="D909" s="7" t="s">
        <v>1096</v>
      </c>
      <c r="E909" s="7" t="s">
        <v>805</v>
      </c>
      <c r="F909" s="7" t="s">
        <v>725</v>
      </c>
      <c r="G909" s="7" t="s">
        <v>1066</v>
      </c>
      <c r="H909" s="7" t="s">
        <v>982</v>
      </c>
      <c r="I909" s="6" t="s">
        <v>8</v>
      </c>
      <c r="J909" s="1">
        <v>-6479</v>
      </c>
      <c r="K909" s="1">
        <v>196226</v>
      </c>
      <c r="L909" s="1">
        <v>189748</v>
      </c>
      <c r="M909" s="1">
        <v>-6479</v>
      </c>
      <c r="N909" s="1">
        <v>196226</v>
      </c>
      <c r="O909" s="1">
        <v>189748</v>
      </c>
      <c r="P909" s="1">
        <v>190509.53599999999</v>
      </c>
      <c r="Q909" s="12"/>
      <c r="R909" s="29">
        <f t="shared" si="45"/>
        <v>-761.53599999999278</v>
      </c>
      <c r="S909" t="str">
        <f t="shared" si="46"/>
        <v>Pendiente de ingreso</v>
      </c>
      <c r="T909" s="10">
        <f>IFERROR(VLOOKUP(A909,[1]!Tabla1[[#All],[Material]:[venta nueva]],38,FALSE),0)</f>
        <v>0</v>
      </c>
    </row>
    <row r="910" spans="1:20" hidden="1" x14ac:dyDescent="0.35">
      <c r="A910">
        <f t="shared" si="44"/>
        <v>1012522</v>
      </c>
      <c r="B910" s="6" t="s">
        <v>1271</v>
      </c>
      <c r="C910" s="7" t="s">
        <v>658</v>
      </c>
      <c r="D910" s="7" t="s">
        <v>1096</v>
      </c>
      <c r="E910" s="7" t="s">
        <v>806</v>
      </c>
      <c r="F910" s="7" t="s">
        <v>727</v>
      </c>
      <c r="G910" s="7" t="s">
        <v>1066</v>
      </c>
      <c r="H910" s="7" t="s">
        <v>982</v>
      </c>
      <c r="I910" s="6" t="s">
        <v>8</v>
      </c>
      <c r="J910" s="1">
        <v>-40671</v>
      </c>
      <c r="K910" s="1">
        <v>113841</v>
      </c>
      <c r="L910" s="1">
        <v>73170</v>
      </c>
      <c r="M910" s="1">
        <v>-40671</v>
      </c>
      <c r="N910" s="1">
        <v>113841</v>
      </c>
      <c r="O910" s="1">
        <v>73170</v>
      </c>
      <c r="P910" s="1">
        <v>75840.581999999995</v>
      </c>
      <c r="Q910" s="12"/>
      <c r="R910" s="29">
        <f t="shared" si="45"/>
        <v>-2670.5819999999949</v>
      </c>
      <c r="S910" t="str">
        <f t="shared" si="46"/>
        <v>Pendiente de ingreso</v>
      </c>
      <c r="T910" s="10">
        <f>IFERROR(VLOOKUP(A910,[1]!Tabla1[[#All],[Material]:[venta nueva]],38,FALSE),0)</f>
        <v>0</v>
      </c>
    </row>
    <row r="911" spans="1:20" hidden="1" x14ac:dyDescent="0.35">
      <c r="A911">
        <f t="shared" si="44"/>
        <v>1012523</v>
      </c>
      <c r="B911" s="6" t="s">
        <v>1271</v>
      </c>
      <c r="C911" s="7" t="s">
        <v>658</v>
      </c>
      <c r="D911" s="7" t="s">
        <v>1096</v>
      </c>
      <c r="E911" s="7" t="s">
        <v>807</v>
      </c>
      <c r="F911" s="7" t="s">
        <v>729</v>
      </c>
      <c r="G911" s="7" t="s">
        <v>1066</v>
      </c>
      <c r="H911" s="7" t="s">
        <v>982</v>
      </c>
      <c r="I911" s="6" t="s">
        <v>8</v>
      </c>
      <c r="J911" s="1">
        <v>-40712</v>
      </c>
      <c r="K911" s="1">
        <v>62912</v>
      </c>
      <c r="L911" s="1">
        <v>22200</v>
      </c>
      <c r="M911" s="1">
        <v>-40712</v>
      </c>
      <c r="N911" s="1">
        <v>60670</v>
      </c>
      <c r="O911" s="1">
        <v>19958</v>
      </c>
      <c r="P911" s="1">
        <v>19958.047999999999</v>
      </c>
      <c r="Q911" s="12"/>
      <c r="R911" s="29">
        <f t="shared" si="45"/>
        <v>-4.7999999998864951E-2</v>
      </c>
      <c r="S911" t="str">
        <f t="shared" si="46"/>
        <v>Pendiente de ingreso</v>
      </c>
      <c r="T911" s="10">
        <f>IFERROR(VLOOKUP(A911,[1]!Tabla1[[#All],[Material]:[venta nueva]],38,FALSE),0)</f>
        <v>0</v>
      </c>
    </row>
    <row r="912" spans="1:20" hidden="1" x14ac:dyDescent="0.35">
      <c r="A912">
        <f t="shared" si="44"/>
        <v>1012524</v>
      </c>
      <c r="B912" s="6" t="s">
        <v>1271</v>
      </c>
      <c r="C912" s="7" t="s">
        <v>658</v>
      </c>
      <c r="D912" s="7" t="s">
        <v>1096</v>
      </c>
      <c r="E912" s="7" t="s">
        <v>808</v>
      </c>
      <c r="F912" s="7" t="s">
        <v>731</v>
      </c>
      <c r="G912" s="7" t="s">
        <v>1066</v>
      </c>
      <c r="H912" s="7" t="s">
        <v>982</v>
      </c>
      <c r="I912" s="6" t="s">
        <v>8</v>
      </c>
      <c r="J912" s="1">
        <v>-12949</v>
      </c>
      <c r="K912" s="1">
        <v>40444</v>
      </c>
      <c r="L912" s="1">
        <v>27494</v>
      </c>
      <c r="M912" s="1">
        <v>-12949</v>
      </c>
      <c r="N912" s="1">
        <v>40444</v>
      </c>
      <c r="O912" s="1">
        <v>27494</v>
      </c>
      <c r="P912" s="1">
        <v>27941.267</v>
      </c>
      <c r="Q912" s="12"/>
      <c r="R912" s="29">
        <f t="shared" si="45"/>
        <v>-447.26699999999983</v>
      </c>
      <c r="S912" t="str">
        <f t="shared" si="46"/>
        <v>Pendiente de ingreso</v>
      </c>
      <c r="T912" s="10">
        <f>IFERROR(VLOOKUP(A912,[1]!Tabla1[[#All],[Material]:[venta nueva]],38,FALSE),0)</f>
        <v>0</v>
      </c>
    </row>
    <row r="913" spans="1:20" hidden="1" x14ac:dyDescent="0.35">
      <c r="A913">
        <f t="shared" si="44"/>
        <v>1012525</v>
      </c>
      <c r="B913" s="6" t="s">
        <v>1271</v>
      </c>
      <c r="C913" s="7" t="s">
        <v>658</v>
      </c>
      <c r="D913" s="7" t="s">
        <v>1096</v>
      </c>
      <c r="E913" s="7" t="s">
        <v>809</v>
      </c>
      <c r="F913" s="7" t="s">
        <v>709</v>
      </c>
      <c r="G913" s="7" t="s">
        <v>1072</v>
      </c>
      <c r="H913" s="7" t="s">
        <v>993</v>
      </c>
      <c r="I913" s="6" t="s">
        <v>14</v>
      </c>
      <c r="J913" s="1"/>
      <c r="K913" s="1"/>
      <c r="L913" s="1"/>
      <c r="M913" s="1"/>
      <c r="N913" s="1"/>
      <c r="O913" s="1"/>
      <c r="P913" s="1">
        <v>12000</v>
      </c>
      <c r="Q913" s="12"/>
      <c r="R913" s="29">
        <f t="shared" si="45"/>
        <v>-12000</v>
      </c>
      <c r="S913" t="str">
        <f t="shared" si="46"/>
        <v>Pendiente de ingreso</v>
      </c>
      <c r="T913" s="10">
        <f>IFERROR(VLOOKUP(A913,[1]!Tabla1[[#All],[Material]:[venta nueva]],38,FALSE),0)</f>
        <v>0</v>
      </c>
    </row>
    <row r="914" spans="1:20" hidden="1" x14ac:dyDescent="0.35">
      <c r="A914">
        <f t="shared" si="44"/>
        <v>1012527</v>
      </c>
      <c r="B914" s="6" t="s">
        <v>1271</v>
      </c>
      <c r="C914" s="7" t="s">
        <v>658</v>
      </c>
      <c r="D914" s="7" t="s">
        <v>1096</v>
      </c>
      <c r="E914" s="7" t="s">
        <v>811</v>
      </c>
      <c r="F914" s="7" t="s">
        <v>812</v>
      </c>
      <c r="G914" s="7" t="s">
        <v>1072</v>
      </c>
      <c r="H914" s="7" t="s">
        <v>993</v>
      </c>
      <c r="I914" s="6" t="s">
        <v>14</v>
      </c>
      <c r="J914" s="1"/>
      <c r="K914" s="1"/>
      <c r="L914" s="1"/>
      <c r="M914" s="1"/>
      <c r="N914" s="1"/>
      <c r="O914" s="1"/>
      <c r="P914" s="1">
        <v>24000</v>
      </c>
      <c r="Q914" s="12"/>
      <c r="R914" s="29">
        <f t="shared" si="45"/>
        <v>-24000</v>
      </c>
      <c r="S914" t="str">
        <f t="shared" si="46"/>
        <v>Pendiente de ingreso</v>
      </c>
      <c r="T914" s="10">
        <f>IFERROR(VLOOKUP(A914,[1]!Tabla1[[#All],[Material]:[venta nueva]],38,FALSE),0)</f>
        <v>0</v>
      </c>
    </row>
    <row r="915" spans="1:20" hidden="1" x14ac:dyDescent="0.35">
      <c r="A915">
        <f t="shared" si="44"/>
        <v>1012532</v>
      </c>
      <c r="B915" s="6" t="s">
        <v>1271</v>
      </c>
      <c r="C915" s="7" t="s">
        <v>658</v>
      </c>
      <c r="D915" s="7" t="s">
        <v>1096</v>
      </c>
      <c r="E915" s="7" t="s">
        <v>813</v>
      </c>
      <c r="F915" s="7" t="s">
        <v>814</v>
      </c>
      <c r="G915" s="7" t="s">
        <v>1065</v>
      </c>
      <c r="H915" s="7" t="s">
        <v>981</v>
      </c>
      <c r="I915" s="6" t="s">
        <v>8</v>
      </c>
      <c r="J915" s="1">
        <v>0</v>
      </c>
      <c r="K915" s="1">
        <v>6300</v>
      </c>
      <c r="L915" s="1">
        <v>6300</v>
      </c>
      <c r="M915" s="1">
        <v>0</v>
      </c>
      <c r="N915" s="1">
        <v>6300</v>
      </c>
      <c r="O915" s="1">
        <v>6300</v>
      </c>
      <c r="P915" s="1">
        <v>6299.0320000000002</v>
      </c>
      <c r="Q915" s="12"/>
      <c r="R915" s="29">
        <f t="shared" si="45"/>
        <v>0.9679999999998472</v>
      </c>
      <c r="S915" t="str">
        <f t="shared" si="46"/>
        <v>Sobre ingreso</v>
      </c>
      <c r="T915" s="10">
        <f>IFERROR(VLOOKUP(A915,[1]!Tabla1[[#All],[Material]:[venta nueva]],38,FALSE),0)</f>
        <v>0</v>
      </c>
    </row>
    <row r="916" spans="1:20" hidden="1" x14ac:dyDescent="0.35">
      <c r="A916">
        <f t="shared" si="44"/>
        <v>1012534</v>
      </c>
      <c r="B916" s="6" t="s">
        <v>1271</v>
      </c>
      <c r="C916" s="7" t="s">
        <v>658</v>
      </c>
      <c r="D916" s="7" t="s">
        <v>1096</v>
      </c>
      <c r="E916" s="7" t="s">
        <v>815</v>
      </c>
      <c r="F916" s="7" t="s">
        <v>816</v>
      </c>
      <c r="G916" s="7" t="s">
        <v>1073</v>
      </c>
      <c r="H916" s="7" t="s">
        <v>998</v>
      </c>
      <c r="I916" s="6" t="s">
        <v>10</v>
      </c>
      <c r="J916" s="1">
        <v>4333</v>
      </c>
      <c r="K916" s="1">
        <v>0</v>
      </c>
      <c r="L916" s="1">
        <v>4333</v>
      </c>
      <c r="M916" s="1">
        <v>0</v>
      </c>
      <c r="N916" s="1">
        <v>220000</v>
      </c>
      <c r="O916" s="1">
        <v>220000</v>
      </c>
      <c r="P916" s="1">
        <v>220000</v>
      </c>
      <c r="Q916" s="12"/>
      <c r="R916" s="29">
        <f t="shared" si="45"/>
        <v>0</v>
      </c>
      <c r="S916" t="str">
        <f t="shared" si="46"/>
        <v>OK</v>
      </c>
      <c r="T916" s="10">
        <f>IFERROR(VLOOKUP(A916,[1]!Tabla1[[#All],[Material]:[venta nueva]],38,FALSE),0)</f>
        <v>0</v>
      </c>
    </row>
    <row r="917" spans="1:20" hidden="1" x14ac:dyDescent="0.35">
      <c r="A917">
        <f t="shared" si="44"/>
        <v>1012601</v>
      </c>
      <c r="B917" s="6" t="s">
        <v>1271</v>
      </c>
      <c r="C917" s="7" t="s">
        <v>658</v>
      </c>
      <c r="D917" s="7" t="s">
        <v>1096</v>
      </c>
      <c r="E917" s="7" t="s">
        <v>823</v>
      </c>
      <c r="F917" s="7" t="s">
        <v>1452</v>
      </c>
      <c r="G917" s="7" t="s">
        <v>1065</v>
      </c>
      <c r="H917" s="7" t="s">
        <v>995</v>
      </c>
      <c r="I917" s="6" t="s">
        <v>8</v>
      </c>
      <c r="J917" s="1">
        <v>0</v>
      </c>
      <c r="K917" s="1">
        <v>190231</v>
      </c>
      <c r="L917" s="1">
        <v>190231</v>
      </c>
      <c r="M917" s="1">
        <v>0</v>
      </c>
      <c r="N917" s="1">
        <v>195300</v>
      </c>
      <c r="O917" s="1">
        <v>195300</v>
      </c>
      <c r="P917" s="1">
        <v>195300.101</v>
      </c>
      <c r="Q917" s="12"/>
      <c r="R917" s="29">
        <f t="shared" si="45"/>
        <v>-0.10099999999511056</v>
      </c>
      <c r="S917" t="str">
        <f t="shared" si="46"/>
        <v>Pendiente de ingreso</v>
      </c>
      <c r="T917" s="10">
        <f>IFERROR(VLOOKUP(A917,[1]!Tabla1[[#All],[Material]:[venta nueva]],38,FALSE),0)</f>
        <v>0</v>
      </c>
    </row>
    <row r="918" spans="1:20" hidden="1" x14ac:dyDescent="0.35">
      <c r="A918">
        <f t="shared" si="44"/>
        <v>1012602</v>
      </c>
      <c r="B918" s="6" t="s">
        <v>1271</v>
      </c>
      <c r="C918" s="7" t="s">
        <v>658</v>
      </c>
      <c r="D918" s="7" t="s">
        <v>1096</v>
      </c>
      <c r="E918" s="7" t="s">
        <v>1164</v>
      </c>
      <c r="F918" s="7" t="s">
        <v>1165</v>
      </c>
      <c r="G918" s="7" t="s">
        <v>1068</v>
      </c>
      <c r="H918" s="7" t="s">
        <v>992</v>
      </c>
      <c r="I918" s="6" t="s">
        <v>8</v>
      </c>
      <c r="J918" s="1">
        <v>30718</v>
      </c>
      <c r="K918" s="1">
        <v>0</v>
      </c>
      <c r="L918" s="1">
        <v>30718</v>
      </c>
      <c r="M918" s="1"/>
      <c r="N918" s="1"/>
      <c r="O918" s="1"/>
      <c r="P918" s="1"/>
      <c r="Q918" s="12"/>
      <c r="R918" s="29">
        <f t="shared" si="45"/>
        <v>0</v>
      </c>
      <c r="S918" t="str">
        <f t="shared" si="46"/>
        <v>OK</v>
      </c>
      <c r="T918" s="10">
        <f>IFERROR(VLOOKUP(A918,[1]!Tabla1[[#All],[Material]:[venta nueva]],38,FALSE),0)</f>
        <v>0</v>
      </c>
    </row>
    <row r="919" spans="1:20" hidden="1" x14ac:dyDescent="0.35">
      <c r="A919">
        <f t="shared" si="44"/>
        <v>1012694</v>
      </c>
      <c r="B919" s="6" t="s">
        <v>1271</v>
      </c>
      <c r="C919" s="7" t="s">
        <v>658</v>
      </c>
      <c r="D919" s="7" t="s">
        <v>1096</v>
      </c>
      <c r="E919" s="7" t="s">
        <v>832</v>
      </c>
      <c r="F919" s="7" t="s">
        <v>1282</v>
      </c>
      <c r="G919" s="7" t="s">
        <v>1066</v>
      </c>
      <c r="H919" s="7" t="s">
        <v>982</v>
      </c>
      <c r="I919" s="6" t="s">
        <v>8</v>
      </c>
      <c r="J919" s="1">
        <v>-18198</v>
      </c>
      <c r="K919" s="1">
        <v>54432</v>
      </c>
      <c r="L919" s="1">
        <v>36233</v>
      </c>
      <c r="M919" s="1">
        <v>-18198</v>
      </c>
      <c r="N919" s="1">
        <v>54432</v>
      </c>
      <c r="O919" s="1">
        <v>36233</v>
      </c>
      <c r="P919" s="1">
        <v>36287.68</v>
      </c>
      <c r="Q919" s="12"/>
      <c r="R919" s="29">
        <f t="shared" si="45"/>
        <v>-54.680000000000291</v>
      </c>
      <c r="S919" t="str">
        <f t="shared" si="46"/>
        <v>Pendiente de ingreso</v>
      </c>
      <c r="T919" s="10">
        <f>IFERROR(VLOOKUP(A919,[1]!Tabla1[[#All],[Material]:[venta nueva]],38,FALSE),0)</f>
        <v>0</v>
      </c>
    </row>
    <row r="920" spans="1:20" hidden="1" x14ac:dyDescent="0.35">
      <c r="A920">
        <f t="shared" si="44"/>
        <v>1012724</v>
      </c>
      <c r="B920" s="6" t="s">
        <v>1271</v>
      </c>
      <c r="C920" s="7" t="s">
        <v>658</v>
      </c>
      <c r="D920" s="7" t="s">
        <v>1096</v>
      </c>
      <c r="E920" s="7" t="s">
        <v>839</v>
      </c>
      <c r="F920" s="7" t="s">
        <v>840</v>
      </c>
      <c r="G920" s="7" t="s">
        <v>1065</v>
      </c>
      <c r="H920" s="7" t="s">
        <v>989</v>
      </c>
      <c r="I920" s="6" t="s">
        <v>9</v>
      </c>
      <c r="J920" s="1">
        <v>6372</v>
      </c>
      <c r="K920" s="1">
        <v>0</v>
      </c>
      <c r="L920" s="1">
        <v>6372</v>
      </c>
      <c r="M920" s="1">
        <v>9158</v>
      </c>
      <c r="N920" s="1">
        <v>0</v>
      </c>
      <c r="O920" s="1">
        <v>9158</v>
      </c>
      <c r="P920" s="1">
        <v>9158</v>
      </c>
      <c r="Q920" s="12"/>
      <c r="R920" s="29">
        <f t="shared" si="45"/>
        <v>0</v>
      </c>
      <c r="S920" t="str">
        <f t="shared" si="46"/>
        <v>OK</v>
      </c>
      <c r="T920" s="10">
        <f>IFERROR(VLOOKUP(A920,[1]!Tabla1[[#All],[Material]:[venta nueva]],38,FALSE),0)</f>
        <v>0</v>
      </c>
    </row>
    <row r="921" spans="1:20" hidden="1" x14ac:dyDescent="0.35">
      <c r="A921">
        <f t="shared" si="44"/>
        <v>1012725</v>
      </c>
      <c r="B921" s="6" t="s">
        <v>1271</v>
      </c>
      <c r="C921" s="7" t="s">
        <v>658</v>
      </c>
      <c r="D921" s="7" t="s">
        <v>1096</v>
      </c>
      <c r="E921" s="7" t="s">
        <v>841</v>
      </c>
      <c r="F921" s="7" t="s">
        <v>842</v>
      </c>
      <c r="G921" s="7" t="s">
        <v>985</v>
      </c>
      <c r="H921" s="7" t="s">
        <v>985</v>
      </c>
      <c r="I921" s="6" t="s">
        <v>10</v>
      </c>
      <c r="J921" s="1">
        <v>0</v>
      </c>
      <c r="K921" s="1">
        <v>12000</v>
      </c>
      <c r="L921" s="1">
        <v>12000</v>
      </c>
      <c r="M921" s="1">
        <v>0</v>
      </c>
      <c r="N921" s="1">
        <v>12000</v>
      </c>
      <c r="O921" s="1">
        <v>12000</v>
      </c>
      <c r="P921" s="1">
        <v>12011</v>
      </c>
      <c r="Q921" s="12"/>
      <c r="R921" s="29">
        <f t="shared" si="45"/>
        <v>-11</v>
      </c>
      <c r="S921" t="str">
        <f t="shared" si="46"/>
        <v>Pendiente de ingreso</v>
      </c>
      <c r="T921" s="10">
        <f>IFERROR(VLOOKUP(A921,[1]!Tabla1[[#All],[Material]:[venta nueva]],38,FALSE),0)</f>
        <v>0</v>
      </c>
    </row>
    <row r="922" spans="1:20" hidden="1" x14ac:dyDescent="0.35">
      <c r="A922">
        <f t="shared" si="44"/>
        <v>1012730</v>
      </c>
      <c r="B922" s="6" t="s">
        <v>1271</v>
      </c>
      <c r="C922" s="7" t="s">
        <v>658</v>
      </c>
      <c r="D922" s="7" t="s">
        <v>1096</v>
      </c>
      <c r="E922" s="7" t="s">
        <v>843</v>
      </c>
      <c r="F922" s="7" t="s">
        <v>844</v>
      </c>
      <c r="G922" s="7" t="s">
        <v>1065</v>
      </c>
      <c r="H922" s="7" t="s">
        <v>989</v>
      </c>
      <c r="I922" s="6" t="s">
        <v>9</v>
      </c>
      <c r="J922" s="1">
        <v>12944</v>
      </c>
      <c r="K922" s="1">
        <v>0</v>
      </c>
      <c r="L922" s="1">
        <v>12944</v>
      </c>
      <c r="M922" s="1">
        <v>37920</v>
      </c>
      <c r="N922" s="1">
        <v>0</v>
      </c>
      <c r="O922" s="1">
        <v>37920</v>
      </c>
      <c r="P922" s="1">
        <v>34067</v>
      </c>
      <c r="Q922" s="12"/>
      <c r="R922" s="29">
        <f t="shared" si="45"/>
        <v>3853</v>
      </c>
      <c r="S922" t="str">
        <f t="shared" si="46"/>
        <v>Sobre ingreso</v>
      </c>
      <c r="T922" s="10">
        <f>IFERROR(VLOOKUP(A922,[1]!Tabla1[[#All],[Material]:[venta nueva]],38,FALSE),0)</f>
        <v>0</v>
      </c>
    </row>
    <row r="923" spans="1:20" hidden="1" x14ac:dyDescent="0.35">
      <c r="A923">
        <f t="shared" si="44"/>
        <v>1012745</v>
      </c>
      <c r="B923" s="6" t="s">
        <v>1271</v>
      </c>
      <c r="C923" s="7" t="s">
        <v>658</v>
      </c>
      <c r="D923" s="7" t="s">
        <v>1096</v>
      </c>
      <c r="E923" s="7" t="s">
        <v>845</v>
      </c>
      <c r="F923" s="7" t="s">
        <v>846</v>
      </c>
      <c r="G923" s="7" t="s">
        <v>1065</v>
      </c>
      <c r="H923" s="7" t="s">
        <v>989</v>
      </c>
      <c r="I923" s="6" t="s">
        <v>9</v>
      </c>
      <c r="J923" s="1">
        <v>12317</v>
      </c>
      <c r="K923" s="1">
        <v>0</v>
      </c>
      <c r="L923" s="1">
        <v>12317</v>
      </c>
      <c r="M923" s="1">
        <v>21603</v>
      </c>
      <c r="N923" s="1">
        <v>0</v>
      </c>
      <c r="O923" s="1">
        <v>21603</v>
      </c>
      <c r="P923" s="1">
        <v>21603</v>
      </c>
      <c r="Q923" s="12"/>
      <c r="R923" s="29">
        <f t="shared" si="45"/>
        <v>0</v>
      </c>
      <c r="S923" t="str">
        <f t="shared" si="46"/>
        <v>OK</v>
      </c>
      <c r="T923" s="10">
        <f>IFERROR(VLOOKUP(A923,[1]!Tabla1[[#All],[Material]:[venta nueva]],38,FALSE),0)</f>
        <v>0</v>
      </c>
    </row>
    <row r="924" spans="1:20" hidden="1" x14ac:dyDescent="0.35">
      <c r="A924">
        <f t="shared" si="44"/>
        <v>1012764</v>
      </c>
      <c r="B924" s="6" t="s">
        <v>1271</v>
      </c>
      <c r="C924" s="7" t="s">
        <v>658</v>
      </c>
      <c r="D924" s="7" t="s">
        <v>1096</v>
      </c>
      <c r="E924" s="7" t="s">
        <v>849</v>
      </c>
      <c r="F924" s="7" t="s">
        <v>850</v>
      </c>
      <c r="G924" s="7" t="s">
        <v>1063</v>
      </c>
      <c r="H924" s="7" t="s">
        <v>999</v>
      </c>
      <c r="I924" s="6" t="s">
        <v>10</v>
      </c>
      <c r="J924" s="1"/>
      <c r="K924" s="1"/>
      <c r="L924" s="1"/>
      <c r="M924" s="1">
        <v>0</v>
      </c>
      <c r="N924" s="1">
        <v>60000</v>
      </c>
      <c r="O924" s="1">
        <v>60000</v>
      </c>
      <c r="P924" s="1"/>
      <c r="Q924" s="12"/>
      <c r="R924" s="29">
        <f t="shared" si="45"/>
        <v>60000</v>
      </c>
      <c r="S924" t="str">
        <f t="shared" si="46"/>
        <v>Sobre ingreso</v>
      </c>
      <c r="T924" s="10">
        <f>IFERROR(VLOOKUP(A924,[1]!Tabla1[[#All],[Material]:[venta nueva]],38,FALSE),0)</f>
        <v>0</v>
      </c>
    </row>
    <row r="925" spans="1:20" hidden="1" x14ac:dyDescent="0.35">
      <c r="A925">
        <f t="shared" si="44"/>
        <v>1010877</v>
      </c>
      <c r="B925" s="6" t="s">
        <v>1271</v>
      </c>
      <c r="C925" s="7" t="s">
        <v>658</v>
      </c>
      <c r="D925" s="7" t="s">
        <v>1097</v>
      </c>
      <c r="E925" s="7" t="s">
        <v>660</v>
      </c>
      <c r="F925" s="7" t="s">
        <v>661</v>
      </c>
      <c r="G925" s="7" t="s">
        <v>1065</v>
      </c>
      <c r="H925" s="7" t="s">
        <v>981</v>
      </c>
      <c r="I925" s="6" t="s">
        <v>662</v>
      </c>
      <c r="J925" s="1"/>
      <c r="K925" s="1"/>
      <c r="L925" s="1"/>
      <c r="M925" s="1"/>
      <c r="N925" s="1"/>
      <c r="O925" s="1"/>
      <c r="P925" s="1"/>
      <c r="Q925" s="12">
        <v>91497</v>
      </c>
      <c r="R925" s="29">
        <f t="shared" si="45"/>
        <v>0</v>
      </c>
      <c r="S925" t="str">
        <f t="shared" si="46"/>
        <v>OK</v>
      </c>
      <c r="T925" s="10">
        <f>IFERROR(VLOOKUP(A925,[1]!Tabla1[[#All],[Material]:[venta nueva]],38,FALSE),0)</f>
        <v>0</v>
      </c>
    </row>
    <row r="926" spans="1:20" hidden="1" x14ac:dyDescent="0.35">
      <c r="A926">
        <f t="shared" si="44"/>
        <v>1011042</v>
      </c>
      <c r="B926" s="6" t="s">
        <v>1271</v>
      </c>
      <c r="C926" s="7" t="s">
        <v>658</v>
      </c>
      <c r="D926" s="7" t="s">
        <v>1097</v>
      </c>
      <c r="E926" s="7" t="s">
        <v>671</v>
      </c>
      <c r="F926" s="7" t="s">
        <v>672</v>
      </c>
      <c r="G926" s="7" t="s">
        <v>1067</v>
      </c>
      <c r="H926" s="7" t="s">
        <v>983</v>
      </c>
      <c r="I926" s="6" t="s">
        <v>662</v>
      </c>
      <c r="J926" s="1"/>
      <c r="K926" s="1"/>
      <c r="L926" s="1"/>
      <c r="M926" s="1"/>
      <c r="N926" s="1"/>
      <c r="O926" s="1"/>
      <c r="P926" s="1"/>
      <c r="Q926" s="12">
        <v>2468</v>
      </c>
      <c r="R926" s="29">
        <f t="shared" si="45"/>
        <v>0</v>
      </c>
      <c r="S926" t="str">
        <f t="shared" si="46"/>
        <v>OK</v>
      </c>
      <c r="T926" s="10">
        <f>IFERROR(VLOOKUP(A926,[1]!Tabla1[[#All],[Material]:[venta nueva]],38,FALSE),0)</f>
        <v>0</v>
      </c>
    </row>
    <row r="927" spans="1:20" hidden="1" x14ac:dyDescent="0.35">
      <c r="A927">
        <f t="shared" si="44"/>
        <v>1011127</v>
      </c>
      <c r="B927" s="6" t="s">
        <v>1271</v>
      </c>
      <c r="C927" s="7" t="s">
        <v>658</v>
      </c>
      <c r="D927" s="7" t="s">
        <v>1097</v>
      </c>
      <c r="E927" s="7" t="s">
        <v>677</v>
      </c>
      <c r="F927" s="7" t="s">
        <v>678</v>
      </c>
      <c r="G927" s="7" t="s">
        <v>1066</v>
      </c>
      <c r="H927" s="7" t="s">
        <v>982</v>
      </c>
      <c r="I927" s="6" t="s">
        <v>10</v>
      </c>
      <c r="J927" s="1"/>
      <c r="K927" s="1"/>
      <c r="L927" s="1"/>
      <c r="M927" s="1"/>
      <c r="N927" s="1"/>
      <c r="O927" s="1"/>
      <c r="P927" s="1"/>
      <c r="Q927" s="12">
        <v>886120</v>
      </c>
      <c r="R927" s="29">
        <f t="shared" si="45"/>
        <v>0</v>
      </c>
      <c r="S927" t="str">
        <f t="shared" si="46"/>
        <v>OK</v>
      </c>
      <c r="T927" s="10">
        <f>IFERROR(VLOOKUP(A927,[1]!Tabla1[[#All],[Material]:[venta nueva]],38,FALSE),0)</f>
        <v>0</v>
      </c>
    </row>
    <row r="928" spans="1:20" hidden="1" x14ac:dyDescent="0.35">
      <c r="A928">
        <f t="shared" si="44"/>
        <v>1011290</v>
      </c>
      <c r="B928" s="6" t="s">
        <v>1271</v>
      </c>
      <c r="C928" s="7" t="s">
        <v>658</v>
      </c>
      <c r="D928" s="7" t="s">
        <v>1097</v>
      </c>
      <c r="E928" s="7" t="s">
        <v>685</v>
      </c>
      <c r="F928" s="7" t="s">
        <v>686</v>
      </c>
      <c r="G928" s="7" t="s">
        <v>1069</v>
      </c>
      <c r="H928" s="7" t="s">
        <v>986</v>
      </c>
      <c r="I928" s="6" t="s">
        <v>11</v>
      </c>
      <c r="J928" s="1"/>
      <c r="K928" s="1"/>
      <c r="L928" s="1"/>
      <c r="M928" s="1"/>
      <c r="N928" s="1"/>
      <c r="O928" s="1"/>
      <c r="P928" s="1"/>
      <c r="Q928" s="12">
        <v>72004</v>
      </c>
      <c r="R928" s="29">
        <f t="shared" si="45"/>
        <v>0</v>
      </c>
      <c r="S928" t="str">
        <f t="shared" si="46"/>
        <v>OK</v>
      </c>
      <c r="T928" s="10">
        <f>IFERROR(VLOOKUP(A928,[1]!Tabla1[[#All],[Material]:[venta nueva]],38,FALSE),0)</f>
        <v>0</v>
      </c>
    </row>
    <row r="929" spans="1:20" hidden="1" x14ac:dyDescent="0.35">
      <c r="A929">
        <f t="shared" si="44"/>
        <v>1011421</v>
      </c>
      <c r="B929" s="6" t="s">
        <v>1271</v>
      </c>
      <c r="C929" s="7" t="s">
        <v>658</v>
      </c>
      <c r="D929" s="7" t="s">
        <v>1097</v>
      </c>
      <c r="E929" s="7" t="s">
        <v>689</v>
      </c>
      <c r="F929" s="7" t="s">
        <v>690</v>
      </c>
      <c r="G929" s="7" t="s">
        <v>1063</v>
      </c>
      <c r="H929" s="7" t="s">
        <v>988</v>
      </c>
      <c r="I929" s="6" t="s">
        <v>11</v>
      </c>
      <c r="J929" s="1"/>
      <c r="K929" s="1"/>
      <c r="L929" s="1"/>
      <c r="M929" s="1"/>
      <c r="N929" s="1"/>
      <c r="O929" s="1"/>
      <c r="P929" s="1"/>
      <c r="Q929" s="12">
        <v>633689</v>
      </c>
      <c r="R929" s="29">
        <f t="shared" si="45"/>
        <v>0</v>
      </c>
      <c r="S929" t="str">
        <f t="shared" si="46"/>
        <v>OK</v>
      </c>
      <c r="T929" s="10">
        <f>IFERROR(VLOOKUP(A929,[1]!Tabla1[[#All],[Material]:[venta nueva]],38,FALSE),0)</f>
        <v>0</v>
      </c>
    </row>
    <row r="930" spans="1:20" hidden="1" x14ac:dyDescent="0.35">
      <c r="A930">
        <f t="shared" si="44"/>
        <v>1011558</v>
      </c>
      <c r="B930" s="6" t="s">
        <v>1271</v>
      </c>
      <c r="C930" s="7" t="s">
        <v>658</v>
      </c>
      <c r="D930" s="7" t="s">
        <v>1097</v>
      </c>
      <c r="E930" s="7" t="s">
        <v>693</v>
      </c>
      <c r="F930" s="7" t="s">
        <v>694</v>
      </c>
      <c r="G930" s="7" t="s">
        <v>1063</v>
      </c>
      <c r="H930" s="7" t="s">
        <v>988</v>
      </c>
      <c r="I930" s="6" t="s">
        <v>11</v>
      </c>
      <c r="J930" s="1"/>
      <c r="K930" s="1"/>
      <c r="L930" s="1"/>
      <c r="M930" s="1"/>
      <c r="N930" s="1"/>
      <c r="O930" s="1"/>
      <c r="P930" s="1"/>
      <c r="Q930" s="12">
        <v>261469</v>
      </c>
      <c r="R930" s="29">
        <f t="shared" si="45"/>
        <v>0</v>
      </c>
      <c r="S930" t="str">
        <f t="shared" si="46"/>
        <v>OK</v>
      </c>
      <c r="T930" s="10">
        <f>IFERROR(VLOOKUP(A930,[1]!Tabla1[[#All],[Material]:[venta nueva]],38,FALSE),0)</f>
        <v>0</v>
      </c>
    </row>
    <row r="931" spans="1:20" hidden="1" x14ac:dyDescent="0.35">
      <c r="A931">
        <f t="shared" si="44"/>
        <v>1011560</v>
      </c>
      <c r="B931" s="6" t="s">
        <v>1271</v>
      </c>
      <c r="C931" s="7" t="s">
        <v>658</v>
      </c>
      <c r="D931" s="7" t="s">
        <v>1097</v>
      </c>
      <c r="E931" s="7" t="s">
        <v>695</v>
      </c>
      <c r="F931" s="7" t="s">
        <v>696</v>
      </c>
      <c r="G931" s="7" t="s">
        <v>1065</v>
      </c>
      <c r="H931" s="7" t="s">
        <v>989</v>
      </c>
      <c r="I931" s="6" t="s">
        <v>13</v>
      </c>
      <c r="J931" s="1"/>
      <c r="K931" s="1"/>
      <c r="L931" s="1"/>
      <c r="M931" s="1"/>
      <c r="N931" s="1"/>
      <c r="O931" s="1"/>
      <c r="P931" s="1"/>
      <c r="Q931" s="12">
        <v>22554</v>
      </c>
      <c r="R931" s="29">
        <f t="shared" si="45"/>
        <v>0</v>
      </c>
      <c r="S931" t="str">
        <f t="shared" si="46"/>
        <v>OK</v>
      </c>
      <c r="T931" s="10">
        <f>IFERROR(VLOOKUP(A931,[1]!Tabla1[[#All],[Material]:[venta nueva]],38,FALSE),0)</f>
        <v>0</v>
      </c>
    </row>
    <row r="932" spans="1:20" hidden="1" x14ac:dyDescent="0.35">
      <c r="A932">
        <f t="shared" si="44"/>
        <v>1011582</v>
      </c>
      <c r="B932" s="6" t="s">
        <v>1271</v>
      </c>
      <c r="C932" s="7" t="s">
        <v>658</v>
      </c>
      <c r="D932" s="7" t="s">
        <v>1097</v>
      </c>
      <c r="E932" s="7" t="s">
        <v>698</v>
      </c>
      <c r="F932" s="7" t="s">
        <v>699</v>
      </c>
      <c r="G932" s="7" t="s">
        <v>1071</v>
      </c>
      <c r="H932" s="7" t="s">
        <v>991</v>
      </c>
      <c r="I932" s="6" t="s">
        <v>11</v>
      </c>
      <c r="J932" s="1"/>
      <c r="K932" s="1"/>
      <c r="L932" s="1"/>
      <c r="M932" s="1"/>
      <c r="N932" s="1"/>
      <c r="O932" s="1"/>
      <c r="P932" s="1"/>
      <c r="Q932" s="12">
        <v>2599</v>
      </c>
      <c r="R932" s="29">
        <f t="shared" si="45"/>
        <v>0</v>
      </c>
      <c r="S932" t="str">
        <f t="shared" si="46"/>
        <v>OK</v>
      </c>
      <c r="T932" s="10">
        <f>IFERROR(VLOOKUP(A932,[1]!Tabla1[[#All],[Material]:[venta nueva]],38,FALSE),0)</f>
        <v>0</v>
      </c>
    </row>
    <row r="933" spans="1:20" hidden="1" x14ac:dyDescent="0.35">
      <c r="A933">
        <f t="shared" si="44"/>
        <v>1011586</v>
      </c>
      <c r="B933" s="6" t="s">
        <v>1271</v>
      </c>
      <c r="C933" s="7" t="s">
        <v>658</v>
      </c>
      <c r="D933" s="7" t="s">
        <v>1097</v>
      </c>
      <c r="E933" s="7" t="s">
        <v>700</v>
      </c>
      <c r="F933" s="7" t="s">
        <v>701</v>
      </c>
      <c r="G933" s="7" t="s">
        <v>1068</v>
      </c>
      <c r="H933" s="7" t="s">
        <v>992</v>
      </c>
      <c r="I933" s="6" t="s">
        <v>14</v>
      </c>
      <c r="J933" s="1"/>
      <c r="K933" s="1"/>
      <c r="L933" s="1"/>
      <c r="M933" s="1"/>
      <c r="N933" s="1"/>
      <c r="O933" s="1"/>
      <c r="P933" s="1"/>
      <c r="Q933" s="12">
        <v>88373</v>
      </c>
      <c r="R933" s="29">
        <f t="shared" si="45"/>
        <v>0</v>
      </c>
      <c r="S933" t="str">
        <f t="shared" si="46"/>
        <v>OK</v>
      </c>
      <c r="T933" s="10">
        <f>IFERROR(VLOOKUP(A933,[1]!Tabla1[[#All],[Material]:[venta nueva]],38,FALSE),0)</f>
        <v>0</v>
      </c>
    </row>
    <row r="934" spans="1:20" hidden="1" x14ac:dyDescent="0.35">
      <c r="A934">
        <f t="shared" si="44"/>
        <v>1011614</v>
      </c>
      <c r="B934" s="6" t="s">
        <v>1271</v>
      </c>
      <c r="C934" s="7" t="s">
        <v>658</v>
      </c>
      <c r="D934" s="7" t="s">
        <v>1097</v>
      </c>
      <c r="E934" s="7" t="s">
        <v>1156</v>
      </c>
      <c r="F934" s="7" t="s">
        <v>1157</v>
      </c>
      <c r="G934" s="7" t="s">
        <v>1066</v>
      </c>
      <c r="H934" s="7" t="s">
        <v>982</v>
      </c>
      <c r="I934" s="6" t="s">
        <v>10</v>
      </c>
      <c r="J934" s="1"/>
      <c r="K934" s="1"/>
      <c r="L934" s="1"/>
      <c r="M934" s="1"/>
      <c r="N934" s="1"/>
      <c r="O934" s="1"/>
      <c r="P934" s="1"/>
      <c r="Q934" s="12">
        <v>40002</v>
      </c>
      <c r="R934" s="29">
        <f t="shared" si="45"/>
        <v>0</v>
      </c>
      <c r="S934" t="str">
        <f t="shared" si="46"/>
        <v>OK</v>
      </c>
      <c r="T934" s="10">
        <f>IFERROR(VLOOKUP(A934,[1]!Tabla1[[#All],[Material]:[venta nueva]],38,FALSE),0)</f>
        <v>0</v>
      </c>
    </row>
    <row r="935" spans="1:20" hidden="1" x14ac:dyDescent="0.35">
      <c r="A935">
        <f t="shared" si="44"/>
        <v>1011701</v>
      </c>
      <c r="B935" s="6" t="s">
        <v>1271</v>
      </c>
      <c r="C935" s="7" t="s">
        <v>658</v>
      </c>
      <c r="D935" s="7" t="s">
        <v>1097</v>
      </c>
      <c r="E935" s="7" t="s">
        <v>702</v>
      </c>
      <c r="F935" s="7" t="s">
        <v>703</v>
      </c>
      <c r="G935" s="7" t="s">
        <v>1066</v>
      </c>
      <c r="H935" s="7" t="s">
        <v>982</v>
      </c>
      <c r="I935" s="6" t="s">
        <v>8</v>
      </c>
      <c r="J935" s="1"/>
      <c r="K935" s="1"/>
      <c r="L935" s="1"/>
      <c r="M935" s="1"/>
      <c r="N935" s="1"/>
      <c r="O935" s="1"/>
      <c r="P935" s="1"/>
      <c r="Q935" s="12">
        <v>196288</v>
      </c>
      <c r="R935" s="29">
        <f t="shared" si="45"/>
        <v>0</v>
      </c>
      <c r="S935" t="str">
        <f t="shared" si="46"/>
        <v>OK</v>
      </c>
      <c r="T935" s="10">
        <f>IFERROR(VLOOKUP(A935,[1]!Tabla1[[#All],[Material]:[venta nueva]],38,FALSE),0)</f>
        <v>0</v>
      </c>
    </row>
    <row r="936" spans="1:20" hidden="1" x14ac:dyDescent="0.35">
      <c r="A936">
        <f t="shared" si="44"/>
        <v>1011967</v>
      </c>
      <c r="B936" s="6" t="s">
        <v>1271</v>
      </c>
      <c r="C936" s="7" t="s">
        <v>658</v>
      </c>
      <c r="D936" s="7" t="s">
        <v>1097</v>
      </c>
      <c r="E936" s="7" t="s">
        <v>708</v>
      </c>
      <c r="F936" s="7" t="s">
        <v>709</v>
      </c>
      <c r="G936" s="7" t="s">
        <v>1072</v>
      </c>
      <c r="H936" s="7" t="s">
        <v>993</v>
      </c>
      <c r="I936" s="6" t="s">
        <v>14</v>
      </c>
      <c r="J936" s="1"/>
      <c r="K936" s="1"/>
      <c r="L936" s="1"/>
      <c r="M936" s="1"/>
      <c r="N936" s="1"/>
      <c r="O936" s="1"/>
      <c r="P936" s="1"/>
      <c r="Q936" s="12">
        <v>245953</v>
      </c>
      <c r="R936" s="29">
        <f t="shared" si="45"/>
        <v>0</v>
      </c>
      <c r="S936" t="str">
        <f t="shared" si="46"/>
        <v>OK</v>
      </c>
      <c r="T936" s="10">
        <f>IFERROR(VLOOKUP(A936,[1]!Tabla1[[#All],[Material]:[venta nueva]],38,FALSE),0)</f>
        <v>0</v>
      </c>
    </row>
    <row r="937" spans="1:20" hidden="1" x14ac:dyDescent="0.35">
      <c r="A937">
        <f t="shared" si="44"/>
        <v>1011969</v>
      </c>
      <c r="B937" s="6" t="s">
        <v>1271</v>
      </c>
      <c r="C937" s="7" t="s">
        <v>658</v>
      </c>
      <c r="D937" s="7" t="s">
        <v>1097</v>
      </c>
      <c r="E937" s="7" t="s">
        <v>712</v>
      </c>
      <c r="F937" s="7" t="s">
        <v>713</v>
      </c>
      <c r="G937" s="7" t="s">
        <v>1072</v>
      </c>
      <c r="H937" s="7" t="s">
        <v>993</v>
      </c>
      <c r="I937" s="6" t="s">
        <v>14</v>
      </c>
      <c r="J937" s="1"/>
      <c r="K937" s="1"/>
      <c r="L937" s="1"/>
      <c r="M937" s="1"/>
      <c r="N937" s="1"/>
      <c r="O937" s="1"/>
      <c r="P937" s="1"/>
      <c r="Q937" s="12">
        <v>124136</v>
      </c>
      <c r="R937" s="29">
        <f t="shared" si="45"/>
        <v>0</v>
      </c>
      <c r="S937" t="str">
        <f t="shared" si="46"/>
        <v>OK</v>
      </c>
      <c r="T937" s="10">
        <f>IFERROR(VLOOKUP(A937,[1]!Tabla1[[#All],[Material]:[venta nueva]],38,FALSE),0)</f>
        <v>0</v>
      </c>
    </row>
    <row r="938" spans="1:20" hidden="1" x14ac:dyDescent="0.35">
      <c r="A938">
        <f t="shared" si="44"/>
        <v>1012005</v>
      </c>
      <c r="B938" s="6" t="s">
        <v>1271</v>
      </c>
      <c r="C938" s="7" t="s">
        <v>658</v>
      </c>
      <c r="D938" s="7" t="s">
        <v>1097</v>
      </c>
      <c r="E938" s="7" t="s">
        <v>714</v>
      </c>
      <c r="F938" s="7" t="s">
        <v>715</v>
      </c>
      <c r="G938" s="7" t="s">
        <v>1072</v>
      </c>
      <c r="H938" s="7" t="s">
        <v>993</v>
      </c>
      <c r="I938" s="6" t="s">
        <v>14</v>
      </c>
      <c r="J938" s="1"/>
      <c r="K938" s="1"/>
      <c r="L938" s="1"/>
      <c r="M938" s="1"/>
      <c r="N938" s="1"/>
      <c r="O938" s="1"/>
      <c r="P938" s="1"/>
      <c r="Q938" s="12">
        <v>14352</v>
      </c>
      <c r="R938" s="29">
        <f t="shared" si="45"/>
        <v>0</v>
      </c>
      <c r="S938" t="str">
        <f t="shared" si="46"/>
        <v>OK</v>
      </c>
      <c r="T938" s="10">
        <f>IFERROR(VLOOKUP(A938,[1]!Tabla1[[#All],[Material]:[venta nueva]],38,FALSE),0)</f>
        <v>0</v>
      </c>
    </row>
    <row r="939" spans="1:20" hidden="1" x14ac:dyDescent="0.35">
      <c r="A939">
        <f t="shared" si="44"/>
        <v>1012012</v>
      </c>
      <c r="B939" s="6" t="s">
        <v>1271</v>
      </c>
      <c r="C939" s="7" t="s">
        <v>658</v>
      </c>
      <c r="D939" s="7" t="s">
        <v>1097</v>
      </c>
      <c r="E939" s="7" t="s">
        <v>716</v>
      </c>
      <c r="F939" s="7" t="s">
        <v>717</v>
      </c>
      <c r="G939" s="7" t="s">
        <v>1068</v>
      </c>
      <c r="H939" s="7" t="s">
        <v>992</v>
      </c>
      <c r="I939" s="6" t="s">
        <v>12</v>
      </c>
      <c r="J939" s="1"/>
      <c r="K939" s="1"/>
      <c r="L939" s="1"/>
      <c r="M939" s="1"/>
      <c r="N939" s="1"/>
      <c r="O939" s="1"/>
      <c r="P939" s="1"/>
      <c r="Q939" s="12">
        <v>40002</v>
      </c>
      <c r="R939" s="29">
        <f t="shared" si="45"/>
        <v>0</v>
      </c>
      <c r="S939" t="str">
        <f t="shared" si="46"/>
        <v>OK</v>
      </c>
      <c r="T939" s="10">
        <f>IFERROR(VLOOKUP(A939,[1]!Tabla1[[#All],[Material]:[venta nueva]],38,FALSE),0)</f>
        <v>0</v>
      </c>
    </row>
    <row r="940" spans="1:20" hidden="1" x14ac:dyDescent="0.35">
      <c r="A940">
        <f t="shared" si="44"/>
        <v>1012109</v>
      </c>
      <c r="B940" s="6" t="s">
        <v>1271</v>
      </c>
      <c r="C940" s="7" t="s">
        <v>658</v>
      </c>
      <c r="D940" s="7" t="s">
        <v>1097</v>
      </c>
      <c r="E940" s="7" t="s">
        <v>724</v>
      </c>
      <c r="F940" s="7" t="s">
        <v>725</v>
      </c>
      <c r="G940" s="7" t="s">
        <v>1066</v>
      </c>
      <c r="H940" s="7" t="s">
        <v>982</v>
      </c>
      <c r="I940" s="6" t="s">
        <v>8</v>
      </c>
      <c r="J940" s="1"/>
      <c r="K940" s="1"/>
      <c r="L940" s="1"/>
      <c r="M940" s="1"/>
      <c r="N940" s="1"/>
      <c r="O940" s="1"/>
      <c r="P940" s="1"/>
      <c r="Q940" s="12">
        <v>1164</v>
      </c>
      <c r="R940" s="29">
        <f t="shared" si="45"/>
        <v>0</v>
      </c>
      <c r="S940" t="str">
        <f t="shared" si="46"/>
        <v>OK</v>
      </c>
      <c r="T940" s="10">
        <f>IFERROR(VLOOKUP(A940,[1]!Tabla1[[#All],[Material]:[venta nueva]],38,FALSE),0)</f>
        <v>0</v>
      </c>
    </row>
    <row r="941" spans="1:20" hidden="1" x14ac:dyDescent="0.35">
      <c r="A941">
        <f t="shared" si="44"/>
        <v>1012111</v>
      </c>
      <c r="B941" s="6" t="s">
        <v>1271</v>
      </c>
      <c r="C941" s="7" t="s">
        <v>658</v>
      </c>
      <c r="D941" s="7" t="s">
        <v>1097</v>
      </c>
      <c r="E941" s="7" t="s">
        <v>728</v>
      </c>
      <c r="F941" s="7" t="s">
        <v>729</v>
      </c>
      <c r="G941" s="7" t="s">
        <v>1066</v>
      </c>
      <c r="H941" s="7" t="s">
        <v>982</v>
      </c>
      <c r="I941" s="6" t="s">
        <v>8</v>
      </c>
      <c r="J941" s="1"/>
      <c r="K941" s="1"/>
      <c r="L941" s="1"/>
      <c r="M941" s="1"/>
      <c r="N941" s="1"/>
      <c r="O941" s="1"/>
      <c r="P941" s="1"/>
      <c r="Q941" s="12">
        <v>3633</v>
      </c>
      <c r="R941" s="29">
        <f t="shared" si="45"/>
        <v>0</v>
      </c>
      <c r="S941" t="str">
        <f t="shared" si="46"/>
        <v>OK</v>
      </c>
      <c r="T941" s="10">
        <f>IFERROR(VLOOKUP(A941,[1]!Tabla1[[#All],[Material]:[venta nueva]],38,FALSE),0)</f>
        <v>0</v>
      </c>
    </row>
    <row r="942" spans="1:20" hidden="1" x14ac:dyDescent="0.35">
      <c r="A942">
        <f t="shared" si="44"/>
        <v>1012112</v>
      </c>
      <c r="B942" s="6" t="s">
        <v>1271</v>
      </c>
      <c r="C942" s="7" t="s">
        <v>658</v>
      </c>
      <c r="D942" s="7" t="s">
        <v>1097</v>
      </c>
      <c r="E942" s="7" t="s">
        <v>730</v>
      </c>
      <c r="F942" s="7" t="s">
        <v>731</v>
      </c>
      <c r="G942" s="7" t="s">
        <v>1066</v>
      </c>
      <c r="H942" s="7" t="s">
        <v>982</v>
      </c>
      <c r="I942" s="6" t="s">
        <v>8</v>
      </c>
      <c r="J942" s="1"/>
      <c r="K942" s="1"/>
      <c r="L942" s="1"/>
      <c r="M942" s="1"/>
      <c r="N942" s="1"/>
      <c r="O942" s="1"/>
      <c r="P942" s="1"/>
      <c r="Q942" s="12">
        <v>14405</v>
      </c>
      <c r="R942" s="29">
        <f t="shared" si="45"/>
        <v>0</v>
      </c>
      <c r="S942" t="str">
        <f t="shared" si="46"/>
        <v>OK</v>
      </c>
      <c r="T942" s="10">
        <f>IFERROR(VLOOKUP(A942,[1]!Tabla1[[#All],[Material]:[venta nueva]],38,FALSE),0)</f>
        <v>0</v>
      </c>
    </row>
    <row r="943" spans="1:20" hidden="1" x14ac:dyDescent="0.35">
      <c r="A943">
        <f t="shared" si="44"/>
        <v>1012145</v>
      </c>
      <c r="B943" s="6" t="s">
        <v>1271</v>
      </c>
      <c r="C943" s="7" t="s">
        <v>658</v>
      </c>
      <c r="D943" s="7" t="s">
        <v>1097</v>
      </c>
      <c r="E943" s="7" t="s">
        <v>734</v>
      </c>
      <c r="F943" s="7" t="s">
        <v>735</v>
      </c>
      <c r="G943" s="7" t="s">
        <v>1066</v>
      </c>
      <c r="H943" s="7" t="s">
        <v>982</v>
      </c>
      <c r="I943" s="6" t="s">
        <v>8</v>
      </c>
      <c r="J943" s="1"/>
      <c r="K943" s="1"/>
      <c r="L943" s="1"/>
      <c r="M943" s="1"/>
      <c r="N943" s="1"/>
      <c r="O943" s="1"/>
      <c r="P943" s="1"/>
      <c r="Q943" s="12">
        <v>36142</v>
      </c>
      <c r="R943" s="29">
        <f t="shared" si="45"/>
        <v>0</v>
      </c>
      <c r="S943" t="str">
        <f t="shared" si="46"/>
        <v>OK</v>
      </c>
      <c r="T943" s="10">
        <f>IFERROR(VLOOKUP(A943,[1]!Tabla1[[#All],[Material]:[venta nueva]],38,FALSE),0)</f>
        <v>0</v>
      </c>
    </row>
    <row r="944" spans="1:20" hidden="1" x14ac:dyDescent="0.35">
      <c r="A944">
        <f t="shared" si="44"/>
        <v>1012147</v>
      </c>
      <c r="B944" s="6" t="s">
        <v>1271</v>
      </c>
      <c r="C944" s="7" t="s">
        <v>658</v>
      </c>
      <c r="D944" s="7" t="s">
        <v>1097</v>
      </c>
      <c r="E944" s="7" t="s">
        <v>736</v>
      </c>
      <c r="F944" s="7" t="s">
        <v>737</v>
      </c>
      <c r="G944" s="7" t="s">
        <v>985</v>
      </c>
      <c r="H944" s="7" t="s">
        <v>985</v>
      </c>
      <c r="I944" s="6" t="s">
        <v>8</v>
      </c>
      <c r="J944" s="1"/>
      <c r="K944" s="1"/>
      <c r="L944" s="1"/>
      <c r="M944" s="1"/>
      <c r="N944" s="1"/>
      <c r="O944" s="1"/>
      <c r="P944" s="1"/>
      <c r="Q944" s="12">
        <v>39961</v>
      </c>
      <c r="R944" s="29">
        <f t="shared" si="45"/>
        <v>0</v>
      </c>
      <c r="S944" t="str">
        <f t="shared" si="46"/>
        <v>OK</v>
      </c>
      <c r="T944" s="10">
        <f>IFERROR(VLOOKUP(A944,[1]!Tabla1[[#All],[Material]:[venta nueva]],38,FALSE),0)</f>
        <v>0</v>
      </c>
    </row>
    <row r="945" spans="1:20" hidden="1" x14ac:dyDescent="0.35">
      <c r="A945">
        <f t="shared" si="44"/>
        <v>1012148</v>
      </c>
      <c r="B945" s="6" t="s">
        <v>1271</v>
      </c>
      <c r="C945" s="7" t="s">
        <v>658</v>
      </c>
      <c r="D945" s="7" t="s">
        <v>1097</v>
      </c>
      <c r="E945" s="7" t="s">
        <v>738</v>
      </c>
      <c r="F945" s="7" t="s">
        <v>739</v>
      </c>
      <c r="G945" s="7" t="s">
        <v>1068</v>
      </c>
      <c r="H945" s="7" t="s">
        <v>984</v>
      </c>
      <c r="I945" s="6" t="s">
        <v>8</v>
      </c>
      <c r="J945" s="1"/>
      <c r="K945" s="1"/>
      <c r="L945" s="1"/>
      <c r="M945" s="1"/>
      <c r="N945" s="1"/>
      <c r="O945" s="1"/>
      <c r="P945" s="1"/>
      <c r="Q945" s="12">
        <v>114163</v>
      </c>
      <c r="R945" s="29">
        <f t="shared" si="45"/>
        <v>0</v>
      </c>
      <c r="S945" t="str">
        <f t="shared" si="46"/>
        <v>OK</v>
      </c>
      <c r="T945" s="10">
        <f>IFERROR(VLOOKUP(A945,[1]!Tabla1[[#All],[Material]:[venta nueva]],38,FALSE),0)</f>
        <v>0</v>
      </c>
    </row>
    <row r="946" spans="1:20" hidden="1" x14ac:dyDescent="0.35">
      <c r="A946">
        <f t="shared" si="44"/>
        <v>1012157</v>
      </c>
      <c r="B946" s="6" t="s">
        <v>1271</v>
      </c>
      <c r="C946" s="7" t="s">
        <v>658</v>
      </c>
      <c r="D946" s="7" t="s">
        <v>1097</v>
      </c>
      <c r="E946" s="7" t="s">
        <v>740</v>
      </c>
      <c r="F946" s="7" t="s">
        <v>741</v>
      </c>
      <c r="G946" s="7" t="s">
        <v>1068</v>
      </c>
      <c r="H946" s="7" t="s">
        <v>994</v>
      </c>
      <c r="I946" s="6" t="s">
        <v>8</v>
      </c>
      <c r="J946" s="1"/>
      <c r="K946" s="1"/>
      <c r="L946" s="1"/>
      <c r="M946" s="1"/>
      <c r="N946" s="1"/>
      <c r="O946" s="1"/>
      <c r="P946" s="1"/>
      <c r="Q946" s="12">
        <v>172401</v>
      </c>
      <c r="R946" s="29">
        <f t="shared" si="45"/>
        <v>0</v>
      </c>
      <c r="S946" t="str">
        <f t="shared" si="46"/>
        <v>OK</v>
      </c>
      <c r="T946" s="10">
        <f>IFERROR(VLOOKUP(A946,[1]!Tabla1[[#All],[Material]:[venta nueva]],38,FALSE),0)</f>
        <v>0</v>
      </c>
    </row>
    <row r="947" spans="1:20" hidden="1" x14ac:dyDescent="0.35">
      <c r="A947">
        <f t="shared" si="44"/>
        <v>1012158</v>
      </c>
      <c r="B947" s="6" t="s">
        <v>1271</v>
      </c>
      <c r="C947" s="7" t="s">
        <v>658</v>
      </c>
      <c r="D947" s="7" t="s">
        <v>1097</v>
      </c>
      <c r="E947" s="7" t="s">
        <v>742</v>
      </c>
      <c r="F947" s="7" t="s">
        <v>743</v>
      </c>
      <c r="G947" s="7" t="s">
        <v>985</v>
      </c>
      <c r="H947" s="7" t="s">
        <v>985</v>
      </c>
      <c r="I947" s="6" t="s">
        <v>8</v>
      </c>
      <c r="J947" s="1"/>
      <c r="K947" s="1"/>
      <c r="L947" s="1"/>
      <c r="M947" s="1"/>
      <c r="N947" s="1"/>
      <c r="O947" s="1"/>
      <c r="P947" s="1"/>
      <c r="Q947" s="12">
        <v>101891</v>
      </c>
      <c r="R947" s="29">
        <f t="shared" si="45"/>
        <v>0</v>
      </c>
      <c r="S947" t="str">
        <f t="shared" si="46"/>
        <v>OK</v>
      </c>
      <c r="T947" s="10">
        <f>IFERROR(VLOOKUP(A947,[1]!Tabla1[[#All],[Material]:[venta nueva]],38,FALSE),0)</f>
        <v>0</v>
      </c>
    </row>
    <row r="948" spans="1:20" hidden="1" x14ac:dyDescent="0.35">
      <c r="A948">
        <f t="shared" si="44"/>
        <v>1012159</v>
      </c>
      <c r="B948" s="6" t="s">
        <v>1271</v>
      </c>
      <c r="C948" s="7" t="s">
        <v>658</v>
      </c>
      <c r="D948" s="7" t="s">
        <v>1097</v>
      </c>
      <c r="E948" s="7" t="s">
        <v>744</v>
      </c>
      <c r="F948" s="7" t="s">
        <v>745</v>
      </c>
      <c r="G948" s="7" t="s">
        <v>1068</v>
      </c>
      <c r="H948" s="7" t="s">
        <v>984</v>
      </c>
      <c r="I948" s="6" t="s">
        <v>8</v>
      </c>
      <c r="J948" s="1"/>
      <c r="K948" s="1"/>
      <c r="L948" s="1"/>
      <c r="M948" s="1"/>
      <c r="N948" s="1"/>
      <c r="O948" s="1"/>
      <c r="P948" s="1"/>
      <c r="Q948" s="12">
        <v>405505</v>
      </c>
      <c r="R948" s="29">
        <f t="shared" si="45"/>
        <v>0</v>
      </c>
      <c r="S948" t="str">
        <f t="shared" si="46"/>
        <v>OK</v>
      </c>
      <c r="T948" s="10">
        <f>IFERROR(VLOOKUP(A948,[1]!Tabla1[[#All],[Material]:[venta nueva]],38,FALSE),0)</f>
        <v>0</v>
      </c>
    </row>
    <row r="949" spans="1:20" hidden="1" x14ac:dyDescent="0.35">
      <c r="A949">
        <f t="shared" si="44"/>
        <v>1012160</v>
      </c>
      <c r="B949" s="6" t="s">
        <v>1271</v>
      </c>
      <c r="C949" s="7" t="s">
        <v>658</v>
      </c>
      <c r="D949" s="7" t="s">
        <v>1097</v>
      </c>
      <c r="E949" s="7" t="s">
        <v>746</v>
      </c>
      <c r="F949" s="7" t="s">
        <v>747</v>
      </c>
      <c r="G949" s="7" t="s">
        <v>1066</v>
      </c>
      <c r="H949" s="7" t="s">
        <v>982</v>
      </c>
      <c r="I949" s="6" t="s">
        <v>8</v>
      </c>
      <c r="J949" s="1"/>
      <c r="K949" s="1"/>
      <c r="L949" s="1"/>
      <c r="M949" s="1"/>
      <c r="N949" s="1"/>
      <c r="O949" s="1"/>
      <c r="P949" s="1"/>
      <c r="Q949" s="12">
        <v>44903</v>
      </c>
      <c r="R949" s="29">
        <f t="shared" si="45"/>
        <v>0</v>
      </c>
      <c r="S949" t="str">
        <f t="shared" si="46"/>
        <v>OK</v>
      </c>
      <c r="T949" s="10">
        <f>IFERROR(VLOOKUP(A949,[1]!Tabla1[[#All],[Material]:[venta nueva]],38,FALSE),0)</f>
        <v>0</v>
      </c>
    </row>
    <row r="950" spans="1:20" hidden="1" x14ac:dyDescent="0.35">
      <c r="A950">
        <f t="shared" si="44"/>
        <v>1012161</v>
      </c>
      <c r="B950" s="6" t="s">
        <v>1271</v>
      </c>
      <c r="C950" s="7" t="s">
        <v>658</v>
      </c>
      <c r="D950" s="7" t="s">
        <v>1097</v>
      </c>
      <c r="E950" s="7" t="s">
        <v>748</v>
      </c>
      <c r="F950" s="7" t="s">
        <v>749</v>
      </c>
      <c r="G950" s="7" t="s">
        <v>1068</v>
      </c>
      <c r="H950" s="7" t="s">
        <v>992</v>
      </c>
      <c r="I950" s="6" t="s">
        <v>8</v>
      </c>
      <c r="J950" s="1"/>
      <c r="K950" s="1"/>
      <c r="L950" s="1"/>
      <c r="M950" s="1"/>
      <c r="N950" s="1"/>
      <c r="O950" s="1"/>
      <c r="P950" s="1"/>
      <c r="Q950" s="12">
        <v>99794</v>
      </c>
      <c r="R950" s="29">
        <f t="shared" si="45"/>
        <v>0</v>
      </c>
      <c r="S950" t="str">
        <f t="shared" si="46"/>
        <v>OK</v>
      </c>
      <c r="T950" s="10">
        <f>IFERROR(VLOOKUP(A950,[1]!Tabla1[[#All],[Material]:[venta nueva]],38,FALSE),0)</f>
        <v>0</v>
      </c>
    </row>
    <row r="951" spans="1:20" hidden="1" x14ac:dyDescent="0.35">
      <c r="A951">
        <f t="shared" si="44"/>
        <v>1012163</v>
      </c>
      <c r="B951" s="6" t="s">
        <v>1271</v>
      </c>
      <c r="C951" s="7" t="s">
        <v>658</v>
      </c>
      <c r="D951" s="7" t="s">
        <v>1097</v>
      </c>
      <c r="E951" s="7" t="s">
        <v>750</v>
      </c>
      <c r="F951" s="7" t="s">
        <v>751</v>
      </c>
      <c r="G951" s="7" t="s">
        <v>985</v>
      </c>
      <c r="H951" s="7" t="s">
        <v>985</v>
      </c>
      <c r="I951" s="6" t="s">
        <v>8</v>
      </c>
      <c r="J951" s="1"/>
      <c r="K951" s="1"/>
      <c r="L951" s="1"/>
      <c r="M951" s="1"/>
      <c r="N951" s="1"/>
      <c r="O951" s="1"/>
      <c r="P951" s="1"/>
      <c r="Q951" s="12">
        <v>208770</v>
      </c>
      <c r="R951" s="29">
        <f t="shared" si="45"/>
        <v>0</v>
      </c>
      <c r="S951" t="str">
        <f t="shared" si="46"/>
        <v>OK</v>
      </c>
      <c r="T951" s="10">
        <f>IFERROR(VLOOKUP(A951,[1]!Tabla1[[#All],[Material]:[venta nueva]],38,FALSE),0)</f>
        <v>0</v>
      </c>
    </row>
    <row r="952" spans="1:20" hidden="1" x14ac:dyDescent="0.35">
      <c r="A952">
        <f t="shared" si="44"/>
        <v>1012164</v>
      </c>
      <c r="B952" s="6" t="s">
        <v>1271</v>
      </c>
      <c r="C952" s="7" t="s">
        <v>658</v>
      </c>
      <c r="D952" s="7" t="s">
        <v>1097</v>
      </c>
      <c r="E952" s="7" t="s">
        <v>752</v>
      </c>
      <c r="F952" s="7" t="s">
        <v>753</v>
      </c>
      <c r="G952" s="7" t="s">
        <v>1068</v>
      </c>
      <c r="H952" s="7" t="s">
        <v>992</v>
      </c>
      <c r="I952" s="6" t="s">
        <v>8</v>
      </c>
      <c r="J952" s="1"/>
      <c r="K952" s="1"/>
      <c r="L952" s="1"/>
      <c r="M952" s="1"/>
      <c r="N952" s="1"/>
      <c r="O952" s="1"/>
      <c r="P952" s="1"/>
      <c r="Q952" s="12">
        <v>59683</v>
      </c>
      <c r="R952" s="29">
        <f t="shared" si="45"/>
        <v>0</v>
      </c>
      <c r="S952" t="str">
        <f t="shared" si="46"/>
        <v>OK</v>
      </c>
      <c r="T952" s="10">
        <f>IFERROR(VLOOKUP(A952,[1]!Tabla1[[#All],[Material]:[venta nueva]],38,FALSE),0)</f>
        <v>0</v>
      </c>
    </row>
    <row r="953" spans="1:20" hidden="1" x14ac:dyDescent="0.35">
      <c r="A953">
        <f t="shared" si="44"/>
        <v>1012165</v>
      </c>
      <c r="B953" s="6" t="s">
        <v>1271</v>
      </c>
      <c r="C953" s="7" t="s">
        <v>658</v>
      </c>
      <c r="D953" s="7" t="s">
        <v>1097</v>
      </c>
      <c r="E953" s="7" t="s">
        <v>754</v>
      </c>
      <c r="F953" s="7" t="s">
        <v>755</v>
      </c>
      <c r="G953" s="7" t="s">
        <v>1068</v>
      </c>
      <c r="H953" s="7" t="s">
        <v>984</v>
      </c>
      <c r="I953" s="6" t="s">
        <v>8</v>
      </c>
      <c r="J953" s="1"/>
      <c r="K953" s="1"/>
      <c r="L953" s="1"/>
      <c r="M953" s="1"/>
      <c r="N953" s="1"/>
      <c r="O953" s="1"/>
      <c r="P953" s="1"/>
      <c r="Q953" s="12">
        <v>686214</v>
      </c>
      <c r="R953" s="29">
        <f t="shared" si="45"/>
        <v>0</v>
      </c>
      <c r="S953" t="str">
        <f t="shared" si="46"/>
        <v>OK</v>
      </c>
      <c r="T953" s="10">
        <f>IFERROR(VLOOKUP(A953,[1]!Tabla1[[#All],[Material]:[venta nueva]],38,FALSE),0)</f>
        <v>0</v>
      </c>
    </row>
    <row r="954" spans="1:20" hidden="1" x14ac:dyDescent="0.35">
      <c r="A954">
        <f t="shared" si="44"/>
        <v>1012166</v>
      </c>
      <c r="B954" s="6" t="s">
        <v>1271</v>
      </c>
      <c r="C954" s="7" t="s">
        <v>658</v>
      </c>
      <c r="D954" s="7" t="s">
        <v>1097</v>
      </c>
      <c r="E954" s="7" t="s">
        <v>756</v>
      </c>
      <c r="F954" s="7" t="s">
        <v>757</v>
      </c>
      <c r="G954" s="7" t="s">
        <v>1068</v>
      </c>
      <c r="H954" s="7" t="s">
        <v>994</v>
      </c>
      <c r="I954" s="6" t="s">
        <v>8</v>
      </c>
      <c r="J954" s="1"/>
      <c r="K954" s="1"/>
      <c r="L954" s="1"/>
      <c r="M954" s="1"/>
      <c r="N954" s="1"/>
      <c r="O954" s="1"/>
      <c r="P954" s="1"/>
      <c r="Q954" s="12">
        <v>39919</v>
      </c>
      <c r="R954" s="29">
        <f t="shared" si="45"/>
        <v>0</v>
      </c>
      <c r="S954" t="str">
        <f t="shared" si="46"/>
        <v>OK</v>
      </c>
      <c r="T954" s="10">
        <f>IFERROR(VLOOKUP(A954,[1]!Tabla1[[#All],[Material]:[venta nueva]],38,FALSE),0)</f>
        <v>0</v>
      </c>
    </row>
    <row r="955" spans="1:20" hidden="1" x14ac:dyDescent="0.35">
      <c r="A955">
        <f t="shared" si="44"/>
        <v>1012167</v>
      </c>
      <c r="B955" s="6" t="s">
        <v>1271</v>
      </c>
      <c r="C955" s="7" t="s">
        <v>658</v>
      </c>
      <c r="D955" s="7" t="s">
        <v>1097</v>
      </c>
      <c r="E955" s="7" t="s">
        <v>758</v>
      </c>
      <c r="F955" s="7" t="s">
        <v>759</v>
      </c>
      <c r="G955" s="7" t="s">
        <v>1066</v>
      </c>
      <c r="H955" s="7" t="s">
        <v>982</v>
      </c>
      <c r="I955" s="6" t="s">
        <v>8</v>
      </c>
      <c r="J955" s="1"/>
      <c r="K955" s="1"/>
      <c r="L955" s="1"/>
      <c r="M955" s="1"/>
      <c r="N955" s="1"/>
      <c r="O955" s="1"/>
      <c r="P955" s="1"/>
      <c r="Q955" s="12">
        <v>329998</v>
      </c>
      <c r="R955" s="29">
        <f t="shared" si="45"/>
        <v>0</v>
      </c>
      <c r="S955" t="str">
        <f t="shared" si="46"/>
        <v>OK</v>
      </c>
      <c r="T955" s="10">
        <f>IFERROR(VLOOKUP(A955,[1]!Tabla1[[#All],[Material]:[venta nueva]],38,FALSE),0)</f>
        <v>0</v>
      </c>
    </row>
    <row r="956" spans="1:20" hidden="1" x14ac:dyDescent="0.35">
      <c r="A956">
        <f t="shared" si="44"/>
        <v>1012207</v>
      </c>
      <c r="B956" s="6" t="s">
        <v>1271</v>
      </c>
      <c r="C956" s="7" t="s">
        <v>658</v>
      </c>
      <c r="D956" s="7" t="s">
        <v>1097</v>
      </c>
      <c r="E956" s="7" t="s">
        <v>760</v>
      </c>
      <c r="F956" s="7" t="s">
        <v>761</v>
      </c>
      <c r="G956" s="7" t="s">
        <v>1065</v>
      </c>
      <c r="H956" s="7" t="s">
        <v>981</v>
      </c>
      <c r="I956" s="6" t="s">
        <v>662</v>
      </c>
      <c r="J956" s="1"/>
      <c r="K956" s="1"/>
      <c r="L956" s="1"/>
      <c r="M956" s="1"/>
      <c r="N956" s="1"/>
      <c r="O956" s="1"/>
      <c r="P956" s="1"/>
      <c r="Q956" s="12">
        <v>42002</v>
      </c>
      <c r="R956" s="29">
        <f t="shared" si="45"/>
        <v>0</v>
      </c>
      <c r="S956" t="str">
        <f t="shared" si="46"/>
        <v>OK</v>
      </c>
      <c r="T956" s="10">
        <f>IFERROR(VLOOKUP(A956,[1]!Tabla1[[#All],[Material]:[venta nueva]],38,FALSE),0)</f>
        <v>0</v>
      </c>
    </row>
    <row r="957" spans="1:20" hidden="1" x14ac:dyDescent="0.35">
      <c r="A957">
        <f t="shared" si="44"/>
        <v>1012208</v>
      </c>
      <c r="B957" s="6" t="s">
        <v>1271</v>
      </c>
      <c r="C957" s="7" t="s">
        <v>658</v>
      </c>
      <c r="D957" s="7" t="s">
        <v>1097</v>
      </c>
      <c r="E957" s="7" t="s">
        <v>762</v>
      </c>
      <c r="F957" s="7" t="s">
        <v>763</v>
      </c>
      <c r="G957" s="7" t="s">
        <v>1071</v>
      </c>
      <c r="H957" s="7" t="s">
        <v>991</v>
      </c>
      <c r="I957" s="6" t="s">
        <v>11</v>
      </c>
      <c r="J957" s="1"/>
      <c r="K957" s="1"/>
      <c r="L957" s="1"/>
      <c r="M957" s="1"/>
      <c r="N957" s="1"/>
      <c r="O957" s="1"/>
      <c r="P957" s="1"/>
      <c r="Q957" s="12">
        <v>65808</v>
      </c>
      <c r="R957" s="29">
        <f t="shared" si="45"/>
        <v>0</v>
      </c>
      <c r="S957" t="str">
        <f t="shared" si="46"/>
        <v>OK</v>
      </c>
      <c r="T957" s="10">
        <f>IFERROR(VLOOKUP(A957,[1]!Tabla1[[#All],[Material]:[venta nueva]],38,FALSE),0)</f>
        <v>0</v>
      </c>
    </row>
    <row r="958" spans="1:20" hidden="1" x14ac:dyDescent="0.35">
      <c r="A958">
        <f t="shared" si="44"/>
        <v>1012283</v>
      </c>
      <c r="B958" s="6" t="s">
        <v>1271</v>
      </c>
      <c r="C958" s="7" t="s">
        <v>658</v>
      </c>
      <c r="D958" s="7" t="s">
        <v>1097</v>
      </c>
      <c r="E958" s="7" t="s">
        <v>770</v>
      </c>
      <c r="F958" s="7" t="s">
        <v>771</v>
      </c>
      <c r="G958" s="7" t="s">
        <v>1065</v>
      </c>
      <c r="H958" s="7" t="s">
        <v>995</v>
      </c>
      <c r="I958" s="6" t="s">
        <v>11</v>
      </c>
      <c r="J958" s="1"/>
      <c r="K958" s="1"/>
      <c r="L958" s="1"/>
      <c r="M958" s="1"/>
      <c r="N958" s="1"/>
      <c r="O958" s="1"/>
      <c r="P958" s="1"/>
      <c r="Q958" s="12">
        <v>99663</v>
      </c>
      <c r="R958" s="29">
        <f t="shared" si="45"/>
        <v>0</v>
      </c>
      <c r="S958" t="str">
        <f t="shared" si="46"/>
        <v>OK</v>
      </c>
      <c r="T958" s="10">
        <f>IFERROR(VLOOKUP(A958,[1]!Tabla1[[#All],[Material]:[venta nueva]],38,FALSE),0)</f>
        <v>0</v>
      </c>
    </row>
    <row r="959" spans="1:20" hidden="1" x14ac:dyDescent="0.35">
      <c r="A959">
        <f t="shared" si="44"/>
        <v>1012362</v>
      </c>
      <c r="B959" s="6" t="s">
        <v>1271</v>
      </c>
      <c r="C959" s="7" t="s">
        <v>658</v>
      </c>
      <c r="D959" s="7" t="s">
        <v>1097</v>
      </c>
      <c r="E959" s="7" t="s">
        <v>774</v>
      </c>
      <c r="F959" s="7" t="s">
        <v>775</v>
      </c>
      <c r="G959" s="7" t="s">
        <v>1065</v>
      </c>
      <c r="H959" s="7" t="s">
        <v>989</v>
      </c>
      <c r="I959" s="6" t="s">
        <v>13</v>
      </c>
      <c r="J959" s="1"/>
      <c r="K959" s="1"/>
      <c r="L959" s="1"/>
      <c r="M959" s="1"/>
      <c r="N959" s="1"/>
      <c r="O959" s="1"/>
      <c r="P959" s="1"/>
      <c r="Q959" s="12">
        <v>52647</v>
      </c>
      <c r="R959" s="29">
        <f t="shared" si="45"/>
        <v>0</v>
      </c>
      <c r="S959" t="str">
        <f t="shared" si="46"/>
        <v>OK</v>
      </c>
      <c r="T959" s="10">
        <f>IFERROR(VLOOKUP(A959,[1]!Tabla1[[#All],[Material]:[venta nueva]],38,FALSE),0)</f>
        <v>0</v>
      </c>
    </row>
    <row r="960" spans="1:20" hidden="1" x14ac:dyDescent="0.35">
      <c r="A960">
        <f t="shared" si="44"/>
        <v>1012401</v>
      </c>
      <c r="B960" s="6" t="s">
        <v>1271</v>
      </c>
      <c r="C960" s="7" t="s">
        <v>658</v>
      </c>
      <c r="D960" s="7" t="s">
        <v>1097</v>
      </c>
      <c r="E960" s="7" t="s">
        <v>780</v>
      </c>
      <c r="F960" s="7" t="s">
        <v>781</v>
      </c>
      <c r="G960" s="7" t="s">
        <v>1068</v>
      </c>
      <c r="H960" s="7" t="s">
        <v>984</v>
      </c>
      <c r="I960" s="6" t="s">
        <v>8</v>
      </c>
      <c r="J960" s="1"/>
      <c r="K960" s="1"/>
      <c r="L960" s="1"/>
      <c r="M960" s="1"/>
      <c r="N960" s="1"/>
      <c r="O960" s="1"/>
      <c r="P960" s="1"/>
      <c r="Q960" s="12">
        <v>18144</v>
      </c>
      <c r="R960" s="29">
        <f t="shared" si="45"/>
        <v>0</v>
      </c>
      <c r="S960" t="str">
        <f t="shared" si="46"/>
        <v>OK</v>
      </c>
      <c r="T960" s="10">
        <f>IFERROR(VLOOKUP(A960,[1]!Tabla1[[#All],[Material]:[venta nueva]],38,FALSE),0)</f>
        <v>0</v>
      </c>
    </row>
    <row r="961" spans="1:20" hidden="1" x14ac:dyDescent="0.35">
      <c r="A961">
        <f t="shared" si="44"/>
        <v>1012448</v>
      </c>
      <c r="B961" s="6" t="s">
        <v>1271</v>
      </c>
      <c r="C961" s="7" t="s">
        <v>658</v>
      </c>
      <c r="D961" s="7" t="s">
        <v>1097</v>
      </c>
      <c r="E961" s="7" t="s">
        <v>784</v>
      </c>
      <c r="F961" s="7" t="s">
        <v>785</v>
      </c>
      <c r="G961" s="7" t="s">
        <v>1072</v>
      </c>
      <c r="H961" s="7" t="s">
        <v>993</v>
      </c>
      <c r="I961" s="6" t="s">
        <v>14</v>
      </c>
      <c r="J961" s="1"/>
      <c r="K961" s="1"/>
      <c r="L961" s="1"/>
      <c r="M961" s="1"/>
      <c r="N961" s="1"/>
      <c r="O961" s="1"/>
      <c r="P961" s="1"/>
      <c r="Q961" s="12">
        <v>166745</v>
      </c>
      <c r="R961" s="29">
        <f t="shared" si="45"/>
        <v>0</v>
      </c>
      <c r="S961" t="str">
        <f t="shared" si="46"/>
        <v>OK</v>
      </c>
      <c r="T961" s="10">
        <f>IFERROR(VLOOKUP(A961,[1]!Tabla1[[#All],[Material]:[venta nueva]],38,FALSE),0)</f>
        <v>0</v>
      </c>
    </row>
    <row r="962" spans="1:20" hidden="1" x14ac:dyDescent="0.35">
      <c r="A962">
        <f t="shared" si="44"/>
        <v>1012451</v>
      </c>
      <c r="B962" s="6" t="s">
        <v>1271</v>
      </c>
      <c r="C962" s="7" t="s">
        <v>658</v>
      </c>
      <c r="D962" s="7" t="s">
        <v>1097</v>
      </c>
      <c r="E962" s="7" t="s">
        <v>786</v>
      </c>
      <c r="F962" s="7" t="s">
        <v>787</v>
      </c>
      <c r="G962" s="7" t="s">
        <v>1068</v>
      </c>
      <c r="H962" s="7" t="s">
        <v>992</v>
      </c>
      <c r="I962" s="6" t="s">
        <v>14</v>
      </c>
      <c r="J962" s="1"/>
      <c r="K962" s="1"/>
      <c r="L962" s="1"/>
      <c r="M962" s="1"/>
      <c r="N962" s="1"/>
      <c r="O962" s="1"/>
      <c r="P962" s="1"/>
      <c r="Q962" s="12">
        <v>19999</v>
      </c>
      <c r="R962" s="29">
        <f t="shared" si="45"/>
        <v>0</v>
      </c>
      <c r="S962" t="str">
        <f t="shared" si="46"/>
        <v>OK</v>
      </c>
      <c r="T962" s="10">
        <f>IFERROR(VLOOKUP(A962,[1]!Tabla1[[#All],[Material]:[venta nueva]],38,FALSE),0)</f>
        <v>0</v>
      </c>
    </row>
    <row r="963" spans="1:20" hidden="1" x14ac:dyDescent="0.35">
      <c r="A963">
        <f t="shared" si="44"/>
        <v>1012452</v>
      </c>
      <c r="B963" s="6" t="s">
        <v>1271</v>
      </c>
      <c r="C963" s="7" t="s">
        <v>658</v>
      </c>
      <c r="D963" s="7" t="s">
        <v>1097</v>
      </c>
      <c r="E963" s="7" t="s">
        <v>788</v>
      </c>
      <c r="F963" s="7" t="s">
        <v>789</v>
      </c>
      <c r="G963" s="7" t="s">
        <v>1068</v>
      </c>
      <c r="H963" s="7" t="s">
        <v>992</v>
      </c>
      <c r="I963" s="6" t="s">
        <v>14</v>
      </c>
      <c r="J963" s="1"/>
      <c r="K963" s="1"/>
      <c r="L963" s="1"/>
      <c r="M963" s="1"/>
      <c r="N963" s="1"/>
      <c r="O963" s="1"/>
      <c r="P963" s="1"/>
      <c r="Q963" s="12">
        <v>41997</v>
      </c>
      <c r="R963" s="29">
        <f t="shared" si="45"/>
        <v>0</v>
      </c>
      <c r="S963" t="str">
        <f t="shared" si="46"/>
        <v>OK</v>
      </c>
      <c r="T963" s="10">
        <f>IFERROR(VLOOKUP(A963,[1]!Tabla1[[#All],[Material]:[venta nueva]],38,FALSE),0)</f>
        <v>0</v>
      </c>
    </row>
    <row r="964" spans="1:20" hidden="1" x14ac:dyDescent="0.35">
      <c r="A964">
        <f t="shared" si="44"/>
        <v>1012454</v>
      </c>
      <c r="B964" s="6" t="s">
        <v>1271</v>
      </c>
      <c r="C964" s="7" t="s">
        <v>658</v>
      </c>
      <c r="D964" s="7" t="s">
        <v>1097</v>
      </c>
      <c r="E964" s="7" t="s">
        <v>1152</v>
      </c>
      <c r="F964" s="7" t="s">
        <v>1153</v>
      </c>
      <c r="G964" s="7" t="s">
        <v>1068</v>
      </c>
      <c r="H964" s="7" t="s">
        <v>997</v>
      </c>
      <c r="I964" s="6" t="s">
        <v>14</v>
      </c>
      <c r="J964" s="1"/>
      <c r="K964" s="1"/>
      <c r="L964" s="1"/>
      <c r="M964" s="1"/>
      <c r="N964" s="1"/>
      <c r="O964" s="1"/>
      <c r="P964" s="1"/>
      <c r="Q964" s="12">
        <v>145</v>
      </c>
      <c r="R964" s="29">
        <f t="shared" si="45"/>
        <v>0</v>
      </c>
      <c r="S964" t="str">
        <f t="shared" si="46"/>
        <v>OK</v>
      </c>
      <c r="T964" s="10">
        <f>IFERROR(VLOOKUP(A964,[1]!Tabla1[[#All],[Material]:[venta nueva]],38,FALSE),0)</f>
        <v>0</v>
      </c>
    </row>
    <row r="965" spans="1:20" hidden="1" x14ac:dyDescent="0.35">
      <c r="A965">
        <f t="shared" si="44"/>
        <v>1012455</v>
      </c>
      <c r="B965" s="6" t="s">
        <v>1271</v>
      </c>
      <c r="C965" s="7" t="s">
        <v>658</v>
      </c>
      <c r="D965" s="7" t="s">
        <v>1097</v>
      </c>
      <c r="E965" s="7" t="s">
        <v>790</v>
      </c>
      <c r="F965" s="7" t="s">
        <v>791</v>
      </c>
      <c r="G965" s="7" t="s">
        <v>1068</v>
      </c>
      <c r="H965" s="7" t="s">
        <v>997</v>
      </c>
      <c r="I965" s="6" t="s">
        <v>14</v>
      </c>
      <c r="J965" s="1"/>
      <c r="K965" s="1"/>
      <c r="L965" s="1"/>
      <c r="M965" s="1"/>
      <c r="N965" s="1"/>
      <c r="O965" s="1"/>
      <c r="P965" s="1"/>
      <c r="Q965" s="12">
        <v>1395</v>
      </c>
      <c r="R965" s="29">
        <f t="shared" si="45"/>
        <v>0</v>
      </c>
      <c r="S965" t="str">
        <f t="shared" si="46"/>
        <v>OK</v>
      </c>
      <c r="T965" s="10">
        <f>IFERROR(VLOOKUP(A965,[1]!Tabla1[[#All],[Material]:[venta nueva]],38,FALSE),0)</f>
        <v>0</v>
      </c>
    </row>
    <row r="966" spans="1:20" hidden="1" x14ac:dyDescent="0.35">
      <c r="A966">
        <f t="shared" ref="A966:A1029" si="47">+E966*1</f>
        <v>1012483</v>
      </c>
      <c r="B966" s="6" t="s">
        <v>1271</v>
      </c>
      <c r="C966" s="7" t="s">
        <v>658</v>
      </c>
      <c r="D966" s="7" t="s">
        <v>1097</v>
      </c>
      <c r="E966" s="7" t="s">
        <v>792</v>
      </c>
      <c r="F966" s="7" t="s">
        <v>793</v>
      </c>
      <c r="G966" s="7" t="s">
        <v>1068</v>
      </c>
      <c r="H966" s="7" t="s">
        <v>984</v>
      </c>
      <c r="I966" s="6" t="s">
        <v>8</v>
      </c>
      <c r="J966" s="1"/>
      <c r="K966" s="1"/>
      <c r="L966" s="1"/>
      <c r="M966" s="1"/>
      <c r="N966" s="1"/>
      <c r="O966" s="1"/>
      <c r="P966" s="1"/>
      <c r="Q966" s="12">
        <v>272157</v>
      </c>
      <c r="R966" s="29">
        <f t="shared" si="45"/>
        <v>0</v>
      </c>
      <c r="S966" t="str">
        <f t="shared" si="46"/>
        <v>OK</v>
      </c>
      <c r="T966" s="10">
        <f>IFERROR(VLOOKUP(A966,[1]!Tabla1[[#All],[Material]:[venta nueva]],38,FALSE),0)</f>
        <v>0</v>
      </c>
    </row>
    <row r="967" spans="1:20" hidden="1" x14ac:dyDescent="0.35">
      <c r="A967">
        <f t="shared" si="47"/>
        <v>1012502</v>
      </c>
      <c r="B967" s="6" t="s">
        <v>1271</v>
      </c>
      <c r="C967" s="7" t="s">
        <v>658</v>
      </c>
      <c r="D967" s="7" t="s">
        <v>1097</v>
      </c>
      <c r="E967" s="7" t="s">
        <v>796</v>
      </c>
      <c r="F967" s="7" t="s">
        <v>797</v>
      </c>
      <c r="G967" s="7" t="s">
        <v>1072</v>
      </c>
      <c r="H967" s="7" t="s">
        <v>993</v>
      </c>
      <c r="I967" s="6" t="s">
        <v>14</v>
      </c>
      <c r="J967" s="1"/>
      <c r="K967" s="1"/>
      <c r="L967" s="1"/>
      <c r="M967" s="1"/>
      <c r="N967" s="1"/>
      <c r="O967" s="1"/>
      <c r="P967" s="1"/>
      <c r="Q967" s="12">
        <v>10174</v>
      </c>
      <c r="R967" s="29">
        <f t="shared" si="45"/>
        <v>0</v>
      </c>
      <c r="S967" t="str">
        <f t="shared" si="46"/>
        <v>OK</v>
      </c>
      <c r="T967" s="10">
        <f>IFERROR(VLOOKUP(A967,[1]!Tabla1[[#All],[Material]:[venta nueva]],38,FALSE),0)</f>
        <v>0</v>
      </c>
    </row>
    <row r="968" spans="1:20" hidden="1" x14ac:dyDescent="0.35">
      <c r="A968">
        <f t="shared" si="47"/>
        <v>1012503</v>
      </c>
      <c r="B968" s="6" t="s">
        <v>1271</v>
      </c>
      <c r="C968" s="7" t="s">
        <v>658</v>
      </c>
      <c r="D968" s="7" t="s">
        <v>1097</v>
      </c>
      <c r="E968" s="7" t="s">
        <v>798</v>
      </c>
      <c r="F968" s="7" t="s">
        <v>799</v>
      </c>
      <c r="G968" s="7" t="s">
        <v>1072</v>
      </c>
      <c r="H968" s="7" t="s">
        <v>993</v>
      </c>
      <c r="I968" s="6" t="s">
        <v>14</v>
      </c>
      <c r="J968" s="1"/>
      <c r="K968" s="1"/>
      <c r="L968" s="1"/>
      <c r="M968" s="1"/>
      <c r="N968" s="1"/>
      <c r="O968" s="1"/>
      <c r="P968" s="1"/>
      <c r="Q968" s="12">
        <v>225341</v>
      </c>
      <c r="R968" s="29">
        <f t="shared" ref="R968:R1031" si="48">+O968-P968</f>
        <v>0</v>
      </c>
      <c r="S968" t="str">
        <f t="shared" ref="S968:S1031" si="49">IF(R968&gt;0,"Sobre ingreso",IF(R968&lt;0,"Pendiente de ingreso","OK"))</f>
        <v>OK</v>
      </c>
      <c r="T968" s="10">
        <f>IFERROR(VLOOKUP(A968,[1]!Tabla1[[#All],[Material]:[venta nueva]],38,FALSE),0)</f>
        <v>0</v>
      </c>
    </row>
    <row r="969" spans="1:20" hidden="1" x14ac:dyDescent="0.35">
      <c r="A969">
        <f t="shared" si="47"/>
        <v>1012504</v>
      </c>
      <c r="B969" s="6" t="s">
        <v>1271</v>
      </c>
      <c r="C969" s="7" t="s">
        <v>658</v>
      </c>
      <c r="D969" s="7" t="s">
        <v>1097</v>
      </c>
      <c r="E969" s="7" t="s">
        <v>800</v>
      </c>
      <c r="F969" s="7" t="s">
        <v>785</v>
      </c>
      <c r="G969" s="7" t="s">
        <v>1072</v>
      </c>
      <c r="H969" s="7" t="s">
        <v>993</v>
      </c>
      <c r="I969" s="6" t="s">
        <v>14</v>
      </c>
      <c r="J969" s="1"/>
      <c r="K969" s="1"/>
      <c r="L969" s="1"/>
      <c r="M969" s="1"/>
      <c r="N969" s="1"/>
      <c r="O969" s="1"/>
      <c r="P969" s="1"/>
      <c r="Q969" s="12">
        <v>32398</v>
      </c>
      <c r="R969" s="29">
        <f t="shared" si="48"/>
        <v>0</v>
      </c>
      <c r="S969" t="str">
        <f t="shared" si="49"/>
        <v>OK</v>
      </c>
      <c r="T969" s="10">
        <f>IFERROR(VLOOKUP(A969,[1]!Tabla1[[#All],[Material]:[venta nueva]],38,FALSE),0)</f>
        <v>0</v>
      </c>
    </row>
    <row r="970" spans="1:20" hidden="1" x14ac:dyDescent="0.35">
      <c r="A970">
        <f t="shared" si="47"/>
        <v>1012518</v>
      </c>
      <c r="B970" s="6" t="s">
        <v>1271</v>
      </c>
      <c r="C970" s="7" t="s">
        <v>658</v>
      </c>
      <c r="D970" s="7" t="s">
        <v>1097</v>
      </c>
      <c r="E970" s="7" t="s">
        <v>801</v>
      </c>
      <c r="F970" s="7" t="s">
        <v>802</v>
      </c>
      <c r="G970" s="7" t="s">
        <v>985</v>
      </c>
      <c r="H970" s="7" t="s">
        <v>985</v>
      </c>
      <c r="I970" s="6" t="s">
        <v>8</v>
      </c>
      <c r="J970" s="1"/>
      <c r="K970" s="1"/>
      <c r="L970" s="1"/>
      <c r="M970" s="1"/>
      <c r="N970" s="1"/>
      <c r="O970" s="1"/>
      <c r="P970" s="1"/>
      <c r="Q970" s="12">
        <v>158711</v>
      </c>
      <c r="R970" s="29">
        <f t="shared" si="48"/>
        <v>0</v>
      </c>
      <c r="S970" t="str">
        <f t="shared" si="49"/>
        <v>OK</v>
      </c>
      <c r="T970" s="10">
        <f>IFERROR(VLOOKUP(A970,[1]!Tabla1[[#All],[Material]:[venta nueva]],38,FALSE),0)</f>
        <v>0</v>
      </c>
    </row>
    <row r="971" spans="1:20" hidden="1" x14ac:dyDescent="0.35">
      <c r="A971">
        <f t="shared" si="47"/>
        <v>1012519</v>
      </c>
      <c r="B971" s="6" t="s">
        <v>1271</v>
      </c>
      <c r="C971" s="7" t="s">
        <v>658</v>
      </c>
      <c r="D971" s="7" t="s">
        <v>1097</v>
      </c>
      <c r="E971" s="7" t="s">
        <v>803</v>
      </c>
      <c r="F971" s="7" t="s">
        <v>721</v>
      </c>
      <c r="G971" s="7" t="s">
        <v>1066</v>
      </c>
      <c r="H971" s="7" t="s">
        <v>982</v>
      </c>
      <c r="I971" s="6" t="s">
        <v>8</v>
      </c>
      <c r="J971" s="1"/>
      <c r="K971" s="1"/>
      <c r="L971" s="1"/>
      <c r="M971" s="1"/>
      <c r="N971" s="1"/>
      <c r="O971" s="1"/>
      <c r="P971" s="1"/>
      <c r="Q971" s="12">
        <v>18124</v>
      </c>
      <c r="R971" s="29">
        <f t="shared" si="48"/>
        <v>0</v>
      </c>
      <c r="S971" t="str">
        <f t="shared" si="49"/>
        <v>OK</v>
      </c>
      <c r="T971" s="10">
        <f>IFERROR(VLOOKUP(A971,[1]!Tabla1[[#All],[Material]:[venta nueva]],38,FALSE),0)</f>
        <v>0</v>
      </c>
    </row>
    <row r="972" spans="1:20" hidden="1" x14ac:dyDescent="0.35">
      <c r="A972">
        <f t="shared" si="47"/>
        <v>1012520</v>
      </c>
      <c r="B972" s="6" t="s">
        <v>1271</v>
      </c>
      <c r="C972" s="7" t="s">
        <v>658</v>
      </c>
      <c r="D972" s="7" t="s">
        <v>1097</v>
      </c>
      <c r="E972" s="7" t="s">
        <v>804</v>
      </c>
      <c r="F972" s="7" t="s">
        <v>723</v>
      </c>
      <c r="G972" s="7" t="s">
        <v>1066</v>
      </c>
      <c r="H972" s="7" t="s">
        <v>982</v>
      </c>
      <c r="I972" s="6" t="s">
        <v>8</v>
      </c>
      <c r="J972" s="1"/>
      <c r="K972" s="1"/>
      <c r="L972" s="1"/>
      <c r="M972" s="1"/>
      <c r="N972" s="1"/>
      <c r="O972" s="1"/>
      <c r="P972" s="1"/>
      <c r="Q972" s="12">
        <v>454575</v>
      </c>
      <c r="R972" s="29">
        <f t="shared" si="48"/>
        <v>0</v>
      </c>
      <c r="S972" t="str">
        <f t="shared" si="49"/>
        <v>OK</v>
      </c>
      <c r="T972" s="10">
        <f>IFERROR(VLOOKUP(A972,[1]!Tabla1[[#All],[Material]:[venta nueva]],38,FALSE),0)</f>
        <v>0</v>
      </c>
    </row>
    <row r="973" spans="1:20" hidden="1" x14ac:dyDescent="0.35">
      <c r="A973">
        <f t="shared" si="47"/>
        <v>1012521</v>
      </c>
      <c r="B973" s="6" t="s">
        <v>1271</v>
      </c>
      <c r="C973" s="7" t="s">
        <v>658</v>
      </c>
      <c r="D973" s="7" t="s">
        <v>1097</v>
      </c>
      <c r="E973" s="7" t="s">
        <v>805</v>
      </c>
      <c r="F973" s="7" t="s">
        <v>725</v>
      </c>
      <c r="G973" s="7" t="s">
        <v>1066</v>
      </c>
      <c r="H973" s="7" t="s">
        <v>982</v>
      </c>
      <c r="I973" s="6" t="s">
        <v>8</v>
      </c>
      <c r="J973" s="1"/>
      <c r="K973" s="1"/>
      <c r="L973" s="1"/>
      <c r="M973" s="1"/>
      <c r="N973" s="1"/>
      <c r="O973" s="1"/>
      <c r="P973" s="1"/>
      <c r="Q973" s="12">
        <v>505259</v>
      </c>
      <c r="R973" s="29">
        <f t="shared" si="48"/>
        <v>0</v>
      </c>
      <c r="S973" t="str">
        <f t="shared" si="49"/>
        <v>OK</v>
      </c>
      <c r="T973" s="10">
        <f>IFERROR(VLOOKUP(A973,[1]!Tabla1[[#All],[Material]:[venta nueva]],38,FALSE),0)</f>
        <v>0</v>
      </c>
    </row>
    <row r="974" spans="1:20" hidden="1" x14ac:dyDescent="0.35">
      <c r="A974">
        <f t="shared" si="47"/>
        <v>1012522</v>
      </c>
      <c r="B974" s="6" t="s">
        <v>1271</v>
      </c>
      <c r="C974" s="7" t="s">
        <v>658</v>
      </c>
      <c r="D974" s="7" t="s">
        <v>1097</v>
      </c>
      <c r="E974" s="7" t="s">
        <v>806</v>
      </c>
      <c r="F974" s="7" t="s">
        <v>727</v>
      </c>
      <c r="G974" s="7" t="s">
        <v>1066</v>
      </c>
      <c r="H974" s="7" t="s">
        <v>982</v>
      </c>
      <c r="I974" s="6" t="s">
        <v>8</v>
      </c>
      <c r="J974" s="1"/>
      <c r="K974" s="1"/>
      <c r="L974" s="1"/>
      <c r="M974" s="1"/>
      <c r="N974" s="1"/>
      <c r="O974" s="1"/>
      <c r="P974" s="1"/>
      <c r="Q974" s="12">
        <v>372705</v>
      </c>
      <c r="R974" s="29">
        <f t="shared" si="48"/>
        <v>0</v>
      </c>
      <c r="S974" t="str">
        <f t="shared" si="49"/>
        <v>OK</v>
      </c>
      <c r="T974" s="10">
        <f>IFERROR(VLOOKUP(A974,[1]!Tabla1[[#All],[Material]:[venta nueva]],38,FALSE),0)</f>
        <v>0</v>
      </c>
    </row>
    <row r="975" spans="1:20" hidden="1" x14ac:dyDescent="0.35">
      <c r="A975">
        <f t="shared" si="47"/>
        <v>1012523</v>
      </c>
      <c r="B975" s="6" t="s">
        <v>1271</v>
      </c>
      <c r="C975" s="7" t="s">
        <v>658</v>
      </c>
      <c r="D975" s="7" t="s">
        <v>1097</v>
      </c>
      <c r="E975" s="7" t="s">
        <v>807</v>
      </c>
      <c r="F975" s="7" t="s">
        <v>729</v>
      </c>
      <c r="G975" s="7" t="s">
        <v>1066</v>
      </c>
      <c r="H975" s="7" t="s">
        <v>982</v>
      </c>
      <c r="I975" s="6" t="s">
        <v>8</v>
      </c>
      <c r="J975" s="1"/>
      <c r="K975" s="1"/>
      <c r="L975" s="1"/>
      <c r="M975" s="1"/>
      <c r="N975" s="1"/>
      <c r="O975" s="1"/>
      <c r="P975" s="1"/>
      <c r="Q975" s="12">
        <v>115102</v>
      </c>
      <c r="R975" s="29">
        <f t="shared" si="48"/>
        <v>0</v>
      </c>
      <c r="S975" t="str">
        <f t="shared" si="49"/>
        <v>OK</v>
      </c>
      <c r="T975" s="10">
        <f>IFERROR(VLOOKUP(A975,[1]!Tabla1[[#All],[Material]:[venta nueva]],38,FALSE),0)</f>
        <v>0</v>
      </c>
    </row>
    <row r="976" spans="1:20" hidden="1" x14ac:dyDescent="0.35">
      <c r="A976">
        <f t="shared" si="47"/>
        <v>1012524</v>
      </c>
      <c r="B976" s="6" t="s">
        <v>1271</v>
      </c>
      <c r="C976" s="7" t="s">
        <v>658</v>
      </c>
      <c r="D976" s="7" t="s">
        <v>1097</v>
      </c>
      <c r="E976" s="7" t="s">
        <v>808</v>
      </c>
      <c r="F976" s="7" t="s">
        <v>731</v>
      </c>
      <c r="G976" s="7" t="s">
        <v>1066</v>
      </c>
      <c r="H976" s="7" t="s">
        <v>982</v>
      </c>
      <c r="I976" s="6" t="s">
        <v>8</v>
      </c>
      <c r="J976" s="1"/>
      <c r="K976" s="1"/>
      <c r="L976" s="1"/>
      <c r="M976" s="1"/>
      <c r="N976" s="1"/>
      <c r="O976" s="1"/>
      <c r="P976" s="1"/>
      <c r="Q976" s="12">
        <v>12949</v>
      </c>
      <c r="R976" s="29">
        <f t="shared" si="48"/>
        <v>0</v>
      </c>
      <c r="S976" t="str">
        <f t="shared" si="49"/>
        <v>OK</v>
      </c>
      <c r="T976" s="10">
        <f>IFERROR(VLOOKUP(A976,[1]!Tabla1[[#All],[Material]:[venta nueva]],38,FALSE),0)</f>
        <v>0</v>
      </c>
    </row>
    <row r="977" spans="1:20" hidden="1" x14ac:dyDescent="0.35">
      <c r="A977">
        <f t="shared" si="47"/>
        <v>1012525</v>
      </c>
      <c r="B977" s="6" t="s">
        <v>1271</v>
      </c>
      <c r="C977" s="7" t="s">
        <v>658</v>
      </c>
      <c r="D977" s="7" t="s">
        <v>1097</v>
      </c>
      <c r="E977" s="7" t="s">
        <v>809</v>
      </c>
      <c r="F977" s="7" t="s">
        <v>709</v>
      </c>
      <c r="G977" s="7" t="s">
        <v>1072</v>
      </c>
      <c r="H977" s="7" t="s">
        <v>993</v>
      </c>
      <c r="I977" s="6" t="s">
        <v>14</v>
      </c>
      <c r="J977" s="1"/>
      <c r="K977" s="1"/>
      <c r="L977" s="1"/>
      <c r="M977" s="1"/>
      <c r="N977" s="1"/>
      <c r="O977" s="1"/>
      <c r="P977" s="1"/>
      <c r="Q977" s="12">
        <v>8882</v>
      </c>
      <c r="R977" s="29">
        <f t="shared" si="48"/>
        <v>0</v>
      </c>
      <c r="S977" t="str">
        <f t="shared" si="49"/>
        <v>OK</v>
      </c>
      <c r="T977" s="10">
        <f>IFERROR(VLOOKUP(A977,[1]!Tabla1[[#All],[Material]:[venta nueva]],38,FALSE),0)</f>
        <v>0</v>
      </c>
    </row>
    <row r="978" spans="1:20" hidden="1" x14ac:dyDescent="0.35">
      <c r="A978">
        <f t="shared" si="47"/>
        <v>1012526</v>
      </c>
      <c r="B978" s="6" t="s">
        <v>1271</v>
      </c>
      <c r="C978" s="7" t="s">
        <v>658</v>
      </c>
      <c r="D978" s="7" t="s">
        <v>1097</v>
      </c>
      <c r="E978" s="7" t="s">
        <v>810</v>
      </c>
      <c r="F978" s="7" t="s">
        <v>711</v>
      </c>
      <c r="G978" s="7" t="s">
        <v>1072</v>
      </c>
      <c r="H978" s="7" t="s">
        <v>993</v>
      </c>
      <c r="I978" s="6" t="s">
        <v>14</v>
      </c>
      <c r="J978" s="1"/>
      <c r="K978" s="1"/>
      <c r="L978" s="1"/>
      <c r="M978" s="1"/>
      <c r="N978" s="1"/>
      <c r="O978" s="1"/>
      <c r="P978" s="1"/>
      <c r="Q978" s="12">
        <v>6591</v>
      </c>
      <c r="R978" s="29">
        <f t="shared" si="48"/>
        <v>0</v>
      </c>
      <c r="S978" t="str">
        <f t="shared" si="49"/>
        <v>OK</v>
      </c>
      <c r="T978" s="10">
        <f>IFERROR(VLOOKUP(A978,[1]!Tabla1[[#All],[Material]:[venta nueva]],38,FALSE),0)</f>
        <v>0</v>
      </c>
    </row>
    <row r="979" spans="1:20" hidden="1" x14ac:dyDescent="0.35">
      <c r="A979">
        <f t="shared" si="47"/>
        <v>1012527</v>
      </c>
      <c r="B979" s="6" t="s">
        <v>1271</v>
      </c>
      <c r="C979" s="7" t="s">
        <v>658</v>
      </c>
      <c r="D979" s="7" t="s">
        <v>1097</v>
      </c>
      <c r="E979" s="7" t="s">
        <v>811</v>
      </c>
      <c r="F979" s="7" t="s">
        <v>812</v>
      </c>
      <c r="G979" s="7" t="s">
        <v>1072</v>
      </c>
      <c r="H979" s="7" t="s">
        <v>993</v>
      </c>
      <c r="I979" s="6" t="s">
        <v>14</v>
      </c>
      <c r="J979" s="1"/>
      <c r="K979" s="1"/>
      <c r="L979" s="1"/>
      <c r="M979" s="1"/>
      <c r="N979" s="1"/>
      <c r="O979" s="1"/>
      <c r="P979" s="1"/>
      <c r="Q979" s="12">
        <v>11853</v>
      </c>
      <c r="R979" s="29">
        <f t="shared" si="48"/>
        <v>0</v>
      </c>
      <c r="S979" t="str">
        <f t="shared" si="49"/>
        <v>OK</v>
      </c>
      <c r="T979" s="10">
        <f>IFERROR(VLOOKUP(A979,[1]!Tabla1[[#All],[Material]:[venta nueva]],38,FALSE),0)</f>
        <v>0</v>
      </c>
    </row>
    <row r="980" spans="1:20" hidden="1" x14ac:dyDescent="0.35">
      <c r="A980">
        <f t="shared" si="47"/>
        <v>1012552</v>
      </c>
      <c r="B980" s="6" t="s">
        <v>1271</v>
      </c>
      <c r="C980" s="7" t="s">
        <v>658</v>
      </c>
      <c r="D980" s="7" t="s">
        <v>1097</v>
      </c>
      <c r="E980" s="7" t="s">
        <v>817</v>
      </c>
      <c r="F980" s="7" t="s">
        <v>818</v>
      </c>
      <c r="G980" s="7" t="s">
        <v>1066</v>
      </c>
      <c r="H980" s="7" t="s">
        <v>982</v>
      </c>
      <c r="I980" s="6" t="s">
        <v>11</v>
      </c>
      <c r="J980" s="1"/>
      <c r="K980" s="1"/>
      <c r="L980" s="1"/>
      <c r="M980" s="1"/>
      <c r="N980" s="1"/>
      <c r="O980" s="1"/>
      <c r="P980" s="1"/>
      <c r="Q980" s="12">
        <v>24001</v>
      </c>
      <c r="R980" s="29">
        <f t="shared" si="48"/>
        <v>0</v>
      </c>
      <c r="S980" t="str">
        <f t="shared" si="49"/>
        <v>OK</v>
      </c>
      <c r="T980" s="10">
        <f>IFERROR(VLOOKUP(A980,[1]!Tabla1[[#All],[Material]:[venta nueva]],38,FALSE),0)</f>
        <v>0</v>
      </c>
    </row>
    <row r="981" spans="1:20" hidden="1" x14ac:dyDescent="0.35">
      <c r="A981">
        <f t="shared" si="47"/>
        <v>1012601</v>
      </c>
      <c r="B981" s="6" t="s">
        <v>1271</v>
      </c>
      <c r="C981" s="7" t="s">
        <v>658</v>
      </c>
      <c r="D981" s="7" t="s">
        <v>1097</v>
      </c>
      <c r="E981" s="7" t="s">
        <v>823</v>
      </c>
      <c r="F981" s="7" t="s">
        <v>1452</v>
      </c>
      <c r="G981" s="7" t="s">
        <v>1065</v>
      </c>
      <c r="H981" s="7" t="s">
        <v>995</v>
      </c>
      <c r="I981" s="6" t="s">
        <v>8</v>
      </c>
      <c r="J981" s="1"/>
      <c r="K981" s="1"/>
      <c r="L981" s="1"/>
      <c r="M981" s="1"/>
      <c r="N981" s="1"/>
      <c r="O981" s="1"/>
      <c r="P981" s="1"/>
      <c r="Q981" s="12">
        <v>120229</v>
      </c>
      <c r="R981" s="29">
        <f t="shared" si="48"/>
        <v>0</v>
      </c>
      <c r="S981" t="str">
        <f t="shared" si="49"/>
        <v>OK</v>
      </c>
      <c r="T981" s="10">
        <f>IFERROR(VLOOKUP(A981,[1]!Tabla1[[#All],[Material]:[venta nueva]],38,FALSE),0)</f>
        <v>0</v>
      </c>
    </row>
    <row r="982" spans="1:20" hidden="1" x14ac:dyDescent="0.35">
      <c r="A982">
        <f t="shared" si="47"/>
        <v>1012612</v>
      </c>
      <c r="B982" s="6" t="s">
        <v>1271</v>
      </c>
      <c r="C982" s="7" t="s">
        <v>658</v>
      </c>
      <c r="D982" s="7" t="s">
        <v>1097</v>
      </c>
      <c r="E982" s="7" t="s">
        <v>825</v>
      </c>
      <c r="F982" s="7" t="s">
        <v>826</v>
      </c>
      <c r="G982" s="7" t="s">
        <v>1063</v>
      </c>
      <c r="H982" s="7" t="s">
        <v>988</v>
      </c>
      <c r="I982" s="6" t="s">
        <v>12</v>
      </c>
      <c r="J982" s="1"/>
      <c r="K982" s="1"/>
      <c r="L982" s="1"/>
      <c r="M982" s="1"/>
      <c r="N982" s="1"/>
      <c r="O982" s="1"/>
      <c r="P982" s="1"/>
      <c r="Q982" s="12">
        <v>707191</v>
      </c>
      <c r="R982" s="29">
        <f t="shared" si="48"/>
        <v>0</v>
      </c>
      <c r="S982" t="str">
        <f t="shared" si="49"/>
        <v>OK</v>
      </c>
      <c r="T982" s="10">
        <f>IFERROR(VLOOKUP(A982,[1]!Tabla1[[#All],[Material]:[venta nueva]],38,FALSE),0)</f>
        <v>0</v>
      </c>
    </row>
    <row r="983" spans="1:20" hidden="1" x14ac:dyDescent="0.35">
      <c r="A983">
        <f t="shared" si="47"/>
        <v>1012674</v>
      </c>
      <c r="B983" s="6" t="s">
        <v>1271</v>
      </c>
      <c r="C983" s="7" t="s">
        <v>658</v>
      </c>
      <c r="D983" s="7" t="s">
        <v>1097</v>
      </c>
      <c r="E983" s="7" t="s">
        <v>828</v>
      </c>
      <c r="F983" s="7" t="s">
        <v>829</v>
      </c>
      <c r="G983" s="7" t="s">
        <v>1065</v>
      </c>
      <c r="H983" s="7" t="s">
        <v>989</v>
      </c>
      <c r="I983" s="6" t="s">
        <v>13</v>
      </c>
      <c r="J983" s="1"/>
      <c r="K983" s="1"/>
      <c r="L983" s="1"/>
      <c r="M983" s="1"/>
      <c r="N983" s="1"/>
      <c r="O983" s="1"/>
      <c r="P983" s="1"/>
      <c r="Q983" s="12">
        <v>51269</v>
      </c>
      <c r="R983" s="29">
        <f t="shared" si="48"/>
        <v>0</v>
      </c>
      <c r="S983" t="str">
        <f t="shared" si="49"/>
        <v>OK</v>
      </c>
      <c r="T983" s="10">
        <f>IFERROR(VLOOKUP(A983,[1]!Tabla1[[#All],[Material]:[venta nueva]],38,FALSE),0)</f>
        <v>0</v>
      </c>
    </row>
    <row r="984" spans="1:20" hidden="1" x14ac:dyDescent="0.35">
      <c r="A984">
        <f t="shared" si="47"/>
        <v>1012694</v>
      </c>
      <c r="B984" s="6" t="s">
        <v>1271</v>
      </c>
      <c r="C984" s="7" t="s">
        <v>658</v>
      </c>
      <c r="D984" s="7" t="s">
        <v>1097</v>
      </c>
      <c r="E984" s="7" t="s">
        <v>832</v>
      </c>
      <c r="F984" s="7" t="s">
        <v>1282</v>
      </c>
      <c r="G984" s="7" t="s">
        <v>1066</v>
      </c>
      <c r="H984" s="7" t="s">
        <v>982</v>
      </c>
      <c r="I984" s="6" t="s">
        <v>8</v>
      </c>
      <c r="J984" s="1"/>
      <c r="K984" s="1"/>
      <c r="L984" s="1"/>
      <c r="M984" s="1"/>
      <c r="N984" s="1"/>
      <c r="O984" s="1"/>
      <c r="P984" s="1"/>
      <c r="Q984" s="12">
        <v>54428</v>
      </c>
      <c r="R984" s="29">
        <f t="shared" si="48"/>
        <v>0</v>
      </c>
      <c r="S984" t="str">
        <f t="shared" si="49"/>
        <v>OK</v>
      </c>
      <c r="T984" s="10">
        <f>IFERROR(VLOOKUP(A984,[1]!Tabla1[[#All],[Material]:[venta nueva]],38,FALSE),0)</f>
        <v>0</v>
      </c>
    </row>
    <row r="985" spans="1:20" hidden="1" x14ac:dyDescent="0.35">
      <c r="A985">
        <f t="shared" si="47"/>
        <v>1012719</v>
      </c>
      <c r="B985" s="6" t="s">
        <v>1271</v>
      </c>
      <c r="C985" s="7" t="s">
        <v>658</v>
      </c>
      <c r="D985" s="7" t="s">
        <v>1097</v>
      </c>
      <c r="E985" s="7" t="s">
        <v>837</v>
      </c>
      <c r="F985" s="7" t="s">
        <v>838</v>
      </c>
      <c r="G985" s="7" t="s">
        <v>1063</v>
      </c>
      <c r="H985" s="7" t="s">
        <v>999</v>
      </c>
      <c r="I985" s="6" t="s">
        <v>662</v>
      </c>
      <c r="J985" s="1"/>
      <c r="K985" s="1"/>
      <c r="L985" s="1"/>
      <c r="M985" s="1"/>
      <c r="N985" s="1"/>
      <c r="O985" s="1"/>
      <c r="P985" s="1"/>
      <c r="Q985" s="12">
        <v>386002</v>
      </c>
      <c r="R985" s="29">
        <f t="shared" si="48"/>
        <v>0</v>
      </c>
      <c r="S985" t="str">
        <f t="shared" si="49"/>
        <v>OK</v>
      </c>
      <c r="T985" s="10">
        <f>IFERROR(VLOOKUP(A985,[1]!Tabla1[[#All],[Material]:[venta nueva]],38,FALSE),0)</f>
        <v>0</v>
      </c>
    </row>
    <row r="986" spans="1:20" hidden="1" x14ac:dyDescent="0.35">
      <c r="A986">
        <f t="shared" si="47"/>
        <v>1012725</v>
      </c>
      <c r="B986" s="6" t="s">
        <v>1271</v>
      </c>
      <c r="C986" s="7" t="s">
        <v>658</v>
      </c>
      <c r="D986" s="7" t="s">
        <v>1097</v>
      </c>
      <c r="E986" s="7" t="s">
        <v>841</v>
      </c>
      <c r="F986" s="7" t="s">
        <v>842</v>
      </c>
      <c r="G986" s="7" t="s">
        <v>985</v>
      </c>
      <c r="H986" s="7" t="s">
        <v>985</v>
      </c>
      <c r="I986" s="6" t="s">
        <v>10</v>
      </c>
      <c r="J986" s="1"/>
      <c r="K986" s="1"/>
      <c r="L986" s="1"/>
      <c r="M986" s="1"/>
      <c r="N986" s="1"/>
      <c r="O986" s="1"/>
      <c r="P986" s="1"/>
      <c r="Q986" s="12">
        <v>11995</v>
      </c>
      <c r="R986" s="29">
        <f t="shared" si="48"/>
        <v>0</v>
      </c>
      <c r="S986" t="str">
        <f t="shared" si="49"/>
        <v>OK</v>
      </c>
      <c r="T986" s="10">
        <f>IFERROR(VLOOKUP(A986,[1]!Tabla1[[#All],[Material]:[venta nueva]],38,FALSE),0)</f>
        <v>0</v>
      </c>
    </row>
    <row r="987" spans="1:20" hidden="1" x14ac:dyDescent="0.35">
      <c r="A987">
        <f t="shared" si="47"/>
        <v>1012744</v>
      </c>
      <c r="B987" s="6" t="s">
        <v>1271</v>
      </c>
      <c r="C987" s="7" t="s">
        <v>658</v>
      </c>
      <c r="D987" s="7" t="s">
        <v>1097</v>
      </c>
      <c r="E987" s="7" t="s">
        <v>1099</v>
      </c>
      <c r="F987" s="7" t="s">
        <v>1100</v>
      </c>
      <c r="G987" s="7" t="s">
        <v>1066</v>
      </c>
      <c r="H987" s="7" t="s">
        <v>982</v>
      </c>
      <c r="I987" s="6" t="s">
        <v>11</v>
      </c>
      <c r="J987" s="1"/>
      <c r="K987" s="1"/>
      <c r="L987" s="1"/>
      <c r="M987" s="1"/>
      <c r="N987" s="1"/>
      <c r="O987" s="1"/>
      <c r="P987" s="1"/>
      <c r="Q987" s="12">
        <v>106127</v>
      </c>
      <c r="R987" s="29">
        <f t="shared" si="48"/>
        <v>0</v>
      </c>
      <c r="S987" t="str">
        <f t="shared" si="49"/>
        <v>OK</v>
      </c>
      <c r="T987" s="10">
        <f>IFERROR(VLOOKUP(A987,[1]!Tabla1[[#All],[Material]:[venta nueva]],38,FALSE),0)</f>
        <v>0</v>
      </c>
    </row>
    <row r="988" spans="1:20" hidden="1" x14ac:dyDescent="0.35">
      <c r="A988">
        <f t="shared" si="47"/>
        <v>1020017</v>
      </c>
      <c r="B988" s="6" t="s">
        <v>1271</v>
      </c>
      <c r="C988" s="7" t="s">
        <v>553</v>
      </c>
      <c r="D988" s="7" t="s">
        <v>1095</v>
      </c>
      <c r="E988" s="7" t="s">
        <v>17</v>
      </c>
      <c r="F988" s="7" t="s">
        <v>18</v>
      </c>
      <c r="G988" s="7" t="s">
        <v>1074</v>
      </c>
      <c r="H988" s="7" t="s">
        <v>1001</v>
      </c>
      <c r="I988" s="6" t="s">
        <v>11</v>
      </c>
      <c r="J988" s="1">
        <v>773</v>
      </c>
      <c r="K988" s="1">
        <v>71227</v>
      </c>
      <c r="L988" s="1">
        <v>72000</v>
      </c>
      <c r="M988" s="1">
        <v>773</v>
      </c>
      <c r="N988" s="1">
        <v>71227</v>
      </c>
      <c r="O988" s="1">
        <v>72000</v>
      </c>
      <c r="P988" s="1">
        <v>72000</v>
      </c>
      <c r="Q988" s="12"/>
      <c r="R988" s="29">
        <f t="shared" si="48"/>
        <v>0</v>
      </c>
      <c r="S988" t="str">
        <f t="shared" si="49"/>
        <v>OK</v>
      </c>
      <c r="T988" s="10">
        <f>IFERROR(VLOOKUP(A988,[1]!Tabla1[[#All],[Material]:[venta nueva]],38,FALSE),0)</f>
        <v>0</v>
      </c>
    </row>
    <row r="989" spans="1:20" hidden="1" x14ac:dyDescent="0.35">
      <c r="A989">
        <f t="shared" si="47"/>
        <v>1020086</v>
      </c>
      <c r="B989" s="6" t="s">
        <v>1271</v>
      </c>
      <c r="C989" s="7" t="s">
        <v>553</v>
      </c>
      <c r="D989" s="7" t="s">
        <v>1095</v>
      </c>
      <c r="E989" s="7" t="s">
        <v>1248</v>
      </c>
      <c r="F989" s="7" t="s">
        <v>1249</v>
      </c>
      <c r="G989" s="7" t="s">
        <v>1075</v>
      </c>
      <c r="H989" s="7" t="s">
        <v>1002</v>
      </c>
      <c r="I989" s="6" t="s">
        <v>11</v>
      </c>
      <c r="J989" s="1">
        <v>71811</v>
      </c>
      <c r="K989" s="1">
        <v>0</v>
      </c>
      <c r="L989" s="1">
        <v>0</v>
      </c>
      <c r="M989" s="1">
        <v>71811</v>
      </c>
      <c r="N989" s="1">
        <v>0</v>
      </c>
      <c r="O989" s="1">
        <v>0</v>
      </c>
      <c r="P989" s="1"/>
      <c r="Q989" s="12"/>
      <c r="R989" s="29">
        <f t="shared" si="48"/>
        <v>0</v>
      </c>
      <c r="S989" t="str">
        <f t="shared" si="49"/>
        <v>OK</v>
      </c>
      <c r="T989" s="10">
        <f>IFERROR(VLOOKUP(A989,[1]!Tabla1[[#All],[Material]:[venta nueva]],38,FALSE),0)</f>
        <v>0</v>
      </c>
    </row>
    <row r="990" spans="1:20" hidden="1" x14ac:dyDescent="0.35">
      <c r="A990">
        <f t="shared" si="47"/>
        <v>1020105</v>
      </c>
      <c r="B990" s="6" t="s">
        <v>1271</v>
      </c>
      <c r="C990" s="7" t="s">
        <v>553</v>
      </c>
      <c r="D990" s="7" t="s">
        <v>1095</v>
      </c>
      <c r="E990" s="7" t="s">
        <v>19</v>
      </c>
      <c r="F990" s="7" t="s">
        <v>20</v>
      </c>
      <c r="G990" s="7" t="s">
        <v>1075</v>
      </c>
      <c r="H990" s="7" t="s">
        <v>1002</v>
      </c>
      <c r="I990" s="6" t="s">
        <v>16</v>
      </c>
      <c r="J990" s="1">
        <v>-21970</v>
      </c>
      <c r="K990" s="1">
        <v>56970</v>
      </c>
      <c r="L990" s="1">
        <v>35000</v>
      </c>
      <c r="M990" s="1">
        <v>-21970</v>
      </c>
      <c r="N990" s="1">
        <v>56970</v>
      </c>
      <c r="O990" s="1">
        <v>40000</v>
      </c>
      <c r="P990" s="1">
        <v>40000</v>
      </c>
      <c r="Q990" s="12"/>
      <c r="R990" s="29">
        <f t="shared" si="48"/>
        <v>0</v>
      </c>
      <c r="S990" t="str">
        <f t="shared" si="49"/>
        <v>OK</v>
      </c>
      <c r="T990" s="10">
        <f>IFERROR(VLOOKUP(A990,[1]!Tabla1[[#All],[Material]:[venta nueva]],38,FALSE),0)</f>
        <v>0</v>
      </c>
    </row>
    <row r="991" spans="1:20" hidden="1" x14ac:dyDescent="0.35">
      <c r="A991">
        <f t="shared" si="47"/>
        <v>1020110</v>
      </c>
      <c r="B991" s="6" t="s">
        <v>1271</v>
      </c>
      <c r="C991" s="7" t="s">
        <v>553</v>
      </c>
      <c r="D991" s="7" t="s">
        <v>1095</v>
      </c>
      <c r="E991" s="7" t="s">
        <v>21</v>
      </c>
      <c r="F991" s="7" t="s">
        <v>22</v>
      </c>
      <c r="G991" s="7" t="s">
        <v>1075</v>
      </c>
      <c r="H991" s="7" t="s">
        <v>1003</v>
      </c>
      <c r="I991" s="6" t="s">
        <v>16</v>
      </c>
      <c r="J991" s="1">
        <v>63591</v>
      </c>
      <c r="K991" s="1">
        <v>325556</v>
      </c>
      <c r="L991" s="1">
        <v>258000</v>
      </c>
      <c r="M991" s="1">
        <v>63591</v>
      </c>
      <c r="N991" s="1">
        <v>325556</v>
      </c>
      <c r="O991" s="1">
        <v>273000</v>
      </c>
      <c r="P991" s="1">
        <v>273000</v>
      </c>
      <c r="Q991" s="12"/>
      <c r="R991" s="29">
        <f t="shared" si="48"/>
        <v>0</v>
      </c>
      <c r="S991" t="str">
        <f t="shared" si="49"/>
        <v>OK</v>
      </c>
      <c r="T991" s="10">
        <f>IFERROR(VLOOKUP(A991,[1]!Tabla1[[#All],[Material]:[venta nueva]],38,FALSE),0)</f>
        <v>0</v>
      </c>
    </row>
    <row r="992" spans="1:20" hidden="1" x14ac:dyDescent="0.35">
      <c r="A992">
        <f t="shared" si="47"/>
        <v>1020284</v>
      </c>
      <c r="B992" s="6" t="s">
        <v>1271</v>
      </c>
      <c r="C992" s="7" t="s">
        <v>553</v>
      </c>
      <c r="D992" s="7" t="s">
        <v>1095</v>
      </c>
      <c r="E992" s="7" t="s">
        <v>23</v>
      </c>
      <c r="F992" s="7" t="s">
        <v>24</v>
      </c>
      <c r="G992" s="7" t="s">
        <v>1076</v>
      </c>
      <c r="H992" s="7" t="s">
        <v>1004</v>
      </c>
      <c r="I992" s="6" t="s">
        <v>16</v>
      </c>
      <c r="J992" s="1">
        <v>618</v>
      </c>
      <c r="K992" s="1">
        <v>6382</v>
      </c>
      <c r="L992" s="1">
        <v>7000</v>
      </c>
      <c r="M992" s="1">
        <v>618</v>
      </c>
      <c r="N992" s="1">
        <v>6382</v>
      </c>
      <c r="O992" s="1">
        <v>7000</v>
      </c>
      <c r="P992" s="1">
        <v>7000</v>
      </c>
      <c r="Q992" s="12"/>
      <c r="R992" s="29">
        <f t="shared" si="48"/>
        <v>0</v>
      </c>
      <c r="S992" t="str">
        <f t="shared" si="49"/>
        <v>OK</v>
      </c>
      <c r="T992" s="10">
        <f>IFERROR(VLOOKUP(A992,[1]!Tabla1[[#All],[Material]:[venta nueva]],38,FALSE),0)</f>
        <v>0</v>
      </c>
    </row>
    <row r="993" spans="1:20" hidden="1" x14ac:dyDescent="0.35">
      <c r="A993">
        <f t="shared" si="47"/>
        <v>1020326</v>
      </c>
      <c r="B993" s="6" t="s">
        <v>1271</v>
      </c>
      <c r="C993" s="7" t="s">
        <v>553</v>
      </c>
      <c r="D993" s="7" t="s">
        <v>1095</v>
      </c>
      <c r="E993" s="7" t="s">
        <v>25</v>
      </c>
      <c r="F993" s="7" t="s">
        <v>26</v>
      </c>
      <c r="G993" s="7" t="s">
        <v>1077</v>
      </c>
      <c r="H993" s="7" t="s">
        <v>1005</v>
      </c>
      <c r="I993" s="6" t="s">
        <v>16</v>
      </c>
      <c r="J993" s="1">
        <v>-151535</v>
      </c>
      <c r="K993" s="1">
        <v>240044</v>
      </c>
      <c r="L993" s="1">
        <v>288000</v>
      </c>
      <c r="M993" s="1">
        <v>-151535</v>
      </c>
      <c r="N993" s="1">
        <v>240044</v>
      </c>
      <c r="O993" s="1">
        <v>288000</v>
      </c>
      <c r="P993" s="1">
        <v>288000</v>
      </c>
      <c r="Q993" s="12"/>
      <c r="R993" s="29">
        <f t="shared" si="48"/>
        <v>0</v>
      </c>
      <c r="S993" t="str">
        <f t="shared" si="49"/>
        <v>OK</v>
      </c>
      <c r="T993" s="10">
        <f>IFERROR(VLOOKUP(A993,[1]!Tabla1[[#All],[Material]:[venta nueva]],38,FALSE),0)</f>
        <v>0</v>
      </c>
    </row>
    <row r="994" spans="1:20" hidden="1" x14ac:dyDescent="0.35">
      <c r="A994">
        <f t="shared" si="47"/>
        <v>1020339</v>
      </c>
      <c r="B994" s="6" t="s">
        <v>1271</v>
      </c>
      <c r="C994" s="7" t="s">
        <v>553</v>
      </c>
      <c r="D994" s="7" t="s">
        <v>1095</v>
      </c>
      <c r="E994" s="7" t="s">
        <v>27</v>
      </c>
      <c r="F994" s="7" t="s">
        <v>28</v>
      </c>
      <c r="G994" s="7" t="s">
        <v>1078</v>
      </c>
      <c r="H994" s="7" t="s">
        <v>1006</v>
      </c>
      <c r="I994" s="6" t="s">
        <v>11</v>
      </c>
      <c r="J994" s="1">
        <v>-23149</v>
      </c>
      <c r="K994" s="1">
        <v>95149</v>
      </c>
      <c r="L994" s="1">
        <v>72000</v>
      </c>
      <c r="M994" s="1">
        <v>-23149</v>
      </c>
      <c r="N994" s="1">
        <v>142149</v>
      </c>
      <c r="O994" s="1">
        <v>119000</v>
      </c>
      <c r="P994" s="1">
        <v>119000</v>
      </c>
      <c r="Q994" s="12"/>
      <c r="R994" s="29">
        <f t="shared" si="48"/>
        <v>0</v>
      </c>
      <c r="S994" t="str">
        <f t="shared" si="49"/>
        <v>OK</v>
      </c>
      <c r="T994" s="10">
        <f>IFERROR(VLOOKUP(A994,[1]!Tabla1[[#All],[Material]:[venta nueva]],38,FALSE),0)</f>
        <v>0</v>
      </c>
    </row>
    <row r="995" spans="1:20" hidden="1" x14ac:dyDescent="0.35">
      <c r="A995">
        <f t="shared" si="47"/>
        <v>1020349</v>
      </c>
      <c r="B995" s="6" t="s">
        <v>1271</v>
      </c>
      <c r="C995" s="7" t="s">
        <v>553</v>
      </c>
      <c r="D995" s="7" t="s">
        <v>1095</v>
      </c>
      <c r="E995" s="7" t="s">
        <v>29</v>
      </c>
      <c r="F995" s="7" t="s">
        <v>30</v>
      </c>
      <c r="G995" s="7" t="s">
        <v>1079</v>
      </c>
      <c r="H995" s="7" t="s">
        <v>1007</v>
      </c>
      <c r="I995" s="6" t="s">
        <v>11</v>
      </c>
      <c r="J995" s="1">
        <v>76604</v>
      </c>
      <c r="K995" s="1">
        <v>151542</v>
      </c>
      <c r="L995" s="1">
        <v>216000</v>
      </c>
      <c r="M995" s="1">
        <v>76604</v>
      </c>
      <c r="N995" s="1">
        <v>151542</v>
      </c>
      <c r="O995" s="1">
        <v>216000</v>
      </c>
      <c r="P995" s="1">
        <v>216000</v>
      </c>
      <c r="Q995" s="12"/>
      <c r="R995" s="29">
        <f t="shared" si="48"/>
        <v>0</v>
      </c>
      <c r="S995" t="str">
        <f t="shared" si="49"/>
        <v>OK</v>
      </c>
      <c r="T995" s="10">
        <f>IFERROR(VLOOKUP(A995,[1]!Tabla1[[#All],[Material]:[venta nueva]],38,FALSE),0)</f>
        <v>0</v>
      </c>
    </row>
    <row r="996" spans="1:20" hidden="1" x14ac:dyDescent="0.35">
      <c r="A996">
        <f t="shared" si="47"/>
        <v>1020352</v>
      </c>
      <c r="B996" s="6" t="s">
        <v>1271</v>
      </c>
      <c r="C996" s="7" t="s">
        <v>553</v>
      </c>
      <c r="D996" s="7" t="s">
        <v>1095</v>
      </c>
      <c r="E996" s="7" t="s">
        <v>31</v>
      </c>
      <c r="F996" s="7" t="s">
        <v>32</v>
      </c>
      <c r="G996" s="7" t="s">
        <v>1080</v>
      </c>
      <c r="H996" s="7" t="s">
        <v>1008</v>
      </c>
      <c r="I996" s="6" t="s">
        <v>11</v>
      </c>
      <c r="J996" s="1">
        <v>14417</v>
      </c>
      <c r="K996" s="1">
        <v>29913</v>
      </c>
      <c r="L996" s="1">
        <v>48000</v>
      </c>
      <c r="M996" s="1">
        <v>14417</v>
      </c>
      <c r="N996" s="1">
        <v>29913</v>
      </c>
      <c r="O996" s="1">
        <v>48000</v>
      </c>
      <c r="P996" s="1">
        <v>48000</v>
      </c>
      <c r="Q996" s="12"/>
      <c r="R996" s="29">
        <f t="shared" si="48"/>
        <v>0</v>
      </c>
      <c r="S996" t="str">
        <f t="shared" si="49"/>
        <v>OK</v>
      </c>
      <c r="T996" s="10">
        <f>IFERROR(VLOOKUP(A996,[1]!Tabla1[[#All],[Material]:[venta nueva]],38,FALSE),0)</f>
        <v>0</v>
      </c>
    </row>
    <row r="997" spans="1:20" hidden="1" x14ac:dyDescent="0.35">
      <c r="A997">
        <f t="shared" si="47"/>
        <v>1020367</v>
      </c>
      <c r="B997" s="6" t="s">
        <v>1271</v>
      </c>
      <c r="C997" s="7" t="s">
        <v>553</v>
      </c>
      <c r="D997" s="7" t="s">
        <v>1095</v>
      </c>
      <c r="E997" s="7" t="s">
        <v>33</v>
      </c>
      <c r="F997" s="7" t="s">
        <v>34</v>
      </c>
      <c r="G997" s="7" t="s">
        <v>1078</v>
      </c>
      <c r="H997" s="7" t="s">
        <v>1009</v>
      </c>
      <c r="I997" s="6" t="s">
        <v>11</v>
      </c>
      <c r="J997" s="1">
        <v>68</v>
      </c>
      <c r="K997" s="1">
        <v>71932</v>
      </c>
      <c r="L997" s="1">
        <v>72000</v>
      </c>
      <c r="M997" s="1">
        <v>68</v>
      </c>
      <c r="N997" s="1">
        <v>71932</v>
      </c>
      <c r="O997" s="1">
        <v>72000</v>
      </c>
      <c r="P997" s="1">
        <v>48000</v>
      </c>
      <c r="Q997" s="12"/>
      <c r="R997" s="29">
        <f t="shared" si="48"/>
        <v>24000</v>
      </c>
      <c r="S997" t="str">
        <f t="shared" si="49"/>
        <v>Sobre ingreso</v>
      </c>
      <c r="T997" s="10">
        <f>IFERROR(VLOOKUP(A997,[1]!Tabla1[[#All],[Material]:[venta nueva]],38,FALSE),0)</f>
        <v>0</v>
      </c>
    </row>
    <row r="998" spans="1:20" hidden="1" x14ac:dyDescent="0.35">
      <c r="A998">
        <f t="shared" si="47"/>
        <v>1020412</v>
      </c>
      <c r="B998" s="6" t="s">
        <v>1271</v>
      </c>
      <c r="C998" s="7" t="s">
        <v>553</v>
      </c>
      <c r="D998" s="7" t="s">
        <v>1095</v>
      </c>
      <c r="E998" s="7" t="s">
        <v>35</v>
      </c>
      <c r="F998" s="7" t="s">
        <v>36</v>
      </c>
      <c r="G998" s="7" t="s">
        <v>1081</v>
      </c>
      <c r="H998" s="7" t="s">
        <v>1010</v>
      </c>
      <c r="I998" s="6" t="s">
        <v>11</v>
      </c>
      <c r="J998" s="1">
        <v>11206</v>
      </c>
      <c r="K998" s="1">
        <v>36794</v>
      </c>
      <c r="L998" s="1">
        <v>48000</v>
      </c>
      <c r="M998" s="1">
        <v>11206</v>
      </c>
      <c r="N998" s="1">
        <v>36794</v>
      </c>
      <c r="O998" s="1">
        <v>54000</v>
      </c>
      <c r="P998" s="1">
        <v>54000</v>
      </c>
      <c r="Q998" s="12"/>
      <c r="R998" s="29">
        <f t="shared" si="48"/>
        <v>0</v>
      </c>
      <c r="S998" t="str">
        <f t="shared" si="49"/>
        <v>OK</v>
      </c>
      <c r="T998" s="10">
        <f>IFERROR(VLOOKUP(A998,[1]!Tabla1[[#All],[Material]:[venta nueva]],38,FALSE),0)</f>
        <v>0</v>
      </c>
    </row>
    <row r="999" spans="1:20" hidden="1" x14ac:dyDescent="0.35">
      <c r="A999">
        <f t="shared" si="47"/>
        <v>1020589</v>
      </c>
      <c r="B999" s="6" t="s">
        <v>1271</v>
      </c>
      <c r="C999" s="7" t="s">
        <v>553</v>
      </c>
      <c r="D999" s="7" t="s">
        <v>1095</v>
      </c>
      <c r="E999" s="7" t="s">
        <v>37</v>
      </c>
      <c r="F999" s="7" t="s">
        <v>38</v>
      </c>
      <c r="G999" s="7" t="s">
        <v>1075</v>
      </c>
      <c r="H999" s="7" t="s">
        <v>1003</v>
      </c>
      <c r="I999" s="6" t="s">
        <v>16</v>
      </c>
      <c r="J999" s="1">
        <v>2560</v>
      </c>
      <c r="K999" s="1">
        <v>53429</v>
      </c>
      <c r="L999" s="1">
        <v>80000</v>
      </c>
      <c r="M999" s="1">
        <v>2560</v>
      </c>
      <c r="N999" s="1">
        <v>53429</v>
      </c>
      <c r="O999" s="1">
        <v>80000</v>
      </c>
      <c r="P999" s="1">
        <v>80000</v>
      </c>
      <c r="Q999" s="12"/>
      <c r="R999" s="29">
        <f t="shared" si="48"/>
        <v>0</v>
      </c>
      <c r="S999" t="str">
        <f t="shared" si="49"/>
        <v>OK</v>
      </c>
      <c r="T999" s="10">
        <f>IFERROR(VLOOKUP(A999,[1]!Tabla1[[#All],[Material]:[venta nueva]],38,FALSE),0)</f>
        <v>0</v>
      </c>
    </row>
    <row r="1000" spans="1:20" hidden="1" x14ac:dyDescent="0.35">
      <c r="A1000">
        <f t="shared" si="47"/>
        <v>1020592</v>
      </c>
      <c r="B1000" s="6" t="s">
        <v>1271</v>
      </c>
      <c r="C1000" s="7" t="s">
        <v>553</v>
      </c>
      <c r="D1000" s="7" t="s">
        <v>1095</v>
      </c>
      <c r="E1000" s="7" t="s">
        <v>39</v>
      </c>
      <c r="F1000" s="7" t="s">
        <v>40</v>
      </c>
      <c r="G1000" s="7" t="s">
        <v>1075</v>
      </c>
      <c r="H1000" s="7" t="s">
        <v>1011</v>
      </c>
      <c r="I1000" s="6" t="s">
        <v>16</v>
      </c>
      <c r="J1000" s="1">
        <v>-16551</v>
      </c>
      <c r="K1000" s="1">
        <v>305954</v>
      </c>
      <c r="L1000" s="1">
        <v>167000</v>
      </c>
      <c r="M1000" s="1">
        <v>-16551</v>
      </c>
      <c r="N1000" s="1">
        <v>305954</v>
      </c>
      <c r="O1000" s="1">
        <v>317950</v>
      </c>
      <c r="P1000" s="1">
        <v>317950</v>
      </c>
      <c r="Q1000" s="12"/>
      <c r="R1000" s="29">
        <f t="shared" si="48"/>
        <v>0</v>
      </c>
      <c r="S1000" t="str">
        <f t="shared" si="49"/>
        <v>OK</v>
      </c>
      <c r="T1000" s="10">
        <f>IFERROR(VLOOKUP(A1000,[1]!Tabla1[[#All],[Material]:[venta nueva]],38,FALSE),0)</f>
        <v>0</v>
      </c>
    </row>
    <row r="1001" spans="1:20" hidden="1" x14ac:dyDescent="0.35">
      <c r="A1001">
        <f t="shared" si="47"/>
        <v>1020620</v>
      </c>
      <c r="B1001" s="6" t="s">
        <v>1271</v>
      </c>
      <c r="C1001" s="7" t="s">
        <v>553</v>
      </c>
      <c r="D1001" s="7" t="s">
        <v>1095</v>
      </c>
      <c r="E1001" s="7" t="s">
        <v>41</v>
      </c>
      <c r="F1001" s="7" t="s">
        <v>42</v>
      </c>
      <c r="G1001" s="7" t="s">
        <v>1075</v>
      </c>
      <c r="H1001" s="7" t="s">
        <v>1011</v>
      </c>
      <c r="I1001" s="6" t="s">
        <v>16</v>
      </c>
      <c r="J1001" s="1">
        <v>-7651</v>
      </c>
      <c r="K1001" s="1">
        <v>32</v>
      </c>
      <c r="L1001" s="1">
        <v>12000</v>
      </c>
      <c r="M1001" s="1">
        <v>-7651</v>
      </c>
      <c r="N1001" s="1">
        <v>32</v>
      </c>
      <c r="O1001" s="1">
        <v>12000</v>
      </c>
      <c r="P1001" s="1">
        <v>12000</v>
      </c>
      <c r="Q1001" s="12"/>
      <c r="R1001" s="29">
        <f t="shared" si="48"/>
        <v>0</v>
      </c>
      <c r="S1001" t="str">
        <f t="shared" si="49"/>
        <v>OK</v>
      </c>
      <c r="T1001" s="10">
        <f>IFERROR(VLOOKUP(A1001,[1]!Tabla1[[#All],[Material]:[venta nueva]],38,FALSE),0)</f>
        <v>0</v>
      </c>
    </row>
    <row r="1002" spans="1:20" hidden="1" x14ac:dyDescent="0.35">
      <c r="A1002">
        <f t="shared" si="47"/>
        <v>1020636</v>
      </c>
      <c r="B1002" s="6" t="s">
        <v>1271</v>
      </c>
      <c r="C1002" s="7" t="s">
        <v>553</v>
      </c>
      <c r="D1002" s="7" t="s">
        <v>1095</v>
      </c>
      <c r="E1002" s="7" t="s">
        <v>43</v>
      </c>
      <c r="F1002" s="7" t="s">
        <v>44</v>
      </c>
      <c r="G1002" s="7" t="s">
        <v>985</v>
      </c>
      <c r="H1002" s="7" t="s">
        <v>1012</v>
      </c>
      <c r="I1002" s="6" t="s">
        <v>16</v>
      </c>
      <c r="J1002" s="1">
        <v>-6585</v>
      </c>
      <c r="K1002" s="1">
        <v>18585</v>
      </c>
      <c r="L1002" s="1">
        <v>12000</v>
      </c>
      <c r="M1002" s="1">
        <v>-6585</v>
      </c>
      <c r="N1002" s="1">
        <v>18585</v>
      </c>
      <c r="O1002" s="1">
        <v>12000</v>
      </c>
      <c r="P1002" s="1">
        <v>12000</v>
      </c>
      <c r="Q1002" s="12"/>
      <c r="R1002" s="29">
        <f t="shared" si="48"/>
        <v>0</v>
      </c>
      <c r="S1002" t="str">
        <f t="shared" si="49"/>
        <v>OK</v>
      </c>
      <c r="T1002" s="10">
        <f>IFERROR(VLOOKUP(A1002,[1]!Tabla1[[#All],[Material]:[venta nueva]],38,FALSE),0)</f>
        <v>0</v>
      </c>
    </row>
    <row r="1003" spans="1:20" hidden="1" x14ac:dyDescent="0.35">
      <c r="A1003">
        <f t="shared" si="47"/>
        <v>1020637</v>
      </c>
      <c r="B1003" s="6" t="s">
        <v>1271</v>
      </c>
      <c r="C1003" s="7" t="s">
        <v>553</v>
      </c>
      <c r="D1003" s="7" t="s">
        <v>1095</v>
      </c>
      <c r="E1003" s="7" t="s">
        <v>45</v>
      </c>
      <c r="F1003" s="7" t="s">
        <v>46</v>
      </c>
      <c r="G1003" s="7" t="s">
        <v>1082</v>
      </c>
      <c r="H1003" s="7" t="s">
        <v>1013</v>
      </c>
      <c r="I1003" s="6" t="s">
        <v>16</v>
      </c>
      <c r="J1003" s="1">
        <v>-6869</v>
      </c>
      <c r="K1003" s="1">
        <v>27320</v>
      </c>
      <c r="L1003" s="1">
        <v>197000</v>
      </c>
      <c r="M1003" s="1">
        <v>-6869</v>
      </c>
      <c r="N1003" s="1">
        <v>27320</v>
      </c>
      <c r="O1003" s="1">
        <v>216950</v>
      </c>
      <c r="P1003" s="1">
        <v>216950</v>
      </c>
      <c r="Q1003" s="12"/>
      <c r="R1003" s="29">
        <f t="shared" si="48"/>
        <v>0</v>
      </c>
      <c r="S1003" t="str">
        <f t="shared" si="49"/>
        <v>OK</v>
      </c>
      <c r="T1003" s="10">
        <f>IFERROR(VLOOKUP(A1003,[1]!Tabla1[[#All],[Material]:[venta nueva]],38,FALSE),0)</f>
        <v>0</v>
      </c>
    </row>
    <row r="1004" spans="1:20" hidden="1" x14ac:dyDescent="0.35">
      <c r="A1004">
        <f t="shared" si="47"/>
        <v>1020662</v>
      </c>
      <c r="B1004" s="6" t="s">
        <v>1271</v>
      </c>
      <c r="C1004" s="7" t="s">
        <v>553</v>
      </c>
      <c r="D1004" s="7" t="s">
        <v>1095</v>
      </c>
      <c r="E1004" s="7" t="s">
        <v>47</v>
      </c>
      <c r="F1004" s="7" t="s">
        <v>48</v>
      </c>
      <c r="G1004" s="7" t="s">
        <v>1076</v>
      </c>
      <c r="H1004" s="7" t="s">
        <v>1004</v>
      </c>
      <c r="I1004" s="6" t="s">
        <v>16</v>
      </c>
      <c r="J1004" s="1">
        <v>-2648</v>
      </c>
      <c r="K1004" s="1">
        <v>0</v>
      </c>
      <c r="L1004" s="1">
        <v>10000</v>
      </c>
      <c r="M1004" s="1">
        <v>-2648</v>
      </c>
      <c r="N1004" s="1">
        <v>0</v>
      </c>
      <c r="O1004" s="1">
        <v>10000</v>
      </c>
      <c r="P1004" s="1">
        <v>10000</v>
      </c>
      <c r="Q1004" s="12"/>
      <c r="R1004" s="29">
        <f t="shared" si="48"/>
        <v>0</v>
      </c>
      <c r="S1004" t="str">
        <f t="shared" si="49"/>
        <v>OK</v>
      </c>
      <c r="T1004" s="10">
        <f>IFERROR(VLOOKUP(A1004,[1]!Tabla1[[#All],[Material]:[venta nueva]],38,FALSE),0)</f>
        <v>0</v>
      </c>
    </row>
    <row r="1005" spans="1:20" hidden="1" x14ac:dyDescent="0.35">
      <c r="A1005">
        <f t="shared" si="47"/>
        <v>1020664</v>
      </c>
      <c r="B1005" s="6" t="s">
        <v>1271</v>
      </c>
      <c r="C1005" s="7" t="s">
        <v>553</v>
      </c>
      <c r="D1005" s="7" t="s">
        <v>1095</v>
      </c>
      <c r="E1005" s="7" t="s">
        <v>49</v>
      </c>
      <c r="F1005" s="7" t="s">
        <v>50</v>
      </c>
      <c r="G1005" s="7" t="s">
        <v>1076</v>
      </c>
      <c r="H1005" s="7" t="s">
        <v>1004</v>
      </c>
      <c r="I1005" s="6" t="s">
        <v>16</v>
      </c>
      <c r="J1005" s="1">
        <v>-3000</v>
      </c>
      <c r="K1005" s="1">
        <v>3000</v>
      </c>
      <c r="L1005" s="1">
        <v>3000</v>
      </c>
      <c r="M1005" s="1">
        <v>-3000</v>
      </c>
      <c r="N1005" s="1">
        <v>3000</v>
      </c>
      <c r="O1005" s="1">
        <v>3000</v>
      </c>
      <c r="P1005" s="1">
        <v>3000</v>
      </c>
      <c r="Q1005" s="12"/>
      <c r="R1005" s="29">
        <f t="shared" si="48"/>
        <v>0</v>
      </c>
      <c r="S1005" t="str">
        <f t="shared" si="49"/>
        <v>OK</v>
      </c>
      <c r="T1005" s="10">
        <f>IFERROR(VLOOKUP(A1005,[1]!Tabla1[[#All],[Material]:[venta nueva]],38,FALSE),0)</f>
        <v>0</v>
      </c>
    </row>
    <row r="1006" spans="1:20" hidden="1" x14ac:dyDescent="0.35">
      <c r="A1006">
        <f t="shared" si="47"/>
        <v>1020665</v>
      </c>
      <c r="B1006" s="6" t="s">
        <v>1271</v>
      </c>
      <c r="C1006" s="7" t="s">
        <v>553</v>
      </c>
      <c r="D1006" s="7" t="s">
        <v>1095</v>
      </c>
      <c r="E1006" s="7" t="s">
        <v>51</v>
      </c>
      <c r="F1006" s="7" t="s">
        <v>52</v>
      </c>
      <c r="G1006" s="7" t="s">
        <v>1076</v>
      </c>
      <c r="H1006" s="7" t="s">
        <v>1004</v>
      </c>
      <c r="I1006" s="6" t="s">
        <v>16</v>
      </c>
      <c r="J1006" s="1">
        <v>150</v>
      </c>
      <c r="K1006" s="1">
        <v>6850</v>
      </c>
      <c r="L1006" s="1">
        <v>7000</v>
      </c>
      <c r="M1006" s="1">
        <v>150</v>
      </c>
      <c r="N1006" s="1">
        <v>6850</v>
      </c>
      <c r="O1006" s="1">
        <v>7000</v>
      </c>
      <c r="P1006" s="1">
        <v>7000</v>
      </c>
      <c r="Q1006" s="12"/>
      <c r="R1006" s="29">
        <f t="shared" si="48"/>
        <v>0</v>
      </c>
      <c r="S1006" t="str">
        <f t="shared" si="49"/>
        <v>OK</v>
      </c>
      <c r="T1006" s="10">
        <f>IFERROR(VLOOKUP(A1006,[1]!Tabla1[[#All],[Material]:[venta nueva]],38,FALSE),0)</f>
        <v>0</v>
      </c>
    </row>
    <row r="1007" spans="1:20" hidden="1" x14ac:dyDescent="0.35">
      <c r="A1007">
        <f t="shared" si="47"/>
        <v>1020678</v>
      </c>
      <c r="B1007" s="6" t="s">
        <v>1271</v>
      </c>
      <c r="C1007" s="7" t="s">
        <v>553</v>
      </c>
      <c r="D1007" s="7" t="s">
        <v>1095</v>
      </c>
      <c r="E1007" s="7" t="s">
        <v>53</v>
      </c>
      <c r="F1007" s="7" t="s">
        <v>54</v>
      </c>
      <c r="G1007" s="7" t="s">
        <v>1075</v>
      </c>
      <c r="H1007" s="7" t="s">
        <v>1002</v>
      </c>
      <c r="I1007" s="6" t="s">
        <v>16</v>
      </c>
      <c r="J1007" s="1">
        <v>-160</v>
      </c>
      <c r="K1007" s="1">
        <v>160</v>
      </c>
      <c r="L1007" s="1">
        <v>0</v>
      </c>
      <c r="M1007" s="1">
        <v>-160</v>
      </c>
      <c r="N1007" s="1">
        <v>160</v>
      </c>
      <c r="O1007" s="1">
        <v>0</v>
      </c>
      <c r="P1007" s="1"/>
      <c r="Q1007" s="12"/>
      <c r="R1007" s="29">
        <f t="shared" si="48"/>
        <v>0</v>
      </c>
      <c r="S1007" t="str">
        <f t="shared" si="49"/>
        <v>OK</v>
      </c>
      <c r="T1007" s="10">
        <f>IFERROR(VLOOKUP(A1007,[1]!Tabla1[[#All],[Material]:[venta nueva]],38,FALSE),0)</f>
        <v>0</v>
      </c>
    </row>
    <row r="1008" spans="1:20" hidden="1" x14ac:dyDescent="0.35">
      <c r="A1008">
        <f t="shared" si="47"/>
        <v>1020681</v>
      </c>
      <c r="B1008" s="6" t="s">
        <v>1271</v>
      </c>
      <c r="C1008" s="7" t="s">
        <v>553</v>
      </c>
      <c r="D1008" s="7" t="s">
        <v>1095</v>
      </c>
      <c r="E1008" s="7" t="s">
        <v>55</v>
      </c>
      <c r="F1008" s="7" t="s">
        <v>56</v>
      </c>
      <c r="G1008" s="7" t="s">
        <v>1075</v>
      </c>
      <c r="H1008" s="7" t="s">
        <v>1003</v>
      </c>
      <c r="I1008" s="6" t="s">
        <v>16</v>
      </c>
      <c r="J1008" s="1">
        <v>3124</v>
      </c>
      <c r="K1008" s="1">
        <v>16876</v>
      </c>
      <c r="L1008" s="1">
        <v>20000</v>
      </c>
      <c r="M1008" s="1">
        <v>3124</v>
      </c>
      <c r="N1008" s="1">
        <v>16876</v>
      </c>
      <c r="O1008" s="1">
        <v>20000</v>
      </c>
      <c r="P1008" s="1">
        <v>20000</v>
      </c>
      <c r="Q1008" s="12"/>
      <c r="R1008" s="29">
        <f t="shared" si="48"/>
        <v>0</v>
      </c>
      <c r="S1008" t="str">
        <f t="shared" si="49"/>
        <v>OK</v>
      </c>
      <c r="T1008" s="10">
        <f>IFERROR(VLOOKUP(A1008,[1]!Tabla1[[#All],[Material]:[venta nueva]],38,FALSE),0)</f>
        <v>0</v>
      </c>
    </row>
    <row r="1009" spans="1:20" hidden="1" x14ac:dyDescent="0.35">
      <c r="A1009">
        <f t="shared" si="47"/>
        <v>1020704</v>
      </c>
      <c r="B1009" s="6" t="s">
        <v>1271</v>
      </c>
      <c r="C1009" s="7" t="s">
        <v>553</v>
      </c>
      <c r="D1009" s="7" t="s">
        <v>1095</v>
      </c>
      <c r="E1009" s="7" t="s">
        <v>57</v>
      </c>
      <c r="F1009" s="7" t="s">
        <v>58</v>
      </c>
      <c r="G1009" s="7" t="s">
        <v>985</v>
      </c>
      <c r="H1009" s="7" t="s">
        <v>1012</v>
      </c>
      <c r="I1009" s="6" t="s">
        <v>16</v>
      </c>
      <c r="J1009" s="1">
        <v>100</v>
      </c>
      <c r="K1009" s="1">
        <v>400</v>
      </c>
      <c r="L1009" s="1">
        <v>500</v>
      </c>
      <c r="M1009" s="1">
        <v>100</v>
      </c>
      <c r="N1009" s="1">
        <v>400</v>
      </c>
      <c r="O1009" s="1">
        <v>500</v>
      </c>
      <c r="P1009" s="1">
        <v>500</v>
      </c>
      <c r="Q1009" s="12"/>
      <c r="R1009" s="29">
        <f t="shared" si="48"/>
        <v>0</v>
      </c>
      <c r="S1009" t="str">
        <f t="shared" si="49"/>
        <v>OK</v>
      </c>
      <c r="T1009" s="10">
        <f>IFERROR(VLOOKUP(A1009,[1]!Tabla1[[#All],[Material]:[venta nueva]],38,FALSE),0)</f>
        <v>0</v>
      </c>
    </row>
    <row r="1010" spans="1:20" hidden="1" x14ac:dyDescent="0.35">
      <c r="A1010">
        <f t="shared" si="47"/>
        <v>1020715</v>
      </c>
      <c r="B1010" s="6" t="s">
        <v>1271</v>
      </c>
      <c r="C1010" s="7" t="s">
        <v>553</v>
      </c>
      <c r="D1010" s="7" t="s">
        <v>1095</v>
      </c>
      <c r="E1010" s="7" t="s">
        <v>59</v>
      </c>
      <c r="F1010" s="7" t="s">
        <v>60</v>
      </c>
      <c r="G1010" s="7" t="s">
        <v>1082</v>
      </c>
      <c r="H1010" s="7" t="s">
        <v>1014</v>
      </c>
      <c r="I1010" s="6" t="s">
        <v>16</v>
      </c>
      <c r="J1010" s="1">
        <v>3311</v>
      </c>
      <c r="K1010" s="1">
        <v>0</v>
      </c>
      <c r="L1010" s="1">
        <v>2000</v>
      </c>
      <c r="M1010" s="1">
        <v>3311</v>
      </c>
      <c r="N1010" s="1">
        <v>0</v>
      </c>
      <c r="O1010" s="1">
        <v>2000</v>
      </c>
      <c r="P1010" s="1">
        <v>2000</v>
      </c>
      <c r="Q1010" s="12"/>
      <c r="R1010" s="29">
        <f t="shared" si="48"/>
        <v>0</v>
      </c>
      <c r="S1010" t="str">
        <f t="shared" si="49"/>
        <v>OK</v>
      </c>
      <c r="T1010" s="10">
        <f>IFERROR(VLOOKUP(A1010,[1]!Tabla1[[#All],[Material]:[venta nueva]],38,FALSE),0)</f>
        <v>0</v>
      </c>
    </row>
    <row r="1011" spans="1:20" hidden="1" x14ac:dyDescent="0.35">
      <c r="A1011">
        <f t="shared" si="47"/>
        <v>1020731</v>
      </c>
      <c r="B1011" s="6" t="s">
        <v>1271</v>
      </c>
      <c r="C1011" s="7" t="s">
        <v>553</v>
      </c>
      <c r="D1011" s="7" t="s">
        <v>1095</v>
      </c>
      <c r="E1011" s="7" t="s">
        <v>61</v>
      </c>
      <c r="F1011" s="7" t="s">
        <v>62</v>
      </c>
      <c r="G1011" s="7" t="s">
        <v>1082</v>
      </c>
      <c r="H1011" s="7" t="s">
        <v>1013</v>
      </c>
      <c r="I1011" s="6" t="s">
        <v>16</v>
      </c>
      <c r="J1011" s="1">
        <v>1918</v>
      </c>
      <c r="K1011" s="1">
        <v>0</v>
      </c>
      <c r="L1011" s="1">
        <v>10000</v>
      </c>
      <c r="M1011" s="1">
        <v>1918</v>
      </c>
      <c r="N1011" s="1">
        <v>0</v>
      </c>
      <c r="O1011" s="1">
        <v>10000</v>
      </c>
      <c r="P1011" s="1">
        <v>10000</v>
      </c>
      <c r="Q1011" s="12"/>
      <c r="R1011" s="29">
        <f t="shared" si="48"/>
        <v>0</v>
      </c>
      <c r="S1011" t="str">
        <f t="shared" si="49"/>
        <v>OK</v>
      </c>
      <c r="T1011" s="10">
        <f>IFERROR(VLOOKUP(A1011,[1]!Tabla1[[#All],[Material]:[venta nueva]],38,FALSE),0)</f>
        <v>0</v>
      </c>
    </row>
    <row r="1012" spans="1:20" hidden="1" x14ac:dyDescent="0.35">
      <c r="A1012">
        <f t="shared" si="47"/>
        <v>1020758</v>
      </c>
      <c r="B1012" s="6" t="s">
        <v>1271</v>
      </c>
      <c r="C1012" s="7" t="s">
        <v>553</v>
      </c>
      <c r="D1012" s="7" t="s">
        <v>1095</v>
      </c>
      <c r="E1012" s="7" t="s">
        <v>63</v>
      </c>
      <c r="F1012" s="7" t="s">
        <v>64</v>
      </c>
      <c r="G1012" s="7" t="s">
        <v>1075</v>
      </c>
      <c r="H1012" s="7" t="s">
        <v>1011</v>
      </c>
      <c r="I1012" s="6" t="s">
        <v>16</v>
      </c>
      <c r="J1012" s="1">
        <v>-963</v>
      </c>
      <c r="K1012" s="1">
        <v>0</v>
      </c>
      <c r="L1012" s="1">
        <v>6000</v>
      </c>
      <c r="M1012" s="1">
        <v>-963</v>
      </c>
      <c r="N1012" s="1">
        <v>0</v>
      </c>
      <c r="O1012" s="1">
        <v>6000</v>
      </c>
      <c r="P1012" s="1">
        <v>6000</v>
      </c>
      <c r="Q1012" s="12"/>
      <c r="R1012" s="29">
        <f t="shared" si="48"/>
        <v>0</v>
      </c>
      <c r="S1012" t="str">
        <f t="shared" si="49"/>
        <v>OK</v>
      </c>
      <c r="T1012" s="10">
        <f>IFERROR(VLOOKUP(A1012,[1]!Tabla1[[#All],[Material]:[venta nueva]],38,FALSE),0)</f>
        <v>0</v>
      </c>
    </row>
    <row r="1013" spans="1:20" hidden="1" x14ac:dyDescent="0.35">
      <c r="A1013">
        <f t="shared" si="47"/>
        <v>1020774</v>
      </c>
      <c r="B1013" s="6" t="s">
        <v>1271</v>
      </c>
      <c r="C1013" s="7" t="s">
        <v>553</v>
      </c>
      <c r="D1013" s="7" t="s">
        <v>1095</v>
      </c>
      <c r="E1013" s="7" t="s">
        <v>65</v>
      </c>
      <c r="F1013" s="7" t="s">
        <v>66</v>
      </c>
      <c r="G1013" s="7" t="s">
        <v>1083</v>
      </c>
      <c r="H1013" s="7" t="s">
        <v>1015</v>
      </c>
      <c r="I1013" s="6" t="s">
        <v>16</v>
      </c>
      <c r="J1013" s="1">
        <v>2100</v>
      </c>
      <c r="K1013" s="1">
        <v>9900</v>
      </c>
      <c r="L1013" s="1">
        <v>12000</v>
      </c>
      <c r="M1013" s="1">
        <v>2100</v>
      </c>
      <c r="N1013" s="1">
        <v>9900</v>
      </c>
      <c r="O1013" s="1">
        <v>12000</v>
      </c>
      <c r="P1013" s="1">
        <v>12000</v>
      </c>
      <c r="Q1013" s="12"/>
      <c r="R1013" s="29">
        <f t="shared" si="48"/>
        <v>0</v>
      </c>
      <c r="S1013" t="str">
        <f t="shared" si="49"/>
        <v>OK</v>
      </c>
      <c r="T1013" s="10">
        <f>IFERROR(VLOOKUP(A1013,[1]!Tabla1[[#All],[Material]:[venta nueva]],38,FALSE),0)</f>
        <v>0</v>
      </c>
    </row>
    <row r="1014" spans="1:20" hidden="1" x14ac:dyDescent="0.35">
      <c r="A1014">
        <f t="shared" si="47"/>
        <v>1020802</v>
      </c>
      <c r="B1014" s="6" t="s">
        <v>1271</v>
      </c>
      <c r="C1014" s="7" t="s">
        <v>553</v>
      </c>
      <c r="D1014" s="7" t="s">
        <v>1095</v>
      </c>
      <c r="E1014" s="7" t="s">
        <v>67</v>
      </c>
      <c r="F1014" s="7" t="s">
        <v>68</v>
      </c>
      <c r="G1014" s="7" t="s">
        <v>1082</v>
      </c>
      <c r="H1014" s="7" t="s">
        <v>1013</v>
      </c>
      <c r="I1014" s="6" t="s">
        <v>16</v>
      </c>
      <c r="J1014" s="1">
        <v>-1447</v>
      </c>
      <c r="K1014" s="1">
        <v>72500</v>
      </c>
      <c r="L1014" s="1">
        <v>72500</v>
      </c>
      <c r="M1014" s="1">
        <v>-1447</v>
      </c>
      <c r="N1014" s="1">
        <v>72500</v>
      </c>
      <c r="O1014" s="1">
        <v>72500</v>
      </c>
      <c r="P1014" s="1">
        <v>72500</v>
      </c>
      <c r="Q1014" s="12"/>
      <c r="R1014" s="29">
        <f t="shared" si="48"/>
        <v>0</v>
      </c>
      <c r="S1014" t="str">
        <f t="shared" si="49"/>
        <v>OK</v>
      </c>
      <c r="T1014" s="10">
        <f>IFERROR(VLOOKUP(A1014,[1]!Tabla1[[#All],[Material]:[venta nueva]],38,FALSE),0)</f>
        <v>0</v>
      </c>
    </row>
    <row r="1015" spans="1:20" hidden="1" x14ac:dyDescent="0.35">
      <c r="A1015">
        <f t="shared" si="47"/>
        <v>1020810</v>
      </c>
      <c r="B1015" s="6" t="s">
        <v>1271</v>
      </c>
      <c r="C1015" s="7" t="s">
        <v>553</v>
      </c>
      <c r="D1015" s="7" t="s">
        <v>1095</v>
      </c>
      <c r="E1015" s="7" t="s">
        <v>69</v>
      </c>
      <c r="F1015" s="7" t="s">
        <v>70</v>
      </c>
      <c r="G1015" s="7" t="s">
        <v>1069</v>
      </c>
      <c r="H1015" s="7" t="s">
        <v>1016</v>
      </c>
      <c r="I1015" s="6" t="s">
        <v>16</v>
      </c>
      <c r="J1015" s="1">
        <v>-4330</v>
      </c>
      <c r="K1015" s="1">
        <v>5126</v>
      </c>
      <c r="L1015" s="1">
        <v>3000</v>
      </c>
      <c r="M1015" s="1">
        <v>-4330</v>
      </c>
      <c r="N1015" s="1">
        <v>5126</v>
      </c>
      <c r="O1015" s="1">
        <v>3000</v>
      </c>
      <c r="P1015" s="1">
        <v>3000</v>
      </c>
      <c r="Q1015" s="12"/>
      <c r="R1015" s="29">
        <f t="shared" si="48"/>
        <v>0</v>
      </c>
      <c r="S1015" t="str">
        <f t="shared" si="49"/>
        <v>OK</v>
      </c>
      <c r="T1015" s="10">
        <f>IFERROR(VLOOKUP(A1015,[1]!Tabla1[[#All],[Material]:[venta nueva]],38,FALSE),0)</f>
        <v>0</v>
      </c>
    </row>
    <row r="1016" spans="1:20" hidden="1" x14ac:dyDescent="0.35">
      <c r="A1016">
        <f t="shared" si="47"/>
        <v>1020848</v>
      </c>
      <c r="B1016" s="6" t="s">
        <v>1271</v>
      </c>
      <c r="C1016" s="7" t="s">
        <v>553</v>
      </c>
      <c r="D1016" s="7" t="s">
        <v>1095</v>
      </c>
      <c r="E1016" s="7" t="s">
        <v>75</v>
      </c>
      <c r="F1016" s="7" t="s">
        <v>76</v>
      </c>
      <c r="G1016" s="7" t="s">
        <v>1075</v>
      </c>
      <c r="H1016" s="7" t="s">
        <v>1002</v>
      </c>
      <c r="I1016" s="6" t="s">
        <v>11</v>
      </c>
      <c r="J1016" s="1">
        <v>125897</v>
      </c>
      <c r="K1016" s="1">
        <v>66052</v>
      </c>
      <c r="L1016" s="1">
        <v>192000</v>
      </c>
      <c r="M1016" s="1">
        <v>125897</v>
      </c>
      <c r="N1016" s="1">
        <v>66052</v>
      </c>
      <c r="O1016" s="1">
        <v>216000</v>
      </c>
      <c r="P1016" s="1">
        <v>216000</v>
      </c>
      <c r="Q1016" s="12"/>
      <c r="R1016" s="29">
        <f t="shared" si="48"/>
        <v>0</v>
      </c>
      <c r="S1016" t="str">
        <f t="shared" si="49"/>
        <v>OK</v>
      </c>
      <c r="T1016" s="10">
        <f>IFERROR(VLOOKUP(A1016,[1]!Tabla1[[#All],[Material]:[venta nueva]],38,FALSE),0)</f>
        <v>0</v>
      </c>
    </row>
    <row r="1017" spans="1:20" hidden="1" x14ac:dyDescent="0.35">
      <c r="A1017">
        <f t="shared" si="47"/>
        <v>1020860</v>
      </c>
      <c r="B1017" s="6" t="s">
        <v>1271</v>
      </c>
      <c r="C1017" s="7" t="s">
        <v>553</v>
      </c>
      <c r="D1017" s="7" t="s">
        <v>1095</v>
      </c>
      <c r="E1017" s="7" t="s">
        <v>79</v>
      </c>
      <c r="F1017" s="7" t="s">
        <v>80</v>
      </c>
      <c r="G1017" s="7" t="s">
        <v>1075</v>
      </c>
      <c r="H1017" s="7" t="s">
        <v>1011</v>
      </c>
      <c r="I1017" s="6" t="s">
        <v>12</v>
      </c>
      <c r="J1017" s="1">
        <v>48003</v>
      </c>
      <c r="K1017" s="1">
        <v>61997</v>
      </c>
      <c r="L1017" s="1">
        <v>110000</v>
      </c>
      <c r="M1017" s="1">
        <v>48003</v>
      </c>
      <c r="N1017" s="1">
        <v>61997</v>
      </c>
      <c r="O1017" s="1">
        <v>110000</v>
      </c>
      <c r="P1017" s="1">
        <v>110000</v>
      </c>
      <c r="Q1017" s="12"/>
      <c r="R1017" s="29">
        <f t="shared" si="48"/>
        <v>0</v>
      </c>
      <c r="S1017" t="str">
        <f t="shared" si="49"/>
        <v>OK</v>
      </c>
      <c r="T1017" s="10">
        <f>IFERROR(VLOOKUP(A1017,[1]!Tabla1[[#All],[Material]:[venta nueva]],38,FALSE),0)</f>
        <v>0</v>
      </c>
    </row>
    <row r="1018" spans="1:20" hidden="1" x14ac:dyDescent="0.35">
      <c r="A1018">
        <f t="shared" si="47"/>
        <v>1020861</v>
      </c>
      <c r="B1018" s="6" t="s">
        <v>1271</v>
      </c>
      <c r="C1018" s="7" t="s">
        <v>553</v>
      </c>
      <c r="D1018" s="7" t="s">
        <v>1095</v>
      </c>
      <c r="E1018" s="7" t="s">
        <v>81</v>
      </c>
      <c r="F1018" s="7" t="s">
        <v>82</v>
      </c>
      <c r="G1018" s="7" t="s">
        <v>1075</v>
      </c>
      <c r="H1018" s="7" t="s">
        <v>1011</v>
      </c>
      <c r="I1018" s="6" t="s">
        <v>12</v>
      </c>
      <c r="J1018" s="1">
        <v>5102</v>
      </c>
      <c r="K1018" s="1">
        <v>60898</v>
      </c>
      <c r="L1018" s="1">
        <v>66000</v>
      </c>
      <c r="M1018" s="1">
        <v>5102</v>
      </c>
      <c r="N1018" s="1">
        <v>60898</v>
      </c>
      <c r="O1018" s="1">
        <v>66000</v>
      </c>
      <c r="P1018" s="1">
        <v>66000</v>
      </c>
      <c r="Q1018" s="12"/>
      <c r="R1018" s="29">
        <f t="shared" si="48"/>
        <v>0</v>
      </c>
      <c r="S1018" t="str">
        <f t="shared" si="49"/>
        <v>OK</v>
      </c>
      <c r="T1018" s="10">
        <f>IFERROR(VLOOKUP(A1018,[1]!Tabla1[[#All],[Material]:[venta nueva]],38,FALSE),0)</f>
        <v>0</v>
      </c>
    </row>
    <row r="1019" spans="1:20" hidden="1" x14ac:dyDescent="0.35">
      <c r="A1019">
        <f t="shared" si="47"/>
        <v>1020869</v>
      </c>
      <c r="B1019" s="6" t="s">
        <v>1271</v>
      </c>
      <c r="C1019" s="7" t="s">
        <v>553</v>
      </c>
      <c r="D1019" s="7" t="s">
        <v>1095</v>
      </c>
      <c r="E1019" s="7" t="s">
        <v>491</v>
      </c>
      <c r="F1019" s="7" t="s">
        <v>492</v>
      </c>
      <c r="G1019" s="7" t="s">
        <v>1085</v>
      </c>
      <c r="H1019" s="7" t="s">
        <v>1019</v>
      </c>
      <c r="I1019" s="6" t="s">
        <v>11</v>
      </c>
      <c r="J1019" s="1">
        <v>769</v>
      </c>
      <c r="K1019" s="1">
        <v>0</v>
      </c>
      <c r="L1019" s="1">
        <v>0</v>
      </c>
      <c r="M1019" s="1">
        <v>769</v>
      </c>
      <c r="N1019" s="1">
        <v>20000</v>
      </c>
      <c r="O1019" s="1">
        <v>39000</v>
      </c>
      <c r="P1019" s="1">
        <v>39000</v>
      </c>
      <c r="Q1019" s="12"/>
      <c r="R1019" s="29">
        <f t="shared" si="48"/>
        <v>0</v>
      </c>
      <c r="S1019" t="str">
        <f t="shared" si="49"/>
        <v>OK</v>
      </c>
      <c r="T1019" s="10">
        <f>IFERROR(VLOOKUP(A1019,[1]!Tabla1[[#All],[Material]:[venta nueva]],38,FALSE),0)</f>
        <v>0</v>
      </c>
    </row>
    <row r="1020" spans="1:20" hidden="1" x14ac:dyDescent="0.35">
      <c r="A1020">
        <f t="shared" si="47"/>
        <v>1020886</v>
      </c>
      <c r="B1020" s="6" t="s">
        <v>1271</v>
      </c>
      <c r="C1020" s="7" t="s">
        <v>553</v>
      </c>
      <c r="D1020" s="7" t="s">
        <v>1095</v>
      </c>
      <c r="E1020" s="7" t="s">
        <v>83</v>
      </c>
      <c r="F1020" s="7" t="s">
        <v>84</v>
      </c>
      <c r="G1020" s="7" t="s">
        <v>1082</v>
      </c>
      <c r="H1020" s="7" t="s">
        <v>1013</v>
      </c>
      <c r="I1020" s="6" t="s">
        <v>11</v>
      </c>
      <c r="J1020" s="1">
        <v>-2720</v>
      </c>
      <c r="K1020" s="1">
        <v>958</v>
      </c>
      <c r="L1020" s="1">
        <v>0</v>
      </c>
      <c r="M1020" s="1">
        <v>-2720</v>
      </c>
      <c r="N1020" s="1">
        <v>958</v>
      </c>
      <c r="O1020" s="1">
        <v>0</v>
      </c>
      <c r="P1020" s="1"/>
      <c r="Q1020" s="12"/>
      <c r="R1020" s="29">
        <f t="shared" si="48"/>
        <v>0</v>
      </c>
      <c r="S1020" t="str">
        <f t="shared" si="49"/>
        <v>OK</v>
      </c>
      <c r="T1020" s="10">
        <f>IFERROR(VLOOKUP(A1020,[1]!Tabla1[[#All],[Material]:[venta nueva]],38,FALSE),0)</f>
        <v>0</v>
      </c>
    </row>
    <row r="1021" spans="1:20" hidden="1" x14ac:dyDescent="0.35">
      <c r="A1021">
        <f t="shared" si="47"/>
        <v>1020904</v>
      </c>
      <c r="B1021" s="6" t="s">
        <v>1271</v>
      </c>
      <c r="C1021" s="7" t="s">
        <v>553</v>
      </c>
      <c r="D1021" s="7" t="s">
        <v>1095</v>
      </c>
      <c r="E1021" s="7" t="s">
        <v>85</v>
      </c>
      <c r="F1021" s="7" t="s">
        <v>86</v>
      </c>
      <c r="G1021" s="7" t="s">
        <v>1082</v>
      </c>
      <c r="H1021" s="7" t="s">
        <v>1014</v>
      </c>
      <c r="I1021" s="6" t="s">
        <v>12</v>
      </c>
      <c r="J1021" s="1">
        <v>-130672</v>
      </c>
      <c r="K1021" s="1">
        <v>196488</v>
      </c>
      <c r="L1021" s="1">
        <v>132000</v>
      </c>
      <c r="M1021" s="1">
        <v>-130672</v>
      </c>
      <c r="N1021" s="1">
        <v>196488</v>
      </c>
      <c r="O1021" s="1">
        <v>132000</v>
      </c>
      <c r="P1021" s="1">
        <v>132000</v>
      </c>
      <c r="Q1021" s="12"/>
      <c r="R1021" s="29">
        <f t="shared" si="48"/>
        <v>0</v>
      </c>
      <c r="S1021" t="str">
        <f t="shared" si="49"/>
        <v>OK</v>
      </c>
      <c r="T1021" s="10">
        <f>IFERROR(VLOOKUP(A1021,[1]!Tabla1[[#All],[Material]:[venta nueva]],38,FALSE),0)</f>
        <v>0</v>
      </c>
    </row>
    <row r="1022" spans="1:20" hidden="1" x14ac:dyDescent="0.35">
      <c r="A1022">
        <f t="shared" si="47"/>
        <v>1020905</v>
      </c>
      <c r="B1022" s="6" t="s">
        <v>1271</v>
      </c>
      <c r="C1022" s="7" t="s">
        <v>553</v>
      </c>
      <c r="D1022" s="7" t="s">
        <v>1095</v>
      </c>
      <c r="E1022" s="7" t="s">
        <v>87</v>
      </c>
      <c r="F1022" s="7" t="s">
        <v>88</v>
      </c>
      <c r="G1022" s="7" t="s">
        <v>1082</v>
      </c>
      <c r="H1022" s="7" t="s">
        <v>1014</v>
      </c>
      <c r="I1022" s="6" t="s">
        <v>12</v>
      </c>
      <c r="J1022" s="1">
        <v>-61256</v>
      </c>
      <c r="K1022" s="1">
        <v>0</v>
      </c>
      <c r="L1022" s="1">
        <v>88000</v>
      </c>
      <c r="M1022" s="1">
        <v>-61256</v>
      </c>
      <c r="N1022" s="1">
        <v>0</v>
      </c>
      <c r="O1022" s="1">
        <v>88000</v>
      </c>
      <c r="P1022" s="1">
        <v>88000</v>
      </c>
      <c r="Q1022" s="12"/>
      <c r="R1022" s="29">
        <f t="shared" si="48"/>
        <v>0</v>
      </c>
      <c r="S1022" t="str">
        <f t="shared" si="49"/>
        <v>OK</v>
      </c>
      <c r="T1022" s="10">
        <f>IFERROR(VLOOKUP(A1022,[1]!Tabla1[[#All],[Material]:[venta nueva]],38,FALSE),0)</f>
        <v>0</v>
      </c>
    </row>
    <row r="1023" spans="1:20" hidden="1" x14ac:dyDescent="0.35">
      <c r="A1023">
        <f t="shared" si="47"/>
        <v>1020914</v>
      </c>
      <c r="B1023" s="6" t="s">
        <v>1271</v>
      </c>
      <c r="C1023" s="7" t="s">
        <v>553</v>
      </c>
      <c r="D1023" s="7" t="s">
        <v>1095</v>
      </c>
      <c r="E1023" s="7" t="s">
        <v>89</v>
      </c>
      <c r="F1023" s="7" t="s">
        <v>90</v>
      </c>
      <c r="G1023" s="7" t="s">
        <v>1082</v>
      </c>
      <c r="H1023" s="7" t="s">
        <v>1014</v>
      </c>
      <c r="I1023" s="6" t="s">
        <v>16</v>
      </c>
      <c r="J1023" s="1">
        <v>-1661</v>
      </c>
      <c r="K1023" s="1">
        <v>3661</v>
      </c>
      <c r="L1023" s="1">
        <v>2000</v>
      </c>
      <c r="M1023" s="1">
        <v>-1661</v>
      </c>
      <c r="N1023" s="1">
        <v>3661</v>
      </c>
      <c r="O1023" s="1">
        <v>7000</v>
      </c>
      <c r="P1023" s="1">
        <v>7000</v>
      </c>
      <c r="Q1023" s="12"/>
      <c r="R1023" s="29">
        <f t="shared" si="48"/>
        <v>0</v>
      </c>
      <c r="S1023" t="str">
        <f t="shared" si="49"/>
        <v>OK</v>
      </c>
      <c r="T1023" s="10">
        <f>IFERROR(VLOOKUP(A1023,[1]!Tabla1[[#All],[Material]:[venta nueva]],38,FALSE),0)</f>
        <v>0</v>
      </c>
    </row>
    <row r="1024" spans="1:20" hidden="1" x14ac:dyDescent="0.35">
      <c r="A1024">
        <f t="shared" si="47"/>
        <v>1020915</v>
      </c>
      <c r="B1024" s="6" t="s">
        <v>1271</v>
      </c>
      <c r="C1024" s="7" t="s">
        <v>553</v>
      </c>
      <c r="D1024" s="7" t="s">
        <v>1095</v>
      </c>
      <c r="E1024" s="7" t="s">
        <v>91</v>
      </c>
      <c r="F1024" s="7" t="s">
        <v>92</v>
      </c>
      <c r="G1024" s="7" t="s">
        <v>1076</v>
      </c>
      <c r="H1024" s="7" t="s">
        <v>1020</v>
      </c>
      <c r="I1024" s="6" t="s">
        <v>11</v>
      </c>
      <c r="J1024" s="1">
        <v>373</v>
      </c>
      <c r="K1024" s="1">
        <v>1627</v>
      </c>
      <c r="L1024" s="1">
        <v>2000</v>
      </c>
      <c r="M1024" s="1">
        <v>373</v>
      </c>
      <c r="N1024" s="1">
        <v>1627</v>
      </c>
      <c r="O1024" s="1">
        <v>2000</v>
      </c>
      <c r="P1024" s="1">
        <v>2000</v>
      </c>
      <c r="Q1024" s="12"/>
      <c r="R1024" s="29">
        <f t="shared" si="48"/>
        <v>0</v>
      </c>
      <c r="S1024" t="str">
        <f t="shared" si="49"/>
        <v>OK</v>
      </c>
      <c r="T1024" s="10">
        <f>IFERROR(VLOOKUP(A1024,[1]!Tabla1[[#All],[Material]:[venta nueva]],38,FALSE),0)</f>
        <v>0</v>
      </c>
    </row>
    <row r="1025" spans="1:20" hidden="1" x14ac:dyDescent="0.35">
      <c r="A1025">
        <f t="shared" si="47"/>
        <v>1020925</v>
      </c>
      <c r="B1025" s="6" t="s">
        <v>1271</v>
      </c>
      <c r="C1025" s="7" t="s">
        <v>553</v>
      </c>
      <c r="D1025" s="7" t="s">
        <v>1095</v>
      </c>
      <c r="E1025" s="7" t="s">
        <v>93</v>
      </c>
      <c r="F1025" s="7" t="s">
        <v>94</v>
      </c>
      <c r="G1025" s="7" t="s">
        <v>1078</v>
      </c>
      <c r="H1025" s="7" t="s">
        <v>1021</v>
      </c>
      <c r="I1025" s="6" t="s">
        <v>11</v>
      </c>
      <c r="J1025" s="1">
        <v>-2128</v>
      </c>
      <c r="K1025" s="1">
        <v>26128</v>
      </c>
      <c r="L1025" s="1">
        <v>24000</v>
      </c>
      <c r="M1025" s="1">
        <v>-2128</v>
      </c>
      <c r="N1025" s="1">
        <v>26128</v>
      </c>
      <c r="O1025" s="1">
        <v>14000</v>
      </c>
      <c r="P1025" s="1">
        <v>14000</v>
      </c>
      <c r="Q1025" s="12"/>
      <c r="R1025" s="29">
        <f t="shared" si="48"/>
        <v>0</v>
      </c>
      <c r="S1025" t="str">
        <f t="shared" si="49"/>
        <v>OK</v>
      </c>
      <c r="T1025" s="10">
        <f>IFERROR(VLOOKUP(A1025,[1]!Tabla1[[#All],[Material]:[venta nueva]],38,FALSE),0)</f>
        <v>0</v>
      </c>
    </row>
    <row r="1026" spans="1:20" hidden="1" x14ac:dyDescent="0.35">
      <c r="A1026">
        <f t="shared" si="47"/>
        <v>1020944</v>
      </c>
      <c r="B1026" s="6" t="s">
        <v>1271</v>
      </c>
      <c r="C1026" s="7" t="s">
        <v>553</v>
      </c>
      <c r="D1026" s="7" t="s">
        <v>1095</v>
      </c>
      <c r="E1026" s="7" t="s">
        <v>95</v>
      </c>
      <c r="F1026" s="7" t="s">
        <v>96</v>
      </c>
      <c r="G1026" s="7" t="s">
        <v>1076</v>
      </c>
      <c r="H1026" s="7" t="s">
        <v>1022</v>
      </c>
      <c r="I1026" s="6" t="s">
        <v>11</v>
      </c>
      <c r="J1026" s="1">
        <v>168782</v>
      </c>
      <c r="K1026" s="1">
        <v>286793</v>
      </c>
      <c r="L1026" s="1">
        <v>456000</v>
      </c>
      <c r="M1026" s="1">
        <v>168782</v>
      </c>
      <c r="N1026" s="1">
        <v>354335</v>
      </c>
      <c r="O1026" s="1">
        <v>548000</v>
      </c>
      <c r="P1026" s="1">
        <v>548000</v>
      </c>
      <c r="Q1026" s="12"/>
      <c r="R1026" s="29">
        <f t="shared" si="48"/>
        <v>0</v>
      </c>
      <c r="S1026" t="str">
        <f t="shared" si="49"/>
        <v>OK</v>
      </c>
      <c r="T1026" s="10">
        <f>IFERROR(VLOOKUP(A1026,[1]!Tabla1[[#All],[Material]:[venta nueva]],38,FALSE),0)</f>
        <v>0</v>
      </c>
    </row>
    <row r="1027" spans="1:20" hidden="1" x14ac:dyDescent="0.35">
      <c r="A1027">
        <f t="shared" si="47"/>
        <v>1020990</v>
      </c>
      <c r="B1027" s="6" t="s">
        <v>1271</v>
      </c>
      <c r="C1027" s="7" t="s">
        <v>553</v>
      </c>
      <c r="D1027" s="7" t="s">
        <v>1095</v>
      </c>
      <c r="E1027" s="7" t="s">
        <v>97</v>
      </c>
      <c r="F1027" s="7" t="s">
        <v>98</v>
      </c>
      <c r="G1027" s="7" t="s">
        <v>1076</v>
      </c>
      <c r="H1027" s="7" t="s">
        <v>1004</v>
      </c>
      <c r="I1027" s="6" t="s">
        <v>16</v>
      </c>
      <c r="J1027" s="1">
        <v>-4616</v>
      </c>
      <c r="K1027" s="1">
        <v>8000</v>
      </c>
      <c r="L1027" s="1">
        <v>8000</v>
      </c>
      <c r="M1027" s="1">
        <v>-4616</v>
      </c>
      <c r="N1027" s="1">
        <v>8000</v>
      </c>
      <c r="O1027" s="1">
        <v>8000</v>
      </c>
      <c r="P1027" s="1">
        <v>8000</v>
      </c>
      <c r="Q1027" s="12"/>
      <c r="R1027" s="29">
        <f t="shared" si="48"/>
        <v>0</v>
      </c>
      <c r="S1027" t="str">
        <f t="shared" si="49"/>
        <v>OK</v>
      </c>
      <c r="T1027" s="10">
        <f>IFERROR(VLOOKUP(A1027,[1]!Tabla1[[#All],[Material]:[venta nueva]],38,FALSE),0)</f>
        <v>0</v>
      </c>
    </row>
    <row r="1028" spans="1:20" hidden="1" x14ac:dyDescent="0.35">
      <c r="A1028">
        <f t="shared" si="47"/>
        <v>1020991</v>
      </c>
      <c r="B1028" s="6" t="s">
        <v>1271</v>
      </c>
      <c r="C1028" s="7" t="s">
        <v>553</v>
      </c>
      <c r="D1028" s="7" t="s">
        <v>1095</v>
      </c>
      <c r="E1028" s="7" t="s">
        <v>99</v>
      </c>
      <c r="F1028" s="7" t="s">
        <v>100</v>
      </c>
      <c r="G1028" s="7" t="s">
        <v>1076</v>
      </c>
      <c r="H1028" s="7" t="s">
        <v>1004</v>
      </c>
      <c r="I1028" s="6" t="s">
        <v>16</v>
      </c>
      <c r="J1028" s="1">
        <v>-3384</v>
      </c>
      <c r="K1028" s="1">
        <v>115</v>
      </c>
      <c r="L1028" s="1">
        <v>10000</v>
      </c>
      <c r="M1028" s="1">
        <v>-3384</v>
      </c>
      <c r="N1028" s="1">
        <v>115</v>
      </c>
      <c r="O1028" s="1">
        <v>10000</v>
      </c>
      <c r="P1028" s="1">
        <v>10000</v>
      </c>
      <c r="Q1028" s="12"/>
      <c r="R1028" s="29">
        <f t="shared" si="48"/>
        <v>0</v>
      </c>
      <c r="S1028" t="str">
        <f t="shared" si="49"/>
        <v>OK</v>
      </c>
      <c r="T1028" s="10">
        <f>IFERROR(VLOOKUP(A1028,[1]!Tabla1[[#All],[Material]:[venta nueva]],38,FALSE),0)</f>
        <v>0</v>
      </c>
    </row>
    <row r="1029" spans="1:20" hidden="1" x14ac:dyDescent="0.35">
      <c r="A1029">
        <f t="shared" si="47"/>
        <v>1021012</v>
      </c>
      <c r="B1029" s="6" t="s">
        <v>1271</v>
      </c>
      <c r="C1029" s="7" t="s">
        <v>553</v>
      </c>
      <c r="D1029" s="7" t="s">
        <v>1095</v>
      </c>
      <c r="E1029" s="7" t="s">
        <v>103</v>
      </c>
      <c r="F1029" s="7" t="s">
        <v>104</v>
      </c>
      <c r="G1029" s="7" t="s">
        <v>1079</v>
      </c>
      <c r="H1029" s="7" t="s">
        <v>1007</v>
      </c>
      <c r="I1029" s="6" t="s">
        <v>12</v>
      </c>
      <c r="J1029" s="1">
        <v>-18410</v>
      </c>
      <c r="K1029" s="1">
        <v>62410</v>
      </c>
      <c r="L1029" s="1">
        <v>44000</v>
      </c>
      <c r="M1029" s="1">
        <v>-18410</v>
      </c>
      <c r="N1029" s="1">
        <v>62410</v>
      </c>
      <c r="O1029" s="1">
        <v>44000</v>
      </c>
      <c r="P1029" s="1">
        <v>44000</v>
      </c>
      <c r="Q1029" s="12"/>
      <c r="R1029" s="29">
        <f t="shared" si="48"/>
        <v>0</v>
      </c>
      <c r="S1029" t="str">
        <f t="shared" si="49"/>
        <v>OK</v>
      </c>
      <c r="T1029" s="10">
        <f>IFERROR(VLOOKUP(A1029,[1]!Tabla1[[#All],[Material]:[venta nueva]],38,FALSE),0)</f>
        <v>0</v>
      </c>
    </row>
    <row r="1030" spans="1:20" hidden="1" x14ac:dyDescent="0.35">
      <c r="A1030">
        <f t="shared" ref="A1030:A1093" si="50">+E1030*1</f>
        <v>1021023</v>
      </c>
      <c r="B1030" s="6" t="s">
        <v>1271</v>
      </c>
      <c r="C1030" s="7" t="s">
        <v>553</v>
      </c>
      <c r="D1030" s="7" t="s">
        <v>1095</v>
      </c>
      <c r="E1030" s="7" t="s">
        <v>106</v>
      </c>
      <c r="F1030" s="7" t="s">
        <v>483</v>
      </c>
      <c r="G1030" s="7" t="s">
        <v>1078</v>
      </c>
      <c r="H1030" s="7" t="s">
        <v>1009</v>
      </c>
      <c r="I1030" s="6" t="s">
        <v>11</v>
      </c>
      <c r="J1030" s="1">
        <v>-9524</v>
      </c>
      <c r="K1030" s="1">
        <v>153524</v>
      </c>
      <c r="L1030" s="1">
        <v>144000</v>
      </c>
      <c r="M1030" s="1">
        <v>-9524</v>
      </c>
      <c r="N1030" s="1">
        <v>153524</v>
      </c>
      <c r="O1030" s="1">
        <v>144000</v>
      </c>
      <c r="P1030" s="1">
        <v>144000</v>
      </c>
      <c r="Q1030" s="12"/>
      <c r="R1030" s="29">
        <f t="shared" si="48"/>
        <v>0</v>
      </c>
      <c r="S1030" t="str">
        <f t="shared" si="49"/>
        <v>OK</v>
      </c>
      <c r="T1030" s="10">
        <f>IFERROR(VLOOKUP(A1030,[1]!Tabla1[[#All],[Material]:[venta nueva]],38,FALSE),0)</f>
        <v>0</v>
      </c>
    </row>
    <row r="1031" spans="1:20" hidden="1" x14ac:dyDescent="0.35">
      <c r="A1031">
        <f t="shared" si="50"/>
        <v>1021039</v>
      </c>
      <c r="B1031" s="6" t="s">
        <v>1271</v>
      </c>
      <c r="C1031" s="7" t="s">
        <v>553</v>
      </c>
      <c r="D1031" s="7" t="s">
        <v>1095</v>
      </c>
      <c r="E1031" s="7" t="s">
        <v>107</v>
      </c>
      <c r="F1031" s="7" t="s">
        <v>484</v>
      </c>
      <c r="G1031" s="7" t="s">
        <v>1080</v>
      </c>
      <c r="H1031" s="7" t="s">
        <v>1024</v>
      </c>
      <c r="I1031" s="6" t="s">
        <v>11</v>
      </c>
      <c r="J1031" s="1">
        <v>1003</v>
      </c>
      <c r="K1031" s="1">
        <v>24000</v>
      </c>
      <c r="L1031" s="1">
        <v>48000</v>
      </c>
      <c r="M1031" s="1">
        <v>1003</v>
      </c>
      <c r="N1031" s="1">
        <v>24000</v>
      </c>
      <c r="O1031" s="1">
        <v>48000</v>
      </c>
      <c r="P1031" s="1">
        <v>48000</v>
      </c>
      <c r="Q1031" s="12"/>
      <c r="R1031" s="29">
        <f t="shared" si="48"/>
        <v>0</v>
      </c>
      <c r="S1031" t="str">
        <f t="shared" si="49"/>
        <v>OK</v>
      </c>
      <c r="T1031" s="10">
        <f>IFERROR(VLOOKUP(A1031,[1]!Tabla1[[#All],[Material]:[venta nueva]],38,FALSE),0)</f>
        <v>0</v>
      </c>
    </row>
    <row r="1032" spans="1:20" hidden="1" x14ac:dyDescent="0.35">
      <c r="A1032">
        <f t="shared" si="50"/>
        <v>1021045</v>
      </c>
      <c r="B1032" s="6" t="s">
        <v>1271</v>
      </c>
      <c r="C1032" s="7" t="s">
        <v>553</v>
      </c>
      <c r="D1032" s="7" t="s">
        <v>1095</v>
      </c>
      <c r="E1032" s="7" t="s">
        <v>108</v>
      </c>
      <c r="F1032" s="7" t="s">
        <v>109</v>
      </c>
      <c r="G1032" s="7" t="s">
        <v>1086</v>
      </c>
      <c r="H1032" s="7" t="s">
        <v>1025</v>
      </c>
      <c r="I1032" s="6" t="s">
        <v>12</v>
      </c>
      <c r="J1032" s="1">
        <v>29038</v>
      </c>
      <c r="K1032" s="1">
        <v>14962</v>
      </c>
      <c r="L1032" s="1">
        <v>44000</v>
      </c>
      <c r="M1032" s="1">
        <v>29038</v>
      </c>
      <c r="N1032" s="1">
        <v>14962</v>
      </c>
      <c r="O1032" s="1">
        <v>44000</v>
      </c>
      <c r="P1032" s="1">
        <v>44000</v>
      </c>
      <c r="Q1032" s="12"/>
      <c r="R1032" s="29">
        <f t="shared" ref="R1032:R1095" si="51">+O1032-P1032</f>
        <v>0</v>
      </c>
      <c r="S1032" t="str">
        <f t="shared" ref="S1032:S1095" si="52">IF(R1032&gt;0,"Sobre ingreso",IF(R1032&lt;0,"Pendiente de ingreso","OK"))</f>
        <v>OK</v>
      </c>
      <c r="T1032" s="10">
        <f>IFERROR(VLOOKUP(A1032,[1]!Tabla1[[#All],[Material]:[venta nueva]],38,FALSE),0)</f>
        <v>0</v>
      </c>
    </row>
    <row r="1033" spans="1:20" hidden="1" x14ac:dyDescent="0.35">
      <c r="A1033">
        <f t="shared" si="50"/>
        <v>1021046</v>
      </c>
      <c r="B1033" s="6" t="s">
        <v>1271</v>
      </c>
      <c r="C1033" s="7" t="s">
        <v>553</v>
      </c>
      <c r="D1033" s="7" t="s">
        <v>1095</v>
      </c>
      <c r="E1033" s="7" t="s">
        <v>110</v>
      </c>
      <c r="F1033" s="7" t="s">
        <v>111</v>
      </c>
      <c r="G1033" s="7" t="s">
        <v>1086</v>
      </c>
      <c r="H1033" s="7" t="s">
        <v>1025</v>
      </c>
      <c r="I1033" s="6" t="s">
        <v>12</v>
      </c>
      <c r="J1033" s="1">
        <v>6303</v>
      </c>
      <c r="K1033" s="1">
        <v>37697</v>
      </c>
      <c r="L1033" s="1">
        <v>44000</v>
      </c>
      <c r="M1033" s="1">
        <v>6303</v>
      </c>
      <c r="N1033" s="1">
        <v>37697</v>
      </c>
      <c r="O1033" s="1">
        <v>44000</v>
      </c>
      <c r="P1033" s="1">
        <v>44000</v>
      </c>
      <c r="Q1033" s="12"/>
      <c r="R1033" s="29">
        <f t="shared" si="51"/>
        <v>0</v>
      </c>
      <c r="S1033" t="str">
        <f t="shared" si="52"/>
        <v>OK</v>
      </c>
      <c r="T1033" s="10">
        <f>IFERROR(VLOOKUP(A1033,[1]!Tabla1[[#All],[Material]:[venta nueva]],38,FALSE),0)</f>
        <v>0</v>
      </c>
    </row>
    <row r="1034" spans="1:20" hidden="1" x14ac:dyDescent="0.35">
      <c r="A1034">
        <f t="shared" si="50"/>
        <v>1021077</v>
      </c>
      <c r="B1034" s="6" t="s">
        <v>1271</v>
      </c>
      <c r="C1034" s="7" t="s">
        <v>553</v>
      </c>
      <c r="D1034" s="7" t="s">
        <v>1095</v>
      </c>
      <c r="E1034" s="7" t="s">
        <v>536</v>
      </c>
      <c r="F1034" s="7" t="s">
        <v>243</v>
      </c>
      <c r="G1034" s="7" t="s">
        <v>1078</v>
      </c>
      <c r="H1034" s="7" t="s">
        <v>1009</v>
      </c>
      <c r="I1034" s="6" t="s">
        <v>11</v>
      </c>
      <c r="J1034" s="1">
        <v>2048</v>
      </c>
      <c r="K1034" s="1">
        <v>0</v>
      </c>
      <c r="L1034" s="1">
        <v>0</v>
      </c>
      <c r="M1034" s="1">
        <v>2048</v>
      </c>
      <c r="N1034" s="1">
        <v>0</v>
      </c>
      <c r="O1034" s="1">
        <v>24000</v>
      </c>
      <c r="P1034" s="1">
        <v>24000</v>
      </c>
      <c r="Q1034" s="12"/>
      <c r="R1034" s="29">
        <f t="shared" si="51"/>
        <v>0</v>
      </c>
      <c r="S1034" t="str">
        <f t="shared" si="52"/>
        <v>OK</v>
      </c>
      <c r="T1034" s="10">
        <f>IFERROR(VLOOKUP(A1034,[1]!Tabla1[[#All],[Material]:[venta nueva]],38,FALSE),0)</f>
        <v>0</v>
      </c>
    </row>
    <row r="1035" spans="1:20" hidden="1" x14ac:dyDescent="0.35">
      <c r="A1035">
        <f t="shared" si="50"/>
        <v>1021078</v>
      </c>
      <c r="B1035" s="6" t="s">
        <v>1271</v>
      </c>
      <c r="C1035" s="7" t="s">
        <v>553</v>
      </c>
      <c r="D1035" s="7" t="s">
        <v>1095</v>
      </c>
      <c r="E1035" s="7" t="s">
        <v>486</v>
      </c>
      <c r="F1035" s="7" t="s">
        <v>487</v>
      </c>
      <c r="G1035" s="7" t="s">
        <v>1081</v>
      </c>
      <c r="H1035" s="7" t="s">
        <v>1010</v>
      </c>
      <c r="I1035" s="6" t="s">
        <v>11</v>
      </c>
      <c r="J1035" s="1">
        <v>-2004</v>
      </c>
      <c r="K1035" s="1">
        <v>57296</v>
      </c>
      <c r="L1035" s="1">
        <v>72000</v>
      </c>
      <c r="M1035" s="1">
        <v>-2004</v>
      </c>
      <c r="N1035" s="1">
        <v>57296</v>
      </c>
      <c r="O1035" s="1">
        <v>72000</v>
      </c>
      <c r="P1035" s="1">
        <v>72000</v>
      </c>
      <c r="Q1035" s="12"/>
      <c r="R1035" s="29">
        <f t="shared" si="51"/>
        <v>0</v>
      </c>
      <c r="S1035" t="str">
        <f t="shared" si="52"/>
        <v>OK</v>
      </c>
      <c r="T1035" s="10">
        <f>IFERROR(VLOOKUP(A1035,[1]!Tabla1[[#All],[Material]:[venta nueva]],38,FALSE),0)</f>
        <v>0</v>
      </c>
    </row>
    <row r="1036" spans="1:20" hidden="1" x14ac:dyDescent="0.35">
      <c r="A1036">
        <f t="shared" si="50"/>
        <v>1021082</v>
      </c>
      <c r="B1036" s="6" t="s">
        <v>1271</v>
      </c>
      <c r="C1036" s="7" t="s">
        <v>553</v>
      </c>
      <c r="D1036" s="7" t="s">
        <v>1095</v>
      </c>
      <c r="E1036" s="7" t="s">
        <v>112</v>
      </c>
      <c r="F1036" s="7" t="s">
        <v>113</v>
      </c>
      <c r="G1036" s="7" t="s">
        <v>1081</v>
      </c>
      <c r="H1036" s="7" t="s">
        <v>1010</v>
      </c>
      <c r="I1036" s="6" t="s">
        <v>11</v>
      </c>
      <c r="J1036" s="1">
        <v>5987</v>
      </c>
      <c r="K1036" s="1">
        <v>0</v>
      </c>
      <c r="L1036" s="1">
        <v>0</v>
      </c>
      <c r="M1036" s="1">
        <v>5987</v>
      </c>
      <c r="N1036" s="1">
        <v>0</v>
      </c>
      <c r="O1036" s="1">
        <v>6000</v>
      </c>
      <c r="P1036" s="1">
        <v>6000</v>
      </c>
      <c r="Q1036" s="12"/>
      <c r="R1036" s="29">
        <f t="shared" si="51"/>
        <v>0</v>
      </c>
      <c r="S1036" t="str">
        <f t="shared" si="52"/>
        <v>OK</v>
      </c>
      <c r="T1036" s="10">
        <f>IFERROR(VLOOKUP(A1036,[1]!Tabla1[[#All],[Material]:[venta nueva]],38,FALSE),0)</f>
        <v>0</v>
      </c>
    </row>
    <row r="1037" spans="1:20" hidden="1" x14ac:dyDescent="0.35">
      <c r="A1037">
        <f t="shared" si="50"/>
        <v>1021085</v>
      </c>
      <c r="B1037" s="6" t="s">
        <v>1271</v>
      </c>
      <c r="C1037" s="7" t="s">
        <v>553</v>
      </c>
      <c r="D1037" s="7" t="s">
        <v>1095</v>
      </c>
      <c r="E1037" s="7" t="s">
        <v>114</v>
      </c>
      <c r="F1037" s="7" t="s">
        <v>115</v>
      </c>
      <c r="G1037" s="7" t="s">
        <v>1078</v>
      </c>
      <c r="H1037" s="7" t="s">
        <v>1009</v>
      </c>
      <c r="I1037" s="6" t="s">
        <v>11</v>
      </c>
      <c r="J1037" s="1">
        <v>8278</v>
      </c>
      <c r="K1037" s="1">
        <v>15722</v>
      </c>
      <c r="L1037" s="1">
        <v>24000</v>
      </c>
      <c r="M1037" s="1">
        <v>8278</v>
      </c>
      <c r="N1037" s="1">
        <v>0</v>
      </c>
      <c r="O1037" s="1">
        <v>0</v>
      </c>
      <c r="P1037" s="1"/>
      <c r="Q1037" s="12"/>
      <c r="R1037" s="29">
        <f t="shared" si="51"/>
        <v>0</v>
      </c>
      <c r="S1037" t="str">
        <f t="shared" si="52"/>
        <v>OK</v>
      </c>
      <c r="T1037" s="10">
        <f>IFERROR(VLOOKUP(A1037,[1]!Tabla1[[#All],[Material]:[venta nueva]],38,FALSE),0)</f>
        <v>0</v>
      </c>
    </row>
    <row r="1038" spans="1:20" hidden="1" x14ac:dyDescent="0.35">
      <c r="A1038">
        <f t="shared" si="50"/>
        <v>1021092</v>
      </c>
      <c r="B1038" s="6" t="s">
        <v>1271</v>
      </c>
      <c r="C1038" s="7" t="s">
        <v>553</v>
      </c>
      <c r="D1038" s="7" t="s">
        <v>1095</v>
      </c>
      <c r="E1038" s="7" t="s">
        <v>116</v>
      </c>
      <c r="F1038" s="7" t="s">
        <v>117</v>
      </c>
      <c r="G1038" s="7" t="s">
        <v>1081</v>
      </c>
      <c r="H1038" s="7" t="s">
        <v>1010</v>
      </c>
      <c r="I1038" s="6" t="s">
        <v>11</v>
      </c>
      <c r="J1038" s="1">
        <v>24903</v>
      </c>
      <c r="K1038" s="1">
        <v>23097</v>
      </c>
      <c r="L1038" s="1">
        <v>72000</v>
      </c>
      <c r="M1038" s="1">
        <v>24903</v>
      </c>
      <c r="N1038" s="1">
        <v>23097</v>
      </c>
      <c r="O1038" s="1">
        <v>48000</v>
      </c>
      <c r="P1038" s="1">
        <v>48000</v>
      </c>
      <c r="Q1038" s="12"/>
      <c r="R1038" s="29">
        <f t="shared" si="51"/>
        <v>0</v>
      </c>
      <c r="S1038" t="str">
        <f t="shared" si="52"/>
        <v>OK</v>
      </c>
      <c r="T1038" s="10">
        <f>IFERROR(VLOOKUP(A1038,[1]!Tabla1[[#All],[Material]:[venta nueva]],38,FALSE),0)</f>
        <v>0</v>
      </c>
    </row>
    <row r="1039" spans="1:20" hidden="1" x14ac:dyDescent="0.35">
      <c r="A1039">
        <f t="shared" si="50"/>
        <v>1021101</v>
      </c>
      <c r="B1039" s="6" t="s">
        <v>1271</v>
      </c>
      <c r="C1039" s="7" t="s">
        <v>553</v>
      </c>
      <c r="D1039" s="7" t="s">
        <v>1095</v>
      </c>
      <c r="E1039" s="7" t="s">
        <v>458</v>
      </c>
      <c r="F1039" s="7" t="s">
        <v>459</v>
      </c>
      <c r="G1039" s="7" t="s">
        <v>1069</v>
      </c>
      <c r="H1039" s="7" t="s">
        <v>1026</v>
      </c>
      <c r="I1039" s="6" t="s">
        <v>11</v>
      </c>
      <c r="J1039" s="1">
        <v>1806</v>
      </c>
      <c r="K1039" s="1">
        <v>24000</v>
      </c>
      <c r="L1039" s="1">
        <v>48000</v>
      </c>
      <c r="M1039" s="1">
        <v>1806</v>
      </c>
      <c r="N1039" s="1">
        <v>24000</v>
      </c>
      <c r="O1039" s="1">
        <v>24000</v>
      </c>
      <c r="P1039" s="1"/>
      <c r="Q1039" s="12"/>
      <c r="R1039" s="29">
        <f t="shared" si="51"/>
        <v>24000</v>
      </c>
      <c r="S1039" t="str">
        <f t="shared" si="52"/>
        <v>Sobre ingreso</v>
      </c>
      <c r="T1039" s="10">
        <f>IFERROR(VLOOKUP(A1039,[1]!Tabla1[[#All],[Material]:[venta nueva]],38,FALSE),0)</f>
        <v>0</v>
      </c>
    </row>
    <row r="1040" spans="1:20" hidden="1" x14ac:dyDescent="0.35">
      <c r="A1040">
        <f t="shared" si="50"/>
        <v>1021105</v>
      </c>
      <c r="B1040" s="6" t="s">
        <v>1271</v>
      </c>
      <c r="C1040" s="7" t="s">
        <v>553</v>
      </c>
      <c r="D1040" s="7" t="s">
        <v>1095</v>
      </c>
      <c r="E1040" s="7" t="s">
        <v>118</v>
      </c>
      <c r="F1040" s="7" t="s">
        <v>119</v>
      </c>
      <c r="G1040" s="7" t="s">
        <v>1069</v>
      </c>
      <c r="H1040" s="7" t="s">
        <v>1026</v>
      </c>
      <c r="I1040" s="6" t="s">
        <v>11</v>
      </c>
      <c r="J1040" s="1">
        <v>-19582</v>
      </c>
      <c r="K1040" s="1">
        <v>19582</v>
      </c>
      <c r="L1040" s="1">
        <v>24000</v>
      </c>
      <c r="M1040" s="1">
        <v>-19582</v>
      </c>
      <c r="N1040" s="1">
        <v>19582</v>
      </c>
      <c r="O1040" s="1">
        <v>24000</v>
      </c>
      <c r="P1040" s="1">
        <v>24000</v>
      </c>
      <c r="Q1040" s="12"/>
      <c r="R1040" s="29">
        <f t="shared" si="51"/>
        <v>0</v>
      </c>
      <c r="S1040" t="str">
        <f t="shared" si="52"/>
        <v>OK</v>
      </c>
      <c r="T1040" s="10">
        <f>IFERROR(VLOOKUP(A1040,[1]!Tabla1[[#All],[Material]:[venta nueva]],38,FALSE),0)</f>
        <v>0</v>
      </c>
    </row>
    <row r="1041" spans="1:20" hidden="1" x14ac:dyDescent="0.35">
      <c r="A1041">
        <f t="shared" si="50"/>
        <v>1021106</v>
      </c>
      <c r="B1041" s="6" t="s">
        <v>1271</v>
      </c>
      <c r="C1041" s="7" t="s">
        <v>553</v>
      </c>
      <c r="D1041" s="7" t="s">
        <v>1095</v>
      </c>
      <c r="E1041" s="7" t="s">
        <v>120</v>
      </c>
      <c r="F1041" s="7" t="s">
        <v>187</v>
      </c>
      <c r="G1041" s="7" t="s">
        <v>1069</v>
      </c>
      <c r="H1041" s="7" t="s">
        <v>1026</v>
      </c>
      <c r="I1041" s="6" t="s">
        <v>11</v>
      </c>
      <c r="J1041" s="1">
        <v>-5157</v>
      </c>
      <c r="K1041" s="1">
        <v>115499</v>
      </c>
      <c r="L1041" s="1">
        <v>120000</v>
      </c>
      <c r="M1041" s="1">
        <v>-5157</v>
      </c>
      <c r="N1041" s="1">
        <v>115499</v>
      </c>
      <c r="O1041" s="1">
        <v>144000</v>
      </c>
      <c r="P1041" s="1">
        <v>144000</v>
      </c>
      <c r="Q1041" s="12"/>
      <c r="R1041" s="29">
        <f t="shared" si="51"/>
        <v>0</v>
      </c>
      <c r="S1041" t="str">
        <f t="shared" si="52"/>
        <v>OK</v>
      </c>
      <c r="T1041" s="10">
        <f>IFERROR(VLOOKUP(A1041,[1]!Tabla1[[#All],[Material]:[venta nueva]],38,FALSE),0)</f>
        <v>0</v>
      </c>
    </row>
    <row r="1042" spans="1:20" hidden="1" x14ac:dyDescent="0.35">
      <c r="A1042">
        <f t="shared" si="50"/>
        <v>1021111</v>
      </c>
      <c r="B1042" s="6" t="s">
        <v>1271</v>
      </c>
      <c r="C1042" s="7" t="s">
        <v>553</v>
      </c>
      <c r="D1042" s="7" t="s">
        <v>1095</v>
      </c>
      <c r="E1042" s="7" t="s">
        <v>121</v>
      </c>
      <c r="F1042" s="7" t="s">
        <v>122</v>
      </c>
      <c r="G1042" s="7" t="s">
        <v>1078</v>
      </c>
      <c r="H1042" s="7" t="s">
        <v>1027</v>
      </c>
      <c r="I1042" s="6" t="s">
        <v>11</v>
      </c>
      <c r="J1042" s="1">
        <v>2448</v>
      </c>
      <c r="K1042" s="1">
        <v>0</v>
      </c>
      <c r="L1042" s="1">
        <v>2500</v>
      </c>
      <c r="M1042" s="1">
        <v>2448</v>
      </c>
      <c r="N1042" s="1">
        <v>0</v>
      </c>
      <c r="O1042" s="1">
        <v>2500</v>
      </c>
      <c r="P1042" s="1">
        <v>3000</v>
      </c>
      <c r="Q1042" s="12"/>
      <c r="R1042" s="29">
        <f t="shared" si="51"/>
        <v>-500</v>
      </c>
      <c r="S1042" t="str">
        <f t="shared" si="52"/>
        <v>Pendiente de ingreso</v>
      </c>
      <c r="T1042" s="10">
        <f>IFERROR(VLOOKUP(A1042,[1]!Tabla1[[#All],[Material]:[venta nueva]],38,FALSE),0)</f>
        <v>0</v>
      </c>
    </row>
    <row r="1043" spans="1:20" hidden="1" x14ac:dyDescent="0.35">
      <c r="A1043">
        <f t="shared" si="50"/>
        <v>1021115</v>
      </c>
      <c r="B1043" s="6" t="s">
        <v>1271</v>
      </c>
      <c r="C1043" s="7" t="s">
        <v>553</v>
      </c>
      <c r="D1043" s="7" t="s">
        <v>1095</v>
      </c>
      <c r="E1043" s="7" t="s">
        <v>123</v>
      </c>
      <c r="F1043" s="7" t="s">
        <v>124</v>
      </c>
      <c r="G1043" s="7" t="s">
        <v>1069</v>
      </c>
      <c r="H1043" s="7" t="s">
        <v>1026</v>
      </c>
      <c r="I1043" s="6" t="s">
        <v>14</v>
      </c>
      <c r="J1043" s="1">
        <v>-73774</v>
      </c>
      <c r="K1043" s="1">
        <v>73774</v>
      </c>
      <c r="L1043" s="1">
        <v>0</v>
      </c>
      <c r="M1043" s="1">
        <v>-73774</v>
      </c>
      <c r="N1043" s="1">
        <v>73774</v>
      </c>
      <c r="O1043" s="1">
        <v>0</v>
      </c>
      <c r="P1043" s="1"/>
      <c r="Q1043" s="12"/>
      <c r="R1043" s="29">
        <f t="shared" si="51"/>
        <v>0</v>
      </c>
      <c r="S1043" t="str">
        <f t="shared" si="52"/>
        <v>OK</v>
      </c>
      <c r="T1043" s="10">
        <f>IFERROR(VLOOKUP(A1043,[1]!Tabla1[[#All],[Material]:[venta nueva]],38,FALSE),0)</f>
        <v>0</v>
      </c>
    </row>
    <row r="1044" spans="1:20" hidden="1" x14ac:dyDescent="0.35">
      <c r="A1044">
        <f t="shared" si="50"/>
        <v>1021136</v>
      </c>
      <c r="B1044" s="6" t="s">
        <v>1271</v>
      </c>
      <c r="C1044" s="7" t="s">
        <v>553</v>
      </c>
      <c r="D1044" s="7" t="s">
        <v>1095</v>
      </c>
      <c r="E1044" s="7" t="s">
        <v>125</v>
      </c>
      <c r="F1044" s="7" t="s">
        <v>126</v>
      </c>
      <c r="G1044" s="7" t="s">
        <v>1069</v>
      </c>
      <c r="H1044" s="7" t="s">
        <v>1026</v>
      </c>
      <c r="I1044" s="6" t="s">
        <v>16</v>
      </c>
      <c r="J1044" s="1">
        <v>173</v>
      </c>
      <c r="K1044" s="1">
        <v>3827</v>
      </c>
      <c r="L1044" s="1">
        <v>4000</v>
      </c>
      <c r="M1044" s="1">
        <v>173</v>
      </c>
      <c r="N1044" s="1">
        <v>3827</v>
      </c>
      <c r="O1044" s="1">
        <v>4000</v>
      </c>
      <c r="P1044" s="1">
        <v>4000</v>
      </c>
      <c r="Q1044" s="12"/>
      <c r="R1044" s="29">
        <f t="shared" si="51"/>
        <v>0</v>
      </c>
      <c r="S1044" t="str">
        <f t="shared" si="52"/>
        <v>OK</v>
      </c>
      <c r="T1044" s="10">
        <f>IFERROR(VLOOKUP(A1044,[1]!Tabla1[[#All],[Material]:[venta nueva]],38,FALSE),0)</f>
        <v>0</v>
      </c>
    </row>
    <row r="1045" spans="1:20" hidden="1" x14ac:dyDescent="0.35">
      <c r="A1045">
        <f t="shared" si="50"/>
        <v>1021149</v>
      </c>
      <c r="B1045" s="6" t="s">
        <v>1271</v>
      </c>
      <c r="C1045" s="7" t="s">
        <v>553</v>
      </c>
      <c r="D1045" s="7" t="s">
        <v>1095</v>
      </c>
      <c r="E1045" s="7" t="s">
        <v>127</v>
      </c>
      <c r="F1045" s="7" t="s">
        <v>128</v>
      </c>
      <c r="G1045" s="7" t="s">
        <v>1084</v>
      </c>
      <c r="H1045" s="7" t="s">
        <v>1017</v>
      </c>
      <c r="I1045" s="6" t="s">
        <v>12</v>
      </c>
      <c r="J1045" s="1">
        <v>16350</v>
      </c>
      <c r="K1045" s="1">
        <v>27650</v>
      </c>
      <c r="L1045" s="1">
        <v>44000</v>
      </c>
      <c r="M1045" s="1">
        <v>16350</v>
      </c>
      <c r="N1045" s="1">
        <v>27650</v>
      </c>
      <c r="O1045" s="1">
        <v>44000</v>
      </c>
      <c r="P1045" s="1">
        <v>44000</v>
      </c>
      <c r="Q1045" s="12"/>
      <c r="R1045" s="29">
        <f t="shared" si="51"/>
        <v>0</v>
      </c>
      <c r="S1045" t="str">
        <f t="shared" si="52"/>
        <v>OK</v>
      </c>
      <c r="T1045" s="10">
        <f>IFERROR(VLOOKUP(A1045,[1]!Tabla1[[#All],[Material]:[venta nueva]],38,FALSE),0)</f>
        <v>0</v>
      </c>
    </row>
    <row r="1046" spans="1:20" hidden="1" x14ac:dyDescent="0.35">
      <c r="A1046">
        <f t="shared" si="50"/>
        <v>1021150</v>
      </c>
      <c r="B1046" s="6" t="s">
        <v>1271</v>
      </c>
      <c r="C1046" s="7" t="s">
        <v>553</v>
      </c>
      <c r="D1046" s="7" t="s">
        <v>1095</v>
      </c>
      <c r="E1046" s="7" t="s">
        <v>129</v>
      </c>
      <c r="F1046" s="7" t="s">
        <v>130</v>
      </c>
      <c r="G1046" s="7" t="s">
        <v>1084</v>
      </c>
      <c r="H1046" s="7" t="s">
        <v>1017</v>
      </c>
      <c r="I1046" s="6" t="s">
        <v>12</v>
      </c>
      <c r="J1046" s="1">
        <v>42</v>
      </c>
      <c r="K1046" s="1">
        <v>43958</v>
      </c>
      <c r="L1046" s="1">
        <v>44000</v>
      </c>
      <c r="M1046" s="1">
        <v>42</v>
      </c>
      <c r="N1046" s="1">
        <v>43958</v>
      </c>
      <c r="O1046" s="1">
        <v>44000</v>
      </c>
      <c r="P1046" s="1">
        <v>44000</v>
      </c>
      <c r="Q1046" s="12"/>
      <c r="R1046" s="29">
        <f t="shared" si="51"/>
        <v>0</v>
      </c>
      <c r="S1046" t="str">
        <f t="shared" si="52"/>
        <v>OK</v>
      </c>
      <c r="T1046" s="10">
        <f>IFERROR(VLOOKUP(A1046,[1]!Tabla1[[#All],[Material]:[venta nueva]],38,FALSE),0)</f>
        <v>0</v>
      </c>
    </row>
    <row r="1047" spans="1:20" hidden="1" x14ac:dyDescent="0.35">
      <c r="A1047">
        <f t="shared" si="50"/>
        <v>1021151</v>
      </c>
      <c r="B1047" s="6" t="s">
        <v>1271</v>
      </c>
      <c r="C1047" s="7" t="s">
        <v>553</v>
      </c>
      <c r="D1047" s="7" t="s">
        <v>1095</v>
      </c>
      <c r="E1047" s="7" t="s">
        <v>131</v>
      </c>
      <c r="F1047" s="7" t="s">
        <v>132</v>
      </c>
      <c r="G1047" s="7" t="s">
        <v>1084</v>
      </c>
      <c r="H1047" s="7" t="s">
        <v>1028</v>
      </c>
      <c r="I1047" s="6" t="s">
        <v>12</v>
      </c>
      <c r="J1047" s="1">
        <v>-60750</v>
      </c>
      <c r="K1047" s="1">
        <v>20173</v>
      </c>
      <c r="L1047" s="1">
        <v>44000</v>
      </c>
      <c r="M1047" s="1">
        <v>-60750</v>
      </c>
      <c r="N1047" s="1">
        <v>20173</v>
      </c>
      <c r="O1047" s="1">
        <v>44000</v>
      </c>
      <c r="P1047" s="1">
        <v>44000</v>
      </c>
      <c r="Q1047" s="12"/>
      <c r="R1047" s="29">
        <f t="shared" si="51"/>
        <v>0</v>
      </c>
      <c r="S1047" t="str">
        <f t="shared" si="52"/>
        <v>OK</v>
      </c>
      <c r="T1047" s="10">
        <f>IFERROR(VLOOKUP(A1047,[1]!Tabla1[[#All],[Material]:[venta nueva]],38,FALSE),0)</f>
        <v>0</v>
      </c>
    </row>
    <row r="1048" spans="1:20" hidden="1" x14ac:dyDescent="0.35">
      <c r="A1048">
        <f t="shared" si="50"/>
        <v>1021152</v>
      </c>
      <c r="B1048" s="6" t="s">
        <v>1271</v>
      </c>
      <c r="C1048" s="7" t="s">
        <v>553</v>
      </c>
      <c r="D1048" s="7" t="s">
        <v>1095</v>
      </c>
      <c r="E1048" s="7" t="s">
        <v>133</v>
      </c>
      <c r="F1048" s="7" t="s">
        <v>134</v>
      </c>
      <c r="G1048" s="7" t="s">
        <v>1084</v>
      </c>
      <c r="H1048" s="7" t="s">
        <v>1028</v>
      </c>
      <c r="I1048" s="6" t="s">
        <v>12</v>
      </c>
      <c r="J1048" s="1">
        <v>-216</v>
      </c>
      <c r="K1048" s="1">
        <v>22216</v>
      </c>
      <c r="L1048" s="1">
        <v>22000</v>
      </c>
      <c r="M1048" s="1">
        <v>-216</v>
      </c>
      <c r="N1048" s="1">
        <v>22216</v>
      </c>
      <c r="O1048" s="1">
        <v>22000</v>
      </c>
      <c r="P1048" s="1">
        <v>22000</v>
      </c>
      <c r="Q1048" s="12"/>
      <c r="R1048" s="29">
        <f t="shared" si="51"/>
        <v>0</v>
      </c>
      <c r="S1048" t="str">
        <f t="shared" si="52"/>
        <v>OK</v>
      </c>
      <c r="T1048" s="10">
        <f>IFERROR(VLOOKUP(A1048,[1]!Tabla1[[#All],[Material]:[venta nueva]],38,FALSE),0)</f>
        <v>0</v>
      </c>
    </row>
    <row r="1049" spans="1:20" hidden="1" x14ac:dyDescent="0.35">
      <c r="A1049">
        <f t="shared" si="50"/>
        <v>1021156</v>
      </c>
      <c r="B1049" s="6" t="s">
        <v>1271</v>
      </c>
      <c r="C1049" s="7" t="s">
        <v>553</v>
      </c>
      <c r="D1049" s="7" t="s">
        <v>1095</v>
      </c>
      <c r="E1049" s="7" t="s">
        <v>135</v>
      </c>
      <c r="F1049" s="7" t="s">
        <v>136</v>
      </c>
      <c r="G1049" s="7" t="s">
        <v>1084</v>
      </c>
      <c r="H1049" s="7" t="s">
        <v>1017</v>
      </c>
      <c r="I1049" s="6" t="s">
        <v>12</v>
      </c>
      <c r="J1049" s="1">
        <v>-3769</v>
      </c>
      <c r="K1049" s="1">
        <v>51430</v>
      </c>
      <c r="L1049" s="1">
        <v>48000</v>
      </c>
      <c r="M1049" s="1">
        <v>-3769</v>
      </c>
      <c r="N1049" s="1">
        <v>51430</v>
      </c>
      <c r="O1049" s="1">
        <v>44000</v>
      </c>
      <c r="P1049" s="1">
        <v>44000</v>
      </c>
      <c r="Q1049" s="12"/>
      <c r="R1049" s="29">
        <f t="shared" si="51"/>
        <v>0</v>
      </c>
      <c r="S1049" t="str">
        <f t="shared" si="52"/>
        <v>OK</v>
      </c>
      <c r="T1049" s="10">
        <f>IFERROR(VLOOKUP(A1049,[1]!Tabla1[[#All],[Material]:[venta nueva]],38,FALSE),0)</f>
        <v>0</v>
      </c>
    </row>
    <row r="1050" spans="1:20" hidden="1" x14ac:dyDescent="0.35">
      <c r="A1050">
        <f t="shared" si="50"/>
        <v>1021187</v>
      </c>
      <c r="B1050" s="6" t="s">
        <v>1271</v>
      </c>
      <c r="C1050" s="7" t="s">
        <v>553</v>
      </c>
      <c r="D1050" s="7" t="s">
        <v>1095</v>
      </c>
      <c r="E1050" s="7" t="s">
        <v>137</v>
      </c>
      <c r="F1050" s="7" t="s">
        <v>138</v>
      </c>
      <c r="G1050" s="7" t="s">
        <v>1080</v>
      </c>
      <c r="H1050" s="7" t="s">
        <v>1029</v>
      </c>
      <c r="I1050" s="6" t="s">
        <v>11</v>
      </c>
      <c r="J1050" s="1">
        <v>-14183</v>
      </c>
      <c r="K1050" s="1">
        <v>14183</v>
      </c>
      <c r="L1050" s="1">
        <v>0</v>
      </c>
      <c r="M1050" s="1">
        <v>-14183</v>
      </c>
      <c r="N1050" s="1">
        <v>14183</v>
      </c>
      <c r="O1050" s="1">
        <v>24000</v>
      </c>
      <c r="P1050" s="1">
        <v>24000</v>
      </c>
      <c r="Q1050" s="12"/>
      <c r="R1050" s="29">
        <f t="shared" si="51"/>
        <v>0</v>
      </c>
      <c r="S1050" t="str">
        <f t="shared" si="52"/>
        <v>OK</v>
      </c>
      <c r="T1050" s="10">
        <f>IFERROR(VLOOKUP(A1050,[1]!Tabla1[[#All],[Material]:[venta nueva]],38,FALSE),0)</f>
        <v>0</v>
      </c>
    </row>
    <row r="1051" spans="1:20" hidden="1" x14ac:dyDescent="0.35">
      <c r="A1051">
        <f t="shared" si="50"/>
        <v>1021204</v>
      </c>
      <c r="B1051" s="6" t="s">
        <v>1271</v>
      </c>
      <c r="C1051" s="7" t="s">
        <v>553</v>
      </c>
      <c r="D1051" s="7" t="s">
        <v>1095</v>
      </c>
      <c r="E1051" s="7" t="s">
        <v>474</v>
      </c>
      <c r="F1051" s="7" t="s">
        <v>28</v>
      </c>
      <c r="G1051" s="7" t="s">
        <v>1078</v>
      </c>
      <c r="H1051" s="7" t="s">
        <v>1006</v>
      </c>
      <c r="I1051" s="6" t="s">
        <v>12</v>
      </c>
      <c r="J1051" s="1">
        <v>19920</v>
      </c>
      <c r="K1051" s="1">
        <v>2080</v>
      </c>
      <c r="L1051" s="1">
        <v>22000</v>
      </c>
      <c r="M1051" s="1">
        <v>19920</v>
      </c>
      <c r="N1051" s="1">
        <v>2080</v>
      </c>
      <c r="O1051" s="1">
        <v>0</v>
      </c>
      <c r="P1051" s="1"/>
      <c r="Q1051" s="12"/>
      <c r="R1051" s="29">
        <f t="shared" si="51"/>
        <v>0</v>
      </c>
      <c r="S1051" t="str">
        <f t="shared" si="52"/>
        <v>OK</v>
      </c>
      <c r="T1051" s="10">
        <f>IFERROR(VLOOKUP(A1051,[1]!Tabla1[[#All],[Material]:[venta nueva]],38,FALSE),0)</f>
        <v>0</v>
      </c>
    </row>
    <row r="1052" spans="1:20" hidden="1" x14ac:dyDescent="0.35">
      <c r="A1052">
        <f t="shared" si="50"/>
        <v>1021279</v>
      </c>
      <c r="B1052" s="6" t="s">
        <v>1271</v>
      </c>
      <c r="C1052" s="7" t="s">
        <v>553</v>
      </c>
      <c r="D1052" s="7" t="s">
        <v>1095</v>
      </c>
      <c r="E1052" s="7" t="s">
        <v>1252</v>
      </c>
      <c r="F1052" s="7" t="s">
        <v>357</v>
      </c>
      <c r="G1052" s="7" t="s">
        <v>1084</v>
      </c>
      <c r="H1052" s="7" t="s">
        <v>1017</v>
      </c>
      <c r="I1052" s="6" t="s">
        <v>11</v>
      </c>
      <c r="J1052" s="1">
        <v>1141</v>
      </c>
      <c r="K1052" s="1">
        <v>0</v>
      </c>
      <c r="L1052" s="1">
        <v>0</v>
      </c>
      <c r="M1052" s="1">
        <v>1141</v>
      </c>
      <c r="N1052" s="1">
        <v>0</v>
      </c>
      <c r="O1052" s="1">
        <v>0</v>
      </c>
      <c r="P1052" s="1"/>
      <c r="Q1052" s="12"/>
      <c r="R1052" s="29">
        <f t="shared" si="51"/>
        <v>0</v>
      </c>
      <c r="S1052" t="str">
        <f t="shared" si="52"/>
        <v>OK</v>
      </c>
      <c r="T1052" s="10">
        <f>IFERROR(VLOOKUP(A1052,[1]!Tabla1[[#All],[Material]:[venta nueva]],38,FALSE),0)</f>
        <v>0</v>
      </c>
    </row>
    <row r="1053" spans="1:20" hidden="1" x14ac:dyDescent="0.35">
      <c r="A1053">
        <f t="shared" si="50"/>
        <v>1021385</v>
      </c>
      <c r="B1053" s="6" t="s">
        <v>1271</v>
      </c>
      <c r="C1053" s="7" t="s">
        <v>553</v>
      </c>
      <c r="D1053" s="7" t="s">
        <v>1095</v>
      </c>
      <c r="E1053" s="7" t="s">
        <v>147</v>
      </c>
      <c r="F1053" s="7" t="s">
        <v>148</v>
      </c>
      <c r="G1053" s="7" t="s">
        <v>1080</v>
      </c>
      <c r="H1053" s="7" t="s">
        <v>1031</v>
      </c>
      <c r="I1053" s="6" t="s">
        <v>11</v>
      </c>
      <c r="J1053" s="1">
        <v>7084</v>
      </c>
      <c r="K1053" s="1">
        <v>184916</v>
      </c>
      <c r="L1053" s="1">
        <v>192000</v>
      </c>
      <c r="M1053" s="1">
        <v>7084</v>
      </c>
      <c r="N1053" s="1">
        <v>136916</v>
      </c>
      <c r="O1053" s="1">
        <v>96001</v>
      </c>
      <c r="P1053" s="1">
        <v>96001</v>
      </c>
      <c r="Q1053" s="12"/>
      <c r="R1053" s="29">
        <f t="shared" si="51"/>
        <v>0</v>
      </c>
      <c r="S1053" t="str">
        <f t="shared" si="52"/>
        <v>OK</v>
      </c>
      <c r="T1053" s="10">
        <f>IFERROR(VLOOKUP(A1053,[1]!Tabla1[[#All],[Material]:[venta nueva]],38,FALSE),0)</f>
        <v>0</v>
      </c>
    </row>
    <row r="1054" spans="1:20" hidden="1" x14ac:dyDescent="0.35">
      <c r="A1054">
        <f t="shared" si="50"/>
        <v>1021470</v>
      </c>
      <c r="B1054" s="6" t="s">
        <v>1271</v>
      </c>
      <c r="C1054" s="7" t="s">
        <v>553</v>
      </c>
      <c r="D1054" s="7" t="s">
        <v>1095</v>
      </c>
      <c r="E1054" s="7" t="s">
        <v>152</v>
      </c>
      <c r="F1054" s="7" t="s">
        <v>153</v>
      </c>
      <c r="G1054" s="7" t="s">
        <v>1086</v>
      </c>
      <c r="H1054" s="7" t="s">
        <v>1025</v>
      </c>
      <c r="I1054" s="6" t="s">
        <v>12</v>
      </c>
      <c r="J1054" s="1">
        <v>781</v>
      </c>
      <c r="K1054" s="1">
        <v>21219</v>
      </c>
      <c r="L1054" s="1">
        <v>22000</v>
      </c>
      <c r="M1054" s="1">
        <v>781</v>
      </c>
      <c r="N1054" s="1">
        <v>21219</v>
      </c>
      <c r="O1054" s="1">
        <v>22000</v>
      </c>
      <c r="P1054" s="1">
        <v>22000</v>
      </c>
      <c r="Q1054" s="12"/>
      <c r="R1054" s="29">
        <f t="shared" si="51"/>
        <v>0</v>
      </c>
      <c r="S1054" t="str">
        <f t="shared" si="52"/>
        <v>OK</v>
      </c>
      <c r="T1054" s="10">
        <f>IFERROR(VLOOKUP(A1054,[1]!Tabla1[[#All],[Material]:[venta nueva]],38,FALSE),0)</f>
        <v>0</v>
      </c>
    </row>
    <row r="1055" spans="1:20" hidden="1" x14ac:dyDescent="0.35">
      <c r="A1055">
        <f t="shared" si="50"/>
        <v>1021533</v>
      </c>
      <c r="B1055" s="6" t="s">
        <v>1271</v>
      </c>
      <c r="C1055" s="7" t="s">
        <v>553</v>
      </c>
      <c r="D1055" s="7" t="s">
        <v>1095</v>
      </c>
      <c r="E1055" s="7" t="s">
        <v>156</v>
      </c>
      <c r="F1055" s="7" t="s">
        <v>157</v>
      </c>
      <c r="G1055" s="7" t="s">
        <v>1082</v>
      </c>
      <c r="H1055" s="7" t="s">
        <v>1013</v>
      </c>
      <c r="I1055" s="6" t="s">
        <v>16</v>
      </c>
      <c r="J1055" s="1">
        <v>1605</v>
      </c>
      <c r="K1055" s="1">
        <v>0</v>
      </c>
      <c r="L1055" s="1">
        <v>15000</v>
      </c>
      <c r="M1055" s="1">
        <v>1605</v>
      </c>
      <c r="N1055" s="1">
        <v>0</v>
      </c>
      <c r="O1055" s="1">
        <v>0</v>
      </c>
      <c r="P1055" s="1"/>
      <c r="Q1055" s="12"/>
      <c r="R1055" s="29">
        <f t="shared" si="51"/>
        <v>0</v>
      </c>
      <c r="S1055" t="str">
        <f t="shared" si="52"/>
        <v>OK</v>
      </c>
      <c r="T1055" s="10">
        <f>IFERROR(VLOOKUP(A1055,[1]!Tabla1[[#All],[Material]:[venta nueva]],38,FALSE),0)</f>
        <v>0</v>
      </c>
    </row>
    <row r="1056" spans="1:20" hidden="1" x14ac:dyDescent="0.35">
      <c r="A1056">
        <f t="shared" si="50"/>
        <v>1021603</v>
      </c>
      <c r="B1056" s="6" t="s">
        <v>1271</v>
      </c>
      <c r="C1056" s="7" t="s">
        <v>553</v>
      </c>
      <c r="D1056" s="7" t="s">
        <v>1095</v>
      </c>
      <c r="E1056" s="7" t="s">
        <v>165</v>
      </c>
      <c r="F1056" s="7" t="s">
        <v>166</v>
      </c>
      <c r="G1056" s="7" t="s">
        <v>1075</v>
      </c>
      <c r="H1056" s="7" t="s">
        <v>1003</v>
      </c>
      <c r="I1056" s="6" t="s">
        <v>16</v>
      </c>
      <c r="J1056" s="1">
        <v>4649</v>
      </c>
      <c r="K1056" s="1">
        <v>351</v>
      </c>
      <c r="L1056" s="1">
        <v>5000</v>
      </c>
      <c r="M1056" s="1">
        <v>4649</v>
      </c>
      <c r="N1056" s="1">
        <v>351</v>
      </c>
      <c r="O1056" s="1">
        <v>5000</v>
      </c>
      <c r="P1056" s="1">
        <v>5000</v>
      </c>
      <c r="Q1056" s="12"/>
      <c r="R1056" s="29">
        <f t="shared" si="51"/>
        <v>0</v>
      </c>
      <c r="S1056" t="str">
        <f t="shared" si="52"/>
        <v>OK</v>
      </c>
      <c r="T1056" s="10">
        <f>IFERROR(VLOOKUP(A1056,[1]!Tabla1[[#All],[Material]:[venta nueva]],38,FALSE),0)</f>
        <v>0</v>
      </c>
    </row>
    <row r="1057" spans="1:20" hidden="1" x14ac:dyDescent="0.35">
      <c r="A1057">
        <f t="shared" si="50"/>
        <v>1021609</v>
      </c>
      <c r="B1057" s="6" t="s">
        <v>1271</v>
      </c>
      <c r="C1057" s="7" t="s">
        <v>553</v>
      </c>
      <c r="D1057" s="7" t="s">
        <v>1095</v>
      </c>
      <c r="E1057" s="7" t="s">
        <v>167</v>
      </c>
      <c r="F1057" s="7" t="s">
        <v>168</v>
      </c>
      <c r="G1057" s="7" t="s">
        <v>985</v>
      </c>
      <c r="H1057" s="7" t="s">
        <v>1012</v>
      </c>
      <c r="I1057" s="6" t="s">
        <v>16</v>
      </c>
      <c r="J1057" s="1">
        <v>7847</v>
      </c>
      <c r="K1057" s="1">
        <v>153</v>
      </c>
      <c r="L1057" s="1">
        <v>8000</v>
      </c>
      <c r="M1057" s="1">
        <v>7847</v>
      </c>
      <c r="N1057" s="1">
        <v>153</v>
      </c>
      <c r="O1057" s="1">
        <v>8000</v>
      </c>
      <c r="P1057" s="1">
        <v>8000</v>
      </c>
      <c r="Q1057" s="12"/>
      <c r="R1057" s="29">
        <f t="shared" si="51"/>
        <v>0</v>
      </c>
      <c r="S1057" t="str">
        <f t="shared" si="52"/>
        <v>OK</v>
      </c>
      <c r="T1057" s="10">
        <f>IFERROR(VLOOKUP(A1057,[1]!Tabla1[[#All],[Material]:[venta nueva]],38,FALSE),0)</f>
        <v>0</v>
      </c>
    </row>
    <row r="1058" spans="1:20" hidden="1" x14ac:dyDescent="0.35">
      <c r="A1058">
        <f t="shared" si="50"/>
        <v>1021622</v>
      </c>
      <c r="B1058" s="6" t="s">
        <v>1271</v>
      </c>
      <c r="C1058" s="7" t="s">
        <v>553</v>
      </c>
      <c r="D1058" s="7" t="s">
        <v>1095</v>
      </c>
      <c r="E1058" s="7" t="s">
        <v>169</v>
      </c>
      <c r="F1058" s="7" t="s">
        <v>74</v>
      </c>
      <c r="G1058" s="7" t="s">
        <v>1074</v>
      </c>
      <c r="H1058" s="7" t="s">
        <v>1018</v>
      </c>
      <c r="I1058" s="6" t="s">
        <v>11</v>
      </c>
      <c r="J1058" s="1">
        <v>-5210</v>
      </c>
      <c r="K1058" s="1">
        <v>5210</v>
      </c>
      <c r="L1058" s="1">
        <v>0</v>
      </c>
      <c r="M1058" s="1">
        <v>-5210</v>
      </c>
      <c r="N1058" s="1">
        <v>5210</v>
      </c>
      <c r="O1058" s="1">
        <v>0</v>
      </c>
      <c r="P1058" s="1"/>
      <c r="Q1058" s="12"/>
      <c r="R1058" s="29">
        <f t="shared" si="51"/>
        <v>0</v>
      </c>
      <c r="S1058" t="str">
        <f t="shared" si="52"/>
        <v>OK</v>
      </c>
      <c r="T1058" s="10">
        <f>IFERROR(VLOOKUP(A1058,[1]!Tabla1[[#All],[Material]:[venta nueva]],38,FALSE),0)</f>
        <v>0</v>
      </c>
    </row>
    <row r="1059" spans="1:20" hidden="1" x14ac:dyDescent="0.35">
      <c r="A1059">
        <f t="shared" si="50"/>
        <v>1021623</v>
      </c>
      <c r="B1059" s="6" t="s">
        <v>1271</v>
      </c>
      <c r="C1059" s="7" t="s">
        <v>553</v>
      </c>
      <c r="D1059" s="7" t="s">
        <v>1095</v>
      </c>
      <c r="E1059" s="7" t="s">
        <v>444</v>
      </c>
      <c r="F1059" s="7" t="s">
        <v>445</v>
      </c>
      <c r="G1059" s="7" t="s">
        <v>1074</v>
      </c>
      <c r="H1059" s="7" t="s">
        <v>1018</v>
      </c>
      <c r="I1059" s="6" t="s">
        <v>11</v>
      </c>
      <c r="J1059" s="1">
        <v>640</v>
      </c>
      <c r="K1059" s="1">
        <v>0</v>
      </c>
      <c r="L1059" s="1">
        <v>0</v>
      </c>
      <c r="M1059" s="1">
        <v>640</v>
      </c>
      <c r="N1059" s="1">
        <v>0</v>
      </c>
      <c r="O1059" s="1">
        <v>0</v>
      </c>
      <c r="P1059" s="1"/>
      <c r="Q1059" s="12"/>
      <c r="R1059" s="29">
        <f t="shared" si="51"/>
        <v>0</v>
      </c>
      <c r="S1059" t="str">
        <f t="shared" si="52"/>
        <v>OK</v>
      </c>
      <c r="T1059" s="10">
        <f>IFERROR(VLOOKUP(A1059,[1]!Tabla1[[#All],[Material]:[venta nueva]],38,FALSE),0)</f>
        <v>0</v>
      </c>
    </row>
    <row r="1060" spans="1:20" hidden="1" x14ac:dyDescent="0.35">
      <c r="A1060">
        <f t="shared" si="50"/>
        <v>1021639</v>
      </c>
      <c r="B1060" s="6" t="s">
        <v>1271</v>
      </c>
      <c r="C1060" s="7" t="s">
        <v>553</v>
      </c>
      <c r="D1060" s="7" t="s">
        <v>1095</v>
      </c>
      <c r="E1060" s="7" t="s">
        <v>461</v>
      </c>
      <c r="F1060" s="7" t="s">
        <v>78</v>
      </c>
      <c r="G1060" s="7" t="s">
        <v>985</v>
      </c>
      <c r="H1060" s="7" t="s">
        <v>1012</v>
      </c>
      <c r="I1060" s="6" t="s">
        <v>11</v>
      </c>
      <c r="J1060" s="1">
        <v>-42115</v>
      </c>
      <c r="K1060" s="1">
        <v>11875</v>
      </c>
      <c r="L1060" s="1">
        <v>0</v>
      </c>
      <c r="M1060" s="1">
        <v>-42115</v>
      </c>
      <c r="N1060" s="1">
        <v>11875</v>
      </c>
      <c r="O1060" s="1">
        <v>0</v>
      </c>
      <c r="P1060" s="1"/>
      <c r="Q1060" s="12"/>
      <c r="R1060" s="29">
        <f t="shared" si="51"/>
        <v>0</v>
      </c>
      <c r="S1060" t="str">
        <f t="shared" si="52"/>
        <v>OK</v>
      </c>
      <c r="T1060" s="10">
        <f>IFERROR(VLOOKUP(A1060,[1]!Tabla1[[#All],[Material]:[venta nueva]],38,FALSE),0)</f>
        <v>0</v>
      </c>
    </row>
    <row r="1061" spans="1:20" hidden="1" x14ac:dyDescent="0.35">
      <c r="A1061">
        <f t="shared" si="50"/>
        <v>1021649</v>
      </c>
      <c r="B1061" s="6" t="s">
        <v>1271</v>
      </c>
      <c r="C1061" s="7" t="s">
        <v>553</v>
      </c>
      <c r="D1061" s="7" t="s">
        <v>1095</v>
      </c>
      <c r="E1061" s="7" t="s">
        <v>1253</v>
      </c>
      <c r="F1061" s="7" t="s">
        <v>1254</v>
      </c>
      <c r="G1061" s="7" t="s">
        <v>1082</v>
      </c>
      <c r="H1061" s="7" t="s">
        <v>1013</v>
      </c>
      <c r="I1061" s="6" t="s">
        <v>12</v>
      </c>
      <c r="J1061" s="1">
        <v>152</v>
      </c>
      <c r="K1061" s="1">
        <v>0</v>
      </c>
      <c r="L1061" s="1">
        <v>0</v>
      </c>
      <c r="M1061" s="1">
        <v>152</v>
      </c>
      <c r="N1061" s="1">
        <v>0</v>
      </c>
      <c r="O1061" s="1">
        <v>0</v>
      </c>
      <c r="P1061" s="1"/>
      <c r="Q1061" s="12"/>
      <c r="R1061" s="29">
        <f t="shared" si="51"/>
        <v>0</v>
      </c>
      <c r="S1061" t="str">
        <f t="shared" si="52"/>
        <v>OK</v>
      </c>
      <c r="T1061" s="10">
        <f>IFERROR(VLOOKUP(A1061,[1]!Tabla1[[#All],[Material]:[venta nueva]],38,FALSE),0)</f>
        <v>0</v>
      </c>
    </row>
    <row r="1062" spans="1:20" hidden="1" x14ac:dyDescent="0.35">
      <c r="A1062">
        <f t="shared" si="50"/>
        <v>1021664</v>
      </c>
      <c r="B1062" s="6" t="s">
        <v>1271</v>
      </c>
      <c r="C1062" s="7" t="s">
        <v>553</v>
      </c>
      <c r="D1062" s="7" t="s">
        <v>1095</v>
      </c>
      <c r="E1062" s="7" t="s">
        <v>170</v>
      </c>
      <c r="F1062" s="7" t="s">
        <v>171</v>
      </c>
      <c r="G1062" s="7" t="s">
        <v>1085</v>
      </c>
      <c r="H1062" s="7" t="s">
        <v>1019</v>
      </c>
      <c r="I1062" s="6" t="s">
        <v>12</v>
      </c>
      <c r="J1062" s="1">
        <v>8290</v>
      </c>
      <c r="K1062" s="1">
        <v>35710</v>
      </c>
      <c r="L1062" s="1">
        <v>44000</v>
      </c>
      <c r="M1062" s="1">
        <v>8290</v>
      </c>
      <c r="N1062" s="1">
        <v>35710</v>
      </c>
      <c r="O1062" s="1">
        <v>44000</v>
      </c>
      <c r="P1062" s="1">
        <v>44000</v>
      </c>
      <c r="Q1062" s="12"/>
      <c r="R1062" s="29">
        <f t="shared" si="51"/>
        <v>0</v>
      </c>
      <c r="S1062" t="str">
        <f t="shared" si="52"/>
        <v>OK</v>
      </c>
      <c r="T1062" s="10">
        <f>IFERROR(VLOOKUP(A1062,[1]!Tabla1[[#All],[Material]:[venta nueva]],38,FALSE),0)</f>
        <v>0</v>
      </c>
    </row>
    <row r="1063" spans="1:20" hidden="1" x14ac:dyDescent="0.35">
      <c r="A1063">
        <f t="shared" si="50"/>
        <v>1021665</v>
      </c>
      <c r="B1063" s="6" t="s">
        <v>1271</v>
      </c>
      <c r="C1063" s="7" t="s">
        <v>553</v>
      </c>
      <c r="D1063" s="7" t="s">
        <v>1095</v>
      </c>
      <c r="E1063" s="7" t="s">
        <v>172</v>
      </c>
      <c r="F1063" s="7" t="s">
        <v>173</v>
      </c>
      <c r="G1063" s="7" t="s">
        <v>1085</v>
      </c>
      <c r="H1063" s="7" t="s">
        <v>1019</v>
      </c>
      <c r="I1063" s="6" t="s">
        <v>12</v>
      </c>
      <c r="J1063" s="1">
        <v>-2774</v>
      </c>
      <c r="K1063" s="1">
        <v>44000</v>
      </c>
      <c r="L1063" s="1">
        <v>44000</v>
      </c>
      <c r="M1063" s="1">
        <v>-2774</v>
      </c>
      <c r="N1063" s="1">
        <v>44000</v>
      </c>
      <c r="O1063" s="1">
        <v>44000</v>
      </c>
      <c r="P1063" s="1">
        <v>44000</v>
      </c>
      <c r="Q1063" s="12"/>
      <c r="R1063" s="29">
        <f t="shared" si="51"/>
        <v>0</v>
      </c>
      <c r="S1063" t="str">
        <f t="shared" si="52"/>
        <v>OK</v>
      </c>
      <c r="T1063" s="10">
        <f>IFERROR(VLOOKUP(A1063,[1]!Tabla1[[#All],[Material]:[venta nueva]],38,FALSE),0)</f>
        <v>0</v>
      </c>
    </row>
    <row r="1064" spans="1:20" hidden="1" x14ac:dyDescent="0.35">
      <c r="A1064">
        <f t="shared" si="50"/>
        <v>1021731</v>
      </c>
      <c r="B1064" s="6" t="s">
        <v>1271</v>
      </c>
      <c r="C1064" s="7" t="s">
        <v>553</v>
      </c>
      <c r="D1064" s="7" t="s">
        <v>1095</v>
      </c>
      <c r="E1064" s="7" t="s">
        <v>174</v>
      </c>
      <c r="F1064" s="7" t="s">
        <v>175</v>
      </c>
      <c r="G1064" s="7" t="s">
        <v>1086</v>
      </c>
      <c r="H1064" s="7" t="s">
        <v>1025</v>
      </c>
      <c r="I1064" s="6" t="s">
        <v>14</v>
      </c>
      <c r="J1064" s="1">
        <v>-146041</v>
      </c>
      <c r="K1064" s="1">
        <v>268791</v>
      </c>
      <c r="L1064" s="1">
        <v>120000</v>
      </c>
      <c r="M1064" s="1">
        <v>-146041</v>
      </c>
      <c r="N1064" s="1">
        <v>208791</v>
      </c>
      <c r="O1064" s="1">
        <v>72000</v>
      </c>
      <c r="P1064" s="1">
        <v>192000</v>
      </c>
      <c r="Q1064" s="12"/>
      <c r="R1064" s="29">
        <f t="shared" si="51"/>
        <v>-120000</v>
      </c>
      <c r="S1064" t="str">
        <f t="shared" si="52"/>
        <v>Pendiente de ingreso</v>
      </c>
      <c r="T1064" s="10">
        <f>IFERROR(VLOOKUP(A1064,[1]!Tabla1[[#All],[Material]:[venta nueva]],38,FALSE),0)</f>
        <v>0</v>
      </c>
    </row>
    <row r="1065" spans="1:20" hidden="1" x14ac:dyDescent="0.35">
      <c r="A1065">
        <f t="shared" si="50"/>
        <v>1021735</v>
      </c>
      <c r="B1065" s="6" t="s">
        <v>1271</v>
      </c>
      <c r="C1065" s="7" t="s">
        <v>553</v>
      </c>
      <c r="D1065" s="7" t="s">
        <v>1095</v>
      </c>
      <c r="E1065" s="7" t="s">
        <v>179</v>
      </c>
      <c r="F1065" s="7" t="s">
        <v>180</v>
      </c>
      <c r="G1065" s="7" t="s">
        <v>1069</v>
      </c>
      <c r="H1065" s="7" t="s">
        <v>1033</v>
      </c>
      <c r="I1065" s="6" t="s">
        <v>14</v>
      </c>
      <c r="J1065" s="1">
        <v>-32233</v>
      </c>
      <c r="K1065" s="1">
        <v>73143</v>
      </c>
      <c r="L1065" s="1">
        <v>24000</v>
      </c>
      <c r="M1065" s="1">
        <v>-32233</v>
      </c>
      <c r="N1065" s="1">
        <v>73143</v>
      </c>
      <c r="O1065" s="1">
        <v>24000</v>
      </c>
      <c r="P1065" s="1">
        <v>72000</v>
      </c>
      <c r="Q1065" s="12"/>
      <c r="R1065" s="29">
        <f t="shared" si="51"/>
        <v>-48000</v>
      </c>
      <c r="S1065" t="str">
        <f t="shared" si="52"/>
        <v>Pendiente de ingreso</v>
      </c>
      <c r="T1065" s="10">
        <f>IFERROR(VLOOKUP(A1065,[1]!Tabla1[[#All],[Material]:[venta nueva]],38,FALSE),0)</f>
        <v>0</v>
      </c>
    </row>
    <row r="1066" spans="1:20" hidden="1" x14ac:dyDescent="0.35">
      <c r="A1066">
        <f t="shared" si="50"/>
        <v>1021740</v>
      </c>
      <c r="B1066" s="6" t="s">
        <v>1271</v>
      </c>
      <c r="C1066" s="7" t="s">
        <v>553</v>
      </c>
      <c r="D1066" s="7" t="s">
        <v>1095</v>
      </c>
      <c r="E1066" s="7" t="s">
        <v>1107</v>
      </c>
      <c r="F1066" s="7" t="s">
        <v>187</v>
      </c>
      <c r="G1066" s="7" t="s">
        <v>1069</v>
      </c>
      <c r="H1066" s="7" t="s">
        <v>1026</v>
      </c>
      <c r="I1066" s="6" t="s">
        <v>14</v>
      </c>
      <c r="J1066" s="1">
        <v>0</v>
      </c>
      <c r="K1066" s="1">
        <v>217</v>
      </c>
      <c r="L1066" s="1">
        <v>0</v>
      </c>
      <c r="M1066" s="1">
        <v>0</v>
      </c>
      <c r="N1066" s="1">
        <v>217</v>
      </c>
      <c r="O1066" s="1">
        <v>0</v>
      </c>
      <c r="P1066" s="1"/>
      <c r="Q1066" s="12"/>
      <c r="R1066" s="29">
        <f t="shared" si="51"/>
        <v>0</v>
      </c>
      <c r="S1066" t="str">
        <f t="shared" si="52"/>
        <v>OK</v>
      </c>
      <c r="T1066" s="10">
        <f>IFERROR(VLOOKUP(A1066,[1]!Tabla1[[#All],[Material]:[venta nueva]],38,FALSE),0)</f>
        <v>0</v>
      </c>
    </row>
    <row r="1067" spans="1:20" hidden="1" x14ac:dyDescent="0.35">
      <c r="A1067">
        <f t="shared" si="50"/>
        <v>1021820</v>
      </c>
      <c r="B1067" s="6" t="s">
        <v>1271</v>
      </c>
      <c r="C1067" s="7" t="s">
        <v>553</v>
      </c>
      <c r="D1067" s="7" t="s">
        <v>1095</v>
      </c>
      <c r="E1067" s="7" t="s">
        <v>475</v>
      </c>
      <c r="F1067" s="7" t="s">
        <v>476</v>
      </c>
      <c r="G1067" s="7" t="s">
        <v>1075</v>
      </c>
      <c r="H1067" s="7" t="s">
        <v>1011</v>
      </c>
      <c r="I1067" s="6" t="s">
        <v>11</v>
      </c>
      <c r="J1067" s="1"/>
      <c r="K1067" s="1"/>
      <c r="L1067" s="1"/>
      <c r="M1067" s="1"/>
      <c r="N1067" s="1"/>
      <c r="O1067" s="1"/>
      <c r="P1067" s="1">
        <v>3553</v>
      </c>
      <c r="Q1067" s="12"/>
      <c r="R1067" s="29">
        <f t="shared" si="51"/>
        <v>-3553</v>
      </c>
      <c r="S1067" t="str">
        <f t="shared" si="52"/>
        <v>Pendiente de ingreso</v>
      </c>
      <c r="T1067" s="10">
        <f>IFERROR(VLOOKUP(A1067,[1]!Tabla1[[#All],[Material]:[venta nueva]],38,FALSE),0)</f>
        <v>0</v>
      </c>
    </row>
    <row r="1068" spans="1:20" hidden="1" x14ac:dyDescent="0.35">
      <c r="A1068">
        <f t="shared" si="50"/>
        <v>1021864</v>
      </c>
      <c r="B1068" s="6" t="s">
        <v>1271</v>
      </c>
      <c r="C1068" s="7" t="s">
        <v>553</v>
      </c>
      <c r="D1068" s="7" t="s">
        <v>1095</v>
      </c>
      <c r="E1068" s="7" t="s">
        <v>195</v>
      </c>
      <c r="F1068" s="7" t="s">
        <v>196</v>
      </c>
      <c r="G1068" s="7" t="s">
        <v>1080</v>
      </c>
      <c r="H1068" s="7" t="s">
        <v>1024</v>
      </c>
      <c r="I1068" s="6" t="s">
        <v>13</v>
      </c>
      <c r="J1068" s="1">
        <v>-19594</v>
      </c>
      <c r="K1068" s="1">
        <v>74000</v>
      </c>
      <c r="L1068" s="1">
        <v>48000</v>
      </c>
      <c r="M1068" s="1">
        <v>-19594</v>
      </c>
      <c r="N1068" s="1">
        <v>74000</v>
      </c>
      <c r="O1068" s="1">
        <v>48000</v>
      </c>
      <c r="P1068" s="1">
        <v>48000</v>
      </c>
      <c r="Q1068" s="12"/>
      <c r="R1068" s="29">
        <f t="shared" si="51"/>
        <v>0</v>
      </c>
      <c r="S1068" t="str">
        <f t="shared" si="52"/>
        <v>OK</v>
      </c>
      <c r="T1068" s="10">
        <f>IFERROR(VLOOKUP(A1068,[1]!Tabla1[[#All],[Material]:[venta nueva]],38,FALSE),0)</f>
        <v>0</v>
      </c>
    </row>
    <row r="1069" spans="1:20" hidden="1" x14ac:dyDescent="0.35">
      <c r="A1069">
        <f t="shared" si="50"/>
        <v>1021868</v>
      </c>
      <c r="B1069" s="6" t="s">
        <v>1271</v>
      </c>
      <c r="C1069" s="7" t="s">
        <v>553</v>
      </c>
      <c r="D1069" s="7" t="s">
        <v>1095</v>
      </c>
      <c r="E1069" s="7" t="s">
        <v>556</v>
      </c>
      <c r="F1069" s="7" t="s">
        <v>557</v>
      </c>
      <c r="G1069" s="7" t="s">
        <v>1076</v>
      </c>
      <c r="H1069" s="7" t="s">
        <v>1004</v>
      </c>
      <c r="I1069" s="6" t="s">
        <v>11</v>
      </c>
      <c r="J1069" s="1">
        <v>4458</v>
      </c>
      <c r="K1069" s="1">
        <v>19542</v>
      </c>
      <c r="L1069" s="1">
        <v>24000</v>
      </c>
      <c r="M1069" s="1">
        <v>4458</v>
      </c>
      <c r="N1069" s="1">
        <v>0</v>
      </c>
      <c r="O1069" s="1">
        <v>0</v>
      </c>
      <c r="P1069" s="1">
        <v>10000</v>
      </c>
      <c r="Q1069" s="12"/>
      <c r="R1069" s="29">
        <f t="shared" si="51"/>
        <v>-10000</v>
      </c>
      <c r="S1069" t="str">
        <f t="shared" si="52"/>
        <v>Pendiente de ingreso</v>
      </c>
      <c r="T1069" s="10">
        <f>IFERROR(VLOOKUP(A1069,[1]!Tabla1[[#All],[Material]:[venta nueva]],38,FALSE),0)</f>
        <v>0</v>
      </c>
    </row>
    <row r="1070" spans="1:20" hidden="1" x14ac:dyDescent="0.35">
      <c r="A1070">
        <f t="shared" si="50"/>
        <v>1021903</v>
      </c>
      <c r="B1070" s="6" t="s">
        <v>1271</v>
      </c>
      <c r="C1070" s="7" t="s">
        <v>553</v>
      </c>
      <c r="D1070" s="7" t="s">
        <v>1095</v>
      </c>
      <c r="E1070" s="7" t="s">
        <v>197</v>
      </c>
      <c r="F1070" s="7" t="s">
        <v>198</v>
      </c>
      <c r="G1070" s="7" t="s">
        <v>1069</v>
      </c>
      <c r="H1070" s="7" t="s">
        <v>1026</v>
      </c>
      <c r="I1070" s="6" t="s">
        <v>11</v>
      </c>
      <c r="J1070" s="1"/>
      <c r="K1070" s="1"/>
      <c r="L1070" s="1"/>
      <c r="M1070" s="1"/>
      <c r="N1070" s="1"/>
      <c r="O1070" s="1"/>
      <c r="P1070" s="1">
        <v>24000</v>
      </c>
      <c r="Q1070" s="12"/>
      <c r="R1070" s="29">
        <f t="shared" si="51"/>
        <v>-24000</v>
      </c>
      <c r="S1070" t="str">
        <f t="shared" si="52"/>
        <v>Pendiente de ingreso</v>
      </c>
      <c r="T1070" s="10">
        <f>IFERROR(VLOOKUP(A1070,[1]!Tabla1[[#All],[Material]:[venta nueva]],38,FALSE),0)</f>
        <v>0</v>
      </c>
    </row>
    <row r="1071" spans="1:20" hidden="1" x14ac:dyDescent="0.35">
      <c r="A1071">
        <f t="shared" si="50"/>
        <v>1021905</v>
      </c>
      <c r="B1071" s="6" t="s">
        <v>1271</v>
      </c>
      <c r="C1071" s="7" t="s">
        <v>553</v>
      </c>
      <c r="D1071" s="7" t="s">
        <v>1095</v>
      </c>
      <c r="E1071" s="7" t="s">
        <v>199</v>
      </c>
      <c r="F1071" s="7" t="s">
        <v>200</v>
      </c>
      <c r="G1071" s="7" t="s">
        <v>1081</v>
      </c>
      <c r="H1071" s="7" t="s">
        <v>1010</v>
      </c>
      <c r="I1071" s="6" t="s">
        <v>14</v>
      </c>
      <c r="J1071" s="1">
        <v>11887</v>
      </c>
      <c r="K1071" s="1">
        <v>0</v>
      </c>
      <c r="L1071" s="1">
        <v>0</v>
      </c>
      <c r="M1071" s="1">
        <v>11887</v>
      </c>
      <c r="N1071" s="1">
        <v>0</v>
      </c>
      <c r="O1071" s="1">
        <v>0</v>
      </c>
      <c r="P1071" s="1"/>
      <c r="Q1071" s="12"/>
      <c r="R1071" s="29">
        <f t="shared" si="51"/>
        <v>0</v>
      </c>
      <c r="S1071" t="str">
        <f t="shared" si="52"/>
        <v>OK</v>
      </c>
      <c r="T1071" s="10">
        <f>IFERROR(VLOOKUP(A1071,[1]!Tabla1[[#All],[Material]:[venta nueva]],38,FALSE),0)</f>
        <v>0</v>
      </c>
    </row>
    <row r="1072" spans="1:20" hidden="1" x14ac:dyDescent="0.35">
      <c r="A1072">
        <f t="shared" si="50"/>
        <v>1021976</v>
      </c>
      <c r="B1072" s="6" t="s">
        <v>1271</v>
      </c>
      <c r="C1072" s="7" t="s">
        <v>553</v>
      </c>
      <c r="D1072" s="7" t="s">
        <v>1095</v>
      </c>
      <c r="E1072" s="7" t="s">
        <v>213</v>
      </c>
      <c r="F1072" s="7" t="s">
        <v>214</v>
      </c>
      <c r="G1072" s="7" t="s">
        <v>1077</v>
      </c>
      <c r="H1072" s="7" t="s">
        <v>1005</v>
      </c>
      <c r="I1072" s="6" t="s">
        <v>11</v>
      </c>
      <c r="J1072" s="1">
        <v>97035</v>
      </c>
      <c r="K1072" s="1">
        <v>94965</v>
      </c>
      <c r="L1072" s="1">
        <v>192000</v>
      </c>
      <c r="M1072" s="1">
        <v>97035</v>
      </c>
      <c r="N1072" s="1">
        <v>142965</v>
      </c>
      <c r="O1072" s="1">
        <v>240000</v>
      </c>
      <c r="P1072" s="1">
        <v>240000</v>
      </c>
      <c r="Q1072" s="12"/>
      <c r="R1072" s="29">
        <f t="shared" si="51"/>
        <v>0</v>
      </c>
      <c r="S1072" t="str">
        <f t="shared" si="52"/>
        <v>OK</v>
      </c>
      <c r="T1072" s="10">
        <f>IFERROR(VLOOKUP(A1072,[1]!Tabla1[[#All],[Material]:[venta nueva]],38,FALSE),0)</f>
        <v>0</v>
      </c>
    </row>
    <row r="1073" spans="1:20" hidden="1" x14ac:dyDescent="0.35">
      <c r="A1073">
        <f t="shared" si="50"/>
        <v>1021980</v>
      </c>
      <c r="B1073" s="6" t="s">
        <v>1271</v>
      </c>
      <c r="C1073" s="7" t="s">
        <v>553</v>
      </c>
      <c r="D1073" s="7" t="s">
        <v>1095</v>
      </c>
      <c r="E1073" s="7" t="s">
        <v>215</v>
      </c>
      <c r="F1073" s="7" t="s">
        <v>216</v>
      </c>
      <c r="G1073" s="7" t="s">
        <v>1074</v>
      </c>
      <c r="H1073" s="7" t="s">
        <v>1018</v>
      </c>
      <c r="I1073" s="6" t="s">
        <v>11</v>
      </c>
      <c r="J1073" s="1">
        <v>0</v>
      </c>
      <c r="K1073" s="1">
        <v>0</v>
      </c>
      <c r="L1073" s="1">
        <v>300</v>
      </c>
      <c r="M1073" s="1">
        <v>0</v>
      </c>
      <c r="N1073" s="1">
        <v>0</v>
      </c>
      <c r="O1073" s="1">
        <v>0</v>
      </c>
      <c r="P1073" s="1"/>
      <c r="Q1073" s="12"/>
      <c r="R1073" s="29">
        <f t="shared" si="51"/>
        <v>0</v>
      </c>
      <c r="S1073" t="str">
        <f t="shared" si="52"/>
        <v>OK</v>
      </c>
      <c r="T1073" s="10">
        <f>IFERROR(VLOOKUP(A1073,[1]!Tabla1[[#All],[Material]:[venta nueva]],38,FALSE),0)</f>
        <v>0</v>
      </c>
    </row>
    <row r="1074" spans="1:20" hidden="1" x14ac:dyDescent="0.35">
      <c r="A1074">
        <f t="shared" si="50"/>
        <v>1021992</v>
      </c>
      <c r="B1074" s="6" t="s">
        <v>1271</v>
      </c>
      <c r="C1074" s="7" t="s">
        <v>553</v>
      </c>
      <c r="D1074" s="7" t="s">
        <v>1095</v>
      </c>
      <c r="E1074" s="7" t="s">
        <v>219</v>
      </c>
      <c r="F1074" s="7" t="s">
        <v>28</v>
      </c>
      <c r="G1074" s="7" t="s">
        <v>1078</v>
      </c>
      <c r="H1074" s="7" t="s">
        <v>1006</v>
      </c>
      <c r="I1074" s="6" t="s">
        <v>14</v>
      </c>
      <c r="J1074" s="1">
        <v>0</v>
      </c>
      <c r="K1074" s="1">
        <v>27000</v>
      </c>
      <c r="L1074" s="1">
        <v>24000</v>
      </c>
      <c r="M1074" s="1">
        <v>0</v>
      </c>
      <c r="N1074" s="1">
        <v>27000</v>
      </c>
      <c r="O1074" s="1">
        <v>24000</v>
      </c>
      <c r="P1074" s="1">
        <v>120000</v>
      </c>
      <c r="Q1074" s="12"/>
      <c r="R1074" s="29">
        <f t="shared" si="51"/>
        <v>-96000</v>
      </c>
      <c r="S1074" t="str">
        <f t="shared" si="52"/>
        <v>Pendiente de ingreso</v>
      </c>
      <c r="T1074" s="10">
        <f>IFERROR(VLOOKUP(A1074,[1]!Tabla1[[#All],[Material]:[venta nueva]],38,FALSE),0)</f>
        <v>0</v>
      </c>
    </row>
    <row r="1075" spans="1:20" hidden="1" x14ac:dyDescent="0.35">
      <c r="A1075">
        <f t="shared" si="50"/>
        <v>1022096</v>
      </c>
      <c r="B1075" s="6" t="s">
        <v>1271</v>
      </c>
      <c r="C1075" s="7" t="s">
        <v>553</v>
      </c>
      <c r="D1075" s="7" t="s">
        <v>1095</v>
      </c>
      <c r="E1075" s="7" t="s">
        <v>226</v>
      </c>
      <c r="F1075" s="7" t="s">
        <v>227</v>
      </c>
      <c r="G1075" s="7" t="s">
        <v>1084</v>
      </c>
      <c r="H1075" s="7" t="s">
        <v>1028</v>
      </c>
      <c r="I1075" s="6" t="s">
        <v>14</v>
      </c>
      <c r="J1075" s="1">
        <v>127231</v>
      </c>
      <c r="K1075" s="1">
        <v>204250</v>
      </c>
      <c r="L1075" s="1">
        <v>336000</v>
      </c>
      <c r="M1075" s="1">
        <v>127231</v>
      </c>
      <c r="N1075" s="1">
        <v>204250</v>
      </c>
      <c r="O1075" s="1">
        <v>336000</v>
      </c>
      <c r="P1075" s="1">
        <v>192000</v>
      </c>
      <c r="Q1075" s="12"/>
      <c r="R1075" s="29">
        <f t="shared" si="51"/>
        <v>144000</v>
      </c>
      <c r="S1075" t="str">
        <f t="shared" si="52"/>
        <v>Sobre ingreso</v>
      </c>
      <c r="T1075" s="10">
        <f>IFERROR(VLOOKUP(A1075,[1]!Tabla1[[#All],[Material]:[venta nueva]],38,FALSE),0)</f>
        <v>0</v>
      </c>
    </row>
    <row r="1076" spans="1:20" hidden="1" x14ac:dyDescent="0.35">
      <c r="A1076">
        <f t="shared" si="50"/>
        <v>1022102</v>
      </c>
      <c r="B1076" s="6" t="s">
        <v>1271</v>
      </c>
      <c r="C1076" s="7" t="s">
        <v>553</v>
      </c>
      <c r="D1076" s="7" t="s">
        <v>1095</v>
      </c>
      <c r="E1076" s="7" t="s">
        <v>230</v>
      </c>
      <c r="F1076" s="7" t="s">
        <v>231</v>
      </c>
      <c r="G1076" s="7" t="s">
        <v>1085</v>
      </c>
      <c r="H1076" s="7" t="s">
        <v>1019</v>
      </c>
      <c r="I1076" s="6" t="s">
        <v>11</v>
      </c>
      <c r="J1076" s="1">
        <v>3441</v>
      </c>
      <c r="K1076" s="1">
        <v>0</v>
      </c>
      <c r="L1076" s="1">
        <v>0</v>
      </c>
      <c r="M1076" s="1">
        <v>3441</v>
      </c>
      <c r="N1076" s="1">
        <v>0</v>
      </c>
      <c r="O1076" s="1">
        <v>0</v>
      </c>
      <c r="P1076" s="1"/>
      <c r="Q1076" s="12"/>
      <c r="R1076" s="29">
        <f t="shared" si="51"/>
        <v>0</v>
      </c>
      <c r="S1076" t="str">
        <f t="shared" si="52"/>
        <v>OK</v>
      </c>
      <c r="T1076" s="10">
        <f>IFERROR(VLOOKUP(A1076,[1]!Tabla1[[#All],[Material]:[venta nueva]],38,FALSE),0)</f>
        <v>0</v>
      </c>
    </row>
    <row r="1077" spans="1:20" hidden="1" x14ac:dyDescent="0.35">
      <c r="A1077">
        <f t="shared" si="50"/>
        <v>1022125</v>
      </c>
      <c r="B1077" s="6" t="s">
        <v>1271</v>
      </c>
      <c r="C1077" s="7" t="s">
        <v>553</v>
      </c>
      <c r="D1077" s="7" t="s">
        <v>1095</v>
      </c>
      <c r="E1077" s="7" t="s">
        <v>232</v>
      </c>
      <c r="F1077" s="7" t="s">
        <v>233</v>
      </c>
      <c r="G1077" s="7" t="s">
        <v>1086</v>
      </c>
      <c r="H1077" s="7" t="s">
        <v>1025</v>
      </c>
      <c r="I1077" s="6" t="s">
        <v>14</v>
      </c>
      <c r="J1077" s="1"/>
      <c r="K1077" s="1"/>
      <c r="L1077" s="1"/>
      <c r="M1077" s="1"/>
      <c r="N1077" s="1"/>
      <c r="O1077" s="1"/>
      <c r="P1077" s="1">
        <v>96000</v>
      </c>
      <c r="Q1077" s="12"/>
      <c r="R1077" s="29">
        <f t="shared" si="51"/>
        <v>-96000</v>
      </c>
      <c r="S1077" t="str">
        <f t="shared" si="52"/>
        <v>Pendiente de ingreso</v>
      </c>
      <c r="T1077" s="10">
        <f>IFERROR(VLOOKUP(A1077,[1]!Tabla1[[#All],[Material]:[venta nueva]],38,FALSE),0)</f>
        <v>0</v>
      </c>
    </row>
    <row r="1078" spans="1:20" hidden="1" x14ac:dyDescent="0.35">
      <c r="A1078">
        <f t="shared" si="50"/>
        <v>1022149</v>
      </c>
      <c r="B1078" s="6" t="s">
        <v>1271</v>
      </c>
      <c r="C1078" s="7" t="s">
        <v>553</v>
      </c>
      <c r="D1078" s="7" t="s">
        <v>1095</v>
      </c>
      <c r="E1078" s="7" t="s">
        <v>240</v>
      </c>
      <c r="F1078" s="7" t="s">
        <v>241</v>
      </c>
      <c r="G1078" s="7" t="s">
        <v>1079</v>
      </c>
      <c r="H1078" s="7" t="s">
        <v>1007</v>
      </c>
      <c r="I1078" s="6" t="s">
        <v>11</v>
      </c>
      <c r="J1078" s="1">
        <v>17102</v>
      </c>
      <c r="K1078" s="1">
        <v>10181</v>
      </c>
      <c r="L1078" s="1">
        <v>24000</v>
      </c>
      <c r="M1078" s="1">
        <v>17102</v>
      </c>
      <c r="N1078" s="1">
        <v>10181</v>
      </c>
      <c r="O1078" s="1">
        <v>24000</v>
      </c>
      <c r="P1078" s="1">
        <v>24000</v>
      </c>
      <c r="Q1078" s="12"/>
      <c r="R1078" s="29">
        <f t="shared" si="51"/>
        <v>0</v>
      </c>
      <c r="S1078" t="str">
        <f t="shared" si="52"/>
        <v>OK</v>
      </c>
      <c r="T1078" s="10">
        <f>IFERROR(VLOOKUP(A1078,[1]!Tabla1[[#All],[Material]:[venta nueva]],38,FALSE),0)</f>
        <v>0</v>
      </c>
    </row>
    <row r="1079" spans="1:20" hidden="1" x14ac:dyDescent="0.35">
      <c r="A1079">
        <f t="shared" si="50"/>
        <v>1022150</v>
      </c>
      <c r="B1079" s="6" t="s">
        <v>1271</v>
      </c>
      <c r="C1079" s="7" t="s">
        <v>553</v>
      </c>
      <c r="D1079" s="7" t="s">
        <v>1095</v>
      </c>
      <c r="E1079" s="7" t="s">
        <v>242</v>
      </c>
      <c r="F1079" s="7" t="s">
        <v>243</v>
      </c>
      <c r="G1079" s="7" t="s">
        <v>1078</v>
      </c>
      <c r="H1079" s="7" t="s">
        <v>1009</v>
      </c>
      <c r="I1079" s="6" t="s">
        <v>11</v>
      </c>
      <c r="J1079" s="1">
        <v>46176</v>
      </c>
      <c r="K1079" s="1">
        <v>73824</v>
      </c>
      <c r="L1079" s="1">
        <v>120000</v>
      </c>
      <c r="M1079" s="1">
        <v>46176</v>
      </c>
      <c r="N1079" s="1">
        <v>73824</v>
      </c>
      <c r="O1079" s="1">
        <v>72000</v>
      </c>
      <c r="P1079" s="1">
        <v>72000</v>
      </c>
      <c r="Q1079" s="12"/>
      <c r="R1079" s="29">
        <f t="shared" si="51"/>
        <v>0</v>
      </c>
      <c r="S1079" t="str">
        <f t="shared" si="52"/>
        <v>OK</v>
      </c>
      <c r="T1079" s="10">
        <f>IFERROR(VLOOKUP(A1079,[1]!Tabla1[[#All],[Material]:[venta nueva]],38,FALSE),0)</f>
        <v>0</v>
      </c>
    </row>
    <row r="1080" spans="1:20" hidden="1" x14ac:dyDescent="0.35">
      <c r="A1080">
        <f t="shared" si="50"/>
        <v>1022182</v>
      </c>
      <c r="B1080" s="6" t="s">
        <v>1271</v>
      </c>
      <c r="C1080" s="7" t="s">
        <v>553</v>
      </c>
      <c r="D1080" s="7" t="s">
        <v>1095</v>
      </c>
      <c r="E1080" s="7" t="s">
        <v>562</v>
      </c>
      <c r="F1080" s="7" t="s">
        <v>563</v>
      </c>
      <c r="G1080" s="7" t="s">
        <v>1074</v>
      </c>
      <c r="H1080" s="7" t="s">
        <v>1018</v>
      </c>
      <c r="I1080" s="6" t="s">
        <v>12</v>
      </c>
      <c r="J1080" s="1">
        <v>0</v>
      </c>
      <c r="K1080" s="1">
        <v>22000</v>
      </c>
      <c r="L1080" s="1">
        <v>22000</v>
      </c>
      <c r="M1080" s="1">
        <v>0</v>
      </c>
      <c r="N1080" s="1">
        <v>22000</v>
      </c>
      <c r="O1080" s="1">
        <v>22000</v>
      </c>
      <c r="P1080" s="1">
        <v>22000</v>
      </c>
      <c r="Q1080" s="12"/>
      <c r="R1080" s="29">
        <f t="shared" si="51"/>
        <v>0</v>
      </c>
      <c r="S1080" t="str">
        <f t="shared" si="52"/>
        <v>OK</v>
      </c>
      <c r="T1080" s="10">
        <f>IFERROR(VLOOKUP(A1080,[1]!Tabla1[[#All],[Material]:[venta nueva]],38,FALSE),0)</f>
        <v>0</v>
      </c>
    </row>
    <row r="1081" spans="1:20" hidden="1" x14ac:dyDescent="0.35">
      <c r="A1081">
        <f t="shared" si="50"/>
        <v>1022183</v>
      </c>
      <c r="B1081" s="6" t="s">
        <v>1271</v>
      </c>
      <c r="C1081" s="7" t="s">
        <v>553</v>
      </c>
      <c r="D1081" s="7" t="s">
        <v>1095</v>
      </c>
      <c r="E1081" s="7" t="s">
        <v>246</v>
      </c>
      <c r="F1081" s="7" t="s">
        <v>247</v>
      </c>
      <c r="G1081" s="7" t="s">
        <v>1086</v>
      </c>
      <c r="H1081" s="7" t="s">
        <v>1041</v>
      </c>
      <c r="I1081" s="6" t="s">
        <v>14</v>
      </c>
      <c r="J1081" s="1">
        <v>135286</v>
      </c>
      <c r="K1081" s="1">
        <v>195713</v>
      </c>
      <c r="L1081" s="1">
        <v>336000</v>
      </c>
      <c r="M1081" s="1">
        <v>135286</v>
      </c>
      <c r="N1081" s="1">
        <v>195713</v>
      </c>
      <c r="O1081" s="1">
        <v>336000</v>
      </c>
      <c r="P1081" s="1">
        <v>408000</v>
      </c>
      <c r="Q1081" s="12"/>
      <c r="R1081" s="29">
        <f t="shared" si="51"/>
        <v>-72000</v>
      </c>
      <c r="S1081" t="str">
        <f t="shared" si="52"/>
        <v>Pendiente de ingreso</v>
      </c>
      <c r="T1081" s="10">
        <f>IFERROR(VLOOKUP(A1081,[1]!Tabla1[[#All],[Material]:[venta nueva]],38,FALSE),0)</f>
        <v>0</v>
      </c>
    </row>
    <row r="1082" spans="1:20" hidden="1" x14ac:dyDescent="0.35">
      <c r="A1082">
        <f t="shared" si="50"/>
        <v>1022186</v>
      </c>
      <c r="B1082" s="6" t="s">
        <v>1271</v>
      </c>
      <c r="C1082" s="7" t="s">
        <v>553</v>
      </c>
      <c r="D1082" s="7" t="s">
        <v>1095</v>
      </c>
      <c r="E1082" s="7" t="s">
        <v>248</v>
      </c>
      <c r="F1082" s="7" t="s">
        <v>249</v>
      </c>
      <c r="G1082" s="7" t="s">
        <v>1084</v>
      </c>
      <c r="H1082" s="7" t="s">
        <v>1017</v>
      </c>
      <c r="I1082" s="6" t="s">
        <v>14</v>
      </c>
      <c r="J1082" s="1">
        <v>-474</v>
      </c>
      <c r="K1082" s="1">
        <v>15744</v>
      </c>
      <c r="L1082" s="1">
        <v>16000</v>
      </c>
      <c r="M1082" s="1">
        <v>-474</v>
      </c>
      <c r="N1082" s="1">
        <v>77744</v>
      </c>
      <c r="O1082" s="1">
        <v>72000</v>
      </c>
      <c r="P1082" s="1"/>
      <c r="Q1082" s="12"/>
      <c r="R1082" s="29">
        <f t="shared" si="51"/>
        <v>72000</v>
      </c>
      <c r="S1082" t="str">
        <f t="shared" si="52"/>
        <v>Sobre ingreso</v>
      </c>
      <c r="T1082" s="10">
        <f>IFERROR(VLOOKUP(A1082,[1]!Tabla1[[#All],[Material]:[venta nueva]],38,FALSE),0)</f>
        <v>0</v>
      </c>
    </row>
    <row r="1083" spans="1:20" hidden="1" x14ac:dyDescent="0.35">
      <c r="A1083">
        <f t="shared" si="50"/>
        <v>1022196</v>
      </c>
      <c r="B1083" s="6" t="s">
        <v>1271</v>
      </c>
      <c r="C1083" s="7" t="s">
        <v>553</v>
      </c>
      <c r="D1083" s="7" t="s">
        <v>1095</v>
      </c>
      <c r="E1083" s="7" t="s">
        <v>446</v>
      </c>
      <c r="F1083" s="7" t="s">
        <v>447</v>
      </c>
      <c r="G1083" s="7" t="s">
        <v>1080</v>
      </c>
      <c r="H1083" s="7" t="s">
        <v>1030</v>
      </c>
      <c r="I1083" s="6" t="s">
        <v>11</v>
      </c>
      <c r="J1083" s="1">
        <v>-1897</v>
      </c>
      <c r="K1083" s="1">
        <v>1897</v>
      </c>
      <c r="L1083" s="1">
        <v>24000</v>
      </c>
      <c r="M1083" s="1">
        <v>-1897</v>
      </c>
      <c r="N1083" s="1">
        <v>1897</v>
      </c>
      <c r="O1083" s="1">
        <v>24000</v>
      </c>
      <c r="P1083" s="1">
        <v>24000</v>
      </c>
      <c r="Q1083" s="12"/>
      <c r="R1083" s="29">
        <f t="shared" si="51"/>
        <v>0</v>
      </c>
      <c r="S1083" t="str">
        <f t="shared" si="52"/>
        <v>OK</v>
      </c>
      <c r="T1083" s="10">
        <f>IFERROR(VLOOKUP(A1083,[1]!Tabla1[[#All],[Material]:[venta nueva]],38,FALSE),0)</f>
        <v>0</v>
      </c>
    </row>
    <row r="1084" spans="1:20" hidden="1" x14ac:dyDescent="0.35">
      <c r="A1084">
        <f t="shared" si="50"/>
        <v>1022197</v>
      </c>
      <c r="B1084" s="6" t="s">
        <v>1271</v>
      </c>
      <c r="C1084" s="7" t="s">
        <v>553</v>
      </c>
      <c r="D1084" s="7" t="s">
        <v>1095</v>
      </c>
      <c r="E1084" s="7" t="s">
        <v>252</v>
      </c>
      <c r="F1084" s="7" t="s">
        <v>253</v>
      </c>
      <c r="G1084" s="7" t="s">
        <v>1080</v>
      </c>
      <c r="H1084" s="7" t="s">
        <v>1030</v>
      </c>
      <c r="I1084" s="6" t="s">
        <v>11</v>
      </c>
      <c r="J1084" s="1">
        <v>-9874</v>
      </c>
      <c r="K1084" s="1">
        <v>9874</v>
      </c>
      <c r="L1084" s="1">
        <v>0</v>
      </c>
      <c r="M1084" s="1">
        <v>-9874</v>
      </c>
      <c r="N1084" s="1">
        <v>9874</v>
      </c>
      <c r="O1084" s="1">
        <v>24000</v>
      </c>
      <c r="P1084" s="1">
        <v>24000</v>
      </c>
      <c r="Q1084" s="12"/>
      <c r="R1084" s="29">
        <f t="shared" si="51"/>
        <v>0</v>
      </c>
      <c r="S1084" t="str">
        <f t="shared" si="52"/>
        <v>OK</v>
      </c>
      <c r="T1084" s="10">
        <f>IFERROR(VLOOKUP(A1084,[1]!Tabla1[[#All],[Material]:[venta nueva]],38,FALSE),0)</f>
        <v>0</v>
      </c>
    </row>
    <row r="1085" spans="1:20" hidden="1" x14ac:dyDescent="0.35">
      <c r="A1085">
        <f t="shared" si="50"/>
        <v>1022217</v>
      </c>
      <c r="B1085" s="6" t="s">
        <v>1271</v>
      </c>
      <c r="C1085" s="7" t="s">
        <v>553</v>
      </c>
      <c r="D1085" s="7" t="s">
        <v>1095</v>
      </c>
      <c r="E1085" s="7" t="s">
        <v>256</v>
      </c>
      <c r="F1085" s="7" t="s">
        <v>257</v>
      </c>
      <c r="G1085" s="7" t="s">
        <v>1078</v>
      </c>
      <c r="H1085" s="7" t="s">
        <v>1006</v>
      </c>
      <c r="I1085" s="6" t="s">
        <v>13</v>
      </c>
      <c r="J1085" s="1">
        <v>-7418</v>
      </c>
      <c r="K1085" s="1">
        <v>271418</v>
      </c>
      <c r="L1085" s="1">
        <v>264000</v>
      </c>
      <c r="M1085" s="1">
        <v>-7418</v>
      </c>
      <c r="N1085" s="1">
        <v>224418</v>
      </c>
      <c r="O1085" s="1">
        <v>456000</v>
      </c>
      <c r="P1085" s="1">
        <v>504000</v>
      </c>
      <c r="Q1085" s="12"/>
      <c r="R1085" s="29">
        <f t="shared" si="51"/>
        <v>-48000</v>
      </c>
      <c r="S1085" t="str">
        <f t="shared" si="52"/>
        <v>Pendiente de ingreso</v>
      </c>
      <c r="T1085" s="10">
        <f>IFERROR(VLOOKUP(A1085,[1]!Tabla1[[#All],[Material]:[venta nueva]],38,FALSE),0)</f>
        <v>0</v>
      </c>
    </row>
    <row r="1086" spans="1:20" hidden="1" x14ac:dyDescent="0.35">
      <c r="A1086">
        <f t="shared" si="50"/>
        <v>1022218</v>
      </c>
      <c r="B1086" s="6" t="s">
        <v>1271</v>
      </c>
      <c r="C1086" s="7" t="s">
        <v>553</v>
      </c>
      <c r="D1086" s="7" t="s">
        <v>1095</v>
      </c>
      <c r="E1086" s="7" t="s">
        <v>258</v>
      </c>
      <c r="F1086" s="7" t="s">
        <v>94</v>
      </c>
      <c r="G1086" s="7" t="s">
        <v>1078</v>
      </c>
      <c r="H1086" s="7" t="s">
        <v>1021</v>
      </c>
      <c r="I1086" s="6" t="s">
        <v>13</v>
      </c>
      <c r="J1086" s="1">
        <v>-95459</v>
      </c>
      <c r="K1086" s="1">
        <v>94596</v>
      </c>
      <c r="L1086" s="1">
        <v>0</v>
      </c>
      <c r="M1086" s="1">
        <v>-95459</v>
      </c>
      <c r="N1086" s="1">
        <v>94596</v>
      </c>
      <c r="O1086" s="1">
        <v>144000</v>
      </c>
      <c r="P1086" s="1">
        <v>144000</v>
      </c>
      <c r="Q1086" s="12"/>
      <c r="R1086" s="29">
        <f t="shared" si="51"/>
        <v>0</v>
      </c>
      <c r="S1086" t="str">
        <f t="shared" si="52"/>
        <v>OK</v>
      </c>
      <c r="T1086" s="10">
        <f>IFERROR(VLOOKUP(A1086,[1]!Tabla1[[#All],[Material]:[venta nueva]],38,FALSE),0)</f>
        <v>0</v>
      </c>
    </row>
    <row r="1087" spans="1:20" hidden="1" x14ac:dyDescent="0.35">
      <c r="A1087">
        <f t="shared" si="50"/>
        <v>1022273</v>
      </c>
      <c r="B1087" s="6" t="s">
        <v>1271</v>
      </c>
      <c r="C1087" s="7" t="s">
        <v>553</v>
      </c>
      <c r="D1087" s="7" t="s">
        <v>1095</v>
      </c>
      <c r="E1087" s="7" t="s">
        <v>261</v>
      </c>
      <c r="F1087" s="7" t="s">
        <v>262</v>
      </c>
      <c r="G1087" s="7" t="s">
        <v>1078</v>
      </c>
      <c r="H1087" s="7" t="s">
        <v>1021</v>
      </c>
      <c r="I1087" s="6" t="s">
        <v>13</v>
      </c>
      <c r="J1087" s="1">
        <v>-99567</v>
      </c>
      <c r="K1087" s="1">
        <v>123341</v>
      </c>
      <c r="L1087" s="1">
        <v>24000</v>
      </c>
      <c r="M1087" s="1">
        <v>-99567</v>
      </c>
      <c r="N1087" s="1">
        <v>123341</v>
      </c>
      <c r="O1087" s="1">
        <v>192000</v>
      </c>
      <c r="P1087" s="1">
        <v>216000</v>
      </c>
      <c r="Q1087" s="12"/>
      <c r="R1087" s="29">
        <f t="shared" si="51"/>
        <v>-24000</v>
      </c>
      <c r="S1087" t="str">
        <f t="shared" si="52"/>
        <v>Pendiente de ingreso</v>
      </c>
      <c r="T1087" s="10">
        <f>IFERROR(VLOOKUP(A1087,[1]!Tabla1[[#All],[Material]:[venta nueva]],38,FALSE),0)</f>
        <v>0</v>
      </c>
    </row>
    <row r="1088" spans="1:20" hidden="1" x14ac:dyDescent="0.35">
      <c r="A1088">
        <f t="shared" si="50"/>
        <v>1022282</v>
      </c>
      <c r="B1088" s="6" t="s">
        <v>1271</v>
      </c>
      <c r="C1088" s="7" t="s">
        <v>553</v>
      </c>
      <c r="D1088" s="7" t="s">
        <v>1095</v>
      </c>
      <c r="E1088" s="7" t="s">
        <v>263</v>
      </c>
      <c r="F1088" s="7" t="s">
        <v>264</v>
      </c>
      <c r="G1088" s="7" t="s">
        <v>1083</v>
      </c>
      <c r="H1088" s="7" t="s">
        <v>1015</v>
      </c>
      <c r="I1088" s="6" t="s">
        <v>16</v>
      </c>
      <c r="J1088" s="1">
        <v>-70</v>
      </c>
      <c r="K1088" s="1">
        <v>0</v>
      </c>
      <c r="L1088" s="1">
        <v>0</v>
      </c>
      <c r="M1088" s="1">
        <v>-70</v>
      </c>
      <c r="N1088" s="1">
        <v>0</v>
      </c>
      <c r="O1088" s="1">
        <v>0</v>
      </c>
      <c r="P1088" s="1"/>
      <c r="Q1088" s="12"/>
      <c r="R1088" s="29">
        <f t="shared" si="51"/>
        <v>0</v>
      </c>
      <c r="S1088" t="str">
        <f t="shared" si="52"/>
        <v>OK</v>
      </c>
      <c r="T1088" s="10">
        <f>IFERROR(VLOOKUP(A1088,[1]!Tabla1[[#All],[Material]:[venta nueva]],38,FALSE),0)</f>
        <v>0</v>
      </c>
    </row>
    <row r="1089" spans="1:20" hidden="1" x14ac:dyDescent="0.35">
      <c r="A1089">
        <f t="shared" si="50"/>
        <v>1022283</v>
      </c>
      <c r="B1089" s="6" t="s">
        <v>1271</v>
      </c>
      <c r="C1089" s="7" t="s">
        <v>553</v>
      </c>
      <c r="D1089" s="7" t="s">
        <v>1095</v>
      </c>
      <c r="E1089" s="7" t="s">
        <v>265</v>
      </c>
      <c r="F1089" s="7" t="s">
        <v>266</v>
      </c>
      <c r="G1089" s="7" t="s">
        <v>1083</v>
      </c>
      <c r="H1089" s="7" t="s">
        <v>1015</v>
      </c>
      <c r="I1089" s="6" t="s">
        <v>12</v>
      </c>
      <c r="J1089" s="1">
        <v>-13180</v>
      </c>
      <c r="K1089" s="1">
        <v>10826</v>
      </c>
      <c r="L1089" s="1">
        <v>5000</v>
      </c>
      <c r="M1089" s="1">
        <v>-13180</v>
      </c>
      <c r="N1089" s="1">
        <v>10826</v>
      </c>
      <c r="O1089" s="1">
        <v>5000</v>
      </c>
      <c r="P1089" s="1">
        <v>5000</v>
      </c>
      <c r="Q1089" s="12"/>
      <c r="R1089" s="29">
        <f t="shared" si="51"/>
        <v>0</v>
      </c>
      <c r="S1089" t="str">
        <f t="shared" si="52"/>
        <v>OK</v>
      </c>
      <c r="T1089" s="10">
        <f>IFERROR(VLOOKUP(A1089,[1]!Tabla1[[#All],[Material]:[venta nueva]],38,FALSE),0)</f>
        <v>0</v>
      </c>
    </row>
    <row r="1090" spans="1:20" hidden="1" x14ac:dyDescent="0.35">
      <c r="A1090">
        <f t="shared" si="50"/>
        <v>1022291</v>
      </c>
      <c r="B1090" s="6" t="s">
        <v>1271</v>
      </c>
      <c r="C1090" s="7" t="s">
        <v>553</v>
      </c>
      <c r="D1090" s="7" t="s">
        <v>1095</v>
      </c>
      <c r="E1090" s="7" t="s">
        <v>267</v>
      </c>
      <c r="F1090" s="7" t="s">
        <v>268</v>
      </c>
      <c r="G1090" s="7" t="s">
        <v>1086</v>
      </c>
      <c r="H1090" s="7" t="s">
        <v>1025</v>
      </c>
      <c r="I1090" s="6" t="s">
        <v>14</v>
      </c>
      <c r="J1090" s="1">
        <v>-31589</v>
      </c>
      <c r="K1090" s="1">
        <v>49964</v>
      </c>
      <c r="L1090" s="1">
        <v>24000</v>
      </c>
      <c r="M1090" s="1">
        <v>-31589</v>
      </c>
      <c r="N1090" s="1">
        <v>49964</v>
      </c>
      <c r="O1090" s="1">
        <v>24000</v>
      </c>
      <c r="P1090" s="1">
        <v>24000</v>
      </c>
      <c r="Q1090" s="12"/>
      <c r="R1090" s="29">
        <f t="shared" si="51"/>
        <v>0</v>
      </c>
      <c r="S1090" t="str">
        <f t="shared" si="52"/>
        <v>OK</v>
      </c>
      <c r="T1090" s="10">
        <f>IFERROR(VLOOKUP(A1090,[1]!Tabla1[[#All],[Material]:[venta nueva]],38,FALSE),0)</f>
        <v>0</v>
      </c>
    </row>
    <row r="1091" spans="1:20" hidden="1" x14ac:dyDescent="0.35">
      <c r="A1091">
        <f t="shared" si="50"/>
        <v>1022313</v>
      </c>
      <c r="B1091" s="6" t="s">
        <v>1271</v>
      </c>
      <c r="C1091" s="7" t="s">
        <v>553</v>
      </c>
      <c r="D1091" s="7" t="s">
        <v>1095</v>
      </c>
      <c r="E1091" s="7" t="s">
        <v>273</v>
      </c>
      <c r="F1091" s="7" t="s">
        <v>274</v>
      </c>
      <c r="G1091" s="7" t="s">
        <v>1075</v>
      </c>
      <c r="H1091" s="7" t="s">
        <v>1035</v>
      </c>
      <c r="I1091" s="6" t="s">
        <v>16</v>
      </c>
      <c r="J1091" s="1">
        <v>-2171</v>
      </c>
      <c r="K1091" s="1">
        <v>7171</v>
      </c>
      <c r="L1091" s="1">
        <v>5000</v>
      </c>
      <c r="M1091" s="1">
        <v>-2171</v>
      </c>
      <c r="N1091" s="1">
        <v>7171</v>
      </c>
      <c r="O1091" s="1">
        <v>5000</v>
      </c>
      <c r="P1091" s="1">
        <v>5000</v>
      </c>
      <c r="Q1091" s="12"/>
      <c r="R1091" s="29">
        <f t="shared" si="51"/>
        <v>0</v>
      </c>
      <c r="S1091" t="str">
        <f t="shared" si="52"/>
        <v>OK</v>
      </c>
      <c r="T1091" s="10">
        <f>IFERROR(VLOOKUP(A1091,[1]!Tabla1[[#All],[Material]:[venta nueva]],38,FALSE),0)</f>
        <v>0</v>
      </c>
    </row>
    <row r="1092" spans="1:20" hidden="1" x14ac:dyDescent="0.35">
      <c r="A1092">
        <f t="shared" si="50"/>
        <v>1022326</v>
      </c>
      <c r="B1092" s="6" t="s">
        <v>1271</v>
      </c>
      <c r="C1092" s="7" t="s">
        <v>553</v>
      </c>
      <c r="D1092" s="7" t="s">
        <v>1095</v>
      </c>
      <c r="E1092" s="7" t="s">
        <v>275</v>
      </c>
      <c r="F1092" s="7" t="s">
        <v>276</v>
      </c>
      <c r="G1092" s="7" t="s">
        <v>1075</v>
      </c>
      <c r="H1092" s="7" t="s">
        <v>1035</v>
      </c>
      <c r="I1092" s="6" t="s">
        <v>16</v>
      </c>
      <c r="J1092" s="1">
        <v>-716</v>
      </c>
      <c r="K1092" s="1">
        <v>35716</v>
      </c>
      <c r="L1092" s="1">
        <v>35000</v>
      </c>
      <c r="M1092" s="1">
        <v>-716</v>
      </c>
      <c r="N1092" s="1">
        <v>35716</v>
      </c>
      <c r="O1092" s="1">
        <v>35000</v>
      </c>
      <c r="P1092" s="1">
        <v>35000</v>
      </c>
      <c r="Q1092" s="12"/>
      <c r="R1092" s="29">
        <f t="shared" si="51"/>
        <v>0</v>
      </c>
      <c r="S1092" t="str">
        <f t="shared" si="52"/>
        <v>OK</v>
      </c>
      <c r="T1092" s="10">
        <f>IFERROR(VLOOKUP(A1092,[1]!Tabla1[[#All],[Material]:[venta nueva]],38,FALSE),0)</f>
        <v>0</v>
      </c>
    </row>
    <row r="1093" spans="1:20" hidden="1" x14ac:dyDescent="0.35">
      <c r="A1093">
        <f t="shared" si="50"/>
        <v>1022370</v>
      </c>
      <c r="B1093" s="6" t="s">
        <v>1271</v>
      </c>
      <c r="C1093" s="7" t="s">
        <v>553</v>
      </c>
      <c r="D1093" s="7" t="s">
        <v>1095</v>
      </c>
      <c r="E1093" s="7" t="s">
        <v>279</v>
      </c>
      <c r="F1093" s="7" t="s">
        <v>280</v>
      </c>
      <c r="G1093" s="7" t="s">
        <v>1075</v>
      </c>
      <c r="H1093" s="7" t="s">
        <v>1003</v>
      </c>
      <c r="I1093" s="6" t="s">
        <v>16</v>
      </c>
      <c r="J1093" s="1">
        <v>2975</v>
      </c>
      <c r="K1093" s="1">
        <v>12025</v>
      </c>
      <c r="L1093" s="1">
        <v>15000</v>
      </c>
      <c r="M1093" s="1">
        <v>2975</v>
      </c>
      <c r="N1093" s="1">
        <v>12025</v>
      </c>
      <c r="O1093" s="1">
        <v>15000</v>
      </c>
      <c r="P1093" s="1">
        <v>15000</v>
      </c>
      <c r="Q1093" s="12"/>
      <c r="R1093" s="29">
        <f t="shared" si="51"/>
        <v>0</v>
      </c>
      <c r="S1093" t="str">
        <f t="shared" si="52"/>
        <v>OK</v>
      </c>
      <c r="T1093" s="10">
        <f>IFERROR(VLOOKUP(A1093,[1]!Tabla1[[#All],[Material]:[venta nueva]],38,FALSE),0)</f>
        <v>0</v>
      </c>
    </row>
    <row r="1094" spans="1:20" hidden="1" x14ac:dyDescent="0.35">
      <c r="A1094">
        <f t="shared" ref="A1094:A1157" si="53">+E1094*1</f>
        <v>1022371</v>
      </c>
      <c r="B1094" s="6" t="s">
        <v>1271</v>
      </c>
      <c r="C1094" s="7" t="s">
        <v>553</v>
      </c>
      <c r="D1094" s="7" t="s">
        <v>1095</v>
      </c>
      <c r="E1094" s="7" t="s">
        <v>526</v>
      </c>
      <c r="F1094" s="7" t="s">
        <v>527</v>
      </c>
      <c r="G1094" s="7" t="s">
        <v>1082</v>
      </c>
      <c r="H1094" s="7" t="s">
        <v>1013</v>
      </c>
      <c r="I1094" s="6" t="s">
        <v>16</v>
      </c>
      <c r="J1094" s="1">
        <v>1210</v>
      </c>
      <c r="K1094" s="1">
        <v>17790</v>
      </c>
      <c r="L1094" s="1">
        <v>19000</v>
      </c>
      <c r="M1094" s="1">
        <v>1210</v>
      </c>
      <c r="N1094" s="1">
        <v>17790</v>
      </c>
      <c r="O1094" s="1">
        <v>19000</v>
      </c>
      <c r="P1094" s="1">
        <v>19000</v>
      </c>
      <c r="Q1094" s="12"/>
      <c r="R1094" s="29">
        <f t="shared" si="51"/>
        <v>0</v>
      </c>
      <c r="S1094" t="str">
        <f t="shared" si="52"/>
        <v>OK</v>
      </c>
      <c r="T1094" s="10">
        <f>IFERROR(VLOOKUP(A1094,[1]!Tabla1[[#All],[Material]:[venta nueva]],38,FALSE),0)</f>
        <v>0</v>
      </c>
    </row>
    <row r="1095" spans="1:20" hidden="1" x14ac:dyDescent="0.35">
      <c r="A1095">
        <f t="shared" si="53"/>
        <v>1022373</v>
      </c>
      <c r="B1095" s="6" t="s">
        <v>1271</v>
      </c>
      <c r="C1095" s="7" t="s">
        <v>553</v>
      </c>
      <c r="D1095" s="7" t="s">
        <v>1095</v>
      </c>
      <c r="E1095" s="7" t="s">
        <v>281</v>
      </c>
      <c r="F1095" s="7" t="s">
        <v>282</v>
      </c>
      <c r="G1095" s="7" t="s">
        <v>1081</v>
      </c>
      <c r="H1095" s="7" t="s">
        <v>1010</v>
      </c>
      <c r="I1095" s="6" t="s">
        <v>14</v>
      </c>
      <c r="J1095" s="1">
        <v>97066</v>
      </c>
      <c r="K1095" s="1">
        <v>0</v>
      </c>
      <c r="L1095" s="1">
        <v>0</v>
      </c>
      <c r="M1095" s="1">
        <v>97066</v>
      </c>
      <c r="N1095" s="1">
        <v>20000</v>
      </c>
      <c r="O1095" s="1">
        <v>0</v>
      </c>
      <c r="P1095" s="1">
        <v>72000</v>
      </c>
      <c r="Q1095" s="12"/>
      <c r="R1095" s="29">
        <f t="shared" si="51"/>
        <v>-72000</v>
      </c>
      <c r="S1095" t="str">
        <f t="shared" si="52"/>
        <v>Pendiente de ingreso</v>
      </c>
      <c r="T1095" s="10">
        <f>IFERROR(VLOOKUP(A1095,[1]!Tabla1[[#All],[Material]:[venta nueva]],38,FALSE),0)</f>
        <v>0</v>
      </c>
    </row>
    <row r="1096" spans="1:20" hidden="1" x14ac:dyDescent="0.35">
      <c r="A1096">
        <f t="shared" si="53"/>
        <v>1022378</v>
      </c>
      <c r="B1096" s="6" t="s">
        <v>1271</v>
      </c>
      <c r="C1096" s="7" t="s">
        <v>553</v>
      </c>
      <c r="D1096" s="7" t="s">
        <v>1095</v>
      </c>
      <c r="E1096" s="7" t="s">
        <v>283</v>
      </c>
      <c r="F1096" s="7" t="s">
        <v>284</v>
      </c>
      <c r="G1096" s="7" t="s">
        <v>1084</v>
      </c>
      <c r="H1096" s="7" t="s">
        <v>1017</v>
      </c>
      <c r="I1096" s="6" t="s">
        <v>14</v>
      </c>
      <c r="J1096" s="1">
        <v>-1921</v>
      </c>
      <c r="K1096" s="1">
        <v>60330</v>
      </c>
      <c r="L1096" s="1">
        <v>72000</v>
      </c>
      <c r="M1096" s="1">
        <v>-1921</v>
      </c>
      <c r="N1096" s="1">
        <v>60330</v>
      </c>
      <c r="O1096" s="1">
        <v>72000</v>
      </c>
      <c r="P1096" s="1">
        <v>72000</v>
      </c>
      <c r="Q1096" s="12"/>
      <c r="R1096" s="29">
        <f t="shared" ref="R1096:R1159" si="54">+O1096-P1096</f>
        <v>0</v>
      </c>
      <c r="S1096" t="str">
        <f t="shared" ref="S1096:S1159" si="55">IF(R1096&gt;0,"Sobre ingreso",IF(R1096&lt;0,"Pendiente de ingreso","OK"))</f>
        <v>OK</v>
      </c>
      <c r="T1096" s="10">
        <f>IFERROR(VLOOKUP(A1096,[1]!Tabla1[[#All],[Material]:[venta nueva]],38,FALSE),0)</f>
        <v>0</v>
      </c>
    </row>
    <row r="1097" spans="1:20" hidden="1" x14ac:dyDescent="0.35">
      <c r="A1097">
        <f t="shared" si="53"/>
        <v>1022381</v>
      </c>
      <c r="B1097" s="6" t="s">
        <v>1271</v>
      </c>
      <c r="C1097" s="7" t="s">
        <v>553</v>
      </c>
      <c r="D1097" s="7" t="s">
        <v>1095</v>
      </c>
      <c r="E1097" s="7" t="s">
        <v>287</v>
      </c>
      <c r="F1097" s="7" t="s">
        <v>288</v>
      </c>
      <c r="G1097" s="7" t="s">
        <v>1078</v>
      </c>
      <c r="H1097" s="7" t="s">
        <v>1009</v>
      </c>
      <c r="I1097" s="6" t="s">
        <v>14</v>
      </c>
      <c r="J1097" s="1">
        <v>27572</v>
      </c>
      <c r="K1097" s="1">
        <v>0</v>
      </c>
      <c r="L1097" s="1">
        <v>24000</v>
      </c>
      <c r="M1097" s="1">
        <v>27572</v>
      </c>
      <c r="N1097" s="1">
        <v>0</v>
      </c>
      <c r="O1097" s="1">
        <v>24000</v>
      </c>
      <c r="P1097" s="1">
        <v>24000</v>
      </c>
      <c r="Q1097" s="12"/>
      <c r="R1097" s="29">
        <f t="shared" si="54"/>
        <v>0</v>
      </c>
      <c r="S1097" t="str">
        <f t="shared" si="55"/>
        <v>OK</v>
      </c>
      <c r="T1097" s="10">
        <f>IFERROR(VLOOKUP(A1097,[1]!Tabla1[[#All],[Material]:[venta nueva]],38,FALSE),0)</f>
        <v>0</v>
      </c>
    </row>
    <row r="1098" spans="1:20" hidden="1" x14ac:dyDescent="0.35">
      <c r="A1098">
        <f t="shared" si="53"/>
        <v>1022384</v>
      </c>
      <c r="B1098" s="6" t="s">
        <v>1271</v>
      </c>
      <c r="C1098" s="7" t="s">
        <v>553</v>
      </c>
      <c r="D1098" s="7" t="s">
        <v>1095</v>
      </c>
      <c r="E1098" s="7" t="s">
        <v>289</v>
      </c>
      <c r="F1098" s="7" t="s">
        <v>290</v>
      </c>
      <c r="G1098" s="7" t="s">
        <v>1074</v>
      </c>
      <c r="H1098" s="7" t="s">
        <v>1018</v>
      </c>
      <c r="I1098" s="6" t="s">
        <v>11</v>
      </c>
      <c r="J1098" s="1">
        <v>10</v>
      </c>
      <c r="K1098" s="1">
        <v>0</v>
      </c>
      <c r="L1098" s="1">
        <v>0</v>
      </c>
      <c r="M1098" s="1">
        <v>10</v>
      </c>
      <c r="N1098" s="1">
        <v>990</v>
      </c>
      <c r="O1098" s="1">
        <v>1000</v>
      </c>
      <c r="P1098" s="1">
        <v>1000</v>
      </c>
      <c r="Q1098" s="12"/>
      <c r="R1098" s="29">
        <f t="shared" si="54"/>
        <v>0</v>
      </c>
      <c r="S1098" t="str">
        <f t="shared" si="55"/>
        <v>OK</v>
      </c>
      <c r="T1098" s="10">
        <f>IFERROR(VLOOKUP(A1098,[1]!Tabla1[[#All],[Material]:[venta nueva]],38,FALSE),0)</f>
        <v>0</v>
      </c>
    </row>
    <row r="1099" spans="1:20" hidden="1" x14ac:dyDescent="0.35">
      <c r="A1099">
        <f t="shared" si="53"/>
        <v>1022388</v>
      </c>
      <c r="B1099" s="6" t="s">
        <v>1271</v>
      </c>
      <c r="C1099" s="7" t="s">
        <v>553</v>
      </c>
      <c r="D1099" s="7" t="s">
        <v>1095</v>
      </c>
      <c r="E1099" s="7" t="s">
        <v>291</v>
      </c>
      <c r="F1099" s="7" t="s">
        <v>292</v>
      </c>
      <c r="G1099" s="7" t="s">
        <v>1084</v>
      </c>
      <c r="H1099" s="7" t="s">
        <v>1017</v>
      </c>
      <c r="I1099" s="6" t="s">
        <v>14</v>
      </c>
      <c r="J1099" s="1">
        <v>0</v>
      </c>
      <c r="K1099" s="1">
        <v>103890</v>
      </c>
      <c r="L1099" s="1">
        <v>120000</v>
      </c>
      <c r="M1099" s="1">
        <v>0</v>
      </c>
      <c r="N1099" s="1">
        <v>103890</v>
      </c>
      <c r="O1099" s="1">
        <v>120000</v>
      </c>
      <c r="P1099" s="1"/>
      <c r="Q1099" s="12"/>
      <c r="R1099" s="29">
        <f t="shared" si="54"/>
        <v>120000</v>
      </c>
      <c r="S1099" t="str">
        <f t="shared" si="55"/>
        <v>Sobre ingreso</v>
      </c>
      <c r="T1099" s="10">
        <f>IFERROR(VLOOKUP(A1099,[1]!Tabla1[[#All],[Material]:[venta nueva]],38,FALSE),0)</f>
        <v>0</v>
      </c>
    </row>
    <row r="1100" spans="1:20" hidden="1" x14ac:dyDescent="0.35">
      <c r="A1100">
        <f t="shared" si="53"/>
        <v>1022406</v>
      </c>
      <c r="B1100" s="6" t="s">
        <v>1271</v>
      </c>
      <c r="C1100" s="7" t="s">
        <v>553</v>
      </c>
      <c r="D1100" s="7" t="s">
        <v>1095</v>
      </c>
      <c r="E1100" s="7" t="s">
        <v>493</v>
      </c>
      <c r="F1100" s="7" t="s">
        <v>537</v>
      </c>
      <c r="G1100" s="7" t="s">
        <v>1069</v>
      </c>
      <c r="H1100" s="7" t="s">
        <v>1033</v>
      </c>
      <c r="I1100" s="6" t="s">
        <v>11</v>
      </c>
      <c r="J1100" s="1">
        <v>1864</v>
      </c>
      <c r="K1100" s="1">
        <v>3136</v>
      </c>
      <c r="L1100" s="1">
        <v>5000</v>
      </c>
      <c r="M1100" s="1">
        <v>1864</v>
      </c>
      <c r="N1100" s="1">
        <v>3136</v>
      </c>
      <c r="O1100" s="1">
        <v>5000</v>
      </c>
      <c r="P1100" s="1">
        <v>5000</v>
      </c>
      <c r="Q1100" s="12"/>
      <c r="R1100" s="29">
        <f t="shared" si="54"/>
        <v>0</v>
      </c>
      <c r="S1100" t="str">
        <f t="shared" si="55"/>
        <v>OK</v>
      </c>
      <c r="T1100" s="10">
        <f>IFERROR(VLOOKUP(A1100,[1]!Tabla1[[#All],[Material]:[venta nueva]],38,FALSE),0)</f>
        <v>0</v>
      </c>
    </row>
    <row r="1101" spans="1:20" hidden="1" x14ac:dyDescent="0.35">
      <c r="A1101">
        <f t="shared" si="53"/>
        <v>1022409</v>
      </c>
      <c r="B1101" s="6" t="s">
        <v>1271</v>
      </c>
      <c r="C1101" s="7" t="s">
        <v>553</v>
      </c>
      <c r="D1101" s="7" t="s">
        <v>1095</v>
      </c>
      <c r="E1101" s="7" t="s">
        <v>295</v>
      </c>
      <c r="F1101" s="7" t="s">
        <v>296</v>
      </c>
      <c r="G1101" s="7" t="s">
        <v>1069</v>
      </c>
      <c r="H1101" s="7" t="s">
        <v>1016</v>
      </c>
      <c r="I1101" s="6" t="s">
        <v>11</v>
      </c>
      <c r="J1101" s="1">
        <v>22475</v>
      </c>
      <c r="K1101" s="1">
        <v>0</v>
      </c>
      <c r="L1101" s="1">
        <v>13500</v>
      </c>
      <c r="M1101" s="1">
        <v>22475</v>
      </c>
      <c r="N1101" s="1">
        <v>0</v>
      </c>
      <c r="O1101" s="1">
        <v>23940</v>
      </c>
      <c r="P1101" s="1">
        <v>23940</v>
      </c>
      <c r="Q1101" s="12"/>
      <c r="R1101" s="29">
        <f t="shared" si="54"/>
        <v>0</v>
      </c>
      <c r="S1101" t="str">
        <f t="shared" si="55"/>
        <v>OK</v>
      </c>
      <c r="T1101" s="10">
        <f>IFERROR(VLOOKUP(A1101,[1]!Tabla1[[#All],[Material]:[venta nueva]],38,FALSE),0)</f>
        <v>0</v>
      </c>
    </row>
    <row r="1102" spans="1:20" hidden="1" x14ac:dyDescent="0.35">
      <c r="A1102">
        <f t="shared" si="53"/>
        <v>1022414</v>
      </c>
      <c r="B1102" s="6" t="s">
        <v>1271</v>
      </c>
      <c r="C1102" s="7" t="s">
        <v>553</v>
      </c>
      <c r="D1102" s="7" t="s">
        <v>1095</v>
      </c>
      <c r="E1102" s="7" t="s">
        <v>297</v>
      </c>
      <c r="F1102" s="7" t="s">
        <v>298</v>
      </c>
      <c r="G1102" s="7" t="s">
        <v>1074</v>
      </c>
      <c r="H1102" s="7" t="s">
        <v>1042</v>
      </c>
      <c r="I1102" s="6" t="s">
        <v>14</v>
      </c>
      <c r="J1102" s="1">
        <v>52967</v>
      </c>
      <c r="K1102" s="1">
        <v>86226</v>
      </c>
      <c r="L1102" s="1">
        <v>144000</v>
      </c>
      <c r="M1102" s="1">
        <v>52967</v>
      </c>
      <c r="N1102" s="1">
        <v>86226</v>
      </c>
      <c r="O1102" s="1">
        <v>144000</v>
      </c>
      <c r="P1102" s="1">
        <v>144000</v>
      </c>
      <c r="Q1102" s="12"/>
      <c r="R1102" s="29">
        <f t="shared" si="54"/>
        <v>0</v>
      </c>
      <c r="S1102" t="str">
        <f t="shared" si="55"/>
        <v>OK</v>
      </c>
      <c r="T1102" s="10">
        <f>IFERROR(VLOOKUP(A1102,[1]!Tabla1[[#All],[Material]:[venta nueva]],38,FALSE),0)</f>
        <v>0</v>
      </c>
    </row>
    <row r="1103" spans="1:20" hidden="1" x14ac:dyDescent="0.35">
      <c r="A1103">
        <f t="shared" si="53"/>
        <v>1022417</v>
      </c>
      <c r="B1103" s="6" t="s">
        <v>1271</v>
      </c>
      <c r="C1103" s="7" t="s">
        <v>553</v>
      </c>
      <c r="D1103" s="7" t="s">
        <v>1095</v>
      </c>
      <c r="E1103" s="7" t="s">
        <v>301</v>
      </c>
      <c r="F1103" s="7" t="s">
        <v>302</v>
      </c>
      <c r="G1103" s="7" t="s">
        <v>1080</v>
      </c>
      <c r="H1103" s="7" t="s">
        <v>1031</v>
      </c>
      <c r="I1103" s="6" t="s">
        <v>14</v>
      </c>
      <c r="J1103" s="1"/>
      <c r="K1103" s="1"/>
      <c r="L1103" s="1"/>
      <c r="M1103" s="1">
        <v>0</v>
      </c>
      <c r="N1103" s="1">
        <v>48000</v>
      </c>
      <c r="O1103" s="1">
        <v>48000</v>
      </c>
      <c r="P1103" s="1">
        <v>24000</v>
      </c>
      <c r="Q1103" s="12"/>
      <c r="R1103" s="29">
        <f t="shared" si="54"/>
        <v>24000</v>
      </c>
      <c r="S1103" t="str">
        <f t="shared" si="55"/>
        <v>Sobre ingreso</v>
      </c>
      <c r="T1103" s="10">
        <f>IFERROR(VLOOKUP(A1103,[1]!Tabla1[[#All],[Material]:[venta nueva]],38,FALSE),0)</f>
        <v>0</v>
      </c>
    </row>
    <row r="1104" spans="1:20" hidden="1" x14ac:dyDescent="0.35">
      <c r="A1104">
        <f t="shared" si="53"/>
        <v>1022418</v>
      </c>
      <c r="B1104" s="6" t="s">
        <v>1271</v>
      </c>
      <c r="C1104" s="7" t="s">
        <v>553</v>
      </c>
      <c r="D1104" s="7" t="s">
        <v>1095</v>
      </c>
      <c r="E1104" s="7" t="s">
        <v>1108</v>
      </c>
      <c r="F1104" s="7" t="s">
        <v>296</v>
      </c>
      <c r="G1104" s="7" t="s">
        <v>1069</v>
      </c>
      <c r="H1104" s="7" t="s">
        <v>1016</v>
      </c>
      <c r="I1104" s="6" t="s">
        <v>11</v>
      </c>
      <c r="J1104" s="1"/>
      <c r="K1104" s="1"/>
      <c r="L1104" s="1"/>
      <c r="M1104" s="1"/>
      <c r="N1104" s="1"/>
      <c r="O1104" s="1"/>
      <c r="P1104" s="1">
        <v>11025</v>
      </c>
      <c r="Q1104" s="12"/>
      <c r="R1104" s="29">
        <f t="shared" si="54"/>
        <v>-11025</v>
      </c>
      <c r="S1104" t="str">
        <f t="shared" si="55"/>
        <v>Pendiente de ingreso</v>
      </c>
      <c r="T1104" s="10">
        <f>IFERROR(VLOOKUP(A1104,[1]!Tabla1[[#All],[Material]:[venta nueva]],38,FALSE),0)</f>
        <v>0</v>
      </c>
    </row>
    <row r="1105" spans="1:20" hidden="1" x14ac:dyDescent="0.35">
      <c r="A1105">
        <f t="shared" si="53"/>
        <v>1022418</v>
      </c>
      <c r="B1105" s="6" t="s">
        <v>1271</v>
      </c>
      <c r="C1105" s="7" t="s">
        <v>553</v>
      </c>
      <c r="D1105" s="7" t="s">
        <v>1095</v>
      </c>
      <c r="E1105" s="7" t="s">
        <v>1108</v>
      </c>
      <c r="F1105" s="7" t="s">
        <v>296</v>
      </c>
      <c r="G1105" s="7" t="s">
        <v>1069</v>
      </c>
      <c r="H1105" s="7" t="s">
        <v>1016</v>
      </c>
      <c r="I1105" s="6" t="s">
        <v>14</v>
      </c>
      <c r="J1105" s="1">
        <v>10710</v>
      </c>
      <c r="K1105" s="1">
        <v>0</v>
      </c>
      <c r="L1105" s="1">
        <v>0</v>
      </c>
      <c r="M1105" s="1">
        <v>10710</v>
      </c>
      <c r="N1105" s="1">
        <v>0</v>
      </c>
      <c r="O1105" s="1">
        <v>0</v>
      </c>
      <c r="P1105" s="1"/>
      <c r="Q1105" s="12"/>
      <c r="R1105" s="29">
        <f t="shared" si="54"/>
        <v>0</v>
      </c>
      <c r="S1105" t="str">
        <f t="shared" si="55"/>
        <v>OK</v>
      </c>
      <c r="T1105" s="10">
        <f>IFERROR(VLOOKUP(A1105,[1]!Tabla1[[#All],[Material]:[venta nueva]],38,FALSE),0)</f>
        <v>0</v>
      </c>
    </row>
    <row r="1106" spans="1:20" hidden="1" x14ac:dyDescent="0.35">
      <c r="A1106">
        <f t="shared" si="53"/>
        <v>1022472</v>
      </c>
      <c r="B1106" s="6" t="s">
        <v>1271</v>
      </c>
      <c r="C1106" s="7" t="s">
        <v>553</v>
      </c>
      <c r="D1106" s="7" t="s">
        <v>1095</v>
      </c>
      <c r="E1106" s="7" t="s">
        <v>303</v>
      </c>
      <c r="F1106" s="7" t="s">
        <v>304</v>
      </c>
      <c r="G1106" s="7" t="s">
        <v>1075</v>
      </c>
      <c r="H1106" s="7" t="s">
        <v>1002</v>
      </c>
      <c r="I1106" s="6" t="s">
        <v>16</v>
      </c>
      <c r="J1106" s="1">
        <v>154</v>
      </c>
      <c r="K1106" s="1">
        <v>4846</v>
      </c>
      <c r="L1106" s="1">
        <v>5000</v>
      </c>
      <c r="M1106" s="1">
        <v>154</v>
      </c>
      <c r="N1106" s="1">
        <v>4846</v>
      </c>
      <c r="O1106" s="1">
        <v>0</v>
      </c>
      <c r="P1106" s="1"/>
      <c r="Q1106" s="12"/>
      <c r="R1106" s="29">
        <f t="shared" si="54"/>
        <v>0</v>
      </c>
      <c r="S1106" t="str">
        <f t="shared" si="55"/>
        <v>OK</v>
      </c>
      <c r="T1106" s="10">
        <f>IFERROR(VLOOKUP(A1106,[1]!Tabla1[[#All],[Material]:[venta nueva]],38,FALSE),0)</f>
        <v>0</v>
      </c>
    </row>
    <row r="1107" spans="1:20" hidden="1" x14ac:dyDescent="0.35">
      <c r="A1107">
        <f t="shared" si="53"/>
        <v>1022499</v>
      </c>
      <c r="B1107" s="6" t="s">
        <v>1271</v>
      </c>
      <c r="C1107" s="7" t="s">
        <v>553</v>
      </c>
      <c r="D1107" s="7" t="s">
        <v>1095</v>
      </c>
      <c r="E1107" s="7" t="s">
        <v>305</v>
      </c>
      <c r="F1107" s="7" t="s">
        <v>306</v>
      </c>
      <c r="G1107" s="7" t="s">
        <v>1075</v>
      </c>
      <c r="H1107" s="7" t="s">
        <v>1011</v>
      </c>
      <c r="I1107" s="6" t="s">
        <v>16</v>
      </c>
      <c r="J1107" s="1">
        <v>-7979</v>
      </c>
      <c r="K1107" s="1">
        <v>36</v>
      </c>
      <c r="L1107" s="1">
        <v>10000</v>
      </c>
      <c r="M1107" s="1">
        <v>-7979</v>
      </c>
      <c r="N1107" s="1">
        <v>36</v>
      </c>
      <c r="O1107" s="1">
        <v>10000</v>
      </c>
      <c r="P1107" s="1">
        <v>10000</v>
      </c>
      <c r="Q1107" s="12"/>
      <c r="R1107" s="29">
        <f t="shared" si="54"/>
        <v>0</v>
      </c>
      <c r="S1107" t="str">
        <f t="shared" si="55"/>
        <v>OK</v>
      </c>
      <c r="T1107" s="10">
        <f>IFERROR(VLOOKUP(A1107,[1]!Tabla1[[#All],[Material]:[venta nueva]],38,FALSE),0)</f>
        <v>0</v>
      </c>
    </row>
    <row r="1108" spans="1:20" hidden="1" x14ac:dyDescent="0.35">
      <c r="A1108">
        <f t="shared" si="53"/>
        <v>1022541</v>
      </c>
      <c r="B1108" s="6" t="s">
        <v>1271</v>
      </c>
      <c r="C1108" s="7" t="s">
        <v>553</v>
      </c>
      <c r="D1108" s="7" t="s">
        <v>1095</v>
      </c>
      <c r="E1108" s="7" t="s">
        <v>309</v>
      </c>
      <c r="F1108" s="7" t="s">
        <v>310</v>
      </c>
      <c r="G1108" s="7" t="s">
        <v>1078</v>
      </c>
      <c r="H1108" s="7" t="s">
        <v>1009</v>
      </c>
      <c r="I1108" s="6" t="s">
        <v>14</v>
      </c>
      <c r="J1108" s="1">
        <v>24914</v>
      </c>
      <c r="K1108" s="1">
        <v>0</v>
      </c>
      <c r="L1108" s="1">
        <v>24000</v>
      </c>
      <c r="M1108" s="1">
        <v>24914</v>
      </c>
      <c r="N1108" s="1">
        <v>0</v>
      </c>
      <c r="O1108" s="1">
        <v>26940</v>
      </c>
      <c r="P1108" s="1">
        <v>24000</v>
      </c>
      <c r="Q1108" s="12"/>
      <c r="R1108" s="29">
        <f t="shared" si="54"/>
        <v>2940</v>
      </c>
      <c r="S1108" t="str">
        <f t="shared" si="55"/>
        <v>Sobre ingreso</v>
      </c>
      <c r="T1108" s="10">
        <f>IFERROR(VLOOKUP(A1108,[1]!Tabla1[[#All],[Material]:[venta nueva]],38,FALSE),0)</f>
        <v>0</v>
      </c>
    </row>
    <row r="1109" spans="1:20" hidden="1" x14ac:dyDescent="0.35">
      <c r="A1109">
        <f t="shared" si="53"/>
        <v>1022569</v>
      </c>
      <c r="B1109" s="6" t="s">
        <v>1271</v>
      </c>
      <c r="C1109" s="7" t="s">
        <v>553</v>
      </c>
      <c r="D1109" s="7" t="s">
        <v>1095</v>
      </c>
      <c r="E1109" s="7" t="s">
        <v>494</v>
      </c>
      <c r="F1109" s="7" t="s">
        <v>495</v>
      </c>
      <c r="G1109" s="7" t="s">
        <v>1074</v>
      </c>
      <c r="H1109" s="7" t="s">
        <v>1018</v>
      </c>
      <c r="I1109" s="6" t="s">
        <v>11</v>
      </c>
      <c r="J1109" s="1">
        <v>1930</v>
      </c>
      <c r="K1109" s="1">
        <v>0</v>
      </c>
      <c r="L1109" s="1">
        <v>0</v>
      </c>
      <c r="M1109" s="1">
        <v>1930</v>
      </c>
      <c r="N1109" s="1">
        <v>0</v>
      </c>
      <c r="O1109" s="1">
        <v>0</v>
      </c>
      <c r="P1109" s="1"/>
      <c r="Q1109" s="12"/>
      <c r="R1109" s="29">
        <f t="shared" si="54"/>
        <v>0</v>
      </c>
      <c r="S1109" t="str">
        <f t="shared" si="55"/>
        <v>OK</v>
      </c>
      <c r="T1109" s="10">
        <f>IFERROR(VLOOKUP(A1109,[1]!Tabla1[[#All],[Material]:[venta nueva]],38,FALSE),0)</f>
        <v>0</v>
      </c>
    </row>
    <row r="1110" spans="1:20" hidden="1" x14ac:dyDescent="0.35">
      <c r="A1110">
        <f t="shared" si="53"/>
        <v>1022587</v>
      </c>
      <c r="B1110" s="6" t="s">
        <v>1271</v>
      </c>
      <c r="C1110" s="7" t="s">
        <v>553</v>
      </c>
      <c r="D1110" s="7" t="s">
        <v>1095</v>
      </c>
      <c r="E1110" s="7" t="s">
        <v>313</v>
      </c>
      <c r="F1110" s="7" t="s">
        <v>314</v>
      </c>
      <c r="G1110" s="7" t="s">
        <v>1075</v>
      </c>
      <c r="H1110" s="7" t="s">
        <v>1035</v>
      </c>
      <c r="I1110" s="6" t="s">
        <v>16</v>
      </c>
      <c r="J1110" s="1">
        <v>-633</v>
      </c>
      <c r="K1110" s="1">
        <v>6633</v>
      </c>
      <c r="L1110" s="1">
        <v>6000</v>
      </c>
      <c r="M1110" s="1">
        <v>-633</v>
      </c>
      <c r="N1110" s="1">
        <v>6633</v>
      </c>
      <c r="O1110" s="1">
        <v>6000</v>
      </c>
      <c r="P1110" s="1">
        <v>6000</v>
      </c>
      <c r="Q1110" s="12"/>
      <c r="R1110" s="29">
        <f t="shared" si="54"/>
        <v>0</v>
      </c>
      <c r="S1110" t="str">
        <f t="shared" si="55"/>
        <v>OK</v>
      </c>
      <c r="T1110" s="10">
        <f>IFERROR(VLOOKUP(A1110,[1]!Tabla1[[#All],[Material]:[venta nueva]],38,FALSE),0)</f>
        <v>0</v>
      </c>
    </row>
    <row r="1111" spans="1:20" hidden="1" x14ac:dyDescent="0.35">
      <c r="A1111">
        <f t="shared" si="53"/>
        <v>1022600</v>
      </c>
      <c r="B1111" s="6" t="s">
        <v>1271</v>
      </c>
      <c r="C1111" s="7" t="s">
        <v>553</v>
      </c>
      <c r="D1111" s="7" t="s">
        <v>1095</v>
      </c>
      <c r="E1111" s="7" t="s">
        <v>316</v>
      </c>
      <c r="F1111" s="7" t="s">
        <v>317</v>
      </c>
      <c r="G1111" s="7" t="s">
        <v>1075</v>
      </c>
      <c r="H1111" s="7" t="s">
        <v>1011</v>
      </c>
      <c r="I1111" s="6" t="s">
        <v>16</v>
      </c>
      <c r="J1111" s="1">
        <v>-17370</v>
      </c>
      <c r="K1111" s="1">
        <v>0</v>
      </c>
      <c r="L1111" s="1">
        <v>13000</v>
      </c>
      <c r="M1111" s="1">
        <v>-17370</v>
      </c>
      <c r="N1111" s="1">
        <v>0</v>
      </c>
      <c r="O1111" s="1">
        <v>13000</v>
      </c>
      <c r="P1111" s="1">
        <v>13000</v>
      </c>
      <c r="Q1111" s="12"/>
      <c r="R1111" s="29">
        <f t="shared" si="54"/>
        <v>0</v>
      </c>
      <c r="S1111" t="str">
        <f t="shared" si="55"/>
        <v>OK</v>
      </c>
      <c r="T1111" s="10">
        <f>IFERROR(VLOOKUP(A1111,[1]!Tabla1[[#All],[Material]:[venta nueva]],38,FALSE),0)</f>
        <v>0</v>
      </c>
    </row>
    <row r="1112" spans="1:20" hidden="1" x14ac:dyDescent="0.35">
      <c r="A1112">
        <f t="shared" si="53"/>
        <v>1022605</v>
      </c>
      <c r="B1112" s="6" t="s">
        <v>1271</v>
      </c>
      <c r="C1112" s="7" t="s">
        <v>553</v>
      </c>
      <c r="D1112" s="7" t="s">
        <v>1095</v>
      </c>
      <c r="E1112" s="7" t="s">
        <v>630</v>
      </c>
      <c r="F1112" s="7" t="s">
        <v>631</v>
      </c>
      <c r="G1112" s="7" t="s">
        <v>1069</v>
      </c>
      <c r="H1112" s="7" t="s">
        <v>1016</v>
      </c>
      <c r="I1112" s="6" t="s">
        <v>12</v>
      </c>
      <c r="J1112" s="1">
        <v>0</v>
      </c>
      <c r="K1112" s="1">
        <v>3575</v>
      </c>
      <c r="L1112" s="1">
        <v>0</v>
      </c>
      <c r="M1112" s="1">
        <v>0</v>
      </c>
      <c r="N1112" s="1">
        <v>3575</v>
      </c>
      <c r="O1112" s="1">
        <v>0</v>
      </c>
      <c r="P1112" s="1"/>
      <c r="Q1112" s="12"/>
      <c r="R1112" s="29">
        <f t="shared" si="54"/>
        <v>0</v>
      </c>
      <c r="S1112" t="str">
        <f t="shared" si="55"/>
        <v>OK</v>
      </c>
      <c r="T1112" s="10">
        <f>IFERROR(VLOOKUP(A1112,[1]!Tabla1[[#All],[Material]:[venta nueva]],38,FALSE),0)</f>
        <v>0</v>
      </c>
    </row>
    <row r="1113" spans="1:20" hidden="1" x14ac:dyDescent="0.35">
      <c r="A1113">
        <f t="shared" si="53"/>
        <v>1022607</v>
      </c>
      <c r="B1113" s="6" t="s">
        <v>1271</v>
      </c>
      <c r="C1113" s="7" t="s">
        <v>553</v>
      </c>
      <c r="D1113" s="7" t="s">
        <v>1095</v>
      </c>
      <c r="E1113" s="7" t="s">
        <v>318</v>
      </c>
      <c r="F1113" s="7" t="s">
        <v>319</v>
      </c>
      <c r="G1113" s="7" t="s">
        <v>1083</v>
      </c>
      <c r="H1113" s="7" t="s">
        <v>1044</v>
      </c>
      <c r="I1113" s="6" t="s">
        <v>12</v>
      </c>
      <c r="J1113" s="1">
        <v>1926</v>
      </c>
      <c r="K1113" s="1">
        <v>27209</v>
      </c>
      <c r="L1113" s="1">
        <v>44000</v>
      </c>
      <c r="M1113" s="1">
        <v>1926</v>
      </c>
      <c r="N1113" s="1">
        <v>27209</v>
      </c>
      <c r="O1113" s="1">
        <v>44000</v>
      </c>
      <c r="P1113" s="1">
        <v>44000</v>
      </c>
      <c r="Q1113" s="12"/>
      <c r="R1113" s="29">
        <f t="shared" si="54"/>
        <v>0</v>
      </c>
      <c r="S1113" t="str">
        <f t="shared" si="55"/>
        <v>OK</v>
      </c>
      <c r="T1113" s="10">
        <f>IFERROR(VLOOKUP(A1113,[1]!Tabla1[[#All],[Material]:[venta nueva]],38,FALSE),0)</f>
        <v>0</v>
      </c>
    </row>
    <row r="1114" spans="1:20" hidden="1" x14ac:dyDescent="0.35">
      <c r="A1114">
        <f t="shared" si="53"/>
        <v>1022637</v>
      </c>
      <c r="B1114" s="6" t="s">
        <v>1271</v>
      </c>
      <c r="C1114" s="7" t="s">
        <v>553</v>
      </c>
      <c r="D1114" s="7" t="s">
        <v>1095</v>
      </c>
      <c r="E1114" s="7" t="s">
        <v>326</v>
      </c>
      <c r="F1114" s="7" t="s">
        <v>327</v>
      </c>
      <c r="G1114" s="7" t="s">
        <v>1084</v>
      </c>
      <c r="H1114" s="7" t="s">
        <v>1028</v>
      </c>
      <c r="I1114" s="6" t="s">
        <v>14</v>
      </c>
      <c r="J1114" s="1">
        <v>12185</v>
      </c>
      <c r="K1114" s="1">
        <v>101003</v>
      </c>
      <c r="L1114" s="1">
        <v>120000</v>
      </c>
      <c r="M1114" s="1">
        <v>12185</v>
      </c>
      <c r="N1114" s="1">
        <v>101003</v>
      </c>
      <c r="O1114" s="1">
        <v>120000</v>
      </c>
      <c r="P1114" s="1">
        <v>96000</v>
      </c>
      <c r="Q1114" s="12"/>
      <c r="R1114" s="29">
        <f t="shared" si="54"/>
        <v>24000</v>
      </c>
      <c r="S1114" t="str">
        <f t="shared" si="55"/>
        <v>Sobre ingreso</v>
      </c>
      <c r="T1114" s="10">
        <f>IFERROR(VLOOKUP(A1114,[1]!Tabla1[[#All],[Material]:[venta nueva]],38,FALSE),0)</f>
        <v>0</v>
      </c>
    </row>
    <row r="1115" spans="1:20" hidden="1" x14ac:dyDescent="0.35">
      <c r="A1115">
        <f t="shared" si="53"/>
        <v>1022664</v>
      </c>
      <c r="B1115" s="6" t="s">
        <v>1271</v>
      </c>
      <c r="C1115" s="7" t="s">
        <v>553</v>
      </c>
      <c r="D1115" s="7" t="s">
        <v>1095</v>
      </c>
      <c r="E1115" s="7" t="s">
        <v>334</v>
      </c>
      <c r="F1115" s="7" t="s">
        <v>335</v>
      </c>
      <c r="G1115" s="7" t="s">
        <v>1075</v>
      </c>
      <c r="H1115" s="7" t="s">
        <v>1035</v>
      </c>
      <c r="I1115" s="6" t="s">
        <v>16</v>
      </c>
      <c r="J1115" s="1">
        <v>378</v>
      </c>
      <c r="K1115" s="1">
        <v>19622</v>
      </c>
      <c r="L1115" s="1">
        <v>20000</v>
      </c>
      <c r="M1115" s="1">
        <v>378</v>
      </c>
      <c r="N1115" s="1">
        <v>19622</v>
      </c>
      <c r="O1115" s="1">
        <v>20000</v>
      </c>
      <c r="P1115" s="1">
        <v>20000</v>
      </c>
      <c r="Q1115" s="12"/>
      <c r="R1115" s="29">
        <f t="shared" si="54"/>
        <v>0</v>
      </c>
      <c r="S1115" t="str">
        <f t="shared" si="55"/>
        <v>OK</v>
      </c>
      <c r="T1115" s="10">
        <f>IFERROR(VLOOKUP(A1115,[1]!Tabla1[[#All],[Material]:[venta nueva]],38,FALSE),0)</f>
        <v>0</v>
      </c>
    </row>
    <row r="1116" spans="1:20" hidden="1" x14ac:dyDescent="0.35">
      <c r="A1116">
        <f t="shared" si="53"/>
        <v>1022709</v>
      </c>
      <c r="B1116" s="6" t="s">
        <v>1271</v>
      </c>
      <c r="C1116" s="7" t="s">
        <v>553</v>
      </c>
      <c r="D1116" s="7" t="s">
        <v>1095</v>
      </c>
      <c r="E1116" s="7" t="s">
        <v>502</v>
      </c>
      <c r="F1116" s="7" t="s">
        <v>503</v>
      </c>
      <c r="G1116" s="7" t="s">
        <v>1076</v>
      </c>
      <c r="H1116" s="7" t="s">
        <v>1022</v>
      </c>
      <c r="I1116" s="6" t="s">
        <v>11</v>
      </c>
      <c r="J1116" s="1">
        <v>24575</v>
      </c>
      <c r="K1116" s="1">
        <v>23425</v>
      </c>
      <c r="L1116" s="1">
        <v>48000</v>
      </c>
      <c r="M1116" s="1">
        <v>24575</v>
      </c>
      <c r="N1116" s="1">
        <v>-575</v>
      </c>
      <c r="O1116" s="1">
        <v>24000</v>
      </c>
      <c r="P1116" s="1">
        <v>24000</v>
      </c>
      <c r="Q1116" s="12"/>
      <c r="R1116" s="29">
        <f t="shared" si="54"/>
        <v>0</v>
      </c>
      <c r="S1116" t="str">
        <f t="shared" si="55"/>
        <v>OK</v>
      </c>
      <c r="T1116" s="10">
        <f>IFERROR(VLOOKUP(A1116,[1]!Tabla1[[#All],[Material]:[venta nueva]],38,FALSE),0)</f>
        <v>0</v>
      </c>
    </row>
    <row r="1117" spans="1:20" hidden="1" x14ac:dyDescent="0.35">
      <c r="A1117">
        <f t="shared" si="53"/>
        <v>1022748</v>
      </c>
      <c r="B1117" s="6" t="s">
        <v>1271</v>
      </c>
      <c r="C1117" s="7" t="s">
        <v>553</v>
      </c>
      <c r="D1117" s="7" t="s">
        <v>1095</v>
      </c>
      <c r="E1117" s="7" t="s">
        <v>336</v>
      </c>
      <c r="F1117" s="7" t="s">
        <v>337</v>
      </c>
      <c r="G1117" s="7" t="s">
        <v>1069</v>
      </c>
      <c r="H1117" s="7" t="s">
        <v>1033</v>
      </c>
      <c r="I1117" s="6" t="s">
        <v>14</v>
      </c>
      <c r="J1117" s="1"/>
      <c r="K1117" s="1"/>
      <c r="L1117" s="1"/>
      <c r="M1117" s="1"/>
      <c r="N1117" s="1"/>
      <c r="O1117" s="1"/>
      <c r="P1117" s="1">
        <v>60000</v>
      </c>
      <c r="Q1117" s="12"/>
      <c r="R1117" s="29">
        <f t="shared" si="54"/>
        <v>-60000</v>
      </c>
      <c r="S1117" t="str">
        <f t="shared" si="55"/>
        <v>Pendiente de ingreso</v>
      </c>
      <c r="T1117" s="10">
        <f>IFERROR(VLOOKUP(A1117,[1]!Tabla1[[#All],[Material]:[venta nueva]],38,FALSE),0)</f>
        <v>0</v>
      </c>
    </row>
    <row r="1118" spans="1:20" hidden="1" x14ac:dyDescent="0.35">
      <c r="A1118">
        <f t="shared" si="53"/>
        <v>1022781</v>
      </c>
      <c r="B1118" s="6" t="s">
        <v>1271</v>
      </c>
      <c r="C1118" s="7" t="s">
        <v>553</v>
      </c>
      <c r="D1118" s="7" t="s">
        <v>1095</v>
      </c>
      <c r="E1118" s="7" t="s">
        <v>346</v>
      </c>
      <c r="F1118" s="7" t="s">
        <v>347</v>
      </c>
      <c r="G1118" s="7" t="s">
        <v>1069</v>
      </c>
      <c r="H1118" s="7" t="s">
        <v>1016</v>
      </c>
      <c r="I1118" s="6" t="s">
        <v>11</v>
      </c>
      <c r="J1118" s="1">
        <v>-2550</v>
      </c>
      <c r="K1118" s="1">
        <v>2550</v>
      </c>
      <c r="L1118" s="1">
        <v>0</v>
      </c>
      <c r="M1118" s="1">
        <v>-2550</v>
      </c>
      <c r="N1118" s="1">
        <v>2550</v>
      </c>
      <c r="O1118" s="1">
        <v>1890</v>
      </c>
      <c r="P1118" s="1">
        <v>1890</v>
      </c>
      <c r="Q1118" s="12"/>
      <c r="R1118" s="29">
        <f t="shared" si="54"/>
        <v>0</v>
      </c>
      <c r="S1118" t="str">
        <f t="shared" si="55"/>
        <v>OK</v>
      </c>
      <c r="T1118" s="10">
        <f>IFERROR(VLOOKUP(A1118,[1]!Tabla1[[#All],[Material]:[venta nueva]],38,FALSE),0)</f>
        <v>0</v>
      </c>
    </row>
    <row r="1119" spans="1:20" hidden="1" x14ac:dyDescent="0.35">
      <c r="A1119">
        <f t="shared" si="53"/>
        <v>1022782</v>
      </c>
      <c r="B1119" s="6" t="s">
        <v>1271</v>
      </c>
      <c r="C1119" s="7" t="s">
        <v>553</v>
      </c>
      <c r="D1119" s="7" t="s">
        <v>1095</v>
      </c>
      <c r="E1119" s="7" t="s">
        <v>348</v>
      </c>
      <c r="F1119" s="7" t="s">
        <v>349</v>
      </c>
      <c r="G1119" s="7" t="s">
        <v>1069</v>
      </c>
      <c r="H1119" s="7" t="s">
        <v>1016</v>
      </c>
      <c r="I1119" s="6" t="s">
        <v>11</v>
      </c>
      <c r="J1119" s="1"/>
      <c r="K1119" s="1"/>
      <c r="L1119" s="1"/>
      <c r="M1119" s="1">
        <v>0</v>
      </c>
      <c r="N1119" s="1">
        <v>0</v>
      </c>
      <c r="O1119" s="1">
        <v>3048</v>
      </c>
      <c r="P1119" s="1">
        <v>4572</v>
      </c>
      <c r="Q1119" s="12"/>
      <c r="R1119" s="29">
        <f t="shared" si="54"/>
        <v>-1524</v>
      </c>
      <c r="S1119" t="str">
        <f t="shared" si="55"/>
        <v>Pendiente de ingreso</v>
      </c>
      <c r="T1119" s="10">
        <f>IFERROR(VLOOKUP(A1119,[1]!Tabla1[[#All],[Material]:[venta nueva]],38,FALSE),0)</f>
        <v>0</v>
      </c>
    </row>
    <row r="1120" spans="1:20" hidden="1" x14ac:dyDescent="0.35">
      <c r="A1120">
        <f t="shared" si="53"/>
        <v>1022782</v>
      </c>
      <c r="B1120" s="6" t="s">
        <v>1271</v>
      </c>
      <c r="C1120" s="7" t="s">
        <v>553</v>
      </c>
      <c r="D1120" s="7" t="s">
        <v>1095</v>
      </c>
      <c r="E1120" s="7" t="s">
        <v>348</v>
      </c>
      <c r="F1120" s="7" t="s">
        <v>349</v>
      </c>
      <c r="G1120" s="7" t="s">
        <v>1069</v>
      </c>
      <c r="H1120" s="7" t="s">
        <v>1016</v>
      </c>
      <c r="I1120" s="6" t="s">
        <v>13</v>
      </c>
      <c r="J1120" s="1">
        <v>-29040</v>
      </c>
      <c r="K1120" s="1">
        <v>10297</v>
      </c>
      <c r="L1120" s="1">
        <v>0</v>
      </c>
      <c r="M1120" s="1">
        <v>-29040</v>
      </c>
      <c r="N1120" s="1">
        <v>10297</v>
      </c>
      <c r="O1120" s="1">
        <v>0</v>
      </c>
      <c r="P1120" s="1"/>
      <c r="Q1120" s="12"/>
      <c r="R1120" s="29">
        <f t="shared" si="54"/>
        <v>0</v>
      </c>
      <c r="S1120" t="str">
        <f t="shared" si="55"/>
        <v>OK</v>
      </c>
      <c r="T1120" s="10">
        <f>IFERROR(VLOOKUP(A1120,[1]!Tabla1[[#All],[Material]:[venta nueva]],38,FALSE),0)</f>
        <v>0</v>
      </c>
    </row>
    <row r="1121" spans="1:20" hidden="1" x14ac:dyDescent="0.35">
      <c r="A1121">
        <f t="shared" si="53"/>
        <v>1022783</v>
      </c>
      <c r="B1121" s="6" t="s">
        <v>1271</v>
      </c>
      <c r="C1121" s="7" t="s">
        <v>553</v>
      </c>
      <c r="D1121" s="7" t="s">
        <v>1095</v>
      </c>
      <c r="E1121" s="7" t="s">
        <v>350</v>
      </c>
      <c r="F1121" s="7" t="s">
        <v>351</v>
      </c>
      <c r="G1121" s="7" t="s">
        <v>1069</v>
      </c>
      <c r="H1121" s="7" t="s">
        <v>1016</v>
      </c>
      <c r="I1121" s="6" t="s">
        <v>11</v>
      </c>
      <c r="J1121" s="1">
        <v>-15600</v>
      </c>
      <c r="K1121" s="1">
        <v>10647</v>
      </c>
      <c r="L1121" s="1">
        <v>0</v>
      </c>
      <c r="M1121" s="1">
        <v>-15600</v>
      </c>
      <c r="N1121" s="1">
        <v>10647</v>
      </c>
      <c r="O1121" s="1">
        <v>18576</v>
      </c>
      <c r="P1121" s="1">
        <v>17028</v>
      </c>
      <c r="Q1121" s="12"/>
      <c r="R1121" s="29">
        <f t="shared" si="54"/>
        <v>1548</v>
      </c>
      <c r="S1121" t="str">
        <f t="shared" si="55"/>
        <v>Sobre ingreso</v>
      </c>
      <c r="T1121" s="10">
        <f>IFERROR(VLOOKUP(A1121,[1]!Tabla1[[#All],[Material]:[venta nueva]],38,FALSE),0)</f>
        <v>0</v>
      </c>
    </row>
    <row r="1122" spans="1:20" hidden="1" x14ac:dyDescent="0.35">
      <c r="A1122">
        <f t="shared" si="53"/>
        <v>1022786</v>
      </c>
      <c r="B1122" s="6" t="s">
        <v>1271</v>
      </c>
      <c r="C1122" s="7" t="s">
        <v>553</v>
      </c>
      <c r="D1122" s="7" t="s">
        <v>1095</v>
      </c>
      <c r="E1122" s="7" t="s">
        <v>599</v>
      </c>
      <c r="F1122" s="7" t="s">
        <v>600</v>
      </c>
      <c r="G1122" s="7" t="s">
        <v>1069</v>
      </c>
      <c r="H1122" s="7" t="s">
        <v>1016</v>
      </c>
      <c r="I1122" s="6" t="s">
        <v>11</v>
      </c>
      <c r="J1122" s="1"/>
      <c r="K1122" s="1"/>
      <c r="L1122" s="1"/>
      <c r="M1122" s="1"/>
      <c r="N1122" s="1"/>
      <c r="O1122" s="1"/>
      <c r="P1122" s="1">
        <v>1521</v>
      </c>
      <c r="Q1122" s="12"/>
      <c r="R1122" s="29">
        <f t="shared" si="54"/>
        <v>-1521</v>
      </c>
      <c r="S1122" t="str">
        <f t="shared" si="55"/>
        <v>Pendiente de ingreso</v>
      </c>
      <c r="T1122" s="10">
        <f>IFERROR(VLOOKUP(A1122,[1]!Tabla1[[#All],[Material]:[venta nueva]],38,FALSE),0)</f>
        <v>0</v>
      </c>
    </row>
    <row r="1123" spans="1:20" hidden="1" x14ac:dyDescent="0.35">
      <c r="A1123">
        <f t="shared" si="53"/>
        <v>1022847</v>
      </c>
      <c r="B1123" s="6" t="s">
        <v>1271</v>
      </c>
      <c r="C1123" s="7" t="s">
        <v>553</v>
      </c>
      <c r="D1123" s="7" t="s">
        <v>1095</v>
      </c>
      <c r="E1123" s="7" t="s">
        <v>354</v>
      </c>
      <c r="F1123" s="7" t="s">
        <v>355</v>
      </c>
      <c r="G1123" s="7" t="s">
        <v>1082</v>
      </c>
      <c r="H1123" s="7" t="s">
        <v>1013</v>
      </c>
      <c r="I1123" s="6" t="s">
        <v>11</v>
      </c>
      <c r="J1123" s="1">
        <v>-19240</v>
      </c>
      <c r="K1123" s="1">
        <v>19000</v>
      </c>
      <c r="L1123" s="1">
        <v>48000</v>
      </c>
      <c r="M1123" s="1">
        <v>-19240</v>
      </c>
      <c r="N1123" s="1">
        <v>19000</v>
      </c>
      <c r="O1123" s="1">
        <v>48000</v>
      </c>
      <c r="P1123" s="1">
        <v>60000</v>
      </c>
      <c r="Q1123" s="12"/>
      <c r="R1123" s="29">
        <f t="shared" si="54"/>
        <v>-12000</v>
      </c>
      <c r="S1123" t="str">
        <f t="shared" si="55"/>
        <v>Pendiente de ingreso</v>
      </c>
      <c r="T1123" s="10">
        <f>IFERROR(VLOOKUP(A1123,[1]!Tabla1[[#All],[Material]:[venta nueva]],38,FALSE),0)</f>
        <v>0</v>
      </c>
    </row>
    <row r="1124" spans="1:20" hidden="1" x14ac:dyDescent="0.35">
      <c r="A1124">
        <f t="shared" si="53"/>
        <v>1022855</v>
      </c>
      <c r="B1124" s="6" t="s">
        <v>1271</v>
      </c>
      <c r="C1124" s="7" t="s">
        <v>553</v>
      </c>
      <c r="D1124" s="7" t="s">
        <v>1095</v>
      </c>
      <c r="E1124" s="7" t="s">
        <v>358</v>
      </c>
      <c r="F1124" s="7" t="s">
        <v>315</v>
      </c>
      <c r="G1124" s="7" t="s">
        <v>1078</v>
      </c>
      <c r="H1124" s="7" t="s">
        <v>1021</v>
      </c>
      <c r="I1124" s="6" t="s">
        <v>11</v>
      </c>
      <c r="J1124" s="1">
        <v>-3123</v>
      </c>
      <c r="K1124" s="1">
        <v>17746</v>
      </c>
      <c r="L1124" s="1">
        <v>0</v>
      </c>
      <c r="M1124" s="1">
        <v>-3123</v>
      </c>
      <c r="N1124" s="1">
        <v>17746</v>
      </c>
      <c r="O1124" s="1">
        <v>0</v>
      </c>
      <c r="P1124" s="1"/>
      <c r="Q1124" s="12"/>
      <c r="R1124" s="29">
        <f t="shared" si="54"/>
        <v>0</v>
      </c>
      <c r="S1124" t="str">
        <f t="shared" si="55"/>
        <v>OK</v>
      </c>
      <c r="T1124" s="10">
        <f>IFERROR(VLOOKUP(A1124,[1]!Tabla1[[#All],[Material]:[venta nueva]],38,FALSE),0)</f>
        <v>0</v>
      </c>
    </row>
    <row r="1125" spans="1:20" hidden="1" x14ac:dyDescent="0.35">
      <c r="A1125">
        <f t="shared" si="53"/>
        <v>1022856</v>
      </c>
      <c r="B1125" s="6" t="s">
        <v>1271</v>
      </c>
      <c r="C1125" s="7" t="s">
        <v>553</v>
      </c>
      <c r="D1125" s="7" t="s">
        <v>1095</v>
      </c>
      <c r="E1125" s="7" t="s">
        <v>359</v>
      </c>
      <c r="F1125" s="7" t="s">
        <v>360</v>
      </c>
      <c r="G1125" s="7" t="s">
        <v>1078</v>
      </c>
      <c r="H1125" s="7" t="s">
        <v>1009</v>
      </c>
      <c r="I1125" s="6" t="s">
        <v>14</v>
      </c>
      <c r="J1125" s="1">
        <v>10620</v>
      </c>
      <c r="K1125" s="1">
        <v>0</v>
      </c>
      <c r="L1125" s="1">
        <v>12000</v>
      </c>
      <c r="M1125" s="1">
        <v>10620</v>
      </c>
      <c r="N1125" s="1">
        <v>0</v>
      </c>
      <c r="O1125" s="1">
        <v>0</v>
      </c>
      <c r="P1125" s="1"/>
      <c r="Q1125" s="12"/>
      <c r="R1125" s="29">
        <f t="shared" si="54"/>
        <v>0</v>
      </c>
      <c r="S1125" t="str">
        <f t="shared" si="55"/>
        <v>OK</v>
      </c>
      <c r="T1125" s="10">
        <f>IFERROR(VLOOKUP(A1125,[1]!Tabla1[[#All],[Material]:[venta nueva]],38,FALSE),0)</f>
        <v>0</v>
      </c>
    </row>
    <row r="1126" spans="1:20" hidden="1" x14ac:dyDescent="0.35">
      <c r="A1126">
        <f t="shared" si="53"/>
        <v>1022869</v>
      </c>
      <c r="B1126" s="6" t="s">
        <v>1271</v>
      </c>
      <c r="C1126" s="7" t="s">
        <v>553</v>
      </c>
      <c r="D1126" s="7" t="s">
        <v>1095</v>
      </c>
      <c r="E1126" s="7" t="s">
        <v>513</v>
      </c>
      <c r="F1126" s="7" t="s">
        <v>514</v>
      </c>
      <c r="G1126" s="7" t="s">
        <v>1084</v>
      </c>
      <c r="H1126" s="7" t="s">
        <v>1017</v>
      </c>
      <c r="I1126" s="6" t="s">
        <v>16</v>
      </c>
      <c r="J1126" s="1">
        <v>-310</v>
      </c>
      <c r="K1126" s="1">
        <v>800</v>
      </c>
      <c r="L1126" s="1">
        <v>800</v>
      </c>
      <c r="M1126" s="1">
        <v>-310</v>
      </c>
      <c r="N1126" s="1">
        <v>800</v>
      </c>
      <c r="O1126" s="1">
        <v>800</v>
      </c>
      <c r="P1126" s="1">
        <v>800</v>
      </c>
      <c r="Q1126" s="12"/>
      <c r="R1126" s="29">
        <f t="shared" si="54"/>
        <v>0</v>
      </c>
      <c r="S1126" t="str">
        <f t="shared" si="55"/>
        <v>OK</v>
      </c>
      <c r="T1126" s="10">
        <f>IFERROR(VLOOKUP(A1126,[1]!Tabla1[[#All],[Material]:[venta nueva]],38,FALSE),0)</f>
        <v>0</v>
      </c>
    </row>
    <row r="1127" spans="1:20" hidden="1" x14ac:dyDescent="0.35">
      <c r="A1127">
        <f t="shared" si="53"/>
        <v>1022885</v>
      </c>
      <c r="B1127" s="6" t="s">
        <v>1271</v>
      </c>
      <c r="C1127" s="7" t="s">
        <v>553</v>
      </c>
      <c r="D1127" s="7" t="s">
        <v>1095</v>
      </c>
      <c r="E1127" s="7" t="s">
        <v>371</v>
      </c>
      <c r="F1127" s="7" t="s">
        <v>372</v>
      </c>
      <c r="G1127" s="7" t="s">
        <v>1082</v>
      </c>
      <c r="H1127" s="7" t="s">
        <v>1013</v>
      </c>
      <c r="I1127" s="6" t="s">
        <v>12</v>
      </c>
      <c r="J1127" s="1">
        <v>-442428</v>
      </c>
      <c r="K1127" s="1">
        <v>713376</v>
      </c>
      <c r="L1127" s="1">
        <v>425000</v>
      </c>
      <c r="M1127" s="1">
        <v>-442428</v>
      </c>
      <c r="N1127" s="1">
        <v>713376</v>
      </c>
      <c r="O1127" s="1">
        <v>425000</v>
      </c>
      <c r="P1127" s="1">
        <v>425000</v>
      </c>
      <c r="Q1127" s="12"/>
      <c r="R1127" s="29">
        <f t="shared" si="54"/>
        <v>0</v>
      </c>
      <c r="S1127" t="str">
        <f t="shared" si="55"/>
        <v>OK</v>
      </c>
      <c r="T1127" s="10">
        <f>IFERROR(VLOOKUP(A1127,[1]!Tabla1[[#All],[Material]:[venta nueva]],38,FALSE),0)</f>
        <v>0</v>
      </c>
    </row>
    <row r="1128" spans="1:20" hidden="1" x14ac:dyDescent="0.35">
      <c r="A1128">
        <f t="shared" si="53"/>
        <v>1022887</v>
      </c>
      <c r="B1128" s="6" t="s">
        <v>1271</v>
      </c>
      <c r="C1128" s="7" t="s">
        <v>553</v>
      </c>
      <c r="D1128" s="7" t="s">
        <v>1095</v>
      </c>
      <c r="E1128" s="7" t="s">
        <v>373</v>
      </c>
      <c r="F1128" s="7" t="s">
        <v>374</v>
      </c>
      <c r="G1128" s="7" t="s">
        <v>1082</v>
      </c>
      <c r="H1128" s="7" t="s">
        <v>1013</v>
      </c>
      <c r="I1128" s="6" t="s">
        <v>12</v>
      </c>
      <c r="J1128" s="1">
        <v>-27502</v>
      </c>
      <c r="K1128" s="1">
        <v>218476</v>
      </c>
      <c r="L1128" s="1">
        <v>319000</v>
      </c>
      <c r="M1128" s="1">
        <v>-27502</v>
      </c>
      <c r="N1128" s="1">
        <v>218476</v>
      </c>
      <c r="O1128" s="1">
        <v>319000</v>
      </c>
      <c r="P1128" s="1">
        <v>319000</v>
      </c>
      <c r="Q1128" s="12"/>
      <c r="R1128" s="29">
        <f t="shared" si="54"/>
        <v>0</v>
      </c>
      <c r="S1128" t="str">
        <f t="shared" si="55"/>
        <v>OK</v>
      </c>
      <c r="T1128" s="10">
        <f>IFERROR(VLOOKUP(A1128,[1]!Tabla1[[#All],[Material]:[venta nueva]],38,FALSE),0)</f>
        <v>0</v>
      </c>
    </row>
    <row r="1129" spans="1:20" hidden="1" x14ac:dyDescent="0.35">
      <c r="A1129">
        <f t="shared" si="53"/>
        <v>1022901</v>
      </c>
      <c r="B1129" s="6" t="s">
        <v>1271</v>
      </c>
      <c r="C1129" s="7" t="s">
        <v>553</v>
      </c>
      <c r="D1129" s="7" t="s">
        <v>1095</v>
      </c>
      <c r="E1129" s="7" t="s">
        <v>481</v>
      </c>
      <c r="F1129" s="7" t="s">
        <v>482</v>
      </c>
      <c r="G1129" s="7" t="s">
        <v>1082</v>
      </c>
      <c r="H1129" s="7" t="s">
        <v>1013</v>
      </c>
      <c r="I1129" s="6" t="s">
        <v>16</v>
      </c>
      <c r="J1129" s="1">
        <v>488</v>
      </c>
      <c r="K1129" s="1">
        <v>9512</v>
      </c>
      <c r="L1129" s="1">
        <v>10000</v>
      </c>
      <c r="M1129" s="1">
        <v>488</v>
      </c>
      <c r="N1129" s="1">
        <v>9512</v>
      </c>
      <c r="O1129" s="1">
        <v>10000</v>
      </c>
      <c r="P1129" s="1">
        <v>10000</v>
      </c>
      <c r="Q1129" s="12"/>
      <c r="R1129" s="29">
        <f t="shared" si="54"/>
        <v>0</v>
      </c>
      <c r="S1129" t="str">
        <f t="shared" si="55"/>
        <v>OK</v>
      </c>
      <c r="T1129" s="10">
        <f>IFERROR(VLOOKUP(A1129,[1]!Tabla1[[#All],[Material]:[venta nueva]],38,FALSE),0)</f>
        <v>0</v>
      </c>
    </row>
    <row r="1130" spans="1:20" hidden="1" x14ac:dyDescent="0.35">
      <c r="A1130">
        <f t="shared" si="53"/>
        <v>1022919</v>
      </c>
      <c r="B1130" s="6" t="s">
        <v>1271</v>
      </c>
      <c r="C1130" s="7" t="s">
        <v>553</v>
      </c>
      <c r="D1130" s="7" t="s">
        <v>1095</v>
      </c>
      <c r="E1130" s="7" t="s">
        <v>378</v>
      </c>
      <c r="F1130" s="7" t="s">
        <v>379</v>
      </c>
      <c r="G1130" s="7" t="s">
        <v>1075</v>
      </c>
      <c r="H1130" s="7" t="s">
        <v>1003</v>
      </c>
      <c r="I1130" s="6" t="s">
        <v>16</v>
      </c>
      <c r="J1130" s="1">
        <v>2746</v>
      </c>
      <c r="K1130" s="1">
        <v>21254</v>
      </c>
      <c r="L1130" s="1">
        <v>24000</v>
      </c>
      <c r="M1130" s="1">
        <v>2746</v>
      </c>
      <c r="N1130" s="1">
        <v>21254</v>
      </c>
      <c r="O1130" s="1">
        <v>24000</v>
      </c>
      <c r="P1130" s="1">
        <v>24000</v>
      </c>
      <c r="Q1130" s="12"/>
      <c r="R1130" s="29">
        <f t="shared" si="54"/>
        <v>0</v>
      </c>
      <c r="S1130" t="str">
        <f t="shared" si="55"/>
        <v>OK</v>
      </c>
      <c r="T1130" s="10">
        <f>IFERROR(VLOOKUP(A1130,[1]!Tabla1[[#All],[Material]:[venta nueva]],38,FALSE),0)</f>
        <v>0</v>
      </c>
    </row>
    <row r="1131" spans="1:20" hidden="1" x14ac:dyDescent="0.35">
      <c r="A1131">
        <f t="shared" si="53"/>
        <v>1022920</v>
      </c>
      <c r="B1131" s="6" t="s">
        <v>1271</v>
      </c>
      <c r="C1131" s="7" t="s">
        <v>553</v>
      </c>
      <c r="D1131" s="7" t="s">
        <v>1095</v>
      </c>
      <c r="E1131" s="7" t="s">
        <v>380</v>
      </c>
      <c r="F1131" s="7" t="s">
        <v>381</v>
      </c>
      <c r="G1131" s="7" t="s">
        <v>1078</v>
      </c>
      <c r="H1131" s="7" t="s">
        <v>1009</v>
      </c>
      <c r="I1131" s="6" t="s">
        <v>11</v>
      </c>
      <c r="J1131" s="1">
        <v>4619</v>
      </c>
      <c r="K1131" s="1">
        <v>0</v>
      </c>
      <c r="L1131" s="1">
        <v>0</v>
      </c>
      <c r="M1131" s="1">
        <v>4619</v>
      </c>
      <c r="N1131" s="1">
        <v>0</v>
      </c>
      <c r="O1131" s="1">
        <v>0</v>
      </c>
      <c r="P1131" s="1"/>
      <c r="Q1131" s="12"/>
      <c r="R1131" s="29">
        <f t="shared" si="54"/>
        <v>0</v>
      </c>
      <c r="S1131" t="str">
        <f t="shared" si="55"/>
        <v>OK</v>
      </c>
      <c r="T1131" s="10">
        <f>IFERROR(VLOOKUP(A1131,[1]!Tabla1[[#All],[Material]:[venta nueva]],38,FALSE),0)</f>
        <v>0</v>
      </c>
    </row>
    <row r="1132" spans="1:20" hidden="1" x14ac:dyDescent="0.35">
      <c r="A1132">
        <f t="shared" si="53"/>
        <v>1022921</v>
      </c>
      <c r="B1132" s="6" t="s">
        <v>1271</v>
      </c>
      <c r="C1132" s="7" t="s">
        <v>553</v>
      </c>
      <c r="D1132" s="7" t="s">
        <v>1095</v>
      </c>
      <c r="E1132" s="7" t="s">
        <v>382</v>
      </c>
      <c r="F1132" s="7" t="s">
        <v>383</v>
      </c>
      <c r="G1132" s="7" t="s">
        <v>1078</v>
      </c>
      <c r="H1132" s="7" t="s">
        <v>1009</v>
      </c>
      <c r="I1132" s="6" t="s">
        <v>11</v>
      </c>
      <c r="J1132" s="1">
        <v>1064</v>
      </c>
      <c r="K1132" s="1">
        <v>33000</v>
      </c>
      <c r="L1132" s="1">
        <v>60000</v>
      </c>
      <c r="M1132" s="1">
        <v>1064</v>
      </c>
      <c r="N1132" s="1">
        <v>33000</v>
      </c>
      <c r="O1132" s="1">
        <v>68000</v>
      </c>
      <c r="P1132" s="1">
        <v>68000</v>
      </c>
      <c r="Q1132" s="12"/>
      <c r="R1132" s="29">
        <f t="shared" si="54"/>
        <v>0</v>
      </c>
      <c r="S1132" t="str">
        <f t="shared" si="55"/>
        <v>OK</v>
      </c>
      <c r="T1132" s="10">
        <f>IFERROR(VLOOKUP(A1132,[1]!Tabla1[[#All],[Material]:[venta nueva]],38,FALSE),0)</f>
        <v>0</v>
      </c>
    </row>
    <row r="1133" spans="1:20" hidden="1" x14ac:dyDescent="0.35">
      <c r="A1133">
        <f t="shared" si="53"/>
        <v>1022930</v>
      </c>
      <c r="B1133" s="6" t="s">
        <v>1271</v>
      </c>
      <c r="C1133" s="7" t="s">
        <v>553</v>
      </c>
      <c r="D1133" s="7" t="s">
        <v>1095</v>
      </c>
      <c r="E1133" s="7" t="s">
        <v>384</v>
      </c>
      <c r="F1133" s="7" t="s">
        <v>385</v>
      </c>
      <c r="G1133" s="7" t="s">
        <v>1082</v>
      </c>
      <c r="H1133" s="7" t="s">
        <v>1013</v>
      </c>
      <c r="I1133" s="6" t="s">
        <v>12</v>
      </c>
      <c r="J1133" s="1">
        <v>8846</v>
      </c>
      <c r="K1133" s="1">
        <v>101154</v>
      </c>
      <c r="L1133" s="1">
        <v>110000</v>
      </c>
      <c r="M1133" s="1">
        <v>8846</v>
      </c>
      <c r="N1133" s="1">
        <v>101154</v>
      </c>
      <c r="O1133" s="1">
        <v>110000</v>
      </c>
      <c r="P1133" s="1">
        <v>110000</v>
      </c>
      <c r="Q1133" s="12"/>
      <c r="R1133" s="29">
        <f t="shared" si="54"/>
        <v>0</v>
      </c>
      <c r="S1133" t="str">
        <f t="shared" si="55"/>
        <v>OK</v>
      </c>
      <c r="T1133" s="10">
        <f>IFERROR(VLOOKUP(A1133,[1]!Tabla1[[#All],[Material]:[venta nueva]],38,FALSE),0)</f>
        <v>0</v>
      </c>
    </row>
    <row r="1134" spans="1:20" hidden="1" x14ac:dyDescent="0.35">
      <c r="A1134">
        <f t="shared" si="53"/>
        <v>1022931</v>
      </c>
      <c r="B1134" s="6" t="s">
        <v>1271</v>
      </c>
      <c r="C1134" s="7" t="s">
        <v>553</v>
      </c>
      <c r="D1134" s="7" t="s">
        <v>1095</v>
      </c>
      <c r="E1134" s="7" t="s">
        <v>386</v>
      </c>
      <c r="F1134" s="7" t="s">
        <v>387</v>
      </c>
      <c r="G1134" s="7" t="s">
        <v>985</v>
      </c>
      <c r="H1134" s="7" t="s">
        <v>1012</v>
      </c>
      <c r="I1134" s="6" t="s">
        <v>16</v>
      </c>
      <c r="J1134" s="1">
        <v>8422</v>
      </c>
      <c r="K1134" s="1">
        <v>0</v>
      </c>
      <c r="L1134" s="1">
        <v>0</v>
      </c>
      <c r="M1134" s="1">
        <v>8422</v>
      </c>
      <c r="N1134" s="1">
        <v>0</v>
      </c>
      <c r="O1134" s="1">
        <v>0</v>
      </c>
      <c r="P1134" s="1"/>
      <c r="Q1134" s="12"/>
      <c r="R1134" s="29">
        <f t="shared" si="54"/>
        <v>0</v>
      </c>
      <c r="S1134" t="str">
        <f t="shared" si="55"/>
        <v>OK</v>
      </c>
      <c r="T1134" s="10">
        <f>IFERROR(VLOOKUP(A1134,[1]!Tabla1[[#All],[Material]:[venta nueva]],38,FALSE),0)</f>
        <v>0</v>
      </c>
    </row>
    <row r="1135" spans="1:20" hidden="1" x14ac:dyDescent="0.35">
      <c r="A1135">
        <f t="shared" si="53"/>
        <v>1022985</v>
      </c>
      <c r="B1135" s="6" t="s">
        <v>1271</v>
      </c>
      <c r="C1135" s="7" t="s">
        <v>553</v>
      </c>
      <c r="D1135" s="7" t="s">
        <v>1095</v>
      </c>
      <c r="E1135" s="7" t="s">
        <v>398</v>
      </c>
      <c r="F1135" s="7" t="s">
        <v>399</v>
      </c>
      <c r="G1135" s="7" t="s">
        <v>1075</v>
      </c>
      <c r="H1135" s="7" t="s">
        <v>1011</v>
      </c>
      <c r="I1135" s="6" t="s">
        <v>12</v>
      </c>
      <c r="J1135" s="1">
        <v>-5711</v>
      </c>
      <c r="K1135" s="1">
        <v>10711</v>
      </c>
      <c r="L1135" s="1">
        <v>5000</v>
      </c>
      <c r="M1135" s="1">
        <v>-5711</v>
      </c>
      <c r="N1135" s="1">
        <v>10711</v>
      </c>
      <c r="O1135" s="1">
        <v>5000</v>
      </c>
      <c r="P1135" s="1">
        <v>5000</v>
      </c>
      <c r="Q1135" s="12"/>
      <c r="R1135" s="29">
        <f t="shared" si="54"/>
        <v>0</v>
      </c>
      <c r="S1135" t="str">
        <f t="shared" si="55"/>
        <v>OK</v>
      </c>
      <c r="T1135" s="10">
        <f>IFERROR(VLOOKUP(A1135,[1]!Tabla1[[#All],[Material]:[venta nueva]],38,FALSE),0)</f>
        <v>0</v>
      </c>
    </row>
    <row r="1136" spans="1:20" hidden="1" x14ac:dyDescent="0.35">
      <c r="A1136">
        <f t="shared" si="53"/>
        <v>1022986</v>
      </c>
      <c r="B1136" s="6" t="s">
        <v>1271</v>
      </c>
      <c r="C1136" s="7" t="s">
        <v>553</v>
      </c>
      <c r="D1136" s="7" t="s">
        <v>1095</v>
      </c>
      <c r="E1136" s="7" t="s">
        <v>400</v>
      </c>
      <c r="F1136" s="7" t="s">
        <v>401</v>
      </c>
      <c r="G1136" s="7" t="s">
        <v>1082</v>
      </c>
      <c r="H1136" s="7" t="s">
        <v>1013</v>
      </c>
      <c r="I1136" s="6" t="s">
        <v>12</v>
      </c>
      <c r="J1136" s="1">
        <v>1562</v>
      </c>
      <c r="K1136" s="1">
        <v>3438</v>
      </c>
      <c r="L1136" s="1">
        <v>5000</v>
      </c>
      <c r="M1136" s="1">
        <v>1562</v>
      </c>
      <c r="N1136" s="1">
        <v>3438</v>
      </c>
      <c r="O1136" s="1">
        <v>5000</v>
      </c>
      <c r="P1136" s="1">
        <v>5000</v>
      </c>
      <c r="Q1136" s="12"/>
      <c r="R1136" s="29">
        <f t="shared" si="54"/>
        <v>0</v>
      </c>
      <c r="S1136" t="str">
        <f t="shared" si="55"/>
        <v>OK</v>
      </c>
      <c r="T1136" s="10">
        <f>IFERROR(VLOOKUP(A1136,[1]!Tabla1[[#All],[Material]:[venta nueva]],38,FALSE),0)</f>
        <v>0</v>
      </c>
    </row>
    <row r="1137" spans="1:20" hidden="1" x14ac:dyDescent="0.35">
      <c r="A1137">
        <f t="shared" si="53"/>
        <v>1022987</v>
      </c>
      <c r="B1137" s="6" t="s">
        <v>1271</v>
      </c>
      <c r="C1137" s="7" t="s">
        <v>553</v>
      </c>
      <c r="D1137" s="7" t="s">
        <v>1095</v>
      </c>
      <c r="E1137" s="7" t="s">
        <v>546</v>
      </c>
      <c r="F1137" s="7" t="s">
        <v>547</v>
      </c>
      <c r="G1137" s="7" t="s">
        <v>1079</v>
      </c>
      <c r="H1137" s="7" t="s">
        <v>1007</v>
      </c>
      <c r="I1137" s="6" t="s">
        <v>16</v>
      </c>
      <c r="J1137" s="1">
        <v>-18306</v>
      </c>
      <c r="K1137" s="1">
        <v>9221</v>
      </c>
      <c r="L1137" s="1">
        <v>24000</v>
      </c>
      <c r="M1137" s="1">
        <v>-18306</v>
      </c>
      <c r="N1137" s="1">
        <v>9221</v>
      </c>
      <c r="O1137" s="1">
        <v>24000</v>
      </c>
      <c r="P1137" s="1">
        <v>48000</v>
      </c>
      <c r="Q1137" s="12"/>
      <c r="R1137" s="29">
        <f t="shared" si="54"/>
        <v>-24000</v>
      </c>
      <c r="S1137" t="str">
        <f t="shared" si="55"/>
        <v>Pendiente de ingreso</v>
      </c>
      <c r="T1137" s="10">
        <f>IFERROR(VLOOKUP(A1137,[1]!Tabla1[[#All],[Material]:[venta nueva]],38,FALSE),0)</f>
        <v>0</v>
      </c>
    </row>
    <row r="1138" spans="1:20" hidden="1" x14ac:dyDescent="0.35">
      <c r="A1138">
        <f t="shared" si="53"/>
        <v>1022990</v>
      </c>
      <c r="B1138" s="6" t="s">
        <v>1271</v>
      </c>
      <c r="C1138" s="7" t="s">
        <v>553</v>
      </c>
      <c r="D1138" s="7" t="s">
        <v>1095</v>
      </c>
      <c r="E1138" s="7" t="s">
        <v>404</v>
      </c>
      <c r="F1138" s="7" t="s">
        <v>405</v>
      </c>
      <c r="G1138" s="7" t="s">
        <v>1082</v>
      </c>
      <c r="H1138" s="7" t="s">
        <v>1013</v>
      </c>
      <c r="I1138" s="6" t="s">
        <v>16</v>
      </c>
      <c r="J1138" s="1">
        <v>520</v>
      </c>
      <c r="K1138" s="1">
        <v>0</v>
      </c>
      <c r="L1138" s="1">
        <v>25000</v>
      </c>
      <c r="M1138" s="1">
        <v>520</v>
      </c>
      <c r="N1138" s="1">
        <v>0</v>
      </c>
      <c r="O1138" s="1">
        <v>0</v>
      </c>
      <c r="P1138" s="1"/>
      <c r="Q1138" s="12"/>
      <c r="R1138" s="29">
        <f t="shared" si="54"/>
        <v>0</v>
      </c>
      <c r="S1138" t="str">
        <f t="shared" si="55"/>
        <v>OK</v>
      </c>
      <c r="T1138" s="10">
        <f>IFERROR(VLOOKUP(A1138,[1]!Tabla1[[#All],[Material]:[venta nueva]],38,FALSE),0)</f>
        <v>0</v>
      </c>
    </row>
    <row r="1139" spans="1:20" hidden="1" x14ac:dyDescent="0.35">
      <c r="A1139">
        <f t="shared" si="53"/>
        <v>1022996</v>
      </c>
      <c r="B1139" s="6" t="s">
        <v>1271</v>
      </c>
      <c r="C1139" s="7" t="s">
        <v>553</v>
      </c>
      <c r="D1139" s="7" t="s">
        <v>1095</v>
      </c>
      <c r="E1139" s="7" t="s">
        <v>406</v>
      </c>
      <c r="F1139" s="7" t="s">
        <v>407</v>
      </c>
      <c r="G1139" s="7" t="s">
        <v>1078</v>
      </c>
      <c r="H1139" s="7" t="s">
        <v>1009</v>
      </c>
      <c r="I1139" s="6" t="s">
        <v>11</v>
      </c>
      <c r="J1139" s="1">
        <v>6970</v>
      </c>
      <c r="K1139" s="1">
        <v>17030</v>
      </c>
      <c r="L1139" s="1">
        <v>24000</v>
      </c>
      <c r="M1139" s="1">
        <v>6970</v>
      </c>
      <c r="N1139" s="1">
        <v>17030</v>
      </c>
      <c r="O1139" s="1">
        <v>24000</v>
      </c>
      <c r="P1139" s="1">
        <v>24000</v>
      </c>
      <c r="Q1139" s="12"/>
      <c r="R1139" s="29">
        <f t="shared" si="54"/>
        <v>0</v>
      </c>
      <c r="S1139" t="str">
        <f t="shared" si="55"/>
        <v>OK</v>
      </c>
      <c r="T1139" s="10">
        <f>IFERROR(VLOOKUP(A1139,[1]!Tabla1[[#All],[Material]:[venta nueva]],38,FALSE),0)</f>
        <v>0</v>
      </c>
    </row>
    <row r="1140" spans="1:20" hidden="1" x14ac:dyDescent="0.35">
      <c r="A1140">
        <f t="shared" si="53"/>
        <v>1023034</v>
      </c>
      <c r="B1140" s="6" t="s">
        <v>1271</v>
      </c>
      <c r="C1140" s="7" t="s">
        <v>553</v>
      </c>
      <c r="D1140" s="7" t="s">
        <v>1095</v>
      </c>
      <c r="E1140" s="7" t="s">
        <v>408</v>
      </c>
      <c r="F1140" s="7" t="s">
        <v>142</v>
      </c>
      <c r="G1140" s="7" t="s">
        <v>1080</v>
      </c>
      <c r="H1140" s="7" t="s">
        <v>1030</v>
      </c>
      <c r="I1140" s="6" t="s">
        <v>14</v>
      </c>
      <c r="J1140" s="1"/>
      <c r="K1140" s="1"/>
      <c r="L1140" s="1"/>
      <c r="M1140" s="1"/>
      <c r="N1140" s="1"/>
      <c r="O1140" s="1"/>
      <c r="P1140" s="1">
        <v>72000</v>
      </c>
      <c r="Q1140" s="12"/>
      <c r="R1140" s="29">
        <f t="shared" si="54"/>
        <v>-72000</v>
      </c>
      <c r="S1140" t="str">
        <f t="shared" si="55"/>
        <v>Pendiente de ingreso</v>
      </c>
      <c r="T1140" s="10">
        <f>IFERROR(VLOOKUP(A1140,[1]!Tabla1[[#All],[Material]:[venta nueva]],38,FALSE),0)</f>
        <v>0</v>
      </c>
    </row>
    <row r="1141" spans="1:20" hidden="1" x14ac:dyDescent="0.35">
      <c r="A1141">
        <f t="shared" si="53"/>
        <v>1023035</v>
      </c>
      <c r="B1141" s="6" t="s">
        <v>1271</v>
      </c>
      <c r="C1141" s="7" t="s">
        <v>553</v>
      </c>
      <c r="D1141" s="7" t="s">
        <v>1095</v>
      </c>
      <c r="E1141" s="7" t="s">
        <v>468</v>
      </c>
      <c r="F1141" s="7" t="s">
        <v>469</v>
      </c>
      <c r="G1141" s="7" t="s">
        <v>1081</v>
      </c>
      <c r="H1141" s="7" t="s">
        <v>1010</v>
      </c>
      <c r="I1141" s="6" t="s">
        <v>14</v>
      </c>
      <c r="J1141" s="1">
        <v>415</v>
      </c>
      <c r="K1141" s="1">
        <v>0</v>
      </c>
      <c r="L1141" s="1">
        <v>0</v>
      </c>
      <c r="M1141" s="1">
        <v>415</v>
      </c>
      <c r="N1141" s="1">
        <v>0</v>
      </c>
      <c r="O1141" s="1">
        <v>0</v>
      </c>
      <c r="P1141" s="1"/>
      <c r="Q1141" s="12"/>
      <c r="R1141" s="29">
        <f t="shared" si="54"/>
        <v>0</v>
      </c>
      <c r="S1141" t="str">
        <f t="shared" si="55"/>
        <v>OK</v>
      </c>
      <c r="T1141" s="10">
        <f>IFERROR(VLOOKUP(A1141,[1]!Tabla1[[#All],[Material]:[venta nueva]],38,FALSE),0)</f>
        <v>0</v>
      </c>
    </row>
    <row r="1142" spans="1:20" hidden="1" x14ac:dyDescent="0.35">
      <c r="A1142">
        <f t="shared" si="53"/>
        <v>1023037</v>
      </c>
      <c r="B1142" s="6" t="s">
        <v>1271</v>
      </c>
      <c r="C1142" s="7" t="s">
        <v>553</v>
      </c>
      <c r="D1142" s="7" t="s">
        <v>1095</v>
      </c>
      <c r="E1142" s="7" t="s">
        <v>409</v>
      </c>
      <c r="F1142" s="7" t="s">
        <v>410</v>
      </c>
      <c r="G1142" s="7" t="s">
        <v>1082</v>
      </c>
      <c r="H1142" s="7" t="s">
        <v>1013</v>
      </c>
      <c r="I1142" s="6" t="s">
        <v>12</v>
      </c>
      <c r="J1142" s="1">
        <v>-28633</v>
      </c>
      <c r="K1142" s="1">
        <v>121000</v>
      </c>
      <c r="L1142" s="1">
        <v>121000</v>
      </c>
      <c r="M1142" s="1">
        <v>-28633</v>
      </c>
      <c r="N1142" s="1">
        <v>121000</v>
      </c>
      <c r="O1142" s="1">
        <v>121000</v>
      </c>
      <c r="P1142" s="1">
        <v>121000</v>
      </c>
      <c r="Q1142" s="12"/>
      <c r="R1142" s="29">
        <f t="shared" si="54"/>
        <v>0</v>
      </c>
      <c r="S1142" t="str">
        <f t="shared" si="55"/>
        <v>OK</v>
      </c>
      <c r="T1142" s="10">
        <f>IFERROR(VLOOKUP(A1142,[1]!Tabla1[[#All],[Material]:[venta nueva]],38,FALSE),0)</f>
        <v>0</v>
      </c>
    </row>
    <row r="1143" spans="1:20" hidden="1" x14ac:dyDescent="0.35">
      <c r="A1143">
        <f t="shared" si="53"/>
        <v>1023038</v>
      </c>
      <c r="B1143" s="6" t="s">
        <v>1271</v>
      </c>
      <c r="C1143" s="7" t="s">
        <v>553</v>
      </c>
      <c r="D1143" s="7" t="s">
        <v>1095</v>
      </c>
      <c r="E1143" s="7" t="s">
        <v>411</v>
      </c>
      <c r="F1143" s="7" t="s">
        <v>412</v>
      </c>
      <c r="G1143" s="7" t="s">
        <v>1075</v>
      </c>
      <c r="H1143" s="7" t="s">
        <v>1011</v>
      </c>
      <c r="I1143" s="6" t="s">
        <v>12</v>
      </c>
      <c r="J1143" s="1">
        <v>963</v>
      </c>
      <c r="K1143" s="1">
        <v>65037</v>
      </c>
      <c r="L1143" s="1">
        <v>66000</v>
      </c>
      <c r="M1143" s="1">
        <v>963</v>
      </c>
      <c r="N1143" s="1">
        <v>65037</v>
      </c>
      <c r="O1143" s="1">
        <v>66000</v>
      </c>
      <c r="P1143" s="1">
        <v>66000</v>
      </c>
      <c r="Q1143" s="12"/>
      <c r="R1143" s="29">
        <f t="shared" si="54"/>
        <v>0</v>
      </c>
      <c r="S1143" t="str">
        <f t="shared" si="55"/>
        <v>OK</v>
      </c>
      <c r="T1143" s="10">
        <f>IFERROR(VLOOKUP(A1143,[1]!Tabla1[[#All],[Material]:[venta nueva]],38,FALSE),0)</f>
        <v>0</v>
      </c>
    </row>
    <row r="1144" spans="1:20" hidden="1" x14ac:dyDescent="0.35">
      <c r="A1144">
        <f t="shared" si="53"/>
        <v>1023051</v>
      </c>
      <c r="B1144" s="6" t="s">
        <v>1271</v>
      </c>
      <c r="C1144" s="7" t="s">
        <v>553</v>
      </c>
      <c r="D1144" s="7" t="s">
        <v>1095</v>
      </c>
      <c r="E1144" s="7" t="s">
        <v>616</v>
      </c>
      <c r="F1144" s="7" t="s">
        <v>617</v>
      </c>
      <c r="G1144" s="7" t="s">
        <v>1075</v>
      </c>
      <c r="H1144" s="7" t="s">
        <v>1011</v>
      </c>
      <c r="I1144" s="6" t="s">
        <v>16</v>
      </c>
      <c r="J1144" s="1"/>
      <c r="K1144" s="1"/>
      <c r="L1144" s="1"/>
      <c r="M1144" s="1"/>
      <c r="N1144" s="1"/>
      <c r="O1144" s="1"/>
      <c r="P1144" s="1">
        <v>3000</v>
      </c>
      <c r="Q1144" s="12"/>
      <c r="R1144" s="29">
        <f t="shared" si="54"/>
        <v>-3000</v>
      </c>
      <c r="S1144" t="str">
        <f t="shared" si="55"/>
        <v>Pendiente de ingreso</v>
      </c>
      <c r="T1144" s="10">
        <f>IFERROR(VLOOKUP(A1144,[1]!Tabla1[[#All],[Material]:[venta nueva]],38,FALSE),0)</f>
        <v>0</v>
      </c>
    </row>
    <row r="1145" spans="1:20" hidden="1" x14ac:dyDescent="0.35">
      <c r="A1145">
        <f t="shared" si="53"/>
        <v>1023055</v>
      </c>
      <c r="B1145" s="6" t="s">
        <v>1271</v>
      </c>
      <c r="C1145" s="7" t="s">
        <v>553</v>
      </c>
      <c r="D1145" s="7" t="s">
        <v>1095</v>
      </c>
      <c r="E1145" s="7" t="s">
        <v>542</v>
      </c>
      <c r="F1145" s="7" t="s">
        <v>543</v>
      </c>
      <c r="G1145" s="7" t="s">
        <v>1075</v>
      </c>
      <c r="H1145" s="7" t="s">
        <v>1011</v>
      </c>
      <c r="I1145" s="6" t="s">
        <v>16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7000</v>
      </c>
      <c r="P1145" s="1">
        <v>7000</v>
      </c>
      <c r="Q1145" s="12"/>
      <c r="R1145" s="29">
        <f t="shared" si="54"/>
        <v>0</v>
      </c>
      <c r="S1145" t="str">
        <f t="shared" si="55"/>
        <v>OK</v>
      </c>
      <c r="T1145" s="10">
        <f>IFERROR(VLOOKUP(A1145,[1]!Tabla1[[#All],[Material]:[venta nueva]],38,FALSE),0)</f>
        <v>0</v>
      </c>
    </row>
    <row r="1146" spans="1:20" hidden="1" x14ac:dyDescent="0.35">
      <c r="A1146">
        <f t="shared" si="53"/>
        <v>1023090</v>
      </c>
      <c r="B1146" s="6" t="s">
        <v>1271</v>
      </c>
      <c r="C1146" s="7" t="s">
        <v>553</v>
      </c>
      <c r="D1146" s="7" t="s">
        <v>1095</v>
      </c>
      <c r="E1146" s="7" t="s">
        <v>413</v>
      </c>
      <c r="F1146" s="7" t="s">
        <v>414</v>
      </c>
      <c r="G1146" s="7" t="s">
        <v>1082</v>
      </c>
      <c r="H1146" s="7" t="s">
        <v>1013</v>
      </c>
      <c r="I1146" s="6" t="s">
        <v>12</v>
      </c>
      <c r="J1146" s="1">
        <v>3070</v>
      </c>
      <c r="K1146" s="1">
        <v>0</v>
      </c>
      <c r="L1146" s="1">
        <v>22000</v>
      </c>
      <c r="M1146" s="1">
        <v>3070</v>
      </c>
      <c r="N1146" s="1">
        <v>0</v>
      </c>
      <c r="O1146" s="1">
        <v>22000</v>
      </c>
      <c r="P1146" s="1">
        <v>22000</v>
      </c>
      <c r="Q1146" s="12"/>
      <c r="R1146" s="29">
        <f t="shared" si="54"/>
        <v>0</v>
      </c>
      <c r="S1146" t="str">
        <f t="shared" si="55"/>
        <v>OK</v>
      </c>
      <c r="T1146" s="10">
        <f>IFERROR(VLOOKUP(A1146,[1]!Tabla1[[#All],[Material]:[venta nueva]],38,FALSE),0)</f>
        <v>0</v>
      </c>
    </row>
    <row r="1147" spans="1:20" hidden="1" x14ac:dyDescent="0.35">
      <c r="A1147">
        <f t="shared" si="53"/>
        <v>1023093</v>
      </c>
      <c r="B1147" s="6" t="s">
        <v>1271</v>
      </c>
      <c r="C1147" s="7" t="s">
        <v>553</v>
      </c>
      <c r="D1147" s="7" t="s">
        <v>1095</v>
      </c>
      <c r="E1147" s="7" t="s">
        <v>415</v>
      </c>
      <c r="F1147" s="7" t="s">
        <v>416</v>
      </c>
      <c r="G1147" s="7" t="s">
        <v>1081</v>
      </c>
      <c r="H1147" s="7" t="s">
        <v>1010</v>
      </c>
      <c r="I1147" s="6" t="s">
        <v>14</v>
      </c>
      <c r="J1147" s="1"/>
      <c r="K1147" s="1"/>
      <c r="L1147" s="1"/>
      <c r="M1147" s="1"/>
      <c r="N1147" s="1"/>
      <c r="O1147" s="1"/>
      <c r="P1147" s="1">
        <v>12000</v>
      </c>
      <c r="Q1147" s="12"/>
      <c r="R1147" s="29">
        <f t="shared" si="54"/>
        <v>-12000</v>
      </c>
      <c r="S1147" t="str">
        <f t="shared" si="55"/>
        <v>Pendiente de ingreso</v>
      </c>
      <c r="T1147" s="10">
        <f>IFERROR(VLOOKUP(A1147,[1]!Tabla1[[#All],[Material]:[venta nueva]],38,FALSE),0)</f>
        <v>0</v>
      </c>
    </row>
    <row r="1148" spans="1:20" hidden="1" x14ac:dyDescent="0.35">
      <c r="A1148">
        <f t="shared" si="53"/>
        <v>1023109</v>
      </c>
      <c r="B1148" s="6" t="s">
        <v>1271</v>
      </c>
      <c r="C1148" s="7" t="s">
        <v>553</v>
      </c>
      <c r="D1148" s="7" t="s">
        <v>1095</v>
      </c>
      <c r="E1148" s="7" t="s">
        <v>1201</v>
      </c>
      <c r="F1148" s="7" t="s">
        <v>310</v>
      </c>
      <c r="G1148" s="7" t="s">
        <v>1078</v>
      </c>
      <c r="H1148" s="7" t="s">
        <v>1009</v>
      </c>
      <c r="I1148" s="6" t="s">
        <v>14</v>
      </c>
      <c r="J1148" s="1">
        <v>1972</v>
      </c>
      <c r="K1148" s="1">
        <v>0</v>
      </c>
      <c r="L1148" s="1">
        <v>0</v>
      </c>
      <c r="M1148" s="1">
        <v>1972</v>
      </c>
      <c r="N1148" s="1">
        <v>0</v>
      </c>
      <c r="O1148" s="1">
        <v>0</v>
      </c>
      <c r="P1148" s="1"/>
      <c r="Q1148" s="12"/>
      <c r="R1148" s="29">
        <f t="shared" si="54"/>
        <v>0</v>
      </c>
      <c r="S1148" t="str">
        <f t="shared" si="55"/>
        <v>OK</v>
      </c>
      <c r="T1148" s="10">
        <f>IFERROR(VLOOKUP(A1148,[1]!Tabla1[[#All],[Material]:[venta nueva]],38,FALSE),0)</f>
        <v>0</v>
      </c>
    </row>
    <row r="1149" spans="1:20" hidden="1" x14ac:dyDescent="0.35">
      <c r="A1149">
        <f t="shared" si="53"/>
        <v>1023110</v>
      </c>
      <c r="B1149" s="6" t="s">
        <v>1271</v>
      </c>
      <c r="C1149" s="7" t="s">
        <v>553</v>
      </c>
      <c r="D1149" s="7" t="s">
        <v>1095</v>
      </c>
      <c r="E1149" s="7" t="s">
        <v>417</v>
      </c>
      <c r="F1149" s="7" t="s">
        <v>144</v>
      </c>
      <c r="G1149" s="7" t="s">
        <v>1080</v>
      </c>
      <c r="H1149" s="7" t="s">
        <v>1030</v>
      </c>
      <c r="I1149" s="6" t="s">
        <v>14</v>
      </c>
      <c r="J1149" s="1">
        <v>1176</v>
      </c>
      <c r="K1149" s="1">
        <v>0</v>
      </c>
      <c r="L1149" s="1">
        <v>0</v>
      </c>
      <c r="M1149" s="1">
        <v>1176</v>
      </c>
      <c r="N1149" s="1">
        <v>0</v>
      </c>
      <c r="O1149" s="1">
        <v>0</v>
      </c>
      <c r="P1149" s="1"/>
      <c r="Q1149" s="12"/>
      <c r="R1149" s="29">
        <f t="shared" si="54"/>
        <v>0</v>
      </c>
      <c r="S1149" t="str">
        <f t="shared" si="55"/>
        <v>OK</v>
      </c>
      <c r="T1149" s="10">
        <f>IFERROR(VLOOKUP(A1149,[1]!Tabla1[[#All],[Material]:[venta nueva]],38,FALSE),0)</f>
        <v>0</v>
      </c>
    </row>
    <row r="1150" spans="1:20" hidden="1" x14ac:dyDescent="0.35">
      <c r="A1150">
        <f t="shared" si="53"/>
        <v>1023111</v>
      </c>
      <c r="B1150" s="6" t="s">
        <v>1271</v>
      </c>
      <c r="C1150" s="7" t="s">
        <v>553</v>
      </c>
      <c r="D1150" s="7" t="s">
        <v>1095</v>
      </c>
      <c r="E1150" s="7" t="s">
        <v>418</v>
      </c>
      <c r="F1150" s="7" t="s">
        <v>419</v>
      </c>
      <c r="G1150" s="7" t="s">
        <v>1078</v>
      </c>
      <c r="H1150" s="7" t="s">
        <v>1021</v>
      </c>
      <c r="I1150" s="6" t="s">
        <v>14</v>
      </c>
      <c r="J1150" s="1">
        <v>137</v>
      </c>
      <c r="K1150" s="1">
        <v>0</v>
      </c>
      <c r="L1150" s="1">
        <v>0</v>
      </c>
      <c r="M1150" s="1">
        <v>137</v>
      </c>
      <c r="N1150" s="1">
        <v>0</v>
      </c>
      <c r="O1150" s="1">
        <v>116501</v>
      </c>
      <c r="P1150" s="1">
        <v>96000</v>
      </c>
      <c r="Q1150" s="12"/>
      <c r="R1150" s="29">
        <f t="shared" si="54"/>
        <v>20501</v>
      </c>
      <c r="S1150" t="str">
        <f t="shared" si="55"/>
        <v>Sobre ingreso</v>
      </c>
      <c r="T1150" s="10">
        <f>IFERROR(VLOOKUP(A1150,[1]!Tabla1[[#All],[Material]:[venta nueva]],38,FALSE),0)</f>
        <v>0</v>
      </c>
    </row>
    <row r="1151" spans="1:20" hidden="1" x14ac:dyDescent="0.35">
      <c r="A1151">
        <f t="shared" si="53"/>
        <v>1023163</v>
      </c>
      <c r="B1151" s="6" t="s">
        <v>1271</v>
      </c>
      <c r="C1151" s="7" t="s">
        <v>553</v>
      </c>
      <c r="D1151" s="7" t="s">
        <v>1095</v>
      </c>
      <c r="E1151" s="7" t="s">
        <v>428</v>
      </c>
      <c r="F1151" s="7" t="s">
        <v>429</v>
      </c>
      <c r="G1151" s="7" t="s">
        <v>1075</v>
      </c>
      <c r="H1151" s="7" t="s">
        <v>1011</v>
      </c>
      <c r="I1151" s="6" t="s">
        <v>16</v>
      </c>
      <c r="J1151" s="1">
        <v>0</v>
      </c>
      <c r="K1151" s="1">
        <v>10000</v>
      </c>
      <c r="L1151" s="1">
        <v>10000</v>
      </c>
      <c r="M1151" s="1">
        <v>0</v>
      </c>
      <c r="N1151" s="1">
        <v>5000</v>
      </c>
      <c r="O1151" s="1">
        <v>5000</v>
      </c>
      <c r="P1151" s="1">
        <v>5000</v>
      </c>
      <c r="Q1151" s="12"/>
      <c r="R1151" s="29">
        <f t="shared" si="54"/>
        <v>0</v>
      </c>
      <c r="S1151" t="str">
        <f t="shared" si="55"/>
        <v>OK</v>
      </c>
      <c r="T1151" s="10">
        <f>IFERROR(VLOOKUP(A1151,[1]!Tabla1[[#All],[Material]:[venta nueva]],38,FALSE),0)</f>
        <v>0</v>
      </c>
    </row>
    <row r="1152" spans="1:20" hidden="1" x14ac:dyDescent="0.35">
      <c r="A1152">
        <f t="shared" si="53"/>
        <v>1023183</v>
      </c>
      <c r="B1152" s="6" t="s">
        <v>1271</v>
      </c>
      <c r="C1152" s="7" t="s">
        <v>553</v>
      </c>
      <c r="D1152" s="7" t="s">
        <v>1095</v>
      </c>
      <c r="E1152" s="7" t="s">
        <v>430</v>
      </c>
      <c r="F1152" s="7" t="s">
        <v>431</v>
      </c>
      <c r="G1152" s="7" t="s">
        <v>1085</v>
      </c>
      <c r="H1152" s="7" t="s">
        <v>1019</v>
      </c>
      <c r="I1152" s="6" t="s">
        <v>12</v>
      </c>
      <c r="J1152" s="1">
        <v>-17945</v>
      </c>
      <c r="K1152" s="1">
        <v>44000</v>
      </c>
      <c r="L1152" s="1">
        <v>44000</v>
      </c>
      <c r="M1152" s="1">
        <v>-17945</v>
      </c>
      <c r="N1152" s="1">
        <v>44000</v>
      </c>
      <c r="O1152" s="1">
        <v>44000</v>
      </c>
      <c r="P1152" s="1">
        <v>44000</v>
      </c>
      <c r="Q1152" s="12"/>
      <c r="R1152" s="29">
        <f t="shared" si="54"/>
        <v>0</v>
      </c>
      <c r="S1152" t="str">
        <f t="shared" si="55"/>
        <v>OK</v>
      </c>
      <c r="T1152" s="10">
        <f>IFERROR(VLOOKUP(A1152,[1]!Tabla1[[#All],[Material]:[venta nueva]],38,FALSE),0)</f>
        <v>0</v>
      </c>
    </row>
    <row r="1153" spans="1:20" hidden="1" x14ac:dyDescent="0.35">
      <c r="A1153">
        <f t="shared" si="53"/>
        <v>1023194</v>
      </c>
      <c r="B1153" s="6" t="s">
        <v>1271</v>
      </c>
      <c r="C1153" s="7" t="s">
        <v>553</v>
      </c>
      <c r="D1153" s="7" t="s">
        <v>1095</v>
      </c>
      <c r="E1153" s="7" t="s">
        <v>434</v>
      </c>
      <c r="F1153" s="7" t="s">
        <v>435</v>
      </c>
      <c r="G1153" s="7" t="s">
        <v>1082</v>
      </c>
      <c r="H1153" s="7" t="s">
        <v>1013</v>
      </c>
      <c r="I1153" s="6" t="s">
        <v>16</v>
      </c>
      <c r="J1153" s="1">
        <v>-3969</v>
      </c>
      <c r="K1153" s="1">
        <v>9969</v>
      </c>
      <c r="L1153" s="1">
        <v>6000</v>
      </c>
      <c r="M1153" s="1">
        <v>-3969</v>
      </c>
      <c r="N1153" s="1">
        <v>9969</v>
      </c>
      <c r="O1153" s="1">
        <v>6000</v>
      </c>
      <c r="P1153" s="1">
        <v>6000</v>
      </c>
      <c r="Q1153" s="12"/>
      <c r="R1153" s="29">
        <f t="shared" si="54"/>
        <v>0</v>
      </c>
      <c r="S1153" t="str">
        <f t="shared" si="55"/>
        <v>OK</v>
      </c>
      <c r="T1153" s="10">
        <f>IFERROR(VLOOKUP(A1153,[1]!Tabla1[[#All],[Material]:[venta nueva]],38,FALSE),0)</f>
        <v>0</v>
      </c>
    </row>
    <row r="1154" spans="1:20" hidden="1" x14ac:dyDescent="0.35">
      <c r="A1154">
        <f t="shared" si="53"/>
        <v>1023283</v>
      </c>
      <c r="B1154" s="6" t="s">
        <v>1271</v>
      </c>
      <c r="C1154" s="7" t="s">
        <v>553</v>
      </c>
      <c r="D1154" s="7" t="s">
        <v>1095</v>
      </c>
      <c r="E1154" s="7" t="s">
        <v>498</v>
      </c>
      <c r="F1154" s="7" t="s">
        <v>499</v>
      </c>
      <c r="G1154" s="7" t="s">
        <v>1069</v>
      </c>
      <c r="H1154" s="7" t="s">
        <v>1045</v>
      </c>
      <c r="I1154" s="6" t="s">
        <v>12</v>
      </c>
      <c r="J1154" s="1">
        <v>-7202</v>
      </c>
      <c r="K1154" s="1">
        <v>41909</v>
      </c>
      <c r="L1154" s="1">
        <v>72000</v>
      </c>
      <c r="M1154" s="1">
        <v>-7202</v>
      </c>
      <c r="N1154" s="1">
        <v>41909</v>
      </c>
      <c r="O1154" s="1">
        <v>48000</v>
      </c>
      <c r="P1154" s="1">
        <v>72000</v>
      </c>
      <c r="Q1154" s="12"/>
      <c r="R1154" s="29">
        <f t="shared" si="54"/>
        <v>-24000</v>
      </c>
      <c r="S1154" t="str">
        <f t="shared" si="55"/>
        <v>Pendiente de ingreso</v>
      </c>
      <c r="T1154" s="10">
        <f>IFERROR(VLOOKUP(A1154,[1]!Tabla1[[#All],[Material]:[venta nueva]],38,FALSE),0)</f>
        <v>0</v>
      </c>
    </row>
    <row r="1155" spans="1:20" hidden="1" x14ac:dyDescent="0.35">
      <c r="A1155">
        <f t="shared" si="53"/>
        <v>1023295</v>
      </c>
      <c r="B1155" s="6" t="s">
        <v>1271</v>
      </c>
      <c r="C1155" s="7" t="s">
        <v>553</v>
      </c>
      <c r="D1155" s="7" t="s">
        <v>1095</v>
      </c>
      <c r="E1155" s="7" t="s">
        <v>606</v>
      </c>
      <c r="F1155" s="7" t="s">
        <v>607</v>
      </c>
      <c r="G1155" s="7" t="s">
        <v>1069</v>
      </c>
      <c r="H1155" s="7" t="s">
        <v>1016</v>
      </c>
      <c r="I1155" s="6" t="s">
        <v>11</v>
      </c>
      <c r="J1155" s="1">
        <v>0</v>
      </c>
      <c r="K1155" s="1">
        <v>3000</v>
      </c>
      <c r="L1155" s="1">
        <v>3000</v>
      </c>
      <c r="M1155" s="1">
        <v>0</v>
      </c>
      <c r="N1155" s="1">
        <v>3000</v>
      </c>
      <c r="O1155" s="1">
        <v>2282</v>
      </c>
      <c r="P1155" s="1">
        <v>2281.5</v>
      </c>
      <c r="Q1155" s="12"/>
      <c r="R1155" s="29">
        <f t="shared" si="54"/>
        <v>0.5</v>
      </c>
      <c r="S1155" t="str">
        <f t="shared" si="55"/>
        <v>Sobre ingreso</v>
      </c>
      <c r="T1155" s="10">
        <f>IFERROR(VLOOKUP(A1155,[1]!Tabla1[[#All],[Material]:[venta nueva]],38,FALSE),0)</f>
        <v>0</v>
      </c>
    </row>
    <row r="1156" spans="1:20" hidden="1" x14ac:dyDescent="0.35">
      <c r="A1156">
        <f t="shared" si="53"/>
        <v>1023301</v>
      </c>
      <c r="B1156" s="6" t="s">
        <v>1271</v>
      </c>
      <c r="C1156" s="7" t="s">
        <v>553</v>
      </c>
      <c r="D1156" s="7" t="s">
        <v>1095</v>
      </c>
      <c r="E1156" s="7" t="s">
        <v>488</v>
      </c>
      <c r="F1156" s="7" t="s">
        <v>489</v>
      </c>
      <c r="G1156" s="7" t="s">
        <v>1075</v>
      </c>
      <c r="H1156" s="7" t="s">
        <v>1035</v>
      </c>
      <c r="I1156" s="6" t="s">
        <v>16</v>
      </c>
      <c r="J1156" s="1">
        <v>-24614</v>
      </c>
      <c r="K1156" s="1">
        <v>48114</v>
      </c>
      <c r="L1156" s="1">
        <v>23500</v>
      </c>
      <c r="M1156" s="1">
        <v>-24614</v>
      </c>
      <c r="N1156" s="1">
        <v>48114</v>
      </c>
      <c r="O1156" s="1">
        <v>23500</v>
      </c>
      <c r="P1156" s="1">
        <v>23500</v>
      </c>
      <c r="Q1156" s="12"/>
      <c r="R1156" s="29">
        <f t="shared" si="54"/>
        <v>0</v>
      </c>
      <c r="S1156" t="str">
        <f t="shared" si="55"/>
        <v>OK</v>
      </c>
      <c r="T1156" s="10">
        <f>IFERROR(VLOOKUP(A1156,[1]!Tabla1[[#All],[Material]:[venta nueva]],38,FALSE),0)</f>
        <v>0</v>
      </c>
    </row>
    <row r="1157" spans="1:20" hidden="1" x14ac:dyDescent="0.35">
      <c r="A1157">
        <f t="shared" si="53"/>
        <v>1023306</v>
      </c>
      <c r="B1157" s="6" t="s">
        <v>1271</v>
      </c>
      <c r="C1157" s="7" t="s">
        <v>553</v>
      </c>
      <c r="D1157" s="7" t="s">
        <v>1095</v>
      </c>
      <c r="E1157" s="7" t="s">
        <v>523</v>
      </c>
      <c r="F1157" s="7" t="s">
        <v>302</v>
      </c>
      <c r="G1157" s="7" t="s">
        <v>1080</v>
      </c>
      <c r="H1157" s="7" t="s">
        <v>1031</v>
      </c>
      <c r="I1157" s="6" t="s">
        <v>14</v>
      </c>
      <c r="J1157" s="1"/>
      <c r="K1157" s="1"/>
      <c r="L1157" s="1"/>
      <c r="M1157" s="1"/>
      <c r="N1157" s="1"/>
      <c r="O1157" s="1"/>
      <c r="P1157" s="1">
        <v>96000</v>
      </c>
      <c r="Q1157" s="12"/>
      <c r="R1157" s="29">
        <f t="shared" si="54"/>
        <v>-96000</v>
      </c>
      <c r="S1157" t="str">
        <f t="shared" si="55"/>
        <v>Pendiente de ingreso</v>
      </c>
      <c r="T1157" s="10">
        <f>IFERROR(VLOOKUP(A1157,[1]!Tabla1[[#All],[Material]:[venta nueva]],38,FALSE),0)</f>
        <v>0</v>
      </c>
    </row>
    <row r="1158" spans="1:20" hidden="1" x14ac:dyDescent="0.35">
      <c r="A1158">
        <f t="shared" ref="A1158:A1221" si="56">+E1158*1</f>
        <v>1023307</v>
      </c>
      <c r="B1158" s="6" t="s">
        <v>1271</v>
      </c>
      <c r="C1158" s="7" t="s">
        <v>553</v>
      </c>
      <c r="D1158" s="7" t="s">
        <v>1095</v>
      </c>
      <c r="E1158" s="7" t="s">
        <v>515</v>
      </c>
      <c r="F1158" s="7" t="s">
        <v>516</v>
      </c>
      <c r="G1158" s="7" t="s">
        <v>1069</v>
      </c>
      <c r="H1158" s="7" t="s">
        <v>1026</v>
      </c>
      <c r="I1158" s="6" t="s">
        <v>12</v>
      </c>
      <c r="J1158" s="1">
        <v>-10825</v>
      </c>
      <c r="K1158" s="1">
        <v>27932</v>
      </c>
      <c r="L1158" s="1">
        <v>48000</v>
      </c>
      <c r="M1158" s="1">
        <v>-10825</v>
      </c>
      <c r="N1158" s="1">
        <v>27932</v>
      </c>
      <c r="O1158" s="1">
        <v>48000</v>
      </c>
      <c r="P1158" s="1">
        <v>48000</v>
      </c>
      <c r="Q1158" s="12"/>
      <c r="R1158" s="29">
        <f t="shared" si="54"/>
        <v>0</v>
      </c>
      <c r="S1158" t="str">
        <f t="shared" si="55"/>
        <v>OK</v>
      </c>
      <c r="T1158" s="10">
        <f>IFERROR(VLOOKUP(A1158,[1]!Tabla1[[#All],[Material]:[venta nueva]],38,FALSE),0)</f>
        <v>0</v>
      </c>
    </row>
    <row r="1159" spans="1:20" hidden="1" x14ac:dyDescent="0.35">
      <c r="A1159">
        <f t="shared" si="56"/>
        <v>1023312</v>
      </c>
      <c r="B1159" s="6" t="s">
        <v>1271</v>
      </c>
      <c r="C1159" s="7" t="s">
        <v>553</v>
      </c>
      <c r="D1159" s="7" t="s">
        <v>1095</v>
      </c>
      <c r="E1159" s="7" t="s">
        <v>504</v>
      </c>
      <c r="F1159" s="7" t="s">
        <v>505</v>
      </c>
      <c r="G1159" s="7" t="s">
        <v>985</v>
      </c>
      <c r="H1159" s="7" t="s">
        <v>1012</v>
      </c>
      <c r="I1159" s="6" t="s">
        <v>11</v>
      </c>
      <c r="J1159" s="1">
        <v>1029</v>
      </c>
      <c r="K1159" s="1">
        <v>22971</v>
      </c>
      <c r="L1159" s="1">
        <v>24000</v>
      </c>
      <c r="M1159" s="1">
        <v>1029</v>
      </c>
      <c r="N1159" s="1">
        <v>22971</v>
      </c>
      <c r="O1159" s="1">
        <v>10221</v>
      </c>
      <c r="P1159" s="1"/>
      <c r="Q1159" s="12"/>
      <c r="R1159" s="29">
        <f t="shared" si="54"/>
        <v>10221</v>
      </c>
      <c r="S1159" t="str">
        <f t="shared" si="55"/>
        <v>Sobre ingreso</v>
      </c>
      <c r="T1159" s="10">
        <f>IFERROR(VLOOKUP(A1159,[1]!Tabla1[[#All],[Material]:[venta nueva]],38,FALSE),0)</f>
        <v>0</v>
      </c>
    </row>
    <row r="1160" spans="1:20" hidden="1" x14ac:dyDescent="0.35">
      <c r="A1160">
        <f t="shared" si="56"/>
        <v>1023326</v>
      </c>
      <c r="B1160" s="6" t="s">
        <v>1271</v>
      </c>
      <c r="C1160" s="7" t="s">
        <v>553</v>
      </c>
      <c r="D1160" s="7" t="s">
        <v>1095</v>
      </c>
      <c r="E1160" s="7" t="s">
        <v>540</v>
      </c>
      <c r="F1160" s="7" t="s">
        <v>198</v>
      </c>
      <c r="G1160" s="7" t="s">
        <v>1069</v>
      </c>
      <c r="H1160" s="7" t="s">
        <v>1026</v>
      </c>
      <c r="I1160" s="6" t="s">
        <v>12</v>
      </c>
      <c r="J1160" s="1">
        <v>-42776</v>
      </c>
      <c r="K1160" s="1">
        <v>24000</v>
      </c>
      <c r="L1160" s="1">
        <v>48000</v>
      </c>
      <c r="M1160" s="1">
        <v>-42776</v>
      </c>
      <c r="N1160" s="1">
        <v>24000</v>
      </c>
      <c r="O1160" s="1">
        <v>48000</v>
      </c>
      <c r="P1160" s="1">
        <v>48000</v>
      </c>
      <c r="Q1160" s="12"/>
      <c r="R1160" s="29">
        <f t="shared" ref="R1160:R1223" si="57">+O1160-P1160</f>
        <v>0</v>
      </c>
      <c r="S1160" t="str">
        <f t="shared" ref="S1160:S1223" si="58">IF(R1160&gt;0,"Sobre ingreso",IF(R1160&lt;0,"Pendiente de ingreso","OK"))</f>
        <v>OK</v>
      </c>
      <c r="T1160" s="10">
        <f>IFERROR(VLOOKUP(A1160,[1]!Tabla1[[#All],[Material]:[venta nueva]],38,FALSE),0)</f>
        <v>0</v>
      </c>
    </row>
    <row r="1161" spans="1:20" hidden="1" x14ac:dyDescent="0.35">
      <c r="A1161">
        <f t="shared" si="56"/>
        <v>1023329</v>
      </c>
      <c r="B1161" s="6" t="s">
        <v>1271</v>
      </c>
      <c r="C1161" s="7" t="s">
        <v>553</v>
      </c>
      <c r="D1161" s="7" t="s">
        <v>1095</v>
      </c>
      <c r="E1161" s="7" t="s">
        <v>541</v>
      </c>
      <c r="F1161" s="7" t="s">
        <v>196</v>
      </c>
      <c r="G1161" s="7" t="s">
        <v>1080</v>
      </c>
      <c r="H1161" s="7" t="s">
        <v>1024</v>
      </c>
      <c r="I1161" s="6" t="s">
        <v>11</v>
      </c>
      <c r="J1161" s="1"/>
      <c r="K1161" s="1"/>
      <c r="L1161" s="1"/>
      <c r="M1161" s="1"/>
      <c r="N1161" s="1"/>
      <c r="O1161" s="1"/>
      <c r="P1161" s="1">
        <v>24000</v>
      </c>
      <c r="Q1161" s="12"/>
      <c r="R1161" s="29">
        <f t="shared" si="57"/>
        <v>-24000</v>
      </c>
      <c r="S1161" t="str">
        <f t="shared" si="58"/>
        <v>Pendiente de ingreso</v>
      </c>
      <c r="T1161" s="10">
        <f>IFERROR(VLOOKUP(A1161,[1]!Tabla1[[#All],[Material]:[venta nueva]],38,FALSE),0)</f>
        <v>0</v>
      </c>
    </row>
    <row r="1162" spans="1:20" hidden="1" x14ac:dyDescent="0.35">
      <c r="A1162">
        <f t="shared" si="56"/>
        <v>1023329</v>
      </c>
      <c r="B1162" s="6" t="s">
        <v>1271</v>
      </c>
      <c r="C1162" s="7" t="s">
        <v>553</v>
      </c>
      <c r="D1162" s="7" t="s">
        <v>1095</v>
      </c>
      <c r="E1162" s="7" t="s">
        <v>541</v>
      </c>
      <c r="F1162" s="7" t="s">
        <v>196</v>
      </c>
      <c r="G1162" s="7" t="s">
        <v>1080</v>
      </c>
      <c r="H1162" s="7" t="s">
        <v>1024</v>
      </c>
      <c r="I1162" s="6" t="s">
        <v>13</v>
      </c>
      <c r="J1162" s="1">
        <v>3254</v>
      </c>
      <c r="K1162" s="1">
        <v>32000</v>
      </c>
      <c r="L1162" s="1">
        <v>48000</v>
      </c>
      <c r="M1162" s="1">
        <v>3254</v>
      </c>
      <c r="N1162" s="1">
        <v>32000</v>
      </c>
      <c r="O1162" s="1">
        <v>48000</v>
      </c>
      <c r="P1162" s="1">
        <v>24000</v>
      </c>
      <c r="Q1162" s="12"/>
      <c r="R1162" s="29">
        <f t="shared" si="57"/>
        <v>24000</v>
      </c>
      <c r="S1162" t="str">
        <f t="shared" si="58"/>
        <v>Sobre ingreso</v>
      </c>
      <c r="T1162" s="10">
        <f>IFERROR(VLOOKUP(A1162,[1]!Tabla1[[#All],[Material]:[venta nueva]],38,FALSE),0)</f>
        <v>0</v>
      </c>
    </row>
    <row r="1163" spans="1:20" hidden="1" x14ac:dyDescent="0.35">
      <c r="A1163">
        <f t="shared" si="56"/>
        <v>1023331</v>
      </c>
      <c r="B1163" s="6" t="s">
        <v>1271</v>
      </c>
      <c r="C1163" s="7" t="s">
        <v>553</v>
      </c>
      <c r="D1163" s="7" t="s">
        <v>1095</v>
      </c>
      <c r="E1163" s="7" t="s">
        <v>538</v>
      </c>
      <c r="F1163" s="7" t="s">
        <v>251</v>
      </c>
      <c r="G1163" s="7" t="s">
        <v>1075</v>
      </c>
      <c r="H1163" s="7" t="s">
        <v>1011</v>
      </c>
      <c r="I1163" s="6" t="s">
        <v>11</v>
      </c>
      <c r="J1163" s="1">
        <v>-3256</v>
      </c>
      <c r="K1163" s="1">
        <v>0</v>
      </c>
      <c r="L1163" s="1">
        <v>0</v>
      </c>
      <c r="M1163" s="1">
        <v>-3256</v>
      </c>
      <c r="N1163" s="1">
        <v>0</v>
      </c>
      <c r="O1163" s="1">
        <v>23000</v>
      </c>
      <c r="P1163" s="1">
        <v>19447</v>
      </c>
      <c r="Q1163" s="12"/>
      <c r="R1163" s="29">
        <f t="shared" si="57"/>
        <v>3553</v>
      </c>
      <c r="S1163" t="str">
        <f t="shared" si="58"/>
        <v>Sobre ingreso</v>
      </c>
      <c r="T1163" s="10">
        <f>IFERROR(VLOOKUP(A1163,[1]!Tabla1[[#All],[Material]:[venta nueva]],38,FALSE),0)</f>
        <v>0</v>
      </c>
    </row>
    <row r="1164" spans="1:20" hidden="1" x14ac:dyDescent="0.35">
      <c r="A1164">
        <f t="shared" si="56"/>
        <v>1023334</v>
      </c>
      <c r="B1164" s="6" t="s">
        <v>1271</v>
      </c>
      <c r="C1164" s="7" t="s">
        <v>553</v>
      </c>
      <c r="D1164" s="7" t="s">
        <v>1095</v>
      </c>
      <c r="E1164" s="7" t="s">
        <v>550</v>
      </c>
      <c r="F1164" s="7" t="s">
        <v>551</v>
      </c>
      <c r="G1164" s="7" t="s">
        <v>1080</v>
      </c>
      <c r="H1164" s="7" t="s">
        <v>1031</v>
      </c>
      <c r="I1164" s="6" t="s">
        <v>11</v>
      </c>
      <c r="J1164" s="1"/>
      <c r="K1164" s="1"/>
      <c r="L1164" s="1"/>
      <c r="M1164" s="1">
        <v>0</v>
      </c>
      <c r="N1164" s="1">
        <v>0</v>
      </c>
      <c r="O1164" s="1">
        <v>24000</v>
      </c>
      <c r="P1164" s="1">
        <v>24000</v>
      </c>
      <c r="Q1164" s="12"/>
      <c r="R1164" s="29">
        <f t="shared" si="57"/>
        <v>0</v>
      </c>
      <c r="S1164" t="str">
        <f t="shared" si="58"/>
        <v>OK</v>
      </c>
      <c r="T1164" s="10">
        <f>IFERROR(VLOOKUP(A1164,[1]!Tabla1[[#All],[Material]:[venta nueva]],38,FALSE),0)</f>
        <v>0</v>
      </c>
    </row>
    <row r="1165" spans="1:20" hidden="1" x14ac:dyDescent="0.35">
      <c r="A1165">
        <f t="shared" si="56"/>
        <v>1023334</v>
      </c>
      <c r="B1165" s="6" t="s">
        <v>1271</v>
      </c>
      <c r="C1165" s="7" t="s">
        <v>553</v>
      </c>
      <c r="D1165" s="7" t="s">
        <v>1095</v>
      </c>
      <c r="E1165" s="7" t="s">
        <v>550</v>
      </c>
      <c r="F1165" s="7" t="s">
        <v>551</v>
      </c>
      <c r="G1165" s="7" t="s">
        <v>1080</v>
      </c>
      <c r="H1165" s="7" t="s">
        <v>1031</v>
      </c>
      <c r="I1165" s="6" t="s">
        <v>13</v>
      </c>
      <c r="J1165" s="1">
        <v>18631</v>
      </c>
      <c r="K1165" s="1">
        <v>173369</v>
      </c>
      <c r="L1165" s="1">
        <v>192000</v>
      </c>
      <c r="M1165" s="1">
        <v>18631</v>
      </c>
      <c r="N1165" s="1">
        <v>113369</v>
      </c>
      <c r="O1165" s="1">
        <v>192000</v>
      </c>
      <c r="P1165" s="1">
        <v>192000</v>
      </c>
      <c r="Q1165" s="12"/>
      <c r="R1165" s="29">
        <f t="shared" si="57"/>
        <v>0</v>
      </c>
      <c r="S1165" t="str">
        <f t="shared" si="58"/>
        <v>OK</v>
      </c>
      <c r="T1165" s="10">
        <f>IFERROR(VLOOKUP(A1165,[1]!Tabla1[[#All],[Material]:[venta nueva]],38,FALSE),0)</f>
        <v>0</v>
      </c>
    </row>
    <row r="1166" spans="1:20" hidden="1" x14ac:dyDescent="0.35">
      <c r="A1166">
        <f t="shared" si="56"/>
        <v>1023336</v>
      </c>
      <c r="B1166" s="6" t="s">
        <v>1271</v>
      </c>
      <c r="C1166" s="7" t="s">
        <v>553</v>
      </c>
      <c r="D1166" s="7" t="s">
        <v>1095</v>
      </c>
      <c r="E1166" s="7" t="s">
        <v>552</v>
      </c>
      <c r="F1166" s="7" t="s">
        <v>551</v>
      </c>
      <c r="G1166" s="7" t="s">
        <v>1080</v>
      </c>
      <c r="H1166" s="7" t="s">
        <v>1031</v>
      </c>
      <c r="I1166" s="6" t="s">
        <v>13</v>
      </c>
      <c r="J1166" s="1">
        <v>-528</v>
      </c>
      <c r="K1166" s="1">
        <v>48528</v>
      </c>
      <c r="L1166" s="1">
        <v>48000</v>
      </c>
      <c r="M1166" s="1">
        <v>-528</v>
      </c>
      <c r="N1166" s="1">
        <v>48528</v>
      </c>
      <c r="O1166" s="1">
        <v>48000</v>
      </c>
      <c r="P1166" s="1">
        <v>48000</v>
      </c>
      <c r="Q1166" s="12"/>
      <c r="R1166" s="29">
        <f t="shared" si="57"/>
        <v>0</v>
      </c>
      <c r="S1166" t="str">
        <f t="shared" si="58"/>
        <v>OK</v>
      </c>
      <c r="T1166" s="10">
        <f>IFERROR(VLOOKUP(A1166,[1]!Tabla1[[#All],[Material]:[venta nueva]],38,FALSE),0)</f>
        <v>0</v>
      </c>
    </row>
    <row r="1167" spans="1:20" hidden="1" x14ac:dyDescent="0.35">
      <c r="A1167">
        <f t="shared" si="56"/>
        <v>1023349</v>
      </c>
      <c r="B1167" s="6" t="s">
        <v>1271</v>
      </c>
      <c r="C1167" s="7" t="s">
        <v>553</v>
      </c>
      <c r="D1167" s="7" t="s">
        <v>1095</v>
      </c>
      <c r="E1167" s="7" t="s">
        <v>564</v>
      </c>
      <c r="F1167" s="7" t="s">
        <v>565</v>
      </c>
      <c r="G1167" s="7" t="s">
        <v>1075</v>
      </c>
      <c r="H1167" s="7" t="s">
        <v>1002</v>
      </c>
      <c r="I1167" s="6" t="s">
        <v>16</v>
      </c>
      <c r="J1167" s="1"/>
      <c r="K1167" s="1"/>
      <c r="L1167" s="1"/>
      <c r="M1167" s="1"/>
      <c r="N1167" s="1"/>
      <c r="O1167" s="1"/>
      <c r="P1167" s="1">
        <v>5000</v>
      </c>
      <c r="Q1167" s="12"/>
      <c r="R1167" s="29">
        <f t="shared" si="57"/>
        <v>-5000</v>
      </c>
      <c r="S1167" t="str">
        <f t="shared" si="58"/>
        <v>Pendiente de ingreso</v>
      </c>
      <c r="T1167" s="10">
        <f>IFERROR(VLOOKUP(A1167,[1]!Tabla1[[#All],[Material]:[venta nueva]],38,FALSE),0)</f>
        <v>0</v>
      </c>
    </row>
    <row r="1168" spans="1:20" hidden="1" x14ac:dyDescent="0.35">
      <c r="A1168">
        <f t="shared" si="56"/>
        <v>1023350</v>
      </c>
      <c r="B1168" s="6" t="s">
        <v>1271</v>
      </c>
      <c r="C1168" s="7" t="s">
        <v>553</v>
      </c>
      <c r="D1168" s="7" t="s">
        <v>1095</v>
      </c>
      <c r="E1168" s="7" t="s">
        <v>566</v>
      </c>
      <c r="F1168" s="7" t="s">
        <v>567</v>
      </c>
      <c r="G1168" s="7" t="s">
        <v>1075</v>
      </c>
      <c r="H1168" s="7" t="s">
        <v>1011</v>
      </c>
      <c r="I1168" s="6" t="s">
        <v>16</v>
      </c>
      <c r="J1168" s="1"/>
      <c r="K1168" s="1"/>
      <c r="L1168" s="1"/>
      <c r="M1168" s="1"/>
      <c r="N1168" s="1"/>
      <c r="O1168" s="1"/>
      <c r="P1168" s="1">
        <v>10000</v>
      </c>
      <c r="Q1168" s="12"/>
      <c r="R1168" s="29">
        <f t="shared" si="57"/>
        <v>-10000</v>
      </c>
      <c r="S1168" t="str">
        <f t="shared" si="58"/>
        <v>Pendiente de ingreso</v>
      </c>
      <c r="T1168" s="10">
        <f>IFERROR(VLOOKUP(A1168,[1]!Tabla1[[#All],[Material]:[venta nueva]],38,FALSE),0)</f>
        <v>0</v>
      </c>
    </row>
    <row r="1169" spans="1:20" hidden="1" x14ac:dyDescent="0.35">
      <c r="A1169">
        <f t="shared" si="56"/>
        <v>1023351</v>
      </c>
      <c r="B1169" s="6" t="s">
        <v>1271</v>
      </c>
      <c r="C1169" s="7" t="s">
        <v>553</v>
      </c>
      <c r="D1169" s="7" t="s">
        <v>1095</v>
      </c>
      <c r="E1169" s="7" t="s">
        <v>570</v>
      </c>
      <c r="F1169" s="7" t="s">
        <v>585</v>
      </c>
      <c r="G1169" s="7" t="s">
        <v>1082</v>
      </c>
      <c r="H1169" s="7" t="s">
        <v>1013</v>
      </c>
      <c r="I1169" s="6" t="s">
        <v>16</v>
      </c>
      <c r="J1169" s="1"/>
      <c r="K1169" s="1"/>
      <c r="L1169" s="1"/>
      <c r="M1169" s="1"/>
      <c r="N1169" s="1"/>
      <c r="O1169" s="1"/>
      <c r="P1169" s="1">
        <v>10000</v>
      </c>
      <c r="Q1169" s="12"/>
      <c r="R1169" s="29">
        <f t="shared" si="57"/>
        <v>-10000</v>
      </c>
      <c r="S1169" t="str">
        <f t="shared" si="58"/>
        <v>Pendiente de ingreso</v>
      </c>
      <c r="T1169" s="10">
        <f>IFERROR(VLOOKUP(A1169,[1]!Tabla1[[#All],[Material]:[venta nueva]],38,FALSE),0)</f>
        <v>0</v>
      </c>
    </row>
    <row r="1170" spans="1:20" hidden="1" x14ac:dyDescent="0.35">
      <c r="A1170">
        <f t="shared" si="56"/>
        <v>1023352</v>
      </c>
      <c r="B1170" s="6" t="s">
        <v>1271</v>
      </c>
      <c r="C1170" s="7" t="s">
        <v>553</v>
      </c>
      <c r="D1170" s="7" t="s">
        <v>1095</v>
      </c>
      <c r="E1170" s="7" t="s">
        <v>568</v>
      </c>
      <c r="F1170" s="7" t="s">
        <v>587</v>
      </c>
      <c r="G1170" s="7" t="s">
        <v>1082</v>
      </c>
      <c r="H1170" s="7" t="s">
        <v>1013</v>
      </c>
      <c r="I1170" s="6" t="s">
        <v>16</v>
      </c>
      <c r="J1170" s="1"/>
      <c r="K1170" s="1"/>
      <c r="L1170" s="1"/>
      <c r="M1170" s="1"/>
      <c r="N1170" s="1"/>
      <c r="O1170" s="1"/>
      <c r="P1170" s="1">
        <v>110000</v>
      </c>
      <c r="Q1170" s="12"/>
      <c r="R1170" s="29">
        <f t="shared" si="57"/>
        <v>-110000</v>
      </c>
      <c r="S1170" t="str">
        <f t="shared" si="58"/>
        <v>Pendiente de ingreso</v>
      </c>
      <c r="T1170" s="10">
        <f>IFERROR(VLOOKUP(A1170,[1]!Tabla1[[#All],[Material]:[venta nueva]],38,FALSE),0)</f>
        <v>0</v>
      </c>
    </row>
    <row r="1171" spans="1:20" hidden="1" x14ac:dyDescent="0.35">
      <c r="A1171">
        <f t="shared" si="56"/>
        <v>1020822</v>
      </c>
      <c r="B1171" s="6" t="s">
        <v>1271</v>
      </c>
      <c r="C1171" s="7" t="s">
        <v>553</v>
      </c>
      <c r="D1171" s="7" t="s">
        <v>1096</v>
      </c>
      <c r="E1171" s="7" t="s">
        <v>71</v>
      </c>
      <c r="F1171" s="7" t="s">
        <v>72</v>
      </c>
      <c r="G1171" s="7" t="s">
        <v>1084</v>
      </c>
      <c r="H1171" s="7" t="s">
        <v>1017</v>
      </c>
      <c r="I1171" s="6" t="s">
        <v>8</v>
      </c>
      <c r="J1171" s="1">
        <v>0</v>
      </c>
      <c r="K1171" s="1">
        <v>24011</v>
      </c>
      <c r="L1171" s="1">
        <v>24011</v>
      </c>
      <c r="M1171" s="1">
        <v>3082</v>
      </c>
      <c r="N1171" s="1">
        <v>0</v>
      </c>
      <c r="O1171" s="1">
        <v>0</v>
      </c>
      <c r="P1171" s="1"/>
      <c r="Q1171" s="12"/>
      <c r="R1171" s="29">
        <f t="shared" si="57"/>
        <v>0</v>
      </c>
      <c r="S1171" t="str">
        <f t="shared" si="58"/>
        <v>OK</v>
      </c>
      <c r="T1171" s="10">
        <f>IFERROR(VLOOKUP(A1171,[1]!Tabla1[[#All],[Material]:[venta nueva]],38,FALSE),0)</f>
        <v>0</v>
      </c>
    </row>
    <row r="1172" spans="1:20" hidden="1" x14ac:dyDescent="0.35">
      <c r="A1172">
        <f t="shared" si="56"/>
        <v>1020828</v>
      </c>
      <c r="B1172" s="6" t="s">
        <v>1271</v>
      </c>
      <c r="C1172" s="7" t="s">
        <v>553</v>
      </c>
      <c r="D1172" s="7" t="s">
        <v>1096</v>
      </c>
      <c r="E1172" s="7" t="s">
        <v>73</v>
      </c>
      <c r="F1172" s="7" t="s">
        <v>74</v>
      </c>
      <c r="G1172" s="7" t="s">
        <v>1074</v>
      </c>
      <c r="H1172" s="7" t="s">
        <v>1018</v>
      </c>
      <c r="I1172" s="6" t="s">
        <v>8</v>
      </c>
      <c r="J1172" s="1">
        <v>5650</v>
      </c>
      <c r="K1172" s="1">
        <v>0</v>
      </c>
      <c r="L1172" s="1">
        <v>0</v>
      </c>
      <c r="M1172" s="1">
        <v>5650</v>
      </c>
      <c r="N1172" s="1">
        <v>0</v>
      </c>
      <c r="O1172" s="1">
        <v>0</v>
      </c>
      <c r="P1172" s="1"/>
      <c r="Q1172" s="12"/>
      <c r="R1172" s="29">
        <f t="shared" si="57"/>
        <v>0</v>
      </c>
      <c r="S1172" t="str">
        <f t="shared" si="58"/>
        <v>OK</v>
      </c>
      <c r="T1172" s="10">
        <f>IFERROR(VLOOKUP(A1172,[1]!Tabla1[[#All],[Material]:[venta nueva]],38,FALSE),0)</f>
        <v>0</v>
      </c>
    </row>
    <row r="1173" spans="1:20" hidden="1" x14ac:dyDescent="0.35">
      <c r="A1173">
        <f t="shared" si="56"/>
        <v>1020845</v>
      </c>
      <c r="B1173" s="6" t="s">
        <v>1271</v>
      </c>
      <c r="C1173" s="7" t="s">
        <v>553</v>
      </c>
      <c r="D1173" s="7" t="s">
        <v>1096</v>
      </c>
      <c r="E1173" s="7" t="s">
        <v>507</v>
      </c>
      <c r="F1173" s="7" t="s">
        <v>476</v>
      </c>
      <c r="G1173" s="7" t="s">
        <v>1075</v>
      </c>
      <c r="H1173" s="7" t="s">
        <v>1011</v>
      </c>
      <c r="I1173" s="6" t="s">
        <v>10</v>
      </c>
      <c r="J1173" s="1">
        <v>2399</v>
      </c>
      <c r="K1173" s="1">
        <v>44989</v>
      </c>
      <c r="L1173" s="1">
        <v>48000</v>
      </c>
      <c r="M1173" s="1">
        <v>2399</v>
      </c>
      <c r="N1173" s="1">
        <v>44989</v>
      </c>
      <c r="O1173" s="1">
        <v>48000</v>
      </c>
      <c r="P1173" s="1">
        <v>48038.400000000001</v>
      </c>
      <c r="Q1173" s="12"/>
      <c r="R1173" s="29">
        <f t="shared" si="57"/>
        <v>-38.400000000001455</v>
      </c>
      <c r="S1173" t="str">
        <f t="shared" si="58"/>
        <v>Pendiente de ingreso</v>
      </c>
      <c r="T1173" s="10">
        <f>IFERROR(VLOOKUP(A1173,[1]!Tabla1[[#All],[Material]:[venta nueva]],38,FALSE),0)</f>
        <v>0</v>
      </c>
    </row>
    <row r="1174" spans="1:20" hidden="1" x14ac:dyDescent="0.35">
      <c r="A1174">
        <f t="shared" si="56"/>
        <v>1020853</v>
      </c>
      <c r="B1174" s="6" t="s">
        <v>1271</v>
      </c>
      <c r="C1174" s="7" t="s">
        <v>553</v>
      </c>
      <c r="D1174" s="7" t="s">
        <v>1096</v>
      </c>
      <c r="E1174" s="7" t="s">
        <v>77</v>
      </c>
      <c r="F1174" s="7" t="s">
        <v>78</v>
      </c>
      <c r="G1174" s="7" t="s">
        <v>985</v>
      </c>
      <c r="H1174" s="7" t="s">
        <v>1012</v>
      </c>
      <c r="I1174" s="6" t="s">
        <v>9</v>
      </c>
      <c r="J1174" s="1">
        <v>-13318</v>
      </c>
      <c r="K1174" s="1">
        <v>128813</v>
      </c>
      <c r="L1174" s="1">
        <v>120000</v>
      </c>
      <c r="M1174" s="1">
        <v>-13318</v>
      </c>
      <c r="N1174" s="1">
        <v>148813</v>
      </c>
      <c r="O1174" s="1">
        <v>160000</v>
      </c>
      <c r="P1174" s="1">
        <v>160000</v>
      </c>
      <c r="Q1174" s="12"/>
      <c r="R1174" s="29">
        <f t="shared" si="57"/>
        <v>0</v>
      </c>
      <c r="S1174" t="str">
        <f t="shared" si="58"/>
        <v>OK</v>
      </c>
      <c r="T1174" s="10">
        <f>IFERROR(VLOOKUP(A1174,[1]!Tabla1[[#All],[Material]:[venta nueva]],38,FALSE),0)</f>
        <v>0</v>
      </c>
    </row>
    <row r="1175" spans="1:20" hidden="1" x14ac:dyDescent="0.35">
      <c r="A1175">
        <f t="shared" si="56"/>
        <v>1020869</v>
      </c>
      <c r="B1175" s="6" t="s">
        <v>1271</v>
      </c>
      <c r="C1175" s="7" t="s">
        <v>553</v>
      </c>
      <c r="D1175" s="7" t="s">
        <v>1096</v>
      </c>
      <c r="E1175" s="7" t="s">
        <v>491</v>
      </c>
      <c r="F1175" s="7" t="s">
        <v>492</v>
      </c>
      <c r="G1175" s="7" t="s">
        <v>1085</v>
      </c>
      <c r="H1175" s="7" t="s">
        <v>1019</v>
      </c>
      <c r="I1175" s="6" t="s">
        <v>10</v>
      </c>
      <c r="J1175" s="1"/>
      <c r="K1175" s="1"/>
      <c r="L1175" s="1"/>
      <c r="M1175" s="1"/>
      <c r="N1175" s="1"/>
      <c r="O1175" s="1"/>
      <c r="P1175" s="1">
        <v>80</v>
      </c>
      <c r="Q1175" s="12"/>
      <c r="R1175" s="29">
        <f t="shared" si="57"/>
        <v>-80</v>
      </c>
      <c r="S1175" t="str">
        <f t="shared" si="58"/>
        <v>Pendiente de ingreso</v>
      </c>
      <c r="T1175" s="10">
        <f>IFERROR(VLOOKUP(A1175,[1]!Tabla1[[#All],[Material]:[venta nueva]],38,FALSE),0)</f>
        <v>0</v>
      </c>
    </row>
    <row r="1176" spans="1:20" hidden="1" x14ac:dyDescent="0.35">
      <c r="A1176">
        <f t="shared" si="56"/>
        <v>1020878</v>
      </c>
      <c r="B1176" s="6" t="s">
        <v>1271</v>
      </c>
      <c r="C1176" s="7" t="s">
        <v>553</v>
      </c>
      <c r="D1176" s="7" t="s">
        <v>1096</v>
      </c>
      <c r="E1176" s="7" t="s">
        <v>472</v>
      </c>
      <c r="F1176" s="7" t="s">
        <v>473</v>
      </c>
      <c r="G1176" s="7" t="s">
        <v>1084</v>
      </c>
      <c r="H1176" s="7" t="s">
        <v>1017</v>
      </c>
      <c r="I1176" s="6" t="s">
        <v>8</v>
      </c>
      <c r="J1176" s="1">
        <v>1114</v>
      </c>
      <c r="K1176" s="1">
        <v>0</v>
      </c>
      <c r="L1176" s="1">
        <v>0</v>
      </c>
      <c r="M1176" s="1">
        <v>1114</v>
      </c>
      <c r="N1176" s="1">
        <v>0</v>
      </c>
      <c r="O1176" s="1">
        <v>0</v>
      </c>
      <c r="P1176" s="1"/>
      <c r="Q1176" s="12"/>
      <c r="R1176" s="29">
        <f t="shared" si="57"/>
        <v>0</v>
      </c>
      <c r="S1176" t="str">
        <f t="shared" si="58"/>
        <v>OK</v>
      </c>
      <c r="T1176" s="10">
        <f>IFERROR(VLOOKUP(A1176,[1]!Tabla1[[#All],[Material]:[venta nueva]],38,FALSE),0)</f>
        <v>0</v>
      </c>
    </row>
    <row r="1177" spans="1:20" hidden="1" x14ac:dyDescent="0.35">
      <c r="A1177">
        <f t="shared" si="56"/>
        <v>1020921</v>
      </c>
      <c r="B1177" s="6" t="s">
        <v>1271</v>
      </c>
      <c r="C1177" s="7" t="s">
        <v>553</v>
      </c>
      <c r="D1177" s="7" t="s">
        <v>1096</v>
      </c>
      <c r="E1177" s="7" t="s">
        <v>1255</v>
      </c>
      <c r="F1177" s="7" t="s">
        <v>1199</v>
      </c>
      <c r="G1177" s="7" t="s">
        <v>1076</v>
      </c>
      <c r="H1177" s="7" t="s">
        <v>1020</v>
      </c>
      <c r="I1177" s="6" t="s">
        <v>9</v>
      </c>
      <c r="J1177" s="1">
        <v>0</v>
      </c>
      <c r="K1177" s="1">
        <v>144</v>
      </c>
      <c r="L1177" s="1">
        <v>0</v>
      </c>
      <c r="M1177" s="1">
        <v>0</v>
      </c>
      <c r="N1177" s="1">
        <v>144</v>
      </c>
      <c r="O1177" s="1">
        <v>0</v>
      </c>
      <c r="P1177" s="1"/>
      <c r="Q1177" s="12"/>
      <c r="R1177" s="29">
        <f t="shared" si="57"/>
        <v>0</v>
      </c>
      <c r="S1177" t="str">
        <f t="shared" si="58"/>
        <v>OK</v>
      </c>
      <c r="T1177" s="10">
        <f>IFERROR(VLOOKUP(A1177,[1]!Tabla1[[#All],[Material]:[venta nueva]],38,FALSE),0)</f>
        <v>0</v>
      </c>
    </row>
    <row r="1178" spans="1:20" hidden="1" x14ac:dyDescent="0.35">
      <c r="A1178">
        <f t="shared" si="56"/>
        <v>1021005</v>
      </c>
      <c r="B1178" s="6" t="s">
        <v>1271</v>
      </c>
      <c r="C1178" s="7" t="s">
        <v>553</v>
      </c>
      <c r="D1178" s="7" t="s">
        <v>1096</v>
      </c>
      <c r="E1178" s="7" t="s">
        <v>101</v>
      </c>
      <c r="F1178" s="7" t="s">
        <v>102</v>
      </c>
      <c r="G1178" s="7" t="s">
        <v>1077</v>
      </c>
      <c r="H1178" s="7" t="s">
        <v>1005</v>
      </c>
      <c r="I1178" s="6" t="s">
        <v>9</v>
      </c>
      <c r="J1178" s="1">
        <v>18214</v>
      </c>
      <c r="K1178" s="1">
        <v>0</v>
      </c>
      <c r="L1178" s="1">
        <v>0</v>
      </c>
      <c r="M1178" s="1">
        <v>18214</v>
      </c>
      <c r="N1178" s="1">
        <v>0</v>
      </c>
      <c r="O1178" s="1">
        <v>0</v>
      </c>
      <c r="P1178" s="1"/>
      <c r="Q1178" s="12"/>
      <c r="R1178" s="29">
        <f t="shared" si="57"/>
        <v>0</v>
      </c>
      <c r="S1178" t="str">
        <f t="shared" si="58"/>
        <v>OK</v>
      </c>
      <c r="T1178" s="10">
        <f>IFERROR(VLOOKUP(A1178,[1]!Tabla1[[#All],[Material]:[venta nueva]],38,FALSE),0)</f>
        <v>0</v>
      </c>
    </row>
    <row r="1179" spans="1:20" hidden="1" x14ac:dyDescent="0.35">
      <c r="A1179">
        <f t="shared" si="56"/>
        <v>1021020</v>
      </c>
      <c r="B1179" s="6" t="s">
        <v>1271</v>
      </c>
      <c r="C1179" s="7" t="s">
        <v>553</v>
      </c>
      <c r="D1179" s="7" t="s">
        <v>1096</v>
      </c>
      <c r="E1179" s="7" t="s">
        <v>105</v>
      </c>
      <c r="F1179" s="7" t="s">
        <v>478</v>
      </c>
      <c r="G1179" s="7" t="s">
        <v>1079</v>
      </c>
      <c r="H1179" s="7" t="s">
        <v>1007</v>
      </c>
      <c r="I1179" s="6" t="s">
        <v>10</v>
      </c>
      <c r="J1179" s="1">
        <v>-1145</v>
      </c>
      <c r="K1179" s="1">
        <v>164</v>
      </c>
      <c r="L1179" s="1">
        <v>0</v>
      </c>
      <c r="M1179" s="1">
        <v>-1145</v>
      </c>
      <c r="N1179" s="1">
        <v>164</v>
      </c>
      <c r="O1179" s="1">
        <v>0</v>
      </c>
      <c r="P1179" s="1"/>
      <c r="Q1179" s="12"/>
      <c r="R1179" s="29">
        <f t="shared" si="57"/>
        <v>0</v>
      </c>
      <c r="S1179" t="str">
        <f t="shared" si="58"/>
        <v>OK</v>
      </c>
      <c r="T1179" s="10">
        <f>IFERROR(VLOOKUP(A1179,[1]!Tabla1[[#All],[Material]:[venta nueva]],38,FALSE),0)</f>
        <v>0</v>
      </c>
    </row>
    <row r="1180" spans="1:20" hidden="1" x14ac:dyDescent="0.35">
      <c r="A1180">
        <f t="shared" si="56"/>
        <v>1021026</v>
      </c>
      <c r="B1180" s="6" t="s">
        <v>1271</v>
      </c>
      <c r="C1180" s="7" t="s">
        <v>553</v>
      </c>
      <c r="D1180" s="7" t="s">
        <v>1096</v>
      </c>
      <c r="E1180" s="7" t="s">
        <v>524</v>
      </c>
      <c r="F1180" s="7" t="s">
        <v>525</v>
      </c>
      <c r="G1180" s="7" t="s">
        <v>1078</v>
      </c>
      <c r="H1180" s="7" t="s">
        <v>1009</v>
      </c>
      <c r="I1180" s="6" t="s">
        <v>10</v>
      </c>
      <c r="J1180" s="1">
        <v>619</v>
      </c>
      <c r="K1180" s="1">
        <v>42540</v>
      </c>
      <c r="L1180" s="1">
        <v>48000</v>
      </c>
      <c r="M1180" s="1">
        <v>619</v>
      </c>
      <c r="N1180" s="1">
        <v>42540</v>
      </c>
      <c r="O1180" s="1">
        <v>48000</v>
      </c>
      <c r="P1180" s="1">
        <v>48004</v>
      </c>
      <c r="Q1180" s="12"/>
      <c r="R1180" s="29">
        <f t="shared" si="57"/>
        <v>-4</v>
      </c>
      <c r="S1180" t="str">
        <f t="shared" si="58"/>
        <v>Pendiente de ingreso</v>
      </c>
      <c r="T1180" s="10">
        <f>IFERROR(VLOOKUP(A1180,[1]!Tabla1[[#All],[Material]:[venta nueva]],38,FALSE),0)</f>
        <v>0</v>
      </c>
    </row>
    <row r="1181" spans="1:20" hidden="1" x14ac:dyDescent="0.35">
      <c r="A1181">
        <f t="shared" si="56"/>
        <v>1021140</v>
      </c>
      <c r="B1181" s="6" t="s">
        <v>1271</v>
      </c>
      <c r="C1181" s="7" t="s">
        <v>553</v>
      </c>
      <c r="D1181" s="7" t="s">
        <v>1096</v>
      </c>
      <c r="E1181" s="7" t="s">
        <v>441</v>
      </c>
      <c r="F1181" s="7" t="s">
        <v>442</v>
      </c>
      <c r="G1181" s="7" t="s">
        <v>1074</v>
      </c>
      <c r="H1181" s="7" t="s">
        <v>1001</v>
      </c>
      <c r="I1181" s="6" t="s">
        <v>8</v>
      </c>
      <c r="J1181" s="1">
        <v>4360</v>
      </c>
      <c r="K1181" s="1">
        <v>0</v>
      </c>
      <c r="L1181" s="1">
        <v>0</v>
      </c>
      <c r="M1181" s="1">
        <v>4360</v>
      </c>
      <c r="N1181" s="1">
        <v>0</v>
      </c>
      <c r="O1181" s="1">
        <v>0</v>
      </c>
      <c r="P1181" s="1"/>
      <c r="Q1181" s="12"/>
      <c r="R1181" s="29">
        <f t="shared" si="57"/>
        <v>0</v>
      </c>
      <c r="S1181" t="str">
        <f t="shared" si="58"/>
        <v>OK</v>
      </c>
      <c r="T1181" s="10">
        <f>IFERROR(VLOOKUP(A1181,[1]!Tabla1[[#All],[Material]:[venta nueva]],38,FALSE),0)</f>
        <v>0</v>
      </c>
    </row>
    <row r="1182" spans="1:20" hidden="1" x14ac:dyDescent="0.35">
      <c r="A1182">
        <f t="shared" si="56"/>
        <v>1021237</v>
      </c>
      <c r="B1182" s="6" t="s">
        <v>1271</v>
      </c>
      <c r="C1182" s="7" t="s">
        <v>553</v>
      </c>
      <c r="D1182" s="7" t="s">
        <v>1096</v>
      </c>
      <c r="E1182" s="7" t="s">
        <v>139</v>
      </c>
      <c r="F1182" s="7" t="s">
        <v>140</v>
      </c>
      <c r="G1182" s="7" t="s">
        <v>1081</v>
      </c>
      <c r="H1182" s="7" t="s">
        <v>1010</v>
      </c>
      <c r="I1182" s="6" t="s">
        <v>9</v>
      </c>
      <c r="J1182" s="1">
        <v>-11600</v>
      </c>
      <c r="K1182" s="1">
        <v>11600</v>
      </c>
      <c r="L1182" s="1">
        <v>0</v>
      </c>
      <c r="M1182" s="1">
        <v>-11600</v>
      </c>
      <c r="N1182" s="1">
        <v>11600</v>
      </c>
      <c r="O1182" s="1">
        <v>0</v>
      </c>
      <c r="P1182" s="1"/>
      <c r="Q1182" s="12"/>
      <c r="R1182" s="29">
        <f t="shared" si="57"/>
        <v>0</v>
      </c>
      <c r="S1182" t="str">
        <f t="shared" si="58"/>
        <v>OK</v>
      </c>
      <c r="T1182" s="10">
        <f>IFERROR(VLOOKUP(A1182,[1]!Tabla1[[#All],[Material]:[venta nueva]],38,FALSE),0)</f>
        <v>0</v>
      </c>
    </row>
    <row r="1183" spans="1:20" hidden="1" x14ac:dyDescent="0.35">
      <c r="A1183">
        <f t="shared" si="56"/>
        <v>1021260</v>
      </c>
      <c r="B1183" s="6" t="s">
        <v>1271</v>
      </c>
      <c r="C1183" s="7" t="s">
        <v>553</v>
      </c>
      <c r="D1183" s="7" t="s">
        <v>1096</v>
      </c>
      <c r="E1183" s="7" t="s">
        <v>456</v>
      </c>
      <c r="F1183" s="7" t="s">
        <v>457</v>
      </c>
      <c r="G1183" s="7" t="s">
        <v>1069</v>
      </c>
      <c r="H1183" s="7" t="s">
        <v>1026</v>
      </c>
      <c r="I1183" s="6" t="s">
        <v>8</v>
      </c>
      <c r="J1183" s="1">
        <v>2581</v>
      </c>
      <c r="K1183" s="1">
        <v>0</v>
      </c>
      <c r="L1183" s="1">
        <v>0</v>
      </c>
      <c r="M1183" s="1">
        <v>2581</v>
      </c>
      <c r="N1183" s="1">
        <v>0</v>
      </c>
      <c r="O1183" s="1">
        <v>0</v>
      </c>
      <c r="P1183" s="1"/>
      <c r="Q1183" s="12"/>
      <c r="R1183" s="29">
        <f t="shared" si="57"/>
        <v>0</v>
      </c>
      <c r="S1183" t="str">
        <f t="shared" si="58"/>
        <v>OK</v>
      </c>
      <c r="T1183" s="10">
        <f>IFERROR(VLOOKUP(A1183,[1]!Tabla1[[#All],[Material]:[venta nueva]],38,FALSE),0)</f>
        <v>0</v>
      </c>
    </row>
    <row r="1184" spans="1:20" hidden="1" x14ac:dyDescent="0.35">
      <c r="A1184">
        <f t="shared" si="56"/>
        <v>1021263</v>
      </c>
      <c r="B1184" s="6" t="s">
        <v>1271</v>
      </c>
      <c r="C1184" s="7" t="s">
        <v>553</v>
      </c>
      <c r="D1184" s="7" t="s">
        <v>1096</v>
      </c>
      <c r="E1184" s="7" t="s">
        <v>141</v>
      </c>
      <c r="F1184" s="7" t="s">
        <v>96</v>
      </c>
      <c r="G1184" s="7" t="s">
        <v>1076</v>
      </c>
      <c r="H1184" s="7" t="s">
        <v>1022</v>
      </c>
      <c r="I1184" s="6" t="s">
        <v>9</v>
      </c>
      <c r="J1184" s="1">
        <v>3172</v>
      </c>
      <c r="K1184" s="1">
        <v>68828</v>
      </c>
      <c r="L1184" s="1">
        <v>120000</v>
      </c>
      <c r="M1184" s="1">
        <v>3172</v>
      </c>
      <c r="N1184" s="1">
        <v>68828</v>
      </c>
      <c r="O1184" s="1">
        <v>120000</v>
      </c>
      <c r="P1184" s="1"/>
      <c r="Q1184" s="12"/>
      <c r="R1184" s="29">
        <f t="shared" si="57"/>
        <v>120000</v>
      </c>
      <c r="S1184" t="str">
        <f t="shared" si="58"/>
        <v>Sobre ingreso</v>
      </c>
      <c r="T1184" s="10">
        <f>IFERROR(VLOOKUP(A1184,[1]!Tabla1[[#All],[Material]:[venta nueva]],38,FALSE),0)</f>
        <v>0</v>
      </c>
    </row>
    <row r="1185" spans="1:20" hidden="1" x14ac:dyDescent="0.35">
      <c r="A1185">
        <f t="shared" si="56"/>
        <v>1021270</v>
      </c>
      <c r="B1185" s="6" t="s">
        <v>1271</v>
      </c>
      <c r="C1185" s="7" t="s">
        <v>553</v>
      </c>
      <c r="D1185" s="7" t="s">
        <v>1096</v>
      </c>
      <c r="E1185" s="7" t="s">
        <v>443</v>
      </c>
      <c r="F1185" s="7" t="s">
        <v>142</v>
      </c>
      <c r="G1185" s="7" t="s">
        <v>1080</v>
      </c>
      <c r="H1185" s="7" t="s">
        <v>1030</v>
      </c>
      <c r="I1185" s="6" t="s">
        <v>10</v>
      </c>
      <c r="J1185" s="1">
        <v>6811</v>
      </c>
      <c r="K1185" s="1">
        <v>89189</v>
      </c>
      <c r="L1185" s="1">
        <v>96000</v>
      </c>
      <c r="M1185" s="1">
        <v>6811</v>
      </c>
      <c r="N1185" s="1">
        <v>89189</v>
      </c>
      <c r="O1185" s="1">
        <v>96000</v>
      </c>
      <c r="P1185" s="1">
        <v>96000</v>
      </c>
      <c r="Q1185" s="12"/>
      <c r="R1185" s="29">
        <f t="shared" si="57"/>
        <v>0</v>
      </c>
      <c r="S1185" t="str">
        <f t="shared" si="58"/>
        <v>OK</v>
      </c>
      <c r="T1185" s="10">
        <f>IFERROR(VLOOKUP(A1185,[1]!Tabla1[[#All],[Material]:[venta nueva]],38,FALSE),0)</f>
        <v>0</v>
      </c>
    </row>
    <row r="1186" spans="1:20" hidden="1" x14ac:dyDescent="0.35">
      <c r="A1186">
        <f t="shared" si="56"/>
        <v>1021272</v>
      </c>
      <c r="B1186" s="6" t="s">
        <v>1271</v>
      </c>
      <c r="C1186" s="7" t="s">
        <v>553</v>
      </c>
      <c r="D1186" s="7" t="s">
        <v>1096</v>
      </c>
      <c r="E1186" s="7" t="s">
        <v>143</v>
      </c>
      <c r="F1186" s="7" t="s">
        <v>144</v>
      </c>
      <c r="G1186" s="7" t="s">
        <v>1080</v>
      </c>
      <c r="H1186" s="7" t="s">
        <v>1030</v>
      </c>
      <c r="I1186" s="6" t="s">
        <v>10</v>
      </c>
      <c r="J1186" s="1">
        <v>-1588</v>
      </c>
      <c r="K1186" s="1">
        <v>308581</v>
      </c>
      <c r="L1186" s="1">
        <v>312000</v>
      </c>
      <c r="M1186" s="1">
        <v>-1588</v>
      </c>
      <c r="N1186" s="1">
        <v>308581</v>
      </c>
      <c r="O1186" s="1">
        <v>312000</v>
      </c>
      <c r="P1186" s="1">
        <v>312000</v>
      </c>
      <c r="Q1186" s="12"/>
      <c r="R1186" s="29">
        <f t="shared" si="57"/>
        <v>0</v>
      </c>
      <c r="S1186" t="str">
        <f t="shared" si="58"/>
        <v>OK</v>
      </c>
      <c r="T1186" s="10">
        <f>IFERROR(VLOOKUP(A1186,[1]!Tabla1[[#All],[Material]:[venta nueva]],38,FALSE),0)</f>
        <v>0</v>
      </c>
    </row>
    <row r="1187" spans="1:20" hidden="1" x14ac:dyDescent="0.35">
      <c r="A1187">
        <f t="shared" si="56"/>
        <v>1021287</v>
      </c>
      <c r="B1187" s="6" t="s">
        <v>1271</v>
      </c>
      <c r="C1187" s="7" t="s">
        <v>553</v>
      </c>
      <c r="D1187" s="7" t="s">
        <v>1096</v>
      </c>
      <c r="E1187" s="7" t="s">
        <v>145</v>
      </c>
      <c r="F1187" s="7" t="s">
        <v>146</v>
      </c>
      <c r="G1187" s="7" t="s">
        <v>1078</v>
      </c>
      <c r="H1187" s="7" t="s">
        <v>1006</v>
      </c>
      <c r="I1187" s="6" t="s">
        <v>9</v>
      </c>
      <c r="J1187" s="1">
        <v>-59</v>
      </c>
      <c r="K1187" s="1">
        <v>1376</v>
      </c>
      <c r="L1187" s="1">
        <v>0</v>
      </c>
      <c r="M1187" s="1">
        <v>-59</v>
      </c>
      <c r="N1187" s="1">
        <v>1376</v>
      </c>
      <c r="O1187" s="1">
        <v>0</v>
      </c>
      <c r="P1187" s="1"/>
      <c r="Q1187" s="12"/>
      <c r="R1187" s="29">
        <f t="shared" si="57"/>
        <v>0</v>
      </c>
      <c r="S1187" t="str">
        <f t="shared" si="58"/>
        <v>OK</v>
      </c>
      <c r="T1187" s="10">
        <f>IFERROR(VLOOKUP(A1187,[1]!Tabla1[[#All],[Material]:[venta nueva]],38,FALSE),0)</f>
        <v>0</v>
      </c>
    </row>
    <row r="1188" spans="1:20" hidden="1" x14ac:dyDescent="0.35">
      <c r="A1188">
        <f t="shared" si="56"/>
        <v>1021398</v>
      </c>
      <c r="B1188" s="6" t="s">
        <v>1271</v>
      </c>
      <c r="C1188" s="7" t="s">
        <v>553</v>
      </c>
      <c r="D1188" s="7" t="s">
        <v>1096</v>
      </c>
      <c r="E1188" s="7" t="s">
        <v>460</v>
      </c>
      <c r="F1188" s="7" t="s">
        <v>78</v>
      </c>
      <c r="G1188" s="7" t="s">
        <v>985</v>
      </c>
      <c r="H1188" s="7" t="s">
        <v>1012</v>
      </c>
      <c r="I1188" s="6" t="s">
        <v>8</v>
      </c>
      <c r="J1188" s="1">
        <v>0</v>
      </c>
      <c r="K1188" s="1">
        <v>48081</v>
      </c>
      <c r="L1188" s="1">
        <v>48000</v>
      </c>
      <c r="M1188" s="1">
        <v>0</v>
      </c>
      <c r="N1188" s="1">
        <v>19740</v>
      </c>
      <c r="O1188" s="1">
        <v>19659</v>
      </c>
      <c r="P1188" s="1">
        <v>19658.677</v>
      </c>
      <c r="Q1188" s="12"/>
      <c r="R1188" s="29">
        <f t="shared" si="57"/>
        <v>0.32300000000032014</v>
      </c>
      <c r="S1188" t="str">
        <f t="shared" si="58"/>
        <v>Sobre ingreso</v>
      </c>
      <c r="T1188" s="10">
        <f>IFERROR(VLOOKUP(A1188,[1]!Tabla1[[#All],[Material]:[venta nueva]],38,FALSE),0)</f>
        <v>0</v>
      </c>
    </row>
    <row r="1189" spans="1:20" hidden="1" x14ac:dyDescent="0.35">
      <c r="A1189">
        <f t="shared" si="56"/>
        <v>1021433</v>
      </c>
      <c r="B1189" s="6" t="s">
        <v>1271</v>
      </c>
      <c r="C1189" s="7" t="s">
        <v>553</v>
      </c>
      <c r="D1189" s="7" t="s">
        <v>1096</v>
      </c>
      <c r="E1189" s="7" t="s">
        <v>555</v>
      </c>
      <c r="F1189" s="7" t="s">
        <v>149</v>
      </c>
      <c r="G1189" s="7" t="s">
        <v>1076</v>
      </c>
      <c r="H1189" s="7" t="s">
        <v>1022</v>
      </c>
      <c r="I1189" s="6" t="s">
        <v>9</v>
      </c>
      <c r="J1189" s="1">
        <v>0</v>
      </c>
      <c r="K1189" s="1">
        <v>48000</v>
      </c>
      <c r="L1189" s="1">
        <v>48000</v>
      </c>
      <c r="M1189" s="1">
        <v>0</v>
      </c>
      <c r="N1189" s="1">
        <v>24000</v>
      </c>
      <c r="O1189" s="1">
        <v>24000</v>
      </c>
      <c r="P1189" s="1">
        <v>24003</v>
      </c>
      <c r="Q1189" s="12"/>
      <c r="R1189" s="29">
        <f t="shared" si="57"/>
        <v>-3</v>
      </c>
      <c r="S1189" t="str">
        <f t="shared" si="58"/>
        <v>Pendiente de ingreso</v>
      </c>
      <c r="T1189" s="10">
        <f>IFERROR(VLOOKUP(A1189,[1]!Tabla1[[#All],[Material]:[venta nueva]],38,FALSE),0)</f>
        <v>0</v>
      </c>
    </row>
    <row r="1190" spans="1:20" hidden="1" x14ac:dyDescent="0.35">
      <c r="A1190">
        <f t="shared" si="56"/>
        <v>1021435</v>
      </c>
      <c r="B1190" s="6" t="s">
        <v>1271</v>
      </c>
      <c r="C1190" s="7" t="s">
        <v>553</v>
      </c>
      <c r="D1190" s="7" t="s">
        <v>1096</v>
      </c>
      <c r="E1190" s="7" t="s">
        <v>150</v>
      </c>
      <c r="F1190" s="7" t="s">
        <v>151</v>
      </c>
      <c r="G1190" s="7" t="s">
        <v>1078</v>
      </c>
      <c r="H1190" s="7" t="s">
        <v>1009</v>
      </c>
      <c r="I1190" s="6" t="s">
        <v>9</v>
      </c>
      <c r="J1190" s="1">
        <v>83565</v>
      </c>
      <c r="K1190" s="1">
        <v>36435</v>
      </c>
      <c r="L1190" s="1">
        <v>120000</v>
      </c>
      <c r="M1190" s="1">
        <v>83565</v>
      </c>
      <c r="N1190" s="1">
        <v>180435</v>
      </c>
      <c r="O1190" s="1">
        <v>120000</v>
      </c>
      <c r="P1190" s="1"/>
      <c r="Q1190" s="12"/>
      <c r="R1190" s="29">
        <f t="shared" si="57"/>
        <v>120000</v>
      </c>
      <c r="S1190" t="str">
        <f t="shared" si="58"/>
        <v>Sobre ingreso</v>
      </c>
      <c r="T1190" s="10">
        <f>IFERROR(VLOOKUP(A1190,[1]!Tabla1[[#All],[Material]:[venta nueva]],38,FALSE),0)</f>
        <v>0</v>
      </c>
    </row>
    <row r="1191" spans="1:20" hidden="1" x14ac:dyDescent="0.35">
      <c r="A1191">
        <f t="shared" si="56"/>
        <v>1021474</v>
      </c>
      <c r="B1191" s="6" t="s">
        <v>1271</v>
      </c>
      <c r="C1191" s="7" t="s">
        <v>553</v>
      </c>
      <c r="D1191" s="7" t="s">
        <v>1096</v>
      </c>
      <c r="E1191" s="7" t="s">
        <v>154</v>
      </c>
      <c r="F1191" s="7" t="s">
        <v>155</v>
      </c>
      <c r="G1191" s="7" t="s">
        <v>1078</v>
      </c>
      <c r="H1191" s="7" t="s">
        <v>1009</v>
      </c>
      <c r="I1191" s="6" t="s">
        <v>9</v>
      </c>
      <c r="J1191" s="1">
        <v>-47984</v>
      </c>
      <c r="K1191" s="1">
        <v>47984</v>
      </c>
      <c r="L1191" s="1">
        <v>0</v>
      </c>
      <c r="M1191" s="1">
        <v>-47984</v>
      </c>
      <c r="N1191" s="1">
        <v>63706</v>
      </c>
      <c r="O1191" s="1">
        <v>0</v>
      </c>
      <c r="P1191" s="1"/>
      <c r="Q1191" s="12"/>
      <c r="R1191" s="29">
        <f t="shared" si="57"/>
        <v>0</v>
      </c>
      <c r="S1191" t="str">
        <f t="shared" si="58"/>
        <v>OK</v>
      </c>
      <c r="T1191" s="10">
        <f>IFERROR(VLOOKUP(A1191,[1]!Tabla1[[#All],[Material]:[venta nueva]],38,FALSE),0)</f>
        <v>0</v>
      </c>
    </row>
    <row r="1192" spans="1:20" hidden="1" x14ac:dyDescent="0.35">
      <c r="A1192">
        <f t="shared" si="56"/>
        <v>1021538</v>
      </c>
      <c r="B1192" s="6" t="s">
        <v>1271</v>
      </c>
      <c r="C1192" s="7" t="s">
        <v>553</v>
      </c>
      <c r="D1192" s="7" t="s">
        <v>1096</v>
      </c>
      <c r="E1192" s="7" t="s">
        <v>158</v>
      </c>
      <c r="F1192" s="7" t="s">
        <v>159</v>
      </c>
      <c r="G1192" s="7" t="s">
        <v>1082</v>
      </c>
      <c r="H1192" s="7" t="s">
        <v>1013</v>
      </c>
      <c r="I1192" s="6" t="s">
        <v>8</v>
      </c>
      <c r="J1192" s="1">
        <v>17578</v>
      </c>
      <c r="K1192" s="1">
        <v>95786</v>
      </c>
      <c r="L1192" s="1">
        <v>120000</v>
      </c>
      <c r="M1192" s="1">
        <v>17578</v>
      </c>
      <c r="N1192" s="1">
        <v>95786</v>
      </c>
      <c r="O1192" s="1">
        <v>120000</v>
      </c>
      <c r="P1192" s="1">
        <v>119992.068</v>
      </c>
      <c r="Q1192" s="12"/>
      <c r="R1192" s="29">
        <f t="shared" si="57"/>
        <v>7.9320000000006985</v>
      </c>
      <c r="S1192" t="str">
        <f t="shared" si="58"/>
        <v>Sobre ingreso</v>
      </c>
      <c r="T1192" s="10">
        <f>IFERROR(VLOOKUP(A1192,[1]!Tabla1[[#All],[Material]:[venta nueva]],38,FALSE),0)</f>
        <v>0</v>
      </c>
    </row>
    <row r="1193" spans="1:20" hidden="1" x14ac:dyDescent="0.35">
      <c r="A1193">
        <f t="shared" si="56"/>
        <v>1021539</v>
      </c>
      <c r="B1193" s="6" t="s">
        <v>1271</v>
      </c>
      <c r="C1193" s="7" t="s">
        <v>553</v>
      </c>
      <c r="D1193" s="7" t="s">
        <v>1096</v>
      </c>
      <c r="E1193" s="7" t="s">
        <v>554</v>
      </c>
      <c r="F1193" s="7" t="s">
        <v>160</v>
      </c>
      <c r="G1193" s="7" t="s">
        <v>1082</v>
      </c>
      <c r="H1193" s="7" t="s">
        <v>1013</v>
      </c>
      <c r="I1193" s="6" t="s">
        <v>8</v>
      </c>
      <c r="J1193" s="1">
        <v>27862</v>
      </c>
      <c r="K1193" s="1">
        <v>0</v>
      </c>
      <c r="L1193" s="1">
        <v>24000</v>
      </c>
      <c r="M1193" s="1">
        <v>27862</v>
      </c>
      <c r="N1193" s="1">
        <v>0</v>
      </c>
      <c r="O1193" s="1">
        <v>24000</v>
      </c>
      <c r="P1193" s="1">
        <v>23995.017</v>
      </c>
      <c r="Q1193" s="12"/>
      <c r="R1193" s="29">
        <f t="shared" si="57"/>
        <v>4.9830000000001746</v>
      </c>
      <c r="S1193" t="str">
        <f t="shared" si="58"/>
        <v>Sobre ingreso</v>
      </c>
      <c r="T1193" s="10">
        <f>IFERROR(VLOOKUP(A1193,[1]!Tabla1[[#All],[Material]:[venta nueva]],38,FALSE),0)</f>
        <v>0</v>
      </c>
    </row>
    <row r="1194" spans="1:20" hidden="1" x14ac:dyDescent="0.35">
      <c r="A1194">
        <f t="shared" si="56"/>
        <v>1021550</v>
      </c>
      <c r="B1194" s="6" t="s">
        <v>1271</v>
      </c>
      <c r="C1194" s="7" t="s">
        <v>553</v>
      </c>
      <c r="D1194" s="7" t="s">
        <v>1096</v>
      </c>
      <c r="E1194" s="7" t="s">
        <v>161</v>
      </c>
      <c r="F1194" s="7" t="s">
        <v>162</v>
      </c>
      <c r="G1194" s="7" t="s">
        <v>1081</v>
      </c>
      <c r="H1194" s="7" t="s">
        <v>1010</v>
      </c>
      <c r="I1194" s="6" t="s">
        <v>9</v>
      </c>
      <c r="J1194" s="1">
        <v>-23992</v>
      </c>
      <c r="K1194" s="1">
        <v>57563</v>
      </c>
      <c r="L1194" s="1">
        <v>0</v>
      </c>
      <c r="M1194" s="1">
        <v>-23992</v>
      </c>
      <c r="N1194" s="1">
        <v>57563</v>
      </c>
      <c r="O1194" s="1">
        <v>0</v>
      </c>
      <c r="P1194" s="1"/>
      <c r="Q1194" s="12"/>
      <c r="R1194" s="29">
        <f t="shared" si="57"/>
        <v>0</v>
      </c>
      <c r="S1194" t="str">
        <f t="shared" si="58"/>
        <v>OK</v>
      </c>
      <c r="T1194" s="10">
        <f>IFERROR(VLOOKUP(A1194,[1]!Tabla1[[#All],[Material]:[venta nueva]],38,FALSE),0)</f>
        <v>0</v>
      </c>
    </row>
    <row r="1195" spans="1:20" hidden="1" x14ac:dyDescent="0.35">
      <c r="A1195">
        <f t="shared" si="56"/>
        <v>1021555</v>
      </c>
      <c r="B1195" s="6" t="s">
        <v>1271</v>
      </c>
      <c r="C1195" s="7" t="s">
        <v>553</v>
      </c>
      <c r="D1195" s="7" t="s">
        <v>1096</v>
      </c>
      <c r="E1195" s="7" t="s">
        <v>163</v>
      </c>
      <c r="F1195" s="7" t="s">
        <v>164</v>
      </c>
      <c r="G1195" s="7" t="s">
        <v>1078</v>
      </c>
      <c r="H1195" s="7" t="s">
        <v>1009</v>
      </c>
      <c r="I1195" s="6" t="s">
        <v>10</v>
      </c>
      <c r="J1195" s="1">
        <v>-29191</v>
      </c>
      <c r="K1195" s="1">
        <v>164583</v>
      </c>
      <c r="L1195" s="1">
        <v>144000</v>
      </c>
      <c r="M1195" s="1">
        <v>-29191</v>
      </c>
      <c r="N1195" s="1">
        <v>164583</v>
      </c>
      <c r="O1195" s="1">
        <v>144000</v>
      </c>
      <c r="P1195" s="1">
        <v>144012</v>
      </c>
      <c r="Q1195" s="12"/>
      <c r="R1195" s="29">
        <f t="shared" si="57"/>
        <v>-12</v>
      </c>
      <c r="S1195" t="str">
        <f t="shared" si="58"/>
        <v>Pendiente de ingreso</v>
      </c>
      <c r="T1195" s="10">
        <f>IFERROR(VLOOKUP(A1195,[1]!Tabla1[[#All],[Material]:[venta nueva]],38,FALSE),0)</f>
        <v>0</v>
      </c>
    </row>
    <row r="1196" spans="1:20" hidden="1" x14ac:dyDescent="0.35">
      <c r="A1196">
        <f t="shared" si="56"/>
        <v>1021596</v>
      </c>
      <c r="B1196" s="6" t="s">
        <v>1271</v>
      </c>
      <c r="C1196" s="7" t="s">
        <v>553</v>
      </c>
      <c r="D1196" s="7" t="s">
        <v>1096</v>
      </c>
      <c r="E1196" s="7" t="s">
        <v>508</v>
      </c>
      <c r="F1196" s="7" t="s">
        <v>148</v>
      </c>
      <c r="G1196" s="7" t="s">
        <v>1080</v>
      </c>
      <c r="H1196" s="7" t="s">
        <v>1031</v>
      </c>
      <c r="I1196" s="6" t="s">
        <v>10</v>
      </c>
      <c r="J1196" s="1">
        <v>0</v>
      </c>
      <c r="K1196" s="1">
        <v>32856</v>
      </c>
      <c r="L1196" s="1">
        <v>24000</v>
      </c>
      <c r="M1196" s="1">
        <v>0</v>
      </c>
      <c r="N1196" s="1">
        <v>32856</v>
      </c>
      <c r="O1196" s="1">
        <v>24000</v>
      </c>
      <c r="P1196" s="1">
        <v>24002</v>
      </c>
      <c r="Q1196" s="12"/>
      <c r="R1196" s="29">
        <f t="shared" si="57"/>
        <v>-2</v>
      </c>
      <c r="S1196" t="str">
        <f t="shared" si="58"/>
        <v>Pendiente de ingreso</v>
      </c>
      <c r="T1196" s="10">
        <f>IFERROR(VLOOKUP(A1196,[1]!Tabla1[[#All],[Material]:[venta nueva]],38,FALSE),0)</f>
        <v>0</v>
      </c>
    </row>
    <row r="1197" spans="1:20" hidden="1" x14ac:dyDescent="0.35">
      <c r="A1197">
        <f t="shared" si="56"/>
        <v>1021731</v>
      </c>
      <c r="B1197" s="6" t="s">
        <v>1271</v>
      </c>
      <c r="C1197" s="7" t="s">
        <v>553</v>
      </c>
      <c r="D1197" s="7" t="s">
        <v>1096</v>
      </c>
      <c r="E1197" s="7" t="s">
        <v>174</v>
      </c>
      <c r="F1197" s="7" t="s">
        <v>175</v>
      </c>
      <c r="G1197" s="7" t="s">
        <v>1086</v>
      </c>
      <c r="H1197" s="7" t="s">
        <v>1025</v>
      </c>
      <c r="I1197" s="6" t="s">
        <v>14</v>
      </c>
      <c r="J1197" s="1">
        <v>0</v>
      </c>
      <c r="K1197" s="1">
        <v>120000</v>
      </c>
      <c r="L1197" s="1">
        <v>120000</v>
      </c>
      <c r="M1197" s="1">
        <v>0</v>
      </c>
      <c r="N1197" s="1">
        <v>120000</v>
      </c>
      <c r="O1197" s="1">
        <v>120000</v>
      </c>
      <c r="P1197" s="1"/>
      <c r="Q1197" s="12"/>
      <c r="R1197" s="29">
        <f t="shared" si="57"/>
        <v>120000</v>
      </c>
      <c r="S1197" t="str">
        <f t="shared" si="58"/>
        <v>Sobre ingreso</v>
      </c>
      <c r="T1197" s="10">
        <f>IFERROR(VLOOKUP(A1197,[1]!Tabla1[[#All],[Material]:[venta nueva]],38,FALSE),0)</f>
        <v>0</v>
      </c>
    </row>
    <row r="1198" spans="1:20" hidden="1" x14ac:dyDescent="0.35">
      <c r="A1198">
        <f t="shared" si="56"/>
        <v>1021732</v>
      </c>
      <c r="B1198" s="6" t="s">
        <v>1271</v>
      </c>
      <c r="C1198" s="7" t="s">
        <v>553</v>
      </c>
      <c r="D1198" s="7" t="s">
        <v>1096</v>
      </c>
      <c r="E1198" s="7" t="s">
        <v>176</v>
      </c>
      <c r="F1198" s="7" t="s">
        <v>177</v>
      </c>
      <c r="G1198" s="7" t="s">
        <v>1084</v>
      </c>
      <c r="H1198" s="7" t="s">
        <v>1032</v>
      </c>
      <c r="I1198" s="6" t="s">
        <v>14</v>
      </c>
      <c r="J1198" s="1">
        <v>-28609</v>
      </c>
      <c r="K1198" s="1">
        <v>281404</v>
      </c>
      <c r="L1198" s="1">
        <v>264000</v>
      </c>
      <c r="M1198" s="1">
        <v>-28609</v>
      </c>
      <c r="N1198" s="1">
        <v>281404</v>
      </c>
      <c r="O1198" s="1">
        <v>264000</v>
      </c>
      <c r="P1198" s="1">
        <v>264000</v>
      </c>
      <c r="Q1198" s="12"/>
      <c r="R1198" s="29">
        <f t="shared" si="57"/>
        <v>0</v>
      </c>
      <c r="S1198" t="str">
        <f t="shared" si="58"/>
        <v>OK</v>
      </c>
      <c r="T1198" s="10">
        <f>IFERROR(VLOOKUP(A1198,[1]!Tabla1[[#All],[Material]:[venta nueva]],38,FALSE),0)</f>
        <v>0</v>
      </c>
    </row>
    <row r="1199" spans="1:20" hidden="1" x14ac:dyDescent="0.35">
      <c r="A1199">
        <f t="shared" si="56"/>
        <v>1021733</v>
      </c>
      <c r="B1199" s="6" t="s">
        <v>1271</v>
      </c>
      <c r="C1199" s="7" t="s">
        <v>553</v>
      </c>
      <c r="D1199" s="7" t="s">
        <v>1096</v>
      </c>
      <c r="E1199" s="7" t="s">
        <v>178</v>
      </c>
      <c r="F1199" s="7" t="s">
        <v>149</v>
      </c>
      <c r="G1199" s="7" t="s">
        <v>1076</v>
      </c>
      <c r="H1199" s="7" t="s">
        <v>1022</v>
      </c>
      <c r="I1199" s="6" t="s">
        <v>14</v>
      </c>
      <c r="J1199" s="1">
        <v>5293</v>
      </c>
      <c r="K1199" s="1">
        <v>84556</v>
      </c>
      <c r="L1199" s="1">
        <v>0</v>
      </c>
      <c r="M1199" s="1">
        <v>5293</v>
      </c>
      <c r="N1199" s="1">
        <v>84556</v>
      </c>
      <c r="O1199" s="1">
        <v>4433</v>
      </c>
      <c r="P1199" s="1"/>
      <c r="Q1199" s="12"/>
      <c r="R1199" s="29">
        <f t="shared" si="57"/>
        <v>4433</v>
      </c>
      <c r="S1199" t="str">
        <f t="shared" si="58"/>
        <v>Sobre ingreso</v>
      </c>
      <c r="T1199" s="10">
        <f>IFERROR(VLOOKUP(A1199,[1]!Tabla1[[#All],[Material]:[venta nueva]],38,FALSE),0)</f>
        <v>0</v>
      </c>
    </row>
    <row r="1200" spans="1:20" hidden="1" x14ac:dyDescent="0.35">
      <c r="A1200">
        <f t="shared" si="56"/>
        <v>1021735</v>
      </c>
      <c r="B1200" s="6" t="s">
        <v>1271</v>
      </c>
      <c r="C1200" s="7" t="s">
        <v>553</v>
      </c>
      <c r="D1200" s="7" t="s">
        <v>1096</v>
      </c>
      <c r="E1200" s="7" t="s">
        <v>179</v>
      </c>
      <c r="F1200" s="7" t="s">
        <v>180</v>
      </c>
      <c r="G1200" s="7" t="s">
        <v>1069</v>
      </c>
      <c r="H1200" s="7" t="s">
        <v>1033</v>
      </c>
      <c r="I1200" s="6" t="s">
        <v>14</v>
      </c>
      <c r="J1200" s="1">
        <v>0</v>
      </c>
      <c r="K1200" s="1">
        <v>120000</v>
      </c>
      <c r="L1200" s="1">
        <v>120000</v>
      </c>
      <c r="M1200" s="1">
        <v>0</v>
      </c>
      <c r="N1200" s="1">
        <v>120000</v>
      </c>
      <c r="O1200" s="1">
        <v>120000</v>
      </c>
      <c r="P1200" s="1">
        <v>72000</v>
      </c>
      <c r="Q1200" s="12"/>
      <c r="R1200" s="29">
        <f t="shared" si="57"/>
        <v>48000</v>
      </c>
      <c r="S1200" t="str">
        <f t="shared" si="58"/>
        <v>Sobre ingreso</v>
      </c>
      <c r="T1200" s="10">
        <f>IFERROR(VLOOKUP(A1200,[1]!Tabla1[[#All],[Material]:[venta nueva]],38,FALSE),0)</f>
        <v>0</v>
      </c>
    </row>
    <row r="1201" spans="1:20" hidden="1" x14ac:dyDescent="0.35">
      <c r="A1201">
        <f t="shared" si="56"/>
        <v>1021737</v>
      </c>
      <c r="B1201" s="6" t="s">
        <v>1271</v>
      </c>
      <c r="C1201" s="7" t="s">
        <v>553</v>
      </c>
      <c r="D1201" s="7" t="s">
        <v>1096</v>
      </c>
      <c r="E1201" s="7" t="s">
        <v>181</v>
      </c>
      <c r="F1201" s="7" t="s">
        <v>182</v>
      </c>
      <c r="G1201" s="7" t="s">
        <v>1069</v>
      </c>
      <c r="H1201" s="7" t="s">
        <v>1033</v>
      </c>
      <c r="I1201" s="6" t="s">
        <v>14</v>
      </c>
      <c r="J1201" s="1">
        <v>5302</v>
      </c>
      <c r="K1201" s="1">
        <v>12651</v>
      </c>
      <c r="L1201" s="1">
        <v>24000</v>
      </c>
      <c r="M1201" s="1">
        <v>5302</v>
      </c>
      <c r="N1201" s="1">
        <v>12651</v>
      </c>
      <c r="O1201" s="1">
        <v>24000</v>
      </c>
      <c r="P1201" s="1">
        <v>24000</v>
      </c>
      <c r="Q1201" s="12"/>
      <c r="R1201" s="29">
        <f t="shared" si="57"/>
        <v>0</v>
      </c>
      <c r="S1201" t="str">
        <f t="shared" si="58"/>
        <v>OK</v>
      </c>
      <c r="T1201" s="10">
        <f>IFERROR(VLOOKUP(A1201,[1]!Tabla1[[#All],[Material]:[venta nueva]],38,FALSE),0)</f>
        <v>0</v>
      </c>
    </row>
    <row r="1202" spans="1:20" hidden="1" x14ac:dyDescent="0.35">
      <c r="A1202">
        <f t="shared" si="56"/>
        <v>1021738</v>
      </c>
      <c r="B1202" s="6" t="s">
        <v>1271</v>
      </c>
      <c r="C1202" s="7" t="s">
        <v>553</v>
      </c>
      <c r="D1202" s="7" t="s">
        <v>1096</v>
      </c>
      <c r="E1202" s="7" t="s">
        <v>183</v>
      </c>
      <c r="F1202" s="7" t="s">
        <v>184</v>
      </c>
      <c r="G1202" s="7" t="s">
        <v>1069</v>
      </c>
      <c r="H1202" s="7" t="s">
        <v>1033</v>
      </c>
      <c r="I1202" s="6" t="s">
        <v>14</v>
      </c>
      <c r="J1202" s="1">
        <v>15796</v>
      </c>
      <c r="K1202" s="1">
        <v>84102</v>
      </c>
      <c r="L1202" s="1">
        <v>120000</v>
      </c>
      <c r="M1202" s="1">
        <v>15796</v>
      </c>
      <c r="N1202" s="1">
        <v>84102</v>
      </c>
      <c r="O1202" s="1">
        <v>120000</v>
      </c>
      <c r="P1202" s="1">
        <v>120000</v>
      </c>
      <c r="Q1202" s="12"/>
      <c r="R1202" s="29">
        <f t="shared" si="57"/>
        <v>0</v>
      </c>
      <c r="S1202" t="str">
        <f t="shared" si="58"/>
        <v>OK</v>
      </c>
      <c r="T1202" s="10">
        <f>IFERROR(VLOOKUP(A1202,[1]!Tabla1[[#All],[Material]:[venta nueva]],38,FALSE),0)</f>
        <v>0</v>
      </c>
    </row>
    <row r="1203" spans="1:20" hidden="1" x14ac:dyDescent="0.35">
      <c r="A1203">
        <f t="shared" si="56"/>
        <v>1021739</v>
      </c>
      <c r="B1203" s="6" t="s">
        <v>1271</v>
      </c>
      <c r="C1203" s="7" t="s">
        <v>553</v>
      </c>
      <c r="D1203" s="7" t="s">
        <v>1096</v>
      </c>
      <c r="E1203" s="7" t="s">
        <v>185</v>
      </c>
      <c r="F1203" s="7" t="s">
        <v>186</v>
      </c>
      <c r="G1203" s="7" t="s">
        <v>1087</v>
      </c>
      <c r="H1203" s="7" t="s">
        <v>1034</v>
      </c>
      <c r="I1203" s="6" t="s">
        <v>14</v>
      </c>
      <c r="J1203" s="1">
        <v>3712</v>
      </c>
      <c r="K1203" s="1">
        <v>39134</v>
      </c>
      <c r="L1203" s="1">
        <v>48000</v>
      </c>
      <c r="M1203" s="1">
        <v>3712</v>
      </c>
      <c r="N1203" s="1">
        <v>39134</v>
      </c>
      <c r="O1203" s="1">
        <v>48000</v>
      </c>
      <c r="P1203" s="1">
        <v>48000</v>
      </c>
      <c r="Q1203" s="12"/>
      <c r="R1203" s="29">
        <f t="shared" si="57"/>
        <v>0</v>
      </c>
      <c r="S1203" t="str">
        <f t="shared" si="58"/>
        <v>OK</v>
      </c>
      <c r="T1203" s="10">
        <f>IFERROR(VLOOKUP(A1203,[1]!Tabla1[[#All],[Material]:[venta nueva]],38,FALSE),0)</f>
        <v>0</v>
      </c>
    </row>
    <row r="1204" spans="1:20" hidden="1" x14ac:dyDescent="0.35">
      <c r="A1204">
        <f t="shared" si="56"/>
        <v>1021765</v>
      </c>
      <c r="B1204" s="6" t="s">
        <v>1271</v>
      </c>
      <c r="C1204" s="7" t="s">
        <v>553</v>
      </c>
      <c r="D1204" s="7" t="s">
        <v>1096</v>
      </c>
      <c r="E1204" s="7" t="s">
        <v>188</v>
      </c>
      <c r="F1204" s="7" t="s">
        <v>92</v>
      </c>
      <c r="G1204" s="7" t="s">
        <v>1076</v>
      </c>
      <c r="H1204" s="7" t="s">
        <v>1020</v>
      </c>
      <c r="I1204" s="6" t="s">
        <v>14</v>
      </c>
      <c r="J1204" s="1">
        <v>-7203</v>
      </c>
      <c r="K1204" s="1">
        <v>0</v>
      </c>
      <c r="L1204" s="1">
        <v>0</v>
      </c>
      <c r="M1204" s="1">
        <v>-7203</v>
      </c>
      <c r="N1204" s="1">
        <v>0</v>
      </c>
      <c r="O1204" s="1">
        <v>0</v>
      </c>
      <c r="P1204" s="1"/>
      <c r="Q1204" s="12"/>
      <c r="R1204" s="29">
        <f t="shared" si="57"/>
        <v>0</v>
      </c>
      <c r="S1204" t="str">
        <f t="shared" si="58"/>
        <v>OK</v>
      </c>
      <c r="T1204" s="10">
        <f>IFERROR(VLOOKUP(A1204,[1]!Tabla1[[#All],[Material]:[venta nueva]],38,FALSE),0)</f>
        <v>0</v>
      </c>
    </row>
    <row r="1205" spans="1:20" hidden="1" x14ac:dyDescent="0.35">
      <c r="A1205">
        <f t="shared" si="56"/>
        <v>1021766</v>
      </c>
      <c r="B1205" s="6" t="s">
        <v>1271</v>
      </c>
      <c r="C1205" s="7" t="s">
        <v>553</v>
      </c>
      <c r="D1205" s="7" t="s">
        <v>1096</v>
      </c>
      <c r="E1205" s="7" t="s">
        <v>189</v>
      </c>
      <c r="F1205" s="7" t="s">
        <v>190</v>
      </c>
      <c r="G1205" s="7" t="s">
        <v>1084</v>
      </c>
      <c r="H1205" s="7" t="s">
        <v>1028</v>
      </c>
      <c r="I1205" s="6" t="s">
        <v>14</v>
      </c>
      <c r="J1205" s="1">
        <v>108575</v>
      </c>
      <c r="K1205" s="1">
        <v>281728</v>
      </c>
      <c r="L1205" s="1">
        <v>384000</v>
      </c>
      <c r="M1205" s="1">
        <v>108575</v>
      </c>
      <c r="N1205" s="1">
        <v>281728</v>
      </c>
      <c r="O1205" s="1">
        <v>384000</v>
      </c>
      <c r="P1205" s="1">
        <v>384000</v>
      </c>
      <c r="Q1205" s="12"/>
      <c r="R1205" s="29">
        <f t="shared" si="57"/>
        <v>0</v>
      </c>
      <c r="S1205" t="str">
        <f t="shared" si="58"/>
        <v>OK</v>
      </c>
      <c r="T1205" s="10">
        <f>IFERROR(VLOOKUP(A1205,[1]!Tabla1[[#All],[Material]:[venta nueva]],38,FALSE),0)</f>
        <v>0</v>
      </c>
    </row>
    <row r="1206" spans="1:20" hidden="1" x14ac:dyDescent="0.35">
      <c r="A1206">
        <f t="shared" si="56"/>
        <v>1021767</v>
      </c>
      <c r="B1206" s="6" t="s">
        <v>1271</v>
      </c>
      <c r="C1206" s="7" t="s">
        <v>553</v>
      </c>
      <c r="D1206" s="7" t="s">
        <v>1096</v>
      </c>
      <c r="E1206" s="7" t="s">
        <v>191</v>
      </c>
      <c r="F1206" s="7" t="s">
        <v>192</v>
      </c>
      <c r="G1206" s="7" t="s">
        <v>1084</v>
      </c>
      <c r="H1206" s="7" t="s">
        <v>1017</v>
      </c>
      <c r="I1206" s="6" t="s">
        <v>14</v>
      </c>
      <c r="J1206" s="1">
        <v>61407</v>
      </c>
      <c r="K1206" s="1">
        <v>418593</v>
      </c>
      <c r="L1206" s="1">
        <v>480000</v>
      </c>
      <c r="M1206" s="1">
        <v>61407</v>
      </c>
      <c r="N1206" s="1">
        <v>418593</v>
      </c>
      <c r="O1206" s="1">
        <v>480000</v>
      </c>
      <c r="P1206" s="1">
        <v>480000</v>
      </c>
      <c r="Q1206" s="12"/>
      <c r="R1206" s="29">
        <f t="shared" si="57"/>
        <v>0</v>
      </c>
      <c r="S1206" t="str">
        <f t="shared" si="58"/>
        <v>OK</v>
      </c>
      <c r="T1206" s="10">
        <f>IFERROR(VLOOKUP(A1206,[1]!Tabla1[[#All],[Material]:[venta nueva]],38,FALSE),0)</f>
        <v>0</v>
      </c>
    </row>
    <row r="1207" spans="1:20" hidden="1" x14ac:dyDescent="0.35">
      <c r="A1207">
        <f t="shared" si="56"/>
        <v>1021774</v>
      </c>
      <c r="B1207" s="6" t="s">
        <v>1271</v>
      </c>
      <c r="C1207" s="7" t="s">
        <v>553</v>
      </c>
      <c r="D1207" s="7" t="s">
        <v>1096</v>
      </c>
      <c r="E1207" s="7" t="s">
        <v>193</v>
      </c>
      <c r="F1207" s="7" t="s">
        <v>194</v>
      </c>
      <c r="G1207" s="7" t="s">
        <v>1084</v>
      </c>
      <c r="H1207" s="7" t="s">
        <v>1028</v>
      </c>
      <c r="I1207" s="6" t="s">
        <v>14</v>
      </c>
      <c r="J1207" s="1">
        <v>9523</v>
      </c>
      <c r="K1207" s="1">
        <v>71004</v>
      </c>
      <c r="L1207" s="1">
        <v>96000</v>
      </c>
      <c r="M1207" s="1">
        <v>9523</v>
      </c>
      <c r="N1207" s="1">
        <v>71004</v>
      </c>
      <c r="O1207" s="1">
        <v>96000</v>
      </c>
      <c r="P1207" s="1">
        <v>96000</v>
      </c>
      <c r="Q1207" s="12"/>
      <c r="R1207" s="29">
        <f t="shared" si="57"/>
        <v>0</v>
      </c>
      <c r="S1207" t="str">
        <f t="shared" si="58"/>
        <v>OK</v>
      </c>
      <c r="T1207" s="10">
        <f>IFERROR(VLOOKUP(A1207,[1]!Tabla1[[#All],[Material]:[venta nueva]],38,FALSE),0)</f>
        <v>0</v>
      </c>
    </row>
    <row r="1208" spans="1:20" hidden="1" x14ac:dyDescent="0.35">
      <c r="A1208">
        <f t="shared" si="56"/>
        <v>1021819</v>
      </c>
      <c r="B1208" s="6" t="s">
        <v>1271</v>
      </c>
      <c r="C1208" s="7" t="s">
        <v>553</v>
      </c>
      <c r="D1208" s="7" t="s">
        <v>1096</v>
      </c>
      <c r="E1208" s="7" t="s">
        <v>509</v>
      </c>
      <c r="F1208" s="7" t="s">
        <v>510</v>
      </c>
      <c r="G1208" s="7" t="s">
        <v>1075</v>
      </c>
      <c r="H1208" s="7" t="s">
        <v>1002</v>
      </c>
      <c r="I1208" s="6" t="s">
        <v>9</v>
      </c>
      <c r="J1208" s="1">
        <v>-3862</v>
      </c>
      <c r="K1208" s="1">
        <v>120000</v>
      </c>
      <c r="L1208" s="1">
        <v>120000</v>
      </c>
      <c r="M1208" s="1">
        <v>-3862</v>
      </c>
      <c r="N1208" s="1">
        <v>120000</v>
      </c>
      <c r="O1208" s="1">
        <v>120000</v>
      </c>
      <c r="P1208" s="1"/>
      <c r="Q1208" s="12"/>
      <c r="R1208" s="29">
        <f t="shared" si="57"/>
        <v>120000</v>
      </c>
      <c r="S1208" t="str">
        <f t="shared" si="58"/>
        <v>Sobre ingreso</v>
      </c>
      <c r="T1208" s="10">
        <f>IFERROR(VLOOKUP(A1208,[1]!Tabla1[[#All],[Material]:[venta nueva]],38,FALSE),0)</f>
        <v>0</v>
      </c>
    </row>
    <row r="1209" spans="1:20" hidden="1" x14ac:dyDescent="0.35">
      <c r="A1209">
        <f t="shared" si="56"/>
        <v>1021820</v>
      </c>
      <c r="B1209" s="6" t="s">
        <v>1271</v>
      </c>
      <c r="C1209" s="7" t="s">
        <v>553</v>
      </c>
      <c r="D1209" s="7" t="s">
        <v>1096</v>
      </c>
      <c r="E1209" s="7" t="s">
        <v>475</v>
      </c>
      <c r="F1209" s="7" t="s">
        <v>476</v>
      </c>
      <c r="G1209" s="7" t="s">
        <v>1075</v>
      </c>
      <c r="H1209" s="7" t="s">
        <v>1011</v>
      </c>
      <c r="I1209" s="6" t="s">
        <v>9</v>
      </c>
      <c r="J1209" s="1">
        <v>391</v>
      </c>
      <c r="K1209" s="1">
        <v>0</v>
      </c>
      <c r="L1209" s="1">
        <v>0</v>
      </c>
      <c r="M1209" s="1">
        <v>391</v>
      </c>
      <c r="N1209" s="1">
        <v>0</v>
      </c>
      <c r="O1209" s="1">
        <v>0</v>
      </c>
      <c r="P1209" s="1"/>
      <c r="Q1209" s="12"/>
      <c r="R1209" s="29">
        <f t="shared" si="57"/>
        <v>0</v>
      </c>
      <c r="S1209" t="str">
        <f t="shared" si="58"/>
        <v>OK</v>
      </c>
      <c r="T1209" s="10">
        <f>IFERROR(VLOOKUP(A1209,[1]!Tabla1[[#All],[Material]:[venta nueva]],38,FALSE),0)</f>
        <v>0</v>
      </c>
    </row>
    <row r="1210" spans="1:20" hidden="1" x14ac:dyDescent="0.35">
      <c r="A1210">
        <f t="shared" si="56"/>
        <v>1021874</v>
      </c>
      <c r="B1210" s="6" t="s">
        <v>1271</v>
      </c>
      <c r="C1210" s="7" t="s">
        <v>553</v>
      </c>
      <c r="D1210" s="7" t="s">
        <v>1096</v>
      </c>
      <c r="E1210" s="7" t="s">
        <v>477</v>
      </c>
      <c r="F1210" s="7" t="s">
        <v>243</v>
      </c>
      <c r="G1210" s="7" t="s">
        <v>1078</v>
      </c>
      <c r="H1210" s="7" t="s">
        <v>1009</v>
      </c>
      <c r="I1210" s="6" t="s">
        <v>10</v>
      </c>
      <c r="J1210" s="1">
        <v>123048</v>
      </c>
      <c r="K1210" s="1">
        <v>323952</v>
      </c>
      <c r="L1210" s="1">
        <v>432000</v>
      </c>
      <c r="M1210" s="1">
        <v>123048</v>
      </c>
      <c r="N1210" s="1">
        <v>323952</v>
      </c>
      <c r="O1210" s="1">
        <v>432000</v>
      </c>
      <c r="P1210" s="1">
        <v>432034</v>
      </c>
      <c r="Q1210" s="12"/>
      <c r="R1210" s="29">
        <f t="shared" si="57"/>
        <v>-34</v>
      </c>
      <c r="S1210" t="str">
        <f t="shared" si="58"/>
        <v>Pendiente de ingreso</v>
      </c>
      <c r="T1210" s="10">
        <f>IFERROR(VLOOKUP(A1210,[1]!Tabla1[[#All],[Material]:[venta nueva]],38,FALSE),0)</f>
        <v>0</v>
      </c>
    </row>
    <row r="1211" spans="1:20" hidden="1" x14ac:dyDescent="0.35">
      <c r="A1211">
        <f t="shared" si="56"/>
        <v>1021903</v>
      </c>
      <c r="B1211" s="6" t="s">
        <v>1271</v>
      </c>
      <c r="C1211" s="7" t="s">
        <v>553</v>
      </c>
      <c r="D1211" s="7" t="s">
        <v>1096</v>
      </c>
      <c r="E1211" s="7" t="s">
        <v>197</v>
      </c>
      <c r="F1211" s="7" t="s">
        <v>198</v>
      </c>
      <c r="G1211" s="7" t="s">
        <v>1069</v>
      </c>
      <c r="H1211" s="7" t="s">
        <v>1026</v>
      </c>
      <c r="I1211" s="6" t="s">
        <v>9</v>
      </c>
      <c r="J1211" s="1">
        <v>-64829</v>
      </c>
      <c r="K1211" s="1">
        <v>38570</v>
      </c>
      <c r="L1211" s="1">
        <v>0</v>
      </c>
      <c r="M1211" s="1">
        <v>-64829</v>
      </c>
      <c r="N1211" s="1">
        <v>38570</v>
      </c>
      <c r="O1211" s="1">
        <v>0</v>
      </c>
      <c r="P1211" s="1"/>
      <c r="Q1211" s="12"/>
      <c r="R1211" s="29">
        <f t="shared" si="57"/>
        <v>0</v>
      </c>
      <c r="S1211" t="str">
        <f t="shared" si="58"/>
        <v>OK</v>
      </c>
      <c r="T1211" s="10">
        <f>IFERROR(VLOOKUP(A1211,[1]!Tabla1[[#All],[Material]:[venta nueva]],38,FALSE),0)</f>
        <v>0</v>
      </c>
    </row>
    <row r="1212" spans="1:20" hidden="1" x14ac:dyDescent="0.35">
      <c r="A1212">
        <f t="shared" si="56"/>
        <v>1021905</v>
      </c>
      <c r="B1212" s="6" t="s">
        <v>1271</v>
      </c>
      <c r="C1212" s="7" t="s">
        <v>553</v>
      </c>
      <c r="D1212" s="7" t="s">
        <v>1096</v>
      </c>
      <c r="E1212" s="7" t="s">
        <v>199</v>
      </c>
      <c r="F1212" s="7" t="s">
        <v>200</v>
      </c>
      <c r="G1212" s="7" t="s">
        <v>1081</v>
      </c>
      <c r="H1212" s="7" t="s">
        <v>1010</v>
      </c>
      <c r="I1212" s="6" t="s">
        <v>14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4080</v>
      </c>
      <c r="P1212" s="1"/>
      <c r="Q1212" s="12"/>
      <c r="R1212" s="29">
        <f t="shared" si="57"/>
        <v>4080</v>
      </c>
      <c r="S1212" t="str">
        <f t="shared" si="58"/>
        <v>Sobre ingreso</v>
      </c>
      <c r="T1212" s="10">
        <f>IFERROR(VLOOKUP(A1212,[1]!Tabla1[[#All],[Material]:[venta nueva]],38,FALSE),0)</f>
        <v>0</v>
      </c>
    </row>
    <row r="1213" spans="1:20" hidden="1" x14ac:dyDescent="0.35">
      <c r="A1213">
        <f t="shared" si="56"/>
        <v>1021922</v>
      </c>
      <c r="B1213" s="6" t="s">
        <v>1271</v>
      </c>
      <c r="C1213" s="7" t="s">
        <v>553</v>
      </c>
      <c r="D1213" s="7" t="s">
        <v>1096</v>
      </c>
      <c r="E1213" s="7" t="s">
        <v>201</v>
      </c>
      <c r="F1213" s="7" t="s">
        <v>78</v>
      </c>
      <c r="G1213" s="7" t="s">
        <v>985</v>
      </c>
      <c r="H1213" s="7" t="s">
        <v>1012</v>
      </c>
      <c r="I1213" s="6" t="s">
        <v>15</v>
      </c>
      <c r="J1213" s="1">
        <v>175</v>
      </c>
      <c r="K1213" s="1">
        <v>0</v>
      </c>
      <c r="L1213" s="1">
        <v>0</v>
      </c>
      <c r="M1213" s="1">
        <v>175</v>
      </c>
      <c r="N1213" s="1">
        <v>0</v>
      </c>
      <c r="O1213" s="1">
        <v>0</v>
      </c>
      <c r="P1213" s="1"/>
      <c r="Q1213" s="12"/>
      <c r="R1213" s="29">
        <f t="shared" si="57"/>
        <v>0</v>
      </c>
      <c r="S1213" t="str">
        <f t="shared" si="58"/>
        <v>OK</v>
      </c>
      <c r="T1213" s="10">
        <f>IFERROR(VLOOKUP(A1213,[1]!Tabla1[[#All],[Material]:[venta nueva]],38,FALSE),0)</f>
        <v>0</v>
      </c>
    </row>
    <row r="1214" spans="1:20" hidden="1" x14ac:dyDescent="0.35">
      <c r="A1214">
        <f t="shared" si="56"/>
        <v>1021924</v>
      </c>
      <c r="B1214" s="6" t="s">
        <v>1271</v>
      </c>
      <c r="C1214" s="7" t="s">
        <v>553</v>
      </c>
      <c r="D1214" s="7" t="s">
        <v>1096</v>
      </c>
      <c r="E1214" s="7" t="s">
        <v>202</v>
      </c>
      <c r="F1214" s="7" t="s">
        <v>203</v>
      </c>
      <c r="G1214" s="7" t="s">
        <v>1075</v>
      </c>
      <c r="H1214" s="7" t="s">
        <v>1003</v>
      </c>
      <c r="I1214" s="6" t="s">
        <v>15</v>
      </c>
      <c r="J1214" s="1">
        <v>920</v>
      </c>
      <c r="K1214" s="1">
        <v>14080</v>
      </c>
      <c r="L1214" s="1">
        <v>15000</v>
      </c>
      <c r="M1214" s="1">
        <v>920</v>
      </c>
      <c r="N1214" s="1">
        <v>14080</v>
      </c>
      <c r="O1214" s="1">
        <v>15000</v>
      </c>
      <c r="P1214" s="1">
        <v>15000</v>
      </c>
      <c r="Q1214" s="12"/>
      <c r="R1214" s="29">
        <f t="shared" si="57"/>
        <v>0</v>
      </c>
      <c r="S1214" t="str">
        <f t="shared" si="58"/>
        <v>OK</v>
      </c>
      <c r="T1214" s="10">
        <f>IFERROR(VLOOKUP(A1214,[1]!Tabla1[[#All],[Material]:[venta nueva]],38,FALSE),0)</f>
        <v>0</v>
      </c>
    </row>
    <row r="1215" spans="1:20" hidden="1" x14ac:dyDescent="0.35">
      <c r="A1215">
        <f t="shared" si="56"/>
        <v>1021925</v>
      </c>
      <c r="B1215" s="6" t="s">
        <v>1271</v>
      </c>
      <c r="C1215" s="7" t="s">
        <v>553</v>
      </c>
      <c r="D1215" s="7" t="s">
        <v>1096</v>
      </c>
      <c r="E1215" s="7" t="s">
        <v>204</v>
      </c>
      <c r="F1215" s="7" t="s">
        <v>205</v>
      </c>
      <c r="G1215" s="7" t="s">
        <v>1075</v>
      </c>
      <c r="H1215" s="7" t="s">
        <v>1003</v>
      </c>
      <c r="I1215" s="6" t="s">
        <v>15</v>
      </c>
      <c r="J1215" s="1">
        <v>-2231</v>
      </c>
      <c r="K1215" s="1">
        <v>52231</v>
      </c>
      <c r="L1215" s="1">
        <v>50000</v>
      </c>
      <c r="M1215" s="1">
        <v>-2231</v>
      </c>
      <c r="N1215" s="1">
        <v>52231</v>
      </c>
      <c r="O1215" s="1">
        <v>50000</v>
      </c>
      <c r="P1215" s="1">
        <v>50000</v>
      </c>
      <c r="Q1215" s="12"/>
      <c r="R1215" s="29">
        <f t="shared" si="57"/>
        <v>0</v>
      </c>
      <c r="S1215" t="str">
        <f t="shared" si="58"/>
        <v>OK</v>
      </c>
      <c r="T1215" s="10">
        <f>IFERROR(VLOOKUP(A1215,[1]!Tabla1[[#All],[Material]:[venta nueva]],38,FALSE),0)</f>
        <v>0</v>
      </c>
    </row>
    <row r="1216" spans="1:20" hidden="1" x14ac:dyDescent="0.35">
      <c r="A1216">
        <f t="shared" si="56"/>
        <v>1021931</v>
      </c>
      <c r="B1216" s="6" t="s">
        <v>1271</v>
      </c>
      <c r="C1216" s="7" t="s">
        <v>553</v>
      </c>
      <c r="D1216" s="7" t="s">
        <v>1096</v>
      </c>
      <c r="E1216" s="7" t="s">
        <v>206</v>
      </c>
      <c r="F1216" s="7" t="s">
        <v>207</v>
      </c>
      <c r="G1216" s="7" t="s">
        <v>1085</v>
      </c>
      <c r="H1216" s="7" t="s">
        <v>1036</v>
      </c>
      <c r="I1216" s="6" t="s">
        <v>15</v>
      </c>
      <c r="J1216" s="1">
        <v>4184</v>
      </c>
      <c r="K1216" s="1">
        <v>6304</v>
      </c>
      <c r="L1216" s="1">
        <v>10000</v>
      </c>
      <c r="M1216" s="1">
        <v>4184</v>
      </c>
      <c r="N1216" s="1">
        <v>6304</v>
      </c>
      <c r="O1216" s="1">
        <v>10500</v>
      </c>
      <c r="P1216" s="1">
        <v>10500</v>
      </c>
      <c r="Q1216" s="12"/>
      <c r="R1216" s="29">
        <f t="shared" si="57"/>
        <v>0</v>
      </c>
      <c r="S1216" t="str">
        <f t="shared" si="58"/>
        <v>OK</v>
      </c>
      <c r="T1216" s="10">
        <f>IFERROR(VLOOKUP(A1216,[1]!Tabla1[[#All],[Material]:[venta nueva]],38,FALSE),0)</f>
        <v>0</v>
      </c>
    </row>
    <row r="1217" spans="1:20" hidden="1" x14ac:dyDescent="0.35">
      <c r="A1217">
        <f t="shared" si="56"/>
        <v>1021936</v>
      </c>
      <c r="B1217" s="6" t="s">
        <v>1271</v>
      </c>
      <c r="C1217" s="7" t="s">
        <v>553</v>
      </c>
      <c r="D1217" s="7" t="s">
        <v>1096</v>
      </c>
      <c r="E1217" s="7" t="s">
        <v>208</v>
      </c>
      <c r="F1217" s="7" t="s">
        <v>209</v>
      </c>
      <c r="G1217" s="7" t="s">
        <v>1077</v>
      </c>
      <c r="H1217" s="7" t="s">
        <v>1005</v>
      </c>
      <c r="I1217" s="6" t="s">
        <v>15</v>
      </c>
      <c r="J1217" s="1">
        <v>-28818</v>
      </c>
      <c r="K1217" s="1">
        <v>336000</v>
      </c>
      <c r="L1217" s="1">
        <v>336000</v>
      </c>
      <c r="M1217" s="1">
        <v>-28818</v>
      </c>
      <c r="N1217" s="1">
        <v>336000</v>
      </c>
      <c r="O1217" s="1">
        <v>360000</v>
      </c>
      <c r="P1217" s="1">
        <v>360000</v>
      </c>
      <c r="Q1217" s="12"/>
      <c r="R1217" s="29">
        <f t="shared" si="57"/>
        <v>0</v>
      </c>
      <c r="S1217" t="str">
        <f t="shared" si="58"/>
        <v>OK</v>
      </c>
      <c r="T1217" s="10">
        <f>IFERROR(VLOOKUP(A1217,[1]!Tabla1[[#All],[Material]:[venta nueva]],38,FALSE),0)</f>
        <v>0</v>
      </c>
    </row>
    <row r="1218" spans="1:20" hidden="1" x14ac:dyDescent="0.35">
      <c r="A1218">
        <f t="shared" si="56"/>
        <v>1021944</v>
      </c>
      <c r="B1218" s="6" t="s">
        <v>1271</v>
      </c>
      <c r="C1218" s="7" t="s">
        <v>553</v>
      </c>
      <c r="D1218" s="7" t="s">
        <v>1096</v>
      </c>
      <c r="E1218" s="7" t="s">
        <v>558</v>
      </c>
      <c r="F1218" s="7" t="s">
        <v>559</v>
      </c>
      <c r="G1218" s="7" t="s">
        <v>1081</v>
      </c>
      <c r="H1218" s="7" t="s">
        <v>1037</v>
      </c>
      <c r="I1218" s="6" t="s">
        <v>15</v>
      </c>
      <c r="J1218" s="1">
        <v>0</v>
      </c>
      <c r="K1218" s="1">
        <v>3000</v>
      </c>
      <c r="L1218" s="1">
        <v>3000</v>
      </c>
      <c r="M1218" s="1">
        <v>0</v>
      </c>
      <c r="N1218" s="1">
        <v>3000</v>
      </c>
      <c r="O1218" s="1">
        <v>3000</v>
      </c>
      <c r="P1218" s="1">
        <v>3000</v>
      </c>
      <c r="Q1218" s="12"/>
      <c r="R1218" s="29">
        <f t="shared" si="57"/>
        <v>0</v>
      </c>
      <c r="S1218" t="str">
        <f t="shared" si="58"/>
        <v>OK</v>
      </c>
      <c r="T1218" s="10">
        <f>IFERROR(VLOOKUP(A1218,[1]!Tabla1[[#All],[Material]:[venta nueva]],38,FALSE),0)</f>
        <v>0</v>
      </c>
    </row>
    <row r="1219" spans="1:20" hidden="1" x14ac:dyDescent="0.35">
      <c r="A1219">
        <f t="shared" si="56"/>
        <v>1021945</v>
      </c>
      <c r="B1219" s="6" t="s">
        <v>1271</v>
      </c>
      <c r="C1219" s="7" t="s">
        <v>553</v>
      </c>
      <c r="D1219" s="7" t="s">
        <v>1096</v>
      </c>
      <c r="E1219" s="7" t="s">
        <v>560</v>
      </c>
      <c r="F1219" s="7" t="s">
        <v>561</v>
      </c>
      <c r="G1219" s="7" t="s">
        <v>1087</v>
      </c>
      <c r="H1219" s="7" t="s">
        <v>1038</v>
      </c>
      <c r="I1219" s="6" t="s">
        <v>15</v>
      </c>
      <c r="J1219" s="1">
        <v>0</v>
      </c>
      <c r="K1219" s="1">
        <v>3000</v>
      </c>
      <c r="L1219" s="1">
        <v>3000</v>
      </c>
      <c r="M1219" s="1">
        <v>0</v>
      </c>
      <c r="N1219" s="1">
        <v>3000</v>
      </c>
      <c r="O1219" s="1">
        <v>3000</v>
      </c>
      <c r="P1219" s="1">
        <v>3000</v>
      </c>
      <c r="Q1219" s="12"/>
      <c r="R1219" s="29">
        <f t="shared" si="57"/>
        <v>0</v>
      </c>
      <c r="S1219" t="str">
        <f t="shared" si="58"/>
        <v>OK</v>
      </c>
      <c r="T1219" s="10">
        <f>IFERROR(VLOOKUP(A1219,[1]!Tabla1[[#All],[Material]:[venta nueva]],38,FALSE),0)</f>
        <v>0</v>
      </c>
    </row>
    <row r="1220" spans="1:20" hidden="1" x14ac:dyDescent="0.35">
      <c r="A1220">
        <f t="shared" si="56"/>
        <v>1021952</v>
      </c>
      <c r="B1220" s="6" t="s">
        <v>1271</v>
      </c>
      <c r="C1220" s="7" t="s">
        <v>553</v>
      </c>
      <c r="D1220" s="7" t="s">
        <v>1096</v>
      </c>
      <c r="E1220" s="7" t="s">
        <v>210</v>
      </c>
      <c r="F1220" s="7" t="s">
        <v>74</v>
      </c>
      <c r="G1220" s="7" t="s">
        <v>1074</v>
      </c>
      <c r="H1220" s="7" t="s">
        <v>1018</v>
      </c>
      <c r="I1220" s="6" t="s">
        <v>15</v>
      </c>
      <c r="J1220" s="1">
        <v>630</v>
      </c>
      <c r="K1220" s="1">
        <v>1370</v>
      </c>
      <c r="L1220" s="1">
        <v>2000</v>
      </c>
      <c r="M1220" s="1">
        <v>630</v>
      </c>
      <c r="N1220" s="1">
        <v>1370</v>
      </c>
      <c r="O1220" s="1">
        <v>2000</v>
      </c>
      <c r="P1220" s="1">
        <v>2000</v>
      </c>
      <c r="Q1220" s="12"/>
      <c r="R1220" s="29">
        <f t="shared" si="57"/>
        <v>0</v>
      </c>
      <c r="S1220" t="str">
        <f t="shared" si="58"/>
        <v>OK</v>
      </c>
      <c r="T1220" s="10">
        <f>IFERROR(VLOOKUP(A1220,[1]!Tabla1[[#All],[Material]:[venta nueva]],38,FALSE),0)</f>
        <v>0</v>
      </c>
    </row>
    <row r="1221" spans="1:20" hidden="1" x14ac:dyDescent="0.35">
      <c r="A1221">
        <f t="shared" si="56"/>
        <v>1021971</v>
      </c>
      <c r="B1221" s="6" t="s">
        <v>1271</v>
      </c>
      <c r="C1221" s="7" t="s">
        <v>553</v>
      </c>
      <c r="D1221" s="7" t="s">
        <v>1096</v>
      </c>
      <c r="E1221" s="7" t="s">
        <v>211</v>
      </c>
      <c r="F1221" s="7" t="s">
        <v>212</v>
      </c>
      <c r="G1221" s="7" t="s">
        <v>1080</v>
      </c>
      <c r="H1221" s="7" t="s">
        <v>1029</v>
      </c>
      <c r="I1221" s="6" t="s">
        <v>14</v>
      </c>
      <c r="J1221" s="1">
        <v>-14773</v>
      </c>
      <c r="K1221" s="1">
        <v>96983</v>
      </c>
      <c r="L1221" s="1">
        <v>72000</v>
      </c>
      <c r="M1221" s="1">
        <v>-14773</v>
      </c>
      <c r="N1221" s="1">
        <v>96983</v>
      </c>
      <c r="O1221" s="1">
        <v>72000</v>
      </c>
      <c r="P1221" s="1">
        <v>72000</v>
      </c>
      <c r="Q1221" s="12"/>
      <c r="R1221" s="29">
        <f t="shared" si="57"/>
        <v>0</v>
      </c>
      <c r="S1221" t="str">
        <f t="shared" si="58"/>
        <v>OK</v>
      </c>
      <c r="T1221" s="10">
        <f>IFERROR(VLOOKUP(A1221,[1]!Tabla1[[#All],[Material]:[venta nueva]],38,FALSE),0)</f>
        <v>0</v>
      </c>
    </row>
    <row r="1222" spans="1:20" hidden="1" x14ac:dyDescent="0.35">
      <c r="A1222">
        <f t="shared" ref="A1222:A1285" si="59">+E1222*1</f>
        <v>1021980</v>
      </c>
      <c r="B1222" s="6" t="s">
        <v>1271</v>
      </c>
      <c r="C1222" s="7" t="s">
        <v>553</v>
      </c>
      <c r="D1222" s="7" t="s">
        <v>1096</v>
      </c>
      <c r="E1222" s="7" t="s">
        <v>215</v>
      </c>
      <c r="F1222" s="7" t="s">
        <v>216</v>
      </c>
      <c r="G1222" s="7" t="s">
        <v>1074</v>
      </c>
      <c r="H1222" s="7" t="s">
        <v>1018</v>
      </c>
      <c r="I1222" s="6" t="s">
        <v>10</v>
      </c>
      <c r="J1222" s="1">
        <v>20</v>
      </c>
      <c r="K1222" s="1">
        <v>0</v>
      </c>
      <c r="L1222" s="1">
        <v>0</v>
      </c>
      <c r="M1222" s="1">
        <v>20</v>
      </c>
      <c r="N1222" s="1">
        <v>0</v>
      </c>
      <c r="O1222" s="1">
        <v>0</v>
      </c>
      <c r="P1222" s="1"/>
      <c r="Q1222" s="12"/>
      <c r="R1222" s="29">
        <f t="shared" si="57"/>
        <v>0</v>
      </c>
      <c r="S1222" t="str">
        <f t="shared" si="58"/>
        <v>OK</v>
      </c>
      <c r="T1222" s="10">
        <f>IFERROR(VLOOKUP(A1222,[1]!Tabla1[[#All],[Material]:[venta nueva]],38,FALSE),0)</f>
        <v>0</v>
      </c>
    </row>
    <row r="1223" spans="1:20" hidden="1" x14ac:dyDescent="0.35">
      <c r="A1223">
        <f t="shared" si="59"/>
        <v>1021987</v>
      </c>
      <c r="B1223" s="6" t="s">
        <v>1271</v>
      </c>
      <c r="C1223" s="7" t="s">
        <v>553</v>
      </c>
      <c r="D1223" s="7" t="s">
        <v>1096</v>
      </c>
      <c r="E1223" s="7" t="s">
        <v>217</v>
      </c>
      <c r="F1223" s="7" t="s">
        <v>218</v>
      </c>
      <c r="G1223" s="7" t="s">
        <v>1069</v>
      </c>
      <c r="H1223" s="7" t="s">
        <v>1016</v>
      </c>
      <c r="I1223" s="6" t="s">
        <v>15</v>
      </c>
      <c r="J1223" s="1">
        <v>-2921</v>
      </c>
      <c r="K1223" s="1">
        <v>10000</v>
      </c>
      <c r="L1223" s="1">
        <v>10000</v>
      </c>
      <c r="M1223" s="1">
        <v>-2921</v>
      </c>
      <c r="N1223" s="1">
        <v>10000</v>
      </c>
      <c r="O1223" s="1">
        <v>10000</v>
      </c>
      <c r="P1223" s="1">
        <v>10000</v>
      </c>
      <c r="Q1223" s="12"/>
      <c r="R1223" s="29">
        <f t="shared" si="57"/>
        <v>0</v>
      </c>
      <c r="S1223" t="str">
        <f t="shared" si="58"/>
        <v>OK</v>
      </c>
      <c r="T1223" s="10">
        <f>IFERROR(VLOOKUP(A1223,[1]!Tabla1[[#All],[Material]:[venta nueva]],38,FALSE),0)</f>
        <v>0</v>
      </c>
    </row>
    <row r="1224" spans="1:20" hidden="1" x14ac:dyDescent="0.35">
      <c r="A1224">
        <f t="shared" si="59"/>
        <v>1021992</v>
      </c>
      <c r="B1224" s="6" t="s">
        <v>1271</v>
      </c>
      <c r="C1224" s="7" t="s">
        <v>553</v>
      </c>
      <c r="D1224" s="7" t="s">
        <v>1096</v>
      </c>
      <c r="E1224" s="7" t="s">
        <v>219</v>
      </c>
      <c r="F1224" s="7" t="s">
        <v>28</v>
      </c>
      <c r="G1224" s="7" t="s">
        <v>1078</v>
      </c>
      <c r="H1224" s="7" t="s">
        <v>1006</v>
      </c>
      <c r="I1224" s="6" t="s">
        <v>14</v>
      </c>
      <c r="J1224" s="1">
        <v>176445</v>
      </c>
      <c r="K1224" s="1">
        <v>16000</v>
      </c>
      <c r="L1224" s="1">
        <v>192000</v>
      </c>
      <c r="M1224" s="1">
        <v>176445</v>
      </c>
      <c r="N1224" s="1">
        <v>16000</v>
      </c>
      <c r="O1224" s="1">
        <v>192000</v>
      </c>
      <c r="P1224" s="1">
        <v>96000</v>
      </c>
      <c r="Q1224" s="12"/>
      <c r="R1224" s="29">
        <f t="shared" ref="R1224:R1287" si="60">+O1224-P1224</f>
        <v>96000</v>
      </c>
      <c r="S1224" t="str">
        <f t="shared" ref="S1224:S1287" si="61">IF(R1224&gt;0,"Sobre ingreso",IF(R1224&lt;0,"Pendiente de ingreso","OK"))</f>
        <v>Sobre ingreso</v>
      </c>
      <c r="T1224" s="10">
        <f>IFERROR(VLOOKUP(A1224,[1]!Tabla1[[#All],[Material]:[venta nueva]],38,FALSE),0)</f>
        <v>0</v>
      </c>
    </row>
    <row r="1225" spans="1:20" hidden="1" x14ac:dyDescent="0.35">
      <c r="A1225">
        <f t="shared" si="59"/>
        <v>1022033</v>
      </c>
      <c r="B1225" s="6" t="s">
        <v>1271</v>
      </c>
      <c r="C1225" s="7" t="s">
        <v>553</v>
      </c>
      <c r="D1225" s="7" t="s">
        <v>1096</v>
      </c>
      <c r="E1225" s="7" t="s">
        <v>220</v>
      </c>
      <c r="F1225" s="7" t="s">
        <v>221</v>
      </c>
      <c r="G1225" s="7" t="s">
        <v>1087</v>
      </c>
      <c r="H1225" s="7" t="s">
        <v>1038</v>
      </c>
      <c r="I1225" s="6" t="s">
        <v>14</v>
      </c>
      <c r="J1225" s="1">
        <v>-5648</v>
      </c>
      <c r="K1225" s="1">
        <v>35236</v>
      </c>
      <c r="L1225" s="1">
        <v>30000</v>
      </c>
      <c r="M1225" s="1">
        <v>-5648</v>
      </c>
      <c r="N1225" s="1">
        <v>35236</v>
      </c>
      <c r="O1225" s="1">
        <v>24000</v>
      </c>
      <c r="P1225" s="1">
        <v>24000</v>
      </c>
      <c r="Q1225" s="12"/>
      <c r="R1225" s="29">
        <f t="shared" si="60"/>
        <v>0</v>
      </c>
      <c r="S1225" t="str">
        <f t="shared" si="61"/>
        <v>OK</v>
      </c>
      <c r="T1225" s="10">
        <f>IFERROR(VLOOKUP(A1225,[1]!Tabla1[[#All],[Material]:[venta nueva]],38,FALSE),0)</f>
        <v>0</v>
      </c>
    </row>
    <row r="1226" spans="1:20" hidden="1" x14ac:dyDescent="0.35">
      <c r="A1226">
        <f t="shared" si="59"/>
        <v>1022073</v>
      </c>
      <c r="B1226" s="6" t="s">
        <v>1271</v>
      </c>
      <c r="C1226" s="7" t="s">
        <v>553</v>
      </c>
      <c r="D1226" s="7" t="s">
        <v>1096</v>
      </c>
      <c r="E1226" s="7" t="s">
        <v>222</v>
      </c>
      <c r="F1226" s="7" t="s">
        <v>223</v>
      </c>
      <c r="G1226" s="7" t="s">
        <v>1078</v>
      </c>
      <c r="H1226" s="7" t="s">
        <v>1027</v>
      </c>
      <c r="I1226" s="6" t="s">
        <v>14</v>
      </c>
      <c r="J1226" s="1">
        <v>86905</v>
      </c>
      <c r="K1226" s="1">
        <v>0</v>
      </c>
      <c r="L1226" s="1">
        <v>72000</v>
      </c>
      <c r="M1226" s="1">
        <v>86905</v>
      </c>
      <c r="N1226" s="1">
        <v>0</v>
      </c>
      <c r="O1226" s="1">
        <v>72000</v>
      </c>
      <c r="P1226" s="1">
        <v>72000</v>
      </c>
      <c r="Q1226" s="12"/>
      <c r="R1226" s="29">
        <f t="shared" si="60"/>
        <v>0</v>
      </c>
      <c r="S1226" t="str">
        <f t="shared" si="61"/>
        <v>OK</v>
      </c>
      <c r="T1226" s="10">
        <f>IFERROR(VLOOKUP(A1226,[1]!Tabla1[[#All],[Material]:[venta nueva]],38,FALSE),0)</f>
        <v>0</v>
      </c>
    </row>
    <row r="1227" spans="1:20" hidden="1" x14ac:dyDescent="0.35">
      <c r="A1227">
        <f t="shared" si="59"/>
        <v>1022080</v>
      </c>
      <c r="B1227" s="6" t="s">
        <v>1271</v>
      </c>
      <c r="C1227" s="7" t="s">
        <v>553</v>
      </c>
      <c r="D1227" s="7" t="s">
        <v>1096</v>
      </c>
      <c r="E1227" s="7" t="s">
        <v>224</v>
      </c>
      <c r="F1227" s="7" t="s">
        <v>225</v>
      </c>
      <c r="G1227" s="7" t="s">
        <v>1069</v>
      </c>
      <c r="H1227" s="7" t="s">
        <v>1039</v>
      </c>
      <c r="I1227" s="6" t="s">
        <v>14</v>
      </c>
      <c r="J1227" s="1">
        <v>4429</v>
      </c>
      <c r="K1227" s="1">
        <v>113668</v>
      </c>
      <c r="L1227" s="1">
        <v>120000</v>
      </c>
      <c r="M1227" s="1">
        <v>4429</v>
      </c>
      <c r="N1227" s="1">
        <v>113668</v>
      </c>
      <c r="O1227" s="1">
        <v>120000</v>
      </c>
      <c r="P1227" s="1">
        <v>120000</v>
      </c>
      <c r="Q1227" s="12"/>
      <c r="R1227" s="29">
        <f t="shared" si="60"/>
        <v>0</v>
      </c>
      <c r="S1227" t="str">
        <f t="shared" si="61"/>
        <v>OK</v>
      </c>
      <c r="T1227" s="10">
        <f>IFERROR(VLOOKUP(A1227,[1]!Tabla1[[#All],[Material]:[venta nueva]],38,FALSE),0)</f>
        <v>0</v>
      </c>
    </row>
    <row r="1228" spans="1:20" hidden="1" x14ac:dyDescent="0.35">
      <c r="A1228">
        <f t="shared" si="59"/>
        <v>1022082</v>
      </c>
      <c r="B1228" s="6" t="s">
        <v>1271</v>
      </c>
      <c r="C1228" s="7" t="s">
        <v>553</v>
      </c>
      <c r="D1228" s="7" t="s">
        <v>1096</v>
      </c>
      <c r="E1228" s="7" t="s">
        <v>1110</v>
      </c>
      <c r="F1228" s="7" t="s">
        <v>1111</v>
      </c>
      <c r="G1228" s="7" t="s">
        <v>1081</v>
      </c>
      <c r="H1228" s="7" t="s">
        <v>1010</v>
      </c>
      <c r="I1228" s="6" t="s">
        <v>14</v>
      </c>
      <c r="J1228" s="1">
        <v>780</v>
      </c>
      <c r="K1228" s="1">
        <v>0</v>
      </c>
      <c r="L1228" s="1">
        <v>0</v>
      </c>
      <c r="M1228" s="1">
        <v>780</v>
      </c>
      <c r="N1228" s="1">
        <v>0</v>
      </c>
      <c r="O1228" s="1">
        <v>0</v>
      </c>
      <c r="P1228" s="1"/>
      <c r="Q1228" s="12"/>
      <c r="R1228" s="29">
        <f t="shared" si="60"/>
        <v>0</v>
      </c>
      <c r="S1228" t="str">
        <f t="shared" si="61"/>
        <v>OK</v>
      </c>
      <c r="T1228" s="10">
        <f>IFERROR(VLOOKUP(A1228,[1]!Tabla1[[#All],[Material]:[venta nueva]],38,FALSE),0)</f>
        <v>0</v>
      </c>
    </row>
    <row r="1229" spans="1:20" hidden="1" x14ac:dyDescent="0.35">
      <c r="A1229">
        <f t="shared" si="59"/>
        <v>1022096</v>
      </c>
      <c r="B1229" s="6" t="s">
        <v>1271</v>
      </c>
      <c r="C1229" s="7" t="s">
        <v>553</v>
      </c>
      <c r="D1229" s="7" t="s">
        <v>1096</v>
      </c>
      <c r="E1229" s="7" t="s">
        <v>226</v>
      </c>
      <c r="F1229" s="7" t="s">
        <v>227</v>
      </c>
      <c r="G1229" s="7" t="s">
        <v>1084</v>
      </c>
      <c r="H1229" s="7" t="s">
        <v>1028</v>
      </c>
      <c r="I1229" s="6" t="s">
        <v>14</v>
      </c>
      <c r="J1229" s="1"/>
      <c r="K1229" s="1"/>
      <c r="L1229" s="1"/>
      <c r="M1229" s="1"/>
      <c r="N1229" s="1"/>
      <c r="O1229" s="1"/>
      <c r="P1229" s="1">
        <v>144000</v>
      </c>
      <c r="Q1229" s="12"/>
      <c r="R1229" s="29">
        <f t="shared" si="60"/>
        <v>-144000</v>
      </c>
      <c r="S1229" t="str">
        <f t="shared" si="61"/>
        <v>Pendiente de ingreso</v>
      </c>
      <c r="T1229" s="10">
        <f>IFERROR(VLOOKUP(A1229,[1]!Tabla1[[#All],[Material]:[venta nueva]],38,FALSE),0)</f>
        <v>0</v>
      </c>
    </row>
    <row r="1230" spans="1:20" hidden="1" x14ac:dyDescent="0.35">
      <c r="A1230">
        <f t="shared" si="59"/>
        <v>1022097</v>
      </c>
      <c r="B1230" s="6" t="s">
        <v>1271</v>
      </c>
      <c r="C1230" s="7" t="s">
        <v>553</v>
      </c>
      <c r="D1230" s="7" t="s">
        <v>1096</v>
      </c>
      <c r="E1230" s="7" t="s">
        <v>462</v>
      </c>
      <c r="F1230" s="7" t="s">
        <v>463</v>
      </c>
      <c r="G1230" s="7" t="s">
        <v>985</v>
      </c>
      <c r="H1230" s="7" t="s">
        <v>1012</v>
      </c>
      <c r="I1230" s="6" t="s">
        <v>9</v>
      </c>
      <c r="J1230" s="1">
        <v>8060</v>
      </c>
      <c r="K1230" s="1">
        <v>0</v>
      </c>
      <c r="L1230" s="1">
        <v>0</v>
      </c>
      <c r="M1230" s="1">
        <v>8060</v>
      </c>
      <c r="N1230" s="1">
        <v>0</v>
      </c>
      <c r="O1230" s="1">
        <v>0</v>
      </c>
      <c r="P1230" s="1"/>
      <c r="Q1230" s="12"/>
      <c r="R1230" s="29">
        <f t="shared" si="60"/>
        <v>0</v>
      </c>
      <c r="S1230" t="str">
        <f t="shared" si="61"/>
        <v>OK</v>
      </c>
      <c r="T1230" s="10">
        <f>IFERROR(VLOOKUP(A1230,[1]!Tabla1[[#All],[Material]:[venta nueva]],38,FALSE),0)</f>
        <v>0</v>
      </c>
    </row>
    <row r="1231" spans="1:20" hidden="1" x14ac:dyDescent="0.35">
      <c r="A1231">
        <f t="shared" si="59"/>
        <v>1022099</v>
      </c>
      <c r="B1231" s="6" t="s">
        <v>1271</v>
      </c>
      <c r="C1231" s="7" t="s">
        <v>553</v>
      </c>
      <c r="D1231" s="7" t="s">
        <v>1096</v>
      </c>
      <c r="E1231" s="7" t="s">
        <v>228</v>
      </c>
      <c r="F1231" s="7" t="s">
        <v>229</v>
      </c>
      <c r="G1231" s="7" t="s">
        <v>1084</v>
      </c>
      <c r="H1231" s="7" t="s">
        <v>1017</v>
      </c>
      <c r="I1231" s="6" t="s">
        <v>14</v>
      </c>
      <c r="J1231" s="1">
        <v>-31178</v>
      </c>
      <c r="K1231" s="1">
        <v>184175</v>
      </c>
      <c r="L1231" s="1">
        <v>144000</v>
      </c>
      <c r="M1231" s="1">
        <v>-31178</v>
      </c>
      <c r="N1231" s="1">
        <v>184175</v>
      </c>
      <c r="O1231" s="1">
        <v>144000</v>
      </c>
      <c r="P1231" s="1">
        <v>144000</v>
      </c>
      <c r="Q1231" s="12"/>
      <c r="R1231" s="29">
        <f t="shared" si="60"/>
        <v>0</v>
      </c>
      <c r="S1231" t="str">
        <f t="shared" si="61"/>
        <v>OK</v>
      </c>
      <c r="T1231" s="10">
        <f>IFERROR(VLOOKUP(A1231,[1]!Tabla1[[#All],[Material]:[venta nueva]],38,FALSE),0)</f>
        <v>0</v>
      </c>
    </row>
    <row r="1232" spans="1:20" hidden="1" x14ac:dyDescent="0.35">
      <c r="A1232">
        <f t="shared" si="59"/>
        <v>1022101</v>
      </c>
      <c r="B1232" s="6" t="s">
        <v>1271</v>
      </c>
      <c r="C1232" s="7" t="s">
        <v>553</v>
      </c>
      <c r="D1232" s="7" t="s">
        <v>1096</v>
      </c>
      <c r="E1232" s="7" t="s">
        <v>544</v>
      </c>
      <c r="F1232" s="7" t="s">
        <v>545</v>
      </c>
      <c r="G1232" s="7" t="s">
        <v>1075</v>
      </c>
      <c r="H1232" s="7" t="s">
        <v>1002</v>
      </c>
      <c r="I1232" s="6" t="s">
        <v>15</v>
      </c>
      <c r="J1232" s="1">
        <v>-1500</v>
      </c>
      <c r="K1232" s="1">
        <v>3000</v>
      </c>
      <c r="L1232" s="1">
        <v>1500</v>
      </c>
      <c r="M1232" s="1">
        <v>-1500</v>
      </c>
      <c r="N1232" s="1">
        <v>3000</v>
      </c>
      <c r="O1232" s="1">
        <v>1500</v>
      </c>
      <c r="P1232" s="1">
        <v>1500</v>
      </c>
      <c r="Q1232" s="12"/>
      <c r="R1232" s="29">
        <f t="shared" si="60"/>
        <v>0</v>
      </c>
      <c r="S1232" t="str">
        <f t="shared" si="61"/>
        <v>OK</v>
      </c>
      <c r="T1232" s="10">
        <f>IFERROR(VLOOKUP(A1232,[1]!Tabla1[[#All],[Material]:[venta nueva]],38,FALSE),0)</f>
        <v>0</v>
      </c>
    </row>
    <row r="1233" spans="1:20" hidden="1" x14ac:dyDescent="0.35">
      <c r="A1233">
        <f t="shared" si="59"/>
        <v>1022115</v>
      </c>
      <c r="B1233" s="6" t="s">
        <v>1271</v>
      </c>
      <c r="C1233" s="7" t="s">
        <v>553</v>
      </c>
      <c r="D1233" s="7" t="s">
        <v>1096</v>
      </c>
      <c r="E1233" s="7" t="s">
        <v>464</v>
      </c>
      <c r="F1233" s="7" t="s">
        <v>465</v>
      </c>
      <c r="G1233" s="7" t="s">
        <v>1079</v>
      </c>
      <c r="H1233" s="7" t="s">
        <v>1040</v>
      </c>
      <c r="I1233" s="6" t="s">
        <v>10</v>
      </c>
      <c r="J1233" s="1">
        <v>1030</v>
      </c>
      <c r="K1233" s="1">
        <v>0</v>
      </c>
      <c r="L1233" s="1">
        <v>0</v>
      </c>
      <c r="M1233" s="1">
        <v>1030</v>
      </c>
      <c r="N1233" s="1">
        <v>0</v>
      </c>
      <c r="O1233" s="1">
        <v>0</v>
      </c>
      <c r="P1233" s="1"/>
      <c r="Q1233" s="12"/>
      <c r="R1233" s="29">
        <f t="shared" si="60"/>
        <v>0</v>
      </c>
      <c r="S1233" t="str">
        <f t="shared" si="61"/>
        <v>OK</v>
      </c>
      <c r="T1233" s="10">
        <f>IFERROR(VLOOKUP(A1233,[1]!Tabla1[[#All],[Material]:[venta nueva]],38,FALSE),0)</f>
        <v>0</v>
      </c>
    </row>
    <row r="1234" spans="1:20" hidden="1" x14ac:dyDescent="0.35">
      <c r="A1234">
        <f t="shared" si="59"/>
        <v>1022125</v>
      </c>
      <c r="B1234" s="6" t="s">
        <v>1271</v>
      </c>
      <c r="C1234" s="7" t="s">
        <v>553</v>
      </c>
      <c r="D1234" s="7" t="s">
        <v>1096</v>
      </c>
      <c r="E1234" s="7" t="s">
        <v>232</v>
      </c>
      <c r="F1234" s="7" t="s">
        <v>233</v>
      </c>
      <c r="G1234" s="7" t="s">
        <v>1086</v>
      </c>
      <c r="H1234" s="7" t="s">
        <v>1025</v>
      </c>
      <c r="I1234" s="6" t="s">
        <v>14</v>
      </c>
      <c r="J1234" s="1">
        <v>17427</v>
      </c>
      <c r="K1234" s="1">
        <v>222573</v>
      </c>
      <c r="L1234" s="1">
        <v>240000</v>
      </c>
      <c r="M1234" s="1">
        <v>17427</v>
      </c>
      <c r="N1234" s="1">
        <v>222573</v>
      </c>
      <c r="O1234" s="1">
        <v>240000</v>
      </c>
      <c r="P1234" s="1">
        <v>144000</v>
      </c>
      <c r="Q1234" s="12"/>
      <c r="R1234" s="29">
        <f t="shared" si="60"/>
        <v>96000</v>
      </c>
      <c r="S1234" t="str">
        <f t="shared" si="61"/>
        <v>Sobre ingreso</v>
      </c>
      <c r="T1234" s="10">
        <f>IFERROR(VLOOKUP(A1234,[1]!Tabla1[[#All],[Material]:[venta nueva]],38,FALSE),0)</f>
        <v>0</v>
      </c>
    </row>
    <row r="1235" spans="1:20" hidden="1" x14ac:dyDescent="0.35">
      <c r="A1235">
        <f t="shared" si="59"/>
        <v>1022128</v>
      </c>
      <c r="B1235" s="6" t="s">
        <v>1271</v>
      </c>
      <c r="C1235" s="7" t="s">
        <v>553</v>
      </c>
      <c r="D1235" s="7" t="s">
        <v>1096</v>
      </c>
      <c r="E1235" s="7" t="s">
        <v>234</v>
      </c>
      <c r="F1235" s="7" t="s">
        <v>235</v>
      </c>
      <c r="G1235" s="7" t="s">
        <v>1076</v>
      </c>
      <c r="H1235" s="7" t="s">
        <v>1004</v>
      </c>
      <c r="I1235" s="6" t="s">
        <v>15</v>
      </c>
      <c r="J1235" s="1">
        <v>-1963</v>
      </c>
      <c r="K1235" s="1">
        <v>11964</v>
      </c>
      <c r="L1235" s="1">
        <v>10000</v>
      </c>
      <c r="M1235" s="1">
        <v>-1963</v>
      </c>
      <c r="N1235" s="1">
        <v>11964</v>
      </c>
      <c r="O1235" s="1">
        <v>10000</v>
      </c>
      <c r="P1235" s="1">
        <v>10000</v>
      </c>
      <c r="Q1235" s="12"/>
      <c r="R1235" s="29">
        <f t="shared" si="60"/>
        <v>0</v>
      </c>
      <c r="S1235" t="str">
        <f t="shared" si="61"/>
        <v>OK</v>
      </c>
      <c r="T1235" s="10">
        <f>IFERROR(VLOOKUP(A1235,[1]!Tabla1[[#All],[Material]:[venta nueva]],38,FALSE),0)</f>
        <v>0</v>
      </c>
    </row>
    <row r="1236" spans="1:20" hidden="1" x14ac:dyDescent="0.35">
      <c r="A1236">
        <f t="shared" si="59"/>
        <v>1022141</v>
      </c>
      <c r="B1236" s="6" t="s">
        <v>1271</v>
      </c>
      <c r="C1236" s="7" t="s">
        <v>553</v>
      </c>
      <c r="D1236" s="7" t="s">
        <v>1096</v>
      </c>
      <c r="E1236" s="7" t="s">
        <v>236</v>
      </c>
      <c r="F1236" s="7" t="s">
        <v>237</v>
      </c>
      <c r="G1236" s="7" t="s">
        <v>1076</v>
      </c>
      <c r="H1236" s="7" t="s">
        <v>1004</v>
      </c>
      <c r="I1236" s="6" t="s">
        <v>15</v>
      </c>
      <c r="J1236" s="1">
        <v>781</v>
      </c>
      <c r="K1236" s="1">
        <v>10657</v>
      </c>
      <c r="L1236" s="1">
        <v>34000</v>
      </c>
      <c r="M1236" s="1">
        <v>781</v>
      </c>
      <c r="N1236" s="1">
        <v>10657</v>
      </c>
      <c r="O1236" s="1">
        <v>41000</v>
      </c>
      <c r="P1236" s="1">
        <v>41000</v>
      </c>
      <c r="Q1236" s="12"/>
      <c r="R1236" s="29">
        <f t="shared" si="60"/>
        <v>0</v>
      </c>
      <c r="S1236" t="str">
        <f t="shared" si="61"/>
        <v>OK</v>
      </c>
      <c r="T1236" s="10">
        <f>IFERROR(VLOOKUP(A1236,[1]!Tabla1[[#All],[Material]:[venta nueva]],38,FALSE),0)</f>
        <v>0</v>
      </c>
    </row>
    <row r="1237" spans="1:20" hidden="1" x14ac:dyDescent="0.35">
      <c r="A1237">
        <f t="shared" si="59"/>
        <v>1022142</v>
      </c>
      <c r="B1237" s="6" t="s">
        <v>1271</v>
      </c>
      <c r="C1237" s="7" t="s">
        <v>553</v>
      </c>
      <c r="D1237" s="7" t="s">
        <v>1096</v>
      </c>
      <c r="E1237" s="7" t="s">
        <v>238</v>
      </c>
      <c r="F1237" s="7" t="s">
        <v>239</v>
      </c>
      <c r="G1237" s="7" t="s">
        <v>1076</v>
      </c>
      <c r="H1237" s="7" t="s">
        <v>1004</v>
      </c>
      <c r="I1237" s="6" t="s">
        <v>15</v>
      </c>
      <c r="J1237" s="1">
        <v>1163</v>
      </c>
      <c r="K1237" s="1">
        <v>8837</v>
      </c>
      <c r="L1237" s="1">
        <v>10000</v>
      </c>
      <c r="M1237" s="1">
        <v>1163</v>
      </c>
      <c r="N1237" s="1">
        <v>8837</v>
      </c>
      <c r="O1237" s="1">
        <v>10000</v>
      </c>
      <c r="P1237" s="1">
        <v>10000</v>
      </c>
      <c r="Q1237" s="12"/>
      <c r="R1237" s="29">
        <f t="shared" si="60"/>
        <v>0</v>
      </c>
      <c r="S1237" t="str">
        <f t="shared" si="61"/>
        <v>OK</v>
      </c>
      <c r="T1237" s="10">
        <f>IFERROR(VLOOKUP(A1237,[1]!Tabla1[[#All],[Material]:[venta nueva]],38,FALSE),0)</f>
        <v>0</v>
      </c>
    </row>
    <row r="1238" spans="1:20" hidden="1" x14ac:dyDescent="0.35">
      <c r="A1238">
        <f t="shared" si="59"/>
        <v>1022145</v>
      </c>
      <c r="B1238" s="6" t="s">
        <v>1271</v>
      </c>
      <c r="C1238" s="7" t="s">
        <v>553</v>
      </c>
      <c r="D1238" s="7" t="s">
        <v>1096</v>
      </c>
      <c r="E1238" s="7" t="s">
        <v>597</v>
      </c>
      <c r="F1238" s="7" t="s">
        <v>598</v>
      </c>
      <c r="G1238" s="7" t="s">
        <v>1076</v>
      </c>
      <c r="H1238" s="7" t="s">
        <v>1022</v>
      </c>
      <c r="I1238" s="6" t="s">
        <v>9</v>
      </c>
      <c r="J1238" s="1">
        <v>18</v>
      </c>
      <c r="K1238" s="1">
        <v>0</v>
      </c>
      <c r="L1238" s="1">
        <v>0</v>
      </c>
      <c r="M1238" s="1">
        <v>18</v>
      </c>
      <c r="N1238" s="1">
        <v>0</v>
      </c>
      <c r="O1238" s="1">
        <v>0</v>
      </c>
      <c r="P1238" s="1"/>
      <c r="Q1238" s="12"/>
      <c r="R1238" s="29">
        <f t="shared" si="60"/>
        <v>0</v>
      </c>
      <c r="S1238" t="str">
        <f t="shared" si="61"/>
        <v>OK</v>
      </c>
      <c r="T1238" s="10">
        <f>IFERROR(VLOOKUP(A1238,[1]!Tabla1[[#All],[Material]:[venta nueva]],38,FALSE),0)</f>
        <v>0</v>
      </c>
    </row>
    <row r="1239" spans="1:20" hidden="1" x14ac:dyDescent="0.35">
      <c r="A1239">
        <f t="shared" si="59"/>
        <v>1022169</v>
      </c>
      <c r="B1239" s="6" t="s">
        <v>1271</v>
      </c>
      <c r="C1239" s="7" t="s">
        <v>553</v>
      </c>
      <c r="D1239" s="7" t="s">
        <v>1096</v>
      </c>
      <c r="E1239" s="7" t="s">
        <v>244</v>
      </c>
      <c r="F1239" s="7" t="s">
        <v>245</v>
      </c>
      <c r="G1239" s="7" t="s">
        <v>1081</v>
      </c>
      <c r="H1239" s="7" t="s">
        <v>1010</v>
      </c>
      <c r="I1239" s="6" t="s">
        <v>14</v>
      </c>
      <c r="J1239" s="1">
        <v>-24457</v>
      </c>
      <c r="K1239" s="1">
        <v>24457</v>
      </c>
      <c r="L1239" s="1">
        <v>0</v>
      </c>
      <c r="M1239" s="1">
        <v>-24457</v>
      </c>
      <c r="N1239" s="1">
        <v>166457</v>
      </c>
      <c r="O1239" s="1">
        <v>144000</v>
      </c>
      <c r="P1239" s="1">
        <v>144000</v>
      </c>
      <c r="Q1239" s="12"/>
      <c r="R1239" s="29">
        <f t="shared" si="60"/>
        <v>0</v>
      </c>
      <c r="S1239" t="str">
        <f t="shared" si="61"/>
        <v>OK</v>
      </c>
      <c r="T1239" s="10">
        <f>IFERROR(VLOOKUP(A1239,[1]!Tabla1[[#All],[Material]:[venta nueva]],38,FALSE),0)</f>
        <v>0</v>
      </c>
    </row>
    <row r="1240" spans="1:20" hidden="1" x14ac:dyDescent="0.35">
      <c r="A1240">
        <f t="shared" si="59"/>
        <v>1022183</v>
      </c>
      <c r="B1240" s="6" t="s">
        <v>1271</v>
      </c>
      <c r="C1240" s="7" t="s">
        <v>553</v>
      </c>
      <c r="D1240" s="7" t="s">
        <v>1096</v>
      </c>
      <c r="E1240" s="7" t="s">
        <v>246</v>
      </c>
      <c r="F1240" s="7" t="s">
        <v>247</v>
      </c>
      <c r="G1240" s="7" t="s">
        <v>1086</v>
      </c>
      <c r="H1240" s="7" t="s">
        <v>1041</v>
      </c>
      <c r="I1240" s="6" t="s">
        <v>14</v>
      </c>
      <c r="J1240" s="1">
        <v>0</v>
      </c>
      <c r="K1240" s="1">
        <v>480000</v>
      </c>
      <c r="L1240" s="1">
        <v>480000</v>
      </c>
      <c r="M1240" s="1">
        <v>0</v>
      </c>
      <c r="N1240" s="1">
        <v>480000</v>
      </c>
      <c r="O1240" s="1">
        <v>480000</v>
      </c>
      <c r="P1240" s="1">
        <v>408000</v>
      </c>
      <c r="Q1240" s="12"/>
      <c r="R1240" s="29">
        <f t="shared" si="60"/>
        <v>72000</v>
      </c>
      <c r="S1240" t="str">
        <f t="shared" si="61"/>
        <v>Sobre ingreso</v>
      </c>
      <c r="T1240" s="10">
        <f>IFERROR(VLOOKUP(A1240,[1]!Tabla1[[#All],[Material]:[venta nueva]],38,FALSE),0)</f>
        <v>0</v>
      </c>
    </row>
    <row r="1241" spans="1:20" hidden="1" x14ac:dyDescent="0.35">
      <c r="A1241">
        <f t="shared" si="59"/>
        <v>1022186</v>
      </c>
      <c r="B1241" s="6" t="s">
        <v>1271</v>
      </c>
      <c r="C1241" s="7" t="s">
        <v>553</v>
      </c>
      <c r="D1241" s="7" t="s">
        <v>1096</v>
      </c>
      <c r="E1241" s="7" t="s">
        <v>248</v>
      </c>
      <c r="F1241" s="7" t="s">
        <v>249</v>
      </c>
      <c r="G1241" s="7" t="s">
        <v>1084</v>
      </c>
      <c r="H1241" s="7" t="s">
        <v>1017</v>
      </c>
      <c r="I1241" s="6" t="s">
        <v>14</v>
      </c>
      <c r="J1241" s="1"/>
      <c r="K1241" s="1"/>
      <c r="L1241" s="1"/>
      <c r="M1241" s="1"/>
      <c r="N1241" s="1"/>
      <c r="O1241" s="1"/>
      <c r="P1241" s="1">
        <v>72001</v>
      </c>
      <c r="Q1241" s="12"/>
      <c r="R1241" s="29">
        <f t="shared" si="60"/>
        <v>-72001</v>
      </c>
      <c r="S1241" t="str">
        <f t="shared" si="61"/>
        <v>Pendiente de ingreso</v>
      </c>
      <c r="T1241" s="10">
        <f>IFERROR(VLOOKUP(A1241,[1]!Tabla1[[#All],[Material]:[venta nueva]],38,FALSE),0)</f>
        <v>0</v>
      </c>
    </row>
    <row r="1242" spans="1:20" hidden="1" x14ac:dyDescent="0.35">
      <c r="A1242">
        <f t="shared" si="59"/>
        <v>1022193</v>
      </c>
      <c r="B1242" s="6" t="s">
        <v>1271</v>
      </c>
      <c r="C1242" s="7" t="s">
        <v>553</v>
      </c>
      <c r="D1242" s="7" t="s">
        <v>1096</v>
      </c>
      <c r="E1242" s="7" t="s">
        <v>250</v>
      </c>
      <c r="F1242" s="7" t="s">
        <v>251</v>
      </c>
      <c r="G1242" s="7" t="s">
        <v>1075</v>
      </c>
      <c r="H1242" s="7" t="s">
        <v>1011</v>
      </c>
      <c r="I1242" s="6" t="s">
        <v>14</v>
      </c>
      <c r="J1242" s="1">
        <v>-68618</v>
      </c>
      <c r="K1242" s="1">
        <v>24729</v>
      </c>
      <c r="L1242" s="1">
        <v>24000</v>
      </c>
      <c r="M1242" s="1">
        <v>-68618</v>
      </c>
      <c r="N1242" s="1">
        <v>24729</v>
      </c>
      <c r="O1242" s="1">
        <v>24000</v>
      </c>
      <c r="P1242" s="1">
        <v>24000</v>
      </c>
      <c r="Q1242" s="12"/>
      <c r="R1242" s="29">
        <f t="shared" si="60"/>
        <v>0</v>
      </c>
      <c r="S1242" t="str">
        <f t="shared" si="61"/>
        <v>OK</v>
      </c>
      <c r="T1242" s="10">
        <f>IFERROR(VLOOKUP(A1242,[1]!Tabla1[[#All],[Material]:[venta nueva]],38,FALSE),0)</f>
        <v>0</v>
      </c>
    </row>
    <row r="1243" spans="1:20" hidden="1" x14ac:dyDescent="0.35">
      <c r="A1243">
        <f t="shared" si="59"/>
        <v>1022212</v>
      </c>
      <c r="B1243" s="6" t="s">
        <v>1271</v>
      </c>
      <c r="C1243" s="7" t="s">
        <v>553</v>
      </c>
      <c r="D1243" s="7" t="s">
        <v>1096</v>
      </c>
      <c r="E1243" s="7" t="s">
        <v>254</v>
      </c>
      <c r="F1243" s="7" t="s">
        <v>255</v>
      </c>
      <c r="G1243" s="7" t="s">
        <v>1087</v>
      </c>
      <c r="H1243" s="7" t="s">
        <v>1034</v>
      </c>
      <c r="I1243" s="6" t="s">
        <v>14</v>
      </c>
      <c r="J1243" s="1">
        <v>-17938</v>
      </c>
      <c r="K1243" s="1">
        <v>611152</v>
      </c>
      <c r="L1243" s="1">
        <v>600000</v>
      </c>
      <c r="M1243" s="1">
        <v>-17938</v>
      </c>
      <c r="N1243" s="1">
        <v>611152</v>
      </c>
      <c r="O1243" s="1">
        <v>600000</v>
      </c>
      <c r="P1243" s="1">
        <v>600000</v>
      </c>
      <c r="Q1243" s="12"/>
      <c r="R1243" s="29">
        <f t="shared" si="60"/>
        <v>0</v>
      </c>
      <c r="S1243" t="str">
        <f t="shared" si="61"/>
        <v>OK</v>
      </c>
      <c r="T1243" s="10">
        <f>IFERROR(VLOOKUP(A1243,[1]!Tabla1[[#All],[Material]:[venta nueva]],38,FALSE),0)</f>
        <v>0</v>
      </c>
    </row>
    <row r="1244" spans="1:20" hidden="1" x14ac:dyDescent="0.35">
      <c r="A1244">
        <f t="shared" si="59"/>
        <v>1022247</v>
      </c>
      <c r="B1244" s="6" t="s">
        <v>1271</v>
      </c>
      <c r="C1244" s="7" t="s">
        <v>553</v>
      </c>
      <c r="D1244" s="7" t="s">
        <v>1096</v>
      </c>
      <c r="E1244" s="7" t="s">
        <v>259</v>
      </c>
      <c r="F1244" s="7" t="s">
        <v>260</v>
      </c>
      <c r="G1244" s="7" t="s">
        <v>1081</v>
      </c>
      <c r="H1244" s="7" t="s">
        <v>1010</v>
      </c>
      <c r="I1244" s="6" t="s">
        <v>9</v>
      </c>
      <c r="J1244" s="1">
        <v>-39480</v>
      </c>
      <c r="K1244" s="1">
        <v>39480</v>
      </c>
      <c r="L1244" s="1">
        <v>0</v>
      </c>
      <c r="M1244" s="1">
        <v>-39480</v>
      </c>
      <c r="N1244" s="1">
        <v>39480</v>
      </c>
      <c r="O1244" s="1">
        <v>0</v>
      </c>
      <c r="P1244" s="1"/>
      <c r="Q1244" s="12"/>
      <c r="R1244" s="29">
        <f t="shared" si="60"/>
        <v>0</v>
      </c>
      <c r="S1244" t="str">
        <f t="shared" si="61"/>
        <v>OK</v>
      </c>
      <c r="T1244" s="10">
        <f>IFERROR(VLOOKUP(A1244,[1]!Tabla1[[#All],[Material]:[venta nueva]],38,FALSE),0)</f>
        <v>0</v>
      </c>
    </row>
    <row r="1245" spans="1:20" hidden="1" x14ac:dyDescent="0.35">
      <c r="A1245">
        <f t="shared" si="59"/>
        <v>1022254</v>
      </c>
      <c r="B1245" s="6" t="s">
        <v>1271</v>
      </c>
      <c r="C1245" s="7" t="s">
        <v>553</v>
      </c>
      <c r="D1245" s="7" t="s">
        <v>1096</v>
      </c>
      <c r="E1245" s="7" t="s">
        <v>1256</v>
      </c>
      <c r="F1245" s="7" t="s">
        <v>1257</v>
      </c>
      <c r="G1245" s="7" t="s">
        <v>1074</v>
      </c>
      <c r="H1245" s="7" t="s">
        <v>1043</v>
      </c>
      <c r="I1245" s="6" t="s">
        <v>9</v>
      </c>
      <c r="J1245" s="1">
        <v>1365</v>
      </c>
      <c r="K1245" s="1">
        <v>0</v>
      </c>
      <c r="L1245" s="1">
        <v>0</v>
      </c>
      <c r="M1245" s="1">
        <v>1365</v>
      </c>
      <c r="N1245" s="1">
        <v>0</v>
      </c>
      <c r="O1245" s="1">
        <v>0</v>
      </c>
      <c r="P1245" s="1"/>
      <c r="Q1245" s="12"/>
      <c r="R1245" s="29">
        <f t="shared" si="60"/>
        <v>0</v>
      </c>
      <c r="S1245" t="str">
        <f t="shared" si="61"/>
        <v>OK</v>
      </c>
      <c r="T1245" s="10">
        <f>IFERROR(VLOOKUP(A1245,[1]!Tabla1[[#All],[Material]:[venta nueva]],38,FALSE),0)</f>
        <v>0</v>
      </c>
    </row>
    <row r="1246" spans="1:20" hidden="1" x14ac:dyDescent="0.35">
      <c r="A1246">
        <f t="shared" si="59"/>
        <v>1022293</v>
      </c>
      <c r="B1246" s="6" t="s">
        <v>1271</v>
      </c>
      <c r="C1246" s="7" t="s">
        <v>553</v>
      </c>
      <c r="D1246" s="7" t="s">
        <v>1096</v>
      </c>
      <c r="E1246" s="7" t="s">
        <v>269</v>
      </c>
      <c r="F1246" s="7" t="s">
        <v>270</v>
      </c>
      <c r="G1246" s="7" t="s">
        <v>1083</v>
      </c>
      <c r="H1246" s="7" t="s">
        <v>1015</v>
      </c>
      <c r="I1246" s="6" t="s">
        <v>15</v>
      </c>
      <c r="J1246" s="1">
        <v>2225</v>
      </c>
      <c r="K1246" s="1">
        <v>779</v>
      </c>
      <c r="L1246" s="1">
        <v>10000</v>
      </c>
      <c r="M1246" s="1">
        <v>2225</v>
      </c>
      <c r="N1246" s="1">
        <v>779</v>
      </c>
      <c r="O1246" s="1">
        <v>10000</v>
      </c>
      <c r="P1246" s="1">
        <v>10000</v>
      </c>
      <c r="Q1246" s="12"/>
      <c r="R1246" s="29">
        <f t="shared" si="60"/>
        <v>0</v>
      </c>
      <c r="S1246" t="str">
        <f t="shared" si="61"/>
        <v>OK</v>
      </c>
      <c r="T1246" s="10">
        <f>IFERROR(VLOOKUP(A1246,[1]!Tabla1[[#All],[Material]:[venta nueva]],38,FALSE),0)</f>
        <v>0</v>
      </c>
    </row>
    <row r="1247" spans="1:20" hidden="1" x14ac:dyDescent="0.35">
      <c r="A1247">
        <f t="shared" si="59"/>
        <v>1022304</v>
      </c>
      <c r="B1247" s="6" t="s">
        <v>1271</v>
      </c>
      <c r="C1247" s="7" t="s">
        <v>553</v>
      </c>
      <c r="D1247" s="7" t="s">
        <v>1096</v>
      </c>
      <c r="E1247" s="7" t="s">
        <v>271</v>
      </c>
      <c r="F1247" s="7" t="s">
        <v>272</v>
      </c>
      <c r="G1247" s="7" t="s">
        <v>1069</v>
      </c>
      <c r="H1247" s="7" t="s">
        <v>1026</v>
      </c>
      <c r="I1247" s="6" t="s">
        <v>9</v>
      </c>
      <c r="J1247" s="1">
        <v>-16360</v>
      </c>
      <c r="K1247" s="1">
        <v>13653</v>
      </c>
      <c r="L1247" s="1">
        <v>0</v>
      </c>
      <c r="M1247" s="1">
        <v>-16360</v>
      </c>
      <c r="N1247" s="1">
        <v>13653</v>
      </c>
      <c r="O1247" s="1">
        <v>0</v>
      </c>
      <c r="P1247" s="1"/>
      <c r="Q1247" s="12"/>
      <c r="R1247" s="29">
        <f t="shared" si="60"/>
        <v>0</v>
      </c>
      <c r="S1247" t="str">
        <f t="shared" si="61"/>
        <v>OK</v>
      </c>
      <c r="T1247" s="10">
        <f>IFERROR(VLOOKUP(A1247,[1]!Tabla1[[#All],[Material]:[venta nueva]],38,FALSE),0)</f>
        <v>0</v>
      </c>
    </row>
    <row r="1248" spans="1:20" hidden="1" x14ac:dyDescent="0.35">
      <c r="A1248">
        <f t="shared" si="59"/>
        <v>1022335</v>
      </c>
      <c r="B1248" s="6" t="s">
        <v>1271</v>
      </c>
      <c r="C1248" s="7" t="s">
        <v>553</v>
      </c>
      <c r="D1248" s="7" t="s">
        <v>1096</v>
      </c>
      <c r="E1248" s="7" t="s">
        <v>511</v>
      </c>
      <c r="F1248" s="7" t="s">
        <v>512</v>
      </c>
      <c r="G1248" s="7" t="s">
        <v>1084</v>
      </c>
      <c r="H1248" s="7" t="s">
        <v>1017</v>
      </c>
      <c r="I1248" s="6" t="s">
        <v>8</v>
      </c>
      <c r="J1248" s="1">
        <v>42</v>
      </c>
      <c r="K1248" s="1">
        <v>0</v>
      </c>
      <c r="L1248" s="1">
        <v>0</v>
      </c>
      <c r="M1248" s="1">
        <v>42</v>
      </c>
      <c r="N1248" s="1">
        <v>0</v>
      </c>
      <c r="O1248" s="1">
        <v>0</v>
      </c>
      <c r="P1248" s="1"/>
      <c r="Q1248" s="12"/>
      <c r="R1248" s="29">
        <f t="shared" si="60"/>
        <v>0</v>
      </c>
      <c r="S1248" t="str">
        <f t="shared" si="61"/>
        <v>OK</v>
      </c>
      <c r="T1248" s="10">
        <f>IFERROR(VLOOKUP(A1248,[1]!Tabla1[[#All],[Material]:[venta nueva]],38,FALSE),0)</f>
        <v>0</v>
      </c>
    </row>
    <row r="1249" spans="1:20" hidden="1" x14ac:dyDescent="0.35">
      <c r="A1249">
        <f t="shared" si="59"/>
        <v>1022340</v>
      </c>
      <c r="B1249" s="6" t="s">
        <v>1271</v>
      </c>
      <c r="C1249" s="7" t="s">
        <v>553</v>
      </c>
      <c r="D1249" s="7" t="s">
        <v>1096</v>
      </c>
      <c r="E1249" s="7" t="s">
        <v>277</v>
      </c>
      <c r="F1249" s="7" t="s">
        <v>278</v>
      </c>
      <c r="G1249" s="7" t="s">
        <v>1075</v>
      </c>
      <c r="H1249" s="7" t="s">
        <v>1011</v>
      </c>
      <c r="I1249" s="6" t="s">
        <v>14</v>
      </c>
      <c r="J1249" s="1">
        <v>3790</v>
      </c>
      <c r="K1249" s="1">
        <v>0</v>
      </c>
      <c r="L1249" s="1">
        <v>0</v>
      </c>
      <c r="M1249" s="1">
        <v>3790</v>
      </c>
      <c r="N1249" s="1">
        <v>0</v>
      </c>
      <c r="O1249" s="1">
        <v>0</v>
      </c>
      <c r="P1249" s="1"/>
      <c r="Q1249" s="12"/>
      <c r="R1249" s="29">
        <f t="shared" si="60"/>
        <v>0</v>
      </c>
      <c r="S1249" t="str">
        <f t="shared" si="61"/>
        <v>OK</v>
      </c>
      <c r="T1249" s="10">
        <f>IFERROR(VLOOKUP(A1249,[1]!Tabla1[[#All],[Material]:[venta nueva]],38,FALSE),0)</f>
        <v>0</v>
      </c>
    </row>
    <row r="1250" spans="1:20" hidden="1" x14ac:dyDescent="0.35">
      <c r="A1250">
        <f t="shared" si="59"/>
        <v>1022373</v>
      </c>
      <c r="B1250" s="6" t="s">
        <v>1271</v>
      </c>
      <c r="C1250" s="7" t="s">
        <v>553</v>
      </c>
      <c r="D1250" s="7" t="s">
        <v>1096</v>
      </c>
      <c r="E1250" s="7" t="s">
        <v>281</v>
      </c>
      <c r="F1250" s="7" t="s">
        <v>282</v>
      </c>
      <c r="G1250" s="7" t="s">
        <v>1081</v>
      </c>
      <c r="H1250" s="7" t="s">
        <v>1010</v>
      </c>
      <c r="I1250" s="6" t="s">
        <v>14</v>
      </c>
      <c r="J1250" s="1">
        <v>0</v>
      </c>
      <c r="K1250" s="1">
        <v>97066</v>
      </c>
      <c r="L1250" s="1">
        <v>96000</v>
      </c>
      <c r="M1250" s="1">
        <v>0</v>
      </c>
      <c r="N1250" s="1">
        <v>97066</v>
      </c>
      <c r="O1250" s="1">
        <v>96000</v>
      </c>
      <c r="P1250" s="1">
        <v>24000</v>
      </c>
      <c r="Q1250" s="12"/>
      <c r="R1250" s="29">
        <f t="shared" si="60"/>
        <v>72000</v>
      </c>
      <c r="S1250" t="str">
        <f t="shared" si="61"/>
        <v>Sobre ingreso</v>
      </c>
      <c r="T1250" s="10">
        <f>IFERROR(VLOOKUP(A1250,[1]!Tabla1[[#All],[Material]:[venta nueva]],38,FALSE),0)</f>
        <v>0</v>
      </c>
    </row>
    <row r="1251" spans="1:20" hidden="1" x14ac:dyDescent="0.35">
      <c r="A1251">
        <f t="shared" si="59"/>
        <v>1022379</v>
      </c>
      <c r="B1251" s="6" t="s">
        <v>1271</v>
      </c>
      <c r="C1251" s="7" t="s">
        <v>553</v>
      </c>
      <c r="D1251" s="7" t="s">
        <v>1096</v>
      </c>
      <c r="E1251" s="7" t="s">
        <v>285</v>
      </c>
      <c r="F1251" s="7" t="s">
        <v>286</v>
      </c>
      <c r="G1251" s="7" t="s">
        <v>1077</v>
      </c>
      <c r="H1251" s="7" t="s">
        <v>1005</v>
      </c>
      <c r="I1251" s="6" t="s">
        <v>14</v>
      </c>
      <c r="J1251" s="1">
        <v>3037</v>
      </c>
      <c r="K1251" s="1">
        <v>0</v>
      </c>
      <c r="L1251" s="1">
        <v>0</v>
      </c>
      <c r="M1251" s="1">
        <v>3037</v>
      </c>
      <c r="N1251" s="1">
        <v>0</v>
      </c>
      <c r="O1251" s="1">
        <v>0</v>
      </c>
      <c r="P1251" s="1"/>
      <c r="Q1251" s="12"/>
      <c r="R1251" s="29">
        <f t="shared" si="60"/>
        <v>0</v>
      </c>
      <c r="S1251" t="str">
        <f t="shared" si="61"/>
        <v>OK</v>
      </c>
      <c r="T1251" s="10">
        <f>IFERROR(VLOOKUP(A1251,[1]!Tabla1[[#All],[Material]:[venta nueva]],38,FALSE),0)</f>
        <v>0</v>
      </c>
    </row>
    <row r="1252" spans="1:20" hidden="1" x14ac:dyDescent="0.35">
      <c r="A1252">
        <f t="shared" si="59"/>
        <v>1022388</v>
      </c>
      <c r="B1252" s="6" t="s">
        <v>1271</v>
      </c>
      <c r="C1252" s="7" t="s">
        <v>553</v>
      </c>
      <c r="D1252" s="7" t="s">
        <v>1096</v>
      </c>
      <c r="E1252" s="7" t="s">
        <v>291</v>
      </c>
      <c r="F1252" s="7" t="s">
        <v>292</v>
      </c>
      <c r="G1252" s="7" t="s">
        <v>1084</v>
      </c>
      <c r="H1252" s="7" t="s">
        <v>1017</v>
      </c>
      <c r="I1252" s="6" t="s">
        <v>14</v>
      </c>
      <c r="J1252" s="1">
        <v>1272</v>
      </c>
      <c r="K1252" s="1">
        <v>0</v>
      </c>
      <c r="L1252" s="1">
        <v>0</v>
      </c>
      <c r="M1252" s="1">
        <v>1272</v>
      </c>
      <c r="N1252" s="1">
        <v>0</v>
      </c>
      <c r="O1252" s="1">
        <v>0</v>
      </c>
      <c r="P1252" s="1">
        <v>120000</v>
      </c>
      <c r="Q1252" s="12"/>
      <c r="R1252" s="29">
        <f t="shared" si="60"/>
        <v>-120000</v>
      </c>
      <c r="S1252" t="str">
        <f t="shared" si="61"/>
        <v>Pendiente de ingreso</v>
      </c>
      <c r="T1252" s="10">
        <f>IFERROR(VLOOKUP(A1252,[1]!Tabla1[[#All],[Material]:[venta nueva]],38,FALSE),0)</f>
        <v>0</v>
      </c>
    </row>
    <row r="1253" spans="1:20" hidden="1" x14ac:dyDescent="0.35">
      <c r="A1253">
        <f t="shared" si="59"/>
        <v>1022389</v>
      </c>
      <c r="B1253" s="6" t="s">
        <v>1271</v>
      </c>
      <c r="C1253" s="7" t="s">
        <v>553</v>
      </c>
      <c r="D1253" s="7" t="s">
        <v>1096</v>
      </c>
      <c r="E1253" s="7" t="s">
        <v>500</v>
      </c>
      <c r="F1253" s="7" t="s">
        <v>501</v>
      </c>
      <c r="G1253" s="7" t="s">
        <v>1080</v>
      </c>
      <c r="H1253" s="7" t="s">
        <v>1008</v>
      </c>
      <c r="I1253" s="6" t="s">
        <v>14</v>
      </c>
      <c r="J1253" s="1">
        <v>-14173</v>
      </c>
      <c r="K1253" s="1">
        <v>14173</v>
      </c>
      <c r="L1253" s="1">
        <v>0</v>
      </c>
      <c r="M1253" s="1">
        <v>-14173</v>
      </c>
      <c r="N1253" s="1">
        <v>14173</v>
      </c>
      <c r="O1253" s="1">
        <v>0</v>
      </c>
      <c r="P1253" s="1"/>
      <c r="Q1253" s="12"/>
      <c r="R1253" s="29">
        <f t="shared" si="60"/>
        <v>0</v>
      </c>
      <c r="S1253" t="str">
        <f t="shared" si="61"/>
        <v>OK</v>
      </c>
      <c r="T1253" s="10">
        <f>IFERROR(VLOOKUP(A1253,[1]!Tabla1[[#All],[Material]:[venta nueva]],38,FALSE),0)</f>
        <v>0</v>
      </c>
    </row>
    <row r="1254" spans="1:20" hidden="1" x14ac:dyDescent="0.35">
      <c r="A1254">
        <f t="shared" si="59"/>
        <v>1022398</v>
      </c>
      <c r="B1254" s="6" t="s">
        <v>1271</v>
      </c>
      <c r="C1254" s="7" t="s">
        <v>553</v>
      </c>
      <c r="D1254" s="7" t="s">
        <v>1096</v>
      </c>
      <c r="E1254" s="7" t="s">
        <v>293</v>
      </c>
      <c r="F1254" s="7" t="s">
        <v>294</v>
      </c>
      <c r="G1254" s="7" t="s">
        <v>1076</v>
      </c>
      <c r="H1254" s="7" t="s">
        <v>1004</v>
      </c>
      <c r="I1254" s="6" t="s">
        <v>15</v>
      </c>
      <c r="J1254" s="1">
        <v>1386</v>
      </c>
      <c r="K1254" s="1">
        <v>0</v>
      </c>
      <c r="L1254" s="1">
        <v>12000</v>
      </c>
      <c r="M1254" s="1">
        <v>1386</v>
      </c>
      <c r="N1254" s="1">
        <v>0</v>
      </c>
      <c r="O1254" s="1">
        <v>12000</v>
      </c>
      <c r="P1254" s="1">
        <v>12000</v>
      </c>
      <c r="Q1254" s="12"/>
      <c r="R1254" s="29">
        <f t="shared" si="60"/>
        <v>0</v>
      </c>
      <c r="S1254" t="str">
        <f t="shared" si="61"/>
        <v>OK</v>
      </c>
      <c r="T1254" s="10">
        <f>IFERROR(VLOOKUP(A1254,[1]!Tabla1[[#All],[Material]:[venta nueva]],38,FALSE),0)</f>
        <v>0</v>
      </c>
    </row>
    <row r="1255" spans="1:20" hidden="1" x14ac:dyDescent="0.35">
      <c r="A1255">
        <f t="shared" si="59"/>
        <v>1022413</v>
      </c>
      <c r="B1255" s="6" t="s">
        <v>1271</v>
      </c>
      <c r="C1255" s="7" t="s">
        <v>553</v>
      </c>
      <c r="D1255" s="7" t="s">
        <v>1096</v>
      </c>
      <c r="E1255" s="7" t="s">
        <v>517</v>
      </c>
      <c r="F1255" s="7" t="s">
        <v>518</v>
      </c>
      <c r="G1255" s="7" t="s">
        <v>1069</v>
      </c>
      <c r="H1255" s="7" t="s">
        <v>1026</v>
      </c>
      <c r="I1255" s="6" t="s">
        <v>15</v>
      </c>
      <c r="J1255" s="1">
        <v>-3144</v>
      </c>
      <c r="K1255" s="1">
        <v>8144</v>
      </c>
      <c r="L1255" s="1">
        <v>5000</v>
      </c>
      <c r="M1255" s="1">
        <v>-3144</v>
      </c>
      <c r="N1255" s="1">
        <v>8144</v>
      </c>
      <c r="O1255" s="1">
        <v>5000</v>
      </c>
      <c r="P1255" s="1">
        <v>5000</v>
      </c>
      <c r="Q1255" s="12"/>
      <c r="R1255" s="29">
        <f t="shared" si="60"/>
        <v>0</v>
      </c>
      <c r="S1255" t="str">
        <f t="shared" si="61"/>
        <v>OK</v>
      </c>
      <c r="T1255" s="10">
        <f>IFERROR(VLOOKUP(A1255,[1]!Tabla1[[#All],[Material]:[venta nueva]],38,FALSE),0)</f>
        <v>0</v>
      </c>
    </row>
    <row r="1256" spans="1:20" hidden="1" x14ac:dyDescent="0.35">
      <c r="A1256">
        <f t="shared" si="59"/>
        <v>1022414</v>
      </c>
      <c r="B1256" s="6" t="s">
        <v>1271</v>
      </c>
      <c r="C1256" s="7" t="s">
        <v>553</v>
      </c>
      <c r="D1256" s="7" t="s">
        <v>1096</v>
      </c>
      <c r="E1256" s="7" t="s">
        <v>297</v>
      </c>
      <c r="F1256" s="7" t="s">
        <v>298</v>
      </c>
      <c r="G1256" s="7" t="s">
        <v>1074</v>
      </c>
      <c r="H1256" s="7" t="s">
        <v>1042</v>
      </c>
      <c r="I1256" s="6" t="s">
        <v>14</v>
      </c>
      <c r="J1256" s="1">
        <v>0</v>
      </c>
      <c r="K1256" s="1">
        <v>72000</v>
      </c>
      <c r="L1256" s="1">
        <v>72000</v>
      </c>
      <c r="M1256" s="1">
        <v>0</v>
      </c>
      <c r="N1256" s="1">
        <v>72000</v>
      </c>
      <c r="O1256" s="1">
        <v>72000</v>
      </c>
      <c r="P1256" s="1">
        <v>72000</v>
      </c>
      <c r="Q1256" s="12"/>
      <c r="R1256" s="29">
        <f t="shared" si="60"/>
        <v>0</v>
      </c>
      <c r="S1256" t="str">
        <f t="shared" si="61"/>
        <v>OK</v>
      </c>
      <c r="T1256" s="10">
        <f>IFERROR(VLOOKUP(A1256,[1]!Tabla1[[#All],[Material]:[venta nueva]],38,FALSE),0)</f>
        <v>0</v>
      </c>
    </row>
    <row r="1257" spans="1:20" hidden="1" x14ac:dyDescent="0.35">
      <c r="A1257">
        <f t="shared" si="59"/>
        <v>1022415</v>
      </c>
      <c r="B1257" s="6" t="s">
        <v>1271</v>
      </c>
      <c r="C1257" s="7" t="s">
        <v>553</v>
      </c>
      <c r="D1257" s="7" t="s">
        <v>1096</v>
      </c>
      <c r="E1257" s="7" t="s">
        <v>1112</v>
      </c>
      <c r="F1257" s="7" t="s">
        <v>1113</v>
      </c>
      <c r="G1257" s="7" t="s">
        <v>1081</v>
      </c>
      <c r="H1257" s="7" t="s">
        <v>1010</v>
      </c>
      <c r="I1257" s="6" t="s">
        <v>14</v>
      </c>
      <c r="J1257" s="1">
        <v>5820</v>
      </c>
      <c r="K1257" s="1">
        <v>0</v>
      </c>
      <c r="L1257" s="1">
        <v>0</v>
      </c>
      <c r="M1257" s="1">
        <v>5820</v>
      </c>
      <c r="N1257" s="1">
        <v>0</v>
      </c>
      <c r="O1257" s="1">
        <v>0</v>
      </c>
      <c r="P1257" s="1"/>
      <c r="Q1257" s="12"/>
      <c r="R1257" s="29">
        <f t="shared" si="60"/>
        <v>0</v>
      </c>
      <c r="S1257" t="str">
        <f t="shared" si="61"/>
        <v>OK</v>
      </c>
      <c r="T1257" s="10">
        <f>IFERROR(VLOOKUP(A1257,[1]!Tabla1[[#All],[Material]:[venta nueva]],38,FALSE),0)</f>
        <v>0</v>
      </c>
    </row>
    <row r="1258" spans="1:20" hidden="1" x14ac:dyDescent="0.35">
      <c r="A1258">
        <f t="shared" si="59"/>
        <v>1022416</v>
      </c>
      <c r="B1258" s="6" t="s">
        <v>1271</v>
      </c>
      <c r="C1258" s="7" t="s">
        <v>553</v>
      </c>
      <c r="D1258" s="7" t="s">
        <v>1096</v>
      </c>
      <c r="E1258" s="7" t="s">
        <v>299</v>
      </c>
      <c r="F1258" s="7" t="s">
        <v>300</v>
      </c>
      <c r="G1258" s="7" t="s">
        <v>1074</v>
      </c>
      <c r="H1258" s="7" t="s">
        <v>1043</v>
      </c>
      <c r="I1258" s="6" t="s">
        <v>14</v>
      </c>
      <c r="J1258" s="1">
        <v>1140</v>
      </c>
      <c r="K1258" s="1">
        <v>0</v>
      </c>
      <c r="L1258" s="1">
        <v>0</v>
      </c>
      <c r="M1258" s="1">
        <v>1140</v>
      </c>
      <c r="N1258" s="1">
        <v>0</v>
      </c>
      <c r="O1258" s="1">
        <v>0</v>
      </c>
      <c r="P1258" s="1"/>
      <c r="Q1258" s="12"/>
      <c r="R1258" s="29">
        <f t="shared" si="60"/>
        <v>0</v>
      </c>
      <c r="S1258" t="str">
        <f t="shared" si="61"/>
        <v>OK</v>
      </c>
      <c r="T1258" s="10">
        <f>IFERROR(VLOOKUP(A1258,[1]!Tabla1[[#All],[Material]:[venta nueva]],38,FALSE),0)</f>
        <v>0</v>
      </c>
    </row>
    <row r="1259" spans="1:20" hidden="1" x14ac:dyDescent="0.35">
      <c r="A1259">
        <f t="shared" si="59"/>
        <v>1022417</v>
      </c>
      <c r="B1259" s="6" t="s">
        <v>1271</v>
      </c>
      <c r="C1259" s="7" t="s">
        <v>553</v>
      </c>
      <c r="D1259" s="7" t="s">
        <v>1096</v>
      </c>
      <c r="E1259" s="7" t="s">
        <v>301</v>
      </c>
      <c r="F1259" s="7" t="s">
        <v>302</v>
      </c>
      <c r="G1259" s="7" t="s">
        <v>1080</v>
      </c>
      <c r="H1259" s="7" t="s">
        <v>1031</v>
      </c>
      <c r="I1259" s="6" t="s">
        <v>14</v>
      </c>
      <c r="J1259" s="1">
        <v>12535</v>
      </c>
      <c r="K1259" s="1">
        <v>0</v>
      </c>
      <c r="L1259" s="1">
        <v>12000</v>
      </c>
      <c r="M1259" s="1">
        <v>12535</v>
      </c>
      <c r="N1259" s="1">
        <v>240000</v>
      </c>
      <c r="O1259" s="1">
        <v>240000</v>
      </c>
      <c r="P1259" s="1">
        <v>264000</v>
      </c>
      <c r="Q1259" s="12"/>
      <c r="R1259" s="29">
        <f t="shared" si="60"/>
        <v>-24000</v>
      </c>
      <c r="S1259" t="str">
        <f t="shared" si="61"/>
        <v>Pendiente de ingreso</v>
      </c>
      <c r="T1259" s="10">
        <f>IFERROR(VLOOKUP(A1259,[1]!Tabla1[[#All],[Material]:[venta nueva]],38,FALSE),0)</f>
        <v>0</v>
      </c>
    </row>
    <row r="1260" spans="1:20" hidden="1" x14ac:dyDescent="0.35">
      <c r="A1260">
        <f t="shared" si="59"/>
        <v>1022449</v>
      </c>
      <c r="B1260" s="6" t="s">
        <v>1271</v>
      </c>
      <c r="C1260" s="7" t="s">
        <v>553</v>
      </c>
      <c r="D1260" s="7" t="s">
        <v>1096</v>
      </c>
      <c r="E1260" s="7" t="s">
        <v>1118</v>
      </c>
      <c r="F1260" s="7" t="s">
        <v>1119</v>
      </c>
      <c r="G1260" s="7" t="s">
        <v>1076</v>
      </c>
      <c r="H1260" s="7" t="s">
        <v>1022</v>
      </c>
      <c r="I1260" s="6" t="s">
        <v>8</v>
      </c>
      <c r="J1260" s="1">
        <v>3354</v>
      </c>
      <c r="K1260" s="1">
        <v>0</v>
      </c>
      <c r="L1260" s="1">
        <v>0</v>
      </c>
      <c r="M1260" s="1">
        <v>3354</v>
      </c>
      <c r="N1260" s="1">
        <v>0</v>
      </c>
      <c r="O1260" s="1">
        <v>0</v>
      </c>
      <c r="P1260" s="1"/>
      <c r="Q1260" s="12"/>
      <c r="R1260" s="29">
        <f t="shared" si="60"/>
        <v>0</v>
      </c>
      <c r="S1260" t="str">
        <f t="shared" si="61"/>
        <v>OK</v>
      </c>
      <c r="T1260" s="10">
        <f>IFERROR(VLOOKUP(A1260,[1]!Tabla1[[#All],[Material]:[venta nueva]],38,FALSE),0)</f>
        <v>0</v>
      </c>
    </row>
    <row r="1261" spans="1:20" hidden="1" x14ac:dyDescent="0.35">
      <c r="A1261">
        <f t="shared" si="59"/>
        <v>1022500</v>
      </c>
      <c r="B1261" s="6" t="s">
        <v>1271</v>
      </c>
      <c r="C1261" s="7" t="s">
        <v>553</v>
      </c>
      <c r="D1261" s="7" t="s">
        <v>1096</v>
      </c>
      <c r="E1261" s="7" t="s">
        <v>1120</v>
      </c>
      <c r="F1261" s="7" t="s">
        <v>243</v>
      </c>
      <c r="G1261" s="7" t="s">
        <v>1078</v>
      </c>
      <c r="H1261" s="7" t="s">
        <v>1009</v>
      </c>
      <c r="I1261" s="6" t="s">
        <v>9</v>
      </c>
      <c r="J1261" s="1">
        <v>5989</v>
      </c>
      <c r="K1261" s="1">
        <v>0</v>
      </c>
      <c r="L1261" s="1">
        <v>0</v>
      </c>
      <c r="M1261" s="1">
        <v>5989</v>
      </c>
      <c r="N1261" s="1">
        <v>0</v>
      </c>
      <c r="O1261" s="1">
        <v>0</v>
      </c>
      <c r="P1261" s="1"/>
      <c r="Q1261" s="12"/>
      <c r="R1261" s="29">
        <f t="shared" si="60"/>
        <v>0</v>
      </c>
      <c r="S1261" t="str">
        <f t="shared" si="61"/>
        <v>OK</v>
      </c>
      <c r="T1261" s="10">
        <f>IFERROR(VLOOKUP(A1261,[1]!Tabla1[[#All],[Material]:[venta nueva]],38,FALSE),0)</f>
        <v>0</v>
      </c>
    </row>
    <row r="1262" spans="1:20" hidden="1" x14ac:dyDescent="0.35">
      <c r="A1262">
        <f t="shared" si="59"/>
        <v>1022515</v>
      </c>
      <c r="B1262" s="6" t="s">
        <v>1271</v>
      </c>
      <c r="C1262" s="7" t="s">
        <v>553</v>
      </c>
      <c r="D1262" s="7" t="s">
        <v>1096</v>
      </c>
      <c r="E1262" s="7" t="s">
        <v>307</v>
      </c>
      <c r="F1262" s="7" t="s">
        <v>308</v>
      </c>
      <c r="G1262" s="7" t="s">
        <v>1082</v>
      </c>
      <c r="H1262" s="7" t="s">
        <v>1014</v>
      </c>
      <c r="I1262" s="6" t="s">
        <v>15</v>
      </c>
      <c r="J1262" s="1">
        <v>-359</v>
      </c>
      <c r="K1262" s="1">
        <v>35000</v>
      </c>
      <c r="L1262" s="1">
        <v>35000</v>
      </c>
      <c r="M1262" s="1">
        <v>-359</v>
      </c>
      <c r="N1262" s="1">
        <v>35000</v>
      </c>
      <c r="O1262" s="1">
        <v>35000</v>
      </c>
      <c r="P1262" s="1">
        <v>35000</v>
      </c>
      <c r="Q1262" s="12"/>
      <c r="R1262" s="29">
        <f t="shared" si="60"/>
        <v>0</v>
      </c>
      <c r="S1262" t="str">
        <f t="shared" si="61"/>
        <v>OK</v>
      </c>
      <c r="T1262" s="10">
        <f>IFERROR(VLOOKUP(A1262,[1]!Tabla1[[#All],[Material]:[venta nueva]],38,FALSE),0)</f>
        <v>0</v>
      </c>
    </row>
    <row r="1263" spans="1:20" hidden="1" x14ac:dyDescent="0.35">
      <c r="A1263">
        <f t="shared" si="59"/>
        <v>1022550</v>
      </c>
      <c r="B1263" s="6" t="s">
        <v>1271</v>
      </c>
      <c r="C1263" s="7" t="s">
        <v>553</v>
      </c>
      <c r="D1263" s="7" t="s">
        <v>1096</v>
      </c>
      <c r="E1263" s="7" t="s">
        <v>466</v>
      </c>
      <c r="F1263" s="7" t="s">
        <v>467</v>
      </c>
      <c r="G1263" s="7" t="s">
        <v>1084</v>
      </c>
      <c r="H1263" s="7" t="s">
        <v>1032</v>
      </c>
      <c r="I1263" s="6" t="s">
        <v>15</v>
      </c>
      <c r="J1263" s="1">
        <v>5482</v>
      </c>
      <c r="K1263" s="1">
        <v>18518</v>
      </c>
      <c r="L1263" s="1">
        <v>24000</v>
      </c>
      <c r="M1263" s="1">
        <v>5482</v>
      </c>
      <c r="N1263" s="1">
        <v>18518</v>
      </c>
      <c r="O1263" s="1">
        <v>24000</v>
      </c>
      <c r="P1263" s="1">
        <v>24000</v>
      </c>
      <c r="Q1263" s="12"/>
      <c r="R1263" s="29">
        <f t="shared" si="60"/>
        <v>0</v>
      </c>
      <c r="S1263" t="str">
        <f t="shared" si="61"/>
        <v>OK</v>
      </c>
      <c r="T1263" s="10">
        <f>IFERROR(VLOOKUP(A1263,[1]!Tabla1[[#All],[Material]:[venta nueva]],38,FALSE),0)</f>
        <v>0</v>
      </c>
    </row>
    <row r="1264" spans="1:20" hidden="1" x14ac:dyDescent="0.35">
      <c r="A1264">
        <f t="shared" si="59"/>
        <v>1022561</v>
      </c>
      <c r="B1264" s="6" t="s">
        <v>1271</v>
      </c>
      <c r="C1264" s="7" t="s">
        <v>553</v>
      </c>
      <c r="D1264" s="7" t="s">
        <v>1096</v>
      </c>
      <c r="E1264" s="7" t="s">
        <v>311</v>
      </c>
      <c r="F1264" s="7" t="s">
        <v>312</v>
      </c>
      <c r="G1264" s="7" t="s">
        <v>1075</v>
      </c>
      <c r="H1264" s="7" t="s">
        <v>1003</v>
      </c>
      <c r="I1264" s="6" t="s">
        <v>15</v>
      </c>
      <c r="J1264" s="1">
        <v>864</v>
      </c>
      <c r="K1264" s="1">
        <v>0</v>
      </c>
      <c r="L1264" s="1">
        <v>1000</v>
      </c>
      <c r="M1264" s="1">
        <v>864</v>
      </c>
      <c r="N1264" s="1">
        <v>0</v>
      </c>
      <c r="O1264" s="1">
        <v>1000</v>
      </c>
      <c r="P1264" s="1">
        <v>1000</v>
      </c>
      <c r="Q1264" s="12"/>
      <c r="R1264" s="29">
        <f t="shared" si="60"/>
        <v>0</v>
      </c>
      <c r="S1264" t="str">
        <f t="shared" si="61"/>
        <v>OK</v>
      </c>
      <c r="T1264" s="10">
        <f>IFERROR(VLOOKUP(A1264,[1]!Tabla1[[#All],[Material]:[venta nueva]],38,FALSE),0)</f>
        <v>0</v>
      </c>
    </row>
    <row r="1265" spans="1:20" hidden="1" x14ac:dyDescent="0.35">
      <c r="A1265">
        <f t="shared" si="59"/>
        <v>1022568</v>
      </c>
      <c r="B1265" s="6" t="s">
        <v>1271</v>
      </c>
      <c r="C1265" s="7" t="s">
        <v>553</v>
      </c>
      <c r="D1265" s="7" t="s">
        <v>1096</v>
      </c>
      <c r="E1265" s="7" t="s">
        <v>448</v>
      </c>
      <c r="F1265" s="7" t="s">
        <v>449</v>
      </c>
      <c r="G1265" s="7" t="s">
        <v>1082</v>
      </c>
      <c r="H1265" s="7" t="s">
        <v>1013</v>
      </c>
      <c r="I1265" s="6" t="s">
        <v>14</v>
      </c>
      <c r="J1265" s="1">
        <v>-15617</v>
      </c>
      <c r="K1265" s="1">
        <v>24230</v>
      </c>
      <c r="L1265" s="1">
        <v>24000</v>
      </c>
      <c r="M1265" s="1">
        <v>-15617</v>
      </c>
      <c r="N1265" s="1">
        <v>24230</v>
      </c>
      <c r="O1265" s="1">
        <v>24000</v>
      </c>
      <c r="P1265" s="1">
        <v>24000</v>
      </c>
      <c r="Q1265" s="12"/>
      <c r="R1265" s="29">
        <f t="shared" si="60"/>
        <v>0</v>
      </c>
      <c r="S1265" t="str">
        <f t="shared" si="61"/>
        <v>OK</v>
      </c>
      <c r="T1265" s="10">
        <f>IFERROR(VLOOKUP(A1265,[1]!Tabla1[[#All],[Material]:[venta nueva]],38,FALSE),0)</f>
        <v>0</v>
      </c>
    </row>
    <row r="1266" spans="1:20" hidden="1" x14ac:dyDescent="0.35">
      <c r="A1266">
        <f t="shared" si="59"/>
        <v>1022570</v>
      </c>
      <c r="B1266" s="6" t="s">
        <v>1271</v>
      </c>
      <c r="C1266" s="7" t="s">
        <v>553</v>
      </c>
      <c r="D1266" s="7" t="s">
        <v>1096</v>
      </c>
      <c r="E1266" s="7" t="s">
        <v>479</v>
      </c>
      <c r="F1266" s="7" t="s">
        <v>480</v>
      </c>
      <c r="G1266" s="7" t="s">
        <v>1082</v>
      </c>
      <c r="H1266" s="7" t="s">
        <v>1014</v>
      </c>
      <c r="I1266" s="6" t="s">
        <v>15</v>
      </c>
      <c r="J1266" s="1">
        <v>3084</v>
      </c>
      <c r="K1266" s="1">
        <v>0</v>
      </c>
      <c r="L1266" s="1">
        <v>2000</v>
      </c>
      <c r="M1266" s="1">
        <v>3084</v>
      </c>
      <c r="N1266" s="1">
        <v>0</v>
      </c>
      <c r="O1266" s="1">
        <v>2000</v>
      </c>
      <c r="P1266" s="1">
        <v>2000</v>
      </c>
      <c r="Q1266" s="12"/>
      <c r="R1266" s="29">
        <f t="shared" si="60"/>
        <v>0</v>
      </c>
      <c r="S1266" t="str">
        <f t="shared" si="61"/>
        <v>OK</v>
      </c>
      <c r="T1266" s="10">
        <f>IFERROR(VLOOKUP(A1266,[1]!Tabla1[[#All],[Material]:[venta nueva]],38,FALSE),0)</f>
        <v>0</v>
      </c>
    </row>
    <row r="1267" spans="1:20" hidden="1" x14ac:dyDescent="0.35">
      <c r="A1267">
        <f t="shared" si="59"/>
        <v>1022619</v>
      </c>
      <c r="B1267" s="6" t="s">
        <v>1271</v>
      </c>
      <c r="C1267" s="7" t="s">
        <v>553</v>
      </c>
      <c r="D1267" s="7" t="s">
        <v>1096</v>
      </c>
      <c r="E1267" s="7" t="s">
        <v>320</v>
      </c>
      <c r="F1267" s="7" t="s">
        <v>321</v>
      </c>
      <c r="G1267" s="7" t="s">
        <v>1083</v>
      </c>
      <c r="H1267" s="7" t="s">
        <v>1015</v>
      </c>
      <c r="I1267" s="6" t="s">
        <v>8</v>
      </c>
      <c r="J1267" s="1">
        <v>-1747</v>
      </c>
      <c r="K1267" s="1">
        <v>0</v>
      </c>
      <c r="L1267" s="1">
        <v>0</v>
      </c>
      <c r="M1267" s="1">
        <v>-1747</v>
      </c>
      <c r="N1267" s="1">
        <v>0</v>
      </c>
      <c r="O1267" s="1">
        <v>4536</v>
      </c>
      <c r="P1267" s="1">
        <v>4368</v>
      </c>
      <c r="Q1267" s="12"/>
      <c r="R1267" s="29">
        <f t="shared" si="60"/>
        <v>168</v>
      </c>
      <c r="S1267" t="str">
        <f t="shared" si="61"/>
        <v>Sobre ingreso</v>
      </c>
      <c r="T1267" s="10">
        <f>IFERROR(VLOOKUP(A1267,[1]!Tabla1[[#All],[Material]:[venta nueva]],38,FALSE),0)</f>
        <v>0</v>
      </c>
    </row>
    <row r="1268" spans="1:20" hidden="1" x14ac:dyDescent="0.35">
      <c r="A1268">
        <f t="shared" si="59"/>
        <v>1022621</v>
      </c>
      <c r="B1268" s="6" t="s">
        <v>1271</v>
      </c>
      <c r="C1268" s="7" t="s">
        <v>553</v>
      </c>
      <c r="D1268" s="7" t="s">
        <v>1096</v>
      </c>
      <c r="E1268" s="7" t="s">
        <v>322</v>
      </c>
      <c r="F1268" s="7" t="s">
        <v>323</v>
      </c>
      <c r="G1268" s="7" t="s">
        <v>1082</v>
      </c>
      <c r="H1268" s="7" t="s">
        <v>1013</v>
      </c>
      <c r="I1268" s="6" t="s">
        <v>15</v>
      </c>
      <c r="J1268" s="1">
        <v>-1333</v>
      </c>
      <c r="K1268" s="1">
        <v>45000</v>
      </c>
      <c r="L1268" s="1">
        <v>45000</v>
      </c>
      <c r="M1268" s="1">
        <v>-1333</v>
      </c>
      <c r="N1268" s="1">
        <v>69000</v>
      </c>
      <c r="O1268" s="1">
        <v>46000</v>
      </c>
      <c r="P1268" s="1">
        <v>46000</v>
      </c>
      <c r="Q1268" s="12"/>
      <c r="R1268" s="29">
        <f t="shared" si="60"/>
        <v>0</v>
      </c>
      <c r="S1268" t="str">
        <f t="shared" si="61"/>
        <v>OK</v>
      </c>
      <c r="T1268" s="10">
        <f>IFERROR(VLOOKUP(A1268,[1]!Tabla1[[#All],[Material]:[venta nueva]],38,FALSE),0)</f>
        <v>0</v>
      </c>
    </row>
    <row r="1269" spans="1:20" hidden="1" x14ac:dyDescent="0.35">
      <c r="A1269">
        <f t="shared" si="59"/>
        <v>1022636</v>
      </c>
      <c r="B1269" s="6" t="s">
        <v>1271</v>
      </c>
      <c r="C1269" s="7" t="s">
        <v>553</v>
      </c>
      <c r="D1269" s="7" t="s">
        <v>1096</v>
      </c>
      <c r="E1269" s="7" t="s">
        <v>324</v>
      </c>
      <c r="F1269" s="7" t="s">
        <v>325</v>
      </c>
      <c r="G1269" s="7" t="s">
        <v>1084</v>
      </c>
      <c r="H1269" s="7" t="s">
        <v>1032</v>
      </c>
      <c r="I1269" s="6" t="s">
        <v>14</v>
      </c>
      <c r="J1269" s="1">
        <v>-578</v>
      </c>
      <c r="K1269" s="1">
        <v>159479</v>
      </c>
      <c r="L1269" s="1">
        <v>168000</v>
      </c>
      <c r="M1269" s="1">
        <v>-578</v>
      </c>
      <c r="N1269" s="1">
        <v>159479</v>
      </c>
      <c r="O1269" s="1">
        <v>168000</v>
      </c>
      <c r="P1269" s="1">
        <v>168000</v>
      </c>
      <c r="Q1269" s="12"/>
      <c r="R1269" s="29">
        <f t="shared" si="60"/>
        <v>0</v>
      </c>
      <c r="S1269" t="str">
        <f t="shared" si="61"/>
        <v>OK</v>
      </c>
      <c r="T1269" s="10">
        <f>IFERROR(VLOOKUP(A1269,[1]!Tabla1[[#All],[Material]:[venta nueva]],38,FALSE),0)</f>
        <v>0</v>
      </c>
    </row>
    <row r="1270" spans="1:20" hidden="1" x14ac:dyDescent="0.35">
      <c r="A1270">
        <f t="shared" si="59"/>
        <v>1022637</v>
      </c>
      <c r="B1270" s="6" t="s">
        <v>1271</v>
      </c>
      <c r="C1270" s="7" t="s">
        <v>553</v>
      </c>
      <c r="D1270" s="7" t="s">
        <v>1096</v>
      </c>
      <c r="E1270" s="7" t="s">
        <v>326</v>
      </c>
      <c r="F1270" s="7" t="s">
        <v>327</v>
      </c>
      <c r="G1270" s="7" t="s">
        <v>1084</v>
      </c>
      <c r="H1270" s="7" t="s">
        <v>1028</v>
      </c>
      <c r="I1270" s="6" t="s">
        <v>14</v>
      </c>
      <c r="J1270" s="1"/>
      <c r="K1270" s="1"/>
      <c r="L1270" s="1"/>
      <c r="M1270" s="1"/>
      <c r="N1270" s="1"/>
      <c r="O1270" s="1"/>
      <c r="P1270" s="1">
        <v>24000</v>
      </c>
      <c r="Q1270" s="12"/>
      <c r="R1270" s="29">
        <f t="shared" si="60"/>
        <v>-24000</v>
      </c>
      <c r="S1270" t="str">
        <f t="shared" si="61"/>
        <v>Pendiente de ingreso</v>
      </c>
      <c r="T1270" s="10">
        <f>IFERROR(VLOOKUP(A1270,[1]!Tabla1[[#All],[Material]:[venta nueva]],38,FALSE),0)</f>
        <v>0</v>
      </c>
    </row>
    <row r="1271" spans="1:20" hidden="1" x14ac:dyDescent="0.35">
      <c r="A1271">
        <f t="shared" si="59"/>
        <v>1022639</v>
      </c>
      <c r="B1271" s="6" t="s">
        <v>1271</v>
      </c>
      <c r="C1271" s="7" t="s">
        <v>553</v>
      </c>
      <c r="D1271" s="7" t="s">
        <v>1096</v>
      </c>
      <c r="E1271" s="7" t="s">
        <v>328</v>
      </c>
      <c r="F1271" s="7" t="s">
        <v>329</v>
      </c>
      <c r="G1271" s="7" t="s">
        <v>1087</v>
      </c>
      <c r="H1271" s="7" t="s">
        <v>1034</v>
      </c>
      <c r="I1271" s="6" t="s">
        <v>14</v>
      </c>
      <c r="J1271" s="1">
        <v>103269</v>
      </c>
      <c r="K1271" s="1">
        <v>865394</v>
      </c>
      <c r="L1271" s="1">
        <v>960000</v>
      </c>
      <c r="M1271" s="1">
        <v>103269</v>
      </c>
      <c r="N1271" s="1">
        <v>865394</v>
      </c>
      <c r="O1271" s="1">
        <v>960000</v>
      </c>
      <c r="P1271" s="1">
        <v>960000</v>
      </c>
      <c r="Q1271" s="12"/>
      <c r="R1271" s="29">
        <f t="shared" si="60"/>
        <v>0</v>
      </c>
      <c r="S1271" t="str">
        <f t="shared" si="61"/>
        <v>OK</v>
      </c>
      <c r="T1271" s="10">
        <f>IFERROR(VLOOKUP(A1271,[1]!Tabla1[[#All],[Material]:[venta nueva]],38,FALSE),0)</f>
        <v>0</v>
      </c>
    </row>
    <row r="1272" spans="1:20" hidden="1" x14ac:dyDescent="0.35">
      <c r="A1272">
        <f t="shared" si="59"/>
        <v>1022640</v>
      </c>
      <c r="B1272" s="6" t="s">
        <v>1271</v>
      </c>
      <c r="C1272" s="7" t="s">
        <v>553</v>
      </c>
      <c r="D1272" s="7" t="s">
        <v>1096</v>
      </c>
      <c r="E1272" s="7" t="s">
        <v>330</v>
      </c>
      <c r="F1272" s="7" t="s">
        <v>331</v>
      </c>
      <c r="G1272" s="7" t="s">
        <v>1087</v>
      </c>
      <c r="H1272" s="7" t="s">
        <v>1034</v>
      </c>
      <c r="I1272" s="6" t="s">
        <v>14</v>
      </c>
      <c r="J1272" s="1">
        <v>-17753</v>
      </c>
      <c r="K1272" s="1">
        <v>41753</v>
      </c>
      <c r="L1272" s="1">
        <v>24000</v>
      </c>
      <c r="M1272" s="1">
        <v>-17753</v>
      </c>
      <c r="N1272" s="1">
        <v>41753</v>
      </c>
      <c r="O1272" s="1">
        <v>24000</v>
      </c>
      <c r="P1272" s="1">
        <v>24000</v>
      </c>
      <c r="Q1272" s="12"/>
      <c r="R1272" s="29">
        <f t="shared" si="60"/>
        <v>0</v>
      </c>
      <c r="S1272" t="str">
        <f t="shared" si="61"/>
        <v>OK</v>
      </c>
      <c r="T1272" s="10">
        <f>IFERROR(VLOOKUP(A1272,[1]!Tabla1[[#All],[Material]:[venta nueva]],38,FALSE),0)</f>
        <v>0</v>
      </c>
    </row>
    <row r="1273" spans="1:20" hidden="1" x14ac:dyDescent="0.35">
      <c r="A1273">
        <f t="shared" si="59"/>
        <v>1022645</v>
      </c>
      <c r="B1273" s="6" t="s">
        <v>1271</v>
      </c>
      <c r="C1273" s="7" t="s">
        <v>553</v>
      </c>
      <c r="D1273" s="7" t="s">
        <v>1096</v>
      </c>
      <c r="E1273" s="7" t="s">
        <v>332</v>
      </c>
      <c r="F1273" s="7" t="s">
        <v>160</v>
      </c>
      <c r="G1273" s="7" t="s">
        <v>1082</v>
      </c>
      <c r="H1273" s="7" t="s">
        <v>1013</v>
      </c>
      <c r="I1273" s="6" t="s">
        <v>14</v>
      </c>
      <c r="J1273" s="1">
        <v>5085</v>
      </c>
      <c r="K1273" s="1">
        <v>18915</v>
      </c>
      <c r="L1273" s="1">
        <v>24000</v>
      </c>
      <c r="M1273" s="1">
        <v>5085</v>
      </c>
      <c r="N1273" s="1">
        <v>18915</v>
      </c>
      <c r="O1273" s="1">
        <v>24000</v>
      </c>
      <c r="P1273" s="1">
        <v>24000</v>
      </c>
      <c r="Q1273" s="12"/>
      <c r="R1273" s="29">
        <f t="shared" si="60"/>
        <v>0</v>
      </c>
      <c r="S1273" t="str">
        <f t="shared" si="61"/>
        <v>OK</v>
      </c>
      <c r="T1273" s="10">
        <f>IFERROR(VLOOKUP(A1273,[1]!Tabla1[[#All],[Material]:[venta nueva]],38,FALSE),0)</f>
        <v>0</v>
      </c>
    </row>
    <row r="1274" spans="1:20" hidden="1" x14ac:dyDescent="0.35">
      <c r="A1274">
        <f t="shared" si="59"/>
        <v>1022646</v>
      </c>
      <c r="B1274" s="6" t="s">
        <v>1271</v>
      </c>
      <c r="C1274" s="7" t="s">
        <v>553</v>
      </c>
      <c r="D1274" s="7" t="s">
        <v>1096</v>
      </c>
      <c r="E1274" s="7" t="s">
        <v>333</v>
      </c>
      <c r="F1274" s="7" t="s">
        <v>159</v>
      </c>
      <c r="G1274" s="7" t="s">
        <v>1082</v>
      </c>
      <c r="H1274" s="7" t="s">
        <v>1013</v>
      </c>
      <c r="I1274" s="6" t="s">
        <v>14</v>
      </c>
      <c r="J1274" s="1">
        <v>2349</v>
      </c>
      <c r="K1274" s="1">
        <v>0</v>
      </c>
      <c r="L1274" s="1">
        <v>0</v>
      </c>
      <c r="M1274" s="1">
        <v>2349</v>
      </c>
      <c r="N1274" s="1">
        <v>0</v>
      </c>
      <c r="O1274" s="1">
        <v>2363</v>
      </c>
      <c r="P1274" s="1">
        <v>2362.5</v>
      </c>
      <c r="Q1274" s="12"/>
      <c r="R1274" s="29">
        <f t="shared" si="60"/>
        <v>0.5</v>
      </c>
      <c r="S1274" t="str">
        <f t="shared" si="61"/>
        <v>Sobre ingreso</v>
      </c>
      <c r="T1274" s="10">
        <f>IFERROR(VLOOKUP(A1274,[1]!Tabla1[[#All],[Material]:[venta nueva]],38,FALSE),0)</f>
        <v>0</v>
      </c>
    </row>
    <row r="1275" spans="1:20" hidden="1" x14ac:dyDescent="0.35">
      <c r="A1275">
        <f t="shared" si="59"/>
        <v>1022654</v>
      </c>
      <c r="B1275" s="6" t="s">
        <v>1271</v>
      </c>
      <c r="C1275" s="7" t="s">
        <v>553</v>
      </c>
      <c r="D1275" s="7" t="s">
        <v>1096</v>
      </c>
      <c r="E1275" s="7" t="s">
        <v>450</v>
      </c>
      <c r="F1275" s="7" t="s">
        <v>451</v>
      </c>
      <c r="G1275" s="7" t="s">
        <v>1081</v>
      </c>
      <c r="H1275" s="7" t="s">
        <v>1010</v>
      </c>
      <c r="I1275" s="6" t="s">
        <v>9</v>
      </c>
      <c r="J1275" s="1">
        <v>-7940</v>
      </c>
      <c r="K1275" s="1">
        <v>7940</v>
      </c>
      <c r="L1275" s="1">
        <v>0</v>
      </c>
      <c r="M1275" s="1">
        <v>-7940</v>
      </c>
      <c r="N1275" s="1">
        <v>21000</v>
      </c>
      <c r="O1275" s="1">
        <v>0</v>
      </c>
      <c r="P1275" s="1"/>
      <c r="Q1275" s="12"/>
      <c r="R1275" s="29">
        <f t="shared" si="60"/>
        <v>0</v>
      </c>
      <c r="S1275" t="str">
        <f t="shared" si="61"/>
        <v>OK</v>
      </c>
      <c r="T1275" s="10">
        <f>IFERROR(VLOOKUP(A1275,[1]!Tabla1[[#All],[Material]:[venta nueva]],38,FALSE),0)</f>
        <v>0</v>
      </c>
    </row>
    <row r="1276" spans="1:20" hidden="1" x14ac:dyDescent="0.35">
      <c r="A1276">
        <f t="shared" si="59"/>
        <v>1022748</v>
      </c>
      <c r="B1276" s="6" t="s">
        <v>1271</v>
      </c>
      <c r="C1276" s="7" t="s">
        <v>553</v>
      </c>
      <c r="D1276" s="7" t="s">
        <v>1096</v>
      </c>
      <c r="E1276" s="7" t="s">
        <v>336</v>
      </c>
      <c r="F1276" s="7" t="s">
        <v>337</v>
      </c>
      <c r="G1276" s="7" t="s">
        <v>1069</v>
      </c>
      <c r="H1276" s="7" t="s">
        <v>1033</v>
      </c>
      <c r="I1276" s="6" t="s">
        <v>14</v>
      </c>
      <c r="J1276" s="1">
        <v>-55020</v>
      </c>
      <c r="K1276" s="1">
        <v>198277</v>
      </c>
      <c r="L1276" s="1">
        <v>144000</v>
      </c>
      <c r="M1276" s="1">
        <v>-55020</v>
      </c>
      <c r="N1276" s="1">
        <v>198277</v>
      </c>
      <c r="O1276" s="1">
        <v>168000</v>
      </c>
      <c r="P1276" s="1">
        <v>108000</v>
      </c>
      <c r="Q1276" s="12"/>
      <c r="R1276" s="29">
        <f t="shared" si="60"/>
        <v>60000</v>
      </c>
      <c r="S1276" t="str">
        <f t="shared" si="61"/>
        <v>Sobre ingreso</v>
      </c>
      <c r="T1276" s="10">
        <f>IFERROR(VLOOKUP(A1276,[1]!Tabla1[[#All],[Material]:[venta nueva]],38,FALSE),0)</f>
        <v>0</v>
      </c>
    </row>
    <row r="1277" spans="1:20" hidden="1" x14ac:dyDescent="0.35">
      <c r="A1277">
        <f t="shared" si="59"/>
        <v>1022750</v>
      </c>
      <c r="B1277" s="6" t="s">
        <v>1271</v>
      </c>
      <c r="C1277" s="7" t="s">
        <v>553</v>
      </c>
      <c r="D1277" s="7" t="s">
        <v>1096</v>
      </c>
      <c r="E1277" s="7" t="s">
        <v>338</v>
      </c>
      <c r="F1277" s="7" t="s">
        <v>339</v>
      </c>
      <c r="G1277" s="7" t="s">
        <v>1077</v>
      </c>
      <c r="H1277" s="7" t="s">
        <v>1005</v>
      </c>
      <c r="I1277" s="6" t="s">
        <v>15</v>
      </c>
      <c r="J1277" s="1">
        <v>2477</v>
      </c>
      <c r="K1277" s="1">
        <v>45523</v>
      </c>
      <c r="L1277" s="1">
        <v>48000</v>
      </c>
      <c r="M1277" s="1">
        <v>2477</v>
      </c>
      <c r="N1277" s="1">
        <v>21523</v>
      </c>
      <c r="O1277" s="1">
        <v>24000</v>
      </c>
      <c r="P1277" s="1">
        <v>24000</v>
      </c>
      <c r="Q1277" s="12"/>
      <c r="R1277" s="29">
        <f t="shared" si="60"/>
        <v>0</v>
      </c>
      <c r="S1277" t="str">
        <f t="shared" si="61"/>
        <v>OK</v>
      </c>
      <c r="T1277" s="10">
        <f>IFERROR(VLOOKUP(A1277,[1]!Tabla1[[#All],[Material]:[venta nueva]],38,FALSE),0)</f>
        <v>0</v>
      </c>
    </row>
    <row r="1278" spans="1:20" hidden="1" x14ac:dyDescent="0.35">
      <c r="A1278">
        <f t="shared" si="59"/>
        <v>1022751</v>
      </c>
      <c r="B1278" s="6" t="s">
        <v>1271</v>
      </c>
      <c r="C1278" s="7" t="s">
        <v>553</v>
      </c>
      <c r="D1278" s="7" t="s">
        <v>1096</v>
      </c>
      <c r="E1278" s="7" t="s">
        <v>340</v>
      </c>
      <c r="F1278" s="7" t="s">
        <v>341</v>
      </c>
      <c r="G1278" s="7" t="s">
        <v>1077</v>
      </c>
      <c r="H1278" s="7" t="s">
        <v>1023</v>
      </c>
      <c r="I1278" s="6" t="s">
        <v>15</v>
      </c>
      <c r="J1278" s="1">
        <v>-3717</v>
      </c>
      <c r="K1278" s="1">
        <v>22000</v>
      </c>
      <c r="L1278" s="1">
        <v>22000</v>
      </c>
      <c r="M1278" s="1">
        <v>-3717</v>
      </c>
      <c r="N1278" s="1">
        <v>22000</v>
      </c>
      <c r="O1278" s="1">
        <v>22000</v>
      </c>
      <c r="P1278" s="1">
        <v>22000</v>
      </c>
      <c r="Q1278" s="12"/>
      <c r="R1278" s="29">
        <f t="shared" si="60"/>
        <v>0</v>
      </c>
      <c r="S1278" t="str">
        <f t="shared" si="61"/>
        <v>OK</v>
      </c>
      <c r="T1278" s="10">
        <f>IFERROR(VLOOKUP(A1278,[1]!Tabla1[[#All],[Material]:[venta nueva]],38,FALSE),0)</f>
        <v>0</v>
      </c>
    </row>
    <row r="1279" spans="1:20" hidden="1" x14ac:dyDescent="0.35">
      <c r="A1279">
        <f t="shared" si="59"/>
        <v>1022753</v>
      </c>
      <c r="B1279" s="6" t="s">
        <v>1271</v>
      </c>
      <c r="C1279" s="7" t="s">
        <v>553</v>
      </c>
      <c r="D1279" s="7" t="s">
        <v>1096</v>
      </c>
      <c r="E1279" s="7" t="s">
        <v>342</v>
      </c>
      <c r="F1279" s="7" t="s">
        <v>343</v>
      </c>
      <c r="G1279" s="7" t="s">
        <v>1086</v>
      </c>
      <c r="H1279" s="7" t="s">
        <v>1025</v>
      </c>
      <c r="I1279" s="6" t="s">
        <v>14</v>
      </c>
      <c r="J1279" s="1">
        <v>26247</v>
      </c>
      <c r="K1279" s="1">
        <v>93753</v>
      </c>
      <c r="L1279" s="1">
        <v>120000</v>
      </c>
      <c r="M1279" s="1">
        <v>26247</v>
      </c>
      <c r="N1279" s="1">
        <v>93753</v>
      </c>
      <c r="O1279" s="1">
        <v>120000</v>
      </c>
      <c r="P1279" s="1">
        <v>120000</v>
      </c>
      <c r="Q1279" s="12"/>
      <c r="R1279" s="29">
        <f t="shared" si="60"/>
        <v>0</v>
      </c>
      <c r="S1279" t="str">
        <f t="shared" si="61"/>
        <v>OK</v>
      </c>
      <c r="T1279" s="10">
        <f>IFERROR(VLOOKUP(A1279,[1]!Tabla1[[#All],[Material]:[venta nueva]],38,FALSE),0)</f>
        <v>0</v>
      </c>
    </row>
    <row r="1280" spans="1:20" hidden="1" x14ac:dyDescent="0.35">
      <c r="A1280">
        <f t="shared" si="59"/>
        <v>1022760</v>
      </c>
      <c r="B1280" s="6" t="s">
        <v>1271</v>
      </c>
      <c r="C1280" s="7" t="s">
        <v>553</v>
      </c>
      <c r="D1280" s="7" t="s">
        <v>1096</v>
      </c>
      <c r="E1280" s="7" t="s">
        <v>548</v>
      </c>
      <c r="F1280" s="7" t="s">
        <v>549</v>
      </c>
      <c r="G1280" s="7" t="s">
        <v>1082</v>
      </c>
      <c r="H1280" s="7" t="s">
        <v>1013</v>
      </c>
      <c r="I1280" s="6" t="s">
        <v>8</v>
      </c>
      <c r="J1280" s="1">
        <v>1571</v>
      </c>
      <c r="K1280" s="1">
        <v>0</v>
      </c>
      <c r="L1280" s="1">
        <v>0</v>
      </c>
      <c r="M1280" s="1">
        <v>1571</v>
      </c>
      <c r="N1280" s="1">
        <v>0</v>
      </c>
      <c r="O1280" s="1">
        <v>0</v>
      </c>
      <c r="P1280" s="1"/>
      <c r="Q1280" s="12"/>
      <c r="R1280" s="29">
        <f t="shared" si="60"/>
        <v>0</v>
      </c>
      <c r="S1280" t="str">
        <f t="shared" si="61"/>
        <v>OK</v>
      </c>
      <c r="T1280" s="10">
        <f>IFERROR(VLOOKUP(A1280,[1]!Tabla1[[#All],[Material]:[venta nueva]],38,FALSE),0)</f>
        <v>0</v>
      </c>
    </row>
    <row r="1281" spans="1:20" hidden="1" x14ac:dyDescent="0.35">
      <c r="A1281">
        <f t="shared" si="59"/>
        <v>1022767</v>
      </c>
      <c r="B1281" s="6" t="s">
        <v>1271</v>
      </c>
      <c r="C1281" s="7" t="s">
        <v>553</v>
      </c>
      <c r="D1281" s="7" t="s">
        <v>1096</v>
      </c>
      <c r="E1281" s="7" t="s">
        <v>344</v>
      </c>
      <c r="F1281" s="7" t="s">
        <v>345</v>
      </c>
      <c r="G1281" s="7" t="s">
        <v>1078</v>
      </c>
      <c r="H1281" s="7" t="s">
        <v>1009</v>
      </c>
      <c r="I1281" s="6" t="s">
        <v>15</v>
      </c>
      <c r="J1281" s="1">
        <v>-591</v>
      </c>
      <c r="K1281" s="1">
        <v>24591</v>
      </c>
      <c r="L1281" s="1">
        <v>24000</v>
      </c>
      <c r="M1281" s="1">
        <v>-591</v>
      </c>
      <c r="N1281" s="1">
        <v>24591</v>
      </c>
      <c r="O1281" s="1">
        <v>24000</v>
      </c>
      <c r="P1281" s="1">
        <v>24000</v>
      </c>
      <c r="Q1281" s="12"/>
      <c r="R1281" s="29">
        <f t="shared" si="60"/>
        <v>0</v>
      </c>
      <c r="S1281" t="str">
        <f t="shared" si="61"/>
        <v>OK</v>
      </c>
      <c r="T1281" s="10">
        <f>IFERROR(VLOOKUP(A1281,[1]!Tabla1[[#All],[Material]:[venta nueva]],38,FALSE),0)</f>
        <v>0</v>
      </c>
    </row>
    <row r="1282" spans="1:20" hidden="1" x14ac:dyDescent="0.35">
      <c r="A1282">
        <f t="shared" si="59"/>
        <v>1022793</v>
      </c>
      <c r="B1282" s="6" t="s">
        <v>1271</v>
      </c>
      <c r="C1282" s="7" t="s">
        <v>553</v>
      </c>
      <c r="D1282" s="7" t="s">
        <v>1096</v>
      </c>
      <c r="E1282" s="7" t="s">
        <v>1121</v>
      </c>
      <c r="F1282" s="7" t="s">
        <v>1122</v>
      </c>
      <c r="G1282" s="7" t="s">
        <v>1077</v>
      </c>
      <c r="H1282" s="7" t="s">
        <v>1005</v>
      </c>
      <c r="I1282" s="6" t="s">
        <v>15</v>
      </c>
      <c r="J1282" s="1"/>
      <c r="K1282" s="1"/>
      <c r="L1282" s="1"/>
      <c r="M1282" s="1"/>
      <c r="N1282" s="1"/>
      <c r="O1282" s="1"/>
      <c r="P1282" s="1">
        <v>0.1</v>
      </c>
      <c r="Q1282" s="12"/>
      <c r="R1282" s="29">
        <f t="shared" si="60"/>
        <v>-0.1</v>
      </c>
      <c r="S1282" t="str">
        <f t="shared" si="61"/>
        <v>Pendiente de ingreso</v>
      </c>
      <c r="T1282" s="10">
        <f>IFERROR(VLOOKUP(A1282,[1]!Tabla1[[#All],[Material]:[venta nueva]],38,FALSE),0)</f>
        <v>0</v>
      </c>
    </row>
    <row r="1283" spans="1:20" hidden="1" x14ac:dyDescent="0.35">
      <c r="A1283">
        <f t="shared" si="59"/>
        <v>1022794</v>
      </c>
      <c r="B1283" s="6" t="s">
        <v>1271</v>
      </c>
      <c r="C1283" s="7" t="s">
        <v>553</v>
      </c>
      <c r="D1283" s="7" t="s">
        <v>1096</v>
      </c>
      <c r="E1283" s="7" t="s">
        <v>352</v>
      </c>
      <c r="F1283" s="7" t="s">
        <v>353</v>
      </c>
      <c r="G1283" s="7" t="s">
        <v>1077</v>
      </c>
      <c r="H1283" s="7" t="s">
        <v>1023</v>
      </c>
      <c r="I1283" s="6" t="s">
        <v>15</v>
      </c>
      <c r="J1283" s="1"/>
      <c r="K1283" s="1"/>
      <c r="L1283" s="1"/>
      <c r="M1283" s="1"/>
      <c r="N1283" s="1"/>
      <c r="O1283" s="1"/>
      <c r="P1283" s="1">
        <v>0.3</v>
      </c>
      <c r="Q1283" s="12"/>
      <c r="R1283" s="29">
        <f t="shared" si="60"/>
        <v>-0.3</v>
      </c>
      <c r="S1283" t="str">
        <f t="shared" si="61"/>
        <v>Pendiente de ingreso</v>
      </c>
      <c r="T1283" s="10">
        <f>IFERROR(VLOOKUP(A1283,[1]!Tabla1[[#All],[Material]:[venta nueva]],38,FALSE),0)</f>
        <v>0</v>
      </c>
    </row>
    <row r="1284" spans="1:20" hidden="1" x14ac:dyDescent="0.35">
      <c r="A1284">
        <f t="shared" si="59"/>
        <v>1022863</v>
      </c>
      <c r="B1284" s="6" t="s">
        <v>1271</v>
      </c>
      <c r="C1284" s="7" t="s">
        <v>553</v>
      </c>
      <c r="D1284" s="7" t="s">
        <v>1096</v>
      </c>
      <c r="E1284" s="7" t="s">
        <v>361</v>
      </c>
      <c r="F1284" s="7" t="s">
        <v>362</v>
      </c>
      <c r="G1284" s="7" t="s">
        <v>1075</v>
      </c>
      <c r="H1284" s="7" t="s">
        <v>1011</v>
      </c>
      <c r="I1284" s="6" t="s">
        <v>15</v>
      </c>
      <c r="J1284" s="1">
        <v>1360</v>
      </c>
      <c r="K1284" s="1">
        <v>0</v>
      </c>
      <c r="L1284" s="1">
        <v>50000</v>
      </c>
      <c r="M1284" s="1">
        <v>1360</v>
      </c>
      <c r="N1284" s="1">
        <v>0</v>
      </c>
      <c r="O1284" s="1">
        <v>50000</v>
      </c>
      <c r="P1284" s="1">
        <v>50000</v>
      </c>
      <c r="Q1284" s="12"/>
      <c r="R1284" s="29">
        <f t="shared" si="60"/>
        <v>0</v>
      </c>
      <c r="S1284" t="str">
        <f t="shared" si="61"/>
        <v>OK</v>
      </c>
      <c r="T1284" s="10">
        <f>IFERROR(VLOOKUP(A1284,[1]!Tabla1[[#All],[Material]:[venta nueva]],38,FALSE),0)</f>
        <v>0</v>
      </c>
    </row>
    <row r="1285" spans="1:20" hidden="1" x14ac:dyDescent="0.35">
      <c r="A1285">
        <f t="shared" si="59"/>
        <v>1022864</v>
      </c>
      <c r="B1285" s="6" t="s">
        <v>1271</v>
      </c>
      <c r="C1285" s="7" t="s">
        <v>553</v>
      </c>
      <c r="D1285" s="7" t="s">
        <v>1096</v>
      </c>
      <c r="E1285" s="7" t="s">
        <v>363</v>
      </c>
      <c r="F1285" s="7" t="s">
        <v>364</v>
      </c>
      <c r="G1285" s="7" t="s">
        <v>1075</v>
      </c>
      <c r="H1285" s="7" t="s">
        <v>1011</v>
      </c>
      <c r="I1285" s="6" t="s">
        <v>15</v>
      </c>
      <c r="J1285" s="1">
        <v>-7164</v>
      </c>
      <c r="K1285" s="1">
        <v>30000</v>
      </c>
      <c r="L1285" s="1">
        <v>30000</v>
      </c>
      <c r="M1285" s="1">
        <v>-7164</v>
      </c>
      <c r="N1285" s="1">
        <v>30000</v>
      </c>
      <c r="O1285" s="1">
        <v>30000</v>
      </c>
      <c r="P1285" s="1">
        <v>30000</v>
      </c>
      <c r="Q1285" s="12"/>
      <c r="R1285" s="29">
        <f t="shared" si="60"/>
        <v>0</v>
      </c>
      <c r="S1285" t="str">
        <f t="shared" si="61"/>
        <v>OK</v>
      </c>
      <c r="T1285" s="10">
        <f>IFERROR(VLOOKUP(A1285,[1]!Tabla1[[#All],[Material]:[venta nueva]],38,FALSE),0)</f>
        <v>0</v>
      </c>
    </row>
    <row r="1286" spans="1:20" hidden="1" x14ac:dyDescent="0.35">
      <c r="A1286">
        <f t="shared" ref="A1286:A1349" si="62">+E1286*1</f>
        <v>1022865</v>
      </c>
      <c r="B1286" s="6" t="s">
        <v>1271</v>
      </c>
      <c r="C1286" s="7" t="s">
        <v>553</v>
      </c>
      <c r="D1286" s="7" t="s">
        <v>1096</v>
      </c>
      <c r="E1286" s="7" t="s">
        <v>365</v>
      </c>
      <c r="F1286" s="7" t="s">
        <v>366</v>
      </c>
      <c r="G1286" s="7" t="s">
        <v>1082</v>
      </c>
      <c r="H1286" s="7" t="s">
        <v>1013</v>
      </c>
      <c r="I1286" s="6" t="s">
        <v>15</v>
      </c>
      <c r="J1286" s="1">
        <v>-65</v>
      </c>
      <c r="K1286" s="1">
        <v>85000</v>
      </c>
      <c r="L1286" s="1">
        <v>85000</v>
      </c>
      <c r="M1286" s="1">
        <v>-65</v>
      </c>
      <c r="N1286" s="1">
        <v>85000</v>
      </c>
      <c r="O1286" s="1">
        <v>85000</v>
      </c>
      <c r="P1286" s="1">
        <v>85000</v>
      </c>
      <c r="Q1286" s="12"/>
      <c r="R1286" s="29">
        <f t="shared" si="60"/>
        <v>0</v>
      </c>
      <c r="S1286" t="str">
        <f t="shared" si="61"/>
        <v>OK</v>
      </c>
      <c r="T1286" s="10">
        <f>IFERROR(VLOOKUP(A1286,[1]!Tabla1[[#All],[Material]:[venta nueva]],38,FALSE),0)</f>
        <v>0</v>
      </c>
    </row>
    <row r="1287" spans="1:20" hidden="1" x14ac:dyDescent="0.35">
      <c r="A1287">
        <f t="shared" si="62"/>
        <v>1022866</v>
      </c>
      <c r="B1287" s="6" t="s">
        <v>1271</v>
      </c>
      <c r="C1287" s="7" t="s">
        <v>553</v>
      </c>
      <c r="D1287" s="7" t="s">
        <v>1096</v>
      </c>
      <c r="E1287" s="7" t="s">
        <v>367</v>
      </c>
      <c r="F1287" s="7" t="s">
        <v>368</v>
      </c>
      <c r="G1287" s="7" t="s">
        <v>1082</v>
      </c>
      <c r="H1287" s="7" t="s">
        <v>1013</v>
      </c>
      <c r="I1287" s="6" t="s">
        <v>15</v>
      </c>
      <c r="J1287" s="1">
        <v>-712</v>
      </c>
      <c r="K1287" s="1">
        <v>65000</v>
      </c>
      <c r="L1287" s="1">
        <v>65000</v>
      </c>
      <c r="M1287" s="1">
        <v>-712</v>
      </c>
      <c r="N1287" s="1">
        <v>65000</v>
      </c>
      <c r="O1287" s="1">
        <v>65000</v>
      </c>
      <c r="P1287" s="1">
        <v>65000</v>
      </c>
      <c r="Q1287" s="12"/>
      <c r="R1287" s="29">
        <f t="shared" si="60"/>
        <v>0</v>
      </c>
      <c r="S1287" t="str">
        <f t="shared" si="61"/>
        <v>OK</v>
      </c>
      <c r="T1287" s="10">
        <f>IFERROR(VLOOKUP(A1287,[1]!Tabla1[[#All],[Material]:[venta nueva]],38,FALSE),0)</f>
        <v>0</v>
      </c>
    </row>
    <row r="1288" spans="1:20" hidden="1" x14ac:dyDescent="0.35">
      <c r="A1288">
        <f t="shared" si="62"/>
        <v>1022883</v>
      </c>
      <c r="B1288" s="6" t="s">
        <v>1271</v>
      </c>
      <c r="C1288" s="7" t="s">
        <v>553</v>
      </c>
      <c r="D1288" s="7" t="s">
        <v>1096</v>
      </c>
      <c r="E1288" s="7" t="s">
        <v>369</v>
      </c>
      <c r="F1288" s="7" t="s">
        <v>370</v>
      </c>
      <c r="G1288" s="7" t="s">
        <v>1074</v>
      </c>
      <c r="H1288" s="7" t="s">
        <v>1018</v>
      </c>
      <c r="I1288" s="6" t="s">
        <v>8</v>
      </c>
      <c r="J1288" s="1">
        <v>0</v>
      </c>
      <c r="K1288" s="1">
        <v>24000</v>
      </c>
      <c r="L1288" s="1">
        <v>24000</v>
      </c>
      <c r="M1288" s="1">
        <v>0</v>
      </c>
      <c r="N1288" s="1">
        <v>24000</v>
      </c>
      <c r="O1288" s="1">
        <v>24000</v>
      </c>
      <c r="P1288" s="1">
        <v>23995.017</v>
      </c>
      <c r="Q1288" s="12"/>
      <c r="R1288" s="29">
        <f t="shared" ref="R1288:R1351" si="63">+O1288-P1288</f>
        <v>4.9830000000001746</v>
      </c>
      <c r="S1288" t="str">
        <f t="shared" ref="S1288:S1351" si="64">IF(R1288&gt;0,"Sobre ingreso",IF(R1288&lt;0,"Pendiente de ingreso","OK"))</f>
        <v>Sobre ingreso</v>
      </c>
      <c r="T1288" s="10">
        <f>IFERROR(VLOOKUP(A1288,[1]!Tabla1[[#All],[Material]:[venta nueva]],38,FALSE),0)</f>
        <v>0</v>
      </c>
    </row>
    <row r="1289" spans="1:20" hidden="1" x14ac:dyDescent="0.35">
      <c r="A1289">
        <f t="shared" si="62"/>
        <v>1022907</v>
      </c>
      <c r="B1289" s="6" t="s">
        <v>1271</v>
      </c>
      <c r="C1289" s="7" t="s">
        <v>553</v>
      </c>
      <c r="D1289" s="7" t="s">
        <v>1096</v>
      </c>
      <c r="E1289" s="7" t="s">
        <v>528</v>
      </c>
      <c r="F1289" s="7" t="s">
        <v>529</v>
      </c>
      <c r="G1289" s="7" t="s">
        <v>1069</v>
      </c>
      <c r="H1289" s="7" t="s">
        <v>1026</v>
      </c>
      <c r="I1289" s="6" t="s">
        <v>10</v>
      </c>
      <c r="J1289" s="1">
        <v>9615</v>
      </c>
      <c r="K1289" s="1">
        <v>48385</v>
      </c>
      <c r="L1289" s="1">
        <v>72000</v>
      </c>
      <c r="M1289" s="1">
        <v>9615</v>
      </c>
      <c r="N1289" s="1">
        <v>48385</v>
      </c>
      <c r="O1289" s="1">
        <v>72000</v>
      </c>
      <c r="P1289" s="1">
        <v>72000</v>
      </c>
      <c r="Q1289" s="12"/>
      <c r="R1289" s="29">
        <f t="shared" si="63"/>
        <v>0</v>
      </c>
      <c r="S1289" t="str">
        <f t="shared" si="64"/>
        <v>OK</v>
      </c>
      <c r="T1289" s="10">
        <f>IFERROR(VLOOKUP(A1289,[1]!Tabla1[[#All],[Material]:[venta nueva]],38,FALSE),0)</f>
        <v>0</v>
      </c>
    </row>
    <row r="1290" spans="1:20" hidden="1" x14ac:dyDescent="0.35">
      <c r="A1290">
        <f t="shared" si="62"/>
        <v>1022914</v>
      </c>
      <c r="B1290" s="6" t="s">
        <v>1271</v>
      </c>
      <c r="C1290" s="7" t="s">
        <v>553</v>
      </c>
      <c r="D1290" s="7" t="s">
        <v>1096</v>
      </c>
      <c r="E1290" s="7" t="s">
        <v>375</v>
      </c>
      <c r="F1290" s="7" t="s">
        <v>506</v>
      </c>
      <c r="G1290" s="7" t="s">
        <v>1078</v>
      </c>
      <c r="H1290" s="7" t="s">
        <v>1006</v>
      </c>
      <c r="I1290" s="6" t="s">
        <v>15</v>
      </c>
      <c r="J1290" s="1">
        <v>3177</v>
      </c>
      <c r="K1290" s="1">
        <v>0</v>
      </c>
      <c r="L1290" s="1">
        <v>24000</v>
      </c>
      <c r="M1290" s="1">
        <v>3177</v>
      </c>
      <c r="N1290" s="1">
        <v>0</v>
      </c>
      <c r="O1290" s="1">
        <v>24000</v>
      </c>
      <c r="P1290" s="1">
        <v>24000</v>
      </c>
      <c r="Q1290" s="12"/>
      <c r="R1290" s="29">
        <f t="shared" si="63"/>
        <v>0</v>
      </c>
      <c r="S1290" t="str">
        <f t="shared" si="64"/>
        <v>OK</v>
      </c>
      <c r="T1290" s="10">
        <f>IFERROR(VLOOKUP(A1290,[1]!Tabla1[[#All],[Material]:[venta nueva]],38,FALSE),0)</f>
        <v>0</v>
      </c>
    </row>
    <row r="1291" spans="1:20" hidden="1" x14ac:dyDescent="0.35">
      <c r="A1291">
        <f t="shared" si="62"/>
        <v>1022918</v>
      </c>
      <c r="B1291" s="6" t="s">
        <v>1271</v>
      </c>
      <c r="C1291" s="7" t="s">
        <v>553</v>
      </c>
      <c r="D1291" s="7" t="s">
        <v>1096</v>
      </c>
      <c r="E1291" s="7" t="s">
        <v>376</v>
      </c>
      <c r="F1291" s="7" t="s">
        <v>377</v>
      </c>
      <c r="G1291" s="7" t="s">
        <v>1078</v>
      </c>
      <c r="H1291" s="7" t="s">
        <v>1006</v>
      </c>
      <c r="I1291" s="6" t="s">
        <v>15</v>
      </c>
      <c r="J1291" s="1">
        <v>-20963</v>
      </c>
      <c r="K1291" s="1">
        <v>114266</v>
      </c>
      <c r="L1291" s="1">
        <v>96000</v>
      </c>
      <c r="M1291" s="1">
        <v>-20963</v>
      </c>
      <c r="N1291" s="1">
        <v>114266</v>
      </c>
      <c r="O1291" s="1">
        <v>96000</v>
      </c>
      <c r="P1291" s="1">
        <v>96000</v>
      </c>
      <c r="Q1291" s="12"/>
      <c r="R1291" s="29">
        <f t="shared" si="63"/>
        <v>0</v>
      </c>
      <c r="S1291" t="str">
        <f t="shared" si="64"/>
        <v>OK</v>
      </c>
      <c r="T1291" s="10">
        <f>IFERROR(VLOOKUP(A1291,[1]!Tabla1[[#All],[Material]:[venta nueva]],38,FALSE),0)</f>
        <v>0</v>
      </c>
    </row>
    <row r="1292" spans="1:20" hidden="1" x14ac:dyDescent="0.35">
      <c r="A1292">
        <f t="shared" si="62"/>
        <v>1022936</v>
      </c>
      <c r="B1292" s="6" t="s">
        <v>1271</v>
      </c>
      <c r="C1292" s="7" t="s">
        <v>553</v>
      </c>
      <c r="D1292" s="7" t="s">
        <v>1096</v>
      </c>
      <c r="E1292" s="7" t="s">
        <v>388</v>
      </c>
      <c r="F1292" s="7" t="s">
        <v>78</v>
      </c>
      <c r="G1292" s="7" t="s">
        <v>985</v>
      </c>
      <c r="H1292" s="7" t="s">
        <v>1012</v>
      </c>
      <c r="I1292" s="6" t="s">
        <v>14</v>
      </c>
      <c r="J1292" s="1">
        <v>-2200</v>
      </c>
      <c r="K1292" s="1">
        <v>0</v>
      </c>
      <c r="L1292" s="1">
        <v>0</v>
      </c>
      <c r="M1292" s="1">
        <v>-2200</v>
      </c>
      <c r="N1292" s="1">
        <v>0</v>
      </c>
      <c r="O1292" s="1">
        <v>6790</v>
      </c>
      <c r="P1292" s="1"/>
      <c r="Q1292" s="12"/>
      <c r="R1292" s="29">
        <f t="shared" si="63"/>
        <v>6790</v>
      </c>
      <c r="S1292" t="str">
        <f t="shared" si="64"/>
        <v>Sobre ingreso</v>
      </c>
      <c r="T1292" s="10">
        <f>IFERROR(VLOOKUP(A1292,[1]!Tabla1[[#All],[Material]:[venta nueva]],38,FALSE),0)</f>
        <v>0</v>
      </c>
    </row>
    <row r="1293" spans="1:20" hidden="1" x14ac:dyDescent="0.35">
      <c r="A1293">
        <f t="shared" si="62"/>
        <v>1022939</v>
      </c>
      <c r="B1293" s="6" t="s">
        <v>1271</v>
      </c>
      <c r="C1293" s="7" t="s">
        <v>553</v>
      </c>
      <c r="D1293" s="7" t="s">
        <v>1096</v>
      </c>
      <c r="E1293" s="7" t="s">
        <v>389</v>
      </c>
      <c r="F1293" s="7" t="s">
        <v>390</v>
      </c>
      <c r="G1293" s="7" t="s">
        <v>1085</v>
      </c>
      <c r="H1293" s="7" t="s">
        <v>1036</v>
      </c>
      <c r="I1293" s="6" t="s">
        <v>14</v>
      </c>
      <c r="J1293" s="1">
        <v>3740</v>
      </c>
      <c r="K1293" s="1">
        <v>0</v>
      </c>
      <c r="L1293" s="1">
        <v>0</v>
      </c>
      <c r="M1293" s="1">
        <v>3740</v>
      </c>
      <c r="N1293" s="1">
        <v>0</v>
      </c>
      <c r="O1293" s="1">
        <v>0</v>
      </c>
      <c r="P1293" s="1"/>
      <c r="Q1293" s="12"/>
      <c r="R1293" s="29">
        <f t="shared" si="63"/>
        <v>0</v>
      </c>
      <c r="S1293" t="str">
        <f t="shared" si="64"/>
        <v>OK</v>
      </c>
      <c r="T1293" s="10">
        <f>IFERROR(VLOOKUP(A1293,[1]!Tabla1[[#All],[Material]:[venta nueva]],38,FALSE),0)</f>
        <v>0</v>
      </c>
    </row>
    <row r="1294" spans="1:20" hidden="1" x14ac:dyDescent="0.35">
      <c r="A1294">
        <f t="shared" si="62"/>
        <v>1022940</v>
      </c>
      <c r="B1294" s="6" t="s">
        <v>1271</v>
      </c>
      <c r="C1294" s="7" t="s">
        <v>553</v>
      </c>
      <c r="D1294" s="7" t="s">
        <v>1096</v>
      </c>
      <c r="E1294" s="7" t="s">
        <v>391</v>
      </c>
      <c r="F1294" s="7" t="s">
        <v>392</v>
      </c>
      <c r="G1294" s="7" t="s">
        <v>1086</v>
      </c>
      <c r="H1294" s="7" t="s">
        <v>1025</v>
      </c>
      <c r="I1294" s="6" t="s">
        <v>14</v>
      </c>
      <c r="J1294" s="1">
        <v>9785</v>
      </c>
      <c r="K1294" s="1">
        <v>11315</v>
      </c>
      <c r="L1294" s="1">
        <v>24000</v>
      </c>
      <c r="M1294" s="1">
        <v>9785</v>
      </c>
      <c r="N1294" s="1">
        <v>71315</v>
      </c>
      <c r="O1294" s="1">
        <v>72000</v>
      </c>
      <c r="P1294" s="1">
        <v>72000</v>
      </c>
      <c r="Q1294" s="12"/>
      <c r="R1294" s="29">
        <f t="shared" si="63"/>
        <v>0</v>
      </c>
      <c r="S1294" t="str">
        <f t="shared" si="64"/>
        <v>OK</v>
      </c>
      <c r="T1294" s="10">
        <f>IFERROR(VLOOKUP(A1294,[1]!Tabla1[[#All],[Material]:[venta nueva]],38,FALSE),0)</f>
        <v>0</v>
      </c>
    </row>
    <row r="1295" spans="1:20" hidden="1" x14ac:dyDescent="0.35">
      <c r="A1295">
        <f t="shared" si="62"/>
        <v>1022941</v>
      </c>
      <c r="B1295" s="6" t="s">
        <v>1271</v>
      </c>
      <c r="C1295" s="7" t="s">
        <v>553</v>
      </c>
      <c r="D1295" s="7" t="s">
        <v>1096</v>
      </c>
      <c r="E1295" s="7" t="s">
        <v>393</v>
      </c>
      <c r="F1295" s="7" t="s">
        <v>394</v>
      </c>
      <c r="G1295" s="7" t="s">
        <v>1086</v>
      </c>
      <c r="H1295" s="7" t="s">
        <v>1025</v>
      </c>
      <c r="I1295" s="6" t="s">
        <v>14</v>
      </c>
      <c r="J1295" s="1">
        <v>-1162</v>
      </c>
      <c r="K1295" s="1">
        <v>56575</v>
      </c>
      <c r="L1295" s="1">
        <v>48000</v>
      </c>
      <c r="M1295" s="1">
        <v>-1162</v>
      </c>
      <c r="N1295" s="1">
        <v>56575</v>
      </c>
      <c r="O1295" s="1">
        <v>48000</v>
      </c>
      <c r="P1295" s="1">
        <v>48000</v>
      </c>
      <c r="Q1295" s="12"/>
      <c r="R1295" s="29">
        <f t="shared" si="63"/>
        <v>0</v>
      </c>
      <c r="S1295" t="str">
        <f t="shared" si="64"/>
        <v>OK</v>
      </c>
      <c r="T1295" s="10">
        <f>IFERROR(VLOOKUP(A1295,[1]!Tabla1[[#All],[Material]:[venta nueva]],38,FALSE),0)</f>
        <v>0</v>
      </c>
    </row>
    <row r="1296" spans="1:20" hidden="1" x14ac:dyDescent="0.35">
      <c r="A1296">
        <f t="shared" si="62"/>
        <v>1022943</v>
      </c>
      <c r="B1296" s="6" t="s">
        <v>1271</v>
      </c>
      <c r="C1296" s="7" t="s">
        <v>553</v>
      </c>
      <c r="D1296" s="7" t="s">
        <v>1096</v>
      </c>
      <c r="E1296" s="7" t="s">
        <v>395</v>
      </c>
      <c r="F1296" s="7" t="s">
        <v>396</v>
      </c>
      <c r="G1296" s="7" t="s">
        <v>1075</v>
      </c>
      <c r="H1296" s="7" t="s">
        <v>1002</v>
      </c>
      <c r="I1296" s="6" t="s">
        <v>14</v>
      </c>
      <c r="J1296" s="1">
        <v>16</v>
      </c>
      <c r="K1296" s="1">
        <v>0</v>
      </c>
      <c r="L1296" s="1">
        <v>0</v>
      </c>
      <c r="M1296" s="1">
        <v>16</v>
      </c>
      <c r="N1296" s="1">
        <v>0</v>
      </c>
      <c r="O1296" s="1">
        <v>0</v>
      </c>
      <c r="P1296" s="1"/>
      <c r="Q1296" s="12"/>
      <c r="R1296" s="29">
        <f t="shared" si="63"/>
        <v>0</v>
      </c>
      <c r="S1296" t="str">
        <f t="shared" si="64"/>
        <v>OK</v>
      </c>
      <c r="T1296" s="10">
        <f>IFERROR(VLOOKUP(A1296,[1]!Tabla1[[#All],[Material]:[venta nueva]],38,FALSE),0)</f>
        <v>0</v>
      </c>
    </row>
    <row r="1297" spans="1:20" hidden="1" x14ac:dyDescent="0.35">
      <c r="A1297">
        <f t="shared" si="62"/>
        <v>1022945</v>
      </c>
      <c r="B1297" s="6" t="s">
        <v>1271</v>
      </c>
      <c r="C1297" s="7" t="s">
        <v>553</v>
      </c>
      <c r="D1297" s="7" t="s">
        <v>1096</v>
      </c>
      <c r="E1297" s="7" t="s">
        <v>397</v>
      </c>
      <c r="F1297" s="7" t="s">
        <v>223</v>
      </c>
      <c r="G1297" s="7" t="s">
        <v>1078</v>
      </c>
      <c r="H1297" s="7" t="s">
        <v>1027</v>
      </c>
      <c r="I1297" s="6" t="s">
        <v>14</v>
      </c>
      <c r="J1297" s="1">
        <v>-80962</v>
      </c>
      <c r="K1297" s="1">
        <v>80962</v>
      </c>
      <c r="L1297" s="1">
        <v>0</v>
      </c>
      <c r="M1297" s="1">
        <v>-80962</v>
      </c>
      <c r="N1297" s="1">
        <v>80962</v>
      </c>
      <c r="O1297" s="1">
        <v>0</v>
      </c>
      <c r="P1297" s="1"/>
      <c r="Q1297" s="12"/>
      <c r="R1297" s="29">
        <f t="shared" si="63"/>
        <v>0</v>
      </c>
      <c r="S1297" t="str">
        <f t="shared" si="64"/>
        <v>OK</v>
      </c>
      <c r="T1297" s="10">
        <f>IFERROR(VLOOKUP(A1297,[1]!Tabla1[[#All],[Material]:[venta nueva]],38,FALSE),0)</f>
        <v>0</v>
      </c>
    </row>
    <row r="1298" spans="1:20" hidden="1" x14ac:dyDescent="0.35">
      <c r="A1298">
        <f t="shared" si="62"/>
        <v>1022946</v>
      </c>
      <c r="B1298" s="6" t="s">
        <v>1271</v>
      </c>
      <c r="C1298" s="7" t="s">
        <v>553</v>
      </c>
      <c r="D1298" s="7" t="s">
        <v>1096</v>
      </c>
      <c r="E1298" s="7" t="s">
        <v>1267</v>
      </c>
      <c r="F1298" s="7" t="s">
        <v>1268</v>
      </c>
      <c r="G1298" s="7" t="s">
        <v>1074</v>
      </c>
      <c r="H1298" s="7" t="s">
        <v>1001</v>
      </c>
      <c r="I1298" s="6" t="s">
        <v>14</v>
      </c>
      <c r="J1298" s="1">
        <v>-4685</v>
      </c>
      <c r="K1298" s="1">
        <v>1182</v>
      </c>
      <c r="L1298" s="1">
        <v>0</v>
      </c>
      <c r="M1298" s="1">
        <v>-4685</v>
      </c>
      <c r="N1298" s="1">
        <v>1182</v>
      </c>
      <c r="O1298" s="1">
        <v>0</v>
      </c>
      <c r="P1298" s="1"/>
      <c r="Q1298" s="12"/>
      <c r="R1298" s="29">
        <f t="shared" si="63"/>
        <v>0</v>
      </c>
      <c r="S1298" t="str">
        <f t="shared" si="64"/>
        <v>OK</v>
      </c>
      <c r="T1298" s="10">
        <f>IFERROR(VLOOKUP(A1298,[1]!Tabla1[[#All],[Material]:[venta nueva]],38,FALSE),0)</f>
        <v>0</v>
      </c>
    </row>
    <row r="1299" spans="1:20" hidden="1" x14ac:dyDescent="0.35">
      <c r="A1299">
        <f t="shared" si="62"/>
        <v>1022989</v>
      </c>
      <c r="B1299" s="6" t="s">
        <v>1271</v>
      </c>
      <c r="C1299" s="7" t="s">
        <v>553</v>
      </c>
      <c r="D1299" s="7" t="s">
        <v>1096</v>
      </c>
      <c r="E1299" s="7" t="s">
        <v>402</v>
      </c>
      <c r="F1299" s="7" t="s">
        <v>403</v>
      </c>
      <c r="G1299" s="7" t="s">
        <v>1075</v>
      </c>
      <c r="H1299" s="7" t="s">
        <v>1003</v>
      </c>
      <c r="I1299" s="6" t="s">
        <v>15</v>
      </c>
      <c r="J1299" s="1">
        <v>-5755</v>
      </c>
      <c r="K1299" s="1">
        <v>5755</v>
      </c>
      <c r="L1299" s="1">
        <v>30000</v>
      </c>
      <c r="M1299" s="1">
        <v>-5755</v>
      </c>
      <c r="N1299" s="1">
        <v>5755</v>
      </c>
      <c r="O1299" s="1">
        <v>30000</v>
      </c>
      <c r="P1299" s="1">
        <v>30000</v>
      </c>
      <c r="Q1299" s="12"/>
      <c r="R1299" s="29">
        <f t="shared" si="63"/>
        <v>0</v>
      </c>
      <c r="S1299" t="str">
        <f t="shared" si="64"/>
        <v>OK</v>
      </c>
      <c r="T1299" s="10">
        <f>IFERROR(VLOOKUP(A1299,[1]!Tabla1[[#All],[Material]:[venta nueva]],38,FALSE),0)</f>
        <v>0</v>
      </c>
    </row>
    <row r="1300" spans="1:20" hidden="1" x14ac:dyDescent="0.35">
      <c r="A1300">
        <f t="shared" si="62"/>
        <v>1023034</v>
      </c>
      <c r="B1300" s="6" t="s">
        <v>1271</v>
      </c>
      <c r="C1300" s="7" t="s">
        <v>553</v>
      </c>
      <c r="D1300" s="7" t="s">
        <v>1096</v>
      </c>
      <c r="E1300" s="7" t="s">
        <v>408</v>
      </c>
      <c r="F1300" s="7" t="s">
        <v>142</v>
      </c>
      <c r="G1300" s="7" t="s">
        <v>1080</v>
      </c>
      <c r="H1300" s="7" t="s">
        <v>1030</v>
      </c>
      <c r="I1300" s="6" t="s">
        <v>14</v>
      </c>
      <c r="J1300" s="1">
        <v>12952</v>
      </c>
      <c r="K1300" s="1">
        <v>173060</v>
      </c>
      <c r="L1300" s="1">
        <v>192000</v>
      </c>
      <c r="M1300" s="1">
        <v>12952</v>
      </c>
      <c r="N1300" s="1">
        <v>173060</v>
      </c>
      <c r="O1300" s="1">
        <v>192000</v>
      </c>
      <c r="P1300" s="1">
        <v>120000</v>
      </c>
      <c r="Q1300" s="12"/>
      <c r="R1300" s="29">
        <f t="shared" si="63"/>
        <v>72000</v>
      </c>
      <c r="S1300" t="str">
        <f t="shared" si="64"/>
        <v>Sobre ingreso</v>
      </c>
      <c r="T1300" s="10">
        <f>IFERROR(VLOOKUP(A1300,[1]!Tabla1[[#All],[Material]:[venta nueva]],38,FALSE),0)</f>
        <v>0</v>
      </c>
    </row>
    <row r="1301" spans="1:20" hidden="1" x14ac:dyDescent="0.35">
      <c r="A1301">
        <f t="shared" si="62"/>
        <v>1023047</v>
      </c>
      <c r="B1301" s="6" t="s">
        <v>1271</v>
      </c>
      <c r="C1301" s="7" t="s">
        <v>553</v>
      </c>
      <c r="D1301" s="7" t="s">
        <v>1096</v>
      </c>
      <c r="E1301" s="7" t="s">
        <v>1127</v>
      </c>
      <c r="F1301" s="7" t="s">
        <v>1128</v>
      </c>
      <c r="G1301" s="7" t="s">
        <v>1075</v>
      </c>
      <c r="H1301" s="7" t="s">
        <v>1011</v>
      </c>
      <c r="I1301" s="6" t="s">
        <v>14</v>
      </c>
      <c r="J1301" s="1">
        <v>5411</v>
      </c>
      <c r="K1301" s="1">
        <v>0</v>
      </c>
      <c r="L1301" s="1">
        <v>0</v>
      </c>
      <c r="M1301" s="1">
        <v>5411</v>
      </c>
      <c r="N1301" s="1">
        <v>0</v>
      </c>
      <c r="O1301" s="1">
        <v>5418</v>
      </c>
      <c r="P1301" s="1"/>
      <c r="Q1301" s="12"/>
      <c r="R1301" s="29">
        <f t="shared" si="63"/>
        <v>5418</v>
      </c>
      <c r="S1301" t="str">
        <f t="shared" si="64"/>
        <v>Sobre ingreso</v>
      </c>
      <c r="T1301" s="10">
        <f>IFERROR(VLOOKUP(A1301,[1]!Tabla1[[#All],[Material]:[venta nueva]],38,FALSE),0)</f>
        <v>0</v>
      </c>
    </row>
    <row r="1302" spans="1:20" hidden="1" x14ac:dyDescent="0.35">
      <c r="A1302">
        <f t="shared" si="62"/>
        <v>1023050</v>
      </c>
      <c r="B1302" s="6" t="s">
        <v>1271</v>
      </c>
      <c r="C1302" s="7" t="s">
        <v>553</v>
      </c>
      <c r="D1302" s="7" t="s">
        <v>1096</v>
      </c>
      <c r="E1302" s="7" t="s">
        <v>470</v>
      </c>
      <c r="F1302" s="7" t="s">
        <v>471</v>
      </c>
      <c r="G1302" s="7" t="s">
        <v>1075</v>
      </c>
      <c r="H1302" s="7" t="s">
        <v>1002</v>
      </c>
      <c r="I1302" s="6" t="s">
        <v>8</v>
      </c>
      <c r="J1302" s="1">
        <v>3562</v>
      </c>
      <c r="K1302" s="1">
        <v>68560</v>
      </c>
      <c r="L1302" s="1">
        <v>72122</v>
      </c>
      <c r="M1302" s="1">
        <v>3562</v>
      </c>
      <c r="N1302" s="1">
        <v>68560</v>
      </c>
      <c r="O1302" s="1">
        <v>72122</v>
      </c>
      <c r="P1302" s="1">
        <v>72000</v>
      </c>
      <c r="Q1302" s="12"/>
      <c r="R1302" s="29">
        <f t="shared" si="63"/>
        <v>122</v>
      </c>
      <c r="S1302" t="str">
        <f t="shared" si="64"/>
        <v>Sobre ingreso</v>
      </c>
      <c r="T1302" s="10">
        <f>IFERROR(VLOOKUP(A1302,[1]!Tabla1[[#All],[Material]:[venta nueva]],38,FALSE),0)</f>
        <v>0</v>
      </c>
    </row>
    <row r="1303" spans="1:20" hidden="1" x14ac:dyDescent="0.35">
      <c r="A1303">
        <f t="shared" si="62"/>
        <v>1023066</v>
      </c>
      <c r="B1303" s="6" t="s">
        <v>1271</v>
      </c>
      <c r="C1303" s="7" t="s">
        <v>553</v>
      </c>
      <c r="D1303" s="7" t="s">
        <v>1096</v>
      </c>
      <c r="E1303" s="7" t="s">
        <v>637</v>
      </c>
      <c r="F1303" s="7" t="s">
        <v>638</v>
      </c>
      <c r="G1303" s="7" t="s">
        <v>1074</v>
      </c>
      <c r="H1303" s="7" t="s">
        <v>1018</v>
      </c>
      <c r="I1303" s="6" t="s">
        <v>14</v>
      </c>
      <c r="J1303" s="1">
        <v>0</v>
      </c>
      <c r="K1303" s="1">
        <v>17</v>
      </c>
      <c r="L1303" s="1">
        <v>0</v>
      </c>
      <c r="M1303" s="1">
        <v>0</v>
      </c>
      <c r="N1303" s="1">
        <v>17</v>
      </c>
      <c r="O1303" s="1">
        <v>0</v>
      </c>
      <c r="P1303" s="1"/>
      <c r="Q1303" s="12"/>
      <c r="R1303" s="29">
        <f t="shared" si="63"/>
        <v>0</v>
      </c>
      <c r="S1303" t="str">
        <f t="shared" si="64"/>
        <v>OK</v>
      </c>
      <c r="T1303" s="10">
        <f>IFERROR(VLOOKUP(A1303,[1]!Tabla1[[#All],[Material]:[venta nueva]],38,FALSE),0)</f>
        <v>0</v>
      </c>
    </row>
    <row r="1304" spans="1:20" hidden="1" x14ac:dyDescent="0.35">
      <c r="A1304">
        <f t="shared" si="62"/>
        <v>1023093</v>
      </c>
      <c r="B1304" s="6" t="s">
        <v>1271</v>
      </c>
      <c r="C1304" s="7" t="s">
        <v>553</v>
      </c>
      <c r="D1304" s="7" t="s">
        <v>1096</v>
      </c>
      <c r="E1304" s="7" t="s">
        <v>415</v>
      </c>
      <c r="F1304" s="7" t="s">
        <v>416</v>
      </c>
      <c r="G1304" s="7" t="s">
        <v>1081</v>
      </c>
      <c r="H1304" s="7" t="s">
        <v>1010</v>
      </c>
      <c r="I1304" s="6" t="s">
        <v>14</v>
      </c>
      <c r="J1304" s="1">
        <v>-28073</v>
      </c>
      <c r="K1304" s="1">
        <v>40133</v>
      </c>
      <c r="L1304" s="1">
        <v>24000</v>
      </c>
      <c r="M1304" s="1">
        <v>-28073</v>
      </c>
      <c r="N1304" s="1">
        <v>40133</v>
      </c>
      <c r="O1304" s="1">
        <v>24000</v>
      </c>
      <c r="P1304" s="1">
        <v>12000</v>
      </c>
      <c r="Q1304" s="12"/>
      <c r="R1304" s="29">
        <f t="shared" si="63"/>
        <v>12000</v>
      </c>
      <c r="S1304" t="str">
        <f t="shared" si="64"/>
        <v>Sobre ingreso</v>
      </c>
      <c r="T1304" s="10">
        <f>IFERROR(VLOOKUP(A1304,[1]!Tabla1[[#All],[Material]:[venta nueva]],38,FALSE),0)</f>
        <v>0</v>
      </c>
    </row>
    <row r="1305" spans="1:20" hidden="1" x14ac:dyDescent="0.35">
      <c r="A1305">
        <f t="shared" si="62"/>
        <v>1023102</v>
      </c>
      <c r="B1305" s="6" t="s">
        <v>1271</v>
      </c>
      <c r="C1305" s="7" t="s">
        <v>553</v>
      </c>
      <c r="D1305" s="7" t="s">
        <v>1096</v>
      </c>
      <c r="E1305" s="7" t="s">
        <v>496</v>
      </c>
      <c r="F1305" s="7" t="s">
        <v>497</v>
      </c>
      <c r="G1305" s="7" t="s">
        <v>1075</v>
      </c>
      <c r="H1305" s="7" t="s">
        <v>1003</v>
      </c>
      <c r="I1305" s="6" t="s">
        <v>15</v>
      </c>
      <c r="J1305" s="1">
        <v>-71</v>
      </c>
      <c r="K1305" s="1">
        <v>71</v>
      </c>
      <c r="L1305" s="1">
        <v>0</v>
      </c>
      <c r="M1305" s="1">
        <v>-71</v>
      </c>
      <c r="N1305" s="1">
        <v>5071</v>
      </c>
      <c r="O1305" s="1">
        <v>5000</v>
      </c>
      <c r="P1305" s="1">
        <v>5000</v>
      </c>
      <c r="Q1305" s="12"/>
      <c r="R1305" s="29">
        <f t="shared" si="63"/>
        <v>0</v>
      </c>
      <c r="S1305" t="str">
        <f t="shared" si="64"/>
        <v>OK</v>
      </c>
      <c r="T1305" s="10">
        <f>IFERROR(VLOOKUP(A1305,[1]!Tabla1[[#All],[Material]:[venta nueva]],38,FALSE),0)</f>
        <v>0</v>
      </c>
    </row>
    <row r="1306" spans="1:20" hidden="1" x14ac:dyDescent="0.35">
      <c r="A1306">
        <f t="shared" si="62"/>
        <v>1023111</v>
      </c>
      <c r="B1306" s="6" t="s">
        <v>1271</v>
      </c>
      <c r="C1306" s="7" t="s">
        <v>553</v>
      </c>
      <c r="D1306" s="7" t="s">
        <v>1096</v>
      </c>
      <c r="E1306" s="7" t="s">
        <v>418</v>
      </c>
      <c r="F1306" s="7" t="s">
        <v>419</v>
      </c>
      <c r="G1306" s="7" t="s">
        <v>1078</v>
      </c>
      <c r="H1306" s="7" t="s">
        <v>1021</v>
      </c>
      <c r="I1306" s="6" t="s">
        <v>14</v>
      </c>
      <c r="J1306" s="1"/>
      <c r="K1306" s="1"/>
      <c r="L1306" s="1"/>
      <c r="M1306" s="1"/>
      <c r="N1306" s="1"/>
      <c r="O1306" s="1"/>
      <c r="P1306" s="1">
        <v>20501</v>
      </c>
      <c r="Q1306" s="12"/>
      <c r="R1306" s="29">
        <f t="shared" si="63"/>
        <v>-20501</v>
      </c>
      <c r="S1306" t="str">
        <f t="shared" si="64"/>
        <v>Pendiente de ingreso</v>
      </c>
      <c r="T1306" s="10">
        <f>IFERROR(VLOOKUP(A1306,[1]!Tabla1[[#All],[Material]:[venta nueva]],38,FALSE),0)</f>
        <v>0</v>
      </c>
    </row>
    <row r="1307" spans="1:20" hidden="1" x14ac:dyDescent="0.35">
      <c r="A1307">
        <f t="shared" si="62"/>
        <v>1023123</v>
      </c>
      <c r="B1307" s="6" t="s">
        <v>1271</v>
      </c>
      <c r="C1307" s="7" t="s">
        <v>553</v>
      </c>
      <c r="D1307" s="7" t="s">
        <v>1096</v>
      </c>
      <c r="E1307" s="7" t="s">
        <v>420</v>
      </c>
      <c r="F1307" s="7" t="s">
        <v>421</v>
      </c>
      <c r="G1307" s="7" t="s">
        <v>1075</v>
      </c>
      <c r="H1307" s="7" t="s">
        <v>1011</v>
      </c>
      <c r="I1307" s="6" t="s">
        <v>15</v>
      </c>
      <c r="J1307" s="1">
        <v>527</v>
      </c>
      <c r="K1307" s="1">
        <v>6473</v>
      </c>
      <c r="L1307" s="1">
        <v>7000</v>
      </c>
      <c r="M1307" s="1">
        <v>527</v>
      </c>
      <c r="N1307" s="1">
        <v>6473</v>
      </c>
      <c r="O1307" s="1">
        <v>7000</v>
      </c>
      <c r="P1307" s="1">
        <v>7000</v>
      </c>
      <c r="Q1307" s="12"/>
      <c r="R1307" s="29">
        <f t="shared" si="63"/>
        <v>0</v>
      </c>
      <c r="S1307" t="str">
        <f t="shared" si="64"/>
        <v>OK</v>
      </c>
      <c r="T1307" s="10">
        <f>IFERROR(VLOOKUP(A1307,[1]!Tabla1[[#All],[Material]:[venta nueva]],38,FALSE),0)</f>
        <v>0</v>
      </c>
    </row>
    <row r="1308" spans="1:20" hidden="1" x14ac:dyDescent="0.35">
      <c r="A1308">
        <f t="shared" si="62"/>
        <v>1023126</v>
      </c>
      <c r="B1308" s="6" t="s">
        <v>1271</v>
      </c>
      <c r="C1308" s="7" t="s">
        <v>553</v>
      </c>
      <c r="D1308" s="7" t="s">
        <v>1096</v>
      </c>
      <c r="E1308" s="7" t="s">
        <v>422</v>
      </c>
      <c r="F1308" s="7" t="s">
        <v>423</v>
      </c>
      <c r="G1308" s="7" t="s">
        <v>1081</v>
      </c>
      <c r="H1308" s="7" t="s">
        <v>1010</v>
      </c>
      <c r="I1308" s="6" t="s">
        <v>14</v>
      </c>
      <c r="J1308" s="1">
        <v>3660</v>
      </c>
      <c r="K1308" s="1">
        <v>0</v>
      </c>
      <c r="L1308" s="1">
        <v>0</v>
      </c>
      <c r="M1308" s="1">
        <v>3660</v>
      </c>
      <c r="N1308" s="1">
        <v>0</v>
      </c>
      <c r="O1308" s="1">
        <v>3620</v>
      </c>
      <c r="P1308" s="1"/>
      <c r="Q1308" s="12"/>
      <c r="R1308" s="29">
        <f t="shared" si="63"/>
        <v>3620</v>
      </c>
      <c r="S1308" t="str">
        <f t="shared" si="64"/>
        <v>Sobre ingreso</v>
      </c>
      <c r="T1308" s="10">
        <f>IFERROR(VLOOKUP(A1308,[1]!Tabla1[[#All],[Material]:[venta nueva]],38,FALSE),0)</f>
        <v>0</v>
      </c>
    </row>
    <row r="1309" spans="1:20" hidden="1" x14ac:dyDescent="0.35">
      <c r="A1309">
        <f t="shared" si="62"/>
        <v>1023130</v>
      </c>
      <c r="B1309" s="6" t="s">
        <v>1271</v>
      </c>
      <c r="C1309" s="7" t="s">
        <v>553</v>
      </c>
      <c r="D1309" s="7" t="s">
        <v>1096</v>
      </c>
      <c r="E1309" s="7" t="s">
        <v>1129</v>
      </c>
      <c r="F1309" s="7" t="s">
        <v>290</v>
      </c>
      <c r="G1309" s="7" t="s">
        <v>1074</v>
      </c>
      <c r="H1309" s="7" t="s">
        <v>1018</v>
      </c>
      <c r="I1309" s="6" t="s">
        <v>14</v>
      </c>
      <c r="J1309" s="1">
        <v>0</v>
      </c>
      <c r="K1309" s="1">
        <v>13747</v>
      </c>
      <c r="L1309" s="1">
        <v>0</v>
      </c>
      <c r="M1309" s="1">
        <v>0</v>
      </c>
      <c r="N1309" s="1">
        <v>13747</v>
      </c>
      <c r="O1309" s="1">
        <v>0</v>
      </c>
      <c r="P1309" s="1"/>
      <c r="Q1309" s="12"/>
      <c r="R1309" s="29">
        <f t="shared" si="63"/>
        <v>0</v>
      </c>
      <c r="S1309" t="str">
        <f t="shared" si="64"/>
        <v>OK</v>
      </c>
      <c r="T1309" s="10">
        <f>IFERROR(VLOOKUP(A1309,[1]!Tabla1[[#All],[Material]:[venta nueva]],38,FALSE),0)</f>
        <v>0</v>
      </c>
    </row>
    <row r="1310" spans="1:20" hidden="1" x14ac:dyDescent="0.35">
      <c r="A1310">
        <f t="shared" si="62"/>
        <v>1023131</v>
      </c>
      <c r="B1310" s="6" t="s">
        <v>1271</v>
      </c>
      <c r="C1310" s="7" t="s">
        <v>553</v>
      </c>
      <c r="D1310" s="7" t="s">
        <v>1096</v>
      </c>
      <c r="E1310" s="7" t="s">
        <v>1130</v>
      </c>
      <c r="F1310" s="7" t="s">
        <v>1131</v>
      </c>
      <c r="G1310" s="7" t="s">
        <v>1076</v>
      </c>
      <c r="H1310" s="7" t="s">
        <v>1022</v>
      </c>
      <c r="I1310" s="6" t="s">
        <v>14</v>
      </c>
      <c r="J1310" s="1">
        <v>-2890</v>
      </c>
      <c r="K1310" s="1">
        <v>0</v>
      </c>
      <c r="L1310" s="1">
        <v>0</v>
      </c>
      <c r="M1310" s="1">
        <v>-2890</v>
      </c>
      <c r="N1310" s="1">
        <v>0</v>
      </c>
      <c r="O1310" s="1">
        <v>0</v>
      </c>
      <c r="P1310" s="1"/>
      <c r="Q1310" s="12"/>
      <c r="R1310" s="29">
        <f t="shared" si="63"/>
        <v>0</v>
      </c>
      <c r="S1310" t="str">
        <f t="shared" si="64"/>
        <v>OK</v>
      </c>
      <c r="T1310" s="10">
        <f>IFERROR(VLOOKUP(A1310,[1]!Tabla1[[#All],[Material]:[venta nueva]],38,FALSE),0)</f>
        <v>0</v>
      </c>
    </row>
    <row r="1311" spans="1:20" hidden="1" x14ac:dyDescent="0.35">
      <c r="A1311">
        <f t="shared" si="62"/>
        <v>1023132</v>
      </c>
      <c r="B1311" s="6" t="s">
        <v>1271</v>
      </c>
      <c r="C1311" s="7" t="s">
        <v>553</v>
      </c>
      <c r="D1311" s="7" t="s">
        <v>1096</v>
      </c>
      <c r="E1311" s="7" t="s">
        <v>424</v>
      </c>
      <c r="F1311" s="7" t="s">
        <v>425</v>
      </c>
      <c r="G1311" s="7" t="s">
        <v>1077</v>
      </c>
      <c r="H1311" s="7" t="s">
        <v>1005</v>
      </c>
      <c r="I1311" s="6" t="s">
        <v>14</v>
      </c>
      <c r="J1311" s="1">
        <v>2427</v>
      </c>
      <c r="K1311" s="1">
        <v>0</v>
      </c>
      <c r="L1311" s="1">
        <v>0</v>
      </c>
      <c r="M1311" s="1">
        <v>2427</v>
      </c>
      <c r="N1311" s="1">
        <v>0</v>
      </c>
      <c r="O1311" s="1">
        <v>0</v>
      </c>
      <c r="P1311" s="1"/>
      <c r="Q1311" s="12"/>
      <c r="R1311" s="29">
        <f t="shared" si="63"/>
        <v>0</v>
      </c>
      <c r="S1311" t="str">
        <f t="shared" si="64"/>
        <v>OK</v>
      </c>
      <c r="T1311" s="10">
        <f>IFERROR(VLOOKUP(A1311,[1]!Tabla1[[#All],[Material]:[venta nueva]],38,FALSE),0)</f>
        <v>0</v>
      </c>
    </row>
    <row r="1312" spans="1:20" hidden="1" x14ac:dyDescent="0.35">
      <c r="A1312">
        <f t="shared" si="62"/>
        <v>1023143</v>
      </c>
      <c r="B1312" s="6" t="s">
        <v>1271</v>
      </c>
      <c r="C1312" s="7" t="s">
        <v>553</v>
      </c>
      <c r="D1312" s="7" t="s">
        <v>1096</v>
      </c>
      <c r="E1312" s="7" t="s">
        <v>426</v>
      </c>
      <c r="F1312" s="7" t="s">
        <v>427</v>
      </c>
      <c r="G1312" s="7" t="s">
        <v>1083</v>
      </c>
      <c r="H1312" s="7" t="s">
        <v>1044</v>
      </c>
      <c r="I1312" s="6" t="s">
        <v>14</v>
      </c>
      <c r="J1312" s="1">
        <v>1400</v>
      </c>
      <c r="K1312" s="1">
        <v>0</v>
      </c>
      <c r="L1312" s="1">
        <v>0</v>
      </c>
      <c r="M1312" s="1">
        <v>1400</v>
      </c>
      <c r="N1312" s="1">
        <v>0</v>
      </c>
      <c r="O1312" s="1">
        <v>0</v>
      </c>
      <c r="P1312" s="1"/>
      <c r="Q1312" s="12"/>
      <c r="R1312" s="29">
        <f t="shared" si="63"/>
        <v>0</v>
      </c>
      <c r="S1312" t="str">
        <f t="shared" si="64"/>
        <v>OK</v>
      </c>
      <c r="T1312" s="10">
        <f>IFERROR(VLOOKUP(A1312,[1]!Tabla1[[#All],[Material]:[venta nueva]],38,FALSE),0)</f>
        <v>0</v>
      </c>
    </row>
    <row r="1313" spans="1:20" hidden="1" x14ac:dyDescent="0.35">
      <c r="A1313">
        <f t="shared" si="62"/>
        <v>1023157</v>
      </c>
      <c r="B1313" s="6" t="s">
        <v>1271</v>
      </c>
      <c r="C1313" s="7" t="s">
        <v>553</v>
      </c>
      <c r="D1313" s="7" t="s">
        <v>1096</v>
      </c>
      <c r="E1313" s="7" t="s">
        <v>602</v>
      </c>
      <c r="F1313" s="7" t="s">
        <v>603</v>
      </c>
      <c r="G1313" s="7" t="s">
        <v>1078</v>
      </c>
      <c r="H1313" s="7" t="s">
        <v>1006</v>
      </c>
      <c r="I1313" s="6" t="s">
        <v>14</v>
      </c>
      <c r="J1313" s="1">
        <v>3500</v>
      </c>
      <c r="K1313" s="1">
        <v>0</v>
      </c>
      <c r="L1313" s="1">
        <v>3500</v>
      </c>
      <c r="M1313" s="1">
        <v>3500</v>
      </c>
      <c r="N1313" s="1">
        <v>0</v>
      </c>
      <c r="O1313" s="1">
        <v>0</v>
      </c>
      <c r="P1313" s="1"/>
      <c r="Q1313" s="12"/>
      <c r="R1313" s="29">
        <f t="shared" si="63"/>
        <v>0</v>
      </c>
      <c r="S1313" t="str">
        <f t="shared" si="64"/>
        <v>OK</v>
      </c>
      <c r="T1313" s="10">
        <f>IFERROR(VLOOKUP(A1313,[1]!Tabla1[[#All],[Material]:[venta nueva]],38,FALSE),0)</f>
        <v>0</v>
      </c>
    </row>
    <row r="1314" spans="1:20" hidden="1" x14ac:dyDescent="0.35">
      <c r="A1314">
        <f t="shared" si="62"/>
        <v>1023158</v>
      </c>
      <c r="B1314" s="6" t="s">
        <v>1271</v>
      </c>
      <c r="C1314" s="7" t="s">
        <v>553</v>
      </c>
      <c r="D1314" s="7" t="s">
        <v>1096</v>
      </c>
      <c r="E1314" s="7" t="s">
        <v>1132</v>
      </c>
      <c r="F1314" s="7" t="s">
        <v>251</v>
      </c>
      <c r="G1314" s="7" t="s">
        <v>1075</v>
      </c>
      <c r="H1314" s="7" t="s">
        <v>1011</v>
      </c>
      <c r="I1314" s="6" t="s">
        <v>14</v>
      </c>
      <c r="J1314" s="1">
        <v>234</v>
      </c>
      <c r="K1314" s="1">
        <v>0</v>
      </c>
      <c r="L1314" s="1">
        <v>0</v>
      </c>
      <c r="M1314" s="1">
        <v>234</v>
      </c>
      <c r="N1314" s="1">
        <v>0</v>
      </c>
      <c r="O1314" s="1">
        <v>0</v>
      </c>
      <c r="P1314" s="1"/>
      <c r="Q1314" s="12"/>
      <c r="R1314" s="29">
        <f t="shared" si="63"/>
        <v>0</v>
      </c>
      <c r="S1314" t="str">
        <f t="shared" si="64"/>
        <v>OK</v>
      </c>
      <c r="T1314" s="10">
        <f>IFERROR(VLOOKUP(A1314,[1]!Tabla1[[#All],[Material]:[venta nueva]],38,FALSE),0)</f>
        <v>0</v>
      </c>
    </row>
    <row r="1315" spans="1:20" hidden="1" x14ac:dyDescent="0.35">
      <c r="A1315">
        <f t="shared" si="62"/>
        <v>1023184</v>
      </c>
      <c r="B1315" s="6" t="s">
        <v>1271</v>
      </c>
      <c r="C1315" s="7" t="s">
        <v>553</v>
      </c>
      <c r="D1315" s="7" t="s">
        <v>1096</v>
      </c>
      <c r="E1315" s="7" t="s">
        <v>618</v>
      </c>
      <c r="F1315" s="7" t="s">
        <v>619</v>
      </c>
      <c r="G1315" s="7" t="s">
        <v>1075</v>
      </c>
      <c r="H1315" s="7" t="s">
        <v>1035</v>
      </c>
      <c r="I1315" s="6" t="s">
        <v>15</v>
      </c>
      <c r="J1315" s="1"/>
      <c r="K1315" s="1"/>
      <c r="L1315" s="1"/>
      <c r="M1315" s="1"/>
      <c r="N1315" s="1"/>
      <c r="O1315" s="1"/>
      <c r="P1315" s="1">
        <v>1000</v>
      </c>
      <c r="Q1315" s="12"/>
      <c r="R1315" s="29">
        <f t="shared" si="63"/>
        <v>-1000</v>
      </c>
      <c r="S1315" t="str">
        <f t="shared" si="64"/>
        <v>Pendiente de ingreso</v>
      </c>
      <c r="T1315" s="10">
        <f>IFERROR(VLOOKUP(A1315,[1]!Tabla1[[#All],[Material]:[venta nueva]],38,FALSE),0)</f>
        <v>0</v>
      </c>
    </row>
    <row r="1316" spans="1:20" hidden="1" x14ac:dyDescent="0.35">
      <c r="A1316">
        <f t="shared" si="62"/>
        <v>1023190</v>
      </c>
      <c r="B1316" s="6" t="s">
        <v>1271</v>
      </c>
      <c r="C1316" s="7" t="s">
        <v>553</v>
      </c>
      <c r="D1316" s="7" t="s">
        <v>1096</v>
      </c>
      <c r="E1316" s="7" t="s">
        <v>432</v>
      </c>
      <c r="F1316" s="7" t="s">
        <v>433</v>
      </c>
      <c r="G1316" s="7" t="s">
        <v>1069</v>
      </c>
      <c r="H1316" s="7" t="s">
        <v>1026</v>
      </c>
      <c r="I1316" s="6" t="s">
        <v>8</v>
      </c>
      <c r="J1316" s="1">
        <v>58300</v>
      </c>
      <c r="K1316" s="1">
        <v>255672</v>
      </c>
      <c r="L1316" s="1">
        <v>312000</v>
      </c>
      <c r="M1316" s="1">
        <v>58300</v>
      </c>
      <c r="N1316" s="1">
        <v>255672</v>
      </c>
      <c r="O1316" s="1">
        <v>312000</v>
      </c>
      <c r="P1316" s="1">
        <v>308397.11499999999</v>
      </c>
      <c r="Q1316" s="12"/>
      <c r="R1316" s="29">
        <f t="shared" si="63"/>
        <v>3602.8850000000093</v>
      </c>
      <c r="S1316" t="str">
        <f t="shared" si="64"/>
        <v>Sobre ingreso</v>
      </c>
      <c r="T1316" s="10">
        <f>IFERROR(VLOOKUP(A1316,[1]!Tabla1[[#All],[Material]:[venta nueva]],38,FALSE),0)</f>
        <v>0</v>
      </c>
    </row>
    <row r="1317" spans="1:20" hidden="1" x14ac:dyDescent="0.35">
      <c r="A1317">
        <f t="shared" si="62"/>
        <v>1023247</v>
      </c>
      <c r="B1317" s="6" t="s">
        <v>1271</v>
      </c>
      <c r="C1317" s="7" t="s">
        <v>553</v>
      </c>
      <c r="D1317" s="7" t="s">
        <v>1096</v>
      </c>
      <c r="E1317" s="7" t="s">
        <v>627</v>
      </c>
      <c r="F1317" s="7" t="s">
        <v>628</v>
      </c>
      <c r="G1317" s="7" t="s">
        <v>1082</v>
      </c>
      <c r="H1317" s="7" t="s">
        <v>1013</v>
      </c>
      <c r="I1317" s="6" t="s">
        <v>15</v>
      </c>
      <c r="J1317" s="1"/>
      <c r="K1317" s="1"/>
      <c r="L1317" s="1"/>
      <c r="M1317" s="1">
        <v>0</v>
      </c>
      <c r="N1317" s="1">
        <v>0</v>
      </c>
      <c r="O1317" s="1">
        <v>1000</v>
      </c>
      <c r="P1317" s="1">
        <v>1000</v>
      </c>
      <c r="Q1317" s="12"/>
      <c r="R1317" s="29">
        <f t="shared" si="63"/>
        <v>0</v>
      </c>
      <c r="S1317" t="str">
        <f t="shared" si="64"/>
        <v>OK</v>
      </c>
      <c r="T1317" s="10">
        <f>IFERROR(VLOOKUP(A1317,[1]!Tabla1[[#All],[Material]:[venta nueva]],38,FALSE),0)</f>
        <v>0</v>
      </c>
    </row>
    <row r="1318" spans="1:20" hidden="1" x14ac:dyDescent="0.35">
      <c r="A1318">
        <f t="shared" si="62"/>
        <v>1023257</v>
      </c>
      <c r="B1318" s="6" t="s">
        <v>1271</v>
      </c>
      <c r="C1318" s="7" t="s">
        <v>553</v>
      </c>
      <c r="D1318" s="7" t="s">
        <v>1096</v>
      </c>
      <c r="E1318" s="7" t="s">
        <v>530</v>
      </c>
      <c r="F1318" s="7" t="s">
        <v>531</v>
      </c>
      <c r="G1318" s="7" t="s">
        <v>1081</v>
      </c>
      <c r="H1318" s="7" t="s">
        <v>1010</v>
      </c>
      <c r="I1318" s="6" t="s">
        <v>10</v>
      </c>
      <c r="J1318" s="1">
        <v>3688</v>
      </c>
      <c r="K1318" s="1">
        <v>40733</v>
      </c>
      <c r="L1318" s="1">
        <v>24000</v>
      </c>
      <c r="M1318" s="1">
        <v>3688</v>
      </c>
      <c r="N1318" s="1">
        <v>20312</v>
      </c>
      <c r="O1318" s="1">
        <v>24000</v>
      </c>
      <c r="P1318" s="1">
        <v>24002</v>
      </c>
      <c r="Q1318" s="12"/>
      <c r="R1318" s="29">
        <f t="shared" si="63"/>
        <v>-2</v>
      </c>
      <c r="S1318" t="str">
        <f t="shared" si="64"/>
        <v>Pendiente de ingreso</v>
      </c>
      <c r="T1318" s="10">
        <f>IFERROR(VLOOKUP(A1318,[1]!Tabla1[[#All],[Material]:[venta nueva]],38,FALSE),0)</f>
        <v>0</v>
      </c>
    </row>
    <row r="1319" spans="1:20" hidden="1" x14ac:dyDescent="0.35">
      <c r="A1319">
        <f t="shared" si="62"/>
        <v>1023265</v>
      </c>
      <c r="B1319" s="6" t="s">
        <v>1271</v>
      </c>
      <c r="C1319" s="7" t="s">
        <v>553</v>
      </c>
      <c r="D1319" s="7" t="s">
        <v>1096</v>
      </c>
      <c r="E1319" s="7" t="s">
        <v>436</v>
      </c>
      <c r="F1319" s="7" t="s">
        <v>437</v>
      </c>
      <c r="G1319" s="7" t="s">
        <v>1085</v>
      </c>
      <c r="H1319" s="7" t="s">
        <v>1036</v>
      </c>
      <c r="I1319" s="6" t="s">
        <v>15</v>
      </c>
      <c r="J1319" s="1">
        <v>131</v>
      </c>
      <c r="K1319" s="1">
        <v>6334</v>
      </c>
      <c r="L1319" s="1">
        <v>7000</v>
      </c>
      <c r="M1319" s="1">
        <v>66</v>
      </c>
      <c r="N1319" s="1">
        <v>0</v>
      </c>
      <c r="O1319" s="1">
        <v>0</v>
      </c>
      <c r="P1319" s="1">
        <v>7000</v>
      </c>
      <c r="Q1319" s="12"/>
      <c r="R1319" s="29">
        <f t="shared" si="63"/>
        <v>-7000</v>
      </c>
      <c r="S1319" t="str">
        <f t="shared" si="64"/>
        <v>Pendiente de ingreso</v>
      </c>
      <c r="T1319" s="10">
        <f>IFERROR(VLOOKUP(A1319,[1]!Tabla1[[#All],[Material]:[venta nueva]],38,FALSE),0)</f>
        <v>0</v>
      </c>
    </row>
    <row r="1320" spans="1:20" hidden="1" x14ac:dyDescent="0.35">
      <c r="A1320">
        <f t="shared" si="62"/>
        <v>1023273</v>
      </c>
      <c r="B1320" s="6" t="s">
        <v>1271</v>
      </c>
      <c r="C1320" s="7" t="s">
        <v>553</v>
      </c>
      <c r="D1320" s="7" t="s">
        <v>1096</v>
      </c>
      <c r="E1320" s="7" t="s">
        <v>452</v>
      </c>
      <c r="F1320" s="7" t="s">
        <v>453</v>
      </c>
      <c r="G1320" s="7" t="s">
        <v>1076</v>
      </c>
      <c r="H1320" s="7" t="s">
        <v>1004</v>
      </c>
      <c r="I1320" s="6" t="s">
        <v>8</v>
      </c>
      <c r="J1320" s="1">
        <v>1471</v>
      </c>
      <c r="K1320" s="1">
        <v>20194</v>
      </c>
      <c r="L1320" s="1">
        <v>36288</v>
      </c>
      <c r="M1320" s="1">
        <v>1471</v>
      </c>
      <c r="N1320" s="1">
        <v>20194</v>
      </c>
      <c r="O1320" s="1">
        <v>36288</v>
      </c>
      <c r="P1320" s="1">
        <v>36288</v>
      </c>
      <c r="Q1320" s="12"/>
      <c r="R1320" s="29">
        <f t="shared" si="63"/>
        <v>0</v>
      </c>
      <c r="S1320" t="str">
        <f t="shared" si="64"/>
        <v>OK</v>
      </c>
      <c r="T1320" s="10">
        <f>IFERROR(VLOOKUP(A1320,[1]!Tabla1[[#All],[Material]:[venta nueva]],38,FALSE),0)</f>
        <v>0</v>
      </c>
    </row>
    <row r="1321" spans="1:20" hidden="1" x14ac:dyDescent="0.35">
      <c r="A1321">
        <f t="shared" si="62"/>
        <v>1023274</v>
      </c>
      <c r="B1321" s="6" t="s">
        <v>1271</v>
      </c>
      <c r="C1321" s="7" t="s">
        <v>553</v>
      </c>
      <c r="D1321" s="7" t="s">
        <v>1096</v>
      </c>
      <c r="E1321" s="7" t="s">
        <v>454</v>
      </c>
      <c r="F1321" s="7" t="s">
        <v>455</v>
      </c>
      <c r="G1321" s="7" t="s">
        <v>1076</v>
      </c>
      <c r="H1321" s="7" t="s">
        <v>1004</v>
      </c>
      <c r="I1321" s="6" t="s">
        <v>8</v>
      </c>
      <c r="J1321" s="1">
        <v>-1703</v>
      </c>
      <c r="K1321" s="1">
        <v>53</v>
      </c>
      <c r="L1321" s="1">
        <v>0</v>
      </c>
      <c r="M1321" s="1">
        <v>-1703</v>
      </c>
      <c r="N1321" s="1">
        <v>53</v>
      </c>
      <c r="O1321" s="1">
        <v>0</v>
      </c>
      <c r="P1321" s="1"/>
      <c r="Q1321" s="12"/>
      <c r="R1321" s="29">
        <f t="shared" si="63"/>
        <v>0</v>
      </c>
      <c r="S1321" t="str">
        <f t="shared" si="64"/>
        <v>OK</v>
      </c>
      <c r="T1321" s="10">
        <f>IFERROR(VLOOKUP(A1321,[1]!Tabla1[[#All],[Material]:[venta nueva]],38,FALSE),0)</f>
        <v>0</v>
      </c>
    </row>
    <row r="1322" spans="1:20" hidden="1" x14ac:dyDescent="0.35">
      <c r="A1322">
        <f t="shared" si="62"/>
        <v>1023290</v>
      </c>
      <c r="B1322" s="6" t="s">
        <v>1271</v>
      </c>
      <c r="C1322" s="7" t="s">
        <v>553</v>
      </c>
      <c r="D1322" s="7" t="s">
        <v>1096</v>
      </c>
      <c r="E1322" s="7" t="s">
        <v>519</v>
      </c>
      <c r="F1322" s="7" t="s">
        <v>520</v>
      </c>
      <c r="G1322" s="7" t="s">
        <v>1084</v>
      </c>
      <c r="H1322" s="7" t="s">
        <v>1032</v>
      </c>
      <c r="I1322" s="6" t="s">
        <v>14</v>
      </c>
      <c r="J1322" s="1">
        <v>-12440</v>
      </c>
      <c r="K1322" s="1">
        <v>1000</v>
      </c>
      <c r="L1322" s="1">
        <v>0</v>
      </c>
      <c r="M1322" s="1">
        <v>-12440</v>
      </c>
      <c r="N1322" s="1">
        <v>1000</v>
      </c>
      <c r="O1322" s="1">
        <v>0</v>
      </c>
      <c r="P1322" s="1"/>
      <c r="Q1322" s="12"/>
      <c r="R1322" s="29">
        <f t="shared" si="63"/>
        <v>0</v>
      </c>
      <c r="S1322" t="str">
        <f t="shared" si="64"/>
        <v>OK</v>
      </c>
      <c r="T1322" s="10">
        <f>IFERROR(VLOOKUP(A1322,[1]!Tabla1[[#All],[Material]:[venta nueva]],38,FALSE),0)</f>
        <v>0</v>
      </c>
    </row>
    <row r="1323" spans="1:20" hidden="1" x14ac:dyDescent="0.35">
      <c r="A1323">
        <f t="shared" si="62"/>
        <v>1023291</v>
      </c>
      <c r="B1323" s="6" t="s">
        <v>1271</v>
      </c>
      <c r="C1323" s="7" t="s">
        <v>553</v>
      </c>
      <c r="D1323" s="7" t="s">
        <v>1096</v>
      </c>
      <c r="E1323" s="7" t="s">
        <v>521</v>
      </c>
      <c r="F1323" s="7" t="s">
        <v>522</v>
      </c>
      <c r="G1323" s="7" t="s">
        <v>1084</v>
      </c>
      <c r="H1323" s="7" t="s">
        <v>1017</v>
      </c>
      <c r="I1323" s="6" t="s">
        <v>14</v>
      </c>
      <c r="J1323" s="1">
        <v>-23980</v>
      </c>
      <c r="K1323" s="1">
        <v>24000</v>
      </c>
      <c r="L1323" s="1">
        <v>0</v>
      </c>
      <c r="M1323" s="1">
        <v>-23980</v>
      </c>
      <c r="N1323" s="1">
        <v>24000</v>
      </c>
      <c r="O1323" s="1">
        <v>0</v>
      </c>
      <c r="P1323" s="1"/>
      <c r="Q1323" s="12"/>
      <c r="R1323" s="29">
        <f t="shared" si="63"/>
        <v>0</v>
      </c>
      <c r="S1323" t="str">
        <f t="shared" si="64"/>
        <v>OK</v>
      </c>
      <c r="T1323" s="10">
        <f>IFERROR(VLOOKUP(A1323,[1]!Tabla1[[#All],[Material]:[venta nueva]],38,FALSE),0)</f>
        <v>0</v>
      </c>
    </row>
    <row r="1324" spans="1:20" hidden="1" x14ac:dyDescent="0.35">
      <c r="A1324">
        <f t="shared" si="62"/>
        <v>1023302</v>
      </c>
      <c r="B1324" s="6" t="s">
        <v>1271</v>
      </c>
      <c r="C1324" s="7" t="s">
        <v>553</v>
      </c>
      <c r="D1324" s="7" t="s">
        <v>1096</v>
      </c>
      <c r="E1324" s="7" t="s">
        <v>490</v>
      </c>
      <c r="F1324" s="7" t="s">
        <v>223</v>
      </c>
      <c r="G1324" s="7" t="s">
        <v>1078</v>
      </c>
      <c r="H1324" s="7" t="s">
        <v>1027</v>
      </c>
      <c r="I1324" s="6" t="s">
        <v>10</v>
      </c>
      <c r="J1324" s="1">
        <v>-6257</v>
      </c>
      <c r="K1324" s="1">
        <v>338318</v>
      </c>
      <c r="L1324" s="1">
        <v>336000</v>
      </c>
      <c r="M1324" s="1">
        <v>-6257</v>
      </c>
      <c r="N1324" s="1">
        <v>338318</v>
      </c>
      <c r="O1324" s="1">
        <v>336000</v>
      </c>
      <c r="P1324" s="1">
        <v>336000</v>
      </c>
      <c r="Q1324" s="12"/>
      <c r="R1324" s="29">
        <f t="shared" si="63"/>
        <v>0</v>
      </c>
      <c r="S1324" t="str">
        <f t="shared" si="64"/>
        <v>OK</v>
      </c>
      <c r="T1324" s="10">
        <f>IFERROR(VLOOKUP(A1324,[1]!Tabla1[[#All],[Material]:[venta nueva]],38,FALSE),0)</f>
        <v>0</v>
      </c>
    </row>
    <row r="1325" spans="1:20" hidden="1" x14ac:dyDescent="0.35">
      <c r="A1325">
        <f t="shared" si="62"/>
        <v>1023306</v>
      </c>
      <c r="B1325" s="6" t="s">
        <v>1271</v>
      </c>
      <c r="C1325" s="7" t="s">
        <v>553</v>
      </c>
      <c r="D1325" s="7" t="s">
        <v>1096</v>
      </c>
      <c r="E1325" s="7" t="s">
        <v>523</v>
      </c>
      <c r="F1325" s="7" t="s">
        <v>302</v>
      </c>
      <c r="G1325" s="7" t="s">
        <v>1080</v>
      </c>
      <c r="H1325" s="7" t="s">
        <v>1031</v>
      </c>
      <c r="I1325" s="6" t="s">
        <v>14</v>
      </c>
      <c r="J1325" s="1">
        <v>-13539</v>
      </c>
      <c r="K1325" s="1">
        <v>253539</v>
      </c>
      <c r="L1325" s="1">
        <v>240000</v>
      </c>
      <c r="M1325" s="1">
        <v>-13539</v>
      </c>
      <c r="N1325" s="1">
        <v>253539</v>
      </c>
      <c r="O1325" s="1">
        <v>240000</v>
      </c>
      <c r="P1325" s="1">
        <v>144000</v>
      </c>
      <c r="Q1325" s="12"/>
      <c r="R1325" s="29">
        <f t="shared" si="63"/>
        <v>96000</v>
      </c>
      <c r="S1325" t="str">
        <f t="shared" si="64"/>
        <v>Sobre ingreso</v>
      </c>
      <c r="T1325" s="10">
        <f>IFERROR(VLOOKUP(A1325,[1]!Tabla1[[#All],[Material]:[venta nueva]],38,FALSE),0)</f>
        <v>0</v>
      </c>
    </row>
    <row r="1326" spans="1:20" hidden="1" x14ac:dyDescent="0.35">
      <c r="A1326">
        <f t="shared" si="62"/>
        <v>1023318</v>
      </c>
      <c r="B1326" s="6" t="s">
        <v>1271</v>
      </c>
      <c r="C1326" s="7" t="s">
        <v>553</v>
      </c>
      <c r="D1326" s="7" t="s">
        <v>1096</v>
      </c>
      <c r="E1326" s="7" t="s">
        <v>532</v>
      </c>
      <c r="F1326" s="7" t="s">
        <v>533</v>
      </c>
      <c r="G1326" s="7" t="s">
        <v>1081</v>
      </c>
      <c r="H1326" s="7" t="s">
        <v>1010</v>
      </c>
      <c r="I1326" s="6" t="s">
        <v>10</v>
      </c>
      <c r="J1326" s="1">
        <v>-1547</v>
      </c>
      <c r="K1326" s="1">
        <v>1547</v>
      </c>
      <c r="L1326" s="1">
        <v>0</v>
      </c>
      <c r="M1326" s="1">
        <v>-1547</v>
      </c>
      <c r="N1326" s="1">
        <v>1547</v>
      </c>
      <c r="O1326" s="1">
        <v>0</v>
      </c>
      <c r="P1326" s="1"/>
      <c r="Q1326" s="12"/>
      <c r="R1326" s="29">
        <f t="shared" si="63"/>
        <v>0</v>
      </c>
      <c r="S1326" t="str">
        <f t="shared" si="64"/>
        <v>OK</v>
      </c>
      <c r="T1326" s="10">
        <f>IFERROR(VLOOKUP(A1326,[1]!Tabla1[[#All],[Material]:[venta nueva]],38,FALSE),0)</f>
        <v>0</v>
      </c>
    </row>
    <row r="1327" spans="1:20" hidden="1" x14ac:dyDescent="0.35">
      <c r="A1327">
        <f t="shared" si="62"/>
        <v>1023319</v>
      </c>
      <c r="B1327" s="6" t="s">
        <v>1271</v>
      </c>
      <c r="C1327" s="7" t="s">
        <v>553</v>
      </c>
      <c r="D1327" s="7" t="s">
        <v>1096</v>
      </c>
      <c r="E1327" s="7" t="s">
        <v>534</v>
      </c>
      <c r="F1327" s="7" t="s">
        <v>535</v>
      </c>
      <c r="G1327" s="7" t="s">
        <v>1081</v>
      </c>
      <c r="H1327" s="7" t="s">
        <v>1010</v>
      </c>
      <c r="I1327" s="6" t="s">
        <v>10</v>
      </c>
      <c r="J1327" s="1">
        <v>-22378</v>
      </c>
      <c r="K1327" s="1">
        <v>20583</v>
      </c>
      <c r="L1327" s="1">
        <v>0</v>
      </c>
      <c r="M1327" s="1">
        <v>-22378</v>
      </c>
      <c r="N1327" s="1">
        <v>7523</v>
      </c>
      <c r="O1327" s="1">
        <v>0</v>
      </c>
      <c r="P1327" s="1"/>
      <c r="Q1327" s="12"/>
      <c r="R1327" s="29">
        <f t="shared" si="63"/>
        <v>0</v>
      </c>
      <c r="S1327" t="str">
        <f t="shared" si="64"/>
        <v>OK</v>
      </c>
      <c r="T1327" s="10">
        <f>IFERROR(VLOOKUP(A1327,[1]!Tabla1[[#All],[Material]:[venta nueva]],38,FALSE),0)</f>
        <v>0</v>
      </c>
    </row>
    <row r="1328" spans="1:20" hidden="1" x14ac:dyDescent="0.35">
      <c r="A1328">
        <f t="shared" si="62"/>
        <v>1023324</v>
      </c>
      <c r="B1328" s="6" t="s">
        <v>1271</v>
      </c>
      <c r="C1328" s="7" t="s">
        <v>553</v>
      </c>
      <c r="D1328" s="7" t="s">
        <v>1096</v>
      </c>
      <c r="E1328" s="7" t="s">
        <v>613</v>
      </c>
      <c r="F1328" s="7" t="s">
        <v>149</v>
      </c>
      <c r="G1328" s="7" t="s">
        <v>1076</v>
      </c>
      <c r="H1328" s="7" t="s">
        <v>1022</v>
      </c>
      <c r="I1328" s="6" t="s">
        <v>10</v>
      </c>
      <c r="J1328" s="1"/>
      <c r="K1328" s="1"/>
      <c r="L1328" s="1"/>
      <c r="M1328" s="1"/>
      <c r="N1328" s="1"/>
      <c r="O1328" s="1"/>
      <c r="P1328" s="1">
        <v>88</v>
      </c>
      <c r="Q1328" s="12"/>
      <c r="R1328" s="29">
        <f t="shared" si="63"/>
        <v>-88</v>
      </c>
      <c r="S1328" t="str">
        <f t="shared" si="64"/>
        <v>Pendiente de ingreso</v>
      </c>
      <c r="T1328" s="10">
        <f>IFERROR(VLOOKUP(A1328,[1]!Tabla1[[#All],[Material]:[venta nueva]],38,FALSE),0)</f>
        <v>0</v>
      </c>
    </row>
    <row r="1329" spans="1:20" hidden="1" x14ac:dyDescent="0.35">
      <c r="A1329">
        <f t="shared" si="62"/>
        <v>1023353</v>
      </c>
      <c r="B1329" s="6" t="s">
        <v>1271</v>
      </c>
      <c r="C1329" s="7" t="s">
        <v>553</v>
      </c>
      <c r="D1329" s="7" t="s">
        <v>1096</v>
      </c>
      <c r="E1329" s="7" t="s">
        <v>569</v>
      </c>
      <c r="F1329" s="7" t="s">
        <v>102</v>
      </c>
      <c r="G1329" s="7" t="s">
        <v>1077</v>
      </c>
      <c r="H1329" s="7" t="s">
        <v>1005</v>
      </c>
      <c r="I1329" s="6" t="s">
        <v>9</v>
      </c>
      <c r="J1329" s="1"/>
      <c r="K1329" s="1"/>
      <c r="L1329" s="1"/>
      <c r="M1329" s="1">
        <v>0</v>
      </c>
      <c r="N1329" s="1">
        <v>20000</v>
      </c>
      <c r="O1329" s="1">
        <v>20000</v>
      </c>
      <c r="P1329" s="1">
        <v>20000</v>
      </c>
      <c r="Q1329" s="12"/>
      <c r="R1329" s="29">
        <f t="shared" si="63"/>
        <v>0</v>
      </c>
      <c r="S1329" t="str">
        <f t="shared" si="64"/>
        <v>OK</v>
      </c>
      <c r="T1329" s="10">
        <f>IFERROR(VLOOKUP(A1329,[1]!Tabla1[[#All],[Material]:[venta nueva]],38,FALSE),0)</f>
        <v>0</v>
      </c>
    </row>
    <row r="1330" spans="1:20" hidden="1" x14ac:dyDescent="0.35">
      <c r="A1330">
        <f t="shared" si="62"/>
        <v>1020017</v>
      </c>
      <c r="B1330" s="6" t="s">
        <v>1271</v>
      </c>
      <c r="C1330" s="7" t="s">
        <v>553</v>
      </c>
      <c r="D1330" s="7" t="s">
        <v>1097</v>
      </c>
      <c r="E1330" s="7" t="s">
        <v>17</v>
      </c>
      <c r="F1330" s="7" t="s">
        <v>18</v>
      </c>
      <c r="G1330" s="7" t="s">
        <v>1074</v>
      </c>
      <c r="H1330" s="7" t="s">
        <v>1001</v>
      </c>
      <c r="I1330" s="6" t="s">
        <v>11</v>
      </c>
      <c r="J1330" s="1"/>
      <c r="K1330" s="1"/>
      <c r="L1330" s="1"/>
      <c r="M1330" s="1"/>
      <c r="N1330" s="1"/>
      <c r="O1330" s="1"/>
      <c r="P1330" s="1"/>
      <c r="Q1330" s="12">
        <v>72408.612999999998</v>
      </c>
      <c r="R1330" s="29">
        <f t="shared" si="63"/>
        <v>0</v>
      </c>
      <c r="S1330" t="str">
        <f t="shared" si="64"/>
        <v>OK</v>
      </c>
      <c r="T1330" s="10">
        <f>IFERROR(VLOOKUP(A1330,[1]!Tabla1[[#All],[Material]:[venta nueva]],38,FALSE),0)</f>
        <v>0</v>
      </c>
    </row>
    <row r="1331" spans="1:20" hidden="1" x14ac:dyDescent="0.35">
      <c r="A1331">
        <f t="shared" si="62"/>
        <v>1020105</v>
      </c>
      <c r="B1331" s="6" t="s">
        <v>1271</v>
      </c>
      <c r="C1331" s="7" t="s">
        <v>553</v>
      </c>
      <c r="D1331" s="7" t="s">
        <v>1097</v>
      </c>
      <c r="E1331" s="7" t="s">
        <v>19</v>
      </c>
      <c r="F1331" s="7" t="s">
        <v>20</v>
      </c>
      <c r="G1331" s="7" t="s">
        <v>1075</v>
      </c>
      <c r="H1331" s="7" t="s">
        <v>1002</v>
      </c>
      <c r="I1331" s="6" t="s">
        <v>16</v>
      </c>
      <c r="J1331" s="1"/>
      <c r="K1331" s="1"/>
      <c r="L1331" s="1"/>
      <c r="M1331" s="1"/>
      <c r="N1331" s="1"/>
      <c r="O1331" s="1"/>
      <c r="P1331" s="1"/>
      <c r="Q1331" s="12">
        <v>56970.432000000001</v>
      </c>
      <c r="R1331" s="29">
        <f t="shared" si="63"/>
        <v>0</v>
      </c>
      <c r="S1331" t="str">
        <f t="shared" si="64"/>
        <v>OK</v>
      </c>
      <c r="T1331" s="10">
        <f>IFERROR(VLOOKUP(A1331,[1]!Tabla1[[#All],[Material]:[venta nueva]],38,FALSE),0)</f>
        <v>0</v>
      </c>
    </row>
    <row r="1332" spans="1:20" hidden="1" x14ac:dyDescent="0.35">
      <c r="A1332">
        <f t="shared" si="62"/>
        <v>1020110</v>
      </c>
      <c r="B1332" s="6" t="s">
        <v>1271</v>
      </c>
      <c r="C1332" s="7" t="s">
        <v>553</v>
      </c>
      <c r="D1332" s="7" t="s">
        <v>1097</v>
      </c>
      <c r="E1332" s="7" t="s">
        <v>21</v>
      </c>
      <c r="F1332" s="7" t="s">
        <v>22</v>
      </c>
      <c r="G1332" s="7" t="s">
        <v>1075</v>
      </c>
      <c r="H1332" s="7" t="s">
        <v>1003</v>
      </c>
      <c r="I1332" s="6" t="s">
        <v>16</v>
      </c>
      <c r="J1332" s="1"/>
      <c r="K1332" s="1"/>
      <c r="L1332" s="1"/>
      <c r="M1332" s="1"/>
      <c r="N1332" s="1"/>
      <c r="O1332" s="1"/>
      <c r="P1332" s="1"/>
      <c r="Q1332" s="12">
        <v>373316.75300000003</v>
      </c>
      <c r="R1332" s="29">
        <f t="shared" si="63"/>
        <v>0</v>
      </c>
      <c r="S1332" t="str">
        <f t="shared" si="64"/>
        <v>OK</v>
      </c>
      <c r="T1332" s="10">
        <f>IFERROR(VLOOKUP(A1332,[1]!Tabla1[[#All],[Material]:[venta nueva]],38,FALSE),0)</f>
        <v>0</v>
      </c>
    </row>
    <row r="1333" spans="1:20" hidden="1" x14ac:dyDescent="0.35">
      <c r="A1333">
        <f t="shared" si="62"/>
        <v>1020284</v>
      </c>
      <c r="B1333" s="6" t="s">
        <v>1271</v>
      </c>
      <c r="C1333" s="7" t="s">
        <v>553</v>
      </c>
      <c r="D1333" s="7" t="s">
        <v>1097</v>
      </c>
      <c r="E1333" s="7" t="s">
        <v>23</v>
      </c>
      <c r="F1333" s="7" t="s">
        <v>24</v>
      </c>
      <c r="G1333" s="7" t="s">
        <v>1076</v>
      </c>
      <c r="H1333" s="7" t="s">
        <v>1004</v>
      </c>
      <c r="I1333" s="6" t="s">
        <v>16</v>
      </c>
      <c r="J1333" s="1"/>
      <c r="K1333" s="1"/>
      <c r="L1333" s="1"/>
      <c r="M1333" s="1"/>
      <c r="N1333" s="1"/>
      <c r="O1333" s="1"/>
      <c r="P1333" s="1"/>
      <c r="Q1333" s="12">
        <v>6381.79</v>
      </c>
      <c r="R1333" s="29">
        <f t="shared" si="63"/>
        <v>0</v>
      </c>
      <c r="S1333" t="str">
        <f t="shared" si="64"/>
        <v>OK</v>
      </c>
      <c r="T1333" s="10">
        <f>IFERROR(VLOOKUP(A1333,[1]!Tabla1[[#All],[Material]:[venta nueva]],38,FALSE),0)</f>
        <v>0</v>
      </c>
    </row>
    <row r="1334" spans="1:20" hidden="1" x14ac:dyDescent="0.35">
      <c r="A1334">
        <f t="shared" si="62"/>
        <v>1020326</v>
      </c>
      <c r="B1334" s="6" t="s">
        <v>1271</v>
      </c>
      <c r="C1334" s="7" t="s">
        <v>553</v>
      </c>
      <c r="D1334" s="7" t="s">
        <v>1097</v>
      </c>
      <c r="E1334" s="7" t="s">
        <v>25</v>
      </c>
      <c r="F1334" s="7" t="s">
        <v>26</v>
      </c>
      <c r="G1334" s="7" t="s">
        <v>1077</v>
      </c>
      <c r="H1334" s="7" t="s">
        <v>1005</v>
      </c>
      <c r="I1334" s="6" t="s">
        <v>16</v>
      </c>
      <c r="J1334" s="1"/>
      <c r="K1334" s="1"/>
      <c r="L1334" s="1"/>
      <c r="M1334" s="1"/>
      <c r="N1334" s="1"/>
      <c r="O1334" s="1"/>
      <c r="P1334" s="1"/>
      <c r="Q1334" s="12">
        <v>240044.29800000001</v>
      </c>
      <c r="R1334" s="29">
        <f t="shared" si="63"/>
        <v>0</v>
      </c>
      <c r="S1334" t="str">
        <f t="shared" si="64"/>
        <v>OK</v>
      </c>
      <c r="T1334" s="10">
        <f>IFERROR(VLOOKUP(A1334,[1]!Tabla1[[#All],[Material]:[venta nueva]],38,FALSE),0)</f>
        <v>0</v>
      </c>
    </row>
    <row r="1335" spans="1:20" hidden="1" x14ac:dyDescent="0.35">
      <c r="A1335">
        <f t="shared" si="62"/>
        <v>1020339</v>
      </c>
      <c r="B1335" s="6" t="s">
        <v>1271</v>
      </c>
      <c r="C1335" s="7" t="s">
        <v>553</v>
      </c>
      <c r="D1335" s="7" t="s">
        <v>1097</v>
      </c>
      <c r="E1335" s="7" t="s">
        <v>27</v>
      </c>
      <c r="F1335" s="7" t="s">
        <v>28</v>
      </c>
      <c r="G1335" s="7" t="s">
        <v>1078</v>
      </c>
      <c r="H1335" s="7" t="s">
        <v>1006</v>
      </c>
      <c r="I1335" s="6" t="s">
        <v>11</v>
      </c>
      <c r="J1335" s="1"/>
      <c r="K1335" s="1"/>
      <c r="L1335" s="1"/>
      <c r="M1335" s="1"/>
      <c r="N1335" s="1"/>
      <c r="O1335" s="1"/>
      <c r="P1335" s="1"/>
      <c r="Q1335" s="12">
        <v>47148.966999999997</v>
      </c>
      <c r="R1335" s="29">
        <f t="shared" si="63"/>
        <v>0</v>
      </c>
      <c r="S1335" t="str">
        <f t="shared" si="64"/>
        <v>OK</v>
      </c>
      <c r="T1335" s="10">
        <f>IFERROR(VLOOKUP(A1335,[1]!Tabla1[[#All],[Material]:[venta nueva]],38,FALSE),0)</f>
        <v>0</v>
      </c>
    </row>
    <row r="1336" spans="1:20" hidden="1" x14ac:dyDescent="0.35">
      <c r="A1336">
        <f t="shared" si="62"/>
        <v>1020349</v>
      </c>
      <c r="B1336" s="6" t="s">
        <v>1271</v>
      </c>
      <c r="C1336" s="7" t="s">
        <v>553</v>
      </c>
      <c r="D1336" s="7" t="s">
        <v>1097</v>
      </c>
      <c r="E1336" s="7" t="s">
        <v>29</v>
      </c>
      <c r="F1336" s="7" t="s">
        <v>30</v>
      </c>
      <c r="G1336" s="7" t="s">
        <v>1079</v>
      </c>
      <c r="H1336" s="7" t="s">
        <v>1007</v>
      </c>
      <c r="I1336" s="6" t="s">
        <v>11</v>
      </c>
      <c r="J1336" s="1"/>
      <c r="K1336" s="1"/>
      <c r="L1336" s="1"/>
      <c r="M1336" s="1"/>
      <c r="N1336" s="1"/>
      <c r="O1336" s="1"/>
      <c r="P1336" s="1"/>
      <c r="Q1336" s="12">
        <v>138090.07500000001</v>
      </c>
      <c r="R1336" s="29">
        <f t="shared" si="63"/>
        <v>0</v>
      </c>
      <c r="S1336" t="str">
        <f t="shared" si="64"/>
        <v>OK</v>
      </c>
      <c r="T1336" s="10">
        <f>IFERROR(VLOOKUP(A1336,[1]!Tabla1[[#All],[Material]:[venta nueva]],38,FALSE),0)</f>
        <v>0</v>
      </c>
    </row>
    <row r="1337" spans="1:20" hidden="1" x14ac:dyDescent="0.35">
      <c r="A1337">
        <f t="shared" si="62"/>
        <v>1020352</v>
      </c>
      <c r="B1337" s="6" t="s">
        <v>1271</v>
      </c>
      <c r="C1337" s="7" t="s">
        <v>553</v>
      </c>
      <c r="D1337" s="7" t="s">
        <v>1097</v>
      </c>
      <c r="E1337" s="7" t="s">
        <v>31</v>
      </c>
      <c r="F1337" s="7" t="s">
        <v>32</v>
      </c>
      <c r="G1337" s="7" t="s">
        <v>1080</v>
      </c>
      <c r="H1337" s="7" t="s">
        <v>1008</v>
      </c>
      <c r="I1337" s="6" t="s">
        <v>11</v>
      </c>
      <c r="J1337" s="1"/>
      <c r="K1337" s="1"/>
      <c r="L1337" s="1"/>
      <c r="M1337" s="1"/>
      <c r="N1337" s="1"/>
      <c r="O1337" s="1"/>
      <c r="P1337" s="1"/>
      <c r="Q1337" s="12">
        <v>26142.550999999999</v>
      </c>
      <c r="R1337" s="29">
        <f t="shared" si="63"/>
        <v>0</v>
      </c>
      <c r="S1337" t="str">
        <f t="shared" si="64"/>
        <v>OK</v>
      </c>
      <c r="T1337" s="10">
        <f>IFERROR(VLOOKUP(A1337,[1]!Tabla1[[#All],[Material]:[venta nueva]],38,FALSE),0)</f>
        <v>0</v>
      </c>
    </row>
    <row r="1338" spans="1:20" hidden="1" x14ac:dyDescent="0.35">
      <c r="A1338">
        <f t="shared" si="62"/>
        <v>1020367</v>
      </c>
      <c r="B1338" s="6" t="s">
        <v>1271</v>
      </c>
      <c r="C1338" s="7" t="s">
        <v>553</v>
      </c>
      <c r="D1338" s="7" t="s">
        <v>1097</v>
      </c>
      <c r="E1338" s="7" t="s">
        <v>33</v>
      </c>
      <c r="F1338" s="7" t="s">
        <v>34</v>
      </c>
      <c r="G1338" s="7" t="s">
        <v>1078</v>
      </c>
      <c r="H1338" s="7" t="s">
        <v>1009</v>
      </c>
      <c r="I1338" s="6" t="s">
        <v>11</v>
      </c>
      <c r="J1338" s="1"/>
      <c r="K1338" s="1"/>
      <c r="L1338" s="1"/>
      <c r="M1338" s="1"/>
      <c r="N1338" s="1"/>
      <c r="O1338" s="1"/>
      <c r="P1338" s="1"/>
      <c r="Q1338" s="12">
        <v>67851.770999999993</v>
      </c>
      <c r="R1338" s="29">
        <f t="shared" si="63"/>
        <v>0</v>
      </c>
      <c r="S1338" t="str">
        <f t="shared" si="64"/>
        <v>OK</v>
      </c>
      <c r="T1338" s="10">
        <f>IFERROR(VLOOKUP(A1338,[1]!Tabla1[[#All],[Material]:[venta nueva]],38,FALSE),0)</f>
        <v>0</v>
      </c>
    </row>
    <row r="1339" spans="1:20" hidden="1" x14ac:dyDescent="0.35">
      <c r="A1339">
        <f t="shared" si="62"/>
        <v>1020412</v>
      </c>
      <c r="B1339" s="6" t="s">
        <v>1271</v>
      </c>
      <c r="C1339" s="7" t="s">
        <v>553</v>
      </c>
      <c r="D1339" s="7" t="s">
        <v>1097</v>
      </c>
      <c r="E1339" s="7" t="s">
        <v>35</v>
      </c>
      <c r="F1339" s="7" t="s">
        <v>36</v>
      </c>
      <c r="G1339" s="7" t="s">
        <v>1081</v>
      </c>
      <c r="H1339" s="7" t="s">
        <v>1010</v>
      </c>
      <c r="I1339" s="6" t="s">
        <v>11</v>
      </c>
      <c r="J1339" s="1"/>
      <c r="K1339" s="1"/>
      <c r="L1339" s="1"/>
      <c r="M1339" s="1"/>
      <c r="N1339" s="1"/>
      <c r="O1339" s="1"/>
      <c r="P1339" s="1"/>
      <c r="Q1339" s="12">
        <v>36793.688000000002</v>
      </c>
      <c r="R1339" s="29">
        <f t="shared" si="63"/>
        <v>0</v>
      </c>
      <c r="S1339" t="str">
        <f t="shared" si="64"/>
        <v>OK</v>
      </c>
      <c r="T1339" s="10">
        <f>IFERROR(VLOOKUP(A1339,[1]!Tabla1[[#All],[Material]:[venta nueva]],38,FALSE),0)</f>
        <v>0</v>
      </c>
    </row>
    <row r="1340" spans="1:20" hidden="1" x14ac:dyDescent="0.35">
      <c r="A1340">
        <f t="shared" si="62"/>
        <v>1020589</v>
      </c>
      <c r="B1340" s="6" t="s">
        <v>1271</v>
      </c>
      <c r="C1340" s="7" t="s">
        <v>553</v>
      </c>
      <c r="D1340" s="7" t="s">
        <v>1097</v>
      </c>
      <c r="E1340" s="7" t="s">
        <v>37</v>
      </c>
      <c r="F1340" s="7" t="s">
        <v>38</v>
      </c>
      <c r="G1340" s="7" t="s">
        <v>1075</v>
      </c>
      <c r="H1340" s="7" t="s">
        <v>1003</v>
      </c>
      <c r="I1340" s="6" t="s">
        <v>16</v>
      </c>
      <c r="J1340" s="1"/>
      <c r="K1340" s="1"/>
      <c r="L1340" s="1"/>
      <c r="M1340" s="1"/>
      <c r="N1340" s="1"/>
      <c r="O1340" s="1"/>
      <c r="P1340" s="1"/>
      <c r="Q1340" s="12">
        <v>48395.476999999999</v>
      </c>
      <c r="R1340" s="29">
        <f t="shared" si="63"/>
        <v>0</v>
      </c>
      <c r="S1340" t="str">
        <f t="shared" si="64"/>
        <v>OK</v>
      </c>
      <c r="T1340" s="10">
        <f>IFERROR(VLOOKUP(A1340,[1]!Tabla1[[#All],[Material]:[venta nueva]],38,FALSE),0)</f>
        <v>0</v>
      </c>
    </row>
    <row r="1341" spans="1:20" hidden="1" x14ac:dyDescent="0.35">
      <c r="A1341">
        <f t="shared" si="62"/>
        <v>1020592</v>
      </c>
      <c r="B1341" s="6" t="s">
        <v>1271</v>
      </c>
      <c r="C1341" s="7" t="s">
        <v>553</v>
      </c>
      <c r="D1341" s="7" t="s">
        <v>1097</v>
      </c>
      <c r="E1341" s="7" t="s">
        <v>39</v>
      </c>
      <c r="F1341" s="7" t="s">
        <v>40</v>
      </c>
      <c r="G1341" s="7" t="s">
        <v>1075</v>
      </c>
      <c r="H1341" s="7" t="s">
        <v>1011</v>
      </c>
      <c r="I1341" s="6" t="s">
        <v>16</v>
      </c>
      <c r="J1341" s="1"/>
      <c r="K1341" s="1"/>
      <c r="L1341" s="1"/>
      <c r="M1341" s="1"/>
      <c r="N1341" s="1"/>
      <c r="O1341" s="1"/>
      <c r="P1341" s="1"/>
      <c r="Q1341" s="12">
        <v>305953.77</v>
      </c>
      <c r="R1341" s="29">
        <f t="shared" si="63"/>
        <v>0</v>
      </c>
      <c r="S1341" t="str">
        <f t="shared" si="64"/>
        <v>OK</v>
      </c>
      <c r="T1341" s="10">
        <f>IFERROR(VLOOKUP(A1341,[1]!Tabla1[[#All],[Material]:[venta nueva]],38,FALSE),0)</f>
        <v>0</v>
      </c>
    </row>
    <row r="1342" spans="1:20" hidden="1" x14ac:dyDescent="0.35">
      <c r="A1342">
        <f t="shared" si="62"/>
        <v>1020636</v>
      </c>
      <c r="B1342" s="6" t="s">
        <v>1271</v>
      </c>
      <c r="C1342" s="7" t="s">
        <v>553</v>
      </c>
      <c r="D1342" s="7" t="s">
        <v>1097</v>
      </c>
      <c r="E1342" s="7" t="s">
        <v>43</v>
      </c>
      <c r="F1342" s="7" t="s">
        <v>44</v>
      </c>
      <c r="G1342" s="7" t="s">
        <v>985</v>
      </c>
      <c r="H1342" s="7" t="s">
        <v>1012</v>
      </c>
      <c r="I1342" s="6" t="s">
        <v>16</v>
      </c>
      <c r="J1342" s="1"/>
      <c r="K1342" s="1"/>
      <c r="L1342" s="1"/>
      <c r="M1342" s="1"/>
      <c r="N1342" s="1"/>
      <c r="O1342" s="1"/>
      <c r="P1342" s="1"/>
      <c r="Q1342" s="12">
        <v>18584.902999999998</v>
      </c>
      <c r="R1342" s="29">
        <f t="shared" si="63"/>
        <v>0</v>
      </c>
      <c r="S1342" t="str">
        <f t="shared" si="64"/>
        <v>OK</v>
      </c>
      <c r="T1342" s="10">
        <f>IFERROR(VLOOKUP(A1342,[1]!Tabla1[[#All],[Material]:[venta nueva]],38,FALSE),0)</f>
        <v>0</v>
      </c>
    </row>
    <row r="1343" spans="1:20" hidden="1" x14ac:dyDescent="0.35">
      <c r="A1343">
        <f t="shared" si="62"/>
        <v>1020637</v>
      </c>
      <c r="B1343" s="6" t="s">
        <v>1271</v>
      </c>
      <c r="C1343" s="7" t="s">
        <v>553</v>
      </c>
      <c r="D1343" s="7" t="s">
        <v>1097</v>
      </c>
      <c r="E1343" s="7" t="s">
        <v>45</v>
      </c>
      <c r="F1343" s="7" t="s">
        <v>46</v>
      </c>
      <c r="G1343" s="7" t="s">
        <v>1082</v>
      </c>
      <c r="H1343" s="7" t="s">
        <v>1013</v>
      </c>
      <c r="I1343" s="6" t="s">
        <v>16</v>
      </c>
      <c r="J1343" s="1"/>
      <c r="K1343" s="1"/>
      <c r="L1343" s="1"/>
      <c r="M1343" s="1"/>
      <c r="N1343" s="1"/>
      <c r="O1343" s="1"/>
      <c r="P1343" s="1"/>
      <c r="Q1343" s="12">
        <v>27319.734</v>
      </c>
      <c r="R1343" s="29">
        <f t="shared" si="63"/>
        <v>0</v>
      </c>
      <c r="S1343" t="str">
        <f t="shared" si="64"/>
        <v>OK</v>
      </c>
      <c r="T1343" s="10">
        <f>IFERROR(VLOOKUP(A1343,[1]!Tabla1[[#All],[Material]:[venta nueva]],38,FALSE),0)</f>
        <v>0</v>
      </c>
    </row>
    <row r="1344" spans="1:20" hidden="1" x14ac:dyDescent="0.35">
      <c r="A1344">
        <f t="shared" si="62"/>
        <v>1020664</v>
      </c>
      <c r="B1344" s="6" t="s">
        <v>1271</v>
      </c>
      <c r="C1344" s="7" t="s">
        <v>553</v>
      </c>
      <c r="D1344" s="7" t="s">
        <v>1097</v>
      </c>
      <c r="E1344" s="7" t="s">
        <v>49</v>
      </c>
      <c r="F1344" s="7" t="s">
        <v>50</v>
      </c>
      <c r="G1344" s="7" t="s">
        <v>1076</v>
      </c>
      <c r="H1344" s="7" t="s">
        <v>1004</v>
      </c>
      <c r="I1344" s="6" t="s">
        <v>16</v>
      </c>
      <c r="J1344" s="1"/>
      <c r="K1344" s="1"/>
      <c r="L1344" s="1"/>
      <c r="M1344" s="1"/>
      <c r="N1344" s="1"/>
      <c r="O1344" s="1"/>
      <c r="P1344" s="1"/>
      <c r="Q1344" s="12">
        <v>3000</v>
      </c>
      <c r="R1344" s="29">
        <f t="shared" si="63"/>
        <v>0</v>
      </c>
      <c r="S1344" t="str">
        <f t="shared" si="64"/>
        <v>OK</v>
      </c>
      <c r="T1344" s="10">
        <f>IFERROR(VLOOKUP(A1344,[1]!Tabla1[[#All],[Material]:[venta nueva]],38,FALSE),0)</f>
        <v>0</v>
      </c>
    </row>
    <row r="1345" spans="1:20" hidden="1" x14ac:dyDescent="0.35">
      <c r="A1345">
        <f t="shared" si="62"/>
        <v>1020665</v>
      </c>
      <c r="B1345" s="6" t="s">
        <v>1271</v>
      </c>
      <c r="C1345" s="7" t="s">
        <v>553</v>
      </c>
      <c r="D1345" s="7" t="s">
        <v>1097</v>
      </c>
      <c r="E1345" s="7" t="s">
        <v>51</v>
      </c>
      <c r="F1345" s="7" t="s">
        <v>52</v>
      </c>
      <c r="G1345" s="7" t="s">
        <v>1076</v>
      </c>
      <c r="H1345" s="7" t="s">
        <v>1004</v>
      </c>
      <c r="I1345" s="6" t="s">
        <v>16</v>
      </c>
      <c r="J1345" s="1"/>
      <c r="K1345" s="1"/>
      <c r="L1345" s="1"/>
      <c r="M1345" s="1"/>
      <c r="N1345" s="1"/>
      <c r="O1345" s="1"/>
      <c r="P1345" s="1"/>
      <c r="Q1345" s="12">
        <v>6850.3320000000003</v>
      </c>
      <c r="R1345" s="29">
        <f t="shared" si="63"/>
        <v>0</v>
      </c>
      <c r="S1345" t="str">
        <f t="shared" si="64"/>
        <v>OK</v>
      </c>
      <c r="T1345" s="10">
        <f>IFERROR(VLOOKUP(A1345,[1]!Tabla1[[#All],[Material]:[venta nueva]],38,FALSE),0)</f>
        <v>0</v>
      </c>
    </row>
    <row r="1346" spans="1:20" hidden="1" x14ac:dyDescent="0.35">
      <c r="A1346">
        <f t="shared" si="62"/>
        <v>1020678</v>
      </c>
      <c r="B1346" s="6" t="s">
        <v>1271</v>
      </c>
      <c r="C1346" s="7" t="s">
        <v>553</v>
      </c>
      <c r="D1346" s="7" t="s">
        <v>1097</v>
      </c>
      <c r="E1346" s="7" t="s">
        <v>53</v>
      </c>
      <c r="F1346" s="7" t="s">
        <v>54</v>
      </c>
      <c r="G1346" s="7" t="s">
        <v>1075</v>
      </c>
      <c r="H1346" s="7" t="s">
        <v>1002</v>
      </c>
      <c r="I1346" s="6" t="s">
        <v>16</v>
      </c>
      <c r="J1346" s="1"/>
      <c r="K1346" s="1"/>
      <c r="L1346" s="1"/>
      <c r="M1346" s="1"/>
      <c r="N1346" s="1"/>
      <c r="O1346" s="1"/>
      <c r="P1346" s="1"/>
      <c r="Q1346" s="12">
        <v>160.19300000000001</v>
      </c>
      <c r="R1346" s="29">
        <f t="shared" si="63"/>
        <v>0</v>
      </c>
      <c r="S1346" t="str">
        <f t="shared" si="64"/>
        <v>OK</v>
      </c>
      <c r="T1346" s="10">
        <f>IFERROR(VLOOKUP(A1346,[1]!Tabla1[[#All],[Material]:[venta nueva]],38,FALSE),0)</f>
        <v>0</v>
      </c>
    </row>
    <row r="1347" spans="1:20" hidden="1" x14ac:dyDescent="0.35">
      <c r="A1347">
        <f t="shared" si="62"/>
        <v>1020681</v>
      </c>
      <c r="B1347" s="6" t="s">
        <v>1271</v>
      </c>
      <c r="C1347" s="7" t="s">
        <v>553</v>
      </c>
      <c r="D1347" s="7" t="s">
        <v>1097</v>
      </c>
      <c r="E1347" s="7" t="s">
        <v>55</v>
      </c>
      <c r="F1347" s="7" t="s">
        <v>56</v>
      </c>
      <c r="G1347" s="7" t="s">
        <v>1075</v>
      </c>
      <c r="H1347" s="7" t="s">
        <v>1003</v>
      </c>
      <c r="I1347" s="6" t="s">
        <v>16</v>
      </c>
      <c r="J1347" s="1"/>
      <c r="K1347" s="1"/>
      <c r="L1347" s="1"/>
      <c r="M1347" s="1"/>
      <c r="N1347" s="1"/>
      <c r="O1347" s="1"/>
      <c r="P1347" s="1"/>
      <c r="Q1347" s="12">
        <v>16876.405999999999</v>
      </c>
      <c r="R1347" s="29">
        <f t="shared" si="63"/>
        <v>0</v>
      </c>
      <c r="S1347" t="str">
        <f t="shared" si="64"/>
        <v>OK</v>
      </c>
      <c r="T1347" s="10">
        <f>IFERROR(VLOOKUP(A1347,[1]!Tabla1[[#All],[Material]:[venta nueva]],38,FALSE),0)</f>
        <v>0</v>
      </c>
    </row>
    <row r="1348" spans="1:20" hidden="1" x14ac:dyDescent="0.35">
      <c r="A1348">
        <f t="shared" si="62"/>
        <v>1020704</v>
      </c>
      <c r="B1348" s="6" t="s">
        <v>1271</v>
      </c>
      <c r="C1348" s="7" t="s">
        <v>553</v>
      </c>
      <c r="D1348" s="7" t="s">
        <v>1097</v>
      </c>
      <c r="E1348" s="7" t="s">
        <v>57</v>
      </c>
      <c r="F1348" s="7" t="s">
        <v>58</v>
      </c>
      <c r="G1348" s="7" t="s">
        <v>985</v>
      </c>
      <c r="H1348" s="7" t="s">
        <v>1012</v>
      </c>
      <c r="I1348" s="6" t="s">
        <v>16</v>
      </c>
      <c r="J1348" s="1"/>
      <c r="K1348" s="1"/>
      <c r="L1348" s="1"/>
      <c r="M1348" s="1"/>
      <c r="N1348" s="1"/>
      <c r="O1348" s="1"/>
      <c r="P1348" s="1"/>
      <c r="Q1348" s="12">
        <v>399.995</v>
      </c>
      <c r="R1348" s="29">
        <f t="shared" si="63"/>
        <v>0</v>
      </c>
      <c r="S1348" t="str">
        <f t="shared" si="64"/>
        <v>OK</v>
      </c>
      <c r="T1348" s="10">
        <f>IFERROR(VLOOKUP(A1348,[1]!Tabla1[[#All],[Material]:[venta nueva]],38,FALSE),0)</f>
        <v>0</v>
      </c>
    </row>
    <row r="1349" spans="1:20" hidden="1" x14ac:dyDescent="0.35">
      <c r="A1349">
        <f t="shared" si="62"/>
        <v>1020774</v>
      </c>
      <c r="B1349" s="6" t="s">
        <v>1271</v>
      </c>
      <c r="C1349" s="7" t="s">
        <v>553</v>
      </c>
      <c r="D1349" s="7" t="s">
        <v>1097</v>
      </c>
      <c r="E1349" s="7" t="s">
        <v>65</v>
      </c>
      <c r="F1349" s="7" t="s">
        <v>66</v>
      </c>
      <c r="G1349" s="7" t="s">
        <v>1083</v>
      </c>
      <c r="H1349" s="7" t="s">
        <v>1015</v>
      </c>
      <c r="I1349" s="6" t="s">
        <v>16</v>
      </c>
      <c r="J1349" s="1"/>
      <c r="K1349" s="1"/>
      <c r="L1349" s="1"/>
      <c r="M1349" s="1"/>
      <c r="N1349" s="1"/>
      <c r="O1349" s="1"/>
      <c r="P1349" s="1"/>
      <c r="Q1349" s="12">
        <v>9900</v>
      </c>
      <c r="R1349" s="29">
        <f t="shared" si="63"/>
        <v>0</v>
      </c>
      <c r="S1349" t="str">
        <f t="shared" si="64"/>
        <v>OK</v>
      </c>
      <c r="T1349" s="10">
        <f>IFERROR(VLOOKUP(A1349,[1]!Tabla1[[#All],[Material]:[venta nueva]],38,FALSE),0)</f>
        <v>0</v>
      </c>
    </row>
    <row r="1350" spans="1:20" hidden="1" x14ac:dyDescent="0.35">
      <c r="A1350">
        <f t="shared" ref="A1350:A1413" si="65">+E1350*1</f>
        <v>1020802</v>
      </c>
      <c r="B1350" s="6" t="s">
        <v>1271</v>
      </c>
      <c r="C1350" s="7" t="s">
        <v>553</v>
      </c>
      <c r="D1350" s="7" t="s">
        <v>1097</v>
      </c>
      <c r="E1350" s="7" t="s">
        <v>67</v>
      </c>
      <c r="F1350" s="7" t="s">
        <v>68</v>
      </c>
      <c r="G1350" s="7" t="s">
        <v>1082</v>
      </c>
      <c r="H1350" s="7" t="s">
        <v>1013</v>
      </c>
      <c r="I1350" s="6" t="s">
        <v>16</v>
      </c>
      <c r="J1350" s="1"/>
      <c r="K1350" s="1"/>
      <c r="L1350" s="1"/>
      <c r="M1350" s="1"/>
      <c r="N1350" s="1"/>
      <c r="O1350" s="1"/>
      <c r="P1350" s="1"/>
      <c r="Q1350" s="12">
        <v>72499.998000000007</v>
      </c>
      <c r="R1350" s="29">
        <f t="shared" si="63"/>
        <v>0</v>
      </c>
      <c r="S1350" t="str">
        <f t="shared" si="64"/>
        <v>OK</v>
      </c>
      <c r="T1350" s="10">
        <f>IFERROR(VLOOKUP(A1350,[1]!Tabla1[[#All],[Material]:[venta nueva]],38,FALSE),0)</f>
        <v>0</v>
      </c>
    </row>
    <row r="1351" spans="1:20" hidden="1" x14ac:dyDescent="0.35">
      <c r="A1351">
        <f t="shared" si="65"/>
        <v>1020810</v>
      </c>
      <c r="B1351" s="6" t="s">
        <v>1271</v>
      </c>
      <c r="C1351" s="7" t="s">
        <v>553</v>
      </c>
      <c r="D1351" s="7" t="s">
        <v>1097</v>
      </c>
      <c r="E1351" s="7" t="s">
        <v>69</v>
      </c>
      <c r="F1351" s="7" t="s">
        <v>70</v>
      </c>
      <c r="G1351" s="7" t="s">
        <v>1069</v>
      </c>
      <c r="H1351" s="7" t="s">
        <v>1016</v>
      </c>
      <c r="I1351" s="6" t="s">
        <v>16</v>
      </c>
      <c r="J1351" s="1"/>
      <c r="K1351" s="1"/>
      <c r="L1351" s="1"/>
      <c r="M1351" s="1"/>
      <c r="N1351" s="1"/>
      <c r="O1351" s="1"/>
      <c r="P1351" s="1"/>
      <c r="Q1351" s="12">
        <v>5125.8230000000003</v>
      </c>
      <c r="R1351" s="29">
        <f t="shared" si="63"/>
        <v>0</v>
      </c>
      <c r="S1351" t="str">
        <f t="shared" si="64"/>
        <v>OK</v>
      </c>
      <c r="T1351" s="10">
        <f>IFERROR(VLOOKUP(A1351,[1]!Tabla1[[#All],[Material]:[venta nueva]],38,FALSE),0)</f>
        <v>0</v>
      </c>
    </row>
    <row r="1352" spans="1:20" hidden="1" x14ac:dyDescent="0.35">
      <c r="A1352">
        <f t="shared" si="65"/>
        <v>1020822</v>
      </c>
      <c r="B1352" s="6" t="s">
        <v>1271</v>
      </c>
      <c r="C1352" s="7" t="s">
        <v>553</v>
      </c>
      <c r="D1352" s="7" t="s">
        <v>1097</v>
      </c>
      <c r="E1352" s="7" t="s">
        <v>71</v>
      </c>
      <c r="F1352" s="7" t="s">
        <v>72</v>
      </c>
      <c r="G1352" s="7" t="s">
        <v>1084</v>
      </c>
      <c r="H1352" s="7" t="s">
        <v>1017</v>
      </c>
      <c r="I1352" s="6" t="s">
        <v>8</v>
      </c>
      <c r="J1352" s="1"/>
      <c r="K1352" s="1"/>
      <c r="L1352" s="1"/>
      <c r="M1352" s="1"/>
      <c r="N1352" s="1"/>
      <c r="O1352" s="1"/>
      <c r="P1352" s="1"/>
      <c r="Q1352" s="12">
        <v>19181.346000000001</v>
      </c>
      <c r="R1352" s="29">
        <f t="shared" ref="R1352:R1415" si="66">+O1352-P1352</f>
        <v>0</v>
      </c>
      <c r="S1352" t="str">
        <f t="shared" ref="S1352:S1415" si="67">IF(R1352&gt;0,"Sobre ingreso",IF(R1352&lt;0,"Pendiente de ingreso","OK"))</f>
        <v>OK</v>
      </c>
      <c r="T1352" s="10">
        <f>IFERROR(VLOOKUP(A1352,[1]!Tabla1[[#All],[Material]:[venta nueva]],38,FALSE),0)</f>
        <v>0</v>
      </c>
    </row>
    <row r="1353" spans="1:20" hidden="1" x14ac:dyDescent="0.35">
      <c r="A1353">
        <f t="shared" si="65"/>
        <v>1020828</v>
      </c>
      <c r="B1353" s="6" t="s">
        <v>1271</v>
      </c>
      <c r="C1353" s="7" t="s">
        <v>553</v>
      </c>
      <c r="D1353" s="7" t="s">
        <v>1097</v>
      </c>
      <c r="E1353" s="7" t="s">
        <v>73</v>
      </c>
      <c r="F1353" s="7" t="s">
        <v>74</v>
      </c>
      <c r="G1353" s="7" t="s">
        <v>1074</v>
      </c>
      <c r="H1353" s="7" t="s">
        <v>1018</v>
      </c>
      <c r="I1353" s="6" t="s">
        <v>8</v>
      </c>
      <c r="J1353" s="1"/>
      <c r="K1353" s="1"/>
      <c r="L1353" s="1"/>
      <c r="M1353" s="1"/>
      <c r="N1353" s="1"/>
      <c r="O1353" s="1"/>
      <c r="P1353" s="1"/>
      <c r="Q1353" s="12">
        <v>51830.796999999999</v>
      </c>
      <c r="R1353" s="29">
        <f t="shared" si="66"/>
        <v>0</v>
      </c>
      <c r="S1353" t="str">
        <f t="shared" si="67"/>
        <v>OK</v>
      </c>
      <c r="T1353" s="10">
        <f>IFERROR(VLOOKUP(A1353,[1]!Tabla1[[#All],[Material]:[venta nueva]],38,FALSE),0)</f>
        <v>0</v>
      </c>
    </row>
    <row r="1354" spans="1:20" hidden="1" x14ac:dyDescent="0.35">
      <c r="A1354">
        <f t="shared" si="65"/>
        <v>1020845</v>
      </c>
      <c r="B1354" s="6" t="s">
        <v>1271</v>
      </c>
      <c r="C1354" s="7" t="s">
        <v>553</v>
      </c>
      <c r="D1354" s="7" t="s">
        <v>1097</v>
      </c>
      <c r="E1354" s="7" t="s">
        <v>507</v>
      </c>
      <c r="F1354" s="7" t="s">
        <v>476</v>
      </c>
      <c r="G1354" s="7" t="s">
        <v>1075</v>
      </c>
      <c r="H1354" s="7" t="s">
        <v>1011</v>
      </c>
      <c r="I1354" s="6" t="s">
        <v>10</v>
      </c>
      <c r="J1354" s="1"/>
      <c r="K1354" s="1"/>
      <c r="L1354" s="1"/>
      <c r="M1354" s="1"/>
      <c r="N1354" s="1"/>
      <c r="O1354" s="1"/>
      <c r="P1354" s="1"/>
      <c r="Q1354" s="12">
        <v>44988.197999999997</v>
      </c>
      <c r="R1354" s="29">
        <f t="shared" si="66"/>
        <v>0</v>
      </c>
      <c r="S1354" t="str">
        <f t="shared" si="67"/>
        <v>OK</v>
      </c>
      <c r="T1354" s="10">
        <f>IFERROR(VLOOKUP(A1354,[1]!Tabla1[[#All],[Material]:[venta nueva]],38,FALSE),0)</f>
        <v>0</v>
      </c>
    </row>
    <row r="1355" spans="1:20" hidden="1" x14ac:dyDescent="0.35">
      <c r="A1355">
        <f t="shared" si="65"/>
        <v>1020848</v>
      </c>
      <c r="B1355" s="6" t="s">
        <v>1271</v>
      </c>
      <c r="C1355" s="7" t="s">
        <v>553</v>
      </c>
      <c r="D1355" s="7" t="s">
        <v>1097</v>
      </c>
      <c r="E1355" s="7" t="s">
        <v>75</v>
      </c>
      <c r="F1355" s="7" t="s">
        <v>76</v>
      </c>
      <c r="G1355" s="7" t="s">
        <v>1075</v>
      </c>
      <c r="H1355" s="7" t="s">
        <v>1002</v>
      </c>
      <c r="I1355" s="6" t="s">
        <v>11</v>
      </c>
      <c r="J1355" s="1"/>
      <c r="K1355" s="1"/>
      <c r="L1355" s="1"/>
      <c r="M1355" s="1"/>
      <c r="N1355" s="1"/>
      <c r="O1355" s="1"/>
      <c r="P1355" s="1"/>
      <c r="Q1355" s="12">
        <v>66052.58</v>
      </c>
      <c r="R1355" s="29">
        <f t="shared" si="66"/>
        <v>0</v>
      </c>
      <c r="S1355" t="str">
        <f t="shared" si="67"/>
        <v>OK</v>
      </c>
      <c r="T1355" s="10">
        <f>IFERROR(VLOOKUP(A1355,[1]!Tabla1[[#All],[Material]:[venta nueva]],38,FALSE),0)</f>
        <v>0</v>
      </c>
    </row>
    <row r="1356" spans="1:20" hidden="1" x14ac:dyDescent="0.35">
      <c r="A1356">
        <f t="shared" si="65"/>
        <v>1020853</v>
      </c>
      <c r="B1356" s="6" t="s">
        <v>1271</v>
      </c>
      <c r="C1356" s="7" t="s">
        <v>553</v>
      </c>
      <c r="D1356" s="7" t="s">
        <v>1097</v>
      </c>
      <c r="E1356" s="7" t="s">
        <v>77</v>
      </c>
      <c r="F1356" s="7" t="s">
        <v>78</v>
      </c>
      <c r="G1356" s="7" t="s">
        <v>985</v>
      </c>
      <c r="H1356" s="7" t="s">
        <v>1012</v>
      </c>
      <c r="I1356" s="6" t="s">
        <v>9</v>
      </c>
      <c r="J1356" s="1"/>
      <c r="K1356" s="1"/>
      <c r="L1356" s="1"/>
      <c r="M1356" s="1"/>
      <c r="N1356" s="1"/>
      <c r="O1356" s="1"/>
      <c r="P1356" s="1"/>
      <c r="Q1356" s="12">
        <v>128813.023</v>
      </c>
      <c r="R1356" s="29">
        <f t="shared" si="66"/>
        <v>0</v>
      </c>
      <c r="S1356" t="str">
        <f t="shared" si="67"/>
        <v>OK</v>
      </c>
      <c r="T1356" s="10">
        <f>IFERROR(VLOOKUP(A1356,[1]!Tabla1[[#All],[Material]:[venta nueva]],38,FALSE),0)</f>
        <v>0</v>
      </c>
    </row>
    <row r="1357" spans="1:20" hidden="1" x14ac:dyDescent="0.35">
      <c r="A1357">
        <f t="shared" si="65"/>
        <v>1020860</v>
      </c>
      <c r="B1357" s="6" t="s">
        <v>1271</v>
      </c>
      <c r="C1357" s="7" t="s">
        <v>553</v>
      </c>
      <c r="D1357" s="7" t="s">
        <v>1097</v>
      </c>
      <c r="E1357" s="7" t="s">
        <v>79</v>
      </c>
      <c r="F1357" s="7" t="s">
        <v>80</v>
      </c>
      <c r="G1357" s="7" t="s">
        <v>1075</v>
      </c>
      <c r="H1357" s="7" t="s">
        <v>1011</v>
      </c>
      <c r="I1357" s="6" t="s">
        <v>12</v>
      </c>
      <c r="J1357" s="1"/>
      <c r="K1357" s="1"/>
      <c r="L1357" s="1"/>
      <c r="M1357" s="1"/>
      <c r="N1357" s="1"/>
      <c r="O1357" s="1"/>
      <c r="P1357" s="1"/>
      <c r="Q1357" s="12">
        <v>61343.197999999997</v>
      </c>
      <c r="R1357" s="29">
        <f t="shared" si="66"/>
        <v>0</v>
      </c>
      <c r="S1357" t="str">
        <f t="shared" si="67"/>
        <v>OK</v>
      </c>
      <c r="T1357" s="10">
        <f>IFERROR(VLOOKUP(A1357,[1]!Tabla1[[#All],[Material]:[venta nueva]],38,FALSE),0)</f>
        <v>0</v>
      </c>
    </row>
    <row r="1358" spans="1:20" hidden="1" x14ac:dyDescent="0.35">
      <c r="A1358">
        <f t="shared" si="65"/>
        <v>1020861</v>
      </c>
      <c r="B1358" s="6" t="s">
        <v>1271</v>
      </c>
      <c r="C1358" s="7" t="s">
        <v>553</v>
      </c>
      <c r="D1358" s="7" t="s">
        <v>1097</v>
      </c>
      <c r="E1358" s="7" t="s">
        <v>81</v>
      </c>
      <c r="F1358" s="7" t="s">
        <v>82</v>
      </c>
      <c r="G1358" s="7" t="s">
        <v>1075</v>
      </c>
      <c r="H1358" s="7" t="s">
        <v>1011</v>
      </c>
      <c r="I1358" s="6" t="s">
        <v>12</v>
      </c>
      <c r="J1358" s="1"/>
      <c r="K1358" s="1"/>
      <c r="L1358" s="1"/>
      <c r="M1358" s="1"/>
      <c r="N1358" s="1"/>
      <c r="O1358" s="1"/>
      <c r="P1358" s="1"/>
      <c r="Q1358" s="12">
        <v>60722.177000000003</v>
      </c>
      <c r="R1358" s="29">
        <f t="shared" si="66"/>
        <v>0</v>
      </c>
      <c r="S1358" t="str">
        <f t="shared" si="67"/>
        <v>OK</v>
      </c>
      <c r="T1358" s="10">
        <f>IFERROR(VLOOKUP(A1358,[1]!Tabla1[[#All],[Material]:[venta nueva]],38,FALSE),0)</f>
        <v>0</v>
      </c>
    </row>
    <row r="1359" spans="1:20" hidden="1" x14ac:dyDescent="0.35">
      <c r="A1359">
        <f t="shared" si="65"/>
        <v>1020886</v>
      </c>
      <c r="B1359" s="6" t="s">
        <v>1271</v>
      </c>
      <c r="C1359" s="7" t="s">
        <v>553</v>
      </c>
      <c r="D1359" s="7" t="s">
        <v>1097</v>
      </c>
      <c r="E1359" s="7" t="s">
        <v>83</v>
      </c>
      <c r="F1359" s="7" t="s">
        <v>84</v>
      </c>
      <c r="G1359" s="7" t="s">
        <v>1082</v>
      </c>
      <c r="H1359" s="7" t="s">
        <v>1013</v>
      </c>
      <c r="I1359" s="6" t="s">
        <v>11</v>
      </c>
      <c r="J1359" s="1"/>
      <c r="K1359" s="1"/>
      <c r="L1359" s="1"/>
      <c r="M1359" s="1"/>
      <c r="N1359" s="1"/>
      <c r="O1359" s="1"/>
      <c r="P1359" s="1"/>
      <c r="Q1359" s="12">
        <v>957.45699999999999</v>
      </c>
      <c r="R1359" s="29">
        <f t="shared" si="66"/>
        <v>0</v>
      </c>
      <c r="S1359" t="str">
        <f t="shared" si="67"/>
        <v>OK</v>
      </c>
      <c r="T1359" s="10">
        <f>IFERROR(VLOOKUP(A1359,[1]!Tabla1[[#All],[Material]:[venta nueva]],38,FALSE),0)</f>
        <v>0</v>
      </c>
    </row>
    <row r="1360" spans="1:20" hidden="1" x14ac:dyDescent="0.35">
      <c r="A1360">
        <f t="shared" si="65"/>
        <v>1020904</v>
      </c>
      <c r="B1360" s="6" t="s">
        <v>1271</v>
      </c>
      <c r="C1360" s="7" t="s">
        <v>553</v>
      </c>
      <c r="D1360" s="7" t="s">
        <v>1097</v>
      </c>
      <c r="E1360" s="7" t="s">
        <v>85</v>
      </c>
      <c r="F1360" s="7" t="s">
        <v>86</v>
      </c>
      <c r="G1360" s="7" t="s">
        <v>1082</v>
      </c>
      <c r="H1360" s="7" t="s">
        <v>1014</v>
      </c>
      <c r="I1360" s="6" t="s">
        <v>12</v>
      </c>
      <c r="J1360" s="1"/>
      <c r="K1360" s="1"/>
      <c r="L1360" s="1"/>
      <c r="M1360" s="1"/>
      <c r="N1360" s="1"/>
      <c r="O1360" s="1"/>
      <c r="P1360" s="1"/>
      <c r="Q1360" s="12">
        <v>196487.12899999999</v>
      </c>
      <c r="R1360" s="29">
        <f t="shared" si="66"/>
        <v>0</v>
      </c>
      <c r="S1360" t="str">
        <f t="shared" si="67"/>
        <v>OK</v>
      </c>
      <c r="T1360" s="10">
        <f>IFERROR(VLOOKUP(A1360,[1]!Tabla1[[#All],[Material]:[venta nueva]],38,FALSE),0)</f>
        <v>0</v>
      </c>
    </row>
    <row r="1361" spans="1:20" hidden="1" x14ac:dyDescent="0.35">
      <c r="A1361">
        <f t="shared" si="65"/>
        <v>1020914</v>
      </c>
      <c r="B1361" s="6" t="s">
        <v>1271</v>
      </c>
      <c r="C1361" s="7" t="s">
        <v>553</v>
      </c>
      <c r="D1361" s="7" t="s">
        <v>1097</v>
      </c>
      <c r="E1361" s="7" t="s">
        <v>89</v>
      </c>
      <c r="F1361" s="7" t="s">
        <v>90</v>
      </c>
      <c r="G1361" s="7" t="s">
        <v>1082</v>
      </c>
      <c r="H1361" s="7" t="s">
        <v>1014</v>
      </c>
      <c r="I1361" s="6" t="s">
        <v>16</v>
      </c>
      <c r="J1361" s="1"/>
      <c r="K1361" s="1"/>
      <c r="L1361" s="1"/>
      <c r="M1361" s="1"/>
      <c r="N1361" s="1"/>
      <c r="O1361" s="1"/>
      <c r="P1361" s="1"/>
      <c r="Q1361" s="12">
        <v>3661.0709999999999</v>
      </c>
      <c r="R1361" s="29">
        <f t="shared" si="66"/>
        <v>0</v>
      </c>
      <c r="S1361" t="str">
        <f t="shared" si="67"/>
        <v>OK</v>
      </c>
      <c r="T1361" s="10">
        <f>IFERROR(VLOOKUP(A1361,[1]!Tabla1[[#All],[Material]:[venta nueva]],38,FALSE),0)</f>
        <v>0</v>
      </c>
    </row>
    <row r="1362" spans="1:20" hidden="1" x14ac:dyDescent="0.35">
      <c r="A1362">
        <f t="shared" si="65"/>
        <v>1020925</v>
      </c>
      <c r="B1362" s="6" t="s">
        <v>1271</v>
      </c>
      <c r="C1362" s="7" t="s">
        <v>553</v>
      </c>
      <c r="D1362" s="7" t="s">
        <v>1097</v>
      </c>
      <c r="E1362" s="7" t="s">
        <v>93</v>
      </c>
      <c r="F1362" s="7" t="s">
        <v>94</v>
      </c>
      <c r="G1362" s="7" t="s">
        <v>1078</v>
      </c>
      <c r="H1362" s="7" t="s">
        <v>1021</v>
      </c>
      <c r="I1362" s="6" t="s">
        <v>11</v>
      </c>
      <c r="J1362" s="1"/>
      <c r="K1362" s="1"/>
      <c r="L1362" s="1"/>
      <c r="M1362" s="1"/>
      <c r="N1362" s="1"/>
      <c r="O1362" s="1"/>
      <c r="P1362" s="1"/>
      <c r="Q1362" s="12">
        <v>26127.52</v>
      </c>
      <c r="R1362" s="29">
        <f t="shared" si="66"/>
        <v>0</v>
      </c>
      <c r="S1362" t="str">
        <f t="shared" si="67"/>
        <v>OK</v>
      </c>
      <c r="T1362" s="10">
        <f>IFERROR(VLOOKUP(A1362,[1]!Tabla1[[#All],[Material]:[venta nueva]],38,FALSE),0)</f>
        <v>0</v>
      </c>
    </row>
    <row r="1363" spans="1:20" hidden="1" x14ac:dyDescent="0.35">
      <c r="A1363">
        <f t="shared" si="65"/>
        <v>1020944</v>
      </c>
      <c r="B1363" s="6" t="s">
        <v>1271</v>
      </c>
      <c r="C1363" s="7" t="s">
        <v>553</v>
      </c>
      <c r="D1363" s="7" t="s">
        <v>1097</v>
      </c>
      <c r="E1363" s="7" t="s">
        <v>95</v>
      </c>
      <c r="F1363" s="7" t="s">
        <v>96</v>
      </c>
      <c r="G1363" s="7" t="s">
        <v>1076</v>
      </c>
      <c r="H1363" s="7" t="s">
        <v>1022</v>
      </c>
      <c r="I1363" s="6" t="s">
        <v>11</v>
      </c>
      <c r="J1363" s="1"/>
      <c r="K1363" s="1"/>
      <c r="L1363" s="1"/>
      <c r="M1363" s="1"/>
      <c r="N1363" s="1"/>
      <c r="O1363" s="1"/>
      <c r="P1363" s="1"/>
      <c r="Q1363" s="12">
        <v>286792.93900000001</v>
      </c>
      <c r="R1363" s="29">
        <f t="shared" si="66"/>
        <v>0</v>
      </c>
      <c r="S1363" t="str">
        <f t="shared" si="67"/>
        <v>OK</v>
      </c>
      <c r="T1363" s="10">
        <f>IFERROR(VLOOKUP(A1363,[1]!Tabla1[[#All],[Material]:[venta nueva]],38,FALSE),0)</f>
        <v>0</v>
      </c>
    </row>
    <row r="1364" spans="1:20" hidden="1" x14ac:dyDescent="0.35">
      <c r="A1364">
        <f t="shared" si="65"/>
        <v>1020990</v>
      </c>
      <c r="B1364" s="6" t="s">
        <v>1271</v>
      </c>
      <c r="C1364" s="7" t="s">
        <v>553</v>
      </c>
      <c r="D1364" s="7" t="s">
        <v>1097</v>
      </c>
      <c r="E1364" s="7" t="s">
        <v>97</v>
      </c>
      <c r="F1364" s="7" t="s">
        <v>98</v>
      </c>
      <c r="G1364" s="7" t="s">
        <v>1076</v>
      </c>
      <c r="H1364" s="7" t="s">
        <v>1004</v>
      </c>
      <c r="I1364" s="6" t="s">
        <v>16</v>
      </c>
      <c r="J1364" s="1"/>
      <c r="K1364" s="1"/>
      <c r="L1364" s="1"/>
      <c r="M1364" s="1"/>
      <c r="N1364" s="1"/>
      <c r="O1364" s="1"/>
      <c r="P1364" s="1"/>
      <c r="Q1364" s="12">
        <v>13287.178</v>
      </c>
      <c r="R1364" s="29">
        <f t="shared" si="66"/>
        <v>0</v>
      </c>
      <c r="S1364" t="str">
        <f t="shared" si="67"/>
        <v>OK</v>
      </c>
      <c r="T1364" s="10">
        <f>IFERROR(VLOOKUP(A1364,[1]!Tabla1[[#All],[Material]:[venta nueva]],38,FALSE),0)</f>
        <v>0</v>
      </c>
    </row>
    <row r="1365" spans="1:20" hidden="1" x14ac:dyDescent="0.35">
      <c r="A1365">
        <f t="shared" si="65"/>
        <v>1021012</v>
      </c>
      <c r="B1365" s="6" t="s">
        <v>1271</v>
      </c>
      <c r="C1365" s="7" t="s">
        <v>553</v>
      </c>
      <c r="D1365" s="7" t="s">
        <v>1097</v>
      </c>
      <c r="E1365" s="7" t="s">
        <v>103</v>
      </c>
      <c r="F1365" s="7" t="s">
        <v>104</v>
      </c>
      <c r="G1365" s="7" t="s">
        <v>1079</v>
      </c>
      <c r="H1365" s="7" t="s">
        <v>1007</v>
      </c>
      <c r="I1365" s="6" t="s">
        <v>12</v>
      </c>
      <c r="J1365" s="1"/>
      <c r="K1365" s="1"/>
      <c r="L1365" s="1"/>
      <c r="M1365" s="1"/>
      <c r="N1365" s="1"/>
      <c r="O1365" s="1"/>
      <c r="P1365" s="1"/>
      <c r="Q1365" s="12">
        <v>57002.531999999999</v>
      </c>
      <c r="R1365" s="29">
        <f t="shared" si="66"/>
        <v>0</v>
      </c>
      <c r="S1365" t="str">
        <f t="shared" si="67"/>
        <v>OK</v>
      </c>
      <c r="T1365" s="10">
        <f>IFERROR(VLOOKUP(A1365,[1]!Tabla1[[#All],[Material]:[venta nueva]],38,FALSE),0)</f>
        <v>0</v>
      </c>
    </row>
    <row r="1366" spans="1:20" hidden="1" x14ac:dyDescent="0.35">
      <c r="A1366">
        <f t="shared" si="65"/>
        <v>1021020</v>
      </c>
      <c r="B1366" s="6" t="s">
        <v>1271</v>
      </c>
      <c r="C1366" s="7" t="s">
        <v>553</v>
      </c>
      <c r="D1366" s="7" t="s">
        <v>1097</v>
      </c>
      <c r="E1366" s="7" t="s">
        <v>105</v>
      </c>
      <c r="F1366" s="7" t="s">
        <v>478</v>
      </c>
      <c r="G1366" s="7" t="s">
        <v>1079</v>
      </c>
      <c r="H1366" s="7" t="s">
        <v>1007</v>
      </c>
      <c r="I1366" s="6" t="s">
        <v>10</v>
      </c>
      <c r="J1366" s="1"/>
      <c r="K1366" s="1"/>
      <c r="L1366" s="1"/>
      <c r="M1366" s="1"/>
      <c r="N1366" s="1"/>
      <c r="O1366" s="1"/>
      <c r="P1366" s="1"/>
      <c r="Q1366" s="12">
        <v>163.69900000000001</v>
      </c>
      <c r="R1366" s="29">
        <f t="shared" si="66"/>
        <v>0</v>
      </c>
      <c r="S1366" t="str">
        <f t="shared" si="67"/>
        <v>OK</v>
      </c>
      <c r="T1366" s="10">
        <f>IFERROR(VLOOKUP(A1366,[1]!Tabla1[[#All],[Material]:[venta nueva]],38,FALSE),0)</f>
        <v>0</v>
      </c>
    </row>
    <row r="1367" spans="1:20" hidden="1" x14ac:dyDescent="0.35">
      <c r="A1367">
        <f t="shared" si="65"/>
        <v>1021023</v>
      </c>
      <c r="B1367" s="6" t="s">
        <v>1271</v>
      </c>
      <c r="C1367" s="7" t="s">
        <v>553</v>
      </c>
      <c r="D1367" s="7" t="s">
        <v>1097</v>
      </c>
      <c r="E1367" s="7" t="s">
        <v>106</v>
      </c>
      <c r="F1367" s="7" t="s">
        <v>483</v>
      </c>
      <c r="G1367" s="7" t="s">
        <v>1078</v>
      </c>
      <c r="H1367" s="7" t="s">
        <v>1009</v>
      </c>
      <c r="I1367" s="6" t="s">
        <v>11</v>
      </c>
      <c r="J1367" s="1"/>
      <c r="K1367" s="1"/>
      <c r="L1367" s="1"/>
      <c r="M1367" s="1"/>
      <c r="N1367" s="1"/>
      <c r="O1367" s="1"/>
      <c r="P1367" s="1"/>
      <c r="Q1367" s="12">
        <v>136641.03099999999</v>
      </c>
      <c r="R1367" s="29">
        <f t="shared" si="66"/>
        <v>0</v>
      </c>
      <c r="S1367" t="str">
        <f t="shared" si="67"/>
        <v>OK</v>
      </c>
      <c r="T1367" s="10">
        <f>IFERROR(VLOOKUP(A1367,[1]!Tabla1[[#All],[Material]:[venta nueva]],38,FALSE),0)</f>
        <v>0</v>
      </c>
    </row>
    <row r="1368" spans="1:20" hidden="1" x14ac:dyDescent="0.35">
      <c r="A1368">
        <f t="shared" si="65"/>
        <v>1021026</v>
      </c>
      <c r="B1368" s="6" t="s">
        <v>1271</v>
      </c>
      <c r="C1368" s="7" t="s">
        <v>553</v>
      </c>
      <c r="D1368" s="7" t="s">
        <v>1097</v>
      </c>
      <c r="E1368" s="7" t="s">
        <v>524</v>
      </c>
      <c r="F1368" s="7" t="s">
        <v>525</v>
      </c>
      <c r="G1368" s="7" t="s">
        <v>1078</v>
      </c>
      <c r="H1368" s="7" t="s">
        <v>1009</v>
      </c>
      <c r="I1368" s="6" t="s">
        <v>10</v>
      </c>
      <c r="J1368" s="1"/>
      <c r="K1368" s="1"/>
      <c r="L1368" s="1"/>
      <c r="M1368" s="1"/>
      <c r="N1368" s="1"/>
      <c r="O1368" s="1"/>
      <c r="P1368" s="1"/>
      <c r="Q1368" s="12">
        <v>43337.171000000002</v>
      </c>
      <c r="R1368" s="29">
        <f t="shared" si="66"/>
        <v>0</v>
      </c>
      <c r="S1368" t="str">
        <f t="shared" si="67"/>
        <v>OK</v>
      </c>
      <c r="T1368" s="10">
        <f>IFERROR(VLOOKUP(A1368,[1]!Tabla1[[#All],[Material]:[venta nueva]],38,FALSE),0)</f>
        <v>0</v>
      </c>
    </row>
    <row r="1369" spans="1:20" hidden="1" x14ac:dyDescent="0.35">
      <c r="A1369">
        <f t="shared" si="65"/>
        <v>1021039</v>
      </c>
      <c r="B1369" s="6" t="s">
        <v>1271</v>
      </c>
      <c r="C1369" s="7" t="s">
        <v>553</v>
      </c>
      <c r="D1369" s="7" t="s">
        <v>1097</v>
      </c>
      <c r="E1369" s="7" t="s">
        <v>107</v>
      </c>
      <c r="F1369" s="7" t="s">
        <v>484</v>
      </c>
      <c r="G1369" s="7" t="s">
        <v>1080</v>
      </c>
      <c r="H1369" s="7" t="s">
        <v>1024</v>
      </c>
      <c r="I1369" s="6" t="s">
        <v>11</v>
      </c>
      <c r="J1369" s="1"/>
      <c r="K1369" s="1"/>
      <c r="L1369" s="1"/>
      <c r="M1369" s="1"/>
      <c r="N1369" s="1"/>
      <c r="O1369" s="1"/>
      <c r="P1369" s="1"/>
      <c r="Q1369" s="12">
        <v>23999.998</v>
      </c>
      <c r="R1369" s="29">
        <f t="shared" si="66"/>
        <v>0</v>
      </c>
      <c r="S1369" t="str">
        <f t="shared" si="67"/>
        <v>OK</v>
      </c>
      <c r="T1369" s="10">
        <f>IFERROR(VLOOKUP(A1369,[1]!Tabla1[[#All],[Material]:[venta nueva]],38,FALSE),0)</f>
        <v>0</v>
      </c>
    </row>
    <row r="1370" spans="1:20" hidden="1" x14ac:dyDescent="0.35">
      <c r="A1370">
        <f t="shared" si="65"/>
        <v>1021045</v>
      </c>
      <c r="B1370" s="6" t="s">
        <v>1271</v>
      </c>
      <c r="C1370" s="7" t="s">
        <v>553</v>
      </c>
      <c r="D1370" s="7" t="s">
        <v>1097</v>
      </c>
      <c r="E1370" s="7" t="s">
        <v>108</v>
      </c>
      <c r="F1370" s="7" t="s">
        <v>109</v>
      </c>
      <c r="G1370" s="7" t="s">
        <v>1086</v>
      </c>
      <c r="H1370" s="7" t="s">
        <v>1025</v>
      </c>
      <c r="I1370" s="6" t="s">
        <v>12</v>
      </c>
      <c r="J1370" s="1"/>
      <c r="K1370" s="1"/>
      <c r="L1370" s="1"/>
      <c r="M1370" s="1"/>
      <c r="N1370" s="1"/>
      <c r="O1370" s="1"/>
      <c r="P1370" s="1"/>
      <c r="Q1370" s="12">
        <v>14961.937</v>
      </c>
      <c r="R1370" s="29">
        <f t="shared" si="66"/>
        <v>0</v>
      </c>
      <c r="S1370" t="str">
        <f t="shared" si="67"/>
        <v>OK</v>
      </c>
      <c r="T1370" s="10">
        <f>IFERROR(VLOOKUP(A1370,[1]!Tabla1[[#All],[Material]:[venta nueva]],38,FALSE),0)</f>
        <v>0</v>
      </c>
    </row>
    <row r="1371" spans="1:20" hidden="1" x14ac:dyDescent="0.35">
      <c r="A1371">
        <f t="shared" si="65"/>
        <v>1021046</v>
      </c>
      <c r="B1371" s="6" t="s">
        <v>1271</v>
      </c>
      <c r="C1371" s="7" t="s">
        <v>553</v>
      </c>
      <c r="D1371" s="7" t="s">
        <v>1097</v>
      </c>
      <c r="E1371" s="7" t="s">
        <v>110</v>
      </c>
      <c r="F1371" s="7" t="s">
        <v>111</v>
      </c>
      <c r="G1371" s="7" t="s">
        <v>1086</v>
      </c>
      <c r="H1371" s="7" t="s">
        <v>1025</v>
      </c>
      <c r="I1371" s="6" t="s">
        <v>12</v>
      </c>
      <c r="J1371" s="1"/>
      <c r="K1371" s="1"/>
      <c r="L1371" s="1"/>
      <c r="M1371" s="1"/>
      <c r="N1371" s="1"/>
      <c r="O1371" s="1"/>
      <c r="P1371" s="1"/>
      <c r="Q1371" s="12">
        <v>37696.722999999998</v>
      </c>
      <c r="R1371" s="29">
        <f t="shared" si="66"/>
        <v>0</v>
      </c>
      <c r="S1371" t="str">
        <f t="shared" si="67"/>
        <v>OK</v>
      </c>
      <c r="T1371" s="10">
        <f>IFERROR(VLOOKUP(A1371,[1]!Tabla1[[#All],[Material]:[venta nueva]],38,FALSE),0)</f>
        <v>0</v>
      </c>
    </row>
    <row r="1372" spans="1:20" hidden="1" x14ac:dyDescent="0.35">
      <c r="A1372">
        <f t="shared" si="65"/>
        <v>1021077</v>
      </c>
      <c r="B1372" s="6" t="s">
        <v>1271</v>
      </c>
      <c r="C1372" s="7" t="s">
        <v>553</v>
      </c>
      <c r="D1372" s="7" t="s">
        <v>1097</v>
      </c>
      <c r="E1372" s="7" t="s">
        <v>536</v>
      </c>
      <c r="F1372" s="7" t="s">
        <v>243</v>
      </c>
      <c r="G1372" s="7" t="s">
        <v>1078</v>
      </c>
      <c r="H1372" s="7" t="s">
        <v>1009</v>
      </c>
      <c r="I1372" s="6" t="s">
        <v>11</v>
      </c>
      <c r="J1372" s="1"/>
      <c r="K1372" s="1"/>
      <c r="L1372" s="1"/>
      <c r="M1372" s="1"/>
      <c r="N1372" s="1"/>
      <c r="O1372" s="1"/>
      <c r="P1372" s="1"/>
      <c r="Q1372" s="12">
        <v>119656.591</v>
      </c>
      <c r="R1372" s="29">
        <f t="shared" si="66"/>
        <v>0</v>
      </c>
      <c r="S1372" t="str">
        <f t="shared" si="67"/>
        <v>OK</v>
      </c>
      <c r="T1372" s="10">
        <f>IFERROR(VLOOKUP(A1372,[1]!Tabla1[[#All],[Material]:[venta nueva]],38,FALSE),0)</f>
        <v>0</v>
      </c>
    </row>
    <row r="1373" spans="1:20" hidden="1" x14ac:dyDescent="0.35">
      <c r="A1373">
        <f t="shared" si="65"/>
        <v>1021078</v>
      </c>
      <c r="B1373" s="6" t="s">
        <v>1271</v>
      </c>
      <c r="C1373" s="7" t="s">
        <v>553</v>
      </c>
      <c r="D1373" s="7" t="s">
        <v>1097</v>
      </c>
      <c r="E1373" s="7" t="s">
        <v>486</v>
      </c>
      <c r="F1373" s="7" t="s">
        <v>487</v>
      </c>
      <c r="G1373" s="7" t="s">
        <v>1081</v>
      </c>
      <c r="H1373" s="7" t="s">
        <v>1010</v>
      </c>
      <c r="I1373" s="6" t="s">
        <v>11</v>
      </c>
      <c r="J1373" s="1"/>
      <c r="K1373" s="1"/>
      <c r="L1373" s="1"/>
      <c r="M1373" s="1"/>
      <c r="N1373" s="1"/>
      <c r="O1373" s="1"/>
      <c r="P1373" s="1"/>
      <c r="Q1373" s="12">
        <v>57296.345999999998</v>
      </c>
      <c r="R1373" s="29">
        <f t="shared" si="66"/>
        <v>0</v>
      </c>
      <c r="S1373" t="str">
        <f t="shared" si="67"/>
        <v>OK</v>
      </c>
      <c r="T1373" s="10">
        <f>IFERROR(VLOOKUP(A1373,[1]!Tabla1[[#All],[Material]:[venta nueva]],38,FALSE),0)</f>
        <v>0</v>
      </c>
    </row>
    <row r="1374" spans="1:20" hidden="1" x14ac:dyDescent="0.35">
      <c r="A1374">
        <f t="shared" si="65"/>
        <v>1021085</v>
      </c>
      <c r="B1374" s="6" t="s">
        <v>1271</v>
      </c>
      <c r="C1374" s="7" t="s">
        <v>553</v>
      </c>
      <c r="D1374" s="7" t="s">
        <v>1097</v>
      </c>
      <c r="E1374" s="7" t="s">
        <v>114</v>
      </c>
      <c r="F1374" s="7" t="s">
        <v>115</v>
      </c>
      <c r="G1374" s="7" t="s">
        <v>1078</v>
      </c>
      <c r="H1374" s="7" t="s">
        <v>1009</v>
      </c>
      <c r="I1374" s="6" t="s">
        <v>11</v>
      </c>
      <c r="J1374" s="1"/>
      <c r="K1374" s="1"/>
      <c r="L1374" s="1"/>
      <c r="M1374" s="1"/>
      <c r="N1374" s="1"/>
      <c r="O1374" s="1"/>
      <c r="P1374" s="1"/>
      <c r="Q1374" s="12">
        <v>15045.581</v>
      </c>
      <c r="R1374" s="29">
        <f t="shared" si="66"/>
        <v>0</v>
      </c>
      <c r="S1374" t="str">
        <f t="shared" si="67"/>
        <v>OK</v>
      </c>
      <c r="T1374" s="10">
        <f>IFERROR(VLOOKUP(A1374,[1]!Tabla1[[#All],[Material]:[venta nueva]],38,FALSE),0)</f>
        <v>0</v>
      </c>
    </row>
    <row r="1375" spans="1:20" hidden="1" x14ac:dyDescent="0.35">
      <c r="A1375">
        <f t="shared" si="65"/>
        <v>1021092</v>
      </c>
      <c r="B1375" s="6" t="s">
        <v>1271</v>
      </c>
      <c r="C1375" s="7" t="s">
        <v>553</v>
      </c>
      <c r="D1375" s="7" t="s">
        <v>1097</v>
      </c>
      <c r="E1375" s="7" t="s">
        <v>116</v>
      </c>
      <c r="F1375" s="7" t="s">
        <v>117</v>
      </c>
      <c r="G1375" s="7" t="s">
        <v>1081</v>
      </c>
      <c r="H1375" s="7" t="s">
        <v>1010</v>
      </c>
      <c r="I1375" s="6" t="s">
        <v>11</v>
      </c>
      <c r="J1375" s="1"/>
      <c r="K1375" s="1"/>
      <c r="L1375" s="1"/>
      <c r="M1375" s="1"/>
      <c r="N1375" s="1"/>
      <c r="O1375" s="1"/>
      <c r="P1375" s="1"/>
      <c r="Q1375" s="12">
        <v>23096.585999999999</v>
      </c>
      <c r="R1375" s="29">
        <f t="shared" si="66"/>
        <v>0</v>
      </c>
      <c r="S1375" t="str">
        <f t="shared" si="67"/>
        <v>OK</v>
      </c>
      <c r="T1375" s="10">
        <f>IFERROR(VLOOKUP(A1375,[1]!Tabla1[[#All],[Material]:[venta nueva]],38,FALSE),0)</f>
        <v>0</v>
      </c>
    </row>
    <row r="1376" spans="1:20" hidden="1" x14ac:dyDescent="0.35">
      <c r="A1376">
        <f t="shared" si="65"/>
        <v>1021105</v>
      </c>
      <c r="B1376" s="6" t="s">
        <v>1271</v>
      </c>
      <c r="C1376" s="7" t="s">
        <v>553</v>
      </c>
      <c r="D1376" s="7" t="s">
        <v>1097</v>
      </c>
      <c r="E1376" s="7" t="s">
        <v>118</v>
      </c>
      <c r="F1376" s="7" t="s">
        <v>119</v>
      </c>
      <c r="G1376" s="7" t="s">
        <v>1069</v>
      </c>
      <c r="H1376" s="7" t="s">
        <v>1026</v>
      </c>
      <c r="I1376" s="6" t="s">
        <v>11</v>
      </c>
      <c r="J1376" s="1"/>
      <c r="K1376" s="1"/>
      <c r="L1376" s="1"/>
      <c r="M1376" s="1"/>
      <c r="N1376" s="1"/>
      <c r="O1376" s="1"/>
      <c r="P1376" s="1"/>
      <c r="Q1376" s="12">
        <v>19581.591</v>
      </c>
      <c r="R1376" s="29">
        <f t="shared" si="66"/>
        <v>0</v>
      </c>
      <c r="S1376" t="str">
        <f t="shared" si="67"/>
        <v>OK</v>
      </c>
      <c r="T1376" s="10">
        <f>IFERROR(VLOOKUP(A1376,[1]!Tabla1[[#All],[Material]:[venta nueva]],38,FALSE),0)</f>
        <v>0</v>
      </c>
    </row>
    <row r="1377" spans="1:20" hidden="1" x14ac:dyDescent="0.35">
      <c r="A1377">
        <f t="shared" si="65"/>
        <v>1021106</v>
      </c>
      <c r="B1377" s="6" t="s">
        <v>1271</v>
      </c>
      <c r="C1377" s="7" t="s">
        <v>553</v>
      </c>
      <c r="D1377" s="7" t="s">
        <v>1097</v>
      </c>
      <c r="E1377" s="7" t="s">
        <v>120</v>
      </c>
      <c r="F1377" s="7" t="s">
        <v>187</v>
      </c>
      <c r="G1377" s="7" t="s">
        <v>1069</v>
      </c>
      <c r="H1377" s="7" t="s">
        <v>1026</v>
      </c>
      <c r="I1377" s="6" t="s">
        <v>11</v>
      </c>
      <c r="J1377" s="1"/>
      <c r="K1377" s="1"/>
      <c r="L1377" s="1"/>
      <c r="M1377" s="1"/>
      <c r="N1377" s="1"/>
      <c r="O1377" s="1"/>
      <c r="P1377" s="1"/>
      <c r="Q1377" s="12">
        <v>115498.605</v>
      </c>
      <c r="R1377" s="29">
        <f t="shared" si="66"/>
        <v>0</v>
      </c>
      <c r="S1377" t="str">
        <f t="shared" si="67"/>
        <v>OK</v>
      </c>
      <c r="T1377" s="10">
        <f>IFERROR(VLOOKUP(A1377,[1]!Tabla1[[#All],[Material]:[venta nueva]],38,FALSE),0)</f>
        <v>0</v>
      </c>
    </row>
    <row r="1378" spans="1:20" hidden="1" x14ac:dyDescent="0.35">
      <c r="A1378">
        <f t="shared" si="65"/>
        <v>1021115</v>
      </c>
      <c r="B1378" s="6" t="s">
        <v>1271</v>
      </c>
      <c r="C1378" s="7" t="s">
        <v>553</v>
      </c>
      <c r="D1378" s="7" t="s">
        <v>1097</v>
      </c>
      <c r="E1378" s="7" t="s">
        <v>123</v>
      </c>
      <c r="F1378" s="7" t="s">
        <v>124</v>
      </c>
      <c r="G1378" s="7" t="s">
        <v>1069</v>
      </c>
      <c r="H1378" s="7" t="s">
        <v>1026</v>
      </c>
      <c r="I1378" s="6" t="s">
        <v>14</v>
      </c>
      <c r="J1378" s="1"/>
      <c r="K1378" s="1"/>
      <c r="L1378" s="1"/>
      <c r="M1378" s="1"/>
      <c r="N1378" s="1"/>
      <c r="O1378" s="1"/>
      <c r="P1378" s="1"/>
      <c r="Q1378" s="12">
        <v>73773.538</v>
      </c>
      <c r="R1378" s="29">
        <f t="shared" si="66"/>
        <v>0</v>
      </c>
      <c r="S1378" t="str">
        <f t="shared" si="67"/>
        <v>OK</v>
      </c>
      <c r="T1378" s="10">
        <f>IFERROR(VLOOKUP(A1378,[1]!Tabla1[[#All],[Material]:[venta nueva]],38,FALSE),0)</f>
        <v>0</v>
      </c>
    </row>
    <row r="1379" spans="1:20" hidden="1" x14ac:dyDescent="0.35">
      <c r="A1379">
        <f t="shared" si="65"/>
        <v>1021136</v>
      </c>
      <c r="B1379" s="6" t="s">
        <v>1271</v>
      </c>
      <c r="C1379" s="7" t="s">
        <v>553</v>
      </c>
      <c r="D1379" s="7" t="s">
        <v>1097</v>
      </c>
      <c r="E1379" s="7" t="s">
        <v>125</v>
      </c>
      <c r="F1379" s="7" t="s">
        <v>126</v>
      </c>
      <c r="G1379" s="7" t="s">
        <v>1069</v>
      </c>
      <c r="H1379" s="7" t="s">
        <v>1026</v>
      </c>
      <c r="I1379" s="6" t="s">
        <v>16</v>
      </c>
      <c r="J1379" s="1"/>
      <c r="K1379" s="1"/>
      <c r="L1379" s="1"/>
      <c r="M1379" s="1"/>
      <c r="N1379" s="1"/>
      <c r="O1379" s="1"/>
      <c r="P1379" s="1"/>
      <c r="Q1379" s="12">
        <v>3826.998</v>
      </c>
      <c r="R1379" s="29">
        <f t="shared" si="66"/>
        <v>0</v>
      </c>
      <c r="S1379" t="str">
        <f t="shared" si="67"/>
        <v>OK</v>
      </c>
      <c r="T1379" s="10">
        <f>IFERROR(VLOOKUP(A1379,[1]!Tabla1[[#All],[Material]:[venta nueva]],38,FALSE),0)</f>
        <v>0</v>
      </c>
    </row>
    <row r="1380" spans="1:20" hidden="1" x14ac:dyDescent="0.35">
      <c r="A1380">
        <f t="shared" si="65"/>
        <v>1021149</v>
      </c>
      <c r="B1380" s="6" t="s">
        <v>1271</v>
      </c>
      <c r="C1380" s="7" t="s">
        <v>553</v>
      </c>
      <c r="D1380" s="7" t="s">
        <v>1097</v>
      </c>
      <c r="E1380" s="7" t="s">
        <v>127</v>
      </c>
      <c r="F1380" s="7" t="s">
        <v>128</v>
      </c>
      <c r="G1380" s="7" t="s">
        <v>1084</v>
      </c>
      <c r="H1380" s="7" t="s">
        <v>1017</v>
      </c>
      <c r="I1380" s="6" t="s">
        <v>12</v>
      </c>
      <c r="J1380" s="1"/>
      <c r="K1380" s="1"/>
      <c r="L1380" s="1"/>
      <c r="M1380" s="1"/>
      <c r="N1380" s="1"/>
      <c r="O1380" s="1"/>
      <c r="P1380" s="1"/>
      <c r="Q1380" s="12">
        <v>27650.187999999998</v>
      </c>
      <c r="R1380" s="29">
        <f t="shared" si="66"/>
        <v>0</v>
      </c>
      <c r="S1380" t="str">
        <f t="shared" si="67"/>
        <v>OK</v>
      </c>
      <c r="T1380" s="10">
        <f>IFERROR(VLOOKUP(A1380,[1]!Tabla1[[#All],[Material]:[venta nueva]],38,FALSE),0)</f>
        <v>0</v>
      </c>
    </row>
    <row r="1381" spans="1:20" hidden="1" x14ac:dyDescent="0.35">
      <c r="A1381">
        <f t="shared" si="65"/>
        <v>1021150</v>
      </c>
      <c r="B1381" s="6" t="s">
        <v>1271</v>
      </c>
      <c r="C1381" s="7" t="s">
        <v>553</v>
      </c>
      <c r="D1381" s="7" t="s">
        <v>1097</v>
      </c>
      <c r="E1381" s="7" t="s">
        <v>129</v>
      </c>
      <c r="F1381" s="7" t="s">
        <v>130</v>
      </c>
      <c r="G1381" s="7" t="s">
        <v>1084</v>
      </c>
      <c r="H1381" s="7" t="s">
        <v>1017</v>
      </c>
      <c r="I1381" s="6" t="s">
        <v>12</v>
      </c>
      <c r="J1381" s="1"/>
      <c r="K1381" s="1"/>
      <c r="L1381" s="1"/>
      <c r="M1381" s="1"/>
      <c r="N1381" s="1"/>
      <c r="O1381" s="1"/>
      <c r="P1381" s="1"/>
      <c r="Q1381" s="12">
        <v>43957.942999999999</v>
      </c>
      <c r="R1381" s="29">
        <f t="shared" si="66"/>
        <v>0</v>
      </c>
      <c r="S1381" t="str">
        <f t="shared" si="67"/>
        <v>OK</v>
      </c>
      <c r="T1381" s="10">
        <f>IFERROR(VLOOKUP(A1381,[1]!Tabla1[[#All],[Material]:[venta nueva]],38,FALSE),0)</f>
        <v>0</v>
      </c>
    </row>
    <row r="1382" spans="1:20" hidden="1" x14ac:dyDescent="0.35">
      <c r="A1382">
        <f t="shared" si="65"/>
        <v>1021151</v>
      </c>
      <c r="B1382" s="6" t="s">
        <v>1271</v>
      </c>
      <c r="C1382" s="7" t="s">
        <v>553</v>
      </c>
      <c r="D1382" s="7" t="s">
        <v>1097</v>
      </c>
      <c r="E1382" s="7" t="s">
        <v>131</v>
      </c>
      <c r="F1382" s="7" t="s">
        <v>132</v>
      </c>
      <c r="G1382" s="7" t="s">
        <v>1084</v>
      </c>
      <c r="H1382" s="7" t="s">
        <v>1028</v>
      </c>
      <c r="I1382" s="6" t="s">
        <v>12</v>
      </c>
      <c r="J1382" s="1"/>
      <c r="K1382" s="1"/>
      <c r="L1382" s="1"/>
      <c r="M1382" s="1"/>
      <c r="N1382" s="1"/>
      <c r="O1382" s="1"/>
      <c r="P1382" s="1"/>
      <c r="Q1382" s="12">
        <v>20172.467000000001</v>
      </c>
      <c r="R1382" s="29">
        <f t="shared" si="66"/>
        <v>0</v>
      </c>
      <c r="S1382" t="str">
        <f t="shared" si="67"/>
        <v>OK</v>
      </c>
      <c r="T1382" s="10">
        <f>IFERROR(VLOOKUP(A1382,[1]!Tabla1[[#All],[Material]:[venta nueva]],38,FALSE),0)</f>
        <v>0</v>
      </c>
    </row>
    <row r="1383" spans="1:20" hidden="1" x14ac:dyDescent="0.35">
      <c r="A1383">
        <f t="shared" si="65"/>
        <v>1021152</v>
      </c>
      <c r="B1383" s="6" t="s">
        <v>1271</v>
      </c>
      <c r="C1383" s="7" t="s">
        <v>553</v>
      </c>
      <c r="D1383" s="7" t="s">
        <v>1097</v>
      </c>
      <c r="E1383" s="7" t="s">
        <v>133</v>
      </c>
      <c r="F1383" s="7" t="s">
        <v>134</v>
      </c>
      <c r="G1383" s="7" t="s">
        <v>1084</v>
      </c>
      <c r="H1383" s="7" t="s">
        <v>1028</v>
      </c>
      <c r="I1383" s="6" t="s">
        <v>12</v>
      </c>
      <c r="J1383" s="1"/>
      <c r="K1383" s="1"/>
      <c r="L1383" s="1"/>
      <c r="M1383" s="1"/>
      <c r="N1383" s="1"/>
      <c r="O1383" s="1"/>
      <c r="P1383" s="1"/>
      <c r="Q1383" s="12">
        <v>20215.848000000002</v>
      </c>
      <c r="R1383" s="29">
        <f t="shared" si="66"/>
        <v>0</v>
      </c>
      <c r="S1383" t="str">
        <f t="shared" si="67"/>
        <v>OK</v>
      </c>
      <c r="T1383" s="10">
        <f>IFERROR(VLOOKUP(A1383,[1]!Tabla1[[#All],[Material]:[venta nueva]],38,FALSE),0)</f>
        <v>0</v>
      </c>
    </row>
    <row r="1384" spans="1:20" hidden="1" x14ac:dyDescent="0.35">
      <c r="A1384">
        <f t="shared" si="65"/>
        <v>1021156</v>
      </c>
      <c r="B1384" s="6" t="s">
        <v>1271</v>
      </c>
      <c r="C1384" s="7" t="s">
        <v>553</v>
      </c>
      <c r="D1384" s="7" t="s">
        <v>1097</v>
      </c>
      <c r="E1384" s="7" t="s">
        <v>135</v>
      </c>
      <c r="F1384" s="7" t="s">
        <v>136</v>
      </c>
      <c r="G1384" s="7" t="s">
        <v>1084</v>
      </c>
      <c r="H1384" s="7" t="s">
        <v>1017</v>
      </c>
      <c r="I1384" s="6" t="s">
        <v>12</v>
      </c>
      <c r="J1384" s="1"/>
      <c r="K1384" s="1"/>
      <c r="L1384" s="1"/>
      <c r="M1384" s="1"/>
      <c r="N1384" s="1"/>
      <c r="O1384" s="1"/>
      <c r="P1384" s="1"/>
      <c r="Q1384" s="12">
        <v>51430.375</v>
      </c>
      <c r="R1384" s="29">
        <f t="shared" si="66"/>
        <v>0</v>
      </c>
      <c r="S1384" t="str">
        <f t="shared" si="67"/>
        <v>OK</v>
      </c>
      <c r="T1384" s="10">
        <f>IFERROR(VLOOKUP(A1384,[1]!Tabla1[[#All],[Material]:[venta nueva]],38,FALSE),0)</f>
        <v>0</v>
      </c>
    </row>
    <row r="1385" spans="1:20" hidden="1" x14ac:dyDescent="0.35">
      <c r="A1385">
        <f t="shared" si="65"/>
        <v>1021187</v>
      </c>
      <c r="B1385" s="6" t="s">
        <v>1271</v>
      </c>
      <c r="C1385" s="7" t="s">
        <v>553</v>
      </c>
      <c r="D1385" s="7" t="s">
        <v>1097</v>
      </c>
      <c r="E1385" s="7" t="s">
        <v>137</v>
      </c>
      <c r="F1385" s="7" t="s">
        <v>138</v>
      </c>
      <c r="G1385" s="7" t="s">
        <v>1080</v>
      </c>
      <c r="H1385" s="7" t="s">
        <v>1029</v>
      </c>
      <c r="I1385" s="6" t="s">
        <v>11</v>
      </c>
      <c r="J1385" s="1"/>
      <c r="K1385" s="1"/>
      <c r="L1385" s="1"/>
      <c r="M1385" s="1"/>
      <c r="N1385" s="1"/>
      <c r="O1385" s="1"/>
      <c r="P1385" s="1"/>
      <c r="Q1385" s="12">
        <v>14182.822</v>
      </c>
      <c r="R1385" s="29">
        <f t="shared" si="66"/>
        <v>0</v>
      </c>
      <c r="S1385" t="str">
        <f t="shared" si="67"/>
        <v>OK</v>
      </c>
      <c r="T1385" s="10">
        <f>IFERROR(VLOOKUP(A1385,[1]!Tabla1[[#All],[Material]:[venta nueva]],38,FALSE),0)</f>
        <v>0</v>
      </c>
    </row>
    <row r="1386" spans="1:20" hidden="1" x14ac:dyDescent="0.35">
      <c r="A1386">
        <f t="shared" si="65"/>
        <v>1021204</v>
      </c>
      <c r="B1386" s="6" t="s">
        <v>1271</v>
      </c>
      <c r="C1386" s="7" t="s">
        <v>553</v>
      </c>
      <c r="D1386" s="7" t="s">
        <v>1097</v>
      </c>
      <c r="E1386" s="7" t="s">
        <v>474</v>
      </c>
      <c r="F1386" s="7" t="s">
        <v>28</v>
      </c>
      <c r="G1386" s="7" t="s">
        <v>1078</v>
      </c>
      <c r="H1386" s="7" t="s">
        <v>1006</v>
      </c>
      <c r="I1386" s="6" t="s">
        <v>14</v>
      </c>
      <c r="J1386" s="1"/>
      <c r="K1386" s="1"/>
      <c r="L1386" s="1"/>
      <c r="M1386" s="1"/>
      <c r="N1386" s="1"/>
      <c r="O1386" s="1"/>
      <c r="P1386" s="1"/>
      <c r="Q1386" s="12">
        <v>2080.0010000000002</v>
      </c>
      <c r="R1386" s="29">
        <f t="shared" si="66"/>
        <v>0</v>
      </c>
      <c r="S1386" t="str">
        <f t="shared" si="67"/>
        <v>OK</v>
      </c>
      <c r="T1386" s="10">
        <f>IFERROR(VLOOKUP(A1386,[1]!Tabla1[[#All],[Material]:[venta nueva]],38,FALSE),0)</f>
        <v>0</v>
      </c>
    </row>
    <row r="1387" spans="1:20" hidden="1" x14ac:dyDescent="0.35">
      <c r="A1387">
        <f t="shared" si="65"/>
        <v>1021237</v>
      </c>
      <c r="B1387" s="6" t="s">
        <v>1271</v>
      </c>
      <c r="C1387" s="7" t="s">
        <v>553</v>
      </c>
      <c r="D1387" s="7" t="s">
        <v>1097</v>
      </c>
      <c r="E1387" s="7" t="s">
        <v>139</v>
      </c>
      <c r="F1387" s="7" t="s">
        <v>140</v>
      </c>
      <c r="G1387" s="7" t="s">
        <v>1081</v>
      </c>
      <c r="H1387" s="7" t="s">
        <v>1010</v>
      </c>
      <c r="I1387" s="6" t="s">
        <v>9</v>
      </c>
      <c r="J1387" s="1"/>
      <c r="K1387" s="1"/>
      <c r="L1387" s="1"/>
      <c r="M1387" s="1"/>
      <c r="N1387" s="1"/>
      <c r="O1387" s="1"/>
      <c r="P1387" s="1"/>
      <c r="Q1387" s="12">
        <v>11599.999</v>
      </c>
      <c r="R1387" s="29">
        <f t="shared" si="66"/>
        <v>0</v>
      </c>
      <c r="S1387" t="str">
        <f t="shared" si="67"/>
        <v>OK</v>
      </c>
      <c r="T1387" s="10">
        <f>IFERROR(VLOOKUP(A1387,[1]!Tabla1[[#All],[Material]:[venta nueva]],38,FALSE),0)</f>
        <v>0</v>
      </c>
    </row>
    <row r="1388" spans="1:20" hidden="1" x14ac:dyDescent="0.35">
      <c r="A1388">
        <f t="shared" si="65"/>
        <v>1021263</v>
      </c>
      <c r="B1388" s="6" t="s">
        <v>1271</v>
      </c>
      <c r="C1388" s="7" t="s">
        <v>553</v>
      </c>
      <c r="D1388" s="7" t="s">
        <v>1097</v>
      </c>
      <c r="E1388" s="7" t="s">
        <v>141</v>
      </c>
      <c r="F1388" s="7" t="s">
        <v>96</v>
      </c>
      <c r="G1388" s="7" t="s">
        <v>1076</v>
      </c>
      <c r="H1388" s="7" t="s">
        <v>1022</v>
      </c>
      <c r="I1388" s="6" t="s">
        <v>9</v>
      </c>
      <c r="J1388" s="1"/>
      <c r="K1388" s="1"/>
      <c r="L1388" s="1"/>
      <c r="M1388" s="1"/>
      <c r="N1388" s="1"/>
      <c r="O1388" s="1"/>
      <c r="P1388" s="1"/>
      <c r="Q1388" s="12">
        <v>164447.429</v>
      </c>
      <c r="R1388" s="29">
        <f t="shared" si="66"/>
        <v>0</v>
      </c>
      <c r="S1388" t="str">
        <f t="shared" si="67"/>
        <v>OK</v>
      </c>
      <c r="T1388" s="10">
        <f>IFERROR(VLOOKUP(A1388,[1]!Tabla1[[#All],[Material]:[venta nueva]],38,FALSE),0)</f>
        <v>0</v>
      </c>
    </row>
    <row r="1389" spans="1:20" hidden="1" x14ac:dyDescent="0.35">
      <c r="A1389">
        <f t="shared" si="65"/>
        <v>1021270</v>
      </c>
      <c r="B1389" s="6" t="s">
        <v>1271</v>
      </c>
      <c r="C1389" s="7" t="s">
        <v>553</v>
      </c>
      <c r="D1389" s="7" t="s">
        <v>1097</v>
      </c>
      <c r="E1389" s="7" t="s">
        <v>443</v>
      </c>
      <c r="F1389" s="7" t="s">
        <v>142</v>
      </c>
      <c r="G1389" s="7" t="s">
        <v>1080</v>
      </c>
      <c r="H1389" s="7" t="s">
        <v>1030</v>
      </c>
      <c r="I1389" s="6" t="s">
        <v>10</v>
      </c>
      <c r="J1389" s="1"/>
      <c r="K1389" s="1"/>
      <c r="L1389" s="1"/>
      <c r="M1389" s="1"/>
      <c r="N1389" s="1"/>
      <c r="O1389" s="1"/>
      <c r="P1389" s="1"/>
      <c r="Q1389" s="12">
        <v>89189.171000000002</v>
      </c>
      <c r="R1389" s="29">
        <f t="shared" si="66"/>
        <v>0</v>
      </c>
      <c r="S1389" t="str">
        <f t="shared" si="67"/>
        <v>OK</v>
      </c>
      <c r="T1389" s="10">
        <f>IFERROR(VLOOKUP(A1389,[1]!Tabla1[[#All],[Material]:[venta nueva]],38,FALSE),0)</f>
        <v>0</v>
      </c>
    </row>
    <row r="1390" spans="1:20" hidden="1" x14ac:dyDescent="0.35">
      <c r="A1390">
        <f t="shared" si="65"/>
        <v>1021272</v>
      </c>
      <c r="B1390" s="6" t="s">
        <v>1271</v>
      </c>
      <c r="C1390" s="7" t="s">
        <v>553</v>
      </c>
      <c r="D1390" s="7" t="s">
        <v>1097</v>
      </c>
      <c r="E1390" s="7" t="s">
        <v>143</v>
      </c>
      <c r="F1390" s="7" t="s">
        <v>144</v>
      </c>
      <c r="G1390" s="7" t="s">
        <v>1080</v>
      </c>
      <c r="H1390" s="7" t="s">
        <v>1030</v>
      </c>
      <c r="I1390" s="6" t="s">
        <v>10</v>
      </c>
      <c r="J1390" s="1"/>
      <c r="K1390" s="1"/>
      <c r="L1390" s="1"/>
      <c r="M1390" s="1"/>
      <c r="N1390" s="1"/>
      <c r="O1390" s="1"/>
      <c r="P1390" s="1"/>
      <c r="Q1390" s="12">
        <v>300500.43599999999</v>
      </c>
      <c r="R1390" s="29">
        <f t="shared" si="66"/>
        <v>0</v>
      </c>
      <c r="S1390" t="str">
        <f t="shared" si="67"/>
        <v>OK</v>
      </c>
      <c r="T1390" s="10">
        <f>IFERROR(VLOOKUP(A1390,[1]!Tabla1[[#All],[Material]:[venta nueva]],38,FALSE),0)</f>
        <v>0</v>
      </c>
    </row>
    <row r="1391" spans="1:20" hidden="1" x14ac:dyDescent="0.35">
      <c r="A1391">
        <f t="shared" si="65"/>
        <v>1021287</v>
      </c>
      <c r="B1391" s="6" t="s">
        <v>1271</v>
      </c>
      <c r="C1391" s="7" t="s">
        <v>553</v>
      </c>
      <c r="D1391" s="7" t="s">
        <v>1097</v>
      </c>
      <c r="E1391" s="7" t="s">
        <v>145</v>
      </c>
      <c r="F1391" s="7" t="s">
        <v>146</v>
      </c>
      <c r="G1391" s="7" t="s">
        <v>1078</v>
      </c>
      <c r="H1391" s="7" t="s">
        <v>1006</v>
      </c>
      <c r="I1391" s="6" t="s">
        <v>9</v>
      </c>
      <c r="J1391" s="1"/>
      <c r="K1391" s="1"/>
      <c r="L1391" s="1"/>
      <c r="M1391" s="1"/>
      <c r="N1391" s="1"/>
      <c r="O1391" s="1"/>
      <c r="P1391" s="1"/>
      <c r="Q1391" s="12">
        <v>1376.4939999999999</v>
      </c>
      <c r="R1391" s="29">
        <f t="shared" si="66"/>
        <v>0</v>
      </c>
      <c r="S1391" t="str">
        <f t="shared" si="67"/>
        <v>OK</v>
      </c>
      <c r="T1391" s="10">
        <f>IFERROR(VLOOKUP(A1391,[1]!Tabla1[[#All],[Material]:[venta nueva]],38,FALSE),0)</f>
        <v>0</v>
      </c>
    </row>
    <row r="1392" spans="1:20" hidden="1" x14ac:dyDescent="0.35">
      <c r="A1392">
        <f t="shared" si="65"/>
        <v>1021385</v>
      </c>
      <c r="B1392" s="6" t="s">
        <v>1271</v>
      </c>
      <c r="C1392" s="7" t="s">
        <v>553</v>
      </c>
      <c r="D1392" s="7" t="s">
        <v>1097</v>
      </c>
      <c r="E1392" s="7" t="s">
        <v>147</v>
      </c>
      <c r="F1392" s="7" t="s">
        <v>148</v>
      </c>
      <c r="G1392" s="7" t="s">
        <v>1080</v>
      </c>
      <c r="H1392" s="7" t="s">
        <v>1031</v>
      </c>
      <c r="I1392" s="6" t="s">
        <v>11</v>
      </c>
      <c r="J1392" s="1"/>
      <c r="K1392" s="1"/>
      <c r="L1392" s="1"/>
      <c r="M1392" s="1"/>
      <c r="N1392" s="1"/>
      <c r="O1392" s="1"/>
      <c r="P1392" s="1"/>
      <c r="Q1392" s="12">
        <v>184407.639</v>
      </c>
      <c r="R1392" s="29">
        <f t="shared" si="66"/>
        <v>0</v>
      </c>
      <c r="S1392" t="str">
        <f t="shared" si="67"/>
        <v>OK</v>
      </c>
      <c r="T1392" s="10">
        <f>IFERROR(VLOOKUP(A1392,[1]!Tabla1[[#All],[Material]:[venta nueva]],38,FALSE),0)</f>
        <v>0</v>
      </c>
    </row>
    <row r="1393" spans="1:20" hidden="1" x14ac:dyDescent="0.35">
      <c r="A1393">
        <f t="shared" si="65"/>
        <v>1021398</v>
      </c>
      <c r="B1393" s="6" t="s">
        <v>1271</v>
      </c>
      <c r="C1393" s="7" t="s">
        <v>553</v>
      </c>
      <c r="D1393" s="7" t="s">
        <v>1097</v>
      </c>
      <c r="E1393" s="7" t="s">
        <v>460</v>
      </c>
      <c r="F1393" s="7" t="s">
        <v>78</v>
      </c>
      <c r="G1393" s="7" t="s">
        <v>985</v>
      </c>
      <c r="H1393" s="7" t="s">
        <v>1012</v>
      </c>
      <c r="I1393" s="6" t="s">
        <v>8</v>
      </c>
      <c r="J1393" s="1"/>
      <c r="K1393" s="1"/>
      <c r="L1393" s="1"/>
      <c r="M1393" s="1"/>
      <c r="N1393" s="1"/>
      <c r="O1393" s="1"/>
      <c r="P1393" s="1"/>
      <c r="Q1393" s="12">
        <v>51809.769</v>
      </c>
      <c r="R1393" s="29">
        <f t="shared" si="66"/>
        <v>0</v>
      </c>
      <c r="S1393" t="str">
        <f t="shared" si="67"/>
        <v>OK</v>
      </c>
      <c r="T1393" s="10">
        <f>IFERROR(VLOOKUP(A1393,[1]!Tabla1[[#All],[Material]:[venta nueva]],38,FALSE),0)</f>
        <v>0</v>
      </c>
    </row>
    <row r="1394" spans="1:20" hidden="1" x14ac:dyDescent="0.35">
      <c r="A1394">
        <f t="shared" si="65"/>
        <v>1021435</v>
      </c>
      <c r="B1394" s="6" t="s">
        <v>1271</v>
      </c>
      <c r="C1394" s="7" t="s">
        <v>553</v>
      </c>
      <c r="D1394" s="7" t="s">
        <v>1097</v>
      </c>
      <c r="E1394" s="7" t="s">
        <v>150</v>
      </c>
      <c r="F1394" s="7" t="s">
        <v>151</v>
      </c>
      <c r="G1394" s="7" t="s">
        <v>1078</v>
      </c>
      <c r="H1394" s="7" t="s">
        <v>1009</v>
      </c>
      <c r="I1394" s="6" t="s">
        <v>9</v>
      </c>
      <c r="J1394" s="1"/>
      <c r="K1394" s="1"/>
      <c r="L1394" s="1"/>
      <c r="M1394" s="1"/>
      <c r="N1394" s="1"/>
      <c r="O1394" s="1"/>
      <c r="P1394" s="1"/>
      <c r="Q1394" s="12">
        <v>36435.447</v>
      </c>
      <c r="R1394" s="29">
        <f t="shared" si="66"/>
        <v>0</v>
      </c>
      <c r="S1394" t="str">
        <f t="shared" si="67"/>
        <v>OK</v>
      </c>
      <c r="T1394" s="10">
        <f>IFERROR(VLOOKUP(A1394,[1]!Tabla1[[#All],[Material]:[venta nueva]],38,FALSE),0)</f>
        <v>0</v>
      </c>
    </row>
    <row r="1395" spans="1:20" hidden="1" x14ac:dyDescent="0.35">
      <c r="A1395">
        <f t="shared" si="65"/>
        <v>1021470</v>
      </c>
      <c r="B1395" s="6" t="s">
        <v>1271</v>
      </c>
      <c r="C1395" s="7" t="s">
        <v>553</v>
      </c>
      <c r="D1395" s="7" t="s">
        <v>1097</v>
      </c>
      <c r="E1395" s="7" t="s">
        <v>152</v>
      </c>
      <c r="F1395" s="7" t="s">
        <v>153</v>
      </c>
      <c r="G1395" s="7" t="s">
        <v>1086</v>
      </c>
      <c r="H1395" s="7" t="s">
        <v>1025</v>
      </c>
      <c r="I1395" s="6" t="s">
        <v>12</v>
      </c>
      <c r="J1395" s="1"/>
      <c r="K1395" s="1"/>
      <c r="L1395" s="1"/>
      <c r="M1395" s="1"/>
      <c r="N1395" s="1"/>
      <c r="O1395" s="1"/>
      <c r="P1395" s="1"/>
      <c r="Q1395" s="12">
        <v>21219.258999999998</v>
      </c>
      <c r="R1395" s="29">
        <f t="shared" si="66"/>
        <v>0</v>
      </c>
      <c r="S1395" t="str">
        <f t="shared" si="67"/>
        <v>OK</v>
      </c>
      <c r="T1395" s="10">
        <f>IFERROR(VLOOKUP(A1395,[1]!Tabla1[[#All],[Material]:[venta nueva]],38,FALSE),0)</f>
        <v>0</v>
      </c>
    </row>
    <row r="1396" spans="1:20" hidden="1" x14ac:dyDescent="0.35">
      <c r="A1396">
        <f t="shared" si="65"/>
        <v>1021474</v>
      </c>
      <c r="B1396" s="6" t="s">
        <v>1271</v>
      </c>
      <c r="C1396" s="7" t="s">
        <v>553</v>
      </c>
      <c r="D1396" s="7" t="s">
        <v>1097</v>
      </c>
      <c r="E1396" s="7" t="s">
        <v>154</v>
      </c>
      <c r="F1396" s="7" t="s">
        <v>155</v>
      </c>
      <c r="G1396" s="7" t="s">
        <v>1078</v>
      </c>
      <c r="H1396" s="7" t="s">
        <v>1009</v>
      </c>
      <c r="I1396" s="6" t="s">
        <v>9</v>
      </c>
      <c r="J1396" s="1"/>
      <c r="K1396" s="1"/>
      <c r="L1396" s="1"/>
      <c r="M1396" s="1"/>
      <c r="N1396" s="1"/>
      <c r="O1396" s="1"/>
      <c r="P1396" s="1"/>
      <c r="Q1396" s="12">
        <v>74898.315000000002</v>
      </c>
      <c r="R1396" s="29">
        <f t="shared" si="66"/>
        <v>0</v>
      </c>
      <c r="S1396" t="str">
        <f t="shared" si="67"/>
        <v>OK</v>
      </c>
      <c r="T1396" s="10">
        <f>IFERROR(VLOOKUP(A1396,[1]!Tabla1[[#All],[Material]:[venta nueva]],38,FALSE),0)</f>
        <v>0</v>
      </c>
    </row>
    <row r="1397" spans="1:20" hidden="1" x14ac:dyDescent="0.35">
      <c r="A1397">
        <f t="shared" si="65"/>
        <v>1021538</v>
      </c>
      <c r="B1397" s="6" t="s">
        <v>1271</v>
      </c>
      <c r="C1397" s="7" t="s">
        <v>553</v>
      </c>
      <c r="D1397" s="7" t="s">
        <v>1097</v>
      </c>
      <c r="E1397" s="7" t="s">
        <v>158</v>
      </c>
      <c r="F1397" s="7" t="s">
        <v>159</v>
      </c>
      <c r="G1397" s="7" t="s">
        <v>1082</v>
      </c>
      <c r="H1397" s="7" t="s">
        <v>1013</v>
      </c>
      <c r="I1397" s="6" t="s">
        <v>8</v>
      </c>
      <c r="J1397" s="1"/>
      <c r="K1397" s="1"/>
      <c r="L1397" s="1"/>
      <c r="M1397" s="1"/>
      <c r="N1397" s="1"/>
      <c r="O1397" s="1"/>
      <c r="P1397" s="1"/>
      <c r="Q1397" s="12">
        <v>90097.909</v>
      </c>
      <c r="R1397" s="29">
        <f t="shared" si="66"/>
        <v>0</v>
      </c>
      <c r="S1397" t="str">
        <f t="shared" si="67"/>
        <v>OK</v>
      </c>
      <c r="T1397" s="10">
        <f>IFERROR(VLOOKUP(A1397,[1]!Tabla1[[#All],[Material]:[venta nueva]],38,FALSE),0)</f>
        <v>0</v>
      </c>
    </row>
    <row r="1398" spans="1:20" hidden="1" x14ac:dyDescent="0.35">
      <c r="A1398">
        <f t="shared" si="65"/>
        <v>1021550</v>
      </c>
      <c r="B1398" s="6" t="s">
        <v>1271</v>
      </c>
      <c r="C1398" s="7" t="s">
        <v>553</v>
      </c>
      <c r="D1398" s="7" t="s">
        <v>1097</v>
      </c>
      <c r="E1398" s="7" t="s">
        <v>161</v>
      </c>
      <c r="F1398" s="7" t="s">
        <v>162</v>
      </c>
      <c r="G1398" s="7" t="s">
        <v>1081</v>
      </c>
      <c r="H1398" s="7" t="s">
        <v>1010</v>
      </c>
      <c r="I1398" s="6" t="s">
        <v>9</v>
      </c>
      <c r="J1398" s="1"/>
      <c r="K1398" s="1"/>
      <c r="L1398" s="1"/>
      <c r="M1398" s="1"/>
      <c r="N1398" s="1"/>
      <c r="O1398" s="1"/>
      <c r="P1398" s="1"/>
      <c r="Q1398" s="12">
        <v>49755.125</v>
      </c>
      <c r="R1398" s="29">
        <f t="shared" si="66"/>
        <v>0</v>
      </c>
      <c r="S1398" t="str">
        <f t="shared" si="67"/>
        <v>OK</v>
      </c>
      <c r="T1398" s="10">
        <f>IFERROR(VLOOKUP(A1398,[1]!Tabla1[[#All],[Material]:[venta nueva]],38,FALSE),0)</f>
        <v>0</v>
      </c>
    </row>
    <row r="1399" spans="1:20" hidden="1" x14ac:dyDescent="0.35">
      <c r="A1399">
        <f t="shared" si="65"/>
        <v>1021555</v>
      </c>
      <c r="B1399" s="6" t="s">
        <v>1271</v>
      </c>
      <c r="C1399" s="7" t="s">
        <v>553</v>
      </c>
      <c r="D1399" s="7" t="s">
        <v>1097</v>
      </c>
      <c r="E1399" s="7" t="s">
        <v>163</v>
      </c>
      <c r="F1399" s="7" t="s">
        <v>164</v>
      </c>
      <c r="G1399" s="7" t="s">
        <v>1078</v>
      </c>
      <c r="H1399" s="7" t="s">
        <v>1009</v>
      </c>
      <c r="I1399" s="6" t="s">
        <v>10</v>
      </c>
      <c r="J1399" s="1"/>
      <c r="K1399" s="1"/>
      <c r="L1399" s="1"/>
      <c r="M1399" s="1"/>
      <c r="N1399" s="1"/>
      <c r="O1399" s="1"/>
      <c r="P1399" s="1"/>
      <c r="Q1399" s="12">
        <v>154609.86199999999</v>
      </c>
      <c r="R1399" s="29">
        <f t="shared" si="66"/>
        <v>0</v>
      </c>
      <c r="S1399" t="str">
        <f t="shared" si="67"/>
        <v>OK</v>
      </c>
      <c r="T1399" s="10">
        <f>IFERROR(VLOOKUP(A1399,[1]!Tabla1[[#All],[Material]:[venta nueva]],38,FALSE),0)</f>
        <v>0</v>
      </c>
    </row>
    <row r="1400" spans="1:20" hidden="1" x14ac:dyDescent="0.35">
      <c r="A1400">
        <f t="shared" si="65"/>
        <v>1021596</v>
      </c>
      <c r="B1400" s="6" t="s">
        <v>1271</v>
      </c>
      <c r="C1400" s="7" t="s">
        <v>553</v>
      </c>
      <c r="D1400" s="7" t="s">
        <v>1097</v>
      </c>
      <c r="E1400" s="7" t="s">
        <v>508</v>
      </c>
      <c r="F1400" s="7" t="s">
        <v>148</v>
      </c>
      <c r="G1400" s="7" t="s">
        <v>1080</v>
      </c>
      <c r="H1400" s="7" t="s">
        <v>1031</v>
      </c>
      <c r="I1400" s="6" t="s">
        <v>10</v>
      </c>
      <c r="J1400" s="1"/>
      <c r="K1400" s="1"/>
      <c r="L1400" s="1"/>
      <c r="M1400" s="1"/>
      <c r="N1400" s="1"/>
      <c r="O1400" s="1"/>
      <c r="P1400" s="1"/>
      <c r="Q1400" s="12">
        <v>14855.886</v>
      </c>
      <c r="R1400" s="29">
        <f t="shared" si="66"/>
        <v>0</v>
      </c>
      <c r="S1400" t="str">
        <f t="shared" si="67"/>
        <v>OK</v>
      </c>
      <c r="T1400" s="10">
        <f>IFERROR(VLOOKUP(A1400,[1]!Tabla1[[#All],[Material]:[venta nueva]],38,FALSE),0)</f>
        <v>0</v>
      </c>
    </row>
    <row r="1401" spans="1:20" hidden="1" x14ac:dyDescent="0.35">
      <c r="A1401">
        <f t="shared" si="65"/>
        <v>1021603</v>
      </c>
      <c r="B1401" s="6" t="s">
        <v>1271</v>
      </c>
      <c r="C1401" s="7" t="s">
        <v>553</v>
      </c>
      <c r="D1401" s="7" t="s">
        <v>1097</v>
      </c>
      <c r="E1401" s="7" t="s">
        <v>165</v>
      </c>
      <c r="F1401" s="7" t="s">
        <v>166</v>
      </c>
      <c r="G1401" s="7" t="s">
        <v>1075</v>
      </c>
      <c r="H1401" s="7" t="s">
        <v>1003</v>
      </c>
      <c r="I1401" s="6" t="s">
        <v>16</v>
      </c>
      <c r="J1401" s="1"/>
      <c r="K1401" s="1"/>
      <c r="L1401" s="1"/>
      <c r="M1401" s="1"/>
      <c r="N1401" s="1"/>
      <c r="O1401" s="1"/>
      <c r="P1401" s="1"/>
      <c r="Q1401" s="12">
        <v>351.41800000000001</v>
      </c>
      <c r="R1401" s="29">
        <f t="shared" si="66"/>
        <v>0</v>
      </c>
      <c r="S1401" t="str">
        <f t="shared" si="67"/>
        <v>OK</v>
      </c>
      <c r="T1401" s="10">
        <f>IFERROR(VLOOKUP(A1401,[1]!Tabla1[[#All],[Material]:[venta nueva]],38,FALSE),0)</f>
        <v>0</v>
      </c>
    </row>
    <row r="1402" spans="1:20" hidden="1" x14ac:dyDescent="0.35">
      <c r="A1402">
        <f t="shared" si="65"/>
        <v>1021609</v>
      </c>
      <c r="B1402" s="6" t="s">
        <v>1271</v>
      </c>
      <c r="C1402" s="7" t="s">
        <v>553</v>
      </c>
      <c r="D1402" s="7" t="s">
        <v>1097</v>
      </c>
      <c r="E1402" s="7" t="s">
        <v>167</v>
      </c>
      <c r="F1402" s="7" t="s">
        <v>168</v>
      </c>
      <c r="G1402" s="7" t="s">
        <v>985</v>
      </c>
      <c r="H1402" s="7" t="s">
        <v>1012</v>
      </c>
      <c r="I1402" s="6" t="s">
        <v>16</v>
      </c>
      <c r="J1402" s="1"/>
      <c r="K1402" s="1"/>
      <c r="L1402" s="1"/>
      <c r="M1402" s="1"/>
      <c r="N1402" s="1"/>
      <c r="O1402" s="1"/>
      <c r="P1402" s="1"/>
      <c r="Q1402" s="12">
        <v>153.44800000000001</v>
      </c>
      <c r="R1402" s="29">
        <f t="shared" si="66"/>
        <v>0</v>
      </c>
      <c r="S1402" t="str">
        <f t="shared" si="67"/>
        <v>OK</v>
      </c>
      <c r="T1402" s="10">
        <f>IFERROR(VLOOKUP(A1402,[1]!Tabla1[[#All],[Material]:[venta nueva]],38,FALSE),0)</f>
        <v>0</v>
      </c>
    </row>
    <row r="1403" spans="1:20" hidden="1" x14ac:dyDescent="0.35">
      <c r="A1403">
        <f t="shared" si="65"/>
        <v>1021639</v>
      </c>
      <c r="B1403" s="6" t="s">
        <v>1271</v>
      </c>
      <c r="C1403" s="7" t="s">
        <v>553</v>
      </c>
      <c r="D1403" s="7" t="s">
        <v>1097</v>
      </c>
      <c r="E1403" s="7" t="s">
        <v>461</v>
      </c>
      <c r="F1403" s="7" t="s">
        <v>78</v>
      </c>
      <c r="G1403" s="7" t="s">
        <v>985</v>
      </c>
      <c r="H1403" s="7" t="s">
        <v>1012</v>
      </c>
      <c r="I1403" s="6" t="s">
        <v>11</v>
      </c>
      <c r="J1403" s="1"/>
      <c r="K1403" s="1"/>
      <c r="L1403" s="1"/>
      <c r="M1403" s="1"/>
      <c r="N1403" s="1"/>
      <c r="O1403" s="1"/>
      <c r="P1403" s="1"/>
      <c r="Q1403" s="12">
        <v>11874.710999999999</v>
      </c>
      <c r="R1403" s="29">
        <f t="shared" si="66"/>
        <v>0</v>
      </c>
      <c r="S1403" t="str">
        <f t="shared" si="67"/>
        <v>OK</v>
      </c>
      <c r="T1403" s="10">
        <f>IFERROR(VLOOKUP(A1403,[1]!Tabla1[[#All],[Material]:[venta nueva]],38,FALSE),0)</f>
        <v>0</v>
      </c>
    </row>
    <row r="1404" spans="1:20" hidden="1" x14ac:dyDescent="0.35">
      <c r="A1404">
        <f t="shared" si="65"/>
        <v>1021664</v>
      </c>
      <c r="B1404" s="6" t="s">
        <v>1271</v>
      </c>
      <c r="C1404" s="7" t="s">
        <v>553</v>
      </c>
      <c r="D1404" s="7" t="s">
        <v>1097</v>
      </c>
      <c r="E1404" s="7" t="s">
        <v>170</v>
      </c>
      <c r="F1404" s="7" t="s">
        <v>171</v>
      </c>
      <c r="G1404" s="7" t="s">
        <v>1085</v>
      </c>
      <c r="H1404" s="7" t="s">
        <v>1019</v>
      </c>
      <c r="I1404" s="6" t="s">
        <v>12</v>
      </c>
      <c r="J1404" s="1"/>
      <c r="K1404" s="1"/>
      <c r="L1404" s="1"/>
      <c r="M1404" s="1"/>
      <c r="N1404" s="1"/>
      <c r="O1404" s="1"/>
      <c r="P1404" s="1"/>
      <c r="Q1404" s="12">
        <v>36924.767999999996</v>
      </c>
      <c r="R1404" s="29">
        <f t="shared" si="66"/>
        <v>0</v>
      </c>
      <c r="S1404" t="str">
        <f t="shared" si="67"/>
        <v>OK</v>
      </c>
      <c r="T1404" s="10">
        <f>IFERROR(VLOOKUP(A1404,[1]!Tabla1[[#All],[Material]:[venta nueva]],38,FALSE),0)</f>
        <v>0</v>
      </c>
    </row>
    <row r="1405" spans="1:20" hidden="1" x14ac:dyDescent="0.35">
      <c r="A1405">
        <f t="shared" si="65"/>
        <v>1021665</v>
      </c>
      <c r="B1405" s="6" t="s">
        <v>1271</v>
      </c>
      <c r="C1405" s="7" t="s">
        <v>553</v>
      </c>
      <c r="D1405" s="7" t="s">
        <v>1097</v>
      </c>
      <c r="E1405" s="7" t="s">
        <v>172</v>
      </c>
      <c r="F1405" s="7" t="s">
        <v>173</v>
      </c>
      <c r="G1405" s="7" t="s">
        <v>1085</v>
      </c>
      <c r="H1405" s="7" t="s">
        <v>1019</v>
      </c>
      <c r="I1405" s="6" t="s">
        <v>12</v>
      </c>
      <c r="J1405" s="1"/>
      <c r="K1405" s="1"/>
      <c r="L1405" s="1"/>
      <c r="M1405" s="1"/>
      <c r="N1405" s="1"/>
      <c r="O1405" s="1"/>
      <c r="P1405" s="1"/>
      <c r="Q1405" s="12">
        <v>44512.343000000001</v>
      </c>
      <c r="R1405" s="29">
        <f t="shared" si="66"/>
        <v>0</v>
      </c>
      <c r="S1405" t="str">
        <f t="shared" si="67"/>
        <v>OK</v>
      </c>
      <c r="T1405" s="10">
        <f>IFERROR(VLOOKUP(A1405,[1]!Tabla1[[#All],[Material]:[venta nueva]],38,FALSE),0)</f>
        <v>0</v>
      </c>
    </row>
    <row r="1406" spans="1:20" hidden="1" x14ac:dyDescent="0.35">
      <c r="A1406">
        <f t="shared" si="65"/>
        <v>1021731</v>
      </c>
      <c r="B1406" s="6" t="s">
        <v>1271</v>
      </c>
      <c r="C1406" s="7" t="s">
        <v>553</v>
      </c>
      <c r="D1406" s="7" t="s">
        <v>1097</v>
      </c>
      <c r="E1406" s="7" t="s">
        <v>174</v>
      </c>
      <c r="F1406" s="7" t="s">
        <v>175</v>
      </c>
      <c r="G1406" s="7" t="s">
        <v>1086</v>
      </c>
      <c r="H1406" s="7" t="s">
        <v>1025</v>
      </c>
      <c r="I1406" s="6" t="s">
        <v>14</v>
      </c>
      <c r="J1406" s="1"/>
      <c r="K1406" s="1"/>
      <c r="L1406" s="1"/>
      <c r="M1406" s="1"/>
      <c r="N1406" s="1"/>
      <c r="O1406" s="1"/>
      <c r="P1406" s="1"/>
      <c r="Q1406" s="12">
        <v>388790.72200000001</v>
      </c>
      <c r="R1406" s="29">
        <f t="shared" si="66"/>
        <v>0</v>
      </c>
      <c r="S1406" t="str">
        <f t="shared" si="67"/>
        <v>OK</v>
      </c>
      <c r="T1406" s="10">
        <f>IFERROR(VLOOKUP(A1406,[1]!Tabla1[[#All],[Material]:[venta nueva]],38,FALSE),0)</f>
        <v>0</v>
      </c>
    </row>
    <row r="1407" spans="1:20" hidden="1" x14ac:dyDescent="0.35">
      <c r="A1407">
        <f t="shared" si="65"/>
        <v>1021732</v>
      </c>
      <c r="B1407" s="6" t="s">
        <v>1271</v>
      </c>
      <c r="C1407" s="7" t="s">
        <v>553</v>
      </c>
      <c r="D1407" s="7" t="s">
        <v>1097</v>
      </c>
      <c r="E1407" s="7" t="s">
        <v>176</v>
      </c>
      <c r="F1407" s="7" t="s">
        <v>177</v>
      </c>
      <c r="G1407" s="7" t="s">
        <v>1084</v>
      </c>
      <c r="H1407" s="7" t="s">
        <v>1032</v>
      </c>
      <c r="I1407" s="6" t="s">
        <v>14</v>
      </c>
      <c r="J1407" s="1"/>
      <c r="K1407" s="1"/>
      <c r="L1407" s="1"/>
      <c r="M1407" s="1"/>
      <c r="N1407" s="1"/>
      <c r="O1407" s="1"/>
      <c r="P1407" s="1"/>
      <c r="Q1407" s="12">
        <v>308753.99099999998</v>
      </c>
      <c r="R1407" s="29">
        <f t="shared" si="66"/>
        <v>0</v>
      </c>
      <c r="S1407" t="str">
        <f t="shared" si="67"/>
        <v>OK</v>
      </c>
      <c r="T1407" s="10">
        <f>IFERROR(VLOOKUP(A1407,[1]!Tabla1[[#All],[Material]:[venta nueva]],38,FALSE),0)</f>
        <v>0</v>
      </c>
    </row>
    <row r="1408" spans="1:20" hidden="1" x14ac:dyDescent="0.35">
      <c r="A1408">
        <f t="shared" si="65"/>
        <v>1021733</v>
      </c>
      <c r="B1408" s="6" t="s">
        <v>1271</v>
      </c>
      <c r="C1408" s="7" t="s">
        <v>553</v>
      </c>
      <c r="D1408" s="7" t="s">
        <v>1097</v>
      </c>
      <c r="E1408" s="7" t="s">
        <v>178</v>
      </c>
      <c r="F1408" s="7" t="s">
        <v>149</v>
      </c>
      <c r="G1408" s="7" t="s">
        <v>1076</v>
      </c>
      <c r="H1408" s="7" t="s">
        <v>1022</v>
      </c>
      <c r="I1408" s="6" t="s">
        <v>14</v>
      </c>
      <c r="J1408" s="1"/>
      <c r="K1408" s="1"/>
      <c r="L1408" s="1"/>
      <c r="M1408" s="1"/>
      <c r="N1408" s="1"/>
      <c r="O1408" s="1"/>
      <c r="P1408" s="1"/>
      <c r="Q1408" s="12">
        <v>86506.345000000001</v>
      </c>
      <c r="R1408" s="29">
        <f t="shared" si="66"/>
        <v>0</v>
      </c>
      <c r="S1408" t="str">
        <f t="shared" si="67"/>
        <v>OK</v>
      </c>
      <c r="T1408" s="10">
        <f>IFERROR(VLOOKUP(A1408,[1]!Tabla1[[#All],[Material]:[venta nueva]],38,FALSE),0)</f>
        <v>0</v>
      </c>
    </row>
    <row r="1409" spans="1:20" hidden="1" x14ac:dyDescent="0.35">
      <c r="A1409">
        <f t="shared" si="65"/>
        <v>1021735</v>
      </c>
      <c r="B1409" s="6" t="s">
        <v>1271</v>
      </c>
      <c r="C1409" s="7" t="s">
        <v>553</v>
      </c>
      <c r="D1409" s="7" t="s">
        <v>1097</v>
      </c>
      <c r="E1409" s="7" t="s">
        <v>179</v>
      </c>
      <c r="F1409" s="7" t="s">
        <v>180</v>
      </c>
      <c r="G1409" s="7" t="s">
        <v>1069</v>
      </c>
      <c r="H1409" s="7" t="s">
        <v>1033</v>
      </c>
      <c r="I1409" s="6" t="s">
        <v>14</v>
      </c>
      <c r="J1409" s="1"/>
      <c r="K1409" s="1"/>
      <c r="L1409" s="1"/>
      <c r="M1409" s="1"/>
      <c r="N1409" s="1"/>
      <c r="O1409" s="1"/>
      <c r="P1409" s="1"/>
      <c r="Q1409" s="12">
        <v>196278.98499999999</v>
      </c>
      <c r="R1409" s="29">
        <f t="shared" si="66"/>
        <v>0</v>
      </c>
      <c r="S1409" t="str">
        <f t="shared" si="67"/>
        <v>OK</v>
      </c>
      <c r="T1409" s="10">
        <f>IFERROR(VLOOKUP(A1409,[1]!Tabla1[[#All],[Material]:[venta nueva]],38,FALSE),0)</f>
        <v>0</v>
      </c>
    </row>
    <row r="1410" spans="1:20" hidden="1" x14ac:dyDescent="0.35">
      <c r="A1410">
        <f t="shared" si="65"/>
        <v>1021737</v>
      </c>
      <c r="B1410" s="6" t="s">
        <v>1271</v>
      </c>
      <c r="C1410" s="7" t="s">
        <v>553</v>
      </c>
      <c r="D1410" s="7" t="s">
        <v>1097</v>
      </c>
      <c r="E1410" s="7" t="s">
        <v>181</v>
      </c>
      <c r="F1410" s="7" t="s">
        <v>182</v>
      </c>
      <c r="G1410" s="7" t="s">
        <v>1069</v>
      </c>
      <c r="H1410" s="7" t="s">
        <v>1033</v>
      </c>
      <c r="I1410" s="6" t="s">
        <v>14</v>
      </c>
      <c r="J1410" s="1"/>
      <c r="K1410" s="1"/>
      <c r="L1410" s="1"/>
      <c r="M1410" s="1"/>
      <c r="N1410" s="1"/>
      <c r="O1410" s="1"/>
      <c r="P1410" s="1"/>
      <c r="Q1410" s="12">
        <v>12650.879000000001</v>
      </c>
      <c r="R1410" s="29">
        <f t="shared" si="66"/>
        <v>0</v>
      </c>
      <c r="S1410" t="str">
        <f t="shared" si="67"/>
        <v>OK</v>
      </c>
      <c r="T1410" s="10">
        <f>IFERROR(VLOOKUP(A1410,[1]!Tabla1[[#All],[Material]:[venta nueva]],38,FALSE),0)</f>
        <v>0</v>
      </c>
    </row>
    <row r="1411" spans="1:20" hidden="1" x14ac:dyDescent="0.35">
      <c r="A1411">
        <f t="shared" si="65"/>
        <v>1021738</v>
      </c>
      <c r="B1411" s="6" t="s">
        <v>1271</v>
      </c>
      <c r="C1411" s="7" t="s">
        <v>553</v>
      </c>
      <c r="D1411" s="7" t="s">
        <v>1097</v>
      </c>
      <c r="E1411" s="7" t="s">
        <v>183</v>
      </c>
      <c r="F1411" s="7" t="s">
        <v>184</v>
      </c>
      <c r="G1411" s="7" t="s">
        <v>1069</v>
      </c>
      <c r="H1411" s="7" t="s">
        <v>1033</v>
      </c>
      <c r="I1411" s="6" t="s">
        <v>14</v>
      </c>
      <c r="J1411" s="1"/>
      <c r="K1411" s="1"/>
      <c r="L1411" s="1"/>
      <c r="M1411" s="1"/>
      <c r="N1411" s="1"/>
      <c r="O1411" s="1"/>
      <c r="P1411" s="1"/>
      <c r="Q1411" s="12">
        <v>84102.422999999995</v>
      </c>
      <c r="R1411" s="29">
        <f t="shared" si="66"/>
        <v>0</v>
      </c>
      <c r="S1411" t="str">
        <f t="shared" si="67"/>
        <v>OK</v>
      </c>
      <c r="T1411" s="10">
        <f>IFERROR(VLOOKUP(A1411,[1]!Tabla1[[#All],[Material]:[venta nueva]],38,FALSE),0)</f>
        <v>0</v>
      </c>
    </row>
    <row r="1412" spans="1:20" hidden="1" x14ac:dyDescent="0.35">
      <c r="A1412">
        <f t="shared" si="65"/>
        <v>1021739</v>
      </c>
      <c r="B1412" s="6" t="s">
        <v>1271</v>
      </c>
      <c r="C1412" s="7" t="s">
        <v>553</v>
      </c>
      <c r="D1412" s="7" t="s">
        <v>1097</v>
      </c>
      <c r="E1412" s="7" t="s">
        <v>185</v>
      </c>
      <c r="F1412" s="7" t="s">
        <v>186</v>
      </c>
      <c r="G1412" s="7" t="s">
        <v>1087</v>
      </c>
      <c r="H1412" s="7" t="s">
        <v>1034</v>
      </c>
      <c r="I1412" s="6" t="s">
        <v>14</v>
      </c>
      <c r="J1412" s="1"/>
      <c r="K1412" s="1"/>
      <c r="L1412" s="1"/>
      <c r="M1412" s="1"/>
      <c r="N1412" s="1"/>
      <c r="O1412" s="1"/>
      <c r="P1412" s="1"/>
      <c r="Q1412" s="12">
        <v>39133.783000000003</v>
      </c>
      <c r="R1412" s="29">
        <f t="shared" si="66"/>
        <v>0</v>
      </c>
      <c r="S1412" t="str">
        <f t="shared" si="67"/>
        <v>OK</v>
      </c>
      <c r="T1412" s="10">
        <f>IFERROR(VLOOKUP(A1412,[1]!Tabla1[[#All],[Material]:[venta nueva]],38,FALSE),0)</f>
        <v>0</v>
      </c>
    </row>
    <row r="1413" spans="1:20" hidden="1" x14ac:dyDescent="0.35">
      <c r="A1413">
        <f t="shared" si="65"/>
        <v>1021766</v>
      </c>
      <c r="B1413" s="6" t="s">
        <v>1271</v>
      </c>
      <c r="C1413" s="7" t="s">
        <v>553</v>
      </c>
      <c r="D1413" s="7" t="s">
        <v>1097</v>
      </c>
      <c r="E1413" s="7" t="s">
        <v>189</v>
      </c>
      <c r="F1413" s="7" t="s">
        <v>190</v>
      </c>
      <c r="G1413" s="7" t="s">
        <v>1084</v>
      </c>
      <c r="H1413" s="7" t="s">
        <v>1028</v>
      </c>
      <c r="I1413" s="6" t="s">
        <v>14</v>
      </c>
      <c r="J1413" s="1"/>
      <c r="K1413" s="1"/>
      <c r="L1413" s="1"/>
      <c r="M1413" s="1"/>
      <c r="N1413" s="1"/>
      <c r="O1413" s="1"/>
      <c r="P1413" s="1"/>
      <c r="Q1413" s="12">
        <v>230000.72</v>
      </c>
      <c r="R1413" s="29">
        <f t="shared" si="66"/>
        <v>0</v>
      </c>
      <c r="S1413" t="str">
        <f t="shared" si="67"/>
        <v>OK</v>
      </c>
      <c r="T1413" s="10">
        <f>IFERROR(VLOOKUP(A1413,[1]!Tabla1[[#All],[Material]:[venta nueva]],38,FALSE),0)</f>
        <v>0</v>
      </c>
    </row>
    <row r="1414" spans="1:20" hidden="1" x14ac:dyDescent="0.35">
      <c r="A1414">
        <f t="shared" ref="A1414:A1477" si="68">+E1414*1</f>
        <v>1021767</v>
      </c>
      <c r="B1414" s="6" t="s">
        <v>1271</v>
      </c>
      <c r="C1414" s="7" t="s">
        <v>553</v>
      </c>
      <c r="D1414" s="7" t="s">
        <v>1097</v>
      </c>
      <c r="E1414" s="7" t="s">
        <v>191</v>
      </c>
      <c r="F1414" s="7" t="s">
        <v>192</v>
      </c>
      <c r="G1414" s="7" t="s">
        <v>1084</v>
      </c>
      <c r="H1414" s="7" t="s">
        <v>1017</v>
      </c>
      <c r="I1414" s="6" t="s">
        <v>14</v>
      </c>
      <c r="J1414" s="1"/>
      <c r="K1414" s="1"/>
      <c r="L1414" s="1"/>
      <c r="M1414" s="1"/>
      <c r="N1414" s="1"/>
      <c r="O1414" s="1"/>
      <c r="P1414" s="1"/>
      <c r="Q1414" s="12">
        <v>389060.79599999997</v>
      </c>
      <c r="R1414" s="29">
        <f t="shared" si="66"/>
        <v>0</v>
      </c>
      <c r="S1414" t="str">
        <f t="shared" si="67"/>
        <v>OK</v>
      </c>
      <c r="T1414" s="10">
        <f>IFERROR(VLOOKUP(A1414,[1]!Tabla1[[#All],[Material]:[venta nueva]],38,FALSE),0)</f>
        <v>0</v>
      </c>
    </row>
    <row r="1415" spans="1:20" hidden="1" x14ac:dyDescent="0.35">
      <c r="A1415">
        <f t="shared" si="68"/>
        <v>1021774</v>
      </c>
      <c r="B1415" s="6" t="s">
        <v>1271</v>
      </c>
      <c r="C1415" s="7" t="s">
        <v>553</v>
      </c>
      <c r="D1415" s="7" t="s">
        <v>1097</v>
      </c>
      <c r="E1415" s="7" t="s">
        <v>193</v>
      </c>
      <c r="F1415" s="7" t="s">
        <v>194</v>
      </c>
      <c r="G1415" s="7" t="s">
        <v>1084</v>
      </c>
      <c r="H1415" s="7" t="s">
        <v>1028</v>
      </c>
      <c r="I1415" s="6" t="s">
        <v>14</v>
      </c>
      <c r="J1415" s="1"/>
      <c r="K1415" s="1"/>
      <c r="L1415" s="1"/>
      <c r="M1415" s="1"/>
      <c r="N1415" s="1"/>
      <c r="O1415" s="1"/>
      <c r="P1415" s="1"/>
      <c r="Q1415" s="12">
        <v>66356.097999999998</v>
      </c>
      <c r="R1415" s="29">
        <f t="shared" si="66"/>
        <v>0</v>
      </c>
      <c r="S1415" t="str">
        <f t="shared" si="67"/>
        <v>OK</v>
      </c>
      <c r="T1415" s="10">
        <f>IFERROR(VLOOKUP(A1415,[1]!Tabla1[[#All],[Material]:[venta nueva]],38,FALSE),0)</f>
        <v>0</v>
      </c>
    </row>
    <row r="1416" spans="1:20" hidden="1" x14ac:dyDescent="0.35">
      <c r="A1416">
        <f t="shared" si="68"/>
        <v>1021819</v>
      </c>
      <c r="B1416" s="6" t="s">
        <v>1271</v>
      </c>
      <c r="C1416" s="7" t="s">
        <v>553</v>
      </c>
      <c r="D1416" s="7" t="s">
        <v>1097</v>
      </c>
      <c r="E1416" s="7" t="s">
        <v>509</v>
      </c>
      <c r="F1416" s="7" t="s">
        <v>510</v>
      </c>
      <c r="G1416" s="7" t="s">
        <v>1075</v>
      </c>
      <c r="H1416" s="7" t="s">
        <v>1002</v>
      </c>
      <c r="I1416" s="6" t="s">
        <v>9</v>
      </c>
      <c r="J1416" s="1"/>
      <c r="K1416" s="1"/>
      <c r="L1416" s="1"/>
      <c r="M1416" s="1"/>
      <c r="N1416" s="1"/>
      <c r="O1416" s="1"/>
      <c r="P1416" s="1"/>
      <c r="Q1416" s="12">
        <v>120747.505</v>
      </c>
      <c r="R1416" s="29">
        <f t="shared" ref="R1416:R1479" si="69">+O1416-P1416</f>
        <v>0</v>
      </c>
      <c r="S1416" t="str">
        <f t="shared" ref="S1416:S1479" si="70">IF(R1416&gt;0,"Sobre ingreso",IF(R1416&lt;0,"Pendiente de ingreso","OK"))</f>
        <v>OK</v>
      </c>
      <c r="T1416" s="10">
        <f>IFERROR(VLOOKUP(A1416,[1]!Tabla1[[#All],[Material]:[venta nueva]],38,FALSE),0)</f>
        <v>0</v>
      </c>
    </row>
    <row r="1417" spans="1:20" hidden="1" x14ac:dyDescent="0.35">
      <c r="A1417">
        <f t="shared" si="68"/>
        <v>1021864</v>
      </c>
      <c r="B1417" s="6" t="s">
        <v>1271</v>
      </c>
      <c r="C1417" s="7" t="s">
        <v>553</v>
      </c>
      <c r="D1417" s="7" t="s">
        <v>1097</v>
      </c>
      <c r="E1417" s="7" t="s">
        <v>195</v>
      </c>
      <c r="F1417" s="7" t="s">
        <v>196</v>
      </c>
      <c r="G1417" s="7" t="s">
        <v>1080</v>
      </c>
      <c r="H1417" s="7" t="s">
        <v>1024</v>
      </c>
      <c r="I1417" s="6" t="s">
        <v>13</v>
      </c>
      <c r="J1417" s="1"/>
      <c r="K1417" s="1"/>
      <c r="L1417" s="1"/>
      <c r="M1417" s="1"/>
      <c r="N1417" s="1"/>
      <c r="O1417" s="1"/>
      <c r="P1417" s="1"/>
      <c r="Q1417" s="12">
        <v>74126.191000000006</v>
      </c>
      <c r="R1417" s="29">
        <f t="shared" si="69"/>
        <v>0</v>
      </c>
      <c r="S1417" t="str">
        <f t="shared" si="70"/>
        <v>OK</v>
      </c>
      <c r="T1417" s="10">
        <f>IFERROR(VLOOKUP(A1417,[1]!Tabla1[[#All],[Material]:[venta nueva]],38,FALSE),0)</f>
        <v>0</v>
      </c>
    </row>
    <row r="1418" spans="1:20" hidden="1" x14ac:dyDescent="0.35">
      <c r="A1418">
        <f t="shared" si="68"/>
        <v>1021868</v>
      </c>
      <c r="B1418" s="6" t="s">
        <v>1271</v>
      </c>
      <c r="C1418" s="7" t="s">
        <v>553</v>
      </c>
      <c r="D1418" s="7" t="s">
        <v>1097</v>
      </c>
      <c r="E1418" s="7" t="s">
        <v>556</v>
      </c>
      <c r="F1418" s="7" t="s">
        <v>557</v>
      </c>
      <c r="G1418" s="7" t="s">
        <v>1076</v>
      </c>
      <c r="H1418" s="7" t="s">
        <v>1004</v>
      </c>
      <c r="I1418" s="6" t="s">
        <v>11</v>
      </c>
      <c r="J1418" s="1"/>
      <c r="K1418" s="1"/>
      <c r="L1418" s="1"/>
      <c r="M1418" s="1"/>
      <c r="N1418" s="1"/>
      <c r="O1418" s="1"/>
      <c r="P1418" s="1"/>
      <c r="Q1418" s="12">
        <v>19541.642</v>
      </c>
      <c r="R1418" s="29">
        <f t="shared" si="69"/>
        <v>0</v>
      </c>
      <c r="S1418" t="str">
        <f t="shared" si="70"/>
        <v>OK</v>
      </c>
      <c r="T1418" s="10">
        <f>IFERROR(VLOOKUP(A1418,[1]!Tabla1[[#All],[Material]:[venta nueva]],38,FALSE),0)</f>
        <v>0</v>
      </c>
    </row>
    <row r="1419" spans="1:20" hidden="1" x14ac:dyDescent="0.35">
      <c r="A1419">
        <f t="shared" si="68"/>
        <v>1021874</v>
      </c>
      <c r="B1419" s="6" t="s">
        <v>1271</v>
      </c>
      <c r="C1419" s="7" t="s">
        <v>553</v>
      </c>
      <c r="D1419" s="7" t="s">
        <v>1097</v>
      </c>
      <c r="E1419" s="7" t="s">
        <v>477</v>
      </c>
      <c r="F1419" s="7" t="s">
        <v>243</v>
      </c>
      <c r="G1419" s="7" t="s">
        <v>1078</v>
      </c>
      <c r="H1419" s="7" t="s">
        <v>1009</v>
      </c>
      <c r="I1419" s="6" t="s">
        <v>10</v>
      </c>
      <c r="J1419" s="1"/>
      <c r="K1419" s="1"/>
      <c r="L1419" s="1"/>
      <c r="M1419" s="1"/>
      <c r="N1419" s="1"/>
      <c r="O1419" s="1"/>
      <c r="P1419" s="1"/>
      <c r="Q1419" s="12">
        <v>236952.261</v>
      </c>
      <c r="R1419" s="29">
        <f t="shared" si="69"/>
        <v>0</v>
      </c>
      <c r="S1419" t="str">
        <f t="shared" si="70"/>
        <v>OK</v>
      </c>
      <c r="T1419" s="10">
        <f>IFERROR(VLOOKUP(A1419,[1]!Tabla1[[#All],[Material]:[venta nueva]],38,FALSE),0)</f>
        <v>0</v>
      </c>
    </row>
    <row r="1420" spans="1:20" hidden="1" x14ac:dyDescent="0.35">
      <c r="A1420">
        <f t="shared" si="68"/>
        <v>1021903</v>
      </c>
      <c r="B1420" s="6" t="s">
        <v>1271</v>
      </c>
      <c r="C1420" s="7" t="s">
        <v>553</v>
      </c>
      <c r="D1420" s="7" t="s">
        <v>1097</v>
      </c>
      <c r="E1420" s="7" t="s">
        <v>197</v>
      </c>
      <c r="F1420" s="7" t="s">
        <v>198</v>
      </c>
      <c r="G1420" s="7" t="s">
        <v>1069</v>
      </c>
      <c r="H1420" s="7" t="s">
        <v>1026</v>
      </c>
      <c r="I1420" s="6" t="s">
        <v>9</v>
      </c>
      <c r="J1420" s="1"/>
      <c r="K1420" s="1"/>
      <c r="L1420" s="1"/>
      <c r="M1420" s="1"/>
      <c r="N1420" s="1"/>
      <c r="O1420" s="1"/>
      <c r="P1420" s="1"/>
      <c r="Q1420" s="12">
        <v>33657.294999999998</v>
      </c>
      <c r="R1420" s="29">
        <f t="shared" si="69"/>
        <v>0</v>
      </c>
      <c r="S1420" t="str">
        <f t="shared" si="70"/>
        <v>OK</v>
      </c>
      <c r="T1420" s="10">
        <f>IFERROR(VLOOKUP(A1420,[1]!Tabla1[[#All],[Material]:[venta nueva]],38,FALSE),0)</f>
        <v>0</v>
      </c>
    </row>
    <row r="1421" spans="1:20" hidden="1" x14ac:dyDescent="0.35">
      <c r="A1421">
        <f t="shared" si="68"/>
        <v>1021924</v>
      </c>
      <c r="B1421" s="6" t="s">
        <v>1271</v>
      </c>
      <c r="C1421" s="7" t="s">
        <v>553</v>
      </c>
      <c r="D1421" s="7" t="s">
        <v>1097</v>
      </c>
      <c r="E1421" s="7" t="s">
        <v>202</v>
      </c>
      <c r="F1421" s="7" t="s">
        <v>203</v>
      </c>
      <c r="G1421" s="7" t="s">
        <v>1075</v>
      </c>
      <c r="H1421" s="7" t="s">
        <v>1003</v>
      </c>
      <c r="I1421" s="6" t="s">
        <v>15</v>
      </c>
      <c r="J1421" s="1"/>
      <c r="K1421" s="1"/>
      <c r="L1421" s="1"/>
      <c r="M1421" s="1"/>
      <c r="N1421" s="1"/>
      <c r="O1421" s="1"/>
      <c r="P1421" s="1"/>
      <c r="Q1421" s="12">
        <v>14080.092000000001</v>
      </c>
      <c r="R1421" s="29">
        <f t="shared" si="69"/>
        <v>0</v>
      </c>
      <c r="S1421" t="str">
        <f t="shared" si="70"/>
        <v>OK</v>
      </c>
      <c r="T1421" s="10">
        <f>IFERROR(VLOOKUP(A1421,[1]!Tabla1[[#All],[Material]:[venta nueva]],38,FALSE),0)</f>
        <v>0</v>
      </c>
    </row>
    <row r="1422" spans="1:20" hidden="1" x14ac:dyDescent="0.35">
      <c r="A1422">
        <f t="shared" si="68"/>
        <v>1021925</v>
      </c>
      <c r="B1422" s="6" t="s">
        <v>1271</v>
      </c>
      <c r="C1422" s="7" t="s">
        <v>553</v>
      </c>
      <c r="D1422" s="7" t="s">
        <v>1097</v>
      </c>
      <c r="E1422" s="7" t="s">
        <v>204</v>
      </c>
      <c r="F1422" s="7" t="s">
        <v>205</v>
      </c>
      <c r="G1422" s="7" t="s">
        <v>1075</v>
      </c>
      <c r="H1422" s="7" t="s">
        <v>1003</v>
      </c>
      <c r="I1422" s="6" t="s">
        <v>15</v>
      </c>
      <c r="J1422" s="1"/>
      <c r="K1422" s="1"/>
      <c r="L1422" s="1"/>
      <c r="M1422" s="1"/>
      <c r="N1422" s="1"/>
      <c r="O1422" s="1"/>
      <c r="P1422" s="1"/>
      <c r="Q1422" s="12">
        <v>52231.37</v>
      </c>
      <c r="R1422" s="29">
        <f t="shared" si="69"/>
        <v>0</v>
      </c>
      <c r="S1422" t="str">
        <f t="shared" si="70"/>
        <v>OK</v>
      </c>
      <c r="T1422" s="10">
        <f>IFERROR(VLOOKUP(A1422,[1]!Tabla1[[#All],[Material]:[venta nueva]],38,FALSE),0)</f>
        <v>0</v>
      </c>
    </row>
    <row r="1423" spans="1:20" hidden="1" x14ac:dyDescent="0.35">
      <c r="A1423">
        <f t="shared" si="68"/>
        <v>1021931</v>
      </c>
      <c r="B1423" s="6" t="s">
        <v>1271</v>
      </c>
      <c r="C1423" s="7" t="s">
        <v>553</v>
      </c>
      <c r="D1423" s="7" t="s">
        <v>1097</v>
      </c>
      <c r="E1423" s="7" t="s">
        <v>206</v>
      </c>
      <c r="F1423" s="7" t="s">
        <v>207</v>
      </c>
      <c r="G1423" s="7" t="s">
        <v>1085</v>
      </c>
      <c r="H1423" s="7" t="s">
        <v>1036</v>
      </c>
      <c r="I1423" s="6" t="s">
        <v>15</v>
      </c>
      <c r="J1423" s="1"/>
      <c r="K1423" s="1"/>
      <c r="L1423" s="1"/>
      <c r="M1423" s="1"/>
      <c r="N1423" s="1"/>
      <c r="O1423" s="1"/>
      <c r="P1423" s="1"/>
      <c r="Q1423" s="12">
        <v>6303.6409999999996</v>
      </c>
      <c r="R1423" s="29">
        <f t="shared" si="69"/>
        <v>0</v>
      </c>
      <c r="S1423" t="str">
        <f t="shared" si="70"/>
        <v>OK</v>
      </c>
      <c r="T1423" s="10">
        <f>IFERROR(VLOOKUP(A1423,[1]!Tabla1[[#All],[Material]:[venta nueva]],38,FALSE),0)</f>
        <v>0</v>
      </c>
    </row>
    <row r="1424" spans="1:20" hidden="1" x14ac:dyDescent="0.35">
      <c r="A1424">
        <f t="shared" si="68"/>
        <v>1021936</v>
      </c>
      <c r="B1424" s="6" t="s">
        <v>1271</v>
      </c>
      <c r="C1424" s="7" t="s">
        <v>553</v>
      </c>
      <c r="D1424" s="7" t="s">
        <v>1097</v>
      </c>
      <c r="E1424" s="7" t="s">
        <v>208</v>
      </c>
      <c r="F1424" s="7" t="s">
        <v>209</v>
      </c>
      <c r="G1424" s="7" t="s">
        <v>1077</v>
      </c>
      <c r="H1424" s="7" t="s">
        <v>1005</v>
      </c>
      <c r="I1424" s="6" t="s">
        <v>15</v>
      </c>
      <c r="J1424" s="1"/>
      <c r="K1424" s="1"/>
      <c r="L1424" s="1"/>
      <c r="M1424" s="1"/>
      <c r="N1424" s="1"/>
      <c r="O1424" s="1"/>
      <c r="P1424" s="1"/>
      <c r="Q1424" s="12">
        <v>357302.99699999997</v>
      </c>
      <c r="R1424" s="29">
        <f t="shared" si="69"/>
        <v>0</v>
      </c>
      <c r="S1424" t="str">
        <f t="shared" si="70"/>
        <v>OK</v>
      </c>
      <c r="T1424" s="10">
        <f>IFERROR(VLOOKUP(A1424,[1]!Tabla1[[#All],[Material]:[venta nueva]],38,FALSE),0)</f>
        <v>0</v>
      </c>
    </row>
    <row r="1425" spans="1:20" hidden="1" x14ac:dyDescent="0.35">
      <c r="A1425">
        <f t="shared" si="68"/>
        <v>1021944</v>
      </c>
      <c r="B1425" s="6" t="s">
        <v>1271</v>
      </c>
      <c r="C1425" s="7" t="s">
        <v>553</v>
      </c>
      <c r="D1425" s="7" t="s">
        <v>1097</v>
      </c>
      <c r="E1425" s="7" t="s">
        <v>558</v>
      </c>
      <c r="F1425" s="7" t="s">
        <v>559</v>
      </c>
      <c r="G1425" s="7" t="s">
        <v>1081</v>
      </c>
      <c r="H1425" s="7" t="s">
        <v>1037</v>
      </c>
      <c r="I1425" s="6" t="s">
        <v>15</v>
      </c>
      <c r="J1425" s="1"/>
      <c r="K1425" s="1"/>
      <c r="L1425" s="1"/>
      <c r="M1425" s="1"/>
      <c r="N1425" s="1"/>
      <c r="O1425" s="1"/>
      <c r="P1425" s="1"/>
      <c r="Q1425" s="12">
        <v>3000</v>
      </c>
      <c r="R1425" s="29">
        <f t="shared" si="69"/>
        <v>0</v>
      </c>
      <c r="S1425" t="str">
        <f t="shared" si="70"/>
        <v>OK</v>
      </c>
      <c r="T1425" s="10">
        <f>IFERROR(VLOOKUP(A1425,[1]!Tabla1[[#All],[Material]:[venta nueva]],38,FALSE),0)</f>
        <v>0</v>
      </c>
    </row>
    <row r="1426" spans="1:20" hidden="1" x14ac:dyDescent="0.35">
      <c r="A1426">
        <f t="shared" si="68"/>
        <v>1021945</v>
      </c>
      <c r="B1426" s="6" t="s">
        <v>1271</v>
      </c>
      <c r="C1426" s="7" t="s">
        <v>553</v>
      </c>
      <c r="D1426" s="7" t="s">
        <v>1097</v>
      </c>
      <c r="E1426" s="7" t="s">
        <v>560</v>
      </c>
      <c r="F1426" s="7" t="s">
        <v>561</v>
      </c>
      <c r="G1426" s="7" t="s">
        <v>1087</v>
      </c>
      <c r="H1426" s="7" t="s">
        <v>1038</v>
      </c>
      <c r="I1426" s="6" t="s">
        <v>15</v>
      </c>
      <c r="J1426" s="1"/>
      <c r="K1426" s="1"/>
      <c r="L1426" s="1"/>
      <c r="M1426" s="1"/>
      <c r="N1426" s="1"/>
      <c r="O1426" s="1"/>
      <c r="P1426" s="1"/>
      <c r="Q1426" s="12">
        <v>3000.002</v>
      </c>
      <c r="R1426" s="29">
        <f t="shared" si="69"/>
        <v>0</v>
      </c>
      <c r="S1426" t="str">
        <f t="shared" si="70"/>
        <v>OK</v>
      </c>
      <c r="T1426" s="10">
        <f>IFERROR(VLOOKUP(A1426,[1]!Tabla1[[#All],[Material]:[venta nueva]],38,FALSE),0)</f>
        <v>0</v>
      </c>
    </row>
    <row r="1427" spans="1:20" hidden="1" x14ac:dyDescent="0.35">
      <c r="A1427">
        <f t="shared" si="68"/>
        <v>1021952</v>
      </c>
      <c r="B1427" s="6" t="s">
        <v>1271</v>
      </c>
      <c r="C1427" s="7" t="s">
        <v>553</v>
      </c>
      <c r="D1427" s="7" t="s">
        <v>1097</v>
      </c>
      <c r="E1427" s="7" t="s">
        <v>210</v>
      </c>
      <c r="F1427" s="7" t="s">
        <v>74</v>
      </c>
      <c r="G1427" s="7" t="s">
        <v>1074</v>
      </c>
      <c r="H1427" s="7" t="s">
        <v>1018</v>
      </c>
      <c r="I1427" s="6" t="s">
        <v>15</v>
      </c>
      <c r="J1427" s="1"/>
      <c r="K1427" s="1"/>
      <c r="L1427" s="1"/>
      <c r="M1427" s="1"/>
      <c r="N1427" s="1"/>
      <c r="O1427" s="1"/>
      <c r="P1427" s="1"/>
      <c r="Q1427" s="12">
        <v>1370.0050000000001</v>
      </c>
      <c r="R1427" s="29">
        <f t="shared" si="69"/>
        <v>0</v>
      </c>
      <c r="S1427" t="str">
        <f t="shared" si="70"/>
        <v>OK</v>
      </c>
      <c r="T1427" s="10">
        <f>IFERROR(VLOOKUP(A1427,[1]!Tabla1[[#All],[Material]:[venta nueva]],38,FALSE),0)</f>
        <v>0</v>
      </c>
    </row>
    <row r="1428" spans="1:20" hidden="1" x14ac:dyDescent="0.35">
      <c r="A1428">
        <f t="shared" si="68"/>
        <v>1021971</v>
      </c>
      <c r="B1428" s="6" t="s">
        <v>1271</v>
      </c>
      <c r="C1428" s="7" t="s">
        <v>553</v>
      </c>
      <c r="D1428" s="7" t="s">
        <v>1097</v>
      </c>
      <c r="E1428" s="7" t="s">
        <v>211</v>
      </c>
      <c r="F1428" s="7" t="s">
        <v>212</v>
      </c>
      <c r="G1428" s="7" t="s">
        <v>1080</v>
      </c>
      <c r="H1428" s="7" t="s">
        <v>1029</v>
      </c>
      <c r="I1428" s="6" t="s">
        <v>14</v>
      </c>
      <c r="J1428" s="1"/>
      <c r="K1428" s="1"/>
      <c r="L1428" s="1"/>
      <c r="M1428" s="1"/>
      <c r="N1428" s="1"/>
      <c r="O1428" s="1"/>
      <c r="P1428" s="1"/>
      <c r="Q1428" s="12">
        <v>85378.433000000005</v>
      </c>
      <c r="R1428" s="29">
        <f t="shared" si="69"/>
        <v>0</v>
      </c>
      <c r="S1428" t="str">
        <f t="shared" si="70"/>
        <v>OK</v>
      </c>
      <c r="T1428" s="10">
        <f>IFERROR(VLOOKUP(A1428,[1]!Tabla1[[#All],[Material]:[venta nueva]],38,FALSE),0)</f>
        <v>0</v>
      </c>
    </row>
    <row r="1429" spans="1:20" hidden="1" x14ac:dyDescent="0.35">
      <c r="A1429">
        <f t="shared" si="68"/>
        <v>1021976</v>
      </c>
      <c r="B1429" s="6" t="s">
        <v>1271</v>
      </c>
      <c r="C1429" s="7" t="s">
        <v>553</v>
      </c>
      <c r="D1429" s="7" t="s">
        <v>1097</v>
      </c>
      <c r="E1429" s="7" t="s">
        <v>213</v>
      </c>
      <c r="F1429" s="7" t="s">
        <v>214</v>
      </c>
      <c r="G1429" s="7" t="s">
        <v>1077</v>
      </c>
      <c r="H1429" s="7" t="s">
        <v>1005</v>
      </c>
      <c r="I1429" s="6" t="s">
        <v>11</v>
      </c>
      <c r="J1429" s="1"/>
      <c r="K1429" s="1"/>
      <c r="L1429" s="1"/>
      <c r="M1429" s="1"/>
      <c r="N1429" s="1"/>
      <c r="O1429" s="1"/>
      <c r="P1429" s="1"/>
      <c r="Q1429" s="12">
        <v>94965.361999999994</v>
      </c>
      <c r="R1429" s="29">
        <f t="shared" si="69"/>
        <v>0</v>
      </c>
      <c r="S1429" t="str">
        <f t="shared" si="70"/>
        <v>OK</v>
      </c>
      <c r="T1429" s="10">
        <f>IFERROR(VLOOKUP(A1429,[1]!Tabla1[[#All],[Material]:[venta nueva]],38,FALSE),0)</f>
        <v>0</v>
      </c>
    </row>
    <row r="1430" spans="1:20" hidden="1" x14ac:dyDescent="0.35">
      <c r="A1430">
        <f t="shared" si="68"/>
        <v>1021987</v>
      </c>
      <c r="B1430" s="6" t="s">
        <v>1271</v>
      </c>
      <c r="C1430" s="7" t="s">
        <v>553</v>
      </c>
      <c r="D1430" s="7" t="s">
        <v>1097</v>
      </c>
      <c r="E1430" s="7" t="s">
        <v>217</v>
      </c>
      <c r="F1430" s="7" t="s">
        <v>218</v>
      </c>
      <c r="G1430" s="7" t="s">
        <v>1069</v>
      </c>
      <c r="H1430" s="7" t="s">
        <v>1016</v>
      </c>
      <c r="I1430" s="6" t="s">
        <v>15</v>
      </c>
      <c r="J1430" s="1"/>
      <c r="K1430" s="1"/>
      <c r="L1430" s="1"/>
      <c r="M1430" s="1"/>
      <c r="N1430" s="1"/>
      <c r="O1430" s="1"/>
      <c r="P1430" s="1"/>
      <c r="Q1430" s="12">
        <v>9999.9959999999992</v>
      </c>
      <c r="R1430" s="29">
        <f t="shared" si="69"/>
        <v>0</v>
      </c>
      <c r="S1430" t="str">
        <f t="shared" si="70"/>
        <v>OK</v>
      </c>
      <c r="T1430" s="10">
        <f>IFERROR(VLOOKUP(A1430,[1]!Tabla1[[#All],[Material]:[venta nueva]],38,FALSE),0)</f>
        <v>0</v>
      </c>
    </row>
    <row r="1431" spans="1:20" hidden="1" x14ac:dyDescent="0.35">
      <c r="A1431">
        <f t="shared" si="68"/>
        <v>1021992</v>
      </c>
      <c r="B1431" s="6" t="s">
        <v>1271</v>
      </c>
      <c r="C1431" s="7" t="s">
        <v>553</v>
      </c>
      <c r="D1431" s="7" t="s">
        <v>1097</v>
      </c>
      <c r="E1431" s="7" t="s">
        <v>219</v>
      </c>
      <c r="F1431" s="7" t="s">
        <v>28</v>
      </c>
      <c r="G1431" s="7" t="s">
        <v>1078</v>
      </c>
      <c r="H1431" s="7" t="s">
        <v>1006</v>
      </c>
      <c r="I1431" s="6" t="s">
        <v>14</v>
      </c>
      <c r="J1431" s="1"/>
      <c r="K1431" s="1"/>
      <c r="L1431" s="1"/>
      <c r="M1431" s="1"/>
      <c r="N1431" s="1"/>
      <c r="O1431" s="1"/>
      <c r="P1431" s="1"/>
      <c r="Q1431" s="12">
        <v>91290.808000000005</v>
      </c>
      <c r="R1431" s="29">
        <f t="shared" si="69"/>
        <v>0</v>
      </c>
      <c r="S1431" t="str">
        <f t="shared" si="70"/>
        <v>OK</v>
      </c>
      <c r="T1431" s="10">
        <f>IFERROR(VLOOKUP(A1431,[1]!Tabla1[[#All],[Material]:[venta nueva]],38,FALSE),0)</f>
        <v>0</v>
      </c>
    </row>
    <row r="1432" spans="1:20" hidden="1" x14ac:dyDescent="0.35">
      <c r="A1432">
        <f t="shared" si="68"/>
        <v>1022033</v>
      </c>
      <c r="B1432" s="6" t="s">
        <v>1271</v>
      </c>
      <c r="C1432" s="7" t="s">
        <v>553</v>
      </c>
      <c r="D1432" s="7" t="s">
        <v>1097</v>
      </c>
      <c r="E1432" s="7" t="s">
        <v>220</v>
      </c>
      <c r="F1432" s="7" t="s">
        <v>221</v>
      </c>
      <c r="G1432" s="7" t="s">
        <v>1087</v>
      </c>
      <c r="H1432" s="7" t="s">
        <v>1038</v>
      </c>
      <c r="I1432" s="6" t="s">
        <v>14</v>
      </c>
      <c r="J1432" s="1"/>
      <c r="K1432" s="1"/>
      <c r="L1432" s="1"/>
      <c r="M1432" s="1"/>
      <c r="N1432" s="1"/>
      <c r="O1432" s="1"/>
      <c r="P1432" s="1"/>
      <c r="Q1432" s="12">
        <v>35236.008999999998</v>
      </c>
      <c r="R1432" s="29">
        <f t="shared" si="69"/>
        <v>0</v>
      </c>
      <c r="S1432" t="str">
        <f t="shared" si="70"/>
        <v>OK</v>
      </c>
      <c r="T1432" s="10">
        <f>IFERROR(VLOOKUP(A1432,[1]!Tabla1[[#All],[Material]:[venta nueva]],38,FALSE),0)</f>
        <v>0</v>
      </c>
    </row>
    <row r="1433" spans="1:20" hidden="1" x14ac:dyDescent="0.35">
      <c r="A1433">
        <f t="shared" si="68"/>
        <v>1022080</v>
      </c>
      <c r="B1433" s="6" t="s">
        <v>1271</v>
      </c>
      <c r="C1433" s="7" t="s">
        <v>553</v>
      </c>
      <c r="D1433" s="7" t="s">
        <v>1097</v>
      </c>
      <c r="E1433" s="7" t="s">
        <v>224</v>
      </c>
      <c r="F1433" s="7" t="s">
        <v>225</v>
      </c>
      <c r="G1433" s="7" t="s">
        <v>1069</v>
      </c>
      <c r="H1433" s="7" t="s">
        <v>1039</v>
      </c>
      <c r="I1433" s="6" t="s">
        <v>14</v>
      </c>
      <c r="J1433" s="1"/>
      <c r="K1433" s="1"/>
      <c r="L1433" s="1"/>
      <c r="M1433" s="1"/>
      <c r="N1433" s="1"/>
      <c r="O1433" s="1"/>
      <c r="P1433" s="1"/>
      <c r="Q1433" s="12">
        <v>81855.145000000004</v>
      </c>
      <c r="R1433" s="29">
        <f t="shared" si="69"/>
        <v>0</v>
      </c>
      <c r="S1433" t="str">
        <f t="shared" si="70"/>
        <v>OK</v>
      </c>
      <c r="T1433" s="10">
        <f>IFERROR(VLOOKUP(A1433,[1]!Tabla1[[#All],[Material]:[venta nueva]],38,FALSE),0)</f>
        <v>0</v>
      </c>
    </row>
    <row r="1434" spans="1:20" hidden="1" x14ac:dyDescent="0.35">
      <c r="A1434">
        <f t="shared" si="68"/>
        <v>1022096</v>
      </c>
      <c r="B1434" s="6" t="s">
        <v>1271</v>
      </c>
      <c r="C1434" s="7" t="s">
        <v>553</v>
      </c>
      <c r="D1434" s="7" t="s">
        <v>1097</v>
      </c>
      <c r="E1434" s="7" t="s">
        <v>226</v>
      </c>
      <c r="F1434" s="7" t="s">
        <v>227</v>
      </c>
      <c r="G1434" s="7" t="s">
        <v>1084</v>
      </c>
      <c r="H1434" s="7" t="s">
        <v>1028</v>
      </c>
      <c r="I1434" s="6" t="s">
        <v>14</v>
      </c>
      <c r="J1434" s="1"/>
      <c r="K1434" s="1"/>
      <c r="L1434" s="1"/>
      <c r="M1434" s="1"/>
      <c r="N1434" s="1"/>
      <c r="O1434" s="1"/>
      <c r="P1434" s="1"/>
      <c r="Q1434" s="12">
        <v>232522.10200000001</v>
      </c>
      <c r="R1434" s="29">
        <f t="shared" si="69"/>
        <v>0</v>
      </c>
      <c r="S1434" t="str">
        <f t="shared" si="70"/>
        <v>OK</v>
      </c>
      <c r="T1434" s="10">
        <f>IFERROR(VLOOKUP(A1434,[1]!Tabla1[[#All],[Material]:[venta nueva]],38,FALSE),0)</f>
        <v>0</v>
      </c>
    </row>
    <row r="1435" spans="1:20" hidden="1" x14ac:dyDescent="0.35">
      <c r="A1435">
        <f t="shared" si="68"/>
        <v>1022099</v>
      </c>
      <c r="B1435" s="6" t="s">
        <v>1271</v>
      </c>
      <c r="C1435" s="7" t="s">
        <v>553</v>
      </c>
      <c r="D1435" s="7" t="s">
        <v>1097</v>
      </c>
      <c r="E1435" s="7" t="s">
        <v>228</v>
      </c>
      <c r="F1435" s="7" t="s">
        <v>229</v>
      </c>
      <c r="G1435" s="7" t="s">
        <v>1084</v>
      </c>
      <c r="H1435" s="7" t="s">
        <v>1017</v>
      </c>
      <c r="I1435" s="6" t="s">
        <v>14</v>
      </c>
      <c r="J1435" s="1"/>
      <c r="K1435" s="1"/>
      <c r="L1435" s="1"/>
      <c r="M1435" s="1"/>
      <c r="N1435" s="1"/>
      <c r="O1435" s="1"/>
      <c r="P1435" s="1"/>
      <c r="Q1435" s="12">
        <v>185576.72099999999</v>
      </c>
      <c r="R1435" s="29">
        <f t="shared" si="69"/>
        <v>0</v>
      </c>
      <c r="S1435" t="str">
        <f t="shared" si="70"/>
        <v>OK</v>
      </c>
      <c r="T1435" s="10">
        <f>IFERROR(VLOOKUP(A1435,[1]!Tabla1[[#All],[Material]:[venta nueva]],38,FALSE),0)</f>
        <v>0</v>
      </c>
    </row>
    <row r="1436" spans="1:20" hidden="1" x14ac:dyDescent="0.35">
      <c r="A1436">
        <f t="shared" si="68"/>
        <v>1022101</v>
      </c>
      <c r="B1436" s="6" t="s">
        <v>1271</v>
      </c>
      <c r="C1436" s="7" t="s">
        <v>553</v>
      </c>
      <c r="D1436" s="7" t="s">
        <v>1097</v>
      </c>
      <c r="E1436" s="7" t="s">
        <v>544</v>
      </c>
      <c r="F1436" s="7" t="s">
        <v>545</v>
      </c>
      <c r="G1436" s="7" t="s">
        <v>1075</v>
      </c>
      <c r="H1436" s="7" t="s">
        <v>1002</v>
      </c>
      <c r="I1436" s="6" t="s">
        <v>15</v>
      </c>
      <c r="J1436" s="1"/>
      <c r="K1436" s="1"/>
      <c r="L1436" s="1"/>
      <c r="M1436" s="1"/>
      <c r="N1436" s="1"/>
      <c r="O1436" s="1"/>
      <c r="P1436" s="1"/>
      <c r="Q1436" s="12">
        <v>3000</v>
      </c>
      <c r="R1436" s="29">
        <f t="shared" si="69"/>
        <v>0</v>
      </c>
      <c r="S1436" t="str">
        <f t="shared" si="70"/>
        <v>OK</v>
      </c>
      <c r="T1436" s="10">
        <f>IFERROR(VLOOKUP(A1436,[1]!Tabla1[[#All],[Material]:[venta nueva]],38,FALSE),0)</f>
        <v>0</v>
      </c>
    </row>
    <row r="1437" spans="1:20" hidden="1" x14ac:dyDescent="0.35">
      <c r="A1437">
        <f t="shared" si="68"/>
        <v>1022125</v>
      </c>
      <c r="B1437" s="6" t="s">
        <v>1271</v>
      </c>
      <c r="C1437" s="7" t="s">
        <v>553</v>
      </c>
      <c r="D1437" s="7" t="s">
        <v>1097</v>
      </c>
      <c r="E1437" s="7" t="s">
        <v>232</v>
      </c>
      <c r="F1437" s="7" t="s">
        <v>233</v>
      </c>
      <c r="G1437" s="7" t="s">
        <v>1086</v>
      </c>
      <c r="H1437" s="7" t="s">
        <v>1025</v>
      </c>
      <c r="I1437" s="6" t="s">
        <v>14</v>
      </c>
      <c r="J1437" s="1"/>
      <c r="K1437" s="1"/>
      <c r="L1437" s="1"/>
      <c r="M1437" s="1"/>
      <c r="N1437" s="1"/>
      <c r="O1437" s="1"/>
      <c r="P1437" s="1"/>
      <c r="Q1437" s="12">
        <v>222573.32800000001</v>
      </c>
      <c r="R1437" s="29">
        <f t="shared" si="69"/>
        <v>0</v>
      </c>
      <c r="S1437" t="str">
        <f t="shared" si="70"/>
        <v>OK</v>
      </c>
      <c r="T1437" s="10">
        <f>IFERROR(VLOOKUP(A1437,[1]!Tabla1[[#All],[Material]:[venta nueva]],38,FALSE),0)</f>
        <v>0</v>
      </c>
    </row>
    <row r="1438" spans="1:20" hidden="1" x14ac:dyDescent="0.35">
      <c r="A1438">
        <f t="shared" si="68"/>
        <v>1022128</v>
      </c>
      <c r="B1438" s="6" t="s">
        <v>1271</v>
      </c>
      <c r="C1438" s="7" t="s">
        <v>553</v>
      </c>
      <c r="D1438" s="7" t="s">
        <v>1097</v>
      </c>
      <c r="E1438" s="7" t="s">
        <v>234</v>
      </c>
      <c r="F1438" s="7" t="s">
        <v>235</v>
      </c>
      <c r="G1438" s="7" t="s">
        <v>1076</v>
      </c>
      <c r="H1438" s="7" t="s">
        <v>1004</v>
      </c>
      <c r="I1438" s="6" t="s">
        <v>15</v>
      </c>
      <c r="J1438" s="1"/>
      <c r="K1438" s="1"/>
      <c r="L1438" s="1"/>
      <c r="M1438" s="1"/>
      <c r="N1438" s="1"/>
      <c r="O1438" s="1"/>
      <c r="P1438" s="1"/>
      <c r="Q1438" s="12">
        <v>18328.181</v>
      </c>
      <c r="R1438" s="29">
        <f t="shared" si="69"/>
        <v>0</v>
      </c>
      <c r="S1438" t="str">
        <f t="shared" si="70"/>
        <v>OK</v>
      </c>
      <c r="T1438" s="10">
        <f>IFERROR(VLOOKUP(A1438,[1]!Tabla1[[#All],[Material]:[venta nueva]],38,FALSE),0)</f>
        <v>0</v>
      </c>
    </row>
    <row r="1439" spans="1:20" hidden="1" x14ac:dyDescent="0.35">
      <c r="A1439">
        <f t="shared" si="68"/>
        <v>1022141</v>
      </c>
      <c r="B1439" s="6" t="s">
        <v>1271</v>
      </c>
      <c r="C1439" s="7" t="s">
        <v>553</v>
      </c>
      <c r="D1439" s="7" t="s">
        <v>1097</v>
      </c>
      <c r="E1439" s="7" t="s">
        <v>236</v>
      </c>
      <c r="F1439" s="7" t="s">
        <v>237</v>
      </c>
      <c r="G1439" s="7" t="s">
        <v>1076</v>
      </c>
      <c r="H1439" s="7" t="s">
        <v>1004</v>
      </c>
      <c r="I1439" s="6" t="s">
        <v>15</v>
      </c>
      <c r="J1439" s="1"/>
      <c r="K1439" s="1"/>
      <c r="L1439" s="1"/>
      <c r="M1439" s="1"/>
      <c r="N1439" s="1"/>
      <c r="O1439" s="1"/>
      <c r="P1439" s="1"/>
      <c r="Q1439" s="12">
        <v>10390.449000000001</v>
      </c>
      <c r="R1439" s="29">
        <f t="shared" si="69"/>
        <v>0</v>
      </c>
      <c r="S1439" t="str">
        <f t="shared" si="70"/>
        <v>OK</v>
      </c>
      <c r="T1439" s="10">
        <f>IFERROR(VLOOKUP(A1439,[1]!Tabla1[[#All],[Material]:[venta nueva]],38,FALSE),0)</f>
        <v>0</v>
      </c>
    </row>
    <row r="1440" spans="1:20" hidden="1" x14ac:dyDescent="0.35">
      <c r="A1440">
        <f t="shared" si="68"/>
        <v>1022142</v>
      </c>
      <c r="B1440" s="6" t="s">
        <v>1271</v>
      </c>
      <c r="C1440" s="7" t="s">
        <v>553</v>
      </c>
      <c r="D1440" s="7" t="s">
        <v>1097</v>
      </c>
      <c r="E1440" s="7" t="s">
        <v>238</v>
      </c>
      <c r="F1440" s="7" t="s">
        <v>239</v>
      </c>
      <c r="G1440" s="7" t="s">
        <v>1076</v>
      </c>
      <c r="H1440" s="7" t="s">
        <v>1004</v>
      </c>
      <c r="I1440" s="6" t="s">
        <v>15</v>
      </c>
      <c r="J1440" s="1"/>
      <c r="K1440" s="1"/>
      <c r="L1440" s="1"/>
      <c r="M1440" s="1"/>
      <c r="N1440" s="1"/>
      <c r="O1440" s="1"/>
      <c r="P1440" s="1"/>
      <c r="Q1440" s="12">
        <v>8837.3940000000002</v>
      </c>
      <c r="R1440" s="29">
        <f t="shared" si="69"/>
        <v>0</v>
      </c>
      <c r="S1440" t="str">
        <f t="shared" si="70"/>
        <v>OK</v>
      </c>
      <c r="T1440" s="10">
        <f>IFERROR(VLOOKUP(A1440,[1]!Tabla1[[#All],[Material]:[venta nueva]],38,FALSE),0)</f>
        <v>0</v>
      </c>
    </row>
    <row r="1441" spans="1:20" hidden="1" x14ac:dyDescent="0.35">
      <c r="A1441">
        <f t="shared" si="68"/>
        <v>1022149</v>
      </c>
      <c r="B1441" s="6" t="s">
        <v>1271</v>
      </c>
      <c r="C1441" s="7" t="s">
        <v>553</v>
      </c>
      <c r="D1441" s="7" t="s">
        <v>1097</v>
      </c>
      <c r="E1441" s="7" t="s">
        <v>240</v>
      </c>
      <c r="F1441" s="7" t="s">
        <v>241</v>
      </c>
      <c r="G1441" s="7" t="s">
        <v>1079</v>
      </c>
      <c r="H1441" s="7" t="s">
        <v>1007</v>
      </c>
      <c r="I1441" s="6" t="s">
        <v>11</v>
      </c>
      <c r="J1441" s="1"/>
      <c r="K1441" s="1"/>
      <c r="L1441" s="1"/>
      <c r="M1441" s="1"/>
      <c r="N1441" s="1"/>
      <c r="O1441" s="1"/>
      <c r="P1441" s="1"/>
      <c r="Q1441" s="12">
        <v>10180.862999999999</v>
      </c>
      <c r="R1441" s="29">
        <f t="shared" si="69"/>
        <v>0</v>
      </c>
      <c r="S1441" t="str">
        <f t="shared" si="70"/>
        <v>OK</v>
      </c>
      <c r="T1441" s="10">
        <f>IFERROR(VLOOKUP(A1441,[1]!Tabla1[[#All],[Material]:[venta nueva]],38,FALSE),0)</f>
        <v>0</v>
      </c>
    </row>
    <row r="1442" spans="1:20" hidden="1" x14ac:dyDescent="0.35">
      <c r="A1442">
        <f t="shared" si="68"/>
        <v>1022150</v>
      </c>
      <c r="B1442" s="6" t="s">
        <v>1271</v>
      </c>
      <c r="C1442" s="7" t="s">
        <v>553</v>
      </c>
      <c r="D1442" s="7" t="s">
        <v>1097</v>
      </c>
      <c r="E1442" s="7" t="s">
        <v>242</v>
      </c>
      <c r="F1442" s="7" t="s">
        <v>243</v>
      </c>
      <c r="G1442" s="7" t="s">
        <v>1078</v>
      </c>
      <c r="H1442" s="7" t="s">
        <v>1009</v>
      </c>
      <c r="I1442" s="6" t="s">
        <v>11</v>
      </c>
      <c r="J1442" s="1"/>
      <c r="K1442" s="1"/>
      <c r="L1442" s="1"/>
      <c r="M1442" s="1"/>
      <c r="N1442" s="1"/>
      <c r="O1442" s="1"/>
      <c r="P1442" s="1"/>
      <c r="Q1442" s="12">
        <v>73823.509999999995</v>
      </c>
      <c r="R1442" s="29">
        <f t="shared" si="69"/>
        <v>0</v>
      </c>
      <c r="S1442" t="str">
        <f t="shared" si="70"/>
        <v>OK</v>
      </c>
      <c r="T1442" s="10">
        <f>IFERROR(VLOOKUP(A1442,[1]!Tabla1[[#All],[Material]:[venta nueva]],38,FALSE),0)</f>
        <v>0</v>
      </c>
    </row>
    <row r="1443" spans="1:20" hidden="1" x14ac:dyDescent="0.35">
      <c r="A1443">
        <f t="shared" si="68"/>
        <v>1022169</v>
      </c>
      <c r="B1443" s="6" t="s">
        <v>1271</v>
      </c>
      <c r="C1443" s="7" t="s">
        <v>553</v>
      </c>
      <c r="D1443" s="7" t="s">
        <v>1097</v>
      </c>
      <c r="E1443" s="7" t="s">
        <v>244</v>
      </c>
      <c r="F1443" s="7" t="s">
        <v>245</v>
      </c>
      <c r="G1443" s="7" t="s">
        <v>1081</v>
      </c>
      <c r="H1443" s="7" t="s">
        <v>1010</v>
      </c>
      <c r="I1443" s="6" t="s">
        <v>14</v>
      </c>
      <c r="J1443" s="1"/>
      <c r="K1443" s="1"/>
      <c r="L1443" s="1"/>
      <c r="M1443" s="1"/>
      <c r="N1443" s="1"/>
      <c r="O1443" s="1"/>
      <c r="P1443" s="1"/>
      <c r="Q1443" s="12">
        <v>166320.36199999999</v>
      </c>
      <c r="R1443" s="29">
        <f t="shared" si="69"/>
        <v>0</v>
      </c>
      <c r="S1443" t="str">
        <f t="shared" si="70"/>
        <v>OK</v>
      </c>
      <c r="T1443" s="10">
        <f>IFERROR(VLOOKUP(A1443,[1]!Tabla1[[#All],[Material]:[venta nueva]],38,FALSE),0)</f>
        <v>0</v>
      </c>
    </row>
    <row r="1444" spans="1:20" hidden="1" x14ac:dyDescent="0.35">
      <c r="A1444">
        <f t="shared" si="68"/>
        <v>1022182</v>
      </c>
      <c r="B1444" s="6" t="s">
        <v>1271</v>
      </c>
      <c r="C1444" s="7" t="s">
        <v>553</v>
      </c>
      <c r="D1444" s="7" t="s">
        <v>1097</v>
      </c>
      <c r="E1444" s="7" t="s">
        <v>562</v>
      </c>
      <c r="F1444" s="7" t="s">
        <v>563</v>
      </c>
      <c r="G1444" s="7" t="s">
        <v>1074</v>
      </c>
      <c r="H1444" s="7" t="s">
        <v>1018</v>
      </c>
      <c r="I1444" s="6" t="s">
        <v>12</v>
      </c>
      <c r="J1444" s="1"/>
      <c r="K1444" s="1"/>
      <c r="L1444" s="1"/>
      <c r="M1444" s="1"/>
      <c r="N1444" s="1"/>
      <c r="O1444" s="1"/>
      <c r="P1444" s="1"/>
      <c r="Q1444" s="12">
        <v>21999.994999999999</v>
      </c>
      <c r="R1444" s="29">
        <f t="shared" si="69"/>
        <v>0</v>
      </c>
      <c r="S1444" t="str">
        <f t="shared" si="70"/>
        <v>OK</v>
      </c>
      <c r="T1444" s="10">
        <f>IFERROR(VLOOKUP(A1444,[1]!Tabla1[[#All],[Material]:[venta nueva]],38,FALSE),0)</f>
        <v>0</v>
      </c>
    </row>
    <row r="1445" spans="1:20" hidden="1" x14ac:dyDescent="0.35">
      <c r="A1445">
        <f t="shared" si="68"/>
        <v>1022183</v>
      </c>
      <c r="B1445" s="6" t="s">
        <v>1271</v>
      </c>
      <c r="C1445" s="7" t="s">
        <v>553</v>
      </c>
      <c r="D1445" s="7" t="s">
        <v>1097</v>
      </c>
      <c r="E1445" s="7" t="s">
        <v>246</v>
      </c>
      <c r="F1445" s="7" t="s">
        <v>247</v>
      </c>
      <c r="G1445" s="7" t="s">
        <v>1086</v>
      </c>
      <c r="H1445" s="7" t="s">
        <v>1041</v>
      </c>
      <c r="I1445" s="6" t="s">
        <v>14</v>
      </c>
      <c r="J1445" s="1"/>
      <c r="K1445" s="1"/>
      <c r="L1445" s="1"/>
      <c r="M1445" s="1"/>
      <c r="N1445" s="1"/>
      <c r="O1445" s="1"/>
      <c r="P1445" s="1"/>
      <c r="Q1445" s="12">
        <v>675712.76699999999</v>
      </c>
      <c r="R1445" s="29">
        <f t="shared" si="69"/>
        <v>0</v>
      </c>
      <c r="S1445" t="str">
        <f t="shared" si="70"/>
        <v>OK</v>
      </c>
      <c r="T1445" s="10">
        <f>IFERROR(VLOOKUP(A1445,[1]!Tabla1[[#All],[Material]:[venta nueva]],38,FALSE),0)</f>
        <v>0</v>
      </c>
    </row>
    <row r="1446" spans="1:20" hidden="1" x14ac:dyDescent="0.35">
      <c r="A1446">
        <f t="shared" si="68"/>
        <v>1022186</v>
      </c>
      <c r="B1446" s="6" t="s">
        <v>1271</v>
      </c>
      <c r="C1446" s="7" t="s">
        <v>553</v>
      </c>
      <c r="D1446" s="7" t="s">
        <v>1097</v>
      </c>
      <c r="E1446" s="7" t="s">
        <v>248</v>
      </c>
      <c r="F1446" s="7" t="s">
        <v>249</v>
      </c>
      <c r="G1446" s="7" t="s">
        <v>1084</v>
      </c>
      <c r="H1446" s="7" t="s">
        <v>1017</v>
      </c>
      <c r="I1446" s="6" t="s">
        <v>14</v>
      </c>
      <c r="J1446" s="1"/>
      <c r="K1446" s="1"/>
      <c r="L1446" s="1"/>
      <c r="M1446" s="1"/>
      <c r="N1446" s="1"/>
      <c r="O1446" s="1"/>
      <c r="P1446" s="1"/>
      <c r="Q1446" s="12">
        <v>78312.285000000003</v>
      </c>
      <c r="R1446" s="29">
        <f t="shared" si="69"/>
        <v>0</v>
      </c>
      <c r="S1446" t="str">
        <f t="shared" si="70"/>
        <v>OK</v>
      </c>
      <c r="T1446" s="10">
        <f>IFERROR(VLOOKUP(A1446,[1]!Tabla1[[#All],[Material]:[venta nueva]],38,FALSE),0)</f>
        <v>0</v>
      </c>
    </row>
    <row r="1447" spans="1:20" hidden="1" x14ac:dyDescent="0.35">
      <c r="A1447">
        <f t="shared" si="68"/>
        <v>1022193</v>
      </c>
      <c r="B1447" s="6" t="s">
        <v>1271</v>
      </c>
      <c r="C1447" s="7" t="s">
        <v>553</v>
      </c>
      <c r="D1447" s="7" t="s">
        <v>1097</v>
      </c>
      <c r="E1447" s="7" t="s">
        <v>250</v>
      </c>
      <c r="F1447" s="7" t="s">
        <v>251</v>
      </c>
      <c r="G1447" s="7" t="s">
        <v>1075</v>
      </c>
      <c r="H1447" s="7" t="s">
        <v>1011</v>
      </c>
      <c r="I1447" s="6" t="s">
        <v>14</v>
      </c>
      <c r="J1447" s="1"/>
      <c r="K1447" s="1"/>
      <c r="L1447" s="1"/>
      <c r="M1447" s="1"/>
      <c r="N1447" s="1"/>
      <c r="O1447" s="1"/>
      <c r="P1447" s="1"/>
      <c r="Q1447" s="12">
        <v>24728.904999999999</v>
      </c>
      <c r="R1447" s="29">
        <f t="shared" si="69"/>
        <v>0</v>
      </c>
      <c r="S1447" t="str">
        <f t="shared" si="70"/>
        <v>OK</v>
      </c>
      <c r="T1447" s="10">
        <f>IFERROR(VLOOKUP(A1447,[1]!Tabla1[[#All],[Material]:[venta nueva]],38,FALSE),0)</f>
        <v>0</v>
      </c>
    </row>
    <row r="1448" spans="1:20" hidden="1" x14ac:dyDescent="0.35">
      <c r="A1448">
        <f t="shared" si="68"/>
        <v>1022196</v>
      </c>
      <c r="B1448" s="6" t="s">
        <v>1271</v>
      </c>
      <c r="C1448" s="7" t="s">
        <v>553</v>
      </c>
      <c r="D1448" s="7" t="s">
        <v>1097</v>
      </c>
      <c r="E1448" s="7" t="s">
        <v>446</v>
      </c>
      <c r="F1448" s="7" t="s">
        <v>447</v>
      </c>
      <c r="G1448" s="7" t="s">
        <v>1080</v>
      </c>
      <c r="H1448" s="7" t="s">
        <v>1030</v>
      </c>
      <c r="I1448" s="6" t="s">
        <v>11</v>
      </c>
      <c r="J1448" s="1"/>
      <c r="K1448" s="1"/>
      <c r="L1448" s="1"/>
      <c r="M1448" s="1"/>
      <c r="N1448" s="1"/>
      <c r="O1448" s="1"/>
      <c r="P1448" s="1"/>
      <c r="Q1448" s="12">
        <v>1896.999</v>
      </c>
      <c r="R1448" s="29">
        <f t="shared" si="69"/>
        <v>0</v>
      </c>
      <c r="S1448" t="str">
        <f t="shared" si="70"/>
        <v>OK</v>
      </c>
      <c r="T1448" s="10">
        <f>IFERROR(VLOOKUP(A1448,[1]!Tabla1[[#All],[Material]:[venta nueva]],38,FALSE),0)</f>
        <v>0</v>
      </c>
    </row>
    <row r="1449" spans="1:20" hidden="1" x14ac:dyDescent="0.35">
      <c r="A1449">
        <f t="shared" si="68"/>
        <v>1022197</v>
      </c>
      <c r="B1449" s="6" t="s">
        <v>1271</v>
      </c>
      <c r="C1449" s="7" t="s">
        <v>553</v>
      </c>
      <c r="D1449" s="7" t="s">
        <v>1097</v>
      </c>
      <c r="E1449" s="7" t="s">
        <v>252</v>
      </c>
      <c r="F1449" s="7" t="s">
        <v>253</v>
      </c>
      <c r="G1449" s="7" t="s">
        <v>1080</v>
      </c>
      <c r="H1449" s="7" t="s">
        <v>1030</v>
      </c>
      <c r="I1449" s="6" t="s">
        <v>11</v>
      </c>
      <c r="J1449" s="1"/>
      <c r="K1449" s="1"/>
      <c r="L1449" s="1"/>
      <c r="M1449" s="1"/>
      <c r="N1449" s="1"/>
      <c r="O1449" s="1"/>
      <c r="P1449" s="1"/>
      <c r="Q1449" s="12">
        <v>9874.3279999999995</v>
      </c>
      <c r="R1449" s="29">
        <f t="shared" si="69"/>
        <v>0</v>
      </c>
      <c r="S1449" t="str">
        <f t="shared" si="70"/>
        <v>OK</v>
      </c>
      <c r="T1449" s="10">
        <f>IFERROR(VLOOKUP(A1449,[1]!Tabla1[[#All],[Material]:[venta nueva]],38,FALSE),0)</f>
        <v>0</v>
      </c>
    </row>
    <row r="1450" spans="1:20" hidden="1" x14ac:dyDescent="0.35">
      <c r="A1450">
        <f t="shared" si="68"/>
        <v>1022212</v>
      </c>
      <c r="B1450" s="6" t="s">
        <v>1271</v>
      </c>
      <c r="C1450" s="7" t="s">
        <v>553</v>
      </c>
      <c r="D1450" s="7" t="s">
        <v>1097</v>
      </c>
      <c r="E1450" s="7" t="s">
        <v>254</v>
      </c>
      <c r="F1450" s="7" t="s">
        <v>255</v>
      </c>
      <c r="G1450" s="7" t="s">
        <v>1087</v>
      </c>
      <c r="H1450" s="7" t="s">
        <v>1034</v>
      </c>
      <c r="I1450" s="6" t="s">
        <v>14</v>
      </c>
      <c r="J1450" s="1"/>
      <c r="K1450" s="1"/>
      <c r="L1450" s="1"/>
      <c r="M1450" s="1"/>
      <c r="N1450" s="1"/>
      <c r="O1450" s="1"/>
      <c r="P1450" s="1"/>
      <c r="Q1450" s="12">
        <v>625303.48400000005</v>
      </c>
      <c r="R1450" s="29">
        <f t="shared" si="69"/>
        <v>0</v>
      </c>
      <c r="S1450" t="str">
        <f t="shared" si="70"/>
        <v>OK</v>
      </c>
      <c r="T1450" s="10">
        <f>IFERROR(VLOOKUP(A1450,[1]!Tabla1[[#All],[Material]:[venta nueva]],38,FALSE),0)</f>
        <v>0</v>
      </c>
    </row>
    <row r="1451" spans="1:20" hidden="1" x14ac:dyDescent="0.35">
      <c r="A1451">
        <f t="shared" si="68"/>
        <v>1022217</v>
      </c>
      <c r="B1451" s="6" t="s">
        <v>1271</v>
      </c>
      <c r="C1451" s="7" t="s">
        <v>553</v>
      </c>
      <c r="D1451" s="7" t="s">
        <v>1097</v>
      </c>
      <c r="E1451" s="7" t="s">
        <v>256</v>
      </c>
      <c r="F1451" s="7" t="s">
        <v>257</v>
      </c>
      <c r="G1451" s="7" t="s">
        <v>1078</v>
      </c>
      <c r="H1451" s="7" t="s">
        <v>1006</v>
      </c>
      <c r="I1451" s="6" t="s">
        <v>13</v>
      </c>
      <c r="J1451" s="1"/>
      <c r="K1451" s="1"/>
      <c r="L1451" s="1"/>
      <c r="M1451" s="1"/>
      <c r="N1451" s="1"/>
      <c r="O1451" s="1"/>
      <c r="P1451" s="1"/>
      <c r="Q1451" s="12">
        <v>271126.511</v>
      </c>
      <c r="R1451" s="29">
        <f t="shared" si="69"/>
        <v>0</v>
      </c>
      <c r="S1451" t="str">
        <f t="shared" si="70"/>
        <v>OK</v>
      </c>
      <c r="T1451" s="10">
        <f>IFERROR(VLOOKUP(A1451,[1]!Tabla1[[#All],[Material]:[venta nueva]],38,FALSE),0)</f>
        <v>0</v>
      </c>
    </row>
    <row r="1452" spans="1:20" hidden="1" x14ac:dyDescent="0.35">
      <c r="A1452">
        <f t="shared" si="68"/>
        <v>1022218</v>
      </c>
      <c r="B1452" s="6" t="s">
        <v>1271</v>
      </c>
      <c r="C1452" s="7" t="s">
        <v>553</v>
      </c>
      <c r="D1452" s="7" t="s">
        <v>1097</v>
      </c>
      <c r="E1452" s="7" t="s">
        <v>258</v>
      </c>
      <c r="F1452" s="7" t="s">
        <v>94</v>
      </c>
      <c r="G1452" s="7" t="s">
        <v>1078</v>
      </c>
      <c r="H1452" s="7" t="s">
        <v>1021</v>
      </c>
      <c r="I1452" s="6" t="s">
        <v>13</v>
      </c>
      <c r="J1452" s="1"/>
      <c r="K1452" s="1"/>
      <c r="L1452" s="1"/>
      <c r="M1452" s="1"/>
      <c r="N1452" s="1"/>
      <c r="O1452" s="1"/>
      <c r="P1452" s="1"/>
      <c r="Q1452" s="12">
        <v>86650.112999999998</v>
      </c>
      <c r="R1452" s="29">
        <f t="shared" si="69"/>
        <v>0</v>
      </c>
      <c r="S1452" t="str">
        <f t="shared" si="70"/>
        <v>OK</v>
      </c>
      <c r="T1452" s="10">
        <f>IFERROR(VLOOKUP(A1452,[1]!Tabla1[[#All],[Material]:[venta nueva]],38,FALSE),0)</f>
        <v>0</v>
      </c>
    </row>
    <row r="1453" spans="1:20" hidden="1" x14ac:dyDescent="0.35">
      <c r="A1453">
        <f t="shared" si="68"/>
        <v>1022247</v>
      </c>
      <c r="B1453" s="6" t="s">
        <v>1271</v>
      </c>
      <c r="C1453" s="7" t="s">
        <v>553</v>
      </c>
      <c r="D1453" s="7" t="s">
        <v>1097</v>
      </c>
      <c r="E1453" s="7" t="s">
        <v>259</v>
      </c>
      <c r="F1453" s="7" t="s">
        <v>260</v>
      </c>
      <c r="G1453" s="7" t="s">
        <v>1081</v>
      </c>
      <c r="H1453" s="7" t="s">
        <v>1010</v>
      </c>
      <c r="I1453" s="6" t="s">
        <v>9</v>
      </c>
      <c r="J1453" s="1"/>
      <c r="K1453" s="1"/>
      <c r="L1453" s="1"/>
      <c r="M1453" s="1"/>
      <c r="N1453" s="1"/>
      <c r="O1453" s="1"/>
      <c r="P1453" s="1"/>
      <c r="Q1453" s="12">
        <v>39480.364999999998</v>
      </c>
      <c r="R1453" s="29">
        <f t="shared" si="69"/>
        <v>0</v>
      </c>
      <c r="S1453" t="str">
        <f t="shared" si="70"/>
        <v>OK</v>
      </c>
      <c r="T1453" s="10">
        <f>IFERROR(VLOOKUP(A1453,[1]!Tabla1[[#All],[Material]:[venta nueva]],38,FALSE),0)</f>
        <v>0</v>
      </c>
    </row>
    <row r="1454" spans="1:20" hidden="1" x14ac:dyDescent="0.35">
      <c r="A1454">
        <f t="shared" si="68"/>
        <v>1022273</v>
      </c>
      <c r="B1454" s="6" t="s">
        <v>1271</v>
      </c>
      <c r="C1454" s="7" t="s">
        <v>553</v>
      </c>
      <c r="D1454" s="7" t="s">
        <v>1097</v>
      </c>
      <c r="E1454" s="7" t="s">
        <v>261</v>
      </c>
      <c r="F1454" s="7" t="s">
        <v>262</v>
      </c>
      <c r="G1454" s="7" t="s">
        <v>1078</v>
      </c>
      <c r="H1454" s="7" t="s">
        <v>1021</v>
      </c>
      <c r="I1454" s="6" t="s">
        <v>13</v>
      </c>
      <c r="J1454" s="1"/>
      <c r="K1454" s="1"/>
      <c r="L1454" s="1"/>
      <c r="M1454" s="1"/>
      <c r="N1454" s="1"/>
      <c r="O1454" s="1"/>
      <c r="P1454" s="1"/>
      <c r="Q1454" s="12">
        <v>112011.984</v>
      </c>
      <c r="R1454" s="29">
        <f t="shared" si="69"/>
        <v>0</v>
      </c>
      <c r="S1454" t="str">
        <f t="shared" si="70"/>
        <v>OK</v>
      </c>
      <c r="T1454" s="10">
        <f>IFERROR(VLOOKUP(A1454,[1]!Tabla1[[#All],[Material]:[venta nueva]],38,FALSE),0)</f>
        <v>0</v>
      </c>
    </row>
    <row r="1455" spans="1:20" hidden="1" x14ac:dyDescent="0.35">
      <c r="A1455">
        <f t="shared" si="68"/>
        <v>1022283</v>
      </c>
      <c r="B1455" s="6" t="s">
        <v>1271</v>
      </c>
      <c r="C1455" s="7" t="s">
        <v>553</v>
      </c>
      <c r="D1455" s="7" t="s">
        <v>1097</v>
      </c>
      <c r="E1455" s="7" t="s">
        <v>265</v>
      </c>
      <c r="F1455" s="7" t="s">
        <v>266</v>
      </c>
      <c r="G1455" s="7" t="s">
        <v>1083</v>
      </c>
      <c r="H1455" s="7" t="s">
        <v>1015</v>
      </c>
      <c r="I1455" s="6" t="s">
        <v>12</v>
      </c>
      <c r="J1455" s="1"/>
      <c r="K1455" s="1"/>
      <c r="L1455" s="1"/>
      <c r="M1455" s="1"/>
      <c r="N1455" s="1"/>
      <c r="O1455" s="1"/>
      <c r="P1455" s="1"/>
      <c r="Q1455" s="12">
        <v>5226.0190000000002</v>
      </c>
      <c r="R1455" s="29">
        <f t="shared" si="69"/>
        <v>0</v>
      </c>
      <c r="S1455" t="str">
        <f t="shared" si="70"/>
        <v>OK</v>
      </c>
      <c r="T1455" s="10">
        <f>IFERROR(VLOOKUP(A1455,[1]!Tabla1[[#All],[Material]:[venta nueva]],38,FALSE),0)</f>
        <v>0</v>
      </c>
    </row>
    <row r="1456" spans="1:20" hidden="1" x14ac:dyDescent="0.35">
      <c r="A1456">
        <f t="shared" si="68"/>
        <v>1022291</v>
      </c>
      <c r="B1456" s="6" t="s">
        <v>1271</v>
      </c>
      <c r="C1456" s="7" t="s">
        <v>553</v>
      </c>
      <c r="D1456" s="7" t="s">
        <v>1097</v>
      </c>
      <c r="E1456" s="7" t="s">
        <v>267</v>
      </c>
      <c r="F1456" s="7" t="s">
        <v>268</v>
      </c>
      <c r="G1456" s="7" t="s">
        <v>1086</v>
      </c>
      <c r="H1456" s="7" t="s">
        <v>1025</v>
      </c>
      <c r="I1456" s="6" t="s">
        <v>14</v>
      </c>
      <c r="J1456" s="1"/>
      <c r="K1456" s="1"/>
      <c r="L1456" s="1"/>
      <c r="M1456" s="1"/>
      <c r="N1456" s="1"/>
      <c r="O1456" s="1"/>
      <c r="P1456" s="1"/>
      <c r="Q1456" s="12">
        <v>49964.137999999999</v>
      </c>
      <c r="R1456" s="29">
        <f t="shared" si="69"/>
        <v>0</v>
      </c>
      <c r="S1456" t="str">
        <f t="shared" si="70"/>
        <v>OK</v>
      </c>
      <c r="T1456" s="10">
        <f>IFERROR(VLOOKUP(A1456,[1]!Tabla1[[#All],[Material]:[venta nueva]],38,FALSE),0)</f>
        <v>0</v>
      </c>
    </row>
    <row r="1457" spans="1:20" hidden="1" x14ac:dyDescent="0.35">
      <c r="A1457">
        <f t="shared" si="68"/>
        <v>1022293</v>
      </c>
      <c r="B1457" s="6" t="s">
        <v>1271</v>
      </c>
      <c r="C1457" s="7" t="s">
        <v>553</v>
      </c>
      <c r="D1457" s="7" t="s">
        <v>1097</v>
      </c>
      <c r="E1457" s="7" t="s">
        <v>269</v>
      </c>
      <c r="F1457" s="7" t="s">
        <v>270</v>
      </c>
      <c r="G1457" s="7" t="s">
        <v>1083</v>
      </c>
      <c r="H1457" s="7" t="s">
        <v>1015</v>
      </c>
      <c r="I1457" s="6" t="s">
        <v>15</v>
      </c>
      <c r="J1457" s="1"/>
      <c r="K1457" s="1"/>
      <c r="L1457" s="1"/>
      <c r="M1457" s="1"/>
      <c r="N1457" s="1"/>
      <c r="O1457" s="1"/>
      <c r="P1457" s="1"/>
      <c r="Q1457" s="12">
        <v>778.79399999999998</v>
      </c>
      <c r="R1457" s="29">
        <f t="shared" si="69"/>
        <v>0</v>
      </c>
      <c r="S1457" t="str">
        <f t="shared" si="70"/>
        <v>OK</v>
      </c>
      <c r="T1457" s="10">
        <f>IFERROR(VLOOKUP(A1457,[1]!Tabla1[[#All],[Material]:[venta nueva]],38,FALSE),0)</f>
        <v>0</v>
      </c>
    </row>
    <row r="1458" spans="1:20" hidden="1" x14ac:dyDescent="0.35">
      <c r="A1458">
        <f t="shared" si="68"/>
        <v>1022304</v>
      </c>
      <c r="B1458" s="6" t="s">
        <v>1271</v>
      </c>
      <c r="C1458" s="7" t="s">
        <v>553</v>
      </c>
      <c r="D1458" s="7" t="s">
        <v>1097</v>
      </c>
      <c r="E1458" s="7" t="s">
        <v>271</v>
      </c>
      <c r="F1458" s="7" t="s">
        <v>272</v>
      </c>
      <c r="G1458" s="7" t="s">
        <v>1069</v>
      </c>
      <c r="H1458" s="7" t="s">
        <v>1026</v>
      </c>
      <c r="I1458" s="6" t="s">
        <v>9</v>
      </c>
      <c r="J1458" s="1"/>
      <c r="K1458" s="1"/>
      <c r="L1458" s="1"/>
      <c r="M1458" s="1"/>
      <c r="N1458" s="1"/>
      <c r="O1458" s="1"/>
      <c r="P1458" s="1"/>
      <c r="Q1458" s="12">
        <v>13653.204</v>
      </c>
      <c r="R1458" s="29">
        <f t="shared" si="69"/>
        <v>0</v>
      </c>
      <c r="S1458" t="str">
        <f t="shared" si="70"/>
        <v>OK</v>
      </c>
      <c r="T1458" s="10">
        <f>IFERROR(VLOOKUP(A1458,[1]!Tabla1[[#All],[Material]:[venta nueva]],38,FALSE),0)</f>
        <v>0</v>
      </c>
    </row>
    <row r="1459" spans="1:20" hidden="1" x14ac:dyDescent="0.35">
      <c r="A1459">
        <f t="shared" si="68"/>
        <v>1022313</v>
      </c>
      <c r="B1459" s="6" t="s">
        <v>1271</v>
      </c>
      <c r="C1459" s="7" t="s">
        <v>553</v>
      </c>
      <c r="D1459" s="7" t="s">
        <v>1097</v>
      </c>
      <c r="E1459" s="7" t="s">
        <v>273</v>
      </c>
      <c r="F1459" s="7" t="s">
        <v>274</v>
      </c>
      <c r="G1459" s="7" t="s">
        <v>1075</v>
      </c>
      <c r="H1459" s="7" t="s">
        <v>1035</v>
      </c>
      <c r="I1459" s="6" t="s">
        <v>16</v>
      </c>
      <c r="J1459" s="1"/>
      <c r="K1459" s="1"/>
      <c r="L1459" s="1"/>
      <c r="M1459" s="1"/>
      <c r="N1459" s="1"/>
      <c r="O1459" s="1"/>
      <c r="P1459" s="1"/>
      <c r="Q1459" s="12">
        <v>7171.4759999999997</v>
      </c>
      <c r="R1459" s="29">
        <f t="shared" si="69"/>
        <v>0</v>
      </c>
      <c r="S1459" t="str">
        <f t="shared" si="70"/>
        <v>OK</v>
      </c>
      <c r="T1459" s="10">
        <f>IFERROR(VLOOKUP(A1459,[1]!Tabla1[[#All],[Material]:[venta nueva]],38,FALSE),0)</f>
        <v>0</v>
      </c>
    </row>
    <row r="1460" spans="1:20" hidden="1" x14ac:dyDescent="0.35">
      <c r="A1460">
        <f t="shared" si="68"/>
        <v>1022326</v>
      </c>
      <c r="B1460" s="6" t="s">
        <v>1271</v>
      </c>
      <c r="C1460" s="7" t="s">
        <v>553</v>
      </c>
      <c r="D1460" s="7" t="s">
        <v>1097</v>
      </c>
      <c r="E1460" s="7" t="s">
        <v>275</v>
      </c>
      <c r="F1460" s="7" t="s">
        <v>276</v>
      </c>
      <c r="G1460" s="7" t="s">
        <v>1075</v>
      </c>
      <c r="H1460" s="7" t="s">
        <v>1035</v>
      </c>
      <c r="I1460" s="6" t="s">
        <v>16</v>
      </c>
      <c r="J1460" s="1"/>
      <c r="K1460" s="1"/>
      <c r="L1460" s="1"/>
      <c r="M1460" s="1"/>
      <c r="N1460" s="1"/>
      <c r="O1460" s="1"/>
      <c r="P1460" s="1"/>
      <c r="Q1460" s="12">
        <v>35716.036</v>
      </c>
      <c r="R1460" s="29">
        <f t="shared" si="69"/>
        <v>0</v>
      </c>
      <c r="S1460" t="str">
        <f t="shared" si="70"/>
        <v>OK</v>
      </c>
      <c r="T1460" s="10">
        <f>IFERROR(VLOOKUP(A1460,[1]!Tabla1[[#All],[Material]:[venta nueva]],38,FALSE),0)</f>
        <v>0</v>
      </c>
    </row>
    <row r="1461" spans="1:20" hidden="1" x14ac:dyDescent="0.35">
      <c r="A1461">
        <f t="shared" si="68"/>
        <v>1022370</v>
      </c>
      <c r="B1461" s="6" t="s">
        <v>1271</v>
      </c>
      <c r="C1461" s="7" t="s">
        <v>553</v>
      </c>
      <c r="D1461" s="7" t="s">
        <v>1097</v>
      </c>
      <c r="E1461" s="7" t="s">
        <v>279</v>
      </c>
      <c r="F1461" s="7" t="s">
        <v>280</v>
      </c>
      <c r="G1461" s="7" t="s">
        <v>1075</v>
      </c>
      <c r="H1461" s="7" t="s">
        <v>1003</v>
      </c>
      <c r="I1461" s="6" t="s">
        <v>16</v>
      </c>
      <c r="J1461" s="1"/>
      <c r="K1461" s="1"/>
      <c r="L1461" s="1"/>
      <c r="M1461" s="1"/>
      <c r="N1461" s="1"/>
      <c r="O1461" s="1"/>
      <c r="P1461" s="1"/>
      <c r="Q1461" s="12">
        <v>12025.008</v>
      </c>
      <c r="R1461" s="29">
        <f t="shared" si="69"/>
        <v>0</v>
      </c>
      <c r="S1461" t="str">
        <f t="shared" si="70"/>
        <v>OK</v>
      </c>
      <c r="T1461" s="10">
        <f>IFERROR(VLOOKUP(A1461,[1]!Tabla1[[#All],[Material]:[venta nueva]],38,FALSE),0)</f>
        <v>0</v>
      </c>
    </row>
    <row r="1462" spans="1:20" hidden="1" x14ac:dyDescent="0.35">
      <c r="A1462">
        <f t="shared" si="68"/>
        <v>1022371</v>
      </c>
      <c r="B1462" s="6" t="s">
        <v>1271</v>
      </c>
      <c r="C1462" s="7" t="s">
        <v>553</v>
      </c>
      <c r="D1462" s="7" t="s">
        <v>1097</v>
      </c>
      <c r="E1462" s="7" t="s">
        <v>526</v>
      </c>
      <c r="F1462" s="7" t="s">
        <v>527</v>
      </c>
      <c r="G1462" s="7" t="s">
        <v>1082</v>
      </c>
      <c r="H1462" s="7" t="s">
        <v>1013</v>
      </c>
      <c r="I1462" s="6" t="s">
        <v>16</v>
      </c>
      <c r="J1462" s="1"/>
      <c r="K1462" s="1"/>
      <c r="L1462" s="1"/>
      <c r="M1462" s="1"/>
      <c r="N1462" s="1"/>
      <c r="O1462" s="1"/>
      <c r="P1462" s="1"/>
      <c r="Q1462" s="12">
        <v>17790.203000000001</v>
      </c>
      <c r="R1462" s="29">
        <f t="shared" si="69"/>
        <v>0</v>
      </c>
      <c r="S1462" t="str">
        <f t="shared" si="70"/>
        <v>OK</v>
      </c>
      <c r="T1462" s="10">
        <f>IFERROR(VLOOKUP(A1462,[1]!Tabla1[[#All],[Material]:[venta nueva]],38,FALSE),0)</f>
        <v>0</v>
      </c>
    </row>
    <row r="1463" spans="1:20" hidden="1" x14ac:dyDescent="0.35">
      <c r="A1463">
        <f t="shared" si="68"/>
        <v>1022373</v>
      </c>
      <c r="B1463" s="6" t="s">
        <v>1271</v>
      </c>
      <c r="C1463" s="7" t="s">
        <v>553</v>
      </c>
      <c r="D1463" s="7" t="s">
        <v>1097</v>
      </c>
      <c r="E1463" s="7" t="s">
        <v>281</v>
      </c>
      <c r="F1463" s="7" t="s">
        <v>282</v>
      </c>
      <c r="G1463" s="7" t="s">
        <v>1081</v>
      </c>
      <c r="H1463" s="7" t="s">
        <v>1010</v>
      </c>
      <c r="I1463" s="6" t="s">
        <v>14</v>
      </c>
      <c r="J1463" s="1"/>
      <c r="K1463" s="1"/>
      <c r="L1463" s="1"/>
      <c r="M1463" s="1"/>
      <c r="N1463" s="1"/>
      <c r="O1463" s="1"/>
      <c r="P1463" s="1"/>
      <c r="Q1463" s="12">
        <v>115026.7</v>
      </c>
      <c r="R1463" s="29">
        <f t="shared" si="69"/>
        <v>0</v>
      </c>
      <c r="S1463" t="str">
        <f t="shared" si="70"/>
        <v>OK</v>
      </c>
      <c r="T1463" s="10">
        <f>IFERROR(VLOOKUP(A1463,[1]!Tabla1[[#All],[Material]:[venta nueva]],38,FALSE),0)</f>
        <v>0</v>
      </c>
    </row>
    <row r="1464" spans="1:20" hidden="1" x14ac:dyDescent="0.35">
      <c r="A1464">
        <f t="shared" si="68"/>
        <v>1022378</v>
      </c>
      <c r="B1464" s="6" t="s">
        <v>1271</v>
      </c>
      <c r="C1464" s="7" t="s">
        <v>553</v>
      </c>
      <c r="D1464" s="7" t="s">
        <v>1097</v>
      </c>
      <c r="E1464" s="7" t="s">
        <v>283</v>
      </c>
      <c r="F1464" s="7" t="s">
        <v>284</v>
      </c>
      <c r="G1464" s="7" t="s">
        <v>1084</v>
      </c>
      <c r="H1464" s="7" t="s">
        <v>1017</v>
      </c>
      <c r="I1464" s="6" t="s">
        <v>14</v>
      </c>
      <c r="J1464" s="1"/>
      <c r="K1464" s="1"/>
      <c r="L1464" s="1"/>
      <c r="M1464" s="1"/>
      <c r="N1464" s="1"/>
      <c r="O1464" s="1"/>
      <c r="P1464" s="1"/>
      <c r="Q1464" s="12">
        <v>59291.398000000001</v>
      </c>
      <c r="R1464" s="29">
        <f t="shared" si="69"/>
        <v>0</v>
      </c>
      <c r="S1464" t="str">
        <f t="shared" si="70"/>
        <v>OK</v>
      </c>
      <c r="T1464" s="10">
        <f>IFERROR(VLOOKUP(A1464,[1]!Tabla1[[#All],[Material]:[venta nueva]],38,FALSE),0)</f>
        <v>0</v>
      </c>
    </row>
    <row r="1465" spans="1:20" hidden="1" x14ac:dyDescent="0.35">
      <c r="A1465">
        <f t="shared" si="68"/>
        <v>1022388</v>
      </c>
      <c r="B1465" s="6" t="s">
        <v>1271</v>
      </c>
      <c r="C1465" s="7" t="s">
        <v>553</v>
      </c>
      <c r="D1465" s="7" t="s">
        <v>1097</v>
      </c>
      <c r="E1465" s="7" t="s">
        <v>291</v>
      </c>
      <c r="F1465" s="7" t="s">
        <v>292</v>
      </c>
      <c r="G1465" s="7" t="s">
        <v>1084</v>
      </c>
      <c r="H1465" s="7" t="s">
        <v>1017</v>
      </c>
      <c r="I1465" s="6" t="s">
        <v>14</v>
      </c>
      <c r="J1465" s="1"/>
      <c r="K1465" s="1"/>
      <c r="L1465" s="1"/>
      <c r="M1465" s="1"/>
      <c r="N1465" s="1"/>
      <c r="O1465" s="1"/>
      <c r="P1465" s="1"/>
      <c r="Q1465" s="12">
        <v>99339.451000000001</v>
      </c>
      <c r="R1465" s="29">
        <f t="shared" si="69"/>
        <v>0</v>
      </c>
      <c r="S1465" t="str">
        <f t="shared" si="70"/>
        <v>OK</v>
      </c>
      <c r="T1465" s="10">
        <f>IFERROR(VLOOKUP(A1465,[1]!Tabla1[[#All],[Material]:[venta nueva]],38,FALSE),0)</f>
        <v>0</v>
      </c>
    </row>
    <row r="1466" spans="1:20" hidden="1" x14ac:dyDescent="0.35">
      <c r="A1466">
        <f t="shared" si="68"/>
        <v>1022389</v>
      </c>
      <c r="B1466" s="6" t="s">
        <v>1271</v>
      </c>
      <c r="C1466" s="7" t="s">
        <v>553</v>
      </c>
      <c r="D1466" s="7" t="s">
        <v>1097</v>
      </c>
      <c r="E1466" s="7" t="s">
        <v>500</v>
      </c>
      <c r="F1466" s="7" t="s">
        <v>501</v>
      </c>
      <c r="G1466" s="7" t="s">
        <v>1080</v>
      </c>
      <c r="H1466" s="7" t="s">
        <v>1008</v>
      </c>
      <c r="I1466" s="6" t="s">
        <v>14</v>
      </c>
      <c r="J1466" s="1"/>
      <c r="K1466" s="1"/>
      <c r="L1466" s="1"/>
      <c r="M1466" s="1"/>
      <c r="N1466" s="1"/>
      <c r="O1466" s="1"/>
      <c r="P1466" s="1"/>
      <c r="Q1466" s="12">
        <v>14173.316000000001</v>
      </c>
      <c r="R1466" s="29">
        <f t="shared" si="69"/>
        <v>0</v>
      </c>
      <c r="S1466" t="str">
        <f t="shared" si="70"/>
        <v>OK</v>
      </c>
      <c r="T1466" s="10">
        <f>IFERROR(VLOOKUP(A1466,[1]!Tabla1[[#All],[Material]:[venta nueva]],38,FALSE),0)</f>
        <v>0</v>
      </c>
    </row>
    <row r="1467" spans="1:20" hidden="1" x14ac:dyDescent="0.35">
      <c r="A1467">
        <f t="shared" si="68"/>
        <v>1022409</v>
      </c>
      <c r="B1467" s="6" t="s">
        <v>1271</v>
      </c>
      <c r="C1467" s="7" t="s">
        <v>553</v>
      </c>
      <c r="D1467" s="7" t="s">
        <v>1097</v>
      </c>
      <c r="E1467" s="7" t="s">
        <v>295</v>
      </c>
      <c r="F1467" s="7" t="s">
        <v>296</v>
      </c>
      <c r="G1467" s="7" t="s">
        <v>1069</v>
      </c>
      <c r="H1467" s="7" t="s">
        <v>1016</v>
      </c>
      <c r="I1467" s="6" t="s">
        <v>11</v>
      </c>
      <c r="J1467" s="1"/>
      <c r="K1467" s="1"/>
      <c r="L1467" s="1"/>
      <c r="M1467" s="1"/>
      <c r="N1467" s="1"/>
      <c r="O1467" s="1"/>
      <c r="P1467" s="1"/>
      <c r="Q1467" s="12">
        <v>41374.279000000002</v>
      </c>
      <c r="R1467" s="29">
        <f t="shared" si="69"/>
        <v>0</v>
      </c>
      <c r="S1467" t="str">
        <f t="shared" si="70"/>
        <v>OK</v>
      </c>
      <c r="T1467" s="10">
        <f>IFERROR(VLOOKUP(A1467,[1]!Tabla1[[#All],[Material]:[venta nueva]],38,FALSE),0)</f>
        <v>0</v>
      </c>
    </row>
    <row r="1468" spans="1:20" hidden="1" x14ac:dyDescent="0.35">
      <c r="A1468">
        <f t="shared" si="68"/>
        <v>1022413</v>
      </c>
      <c r="B1468" s="6" t="s">
        <v>1271</v>
      </c>
      <c r="C1468" s="7" t="s">
        <v>553</v>
      </c>
      <c r="D1468" s="7" t="s">
        <v>1097</v>
      </c>
      <c r="E1468" s="7" t="s">
        <v>517</v>
      </c>
      <c r="F1468" s="7" t="s">
        <v>518</v>
      </c>
      <c r="G1468" s="7" t="s">
        <v>1069</v>
      </c>
      <c r="H1468" s="7" t="s">
        <v>1026</v>
      </c>
      <c r="I1468" s="6" t="s">
        <v>15</v>
      </c>
      <c r="J1468" s="1"/>
      <c r="K1468" s="1"/>
      <c r="L1468" s="1"/>
      <c r="M1468" s="1"/>
      <c r="N1468" s="1"/>
      <c r="O1468" s="1"/>
      <c r="P1468" s="1"/>
      <c r="Q1468" s="12">
        <v>3144</v>
      </c>
      <c r="R1468" s="29">
        <f t="shared" si="69"/>
        <v>0</v>
      </c>
      <c r="S1468" t="str">
        <f t="shared" si="70"/>
        <v>OK</v>
      </c>
      <c r="T1468" s="10">
        <f>IFERROR(VLOOKUP(A1468,[1]!Tabla1[[#All],[Material]:[venta nueva]],38,FALSE),0)</f>
        <v>0</v>
      </c>
    </row>
    <row r="1469" spans="1:20" hidden="1" x14ac:dyDescent="0.35">
      <c r="A1469">
        <f t="shared" si="68"/>
        <v>1022414</v>
      </c>
      <c r="B1469" s="6" t="s">
        <v>1271</v>
      </c>
      <c r="C1469" s="7" t="s">
        <v>553</v>
      </c>
      <c r="D1469" s="7" t="s">
        <v>1097</v>
      </c>
      <c r="E1469" s="7" t="s">
        <v>297</v>
      </c>
      <c r="F1469" s="7" t="s">
        <v>298</v>
      </c>
      <c r="G1469" s="7" t="s">
        <v>1074</v>
      </c>
      <c r="H1469" s="7" t="s">
        <v>1042</v>
      </c>
      <c r="I1469" s="6" t="s">
        <v>14</v>
      </c>
      <c r="J1469" s="1"/>
      <c r="K1469" s="1"/>
      <c r="L1469" s="1"/>
      <c r="M1469" s="1"/>
      <c r="N1469" s="1"/>
      <c r="O1469" s="1"/>
      <c r="P1469" s="1"/>
      <c r="Q1469" s="12">
        <v>169895.13800000001</v>
      </c>
      <c r="R1469" s="29">
        <f t="shared" si="69"/>
        <v>0</v>
      </c>
      <c r="S1469" t="str">
        <f t="shared" si="70"/>
        <v>OK</v>
      </c>
      <c r="T1469" s="10">
        <f>IFERROR(VLOOKUP(A1469,[1]!Tabla1[[#All],[Material]:[venta nueva]],38,FALSE),0)</f>
        <v>0</v>
      </c>
    </row>
    <row r="1470" spans="1:20" hidden="1" x14ac:dyDescent="0.35">
      <c r="A1470">
        <f t="shared" si="68"/>
        <v>1022472</v>
      </c>
      <c r="B1470" s="6" t="s">
        <v>1271</v>
      </c>
      <c r="C1470" s="7" t="s">
        <v>553</v>
      </c>
      <c r="D1470" s="7" t="s">
        <v>1097</v>
      </c>
      <c r="E1470" s="7" t="s">
        <v>303</v>
      </c>
      <c r="F1470" s="7" t="s">
        <v>304</v>
      </c>
      <c r="G1470" s="7" t="s">
        <v>1075</v>
      </c>
      <c r="H1470" s="7" t="s">
        <v>1002</v>
      </c>
      <c r="I1470" s="6" t="s">
        <v>16</v>
      </c>
      <c r="J1470" s="1"/>
      <c r="K1470" s="1"/>
      <c r="L1470" s="1"/>
      <c r="M1470" s="1"/>
      <c r="N1470" s="1"/>
      <c r="O1470" s="1"/>
      <c r="P1470" s="1"/>
      <c r="Q1470" s="12">
        <v>4845.9979999999996</v>
      </c>
      <c r="R1470" s="29">
        <f t="shared" si="69"/>
        <v>0</v>
      </c>
      <c r="S1470" t="str">
        <f t="shared" si="70"/>
        <v>OK</v>
      </c>
      <c r="T1470" s="10">
        <f>IFERROR(VLOOKUP(A1470,[1]!Tabla1[[#All],[Material]:[venta nueva]],38,FALSE),0)</f>
        <v>0</v>
      </c>
    </row>
    <row r="1471" spans="1:20" hidden="1" x14ac:dyDescent="0.35">
      <c r="A1471">
        <f t="shared" si="68"/>
        <v>1022499</v>
      </c>
      <c r="B1471" s="6" t="s">
        <v>1271</v>
      </c>
      <c r="C1471" s="7" t="s">
        <v>553</v>
      </c>
      <c r="D1471" s="7" t="s">
        <v>1097</v>
      </c>
      <c r="E1471" s="7" t="s">
        <v>305</v>
      </c>
      <c r="F1471" s="7" t="s">
        <v>306</v>
      </c>
      <c r="G1471" s="7" t="s">
        <v>1075</v>
      </c>
      <c r="H1471" s="7" t="s">
        <v>1011</v>
      </c>
      <c r="I1471" s="6" t="s">
        <v>16</v>
      </c>
      <c r="J1471" s="1"/>
      <c r="K1471" s="1"/>
      <c r="L1471" s="1"/>
      <c r="M1471" s="1"/>
      <c r="N1471" s="1"/>
      <c r="O1471" s="1"/>
      <c r="P1471" s="1"/>
      <c r="Q1471" s="12">
        <v>33.799999999999997</v>
      </c>
      <c r="R1471" s="29">
        <f t="shared" si="69"/>
        <v>0</v>
      </c>
      <c r="S1471" t="str">
        <f t="shared" si="70"/>
        <v>OK</v>
      </c>
      <c r="T1471" s="10">
        <f>IFERROR(VLOOKUP(A1471,[1]!Tabla1[[#All],[Material]:[venta nueva]],38,FALSE),0)</f>
        <v>0</v>
      </c>
    </row>
    <row r="1472" spans="1:20" hidden="1" x14ac:dyDescent="0.35">
      <c r="A1472">
        <f t="shared" si="68"/>
        <v>1022515</v>
      </c>
      <c r="B1472" s="6" t="s">
        <v>1271</v>
      </c>
      <c r="C1472" s="7" t="s">
        <v>553</v>
      </c>
      <c r="D1472" s="7" t="s">
        <v>1097</v>
      </c>
      <c r="E1472" s="7" t="s">
        <v>307</v>
      </c>
      <c r="F1472" s="7" t="s">
        <v>308</v>
      </c>
      <c r="G1472" s="7" t="s">
        <v>1082</v>
      </c>
      <c r="H1472" s="7" t="s">
        <v>1014</v>
      </c>
      <c r="I1472" s="6" t="s">
        <v>15</v>
      </c>
      <c r="J1472" s="1"/>
      <c r="K1472" s="1"/>
      <c r="L1472" s="1"/>
      <c r="M1472" s="1"/>
      <c r="N1472" s="1"/>
      <c r="O1472" s="1"/>
      <c r="P1472" s="1"/>
      <c r="Q1472" s="12">
        <v>35000.002999999997</v>
      </c>
      <c r="R1472" s="29">
        <f t="shared" si="69"/>
        <v>0</v>
      </c>
      <c r="S1472" t="str">
        <f t="shared" si="70"/>
        <v>OK</v>
      </c>
      <c r="T1472" s="10">
        <f>IFERROR(VLOOKUP(A1472,[1]!Tabla1[[#All],[Material]:[venta nueva]],38,FALSE),0)</f>
        <v>0</v>
      </c>
    </row>
    <row r="1473" spans="1:20" hidden="1" x14ac:dyDescent="0.35">
      <c r="A1473">
        <f t="shared" si="68"/>
        <v>1022550</v>
      </c>
      <c r="B1473" s="6" t="s">
        <v>1271</v>
      </c>
      <c r="C1473" s="7" t="s">
        <v>553</v>
      </c>
      <c r="D1473" s="7" t="s">
        <v>1097</v>
      </c>
      <c r="E1473" s="7" t="s">
        <v>466</v>
      </c>
      <c r="F1473" s="7" t="s">
        <v>467</v>
      </c>
      <c r="G1473" s="7" t="s">
        <v>1084</v>
      </c>
      <c r="H1473" s="7" t="s">
        <v>1032</v>
      </c>
      <c r="I1473" s="6" t="s">
        <v>15</v>
      </c>
      <c r="J1473" s="1"/>
      <c r="K1473" s="1"/>
      <c r="L1473" s="1"/>
      <c r="M1473" s="1"/>
      <c r="N1473" s="1"/>
      <c r="O1473" s="1"/>
      <c r="P1473" s="1"/>
      <c r="Q1473" s="12">
        <v>18517.744999999999</v>
      </c>
      <c r="R1473" s="29">
        <f t="shared" si="69"/>
        <v>0</v>
      </c>
      <c r="S1473" t="str">
        <f t="shared" si="70"/>
        <v>OK</v>
      </c>
      <c r="T1473" s="10">
        <f>IFERROR(VLOOKUP(A1473,[1]!Tabla1[[#All],[Material]:[venta nueva]],38,FALSE),0)</f>
        <v>0</v>
      </c>
    </row>
    <row r="1474" spans="1:20" hidden="1" x14ac:dyDescent="0.35">
      <c r="A1474">
        <f t="shared" si="68"/>
        <v>1022568</v>
      </c>
      <c r="B1474" s="6" t="s">
        <v>1271</v>
      </c>
      <c r="C1474" s="7" t="s">
        <v>553</v>
      </c>
      <c r="D1474" s="7" t="s">
        <v>1097</v>
      </c>
      <c r="E1474" s="7" t="s">
        <v>448</v>
      </c>
      <c r="F1474" s="7" t="s">
        <v>449</v>
      </c>
      <c r="G1474" s="7" t="s">
        <v>1082</v>
      </c>
      <c r="H1474" s="7" t="s">
        <v>1013</v>
      </c>
      <c r="I1474" s="6" t="s">
        <v>14</v>
      </c>
      <c r="J1474" s="1"/>
      <c r="K1474" s="1"/>
      <c r="L1474" s="1"/>
      <c r="M1474" s="1"/>
      <c r="N1474" s="1"/>
      <c r="O1474" s="1"/>
      <c r="P1474" s="1"/>
      <c r="Q1474" s="12">
        <v>24229.845000000001</v>
      </c>
      <c r="R1474" s="29">
        <f t="shared" si="69"/>
        <v>0</v>
      </c>
      <c r="S1474" t="str">
        <f t="shared" si="70"/>
        <v>OK</v>
      </c>
      <c r="T1474" s="10">
        <f>IFERROR(VLOOKUP(A1474,[1]!Tabla1[[#All],[Material]:[venta nueva]],38,FALSE),0)</f>
        <v>0</v>
      </c>
    </row>
    <row r="1475" spans="1:20" hidden="1" x14ac:dyDescent="0.35">
      <c r="A1475">
        <f t="shared" si="68"/>
        <v>1022587</v>
      </c>
      <c r="B1475" s="6" t="s">
        <v>1271</v>
      </c>
      <c r="C1475" s="7" t="s">
        <v>553</v>
      </c>
      <c r="D1475" s="7" t="s">
        <v>1097</v>
      </c>
      <c r="E1475" s="7" t="s">
        <v>313</v>
      </c>
      <c r="F1475" s="7" t="s">
        <v>314</v>
      </c>
      <c r="G1475" s="7" t="s">
        <v>1075</v>
      </c>
      <c r="H1475" s="7" t="s">
        <v>1035</v>
      </c>
      <c r="I1475" s="6" t="s">
        <v>16</v>
      </c>
      <c r="J1475" s="1"/>
      <c r="K1475" s="1"/>
      <c r="L1475" s="1"/>
      <c r="M1475" s="1"/>
      <c r="N1475" s="1"/>
      <c r="O1475" s="1"/>
      <c r="P1475" s="1"/>
      <c r="Q1475" s="12">
        <v>6632.7259999999997</v>
      </c>
      <c r="R1475" s="29">
        <f t="shared" si="69"/>
        <v>0</v>
      </c>
      <c r="S1475" t="str">
        <f t="shared" si="70"/>
        <v>OK</v>
      </c>
      <c r="T1475" s="10">
        <f>IFERROR(VLOOKUP(A1475,[1]!Tabla1[[#All],[Material]:[venta nueva]],38,FALSE),0)</f>
        <v>0</v>
      </c>
    </row>
    <row r="1476" spans="1:20" hidden="1" x14ac:dyDescent="0.35">
      <c r="A1476">
        <f t="shared" si="68"/>
        <v>1022605</v>
      </c>
      <c r="B1476" s="6" t="s">
        <v>1271</v>
      </c>
      <c r="C1476" s="7" t="s">
        <v>553</v>
      </c>
      <c r="D1476" s="7" t="s">
        <v>1097</v>
      </c>
      <c r="E1476" s="7" t="s">
        <v>630</v>
      </c>
      <c r="F1476" s="7" t="s">
        <v>631</v>
      </c>
      <c r="G1476" s="7" t="s">
        <v>1069</v>
      </c>
      <c r="H1476" s="7" t="s">
        <v>1016</v>
      </c>
      <c r="I1476" s="6" t="s">
        <v>12</v>
      </c>
      <c r="J1476" s="1"/>
      <c r="K1476" s="1"/>
      <c r="L1476" s="1"/>
      <c r="M1476" s="1"/>
      <c r="N1476" s="1"/>
      <c r="O1476" s="1"/>
      <c r="P1476" s="1"/>
      <c r="Q1476" s="12">
        <v>3574.5520000000001</v>
      </c>
      <c r="R1476" s="29">
        <f t="shared" si="69"/>
        <v>0</v>
      </c>
      <c r="S1476" t="str">
        <f t="shared" si="70"/>
        <v>OK</v>
      </c>
      <c r="T1476" s="10">
        <f>IFERROR(VLOOKUP(A1476,[1]!Tabla1[[#All],[Material]:[venta nueva]],38,FALSE),0)</f>
        <v>0</v>
      </c>
    </row>
    <row r="1477" spans="1:20" hidden="1" x14ac:dyDescent="0.35">
      <c r="A1477">
        <f t="shared" si="68"/>
        <v>1022607</v>
      </c>
      <c r="B1477" s="6" t="s">
        <v>1271</v>
      </c>
      <c r="C1477" s="7" t="s">
        <v>553</v>
      </c>
      <c r="D1477" s="7" t="s">
        <v>1097</v>
      </c>
      <c r="E1477" s="7" t="s">
        <v>318</v>
      </c>
      <c r="F1477" s="7" t="s">
        <v>319</v>
      </c>
      <c r="G1477" s="7" t="s">
        <v>1083</v>
      </c>
      <c r="H1477" s="7" t="s">
        <v>1044</v>
      </c>
      <c r="I1477" s="6" t="s">
        <v>12</v>
      </c>
      <c r="J1477" s="1"/>
      <c r="K1477" s="1"/>
      <c r="L1477" s="1"/>
      <c r="M1477" s="1"/>
      <c r="N1477" s="1"/>
      <c r="O1477" s="1"/>
      <c r="P1477" s="1"/>
      <c r="Q1477" s="12">
        <v>27208.696</v>
      </c>
      <c r="R1477" s="29">
        <f t="shared" si="69"/>
        <v>0</v>
      </c>
      <c r="S1477" t="str">
        <f t="shared" si="70"/>
        <v>OK</v>
      </c>
      <c r="T1477" s="10">
        <f>IFERROR(VLOOKUP(A1477,[1]!Tabla1[[#All],[Material]:[venta nueva]],38,FALSE),0)</f>
        <v>0</v>
      </c>
    </row>
    <row r="1478" spans="1:20" hidden="1" x14ac:dyDescent="0.35">
      <c r="A1478">
        <f t="shared" ref="A1478:A1541" si="71">+E1478*1</f>
        <v>1022621</v>
      </c>
      <c r="B1478" s="6" t="s">
        <v>1271</v>
      </c>
      <c r="C1478" s="7" t="s">
        <v>553</v>
      </c>
      <c r="D1478" s="7" t="s">
        <v>1097</v>
      </c>
      <c r="E1478" s="7" t="s">
        <v>322</v>
      </c>
      <c r="F1478" s="7" t="s">
        <v>323</v>
      </c>
      <c r="G1478" s="7" t="s">
        <v>1082</v>
      </c>
      <c r="H1478" s="7" t="s">
        <v>1013</v>
      </c>
      <c r="I1478" s="6" t="s">
        <v>15</v>
      </c>
      <c r="J1478" s="1"/>
      <c r="K1478" s="1"/>
      <c r="L1478" s="1"/>
      <c r="M1478" s="1"/>
      <c r="N1478" s="1"/>
      <c r="O1478" s="1"/>
      <c r="P1478" s="1"/>
      <c r="Q1478" s="12">
        <v>45000.002999999997</v>
      </c>
      <c r="R1478" s="29">
        <f t="shared" si="69"/>
        <v>0</v>
      </c>
      <c r="S1478" t="str">
        <f t="shared" si="70"/>
        <v>OK</v>
      </c>
      <c r="T1478" s="10">
        <f>IFERROR(VLOOKUP(A1478,[1]!Tabla1[[#All],[Material]:[venta nueva]],38,FALSE),0)</f>
        <v>0</v>
      </c>
    </row>
    <row r="1479" spans="1:20" hidden="1" x14ac:dyDescent="0.35">
      <c r="A1479">
        <f t="shared" si="71"/>
        <v>1022636</v>
      </c>
      <c r="B1479" s="6" t="s">
        <v>1271</v>
      </c>
      <c r="C1479" s="7" t="s">
        <v>553</v>
      </c>
      <c r="D1479" s="7" t="s">
        <v>1097</v>
      </c>
      <c r="E1479" s="7" t="s">
        <v>324</v>
      </c>
      <c r="F1479" s="7" t="s">
        <v>325</v>
      </c>
      <c r="G1479" s="7" t="s">
        <v>1084</v>
      </c>
      <c r="H1479" s="7" t="s">
        <v>1032</v>
      </c>
      <c r="I1479" s="6" t="s">
        <v>14</v>
      </c>
      <c r="J1479" s="1"/>
      <c r="K1479" s="1"/>
      <c r="L1479" s="1"/>
      <c r="M1479" s="1"/>
      <c r="N1479" s="1"/>
      <c r="O1479" s="1"/>
      <c r="P1479" s="1"/>
      <c r="Q1479" s="12">
        <v>174354.39</v>
      </c>
      <c r="R1479" s="29">
        <f t="shared" si="69"/>
        <v>0</v>
      </c>
      <c r="S1479" t="str">
        <f t="shared" si="70"/>
        <v>OK</v>
      </c>
      <c r="T1479" s="10">
        <f>IFERROR(VLOOKUP(A1479,[1]!Tabla1[[#All],[Material]:[venta nueva]],38,FALSE),0)</f>
        <v>0</v>
      </c>
    </row>
    <row r="1480" spans="1:20" hidden="1" x14ac:dyDescent="0.35">
      <c r="A1480">
        <f t="shared" si="71"/>
        <v>1022637</v>
      </c>
      <c r="B1480" s="6" t="s">
        <v>1271</v>
      </c>
      <c r="C1480" s="7" t="s">
        <v>553</v>
      </c>
      <c r="D1480" s="7" t="s">
        <v>1097</v>
      </c>
      <c r="E1480" s="7" t="s">
        <v>326</v>
      </c>
      <c r="F1480" s="7" t="s">
        <v>327</v>
      </c>
      <c r="G1480" s="7" t="s">
        <v>1084</v>
      </c>
      <c r="H1480" s="7" t="s">
        <v>1028</v>
      </c>
      <c r="I1480" s="6" t="s">
        <v>14</v>
      </c>
      <c r="J1480" s="1"/>
      <c r="K1480" s="1"/>
      <c r="L1480" s="1"/>
      <c r="M1480" s="1"/>
      <c r="N1480" s="1"/>
      <c r="O1480" s="1"/>
      <c r="P1480" s="1"/>
      <c r="Q1480" s="12">
        <v>87049.846000000005</v>
      </c>
      <c r="R1480" s="29">
        <f t="shared" ref="R1480:R1543" si="72">+O1480-P1480</f>
        <v>0</v>
      </c>
      <c r="S1480" t="str">
        <f t="shared" ref="S1480:S1543" si="73">IF(R1480&gt;0,"Sobre ingreso",IF(R1480&lt;0,"Pendiente de ingreso","OK"))</f>
        <v>OK</v>
      </c>
      <c r="T1480" s="10">
        <f>IFERROR(VLOOKUP(A1480,[1]!Tabla1[[#All],[Material]:[venta nueva]],38,FALSE),0)</f>
        <v>0</v>
      </c>
    </row>
    <row r="1481" spans="1:20" hidden="1" x14ac:dyDescent="0.35">
      <c r="A1481">
        <f t="shared" si="71"/>
        <v>1022639</v>
      </c>
      <c r="B1481" s="6" t="s">
        <v>1271</v>
      </c>
      <c r="C1481" s="7" t="s">
        <v>553</v>
      </c>
      <c r="D1481" s="7" t="s">
        <v>1097</v>
      </c>
      <c r="E1481" s="7" t="s">
        <v>328</v>
      </c>
      <c r="F1481" s="7" t="s">
        <v>329</v>
      </c>
      <c r="G1481" s="7" t="s">
        <v>1087</v>
      </c>
      <c r="H1481" s="7" t="s">
        <v>1034</v>
      </c>
      <c r="I1481" s="6" t="s">
        <v>14</v>
      </c>
      <c r="J1481" s="1"/>
      <c r="K1481" s="1"/>
      <c r="L1481" s="1"/>
      <c r="M1481" s="1"/>
      <c r="N1481" s="1"/>
      <c r="O1481" s="1"/>
      <c r="P1481" s="1"/>
      <c r="Q1481" s="12">
        <v>817433.326</v>
      </c>
      <c r="R1481" s="29">
        <f t="shared" si="72"/>
        <v>0</v>
      </c>
      <c r="S1481" t="str">
        <f t="shared" si="73"/>
        <v>OK</v>
      </c>
      <c r="T1481" s="10">
        <f>IFERROR(VLOOKUP(A1481,[1]!Tabla1[[#All],[Material]:[venta nueva]],38,FALSE),0)</f>
        <v>0</v>
      </c>
    </row>
    <row r="1482" spans="1:20" hidden="1" x14ac:dyDescent="0.35">
      <c r="A1482">
        <f t="shared" si="71"/>
        <v>1022640</v>
      </c>
      <c r="B1482" s="6" t="s">
        <v>1271</v>
      </c>
      <c r="C1482" s="7" t="s">
        <v>553</v>
      </c>
      <c r="D1482" s="7" t="s">
        <v>1097</v>
      </c>
      <c r="E1482" s="7" t="s">
        <v>330</v>
      </c>
      <c r="F1482" s="7" t="s">
        <v>331</v>
      </c>
      <c r="G1482" s="7" t="s">
        <v>1087</v>
      </c>
      <c r="H1482" s="7" t="s">
        <v>1034</v>
      </c>
      <c r="I1482" s="6" t="s">
        <v>14</v>
      </c>
      <c r="J1482" s="1"/>
      <c r="K1482" s="1"/>
      <c r="L1482" s="1"/>
      <c r="M1482" s="1"/>
      <c r="N1482" s="1"/>
      <c r="O1482" s="1"/>
      <c r="P1482" s="1"/>
      <c r="Q1482" s="12">
        <v>96061.237999999998</v>
      </c>
      <c r="R1482" s="29">
        <f t="shared" si="72"/>
        <v>0</v>
      </c>
      <c r="S1482" t="str">
        <f t="shared" si="73"/>
        <v>OK</v>
      </c>
      <c r="T1482" s="10">
        <f>IFERROR(VLOOKUP(A1482,[1]!Tabla1[[#All],[Material]:[venta nueva]],38,FALSE),0)</f>
        <v>0</v>
      </c>
    </row>
    <row r="1483" spans="1:20" hidden="1" x14ac:dyDescent="0.35">
      <c r="A1483">
        <f t="shared" si="71"/>
        <v>1022645</v>
      </c>
      <c r="B1483" s="6" t="s">
        <v>1271</v>
      </c>
      <c r="C1483" s="7" t="s">
        <v>553</v>
      </c>
      <c r="D1483" s="7" t="s">
        <v>1097</v>
      </c>
      <c r="E1483" s="7" t="s">
        <v>332</v>
      </c>
      <c r="F1483" s="7" t="s">
        <v>160</v>
      </c>
      <c r="G1483" s="7" t="s">
        <v>1082</v>
      </c>
      <c r="H1483" s="7" t="s">
        <v>1013</v>
      </c>
      <c r="I1483" s="6" t="s">
        <v>14</v>
      </c>
      <c r="J1483" s="1"/>
      <c r="K1483" s="1"/>
      <c r="L1483" s="1"/>
      <c r="M1483" s="1"/>
      <c r="N1483" s="1"/>
      <c r="O1483" s="1"/>
      <c r="P1483" s="1"/>
      <c r="Q1483" s="12">
        <v>27596.011999999999</v>
      </c>
      <c r="R1483" s="29">
        <f t="shared" si="72"/>
        <v>0</v>
      </c>
      <c r="S1483" t="str">
        <f t="shared" si="73"/>
        <v>OK</v>
      </c>
      <c r="T1483" s="10">
        <f>IFERROR(VLOOKUP(A1483,[1]!Tabla1[[#All],[Material]:[venta nueva]],38,FALSE),0)</f>
        <v>0</v>
      </c>
    </row>
    <row r="1484" spans="1:20" hidden="1" x14ac:dyDescent="0.35">
      <c r="A1484">
        <f t="shared" si="71"/>
        <v>1022654</v>
      </c>
      <c r="B1484" s="6" t="s">
        <v>1271</v>
      </c>
      <c r="C1484" s="7" t="s">
        <v>553</v>
      </c>
      <c r="D1484" s="7" t="s">
        <v>1097</v>
      </c>
      <c r="E1484" s="7" t="s">
        <v>450</v>
      </c>
      <c r="F1484" s="7" t="s">
        <v>451</v>
      </c>
      <c r="G1484" s="7" t="s">
        <v>1081</v>
      </c>
      <c r="H1484" s="7" t="s">
        <v>1010</v>
      </c>
      <c r="I1484" s="6" t="s">
        <v>9</v>
      </c>
      <c r="J1484" s="1"/>
      <c r="K1484" s="1"/>
      <c r="L1484" s="1"/>
      <c r="M1484" s="1"/>
      <c r="N1484" s="1"/>
      <c r="O1484" s="1"/>
      <c r="P1484" s="1"/>
      <c r="Q1484" s="12">
        <v>7940.0029999999997</v>
      </c>
      <c r="R1484" s="29">
        <f t="shared" si="72"/>
        <v>0</v>
      </c>
      <c r="S1484" t="str">
        <f t="shared" si="73"/>
        <v>OK</v>
      </c>
      <c r="T1484" s="10">
        <f>IFERROR(VLOOKUP(A1484,[1]!Tabla1[[#All],[Material]:[venta nueva]],38,FALSE),0)</f>
        <v>0</v>
      </c>
    </row>
    <row r="1485" spans="1:20" hidden="1" x14ac:dyDescent="0.35">
      <c r="A1485">
        <f t="shared" si="71"/>
        <v>1022664</v>
      </c>
      <c r="B1485" s="6" t="s">
        <v>1271</v>
      </c>
      <c r="C1485" s="7" t="s">
        <v>553</v>
      </c>
      <c r="D1485" s="7" t="s">
        <v>1097</v>
      </c>
      <c r="E1485" s="7" t="s">
        <v>334</v>
      </c>
      <c r="F1485" s="7" t="s">
        <v>335</v>
      </c>
      <c r="G1485" s="7" t="s">
        <v>1075</v>
      </c>
      <c r="H1485" s="7" t="s">
        <v>1035</v>
      </c>
      <c r="I1485" s="6" t="s">
        <v>16</v>
      </c>
      <c r="J1485" s="1"/>
      <c r="K1485" s="1"/>
      <c r="L1485" s="1"/>
      <c r="M1485" s="1"/>
      <c r="N1485" s="1"/>
      <c r="O1485" s="1"/>
      <c r="P1485" s="1"/>
      <c r="Q1485" s="12">
        <v>19621.834999999999</v>
      </c>
      <c r="R1485" s="29">
        <f t="shared" si="72"/>
        <v>0</v>
      </c>
      <c r="S1485" t="str">
        <f t="shared" si="73"/>
        <v>OK</v>
      </c>
      <c r="T1485" s="10">
        <f>IFERROR(VLOOKUP(A1485,[1]!Tabla1[[#All],[Material]:[venta nueva]],38,FALSE),0)</f>
        <v>0</v>
      </c>
    </row>
    <row r="1486" spans="1:20" hidden="1" x14ac:dyDescent="0.35">
      <c r="A1486">
        <f t="shared" si="71"/>
        <v>1022709</v>
      </c>
      <c r="B1486" s="6" t="s">
        <v>1271</v>
      </c>
      <c r="C1486" s="7" t="s">
        <v>553</v>
      </c>
      <c r="D1486" s="7" t="s">
        <v>1097</v>
      </c>
      <c r="E1486" s="7" t="s">
        <v>502</v>
      </c>
      <c r="F1486" s="7" t="s">
        <v>503</v>
      </c>
      <c r="G1486" s="7" t="s">
        <v>1076</v>
      </c>
      <c r="H1486" s="7" t="s">
        <v>1022</v>
      </c>
      <c r="I1486" s="6" t="s">
        <v>11</v>
      </c>
      <c r="J1486" s="1"/>
      <c r="K1486" s="1"/>
      <c r="L1486" s="1"/>
      <c r="M1486" s="1"/>
      <c r="N1486" s="1"/>
      <c r="O1486" s="1"/>
      <c r="P1486" s="1"/>
      <c r="Q1486" s="12">
        <v>23424.764999999999</v>
      </c>
      <c r="R1486" s="29">
        <f t="shared" si="72"/>
        <v>0</v>
      </c>
      <c r="S1486" t="str">
        <f t="shared" si="73"/>
        <v>OK</v>
      </c>
      <c r="T1486" s="10">
        <f>IFERROR(VLOOKUP(A1486,[1]!Tabla1[[#All],[Material]:[venta nueva]],38,FALSE),0)</f>
        <v>0</v>
      </c>
    </row>
    <row r="1487" spans="1:20" hidden="1" x14ac:dyDescent="0.35">
      <c r="A1487">
        <f t="shared" si="71"/>
        <v>1022748</v>
      </c>
      <c r="B1487" s="6" t="s">
        <v>1271</v>
      </c>
      <c r="C1487" s="7" t="s">
        <v>553</v>
      </c>
      <c r="D1487" s="7" t="s">
        <v>1097</v>
      </c>
      <c r="E1487" s="7" t="s">
        <v>336</v>
      </c>
      <c r="F1487" s="7" t="s">
        <v>337</v>
      </c>
      <c r="G1487" s="7" t="s">
        <v>1069</v>
      </c>
      <c r="H1487" s="7" t="s">
        <v>1033</v>
      </c>
      <c r="I1487" s="6" t="s">
        <v>14</v>
      </c>
      <c r="J1487" s="1"/>
      <c r="K1487" s="1"/>
      <c r="L1487" s="1"/>
      <c r="M1487" s="1"/>
      <c r="N1487" s="1"/>
      <c r="O1487" s="1"/>
      <c r="P1487" s="1"/>
      <c r="Q1487" s="12">
        <v>198277.11300000001</v>
      </c>
      <c r="R1487" s="29">
        <f t="shared" si="72"/>
        <v>0</v>
      </c>
      <c r="S1487" t="str">
        <f t="shared" si="73"/>
        <v>OK</v>
      </c>
      <c r="T1487" s="10">
        <f>IFERROR(VLOOKUP(A1487,[1]!Tabla1[[#All],[Material]:[venta nueva]],38,FALSE),0)</f>
        <v>0</v>
      </c>
    </row>
    <row r="1488" spans="1:20" hidden="1" x14ac:dyDescent="0.35">
      <c r="A1488">
        <f t="shared" si="71"/>
        <v>1022750</v>
      </c>
      <c r="B1488" s="6" t="s">
        <v>1271</v>
      </c>
      <c r="C1488" s="7" t="s">
        <v>553</v>
      </c>
      <c r="D1488" s="7" t="s">
        <v>1097</v>
      </c>
      <c r="E1488" s="7" t="s">
        <v>338</v>
      </c>
      <c r="F1488" s="7" t="s">
        <v>339</v>
      </c>
      <c r="G1488" s="7" t="s">
        <v>1077</v>
      </c>
      <c r="H1488" s="7" t="s">
        <v>1005</v>
      </c>
      <c r="I1488" s="6" t="s">
        <v>15</v>
      </c>
      <c r="J1488" s="1"/>
      <c r="K1488" s="1"/>
      <c r="L1488" s="1"/>
      <c r="M1488" s="1"/>
      <c r="N1488" s="1"/>
      <c r="O1488" s="1"/>
      <c r="P1488" s="1"/>
      <c r="Q1488" s="12">
        <v>45522.997000000003</v>
      </c>
      <c r="R1488" s="29">
        <f t="shared" si="72"/>
        <v>0</v>
      </c>
      <c r="S1488" t="str">
        <f t="shared" si="73"/>
        <v>OK</v>
      </c>
      <c r="T1488" s="10">
        <f>IFERROR(VLOOKUP(A1488,[1]!Tabla1[[#All],[Material]:[venta nueva]],38,FALSE),0)</f>
        <v>0</v>
      </c>
    </row>
    <row r="1489" spans="1:20" hidden="1" x14ac:dyDescent="0.35">
      <c r="A1489">
        <f t="shared" si="71"/>
        <v>1022751</v>
      </c>
      <c r="B1489" s="6" t="s">
        <v>1271</v>
      </c>
      <c r="C1489" s="7" t="s">
        <v>553</v>
      </c>
      <c r="D1489" s="7" t="s">
        <v>1097</v>
      </c>
      <c r="E1489" s="7" t="s">
        <v>340</v>
      </c>
      <c r="F1489" s="7" t="s">
        <v>341</v>
      </c>
      <c r="G1489" s="7" t="s">
        <v>1077</v>
      </c>
      <c r="H1489" s="7" t="s">
        <v>1023</v>
      </c>
      <c r="I1489" s="6" t="s">
        <v>15</v>
      </c>
      <c r="J1489" s="1"/>
      <c r="K1489" s="1"/>
      <c r="L1489" s="1"/>
      <c r="M1489" s="1"/>
      <c r="N1489" s="1"/>
      <c r="O1489" s="1"/>
      <c r="P1489" s="1"/>
      <c r="Q1489" s="12">
        <v>21999.998</v>
      </c>
      <c r="R1489" s="29">
        <f t="shared" si="72"/>
        <v>0</v>
      </c>
      <c r="S1489" t="str">
        <f t="shared" si="73"/>
        <v>OK</v>
      </c>
      <c r="T1489" s="10">
        <f>IFERROR(VLOOKUP(A1489,[1]!Tabla1[[#All],[Material]:[venta nueva]],38,FALSE),0)</f>
        <v>0</v>
      </c>
    </row>
    <row r="1490" spans="1:20" hidden="1" x14ac:dyDescent="0.35">
      <c r="A1490">
        <f t="shared" si="71"/>
        <v>1022753</v>
      </c>
      <c r="B1490" s="6" t="s">
        <v>1271</v>
      </c>
      <c r="C1490" s="7" t="s">
        <v>553</v>
      </c>
      <c r="D1490" s="7" t="s">
        <v>1097</v>
      </c>
      <c r="E1490" s="7" t="s">
        <v>342</v>
      </c>
      <c r="F1490" s="7" t="s">
        <v>343</v>
      </c>
      <c r="G1490" s="7" t="s">
        <v>1086</v>
      </c>
      <c r="H1490" s="7" t="s">
        <v>1025</v>
      </c>
      <c r="I1490" s="6" t="s">
        <v>14</v>
      </c>
      <c r="J1490" s="1"/>
      <c r="K1490" s="1"/>
      <c r="L1490" s="1"/>
      <c r="M1490" s="1"/>
      <c r="N1490" s="1"/>
      <c r="O1490" s="1"/>
      <c r="P1490" s="1"/>
      <c r="Q1490" s="12">
        <v>93753.357000000004</v>
      </c>
      <c r="R1490" s="29">
        <f t="shared" si="72"/>
        <v>0</v>
      </c>
      <c r="S1490" t="str">
        <f t="shared" si="73"/>
        <v>OK</v>
      </c>
      <c r="T1490" s="10">
        <f>IFERROR(VLOOKUP(A1490,[1]!Tabla1[[#All],[Material]:[venta nueva]],38,FALSE),0)</f>
        <v>0</v>
      </c>
    </row>
    <row r="1491" spans="1:20" hidden="1" x14ac:dyDescent="0.35">
      <c r="A1491">
        <f t="shared" si="71"/>
        <v>1022767</v>
      </c>
      <c r="B1491" s="6" t="s">
        <v>1271</v>
      </c>
      <c r="C1491" s="7" t="s">
        <v>553</v>
      </c>
      <c r="D1491" s="7" t="s">
        <v>1097</v>
      </c>
      <c r="E1491" s="7" t="s">
        <v>344</v>
      </c>
      <c r="F1491" s="7" t="s">
        <v>345</v>
      </c>
      <c r="G1491" s="7" t="s">
        <v>1078</v>
      </c>
      <c r="H1491" s="7" t="s">
        <v>1009</v>
      </c>
      <c r="I1491" s="6" t="s">
        <v>15</v>
      </c>
      <c r="J1491" s="1"/>
      <c r="K1491" s="1"/>
      <c r="L1491" s="1"/>
      <c r="M1491" s="1"/>
      <c r="N1491" s="1"/>
      <c r="O1491" s="1"/>
      <c r="P1491" s="1"/>
      <c r="Q1491" s="12">
        <v>24590.942999999999</v>
      </c>
      <c r="R1491" s="29">
        <f t="shared" si="72"/>
        <v>0</v>
      </c>
      <c r="S1491" t="str">
        <f t="shared" si="73"/>
        <v>OK</v>
      </c>
      <c r="T1491" s="10">
        <f>IFERROR(VLOOKUP(A1491,[1]!Tabla1[[#All],[Material]:[venta nueva]],38,FALSE),0)</f>
        <v>0</v>
      </c>
    </row>
    <row r="1492" spans="1:20" hidden="1" x14ac:dyDescent="0.35">
      <c r="A1492">
        <f t="shared" si="71"/>
        <v>1022781</v>
      </c>
      <c r="B1492" s="6" t="s">
        <v>1271</v>
      </c>
      <c r="C1492" s="7" t="s">
        <v>553</v>
      </c>
      <c r="D1492" s="7" t="s">
        <v>1097</v>
      </c>
      <c r="E1492" s="7" t="s">
        <v>346</v>
      </c>
      <c r="F1492" s="7" t="s">
        <v>347</v>
      </c>
      <c r="G1492" s="7" t="s">
        <v>1069</v>
      </c>
      <c r="H1492" s="7" t="s">
        <v>1016</v>
      </c>
      <c r="I1492" s="6" t="s">
        <v>11</v>
      </c>
      <c r="J1492" s="1"/>
      <c r="K1492" s="1"/>
      <c r="L1492" s="1"/>
      <c r="M1492" s="1"/>
      <c r="N1492" s="1"/>
      <c r="O1492" s="1"/>
      <c r="P1492" s="1"/>
      <c r="Q1492" s="12">
        <v>2550.0050000000001</v>
      </c>
      <c r="R1492" s="29">
        <f t="shared" si="72"/>
        <v>0</v>
      </c>
      <c r="S1492" t="str">
        <f t="shared" si="73"/>
        <v>OK</v>
      </c>
      <c r="T1492" s="10">
        <f>IFERROR(VLOOKUP(A1492,[1]!Tabla1[[#All],[Material]:[venta nueva]],38,FALSE),0)</f>
        <v>0</v>
      </c>
    </row>
    <row r="1493" spans="1:20" hidden="1" x14ac:dyDescent="0.35">
      <c r="A1493">
        <f t="shared" si="71"/>
        <v>1022782</v>
      </c>
      <c r="B1493" s="6" t="s">
        <v>1271</v>
      </c>
      <c r="C1493" s="7" t="s">
        <v>553</v>
      </c>
      <c r="D1493" s="7" t="s">
        <v>1097</v>
      </c>
      <c r="E1493" s="7" t="s">
        <v>348</v>
      </c>
      <c r="F1493" s="7" t="s">
        <v>349</v>
      </c>
      <c r="G1493" s="7" t="s">
        <v>1069</v>
      </c>
      <c r="H1493" s="7" t="s">
        <v>1016</v>
      </c>
      <c r="I1493" s="6" t="s">
        <v>11</v>
      </c>
      <c r="J1493" s="1"/>
      <c r="K1493" s="1"/>
      <c r="L1493" s="1"/>
      <c r="M1493" s="1"/>
      <c r="N1493" s="1"/>
      <c r="O1493" s="1"/>
      <c r="P1493" s="1"/>
      <c r="Q1493" s="12">
        <v>10296.679</v>
      </c>
      <c r="R1493" s="29">
        <f t="shared" si="72"/>
        <v>0</v>
      </c>
      <c r="S1493" t="str">
        <f t="shared" si="73"/>
        <v>OK</v>
      </c>
      <c r="T1493" s="10">
        <f>IFERROR(VLOOKUP(A1493,[1]!Tabla1[[#All],[Material]:[venta nueva]],38,FALSE),0)</f>
        <v>0</v>
      </c>
    </row>
    <row r="1494" spans="1:20" hidden="1" x14ac:dyDescent="0.35">
      <c r="A1494">
        <f t="shared" si="71"/>
        <v>1022783</v>
      </c>
      <c r="B1494" s="6" t="s">
        <v>1271</v>
      </c>
      <c r="C1494" s="7" t="s">
        <v>553</v>
      </c>
      <c r="D1494" s="7" t="s">
        <v>1097</v>
      </c>
      <c r="E1494" s="7" t="s">
        <v>350</v>
      </c>
      <c r="F1494" s="7" t="s">
        <v>351</v>
      </c>
      <c r="G1494" s="7" t="s">
        <v>1069</v>
      </c>
      <c r="H1494" s="7" t="s">
        <v>1016</v>
      </c>
      <c r="I1494" s="6" t="s">
        <v>11</v>
      </c>
      <c r="J1494" s="1"/>
      <c r="K1494" s="1"/>
      <c r="L1494" s="1"/>
      <c r="M1494" s="1"/>
      <c r="N1494" s="1"/>
      <c r="O1494" s="1"/>
      <c r="P1494" s="1"/>
      <c r="Q1494" s="12">
        <v>10646.67</v>
      </c>
      <c r="R1494" s="29">
        <f t="shared" si="72"/>
        <v>0</v>
      </c>
      <c r="S1494" t="str">
        <f t="shared" si="73"/>
        <v>OK</v>
      </c>
      <c r="T1494" s="10">
        <f>IFERROR(VLOOKUP(A1494,[1]!Tabla1[[#All],[Material]:[venta nueva]],38,FALSE),0)</f>
        <v>0</v>
      </c>
    </row>
    <row r="1495" spans="1:20" hidden="1" x14ac:dyDescent="0.35">
      <c r="A1495">
        <f t="shared" si="71"/>
        <v>1022847</v>
      </c>
      <c r="B1495" s="6" t="s">
        <v>1271</v>
      </c>
      <c r="C1495" s="7" t="s">
        <v>553</v>
      </c>
      <c r="D1495" s="7" t="s">
        <v>1097</v>
      </c>
      <c r="E1495" s="7" t="s">
        <v>354</v>
      </c>
      <c r="F1495" s="7" t="s">
        <v>355</v>
      </c>
      <c r="G1495" s="7" t="s">
        <v>1082</v>
      </c>
      <c r="H1495" s="7" t="s">
        <v>1013</v>
      </c>
      <c r="I1495" s="6" t="s">
        <v>11</v>
      </c>
      <c r="J1495" s="1"/>
      <c r="K1495" s="1"/>
      <c r="L1495" s="1"/>
      <c r="M1495" s="1"/>
      <c r="N1495" s="1"/>
      <c r="O1495" s="1"/>
      <c r="P1495" s="1"/>
      <c r="Q1495" s="12">
        <v>19000.002</v>
      </c>
      <c r="R1495" s="29">
        <f t="shared" si="72"/>
        <v>0</v>
      </c>
      <c r="S1495" t="str">
        <f t="shared" si="73"/>
        <v>OK</v>
      </c>
      <c r="T1495" s="10">
        <f>IFERROR(VLOOKUP(A1495,[1]!Tabla1[[#All],[Material]:[venta nueva]],38,FALSE),0)</f>
        <v>0</v>
      </c>
    </row>
    <row r="1496" spans="1:20" hidden="1" x14ac:dyDescent="0.35">
      <c r="A1496">
        <f t="shared" si="71"/>
        <v>1022855</v>
      </c>
      <c r="B1496" s="6" t="s">
        <v>1271</v>
      </c>
      <c r="C1496" s="7" t="s">
        <v>553</v>
      </c>
      <c r="D1496" s="7" t="s">
        <v>1097</v>
      </c>
      <c r="E1496" s="7" t="s">
        <v>358</v>
      </c>
      <c r="F1496" s="7" t="s">
        <v>315</v>
      </c>
      <c r="G1496" s="7" t="s">
        <v>1078</v>
      </c>
      <c r="H1496" s="7" t="s">
        <v>1021</v>
      </c>
      <c r="I1496" s="6" t="s">
        <v>11</v>
      </c>
      <c r="J1496" s="1"/>
      <c r="K1496" s="1"/>
      <c r="L1496" s="1"/>
      <c r="M1496" s="1"/>
      <c r="N1496" s="1"/>
      <c r="O1496" s="1"/>
      <c r="P1496" s="1"/>
      <c r="Q1496" s="12">
        <v>18773.148000000001</v>
      </c>
      <c r="R1496" s="29">
        <f t="shared" si="72"/>
        <v>0</v>
      </c>
      <c r="S1496" t="str">
        <f t="shared" si="73"/>
        <v>OK</v>
      </c>
      <c r="T1496" s="10">
        <f>IFERROR(VLOOKUP(A1496,[1]!Tabla1[[#All],[Material]:[venta nueva]],38,FALSE),0)</f>
        <v>0</v>
      </c>
    </row>
    <row r="1497" spans="1:20" hidden="1" x14ac:dyDescent="0.35">
      <c r="A1497">
        <f t="shared" si="71"/>
        <v>1022856</v>
      </c>
      <c r="B1497" s="6" t="s">
        <v>1271</v>
      </c>
      <c r="C1497" s="7" t="s">
        <v>553</v>
      </c>
      <c r="D1497" s="7" t="s">
        <v>1097</v>
      </c>
      <c r="E1497" s="7" t="s">
        <v>359</v>
      </c>
      <c r="F1497" s="7" t="s">
        <v>360</v>
      </c>
      <c r="G1497" s="7" t="s">
        <v>1078</v>
      </c>
      <c r="H1497" s="7" t="s">
        <v>1009</v>
      </c>
      <c r="I1497" s="6" t="s">
        <v>14</v>
      </c>
      <c r="J1497" s="1"/>
      <c r="K1497" s="1"/>
      <c r="L1497" s="1"/>
      <c r="M1497" s="1"/>
      <c r="N1497" s="1"/>
      <c r="O1497" s="1"/>
      <c r="P1497" s="1"/>
      <c r="Q1497" s="12">
        <v>172384.717</v>
      </c>
      <c r="R1497" s="29">
        <f t="shared" si="72"/>
        <v>0</v>
      </c>
      <c r="S1497" t="str">
        <f t="shared" si="73"/>
        <v>OK</v>
      </c>
      <c r="T1497" s="10">
        <f>IFERROR(VLOOKUP(A1497,[1]!Tabla1[[#All],[Material]:[venta nueva]],38,FALSE),0)</f>
        <v>0</v>
      </c>
    </row>
    <row r="1498" spans="1:20" hidden="1" x14ac:dyDescent="0.35">
      <c r="A1498">
        <f t="shared" si="71"/>
        <v>1022864</v>
      </c>
      <c r="B1498" s="6" t="s">
        <v>1271</v>
      </c>
      <c r="C1498" s="7" t="s">
        <v>553</v>
      </c>
      <c r="D1498" s="7" t="s">
        <v>1097</v>
      </c>
      <c r="E1498" s="7" t="s">
        <v>363</v>
      </c>
      <c r="F1498" s="7" t="s">
        <v>364</v>
      </c>
      <c r="G1498" s="7" t="s">
        <v>1075</v>
      </c>
      <c r="H1498" s="7" t="s">
        <v>1011</v>
      </c>
      <c r="I1498" s="6" t="s">
        <v>15</v>
      </c>
      <c r="J1498" s="1"/>
      <c r="K1498" s="1"/>
      <c r="L1498" s="1"/>
      <c r="M1498" s="1"/>
      <c r="N1498" s="1"/>
      <c r="O1498" s="1"/>
      <c r="P1498" s="1"/>
      <c r="Q1498" s="12">
        <v>29999.996999999999</v>
      </c>
      <c r="R1498" s="29">
        <f t="shared" si="72"/>
        <v>0</v>
      </c>
      <c r="S1498" t="str">
        <f t="shared" si="73"/>
        <v>OK</v>
      </c>
      <c r="T1498" s="10">
        <f>IFERROR(VLOOKUP(A1498,[1]!Tabla1[[#All],[Material]:[venta nueva]],38,FALSE),0)</f>
        <v>0</v>
      </c>
    </row>
    <row r="1499" spans="1:20" hidden="1" x14ac:dyDescent="0.35">
      <c r="A1499">
        <f t="shared" si="71"/>
        <v>1022865</v>
      </c>
      <c r="B1499" s="6" t="s">
        <v>1271</v>
      </c>
      <c r="C1499" s="7" t="s">
        <v>553</v>
      </c>
      <c r="D1499" s="7" t="s">
        <v>1097</v>
      </c>
      <c r="E1499" s="7" t="s">
        <v>365</v>
      </c>
      <c r="F1499" s="7" t="s">
        <v>366</v>
      </c>
      <c r="G1499" s="7" t="s">
        <v>1082</v>
      </c>
      <c r="H1499" s="7" t="s">
        <v>1013</v>
      </c>
      <c r="I1499" s="6" t="s">
        <v>15</v>
      </c>
      <c r="J1499" s="1"/>
      <c r="K1499" s="1"/>
      <c r="L1499" s="1"/>
      <c r="M1499" s="1"/>
      <c r="N1499" s="1"/>
      <c r="O1499" s="1"/>
      <c r="P1499" s="1"/>
      <c r="Q1499" s="12">
        <v>85000</v>
      </c>
      <c r="R1499" s="29">
        <f t="shared" si="72"/>
        <v>0</v>
      </c>
      <c r="S1499" t="str">
        <f t="shared" si="73"/>
        <v>OK</v>
      </c>
      <c r="T1499" s="10">
        <f>IFERROR(VLOOKUP(A1499,[1]!Tabla1[[#All],[Material]:[venta nueva]],38,FALSE),0)</f>
        <v>0</v>
      </c>
    </row>
    <row r="1500" spans="1:20" hidden="1" x14ac:dyDescent="0.35">
      <c r="A1500">
        <f t="shared" si="71"/>
        <v>1022866</v>
      </c>
      <c r="B1500" s="6" t="s">
        <v>1271</v>
      </c>
      <c r="C1500" s="7" t="s">
        <v>553</v>
      </c>
      <c r="D1500" s="7" t="s">
        <v>1097</v>
      </c>
      <c r="E1500" s="7" t="s">
        <v>367</v>
      </c>
      <c r="F1500" s="7" t="s">
        <v>368</v>
      </c>
      <c r="G1500" s="7" t="s">
        <v>1082</v>
      </c>
      <c r="H1500" s="7" t="s">
        <v>1013</v>
      </c>
      <c r="I1500" s="6" t="s">
        <v>15</v>
      </c>
      <c r="J1500" s="1"/>
      <c r="K1500" s="1"/>
      <c r="L1500" s="1"/>
      <c r="M1500" s="1"/>
      <c r="N1500" s="1"/>
      <c r="O1500" s="1"/>
      <c r="P1500" s="1"/>
      <c r="Q1500" s="12">
        <v>65000</v>
      </c>
      <c r="R1500" s="29">
        <f t="shared" si="72"/>
        <v>0</v>
      </c>
      <c r="S1500" t="str">
        <f t="shared" si="73"/>
        <v>OK</v>
      </c>
      <c r="T1500" s="10">
        <f>IFERROR(VLOOKUP(A1500,[1]!Tabla1[[#All],[Material]:[venta nueva]],38,FALSE),0)</f>
        <v>0</v>
      </c>
    </row>
    <row r="1501" spans="1:20" hidden="1" x14ac:dyDescent="0.35">
      <c r="A1501">
        <f t="shared" si="71"/>
        <v>1022869</v>
      </c>
      <c r="B1501" s="6" t="s">
        <v>1271</v>
      </c>
      <c r="C1501" s="7" t="s">
        <v>553</v>
      </c>
      <c r="D1501" s="7" t="s">
        <v>1097</v>
      </c>
      <c r="E1501" s="7" t="s">
        <v>513</v>
      </c>
      <c r="F1501" s="7" t="s">
        <v>514</v>
      </c>
      <c r="G1501" s="7" t="s">
        <v>1084</v>
      </c>
      <c r="H1501" s="7" t="s">
        <v>1017</v>
      </c>
      <c r="I1501" s="6" t="s">
        <v>16</v>
      </c>
      <c r="J1501" s="1"/>
      <c r="K1501" s="1"/>
      <c r="L1501" s="1"/>
      <c r="M1501" s="1"/>
      <c r="N1501" s="1"/>
      <c r="O1501" s="1"/>
      <c r="P1501" s="1"/>
      <c r="Q1501" s="12">
        <v>800.00099999999998</v>
      </c>
      <c r="R1501" s="29">
        <f t="shared" si="72"/>
        <v>0</v>
      </c>
      <c r="S1501" t="str">
        <f t="shared" si="73"/>
        <v>OK</v>
      </c>
      <c r="T1501" s="10">
        <f>IFERROR(VLOOKUP(A1501,[1]!Tabla1[[#All],[Material]:[venta nueva]],38,FALSE),0)</f>
        <v>0</v>
      </c>
    </row>
    <row r="1502" spans="1:20" hidden="1" x14ac:dyDescent="0.35">
      <c r="A1502">
        <f t="shared" si="71"/>
        <v>1022883</v>
      </c>
      <c r="B1502" s="6" t="s">
        <v>1271</v>
      </c>
      <c r="C1502" s="7" t="s">
        <v>553</v>
      </c>
      <c r="D1502" s="7" t="s">
        <v>1097</v>
      </c>
      <c r="E1502" s="7" t="s">
        <v>369</v>
      </c>
      <c r="F1502" s="7" t="s">
        <v>370</v>
      </c>
      <c r="G1502" s="7" t="s">
        <v>1074</v>
      </c>
      <c r="H1502" s="7" t="s">
        <v>1018</v>
      </c>
      <c r="I1502" s="6" t="s">
        <v>8</v>
      </c>
      <c r="J1502" s="1"/>
      <c r="K1502" s="1"/>
      <c r="L1502" s="1"/>
      <c r="M1502" s="1"/>
      <c r="N1502" s="1"/>
      <c r="O1502" s="1"/>
      <c r="P1502" s="1"/>
      <c r="Q1502" s="12">
        <v>503.41899999999998</v>
      </c>
      <c r="R1502" s="29">
        <f t="shared" si="72"/>
        <v>0</v>
      </c>
      <c r="S1502" t="str">
        <f t="shared" si="73"/>
        <v>OK</v>
      </c>
      <c r="T1502" s="10">
        <f>IFERROR(VLOOKUP(A1502,[1]!Tabla1[[#All],[Material]:[venta nueva]],38,FALSE),0)</f>
        <v>0</v>
      </c>
    </row>
    <row r="1503" spans="1:20" hidden="1" x14ac:dyDescent="0.35">
      <c r="A1503">
        <f t="shared" si="71"/>
        <v>1022885</v>
      </c>
      <c r="B1503" s="6" t="s">
        <v>1271</v>
      </c>
      <c r="C1503" s="7" t="s">
        <v>553</v>
      </c>
      <c r="D1503" s="7" t="s">
        <v>1097</v>
      </c>
      <c r="E1503" s="7" t="s">
        <v>371</v>
      </c>
      <c r="F1503" s="7" t="s">
        <v>372</v>
      </c>
      <c r="G1503" s="7" t="s">
        <v>1082</v>
      </c>
      <c r="H1503" s="7" t="s">
        <v>1013</v>
      </c>
      <c r="I1503" s="6" t="s">
        <v>12</v>
      </c>
      <c r="J1503" s="1"/>
      <c r="K1503" s="1"/>
      <c r="L1503" s="1"/>
      <c r="M1503" s="1"/>
      <c r="N1503" s="1"/>
      <c r="O1503" s="1"/>
      <c r="P1503" s="1"/>
      <c r="Q1503" s="12">
        <v>718505.98800000001</v>
      </c>
      <c r="R1503" s="29">
        <f t="shared" si="72"/>
        <v>0</v>
      </c>
      <c r="S1503" t="str">
        <f t="shared" si="73"/>
        <v>OK</v>
      </c>
      <c r="T1503" s="10">
        <f>IFERROR(VLOOKUP(A1503,[1]!Tabla1[[#All],[Material]:[venta nueva]],38,FALSE),0)</f>
        <v>0</v>
      </c>
    </row>
    <row r="1504" spans="1:20" hidden="1" x14ac:dyDescent="0.35">
      <c r="A1504">
        <f t="shared" si="71"/>
        <v>1022887</v>
      </c>
      <c r="B1504" s="6" t="s">
        <v>1271</v>
      </c>
      <c r="C1504" s="7" t="s">
        <v>553</v>
      </c>
      <c r="D1504" s="7" t="s">
        <v>1097</v>
      </c>
      <c r="E1504" s="7" t="s">
        <v>373</v>
      </c>
      <c r="F1504" s="7" t="s">
        <v>374</v>
      </c>
      <c r="G1504" s="7" t="s">
        <v>1082</v>
      </c>
      <c r="H1504" s="7" t="s">
        <v>1013</v>
      </c>
      <c r="I1504" s="6" t="s">
        <v>12</v>
      </c>
      <c r="J1504" s="1"/>
      <c r="K1504" s="1"/>
      <c r="L1504" s="1"/>
      <c r="M1504" s="1"/>
      <c r="N1504" s="1"/>
      <c r="O1504" s="1"/>
      <c r="P1504" s="1"/>
      <c r="Q1504" s="12">
        <v>319000.00400000002</v>
      </c>
      <c r="R1504" s="29">
        <f t="shared" si="72"/>
        <v>0</v>
      </c>
      <c r="S1504" t="str">
        <f t="shared" si="73"/>
        <v>OK</v>
      </c>
      <c r="T1504" s="10">
        <f>IFERROR(VLOOKUP(A1504,[1]!Tabla1[[#All],[Material]:[venta nueva]],38,FALSE),0)</f>
        <v>0</v>
      </c>
    </row>
    <row r="1505" spans="1:20" hidden="1" x14ac:dyDescent="0.35">
      <c r="A1505">
        <f t="shared" si="71"/>
        <v>1022901</v>
      </c>
      <c r="B1505" s="6" t="s">
        <v>1271</v>
      </c>
      <c r="C1505" s="7" t="s">
        <v>553</v>
      </c>
      <c r="D1505" s="7" t="s">
        <v>1097</v>
      </c>
      <c r="E1505" s="7" t="s">
        <v>481</v>
      </c>
      <c r="F1505" s="7" t="s">
        <v>482</v>
      </c>
      <c r="G1505" s="7" t="s">
        <v>1082</v>
      </c>
      <c r="H1505" s="7" t="s">
        <v>1013</v>
      </c>
      <c r="I1505" s="6" t="s">
        <v>16</v>
      </c>
      <c r="J1505" s="1"/>
      <c r="K1505" s="1"/>
      <c r="L1505" s="1"/>
      <c r="M1505" s="1"/>
      <c r="N1505" s="1"/>
      <c r="O1505" s="1"/>
      <c r="P1505" s="1"/>
      <c r="Q1505" s="12">
        <v>9511.6419999999998</v>
      </c>
      <c r="R1505" s="29">
        <f t="shared" si="72"/>
        <v>0</v>
      </c>
      <c r="S1505" t="str">
        <f t="shared" si="73"/>
        <v>OK</v>
      </c>
      <c r="T1505" s="10">
        <f>IFERROR(VLOOKUP(A1505,[1]!Tabla1[[#All],[Material]:[venta nueva]],38,FALSE),0)</f>
        <v>0</v>
      </c>
    </row>
    <row r="1506" spans="1:20" hidden="1" x14ac:dyDescent="0.35">
      <c r="A1506">
        <f t="shared" si="71"/>
        <v>1022918</v>
      </c>
      <c r="B1506" s="6" t="s">
        <v>1271</v>
      </c>
      <c r="C1506" s="7" t="s">
        <v>553</v>
      </c>
      <c r="D1506" s="7" t="s">
        <v>1097</v>
      </c>
      <c r="E1506" s="7" t="s">
        <v>376</v>
      </c>
      <c r="F1506" s="7" t="s">
        <v>377</v>
      </c>
      <c r="G1506" s="7" t="s">
        <v>1078</v>
      </c>
      <c r="H1506" s="7" t="s">
        <v>1006</v>
      </c>
      <c r="I1506" s="6" t="s">
        <v>15</v>
      </c>
      <c r="J1506" s="1"/>
      <c r="K1506" s="1"/>
      <c r="L1506" s="1"/>
      <c r="M1506" s="1"/>
      <c r="N1506" s="1"/>
      <c r="O1506" s="1"/>
      <c r="P1506" s="1"/>
      <c r="Q1506" s="12">
        <v>114266.031</v>
      </c>
      <c r="R1506" s="29">
        <f t="shared" si="72"/>
        <v>0</v>
      </c>
      <c r="S1506" t="str">
        <f t="shared" si="73"/>
        <v>OK</v>
      </c>
      <c r="T1506" s="10">
        <f>IFERROR(VLOOKUP(A1506,[1]!Tabla1[[#All],[Material]:[venta nueva]],38,FALSE),0)</f>
        <v>0</v>
      </c>
    </row>
    <row r="1507" spans="1:20" hidden="1" x14ac:dyDescent="0.35">
      <c r="A1507">
        <f t="shared" si="71"/>
        <v>1022919</v>
      </c>
      <c r="B1507" s="6" t="s">
        <v>1271</v>
      </c>
      <c r="C1507" s="7" t="s">
        <v>553</v>
      </c>
      <c r="D1507" s="7" t="s">
        <v>1097</v>
      </c>
      <c r="E1507" s="7" t="s">
        <v>378</v>
      </c>
      <c r="F1507" s="7" t="s">
        <v>379</v>
      </c>
      <c r="G1507" s="7" t="s">
        <v>1075</v>
      </c>
      <c r="H1507" s="7" t="s">
        <v>1003</v>
      </c>
      <c r="I1507" s="6" t="s">
        <v>16</v>
      </c>
      <c r="J1507" s="1"/>
      <c r="K1507" s="1"/>
      <c r="L1507" s="1"/>
      <c r="M1507" s="1"/>
      <c r="N1507" s="1"/>
      <c r="O1507" s="1"/>
      <c r="P1507" s="1"/>
      <c r="Q1507" s="12">
        <v>12857.862999999999</v>
      </c>
      <c r="R1507" s="29">
        <f t="shared" si="72"/>
        <v>0</v>
      </c>
      <c r="S1507" t="str">
        <f t="shared" si="73"/>
        <v>OK</v>
      </c>
      <c r="T1507" s="10">
        <f>IFERROR(VLOOKUP(A1507,[1]!Tabla1[[#All],[Material]:[venta nueva]],38,FALSE),0)</f>
        <v>0</v>
      </c>
    </row>
    <row r="1508" spans="1:20" hidden="1" x14ac:dyDescent="0.35">
      <c r="A1508">
        <f t="shared" si="71"/>
        <v>1022930</v>
      </c>
      <c r="B1508" s="6" t="s">
        <v>1271</v>
      </c>
      <c r="C1508" s="7" t="s">
        <v>553</v>
      </c>
      <c r="D1508" s="7" t="s">
        <v>1097</v>
      </c>
      <c r="E1508" s="7" t="s">
        <v>384</v>
      </c>
      <c r="F1508" s="7" t="s">
        <v>385</v>
      </c>
      <c r="G1508" s="7" t="s">
        <v>1082</v>
      </c>
      <c r="H1508" s="7" t="s">
        <v>1013</v>
      </c>
      <c r="I1508" s="6" t="s">
        <v>12</v>
      </c>
      <c r="J1508" s="1"/>
      <c r="K1508" s="1"/>
      <c r="L1508" s="1"/>
      <c r="M1508" s="1"/>
      <c r="N1508" s="1"/>
      <c r="O1508" s="1"/>
      <c r="P1508" s="1"/>
      <c r="Q1508" s="12">
        <v>630.17700000000002</v>
      </c>
      <c r="R1508" s="29">
        <f t="shared" si="72"/>
        <v>0</v>
      </c>
      <c r="S1508" t="str">
        <f t="shared" si="73"/>
        <v>OK</v>
      </c>
      <c r="T1508" s="10">
        <f>IFERROR(VLOOKUP(A1508,[1]!Tabla1[[#All],[Material]:[venta nueva]],38,FALSE),0)</f>
        <v>0</v>
      </c>
    </row>
    <row r="1509" spans="1:20" hidden="1" x14ac:dyDescent="0.35">
      <c r="A1509">
        <f t="shared" si="71"/>
        <v>1022940</v>
      </c>
      <c r="B1509" s="6" t="s">
        <v>1271</v>
      </c>
      <c r="C1509" s="7" t="s">
        <v>553</v>
      </c>
      <c r="D1509" s="7" t="s">
        <v>1097</v>
      </c>
      <c r="E1509" s="7" t="s">
        <v>391</v>
      </c>
      <c r="F1509" s="7" t="s">
        <v>392</v>
      </c>
      <c r="G1509" s="7" t="s">
        <v>1086</v>
      </c>
      <c r="H1509" s="7" t="s">
        <v>1025</v>
      </c>
      <c r="I1509" s="6" t="s">
        <v>14</v>
      </c>
      <c r="J1509" s="1"/>
      <c r="K1509" s="1"/>
      <c r="L1509" s="1"/>
      <c r="M1509" s="1"/>
      <c r="N1509" s="1"/>
      <c r="O1509" s="1"/>
      <c r="P1509" s="1"/>
      <c r="Q1509" s="12">
        <v>11315.057000000001</v>
      </c>
      <c r="R1509" s="29">
        <f t="shared" si="72"/>
        <v>0</v>
      </c>
      <c r="S1509" t="str">
        <f t="shared" si="73"/>
        <v>OK</v>
      </c>
      <c r="T1509" s="10">
        <f>IFERROR(VLOOKUP(A1509,[1]!Tabla1[[#All],[Material]:[venta nueva]],38,FALSE),0)</f>
        <v>0</v>
      </c>
    </row>
    <row r="1510" spans="1:20" hidden="1" x14ac:dyDescent="0.35">
      <c r="A1510">
        <f t="shared" si="71"/>
        <v>1022941</v>
      </c>
      <c r="B1510" s="6" t="s">
        <v>1271</v>
      </c>
      <c r="C1510" s="7" t="s">
        <v>553</v>
      </c>
      <c r="D1510" s="7" t="s">
        <v>1097</v>
      </c>
      <c r="E1510" s="7" t="s">
        <v>393</v>
      </c>
      <c r="F1510" s="7" t="s">
        <v>394</v>
      </c>
      <c r="G1510" s="7" t="s">
        <v>1086</v>
      </c>
      <c r="H1510" s="7" t="s">
        <v>1025</v>
      </c>
      <c r="I1510" s="6" t="s">
        <v>14</v>
      </c>
      <c r="J1510" s="1"/>
      <c r="K1510" s="1"/>
      <c r="L1510" s="1"/>
      <c r="M1510" s="1"/>
      <c r="N1510" s="1"/>
      <c r="O1510" s="1"/>
      <c r="P1510" s="1"/>
      <c r="Q1510" s="12">
        <v>56575.296000000002</v>
      </c>
      <c r="R1510" s="29">
        <f t="shared" si="72"/>
        <v>0</v>
      </c>
      <c r="S1510" t="str">
        <f t="shared" si="73"/>
        <v>OK</v>
      </c>
      <c r="T1510" s="10">
        <f>IFERROR(VLOOKUP(A1510,[1]!Tabla1[[#All],[Material]:[venta nueva]],38,FALSE),0)</f>
        <v>0</v>
      </c>
    </row>
    <row r="1511" spans="1:20" hidden="1" x14ac:dyDescent="0.35">
      <c r="A1511">
        <f t="shared" si="71"/>
        <v>1022945</v>
      </c>
      <c r="B1511" s="6" t="s">
        <v>1271</v>
      </c>
      <c r="C1511" s="7" t="s">
        <v>553</v>
      </c>
      <c r="D1511" s="7" t="s">
        <v>1097</v>
      </c>
      <c r="E1511" s="7" t="s">
        <v>397</v>
      </c>
      <c r="F1511" s="7" t="s">
        <v>223</v>
      </c>
      <c r="G1511" s="7" t="s">
        <v>1078</v>
      </c>
      <c r="H1511" s="7" t="s">
        <v>1027</v>
      </c>
      <c r="I1511" s="6" t="s">
        <v>14</v>
      </c>
      <c r="J1511" s="1"/>
      <c r="K1511" s="1"/>
      <c r="L1511" s="1"/>
      <c r="M1511" s="1"/>
      <c r="N1511" s="1"/>
      <c r="O1511" s="1"/>
      <c r="P1511" s="1"/>
      <c r="Q1511" s="12">
        <v>80961.717000000004</v>
      </c>
      <c r="R1511" s="29">
        <f t="shared" si="72"/>
        <v>0</v>
      </c>
      <c r="S1511" t="str">
        <f t="shared" si="73"/>
        <v>OK</v>
      </c>
      <c r="T1511" s="10">
        <f>IFERROR(VLOOKUP(A1511,[1]!Tabla1[[#All],[Material]:[venta nueva]],38,FALSE),0)</f>
        <v>0</v>
      </c>
    </row>
    <row r="1512" spans="1:20" hidden="1" x14ac:dyDescent="0.35">
      <c r="A1512">
        <f t="shared" si="71"/>
        <v>1022985</v>
      </c>
      <c r="B1512" s="6" t="s">
        <v>1271</v>
      </c>
      <c r="C1512" s="7" t="s">
        <v>553</v>
      </c>
      <c r="D1512" s="7" t="s">
        <v>1097</v>
      </c>
      <c r="E1512" s="7" t="s">
        <v>398</v>
      </c>
      <c r="F1512" s="7" t="s">
        <v>399</v>
      </c>
      <c r="G1512" s="7" t="s">
        <v>1075</v>
      </c>
      <c r="H1512" s="7" t="s">
        <v>1011</v>
      </c>
      <c r="I1512" s="6" t="s">
        <v>12</v>
      </c>
      <c r="J1512" s="1"/>
      <c r="K1512" s="1"/>
      <c r="L1512" s="1"/>
      <c r="M1512" s="1"/>
      <c r="N1512" s="1"/>
      <c r="O1512" s="1"/>
      <c r="P1512" s="1"/>
      <c r="Q1512" s="12">
        <v>10710.967000000001</v>
      </c>
      <c r="R1512" s="29">
        <f t="shared" si="72"/>
        <v>0</v>
      </c>
      <c r="S1512" t="str">
        <f t="shared" si="73"/>
        <v>OK</v>
      </c>
      <c r="T1512" s="10">
        <f>IFERROR(VLOOKUP(A1512,[1]!Tabla1[[#All],[Material]:[venta nueva]],38,FALSE),0)</f>
        <v>0</v>
      </c>
    </row>
    <row r="1513" spans="1:20" hidden="1" x14ac:dyDescent="0.35">
      <c r="A1513">
        <f t="shared" si="71"/>
        <v>1022986</v>
      </c>
      <c r="B1513" s="6" t="s">
        <v>1271</v>
      </c>
      <c r="C1513" s="7" t="s">
        <v>553</v>
      </c>
      <c r="D1513" s="7" t="s">
        <v>1097</v>
      </c>
      <c r="E1513" s="7" t="s">
        <v>400</v>
      </c>
      <c r="F1513" s="7" t="s">
        <v>401</v>
      </c>
      <c r="G1513" s="7" t="s">
        <v>1082</v>
      </c>
      <c r="H1513" s="7" t="s">
        <v>1013</v>
      </c>
      <c r="I1513" s="6" t="s">
        <v>12</v>
      </c>
      <c r="J1513" s="1"/>
      <c r="K1513" s="1"/>
      <c r="L1513" s="1"/>
      <c r="M1513" s="1"/>
      <c r="N1513" s="1"/>
      <c r="O1513" s="1"/>
      <c r="P1513" s="1"/>
      <c r="Q1513" s="12">
        <v>3438.1790000000001</v>
      </c>
      <c r="R1513" s="29">
        <f t="shared" si="72"/>
        <v>0</v>
      </c>
      <c r="S1513" t="str">
        <f t="shared" si="73"/>
        <v>OK</v>
      </c>
      <c r="T1513" s="10">
        <f>IFERROR(VLOOKUP(A1513,[1]!Tabla1[[#All],[Material]:[venta nueva]],38,FALSE),0)</f>
        <v>0</v>
      </c>
    </row>
    <row r="1514" spans="1:20" hidden="1" x14ac:dyDescent="0.35">
      <c r="A1514">
        <f t="shared" si="71"/>
        <v>1022987</v>
      </c>
      <c r="B1514" s="6" t="s">
        <v>1271</v>
      </c>
      <c r="C1514" s="7" t="s">
        <v>553</v>
      </c>
      <c r="D1514" s="7" t="s">
        <v>1097</v>
      </c>
      <c r="E1514" s="7" t="s">
        <v>546</v>
      </c>
      <c r="F1514" s="7" t="s">
        <v>547</v>
      </c>
      <c r="G1514" s="7" t="s">
        <v>1079</v>
      </c>
      <c r="H1514" s="7" t="s">
        <v>1007</v>
      </c>
      <c r="I1514" s="6" t="s">
        <v>16</v>
      </c>
      <c r="J1514" s="1"/>
      <c r="K1514" s="1"/>
      <c r="L1514" s="1"/>
      <c r="M1514" s="1"/>
      <c r="N1514" s="1"/>
      <c r="O1514" s="1"/>
      <c r="P1514" s="1"/>
      <c r="Q1514" s="12">
        <v>9220.6779999999999</v>
      </c>
      <c r="R1514" s="29">
        <f t="shared" si="72"/>
        <v>0</v>
      </c>
      <c r="S1514" t="str">
        <f t="shared" si="73"/>
        <v>OK</v>
      </c>
      <c r="T1514" s="10">
        <f>IFERROR(VLOOKUP(A1514,[1]!Tabla1[[#All],[Material]:[venta nueva]],38,FALSE),0)</f>
        <v>0</v>
      </c>
    </row>
    <row r="1515" spans="1:20" hidden="1" x14ac:dyDescent="0.35">
      <c r="A1515">
        <f t="shared" si="71"/>
        <v>1022989</v>
      </c>
      <c r="B1515" s="6" t="s">
        <v>1271</v>
      </c>
      <c r="C1515" s="7" t="s">
        <v>553</v>
      </c>
      <c r="D1515" s="7" t="s">
        <v>1097</v>
      </c>
      <c r="E1515" s="7" t="s">
        <v>402</v>
      </c>
      <c r="F1515" s="7" t="s">
        <v>403</v>
      </c>
      <c r="G1515" s="7" t="s">
        <v>1075</v>
      </c>
      <c r="H1515" s="7" t="s">
        <v>1003</v>
      </c>
      <c r="I1515" s="6" t="s">
        <v>15</v>
      </c>
      <c r="J1515" s="1"/>
      <c r="K1515" s="1"/>
      <c r="L1515" s="1"/>
      <c r="M1515" s="1"/>
      <c r="N1515" s="1"/>
      <c r="O1515" s="1"/>
      <c r="P1515" s="1"/>
      <c r="Q1515" s="12">
        <v>5755.3689999999997</v>
      </c>
      <c r="R1515" s="29">
        <f t="shared" si="72"/>
        <v>0</v>
      </c>
      <c r="S1515" t="str">
        <f t="shared" si="73"/>
        <v>OK</v>
      </c>
      <c r="T1515" s="10">
        <f>IFERROR(VLOOKUP(A1515,[1]!Tabla1[[#All],[Material]:[venta nueva]],38,FALSE),0)</f>
        <v>0</v>
      </c>
    </row>
    <row r="1516" spans="1:20" hidden="1" x14ac:dyDescent="0.35">
      <c r="A1516">
        <f t="shared" si="71"/>
        <v>1022996</v>
      </c>
      <c r="B1516" s="6" t="s">
        <v>1271</v>
      </c>
      <c r="C1516" s="7" t="s">
        <v>553</v>
      </c>
      <c r="D1516" s="7" t="s">
        <v>1097</v>
      </c>
      <c r="E1516" s="7" t="s">
        <v>406</v>
      </c>
      <c r="F1516" s="7" t="s">
        <v>407</v>
      </c>
      <c r="G1516" s="7" t="s">
        <v>1078</v>
      </c>
      <c r="H1516" s="7" t="s">
        <v>1009</v>
      </c>
      <c r="I1516" s="6" t="s">
        <v>11</v>
      </c>
      <c r="J1516" s="1"/>
      <c r="K1516" s="1"/>
      <c r="L1516" s="1"/>
      <c r="M1516" s="1"/>
      <c r="N1516" s="1"/>
      <c r="O1516" s="1"/>
      <c r="P1516" s="1"/>
      <c r="Q1516" s="12">
        <v>17030.241000000002</v>
      </c>
      <c r="R1516" s="29">
        <f t="shared" si="72"/>
        <v>0</v>
      </c>
      <c r="S1516" t="str">
        <f t="shared" si="73"/>
        <v>OK</v>
      </c>
      <c r="T1516" s="10">
        <f>IFERROR(VLOOKUP(A1516,[1]!Tabla1[[#All],[Material]:[venta nueva]],38,FALSE),0)</f>
        <v>0</v>
      </c>
    </row>
    <row r="1517" spans="1:20" hidden="1" x14ac:dyDescent="0.35">
      <c r="A1517">
        <f t="shared" si="71"/>
        <v>1023034</v>
      </c>
      <c r="B1517" s="6" t="s">
        <v>1271</v>
      </c>
      <c r="C1517" s="7" t="s">
        <v>553</v>
      </c>
      <c r="D1517" s="7" t="s">
        <v>1097</v>
      </c>
      <c r="E1517" s="7" t="s">
        <v>408</v>
      </c>
      <c r="F1517" s="7" t="s">
        <v>142</v>
      </c>
      <c r="G1517" s="7" t="s">
        <v>1080</v>
      </c>
      <c r="H1517" s="7" t="s">
        <v>1030</v>
      </c>
      <c r="I1517" s="6" t="s">
        <v>14</v>
      </c>
      <c r="J1517" s="1"/>
      <c r="K1517" s="1"/>
      <c r="L1517" s="1"/>
      <c r="M1517" s="1"/>
      <c r="N1517" s="1"/>
      <c r="O1517" s="1"/>
      <c r="P1517" s="1"/>
      <c r="Q1517" s="12">
        <v>165859.64000000001</v>
      </c>
      <c r="R1517" s="29">
        <f t="shared" si="72"/>
        <v>0</v>
      </c>
      <c r="S1517" t="str">
        <f t="shared" si="73"/>
        <v>OK</v>
      </c>
      <c r="T1517" s="10">
        <f>IFERROR(VLOOKUP(A1517,[1]!Tabla1[[#All],[Material]:[venta nueva]],38,FALSE),0)</f>
        <v>0</v>
      </c>
    </row>
    <row r="1518" spans="1:20" hidden="1" x14ac:dyDescent="0.35">
      <c r="A1518">
        <f t="shared" si="71"/>
        <v>1023037</v>
      </c>
      <c r="B1518" s="6" t="s">
        <v>1271</v>
      </c>
      <c r="C1518" s="7" t="s">
        <v>553</v>
      </c>
      <c r="D1518" s="7" t="s">
        <v>1097</v>
      </c>
      <c r="E1518" s="7" t="s">
        <v>409</v>
      </c>
      <c r="F1518" s="7" t="s">
        <v>410</v>
      </c>
      <c r="G1518" s="7" t="s">
        <v>1082</v>
      </c>
      <c r="H1518" s="7" t="s">
        <v>1013</v>
      </c>
      <c r="I1518" s="6" t="s">
        <v>12</v>
      </c>
      <c r="J1518" s="1"/>
      <c r="K1518" s="1"/>
      <c r="L1518" s="1"/>
      <c r="M1518" s="1"/>
      <c r="N1518" s="1"/>
      <c r="O1518" s="1"/>
      <c r="P1518" s="1"/>
      <c r="Q1518" s="12">
        <v>121000</v>
      </c>
      <c r="R1518" s="29">
        <f t="shared" si="72"/>
        <v>0</v>
      </c>
      <c r="S1518" t="str">
        <f t="shared" si="73"/>
        <v>OK</v>
      </c>
      <c r="T1518" s="10">
        <f>IFERROR(VLOOKUP(A1518,[1]!Tabla1[[#All],[Material]:[venta nueva]],38,FALSE),0)</f>
        <v>0</v>
      </c>
    </row>
    <row r="1519" spans="1:20" hidden="1" x14ac:dyDescent="0.35">
      <c r="A1519">
        <f t="shared" si="71"/>
        <v>1023038</v>
      </c>
      <c r="B1519" s="6" t="s">
        <v>1271</v>
      </c>
      <c r="C1519" s="7" t="s">
        <v>553</v>
      </c>
      <c r="D1519" s="7" t="s">
        <v>1097</v>
      </c>
      <c r="E1519" s="7" t="s">
        <v>411</v>
      </c>
      <c r="F1519" s="7" t="s">
        <v>412</v>
      </c>
      <c r="G1519" s="7" t="s">
        <v>1075</v>
      </c>
      <c r="H1519" s="7" t="s">
        <v>1011</v>
      </c>
      <c r="I1519" s="6" t="s">
        <v>12</v>
      </c>
      <c r="J1519" s="1"/>
      <c r="K1519" s="1"/>
      <c r="L1519" s="1"/>
      <c r="M1519" s="1"/>
      <c r="N1519" s="1"/>
      <c r="O1519" s="1"/>
      <c r="P1519" s="1"/>
      <c r="Q1519" s="12">
        <v>65037.423000000003</v>
      </c>
      <c r="R1519" s="29">
        <f t="shared" si="72"/>
        <v>0</v>
      </c>
      <c r="S1519" t="str">
        <f t="shared" si="73"/>
        <v>OK</v>
      </c>
      <c r="T1519" s="10">
        <f>IFERROR(VLOOKUP(A1519,[1]!Tabla1[[#All],[Material]:[venta nueva]],38,FALSE),0)</f>
        <v>0</v>
      </c>
    </row>
    <row r="1520" spans="1:20" hidden="1" x14ac:dyDescent="0.35">
      <c r="A1520">
        <f t="shared" si="71"/>
        <v>1023050</v>
      </c>
      <c r="B1520" s="6" t="s">
        <v>1271</v>
      </c>
      <c r="C1520" s="7" t="s">
        <v>553</v>
      </c>
      <c r="D1520" s="7" t="s">
        <v>1097</v>
      </c>
      <c r="E1520" s="7" t="s">
        <v>470</v>
      </c>
      <c r="F1520" s="7" t="s">
        <v>471</v>
      </c>
      <c r="G1520" s="7" t="s">
        <v>1075</v>
      </c>
      <c r="H1520" s="7" t="s">
        <v>1002</v>
      </c>
      <c r="I1520" s="6" t="s">
        <v>8</v>
      </c>
      <c r="J1520" s="1"/>
      <c r="K1520" s="1"/>
      <c r="L1520" s="1"/>
      <c r="M1520" s="1"/>
      <c r="N1520" s="1"/>
      <c r="O1520" s="1"/>
      <c r="P1520" s="1"/>
      <c r="Q1520" s="12">
        <v>68560.239000000001</v>
      </c>
      <c r="R1520" s="29">
        <f t="shared" si="72"/>
        <v>0</v>
      </c>
      <c r="S1520" t="str">
        <f t="shared" si="73"/>
        <v>OK</v>
      </c>
      <c r="T1520" s="10">
        <f>IFERROR(VLOOKUP(A1520,[1]!Tabla1[[#All],[Material]:[venta nueva]],38,FALSE),0)</f>
        <v>0</v>
      </c>
    </row>
    <row r="1521" spans="1:20" hidden="1" x14ac:dyDescent="0.35">
      <c r="A1521">
        <f t="shared" si="71"/>
        <v>1023093</v>
      </c>
      <c r="B1521" s="6" t="s">
        <v>1271</v>
      </c>
      <c r="C1521" s="7" t="s">
        <v>553</v>
      </c>
      <c r="D1521" s="7" t="s">
        <v>1097</v>
      </c>
      <c r="E1521" s="7" t="s">
        <v>415</v>
      </c>
      <c r="F1521" s="7" t="s">
        <v>416</v>
      </c>
      <c r="G1521" s="7" t="s">
        <v>1081</v>
      </c>
      <c r="H1521" s="7" t="s">
        <v>1010</v>
      </c>
      <c r="I1521" s="6" t="s">
        <v>14</v>
      </c>
      <c r="J1521" s="1"/>
      <c r="K1521" s="1"/>
      <c r="L1521" s="1"/>
      <c r="M1521" s="1"/>
      <c r="N1521" s="1"/>
      <c r="O1521" s="1"/>
      <c r="P1521" s="1"/>
      <c r="Q1521" s="12">
        <v>40132.771999999997</v>
      </c>
      <c r="R1521" s="29">
        <f t="shared" si="72"/>
        <v>0</v>
      </c>
      <c r="S1521" t="str">
        <f t="shared" si="73"/>
        <v>OK</v>
      </c>
      <c r="T1521" s="10">
        <f>IFERROR(VLOOKUP(A1521,[1]!Tabla1[[#All],[Material]:[venta nueva]],38,FALSE),0)</f>
        <v>0</v>
      </c>
    </row>
    <row r="1522" spans="1:20" hidden="1" x14ac:dyDescent="0.35">
      <c r="A1522">
        <f t="shared" si="71"/>
        <v>1023102</v>
      </c>
      <c r="B1522" s="6" t="s">
        <v>1271</v>
      </c>
      <c r="C1522" s="7" t="s">
        <v>553</v>
      </c>
      <c r="D1522" s="7" t="s">
        <v>1097</v>
      </c>
      <c r="E1522" s="7" t="s">
        <v>496</v>
      </c>
      <c r="F1522" s="7" t="s">
        <v>497</v>
      </c>
      <c r="G1522" s="7" t="s">
        <v>1075</v>
      </c>
      <c r="H1522" s="7" t="s">
        <v>1003</v>
      </c>
      <c r="I1522" s="6" t="s">
        <v>15</v>
      </c>
      <c r="J1522" s="1"/>
      <c r="K1522" s="1"/>
      <c r="L1522" s="1"/>
      <c r="M1522" s="1"/>
      <c r="N1522" s="1"/>
      <c r="O1522" s="1"/>
      <c r="P1522" s="1"/>
      <c r="Q1522" s="12">
        <v>71.042000000000002</v>
      </c>
      <c r="R1522" s="29">
        <f t="shared" si="72"/>
        <v>0</v>
      </c>
      <c r="S1522" t="str">
        <f t="shared" si="73"/>
        <v>OK</v>
      </c>
      <c r="T1522" s="10">
        <f>IFERROR(VLOOKUP(A1522,[1]!Tabla1[[#All],[Material]:[venta nueva]],38,FALSE),0)</f>
        <v>0</v>
      </c>
    </row>
    <row r="1523" spans="1:20" hidden="1" x14ac:dyDescent="0.35">
      <c r="A1523">
        <f t="shared" si="71"/>
        <v>1023123</v>
      </c>
      <c r="B1523" s="6" t="s">
        <v>1271</v>
      </c>
      <c r="C1523" s="7" t="s">
        <v>553</v>
      </c>
      <c r="D1523" s="7" t="s">
        <v>1097</v>
      </c>
      <c r="E1523" s="7" t="s">
        <v>420</v>
      </c>
      <c r="F1523" s="7" t="s">
        <v>421</v>
      </c>
      <c r="G1523" s="7" t="s">
        <v>1075</v>
      </c>
      <c r="H1523" s="7" t="s">
        <v>1011</v>
      </c>
      <c r="I1523" s="6" t="s">
        <v>15</v>
      </c>
      <c r="J1523" s="1"/>
      <c r="K1523" s="1"/>
      <c r="L1523" s="1"/>
      <c r="M1523" s="1"/>
      <c r="N1523" s="1"/>
      <c r="O1523" s="1"/>
      <c r="P1523" s="1"/>
      <c r="Q1523" s="12">
        <v>6472.7719999999999</v>
      </c>
      <c r="R1523" s="29">
        <f t="shared" si="72"/>
        <v>0</v>
      </c>
      <c r="S1523" t="str">
        <f t="shared" si="73"/>
        <v>OK</v>
      </c>
      <c r="T1523" s="10">
        <f>IFERROR(VLOOKUP(A1523,[1]!Tabla1[[#All],[Material]:[venta nueva]],38,FALSE),0)</f>
        <v>0</v>
      </c>
    </row>
    <row r="1524" spans="1:20" hidden="1" x14ac:dyDescent="0.35">
      <c r="A1524">
        <f t="shared" si="71"/>
        <v>1023131</v>
      </c>
      <c r="B1524" s="6" t="s">
        <v>1271</v>
      </c>
      <c r="C1524" s="7" t="s">
        <v>553</v>
      </c>
      <c r="D1524" s="7" t="s">
        <v>1097</v>
      </c>
      <c r="E1524" s="7" t="s">
        <v>1130</v>
      </c>
      <c r="F1524" s="7" t="s">
        <v>1131</v>
      </c>
      <c r="G1524" s="7" t="s">
        <v>1076</v>
      </c>
      <c r="H1524" s="7" t="s">
        <v>1022</v>
      </c>
      <c r="I1524" s="6" t="s">
        <v>14</v>
      </c>
      <c r="J1524" s="1"/>
      <c r="K1524" s="1"/>
      <c r="L1524" s="1"/>
      <c r="M1524" s="1"/>
      <c r="N1524" s="1"/>
      <c r="O1524" s="1"/>
      <c r="P1524" s="1"/>
      <c r="Q1524" s="12">
        <v>348.61200000000002</v>
      </c>
      <c r="R1524" s="29">
        <f t="shared" si="72"/>
        <v>0</v>
      </c>
      <c r="S1524" t="str">
        <f t="shared" si="73"/>
        <v>OK</v>
      </c>
      <c r="T1524" s="10">
        <f>IFERROR(VLOOKUP(A1524,[1]!Tabla1[[#All],[Material]:[venta nueva]],38,FALSE),0)</f>
        <v>0</v>
      </c>
    </row>
    <row r="1525" spans="1:20" hidden="1" x14ac:dyDescent="0.35">
      <c r="A1525">
        <f t="shared" si="71"/>
        <v>1023163</v>
      </c>
      <c r="B1525" s="6" t="s">
        <v>1271</v>
      </c>
      <c r="C1525" s="7" t="s">
        <v>553</v>
      </c>
      <c r="D1525" s="7" t="s">
        <v>1097</v>
      </c>
      <c r="E1525" s="7" t="s">
        <v>428</v>
      </c>
      <c r="F1525" s="7" t="s">
        <v>429</v>
      </c>
      <c r="G1525" s="7" t="s">
        <v>1075</v>
      </c>
      <c r="H1525" s="7" t="s">
        <v>1011</v>
      </c>
      <c r="I1525" s="6" t="s">
        <v>16</v>
      </c>
      <c r="J1525" s="1"/>
      <c r="K1525" s="1"/>
      <c r="L1525" s="1"/>
      <c r="M1525" s="1"/>
      <c r="N1525" s="1"/>
      <c r="O1525" s="1"/>
      <c r="P1525" s="1"/>
      <c r="Q1525" s="12">
        <v>10000.003000000001</v>
      </c>
      <c r="R1525" s="29">
        <f t="shared" si="72"/>
        <v>0</v>
      </c>
      <c r="S1525" t="str">
        <f t="shared" si="73"/>
        <v>OK</v>
      </c>
      <c r="T1525" s="10">
        <f>IFERROR(VLOOKUP(A1525,[1]!Tabla1[[#All],[Material]:[venta nueva]],38,FALSE),0)</f>
        <v>0</v>
      </c>
    </row>
    <row r="1526" spans="1:20" hidden="1" x14ac:dyDescent="0.35">
      <c r="A1526">
        <f t="shared" si="71"/>
        <v>1023183</v>
      </c>
      <c r="B1526" s="6" t="s">
        <v>1271</v>
      </c>
      <c r="C1526" s="7" t="s">
        <v>553</v>
      </c>
      <c r="D1526" s="7" t="s">
        <v>1097</v>
      </c>
      <c r="E1526" s="7" t="s">
        <v>430</v>
      </c>
      <c r="F1526" s="7" t="s">
        <v>431</v>
      </c>
      <c r="G1526" s="7" t="s">
        <v>1085</v>
      </c>
      <c r="H1526" s="7" t="s">
        <v>1019</v>
      </c>
      <c r="I1526" s="6" t="s">
        <v>12</v>
      </c>
      <c r="J1526" s="1"/>
      <c r="K1526" s="1"/>
      <c r="L1526" s="1"/>
      <c r="M1526" s="1"/>
      <c r="N1526" s="1"/>
      <c r="O1526" s="1"/>
      <c r="P1526" s="1"/>
      <c r="Q1526" s="12">
        <v>45885.682000000001</v>
      </c>
      <c r="R1526" s="29">
        <f t="shared" si="72"/>
        <v>0</v>
      </c>
      <c r="S1526" t="str">
        <f t="shared" si="73"/>
        <v>OK</v>
      </c>
      <c r="T1526" s="10">
        <f>IFERROR(VLOOKUP(A1526,[1]!Tabla1[[#All],[Material]:[venta nueva]],38,FALSE),0)</f>
        <v>0</v>
      </c>
    </row>
    <row r="1527" spans="1:20" hidden="1" x14ac:dyDescent="0.35">
      <c r="A1527">
        <f t="shared" si="71"/>
        <v>1023190</v>
      </c>
      <c r="B1527" s="6" t="s">
        <v>1271</v>
      </c>
      <c r="C1527" s="7" t="s">
        <v>553</v>
      </c>
      <c r="D1527" s="7" t="s">
        <v>1097</v>
      </c>
      <c r="E1527" s="7" t="s">
        <v>432</v>
      </c>
      <c r="F1527" s="7" t="s">
        <v>433</v>
      </c>
      <c r="G1527" s="7" t="s">
        <v>1069</v>
      </c>
      <c r="H1527" s="7" t="s">
        <v>1026</v>
      </c>
      <c r="I1527" s="6" t="s">
        <v>8</v>
      </c>
      <c r="J1527" s="1"/>
      <c r="K1527" s="1"/>
      <c r="L1527" s="1"/>
      <c r="M1527" s="1"/>
      <c r="N1527" s="1"/>
      <c r="O1527" s="1"/>
      <c r="P1527" s="1"/>
      <c r="Q1527" s="12">
        <v>255671.796</v>
      </c>
      <c r="R1527" s="29">
        <f t="shared" si="72"/>
        <v>0</v>
      </c>
      <c r="S1527" t="str">
        <f t="shared" si="73"/>
        <v>OK</v>
      </c>
      <c r="T1527" s="10">
        <f>IFERROR(VLOOKUP(A1527,[1]!Tabla1[[#All],[Material]:[venta nueva]],38,FALSE),0)</f>
        <v>0</v>
      </c>
    </row>
    <row r="1528" spans="1:20" hidden="1" x14ac:dyDescent="0.35">
      <c r="A1528">
        <f t="shared" si="71"/>
        <v>1023194</v>
      </c>
      <c r="B1528" s="6" t="s">
        <v>1271</v>
      </c>
      <c r="C1528" s="7" t="s">
        <v>553</v>
      </c>
      <c r="D1528" s="7" t="s">
        <v>1097</v>
      </c>
      <c r="E1528" s="7" t="s">
        <v>434</v>
      </c>
      <c r="F1528" s="7" t="s">
        <v>435</v>
      </c>
      <c r="G1528" s="7" t="s">
        <v>1082</v>
      </c>
      <c r="H1528" s="7" t="s">
        <v>1013</v>
      </c>
      <c r="I1528" s="6" t="s">
        <v>16</v>
      </c>
      <c r="J1528" s="1"/>
      <c r="K1528" s="1"/>
      <c r="L1528" s="1"/>
      <c r="M1528" s="1"/>
      <c r="N1528" s="1"/>
      <c r="O1528" s="1"/>
      <c r="P1528" s="1"/>
      <c r="Q1528" s="12">
        <v>9969.4879999999994</v>
      </c>
      <c r="R1528" s="29">
        <f t="shared" si="72"/>
        <v>0</v>
      </c>
      <c r="S1528" t="str">
        <f t="shared" si="73"/>
        <v>OK</v>
      </c>
      <c r="T1528" s="10">
        <f>IFERROR(VLOOKUP(A1528,[1]!Tabla1[[#All],[Material]:[venta nueva]],38,FALSE),0)</f>
        <v>0</v>
      </c>
    </row>
    <row r="1529" spans="1:20" hidden="1" x14ac:dyDescent="0.35">
      <c r="A1529">
        <f t="shared" si="71"/>
        <v>1023257</v>
      </c>
      <c r="B1529" s="6" t="s">
        <v>1271</v>
      </c>
      <c r="C1529" s="7" t="s">
        <v>553</v>
      </c>
      <c r="D1529" s="7" t="s">
        <v>1097</v>
      </c>
      <c r="E1529" s="7" t="s">
        <v>530</v>
      </c>
      <c r="F1529" s="7" t="s">
        <v>531</v>
      </c>
      <c r="G1529" s="7" t="s">
        <v>1081</v>
      </c>
      <c r="H1529" s="7" t="s">
        <v>1010</v>
      </c>
      <c r="I1529" s="6" t="s">
        <v>10</v>
      </c>
      <c r="J1529" s="1"/>
      <c r="K1529" s="1"/>
      <c r="L1529" s="1"/>
      <c r="M1529" s="1"/>
      <c r="N1529" s="1"/>
      <c r="O1529" s="1"/>
      <c r="P1529" s="1"/>
      <c r="Q1529" s="12">
        <v>20732.901000000002</v>
      </c>
      <c r="R1529" s="29">
        <f t="shared" si="72"/>
        <v>0</v>
      </c>
      <c r="S1529" t="str">
        <f t="shared" si="73"/>
        <v>OK</v>
      </c>
      <c r="T1529" s="10">
        <f>IFERROR(VLOOKUP(A1529,[1]!Tabla1[[#All],[Material]:[venta nueva]],38,FALSE),0)</f>
        <v>0</v>
      </c>
    </row>
    <row r="1530" spans="1:20" hidden="1" x14ac:dyDescent="0.35">
      <c r="A1530">
        <f t="shared" si="71"/>
        <v>1023265</v>
      </c>
      <c r="B1530" s="6" t="s">
        <v>1271</v>
      </c>
      <c r="C1530" s="7" t="s">
        <v>553</v>
      </c>
      <c r="D1530" s="7" t="s">
        <v>1097</v>
      </c>
      <c r="E1530" s="7" t="s">
        <v>436</v>
      </c>
      <c r="F1530" s="7" t="s">
        <v>437</v>
      </c>
      <c r="G1530" s="7" t="s">
        <v>1085</v>
      </c>
      <c r="H1530" s="7" t="s">
        <v>1036</v>
      </c>
      <c r="I1530" s="6" t="s">
        <v>15</v>
      </c>
      <c r="J1530" s="1"/>
      <c r="K1530" s="1"/>
      <c r="L1530" s="1"/>
      <c r="M1530" s="1"/>
      <c r="N1530" s="1"/>
      <c r="O1530" s="1"/>
      <c r="P1530" s="1"/>
      <c r="Q1530" s="12">
        <v>6334.9960000000001</v>
      </c>
      <c r="R1530" s="29">
        <f t="shared" si="72"/>
        <v>0</v>
      </c>
      <c r="S1530" t="str">
        <f t="shared" si="73"/>
        <v>OK</v>
      </c>
      <c r="T1530" s="10">
        <f>IFERROR(VLOOKUP(A1530,[1]!Tabla1[[#All],[Material]:[venta nueva]],38,FALSE),0)</f>
        <v>0</v>
      </c>
    </row>
    <row r="1531" spans="1:20" hidden="1" x14ac:dyDescent="0.35">
      <c r="A1531">
        <f t="shared" si="71"/>
        <v>1023273</v>
      </c>
      <c r="B1531" s="6" t="s">
        <v>1271</v>
      </c>
      <c r="C1531" s="7" t="s">
        <v>553</v>
      </c>
      <c r="D1531" s="7" t="s">
        <v>1097</v>
      </c>
      <c r="E1531" s="7" t="s">
        <v>452</v>
      </c>
      <c r="F1531" s="7" t="s">
        <v>453</v>
      </c>
      <c r="G1531" s="7" t="s">
        <v>1076</v>
      </c>
      <c r="H1531" s="7" t="s">
        <v>1004</v>
      </c>
      <c r="I1531" s="6" t="s">
        <v>8</v>
      </c>
      <c r="J1531" s="1"/>
      <c r="K1531" s="1"/>
      <c r="L1531" s="1"/>
      <c r="M1531" s="1"/>
      <c r="N1531" s="1"/>
      <c r="O1531" s="1"/>
      <c r="P1531" s="1"/>
      <c r="Q1531" s="12">
        <v>20194.032999999999</v>
      </c>
      <c r="R1531" s="29">
        <f t="shared" si="72"/>
        <v>0</v>
      </c>
      <c r="S1531" t="str">
        <f t="shared" si="73"/>
        <v>OK</v>
      </c>
      <c r="T1531" s="10">
        <f>IFERROR(VLOOKUP(A1531,[1]!Tabla1[[#All],[Material]:[venta nueva]],38,FALSE),0)</f>
        <v>0</v>
      </c>
    </row>
    <row r="1532" spans="1:20" hidden="1" x14ac:dyDescent="0.35">
      <c r="A1532">
        <f t="shared" si="71"/>
        <v>1023274</v>
      </c>
      <c r="B1532" s="6" t="s">
        <v>1271</v>
      </c>
      <c r="C1532" s="7" t="s">
        <v>553</v>
      </c>
      <c r="D1532" s="7" t="s">
        <v>1097</v>
      </c>
      <c r="E1532" s="7" t="s">
        <v>454</v>
      </c>
      <c r="F1532" s="7" t="s">
        <v>455</v>
      </c>
      <c r="G1532" s="7" t="s">
        <v>1076</v>
      </c>
      <c r="H1532" s="7" t="s">
        <v>1004</v>
      </c>
      <c r="I1532" s="6" t="s">
        <v>8</v>
      </c>
      <c r="J1532" s="1"/>
      <c r="K1532" s="1"/>
      <c r="L1532" s="1"/>
      <c r="M1532" s="1"/>
      <c r="N1532" s="1"/>
      <c r="O1532" s="1"/>
      <c r="P1532" s="1"/>
      <c r="Q1532" s="12">
        <v>49.661000000000001</v>
      </c>
      <c r="R1532" s="29">
        <f t="shared" si="72"/>
        <v>0</v>
      </c>
      <c r="S1532" t="str">
        <f t="shared" si="73"/>
        <v>OK</v>
      </c>
      <c r="T1532" s="10">
        <f>IFERROR(VLOOKUP(A1532,[1]!Tabla1[[#All],[Material]:[venta nueva]],38,FALSE),0)</f>
        <v>0</v>
      </c>
    </row>
    <row r="1533" spans="1:20" hidden="1" x14ac:dyDescent="0.35">
      <c r="A1533">
        <f t="shared" si="71"/>
        <v>1023283</v>
      </c>
      <c r="B1533" s="6" t="s">
        <v>1271</v>
      </c>
      <c r="C1533" s="7" t="s">
        <v>553</v>
      </c>
      <c r="D1533" s="7" t="s">
        <v>1097</v>
      </c>
      <c r="E1533" s="7" t="s">
        <v>498</v>
      </c>
      <c r="F1533" s="7" t="s">
        <v>499</v>
      </c>
      <c r="G1533" s="7" t="s">
        <v>1069</v>
      </c>
      <c r="H1533" s="7" t="s">
        <v>1045</v>
      </c>
      <c r="I1533" s="6" t="s">
        <v>12</v>
      </c>
      <c r="J1533" s="1"/>
      <c r="K1533" s="1"/>
      <c r="L1533" s="1"/>
      <c r="M1533" s="1"/>
      <c r="N1533" s="1"/>
      <c r="O1533" s="1"/>
      <c r="P1533" s="1"/>
      <c r="Q1533" s="12">
        <v>41909.379999999997</v>
      </c>
      <c r="R1533" s="29">
        <f t="shared" si="72"/>
        <v>0</v>
      </c>
      <c r="S1533" t="str">
        <f t="shared" si="73"/>
        <v>OK</v>
      </c>
      <c r="T1533" s="10">
        <f>IFERROR(VLOOKUP(A1533,[1]!Tabla1[[#All],[Material]:[venta nueva]],38,FALSE),0)</f>
        <v>0</v>
      </c>
    </row>
    <row r="1534" spans="1:20" hidden="1" x14ac:dyDescent="0.35">
      <c r="A1534">
        <f t="shared" si="71"/>
        <v>1023291</v>
      </c>
      <c r="B1534" s="6" t="s">
        <v>1271</v>
      </c>
      <c r="C1534" s="7" t="s">
        <v>553</v>
      </c>
      <c r="D1534" s="7" t="s">
        <v>1097</v>
      </c>
      <c r="E1534" s="7" t="s">
        <v>521</v>
      </c>
      <c r="F1534" s="7" t="s">
        <v>522</v>
      </c>
      <c r="G1534" s="7" t="s">
        <v>1084</v>
      </c>
      <c r="H1534" s="7" t="s">
        <v>1017</v>
      </c>
      <c r="I1534" s="6" t="s">
        <v>14</v>
      </c>
      <c r="J1534" s="1"/>
      <c r="K1534" s="1"/>
      <c r="L1534" s="1"/>
      <c r="M1534" s="1"/>
      <c r="N1534" s="1"/>
      <c r="O1534" s="1"/>
      <c r="P1534" s="1"/>
      <c r="Q1534" s="12">
        <v>23999.994999999999</v>
      </c>
      <c r="R1534" s="29">
        <f t="shared" si="72"/>
        <v>0</v>
      </c>
      <c r="S1534" t="str">
        <f t="shared" si="73"/>
        <v>OK</v>
      </c>
      <c r="T1534" s="10">
        <f>IFERROR(VLOOKUP(A1534,[1]!Tabla1[[#All],[Material]:[venta nueva]],38,FALSE),0)</f>
        <v>0</v>
      </c>
    </row>
    <row r="1535" spans="1:20" hidden="1" x14ac:dyDescent="0.35">
      <c r="A1535">
        <f t="shared" si="71"/>
        <v>1023295</v>
      </c>
      <c r="B1535" s="6" t="s">
        <v>1271</v>
      </c>
      <c r="C1535" s="7" t="s">
        <v>553</v>
      </c>
      <c r="D1535" s="7" t="s">
        <v>1097</v>
      </c>
      <c r="E1535" s="7" t="s">
        <v>606</v>
      </c>
      <c r="F1535" s="7" t="s">
        <v>607</v>
      </c>
      <c r="G1535" s="7" t="s">
        <v>1069</v>
      </c>
      <c r="H1535" s="7" t="s">
        <v>1016</v>
      </c>
      <c r="I1535" s="6" t="s">
        <v>11</v>
      </c>
      <c r="J1535" s="1"/>
      <c r="K1535" s="1"/>
      <c r="L1535" s="1"/>
      <c r="M1535" s="1"/>
      <c r="N1535" s="1"/>
      <c r="O1535" s="1"/>
      <c r="P1535" s="1"/>
      <c r="Q1535" s="12">
        <v>3000.002</v>
      </c>
      <c r="R1535" s="29">
        <f t="shared" si="72"/>
        <v>0</v>
      </c>
      <c r="S1535" t="str">
        <f t="shared" si="73"/>
        <v>OK</v>
      </c>
      <c r="T1535" s="10">
        <f>IFERROR(VLOOKUP(A1535,[1]!Tabla1[[#All],[Material]:[venta nueva]],38,FALSE),0)</f>
        <v>0</v>
      </c>
    </row>
    <row r="1536" spans="1:20" hidden="1" x14ac:dyDescent="0.35">
      <c r="A1536">
        <f t="shared" si="71"/>
        <v>1023301</v>
      </c>
      <c r="B1536" s="6" t="s">
        <v>1271</v>
      </c>
      <c r="C1536" s="7" t="s">
        <v>553</v>
      </c>
      <c r="D1536" s="7" t="s">
        <v>1097</v>
      </c>
      <c r="E1536" s="7" t="s">
        <v>488</v>
      </c>
      <c r="F1536" s="7" t="s">
        <v>489</v>
      </c>
      <c r="G1536" s="7" t="s">
        <v>1075</v>
      </c>
      <c r="H1536" s="7" t="s">
        <v>1035</v>
      </c>
      <c r="I1536" s="6" t="s">
        <v>16</v>
      </c>
      <c r="J1536" s="1"/>
      <c r="K1536" s="1"/>
      <c r="L1536" s="1"/>
      <c r="M1536" s="1"/>
      <c r="N1536" s="1"/>
      <c r="O1536" s="1"/>
      <c r="P1536" s="1"/>
      <c r="Q1536" s="12">
        <v>48114.44</v>
      </c>
      <c r="R1536" s="29">
        <f t="shared" si="72"/>
        <v>0</v>
      </c>
      <c r="S1536" t="str">
        <f t="shared" si="73"/>
        <v>OK</v>
      </c>
      <c r="T1536" s="10">
        <f>IFERROR(VLOOKUP(A1536,[1]!Tabla1[[#All],[Material]:[venta nueva]],38,FALSE),0)</f>
        <v>0</v>
      </c>
    </row>
    <row r="1537" spans="1:20" hidden="1" x14ac:dyDescent="0.35">
      <c r="A1537">
        <f t="shared" si="71"/>
        <v>1023302</v>
      </c>
      <c r="B1537" s="6" t="s">
        <v>1271</v>
      </c>
      <c r="C1537" s="7" t="s">
        <v>553</v>
      </c>
      <c r="D1537" s="7" t="s">
        <v>1097</v>
      </c>
      <c r="E1537" s="7" t="s">
        <v>490</v>
      </c>
      <c r="F1537" s="7" t="s">
        <v>223</v>
      </c>
      <c r="G1537" s="7" t="s">
        <v>1078</v>
      </c>
      <c r="H1537" s="7" t="s">
        <v>1027</v>
      </c>
      <c r="I1537" s="6" t="s">
        <v>10</v>
      </c>
      <c r="J1537" s="1"/>
      <c r="K1537" s="1"/>
      <c r="L1537" s="1"/>
      <c r="M1537" s="1"/>
      <c r="N1537" s="1"/>
      <c r="O1537" s="1"/>
      <c r="P1537" s="1"/>
      <c r="Q1537" s="12">
        <v>319734.42099999997</v>
      </c>
      <c r="R1537" s="29">
        <f t="shared" si="72"/>
        <v>0</v>
      </c>
      <c r="S1537" t="str">
        <f t="shared" si="73"/>
        <v>OK</v>
      </c>
      <c r="T1537" s="10">
        <f>IFERROR(VLOOKUP(A1537,[1]!Tabla1[[#All],[Material]:[venta nueva]],38,FALSE),0)</f>
        <v>0</v>
      </c>
    </row>
    <row r="1538" spans="1:20" hidden="1" x14ac:dyDescent="0.35">
      <c r="A1538">
        <f t="shared" si="71"/>
        <v>1023306</v>
      </c>
      <c r="B1538" s="6" t="s">
        <v>1271</v>
      </c>
      <c r="C1538" s="7" t="s">
        <v>553</v>
      </c>
      <c r="D1538" s="7" t="s">
        <v>1097</v>
      </c>
      <c r="E1538" s="7" t="s">
        <v>523</v>
      </c>
      <c r="F1538" s="7" t="s">
        <v>302</v>
      </c>
      <c r="G1538" s="7" t="s">
        <v>1080</v>
      </c>
      <c r="H1538" s="7" t="s">
        <v>1031</v>
      </c>
      <c r="I1538" s="6" t="s">
        <v>14</v>
      </c>
      <c r="J1538" s="1"/>
      <c r="K1538" s="1"/>
      <c r="L1538" s="1"/>
      <c r="M1538" s="1"/>
      <c r="N1538" s="1"/>
      <c r="O1538" s="1"/>
      <c r="P1538" s="1"/>
      <c r="Q1538" s="12">
        <v>253749.65299999999</v>
      </c>
      <c r="R1538" s="29">
        <f t="shared" si="72"/>
        <v>0</v>
      </c>
      <c r="S1538" t="str">
        <f t="shared" si="73"/>
        <v>OK</v>
      </c>
      <c r="T1538" s="10">
        <f>IFERROR(VLOOKUP(A1538,[1]!Tabla1[[#All],[Material]:[venta nueva]],38,FALSE),0)</f>
        <v>0</v>
      </c>
    </row>
    <row r="1539" spans="1:20" hidden="1" x14ac:dyDescent="0.35">
      <c r="A1539">
        <f t="shared" si="71"/>
        <v>1023307</v>
      </c>
      <c r="B1539" s="6" t="s">
        <v>1271</v>
      </c>
      <c r="C1539" s="7" t="s">
        <v>553</v>
      </c>
      <c r="D1539" s="7" t="s">
        <v>1097</v>
      </c>
      <c r="E1539" s="7" t="s">
        <v>515</v>
      </c>
      <c r="F1539" s="7" t="s">
        <v>516</v>
      </c>
      <c r="G1539" s="7" t="s">
        <v>1069</v>
      </c>
      <c r="H1539" s="7" t="s">
        <v>1026</v>
      </c>
      <c r="I1539" s="6" t="s">
        <v>12</v>
      </c>
      <c r="J1539" s="1"/>
      <c r="K1539" s="1"/>
      <c r="L1539" s="1"/>
      <c r="M1539" s="1"/>
      <c r="N1539" s="1"/>
      <c r="O1539" s="1"/>
      <c r="P1539" s="1"/>
      <c r="Q1539" s="12">
        <v>27932.084999999999</v>
      </c>
      <c r="R1539" s="29">
        <f t="shared" si="72"/>
        <v>0</v>
      </c>
      <c r="S1539" t="str">
        <f t="shared" si="73"/>
        <v>OK</v>
      </c>
      <c r="T1539" s="10">
        <f>IFERROR(VLOOKUP(A1539,[1]!Tabla1[[#All],[Material]:[venta nueva]],38,FALSE),0)</f>
        <v>0</v>
      </c>
    </row>
    <row r="1540" spans="1:20" hidden="1" x14ac:dyDescent="0.35">
      <c r="A1540">
        <f t="shared" si="71"/>
        <v>1023312</v>
      </c>
      <c r="B1540" s="6" t="s">
        <v>1271</v>
      </c>
      <c r="C1540" s="7" t="s">
        <v>553</v>
      </c>
      <c r="D1540" s="7" t="s">
        <v>1097</v>
      </c>
      <c r="E1540" s="7" t="s">
        <v>504</v>
      </c>
      <c r="F1540" s="7" t="s">
        <v>505</v>
      </c>
      <c r="G1540" s="7" t="s">
        <v>985</v>
      </c>
      <c r="H1540" s="7" t="s">
        <v>1012</v>
      </c>
      <c r="I1540" s="6" t="s">
        <v>11</v>
      </c>
      <c r="J1540" s="1"/>
      <c r="K1540" s="1"/>
      <c r="L1540" s="1"/>
      <c r="M1540" s="1"/>
      <c r="N1540" s="1"/>
      <c r="O1540" s="1"/>
      <c r="P1540" s="1"/>
      <c r="Q1540" s="12">
        <v>22970.539000000001</v>
      </c>
      <c r="R1540" s="29">
        <f t="shared" si="72"/>
        <v>0</v>
      </c>
      <c r="S1540" t="str">
        <f t="shared" si="73"/>
        <v>OK</v>
      </c>
      <c r="T1540" s="10">
        <f>IFERROR(VLOOKUP(A1540,[1]!Tabla1[[#All],[Material]:[venta nueva]],38,FALSE),0)</f>
        <v>0</v>
      </c>
    </row>
    <row r="1541" spans="1:20" hidden="1" x14ac:dyDescent="0.35">
      <c r="A1541">
        <f t="shared" si="71"/>
        <v>1023318</v>
      </c>
      <c r="B1541" s="6" t="s">
        <v>1271</v>
      </c>
      <c r="C1541" s="7" t="s">
        <v>553</v>
      </c>
      <c r="D1541" s="7" t="s">
        <v>1097</v>
      </c>
      <c r="E1541" s="7" t="s">
        <v>532</v>
      </c>
      <c r="F1541" s="7" t="s">
        <v>533</v>
      </c>
      <c r="G1541" s="7" t="s">
        <v>1081</v>
      </c>
      <c r="H1541" s="7" t="s">
        <v>1010</v>
      </c>
      <c r="I1541" s="6" t="s">
        <v>10</v>
      </c>
      <c r="J1541" s="1"/>
      <c r="K1541" s="1"/>
      <c r="L1541" s="1"/>
      <c r="M1541" s="1"/>
      <c r="N1541" s="1"/>
      <c r="O1541" s="1"/>
      <c r="P1541" s="1"/>
      <c r="Q1541" s="12">
        <v>1547.0550000000001</v>
      </c>
      <c r="R1541" s="29">
        <f t="shared" si="72"/>
        <v>0</v>
      </c>
      <c r="S1541" t="str">
        <f t="shared" si="73"/>
        <v>OK</v>
      </c>
      <c r="T1541" s="10">
        <f>IFERROR(VLOOKUP(A1541,[1]!Tabla1[[#All],[Material]:[venta nueva]],38,FALSE),0)</f>
        <v>0</v>
      </c>
    </row>
    <row r="1542" spans="1:20" hidden="1" x14ac:dyDescent="0.35">
      <c r="A1542">
        <f t="shared" ref="A1542:A1605" si="74">+E1542*1</f>
        <v>1023319</v>
      </c>
      <c r="B1542" s="6" t="s">
        <v>1271</v>
      </c>
      <c r="C1542" s="7" t="s">
        <v>553</v>
      </c>
      <c r="D1542" s="7" t="s">
        <v>1097</v>
      </c>
      <c r="E1542" s="7" t="s">
        <v>534</v>
      </c>
      <c r="F1542" s="7" t="s">
        <v>535</v>
      </c>
      <c r="G1542" s="7" t="s">
        <v>1081</v>
      </c>
      <c r="H1542" s="7" t="s">
        <v>1010</v>
      </c>
      <c r="I1542" s="6" t="s">
        <v>10</v>
      </c>
      <c r="J1542" s="1"/>
      <c r="K1542" s="1"/>
      <c r="L1542" s="1"/>
      <c r="M1542" s="1"/>
      <c r="N1542" s="1"/>
      <c r="O1542" s="1"/>
      <c r="P1542" s="1"/>
      <c r="Q1542" s="12">
        <v>20583.489000000001</v>
      </c>
      <c r="R1542" s="29">
        <f t="shared" si="72"/>
        <v>0</v>
      </c>
      <c r="S1542" t="str">
        <f t="shared" si="73"/>
        <v>OK</v>
      </c>
      <c r="T1542" s="10">
        <f>IFERROR(VLOOKUP(A1542,[1]!Tabla1[[#All],[Material]:[venta nueva]],38,FALSE),0)</f>
        <v>0</v>
      </c>
    </row>
    <row r="1543" spans="1:20" hidden="1" x14ac:dyDescent="0.35">
      <c r="A1543">
        <f t="shared" si="74"/>
        <v>1023326</v>
      </c>
      <c r="B1543" s="6" t="s">
        <v>1271</v>
      </c>
      <c r="C1543" s="7" t="s">
        <v>553</v>
      </c>
      <c r="D1543" s="7" t="s">
        <v>1097</v>
      </c>
      <c r="E1543" s="7" t="s">
        <v>540</v>
      </c>
      <c r="F1543" s="7" t="s">
        <v>198</v>
      </c>
      <c r="G1543" s="7" t="s">
        <v>1069</v>
      </c>
      <c r="H1543" s="7" t="s">
        <v>1026</v>
      </c>
      <c r="I1543" s="6" t="s">
        <v>12</v>
      </c>
      <c r="J1543" s="1"/>
      <c r="K1543" s="1"/>
      <c r="L1543" s="1"/>
      <c r="M1543" s="1"/>
      <c r="N1543" s="1"/>
      <c r="O1543" s="1"/>
      <c r="P1543" s="1"/>
      <c r="Q1543" s="12">
        <v>48000.47</v>
      </c>
      <c r="R1543" s="29">
        <f t="shared" si="72"/>
        <v>0</v>
      </c>
      <c r="S1543" t="str">
        <f t="shared" si="73"/>
        <v>OK</v>
      </c>
      <c r="T1543" s="10">
        <f>IFERROR(VLOOKUP(A1543,[1]!Tabla1[[#All],[Material]:[venta nueva]],38,FALSE),0)</f>
        <v>0</v>
      </c>
    </row>
    <row r="1544" spans="1:20" hidden="1" x14ac:dyDescent="0.35">
      <c r="A1544">
        <f t="shared" si="74"/>
        <v>1023329</v>
      </c>
      <c r="B1544" s="6" t="s">
        <v>1271</v>
      </c>
      <c r="C1544" s="7" t="s">
        <v>553</v>
      </c>
      <c r="D1544" s="7" t="s">
        <v>1097</v>
      </c>
      <c r="E1544" s="7" t="s">
        <v>541</v>
      </c>
      <c r="F1544" s="7" t="s">
        <v>196</v>
      </c>
      <c r="G1544" s="7" t="s">
        <v>1080</v>
      </c>
      <c r="H1544" s="7" t="s">
        <v>1024</v>
      </c>
      <c r="I1544" s="6" t="s">
        <v>13</v>
      </c>
      <c r="J1544" s="1"/>
      <c r="K1544" s="1"/>
      <c r="L1544" s="1"/>
      <c r="M1544" s="1"/>
      <c r="N1544" s="1"/>
      <c r="O1544" s="1"/>
      <c r="P1544" s="1"/>
      <c r="Q1544" s="12">
        <v>32206.999</v>
      </c>
      <c r="R1544" s="29">
        <f t="shared" ref="R1544:R1607" si="75">+O1544-P1544</f>
        <v>0</v>
      </c>
      <c r="S1544" t="str">
        <f t="shared" ref="S1544:S1607" si="76">IF(R1544&gt;0,"Sobre ingreso",IF(R1544&lt;0,"Pendiente de ingreso","OK"))</f>
        <v>OK</v>
      </c>
      <c r="T1544" s="10">
        <f>IFERROR(VLOOKUP(A1544,[1]!Tabla1[[#All],[Material]:[venta nueva]],38,FALSE),0)</f>
        <v>0</v>
      </c>
    </row>
    <row r="1545" spans="1:20" hidden="1" x14ac:dyDescent="0.35">
      <c r="A1545">
        <f t="shared" si="74"/>
        <v>1023334</v>
      </c>
      <c r="B1545" s="6" t="s">
        <v>1271</v>
      </c>
      <c r="C1545" s="7" t="s">
        <v>553</v>
      </c>
      <c r="D1545" s="7" t="s">
        <v>1097</v>
      </c>
      <c r="E1545" s="7" t="s">
        <v>550</v>
      </c>
      <c r="F1545" s="7" t="s">
        <v>551</v>
      </c>
      <c r="G1545" s="7" t="s">
        <v>1080</v>
      </c>
      <c r="H1545" s="7" t="s">
        <v>1031</v>
      </c>
      <c r="I1545" s="6" t="s">
        <v>13</v>
      </c>
      <c r="J1545" s="1"/>
      <c r="K1545" s="1"/>
      <c r="L1545" s="1"/>
      <c r="M1545" s="1"/>
      <c r="N1545" s="1"/>
      <c r="O1545" s="1"/>
      <c r="P1545" s="1"/>
      <c r="Q1545" s="12">
        <v>173368.93799999999</v>
      </c>
      <c r="R1545" s="29">
        <f t="shared" si="75"/>
        <v>0</v>
      </c>
      <c r="S1545" t="str">
        <f t="shared" si="76"/>
        <v>OK</v>
      </c>
      <c r="T1545" s="10">
        <f>IFERROR(VLOOKUP(A1545,[1]!Tabla1[[#All],[Material]:[venta nueva]],38,FALSE),0)</f>
        <v>0</v>
      </c>
    </row>
    <row r="1546" spans="1:20" hidden="1" x14ac:dyDescent="0.35">
      <c r="A1546">
        <f t="shared" si="74"/>
        <v>1023336</v>
      </c>
      <c r="B1546" s="6" t="s">
        <v>1271</v>
      </c>
      <c r="C1546" s="7" t="s">
        <v>553</v>
      </c>
      <c r="D1546" s="7" t="s">
        <v>1097</v>
      </c>
      <c r="E1546" s="7" t="s">
        <v>552</v>
      </c>
      <c r="F1546" s="7" t="s">
        <v>551</v>
      </c>
      <c r="G1546" s="7" t="s">
        <v>1080</v>
      </c>
      <c r="H1546" s="7" t="s">
        <v>1031</v>
      </c>
      <c r="I1546" s="6" t="s">
        <v>13</v>
      </c>
      <c r="J1546" s="1"/>
      <c r="K1546" s="1"/>
      <c r="L1546" s="1"/>
      <c r="M1546" s="1"/>
      <c r="N1546" s="1"/>
      <c r="O1546" s="1"/>
      <c r="P1546" s="1"/>
      <c r="Q1546" s="12">
        <v>48527.999000000003</v>
      </c>
      <c r="R1546" s="29">
        <f t="shared" si="75"/>
        <v>0</v>
      </c>
      <c r="S1546" t="str">
        <f t="shared" si="76"/>
        <v>OK</v>
      </c>
      <c r="T1546" s="10">
        <f>IFERROR(VLOOKUP(A1546,[1]!Tabla1[[#All],[Material]:[venta nueva]],38,FALSE),0)</f>
        <v>0</v>
      </c>
    </row>
    <row r="1547" spans="1:20" hidden="1" x14ac:dyDescent="0.35">
      <c r="A1547">
        <f t="shared" si="74"/>
        <v>1030224</v>
      </c>
      <c r="B1547" s="6" t="s">
        <v>1271</v>
      </c>
      <c r="C1547" s="7" t="s">
        <v>659</v>
      </c>
      <c r="D1547" s="7" t="s">
        <v>1095</v>
      </c>
      <c r="E1547" s="7" t="s">
        <v>856</v>
      </c>
      <c r="F1547" s="7" t="s">
        <v>857</v>
      </c>
      <c r="G1547" s="7" t="s">
        <v>1089</v>
      </c>
      <c r="H1547" s="7" t="s">
        <v>1049</v>
      </c>
      <c r="I1547" s="6" t="s">
        <v>11</v>
      </c>
      <c r="J1547" s="1"/>
      <c r="K1547" s="1"/>
      <c r="L1547" s="1"/>
      <c r="M1547" s="1">
        <v>2462</v>
      </c>
      <c r="N1547" s="1">
        <v>72000</v>
      </c>
      <c r="O1547" s="1">
        <v>74462</v>
      </c>
      <c r="P1547" s="1">
        <v>48000</v>
      </c>
      <c r="Q1547" s="12"/>
      <c r="R1547" s="29">
        <f t="shared" si="75"/>
        <v>26462</v>
      </c>
      <c r="S1547" t="str">
        <f t="shared" si="76"/>
        <v>Sobre ingreso</v>
      </c>
      <c r="T1547" s="10">
        <f>IFERROR(VLOOKUP(A1547,[1]!Tabla1[[#All],[Material]:[venta nueva]],38,FALSE),0)</f>
        <v>0</v>
      </c>
    </row>
    <row r="1548" spans="1:20" hidden="1" x14ac:dyDescent="0.35">
      <c r="A1548">
        <f t="shared" si="74"/>
        <v>1030332</v>
      </c>
      <c r="B1548" s="6" t="s">
        <v>1271</v>
      </c>
      <c r="C1548" s="7" t="s">
        <v>659</v>
      </c>
      <c r="D1548" s="7" t="s">
        <v>1095</v>
      </c>
      <c r="E1548" s="7" t="s">
        <v>871</v>
      </c>
      <c r="F1548" s="7" t="s">
        <v>872</v>
      </c>
      <c r="G1548" s="7" t="s">
        <v>1068</v>
      </c>
      <c r="H1548" s="7" t="s">
        <v>994</v>
      </c>
      <c r="I1548" s="6" t="s">
        <v>11</v>
      </c>
      <c r="J1548" s="1"/>
      <c r="K1548" s="1"/>
      <c r="L1548" s="1"/>
      <c r="M1548" s="1">
        <v>0</v>
      </c>
      <c r="N1548" s="1">
        <v>144000</v>
      </c>
      <c r="O1548" s="1">
        <v>144000</v>
      </c>
      <c r="P1548" s="1">
        <v>96000</v>
      </c>
      <c r="Q1548" s="12"/>
      <c r="R1548" s="29">
        <f t="shared" si="75"/>
        <v>48000</v>
      </c>
      <c r="S1548" t="str">
        <f t="shared" si="76"/>
        <v>Sobre ingreso</v>
      </c>
      <c r="T1548" s="10">
        <f>IFERROR(VLOOKUP(A1548,[1]!Tabla1[[#All],[Material]:[venta nueva]],38,FALSE),0)</f>
        <v>0</v>
      </c>
    </row>
    <row r="1549" spans="1:20" hidden="1" x14ac:dyDescent="0.35">
      <c r="A1549">
        <f t="shared" si="74"/>
        <v>1030355</v>
      </c>
      <c r="B1549" s="6" t="s">
        <v>1271</v>
      </c>
      <c r="C1549" s="7" t="s">
        <v>659</v>
      </c>
      <c r="D1549" s="7" t="s">
        <v>1095</v>
      </c>
      <c r="E1549" s="7" t="s">
        <v>875</v>
      </c>
      <c r="F1549" s="7" t="s">
        <v>876</v>
      </c>
      <c r="G1549" s="7" t="s">
        <v>1092</v>
      </c>
      <c r="H1549" s="7" t="s">
        <v>1055</v>
      </c>
      <c r="I1549" s="6" t="s">
        <v>662</v>
      </c>
      <c r="J1549" s="1"/>
      <c r="K1549" s="1"/>
      <c r="L1549" s="1"/>
      <c r="M1549" s="1">
        <v>2644</v>
      </c>
      <c r="N1549" s="1">
        <v>69000</v>
      </c>
      <c r="O1549" s="1">
        <v>71644</v>
      </c>
      <c r="P1549" s="1">
        <v>72000</v>
      </c>
      <c r="Q1549" s="12"/>
      <c r="R1549" s="29">
        <f t="shared" si="75"/>
        <v>-356</v>
      </c>
      <c r="S1549" t="str">
        <f t="shared" si="76"/>
        <v>Pendiente de ingreso</v>
      </c>
      <c r="T1549" s="10">
        <f>IFERROR(VLOOKUP(A1549,[1]!Tabla1[[#All],[Material]:[venta nueva]],38,FALSE),0)</f>
        <v>0</v>
      </c>
    </row>
    <row r="1550" spans="1:20" hidden="1" x14ac:dyDescent="0.35">
      <c r="A1550">
        <f t="shared" si="74"/>
        <v>1030535</v>
      </c>
      <c r="B1550" s="6" t="s">
        <v>1271</v>
      </c>
      <c r="C1550" s="7" t="s">
        <v>659</v>
      </c>
      <c r="D1550" s="7" t="s">
        <v>1095</v>
      </c>
      <c r="E1550" s="7" t="s">
        <v>913</v>
      </c>
      <c r="F1550" s="7" t="s">
        <v>914</v>
      </c>
      <c r="G1550" s="7" t="s">
        <v>1089</v>
      </c>
      <c r="H1550" s="7" t="s">
        <v>1049</v>
      </c>
      <c r="I1550" s="6" t="s">
        <v>12</v>
      </c>
      <c r="J1550" s="1"/>
      <c r="K1550" s="1"/>
      <c r="L1550" s="1"/>
      <c r="M1550" s="1">
        <v>2471</v>
      </c>
      <c r="N1550" s="1">
        <v>2471</v>
      </c>
      <c r="O1550" s="1">
        <v>4943</v>
      </c>
      <c r="P1550" s="1"/>
      <c r="Q1550" s="12"/>
      <c r="R1550" s="29">
        <f t="shared" si="75"/>
        <v>4943</v>
      </c>
      <c r="S1550" t="str">
        <f t="shared" si="76"/>
        <v>Sobre ingreso</v>
      </c>
      <c r="T1550" s="10">
        <f>IFERROR(VLOOKUP(A1550,[1]!Tabla1[[#All],[Material]:[venta nueva]],38,FALSE),0)</f>
        <v>0</v>
      </c>
    </row>
    <row r="1551" spans="1:20" hidden="1" x14ac:dyDescent="0.35">
      <c r="A1551">
        <f t="shared" si="74"/>
        <v>1030545</v>
      </c>
      <c r="B1551" s="6" t="s">
        <v>1271</v>
      </c>
      <c r="C1551" s="7" t="s">
        <v>659</v>
      </c>
      <c r="D1551" s="7" t="s">
        <v>1095</v>
      </c>
      <c r="E1551" s="7" t="s">
        <v>917</v>
      </c>
      <c r="F1551" s="7" t="s">
        <v>918</v>
      </c>
      <c r="G1551" s="7" t="s">
        <v>1093</v>
      </c>
      <c r="H1551" s="7" t="s">
        <v>1059</v>
      </c>
      <c r="I1551" s="6" t="s">
        <v>11</v>
      </c>
      <c r="J1551" s="1"/>
      <c r="K1551" s="1"/>
      <c r="L1551" s="1"/>
      <c r="M1551" s="1">
        <v>0</v>
      </c>
      <c r="N1551" s="1">
        <v>48000</v>
      </c>
      <c r="O1551" s="1">
        <v>48000</v>
      </c>
      <c r="P1551" s="1">
        <v>24000</v>
      </c>
      <c r="Q1551" s="12"/>
      <c r="R1551" s="29">
        <f t="shared" si="75"/>
        <v>24000</v>
      </c>
      <c r="S1551" t="str">
        <f t="shared" si="76"/>
        <v>Sobre ingreso</v>
      </c>
      <c r="T1551" s="10">
        <f>IFERROR(VLOOKUP(A1551,[1]!Tabla1[[#All],[Material]:[venta nueva]],38,FALSE),0)</f>
        <v>0</v>
      </c>
    </row>
    <row r="1552" spans="1:20" hidden="1" x14ac:dyDescent="0.35">
      <c r="A1552">
        <f t="shared" si="74"/>
        <v>1030635</v>
      </c>
      <c r="B1552" s="6" t="s">
        <v>1271</v>
      </c>
      <c r="C1552" s="7" t="s">
        <v>659</v>
      </c>
      <c r="D1552" s="7" t="s">
        <v>1095</v>
      </c>
      <c r="E1552" s="7" t="s">
        <v>923</v>
      </c>
      <c r="F1552" s="7" t="s">
        <v>924</v>
      </c>
      <c r="G1552" s="7" t="s">
        <v>1065</v>
      </c>
      <c r="H1552" s="7" t="s">
        <v>1053</v>
      </c>
      <c r="I1552" s="6" t="s">
        <v>662</v>
      </c>
      <c r="J1552" s="1"/>
      <c r="K1552" s="1"/>
      <c r="L1552" s="1"/>
      <c r="M1552" s="1">
        <v>5120</v>
      </c>
      <c r="N1552" s="1">
        <v>0</v>
      </c>
      <c r="O1552" s="1">
        <v>5120</v>
      </c>
      <c r="P1552" s="1"/>
      <c r="Q1552" s="12"/>
      <c r="R1552" s="29">
        <f t="shared" si="75"/>
        <v>5120</v>
      </c>
      <c r="S1552" t="str">
        <f t="shared" si="76"/>
        <v>Sobre ingreso</v>
      </c>
      <c r="T1552" s="10">
        <f>IFERROR(VLOOKUP(A1552,[1]!Tabla1[[#All],[Material]:[venta nueva]],38,FALSE),0)</f>
        <v>0</v>
      </c>
    </row>
    <row r="1553" spans="1:20" hidden="1" x14ac:dyDescent="0.35">
      <c r="A1553">
        <f t="shared" si="74"/>
        <v>1030670</v>
      </c>
      <c r="B1553" s="6" t="s">
        <v>1271</v>
      </c>
      <c r="C1553" s="7" t="s">
        <v>659</v>
      </c>
      <c r="D1553" s="7" t="s">
        <v>1095</v>
      </c>
      <c r="E1553" s="7" t="s">
        <v>927</v>
      </c>
      <c r="F1553" s="7" t="s">
        <v>928</v>
      </c>
      <c r="G1553" s="7" t="s">
        <v>1090</v>
      </c>
      <c r="H1553" s="7" t="s">
        <v>1052</v>
      </c>
      <c r="I1553" s="6" t="s">
        <v>11</v>
      </c>
      <c r="J1553" s="1"/>
      <c r="K1553" s="1"/>
      <c r="L1553" s="1"/>
      <c r="M1553" s="1">
        <v>0</v>
      </c>
      <c r="N1553" s="1">
        <v>120000</v>
      </c>
      <c r="O1553" s="1">
        <v>120000</v>
      </c>
      <c r="P1553" s="1">
        <v>168000</v>
      </c>
      <c r="Q1553" s="12"/>
      <c r="R1553" s="29">
        <f t="shared" si="75"/>
        <v>-48000</v>
      </c>
      <c r="S1553" t="str">
        <f t="shared" si="76"/>
        <v>Pendiente de ingreso</v>
      </c>
      <c r="T1553" s="10">
        <f>IFERROR(VLOOKUP(A1553,[1]!Tabla1[[#All],[Material]:[venta nueva]],38,FALSE),0)</f>
        <v>0</v>
      </c>
    </row>
    <row r="1554" spans="1:20" hidden="1" x14ac:dyDescent="0.35">
      <c r="A1554">
        <f t="shared" si="74"/>
        <v>1030720</v>
      </c>
      <c r="B1554" s="6" t="s">
        <v>1271</v>
      </c>
      <c r="C1554" s="7" t="s">
        <v>659</v>
      </c>
      <c r="D1554" s="7" t="s">
        <v>1095</v>
      </c>
      <c r="E1554" s="7" t="s">
        <v>942</v>
      </c>
      <c r="F1554" s="7" t="s">
        <v>943</v>
      </c>
      <c r="G1554" s="7" t="s">
        <v>1081</v>
      </c>
      <c r="H1554" s="7" t="s">
        <v>1050</v>
      </c>
      <c r="I1554" s="6" t="s">
        <v>11</v>
      </c>
      <c r="J1554" s="1"/>
      <c r="K1554" s="1"/>
      <c r="L1554" s="1"/>
      <c r="M1554" s="1">
        <v>0</v>
      </c>
      <c r="N1554" s="1">
        <v>24000</v>
      </c>
      <c r="O1554" s="1">
        <v>24000</v>
      </c>
      <c r="P1554" s="1">
        <v>28000</v>
      </c>
      <c r="Q1554" s="12"/>
      <c r="R1554" s="29">
        <f t="shared" si="75"/>
        <v>-4000</v>
      </c>
      <c r="S1554" t="str">
        <f t="shared" si="76"/>
        <v>Pendiente de ingreso</v>
      </c>
      <c r="T1554" s="10">
        <f>IFERROR(VLOOKUP(A1554,[1]!Tabla1[[#All],[Material]:[venta nueva]],38,FALSE),0)</f>
        <v>0</v>
      </c>
    </row>
    <row r="1555" spans="1:20" hidden="1" x14ac:dyDescent="0.35">
      <c r="A1555">
        <f t="shared" si="74"/>
        <v>1030780</v>
      </c>
      <c r="B1555" s="6" t="s">
        <v>1271</v>
      </c>
      <c r="C1555" s="7" t="s">
        <v>659</v>
      </c>
      <c r="D1555" s="7" t="s">
        <v>1095</v>
      </c>
      <c r="E1555" s="7" t="s">
        <v>962</v>
      </c>
      <c r="F1555" s="7" t="s">
        <v>963</v>
      </c>
      <c r="G1555" s="7" t="s">
        <v>1091</v>
      </c>
      <c r="H1555" s="7" t="s">
        <v>1054</v>
      </c>
      <c r="I1555" s="6" t="s">
        <v>11</v>
      </c>
      <c r="J1555" s="1"/>
      <c r="K1555" s="1"/>
      <c r="L1555" s="1"/>
      <c r="M1555" s="1">
        <v>1494</v>
      </c>
      <c r="N1555" s="1">
        <v>0</v>
      </c>
      <c r="O1555" s="1">
        <v>1494</v>
      </c>
      <c r="P1555" s="1"/>
      <c r="Q1555" s="12"/>
      <c r="R1555" s="29">
        <f t="shared" si="75"/>
        <v>1494</v>
      </c>
      <c r="S1555" t="str">
        <f t="shared" si="76"/>
        <v>Sobre ingreso</v>
      </c>
      <c r="T1555" s="10">
        <f>IFERROR(VLOOKUP(A1555,[1]!Tabla1[[#All],[Material]:[venta nueva]],38,FALSE),0)</f>
        <v>0</v>
      </c>
    </row>
    <row r="1556" spans="1:20" hidden="1" x14ac:dyDescent="0.35">
      <c r="A1556">
        <f t="shared" si="74"/>
        <v>1030228</v>
      </c>
      <c r="B1556" s="6" t="s">
        <v>1271</v>
      </c>
      <c r="C1556" s="7" t="s">
        <v>659</v>
      </c>
      <c r="D1556" s="7" t="s">
        <v>1096</v>
      </c>
      <c r="E1556" s="7" t="s">
        <v>1139</v>
      </c>
      <c r="F1556" s="7" t="s">
        <v>1140</v>
      </c>
      <c r="G1556" s="7" t="s">
        <v>1093</v>
      </c>
      <c r="H1556" s="7" t="s">
        <v>1059</v>
      </c>
      <c r="I1556" s="6" t="s">
        <v>8</v>
      </c>
      <c r="J1556" s="1"/>
      <c r="K1556" s="1"/>
      <c r="L1556" s="1"/>
      <c r="M1556" s="1">
        <v>0</v>
      </c>
      <c r="N1556" s="1">
        <v>24000</v>
      </c>
      <c r="O1556" s="1">
        <v>24000</v>
      </c>
      <c r="P1556" s="1">
        <v>24004.511999999999</v>
      </c>
      <c r="Q1556" s="12"/>
      <c r="R1556" s="29">
        <f t="shared" si="75"/>
        <v>-4.5119999999988067</v>
      </c>
      <c r="S1556" t="str">
        <f t="shared" si="76"/>
        <v>Pendiente de ingreso</v>
      </c>
      <c r="T1556" s="10">
        <f>IFERROR(VLOOKUP(A1556,[1]!Tabla1[[#All],[Material]:[venta nueva]],38,FALSE),0)</f>
        <v>0</v>
      </c>
    </row>
    <row r="1557" spans="1:20" hidden="1" x14ac:dyDescent="0.35">
      <c r="A1557">
        <f t="shared" si="74"/>
        <v>1030239</v>
      </c>
      <c r="B1557" s="6" t="s">
        <v>1271</v>
      </c>
      <c r="C1557" s="7" t="s">
        <v>659</v>
      </c>
      <c r="D1557" s="7" t="s">
        <v>1096</v>
      </c>
      <c r="E1557" s="7" t="s">
        <v>860</v>
      </c>
      <c r="F1557" s="7" t="s">
        <v>861</v>
      </c>
      <c r="G1557" s="7" t="s">
        <v>1068</v>
      </c>
      <c r="H1557" s="7" t="s">
        <v>1051</v>
      </c>
      <c r="I1557" s="6" t="s">
        <v>8</v>
      </c>
      <c r="J1557" s="1"/>
      <c r="K1557" s="1"/>
      <c r="L1557" s="1"/>
      <c r="M1557" s="1">
        <v>3331</v>
      </c>
      <c r="N1557" s="1">
        <v>24041</v>
      </c>
      <c r="O1557" s="1">
        <v>27372</v>
      </c>
      <c r="P1557" s="1">
        <v>24008.04</v>
      </c>
      <c r="Q1557" s="12"/>
      <c r="R1557" s="29">
        <f t="shared" si="75"/>
        <v>3363.9599999999991</v>
      </c>
      <c r="S1557" t="str">
        <f t="shared" si="76"/>
        <v>Sobre ingreso</v>
      </c>
      <c r="T1557" s="10">
        <f>IFERROR(VLOOKUP(A1557,[1]!Tabla1[[#All],[Material]:[venta nueva]],38,FALSE),0)</f>
        <v>0</v>
      </c>
    </row>
    <row r="1558" spans="1:20" hidden="1" x14ac:dyDescent="0.35">
      <c r="A1558">
        <f t="shared" si="74"/>
        <v>1030265</v>
      </c>
      <c r="B1558" s="6" t="s">
        <v>1271</v>
      </c>
      <c r="C1558" s="7" t="s">
        <v>659</v>
      </c>
      <c r="D1558" s="7" t="s">
        <v>1096</v>
      </c>
      <c r="E1558" s="7" t="s">
        <v>862</v>
      </c>
      <c r="F1558" s="7" t="s">
        <v>863</v>
      </c>
      <c r="G1558" s="7" t="s">
        <v>1090</v>
      </c>
      <c r="H1558" s="7" t="s">
        <v>1052</v>
      </c>
      <c r="I1558" s="6" t="s">
        <v>9</v>
      </c>
      <c r="J1558" s="1"/>
      <c r="K1558" s="1"/>
      <c r="L1558" s="1"/>
      <c r="M1558" s="1">
        <v>-61200</v>
      </c>
      <c r="N1558" s="1">
        <v>61200</v>
      </c>
      <c r="O1558" s="1">
        <v>0</v>
      </c>
      <c r="P1558" s="1"/>
      <c r="Q1558" s="12"/>
      <c r="R1558" s="29">
        <f t="shared" si="75"/>
        <v>0</v>
      </c>
      <c r="S1558" t="str">
        <f t="shared" si="76"/>
        <v>OK</v>
      </c>
      <c r="T1558" s="10">
        <f>IFERROR(VLOOKUP(A1558,[1]!Tabla1[[#All],[Material]:[venta nueva]],38,FALSE),0)</f>
        <v>0</v>
      </c>
    </row>
    <row r="1559" spans="1:20" hidden="1" x14ac:dyDescent="0.35">
      <c r="A1559">
        <f t="shared" si="74"/>
        <v>1030321</v>
      </c>
      <c r="B1559" s="6" t="s">
        <v>1271</v>
      </c>
      <c r="C1559" s="7" t="s">
        <v>659</v>
      </c>
      <c r="D1559" s="7" t="s">
        <v>1096</v>
      </c>
      <c r="E1559" s="7" t="s">
        <v>866</v>
      </c>
      <c r="F1559" s="7" t="s">
        <v>867</v>
      </c>
      <c r="G1559" s="7" t="s">
        <v>1091</v>
      </c>
      <c r="H1559" s="7" t="s">
        <v>1054</v>
      </c>
      <c r="I1559" s="6" t="s">
        <v>8</v>
      </c>
      <c r="J1559" s="1"/>
      <c r="K1559" s="1"/>
      <c r="L1559" s="1"/>
      <c r="M1559" s="1">
        <v>-1780</v>
      </c>
      <c r="N1559" s="1">
        <v>1780</v>
      </c>
      <c r="O1559" s="1">
        <v>0</v>
      </c>
      <c r="P1559" s="1"/>
      <c r="Q1559" s="12"/>
      <c r="R1559" s="29">
        <f t="shared" si="75"/>
        <v>0</v>
      </c>
      <c r="S1559" t="str">
        <f t="shared" si="76"/>
        <v>OK</v>
      </c>
      <c r="T1559" s="10">
        <f>IFERROR(VLOOKUP(A1559,[1]!Tabla1[[#All],[Material]:[venta nueva]],38,FALSE),0)</f>
        <v>0</v>
      </c>
    </row>
    <row r="1560" spans="1:20" hidden="1" x14ac:dyDescent="0.35">
      <c r="A1560">
        <f t="shared" si="74"/>
        <v>1030332</v>
      </c>
      <c r="B1560" s="6" t="s">
        <v>1271</v>
      </c>
      <c r="C1560" s="7" t="s">
        <v>659</v>
      </c>
      <c r="D1560" s="7" t="s">
        <v>1096</v>
      </c>
      <c r="E1560" s="7" t="s">
        <v>871</v>
      </c>
      <c r="F1560" s="7" t="s">
        <v>872</v>
      </c>
      <c r="G1560" s="7" t="s">
        <v>1068</v>
      </c>
      <c r="H1560" s="7" t="s">
        <v>994</v>
      </c>
      <c r="I1560" s="6" t="s">
        <v>9</v>
      </c>
      <c r="J1560" s="1"/>
      <c r="K1560" s="1"/>
      <c r="L1560" s="1"/>
      <c r="M1560" s="1"/>
      <c r="N1560" s="1"/>
      <c r="O1560" s="1"/>
      <c r="P1560" s="1">
        <v>72000</v>
      </c>
      <c r="Q1560" s="12"/>
      <c r="R1560" s="29">
        <f t="shared" si="75"/>
        <v>-72000</v>
      </c>
      <c r="S1560" t="str">
        <f t="shared" si="76"/>
        <v>Pendiente de ingreso</v>
      </c>
      <c r="T1560" s="10">
        <f>IFERROR(VLOOKUP(A1560,[1]!Tabla1[[#All],[Material]:[venta nueva]],38,FALSE),0)</f>
        <v>0</v>
      </c>
    </row>
    <row r="1561" spans="1:20" hidden="1" x14ac:dyDescent="0.35">
      <c r="A1561">
        <f t="shared" si="74"/>
        <v>1030337</v>
      </c>
      <c r="B1561" s="6" t="s">
        <v>1271</v>
      </c>
      <c r="C1561" s="7" t="s">
        <v>659</v>
      </c>
      <c r="D1561" s="7" t="s">
        <v>1096</v>
      </c>
      <c r="E1561" s="7" t="s">
        <v>873</v>
      </c>
      <c r="F1561" s="7" t="s">
        <v>874</v>
      </c>
      <c r="G1561" s="7" t="s">
        <v>1090</v>
      </c>
      <c r="H1561" s="7" t="s">
        <v>1052</v>
      </c>
      <c r="I1561" s="6" t="s">
        <v>10</v>
      </c>
      <c r="J1561" s="1"/>
      <c r="K1561" s="1"/>
      <c r="L1561" s="1"/>
      <c r="M1561" s="1">
        <v>-60087</v>
      </c>
      <c r="N1561" s="1">
        <v>385317</v>
      </c>
      <c r="O1561" s="1">
        <v>325230</v>
      </c>
      <c r="P1561" s="1">
        <v>312000</v>
      </c>
      <c r="Q1561" s="12"/>
      <c r="R1561" s="29">
        <f t="shared" si="75"/>
        <v>13230</v>
      </c>
      <c r="S1561" t="str">
        <f t="shared" si="76"/>
        <v>Sobre ingreso</v>
      </c>
      <c r="T1561" s="10">
        <f>IFERROR(VLOOKUP(A1561,[1]!Tabla1[[#All],[Material]:[venta nueva]],38,FALSE),0)</f>
        <v>0</v>
      </c>
    </row>
    <row r="1562" spans="1:20" hidden="1" x14ac:dyDescent="0.35">
      <c r="A1562">
        <f t="shared" si="74"/>
        <v>1030370</v>
      </c>
      <c r="B1562" s="6" t="s">
        <v>1271</v>
      </c>
      <c r="C1562" s="7" t="s">
        <v>659</v>
      </c>
      <c r="D1562" s="7" t="s">
        <v>1096</v>
      </c>
      <c r="E1562" s="7" t="s">
        <v>881</v>
      </c>
      <c r="F1562" s="7" t="s">
        <v>882</v>
      </c>
      <c r="G1562" s="7" t="s">
        <v>1081</v>
      </c>
      <c r="H1562" s="7" t="s">
        <v>1056</v>
      </c>
      <c r="I1562" s="6" t="s">
        <v>8</v>
      </c>
      <c r="J1562" s="1"/>
      <c r="K1562" s="1"/>
      <c r="L1562" s="1"/>
      <c r="M1562" s="1">
        <v>-1782</v>
      </c>
      <c r="N1562" s="1">
        <v>13803</v>
      </c>
      <c r="O1562" s="1">
        <v>12020</v>
      </c>
      <c r="P1562" s="1">
        <v>12020.152</v>
      </c>
      <c r="Q1562" s="12"/>
      <c r="R1562" s="29">
        <f t="shared" si="75"/>
        <v>-0.15200000000004366</v>
      </c>
      <c r="S1562" t="str">
        <f t="shared" si="76"/>
        <v>Pendiente de ingreso</v>
      </c>
      <c r="T1562" s="10">
        <f>IFERROR(VLOOKUP(A1562,[1]!Tabla1[[#All],[Material]:[venta nueva]],38,FALSE),0)</f>
        <v>0</v>
      </c>
    </row>
    <row r="1563" spans="1:20" hidden="1" x14ac:dyDescent="0.35">
      <c r="A1563">
        <f t="shared" si="74"/>
        <v>1030376</v>
      </c>
      <c r="B1563" s="6" t="s">
        <v>1271</v>
      </c>
      <c r="C1563" s="7" t="s">
        <v>659</v>
      </c>
      <c r="D1563" s="7" t="s">
        <v>1096</v>
      </c>
      <c r="E1563" s="7" t="s">
        <v>883</v>
      </c>
      <c r="F1563" s="7" t="s">
        <v>884</v>
      </c>
      <c r="G1563" s="7" t="s">
        <v>1091</v>
      </c>
      <c r="H1563" s="7" t="s">
        <v>1054</v>
      </c>
      <c r="I1563" s="6" t="s">
        <v>8</v>
      </c>
      <c r="J1563" s="1"/>
      <c r="K1563" s="1"/>
      <c r="L1563" s="1"/>
      <c r="M1563" s="1">
        <v>-2114</v>
      </c>
      <c r="N1563" s="1">
        <v>2114</v>
      </c>
      <c r="O1563" s="1">
        <v>0</v>
      </c>
      <c r="P1563" s="1"/>
      <c r="Q1563" s="12"/>
      <c r="R1563" s="29">
        <f t="shared" si="75"/>
        <v>0</v>
      </c>
      <c r="S1563" t="str">
        <f t="shared" si="76"/>
        <v>OK</v>
      </c>
      <c r="T1563" s="10">
        <f>IFERROR(VLOOKUP(A1563,[1]!Tabla1[[#All],[Material]:[venta nueva]],38,FALSE),0)</f>
        <v>0</v>
      </c>
    </row>
    <row r="1564" spans="1:20" hidden="1" x14ac:dyDescent="0.35">
      <c r="A1564">
        <f t="shared" si="74"/>
        <v>1030379</v>
      </c>
      <c r="B1564" s="6" t="s">
        <v>1271</v>
      </c>
      <c r="C1564" s="7" t="s">
        <v>659</v>
      </c>
      <c r="D1564" s="7" t="s">
        <v>1096</v>
      </c>
      <c r="E1564" s="7" t="s">
        <v>887</v>
      </c>
      <c r="F1564" s="7" t="s">
        <v>888</v>
      </c>
      <c r="G1564" s="7" t="s">
        <v>1090</v>
      </c>
      <c r="H1564" s="7" t="s">
        <v>1052</v>
      </c>
      <c r="I1564" s="6" t="s">
        <v>8</v>
      </c>
      <c r="J1564" s="1"/>
      <c r="K1564" s="1"/>
      <c r="L1564" s="1"/>
      <c r="M1564" s="1">
        <v>-50818</v>
      </c>
      <c r="N1564" s="1">
        <v>369034</v>
      </c>
      <c r="O1564" s="1">
        <v>318216</v>
      </c>
      <c r="P1564" s="1">
        <v>437036.76899999997</v>
      </c>
      <c r="Q1564" s="12"/>
      <c r="R1564" s="29">
        <f t="shared" si="75"/>
        <v>-118820.76899999997</v>
      </c>
      <c r="S1564" t="str">
        <f t="shared" si="76"/>
        <v>Pendiente de ingreso</v>
      </c>
      <c r="T1564" s="10">
        <f>IFERROR(VLOOKUP(A1564,[1]!Tabla1[[#All],[Material]:[venta nueva]],38,FALSE),0)</f>
        <v>0</v>
      </c>
    </row>
    <row r="1565" spans="1:20" hidden="1" x14ac:dyDescent="0.35">
      <c r="A1565">
        <f t="shared" si="74"/>
        <v>1030388</v>
      </c>
      <c r="B1565" s="6" t="s">
        <v>1271</v>
      </c>
      <c r="C1565" s="7" t="s">
        <v>659</v>
      </c>
      <c r="D1565" s="7" t="s">
        <v>1096</v>
      </c>
      <c r="E1565" s="7" t="s">
        <v>889</v>
      </c>
      <c r="F1565" s="7" t="s">
        <v>890</v>
      </c>
      <c r="G1565" s="7" t="s">
        <v>1072</v>
      </c>
      <c r="H1565" s="7" t="s">
        <v>993</v>
      </c>
      <c r="I1565" s="6" t="s">
        <v>14</v>
      </c>
      <c r="J1565" s="1"/>
      <c r="K1565" s="1"/>
      <c r="L1565" s="1"/>
      <c r="M1565" s="1">
        <v>2729</v>
      </c>
      <c r="N1565" s="1">
        <v>0</v>
      </c>
      <c r="O1565" s="1">
        <v>2729</v>
      </c>
      <c r="P1565" s="1"/>
      <c r="Q1565" s="12"/>
      <c r="R1565" s="29">
        <f t="shared" si="75"/>
        <v>2729</v>
      </c>
      <c r="S1565" t="str">
        <f t="shared" si="76"/>
        <v>Sobre ingreso</v>
      </c>
      <c r="T1565" s="10">
        <f>IFERROR(VLOOKUP(A1565,[1]!Tabla1[[#All],[Material]:[venta nueva]],38,FALSE),0)</f>
        <v>0</v>
      </c>
    </row>
    <row r="1566" spans="1:20" hidden="1" x14ac:dyDescent="0.35">
      <c r="A1566">
        <f t="shared" si="74"/>
        <v>1030424</v>
      </c>
      <c r="B1566" s="6" t="s">
        <v>1271</v>
      </c>
      <c r="C1566" s="7" t="s">
        <v>659</v>
      </c>
      <c r="D1566" s="7" t="s">
        <v>1096</v>
      </c>
      <c r="E1566" s="7" t="s">
        <v>897</v>
      </c>
      <c r="F1566" s="7" t="s">
        <v>898</v>
      </c>
      <c r="G1566" s="7" t="s">
        <v>1090</v>
      </c>
      <c r="H1566" s="7" t="s">
        <v>1058</v>
      </c>
      <c r="I1566" s="6" t="s">
        <v>8</v>
      </c>
      <c r="J1566" s="1"/>
      <c r="K1566" s="1"/>
      <c r="L1566" s="1"/>
      <c r="M1566" s="1">
        <v>-4101</v>
      </c>
      <c r="N1566" s="1">
        <v>64000</v>
      </c>
      <c r="O1566" s="1">
        <v>59899</v>
      </c>
      <c r="P1566" s="1">
        <v>59994.345999999998</v>
      </c>
      <c r="Q1566" s="12"/>
      <c r="R1566" s="29">
        <f t="shared" si="75"/>
        <v>-95.34599999999773</v>
      </c>
      <c r="S1566" t="str">
        <f t="shared" si="76"/>
        <v>Pendiente de ingreso</v>
      </c>
      <c r="T1566" s="10">
        <f>IFERROR(VLOOKUP(A1566,[1]!Tabla1[[#All],[Material]:[venta nueva]],38,FALSE),0)</f>
        <v>0</v>
      </c>
    </row>
    <row r="1567" spans="1:20" hidden="1" x14ac:dyDescent="0.35">
      <c r="A1567">
        <f t="shared" si="74"/>
        <v>1030505</v>
      </c>
      <c r="B1567" s="6" t="s">
        <v>1271</v>
      </c>
      <c r="C1567" s="7" t="s">
        <v>659</v>
      </c>
      <c r="D1567" s="7" t="s">
        <v>1096</v>
      </c>
      <c r="E1567" s="7" t="s">
        <v>907</v>
      </c>
      <c r="F1567" s="7" t="s">
        <v>908</v>
      </c>
      <c r="G1567" s="7" t="s">
        <v>1090</v>
      </c>
      <c r="H1567" s="7" t="s">
        <v>1060</v>
      </c>
      <c r="I1567" s="6" t="s">
        <v>8</v>
      </c>
      <c r="J1567" s="1"/>
      <c r="K1567" s="1"/>
      <c r="L1567" s="1"/>
      <c r="M1567" s="1">
        <v>0</v>
      </c>
      <c r="N1567" s="1">
        <v>16000</v>
      </c>
      <c r="O1567" s="1">
        <v>16000</v>
      </c>
      <c r="P1567" s="1">
        <v>16797.64</v>
      </c>
      <c r="Q1567" s="12"/>
      <c r="R1567" s="29">
        <f t="shared" si="75"/>
        <v>-797.63999999999942</v>
      </c>
      <c r="S1567" t="str">
        <f t="shared" si="76"/>
        <v>Pendiente de ingreso</v>
      </c>
      <c r="T1567" s="10">
        <f>IFERROR(VLOOKUP(A1567,[1]!Tabla1[[#All],[Material]:[venta nueva]],38,FALSE),0)</f>
        <v>0</v>
      </c>
    </row>
    <row r="1568" spans="1:20" hidden="1" x14ac:dyDescent="0.35">
      <c r="A1568">
        <f t="shared" si="74"/>
        <v>1030566</v>
      </c>
      <c r="B1568" s="6" t="s">
        <v>1271</v>
      </c>
      <c r="C1568" s="7" t="s">
        <v>659</v>
      </c>
      <c r="D1568" s="7" t="s">
        <v>1096</v>
      </c>
      <c r="E1568" s="7" t="s">
        <v>921</v>
      </c>
      <c r="F1568" s="7" t="s">
        <v>922</v>
      </c>
      <c r="G1568" s="7" t="s">
        <v>1068</v>
      </c>
      <c r="H1568" s="7" t="s">
        <v>1051</v>
      </c>
      <c r="I1568" s="6" t="s">
        <v>14</v>
      </c>
      <c r="J1568" s="1"/>
      <c r="K1568" s="1"/>
      <c r="L1568" s="1"/>
      <c r="M1568" s="1">
        <v>3859</v>
      </c>
      <c r="N1568" s="1">
        <v>18650</v>
      </c>
      <c r="O1568" s="1">
        <v>22510</v>
      </c>
      <c r="P1568" s="1">
        <v>24000</v>
      </c>
      <c r="Q1568" s="12"/>
      <c r="R1568" s="29">
        <f t="shared" si="75"/>
        <v>-1490</v>
      </c>
      <c r="S1568" t="str">
        <f t="shared" si="76"/>
        <v>Pendiente de ingreso</v>
      </c>
      <c r="T1568" s="10">
        <f>IFERROR(VLOOKUP(A1568,[1]!Tabla1[[#All],[Material]:[venta nueva]],38,FALSE),0)</f>
        <v>0</v>
      </c>
    </row>
    <row r="1569" spans="1:20" hidden="1" x14ac:dyDescent="0.35">
      <c r="A1569">
        <f t="shared" si="74"/>
        <v>1030658</v>
      </c>
      <c r="B1569" s="6" t="s">
        <v>1271</v>
      </c>
      <c r="C1569" s="7" t="s">
        <v>659</v>
      </c>
      <c r="D1569" s="7" t="s">
        <v>1096</v>
      </c>
      <c r="E1569" s="7" t="s">
        <v>925</v>
      </c>
      <c r="F1569" s="7" t="s">
        <v>926</v>
      </c>
      <c r="G1569" s="7" t="s">
        <v>1093</v>
      </c>
      <c r="H1569" s="7" t="s">
        <v>1059</v>
      </c>
      <c r="I1569" s="6" t="s">
        <v>10</v>
      </c>
      <c r="J1569" s="1"/>
      <c r="K1569" s="1"/>
      <c r="L1569" s="1"/>
      <c r="M1569" s="1">
        <v>-3007</v>
      </c>
      <c r="N1569" s="1">
        <v>62738</v>
      </c>
      <c r="O1569" s="1">
        <v>59731</v>
      </c>
      <c r="P1569" s="1">
        <v>72052.08</v>
      </c>
      <c r="Q1569" s="12"/>
      <c r="R1569" s="29">
        <f t="shared" si="75"/>
        <v>-12321.080000000002</v>
      </c>
      <c r="S1569" t="str">
        <f t="shared" si="76"/>
        <v>Pendiente de ingreso</v>
      </c>
      <c r="T1569" s="10">
        <f>IFERROR(VLOOKUP(A1569,[1]!Tabla1[[#All],[Material]:[venta nueva]],38,FALSE),0)</f>
        <v>0</v>
      </c>
    </row>
    <row r="1570" spans="1:20" hidden="1" x14ac:dyDescent="0.35">
      <c r="A1570">
        <f t="shared" si="74"/>
        <v>1030683</v>
      </c>
      <c r="B1570" s="6" t="s">
        <v>1271</v>
      </c>
      <c r="C1570" s="7" t="s">
        <v>659</v>
      </c>
      <c r="D1570" s="7" t="s">
        <v>1096</v>
      </c>
      <c r="E1570" s="7" t="s">
        <v>931</v>
      </c>
      <c r="F1570" s="7" t="s">
        <v>857</v>
      </c>
      <c r="G1570" s="7" t="s">
        <v>1089</v>
      </c>
      <c r="H1570" s="7" t="s">
        <v>1049</v>
      </c>
      <c r="I1570" s="6" t="s">
        <v>14</v>
      </c>
      <c r="J1570" s="1"/>
      <c r="K1570" s="1"/>
      <c r="L1570" s="1"/>
      <c r="M1570" s="1">
        <v>9818</v>
      </c>
      <c r="N1570" s="1">
        <v>314201</v>
      </c>
      <c r="O1570" s="1">
        <v>324019</v>
      </c>
      <c r="P1570" s="1">
        <v>312000</v>
      </c>
      <c r="Q1570" s="12"/>
      <c r="R1570" s="29">
        <f t="shared" si="75"/>
        <v>12019</v>
      </c>
      <c r="S1570" t="str">
        <f t="shared" si="76"/>
        <v>Sobre ingreso</v>
      </c>
      <c r="T1570" s="10">
        <f>IFERROR(VLOOKUP(A1570,[1]!Tabla1[[#All],[Material]:[venta nueva]],38,FALSE),0)</f>
        <v>0</v>
      </c>
    </row>
    <row r="1571" spans="1:20" hidden="1" x14ac:dyDescent="0.35">
      <c r="A1571">
        <f t="shared" si="74"/>
        <v>1030684</v>
      </c>
      <c r="B1571" s="6" t="s">
        <v>1271</v>
      </c>
      <c r="C1571" s="7" t="s">
        <v>659</v>
      </c>
      <c r="D1571" s="7" t="s">
        <v>1096</v>
      </c>
      <c r="E1571" s="7" t="s">
        <v>932</v>
      </c>
      <c r="F1571" s="7" t="s">
        <v>933</v>
      </c>
      <c r="G1571" s="7" t="s">
        <v>1072</v>
      </c>
      <c r="H1571" s="7" t="s">
        <v>993</v>
      </c>
      <c r="I1571" s="6" t="s">
        <v>14</v>
      </c>
      <c r="J1571" s="1"/>
      <c r="K1571" s="1"/>
      <c r="L1571" s="1"/>
      <c r="M1571" s="1">
        <v>0</v>
      </c>
      <c r="N1571" s="1">
        <v>20518</v>
      </c>
      <c r="O1571" s="1">
        <v>20518</v>
      </c>
      <c r="P1571" s="1">
        <v>24000</v>
      </c>
      <c r="Q1571" s="12"/>
      <c r="R1571" s="29">
        <f t="shared" si="75"/>
        <v>-3482</v>
      </c>
      <c r="S1571" t="str">
        <f t="shared" si="76"/>
        <v>Pendiente de ingreso</v>
      </c>
      <c r="T1571" s="10">
        <f>IFERROR(VLOOKUP(A1571,[1]!Tabla1[[#All],[Material]:[venta nueva]],38,FALSE),0)</f>
        <v>0</v>
      </c>
    </row>
    <row r="1572" spans="1:20" hidden="1" x14ac:dyDescent="0.35">
      <c r="A1572">
        <f t="shared" si="74"/>
        <v>1030685</v>
      </c>
      <c r="B1572" s="6" t="s">
        <v>1271</v>
      </c>
      <c r="C1572" s="7" t="s">
        <v>659</v>
      </c>
      <c r="D1572" s="7" t="s">
        <v>1096</v>
      </c>
      <c r="E1572" s="7" t="s">
        <v>934</v>
      </c>
      <c r="F1572" s="7" t="s">
        <v>935</v>
      </c>
      <c r="G1572" s="7" t="s">
        <v>1068</v>
      </c>
      <c r="H1572" s="7" t="s">
        <v>1051</v>
      </c>
      <c r="I1572" s="6" t="s">
        <v>14</v>
      </c>
      <c r="J1572" s="1"/>
      <c r="K1572" s="1"/>
      <c r="L1572" s="1"/>
      <c r="M1572" s="1">
        <v>-410</v>
      </c>
      <c r="N1572" s="1">
        <v>121510</v>
      </c>
      <c r="O1572" s="1">
        <v>121101</v>
      </c>
      <c r="P1572" s="1">
        <v>120000</v>
      </c>
      <c r="Q1572" s="12"/>
      <c r="R1572" s="29">
        <f t="shared" si="75"/>
        <v>1101</v>
      </c>
      <c r="S1572" t="str">
        <f t="shared" si="76"/>
        <v>Sobre ingreso</v>
      </c>
      <c r="T1572" s="10">
        <f>IFERROR(VLOOKUP(A1572,[1]!Tabla1[[#All],[Material]:[venta nueva]],38,FALSE),0)</f>
        <v>0</v>
      </c>
    </row>
    <row r="1573" spans="1:20" hidden="1" x14ac:dyDescent="0.35">
      <c r="A1573">
        <f t="shared" si="74"/>
        <v>1030686</v>
      </c>
      <c r="B1573" s="6" t="s">
        <v>1271</v>
      </c>
      <c r="C1573" s="7" t="s">
        <v>659</v>
      </c>
      <c r="D1573" s="7" t="s">
        <v>1096</v>
      </c>
      <c r="E1573" s="7" t="s">
        <v>936</v>
      </c>
      <c r="F1573" s="7" t="s">
        <v>937</v>
      </c>
      <c r="G1573" s="7" t="s">
        <v>1065</v>
      </c>
      <c r="H1573" s="7" t="s">
        <v>1053</v>
      </c>
      <c r="I1573" s="6" t="s">
        <v>14</v>
      </c>
      <c r="J1573" s="1"/>
      <c r="K1573" s="1"/>
      <c r="L1573" s="1"/>
      <c r="M1573" s="1">
        <v>-16947</v>
      </c>
      <c r="N1573" s="1">
        <v>97249</v>
      </c>
      <c r="O1573" s="1">
        <v>80302</v>
      </c>
      <c r="P1573" s="1">
        <v>144000</v>
      </c>
      <c r="Q1573" s="12"/>
      <c r="R1573" s="29">
        <f t="shared" si="75"/>
        <v>-63698</v>
      </c>
      <c r="S1573" t="str">
        <f t="shared" si="76"/>
        <v>Pendiente de ingreso</v>
      </c>
      <c r="T1573" s="10">
        <f>IFERROR(VLOOKUP(A1573,[1]!Tabla1[[#All],[Material]:[venta nueva]],38,FALSE),0)</f>
        <v>0</v>
      </c>
    </row>
    <row r="1574" spans="1:20" hidden="1" x14ac:dyDescent="0.35">
      <c r="A1574">
        <f t="shared" si="74"/>
        <v>1030710</v>
      </c>
      <c r="B1574" s="6" t="s">
        <v>1271</v>
      </c>
      <c r="C1574" s="7" t="s">
        <v>659</v>
      </c>
      <c r="D1574" s="7" t="s">
        <v>1096</v>
      </c>
      <c r="E1574" s="7" t="s">
        <v>938</v>
      </c>
      <c r="F1574" s="7" t="s">
        <v>939</v>
      </c>
      <c r="G1574" s="7" t="s">
        <v>1065</v>
      </c>
      <c r="H1574" s="7" t="s">
        <v>989</v>
      </c>
      <c r="I1574" s="6" t="s">
        <v>9</v>
      </c>
      <c r="J1574" s="1"/>
      <c r="K1574" s="1"/>
      <c r="L1574" s="1"/>
      <c r="M1574" s="1">
        <v>0</v>
      </c>
      <c r="N1574" s="1">
        <v>12000</v>
      </c>
      <c r="O1574" s="1">
        <v>12000</v>
      </c>
      <c r="P1574" s="1"/>
      <c r="Q1574" s="12"/>
      <c r="R1574" s="29">
        <f t="shared" si="75"/>
        <v>12000</v>
      </c>
      <c r="S1574" t="str">
        <f t="shared" si="76"/>
        <v>Sobre ingreso</v>
      </c>
      <c r="T1574" s="10">
        <f>IFERROR(VLOOKUP(A1574,[1]!Tabla1[[#All],[Material]:[venta nueva]],38,FALSE),0)</f>
        <v>0</v>
      </c>
    </row>
    <row r="1575" spans="1:20" hidden="1" x14ac:dyDescent="0.35">
      <c r="A1575">
        <f t="shared" si="74"/>
        <v>1030711</v>
      </c>
      <c r="B1575" s="6" t="s">
        <v>1271</v>
      </c>
      <c r="C1575" s="7" t="s">
        <v>659</v>
      </c>
      <c r="D1575" s="7" t="s">
        <v>1096</v>
      </c>
      <c r="E1575" s="7" t="s">
        <v>940</v>
      </c>
      <c r="F1575" s="7" t="s">
        <v>941</v>
      </c>
      <c r="G1575" s="7" t="s">
        <v>1065</v>
      </c>
      <c r="H1575" s="7" t="s">
        <v>981</v>
      </c>
      <c r="I1575" s="6" t="s">
        <v>9</v>
      </c>
      <c r="J1575" s="1"/>
      <c r="K1575" s="1"/>
      <c r="L1575" s="1"/>
      <c r="M1575" s="1">
        <v>0</v>
      </c>
      <c r="N1575" s="1">
        <v>12000</v>
      </c>
      <c r="O1575" s="1">
        <v>12000</v>
      </c>
      <c r="P1575" s="1"/>
      <c r="Q1575" s="12"/>
      <c r="R1575" s="29">
        <f t="shared" si="75"/>
        <v>12000</v>
      </c>
      <c r="S1575" t="str">
        <f t="shared" si="76"/>
        <v>Sobre ingreso</v>
      </c>
      <c r="T1575" s="10">
        <f>IFERROR(VLOOKUP(A1575,[1]!Tabla1[[#All],[Material]:[venta nueva]],38,FALSE),0)</f>
        <v>0</v>
      </c>
    </row>
    <row r="1576" spans="1:20" hidden="1" x14ac:dyDescent="0.35">
      <c r="A1576">
        <f t="shared" si="74"/>
        <v>1030735</v>
      </c>
      <c r="B1576" s="6" t="s">
        <v>1271</v>
      </c>
      <c r="C1576" s="7" t="s">
        <v>659</v>
      </c>
      <c r="D1576" s="7" t="s">
        <v>1096</v>
      </c>
      <c r="E1576" s="7" t="s">
        <v>944</v>
      </c>
      <c r="F1576" s="7" t="s">
        <v>945</v>
      </c>
      <c r="G1576" s="7" t="s">
        <v>1065</v>
      </c>
      <c r="H1576" s="7" t="s">
        <v>1053</v>
      </c>
      <c r="I1576" s="6" t="s">
        <v>8</v>
      </c>
      <c r="J1576" s="1"/>
      <c r="K1576" s="1"/>
      <c r="L1576" s="1"/>
      <c r="M1576" s="1">
        <v>0</v>
      </c>
      <c r="N1576" s="1">
        <v>57153</v>
      </c>
      <c r="O1576" s="1">
        <v>57153</v>
      </c>
      <c r="P1576" s="1">
        <v>57152.591999999997</v>
      </c>
      <c r="Q1576" s="12"/>
      <c r="R1576" s="29">
        <f t="shared" si="75"/>
        <v>0.40800000000308501</v>
      </c>
      <c r="S1576" t="str">
        <f t="shared" si="76"/>
        <v>Sobre ingreso</v>
      </c>
      <c r="T1576" s="10">
        <f>IFERROR(VLOOKUP(A1576,[1]!Tabla1[[#All],[Material]:[venta nueva]],38,FALSE),0)</f>
        <v>0</v>
      </c>
    </row>
    <row r="1577" spans="1:20" hidden="1" x14ac:dyDescent="0.35">
      <c r="A1577">
        <f t="shared" si="74"/>
        <v>1030745</v>
      </c>
      <c r="B1577" s="6" t="s">
        <v>1271</v>
      </c>
      <c r="C1577" s="7" t="s">
        <v>659</v>
      </c>
      <c r="D1577" s="7" t="s">
        <v>1096</v>
      </c>
      <c r="E1577" s="7" t="s">
        <v>954</v>
      </c>
      <c r="F1577" s="7" t="s">
        <v>955</v>
      </c>
      <c r="G1577" s="7" t="s">
        <v>1065</v>
      </c>
      <c r="H1577" s="7" t="s">
        <v>1057</v>
      </c>
      <c r="I1577" s="6" t="s">
        <v>8</v>
      </c>
      <c r="J1577" s="1"/>
      <c r="K1577" s="1"/>
      <c r="L1577" s="1"/>
      <c r="M1577" s="1">
        <v>-6072</v>
      </c>
      <c r="N1577" s="1">
        <v>10072</v>
      </c>
      <c r="O1577" s="1">
        <v>4000</v>
      </c>
      <c r="P1577" s="1"/>
      <c r="Q1577" s="12"/>
      <c r="R1577" s="29">
        <f t="shared" si="75"/>
        <v>4000</v>
      </c>
      <c r="S1577" t="str">
        <f t="shared" si="76"/>
        <v>Sobre ingreso</v>
      </c>
      <c r="T1577" s="10">
        <f>IFERROR(VLOOKUP(A1577,[1]!Tabla1[[#All],[Material]:[venta nueva]],38,FALSE),0)</f>
        <v>0</v>
      </c>
    </row>
    <row r="1578" spans="1:20" hidden="1" x14ac:dyDescent="0.35">
      <c r="A1578">
        <f t="shared" si="74"/>
        <v>1030773</v>
      </c>
      <c r="B1578" s="6" t="s">
        <v>1271</v>
      </c>
      <c r="C1578" s="7" t="s">
        <v>659</v>
      </c>
      <c r="D1578" s="7" t="s">
        <v>1096</v>
      </c>
      <c r="E1578" s="7" t="s">
        <v>960</v>
      </c>
      <c r="F1578" s="7" t="s">
        <v>961</v>
      </c>
      <c r="G1578" s="7" t="s">
        <v>1090</v>
      </c>
      <c r="H1578" s="7" t="s">
        <v>1060</v>
      </c>
      <c r="I1578" s="6" t="s">
        <v>8</v>
      </c>
      <c r="J1578" s="1"/>
      <c r="K1578" s="1"/>
      <c r="L1578" s="1"/>
      <c r="M1578" s="1">
        <v>1067</v>
      </c>
      <c r="N1578" s="1">
        <v>0</v>
      </c>
      <c r="O1578" s="1">
        <v>1067</v>
      </c>
      <c r="P1578" s="1"/>
      <c r="Q1578" s="12"/>
      <c r="R1578" s="29">
        <f t="shared" si="75"/>
        <v>1067</v>
      </c>
      <c r="S1578" t="str">
        <f t="shared" si="76"/>
        <v>Sobre ingreso</v>
      </c>
      <c r="T1578" s="10">
        <f>IFERROR(VLOOKUP(A1578,[1]!Tabla1[[#All],[Material]:[venta nueva]],38,FALSE),0)</f>
        <v>0</v>
      </c>
    </row>
    <row r="1579" spans="1:20" hidden="1" x14ac:dyDescent="0.35">
      <c r="A1579">
        <f t="shared" si="74"/>
        <v>1030773</v>
      </c>
      <c r="B1579" s="6" t="s">
        <v>1271</v>
      </c>
      <c r="C1579" s="7" t="s">
        <v>659</v>
      </c>
      <c r="D1579" s="7" t="s">
        <v>1096</v>
      </c>
      <c r="E1579" s="7" t="s">
        <v>960</v>
      </c>
      <c r="F1579" s="7" t="s">
        <v>961</v>
      </c>
      <c r="G1579" s="7" t="s">
        <v>1090</v>
      </c>
      <c r="H1579" s="7" t="s">
        <v>1060</v>
      </c>
      <c r="I1579" s="6" t="s">
        <v>10</v>
      </c>
      <c r="J1579" s="1"/>
      <c r="K1579" s="1"/>
      <c r="L1579" s="1"/>
      <c r="M1579" s="1"/>
      <c r="N1579" s="1"/>
      <c r="O1579" s="1"/>
      <c r="P1579" s="1">
        <v>84</v>
      </c>
      <c r="Q1579" s="12"/>
      <c r="R1579" s="29">
        <f t="shared" si="75"/>
        <v>-84</v>
      </c>
      <c r="S1579" t="str">
        <f t="shared" si="76"/>
        <v>Pendiente de ingreso</v>
      </c>
      <c r="T1579" s="10">
        <f>IFERROR(VLOOKUP(A1579,[1]!Tabla1[[#All],[Material]:[venta nueva]],38,FALSE),0)</f>
        <v>0</v>
      </c>
    </row>
    <row r="1580" spans="1:20" hidden="1" x14ac:dyDescent="0.35">
      <c r="A1580">
        <f t="shared" si="74"/>
        <v>1030783</v>
      </c>
      <c r="B1580" s="6" t="s">
        <v>1271</v>
      </c>
      <c r="C1580" s="7" t="s">
        <v>659</v>
      </c>
      <c r="D1580" s="7" t="s">
        <v>1096</v>
      </c>
      <c r="E1580" s="7" t="s">
        <v>966</v>
      </c>
      <c r="F1580" s="7" t="s">
        <v>967</v>
      </c>
      <c r="G1580" s="7" t="s">
        <v>1091</v>
      </c>
      <c r="H1580" s="7" t="s">
        <v>1054</v>
      </c>
      <c r="I1580" s="6" t="s">
        <v>8</v>
      </c>
      <c r="J1580" s="1"/>
      <c r="K1580" s="1"/>
      <c r="L1580" s="1"/>
      <c r="M1580" s="1">
        <v>-999</v>
      </c>
      <c r="N1580" s="1">
        <v>999</v>
      </c>
      <c r="O1580" s="1">
        <v>0</v>
      </c>
      <c r="P1580" s="1"/>
      <c r="Q1580" s="12"/>
      <c r="R1580" s="29">
        <f t="shared" si="75"/>
        <v>0</v>
      </c>
      <c r="S1580" t="str">
        <f t="shared" si="76"/>
        <v>OK</v>
      </c>
      <c r="T1580" s="10">
        <f>IFERROR(VLOOKUP(A1580,[1]!Tabla1[[#All],[Material]:[venta nueva]],38,FALSE),0)</f>
        <v>0</v>
      </c>
    </row>
    <row r="1581" spans="1:20" hidden="1" x14ac:dyDescent="0.35">
      <c r="A1581">
        <f t="shared" si="74"/>
        <v>1030785</v>
      </c>
      <c r="B1581" s="6" t="s">
        <v>1271</v>
      </c>
      <c r="C1581" s="7" t="s">
        <v>659</v>
      </c>
      <c r="D1581" s="7" t="s">
        <v>1096</v>
      </c>
      <c r="E1581" s="7" t="s">
        <v>970</v>
      </c>
      <c r="F1581" s="7" t="s">
        <v>971</v>
      </c>
      <c r="G1581" s="7" t="s">
        <v>1091</v>
      </c>
      <c r="H1581" s="7" t="s">
        <v>1054</v>
      </c>
      <c r="I1581" s="6" t="s">
        <v>8</v>
      </c>
      <c r="J1581" s="1"/>
      <c r="K1581" s="1"/>
      <c r="L1581" s="1"/>
      <c r="M1581" s="1">
        <v>-436</v>
      </c>
      <c r="N1581" s="1">
        <v>436</v>
      </c>
      <c r="O1581" s="1">
        <v>0</v>
      </c>
      <c r="P1581" s="1"/>
      <c r="Q1581" s="12"/>
      <c r="R1581" s="29">
        <f t="shared" si="75"/>
        <v>0</v>
      </c>
      <c r="S1581" t="str">
        <f t="shared" si="76"/>
        <v>OK</v>
      </c>
      <c r="T1581" s="10">
        <f>IFERROR(VLOOKUP(A1581,[1]!Tabla1[[#All],[Material]:[venta nueva]],38,FALSE),0)</f>
        <v>0</v>
      </c>
    </row>
    <row r="1582" spans="1:20" hidden="1" x14ac:dyDescent="0.35">
      <c r="A1582">
        <f t="shared" si="74"/>
        <v>1030791</v>
      </c>
      <c r="B1582" s="6" t="s">
        <v>1271</v>
      </c>
      <c r="C1582" s="7" t="s">
        <v>659</v>
      </c>
      <c r="D1582" s="7" t="s">
        <v>1096</v>
      </c>
      <c r="E1582" s="7" t="s">
        <v>1272</v>
      </c>
      <c r="F1582" s="7" t="s">
        <v>1273</v>
      </c>
      <c r="G1582" s="7" t="s">
        <v>1089</v>
      </c>
      <c r="H1582" s="7" t="s">
        <v>1049</v>
      </c>
      <c r="I1582" s="6" t="s">
        <v>14</v>
      </c>
      <c r="J1582" s="1"/>
      <c r="K1582" s="1"/>
      <c r="L1582" s="1"/>
      <c r="M1582" s="1">
        <v>0</v>
      </c>
      <c r="N1582" s="1">
        <v>1000</v>
      </c>
      <c r="O1582" s="1">
        <v>1000</v>
      </c>
      <c r="P1582" s="1"/>
      <c r="Q1582" s="12"/>
      <c r="R1582" s="29">
        <f t="shared" si="75"/>
        <v>1000</v>
      </c>
      <c r="S1582" t="str">
        <f t="shared" si="76"/>
        <v>Sobre ingreso</v>
      </c>
      <c r="T1582" s="10">
        <f>IFERROR(VLOOKUP(A1582,[1]!Tabla1[[#All],[Material]:[venta nueva]],38,FALSE),0)</f>
        <v>0</v>
      </c>
    </row>
    <row r="1583" spans="1:20" hidden="1" x14ac:dyDescent="0.35">
      <c r="A1583">
        <f t="shared" si="74"/>
        <v>1030792</v>
      </c>
      <c r="B1583" s="6" t="s">
        <v>1271</v>
      </c>
      <c r="C1583" s="7" t="s">
        <v>659</v>
      </c>
      <c r="D1583" s="7" t="s">
        <v>1096</v>
      </c>
      <c r="E1583" s="7" t="s">
        <v>974</v>
      </c>
      <c r="F1583" s="7" t="s">
        <v>975</v>
      </c>
      <c r="G1583" s="7" t="s">
        <v>1090</v>
      </c>
      <c r="H1583" s="7" t="s">
        <v>1060</v>
      </c>
      <c r="I1583" s="6" t="s">
        <v>10</v>
      </c>
      <c r="J1583" s="1"/>
      <c r="K1583" s="1"/>
      <c r="L1583" s="1"/>
      <c r="M1583" s="1">
        <v>0</v>
      </c>
      <c r="N1583" s="1">
        <v>89606</v>
      </c>
      <c r="O1583" s="1">
        <v>89606</v>
      </c>
      <c r="P1583" s="1">
        <v>96000</v>
      </c>
      <c r="Q1583" s="12"/>
      <c r="R1583" s="29">
        <f t="shared" si="75"/>
        <v>-6394</v>
      </c>
      <c r="S1583" t="str">
        <f t="shared" si="76"/>
        <v>Pendiente de ingreso</v>
      </c>
      <c r="T1583" s="10">
        <f>IFERROR(VLOOKUP(A1583,[1]!Tabla1[[#All],[Material]:[venta nueva]],38,FALSE),0)</f>
        <v>0</v>
      </c>
    </row>
    <row r="1584" spans="1:20" hidden="1" x14ac:dyDescent="0.35">
      <c r="A1584">
        <f t="shared" si="74"/>
        <v>1030224</v>
      </c>
      <c r="B1584" s="6" t="s">
        <v>1271</v>
      </c>
      <c r="C1584" s="7" t="s">
        <v>659</v>
      </c>
      <c r="D1584" s="7" t="s">
        <v>1097</v>
      </c>
      <c r="E1584" s="7" t="s">
        <v>856</v>
      </c>
      <c r="F1584" s="7" t="s">
        <v>857</v>
      </c>
      <c r="G1584" s="7" t="s">
        <v>1089</v>
      </c>
      <c r="H1584" s="7" t="s">
        <v>1049</v>
      </c>
      <c r="I1584" s="6" t="s">
        <v>9</v>
      </c>
      <c r="J1584" s="1"/>
      <c r="K1584" s="1"/>
      <c r="L1584" s="1"/>
      <c r="M1584" s="1"/>
      <c r="N1584" s="1"/>
      <c r="O1584" s="1"/>
      <c r="P1584" s="1"/>
      <c r="Q1584" s="12">
        <v>69540</v>
      </c>
      <c r="R1584" s="29">
        <f t="shared" si="75"/>
        <v>0</v>
      </c>
      <c r="S1584" t="str">
        <f t="shared" si="76"/>
        <v>OK</v>
      </c>
      <c r="T1584" s="10">
        <f>IFERROR(VLOOKUP(A1584,[1]!Tabla1[[#All],[Material]:[venta nueva]],38,FALSE),0)</f>
        <v>0</v>
      </c>
    </row>
    <row r="1585" spans="1:20" hidden="1" x14ac:dyDescent="0.35">
      <c r="A1585">
        <f t="shared" si="74"/>
        <v>1030228</v>
      </c>
      <c r="B1585" s="6" t="s">
        <v>1271</v>
      </c>
      <c r="C1585" s="7" t="s">
        <v>659</v>
      </c>
      <c r="D1585" s="7" t="s">
        <v>1097</v>
      </c>
      <c r="E1585" s="7" t="s">
        <v>1139</v>
      </c>
      <c r="F1585" s="7" t="s">
        <v>1140</v>
      </c>
      <c r="G1585" s="7" t="s">
        <v>1093</v>
      </c>
      <c r="H1585" s="7" t="s">
        <v>1059</v>
      </c>
      <c r="I1585" s="6" t="s">
        <v>8</v>
      </c>
      <c r="J1585" s="1"/>
      <c r="K1585" s="1"/>
      <c r="L1585" s="1"/>
      <c r="M1585" s="1"/>
      <c r="N1585" s="1"/>
      <c r="O1585" s="1"/>
      <c r="P1585" s="1"/>
      <c r="Q1585" s="12">
        <v>23998</v>
      </c>
      <c r="R1585" s="29">
        <f t="shared" si="75"/>
        <v>0</v>
      </c>
      <c r="S1585" t="str">
        <f t="shared" si="76"/>
        <v>OK</v>
      </c>
      <c r="T1585" s="10">
        <f>IFERROR(VLOOKUP(A1585,[1]!Tabla1[[#All],[Material]:[venta nueva]],38,FALSE),0)</f>
        <v>0</v>
      </c>
    </row>
    <row r="1586" spans="1:20" hidden="1" x14ac:dyDescent="0.35">
      <c r="A1586">
        <f t="shared" si="74"/>
        <v>1030239</v>
      </c>
      <c r="B1586" s="6" t="s">
        <v>1271</v>
      </c>
      <c r="C1586" s="7" t="s">
        <v>659</v>
      </c>
      <c r="D1586" s="7" t="s">
        <v>1097</v>
      </c>
      <c r="E1586" s="7" t="s">
        <v>860</v>
      </c>
      <c r="F1586" s="7" t="s">
        <v>861</v>
      </c>
      <c r="G1586" s="7" t="s">
        <v>1068</v>
      </c>
      <c r="H1586" s="7" t="s">
        <v>1051</v>
      </c>
      <c r="I1586" s="6" t="s">
        <v>8</v>
      </c>
      <c r="J1586" s="1"/>
      <c r="K1586" s="1"/>
      <c r="L1586" s="1"/>
      <c r="M1586" s="1"/>
      <c r="N1586" s="1"/>
      <c r="O1586" s="1"/>
      <c r="P1586" s="1"/>
      <c r="Q1586" s="12">
        <v>20708</v>
      </c>
      <c r="R1586" s="29">
        <f t="shared" si="75"/>
        <v>0</v>
      </c>
      <c r="S1586" t="str">
        <f t="shared" si="76"/>
        <v>OK</v>
      </c>
      <c r="T1586" s="10">
        <f>IFERROR(VLOOKUP(A1586,[1]!Tabla1[[#All],[Material]:[venta nueva]],38,FALSE),0)</f>
        <v>0</v>
      </c>
    </row>
    <row r="1587" spans="1:20" hidden="1" x14ac:dyDescent="0.35">
      <c r="A1587">
        <f t="shared" si="74"/>
        <v>1030265</v>
      </c>
      <c r="B1587" s="6" t="s">
        <v>1271</v>
      </c>
      <c r="C1587" s="7" t="s">
        <v>659</v>
      </c>
      <c r="D1587" s="7" t="s">
        <v>1097</v>
      </c>
      <c r="E1587" s="7" t="s">
        <v>862</v>
      </c>
      <c r="F1587" s="7" t="s">
        <v>863</v>
      </c>
      <c r="G1587" s="7" t="s">
        <v>1090</v>
      </c>
      <c r="H1587" s="7" t="s">
        <v>1052</v>
      </c>
      <c r="I1587" s="6" t="s">
        <v>9</v>
      </c>
      <c r="J1587" s="1"/>
      <c r="K1587" s="1"/>
      <c r="L1587" s="1"/>
      <c r="M1587" s="1"/>
      <c r="N1587" s="1"/>
      <c r="O1587" s="1"/>
      <c r="P1587" s="1"/>
      <c r="Q1587" s="12">
        <v>61199</v>
      </c>
      <c r="R1587" s="29">
        <f t="shared" si="75"/>
        <v>0</v>
      </c>
      <c r="S1587" t="str">
        <f t="shared" si="76"/>
        <v>OK</v>
      </c>
      <c r="T1587" s="10">
        <f>IFERROR(VLOOKUP(A1587,[1]!Tabla1[[#All],[Material]:[venta nueva]],38,FALSE),0)</f>
        <v>0</v>
      </c>
    </row>
    <row r="1588" spans="1:20" hidden="1" x14ac:dyDescent="0.35">
      <c r="A1588">
        <f t="shared" si="74"/>
        <v>1030321</v>
      </c>
      <c r="B1588" s="6" t="s">
        <v>1271</v>
      </c>
      <c r="C1588" s="7" t="s">
        <v>659</v>
      </c>
      <c r="D1588" s="7" t="s">
        <v>1097</v>
      </c>
      <c r="E1588" s="7" t="s">
        <v>866</v>
      </c>
      <c r="F1588" s="7" t="s">
        <v>867</v>
      </c>
      <c r="G1588" s="7" t="s">
        <v>1091</v>
      </c>
      <c r="H1588" s="7" t="s">
        <v>1054</v>
      </c>
      <c r="I1588" s="6" t="s">
        <v>8</v>
      </c>
      <c r="J1588" s="1"/>
      <c r="K1588" s="1"/>
      <c r="L1588" s="1"/>
      <c r="M1588" s="1"/>
      <c r="N1588" s="1"/>
      <c r="O1588" s="1"/>
      <c r="P1588" s="1"/>
      <c r="Q1588" s="12">
        <v>1781</v>
      </c>
      <c r="R1588" s="29">
        <f t="shared" si="75"/>
        <v>0</v>
      </c>
      <c r="S1588" t="str">
        <f t="shared" si="76"/>
        <v>OK</v>
      </c>
      <c r="T1588" s="10">
        <f>IFERROR(VLOOKUP(A1588,[1]!Tabla1[[#All],[Material]:[venta nueva]],38,FALSE),0)</f>
        <v>0</v>
      </c>
    </row>
    <row r="1589" spans="1:20" hidden="1" x14ac:dyDescent="0.35">
      <c r="A1589">
        <f t="shared" si="74"/>
        <v>1030332</v>
      </c>
      <c r="B1589" s="6" t="s">
        <v>1271</v>
      </c>
      <c r="C1589" s="7" t="s">
        <v>659</v>
      </c>
      <c r="D1589" s="7" t="s">
        <v>1097</v>
      </c>
      <c r="E1589" s="7" t="s">
        <v>871</v>
      </c>
      <c r="F1589" s="7" t="s">
        <v>872</v>
      </c>
      <c r="G1589" s="7" t="s">
        <v>1068</v>
      </c>
      <c r="H1589" s="7" t="s">
        <v>994</v>
      </c>
      <c r="I1589" s="6" t="s">
        <v>9</v>
      </c>
      <c r="J1589" s="1"/>
      <c r="K1589" s="1"/>
      <c r="L1589" s="1"/>
      <c r="M1589" s="1"/>
      <c r="N1589" s="1"/>
      <c r="O1589" s="1"/>
      <c r="P1589" s="1"/>
      <c r="Q1589" s="12">
        <v>144004</v>
      </c>
      <c r="R1589" s="29">
        <f t="shared" si="75"/>
        <v>0</v>
      </c>
      <c r="S1589" t="str">
        <f t="shared" si="76"/>
        <v>OK</v>
      </c>
      <c r="T1589" s="10">
        <f>IFERROR(VLOOKUP(A1589,[1]!Tabla1[[#All],[Material]:[venta nueva]],38,FALSE),0)</f>
        <v>0</v>
      </c>
    </row>
    <row r="1590" spans="1:20" hidden="1" x14ac:dyDescent="0.35">
      <c r="A1590">
        <f t="shared" si="74"/>
        <v>1030337</v>
      </c>
      <c r="B1590" s="6" t="s">
        <v>1271</v>
      </c>
      <c r="C1590" s="7" t="s">
        <v>659</v>
      </c>
      <c r="D1590" s="7" t="s">
        <v>1097</v>
      </c>
      <c r="E1590" s="7" t="s">
        <v>873</v>
      </c>
      <c r="F1590" s="7" t="s">
        <v>874</v>
      </c>
      <c r="G1590" s="7" t="s">
        <v>1090</v>
      </c>
      <c r="H1590" s="7" t="s">
        <v>1052</v>
      </c>
      <c r="I1590" s="6" t="s">
        <v>10</v>
      </c>
      <c r="J1590" s="1"/>
      <c r="K1590" s="1"/>
      <c r="L1590" s="1"/>
      <c r="M1590" s="1"/>
      <c r="N1590" s="1"/>
      <c r="O1590" s="1"/>
      <c r="P1590" s="1"/>
      <c r="Q1590" s="12">
        <v>361314</v>
      </c>
      <c r="R1590" s="29">
        <f t="shared" si="75"/>
        <v>0</v>
      </c>
      <c r="S1590" t="str">
        <f t="shared" si="76"/>
        <v>OK</v>
      </c>
      <c r="T1590" s="10">
        <f>IFERROR(VLOOKUP(A1590,[1]!Tabla1[[#All],[Material]:[venta nueva]],38,FALSE),0)</f>
        <v>0</v>
      </c>
    </row>
    <row r="1591" spans="1:20" hidden="1" x14ac:dyDescent="0.35">
      <c r="A1591">
        <f t="shared" si="74"/>
        <v>1030355</v>
      </c>
      <c r="B1591" s="6" t="s">
        <v>1271</v>
      </c>
      <c r="C1591" s="7" t="s">
        <v>659</v>
      </c>
      <c r="D1591" s="7" t="s">
        <v>1097</v>
      </c>
      <c r="E1591" s="7" t="s">
        <v>875</v>
      </c>
      <c r="F1591" s="7" t="s">
        <v>876</v>
      </c>
      <c r="G1591" s="7" t="s">
        <v>1092</v>
      </c>
      <c r="H1591" s="7" t="s">
        <v>1055</v>
      </c>
      <c r="I1591" s="6" t="s">
        <v>9</v>
      </c>
      <c r="J1591" s="1"/>
      <c r="K1591" s="1"/>
      <c r="L1591" s="1"/>
      <c r="M1591" s="1"/>
      <c r="N1591" s="1"/>
      <c r="O1591" s="1"/>
      <c r="P1591" s="1"/>
      <c r="Q1591" s="12">
        <v>69002</v>
      </c>
      <c r="R1591" s="29">
        <f t="shared" si="75"/>
        <v>0</v>
      </c>
      <c r="S1591" t="str">
        <f t="shared" si="76"/>
        <v>OK</v>
      </c>
      <c r="T1591" s="10">
        <f>IFERROR(VLOOKUP(A1591,[1]!Tabla1[[#All],[Material]:[venta nueva]],38,FALSE),0)</f>
        <v>0</v>
      </c>
    </row>
    <row r="1592" spans="1:20" hidden="1" x14ac:dyDescent="0.35">
      <c r="A1592">
        <f t="shared" si="74"/>
        <v>1030370</v>
      </c>
      <c r="B1592" s="6" t="s">
        <v>1271</v>
      </c>
      <c r="C1592" s="7" t="s">
        <v>659</v>
      </c>
      <c r="D1592" s="7" t="s">
        <v>1097</v>
      </c>
      <c r="E1592" s="7" t="s">
        <v>881</v>
      </c>
      <c r="F1592" s="7" t="s">
        <v>882</v>
      </c>
      <c r="G1592" s="7" t="s">
        <v>1081</v>
      </c>
      <c r="H1592" s="7" t="s">
        <v>1056</v>
      </c>
      <c r="I1592" s="6" t="s">
        <v>8</v>
      </c>
      <c r="J1592" s="1"/>
      <c r="K1592" s="1"/>
      <c r="L1592" s="1"/>
      <c r="M1592" s="1"/>
      <c r="N1592" s="1"/>
      <c r="O1592" s="1"/>
      <c r="P1592" s="1"/>
      <c r="Q1592" s="12">
        <v>13802</v>
      </c>
      <c r="R1592" s="29">
        <f t="shared" si="75"/>
        <v>0</v>
      </c>
      <c r="S1592" t="str">
        <f t="shared" si="76"/>
        <v>OK</v>
      </c>
      <c r="T1592" s="10">
        <f>IFERROR(VLOOKUP(A1592,[1]!Tabla1[[#All],[Material]:[venta nueva]],38,FALSE),0)</f>
        <v>0</v>
      </c>
    </row>
    <row r="1593" spans="1:20" hidden="1" x14ac:dyDescent="0.35">
      <c r="A1593">
        <f t="shared" si="74"/>
        <v>1030376</v>
      </c>
      <c r="B1593" s="6" t="s">
        <v>1271</v>
      </c>
      <c r="C1593" s="7" t="s">
        <v>659</v>
      </c>
      <c r="D1593" s="7" t="s">
        <v>1097</v>
      </c>
      <c r="E1593" s="7" t="s">
        <v>883</v>
      </c>
      <c r="F1593" s="7" t="s">
        <v>884</v>
      </c>
      <c r="G1593" s="7" t="s">
        <v>1091</v>
      </c>
      <c r="H1593" s="7" t="s">
        <v>1054</v>
      </c>
      <c r="I1593" s="6" t="s">
        <v>8</v>
      </c>
      <c r="J1593" s="1"/>
      <c r="K1593" s="1"/>
      <c r="L1593" s="1"/>
      <c r="M1593" s="1"/>
      <c r="N1593" s="1"/>
      <c r="O1593" s="1"/>
      <c r="P1593" s="1"/>
      <c r="Q1593" s="12">
        <v>2116</v>
      </c>
      <c r="R1593" s="29">
        <f t="shared" si="75"/>
        <v>0</v>
      </c>
      <c r="S1593" t="str">
        <f t="shared" si="76"/>
        <v>OK</v>
      </c>
      <c r="T1593" s="10">
        <f>IFERROR(VLOOKUP(A1593,[1]!Tabla1[[#All],[Material]:[venta nueva]],38,FALSE),0)</f>
        <v>0</v>
      </c>
    </row>
    <row r="1594" spans="1:20" hidden="1" x14ac:dyDescent="0.35">
      <c r="A1594">
        <f t="shared" si="74"/>
        <v>1030379</v>
      </c>
      <c r="B1594" s="6" t="s">
        <v>1271</v>
      </c>
      <c r="C1594" s="7" t="s">
        <v>659</v>
      </c>
      <c r="D1594" s="7" t="s">
        <v>1097</v>
      </c>
      <c r="E1594" s="7" t="s">
        <v>887</v>
      </c>
      <c r="F1594" s="7" t="s">
        <v>888</v>
      </c>
      <c r="G1594" s="7" t="s">
        <v>1090</v>
      </c>
      <c r="H1594" s="7" t="s">
        <v>1052</v>
      </c>
      <c r="I1594" s="6" t="s">
        <v>8</v>
      </c>
      <c r="J1594" s="1"/>
      <c r="K1594" s="1"/>
      <c r="L1594" s="1"/>
      <c r="M1594" s="1"/>
      <c r="N1594" s="1"/>
      <c r="O1594" s="1"/>
      <c r="P1594" s="1"/>
      <c r="Q1594" s="12">
        <v>369036</v>
      </c>
      <c r="R1594" s="29">
        <f t="shared" si="75"/>
        <v>0</v>
      </c>
      <c r="S1594" t="str">
        <f t="shared" si="76"/>
        <v>OK</v>
      </c>
      <c r="T1594" s="10">
        <f>IFERROR(VLOOKUP(A1594,[1]!Tabla1[[#All],[Material]:[venta nueva]],38,FALSE),0)</f>
        <v>0</v>
      </c>
    </row>
    <row r="1595" spans="1:20" hidden="1" x14ac:dyDescent="0.35">
      <c r="A1595">
        <f t="shared" si="74"/>
        <v>1030388</v>
      </c>
      <c r="B1595" s="6" t="s">
        <v>1271</v>
      </c>
      <c r="C1595" s="7" t="s">
        <v>659</v>
      </c>
      <c r="D1595" s="7" t="s">
        <v>1097</v>
      </c>
      <c r="E1595" s="7" t="s">
        <v>889</v>
      </c>
      <c r="F1595" s="7" t="s">
        <v>890</v>
      </c>
      <c r="G1595" s="7" t="s">
        <v>1072</v>
      </c>
      <c r="H1595" s="7" t="s">
        <v>993</v>
      </c>
      <c r="I1595" s="6" t="s">
        <v>14</v>
      </c>
      <c r="J1595" s="1"/>
      <c r="K1595" s="1"/>
      <c r="L1595" s="1"/>
      <c r="M1595" s="1"/>
      <c r="N1595" s="1"/>
      <c r="O1595" s="1"/>
      <c r="P1595" s="1"/>
      <c r="Q1595" s="12">
        <v>13151</v>
      </c>
      <c r="R1595" s="29">
        <f t="shared" si="75"/>
        <v>0</v>
      </c>
      <c r="S1595" t="str">
        <f t="shared" si="76"/>
        <v>OK</v>
      </c>
      <c r="T1595" s="10">
        <f>IFERROR(VLOOKUP(A1595,[1]!Tabla1[[#All],[Material]:[venta nueva]],38,FALSE),0)</f>
        <v>0</v>
      </c>
    </row>
    <row r="1596" spans="1:20" hidden="1" x14ac:dyDescent="0.35">
      <c r="A1596">
        <f t="shared" si="74"/>
        <v>1030424</v>
      </c>
      <c r="B1596" s="6" t="s">
        <v>1271</v>
      </c>
      <c r="C1596" s="7" t="s">
        <v>659</v>
      </c>
      <c r="D1596" s="7" t="s">
        <v>1097</v>
      </c>
      <c r="E1596" s="7" t="s">
        <v>897</v>
      </c>
      <c r="F1596" s="7" t="s">
        <v>898</v>
      </c>
      <c r="G1596" s="7" t="s">
        <v>1090</v>
      </c>
      <c r="H1596" s="7" t="s">
        <v>1058</v>
      </c>
      <c r="I1596" s="6" t="s">
        <v>8</v>
      </c>
      <c r="J1596" s="1"/>
      <c r="K1596" s="1"/>
      <c r="L1596" s="1"/>
      <c r="M1596" s="1"/>
      <c r="N1596" s="1"/>
      <c r="O1596" s="1"/>
      <c r="P1596" s="1"/>
      <c r="Q1596" s="12">
        <v>64006</v>
      </c>
      <c r="R1596" s="29">
        <f t="shared" si="75"/>
        <v>0</v>
      </c>
      <c r="S1596" t="str">
        <f t="shared" si="76"/>
        <v>OK</v>
      </c>
      <c r="T1596" s="10">
        <f>IFERROR(VLOOKUP(A1596,[1]!Tabla1[[#All],[Material]:[venta nueva]],38,FALSE),0)</f>
        <v>0</v>
      </c>
    </row>
    <row r="1597" spans="1:20" hidden="1" x14ac:dyDescent="0.35">
      <c r="A1597">
        <f t="shared" si="74"/>
        <v>1030452</v>
      </c>
      <c r="B1597" s="6" t="s">
        <v>1271</v>
      </c>
      <c r="C1597" s="7" t="s">
        <v>659</v>
      </c>
      <c r="D1597" s="7" t="s">
        <v>1097</v>
      </c>
      <c r="E1597" s="7" t="s">
        <v>899</v>
      </c>
      <c r="F1597" s="7" t="s">
        <v>900</v>
      </c>
      <c r="G1597" s="7" t="s">
        <v>1090</v>
      </c>
      <c r="H1597" s="7" t="s">
        <v>1052</v>
      </c>
      <c r="I1597" s="6" t="s">
        <v>8</v>
      </c>
      <c r="J1597" s="1"/>
      <c r="K1597" s="1"/>
      <c r="L1597" s="1"/>
      <c r="M1597" s="1"/>
      <c r="N1597" s="1"/>
      <c r="O1597" s="1"/>
      <c r="P1597" s="1"/>
      <c r="Q1597" s="12">
        <v>17982</v>
      </c>
      <c r="R1597" s="29">
        <f t="shared" si="75"/>
        <v>0</v>
      </c>
      <c r="S1597" t="str">
        <f t="shared" si="76"/>
        <v>OK</v>
      </c>
      <c r="T1597" s="10">
        <f>IFERROR(VLOOKUP(A1597,[1]!Tabla1[[#All],[Material]:[venta nueva]],38,FALSE),0)</f>
        <v>0</v>
      </c>
    </row>
    <row r="1598" spans="1:20" hidden="1" x14ac:dyDescent="0.35">
      <c r="A1598">
        <f t="shared" si="74"/>
        <v>1030498</v>
      </c>
      <c r="B1598" s="6" t="s">
        <v>1271</v>
      </c>
      <c r="C1598" s="7" t="s">
        <v>659</v>
      </c>
      <c r="D1598" s="7" t="s">
        <v>1097</v>
      </c>
      <c r="E1598" s="7" t="s">
        <v>905</v>
      </c>
      <c r="F1598" s="7" t="s">
        <v>906</v>
      </c>
      <c r="G1598" s="7" t="s">
        <v>1065</v>
      </c>
      <c r="H1598" s="7" t="s">
        <v>981</v>
      </c>
      <c r="I1598" s="6" t="s">
        <v>9</v>
      </c>
      <c r="J1598" s="1"/>
      <c r="K1598" s="1"/>
      <c r="L1598" s="1"/>
      <c r="M1598" s="1"/>
      <c r="N1598" s="1"/>
      <c r="O1598" s="1"/>
      <c r="P1598" s="1"/>
      <c r="Q1598" s="12">
        <v>2043</v>
      </c>
      <c r="R1598" s="29">
        <f t="shared" si="75"/>
        <v>0</v>
      </c>
      <c r="S1598" t="str">
        <f t="shared" si="76"/>
        <v>OK</v>
      </c>
      <c r="T1598" s="10">
        <f>IFERROR(VLOOKUP(A1598,[1]!Tabla1[[#All],[Material]:[venta nueva]],38,FALSE),0)</f>
        <v>0</v>
      </c>
    </row>
    <row r="1599" spans="1:20" hidden="1" x14ac:dyDescent="0.35">
      <c r="A1599">
        <f t="shared" si="74"/>
        <v>1030505</v>
      </c>
      <c r="B1599" s="6" t="s">
        <v>1271</v>
      </c>
      <c r="C1599" s="7" t="s">
        <v>659</v>
      </c>
      <c r="D1599" s="7" t="s">
        <v>1097</v>
      </c>
      <c r="E1599" s="7" t="s">
        <v>907</v>
      </c>
      <c r="F1599" s="7" t="s">
        <v>908</v>
      </c>
      <c r="G1599" s="7" t="s">
        <v>1090</v>
      </c>
      <c r="H1599" s="7" t="s">
        <v>1060</v>
      </c>
      <c r="I1599" s="6" t="s">
        <v>8</v>
      </c>
      <c r="J1599" s="1"/>
      <c r="K1599" s="1"/>
      <c r="L1599" s="1"/>
      <c r="M1599" s="1"/>
      <c r="N1599" s="1"/>
      <c r="O1599" s="1"/>
      <c r="P1599" s="1"/>
      <c r="Q1599" s="12">
        <v>15997</v>
      </c>
      <c r="R1599" s="29">
        <f t="shared" si="75"/>
        <v>0</v>
      </c>
      <c r="S1599" t="str">
        <f t="shared" si="76"/>
        <v>OK</v>
      </c>
      <c r="T1599" s="10">
        <f>IFERROR(VLOOKUP(A1599,[1]!Tabla1[[#All],[Material]:[venta nueva]],38,FALSE),0)</f>
        <v>0</v>
      </c>
    </row>
    <row r="1600" spans="1:20" hidden="1" x14ac:dyDescent="0.35">
      <c r="A1600">
        <f t="shared" si="74"/>
        <v>1030545</v>
      </c>
      <c r="B1600" s="6" t="s">
        <v>1271</v>
      </c>
      <c r="C1600" s="7" t="s">
        <v>659</v>
      </c>
      <c r="D1600" s="7" t="s">
        <v>1097</v>
      </c>
      <c r="E1600" s="7" t="s">
        <v>917</v>
      </c>
      <c r="F1600" s="7" t="s">
        <v>918</v>
      </c>
      <c r="G1600" s="7" t="s">
        <v>1093</v>
      </c>
      <c r="H1600" s="7" t="s">
        <v>1059</v>
      </c>
      <c r="I1600" s="6" t="s">
        <v>9</v>
      </c>
      <c r="J1600" s="1"/>
      <c r="K1600" s="1"/>
      <c r="L1600" s="1"/>
      <c r="M1600" s="1"/>
      <c r="N1600" s="1"/>
      <c r="O1600" s="1"/>
      <c r="P1600" s="1"/>
      <c r="Q1600" s="12">
        <v>47997</v>
      </c>
      <c r="R1600" s="29">
        <f t="shared" si="75"/>
        <v>0</v>
      </c>
      <c r="S1600" t="str">
        <f t="shared" si="76"/>
        <v>OK</v>
      </c>
      <c r="T1600" s="10">
        <f>IFERROR(VLOOKUP(A1600,[1]!Tabla1[[#All],[Material]:[venta nueva]],38,FALSE),0)</f>
        <v>0</v>
      </c>
    </row>
    <row r="1601" spans="1:20" hidden="1" x14ac:dyDescent="0.35">
      <c r="A1601">
        <f t="shared" si="74"/>
        <v>1030566</v>
      </c>
      <c r="B1601" s="6" t="s">
        <v>1271</v>
      </c>
      <c r="C1601" s="7" t="s">
        <v>659</v>
      </c>
      <c r="D1601" s="7" t="s">
        <v>1097</v>
      </c>
      <c r="E1601" s="7" t="s">
        <v>921</v>
      </c>
      <c r="F1601" s="7" t="s">
        <v>922</v>
      </c>
      <c r="G1601" s="7" t="s">
        <v>1068</v>
      </c>
      <c r="H1601" s="7" t="s">
        <v>1051</v>
      </c>
      <c r="I1601" s="6" t="s">
        <v>14</v>
      </c>
      <c r="J1601" s="1"/>
      <c r="K1601" s="1"/>
      <c r="L1601" s="1"/>
      <c r="M1601" s="1"/>
      <c r="N1601" s="1"/>
      <c r="O1601" s="1"/>
      <c r="P1601" s="1"/>
      <c r="Q1601" s="12">
        <v>14789</v>
      </c>
      <c r="R1601" s="29">
        <f t="shared" si="75"/>
        <v>0</v>
      </c>
      <c r="S1601" t="str">
        <f t="shared" si="76"/>
        <v>OK</v>
      </c>
      <c r="T1601" s="10">
        <f>IFERROR(VLOOKUP(A1601,[1]!Tabla1[[#All],[Material]:[venta nueva]],38,FALSE),0)</f>
        <v>0</v>
      </c>
    </row>
    <row r="1602" spans="1:20" hidden="1" x14ac:dyDescent="0.35">
      <c r="A1602">
        <f t="shared" si="74"/>
        <v>1030658</v>
      </c>
      <c r="B1602" s="6" t="s">
        <v>1271</v>
      </c>
      <c r="C1602" s="7" t="s">
        <v>659</v>
      </c>
      <c r="D1602" s="7" t="s">
        <v>1097</v>
      </c>
      <c r="E1602" s="7" t="s">
        <v>925</v>
      </c>
      <c r="F1602" s="7" t="s">
        <v>926</v>
      </c>
      <c r="G1602" s="7" t="s">
        <v>1093</v>
      </c>
      <c r="H1602" s="7" t="s">
        <v>1059</v>
      </c>
      <c r="I1602" s="6" t="s">
        <v>10</v>
      </c>
      <c r="J1602" s="1"/>
      <c r="K1602" s="1"/>
      <c r="L1602" s="1"/>
      <c r="M1602" s="1"/>
      <c r="N1602" s="1"/>
      <c r="O1602" s="1"/>
      <c r="P1602" s="1"/>
      <c r="Q1602" s="12">
        <v>62743</v>
      </c>
      <c r="R1602" s="29">
        <f t="shared" si="75"/>
        <v>0</v>
      </c>
      <c r="S1602" t="str">
        <f t="shared" si="76"/>
        <v>OK</v>
      </c>
      <c r="T1602" s="10">
        <f>IFERROR(VLOOKUP(A1602,[1]!Tabla1[[#All],[Material]:[venta nueva]],38,FALSE),0)</f>
        <v>0</v>
      </c>
    </row>
    <row r="1603" spans="1:20" hidden="1" x14ac:dyDescent="0.35">
      <c r="A1603">
        <f t="shared" si="74"/>
        <v>1030670</v>
      </c>
      <c r="B1603" s="6" t="s">
        <v>1271</v>
      </c>
      <c r="C1603" s="7" t="s">
        <v>659</v>
      </c>
      <c r="D1603" s="7" t="s">
        <v>1097</v>
      </c>
      <c r="E1603" s="7" t="s">
        <v>927</v>
      </c>
      <c r="F1603" s="7" t="s">
        <v>928</v>
      </c>
      <c r="G1603" s="7" t="s">
        <v>1090</v>
      </c>
      <c r="H1603" s="7" t="s">
        <v>1052</v>
      </c>
      <c r="I1603" s="6" t="s">
        <v>9</v>
      </c>
      <c r="J1603" s="1"/>
      <c r="K1603" s="1"/>
      <c r="L1603" s="1"/>
      <c r="M1603" s="1"/>
      <c r="N1603" s="1"/>
      <c r="O1603" s="1"/>
      <c r="P1603" s="1"/>
      <c r="Q1603" s="12">
        <v>119994</v>
      </c>
      <c r="R1603" s="29">
        <f t="shared" si="75"/>
        <v>0</v>
      </c>
      <c r="S1603" t="str">
        <f t="shared" si="76"/>
        <v>OK</v>
      </c>
      <c r="T1603" s="10">
        <f>IFERROR(VLOOKUP(A1603,[1]!Tabla1[[#All],[Material]:[venta nueva]],38,FALSE),0)</f>
        <v>0</v>
      </c>
    </row>
    <row r="1604" spans="1:20" hidden="1" x14ac:dyDescent="0.35">
      <c r="A1604">
        <f t="shared" si="74"/>
        <v>1030683</v>
      </c>
      <c r="B1604" s="6" t="s">
        <v>1271</v>
      </c>
      <c r="C1604" s="7" t="s">
        <v>659</v>
      </c>
      <c r="D1604" s="7" t="s">
        <v>1097</v>
      </c>
      <c r="E1604" s="7" t="s">
        <v>931</v>
      </c>
      <c r="F1604" s="7" t="s">
        <v>857</v>
      </c>
      <c r="G1604" s="7" t="s">
        <v>1089</v>
      </c>
      <c r="H1604" s="7" t="s">
        <v>1049</v>
      </c>
      <c r="I1604" s="6" t="s">
        <v>14</v>
      </c>
      <c r="J1604" s="1"/>
      <c r="K1604" s="1"/>
      <c r="L1604" s="1"/>
      <c r="M1604" s="1"/>
      <c r="N1604" s="1"/>
      <c r="O1604" s="1"/>
      <c r="P1604" s="1"/>
      <c r="Q1604" s="12">
        <v>304384</v>
      </c>
      <c r="R1604" s="29">
        <f t="shared" si="75"/>
        <v>0</v>
      </c>
      <c r="S1604" t="str">
        <f t="shared" si="76"/>
        <v>OK</v>
      </c>
      <c r="T1604" s="10">
        <f>IFERROR(VLOOKUP(A1604,[1]!Tabla1[[#All],[Material]:[venta nueva]],38,FALSE),0)</f>
        <v>0</v>
      </c>
    </row>
    <row r="1605" spans="1:20" hidden="1" x14ac:dyDescent="0.35">
      <c r="A1605">
        <f t="shared" si="74"/>
        <v>1030684</v>
      </c>
      <c r="B1605" s="6" t="s">
        <v>1271</v>
      </c>
      <c r="C1605" s="7" t="s">
        <v>659</v>
      </c>
      <c r="D1605" s="7" t="s">
        <v>1097</v>
      </c>
      <c r="E1605" s="7" t="s">
        <v>932</v>
      </c>
      <c r="F1605" s="7" t="s">
        <v>933</v>
      </c>
      <c r="G1605" s="7" t="s">
        <v>1072</v>
      </c>
      <c r="H1605" s="7" t="s">
        <v>993</v>
      </c>
      <c r="I1605" s="6" t="s">
        <v>14</v>
      </c>
      <c r="J1605" s="1"/>
      <c r="K1605" s="1"/>
      <c r="L1605" s="1"/>
      <c r="M1605" s="1"/>
      <c r="N1605" s="1"/>
      <c r="O1605" s="1"/>
      <c r="P1605" s="1"/>
      <c r="Q1605" s="12">
        <v>515</v>
      </c>
      <c r="R1605" s="29">
        <f t="shared" si="75"/>
        <v>0</v>
      </c>
      <c r="S1605" t="str">
        <f t="shared" si="76"/>
        <v>OK</v>
      </c>
      <c r="T1605" s="10">
        <f>IFERROR(VLOOKUP(A1605,[1]!Tabla1[[#All],[Material]:[venta nueva]],38,FALSE),0)</f>
        <v>0</v>
      </c>
    </row>
    <row r="1606" spans="1:20" hidden="1" x14ac:dyDescent="0.35">
      <c r="A1606">
        <f t="shared" ref="A1606:A1669" si="77">+E1606*1</f>
        <v>1030685</v>
      </c>
      <c r="B1606" s="6" t="s">
        <v>1271</v>
      </c>
      <c r="C1606" s="7" t="s">
        <v>659</v>
      </c>
      <c r="D1606" s="7" t="s">
        <v>1097</v>
      </c>
      <c r="E1606" s="7" t="s">
        <v>934</v>
      </c>
      <c r="F1606" s="7" t="s">
        <v>935</v>
      </c>
      <c r="G1606" s="7" t="s">
        <v>1068</v>
      </c>
      <c r="H1606" s="7" t="s">
        <v>1051</v>
      </c>
      <c r="I1606" s="6" t="s">
        <v>14</v>
      </c>
      <c r="J1606" s="1"/>
      <c r="K1606" s="1"/>
      <c r="L1606" s="1"/>
      <c r="M1606" s="1"/>
      <c r="N1606" s="1"/>
      <c r="O1606" s="1"/>
      <c r="P1606" s="1"/>
      <c r="Q1606" s="12">
        <v>121513</v>
      </c>
      <c r="R1606" s="29">
        <f t="shared" si="75"/>
        <v>0</v>
      </c>
      <c r="S1606" t="str">
        <f t="shared" si="76"/>
        <v>OK</v>
      </c>
      <c r="T1606" s="10">
        <f>IFERROR(VLOOKUP(A1606,[1]!Tabla1[[#All],[Material]:[venta nueva]],38,FALSE),0)</f>
        <v>0</v>
      </c>
    </row>
    <row r="1607" spans="1:20" hidden="1" x14ac:dyDescent="0.35">
      <c r="A1607">
        <f t="shared" si="77"/>
        <v>1030686</v>
      </c>
      <c r="B1607" s="6" t="s">
        <v>1271</v>
      </c>
      <c r="C1607" s="7" t="s">
        <v>659</v>
      </c>
      <c r="D1607" s="7" t="s">
        <v>1097</v>
      </c>
      <c r="E1607" s="7" t="s">
        <v>936</v>
      </c>
      <c r="F1607" s="7" t="s">
        <v>937</v>
      </c>
      <c r="G1607" s="7" t="s">
        <v>1065</v>
      </c>
      <c r="H1607" s="7" t="s">
        <v>1053</v>
      </c>
      <c r="I1607" s="6" t="s">
        <v>14</v>
      </c>
      <c r="J1607" s="1"/>
      <c r="K1607" s="1"/>
      <c r="L1607" s="1"/>
      <c r="M1607" s="1"/>
      <c r="N1607" s="1"/>
      <c r="O1607" s="1"/>
      <c r="P1607" s="1"/>
      <c r="Q1607" s="12">
        <v>97253</v>
      </c>
      <c r="R1607" s="29">
        <f t="shared" si="75"/>
        <v>0</v>
      </c>
      <c r="S1607" t="str">
        <f t="shared" si="76"/>
        <v>OK</v>
      </c>
      <c r="T1607" s="10">
        <f>IFERROR(VLOOKUP(A1607,[1]!Tabla1[[#All],[Material]:[venta nueva]],38,FALSE),0)</f>
        <v>0</v>
      </c>
    </row>
    <row r="1608" spans="1:20" hidden="1" x14ac:dyDescent="0.35">
      <c r="A1608">
        <f t="shared" si="77"/>
        <v>1030720</v>
      </c>
      <c r="B1608" s="6" t="s">
        <v>1271</v>
      </c>
      <c r="C1608" s="7" t="s">
        <v>659</v>
      </c>
      <c r="D1608" s="7" t="s">
        <v>1097</v>
      </c>
      <c r="E1608" s="7" t="s">
        <v>942</v>
      </c>
      <c r="F1608" s="7" t="s">
        <v>943</v>
      </c>
      <c r="G1608" s="7" t="s">
        <v>1081</v>
      </c>
      <c r="H1608" s="7" t="s">
        <v>1050</v>
      </c>
      <c r="I1608" s="6" t="s">
        <v>9</v>
      </c>
      <c r="J1608" s="1"/>
      <c r="K1608" s="1"/>
      <c r="L1608" s="1"/>
      <c r="M1608" s="1"/>
      <c r="N1608" s="1"/>
      <c r="O1608" s="1"/>
      <c r="P1608" s="1"/>
      <c r="Q1608" s="12">
        <v>23998</v>
      </c>
      <c r="R1608" s="29">
        <f t="shared" ref="R1608:R1671" si="78">+O1608-P1608</f>
        <v>0</v>
      </c>
      <c r="S1608" t="str">
        <f t="shared" ref="S1608:S1671" si="79">IF(R1608&gt;0,"Sobre ingreso",IF(R1608&lt;0,"Pendiente de ingreso","OK"))</f>
        <v>OK</v>
      </c>
      <c r="T1608" s="10">
        <f>IFERROR(VLOOKUP(A1608,[1]!Tabla1[[#All],[Material]:[venta nueva]],38,FALSE),0)</f>
        <v>0</v>
      </c>
    </row>
    <row r="1609" spans="1:20" hidden="1" x14ac:dyDescent="0.35">
      <c r="A1609">
        <f t="shared" si="77"/>
        <v>1030735</v>
      </c>
      <c r="B1609" s="6" t="s">
        <v>1271</v>
      </c>
      <c r="C1609" s="7" t="s">
        <v>659</v>
      </c>
      <c r="D1609" s="7" t="s">
        <v>1097</v>
      </c>
      <c r="E1609" s="7" t="s">
        <v>944</v>
      </c>
      <c r="F1609" s="7" t="s">
        <v>945</v>
      </c>
      <c r="G1609" s="7" t="s">
        <v>1065</v>
      </c>
      <c r="H1609" s="7" t="s">
        <v>1053</v>
      </c>
      <c r="I1609" s="6" t="s">
        <v>8</v>
      </c>
      <c r="J1609" s="1"/>
      <c r="K1609" s="1"/>
      <c r="L1609" s="1"/>
      <c r="M1609" s="1"/>
      <c r="N1609" s="1"/>
      <c r="O1609" s="1"/>
      <c r="P1609" s="1"/>
      <c r="Q1609" s="12">
        <v>57149</v>
      </c>
      <c r="R1609" s="29">
        <f t="shared" si="78"/>
        <v>0</v>
      </c>
      <c r="S1609" t="str">
        <f t="shared" si="79"/>
        <v>OK</v>
      </c>
      <c r="T1609" s="10">
        <f>IFERROR(VLOOKUP(A1609,[1]!Tabla1[[#All],[Material]:[venta nueva]],38,FALSE),0)</f>
        <v>0</v>
      </c>
    </row>
    <row r="1610" spans="1:20" hidden="1" x14ac:dyDescent="0.35">
      <c r="A1610">
        <f t="shared" si="77"/>
        <v>1030743</v>
      </c>
      <c r="B1610" s="6" t="s">
        <v>1271</v>
      </c>
      <c r="C1610" s="7" t="s">
        <v>659</v>
      </c>
      <c r="D1610" s="7" t="s">
        <v>1097</v>
      </c>
      <c r="E1610" s="7" t="s">
        <v>950</v>
      </c>
      <c r="F1610" s="7" t="s">
        <v>951</v>
      </c>
      <c r="G1610" s="7" t="s">
        <v>1089</v>
      </c>
      <c r="H1610" s="7" t="s">
        <v>1049</v>
      </c>
      <c r="I1610" s="6" t="s">
        <v>14</v>
      </c>
      <c r="J1610" s="1"/>
      <c r="K1610" s="1"/>
      <c r="L1610" s="1"/>
      <c r="M1610" s="1"/>
      <c r="N1610" s="1"/>
      <c r="O1610" s="1"/>
      <c r="P1610" s="1"/>
      <c r="Q1610" s="12">
        <v>1000</v>
      </c>
      <c r="R1610" s="29">
        <f t="shared" si="78"/>
        <v>0</v>
      </c>
      <c r="S1610" t="str">
        <f t="shared" si="79"/>
        <v>OK</v>
      </c>
      <c r="T1610" s="10">
        <f>IFERROR(VLOOKUP(A1610,[1]!Tabla1[[#All],[Material]:[venta nueva]],38,FALSE),0)</f>
        <v>0</v>
      </c>
    </row>
    <row r="1611" spans="1:20" hidden="1" x14ac:dyDescent="0.35">
      <c r="A1611">
        <f t="shared" si="77"/>
        <v>1030745</v>
      </c>
      <c r="B1611" s="6" t="s">
        <v>1271</v>
      </c>
      <c r="C1611" s="7" t="s">
        <v>659</v>
      </c>
      <c r="D1611" s="7" t="s">
        <v>1097</v>
      </c>
      <c r="E1611" s="7" t="s">
        <v>954</v>
      </c>
      <c r="F1611" s="7" t="s">
        <v>955</v>
      </c>
      <c r="G1611" s="7" t="s">
        <v>1065</v>
      </c>
      <c r="H1611" s="7" t="s">
        <v>1057</v>
      </c>
      <c r="I1611" s="6" t="s">
        <v>8</v>
      </c>
      <c r="J1611" s="1"/>
      <c r="K1611" s="1"/>
      <c r="L1611" s="1"/>
      <c r="M1611" s="1"/>
      <c r="N1611" s="1"/>
      <c r="O1611" s="1"/>
      <c r="P1611" s="1"/>
      <c r="Q1611" s="12">
        <v>6073</v>
      </c>
      <c r="R1611" s="29">
        <f t="shared" si="78"/>
        <v>0</v>
      </c>
      <c r="S1611" t="str">
        <f t="shared" si="79"/>
        <v>OK</v>
      </c>
      <c r="T1611" s="10">
        <f>IFERROR(VLOOKUP(A1611,[1]!Tabla1[[#All],[Material]:[venta nueva]],38,FALSE),0)</f>
        <v>0</v>
      </c>
    </row>
    <row r="1612" spans="1:20" hidden="1" x14ac:dyDescent="0.35">
      <c r="A1612">
        <f t="shared" si="77"/>
        <v>1030782</v>
      </c>
      <c r="B1612" s="6" t="s">
        <v>1271</v>
      </c>
      <c r="C1612" s="7" t="s">
        <v>659</v>
      </c>
      <c r="D1612" s="7" t="s">
        <v>1097</v>
      </c>
      <c r="E1612" s="7" t="s">
        <v>964</v>
      </c>
      <c r="F1612" s="7" t="s">
        <v>965</v>
      </c>
      <c r="G1612" s="7" t="s">
        <v>1090</v>
      </c>
      <c r="H1612" s="7" t="s">
        <v>1052</v>
      </c>
      <c r="I1612" s="6" t="s">
        <v>8</v>
      </c>
      <c r="J1612" s="1"/>
      <c r="K1612" s="1"/>
      <c r="L1612" s="1"/>
      <c r="M1612" s="1"/>
      <c r="N1612" s="1"/>
      <c r="O1612" s="1"/>
      <c r="P1612" s="1"/>
      <c r="Q1612" s="12">
        <v>39815</v>
      </c>
      <c r="R1612" s="29">
        <f t="shared" si="78"/>
        <v>0</v>
      </c>
      <c r="S1612" t="str">
        <f t="shared" si="79"/>
        <v>OK</v>
      </c>
      <c r="T1612" s="10">
        <f>IFERROR(VLOOKUP(A1612,[1]!Tabla1[[#All],[Material]:[venta nueva]],38,FALSE),0)</f>
        <v>0</v>
      </c>
    </row>
    <row r="1613" spans="1:20" hidden="1" x14ac:dyDescent="0.35">
      <c r="A1613">
        <f t="shared" si="77"/>
        <v>1030783</v>
      </c>
      <c r="B1613" s="6" t="s">
        <v>1271</v>
      </c>
      <c r="C1613" s="7" t="s">
        <v>659</v>
      </c>
      <c r="D1613" s="7" t="s">
        <v>1097</v>
      </c>
      <c r="E1613" s="7" t="s">
        <v>966</v>
      </c>
      <c r="F1613" s="7" t="s">
        <v>967</v>
      </c>
      <c r="G1613" s="7" t="s">
        <v>1091</v>
      </c>
      <c r="H1613" s="7" t="s">
        <v>1054</v>
      </c>
      <c r="I1613" s="6" t="s">
        <v>8</v>
      </c>
      <c r="J1613" s="1"/>
      <c r="K1613" s="1"/>
      <c r="L1613" s="1"/>
      <c r="M1613" s="1"/>
      <c r="N1613" s="1"/>
      <c r="O1613" s="1"/>
      <c r="P1613" s="1"/>
      <c r="Q1613" s="12">
        <v>996</v>
      </c>
      <c r="R1613" s="29">
        <f t="shared" si="78"/>
        <v>0</v>
      </c>
      <c r="S1613" t="str">
        <f t="shared" si="79"/>
        <v>OK</v>
      </c>
      <c r="T1613" s="10">
        <f>IFERROR(VLOOKUP(A1613,[1]!Tabla1[[#All],[Material]:[venta nueva]],38,FALSE),0)</f>
        <v>0</v>
      </c>
    </row>
    <row r="1614" spans="1:20" hidden="1" x14ac:dyDescent="0.35">
      <c r="A1614">
        <f t="shared" si="77"/>
        <v>1030785</v>
      </c>
      <c r="B1614" s="6" t="s">
        <v>1271</v>
      </c>
      <c r="C1614" s="7" t="s">
        <v>659</v>
      </c>
      <c r="D1614" s="7" t="s">
        <v>1097</v>
      </c>
      <c r="E1614" s="7" t="s">
        <v>970</v>
      </c>
      <c r="F1614" s="7" t="s">
        <v>971</v>
      </c>
      <c r="G1614" s="7" t="s">
        <v>1091</v>
      </c>
      <c r="H1614" s="7" t="s">
        <v>1054</v>
      </c>
      <c r="I1614" s="6" t="s">
        <v>8</v>
      </c>
      <c r="J1614" s="1"/>
      <c r="K1614" s="1"/>
      <c r="L1614" s="1"/>
      <c r="M1614" s="1"/>
      <c r="N1614" s="1"/>
      <c r="O1614" s="1"/>
      <c r="P1614" s="1"/>
      <c r="Q1614" s="12">
        <v>439</v>
      </c>
      <c r="R1614" s="29">
        <f t="shared" si="78"/>
        <v>0</v>
      </c>
      <c r="S1614" t="str">
        <f t="shared" si="79"/>
        <v>OK</v>
      </c>
      <c r="T1614" s="10">
        <f>IFERROR(VLOOKUP(A1614,[1]!Tabla1[[#All],[Material]:[venta nueva]],38,FALSE),0)</f>
        <v>0</v>
      </c>
    </row>
    <row r="1615" spans="1:20" hidden="1" x14ac:dyDescent="0.35">
      <c r="A1615">
        <f t="shared" si="77"/>
        <v>1030792</v>
      </c>
      <c r="B1615" s="6" t="s">
        <v>1271</v>
      </c>
      <c r="C1615" s="7" t="s">
        <v>659</v>
      </c>
      <c r="D1615" s="7" t="s">
        <v>1097</v>
      </c>
      <c r="E1615" s="7" t="s">
        <v>974</v>
      </c>
      <c r="F1615" s="7" t="s">
        <v>975</v>
      </c>
      <c r="G1615" s="7" t="s">
        <v>1090</v>
      </c>
      <c r="H1615" s="7" t="s">
        <v>1060</v>
      </c>
      <c r="I1615" s="6" t="s">
        <v>10</v>
      </c>
      <c r="J1615" s="1"/>
      <c r="K1615" s="1"/>
      <c r="L1615" s="1"/>
      <c r="M1615" s="1"/>
      <c r="N1615" s="1"/>
      <c r="O1615" s="1"/>
      <c r="P1615" s="1"/>
      <c r="Q1615" s="12">
        <v>89609</v>
      </c>
      <c r="R1615" s="29">
        <f t="shared" si="78"/>
        <v>0</v>
      </c>
      <c r="S1615" t="str">
        <f t="shared" si="79"/>
        <v>OK</v>
      </c>
      <c r="T1615" s="10">
        <f>IFERROR(VLOOKUP(A1615,[1]!Tabla1[[#All],[Material]:[venta nueva]],38,FALSE),0)</f>
        <v>0</v>
      </c>
    </row>
    <row r="1616" spans="1:20" hidden="1" x14ac:dyDescent="0.35">
      <c r="A1616">
        <f t="shared" si="77"/>
        <v>1010877</v>
      </c>
      <c r="B1616" s="6" t="s">
        <v>1098</v>
      </c>
      <c r="C1616" s="7" t="s">
        <v>658</v>
      </c>
      <c r="D1616" s="7" t="s">
        <v>1095</v>
      </c>
      <c r="E1616" s="7" t="s">
        <v>660</v>
      </c>
      <c r="F1616" s="7" t="s">
        <v>661</v>
      </c>
      <c r="G1616" s="7" t="s">
        <v>1065</v>
      </c>
      <c r="H1616" s="7" t="s">
        <v>981</v>
      </c>
      <c r="I1616" s="6" t="s">
        <v>662</v>
      </c>
      <c r="J1616" s="1"/>
      <c r="K1616" s="1"/>
      <c r="L1616" s="1"/>
      <c r="M1616" s="1"/>
      <c r="N1616" s="1"/>
      <c r="O1616" s="1"/>
      <c r="P1616" s="1">
        <v>120000</v>
      </c>
      <c r="Q1616" s="12"/>
      <c r="R1616" s="29">
        <f t="shared" si="78"/>
        <v>-120000</v>
      </c>
      <c r="S1616" t="str">
        <f t="shared" si="79"/>
        <v>Pendiente de ingreso</v>
      </c>
      <c r="T1616" s="10">
        <f>IFERROR(VLOOKUP(A1616,[1]!Tabla1[[#All],[Material]:[venta nueva]],38,FALSE),0)</f>
        <v>0</v>
      </c>
    </row>
    <row r="1617" spans="1:20" hidden="1" x14ac:dyDescent="0.35">
      <c r="A1617">
        <f t="shared" si="77"/>
        <v>1010877</v>
      </c>
      <c r="B1617" s="6" t="s">
        <v>1098</v>
      </c>
      <c r="C1617" s="7" t="s">
        <v>658</v>
      </c>
      <c r="D1617" s="7" t="s">
        <v>1095</v>
      </c>
      <c r="E1617" s="7" t="s">
        <v>660</v>
      </c>
      <c r="F1617" s="7" t="s">
        <v>661</v>
      </c>
      <c r="G1617" s="7" t="s">
        <v>1065</v>
      </c>
      <c r="H1617" s="7" t="s">
        <v>981</v>
      </c>
      <c r="I1617" s="6" t="s">
        <v>11</v>
      </c>
      <c r="J1617" s="1">
        <v>69860</v>
      </c>
      <c r="K1617" s="1">
        <v>104700</v>
      </c>
      <c r="L1617" s="1">
        <v>174560</v>
      </c>
      <c r="M1617" s="1">
        <v>69860</v>
      </c>
      <c r="N1617" s="1">
        <v>104700</v>
      </c>
      <c r="O1617" s="1">
        <v>174560</v>
      </c>
      <c r="P1617" s="1">
        <v>62000</v>
      </c>
      <c r="Q1617" s="12"/>
      <c r="R1617" s="29">
        <f t="shared" si="78"/>
        <v>112560</v>
      </c>
      <c r="S1617" t="str">
        <f t="shared" si="79"/>
        <v>Sobre ingreso</v>
      </c>
      <c r="T1617" s="10">
        <f>IFERROR(VLOOKUP(A1617,[1]!Tabla1[[#All],[Material]:[venta nueva]],38,FALSE),0)</f>
        <v>0</v>
      </c>
    </row>
    <row r="1618" spans="1:20" hidden="1" x14ac:dyDescent="0.35">
      <c r="A1618">
        <f t="shared" si="77"/>
        <v>1011042</v>
      </c>
      <c r="B1618" s="6" t="s">
        <v>1098</v>
      </c>
      <c r="C1618" s="7" t="s">
        <v>658</v>
      </c>
      <c r="D1618" s="7" t="s">
        <v>1095</v>
      </c>
      <c r="E1618" s="7" t="s">
        <v>671</v>
      </c>
      <c r="F1618" s="7" t="s">
        <v>672</v>
      </c>
      <c r="G1618" s="7" t="s">
        <v>1067</v>
      </c>
      <c r="H1618" s="7" t="s">
        <v>983</v>
      </c>
      <c r="I1618" s="6" t="s">
        <v>11</v>
      </c>
      <c r="J1618" s="1"/>
      <c r="K1618" s="1"/>
      <c r="L1618" s="1"/>
      <c r="M1618" s="1"/>
      <c r="N1618" s="1"/>
      <c r="O1618" s="1"/>
      <c r="P1618" s="1">
        <v>18000</v>
      </c>
      <c r="Q1618" s="12"/>
      <c r="R1618" s="29">
        <f t="shared" si="78"/>
        <v>-18000</v>
      </c>
      <c r="S1618" t="str">
        <f t="shared" si="79"/>
        <v>Pendiente de ingreso</v>
      </c>
      <c r="T1618" s="10">
        <f>IFERROR(VLOOKUP(A1618,[1]!Tabla1[[#All],[Material]:[venta nueva]],38,FALSE),0)</f>
        <v>0</v>
      </c>
    </row>
    <row r="1619" spans="1:20" hidden="1" x14ac:dyDescent="0.35">
      <c r="A1619">
        <f t="shared" si="77"/>
        <v>1011127</v>
      </c>
      <c r="B1619" s="6" t="s">
        <v>1098</v>
      </c>
      <c r="C1619" s="7" t="s">
        <v>658</v>
      </c>
      <c r="D1619" s="7" t="s">
        <v>1095</v>
      </c>
      <c r="E1619" s="7" t="s">
        <v>677</v>
      </c>
      <c r="F1619" s="7" t="s">
        <v>678</v>
      </c>
      <c r="G1619" s="7" t="s">
        <v>1066</v>
      </c>
      <c r="H1619" s="7" t="s">
        <v>982</v>
      </c>
      <c r="I1619" s="6" t="s">
        <v>11</v>
      </c>
      <c r="J1619" s="1"/>
      <c r="K1619" s="1"/>
      <c r="L1619" s="1"/>
      <c r="M1619" s="1"/>
      <c r="N1619" s="1"/>
      <c r="O1619" s="1"/>
      <c r="P1619" s="1">
        <v>24000</v>
      </c>
      <c r="Q1619" s="12"/>
      <c r="R1619" s="29">
        <f t="shared" si="78"/>
        <v>-24000</v>
      </c>
      <c r="S1619" t="str">
        <f t="shared" si="79"/>
        <v>Pendiente de ingreso</v>
      </c>
      <c r="T1619" s="10">
        <f>IFERROR(VLOOKUP(A1619,[1]!Tabla1[[#All],[Material]:[venta nueva]],38,FALSE),0)</f>
        <v>0</v>
      </c>
    </row>
    <row r="1620" spans="1:20" hidden="1" x14ac:dyDescent="0.35">
      <c r="A1620">
        <f t="shared" si="77"/>
        <v>1011250</v>
      </c>
      <c r="B1620" s="6" t="s">
        <v>1098</v>
      </c>
      <c r="C1620" s="7" t="s">
        <v>658</v>
      </c>
      <c r="D1620" s="7" t="s">
        <v>1095</v>
      </c>
      <c r="E1620" s="7" t="s">
        <v>683</v>
      </c>
      <c r="F1620" s="7" t="s">
        <v>684</v>
      </c>
      <c r="G1620" s="7" t="s">
        <v>1066</v>
      </c>
      <c r="H1620" s="7" t="s">
        <v>982</v>
      </c>
      <c r="I1620" s="6" t="s">
        <v>11</v>
      </c>
      <c r="J1620" s="1"/>
      <c r="K1620" s="1"/>
      <c r="L1620" s="1"/>
      <c r="M1620" s="1"/>
      <c r="N1620" s="1"/>
      <c r="O1620" s="1"/>
      <c r="P1620" s="1">
        <v>16873</v>
      </c>
      <c r="Q1620" s="12"/>
      <c r="R1620" s="29">
        <f t="shared" si="78"/>
        <v>-16873</v>
      </c>
      <c r="S1620" t="str">
        <f t="shared" si="79"/>
        <v>Pendiente de ingreso</v>
      </c>
      <c r="T1620" s="10">
        <f>IFERROR(VLOOKUP(A1620,[1]!Tabla1[[#All],[Material]:[venta nueva]],38,FALSE),0)</f>
        <v>0</v>
      </c>
    </row>
    <row r="1621" spans="1:20" hidden="1" x14ac:dyDescent="0.35">
      <c r="A1621">
        <f t="shared" si="77"/>
        <v>1011290</v>
      </c>
      <c r="B1621" s="6" t="s">
        <v>1098</v>
      </c>
      <c r="C1621" s="7" t="s">
        <v>658</v>
      </c>
      <c r="D1621" s="7" t="s">
        <v>1095</v>
      </c>
      <c r="E1621" s="7" t="s">
        <v>685</v>
      </c>
      <c r="F1621" s="7" t="s">
        <v>686</v>
      </c>
      <c r="G1621" s="7" t="s">
        <v>1069</v>
      </c>
      <c r="H1621" s="7" t="s">
        <v>986</v>
      </c>
      <c r="I1621" s="6" t="s">
        <v>11</v>
      </c>
      <c r="J1621" s="1"/>
      <c r="K1621" s="1"/>
      <c r="L1621" s="1"/>
      <c r="M1621" s="1"/>
      <c r="N1621" s="1"/>
      <c r="O1621" s="1"/>
      <c r="P1621" s="1">
        <v>24000</v>
      </c>
      <c r="Q1621" s="12"/>
      <c r="R1621" s="29">
        <f t="shared" si="78"/>
        <v>-24000</v>
      </c>
      <c r="S1621" t="str">
        <f t="shared" si="79"/>
        <v>Pendiente de ingreso</v>
      </c>
      <c r="T1621" s="10">
        <f>IFERROR(VLOOKUP(A1621,[1]!Tabla1[[#All],[Material]:[venta nueva]],38,FALSE),0)</f>
        <v>0</v>
      </c>
    </row>
    <row r="1622" spans="1:20" hidden="1" x14ac:dyDescent="0.35">
      <c r="A1622">
        <f t="shared" si="77"/>
        <v>1011421</v>
      </c>
      <c r="B1622" s="6" t="s">
        <v>1098</v>
      </c>
      <c r="C1622" s="7" t="s">
        <v>658</v>
      </c>
      <c r="D1622" s="7" t="s">
        <v>1095</v>
      </c>
      <c r="E1622" s="7" t="s">
        <v>689</v>
      </c>
      <c r="F1622" s="7" t="s">
        <v>690</v>
      </c>
      <c r="G1622" s="7" t="s">
        <v>1063</v>
      </c>
      <c r="H1622" s="7" t="s">
        <v>988</v>
      </c>
      <c r="I1622" s="6" t="s">
        <v>11</v>
      </c>
      <c r="J1622" s="1">
        <v>0</v>
      </c>
      <c r="K1622" s="1">
        <v>900000</v>
      </c>
      <c r="L1622" s="1">
        <v>900000</v>
      </c>
      <c r="M1622" s="1">
        <v>0</v>
      </c>
      <c r="N1622" s="1">
        <v>900000</v>
      </c>
      <c r="O1622" s="1">
        <v>900000</v>
      </c>
      <c r="P1622" s="1">
        <v>1056000</v>
      </c>
      <c r="Q1622" s="12"/>
      <c r="R1622" s="29">
        <f t="shared" si="78"/>
        <v>-156000</v>
      </c>
      <c r="S1622" t="str">
        <f t="shared" si="79"/>
        <v>Pendiente de ingreso</v>
      </c>
      <c r="T1622" s="10">
        <f>IFERROR(VLOOKUP(A1622,[1]!Tabla1[[#All],[Material]:[venta nueva]],38,FALSE),0)</f>
        <v>0</v>
      </c>
    </row>
    <row r="1623" spans="1:20" hidden="1" x14ac:dyDescent="0.35">
      <c r="A1623">
        <f t="shared" si="77"/>
        <v>1011558</v>
      </c>
      <c r="B1623" s="6" t="s">
        <v>1098</v>
      </c>
      <c r="C1623" s="7" t="s">
        <v>658</v>
      </c>
      <c r="D1623" s="7" t="s">
        <v>1095</v>
      </c>
      <c r="E1623" s="7" t="s">
        <v>693</v>
      </c>
      <c r="F1623" s="7" t="s">
        <v>694</v>
      </c>
      <c r="G1623" s="7" t="s">
        <v>1063</v>
      </c>
      <c r="H1623" s="7" t="s">
        <v>988</v>
      </c>
      <c r="I1623" s="6" t="s">
        <v>11</v>
      </c>
      <c r="J1623" s="1">
        <v>0</v>
      </c>
      <c r="K1623" s="1">
        <v>312000</v>
      </c>
      <c r="L1623" s="1">
        <v>312000</v>
      </c>
      <c r="M1623" s="1">
        <v>0</v>
      </c>
      <c r="N1623" s="1">
        <v>312000</v>
      </c>
      <c r="O1623" s="1">
        <v>312000</v>
      </c>
      <c r="P1623" s="1">
        <v>216000</v>
      </c>
      <c r="Q1623" s="12"/>
      <c r="R1623" s="29">
        <f t="shared" si="78"/>
        <v>96000</v>
      </c>
      <c r="S1623" t="str">
        <f t="shared" si="79"/>
        <v>Sobre ingreso</v>
      </c>
      <c r="T1623" s="10">
        <f>IFERROR(VLOOKUP(A1623,[1]!Tabla1[[#All],[Material]:[venta nueva]],38,FALSE),0)</f>
        <v>0</v>
      </c>
    </row>
    <row r="1624" spans="1:20" hidden="1" x14ac:dyDescent="0.35">
      <c r="A1624">
        <f t="shared" si="77"/>
        <v>1011586</v>
      </c>
      <c r="B1624" s="6" t="s">
        <v>1098</v>
      </c>
      <c r="C1624" s="7" t="s">
        <v>658</v>
      </c>
      <c r="D1624" s="7" t="s">
        <v>1095</v>
      </c>
      <c r="E1624" s="7" t="s">
        <v>700</v>
      </c>
      <c r="F1624" s="7" t="s">
        <v>701</v>
      </c>
      <c r="G1624" s="7" t="s">
        <v>1068</v>
      </c>
      <c r="H1624" s="7" t="s">
        <v>992</v>
      </c>
      <c r="I1624" s="6" t="s">
        <v>14</v>
      </c>
      <c r="J1624" s="1">
        <v>19386</v>
      </c>
      <c r="K1624" s="1">
        <v>70614</v>
      </c>
      <c r="L1624" s="1">
        <v>90000</v>
      </c>
      <c r="M1624" s="1">
        <v>19386</v>
      </c>
      <c r="N1624" s="1">
        <v>70614</v>
      </c>
      <c r="O1624" s="1">
        <v>90000</v>
      </c>
      <c r="P1624" s="1">
        <v>72000</v>
      </c>
      <c r="Q1624" s="12"/>
      <c r="R1624" s="29">
        <f t="shared" si="78"/>
        <v>18000</v>
      </c>
      <c r="S1624" t="str">
        <f t="shared" si="79"/>
        <v>Sobre ingreso</v>
      </c>
      <c r="T1624" s="10">
        <f>IFERROR(VLOOKUP(A1624,[1]!Tabla1[[#All],[Material]:[venta nueva]],38,FALSE),0)</f>
        <v>0</v>
      </c>
    </row>
    <row r="1625" spans="1:20" hidden="1" x14ac:dyDescent="0.35">
      <c r="A1625">
        <f t="shared" si="77"/>
        <v>1012207</v>
      </c>
      <c r="B1625" s="6" t="s">
        <v>1098</v>
      </c>
      <c r="C1625" s="7" t="s">
        <v>658</v>
      </c>
      <c r="D1625" s="7" t="s">
        <v>1095</v>
      </c>
      <c r="E1625" s="7" t="s">
        <v>760</v>
      </c>
      <c r="F1625" s="7" t="s">
        <v>761</v>
      </c>
      <c r="G1625" s="7" t="s">
        <v>1065</v>
      </c>
      <c r="H1625" s="7" t="s">
        <v>981</v>
      </c>
      <c r="I1625" s="6" t="s">
        <v>11</v>
      </c>
      <c r="J1625" s="1">
        <v>0</v>
      </c>
      <c r="K1625" s="1">
        <v>48000</v>
      </c>
      <c r="L1625" s="1">
        <v>48000</v>
      </c>
      <c r="M1625" s="1">
        <v>0</v>
      </c>
      <c r="N1625" s="1">
        <v>48000</v>
      </c>
      <c r="O1625" s="1">
        <v>48000</v>
      </c>
      <c r="P1625" s="1">
        <v>24000</v>
      </c>
      <c r="Q1625" s="12"/>
      <c r="R1625" s="29">
        <f t="shared" si="78"/>
        <v>24000</v>
      </c>
      <c r="S1625" t="str">
        <f t="shared" si="79"/>
        <v>Sobre ingreso</v>
      </c>
      <c r="T1625" s="10">
        <f>IFERROR(VLOOKUP(A1625,[1]!Tabla1[[#All],[Material]:[venta nueva]],38,FALSE),0)</f>
        <v>0</v>
      </c>
    </row>
    <row r="1626" spans="1:20" hidden="1" x14ac:dyDescent="0.35">
      <c r="A1626">
        <f t="shared" si="77"/>
        <v>1012208</v>
      </c>
      <c r="B1626" s="6" t="s">
        <v>1098</v>
      </c>
      <c r="C1626" s="7" t="s">
        <v>658</v>
      </c>
      <c r="D1626" s="7" t="s">
        <v>1095</v>
      </c>
      <c r="E1626" s="7" t="s">
        <v>762</v>
      </c>
      <c r="F1626" s="7" t="s">
        <v>763</v>
      </c>
      <c r="G1626" s="7" t="s">
        <v>1071</v>
      </c>
      <c r="H1626" s="7" t="s">
        <v>991</v>
      </c>
      <c r="I1626" s="6" t="s">
        <v>11</v>
      </c>
      <c r="J1626" s="1"/>
      <c r="K1626" s="1"/>
      <c r="L1626" s="1"/>
      <c r="M1626" s="1"/>
      <c r="N1626" s="1"/>
      <c r="O1626" s="1"/>
      <c r="P1626" s="1">
        <v>30000</v>
      </c>
      <c r="Q1626" s="12"/>
      <c r="R1626" s="29">
        <f t="shared" si="78"/>
        <v>-30000</v>
      </c>
      <c r="S1626" t="str">
        <f t="shared" si="79"/>
        <v>Pendiente de ingreso</v>
      </c>
      <c r="T1626" s="10">
        <f>IFERROR(VLOOKUP(A1626,[1]!Tabla1[[#All],[Material]:[venta nueva]],38,FALSE),0)</f>
        <v>0</v>
      </c>
    </row>
    <row r="1627" spans="1:20" hidden="1" x14ac:dyDescent="0.35">
      <c r="A1627">
        <f t="shared" si="77"/>
        <v>1012283</v>
      </c>
      <c r="B1627" s="6" t="s">
        <v>1098</v>
      </c>
      <c r="C1627" s="7" t="s">
        <v>658</v>
      </c>
      <c r="D1627" s="7" t="s">
        <v>1095</v>
      </c>
      <c r="E1627" s="7" t="s">
        <v>770</v>
      </c>
      <c r="F1627" s="7" t="s">
        <v>771</v>
      </c>
      <c r="G1627" s="7" t="s">
        <v>1065</v>
      </c>
      <c r="H1627" s="7" t="s">
        <v>995</v>
      </c>
      <c r="I1627" s="6" t="s">
        <v>11</v>
      </c>
      <c r="J1627" s="1">
        <v>0</v>
      </c>
      <c r="K1627" s="1">
        <v>74242</v>
      </c>
      <c r="L1627" s="1">
        <v>74242</v>
      </c>
      <c r="M1627" s="1">
        <v>0</v>
      </c>
      <c r="N1627" s="1">
        <v>74242</v>
      </c>
      <c r="O1627" s="1">
        <v>74242</v>
      </c>
      <c r="P1627" s="1">
        <v>72000</v>
      </c>
      <c r="Q1627" s="12"/>
      <c r="R1627" s="29">
        <f t="shared" si="78"/>
        <v>2242</v>
      </c>
      <c r="S1627" t="str">
        <f t="shared" si="79"/>
        <v>Sobre ingreso</v>
      </c>
      <c r="T1627" s="10">
        <f>IFERROR(VLOOKUP(A1627,[1]!Tabla1[[#All],[Material]:[venta nueva]],38,FALSE),0)</f>
        <v>0</v>
      </c>
    </row>
    <row r="1628" spans="1:20" hidden="1" x14ac:dyDescent="0.35">
      <c r="A1628">
        <f t="shared" si="77"/>
        <v>1012448</v>
      </c>
      <c r="B1628" s="6" t="s">
        <v>1098</v>
      </c>
      <c r="C1628" s="7" t="s">
        <v>658</v>
      </c>
      <c r="D1628" s="7" t="s">
        <v>1095</v>
      </c>
      <c r="E1628" s="7" t="s">
        <v>784</v>
      </c>
      <c r="F1628" s="7" t="s">
        <v>785</v>
      </c>
      <c r="G1628" s="7" t="s">
        <v>1072</v>
      </c>
      <c r="H1628" s="7" t="s">
        <v>993</v>
      </c>
      <c r="I1628" s="6" t="s">
        <v>14</v>
      </c>
      <c r="J1628" s="1"/>
      <c r="K1628" s="1"/>
      <c r="L1628" s="1"/>
      <c r="M1628" s="1"/>
      <c r="N1628" s="1"/>
      <c r="O1628" s="1"/>
      <c r="P1628" s="1">
        <v>96000</v>
      </c>
      <c r="Q1628" s="12"/>
      <c r="R1628" s="29">
        <f t="shared" si="78"/>
        <v>-96000</v>
      </c>
      <c r="S1628" t="str">
        <f t="shared" si="79"/>
        <v>Pendiente de ingreso</v>
      </c>
      <c r="T1628" s="10">
        <f>IFERROR(VLOOKUP(A1628,[1]!Tabla1[[#All],[Material]:[venta nueva]],38,FALSE),0)</f>
        <v>0</v>
      </c>
    </row>
    <row r="1629" spans="1:20" hidden="1" x14ac:dyDescent="0.35">
      <c r="A1629">
        <f t="shared" si="77"/>
        <v>1012452</v>
      </c>
      <c r="B1629" s="6" t="s">
        <v>1098</v>
      </c>
      <c r="C1629" s="7" t="s">
        <v>658</v>
      </c>
      <c r="D1629" s="7" t="s">
        <v>1095</v>
      </c>
      <c r="E1629" s="7" t="s">
        <v>788</v>
      </c>
      <c r="F1629" s="7" t="s">
        <v>789</v>
      </c>
      <c r="G1629" s="7" t="s">
        <v>1068</v>
      </c>
      <c r="H1629" s="7" t="s">
        <v>992</v>
      </c>
      <c r="I1629" s="6" t="s">
        <v>14</v>
      </c>
      <c r="J1629" s="1"/>
      <c r="K1629" s="1"/>
      <c r="L1629" s="1"/>
      <c r="M1629" s="1"/>
      <c r="N1629" s="1"/>
      <c r="O1629" s="1"/>
      <c r="P1629" s="1">
        <v>12000</v>
      </c>
      <c r="Q1629" s="12"/>
      <c r="R1629" s="29">
        <f t="shared" si="78"/>
        <v>-12000</v>
      </c>
      <c r="S1629" t="str">
        <f t="shared" si="79"/>
        <v>Pendiente de ingreso</v>
      </c>
      <c r="T1629" s="10">
        <f>IFERROR(VLOOKUP(A1629,[1]!Tabla1[[#All],[Material]:[venta nueva]],38,FALSE),0)</f>
        <v>0</v>
      </c>
    </row>
    <row r="1630" spans="1:20" hidden="1" x14ac:dyDescent="0.35">
      <c r="A1630">
        <f t="shared" si="77"/>
        <v>1012455</v>
      </c>
      <c r="B1630" s="6" t="s">
        <v>1098</v>
      </c>
      <c r="C1630" s="7" t="s">
        <v>658</v>
      </c>
      <c r="D1630" s="7" t="s">
        <v>1095</v>
      </c>
      <c r="E1630" s="7" t="s">
        <v>790</v>
      </c>
      <c r="F1630" s="7" t="s">
        <v>791</v>
      </c>
      <c r="G1630" s="7" t="s">
        <v>1068</v>
      </c>
      <c r="H1630" s="7" t="s">
        <v>997</v>
      </c>
      <c r="I1630" s="6" t="s">
        <v>14</v>
      </c>
      <c r="J1630" s="1">
        <v>18420</v>
      </c>
      <c r="K1630" s="1">
        <v>173580</v>
      </c>
      <c r="L1630" s="1">
        <v>192000</v>
      </c>
      <c r="M1630" s="1">
        <v>18420</v>
      </c>
      <c r="N1630" s="1">
        <v>173580</v>
      </c>
      <c r="O1630" s="1">
        <v>192000</v>
      </c>
      <c r="P1630" s="1">
        <v>120000</v>
      </c>
      <c r="Q1630" s="12"/>
      <c r="R1630" s="29">
        <f t="shared" si="78"/>
        <v>72000</v>
      </c>
      <c r="S1630" t="str">
        <f t="shared" si="79"/>
        <v>Sobre ingreso</v>
      </c>
      <c r="T1630" s="10">
        <f>IFERROR(VLOOKUP(A1630,[1]!Tabla1[[#All],[Material]:[venta nueva]],38,FALSE),0)</f>
        <v>0</v>
      </c>
    </row>
    <row r="1631" spans="1:20" hidden="1" x14ac:dyDescent="0.35">
      <c r="A1631">
        <f t="shared" si="77"/>
        <v>1012502</v>
      </c>
      <c r="B1631" s="6" t="s">
        <v>1098</v>
      </c>
      <c r="C1631" s="7" t="s">
        <v>658</v>
      </c>
      <c r="D1631" s="7" t="s">
        <v>1095</v>
      </c>
      <c r="E1631" s="7" t="s">
        <v>796</v>
      </c>
      <c r="F1631" s="7" t="s">
        <v>797</v>
      </c>
      <c r="G1631" s="7" t="s">
        <v>1072</v>
      </c>
      <c r="H1631" s="7" t="s">
        <v>993</v>
      </c>
      <c r="I1631" s="6" t="s">
        <v>14</v>
      </c>
      <c r="J1631" s="1"/>
      <c r="K1631" s="1"/>
      <c r="L1631" s="1"/>
      <c r="M1631" s="1"/>
      <c r="N1631" s="1"/>
      <c r="O1631" s="1"/>
      <c r="P1631" s="1">
        <v>12000</v>
      </c>
      <c r="Q1631" s="12"/>
      <c r="R1631" s="29">
        <f t="shared" si="78"/>
        <v>-12000</v>
      </c>
      <c r="S1631" t="str">
        <f t="shared" si="79"/>
        <v>Pendiente de ingreso</v>
      </c>
      <c r="T1631" s="10">
        <f>IFERROR(VLOOKUP(A1631,[1]!Tabla1[[#All],[Material]:[venta nueva]],38,FALSE),0)</f>
        <v>0</v>
      </c>
    </row>
    <row r="1632" spans="1:20" hidden="1" x14ac:dyDescent="0.35">
      <c r="A1632">
        <f t="shared" si="77"/>
        <v>1012504</v>
      </c>
      <c r="B1632" s="6" t="s">
        <v>1098</v>
      </c>
      <c r="C1632" s="7" t="s">
        <v>658</v>
      </c>
      <c r="D1632" s="7" t="s">
        <v>1095</v>
      </c>
      <c r="E1632" s="7" t="s">
        <v>800</v>
      </c>
      <c r="F1632" s="7" t="s">
        <v>785</v>
      </c>
      <c r="G1632" s="7" t="s">
        <v>1072</v>
      </c>
      <c r="H1632" s="7" t="s">
        <v>993</v>
      </c>
      <c r="I1632" s="6" t="s">
        <v>14</v>
      </c>
      <c r="J1632" s="1"/>
      <c r="K1632" s="1"/>
      <c r="L1632" s="1"/>
      <c r="M1632" s="1"/>
      <c r="N1632" s="1"/>
      <c r="O1632" s="1"/>
      <c r="P1632" s="1">
        <v>24000</v>
      </c>
      <c r="Q1632" s="12"/>
      <c r="R1632" s="29">
        <f t="shared" si="78"/>
        <v>-24000</v>
      </c>
      <c r="S1632" t="str">
        <f t="shared" si="79"/>
        <v>Pendiente de ingreso</v>
      </c>
      <c r="T1632" s="10">
        <f>IFERROR(VLOOKUP(A1632,[1]!Tabla1[[#All],[Material]:[venta nueva]],38,FALSE),0)</f>
        <v>0</v>
      </c>
    </row>
    <row r="1633" spans="1:20" hidden="1" x14ac:dyDescent="0.35">
      <c r="A1633">
        <f t="shared" si="77"/>
        <v>1012552</v>
      </c>
      <c r="B1633" s="6" t="s">
        <v>1098</v>
      </c>
      <c r="C1633" s="7" t="s">
        <v>658</v>
      </c>
      <c r="D1633" s="7" t="s">
        <v>1095</v>
      </c>
      <c r="E1633" s="7" t="s">
        <v>817</v>
      </c>
      <c r="F1633" s="7" t="s">
        <v>818</v>
      </c>
      <c r="G1633" s="7" t="s">
        <v>1066</v>
      </c>
      <c r="H1633" s="7" t="s">
        <v>982</v>
      </c>
      <c r="I1633" s="6" t="s">
        <v>11</v>
      </c>
      <c r="J1633" s="1"/>
      <c r="K1633" s="1"/>
      <c r="L1633" s="1"/>
      <c r="M1633" s="1"/>
      <c r="N1633" s="1"/>
      <c r="O1633" s="1"/>
      <c r="P1633" s="1">
        <v>24830</v>
      </c>
      <c r="Q1633" s="12"/>
      <c r="R1633" s="29">
        <f t="shared" si="78"/>
        <v>-24830</v>
      </c>
      <c r="S1633" t="str">
        <f t="shared" si="79"/>
        <v>Pendiente de ingreso</v>
      </c>
      <c r="T1633" s="10">
        <f>IFERROR(VLOOKUP(A1633,[1]!Tabla1[[#All],[Material]:[venta nueva]],38,FALSE),0)</f>
        <v>0</v>
      </c>
    </row>
    <row r="1634" spans="1:20" hidden="1" x14ac:dyDescent="0.35">
      <c r="A1634">
        <f t="shared" si="77"/>
        <v>1012556</v>
      </c>
      <c r="B1634" s="6" t="s">
        <v>1098</v>
      </c>
      <c r="C1634" s="7" t="s">
        <v>658</v>
      </c>
      <c r="D1634" s="7" t="s">
        <v>1095</v>
      </c>
      <c r="E1634" s="7" t="s">
        <v>819</v>
      </c>
      <c r="F1634" s="7" t="s">
        <v>820</v>
      </c>
      <c r="G1634" s="7" t="s">
        <v>1063</v>
      </c>
      <c r="H1634" s="7" t="s">
        <v>999</v>
      </c>
      <c r="I1634" s="6" t="s">
        <v>11</v>
      </c>
      <c r="J1634" s="1">
        <v>4478</v>
      </c>
      <c r="K1634" s="1">
        <v>43522</v>
      </c>
      <c r="L1634" s="1">
        <v>48000</v>
      </c>
      <c r="M1634" s="1">
        <v>4478</v>
      </c>
      <c r="N1634" s="1">
        <v>115522</v>
      </c>
      <c r="O1634" s="1">
        <v>120000</v>
      </c>
      <c r="P1634" s="1">
        <v>120000</v>
      </c>
      <c r="Q1634" s="12"/>
      <c r="R1634" s="29">
        <f t="shared" si="78"/>
        <v>0</v>
      </c>
      <c r="S1634" t="str">
        <f t="shared" si="79"/>
        <v>OK</v>
      </c>
      <c r="T1634" s="10">
        <f>IFERROR(VLOOKUP(A1634,[1]!Tabla1[[#All],[Material]:[venta nueva]],38,FALSE),0)</f>
        <v>0</v>
      </c>
    </row>
    <row r="1635" spans="1:20" hidden="1" x14ac:dyDescent="0.35">
      <c r="A1635">
        <f t="shared" si="77"/>
        <v>1012612</v>
      </c>
      <c r="B1635" s="6" t="s">
        <v>1098</v>
      </c>
      <c r="C1635" s="7" t="s">
        <v>658</v>
      </c>
      <c r="D1635" s="7" t="s">
        <v>1095</v>
      </c>
      <c r="E1635" s="7" t="s">
        <v>825</v>
      </c>
      <c r="F1635" s="7" t="s">
        <v>826</v>
      </c>
      <c r="G1635" s="7" t="s">
        <v>1063</v>
      </c>
      <c r="H1635" s="7" t="s">
        <v>988</v>
      </c>
      <c r="I1635" s="6" t="s">
        <v>12</v>
      </c>
      <c r="J1635" s="1"/>
      <c r="K1635" s="1"/>
      <c r="L1635" s="1"/>
      <c r="M1635" s="1"/>
      <c r="N1635" s="1"/>
      <c r="O1635" s="1"/>
      <c r="P1635" s="1">
        <v>900000</v>
      </c>
      <c r="Q1635" s="12"/>
      <c r="R1635" s="29">
        <f t="shared" si="78"/>
        <v>-900000</v>
      </c>
      <c r="S1635" t="str">
        <f t="shared" si="79"/>
        <v>Pendiente de ingreso</v>
      </c>
      <c r="T1635" s="10">
        <f>IFERROR(VLOOKUP(A1635,[1]!Tabla1[[#All],[Material]:[venta nueva]],38,FALSE),0)</f>
        <v>0</v>
      </c>
    </row>
    <row r="1636" spans="1:20" hidden="1" x14ac:dyDescent="0.35">
      <c r="A1636">
        <f t="shared" si="77"/>
        <v>1012719</v>
      </c>
      <c r="B1636" s="6" t="s">
        <v>1098</v>
      </c>
      <c r="C1636" s="7" t="s">
        <v>658</v>
      </c>
      <c r="D1636" s="7" t="s">
        <v>1095</v>
      </c>
      <c r="E1636" s="7" t="s">
        <v>837</v>
      </c>
      <c r="F1636" s="7" t="s">
        <v>838</v>
      </c>
      <c r="G1636" s="7" t="s">
        <v>1063</v>
      </c>
      <c r="H1636" s="7" t="s">
        <v>999</v>
      </c>
      <c r="I1636" s="6" t="s">
        <v>11</v>
      </c>
      <c r="J1636" s="1">
        <v>58171</v>
      </c>
      <c r="K1636" s="1">
        <v>469829</v>
      </c>
      <c r="L1636" s="1">
        <v>528000</v>
      </c>
      <c r="M1636" s="1">
        <v>58171</v>
      </c>
      <c r="N1636" s="1">
        <v>372429</v>
      </c>
      <c r="O1636" s="1">
        <v>430600</v>
      </c>
      <c r="P1636" s="1">
        <v>430600</v>
      </c>
      <c r="Q1636" s="12"/>
      <c r="R1636" s="29">
        <f t="shared" si="78"/>
        <v>0</v>
      </c>
      <c r="S1636" t="str">
        <f t="shared" si="79"/>
        <v>OK</v>
      </c>
      <c r="T1636" s="10">
        <f>IFERROR(VLOOKUP(A1636,[1]!Tabla1[[#All],[Material]:[venta nueva]],38,FALSE),0)</f>
        <v>0</v>
      </c>
    </row>
    <row r="1637" spans="1:20" hidden="1" x14ac:dyDescent="0.35">
      <c r="A1637">
        <f t="shared" si="77"/>
        <v>1012744</v>
      </c>
      <c r="B1637" s="6" t="s">
        <v>1098</v>
      </c>
      <c r="C1637" s="7" t="s">
        <v>658</v>
      </c>
      <c r="D1637" s="7" t="s">
        <v>1095</v>
      </c>
      <c r="E1637" s="7" t="s">
        <v>1099</v>
      </c>
      <c r="F1637" s="7" t="s">
        <v>1100</v>
      </c>
      <c r="G1637" s="7" t="s">
        <v>1066</v>
      </c>
      <c r="H1637" s="7" t="s">
        <v>982</v>
      </c>
      <c r="I1637" s="6" t="s">
        <v>11</v>
      </c>
      <c r="J1637" s="1"/>
      <c r="K1637" s="1"/>
      <c r="L1637" s="1"/>
      <c r="M1637" s="1"/>
      <c r="N1637" s="1"/>
      <c r="O1637" s="1"/>
      <c r="P1637" s="1">
        <v>5297</v>
      </c>
      <c r="Q1637" s="12"/>
      <c r="R1637" s="29">
        <f t="shared" si="78"/>
        <v>-5297</v>
      </c>
      <c r="S1637" t="str">
        <f t="shared" si="79"/>
        <v>Pendiente de ingreso</v>
      </c>
      <c r="T1637" s="10">
        <f>IFERROR(VLOOKUP(A1637,[1]!Tabla1[[#All],[Material]:[venta nueva]],38,FALSE),0)</f>
        <v>0</v>
      </c>
    </row>
    <row r="1638" spans="1:20" hidden="1" x14ac:dyDescent="0.35">
      <c r="A1638">
        <f t="shared" si="77"/>
        <v>1012763</v>
      </c>
      <c r="B1638" s="6" t="s">
        <v>1098</v>
      </c>
      <c r="C1638" s="7" t="s">
        <v>658</v>
      </c>
      <c r="D1638" s="7" t="s">
        <v>1095</v>
      </c>
      <c r="E1638" s="7" t="s">
        <v>847</v>
      </c>
      <c r="F1638" s="7" t="s">
        <v>848</v>
      </c>
      <c r="G1638" s="7" t="s">
        <v>1065</v>
      </c>
      <c r="H1638" s="7" t="s">
        <v>995</v>
      </c>
      <c r="I1638" s="6" t="s">
        <v>11</v>
      </c>
      <c r="J1638" s="1"/>
      <c r="K1638" s="1"/>
      <c r="L1638" s="1"/>
      <c r="M1638" s="1"/>
      <c r="N1638" s="1"/>
      <c r="O1638" s="1"/>
      <c r="P1638" s="1">
        <v>24000</v>
      </c>
      <c r="Q1638" s="12"/>
      <c r="R1638" s="29">
        <f t="shared" si="78"/>
        <v>-24000</v>
      </c>
      <c r="S1638" t="str">
        <f t="shared" si="79"/>
        <v>Pendiente de ingreso</v>
      </c>
      <c r="T1638" s="10">
        <f>IFERROR(VLOOKUP(A1638,[1]!Tabla1[[#All],[Material]:[venta nueva]],38,FALSE),0)</f>
        <v>0</v>
      </c>
    </row>
    <row r="1639" spans="1:20" hidden="1" x14ac:dyDescent="0.35">
      <c r="A1639">
        <f t="shared" si="77"/>
        <v>1012764</v>
      </c>
      <c r="B1639" s="6" t="s">
        <v>1098</v>
      </c>
      <c r="C1639" s="7" t="s">
        <v>658</v>
      </c>
      <c r="D1639" s="7" t="s">
        <v>1095</v>
      </c>
      <c r="E1639" s="7" t="s">
        <v>849</v>
      </c>
      <c r="F1639" s="7" t="s">
        <v>850</v>
      </c>
      <c r="G1639" s="7" t="s">
        <v>1063</v>
      </c>
      <c r="H1639" s="7" t="s">
        <v>999</v>
      </c>
      <c r="I1639" s="6" t="s">
        <v>10</v>
      </c>
      <c r="J1639" s="1"/>
      <c r="K1639" s="1"/>
      <c r="L1639" s="1"/>
      <c r="M1639" s="1"/>
      <c r="N1639" s="1"/>
      <c r="O1639" s="1"/>
      <c r="P1639" s="1">
        <v>192000</v>
      </c>
      <c r="Q1639" s="12"/>
      <c r="R1639" s="29">
        <f t="shared" si="78"/>
        <v>-192000</v>
      </c>
      <c r="S1639" t="str">
        <f t="shared" si="79"/>
        <v>Pendiente de ingreso</v>
      </c>
      <c r="T1639" s="10">
        <f>IFERROR(VLOOKUP(A1639,[1]!Tabla1[[#All],[Material]:[venta nueva]],38,FALSE),0)</f>
        <v>0</v>
      </c>
    </row>
    <row r="1640" spans="1:20" hidden="1" x14ac:dyDescent="0.35">
      <c r="A1640">
        <f t="shared" si="77"/>
        <v>1010885</v>
      </c>
      <c r="B1640" s="6" t="s">
        <v>1098</v>
      </c>
      <c r="C1640" s="7" t="s">
        <v>658</v>
      </c>
      <c r="D1640" s="7" t="s">
        <v>1096</v>
      </c>
      <c r="E1640" s="7" t="s">
        <v>663</v>
      </c>
      <c r="F1640" s="7" t="s">
        <v>664</v>
      </c>
      <c r="G1640" s="7" t="s">
        <v>1066</v>
      </c>
      <c r="H1640" s="7" t="s">
        <v>982</v>
      </c>
      <c r="I1640" s="6" t="s">
        <v>8</v>
      </c>
      <c r="J1640" s="1">
        <v>2009</v>
      </c>
      <c r="K1640" s="1">
        <v>2527</v>
      </c>
      <c r="L1640" s="1">
        <v>4536</v>
      </c>
      <c r="M1640" s="1">
        <v>2009</v>
      </c>
      <c r="N1640" s="1">
        <v>2844</v>
      </c>
      <c r="O1640" s="1">
        <v>4853</v>
      </c>
      <c r="P1640" s="1">
        <v>5278.9740000000002</v>
      </c>
      <c r="Q1640" s="12"/>
      <c r="R1640" s="29">
        <f t="shared" si="78"/>
        <v>-425.97400000000016</v>
      </c>
      <c r="S1640" t="str">
        <f t="shared" si="79"/>
        <v>Pendiente de ingreso</v>
      </c>
      <c r="T1640" s="10">
        <f>IFERROR(VLOOKUP(A1640,[1]!Tabla1[[#All],[Material]:[venta nueva]],38,FALSE),0)</f>
        <v>0</v>
      </c>
    </row>
    <row r="1641" spans="1:20" hidden="1" x14ac:dyDescent="0.35">
      <c r="A1641">
        <f t="shared" si="77"/>
        <v>1010886</v>
      </c>
      <c r="B1641" s="6" t="s">
        <v>1098</v>
      </c>
      <c r="C1641" s="7" t="s">
        <v>658</v>
      </c>
      <c r="D1641" s="7" t="s">
        <v>1096</v>
      </c>
      <c r="E1641" s="7" t="s">
        <v>665</v>
      </c>
      <c r="F1641" s="7" t="s">
        <v>666</v>
      </c>
      <c r="G1641" s="7" t="s">
        <v>1066</v>
      </c>
      <c r="H1641" s="7" t="s">
        <v>982</v>
      </c>
      <c r="I1641" s="6" t="s">
        <v>8</v>
      </c>
      <c r="J1641" s="1">
        <v>0</v>
      </c>
      <c r="K1641" s="1">
        <v>9979</v>
      </c>
      <c r="L1641" s="1">
        <v>9979</v>
      </c>
      <c r="M1641" s="1">
        <v>0</v>
      </c>
      <c r="N1641" s="1">
        <v>9979</v>
      </c>
      <c r="O1641" s="1">
        <v>9979</v>
      </c>
      <c r="P1641" s="1"/>
      <c r="Q1641" s="12"/>
      <c r="R1641" s="29">
        <f t="shared" si="78"/>
        <v>9979</v>
      </c>
      <c r="S1641" t="str">
        <f t="shared" si="79"/>
        <v>Sobre ingreso</v>
      </c>
      <c r="T1641" s="10">
        <f>IFERROR(VLOOKUP(A1641,[1]!Tabla1[[#All],[Material]:[venta nueva]],38,FALSE),0)</f>
        <v>0</v>
      </c>
    </row>
    <row r="1642" spans="1:20" hidden="1" x14ac:dyDescent="0.35">
      <c r="A1642">
        <f t="shared" si="77"/>
        <v>1010888</v>
      </c>
      <c r="B1642" s="6" t="s">
        <v>1098</v>
      </c>
      <c r="C1642" s="7" t="s">
        <v>658</v>
      </c>
      <c r="D1642" s="7" t="s">
        <v>1096</v>
      </c>
      <c r="E1642" s="7" t="s">
        <v>669</v>
      </c>
      <c r="F1642" s="7" t="s">
        <v>670</v>
      </c>
      <c r="G1642" s="7" t="s">
        <v>1066</v>
      </c>
      <c r="H1642" s="7" t="s">
        <v>982</v>
      </c>
      <c r="I1642" s="6" t="s">
        <v>8</v>
      </c>
      <c r="J1642" s="1"/>
      <c r="K1642" s="1"/>
      <c r="L1642" s="1"/>
      <c r="M1642" s="1">
        <v>2077</v>
      </c>
      <c r="N1642" s="1">
        <v>0</v>
      </c>
      <c r="O1642" s="1">
        <v>2077</v>
      </c>
      <c r="P1642" s="1">
        <v>2077.4879999999998</v>
      </c>
      <c r="Q1642" s="12"/>
      <c r="R1642" s="29">
        <f t="shared" si="78"/>
        <v>-0.48799999999982901</v>
      </c>
      <c r="S1642" t="str">
        <f t="shared" si="79"/>
        <v>Pendiente de ingreso</v>
      </c>
      <c r="T1642" s="10">
        <f>IFERROR(VLOOKUP(A1642,[1]!Tabla1[[#All],[Material]:[venta nueva]],38,FALSE),0)</f>
        <v>0</v>
      </c>
    </row>
    <row r="1643" spans="1:20" hidden="1" x14ac:dyDescent="0.35">
      <c r="A1643">
        <f t="shared" si="77"/>
        <v>1011042</v>
      </c>
      <c r="B1643" s="6" t="s">
        <v>1098</v>
      </c>
      <c r="C1643" s="7" t="s">
        <v>658</v>
      </c>
      <c r="D1643" s="7" t="s">
        <v>1096</v>
      </c>
      <c r="E1643" s="7" t="s">
        <v>671</v>
      </c>
      <c r="F1643" s="7" t="s">
        <v>672</v>
      </c>
      <c r="G1643" s="7" t="s">
        <v>1067</v>
      </c>
      <c r="H1643" s="7" t="s">
        <v>983</v>
      </c>
      <c r="I1643" s="6" t="s">
        <v>9</v>
      </c>
      <c r="J1643" s="1"/>
      <c r="K1643" s="1"/>
      <c r="L1643" s="1"/>
      <c r="M1643" s="1"/>
      <c r="N1643" s="1"/>
      <c r="O1643" s="1"/>
      <c r="P1643" s="1">
        <v>24000</v>
      </c>
      <c r="Q1643" s="12"/>
      <c r="R1643" s="29">
        <f t="shared" si="78"/>
        <v>-24000</v>
      </c>
      <c r="S1643" t="str">
        <f t="shared" si="79"/>
        <v>Pendiente de ingreso</v>
      </c>
      <c r="T1643" s="10">
        <f>IFERROR(VLOOKUP(A1643,[1]!Tabla1[[#All],[Material]:[venta nueva]],38,FALSE),0)</f>
        <v>0</v>
      </c>
    </row>
    <row r="1644" spans="1:20" hidden="1" x14ac:dyDescent="0.35">
      <c r="A1644">
        <f t="shared" si="77"/>
        <v>1011047</v>
      </c>
      <c r="B1644" s="6" t="s">
        <v>1098</v>
      </c>
      <c r="C1644" s="7" t="s">
        <v>658</v>
      </c>
      <c r="D1644" s="7" t="s">
        <v>1096</v>
      </c>
      <c r="E1644" s="7" t="s">
        <v>673</v>
      </c>
      <c r="F1644" s="7" t="s">
        <v>674</v>
      </c>
      <c r="G1644" s="7" t="s">
        <v>1066</v>
      </c>
      <c r="H1644" s="7" t="s">
        <v>982</v>
      </c>
      <c r="I1644" s="6" t="s">
        <v>10</v>
      </c>
      <c r="J1644" s="1"/>
      <c r="K1644" s="1"/>
      <c r="L1644" s="1"/>
      <c r="M1644" s="1">
        <v>0</v>
      </c>
      <c r="N1644" s="1">
        <v>24000</v>
      </c>
      <c r="O1644" s="1">
        <v>24000</v>
      </c>
      <c r="P1644" s="1">
        <v>22800</v>
      </c>
      <c r="Q1644" s="12"/>
      <c r="R1644" s="29">
        <f t="shared" si="78"/>
        <v>1200</v>
      </c>
      <c r="S1644" t="str">
        <f t="shared" si="79"/>
        <v>Sobre ingreso</v>
      </c>
      <c r="T1644" s="10">
        <f>IFERROR(VLOOKUP(A1644,[1]!Tabla1[[#All],[Material]:[venta nueva]],38,FALSE),0)</f>
        <v>0</v>
      </c>
    </row>
    <row r="1645" spans="1:20" hidden="1" x14ac:dyDescent="0.35">
      <c r="A1645">
        <f t="shared" si="77"/>
        <v>1011073</v>
      </c>
      <c r="B1645" s="6" t="s">
        <v>1098</v>
      </c>
      <c r="C1645" s="7" t="s">
        <v>658</v>
      </c>
      <c r="D1645" s="7" t="s">
        <v>1096</v>
      </c>
      <c r="E1645" s="7" t="s">
        <v>1101</v>
      </c>
      <c r="F1645" s="7" t="s">
        <v>1284</v>
      </c>
      <c r="G1645" s="7" t="s">
        <v>990</v>
      </c>
      <c r="H1645" s="7" t="s">
        <v>990</v>
      </c>
      <c r="I1645" s="6" t="s">
        <v>10</v>
      </c>
      <c r="J1645" s="1"/>
      <c r="K1645" s="1"/>
      <c r="L1645" s="1"/>
      <c r="M1645" s="1"/>
      <c r="N1645" s="1"/>
      <c r="O1645" s="1"/>
      <c r="P1645" s="1">
        <v>200</v>
      </c>
      <c r="Q1645" s="12"/>
      <c r="R1645" s="29">
        <f t="shared" si="78"/>
        <v>-200</v>
      </c>
      <c r="S1645" t="str">
        <f t="shared" si="79"/>
        <v>Pendiente de ingreso</v>
      </c>
      <c r="T1645" s="10">
        <f>IFERROR(VLOOKUP(A1645,[1]!Tabla1[[#All],[Material]:[venta nueva]],38,FALSE),0)</f>
        <v>0</v>
      </c>
    </row>
    <row r="1646" spans="1:20" hidden="1" x14ac:dyDescent="0.35">
      <c r="A1646">
        <f t="shared" si="77"/>
        <v>1011120</v>
      </c>
      <c r="B1646" s="6" t="s">
        <v>1098</v>
      </c>
      <c r="C1646" s="7" t="s">
        <v>658</v>
      </c>
      <c r="D1646" s="7" t="s">
        <v>1096</v>
      </c>
      <c r="E1646" s="7" t="s">
        <v>1102</v>
      </c>
      <c r="F1646" s="7" t="s">
        <v>1103</v>
      </c>
      <c r="G1646" s="7" t="s">
        <v>1073</v>
      </c>
      <c r="H1646" s="7" t="s">
        <v>998</v>
      </c>
      <c r="I1646" s="6" t="s">
        <v>8</v>
      </c>
      <c r="J1646" s="1">
        <v>0</v>
      </c>
      <c r="K1646" s="1">
        <v>59875</v>
      </c>
      <c r="L1646" s="1">
        <v>59875</v>
      </c>
      <c r="M1646" s="1"/>
      <c r="N1646" s="1"/>
      <c r="O1646" s="1"/>
      <c r="P1646" s="1"/>
      <c r="Q1646" s="12"/>
      <c r="R1646" s="29">
        <f t="shared" si="78"/>
        <v>0</v>
      </c>
      <c r="S1646" t="str">
        <f t="shared" si="79"/>
        <v>OK</v>
      </c>
      <c r="T1646" s="10">
        <f>IFERROR(VLOOKUP(A1646,[1]!Tabla1[[#All],[Material]:[venta nueva]],38,FALSE),0)</f>
        <v>0</v>
      </c>
    </row>
    <row r="1647" spans="1:20" hidden="1" x14ac:dyDescent="0.35">
      <c r="A1647">
        <f t="shared" si="77"/>
        <v>1011127</v>
      </c>
      <c r="B1647" s="6" t="s">
        <v>1098</v>
      </c>
      <c r="C1647" s="7" t="s">
        <v>658</v>
      </c>
      <c r="D1647" s="7" t="s">
        <v>1096</v>
      </c>
      <c r="E1647" s="7" t="s">
        <v>677</v>
      </c>
      <c r="F1647" s="7" t="s">
        <v>678</v>
      </c>
      <c r="G1647" s="7" t="s">
        <v>1066</v>
      </c>
      <c r="H1647" s="7" t="s">
        <v>982</v>
      </c>
      <c r="I1647" s="6" t="s">
        <v>10</v>
      </c>
      <c r="J1647" s="1">
        <v>-41192</v>
      </c>
      <c r="K1647" s="1">
        <v>1481192</v>
      </c>
      <c r="L1647" s="1">
        <v>1440000</v>
      </c>
      <c r="M1647" s="1">
        <v>-41192</v>
      </c>
      <c r="N1647" s="1">
        <v>1457192</v>
      </c>
      <c r="O1647" s="1">
        <v>1416000</v>
      </c>
      <c r="P1647" s="1">
        <v>1424600</v>
      </c>
      <c r="Q1647" s="12"/>
      <c r="R1647" s="29">
        <f t="shared" si="78"/>
        <v>-8600</v>
      </c>
      <c r="S1647" t="str">
        <f t="shared" si="79"/>
        <v>Pendiente de ingreso</v>
      </c>
      <c r="T1647" s="10">
        <f>IFERROR(VLOOKUP(A1647,[1]!Tabla1[[#All],[Material]:[venta nueva]],38,FALSE),0)</f>
        <v>0</v>
      </c>
    </row>
    <row r="1648" spans="1:20" hidden="1" x14ac:dyDescent="0.35">
      <c r="A1648">
        <f t="shared" si="77"/>
        <v>1011127</v>
      </c>
      <c r="B1648" s="6" t="s">
        <v>1098</v>
      </c>
      <c r="C1648" s="7" t="s">
        <v>658</v>
      </c>
      <c r="D1648" s="7" t="s">
        <v>1096</v>
      </c>
      <c r="E1648" s="7" t="s">
        <v>677</v>
      </c>
      <c r="F1648" s="7" t="s">
        <v>678</v>
      </c>
      <c r="G1648" s="7" t="s">
        <v>1066</v>
      </c>
      <c r="H1648" s="7" t="s">
        <v>982</v>
      </c>
      <c r="I1648" s="6" t="s">
        <v>11</v>
      </c>
      <c r="J1648" s="1">
        <v>0</v>
      </c>
      <c r="K1648" s="1">
        <v>24000</v>
      </c>
      <c r="L1648" s="1">
        <v>24000</v>
      </c>
      <c r="M1648" s="1"/>
      <c r="N1648" s="1"/>
      <c r="O1648" s="1"/>
      <c r="P1648" s="1"/>
      <c r="Q1648" s="12"/>
      <c r="R1648" s="29">
        <f t="shared" si="78"/>
        <v>0</v>
      </c>
      <c r="S1648" t="str">
        <f t="shared" si="79"/>
        <v>OK</v>
      </c>
      <c r="T1648" s="10">
        <f>IFERROR(VLOOKUP(A1648,[1]!Tabla1[[#All],[Material]:[venta nueva]],38,FALSE),0)</f>
        <v>0</v>
      </c>
    </row>
    <row r="1649" spans="1:20" hidden="1" x14ac:dyDescent="0.35">
      <c r="A1649">
        <f t="shared" si="77"/>
        <v>1011250</v>
      </c>
      <c r="B1649" s="6" t="s">
        <v>1098</v>
      </c>
      <c r="C1649" s="7" t="s">
        <v>658</v>
      </c>
      <c r="D1649" s="7" t="s">
        <v>1096</v>
      </c>
      <c r="E1649" s="7" t="s">
        <v>683</v>
      </c>
      <c r="F1649" s="7" t="s">
        <v>684</v>
      </c>
      <c r="G1649" s="7" t="s">
        <v>1066</v>
      </c>
      <c r="H1649" s="7" t="s">
        <v>982</v>
      </c>
      <c r="I1649" s="6" t="s">
        <v>8</v>
      </c>
      <c r="J1649" s="1"/>
      <c r="K1649" s="1"/>
      <c r="L1649" s="1"/>
      <c r="M1649" s="1">
        <v>13968</v>
      </c>
      <c r="N1649" s="1">
        <v>0</v>
      </c>
      <c r="O1649" s="1">
        <v>13968</v>
      </c>
      <c r="P1649" s="1">
        <v>13985.94</v>
      </c>
      <c r="Q1649" s="12"/>
      <c r="R1649" s="29">
        <f t="shared" si="78"/>
        <v>-17.940000000000509</v>
      </c>
      <c r="S1649" t="str">
        <f t="shared" si="79"/>
        <v>Pendiente de ingreso</v>
      </c>
      <c r="T1649" s="10">
        <f>IFERROR(VLOOKUP(A1649,[1]!Tabla1[[#All],[Material]:[venta nueva]],38,FALSE),0)</f>
        <v>0</v>
      </c>
    </row>
    <row r="1650" spans="1:20" hidden="1" x14ac:dyDescent="0.35">
      <c r="A1650">
        <f t="shared" si="77"/>
        <v>1011586</v>
      </c>
      <c r="B1650" s="6" t="s">
        <v>1098</v>
      </c>
      <c r="C1650" s="7" t="s">
        <v>658</v>
      </c>
      <c r="D1650" s="7" t="s">
        <v>1096</v>
      </c>
      <c r="E1650" s="7" t="s">
        <v>700</v>
      </c>
      <c r="F1650" s="7" t="s">
        <v>701</v>
      </c>
      <c r="G1650" s="7" t="s">
        <v>1068</v>
      </c>
      <c r="H1650" s="7" t="s">
        <v>992</v>
      </c>
      <c r="I1650" s="6" t="s">
        <v>14</v>
      </c>
      <c r="J1650" s="1"/>
      <c r="K1650" s="1"/>
      <c r="L1650" s="1"/>
      <c r="M1650" s="1"/>
      <c r="N1650" s="1"/>
      <c r="O1650" s="1"/>
      <c r="P1650" s="1">
        <v>48000</v>
      </c>
      <c r="Q1650" s="12"/>
      <c r="R1650" s="29">
        <f t="shared" si="78"/>
        <v>-48000</v>
      </c>
      <c r="S1650" t="str">
        <f t="shared" si="79"/>
        <v>Pendiente de ingreso</v>
      </c>
      <c r="T1650" s="10">
        <f>IFERROR(VLOOKUP(A1650,[1]!Tabla1[[#All],[Material]:[venta nueva]],38,FALSE),0)</f>
        <v>0</v>
      </c>
    </row>
    <row r="1651" spans="1:20" hidden="1" x14ac:dyDescent="0.35">
      <c r="A1651">
        <f t="shared" si="77"/>
        <v>1011701</v>
      </c>
      <c r="B1651" s="6" t="s">
        <v>1098</v>
      </c>
      <c r="C1651" s="7" t="s">
        <v>658</v>
      </c>
      <c r="D1651" s="7" t="s">
        <v>1096</v>
      </c>
      <c r="E1651" s="7" t="s">
        <v>702</v>
      </c>
      <c r="F1651" s="7" t="s">
        <v>703</v>
      </c>
      <c r="G1651" s="7" t="s">
        <v>1066</v>
      </c>
      <c r="H1651" s="7" t="s">
        <v>982</v>
      </c>
      <c r="I1651" s="6" t="s">
        <v>8</v>
      </c>
      <c r="J1651" s="1">
        <v>-37630</v>
      </c>
      <c r="K1651" s="1">
        <v>219069</v>
      </c>
      <c r="L1651" s="1">
        <v>181439</v>
      </c>
      <c r="M1651" s="1">
        <v>-37630</v>
      </c>
      <c r="N1651" s="1">
        <v>219069</v>
      </c>
      <c r="O1651" s="1">
        <v>181439</v>
      </c>
      <c r="P1651" s="1">
        <v>181500</v>
      </c>
      <c r="Q1651" s="12"/>
      <c r="R1651" s="29">
        <f t="shared" si="78"/>
        <v>-61</v>
      </c>
      <c r="S1651" t="str">
        <f t="shared" si="79"/>
        <v>Pendiente de ingreso</v>
      </c>
      <c r="T1651" s="10">
        <f>IFERROR(VLOOKUP(A1651,[1]!Tabla1[[#All],[Material]:[venta nueva]],38,FALSE),0)</f>
        <v>0</v>
      </c>
    </row>
    <row r="1652" spans="1:20" hidden="1" x14ac:dyDescent="0.35">
      <c r="A1652">
        <f t="shared" si="77"/>
        <v>1011748</v>
      </c>
      <c r="B1652" s="6" t="s">
        <v>1098</v>
      </c>
      <c r="C1652" s="7" t="s">
        <v>658</v>
      </c>
      <c r="D1652" s="7" t="s">
        <v>1096</v>
      </c>
      <c r="E1652" s="7" t="s">
        <v>704</v>
      </c>
      <c r="F1652" s="7" t="s">
        <v>705</v>
      </c>
      <c r="G1652" s="7" t="s">
        <v>1066</v>
      </c>
      <c r="H1652" s="7" t="s">
        <v>982</v>
      </c>
      <c r="I1652" s="6" t="s">
        <v>9</v>
      </c>
      <c r="J1652" s="1"/>
      <c r="K1652" s="1"/>
      <c r="L1652" s="1"/>
      <c r="M1652" s="1"/>
      <c r="N1652" s="1"/>
      <c r="O1652" s="1"/>
      <c r="P1652" s="1">
        <v>22800</v>
      </c>
      <c r="Q1652" s="12"/>
      <c r="R1652" s="29">
        <f t="shared" si="78"/>
        <v>-22800</v>
      </c>
      <c r="S1652" t="str">
        <f t="shared" si="79"/>
        <v>Pendiente de ingreso</v>
      </c>
      <c r="T1652" s="10">
        <f>IFERROR(VLOOKUP(A1652,[1]!Tabla1[[#All],[Material]:[venta nueva]],38,FALSE),0)</f>
        <v>0</v>
      </c>
    </row>
    <row r="1653" spans="1:20" hidden="1" x14ac:dyDescent="0.35">
      <c r="A1653">
        <f t="shared" si="77"/>
        <v>1011967</v>
      </c>
      <c r="B1653" s="6" t="s">
        <v>1098</v>
      </c>
      <c r="C1653" s="7" t="s">
        <v>658</v>
      </c>
      <c r="D1653" s="7" t="s">
        <v>1096</v>
      </c>
      <c r="E1653" s="7" t="s">
        <v>708</v>
      </c>
      <c r="F1653" s="7" t="s">
        <v>709</v>
      </c>
      <c r="G1653" s="7" t="s">
        <v>1072</v>
      </c>
      <c r="H1653" s="7" t="s">
        <v>993</v>
      </c>
      <c r="I1653" s="6" t="s">
        <v>14</v>
      </c>
      <c r="J1653" s="1">
        <v>-16320</v>
      </c>
      <c r="K1653" s="1">
        <v>208320</v>
      </c>
      <c r="L1653" s="1">
        <v>192000</v>
      </c>
      <c r="M1653" s="1">
        <v>-16320</v>
      </c>
      <c r="N1653" s="1">
        <v>208320</v>
      </c>
      <c r="O1653" s="1">
        <v>192000</v>
      </c>
      <c r="P1653" s="1">
        <v>192000</v>
      </c>
      <c r="Q1653" s="12"/>
      <c r="R1653" s="29">
        <f t="shared" si="78"/>
        <v>0</v>
      </c>
      <c r="S1653" t="str">
        <f t="shared" si="79"/>
        <v>OK</v>
      </c>
      <c r="T1653" s="10">
        <f>IFERROR(VLOOKUP(A1653,[1]!Tabla1[[#All],[Material]:[venta nueva]],38,FALSE),0)</f>
        <v>0</v>
      </c>
    </row>
    <row r="1654" spans="1:20" hidden="1" x14ac:dyDescent="0.35">
      <c r="A1654">
        <f t="shared" si="77"/>
        <v>1011968</v>
      </c>
      <c r="B1654" s="6" t="s">
        <v>1098</v>
      </c>
      <c r="C1654" s="7" t="s">
        <v>658</v>
      </c>
      <c r="D1654" s="7" t="s">
        <v>1096</v>
      </c>
      <c r="E1654" s="7" t="s">
        <v>710</v>
      </c>
      <c r="F1654" s="7" t="s">
        <v>711</v>
      </c>
      <c r="G1654" s="7" t="s">
        <v>1072</v>
      </c>
      <c r="H1654" s="7" t="s">
        <v>993</v>
      </c>
      <c r="I1654" s="6" t="s">
        <v>14</v>
      </c>
      <c r="J1654" s="1">
        <v>5720</v>
      </c>
      <c r="K1654" s="1">
        <v>6280</v>
      </c>
      <c r="L1654" s="1">
        <v>12000</v>
      </c>
      <c r="M1654" s="1">
        <v>5720</v>
      </c>
      <c r="N1654" s="1">
        <v>6280</v>
      </c>
      <c r="O1654" s="1">
        <v>12000</v>
      </c>
      <c r="P1654" s="1">
        <v>12000</v>
      </c>
      <c r="Q1654" s="12"/>
      <c r="R1654" s="29">
        <f t="shared" si="78"/>
        <v>0</v>
      </c>
      <c r="S1654" t="str">
        <f t="shared" si="79"/>
        <v>OK</v>
      </c>
      <c r="T1654" s="10">
        <f>IFERROR(VLOOKUP(A1654,[1]!Tabla1[[#All],[Material]:[venta nueva]],38,FALSE),0)</f>
        <v>0</v>
      </c>
    </row>
    <row r="1655" spans="1:20" hidden="1" x14ac:dyDescent="0.35">
      <c r="A1655">
        <f t="shared" si="77"/>
        <v>1011969</v>
      </c>
      <c r="B1655" s="6" t="s">
        <v>1098</v>
      </c>
      <c r="C1655" s="7" t="s">
        <v>658</v>
      </c>
      <c r="D1655" s="7" t="s">
        <v>1096</v>
      </c>
      <c r="E1655" s="7" t="s">
        <v>712</v>
      </c>
      <c r="F1655" s="7" t="s">
        <v>713</v>
      </c>
      <c r="G1655" s="7" t="s">
        <v>1072</v>
      </c>
      <c r="H1655" s="7" t="s">
        <v>993</v>
      </c>
      <c r="I1655" s="6" t="s">
        <v>14</v>
      </c>
      <c r="J1655" s="1">
        <v>-54980</v>
      </c>
      <c r="K1655" s="1">
        <v>150980</v>
      </c>
      <c r="L1655" s="1">
        <v>96000</v>
      </c>
      <c r="M1655" s="1">
        <v>-54980</v>
      </c>
      <c r="N1655" s="1">
        <v>150980</v>
      </c>
      <c r="O1655" s="1">
        <v>96000</v>
      </c>
      <c r="P1655" s="1">
        <v>96000</v>
      </c>
      <c r="Q1655" s="12"/>
      <c r="R1655" s="29">
        <f t="shared" si="78"/>
        <v>0</v>
      </c>
      <c r="S1655" t="str">
        <f t="shared" si="79"/>
        <v>OK</v>
      </c>
      <c r="T1655" s="10">
        <f>IFERROR(VLOOKUP(A1655,[1]!Tabla1[[#All],[Material]:[venta nueva]],38,FALSE),0)</f>
        <v>0</v>
      </c>
    </row>
    <row r="1656" spans="1:20" hidden="1" x14ac:dyDescent="0.35">
      <c r="A1656">
        <f t="shared" si="77"/>
        <v>1012038</v>
      </c>
      <c r="B1656" s="6" t="s">
        <v>1098</v>
      </c>
      <c r="C1656" s="7" t="s">
        <v>658</v>
      </c>
      <c r="D1656" s="7" t="s">
        <v>1096</v>
      </c>
      <c r="E1656" s="7" t="s">
        <v>718</v>
      </c>
      <c r="F1656" s="7" t="s">
        <v>719</v>
      </c>
      <c r="G1656" s="7" t="s">
        <v>1066</v>
      </c>
      <c r="H1656" s="7" t="s">
        <v>982</v>
      </c>
      <c r="I1656" s="6" t="s">
        <v>8</v>
      </c>
      <c r="J1656" s="1"/>
      <c r="K1656" s="1"/>
      <c r="L1656" s="1"/>
      <c r="M1656" s="1">
        <v>1941</v>
      </c>
      <c r="N1656" s="1">
        <v>0</v>
      </c>
      <c r="O1656" s="1">
        <v>1941</v>
      </c>
      <c r="P1656" s="1"/>
      <c r="Q1656" s="12"/>
      <c r="R1656" s="29">
        <f t="shared" si="78"/>
        <v>1941</v>
      </c>
      <c r="S1656" t="str">
        <f t="shared" si="79"/>
        <v>Sobre ingreso</v>
      </c>
      <c r="T1656" s="10">
        <f>IFERROR(VLOOKUP(A1656,[1]!Tabla1[[#All],[Material]:[venta nueva]],38,FALSE),0)</f>
        <v>0</v>
      </c>
    </row>
    <row r="1657" spans="1:20" hidden="1" x14ac:dyDescent="0.35">
      <c r="A1657">
        <f t="shared" si="77"/>
        <v>1012107</v>
      </c>
      <c r="B1657" s="6" t="s">
        <v>1098</v>
      </c>
      <c r="C1657" s="7" t="s">
        <v>658</v>
      </c>
      <c r="D1657" s="7" t="s">
        <v>1096</v>
      </c>
      <c r="E1657" s="7" t="s">
        <v>720</v>
      </c>
      <c r="F1657" s="7" t="s">
        <v>721</v>
      </c>
      <c r="G1657" s="7" t="s">
        <v>1066</v>
      </c>
      <c r="H1657" s="7" t="s">
        <v>982</v>
      </c>
      <c r="I1657" s="6" t="s">
        <v>8</v>
      </c>
      <c r="J1657" s="1">
        <v>-6470</v>
      </c>
      <c r="K1657" s="1">
        <v>237241</v>
      </c>
      <c r="L1657" s="1">
        <v>230771</v>
      </c>
      <c r="M1657" s="1">
        <v>-6470</v>
      </c>
      <c r="N1657" s="1">
        <v>237241</v>
      </c>
      <c r="O1657" s="1">
        <v>230771</v>
      </c>
      <c r="P1657" s="1">
        <v>226070.38099999999</v>
      </c>
      <c r="Q1657" s="12"/>
      <c r="R1657" s="29">
        <f t="shared" si="78"/>
        <v>4700.6190000000061</v>
      </c>
      <c r="S1657" t="str">
        <f t="shared" si="79"/>
        <v>Sobre ingreso</v>
      </c>
      <c r="T1657" s="10">
        <f>IFERROR(VLOOKUP(A1657,[1]!Tabla1[[#All],[Material]:[venta nueva]],38,FALSE),0)</f>
        <v>0</v>
      </c>
    </row>
    <row r="1658" spans="1:20" hidden="1" x14ac:dyDescent="0.35">
      <c r="A1658">
        <f t="shared" si="77"/>
        <v>1012108</v>
      </c>
      <c r="B1658" s="6" t="s">
        <v>1098</v>
      </c>
      <c r="C1658" s="7" t="s">
        <v>658</v>
      </c>
      <c r="D1658" s="7" t="s">
        <v>1096</v>
      </c>
      <c r="E1658" s="7" t="s">
        <v>722</v>
      </c>
      <c r="F1658" s="7" t="s">
        <v>723</v>
      </c>
      <c r="G1658" s="7" t="s">
        <v>1066</v>
      </c>
      <c r="H1658" s="7" t="s">
        <v>982</v>
      </c>
      <c r="I1658" s="6" t="s">
        <v>8</v>
      </c>
      <c r="J1658" s="1">
        <v>-38921</v>
      </c>
      <c r="K1658" s="1">
        <v>367896</v>
      </c>
      <c r="L1658" s="1">
        <v>328975</v>
      </c>
      <c r="M1658" s="1">
        <v>-38921</v>
      </c>
      <c r="N1658" s="1">
        <v>367896</v>
      </c>
      <c r="O1658" s="1">
        <v>328975</v>
      </c>
      <c r="P1658" s="1">
        <v>328854.55200000003</v>
      </c>
      <c r="Q1658" s="12"/>
      <c r="R1658" s="29">
        <f t="shared" si="78"/>
        <v>120.44799999997485</v>
      </c>
      <c r="S1658" t="str">
        <f t="shared" si="79"/>
        <v>Sobre ingreso</v>
      </c>
      <c r="T1658" s="10">
        <f>IFERROR(VLOOKUP(A1658,[1]!Tabla1[[#All],[Material]:[venta nueva]],38,FALSE),0)</f>
        <v>0</v>
      </c>
    </row>
    <row r="1659" spans="1:20" hidden="1" x14ac:dyDescent="0.35">
      <c r="A1659">
        <f t="shared" si="77"/>
        <v>1012109</v>
      </c>
      <c r="B1659" s="6" t="s">
        <v>1098</v>
      </c>
      <c r="C1659" s="7" t="s">
        <v>658</v>
      </c>
      <c r="D1659" s="7" t="s">
        <v>1096</v>
      </c>
      <c r="E1659" s="7" t="s">
        <v>724</v>
      </c>
      <c r="F1659" s="7" t="s">
        <v>725</v>
      </c>
      <c r="G1659" s="7" t="s">
        <v>1066</v>
      </c>
      <c r="H1659" s="7" t="s">
        <v>982</v>
      </c>
      <c r="I1659" s="6" t="s">
        <v>8</v>
      </c>
      <c r="J1659" s="1">
        <v>-5347</v>
      </c>
      <c r="K1659" s="1">
        <v>371334</v>
      </c>
      <c r="L1659" s="1">
        <v>365987</v>
      </c>
      <c r="M1659" s="1">
        <v>-5347</v>
      </c>
      <c r="N1659" s="1">
        <v>371334</v>
      </c>
      <c r="O1659" s="1">
        <v>365987</v>
      </c>
      <c r="P1659" s="1">
        <v>366411.61700000003</v>
      </c>
      <c r="Q1659" s="12"/>
      <c r="R1659" s="29">
        <f t="shared" si="78"/>
        <v>-424.61700000002747</v>
      </c>
      <c r="S1659" t="str">
        <f t="shared" si="79"/>
        <v>Pendiente de ingreso</v>
      </c>
      <c r="T1659" s="10">
        <f>IFERROR(VLOOKUP(A1659,[1]!Tabla1[[#All],[Material]:[venta nueva]],38,FALSE),0)</f>
        <v>0</v>
      </c>
    </row>
    <row r="1660" spans="1:20" hidden="1" x14ac:dyDescent="0.35">
      <c r="A1660">
        <f t="shared" si="77"/>
        <v>1012110</v>
      </c>
      <c r="B1660" s="6" t="s">
        <v>1098</v>
      </c>
      <c r="C1660" s="7" t="s">
        <v>658</v>
      </c>
      <c r="D1660" s="7" t="s">
        <v>1096</v>
      </c>
      <c r="E1660" s="7" t="s">
        <v>726</v>
      </c>
      <c r="F1660" s="7" t="s">
        <v>727</v>
      </c>
      <c r="G1660" s="7" t="s">
        <v>1066</v>
      </c>
      <c r="H1660" s="7" t="s">
        <v>982</v>
      </c>
      <c r="I1660" s="6" t="s">
        <v>8</v>
      </c>
      <c r="J1660" s="1">
        <v>-34587</v>
      </c>
      <c r="K1660" s="1">
        <v>85957</v>
      </c>
      <c r="L1660" s="1">
        <v>51370</v>
      </c>
      <c r="M1660" s="1">
        <v>-34587</v>
      </c>
      <c r="N1660" s="1">
        <v>85957</v>
      </c>
      <c r="O1660" s="1">
        <v>51370</v>
      </c>
      <c r="P1660" s="1">
        <v>32114.312999999998</v>
      </c>
      <c r="Q1660" s="12"/>
      <c r="R1660" s="29">
        <f t="shared" si="78"/>
        <v>19255.687000000002</v>
      </c>
      <c r="S1660" t="str">
        <f t="shared" si="79"/>
        <v>Sobre ingreso</v>
      </c>
      <c r="T1660" s="10">
        <f>IFERROR(VLOOKUP(A1660,[1]!Tabla1[[#All],[Material]:[venta nueva]],38,FALSE),0)</f>
        <v>0</v>
      </c>
    </row>
    <row r="1661" spans="1:20" hidden="1" x14ac:dyDescent="0.35">
      <c r="A1661">
        <f t="shared" si="77"/>
        <v>1012111</v>
      </c>
      <c r="B1661" s="6" t="s">
        <v>1098</v>
      </c>
      <c r="C1661" s="7" t="s">
        <v>658</v>
      </c>
      <c r="D1661" s="7" t="s">
        <v>1096</v>
      </c>
      <c r="E1661" s="7" t="s">
        <v>728</v>
      </c>
      <c r="F1661" s="7" t="s">
        <v>729</v>
      </c>
      <c r="G1661" s="7" t="s">
        <v>1066</v>
      </c>
      <c r="H1661" s="7" t="s">
        <v>982</v>
      </c>
      <c r="I1661" s="6" t="s">
        <v>8</v>
      </c>
      <c r="J1661" s="1">
        <v>776</v>
      </c>
      <c r="K1661" s="1">
        <v>30945</v>
      </c>
      <c r="L1661" s="1">
        <v>31720</v>
      </c>
      <c r="M1661" s="1">
        <v>776</v>
      </c>
      <c r="N1661" s="1">
        <v>30945</v>
      </c>
      <c r="O1661" s="1">
        <v>31720</v>
      </c>
      <c r="P1661" s="1">
        <v>32386.564999999999</v>
      </c>
      <c r="Q1661" s="12"/>
      <c r="R1661" s="29">
        <f t="shared" si="78"/>
        <v>-666.56499999999869</v>
      </c>
      <c r="S1661" t="str">
        <f t="shared" si="79"/>
        <v>Pendiente de ingreso</v>
      </c>
      <c r="T1661" s="10">
        <f>IFERROR(VLOOKUP(A1661,[1]!Tabla1[[#All],[Material]:[venta nueva]],38,FALSE),0)</f>
        <v>0</v>
      </c>
    </row>
    <row r="1662" spans="1:20" hidden="1" x14ac:dyDescent="0.35">
      <c r="A1662">
        <f t="shared" si="77"/>
        <v>1012112</v>
      </c>
      <c r="B1662" s="6" t="s">
        <v>1098</v>
      </c>
      <c r="C1662" s="7" t="s">
        <v>658</v>
      </c>
      <c r="D1662" s="7" t="s">
        <v>1096</v>
      </c>
      <c r="E1662" s="7" t="s">
        <v>730</v>
      </c>
      <c r="F1662" s="7" t="s">
        <v>731</v>
      </c>
      <c r="G1662" s="7" t="s">
        <v>1066</v>
      </c>
      <c r="H1662" s="7" t="s">
        <v>982</v>
      </c>
      <c r="I1662" s="6" t="s">
        <v>8</v>
      </c>
      <c r="J1662" s="1">
        <v>-14879</v>
      </c>
      <c r="K1662" s="1">
        <v>20630</v>
      </c>
      <c r="L1662" s="1">
        <v>5751</v>
      </c>
      <c r="M1662" s="1">
        <v>-14879</v>
      </c>
      <c r="N1662" s="1">
        <v>20630</v>
      </c>
      <c r="O1662" s="1">
        <v>5751</v>
      </c>
      <c r="P1662" s="1">
        <v>7983.2190000000001</v>
      </c>
      <c r="Q1662" s="12"/>
      <c r="R1662" s="29">
        <f t="shared" si="78"/>
        <v>-2232.2190000000001</v>
      </c>
      <c r="S1662" t="str">
        <f t="shared" si="79"/>
        <v>Pendiente de ingreso</v>
      </c>
      <c r="T1662" s="10">
        <f>IFERROR(VLOOKUP(A1662,[1]!Tabla1[[#All],[Material]:[venta nueva]],38,FALSE),0)</f>
        <v>0</v>
      </c>
    </row>
    <row r="1663" spans="1:20" hidden="1" x14ac:dyDescent="0.35">
      <c r="A1663">
        <f t="shared" si="77"/>
        <v>1012145</v>
      </c>
      <c r="B1663" s="6" t="s">
        <v>1098</v>
      </c>
      <c r="C1663" s="7" t="s">
        <v>658</v>
      </c>
      <c r="D1663" s="7" t="s">
        <v>1096</v>
      </c>
      <c r="E1663" s="7" t="s">
        <v>734</v>
      </c>
      <c r="F1663" s="7" t="s">
        <v>735</v>
      </c>
      <c r="G1663" s="7" t="s">
        <v>1066</v>
      </c>
      <c r="H1663" s="7" t="s">
        <v>982</v>
      </c>
      <c r="I1663" s="6" t="s">
        <v>8</v>
      </c>
      <c r="J1663" s="1">
        <v>0</v>
      </c>
      <c r="K1663" s="1">
        <v>82276</v>
      </c>
      <c r="L1663" s="1">
        <v>82276</v>
      </c>
      <c r="M1663" s="1">
        <v>0</v>
      </c>
      <c r="N1663" s="1">
        <v>60276</v>
      </c>
      <c r="O1663" s="1">
        <v>60276</v>
      </c>
      <c r="P1663" s="1">
        <v>59923.101000000002</v>
      </c>
      <c r="Q1663" s="12"/>
      <c r="R1663" s="29">
        <f t="shared" si="78"/>
        <v>352.89899999999761</v>
      </c>
      <c r="S1663" t="str">
        <f t="shared" si="79"/>
        <v>Sobre ingreso</v>
      </c>
      <c r="T1663" s="10">
        <f>IFERROR(VLOOKUP(A1663,[1]!Tabla1[[#All],[Material]:[venta nueva]],38,FALSE),0)</f>
        <v>0</v>
      </c>
    </row>
    <row r="1664" spans="1:20" hidden="1" x14ac:dyDescent="0.35">
      <c r="A1664">
        <f t="shared" si="77"/>
        <v>1012147</v>
      </c>
      <c r="B1664" s="6" t="s">
        <v>1098</v>
      </c>
      <c r="C1664" s="7" t="s">
        <v>658</v>
      </c>
      <c r="D1664" s="7" t="s">
        <v>1096</v>
      </c>
      <c r="E1664" s="7" t="s">
        <v>736</v>
      </c>
      <c r="F1664" s="7" t="s">
        <v>737</v>
      </c>
      <c r="G1664" s="7" t="s">
        <v>985</v>
      </c>
      <c r="H1664" s="7" t="s">
        <v>985</v>
      </c>
      <c r="I1664" s="6" t="s">
        <v>8</v>
      </c>
      <c r="J1664" s="1">
        <v>0</v>
      </c>
      <c r="K1664" s="1">
        <v>150585</v>
      </c>
      <c r="L1664" s="1">
        <v>150585</v>
      </c>
      <c r="M1664" s="1">
        <v>0</v>
      </c>
      <c r="N1664" s="1">
        <v>179585</v>
      </c>
      <c r="O1664" s="1">
        <v>179585</v>
      </c>
      <c r="P1664" s="1">
        <v>179676.73800000001</v>
      </c>
      <c r="Q1664" s="12"/>
      <c r="R1664" s="29">
        <f t="shared" si="78"/>
        <v>-91.738000000012107</v>
      </c>
      <c r="S1664" t="str">
        <f t="shared" si="79"/>
        <v>Pendiente de ingreso</v>
      </c>
      <c r="T1664" s="10">
        <f>IFERROR(VLOOKUP(A1664,[1]!Tabla1[[#All],[Material]:[venta nueva]],38,FALSE),0)</f>
        <v>0</v>
      </c>
    </row>
    <row r="1665" spans="1:20" hidden="1" x14ac:dyDescent="0.35">
      <c r="A1665">
        <f t="shared" si="77"/>
        <v>1012148</v>
      </c>
      <c r="B1665" s="6" t="s">
        <v>1098</v>
      </c>
      <c r="C1665" s="7" t="s">
        <v>658</v>
      </c>
      <c r="D1665" s="7" t="s">
        <v>1096</v>
      </c>
      <c r="E1665" s="7" t="s">
        <v>738</v>
      </c>
      <c r="F1665" s="7" t="s">
        <v>739</v>
      </c>
      <c r="G1665" s="7" t="s">
        <v>1068</v>
      </c>
      <c r="H1665" s="7" t="s">
        <v>984</v>
      </c>
      <c r="I1665" s="6" t="s">
        <v>8</v>
      </c>
      <c r="J1665" s="1">
        <v>-11217</v>
      </c>
      <c r="K1665" s="1">
        <v>99491</v>
      </c>
      <c r="L1665" s="1">
        <v>88274</v>
      </c>
      <c r="M1665" s="1">
        <v>-11217</v>
      </c>
      <c r="N1665" s="1">
        <v>99491</v>
      </c>
      <c r="O1665" s="1">
        <v>88274</v>
      </c>
      <c r="P1665" s="1">
        <v>89884.650999999998</v>
      </c>
      <c r="Q1665" s="12"/>
      <c r="R1665" s="29">
        <f t="shared" si="78"/>
        <v>-1610.650999999998</v>
      </c>
      <c r="S1665" t="str">
        <f t="shared" si="79"/>
        <v>Pendiente de ingreso</v>
      </c>
      <c r="T1665" s="10">
        <f>IFERROR(VLOOKUP(A1665,[1]!Tabla1[[#All],[Material]:[venta nueva]],38,FALSE),0)</f>
        <v>0</v>
      </c>
    </row>
    <row r="1666" spans="1:20" hidden="1" x14ac:dyDescent="0.35">
      <c r="A1666">
        <f t="shared" si="77"/>
        <v>1012157</v>
      </c>
      <c r="B1666" s="6" t="s">
        <v>1098</v>
      </c>
      <c r="C1666" s="7" t="s">
        <v>658</v>
      </c>
      <c r="D1666" s="7" t="s">
        <v>1096</v>
      </c>
      <c r="E1666" s="7" t="s">
        <v>740</v>
      </c>
      <c r="F1666" s="7" t="s">
        <v>741</v>
      </c>
      <c r="G1666" s="7" t="s">
        <v>1068</v>
      </c>
      <c r="H1666" s="7" t="s">
        <v>994</v>
      </c>
      <c r="I1666" s="6" t="s">
        <v>8</v>
      </c>
      <c r="J1666" s="1">
        <v>-10944</v>
      </c>
      <c r="K1666" s="1">
        <v>70819</v>
      </c>
      <c r="L1666" s="1">
        <v>59875</v>
      </c>
      <c r="M1666" s="1">
        <v>-10944</v>
      </c>
      <c r="N1666" s="1">
        <v>70819</v>
      </c>
      <c r="O1666" s="1">
        <v>59875</v>
      </c>
      <c r="P1666" s="1">
        <v>57153.04</v>
      </c>
      <c r="Q1666" s="12"/>
      <c r="R1666" s="29">
        <f t="shared" si="78"/>
        <v>2721.9599999999991</v>
      </c>
      <c r="S1666" t="str">
        <f t="shared" si="79"/>
        <v>Sobre ingreso</v>
      </c>
      <c r="T1666" s="10">
        <f>IFERROR(VLOOKUP(A1666,[1]!Tabla1[[#All],[Material]:[venta nueva]],38,FALSE),0)</f>
        <v>0</v>
      </c>
    </row>
    <row r="1667" spans="1:20" hidden="1" x14ac:dyDescent="0.35">
      <c r="A1667">
        <f t="shared" si="77"/>
        <v>1012158</v>
      </c>
      <c r="B1667" s="6" t="s">
        <v>1098</v>
      </c>
      <c r="C1667" s="7" t="s">
        <v>658</v>
      </c>
      <c r="D1667" s="7" t="s">
        <v>1096</v>
      </c>
      <c r="E1667" s="7" t="s">
        <v>742</v>
      </c>
      <c r="F1667" s="7" t="s">
        <v>743</v>
      </c>
      <c r="G1667" s="7" t="s">
        <v>985</v>
      </c>
      <c r="H1667" s="7" t="s">
        <v>985</v>
      </c>
      <c r="I1667" s="6" t="s">
        <v>8</v>
      </c>
      <c r="J1667" s="1">
        <v>-3340</v>
      </c>
      <c r="K1667" s="1">
        <v>125582</v>
      </c>
      <c r="L1667" s="1">
        <v>122242</v>
      </c>
      <c r="M1667" s="1">
        <v>-3340</v>
      </c>
      <c r="N1667" s="1">
        <v>114582</v>
      </c>
      <c r="O1667" s="1">
        <v>111242</v>
      </c>
      <c r="P1667" s="1">
        <v>111403.63499999999</v>
      </c>
      <c r="Q1667" s="12"/>
      <c r="R1667" s="29">
        <f t="shared" si="78"/>
        <v>-161.63499999999476</v>
      </c>
      <c r="S1667" t="str">
        <f t="shared" si="79"/>
        <v>Pendiente de ingreso</v>
      </c>
      <c r="T1667" s="10">
        <f>IFERROR(VLOOKUP(A1667,[1]!Tabla1[[#All],[Material]:[venta nueva]],38,FALSE),0)</f>
        <v>0</v>
      </c>
    </row>
    <row r="1668" spans="1:20" hidden="1" x14ac:dyDescent="0.35">
      <c r="A1668">
        <f t="shared" si="77"/>
        <v>1012159</v>
      </c>
      <c r="B1668" s="6" t="s">
        <v>1098</v>
      </c>
      <c r="C1668" s="7" t="s">
        <v>658</v>
      </c>
      <c r="D1668" s="7" t="s">
        <v>1096</v>
      </c>
      <c r="E1668" s="7" t="s">
        <v>744</v>
      </c>
      <c r="F1668" s="7" t="s">
        <v>745</v>
      </c>
      <c r="G1668" s="7" t="s">
        <v>1068</v>
      </c>
      <c r="H1668" s="7" t="s">
        <v>984</v>
      </c>
      <c r="I1668" s="6" t="s">
        <v>8</v>
      </c>
      <c r="J1668" s="1">
        <v>-20025</v>
      </c>
      <c r="K1668" s="1">
        <v>349109</v>
      </c>
      <c r="L1668" s="1">
        <v>329085</v>
      </c>
      <c r="M1668" s="1">
        <v>-20025</v>
      </c>
      <c r="N1668" s="1">
        <v>349109</v>
      </c>
      <c r="O1668" s="1">
        <v>329085</v>
      </c>
      <c r="P1668" s="1">
        <v>335659.74400000001</v>
      </c>
      <c r="Q1668" s="12"/>
      <c r="R1668" s="29">
        <f t="shared" si="78"/>
        <v>-6574.7440000000061</v>
      </c>
      <c r="S1668" t="str">
        <f t="shared" si="79"/>
        <v>Pendiente de ingreso</v>
      </c>
      <c r="T1668" s="10">
        <f>IFERROR(VLOOKUP(A1668,[1]!Tabla1[[#All],[Material]:[venta nueva]],38,FALSE),0)</f>
        <v>0</v>
      </c>
    </row>
    <row r="1669" spans="1:20" hidden="1" x14ac:dyDescent="0.35">
      <c r="A1669">
        <f t="shared" si="77"/>
        <v>1012160</v>
      </c>
      <c r="B1669" s="6" t="s">
        <v>1098</v>
      </c>
      <c r="C1669" s="7" t="s">
        <v>658</v>
      </c>
      <c r="D1669" s="7" t="s">
        <v>1096</v>
      </c>
      <c r="E1669" s="7" t="s">
        <v>746</v>
      </c>
      <c r="F1669" s="7" t="s">
        <v>747</v>
      </c>
      <c r="G1669" s="7" t="s">
        <v>1066</v>
      </c>
      <c r="H1669" s="7" t="s">
        <v>982</v>
      </c>
      <c r="I1669" s="6" t="s">
        <v>8</v>
      </c>
      <c r="J1669" s="1">
        <v>4445</v>
      </c>
      <c r="K1669" s="1">
        <v>0</v>
      </c>
      <c r="L1669" s="1">
        <v>4445</v>
      </c>
      <c r="M1669" s="1">
        <v>4445</v>
      </c>
      <c r="N1669" s="1">
        <v>40000</v>
      </c>
      <c r="O1669" s="1">
        <v>44445</v>
      </c>
      <c r="P1669" s="1">
        <v>34473.232000000004</v>
      </c>
      <c r="Q1669" s="12"/>
      <c r="R1669" s="29">
        <f t="shared" si="78"/>
        <v>9971.7679999999964</v>
      </c>
      <c r="S1669" t="str">
        <f t="shared" si="79"/>
        <v>Sobre ingreso</v>
      </c>
      <c r="T1669" s="10">
        <f>IFERROR(VLOOKUP(A1669,[1]!Tabla1[[#All],[Material]:[venta nueva]],38,FALSE),0)</f>
        <v>0</v>
      </c>
    </row>
    <row r="1670" spans="1:20" hidden="1" x14ac:dyDescent="0.35">
      <c r="A1670">
        <f t="shared" ref="A1670:A1733" si="80">+E1670*1</f>
        <v>1012161</v>
      </c>
      <c r="B1670" s="6" t="s">
        <v>1098</v>
      </c>
      <c r="C1670" s="7" t="s">
        <v>658</v>
      </c>
      <c r="D1670" s="7" t="s">
        <v>1096</v>
      </c>
      <c r="E1670" s="7" t="s">
        <v>748</v>
      </c>
      <c r="F1670" s="7" t="s">
        <v>749</v>
      </c>
      <c r="G1670" s="7" t="s">
        <v>1068</v>
      </c>
      <c r="H1670" s="7" t="s">
        <v>992</v>
      </c>
      <c r="I1670" s="6" t="s">
        <v>8</v>
      </c>
      <c r="J1670" s="1">
        <v>16584</v>
      </c>
      <c r="K1670" s="1">
        <v>49086</v>
      </c>
      <c r="L1670" s="1">
        <v>65670</v>
      </c>
      <c r="M1670" s="1">
        <v>16584</v>
      </c>
      <c r="N1670" s="1">
        <v>49086</v>
      </c>
      <c r="O1670" s="1">
        <v>65670</v>
      </c>
      <c r="P1670" s="1">
        <v>64410.495999999999</v>
      </c>
      <c r="Q1670" s="12"/>
      <c r="R1670" s="29">
        <f t="shared" si="78"/>
        <v>1259.5040000000008</v>
      </c>
      <c r="S1670" t="str">
        <f t="shared" si="79"/>
        <v>Sobre ingreso</v>
      </c>
      <c r="T1670" s="10">
        <f>IFERROR(VLOOKUP(A1670,[1]!Tabla1[[#All],[Material]:[venta nueva]],38,FALSE),0)</f>
        <v>0</v>
      </c>
    </row>
    <row r="1671" spans="1:20" hidden="1" x14ac:dyDescent="0.35">
      <c r="A1671">
        <f t="shared" si="80"/>
        <v>1012163</v>
      </c>
      <c r="B1671" s="6" t="s">
        <v>1098</v>
      </c>
      <c r="C1671" s="7" t="s">
        <v>658</v>
      </c>
      <c r="D1671" s="7" t="s">
        <v>1096</v>
      </c>
      <c r="E1671" s="7" t="s">
        <v>750</v>
      </c>
      <c r="F1671" s="7" t="s">
        <v>751</v>
      </c>
      <c r="G1671" s="7" t="s">
        <v>985</v>
      </c>
      <c r="H1671" s="7" t="s">
        <v>985</v>
      </c>
      <c r="I1671" s="6" t="s">
        <v>8</v>
      </c>
      <c r="J1671" s="1">
        <v>48914</v>
      </c>
      <c r="K1671" s="1">
        <v>190585</v>
      </c>
      <c r="L1671" s="1">
        <v>239499</v>
      </c>
      <c r="M1671" s="1">
        <v>48914</v>
      </c>
      <c r="N1671" s="1">
        <v>190585</v>
      </c>
      <c r="O1671" s="1">
        <v>239499</v>
      </c>
      <c r="P1671" s="1">
        <v>239496.92800000001</v>
      </c>
      <c r="Q1671" s="12"/>
      <c r="R1671" s="29">
        <f t="shared" si="78"/>
        <v>2.0719999999855645</v>
      </c>
      <c r="S1671" t="str">
        <f t="shared" si="79"/>
        <v>Sobre ingreso</v>
      </c>
      <c r="T1671" s="10">
        <f>IFERROR(VLOOKUP(A1671,[1]!Tabla1[[#All],[Material]:[venta nueva]],38,FALSE),0)</f>
        <v>0</v>
      </c>
    </row>
    <row r="1672" spans="1:20" hidden="1" x14ac:dyDescent="0.35">
      <c r="A1672">
        <f t="shared" si="80"/>
        <v>1012164</v>
      </c>
      <c r="B1672" s="6" t="s">
        <v>1098</v>
      </c>
      <c r="C1672" s="7" t="s">
        <v>658</v>
      </c>
      <c r="D1672" s="7" t="s">
        <v>1096</v>
      </c>
      <c r="E1672" s="7" t="s">
        <v>752</v>
      </c>
      <c r="F1672" s="7" t="s">
        <v>753</v>
      </c>
      <c r="G1672" s="7" t="s">
        <v>1068</v>
      </c>
      <c r="H1672" s="7" t="s">
        <v>992</v>
      </c>
      <c r="I1672" s="6" t="s">
        <v>8</v>
      </c>
      <c r="J1672" s="1">
        <v>0</v>
      </c>
      <c r="K1672" s="1">
        <v>39917</v>
      </c>
      <c r="L1672" s="1">
        <v>39917</v>
      </c>
      <c r="M1672" s="1">
        <v>0</v>
      </c>
      <c r="N1672" s="1">
        <v>39917</v>
      </c>
      <c r="O1672" s="1">
        <v>39917</v>
      </c>
      <c r="P1672" s="1">
        <v>38101.728000000003</v>
      </c>
      <c r="Q1672" s="12"/>
      <c r="R1672" s="29">
        <f t="shared" ref="R1672:R1735" si="81">+O1672-P1672</f>
        <v>1815.2719999999972</v>
      </c>
      <c r="S1672" t="str">
        <f t="shared" ref="S1672:S1735" si="82">IF(R1672&gt;0,"Sobre ingreso",IF(R1672&lt;0,"Pendiente de ingreso","OK"))</f>
        <v>Sobre ingreso</v>
      </c>
      <c r="T1672" s="10">
        <f>IFERROR(VLOOKUP(A1672,[1]!Tabla1[[#All],[Material]:[venta nueva]],38,FALSE),0)</f>
        <v>0</v>
      </c>
    </row>
    <row r="1673" spans="1:20" hidden="1" x14ac:dyDescent="0.35">
      <c r="A1673">
        <f t="shared" si="80"/>
        <v>1012165</v>
      </c>
      <c r="B1673" s="6" t="s">
        <v>1098</v>
      </c>
      <c r="C1673" s="7" t="s">
        <v>658</v>
      </c>
      <c r="D1673" s="7" t="s">
        <v>1096</v>
      </c>
      <c r="E1673" s="7" t="s">
        <v>754</v>
      </c>
      <c r="F1673" s="7" t="s">
        <v>755</v>
      </c>
      <c r="G1673" s="7" t="s">
        <v>1068</v>
      </c>
      <c r="H1673" s="7" t="s">
        <v>984</v>
      </c>
      <c r="I1673" s="6" t="s">
        <v>8</v>
      </c>
      <c r="J1673" s="1">
        <v>-15330</v>
      </c>
      <c r="K1673" s="1">
        <v>1037099</v>
      </c>
      <c r="L1673" s="1">
        <v>1021770</v>
      </c>
      <c r="M1673" s="1">
        <v>-15330</v>
      </c>
      <c r="N1673" s="1">
        <v>587330</v>
      </c>
      <c r="O1673" s="1">
        <v>572000</v>
      </c>
      <c r="P1673" s="1">
        <v>676764.54399999999</v>
      </c>
      <c r="Q1673" s="12"/>
      <c r="R1673" s="29">
        <f t="shared" si="81"/>
        <v>-104764.54399999999</v>
      </c>
      <c r="S1673" t="str">
        <f t="shared" si="82"/>
        <v>Pendiente de ingreso</v>
      </c>
      <c r="T1673" s="10">
        <f>IFERROR(VLOOKUP(A1673,[1]!Tabla1[[#All],[Material]:[venta nueva]],38,FALSE),0)</f>
        <v>0</v>
      </c>
    </row>
    <row r="1674" spans="1:20" hidden="1" x14ac:dyDescent="0.35">
      <c r="A1674">
        <f t="shared" si="80"/>
        <v>1012166</v>
      </c>
      <c r="B1674" s="6" t="s">
        <v>1098</v>
      </c>
      <c r="C1674" s="7" t="s">
        <v>658</v>
      </c>
      <c r="D1674" s="7" t="s">
        <v>1096</v>
      </c>
      <c r="E1674" s="7" t="s">
        <v>756</v>
      </c>
      <c r="F1674" s="7" t="s">
        <v>757</v>
      </c>
      <c r="G1674" s="7" t="s">
        <v>1068</v>
      </c>
      <c r="H1674" s="7" t="s">
        <v>994</v>
      </c>
      <c r="I1674" s="6" t="s">
        <v>8</v>
      </c>
      <c r="J1674" s="1">
        <v>0</v>
      </c>
      <c r="K1674" s="1">
        <v>19958</v>
      </c>
      <c r="L1674" s="1">
        <v>19958</v>
      </c>
      <c r="M1674" s="1">
        <v>0</v>
      </c>
      <c r="N1674" s="1">
        <v>19958</v>
      </c>
      <c r="O1674" s="1">
        <v>19958</v>
      </c>
      <c r="P1674" s="1">
        <v>19050.88</v>
      </c>
      <c r="Q1674" s="12"/>
      <c r="R1674" s="29">
        <f t="shared" si="81"/>
        <v>907.11999999999898</v>
      </c>
      <c r="S1674" t="str">
        <f t="shared" si="82"/>
        <v>Sobre ingreso</v>
      </c>
      <c r="T1674" s="10">
        <f>IFERROR(VLOOKUP(A1674,[1]!Tabla1[[#All],[Material]:[venta nueva]],38,FALSE),0)</f>
        <v>0</v>
      </c>
    </row>
    <row r="1675" spans="1:20" hidden="1" x14ac:dyDescent="0.35">
      <c r="A1675">
        <f t="shared" si="80"/>
        <v>1012167</v>
      </c>
      <c r="B1675" s="6" t="s">
        <v>1098</v>
      </c>
      <c r="C1675" s="7" t="s">
        <v>658</v>
      </c>
      <c r="D1675" s="7" t="s">
        <v>1096</v>
      </c>
      <c r="E1675" s="7" t="s">
        <v>758</v>
      </c>
      <c r="F1675" s="7" t="s">
        <v>759</v>
      </c>
      <c r="G1675" s="7" t="s">
        <v>1066</v>
      </c>
      <c r="H1675" s="7" t="s">
        <v>982</v>
      </c>
      <c r="I1675" s="6" t="s">
        <v>8</v>
      </c>
      <c r="J1675" s="1">
        <v>-23658</v>
      </c>
      <c r="K1675" s="1">
        <v>513314</v>
      </c>
      <c r="L1675" s="1">
        <v>489655</v>
      </c>
      <c r="M1675" s="1">
        <v>-23658</v>
      </c>
      <c r="N1675" s="1">
        <v>525338</v>
      </c>
      <c r="O1675" s="1">
        <v>501679</v>
      </c>
      <c r="P1675" s="1">
        <v>501678.45799999998</v>
      </c>
      <c r="Q1675" s="12"/>
      <c r="R1675" s="29">
        <f t="shared" si="81"/>
        <v>0.54200000001583248</v>
      </c>
      <c r="S1675" t="str">
        <f t="shared" si="82"/>
        <v>Sobre ingreso</v>
      </c>
      <c r="T1675" s="10">
        <f>IFERROR(VLOOKUP(A1675,[1]!Tabla1[[#All],[Material]:[venta nueva]],38,FALSE),0)</f>
        <v>0</v>
      </c>
    </row>
    <row r="1676" spans="1:20" hidden="1" x14ac:dyDescent="0.35">
      <c r="A1676">
        <f t="shared" si="80"/>
        <v>1012207</v>
      </c>
      <c r="B1676" s="6" t="s">
        <v>1098</v>
      </c>
      <c r="C1676" s="7" t="s">
        <v>658</v>
      </c>
      <c r="D1676" s="7" t="s">
        <v>1096</v>
      </c>
      <c r="E1676" s="7" t="s">
        <v>760</v>
      </c>
      <c r="F1676" s="7" t="s">
        <v>761</v>
      </c>
      <c r="G1676" s="7" t="s">
        <v>1065</v>
      </c>
      <c r="H1676" s="7" t="s">
        <v>981</v>
      </c>
      <c r="I1676" s="6" t="s">
        <v>662</v>
      </c>
      <c r="J1676" s="1">
        <v>19476</v>
      </c>
      <c r="K1676" s="1">
        <v>0</v>
      </c>
      <c r="L1676" s="1">
        <v>19476</v>
      </c>
      <c r="M1676" s="1">
        <v>19476</v>
      </c>
      <c r="N1676" s="1">
        <v>0</v>
      </c>
      <c r="O1676" s="1">
        <v>19476</v>
      </c>
      <c r="P1676" s="1"/>
      <c r="Q1676" s="12"/>
      <c r="R1676" s="29">
        <f t="shared" si="81"/>
        <v>19476</v>
      </c>
      <c r="S1676" t="str">
        <f t="shared" si="82"/>
        <v>Sobre ingreso</v>
      </c>
      <c r="T1676" s="10">
        <f>IFERROR(VLOOKUP(A1676,[1]!Tabla1[[#All],[Material]:[venta nueva]],38,FALSE),0)</f>
        <v>0</v>
      </c>
    </row>
    <row r="1677" spans="1:20" hidden="1" x14ac:dyDescent="0.35">
      <c r="A1677">
        <f t="shared" si="80"/>
        <v>1012208</v>
      </c>
      <c r="B1677" s="6" t="s">
        <v>1098</v>
      </c>
      <c r="C1677" s="7" t="s">
        <v>658</v>
      </c>
      <c r="D1677" s="7" t="s">
        <v>1096</v>
      </c>
      <c r="E1677" s="7" t="s">
        <v>762</v>
      </c>
      <c r="F1677" s="7" t="s">
        <v>763</v>
      </c>
      <c r="G1677" s="7" t="s">
        <v>1071</v>
      </c>
      <c r="H1677" s="7" t="s">
        <v>991</v>
      </c>
      <c r="I1677" s="6" t="s">
        <v>11</v>
      </c>
      <c r="J1677" s="1">
        <v>-9776</v>
      </c>
      <c r="K1677" s="1">
        <v>33776</v>
      </c>
      <c r="L1677" s="1">
        <v>24000</v>
      </c>
      <c r="M1677" s="1">
        <v>-9776</v>
      </c>
      <c r="N1677" s="1">
        <v>39776</v>
      </c>
      <c r="O1677" s="1">
        <v>30000</v>
      </c>
      <c r="P1677" s="1"/>
      <c r="Q1677" s="12"/>
      <c r="R1677" s="29">
        <f t="shared" si="81"/>
        <v>30000</v>
      </c>
      <c r="S1677" t="str">
        <f t="shared" si="82"/>
        <v>Sobre ingreso</v>
      </c>
      <c r="T1677" s="10">
        <f>IFERROR(VLOOKUP(A1677,[1]!Tabla1[[#All],[Material]:[venta nueva]],38,FALSE),0)</f>
        <v>0</v>
      </c>
    </row>
    <row r="1678" spans="1:20" hidden="1" x14ac:dyDescent="0.35">
      <c r="A1678">
        <f t="shared" si="80"/>
        <v>1012278</v>
      </c>
      <c r="B1678" s="6" t="s">
        <v>1098</v>
      </c>
      <c r="C1678" s="7" t="s">
        <v>658</v>
      </c>
      <c r="D1678" s="7" t="s">
        <v>1096</v>
      </c>
      <c r="E1678" s="7" t="s">
        <v>768</v>
      </c>
      <c r="F1678" s="7" t="s">
        <v>769</v>
      </c>
      <c r="G1678" s="7" t="s">
        <v>1068</v>
      </c>
      <c r="H1678" s="7" t="s">
        <v>994</v>
      </c>
      <c r="I1678" s="6" t="s">
        <v>10</v>
      </c>
      <c r="J1678" s="1">
        <v>0</v>
      </c>
      <c r="K1678" s="1">
        <v>24000</v>
      </c>
      <c r="L1678" s="1">
        <v>24000</v>
      </c>
      <c r="M1678" s="1">
        <v>0</v>
      </c>
      <c r="N1678" s="1">
        <v>24000</v>
      </c>
      <c r="O1678" s="1">
        <v>24000</v>
      </c>
      <c r="P1678" s="1">
        <v>20520</v>
      </c>
      <c r="Q1678" s="12"/>
      <c r="R1678" s="29">
        <f t="shared" si="81"/>
        <v>3480</v>
      </c>
      <c r="S1678" t="str">
        <f t="shared" si="82"/>
        <v>Sobre ingreso</v>
      </c>
      <c r="T1678" s="10">
        <f>IFERROR(VLOOKUP(A1678,[1]!Tabla1[[#All],[Material]:[venta nueva]],38,FALSE),0)</f>
        <v>0</v>
      </c>
    </row>
    <row r="1679" spans="1:20" hidden="1" x14ac:dyDescent="0.35">
      <c r="A1679">
        <f t="shared" si="80"/>
        <v>1012326</v>
      </c>
      <c r="B1679" s="6" t="s">
        <v>1098</v>
      </c>
      <c r="C1679" s="7" t="s">
        <v>658</v>
      </c>
      <c r="D1679" s="7" t="s">
        <v>1096</v>
      </c>
      <c r="E1679" s="7" t="s">
        <v>772</v>
      </c>
      <c r="F1679" s="7" t="s">
        <v>773</v>
      </c>
      <c r="G1679" s="7" t="s">
        <v>1065</v>
      </c>
      <c r="H1679" s="7" t="s">
        <v>989</v>
      </c>
      <c r="I1679" s="6" t="s">
        <v>15</v>
      </c>
      <c r="J1679" s="1">
        <v>-2608</v>
      </c>
      <c r="K1679" s="1">
        <v>8608</v>
      </c>
      <c r="L1679" s="1">
        <v>6000</v>
      </c>
      <c r="M1679" s="1">
        <v>-2608</v>
      </c>
      <c r="N1679" s="1">
        <v>8608</v>
      </c>
      <c r="O1679" s="1">
        <v>6000</v>
      </c>
      <c r="P1679" s="1">
        <v>6000</v>
      </c>
      <c r="Q1679" s="12"/>
      <c r="R1679" s="29">
        <f t="shared" si="81"/>
        <v>0</v>
      </c>
      <c r="S1679" t="str">
        <f t="shared" si="82"/>
        <v>OK</v>
      </c>
      <c r="T1679" s="10">
        <f>IFERROR(VLOOKUP(A1679,[1]!Tabla1[[#All],[Material]:[venta nueva]],38,FALSE),0)</f>
        <v>0</v>
      </c>
    </row>
    <row r="1680" spans="1:20" hidden="1" x14ac:dyDescent="0.35">
      <c r="A1680">
        <f t="shared" si="80"/>
        <v>1012342</v>
      </c>
      <c r="B1680" s="6" t="s">
        <v>1098</v>
      </c>
      <c r="C1680" s="7" t="s">
        <v>658</v>
      </c>
      <c r="D1680" s="7" t="s">
        <v>1096</v>
      </c>
      <c r="E1680" s="7" t="s">
        <v>1104</v>
      </c>
      <c r="F1680" s="7" t="s">
        <v>775</v>
      </c>
      <c r="G1680" s="7" t="s">
        <v>1065</v>
      </c>
      <c r="H1680" s="7" t="s">
        <v>989</v>
      </c>
      <c r="I1680" s="6" t="s">
        <v>11</v>
      </c>
      <c r="J1680" s="1">
        <v>2358</v>
      </c>
      <c r="K1680" s="1">
        <v>0</v>
      </c>
      <c r="L1680" s="1">
        <v>2358</v>
      </c>
      <c r="M1680" s="1">
        <v>2358</v>
      </c>
      <c r="N1680" s="1">
        <v>0</v>
      </c>
      <c r="O1680" s="1">
        <v>2358</v>
      </c>
      <c r="P1680" s="1"/>
      <c r="Q1680" s="12"/>
      <c r="R1680" s="29">
        <f t="shared" si="81"/>
        <v>2358</v>
      </c>
      <c r="S1680" t="str">
        <f t="shared" si="82"/>
        <v>Sobre ingreso</v>
      </c>
      <c r="T1680" s="10">
        <f>IFERROR(VLOOKUP(A1680,[1]!Tabla1[[#All],[Material]:[venta nueva]],38,FALSE),0)</f>
        <v>0</v>
      </c>
    </row>
    <row r="1681" spans="1:20" hidden="1" x14ac:dyDescent="0.35">
      <c r="A1681">
        <f t="shared" si="80"/>
        <v>1012362</v>
      </c>
      <c r="B1681" s="6" t="s">
        <v>1098</v>
      </c>
      <c r="C1681" s="7" t="s">
        <v>658</v>
      </c>
      <c r="D1681" s="7" t="s">
        <v>1096</v>
      </c>
      <c r="E1681" s="7" t="s">
        <v>774</v>
      </c>
      <c r="F1681" s="7" t="s">
        <v>775</v>
      </c>
      <c r="G1681" s="7" t="s">
        <v>1065</v>
      </c>
      <c r="H1681" s="7" t="s">
        <v>989</v>
      </c>
      <c r="I1681" s="6" t="s">
        <v>11</v>
      </c>
      <c r="J1681" s="1">
        <v>16610</v>
      </c>
      <c r="K1681" s="1">
        <v>0</v>
      </c>
      <c r="L1681" s="1">
        <v>16610</v>
      </c>
      <c r="M1681" s="1">
        <v>16610</v>
      </c>
      <c r="N1681" s="1">
        <v>7390</v>
      </c>
      <c r="O1681" s="1">
        <v>24000</v>
      </c>
      <c r="P1681" s="1"/>
      <c r="Q1681" s="12"/>
      <c r="R1681" s="29">
        <f t="shared" si="81"/>
        <v>24000</v>
      </c>
      <c r="S1681" t="str">
        <f t="shared" si="82"/>
        <v>Sobre ingreso</v>
      </c>
      <c r="T1681" s="10">
        <f>IFERROR(VLOOKUP(A1681,[1]!Tabla1[[#All],[Material]:[venta nueva]],38,FALSE),0)</f>
        <v>0</v>
      </c>
    </row>
    <row r="1682" spans="1:20" hidden="1" x14ac:dyDescent="0.35">
      <c r="A1682">
        <f t="shared" si="80"/>
        <v>1012399</v>
      </c>
      <c r="B1682" s="6" t="s">
        <v>1098</v>
      </c>
      <c r="C1682" s="7" t="s">
        <v>658</v>
      </c>
      <c r="D1682" s="7" t="s">
        <v>1096</v>
      </c>
      <c r="E1682" s="7" t="s">
        <v>776</v>
      </c>
      <c r="F1682" s="7" t="s">
        <v>777</v>
      </c>
      <c r="G1682" s="7" t="s">
        <v>1066</v>
      </c>
      <c r="H1682" s="7" t="s">
        <v>982</v>
      </c>
      <c r="I1682" s="6" t="s">
        <v>8</v>
      </c>
      <c r="J1682" s="1">
        <v>0</v>
      </c>
      <c r="K1682" s="1">
        <v>18144</v>
      </c>
      <c r="L1682" s="1">
        <v>18144</v>
      </c>
      <c r="M1682" s="1"/>
      <c r="N1682" s="1"/>
      <c r="O1682" s="1"/>
      <c r="P1682" s="1"/>
      <c r="Q1682" s="12"/>
      <c r="R1682" s="29">
        <f t="shared" si="81"/>
        <v>0</v>
      </c>
      <c r="S1682" t="str">
        <f t="shared" si="82"/>
        <v>OK</v>
      </c>
      <c r="T1682" s="10">
        <f>IFERROR(VLOOKUP(A1682,[1]!Tabla1[[#All],[Material]:[venta nueva]],38,FALSE),0)</f>
        <v>0</v>
      </c>
    </row>
    <row r="1683" spans="1:20" hidden="1" x14ac:dyDescent="0.35">
      <c r="A1683">
        <f t="shared" si="80"/>
        <v>1012400</v>
      </c>
      <c r="B1683" s="6" t="s">
        <v>1098</v>
      </c>
      <c r="C1683" s="7" t="s">
        <v>658</v>
      </c>
      <c r="D1683" s="7" t="s">
        <v>1096</v>
      </c>
      <c r="E1683" s="7" t="s">
        <v>778</v>
      </c>
      <c r="F1683" s="7" t="s">
        <v>779</v>
      </c>
      <c r="G1683" s="7" t="s">
        <v>985</v>
      </c>
      <c r="H1683" s="7" t="s">
        <v>985</v>
      </c>
      <c r="I1683" s="6" t="s">
        <v>8</v>
      </c>
      <c r="J1683" s="1">
        <v>0</v>
      </c>
      <c r="K1683" s="1">
        <v>18144</v>
      </c>
      <c r="L1683" s="1">
        <v>18144</v>
      </c>
      <c r="M1683" s="1"/>
      <c r="N1683" s="1"/>
      <c r="O1683" s="1"/>
      <c r="P1683" s="1"/>
      <c r="Q1683" s="12"/>
      <c r="R1683" s="29">
        <f t="shared" si="81"/>
        <v>0</v>
      </c>
      <c r="S1683" t="str">
        <f t="shared" si="82"/>
        <v>OK</v>
      </c>
      <c r="T1683" s="10">
        <f>IFERROR(VLOOKUP(A1683,[1]!Tabla1[[#All],[Material]:[venta nueva]],38,FALSE),0)</f>
        <v>0</v>
      </c>
    </row>
    <row r="1684" spans="1:20" hidden="1" x14ac:dyDescent="0.35">
      <c r="A1684">
        <f t="shared" si="80"/>
        <v>1012401</v>
      </c>
      <c r="B1684" s="6" t="s">
        <v>1098</v>
      </c>
      <c r="C1684" s="7" t="s">
        <v>658</v>
      </c>
      <c r="D1684" s="7" t="s">
        <v>1096</v>
      </c>
      <c r="E1684" s="7" t="s">
        <v>780</v>
      </c>
      <c r="F1684" s="7" t="s">
        <v>781</v>
      </c>
      <c r="G1684" s="7" t="s">
        <v>1068</v>
      </c>
      <c r="H1684" s="7" t="s">
        <v>984</v>
      </c>
      <c r="I1684" s="6" t="s">
        <v>8</v>
      </c>
      <c r="J1684" s="1">
        <v>-12332</v>
      </c>
      <c r="K1684" s="1">
        <v>30475</v>
      </c>
      <c r="L1684" s="1">
        <v>18144</v>
      </c>
      <c r="M1684" s="1">
        <v>-12332</v>
      </c>
      <c r="N1684" s="1">
        <v>30475</v>
      </c>
      <c r="O1684" s="1">
        <v>18144</v>
      </c>
      <c r="P1684" s="1">
        <v>18441.286</v>
      </c>
      <c r="Q1684" s="12"/>
      <c r="R1684" s="29">
        <f t="shared" si="81"/>
        <v>-297.28600000000006</v>
      </c>
      <c r="S1684" t="str">
        <f t="shared" si="82"/>
        <v>Pendiente de ingreso</v>
      </c>
      <c r="T1684" s="10">
        <f>IFERROR(VLOOKUP(A1684,[1]!Tabla1[[#All],[Material]:[venta nueva]],38,FALSE),0)</f>
        <v>0</v>
      </c>
    </row>
    <row r="1685" spans="1:20" hidden="1" x14ac:dyDescent="0.35">
      <c r="A1685">
        <f t="shared" si="80"/>
        <v>1012434</v>
      </c>
      <c r="B1685" s="6" t="s">
        <v>1098</v>
      </c>
      <c r="C1685" s="7" t="s">
        <v>658</v>
      </c>
      <c r="D1685" s="7" t="s">
        <v>1096</v>
      </c>
      <c r="E1685" s="7" t="s">
        <v>782</v>
      </c>
      <c r="F1685" s="7" t="s">
        <v>783</v>
      </c>
      <c r="G1685" s="7" t="s">
        <v>1068</v>
      </c>
      <c r="H1685" s="7" t="s">
        <v>996</v>
      </c>
      <c r="I1685" s="6" t="s">
        <v>14</v>
      </c>
      <c r="J1685" s="1">
        <v>27400</v>
      </c>
      <c r="K1685" s="1">
        <v>0</v>
      </c>
      <c r="L1685" s="1">
        <v>27400</v>
      </c>
      <c r="M1685" s="1">
        <v>27400</v>
      </c>
      <c r="N1685" s="1">
        <v>0</v>
      </c>
      <c r="O1685" s="1">
        <v>27400</v>
      </c>
      <c r="P1685" s="1">
        <v>24000</v>
      </c>
      <c r="Q1685" s="12"/>
      <c r="R1685" s="29">
        <f t="shared" si="81"/>
        <v>3400</v>
      </c>
      <c r="S1685" t="str">
        <f t="shared" si="82"/>
        <v>Sobre ingreso</v>
      </c>
      <c r="T1685" s="10">
        <f>IFERROR(VLOOKUP(A1685,[1]!Tabla1[[#All],[Material]:[venta nueva]],38,FALSE),0)</f>
        <v>0</v>
      </c>
    </row>
    <row r="1686" spans="1:20" hidden="1" x14ac:dyDescent="0.35">
      <c r="A1686">
        <f t="shared" si="80"/>
        <v>1012448</v>
      </c>
      <c r="B1686" s="6" t="s">
        <v>1098</v>
      </c>
      <c r="C1686" s="7" t="s">
        <v>658</v>
      </c>
      <c r="D1686" s="7" t="s">
        <v>1096</v>
      </c>
      <c r="E1686" s="7" t="s">
        <v>784</v>
      </c>
      <c r="F1686" s="7" t="s">
        <v>785</v>
      </c>
      <c r="G1686" s="7" t="s">
        <v>1072</v>
      </c>
      <c r="H1686" s="7" t="s">
        <v>993</v>
      </c>
      <c r="I1686" s="6" t="s">
        <v>14</v>
      </c>
      <c r="J1686" s="1">
        <v>-26540</v>
      </c>
      <c r="K1686" s="1">
        <v>182540</v>
      </c>
      <c r="L1686" s="1">
        <v>156000</v>
      </c>
      <c r="M1686" s="1">
        <v>-26540</v>
      </c>
      <c r="N1686" s="1">
        <v>194540</v>
      </c>
      <c r="O1686" s="1">
        <v>168000</v>
      </c>
      <c r="P1686" s="1">
        <v>72000</v>
      </c>
      <c r="Q1686" s="12"/>
      <c r="R1686" s="29">
        <f t="shared" si="81"/>
        <v>96000</v>
      </c>
      <c r="S1686" t="str">
        <f t="shared" si="82"/>
        <v>Sobre ingreso</v>
      </c>
      <c r="T1686" s="10">
        <f>IFERROR(VLOOKUP(A1686,[1]!Tabla1[[#All],[Material]:[venta nueva]],38,FALSE),0)</f>
        <v>0</v>
      </c>
    </row>
    <row r="1687" spans="1:20" hidden="1" x14ac:dyDescent="0.35">
      <c r="A1687">
        <f t="shared" si="80"/>
        <v>1012451</v>
      </c>
      <c r="B1687" s="6" t="s">
        <v>1098</v>
      </c>
      <c r="C1687" s="7" t="s">
        <v>658</v>
      </c>
      <c r="D1687" s="7" t="s">
        <v>1096</v>
      </c>
      <c r="E1687" s="7" t="s">
        <v>786</v>
      </c>
      <c r="F1687" s="7" t="s">
        <v>787</v>
      </c>
      <c r="G1687" s="7" t="s">
        <v>1068</v>
      </c>
      <c r="H1687" s="7" t="s">
        <v>992</v>
      </c>
      <c r="I1687" s="6" t="s">
        <v>14</v>
      </c>
      <c r="J1687" s="1"/>
      <c r="K1687" s="1"/>
      <c r="L1687" s="1"/>
      <c r="M1687" s="1">
        <v>-16146</v>
      </c>
      <c r="N1687" s="1">
        <v>56146</v>
      </c>
      <c r="O1687" s="1">
        <v>40000</v>
      </c>
      <c r="P1687" s="1">
        <v>45585</v>
      </c>
      <c r="Q1687" s="12"/>
      <c r="R1687" s="29">
        <f t="shared" si="81"/>
        <v>-5585</v>
      </c>
      <c r="S1687" t="str">
        <f t="shared" si="82"/>
        <v>Pendiente de ingreso</v>
      </c>
      <c r="T1687" s="10">
        <f>IFERROR(VLOOKUP(A1687,[1]!Tabla1[[#All],[Material]:[venta nueva]],38,FALSE),0)</f>
        <v>0</v>
      </c>
    </row>
    <row r="1688" spans="1:20" hidden="1" x14ac:dyDescent="0.35">
      <c r="A1688">
        <f t="shared" si="80"/>
        <v>1012452</v>
      </c>
      <c r="B1688" s="6" t="s">
        <v>1098</v>
      </c>
      <c r="C1688" s="7" t="s">
        <v>658</v>
      </c>
      <c r="D1688" s="7" t="s">
        <v>1096</v>
      </c>
      <c r="E1688" s="7" t="s">
        <v>788</v>
      </c>
      <c r="F1688" s="7" t="s">
        <v>789</v>
      </c>
      <c r="G1688" s="7" t="s">
        <v>1068</v>
      </c>
      <c r="H1688" s="7" t="s">
        <v>992</v>
      </c>
      <c r="I1688" s="6" t="s">
        <v>14</v>
      </c>
      <c r="J1688" s="1">
        <v>-11537</v>
      </c>
      <c r="K1688" s="1">
        <v>47537</v>
      </c>
      <c r="L1688" s="1">
        <v>36000</v>
      </c>
      <c r="M1688" s="1">
        <v>-41537</v>
      </c>
      <c r="N1688" s="1">
        <v>47537</v>
      </c>
      <c r="O1688" s="1">
        <v>6000</v>
      </c>
      <c r="P1688" s="1"/>
      <c r="Q1688" s="12"/>
      <c r="R1688" s="29">
        <f t="shared" si="81"/>
        <v>6000</v>
      </c>
      <c r="S1688" t="str">
        <f t="shared" si="82"/>
        <v>Sobre ingreso</v>
      </c>
      <c r="T1688" s="10">
        <f>IFERROR(VLOOKUP(A1688,[1]!Tabla1[[#All],[Material]:[venta nueva]],38,FALSE),0)</f>
        <v>0</v>
      </c>
    </row>
    <row r="1689" spans="1:20" hidden="1" x14ac:dyDescent="0.35">
      <c r="A1689">
        <f t="shared" si="80"/>
        <v>1012455</v>
      </c>
      <c r="B1689" s="6" t="s">
        <v>1098</v>
      </c>
      <c r="C1689" s="7" t="s">
        <v>658</v>
      </c>
      <c r="D1689" s="7" t="s">
        <v>1096</v>
      </c>
      <c r="E1689" s="7" t="s">
        <v>790</v>
      </c>
      <c r="F1689" s="7" t="s">
        <v>791</v>
      </c>
      <c r="G1689" s="7" t="s">
        <v>1068</v>
      </c>
      <c r="H1689" s="7" t="s">
        <v>997</v>
      </c>
      <c r="I1689" s="6" t="s">
        <v>14</v>
      </c>
      <c r="J1689" s="1"/>
      <c r="K1689" s="1"/>
      <c r="L1689" s="1"/>
      <c r="M1689" s="1"/>
      <c r="N1689" s="1"/>
      <c r="O1689" s="1"/>
      <c r="P1689" s="1">
        <v>72000</v>
      </c>
      <c r="Q1689" s="12"/>
      <c r="R1689" s="29">
        <f t="shared" si="81"/>
        <v>-72000</v>
      </c>
      <c r="S1689" t="str">
        <f t="shared" si="82"/>
        <v>Pendiente de ingreso</v>
      </c>
      <c r="T1689" s="10">
        <f>IFERROR(VLOOKUP(A1689,[1]!Tabla1[[#All],[Material]:[venta nueva]],38,FALSE),0)</f>
        <v>0</v>
      </c>
    </row>
    <row r="1690" spans="1:20" hidden="1" x14ac:dyDescent="0.35">
      <c r="A1690">
        <f t="shared" si="80"/>
        <v>1012483</v>
      </c>
      <c r="B1690" s="6" t="s">
        <v>1098</v>
      </c>
      <c r="C1690" s="7" t="s">
        <v>658</v>
      </c>
      <c r="D1690" s="7" t="s">
        <v>1096</v>
      </c>
      <c r="E1690" s="7" t="s">
        <v>792</v>
      </c>
      <c r="F1690" s="7" t="s">
        <v>793</v>
      </c>
      <c r="G1690" s="7" t="s">
        <v>1068</v>
      </c>
      <c r="H1690" s="7" t="s">
        <v>984</v>
      </c>
      <c r="I1690" s="6" t="s">
        <v>8</v>
      </c>
      <c r="J1690" s="1">
        <v>-5953</v>
      </c>
      <c r="K1690" s="1">
        <v>278112</v>
      </c>
      <c r="L1690" s="1">
        <v>272158</v>
      </c>
      <c r="M1690" s="1">
        <v>-5953</v>
      </c>
      <c r="N1690" s="1">
        <v>629953</v>
      </c>
      <c r="O1690" s="1">
        <v>624000</v>
      </c>
      <c r="P1690" s="1">
        <v>620695.29299999995</v>
      </c>
      <c r="Q1690" s="12"/>
      <c r="R1690" s="29">
        <f t="shared" si="81"/>
        <v>3304.7070000000531</v>
      </c>
      <c r="S1690" t="str">
        <f t="shared" si="82"/>
        <v>Sobre ingreso</v>
      </c>
      <c r="T1690" s="10">
        <f>IFERROR(VLOOKUP(A1690,[1]!Tabla1[[#All],[Material]:[venta nueva]],38,FALSE),0)</f>
        <v>0</v>
      </c>
    </row>
    <row r="1691" spans="1:20" hidden="1" x14ac:dyDescent="0.35">
      <c r="A1691">
        <f t="shared" si="80"/>
        <v>1012502</v>
      </c>
      <c r="B1691" s="6" t="s">
        <v>1098</v>
      </c>
      <c r="C1691" s="7" t="s">
        <v>658</v>
      </c>
      <c r="D1691" s="7" t="s">
        <v>1096</v>
      </c>
      <c r="E1691" s="7" t="s">
        <v>796</v>
      </c>
      <c r="F1691" s="7" t="s">
        <v>797</v>
      </c>
      <c r="G1691" s="7" t="s">
        <v>1072</v>
      </c>
      <c r="H1691" s="7" t="s">
        <v>993</v>
      </c>
      <c r="I1691" s="6" t="s">
        <v>14</v>
      </c>
      <c r="J1691" s="1">
        <v>4020</v>
      </c>
      <c r="K1691" s="1">
        <v>7980</v>
      </c>
      <c r="L1691" s="1">
        <v>12000</v>
      </c>
      <c r="M1691" s="1">
        <v>4020</v>
      </c>
      <c r="N1691" s="1">
        <v>7980</v>
      </c>
      <c r="O1691" s="1">
        <v>12000</v>
      </c>
      <c r="P1691" s="1"/>
      <c r="Q1691" s="12"/>
      <c r="R1691" s="29">
        <f t="shared" si="81"/>
        <v>12000</v>
      </c>
      <c r="S1691" t="str">
        <f t="shared" si="82"/>
        <v>Sobre ingreso</v>
      </c>
      <c r="T1691" s="10">
        <f>IFERROR(VLOOKUP(A1691,[1]!Tabla1[[#All],[Material]:[venta nueva]],38,FALSE),0)</f>
        <v>0</v>
      </c>
    </row>
    <row r="1692" spans="1:20" hidden="1" x14ac:dyDescent="0.35">
      <c r="A1692">
        <f t="shared" si="80"/>
        <v>1012503</v>
      </c>
      <c r="B1692" s="6" t="s">
        <v>1098</v>
      </c>
      <c r="C1692" s="7" t="s">
        <v>658</v>
      </c>
      <c r="D1692" s="7" t="s">
        <v>1096</v>
      </c>
      <c r="E1692" s="7" t="s">
        <v>798</v>
      </c>
      <c r="F1692" s="7" t="s">
        <v>799</v>
      </c>
      <c r="G1692" s="7" t="s">
        <v>1072</v>
      </c>
      <c r="H1692" s="7" t="s">
        <v>993</v>
      </c>
      <c r="I1692" s="6" t="s">
        <v>14</v>
      </c>
      <c r="J1692" s="1">
        <v>-31120</v>
      </c>
      <c r="K1692" s="1">
        <v>319120</v>
      </c>
      <c r="L1692" s="1">
        <v>288000</v>
      </c>
      <c r="M1692" s="1">
        <v>-31120</v>
      </c>
      <c r="N1692" s="1">
        <v>319120</v>
      </c>
      <c r="O1692" s="1">
        <v>288000</v>
      </c>
      <c r="P1692" s="1">
        <v>288000</v>
      </c>
      <c r="Q1692" s="12"/>
      <c r="R1692" s="29">
        <f t="shared" si="81"/>
        <v>0</v>
      </c>
      <c r="S1692" t="str">
        <f t="shared" si="82"/>
        <v>OK</v>
      </c>
      <c r="T1692" s="10">
        <f>IFERROR(VLOOKUP(A1692,[1]!Tabla1[[#All],[Material]:[venta nueva]],38,FALSE),0)</f>
        <v>0</v>
      </c>
    </row>
    <row r="1693" spans="1:20" hidden="1" x14ac:dyDescent="0.35">
      <c r="A1693">
        <f t="shared" si="80"/>
        <v>1012504</v>
      </c>
      <c r="B1693" s="6" t="s">
        <v>1098</v>
      </c>
      <c r="C1693" s="7" t="s">
        <v>658</v>
      </c>
      <c r="D1693" s="7" t="s">
        <v>1096</v>
      </c>
      <c r="E1693" s="7" t="s">
        <v>800</v>
      </c>
      <c r="F1693" s="7" t="s">
        <v>785</v>
      </c>
      <c r="G1693" s="7" t="s">
        <v>1072</v>
      </c>
      <c r="H1693" s="7" t="s">
        <v>993</v>
      </c>
      <c r="I1693" s="6" t="s">
        <v>14</v>
      </c>
      <c r="J1693" s="1">
        <v>-39560</v>
      </c>
      <c r="K1693" s="1">
        <v>51560</v>
      </c>
      <c r="L1693" s="1">
        <v>12000</v>
      </c>
      <c r="M1693" s="1">
        <v>-39560</v>
      </c>
      <c r="N1693" s="1">
        <v>63560</v>
      </c>
      <c r="O1693" s="1">
        <v>24000</v>
      </c>
      <c r="P1693" s="1"/>
      <c r="Q1693" s="12"/>
      <c r="R1693" s="29">
        <f t="shared" si="81"/>
        <v>24000</v>
      </c>
      <c r="S1693" t="str">
        <f t="shared" si="82"/>
        <v>Sobre ingreso</v>
      </c>
      <c r="T1693" s="10">
        <f>IFERROR(VLOOKUP(A1693,[1]!Tabla1[[#All],[Material]:[venta nueva]],38,FALSE),0)</f>
        <v>0</v>
      </c>
    </row>
    <row r="1694" spans="1:20" hidden="1" x14ac:dyDescent="0.35">
      <c r="A1694">
        <f t="shared" si="80"/>
        <v>1012518</v>
      </c>
      <c r="B1694" s="6" t="s">
        <v>1098</v>
      </c>
      <c r="C1694" s="7" t="s">
        <v>658</v>
      </c>
      <c r="D1694" s="7" t="s">
        <v>1096</v>
      </c>
      <c r="E1694" s="7" t="s">
        <v>801</v>
      </c>
      <c r="F1694" s="7" t="s">
        <v>802</v>
      </c>
      <c r="G1694" s="7" t="s">
        <v>985</v>
      </c>
      <c r="H1694" s="7" t="s">
        <v>985</v>
      </c>
      <c r="I1694" s="6" t="s">
        <v>8</v>
      </c>
      <c r="J1694" s="1">
        <v>-43928</v>
      </c>
      <c r="K1694" s="1">
        <v>170936</v>
      </c>
      <c r="L1694" s="1">
        <v>127007</v>
      </c>
      <c r="M1694" s="1">
        <v>-43928</v>
      </c>
      <c r="N1694" s="1">
        <v>170936</v>
      </c>
      <c r="O1694" s="1">
        <v>127007</v>
      </c>
      <c r="P1694" s="1">
        <v>127006.39999999999</v>
      </c>
      <c r="Q1694" s="12"/>
      <c r="R1694" s="29">
        <f t="shared" si="81"/>
        <v>0.60000000000582077</v>
      </c>
      <c r="S1694" t="str">
        <f t="shared" si="82"/>
        <v>Sobre ingreso</v>
      </c>
      <c r="T1694" s="10">
        <f>IFERROR(VLOOKUP(A1694,[1]!Tabla1[[#All],[Material]:[venta nueva]],38,FALSE),0)</f>
        <v>0</v>
      </c>
    </row>
    <row r="1695" spans="1:20" hidden="1" x14ac:dyDescent="0.35">
      <c r="A1695">
        <f t="shared" si="80"/>
        <v>1012519</v>
      </c>
      <c r="B1695" s="6" t="s">
        <v>1098</v>
      </c>
      <c r="C1695" s="7" t="s">
        <v>658</v>
      </c>
      <c r="D1695" s="7" t="s">
        <v>1096</v>
      </c>
      <c r="E1695" s="7" t="s">
        <v>803</v>
      </c>
      <c r="F1695" s="7" t="s">
        <v>721</v>
      </c>
      <c r="G1695" s="7" t="s">
        <v>1066</v>
      </c>
      <c r="H1695" s="7" t="s">
        <v>982</v>
      </c>
      <c r="I1695" s="6" t="s">
        <v>8</v>
      </c>
      <c r="J1695" s="1">
        <v>6492</v>
      </c>
      <c r="K1695" s="1">
        <v>24068</v>
      </c>
      <c r="L1695" s="1">
        <v>30560</v>
      </c>
      <c r="M1695" s="1">
        <v>6492</v>
      </c>
      <c r="N1695" s="1">
        <v>24068</v>
      </c>
      <c r="O1695" s="1">
        <v>30560</v>
      </c>
      <c r="P1695" s="1">
        <v>30118.508000000002</v>
      </c>
      <c r="Q1695" s="12"/>
      <c r="R1695" s="29">
        <f t="shared" si="81"/>
        <v>441.49199999999837</v>
      </c>
      <c r="S1695" t="str">
        <f t="shared" si="82"/>
        <v>Sobre ingreso</v>
      </c>
      <c r="T1695" s="10">
        <f>IFERROR(VLOOKUP(A1695,[1]!Tabla1[[#All],[Material]:[venta nueva]],38,FALSE),0)</f>
        <v>0</v>
      </c>
    </row>
    <row r="1696" spans="1:20" hidden="1" x14ac:dyDescent="0.35">
      <c r="A1696">
        <f t="shared" si="80"/>
        <v>1012520</v>
      </c>
      <c r="B1696" s="6" t="s">
        <v>1098</v>
      </c>
      <c r="C1696" s="7" t="s">
        <v>658</v>
      </c>
      <c r="D1696" s="7" t="s">
        <v>1096</v>
      </c>
      <c r="E1696" s="7" t="s">
        <v>804</v>
      </c>
      <c r="F1696" s="7" t="s">
        <v>723</v>
      </c>
      <c r="G1696" s="7" t="s">
        <v>1066</v>
      </c>
      <c r="H1696" s="7" t="s">
        <v>982</v>
      </c>
      <c r="I1696" s="6" t="s">
        <v>8</v>
      </c>
      <c r="J1696" s="1">
        <v>10125</v>
      </c>
      <c r="K1696" s="1">
        <v>79080</v>
      </c>
      <c r="L1696" s="1">
        <v>89205</v>
      </c>
      <c r="M1696" s="1">
        <v>10125</v>
      </c>
      <c r="N1696" s="1">
        <v>79080</v>
      </c>
      <c r="O1696" s="1">
        <v>89205</v>
      </c>
      <c r="P1696" s="1">
        <v>88905.04</v>
      </c>
      <c r="Q1696" s="12"/>
      <c r="R1696" s="29">
        <f t="shared" si="81"/>
        <v>299.9600000000064</v>
      </c>
      <c r="S1696" t="str">
        <f t="shared" si="82"/>
        <v>Sobre ingreso</v>
      </c>
      <c r="T1696" s="10">
        <f>IFERROR(VLOOKUP(A1696,[1]!Tabla1[[#All],[Material]:[venta nueva]],38,FALSE),0)</f>
        <v>0</v>
      </c>
    </row>
    <row r="1697" spans="1:20" hidden="1" x14ac:dyDescent="0.35">
      <c r="A1697">
        <f t="shared" si="80"/>
        <v>1012521</v>
      </c>
      <c r="B1697" s="6" t="s">
        <v>1098</v>
      </c>
      <c r="C1697" s="7" t="s">
        <v>658</v>
      </c>
      <c r="D1697" s="7" t="s">
        <v>1096</v>
      </c>
      <c r="E1697" s="7" t="s">
        <v>805</v>
      </c>
      <c r="F1697" s="7" t="s">
        <v>725</v>
      </c>
      <c r="G1697" s="7" t="s">
        <v>1066</v>
      </c>
      <c r="H1697" s="7" t="s">
        <v>982</v>
      </c>
      <c r="I1697" s="6" t="s">
        <v>8</v>
      </c>
      <c r="J1697" s="1">
        <v>-9131</v>
      </c>
      <c r="K1697" s="1">
        <v>244118</v>
      </c>
      <c r="L1697" s="1">
        <v>234987</v>
      </c>
      <c r="M1697" s="1">
        <v>-9131</v>
      </c>
      <c r="N1697" s="1">
        <v>244118</v>
      </c>
      <c r="O1697" s="1">
        <v>234987</v>
      </c>
      <c r="P1697" s="1">
        <v>235325.30600000001</v>
      </c>
      <c r="Q1697" s="12"/>
      <c r="R1697" s="29">
        <f t="shared" si="81"/>
        <v>-338.30600000001141</v>
      </c>
      <c r="S1697" t="str">
        <f t="shared" si="82"/>
        <v>Pendiente de ingreso</v>
      </c>
      <c r="T1697" s="10">
        <f>IFERROR(VLOOKUP(A1697,[1]!Tabla1[[#All],[Material]:[venta nueva]],38,FALSE),0)</f>
        <v>0</v>
      </c>
    </row>
    <row r="1698" spans="1:20" hidden="1" x14ac:dyDescent="0.35">
      <c r="A1698">
        <f t="shared" si="80"/>
        <v>1012522</v>
      </c>
      <c r="B1698" s="6" t="s">
        <v>1098</v>
      </c>
      <c r="C1698" s="7" t="s">
        <v>658</v>
      </c>
      <c r="D1698" s="7" t="s">
        <v>1096</v>
      </c>
      <c r="E1698" s="7" t="s">
        <v>806</v>
      </c>
      <c r="F1698" s="7" t="s">
        <v>727</v>
      </c>
      <c r="G1698" s="7" t="s">
        <v>1066</v>
      </c>
      <c r="H1698" s="7" t="s">
        <v>982</v>
      </c>
      <c r="I1698" s="6" t="s">
        <v>8</v>
      </c>
      <c r="J1698" s="1">
        <v>-13791</v>
      </c>
      <c r="K1698" s="1">
        <v>135812</v>
      </c>
      <c r="L1698" s="1">
        <v>122021</v>
      </c>
      <c r="M1698" s="1">
        <v>-13791</v>
      </c>
      <c r="N1698" s="1">
        <v>135812</v>
      </c>
      <c r="O1698" s="1">
        <v>122021</v>
      </c>
      <c r="P1698" s="1">
        <v>121926.058</v>
      </c>
      <c r="Q1698" s="12"/>
      <c r="R1698" s="29">
        <f t="shared" si="81"/>
        <v>94.94199999999546</v>
      </c>
      <c r="S1698" t="str">
        <f t="shared" si="82"/>
        <v>Sobre ingreso</v>
      </c>
      <c r="T1698" s="10">
        <f>IFERROR(VLOOKUP(A1698,[1]!Tabla1[[#All],[Material]:[venta nueva]],38,FALSE),0)</f>
        <v>0</v>
      </c>
    </row>
    <row r="1699" spans="1:20" hidden="1" x14ac:dyDescent="0.35">
      <c r="A1699">
        <f t="shared" si="80"/>
        <v>1012523</v>
      </c>
      <c r="B1699" s="6" t="s">
        <v>1098</v>
      </c>
      <c r="C1699" s="7" t="s">
        <v>658</v>
      </c>
      <c r="D1699" s="7" t="s">
        <v>1096</v>
      </c>
      <c r="E1699" s="7" t="s">
        <v>807</v>
      </c>
      <c r="F1699" s="7" t="s">
        <v>729</v>
      </c>
      <c r="G1699" s="7" t="s">
        <v>1066</v>
      </c>
      <c r="H1699" s="7" t="s">
        <v>982</v>
      </c>
      <c r="I1699" s="6" t="s">
        <v>8</v>
      </c>
      <c r="J1699" s="1">
        <v>-34797</v>
      </c>
      <c r="K1699" s="1">
        <v>70485</v>
      </c>
      <c r="L1699" s="1">
        <v>35688</v>
      </c>
      <c r="M1699" s="1">
        <v>-34797</v>
      </c>
      <c r="N1699" s="1">
        <v>70485</v>
      </c>
      <c r="O1699" s="1">
        <v>35688</v>
      </c>
      <c r="P1699" s="1">
        <v>35108.373</v>
      </c>
      <c r="Q1699" s="12"/>
      <c r="R1699" s="29">
        <f t="shared" si="81"/>
        <v>579.62700000000041</v>
      </c>
      <c r="S1699" t="str">
        <f t="shared" si="82"/>
        <v>Sobre ingreso</v>
      </c>
      <c r="T1699" s="10">
        <f>IFERROR(VLOOKUP(A1699,[1]!Tabla1[[#All],[Material]:[venta nueva]],38,FALSE),0)</f>
        <v>0</v>
      </c>
    </row>
    <row r="1700" spans="1:20" hidden="1" x14ac:dyDescent="0.35">
      <c r="A1700">
        <f t="shared" si="80"/>
        <v>1012524</v>
      </c>
      <c r="B1700" s="6" t="s">
        <v>1098</v>
      </c>
      <c r="C1700" s="7" t="s">
        <v>658</v>
      </c>
      <c r="D1700" s="7" t="s">
        <v>1096</v>
      </c>
      <c r="E1700" s="7" t="s">
        <v>808</v>
      </c>
      <c r="F1700" s="7" t="s">
        <v>731</v>
      </c>
      <c r="G1700" s="7" t="s">
        <v>1066</v>
      </c>
      <c r="H1700" s="7" t="s">
        <v>982</v>
      </c>
      <c r="I1700" s="6" t="s">
        <v>8</v>
      </c>
      <c r="J1700" s="1">
        <v>-17968</v>
      </c>
      <c r="K1700" s="1">
        <v>49855</v>
      </c>
      <c r="L1700" s="1">
        <v>31888</v>
      </c>
      <c r="M1700" s="1">
        <v>-17968</v>
      </c>
      <c r="N1700" s="1">
        <v>49855</v>
      </c>
      <c r="O1700" s="1">
        <v>31888</v>
      </c>
      <c r="P1700" s="1">
        <v>31933.228999999999</v>
      </c>
      <c r="Q1700" s="12"/>
      <c r="R1700" s="29">
        <f t="shared" si="81"/>
        <v>-45.22899999999936</v>
      </c>
      <c r="S1700" t="str">
        <f t="shared" si="82"/>
        <v>Pendiente de ingreso</v>
      </c>
      <c r="T1700" s="10">
        <f>IFERROR(VLOOKUP(A1700,[1]!Tabla1[[#All],[Material]:[venta nueva]],38,FALSE),0)</f>
        <v>0</v>
      </c>
    </row>
    <row r="1701" spans="1:20" hidden="1" x14ac:dyDescent="0.35">
      <c r="A1701">
        <f t="shared" si="80"/>
        <v>1012525</v>
      </c>
      <c r="B1701" s="6" t="s">
        <v>1098</v>
      </c>
      <c r="C1701" s="7" t="s">
        <v>658</v>
      </c>
      <c r="D1701" s="7" t="s">
        <v>1096</v>
      </c>
      <c r="E1701" s="7" t="s">
        <v>809</v>
      </c>
      <c r="F1701" s="7" t="s">
        <v>709</v>
      </c>
      <c r="G1701" s="7" t="s">
        <v>1072</v>
      </c>
      <c r="H1701" s="7" t="s">
        <v>993</v>
      </c>
      <c r="I1701" s="6" t="s">
        <v>14</v>
      </c>
      <c r="J1701" s="1">
        <v>200</v>
      </c>
      <c r="K1701" s="1">
        <v>11800</v>
      </c>
      <c r="L1701" s="1">
        <v>12000</v>
      </c>
      <c r="M1701" s="1">
        <v>200</v>
      </c>
      <c r="N1701" s="1">
        <v>11800</v>
      </c>
      <c r="O1701" s="1">
        <v>12000</v>
      </c>
      <c r="P1701" s="1">
        <v>12000</v>
      </c>
      <c r="Q1701" s="12"/>
      <c r="R1701" s="29">
        <f t="shared" si="81"/>
        <v>0</v>
      </c>
      <c r="S1701" t="str">
        <f t="shared" si="82"/>
        <v>OK</v>
      </c>
      <c r="T1701" s="10">
        <f>IFERROR(VLOOKUP(A1701,[1]!Tabla1[[#All],[Material]:[venta nueva]],38,FALSE),0)</f>
        <v>0</v>
      </c>
    </row>
    <row r="1702" spans="1:20" hidden="1" x14ac:dyDescent="0.35">
      <c r="A1702">
        <f t="shared" si="80"/>
        <v>1012532</v>
      </c>
      <c r="B1702" s="6" t="s">
        <v>1098</v>
      </c>
      <c r="C1702" s="7" t="s">
        <v>658</v>
      </c>
      <c r="D1702" s="7" t="s">
        <v>1096</v>
      </c>
      <c r="E1702" s="7" t="s">
        <v>813</v>
      </c>
      <c r="F1702" s="7" t="s">
        <v>814</v>
      </c>
      <c r="G1702" s="7" t="s">
        <v>1065</v>
      </c>
      <c r="H1702" s="7" t="s">
        <v>981</v>
      </c>
      <c r="I1702" s="6" t="s">
        <v>8</v>
      </c>
      <c r="J1702" s="1">
        <v>0</v>
      </c>
      <c r="K1702" s="1">
        <v>6900</v>
      </c>
      <c r="L1702" s="1">
        <v>6900</v>
      </c>
      <c r="M1702" s="1">
        <v>0</v>
      </c>
      <c r="N1702" s="1">
        <v>6804</v>
      </c>
      <c r="O1702" s="1">
        <v>6804</v>
      </c>
      <c r="P1702" s="1">
        <v>6804</v>
      </c>
      <c r="Q1702" s="12"/>
      <c r="R1702" s="29">
        <f t="shared" si="81"/>
        <v>0</v>
      </c>
      <c r="S1702" t="str">
        <f t="shared" si="82"/>
        <v>OK</v>
      </c>
      <c r="T1702" s="10">
        <f>IFERROR(VLOOKUP(A1702,[1]!Tabla1[[#All],[Material]:[venta nueva]],38,FALSE),0)</f>
        <v>0</v>
      </c>
    </row>
    <row r="1703" spans="1:20" hidden="1" x14ac:dyDescent="0.35">
      <c r="A1703">
        <f t="shared" si="80"/>
        <v>1012534</v>
      </c>
      <c r="B1703" s="6" t="s">
        <v>1098</v>
      </c>
      <c r="C1703" s="7" t="s">
        <v>658</v>
      </c>
      <c r="D1703" s="7" t="s">
        <v>1096</v>
      </c>
      <c r="E1703" s="7" t="s">
        <v>815</v>
      </c>
      <c r="F1703" s="7" t="s">
        <v>816</v>
      </c>
      <c r="G1703" s="7" t="s">
        <v>1073</v>
      </c>
      <c r="H1703" s="7" t="s">
        <v>998</v>
      </c>
      <c r="I1703" s="6" t="s">
        <v>10</v>
      </c>
      <c r="J1703" s="1">
        <v>0</v>
      </c>
      <c r="K1703" s="1">
        <v>408000</v>
      </c>
      <c r="L1703" s="1">
        <v>408000</v>
      </c>
      <c r="M1703" s="1">
        <v>0</v>
      </c>
      <c r="N1703" s="1">
        <v>408000</v>
      </c>
      <c r="O1703" s="1">
        <v>408000</v>
      </c>
      <c r="P1703" s="1">
        <v>400000</v>
      </c>
      <c r="Q1703" s="12"/>
      <c r="R1703" s="29">
        <f t="shared" si="81"/>
        <v>8000</v>
      </c>
      <c r="S1703" t="str">
        <f t="shared" si="82"/>
        <v>Sobre ingreso</v>
      </c>
      <c r="T1703" s="10">
        <f>IFERROR(VLOOKUP(A1703,[1]!Tabla1[[#All],[Material]:[venta nueva]],38,FALSE),0)</f>
        <v>0</v>
      </c>
    </row>
    <row r="1704" spans="1:20" hidden="1" x14ac:dyDescent="0.35">
      <c r="A1704">
        <f t="shared" si="80"/>
        <v>1012552</v>
      </c>
      <c r="B1704" s="6" t="s">
        <v>1098</v>
      </c>
      <c r="C1704" s="7" t="s">
        <v>658</v>
      </c>
      <c r="D1704" s="7" t="s">
        <v>1096</v>
      </c>
      <c r="E1704" s="7" t="s">
        <v>817</v>
      </c>
      <c r="F1704" s="7" t="s">
        <v>818</v>
      </c>
      <c r="G1704" s="7" t="s">
        <v>1066</v>
      </c>
      <c r="H1704" s="7" t="s">
        <v>982</v>
      </c>
      <c r="I1704" s="6" t="s">
        <v>11</v>
      </c>
      <c r="J1704" s="1">
        <v>-6370</v>
      </c>
      <c r="K1704" s="1">
        <v>33827</v>
      </c>
      <c r="L1704" s="1">
        <v>27457</v>
      </c>
      <c r="M1704" s="1">
        <v>-6370</v>
      </c>
      <c r="N1704" s="1">
        <v>33827</v>
      </c>
      <c r="O1704" s="1">
        <v>27457</v>
      </c>
      <c r="P1704" s="1"/>
      <c r="Q1704" s="12"/>
      <c r="R1704" s="29">
        <f t="shared" si="81"/>
        <v>27457</v>
      </c>
      <c r="S1704" t="str">
        <f t="shared" si="82"/>
        <v>Sobre ingreso</v>
      </c>
      <c r="T1704" s="10">
        <f>IFERROR(VLOOKUP(A1704,[1]!Tabla1[[#All],[Material]:[venta nueva]],38,FALSE),0)</f>
        <v>0</v>
      </c>
    </row>
    <row r="1705" spans="1:20" hidden="1" x14ac:dyDescent="0.35">
      <c r="A1705">
        <f t="shared" si="80"/>
        <v>1012601</v>
      </c>
      <c r="B1705" s="6" t="s">
        <v>1098</v>
      </c>
      <c r="C1705" s="7" t="s">
        <v>658</v>
      </c>
      <c r="D1705" s="7" t="s">
        <v>1096</v>
      </c>
      <c r="E1705" s="7" t="s">
        <v>823</v>
      </c>
      <c r="F1705" s="7" t="s">
        <v>1452</v>
      </c>
      <c r="G1705" s="7" t="s">
        <v>1065</v>
      </c>
      <c r="H1705" s="7" t="s">
        <v>995</v>
      </c>
      <c r="I1705" s="6" t="s">
        <v>8</v>
      </c>
      <c r="J1705" s="1">
        <v>12522</v>
      </c>
      <c r="K1705" s="1">
        <v>197478</v>
      </c>
      <c r="L1705" s="1">
        <v>210000</v>
      </c>
      <c r="M1705" s="1">
        <v>12522</v>
      </c>
      <c r="N1705" s="1">
        <v>204476</v>
      </c>
      <c r="O1705" s="1">
        <v>216998</v>
      </c>
      <c r="P1705" s="1">
        <v>216998.40900000001</v>
      </c>
      <c r="Q1705" s="12"/>
      <c r="R1705" s="29">
        <f t="shared" si="81"/>
        <v>-0.40900000001420267</v>
      </c>
      <c r="S1705" t="str">
        <f t="shared" si="82"/>
        <v>Pendiente de ingreso</v>
      </c>
      <c r="T1705" s="10">
        <f>IFERROR(VLOOKUP(A1705,[1]!Tabla1[[#All],[Material]:[venta nueva]],38,FALSE),0)</f>
        <v>0</v>
      </c>
    </row>
    <row r="1706" spans="1:20" hidden="1" x14ac:dyDescent="0.35">
      <c r="A1706">
        <f t="shared" si="80"/>
        <v>1012612</v>
      </c>
      <c r="B1706" s="6" t="s">
        <v>1098</v>
      </c>
      <c r="C1706" s="7" t="s">
        <v>658</v>
      </c>
      <c r="D1706" s="7" t="s">
        <v>1096</v>
      </c>
      <c r="E1706" s="7" t="s">
        <v>825</v>
      </c>
      <c r="F1706" s="7" t="s">
        <v>826</v>
      </c>
      <c r="G1706" s="7" t="s">
        <v>1063</v>
      </c>
      <c r="H1706" s="7" t="s">
        <v>988</v>
      </c>
      <c r="I1706" s="6" t="s">
        <v>12</v>
      </c>
      <c r="J1706" s="1">
        <v>-450604</v>
      </c>
      <c r="K1706" s="1">
        <v>1350604</v>
      </c>
      <c r="L1706" s="1">
        <v>900000</v>
      </c>
      <c r="M1706" s="1">
        <v>-450604</v>
      </c>
      <c r="N1706" s="1">
        <v>1350604</v>
      </c>
      <c r="O1706" s="1">
        <v>900000</v>
      </c>
      <c r="P1706" s="1"/>
      <c r="Q1706" s="12"/>
      <c r="R1706" s="29">
        <f t="shared" si="81"/>
        <v>900000</v>
      </c>
      <c r="S1706" t="str">
        <f t="shared" si="82"/>
        <v>Sobre ingreso</v>
      </c>
      <c r="T1706" s="10">
        <f>IFERROR(VLOOKUP(A1706,[1]!Tabla1[[#All],[Material]:[venta nueva]],38,FALSE),0)</f>
        <v>0</v>
      </c>
    </row>
    <row r="1707" spans="1:20" hidden="1" x14ac:dyDescent="0.35">
      <c r="A1707">
        <f t="shared" si="80"/>
        <v>1012681</v>
      </c>
      <c r="B1707" s="6" t="s">
        <v>1098</v>
      </c>
      <c r="C1707" s="7" t="s">
        <v>658</v>
      </c>
      <c r="D1707" s="7" t="s">
        <v>1096</v>
      </c>
      <c r="E1707" s="7" t="s">
        <v>830</v>
      </c>
      <c r="F1707" s="7" t="s">
        <v>831</v>
      </c>
      <c r="G1707" s="7" t="s">
        <v>1069</v>
      </c>
      <c r="H1707" s="7" t="s">
        <v>1000</v>
      </c>
      <c r="I1707" s="6" t="s">
        <v>14</v>
      </c>
      <c r="J1707" s="1"/>
      <c r="K1707" s="1"/>
      <c r="L1707" s="1"/>
      <c r="M1707" s="1">
        <v>0</v>
      </c>
      <c r="N1707" s="1">
        <v>24000</v>
      </c>
      <c r="O1707" s="1">
        <v>24000</v>
      </c>
      <c r="P1707" s="1">
        <v>24000</v>
      </c>
      <c r="Q1707" s="12"/>
      <c r="R1707" s="29">
        <f t="shared" si="81"/>
        <v>0</v>
      </c>
      <c r="S1707" t="str">
        <f t="shared" si="82"/>
        <v>OK</v>
      </c>
      <c r="T1707" s="10">
        <f>IFERROR(VLOOKUP(A1707,[1]!Tabla1[[#All],[Material]:[venta nueva]],38,FALSE),0)</f>
        <v>0</v>
      </c>
    </row>
    <row r="1708" spans="1:20" hidden="1" x14ac:dyDescent="0.35">
      <c r="A1708">
        <f t="shared" si="80"/>
        <v>1012694</v>
      </c>
      <c r="B1708" s="6" t="s">
        <v>1098</v>
      </c>
      <c r="C1708" s="7" t="s">
        <v>658</v>
      </c>
      <c r="D1708" s="7" t="s">
        <v>1096</v>
      </c>
      <c r="E1708" s="7" t="s">
        <v>832</v>
      </c>
      <c r="F1708" s="7" t="s">
        <v>1282</v>
      </c>
      <c r="G1708" s="7" t="s">
        <v>1066</v>
      </c>
      <c r="H1708" s="7" t="s">
        <v>982</v>
      </c>
      <c r="I1708" s="6" t="s">
        <v>8</v>
      </c>
      <c r="J1708" s="1">
        <v>-4843</v>
      </c>
      <c r="K1708" s="1">
        <v>54432</v>
      </c>
      <c r="L1708" s="1">
        <v>49589</v>
      </c>
      <c r="M1708" s="1">
        <v>-4843</v>
      </c>
      <c r="N1708" s="1">
        <v>54432</v>
      </c>
      <c r="O1708" s="1">
        <v>49589</v>
      </c>
      <c r="P1708" s="1">
        <v>54431.360000000001</v>
      </c>
      <c r="Q1708" s="12"/>
      <c r="R1708" s="29">
        <f t="shared" si="81"/>
        <v>-4842.3600000000006</v>
      </c>
      <c r="S1708" t="str">
        <f t="shared" si="82"/>
        <v>Pendiente de ingreso</v>
      </c>
      <c r="T1708" s="10">
        <f>IFERROR(VLOOKUP(A1708,[1]!Tabla1[[#All],[Material]:[venta nueva]],38,FALSE),0)</f>
        <v>0</v>
      </c>
    </row>
    <row r="1709" spans="1:20" hidden="1" x14ac:dyDescent="0.35">
      <c r="A1709">
        <f t="shared" si="80"/>
        <v>1012725</v>
      </c>
      <c r="B1709" s="6" t="s">
        <v>1098</v>
      </c>
      <c r="C1709" s="7" t="s">
        <v>658</v>
      </c>
      <c r="D1709" s="7" t="s">
        <v>1096</v>
      </c>
      <c r="E1709" s="7" t="s">
        <v>841</v>
      </c>
      <c r="F1709" s="7" t="s">
        <v>842</v>
      </c>
      <c r="G1709" s="7" t="s">
        <v>985</v>
      </c>
      <c r="H1709" s="7" t="s">
        <v>985</v>
      </c>
      <c r="I1709" s="6" t="s">
        <v>10</v>
      </c>
      <c r="J1709" s="1">
        <v>0</v>
      </c>
      <c r="K1709" s="1">
        <v>12000</v>
      </c>
      <c r="L1709" s="1">
        <v>12000</v>
      </c>
      <c r="M1709" s="1">
        <v>0</v>
      </c>
      <c r="N1709" s="1">
        <v>12000</v>
      </c>
      <c r="O1709" s="1">
        <v>12000</v>
      </c>
      <c r="P1709" s="1">
        <v>12000</v>
      </c>
      <c r="Q1709" s="12"/>
      <c r="R1709" s="29">
        <f t="shared" si="81"/>
        <v>0</v>
      </c>
      <c r="S1709" t="str">
        <f t="shared" si="82"/>
        <v>OK</v>
      </c>
      <c r="T1709" s="10">
        <f>IFERROR(VLOOKUP(A1709,[1]!Tabla1[[#All],[Material]:[venta nueva]],38,FALSE),0)</f>
        <v>0</v>
      </c>
    </row>
    <row r="1710" spans="1:20" hidden="1" x14ac:dyDescent="0.35">
      <c r="A1710">
        <f t="shared" si="80"/>
        <v>1012730</v>
      </c>
      <c r="B1710" s="6" t="s">
        <v>1098</v>
      </c>
      <c r="C1710" s="7" t="s">
        <v>658</v>
      </c>
      <c r="D1710" s="7" t="s">
        <v>1096</v>
      </c>
      <c r="E1710" s="7" t="s">
        <v>843</v>
      </c>
      <c r="F1710" s="7" t="s">
        <v>844</v>
      </c>
      <c r="G1710" s="7" t="s">
        <v>1065</v>
      </c>
      <c r="H1710" s="7" t="s">
        <v>989</v>
      </c>
      <c r="I1710" s="6" t="s">
        <v>9</v>
      </c>
      <c r="J1710" s="1">
        <v>30503</v>
      </c>
      <c r="K1710" s="1">
        <v>0</v>
      </c>
      <c r="L1710" s="1">
        <v>30503</v>
      </c>
      <c r="M1710" s="1">
        <v>30503</v>
      </c>
      <c r="N1710" s="1">
        <v>0</v>
      </c>
      <c r="O1710" s="1">
        <v>30503</v>
      </c>
      <c r="P1710" s="1">
        <v>43203</v>
      </c>
      <c r="Q1710" s="12"/>
      <c r="R1710" s="29">
        <f t="shared" si="81"/>
        <v>-12700</v>
      </c>
      <c r="S1710" t="str">
        <f t="shared" si="82"/>
        <v>Pendiente de ingreso</v>
      </c>
      <c r="T1710" s="10">
        <f>IFERROR(VLOOKUP(A1710,[1]!Tabla1[[#All],[Material]:[venta nueva]],38,FALSE),0)</f>
        <v>0</v>
      </c>
    </row>
    <row r="1711" spans="1:20" hidden="1" x14ac:dyDescent="0.35">
      <c r="A1711">
        <f t="shared" si="80"/>
        <v>1012763</v>
      </c>
      <c r="B1711" s="6" t="s">
        <v>1098</v>
      </c>
      <c r="C1711" s="7" t="s">
        <v>658</v>
      </c>
      <c r="D1711" s="7" t="s">
        <v>1096</v>
      </c>
      <c r="E1711" s="7" t="s">
        <v>847</v>
      </c>
      <c r="F1711" s="7" t="s">
        <v>848</v>
      </c>
      <c r="G1711" s="7" t="s">
        <v>1065</v>
      </c>
      <c r="H1711" s="7" t="s">
        <v>995</v>
      </c>
      <c r="I1711" s="6" t="s">
        <v>11</v>
      </c>
      <c r="J1711" s="1"/>
      <c r="K1711" s="1"/>
      <c r="L1711" s="1"/>
      <c r="M1711" s="1">
        <v>-11537</v>
      </c>
      <c r="N1711" s="1">
        <v>35537</v>
      </c>
      <c r="O1711" s="1">
        <v>24000</v>
      </c>
      <c r="P1711" s="1"/>
      <c r="Q1711" s="12"/>
      <c r="R1711" s="29">
        <f t="shared" si="81"/>
        <v>24000</v>
      </c>
      <c r="S1711" t="str">
        <f t="shared" si="82"/>
        <v>Sobre ingreso</v>
      </c>
      <c r="T1711" s="10">
        <f>IFERROR(VLOOKUP(A1711,[1]!Tabla1[[#All],[Material]:[venta nueva]],38,FALSE),0)</f>
        <v>0</v>
      </c>
    </row>
    <row r="1712" spans="1:20" hidden="1" x14ac:dyDescent="0.35">
      <c r="A1712">
        <f t="shared" si="80"/>
        <v>1012764</v>
      </c>
      <c r="B1712" s="6" t="s">
        <v>1098</v>
      </c>
      <c r="C1712" s="7" t="s">
        <v>658</v>
      </c>
      <c r="D1712" s="7" t="s">
        <v>1096</v>
      </c>
      <c r="E1712" s="7" t="s">
        <v>849</v>
      </c>
      <c r="F1712" s="7" t="s">
        <v>850</v>
      </c>
      <c r="G1712" s="7" t="s">
        <v>1063</v>
      </c>
      <c r="H1712" s="7" t="s">
        <v>999</v>
      </c>
      <c r="I1712" s="6" t="s">
        <v>10</v>
      </c>
      <c r="J1712" s="1">
        <v>0</v>
      </c>
      <c r="K1712" s="1">
        <v>192000</v>
      </c>
      <c r="L1712" s="1">
        <v>192000</v>
      </c>
      <c r="M1712" s="1">
        <v>0</v>
      </c>
      <c r="N1712" s="1">
        <v>192000</v>
      </c>
      <c r="O1712" s="1">
        <v>192000</v>
      </c>
      <c r="P1712" s="1"/>
      <c r="Q1712" s="12"/>
      <c r="R1712" s="29">
        <f t="shared" si="81"/>
        <v>192000</v>
      </c>
      <c r="S1712" t="str">
        <f t="shared" si="82"/>
        <v>Sobre ingreso</v>
      </c>
      <c r="T1712" s="10">
        <f>IFERROR(VLOOKUP(A1712,[1]!Tabla1[[#All],[Material]:[venta nueva]],38,FALSE),0)</f>
        <v>0</v>
      </c>
    </row>
    <row r="1713" spans="1:20" hidden="1" x14ac:dyDescent="0.35">
      <c r="A1713">
        <f t="shared" si="80"/>
        <v>1010877</v>
      </c>
      <c r="B1713" s="6" t="s">
        <v>1098</v>
      </c>
      <c r="C1713" s="7" t="s">
        <v>658</v>
      </c>
      <c r="D1713" s="7" t="s">
        <v>1097</v>
      </c>
      <c r="E1713" s="7" t="s">
        <v>660</v>
      </c>
      <c r="F1713" s="7" t="s">
        <v>661</v>
      </c>
      <c r="G1713" s="7" t="s">
        <v>1065</v>
      </c>
      <c r="H1713" s="7" t="s">
        <v>981</v>
      </c>
      <c r="I1713" s="6" t="s">
        <v>662</v>
      </c>
      <c r="J1713" s="1"/>
      <c r="K1713" s="1"/>
      <c r="L1713" s="1"/>
      <c r="M1713" s="1"/>
      <c r="N1713" s="1"/>
      <c r="O1713" s="1"/>
      <c r="P1713" s="1"/>
      <c r="Q1713" s="12">
        <v>104705.00599999999</v>
      </c>
      <c r="R1713" s="29">
        <f t="shared" si="81"/>
        <v>0</v>
      </c>
      <c r="S1713" t="str">
        <f t="shared" si="82"/>
        <v>OK</v>
      </c>
      <c r="T1713" s="10">
        <f>IFERROR(VLOOKUP(A1713,[1]!Tabla1[[#All],[Material]:[venta nueva]],38,FALSE),0)</f>
        <v>0</v>
      </c>
    </row>
    <row r="1714" spans="1:20" hidden="1" x14ac:dyDescent="0.35">
      <c r="A1714">
        <f t="shared" si="80"/>
        <v>1010885</v>
      </c>
      <c r="B1714" s="6" t="s">
        <v>1098</v>
      </c>
      <c r="C1714" s="7" t="s">
        <v>658</v>
      </c>
      <c r="D1714" s="7" t="s">
        <v>1097</v>
      </c>
      <c r="E1714" s="7" t="s">
        <v>663</v>
      </c>
      <c r="F1714" s="7" t="s">
        <v>664</v>
      </c>
      <c r="G1714" s="7" t="s">
        <v>1066</v>
      </c>
      <c r="H1714" s="7" t="s">
        <v>982</v>
      </c>
      <c r="I1714" s="6" t="s">
        <v>8</v>
      </c>
      <c r="J1714" s="1"/>
      <c r="K1714" s="1"/>
      <c r="L1714" s="1"/>
      <c r="M1714" s="1"/>
      <c r="N1714" s="1"/>
      <c r="O1714" s="1"/>
      <c r="P1714" s="1"/>
      <c r="Q1714" s="12">
        <v>2526</v>
      </c>
      <c r="R1714" s="29">
        <f t="shared" si="81"/>
        <v>0</v>
      </c>
      <c r="S1714" t="str">
        <f t="shared" si="82"/>
        <v>OK</v>
      </c>
      <c r="T1714" s="10">
        <f>IFERROR(VLOOKUP(A1714,[1]!Tabla1[[#All],[Material]:[venta nueva]],38,FALSE),0)</f>
        <v>0</v>
      </c>
    </row>
    <row r="1715" spans="1:20" hidden="1" x14ac:dyDescent="0.35">
      <c r="A1715">
        <f t="shared" si="80"/>
        <v>1010886</v>
      </c>
      <c r="B1715" s="6" t="s">
        <v>1098</v>
      </c>
      <c r="C1715" s="7" t="s">
        <v>658</v>
      </c>
      <c r="D1715" s="7" t="s">
        <v>1097</v>
      </c>
      <c r="E1715" s="7" t="s">
        <v>665</v>
      </c>
      <c r="F1715" s="7" t="s">
        <v>666</v>
      </c>
      <c r="G1715" s="7" t="s">
        <v>1066</v>
      </c>
      <c r="H1715" s="7" t="s">
        <v>982</v>
      </c>
      <c r="I1715" s="6" t="s">
        <v>8</v>
      </c>
      <c r="J1715" s="1"/>
      <c r="K1715" s="1"/>
      <c r="L1715" s="1"/>
      <c r="M1715" s="1"/>
      <c r="N1715" s="1"/>
      <c r="O1715" s="1"/>
      <c r="P1715" s="1"/>
      <c r="Q1715" s="12">
        <v>9979.5069999999996</v>
      </c>
      <c r="R1715" s="29">
        <f t="shared" si="81"/>
        <v>0</v>
      </c>
      <c r="S1715" t="str">
        <f t="shared" si="82"/>
        <v>OK</v>
      </c>
      <c r="T1715" s="10">
        <f>IFERROR(VLOOKUP(A1715,[1]!Tabla1[[#All],[Material]:[venta nueva]],38,FALSE),0)</f>
        <v>0</v>
      </c>
    </row>
    <row r="1716" spans="1:20" hidden="1" x14ac:dyDescent="0.35">
      <c r="A1716">
        <f t="shared" si="80"/>
        <v>1011042</v>
      </c>
      <c r="B1716" s="6" t="s">
        <v>1098</v>
      </c>
      <c r="C1716" s="7" t="s">
        <v>658</v>
      </c>
      <c r="D1716" s="7" t="s">
        <v>1097</v>
      </c>
      <c r="E1716" s="7" t="s">
        <v>671</v>
      </c>
      <c r="F1716" s="7" t="s">
        <v>672</v>
      </c>
      <c r="G1716" s="7" t="s">
        <v>1067</v>
      </c>
      <c r="H1716" s="7" t="s">
        <v>983</v>
      </c>
      <c r="I1716" s="6" t="s">
        <v>662</v>
      </c>
      <c r="J1716" s="1"/>
      <c r="K1716" s="1"/>
      <c r="L1716" s="1"/>
      <c r="M1716" s="1"/>
      <c r="N1716" s="1"/>
      <c r="O1716" s="1"/>
      <c r="P1716" s="1"/>
      <c r="Q1716" s="12">
        <v>85262.301999999996</v>
      </c>
      <c r="R1716" s="29">
        <f t="shared" si="81"/>
        <v>0</v>
      </c>
      <c r="S1716" t="str">
        <f t="shared" si="82"/>
        <v>OK</v>
      </c>
      <c r="T1716" s="10">
        <f>IFERROR(VLOOKUP(A1716,[1]!Tabla1[[#All],[Material]:[venta nueva]],38,FALSE),0)</f>
        <v>0</v>
      </c>
    </row>
    <row r="1717" spans="1:20" hidden="1" x14ac:dyDescent="0.35">
      <c r="A1717">
        <f t="shared" si="80"/>
        <v>1011120</v>
      </c>
      <c r="B1717" s="6" t="s">
        <v>1098</v>
      </c>
      <c r="C1717" s="7" t="s">
        <v>658</v>
      </c>
      <c r="D1717" s="7" t="s">
        <v>1097</v>
      </c>
      <c r="E1717" s="7" t="s">
        <v>1102</v>
      </c>
      <c r="F1717" s="7" t="s">
        <v>1103</v>
      </c>
      <c r="G1717" s="7" t="s">
        <v>1073</v>
      </c>
      <c r="H1717" s="7" t="s">
        <v>998</v>
      </c>
      <c r="I1717" s="6" t="s">
        <v>8</v>
      </c>
      <c r="J1717" s="1"/>
      <c r="K1717" s="1"/>
      <c r="L1717" s="1"/>
      <c r="M1717" s="1"/>
      <c r="N1717" s="1"/>
      <c r="O1717" s="1"/>
      <c r="P1717" s="1"/>
      <c r="Q1717" s="12">
        <v>59876.697</v>
      </c>
      <c r="R1717" s="29">
        <f t="shared" si="81"/>
        <v>0</v>
      </c>
      <c r="S1717" t="str">
        <f t="shared" si="82"/>
        <v>OK</v>
      </c>
      <c r="T1717" s="10">
        <f>IFERROR(VLOOKUP(A1717,[1]!Tabla1[[#All],[Material]:[venta nueva]],38,FALSE),0)</f>
        <v>0</v>
      </c>
    </row>
    <row r="1718" spans="1:20" hidden="1" x14ac:dyDescent="0.35">
      <c r="A1718">
        <f t="shared" si="80"/>
        <v>1011127</v>
      </c>
      <c r="B1718" s="6" t="s">
        <v>1098</v>
      </c>
      <c r="C1718" s="7" t="s">
        <v>658</v>
      </c>
      <c r="D1718" s="7" t="s">
        <v>1097</v>
      </c>
      <c r="E1718" s="7" t="s">
        <v>677</v>
      </c>
      <c r="F1718" s="7" t="s">
        <v>678</v>
      </c>
      <c r="G1718" s="7" t="s">
        <v>1066</v>
      </c>
      <c r="H1718" s="7" t="s">
        <v>982</v>
      </c>
      <c r="I1718" s="6" t="s">
        <v>10</v>
      </c>
      <c r="J1718" s="1"/>
      <c r="K1718" s="1"/>
      <c r="L1718" s="1"/>
      <c r="M1718" s="1"/>
      <c r="N1718" s="1"/>
      <c r="O1718" s="1"/>
      <c r="P1718" s="1"/>
      <c r="Q1718" s="12">
        <v>1505191.3559999999</v>
      </c>
      <c r="R1718" s="29">
        <f t="shared" si="81"/>
        <v>0</v>
      </c>
      <c r="S1718" t="str">
        <f t="shared" si="82"/>
        <v>OK</v>
      </c>
      <c r="T1718" s="10">
        <f>IFERROR(VLOOKUP(A1718,[1]!Tabla1[[#All],[Material]:[venta nueva]],38,FALSE),0)</f>
        <v>0</v>
      </c>
    </row>
    <row r="1719" spans="1:20" hidden="1" x14ac:dyDescent="0.35">
      <c r="A1719">
        <f t="shared" si="80"/>
        <v>1011421</v>
      </c>
      <c r="B1719" s="6" t="s">
        <v>1098</v>
      </c>
      <c r="C1719" s="7" t="s">
        <v>658</v>
      </c>
      <c r="D1719" s="7" t="s">
        <v>1097</v>
      </c>
      <c r="E1719" s="7" t="s">
        <v>689</v>
      </c>
      <c r="F1719" s="7" t="s">
        <v>690</v>
      </c>
      <c r="G1719" s="7" t="s">
        <v>1063</v>
      </c>
      <c r="H1719" s="7" t="s">
        <v>988</v>
      </c>
      <c r="I1719" s="6" t="s">
        <v>11</v>
      </c>
      <c r="J1719" s="1"/>
      <c r="K1719" s="1"/>
      <c r="L1719" s="1"/>
      <c r="M1719" s="1"/>
      <c r="N1719" s="1"/>
      <c r="O1719" s="1"/>
      <c r="P1719" s="1"/>
      <c r="Q1719" s="12">
        <v>900003.56499999994</v>
      </c>
      <c r="R1719" s="29">
        <f t="shared" si="81"/>
        <v>0</v>
      </c>
      <c r="S1719" t="str">
        <f t="shared" si="82"/>
        <v>OK</v>
      </c>
      <c r="T1719" s="10">
        <f>IFERROR(VLOOKUP(A1719,[1]!Tabla1[[#All],[Material]:[venta nueva]],38,FALSE),0)</f>
        <v>0</v>
      </c>
    </row>
    <row r="1720" spans="1:20" hidden="1" x14ac:dyDescent="0.35">
      <c r="A1720">
        <f t="shared" si="80"/>
        <v>1011558</v>
      </c>
      <c r="B1720" s="6" t="s">
        <v>1098</v>
      </c>
      <c r="C1720" s="7" t="s">
        <v>658</v>
      </c>
      <c r="D1720" s="7" t="s">
        <v>1097</v>
      </c>
      <c r="E1720" s="7" t="s">
        <v>693</v>
      </c>
      <c r="F1720" s="7" t="s">
        <v>694</v>
      </c>
      <c r="G1720" s="7" t="s">
        <v>1063</v>
      </c>
      <c r="H1720" s="7" t="s">
        <v>988</v>
      </c>
      <c r="I1720" s="6" t="s">
        <v>11</v>
      </c>
      <c r="J1720" s="1"/>
      <c r="K1720" s="1"/>
      <c r="L1720" s="1"/>
      <c r="M1720" s="1"/>
      <c r="N1720" s="1"/>
      <c r="O1720" s="1"/>
      <c r="P1720" s="1"/>
      <c r="Q1720" s="12">
        <v>312000.49300000002</v>
      </c>
      <c r="R1720" s="29">
        <f t="shared" si="81"/>
        <v>0</v>
      </c>
      <c r="S1720" t="str">
        <f t="shared" si="82"/>
        <v>OK</v>
      </c>
      <c r="T1720" s="10">
        <f>IFERROR(VLOOKUP(A1720,[1]!Tabla1[[#All],[Material]:[venta nueva]],38,FALSE),0)</f>
        <v>0</v>
      </c>
    </row>
    <row r="1721" spans="1:20" hidden="1" x14ac:dyDescent="0.35">
      <c r="A1721">
        <f t="shared" si="80"/>
        <v>1011560</v>
      </c>
      <c r="B1721" s="6" t="s">
        <v>1098</v>
      </c>
      <c r="C1721" s="7" t="s">
        <v>658</v>
      </c>
      <c r="D1721" s="7" t="s">
        <v>1097</v>
      </c>
      <c r="E1721" s="7" t="s">
        <v>695</v>
      </c>
      <c r="F1721" s="7" t="s">
        <v>696</v>
      </c>
      <c r="G1721" s="7" t="s">
        <v>1065</v>
      </c>
      <c r="H1721" s="7" t="s">
        <v>989</v>
      </c>
      <c r="I1721" s="6" t="s">
        <v>13</v>
      </c>
      <c r="J1721" s="1"/>
      <c r="K1721" s="1"/>
      <c r="L1721" s="1"/>
      <c r="M1721" s="1"/>
      <c r="N1721" s="1"/>
      <c r="O1721" s="1"/>
      <c r="P1721" s="1"/>
      <c r="Q1721" s="12">
        <v>21702.002</v>
      </c>
      <c r="R1721" s="29">
        <f t="shared" si="81"/>
        <v>0</v>
      </c>
      <c r="S1721" t="str">
        <f t="shared" si="82"/>
        <v>OK</v>
      </c>
      <c r="T1721" s="10">
        <f>IFERROR(VLOOKUP(A1721,[1]!Tabla1[[#All],[Material]:[venta nueva]],38,FALSE),0)</f>
        <v>0</v>
      </c>
    </row>
    <row r="1722" spans="1:20" hidden="1" x14ac:dyDescent="0.35">
      <c r="A1722">
        <f t="shared" si="80"/>
        <v>1011582</v>
      </c>
      <c r="B1722" s="6" t="s">
        <v>1098</v>
      </c>
      <c r="C1722" s="7" t="s">
        <v>658</v>
      </c>
      <c r="D1722" s="7" t="s">
        <v>1097</v>
      </c>
      <c r="E1722" s="7" t="s">
        <v>698</v>
      </c>
      <c r="F1722" s="7" t="s">
        <v>699</v>
      </c>
      <c r="G1722" s="7" t="s">
        <v>1071</v>
      </c>
      <c r="H1722" s="7" t="s">
        <v>991</v>
      </c>
      <c r="I1722" s="6" t="s">
        <v>11</v>
      </c>
      <c r="J1722" s="1"/>
      <c r="K1722" s="1"/>
      <c r="L1722" s="1"/>
      <c r="M1722" s="1"/>
      <c r="N1722" s="1"/>
      <c r="O1722" s="1"/>
      <c r="P1722" s="1"/>
      <c r="Q1722" s="12">
        <v>32566.538</v>
      </c>
      <c r="R1722" s="29">
        <f t="shared" si="81"/>
        <v>0</v>
      </c>
      <c r="S1722" t="str">
        <f t="shared" si="82"/>
        <v>OK</v>
      </c>
      <c r="T1722" s="10">
        <f>IFERROR(VLOOKUP(A1722,[1]!Tabla1[[#All],[Material]:[venta nueva]],38,FALSE),0)</f>
        <v>0</v>
      </c>
    </row>
    <row r="1723" spans="1:20" hidden="1" x14ac:dyDescent="0.35">
      <c r="A1723">
        <f t="shared" si="80"/>
        <v>1011586</v>
      </c>
      <c r="B1723" s="6" t="s">
        <v>1098</v>
      </c>
      <c r="C1723" s="7" t="s">
        <v>658</v>
      </c>
      <c r="D1723" s="7" t="s">
        <v>1097</v>
      </c>
      <c r="E1723" s="7" t="s">
        <v>700</v>
      </c>
      <c r="F1723" s="7" t="s">
        <v>701</v>
      </c>
      <c r="G1723" s="7" t="s">
        <v>1068</v>
      </c>
      <c r="H1723" s="7" t="s">
        <v>992</v>
      </c>
      <c r="I1723" s="6" t="s">
        <v>14</v>
      </c>
      <c r="J1723" s="1"/>
      <c r="K1723" s="1"/>
      <c r="L1723" s="1"/>
      <c r="M1723" s="1"/>
      <c r="N1723" s="1"/>
      <c r="O1723" s="1"/>
      <c r="P1723" s="1"/>
      <c r="Q1723" s="12">
        <v>70613.698999999993</v>
      </c>
      <c r="R1723" s="29">
        <f t="shared" si="81"/>
        <v>0</v>
      </c>
      <c r="S1723" t="str">
        <f t="shared" si="82"/>
        <v>OK</v>
      </c>
      <c r="T1723" s="10">
        <f>IFERROR(VLOOKUP(A1723,[1]!Tabla1[[#All],[Material]:[venta nueva]],38,FALSE),0)</f>
        <v>0</v>
      </c>
    </row>
    <row r="1724" spans="1:20" hidden="1" x14ac:dyDescent="0.35">
      <c r="A1724">
        <f t="shared" si="80"/>
        <v>1011701</v>
      </c>
      <c r="B1724" s="6" t="s">
        <v>1098</v>
      </c>
      <c r="C1724" s="7" t="s">
        <v>658</v>
      </c>
      <c r="D1724" s="7" t="s">
        <v>1097</v>
      </c>
      <c r="E1724" s="7" t="s">
        <v>702</v>
      </c>
      <c r="F1724" s="7" t="s">
        <v>703</v>
      </c>
      <c r="G1724" s="7" t="s">
        <v>1066</v>
      </c>
      <c r="H1724" s="7" t="s">
        <v>982</v>
      </c>
      <c r="I1724" s="6" t="s">
        <v>8</v>
      </c>
      <c r="J1724" s="1"/>
      <c r="K1724" s="1"/>
      <c r="L1724" s="1"/>
      <c r="M1724" s="1"/>
      <c r="N1724" s="1"/>
      <c r="O1724" s="1"/>
      <c r="P1724" s="1"/>
      <c r="Q1724" s="12">
        <v>219072.592</v>
      </c>
      <c r="R1724" s="29">
        <f t="shared" si="81"/>
        <v>0</v>
      </c>
      <c r="S1724" t="str">
        <f t="shared" si="82"/>
        <v>OK</v>
      </c>
      <c r="T1724" s="10">
        <f>IFERROR(VLOOKUP(A1724,[1]!Tabla1[[#All],[Material]:[venta nueva]],38,FALSE),0)</f>
        <v>0</v>
      </c>
    </row>
    <row r="1725" spans="1:20" hidden="1" x14ac:dyDescent="0.35">
      <c r="A1725">
        <f t="shared" si="80"/>
        <v>1011967</v>
      </c>
      <c r="B1725" s="6" t="s">
        <v>1098</v>
      </c>
      <c r="C1725" s="7" t="s">
        <v>658</v>
      </c>
      <c r="D1725" s="7" t="s">
        <v>1097</v>
      </c>
      <c r="E1725" s="7" t="s">
        <v>708</v>
      </c>
      <c r="F1725" s="7" t="s">
        <v>709</v>
      </c>
      <c r="G1725" s="7" t="s">
        <v>1072</v>
      </c>
      <c r="H1725" s="7" t="s">
        <v>993</v>
      </c>
      <c r="I1725" s="6" t="s">
        <v>14</v>
      </c>
      <c r="J1725" s="1"/>
      <c r="K1725" s="1"/>
      <c r="L1725" s="1"/>
      <c r="M1725" s="1"/>
      <c r="N1725" s="1"/>
      <c r="O1725" s="1"/>
      <c r="P1725" s="1"/>
      <c r="Q1725" s="12">
        <v>208322.848</v>
      </c>
      <c r="R1725" s="29">
        <f t="shared" si="81"/>
        <v>0</v>
      </c>
      <c r="S1725" t="str">
        <f t="shared" si="82"/>
        <v>OK</v>
      </c>
      <c r="T1725" s="10">
        <f>IFERROR(VLOOKUP(A1725,[1]!Tabla1[[#All],[Material]:[venta nueva]],38,FALSE),0)</f>
        <v>0</v>
      </c>
    </row>
    <row r="1726" spans="1:20" hidden="1" x14ac:dyDescent="0.35">
      <c r="A1726">
        <f t="shared" si="80"/>
        <v>1011968</v>
      </c>
      <c r="B1726" s="6" t="s">
        <v>1098</v>
      </c>
      <c r="C1726" s="7" t="s">
        <v>658</v>
      </c>
      <c r="D1726" s="7" t="s">
        <v>1097</v>
      </c>
      <c r="E1726" s="7" t="s">
        <v>710</v>
      </c>
      <c r="F1726" s="7" t="s">
        <v>711</v>
      </c>
      <c r="G1726" s="7" t="s">
        <v>1072</v>
      </c>
      <c r="H1726" s="7" t="s">
        <v>993</v>
      </c>
      <c r="I1726" s="6" t="s">
        <v>14</v>
      </c>
      <c r="J1726" s="1"/>
      <c r="K1726" s="1"/>
      <c r="L1726" s="1"/>
      <c r="M1726" s="1"/>
      <c r="N1726" s="1"/>
      <c r="O1726" s="1"/>
      <c r="P1726" s="1"/>
      <c r="Q1726" s="12">
        <v>6281</v>
      </c>
      <c r="R1726" s="29">
        <f t="shared" si="81"/>
        <v>0</v>
      </c>
      <c r="S1726" t="str">
        <f t="shared" si="82"/>
        <v>OK</v>
      </c>
      <c r="T1726" s="10">
        <f>IFERROR(VLOOKUP(A1726,[1]!Tabla1[[#All],[Material]:[venta nueva]],38,FALSE),0)</f>
        <v>0</v>
      </c>
    </row>
    <row r="1727" spans="1:20" hidden="1" x14ac:dyDescent="0.35">
      <c r="A1727">
        <f t="shared" si="80"/>
        <v>1011969</v>
      </c>
      <c r="B1727" s="6" t="s">
        <v>1098</v>
      </c>
      <c r="C1727" s="7" t="s">
        <v>658</v>
      </c>
      <c r="D1727" s="7" t="s">
        <v>1097</v>
      </c>
      <c r="E1727" s="7" t="s">
        <v>712</v>
      </c>
      <c r="F1727" s="7" t="s">
        <v>713</v>
      </c>
      <c r="G1727" s="7" t="s">
        <v>1072</v>
      </c>
      <c r="H1727" s="7" t="s">
        <v>993</v>
      </c>
      <c r="I1727" s="6" t="s">
        <v>14</v>
      </c>
      <c r="J1727" s="1"/>
      <c r="K1727" s="1"/>
      <c r="L1727" s="1"/>
      <c r="M1727" s="1"/>
      <c r="N1727" s="1"/>
      <c r="O1727" s="1"/>
      <c r="P1727" s="1"/>
      <c r="Q1727" s="12">
        <v>150979.46</v>
      </c>
      <c r="R1727" s="29">
        <f t="shared" si="81"/>
        <v>0</v>
      </c>
      <c r="S1727" t="str">
        <f t="shared" si="82"/>
        <v>OK</v>
      </c>
      <c r="T1727" s="10">
        <f>IFERROR(VLOOKUP(A1727,[1]!Tabla1[[#All],[Material]:[venta nueva]],38,FALSE),0)</f>
        <v>0</v>
      </c>
    </row>
    <row r="1728" spans="1:20" hidden="1" x14ac:dyDescent="0.35">
      <c r="A1728">
        <f t="shared" si="80"/>
        <v>1012107</v>
      </c>
      <c r="B1728" s="6" t="s">
        <v>1098</v>
      </c>
      <c r="C1728" s="7" t="s">
        <v>658</v>
      </c>
      <c r="D1728" s="7" t="s">
        <v>1097</v>
      </c>
      <c r="E1728" s="7" t="s">
        <v>720</v>
      </c>
      <c r="F1728" s="7" t="s">
        <v>721</v>
      </c>
      <c r="G1728" s="7" t="s">
        <v>1066</v>
      </c>
      <c r="H1728" s="7" t="s">
        <v>982</v>
      </c>
      <c r="I1728" s="6" t="s">
        <v>8</v>
      </c>
      <c r="J1728" s="1"/>
      <c r="K1728" s="1"/>
      <c r="L1728" s="1"/>
      <c r="M1728" s="1"/>
      <c r="N1728" s="1"/>
      <c r="O1728" s="1"/>
      <c r="P1728" s="1"/>
      <c r="Q1728" s="12">
        <v>237241.48499999999</v>
      </c>
      <c r="R1728" s="29">
        <f t="shared" si="81"/>
        <v>0</v>
      </c>
      <c r="S1728" t="str">
        <f t="shared" si="82"/>
        <v>OK</v>
      </c>
      <c r="T1728" s="10">
        <f>IFERROR(VLOOKUP(A1728,[1]!Tabla1[[#All],[Material]:[venta nueva]],38,FALSE),0)</f>
        <v>0</v>
      </c>
    </row>
    <row r="1729" spans="1:20" hidden="1" x14ac:dyDescent="0.35">
      <c r="A1729">
        <f t="shared" si="80"/>
        <v>1012108</v>
      </c>
      <c r="B1729" s="6" t="s">
        <v>1098</v>
      </c>
      <c r="C1729" s="7" t="s">
        <v>658</v>
      </c>
      <c r="D1729" s="7" t="s">
        <v>1097</v>
      </c>
      <c r="E1729" s="7" t="s">
        <v>722</v>
      </c>
      <c r="F1729" s="7" t="s">
        <v>723</v>
      </c>
      <c r="G1729" s="7" t="s">
        <v>1066</v>
      </c>
      <c r="H1729" s="7" t="s">
        <v>982</v>
      </c>
      <c r="I1729" s="6" t="s">
        <v>8</v>
      </c>
      <c r="J1729" s="1"/>
      <c r="K1729" s="1"/>
      <c r="L1729" s="1"/>
      <c r="M1729" s="1"/>
      <c r="N1729" s="1"/>
      <c r="O1729" s="1"/>
      <c r="P1729" s="1"/>
      <c r="Q1729" s="12">
        <v>367894.74599999998</v>
      </c>
      <c r="R1729" s="29">
        <f t="shared" si="81"/>
        <v>0</v>
      </c>
      <c r="S1729" t="str">
        <f t="shared" si="82"/>
        <v>OK</v>
      </c>
      <c r="T1729" s="10">
        <f>IFERROR(VLOOKUP(A1729,[1]!Tabla1[[#All],[Material]:[venta nueva]],38,FALSE),0)</f>
        <v>0</v>
      </c>
    </row>
    <row r="1730" spans="1:20" hidden="1" x14ac:dyDescent="0.35">
      <c r="A1730">
        <f t="shared" si="80"/>
        <v>1012109</v>
      </c>
      <c r="B1730" s="6" t="s">
        <v>1098</v>
      </c>
      <c r="C1730" s="7" t="s">
        <v>658</v>
      </c>
      <c r="D1730" s="7" t="s">
        <v>1097</v>
      </c>
      <c r="E1730" s="7" t="s">
        <v>724</v>
      </c>
      <c r="F1730" s="7" t="s">
        <v>725</v>
      </c>
      <c r="G1730" s="7" t="s">
        <v>1066</v>
      </c>
      <c r="H1730" s="7" t="s">
        <v>982</v>
      </c>
      <c r="I1730" s="6" t="s">
        <v>8</v>
      </c>
      <c r="J1730" s="1"/>
      <c r="K1730" s="1"/>
      <c r="L1730" s="1"/>
      <c r="M1730" s="1"/>
      <c r="N1730" s="1"/>
      <c r="O1730" s="1"/>
      <c r="P1730" s="1"/>
      <c r="Q1730" s="12">
        <v>371338.67300000001</v>
      </c>
      <c r="R1730" s="29">
        <f t="shared" si="81"/>
        <v>0</v>
      </c>
      <c r="S1730" t="str">
        <f t="shared" si="82"/>
        <v>OK</v>
      </c>
      <c r="T1730" s="10">
        <f>IFERROR(VLOOKUP(A1730,[1]!Tabla1[[#All],[Material]:[venta nueva]],38,FALSE),0)</f>
        <v>0</v>
      </c>
    </row>
    <row r="1731" spans="1:20" hidden="1" x14ac:dyDescent="0.35">
      <c r="A1731">
        <f t="shared" si="80"/>
        <v>1012110</v>
      </c>
      <c r="B1731" s="6" t="s">
        <v>1098</v>
      </c>
      <c r="C1731" s="7" t="s">
        <v>658</v>
      </c>
      <c r="D1731" s="7" t="s">
        <v>1097</v>
      </c>
      <c r="E1731" s="7" t="s">
        <v>726</v>
      </c>
      <c r="F1731" s="7" t="s">
        <v>727</v>
      </c>
      <c r="G1731" s="7" t="s">
        <v>1066</v>
      </c>
      <c r="H1731" s="7" t="s">
        <v>982</v>
      </c>
      <c r="I1731" s="6" t="s">
        <v>8</v>
      </c>
      <c r="J1731" s="1"/>
      <c r="K1731" s="1"/>
      <c r="L1731" s="1"/>
      <c r="M1731" s="1"/>
      <c r="N1731" s="1"/>
      <c r="O1731" s="1"/>
      <c r="P1731" s="1"/>
      <c r="Q1731" s="12">
        <v>85951.76</v>
      </c>
      <c r="R1731" s="29">
        <f t="shared" si="81"/>
        <v>0</v>
      </c>
      <c r="S1731" t="str">
        <f t="shared" si="82"/>
        <v>OK</v>
      </c>
      <c r="T1731" s="10">
        <f>IFERROR(VLOOKUP(A1731,[1]!Tabla1[[#All],[Material]:[venta nueva]],38,FALSE),0)</f>
        <v>0</v>
      </c>
    </row>
    <row r="1732" spans="1:20" hidden="1" x14ac:dyDescent="0.35">
      <c r="A1732">
        <f t="shared" si="80"/>
        <v>1012111</v>
      </c>
      <c r="B1732" s="6" t="s">
        <v>1098</v>
      </c>
      <c r="C1732" s="7" t="s">
        <v>658</v>
      </c>
      <c r="D1732" s="7" t="s">
        <v>1097</v>
      </c>
      <c r="E1732" s="7" t="s">
        <v>728</v>
      </c>
      <c r="F1732" s="7" t="s">
        <v>729</v>
      </c>
      <c r="G1732" s="7" t="s">
        <v>1066</v>
      </c>
      <c r="H1732" s="7" t="s">
        <v>982</v>
      </c>
      <c r="I1732" s="6" t="s">
        <v>8</v>
      </c>
      <c r="J1732" s="1"/>
      <c r="K1732" s="1"/>
      <c r="L1732" s="1"/>
      <c r="M1732" s="1"/>
      <c r="N1732" s="1"/>
      <c r="O1732" s="1"/>
      <c r="P1732" s="1"/>
      <c r="Q1732" s="12">
        <v>30941</v>
      </c>
      <c r="R1732" s="29">
        <f t="shared" si="81"/>
        <v>0</v>
      </c>
      <c r="S1732" t="str">
        <f t="shared" si="82"/>
        <v>OK</v>
      </c>
      <c r="T1732" s="10">
        <f>IFERROR(VLOOKUP(A1732,[1]!Tabla1[[#All],[Material]:[venta nueva]],38,FALSE),0)</f>
        <v>0</v>
      </c>
    </row>
    <row r="1733" spans="1:20" hidden="1" x14ac:dyDescent="0.35">
      <c r="A1733">
        <f t="shared" si="80"/>
        <v>1012112</v>
      </c>
      <c r="B1733" s="6" t="s">
        <v>1098</v>
      </c>
      <c r="C1733" s="7" t="s">
        <v>658</v>
      </c>
      <c r="D1733" s="7" t="s">
        <v>1097</v>
      </c>
      <c r="E1733" s="7" t="s">
        <v>730</v>
      </c>
      <c r="F1733" s="7" t="s">
        <v>731</v>
      </c>
      <c r="G1733" s="7" t="s">
        <v>1066</v>
      </c>
      <c r="H1733" s="7" t="s">
        <v>982</v>
      </c>
      <c r="I1733" s="6" t="s">
        <v>8</v>
      </c>
      <c r="J1733" s="1"/>
      <c r="K1733" s="1"/>
      <c r="L1733" s="1"/>
      <c r="M1733" s="1"/>
      <c r="N1733" s="1"/>
      <c r="O1733" s="1"/>
      <c r="P1733" s="1"/>
      <c r="Q1733" s="12">
        <v>20630.312000000002</v>
      </c>
      <c r="R1733" s="29">
        <f t="shared" si="81"/>
        <v>0</v>
      </c>
      <c r="S1733" t="str">
        <f t="shared" si="82"/>
        <v>OK</v>
      </c>
      <c r="T1733" s="10">
        <f>IFERROR(VLOOKUP(A1733,[1]!Tabla1[[#All],[Material]:[venta nueva]],38,FALSE),0)</f>
        <v>0</v>
      </c>
    </row>
    <row r="1734" spans="1:20" hidden="1" x14ac:dyDescent="0.35">
      <c r="A1734">
        <f t="shared" ref="A1734:A1797" si="83">+E1734*1</f>
        <v>1012145</v>
      </c>
      <c r="B1734" s="6" t="s">
        <v>1098</v>
      </c>
      <c r="C1734" s="7" t="s">
        <v>658</v>
      </c>
      <c r="D1734" s="7" t="s">
        <v>1097</v>
      </c>
      <c r="E1734" s="7" t="s">
        <v>734</v>
      </c>
      <c r="F1734" s="7" t="s">
        <v>735</v>
      </c>
      <c r="G1734" s="7" t="s">
        <v>1066</v>
      </c>
      <c r="H1734" s="7" t="s">
        <v>982</v>
      </c>
      <c r="I1734" s="6" t="s">
        <v>8</v>
      </c>
      <c r="J1734" s="1"/>
      <c r="K1734" s="1"/>
      <c r="L1734" s="1"/>
      <c r="M1734" s="1"/>
      <c r="N1734" s="1"/>
      <c r="O1734" s="1"/>
      <c r="P1734" s="1"/>
      <c r="Q1734" s="12">
        <v>82276.52</v>
      </c>
      <c r="R1734" s="29">
        <f t="shared" si="81"/>
        <v>0</v>
      </c>
      <c r="S1734" t="str">
        <f t="shared" si="82"/>
        <v>OK</v>
      </c>
      <c r="T1734" s="10">
        <f>IFERROR(VLOOKUP(A1734,[1]!Tabla1[[#All],[Material]:[venta nueva]],38,FALSE),0)</f>
        <v>0</v>
      </c>
    </row>
    <row r="1735" spans="1:20" hidden="1" x14ac:dyDescent="0.35">
      <c r="A1735">
        <f t="shared" si="83"/>
        <v>1012147</v>
      </c>
      <c r="B1735" s="6" t="s">
        <v>1098</v>
      </c>
      <c r="C1735" s="7" t="s">
        <v>658</v>
      </c>
      <c r="D1735" s="7" t="s">
        <v>1097</v>
      </c>
      <c r="E1735" s="7" t="s">
        <v>736</v>
      </c>
      <c r="F1735" s="7" t="s">
        <v>737</v>
      </c>
      <c r="G1735" s="7" t="s">
        <v>985</v>
      </c>
      <c r="H1735" s="7" t="s">
        <v>985</v>
      </c>
      <c r="I1735" s="6" t="s">
        <v>8</v>
      </c>
      <c r="J1735" s="1"/>
      <c r="K1735" s="1"/>
      <c r="L1735" s="1"/>
      <c r="M1735" s="1"/>
      <c r="N1735" s="1"/>
      <c r="O1735" s="1"/>
      <c r="P1735" s="1"/>
      <c r="Q1735" s="12">
        <v>150583.41399999999</v>
      </c>
      <c r="R1735" s="29">
        <f t="shared" si="81"/>
        <v>0</v>
      </c>
      <c r="S1735" t="str">
        <f t="shared" si="82"/>
        <v>OK</v>
      </c>
      <c r="T1735" s="10">
        <f>IFERROR(VLOOKUP(A1735,[1]!Tabla1[[#All],[Material]:[venta nueva]],38,FALSE),0)</f>
        <v>0</v>
      </c>
    </row>
    <row r="1736" spans="1:20" hidden="1" x14ac:dyDescent="0.35">
      <c r="A1736">
        <f t="shared" si="83"/>
        <v>1012148</v>
      </c>
      <c r="B1736" s="6" t="s">
        <v>1098</v>
      </c>
      <c r="C1736" s="7" t="s">
        <v>658</v>
      </c>
      <c r="D1736" s="7" t="s">
        <v>1097</v>
      </c>
      <c r="E1736" s="7" t="s">
        <v>738</v>
      </c>
      <c r="F1736" s="7" t="s">
        <v>739</v>
      </c>
      <c r="G1736" s="7" t="s">
        <v>1068</v>
      </c>
      <c r="H1736" s="7" t="s">
        <v>984</v>
      </c>
      <c r="I1736" s="6" t="s">
        <v>8</v>
      </c>
      <c r="J1736" s="1"/>
      <c r="K1736" s="1"/>
      <c r="L1736" s="1"/>
      <c r="M1736" s="1"/>
      <c r="N1736" s="1"/>
      <c r="O1736" s="1"/>
      <c r="P1736" s="1"/>
      <c r="Q1736" s="12">
        <v>99490.982000000004</v>
      </c>
      <c r="R1736" s="29">
        <f t="shared" ref="R1736:R1799" si="84">+O1736-P1736</f>
        <v>0</v>
      </c>
      <c r="S1736" t="str">
        <f t="shared" ref="S1736:S1799" si="85">IF(R1736&gt;0,"Sobre ingreso",IF(R1736&lt;0,"Pendiente de ingreso","OK"))</f>
        <v>OK</v>
      </c>
      <c r="T1736" s="10">
        <f>IFERROR(VLOOKUP(A1736,[1]!Tabla1[[#All],[Material]:[venta nueva]],38,FALSE),0)</f>
        <v>0</v>
      </c>
    </row>
    <row r="1737" spans="1:20" hidden="1" x14ac:dyDescent="0.35">
      <c r="A1737">
        <f t="shared" si="83"/>
        <v>1012157</v>
      </c>
      <c r="B1737" s="6" t="s">
        <v>1098</v>
      </c>
      <c r="C1737" s="7" t="s">
        <v>658</v>
      </c>
      <c r="D1737" s="7" t="s">
        <v>1097</v>
      </c>
      <c r="E1737" s="7" t="s">
        <v>740</v>
      </c>
      <c r="F1737" s="7" t="s">
        <v>741</v>
      </c>
      <c r="G1737" s="7" t="s">
        <v>1068</v>
      </c>
      <c r="H1737" s="7" t="s">
        <v>994</v>
      </c>
      <c r="I1737" s="6" t="s">
        <v>8</v>
      </c>
      <c r="J1737" s="1"/>
      <c r="K1737" s="1"/>
      <c r="L1737" s="1"/>
      <c r="M1737" s="1"/>
      <c r="N1737" s="1"/>
      <c r="O1737" s="1"/>
      <c r="P1737" s="1"/>
      <c r="Q1737" s="12">
        <v>70817.044999999998</v>
      </c>
      <c r="R1737" s="29">
        <f t="shared" si="84"/>
        <v>0</v>
      </c>
      <c r="S1737" t="str">
        <f t="shared" si="85"/>
        <v>OK</v>
      </c>
      <c r="T1737" s="10">
        <f>IFERROR(VLOOKUP(A1737,[1]!Tabla1[[#All],[Material]:[venta nueva]],38,FALSE),0)</f>
        <v>0</v>
      </c>
    </row>
    <row r="1738" spans="1:20" hidden="1" x14ac:dyDescent="0.35">
      <c r="A1738">
        <f t="shared" si="83"/>
        <v>1012158</v>
      </c>
      <c r="B1738" s="6" t="s">
        <v>1098</v>
      </c>
      <c r="C1738" s="7" t="s">
        <v>658</v>
      </c>
      <c r="D1738" s="7" t="s">
        <v>1097</v>
      </c>
      <c r="E1738" s="7" t="s">
        <v>742</v>
      </c>
      <c r="F1738" s="7" t="s">
        <v>743</v>
      </c>
      <c r="G1738" s="7" t="s">
        <v>985</v>
      </c>
      <c r="H1738" s="7" t="s">
        <v>985</v>
      </c>
      <c r="I1738" s="6" t="s">
        <v>8</v>
      </c>
      <c r="J1738" s="1"/>
      <c r="K1738" s="1"/>
      <c r="L1738" s="1"/>
      <c r="M1738" s="1"/>
      <c r="N1738" s="1"/>
      <c r="O1738" s="1"/>
      <c r="P1738" s="1"/>
      <c r="Q1738" s="12">
        <v>125585</v>
      </c>
      <c r="R1738" s="29">
        <f t="shared" si="84"/>
        <v>0</v>
      </c>
      <c r="S1738" t="str">
        <f t="shared" si="85"/>
        <v>OK</v>
      </c>
      <c r="T1738" s="10">
        <f>IFERROR(VLOOKUP(A1738,[1]!Tabla1[[#All],[Material]:[venta nueva]],38,FALSE),0)</f>
        <v>0</v>
      </c>
    </row>
    <row r="1739" spans="1:20" hidden="1" x14ac:dyDescent="0.35">
      <c r="A1739">
        <f t="shared" si="83"/>
        <v>1012159</v>
      </c>
      <c r="B1739" s="6" t="s">
        <v>1098</v>
      </c>
      <c r="C1739" s="7" t="s">
        <v>658</v>
      </c>
      <c r="D1739" s="7" t="s">
        <v>1097</v>
      </c>
      <c r="E1739" s="7" t="s">
        <v>744</v>
      </c>
      <c r="F1739" s="7" t="s">
        <v>745</v>
      </c>
      <c r="G1739" s="7" t="s">
        <v>1068</v>
      </c>
      <c r="H1739" s="7" t="s">
        <v>984</v>
      </c>
      <c r="I1739" s="6" t="s">
        <v>8</v>
      </c>
      <c r="J1739" s="1"/>
      <c r="K1739" s="1"/>
      <c r="L1739" s="1"/>
      <c r="M1739" s="1"/>
      <c r="N1739" s="1"/>
      <c r="O1739" s="1"/>
      <c r="P1739" s="1"/>
      <c r="Q1739" s="12">
        <v>349105.82199999999</v>
      </c>
      <c r="R1739" s="29">
        <f t="shared" si="84"/>
        <v>0</v>
      </c>
      <c r="S1739" t="str">
        <f t="shared" si="85"/>
        <v>OK</v>
      </c>
      <c r="T1739" s="10">
        <f>IFERROR(VLOOKUP(A1739,[1]!Tabla1[[#All],[Material]:[venta nueva]],38,FALSE),0)</f>
        <v>0</v>
      </c>
    </row>
    <row r="1740" spans="1:20" hidden="1" x14ac:dyDescent="0.35">
      <c r="A1740">
        <f t="shared" si="83"/>
        <v>1012161</v>
      </c>
      <c r="B1740" s="6" t="s">
        <v>1098</v>
      </c>
      <c r="C1740" s="7" t="s">
        <v>658</v>
      </c>
      <c r="D1740" s="7" t="s">
        <v>1097</v>
      </c>
      <c r="E1740" s="7" t="s">
        <v>748</v>
      </c>
      <c r="F1740" s="7" t="s">
        <v>749</v>
      </c>
      <c r="G1740" s="7" t="s">
        <v>1068</v>
      </c>
      <c r="H1740" s="7" t="s">
        <v>992</v>
      </c>
      <c r="I1740" s="6" t="s">
        <v>8</v>
      </c>
      <c r="J1740" s="1"/>
      <c r="K1740" s="1"/>
      <c r="L1740" s="1"/>
      <c r="M1740" s="1"/>
      <c r="N1740" s="1"/>
      <c r="O1740" s="1"/>
      <c r="P1740" s="1"/>
      <c r="Q1740" s="12">
        <v>49085.891000000003</v>
      </c>
      <c r="R1740" s="29">
        <f t="shared" si="84"/>
        <v>0</v>
      </c>
      <c r="S1740" t="str">
        <f t="shared" si="85"/>
        <v>OK</v>
      </c>
      <c r="T1740" s="10">
        <f>IFERROR(VLOOKUP(A1740,[1]!Tabla1[[#All],[Material]:[venta nueva]],38,FALSE),0)</f>
        <v>0</v>
      </c>
    </row>
    <row r="1741" spans="1:20" hidden="1" x14ac:dyDescent="0.35">
      <c r="A1741">
        <f t="shared" si="83"/>
        <v>1012163</v>
      </c>
      <c r="B1741" s="6" t="s">
        <v>1098</v>
      </c>
      <c r="C1741" s="7" t="s">
        <v>658</v>
      </c>
      <c r="D1741" s="7" t="s">
        <v>1097</v>
      </c>
      <c r="E1741" s="7" t="s">
        <v>750</v>
      </c>
      <c r="F1741" s="7" t="s">
        <v>751</v>
      </c>
      <c r="G1741" s="7" t="s">
        <v>985</v>
      </c>
      <c r="H1741" s="7" t="s">
        <v>985</v>
      </c>
      <c r="I1741" s="6" t="s">
        <v>8</v>
      </c>
      <c r="J1741" s="1"/>
      <c r="K1741" s="1"/>
      <c r="L1741" s="1"/>
      <c r="M1741" s="1"/>
      <c r="N1741" s="1"/>
      <c r="O1741" s="1"/>
      <c r="P1741" s="1"/>
      <c r="Q1741" s="12">
        <v>190585.24100000001</v>
      </c>
      <c r="R1741" s="29">
        <f t="shared" si="84"/>
        <v>0</v>
      </c>
      <c r="S1741" t="str">
        <f t="shared" si="85"/>
        <v>OK</v>
      </c>
      <c r="T1741" s="10">
        <f>IFERROR(VLOOKUP(A1741,[1]!Tabla1[[#All],[Material]:[venta nueva]],38,FALSE),0)</f>
        <v>0</v>
      </c>
    </row>
    <row r="1742" spans="1:20" hidden="1" x14ac:dyDescent="0.35">
      <c r="A1742">
        <f t="shared" si="83"/>
        <v>1012164</v>
      </c>
      <c r="B1742" s="6" t="s">
        <v>1098</v>
      </c>
      <c r="C1742" s="7" t="s">
        <v>658</v>
      </c>
      <c r="D1742" s="7" t="s">
        <v>1097</v>
      </c>
      <c r="E1742" s="7" t="s">
        <v>752</v>
      </c>
      <c r="F1742" s="7" t="s">
        <v>753</v>
      </c>
      <c r="G1742" s="7" t="s">
        <v>1068</v>
      </c>
      <c r="H1742" s="7" t="s">
        <v>992</v>
      </c>
      <c r="I1742" s="6" t="s">
        <v>8</v>
      </c>
      <c r="J1742" s="1"/>
      <c r="K1742" s="1"/>
      <c r="L1742" s="1"/>
      <c r="M1742" s="1"/>
      <c r="N1742" s="1"/>
      <c r="O1742" s="1"/>
      <c r="P1742" s="1"/>
      <c r="Q1742" s="12">
        <v>39916.536</v>
      </c>
      <c r="R1742" s="29">
        <f t="shared" si="84"/>
        <v>0</v>
      </c>
      <c r="S1742" t="str">
        <f t="shared" si="85"/>
        <v>OK</v>
      </c>
      <c r="T1742" s="10">
        <f>IFERROR(VLOOKUP(A1742,[1]!Tabla1[[#All],[Material]:[venta nueva]],38,FALSE),0)</f>
        <v>0</v>
      </c>
    </row>
    <row r="1743" spans="1:20" hidden="1" x14ac:dyDescent="0.35">
      <c r="A1743">
        <f t="shared" si="83"/>
        <v>1012165</v>
      </c>
      <c r="B1743" s="6" t="s">
        <v>1098</v>
      </c>
      <c r="C1743" s="7" t="s">
        <v>658</v>
      </c>
      <c r="D1743" s="7" t="s">
        <v>1097</v>
      </c>
      <c r="E1743" s="7" t="s">
        <v>754</v>
      </c>
      <c r="F1743" s="7" t="s">
        <v>755</v>
      </c>
      <c r="G1743" s="7" t="s">
        <v>1068</v>
      </c>
      <c r="H1743" s="7" t="s">
        <v>984</v>
      </c>
      <c r="I1743" s="6" t="s">
        <v>8</v>
      </c>
      <c r="J1743" s="1"/>
      <c r="K1743" s="1"/>
      <c r="L1743" s="1"/>
      <c r="M1743" s="1"/>
      <c r="N1743" s="1"/>
      <c r="O1743" s="1"/>
      <c r="P1743" s="1"/>
      <c r="Q1743" s="12">
        <v>1037103.169</v>
      </c>
      <c r="R1743" s="29">
        <f t="shared" si="84"/>
        <v>0</v>
      </c>
      <c r="S1743" t="str">
        <f t="shared" si="85"/>
        <v>OK</v>
      </c>
      <c r="T1743" s="10">
        <f>IFERROR(VLOOKUP(A1743,[1]!Tabla1[[#All],[Material]:[venta nueva]],38,FALSE),0)</f>
        <v>0</v>
      </c>
    </row>
    <row r="1744" spans="1:20" hidden="1" x14ac:dyDescent="0.35">
      <c r="A1744">
        <f t="shared" si="83"/>
        <v>1012166</v>
      </c>
      <c r="B1744" s="6" t="s">
        <v>1098</v>
      </c>
      <c r="C1744" s="7" t="s">
        <v>658</v>
      </c>
      <c r="D1744" s="7" t="s">
        <v>1097</v>
      </c>
      <c r="E1744" s="7" t="s">
        <v>756</v>
      </c>
      <c r="F1744" s="7" t="s">
        <v>757</v>
      </c>
      <c r="G1744" s="7" t="s">
        <v>1068</v>
      </c>
      <c r="H1744" s="7" t="s">
        <v>994</v>
      </c>
      <c r="I1744" s="6" t="s">
        <v>8</v>
      </c>
      <c r="J1744" s="1"/>
      <c r="K1744" s="1"/>
      <c r="L1744" s="1"/>
      <c r="M1744" s="1"/>
      <c r="N1744" s="1"/>
      <c r="O1744" s="1"/>
      <c r="P1744" s="1"/>
      <c r="Q1744" s="12">
        <v>19958</v>
      </c>
      <c r="R1744" s="29">
        <f t="shared" si="84"/>
        <v>0</v>
      </c>
      <c r="S1744" t="str">
        <f t="shared" si="85"/>
        <v>OK</v>
      </c>
      <c r="T1744" s="10">
        <f>IFERROR(VLOOKUP(A1744,[1]!Tabla1[[#All],[Material]:[venta nueva]],38,FALSE),0)</f>
        <v>0</v>
      </c>
    </row>
    <row r="1745" spans="1:20" hidden="1" x14ac:dyDescent="0.35">
      <c r="A1745">
        <f t="shared" si="83"/>
        <v>1012167</v>
      </c>
      <c r="B1745" s="6" t="s">
        <v>1098</v>
      </c>
      <c r="C1745" s="7" t="s">
        <v>658</v>
      </c>
      <c r="D1745" s="7" t="s">
        <v>1097</v>
      </c>
      <c r="E1745" s="7" t="s">
        <v>758</v>
      </c>
      <c r="F1745" s="7" t="s">
        <v>759</v>
      </c>
      <c r="G1745" s="7" t="s">
        <v>1066</v>
      </c>
      <c r="H1745" s="7" t="s">
        <v>982</v>
      </c>
      <c r="I1745" s="6" t="s">
        <v>8</v>
      </c>
      <c r="J1745" s="1"/>
      <c r="K1745" s="1"/>
      <c r="L1745" s="1"/>
      <c r="M1745" s="1"/>
      <c r="N1745" s="1"/>
      <c r="O1745" s="1"/>
      <c r="P1745" s="1"/>
      <c r="Q1745" s="12">
        <v>513316</v>
      </c>
      <c r="R1745" s="29">
        <f t="shared" si="84"/>
        <v>0</v>
      </c>
      <c r="S1745" t="str">
        <f t="shared" si="85"/>
        <v>OK</v>
      </c>
      <c r="T1745" s="10">
        <f>IFERROR(VLOOKUP(A1745,[1]!Tabla1[[#All],[Material]:[venta nueva]],38,FALSE),0)</f>
        <v>0</v>
      </c>
    </row>
    <row r="1746" spans="1:20" hidden="1" x14ac:dyDescent="0.35">
      <c r="A1746">
        <f t="shared" si="83"/>
        <v>1012207</v>
      </c>
      <c r="B1746" s="6" t="s">
        <v>1098</v>
      </c>
      <c r="C1746" s="7" t="s">
        <v>658</v>
      </c>
      <c r="D1746" s="7" t="s">
        <v>1097</v>
      </c>
      <c r="E1746" s="7" t="s">
        <v>760</v>
      </c>
      <c r="F1746" s="7" t="s">
        <v>761</v>
      </c>
      <c r="G1746" s="7" t="s">
        <v>1065</v>
      </c>
      <c r="H1746" s="7" t="s">
        <v>981</v>
      </c>
      <c r="I1746" s="6" t="s">
        <v>662</v>
      </c>
      <c r="J1746" s="1"/>
      <c r="K1746" s="1"/>
      <c r="L1746" s="1"/>
      <c r="M1746" s="1"/>
      <c r="N1746" s="1"/>
      <c r="O1746" s="1"/>
      <c r="P1746" s="1"/>
      <c r="Q1746" s="12">
        <v>48000.423000000003</v>
      </c>
      <c r="R1746" s="29">
        <f t="shared" si="84"/>
        <v>0</v>
      </c>
      <c r="S1746" t="str">
        <f t="shared" si="85"/>
        <v>OK</v>
      </c>
      <c r="T1746" s="10">
        <f>IFERROR(VLOOKUP(A1746,[1]!Tabla1[[#All],[Material]:[venta nueva]],38,FALSE),0)</f>
        <v>0</v>
      </c>
    </row>
    <row r="1747" spans="1:20" hidden="1" x14ac:dyDescent="0.35">
      <c r="A1747">
        <f t="shared" si="83"/>
        <v>1012208</v>
      </c>
      <c r="B1747" s="6" t="s">
        <v>1098</v>
      </c>
      <c r="C1747" s="7" t="s">
        <v>658</v>
      </c>
      <c r="D1747" s="7" t="s">
        <v>1097</v>
      </c>
      <c r="E1747" s="7" t="s">
        <v>762</v>
      </c>
      <c r="F1747" s="7" t="s">
        <v>763</v>
      </c>
      <c r="G1747" s="7" t="s">
        <v>1071</v>
      </c>
      <c r="H1747" s="7" t="s">
        <v>991</v>
      </c>
      <c r="I1747" s="6" t="s">
        <v>11</v>
      </c>
      <c r="J1747" s="1"/>
      <c r="K1747" s="1"/>
      <c r="L1747" s="1"/>
      <c r="M1747" s="1"/>
      <c r="N1747" s="1"/>
      <c r="O1747" s="1"/>
      <c r="P1747" s="1"/>
      <c r="Q1747" s="12">
        <v>33776.355000000003</v>
      </c>
      <c r="R1747" s="29">
        <f t="shared" si="84"/>
        <v>0</v>
      </c>
      <c r="S1747" t="str">
        <f t="shared" si="85"/>
        <v>OK</v>
      </c>
      <c r="T1747" s="10">
        <f>IFERROR(VLOOKUP(A1747,[1]!Tabla1[[#All],[Material]:[venta nueva]],38,FALSE),0)</f>
        <v>0</v>
      </c>
    </row>
    <row r="1748" spans="1:20" hidden="1" x14ac:dyDescent="0.35">
      <c r="A1748">
        <f t="shared" si="83"/>
        <v>1012278</v>
      </c>
      <c r="B1748" s="6" t="s">
        <v>1098</v>
      </c>
      <c r="C1748" s="7" t="s">
        <v>658</v>
      </c>
      <c r="D1748" s="7" t="s">
        <v>1097</v>
      </c>
      <c r="E1748" s="7" t="s">
        <v>768</v>
      </c>
      <c r="F1748" s="7" t="s">
        <v>769</v>
      </c>
      <c r="G1748" s="7" t="s">
        <v>1068</v>
      </c>
      <c r="H1748" s="7" t="s">
        <v>994</v>
      </c>
      <c r="I1748" s="6" t="s">
        <v>10</v>
      </c>
      <c r="J1748" s="1"/>
      <c r="K1748" s="1"/>
      <c r="L1748" s="1"/>
      <c r="M1748" s="1"/>
      <c r="N1748" s="1"/>
      <c r="O1748" s="1"/>
      <c r="P1748" s="1"/>
      <c r="Q1748" s="12">
        <v>23995.757000000001</v>
      </c>
      <c r="R1748" s="29">
        <f t="shared" si="84"/>
        <v>0</v>
      </c>
      <c r="S1748" t="str">
        <f t="shared" si="85"/>
        <v>OK</v>
      </c>
      <c r="T1748" s="10">
        <f>IFERROR(VLOOKUP(A1748,[1]!Tabla1[[#All],[Material]:[venta nueva]],38,FALSE),0)</f>
        <v>0</v>
      </c>
    </row>
    <row r="1749" spans="1:20" hidden="1" x14ac:dyDescent="0.35">
      <c r="A1749">
        <f t="shared" si="83"/>
        <v>1012283</v>
      </c>
      <c r="B1749" s="6" t="s">
        <v>1098</v>
      </c>
      <c r="C1749" s="7" t="s">
        <v>658</v>
      </c>
      <c r="D1749" s="7" t="s">
        <v>1097</v>
      </c>
      <c r="E1749" s="7" t="s">
        <v>770</v>
      </c>
      <c r="F1749" s="7" t="s">
        <v>771</v>
      </c>
      <c r="G1749" s="7" t="s">
        <v>1065</v>
      </c>
      <c r="H1749" s="7" t="s">
        <v>995</v>
      </c>
      <c r="I1749" s="6" t="s">
        <v>11</v>
      </c>
      <c r="J1749" s="1"/>
      <c r="K1749" s="1"/>
      <c r="L1749" s="1"/>
      <c r="M1749" s="1"/>
      <c r="N1749" s="1"/>
      <c r="O1749" s="1"/>
      <c r="P1749" s="1"/>
      <c r="Q1749" s="12">
        <v>74239.634000000005</v>
      </c>
      <c r="R1749" s="29">
        <f t="shared" si="84"/>
        <v>0</v>
      </c>
      <c r="S1749" t="str">
        <f t="shared" si="85"/>
        <v>OK</v>
      </c>
      <c r="T1749" s="10">
        <f>IFERROR(VLOOKUP(A1749,[1]!Tabla1[[#All],[Material]:[venta nueva]],38,FALSE),0)</f>
        <v>0</v>
      </c>
    </row>
    <row r="1750" spans="1:20" hidden="1" x14ac:dyDescent="0.35">
      <c r="A1750">
        <f t="shared" si="83"/>
        <v>1012326</v>
      </c>
      <c r="B1750" s="6" t="s">
        <v>1098</v>
      </c>
      <c r="C1750" s="7" t="s">
        <v>658</v>
      </c>
      <c r="D1750" s="7" t="s">
        <v>1097</v>
      </c>
      <c r="E1750" s="7" t="s">
        <v>772</v>
      </c>
      <c r="F1750" s="7" t="s">
        <v>773</v>
      </c>
      <c r="G1750" s="7" t="s">
        <v>1065</v>
      </c>
      <c r="H1750" s="7" t="s">
        <v>989</v>
      </c>
      <c r="I1750" s="6" t="s">
        <v>15</v>
      </c>
      <c r="J1750" s="1"/>
      <c r="K1750" s="1"/>
      <c r="L1750" s="1"/>
      <c r="M1750" s="1"/>
      <c r="N1750" s="1"/>
      <c r="O1750" s="1"/>
      <c r="P1750" s="1"/>
      <c r="Q1750" s="12">
        <v>8608.3310000000001</v>
      </c>
      <c r="R1750" s="29">
        <f t="shared" si="84"/>
        <v>0</v>
      </c>
      <c r="S1750" t="str">
        <f t="shared" si="85"/>
        <v>OK</v>
      </c>
      <c r="T1750" s="10">
        <f>IFERROR(VLOOKUP(A1750,[1]!Tabla1[[#All],[Material]:[venta nueva]],38,FALSE),0)</f>
        <v>0</v>
      </c>
    </row>
    <row r="1751" spans="1:20" hidden="1" x14ac:dyDescent="0.35">
      <c r="A1751">
        <f t="shared" si="83"/>
        <v>1012362</v>
      </c>
      <c r="B1751" s="6" t="s">
        <v>1098</v>
      </c>
      <c r="C1751" s="7" t="s">
        <v>658</v>
      </c>
      <c r="D1751" s="7" t="s">
        <v>1097</v>
      </c>
      <c r="E1751" s="7" t="s">
        <v>774</v>
      </c>
      <c r="F1751" s="7" t="s">
        <v>775</v>
      </c>
      <c r="G1751" s="7" t="s">
        <v>1065</v>
      </c>
      <c r="H1751" s="7" t="s">
        <v>989</v>
      </c>
      <c r="I1751" s="6" t="s">
        <v>13</v>
      </c>
      <c r="J1751" s="1"/>
      <c r="K1751" s="1"/>
      <c r="L1751" s="1"/>
      <c r="M1751" s="1"/>
      <c r="N1751" s="1"/>
      <c r="O1751" s="1"/>
      <c r="P1751" s="1"/>
      <c r="Q1751" s="12">
        <v>55390.451000000001</v>
      </c>
      <c r="R1751" s="29">
        <f t="shared" si="84"/>
        <v>0</v>
      </c>
      <c r="S1751" t="str">
        <f t="shared" si="85"/>
        <v>OK</v>
      </c>
      <c r="T1751" s="10">
        <f>IFERROR(VLOOKUP(A1751,[1]!Tabla1[[#All],[Material]:[venta nueva]],38,FALSE),0)</f>
        <v>0</v>
      </c>
    </row>
    <row r="1752" spans="1:20" hidden="1" x14ac:dyDescent="0.35">
      <c r="A1752">
        <f t="shared" si="83"/>
        <v>1012399</v>
      </c>
      <c r="B1752" s="6" t="s">
        <v>1098</v>
      </c>
      <c r="C1752" s="7" t="s">
        <v>658</v>
      </c>
      <c r="D1752" s="7" t="s">
        <v>1097</v>
      </c>
      <c r="E1752" s="7" t="s">
        <v>776</v>
      </c>
      <c r="F1752" s="7" t="s">
        <v>777</v>
      </c>
      <c r="G1752" s="7" t="s">
        <v>1066</v>
      </c>
      <c r="H1752" s="7" t="s">
        <v>982</v>
      </c>
      <c r="I1752" s="6" t="s">
        <v>8</v>
      </c>
      <c r="J1752" s="1"/>
      <c r="K1752" s="1"/>
      <c r="L1752" s="1"/>
      <c r="M1752" s="1"/>
      <c r="N1752" s="1"/>
      <c r="O1752" s="1"/>
      <c r="P1752" s="1"/>
      <c r="Q1752" s="12">
        <v>18144.587</v>
      </c>
      <c r="R1752" s="29">
        <f t="shared" si="84"/>
        <v>0</v>
      </c>
      <c r="S1752" t="str">
        <f t="shared" si="85"/>
        <v>OK</v>
      </c>
      <c r="T1752" s="10">
        <f>IFERROR(VLOOKUP(A1752,[1]!Tabla1[[#All],[Material]:[venta nueva]],38,FALSE),0)</f>
        <v>0</v>
      </c>
    </row>
    <row r="1753" spans="1:20" hidden="1" x14ac:dyDescent="0.35">
      <c r="A1753">
        <f t="shared" si="83"/>
        <v>1012400</v>
      </c>
      <c r="B1753" s="6" t="s">
        <v>1098</v>
      </c>
      <c r="C1753" s="7" t="s">
        <v>658</v>
      </c>
      <c r="D1753" s="7" t="s">
        <v>1097</v>
      </c>
      <c r="E1753" s="7" t="s">
        <v>778</v>
      </c>
      <c r="F1753" s="7" t="s">
        <v>779</v>
      </c>
      <c r="G1753" s="7" t="s">
        <v>985</v>
      </c>
      <c r="H1753" s="7" t="s">
        <v>985</v>
      </c>
      <c r="I1753" s="6" t="s">
        <v>8</v>
      </c>
      <c r="J1753" s="1"/>
      <c r="K1753" s="1"/>
      <c r="L1753" s="1"/>
      <c r="M1753" s="1"/>
      <c r="N1753" s="1"/>
      <c r="O1753" s="1"/>
      <c r="P1753" s="1"/>
      <c r="Q1753" s="12">
        <v>18147.441999999999</v>
      </c>
      <c r="R1753" s="29">
        <f t="shared" si="84"/>
        <v>0</v>
      </c>
      <c r="S1753" t="str">
        <f t="shared" si="85"/>
        <v>OK</v>
      </c>
      <c r="T1753" s="10">
        <f>IFERROR(VLOOKUP(A1753,[1]!Tabla1[[#All],[Material]:[venta nueva]],38,FALSE),0)</f>
        <v>0</v>
      </c>
    </row>
    <row r="1754" spans="1:20" hidden="1" x14ac:dyDescent="0.35">
      <c r="A1754">
        <f t="shared" si="83"/>
        <v>1012401</v>
      </c>
      <c r="B1754" s="6" t="s">
        <v>1098</v>
      </c>
      <c r="C1754" s="7" t="s">
        <v>658</v>
      </c>
      <c r="D1754" s="7" t="s">
        <v>1097</v>
      </c>
      <c r="E1754" s="7" t="s">
        <v>780</v>
      </c>
      <c r="F1754" s="7" t="s">
        <v>781</v>
      </c>
      <c r="G1754" s="7" t="s">
        <v>1068</v>
      </c>
      <c r="H1754" s="7" t="s">
        <v>984</v>
      </c>
      <c r="I1754" s="6" t="s">
        <v>8</v>
      </c>
      <c r="J1754" s="1"/>
      <c r="K1754" s="1"/>
      <c r="L1754" s="1"/>
      <c r="M1754" s="1"/>
      <c r="N1754" s="1"/>
      <c r="O1754" s="1"/>
      <c r="P1754" s="1"/>
      <c r="Q1754" s="12">
        <v>30472.143</v>
      </c>
      <c r="R1754" s="29">
        <f t="shared" si="84"/>
        <v>0</v>
      </c>
      <c r="S1754" t="str">
        <f t="shared" si="85"/>
        <v>OK</v>
      </c>
      <c r="T1754" s="10">
        <f>IFERROR(VLOOKUP(A1754,[1]!Tabla1[[#All],[Material]:[venta nueva]],38,FALSE),0)</f>
        <v>0</v>
      </c>
    </row>
    <row r="1755" spans="1:20" hidden="1" x14ac:dyDescent="0.35">
      <c r="A1755">
        <f t="shared" si="83"/>
        <v>1012448</v>
      </c>
      <c r="B1755" s="6" t="s">
        <v>1098</v>
      </c>
      <c r="C1755" s="7" t="s">
        <v>658</v>
      </c>
      <c r="D1755" s="7" t="s">
        <v>1097</v>
      </c>
      <c r="E1755" s="7" t="s">
        <v>784</v>
      </c>
      <c r="F1755" s="7" t="s">
        <v>785</v>
      </c>
      <c r="G1755" s="7" t="s">
        <v>1072</v>
      </c>
      <c r="H1755" s="7" t="s">
        <v>993</v>
      </c>
      <c r="I1755" s="6" t="s">
        <v>14</v>
      </c>
      <c r="J1755" s="1"/>
      <c r="K1755" s="1"/>
      <c r="L1755" s="1"/>
      <c r="M1755" s="1"/>
      <c r="N1755" s="1"/>
      <c r="O1755" s="1"/>
      <c r="P1755" s="1"/>
      <c r="Q1755" s="12">
        <v>182539.74299999999</v>
      </c>
      <c r="R1755" s="29">
        <f t="shared" si="84"/>
        <v>0</v>
      </c>
      <c r="S1755" t="str">
        <f t="shared" si="85"/>
        <v>OK</v>
      </c>
      <c r="T1755" s="10">
        <f>IFERROR(VLOOKUP(A1755,[1]!Tabla1[[#All],[Material]:[venta nueva]],38,FALSE),0)</f>
        <v>0</v>
      </c>
    </row>
    <row r="1756" spans="1:20" hidden="1" x14ac:dyDescent="0.35">
      <c r="A1756">
        <f t="shared" si="83"/>
        <v>1012451</v>
      </c>
      <c r="B1756" s="6" t="s">
        <v>1098</v>
      </c>
      <c r="C1756" s="7" t="s">
        <v>658</v>
      </c>
      <c r="D1756" s="7" t="s">
        <v>1097</v>
      </c>
      <c r="E1756" s="7" t="s">
        <v>786</v>
      </c>
      <c r="F1756" s="7" t="s">
        <v>787</v>
      </c>
      <c r="G1756" s="7" t="s">
        <v>1068</v>
      </c>
      <c r="H1756" s="7" t="s">
        <v>992</v>
      </c>
      <c r="I1756" s="6" t="s">
        <v>14</v>
      </c>
      <c r="J1756" s="1"/>
      <c r="K1756" s="1"/>
      <c r="L1756" s="1"/>
      <c r="M1756" s="1"/>
      <c r="N1756" s="1"/>
      <c r="O1756" s="1"/>
      <c r="P1756" s="1"/>
      <c r="Q1756" s="12">
        <v>16145.998</v>
      </c>
      <c r="R1756" s="29">
        <f t="shared" si="84"/>
        <v>0</v>
      </c>
      <c r="S1756" t="str">
        <f t="shared" si="85"/>
        <v>OK</v>
      </c>
      <c r="T1756" s="10">
        <f>IFERROR(VLOOKUP(A1756,[1]!Tabla1[[#All],[Material]:[venta nueva]],38,FALSE),0)</f>
        <v>0</v>
      </c>
    </row>
    <row r="1757" spans="1:20" hidden="1" x14ac:dyDescent="0.35">
      <c r="A1757">
        <f t="shared" si="83"/>
        <v>1012452</v>
      </c>
      <c r="B1757" s="6" t="s">
        <v>1098</v>
      </c>
      <c r="C1757" s="7" t="s">
        <v>658</v>
      </c>
      <c r="D1757" s="7" t="s">
        <v>1097</v>
      </c>
      <c r="E1757" s="7" t="s">
        <v>788</v>
      </c>
      <c r="F1757" s="7" t="s">
        <v>789</v>
      </c>
      <c r="G1757" s="7" t="s">
        <v>1068</v>
      </c>
      <c r="H1757" s="7" t="s">
        <v>992</v>
      </c>
      <c r="I1757" s="6" t="s">
        <v>14</v>
      </c>
      <c r="J1757" s="1"/>
      <c r="K1757" s="1"/>
      <c r="L1757" s="1"/>
      <c r="M1757" s="1"/>
      <c r="N1757" s="1"/>
      <c r="O1757" s="1"/>
      <c r="P1757" s="1"/>
      <c r="Q1757" s="12">
        <v>47537.245999999999</v>
      </c>
      <c r="R1757" s="29">
        <f t="shared" si="84"/>
        <v>0</v>
      </c>
      <c r="S1757" t="str">
        <f t="shared" si="85"/>
        <v>OK</v>
      </c>
      <c r="T1757" s="10">
        <f>IFERROR(VLOOKUP(A1757,[1]!Tabla1[[#All],[Material]:[venta nueva]],38,FALSE),0)</f>
        <v>0</v>
      </c>
    </row>
    <row r="1758" spans="1:20" hidden="1" x14ac:dyDescent="0.35">
      <c r="A1758">
        <f t="shared" si="83"/>
        <v>1012455</v>
      </c>
      <c r="B1758" s="6" t="s">
        <v>1098</v>
      </c>
      <c r="C1758" s="7" t="s">
        <v>658</v>
      </c>
      <c r="D1758" s="7" t="s">
        <v>1097</v>
      </c>
      <c r="E1758" s="7" t="s">
        <v>790</v>
      </c>
      <c r="F1758" s="7" t="s">
        <v>791</v>
      </c>
      <c r="G1758" s="7" t="s">
        <v>1068</v>
      </c>
      <c r="H1758" s="7" t="s">
        <v>997</v>
      </c>
      <c r="I1758" s="6" t="s">
        <v>14</v>
      </c>
      <c r="J1758" s="1"/>
      <c r="K1758" s="1"/>
      <c r="L1758" s="1"/>
      <c r="M1758" s="1"/>
      <c r="N1758" s="1"/>
      <c r="O1758" s="1"/>
      <c r="P1758" s="1"/>
      <c r="Q1758" s="12">
        <v>173580.07800000001</v>
      </c>
      <c r="R1758" s="29">
        <f t="shared" si="84"/>
        <v>0</v>
      </c>
      <c r="S1758" t="str">
        <f t="shared" si="85"/>
        <v>OK</v>
      </c>
      <c r="T1758" s="10">
        <f>IFERROR(VLOOKUP(A1758,[1]!Tabla1[[#All],[Material]:[venta nueva]],38,FALSE),0)</f>
        <v>0</v>
      </c>
    </row>
    <row r="1759" spans="1:20" hidden="1" x14ac:dyDescent="0.35">
      <c r="A1759">
        <f t="shared" si="83"/>
        <v>1012483</v>
      </c>
      <c r="B1759" s="6" t="s">
        <v>1098</v>
      </c>
      <c r="C1759" s="7" t="s">
        <v>658</v>
      </c>
      <c r="D1759" s="7" t="s">
        <v>1097</v>
      </c>
      <c r="E1759" s="7" t="s">
        <v>792</v>
      </c>
      <c r="F1759" s="7" t="s">
        <v>793</v>
      </c>
      <c r="G1759" s="7" t="s">
        <v>1068</v>
      </c>
      <c r="H1759" s="7" t="s">
        <v>984</v>
      </c>
      <c r="I1759" s="6" t="s">
        <v>8</v>
      </c>
      <c r="J1759" s="1"/>
      <c r="K1759" s="1"/>
      <c r="L1759" s="1"/>
      <c r="M1759" s="1"/>
      <c r="N1759" s="1"/>
      <c r="O1759" s="1"/>
      <c r="P1759" s="1"/>
      <c r="Q1759" s="12">
        <v>278111.65299999999</v>
      </c>
      <c r="R1759" s="29">
        <f t="shared" si="84"/>
        <v>0</v>
      </c>
      <c r="S1759" t="str">
        <f t="shared" si="85"/>
        <v>OK</v>
      </c>
      <c r="T1759" s="10">
        <f>IFERROR(VLOOKUP(A1759,[1]!Tabla1[[#All],[Material]:[venta nueva]],38,FALSE),0)</f>
        <v>0</v>
      </c>
    </row>
    <row r="1760" spans="1:20" hidden="1" x14ac:dyDescent="0.35">
      <c r="A1760">
        <f t="shared" si="83"/>
        <v>1012502</v>
      </c>
      <c r="B1760" s="6" t="s">
        <v>1098</v>
      </c>
      <c r="C1760" s="7" t="s">
        <v>658</v>
      </c>
      <c r="D1760" s="7" t="s">
        <v>1097</v>
      </c>
      <c r="E1760" s="7" t="s">
        <v>796</v>
      </c>
      <c r="F1760" s="7" t="s">
        <v>797</v>
      </c>
      <c r="G1760" s="7" t="s">
        <v>1072</v>
      </c>
      <c r="H1760" s="7" t="s">
        <v>993</v>
      </c>
      <c r="I1760" s="6" t="s">
        <v>14</v>
      </c>
      <c r="J1760" s="1"/>
      <c r="K1760" s="1"/>
      <c r="L1760" s="1"/>
      <c r="M1760" s="1"/>
      <c r="N1760" s="1"/>
      <c r="O1760" s="1"/>
      <c r="P1760" s="1"/>
      <c r="Q1760" s="12">
        <v>7980.0649999999996</v>
      </c>
      <c r="R1760" s="29">
        <f t="shared" si="84"/>
        <v>0</v>
      </c>
      <c r="S1760" t="str">
        <f t="shared" si="85"/>
        <v>OK</v>
      </c>
      <c r="T1760" s="10">
        <f>IFERROR(VLOOKUP(A1760,[1]!Tabla1[[#All],[Material]:[venta nueva]],38,FALSE),0)</f>
        <v>0</v>
      </c>
    </row>
    <row r="1761" spans="1:20" hidden="1" x14ac:dyDescent="0.35">
      <c r="A1761">
        <f t="shared" si="83"/>
        <v>1012503</v>
      </c>
      <c r="B1761" s="6" t="s">
        <v>1098</v>
      </c>
      <c r="C1761" s="7" t="s">
        <v>658</v>
      </c>
      <c r="D1761" s="7" t="s">
        <v>1097</v>
      </c>
      <c r="E1761" s="7" t="s">
        <v>798</v>
      </c>
      <c r="F1761" s="7" t="s">
        <v>799</v>
      </c>
      <c r="G1761" s="7" t="s">
        <v>1072</v>
      </c>
      <c r="H1761" s="7" t="s">
        <v>993</v>
      </c>
      <c r="I1761" s="6" t="s">
        <v>14</v>
      </c>
      <c r="J1761" s="1"/>
      <c r="K1761" s="1"/>
      <c r="L1761" s="1"/>
      <c r="M1761" s="1"/>
      <c r="N1761" s="1"/>
      <c r="O1761" s="1"/>
      <c r="P1761" s="1"/>
      <c r="Q1761" s="12">
        <v>319118</v>
      </c>
      <c r="R1761" s="29">
        <f t="shared" si="84"/>
        <v>0</v>
      </c>
      <c r="S1761" t="str">
        <f t="shared" si="85"/>
        <v>OK</v>
      </c>
      <c r="T1761" s="10">
        <f>IFERROR(VLOOKUP(A1761,[1]!Tabla1[[#All],[Material]:[venta nueva]],38,FALSE),0)</f>
        <v>0</v>
      </c>
    </row>
    <row r="1762" spans="1:20" hidden="1" x14ac:dyDescent="0.35">
      <c r="A1762">
        <f t="shared" si="83"/>
        <v>1012504</v>
      </c>
      <c r="B1762" s="6" t="s">
        <v>1098</v>
      </c>
      <c r="C1762" s="7" t="s">
        <v>658</v>
      </c>
      <c r="D1762" s="7" t="s">
        <v>1097</v>
      </c>
      <c r="E1762" s="7" t="s">
        <v>800</v>
      </c>
      <c r="F1762" s="7" t="s">
        <v>785</v>
      </c>
      <c r="G1762" s="7" t="s">
        <v>1072</v>
      </c>
      <c r="H1762" s="7" t="s">
        <v>993</v>
      </c>
      <c r="I1762" s="6" t="s">
        <v>14</v>
      </c>
      <c r="J1762" s="1"/>
      <c r="K1762" s="1"/>
      <c r="L1762" s="1"/>
      <c r="M1762" s="1"/>
      <c r="N1762" s="1"/>
      <c r="O1762" s="1"/>
      <c r="P1762" s="1"/>
      <c r="Q1762" s="12">
        <v>51557.14</v>
      </c>
      <c r="R1762" s="29">
        <f t="shared" si="84"/>
        <v>0</v>
      </c>
      <c r="S1762" t="str">
        <f t="shared" si="85"/>
        <v>OK</v>
      </c>
      <c r="T1762" s="10">
        <f>IFERROR(VLOOKUP(A1762,[1]!Tabla1[[#All],[Material]:[venta nueva]],38,FALSE),0)</f>
        <v>0</v>
      </c>
    </row>
    <row r="1763" spans="1:20" hidden="1" x14ac:dyDescent="0.35">
      <c r="A1763">
        <f t="shared" si="83"/>
        <v>1012518</v>
      </c>
      <c r="B1763" s="6" t="s">
        <v>1098</v>
      </c>
      <c r="C1763" s="7" t="s">
        <v>658</v>
      </c>
      <c r="D1763" s="7" t="s">
        <v>1097</v>
      </c>
      <c r="E1763" s="7" t="s">
        <v>801</v>
      </c>
      <c r="F1763" s="7" t="s">
        <v>802</v>
      </c>
      <c r="G1763" s="7" t="s">
        <v>985</v>
      </c>
      <c r="H1763" s="7" t="s">
        <v>985</v>
      </c>
      <c r="I1763" s="6" t="s">
        <v>8</v>
      </c>
      <c r="J1763" s="1"/>
      <c r="K1763" s="1"/>
      <c r="L1763" s="1"/>
      <c r="M1763" s="1"/>
      <c r="N1763" s="1"/>
      <c r="O1763" s="1"/>
      <c r="P1763" s="1"/>
      <c r="Q1763" s="12">
        <v>170935.59599999999</v>
      </c>
      <c r="R1763" s="29">
        <f t="shared" si="84"/>
        <v>0</v>
      </c>
      <c r="S1763" t="str">
        <f t="shared" si="85"/>
        <v>OK</v>
      </c>
      <c r="T1763" s="10">
        <f>IFERROR(VLOOKUP(A1763,[1]!Tabla1[[#All],[Material]:[venta nueva]],38,FALSE),0)</f>
        <v>0</v>
      </c>
    </row>
    <row r="1764" spans="1:20" hidden="1" x14ac:dyDescent="0.35">
      <c r="A1764">
        <f t="shared" si="83"/>
        <v>1012519</v>
      </c>
      <c r="B1764" s="6" t="s">
        <v>1098</v>
      </c>
      <c r="C1764" s="7" t="s">
        <v>658</v>
      </c>
      <c r="D1764" s="7" t="s">
        <v>1097</v>
      </c>
      <c r="E1764" s="7" t="s">
        <v>803</v>
      </c>
      <c r="F1764" s="7" t="s">
        <v>721</v>
      </c>
      <c r="G1764" s="7" t="s">
        <v>1066</v>
      </c>
      <c r="H1764" s="7" t="s">
        <v>982</v>
      </c>
      <c r="I1764" s="6" t="s">
        <v>8</v>
      </c>
      <c r="J1764" s="1"/>
      <c r="K1764" s="1"/>
      <c r="L1764" s="1"/>
      <c r="M1764" s="1"/>
      <c r="N1764" s="1"/>
      <c r="O1764" s="1"/>
      <c r="P1764" s="1"/>
      <c r="Q1764" s="12">
        <v>24063</v>
      </c>
      <c r="R1764" s="29">
        <f t="shared" si="84"/>
        <v>0</v>
      </c>
      <c r="S1764" t="str">
        <f t="shared" si="85"/>
        <v>OK</v>
      </c>
      <c r="T1764" s="10">
        <f>IFERROR(VLOOKUP(A1764,[1]!Tabla1[[#All],[Material]:[venta nueva]],38,FALSE),0)</f>
        <v>0</v>
      </c>
    </row>
    <row r="1765" spans="1:20" hidden="1" x14ac:dyDescent="0.35">
      <c r="A1765">
        <f t="shared" si="83"/>
        <v>1012520</v>
      </c>
      <c r="B1765" s="6" t="s">
        <v>1098</v>
      </c>
      <c r="C1765" s="7" t="s">
        <v>658</v>
      </c>
      <c r="D1765" s="7" t="s">
        <v>1097</v>
      </c>
      <c r="E1765" s="7" t="s">
        <v>804</v>
      </c>
      <c r="F1765" s="7" t="s">
        <v>723</v>
      </c>
      <c r="G1765" s="7" t="s">
        <v>1066</v>
      </c>
      <c r="H1765" s="7" t="s">
        <v>982</v>
      </c>
      <c r="I1765" s="6" t="s">
        <v>8</v>
      </c>
      <c r="J1765" s="1"/>
      <c r="K1765" s="1"/>
      <c r="L1765" s="1"/>
      <c r="M1765" s="1"/>
      <c r="N1765" s="1"/>
      <c r="O1765" s="1"/>
      <c r="P1765" s="1"/>
      <c r="Q1765" s="12">
        <v>79083</v>
      </c>
      <c r="R1765" s="29">
        <f t="shared" si="84"/>
        <v>0</v>
      </c>
      <c r="S1765" t="str">
        <f t="shared" si="85"/>
        <v>OK</v>
      </c>
      <c r="T1765" s="10">
        <f>IFERROR(VLOOKUP(A1765,[1]!Tabla1[[#All],[Material]:[venta nueva]],38,FALSE),0)</f>
        <v>0</v>
      </c>
    </row>
    <row r="1766" spans="1:20" hidden="1" x14ac:dyDescent="0.35">
      <c r="A1766">
        <f t="shared" si="83"/>
        <v>1012521</v>
      </c>
      <c r="B1766" s="6" t="s">
        <v>1098</v>
      </c>
      <c r="C1766" s="7" t="s">
        <v>658</v>
      </c>
      <c r="D1766" s="7" t="s">
        <v>1097</v>
      </c>
      <c r="E1766" s="7" t="s">
        <v>805</v>
      </c>
      <c r="F1766" s="7" t="s">
        <v>725</v>
      </c>
      <c r="G1766" s="7" t="s">
        <v>1066</v>
      </c>
      <c r="H1766" s="7" t="s">
        <v>982</v>
      </c>
      <c r="I1766" s="6" t="s">
        <v>8</v>
      </c>
      <c r="J1766" s="1"/>
      <c r="K1766" s="1"/>
      <c r="L1766" s="1"/>
      <c r="M1766" s="1"/>
      <c r="N1766" s="1"/>
      <c r="O1766" s="1"/>
      <c r="P1766" s="1"/>
      <c r="Q1766" s="12">
        <v>244113</v>
      </c>
      <c r="R1766" s="29">
        <f t="shared" si="84"/>
        <v>0</v>
      </c>
      <c r="S1766" t="str">
        <f t="shared" si="85"/>
        <v>OK</v>
      </c>
      <c r="T1766" s="10">
        <f>IFERROR(VLOOKUP(A1766,[1]!Tabla1[[#All],[Material]:[venta nueva]],38,FALSE),0)</f>
        <v>0</v>
      </c>
    </row>
    <row r="1767" spans="1:20" hidden="1" x14ac:dyDescent="0.35">
      <c r="A1767">
        <f t="shared" si="83"/>
        <v>1012522</v>
      </c>
      <c r="B1767" s="6" t="s">
        <v>1098</v>
      </c>
      <c r="C1767" s="7" t="s">
        <v>658</v>
      </c>
      <c r="D1767" s="7" t="s">
        <v>1097</v>
      </c>
      <c r="E1767" s="7" t="s">
        <v>806</v>
      </c>
      <c r="F1767" s="7" t="s">
        <v>727</v>
      </c>
      <c r="G1767" s="7" t="s">
        <v>1066</v>
      </c>
      <c r="H1767" s="7" t="s">
        <v>982</v>
      </c>
      <c r="I1767" s="6" t="s">
        <v>8</v>
      </c>
      <c r="J1767" s="1"/>
      <c r="K1767" s="1"/>
      <c r="L1767" s="1"/>
      <c r="M1767" s="1"/>
      <c r="N1767" s="1"/>
      <c r="O1767" s="1"/>
      <c r="P1767" s="1"/>
      <c r="Q1767" s="12">
        <v>135812</v>
      </c>
      <c r="R1767" s="29">
        <f t="shared" si="84"/>
        <v>0</v>
      </c>
      <c r="S1767" t="str">
        <f t="shared" si="85"/>
        <v>OK</v>
      </c>
      <c r="T1767" s="10">
        <f>IFERROR(VLOOKUP(A1767,[1]!Tabla1[[#All],[Material]:[venta nueva]],38,FALSE),0)</f>
        <v>0</v>
      </c>
    </row>
    <row r="1768" spans="1:20" hidden="1" x14ac:dyDescent="0.35">
      <c r="A1768">
        <f t="shared" si="83"/>
        <v>1012523</v>
      </c>
      <c r="B1768" s="6" t="s">
        <v>1098</v>
      </c>
      <c r="C1768" s="7" t="s">
        <v>658</v>
      </c>
      <c r="D1768" s="7" t="s">
        <v>1097</v>
      </c>
      <c r="E1768" s="7" t="s">
        <v>807</v>
      </c>
      <c r="F1768" s="7" t="s">
        <v>729</v>
      </c>
      <c r="G1768" s="7" t="s">
        <v>1066</v>
      </c>
      <c r="H1768" s="7" t="s">
        <v>982</v>
      </c>
      <c r="I1768" s="6" t="s">
        <v>8</v>
      </c>
      <c r="J1768" s="1"/>
      <c r="K1768" s="1"/>
      <c r="L1768" s="1"/>
      <c r="M1768" s="1"/>
      <c r="N1768" s="1"/>
      <c r="O1768" s="1"/>
      <c r="P1768" s="1"/>
      <c r="Q1768" s="12">
        <v>70484</v>
      </c>
      <c r="R1768" s="29">
        <f t="shared" si="84"/>
        <v>0</v>
      </c>
      <c r="S1768" t="str">
        <f t="shared" si="85"/>
        <v>OK</v>
      </c>
      <c r="T1768" s="10">
        <f>IFERROR(VLOOKUP(A1768,[1]!Tabla1[[#All],[Material]:[venta nueva]],38,FALSE),0)</f>
        <v>0</v>
      </c>
    </row>
    <row r="1769" spans="1:20" hidden="1" x14ac:dyDescent="0.35">
      <c r="A1769">
        <f t="shared" si="83"/>
        <v>1012524</v>
      </c>
      <c r="B1769" s="6" t="s">
        <v>1098</v>
      </c>
      <c r="C1769" s="7" t="s">
        <v>658</v>
      </c>
      <c r="D1769" s="7" t="s">
        <v>1097</v>
      </c>
      <c r="E1769" s="7" t="s">
        <v>808</v>
      </c>
      <c r="F1769" s="7" t="s">
        <v>731</v>
      </c>
      <c r="G1769" s="7" t="s">
        <v>1066</v>
      </c>
      <c r="H1769" s="7" t="s">
        <v>982</v>
      </c>
      <c r="I1769" s="6" t="s">
        <v>8</v>
      </c>
      <c r="J1769" s="1"/>
      <c r="K1769" s="1"/>
      <c r="L1769" s="1"/>
      <c r="M1769" s="1"/>
      <c r="N1769" s="1"/>
      <c r="O1769" s="1"/>
      <c r="P1769" s="1"/>
      <c r="Q1769" s="12">
        <v>49857</v>
      </c>
      <c r="R1769" s="29">
        <f t="shared" si="84"/>
        <v>0</v>
      </c>
      <c r="S1769" t="str">
        <f t="shared" si="85"/>
        <v>OK</v>
      </c>
      <c r="T1769" s="10">
        <f>IFERROR(VLOOKUP(A1769,[1]!Tabla1[[#All],[Material]:[venta nueva]],38,FALSE),0)</f>
        <v>0</v>
      </c>
    </row>
    <row r="1770" spans="1:20" hidden="1" x14ac:dyDescent="0.35">
      <c r="A1770">
        <f t="shared" si="83"/>
        <v>1012525</v>
      </c>
      <c r="B1770" s="6" t="s">
        <v>1098</v>
      </c>
      <c r="C1770" s="7" t="s">
        <v>658</v>
      </c>
      <c r="D1770" s="7" t="s">
        <v>1097</v>
      </c>
      <c r="E1770" s="7" t="s">
        <v>809</v>
      </c>
      <c r="F1770" s="7" t="s">
        <v>709</v>
      </c>
      <c r="G1770" s="7" t="s">
        <v>1072</v>
      </c>
      <c r="H1770" s="7" t="s">
        <v>993</v>
      </c>
      <c r="I1770" s="6" t="s">
        <v>14</v>
      </c>
      <c r="J1770" s="1"/>
      <c r="K1770" s="1"/>
      <c r="L1770" s="1"/>
      <c r="M1770" s="1"/>
      <c r="N1770" s="1"/>
      <c r="O1770" s="1"/>
      <c r="P1770" s="1"/>
      <c r="Q1770" s="12">
        <v>11798.870999999999</v>
      </c>
      <c r="R1770" s="29">
        <f t="shared" si="84"/>
        <v>0</v>
      </c>
      <c r="S1770" t="str">
        <f t="shared" si="85"/>
        <v>OK</v>
      </c>
      <c r="T1770" s="10">
        <f>IFERROR(VLOOKUP(A1770,[1]!Tabla1[[#All],[Material]:[venta nueva]],38,FALSE),0)</f>
        <v>0</v>
      </c>
    </row>
    <row r="1771" spans="1:20" hidden="1" x14ac:dyDescent="0.35">
      <c r="A1771">
        <f t="shared" si="83"/>
        <v>1012526</v>
      </c>
      <c r="B1771" s="6" t="s">
        <v>1098</v>
      </c>
      <c r="C1771" s="7" t="s">
        <v>658</v>
      </c>
      <c r="D1771" s="7" t="s">
        <v>1097</v>
      </c>
      <c r="E1771" s="7" t="s">
        <v>810</v>
      </c>
      <c r="F1771" s="7" t="s">
        <v>711</v>
      </c>
      <c r="G1771" s="7" t="s">
        <v>1072</v>
      </c>
      <c r="H1771" s="7" t="s">
        <v>993</v>
      </c>
      <c r="I1771" s="6" t="s">
        <v>14</v>
      </c>
      <c r="J1771" s="1"/>
      <c r="K1771" s="1"/>
      <c r="L1771" s="1"/>
      <c r="M1771" s="1"/>
      <c r="N1771" s="1"/>
      <c r="O1771" s="1"/>
      <c r="P1771" s="1"/>
      <c r="Q1771" s="12">
        <v>6194.0150000000003</v>
      </c>
      <c r="R1771" s="29">
        <f t="shared" si="84"/>
        <v>0</v>
      </c>
      <c r="S1771" t="str">
        <f t="shared" si="85"/>
        <v>OK</v>
      </c>
      <c r="T1771" s="10">
        <f>IFERROR(VLOOKUP(A1771,[1]!Tabla1[[#All],[Material]:[venta nueva]],38,FALSE),0)</f>
        <v>0</v>
      </c>
    </row>
    <row r="1772" spans="1:20" hidden="1" x14ac:dyDescent="0.35">
      <c r="A1772">
        <f t="shared" si="83"/>
        <v>1012527</v>
      </c>
      <c r="B1772" s="6" t="s">
        <v>1098</v>
      </c>
      <c r="C1772" s="7" t="s">
        <v>658</v>
      </c>
      <c r="D1772" s="7" t="s">
        <v>1097</v>
      </c>
      <c r="E1772" s="7" t="s">
        <v>811</v>
      </c>
      <c r="F1772" s="7" t="s">
        <v>812</v>
      </c>
      <c r="G1772" s="7" t="s">
        <v>1072</v>
      </c>
      <c r="H1772" s="7" t="s">
        <v>993</v>
      </c>
      <c r="I1772" s="6" t="s">
        <v>14</v>
      </c>
      <c r="J1772" s="1"/>
      <c r="K1772" s="1"/>
      <c r="L1772" s="1"/>
      <c r="M1772" s="1"/>
      <c r="N1772" s="1"/>
      <c r="O1772" s="1"/>
      <c r="P1772" s="1"/>
      <c r="Q1772" s="12">
        <v>5523</v>
      </c>
      <c r="R1772" s="29">
        <f t="shared" si="84"/>
        <v>0</v>
      </c>
      <c r="S1772" t="str">
        <f t="shared" si="85"/>
        <v>OK</v>
      </c>
      <c r="T1772" s="10">
        <f>IFERROR(VLOOKUP(A1772,[1]!Tabla1[[#All],[Material]:[venta nueva]],38,FALSE),0)</f>
        <v>0</v>
      </c>
    </row>
    <row r="1773" spans="1:20" hidden="1" x14ac:dyDescent="0.35">
      <c r="A1773">
        <f t="shared" si="83"/>
        <v>1012532</v>
      </c>
      <c r="B1773" s="6" t="s">
        <v>1098</v>
      </c>
      <c r="C1773" s="7" t="s">
        <v>658</v>
      </c>
      <c r="D1773" s="7" t="s">
        <v>1097</v>
      </c>
      <c r="E1773" s="7" t="s">
        <v>813</v>
      </c>
      <c r="F1773" s="7" t="s">
        <v>814</v>
      </c>
      <c r="G1773" s="7" t="s">
        <v>1065</v>
      </c>
      <c r="H1773" s="7" t="s">
        <v>981</v>
      </c>
      <c r="I1773" s="6" t="s">
        <v>8</v>
      </c>
      <c r="J1773" s="1"/>
      <c r="K1773" s="1"/>
      <c r="L1773" s="1"/>
      <c r="M1773" s="1"/>
      <c r="N1773" s="1"/>
      <c r="O1773" s="1"/>
      <c r="P1773" s="1"/>
      <c r="Q1773" s="12">
        <v>6897</v>
      </c>
      <c r="R1773" s="29">
        <f t="shared" si="84"/>
        <v>0</v>
      </c>
      <c r="S1773" t="str">
        <f t="shared" si="85"/>
        <v>OK</v>
      </c>
      <c r="T1773" s="10">
        <f>IFERROR(VLOOKUP(A1773,[1]!Tabla1[[#All],[Material]:[venta nueva]],38,FALSE),0)</f>
        <v>0</v>
      </c>
    </row>
    <row r="1774" spans="1:20" hidden="1" x14ac:dyDescent="0.35">
      <c r="A1774">
        <f t="shared" si="83"/>
        <v>1012534</v>
      </c>
      <c r="B1774" s="6" t="s">
        <v>1098</v>
      </c>
      <c r="C1774" s="7" t="s">
        <v>658</v>
      </c>
      <c r="D1774" s="7" t="s">
        <v>1097</v>
      </c>
      <c r="E1774" s="7" t="s">
        <v>815</v>
      </c>
      <c r="F1774" s="7" t="s">
        <v>816</v>
      </c>
      <c r="G1774" s="7" t="s">
        <v>1073</v>
      </c>
      <c r="H1774" s="7" t="s">
        <v>998</v>
      </c>
      <c r="I1774" s="6" t="s">
        <v>10</v>
      </c>
      <c r="J1774" s="1"/>
      <c r="K1774" s="1"/>
      <c r="L1774" s="1"/>
      <c r="M1774" s="1"/>
      <c r="N1774" s="1"/>
      <c r="O1774" s="1"/>
      <c r="P1774" s="1"/>
      <c r="Q1774" s="12">
        <v>408004</v>
      </c>
      <c r="R1774" s="29">
        <f t="shared" si="84"/>
        <v>0</v>
      </c>
      <c r="S1774" t="str">
        <f t="shared" si="85"/>
        <v>OK</v>
      </c>
      <c r="T1774" s="10">
        <f>IFERROR(VLOOKUP(A1774,[1]!Tabla1[[#All],[Material]:[venta nueva]],38,FALSE),0)</f>
        <v>0</v>
      </c>
    </row>
    <row r="1775" spans="1:20" hidden="1" x14ac:dyDescent="0.35">
      <c r="A1775">
        <f t="shared" si="83"/>
        <v>1012552</v>
      </c>
      <c r="B1775" s="6" t="s">
        <v>1098</v>
      </c>
      <c r="C1775" s="7" t="s">
        <v>658</v>
      </c>
      <c r="D1775" s="7" t="s">
        <v>1097</v>
      </c>
      <c r="E1775" s="7" t="s">
        <v>817</v>
      </c>
      <c r="F1775" s="7" t="s">
        <v>818</v>
      </c>
      <c r="G1775" s="7" t="s">
        <v>1066</v>
      </c>
      <c r="H1775" s="7" t="s">
        <v>982</v>
      </c>
      <c r="I1775" s="6" t="s">
        <v>11</v>
      </c>
      <c r="J1775" s="1"/>
      <c r="K1775" s="1"/>
      <c r="L1775" s="1"/>
      <c r="M1775" s="1"/>
      <c r="N1775" s="1"/>
      <c r="O1775" s="1"/>
      <c r="P1775" s="1"/>
      <c r="Q1775" s="12">
        <v>33824</v>
      </c>
      <c r="R1775" s="29">
        <f t="shared" si="84"/>
        <v>0</v>
      </c>
      <c r="S1775" t="str">
        <f t="shared" si="85"/>
        <v>OK</v>
      </c>
      <c r="T1775" s="10">
        <f>IFERROR(VLOOKUP(A1775,[1]!Tabla1[[#All],[Material]:[venta nueva]],38,FALSE),0)</f>
        <v>0</v>
      </c>
    </row>
    <row r="1776" spans="1:20" hidden="1" x14ac:dyDescent="0.35">
      <c r="A1776">
        <f t="shared" si="83"/>
        <v>1012556</v>
      </c>
      <c r="B1776" s="6" t="s">
        <v>1098</v>
      </c>
      <c r="C1776" s="7" t="s">
        <v>658</v>
      </c>
      <c r="D1776" s="7" t="s">
        <v>1097</v>
      </c>
      <c r="E1776" s="7" t="s">
        <v>819</v>
      </c>
      <c r="F1776" s="7" t="s">
        <v>820</v>
      </c>
      <c r="G1776" s="7" t="s">
        <v>1063</v>
      </c>
      <c r="H1776" s="7" t="s">
        <v>999</v>
      </c>
      <c r="I1776" s="6" t="s">
        <v>11</v>
      </c>
      <c r="J1776" s="1"/>
      <c r="K1776" s="1"/>
      <c r="L1776" s="1"/>
      <c r="M1776" s="1"/>
      <c r="N1776" s="1"/>
      <c r="O1776" s="1"/>
      <c r="P1776" s="1"/>
      <c r="Q1776" s="12">
        <v>43522.252</v>
      </c>
      <c r="R1776" s="29">
        <f t="shared" si="84"/>
        <v>0</v>
      </c>
      <c r="S1776" t="str">
        <f t="shared" si="85"/>
        <v>OK</v>
      </c>
      <c r="T1776" s="10">
        <f>IFERROR(VLOOKUP(A1776,[1]!Tabla1[[#All],[Material]:[venta nueva]],38,FALSE),0)</f>
        <v>0</v>
      </c>
    </row>
    <row r="1777" spans="1:20" hidden="1" x14ac:dyDescent="0.35">
      <c r="A1777">
        <f t="shared" si="83"/>
        <v>1012601</v>
      </c>
      <c r="B1777" s="6" t="s">
        <v>1098</v>
      </c>
      <c r="C1777" s="7" t="s">
        <v>658</v>
      </c>
      <c r="D1777" s="7" t="s">
        <v>1097</v>
      </c>
      <c r="E1777" s="7" t="s">
        <v>823</v>
      </c>
      <c r="F1777" s="7" t="s">
        <v>1452</v>
      </c>
      <c r="G1777" s="7" t="s">
        <v>1065</v>
      </c>
      <c r="H1777" s="7" t="s">
        <v>995</v>
      </c>
      <c r="I1777" s="6" t="s">
        <v>8</v>
      </c>
      <c r="J1777" s="1"/>
      <c r="K1777" s="1"/>
      <c r="L1777" s="1"/>
      <c r="M1777" s="1"/>
      <c r="N1777" s="1"/>
      <c r="O1777" s="1"/>
      <c r="P1777" s="1"/>
      <c r="Q1777" s="12">
        <v>197478</v>
      </c>
      <c r="R1777" s="29">
        <f t="shared" si="84"/>
        <v>0</v>
      </c>
      <c r="S1777" t="str">
        <f t="shared" si="85"/>
        <v>OK</v>
      </c>
      <c r="T1777" s="10">
        <f>IFERROR(VLOOKUP(A1777,[1]!Tabla1[[#All],[Material]:[venta nueva]],38,FALSE),0)</f>
        <v>0</v>
      </c>
    </row>
    <row r="1778" spans="1:20" hidden="1" x14ac:dyDescent="0.35">
      <c r="A1778">
        <f t="shared" si="83"/>
        <v>1012612</v>
      </c>
      <c r="B1778" s="6" t="s">
        <v>1098</v>
      </c>
      <c r="C1778" s="7" t="s">
        <v>658</v>
      </c>
      <c r="D1778" s="7" t="s">
        <v>1097</v>
      </c>
      <c r="E1778" s="7" t="s">
        <v>825</v>
      </c>
      <c r="F1778" s="7" t="s">
        <v>826</v>
      </c>
      <c r="G1778" s="7" t="s">
        <v>1063</v>
      </c>
      <c r="H1778" s="7" t="s">
        <v>988</v>
      </c>
      <c r="I1778" s="6" t="s">
        <v>12</v>
      </c>
      <c r="J1778" s="1"/>
      <c r="K1778" s="1"/>
      <c r="L1778" s="1"/>
      <c r="M1778" s="1"/>
      <c r="N1778" s="1"/>
      <c r="O1778" s="1"/>
      <c r="P1778" s="1"/>
      <c r="Q1778" s="12">
        <v>1028595</v>
      </c>
      <c r="R1778" s="29">
        <f t="shared" si="84"/>
        <v>0</v>
      </c>
      <c r="S1778" t="str">
        <f t="shared" si="85"/>
        <v>OK</v>
      </c>
      <c r="T1778" s="10">
        <f>IFERROR(VLOOKUP(A1778,[1]!Tabla1[[#All],[Material]:[venta nueva]],38,FALSE),0)</f>
        <v>0</v>
      </c>
    </row>
    <row r="1779" spans="1:20" hidden="1" x14ac:dyDescent="0.35">
      <c r="A1779">
        <f t="shared" si="83"/>
        <v>1012674</v>
      </c>
      <c r="B1779" s="6" t="s">
        <v>1098</v>
      </c>
      <c r="C1779" s="7" t="s">
        <v>658</v>
      </c>
      <c r="D1779" s="7" t="s">
        <v>1097</v>
      </c>
      <c r="E1779" s="7" t="s">
        <v>828</v>
      </c>
      <c r="F1779" s="7" t="s">
        <v>829</v>
      </c>
      <c r="G1779" s="7" t="s">
        <v>1065</v>
      </c>
      <c r="H1779" s="7" t="s">
        <v>989</v>
      </c>
      <c r="I1779" s="6" t="s">
        <v>13</v>
      </c>
      <c r="J1779" s="1"/>
      <c r="K1779" s="1"/>
      <c r="L1779" s="1"/>
      <c r="M1779" s="1"/>
      <c r="N1779" s="1"/>
      <c r="O1779" s="1"/>
      <c r="P1779" s="1"/>
      <c r="Q1779" s="12">
        <v>59101.595000000001</v>
      </c>
      <c r="R1779" s="29">
        <f t="shared" si="84"/>
        <v>0</v>
      </c>
      <c r="S1779" t="str">
        <f t="shared" si="85"/>
        <v>OK</v>
      </c>
      <c r="T1779" s="10">
        <f>IFERROR(VLOOKUP(A1779,[1]!Tabla1[[#All],[Material]:[venta nueva]],38,FALSE),0)</f>
        <v>0</v>
      </c>
    </row>
    <row r="1780" spans="1:20" hidden="1" x14ac:dyDescent="0.35">
      <c r="A1780">
        <f t="shared" si="83"/>
        <v>1012694</v>
      </c>
      <c r="B1780" s="6" t="s">
        <v>1098</v>
      </c>
      <c r="C1780" s="7" t="s">
        <v>658</v>
      </c>
      <c r="D1780" s="7" t="s">
        <v>1097</v>
      </c>
      <c r="E1780" s="7" t="s">
        <v>832</v>
      </c>
      <c r="F1780" s="7" t="s">
        <v>1282</v>
      </c>
      <c r="G1780" s="7" t="s">
        <v>1066</v>
      </c>
      <c r="H1780" s="7" t="s">
        <v>982</v>
      </c>
      <c r="I1780" s="6" t="s">
        <v>8</v>
      </c>
      <c r="J1780" s="1"/>
      <c r="K1780" s="1"/>
      <c r="L1780" s="1"/>
      <c r="M1780" s="1"/>
      <c r="N1780" s="1"/>
      <c r="O1780" s="1"/>
      <c r="P1780" s="1"/>
      <c r="Q1780" s="12">
        <v>54435</v>
      </c>
      <c r="R1780" s="29">
        <f t="shared" si="84"/>
        <v>0</v>
      </c>
      <c r="S1780" t="str">
        <f t="shared" si="85"/>
        <v>OK</v>
      </c>
      <c r="T1780" s="10">
        <f>IFERROR(VLOOKUP(A1780,[1]!Tabla1[[#All],[Material]:[venta nueva]],38,FALSE),0)</f>
        <v>0</v>
      </c>
    </row>
    <row r="1781" spans="1:20" hidden="1" x14ac:dyDescent="0.35">
      <c r="A1781">
        <f t="shared" si="83"/>
        <v>1012719</v>
      </c>
      <c r="B1781" s="6" t="s">
        <v>1098</v>
      </c>
      <c r="C1781" s="7" t="s">
        <v>658</v>
      </c>
      <c r="D1781" s="7" t="s">
        <v>1097</v>
      </c>
      <c r="E1781" s="7" t="s">
        <v>837</v>
      </c>
      <c r="F1781" s="7" t="s">
        <v>838</v>
      </c>
      <c r="G1781" s="7" t="s">
        <v>1063</v>
      </c>
      <c r="H1781" s="7" t="s">
        <v>999</v>
      </c>
      <c r="I1781" s="6" t="s">
        <v>662</v>
      </c>
      <c r="J1781" s="1"/>
      <c r="K1781" s="1"/>
      <c r="L1781" s="1"/>
      <c r="M1781" s="1"/>
      <c r="N1781" s="1"/>
      <c r="O1781" s="1"/>
      <c r="P1781" s="1"/>
      <c r="Q1781" s="12">
        <v>469828.23200000002</v>
      </c>
      <c r="R1781" s="29">
        <f t="shared" si="84"/>
        <v>0</v>
      </c>
      <c r="S1781" t="str">
        <f t="shared" si="85"/>
        <v>OK</v>
      </c>
      <c r="T1781" s="10">
        <f>IFERROR(VLOOKUP(A1781,[1]!Tabla1[[#All],[Material]:[venta nueva]],38,FALSE),0)</f>
        <v>0</v>
      </c>
    </row>
    <row r="1782" spans="1:20" hidden="1" x14ac:dyDescent="0.35">
      <c r="A1782">
        <f t="shared" si="83"/>
        <v>1012725</v>
      </c>
      <c r="B1782" s="6" t="s">
        <v>1098</v>
      </c>
      <c r="C1782" s="7" t="s">
        <v>658</v>
      </c>
      <c r="D1782" s="7" t="s">
        <v>1097</v>
      </c>
      <c r="E1782" s="7" t="s">
        <v>841</v>
      </c>
      <c r="F1782" s="7" t="s">
        <v>842</v>
      </c>
      <c r="G1782" s="7" t="s">
        <v>985</v>
      </c>
      <c r="H1782" s="7" t="s">
        <v>985</v>
      </c>
      <c r="I1782" s="6" t="s">
        <v>10</v>
      </c>
      <c r="J1782" s="1"/>
      <c r="K1782" s="1"/>
      <c r="L1782" s="1"/>
      <c r="M1782" s="1"/>
      <c r="N1782" s="1"/>
      <c r="O1782" s="1"/>
      <c r="P1782" s="1"/>
      <c r="Q1782" s="12">
        <v>12001</v>
      </c>
      <c r="R1782" s="29">
        <f t="shared" si="84"/>
        <v>0</v>
      </c>
      <c r="S1782" t="str">
        <f t="shared" si="85"/>
        <v>OK</v>
      </c>
      <c r="T1782" s="10">
        <f>IFERROR(VLOOKUP(A1782,[1]!Tabla1[[#All],[Material]:[venta nueva]],38,FALSE),0)</f>
        <v>0</v>
      </c>
    </row>
    <row r="1783" spans="1:20" hidden="1" x14ac:dyDescent="0.35">
      <c r="A1783">
        <f t="shared" si="83"/>
        <v>1012744</v>
      </c>
      <c r="B1783" s="6" t="s">
        <v>1098</v>
      </c>
      <c r="C1783" s="7" t="s">
        <v>658</v>
      </c>
      <c r="D1783" s="7" t="s">
        <v>1097</v>
      </c>
      <c r="E1783" s="7" t="s">
        <v>1099</v>
      </c>
      <c r="F1783" s="7" t="s">
        <v>1100</v>
      </c>
      <c r="G1783" s="7" t="s">
        <v>1066</v>
      </c>
      <c r="H1783" s="7" t="s">
        <v>982</v>
      </c>
      <c r="I1783" s="6" t="s">
        <v>11</v>
      </c>
      <c r="J1783" s="1"/>
      <c r="K1783" s="1"/>
      <c r="L1783" s="1"/>
      <c r="M1783" s="1"/>
      <c r="N1783" s="1"/>
      <c r="O1783" s="1"/>
      <c r="P1783" s="1"/>
      <c r="Q1783" s="12">
        <v>15985</v>
      </c>
      <c r="R1783" s="29">
        <f t="shared" si="84"/>
        <v>0</v>
      </c>
      <c r="S1783" t="str">
        <f t="shared" si="85"/>
        <v>OK</v>
      </c>
      <c r="T1783" s="10">
        <f>IFERROR(VLOOKUP(A1783,[1]!Tabla1[[#All],[Material]:[venta nueva]],38,FALSE),0)</f>
        <v>0</v>
      </c>
    </row>
    <row r="1784" spans="1:20" hidden="1" x14ac:dyDescent="0.35">
      <c r="A1784">
        <f t="shared" si="83"/>
        <v>1012763</v>
      </c>
      <c r="B1784" s="6" t="s">
        <v>1098</v>
      </c>
      <c r="C1784" s="7" t="s">
        <v>658</v>
      </c>
      <c r="D1784" s="7" t="s">
        <v>1097</v>
      </c>
      <c r="E1784" s="7" t="s">
        <v>847</v>
      </c>
      <c r="F1784" s="7" t="s">
        <v>848</v>
      </c>
      <c r="G1784" s="7" t="s">
        <v>1065</v>
      </c>
      <c r="H1784" s="7" t="s">
        <v>995</v>
      </c>
      <c r="I1784" s="6" t="s">
        <v>11</v>
      </c>
      <c r="J1784" s="1"/>
      <c r="K1784" s="1"/>
      <c r="L1784" s="1"/>
      <c r="M1784" s="1"/>
      <c r="N1784" s="1"/>
      <c r="O1784" s="1"/>
      <c r="P1784" s="1"/>
      <c r="Q1784" s="12">
        <v>11531.516</v>
      </c>
      <c r="R1784" s="29">
        <f t="shared" si="84"/>
        <v>0</v>
      </c>
      <c r="S1784" t="str">
        <f t="shared" si="85"/>
        <v>OK</v>
      </c>
      <c r="T1784" s="10">
        <f>IFERROR(VLOOKUP(A1784,[1]!Tabla1[[#All],[Material]:[venta nueva]],38,FALSE),0)</f>
        <v>0</v>
      </c>
    </row>
    <row r="1785" spans="1:20" hidden="1" x14ac:dyDescent="0.35">
      <c r="A1785">
        <f t="shared" si="83"/>
        <v>1012764</v>
      </c>
      <c r="B1785" s="6" t="s">
        <v>1098</v>
      </c>
      <c r="C1785" s="7" t="s">
        <v>658</v>
      </c>
      <c r="D1785" s="7" t="s">
        <v>1097</v>
      </c>
      <c r="E1785" s="7" t="s">
        <v>849</v>
      </c>
      <c r="F1785" s="7" t="s">
        <v>850</v>
      </c>
      <c r="G1785" s="7" t="s">
        <v>1063</v>
      </c>
      <c r="H1785" s="7" t="s">
        <v>999</v>
      </c>
      <c r="I1785" s="6" t="s">
        <v>10</v>
      </c>
      <c r="J1785" s="1"/>
      <c r="K1785" s="1"/>
      <c r="L1785" s="1"/>
      <c r="M1785" s="1"/>
      <c r="N1785" s="1"/>
      <c r="O1785" s="1"/>
      <c r="P1785" s="1"/>
      <c r="Q1785" s="12">
        <v>192001.74100000001</v>
      </c>
      <c r="R1785" s="29">
        <f t="shared" si="84"/>
        <v>0</v>
      </c>
      <c r="S1785" t="str">
        <f t="shared" si="85"/>
        <v>OK</v>
      </c>
      <c r="T1785" s="10">
        <f>IFERROR(VLOOKUP(A1785,[1]!Tabla1[[#All],[Material]:[venta nueva]],38,FALSE),0)</f>
        <v>0</v>
      </c>
    </row>
    <row r="1786" spans="1:20" hidden="1" x14ac:dyDescent="0.35">
      <c r="A1786">
        <f t="shared" si="83"/>
        <v>1020017</v>
      </c>
      <c r="B1786" s="6" t="s">
        <v>1098</v>
      </c>
      <c r="C1786" s="7" t="s">
        <v>553</v>
      </c>
      <c r="D1786" s="7" t="s">
        <v>1095</v>
      </c>
      <c r="E1786" s="7" t="s">
        <v>17</v>
      </c>
      <c r="F1786" s="7" t="s">
        <v>18</v>
      </c>
      <c r="G1786" s="7" t="s">
        <v>1074</v>
      </c>
      <c r="H1786" s="7" t="s">
        <v>1001</v>
      </c>
      <c r="I1786" s="6" t="s">
        <v>11</v>
      </c>
      <c r="J1786" s="1">
        <v>1547</v>
      </c>
      <c r="K1786" s="1">
        <v>97643</v>
      </c>
      <c r="L1786" s="1">
        <v>96000</v>
      </c>
      <c r="M1786" s="1">
        <v>1547</v>
      </c>
      <c r="N1786" s="1">
        <v>97643</v>
      </c>
      <c r="O1786" s="1">
        <v>96000</v>
      </c>
      <c r="P1786" s="1">
        <v>109000</v>
      </c>
      <c r="Q1786" s="12"/>
      <c r="R1786" s="29">
        <f t="shared" si="84"/>
        <v>-13000</v>
      </c>
      <c r="S1786" t="str">
        <f t="shared" si="85"/>
        <v>Pendiente de ingreso</v>
      </c>
      <c r="T1786" s="10">
        <f>IFERROR(VLOOKUP(A1786,[1]!Tabla1[[#All],[Material]:[venta nueva]],38,FALSE),0)</f>
        <v>0</v>
      </c>
    </row>
    <row r="1787" spans="1:20" hidden="1" x14ac:dyDescent="0.35">
      <c r="A1787">
        <f t="shared" si="83"/>
        <v>1020105</v>
      </c>
      <c r="B1787" s="6" t="s">
        <v>1098</v>
      </c>
      <c r="C1787" s="7" t="s">
        <v>553</v>
      </c>
      <c r="D1787" s="7" t="s">
        <v>1095</v>
      </c>
      <c r="E1787" s="7" t="s">
        <v>19</v>
      </c>
      <c r="F1787" s="7" t="s">
        <v>20</v>
      </c>
      <c r="G1787" s="7" t="s">
        <v>1075</v>
      </c>
      <c r="H1787" s="7" t="s">
        <v>1002</v>
      </c>
      <c r="I1787" s="6" t="s">
        <v>16</v>
      </c>
      <c r="J1787" s="1">
        <v>-42651</v>
      </c>
      <c r="K1787" s="1">
        <v>76944</v>
      </c>
      <c r="L1787" s="1">
        <v>35000</v>
      </c>
      <c r="M1787" s="1">
        <v>-42651</v>
      </c>
      <c r="N1787" s="1">
        <v>76944</v>
      </c>
      <c r="O1787" s="1">
        <v>35000</v>
      </c>
      <c r="P1787" s="1">
        <v>35000</v>
      </c>
      <c r="Q1787" s="12"/>
      <c r="R1787" s="29">
        <f t="shared" si="84"/>
        <v>0</v>
      </c>
      <c r="S1787" t="str">
        <f t="shared" si="85"/>
        <v>OK</v>
      </c>
      <c r="T1787" s="10">
        <f>IFERROR(VLOOKUP(A1787,[1]!Tabla1[[#All],[Material]:[venta nueva]],38,FALSE),0)</f>
        <v>0</v>
      </c>
    </row>
    <row r="1788" spans="1:20" hidden="1" x14ac:dyDescent="0.35">
      <c r="A1788">
        <f t="shared" si="83"/>
        <v>1020110</v>
      </c>
      <c r="B1788" s="6" t="s">
        <v>1098</v>
      </c>
      <c r="C1788" s="7" t="s">
        <v>553</v>
      </c>
      <c r="D1788" s="7" t="s">
        <v>1095</v>
      </c>
      <c r="E1788" s="7" t="s">
        <v>21</v>
      </c>
      <c r="F1788" s="7" t="s">
        <v>22</v>
      </c>
      <c r="G1788" s="7" t="s">
        <v>1075</v>
      </c>
      <c r="H1788" s="7" t="s">
        <v>1003</v>
      </c>
      <c r="I1788" s="6" t="s">
        <v>16</v>
      </c>
      <c r="J1788" s="1">
        <v>132927</v>
      </c>
      <c r="K1788" s="1">
        <v>251941</v>
      </c>
      <c r="L1788" s="1">
        <v>363000</v>
      </c>
      <c r="M1788" s="1">
        <v>132927</v>
      </c>
      <c r="N1788" s="1">
        <v>251941</v>
      </c>
      <c r="O1788" s="1">
        <v>363000</v>
      </c>
      <c r="P1788" s="1">
        <v>363000</v>
      </c>
      <c r="Q1788" s="12"/>
      <c r="R1788" s="29">
        <f t="shared" si="84"/>
        <v>0</v>
      </c>
      <c r="S1788" t="str">
        <f t="shared" si="85"/>
        <v>OK</v>
      </c>
      <c r="T1788" s="10">
        <f>IFERROR(VLOOKUP(A1788,[1]!Tabla1[[#All],[Material]:[venta nueva]],38,FALSE),0)</f>
        <v>0</v>
      </c>
    </row>
    <row r="1789" spans="1:20" hidden="1" x14ac:dyDescent="0.35">
      <c r="A1789">
        <f t="shared" si="83"/>
        <v>1020284</v>
      </c>
      <c r="B1789" s="6" t="s">
        <v>1098</v>
      </c>
      <c r="C1789" s="7" t="s">
        <v>553</v>
      </c>
      <c r="D1789" s="7" t="s">
        <v>1095</v>
      </c>
      <c r="E1789" s="7" t="s">
        <v>23</v>
      </c>
      <c r="F1789" s="7" t="s">
        <v>24</v>
      </c>
      <c r="G1789" s="7" t="s">
        <v>1076</v>
      </c>
      <c r="H1789" s="7" t="s">
        <v>1004</v>
      </c>
      <c r="I1789" s="6" t="s">
        <v>16</v>
      </c>
      <c r="J1789" s="1">
        <v>-462</v>
      </c>
      <c r="K1789" s="1">
        <v>7000</v>
      </c>
      <c r="L1789" s="1">
        <v>7000</v>
      </c>
      <c r="M1789" s="1">
        <v>-462</v>
      </c>
      <c r="N1789" s="1">
        <v>7000</v>
      </c>
      <c r="O1789" s="1">
        <v>7000</v>
      </c>
      <c r="P1789" s="1">
        <v>7000</v>
      </c>
      <c r="Q1789" s="12"/>
      <c r="R1789" s="29">
        <f t="shared" si="84"/>
        <v>0</v>
      </c>
      <c r="S1789" t="str">
        <f t="shared" si="85"/>
        <v>OK</v>
      </c>
      <c r="T1789" s="10">
        <f>IFERROR(VLOOKUP(A1789,[1]!Tabla1[[#All],[Material]:[venta nueva]],38,FALSE),0)</f>
        <v>0</v>
      </c>
    </row>
    <row r="1790" spans="1:20" hidden="1" x14ac:dyDescent="0.35">
      <c r="A1790">
        <f t="shared" si="83"/>
        <v>1020326</v>
      </c>
      <c r="B1790" s="6" t="s">
        <v>1098</v>
      </c>
      <c r="C1790" s="7" t="s">
        <v>553</v>
      </c>
      <c r="D1790" s="7" t="s">
        <v>1095</v>
      </c>
      <c r="E1790" s="7" t="s">
        <v>25</v>
      </c>
      <c r="F1790" s="7" t="s">
        <v>26</v>
      </c>
      <c r="G1790" s="7" t="s">
        <v>1077</v>
      </c>
      <c r="H1790" s="7" t="s">
        <v>1005</v>
      </c>
      <c r="I1790" s="6" t="s">
        <v>16</v>
      </c>
      <c r="J1790" s="1">
        <v>-157592</v>
      </c>
      <c r="K1790" s="1">
        <v>264660</v>
      </c>
      <c r="L1790" s="1">
        <v>288000</v>
      </c>
      <c r="M1790" s="1">
        <v>-157592</v>
      </c>
      <c r="N1790" s="1">
        <v>264660</v>
      </c>
      <c r="O1790" s="1">
        <v>288000</v>
      </c>
      <c r="P1790" s="1">
        <v>288000</v>
      </c>
      <c r="Q1790" s="12"/>
      <c r="R1790" s="29">
        <f t="shared" si="84"/>
        <v>0</v>
      </c>
      <c r="S1790" t="str">
        <f t="shared" si="85"/>
        <v>OK</v>
      </c>
      <c r="T1790" s="10">
        <f>IFERROR(VLOOKUP(A1790,[1]!Tabla1[[#All],[Material]:[venta nueva]],38,FALSE),0)</f>
        <v>0</v>
      </c>
    </row>
    <row r="1791" spans="1:20" hidden="1" x14ac:dyDescent="0.35">
      <c r="A1791">
        <f t="shared" si="83"/>
        <v>1020339</v>
      </c>
      <c r="B1791" s="6" t="s">
        <v>1098</v>
      </c>
      <c r="C1791" s="7" t="s">
        <v>553</v>
      </c>
      <c r="D1791" s="7" t="s">
        <v>1095</v>
      </c>
      <c r="E1791" s="7" t="s">
        <v>27</v>
      </c>
      <c r="F1791" s="7" t="s">
        <v>28</v>
      </c>
      <c r="G1791" s="7" t="s">
        <v>1078</v>
      </c>
      <c r="H1791" s="7" t="s">
        <v>1006</v>
      </c>
      <c r="I1791" s="6" t="s">
        <v>11</v>
      </c>
      <c r="J1791" s="1">
        <v>-11486</v>
      </c>
      <c r="K1791" s="1">
        <v>22650</v>
      </c>
      <c r="L1791" s="1">
        <v>24000</v>
      </c>
      <c r="M1791" s="1">
        <v>-11486</v>
      </c>
      <c r="N1791" s="1">
        <v>83487</v>
      </c>
      <c r="O1791" s="1">
        <v>72000</v>
      </c>
      <c r="P1791" s="1">
        <v>74500</v>
      </c>
      <c r="Q1791" s="12"/>
      <c r="R1791" s="29">
        <f t="shared" si="84"/>
        <v>-2500</v>
      </c>
      <c r="S1791" t="str">
        <f t="shared" si="85"/>
        <v>Pendiente de ingreso</v>
      </c>
      <c r="T1791" s="10">
        <f>IFERROR(VLOOKUP(A1791,[1]!Tabla1[[#All],[Material]:[venta nueva]],38,FALSE),0)</f>
        <v>0</v>
      </c>
    </row>
    <row r="1792" spans="1:20" hidden="1" x14ac:dyDescent="0.35">
      <c r="A1792">
        <f t="shared" si="83"/>
        <v>1020349</v>
      </c>
      <c r="B1792" s="6" t="s">
        <v>1098</v>
      </c>
      <c r="C1792" s="7" t="s">
        <v>553</v>
      </c>
      <c r="D1792" s="7" t="s">
        <v>1095</v>
      </c>
      <c r="E1792" s="7" t="s">
        <v>29</v>
      </c>
      <c r="F1792" s="7" t="s">
        <v>30</v>
      </c>
      <c r="G1792" s="7" t="s">
        <v>1079</v>
      </c>
      <c r="H1792" s="7" t="s">
        <v>1007</v>
      </c>
      <c r="I1792" s="6" t="s">
        <v>11</v>
      </c>
      <c r="J1792" s="1">
        <v>-70845</v>
      </c>
      <c r="K1792" s="1">
        <v>254999</v>
      </c>
      <c r="L1792" s="1">
        <v>196000</v>
      </c>
      <c r="M1792" s="1">
        <v>-70845</v>
      </c>
      <c r="N1792" s="1">
        <v>254999</v>
      </c>
      <c r="O1792" s="1">
        <v>196000</v>
      </c>
      <c r="P1792" s="1">
        <v>144000</v>
      </c>
      <c r="Q1792" s="12"/>
      <c r="R1792" s="29">
        <f t="shared" si="84"/>
        <v>52000</v>
      </c>
      <c r="S1792" t="str">
        <f t="shared" si="85"/>
        <v>Sobre ingreso</v>
      </c>
      <c r="T1792" s="10">
        <f>IFERROR(VLOOKUP(A1792,[1]!Tabla1[[#All],[Material]:[venta nueva]],38,FALSE),0)</f>
        <v>0</v>
      </c>
    </row>
    <row r="1793" spans="1:20" hidden="1" x14ac:dyDescent="0.35">
      <c r="A1793">
        <f t="shared" si="83"/>
        <v>1020352</v>
      </c>
      <c r="B1793" s="6" t="s">
        <v>1098</v>
      </c>
      <c r="C1793" s="7" t="s">
        <v>553</v>
      </c>
      <c r="D1793" s="7" t="s">
        <v>1095</v>
      </c>
      <c r="E1793" s="7" t="s">
        <v>31</v>
      </c>
      <c r="F1793" s="7" t="s">
        <v>32</v>
      </c>
      <c r="G1793" s="7" t="s">
        <v>1080</v>
      </c>
      <c r="H1793" s="7" t="s">
        <v>1008</v>
      </c>
      <c r="I1793" s="6" t="s">
        <v>11</v>
      </c>
      <c r="J1793" s="1">
        <v>-780</v>
      </c>
      <c r="K1793" s="1">
        <v>24780</v>
      </c>
      <c r="L1793" s="1">
        <v>24000</v>
      </c>
      <c r="M1793" s="1">
        <v>-780</v>
      </c>
      <c r="N1793" s="1">
        <v>24780</v>
      </c>
      <c r="O1793" s="1">
        <v>24000</v>
      </c>
      <c r="P1793" s="1">
        <v>32000</v>
      </c>
      <c r="Q1793" s="12"/>
      <c r="R1793" s="29">
        <f t="shared" si="84"/>
        <v>-8000</v>
      </c>
      <c r="S1793" t="str">
        <f t="shared" si="85"/>
        <v>Pendiente de ingreso</v>
      </c>
      <c r="T1793" s="10">
        <f>IFERROR(VLOOKUP(A1793,[1]!Tabla1[[#All],[Material]:[venta nueva]],38,FALSE),0)</f>
        <v>0</v>
      </c>
    </row>
    <row r="1794" spans="1:20" hidden="1" x14ac:dyDescent="0.35">
      <c r="A1794">
        <f t="shared" si="83"/>
        <v>1020367</v>
      </c>
      <c r="B1794" s="6" t="s">
        <v>1098</v>
      </c>
      <c r="C1794" s="7" t="s">
        <v>553</v>
      </c>
      <c r="D1794" s="7" t="s">
        <v>1095</v>
      </c>
      <c r="E1794" s="7" t="s">
        <v>33</v>
      </c>
      <c r="F1794" s="7" t="s">
        <v>34</v>
      </c>
      <c r="G1794" s="7" t="s">
        <v>1078</v>
      </c>
      <c r="H1794" s="7" t="s">
        <v>1009</v>
      </c>
      <c r="I1794" s="6" t="s">
        <v>11</v>
      </c>
      <c r="J1794" s="1">
        <v>854</v>
      </c>
      <c r="K1794" s="1">
        <v>71146</v>
      </c>
      <c r="L1794" s="1">
        <v>72000</v>
      </c>
      <c r="M1794" s="1">
        <v>854</v>
      </c>
      <c r="N1794" s="1">
        <v>71146</v>
      </c>
      <c r="O1794" s="1">
        <v>72000</v>
      </c>
      <c r="P1794" s="1">
        <v>72000</v>
      </c>
      <c r="Q1794" s="12"/>
      <c r="R1794" s="29">
        <f t="shared" si="84"/>
        <v>0</v>
      </c>
      <c r="S1794" t="str">
        <f t="shared" si="85"/>
        <v>OK</v>
      </c>
      <c r="T1794" s="10">
        <f>IFERROR(VLOOKUP(A1794,[1]!Tabla1[[#All],[Material]:[venta nueva]],38,FALSE),0)</f>
        <v>0</v>
      </c>
    </row>
    <row r="1795" spans="1:20" hidden="1" x14ac:dyDescent="0.35">
      <c r="A1795">
        <f t="shared" si="83"/>
        <v>1020412</v>
      </c>
      <c r="B1795" s="6" t="s">
        <v>1098</v>
      </c>
      <c r="C1795" s="7" t="s">
        <v>553</v>
      </c>
      <c r="D1795" s="7" t="s">
        <v>1095</v>
      </c>
      <c r="E1795" s="7" t="s">
        <v>35</v>
      </c>
      <c r="F1795" s="7" t="s">
        <v>36</v>
      </c>
      <c r="G1795" s="7" t="s">
        <v>1081</v>
      </c>
      <c r="H1795" s="7" t="s">
        <v>1010</v>
      </c>
      <c r="I1795" s="6" t="s">
        <v>11</v>
      </c>
      <c r="J1795" s="1">
        <v>27823</v>
      </c>
      <c r="K1795" s="1">
        <v>21867</v>
      </c>
      <c r="L1795" s="1">
        <v>48000</v>
      </c>
      <c r="M1795" s="1">
        <v>27823</v>
      </c>
      <c r="N1795" s="1">
        <v>21867</v>
      </c>
      <c r="O1795" s="1">
        <v>48000</v>
      </c>
      <c r="P1795" s="1">
        <v>48000</v>
      </c>
      <c r="Q1795" s="12"/>
      <c r="R1795" s="29">
        <f t="shared" si="84"/>
        <v>0</v>
      </c>
      <c r="S1795" t="str">
        <f t="shared" si="85"/>
        <v>OK</v>
      </c>
      <c r="T1795" s="10">
        <f>IFERROR(VLOOKUP(A1795,[1]!Tabla1[[#All],[Material]:[venta nueva]],38,FALSE),0)</f>
        <v>0</v>
      </c>
    </row>
    <row r="1796" spans="1:20" hidden="1" x14ac:dyDescent="0.35">
      <c r="A1796">
        <f t="shared" si="83"/>
        <v>1020589</v>
      </c>
      <c r="B1796" s="6" t="s">
        <v>1098</v>
      </c>
      <c r="C1796" s="7" t="s">
        <v>553</v>
      </c>
      <c r="D1796" s="7" t="s">
        <v>1095</v>
      </c>
      <c r="E1796" s="7" t="s">
        <v>37</v>
      </c>
      <c r="F1796" s="7" t="s">
        <v>38</v>
      </c>
      <c r="G1796" s="7" t="s">
        <v>1075</v>
      </c>
      <c r="H1796" s="7" t="s">
        <v>1003</v>
      </c>
      <c r="I1796" s="6" t="s">
        <v>16</v>
      </c>
      <c r="J1796" s="1">
        <v>-27334</v>
      </c>
      <c r="K1796" s="1">
        <v>90046</v>
      </c>
      <c r="L1796" s="1">
        <v>80000</v>
      </c>
      <c r="M1796" s="1">
        <v>-27334</v>
      </c>
      <c r="N1796" s="1">
        <v>90046</v>
      </c>
      <c r="O1796" s="1">
        <v>80000</v>
      </c>
      <c r="P1796" s="1">
        <v>80000</v>
      </c>
      <c r="Q1796" s="12"/>
      <c r="R1796" s="29">
        <f t="shared" si="84"/>
        <v>0</v>
      </c>
      <c r="S1796" t="str">
        <f t="shared" si="85"/>
        <v>OK</v>
      </c>
      <c r="T1796" s="10">
        <f>IFERROR(VLOOKUP(A1796,[1]!Tabla1[[#All],[Material]:[venta nueva]],38,FALSE),0)</f>
        <v>0</v>
      </c>
    </row>
    <row r="1797" spans="1:20" hidden="1" x14ac:dyDescent="0.35">
      <c r="A1797">
        <f t="shared" si="83"/>
        <v>1020592</v>
      </c>
      <c r="B1797" s="6" t="s">
        <v>1098</v>
      </c>
      <c r="C1797" s="7" t="s">
        <v>553</v>
      </c>
      <c r="D1797" s="7" t="s">
        <v>1095</v>
      </c>
      <c r="E1797" s="7" t="s">
        <v>39</v>
      </c>
      <c r="F1797" s="7" t="s">
        <v>40</v>
      </c>
      <c r="G1797" s="7" t="s">
        <v>1075</v>
      </c>
      <c r="H1797" s="7" t="s">
        <v>1011</v>
      </c>
      <c r="I1797" s="6" t="s">
        <v>16</v>
      </c>
      <c r="J1797" s="1">
        <v>-79889</v>
      </c>
      <c r="K1797" s="1">
        <v>424723</v>
      </c>
      <c r="L1797" s="1">
        <v>200000</v>
      </c>
      <c r="M1797" s="1">
        <v>-79889</v>
      </c>
      <c r="N1797" s="1">
        <v>424723</v>
      </c>
      <c r="O1797" s="1">
        <v>205000</v>
      </c>
      <c r="P1797" s="1">
        <v>188100</v>
      </c>
      <c r="Q1797" s="12"/>
      <c r="R1797" s="29">
        <f t="shared" si="84"/>
        <v>16900</v>
      </c>
      <c r="S1797" t="str">
        <f t="shared" si="85"/>
        <v>Sobre ingreso</v>
      </c>
      <c r="T1797" s="10">
        <f>IFERROR(VLOOKUP(A1797,[1]!Tabla1[[#All],[Material]:[venta nueva]],38,FALSE),0)</f>
        <v>0</v>
      </c>
    </row>
    <row r="1798" spans="1:20" hidden="1" x14ac:dyDescent="0.35">
      <c r="A1798">
        <f t="shared" ref="A1798:A1861" si="86">+E1798*1</f>
        <v>1020620</v>
      </c>
      <c r="B1798" s="6" t="s">
        <v>1098</v>
      </c>
      <c r="C1798" s="7" t="s">
        <v>553</v>
      </c>
      <c r="D1798" s="7" t="s">
        <v>1095</v>
      </c>
      <c r="E1798" s="7" t="s">
        <v>41</v>
      </c>
      <c r="F1798" s="7" t="s">
        <v>42</v>
      </c>
      <c r="G1798" s="7" t="s">
        <v>1075</v>
      </c>
      <c r="H1798" s="7" t="s">
        <v>1011</v>
      </c>
      <c r="I1798" s="6" t="s">
        <v>16</v>
      </c>
      <c r="J1798" s="1">
        <v>-9443</v>
      </c>
      <c r="K1798" s="1">
        <v>29443</v>
      </c>
      <c r="L1798" s="1">
        <v>20000</v>
      </c>
      <c r="M1798" s="1">
        <v>-9443</v>
      </c>
      <c r="N1798" s="1">
        <v>29443</v>
      </c>
      <c r="O1798" s="1">
        <v>20000</v>
      </c>
      <c r="P1798" s="1">
        <v>20000</v>
      </c>
      <c r="Q1798" s="12"/>
      <c r="R1798" s="29">
        <f t="shared" si="84"/>
        <v>0</v>
      </c>
      <c r="S1798" t="str">
        <f t="shared" si="85"/>
        <v>OK</v>
      </c>
      <c r="T1798" s="10">
        <f>IFERROR(VLOOKUP(A1798,[1]!Tabla1[[#All],[Material]:[venta nueva]],38,FALSE),0)</f>
        <v>0</v>
      </c>
    </row>
    <row r="1799" spans="1:20" hidden="1" x14ac:dyDescent="0.35">
      <c r="A1799">
        <f t="shared" si="86"/>
        <v>1020636</v>
      </c>
      <c r="B1799" s="6" t="s">
        <v>1098</v>
      </c>
      <c r="C1799" s="7" t="s">
        <v>553</v>
      </c>
      <c r="D1799" s="7" t="s">
        <v>1095</v>
      </c>
      <c r="E1799" s="7" t="s">
        <v>43</v>
      </c>
      <c r="F1799" s="7" t="s">
        <v>44</v>
      </c>
      <c r="G1799" s="7" t="s">
        <v>985</v>
      </c>
      <c r="H1799" s="7" t="s">
        <v>1012</v>
      </c>
      <c r="I1799" s="6" t="s">
        <v>16</v>
      </c>
      <c r="J1799" s="1">
        <v>372</v>
      </c>
      <c r="K1799" s="1">
        <v>11628</v>
      </c>
      <c r="L1799" s="1">
        <v>12000</v>
      </c>
      <c r="M1799" s="1">
        <v>372</v>
      </c>
      <c r="N1799" s="1">
        <v>11628</v>
      </c>
      <c r="O1799" s="1">
        <v>12000</v>
      </c>
      <c r="P1799" s="1">
        <v>12000</v>
      </c>
      <c r="Q1799" s="12"/>
      <c r="R1799" s="29">
        <f t="shared" si="84"/>
        <v>0</v>
      </c>
      <c r="S1799" t="str">
        <f t="shared" si="85"/>
        <v>OK</v>
      </c>
      <c r="T1799" s="10">
        <f>IFERROR(VLOOKUP(A1799,[1]!Tabla1[[#All],[Material]:[venta nueva]],38,FALSE),0)</f>
        <v>0</v>
      </c>
    </row>
    <row r="1800" spans="1:20" hidden="1" x14ac:dyDescent="0.35">
      <c r="A1800">
        <f t="shared" si="86"/>
        <v>1020637</v>
      </c>
      <c r="B1800" s="6" t="s">
        <v>1098</v>
      </c>
      <c r="C1800" s="7" t="s">
        <v>553</v>
      </c>
      <c r="D1800" s="7" t="s">
        <v>1095</v>
      </c>
      <c r="E1800" s="7" t="s">
        <v>45</v>
      </c>
      <c r="F1800" s="7" t="s">
        <v>46</v>
      </c>
      <c r="G1800" s="7" t="s">
        <v>1082</v>
      </c>
      <c r="H1800" s="7" t="s">
        <v>1013</v>
      </c>
      <c r="I1800" s="6" t="s">
        <v>16</v>
      </c>
      <c r="J1800" s="1">
        <v>-170973</v>
      </c>
      <c r="K1800" s="1">
        <v>484111</v>
      </c>
      <c r="L1800" s="1">
        <v>197000</v>
      </c>
      <c r="M1800" s="1">
        <v>-170973</v>
      </c>
      <c r="N1800" s="1">
        <v>484111</v>
      </c>
      <c r="O1800" s="1">
        <v>197000</v>
      </c>
      <c r="P1800" s="1">
        <v>187000</v>
      </c>
      <c r="Q1800" s="12"/>
      <c r="R1800" s="29">
        <f t="shared" ref="R1800:R1863" si="87">+O1800-P1800</f>
        <v>10000</v>
      </c>
      <c r="S1800" t="str">
        <f t="shared" ref="S1800:S1863" si="88">IF(R1800&gt;0,"Sobre ingreso",IF(R1800&lt;0,"Pendiente de ingreso","OK"))</f>
        <v>Sobre ingreso</v>
      </c>
      <c r="T1800" s="10">
        <f>IFERROR(VLOOKUP(A1800,[1]!Tabla1[[#All],[Material]:[venta nueva]],38,FALSE),0)</f>
        <v>0</v>
      </c>
    </row>
    <row r="1801" spans="1:20" hidden="1" x14ac:dyDescent="0.35">
      <c r="A1801">
        <f t="shared" si="86"/>
        <v>1020662</v>
      </c>
      <c r="B1801" s="6" t="s">
        <v>1098</v>
      </c>
      <c r="C1801" s="7" t="s">
        <v>553</v>
      </c>
      <c r="D1801" s="7" t="s">
        <v>1095</v>
      </c>
      <c r="E1801" s="7" t="s">
        <v>47</v>
      </c>
      <c r="F1801" s="7" t="s">
        <v>48</v>
      </c>
      <c r="G1801" s="7" t="s">
        <v>1076</v>
      </c>
      <c r="H1801" s="7" t="s">
        <v>1004</v>
      </c>
      <c r="I1801" s="6" t="s">
        <v>16</v>
      </c>
      <c r="J1801" s="1">
        <v>155</v>
      </c>
      <c r="K1801" s="1">
        <v>9845</v>
      </c>
      <c r="L1801" s="1">
        <v>10000</v>
      </c>
      <c r="M1801" s="1">
        <v>155</v>
      </c>
      <c r="N1801" s="1">
        <v>9845</v>
      </c>
      <c r="O1801" s="1">
        <v>10000</v>
      </c>
      <c r="P1801" s="1">
        <v>10000</v>
      </c>
      <c r="Q1801" s="12"/>
      <c r="R1801" s="29">
        <f t="shared" si="87"/>
        <v>0</v>
      </c>
      <c r="S1801" t="str">
        <f t="shared" si="88"/>
        <v>OK</v>
      </c>
      <c r="T1801" s="10">
        <f>IFERROR(VLOOKUP(A1801,[1]!Tabla1[[#All],[Material]:[venta nueva]],38,FALSE),0)</f>
        <v>0</v>
      </c>
    </row>
    <row r="1802" spans="1:20" hidden="1" x14ac:dyDescent="0.35">
      <c r="A1802">
        <f t="shared" si="86"/>
        <v>1020664</v>
      </c>
      <c r="B1802" s="6" t="s">
        <v>1098</v>
      </c>
      <c r="C1802" s="7" t="s">
        <v>553</v>
      </c>
      <c r="D1802" s="7" t="s">
        <v>1095</v>
      </c>
      <c r="E1802" s="7" t="s">
        <v>49</v>
      </c>
      <c r="F1802" s="7" t="s">
        <v>50</v>
      </c>
      <c r="G1802" s="7" t="s">
        <v>1076</v>
      </c>
      <c r="H1802" s="7" t="s">
        <v>1004</v>
      </c>
      <c r="I1802" s="6" t="s">
        <v>16</v>
      </c>
      <c r="J1802" s="1">
        <v>-1488</v>
      </c>
      <c r="K1802" s="1">
        <v>4487</v>
      </c>
      <c r="L1802" s="1">
        <v>3000</v>
      </c>
      <c r="M1802" s="1">
        <v>-1488</v>
      </c>
      <c r="N1802" s="1">
        <v>4487</v>
      </c>
      <c r="O1802" s="1">
        <v>3000</v>
      </c>
      <c r="P1802" s="1">
        <v>3000</v>
      </c>
      <c r="Q1802" s="12"/>
      <c r="R1802" s="29">
        <f t="shared" si="87"/>
        <v>0</v>
      </c>
      <c r="S1802" t="str">
        <f t="shared" si="88"/>
        <v>OK</v>
      </c>
      <c r="T1802" s="10">
        <f>IFERROR(VLOOKUP(A1802,[1]!Tabla1[[#All],[Material]:[venta nueva]],38,FALSE),0)</f>
        <v>0</v>
      </c>
    </row>
    <row r="1803" spans="1:20" hidden="1" x14ac:dyDescent="0.35">
      <c r="A1803">
        <f t="shared" si="86"/>
        <v>1020665</v>
      </c>
      <c r="B1803" s="6" t="s">
        <v>1098</v>
      </c>
      <c r="C1803" s="7" t="s">
        <v>553</v>
      </c>
      <c r="D1803" s="7" t="s">
        <v>1095</v>
      </c>
      <c r="E1803" s="7" t="s">
        <v>51</v>
      </c>
      <c r="F1803" s="7" t="s">
        <v>52</v>
      </c>
      <c r="G1803" s="7" t="s">
        <v>1076</v>
      </c>
      <c r="H1803" s="7" t="s">
        <v>1004</v>
      </c>
      <c r="I1803" s="6" t="s">
        <v>16</v>
      </c>
      <c r="J1803" s="1">
        <v>-969</v>
      </c>
      <c r="K1803" s="1">
        <v>7000</v>
      </c>
      <c r="L1803" s="1">
        <v>7000</v>
      </c>
      <c r="M1803" s="1">
        <v>-969</v>
      </c>
      <c r="N1803" s="1">
        <v>7000</v>
      </c>
      <c r="O1803" s="1">
        <v>7000</v>
      </c>
      <c r="P1803" s="1">
        <v>7000</v>
      </c>
      <c r="Q1803" s="12"/>
      <c r="R1803" s="29">
        <f t="shared" si="87"/>
        <v>0</v>
      </c>
      <c r="S1803" t="str">
        <f t="shared" si="88"/>
        <v>OK</v>
      </c>
      <c r="T1803" s="10">
        <f>IFERROR(VLOOKUP(A1803,[1]!Tabla1[[#All],[Material]:[venta nueva]],38,FALSE),0)</f>
        <v>0</v>
      </c>
    </row>
    <row r="1804" spans="1:20" hidden="1" x14ac:dyDescent="0.35">
      <c r="A1804">
        <f t="shared" si="86"/>
        <v>1020678</v>
      </c>
      <c r="B1804" s="6" t="s">
        <v>1098</v>
      </c>
      <c r="C1804" s="7" t="s">
        <v>553</v>
      </c>
      <c r="D1804" s="7" t="s">
        <v>1095</v>
      </c>
      <c r="E1804" s="7" t="s">
        <v>53</v>
      </c>
      <c r="F1804" s="7" t="s">
        <v>54</v>
      </c>
      <c r="G1804" s="7" t="s">
        <v>1075</v>
      </c>
      <c r="H1804" s="7" t="s">
        <v>1002</v>
      </c>
      <c r="I1804" s="6" t="s">
        <v>16</v>
      </c>
      <c r="J1804" s="1">
        <v>253</v>
      </c>
      <c r="K1804" s="1">
        <v>0</v>
      </c>
      <c r="L1804" s="1">
        <v>0</v>
      </c>
      <c r="M1804" s="1">
        <v>253</v>
      </c>
      <c r="N1804" s="1">
        <v>0</v>
      </c>
      <c r="O1804" s="1">
        <v>0</v>
      </c>
      <c r="P1804" s="1"/>
      <c r="Q1804" s="12"/>
      <c r="R1804" s="29">
        <f t="shared" si="87"/>
        <v>0</v>
      </c>
      <c r="S1804" t="str">
        <f t="shared" si="88"/>
        <v>OK</v>
      </c>
      <c r="T1804" s="10">
        <f>IFERROR(VLOOKUP(A1804,[1]!Tabla1[[#All],[Material]:[venta nueva]],38,FALSE),0)</f>
        <v>0</v>
      </c>
    </row>
    <row r="1805" spans="1:20" hidden="1" x14ac:dyDescent="0.35">
      <c r="A1805">
        <f t="shared" si="86"/>
        <v>1020681</v>
      </c>
      <c r="B1805" s="6" t="s">
        <v>1098</v>
      </c>
      <c r="C1805" s="7" t="s">
        <v>553</v>
      </c>
      <c r="D1805" s="7" t="s">
        <v>1095</v>
      </c>
      <c r="E1805" s="7" t="s">
        <v>55</v>
      </c>
      <c r="F1805" s="7" t="s">
        <v>56</v>
      </c>
      <c r="G1805" s="7" t="s">
        <v>1075</v>
      </c>
      <c r="H1805" s="7" t="s">
        <v>1003</v>
      </c>
      <c r="I1805" s="6" t="s">
        <v>16</v>
      </c>
      <c r="J1805" s="1">
        <v>-6727</v>
      </c>
      <c r="K1805" s="1">
        <v>16769</v>
      </c>
      <c r="L1805" s="1">
        <v>15000</v>
      </c>
      <c r="M1805" s="1">
        <v>-6727</v>
      </c>
      <c r="N1805" s="1">
        <v>16769</v>
      </c>
      <c r="O1805" s="1">
        <v>15000</v>
      </c>
      <c r="P1805" s="1">
        <v>20000</v>
      </c>
      <c r="Q1805" s="12"/>
      <c r="R1805" s="29">
        <f t="shared" si="87"/>
        <v>-5000</v>
      </c>
      <c r="S1805" t="str">
        <f t="shared" si="88"/>
        <v>Pendiente de ingreso</v>
      </c>
      <c r="T1805" s="10">
        <f>IFERROR(VLOOKUP(A1805,[1]!Tabla1[[#All],[Material]:[venta nueva]],38,FALSE),0)</f>
        <v>0</v>
      </c>
    </row>
    <row r="1806" spans="1:20" hidden="1" x14ac:dyDescent="0.35">
      <c r="A1806">
        <f t="shared" si="86"/>
        <v>1020704</v>
      </c>
      <c r="B1806" s="6" t="s">
        <v>1098</v>
      </c>
      <c r="C1806" s="7" t="s">
        <v>553</v>
      </c>
      <c r="D1806" s="7" t="s">
        <v>1095</v>
      </c>
      <c r="E1806" s="7" t="s">
        <v>57</v>
      </c>
      <c r="F1806" s="7" t="s">
        <v>58</v>
      </c>
      <c r="G1806" s="7" t="s">
        <v>985</v>
      </c>
      <c r="H1806" s="7" t="s">
        <v>1012</v>
      </c>
      <c r="I1806" s="6" t="s">
        <v>16</v>
      </c>
      <c r="J1806" s="1">
        <v>32</v>
      </c>
      <c r="K1806" s="1">
        <v>468</v>
      </c>
      <c r="L1806" s="1">
        <v>500</v>
      </c>
      <c r="M1806" s="1">
        <v>32</v>
      </c>
      <c r="N1806" s="1">
        <v>468</v>
      </c>
      <c r="O1806" s="1">
        <v>500</v>
      </c>
      <c r="P1806" s="1">
        <v>500</v>
      </c>
      <c r="Q1806" s="12"/>
      <c r="R1806" s="29">
        <f t="shared" si="87"/>
        <v>0</v>
      </c>
      <c r="S1806" t="str">
        <f t="shared" si="88"/>
        <v>OK</v>
      </c>
      <c r="T1806" s="10">
        <f>IFERROR(VLOOKUP(A1806,[1]!Tabla1[[#All],[Material]:[venta nueva]],38,FALSE),0)</f>
        <v>0</v>
      </c>
    </row>
    <row r="1807" spans="1:20" hidden="1" x14ac:dyDescent="0.35">
      <c r="A1807">
        <f t="shared" si="86"/>
        <v>1020715</v>
      </c>
      <c r="B1807" s="6" t="s">
        <v>1098</v>
      </c>
      <c r="C1807" s="7" t="s">
        <v>553</v>
      </c>
      <c r="D1807" s="7" t="s">
        <v>1095</v>
      </c>
      <c r="E1807" s="7" t="s">
        <v>59</v>
      </c>
      <c r="F1807" s="7" t="s">
        <v>60</v>
      </c>
      <c r="G1807" s="7" t="s">
        <v>1082</v>
      </c>
      <c r="H1807" s="7" t="s">
        <v>1014</v>
      </c>
      <c r="I1807" s="6" t="s">
        <v>16</v>
      </c>
      <c r="J1807" s="1">
        <v>1296</v>
      </c>
      <c r="K1807" s="1">
        <v>704</v>
      </c>
      <c r="L1807" s="1">
        <v>2000</v>
      </c>
      <c r="M1807" s="1">
        <v>1296</v>
      </c>
      <c r="N1807" s="1">
        <v>704</v>
      </c>
      <c r="O1807" s="1">
        <v>2000</v>
      </c>
      <c r="P1807" s="1">
        <v>2000</v>
      </c>
      <c r="Q1807" s="12"/>
      <c r="R1807" s="29">
        <f t="shared" si="87"/>
        <v>0</v>
      </c>
      <c r="S1807" t="str">
        <f t="shared" si="88"/>
        <v>OK</v>
      </c>
      <c r="T1807" s="10">
        <f>IFERROR(VLOOKUP(A1807,[1]!Tabla1[[#All],[Material]:[venta nueva]],38,FALSE),0)</f>
        <v>0</v>
      </c>
    </row>
    <row r="1808" spans="1:20" hidden="1" x14ac:dyDescent="0.35">
      <c r="A1808">
        <f t="shared" si="86"/>
        <v>1020731</v>
      </c>
      <c r="B1808" s="6" t="s">
        <v>1098</v>
      </c>
      <c r="C1808" s="7" t="s">
        <v>553</v>
      </c>
      <c r="D1808" s="7" t="s">
        <v>1095</v>
      </c>
      <c r="E1808" s="7" t="s">
        <v>61</v>
      </c>
      <c r="F1808" s="7" t="s">
        <v>62</v>
      </c>
      <c r="G1808" s="7" t="s">
        <v>1082</v>
      </c>
      <c r="H1808" s="7" t="s">
        <v>1013</v>
      </c>
      <c r="I1808" s="6" t="s">
        <v>16</v>
      </c>
      <c r="J1808" s="1">
        <v>-1447</v>
      </c>
      <c r="K1808" s="1">
        <v>10465</v>
      </c>
      <c r="L1808" s="1">
        <v>10000</v>
      </c>
      <c r="M1808" s="1">
        <v>-1447</v>
      </c>
      <c r="N1808" s="1">
        <v>10465</v>
      </c>
      <c r="O1808" s="1">
        <v>10000</v>
      </c>
      <c r="P1808" s="1">
        <v>10000</v>
      </c>
      <c r="Q1808" s="12"/>
      <c r="R1808" s="29">
        <f t="shared" si="87"/>
        <v>0</v>
      </c>
      <c r="S1808" t="str">
        <f t="shared" si="88"/>
        <v>OK</v>
      </c>
      <c r="T1808" s="10">
        <f>IFERROR(VLOOKUP(A1808,[1]!Tabla1[[#All],[Material]:[venta nueva]],38,FALSE),0)</f>
        <v>0</v>
      </c>
    </row>
    <row r="1809" spans="1:20" hidden="1" x14ac:dyDescent="0.35">
      <c r="A1809">
        <f t="shared" si="86"/>
        <v>1020758</v>
      </c>
      <c r="B1809" s="6" t="s">
        <v>1098</v>
      </c>
      <c r="C1809" s="7" t="s">
        <v>553</v>
      </c>
      <c r="D1809" s="7" t="s">
        <v>1095</v>
      </c>
      <c r="E1809" s="7" t="s">
        <v>63</v>
      </c>
      <c r="F1809" s="7" t="s">
        <v>64</v>
      </c>
      <c r="G1809" s="7" t="s">
        <v>1075</v>
      </c>
      <c r="H1809" s="7" t="s">
        <v>1011</v>
      </c>
      <c r="I1809" s="6" t="s">
        <v>16</v>
      </c>
      <c r="J1809" s="1">
        <v>334</v>
      </c>
      <c r="K1809" s="1">
        <v>5666</v>
      </c>
      <c r="L1809" s="1">
        <v>6000</v>
      </c>
      <c r="M1809" s="1">
        <v>334</v>
      </c>
      <c r="N1809" s="1">
        <v>5666</v>
      </c>
      <c r="O1809" s="1">
        <v>6000</v>
      </c>
      <c r="P1809" s="1">
        <v>6000</v>
      </c>
      <c r="Q1809" s="12"/>
      <c r="R1809" s="29">
        <f t="shared" si="87"/>
        <v>0</v>
      </c>
      <c r="S1809" t="str">
        <f t="shared" si="88"/>
        <v>OK</v>
      </c>
      <c r="T1809" s="10">
        <f>IFERROR(VLOOKUP(A1809,[1]!Tabla1[[#All],[Material]:[venta nueva]],38,FALSE),0)</f>
        <v>0</v>
      </c>
    </row>
    <row r="1810" spans="1:20" hidden="1" x14ac:dyDescent="0.35">
      <c r="A1810">
        <f t="shared" si="86"/>
        <v>1020774</v>
      </c>
      <c r="B1810" s="6" t="s">
        <v>1098</v>
      </c>
      <c r="C1810" s="7" t="s">
        <v>553</v>
      </c>
      <c r="D1810" s="7" t="s">
        <v>1095</v>
      </c>
      <c r="E1810" s="7" t="s">
        <v>65</v>
      </c>
      <c r="F1810" s="7" t="s">
        <v>66</v>
      </c>
      <c r="G1810" s="7" t="s">
        <v>1083</v>
      </c>
      <c r="H1810" s="7" t="s">
        <v>1015</v>
      </c>
      <c r="I1810" s="6" t="s">
        <v>16</v>
      </c>
      <c r="J1810" s="1">
        <v>-5730</v>
      </c>
      <c r="K1810" s="1">
        <v>17730</v>
      </c>
      <c r="L1810" s="1">
        <v>12000</v>
      </c>
      <c r="M1810" s="1">
        <v>-5730</v>
      </c>
      <c r="N1810" s="1">
        <v>17730</v>
      </c>
      <c r="O1810" s="1">
        <v>12000</v>
      </c>
      <c r="P1810" s="1">
        <v>12000</v>
      </c>
      <c r="Q1810" s="12"/>
      <c r="R1810" s="29">
        <f t="shared" si="87"/>
        <v>0</v>
      </c>
      <c r="S1810" t="str">
        <f t="shared" si="88"/>
        <v>OK</v>
      </c>
      <c r="T1810" s="10">
        <f>IFERROR(VLOOKUP(A1810,[1]!Tabla1[[#All],[Material]:[venta nueva]],38,FALSE),0)</f>
        <v>0</v>
      </c>
    </row>
    <row r="1811" spans="1:20" hidden="1" x14ac:dyDescent="0.35">
      <c r="A1811">
        <f t="shared" si="86"/>
        <v>1020802</v>
      </c>
      <c r="B1811" s="6" t="s">
        <v>1098</v>
      </c>
      <c r="C1811" s="7" t="s">
        <v>553</v>
      </c>
      <c r="D1811" s="7" t="s">
        <v>1095</v>
      </c>
      <c r="E1811" s="7" t="s">
        <v>67</v>
      </c>
      <c r="F1811" s="7" t="s">
        <v>68</v>
      </c>
      <c r="G1811" s="7" t="s">
        <v>1082</v>
      </c>
      <c r="H1811" s="7" t="s">
        <v>1013</v>
      </c>
      <c r="I1811" s="6" t="s">
        <v>16</v>
      </c>
      <c r="J1811" s="1">
        <v>-31198</v>
      </c>
      <c r="K1811" s="1">
        <v>103698</v>
      </c>
      <c r="L1811" s="1">
        <v>72500</v>
      </c>
      <c r="M1811" s="1">
        <v>-31198</v>
      </c>
      <c r="N1811" s="1">
        <v>103698</v>
      </c>
      <c r="O1811" s="1">
        <v>72500</v>
      </c>
      <c r="P1811" s="1">
        <v>72500</v>
      </c>
      <c r="Q1811" s="12"/>
      <c r="R1811" s="29">
        <f t="shared" si="87"/>
        <v>0</v>
      </c>
      <c r="S1811" t="str">
        <f t="shared" si="88"/>
        <v>OK</v>
      </c>
      <c r="T1811" s="10">
        <f>IFERROR(VLOOKUP(A1811,[1]!Tabla1[[#All],[Material]:[venta nueva]],38,FALSE),0)</f>
        <v>0</v>
      </c>
    </row>
    <row r="1812" spans="1:20" hidden="1" x14ac:dyDescent="0.35">
      <c r="A1812">
        <f t="shared" si="86"/>
        <v>1020810</v>
      </c>
      <c r="B1812" s="6" t="s">
        <v>1098</v>
      </c>
      <c r="C1812" s="7" t="s">
        <v>553</v>
      </c>
      <c r="D1812" s="7" t="s">
        <v>1095</v>
      </c>
      <c r="E1812" s="7" t="s">
        <v>69</v>
      </c>
      <c r="F1812" s="7" t="s">
        <v>70</v>
      </c>
      <c r="G1812" s="7" t="s">
        <v>1069</v>
      </c>
      <c r="H1812" s="7" t="s">
        <v>1016</v>
      </c>
      <c r="I1812" s="6" t="s">
        <v>16</v>
      </c>
      <c r="J1812" s="1">
        <v>-6336</v>
      </c>
      <c r="K1812" s="1">
        <v>4200</v>
      </c>
      <c r="L1812" s="1">
        <v>4000</v>
      </c>
      <c r="M1812" s="1">
        <v>-6336</v>
      </c>
      <c r="N1812" s="1">
        <v>4200</v>
      </c>
      <c r="O1812" s="1">
        <v>4000</v>
      </c>
      <c r="P1812" s="1">
        <v>4000</v>
      </c>
      <c r="Q1812" s="12"/>
      <c r="R1812" s="29">
        <f t="shared" si="87"/>
        <v>0</v>
      </c>
      <c r="S1812" t="str">
        <f t="shared" si="88"/>
        <v>OK</v>
      </c>
      <c r="T1812" s="10">
        <f>IFERROR(VLOOKUP(A1812,[1]!Tabla1[[#All],[Material]:[venta nueva]],38,FALSE),0)</f>
        <v>0</v>
      </c>
    </row>
    <row r="1813" spans="1:20" hidden="1" x14ac:dyDescent="0.35">
      <c r="A1813">
        <f t="shared" si="86"/>
        <v>1020848</v>
      </c>
      <c r="B1813" s="6" t="s">
        <v>1098</v>
      </c>
      <c r="C1813" s="7" t="s">
        <v>553</v>
      </c>
      <c r="D1813" s="7" t="s">
        <v>1095</v>
      </c>
      <c r="E1813" s="7" t="s">
        <v>75</v>
      </c>
      <c r="F1813" s="7" t="s">
        <v>76</v>
      </c>
      <c r="G1813" s="7" t="s">
        <v>1075</v>
      </c>
      <c r="H1813" s="7" t="s">
        <v>1002</v>
      </c>
      <c r="I1813" s="6" t="s">
        <v>11</v>
      </c>
      <c r="J1813" s="1">
        <v>-46472</v>
      </c>
      <c r="K1813" s="1">
        <v>393406</v>
      </c>
      <c r="L1813" s="1">
        <v>384000</v>
      </c>
      <c r="M1813" s="1">
        <v>-46472</v>
      </c>
      <c r="N1813" s="1">
        <v>393406</v>
      </c>
      <c r="O1813" s="1">
        <v>384000</v>
      </c>
      <c r="P1813" s="1">
        <v>432000</v>
      </c>
      <c r="Q1813" s="12"/>
      <c r="R1813" s="29">
        <f t="shared" si="87"/>
        <v>-48000</v>
      </c>
      <c r="S1813" t="str">
        <f t="shared" si="88"/>
        <v>Pendiente de ingreso</v>
      </c>
      <c r="T1813" s="10">
        <f>IFERROR(VLOOKUP(A1813,[1]!Tabla1[[#All],[Material]:[venta nueva]],38,FALSE),0)</f>
        <v>0</v>
      </c>
    </row>
    <row r="1814" spans="1:20" hidden="1" x14ac:dyDescent="0.35">
      <c r="A1814">
        <f t="shared" si="86"/>
        <v>1020860</v>
      </c>
      <c r="B1814" s="6" t="s">
        <v>1098</v>
      </c>
      <c r="C1814" s="7" t="s">
        <v>553</v>
      </c>
      <c r="D1814" s="7" t="s">
        <v>1095</v>
      </c>
      <c r="E1814" s="7" t="s">
        <v>79</v>
      </c>
      <c r="F1814" s="7" t="s">
        <v>80</v>
      </c>
      <c r="G1814" s="7" t="s">
        <v>1075</v>
      </c>
      <c r="H1814" s="7" t="s">
        <v>1011</v>
      </c>
      <c r="I1814" s="6" t="s">
        <v>12</v>
      </c>
      <c r="J1814" s="1">
        <v>-20172</v>
      </c>
      <c r="K1814" s="1">
        <v>110000</v>
      </c>
      <c r="L1814" s="1">
        <v>89828</v>
      </c>
      <c r="M1814" s="1">
        <v>-20172</v>
      </c>
      <c r="N1814" s="1">
        <v>152649</v>
      </c>
      <c r="O1814" s="1">
        <v>132000</v>
      </c>
      <c r="P1814" s="1">
        <v>132000</v>
      </c>
      <c r="Q1814" s="12"/>
      <c r="R1814" s="29">
        <f t="shared" si="87"/>
        <v>0</v>
      </c>
      <c r="S1814" t="str">
        <f t="shared" si="88"/>
        <v>OK</v>
      </c>
      <c r="T1814" s="10">
        <f>IFERROR(VLOOKUP(A1814,[1]!Tabla1[[#All],[Material]:[venta nueva]],38,FALSE),0)</f>
        <v>0</v>
      </c>
    </row>
    <row r="1815" spans="1:20" hidden="1" x14ac:dyDescent="0.35">
      <c r="A1815">
        <f t="shared" si="86"/>
        <v>1020861</v>
      </c>
      <c r="B1815" s="6" t="s">
        <v>1098</v>
      </c>
      <c r="C1815" s="7" t="s">
        <v>553</v>
      </c>
      <c r="D1815" s="7" t="s">
        <v>1095</v>
      </c>
      <c r="E1815" s="7" t="s">
        <v>81</v>
      </c>
      <c r="F1815" s="7" t="s">
        <v>82</v>
      </c>
      <c r="G1815" s="7" t="s">
        <v>1075</v>
      </c>
      <c r="H1815" s="7" t="s">
        <v>1011</v>
      </c>
      <c r="I1815" s="6" t="s">
        <v>12</v>
      </c>
      <c r="J1815" s="1">
        <v>6717</v>
      </c>
      <c r="K1815" s="1">
        <v>59283</v>
      </c>
      <c r="L1815" s="1">
        <v>66000</v>
      </c>
      <c r="M1815" s="1">
        <v>6717</v>
      </c>
      <c r="N1815" s="1">
        <v>125283</v>
      </c>
      <c r="O1815" s="1">
        <v>132000</v>
      </c>
      <c r="P1815" s="1">
        <v>132000</v>
      </c>
      <c r="Q1815" s="12"/>
      <c r="R1815" s="29">
        <f t="shared" si="87"/>
        <v>0</v>
      </c>
      <c r="S1815" t="str">
        <f t="shared" si="88"/>
        <v>OK</v>
      </c>
      <c r="T1815" s="10">
        <f>IFERROR(VLOOKUP(A1815,[1]!Tabla1[[#All],[Material]:[venta nueva]],38,FALSE),0)</f>
        <v>0</v>
      </c>
    </row>
    <row r="1816" spans="1:20" hidden="1" x14ac:dyDescent="0.35">
      <c r="A1816">
        <f t="shared" si="86"/>
        <v>1020869</v>
      </c>
      <c r="B1816" s="6" t="s">
        <v>1098</v>
      </c>
      <c r="C1816" s="7" t="s">
        <v>553</v>
      </c>
      <c r="D1816" s="7" t="s">
        <v>1095</v>
      </c>
      <c r="E1816" s="7" t="s">
        <v>491</v>
      </c>
      <c r="F1816" s="7" t="s">
        <v>492</v>
      </c>
      <c r="G1816" s="7" t="s">
        <v>1085</v>
      </c>
      <c r="H1816" s="7" t="s">
        <v>1019</v>
      </c>
      <c r="I1816" s="6" t="s">
        <v>11</v>
      </c>
      <c r="J1816" s="1">
        <v>-21625</v>
      </c>
      <c r="K1816" s="1">
        <v>24000</v>
      </c>
      <c r="L1816" s="1">
        <v>24000</v>
      </c>
      <c r="M1816" s="1">
        <v>-21625</v>
      </c>
      <c r="N1816" s="1">
        <v>24000</v>
      </c>
      <c r="O1816" s="1">
        <v>24000</v>
      </c>
      <c r="P1816" s="1"/>
      <c r="Q1816" s="12"/>
      <c r="R1816" s="29">
        <f t="shared" si="87"/>
        <v>24000</v>
      </c>
      <c r="S1816" t="str">
        <f t="shared" si="88"/>
        <v>Sobre ingreso</v>
      </c>
      <c r="T1816" s="10">
        <f>IFERROR(VLOOKUP(A1816,[1]!Tabla1[[#All],[Material]:[venta nueva]],38,FALSE),0)</f>
        <v>0</v>
      </c>
    </row>
    <row r="1817" spans="1:20" hidden="1" x14ac:dyDescent="0.35">
      <c r="A1817">
        <f t="shared" si="86"/>
        <v>1020886</v>
      </c>
      <c r="B1817" s="6" t="s">
        <v>1098</v>
      </c>
      <c r="C1817" s="7" t="s">
        <v>553</v>
      </c>
      <c r="D1817" s="7" t="s">
        <v>1095</v>
      </c>
      <c r="E1817" s="7" t="s">
        <v>83</v>
      </c>
      <c r="F1817" s="7" t="s">
        <v>84</v>
      </c>
      <c r="G1817" s="7" t="s">
        <v>1082</v>
      </c>
      <c r="H1817" s="7" t="s">
        <v>1013</v>
      </c>
      <c r="I1817" s="6" t="s">
        <v>11</v>
      </c>
      <c r="J1817" s="1">
        <v>3170</v>
      </c>
      <c r="K1817" s="1">
        <v>0</v>
      </c>
      <c r="L1817" s="1">
        <v>0</v>
      </c>
      <c r="M1817" s="1">
        <v>3170</v>
      </c>
      <c r="N1817" s="1">
        <v>0</v>
      </c>
      <c r="O1817" s="1">
        <v>0</v>
      </c>
      <c r="P1817" s="1"/>
      <c r="Q1817" s="12"/>
      <c r="R1817" s="29">
        <f t="shared" si="87"/>
        <v>0</v>
      </c>
      <c r="S1817" t="str">
        <f t="shared" si="88"/>
        <v>OK</v>
      </c>
      <c r="T1817" s="10">
        <f>IFERROR(VLOOKUP(A1817,[1]!Tabla1[[#All],[Material]:[venta nueva]],38,FALSE),0)</f>
        <v>0</v>
      </c>
    </row>
    <row r="1818" spans="1:20" hidden="1" x14ac:dyDescent="0.35">
      <c r="A1818">
        <f t="shared" si="86"/>
        <v>1020904</v>
      </c>
      <c r="B1818" s="6" t="s">
        <v>1098</v>
      </c>
      <c r="C1818" s="7" t="s">
        <v>553</v>
      </c>
      <c r="D1818" s="7" t="s">
        <v>1095</v>
      </c>
      <c r="E1818" s="7" t="s">
        <v>85</v>
      </c>
      <c r="F1818" s="7" t="s">
        <v>86</v>
      </c>
      <c r="G1818" s="7" t="s">
        <v>1082</v>
      </c>
      <c r="H1818" s="7" t="s">
        <v>1014</v>
      </c>
      <c r="I1818" s="6" t="s">
        <v>12</v>
      </c>
      <c r="J1818" s="1">
        <v>-130410</v>
      </c>
      <c r="K1818" s="1">
        <v>0</v>
      </c>
      <c r="L1818" s="1">
        <v>0</v>
      </c>
      <c r="M1818" s="1">
        <v>-130410</v>
      </c>
      <c r="N1818" s="1">
        <v>0</v>
      </c>
      <c r="O1818" s="1">
        <v>0</v>
      </c>
      <c r="P1818" s="1"/>
      <c r="Q1818" s="12"/>
      <c r="R1818" s="29">
        <f t="shared" si="87"/>
        <v>0</v>
      </c>
      <c r="S1818" t="str">
        <f t="shared" si="88"/>
        <v>OK</v>
      </c>
      <c r="T1818" s="10">
        <f>IFERROR(VLOOKUP(A1818,[1]!Tabla1[[#All],[Material]:[venta nueva]],38,FALSE),0)</f>
        <v>0</v>
      </c>
    </row>
    <row r="1819" spans="1:20" hidden="1" x14ac:dyDescent="0.35">
      <c r="A1819">
        <f t="shared" si="86"/>
        <v>1020905</v>
      </c>
      <c r="B1819" s="6" t="s">
        <v>1098</v>
      </c>
      <c r="C1819" s="7" t="s">
        <v>553</v>
      </c>
      <c r="D1819" s="7" t="s">
        <v>1095</v>
      </c>
      <c r="E1819" s="7" t="s">
        <v>87</v>
      </c>
      <c r="F1819" s="7" t="s">
        <v>88</v>
      </c>
      <c r="G1819" s="7" t="s">
        <v>1082</v>
      </c>
      <c r="H1819" s="7" t="s">
        <v>1014</v>
      </c>
      <c r="I1819" s="6" t="s">
        <v>12</v>
      </c>
      <c r="J1819" s="1">
        <v>-132140</v>
      </c>
      <c r="K1819" s="1">
        <v>0</v>
      </c>
      <c r="L1819" s="1">
        <v>0</v>
      </c>
      <c r="M1819" s="1">
        <v>-132140</v>
      </c>
      <c r="N1819" s="1">
        <v>0</v>
      </c>
      <c r="O1819" s="1">
        <v>0</v>
      </c>
      <c r="P1819" s="1"/>
      <c r="Q1819" s="12"/>
      <c r="R1819" s="29">
        <f t="shared" si="87"/>
        <v>0</v>
      </c>
      <c r="S1819" t="str">
        <f t="shared" si="88"/>
        <v>OK</v>
      </c>
      <c r="T1819" s="10">
        <f>IFERROR(VLOOKUP(A1819,[1]!Tabla1[[#All],[Material]:[venta nueva]],38,FALSE),0)</f>
        <v>0</v>
      </c>
    </row>
    <row r="1820" spans="1:20" hidden="1" x14ac:dyDescent="0.35">
      <c r="A1820">
        <f t="shared" si="86"/>
        <v>1020914</v>
      </c>
      <c r="B1820" s="6" t="s">
        <v>1098</v>
      </c>
      <c r="C1820" s="7" t="s">
        <v>553</v>
      </c>
      <c r="D1820" s="7" t="s">
        <v>1095</v>
      </c>
      <c r="E1820" s="7" t="s">
        <v>89</v>
      </c>
      <c r="F1820" s="7" t="s">
        <v>90</v>
      </c>
      <c r="G1820" s="7" t="s">
        <v>1082</v>
      </c>
      <c r="H1820" s="7" t="s">
        <v>1014</v>
      </c>
      <c r="I1820" s="6" t="s">
        <v>16</v>
      </c>
      <c r="J1820" s="1">
        <v>265</v>
      </c>
      <c r="K1820" s="1">
        <v>6735</v>
      </c>
      <c r="L1820" s="1">
        <v>7000</v>
      </c>
      <c r="M1820" s="1">
        <v>265</v>
      </c>
      <c r="N1820" s="1">
        <v>6735</v>
      </c>
      <c r="O1820" s="1">
        <v>7000</v>
      </c>
      <c r="P1820" s="1">
        <v>7000</v>
      </c>
      <c r="Q1820" s="12"/>
      <c r="R1820" s="29">
        <f t="shared" si="87"/>
        <v>0</v>
      </c>
      <c r="S1820" t="str">
        <f t="shared" si="88"/>
        <v>OK</v>
      </c>
      <c r="T1820" s="10">
        <f>IFERROR(VLOOKUP(A1820,[1]!Tabla1[[#All],[Material]:[venta nueva]],38,FALSE),0)</f>
        <v>0</v>
      </c>
    </row>
    <row r="1821" spans="1:20" hidden="1" x14ac:dyDescent="0.35">
      <c r="A1821">
        <f t="shared" si="86"/>
        <v>1020915</v>
      </c>
      <c r="B1821" s="6" t="s">
        <v>1098</v>
      </c>
      <c r="C1821" s="7" t="s">
        <v>553</v>
      </c>
      <c r="D1821" s="7" t="s">
        <v>1095</v>
      </c>
      <c r="E1821" s="7" t="s">
        <v>91</v>
      </c>
      <c r="F1821" s="7" t="s">
        <v>92</v>
      </c>
      <c r="G1821" s="7" t="s">
        <v>1076</v>
      </c>
      <c r="H1821" s="7" t="s">
        <v>1020</v>
      </c>
      <c r="I1821" s="6" t="s">
        <v>11</v>
      </c>
      <c r="J1821" s="1">
        <v>-1627</v>
      </c>
      <c r="K1821" s="1">
        <v>0</v>
      </c>
      <c r="L1821" s="1">
        <v>0</v>
      </c>
      <c r="M1821" s="1">
        <v>-1627</v>
      </c>
      <c r="N1821" s="1">
        <v>0</v>
      </c>
      <c r="O1821" s="1">
        <v>0</v>
      </c>
      <c r="P1821" s="1">
        <v>530</v>
      </c>
      <c r="Q1821" s="12"/>
      <c r="R1821" s="29">
        <f t="shared" si="87"/>
        <v>-530</v>
      </c>
      <c r="S1821" t="str">
        <f t="shared" si="88"/>
        <v>Pendiente de ingreso</v>
      </c>
      <c r="T1821" s="10">
        <f>IFERROR(VLOOKUP(A1821,[1]!Tabla1[[#All],[Material]:[venta nueva]],38,FALSE),0)</f>
        <v>0</v>
      </c>
    </row>
    <row r="1822" spans="1:20" hidden="1" x14ac:dyDescent="0.35">
      <c r="A1822">
        <f t="shared" si="86"/>
        <v>1020925</v>
      </c>
      <c r="B1822" s="6" t="s">
        <v>1098</v>
      </c>
      <c r="C1822" s="7" t="s">
        <v>553</v>
      </c>
      <c r="D1822" s="7" t="s">
        <v>1095</v>
      </c>
      <c r="E1822" s="7" t="s">
        <v>93</v>
      </c>
      <c r="F1822" s="7" t="s">
        <v>94</v>
      </c>
      <c r="G1822" s="7" t="s">
        <v>1078</v>
      </c>
      <c r="H1822" s="7" t="s">
        <v>1021</v>
      </c>
      <c r="I1822" s="6" t="s">
        <v>11</v>
      </c>
      <c r="J1822" s="1">
        <v>25152</v>
      </c>
      <c r="K1822" s="1">
        <v>96000</v>
      </c>
      <c r="L1822" s="1">
        <v>120000</v>
      </c>
      <c r="M1822" s="1">
        <v>25152</v>
      </c>
      <c r="N1822" s="1">
        <v>72000</v>
      </c>
      <c r="O1822" s="1">
        <v>96000</v>
      </c>
      <c r="P1822" s="1">
        <v>72000</v>
      </c>
      <c r="Q1822" s="12"/>
      <c r="R1822" s="29">
        <f t="shared" si="87"/>
        <v>24000</v>
      </c>
      <c r="S1822" t="str">
        <f t="shared" si="88"/>
        <v>Sobre ingreso</v>
      </c>
      <c r="T1822" s="10">
        <f>IFERROR(VLOOKUP(A1822,[1]!Tabla1[[#All],[Material]:[venta nueva]],38,FALSE),0)</f>
        <v>0</v>
      </c>
    </row>
    <row r="1823" spans="1:20" hidden="1" x14ac:dyDescent="0.35">
      <c r="A1823">
        <f t="shared" si="86"/>
        <v>1020944</v>
      </c>
      <c r="B1823" s="6" t="s">
        <v>1098</v>
      </c>
      <c r="C1823" s="7" t="s">
        <v>553</v>
      </c>
      <c r="D1823" s="7" t="s">
        <v>1095</v>
      </c>
      <c r="E1823" s="7" t="s">
        <v>95</v>
      </c>
      <c r="F1823" s="7" t="s">
        <v>96</v>
      </c>
      <c r="G1823" s="7" t="s">
        <v>1076</v>
      </c>
      <c r="H1823" s="7" t="s">
        <v>1022</v>
      </c>
      <c r="I1823" s="6" t="s">
        <v>11</v>
      </c>
      <c r="J1823" s="1">
        <v>-24782</v>
      </c>
      <c r="K1823" s="1">
        <v>744000</v>
      </c>
      <c r="L1823" s="1">
        <v>744000</v>
      </c>
      <c r="M1823" s="1">
        <v>-24782</v>
      </c>
      <c r="N1823" s="1">
        <v>447800</v>
      </c>
      <c r="O1823" s="1">
        <v>504000</v>
      </c>
      <c r="P1823" s="1">
        <v>544590</v>
      </c>
      <c r="Q1823" s="12"/>
      <c r="R1823" s="29">
        <f t="shared" si="87"/>
        <v>-40590</v>
      </c>
      <c r="S1823" t="str">
        <f t="shared" si="88"/>
        <v>Pendiente de ingreso</v>
      </c>
      <c r="T1823" s="10">
        <f>IFERROR(VLOOKUP(A1823,[1]!Tabla1[[#All],[Material]:[venta nueva]],38,FALSE),0)</f>
        <v>0</v>
      </c>
    </row>
    <row r="1824" spans="1:20" hidden="1" x14ac:dyDescent="0.35">
      <c r="A1824">
        <f t="shared" si="86"/>
        <v>1020990</v>
      </c>
      <c r="B1824" s="6" t="s">
        <v>1098</v>
      </c>
      <c r="C1824" s="7" t="s">
        <v>553</v>
      </c>
      <c r="D1824" s="7" t="s">
        <v>1095</v>
      </c>
      <c r="E1824" s="7" t="s">
        <v>97</v>
      </c>
      <c r="F1824" s="7" t="s">
        <v>98</v>
      </c>
      <c r="G1824" s="7" t="s">
        <v>1076</v>
      </c>
      <c r="H1824" s="7" t="s">
        <v>1004</v>
      </c>
      <c r="I1824" s="6" t="s">
        <v>16</v>
      </c>
      <c r="J1824" s="1">
        <v>-3608</v>
      </c>
      <c r="K1824" s="1">
        <v>11475</v>
      </c>
      <c r="L1824" s="1">
        <v>9000</v>
      </c>
      <c r="M1824" s="1">
        <v>-3608</v>
      </c>
      <c r="N1824" s="1">
        <v>11475</v>
      </c>
      <c r="O1824" s="1">
        <v>9000</v>
      </c>
      <c r="P1824" s="1">
        <v>9000</v>
      </c>
      <c r="Q1824" s="12"/>
      <c r="R1824" s="29">
        <f t="shared" si="87"/>
        <v>0</v>
      </c>
      <c r="S1824" t="str">
        <f t="shared" si="88"/>
        <v>OK</v>
      </c>
      <c r="T1824" s="10">
        <f>IFERROR(VLOOKUP(A1824,[1]!Tabla1[[#All],[Material]:[venta nueva]],38,FALSE),0)</f>
        <v>0</v>
      </c>
    </row>
    <row r="1825" spans="1:20" hidden="1" x14ac:dyDescent="0.35">
      <c r="A1825">
        <f t="shared" si="86"/>
        <v>1020991</v>
      </c>
      <c r="B1825" s="6" t="s">
        <v>1098</v>
      </c>
      <c r="C1825" s="7" t="s">
        <v>553</v>
      </c>
      <c r="D1825" s="7" t="s">
        <v>1095</v>
      </c>
      <c r="E1825" s="7" t="s">
        <v>99</v>
      </c>
      <c r="F1825" s="7" t="s">
        <v>100</v>
      </c>
      <c r="G1825" s="7" t="s">
        <v>1076</v>
      </c>
      <c r="H1825" s="7" t="s">
        <v>1004</v>
      </c>
      <c r="I1825" s="6" t="s">
        <v>16</v>
      </c>
      <c r="J1825" s="1">
        <v>-4103</v>
      </c>
      <c r="K1825" s="1">
        <v>13426</v>
      </c>
      <c r="L1825" s="1">
        <v>10000</v>
      </c>
      <c r="M1825" s="1">
        <v>-4103</v>
      </c>
      <c r="N1825" s="1">
        <v>13426</v>
      </c>
      <c r="O1825" s="1">
        <v>10000</v>
      </c>
      <c r="P1825" s="1">
        <v>10000</v>
      </c>
      <c r="Q1825" s="12"/>
      <c r="R1825" s="29">
        <f t="shared" si="87"/>
        <v>0</v>
      </c>
      <c r="S1825" t="str">
        <f t="shared" si="88"/>
        <v>OK</v>
      </c>
      <c r="T1825" s="10">
        <f>IFERROR(VLOOKUP(A1825,[1]!Tabla1[[#All],[Material]:[venta nueva]],38,FALSE),0)</f>
        <v>0</v>
      </c>
    </row>
    <row r="1826" spans="1:20" hidden="1" x14ac:dyDescent="0.35">
      <c r="A1826">
        <f t="shared" si="86"/>
        <v>1020993</v>
      </c>
      <c r="B1826" s="6" t="s">
        <v>1098</v>
      </c>
      <c r="C1826" s="7" t="s">
        <v>553</v>
      </c>
      <c r="D1826" s="7" t="s">
        <v>1095</v>
      </c>
      <c r="E1826" s="7" t="s">
        <v>592</v>
      </c>
      <c r="F1826" s="7" t="s">
        <v>356</v>
      </c>
      <c r="G1826" s="7" t="s">
        <v>1077</v>
      </c>
      <c r="H1826" s="7" t="s">
        <v>1023</v>
      </c>
      <c r="I1826" s="6" t="s">
        <v>11</v>
      </c>
      <c r="J1826" s="1"/>
      <c r="K1826" s="1"/>
      <c r="L1826" s="1"/>
      <c r="M1826" s="1"/>
      <c r="N1826" s="1"/>
      <c r="O1826" s="1"/>
      <c r="P1826" s="1">
        <v>2900</v>
      </c>
      <c r="Q1826" s="12"/>
      <c r="R1826" s="29">
        <f t="shared" si="87"/>
        <v>-2900</v>
      </c>
      <c r="S1826" t="str">
        <f t="shared" si="88"/>
        <v>Pendiente de ingreso</v>
      </c>
      <c r="T1826" s="10">
        <f>IFERROR(VLOOKUP(A1826,[1]!Tabla1[[#All],[Material]:[venta nueva]],38,FALSE),0)</f>
        <v>0</v>
      </c>
    </row>
    <row r="1827" spans="1:20" hidden="1" x14ac:dyDescent="0.35">
      <c r="A1827">
        <f t="shared" si="86"/>
        <v>1021005</v>
      </c>
      <c r="B1827" s="6" t="s">
        <v>1098</v>
      </c>
      <c r="C1827" s="7" t="s">
        <v>553</v>
      </c>
      <c r="D1827" s="7" t="s">
        <v>1095</v>
      </c>
      <c r="E1827" s="7" t="s">
        <v>101</v>
      </c>
      <c r="F1827" s="7" t="s">
        <v>102</v>
      </c>
      <c r="G1827" s="7" t="s">
        <v>1077</v>
      </c>
      <c r="H1827" s="7" t="s">
        <v>1005</v>
      </c>
      <c r="I1827" s="6" t="s">
        <v>11</v>
      </c>
      <c r="J1827" s="1"/>
      <c r="K1827" s="1"/>
      <c r="L1827" s="1"/>
      <c r="M1827" s="1">
        <v>0</v>
      </c>
      <c r="N1827" s="1">
        <v>0</v>
      </c>
      <c r="O1827" s="1">
        <v>48000</v>
      </c>
      <c r="P1827" s="1"/>
      <c r="Q1827" s="12"/>
      <c r="R1827" s="29">
        <f t="shared" si="87"/>
        <v>48000</v>
      </c>
      <c r="S1827" t="str">
        <f t="shared" si="88"/>
        <v>Sobre ingreso</v>
      </c>
      <c r="T1827" s="10">
        <f>IFERROR(VLOOKUP(A1827,[1]!Tabla1[[#All],[Material]:[venta nueva]],38,FALSE),0)</f>
        <v>0</v>
      </c>
    </row>
    <row r="1828" spans="1:20" hidden="1" x14ac:dyDescent="0.35">
      <c r="A1828">
        <f t="shared" si="86"/>
        <v>1021012</v>
      </c>
      <c r="B1828" s="6" t="s">
        <v>1098</v>
      </c>
      <c r="C1828" s="7" t="s">
        <v>553</v>
      </c>
      <c r="D1828" s="7" t="s">
        <v>1095</v>
      </c>
      <c r="E1828" s="7" t="s">
        <v>103</v>
      </c>
      <c r="F1828" s="7" t="s">
        <v>104</v>
      </c>
      <c r="G1828" s="7" t="s">
        <v>1079</v>
      </c>
      <c r="H1828" s="7" t="s">
        <v>1007</v>
      </c>
      <c r="I1828" s="6" t="s">
        <v>12</v>
      </c>
      <c r="J1828" s="1">
        <v>906</v>
      </c>
      <c r="K1828" s="1">
        <v>0</v>
      </c>
      <c r="L1828" s="1">
        <v>906</v>
      </c>
      <c r="M1828" s="1">
        <v>906</v>
      </c>
      <c r="N1828" s="1">
        <v>0</v>
      </c>
      <c r="O1828" s="1">
        <v>906</v>
      </c>
      <c r="P1828" s="1"/>
      <c r="Q1828" s="12"/>
      <c r="R1828" s="29">
        <f t="shared" si="87"/>
        <v>906</v>
      </c>
      <c r="S1828" t="str">
        <f t="shared" si="88"/>
        <v>Sobre ingreso</v>
      </c>
      <c r="T1828" s="10">
        <f>IFERROR(VLOOKUP(A1828,[1]!Tabla1[[#All],[Material]:[venta nueva]],38,FALSE),0)</f>
        <v>0</v>
      </c>
    </row>
    <row r="1829" spans="1:20" hidden="1" x14ac:dyDescent="0.35">
      <c r="A1829">
        <f t="shared" si="86"/>
        <v>1021023</v>
      </c>
      <c r="B1829" s="6" t="s">
        <v>1098</v>
      </c>
      <c r="C1829" s="7" t="s">
        <v>553</v>
      </c>
      <c r="D1829" s="7" t="s">
        <v>1095</v>
      </c>
      <c r="E1829" s="7" t="s">
        <v>106</v>
      </c>
      <c r="F1829" s="7" t="s">
        <v>483</v>
      </c>
      <c r="G1829" s="7" t="s">
        <v>1078</v>
      </c>
      <c r="H1829" s="7" t="s">
        <v>1009</v>
      </c>
      <c r="I1829" s="6" t="s">
        <v>11</v>
      </c>
      <c r="J1829" s="1">
        <v>-58833</v>
      </c>
      <c r="K1829" s="1">
        <v>202833</v>
      </c>
      <c r="L1829" s="1">
        <v>144000</v>
      </c>
      <c r="M1829" s="1">
        <v>-58833</v>
      </c>
      <c r="N1829" s="1">
        <v>202833</v>
      </c>
      <c r="O1829" s="1">
        <v>144000</v>
      </c>
      <c r="P1829" s="1">
        <v>190001</v>
      </c>
      <c r="Q1829" s="12"/>
      <c r="R1829" s="29">
        <f t="shared" si="87"/>
        <v>-46001</v>
      </c>
      <c r="S1829" t="str">
        <f t="shared" si="88"/>
        <v>Pendiente de ingreso</v>
      </c>
      <c r="T1829" s="10">
        <f>IFERROR(VLOOKUP(A1829,[1]!Tabla1[[#All],[Material]:[venta nueva]],38,FALSE),0)</f>
        <v>0</v>
      </c>
    </row>
    <row r="1830" spans="1:20" hidden="1" x14ac:dyDescent="0.35">
      <c r="A1830">
        <f t="shared" si="86"/>
        <v>1021039</v>
      </c>
      <c r="B1830" s="6" t="s">
        <v>1098</v>
      </c>
      <c r="C1830" s="7" t="s">
        <v>553</v>
      </c>
      <c r="D1830" s="7" t="s">
        <v>1095</v>
      </c>
      <c r="E1830" s="7" t="s">
        <v>107</v>
      </c>
      <c r="F1830" s="7" t="s">
        <v>484</v>
      </c>
      <c r="G1830" s="7" t="s">
        <v>1080</v>
      </c>
      <c r="H1830" s="7" t="s">
        <v>1024</v>
      </c>
      <c r="I1830" s="6" t="s">
        <v>11</v>
      </c>
      <c r="J1830" s="1">
        <v>6539</v>
      </c>
      <c r="K1830" s="1">
        <v>89234</v>
      </c>
      <c r="L1830" s="1">
        <v>96000</v>
      </c>
      <c r="M1830" s="1">
        <v>6539</v>
      </c>
      <c r="N1830" s="1">
        <v>89234</v>
      </c>
      <c r="O1830" s="1">
        <v>96000</v>
      </c>
      <c r="P1830" s="1">
        <v>13600</v>
      </c>
      <c r="Q1830" s="12"/>
      <c r="R1830" s="29">
        <f t="shared" si="87"/>
        <v>82400</v>
      </c>
      <c r="S1830" t="str">
        <f t="shared" si="88"/>
        <v>Sobre ingreso</v>
      </c>
      <c r="T1830" s="10">
        <f>IFERROR(VLOOKUP(A1830,[1]!Tabla1[[#All],[Material]:[venta nueva]],38,FALSE),0)</f>
        <v>0</v>
      </c>
    </row>
    <row r="1831" spans="1:20" hidden="1" x14ac:dyDescent="0.35">
      <c r="A1831">
        <f t="shared" si="86"/>
        <v>1021045</v>
      </c>
      <c r="B1831" s="6" t="s">
        <v>1098</v>
      </c>
      <c r="C1831" s="7" t="s">
        <v>553</v>
      </c>
      <c r="D1831" s="7" t="s">
        <v>1095</v>
      </c>
      <c r="E1831" s="7" t="s">
        <v>108</v>
      </c>
      <c r="F1831" s="7" t="s">
        <v>109</v>
      </c>
      <c r="G1831" s="7" t="s">
        <v>1086</v>
      </c>
      <c r="H1831" s="7" t="s">
        <v>1025</v>
      </c>
      <c r="I1831" s="6" t="s">
        <v>12</v>
      </c>
      <c r="J1831" s="1">
        <v>20954</v>
      </c>
      <c r="K1831" s="1">
        <v>23046</v>
      </c>
      <c r="L1831" s="1">
        <v>44000</v>
      </c>
      <c r="M1831" s="1">
        <v>20954</v>
      </c>
      <c r="N1831" s="1">
        <v>23046</v>
      </c>
      <c r="O1831" s="1">
        <v>44000</v>
      </c>
      <c r="P1831" s="1">
        <v>44000</v>
      </c>
      <c r="Q1831" s="12"/>
      <c r="R1831" s="29">
        <f t="shared" si="87"/>
        <v>0</v>
      </c>
      <c r="S1831" t="str">
        <f t="shared" si="88"/>
        <v>OK</v>
      </c>
      <c r="T1831" s="10">
        <f>IFERROR(VLOOKUP(A1831,[1]!Tabla1[[#All],[Material]:[venta nueva]],38,FALSE),0)</f>
        <v>0</v>
      </c>
    </row>
    <row r="1832" spans="1:20" hidden="1" x14ac:dyDescent="0.35">
      <c r="A1832">
        <f t="shared" si="86"/>
        <v>1021046</v>
      </c>
      <c r="B1832" s="6" t="s">
        <v>1098</v>
      </c>
      <c r="C1832" s="7" t="s">
        <v>553</v>
      </c>
      <c r="D1832" s="7" t="s">
        <v>1095</v>
      </c>
      <c r="E1832" s="7" t="s">
        <v>110</v>
      </c>
      <c r="F1832" s="7" t="s">
        <v>111</v>
      </c>
      <c r="G1832" s="7" t="s">
        <v>1086</v>
      </c>
      <c r="H1832" s="7" t="s">
        <v>1025</v>
      </c>
      <c r="I1832" s="6" t="s">
        <v>12</v>
      </c>
      <c r="J1832" s="1">
        <v>10637</v>
      </c>
      <c r="K1832" s="1">
        <v>33363</v>
      </c>
      <c r="L1832" s="1">
        <v>44000</v>
      </c>
      <c r="M1832" s="1">
        <v>10637</v>
      </c>
      <c r="N1832" s="1">
        <v>33363</v>
      </c>
      <c r="O1832" s="1">
        <v>44000</v>
      </c>
      <c r="P1832" s="1">
        <v>44000</v>
      </c>
      <c r="Q1832" s="12"/>
      <c r="R1832" s="29">
        <f t="shared" si="87"/>
        <v>0</v>
      </c>
      <c r="S1832" t="str">
        <f t="shared" si="88"/>
        <v>OK</v>
      </c>
      <c r="T1832" s="10">
        <f>IFERROR(VLOOKUP(A1832,[1]!Tabla1[[#All],[Material]:[venta nueva]],38,FALSE),0)</f>
        <v>0</v>
      </c>
    </row>
    <row r="1833" spans="1:20" hidden="1" x14ac:dyDescent="0.35">
      <c r="A1833">
        <f t="shared" si="86"/>
        <v>1021077</v>
      </c>
      <c r="B1833" s="6" t="s">
        <v>1098</v>
      </c>
      <c r="C1833" s="7" t="s">
        <v>553</v>
      </c>
      <c r="D1833" s="7" t="s">
        <v>1095</v>
      </c>
      <c r="E1833" s="7" t="s">
        <v>536</v>
      </c>
      <c r="F1833" s="7" t="s">
        <v>243</v>
      </c>
      <c r="G1833" s="7" t="s">
        <v>1078</v>
      </c>
      <c r="H1833" s="7" t="s">
        <v>1009</v>
      </c>
      <c r="I1833" s="6" t="s">
        <v>11</v>
      </c>
      <c r="J1833" s="1">
        <v>566</v>
      </c>
      <c r="K1833" s="1">
        <v>0</v>
      </c>
      <c r="L1833" s="1">
        <v>0</v>
      </c>
      <c r="M1833" s="1">
        <v>566</v>
      </c>
      <c r="N1833" s="1">
        <v>24000</v>
      </c>
      <c r="O1833" s="1">
        <v>24000</v>
      </c>
      <c r="P1833" s="1">
        <v>24000</v>
      </c>
      <c r="Q1833" s="12"/>
      <c r="R1833" s="29">
        <f t="shared" si="87"/>
        <v>0</v>
      </c>
      <c r="S1833" t="str">
        <f t="shared" si="88"/>
        <v>OK</v>
      </c>
      <c r="T1833" s="10">
        <f>IFERROR(VLOOKUP(A1833,[1]!Tabla1[[#All],[Material]:[venta nueva]],38,FALSE),0)</f>
        <v>0</v>
      </c>
    </row>
    <row r="1834" spans="1:20" hidden="1" x14ac:dyDescent="0.35">
      <c r="A1834">
        <f t="shared" si="86"/>
        <v>1021078</v>
      </c>
      <c r="B1834" s="6" t="s">
        <v>1098</v>
      </c>
      <c r="C1834" s="7" t="s">
        <v>553</v>
      </c>
      <c r="D1834" s="7" t="s">
        <v>1095</v>
      </c>
      <c r="E1834" s="7" t="s">
        <v>486</v>
      </c>
      <c r="F1834" s="7" t="s">
        <v>487</v>
      </c>
      <c r="G1834" s="7" t="s">
        <v>1081</v>
      </c>
      <c r="H1834" s="7" t="s">
        <v>1010</v>
      </c>
      <c r="I1834" s="6" t="s">
        <v>11</v>
      </c>
      <c r="J1834" s="1">
        <v>-7393</v>
      </c>
      <c r="K1834" s="1">
        <v>142782</v>
      </c>
      <c r="L1834" s="1">
        <v>144000</v>
      </c>
      <c r="M1834" s="1">
        <v>-7393</v>
      </c>
      <c r="N1834" s="1">
        <v>142782</v>
      </c>
      <c r="O1834" s="1">
        <v>144000</v>
      </c>
      <c r="P1834" s="1">
        <v>145143</v>
      </c>
      <c r="Q1834" s="12"/>
      <c r="R1834" s="29">
        <f t="shared" si="87"/>
        <v>-1143</v>
      </c>
      <c r="S1834" t="str">
        <f t="shared" si="88"/>
        <v>Pendiente de ingreso</v>
      </c>
      <c r="T1834" s="10">
        <f>IFERROR(VLOOKUP(A1834,[1]!Tabla1[[#All],[Material]:[venta nueva]],38,FALSE),0)</f>
        <v>0</v>
      </c>
    </row>
    <row r="1835" spans="1:20" hidden="1" x14ac:dyDescent="0.35">
      <c r="A1835">
        <f t="shared" si="86"/>
        <v>1021082</v>
      </c>
      <c r="B1835" s="6" t="s">
        <v>1098</v>
      </c>
      <c r="C1835" s="7" t="s">
        <v>553</v>
      </c>
      <c r="D1835" s="7" t="s">
        <v>1095</v>
      </c>
      <c r="E1835" s="7" t="s">
        <v>112</v>
      </c>
      <c r="F1835" s="7" t="s">
        <v>113</v>
      </c>
      <c r="G1835" s="7" t="s">
        <v>1081</v>
      </c>
      <c r="H1835" s="7" t="s">
        <v>1010</v>
      </c>
      <c r="I1835" s="6" t="s">
        <v>11</v>
      </c>
      <c r="J1835" s="1">
        <v>186</v>
      </c>
      <c r="K1835" s="1">
        <v>0</v>
      </c>
      <c r="L1835" s="1">
        <v>0</v>
      </c>
      <c r="M1835" s="1">
        <v>186</v>
      </c>
      <c r="N1835" s="1">
        <v>0</v>
      </c>
      <c r="O1835" s="1">
        <v>0</v>
      </c>
      <c r="P1835" s="1">
        <v>2500</v>
      </c>
      <c r="Q1835" s="12"/>
      <c r="R1835" s="29">
        <f t="shared" si="87"/>
        <v>-2500</v>
      </c>
      <c r="S1835" t="str">
        <f t="shared" si="88"/>
        <v>Pendiente de ingreso</v>
      </c>
      <c r="T1835" s="10">
        <f>IFERROR(VLOOKUP(A1835,[1]!Tabla1[[#All],[Material]:[venta nueva]],38,FALSE),0)</f>
        <v>0</v>
      </c>
    </row>
    <row r="1836" spans="1:20" hidden="1" x14ac:dyDescent="0.35">
      <c r="A1836">
        <f t="shared" si="86"/>
        <v>1021085</v>
      </c>
      <c r="B1836" s="6" t="s">
        <v>1098</v>
      </c>
      <c r="C1836" s="7" t="s">
        <v>553</v>
      </c>
      <c r="D1836" s="7" t="s">
        <v>1095</v>
      </c>
      <c r="E1836" s="7" t="s">
        <v>114</v>
      </c>
      <c r="F1836" s="7" t="s">
        <v>115</v>
      </c>
      <c r="G1836" s="7" t="s">
        <v>1078</v>
      </c>
      <c r="H1836" s="7" t="s">
        <v>1009</v>
      </c>
      <c r="I1836" s="6" t="s">
        <v>11</v>
      </c>
      <c r="J1836" s="1">
        <v>9047</v>
      </c>
      <c r="K1836" s="1">
        <v>14953</v>
      </c>
      <c r="L1836" s="1">
        <v>24000</v>
      </c>
      <c r="M1836" s="1">
        <v>9047</v>
      </c>
      <c r="N1836" s="1">
        <v>14953</v>
      </c>
      <c r="O1836" s="1">
        <v>24000</v>
      </c>
      <c r="P1836" s="1">
        <v>2000</v>
      </c>
      <c r="Q1836" s="12"/>
      <c r="R1836" s="29">
        <f t="shared" si="87"/>
        <v>22000</v>
      </c>
      <c r="S1836" t="str">
        <f t="shared" si="88"/>
        <v>Sobre ingreso</v>
      </c>
      <c r="T1836" s="10">
        <f>IFERROR(VLOOKUP(A1836,[1]!Tabla1[[#All],[Material]:[venta nueva]],38,FALSE),0)</f>
        <v>0</v>
      </c>
    </row>
    <row r="1837" spans="1:20" hidden="1" x14ac:dyDescent="0.35">
      <c r="A1837">
        <f t="shared" si="86"/>
        <v>1021092</v>
      </c>
      <c r="B1837" s="6" t="s">
        <v>1098</v>
      </c>
      <c r="C1837" s="7" t="s">
        <v>553</v>
      </c>
      <c r="D1837" s="7" t="s">
        <v>1095</v>
      </c>
      <c r="E1837" s="7" t="s">
        <v>116</v>
      </c>
      <c r="F1837" s="7" t="s">
        <v>117</v>
      </c>
      <c r="G1837" s="7" t="s">
        <v>1081</v>
      </c>
      <c r="H1837" s="7" t="s">
        <v>1010</v>
      </c>
      <c r="I1837" s="6" t="s">
        <v>11</v>
      </c>
      <c r="J1837" s="1">
        <v>-46845</v>
      </c>
      <c r="K1837" s="1">
        <v>88184</v>
      </c>
      <c r="L1837" s="1">
        <v>48000</v>
      </c>
      <c r="M1837" s="1">
        <v>-46845</v>
      </c>
      <c r="N1837" s="1">
        <v>88184</v>
      </c>
      <c r="O1837" s="1">
        <v>48000</v>
      </c>
      <c r="P1837" s="1">
        <v>72000</v>
      </c>
      <c r="Q1837" s="12"/>
      <c r="R1837" s="29">
        <f t="shared" si="87"/>
        <v>-24000</v>
      </c>
      <c r="S1837" t="str">
        <f t="shared" si="88"/>
        <v>Pendiente de ingreso</v>
      </c>
      <c r="T1837" s="10">
        <f>IFERROR(VLOOKUP(A1837,[1]!Tabla1[[#All],[Material]:[venta nueva]],38,FALSE),0)</f>
        <v>0</v>
      </c>
    </row>
    <row r="1838" spans="1:20" hidden="1" x14ac:dyDescent="0.35">
      <c r="A1838">
        <f t="shared" si="86"/>
        <v>1021101</v>
      </c>
      <c r="B1838" s="6" t="s">
        <v>1098</v>
      </c>
      <c r="C1838" s="7" t="s">
        <v>553</v>
      </c>
      <c r="D1838" s="7" t="s">
        <v>1095</v>
      </c>
      <c r="E1838" s="7" t="s">
        <v>458</v>
      </c>
      <c r="F1838" s="7" t="s">
        <v>459</v>
      </c>
      <c r="G1838" s="7" t="s">
        <v>1069</v>
      </c>
      <c r="H1838" s="7" t="s">
        <v>1026</v>
      </c>
      <c r="I1838" s="6" t="s">
        <v>11</v>
      </c>
      <c r="J1838" s="1">
        <v>1588</v>
      </c>
      <c r="K1838" s="1">
        <v>0</v>
      </c>
      <c r="L1838" s="1">
        <v>0</v>
      </c>
      <c r="M1838" s="1">
        <v>1588</v>
      </c>
      <c r="N1838" s="1">
        <v>0</v>
      </c>
      <c r="O1838" s="1">
        <v>0</v>
      </c>
      <c r="P1838" s="1">
        <v>24000</v>
      </c>
      <c r="Q1838" s="12"/>
      <c r="R1838" s="29">
        <f t="shared" si="87"/>
        <v>-24000</v>
      </c>
      <c r="S1838" t="str">
        <f t="shared" si="88"/>
        <v>Pendiente de ingreso</v>
      </c>
      <c r="T1838" s="10">
        <f>IFERROR(VLOOKUP(A1838,[1]!Tabla1[[#All],[Material]:[venta nueva]],38,FALSE),0)</f>
        <v>0</v>
      </c>
    </row>
    <row r="1839" spans="1:20" hidden="1" x14ac:dyDescent="0.35">
      <c r="A1839">
        <f t="shared" si="86"/>
        <v>1021105</v>
      </c>
      <c r="B1839" s="6" t="s">
        <v>1098</v>
      </c>
      <c r="C1839" s="7" t="s">
        <v>553</v>
      </c>
      <c r="D1839" s="7" t="s">
        <v>1095</v>
      </c>
      <c r="E1839" s="7" t="s">
        <v>118</v>
      </c>
      <c r="F1839" s="7" t="s">
        <v>119</v>
      </c>
      <c r="G1839" s="7" t="s">
        <v>1069</v>
      </c>
      <c r="H1839" s="7" t="s">
        <v>1026</v>
      </c>
      <c r="I1839" s="6" t="s">
        <v>11</v>
      </c>
      <c r="J1839" s="1">
        <v>21109</v>
      </c>
      <c r="K1839" s="1">
        <v>0</v>
      </c>
      <c r="L1839" s="1">
        <v>24000</v>
      </c>
      <c r="M1839" s="1">
        <v>21109</v>
      </c>
      <c r="N1839" s="1">
        <v>0</v>
      </c>
      <c r="O1839" s="1">
        <v>24000</v>
      </c>
      <c r="P1839" s="1">
        <v>24000</v>
      </c>
      <c r="Q1839" s="12"/>
      <c r="R1839" s="29">
        <f t="shared" si="87"/>
        <v>0</v>
      </c>
      <c r="S1839" t="str">
        <f t="shared" si="88"/>
        <v>OK</v>
      </c>
      <c r="T1839" s="10">
        <f>IFERROR(VLOOKUP(A1839,[1]!Tabla1[[#All],[Material]:[venta nueva]],38,FALSE),0)</f>
        <v>0</v>
      </c>
    </row>
    <row r="1840" spans="1:20" hidden="1" x14ac:dyDescent="0.35">
      <c r="A1840">
        <f t="shared" si="86"/>
        <v>1021106</v>
      </c>
      <c r="B1840" s="6" t="s">
        <v>1098</v>
      </c>
      <c r="C1840" s="7" t="s">
        <v>553</v>
      </c>
      <c r="D1840" s="7" t="s">
        <v>1095</v>
      </c>
      <c r="E1840" s="7" t="s">
        <v>120</v>
      </c>
      <c r="F1840" s="7" t="s">
        <v>187</v>
      </c>
      <c r="G1840" s="7" t="s">
        <v>1069</v>
      </c>
      <c r="H1840" s="7" t="s">
        <v>1026</v>
      </c>
      <c r="I1840" s="6" t="s">
        <v>11</v>
      </c>
      <c r="J1840" s="1">
        <v>-13570</v>
      </c>
      <c r="K1840" s="1">
        <v>133570</v>
      </c>
      <c r="L1840" s="1">
        <v>120000</v>
      </c>
      <c r="M1840" s="1">
        <v>-13570</v>
      </c>
      <c r="N1840" s="1">
        <v>133570</v>
      </c>
      <c r="O1840" s="1">
        <v>120000</v>
      </c>
      <c r="P1840" s="1">
        <v>120000</v>
      </c>
      <c r="Q1840" s="12"/>
      <c r="R1840" s="29">
        <f t="shared" si="87"/>
        <v>0</v>
      </c>
      <c r="S1840" t="str">
        <f t="shared" si="88"/>
        <v>OK</v>
      </c>
      <c r="T1840" s="10">
        <f>IFERROR(VLOOKUP(A1840,[1]!Tabla1[[#All],[Material]:[venta nueva]],38,FALSE),0)</f>
        <v>0</v>
      </c>
    </row>
    <row r="1841" spans="1:20" hidden="1" x14ac:dyDescent="0.35">
      <c r="A1841">
        <f t="shared" si="86"/>
        <v>1021111</v>
      </c>
      <c r="B1841" s="6" t="s">
        <v>1098</v>
      </c>
      <c r="C1841" s="7" t="s">
        <v>553</v>
      </c>
      <c r="D1841" s="7" t="s">
        <v>1095</v>
      </c>
      <c r="E1841" s="7" t="s">
        <v>121</v>
      </c>
      <c r="F1841" s="7" t="s">
        <v>122</v>
      </c>
      <c r="G1841" s="7" t="s">
        <v>1078</v>
      </c>
      <c r="H1841" s="7" t="s">
        <v>1027</v>
      </c>
      <c r="I1841" s="6" t="s">
        <v>11</v>
      </c>
      <c r="J1841" s="1">
        <v>6</v>
      </c>
      <c r="K1841" s="1">
        <v>0</v>
      </c>
      <c r="L1841" s="1">
        <v>0</v>
      </c>
      <c r="M1841" s="1">
        <v>6</v>
      </c>
      <c r="N1841" s="1">
        <v>0</v>
      </c>
      <c r="O1841" s="1">
        <v>0</v>
      </c>
      <c r="P1841" s="1">
        <v>1656</v>
      </c>
      <c r="Q1841" s="12"/>
      <c r="R1841" s="29">
        <f t="shared" si="87"/>
        <v>-1656</v>
      </c>
      <c r="S1841" t="str">
        <f t="shared" si="88"/>
        <v>Pendiente de ingreso</v>
      </c>
      <c r="T1841" s="10">
        <f>IFERROR(VLOOKUP(A1841,[1]!Tabla1[[#All],[Material]:[venta nueva]],38,FALSE),0)</f>
        <v>0</v>
      </c>
    </row>
    <row r="1842" spans="1:20" hidden="1" x14ac:dyDescent="0.35">
      <c r="A1842">
        <f t="shared" si="86"/>
        <v>1021115</v>
      </c>
      <c r="B1842" s="6" t="s">
        <v>1098</v>
      </c>
      <c r="C1842" s="7" t="s">
        <v>553</v>
      </c>
      <c r="D1842" s="7" t="s">
        <v>1095</v>
      </c>
      <c r="E1842" s="7" t="s">
        <v>123</v>
      </c>
      <c r="F1842" s="7" t="s">
        <v>124</v>
      </c>
      <c r="G1842" s="7" t="s">
        <v>1069</v>
      </c>
      <c r="H1842" s="7" t="s">
        <v>1026</v>
      </c>
      <c r="I1842" s="6" t="s">
        <v>14</v>
      </c>
      <c r="J1842" s="1">
        <v>-47628</v>
      </c>
      <c r="K1842" s="1">
        <v>47628</v>
      </c>
      <c r="L1842" s="1">
        <v>0</v>
      </c>
      <c r="M1842" s="1">
        <v>-47628</v>
      </c>
      <c r="N1842" s="1">
        <v>47628</v>
      </c>
      <c r="O1842" s="1">
        <v>0</v>
      </c>
      <c r="P1842" s="1"/>
      <c r="Q1842" s="12"/>
      <c r="R1842" s="29">
        <f t="shared" si="87"/>
        <v>0</v>
      </c>
      <c r="S1842" t="str">
        <f t="shared" si="88"/>
        <v>OK</v>
      </c>
      <c r="T1842" s="10">
        <f>IFERROR(VLOOKUP(A1842,[1]!Tabla1[[#All],[Material]:[venta nueva]],38,FALSE),0)</f>
        <v>0</v>
      </c>
    </row>
    <row r="1843" spans="1:20" hidden="1" x14ac:dyDescent="0.35">
      <c r="A1843">
        <f t="shared" si="86"/>
        <v>1021136</v>
      </c>
      <c r="B1843" s="6" t="s">
        <v>1098</v>
      </c>
      <c r="C1843" s="7" t="s">
        <v>553</v>
      </c>
      <c r="D1843" s="7" t="s">
        <v>1095</v>
      </c>
      <c r="E1843" s="7" t="s">
        <v>125</v>
      </c>
      <c r="F1843" s="7" t="s">
        <v>126</v>
      </c>
      <c r="G1843" s="7" t="s">
        <v>1069</v>
      </c>
      <c r="H1843" s="7" t="s">
        <v>1026</v>
      </c>
      <c r="I1843" s="6" t="s">
        <v>16</v>
      </c>
      <c r="J1843" s="1">
        <v>-3450</v>
      </c>
      <c r="K1843" s="1">
        <v>0</v>
      </c>
      <c r="L1843" s="1">
        <v>6000</v>
      </c>
      <c r="M1843" s="1">
        <v>-3450</v>
      </c>
      <c r="N1843" s="1">
        <v>0</v>
      </c>
      <c r="O1843" s="1">
        <v>6000</v>
      </c>
      <c r="P1843" s="1">
        <v>6000</v>
      </c>
      <c r="Q1843" s="12"/>
      <c r="R1843" s="29">
        <f t="shared" si="87"/>
        <v>0</v>
      </c>
      <c r="S1843" t="str">
        <f t="shared" si="88"/>
        <v>OK</v>
      </c>
      <c r="T1843" s="10">
        <f>IFERROR(VLOOKUP(A1843,[1]!Tabla1[[#All],[Material]:[venta nueva]],38,FALSE),0)</f>
        <v>0</v>
      </c>
    </row>
    <row r="1844" spans="1:20" hidden="1" x14ac:dyDescent="0.35">
      <c r="A1844">
        <f t="shared" si="86"/>
        <v>1021149</v>
      </c>
      <c r="B1844" s="6" t="s">
        <v>1098</v>
      </c>
      <c r="C1844" s="7" t="s">
        <v>553</v>
      </c>
      <c r="D1844" s="7" t="s">
        <v>1095</v>
      </c>
      <c r="E1844" s="7" t="s">
        <v>127</v>
      </c>
      <c r="F1844" s="7" t="s">
        <v>128</v>
      </c>
      <c r="G1844" s="7" t="s">
        <v>1084</v>
      </c>
      <c r="H1844" s="7" t="s">
        <v>1017</v>
      </c>
      <c r="I1844" s="6" t="s">
        <v>12</v>
      </c>
      <c r="J1844" s="1">
        <v>5339</v>
      </c>
      <c r="K1844" s="1">
        <v>38661</v>
      </c>
      <c r="L1844" s="1">
        <v>44000</v>
      </c>
      <c r="M1844" s="1">
        <v>5339</v>
      </c>
      <c r="N1844" s="1">
        <v>16661</v>
      </c>
      <c r="O1844" s="1">
        <v>22000</v>
      </c>
      <c r="P1844" s="1">
        <v>22000</v>
      </c>
      <c r="Q1844" s="12"/>
      <c r="R1844" s="29">
        <f t="shared" si="87"/>
        <v>0</v>
      </c>
      <c r="S1844" t="str">
        <f t="shared" si="88"/>
        <v>OK</v>
      </c>
      <c r="T1844" s="10">
        <f>IFERROR(VLOOKUP(A1844,[1]!Tabla1[[#All],[Material]:[venta nueva]],38,FALSE),0)</f>
        <v>0</v>
      </c>
    </row>
    <row r="1845" spans="1:20" hidden="1" x14ac:dyDescent="0.35">
      <c r="A1845">
        <f t="shared" si="86"/>
        <v>1021150</v>
      </c>
      <c r="B1845" s="6" t="s">
        <v>1098</v>
      </c>
      <c r="C1845" s="7" t="s">
        <v>553</v>
      </c>
      <c r="D1845" s="7" t="s">
        <v>1095</v>
      </c>
      <c r="E1845" s="7" t="s">
        <v>129</v>
      </c>
      <c r="F1845" s="7" t="s">
        <v>130</v>
      </c>
      <c r="G1845" s="7" t="s">
        <v>1084</v>
      </c>
      <c r="H1845" s="7" t="s">
        <v>1017</v>
      </c>
      <c r="I1845" s="6" t="s">
        <v>12</v>
      </c>
      <c r="J1845" s="1">
        <v>1320</v>
      </c>
      <c r="K1845" s="1">
        <v>24969</v>
      </c>
      <c r="L1845" s="1">
        <v>26289</v>
      </c>
      <c r="M1845" s="1">
        <v>1320</v>
      </c>
      <c r="N1845" s="1">
        <v>42680</v>
      </c>
      <c r="O1845" s="1">
        <v>44000</v>
      </c>
      <c r="P1845" s="1">
        <v>44000</v>
      </c>
      <c r="Q1845" s="12"/>
      <c r="R1845" s="29">
        <f t="shared" si="87"/>
        <v>0</v>
      </c>
      <c r="S1845" t="str">
        <f t="shared" si="88"/>
        <v>OK</v>
      </c>
      <c r="T1845" s="10">
        <f>IFERROR(VLOOKUP(A1845,[1]!Tabla1[[#All],[Material]:[venta nueva]],38,FALSE),0)</f>
        <v>0</v>
      </c>
    </row>
    <row r="1846" spans="1:20" hidden="1" x14ac:dyDescent="0.35">
      <c r="A1846">
        <f t="shared" si="86"/>
        <v>1021151</v>
      </c>
      <c r="B1846" s="6" t="s">
        <v>1098</v>
      </c>
      <c r="C1846" s="7" t="s">
        <v>553</v>
      </c>
      <c r="D1846" s="7" t="s">
        <v>1095</v>
      </c>
      <c r="E1846" s="7" t="s">
        <v>131</v>
      </c>
      <c r="F1846" s="7" t="s">
        <v>132</v>
      </c>
      <c r="G1846" s="7" t="s">
        <v>1084</v>
      </c>
      <c r="H1846" s="7" t="s">
        <v>1028</v>
      </c>
      <c r="I1846" s="6" t="s">
        <v>12</v>
      </c>
      <c r="J1846" s="1">
        <v>-85224</v>
      </c>
      <c r="K1846" s="1">
        <v>28438</v>
      </c>
      <c r="L1846" s="1">
        <v>0</v>
      </c>
      <c r="M1846" s="1">
        <v>-85224</v>
      </c>
      <c r="N1846" s="1">
        <v>50438</v>
      </c>
      <c r="O1846" s="1">
        <v>22000</v>
      </c>
      <c r="P1846" s="1">
        <v>22000</v>
      </c>
      <c r="Q1846" s="12"/>
      <c r="R1846" s="29">
        <f t="shared" si="87"/>
        <v>0</v>
      </c>
      <c r="S1846" t="str">
        <f t="shared" si="88"/>
        <v>OK</v>
      </c>
      <c r="T1846" s="10">
        <f>IFERROR(VLOOKUP(A1846,[1]!Tabla1[[#All],[Material]:[venta nueva]],38,FALSE),0)</f>
        <v>0</v>
      </c>
    </row>
    <row r="1847" spans="1:20" hidden="1" x14ac:dyDescent="0.35">
      <c r="A1847">
        <f t="shared" si="86"/>
        <v>1021152</v>
      </c>
      <c r="B1847" s="6" t="s">
        <v>1098</v>
      </c>
      <c r="C1847" s="7" t="s">
        <v>553</v>
      </c>
      <c r="D1847" s="7" t="s">
        <v>1095</v>
      </c>
      <c r="E1847" s="7" t="s">
        <v>133</v>
      </c>
      <c r="F1847" s="7" t="s">
        <v>134</v>
      </c>
      <c r="G1847" s="7" t="s">
        <v>1084</v>
      </c>
      <c r="H1847" s="7" t="s">
        <v>1028</v>
      </c>
      <c r="I1847" s="6" t="s">
        <v>12</v>
      </c>
      <c r="J1847" s="1">
        <v>1720</v>
      </c>
      <c r="K1847" s="1">
        <v>20280</v>
      </c>
      <c r="L1847" s="1">
        <v>22000</v>
      </c>
      <c r="M1847" s="1">
        <v>1720</v>
      </c>
      <c r="N1847" s="1">
        <v>42280</v>
      </c>
      <c r="O1847" s="1">
        <v>0</v>
      </c>
      <c r="P1847" s="1"/>
      <c r="Q1847" s="12"/>
      <c r="R1847" s="29">
        <f t="shared" si="87"/>
        <v>0</v>
      </c>
      <c r="S1847" t="str">
        <f t="shared" si="88"/>
        <v>OK</v>
      </c>
      <c r="T1847" s="10">
        <f>IFERROR(VLOOKUP(A1847,[1]!Tabla1[[#All],[Material]:[venta nueva]],38,FALSE),0)</f>
        <v>0</v>
      </c>
    </row>
    <row r="1848" spans="1:20" hidden="1" x14ac:dyDescent="0.35">
      <c r="A1848">
        <f t="shared" si="86"/>
        <v>1021156</v>
      </c>
      <c r="B1848" s="6" t="s">
        <v>1098</v>
      </c>
      <c r="C1848" s="7" t="s">
        <v>553</v>
      </c>
      <c r="D1848" s="7" t="s">
        <v>1095</v>
      </c>
      <c r="E1848" s="7" t="s">
        <v>135</v>
      </c>
      <c r="F1848" s="7" t="s">
        <v>136</v>
      </c>
      <c r="G1848" s="7" t="s">
        <v>1084</v>
      </c>
      <c r="H1848" s="7" t="s">
        <v>1017</v>
      </c>
      <c r="I1848" s="6" t="s">
        <v>12</v>
      </c>
      <c r="J1848" s="1">
        <v>7123</v>
      </c>
      <c r="K1848" s="1">
        <v>0</v>
      </c>
      <c r="L1848" s="1">
        <v>7123</v>
      </c>
      <c r="M1848" s="1">
        <v>7123</v>
      </c>
      <c r="N1848" s="1">
        <v>0</v>
      </c>
      <c r="O1848" s="1">
        <v>7000</v>
      </c>
      <c r="P1848" s="1">
        <v>7000</v>
      </c>
      <c r="Q1848" s="12"/>
      <c r="R1848" s="29">
        <f t="shared" si="87"/>
        <v>0</v>
      </c>
      <c r="S1848" t="str">
        <f t="shared" si="88"/>
        <v>OK</v>
      </c>
      <c r="T1848" s="10">
        <f>IFERROR(VLOOKUP(A1848,[1]!Tabla1[[#All],[Material]:[venta nueva]],38,FALSE),0)</f>
        <v>0</v>
      </c>
    </row>
    <row r="1849" spans="1:20" hidden="1" x14ac:dyDescent="0.35">
      <c r="A1849">
        <f t="shared" si="86"/>
        <v>1021187</v>
      </c>
      <c r="B1849" s="6" t="s">
        <v>1098</v>
      </c>
      <c r="C1849" s="7" t="s">
        <v>553</v>
      </c>
      <c r="D1849" s="7" t="s">
        <v>1095</v>
      </c>
      <c r="E1849" s="7" t="s">
        <v>137</v>
      </c>
      <c r="F1849" s="7" t="s">
        <v>138</v>
      </c>
      <c r="G1849" s="7" t="s">
        <v>1080</v>
      </c>
      <c r="H1849" s="7" t="s">
        <v>1029</v>
      </c>
      <c r="I1849" s="6" t="s">
        <v>11</v>
      </c>
      <c r="J1849" s="1">
        <v>-813</v>
      </c>
      <c r="K1849" s="1">
        <v>72813</v>
      </c>
      <c r="L1849" s="1">
        <v>72000</v>
      </c>
      <c r="M1849" s="1">
        <v>-813</v>
      </c>
      <c r="N1849" s="1">
        <v>72813</v>
      </c>
      <c r="O1849" s="1">
        <v>72000</v>
      </c>
      <c r="P1849" s="1">
        <v>88000</v>
      </c>
      <c r="Q1849" s="12"/>
      <c r="R1849" s="29">
        <f t="shared" si="87"/>
        <v>-16000</v>
      </c>
      <c r="S1849" t="str">
        <f t="shared" si="88"/>
        <v>Pendiente de ingreso</v>
      </c>
      <c r="T1849" s="10">
        <f>IFERROR(VLOOKUP(A1849,[1]!Tabla1[[#All],[Material]:[venta nueva]],38,FALSE),0)</f>
        <v>0</v>
      </c>
    </row>
    <row r="1850" spans="1:20" hidden="1" x14ac:dyDescent="0.35">
      <c r="A1850">
        <f t="shared" si="86"/>
        <v>1021204</v>
      </c>
      <c r="B1850" s="6" t="s">
        <v>1098</v>
      </c>
      <c r="C1850" s="7" t="s">
        <v>553</v>
      </c>
      <c r="D1850" s="7" t="s">
        <v>1095</v>
      </c>
      <c r="E1850" s="7" t="s">
        <v>474</v>
      </c>
      <c r="F1850" s="7" t="s">
        <v>28</v>
      </c>
      <c r="G1850" s="7" t="s">
        <v>1078</v>
      </c>
      <c r="H1850" s="7" t="s">
        <v>1006</v>
      </c>
      <c r="I1850" s="6" t="s">
        <v>12</v>
      </c>
      <c r="J1850" s="1">
        <v>1020</v>
      </c>
      <c r="K1850" s="1">
        <v>0</v>
      </c>
      <c r="L1850" s="1">
        <v>0</v>
      </c>
      <c r="M1850" s="1">
        <v>1020</v>
      </c>
      <c r="N1850" s="1">
        <v>0</v>
      </c>
      <c r="O1850" s="1">
        <v>0</v>
      </c>
      <c r="P1850" s="1"/>
      <c r="Q1850" s="12"/>
      <c r="R1850" s="29">
        <f t="shared" si="87"/>
        <v>0</v>
      </c>
      <c r="S1850" t="str">
        <f t="shared" si="88"/>
        <v>OK</v>
      </c>
      <c r="T1850" s="10">
        <f>IFERROR(VLOOKUP(A1850,[1]!Tabla1[[#All],[Material]:[venta nueva]],38,FALSE),0)</f>
        <v>0</v>
      </c>
    </row>
    <row r="1851" spans="1:20" hidden="1" x14ac:dyDescent="0.35">
      <c r="A1851">
        <f t="shared" si="86"/>
        <v>1021237</v>
      </c>
      <c r="B1851" s="6" t="s">
        <v>1098</v>
      </c>
      <c r="C1851" s="7" t="s">
        <v>553</v>
      </c>
      <c r="D1851" s="7" t="s">
        <v>1095</v>
      </c>
      <c r="E1851" s="7" t="s">
        <v>139</v>
      </c>
      <c r="F1851" s="7" t="s">
        <v>140</v>
      </c>
      <c r="G1851" s="7" t="s">
        <v>1081</v>
      </c>
      <c r="H1851" s="7" t="s">
        <v>1010</v>
      </c>
      <c r="I1851" s="6" t="s">
        <v>11</v>
      </c>
      <c r="J1851" s="1"/>
      <c r="K1851" s="1"/>
      <c r="L1851" s="1"/>
      <c r="M1851" s="1">
        <v>0</v>
      </c>
      <c r="N1851" s="1">
        <v>0</v>
      </c>
      <c r="O1851" s="1">
        <v>32000</v>
      </c>
      <c r="P1851" s="1">
        <v>61042</v>
      </c>
      <c r="Q1851" s="12"/>
      <c r="R1851" s="29">
        <f t="shared" si="87"/>
        <v>-29042</v>
      </c>
      <c r="S1851" t="str">
        <f t="shared" si="88"/>
        <v>Pendiente de ingreso</v>
      </c>
      <c r="T1851" s="10">
        <f>IFERROR(VLOOKUP(A1851,[1]!Tabla1[[#All],[Material]:[venta nueva]],38,FALSE),0)</f>
        <v>0</v>
      </c>
    </row>
    <row r="1852" spans="1:20" hidden="1" x14ac:dyDescent="0.35">
      <c r="A1852">
        <f t="shared" si="86"/>
        <v>1021263</v>
      </c>
      <c r="B1852" s="6" t="s">
        <v>1098</v>
      </c>
      <c r="C1852" s="7" t="s">
        <v>553</v>
      </c>
      <c r="D1852" s="7" t="s">
        <v>1095</v>
      </c>
      <c r="E1852" s="7" t="s">
        <v>141</v>
      </c>
      <c r="F1852" s="7" t="s">
        <v>96</v>
      </c>
      <c r="G1852" s="7" t="s">
        <v>1076</v>
      </c>
      <c r="H1852" s="7" t="s">
        <v>1022</v>
      </c>
      <c r="I1852" s="6" t="s">
        <v>11</v>
      </c>
      <c r="J1852" s="1"/>
      <c r="K1852" s="1"/>
      <c r="L1852" s="1"/>
      <c r="M1852" s="1"/>
      <c r="N1852" s="1"/>
      <c r="O1852" s="1"/>
      <c r="P1852" s="1">
        <v>93411</v>
      </c>
      <c r="Q1852" s="12"/>
      <c r="R1852" s="29">
        <f t="shared" si="87"/>
        <v>-93411</v>
      </c>
      <c r="S1852" t="str">
        <f t="shared" si="88"/>
        <v>Pendiente de ingreso</v>
      </c>
      <c r="T1852" s="10">
        <f>IFERROR(VLOOKUP(A1852,[1]!Tabla1[[#All],[Material]:[venta nueva]],38,FALSE),0)</f>
        <v>0</v>
      </c>
    </row>
    <row r="1853" spans="1:20" hidden="1" x14ac:dyDescent="0.35">
      <c r="A1853">
        <f t="shared" si="86"/>
        <v>1021385</v>
      </c>
      <c r="B1853" s="6" t="s">
        <v>1098</v>
      </c>
      <c r="C1853" s="7" t="s">
        <v>553</v>
      </c>
      <c r="D1853" s="7" t="s">
        <v>1095</v>
      </c>
      <c r="E1853" s="7" t="s">
        <v>147</v>
      </c>
      <c r="F1853" s="7" t="s">
        <v>148</v>
      </c>
      <c r="G1853" s="7" t="s">
        <v>1080</v>
      </c>
      <c r="H1853" s="7" t="s">
        <v>1031</v>
      </c>
      <c r="I1853" s="6" t="s">
        <v>11</v>
      </c>
      <c r="J1853" s="1">
        <v>-5599</v>
      </c>
      <c r="K1853" s="1">
        <v>172750</v>
      </c>
      <c r="L1853" s="1">
        <v>168000</v>
      </c>
      <c r="M1853" s="1">
        <v>-5599</v>
      </c>
      <c r="N1853" s="1">
        <v>172750</v>
      </c>
      <c r="O1853" s="1">
        <v>168000</v>
      </c>
      <c r="P1853" s="1">
        <v>144000</v>
      </c>
      <c r="Q1853" s="12"/>
      <c r="R1853" s="29">
        <f t="shared" si="87"/>
        <v>24000</v>
      </c>
      <c r="S1853" t="str">
        <f t="shared" si="88"/>
        <v>Sobre ingreso</v>
      </c>
      <c r="T1853" s="10">
        <f>IFERROR(VLOOKUP(A1853,[1]!Tabla1[[#All],[Material]:[venta nueva]],38,FALSE),0)</f>
        <v>0</v>
      </c>
    </row>
    <row r="1854" spans="1:20" hidden="1" x14ac:dyDescent="0.35">
      <c r="A1854">
        <f t="shared" si="86"/>
        <v>1021435</v>
      </c>
      <c r="B1854" s="6" t="s">
        <v>1098</v>
      </c>
      <c r="C1854" s="7" t="s">
        <v>553</v>
      </c>
      <c r="D1854" s="7" t="s">
        <v>1095</v>
      </c>
      <c r="E1854" s="7" t="s">
        <v>150</v>
      </c>
      <c r="F1854" s="7" t="s">
        <v>151</v>
      </c>
      <c r="G1854" s="7" t="s">
        <v>1078</v>
      </c>
      <c r="H1854" s="7" t="s">
        <v>1009</v>
      </c>
      <c r="I1854" s="6" t="s">
        <v>11</v>
      </c>
      <c r="J1854" s="1"/>
      <c r="K1854" s="1"/>
      <c r="L1854" s="1"/>
      <c r="M1854" s="1">
        <v>0</v>
      </c>
      <c r="N1854" s="1">
        <v>0</v>
      </c>
      <c r="O1854" s="1">
        <v>12000</v>
      </c>
      <c r="P1854" s="1">
        <v>12000</v>
      </c>
      <c r="Q1854" s="12"/>
      <c r="R1854" s="29">
        <f t="shared" si="87"/>
        <v>0</v>
      </c>
      <c r="S1854" t="str">
        <f t="shared" si="88"/>
        <v>OK</v>
      </c>
      <c r="T1854" s="10">
        <f>IFERROR(VLOOKUP(A1854,[1]!Tabla1[[#All],[Material]:[venta nueva]],38,FALSE),0)</f>
        <v>0</v>
      </c>
    </row>
    <row r="1855" spans="1:20" hidden="1" x14ac:dyDescent="0.35">
      <c r="A1855">
        <f t="shared" si="86"/>
        <v>1021470</v>
      </c>
      <c r="B1855" s="6" t="s">
        <v>1098</v>
      </c>
      <c r="C1855" s="7" t="s">
        <v>553</v>
      </c>
      <c r="D1855" s="7" t="s">
        <v>1095</v>
      </c>
      <c r="E1855" s="7" t="s">
        <v>152</v>
      </c>
      <c r="F1855" s="7" t="s">
        <v>153</v>
      </c>
      <c r="G1855" s="7" t="s">
        <v>1086</v>
      </c>
      <c r="H1855" s="7" t="s">
        <v>1025</v>
      </c>
      <c r="I1855" s="6" t="s">
        <v>12</v>
      </c>
      <c r="J1855" s="1">
        <v>9095</v>
      </c>
      <c r="K1855" s="1">
        <v>12905</v>
      </c>
      <c r="L1855" s="1">
        <v>22000</v>
      </c>
      <c r="M1855" s="1">
        <v>9095</v>
      </c>
      <c r="N1855" s="1">
        <v>12905</v>
      </c>
      <c r="O1855" s="1">
        <v>22000</v>
      </c>
      <c r="P1855" s="1">
        <v>22000</v>
      </c>
      <c r="Q1855" s="12"/>
      <c r="R1855" s="29">
        <f t="shared" si="87"/>
        <v>0</v>
      </c>
      <c r="S1855" t="str">
        <f t="shared" si="88"/>
        <v>OK</v>
      </c>
      <c r="T1855" s="10">
        <f>IFERROR(VLOOKUP(A1855,[1]!Tabla1[[#All],[Material]:[venta nueva]],38,FALSE),0)</f>
        <v>0</v>
      </c>
    </row>
    <row r="1856" spans="1:20" hidden="1" x14ac:dyDescent="0.35">
      <c r="A1856">
        <f t="shared" si="86"/>
        <v>1021533</v>
      </c>
      <c r="B1856" s="6" t="s">
        <v>1098</v>
      </c>
      <c r="C1856" s="7" t="s">
        <v>553</v>
      </c>
      <c r="D1856" s="7" t="s">
        <v>1095</v>
      </c>
      <c r="E1856" s="7" t="s">
        <v>156</v>
      </c>
      <c r="F1856" s="7" t="s">
        <v>157</v>
      </c>
      <c r="G1856" s="7" t="s">
        <v>1082</v>
      </c>
      <c r="H1856" s="7" t="s">
        <v>1013</v>
      </c>
      <c r="I1856" s="6" t="s">
        <v>16</v>
      </c>
      <c r="J1856" s="1">
        <v>-5028</v>
      </c>
      <c r="K1856" s="1">
        <v>20029</v>
      </c>
      <c r="L1856" s="1">
        <v>15000</v>
      </c>
      <c r="M1856" s="1">
        <v>-5028</v>
      </c>
      <c r="N1856" s="1">
        <v>20029</v>
      </c>
      <c r="O1856" s="1">
        <v>15000</v>
      </c>
      <c r="P1856" s="1">
        <v>15000</v>
      </c>
      <c r="Q1856" s="12"/>
      <c r="R1856" s="29">
        <f t="shared" si="87"/>
        <v>0</v>
      </c>
      <c r="S1856" t="str">
        <f t="shared" si="88"/>
        <v>OK</v>
      </c>
      <c r="T1856" s="10">
        <f>IFERROR(VLOOKUP(A1856,[1]!Tabla1[[#All],[Material]:[venta nueva]],38,FALSE),0)</f>
        <v>0</v>
      </c>
    </row>
    <row r="1857" spans="1:20" hidden="1" x14ac:dyDescent="0.35">
      <c r="A1857">
        <f t="shared" si="86"/>
        <v>1021550</v>
      </c>
      <c r="B1857" s="6" t="s">
        <v>1098</v>
      </c>
      <c r="C1857" s="7" t="s">
        <v>553</v>
      </c>
      <c r="D1857" s="7" t="s">
        <v>1095</v>
      </c>
      <c r="E1857" s="7" t="s">
        <v>161</v>
      </c>
      <c r="F1857" s="7" t="s">
        <v>162</v>
      </c>
      <c r="G1857" s="7" t="s">
        <v>1081</v>
      </c>
      <c r="H1857" s="7" t="s">
        <v>1010</v>
      </c>
      <c r="I1857" s="6" t="s">
        <v>11</v>
      </c>
      <c r="J1857" s="1"/>
      <c r="K1857" s="1"/>
      <c r="L1857" s="1"/>
      <c r="M1857" s="1">
        <v>0</v>
      </c>
      <c r="N1857" s="1">
        <v>0</v>
      </c>
      <c r="O1857" s="1">
        <v>76000</v>
      </c>
      <c r="P1857" s="1">
        <v>70958</v>
      </c>
      <c r="Q1857" s="12"/>
      <c r="R1857" s="29">
        <f t="shared" si="87"/>
        <v>5042</v>
      </c>
      <c r="S1857" t="str">
        <f t="shared" si="88"/>
        <v>Sobre ingreso</v>
      </c>
      <c r="T1857" s="10">
        <f>IFERROR(VLOOKUP(A1857,[1]!Tabla1[[#All],[Material]:[venta nueva]],38,FALSE),0)</f>
        <v>0</v>
      </c>
    </row>
    <row r="1858" spans="1:20" hidden="1" x14ac:dyDescent="0.35">
      <c r="A1858">
        <f t="shared" si="86"/>
        <v>1021603</v>
      </c>
      <c r="B1858" s="6" t="s">
        <v>1098</v>
      </c>
      <c r="C1858" s="7" t="s">
        <v>553</v>
      </c>
      <c r="D1858" s="7" t="s">
        <v>1095</v>
      </c>
      <c r="E1858" s="7" t="s">
        <v>165</v>
      </c>
      <c r="F1858" s="7" t="s">
        <v>166</v>
      </c>
      <c r="G1858" s="7" t="s">
        <v>1075</v>
      </c>
      <c r="H1858" s="7" t="s">
        <v>1003</v>
      </c>
      <c r="I1858" s="6" t="s">
        <v>16</v>
      </c>
      <c r="J1858" s="1">
        <v>319</v>
      </c>
      <c r="K1858" s="1">
        <v>4681</v>
      </c>
      <c r="L1858" s="1">
        <v>5000</v>
      </c>
      <c r="M1858" s="1">
        <v>319</v>
      </c>
      <c r="N1858" s="1">
        <v>4681</v>
      </c>
      <c r="O1858" s="1">
        <v>5000</v>
      </c>
      <c r="P1858" s="1">
        <v>5000</v>
      </c>
      <c r="Q1858" s="12"/>
      <c r="R1858" s="29">
        <f t="shared" si="87"/>
        <v>0</v>
      </c>
      <c r="S1858" t="str">
        <f t="shared" si="88"/>
        <v>OK</v>
      </c>
      <c r="T1858" s="10">
        <f>IFERROR(VLOOKUP(A1858,[1]!Tabla1[[#All],[Material]:[venta nueva]],38,FALSE),0)</f>
        <v>0</v>
      </c>
    </row>
    <row r="1859" spans="1:20" hidden="1" x14ac:dyDescent="0.35">
      <c r="A1859">
        <f t="shared" si="86"/>
        <v>1021609</v>
      </c>
      <c r="B1859" s="6" t="s">
        <v>1098</v>
      </c>
      <c r="C1859" s="7" t="s">
        <v>553</v>
      </c>
      <c r="D1859" s="7" t="s">
        <v>1095</v>
      </c>
      <c r="E1859" s="7" t="s">
        <v>167</v>
      </c>
      <c r="F1859" s="7" t="s">
        <v>168</v>
      </c>
      <c r="G1859" s="7" t="s">
        <v>985</v>
      </c>
      <c r="H1859" s="7" t="s">
        <v>1012</v>
      </c>
      <c r="I1859" s="6" t="s">
        <v>16</v>
      </c>
      <c r="J1859" s="1">
        <v>475</v>
      </c>
      <c r="K1859" s="1">
        <v>7525</v>
      </c>
      <c r="L1859" s="1">
        <v>8000</v>
      </c>
      <c r="M1859" s="1">
        <v>475</v>
      </c>
      <c r="N1859" s="1">
        <v>7525</v>
      </c>
      <c r="O1859" s="1">
        <v>8000</v>
      </c>
      <c r="P1859" s="1">
        <v>8000</v>
      </c>
      <c r="Q1859" s="12"/>
      <c r="R1859" s="29">
        <f t="shared" si="87"/>
        <v>0</v>
      </c>
      <c r="S1859" t="str">
        <f t="shared" si="88"/>
        <v>OK</v>
      </c>
      <c r="T1859" s="10">
        <f>IFERROR(VLOOKUP(A1859,[1]!Tabla1[[#All],[Material]:[venta nueva]],38,FALSE),0)</f>
        <v>0</v>
      </c>
    </row>
    <row r="1860" spans="1:20" hidden="1" x14ac:dyDescent="0.35">
      <c r="A1860">
        <f t="shared" si="86"/>
        <v>1021622</v>
      </c>
      <c r="B1860" s="6" t="s">
        <v>1098</v>
      </c>
      <c r="C1860" s="7" t="s">
        <v>553</v>
      </c>
      <c r="D1860" s="7" t="s">
        <v>1095</v>
      </c>
      <c r="E1860" s="7" t="s">
        <v>169</v>
      </c>
      <c r="F1860" s="7" t="s">
        <v>74</v>
      </c>
      <c r="G1860" s="7" t="s">
        <v>1074</v>
      </c>
      <c r="H1860" s="7" t="s">
        <v>1018</v>
      </c>
      <c r="I1860" s="6" t="s">
        <v>11</v>
      </c>
      <c r="J1860" s="1">
        <v>40</v>
      </c>
      <c r="K1860" s="1">
        <v>35960</v>
      </c>
      <c r="L1860" s="1">
        <v>36000</v>
      </c>
      <c r="M1860" s="1">
        <v>40</v>
      </c>
      <c r="N1860" s="1">
        <v>35960</v>
      </c>
      <c r="O1860" s="1">
        <v>36000</v>
      </c>
      <c r="P1860" s="1">
        <v>18000</v>
      </c>
      <c r="Q1860" s="12"/>
      <c r="R1860" s="29">
        <f t="shared" si="87"/>
        <v>18000</v>
      </c>
      <c r="S1860" t="str">
        <f t="shared" si="88"/>
        <v>Sobre ingreso</v>
      </c>
      <c r="T1860" s="10">
        <f>IFERROR(VLOOKUP(A1860,[1]!Tabla1[[#All],[Material]:[venta nueva]],38,FALSE),0)</f>
        <v>0</v>
      </c>
    </row>
    <row r="1861" spans="1:20" hidden="1" x14ac:dyDescent="0.35">
      <c r="A1861">
        <f t="shared" si="86"/>
        <v>1021623</v>
      </c>
      <c r="B1861" s="6" t="s">
        <v>1098</v>
      </c>
      <c r="C1861" s="7" t="s">
        <v>553</v>
      </c>
      <c r="D1861" s="7" t="s">
        <v>1095</v>
      </c>
      <c r="E1861" s="7" t="s">
        <v>444</v>
      </c>
      <c r="F1861" s="7" t="s">
        <v>445</v>
      </c>
      <c r="G1861" s="7" t="s">
        <v>1074</v>
      </c>
      <c r="H1861" s="7" t="s">
        <v>1018</v>
      </c>
      <c r="I1861" s="6" t="s">
        <v>11</v>
      </c>
      <c r="J1861" s="1">
        <v>630</v>
      </c>
      <c r="K1861" s="1">
        <v>0</v>
      </c>
      <c r="L1861" s="1">
        <v>0</v>
      </c>
      <c r="M1861" s="1">
        <v>630</v>
      </c>
      <c r="N1861" s="1">
        <v>0</v>
      </c>
      <c r="O1861" s="1">
        <v>0</v>
      </c>
      <c r="P1861" s="1"/>
      <c r="Q1861" s="12"/>
      <c r="R1861" s="29">
        <f t="shared" si="87"/>
        <v>0</v>
      </c>
      <c r="S1861" t="str">
        <f t="shared" si="88"/>
        <v>OK</v>
      </c>
      <c r="T1861" s="10">
        <f>IFERROR(VLOOKUP(A1861,[1]!Tabla1[[#All],[Material]:[venta nueva]],38,FALSE),0)</f>
        <v>0</v>
      </c>
    </row>
    <row r="1862" spans="1:20" hidden="1" x14ac:dyDescent="0.35">
      <c r="A1862">
        <f t="shared" ref="A1862:A1925" si="89">+E1862*1</f>
        <v>1021639</v>
      </c>
      <c r="B1862" s="6" t="s">
        <v>1098</v>
      </c>
      <c r="C1862" s="7" t="s">
        <v>553</v>
      </c>
      <c r="D1862" s="7" t="s">
        <v>1095</v>
      </c>
      <c r="E1862" s="7" t="s">
        <v>461</v>
      </c>
      <c r="F1862" s="7" t="s">
        <v>78</v>
      </c>
      <c r="G1862" s="7" t="s">
        <v>985</v>
      </c>
      <c r="H1862" s="7" t="s">
        <v>1012</v>
      </c>
      <c r="I1862" s="6" t="s">
        <v>11</v>
      </c>
      <c r="J1862" s="1">
        <v>1405</v>
      </c>
      <c r="K1862" s="1">
        <v>22595</v>
      </c>
      <c r="L1862" s="1">
        <v>24000</v>
      </c>
      <c r="M1862" s="1">
        <v>1405</v>
      </c>
      <c r="N1862" s="1">
        <v>22595</v>
      </c>
      <c r="O1862" s="1">
        <v>24000</v>
      </c>
      <c r="P1862" s="1">
        <v>2115</v>
      </c>
      <c r="Q1862" s="12"/>
      <c r="R1862" s="29">
        <f t="shared" si="87"/>
        <v>21885</v>
      </c>
      <c r="S1862" t="str">
        <f t="shared" si="88"/>
        <v>Sobre ingreso</v>
      </c>
      <c r="T1862" s="10">
        <f>IFERROR(VLOOKUP(A1862,[1]!Tabla1[[#All],[Material]:[venta nueva]],38,FALSE),0)</f>
        <v>0</v>
      </c>
    </row>
    <row r="1863" spans="1:20" hidden="1" x14ac:dyDescent="0.35">
      <c r="A1863">
        <f t="shared" si="89"/>
        <v>1021664</v>
      </c>
      <c r="B1863" s="6" t="s">
        <v>1098</v>
      </c>
      <c r="C1863" s="7" t="s">
        <v>553</v>
      </c>
      <c r="D1863" s="7" t="s">
        <v>1095</v>
      </c>
      <c r="E1863" s="7" t="s">
        <v>170</v>
      </c>
      <c r="F1863" s="7" t="s">
        <v>171</v>
      </c>
      <c r="G1863" s="7" t="s">
        <v>1085</v>
      </c>
      <c r="H1863" s="7" t="s">
        <v>1019</v>
      </c>
      <c r="I1863" s="6" t="s">
        <v>12</v>
      </c>
      <c r="J1863" s="1">
        <v>11648</v>
      </c>
      <c r="K1863" s="1">
        <v>32352</v>
      </c>
      <c r="L1863" s="1">
        <v>44000</v>
      </c>
      <c r="M1863" s="1">
        <v>11648</v>
      </c>
      <c r="N1863" s="1">
        <v>54352</v>
      </c>
      <c r="O1863" s="1">
        <v>66000</v>
      </c>
      <c r="P1863" s="1">
        <v>88000</v>
      </c>
      <c r="Q1863" s="12"/>
      <c r="R1863" s="29">
        <f t="shared" si="87"/>
        <v>-22000</v>
      </c>
      <c r="S1863" t="str">
        <f t="shared" si="88"/>
        <v>Pendiente de ingreso</v>
      </c>
      <c r="T1863" s="10">
        <f>IFERROR(VLOOKUP(A1863,[1]!Tabla1[[#All],[Material]:[venta nueva]],38,FALSE),0)</f>
        <v>0</v>
      </c>
    </row>
    <row r="1864" spans="1:20" hidden="1" x14ac:dyDescent="0.35">
      <c r="A1864">
        <f t="shared" si="89"/>
        <v>1021665</v>
      </c>
      <c r="B1864" s="6" t="s">
        <v>1098</v>
      </c>
      <c r="C1864" s="7" t="s">
        <v>553</v>
      </c>
      <c r="D1864" s="7" t="s">
        <v>1095</v>
      </c>
      <c r="E1864" s="7" t="s">
        <v>172</v>
      </c>
      <c r="F1864" s="7" t="s">
        <v>173</v>
      </c>
      <c r="G1864" s="7" t="s">
        <v>1085</v>
      </c>
      <c r="H1864" s="7" t="s">
        <v>1019</v>
      </c>
      <c r="I1864" s="6" t="s">
        <v>12</v>
      </c>
      <c r="J1864" s="1">
        <v>19050</v>
      </c>
      <c r="K1864" s="1">
        <v>24950</v>
      </c>
      <c r="L1864" s="1">
        <v>44000</v>
      </c>
      <c r="M1864" s="1">
        <v>19050</v>
      </c>
      <c r="N1864" s="1">
        <v>24950</v>
      </c>
      <c r="O1864" s="1">
        <v>44000</v>
      </c>
      <c r="P1864" s="1">
        <v>66000</v>
      </c>
      <c r="Q1864" s="12"/>
      <c r="R1864" s="29">
        <f t="shared" ref="R1864:R1927" si="90">+O1864-P1864</f>
        <v>-22000</v>
      </c>
      <c r="S1864" t="str">
        <f t="shared" ref="S1864:S1927" si="91">IF(R1864&gt;0,"Sobre ingreso",IF(R1864&lt;0,"Pendiente de ingreso","OK"))</f>
        <v>Pendiente de ingreso</v>
      </c>
      <c r="T1864" s="10">
        <f>IFERROR(VLOOKUP(A1864,[1]!Tabla1[[#All],[Material]:[venta nueva]],38,FALSE),0)</f>
        <v>0</v>
      </c>
    </row>
    <row r="1865" spans="1:20" hidden="1" x14ac:dyDescent="0.35">
      <c r="A1865">
        <f t="shared" si="89"/>
        <v>1021710</v>
      </c>
      <c r="B1865" s="6" t="s">
        <v>1098</v>
      </c>
      <c r="C1865" s="7" t="s">
        <v>553</v>
      </c>
      <c r="D1865" s="7" t="s">
        <v>1095</v>
      </c>
      <c r="E1865" s="7" t="s">
        <v>1105</v>
      </c>
      <c r="F1865" s="7" t="s">
        <v>1106</v>
      </c>
      <c r="G1865" s="7" t="s">
        <v>1069</v>
      </c>
      <c r="H1865" s="7" t="s">
        <v>1016</v>
      </c>
      <c r="I1865" s="6" t="s">
        <v>11</v>
      </c>
      <c r="J1865" s="1">
        <v>-18576</v>
      </c>
      <c r="K1865" s="1">
        <v>15184</v>
      </c>
      <c r="L1865" s="1">
        <v>0</v>
      </c>
      <c r="M1865" s="1">
        <v>-18576</v>
      </c>
      <c r="N1865" s="1">
        <v>15184</v>
      </c>
      <c r="O1865" s="1">
        <v>0</v>
      </c>
      <c r="P1865" s="1"/>
      <c r="Q1865" s="12"/>
      <c r="R1865" s="29">
        <f t="shared" si="90"/>
        <v>0</v>
      </c>
      <c r="S1865" t="str">
        <f t="shared" si="91"/>
        <v>OK</v>
      </c>
      <c r="T1865" s="10">
        <f>IFERROR(VLOOKUP(A1865,[1]!Tabla1[[#All],[Material]:[venta nueva]],38,FALSE),0)</f>
        <v>0</v>
      </c>
    </row>
    <row r="1866" spans="1:20" hidden="1" x14ac:dyDescent="0.35">
      <c r="A1866">
        <f t="shared" si="89"/>
        <v>1021731</v>
      </c>
      <c r="B1866" s="6" t="s">
        <v>1098</v>
      </c>
      <c r="C1866" s="7" t="s">
        <v>553</v>
      </c>
      <c r="D1866" s="7" t="s">
        <v>1095</v>
      </c>
      <c r="E1866" s="7" t="s">
        <v>174</v>
      </c>
      <c r="F1866" s="7" t="s">
        <v>175</v>
      </c>
      <c r="G1866" s="7" t="s">
        <v>1086</v>
      </c>
      <c r="H1866" s="7" t="s">
        <v>1025</v>
      </c>
      <c r="I1866" s="6" t="s">
        <v>14</v>
      </c>
      <c r="J1866" s="1">
        <v>-111276</v>
      </c>
      <c r="K1866" s="1">
        <v>293660</v>
      </c>
      <c r="L1866" s="1">
        <v>192000</v>
      </c>
      <c r="M1866" s="1">
        <v>-111276</v>
      </c>
      <c r="N1866" s="1">
        <v>293660</v>
      </c>
      <c r="O1866" s="1">
        <v>192000</v>
      </c>
      <c r="P1866" s="1">
        <v>120000</v>
      </c>
      <c r="Q1866" s="12"/>
      <c r="R1866" s="29">
        <f t="shared" si="90"/>
        <v>72000</v>
      </c>
      <c r="S1866" t="str">
        <f t="shared" si="91"/>
        <v>Sobre ingreso</v>
      </c>
      <c r="T1866" s="10">
        <f>IFERROR(VLOOKUP(A1866,[1]!Tabla1[[#All],[Material]:[venta nueva]],38,FALSE),0)</f>
        <v>0</v>
      </c>
    </row>
    <row r="1867" spans="1:20" hidden="1" x14ac:dyDescent="0.35">
      <c r="A1867">
        <f t="shared" si="89"/>
        <v>1021733</v>
      </c>
      <c r="B1867" s="6" t="s">
        <v>1098</v>
      </c>
      <c r="C1867" s="7" t="s">
        <v>553</v>
      </c>
      <c r="D1867" s="7" t="s">
        <v>1095</v>
      </c>
      <c r="E1867" s="7" t="s">
        <v>178</v>
      </c>
      <c r="F1867" s="7" t="s">
        <v>149</v>
      </c>
      <c r="G1867" s="7" t="s">
        <v>1076</v>
      </c>
      <c r="H1867" s="7" t="s">
        <v>1022</v>
      </c>
      <c r="I1867" s="6" t="s">
        <v>14</v>
      </c>
      <c r="J1867" s="1">
        <v>0</v>
      </c>
      <c r="K1867" s="1">
        <v>87688</v>
      </c>
      <c r="L1867" s="1">
        <v>96000</v>
      </c>
      <c r="M1867" s="1">
        <v>0</v>
      </c>
      <c r="N1867" s="1">
        <v>87688</v>
      </c>
      <c r="O1867" s="1">
        <v>96000</v>
      </c>
      <c r="P1867" s="1">
        <v>96000</v>
      </c>
      <c r="Q1867" s="12"/>
      <c r="R1867" s="29">
        <f t="shared" si="90"/>
        <v>0</v>
      </c>
      <c r="S1867" t="str">
        <f t="shared" si="91"/>
        <v>OK</v>
      </c>
      <c r="T1867" s="10">
        <f>IFERROR(VLOOKUP(A1867,[1]!Tabla1[[#All],[Material]:[venta nueva]],38,FALSE),0)</f>
        <v>0</v>
      </c>
    </row>
    <row r="1868" spans="1:20" hidden="1" x14ac:dyDescent="0.35">
      <c r="A1868">
        <f t="shared" si="89"/>
        <v>1021735</v>
      </c>
      <c r="B1868" s="6" t="s">
        <v>1098</v>
      </c>
      <c r="C1868" s="7" t="s">
        <v>553</v>
      </c>
      <c r="D1868" s="7" t="s">
        <v>1095</v>
      </c>
      <c r="E1868" s="7" t="s">
        <v>179</v>
      </c>
      <c r="F1868" s="7" t="s">
        <v>180</v>
      </c>
      <c r="G1868" s="7" t="s">
        <v>1069</v>
      </c>
      <c r="H1868" s="7" t="s">
        <v>1033</v>
      </c>
      <c r="I1868" s="6" t="s">
        <v>14</v>
      </c>
      <c r="J1868" s="1">
        <v>4227</v>
      </c>
      <c r="K1868" s="1">
        <v>110492</v>
      </c>
      <c r="L1868" s="1">
        <v>120000</v>
      </c>
      <c r="M1868" s="1">
        <v>4227</v>
      </c>
      <c r="N1868" s="1">
        <v>110492</v>
      </c>
      <c r="O1868" s="1">
        <v>120000</v>
      </c>
      <c r="P1868" s="1">
        <v>96000</v>
      </c>
      <c r="Q1868" s="12"/>
      <c r="R1868" s="29">
        <f t="shared" si="90"/>
        <v>24000</v>
      </c>
      <c r="S1868" t="str">
        <f t="shared" si="91"/>
        <v>Sobre ingreso</v>
      </c>
      <c r="T1868" s="10">
        <f>IFERROR(VLOOKUP(A1868,[1]!Tabla1[[#All],[Material]:[venta nueva]],38,FALSE),0)</f>
        <v>0</v>
      </c>
    </row>
    <row r="1869" spans="1:20" hidden="1" x14ac:dyDescent="0.35">
      <c r="A1869">
        <f t="shared" si="89"/>
        <v>1021738</v>
      </c>
      <c r="B1869" s="6" t="s">
        <v>1098</v>
      </c>
      <c r="C1869" s="7" t="s">
        <v>553</v>
      </c>
      <c r="D1869" s="7" t="s">
        <v>1095</v>
      </c>
      <c r="E1869" s="7" t="s">
        <v>183</v>
      </c>
      <c r="F1869" s="7" t="s">
        <v>184</v>
      </c>
      <c r="G1869" s="7" t="s">
        <v>1069</v>
      </c>
      <c r="H1869" s="7" t="s">
        <v>1033</v>
      </c>
      <c r="I1869" s="6" t="s">
        <v>14</v>
      </c>
      <c r="J1869" s="1"/>
      <c r="K1869" s="1"/>
      <c r="L1869" s="1"/>
      <c r="M1869" s="1"/>
      <c r="N1869" s="1"/>
      <c r="O1869" s="1"/>
      <c r="P1869" s="1">
        <v>24000</v>
      </c>
      <c r="Q1869" s="12"/>
      <c r="R1869" s="29">
        <f t="shared" si="90"/>
        <v>-24000</v>
      </c>
      <c r="S1869" t="str">
        <f t="shared" si="91"/>
        <v>Pendiente de ingreso</v>
      </c>
      <c r="T1869" s="10">
        <f>IFERROR(VLOOKUP(A1869,[1]!Tabla1[[#All],[Material]:[venta nueva]],38,FALSE),0)</f>
        <v>0</v>
      </c>
    </row>
    <row r="1870" spans="1:20" hidden="1" x14ac:dyDescent="0.35">
      <c r="A1870">
        <f t="shared" si="89"/>
        <v>1021740</v>
      </c>
      <c r="B1870" s="6" t="s">
        <v>1098</v>
      </c>
      <c r="C1870" s="7" t="s">
        <v>553</v>
      </c>
      <c r="D1870" s="7" t="s">
        <v>1095</v>
      </c>
      <c r="E1870" s="7" t="s">
        <v>1107</v>
      </c>
      <c r="F1870" s="7" t="s">
        <v>187</v>
      </c>
      <c r="G1870" s="7" t="s">
        <v>1069</v>
      </c>
      <c r="H1870" s="7" t="s">
        <v>1026</v>
      </c>
      <c r="I1870" s="6" t="s">
        <v>14</v>
      </c>
      <c r="J1870" s="1">
        <v>0</v>
      </c>
      <c r="K1870" s="1">
        <v>68</v>
      </c>
      <c r="L1870" s="1">
        <v>0</v>
      </c>
      <c r="M1870" s="1">
        <v>0</v>
      </c>
      <c r="N1870" s="1">
        <v>68</v>
      </c>
      <c r="O1870" s="1">
        <v>0</v>
      </c>
      <c r="P1870" s="1"/>
      <c r="Q1870" s="12"/>
      <c r="R1870" s="29">
        <f t="shared" si="90"/>
        <v>0</v>
      </c>
      <c r="S1870" t="str">
        <f t="shared" si="91"/>
        <v>OK</v>
      </c>
      <c r="T1870" s="10">
        <f>IFERROR(VLOOKUP(A1870,[1]!Tabla1[[#All],[Material]:[venta nueva]],38,FALSE),0)</f>
        <v>0</v>
      </c>
    </row>
    <row r="1871" spans="1:20" hidden="1" x14ac:dyDescent="0.35">
      <c r="A1871">
        <f t="shared" si="89"/>
        <v>1021765</v>
      </c>
      <c r="B1871" s="6" t="s">
        <v>1098</v>
      </c>
      <c r="C1871" s="7" t="s">
        <v>553</v>
      </c>
      <c r="D1871" s="7" t="s">
        <v>1095</v>
      </c>
      <c r="E1871" s="7" t="s">
        <v>188</v>
      </c>
      <c r="F1871" s="7" t="s">
        <v>92</v>
      </c>
      <c r="G1871" s="7" t="s">
        <v>1076</v>
      </c>
      <c r="H1871" s="7" t="s">
        <v>1020</v>
      </c>
      <c r="I1871" s="6" t="s">
        <v>14</v>
      </c>
      <c r="J1871" s="1">
        <v>0</v>
      </c>
      <c r="K1871" s="1">
        <v>344</v>
      </c>
      <c r="L1871" s="1">
        <v>0</v>
      </c>
      <c r="M1871" s="1">
        <v>0</v>
      </c>
      <c r="N1871" s="1">
        <v>344</v>
      </c>
      <c r="O1871" s="1">
        <v>0</v>
      </c>
      <c r="P1871" s="1"/>
      <c r="Q1871" s="12"/>
      <c r="R1871" s="29">
        <f t="shared" si="90"/>
        <v>0</v>
      </c>
      <c r="S1871" t="str">
        <f t="shared" si="91"/>
        <v>OK</v>
      </c>
      <c r="T1871" s="10">
        <f>IFERROR(VLOOKUP(A1871,[1]!Tabla1[[#All],[Material]:[venta nueva]],38,FALSE),0)</f>
        <v>0</v>
      </c>
    </row>
    <row r="1872" spans="1:20" hidden="1" x14ac:dyDescent="0.35">
      <c r="A1872">
        <f t="shared" si="89"/>
        <v>1021819</v>
      </c>
      <c r="B1872" s="6" t="s">
        <v>1098</v>
      </c>
      <c r="C1872" s="7" t="s">
        <v>553</v>
      </c>
      <c r="D1872" s="7" t="s">
        <v>1095</v>
      </c>
      <c r="E1872" s="7" t="s">
        <v>509</v>
      </c>
      <c r="F1872" s="7" t="s">
        <v>510</v>
      </c>
      <c r="G1872" s="7" t="s">
        <v>1075</v>
      </c>
      <c r="H1872" s="7" t="s">
        <v>1002</v>
      </c>
      <c r="I1872" s="6" t="s">
        <v>11</v>
      </c>
      <c r="J1872" s="1"/>
      <c r="K1872" s="1"/>
      <c r="L1872" s="1"/>
      <c r="M1872" s="1">
        <v>0</v>
      </c>
      <c r="N1872" s="1">
        <v>0</v>
      </c>
      <c r="O1872" s="1">
        <v>48000</v>
      </c>
      <c r="P1872" s="1">
        <v>48000</v>
      </c>
      <c r="Q1872" s="12"/>
      <c r="R1872" s="29">
        <f t="shared" si="90"/>
        <v>0</v>
      </c>
      <c r="S1872" t="str">
        <f t="shared" si="91"/>
        <v>OK</v>
      </c>
      <c r="T1872" s="10">
        <f>IFERROR(VLOOKUP(A1872,[1]!Tabla1[[#All],[Material]:[venta nueva]],38,FALSE),0)</f>
        <v>0</v>
      </c>
    </row>
    <row r="1873" spans="1:20" hidden="1" x14ac:dyDescent="0.35">
      <c r="A1873">
        <f t="shared" si="89"/>
        <v>1021820</v>
      </c>
      <c r="B1873" s="6" t="s">
        <v>1098</v>
      </c>
      <c r="C1873" s="7" t="s">
        <v>553</v>
      </c>
      <c r="D1873" s="7" t="s">
        <v>1095</v>
      </c>
      <c r="E1873" s="7" t="s">
        <v>475</v>
      </c>
      <c r="F1873" s="7" t="s">
        <v>476</v>
      </c>
      <c r="G1873" s="7" t="s">
        <v>1075</v>
      </c>
      <c r="H1873" s="7" t="s">
        <v>1011</v>
      </c>
      <c r="I1873" s="6" t="s">
        <v>11</v>
      </c>
      <c r="J1873" s="1"/>
      <c r="K1873" s="1"/>
      <c r="L1873" s="1"/>
      <c r="M1873" s="1"/>
      <c r="N1873" s="1"/>
      <c r="O1873" s="1"/>
      <c r="P1873" s="1">
        <v>10000</v>
      </c>
      <c r="Q1873" s="12"/>
      <c r="R1873" s="29">
        <f t="shared" si="90"/>
        <v>-10000</v>
      </c>
      <c r="S1873" t="str">
        <f t="shared" si="91"/>
        <v>Pendiente de ingreso</v>
      </c>
      <c r="T1873" s="10">
        <f>IFERROR(VLOOKUP(A1873,[1]!Tabla1[[#All],[Material]:[venta nueva]],38,FALSE),0)</f>
        <v>0</v>
      </c>
    </row>
    <row r="1874" spans="1:20" hidden="1" x14ac:dyDescent="0.35">
      <c r="A1874">
        <f t="shared" si="89"/>
        <v>1021864</v>
      </c>
      <c r="B1874" s="6" t="s">
        <v>1098</v>
      </c>
      <c r="C1874" s="7" t="s">
        <v>553</v>
      </c>
      <c r="D1874" s="7" t="s">
        <v>1095</v>
      </c>
      <c r="E1874" s="7" t="s">
        <v>195</v>
      </c>
      <c r="F1874" s="7" t="s">
        <v>196</v>
      </c>
      <c r="G1874" s="7" t="s">
        <v>1080</v>
      </c>
      <c r="H1874" s="7" t="s">
        <v>1024</v>
      </c>
      <c r="I1874" s="6" t="s">
        <v>11</v>
      </c>
      <c r="J1874" s="1"/>
      <c r="K1874" s="1"/>
      <c r="L1874" s="1"/>
      <c r="M1874" s="1"/>
      <c r="N1874" s="1"/>
      <c r="O1874" s="1"/>
      <c r="P1874" s="1">
        <v>24000</v>
      </c>
      <c r="Q1874" s="12"/>
      <c r="R1874" s="29">
        <f t="shared" si="90"/>
        <v>-24000</v>
      </c>
      <c r="S1874" t="str">
        <f t="shared" si="91"/>
        <v>Pendiente de ingreso</v>
      </c>
      <c r="T1874" s="10">
        <f>IFERROR(VLOOKUP(A1874,[1]!Tabla1[[#All],[Material]:[venta nueva]],38,FALSE),0)</f>
        <v>0</v>
      </c>
    </row>
    <row r="1875" spans="1:20" hidden="1" x14ac:dyDescent="0.35">
      <c r="A1875">
        <f t="shared" si="89"/>
        <v>1021864</v>
      </c>
      <c r="B1875" s="6" t="s">
        <v>1098</v>
      </c>
      <c r="C1875" s="7" t="s">
        <v>553</v>
      </c>
      <c r="D1875" s="7" t="s">
        <v>1095</v>
      </c>
      <c r="E1875" s="7" t="s">
        <v>195</v>
      </c>
      <c r="F1875" s="7" t="s">
        <v>196</v>
      </c>
      <c r="G1875" s="7" t="s">
        <v>1080</v>
      </c>
      <c r="H1875" s="7" t="s">
        <v>1024</v>
      </c>
      <c r="I1875" s="6" t="s">
        <v>13</v>
      </c>
      <c r="J1875" s="1">
        <v>-18360</v>
      </c>
      <c r="K1875" s="1">
        <v>42360</v>
      </c>
      <c r="L1875" s="1">
        <v>24000</v>
      </c>
      <c r="M1875" s="1">
        <v>-18360</v>
      </c>
      <c r="N1875" s="1">
        <v>42360</v>
      </c>
      <c r="O1875" s="1">
        <v>24000</v>
      </c>
      <c r="P1875" s="1">
        <v>96000</v>
      </c>
      <c r="Q1875" s="12"/>
      <c r="R1875" s="29">
        <f t="shared" si="90"/>
        <v>-72000</v>
      </c>
      <c r="S1875" t="str">
        <f t="shared" si="91"/>
        <v>Pendiente de ingreso</v>
      </c>
      <c r="T1875" s="10">
        <f>IFERROR(VLOOKUP(A1875,[1]!Tabla1[[#All],[Material]:[venta nueva]],38,FALSE),0)</f>
        <v>0</v>
      </c>
    </row>
    <row r="1876" spans="1:20" hidden="1" x14ac:dyDescent="0.35">
      <c r="A1876">
        <f t="shared" si="89"/>
        <v>1021868</v>
      </c>
      <c r="B1876" s="6" t="s">
        <v>1098</v>
      </c>
      <c r="C1876" s="7" t="s">
        <v>553</v>
      </c>
      <c r="D1876" s="7" t="s">
        <v>1095</v>
      </c>
      <c r="E1876" s="7" t="s">
        <v>556</v>
      </c>
      <c r="F1876" s="7" t="s">
        <v>557</v>
      </c>
      <c r="G1876" s="7" t="s">
        <v>1076</v>
      </c>
      <c r="H1876" s="7" t="s">
        <v>1004</v>
      </c>
      <c r="I1876" s="6" t="s">
        <v>11</v>
      </c>
      <c r="J1876" s="1">
        <v>4275</v>
      </c>
      <c r="K1876" s="1">
        <v>0</v>
      </c>
      <c r="L1876" s="1">
        <v>0</v>
      </c>
      <c r="M1876" s="1">
        <v>4275</v>
      </c>
      <c r="N1876" s="1">
        <v>19725</v>
      </c>
      <c r="O1876" s="1">
        <v>24000</v>
      </c>
      <c r="P1876" s="1">
        <v>24000</v>
      </c>
      <c r="Q1876" s="12"/>
      <c r="R1876" s="29">
        <f t="shared" si="90"/>
        <v>0</v>
      </c>
      <c r="S1876" t="str">
        <f t="shared" si="91"/>
        <v>OK</v>
      </c>
      <c r="T1876" s="10">
        <f>IFERROR(VLOOKUP(A1876,[1]!Tabla1[[#All],[Material]:[venta nueva]],38,FALSE),0)</f>
        <v>0</v>
      </c>
    </row>
    <row r="1877" spans="1:20" hidden="1" x14ac:dyDescent="0.35">
      <c r="A1877">
        <f t="shared" si="89"/>
        <v>1021905</v>
      </c>
      <c r="B1877" s="6" t="s">
        <v>1098</v>
      </c>
      <c r="C1877" s="7" t="s">
        <v>553</v>
      </c>
      <c r="D1877" s="7" t="s">
        <v>1095</v>
      </c>
      <c r="E1877" s="7" t="s">
        <v>199</v>
      </c>
      <c r="F1877" s="7" t="s">
        <v>200</v>
      </c>
      <c r="G1877" s="7" t="s">
        <v>1081</v>
      </c>
      <c r="H1877" s="7" t="s">
        <v>1010</v>
      </c>
      <c r="I1877" s="6" t="s">
        <v>14</v>
      </c>
      <c r="J1877" s="1">
        <v>4080</v>
      </c>
      <c r="K1877" s="1">
        <v>0</v>
      </c>
      <c r="L1877" s="1">
        <v>0</v>
      </c>
      <c r="M1877" s="1">
        <v>4080</v>
      </c>
      <c r="N1877" s="1">
        <v>0</v>
      </c>
      <c r="O1877" s="1">
        <v>0</v>
      </c>
      <c r="P1877" s="1"/>
      <c r="Q1877" s="12"/>
      <c r="R1877" s="29">
        <f t="shared" si="90"/>
        <v>0</v>
      </c>
      <c r="S1877" t="str">
        <f t="shared" si="91"/>
        <v>OK</v>
      </c>
      <c r="T1877" s="10">
        <f>IFERROR(VLOOKUP(A1877,[1]!Tabla1[[#All],[Material]:[venta nueva]],38,FALSE),0)</f>
        <v>0</v>
      </c>
    </row>
    <row r="1878" spans="1:20" hidden="1" x14ac:dyDescent="0.35">
      <c r="A1878">
        <f t="shared" si="89"/>
        <v>1021976</v>
      </c>
      <c r="B1878" s="6" t="s">
        <v>1098</v>
      </c>
      <c r="C1878" s="7" t="s">
        <v>553</v>
      </c>
      <c r="D1878" s="7" t="s">
        <v>1095</v>
      </c>
      <c r="E1878" s="7" t="s">
        <v>213</v>
      </c>
      <c r="F1878" s="7" t="s">
        <v>214</v>
      </c>
      <c r="G1878" s="7" t="s">
        <v>1077</v>
      </c>
      <c r="H1878" s="7" t="s">
        <v>1005</v>
      </c>
      <c r="I1878" s="6" t="s">
        <v>11</v>
      </c>
      <c r="J1878" s="1">
        <v>-44130</v>
      </c>
      <c r="K1878" s="1">
        <v>278174</v>
      </c>
      <c r="L1878" s="1">
        <v>288000</v>
      </c>
      <c r="M1878" s="1">
        <v>-44130</v>
      </c>
      <c r="N1878" s="1">
        <v>234974</v>
      </c>
      <c r="O1878" s="1">
        <v>168000</v>
      </c>
      <c r="P1878" s="1">
        <v>326000</v>
      </c>
      <c r="Q1878" s="12"/>
      <c r="R1878" s="29">
        <f t="shared" si="90"/>
        <v>-158000</v>
      </c>
      <c r="S1878" t="str">
        <f t="shared" si="91"/>
        <v>Pendiente de ingreso</v>
      </c>
      <c r="T1878" s="10">
        <f>IFERROR(VLOOKUP(A1878,[1]!Tabla1[[#All],[Material]:[venta nueva]],38,FALSE),0)</f>
        <v>0</v>
      </c>
    </row>
    <row r="1879" spans="1:20" hidden="1" x14ac:dyDescent="0.35">
      <c r="A1879">
        <f t="shared" si="89"/>
        <v>1022047</v>
      </c>
      <c r="B1879" s="6" t="s">
        <v>1098</v>
      </c>
      <c r="C1879" s="7" t="s">
        <v>553</v>
      </c>
      <c r="D1879" s="7" t="s">
        <v>1095</v>
      </c>
      <c r="E1879" s="7" t="s">
        <v>586</v>
      </c>
      <c r="F1879" s="7" t="s">
        <v>582</v>
      </c>
      <c r="G1879" s="7" t="s">
        <v>1081</v>
      </c>
      <c r="H1879" s="7" t="s">
        <v>1010</v>
      </c>
      <c r="I1879" s="6" t="s">
        <v>11</v>
      </c>
      <c r="J1879" s="1"/>
      <c r="K1879" s="1"/>
      <c r="L1879" s="1"/>
      <c r="M1879" s="1">
        <v>0</v>
      </c>
      <c r="N1879" s="1">
        <v>22000</v>
      </c>
      <c r="O1879" s="1">
        <v>48000</v>
      </c>
      <c r="P1879" s="1">
        <v>24000</v>
      </c>
      <c r="Q1879" s="12"/>
      <c r="R1879" s="29">
        <f t="shared" si="90"/>
        <v>24000</v>
      </c>
      <c r="S1879" t="str">
        <f t="shared" si="91"/>
        <v>Sobre ingreso</v>
      </c>
      <c r="T1879" s="10">
        <f>IFERROR(VLOOKUP(A1879,[1]!Tabla1[[#All],[Material]:[venta nueva]],38,FALSE),0)</f>
        <v>0</v>
      </c>
    </row>
    <row r="1880" spans="1:20" hidden="1" x14ac:dyDescent="0.35">
      <c r="A1880">
        <f t="shared" si="89"/>
        <v>1022096</v>
      </c>
      <c r="B1880" s="6" t="s">
        <v>1098</v>
      </c>
      <c r="C1880" s="7" t="s">
        <v>553</v>
      </c>
      <c r="D1880" s="7" t="s">
        <v>1095</v>
      </c>
      <c r="E1880" s="7" t="s">
        <v>226</v>
      </c>
      <c r="F1880" s="7" t="s">
        <v>227</v>
      </c>
      <c r="G1880" s="7" t="s">
        <v>1084</v>
      </c>
      <c r="H1880" s="7" t="s">
        <v>1028</v>
      </c>
      <c r="I1880" s="6" t="s">
        <v>14</v>
      </c>
      <c r="J1880" s="1">
        <v>-79926</v>
      </c>
      <c r="K1880" s="1">
        <v>275074</v>
      </c>
      <c r="L1880" s="1">
        <v>192000</v>
      </c>
      <c r="M1880" s="1">
        <v>-79926</v>
      </c>
      <c r="N1880" s="1">
        <v>275074</v>
      </c>
      <c r="O1880" s="1">
        <v>192000</v>
      </c>
      <c r="P1880" s="1">
        <v>144000</v>
      </c>
      <c r="Q1880" s="12"/>
      <c r="R1880" s="29">
        <f t="shared" si="90"/>
        <v>48000</v>
      </c>
      <c r="S1880" t="str">
        <f t="shared" si="91"/>
        <v>Sobre ingreso</v>
      </c>
      <c r="T1880" s="10">
        <f>IFERROR(VLOOKUP(A1880,[1]!Tabla1[[#All],[Material]:[venta nueva]],38,FALSE),0)</f>
        <v>0</v>
      </c>
    </row>
    <row r="1881" spans="1:20" hidden="1" x14ac:dyDescent="0.35">
      <c r="A1881">
        <f t="shared" si="89"/>
        <v>1022102</v>
      </c>
      <c r="B1881" s="6" t="s">
        <v>1098</v>
      </c>
      <c r="C1881" s="7" t="s">
        <v>553</v>
      </c>
      <c r="D1881" s="7" t="s">
        <v>1095</v>
      </c>
      <c r="E1881" s="7" t="s">
        <v>230</v>
      </c>
      <c r="F1881" s="7" t="s">
        <v>231</v>
      </c>
      <c r="G1881" s="7" t="s">
        <v>1085</v>
      </c>
      <c r="H1881" s="7" t="s">
        <v>1019</v>
      </c>
      <c r="I1881" s="6" t="s">
        <v>11</v>
      </c>
      <c r="J1881" s="1">
        <v>3441</v>
      </c>
      <c r="K1881" s="1">
        <v>0</v>
      </c>
      <c r="L1881" s="1">
        <v>0</v>
      </c>
      <c r="M1881" s="1">
        <v>3441</v>
      </c>
      <c r="N1881" s="1">
        <v>0</v>
      </c>
      <c r="O1881" s="1">
        <v>0</v>
      </c>
      <c r="P1881" s="1"/>
      <c r="Q1881" s="12"/>
      <c r="R1881" s="29">
        <f t="shared" si="90"/>
        <v>0</v>
      </c>
      <c r="S1881" t="str">
        <f t="shared" si="91"/>
        <v>OK</v>
      </c>
      <c r="T1881" s="10">
        <f>IFERROR(VLOOKUP(A1881,[1]!Tabla1[[#All],[Material]:[venta nueva]],38,FALSE),0)</f>
        <v>0</v>
      </c>
    </row>
    <row r="1882" spans="1:20" hidden="1" x14ac:dyDescent="0.35">
      <c r="A1882">
        <f t="shared" si="89"/>
        <v>1022125</v>
      </c>
      <c r="B1882" s="6" t="s">
        <v>1098</v>
      </c>
      <c r="C1882" s="7" t="s">
        <v>553</v>
      </c>
      <c r="D1882" s="7" t="s">
        <v>1095</v>
      </c>
      <c r="E1882" s="7" t="s">
        <v>232</v>
      </c>
      <c r="F1882" s="7" t="s">
        <v>233</v>
      </c>
      <c r="G1882" s="7" t="s">
        <v>1086</v>
      </c>
      <c r="H1882" s="7" t="s">
        <v>1025</v>
      </c>
      <c r="I1882" s="6" t="s">
        <v>14</v>
      </c>
      <c r="J1882" s="1"/>
      <c r="K1882" s="1"/>
      <c r="L1882" s="1"/>
      <c r="M1882" s="1"/>
      <c r="N1882" s="1"/>
      <c r="O1882" s="1"/>
      <c r="P1882" s="1">
        <v>48000</v>
      </c>
      <c r="Q1882" s="12"/>
      <c r="R1882" s="29">
        <f t="shared" si="90"/>
        <v>-48000</v>
      </c>
      <c r="S1882" t="str">
        <f t="shared" si="91"/>
        <v>Pendiente de ingreso</v>
      </c>
      <c r="T1882" s="10">
        <f>IFERROR(VLOOKUP(A1882,[1]!Tabla1[[#All],[Material]:[venta nueva]],38,FALSE),0)</f>
        <v>0</v>
      </c>
    </row>
    <row r="1883" spans="1:20" hidden="1" x14ac:dyDescent="0.35">
      <c r="A1883">
        <f t="shared" si="89"/>
        <v>1022149</v>
      </c>
      <c r="B1883" s="6" t="s">
        <v>1098</v>
      </c>
      <c r="C1883" s="7" t="s">
        <v>553</v>
      </c>
      <c r="D1883" s="7" t="s">
        <v>1095</v>
      </c>
      <c r="E1883" s="7" t="s">
        <v>240</v>
      </c>
      <c r="F1883" s="7" t="s">
        <v>241</v>
      </c>
      <c r="G1883" s="7" t="s">
        <v>1079</v>
      </c>
      <c r="H1883" s="7" t="s">
        <v>1007</v>
      </c>
      <c r="I1883" s="6" t="s">
        <v>11</v>
      </c>
      <c r="J1883" s="1">
        <v>-6035</v>
      </c>
      <c r="K1883" s="1">
        <v>248</v>
      </c>
      <c r="L1883" s="1">
        <v>0</v>
      </c>
      <c r="M1883" s="1">
        <v>-6035</v>
      </c>
      <c r="N1883" s="1">
        <v>248</v>
      </c>
      <c r="O1883" s="1">
        <v>0</v>
      </c>
      <c r="P1883" s="1"/>
      <c r="Q1883" s="12"/>
      <c r="R1883" s="29">
        <f t="shared" si="90"/>
        <v>0</v>
      </c>
      <c r="S1883" t="str">
        <f t="shared" si="91"/>
        <v>OK</v>
      </c>
      <c r="T1883" s="10">
        <f>IFERROR(VLOOKUP(A1883,[1]!Tabla1[[#All],[Material]:[venta nueva]],38,FALSE),0)</f>
        <v>0</v>
      </c>
    </row>
    <row r="1884" spans="1:20" hidden="1" x14ac:dyDescent="0.35">
      <c r="A1884">
        <f t="shared" si="89"/>
        <v>1022150</v>
      </c>
      <c r="B1884" s="6" t="s">
        <v>1098</v>
      </c>
      <c r="C1884" s="7" t="s">
        <v>553</v>
      </c>
      <c r="D1884" s="7" t="s">
        <v>1095</v>
      </c>
      <c r="E1884" s="7" t="s">
        <v>242</v>
      </c>
      <c r="F1884" s="7" t="s">
        <v>243</v>
      </c>
      <c r="G1884" s="7" t="s">
        <v>1078</v>
      </c>
      <c r="H1884" s="7" t="s">
        <v>1009</v>
      </c>
      <c r="I1884" s="6" t="s">
        <v>11</v>
      </c>
      <c r="J1884" s="1">
        <v>-46630</v>
      </c>
      <c r="K1884" s="1">
        <v>120000</v>
      </c>
      <c r="L1884" s="1">
        <v>120000</v>
      </c>
      <c r="M1884" s="1">
        <v>-46630</v>
      </c>
      <c r="N1884" s="1">
        <v>120000</v>
      </c>
      <c r="O1884" s="1">
        <v>120000</v>
      </c>
      <c r="P1884" s="1">
        <v>168000</v>
      </c>
      <c r="Q1884" s="12"/>
      <c r="R1884" s="29">
        <f t="shared" si="90"/>
        <v>-48000</v>
      </c>
      <c r="S1884" t="str">
        <f t="shared" si="91"/>
        <v>Pendiente de ingreso</v>
      </c>
      <c r="T1884" s="10">
        <f>IFERROR(VLOOKUP(A1884,[1]!Tabla1[[#All],[Material]:[venta nueva]],38,FALSE),0)</f>
        <v>0</v>
      </c>
    </row>
    <row r="1885" spans="1:20" hidden="1" x14ac:dyDescent="0.35">
      <c r="A1885">
        <f t="shared" si="89"/>
        <v>1022182</v>
      </c>
      <c r="B1885" s="6" t="s">
        <v>1098</v>
      </c>
      <c r="C1885" s="7" t="s">
        <v>553</v>
      </c>
      <c r="D1885" s="7" t="s">
        <v>1095</v>
      </c>
      <c r="E1885" s="7" t="s">
        <v>562</v>
      </c>
      <c r="F1885" s="7" t="s">
        <v>563</v>
      </c>
      <c r="G1885" s="7" t="s">
        <v>1074</v>
      </c>
      <c r="H1885" s="7" t="s">
        <v>1018</v>
      </c>
      <c r="I1885" s="6" t="s">
        <v>12</v>
      </c>
      <c r="J1885" s="1">
        <v>9911</v>
      </c>
      <c r="K1885" s="1">
        <v>16443</v>
      </c>
      <c r="L1885" s="1">
        <v>22000</v>
      </c>
      <c r="M1885" s="1">
        <v>9911</v>
      </c>
      <c r="N1885" s="1">
        <v>16443</v>
      </c>
      <c r="O1885" s="1">
        <v>22000</v>
      </c>
      <c r="P1885" s="1">
        <v>22000</v>
      </c>
      <c r="Q1885" s="12"/>
      <c r="R1885" s="29">
        <f t="shared" si="90"/>
        <v>0</v>
      </c>
      <c r="S1885" t="str">
        <f t="shared" si="91"/>
        <v>OK</v>
      </c>
      <c r="T1885" s="10">
        <f>IFERROR(VLOOKUP(A1885,[1]!Tabla1[[#All],[Material]:[venta nueva]],38,FALSE),0)</f>
        <v>0</v>
      </c>
    </row>
    <row r="1886" spans="1:20" hidden="1" x14ac:dyDescent="0.35">
      <c r="A1886">
        <f t="shared" si="89"/>
        <v>1022183</v>
      </c>
      <c r="B1886" s="6" t="s">
        <v>1098</v>
      </c>
      <c r="C1886" s="7" t="s">
        <v>553</v>
      </c>
      <c r="D1886" s="7" t="s">
        <v>1095</v>
      </c>
      <c r="E1886" s="7" t="s">
        <v>246</v>
      </c>
      <c r="F1886" s="7" t="s">
        <v>247</v>
      </c>
      <c r="G1886" s="7" t="s">
        <v>1086</v>
      </c>
      <c r="H1886" s="7" t="s">
        <v>1041</v>
      </c>
      <c r="I1886" s="6" t="s">
        <v>14</v>
      </c>
      <c r="J1886" s="1">
        <v>-79960</v>
      </c>
      <c r="K1886" s="1">
        <v>249193</v>
      </c>
      <c r="L1886" s="1">
        <v>200000</v>
      </c>
      <c r="M1886" s="1">
        <v>-79960</v>
      </c>
      <c r="N1886" s="1">
        <v>249193</v>
      </c>
      <c r="O1886" s="1">
        <v>200000</v>
      </c>
      <c r="P1886" s="1">
        <v>408000</v>
      </c>
      <c r="Q1886" s="12"/>
      <c r="R1886" s="29">
        <f t="shared" si="90"/>
        <v>-208000</v>
      </c>
      <c r="S1886" t="str">
        <f t="shared" si="91"/>
        <v>Pendiente de ingreso</v>
      </c>
      <c r="T1886" s="10">
        <f>IFERROR(VLOOKUP(A1886,[1]!Tabla1[[#All],[Material]:[venta nueva]],38,FALSE),0)</f>
        <v>0</v>
      </c>
    </row>
    <row r="1887" spans="1:20" hidden="1" x14ac:dyDescent="0.35">
      <c r="A1887">
        <f t="shared" si="89"/>
        <v>1022186</v>
      </c>
      <c r="B1887" s="6" t="s">
        <v>1098</v>
      </c>
      <c r="C1887" s="7" t="s">
        <v>553</v>
      </c>
      <c r="D1887" s="7" t="s">
        <v>1095</v>
      </c>
      <c r="E1887" s="7" t="s">
        <v>248</v>
      </c>
      <c r="F1887" s="7" t="s">
        <v>249</v>
      </c>
      <c r="G1887" s="7" t="s">
        <v>1084</v>
      </c>
      <c r="H1887" s="7" t="s">
        <v>1017</v>
      </c>
      <c r="I1887" s="6" t="s">
        <v>14</v>
      </c>
      <c r="J1887" s="1">
        <v>6073</v>
      </c>
      <c r="K1887" s="1">
        <v>92976</v>
      </c>
      <c r="L1887" s="1">
        <v>96000</v>
      </c>
      <c r="M1887" s="1">
        <v>6073</v>
      </c>
      <c r="N1887" s="1">
        <v>92976</v>
      </c>
      <c r="O1887" s="1">
        <v>96000</v>
      </c>
      <c r="P1887" s="1">
        <v>48000</v>
      </c>
      <c r="Q1887" s="12"/>
      <c r="R1887" s="29">
        <f t="shared" si="90"/>
        <v>48000</v>
      </c>
      <c r="S1887" t="str">
        <f t="shared" si="91"/>
        <v>Sobre ingreso</v>
      </c>
      <c r="T1887" s="10">
        <f>IFERROR(VLOOKUP(A1887,[1]!Tabla1[[#All],[Material]:[venta nueva]],38,FALSE),0)</f>
        <v>0</v>
      </c>
    </row>
    <row r="1888" spans="1:20" hidden="1" x14ac:dyDescent="0.35">
      <c r="A1888">
        <f t="shared" si="89"/>
        <v>1022196</v>
      </c>
      <c r="B1888" s="6" t="s">
        <v>1098</v>
      </c>
      <c r="C1888" s="7" t="s">
        <v>553</v>
      </c>
      <c r="D1888" s="7" t="s">
        <v>1095</v>
      </c>
      <c r="E1888" s="7" t="s">
        <v>446</v>
      </c>
      <c r="F1888" s="7" t="s">
        <v>447</v>
      </c>
      <c r="G1888" s="7" t="s">
        <v>1080</v>
      </c>
      <c r="H1888" s="7" t="s">
        <v>1030</v>
      </c>
      <c r="I1888" s="6" t="s">
        <v>11</v>
      </c>
      <c r="J1888" s="1">
        <v>13</v>
      </c>
      <c r="K1888" s="1">
        <v>23987</v>
      </c>
      <c r="L1888" s="1">
        <v>24000</v>
      </c>
      <c r="M1888" s="1">
        <v>13</v>
      </c>
      <c r="N1888" s="1">
        <v>23987</v>
      </c>
      <c r="O1888" s="1">
        <v>24000</v>
      </c>
      <c r="P1888" s="1"/>
      <c r="Q1888" s="12"/>
      <c r="R1888" s="29">
        <f t="shared" si="90"/>
        <v>24000</v>
      </c>
      <c r="S1888" t="str">
        <f t="shared" si="91"/>
        <v>Sobre ingreso</v>
      </c>
      <c r="T1888" s="10">
        <f>IFERROR(VLOOKUP(A1888,[1]!Tabla1[[#All],[Material]:[venta nueva]],38,FALSE),0)</f>
        <v>0</v>
      </c>
    </row>
    <row r="1889" spans="1:20" hidden="1" x14ac:dyDescent="0.35">
      <c r="A1889">
        <f t="shared" si="89"/>
        <v>1022197</v>
      </c>
      <c r="B1889" s="6" t="s">
        <v>1098</v>
      </c>
      <c r="C1889" s="7" t="s">
        <v>553</v>
      </c>
      <c r="D1889" s="7" t="s">
        <v>1095</v>
      </c>
      <c r="E1889" s="7" t="s">
        <v>252</v>
      </c>
      <c r="F1889" s="7" t="s">
        <v>253</v>
      </c>
      <c r="G1889" s="7" t="s">
        <v>1080</v>
      </c>
      <c r="H1889" s="7" t="s">
        <v>1030</v>
      </c>
      <c r="I1889" s="6" t="s">
        <v>11</v>
      </c>
      <c r="J1889" s="1">
        <v>-9128</v>
      </c>
      <c r="K1889" s="1">
        <v>33128</v>
      </c>
      <c r="L1889" s="1">
        <v>24000</v>
      </c>
      <c r="M1889" s="1">
        <v>-9128</v>
      </c>
      <c r="N1889" s="1">
        <v>33128</v>
      </c>
      <c r="O1889" s="1">
        <v>24000</v>
      </c>
      <c r="P1889" s="1">
        <v>24000</v>
      </c>
      <c r="Q1889" s="12"/>
      <c r="R1889" s="29">
        <f t="shared" si="90"/>
        <v>0</v>
      </c>
      <c r="S1889" t="str">
        <f t="shared" si="91"/>
        <v>OK</v>
      </c>
      <c r="T1889" s="10">
        <f>IFERROR(VLOOKUP(A1889,[1]!Tabla1[[#All],[Material]:[venta nueva]],38,FALSE),0)</f>
        <v>0</v>
      </c>
    </row>
    <row r="1890" spans="1:20" hidden="1" x14ac:dyDescent="0.35">
      <c r="A1890">
        <f t="shared" si="89"/>
        <v>1022217</v>
      </c>
      <c r="B1890" s="6" t="s">
        <v>1098</v>
      </c>
      <c r="C1890" s="7" t="s">
        <v>553</v>
      </c>
      <c r="D1890" s="7" t="s">
        <v>1095</v>
      </c>
      <c r="E1890" s="7" t="s">
        <v>256</v>
      </c>
      <c r="F1890" s="7" t="s">
        <v>257</v>
      </c>
      <c r="G1890" s="7" t="s">
        <v>1078</v>
      </c>
      <c r="H1890" s="7" t="s">
        <v>1006</v>
      </c>
      <c r="I1890" s="6" t="s">
        <v>13</v>
      </c>
      <c r="J1890" s="1">
        <v>-341115</v>
      </c>
      <c r="K1890" s="1">
        <v>341115</v>
      </c>
      <c r="L1890" s="1">
        <v>0</v>
      </c>
      <c r="M1890" s="1">
        <v>-341115</v>
      </c>
      <c r="N1890" s="1">
        <v>280278</v>
      </c>
      <c r="O1890" s="1">
        <v>312000</v>
      </c>
      <c r="P1890" s="1">
        <v>336000</v>
      </c>
      <c r="Q1890" s="12"/>
      <c r="R1890" s="29">
        <f t="shared" si="90"/>
        <v>-24000</v>
      </c>
      <c r="S1890" t="str">
        <f t="shared" si="91"/>
        <v>Pendiente de ingreso</v>
      </c>
      <c r="T1890" s="10">
        <f>IFERROR(VLOOKUP(A1890,[1]!Tabla1[[#All],[Material]:[venta nueva]],38,FALSE),0)</f>
        <v>0</v>
      </c>
    </row>
    <row r="1891" spans="1:20" hidden="1" x14ac:dyDescent="0.35">
      <c r="A1891">
        <f t="shared" si="89"/>
        <v>1022218</v>
      </c>
      <c r="B1891" s="6" t="s">
        <v>1098</v>
      </c>
      <c r="C1891" s="7" t="s">
        <v>553</v>
      </c>
      <c r="D1891" s="7" t="s">
        <v>1095</v>
      </c>
      <c r="E1891" s="7" t="s">
        <v>258</v>
      </c>
      <c r="F1891" s="7" t="s">
        <v>94</v>
      </c>
      <c r="G1891" s="7" t="s">
        <v>1078</v>
      </c>
      <c r="H1891" s="7" t="s">
        <v>1021</v>
      </c>
      <c r="I1891" s="6" t="s">
        <v>13</v>
      </c>
      <c r="J1891" s="1">
        <v>-182514</v>
      </c>
      <c r="K1891" s="1">
        <v>28426</v>
      </c>
      <c r="L1891" s="1">
        <v>0</v>
      </c>
      <c r="M1891" s="1">
        <v>-182514</v>
      </c>
      <c r="N1891" s="1">
        <v>52426</v>
      </c>
      <c r="O1891" s="1">
        <v>96000</v>
      </c>
      <c r="P1891" s="1">
        <v>96000</v>
      </c>
      <c r="Q1891" s="12"/>
      <c r="R1891" s="29">
        <f t="shared" si="90"/>
        <v>0</v>
      </c>
      <c r="S1891" t="str">
        <f t="shared" si="91"/>
        <v>OK</v>
      </c>
      <c r="T1891" s="10">
        <f>IFERROR(VLOOKUP(A1891,[1]!Tabla1[[#All],[Material]:[venta nueva]],38,FALSE),0)</f>
        <v>0</v>
      </c>
    </row>
    <row r="1892" spans="1:20" hidden="1" x14ac:dyDescent="0.35">
      <c r="A1892">
        <f t="shared" si="89"/>
        <v>1022273</v>
      </c>
      <c r="B1892" s="6" t="s">
        <v>1098</v>
      </c>
      <c r="C1892" s="7" t="s">
        <v>553</v>
      </c>
      <c r="D1892" s="7" t="s">
        <v>1095</v>
      </c>
      <c r="E1892" s="7" t="s">
        <v>261</v>
      </c>
      <c r="F1892" s="7" t="s">
        <v>262</v>
      </c>
      <c r="G1892" s="7" t="s">
        <v>1078</v>
      </c>
      <c r="H1892" s="7" t="s">
        <v>1021</v>
      </c>
      <c r="I1892" s="6" t="s">
        <v>13</v>
      </c>
      <c r="J1892" s="1">
        <v>-135160</v>
      </c>
      <c r="K1892" s="1">
        <v>126908</v>
      </c>
      <c r="L1892" s="1">
        <v>0</v>
      </c>
      <c r="M1892" s="1">
        <v>-135160</v>
      </c>
      <c r="N1892" s="1">
        <v>126908</v>
      </c>
      <c r="O1892" s="1">
        <v>168000</v>
      </c>
      <c r="P1892" s="1">
        <v>168000</v>
      </c>
      <c r="Q1892" s="12"/>
      <c r="R1892" s="29">
        <f t="shared" si="90"/>
        <v>0</v>
      </c>
      <c r="S1892" t="str">
        <f t="shared" si="91"/>
        <v>OK</v>
      </c>
      <c r="T1892" s="10">
        <f>IFERROR(VLOOKUP(A1892,[1]!Tabla1[[#All],[Material]:[venta nueva]],38,FALSE),0)</f>
        <v>0</v>
      </c>
    </row>
    <row r="1893" spans="1:20" hidden="1" x14ac:dyDescent="0.35">
      <c r="A1893">
        <f t="shared" si="89"/>
        <v>1022282</v>
      </c>
      <c r="B1893" s="6" t="s">
        <v>1098</v>
      </c>
      <c r="C1893" s="7" t="s">
        <v>553</v>
      </c>
      <c r="D1893" s="7" t="s">
        <v>1095</v>
      </c>
      <c r="E1893" s="7" t="s">
        <v>263</v>
      </c>
      <c r="F1893" s="7" t="s">
        <v>264</v>
      </c>
      <c r="G1893" s="7" t="s">
        <v>1083</v>
      </c>
      <c r="H1893" s="7" t="s">
        <v>1015</v>
      </c>
      <c r="I1893" s="6" t="s">
        <v>16</v>
      </c>
      <c r="J1893" s="1">
        <v>-500</v>
      </c>
      <c r="K1893" s="1">
        <v>0</v>
      </c>
      <c r="L1893" s="1">
        <v>0</v>
      </c>
      <c r="M1893" s="1">
        <v>-500</v>
      </c>
      <c r="N1893" s="1">
        <v>0</v>
      </c>
      <c r="O1893" s="1">
        <v>0</v>
      </c>
      <c r="P1893" s="1">
        <v>160</v>
      </c>
      <c r="Q1893" s="12"/>
      <c r="R1893" s="29">
        <f t="shared" si="90"/>
        <v>-160</v>
      </c>
      <c r="S1893" t="str">
        <f t="shared" si="91"/>
        <v>Pendiente de ingreso</v>
      </c>
      <c r="T1893" s="10">
        <f>IFERROR(VLOOKUP(A1893,[1]!Tabla1[[#All],[Material]:[venta nueva]],38,FALSE),0)</f>
        <v>0</v>
      </c>
    </row>
    <row r="1894" spans="1:20" hidden="1" x14ac:dyDescent="0.35">
      <c r="A1894">
        <f t="shared" si="89"/>
        <v>1022283</v>
      </c>
      <c r="B1894" s="6" t="s">
        <v>1098</v>
      </c>
      <c r="C1894" s="7" t="s">
        <v>553</v>
      </c>
      <c r="D1894" s="7" t="s">
        <v>1095</v>
      </c>
      <c r="E1894" s="7" t="s">
        <v>265</v>
      </c>
      <c r="F1894" s="7" t="s">
        <v>266</v>
      </c>
      <c r="G1894" s="7" t="s">
        <v>1083</v>
      </c>
      <c r="H1894" s="7" t="s">
        <v>1015</v>
      </c>
      <c r="I1894" s="6" t="s">
        <v>12</v>
      </c>
      <c r="J1894" s="1">
        <v>-13580</v>
      </c>
      <c r="K1894" s="1">
        <v>0</v>
      </c>
      <c r="L1894" s="1">
        <v>0</v>
      </c>
      <c r="M1894" s="1">
        <v>-13580</v>
      </c>
      <c r="N1894" s="1">
        <v>0</v>
      </c>
      <c r="O1894" s="1">
        <v>0</v>
      </c>
      <c r="P1894" s="1"/>
      <c r="Q1894" s="12"/>
      <c r="R1894" s="29">
        <f t="shared" si="90"/>
        <v>0</v>
      </c>
      <c r="S1894" t="str">
        <f t="shared" si="91"/>
        <v>OK</v>
      </c>
      <c r="T1894" s="10">
        <f>IFERROR(VLOOKUP(A1894,[1]!Tabla1[[#All],[Material]:[venta nueva]],38,FALSE),0)</f>
        <v>0</v>
      </c>
    </row>
    <row r="1895" spans="1:20" hidden="1" x14ac:dyDescent="0.35">
      <c r="A1895">
        <f t="shared" si="89"/>
        <v>1022291</v>
      </c>
      <c r="B1895" s="6" t="s">
        <v>1098</v>
      </c>
      <c r="C1895" s="7" t="s">
        <v>553</v>
      </c>
      <c r="D1895" s="7" t="s">
        <v>1095</v>
      </c>
      <c r="E1895" s="7" t="s">
        <v>267</v>
      </c>
      <c r="F1895" s="7" t="s">
        <v>268</v>
      </c>
      <c r="G1895" s="7" t="s">
        <v>1086</v>
      </c>
      <c r="H1895" s="7" t="s">
        <v>1025</v>
      </c>
      <c r="I1895" s="6" t="s">
        <v>14</v>
      </c>
      <c r="J1895" s="1">
        <v>-19108</v>
      </c>
      <c r="K1895" s="1">
        <v>55743</v>
      </c>
      <c r="L1895" s="1">
        <v>36000</v>
      </c>
      <c r="M1895" s="1">
        <v>-19108</v>
      </c>
      <c r="N1895" s="1">
        <v>55743</v>
      </c>
      <c r="O1895" s="1">
        <v>36000</v>
      </c>
      <c r="P1895" s="1">
        <v>24000</v>
      </c>
      <c r="Q1895" s="12"/>
      <c r="R1895" s="29">
        <f t="shared" si="90"/>
        <v>12000</v>
      </c>
      <c r="S1895" t="str">
        <f t="shared" si="91"/>
        <v>Sobre ingreso</v>
      </c>
      <c r="T1895" s="10">
        <f>IFERROR(VLOOKUP(A1895,[1]!Tabla1[[#All],[Material]:[venta nueva]],38,FALSE),0)</f>
        <v>0</v>
      </c>
    </row>
    <row r="1896" spans="1:20" hidden="1" x14ac:dyDescent="0.35">
      <c r="A1896">
        <f t="shared" si="89"/>
        <v>1022313</v>
      </c>
      <c r="B1896" s="6" t="s">
        <v>1098</v>
      </c>
      <c r="C1896" s="7" t="s">
        <v>553</v>
      </c>
      <c r="D1896" s="7" t="s">
        <v>1095</v>
      </c>
      <c r="E1896" s="7" t="s">
        <v>273</v>
      </c>
      <c r="F1896" s="7" t="s">
        <v>274</v>
      </c>
      <c r="G1896" s="7" t="s">
        <v>1075</v>
      </c>
      <c r="H1896" s="7" t="s">
        <v>1035</v>
      </c>
      <c r="I1896" s="6" t="s">
        <v>16</v>
      </c>
      <c r="J1896" s="1">
        <v>-804</v>
      </c>
      <c r="K1896" s="1">
        <v>10476</v>
      </c>
      <c r="L1896" s="1">
        <v>10000</v>
      </c>
      <c r="M1896" s="1">
        <v>-804</v>
      </c>
      <c r="N1896" s="1">
        <v>10476</v>
      </c>
      <c r="O1896" s="1">
        <v>10000</v>
      </c>
      <c r="P1896" s="1">
        <v>10000</v>
      </c>
      <c r="Q1896" s="12"/>
      <c r="R1896" s="29">
        <f t="shared" si="90"/>
        <v>0</v>
      </c>
      <c r="S1896" t="str">
        <f t="shared" si="91"/>
        <v>OK</v>
      </c>
      <c r="T1896" s="10">
        <f>IFERROR(VLOOKUP(A1896,[1]!Tabla1[[#All],[Material]:[venta nueva]],38,FALSE),0)</f>
        <v>0</v>
      </c>
    </row>
    <row r="1897" spans="1:20" hidden="1" x14ac:dyDescent="0.35">
      <c r="A1897">
        <f t="shared" si="89"/>
        <v>1022326</v>
      </c>
      <c r="B1897" s="6" t="s">
        <v>1098</v>
      </c>
      <c r="C1897" s="7" t="s">
        <v>553</v>
      </c>
      <c r="D1897" s="7" t="s">
        <v>1095</v>
      </c>
      <c r="E1897" s="7" t="s">
        <v>275</v>
      </c>
      <c r="F1897" s="7" t="s">
        <v>276</v>
      </c>
      <c r="G1897" s="7" t="s">
        <v>1075</v>
      </c>
      <c r="H1897" s="7" t="s">
        <v>1035</v>
      </c>
      <c r="I1897" s="6" t="s">
        <v>16</v>
      </c>
      <c r="J1897" s="1">
        <v>-7776</v>
      </c>
      <c r="K1897" s="1">
        <v>39466</v>
      </c>
      <c r="L1897" s="1">
        <v>35000</v>
      </c>
      <c r="M1897" s="1">
        <v>-7776</v>
      </c>
      <c r="N1897" s="1">
        <v>39466</v>
      </c>
      <c r="O1897" s="1">
        <v>35000</v>
      </c>
      <c r="P1897" s="1">
        <v>35000</v>
      </c>
      <c r="Q1897" s="12"/>
      <c r="R1897" s="29">
        <f t="shared" si="90"/>
        <v>0</v>
      </c>
      <c r="S1897" t="str">
        <f t="shared" si="91"/>
        <v>OK</v>
      </c>
      <c r="T1897" s="10">
        <f>IFERROR(VLOOKUP(A1897,[1]!Tabla1[[#All],[Material]:[venta nueva]],38,FALSE),0)</f>
        <v>0</v>
      </c>
    </row>
    <row r="1898" spans="1:20" hidden="1" x14ac:dyDescent="0.35">
      <c r="A1898">
        <f t="shared" si="89"/>
        <v>1022370</v>
      </c>
      <c r="B1898" s="6" t="s">
        <v>1098</v>
      </c>
      <c r="C1898" s="7" t="s">
        <v>553</v>
      </c>
      <c r="D1898" s="7" t="s">
        <v>1095</v>
      </c>
      <c r="E1898" s="7" t="s">
        <v>279</v>
      </c>
      <c r="F1898" s="7" t="s">
        <v>280</v>
      </c>
      <c r="G1898" s="7" t="s">
        <v>1075</v>
      </c>
      <c r="H1898" s="7" t="s">
        <v>1003</v>
      </c>
      <c r="I1898" s="6" t="s">
        <v>16</v>
      </c>
      <c r="J1898" s="1">
        <v>2602</v>
      </c>
      <c r="K1898" s="1">
        <v>12398</v>
      </c>
      <c r="L1898" s="1">
        <v>15000</v>
      </c>
      <c r="M1898" s="1">
        <v>2602</v>
      </c>
      <c r="N1898" s="1">
        <v>12398</v>
      </c>
      <c r="O1898" s="1">
        <v>15000</v>
      </c>
      <c r="P1898" s="1">
        <v>15000</v>
      </c>
      <c r="Q1898" s="12"/>
      <c r="R1898" s="29">
        <f t="shared" si="90"/>
        <v>0</v>
      </c>
      <c r="S1898" t="str">
        <f t="shared" si="91"/>
        <v>OK</v>
      </c>
      <c r="T1898" s="10">
        <f>IFERROR(VLOOKUP(A1898,[1]!Tabla1[[#All],[Material]:[venta nueva]],38,FALSE),0)</f>
        <v>0</v>
      </c>
    </row>
    <row r="1899" spans="1:20" hidden="1" x14ac:dyDescent="0.35">
      <c r="A1899">
        <f t="shared" si="89"/>
        <v>1022371</v>
      </c>
      <c r="B1899" s="6" t="s">
        <v>1098</v>
      </c>
      <c r="C1899" s="7" t="s">
        <v>553</v>
      </c>
      <c r="D1899" s="7" t="s">
        <v>1095</v>
      </c>
      <c r="E1899" s="7" t="s">
        <v>526</v>
      </c>
      <c r="F1899" s="7" t="s">
        <v>527</v>
      </c>
      <c r="G1899" s="7" t="s">
        <v>1082</v>
      </c>
      <c r="H1899" s="7" t="s">
        <v>1013</v>
      </c>
      <c r="I1899" s="6" t="s">
        <v>16</v>
      </c>
      <c r="J1899" s="1">
        <v>7681</v>
      </c>
      <c r="K1899" s="1">
        <v>11319</v>
      </c>
      <c r="L1899" s="1">
        <v>19000</v>
      </c>
      <c r="M1899" s="1">
        <v>7681</v>
      </c>
      <c r="N1899" s="1">
        <v>11319</v>
      </c>
      <c r="O1899" s="1">
        <v>19000</v>
      </c>
      <c r="P1899" s="1">
        <v>18000</v>
      </c>
      <c r="Q1899" s="12"/>
      <c r="R1899" s="29">
        <f t="shared" si="90"/>
        <v>1000</v>
      </c>
      <c r="S1899" t="str">
        <f t="shared" si="91"/>
        <v>Sobre ingreso</v>
      </c>
      <c r="T1899" s="10">
        <f>IFERROR(VLOOKUP(A1899,[1]!Tabla1[[#All],[Material]:[venta nueva]],38,FALSE),0)</f>
        <v>0</v>
      </c>
    </row>
    <row r="1900" spans="1:20" hidden="1" x14ac:dyDescent="0.35">
      <c r="A1900">
        <f t="shared" si="89"/>
        <v>1022373</v>
      </c>
      <c r="B1900" s="6" t="s">
        <v>1098</v>
      </c>
      <c r="C1900" s="7" t="s">
        <v>553</v>
      </c>
      <c r="D1900" s="7" t="s">
        <v>1095</v>
      </c>
      <c r="E1900" s="7" t="s">
        <v>281</v>
      </c>
      <c r="F1900" s="7" t="s">
        <v>282</v>
      </c>
      <c r="G1900" s="7" t="s">
        <v>1081</v>
      </c>
      <c r="H1900" s="7" t="s">
        <v>1010</v>
      </c>
      <c r="I1900" s="6" t="s">
        <v>14</v>
      </c>
      <c r="J1900" s="1">
        <v>9986</v>
      </c>
      <c r="K1900" s="1">
        <v>0</v>
      </c>
      <c r="L1900" s="1">
        <v>0</v>
      </c>
      <c r="M1900" s="1">
        <v>9986</v>
      </c>
      <c r="N1900" s="1">
        <v>0</v>
      </c>
      <c r="O1900" s="1">
        <v>0</v>
      </c>
      <c r="P1900" s="1"/>
      <c r="Q1900" s="12"/>
      <c r="R1900" s="29">
        <f t="shared" si="90"/>
        <v>0</v>
      </c>
      <c r="S1900" t="str">
        <f t="shared" si="91"/>
        <v>OK</v>
      </c>
      <c r="T1900" s="10">
        <f>IFERROR(VLOOKUP(A1900,[1]!Tabla1[[#All],[Material]:[venta nueva]],38,FALSE),0)</f>
        <v>0</v>
      </c>
    </row>
    <row r="1901" spans="1:20" hidden="1" x14ac:dyDescent="0.35">
      <c r="A1901">
        <f t="shared" si="89"/>
        <v>1022378</v>
      </c>
      <c r="B1901" s="6" t="s">
        <v>1098</v>
      </c>
      <c r="C1901" s="7" t="s">
        <v>553</v>
      </c>
      <c r="D1901" s="7" t="s">
        <v>1095</v>
      </c>
      <c r="E1901" s="7" t="s">
        <v>283</v>
      </c>
      <c r="F1901" s="7" t="s">
        <v>284</v>
      </c>
      <c r="G1901" s="7" t="s">
        <v>1084</v>
      </c>
      <c r="H1901" s="7" t="s">
        <v>1017</v>
      </c>
      <c r="I1901" s="6" t="s">
        <v>14</v>
      </c>
      <c r="J1901" s="1">
        <v>-33438</v>
      </c>
      <c r="K1901" s="1">
        <v>83638</v>
      </c>
      <c r="L1901" s="1">
        <v>48000</v>
      </c>
      <c r="M1901" s="1">
        <v>-33438</v>
      </c>
      <c r="N1901" s="1">
        <v>83638</v>
      </c>
      <c r="O1901" s="1">
        <v>48000</v>
      </c>
      <c r="P1901" s="1">
        <v>24000</v>
      </c>
      <c r="Q1901" s="12"/>
      <c r="R1901" s="29">
        <f t="shared" si="90"/>
        <v>24000</v>
      </c>
      <c r="S1901" t="str">
        <f t="shared" si="91"/>
        <v>Sobre ingreso</v>
      </c>
      <c r="T1901" s="10">
        <f>IFERROR(VLOOKUP(A1901,[1]!Tabla1[[#All],[Material]:[venta nueva]],38,FALSE),0)</f>
        <v>0</v>
      </c>
    </row>
    <row r="1902" spans="1:20" hidden="1" x14ac:dyDescent="0.35">
      <c r="A1902">
        <f t="shared" si="89"/>
        <v>1022381</v>
      </c>
      <c r="B1902" s="6" t="s">
        <v>1098</v>
      </c>
      <c r="C1902" s="7" t="s">
        <v>553</v>
      </c>
      <c r="D1902" s="7" t="s">
        <v>1095</v>
      </c>
      <c r="E1902" s="7" t="s">
        <v>287</v>
      </c>
      <c r="F1902" s="7" t="s">
        <v>288</v>
      </c>
      <c r="G1902" s="7" t="s">
        <v>1078</v>
      </c>
      <c r="H1902" s="7" t="s">
        <v>1009</v>
      </c>
      <c r="I1902" s="6" t="s">
        <v>14</v>
      </c>
      <c r="J1902" s="1">
        <v>-19090</v>
      </c>
      <c r="K1902" s="1">
        <v>85362</v>
      </c>
      <c r="L1902" s="1">
        <v>72000</v>
      </c>
      <c r="M1902" s="1">
        <v>-19090</v>
      </c>
      <c r="N1902" s="1">
        <v>85362</v>
      </c>
      <c r="O1902" s="1">
        <v>72000</v>
      </c>
      <c r="P1902" s="1">
        <v>72000</v>
      </c>
      <c r="Q1902" s="12"/>
      <c r="R1902" s="29">
        <f t="shared" si="90"/>
        <v>0</v>
      </c>
      <c r="S1902" t="str">
        <f t="shared" si="91"/>
        <v>OK</v>
      </c>
      <c r="T1902" s="10">
        <f>IFERROR(VLOOKUP(A1902,[1]!Tabla1[[#All],[Material]:[venta nueva]],38,FALSE),0)</f>
        <v>0</v>
      </c>
    </row>
    <row r="1903" spans="1:20" hidden="1" x14ac:dyDescent="0.35">
      <c r="A1903">
        <f t="shared" si="89"/>
        <v>1022384</v>
      </c>
      <c r="B1903" s="6" t="s">
        <v>1098</v>
      </c>
      <c r="C1903" s="7" t="s">
        <v>553</v>
      </c>
      <c r="D1903" s="7" t="s">
        <v>1095</v>
      </c>
      <c r="E1903" s="7" t="s">
        <v>289</v>
      </c>
      <c r="F1903" s="7" t="s">
        <v>290</v>
      </c>
      <c r="G1903" s="7" t="s">
        <v>1074</v>
      </c>
      <c r="H1903" s="7" t="s">
        <v>1018</v>
      </c>
      <c r="I1903" s="6" t="s">
        <v>11</v>
      </c>
      <c r="J1903" s="1">
        <v>50</v>
      </c>
      <c r="K1903" s="1">
        <v>0</v>
      </c>
      <c r="L1903" s="1">
        <v>0</v>
      </c>
      <c r="M1903" s="1">
        <v>50</v>
      </c>
      <c r="N1903" s="1">
        <v>0</v>
      </c>
      <c r="O1903" s="1">
        <v>0</v>
      </c>
      <c r="P1903" s="1"/>
      <c r="Q1903" s="12"/>
      <c r="R1903" s="29">
        <f t="shared" si="90"/>
        <v>0</v>
      </c>
      <c r="S1903" t="str">
        <f t="shared" si="91"/>
        <v>OK</v>
      </c>
      <c r="T1903" s="10">
        <f>IFERROR(VLOOKUP(A1903,[1]!Tabla1[[#All],[Material]:[venta nueva]],38,FALSE),0)</f>
        <v>0</v>
      </c>
    </row>
    <row r="1904" spans="1:20" hidden="1" x14ac:dyDescent="0.35">
      <c r="A1904">
        <f t="shared" si="89"/>
        <v>1022388</v>
      </c>
      <c r="B1904" s="6" t="s">
        <v>1098</v>
      </c>
      <c r="C1904" s="7" t="s">
        <v>553</v>
      </c>
      <c r="D1904" s="7" t="s">
        <v>1095</v>
      </c>
      <c r="E1904" s="7" t="s">
        <v>291</v>
      </c>
      <c r="F1904" s="7" t="s">
        <v>292</v>
      </c>
      <c r="G1904" s="7" t="s">
        <v>1084</v>
      </c>
      <c r="H1904" s="7" t="s">
        <v>1017</v>
      </c>
      <c r="I1904" s="6" t="s">
        <v>14</v>
      </c>
      <c r="J1904" s="1">
        <v>0</v>
      </c>
      <c r="K1904" s="1">
        <v>127194</v>
      </c>
      <c r="L1904" s="1">
        <v>120000</v>
      </c>
      <c r="M1904" s="1">
        <v>0</v>
      </c>
      <c r="N1904" s="1">
        <v>127194</v>
      </c>
      <c r="O1904" s="1">
        <v>120000</v>
      </c>
      <c r="P1904" s="1"/>
      <c r="Q1904" s="12"/>
      <c r="R1904" s="29">
        <f t="shared" si="90"/>
        <v>120000</v>
      </c>
      <c r="S1904" t="str">
        <f t="shared" si="91"/>
        <v>Sobre ingreso</v>
      </c>
      <c r="T1904" s="10">
        <f>IFERROR(VLOOKUP(A1904,[1]!Tabla1[[#All],[Material]:[venta nueva]],38,FALSE),0)</f>
        <v>0</v>
      </c>
    </row>
    <row r="1905" spans="1:20" hidden="1" x14ac:dyDescent="0.35">
      <c r="A1905">
        <f t="shared" si="89"/>
        <v>1022389</v>
      </c>
      <c r="B1905" s="6" t="s">
        <v>1098</v>
      </c>
      <c r="C1905" s="7" t="s">
        <v>553</v>
      </c>
      <c r="D1905" s="7" t="s">
        <v>1095</v>
      </c>
      <c r="E1905" s="7" t="s">
        <v>500</v>
      </c>
      <c r="F1905" s="7" t="s">
        <v>501</v>
      </c>
      <c r="G1905" s="7" t="s">
        <v>1080</v>
      </c>
      <c r="H1905" s="7" t="s">
        <v>1008</v>
      </c>
      <c r="I1905" s="6" t="s">
        <v>14</v>
      </c>
      <c r="J1905" s="1">
        <v>0</v>
      </c>
      <c r="K1905" s="1">
        <v>13242</v>
      </c>
      <c r="L1905" s="1">
        <v>0</v>
      </c>
      <c r="M1905" s="1">
        <v>0</v>
      </c>
      <c r="N1905" s="1">
        <v>13242</v>
      </c>
      <c r="O1905" s="1">
        <v>0</v>
      </c>
      <c r="P1905" s="1"/>
      <c r="Q1905" s="12"/>
      <c r="R1905" s="29">
        <f t="shared" si="90"/>
        <v>0</v>
      </c>
      <c r="S1905" t="str">
        <f t="shared" si="91"/>
        <v>OK</v>
      </c>
      <c r="T1905" s="10">
        <f>IFERROR(VLOOKUP(A1905,[1]!Tabla1[[#All],[Material]:[venta nueva]],38,FALSE),0)</f>
        <v>0</v>
      </c>
    </row>
    <row r="1906" spans="1:20" hidden="1" x14ac:dyDescent="0.35">
      <c r="A1906">
        <f t="shared" si="89"/>
        <v>1022406</v>
      </c>
      <c r="B1906" s="6" t="s">
        <v>1098</v>
      </c>
      <c r="C1906" s="7" t="s">
        <v>553</v>
      </c>
      <c r="D1906" s="7" t="s">
        <v>1095</v>
      </c>
      <c r="E1906" s="7" t="s">
        <v>493</v>
      </c>
      <c r="F1906" s="7" t="s">
        <v>537</v>
      </c>
      <c r="G1906" s="7" t="s">
        <v>1069</v>
      </c>
      <c r="H1906" s="7" t="s">
        <v>1033</v>
      </c>
      <c r="I1906" s="6" t="s">
        <v>11</v>
      </c>
      <c r="J1906" s="1">
        <v>-1642</v>
      </c>
      <c r="K1906" s="1">
        <v>1642</v>
      </c>
      <c r="L1906" s="1">
        <v>0</v>
      </c>
      <c r="M1906" s="1">
        <v>-1642</v>
      </c>
      <c r="N1906" s="1">
        <v>1642</v>
      </c>
      <c r="O1906" s="1">
        <v>0</v>
      </c>
      <c r="P1906" s="1"/>
      <c r="Q1906" s="12"/>
      <c r="R1906" s="29">
        <f t="shared" si="90"/>
        <v>0</v>
      </c>
      <c r="S1906" t="str">
        <f t="shared" si="91"/>
        <v>OK</v>
      </c>
      <c r="T1906" s="10">
        <f>IFERROR(VLOOKUP(A1906,[1]!Tabla1[[#All],[Material]:[venta nueva]],38,FALSE),0)</f>
        <v>0</v>
      </c>
    </row>
    <row r="1907" spans="1:20" hidden="1" x14ac:dyDescent="0.35">
      <c r="A1907">
        <f t="shared" si="89"/>
        <v>1022409</v>
      </c>
      <c r="B1907" s="6" t="s">
        <v>1098</v>
      </c>
      <c r="C1907" s="7" t="s">
        <v>553</v>
      </c>
      <c r="D1907" s="7" t="s">
        <v>1095</v>
      </c>
      <c r="E1907" s="7" t="s">
        <v>295</v>
      </c>
      <c r="F1907" s="7" t="s">
        <v>296</v>
      </c>
      <c r="G1907" s="7" t="s">
        <v>1069</v>
      </c>
      <c r="H1907" s="7" t="s">
        <v>1016</v>
      </c>
      <c r="I1907" s="6" t="s">
        <v>11</v>
      </c>
      <c r="J1907" s="1">
        <v>16131</v>
      </c>
      <c r="K1907" s="1">
        <v>0</v>
      </c>
      <c r="L1907" s="1">
        <v>0</v>
      </c>
      <c r="M1907" s="1">
        <v>16131</v>
      </c>
      <c r="N1907" s="1">
        <v>0</v>
      </c>
      <c r="O1907" s="1">
        <v>23940</v>
      </c>
      <c r="P1907" s="1">
        <v>23940</v>
      </c>
      <c r="Q1907" s="12"/>
      <c r="R1907" s="29">
        <f t="shared" si="90"/>
        <v>0</v>
      </c>
      <c r="S1907" t="str">
        <f t="shared" si="91"/>
        <v>OK</v>
      </c>
      <c r="T1907" s="10">
        <f>IFERROR(VLOOKUP(A1907,[1]!Tabla1[[#All],[Material]:[venta nueva]],38,FALSE),0)</f>
        <v>0</v>
      </c>
    </row>
    <row r="1908" spans="1:20" hidden="1" x14ac:dyDescent="0.35">
      <c r="A1908">
        <f t="shared" si="89"/>
        <v>1022414</v>
      </c>
      <c r="B1908" s="6" t="s">
        <v>1098</v>
      </c>
      <c r="C1908" s="7" t="s">
        <v>553</v>
      </c>
      <c r="D1908" s="7" t="s">
        <v>1095</v>
      </c>
      <c r="E1908" s="7" t="s">
        <v>297</v>
      </c>
      <c r="F1908" s="7" t="s">
        <v>298</v>
      </c>
      <c r="G1908" s="7" t="s">
        <v>1074</v>
      </c>
      <c r="H1908" s="7" t="s">
        <v>1042</v>
      </c>
      <c r="I1908" s="6" t="s">
        <v>14</v>
      </c>
      <c r="J1908" s="1">
        <v>-25805</v>
      </c>
      <c r="K1908" s="1">
        <v>247118</v>
      </c>
      <c r="L1908" s="1">
        <v>240000</v>
      </c>
      <c r="M1908" s="1">
        <v>-25805</v>
      </c>
      <c r="N1908" s="1">
        <v>247118</v>
      </c>
      <c r="O1908" s="1">
        <v>240000</v>
      </c>
      <c r="P1908" s="1">
        <v>144000</v>
      </c>
      <c r="Q1908" s="12"/>
      <c r="R1908" s="29">
        <f t="shared" si="90"/>
        <v>96000</v>
      </c>
      <c r="S1908" t="str">
        <f t="shared" si="91"/>
        <v>Sobre ingreso</v>
      </c>
      <c r="T1908" s="10">
        <f>IFERROR(VLOOKUP(A1908,[1]!Tabla1[[#All],[Material]:[venta nueva]],38,FALSE),0)</f>
        <v>0</v>
      </c>
    </row>
    <row r="1909" spans="1:20" hidden="1" x14ac:dyDescent="0.35">
      <c r="A1909">
        <f t="shared" si="89"/>
        <v>1022417</v>
      </c>
      <c r="B1909" s="6" t="s">
        <v>1098</v>
      </c>
      <c r="C1909" s="7" t="s">
        <v>553</v>
      </c>
      <c r="D1909" s="7" t="s">
        <v>1095</v>
      </c>
      <c r="E1909" s="7" t="s">
        <v>301</v>
      </c>
      <c r="F1909" s="7" t="s">
        <v>302</v>
      </c>
      <c r="G1909" s="7" t="s">
        <v>1080</v>
      </c>
      <c r="H1909" s="7" t="s">
        <v>1031</v>
      </c>
      <c r="I1909" s="6" t="s">
        <v>14</v>
      </c>
      <c r="J1909" s="1">
        <v>0</v>
      </c>
      <c r="K1909" s="1">
        <v>113932</v>
      </c>
      <c r="L1909" s="1">
        <v>48000</v>
      </c>
      <c r="M1909" s="1">
        <v>0</v>
      </c>
      <c r="N1909" s="1">
        <v>113932</v>
      </c>
      <c r="O1909" s="1">
        <v>48000</v>
      </c>
      <c r="P1909" s="1">
        <v>24000</v>
      </c>
      <c r="Q1909" s="12"/>
      <c r="R1909" s="29">
        <f t="shared" si="90"/>
        <v>24000</v>
      </c>
      <c r="S1909" t="str">
        <f t="shared" si="91"/>
        <v>Sobre ingreso</v>
      </c>
      <c r="T1909" s="10">
        <f>IFERROR(VLOOKUP(A1909,[1]!Tabla1[[#All],[Material]:[venta nueva]],38,FALSE),0)</f>
        <v>0</v>
      </c>
    </row>
    <row r="1910" spans="1:20" hidden="1" x14ac:dyDescent="0.35">
      <c r="A1910">
        <f t="shared" si="89"/>
        <v>1022418</v>
      </c>
      <c r="B1910" s="6" t="s">
        <v>1098</v>
      </c>
      <c r="C1910" s="7" t="s">
        <v>553</v>
      </c>
      <c r="D1910" s="7" t="s">
        <v>1095</v>
      </c>
      <c r="E1910" s="7" t="s">
        <v>1108</v>
      </c>
      <c r="F1910" s="7" t="s">
        <v>296</v>
      </c>
      <c r="G1910" s="7" t="s">
        <v>1069</v>
      </c>
      <c r="H1910" s="7" t="s">
        <v>1016</v>
      </c>
      <c r="I1910" s="6" t="s">
        <v>14</v>
      </c>
      <c r="J1910" s="1">
        <v>11340</v>
      </c>
      <c r="K1910" s="1">
        <v>0</v>
      </c>
      <c r="L1910" s="1">
        <v>11340</v>
      </c>
      <c r="M1910" s="1">
        <v>11340</v>
      </c>
      <c r="N1910" s="1">
        <v>0</v>
      </c>
      <c r="O1910" s="1">
        <v>0</v>
      </c>
      <c r="P1910" s="1"/>
      <c r="Q1910" s="12"/>
      <c r="R1910" s="29">
        <f t="shared" si="90"/>
        <v>0</v>
      </c>
      <c r="S1910" t="str">
        <f t="shared" si="91"/>
        <v>OK</v>
      </c>
      <c r="T1910" s="10">
        <f>IFERROR(VLOOKUP(A1910,[1]!Tabla1[[#All],[Material]:[venta nueva]],38,FALSE),0)</f>
        <v>0</v>
      </c>
    </row>
    <row r="1911" spans="1:20" hidden="1" x14ac:dyDescent="0.35">
      <c r="A1911">
        <f t="shared" si="89"/>
        <v>1022472</v>
      </c>
      <c r="B1911" s="6" t="s">
        <v>1098</v>
      </c>
      <c r="C1911" s="7" t="s">
        <v>553</v>
      </c>
      <c r="D1911" s="7" t="s">
        <v>1095</v>
      </c>
      <c r="E1911" s="7" t="s">
        <v>303</v>
      </c>
      <c r="F1911" s="7" t="s">
        <v>304</v>
      </c>
      <c r="G1911" s="7" t="s">
        <v>1075</v>
      </c>
      <c r="H1911" s="7" t="s">
        <v>1002</v>
      </c>
      <c r="I1911" s="6" t="s">
        <v>16</v>
      </c>
      <c r="J1911" s="1">
        <v>1346</v>
      </c>
      <c r="K1911" s="1">
        <v>3654</v>
      </c>
      <c r="L1911" s="1">
        <v>5000</v>
      </c>
      <c r="M1911" s="1">
        <v>1346</v>
      </c>
      <c r="N1911" s="1">
        <v>3654</v>
      </c>
      <c r="O1911" s="1">
        <v>5000</v>
      </c>
      <c r="P1911" s="1">
        <v>5000</v>
      </c>
      <c r="Q1911" s="12"/>
      <c r="R1911" s="29">
        <f t="shared" si="90"/>
        <v>0</v>
      </c>
      <c r="S1911" t="str">
        <f t="shared" si="91"/>
        <v>OK</v>
      </c>
      <c r="T1911" s="10">
        <f>IFERROR(VLOOKUP(A1911,[1]!Tabla1[[#All],[Material]:[venta nueva]],38,FALSE),0)</f>
        <v>0</v>
      </c>
    </row>
    <row r="1912" spans="1:20" hidden="1" x14ac:dyDescent="0.35">
      <c r="A1912">
        <f t="shared" si="89"/>
        <v>1022499</v>
      </c>
      <c r="B1912" s="6" t="s">
        <v>1098</v>
      </c>
      <c r="C1912" s="7" t="s">
        <v>553</v>
      </c>
      <c r="D1912" s="7" t="s">
        <v>1095</v>
      </c>
      <c r="E1912" s="7" t="s">
        <v>305</v>
      </c>
      <c r="F1912" s="7" t="s">
        <v>306</v>
      </c>
      <c r="G1912" s="7" t="s">
        <v>1075</v>
      </c>
      <c r="H1912" s="7" t="s">
        <v>1011</v>
      </c>
      <c r="I1912" s="6" t="s">
        <v>16</v>
      </c>
      <c r="J1912" s="1">
        <v>-4167</v>
      </c>
      <c r="K1912" s="1">
        <v>4167</v>
      </c>
      <c r="L1912" s="1">
        <v>10000</v>
      </c>
      <c r="M1912" s="1">
        <v>-4167</v>
      </c>
      <c r="N1912" s="1">
        <v>4167</v>
      </c>
      <c r="O1912" s="1">
        <v>10000</v>
      </c>
      <c r="P1912" s="1">
        <v>10000</v>
      </c>
      <c r="Q1912" s="12"/>
      <c r="R1912" s="29">
        <f t="shared" si="90"/>
        <v>0</v>
      </c>
      <c r="S1912" t="str">
        <f t="shared" si="91"/>
        <v>OK</v>
      </c>
      <c r="T1912" s="10">
        <f>IFERROR(VLOOKUP(A1912,[1]!Tabla1[[#All],[Material]:[venta nueva]],38,FALSE),0)</f>
        <v>0</v>
      </c>
    </row>
    <row r="1913" spans="1:20" hidden="1" x14ac:dyDescent="0.35">
      <c r="A1913">
        <f t="shared" si="89"/>
        <v>1022541</v>
      </c>
      <c r="B1913" s="6" t="s">
        <v>1098</v>
      </c>
      <c r="C1913" s="7" t="s">
        <v>553</v>
      </c>
      <c r="D1913" s="7" t="s">
        <v>1095</v>
      </c>
      <c r="E1913" s="7" t="s">
        <v>309</v>
      </c>
      <c r="F1913" s="7" t="s">
        <v>310</v>
      </c>
      <c r="G1913" s="7" t="s">
        <v>1078</v>
      </c>
      <c r="H1913" s="7" t="s">
        <v>1009</v>
      </c>
      <c r="I1913" s="6" t="s">
        <v>14</v>
      </c>
      <c r="J1913" s="1">
        <v>2114</v>
      </c>
      <c r="K1913" s="1">
        <v>44474</v>
      </c>
      <c r="L1913" s="1">
        <v>48000</v>
      </c>
      <c r="M1913" s="1">
        <v>2114</v>
      </c>
      <c r="N1913" s="1">
        <v>44474</v>
      </c>
      <c r="O1913" s="1">
        <v>48000</v>
      </c>
      <c r="P1913" s="1">
        <v>24000</v>
      </c>
      <c r="Q1913" s="12"/>
      <c r="R1913" s="29">
        <f t="shared" si="90"/>
        <v>24000</v>
      </c>
      <c r="S1913" t="str">
        <f t="shared" si="91"/>
        <v>Sobre ingreso</v>
      </c>
      <c r="T1913" s="10">
        <f>IFERROR(VLOOKUP(A1913,[1]!Tabla1[[#All],[Material]:[venta nueva]],38,FALSE),0)</f>
        <v>0</v>
      </c>
    </row>
    <row r="1914" spans="1:20" hidden="1" x14ac:dyDescent="0.35">
      <c r="A1914">
        <f t="shared" si="89"/>
        <v>1022569</v>
      </c>
      <c r="B1914" s="6" t="s">
        <v>1098</v>
      </c>
      <c r="C1914" s="7" t="s">
        <v>553</v>
      </c>
      <c r="D1914" s="7" t="s">
        <v>1095</v>
      </c>
      <c r="E1914" s="7" t="s">
        <v>494</v>
      </c>
      <c r="F1914" s="7" t="s">
        <v>495</v>
      </c>
      <c r="G1914" s="7" t="s">
        <v>1074</v>
      </c>
      <c r="H1914" s="7" t="s">
        <v>1018</v>
      </c>
      <c r="I1914" s="6" t="s">
        <v>11</v>
      </c>
      <c r="J1914" s="1">
        <v>580</v>
      </c>
      <c r="K1914" s="1">
        <v>4420</v>
      </c>
      <c r="L1914" s="1">
        <v>5000</v>
      </c>
      <c r="M1914" s="1">
        <v>580</v>
      </c>
      <c r="N1914" s="1">
        <v>4420</v>
      </c>
      <c r="O1914" s="1">
        <v>5000</v>
      </c>
      <c r="P1914" s="1">
        <v>5000</v>
      </c>
      <c r="Q1914" s="12"/>
      <c r="R1914" s="29">
        <f t="shared" si="90"/>
        <v>0</v>
      </c>
      <c r="S1914" t="str">
        <f t="shared" si="91"/>
        <v>OK</v>
      </c>
      <c r="T1914" s="10">
        <f>IFERROR(VLOOKUP(A1914,[1]!Tabla1[[#All],[Material]:[venta nueva]],38,FALSE),0)</f>
        <v>0</v>
      </c>
    </row>
    <row r="1915" spans="1:20" hidden="1" x14ac:dyDescent="0.35">
      <c r="A1915">
        <f t="shared" si="89"/>
        <v>1022587</v>
      </c>
      <c r="B1915" s="6" t="s">
        <v>1098</v>
      </c>
      <c r="C1915" s="7" t="s">
        <v>553</v>
      </c>
      <c r="D1915" s="7" t="s">
        <v>1095</v>
      </c>
      <c r="E1915" s="7" t="s">
        <v>313</v>
      </c>
      <c r="F1915" s="7" t="s">
        <v>314</v>
      </c>
      <c r="G1915" s="7" t="s">
        <v>1075</v>
      </c>
      <c r="H1915" s="7" t="s">
        <v>1035</v>
      </c>
      <c r="I1915" s="6" t="s">
        <v>16</v>
      </c>
      <c r="J1915" s="1">
        <v>-1801</v>
      </c>
      <c r="K1915" s="1">
        <v>6000</v>
      </c>
      <c r="L1915" s="1">
        <v>6000</v>
      </c>
      <c r="M1915" s="1">
        <v>-1801</v>
      </c>
      <c r="N1915" s="1">
        <v>6000</v>
      </c>
      <c r="O1915" s="1">
        <v>6000</v>
      </c>
      <c r="P1915" s="1">
        <v>6000</v>
      </c>
      <c r="Q1915" s="12"/>
      <c r="R1915" s="29">
        <f t="shared" si="90"/>
        <v>0</v>
      </c>
      <c r="S1915" t="str">
        <f t="shared" si="91"/>
        <v>OK</v>
      </c>
      <c r="T1915" s="10">
        <f>IFERROR(VLOOKUP(A1915,[1]!Tabla1[[#All],[Material]:[venta nueva]],38,FALSE),0)</f>
        <v>0</v>
      </c>
    </row>
    <row r="1916" spans="1:20" hidden="1" x14ac:dyDescent="0.35">
      <c r="A1916">
        <f t="shared" si="89"/>
        <v>1022600</v>
      </c>
      <c r="B1916" s="6" t="s">
        <v>1098</v>
      </c>
      <c r="C1916" s="7" t="s">
        <v>553</v>
      </c>
      <c r="D1916" s="7" t="s">
        <v>1095</v>
      </c>
      <c r="E1916" s="7" t="s">
        <v>316</v>
      </c>
      <c r="F1916" s="7" t="s">
        <v>317</v>
      </c>
      <c r="G1916" s="7" t="s">
        <v>1075</v>
      </c>
      <c r="H1916" s="7" t="s">
        <v>1011</v>
      </c>
      <c r="I1916" s="6" t="s">
        <v>16</v>
      </c>
      <c r="J1916" s="1">
        <v>-4085</v>
      </c>
      <c r="K1916" s="1">
        <v>4085</v>
      </c>
      <c r="L1916" s="1">
        <v>13000</v>
      </c>
      <c r="M1916" s="1">
        <v>-4085</v>
      </c>
      <c r="N1916" s="1">
        <v>4085</v>
      </c>
      <c r="O1916" s="1">
        <v>13000</v>
      </c>
      <c r="P1916" s="1">
        <v>13000</v>
      </c>
      <c r="Q1916" s="12"/>
      <c r="R1916" s="29">
        <f t="shared" si="90"/>
        <v>0</v>
      </c>
      <c r="S1916" t="str">
        <f t="shared" si="91"/>
        <v>OK</v>
      </c>
      <c r="T1916" s="10">
        <f>IFERROR(VLOOKUP(A1916,[1]!Tabla1[[#All],[Material]:[venta nueva]],38,FALSE),0)</f>
        <v>0</v>
      </c>
    </row>
    <row r="1917" spans="1:20" hidden="1" x14ac:dyDescent="0.35">
      <c r="A1917">
        <f t="shared" si="89"/>
        <v>1022607</v>
      </c>
      <c r="B1917" s="6" t="s">
        <v>1098</v>
      </c>
      <c r="C1917" s="7" t="s">
        <v>553</v>
      </c>
      <c r="D1917" s="7" t="s">
        <v>1095</v>
      </c>
      <c r="E1917" s="7" t="s">
        <v>318</v>
      </c>
      <c r="F1917" s="7" t="s">
        <v>319</v>
      </c>
      <c r="G1917" s="7" t="s">
        <v>1083</v>
      </c>
      <c r="H1917" s="7" t="s">
        <v>1044</v>
      </c>
      <c r="I1917" s="6" t="s">
        <v>12</v>
      </c>
      <c r="J1917" s="1">
        <v>-20379</v>
      </c>
      <c r="K1917" s="1">
        <v>31032</v>
      </c>
      <c r="L1917" s="1">
        <v>22000</v>
      </c>
      <c r="M1917" s="1">
        <v>-20379</v>
      </c>
      <c r="N1917" s="1">
        <v>31032</v>
      </c>
      <c r="O1917" s="1">
        <v>22000</v>
      </c>
      <c r="P1917" s="1">
        <v>22000</v>
      </c>
      <c r="Q1917" s="12"/>
      <c r="R1917" s="29">
        <f t="shared" si="90"/>
        <v>0</v>
      </c>
      <c r="S1917" t="str">
        <f t="shared" si="91"/>
        <v>OK</v>
      </c>
      <c r="T1917" s="10">
        <f>IFERROR(VLOOKUP(A1917,[1]!Tabla1[[#All],[Material]:[venta nueva]],38,FALSE),0)</f>
        <v>0</v>
      </c>
    </row>
    <row r="1918" spans="1:20" hidden="1" x14ac:dyDescent="0.35">
      <c r="A1918">
        <f t="shared" si="89"/>
        <v>1022637</v>
      </c>
      <c r="B1918" s="6" t="s">
        <v>1098</v>
      </c>
      <c r="C1918" s="7" t="s">
        <v>553</v>
      </c>
      <c r="D1918" s="7" t="s">
        <v>1095</v>
      </c>
      <c r="E1918" s="7" t="s">
        <v>326</v>
      </c>
      <c r="F1918" s="7" t="s">
        <v>327</v>
      </c>
      <c r="G1918" s="7" t="s">
        <v>1084</v>
      </c>
      <c r="H1918" s="7" t="s">
        <v>1028</v>
      </c>
      <c r="I1918" s="6" t="s">
        <v>14</v>
      </c>
      <c r="J1918" s="1">
        <v>-17223</v>
      </c>
      <c r="K1918" s="1">
        <v>115497</v>
      </c>
      <c r="L1918" s="1">
        <v>96000</v>
      </c>
      <c r="M1918" s="1">
        <v>-17223</v>
      </c>
      <c r="N1918" s="1">
        <v>115497</v>
      </c>
      <c r="O1918" s="1">
        <v>96000</v>
      </c>
      <c r="P1918" s="1">
        <v>48000</v>
      </c>
      <c r="Q1918" s="12"/>
      <c r="R1918" s="29">
        <f t="shared" si="90"/>
        <v>48000</v>
      </c>
      <c r="S1918" t="str">
        <f t="shared" si="91"/>
        <v>Sobre ingreso</v>
      </c>
      <c r="T1918" s="10">
        <f>IFERROR(VLOOKUP(A1918,[1]!Tabla1[[#All],[Material]:[venta nueva]],38,FALSE),0)</f>
        <v>0</v>
      </c>
    </row>
    <row r="1919" spans="1:20" hidden="1" x14ac:dyDescent="0.35">
      <c r="A1919">
        <f t="shared" si="89"/>
        <v>1022664</v>
      </c>
      <c r="B1919" s="6" t="s">
        <v>1098</v>
      </c>
      <c r="C1919" s="7" t="s">
        <v>553</v>
      </c>
      <c r="D1919" s="7" t="s">
        <v>1095</v>
      </c>
      <c r="E1919" s="7" t="s">
        <v>334</v>
      </c>
      <c r="F1919" s="7" t="s">
        <v>335</v>
      </c>
      <c r="G1919" s="7" t="s">
        <v>1075</v>
      </c>
      <c r="H1919" s="7" t="s">
        <v>1035</v>
      </c>
      <c r="I1919" s="6" t="s">
        <v>16</v>
      </c>
      <c r="J1919" s="1">
        <v>2897</v>
      </c>
      <c r="K1919" s="1">
        <v>17103</v>
      </c>
      <c r="L1919" s="1">
        <v>20000</v>
      </c>
      <c r="M1919" s="1">
        <v>2897</v>
      </c>
      <c r="N1919" s="1">
        <v>17103</v>
      </c>
      <c r="O1919" s="1">
        <v>20000</v>
      </c>
      <c r="P1919" s="1">
        <v>20000</v>
      </c>
      <c r="Q1919" s="12"/>
      <c r="R1919" s="29">
        <f t="shared" si="90"/>
        <v>0</v>
      </c>
      <c r="S1919" t="str">
        <f t="shared" si="91"/>
        <v>OK</v>
      </c>
      <c r="T1919" s="10">
        <f>IFERROR(VLOOKUP(A1919,[1]!Tabla1[[#All],[Material]:[venta nueva]],38,FALSE),0)</f>
        <v>0</v>
      </c>
    </row>
    <row r="1920" spans="1:20" hidden="1" x14ac:dyDescent="0.35">
      <c r="A1920">
        <f t="shared" si="89"/>
        <v>1022709</v>
      </c>
      <c r="B1920" s="6" t="s">
        <v>1098</v>
      </c>
      <c r="C1920" s="7" t="s">
        <v>553</v>
      </c>
      <c r="D1920" s="7" t="s">
        <v>1095</v>
      </c>
      <c r="E1920" s="7" t="s">
        <v>502</v>
      </c>
      <c r="F1920" s="7" t="s">
        <v>503</v>
      </c>
      <c r="G1920" s="7" t="s">
        <v>1076</v>
      </c>
      <c r="H1920" s="7" t="s">
        <v>1022</v>
      </c>
      <c r="I1920" s="6" t="s">
        <v>11</v>
      </c>
      <c r="J1920" s="1">
        <v>2990</v>
      </c>
      <c r="K1920" s="1">
        <v>21010</v>
      </c>
      <c r="L1920" s="1">
        <v>24000</v>
      </c>
      <c r="M1920" s="1">
        <v>2990</v>
      </c>
      <c r="N1920" s="1">
        <v>117010</v>
      </c>
      <c r="O1920" s="1">
        <v>120000</v>
      </c>
      <c r="P1920" s="1">
        <v>131000</v>
      </c>
      <c r="Q1920" s="12"/>
      <c r="R1920" s="29">
        <f t="shared" si="90"/>
        <v>-11000</v>
      </c>
      <c r="S1920" t="str">
        <f t="shared" si="91"/>
        <v>Pendiente de ingreso</v>
      </c>
      <c r="T1920" s="10">
        <f>IFERROR(VLOOKUP(A1920,[1]!Tabla1[[#All],[Material]:[venta nueva]],38,FALSE),0)</f>
        <v>0</v>
      </c>
    </row>
    <row r="1921" spans="1:20" hidden="1" x14ac:dyDescent="0.35">
      <c r="A1921">
        <f t="shared" si="89"/>
        <v>1022748</v>
      </c>
      <c r="B1921" s="6" t="s">
        <v>1098</v>
      </c>
      <c r="C1921" s="7" t="s">
        <v>553</v>
      </c>
      <c r="D1921" s="7" t="s">
        <v>1095</v>
      </c>
      <c r="E1921" s="7" t="s">
        <v>336</v>
      </c>
      <c r="F1921" s="7" t="s">
        <v>337</v>
      </c>
      <c r="G1921" s="7" t="s">
        <v>1069</v>
      </c>
      <c r="H1921" s="7" t="s">
        <v>1033</v>
      </c>
      <c r="I1921" s="6" t="s">
        <v>14</v>
      </c>
      <c r="J1921" s="1"/>
      <c r="K1921" s="1"/>
      <c r="L1921" s="1"/>
      <c r="M1921" s="1"/>
      <c r="N1921" s="1"/>
      <c r="O1921" s="1"/>
      <c r="P1921" s="1">
        <v>84000</v>
      </c>
      <c r="Q1921" s="12"/>
      <c r="R1921" s="29">
        <f t="shared" si="90"/>
        <v>-84000</v>
      </c>
      <c r="S1921" t="str">
        <f t="shared" si="91"/>
        <v>Pendiente de ingreso</v>
      </c>
      <c r="T1921" s="10">
        <f>IFERROR(VLOOKUP(A1921,[1]!Tabla1[[#All],[Material]:[venta nueva]],38,FALSE),0)</f>
        <v>0</v>
      </c>
    </row>
    <row r="1922" spans="1:20" hidden="1" x14ac:dyDescent="0.35">
      <c r="A1922">
        <f t="shared" si="89"/>
        <v>1022781</v>
      </c>
      <c r="B1922" s="6" t="s">
        <v>1098</v>
      </c>
      <c r="C1922" s="7" t="s">
        <v>553</v>
      </c>
      <c r="D1922" s="7" t="s">
        <v>1095</v>
      </c>
      <c r="E1922" s="7" t="s">
        <v>346</v>
      </c>
      <c r="F1922" s="7" t="s">
        <v>347</v>
      </c>
      <c r="G1922" s="7" t="s">
        <v>1069</v>
      </c>
      <c r="H1922" s="7" t="s">
        <v>1016</v>
      </c>
      <c r="I1922" s="6" t="s">
        <v>11</v>
      </c>
      <c r="J1922" s="1">
        <v>-12240</v>
      </c>
      <c r="K1922" s="1">
        <v>6249</v>
      </c>
      <c r="L1922" s="1">
        <v>0</v>
      </c>
      <c r="M1922" s="1">
        <v>-12240</v>
      </c>
      <c r="N1922" s="1">
        <v>6249</v>
      </c>
      <c r="O1922" s="1">
        <v>0</v>
      </c>
      <c r="P1922" s="1"/>
      <c r="Q1922" s="12"/>
      <c r="R1922" s="29">
        <f t="shared" si="90"/>
        <v>0</v>
      </c>
      <c r="S1922" t="str">
        <f t="shared" si="91"/>
        <v>OK</v>
      </c>
      <c r="T1922" s="10">
        <f>IFERROR(VLOOKUP(A1922,[1]!Tabla1[[#All],[Material]:[venta nueva]],38,FALSE),0)</f>
        <v>0</v>
      </c>
    </row>
    <row r="1923" spans="1:20" hidden="1" x14ac:dyDescent="0.35">
      <c r="A1923">
        <f t="shared" si="89"/>
        <v>1022782</v>
      </c>
      <c r="B1923" s="6" t="s">
        <v>1098</v>
      </c>
      <c r="C1923" s="7" t="s">
        <v>553</v>
      </c>
      <c r="D1923" s="7" t="s">
        <v>1095</v>
      </c>
      <c r="E1923" s="7" t="s">
        <v>348</v>
      </c>
      <c r="F1923" s="7" t="s">
        <v>349</v>
      </c>
      <c r="G1923" s="7" t="s">
        <v>1069</v>
      </c>
      <c r="H1923" s="7" t="s">
        <v>1016</v>
      </c>
      <c r="I1923" s="6" t="s">
        <v>13</v>
      </c>
      <c r="J1923" s="1">
        <v>-6000</v>
      </c>
      <c r="K1923" s="1">
        <v>0</v>
      </c>
      <c r="L1923" s="1">
        <v>0</v>
      </c>
      <c r="M1923" s="1">
        <v>-6000</v>
      </c>
      <c r="N1923" s="1">
        <v>0</v>
      </c>
      <c r="O1923" s="1">
        <v>0</v>
      </c>
      <c r="P1923" s="1"/>
      <c r="Q1923" s="12"/>
      <c r="R1923" s="29">
        <f t="shared" si="90"/>
        <v>0</v>
      </c>
      <c r="S1923" t="str">
        <f t="shared" si="91"/>
        <v>OK</v>
      </c>
      <c r="T1923" s="10">
        <f>IFERROR(VLOOKUP(A1923,[1]!Tabla1[[#All],[Material]:[venta nueva]],38,FALSE),0)</f>
        <v>0</v>
      </c>
    </row>
    <row r="1924" spans="1:20" hidden="1" x14ac:dyDescent="0.35">
      <c r="A1924">
        <f t="shared" si="89"/>
        <v>1022783</v>
      </c>
      <c r="B1924" s="6" t="s">
        <v>1098</v>
      </c>
      <c r="C1924" s="7" t="s">
        <v>553</v>
      </c>
      <c r="D1924" s="7" t="s">
        <v>1095</v>
      </c>
      <c r="E1924" s="7" t="s">
        <v>350</v>
      </c>
      <c r="F1924" s="7" t="s">
        <v>351</v>
      </c>
      <c r="G1924" s="7" t="s">
        <v>1069</v>
      </c>
      <c r="H1924" s="7" t="s">
        <v>1016</v>
      </c>
      <c r="I1924" s="6" t="s">
        <v>11</v>
      </c>
      <c r="J1924" s="1">
        <v>-11424</v>
      </c>
      <c r="K1924" s="1">
        <v>6598</v>
      </c>
      <c r="L1924" s="1">
        <v>0</v>
      </c>
      <c r="M1924" s="1">
        <v>-11424</v>
      </c>
      <c r="N1924" s="1">
        <v>6598</v>
      </c>
      <c r="O1924" s="1">
        <v>0</v>
      </c>
      <c r="P1924" s="1"/>
      <c r="Q1924" s="12"/>
      <c r="R1924" s="29">
        <f t="shared" si="90"/>
        <v>0</v>
      </c>
      <c r="S1924" t="str">
        <f t="shared" si="91"/>
        <v>OK</v>
      </c>
      <c r="T1924" s="10">
        <f>IFERROR(VLOOKUP(A1924,[1]!Tabla1[[#All],[Material]:[venta nueva]],38,FALSE),0)</f>
        <v>0</v>
      </c>
    </row>
    <row r="1925" spans="1:20" hidden="1" x14ac:dyDescent="0.35">
      <c r="A1925">
        <f t="shared" si="89"/>
        <v>1022847</v>
      </c>
      <c r="B1925" s="6" t="s">
        <v>1098</v>
      </c>
      <c r="C1925" s="7" t="s">
        <v>553</v>
      </c>
      <c r="D1925" s="7" t="s">
        <v>1095</v>
      </c>
      <c r="E1925" s="7" t="s">
        <v>354</v>
      </c>
      <c r="F1925" s="7" t="s">
        <v>355</v>
      </c>
      <c r="G1925" s="7" t="s">
        <v>1082</v>
      </c>
      <c r="H1925" s="7" t="s">
        <v>1013</v>
      </c>
      <c r="I1925" s="6" t="s">
        <v>11</v>
      </c>
      <c r="J1925" s="1">
        <v>-52744</v>
      </c>
      <c r="K1925" s="1">
        <v>135150</v>
      </c>
      <c r="L1925" s="1">
        <v>96000</v>
      </c>
      <c r="M1925" s="1">
        <v>-52744</v>
      </c>
      <c r="N1925" s="1">
        <v>28726</v>
      </c>
      <c r="O1925" s="1">
        <v>0</v>
      </c>
      <c r="P1925" s="1"/>
      <c r="Q1925" s="12"/>
      <c r="R1925" s="29">
        <f t="shared" si="90"/>
        <v>0</v>
      </c>
      <c r="S1925" t="str">
        <f t="shared" si="91"/>
        <v>OK</v>
      </c>
      <c r="T1925" s="10">
        <f>IFERROR(VLOOKUP(A1925,[1]!Tabla1[[#All],[Material]:[venta nueva]],38,FALSE),0)</f>
        <v>0</v>
      </c>
    </row>
    <row r="1926" spans="1:20" hidden="1" x14ac:dyDescent="0.35">
      <c r="A1926">
        <f t="shared" ref="A1926:A1989" si="92">+E1926*1</f>
        <v>1022855</v>
      </c>
      <c r="B1926" s="6" t="s">
        <v>1098</v>
      </c>
      <c r="C1926" s="7" t="s">
        <v>553</v>
      </c>
      <c r="D1926" s="7" t="s">
        <v>1095</v>
      </c>
      <c r="E1926" s="7" t="s">
        <v>358</v>
      </c>
      <c r="F1926" s="7" t="s">
        <v>315</v>
      </c>
      <c r="G1926" s="7" t="s">
        <v>1078</v>
      </c>
      <c r="H1926" s="7" t="s">
        <v>1021</v>
      </c>
      <c r="I1926" s="6" t="s">
        <v>11</v>
      </c>
      <c r="J1926" s="1">
        <v>16266</v>
      </c>
      <c r="K1926" s="1">
        <v>20240</v>
      </c>
      <c r="L1926" s="1">
        <v>36000</v>
      </c>
      <c r="M1926" s="1">
        <v>16266</v>
      </c>
      <c r="N1926" s="1">
        <v>20240</v>
      </c>
      <c r="O1926" s="1">
        <v>36000</v>
      </c>
      <c r="P1926" s="1">
        <v>24000</v>
      </c>
      <c r="Q1926" s="12"/>
      <c r="R1926" s="29">
        <f t="shared" si="90"/>
        <v>12000</v>
      </c>
      <c r="S1926" t="str">
        <f t="shared" si="91"/>
        <v>Sobre ingreso</v>
      </c>
      <c r="T1926" s="10">
        <f>IFERROR(VLOOKUP(A1926,[1]!Tabla1[[#All],[Material]:[venta nueva]],38,FALSE),0)</f>
        <v>0</v>
      </c>
    </row>
    <row r="1927" spans="1:20" hidden="1" x14ac:dyDescent="0.35">
      <c r="A1927">
        <f t="shared" si="92"/>
        <v>1022856</v>
      </c>
      <c r="B1927" s="6" t="s">
        <v>1098</v>
      </c>
      <c r="C1927" s="7" t="s">
        <v>553</v>
      </c>
      <c r="D1927" s="7" t="s">
        <v>1095</v>
      </c>
      <c r="E1927" s="7" t="s">
        <v>359</v>
      </c>
      <c r="F1927" s="7" t="s">
        <v>360</v>
      </c>
      <c r="G1927" s="7" t="s">
        <v>1078</v>
      </c>
      <c r="H1927" s="7" t="s">
        <v>1009</v>
      </c>
      <c r="I1927" s="6" t="s">
        <v>14</v>
      </c>
      <c r="J1927" s="1">
        <v>-2449</v>
      </c>
      <c r="K1927" s="1">
        <v>292034</v>
      </c>
      <c r="L1927" s="1">
        <v>288000</v>
      </c>
      <c r="M1927" s="1">
        <v>-2449</v>
      </c>
      <c r="N1927" s="1">
        <v>292034</v>
      </c>
      <c r="O1927" s="1">
        <v>288000</v>
      </c>
      <c r="P1927" s="1">
        <v>192000</v>
      </c>
      <c r="Q1927" s="12"/>
      <c r="R1927" s="29">
        <f t="shared" si="90"/>
        <v>96000</v>
      </c>
      <c r="S1927" t="str">
        <f t="shared" si="91"/>
        <v>Sobre ingreso</v>
      </c>
      <c r="T1927" s="10">
        <f>IFERROR(VLOOKUP(A1927,[1]!Tabla1[[#All],[Material]:[venta nueva]],38,FALSE),0)</f>
        <v>0</v>
      </c>
    </row>
    <row r="1928" spans="1:20" hidden="1" x14ac:dyDescent="0.35">
      <c r="A1928">
        <f t="shared" si="92"/>
        <v>1022869</v>
      </c>
      <c r="B1928" s="6" t="s">
        <v>1098</v>
      </c>
      <c r="C1928" s="7" t="s">
        <v>553</v>
      </c>
      <c r="D1928" s="7" t="s">
        <v>1095</v>
      </c>
      <c r="E1928" s="7" t="s">
        <v>513</v>
      </c>
      <c r="F1928" s="7" t="s">
        <v>514</v>
      </c>
      <c r="G1928" s="7" t="s">
        <v>1084</v>
      </c>
      <c r="H1928" s="7" t="s">
        <v>1017</v>
      </c>
      <c r="I1928" s="6" t="s">
        <v>16</v>
      </c>
      <c r="J1928" s="1">
        <v>1180</v>
      </c>
      <c r="K1928" s="1">
        <v>0</v>
      </c>
      <c r="L1928" s="1">
        <v>800</v>
      </c>
      <c r="M1928" s="1">
        <v>1180</v>
      </c>
      <c r="N1928" s="1">
        <v>0</v>
      </c>
      <c r="O1928" s="1">
        <v>800</v>
      </c>
      <c r="P1928" s="1">
        <v>800</v>
      </c>
      <c r="Q1928" s="12"/>
      <c r="R1928" s="29">
        <f t="shared" ref="R1928:R1991" si="93">+O1928-P1928</f>
        <v>0</v>
      </c>
      <c r="S1928" t="str">
        <f t="shared" ref="S1928:S1991" si="94">IF(R1928&gt;0,"Sobre ingreso",IF(R1928&lt;0,"Pendiente de ingreso","OK"))</f>
        <v>OK</v>
      </c>
      <c r="T1928" s="10">
        <f>IFERROR(VLOOKUP(A1928,[1]!Tabla1[[#All],[Material]:[venta nueva]],38,FALSE),0)</f>
        <v>0</v>
      </c>
    </row>
    <row r="1929" spans="1:20" hidden="1" x14ac:dyDescent="0.35">
      <c r="A1929">
        <f t="shared" si="92"/>
        <v>1022885</v>
      </c>
      <c r="B1929" s="6" t="s">
        <v>1098</v>
      </c>
      <c r="C1929" s="7" t="s">
        <v>553</v>
      </c>
      <c r="D1929" s="7" t="s">
        <v>1095</v>
      </c>
      <c r="E1929" s="7" t="s">
        <v>371</v>
      </c>
      <c r="F1929" s="7" t="s">
        <v>372</v>
      </c>
      <c r="G1929" s="7" t="s">
        <v>1082</v>
      </c>
      <c r="H1929" s="7" t="s">
        <v>1013</v>
      </c>
      <c r="I1929" s="6" t="s">
        <v>12</v>
      </c>
      <c r="J1929" s="1">
        <v>-339407</v>
      </c>
      <c r="K1929" s="1">
        <v>588668</v>
      </c>
      <c r="L1929" s="1">
        <v>425000</v>
      </c>
      <c r="M1929" s="1">
        <v>-339407</v>
      </c>
      <c r="N1929" s="1">
        <v>588668</v>
      </c>
      <c r="O1929" s="1">
        <v>431000</v>
      </c>
      <c r="P1929" s="1">
        <v>431000</v>
      </c>
      <c r="Q1929" s="12"/>
      <c r="R1929" s="29">
        <f t="shared" si="93"/>
        <v>0</v>
      </c>
      <c r="S1929" t="str">
        <f t="shared" si="94"/>
        <v>OK</v>
      </c>
      <c r="T1929" s="10">
        <f>IFERROR(VLOOKUP(A1929,[1]!Tabla1[[#All],[Material]:[venta nueva]],38,FALSE),0)</f>
        <v>0</v>
      </c>
    </row>
    <row r="1930" spans="1:20" hidden="1" x14ac:dyDescent="0.35">
      <c r="A1930">
        <f t="shared" si="92"/>
        <v>1022887</v>
      </c>
      <c r="B1930" s="6" t="s">
        <v>1098</v>
      </c>
      <c r="C1930" s="7" t="s">
        <v>553</v>
      </c>
      <c r="D1930" s="7" t="s">
        <v>1095</v>
      </c>
      <c r="E1930" s="7" t="s">
        <v>373</v>
      </c>
      <c r="F1930" s="7" t="s">
        <v>374</v>
      </c>
      <c r="G1930" s="7" t="s">
        <v>1082</v>
      </c>
      <c r="H1930" s="7" t="s">
        <v>1013</v>
      </c>
      <c r="I1930" s="6" t="s">
        <v>12</v>
      </c>
      <c r="J1930" s="1">
        <v>-122251</v>
      </c>
      <c r="K1930" s="1">
        <v>441251</v>
      </c>
      <c r="L1930" s="1">
        <v>319000</v>
      </c>
      <c r="M1930" s="1">
        <v>-122251</v>
      </c>
      <c r="N1930" s="1">
        <v>430251</v>
      </c>
      <c r="O1930" s="1">
        <v>308000</v>
      </c>
      <c r="P1930" s="1">
        <v>308000</v>
      </c>
      <c r="Q1930" s="12"/>
      <c r="R1930" s="29">
        <f t="shared" si="93"/>
        <v>0</v>
      </c>
      <c r="S1930" t="str">
        <f t="shared" si="94"/>
        <v>OK</v>
      </c>
      <c r="T1930" s="10">
        <f>IFERROR(VLOOKUP(A1930,[1]!Tabla1[[#All],[Material]:[venta nueva]],38,FALSE),0)</f>
        <v>0</v>
      </c>
    </row>
    <row r="1931" spans="1:20" hidden="1" x14ac:dyDescent="0.35">
      <c r="A1931">
        <f t="shared" si="92"/>
        <v>1022901</v>
      </c>
      <c r="B1931" s="6" t="s">
        <v>1098</v>
      </c>
      <c r="C1931" s="7" t="s">
        <v>553</v>
      </c>
      <c r="D1931" s="7" t="s">
        <v>1095</v>
      </c>
      <c r="E1931" s="7" t="s">
        <v>481</v>
      </c>
      <c r="F1931" s="7" t="s">
        <v>482</v>
      </c>
      <c r="G1931" s="7" t="s">
        <v>1082</v>
      </c>
      <c r="H1931" s="7" t="s">
        <v>1013</v>
      </c>
      <c r="I1931" s="6" t="s">
        <v>16</v>
      </c>
      <c r="J1931" s="1">
        <v>1786</v>
      </c>
      <c r="K1931" s="1">
        <v>8214</v>
      </c>
      <c r="L1931" s="1">
        <v>10000</v>
      </c>
      <c r="M1931" s="1">
        <v>1786</v>
      </c>
      <c r="N1931" s="1">
        <v>8214</v>
      </c>
      <c r="O1931" s="1">
        <v>10000</v>
      </c>
      <c r="P1931" s="1">
        <v>10000</v>
      </c>
      <c r="Q1931" s="12"/>
      <c r="R1931" s="29">
        <f t="shared" si="93"/>
        <v>0</v>
      </c>
      <c r="S1931" t="str">
        <f t="shared" si="94"/>
        <v>OK</v>
      </c>
      <c r="T1931" s="10">
        <f>IFERROR(VLOOKUP(A1931,[1]!Tabla1[[#All],[Material]:[venta nueva]],38,FALSE),0)</f>
        <v>0</v>
      </c>
    </row>
    <row r="1932" spans="1:20" hidden="1" x14ac:dyDescent="0.35">
      <c r="A1932">
        <f t="shared" si="92"/>
        <v>1022919</v>
      </c>
      <c r="B1932" s="6" t="s">
        <v>1098</v>
      </c>
      <c r="C1932" s="7" t="s">
        <v>553</v>
      </c>
      <c r="D1932" s="7" t="s">
        <v>1095</v>
      </c>
      <c r="E1932" s="7" t="s">
        <v>378</v>
      </c>
      <c r="F1932" s="7" t="s">
        <v>379</v>
      </c>
      <c r="G1932" s="7" t="s">
        <v>1075</v>
      </c>
      <c r="H1932" s="7" t="s">
        <v>1003</v>
      </c>
      <c r="I1932" s="6" t="s">
        <v>16</v>
      </c>
      <c r="J1932" s="1">
        <v>2612</v>
      </c>
      <c r="K1932" s="1">
        <v>21388</v>
      </c>
      <c r="L1932" s="1">
        <v>24000</v>
      </c>
      <c r="M1932" s="1">
        <v>2612</v>
      </c>
      <c r="N1932" s="1">
        <v>21388</v>
      </c>
      <c r="O1932" s="1">
        <v>24000</v>
      </c>
      <c r="P1932" s="1">
        <v>24000</v>
      </c>
      <c r="Q1932" s="12"/>
      <c r="R1932" s="29">
        <f t="shared" si="93"/>
        <v>0</v>
      </c>
      <c r="S1932" t="str">
        <f t="shared" si="94"/>
        <v>OK</v>
      </c>
      <c r="T1932" s="10">
        <f>IFERROR(VLOOKUP(A1932,[1]!Tabla1[[#All],[Material]:[venta nueva]],38,FALSE),0)</f>
        <v>0</v>
      </c>
    </row>
    <row r="1933" spans="1:20" hidden="1" x14ac:dyDescent="0.35">
      <c r="A1933">
        <f t="shared" si="92"/>
        <v>1022920</v>
      </c>
      <c r="B1933" s="6" t="s">
        <v>1098</v>
      </c>
      <c r="C1933" s="7" t="s">
        <v>553</v>
      </c>
      <c r="D1933" s="7" t="s">
        <v>1095</v>
      </c>
      <c r="E1933" s="7" t="s">
        <v>380</v>
      </c>
      <c r="F1933" s="7" t="s">
        <v>381</v>
      </c>
      <c r="G1933" s="7" t="s">
        <v>1078</v>
      </c>
      <c r="H1933" s="7" t="s">
        <v>1009</v>
      </c>
      <c r="I1933" s="6" t="s">
        <v>11</v>
      </c>
      <c r="J1933" s="1">
        <v>4619</v>
      </c>
      <c r="K1933" s="1">
        <v>0</v>
      </c>
      <c r="L1933" s="1">
        <v>0</v>
      </c>
      <c r="M1933" s="1">
        <v>4619</v>
      </c>
      <c r="N1933" s="1">
        <v>0</v>
      </c>
      <c r="O1933" s="1">
        <v>0</v>
      </c>
      <c r="P1933" s="1"/>
      <c r="Q1933" s="12"/>
      <c r="R1933" s="29">
        <f t="shared" si="93"/>
        <v>0</v>
      </c>
      <c r="S1933" t="str">
        <f t="shared" si="94"/>
        <v>OK</v>
      </c>
      <c r="T1933" s="10">
        <f>IFERROR(VLOOKUP(A1933,[1]!Tabla1[[#All],[Material]:[venta nueva]],38,FALSE),0)</f>
        <v>0</v>
      </c>
    </row>
    <row r="1934" spans="1:20" hidden="1" x14ac:dyDescent="0.35">
      <c r="A1934">
        <f t="shared" si="92"/>
        <v>1022921</v>
      </c>
      <c r="B1934" s="6" t="s">
        <v>1098</v>
      </c>
      <c r="C1934" s="7" t="s">
        <v>553</v>
      </c>
      <c r="D1934" s="7" t="s">
        <v>1095</v>
      </c>
      <c r="E1934" s="7" t="s">
        <v>382</v>
      </c>
      <c r="F1934" s="7" t="s">
        <v>383</v>
      </c>
      <c r="G1934" s="7" t="s">
        <v>1078</v>
      </c>
      <c r="H1934" s="7" t="s">
        <v>1009</v>
      </c>
      <c r="I1934" s="6" t="s">
        <v>11</v>
      </c>
      <c r="J1934" s="1">
        <v>-222</v>
      </c>
      <c r="K1934" s="1">
        <v>36222</v>
      </c>
      <c r="L1934" s="1">
        <v>36000</v>
      </c>
      <c r="M1934" s="1">
        <v>-222</v>
      </c>
      <c r="N1934" s="1">
        <v>36222</v>
      </c>
      <c r="O1934" s="1">
        <v>36000</v>
      </c>
      <c r="P1934" s="1">
        <v>36000</v>
      </c>
      <c r="Q1934" s="12"/>
      <c r="R1934" s="29">
        <f t="shared" si="93"/>
        <v>0</v>
      </c>
      <c r="S1934" t="str">
        <f t="shared" si="94"/>
        <v>OK</v>
      </c>
      <c r="T1934" s="10">
        <f>IFERROR(VLOOKUP(A1934,[1]!Tabla1[[#All],[Material]:[venta nueva]],38,FALSE),0)</f>
        <v>0</v>
      </c>
    </row>
    <row r="1935" spans="1:20" hidden="1" x14ac:dyDescent="0.35">
      <c r="A1935">
        <f t="shared" si="92"/>
        <v>1022922</v>
      </c>
      <c r="B1935" s="6" t="s">
        <v>1098</v>
      </c>
      <c r="C1935" s="7" t="s">
        <v>553</v>
      </c>
      <c r="D1935" s="7" t="s">
        <v>1095</v>
      </c>
      <c r="E1935" s="7" t="s">
        <v>581</v>
      </c>
      <c r="F1935" s="7" t="s">
        <v>582</v>
      </c>
      <c r="G1935" s="7" t="s">
        <v>1081</v>
      </c>
      <c r="H1935" s="7" t="s">
        <v>1010</v>
      </c>
      <c r="I1935" s="6" t="s">
        <v>11</v>
      </c>
      <c r="J1935" s="1"/>
      <c r="K1935" s="1"/>
      <c r="L1935" s="1"/>
      <c r="M1935" s="1">
        <v>0</v>
      </c>
      <c r="N1935" s="1">
        <v>17000</v>
      </c>
      <c r="O1935" s="1">
        <v>17000</v>
      </c>
      <c r="P1935" s="1">
        <v>14608</v>
      </c>
      <c r="Q1935" s="12"/>
      <c r="R1935" s="29">
        <f t="shared" si="93"/>
        <v>2392</v>
      </c>
      <c r="S1935" t="str">
        <f t="shared" si="94"/>
        <v>Sobre ingreso</v>
      </c>
      <c r="T1935" s="10">
        <f>IFERROR(VLOOKUP(A1935,[1]!Tabla1[[#All],[Material]:[venta nueva]],38,FALSE),0)</f>
        <v>0</v>
      </c>
    </row>
    <row r="1936" spans="1:20" hidden="1" x14ac:dyDescent="0.35">
      <c r="A1936">
        <f t="shared" si="92"/>
        <v>1022928</v>
      </c>
      <c r="B1936" s="6" t="s">
        <v>1098</v>
      </c>
      <c r="C1936" s="7" t="s">
        <v>553</v>
      </c>
      <c r="D1936" s="7" t="s">
        <v>1095</v>
      </c>
      <c r="E1936" s="7" t="s">
        <v>583</v>
      </c>
      <c r="F1936" s="7" t="s">
        <v>584</v>
      </c>
      <c r="G1936" s="7" t="s">
        <v>1080</v>
      </c>
      <c r="H1936" s="7" t="s">
        <v>1031</v>
      </c>
      <c r="I1936" s="6" t="s">
        <v>11</v>
      </c>
      <c r="J1936" s="1"/>
      <c r="K1936" s="1"/>
      <c r="L1936" s="1"/>
      <c r="M1936" s="1">
        <v>0</v>
      </c>
      <c r="N1936" s="1">
        <v>16000</v>
      </c>
      <c r="O1936" s="1">
        <v>16000</v>
      </c>
      <c r="P1936" s="1">
        <v>16736</v>
      </c>
      <c r="Q1936" s="12"/>
      <c r="R1936" s="29">
        <f t="shared" si="93"/>
        <v>-736</v>
      </c>
      <c r="S1936" t="str">
        <f t="shared" si="94"/>
        <v>Pendiente de ingreso</v>
      </c>
      <c r="T1936" s="10">
        <f>IFERROR(VLOOKUP(A1936,[1]!Tabla1[[#All],[Material]:[venta nueva]],38,FALSE),0)</f>
        <v>0</v>
      </c>
    </row>
    <row r="1937" spans="1:20" hidden="1" x14ac:dyDescent="0.35">
      <c r="A1937">
        <f t="shared" si="92"/>
        <v>1022930</v>
      </c>
      <c r="B1937" s="6" t="s">
        <v>1098</v>
      </c>
      <c r="C1937" s="7" t="s">
        <v>553</v>
      </c>
      <c r="D1937" s="7" t="s">
        <v>1095</v>
      </c>
      <c r="E1937" s="7" t="s">
        <v>384</v>
      </c>
      <c r="F1937" s="7" t="s">
        <v>385</v>
      </c>
      <c r="G1937" s="7" t="s">
        <v>1082</v>
      </c>
      <c r="H1937" s="7" t="s">
        <v>1013</v>
      </c>
      <c r="I1937" s="6" t="s">
        <v>12</v>
      </c>
      <c r="J1937" s="1">
        <v>2768</v>
      </c>
      <c r="K1937" s="1">
        <v>107232</v>
      </c>
      <c r="L1937" s="1">
        <v>110000</v>
      </c>
      <c r="M1937" s="1">
        <v>2768</v>
      </c>
      <c r="N1937" s="1">
        <v>107232</v>
      </c>
      <c r="O1937" s="1">
        <v>110000</v>
      </c>
      <c r="P1937" s="1">
        <v>110000</v>
      </c>
      <c r="Q1937" s="12"/>
      <c r="R1937" s="29">
        <f t="shared" si="93"/>
        <v>0</v>
      </c>
      <c r="S1937" t="str">
        <f t="shared" si="94"/>
        <v>OK</v>
      </c>
      <c r="T1937" s="10">
        <f>IFERROR(VLOOKUP(A1937,[1]!Tabla1[[#All],[Material]:[venta nueva]],38,FALSE),0)</f>
        <v>0</v>
      </c>
    </row>
    <row r="1938" spans="1:20" hidden="1" x14ac:dyDescent="0.35">
      <c r="A1938">
        <f t="shared" si="92"/>
        <v>1022931</v>
      </c>
      <c r="B1938" s="6" t="s">
        <v>1098</v>
      </c>
      <c r="C1938" s="7" t="s">
        <v>553</v>
      </c>
      <c r="D1938" s="7" t="s">
        <v>1095</v>
      </c>
      <c r="E1938" s="7" t="s">
        <v>386</v>
      </c>
      <c r="F1938" s="7" t="s">
        <v>387</v>
      </c>
      <c r="G1938" s="7" t="s">
        <v>985</v>
      </c>
      <c r="H1938" s="7" t="s">
        <v>1012</v>
      </c>
      <c r="I1938" s="6" t="s">
        <v>16</v>
      </c>
      <c r="J1938" s="1">
        <v>467</v>
      </c>
      <c r="K1938" s="1">
        <v>0</v>
      </c>
      <c r="L1938" s="1">
        <v>0</v>
      </c>
      <c r="M1938" s="1">
        <v>467</v>
      </c>
      <c r="N1938" s="1">
        <v>0</v>
      </c>
      <c r="O1938" s="1">
        <v>0</v>
      </c>
      <c r="P1938" s="1"/>
      <c r="Q1938" s="12"/>
      <c r="R1938" s="29">
        <f t="shared" si="93"/>
        <v>0</v>
      </c>
      <c r="S1938" t="str">
        <f t="shared" si="94"/>
        <v>OK</v>
      </c>
      <c r="T1938" s="10">
        <f>IFERROR(VLOOKUP(A1938,[1]!Tabla1[[#All],[Material]:[venta nueva]],38,FALSE),0)</f>
        <v>0</v>
      </c>
    </row>
    <row r="1939" spans="1:20" hidden="1" x14ac:dyDescent="0.35">
      <c r="A1939">
        <f t="shared" si="92"/>
        <v>1022985</v>
      </c>
      <c r="B1939" s="6" t="s">
        <v>1098</v>
      </c>
      <c r="C1939" s="7" t="s">
        <v>553</v>
      </c>
      <c r="D1939" s="7" t="s">
        <v>1095</v>
      </c>
      <c r="E1939" s="7" t="s">
        <v>398</v>
      </c>
      <c r="F1939" s="7" t="s">
        <v>399</v>
      </c>
      <c r="G1939" s="7" t="s">
        <v>1075</v>
      </c>
      <c r="H1939" s="7" t="s">
        <v>1011</v>
      </c>
      <c r="I1939" s="6" t="s">
        <v>12</v>
      </c>
      <c r="J1939" s="1">
        <v>-3421</v>
      </c>
      <c r="K1939" s="1">
        <v>5000</v>
      </c>
      <c r="L1939" s="1">
        <v>1579</v>
      </c>
      <c r="M1939" s="1">
        <v>-3421</v>
      </c>
      <c r="N1939" s="1">
        <v>5000</v>
      </c>
      <c r="O1939" s="1">
        <v>2000</v>
      </c>
      <c r="P1939" s="1">
        <v>2000</v>
      </c>
      <c r="Q1939" s="12"/>
      <c r="R1939" s="29">
        <f t="shared" si="93"/>
        <v>0</v>
      </c>
      <c r="S1939" t="str">
        <f t="shared" si="94"/>
        <v>OK</v>
      </c>
      <c r="T1939" s="10">
        <f>IFERROR(VLOOKUP(A1939,[1]!Tabla1[[#All],[Material]:[venta nueva]],38,FALSE),0)</f>
        <v>0</v>
      </c>
    </row>
    <row r="1940" spans="1:20" hidden="1" x14ac:dyDescent="0.35">
      <c r="A1940">
        <f t="shared" si="92"/>
        <v>1022986</v>
      </c>
      <c r="B1940" s="6" t="s">
        <v>1098</v>
      </c>
      <c r="C1940" s="7" t="s">
        <v>553</v>
      </c>
      <c r="D1940" s="7" t="s">
        <v>1095</v>
      </c>
      <c r="E1940" s="7" t="s">
        <v>400</v>
      </c>
      <c r="F1940" s="7" t="s">
        <v>401</v>
      </c>
      <c r="G1940" s="7" t="s">
        <v>1082</v>
      </c>
      <c r="H1940" s="7" t="s">
        <v>1013</v>
      </c>
      <c r="I1940" s="6" t="s">
        <v>12</v>
      </c>
      <c r="J1940" s="1">
        <v>-41</v>
      </c>
      <c r="K1940" s="1">
        <v>41</v>
      </c>
      <c r="L1940" s="1">
        <v>0</v>
      </c>
      <c r="M1940" s="1">
        <v>-41</v>
      </c>
      <c r="N1940" s="1">
        <v>41</v>
      </c>
      <c r="O1940" s="1">
        <v>0</v>
      </c>
      <c r="P1940" s="1"/>
      <c r="Q1940" s="12"/>
      <c r="R1940" s="29">
        <f t="shared" si="93"/>
        <v>0</v>
      </c>
      <c r="S1940" t="str">
        <f t="shared" si="94"/>
        <v>OK</v>
      </c>
      <c r="T1940" s="10">
        <f>IFERROR(VLOOKUP(A1940,[1]!Tabla1[[#All],[Material]:[venta nueva]],38,FALSE),0)</f>
        <v>0</v>
      </c>
    </row>
    <row r="1941" spans="1:20" hidden="1" x14ac:dyDescent="0.35">
      <c r="A1941">
        <f t="shared" si="92"/>
        <v>1022987</v>
      </c>
      <c r="B1941" s="6" t="s">
        <v>1098</v>
      </c>
      <c r="C1941" s="7" t="s">
        <v>553</v>
      </c>
      <c r="D1941" s="7" t="s">
        <v>1095</v>
      </c>
      <c r="E1941" s="7" t="s">
        <v>546</v>
      </c>
      <c r="F1941" s="7" t="s">
        <v>547</v>
      </c>
      <c r="G1941" s="7" t="s">
        <v>1079</v>
      </c>
      <c r="H1941" s="7" t="s">
        <v>1007</v>
      </c>
      <c r="I1941" s="6" t="s">
        <v>16</v>
      </c>
      <c r="J1941" s="1">
        <v>-25490</v>
      </c>
      <c r="K1941" s="1">
        <v>46990</v>
      </c>
      <c r="L1941" s="1">
        <v>24000</v>
      </c>
      <c r="M1941" s="1">
        <v>-25490</v>
      </c>
      <c r="N1941" s="1">
        <v>46990</v>
      </c>
      <c r="O1941" s="1">
        <v>48000</v>
      </c>
      <c r="P1941" s="1">
        <v>48000</v>
      </c>
      <c r="Q1941" s="12"/>
      <c r="R1941" s="29">
        <f t="shared" si="93"/>
        <v>0</v>
      </c>
      <c r="S1941" t="str">
        <f t="shared" si="94"/>
        <v>OK</v>
      </c>
      <c r="T1941" s="10">
        <f>IFERROR(VLOOKUP(A1941,[1]!Tabla1[[#All],[Material]:[venta nueva]],38,FALSE),0)</f>
        <v>0</v>
      </c>
    </row>
    <row r="1942" spans="1:20" hidden="1" x14ac:dyDescent="0.35">
      <c r="A1942">
        <f t="shared" si="92"/>
        <v>1022990</v>
      </c>
      <c r="B1942" s="6" t="s">
        <v>1098</v>
      </c>
      <c r="C1942" s="7" t="s">
        <v>553</v>
      </c>
      <c r="D1942" s="7" t="s">
        <v>1095</v>
      </c>
      <c r="E1942" s="7" t="s">
        <v>404</v>
      </c>
      <c r="F1942" s="7" t="s">
        <v>405</v>
      </c>
      <c r="G1942" s="7" t="s">
        <v>1082</v>
      </c>
      <c r="H1942" s="7" t="s">
        <v>1013</v>
      </c>
      <c r="I1942" s="6" t="s">
        <v>16</v>
      </c>
      <c r="J1942" s="1">
        <v>-25229</v>
      </c>
      <c r="K1942" s="1">
        <v>21598</v>
      </c>
      <c r="L1942" s="1">
        <v>25000</v>
      </c>
      <c r="M1942" s="1">
        <v>-25229</v>
      </c>
      <c r="N1942" s="1">
        <v>21598</v>
      </c>
      <c r="O1942" s="1">
        <v>25000</v>
      </c>
      <c r="P1942" s="1"/>
      <c r="Q1942" s="12"/>
      <c r="R1942" s="29">
        <f t="shared" si="93"/>
        <v>25000</v>
      </c>
      <c r="S1942" t="str">
        <f t="shared" si="94"/>
        <v>Sobre ingreso</v>
      </c>
      <c r="T1942" s="10">
        <f>IFERROR(VLOOKUP(A1942,[1]!Tabla1[[#All],[Material]:[venta nueva]],38,FALSE),0)</f>
        <v>0</v>
      </c>
    </row>
    <row r="1943" spans="1:20" hidden="1" x14ac:dyDescent="0.35">
      <c r="A1943">
        <f t="shared" si="92"/>
        <v>1022996</v>
      </c>
      <c r="B1943" s="6" t="s">
        <v>1098</v>
      </c>
      <c r="C1943" s="7" t="s">
        <v>553</v>
      </c>
      <c r="D1943" s="7" t="s">
        <v>1095</v>
      </c>
      <c r="E1943" s="7" t="s">
        <v>406</v>
      </c>
      <c r="F1943" s="7" t="s">
        <v>407</v>
      </c>
      <c r="G1943" s="7" t="s">
        <v>1078</v>
      </c>
      <c r="H1943" s="7" t="s">
        <v>1009</v>
      </c>
      <c r="I1943" s="6" t="s">
        <v>11</v>
      </c>
      <c r="J1943" s="1">
        <v>5624</v>
      </c>
      <c r="K1943" s="1">
        <v>0</v>
      </c>
      <c r="L1943" s="1">
        <v>0</v>
      </c>
      <c r="M1943" s="1">
        <v>5624</v>
      </c>
      <c r="N1943" s="1">
        <v>0</v>
      </c>
      <c r="O1943" s="1">
        <v>0</v>
      </c>
      <c r="P1943" s="1"/>
      <c r="Q1943" s="12"/>
      <c r="R1943" s="29">
        <f t="shared" si="93"/>
        <v>0</v>
      </c>
      <c r="S1943" t="str">
        <f t="shared" si="94"/>
        <v>OK</v>
      </c>
      <c r="T1943" s="10">
        <f>IFERROR(VLOOKUP(A1943,[1]!Tabla1[[#All],[Material]:[venta nueva]],38,FALSE),0)</f>
        <v>0</v>
      </c>
    </row>
    <row r="1944" spans="1:20" hidden="1" x14ac:dyDescent="0.35">
      <c r="A1944">
        <f t="shared" si="92"/>
        <v>1023034</v>
      </c>
      <c r="B1944" s="6" t="s">
        <v>1098</v>
      </c>
      <c r="C1944" s="7" t="s">
        <v>553</v>
      </c>
      <c r="D1944" s="7" t="s">
        <v>1095</v>
      </c>
      <c r="E1944" s="7" t="s">
        <v>408</v>
      </c>
      <c r="F1944" s="7" t="s">
        <v>142</v>
      </c>
      <c r="G1944" s="7" t="s">
        <v>1080</v>
      </c>
      <c r="H1944" s="7" t="s">
        <v>1030</v>
      </c>
      <c r="I1944" s="6" t="s">
        <v>14</v>
      </c>
      <c r="J1944" s="1"/>
      <c r="K1944" s="1"/>
      <c r="L1944" s="1"/>
      <c r="M1944" s="1"/>
      <c r="N1944" s="1"/>
      <c r="O1944" s="1"/>
      <c r="P1944" s="1">
        <v>72000</v>
      </c>
      <c r="Q1944" s="12"/>
      <c r="R1944" s="29">
        <f t="shared" si="93"/>
        <v>-72000</v>
      </c>
      <c r="S1944" t="str">
        <f t="shared" si="94"/>
        <v>Pendiente de ingreso</v>
      </c>
      <c r="T1944" s="10">
        <f>IFERROR(VLOOKUP(A1944,[1]!Tabla1[[#All],[Material]:[venta nueva]],38,FALSE),0)</f>
        <v>0</v>
      </c>
    </row>
    <row r="1945" spans="1:20" hidden="1" x14ac:dyDescent="0.35">
      <c r="A1945">
        <f t="shared" si="92"/>
        <v>1023035</v>
      </c>
      <c r="B1945" s="6" t="s">
        <v>1098</v>
      </c>
      <c r="C1945" s="7" t="s">
        <v>553</v>
      </c>
      <c r="D1945" s="7" t="s">
        <v>1095</v>
      </c>
      <c r="E1945" s="7" t="s">
        <v>468</v>
      </c>
      <c r="F1945" s="7" t="s">
        <v>469</v>
      </c>
      <c r="G1945" s="7" t="s">
        <v>1081</v>
      </c>
      <c r="H1945" s="7" t="s">
        <v>1010</v>
      </c>
      <c r="I1945" s="6" t="s">
        <v>14</v>
      </c>
      <c r="J1945" s="1">
        <v>393</v>
      </c>
      <c r="K1945" s="1">
        <v>48000</v>
      </c>
      <c r="L1945" s="1">
        <v>48000</v>
      </c>
      <c r="M1945" s="1">
        <v>393</v>
      </c>
      <c r="N1945" s="1">
        <v>9000</v>
      </c>
      <c r="O1945" s="1">
        <v>24000</v>
      </c>
      <c r="P1945" s="1">
        <v>24000</v>
      </c>
      <c r="Q1945" s="12"/>
      <c r="R1945" s="29">
        <f t="shared" si="93"/>
        <v>0</v>
      </c>
      <c r="S1945" t="str">
        <f t="shared" si="94"/>
        <v>OK</v>
      </c>
      <c r="T1945" s="10">
        <f>IFERROR(VLOOKUP(A1945,[1]!Tabla1[[#All],[Material]:[venta nueva]],38,FALSE),0)</f>
        <v>0</v>
      </c>
    </row>
    <row r="1946" spans="1:20" hidden="1" x14ac:dyDescent="0.35">
      <c r="A1946">
        <f t="shared" si="92"/>
        <v>1023037</v>
      </c>
      <c r="B1946" s="6" t="s">
        <v>1098</v>
      </c>
      <c r="C1946" s="7" t="s">
        <v>553</v>
      </c>
      <c r="D1946" s="7" t="s">
        <v>1095</v>
      </c>
      <c r="E1946" s="7" t="s">
        <v>409</v>
      </c>
      <c r="F1946" s="7" t="s">
        <v>410</v>
      </c>
      <c r="G1946" s="7" t="s">
        <v>1082</v>
      </c>
      <c r="H1946" s="7" t="s">
        <v>1013</v>
      </c>
      <c r="I1946" s="6" t="s">
        <v>12</v>
      </c>
      <c r="J1946" s="1">
        <v>-27979</v>
      </c>
      <c r="K1946" s="1">
        <v>126979</v>
      </c>
      <c r="L1946" s="1">
        <v>99000</v>
      </c>
      <c r="M1946" s="1">
        <v>-27979</v>
      </c>
      <c r="N1946" s="1">
        <v>126979</v>
      </c>
      <c r="O1946" s="1">
        <v>99000</v>
      </c>
      <c r="P1946" s="1">
        <v>99000</v>
      </c>
      <c r="Q1946" s="12"/>
      <c r="R1946" s="29">
        <f t="shared" si="93"/>
        <v>0</v>
      </c>
      <c r="S1946" t="str">
        <f t="shared" si="94"/>
        <v>OK</v>
      </c>
      <c r="T1946" s="10">
        <f>IFERROR(VLOOKUP(A1946,[1]!Tabla1[[#All],[Material]:[venta nueva]],38,FALSE),0)</f>
        <v>0</v>
      </c>
    </row>
    <row r="1947" spans="1:20" hidden="1" x14ac:dyDescent="0.35">
      <c r="A1947">
        <f t="shared" si="92"/>
        <v>1023038</v>
      </c>
      <c r="B1947" s="6" t="s">
        <v>1098</v>
      </c>
      <c r="C1947" s="7" t="s">
        <v>553</v>
      </c>
      <c r="D1947" s="7" t="s">
        <v>1095</v>
      </c>
      <c r="E1947" s="7" t="s">
        <v>411</v>
      </c>
      <c r="F1947" s="7" t="s">
        <v>412</v>
      </c>
      <c r="G1947" s="7" t="s">
        <v>1075</v>
      </c>
      <c r="H1947" s="7" t="s">
        <v>1011</v>
      </c>
      <c r="I1947" s="6" t="s">
        <v>12</v>
      </c>
      <c r="J1947" s="1">
        <v>-3588</v>
      </c>
      <c r="K1947" s="1">
        <v>66000</v>
      </c>
      <c r="L1947" s="1">
        <v>62412</v>
      </c>
      <c r="M1947" s="1">
        <v>-3588</v>
      </c>
      <c r="N1947" s="1">
        <v>60000</v>
      </c>
      <c r="O1947" s="1">
        <v>55000</v>
      </c>
      <c r="P1947" s="1">
        <v>55000</v>
      </c>
      <c r="Q1947" s="12"/>
      <c r="R1947" s="29">
        <f t="shared" si="93"/>
        <v>0</v>
      </c>
      <c r="S1947" t="str">
        <f t="shared" si="94"/>
        <v>OK</v>
      </c>
      <c r="T1947" s="10">
        <f>IFERROR(VLOOKUP(A1947,[1]!Tabla1[[#All],[Material]:[venta nueva]],38,FALSE),0)</f>
        <v>0</v>
      </c>
    </row>
    <row r="1948" spans="1:20" hidden="1" x14ac:dyDescent="0.35">
      <c r="A1948">
        <f t="shared" si="92"/>
        <v>1023051</v>
      </c>
      <c r="B1948" s="6" t="s">
        <v>1098</v>
      </c>
      <c r="C1948" s="7" t="s">
        <v>553</v>
      </c>
      <c r="D1948" s="7" t="s">
        <v>1095</v>
      </c>
      <c r="E1948" s="7" t="s">
        <v>616</v>
      </c>
      <c r="F1948" s="7" t="s">
        <v>617</v>
      </c>
      <c r="G1948" s="7" t="s">
        <v>1075</v>
      </c>
      <c r="H1948" s="7" t="s">
        <v>1011</v>
      </c>
      <c r="I1948" s="6" t="s">
        <v>16</v>
      </c>
      <c r="J1948" s="1"/>
      <c r="K1948" s="1"/>
      <c r="L1948" s="1"/>
      <c r="M1948" s="1"/>
      <c r="N1948" s="1"/>
      <c r="O1948" s="1"/>
      <c r="P1948" s="1">
        <v>3000</v>
      </c>
      <c r="Q1948" s="12"/>
      <c r="R1948" s="29">
        <f t="shared" si="93"/>
        <v>-3000</v>
      </c>
      <c r="S1948" t="str">
        <f t="shared" si="94"/>
        <v>Pendiente de ingreso</v>
      </c>
      <c r="T1948" s="10">
        <f>IFERROR(VLOOKUP(A1948,[1]!Tabla1[[#All],[Material]:[venta nueva]],38,FALSE),0)</f>
        <v>0</v>
      </c>
    </row>
    <row r="1949" spans="1:20" hidden="1" x14ac:dyDescent="0.35">
      <c r="A1949">
        <f t="shared" si="92"/>
        <v>1023055</v>
      </c>
      <c r="B1949" s="6" t="s">
        <v>1098</v>
      </c>
      <c r="C1949" s="7" t="s">
        <v>553</v>
      </c>
      <c r="D1949" s="7" t="s">
        <v>1095</v>
      </c>
      <c r="E1949" s="7" t="s">
        <v>542</v>
      </c>
      <c r="F1949" s="7" t="s">
        <v>543</v>
      </c>
      <c r="G1949" s="7" t="s">
        <v>1075</v>
      </c>
      <c r="H1949" s="7" t="s">
        <v>1011</v>
      </c>
      <c r="I1949" s="6" t="s">
        <v>16</v>
      </c>
      <c r="J1949" s="1">
        <v>0</v>
      </c>
      <c r="K1949" s="1">
        <v>5000</v>
      </c>
      <c r="L1949" s="1">
        <v>5000</v>
      </c>
      <c r="M1949" s="1">
        <v>0</v>
      </c>
      <c r="N1949" s="1">
        <v>4599</v>
      </c>
      <c r="O1949" s="1">
        <v>5000</v>
      </c>
      <c r="P1949" s="1">
        <v>5000</v>
      </c>
      <c r="Q1949" s="12"/>
      <c r="R1949" s="29">
        <f t="shared" si="93"/>
        <v>0</v>
      </c>
      <c r="S1949" t="str">
        <f t="shared" si="94"/>
        <v>OK</v>
      </c>
      <c r="T1949" s="10">
        <f>IFERROR(VLOOKUP(A1949,[1]!Tabla1[[#All],[Material]:[venta nueva]],38,FALSE),0)</f>
        <v>0</v>
      </c>
    </row>
    <row r="1950" spans="1:20" hidden="1" x14ac:dyDescent="0.35">
      <c r="A1950">
        <f t="shared" si="92"/>
        <v>1023090</v>
      </c>
      <c r="B1950" s="6" t="s">
        <v>1098</v>
      </c>
      <c r="C1950" s="7" t="s">
        <v>553</v>
      </c>
      <c r="D1950" s="7" t="s">
        <v>1095</v>
      </c>
      <c r="E1950" s="7" t="s">
        <v>413</v>
      </c>
      <c r="F1950" s="7" t="s">
        <v>414</v>
      </c>
      <c r="G1950" s="7" t="s">
        <v>1082</v>
      </c>
      <c r="H1950" s="7" t="s">
        <v>1013</v>
      </c>
      <c r="I1950" s="6" t="s">
        <v>12</v>
      </c>
      <c r="J1950" s="1">
        <v>2819</v>
      </c>
      <c r="K1950" s="1">
        <v>19181</v>
      </c>
      <c r="L1950" s="1">
        <v>22000</v>
      </c>
      <c r="M1950" s="1">
        <v>2819</v>
      </c>
      <c r="N1950" s="1">
        <v>19181</v>
      </c>
      <c r="O1950" s="1">
        <v>22000</v>
      </c>
      <c r="P1950" s="1">
        <v>22000</v>
      </c>
      <c r="Q1950" s="12"/>
      <c r="R1950" s="29">
        <f t="shared" si="93"/>
        <v>0</v>
      </c>
      <c r="S1950" t="str">
        <f t="shared" si="94"/>
        <v>OK</v>
      </c>
      <c r="T1950" s="10">
        <f>IFERROR(VLOOKUP(A1950,[1]!Tabla1[[#All],[Material]:[venta nueva]],38,FALSE),0)</f>
        <v>0</v>
      </c>
    </row>
    <row r="1951" spans="1:20" hidden="1" x14ac:dyDescent="0.35">
      <c r="A1951">
        <f t="shared" si="92"/>
        <v>1023093</v>
      </c>
      <c r="B1951" s="6" t="s">
        <v>1098</v>
      </c>
      <c r="C1951" s="7" t="s">
        <v>553</v>
      </c>
      <c r="D1951" s="7" t="s">
        <v>1095</v>
      </c>
      <c r="E1951" s="7" t="s">
        <v>415</v>
      </c>
      <c r="F1951" s="7" t="s">
        <v>416</v>
      </c>
      <c r="G1951" s="7" t="s">
        <v>1081</v>
      </c>
      <c r="H1951" s="7" t="s">
        <v>1010</v>
      </c>
      <c r="I1951" s="6" t="s">
        <v>14</v>
      </c>
      <c r="J1951" s="1"/>
      <c r="K1951" s="1"/>
      <c r="L1951" s="1"/>
      <c r="M1951" s="1"/>
      <c r="N1951" s="1"/>
      <c r="O1951" s="1"/>
      <c r="P1951" s="1">
        <v>12000</v>
      </c>
      <c r="Q1951" s="12"/>
      <c r="R1951" s="29">
        <f t="shared" si="93"/>
        <v>-12000</v>
      </c>
      <c r="S1951" t="str">
        <f t="shared" si="94"/>
        <v>Pendiente de ingreso</v>
      </c>
      <c r="T1951" s="10">
        <f>IFERROR(VLOOKUP(A1951,[1]!Tabla1[[#All],[Material]:[venta nueva]],38,FALSE),0)</f>
        <v>0</v>
      </c>
    </row>
    <row r="1952" spans="1:20" hidden="1" x14ac:dyDescent="0.35">
      <c r="A1952">
        <f t="shared" si="92"/>
        <v>1023110</v>
      </c>
      <c r="B1952" s="6" t="s">
        <v>1098</v>
      </c>
      <c r="C1952" s="7" t="s">
        <v>553</v>
      </c>
      <c r="D1952" s="7" t="s">
        <v>1095</v>
      </c>
      <c r="E1952" s="7" t="s">
        <v>417</v>
      </c>
      <c r="F1952" s="7" t="s">
        <v>144</v>
      </c>
      <c r="G1952" s="7" t="s">
        <v>1080</v>
      </c>
      <c r="H1952" s="7" t="s">
        <v>1030</v>
      </c>
      <c r="I1952" s="6" t="s">
        <v>14</v>
      </c>
      <c r="J1952" s="1">
        <v>1176</v>
      </c>
      <c r="K1952" s="1">
        <v>0</v>
      </c>
      <c r="L1952" s="1">
        <v>0</v>
      </c>
      <c r="M1952" s="1">
        <v>1176</v>
      </c>
      <c r="N1952" s="1">
        <v>0</v>
      </c>
      <c r="O1952" s="1">
        <v>0</v>
      </c>
      <c r="P1952" s="1"/>
      <c r="Q1952" s="12"/>
      <c r="R1952" s="29">
        <f t="shared" si="93"/>
        <v>0</v>
      </c>
      <c r="S1952" t="str">
        <f t="shared" si="94"/>
        <v>OK</v>
      </c>
      <c r="T1952" s="10">
        <f>IFERROR(VLOOKUP(A1952,[1]!Tabla1[[#All],[Material]:[venta nueva]],38,FALSE),0)</f>
        <v>0</v>
      </c>
    </row>
    <row r="1953" spans="1:20" hidden="1" x14ac:dyDescent="0.35">
      <c r="A1953">
        <f t="shared" si="92"/>
        <v>1023111</v>
      </c>
      <c r="B1953" s="6" t="s">
        <v>1098</v>
      </c>
      <c r="C1953" s="7" t="s">
        <v>553</v>
      </c>
      <c r="D1953" s="7" t="s">
        <v>1095</v>
      </c>
      <c r="E1953" s="7" t="s">
        <v>418</v>
      </c>
      <c r="F1953" s="7" t="s">
        <v>419</v>
      </c>
      <c r="G1953" s="7" t="s">
        <v>1078</v>
      </c>
      <c r="H1953" s="7" t="s">
        <v>1021</v>
      </c>
      <c r="I1953" s="6" t="s">
        <v>14</v>
      </c>
      <c r="J1953" s="1">
        <v>4284</v>
      </c>
      <c r="K1953" s="1">
        <v>0</v>
      </c>
      <c r="L1953" s="1">
        <v>0</v>
      </c>
      <c r="M1953" s="1">
        <v>4284</v>
      </c>
      <c r="N1953" s="1">
        <v>0</v>
      </c>
      <c r="O1953" s="1">
        <v>0</v>
      </c>
      <c r="P1953" s="1"/>
      <c r="Q1953" s="12"/>
      <c r="R1953" s="29">
        <f t="shared" si="93"/>
        <v>0</v>
      </c>
      <c r="S1953" t="str">
        <f t="shared" si="94"/>
        <v>OK</v>
      </c>
      <c r="T1953" s="10">
        <f>IFERROR(VLOOKUP(A1953,[1]!Tabla1[[#All],[Material]:[venta nueva]],38,FALSE),0)</f>
        <v>0</v>
      </c>
    </row>
    <row r="1954" spans="1:20" hidden="1" x14ac:dyDescent="0.35">
      <c r="A1954">
        <f t="shared" si="92"/>
        <v>1023144</v>
      </c>
      <c r="B1954" s="6" t="s">
        <v>1098</v>
      </c>
      <c r="C1954" s="7" t="s">
        <v>553</v>
      </c>
      <c r="D1954" s="7" t="s">
        <v>1095</v>
      </c>
      <c r="E1954" s="7" t="s">
        <v>576</v>
      </c>
      <c r="F1954" s="7" t="s">
        <v>577</v>
      </c>
      <c r="G1954" s="7" t="s">
        <v>1079</v>
      </c>
      <c r="H1954" s="7" t="s">
        <v>1040</v>
      </c>
      <c r="I1954" s="6" t="s">
        <v>12</v>
      </c>
      <c r="J1954" s="1">
        <v>0</v>
      </c>
      <c r="K1954" s="1">
        <v>164</v>
      </c>
      <c r="L1954" s="1">
        <v>164</v>
      </c>
      <c r="M1954" s="1">
        <v>0</v>
      </c>
      <c r="N1954" s="1">
        <v>164</v>
      </c>
      <c r="O1954" s="1">
        <v>164</v>
      </c>
      <c r="P1954" s="1"/>
      <c r="Q1954" s="12"/>
      <c r="R1954" s="29">
        <f t="shared" si="93"/>
        <v>164</v>
      </c>
      <c r="S1954" t="str">
        <f t="shared" si="94"/>
        <v>Sobre ingreso</v>
      </c>
      <c r="T1954" s="10">
        <f>IFERROR(VLOOKUP(A1954,[1]!Tabla1[[#All],[Material]:[venta nueva]],38,FALSE),0)</f>
        <v>0</v>
      </c>
    </row>
    <row r="1955" spans="1:20" hidden="1" x14ac:dyDescent="0.35">
      <c r="A1955">
        <f t="shared" si="92"/>
        <v>1023163</v>
      </c>
      <c r="B1955" s="6" t="s">
        <v>1098</v>
      </c>
      <c r="C1955" s="7" t="s">
        <v>553</v>
      </c>
      <c r="D1955" s="7" t="s">
        <v>1095</v>
      </c>
      <c r="E1955" s="7" t="s">
        <v>428</v>
      </c>
      <c r="F1955" s="7" t="s">
        <v>429</v>
      </c>
      <c r="G1955" s="7" t="s">
        <v>1075</v>
      </c>
      <c r="H1955" s="7" t="s">
        <v>1011</v>
      </c>
      <c r="I1955" s="6" t="s">
        <v>16</v>
      </c>
      <c r="J1955" s="1">
        <v>0</v>
      </c>
      <c r="K1955" s="1">
        <v>5000</v>
      </c>
      <c r="L1955" s="1">
        <v>5000</v>
      </c>
      <c r="M1955" s="1">
        <v>0</v>
      </c>
      <c r="N1955" s="1">
        <v>5000</v>
      </c>
      <c r="O1955" s="1">
        <v>5000</v>
      </c>
      <c r="P1955" s="1">
        <v>5000</v>
      </c>
      <c r="Q1955" s="12"/>
      <c r="R1955" s="29">
        <f t="shared" si="93"/>
        <v>0</v>
      </c>
      <c r="S1955" t="str">
        <f t="shared" si="94"/>
        <v>OK</v>
      </c>
      <c r="T1955" s="10">
        <f>IFERROR(VLOOKUP(A1955,[1]!Tabla1[[#All],[Material]:[venta nueva]],38,FALSE),0)</f>
        <v>0</v>
      </c>
    </row>
    <row r="1956" spans="1:20" hidden="1" x14ac:dyDescent="0.35">
      <c r="A1956">
        <f t="shared" si="92"/>
        <v>1023183</v>
      </c>
      <c r="B1956" s="6" t="s">
        <v>1098</v>
      </c>
      <c r="C1956" s="7" t="s">
        <v>553</v>
      </c>
      <c r="D1956" s="7" t="s">
        <v>1095</v>
      </c>
      <c r="E1956" s="7" t="s">
        <v>430</v>
      </c>
      <c r="F1956" s="7" t="s">
        <v>431</v>
      </c>
      <c r="G1956" s="7" t="s">
        <v>1085</v>
      </c>
      <c r="H1956" s="7" t="s">
        <v>1019</v>
      </c>
      <c r="I1956" s="6" t="s">
        <v>12</v>
      </c>
      <c r="J1956" s="1">
        <v>4002</v>
      </c>
      <c r="K1956" s="1">
        <v>39998</v>
      </c>
      <c r="L1956" s="1">
        <v>44000</v>
      </c>
      <c r="M1956" s="1">
        <v>4002</v>
      </c>
      <c r="N1956" s="1">
        <v>17998</v>
      </c>
      <c r="O1956" s="1">
        <v>22000</v>
      </c>
      <c r="P1956" s="1">
        <v>22000</v>
      </c>
      <c r="Q1956" s="12"/>
      <c r="R1956" s="29">
        <f t="shared" si="93"/>
        <v>0</v>
      </c>
      <c r="S1956" t="str">
        <f t="shared" si="94"/>
        <v>OK</v>
      </c>
      <c r="T1956" s="10">
        <f>IFERROR(VLOOKUP(A1956,[1]!Tabla1[[#All],[Material]:[venta nueva]],38,FALSE),0)</f>
        <v>0</v>
      </c>
    </row>
    <row r="1957" spans="1:20" hidden="1" x14ac:dyDescent="0.35">
      <c r="A1957">
        <f t="shared" si="92"/>
        <v>1023194</v>
      </c>
      <c r="B1957" s="6" t="s">
        <v>1098</v>
      </c>
      <c r="C1957" s="7" t="s">
        <v>553</v>
      </c>
      <c r="D1957" s="7" t="s">
        <v>1095</v>
      </c>
      <c r="E1957" s="7" t="s">
        <v>434</v>
      </c>
      <c r="F1957" s="7" t="s">
        <v>435</v>
      </c>
      <c r="G1957" s="7" t="s">
        <v>1082</v>
      </c>
      <c r="H1957" s="7" t="s">
        <v>1013</v>
      </c>
      <c r="I1957" s="6" t="s">
        <v>16</v>
      </c>
      <c r="J1957" s="1">
        <v>-2825</v>
      </c>
      <c r="K1957" s="1">
        <v>8825</v>
      </c>
      <c r="L1957" s="1">
        <v>6000</v>
      </c>
      <c r="M1957" s="1">
        <v>-2825</v>
      </c>
      <c r="N1957" s="1">
        <v>8825</v>
      </c>
      <c r="O1957" s="1">
        <v>6000</v>
      </c>
      <c r="P1957" s="1">
        <v>6000</v>
      </c>
      <c r="Q1957" s="12"/>
      <c r="R1957" s="29">
        <f t="shared" si="93"/>
        <v>0</v>
      </c>
      <c r="S1957" t="str">
        <f t="shared" si="94"/>
        <v>OK</v>
      </c>
      <c r="T1957" s="10">
        <f>IFERROR(VLOOKUP(A1957,[1]!Tabla1[[#All],[Material]:[venta nueva]],38,FALSE),0)</f>
        <v>0</v>
      </c>
    </row>
    <row r="1958" spans="1:20" hidden="1" x14ac:dyDescent="0.35">
      <c r="A1958">
        <f t="shared" si="92"/>
        <v>1023283</v>
      </c>
      <c r="B1958" s="6" t="s">
        <v>1098</v>
      </c>
      <c r="C1958" s="7" t="s">
        <v>553</v>
      </c>
      <c r="D1958" s="7" t="s">
        <v>1095</v>
      </c>
      <c r="E1958" s="7" t="s">
        <v>498</v>
      </c>
      <c r="F1958" s="7" t="s">
        <v>499</v>
      </c>
      <c r="G1958" s="7" t="s">
        <v>1069</v>
      </c>
      <c r="H1958" s="7" t="s">
        <v>1045</v>
      </c>
      <c r="I1958" s="6" t="s">
        <v>12</v>
      </c>
      <c r="J1958" s="1">
        <v>-19641</v>
      </c>
      <c r="K1958" s="1">
        <v>115641</v>
      </c>
      <c r="L1958" s="1">
        <v>96000</v>
      </c>
      <c r="M1958" s="1">
        <v>-19641</v>
      </c>
      <c r="N1958" s="1">
        <v>115641</v>
      </c>
      <c r="O1958" s="1">
        <v>96000</v>
      </c>
      <c r="P1958" s="1">
        <v>96000</v>
      </c>
      <c r="Q1958" s="12"/>
      <c r="R1958" s="29">
        <f t="shared" si="93"/>
        <v>0</v>
      </c>
      <c r="S1958" t="str">
        <f t="shared" si="94"/>
        <v>OK</v>
      </c>
      <c r="T1958" s="10">
        <f>IFERROR(VLOOKUP(A1958,[1]!Tabla1[[#All],[Material]:[venta nueva]],38,FALSE),0)</f>
        <v>0</v>
      </c>
    </row>
    <row r="1959" spans="1:20" hidden="1" x14ac:dyDescent="0.35">
      <c r="A1959">
        <f t="shared" si="92"/>
        <v>1023301</v>
      </c>
      <c r="B1959" s="6" t="s">
        <v>1098</v>
      </c>
      <c r="C1959" s="7" t="s">
        <v>553</v>
      </c>
      <c r="D1959" s="7" t="s">
        <v>1095</v>
      </c>
      <c r="E1959" s="7" t="s">
        <v>488</v>
      </c>
      <c r="F1959" s="7" t="s">
        <v>489</v>
      </c>
      <c r="G1959" s="7" t="s">
        <v>1075</v>
      </c>
      <c r="H1959" s="7" t="s">
        <v>1035</v>
      </c>
      <c r="I1959" s="6" t="s">
        <v>16</v>
      </c>
      <c r="J1959" s="1">
        <v>-5699</v>
      </c>
      <c r="K1959" s="1">
        <v>26637</v>
      </c>
      <c r="L1959" s="1">
        <v>23500</v>
      </c>
      <c r="M1959" s="1">
        <v>-5699</v>
      </c>
      <c r="N1959" s="1">
        <v>26637</v>
      </c>
      <c r="O1959" s="1">
        <v>23500</v>
      </c>
      <c r="P1959" s="1">
        <v>23500</v>
      </c>
      <c r="Q1959" s="12"/>
      <c r="R1959" s="29">
        <f t="shared" si="93"/>
        <v>0</v>
      </c>
      <c r="S1959" t="str">
        <f t="shared" si="94"/>
        <v>OK</v>
      </c>
      <c r="T1959" s="10">
        <f>IFERROR(VLOOKUP(A1959,[1]!Tabla1[[#All],[Material]:[venta nueva]],38,FALSE),0)</f>
        <v>0</v>
      </c>
    </row>
    <row r="1960" spans="1:20" hidden="1" x14ac:dyDescent="0.35">
      <c r="A1960">
        <f t="shared" si="92"/>
        <v>1023306</v>
      </c>
      <c r="B1960" s="6" t="s">
        <v>1098</v>
      </c>
      <c r="C1960" s="7" t="s">
        <v>553</v>
      </c>
      <c r="D1960" s="7" t="s">
        <v>1095</v>
      </c>
      <c r="E1960" s="7" t="s">
        <v>523</v>
      </c>
      <c r="F1960" s="7" t="s">
        <v>302</v>
      </c>
      <c r="G1960" s="7" t="s">
        <v>1080</v>
      </c>
      <c r="H1960" s="7" t="s">
        <v>1031</v>
      </c>
      <c r="I1960" s="6" t="s">
        <v>14</v>
      </c>
      <c r="J1960" s="1"/>
      <c r="K1960" s="1"/>
      <c r="L1960" s="1"/>
      <c r="M1960" s="1"/>
      <c r="N1960" s="1"/>
      <c r="O1960" s="1"/>
      <c r="P1960" s="1">
        <v>168000</v>
      </c>
      <c r="Q1960" s="12"/>
      <c r="R1960" s="29">
        <f t="shared" si="93"/>
        <v>-168000</v>
      </c>
      <c r="S1960" t="str">
        <f t="shared" si="94"/>
        <v>Pendiente de ingreso</v>
      </c>
      <c r="T1960" s="10">
        <f>IFERROR(VLOOKUP(A1960,[1]!Tabla1[[#All],[Material]:[venta nueva]],38,FALSE),0)</f>
        <v>0</v>
      </c>
    </row>
    <row r="1961" spans="1:20" hidden="1" x14ac:dyDescent="0.35">
      <c r="A1961">
        <f t="shared" si="92"/>
        <v>1023307</v>
      </c>
      <c r="B1961" s="6" t="s">
        <v>1098</v>
      </c>
      <c r="C1961" s="7" t="s">
        <v>553</v>
      </c>
      <c r="D1961" s="7" t="s">
        <v>1095</v>
      </c>
      <c r="E1961" s="7" t="s">
        <v>515</v>
      </c>
      <c r="F1961" s="7" t="s">
        <v>516</v>
      </c>
      <c r="G1961" s="7" t="s">
        <v>1069</v>
      </c>
      <c r="H1961" s="7" t="s">
        <v>1026</v>
      </c>
      <c r="I1961" s="6" t="s">
        <v>12</v>
      </c>
      <c r="J1961" s="1">
        <v>-71642</v>
      </c>
      <c r="K1961" s="1">
        <v>60000</v>
      </c>
      <c r="L1961" s="1">
        <v>0</v>
      </c>
      <c r="M1961" s="1">
        <v>-71642</v>
      </c>
      <c r="N1961" s="1">
        <v>60000</v>
      </c>
      <c r="O1961" s="1">
        <v>0</v>
      </c>
      <c r="P1961" s="1"/>
      <c r="Q1961" s="12"/>
      <c r="R1961" s="29">
        <f t="shared" si="93"/>
        <v>0</v>
      </c>
      <c r="S1961" t="str">
        <f t="shared" si="94"/>
        <v>OK</v>
      </c>
      <c r="T1961" s="10">
        <f>IFERROR(VLOOKUP(A1961,[1]!Tabla1[[#All],[Material]:[venta nueva]],38,FALSE),0)</f>
        <v>0</v>
      </c>
    </row>
    <row r="1962" spans="1:20" hidden="1" x14ac:dyDescent="0.35">
      <c r="A1962">
        <f t="shared" si="92"/>
        <v>1023312</v>
      </c>
      <c r="B1962" s="6" t="s">
        <v>1098</v>
      </c>
      <c r="C1962" s="7" t="s">
        <v>553</v>
      </c>
      <c r="D1962" s="7" t="s">
        <v>1095</v>
      </c>
      <c r="E1962" s="7" t="s">
        <v>504</v>
      </c>
      <c r="F1962" s="7" t="s">
        <v>505</v>
      </c>
      <c r="G1962" s="7" t="s">
        <v>985</v>
      </c>
      <c r="H1962" s="7" t="s">
        <v>1012</v>
      </c>
      <c r="I1962" s="6" t="s">
        <v>11</v>
      </c>
      <c r="J1962" s="1">
        <v>-13138</v>
      </c>
      <c r="K1962" s="1">
        <v>1442</v>
      </c>
      <c r="L1962" s="1">
        <v>0</v>
      </c>
      <c r="M1962" s="1">
        <v>-13138</v>
      </c>
      <c r="N1962" s="1">
        <v>1278</v>
      </c>
      <c r="O1962" s="1">
        <v>0</v>
      </c>
      <c r="P1962" s="1"/>
      <c r="Q1962" s="12"/>
      <c r="R1962" s="29">
        <f t="shared" si="93"/>
        <v>0</v>
      </c>
      <c r="S1962" t="str">
        <f t="shared" si="94"/>
        <v>OK</v>
      </c>
      <c r="T1962" s="10">
        <f>IFERROR(VLOOKUP(A1962,[1]!Tabla1[[#All],[Material]:[venta nueva]],38,FALSE),0)</f>
        <v>0</v>
      </c>
    </row>
    <row r="1963" spans="1:20" hidden="1" x14ac:dyDescent="0.35">
      <c r="A1963">
        <f t="shared" si="92"/>
        <v>1023326</v>
      </c>
      <c r="B1963" s="6" t="s">
        <v>1098</v>
      </c>
      <c r="C1963" s="7" t="s">
        <v>553</v>
      </c>
      <c r="D1963" s="7" t="s">
        <v>1095</v>
      </c>
      <c r="E1963" s="7" t="s">
        <v>540</v>
      </c>
      <c r="F1963" s="7" t="s">
        <v>198</v>
      </c>
      <c r="G1963" s="7" t="s">
        <v>1069</v>
      </c>
      <c r="H1963" s="7" t="s">
        <v>1026</v>
      </c>
      <c r="I1963" s="6" t="s">
        <v>12</v>
      </c>
      <c r="J1963" s="1">
        <v>-79509</v>
      </c>
      <c r="K1963" s="1">
        <v>82451</v>
      </c>
      <c r="L1963" s="1">
        <v>0</v>
      </c>
      <c r="M1963" s="1">
        <v>-79509</v>
      </c>
      <c r="N1963" s="1">
        <v>82451</v>
      </c>
      <c r="O1963" s="1">
        <v>0</v>
      </c>
      <c r="P1963" s="1"/>
      <c r="Q1963" s="12"/>
      <c r="R1963" s="29">
        <f t="shared" si="93"/>
        <v>0</v>
      </c>
      <c r="S1963" t="str">
        <f t="shared" si="94"/>
        <v>OK</v>
      </c>
      <c r="T1963" s="10">
        <f>IFERROR(VLOOKUP(A1963,[1]!Tabla1[[#All],[Material]:[venta nueva]],38,FALSE),0)</f>
        <v>0</v>
      </c>
    </row>
    <row r="1964" spans="1:20" hidden="1" x14ac:dyDescent="0.35">
      <c r="A1964">
        <f t="shared" si="92"/>
        <v>1023329</v>
      </c>
      <c r="B1964" s="6" t="s">
        <v>1098</v>
      </c>
      <c r="C1964" s="7" t="s">
        <v>553</v>
      </c>
      <c r="D1964" s="7" t="s">
        <v>1095</v>
      </c>
      <c r="E1964" s="7" t="s">
        <v>541</v>
      </c>
      <c r="F1964" s="7" t="s">
        <v>196</v>
      </c>
      <c r="G1964" s="7" t="s">
        <v>1080</v>
      </c>
      <c r="H1964" s="7" t="s">
        <v>1024</v>
      </c>
      <c r="I1964" s="6" t="s">
        <v>11</v>
      </c>
      <c r="J1964" s="1"/>
      <c r="K1964" s="1"/>
      <c r="L1964" s="1"/>
      <c r="M1964" s="1"/>
      <c r="N1964" s="1"/>
      <c r="O1964" s="1"/>
      <c r="P1964" s="1">
        <v>10400</v>
      </c>
      <c r="Q1964" s="12"/>
      <c r="R1964" s="29">
        <f t="shared" si="93"/>
        <v>-10400</v>
      </c>
      <c r="S1964" t="str">
        <f t="shared" si="94"/>
        <v>Pendiente de ingreso</v>
      </c>
      <c r="T1964" s="10">
        <f>IFERROR(VLOOKUP(A1964,[1]!Tabla1[[#All],[Material]:[venta nueva]],38,FALSE),0)</f>
        <v>0</v>
      </c>
    </row>
    <row r="1965" spans="1:20" hidden="1" x14ac:dyDescent="0.35">
      <c r="A1965">
        <f t="shared" si="92"/>
        <v>1023329</v>
      </c>
      <c r="B1965" s="6" t="s">
        <v>1098</v>
      </c>
      <c r="C1965" s="7" t="s">
        <v>553</v>
      </c>
      <c r="D1965" s="7" t="s">
        <v>1095</v>
      </c>
      <c r="E1965" s="7" t="s">
        <v>541</v>
      </c>
      <c r="F1965" s="7" t="s">
        <v>196</v>
      </c>
      <c r="G1965" s="7" t="s">
        <v>1080</v>
      </c>
      <c r="H1965" s="7" t="s">
        <v>1024</v>
      </c>
      <c r="I1965" s="6" t="s">
        <v>13</v>
      </c>
      <c r="J1965" s="1">
        <v>-1386</v>
      </c>
      <c r="K1965" s="1">
        <v>27389</v>
      </c>
      <c r="L1965" s="1">
        <v>24000</v>
      </c>
      <c r="M1965" s="1">
        <v>-1386</v>
      </c>
      <c r="N1965" s="1">
        <v>27389</v>
      </c>
      <c r="O1965" s="1">
        <v>24000</v>
      </c>
      <c r="P1965" s="1">
        <v>48000</v>
      </c>
      <c r="Q1965" s="12"/>
      <c r="R1965" s="29">
        <f t="shared" si="93"/>
        <v>-24000</v>
      </c>
      <c r="S1965" t="str">
        <f t="shared" si="94"/>
        <v>Pendiente de ingreso</v>
      </c>
      <c r="T1965" s="10">
        <f>IFERROR(VLOOKUP(A1965,[1]!Tabla1[[#All],[Material]:[venta nueva]],38,FALSE),0)</f>
        <v>0</v>
      </c>
    </row>
    <row r="1966" spans="1:20" hidden="1" x14ac:dyDescent="0.35">
      <c r="A1966">
        <f t="shared" si="92"/>
        <v>1023331</v>
      </c>
      <c r="B1966" s="6" t="s">
        <v>1098</v>
      </c>
      <c r="C1966" s="7" t="s">
        <v>553</v>
      </c>
      <c r="D1966" s="7" t="s">
        <v>1095</v>
      </c>
      <c r="E1966" s="7" t="s">
        <v>538</v>
      </c>
      <c r="F1966" s="7" t="s">
        <v>251</v>
      </c>
      <c r="G1966" s="7" t="s">
        <v>1075</v>
      </c>
      <c r="H1966" s="7" t="s">
        <v>1011</v>
      </c>
      <c r="I1966" s="6" t="s">
        <v>11</v>
      </c>
      <c r="J1966" s="1">
        <v>-19641</v>
      </c>
      <c r="K1966" s="1">
        <v>0</v>
      </c>
      <c r="L1966" s="1">
        <v>0</v>
      </c>
      <c r="M1966" s="1">
        <v>-19641</v>
      </c>
      <c r="N1966" s="1">
        <v>0</v>
      </c>
      <c r="O1966" s="1">
        <v>0</v>
      </c>
      <c r="P1966" s="1">
        <v>17900</v>
      </c>
      <c r="Q1966" s="12"/>
      <c r="R1966" s="29">
        <f t="shared" si="93"/>
        <v>-17900</v>
      </c>
      <c r="S1966" t="str">
        <f t="shared" si="94"/>
        <v>Pendiente de ingreso</v>
      </c>
      <c r="T1966" s="10">
        <f>IFERROR(VLOOKUP(A1966,[1]!Tabla1[[#All],[Material]:[venta nueva]],38,FALSE),0)</f>
        <v>0</v>
      </c>
    </row>
    <row r="1967" spans="1:20" hidden="1" x14ac:dyDescent="0.35">
      <c r="A1967">
        <f t="shared" si="92"/>
        <v>1023334</v>
      </c>
      <c r="B1967" s="6" t="s">
        <v>1098</v>
      </c>
      <c r="C1967" s="7" t="s">
        <v>553</v>
      </c>
      <c r="D1967" s="7" t="s">
        <v>1095</v>
      </c>
      <c r="E1967" s="7" t="s">
        <v>550</v>
      </c>
      <c r="F1967" s="7" t="s">
        <v>551</v>
      </c>
      <c r="G1967" s="7" t="s">
        <v>1080</v>
      </c>
      <c r="H1967" s="7" t="s">
        <v>1031</v>
      </c>
      <c r="I1967" s="6" t="s">
        <v>13</v>
      </c>
      <c r="J1967" s="1">
        <v>39126</v>
      </c>
      <c r="K1967" s="1">
        <v>0</v>
      </c>
      <c r="L1967" s="1">
        <v>48000</v>
      </c>
      <c r="M1967" s="1">
        <v>39126</v>
      </c>
      <c r="N1967" s="1">
        <v>0</v>
      </c>
      <c r="O1967" s="1">
        <v>96000</v>
      </c>
      <c r="P1967" s="1">
        <v>192000</v>
      </c>
      <c r="Q1967" s="12"/>
      <c r="R1967" s="29">
        <f t="shared" si="93"/>
        <v>-96000</v>
      </c>
      <c r="S1967" t="str">
        <f t="shared" si="94"/>
        <v>Pendiente de ingreso</v>
      </c>
      <c r="T1967" s="10">
        <f>IFERROR(VLOOKUP(A1967,[1]!Tabla1[[#All],[Material]:[venta nueva]],38,FALSE),0)</f>
        <v>0</v>
      </c>
    </row>
    <row r="1968" spans="1:20" hidden="1" x14ac:dyDescent="0.35">
      <c r="A1968">
        <f t="shared" si="92"/>
        <v>1023336</v>
      </c>
      <c r="B1968" s="6" t="s">
        <v>1098</v>
      </c>
      <c r="C1968" s="7" t="s">
        <v>553</v>
      </c>
      <c r="D1968" s="7" t="s">
        <v>1095</v>
      </c>
      <c r="E1968" s="7" t="s">
        <v>552</v>
      </c>
      <c r="F1968" s="7" t="s">
        <v>551</v>
      </c>
      <c r="G1968" s="7" t="s">
        <v>1080</v>
      </c>
      <c r="H1968" s="7" t="s">
        <v>1031</v>
      </c>
      <c r="I1968" s="6" t="s">
        <v>13</v>
      </c>
      <c r="J1968" s="1">
        <v>-96246</v>
      </c>
      <c r="K1968" s="1">
        <v>96246</v>
      </c>
      <c r="L1968" s="1">
        <v>0</v>
      </c>
      <c r="M1968" s="1">
        <v>-96246</v>
      </c>
      <c r="N1968" s="1">
        <v>72246</v>
      </c>
      <c r="O1968" s="1">
        <v>48000</v>
      </c>
      <c r="P1968" s="1">
        <v>96000</v>
      </c>
      <c r="Q1968" s="12"/>
      <c r="R1968" s="29">
        <f t="shared" si="93"/>
        <v>-48000</v>
      </c>
      <c r="S1968" t="str">
        <f t="shared" si="94"/>
        <v>Pendiente de ingreso</v>
      </c>
      <c r="T1968" s="10">
        <f>IFERROR(VLOOKUP(A1968,[1]!Tabla1[[#All],[Material]:[venta nueva]],38,FALSE),0)</f>
        <v>0</v>
      </c>
    </row>
    <row r="1969" spans="1:20" hidden="1" x14ac:dyDescent="0.35">
      <c r="A1969">
        <f t="shared" si="92"/>
        <v>1023349</v>
      </c>
      <c r="B1969" s="6" t="s">
        <v>1098</v>
      </c>
      <c r="C1969" s="7" t="s">
        <v>553</v>
      </c>
      <c r="D1969" s="7" t="s">
        <v>1095</v>
      </c>
      <c r="E1969" s="7" t="s">
        <v>564</v>
      </c>
      <c r="F1969" s="7" t="s">
        <v>565</v>
      </c>
      <c r="G1969" s="7" t="s">
        <v>1075</v>
      </c>
      <c r="H1969" s="7" t="s">
        <v>1002</v>
      </c>
      <c r="I1969" s="6" t="s">
        <v>16</v>
      </c>
      <c r="J1969" s="1"/>
      <c r="K1969" s="1"/>
      <c r="L1969" s="1"/>
      <c r="M1969" s="1"/>
      <c r="N1969" s="1"/>
      <c r="O1969" s="1"/>
      <c r="P1969" s="1">
        <v>5000</v>
      </c>
      <c r="Q1969" s="12"/>
      <c r="R1969" s="29">
        <f t="shared" si="93"/>
        <v>-5000</v>
      </c>
      <c r="S1969" t="str">
        <f t="shared" si="94"/>
        <v>Pendiente de ingreso</v>
      </c>
      <c r="T1969" s="10">
        <f>IFERROR(VLOOKUP(A1969,[1]!Tabla1[[#All],[Material]:[venta nueva]],38,FALSE),0)</f>
        <v>0</v>
      </c>
    </row>
    <row r="1970" spans="1:20" hidden="1" x14ac:dyDescent="0.35">
      <c r="A1970">
        <f t="shared" si="92"/>
        <v>1023350</v>
      </c>
      <c r="B1970" s="6" t="s">
        <v>1098</v>
      </c>
      <c r="C1970" s="7" t="s">
        <v>553</v>
      </c>
      <c r="D1970" s="7" t="s">
        <v>1095</v>
      </c>
      <c r="E1970" s="7" t="s">
        <v>566</v>
      </c>
      <c r="F1970" s="7" t="s">
        <v>567</v>
      </c>
      <c r="G1970" s="7" t="s">
        <v>1075</v>
      </c>
      <c r="H1970" s="7" t="s">
        <v>1011</v>
      </c>
      <c r="I1970" s="6" t="s">
        <v>16</v>
      </c>
      <c r="J1970" s="1">
        <v>0</v>
      </c>
      <c r="K1970" s="1">
        <v>90000</v>
      </c>
      <c r="L1970" s="1">
        <v>45000</v>
      </c>
      <c r="M1970" s="1">
        <v>0</v>
      </c>
      <c r="N1970" s="1">
        <v>90000</v>
      </c>
      <c r="O1970" s="1">
        <v>50000</v>
      </c>
      <c r="P1970" s="1">
        <v>50000</v>
      </c>
      <c r="Q1970" s="12"/>
      <c r="R1970" s="29">
        <f t="shared" si="93"/>
        <v>0</v>
      </c>
      <c r="S1970" t="str">
        <f t="shared" si="94"/>
        <v>OK</v>
      </c>
      <c r="T1970" s="10">
        <f>IFERROR(VLOOKUP(A1970,[1]!Tabla1[[#All],[Material]:[venta nueva]],38,FALSE),0)</f>
        <v>0</v>
      </c>
    </row>
    <row r="1971" spans="1:20" hidden="1" x14ac:dyDescent="0.35">
      <c r="A1971">
        <f t="shared" si="92"/>
        <v>1023351</v>
      </c>
      <c r="B1971" s="6" t="s">
        <v>1098</v>
      </c>
      <c r="C1971" s="7" t="s">
        <v>553</v>
      </c>
      <c r="D1971" s="7" t="s">
        <v>1095</v>
      </c>
      <c r="E1971" s="7" t="s">
        <v>570</v>
      </c>
      <c r="F1971" s="7" t="s">
        <v>585</v>
      </c>
      <c r="G1971" s="7" t="s">
        <v>1082</v>
      </c>
      <c r="H1971" s="7" t="s">
        <v>1013</v>
      </c>
      <c r="I1971" s="6" t="s">
        <v>16</v>
      </c>
      <c r="J1971" s="1">
        <v>0</v>
      </c>
      <c r="K1971" s="1">
        <v>6059</v>
      </c>
      <c r="L1971" s="1">
        <v>5000</v>
      </c>
      <c r="M1971" s="1">
        <v>0</v>
      </c>
      <c r="N1971" s="1">
        <v>6059</v>
      </c>
      <c r="O1971" s="1">
        <v>5000</v>
      </c>
      <c r="P1971" s="1">
        <v>5000</v>
      </c>
      <c r="Q1971" s="12"/>
      <c r="R1971" s="29">
        <f t="shared" si="93"/>
        <v>0</v>
      </c>
      <c r="S1971" t="str">
        <f t="shared" si="94"/>
        <v>OK</v>
      </c>
      <c r="T1971" s="10">
        <f>IFERROR(VLOOKUP(A1971,[1]!Tabla1[[#All],[Material]:[venta nueva]],38,FALSE),0)</f>
        <v>0</v>
      </c>
    </row>
    <row r="1972" spans="1:20" hidden="1" x14ac:dyDescent="0.35">
      <c r="A1972">
        <f t="shared" si="92"/>
        <v>1023352</v>
      </c>
      <c r="B1972" s="6" t="s">
        <v>1098</v>
      </c>
      <c r="C1972" s="7" t="s">
        <v>553</v>
      </c>
      <c r="D1972" s="7" t="s">
        <v>1095</v>
      </c>
      <c r="E1972" s="7" t="s">
        <v>568</v>
      </c>
      <c r="F1972" s="7" t="s">
        <v>587</v>
      </c>
      <c r="G1972" s="7" t="s">
        <v>1082</v>
      </c>
      <c r="H1972" s="7" t="s">
        <v>1013</v>
      </c>
      <c r="I1972" s="6" t="s">
        <v>16</v>
      </c>
      <c r="J1972" s="1">
        <v>0</v>
      </c>
      <c r="K1972" s="1">
        <v>25572</v>
      </c>
      <c r="L1972" s="1">
        <v>55000</v>
      </c>
      <c r="M1972" s="1">
        <v>0</v>
      </c>
      <c r="N1972" s="1">
        <v>25572</v>
      </c>
      <c r="O1972" s="1">
        <v>70000</v>
      </c>
      <c r="P1972" s="1">
        <v>95000</v>
      </c>
      <c r="Q1972" s="12"/>
      <c r="R1972" s="29">
        <f t="shared" si="93"/>
        <v>-25000</v>
      </c>
      <c r="S1972" t="str">
        <f t="shared" si="94"/>
        <v>Pendiente de ingreso</v>
      </c>
      <c r="T1972" s="10">
        <f>IFERROR(VLOOKUP(A1972,[1]!Tabla1[[#All],[Material]:[venta nueva]],38,FALSE),0)</f>
        <v>0</v>
      </c>
    </row>
    <row r="1973" spans="1:20" hidden="1" x14ac:dyDescent="0.35">
      <c r="A1973">
        <f t="shared" si="92"/>
        <v>1023355</v>
      </c>
      <c r="B1973" s="6" t="s">
        <v>1098</v>
      </c>
      <c r="C1973" s="7" t="s">
        <v>553</v>
      </c>
      <c r="D1973" s="7" t="s">
        <v>1095</v>
      </c>
      <c r="E1973" s="7" t="s">
        <v>580</v>
      </c>
      <c r="F1973" s="7" t="s">
        <v>516</v>
      </c>
      <c r="G1973" s="7" t="s">
        <v>1069</v>
      </c>
      <c r="H1973" s="7" t="s">
        <v>1026</v>
      </c>
      <c r="I1973" s="6" t="s">
        <v>11</v>
      </c>
      <c r="J1973" s="1"/>
      <c r="K1973" s="1"/>
      <c r="L1973" s="1"/>
      <c r="M1973" s="1">
        <v>0</v>
      </c>
      <c r="N1973" s="1">
        <v>24000</v>
      </c>
      <c r="O1973" s="1">
        <v>24000</v>
      </c>
      <c r="P1973" s="1">
        <v>24000</v>
      </c>
      <c r="Q1973" s="12"/>
      <c r="R1973" s="29">
        <f t="shared" si="93"/>
        <v>0</v>
      </c>
      <c r="S1973" t="str">
        <f t="shared" si="94"/>
        <v>OK</v>
      </c>
      <c r="T1973" s="10">
        <f>IFERROR(VLOOKUP(A1973,[1]!Tabla1[[#All],[Material]:[venta nueva]],38,FALSE),0)</f>
        <v>0</v>
      </c>
    </row>
    <row r="1974" spans="1:20" hidden="1" x14ac:dyDescent="0.35">
      <c r="A1974">
        <f t="shared" si="92"/>
        <v>1023391</v>
      </c>
      <c r="B1974" s="6" t="s">
        <v>1098</v>
      </c>
      <c r="C1974" s="7" t="s">
        <v>553</v>
      </c>
      <c r="D1974" s="7" t="s">
        <v>1095</v>
      </c>
      <c r="E1974" s="7" t="s">
        <v>612</v>
      </c>
      <c r="F1974" s="7" t="s">
        <v>451</v>
      </c>
      <c r="G1974" s="7" t="s">
        <v>1081</v>
      </c>
      <c r="H1974" s="7" t="s">
        <v>1010</v>
      </c>
      <c r="I1974" s="6" t="s">
        <v>11</v>
      </c>
      <c r="J1974" s="1"/>
      <c r="K1974" s="1"/>
      <c r="L1974" s="1"/>
      <c r="M1974" s="1"/>
      <c r="N1974" s="1"/>
      <c r="O1974" s="1"/>
      <c r="P1974" s="1">
        <v>24000</v>
      </c>
      <c r="Q1974" s="12"/>
      <c r="R1974" s="29">
        <f t="shared" si="93"/>
        <v>-24000</v>
      </c>
      <c r="S1974" t="str">
        <f t="shared" si="94"/>
        <v>Pendiente de ingreso</v>
      </c>
      <c r="T1974" s="10">
        <f>IFERROR(VLOOKUP(A1974,[1]!Tabla1[[#All],[Material]:[venta nueva]],38,FALSE),0)</f>
        <v>0</v>
      </c>
    </row>
    <row r="1975" spans="1:20" hidden="1" x14ac:dyDescent="0.35">
      <c r="A1975">
        <f t="shared" si="92"/>
        <v>1020822</v>
      </c>
      <c r="B1975" s="6" t="s">
        <v>1098</v>
      </c>
      <c r="C1975" s="7" t="s">
        <v>553</v>
      </c>
      <c r="D1975" s="7" t="s">
        <v>1096</v>
      </c>
      <c r="E1975" s="7" t="s">
        <v>71</v>
      </c>
      <c r="F1975" s="7" t="s">
        <v>72</v>
      </c>
      <c r="G1975" s="7" t="s">
        <v>1084</v>
      </c>
      <c r="H1975" s="7" t="s">
        <v>1017</v>
      </c>
      <c r="I1975" s="6" t="s">
        <v>8</v>
      </c>
      <c r="J1975" s="1">
        <v>-6163</v>
      </c>
      <c r="K1975" s="1">
        <v>0</v>
      </c>
      <c r="L1975" s="1">
        <v>0</v>
      </c>
      <c r="M1975" s="1">
        <v>-6163</v>
      </c>
      <c r="N1975" s="1">
        <v>0</v>
      </c>
      <c r="O1975" s="1">
        <v>0</v>
      </c>
      <c r="P1975" s="1">
        <v>24020</v>
      </c>
      <c r="Q1975" s="12"/>
      <c r="R1975" s="29">
        <f t="shared" si="93"/>
        <v>-24020</v>
      </c>
      <c r="S1975" t="str">
        <f t="shared" si="94"/>
        <v>Pendiente de ingreso</v>
      </c>
      <c r="T1975" s="10">
        <f>IFERROR(VLOOKUP(A1975,[1]!Tabla1[[#All],[Material]:[venta nueva]],38,FALSE),0)</f>
        <v>0</v>
      </c>
    </row>
    <row r="1976" spans="1:20" hidden="1" x14ac:dyDescent="0.35">
      <c r="A1976">
        <f t="shared" si="92"/>
        <v>1020828</v>
      </c>
      <c r="B1976" s="6" t="s">
        <v>1098</v>
      </c>
      <c r="C1976" s="7" t="s">
        <v>553</v>
      </c>
      <c r="D1976" s="7" t="s">
        <v>1096</v>
      </c>
      <c r="E1976" s="7" t="s">
        <v>73</v>
      </c>
      <c r="F1976" s="7" t="s">
        <v>74</v>
      </c>
      <c r="G1976" s="7" t="s">
        <v>1074</v>
      </c>
      <c r="H1976" s="7" t="s">
        <v>1018</v>
      </c>
      <c r="I1976" s="6" t="s">
        <v>8</v>
      </c>
      <c r="J1976" s="1">
        <v>8740</v>
      </c>
      <c r="K1976" s="1">
        <v>50000</v>
      </c>
      <c r="L1976" s="1">
        <v>48000</v>
      </c>
      <c r="M1976" s="1">
        <v>8740</v>
      </c>
      <c r="N1976" s="1">
        <v>52740</v>
      </c>
      <c r="O1976" s="1">
        <v>48000</v>
      </c>
      <c r="P1976" s="1">
        <v>46926.565999999999</v>
      </c>
      <c r="Q1976" s="12"/>
      <c r="R1976" s="29">
        <f t="shared" si="93"/>
        <v>1073.4340000000011</v>
      </c>
      <c r="S1976" t="str">
        <f t="shared" si="94"/>
        <v>Sobre ingreso</v>
      </c>
      <c r="T1976" s="10">
        <f>IFERROR(VLOOKUP(A1976,[1]!Tabla1[[#All],[Material]:[venta nueva]],38,FALSE),0)</f>
        <v>0</v>
      </c>
    </row>
    <row r="1977" spans="1:20" hidden="1" x14ac:dyDescent="0.35">
      <c r="A1977">
        <f t="shared" si="92"/>
        <v>1020845</v>
      </c>
      <c r="B1977" s="6" t="s">
        <v>1098</v>
      </c>
      <c r="C1977" s="7" t="s">
        <v>553</v>
      </c>
      <c r="D1977" s="7" t="s">
        <v>1096</v>
      </c>
      <c r="E1977" s="7" t="s">
        <v>507</v>
      </c>
      <c r="F1977" s="7" t="s">
        <v>476</v>
      </c>
      <c r="G1977" s="7" t="s">
        <v>1075</v>
      </c>
      <c r="H1977" s="7" t="s">
        <v>1011</v>
      </c>
      <c r="I1977" s="6" t="s">
        <v>10</v>
      </c>
      <c r="J1977" s="1">
        <v>4732</v>
      </c>
      <c r="K1977" s="1">
        <v>0</v>
      </c>
      <c r="L1977" s="1">
        <v>0</v>
      </c>
      <c r="M1977" s="1">
        <v>4732</v>
      </c>
      <c r="N1977" s="1">
        <v>0</v>
      </c>
      <c r="O1977" s="1">
        <v>0</v>
      </c>
      <c r="P1977" s="1"/>
      <c r="Q1977" s="12"/>
      <c r="R1977" s="29">
        <f t="shared" si="93"/>
        <v>0</v>
      </c>
      <c r="S1977" t="str">
        <f t="shared" si="94"/>
        <v>OK</v>
      </c>
      <c r="T1977" s="10">
        <f>IFERROR(VLOOKUP(A1977,[1]!Tabla1[[#All],[Material]:[venta nueva]],38,FALSE),0)</f>
        <v>0</v>
      </c>
    </row>
    <row r="1978" spans="1:20" hidden="1" x14ac:dyDescent="0.35">
      <c r="A1978">
        <f t="shared" si="92"/>
        <v>1020853</v>
      </c>
      <c r="B1978" s="6" t="s">
        <v>1098</v>
      </c>
      <c r="C1978" s="7" t="s">
        <v>553</v>
      </c>
      <c r="D1978" s="7" t="s">
        <v>1096</v>
      </c>
      <c r="E1978" s="7" t="s">
        <v>77</v>
      </c>
      <c r="F1978" s="7" t="s">
        <v>78</v>
      </c>
      <c r="G1978" s="7" t="s">
        <v>985</v>
      </c>
      <c r="H1978" s="7" t="s">
        <v>1012</v>
      </c>
      <c r="I1978" s="6" t="s">
        <v>9</v>
      </c>
      <c r="J1978" s="1">
        <v>-18374</v>
      </c>
      <c r="K1978" s="1">
        <v>142818</v>
      </c>
      <c r="L1978" s="1">
        <v>120000</v>
      </c>
      <c r="M1978" s="1">
        <v>-18374</v>
      </c>
      <c r="N1978" s="1">
        <v>142818</v>
      </c>
      <c r="O1978" s="1">
        <v>120000</v>
      </c>
      <c r="P1978" s="1">
        <v>120000</v>
      </c>
      <c r="Q1978" s="12"/>
      <c r="R1978" s="29">
        <f t="shared" si="93"/>
        <v>0</v>
      </c>
      <c r="S1978" t="str">
        <f t="shared" si="94"/>
        <v>OK</v>
      </c>
      <c r="T1978" s="10">
        <f>IFERROR(VLOOKUP(A1978,[1]!Tabla1[[#All],[Material]:[venta nueva]],38,FALSE),0)</f>
        <v>0</v>
      </c>
    </row>
    <row r="1979" spans="1:20" hidden="1" x14ac:dyDescent="0.35">
      <c r="A1979">
        <f t="shared" si="92"/>
        <v>1020878</v>
      </c>
      <c r="B1979" s="6" t="s">
        <v>1098</v>
      </c>
      <c r="C1979" s="7" t="s">
        <v>553</v>
      </c>
      <c r="D1979" s="7" t="s">
        <v>1096</v>
      </c>
      <c r="E1979" s="7" t="s">
        <v>472</v>
      </c>
      <c r="F1979" s="7" t="s">
        <v>473</v>
      </c>
      <c r="G1979" s="7" t="s">
        <v>1084</v>
      </c>
      <c r="H1979" s="7" t="s">
        <v>1017</v>
      </c>
      <c r="I1979" s="6" t="s">
        <v>8</v>
      </c>
      <c r="J1979" s="1">
        <v>2754</v>
      </c>
      <c r="K1979" s="1">
        <v>29810</v>
      </c>
      <c r="L1979" s="1">
        <v>24000</v>
      </c>
      <c r="M1979" s="1">
        <v>2754</v>
      </c>
      <c r="N1979" s="1">
        <v>29810</v>
      </c>
      <c r="O1979" s="1">
        <v>24000</v>
      </c>
      <c r="P1979" s="1"/>
      <c r="Q1979" s="12"/>
      <c r="R1979" s="29">
        <f t="shared" si="93"/>
        <v>24000</v>
      </c>
      <c r="S1979" t="str">
        <f t="shared" si="94"/>
        <v>Sobre ingreso</v>
      </c>
      <c r="T1979" s="10">
        <f>IFERROR(VLOOKUP(A1979,[1]!Tabla1[[#All],[Material]:[venta nueva]],38,FALSE),0)</f>
        <v>0</v>
      </c>
    </row>
    <row r="1980" spans="1:20" hidden="1" x14ac:dyDescent="0.35">
      <c r="A1980">
        <f t="shared" si="92"/>
        <v>1021005</v>
      </c>
      <c r="B1980" s="6" t="s">
        <v>1098</v>
      </c>
      <c r="C1980" s="7" t="s">
        <v>553</v>
      </c>
      <c r="D1980" s="7" t="s">
        <v>1096</v>
      </c>
      <c r="E1980" s="7" t="s">
        <v>101</v>
      </c>
      <c r="F1980" s="7" t="s">
        <v>102</v>
      </c>
      <c r="G1980" s="7" t="s">
        <v>1077</v>
      </c>
      <c r="H1980" s="7" t="s">
        <v>1005</v>
      </c>
      <c r="I1980" s="6" t="s">
        <v>9</v>
      </c>
      <c r="J1980" s="1">
        <v>12917</v>
      </c>
      <c r="K1980" s="1">
        <v>0</v>
      </c>
      <c r="L1980" s="1">
        <v>0</v>
      </c>
      <c r="M1980" s="1">
        <v>12917</v>
      </c>
      <c r="N1980" s="1">
        <v>0</v>
      </c>
      <c r="O1980" s="1">
        <v>0</v>
      </c>
      <c r="P1980" s="1"/>
      <c r="Q1980" s="12"/>
      <c r="R1980" s="29">
        <f t="shared" si="93"/>
        <v>0</v>
      </c>
      <c r="S1980" t="str">
        <f t="shared" si="94"/>
        <v>OK</v>
      </c>
      <c r="T1980" s="10">
        <f>IFERROR(VLOOKUP(A1980,[1]!Tabla1[[#All],[Material]:[venta nueva]],38,FALSE),0)</f>
        <v>0</v>
      </c>
    </row>
    <row r="1981" spans="1:20" hidden="1" x14ac:dyDescent="0.35">
      <c r="A1981">
        <f t="shared" si="92"/>
        <v>1021020</v>
      </c>
      <c r="B1981" s="6" t="s">
        <v>1098</v>
      </c>
      <c r="C1981" s="7" t="s">
        <v>553</v>
      </c>
      <c r="D1981" s="7" t="s">
        <v>1096</v>
      </c>
      <c r="E1981" s="7" t="s">
        <v>105</v>
      </c>
      <c r="F1981" s="7" t="s">
        <v>478</v>
      </c>
      <c r="G1981" s="7" t="s">
        <v>1079</v>
      </c>
      <c r="H1981" s="7" t="s">
        <v>1007</v>
      </c>
      <c r="I1981" s="6" t="s">
        <v>10</v>
      </c>
      <c r="J1981" s="1">
        <v>2016</v>
      </c>
      <c r="K1981" s="1">
        <v>0</v>
      </c>
      <c r="L1981" s="1">
        <v>0</v>
      </c>
      <c r="M1981" s="1">
        <v>2016</v>
      </c>
      <c r="N1981" s="1">
        <v>0</v>
      </c>
      <c r="O1981" s="1">
        <v>0</v>
      </c>
      <c r="P1981" s="1"/>
      <c r="Q1981" s="12"/>
      <c r="R1981" s="29">
        <f t="shared" si="93"/>
        <v>0</v>
      </c>
      <c r="S1981" t="str">
        <f t="shared" si="94"/>
        <v>OK</v>
      </c>
      <c r="T1981" s="10">
        <f>IFERROR(VLOOKUP(A1981,[1]!Tabla1[[#All],[Material]:[venta nueva]],38,FALSE),0)</f>
        <v>0</v>
      </c>
    </row>
    <row r="1982" spans="1:20" hidden="1" x14ac:dyDescent="0.35">
      <c r="A1982">
        <f t="shared" si="92"/>
        <v>1021026</v>
      </c>
      <c r="B1982" s="6" t="s">
        <v>1098</v>
      </c>
      <c r="C1982" s="7" t="s">
        <v>553</v>
      </c>
      <c r="D1982" s="7" t="s">
        <v>1096</v>
      </c>
      <c r="E1982" s="7" t="s">
        <v>524</v>
      </c>
      <c r="F1982" s="7" t="s">
        <v>525</v>
      </c>
      <c r="G1982" s="7" t="s">
        <v>1078</v>
      </c>
      <c r="H1982" s="7" t="s">
        <v>1009</v>
      </c>
      <c r="I1982" s="6" t="s">
        <v>10</v>
      </c>
      <c r="J1982" s="1">
        <v>-3466</v>
      </c>
      <c r="K1982" s="1">
        <v>10798</v>
      </c>
      <c r="L1982" s="1">
        <v>0</v>
      </c>
      <c r="M1982" s="1">
        <v>-3466</v>
      </c>
      <c r="N1982" s="1">
        <v>10798</v>
      </c>
      <c r="O1982" s="1">
        <v>0</v>
      </c>
      <c r="P1982" s="1"/>
      <c r="Q1982" s="12"/>
      <c r="R1982" s="29">
        <f t="shared" si="93"/>
        <v>0</v>
      </c>
      <c r="S1982" t="str">
        <f t="shared" si="94"/>
        <v>OK</v>
      </c>
      <c r="T1982" s="10">
        <f>IFERROR(VLOOKUP(A1982,[1]!Tabla1[[#All],[Material]:[venta nueva]],38,FALSE),0)</f>
        <v>0</v>
      </c>
    </row>
    <row r="1983" spans="1:20" hidden="1" x14ac:dyDescent="0.35">
      <c r="A1983">
        <f t="shared" si="92"/>
        <v>1021140</v>
      </c>
      <c r="B1983" s="6" t="s">
        <v>1098</v>
      </c>
      <c r="C1983" s="7" t="s">
        <v>553</v>
      </c>
      <c r="D1983" s="7" t="s">
        <v>1096</v>
      </c>
      <c r="E1983" s="7" t="s">
        <v>441</v>
      </c>
      <c r="F1983" s="7" t="s">
        <v>442</v>
      </c>
      <c r="G1983" s="7" t="s">
        <v>1074</v>
      </c>
      <c r="H1983" s="7" t="s">
        <v>1001</v>
      </c>
      <c r="I1983" s="6" t="s">
        <v>8</v>
      </c>
      <c r="J1983" s="1">
        <v>4278</v>
      </c>
      <c r="K1983" s="1">
        <v>0</v>
      </c>
      <c r="L1983" s="1">
        <v>0</v>
      </c>
      <c r="M1983" s="1">
        <v>4278</v>
      </c>
      <c r="N1983" s="1">
        <v>0</v>
      </c>
      <c r="O1983" s="1">
        <v>0</v>
      </c>
      <c r="P1983" s="1"/>
      <c r="Q1983" s="12"/>
      <c r="R1983" s="29">
        <f t="shared" si="93"/>
        <v>0</v>
      </c>
      <c r="S1983" t="str">
        <f t="shared" si="94"/>
        <v>OK</v>
      </c>
      <c r="T1983" s="10">
        <f>IFERROR(VLOOKUP(A1983,[1]!Tabla1[[#All],[Material]:[venta nueva]],38,FALSE),0)</f>
        <v>0</v>
      </c>
    </row>
    <row r="1984" spans="1:20" hidden="1" x14ac:dyDescent="0.35">
      <c r="A1984">
        <f t="shared" si="92"/>
        <v>1021237</v>
      </c>
      <c r="B1984" s="6" t="s">
        <v>1098</v>
      </c>
      <c r="C1984" s="7" t="s">
        <v>553</v>
      </c>
      <c r="D1984" s="7" t="s">
        <v>1096</v>
      </c>
      <c r="E1984" s="7" t="s">
        <v>139</v>
      </c>
      <c r="F1984" s="7" t="s">
        <v>140</v>
      </c>
      <c r="G1984" s="7" t="s">
        <v>1081</v>
      </c>
      <c r="H1984" s="7" t="s">
        <v>1010</v>
      </c>
      <c r="I1984" s="6" t="s">
        <v>9</v>
      </c>
      <c r="J1984" s="1">
        <v>-1462</v>
      </c>
      <c r="K1984" s="1">
        <v>0</v>
      </c>
      <c r="L1984" s="1">
        <v>0</v>
      </c>
      <c r="M1984" s="1">
        <v>-1462</v>
      </c>
      <c r="N1984" s="1">
        <v>0</v>
      </c>
      <c r="O1984" s="1">
        <v>0</v>
      </c>
      <c r="P1984" s="1"/>
      <c r="Q1984" s="12"/>
      <c r="R1984" s="29">
        <f t="shared" si="93"/>
        <v>0</v>
      </c>
      <c r="S1984" t="str">
        <f t="shared" si="94"/>
        <v>OK</v>
      </c>
      <c r="T1984" s="10">
        <f>IFERROR(VLOOKUP(A1984,[1]!Tabla1[[#All],[Material]:[venta nueva]],38,FALSE),0)</f>
        <v>0</v>
      </c>
    </row>
    <row r="1985" spans="1:20" hidden="1" x14ac:dyDescent="0.35">
      <c r="A1985">
        <f t="shared" si="92"/>
        <v>1021260</v>
      </c>
      <c r="B1985" s="6" t="s">
        <v>1098</v>
      </c>
      <c r="C1985" s="7" t="s">
        <v>553</v>
      </c>
      <c r="D1985" s="7" t="s">
        <v>1096</v>
      </c>
      <c r="E1985" s="7" t="s">
        <v>456</v>
      </c>
      <c r="F1985" s="7" t="s">
        <v>457</v>
      </c>
      <c r="G1985" s="7" t="s">
        <v>1069</v>
      </c>
      <c r="H1985" s="7" t="s">
        <v>1026</v>
      </c>
      <c r="I1985" s="6" t="s">
        <v>8</v>
      </c>
      <c r="J1985" s="1">
        <v>2581</v>
      </c>
      <c r="K1985" s="1">
        <v>0</v>
      </c>
      <c r="L1985" s="1">
        <v>0</v>
      </c>
      <c r="M1985" s="1">
        <v>2581</v>
      </c>
      <c r="N1985" s="1">
        <v>0</v>
      </c>
      <c r="O1985" s="1">
        <v>48000</v>
      </c>
      <c r="P1985" s="1">
        <v>47990.034</v>
      </c>
      <c r="Q1985" s="12"/>
      <c r="R1985" s="29">
        <f t="shared" si="93"/>
        <v>9.9660000000003492</v>
      </c>
      <c r="S1985" t="str">
        <f t="shared" si="94"/>
        <v>Sobre ingreso</v>
      </c>
      <c r="T1985" s="10">
        <f>IFERROR(VLOOKUP(A1985,[1]!Tabla1[[#All],[Material]:[venta nueva]],38,FALSE),0)</f>
        <v>0</v>
      </c>
    </row>
    <row r="1986" spans="1:20" hidden="1" x14ac:dyDescent="0.35">
      <c r="A1986">
        <f t="shared" si="92"/>
        <v>1021263</v>
      </c>
      <c r="B1986" s="6" t="s">
        <v>1098</v>
      </c>
      <c r="C1986" s="7" t="s">
        <v>553</v>
      </c>
      <c r="D1986" s="7" t="s">
        <v>1096</v>
      </c>
      <c r="E1986" s="7" t="s">
        <v>141</v>
      </c>
      <c r="F1986" s="7" t="s">
        <v>96</v>
      </c>
      <c r="G1986" s="7" t="s">
        <v>1076</v>
      </c>
      <c r="H1986" s="7" t="s">
        <v>1022</v>
      </c>
      <c r="I1986" s="6" t="s">
        <v>9</v>
      </c>
      <c r="J1986" s="1">
        <v>2588</v>
      </c>
      <c r="K1986" s="1">
        <v>0</v>
      </c>
      <c r="L1986" s="1">
        <v>0</v>
      </c>
      <c r="M1986" s="1">
        <v>2588</v>
      </c>
      <c r="N1986" s="1">
        <v>0</v>
      </c>
      <c r="O1986" s="1">
        <v>0</v>
      </c>
      <c r="P1986" s="1"/>
      <c r="Q1986" s="12"/>
      <c r="R1986" s="29">
        <f t="shared" si="93"/>
        <v>0</v>
      </c>
      <c r="S1986" t="str">
        <f t="shared" si="94"/>
        <v>OK</v>
      </c>
      <c r="T1986" s="10">
        <f>IFERROR(VLOOKUP(A1986,[1]!Tabla1[[#All],[Material]:[venta nueva]],38,FALSE),0)</f>
        <v>0</v>
      </c>
    </row>
    <row r="1987" spans="1:20" hidden="1" x14ac:dyDescent="0.35">
      <c r="A1987">
        <f t="shared" si="92"/>
        <v>1021270</v>
      </c>
      <c r="B1987" s="6" t="s">
        <v>1098</v>
      </c>
      <c r="C1987" s="7" t="s">
        <v>553</v>
      </c>
      <c r="D1987" s="7" t="s">
        <v>1096</v>
      </c>
      <c r="E1987" s="7" t="s">
        <v>443</v>
      </c>
      <c r="F1987" s="7" t="s">
        <v>142</v>
      </c>
      <c r="G1987" s="7" t="s">
        <v>1080</v>
      </c>
      <c r="H1987" s="7" t="s">
        <v>1030</v>
      </c>
      <c r="I1987" s="6" t="s">
        <v>10</v>
      </c>
      <c r="J1987" s="1">
        <v>-427</v>
      </c>
      <c r="K1987" s="1">
        <v>96427</v>
      </c>
      <c r="L1987" s="1">
        <v>96000</v>
      </c>
      <c r="M1987" s="1">
        <v>-427</v>
      </c>
      <c r="N1987" s="1">
        <v>96427</v>
      </c>
      <c r="O1987" s="1">
        <v>96000</v>
      </c>
      <c r="P1987" s="1">
        <v>96000</v>
      </c>
      <c r="Q1987" s="12"/>
      <c r="R1987" s="29">
        <f t="shared" si="93"/>
        <v>0</v>
      </c>
      <c r="S1987" t="str">
        <f t="shared" si="94"/>
        <v>OK</v>
      </c>
      <c r="T1987" s="10">
        <f>IFERROR(VLOOKUP(A1987,[1]!Tabla1[[#All],[Material]:[venta nueva]],38,FALSE),0)</f>
        <v>0</v>
      </c>
    </row>
    <row r="1988" spans="1:20" hidden="1" x14ac:dyDescent="0.35">
      <c r="A1988">
        <f t="shared" si="92"/>
        <v>1021272</v>
      </c>
      <c r="B1988" s="6" t="s">
        <v>1098</v>
      </c>
      <c r="C1988" s="7" t="s">
        <v>553</v>
      </c>
      <c r="D1988" s="7" t="s">
        <v>1096</v>
      </c>
      <c r="E1988" s="7" t="s">
        <v>143</v>
      </c>
      <c r="F1988" s="7" t="s">
        <v>144</v>
      </c>
      <c r="G1988" s="7" t="s">
        <v>1080</v>
      </c>
      <c r="H1988" s="7" t="s">
        <v>1030</v>
      </c>
      <c r="I1988" s="6" t="s">
        <v>10</v>
      </c>
      <c r="J1988" s="1">
        <v>-17586</v>
      </c>
      <c r="K1988" s="1">
        <v>329760</v>
      </c>
      <c r="L1988" s="1">
        <v>312000</v>
      </c>
      <c r="M1988" s="1">
        <v>-17586</v>
      </c>
      <c r="N1988" s="1">
        <v>329760</v>
      </c>
      <c r="O1988" s="1">
        <v>312000</v>
      </c>
      <c r="P1988" s="1">
        <v>312000</v>
      </c>
      <c r="Q1988" s="12"/>
      <c r="R1988" s="29">
        <f t="shared" si="93"/>
        <v>0</v>
      </c>
      <c r="S1988" t="str">
        <f t="shared" si="94"/>
        <v>OK</v>
      </c>
      <c r="T1988" s="10">
        <f>IFERROR(VLOOKUP(A1988,[1]!Tabla1[[#All],[Material]:[venta nueva]],38,FALSE),0)</f>
        <v>0</v>
      </c>
    </row>
    <row r="1989" spans="1:20" hidden="1" x14ac:dyDescent="0.35">
      <c r="A1989">
        <f t="shared" si="92"/>
        <v>1021287</v>
      </c>
      <c r="B1989" s="6" t="s">
        <v>1098</v>
      </c>
      <c r="C1989" s="7" t="s">
        <v>553</v>
      </c>
      <c r="D1989" s="7" t="s">
        <v>1096</v>
      </c>
      <c r="E1989" s="7" t="s">
        <v>145</v>
      </c>
      <c r="F1989" s="7" t="s">
        <v>146</v>
      </c>
      <c r="G1989" s="7" t="s">
        <v>1078</v>
      </c>
      <c r="H1989" s="7" t="s">
        <v>1006</v>
      </c>
      <c r="I1989" s="6" t="s">
        <v>9</v>
      </c>
      <c r="J1989" s="1">
        <v>835</v>
      </c>
      <c r="K1989" s="1">
        <v>0</v>
      </c>
      <c r="L1989" s="1">
        <v>0</v>
      </c>
      <c r="M1989" s="1">
        <v>835</v>
      </c>
      <c r="N1989" s="1">
        <v>0</v>
      </c>
      <c r="O1989" s="1">
        <v>0</v>
      </c>
      <c r="P1989" s="1"/>
      <c r="Q1989" s="12"/>
      <c r="R1989" s="29">
        <f t="shared" si="93"/>
        <v>0</v>
      </c>
      <c r="S1989" t="str">
        <f t="shared" si="94"/>
        <v>OK</v>
      </c>
      <c r="T1989" s="10">
        <f>IFERROR(VLOOKUP(A1989,[1]!Tabla1[[#All],[Material]:[venta nueva]],38,FALSE),0)</f>
        <v>0</v>
      </c>
    </row>
    <row r="1990" spans="1:20" hidden="1" x14ac:dyDescent="0.35">
      <c r="A1990">
        <f t="shared" ref="A1990:A2053" si="95">+E1990*1</f>
        <v>1021398</v>
      </c>
      <c r="B1990" s="6" t="s">
        <v>1098</v>
      </c>
      <c r="C1990" s="7" t="s">
        <v>553</v>
      </c>
      <c r="D1990" s="7" t="s">
        <v>1096</v>
      </c>
      <c r="E1990" s="7" t="s">
        <v>460</v>
      </c>
      <c r="F1990" s="7" t="s">
        <v>78</v>
      </c>
      <c r="G1990" s="7" t="s">
        <v>985</v>
      </c>
      <c r="H1990" s="7" t="s">
        <v>1012</v>
      </c>
      <c r="I1990" s="6" t="s">
        <v>8</v>
      </c>
      <c r="J1990" s="1">
        <v>-2027</v>
      </c>
      <c r="K1990" s="1">
        <v>50109</v>
      </c>
      <c r="L1990" s="1">
        <v>48000</v>
      </c>
      <c r="M1990" s="1">
        <v>-2027</v>
      </c>
      <c r="N1990" s="1">
        <v>50109</v>
      </c>
      <c r="O1990" s="1">
        <v>48000</v>
      </c>
      <c r="P1990" s="1">
        <v>39618.048000000003</v>
      </c>
      <c r="Q1990" s="12"/>
      <c r="R1990" s="29">
        <f t="shared" si="93"/>
        <v>8381.9519999999975</v>
      </c>
      <c r="S1990" t="str">
        <f t="shared" si="94"/>
        <v>Sobre ingreso</v>
      </c>
      <c r="T1990" s="10">
        <f>IFERROR(VLOOKUP(A1990,[1]!Tabla1[[#All],[Material]:[venta nueva]],38,FALSE),0)</f>
        <v>0</v>
      </c>
    </row>
    <row r="1991" spans="1:20" hidden="1" x14ac:dyDescent="0.35">
      <c r="A1991">
        <f t="shared" si="95"/>
        <v>1021433</v>
      </c>
      <c r="B1991" s="6" t="s">
        <v>1098</v>
      </c>
      <c r="C1991" s="7" t="s">
        <v>553</v>
      </c>
      <c r="D1991" s="7" t="s">
        <v>1096</v>
      </c>
      <c r="E1991" s="7" t="s">
        <v>555</v>
      </c>
      <c r="F1991" s="7" t="s">
        <v>149</v>
      </c>
      <c r="G1991" s="7" t="s">
        <v>1076</v>
      </c>
      <c r="H1991" s="7" t="s">
        <v>1022</v>
      </c>
      <c r="I1991" s="6" t="s">
        <v>9</v>
      </c>
      <c r="J1991" s="1">
        <v>515</v>
      </c>
      <c r="K1991" s="1">
        <v>0</v>
      </c>
      <c r="L1991" s="1">
        <v>0</v>
      </c>
      <c r="M1991" s="1">
        <v>515</v>
      </c>
      <c r="N1991" s="1">
        <v>0</v>
      </c>
      <c r="O1991" s="1">
        <v>0</v>
      </c>
      <c r="P1991" s="1"/>
      <c r="Q1991" s="12"/>
      <c r="R1991" s="29">
        <f t="shared" si="93"/>
        <v>0</v>
      </c>
      <c r="S1991" t="str">
        <f t="shared" si="94"/>
        <v>OK</v>
      </c>
      <c r="T1991" s="10">
        <f>IFERROR(VLOOKUP(A1991,[1]!Tabla1[[#All],[Material]:[venta nueva]],38,FALSE),0)</f>
        <v>0</v>
      </c>
    </row>
    <row r="1992" spans="1:20" hidden="1" x14ac:dyDescent="0.35">
      <c r="A1992">
        <f t="shared" si="95"/>
        <v>1021435</v>
      </c>
      <c r="B1992" s="6" t="s">
        <v>1098</v>
      </c>
      <c r="C1992" s="7" t="s">
        <v>553</v>
      </c>
      <c r="D1992" s="7" t="s">
        <v>1096</v>
      </c>
      <c r="E1992" s="7" t="s">
        <v>150</v>
      </c>
      <c r="F1992" s="7" t="s">
        <v>151</v>
      </c>
      <c r="G1992" s="7" t="s">
        <v>1078</v>
      </c>
      <c r="H1992" s="7" t="s">
        <v>1009</v>
      </c>
      <c r="I1992" s="6" t="s">
        <v>9</v>
      </c>
      <c r="J1992" s="1">
        <v>53670</v>
      </c>
      <c r="K1992" s="1">
        <v>0</v>
      </c>
      <c r="L1992" s="1">
        <v>0</v>
      </c>
      <c r="M1992" s="1">
        <v>53670</v>
      </c>
      <c r="N1992" s="1">
        <v>0</v>
      </c>
      <c r="O1992" s="1">
        <v>0</v>
      </c>
      <c r="P1992" s="1"/>
      <c r="Q1992" s="12"/>
      <c r="R1992" s="29">
        <f t="shared" ref="R1992:R2055" si="96">+O1992-P1992</f>
        <v>0</v>
      </c>
      <c r="S1992" t="str">
        <f t="shared" ref="S1992:S2055" si="97">IF(R1992&gt;0,"Sobre ingreso",IF(R1992&lt;0,"Pendiente de ingreso","OK"))</f>
        <v>OK</v>
      </c>
      <c r="T1992" s="10">
        <f>IFERROR(VLOOKUP(A1992,[1]!Tabla1[[#All],[Material]:[venta nueva]],38,FALSE),0)</f>
        <v>0</v>
      </c>
    </row>
    <row r="1993" spans="1:20" hidden="1" x14ac:dyDescent="0.35">
      <c r="A1993">
        <f t="shared" si="95"/>
        <v>1021474</v>
      </c>
      <c r="B1993" s="6" t="s">
        <v>1098</v>
      </c>
      <c r="C1993" s="7" t="s">
        <v>553</v>
      </c>
      <c r="D1993" s="7" t="s">
        <v>1096</v>
      </c>
      <c r="E1993" s="7" t="s">
        <v>154</v>
      </c>
      <c r="F1993" s="7" t="s">
        <v>155</v>
      </c>
      <c r="G1993" s="7" t="s">
        <v>1078</v>
      </c>
      <c r="H1993" s="7" t="s">
        <v>1009</v>
      </c>
      <c r="I1993" s="6" t="s">
        <v>9</v>
      </c>
      <c r="J1993" s="1">
        <v>13081</v>
      </c>
      <c r="K1993" s="1">
        <v>0</v>
      </c>
      <c r="L1993" s="1">
        <v>0</v>
      </c>
      <c r="M1993" s="1">
        <v>13081</v>
      </c>
      <c r="N1993" s="1">
        <v>0</v>
      </c>
      <c r="O1993" s="1">
        <v>0</v>
      </c>
      <c r="P1993" s="1"/>
      <c r="Q1993" s="12"/>
      <c r="R1993" s="29">
        <f t="shared" si="96"/>
        <v>0</v>
      </c>
      <c r="S1993" t="str">
        <f t="shared" si="97"/>
        <v>OK</v>
      </c>
      <c r="T1993" s="10">
        <f>IFERROR(VLOOKUP(A1993,[1]!Tabla1[[#All],[Material]:[venta nueva]],38,FALSE),0)</f>
        <v>0</v>
      </c>
    </row>
    <row r="1994" spans="1:20" hidden="1" x14ac:dyDescent="0.35">
      <c r="A1994">
        <f t="shared" si="95"/>
        <v>1021500</v>
      </c>
      <c r="B1994" s="6" t="s">
        <v>1098</v>
      </c>
      <c r="C1994" s="7" t="s">
        <v>553</v>
      </c>
      <c r="D1994" s="7" t="s">
        <v>1096</v>
      </c>
      <c r="E1994" s="7" t="s">
        <v>1109</v>
      </c>
      <c r="F1994" s="7" t="s">
        <v>113</v>
      </c>
      <c r="G1994" s="7" t="s">
        <v>1081</v>
      </c>
      <c r="H1994" s="7" t="s">
        <v>1010</v>
      </c>
      <c r="I1994" s="6" t="s">
        <v>9</v>
      </c>
      <c r="J1994" s="1">
        <v>140</v>
      </c>
      <c r="K1994" s="1">
        <v>0</v>
      </c>
      <c r="L1994" s="1">
        <v>0</v>
      </c>
      <c r="M1994" s="1">
        <v>140</v>
      </c>
      <c r="N1994" s="1">
        <v>0</v>
      </c>
      <c r="O1994" s="1">
        <v>0</v>
      </c>
      <c r="P1994" s="1"/>
      <c r="Q1994" s="12"/>
      <c r="R1994" s="29">
        <f t="shared" si="96"/>
        <v>0</v>
      </c>
      <c r="S1994" t="str">
        <f t="shared" si="97"/>
        <v>OK</v>
      </c>
      <c r="T1994" s="10">
        <f>IFERROR(VLOOKUP(A1994,[1]!Tabla1[[#All],[Material]:[venta nueva]],38,FALSE),0)</f>
        <v>0</v>
      </c>
    </row>
    <row r="1995" spans="1:20" hidden="1" x14ac:dyDescent="0.35">
      <c r="A1995">
        <f t="shared" si="95"/>
        <v>1021538</v>
      </c>
      <c r="B1995" s="6" t="s">
        <v>1098</v>
      </c>
      <c r="C1995" s="7" t="s">
        <v>553</v>
      </c>
      <c r="D1995" s="7" t="s">
        <v>1096</v>
      </c>
      <c r="E1995" s="7" t="s">
        <v>158</v>
      </c>
      <c r="F1995" s="7" t="s">
        <v>159</v>
      </c>
      <c r="G1995" s="7" t="s">
        <v>1082</v>
      </c>
      <c r="H1995" s="7" t="s">
        <v>1013</v>
      </c>
      <c r="I1995" s="6" t="s">
        <v>8</v>
      </c>
      <c r="J1995" s="1">
        <v>-7465</v>
      </c>
      <c r="K1995" s="1">
        <v>116654</v>
      </c>
      <c r="L1995" s="1">
        <v>96000</v>
      </c>
      <c r="M1995" s="1">
        <v>-7465</v>
      </c>
      <c r="N1995" s="1">
        <v>116654</v>
      </c>
      <c r="O1995" s="1">
        <v>96000</v>
      </c>
      <c r="P1995" s="1">
        <v>93813.005999999994</v>
      </c>
      <c r="Q1995" s="12"/>
      <c r="R1995" s="29">
        <f t="shared" si="96"/>
        <v>2186.9940000000061</v>
      </c>
      <c r="S1995" t="str">
        <f t="shared" si="97"/>
        <v>Sobre ingreso</v>
      </c>
      <c r="T1995" s="10">
        <f>IFERROR(VLOOKUP(A1995,[1]!Tabla1[[#All],[Material]:[venta nueva]],38,FALSE),0)</f>
        <v>0</v>
      </c>
    </row>
    <row r="1996" spans="1:20" hidden="1" x14ac:dyDescent="0.35">
      <c r="A1996">
        <f t="shared" si="95"/>
        <v>1021539</v>
      </c>
      <c r="B1996" s="6" t="s">
        <v>1098</v>
      </c>
      <c r="C1996" s="7" t="s">
        <v>553</v>
      </c>
      <c r="D1996" s="7" t="s">
        <v>1096</v>
      </c>
      <c r="E1996" s="7" t="s">
        <v>554</v>
      </c>
      <c r="F1996" s="7" t="s">
        <v>160</v>
      </c>
      <c r="G1996" s="7" t="s">
        <v>1082</v>
      </c>
      <c r="H1996" s="7" t="s">
        <v>1013</v>
      </c>
      <c r="I1996" s="6" t="s">
        <v>8</v>
      </c>
      <c r="J1996" s="1">
        <v>-20776</v>
      </c>
      <c r="K1996" s="1">
        <v>720</v>
      </c>
      <c r="L1996" s="1">
        <v>0</v>
      </c>
      <c r="M1996" s="1">
        <v>-20776</v>
      </c>
      <c r="N1996" s="1">
        <v>720</v>
      </c>
      <c r="O1996" s="1">
        <v>0</v>
      </c>
      <c r="P1996" s="1"/>
      <c r="Q1996" s="12"/>
      <c r="R1996" s="29">
        <f t="shared" si="96"/>
        <v>0</v>
      </c>
      <c r="S1996" t="str">
        <f t="shared" si="97"/>
        <v>OK</v>
      </c>
      <c r="T1996" s="10">
        <f>IFERROR(VLOOKUP(A1996,[1]!Tabla1[[#All],[Material]:[venta nueva]],38,FALSE),0)</f>
        <v>0</v>
      </c>
    </row>
    <row r="1997" spans="1:20" hidden="1" x14ac:dyDescent="0.35">
      <c r="A1997">
        <f t="shared" si="95"/>
        <v>1021550</v>
      </c>
      <c r="B1997" s="6" t="s">
        <v>1098</v>
      </c>
      <c r="C1997" s="7" t="s">
        <v>553</v>
      </c>
      <c r="D1997" s="7" t="s">
        <v>1096</v>
      </c>
      <c r="E1997" s="7" t="s">
        <v>161</v>
      </c>
      <c r="F1997" s="7" t="s">
        <v>162</v>
      </c>
      <c r="G1997" s="7" t="s">
        <v>1081</v>
      </c>
      <c r="H1997" s="7" t="s">
        <v>1010</v>
      </c>
      <c r="I1997" s="6" t="s">
        <v>9</v>
      </c>
      <c r="J1997" s="1">
        <v>15261</v>
      </c>
      <c r="K1997" s="1">
        <v>0</v>
      </c>
      <c r="L1997" s="1">
        <v>0</v>
      </c>
      <c r="M1997" s="1">
        <v>15261</v>
      </c>
      <c r="N1997" s="1">
        <v>0</v>
      </c>
      <c r="O1997" s="1">
        <v>0</v>
      </c>
      <c r="P1997" s="1"/>
      <c r="Q1997" s="12"/>
      <c r="R1997" s="29">
        <f t="shared" si="96"/>
        <v>0</v>
      </c>
      <c r="S1997" t="str">
        <f t="shared" si="97"/>
        <v>OK</v>
      </c>
      <c r="T1997" s="10">
        <f>IFERROR(VLOOKUP(A1997,[1]!Tabla1[[#All],[Material]:[venta nueva]],38,FALSE),0)</f>
        <v>0</v>
      </c>
    </row>
    <row r="1998" spans="1:20" hidden="1" x14ac:dyDescent="0.35">
      <c r="A1998">
        <f t="shared" si="95"/>
        <v>1021555</v>
      </c>
      <c r="B1998" s="6" t="s">
        <v>1098</v>
      </c>
      <c r="C1998" s="7" t="s">
        <v>553</v>
      </c>
      <c r="D1998" s="7" t="s">
        <v>1096</v>
      </c>
      <c r="E1998" s="7" t="s">
        <v>163</v>
      </c>
      <c r="F1998" s="7" t="s">
        <v>164</v>
      </c>
      <c r="G1998" s="7" t="s">
        <v>1078</v>
      </c>
      <c r="H1998" s="7" t="s">
        <v>1009</v>
      </c>
      <c r="I1998" s="6" t="s">
        <v>10</v>
      </c>
      <c r="J1998" s="1">
        <v>8897</v>
      </c>
      <c r="K1998" s="1">
        <v>186959</v>
      </c>
      <c r="L1998" s="1">
        <v>192000</v>
      </c>
      <c r="M1998" s="1">
        <v>8897</v>
      </c>
      <c r="N1998" s="1">
        <v>186959</v>
      </c>
      <c r="O1998" s="1">
        <v>192000</v>
      </c>
      <c r="P1998" s="1">
        <v>192000</v>
      </c>
      <c r="Q1998" s="12"/>
      <c r="R1998" s="29">
        <f t="shared" si="96"/>
        <v>0</v>
      </c>
      <c r="S1998" t="str">
        <f t="shared" si="97"/>
        <v>OK</v>
      </c>
      <c r="T1998" s="10">
        <f>IFERROR(VLOOKUP(A1998,[1]!Tabla1[[#All],[Material]:[venta nueva]],38,FALSE),0)</f>
        <v>0</v>
      </c>
    </row>
    <row r="1999" spans="1:20" hidden="1" x14ac:dyDescent="0.35">
      <c r="A1999">
        <f t="shared" si="95"/>
        <v>1021596</v>
      </c>
      <c r="B1999" s="6" t="s">
        <v>1098</v>
      </c>
      <c r="C1999" s="7" t="s">
        <v>553</v>
      </c>
      <c r="D1999" s="7" t="s">
        <v>1096</v>
      </c>
      <c r="E1999" s="7" t="s">
        <v>508</v>
      </c>
      <c r="F1999" s="7" t="s">
        <v>148</v>
      </c>
      <c r="G1999" s="7" t="s">
        <v>1080</v>
      </c>
      <c r="H1999" s="7" t="s">
        <v>1031</v>
      </c>
      <c r="I1999" s="6" t="s">
        <v>10</v>
      </c>
      <c r="J1999" s="1">
        <v>1747</v>
      </c>
      <c r="K1999" s="1">
        <v>70253</v>
      </c>
      <c r="L1999" s="1">
        <v>72000</v>
      </c>
      <c r="M1999" s="1">
        <v>1747</v>
      </c>
      <c r="N1999" s="1">
        <v>94253</v>
      </c>
      <c r="O1999" s="1">
        <v>96000</v>
      </c>
      <c r="P1999" s="1">
        <v>72000</v>
      </c>
      <c r="Q1999" s="12"/>
      <c r="R1999" s="29">
        <f t="shared" si="96"/>
        <v>24000</v>
      </c>
      <c r="S1999" t="str">
        <f t="shared" si="97"/>
        <v>Sobre ingreso</v>
      </c>
      <c r="T1999" s="10">
        <f>IFERROR(VLOOKUP(A1999,[1]!Tabla1[[#All],[Material]:[venta nueva]],38,FALSE),0)</f>
        <v>0</v>
      </c>
    </row>
    <row r="2000" spans="1:20" hidden="1" x14ac:dyDescent="0.35">
      <c r="A2000">
        <f t="shared" si="95"/>
        <v>1021731</v>
      </c>
      <c r="B2000" s="6" t="s">
        <v>1098</v>
      </c>
      <c r="C2000" s="7" t="s">
        <v>553</v>
      </c>
      <c r="D2000" s="7" t="s">
        <v>1096</v>
      </c>
      <c r="E2000" s="7" t="s">
        <v>174</v>
      </c>
      <c r="F2000" s="7" t="s">
        <v>175</v>
      </c>
      <c r="G2000" s="7" t="s">
        <v>1086</v>
      </c>
      <c r="H2000" s="7" t="s">
        <v>1025</v>
      </c>
      <c r="I2000" s="6" t="s">
        <v>14</v>
      </c>
      <c r="J2000" s="1"/>
      <c r="K2000" s="1"/>
      <c r="L2000" s="1"/>
      <c r="M2000" s="1"/>
      <c r="N2000" s="1"/>
      <c r="O2000" s="1"/>
      <c r="P2000" s="1">
        <v>72000</v>
      </c>
      <c r="Q2000" s="12"/>
      <c r="R2000" s="29">
        <f t="shared" si="96"/>
        <v>-72000</v>
      </c>
      <c r="S2000" t="str">
        <f t="shared" si="97"/>
        <v>Pendiente de ingreso</v>
      </c>
      <c r="T2000" s="10">
        <f>IFERROR(VLOOKUP(A2000,[1]!Tabla1[[#All],[Material]:[venta nueva]],38,FALSE),0)</f>
        <v>0</v>
      </c>
    </row>
    <row r="2001" spans="1:20" hidden="1" x14ac:dyDescent="0.35">
      <c r="A2001">
        <f t="shared" si="95"/>
        <v>1021732</v>
      </c>
      <c r="B2001" s="6" t="s">
        <v>1098</v>
      </c>
      <c r="C2001" s="7" t="s">
        <v>553</v>
      </c>
      <c r="D2001" s="7" t="s">
        <v>1096</v>
      </c>
      <c r="E2001" s="7" t="s">
        <v>176</v>
      </c>
      <c r="F2001" s="7" t="s">
        <v>177</v>
      </c>
      <c r="G2001" s="7" t="s">
        <v>1084</v>
      </c>
      <c r="H2001" s="7" t="s">
        <v>1032</v>
      </c>
      <c r="I2001" s="6" t="s">
        <v>14</v>
      </c>
      <c r="J2001" s="1">
        <v>9781</v>
      </c>
      <c r="K2001" s="1">
        <v>350972</v>
      </c>
      <c r="L2001" s="1">
        <v>360000</v>
      </c>
      <c r="M2001" s="1">
        <v>9781</v>
      </c>
      <c r="N2001" s="1">
        <v>350972</v>
      </c>
      <c r="O2001" s="1">
        <v>360000</v>
      </c>
      <c r="P2001" s="1">
        <v>367800</v>
      </c>
      <c r="Q2001" s="12"/>
      <c r="R2001" s="29">
        <f t="shared" si="96"/>
        <v>-7800</v>
      </c>
      <c r="S2001" t="str">
        <f t="shared" si="97"/>
        <v>Pendiente de ingreso</v>
      </c>
      <c r="T2001" s="10">
        <f>IFERROR(VLOOKUP(A2001,[1]!Tabla1[[#All],[Material]:[venta nueva]],38,FALSE),0)</f>
        <v>0</v>
      </c>
    </row>
    <row r="2002" spans="1:20" hidden="1" x14ac:dyDescent="0.35">
      <c r="A2002">
        <f t="shared" si="95"/>
        <v>1021733</v>
      </c>
      <c r="B2002" s="6" t="s">
        <v>1098</v>
      </c>
      <c r="C2002" s="7" t="s">
        <v>553</v>
      </c>
      <c r="D2002" s="7" t="s">
        <v>1096</v>
      </c>
      <c r="E2002" s="7" t="s">
        <v>178</v>
      </c>
      <c r="F2002" s="7" t="s">
        <v>149</v>
      </c>
      <c r="G2002" s="7" t="s">
        <v>1076</v>
      </c>
      <c r="H2002" s="7" t="s">
        <v>1022</v>
      </c>
      <c r="I2002" s="6" t="s">
        <v>14</v>
      </c>
      <c r="J2002" s="1">
        <v>4444</v>
      </c>
      <c r="K2002" s="1">
        <v>0</v>
      </c>
      <c r="L2002" s="1">
        <v>0</v>
      </c>
      <c r="M2002" s="1">
        <v>4444</v>
      </c>
      <c r="N2002" s="1">
        <v>0</v>
      </c>
      <c r="O2002" s="1">
        <v>0</v>
      </c>
      <c r="P2002" s="1"/>
      <c r="Q2002" s="12"/>
      <c r="R2002" s="29">
        <f t="shared" si="96"/>
        <v>0</v>
      </c>
      <c r="S2002" t="str">
        <f t="shared" si="97"/>
        <v>OK</v>
      </c>
      <c r="T2002" s="10">
        <f>IFERROR(VLOOKUP(A2002,[1]!Tabla1[[#All],[Material]:[venta nueva]],38,FALSE),0)</f>
        <v>0</v>
      </c>
    </row>
    <row r="2003" spans="1:20" hidden="1" x14ac:dyDescent="0.35">
      <c r="A2003">
        <f t="shared" si="95"/>
        <v>1021735</v>
      </c>
      <c r="B2003" s="6" t="s">
        <v>1098</v>
      </c>
      <c r="C2003" s="7" t="s">
        <v>553</v>
      </c>
      <c r="D2003" s="7" t="s">
        <v>1096</v>
      </c>
      <c r="E2003" s="7" t="s">
        <v>179</v>
      </c>
      <c r="F2003" s="7" t="s">
        <v>180</v>
      </c>
      <c r="G2003" s="7" t="s">
        <v>1069</v>
      </c>
      <c r="H2003" s="7" t="s">
        <v>1033</v>
      </c>
      <c r="I2003" s="6" t="s">
        <v>14</v>
      </c>
      <c r="J2003" s="1">
        <v>0</v>
      </c>
      <c r="K2003" s="1">
        <v>120000</v>
      </c>
      <c r="L2003" s="1">
        <v>120000</v>
      </c>
      <c r="M2003" s="1">
        <v>0</v>
      </c>
      <c r="N2003" s="1">
        <v>120000</v>
      </c>
      <c r="O2003" s="1">
        <v>120000</v>
      </c>
      <c r="P2003" s="1">
        <v>144000</v>
      </c>
      <c r="Q2003" s="12"/>
      <c r="R2003" s="29">
        <f t="shared" si="96"/>
        <v>-24000</v>
      </c>
      <c r="S2003" t="str">
        <f t="shared" si="97"/>
        <v>Pendiente de ingreso</v>
      </c>
      <c r="T2003" s="10">
        <f>IFERROR(VLOOKUP(A2003,[1]!Tabla1[[#All],[Material]:[venta nueva]],38,FALSE),0)</f>
        <v>0</v>
      </c>
    </row>
    <row r="2004" spans="1:20" hidden="1" x14ac:dyDescent="0.35">
      <c r="A2004">
        <f t="shared" si="95"/>
        <v>1021737</v>
      </c>
      <c r="B2004" s="6" t="s">
        <v>1098</v>
      </c>
      <c r="C2004" s="7" t="s">
        <v>553</v>
      </c>
      <c r="D2004" s="7" t="s">
        <v>1096</v>
      </c>
      <c r="E2004" s="7" t="s">
        <v>181</v>
      </c>
      <c r="F2004" s="7" t="s">
        <v>182</v>
      </c>
      <c r="G2004" s="7" t="s">
        <v>1069</v>
      </c>
      <c r="H2004" s="7" t="s">
        <v>1033</v>
      </c>
      <c r="I2004" s="6" t="s">
        <v>14</v>
      </c>
      <c r="J2004" s="1">
        <v>885</v>
      </c>
      <c r="K2004" s="1">
        <v>15396</v>
      </c>
      <c r="L2004" s="1">
        <v>0</v>
      </c>
      <c r="M2004" s="1">
        <v>885</v>
      </c>
      <c r="N2004" s="1">
        <v>15396</v>
      </c>
      <c r="O2004" s="1">
        <v>0</v>
      </c>
      <c r="P2004" s="1"/>
      <c r="Q2004" s="12"/>
      <c r="R2004" s="29">
        <f t="shared" si="96"/>
        <v>0</v>
      </c>
      <c r="S2004" t="str">
        <f t="shared" si="97"/>
        <v>OK</v>
      </c>
      <c r="T2004" s="10">
        <f>IFERROR(VLOOKUP(A2004,[1]!Tabla1[[#All],[Material]:[venta nueva]],38,FALSE),0)</f>
        <v>0</v>
      </c>
    </row>
    <row r="2005" spans="1:20" hidden="1" x14ac:dyDescent="0.35">
      <c r="A2005">
        <f t="shared" si="95"/>
        <v>1021738</v>
      </c>
      <c r="B2005" s="6" t="s">
        <v>1098</v>
      </c>
      <c r="C2005" s="7" t="s">
        <v>553</v>
      </c>
      <c r="D2005" s="7" t="s">
        <v>1096</v>
      </c>
      <c r="E2005" s="7" t="s">
        <v>183</v>
      </c>
      <c r="F2005" s="7" t="s">
        <v>184</v>
      </c>
      <c r="G2005" s="7" t="s">
        <v>1069</v>
      </c>
      <c r="H2005" s="7" t="s">
        <v>1033</v>
      </c>
      <c r="I2005" s="6" t="s">
        <v>14</v>
      </c>
      <c r="J2005" s="1">
        <v>-12353</v>
      </c>
      <c r="K2005" s="1">
        <v>99606</v>
      </c>
      <c r="L2005" s="1">
        <v>96000</v>
      </c>
      <c r="M2005" s="1">
        <v>-12353</v>
      </c>
      <c r="N2005" s="1">
        <v>99606</v>
      </c>
      <c r="O2005" s="1">
        <v>96000</v>
      </c>
      <c r="P2005" s="1">
        <v>72000</v>
      </c>
      <c r="Q2005" s="12"/>
      <c r="R2005" s="29">
        <f t="shared" si="96"/>
        <v>24000</v>
      </c>
      <c r="S2005" t="str">
        <f t="shared" si="97"/>
        <v>Sobre ingreso</v>
      </c>
      <c r="T2005" s="10">
        <f>IFERROR(VLOOKUP(A2005,[1]!Tabla1[[#All],[Material]:[venta nueva]],38,FALSE),0)</f>
        <v>0</v>
      </c>
    </row>
    <row r="2006" spans="1:20" hidden="1" x14ac:dyDescent="0.35">
      <c r="A2006">
        <f t="shared" si="95"/>
        <v>1021739</v>
      </c>
      <c r="B2006" s="6" t="s">
        <v>1098</v>
      </c>
      <c r="C2006" s="7" t="s">
        <v>553</v>
      </c>
      <c r="D2006" s="7" t="s">
        <v>1096</v>
      </c>
      <c r="E2006" s="7" t="s">
        <v>185</v>
      </c>
      <c r="F2006" s="7" t="s">
        <v>186</v>
      </c>
      <c r="G2006" s="7" t="s">
        <v>1087</v>
      </c>
      <c r="H2006" s="7" t="s">
        <v>1034</v>
      </c>
      <c r="I2006" s="6" t="s">
        <v>14</v>
      </c>
      <c r="J2006" s="1">
        <v>-11180</v>
      </c>
      <c r="K2006" s="1">
        <v>39986</v>
      </c>
      <c r="L2006" s="1">
        <v>24000</v>
      </c>
      <c r="M2006" s="1">
        <v>-11180</v>
      </c>
      <c r="N2006" s="1">
        <v>39986</v>
      </c>
      <c r="O2006" s="1">
        <v>24000</v>
      </c>
      <c r="P2006" s="1">
        <v>24000</v>
      </c>
      <c r="Q2006" s="12"/>
      <c r="R2006" s="29">
        <f t="shared" si="96"/>
        <v>0</v>
      </c>
      <c r="S2006" t="str">
        <f t="shared" si="97"/>
        <v>OK</v>
      </c>
      <c r="T2006" s="10">
        <f>IFERROR(VLOOKUP(A2006,[1]!Tabla1[[#All],[Material]:[venta nueva]],38,FALSE),0)</f>
        <v>0</v>
      </c>
    </row>
    <row r="2007" spans="1:20" hidden="1" x14ac:dyDescent="0.35">
      <c r="A2007">
        <f t="shared" si="95"/>
        <v>1021765</v>
      </c>
      <c r="B2007" s="6" t="s">
        <v>1098</v>
      </c>
      <c r="C2007" s="7" t="s">
        <v>553</v>
      </c>
      <c r="D2007" s="7" t="s">
        <v>1096</v>
      </c>
      <c r="E2007" s="7" t="s">
        <v>188</v>
      </c>
      <c r="F2007" s="7" t="s">
        <v>92</v>
      </c>
      <c r="G2007" s="7" t="s">
        <v>1076</v>
      </c>
      <c r="H2007" s="7" t="s">
        <v>1020</v>
      </c>
      <c r="I2007" s="6" t="s">
        <v>14</v>
      </c>
      <c r="J2007" s="1">
        <v>-6760</v>
      </c>
      <c r="K2007" s="1">
        <v>0</v>
      </c>
      <c r="L2007" s="1">
        <v>0</v>
      </c>
      <c r="M2007" s="1">
        <v>-6760</v>
      </c>
      <c r="N2007" s="1">
        <v>0</v>
      </c>
      <c r="O2007" s="1">
        <v>0</v>
      </c>
      <c r="P2007" s="1"/>
      <c r="Q2007" s="12"/>
      <c r="R2007" s="29">
        <f t="shared" si="96"/>
        <v>0</v>
      </c>
      <c r="S2007" t="str">
        <f t="shared" si="97"/>
        <v>OK</v>
      </c>
      <c r="T2007" s="10">
        <f>IFERROR(VLOOKUP(A2007,[1]!Tabla1[[#All],[Material]:[venta nueva]],38,FALSE),0)</f>
        <v>0</v>
      </c>
    </row>
    <row r="2008" spans="1:20" hidden="1" x14ac:dyDescent="0.35">
      <c r="A2008">
        <f t="shared" si="95"/>
        <v>1021766</v>
      </c>
      <c r="B2008" s="6" t="s">
        <v>1098</v>
      </c>
      <c r="C2008" s="7" t="s">
        <v>553</v>
      </c>
      <c r="D2008" s="7" t="s">
        <v>1096</v>
      </c>
      <c r="E2008" s="7" t="s">
        <v>189</v>
      </c>
      <c r="F2008" s="7" t="s">
        <v>190</v>
      </c>
      <c r="G2008" s="7" t="s">
        <v>1084</v>
      </c>
      <c r="H2008" s="7" t="s">
        <v>1028</v>
      </c>
      <c r="I2008" s="6" t="s">
        <v>14</v>
      </c>
      <c r="J2008" s="1">
        <v>-96813</v>
      </c>
      <c r="K2008" s="1">
        <v>344895</v>
      </c>
      <c r="L2008" s="1">
        <v>264000</v>
      </c>
      <c r="M2008" s="1">
        <v>-96813</v>
      </c>
      <c r="N2008" s="1">
        <v>344895</v>
      </c>
      <c r="O2008" s="1">
        <v>264000</v>
      </c>
      <c r="P2008" s="1">
        <v>264000</v>
      </c>
      <c r="Q2008" s="12"/>
      <c r="R2008" s="29">
        <f t="shared" si="96"/>
        <v>0</v>
      </c>
      <c r="S2008" t="str">
        <f t="shared" si="97"/>
        <v>OK</v>
      </c>
      <c r="T2008" s="10">
        <f>IFERROR(VLOOKUP(A2008,[1]!Tabla1[[#All],[Material]:[venta nueva]],38,FALSE),0)</f>
        <v>0</v>
      </c>
    </row>
    <row r="2009" spans="1:20" hidden="1" x14ac:dyDescent="0.35">
      <c r="A2009">
        <f t="shared" si="95"/>
        <v>1021767</v>
      </c>
      <c r="B2009" s="6" t="s">
        <v>1098</v>
      </c>
      <c r="C2009" s="7" t="s">
        <v>553</v>
      </c>
      <c r="D2009" s="7" t="s">
        <v>1096</v>
      </c>
      <c r="E2009" s="7" t="s">
        <v>191</v>
      </c>
      <c r="F2009" s="7" t="s">
        <v>192</v>
      </c>
      <c r="G2009" s="7" t="s">
        <v>1084</v>
      </c>
      <c r="H2009" s="7" t="s">
        <v>1017</v>
      </c>
      <c r="I2009" s="6" t="s">
        <v>14</v>
      </c>
      <c r="J2009" s="1">
        <v>-58253</v>
      </c>
      <c r="K2009" s="1">
        <v>512616</v>
      </c>
      <c r="L2009" s="1">
        <v>456000</v>
      </c>
      <c r="M2009" s="1">
        <v>-58253</v>
      </c>
      <c r="N2009" s="1">
        <v>512616</v>
      </c>
      <c r="O2009" s="1">
        <v>456000</v>
      </c>
      <c r="P2009" s="1">
        <v>456000</v>
      </c>
      <c r="Q2009" s="12"/>
      <c r="R2009" s="29">
        <f t="shared" si="96"/>
        <v>0</v>
      </c>
      <c r="S2009" t="str">
        <f t="shared" si="97"/>
        <v>OK</v>
      </c>
      <c r="T2009" s="10">
        <f>IFERROR(VLOOKUP(A2009,[1]!Tabla1[[#All],[Material]:[venta nueva]],38,FALSE),0)</f>
        <v>0</v>
      </c>
    </row>
    <row r="2010" spans="1:20" hidden="1" x14ac:dyDescent="0.35">
      <c r="A2010">
        <f t="shared" si="95"/>
        <v>1021774</v>
      </c>
      <c r="B2010" s="6" t="s">
        <v>1098</v>
      </c>
      <c r="C2010" s="7" t="s">
        <v>553</v>
      </c>
      <c r="D2010" s="7" t="s">
        <v>1096</v>
      </c>
      <c r="E2010" s="7" t="s">
        <v>193</v>
      </c>
      <c r="F2010" s="7" t="s">
        <v>194</v>
      </c>
      <c r="G2010" s="7" t="s">
        <v>1084</v>
      </c>
      <c r="H2010" s="7" t="s">
        <v>1028</v>
      </c>
      <c r="I2010" s="6" t="s">
        <v>14</v>
      </c>
      <c r="J2010" s="1">
        <v>-15766</v>
      </c>
      <c r="K2010" s="1">
        <v>90630</v>
      </c>
      <c r="L2010" s="1">
        <v>72000</v>
      </c>
      <c r="M2010" s="1">
        <v>-15766</v>
      </c>
      <c r="N2010" s="1">
        <v>90630</v>
      </c>
      <c r="O2010" s="1">
        <v>72000</v>
      </c>
      <c r="P2010" s="1">
        <v>72000</v>
      </c>
      <c r="Q2010" s="12"/>
      <c r="R2010" s="29">
        <f t="shared" si="96"/>
        <v>0</v>
      </c>
      <c r="S2010" t="str">
        <f t="shared" si="97"/>
        <v>OK</v>
      </c>
      <c r="T2010" s="10">
        <f>IFERROR(VLOOKUP(A2010,[1]!Tabla1[[#All],[Material]:[venta nueva]],38,FALSE),0)</f>
        <v>0</v>
      </c>
    </row>
    <row r="2011" spans="1:20" hidden="1" x14ac:dyDescent="0.35">
      <c r="A2011">
        <f t="shared" si="95"/>
        <v>1021819</v>
      </c>
      <c r="B2011" s="6" t="s">
        <v>1098</v>
      </c>
      <c r="C2011" s="7" t="s">
        <v>553</v>
      </c>
      <c r="D2011" s="7" t="s">
        <v>1096</v>
      </c>
      <c r="E2011" s="7" t="s">
        <v>509</v>
      </c>
      <c r="F2011" s="7" t="s">
        <v>510</v>
      </c>
      <c r="G2011" s="7" t="s">
        <v>1075</v>
      </c>
      <c r="H2011" s="7" t="s">
        <v>1002</v>
      </c>
      <c r="I2011" s="6" t="s">
        <v>9</v>
      </c>
      <c r="J2011" s="1">
        <v>38658</v>
      </c>
      <c r="K2011" s="1">
        <v>0</v>
      </c>
      <c r="L2011" s="1">
        <v>0</v>
      </c>
      <c r="M2011" s="1">
        <v>38658</v>
      </c>
      <c r="N2011" s="1">
        <v>0</v>
      </c>
      <c r="O2011" s="1">
        <v>0</v>
      </c>
      <c r="P2011" s="1"/>
      <c r="Q2011" s="12"/>
      <c r="R2011" s="29">
        <f t="shared" si="96"/>
        <v>0</v>
      </c>
      <c r="S2011" t="str">
        <f t="shared" si="97"/>
        <v>OK</v>
      </c>
      <c r="T2011" s="10">
        <f>IFERROR(VLOOKUP(A2011,[1]!Tabla1[[#All],[Material]:[venta nueva]],38,FALSE),0)</f>
        <v>0</v>
      </c>
    </row>
    <row r="2012" spans="1:20" hidden="1" x14ac:dyDescent="0.35">
      <c r="A2012">
        <f t="shared" si="95"/>
        <v>1021820</v>
      </c>
      <c r="B2012" s="6" t="s">
        <v>1098</v>
      </c>
      <c r="C2012" s="7" t="s">
        <v>553</v>
      </c>
      <c r="D2012" s="7" t="s">
        <v>1096</v>
      </c>
      <c r="E2012" s="7" t="s">
        <v>475</v>
      </c>
      <c r="F2012" s="7" t="s">
        <v>476</v>
      </c>
      <c r="G2012" s="7" t="s">
        <v>1075</v>
      </c>
      <c r="H2012" s="7" t="s">
        <v>1011</v>
      </c>
      <c r="I2012" s="6" t="s">
        <v>9</v>
      </c>
      <c r="J2012" s="1">
        <v>5046</v>
      </c>
      <c r="K2012" s="1">
        <v>0</v>
      </c>
      <c r="L2012" s="1">
        <v>0</v>
      </c>
      <c r="M2012" s="1">
        <v>5046</v>
      </c>
      <c r="N2012" s="1">
        <v>0</v>
      </c>
      <c r="O2012" s="1">
        <v>0</v>
      </c>
      <c r="P2012" s="1"/>
      <c r="Q2012" s="12"/>
      <c r="R2012" s="29">
        <f t="shared" si="96"/>
        <v>0</v>
      </c>
      <c r="S2012" t="str">
        <f t="shared" si="97"/>
        <v>OK</v>
      </c>
      <c r="T2012" s="10">
        <f>IFERROR(VLOOKUP(A2012,[1]!Tabla1[[#All],[Material]:[venta nueva]],38,FALSE),0)</f>
        <v>0</v>
      </c>
    </row>
    <row r="2013" spans="1:20" hidden="1" x14ac:dyDescent="0.35">
      <c r="A2013">
        <f t="shared" si="95"/>
        <v>1021874</v>
      </c>
      <c r="B2013" s="6" t="s">
        <v>1098</v>
      </c>
      <c r="C2013" s="7" t="s">
        <v>553</v>
      </c>
      <c r="D2013" s="7" t="s">
        <v>1096</v>
      </c>
      <c r="E2013" s="7" t="s">
        <v>477</v>
      </c>
      <c r="F2013" s="7" t="s">
        <v>243</v>
      </c>
      <c r="G2013" s="7" t="s">
        <v>1078</v>
      </c>
      <c r="H2013" s="7" t="s">
        <v>1009</v>
      </c>
      <c r="I2013" s="6" t="s">
        <v>10</v>
      </c>
      <c r="J2013" s="1">
        <v>-62990</v>
      </c>
      <c r="K2013" s="1">
        <v>374991</v>
      </c>
      <c r="L2013" s="1">
        <v>312000</v>
      </c>
      <c r="M2013" s="1">
        <v>-62990</v>
      </c>
      <c r="N2013" s="1">
        <v>374991</v>
      </c>
      <c r="O2013" s="1">
        <v>312000</v>
      </c>
      <c r="P2013" s="1">
        <v>312000</v>
      </c>
      <c r="Q2013" s="12"/>
      <c r="R2013" s="29">
        <f t="shared" si="96"/>
        <v>0</v>
      </c>
      <c r="S2013" t="str">
        <f t="shared" si="97"/>
        <v>OK</v>
      </c>
      <c r="T2013" s="10">
        <f>IFERROR(VLOOKUP(A2013,[1]!Tabla1[[#All],[Material]:[venta nueva]],38,FALSE),0)</f>
        <v>0</v>
      </c>
    </row>
    <row r="2014" spans="1:20" hidden="1" x14ac:dyDescent="0.35">
      <c r="A2014">
        <f t="shared" si="95"/>
        <v>1021903</v>
      </c>
      <c r="B2014" s="6" t="s">
        <v>1098</v>
      </c>
      <c r="C2014" s="7" t="s">
        <v>553</v>
      </c>
      <c r="D2014" s="7" t="s">
        <v>1096</v>
      </c>
      <c r="E2014" s="7" t="s">
        <v>197</v>
      </c>
      <c r="F2014" s="7" t="s">
        <v>198</v>
      </c>
      <c r="G2014" s="7" t="s">
        <v>1069</v>
      </c>
      <c r="H2014" s="7" t="s">
        <v>1026</v>
      </c>
      <c r="I2014" s="6" t="s">
        <v>9</v>
      </c>
      <c r="J2014" s="1">
        <v>-9223</v>
      </c>
      <c r="K2014" s="1">
        <v>0</v>
      </c>
      <c r="L2014" s="1">
        <v>0</v>
      </c>
      <c r="M2014" s="1">
        <v>-9223</v>
      </c>
      <c r="N2014" s="1">
        <v>0</v>
      </c>
      <c r="O2014" s="1">
        <v>0</v>
      </c>
      <c r="P2014" s="1"/>
      <c r="Q2014" s="12"/>
      <c r="R2014" s="29">
        <f t="shared" si="96"/>
        <v>0</v>
      </c>
      <c r="S2014" t="str">
        <f t="shared" si="97"/>
        <v>OK</v>
      </c>
      <c r="T2014" s="10">
        <f>IFERROR(VLOOKUP(A2014,[1]!Tabla1[[#All],[Material]:[venta nueva]],38,FALSE),0)</f>
        <v>0</v>
      </c>
    </row>
    <row r="2015" spans="1:20" hidden="1" x14ac:dyDescent="0.35">
      <c r="A2015">
        <f t="shared" si="95"/>
        <v>1021922</v>
      </c>
      <c r="B2015" s="6" t="s">
        <v>1098</v>
      </c>
      <c r="C2015" s="7" t="s">
        <v>553</v>
      </c>
      <c r="D2015" s="7" t="s">
        <v>1096</v>
      </c>
      <c r="E2015" s="7" t="s">
        <v>201</v>
      </c>
      <c r="F2015" s="7" t="s">
        <v>78</v>
      </c>
      <c r="G2015" s="7" t="s">
        <v>985</v>
      </c>
      <c r="H2015" s="7" t="s">
        <v>1012</v>
      </c>
      <c r="I2015" s="6" t="s">
        <v>15</v>
      </c>
      <c r="J2015" s="1">
        <v>175</v>
      </c>
      <c r="K2015" s="1">
        <v>0</v>
      </c>
      <c r="L2015" s="1">
        <v>0</v>
      </c>
      <c r="M2015" s="1">
        <v>175</v>
      </c>
      <c r="N2015" s="1">
        <v>0</v>
      </c>
      <c r="O2015" s="1">
        <v>0</v>
      </c>
      <c r="P2015" s="1"/>
      <c r="Q2015" s="12"/>
      <c r="R2015" s="29">
        <f t="shared" si="96"/>
        <v>0</v>
      </c>
      <c r="S2015" t="str">
        <f t="shared" si="97"/>
        <v>OK</v>
      </c>
      <c r="T2015" s="10">
        <f>IFERROR(VLOOKUP(A2015,[1]!Tabla1[[#All],[Material]:[venta nueva]],38,FALSE),0)</f>
        <v>0</v>
      </c>
    </row>
    <row r="2016" spans="1:20" hidden="1" x14ac:dyDescent="0.35">
      <c r="A2016">
        <f t="shared" si="95"/>
        <v>1021924</v>
      </c>
      <c r="B2016" s="6" t="s">
        <v>1098</v>
      </c>
      <c r="C2016" s="7" t="s">
        <v>553</v>
      </c>
      <c r="D2016" s="7" t="s">
        <v>1096</v>
      </c>
      <c r="E2016" s="7" t="s">
        <v>202</v>
      </c>
      <c r="F2016" s="7" t="s">
        <v>203</v>
      </c>
      <c r="G2016" s="7" t="s">
        <v>1075</v>
      </c>
      <c r="H2016" s="7" t="s">
        <v>1003</v>
      </c>
      <c r="I2016" s="6" t="s">
        <v>15</v>
      </c>
      <c r="J2016" s="1">
        <v>1178</v>
      </c>
      <c r="K2016" s="1">
        <v>13822</v>
      </c>
      <c r="L2016" s="1">
        <v>15000</v>
      </c>
      <c r="M2016" s="1">
        <v>1178</v>
      </c>
      <c r="N2016" s="1">
        <v>13822</v>
      </c>
      <c r="O2016" s="1">
        <v>15000</v>
      </c>
      <c r="P2016" s="1">
        <v>15000</v>
      </c>
      <c r="Q2016" s="12"/>
      <c r="R2016" s="29">
        <f t="shared" si="96"/>
        <v>0</v>
      </c>
      <c r="S2016" t="str">
        <f t="shared" si="97"/>
        <v>OK</v>
      </c>
      <c r="T2016" s="10">
        <f>IFERROR(VLOOKUP(A2016,[1]!Tabla1[[#All],[Material]:[venta nueva]],38,FALSE),0)</f>
        <v>0</v>
      </c>
    </row>
    <row r="2017" spans="1:20" hidden="1" x14ac:dyDescent="0.35">
      <c r="A2017">
        <f t="shared" si="95"/>
        <v>1021925</v>
      </c>
      <c r="B2017" s="6" t="s">
        <v>1098</v>
      </c>
      <c r="C2017" s="7" t="s">
        <v>553</v>
      </c>
      <c r="D2017" s="7" t="s">
        <v>1096</v>
      </c>
      <c r="E2017" s="7" t="s">
        <v>204</v>
      </c>
      <c r="F2017" s="7" t="s">
        <v>205</v>
      </c>
      <c r="G2017" s="7" t="s">
        <v>1075</v>
      </c>
      <c r="H2017" s="7" t="s">
        <v>1003</v>
      </c>
      <c r="I2017" s="6" t="s">
        <v>15</v>
      </c>
      <c r="J2017" s="1">
        <v>5996</v>
      </c>
      <c r="K2017" s="1">
        <v>54004</v>
      </c>
      <c r="L2017" s="1">
        <v>60000</v>
      </c>
      <c r="M2017" s="1">
        <v>5996</v>
      </c>
      <c r="N2017" s="1">
        <v>54004</v>
      </c>
      <c r="O2017" s="1">
        <v>10000</v>
      </c>
      <c r="P2017" s="1">
        <v>10000</v>
      </c>
      <c r="Q2017" s="12"/>
      <c r="R2017" s="29">
        <f t="shared" si="96"/>
        <v>0</v>
      </c>
      <c r="S2017" t="str">
        <f t="shared" si="97"/>
        <v>OK</v>
      </c>
      <c r="T2017" s="10">
        <f>IFERROR(VLOOKUP(A2017,[1]!Tabla1[[#All],[Material]:[venta nueva]],38,FALSE),0)</f>
        <v>0</v>
      </c>
    </row>
    <row r="2018" spans="1:20" hidden="1" x14ac:dyDescent="0.35">
      <c r="A2018">
        <f t="shared" si="95"/>
        <v>1021929</v>
      </c>
      <c r="B2018" s="6" t="s">
        <v>1098</v>
      </c>
      <c r="C2018" s="7" t="s">
        <v>553</v>
      </c>
      <c r="D2018" s="7" t="s">
        <v>1096</v>
      </c>
      <c r="E2018" s="7" t="s">
        <v>571</v>
      </c>
      <c r="F2018" s="7" t="s">
        <v>572</v>
      </c>
      <c r="G2018" s="7" t="s">
        <v>1082</v>
      </c>
      <c r="H2018" s="7" t="s">
        <v>1014</v>
      </c>
      <c r="I2018" s="6" t="s">
        <v>15</v>
      </c>
      <c r="J2018" s="1">
        <v>0</v>
      </c>
      <c r="K2018" s="1">
        <v>2000</v>
      </c>
      <c r="L2018" s="1">
        <v>2000</v>
      </c>
      <c r="M2018" s="1">
        <v>0</v>
      </c>
      <c r="N2018" s="1">
        <v>2000</v>
      </c>
      <c r="O2018" s="1">
        <v>2000</v>
      </c>
      <c r="P2018" s="1">
        <v>2000</v>
      </c>
      <c r="Q2018" s="12"/>
      <c r="R2018" s="29">
        <f t="shared" si="96"/>
        <v>0</v>
      </c>
      <c r="S2018" t="str">
        <f t="shared" si="97"/>
        <v>OK</v>
      </c>
      <c r="T2018" s="10">
        <f>IFERROR(VLOOKUP(A2018,[1]!Tabla1[[#All],[Material]:[venta nueva]],38,FALSE),0)</f>
        <v>0</v>
      </c>
    </row>
    <row r="2019" spans="1:20" hidden="1" x14ac:dyDescent="0.35">
      <c r="A2019">
        <f t="shared" si="95"/>
        <v>1021931</v>
      </c>
      <c r="B2019" s="6" t="s">
        <v>1098</v>
      </c>
      <c r="C2019" s="7" t="s">
        <v>553</v>
      </c>
      <c r="D2019" s="7" t="s">
        <v>1096</v>
      </c>
      <c r="E2019" s="7" t="s">
        <v>206</v>
      </c>
      <c r="F2019" s="7" t="s">
        <v>207</v>
      </c>
      <c r="G2019" s="7" t="s">
        <v>1085</v>
      </c>
      <c r="H2019" s="7" t="s">
        <v>1036</v>
      </c>
      <c r="I2019" s="6" t="s">
        <v>15</v>
      </c>
      <c r="J2019" s="1">
        <v>5321</v>
      </c>
      <c r="K2019" s="1">
        <v>21379</v>
      </c>
      <c r="L2019" s="1">
        <v>30000</v>
      </c>
      <c r="M2019" s="1">
        <v>5321</v>
      </c>
      <c r="N2019" s="1">
        <v>21379</v>
      </c>
      <c r="O2019" s="1">
        <v>30000</v>
      </c>
      <c r="P2019" s="1">
        <v>30000</v>
      </c>
      <c r="Q2019" s="12"/>
      <c r="R2019" s="29">
        <f t="shared" si="96"/>
        <v>0</v>
      </c>
      <c r="S2019" t="str">
        <f t="shared" si="97"/>
        <v>OK</v>
      </c>
      <c r="T2019" s="10">
        <f>IFERROR(VLOOKUP(A2019,[1]!Tabla1[[#All],[Material]:[venta nueva]],38,FALSE),0)</f>
        <v>0</v>
      </c>
    </row>
    <row r="2020" spans="1:20" hidden="1" x14ac:dyDescent="0.35">
      <c r="A2020">
        <f t="shared" si="95"/>
        <v>1021936</v>
      </c>
      <c r="B2020" s="6" t="s">
        <v>1098</v>
      </c>
      <c r="C2020" s="7" t="s">
        <v>553</v>
      </c>
      <c r="D2020" s="7" t="s">
        <v>1096</v>
      </c>
      <c r="E2020" s="7" t="s">
        <v>208</v>
      </c>
      <c r="F2020" s="7" t="s">
        <v>209</v>
      </c>
      <c r="G2020" s="7" t="s">
        <v>1077</v>
      </c>
      <c r="H2020" s="7" t="s">
        <v>1005</v>
      </c>
      <c r="I2020" s="6" t="s">
        <v>15</v>
      </c>
      <c r="J2020" s="1">
        <v>-67697</v>
      </c>
      <c r="K2020" s="1">
        <v>451697</v>
      </c>
      <c r="L2020" s="1">
        <v>384000</v>
      </c>
      <c r="M2020" s="1">
        <v>-67697</v>
      </c>
      <c r="N2020" s="1">
        <v>451697</v>
      </c>
      <c r="O2020" s="1">
        <v>408000</v>
      </c>
      <c r="P2020" s="1">
        <v>408000</v>
      </c>
      <c r="Q2020" s="12"/>
      <c r="R2020" s="29">
        <f t="shared" si="96"/>
        <v>0</v>
      </c>
      <c r="S2020" t="str">
        <f t="shared" si="97"/>
        <v>OK</v>
      </c>
      <c r="T2020" s="10">
        <f>IFERROR(VLOOKUP(A2020,[1]!Tabla1[[#All],[Material]:[venta nueva]],38,FALSE),0)</f>
        <v>0</v>
      </c>
    </row>
    <row r="2021" spans="1:20" hidden="1" x14ac:dyDescent="0.35">
      <c r="A2021">
        <f t="shared" si="95"/>
        <v>1021944</v>
      </c>
      <c r="B2021" s="6" t="s">
        <v>1098</v>
      </c>
      <c r="C2021" s="7" t="s">
        <v>553</v>
      </c>
      <c r="D2021" s="7" t="s">
        <v>1096</v>
      </c>
      <c r="E2021" s="7" t="s">
        <v>558</v>
      </c>
      <c r="F2021" s="7" t="s">
        <v>559</v>
      </c>
      <c r="G2021" s="7" t="s">
        <v>1081</v>
      </c>
      <c r="H2021" s="7" t="s">
        <v>1037</v>
      </c>
      <c r="I2021" s="6" t="s">
        <v>15</v>
      </c>
      <c r="J2021" s="1">
        <v>-2992</v>
      </c>
      <c r="K2021" s="1">
        <v>5992</v>
      </c>
      <c r="L2021" s="1">
        <v>3000</v>
      </c>
      <c r="M2021" s="1">
        <v>-2992</v>
      </c>
      <c r="N2021" s="1">
        <v>5992</v>
      </c>
      <c r="O2021" s="1">
        <v>3000</v>
      </c>
      <c r="P2021" s="1">
        <v>3000</v>
      </c>
      <c r="Q2021" s="12"/>
      <c r="R2021" s="29">
        <f t="shared" si="96"/>
        <v>0</v>
      </c>
      <c r="S2021" t="str">
        <f t="shared" si="97"/>
        <v>OK</v>
      </c>
      <c r="T2021" s="10">
        <f>IFERROR(VLOOKUP(A2021,[1]!Tabla1[[#All],[Material]:[venta nueva]],38,FALSE),0)</f>
        <v>0</v>
      </c>
    </row>
    <row r="2022" spans="1:20" hidden="1" x14ac:dyDescent="0.35">
      <c r="A2022">
        <f t="shared" si="95"/>
        <v>1021945</v>
      </c>
      <c r="B2022" s="6" t="s">
        <v>1098</v>
      </c>
      <c r="C2022" s="7" t="s">
        <v>553</v>
      </c>
      <c r="D2022" s="7" t="s">
        <v>1096</v>
      </c>
      <c r="E2022" s="7" t="s">
        <v>560</v>
      </c>
      <c r="F2022" s="7" t="s">
        <v>561</v>
      </c>
      <c r="G2022" s="7" t="s">
        <v>1087</v>
      </c>
      <c r="H2022" s="7" t="s">
        <v>1038</v>
      </c>
      <c r="I2022" s="6" t="s">
        <v>15</v>
      </c>
      <c r="J2022" s="1">
        <v>-3000</v>
      </c>
      <c r="K2022" s="1">
        <v>4168</v>
      </c>
      <c r="L2022" s="1">
        <v>3000</v>
      </c>
      <c r="M2022" s="1">
        <v>-3000</v>
      </c>
      <c r="N2022" s="1">
        <v>4168</v>
      </c>
      <c r="O2022" s="1">
        <v>3000</v>
      </c>
      <c r="P2022" s="1">
        <v>3000</v>
      </c>
      <c r="Q2022" s="12"/>
      <c r="R2022" s="29">
        <f t="shared" si="96"/>
        <v>0</v>
      </c>
      <c r="S2022" t="str">
        <f t="shared" si="97"/>
        <v>OK</v>
      </c>
      <c r="T2022" s="10">
        <f>IFERROR(VLOOKUP(A2022,[1]!Tabla1[[#All],[Material]:[venta nueva]],38,FALSE),0)</f>
        <v>0</v>
      </c>
    </row>
    <row r="2023" spans="1:20" hidden="1" x14ac:dyDescent="0.35">
      <c r="A2023">
        <f t="shared" si="95"/>
        <v>1021952</v>
      </c>
      <c r="B2023" s="6" t="s">
        <v>1098</v>
      </c>
      <c r="C2023" s="7" t="s">
        <v>553</v>
      </c>
      <c r="D2023" s="7" t="s">
        <v>1096</v>
      </c>
      <c r="E2023" s="7" t="s">
        <v>210</v>
      </c>
      <c r="F2023" s="7" t="s">
        <v>74</v>
      </c>
      <c r="G2023" s="7" t="s">
        <v>1074</v>
      </c>
      <c r="H2023" s="7" t="s">
        <v>1018</v>
      </c>
      <c r="I2023" s="6" t="s">
        <v>15</v>
      </c>
      <c r="J2023" s="1">
        <v>680</v>
      </c>
      <c r="K2023" s="1">
        <v>320</v>
      </c>
      <c r="L2023" s="1">
        <v>1000</v>
      </c>
      <c r="M2023" s="1">
        <v>680</v>
      </c>
      <c r="N2023" s="1">
        <v>320</v>
      </c>
      <c r="O2023" s="1">
        <v>2000</v>
      </c>
      <c r="P2023" s="1">
        <v>2000</v>
      </c>
      <c r="Q2023" s="12"/>
      <c r="R2023" s="29">
        <f t="shared" si="96"/>
        <v>0</v>
      </c>
      <c r="S2023" t="str">
        <f t="shared" si="97"/>
        <v>OK</v>
      </c>
      <c r="T2023" s="10">
        <f>IFERROR(VLOOKUP(A2023,[1]!Tabla1[[#All],[Material]:[venta nueva]],38,FALSE),0)</f>
        <v>0</v>
      </c>
    </row>
    <row r="2024" spans="1:20" hidden="1" x14ac:dyDescent="0.35">
      <c r="A2024">
        <f t="shared" si="95"/>
        <v>1021971</v>
      </c>
      <c r="B2024" s="6" t="s">
        <v>1098</v>
      </c>
      <c r="C2024" s="7" t="s">
        <v>553</v>
      </c>
      <c r="D2024" s="7" t="s">
        <v>1096</v>
      </c>
      <c r="E2024" s="7" t="s">
        <v>211</v>
      </c>
      <c r="F2024" s="7" t="s">
        <v>212</v>
      </c>
      <c r="G2024" s="7" t="s">
        <v>1080</v>
      </c>
      <c r="H2024" s="7" t="s">
        <v>1029</v>
      </c>
      <c r="I2024" s="6" t="s">
        <v>14</v>
      </c>
      <c r="J2024" s="1">
        <v>-31990</v>
      </c>
      <c r="K2024" s="1">
        <v>12999</v>
      </c>
      <c r="L2024" s="1">
        <v>0</v>
      </c>
      <c r="M2024" s="1">
        <v>-31990</v>
      </c>
      <c r="N2024" s="1">
        <v>12999</v>
      </c>
      <c r="O2024" s="1">
        <v>0</v>
      </c>
      <c r="P2024" s="1"/>
      <c r="Q2024" s="12"/>
      <c r="R2024" s="29">
        <f t="shared" si="96"/>
        <v>0</v>
      </c>
      <c r="S2024" t="str">
        <f t="shared" si="97"/>
        <v>OK</v>
      </c>
      <c r="T2024" s="10">
        <f>IFERROR(VLOOKUP(A2024,[1]!Tabla1[[#All],[Material]:[venta nueva]],38,FALSE),0)</f>
        <v>0</v>
      </c>
    </row>
    <row r="2025" spans="1:20" hidden="1" x14ac:dyDescent="0.35">
      <c r="A2025">
        <f t="shared" si="95"/>
        <v>1021980</v>
      </c>
      <c r="B2025" s="6" t="s">
        <v>1098</v>
      </c>
      <c r="C2025" s="7" t="s">
        <v>553</v>
      </c>
      <c r="D2025" s="7" t="s">
        <v>1096</v>
      </c>
      <c r="E2025" s="7" t="s">
        <v>215</v>
      </c>
      <c r="F2025" s="7" t="s">
        <v>216</v>
      </c>
      <c r="G2025" s="7" t="s">
        <v>1074</v>
      </c>
      <c r="H2025" s="7" t="s">
        <v>1018</v>
      </c>
      <c r="I2025" s="6" t="s">
        <v>10</v>
      </c>
      <c r="J2025" s="1">
        <v>-300</v>
      </c>
      <c r="K2025" s="1">
        <v>0</v>
      </c>
      <c r="L2025" s="1">
        <v>0</v>
      </c>
      <c r="M2025" s="1">
        <v>-300</v>
      </c>
      <c r="N2025" s="1">
        <v>0</v>
      </c>
      <c r="O2025" s="1">
        <v>0</v>
      </c>
      <c r="P2025" s="1"/>
      <c r="Q2025" s="12"/>
      <c r="R2025" s="29">
        <f t="shared" si="96"/>
        <v>0</v>
      </c>
      <c r="S2025" t="str">
        <f t="shared" si="97"/>
        <v>OK</v>
      </c>
      <c r="T2025" s="10">
        <f>IFERROR(VLOOKUP(A2025,[1]!Tabla1[[#All],[Material]:[venta nueva]],38,FALSE),0)</f>
        <v>0</v>
      </c>
    </row>
    <row r="2026" spans="1:20" hidden="1" x14ac:dyDescent="0.35">
      <c r="A2026">
        <f t="shared" si="95"/>
        <v>1021987</v>
      </c>
      <c r="B2026" s="6" t="s">
        <v>1098</v>
      </c>
      <c r="C2026" s="7" t="s">
        <v>553</v>
      </c>
      <c r="D2026" s="7" t="s">
        <v>1096</v>
      </c>
      <c r="E2026" s="7" t="s">
        <v>217</v>
      </c>
      <c r="F2026" s="7" t="s">
        <v>218</v>
      </c>
      <c r="G2026" s="7" t="s">
        <v>1069</v>
      </c>
      <c r="H2026" s="7" t="s">
        <v>1016</v>
      </c>
      <c r="I2026" s="6" t="s">
        <v>15</v>
      </c>
      <c r="J2026" s="1">
        <v>-13312</v>
      </c>
      <c r="K2026" s="1">
        <v>4200</v>
      </c>
      <c r="L2026" s="1">
        <v>0</v>
      </c>
      <c r="M2026" s="1">
        <v>-13312</v>
      </c>
      <c r="N2026" s="1">
        <v>4200</v>
      </c>
      <c r="O2026" s="1">
        <v>0</v>
      </c>
      <c r="P2026" s="1"/>
      <c r="Q2026" s="12"/>
      <c r="R2026" s="29">
        <f t="shared" si="96"/>
        <v>0</v>
      </c>
      <c r="S2026" t="str">
        <f t="shared" si="97"/>
        <v>OK</v>
      </c>
      <c r="T2026" s="10">
        <f>IFERROR(VLOOKUP(A2026,[1]!Tabla1[[#All],[Material]:[venta nueva]],38,FALSE),0)</f>
        <v>0</v>
      </c>
    </row>
    <row r="2027" spans="1:20" hidden="1" x14ac:dyDescent="0.35">
      <c r="A2027">
        <f t="shared" si="95"/>
        <v>1021992</v>
      </c>
      <c r="B2027" s="6" t="s">
        <v>1098</v>
      </c>
      <c r="C2027" s="7" t="s">
        <v>553</v>
      </c>
      <c r="D2027" s="7" t="s">
        <v>1096</v>
      </c>
      <c r="E2027" s="7" t="s">
        <v>219</v>
      </c>
      <c r="F2027" s="7" t="s">
        <v>28</v>
      </c>
      <c r="G2027" s="7" t="s">
        <v>1078</v>
      </c>
      <c r="H2027" s="7" t="s">
        <v>1006</v>
      </c>
      <c r="I2027" s="6" t="s">
        <v>14</v>
      </c>
      <c r="J2027" s="1">
        <v>-76693</v>
      </c>
      <c r="K2027" s="1">
        <v>70587</v>
      </c>
      <c r="L2027" s="1">
        <v>0</v>
      </c>
      <c r="M2027" s="1">
        <v>-76693</v>
      </c>
      <c r="N2027" s="1">
        <v>70587</v>
      </c>
      <c r="O2027" s="1">
        <v>0</v>
      </c>
      <c r="P2027" s="1"/>
      <c r="Q2027" s="12"/>
      <c r="R2027" s="29">
        <f t="shared" si="96"/>
        <v>0</v>
      </c>
      <c r="S2027" t="str">
        <f t="shared" si="97"/>
        <v>OK</v>
      </c>
      <c r="T2027" s="10">
        <f>IFERROR(VLOOKUP(A2027,[1]!Tabla1[[#All],[Material]:[venta nueva]],38,FALSE),0)</f>
        <v>0</v>
      </c>
    </row>
    <row r="2028" spans="1:20" hidden="1" x14ac:dyDescent="0.35">
      <c r="A2028">
        <f t="shared" si="95"/>
        <v>1022033</v>
      </c>
      <c r="B2028" s="6" t="s">
        <v>1098</v>
      </c>
      <c r="C2028" s="7" t="s">
        <v>553</v>
      </c>
      <c r="D2028" s="7" t="s">
        <v>1096</v>
      </c>
      <c r="E2028" s="7" t="s">
        <v>220</v>
      </c>
      <c r="F2028" s="7" t="s">
        <v>221</v>
      </c>
      <c r="G2028" s="7" t="s">
        <v>1087</v>
      </c>
      <c r="H2028" s="7" t="s">
        <v>1038</v>
      </c>
      <c r="I2028" s="6" t="s">
        <v>14</v>
      </c>
      <c r="J2028" s="1">
        <v>5650</v>
      </c>
      <c r="K2028" s="1">
        <v>40666</v>
      </c>
      <c r="L2028" s="1">
        <v>48000</v>
      </c>
      <c r="M2028" s="1">
        <v>5650</v>
      </c>
      <c r="N2028" s="1">
        <v>40666</v>
      </c>
      <c r="O2028" s="1">
        <v>48000</v>
      </c>
      <c r="P2028" s="1">
        <v>48000</v>
      </c>
      <c r="Q2028" s="12"/>
      <c r="R2028" s="29">
        <f t="shared" si="96"/>
        <v>0</v>
      </c>
      <c r="S2028" t="str">
        <f t="shared" si="97"/>
        <v>OK</v>
      </c>
      <c r="T2028" s="10">
        <f>IFERROR(VLOOKUP(A2028,[1]!Tabla1[[#All],[Material]:[venta nueva]],38,FALSE),0)</f>
        <v>0</v>
      </c>
    </row>
    <row r="2029" spans="1:20" hidden="1" x14ac:dyDescent="0.35">
      <c r="A2029">
        <f t="shared" si="95"/>
        <v>1022073</v>
      </c>
      <c r="B2029" s="6" t="s">
        <v>1098</v>
      </c>
      <c r="C2029" s="7" t="s">
        <v>553</v>
      </c>
      <c r="D2029" s="7" t="s">
        <v>1096</v>
      </c>
      <c r="E2029" s="7" t="s">
        <v>222</v>
      </c>
      <c r="F2029" s="7" t="s">
        <v>223</v>
      </c>
      <c r="G2029" s="7" t="s">
        <v>1078</v>
      </c>
      <c r="H2029" s="7" t="s">
        <v>1027</v>
      </c>
      <c r="I2029" s="6" t="s">
        <v>14</v>
      </c>
      <c r="J2029" s="1">
        <v>10252</v>
      </c>
      <c r="K2029" s="1">
        <v>0</v>
      </c>
      <c r="L2029" s="1">
        <v>0</v>
      </c>
      <c r="M2029" s="1">
        <v>10252</v>
      </c>
      <c r="N2029" s="1">
        <v>0</v>
      </c>
      <c r="O2029" s="1">
        <v>0</v>
      </c>
      <c r="P2029" s="1"/>
      <c r="Q2029" s="12"/>
      <c r="R2029" s="29">
        <f t="shared" si="96"/>
        <v>0</v>
      </c>
      <c r="S2029" t="str">
        <f t="shared" si="97"/>
        <v>OK</v>
      </c>
      <c r="T2029" s="10">
        <f>IFERROR(VLOOKUP(A2029,[1]!Tabla1[[#All],[Material]:[venta nueva]],38,FALSE),0)</f>
        <v>0</v>
      </c>
    </row>
    <row r="2030" spans="1:20" hidden="1" x14ac:dyDescent="0.35">
      <c r="A2030">
        <f t="shared" si="95"/>
        <v>1022080</v>
      </c>
      <c r="B2030" s="6" t="s">
        <v>1098</v>
      </c>
      <c r="C2030" s="7" t="s">
        <v>553</v>
      </c>
      <c r="D2030" s="7" t="s">
        <v>1096</v>
      </c>
      <c r="E2030" s="7" t="s">
        <v>224</v>
      </c>
      <c r="F2030" s="7" t="s">
        <v>225</v>
      </c>
      <c r="G2030" s="7" t="s">
        <v>1069</v>
      </c>
      <c r="H2030" s="7" t="s">
        <v>1039</v>
      </c>
      <c r="I2030" s="6" t="s">
        <v>14</v>
      </c>
      <c r="J2030" s="1">
        <v>-27118</v>
      </c>
      <c r="K2030" s="1">
        <v>96608</v>
      </c>
      <c r="L2030" s="1">
        <v>72000</v>
      </c>
      <c r="M2030" s="1">
        <v>-27118</v>
      </c>
      <c r="N2030" s="1">
        <v>96608</v>
      </c>
      <c r="O2030" s="1">
        <v>72000</v>
      </c>
      <c r="P2030" s="1">
        <v>72000</v>
      </c>
      <c r="Q2030" s="12"/>
      <c r="R2030" s="29">
        <f t="shared" si="96"/>
        <v>0</v>
      </c>
      <c r="S2030" t="str">
        <f t="shared" si="97"/>
        <v>OK</v>
      </c>
      <c r="T2030" s="10">
        <f>IFERROR(VLOOKUP(A2030,[1]!Tabla1[[#All],[Material]:[venta nueva]],38,FALSE),0)</f>
        <v>0</v>
      </c>
    </row>
    <row r="2031" spans="1:20" hidden="1" x14ac:dyDescent="0.35">
      <c r="A2031">
        <f t="shared" si="95"/>
        <v>1022082</v>
      </c>
      <c r="B2031" s="6" t="s">
        <v>1098</v>
      </c>
      <c r="C2031" s="7" t="s">
        <v>553</v>
      </c>
      <c r="D2031" s="7" t="s">
        <v>1096</v>
      </c>
      <c r="E2031" s="7" t="s">
        <v>1110</v>
      </c>
      <c r="F2031" s="7" t="s">
        <v>1111</v>
      </c>
      <c r="G2031" s="7" t="s">
        <v>1081</v>
      </c>
      <c r="H2031" s="7" t="s">
        <v>1010</v>
      </c>
      <c r="I2031" s="6" t="s">
        <v>14</v>
      </c>
      <c r="J2031" s="1">
        <v>740</v>
      </c>
      <c r="K2031" s="1">
        <v>0</v>
      </c>
      <c r="L2031" s="1">
        <v>0</v>
      </c>
      <c r="M2031" s="1">
        <v>740</v>
      </c>
      <c r="N2031" s="1">
        <v>0</v>
      </c>
      <c r="O2031" s="1">
        <v>0</v>
      </c>
      <c r="P2031" s="1"/>
      <c r="Q2031" s="12"/>
      <c r="R2031" s="29">
        <f t="shared" si="96"/>
        <v>0</v>
      </c>
      <c r="S2031" t="str">
        <f t="shared" si="97"/>
        <v>OK</v>
      </c>
      <c r="T2031" s="10">
        <f>IFERROR(VLOOKUP(A2031,[1]!Tabla1[[#All],[Material]:[venta nueva]],38,FALSE),0)</f>
        <v>0</v>
      </c>
    </row>
    <row r="2032" spans="1:20" hidden="1" x14ac:dyDescent="0.35">
      <c r="A2032">
        <f t="shared" si="95"/>
        <v>1022096</v>
      </c>
      <c r="B2032" s="6" t="s">
        <v>1098</v>
      </c>
      <c r="C2032" s="7" t="s">
        <v>553</v>
      </c>
      <c r="D2032" s="7" t="s">
        <v>1096</v>
      </c>
      <c r="E2032" s="7" t="s">
        <v>226</v>
      </c>
      <c r="F2032" s="7" t="s">
        <v>227</v>
      </c>
      <c r="G2032" s="7" t="s">
        <v>1084</v>
      </c>
      <c r="H2032" s="7" t="s">
        <v>1028</v>
      </c>
      <c r="I2032" s="6" t="s">
        <v>14</v>
      </c>
      <c r="J2032" s="1"/>
      <c r="K2032" s="1"/>
      <c r="L2032" s="1"/>
      <c r="M2032" s="1"/>
      <c r="N2032" s="1"/>
      <c r="O2032" s="1"/>
      <c r="P2032" s="1">
        <v>48000</v>
      </c>
      <c r="Q2032" s="12"/>
      <c r="R2032" s="29">
        <f t="shared" si="96"/>
        <v>-48000</v>
      </c>
      <c r="S2032" t="str">
        <f t="shared" si="97"/>
        <v>Pendiente de ingreso</v>
      </c>
      <c r="T2032" s="10">
        <f>IFERROR(VLOOKUP(A2032,[1]!Tabla1[[#All],[Material]:[venta nueva]],38,FALSE),0)</f>
        <v>0</v>
      </c>
    </row>
    <row r="2033" spans="1:20" hidden="1" x14ac:dyDescent="0.35">
      <c r="A2033">
        <f t="shared" si="95"/>
        <v>1022097</v>
      </c>
      <c r="B2033" s="6" t="s">
        <v>1098</v>
      </c>
      <c r="C2033" s="7" t="s">
        <v>553</v>
      </c>
      <c r="D2033" s="7" t="s">
        <v>1096</v>
      </c>
      <c r="E2033" s="7" t="s">
        <v>462</v>
      </c>
      <c r="F2033" s="7" t="s">
        <v>463</v>
      </c>
      <c r="G2033" s="7" t="s">
        <v>985</v>
      </c>
      <c r="H2033" s="7" t="s">
        <v>1012</v>
      </c>
      <c r="I2033" s="6" t="s">
        <v>9</v>
      </c>
      <c r="J2033" s="1">
        <v>8060</v>
      </c>
      <c r="K2033" s="1">
        <v>0</v>
      </c>
      <c r="L2033" s="1">
        <v>0</v>
      </c>
      <c r="M2033" s="1">
        <v>8060</v>
      </c>
      <c r="N2033" s="1">
        <v>0</v>
      </c>
      <c r="O2033" s="1">
        <v>0</v>
      </c>
      <c r="P2033" s="1"/>
      <c r="Q2033" s="12"/>
      <c r="R2033" s="29">
        <f t="shared" si="96"/>
        <v>0</v>
      </c>
      <c r="S2033" t="str">
        <f t="shared" si="97"/>
        <v>OK</v>
      </c>
      <c r="T2033" s="10">
        <f>IFERROR(VLOOKUP(A2033,[1]!Tabla1[[#All],[Material]:[venta nueva]],38,FALSE),0)</f>
        <v>0</v>
      </c>
    </row>
    <row r="2034" spans="1:20" hidden="1" x14ac:dyDescent="0.35">
      <c r="A2034">
        <f t="shared" si="95"/>
        <v>1022099</v>
      </c>
      <c r="B2034" s="6" t="s">
        <v>1098</v>
      </c>
      <c r="C2034" s="7" t="s">
        <v>553</v>
      </c>
      <c r="D2034" s="7" t="s">
        <v>1096</v>
      </c>
      <c r="E2034" s="7" t="s">
        <v>228</v>
      </c>
      <c r="F2034" s="7" t="s">
        <v>229</v>
      </c>
      <c r="G2034" s="7" t="s">
        <v>1084</v>
      </c>
      <c r="H2034" s="7" t="s">
        <v>1017</v>
      </c>
      <c r="I2034" s="6" t="s">
        <v>14</v>
      </c>
      <c r="J2034" s="1">
        <v>11331</v>
      </c>
      <c r="K2034" s="1">
        <v>213142</v>
      </c>
      <c r="L2034" s="1">
        <v>216000</v>
      </c>
      <c r="M2034" s="1">
        <v>11331</v>
      </c>
      <c r="N2034" s="1">
        <v>213142</v>
      </c>
      <c r="O2034" s="1">
        <v>216000</v>
      </c>
      <c r="P2034" s="1">
        <v>216650</v>
      </c>
      <c r="Q2034" s="12"/>
      <c r="R2034" s="29">
        <f t="shared" si="96"/>
        <v>-650</v>
      </c>
      <c r="S2034" t="str">
        <f t="shared" si="97"/>
        <v>Pendiente de ingreso</v>
      </c>
      <c r="T2034" s="10">
        <f>IFERROR(VLOOKUP(A2034,[1]!Tabla1[[#All],[Material]:[venta nueva]],38,FALSE),0)</f>
        <v>0</v>
      </c>
    </row>
    <row r="2035" spans="1:20" hidden="1" x14ac:dyDescent="0.35">
      <c r="A2035">
        <f t="shared" si="95"/>
        <v>1022101</v>
      </c>
      <c r="B2035" s="6" t="s">
        <v>1098</v>
      </c>
      <c r="C2035" s="7" t="s">
        <v>553</v>
      </c>
      <c r="D2035" s="7" t="s">
        <v>1096</v>
      </c>
      <c r="E2035" s="7" t="s">
        <v>544</v>
      </c>
      <c r="F2035" s="7" t="s">
        <v>545</v>
      </c>
      <c r="G2035" s="7" t="s">
        <v>1075</v>
      </c>
      <c r="H2035" s="7" t="s">
        <v>1002</v>
      </c>
      <c r="I2035" s="6" t="s">
        <v>15</v>
      </c>
      <c r="J2035" s="1">
        <v>-2172</v>
      </c>
      <c r="K2035" s="1">
        <v>4172</v>
      </c>
      <c r="L2035" s="1">
        <v>2000</v>
      </c>
      <c r="M2035" s="1">
        <v>-2172</v>
      </c>
      <c r="N2035" s="1">
        <v>4172</v>
      </c>
      <c r="O2035" s="1">
        <v>2000</v>
      </c>
      <c r="P2035" s="1">
        <v>2000</v>
      </c>
      <c r="Q2035" s="12"/>
      <c r="R2035" s="29">
        <f t="shared" si="96"/>
        <v>0</v>
      </c>
      <c r="S2035" t="str">
        <f t="shared" si="97"/>
        <v>OK</v>
      </c>
      <c r="T2035" s="10">
        <f>IFERROR(VLOOKUP(A2035,[1]!Tabla1[[#All],[Material]:[venta nueva]],38,FALSE),0)</f>
        <v>0</v>
      </c>
    </row>
    <row r="2036" spans="1:20" hidden="1" x14ac:dyDescent="0.35">
      <c r="A2036">
        <f t="shared" si="95"/>
        <v>1022115</v>
      </c>
      <c r="B2036" s="6" t="s">
        <v>1098</v>
      </c>
      <c r="C2036" s="7" t="s">
        <v>553</v>
      </c>
      <c r="D2036" s="7" t="s">
        <v>1096</v>
      </c>
      <c r="E2036" s="7" t="s">
        <v>464</v>
      </c>
      <c r="F2036" s="7" t="s">
        <v>465</v>
      </c>
      <c r="G2036" s="7" t="s">
        <v>1079</v>
      </c>
      <c r="H2036" s="7" t="s">
        <v>1040</v>
      </c>
      <c r="I2036" s="6" t="s">
        <v>10</v>
      </c>
      <c r="J2036" s="1">
        <v>-668</v>
      </c>
      <c r="K2036" s="1">
        <v>110</v>
      </c>
      <c r="L2036" s="1">
        <v>0</v>
      </c>
      <c r="M2036" s="1">
        <v>-668</v>
      </c>
      <c r="N2036" s="1">
        <v>110</v>
      </c>
      <c r="O2036" s="1">
        <v>0</v>
      </c>
      <c r="P2036" s="1"/>
      <c r="Q2036" s="12"/>
      <c r="R2036" s="29">
        <f t="shared" si="96"/>
        <v>0</v>
      </c>
      <c r="S2036" t="str">
        <f t="shared" si="97"/>
        <v>OK</v>
      </c>
      <c r="T2036" s="10">
        <f>IFERROR(VLOOKUP(A2036,[1]!Tabla1[[#All],[Material]:[venta nueva]],38,FALSE),0)</f>
        <v>0</v>
      </c>
    </row>
    <row r="2037" spans="1:20" hidden="1" x14ac:dyDescent="0.35">
      <c r="A2037">
        <f t="shared" si="95"/>
        <v>1022125</v>
      </c>
      <c r="B2037" s="6" t="s">
        <v>1098</v>
      </c>
      <c r="C2037" s="7" t="s">
        <v>553</v>
      </c>
      <c r="D2037" s="7" t="s">
        <v>1096</v>
      </c>
      <c r="E2037" s="7" t="s">
        <v>232</v>
      </c>
      <c r="F2037" s="7" t="s">
        <v>233</v>
      </c>
      <c r="G2037" s="7" t="s">
        <v>1086</v>
      </c>
      <c r="H2037" s="7" t="s">
        <v>1025</v>
      </c>
      <c r="I2037" s="6" t="s">
        <v>14</v>
      </c>
      <c r="J2037" s="1">
        <v>-92902</v>
      </c>
      <c r="K2037" s="1">
        <v>190064</v>
      </c>
      <c r="L2037" s="1">
        <v>144000</v>
      </c>
      <c r="M2037" s="1">
        <v>-92902</v>
      </c>
      <c r="N2037" s="1">
        <v>190064</v>
      </c>
      <c r="O2037" s="1">
        <v>144000</v>
      </c>
      <c r="P2037" s="1">
        <v>96000</v>
      </c>
      <c r="Q2037" s="12"/>
      <c r="R2037" s="29">
        <f t="shared" si="96"/>
        <v>48000</v>
      </c>
      <c r="S2037" t="str">
        <f t="shared" si="97"/>
        <v>Sobre ingreso</v>
      </c>
      <c r="T2037" s="10">
        <f>IFERROR(VLOOKUP(A2037,[1]!Tabla1[[#All],[Material]:[venta nueva]],38,FALSE),0)</f>
        <v>0</v>
      </c>
    </row>
    <row r="2038" spans="1:20" hidden="1" x14ac:dyDescent="0.35">
      <c r="A2038">
        <f t="shared" si="95"/>
        <v>1022128</v>
      </c>
      <c r="B2038" s="6" t="s">
        <v>1098</v>
      </c>
      <c r="C2038" s="7" t="s">
        <v>553</v>
      </c>
      <c r="D2038" s="7" t="s">
        <v>1096</v>
      </c>
      <c r="E2038" s="7" t="s">
        <v>234</v>
      </c>
      <c r="F2038" s="7" t="s">
        <v>235</v>
      </c>
      <c r="G2038" s="7" t="s">
        <v>1076</v>
      </c>
      <c r="H2038" s="7" t="s">
        <v>1004</v>
      </c>
      <c r="I2038" s="6" t="s">
        <v>15</v>
      </c>
      <c r="J2038" s="1">
        <v>-3229</v>
      </c>
      <c r="K2038" s="1">
        <v>3229</v>
      </c>
      <c r="L2038" s="1">
        <v>0</v>
      </c>
      <c r="M2038" s="1">
        <v>-3229</v>
      </c>
      <c r="N2038" s="1">
        <v>3229</v>
      </c>
      <c r="O2038" s="1">
        <v>10000</v>
      </c>
      <c r="P2038" s="1">
        <v>10000</v>
      </c>
      <c r="Q2038" s="12"/>
      <c r="R2038" s="29">
        <f t="shared" si="96"/>
        <v>0</v>
      </c>
      <c r="S2038" t="str">
        <f t="shared" si="97"/>
        <v>OK</v>
      </c>
      <c r="T2038" s="10">
        <f>IFERROR(VLOOKUP(A2038,[1]!Tabla1[[#All],[Material]:[venta nueva]],38,FALSE),0)</f>
        <v>0</v>
      </c>
    </row>
    <row r="2039" spans="1:20" hidden="1" x14ac:dyDescent="0.35">
      <c r="A2039">
        <f t="shared" si="95"/>
        <v>1022141</v>
      </c>
      <c r="B2039" s="6" t="s">
        <v>1098</v>
      </c>
      <c r="C2039" s="7" t="s">
        <v>553</v>
      </c>
      <c r="D2039" s="7" t="s">
        <v>1096</v>
      </c>
      <c r="E2039" s="7" t="s">
        <v>236</v>
      </c>
      <c r="F2039" s="7" t="s">
        <v>237</v>
      </c>
      <c r="G2039" s="7" t="s">
        <v>1076</v>
      </c>
      <c r="H2039" s="7" t="s">
        <v>1004</v>
      </c>
      <c r="I2039" s="6" t="s">
        <v>15</v>
      </c>
      <c r="J2039" s="1">
        <v>-27315</v>
      </c>
      <c r="K2039" s="1">
        <v>55483</v>
      </c>
      <c r="L2039" s="1">
        <v>22000</v>
      </c>
      <c r="M2039" s="1">
        <v>-27315</v>
      </c>
      <c r="N2039" s="1">
        <v>55483</v>
      </c>
      <c r="O2039" s="1">
        <v>41000</v>
      </c>
      <c r="P2039" s="1">
        <v>41000</v>
      </c>
      <c r="Q2039" s="12"/>
      <c r="R2039" s="29">
        <f t="shared" si="96"/>
        <v>0</v>
      </c>
      <c r="S2039" t="str">
        <f t="shared" si="97"/>
        <v>OK</v>
      </c>
      <c r="T2039" s="10">
        <f>IFERROR(VLOOKUP(A2039,[1]!Tabla1[[#All],[Material]:[venta nueva]],38,FALSE),0)</f>
        <v>0</v>
      </c>
    </row>
    <row r="2040" spans="1:20" hidden="1" x14ac:dyDescent="0.35">
      <c r="A2040">
        <f t="shared" si="95"/>
        <v>1022142</v>
      </c>
      <c r="B2040" s="6" t="s">
        <v>1098</v>
      </c>
      <c r="C2040" s="7" t="s">
        <v>553</v>
      </c>
      <c r="D2040" s="7" t="s">
        <v>1096</v>
      </c>
      <c r="E2040" s="7" t="s">
        <v>238</v>
      </c>
      <c r="F2040" s="7" t="s">
        <v>239</v>
      </c>
      <c r="G2040" s="7" t="s">
        <v>1076</v>
      </c>
      <c r="H2040" s="7" t="s">
        <v>1004</v>
      </c>
      <c r="I2040" s="6" t="s">
        <v>15</v>
      </c>
      <c r="J2040" s="1">
        <v>481</v>
      </c>
      <c r="K2040" s="1">
        <v>4519</v>
      </c>
      <c r="L2040" s="1">
        <v>5000</v>
      </c>
      <c r="M2040" s="1">
        <v>481</v>
      </c>
      <c r="N2040" s="1">
        <v>4519</v>
      </c>
      <c r="O2040" s="1">
        <v>10000</v>
      </c>
      <c r="P2040" s="1">
        <v>10000</v>
      </c>
      <c r="Q2040" s="12"/>
      <c r="R2040" s="29">
        <f t="shared" si="96"/>
        <v>0</v>
      </c>
      <c r="S2040" t="str">
        <f t="shared" si="97"/>
        <v>OK</v>
      </c>
      <c r="T2040" s="10">
        <f>IFERROR(VLOOKUP(A2040,[1]!Tabla1[[#All],[Material]:[venta nueva]],38,FALSE),0)</f>
        <v>0</v>
      </c>
    </row>
    <row r="2041" spans="1:20" hidden="1" x14ac:dyDescent="0.35">
      <c r="A2041">
        <f t="shared" si="95"/>
        <v>1022169</v>
      </c>
      <c r="B2041" s="6" t="s">
        <v>1098</v>
      </c>
      <c r="C2041" s="7" t="s">
        <v>553</v>
      </c>
      <c r="D2041" s="7" t="s">
        <v>1096</v>
      </c>
      <c r="E2041" s="7" t="s">
        <v>244</v>
      </c>
      <c r="F2041" s="7" t="s">
        <v>245</v>
      </c>
      <c r="G2041" s="7" t="s">
        <v>1081</v>
      </c>
      <c r="H2041" s="7" t="s">
        <v>1010</v>
      </c>
      <c r="I2041" s="6" t="s">
        <v>14</v>
      </c>
      <c r="J2041" s="1">
        <v>-6366</v>
      </c>
      <c r="K2041" s="1">
        <v>187962</v>
      </c>
      <c r="L2041" s="1">
        <v>192000</v>
      </c>
      <c r="M2041" s="1">
        <v>-6366</v>
      </c>
      <c r="N2041" s="1">
        <v>187962</v>
      </c>
      <c r="O2041" s="1">
        <v>192000</v>
      </c>
      <c r="P2041" s="1">
        <v>192000</v>
      </c>
      <c r="Q2041" s="12"/>
      <c r="R2041" s="29">
        <f t="shared" si="96"/>
        <v>0</v>
      </c>
      <c r="S2041" t="str">
        <f t="shared" si="97"/>
        <v>OK</v>
      </c>
      <c r="T2041" s="10">
        <f>IFERROR(VLOOKUP(A2041,[1]!Tabla1[[#All],[Material]:[venta nueva]],38,FALSE),0)</f>
        <v>0</v>
      </c>
    </row>
    <row r="2042" spans="1:20" hidden="1" x14ac:dyDescent="0.35">
      <c r="A2042">
        <f t="shared" si="95"/>
        <v>1022183</v>
      </c>
      <c r="B2042" s="6" t="s">
        <v>1098</v>
      </c>
      <c r="C2042" s="7" t="s">
        <v>553</v>
      </c>
      <c r="D2042" s="7" t="s">
        <v>1096</v>
      </c>
      <c r="E2042" s="7" t="s">
        <v>246</v>
      </c>
      <c r="F2042" s="7" t="s">
        <v>247</v>
      </c>
      <c r="G2042" s="7" t="s">
        <v>1086</v>
      </c>
      <c r="H2042" s="7" t="s">
        <v>1041</v>
      </c>
      <c r="I2042" s="6" t="s">
        <v>14</v>
      </c>
      <c r="J2042" s="1">
        <v>0</v>
      </c>
      <c r="K2042" s="1">
        <v>480000</v>
      </c>
      <c r="L2042" s="1">
        <v>480000</v>
      </c>
      <c r="M2042" s="1">
        <v>0</v>
      </c>
      <c r="N2042" s="1">
        <v>480000</v>
      </c>
      <c r="O2042" s="1">
        <v>480000</v>
      </c>
      <c r="P2042" s="1">
        <v>312000</v>
      </c>
      <c r="Q2042" s="12"/>
      <c r="R2042" s="29">
        <f t="shared" si="96"/>
        <v>168000</v>
      </c>
      <c r="S2042" t="str">
        <f t="shared" si="97"/>
        <v>Sobre ingreso</v>
      </c>
      <c r="T2042" s="10">
        <f>IFERROR(VLOOKUP(A2042,[1]!Tabla1[[#All],[Material]:[venta nueva]],38,FALSE),0)</f>
        <v>0</v>
      </c>
    </row>
    <row r="2043" spans="1:20" hidden="1" x14ac:dyDescent="0.35">
      <c r="A2043">
        <f t="shared" si="95"/>
        <v>1022186</v>
      </c>
      <c r="B2043" s="6" t="s">
        <v>1098</v>
      </c>
      <c r="C2043" s="7" t="s">
        <v>553</v>
      </c>
      <c r="D2043" s="7" t="s">
        <v>1096</v>
      </c>
      <c r="E2043" s="7" t="s">
        <v>248</v>
      </c>
      <c r="F2043" s="7" t="s">
        <v>249</v>
      </c>
      <c r="G2043" s="7" t="s">
        <v>1084</v>
      </c>
      <c r="H2043" s="7" t="s">
        <v>1017</v>
      </c>
      <c r="I2043" s="6" t="s">
        <v>14</v>
      </c>
      <c r="J2043" s="1"/>
      <c r="K2043" s="1"/>
      <c r="L2043" s="1"/>
      <c r="M2043" s="1"/>
      <c r="N2043" s="1"/>
      <c r="O2043" s="1"/>
      <c r="P2043" s="1">
        <v>24000</v>
      </c>
      <c r="Q2043" s="12"/>
      <c r="R2043" s="29">
        <f t="shared" si="96"/>
        <v>-24000</v>
      </c>
      <c r="S2043" t="str">
        <f t="shared" si="97"/>
        <v>Pendiente de ingreso</v>
      </c>
      <c r="T2043" s="10">
        <f>IFERROR(VLOOKUP(A2043,[1]!Tabla1[[#All],[Material]:[venta nueva]],38,FALSE),0)</f>
        <v>0</v>
      </c>
    </row>
    <row r="2044" spans="1:20" hidden="1" x14ac:dyDescent="0.35">
      <c r="A2044">
        <f t="shared" si="95"/>
        <v>1022193</v>
      </c>
      <c r="B2044" s="6" t="s">
        <v>1098</v>
      </c>
      <c r="C2044" s="7" t="s">
        <v>553</v>
      </c>
      <c r="D2044" s="7" t="s">
        <v>1096</v>
      </c>
      <c r="E2044" s="7" t="s">
        <v>250</v>
      </c>
      <c r="F2044" s="7" t="s">
        <v>251</v>
      </c>
      <c r="G2044" s="7" t="s">
        <v>1075</v>
      </c>
      <c r="H2044" s="7" t="s">
        <v>1011</v>
      </c>
      <c r="I2044" s="6" t="s">
        <v>14</v>
      </c>
      <c r="J2044" s="1">
        <v>577</v>
      </c>
      <c r="K2044" s="1">
        <v>25390</v>
      </c>
      <c r="L2044" s="1">
        <v>24000</v>
      </c>
      <c r="M2044" s="1">
        <v>577</v>
      </c>
      <c r="N2044" s="1">
        <v>25390</v>
      </c>
      <c r="O2044" s="1">
        <v>24000</v>
      </c>
      <c r="P2044" s="1">
        <v>24000</v>
      </c>
      <c r="Q2044" s="12"/>
      <c r="R2044" s="29">
        <f t="shared" si="96"/>
        <v>0</v>
      </c>
      <c r="S2044" t="str">
        <f t="shared" si="97"/>
        <v>OK</v>
      </c>
      <c r="T2044" s="10">
        <f>IFERROR(VLOOKUP(A2044,[1]!Tabla1[[#All],[Material]:[venta nueva]],38,FALSE),0)</f>
        <v>0</v>
      </c>
    </row>
    <row r="2045" spans="1:20" hidden="1" x14ac:dyDescent="0.35">
      <c r="A2045">
        <f t="shared" si="95"/>
        <v>1022212</v>
      </c>
      <c r="B2045" s="6" t="s">
        <v>1098</v>
      </c>
      <c r="C2045" s="7" t="s">
        <v>553</v>
      </c>
      <c r="D2045" s="7" t="s">
        <v>1096</v>
      </c>
      <c r="E2045" s="7" t="s">
        <v>254</v>
      </c>
      <c r="F2045" s="7" t="s">
        <v>255</v>
      </c>
      <c r="G2045" s="7" t="s">
        <v>1087</v>
      </c>
      <c r="H2045" s="7" t="s">
        <v>1034</v>
      </c>
      <c r="I2045" s="6" t="s">
        <v>14</v>
      </c>
      <c r="J2045" s="1">
        <v>-25707</v>
      </c>
      <c r="K2045" s="1">
        <v>739401</v>
      </c>
      <c r="L2045" s="1">
        <v>744000</v>
      </c>
      <c r="M2045" s="1">
        <v>-25707</v>
      </c>
      <c r="N2045" s="1">
        <v>739401</v>
      </c>
      <c r="O2045" s="1">
        <v>744000</v>
      </c>
      <c r="P2045" s="1">
        <v>744001</v>
      </c>
      <c r="Q2045" s="12"/>
      <c r="R2045" s="29">
        <f t="shared" si="96"/>
        <v>-1</v>
      </c>
      <c r="S2045" t="str">
        <f t="shared" si="97"/>
        <v>Pendiente de ingreso</v>
      </c>
      <c r="T2045" s="10">
        <f>IFERROR(VLOOKUP(A2045,[1]!Tabla1[[#All],[Material]:[venta nueva]],38,FALSE),0)</f>
        <v>0</v>
      </c>
    </row>
    <row r="2046" spans="1:20" hidden="1" x14ac:dyDescent="0.35">
      <c r="A2046">
        <f t="shared" si="95"/>
        <v>1022247</v>
      </c>
      <c r="B2046" s="6" t="s">
        <v>1098</v>
      </c>
      <c r="C2046" s="7" t="s">
        <v>553</v>
      </c>
      <c r="D2046" s="7" t="s">
        <v>1096</v>
      </c>
      <c r="E2046" s="7" t="s">
        <v>259</v>
      </c>
      <c r="F2046" s="7" t="s">
        <v>260</v>
      </c>
      <c r="G2046" s="7" t="s">
        <v>1081</v>
      </c>
      <c r="H2046" s="7" t="s">
        <v>1010</v>
      </c>
      <c r="I2046" s="6" t="s">
        <v>9</v>
      </c>
      <c r="J2046" s="1">
        <v>-1690</v>
      </c>
      <c r="K2046" s="1">
        <v>0</v>
      </c>
      <c r="L2046" s="1">
        <v>0</v>
      </c>
      <c r="M2046" s="1">
        <v>-1690</v>
      </c>
      <c r="N2046" s="1">
        <v>0</v>
      </c>
      <c r="O2046" s="1">
        <v>0</v>
      </c>
      <c r="P2046" s="1"/>
      <c r="Q2046" s="12"/>
      <c r="R2046" s="29">
        <f t="shared" si="96"/>
        <v>0</v>
      </c>
      <c r="S2046" t="str">
        <f t="shared" si="97"/>
        <v>OK</v>
      </c>
      <c r="T2046" s="10">
        <f>IFERROR(VLOOKUP(A2046,[1]!Tabla1[[#All],[Material]:[venta nueva]],38,FALSE),0)</f>
        <v>0</v>
      </c>
    </row>
    <row r="2047" spans="1:20" hidden="1" x14ac:dyDescent="0.35">
      <c r="A2047">
        <f t="shared" si="95"/>
        <v>1022293</v>
      </c>
      <c r="B2047" s="6" t="s">
        <v>1098</v>
      </c>
      <c r="C2047" s="7" t="s">
        <v>553</v>
      </c>
      <c r="D2047" s="7" t="s">
        <v>1096</v>
      </c>
      <c r="E2047" s="7" t="s">
        <v>269</v>
      </c>
      <c r="F2047" s="7" t="s">
        <v>270</v>
      </c>
      <c r="G2047" s="7" t="s">
        <v>1083</v>
      </c>
      <c r="H2047" s="7" t="s">
        <v>1015</v>
      </c>
      <c r="I2047" s="6" t="s">
        <v>15</v>
      </c>
      <c r="J2047" s="1">
        <v>-5355</v>
      </c>
      <c r="K2047" s="1">
        <v>6270</v>
      </c>
      <c r="L2047" s="1">
        <v>0</v>
      </c>
      <c r="M2047" s="1">
        <v>-5355</v>
      </c>
      <c r="N2047" s="1">
        <v>6270</v>
      </c>
      <c r="O2047" s="1">
        <v>0</v>
      </c>
      <c r="P2047" s="1"/>
      <c r="Q2047" s="12"/>
      <c r="R2047" s="29">
        <f t="shared" si="96"/>
        <v>0</v>
      </c>
      <c r="S2047" t="str">
        <f t="shared" si="97"/>
        <v>OK</v>
      </c>
      <c r="T2047" s="10">
        <f>IFERROR(VLOOKUP(A2047,[1]!Tabla1[[#All],[Material]:[venta nueva]],38,FALSE),0)</f>
        <v>0</v>
      </c>
    </row>
    <row r="2048" spans="1:20" hidden="1" x14ac:dyDescent="0.35">
      <c r="A2048">
        <f t="shared" si="95"/>
        <v>1022304</v>
      </c>
      <c r="B2048" s="6" t="s">
        <v>1098</v>
      </c>
      <c r="C2048" s="7" t="s">
        <v>553</v>
      </c>
      <c r="D2048" s="7" t="s">
        <v>1096</v>
      </c>
      <c r="E2048" s="7" t="s">
        <v>271</v>
      </c>
      <c r="F2048" s="7" t="s">
        <v>272</v>
      </c>
      <c r="G2048" s="7" t="s">
        <v>1069</v>
      </c>
      <c r="H2048" s="7" t="s">
        <v>1026</v>
      </c>
      <c r="I2048" s="6" t="s">
        <v>9</v>
      </c>
      <c r="J2048" s="1">
        <v>-11566</v>
      </c>
      <c r="K2048" s="1">
        <v>14781</v>
      </c>
      <c r="L2048" s="1">
        <v>20000</v>
      </c>
      <c r="M2048" s="1">
        <v>-11566</v>
      </c>
      <c r="N2048" s="1">
        <v>14781</v>
      </c>
      <c r="O2048" s="1">
        <v>20000</v>
      </c>
      <c r="P2048" s="1">
        <v>20000</v>
      </c>
      <c r="Q2048" s="12"/>
      <c r="R2048" s="29">
        <f t="shared" si="96"/>
        <v>0</v>
      </c>
      <c r="S2048" t="str">
        <f t="shared" si="97"/>
        <v>OK</v>
      </c>
      <c r="T2048" s="10">
        <f>IFERROR(VLOOKUP(A2048,[1]!Tabla1[[#All],[Material]:[venta nueva]],38,FALSE),0)</f>
        <v>0</v>
      </c>
    </row>
    <row r="2049" spans="1:20" hidden="1" x14ac:dyDescent="0.35">
      <c r="A2049">
        <f t="shared" si="95"/>
        <v>1022335</v>
      </c>
      <c r="B2049" s="6" t="s">
        <v>1098</v>
      </c>
      <c r="C2049" s="7" t="s">
        <v>553</v>
      </c>
      <c r="D2049" s="7" t="s">
        <v>1096</v>
      </c>
      <c r="E2049" s="7" t="s">
        <v>511</v>
      </c>
      <c r="F2049" s="7" t="s">
        <v>512</v>
      </c>
      <c r="G2049" s="7" t="s">
        <v>1084</v>
      </c>
      <c r="H2049" s="7" t="s">
        <v>1017</v>
      </c>
      <c r="I2049" s="6" t="s">
        <v>8</v>
      </c>
      <c r="J2049" s="1">
        <v>42</v>
      </c>
      <c r="K2049" s="1">
        <v>0</v>
      </c>
      <c r="L2049" s="1">
        <v>0</v>
      </c>
      <c r="M2049" s="1">
        <v>42</v>
      </c>
      <c r="N2049" s="1">
        <v>0</v>
      </c>
      <c r="O2049" s="1">
        <v>0</v>
      </c>
      <c r="P2049" s="1"/>
      <c r="Q2049" s="12"/>
      <c r="R2049" s="29">
        <f t="shared" si="96"/>
        <v>0</v>
      </c>
      <c r="S2049" t="str">
        <f t="shared" si="97"/>
        <v>OK</v>
      </c>
      <c r="T2049" s="10">
        <f>IFERROR(VLOOKUP(A2049,[1]!Tabla1[[#All],[Material]:[venta nueva]],38,FALSE),0)</f>
        <v>0</v>
      </c>
    </row>
    <row r="2050" spans="1:20" hidden="1" x14ac:dyDescent="0.35">
      <c r="A2050">
        <f t="shared" si="95"/>
        <v>1022340</v>
      </c>
      <c r="B2050" s="6" t="s">
        <v>1098</v>
      </c>
      <c r="C2050" s="7" t="s">
        <v>553</v>
      </c>
      <c r="D2050" s="7" t="s">
        <v>1096</v>
      </c>
      <c r="E2050" s="7" t="s">
        <v>277</v>
      </c>
      <c r="F2050" s="7" t="s">
        <v>278</v>
      </c>
      <c r="G2050" s="7" t="s">
        <v>1075</v>
      </c>
      <c r="H2050" s="7" t="s">
        <v>1011</v>
      </c>
      <c r="I2050" s="6" t="s">
        <v>14</v>
      </c>
      <c r="J2050" s="1">
        <v>3790</v>
      </c>
      <c r="K2050" s="1">
        <v>0</v>
      </c>
      <c r="L2050" s="1">
        <v>0</v>
      </c>
      <c r="M2050" s="1">
        <v>3790</v>
      </c>
      <c r="N2050" s="1">
        <v>0</v>
      </c>
      <c r="O2050" s="1">
        <v>0</v>
      </c>
      <c r="P2050" s="1"/>
      <c r="Q2050" s="12"/>
      <c r="R2050" s="29">
        <f t="shared" si="96"/>
        <v>0</v>
      </c>
      <c r="S2050" t="str">
        <f t="shared" si="97"/>
        <v>OK</v>
      </c>
      <c r="T2050" s="10">
        <f>IFERROR(VLOOKUP(A2050,[1]!Tabla1[[#All],[Material]:[venta nueva]],38,FALSE),0)</f>
        <v>0</v>
      </c>
    </row>
    <row r="2051" spans="1:20" hidden="1" x14ac:dyDescent="0.35">
      <c r="A2051">
        <f t="shared" si="95"/>
        <v>1022378</v>
      </c>
      <c r="B2051" s="6" t="s">
        <v>1098</v>
      </c>
      <c r="C2051" s="7" t="s">
        <v>553</v>
      </c>
      <c r="D2051" s="7" t="s">
        <v>1096</v>
      </c>
      <c r="E2051" s="7" t="s">
        <v>283</v>
      </c>
      <c r="F2051" s="7" t="s">
        <v>284</v>
      </c>
      <c r="G2051" s="7" t="s">
        <v>1084</v>
      </c>
      <c r="H2051" s="7" t="s">
        <v>1017</v>
      </c>
      <c r="I2051" s="6" t="s">
        <v>14</v>
      </c>
      <c r="J2051" s="1"/>
      <c r="K2051" s="1"/>
      <c r="L2051" s="1"/>
      <c r="M2051" s="1"/>
      <c r="N2051" s="1"/>
      <c r="O2051" s="1"/>
      <c r="P2051" s="1">
        <v>24000</v>
      </c>
      <c r="Q2051" s="12"/>
      <c r="R2051" s="29">
        <f t="shared" si="96"/>
        <v>-24000</v>
      </c>
      <c r="S2051" t="str">
        <f t="shared" si="97"/>
        <v>Pendiente de ingreso</v>
      </c>
      <c r="T2051" s="10">
        <f>IFERROR(VLOOKUP(A2051,[1]!Tabla1[[#All],[Material]:[venta nueva]],38,FALSE),0)</f>
        <v>0</v>
      </c>
    </row>
    <row r="2052" spans="1:20" hidden="1" x14ac:dyDescent="0.35">
      <c r="A2052">
        <f t="shared" si="95"/>
        <v>1022379</v>
      </c>
      <c r="B2052" s="6" t="s">
        <v>1098</v>
      </c>
      <c r="C2052" s="7" t="s">
        <v>553</v>
      </c>
      <c r="D2052" s="7" t="s">
        <v>1096</v>
      </c>
      <c r="E2052" s="7" t="s">
        <v>285</v>
      </c>
      <c r="F2052" s="7" t="s">
        <v>286</v>
      </c>
      <c r="G2052" s="7" t="s">
        <v>1077</v>
      </c>
      <c r="H2052" s="7" t="s">
        <v>1005</v>
      </c>
      <c r="I2052" s="6" t="s">
        <v>14</v>
      </c>
      <c r="J2052" s="1">
        <v>11465</v>
      </c>
      <c r="K2052" s="1">
        <v>0</v>
      </c>
      <c r="L2052" s="1">
        <v>0</v>
      </c>
      <c r="M2052" s="1">
        <v>11465</v>
      </c>
      <c r="N2052" s="1">
        <v>0</v>
      </c>
      <c r="O2052" s="1">
        <v>0</v>
      </c>
      <c r="P2052" s="1"/>
      <c r="Q2052" s="12"/>
      <c r="R2052" s="29">
        <f t="shared" si="96"/>
        <v>0</v>
      </c>
      <c r="S2052" t="str">
        <f t="shared" si="97"/>
        <v>OK</v>
      </c>
      <c r="T2052" s="10">
        <f>IFERROR(VLOOKUP(A2052,[1]!Tabla1[[#All],[Material]:[venta nueva]],38,FALSE),0)</f>
        <v>0</v>
      </c>
    </row>
    <row r="2053" spans="1:20" hidden="1" x14ac:dyDescent="0.35">
      <c r="A2053">
        <f t="shared" si="95"/>
        <v>1022388</v>
      </c>
      <c r="B2053" s="6" t="s">
        <v>1098</v>
      </c>
      <c r="C2053" s="7" t="s">
        <v>553</v>
      </c>
      <c r="D2053" s="7" t="s">
        <v>1096</v>
      </c>
      <c r="E2053" s="7" t="s">
        <v>291</v>
      </c>
      <c r="F2053" s="7" t="s">
        <v>292</v>
      </c>
      <c r="G2053" s="7" t="s">
        <v>1084</v>
      </c>
      <c r="H2053" s="7" t="s">
        <v>1017</v>
      </c>
      <c r="I2053" s="6" t="s">
        <v>14</v>
      </c>
      <c r="J2053" s="1">
        <v>-3661</v>
      </c>
      <c r="K2053" s="1">
        <v>3661</v>
      </c>
      <c r="L2053" s="1">
        <v>0</v>
      </c>
      <c r="M2053" s="1">
        <v>-3661</v>
      </c>
      <c r="N2053" s="1">
        <v>3661</v>
      </c>
      <c r="O2053" s="1">
        <v>0</v>
      </c>
      <c r="P2053" s="1">
        <v>120001</v>
      </c>
      <c r="Q2053" s="12"/>
      <c r="R2053" s="29">
        <f t="shared" si="96"/>
        <v>-120001</v>
      </c>
      <c r="S2053" t="str">
        <f t="shared" si="97"/>
        <v>Pendiente de ingreso</v>
      </c>
      <c r="T2053" s="10">
        <f>IFERROR(VLOOKUP(A2053,[1]!Tabla1[[#All],[Material]:[venta nueva]],38,FALSE),0)</f>
        <v>0</v>
      </c>
    </row>
    <row r="2054" spans="1:20" hidden="1" x14ac:dyDescent="0.35">
      <c r="A2054">
        <f t="shared" ref="A2054:A2117" si="98">+E2054*1</f>
        <v>1022389</v>
      </c>
      <c r="B2054" s="6" t="s">
        <v>1098</v>
      </c>
      <c r="C2054" s="7" t="s">
        <v>553</v>
      </c>
      <c r="D2054" s="7" t="s">
        <v>1096</v>
      </c>
      <c r="E2054" s="7" t="s">
        <v>500</v>
      </c>
      <c r="F2054" s="7" t="s">
        <v>501</v>
      </c>
      <c r="G2054" s="7" t="s">
        <v>1080</v>
      </c>
      <c r="H2054" s="7" t="s">
        <v>1008</v>
      </c>
      <c r="I2054" s="6" t="s">
        <v>14</v>
      </c>
      <c r="J2054" s="1">
        <v>-2460</v>
      </c>
      <c r="K2054" s="1">
        <v>2460</v>
      </c>
      <c r="L2054" s="1">
        <v>0</v>
      </c>
      <c r="M2054" s="1">
        <v>-2460</v>
      </c>
      <c r="N2054" s="1">
        <v>2460</v>
      </c>
      <c r="O2054" s="1">
        <v>0</v>
      </c>
      <c r="P2054" s="1"/>
      <c r="Q2054" s="12"/>
      <c r="R2054" s="29">
        <f t="shared" si="96"/>
        <v>0</v>
      </c>
      <c r="S2054" t="str">
        <f t="shared" si="97"/>
        <v>OK</v>
      </c>
      <c r="T2054" s="10">
        <f>IFERROR(VLOOKUP(A2054,[1]!Tabla1[[#All],[Material]:[venta nueva]],38,FALSE),0)</f>
        <v>0</v>
      </c>
    </row>
    <row r="2055" spans="1:20" hidden="1" x14ac:dyDescent="0.35">
      <c r="A2055">
        <f t="shared" si="98"/>
        <v>1022398</v>
      </c>
      <c r="B2055" s="6" t="s">
        <v>1098</v>
      </c>
      <c r="C2055" s="7" t="s">
        <v>553</v>
      </c>
      <c r="D2055" s="7" t="s">
        <v>1096</v>
      </c>
      <c r="E2055" s="7" t="s">
        <v>293</v>
      </c>
      <c r="F2055" s="7" t="s">
        <v>294</v>
      </c>
      <c r="G2055" s="7" t="s">
        <v>1076</v>
      </c>
      <c r="H2055" s="7" t="s">
        <v>1004</v>
      </c>
      <c r="I2055" s="6" t="s">
        <v>15</v>
      </c>
      <c r="J2055" s="1">
        <v>-98</v>
      </c>
      <c r="K2055" s="1">
        <v>12098</v>
      </c>
      <c r="L2055" s="1">
        <v>12000</v>
      </c>
      <c r="M2055" s="1">
        <v>-98</v>
      </c>
      <c r="N2055" s="1">
        <v>12098</v>
      </c>
      <c r="O2055" s="1">
        <v>12000</v>
      </c>
      <c r="P2055" s="1">
        <v>12000</v>
      </c>
      <c r="Q2055" s="12"/>
      <c r="R2055" s="29">
        <f t="shared" si="96"/>
        <v>0</v>
      </c>
      <c r="S2055" t="str">
        <f t="shared" si="97"/>
        <v>OK</v>
      </c>
      <c r="T2055" s="10">
        <f>IFERROR(VLOOKUP(A2055,[1]!Tabla1[[#All],[Material]:[venta nueva]],38,FALSE),0)</f>
        <v>0</v>
      </c>
    </row>
    <row r="2056" spans="1:20" hidden="1" x14ac:dyDescent="0.35">
      <c r="A2056">
        <f t="shared" si="98"/>
        <v>1022413</v>
      </c>
      <c r="B2056" s="6" t="s">
        <v>1098</v>
      </c>
      <c r="C2056" s="7" t="s">
        <v>553</v>
      </c>
      <c r="D2056" s="7" t="s">
        <v>1096</v>
      </c>
      <c r="E2056" s="7" t="s">
        <v>517</v>
      </c>
      <c r="F2056" s="7" t="s">
        <v>518</v>
      </c>
      <c r="G2056" s="7" t="s">
        <v>1069</v>
      </c>
      <c r="H2056" s="7" t="s">
        <v>1026</v>
      </c>
      <c r="I2056" s="6" t="s">
        <v>15</v>
      </c>
      <c r="J2056" s="1">
        <v>-6680</v>
      </c>
      <c r="K2056" s="1">
        <v>0</v>
      </c>
      <c r="L2056" s="1">
        <v>0</v>
      </c>
      <c r="M2056" s="1">
        <v>-6680</v>
      </c>
      <c r="N2056" s="1">
        <v>0</v>
      </c>
      <c r="O2056" s="1">
        <v>0</v>
      </c>
      <c r="P2056" s="1"/>
      <c r="Q2056" s="12"/>
      <c r="R2056" s="29">
        <f t="shared" ref="R2056:R2119" si="99">+O2056-P2056</f>
        <v>0</v>
      </c>
      <c r="S2056" t="str">
        <f t="shared" ref="S2056:S2119" si="100">IF(R2056&gt;0,"Sobre ingreso",IF(R2056&lt;0,"Pendiente de ingreso","OK"))</f>
        <v>OK</v>
      </c>
      <c r="T2056" s="10">
        <f>IFERROR(VLOOKUP(A2056,[1]!Tabla1[[#All],[Material]:[venta nueva]],38,FALSE),0)</f>
        <v>0</v>
      </c>
    </row>
    <row r="2057" spans="1:20" hidden="1" x14ac:dyDescent="0.35">
      <c r="A2057">
        <f t="shared" si="98"/>
        <v>1022414</v>
      </c>
      <c r="B2057" s="6" t="s">
        <v>1098</v>
      </c>
      <c r="C2057" s="7" t="s">
        <v>553</v>
      </c>
      <c r="D2057" s="7" t="s">
        <v>1096</v>
      </c>
      <c r="E2057" s="7" t="s">
        <v>297</v>
      </c>
      <c r="F2057" s="7" t="s">
        <v>298</v>
      </c>
      <c r="G2057" s="7" t="s">
        <v>1074</v>
      </c>
      <c r="H2057" s="7" t="s">
        <v>1042</v>
      </c>
      <c r="I2057" s="6" t="s">
        <v>14</v>
      </c>
      <c r="J2057" s="1"/>
      <c r="K2057" s="1"/>
      <c r="L2057" s="1"/>
      <c r="M2057" s="1"/>
      <c r="N2057" s="1"/>
      <c r="O2057" s="1"/>
      <c r="P2057" s="1">
        <v>96000</v>
      </c>
      <c r="Q2057" s="12"/>
      <c r="R2057" s="29">
        <f t="shared" si="99"/>
        <v>-96000</v>
      </c>
      <c r="S2057" t="str">
        <f t="shared" si="100"/>
        <v>Pendiente de ingreso</v>
      </c>
      <c r="T2057" s="10">
        <f>IFERROR(VLOOKUP(A2057,[1]!Tabla1[[#All],[Material]:[venta nueva]],38,FALSE),0)</f>
        <v>0</v>
      </c>
    </row>
    <row r="2058" spans="1:20" hidden="1" x14ac:dyDescent="0.35">
      <c r="A2058">
        <f t="shared" si="98"/>
        <v>1022415</v>
      </c>
      <c r="B2058" s="6" t="s">
        <v>1098</v>
      </c>
      <c r="C2058" s="7" t="s">
        <v>553</v>
      </c>
      <c r="D2058" s="7" t="s">
        <v>1096</v>
      </c>
      <c r="E2058" s="7" t="s">
        <v>1112</v>
      </c>
      <c r="F2058" s="7" t="s">
        <v>1113</v>
      </c>
      <c r="G2058" s="7" t="s">
        <v>1081</v>
      </c>
      <c r="H2058" s="7" t="s">
        <v>1010</v>
      </c>
      <c r="I2058" s="6" t="s">
        <v>14</v>
      </c>
      <c r="J2058" s="1">
        <v>1716</v>
      </c>
      <c r="K2058" s="1">
        <v>0</v>
      </c>
      <c r="L2058" s="1">
        <v>0</v>
      </c>
      <c r="M2058" s="1">
        <v>1716</v>
      </c>
      <c r="N2058" s="1">
        <v>0</v>
      </c>
      <c r="O2058" s="1">
        <v>0</v>
      </c>
      <c r="P2058" s="1"/>
      <c r="Q2058" s="12"/>
      <c r="R2058" s="29">
        <f t="shared" si="99"/>
        <v>0</v>
      </c>
      <c r="S2058" t="str">
        <f t="shared" si="100"/>
        <v>OK</v>
      </c>
      <c r="T2058" s="10">
        <f>IFERROR(VLOOKUP(A2058,[1]!Tabla1[[#All],[Material]:[venta nueva]],38,FALSE),0)</f>
        <v>0</v>
      </c>
    </row>
    <row r="2059" spans="1:20" hidden="1" x14ac:dyDescent="0.35">
      <c r="A2059">
        <f t="shared" si="98"/>
        <v>1022416</v>
      </c>
      <c r="B2059" s="6" t="s">
        <v>1098</v>
      </c>
      <c r="C2059" s="7" t="s">
        <v>553</v>
      </c>
      <c r="D2059" s="7" t="s">
        <v>1096</v>
      </c>
      <c r="E2059" s="7" t="s">
        <v>299</v>
      </c>
      <c r="F2059" s="7" t="s">
        <v>300</v>
      </c>
      <c r="G2059" s="7" t="s">
        <v>1074</v>
      </c>
      <c r="H2059" s="7" t="s">
        <v>1043</v>
      </c>
      <c r="I2059" s="6" t="s">
        <v>14</v>
      </c>
      <c r="J2059" s="1">
        <v>1140</v>
      </c>
      <c r="K2059" s="1">
        <v>0</v>
      </c>
      <c r="L2059" s="1">
        <v>0</v>
      </c>
      <c r="M2059" s="1">
        <v>1140</v>
      </c>
      <c r="N2059" s="1">
        <v>0</v>
      </c>
      <c r="O2059" s="1">
        <v>0</v>
      </c>
      <c r="P2059" s="1"/>
      <c r="Q2059" s="12"/>
      <c r="R2059" s="29">
        <f t="shared" si="99"/>
        <v>0</v>
      </c>
      <c r="S2059" t="str">
        <f t="shared" si="100"/>
        <v>OK</v>
      </c>
      <c r="T2059" s="10">
        <f>IFERROR(VLOOKUP(A2059,[1]!Tabla1[[#All],[Material]:[venta nueva]],38,FALSE),0)</f>
        <v>0</v>
      </c>
    </row>
    <row r="2060" spans="1:20" hidden="1" x14ac:dyDescent="0.35">
      <c r="A2060">
        <f t="shared" si="98"/>
        <v>1022417</v>
      </c>
      <c r="B2060" s="6" t="s">
        <v>1098</v>
      </c>
      <c r="C2060" s="7" t="s">
        <v>553</v>
      </c>
      <c r="D2060" s="7" t="s">
        <v>1096</v>
      </c>
      <c r="E2060" s="7" t="s">
        <v>301</v>
      </c>
      <c r="F2060" s="7" t="s">
        <v>302</v>
      </c>
      <c r="G2060" s="7" t="s">
        <v>1080</v>
      </c>
      <c r="H2060" s="7" t="s">
        <v>1031</v>
      </c>
      <c r="I2060" s="6" t="s">
        <v>14</v>
      </c>
      <c r="J2060" s="1">
        <v>-88165</v>
      </c>
      <c r="K2060" s="1">
        <v>9895</v>
      </c>
      <c r="L2060" s="1">
        <v>0</v>
      </c>
      <c r="M2060" s="1">
        <v>-88165</v>
      </c>
      <c r="N2060" s="1">
        <v>9895</v>
      </c>
      <c r="O2060" s="1">
        <v>0</v>
      </c>
      <c r="P2060" s="1">
        <v>24000</v>
      </c>
      <c r="Q2060" s="12"/>
      <c r="R2060" s="29">
        <f t="shared" si="99"/>
        <v>-24000</v>
      </c>
      <c r="S2060" t="str">
        <f t="shared" si="100"/>
        <v>Pendiente de ingreso</v>
      </c>
      <c r="T2060" s="10">
        <f>IFERROR(VLOOKUP(A2060,[1]!Tabla1[[#All],[Material]:[venta nueva]],38,FALSE),0)</f>
        <v>0</v>
      </c>
    </row>
    <row r="2061" spans="1:20" hidden="1" x14ac:dyDescent="0.35">
      <c r="A2061">
        <f t="shared" si="98"/>
        <v>1022433</v>
      </c>
      <c r="B2061" s="6" t="s">
        <v>1098</v>
      </c>
      <c r="C2061" s="7" t="s">
        <v>553</v>
      </c>
      <c r="D2061" s="7" t="s">
        <v>1096</v>
      </c>
      <c r="E2061" s="7" t="s">
        <v>1114</v>
      </c>
      <c r="F2061" s="7" t="s">
        <v>1115</v>
      </c>
      <c r="G2061" s="7" t="s">
        <v>1116</v>
      </c>
      <c r="H2061" s="7" t="s">
        <v>1117</v>
      </c>
      <c r="I2061" s="6" t="s">
        <v>9</v>
      </c>
      <c r="J2061" s="1">
        <v>0</v>
      </c>
      <c r="K2061" s="1">
        <v>43200</v>
      </c>
      <c r="L2061" s="1">
        <v>43200</v>
      </c>
      <c r="M2061" s="1">
        <v>0</v>
      </c>
      <c r="N2061" s="1">
        <v>43200</v>
      </c>
      <c r="O2061" s="1">
        <v>43200</v>
      </c>
      <c r="P2061" s="1"/>
      <c r="Q2061" s="12"/>
      <c r="R2061" s="29">
        <f t="shared" si="99"/>
        <v>43200</v>
      </c>
      <c r="S2061" t="str">
        <f t="shared" si="100"/>
        <v>Sobre ingreso</v>
      </c>
      <c r="T2061" s="10">
        <f>IFERROR(VLOOKUP(A2061,[1]!Tabla1[[#All],[Material]:[venta nueva]],38,FALSE),0)</f>
        <v>0</v>
      </c>
    </row>
    <row r="2062" spans="1:20" hidden="1" x14ac:dyDescent="0.35">
      <c r="A2062">
        <f t="shared" si="98"/>
        <v>1022449</v>
      </c>
      <c r="B2062" s="6" t="s">
        <v>1098</v>
      </c>
      <c r="C2062" s="7" t="s">
        <v>553</v>
      </c>
      <c r="D2062" s="7" t="s">
        <v>1096</v>
      </c>
      <c r="E2062" s="7" t="s">
        <v>1118</v>
      </c>
      <c r="F2062" s="7" t="s">
        <v>1119</v>
      </c>
      <c r="G2062" s="7" t="s">
        <v>1076</v>
      </c>
      <c r="H2062" s="7" t="s">
        <v>1022</v>
      </c>
      <c r="I2062" s="6" t="s">
        <v>8</v>
      </c>
      <c r="J2062" s="1">
        <v>3354</v>
      </c>
      <c r="K2062" s="1">
        <v>0</v>
      </c>
      <c r="L2062" s="1">
        <v>0</v>
      </c>
      <c r="M2062" s="1">
        <v>3354</v>
      </c>
      <c r="N2062" s="1">
        <v>0</v>
      </c>
      <c r="O2062" s="1">
        <v>0</v>
      </c>
      <c r="P2062" s="1"/>
      <c r="Q2062" s="12"/>
      <c r="R2062" s="29">
        <f t="shared" si="99"/>
        <v>0</v>
      </c>
      <c r="S2062" t="str">
        <f t="shared" si="100"/>
        <v>OK</v>
      </c>
      <c r="T2062" s="10">
        <f>IFERROR(VLOOKUP(A2062,[1]!Tabla1[[#All],[Material]:[venta nueva]],38,FALSE),0)</f>
        <v>0</v>
      </c>
    </row>
    <row r="2063" spans="1:20" hidden="1" x14ac:dyDescent="0.35">
      <c r="A2063">
        <f t="shared" si="98"/>
        <v>1022500</v>
      </c>
      <c r="B2063" s="6" t="s">
        <v>1098</v>
      </c>
      <c r="C2063" s="7" t="s">
        <v>553</v>
      </c>
      <c r="D2063" s="7" t="s">
        <v>1096</v>
      </c>
      <c r="E2063" s="7" t="s">
        <v>1120</v>
      </c>
      <c r="F2063" s="7" t="s">
        <v>243</v>
      </c>
      <c r="G2063" s="7" t="s">
        <v>1078</v>
      </c>
      <c r="H2063" s="7" t="s">
        <v>1009</v>
      </c>
      <c r="I2063" s="6" t="s">
        <v>9</v>
      </c>
      <c r="J2063" s="1">
        <v>5897</v>
      </c>
      <c r="K2063" s="1">
        <v>0</v>
      </c>
      <c r="L2063" s="1">
        <v>0</v>
      </c>
      <c r="M2063" s="1">
        <v>5897</v>
      </c>
      <c r="N2063" s="1">
        <v>0</v>
      </c>
      <c r="O2063" s="1">
        <v>0</v>
      </c>
      <c r="P2063" s="1"/>
      <c r="Q2063" s="12"/>
      <c r="R2063" s="29">
        <f t="shared" si="99"/>
        <v>0</v>
      </c>
      <c r="S2063" t="str">
        <f t="shared" si="100"/>
        <v>OK</v>
      </c>
      <c r="T2063" s="10">
        <f>IFERROR(VLOOKUP(A2063,[1]!Tabla1[[#All],[Material]:[venta nueva]],38,FALSE),0)</f>
        <v>0</v>
      </c>
    </row>
    <row r="2064" spans="1:20" hidden="1" x14ac:dyDescent="0.35">
      <c r="A2064">
        <f t="shared" si="98"/>
        <v>1022515</v>
      </c>
      <c r="B2064" s="6" t="s">
        <v>1098</v>
      </c>
      <c r="C2064" s="7" t="s">
        <v>553</v>
      </c>
      <c r="D2064" s="7" t="s">
        <v>1096</v>
      </c>
      <c r="E2064" s="7" t="s">
        <v>307</v>
      </c>
      <c r="F2064" s="7" t="s">
        <v>308</v>
      </c>
      <c r="G2064" s="7" t="s">
        <v>1082</v>
      </c>
      <c r="H2064" s="7" t="s">
        <v>1014</v>
      </c>
      <c r="I2064" s="6" t="s">
        <v>15</v>
      </c>
      <c r="J2064" s="1">
        <v>-125</v>
      </c>
      <c r="K2064" s="1">
        <v>12015</v>
      </c>
      <c r="L2064" s="1">
        <v>12000</v>
      </c>
      <c r="M2064" s="1">
        <v>-125</v>
      </c>
      <c r="N2064" s="1">
        <v>12015</v>
      </c>
      <c r="O2064" s="1">
        <v>12000</v>
      </c>
      <c r="P2064" s="1">
        <v>12000</v>
      </c>
      <c r="Q2064" s="12"/>
      <c r="R2064" s="29">
        <f t="shared" si="99"/>
        <v>0</v>
      </c>
      <c r="S2064" t="str">
        <f t="shared" si="100"/>
        <v>OK</v>
      </c>
      <c r="T2064" s="10">
        <f>IFERROR(VLOOKUP(A2064,[1]!Tabla1[[#All],[Material]:[venta nueva]],38,FALSE),0)</f>
        <v>0</v>
      </c>
    </row>
    <row r="2065" spans="1:20" hidden="1" x14ac:dyDescent="0.35">
      <c r="A2065">
        <f t="shared" si="98"/>
        <v>1022541</v>
      </c>
      <c r="B2065" s="6" t="s">
        <v>1098</v>
      </c>
      <c r="C2065" s="7" t="s">
        <v>553</v>
      </c>
      <c r="D2065" s="7" t="s">
        <v>1096</v>
      </c>
      <c r="E2065" s="7" t="s">
        <v>309</v>
      </c>
      <c r="F2065" s="7" t="s">
        <v>310</v>
      </c>
      <c r="G2065" s="7" t="s">
        <v>1078</v>
      </c>
      <c r="H2065" s="7" t="s">
        <v>1009</v>
      </c>
      <c r="I2065" s="6" t="s">
        <v>14</v>
      </c>
      <c r="J2065" s="1"/>
      <c r="K2065" s="1"/>
      <c r="L2065" s="1"/>
      <c r="M2065" s="1"/>
      <c r="N2065" s="1"/>
      <c r="O2065" s="1"/>
      <c r="P2065" s="1">
        <v>24000</v>
      </c>
      <c r="Q2065" s="12"/>
      <c r="R2065" s="29">
        <f t="shared" si="99"/>
        <v>-24000</v>
      </c>
      <c r="S2065" t="str">
        <f t="shared" si="100"/>
        <v>Pendiente de ingreso</v>
      </c>
      <c r="T2065" s="10">
        <f>IFERROR(VLOOKUP(A2065,[1]!Tabla1[[#All],[Material]:[venta nueva]],38,FALSE),0)</f>
        <v>0</v>
      </c>
    </row>
    <row r="2066" spans="1:20" hidden="1" x14ac:dyDescent="0.35">
      <c r="A2066">
        <f t="shared" si="98"/>
        <v>1022550</v>
      </c>
      <c r="B2066" s="6" t="s">
        <v>1098</v>
      </c>
      <c r="C2066" s="7" t="s">
        <v>553</v>
      </c>
      <c r="D2066" s="7" t="s">
        <v>1096</v>
      </c>
      <c r="E2066" s="7" t="s">
        <v>466</v>
      </c>
      <c r="F2066" s="7" t="s">
        <v>467</v>
      </c>
      <c r="G2066" s="7" t="s">
        <v>1084</v>
      </c>
      <c r="H2066" s="7" t="s">
        <v>1032</v>
      </c>
      <c r="I2066" s="6" t="s">
        <v>15</v>
      </c>
      <c r="J2066" s="1">
        <v>3983</v>
      </c>
      <c r="K2066" s="1">
        <v>20017</v>
      </c>
      <c r="L2066" s="1">
        <v>24000</v>
      </c>
      <c r="M2066" s="1">
        <v>3983</v>
      </c>
      <c r="N2066" s="1">
        <v>20017</v>
      </c>
      <c r="O2066" s="1">
        <v>0</v>
      </c>
      <c r="P2066" s="1"/>
      <c r="Q2066" s="12"/>
      <c r="R2066" s="29">
        <f t="shared" si="99"/>
        <v>0</v>
      </c>
      <c r="S2066" t="str">
        <f t="shared" si="100"/>
        <v>OK</v>
      </c>
      <c r="T2066" s="10">
        <f>IFERROR(VLOOKUP(A2066,[1]!Tabla1[[#All],[Material]:[venta nueva]],38,FALSE),0)</f>
        <v>0</v>
      </c>
    </row>
    <row r="2067" spans="1:20" hidden="1" x14ac:dyDescent="0.35">
      <c r="A2067">
        <f t="shared" si="98"/>
        <v>1022561</v>
      </c>
      <c r="B2067" s="6" t="s">
        <v>1098</v>
      </c>
      <c r="C2067" s="7" t="s">
        <v>553</v>
      </c>
      <c r="D2067" s="7" t="s">
        <v>1096</v>
      </c>
      <c r="E2067" s="7" t="s">
        <v>311</v>
      </c>
      <c r="F2067" s="7" t="s">
        <v>312</v>
      </c>
      <c r="G2067" s="7" t="s">
        <v>1075</v>
      </c>
      <c r="H2067" s="7" t="s">
        <v>1003</v>
      </c>
      <c r="I2067" s="6" t="s">
        <v>15</v>
      </c>
      <c r="J2067" s="1">
        <v>654</v>
      </c>
      <c r="K2067" s="1">
        <v>346</v>
      </c>
      <c r="L2067" s="1">
        <v>1000</v>
      </c>
      <c r="M2067" s="1">
        <v>654</v>
      </c>
      <c r="N2067" s="1">
        <v>346</v>
      </c>
      <c r="O2067" s="1">
        <v>6000</v>
      </c>
      <c r="P2067" s="1">
        <v>6000</v>
      </c>
      <c r="Q2067" s="12"/>
      <c r="R2067" s="29">
        <f t="shared" si="99"/>
        <v>0</v>
      </c>
      <c r="S2067" t="str">
        <f t="shared" si="100"/>
        <v>OK</v>
      </c>
      <c r="T2067" s="10">
        <f>IFERROR(VLOOKUP(A2067,[1]!Tabla1[[#All],[Material]:[venta nueva]],38,FALSE),0)</f>
        <v>0</v>
      </c>
    </row>
    <row r="2068" spans="1:20" hidden="1" x14ac:dyDescent="0.35">
      <c r="A2068">
        <f t="shared" si="98"/>
        <v>1022568</v>
      </c>
      <c r="B2068" s="6" t="s">
        <v>1098</v>
      </c>
      <c r="C2068" s="7" t="s">
        <v>553</v>
      </c>
      <c r="D2068" s="7" t="s">
        <v>1096</v>
      </c>
      <c r="E2068" s="7" t="s">
        <v>448</v>
      </c>
      <c r="F2068" s="7" t="s">
        <v>449</v>
      </c>
      <c r="G2068" s="7" t="s">
        <v>1082</v>
      </c>
      <c r="H2068" s="7" t="s">
        <v>1013</v>
      </c>
      <c r="I2068" s="6" t="s">
        <v>14</v>
      </c>
      <c r="J2068" s="1">
        <v>-12370</v>
      </c>
      <c r="K2068" s="1">
        <v>61062</v>
      </c>
      <c r="L2068" s="1">
        <v>48000</v>
      </c>
      <c r="M2068" s="1">
        <v>-12370</v>
      </c>
      <c r="N2068" s="1">
        <v>61062</v>
      </c>
      <c r="O2068" s="1">
        <v>48000</v>
      </c>
      <c r="P2068" s="1">
        <v>48000</v>
      </c>
      <c r="Q2068" s="12"/>
      <c r="R2068" s="29">
        <f t="shared" si="99"/>
        <v>0</v>
      </c>
      <c r="S2068" t="str">
        <f t="shared" si="100"/>
        <v>OK</v>
      </c>
      <c r="T2068" s="10">
        <f>IFERROR(VLOOKUP(A2068,[1]!Tabla1[[#All],[Material]:[venta nueva]],38,FALSE),0)</f>
        <v>0</v>
      </c>
    </row>
    <row r="2069" spans="1:20" hidden="1" x14ac:dyDescent="0.35">
      <c r="A2069">
        <f t="shared" si="98"/>
        <v>1022570</v>
      </c>
      <c r="B2069" s="6" t="s">
        <v>1098</v>
      </c>
      <c r="C2069" s="7" t="s">
        <v>553</v>
      </c>
      <c r="D2069" s="7" t="s">
        <v>1096</v>
      </c>
      <c r="E2069" s="7" t="s">
        <v>479</v>
      </c>
      <c r="F2069" s="7" t="s">
        <v>480</v>
      </c>
      <c r="G2069" s="7" t="s">
        <v>1082</v>
      </c>
      <c r="H2069" s="7" t="s">
        <v>1014</v>
      </c>
      <c r="I2069" s="6" t="s">
        <v>15</v>
      </c>
      <c r="J2069" s="1">
        <v>626</v>
      </c>
      <c r="K2069" s="1">
        <v>1374</v>
      </c>
      <c r="L2069" s="1">
        <v>2000</v>
      </c>
      <c r="M2069" s="1">
        <v>626</v>
      </c>
      <c r="N2069" s="1">
        <v>1374</v>
      </c>
      <c r="O2069" s="1">
        <v>0</v>
      </c>
      <c r="P2069" s="1"/>
      <c r="Q2069" s="12"/>
      <c r="R2069" s="29">
        <f t="shared" si="99"/>
        <v>0</v>
      </c>
      <c r="S2069" t="str">
        <f t="shared" si="100"/>
        <v>OK</v>
      </c>
      <c r="T2069" s="10">
        <f>IFERROR(VLOOKUP(A2069,[1]!Tabla1[[#All],[Material]:[venta nueva]],38,FALSE),0)</f>
        <v>0</v>
      </c>
    </row>
    <row r="2070" spans="1:20" hidden="1" x14ac:dyDescent="0.35">
      <c r="A2070">
        <f t="shared" si="98"/>
        <v>1022619</v>
      </c>
      <c r="B2070" s="6" t="s">
        <v>1098</v>
      </c>
      <c r="C2070" s="7" t="s">
        <v>553</v>
      </c>
      <c r="D2070" s="7" t="s">
        <v>1096</v>
      </c>
      <c r="E2070" s="7" t="s">
        <v>320</v>
      </c>
      <c r="F2070" s="7" t="s">
        <v>321</v>
      </c>
      <c r="G2070" s="7" t="s">
        <v>1083</v>
      </c>
      <c r="H2070" s="7" t="s">
        <v>1015</v>
      </c>
      <c r="I2070" s="6" t="s">
        <v>8</v>
      </c>
      <c r="J2070" s="1">
        <v>-8015</v>
      </c>
      <c r="K2070" s="1">
        <v>12179</v>
      </c>
      <c r="L2070" s="1">
        <v>4165</v>
      </c>
      <c r="M2070" s="1">
        <v>-8015</v>
      </c>
      <c r="N2070" s="1">
        <v>12179</v>
      </c>
      <c r="O2070" s="1">
        <v>4627</v>
      </c>
      <c r="P2070" s="1">
        <v>5319.7669999999998</v>
      </c>
      <c r="Q2070" s="12"/>
      <c r="R2070" s="29">
        <f t="shared" si="99"/>
        <v>-692.76699999999983</v>
      </c>
      <c r="S2070" t="str">
        <f t="shared" si="100"/>
        <v>Pendiente de ingreso</v>
      </c>
      <c r="T2070" s="10">
        <f>IFERROR(VLOOKUP(A2070,[1]!Tabla1[[#All],[Material]:[venta nueva]],38,FALSE),0)</f>
        <v>0</v>
      </c>
    </row>
    <row r="2071" spans="1:20" hidden="1" x14ac:dyDescent="0.35">
      <c r="A2071">
        <f t="shared" si="98"/>
        <v>1022621</v>
      </c>
      <c r="B2071" s="6" t="s">
        <v>1098</v>
      </c>
      <c r="C2071" s="7" t="s">
        <v>553</v>
      </c>
      <c r="D2071" s="7" t="s">
        <v>1096</v>
      </c>
      <c r="E2071" s="7" t="s">
        <v>322</v>
      </c>
      <c r="F2071" s="7" t="s">
        <v>323</v>
      </c>
      <c r="G2071" s="7" t="s">
        <v>1082</v>
      </c>
      <c r="H2071" s="7" t="s">
        <v>1013</v>
      </c>
      <c r="I2071" s="6" t="s">
        <v>15</v>
      </c>
      <c r="J2071" s="1">
        <v>907</v>
      </c>
      <c r="K2071" s="1">
        <v>22500</v>
      </c>
      <c r="L2071" s="1">
        <v>22000</v>
      </c>
      <c r="M2071" s="1">
        <v>907</v>
      </c>
      <c r="N2071" s="1">
        <v>22500</v>
      </c>
      <c r="O2071" s="1">
        <v>30000</v>
      </c>
      <c r="P2071" s="1">
        <v>30000</v>
      </c>
      <c r="Q2071" s="12"/>
      <c r="R2071" s="29">
        <f t="shared" si="99"/>
        <v>0</v>
      </c>
      <c r="S2071" t="str">
        <f t="shared" si="100"/>
        <v>OK</v>
      </c>
      <c r="T2071" s="10">
        <f>IFERROR(VLOOKUP(A2071,[1]!Tabla1[[#All],[Material]:[venta nueva]],38,FALSE),0)</f>
        <v>0</v>
      </c>
    </row>
    <row r="2072" spans="1:20" hidden="1" x14ac:dyDescent="0.35">
      <c r="A2072">
        <f t="shared" si="98"/>
        <v>1022636</v>
      </c>
      <c r="B2072" s="6" t="s">
        <v>1098</v>
      </c>
      <c r="C2072" s="7" t="s">
        <v>553</v>
      </c>
      <c r="D2072" s="7" t="s">
        <v>1096</v>
      </c>
      <c r="E2072" s="7" t="s">
        <v>324</v>
      </c>
      <c r="F2072" s="7" t="s">
        <v>325</v>
      </c>
      <c r="G2072" s="7" t="s">
        <v>1084</v>
      </c>
      <c r="H2072" s="7" t="s">
        <v>1032</v>
      </c>
      <c r="I2072" s="6" t="s">
        <v>14</v>
      </c>
      <c r="J2072" s="1">
        <v>6091</v>
      </c>
      <c r="K2072" s="1">
        <v>196945</v>
      </c>
      <c r="L2072" s="1">
        <v>192000</v>
      </c>
      <c r="M2072" s="1">
        <v>6091</v>
      </c>
      <c r="N2072" s="1">
        <v>196945</v>
      </c>
      <c r="O2072" s="1">
        <v>192000</v>
      </c>
      <c r="P2072" s="1">
        <v>192000</v>
      </c>
      <c r="Q2072" s="12"/>
      <c r="R2072" s="29">
        <f t="shared" si="99"/>
        <v>0</v>
      </c>
      <c r="S2072" t="str">
        <f t="shared" si="100"/>
        <v>OK</v>
      </c>
      <c r="T2072" s="10">
        <f>IFERROR(VLOOKUP(A2072,[1]!Tabla1[[#All],[Material]:[venta nueva]],38,FALSE),0)</f>
        <v>0</v>
      </c>
    </row>
    <row r="2073" spans="1:20" hidden="1" x14ac:dyDescent="0.35">
      <c r="A2073">
        <f t="shared" si="98"/>
        <v>1022637</v>
      </c>
      <c r="B2073" s="6" t="s">
        <v>1098</v>
      </c>
      <c r="C2073" s="7" t="s">
        <v>553</v>
      </c>
      <c r="D2073" s="7" t="s">
        <v>1096</v>
      </c>
      <c r="E2073" s="7" t="s">
        <v>326</v>
      </c>
      <c r="F2073" s="7" t="s">
        <v>327</v>
      </c>
      <c r="G2073" s="7" t="s">
        <v>1084</v>
      </c>
      <c r="H2073" s="7" t="s">
        <v>1028</v>
      </c>
      <c r="I2073" s="6" t="s">
        <v>14</v>
      </c>
      <c r="J2073" s="1"/>
      <c r="K2073" s="1"/>
      <c r="L2073" s="1"/>
      <c r="M2073" s="1"/>
      <c r="N2073" s="1"/>
      <c r="O2073" s="1"/>
      <c r="P2073" s="1">
        <v>48000</v>
      </c>
      <c r="Q2073" s="12"/>
      <c r="R2073" s="29">
        <f t="shared" si="99"/>
        <v>-48000</v>
      </c>
      <c r="S2073" t="str">
        <f t="shared" si="100"/>
        <v>Pendiente de ingreso</v>
      </c>
      <c r="T2073" s="10">
        <f>IFERROR(VLOOKUP(A2073,[1]!Tabla1[[#All],[Material]:[venta nueva]],38,FALSE),0)</f>
        <v>0</v>
      </c>
    </row>
    <row r="2074" spans="1:20" hidden="1" x14ac:dyDescent="0.35">
      <c r="A2074">
        <f t="shared" si="98"/>
        <v>1022639</v>
      </c>
      <c r="B2074" s="6" t="s">
        <v>1098</v>
      </c>
      <c r="C2074" s="7" t="s">
        <v>553</v>
      </c>
      <c r="D2074" s="7" t="s">
        <v>1096</v>
      </c>
      <c r="E2074" s="7" t="s">
        <v>328</v>
      </c>
      <c r="F2074" s="7" t="s">
        <v>329</v>
      </c>
      <c r="G2074" s="7" t="s">
        <v>1087</v>
      </c>
      <c r="H2074" s="7" t="s">
        <v>1034</v>
      </c>
      <c r="I2074" s="6" t="s">
        <v>14</v>
      </c>
      <c r="J2074" s="1">
        <v>46871</v>
      </c>
      <c r="K2074" s="1">
        <v>1015062</v>
      </c>
      <c r="L2074" s="1">
        <v>1056000</v>
      </c>
      <c r="M2074" s="1">
        <v>46871</v>
      </c>
      <c r="N2074" s="1">
        <v>1015062</v>
      </c>
      <c r="O2074" s="1">
        <v>1056000</v>
      </c>
      <c r="P2074" s="1">
        <v>1056000</v>
      </c>
      <c r="Q2074" s="12"/>
      <c r="R2074" s="29">
        <f t="shared" si="99"/>
        <v>0</v>
      </c>
      <c r="S2074" t="str">
        <f t="shared" si="100"/>
        <v>OK</v>
      </c>
      <c r="T2074" s="10">
        <f>IFERROR(VLOOKUP(A2074,[1]!Tabla1[[#All],[Material]:[venta nueva]],38,FALSE),0)</f>
        <v>0</v>
      </c>
    </row>
    <row r="2075" spans="1:20" hidden="1" x14ac:dyDescent="0.35">
      <c r="A2075">
        <f t="shared" si="98"/>
        <v>1022640</v>
      </c>
      <c r="B2075" s="6" t="s">
        <v>1098</v>
      </c>
      <c r="C2075" s="7" t="s">
        <v>553</v>
      </c>
      <c r="D2075" s="7" t="s">
        <v>1096</v>
      </c>
      <c r="E2075" s="7" t="s">
        <v>330</v>
      </c>
      <c r="F2075" s="7" t="s">
        <v>331</v>
      </c>
      <c r="G2075" s="7" t="s">
        <v>1087</v>
      </c>
      <c r="H2075" s="7" t="s">
        <v>1034</v>
      </c>
      <c r="I2075" s="6" t="s">
        <v>14</v>
      </c>
      <c r="J2075" s="1">
        <v>18637</v>
      </c>
      <c r="K2075" s="1">
        <v>70462</v>
      </c>
      <c r="L2075" s="1">
        <v>96000</v>
      </c>
      <c r="M2075" s="1">
        <v>18637</v>
      </c>
      <c r="N2075" s="1">
        <v>70462</v>
      </c>
      <c r="O2075" s="1">
        <v>96000</v>
      </c>
      <c r="P2075" s="1">
        <v>96000</v>
      </c>
      <c r="Q2075" s="12"/>
      <c r="R2075" s="29">
        <f t="shared" si="99"/>
        <v>0</v>
      </c>
      <c r="S2075" t="str">
        <f t="shared" si="100"/>
        <v>OK</v>
      </c>
      <c r="T2075" s="10">
        <f>IFERROR(VLOOKUP(A2075,[1]!Tabla1[[#All],[Material]:[venta nueva]],38,FALSE),0)</f>
        <v>0</v>
      </c>
    </row>
    <row r="2076" spans="1:20" hidden="1" x14ac:dyDescent="0.35">
      <c r="A2076">
        <f t="shared" si="98"/>
        <v>1022645</v>
      </c>
      <c r="B2076" s="6" t="s">
        <v>1098</v>
      </c>
      <c r="C2076" s="7" t="s">
        <v>553</v>
      </c>
      <c r="D2076" s="7" t="s">
        <v>1096</v>
      </c>
      <c r="E2076" s="7" t="s">
        <v>332</v>
      </c>
      <c r="F2076" s="7" t="s">
        <v>160</v>
      </c>
      <c r="G2076" s="7" t="s">
        <v>1082</v>
      </c>
      <c r="H2076" s="7" t="s">
        <v>1013</v>
      </c>
      <c r="I2076" s="6" t="s">
        <v>14</v>
      </c>
      <c r="J2076" s="1">
        <v>-18894</v>
      </c>
      <c r="K2076" s="1">
        <v>43000</v>
      </c>
      <c r="L2076" s="1">
        <v>48000</v>
      </c>
      <c r="M2076" s="1">
        <v>-18894</v>
      </c>
      <c r="N2076" s="1">
        <v>43000</v>
      </c>
      <c r="O2076" s="1">
        <v>48000</v>
      </c>
      <c r="P2076" s="1">
        <v>48000</v>
      </c>
      <c r="Q2076" s="12"/>
      <c r="R2076" s="29">
        <f t="shared" si="99"/>
        <v>0</v>
      </c>
      <c r="S2076" t="str">
        <f t="shared" si="100"/>
        <v>OK</v>
      </c>
      <c r="T2076" s="10">
        <f>IFERROR(VLOOKUP(A2076,[1]!Tabla1[[#All],[Material]:[venta nueva]],38,FALSE),0)</f>
        <v>0</v>
      </c>
    </row>
    <row r="2077" spans="1:20" hidden="1" x14ac:dyDescent="0.35">
      <c r="A2077">
        <f t="shared" si="98"/>
        <v>1022646</v>
      </c>
      <c r="B2077" s="6" t="s">
        <v>1098</v>
      </c>
      <c r="C2077" s="7" t="s">
        <v>553</v>
      </c>
      <c r="D2077" s="7" t="s">
        <v>1096</v>
      </c>
      <c r="E2077" s="7" t="s">
        <v>333</v>
      </c>
      <c r="F2077" s="7" t="s">
        <v>159</v>
      </c>
      <c r="G2077" s="7" t="s">
        <v>1082</v>
      </c>
      <c r="H2077" s="7" t="s">
        <v>1013</v>
      </c>
      <c r="I2077" s="6" t="s">
        <v>14</v>
      </c>
      <c r="J2077" s="1">
        <v>2349</v>
      </c>
      <c r="K2077" s="1">
        <v>0</v>
      </c>
      <c r="L2077" s="1">
        <v>0</v>
      </c>
      <c r="M2077" s="1">
        <v>2349</v>
      </c>
      <c r="N2077" s="1">
        <v>0</v>
      </c>
      <c r="O2077" s="1">
        <v>0</v>
      </c>
      <c r="P2077" s="1"/>
      <c r="Q2077" s="12"/>
      <c r="R2077" s="29">
        <f t="shared" si="99"/>
        <v>0</v>
      </c>
      <c r="S2077" t="str">
        <f t="shared" si="100"/>
        <v>OK</v>
      </c>
      <c r="T2077" s="10">
        <f>IFERROR(VLOOKUP(A2077,[1]!Tabla1[[#All],[Material]:[venta nueva]],38,FALSE),0)</f>
        <v>0</v>
      </c>
    </row>
    <row r="2078" spans="1:20" hidden="1" x14ac:dyDescent="0.35">
      <c r="A2078">
        <f t="shared" si="98"/>
        <v>1022654</v>
      </c>
      <c r="B2078" s="6" t="s">
        <v>1098</v>
      </c>
      <c r="C2078" s="7" t="s">
        <v>553</v>
      </c>
      <c r="D2078" s="7" t="s">
        <v>1096</v>
      </c>
      <c r="E2078" s="7" t="s">
        <v>450</v>
      </c>
      <c r="F2078" s="7" t="s">
        <v>451</v>
      </c>
      <c r="G2078" s="7" t="s">
        <v>1081</v>
      </c>
      <c r="H2078" s="7" t="s">
        <v>1010</v>
      </c>
      <c r="I2078" s="6" t="s">
        <v>9</v>
      </c>
      <c r="J2078" s="1">
        <v>-383</v>
      </c>
      <c r="K2078" s="1">
        <v>0</v>
      </c>
      <c r="L2078" s="1">
        <v>0</v>
      </c>
      <c r="M2078" s="1">
        <v>-383</v>
      </c>
      <c r="N2078" s="1">
        <v>0</v>
      </c>
      <c r="O2078" s="1">
        <v>0</v>
      </c>
      <c r="P2078" s="1"/>
      <c r="Q2078" s="12"/>
      <c r="R2078" s="29">
        <f t="shared" si="99"/>
        <v>0</v>
      </c>
      <c r="S2078" t="str">
        <f t="shared" si="100"/>
        <v>OK</v>
      </c>
      <c r="T2078" s="10">
        <f>IFERROR(VLOOKUP(A2078,[1]!Tabla1[[#All],[Material]:[venta nueva]],38,FALSE),0)</f>
        <v>0</v>
      </c>
    </row>
    <row r="2079" spans="1:20" hidden="1" x14ac:dyDescent="0.35">
      <c r="A2079">
        <f t="shared" si="98"/>
        <v>1022657</v>
      </c>
      <c r="B2079" s="6" t="s">
        <v>1098</v>
      </c>
      <c r="C2079" s="7" t="s">
        <v>553</v>
      </c>
      <c r="D2079" s="7" t="s">
        <v>1096</v>
      </c>
      <c r="E2079" s="7" t="s">
        <v>573</v>
      </c>
      <c r="F2079" s="7" t="s">
        <v>574</v>
      </c>
      <c r="G2079" s="7" t="s">
        <v>1074</v>
      </c>
      <c r="H2079" s="7" t="s">
        <v>1018</v>
      </c>
      <c r="I2079" s="6" t="s">
        <v>10</v>
      </c>
      <c r="J2079" s="1">
        <v>0</v>
      </c>
      <c r="K2079" s="1">
        <v>20000</v>
      </c>
      <c r="L2079" s="1">
        <v>0</v>
      </c>
      <c r="M2079" s="1">
        <v>0</v>
      </c>
      <c r="N2079" s="1">
        <v>20000</v>
      </c>
      <c r="O2079" s="1">
        <v>0</v>
      </c>
      <c r="P2079" s="1"/>
      <c r="Q2079" s="12"/>
      <c r="R2079" s="29">
        <f t="shared" si="99"/>
        <v>0</v>
      </c>
      <c r="S2079" t="str">
        <f t="shared" si="100"/>
        <v>OK</v>
      </c>
      <c r="T2079" s="10">
        <f>IFERROR(VLOOKUP(A2079,[1]!Tabla1[[#All],[Material]:[venta nueva]],38,FALSE),0)</f>
        <v>0</v>
      </c>
    </row>
    <row r="2080" spans="1:20" hidden="1" x14ac:dyDescent="0.35">
      <c r="A2080">
        <f t="shared" si="98"/>
        <v>1022748</v>
      </c>
      <c r="B2080" s="6" t="s">
        <v>1098</v>
      </c>
      <c r="C2080" s="7" t="s">
        <v>553</v>
      </c>
      <c r="D2080" s="7" t="s">
        <v>1096</v>
      </c>
      <c r="E2080" s="7" t="s">
        <v>336</v>
      </c>
      <c r="F2080" s="7" t="s">
        <v>337</v>
      </c>
      <c r="G2080" s="7" t="s">
        <v>1069</v>
      </c>
      <c r="H2080" s="7" t="s">
        <v>1033</v>
      </c>
      <c r="I2080" s="6" t="s">
        <v>14</v>
      </c>
      <c r="J2080" s="1">
        <v>-56741</v>
      </c>
      <c r="K2080" s="1">
        <v>241432</v>
      </c>
      <c r="L2080" s="1">
        <v>192000</v>
      </c>
      <c r="M2080" s="1">
        <v>-56741</v>
      </c>
      <c r="N2080" s="1">
        <v>241432</v>
      </c>
      <c r="O2080" s="1">
        <v>192000</v>
      </c>
      <c r="P2080" s="1">
        <v>108000</v>
      </c>
      <c r="Q2080" s="12"/>
      <c r="R2080" s="29">
        <f t="shared" si="99"/>
        <v>84000</v>
      </c>
      <c r="S2080" t="str">
        <f t="shared" si="100"/>
        <v>Sobre ingreso</v>
      </c>
      <c r="T2080" s="10">
        <f>IFERROR(VLOOKUP(A2080,[1]!Tabla1[[#All],[Material]:[venta nueva]],38,FALSE),0)</f>
        <v>0</v>
      </c>
    </row>
    <row r="2081" spans="1:20" hidden="1" x14ac:dyDescent="0.35">
      <c r="A2081">
        <f t="shared" si="98"/>
        <v>1022750</v>
      </c>
      <c r="B2081" s="6" t="s">
        <v>1098</v>
      </c>
      <c r="C2081" s="7" t="s">
        <v>553</v>
      </c>
      <c r="D2081" s="7" t="s">
        <v>1096</v>
      </c>
      <c r="E2081" s="7" t="s">
        <v>338</v>
      </c>
      <c r="F2081" s="7" t="s">
        <v>339</v>
      </c>
      <c r="G2081" s="7" t="s">
        <v>1077</v>
      </c>
      <c r="H2081" s="7" t="s">
        <v>1005</v>
      </c>
      <c r="I2081" s="6" t="s">
        <v>15</v>
      </c>
      <c r="J2081" s="1">
        <v>-42</v>
      </c>
      <c r="K2081" s="1">
        <v>48000</v>
      </c>
      <c r="L2081" s="1">
        <v>48000</v>
      </c>
      <c r="M2081" s="1">
        <v>-42</v>
      </c>
      <c r="N2081" s="1">
        <v>48000</v>
      </c>
      <c r="O2081" s="1">
        <v>24000</v>
      </c>
      <c r="P2081" s="1">
        <v>24000</v>
      </c>
      <c r="Q2081" s="12"/>
      <c r="R2081" s="29">
        <f t="shared" si="99"/>
        <v>0</v>
      </c>
      <c r="S2081" t="str">
        <f t="shared" si="100"/>
        <v>OK</v>
      </c>
      <c r="T2081" s="10">
        <f>IFERROR(VLOOKUP(A2081,[1]!Tabla1[[#All],[Material]:[venta nueva]],38,FALSE),0)</f>
        <v>0</v>
      </c>
    </row>
    <row r="2082" spans="1:20" hidden="1" x14ac:dyDescent="0.35">
      <c r="A2082">
        <f t="shared" si="98"/>
        <v>1022751</v>
      </c>
      <c r="B2082" s="6" t="s">
        <v>1098</v>
      </c>
      <c r="C2082" s="7" t="s">
        <v>553</v>
      </c>
      <c r="D2082" s="7" t="s">
        <v>1096</v>
      </c>
      <c r="E2082" s="7" t="s">
        <v>340</v>
      </c>
      <c r="F2082" s="7" t="s">
        <v>341</v>
      </c>
      <c r="G2082" s="7" t="s">
        <v>1077</v>
      </c>
      <c r="H2082" s="7" t="s">
        <v>1023</v>
      </c>
      <c r="I2082" s="6" t="s">
        <v>15</v>
      </c>
      <c r="J2082" s="1">
        <v>2029</v>
      </c>
      <c r="K2082" s="1">
        <v>19971</v>
      </c>
      <c r="L2082" s="1">
        <v>22000</v>
      </c>
      <c r="M2082" s="1">
        <v>2029</v>
      </c>
      <c r="N2082" s="1">
        <v>19971</v>
      </c>
      <c r="O2082" s="1">
        <v>22000</v>
      </c>
      <c r="P2082" s="1">
        <v>22000</v>
      </c>
      <c r="Q2082" s="12"/>
      <c r="R2082" s="29">
        <f t="shared" si="99"/>
        <v>0</v>
      </c>
      <c r="S2082" t="str">
        <f t="shared" si="100"/>
        <v>OK</v>
      </c>
      <c r="T2082" s="10">
        <f>IFERROR(VLOOKUP(A2082,[1]!Tabla1[[#All],[Material]:[venta nueva]],38,FALSE),0)</f>
        <v>0</v>
      </c>
    </row>
    <row r="2083" spans="1:20" hidden="1" x14ac:dyDescent="0.35">
      <c r="A2083">
        <f t="shared" si="98"/>
        <v>1022753</v>
      </c>
      <c r="B2083" s="6" t="s">
        <v>1098</v>
      </c>
      <c r="C2083" s="7" t="s">
        <v>553</v>
      </c>
      <c r="D2083" s="7" t="s">
        <v>1096</v>
      </c>
      <c r="E2083" s="7" t="s">
        <v>342</v>
      </c>
      <c r="F2083" s="7" t="s">
        <v>343</v>
      </c>
      <c r="G2083" s="7" t="s">
        <v>1086</v>
      </c>
      <c r="H2083" s="7" t="s">
        <v>1025</v>
      </c>
      <c r="I2083" s="6" t="s">
        <v>14</v>
      </c>
      <c r="J2083" s="1">
        <v>31059</v>
      </c>
      <c r="K2083" s="1">
        <v>196247</v>
      </c>
      <c r="L2083" s="1">
        <v>216000</v>
      </c>
      <c r="M2083" s="1">
        <v>31059</v>
      </c>
      <c r="N2083" s="1">
        <v>196247</v>
      </c>
      <c r="O2083" s="1">
        <v>216000</v>
      </c>
      <c r="P2083" s="1">
        <v>216000</v>
      </c>
      <c r="Q2083" s="12"/>
      <c r="R2083" s="29">
        <f t="shared" si="99"/>
        <v>0</v>
      </c>
      <c r="S2083" t="str">
        <f t="shared" si="100"/>
        <v>OK</v>
      </c>
      <c r="T2083" s="10">
        <f>IFERROR(VLOOKUP(A2083,[1]!Tabla1[[#All],[Material]:[venta nueva]],38,FALSE),0)</f>
        <v>0</v>
      </c>
    </row>
    <row r="2084" spans="1:20" hidden="1" x14ac:dyDescent="0.35">
      <c r="A2084">
        <f t="shared" si="98"/>
        <v>1022760</v>
      </c>
      <c r="B2084" s="6" t="s">
        <v>1098</v>
      </c>
      <c r="C2084" s="7" t="s">
        <v>553</v>
      </c>
      <c r="D2084" s="7" t="s">
        <v>1096</v>
      </c>
      <c r="E2084" s="7" t="s">
        <v>548</v>
      </c>
      <c r="F2084" s="7" t="s">
        <v>549</v>
      </c>
      <c r="G2084" s="7" t="s">
        <v>1082</v>
      </c>
      <c r="H2084" s="7" t="s">
        <v>1013</v>
      </c>
      <c r="I2084" s="6" t="s">
        <v>8</v>
      </c>
      <c r="J2084" s="1">
        <v>1051</v>
      </c>
      <c r="K2084" s="1">
        <v>0</v>
      </c>
      <c r="L2084" s="1">
        <v>0</v>
      </c>
      <c r="M2084" s="1">
        <v>1051</v>
      </c>
      <c r="N2084" s="1">
        <v>0</v>
      </c>
      <c r="O2084" s="1">
        <v>0</v>
      </c>
      <c r="P2084" s="1"/>
      <c r="Q2084" s="12"/>
      <c r="R2084" s="29">
        <f t="shared" si="99"/>
        <v>0</v>
      </c>
      <c r="S2084" t="str">
        <f t="shared" si="100"/>
        <v>OK</v>
      </c>
      <c r="T2084" s="10">
        <f>IFERROR(VLOOKUP(A2084,[1]!Tabla1[[#All],[Material]:[venta nueva]],38,FALSE),0)</f>
        <v>0</v>
      </c>
    </row>
    <row r="2085" spans="1:20" hidden="1" x14ac:dyDescent="0.35">
      <c r="A2085">
        <f t="shared" si="98"/>
        <v>1022767</v>
      </c>
      <c r="B2085" s="6" t="s">
        <v>1098</v>
      </c>
      <c r="C2085" s="7" t="s">
        <v>553</v>
      </c>
      <c r="D2085" s="7" t="s">
        <v>1096</v>
      </c>
      <c r="E2085" s="7" t="s">
        <v>344</v>
      </c>
      <c r="F2085" s="7" t="s">
        <v>345</v>
      </c>
      <c r="G2085" s="7" t="s">
        <v>1078</v>
      </c>
      <c r="H2085" s="7" t="s">
        <v>1009</v>
      </c>
      <c r="I2085" s="6" t="s">
        <v>15</v>
      </c>
      <c r="J2085" s="1">
        <v>-3271</v>
      </c>
      <c r="K2085" s="1">
        <v>3271</v>
      </c>
      <c r="L2085" s="1">
        <v>0</v>
      </c>
      <c r="M2085" s="1">
        <v>-3271</v>
      </c>
      <c r="N2085" s="1">
        <v>27271</v>
      </c>
      <c r="O2085" s="1">
        <v>24000</v>
      </c>
      <c r="P2085" s="1">
        <v>24000</v>
      </c>
      <c r="Q2085" s="12"/>
      <c r="R2085" s="29">
        <f t="shared" si="99"/>
        <v>0</v>
      </c>
      <c r="S2085" t="str">
        <f t="shared" si="100"/>
        <v>OK</v>
      </c>
      <c r="T2085" s="10">
        <f>IFERROR(VLOOKUP(A2085,[1]!Tabla1[[#All],[Material]:[venta nueva]],38,FALSE),0)</f>
        <v>0</v>
      </c>
    </row>
    <row r="2086" spans="1:20" hidden="1" x14ac:dyDescent="0.35">
      <c r="A2086">
        <f t="shared" si="98"/>
        <v>1022793</v>
      </c>
      <c r="B2086" s="6" t="s">
        <v>1098</v>
      </c>
      <c r="C2086" s="7" t="s">
        <v>553</v>
      </c>
      <c r="D2086" s="7" t="s">
        <v>1096</v>
      </c>
      <c r="E2086" s="7" t="s">
        <v>1121</v>
      </c>
      <c r="F2086" s="7" t="s">
        <v>1122</v>
      </c>
      <c r="G2086" s="7" t="s">
        <v>1077</v>
      </c>
      <c r="H2086" s="7" t="s">
        <v>1005</v>
      </c>
      <c r="I2086" s="6" t="s">
        <v>15</v>
      </c>
      <c r="J2086" s="1"/>
      <c r="K2086" s="1"/>
      <c r="L2086" s="1"/>
      <c r="M2086" s="1"/>
      <c r="N2086" s="1"/>
      <c r="O2086" s="1"/>
      <c r="P2086" s="1">
        <v>0.2</v>
      </c>
      <c r="Q2086" s="12"/>
      <c r="R2086" s="29">
        <f t="shared" si="99"/>
        <v>-0.2</v>
      </c>
      <c r="S2086" t="str">
        <f t="shared" si="100"/>
        <v>Pendiente de ingreso</v>
      </c>
      <c r="T2086" s="10">
        <f>IFERROR(VLOOKUP(A2086,[1]!Tabla1[[#All],[Material]:[venta nueva]],38,FALSE),0)</f>
        <v>0</v>
      </c>
    </row>
    <row r="2087" spans="1:20" hidden="1" x14ac:dyDescent="0.35">
      <c r="A2087">
        <f t="shared" si="98"/>
        <v>1022794</v>
      </c>
      <c r="B2087" s="6" t="s">
        <v>1098</v>
      </c>
      <c r="C2087" s="7" t="s">
        <v>553</v>
      </c>
      <c r="D2087" s="7" t="s">
        <v>1096</v>
      </c>
      <c r="E2087" s="7" t="s">
        <v>352</v>
      </c>
      <c r="F2087" s="7" t="s">
        <v>353</v>
      </c>
      <c r="G2087" s="7" t="s">
        <v>1077</v>
      </c>
      <c r="H2087" s="7" t="s">
        <v>1023</v>
      </c>
      <c r="I2087" s="6" t="s">
        <v>15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2"/>
      <c r="R2087" s="29">
        <f t="shared" si="99"/>
        <v>-1</v>
      </c>
      <c r="S2087" t="str">
        <f t="shared" si="100"/>
        <v>Pendiente de ingreso</v>
      </c>
      <c r="T2087" s="10">
        <f>IFERROR(VLOOKUP(A2087,[1]!Tabla1[[#All],[Material]:[venta nueva]],38,FALSE),0)</f>
        <v>0</v>
      </c>
    </row>
    <row r="2088" spans="1:20" hidden="1" x14ac:dyDescent="0.35">
      <c r="A2088">
        <f t="shared" si="98"/>
        <v>1022822</v>
      </c>
      <c r="B2088" s="6" t="s">
        <v>1098</v>
      </c>
      <c r="C2088" s="7" t="s">
        <v>553</v>
      </c>
      <c r="D2088" s="7" t="s">
        <v>1096</v>
      </c>
      <c r="E2088" s="7" t="s">
        <v>1123</v>
      </c>
      <c r="F2088" s="7" t="s">
        <v>1356</v>
      </c>
      <c r="G2088" s="7" t="s">
        <v>990</v>
      </c>
      <c r="H2088" s="7" t="s">
        <v>990</v>
      </c>
      <c r="I2088" s="6" t="s">
        <v>10</v>
      </c>
      <c r="J2088" s="1"/>
      <c r="K2088" s="1"/>
      <c r="L2088" s="1"/>
      <c r="M2088" s="1"/>
      <c r="N2088" s="1"/>
      <c r="O2088" s="1"/>
      <c r="P2088" s="1">
        <v>20</v>
      </c>
      <c r="Q2088" s="12"/>
      <c r="R2088" s="29">
        <f t="shared" si="99"/>
        <v>-20</v>
      </c>
      <c r="S2088" t="str">
        <f t="shared" si="100"/>
        <v>Pendiente de ingreso</v>
      </c>
      <c r="T2088" s="10">
        <f>IFERROR(VLOOKUP(A2088,[1]!Tabla1[[#All],[Material]:[venta nueva]],38,FALSE),0)</f>
        <v>0</v>
      </c>
    </row>
    <row r="2089" spans="1:20" hidden="1" x14ac:dyDescent="0.35">
      <c r="A2089">
        <f t="shared" si="98"/>
        <v>1022838</v>
      </c>
      <c r="B2089" s="6" t="s">
        <v>1098</v>
      </c>
      <c r="C2089" s="7" t="s">
        <v>553</v>
      </c>
      <c r="D2089" s="7" t="s">
        <v>1096</v>
      </c>
      <c r="E2089" s="7" t="s">
        <v>1124</v>
      </c>
      <c r="F2089" s="7" t="s">
        <v>1125</v>
      </c>
      <c r="G2089" s="7" t="s">
        <v>990</v>
      </c>
      <c r="H2089" s="7" t="s">
        <v>990</v>
      </c>
      <c r="I2089" s="6" t="s">
        <v>15</v>
      </c>
      <c r="J2089" s="1"/>
      <c r="K2089" s="1"/>
      <c r="L2089" s="1"/>
      <c r="M2089" s="1"/>
      <c r="N2089" s="1"/>
      <c r="O2089" s="1"/>
      <c r="P2089" s="1">
        <v>58</v>
      </c>
      <c r="Q2089" s="12"/>
      <c r="R2089" s="29">
        <f t="shared" si="99"/>
        <v>-58</v>
      </c>
      <c r="S2089" t="str">
        <f t="shared" si="100"/>
        <v>Pendiente de ingreso</v>
      </c>
      <c r="T2089" s="10">
        <f>IFERROR(VLOOKUP(A2089,[1]!Tabla1[[#All],[Material]:[venta nueva]],38,FALSE),0)</f>
        <v>0</v>
      </c>
    </row>
    <row r="2090" spans="1:20" hidden="1" x14ac:dyDescent="0.35">
      <c r="A2090">
        <f t="shared" si="98"/>
        <v>1022854</v>
      </c>
      <c r="B2090" s="6" t="s">
        <v>1098</v>
      </c>
      <c r="C2090" s="7" t="s">
        <v>553</v>
      </c>
      <c r="D2090" s="7" t="s">
        <v>1096</v>
      </c>
      <c r="E2090" s="7" t="s">
        <v>575</v>
      </c>
      <c r="F2090" s="7" t="s">
        <v>357</v>
      </c>
      <c r="G2090" s="7" t="s">
        <v>1084</v>
      </c>
      <c r="H2090" s="7" t="s">
        <v>1017</v>
      </c>
      <c r="I2090" s="6" t="s">
        <v>10</v>
      </c>
      <c r="J2090" s="1">
        <v>0</v>
      </c>
      <c r="K2090" s="1">
        <v>48000</v>
      </c>
      <c r="L2090" s="1">
        <v>48000</v>
      </c>
      <c r="M2090" s="1">
        <v>0</v>
      </c>
      <c r="N2090" s="1">
        <v>48000</v>
      </c>
      <c r="O2090" s="1">
        <v>48000</v>
      </c>
      <c r="P2090" s="1">
        <v>48000</v>
      </c>
      <c r="Q2090" s="12"/>
      <c r="R2090" s="29">
        <f t="shared" si="99"/>
        <v>0</v>
      </c>
      <c r="S2090" t="str">
        <f t="shared" si="100"/>
        <v>OK</v>
      </c>
      <c r="T2090" s="10">
        <f>IFERROR(VLOOKUP(A2090,[1]!Tabla1[[#All],[Material]:[venta nueva]],38,FALSE),0)</f>
        <v>0</v>
      </c>
    </row>
    <row r="2091" spans="1:20" hidden="1" x14ac:dyDescent="0.35">
      <c r="A2091">
        <f t="shared" si="98"/>
        <v>1022856</v>
      </c>
      <c r="B2091" s="6" t="s">
        <v>1098</v>
      </c>
      <c r="C2091" s="7" t="s">
        <v>553</v>
      </c>
      <c r="D2091" s="7" t="s">
        <v>1096</v>
      </c>
      <c r="E2091" s="7" t="s">
        <v>359</v>
      </c>
      <c r="F2091" s="7" t="s">
        <v>360</v>
      </c>
      <c r="G2091" s="7" t="s">
        <v>1078</v>
      </c>
      <c r="H2091" s="7" t="s">
        <v>1009</v>
      </c>
      <c r="I2091" s="6" t="s">
        <v>14</v>
      </c>
      <c r="J2091" s="1"/>
      <c r="K2091" s="1"/>
      <c r="L2091" s="1"/>
      <c r="M2091" s="1"/>
      <c r="N2091" s="1"/>
      <c r="O2091" s="1"/>
      <c r="P2091" s="1">
        <v>96000</v>
      </c>
      <c r="Q2091" s="12"/>
      <c r="R2091" s="29">
        <f t="shared" si="99"/>
        <v>-96000</v>
      </c>
      <c r="S2091" t="str">
        <f t="shared" si="100"/>
        <v>Pendiente de ingreso</v>
      </c>
      <c r="T2091" s="10">
        <f>IFERROR(VLOOKUP(A2091,[1]!Tabla1[[#All],[Material]:[venta nueva]],38,FALSE),0)</f>
        <v>0</v>
      </c>
    </row>
    <row r="2092" spans="1:20" hidden="1" x14ac:dyDescent="0.35">
      <c r="A2092">
        <f t="shared" si="98"/>
        <v>1022863</v>
      </c>
      <c r="B2092" s="6" t="s">
        <v>1098</v>
      </c>
      <c r="C2092" s="7" t="s">
        <v>553</v>
      </c>
      <c r="D2092" s="7" t="s">
        <v>1096</v>
      </c>
      <c r="E2092" s="7" t="s">
        <v>361</v>
      </c>
      <c r="F2092" s="7" t="s">
        <v>362</v>
      </c>
      <c r="G2092" s="7" t="s">
        <v>1075</v>
      </c>
      <c r="H2092" s="7" t="s">
        <v>1011</v>
      </c>
      <c r="I2092" s="6" t="s">
        <v>15</v>
      </c>
      <c r="J2092" s="1">
        <v>-8852</v>
      </c>
      <c r="K2092" s="1">
        <v>65563</v>
      </c>
      <c r="L2092" s="1">
        <v>60000</v>
      </c>
      <c r="M2092" s="1">
        <v>-8852</v>
      </c>
      <c r="N2092" s="1">
        <v>65563</v>
      </c>
      <c r="O2092" s="1">
        <v>60000</v>
      </c>
      <c r="P2092" s="1">
        <v>60000</v>
      </c>
      <c r="Q2092" s="12"/>
      <c r="R2092" s="29">
        <f t="shared" si="99"/>
        <v>0</v>
      </c>
      <c r="S2092" t="str">
        <f t="shared" si="100"/>
        <v>OK</v>
      </c>
      <c r="T2092" s="10">
        <f>IFERROR(VLOOKUP(A2092,[1]!Tabla1[[#All],[Material]:[venta nueva]],38,FALSE),0)</f>
        <v>0</v>
      </c>
    </row>
    <row r="2093" spans="1:20" hidden="1" x14ac:dyDescent="0.35">
      <c r="A2093">
        <f t="shared" si="98"/>
        <v>1022864</v>
      </c>
      <c r="B2093" s="6" t="s">
        <v>1098</v>
      </c>
      <c r="C2093" s="7" t="s">
        <v>553</v>
      </c>
      <c r="D2093" s="7" t="s">
        <v>1096</v>
      </c>
      <c r="E2093" s="7" t="s">
        <v>363</v>
      </c>
      <c r="F2093" s="7" t="s">
        <v>364</v>
      </c>
      <c r="G2093" s="7" t="s">
        <v>1075</v>
      </c>
      <c r="H2093" s="7" t="s">
        <v>1011</v>
      </c>
      <c r="I2093" s="6" t="s">
        <v>15</v>
      </c>
      <c r="J2093" s="1">
        <v>-11106</v>
      </c>
      <c r="K2093" s="1">
        <v>47584</v>
      </c>
      <c r="L2093" s="1">
        <v>40000</v>
      </c>
      <c r="M2093" s="1">
        <v>-11106</v>
      </c>
      <c r="N2093" s="1">
        <v>47407</v>
      </c>
      <c r="O2093" s="1">
        <v>45000</v>
      </c>
      <c r="P2093" s="1">
        <v>45000</v>
      </c>
      <c r="Q2093" s="12"/>
      <c r="R2093" s="29">
        <f t="shared" si="99"/>
        <v>0</v>
      </c>
      <c r="S2093" t="str">
        <f t="shared" si="100"/>
        <v>OK</v>
      </c>
      <c r="T2093" s="10">
        <f>IFERROR(VLOOKUP(A2093,[1]!Tabla1[[#All],[Material]:[venta nueva]],38,FALSE),0)</f>
        <v>0</v>
      </c>
    </row>
    <row r="2094" spans="1:20" hidden="1" x14ac:dyDescent="0.35">
      <c r="A2094">
        <f t="shared" si="98"/>
        <v>1022865</v>
      </c>
      <c r="B2094" s="6" t="s">
        <v>1098</v>
      </c>
      <c r="C2094" s="7" t="s">
        <v>553</v>
      </c>
      <c r="D2094" s="7" t="s">
        <v>1096</v>
      </c>
      <c r="E2094" s="7" t="s">
        <v>365</v>
      </c>
      <c r="F2094" s="7" t="s">
        <v>366</v>
      </c>
      <c r="G2094" s="7" t="s">
        <v>1082</v>
      </c>
      <c r="H2094" s="7" t="s">
        <v>1013</v>
      </c>
      <c r="I2094" s="6" t="s">
        <v>15</v>
      </c>
      <c r="J2094" s="1">
        <v>-10861</v>
      </c>
      <c r="K2094" s="1">
        <v>52922</v>
      </c>
      <c r="L2094" s="1">
        <v>53000</v>
      </c>
      <c r="M2094" s="1">
        <v>-10861</v>
      </c>
      <c r="N2094" s="1">
        <v>52922</v>
      </c>
      <c r="O2094" s="1">
        <v>55000</v>
      </c>
      <c r="P2094" s="1">
        <v>55000</v>
      </c>
      <c r="Q2094" s="12"/>
      <c r="R2094" s="29">
        <f t="shared" si="99"/>
        <v>0</v>
      </c>
      <c r="S2094" t="str">
        <f t="shared" si="100"/>
        <v>OK</v>
      </c>
      <c r="T2094" s="10">
        <f>IFERROR(VLOOKUP(A2094,[1]!Tabla1[[#All],[Material]:[venta nueva]],38,FALSE),0)</f>
        <v>0</v>
      </c>
    </row>
    <row r="2095" spans="1:20" hidden="1" x14ac:dyDescent="0.35">
      <c r="A2095">
        <f t="shared" si="98"/>
        <v>1022866</v>
      </c>
      <c r="B2095" s="6" t="s">
        <v>1098</v>
      </c>
      <c r="C2095" s="7" t="s">
        <v>553</v>
      </c>
      <c r="D2095" s="7" t="s">
        <v>1096</v>
      </c>
      <c r="E2095" s="7" t="s">
        <v>367</v>
      </c>
      <c r="F2095" s="7" t="s">
        <v>368</v>
      </c>
      <c r="G2095" s="7" t="s">
        <v>1082</v>
      </c>
      <c r="H2095" s="7" t="s">
        <v>1013</v>
      </c>
      <c r="I2095" s="6" t="s">
        <v>15</v>
      </c>
      <c r="J2095" s="1">
        <v>-3267</v>
      </c>
      <c r="K2095" s="1">
        <v>45267</v>
      </c>
      <c r="L2095" s="1">
        <v>45000</v>
      </c>
      <c r="M2095" s="1">
        <v>-3267</v>
      </c>
      <c r="N2095" s="1">
        <v>45267</v>
      </c>
      <c r="O2095" s="1">
        <v>35000</v>
      </c>
      <c r="P2095" s="1">
        <v>35000</v>
      </c>
      <c r="Q2095" s="12"/>
      <c r="R2095" s="29">
        <f t="shared" si="99"/>
        <v>0</v>
      </c>
      <c r="S2095" t="str">
        <f t="shared" si="100"/>
        <v>OK</v>
      </c>
      <c r="T2095" s="10">
        <f>IFERROR(VLOOKUP(A2095,[1]!Tabla1[[#All],[Material]:[venta nueva]],38,FALSE),0)</f>
        <v>0</v>
      </c>
    </row>
    <row r="2096" spans="1:20" hidden="1" x14ac:dyDescent="0.35">
      <c r="A2096">
        <f t="shared" si="98"/>
        <v>1022883</v>
      </c>
      <c r="B2096" s="6" t="s">
        <v>1098</v>
      </c>
      <c r="C2096" s="7" t="s">
        <v>553</v>
      </c>
      <c r="D2096" s="7" t="s">
        <v>1096</v>
      </c>
      <c r="E2096" s="7" t="s">
        <v>369</v>
      </c>
      <c r="F2096" s="7" t="s">
        <v>370</v>
      </c>
      <c r="G2096" s="7" t="s">
        <v>1074</v>
      </c>
      <c r="H2096" s="7" t="s">
        <v>1018</v>
      </c>
      <c r="I2096" s="6" t="s">
        <v>8</v>
      </c>
      <c r="J2096" s="1">
        <v>0</v>
      </c>
      <c r="K2096" s="1">
        <v>23587</v>
      </c>
      <c r="L2096" s="1">
        <v>24000</v>
      </c>
      <c r="M2096" s="1">
        <v>0</v>
      </c>
      <c r="N2096" s="1">
        <v>23587</v>
      </c>
      <c r="O2096" s="1">
        <v>24000</v>
      </c>
      <c r="P2096" s="1">
        <v>24000</v>
      </c>
      <c r="Q2096" s="12"/>
      <c r="R2096" s="29">
        <f t="shared" si="99"/>
        <v>0</v>
      </c>
      <c r="S2096" t="str">
        <f t="shared" si="100"/>
        <v>OK</v>
      </c>
      <c r="T2096" s="10">
        <f>IFERROR(VLOOKUP(A2096,[1]!Tabla1[[#All],[Material]:[venta nueva]],38,FALSE),0)</f>
        <v>0</v>
      </c>
    </row>
    <row r="2097" spans="1:20" hidden="1" x14ac:dyDescent="0.35">
      <c r="A2097">
        <f t="shared" si="98"/>
        <v>1022907</v>
      </c>
      <c r="B2097" s="6" t="s">
        <v>1098</v>
      </c>
      <c r="C2097" s="7" t="s">
        <v>553</v>
      </c>
      <c r="D2097" s="7" t="s">
        <v>1096</v>
      </c>
      <c r="E2097" s="7" t="s">
        <v>528</v>
      </c>
      <c r="F2097" s="7" t="s">
        <v>529</v>
      </c>
      <c r="G2097" s="7" t="s">
        <v>1069</v>
      </c>
      <c r="H2097" s="7" t="s">
        <v>1026</v>
      </c>
      <c r="I2097" s="6" t="s">
        <v>10</v>
      </c>
      <c r="J2097" s="1">
        <v>3033</v>
      </c>
      <c r="K2097" s="1">
        <v>93000</v>
      </c>
      <c r="L2097" s="1">
        <v>96000</v>
      </c>
      <c r="M2097" s="1">
        <v>3033</v>
      </c>
      <c r="N2097" s="1">
        <v>93150</v>
      </c>
      <c r="O2097" s="1">
        <v>96000</v>
      </c>
      <c r="P2097" s="1">
        <v>42500</v>
      </c>
      <c r="Q2097" s="12"/>
      <c r="R2097" s="29">
        <f t="shared" si="99"/>
        <v>53500</v>
      </c>
      <c r="S2097" t="str">
        <f t="shared" si="100"/>
        <v>Sobre ingreso</v>
      </c>
      <c r="T2097" s="10">
        <f>IFERROR(VLOOKUP(A2097,[1]!Tabla1[[#All],[Material]:[venta nueva]],38,FALSE),0)</f>
        <v>0</v>
      </c>
    </row>
    <row r="2098" spans="1:20" hidden="1" x14ac:dyDescent="0.35">
      <c r="A2098">
        <f t="shared" si="98"/>
        <v>1022914</v>
      </c>
      <c r="B2098" s="6" t="s">
        <v>1098</v>
      </c>
      <c r="C2098" s="7" t="s">
        <v>553</v>
      </c>
      <c r="D2098" s="7" t="s">
        <v>1096</v>
      </c>
      <c r="E2098" s="7" t="s">
        <v>375</v>
      </c>
      <c r="F2098" s="7" t="s">
        <v>506</v>
      </c>
      <c r="G2098" s="7" t="s">
        <v>1078</v>
      </c>
      <c r="H2098" s="7" t="s">
        <v>1006</v>
      </c>
      <c r="I2098" s="6" t="s">
        <v>15</v>
      </c>
      <c r="J2098" s="1">
        <v>4065</v>
      </c>
      <c r="K2098" s="1">
        <v>0</v>
      </c>
      <c r="L2098" s="1">
        <v>0</v>
      </c>
      <c r="M2098" s="1">
        <v>4065</v>
      </c>
      <c r="N2098" s="1">
        <v>0</v>
      </c>
      <c r="O2098" s="1">
        <v>0</v>
      </c>
      <c r="P2098" s="1"/>
      <c r="Q2098" s="12"/>
      <c r="R2098" s="29">
        <f t="shared" si="99"/>
        <v>0</v>
      </c>
      <c r="S2098" t="str">
        <f t="shared" si="100"/>
        <v>OK</v>
      </c>
      <c r="T2098" s="10">
        <f>IFERROR(VLOOKUP(A2098,[1]!Tabla1[[#All],[Material]:[venta nueva]],38,FALSE),0)</f>
        <v>0</v>
      </c>
    </row>
    <row r="2099" spans="1:20" hidden="1" x14ac:dyDescent="0.35">
      <c r="A2099">
        <f t="shared" si="98"/>
        <v>1022918</v>
      </c>
      <c r="B2099" s="6" t="s">
        <v>1098</v>
      </c>
      <c r="C2099" s="7" t="s">
        <v>553</v>
      </c>
      <c r="D2099" s="7" t="s">
        <v>1096</v>
      </c>
      <c r="E2099" s="7" t="s">
        <v>376</v>
      </c>
      <c r="F2099" s="7" t="s">
        <v>377</v>
      </c>
      <c r="G2099" s="7" t="s">
        <v>1078</v>
      </c>
      <c r="H2099" s="7" t="s">
        <v>1006</v>
      </c>
      <c r="I2099" s="6" t="s">
        <v>15</v>
      </c>
      <c r="J2099" s="1">
        <v>-25181</v>
      </c>
      <c r="K2099" s="1">
        <v>121356</v>
      </c>
      <c r="L2099" s="1">
        <v>96000</v>
      </c>
      <c r="M2099" s="1">
        <v>-25181</v>
      </c>
      <c r="N2099" s="1">
        <v>121356</v>
      </c>
      <c r="O2099" s="1">
        <v>96000</v>
      </c>
      <c r="P2099" s="1">
        <v>96000</v>
      </c>
      <c r="Q2099" s="12"/>
      <c r="R2099" s="29">
        <f t="shared" si="99"/>
        <v>0</v>
      </c>
      <c r="S2099" t="str">
        <f t="shared" si="100"/>
        <v>OK</v>
      </c>
      <c r="T2099" s="10">
        <f>IFERROR(VLOOKUP(A2099,[1]!Tabla1[[#All],[Material]:[venta nueva]],38,FALSE),0)</f>
        <v>0</v>
      </c>
    </row>
    <row r="2100" spans="1:20" hidden="1" x14ac:dyDescent="0.35">
      <c r="A2100">
        <f t="shared" si="98"/>
        <v>1022932</v>
      </c>
      <c r="B2100" s="6" t="s">
        <v>1098</v>
      </c>
      <c r="C2100" s="7" t="s">
        <v>553</v>
      </c>
      <c r="D2100" s="7" t="s">
        <v>1096</v>
      </c>
      <c r="E2100" s="7" t="s">
        <v>1126</v>
      </c>
      <c r="F2100" s="7" t="s">
        <v>74</v>
      </c>
      <c r="G2100" s="7" t="s">
        <v>1074</v>
      </c>
      <c r="H2100" s="7" t="s">
        <v>1018</v>
      </c>
      <c r="I2100" s="6" t="s">
        <v>14</v>
      </c>
      <c r="J2100" s="1">
        <v>0</v>
      </c>
      <c r="K2100" s="1">
        <v>60</v>
      </c>
      <c r="L2100" s="1">
        <v>0</v>
      </c>
      <c r="M2100" s="1">
        <v>0</v>
      </c>
      <c r="N2100" s="1">
        <v>60</v>
      </c>
      <c r="O2100" s="1">
        <v>0</v>
      </c>
      <c r="P2100" s="1"/>
      <c r="Q2100" s="12"/>
      <c r="R2100" s="29">
        <f t="shared" si="99"/>
        <v>0</v>
      </c>
      <c r="S2100" t="str">
        <f t="shared" si="100"/>
        <v>OK</v>
      </c>
      <c r="T2100" s="10">
        <f>IFERROR(VLOOKUP(A2100,[1]!Tabla1[[#All],[Material]:[venta nueva]],38,FALSE),0)</f>
        <v>0</v>
      </c>
    </row>
    <row r="2101" spans="1:20" hidden="1" x14ac:dyDescent="0.35">
      <c r="A2101">
        <f t="shared" si="98"/>
        <v>1022936</v>
      </c>
      <c r="B2101" s="6" t="s">
        <v>1098</v>
      </c>
      <c r="C2101" s="7" t="s">
        <v>553</v>
      </c>
      <c r="D2101" s="7" t="s">
        <v>1096</v>
      </c>
      <c r="E2101" s="7" t="s">
        <v>388</v>
      </c>
      <c r="F2101" s="7" t="s">
        <v>78</v>
      </c>
      <c r="G2101" s="7" t="s">
        <v>985</v>
      </c>
      <c r="H2101" s="7" t="s">
        <v>1012</v>
      </c>
      <c r="I2101" s="6" t="s">
        <v>14</v>
      </c>
      <c r="J2101" s="1">
        <v>6790</v>
      </c>
      <c r="K2101" s="1">
        <v>41210</v>
      </c>
      <c r="L2101" s="1">
        <v>48000</v>
      </c>
      <c r="M2101" s="1">
        <v>6790</v>
      </c>
      <c r="N2101" s="1">
        <v>41210</v>
      </c>
      <c r="O2101" s="1">
        <v>48000</v>
      </c>
      <c r="P2101" s="1">
        <v>48000</v>
      </c>
      <c r="Q2101" s="12"/>
      <c r="R2101" s="29">
        <f t="shared" si="99"/>
        <v>0</v>
      </c>
      <c r="S2101" t="str">
        <f t="shared" si="100"/>
        <v>OK</v>
      </c>
      <c r="T2101" s="10">
        <f>IFERROR(VLOOKUP(A2101,[1]!Tabla1[[#All],[Material]:[venta nueva]],38,FALSE),0)</f>
        <v>0</v>
      </c>
    </row>
    <row r="2102" spans="1:20" hidden="1" x14ac:dyDescent="0.35">
      <c r="A2102">
        <f t="shared" si="98"/>
        <v>1022939</v>
      </c>
      <c r="B2102" s="6" t="s">
        <v>1098</v>
      </c>
      <c r="C2102" s="7" t="s">
        <v>553</v>
      </c>
      <c r="D2102" s="7" t="s">
        <v>1096</v>
      </c>
      <c r="E2102" s="7" t="s">
        <v>389</v>
      </c>
      <c r="F2102" s="7" t="s">
        <v>390</v>
      </c>
      <c r="G2102" s="7" t="s">
        <v>1085</v>
      </c>
      <c r="H2102" s="7" t="s">
        <v>1036</v>
      </c>
      <c r="I2102" s="6" t="s">
        <v>14</v>
      </c>
      <c r="J2102" s="1">
        <v>4420</v>
      </c>
      <c r="K2102" s="1">
        <v>4994</v>
      </c>
      <c r="L2102" s="1">
        <v>0</v>
      </c>
      <c r="M2102" s="1">
        <v>4420</v>
      </c>
      <c r="N2102" s="1">
        <v>4994</v>
      </c>
      <c r="O2102" s="1">
        <v>0</v>
      </c>
      <c r="P2102" s="1"/>
      <c r="Q2102" s="12"/>
      <c r="R2102" s="29">
        <f t="shared" si="99"/>
        <v>0</v>
      </c>
      <c r="S2102" t="str">
        <f t="shared" si="100"/>
        <v>OK</v>
      </c>
      <c r="T2102" s="10">
        <f>IFERROR(VLOOKUP(A2102,[1]!Tabla1[[#All],[Material]:[venta nueva]],38,FALSE),0)</f>
        <v>0</v>
      </c>
    </row>
    <row r="2103" spans="1:20" hidden="1" x14ac:dyDescent="0.35">
      <c r="A2103">
        <f t="shared" si="98"/>
        <v>1022940</v>
      </c>
      <c r="B2103" s="6" t="s">
        <v>1098</v>
      </c>
      <c r="C2103" s="7" t="s">
        <v>553</v>
      </c>
      <c r="D2103" s="7" t="s">
        <v>1096</v>
      </c>
      <c r="E2103" s="7" t="s">
        <v>391</v>
      </c>
      <c r="F2103" s="7" t="s">
        <v>392</v>
      </c>
      <c r="G2103" s="7" t="s">
        <v>1086</v>
      </c>
      <c r="H2103" s="7" t="s">
        <v>1025</v>
      </c>
      <c r="I2103" s="6" t="s">
        <v>14</v>
      </c>
      <c r="J2103" s="1">
        <v>26220</v>
      </c>
      <c r="K2103" s="1">
        <v>63712</v>
      </c>
      <c r="L2103" s="1">
        <v>96000</v>
      </c>
      <c r="M2103" s="1">
        <v>26220</v>
      </c>
      <c r="N2103" s="1">
        <v>63712</v>
      </c>
      <c r="O2103" s="1">
        <v>96000</v>
      </c>
      <c r="P2103" s="1">
        <v>96000</v>
      </c>
      <c r="Q2103" s="12"/>
      <c r="R2103" s="29">
        <f t="shared" si="99"/>
        <v>0</v>
      </c>
      <c r="S2103" t="str">
        <f t="shared" si="100"/>
        <v>OK</v>
      </c>
      <c r="T2103" s="10">
        <f>IFERROR(VLOOKUP(A2103,[1]!Tabla1[[#All],[Material]:[venta nueva]],38,FALSE),0)</f>
        <v>0</v>
      </c>
    </row>
    <row r="2104" spans="1:20" hidden="1" x14ac:dyDescent="0.35">
      <c r="A2104">
        <f t="shared" si="98"/>
        <v>1022941</v>
      </c>
      <c r="B2104" s="6" t="s">
        <v>1098</v>
      </c>
      <c r="C2104" s="7" t="s">
        <v>553</v>
      </c>
      <c r="D2104" s="7" t="s">
        <v>1096</v>
      </c>
      <c r="E2104" s="7" t="s">
        <v>393</v>
      </c>
      <c r="F2104" s="7" t="s">
        <v>394</v>
      </c>
      <c r="G2104" s="7" t="s">
        <v>1086</v>
      </c>
      <c r="H2104" s="7" t="s">
        <v>1025</v>
      </c>
      <c r="I2104" s="6" t="s">
        <v>14</v>
      </c>
      <c r="J2104" s="1">
        <v>6211</v>
      </c>
      <c r="K2104" s="1">
        <v>45674</v>
      </c>
      <c r="L2104" s="1">
        <v>48000</v>
      </c>
      <c r="M2104" s="1">
        <v>6211</v>
      </c>
      <c r="N2104" s="1">
        <v>45674</v>
      </c>
      <c r="O2104" s="1">
        <v>48000</v>
      </c>
      <c r="P2104" s="1">
        <v>48000</v>
      </c>
      <c r="Q2104" s="12"/>
      <c r="R2104" s="29">
        <f t="shared" si="99"/>
        <v>0</v>
      </c>
      <c r="S2104" t="str">
        <f t="shared" si="100"/>
        <v>OK</v>
      </c>
      <c r="T2104" s="10">
        <f>IFERROR(VLOOKUP(A2104,[1]!Tabla1[[#All],[Material]:[venta nueva]],38,FALSE),0)</f>
        <v>0</v>
      </c>
    </row>
    <row r="2105" spans="1:20" hidden="1" x14ac:dyDescent="0.35">
      <c r="A2105">
        <f t="shared" si="98"/>
        <v>1022943</v>
      </c>
      <c r="B2105" s="6" t="s">
        <v>1098</v>
      </c>
      <c r="C2105" s="7" t="s">
        <v>553</v>
      </c>
      <c r="D2105" s="7" t="s">
        <v>1096</v>
      </c>
      <c r="E2105" s="7" t="s">
        <v>395</v>
      </c>
      <c r="F2105" s="7" t="s">
        <v>396</v>
      </c>
      <c r="G2105" s="7" t="s">
        <v>1075</v>
      </c>
      <c r="H2105" s="7" t="s">
        <v>1002</v>
      </c>
      <c r="I2105" s="6" t="s">
        <v>14</v>
      </c>
      <c r="J2105" s="1">
        <v>-1801</v>
      </c>
      <c r="K2105" s="1">
        <v>0</v>
      </c>
      <c r="L2105" s="1">
        <v>0</v>
      </c>
      <c r="M2105" s="1">
        <v>-1801</v>
      </c>
      <c r="N2105" s="1">
        <v>0</v>
      </c>
      <c r="O2105" s="1">
        <v>0</v>
      </c>
      <c r="P2105" s="1"/>
      <c r="Q2105" s="12"/>
      <c r="R2105" s="29">
        <f t="shared" si="99"/>
        <v>0</v>
      </c>
      <c r="S2105" t="str">
        <f t="shared" si="100"/>
        <v>OK</v>
      </c>
      <c r="T2105" s="10">
        <f>IFERROR(VLOOKUP(A2105,[1]!Tabla1[[#All],[Material]:[venta nueva]],38,FALSE),0)</f>
        <v>0</v>
      </c>
    </row>
    <row r="2106" spans="1:20" hidden="1" x14ac:dyDescent="0.35">
      <c r="A2106">
        <f t="shared" si="98"/>
        <v>1022945</v>
      </c>
      <c r="B2106" s="6" t="s">
        <v>1098</v>
      </c>
      <c r="C2106" s="7" t="s">
        <v>553</v>
      </c>
      <c r="D2106" s="7" t="s">
        <v>1096</v>
      </c>
      <c r="E2106" s="7" t="s">
        <v>397</v>
      </c>
      <c r="F2106" s="7" t="s">
        <v>223</v>
      </c>
      <c r="G2106" s="7" t="s">
        <v>1078</v>
      </c>
      <c r="H2106" s="7" t="s">
        <v>1027</v>
      </c>
      <c r="I2106" s="6" t="s">
        <v>14</v>
      </c>
      <c r="J2106" s="1">
        <v>-8910</v>
      </c>
      <c r="K2106" s="1">
        <v>8910</v>
      </c>
      <c r="L2106" s="1">
        <v>0</v>
      </c>
      <c r="M2106" s="1">
        <v>-8910</v>
      </c>
      <c r="N2106" s="1">
        <v>8910</v>
      </c>
      <c r="O2106" s="1">
        <v>0</v>
      </c>
      <c r="P2106" s="1"/>
      <c r="Q2106" s="12"/>
      <c r="R2106" s="29">
        <f t="shared" si="99"/>
        <v>0</v>
      </c>
      <c r="S2106" t="str">
        <f t="shared" si="100"/>
        <v>OK</v>
      </c>
      <c r="T2106" s="10">
        <f>IFERROR(VLOOKUP(A2106,[1]!Tabla1[[#All],[Material]:[venta nueva]],38,FALSE),0)</f>
        <v>0</v>
      </c>
    </row>
    <row r="2107" spans="1:20" hidden="1" x14ac:dyDescent="0.35">
      <c r="A2107">
        <f t="shared" si="98"/>
        <v>1022989</v>
      </c>
      <c r="B2107" s="6" t="s">
        <v>1098</v>
      </c>
      <c r="C2107" s="7" t="s">
        <v>553</v>
      </c>
      <c r="D2107" s="7" t="s">
        <v>1096</v>
      </c>
      <c r="E2107" s="7" t="s">
        <v>402</v>
      </c>
      <c r="F2107" s="7" t="s">
        <v>403</v>
      </c>
      <c r="G2107" s="7" t="s">
        <v>1075</v>
      </c>
      <c r="H2107" s="7" t="s">
        <v>1003</v>
      </c>
      <c r="I2107" s="6" t="s">
        <v>15</v>
      </c>
      <c r="J2107" s="1">
        <v>2957</v>
      </c>
      <c r="K2107" s="1">
        <v>27043</v>
      </c>
      <c r="L2107" s="1">
        <v>30000</v>
      </c>
      <c r="M2107" s="1">
        <v>2957</v>
      </c>
      <c r="N2107" s="1">
        <v>77043</v>
      </c>
      <c r="O2107" s="1">
        <v>80000</v>
      </c>
      <c r="P2107" s="1">
        <v>80000</v>
      </c>
      <c r="Q2107" s="12"/>
      <c r="R2107" s="29">
        <f t="shared" si="99"/>
        <v>0</v>
      </c>
      <c r="S2107" t="str">
        <f t="shared" si="100"/>
        <v>OK</v>
      </c>
      <c r="T2107" s="10">
        <f>IFERROR(VLOOKUP(A2107,[1]!Tabla1[[#All],[Material]:[venta nueva]],38,FALSE),0)</f>
        <v>0</v>
      </c>
    </row>
    <row r="2108" spans="1:20" hidden="1" x14ac:dyDescent="0.35">
      <c r="A2108">
        <f t="shared" si="98"/>
        <v>1023034</v>
      </c>
      <c r="B2108" s="6" t="s">
        <v>1098</v>
      </c>
      <c r="C2108" s="7" t="s">
        <v>553</v>
      </c>
      <c r="D2108" s="7" t="s">
        <v>1096</v>
      </c>
      <c r="E2108" s="7" t="s">
        <v>408</v>
      </c>
      <c r="F2108" s="7" t="s">
        <v>142</v>
      </c>
      <c r="G2108" s="7" t="s">
        <v>1080</v>
      </c>
      <c r="H2108" s="7" t="s">
        <v>1030</v>
      </c>
      <c r="I2108" s="6" t="s">
        <v>14</v>
      </c>
      <c r="J2108" s="1">
        <v>7395</v>
      </c>
      <c r="K2108" s="1">
        <v>208618</v>
      </c>
      <c r="L2108" s="1">
        <v>216000</v>
      </c>
      <c r="M2108" s="1">
        <v>7395</v>
      </c>
      <c r="N2108" s="1">
        <v>208618</v>
      </c>
      <c r="O2108" s="1">
        <v>216000</v>
      </c>
      <c r="P2108" s="1">
        <v>144000</v>
      </c>
      <c r="Q2108" s="12"/>
      <c r="R2108" s="29">
        <f t="shared" si="99"/>
        <v>72000</v>
      </c>
      <c r="S2108" t="str">
        <f t="shared" si="100"/>
        <v>Sobre ingreso</v>
      </c>
      <c r="T2108" s="10">
        <f>IFERROR(VLOOKUP(A2108,[1]!Tabla1[[#All],[Material]:[venta nueva]],38,FALSE),0)</f>
        <v>0</v>
      </c>
    </row>
    <row r="2109" spans="1:20" hidden="1" x14ac:dyDescent="0.35">
      <c r="A2109">
        <f t="shared" si="98"/>
        <v>1023047</v>
      </c>
      <c r="B2109" s="6" t="s">
        <v>1098</v>
      </c>
      <c r="C2109" s="7" t="s">
        <v>553</v>
      </c>
      <c r="D2109" s="7" t="s">
        <v>1096</v>
      </c>
      <c r="E2109" s="7" t="s">
        <v>1127</v>
      </c>
      <c r="F2109" s="7" t="s">
        <v>1128</v>
      </c>
      <c r="G2109" s="7" t="s">
        <v>1075</v>
      </c>
      <c r="H2109" s="7" t="s">
        <v>1011</v>
      </c>
      <c r="I2109" s="6" t="s">
        <v>14</v>
      </c>
      <c r="J2109" s="1">
        <v>5411</v>
      </c>
      <c r="K2109" s="1">
        <v>0</v>
      </c>
      <c r="L2109" s="1">
        <v>0</v>
      </c>
      <c r="M2109" s="1">
        <v>5411</v>
      </c>
      <c r="N2109" s="1">
        <v>0</v>
      </c>
      <c r="O2109" s="1">
        <v>0</v>
      </c>
      <c r="P2109" s="1"/>
      <c r="Q2109" s="12"/>
      <c r="R2109" s="29">
        <f t="shared" si="99"/>
        <v>0</v>
      </c>
      <c r="S2109" t="str">
        <f t="shared" si="100"/>
        <v>OK</v>
      </c>
      <c r="T2109" s="10">
        <f>IFERROR(VLOOKUP(A2109,[1]!Tabla1[[#All],[Material]:[venta nueva]],38,FALSE),0)</f>
        <v>0</v>
      </c>
    </row>
    <row r="2110" spans="1:20" hidden="1" x14ac:dyDescent="0.35">
      <c r="A2110">
        <f t="shared" si="98"/>
        <v>1023050</v>
      </c>
      <c r="B2110" s="6" t="s">
        <v>1098</v>
      </c>
      <c r="C2110" s="7" t="s">
        <v>553</v>
      </c>
      <c r="D2110" s="7" t="s">
        <v>1096</v>
      </c>
      <c r="E2110" s="7" t="s">
        <v>470</v>
      </c>
      <c r="F2110" s="7" t="s">
        <v>471</v>
      </c>
      <c r="G2110" s="7" t="s">
        <v>1075</v>
      </c>
      <c r="H2110" s="7" t="s">
        <v>1002</v>
      </c>
      <c r="I2110" s="6" t="s">
        <v>8</v>
      </c>
      <c r="J2110" s="1">
        <v>12412</v>
      </c>
      <c r="K2110" s="1">
        <v>107791</v>
      </c>
      <c r="L2110" s="1">
        <v>120000</v>
      </c>
      <c r="M2110" s="1">
        <v>12412</v>
      </c>
      <c r="N2110" s="1">
        <v>107791</v>
      </c>
      <c r="O2110" s="1">
        <v>120000</v>
      </c>
      <c r="P2110" s="1">
        <v>119985.05100000001</v>
      </c>
      <c r="Q2110" s="12"/>
      <c r="R2110" s="29">
        <f t="shared" si="99"/>
        <v>14.948999999993248</v>
      </c>
      <c r="S2110" t="str">
        <f t="shared" si="100"/>
        <v>Sobre ingreso</v>
      </c>
      <c r="T2110" s="10">
        <f>IFERROR(VLOOKUP(A2110,[1]!Tabla1[[#All],[Material]:[venta nueva]],38,FALSE),0)</f>
        <v>0</v>
      </c>
    </row>
    <row r="2111" spans="1:20" hidden="1" x14ac:dyDescent="0.35">
      <c r="A2111">
        <f t="shared" si="98"/>
        <v>1023066</v>
      </c>
      <c r="B2111" s="6" t="s">
        <v>1098</v>
      </c>
      <c r="C2111" s="7" t="s">
        <v>553</v>
      </c>
      <c r="D2111" s="7" t="s">
        <v>1096</v>
      </c>
      <c r="E2111" s="7" t="s">
        <v>637</v>
      </c>
      <c r="F2111" s="7" t="s">
        <v>638</v>
      </c>
      <c r="G2111" s="7" t="s">
        <v>1074</v>
      </c>
      <c r="H2111" s="7" t="s">
        <v>1018</v>
      </c>
      <c r="I2111" s="6" t="s">
        <v>14</v>
      </c>
      <c r="J2111" s="1">
        <v>0</v>
      </c>
      <c r="K2111" s="1">
        <v>10913</v>
      </c>
      <c r="L2111" s="1">
        <v>0</v>
      </c>
      <c r="M2111" s="1">
        <v>0</v>
      </c>
      <c r="N2111" s="1">
        <v>10913</v>
      </c>
      <c r="O2111" s="1">
        <v>0</v>
      </c>
      <c r="P2111" s="1"/>
      <c r="Q2111" s="12"/>
      <c r="R2111" s="29">
        <f t="shared" si="99"/>
        <v>0</v>
      </c>
      <c r="S2111" t="str">
        <f t="shared" si="100"/>
        <v>OK</v>
      </c>
      <c r="T2111" s="10">
        <f>IFERROR(VLOOKUP(A2111,[1]!Tabla1[[#All],[Material]:[venta nueva]],38,FALSE),0)</f>
        <v>0</v>
      </c>
    </row>
    <row r="2112" spans="1:20" hidden="1" x14ac:dyDescent="0.35">
      <c r="A2112">
        <f t="shared" si="98"/>
        <v>1023093</v>
      </c>
      <c r="B2112" s="6" t="s">
        <v>1098</v>
      </c>
      <c r="C2112" s="7" t="s">
        <v>553</v>
      </c>
      <c r="D2112" s="7" t="s">
        <v>1096</v>
      </c>
      <c r="E2112" s="7" t="s">
        <v>415</v>
      </c>
      <c r="F2112" s="7" t="s">
        <v>416</v>
      </c>
      <c r="G2112" s="7" t="s">
        <v>1081</v>
      </c>
      <c r="H2112" s="7" t="s">
        <v>1010</v>
      </c>
      <c r="I2112" s="6" t="s">
        <v>14</v>
      </c>
      <c r="J2112" s="1">
        <v>-10872</v>
      </c>
      <c r="K2112" s="1">
        <v>73137</v>
      </c>
      <c r="L2112" s="1">
        <v>72000</v>
      </c>
      <c r="M2112" s="1">
        <v>-10872</v>
      </c>
      <c r="N2112" s="1">
        <v>73137</v>
      </c>
      <c r="O2112" s="1">
        <v>72000</v>
      </c>
      <c r="P2112" s="1">
        <v>60000</v>
      </c>
      <c r="Q2112" s="12"/>
      <c r="R2112" s="29">
        <f t="shared" si="99"/>
        <v>12000</v>
      </c>
      <c r="S2112" t="str">
        <f t="shared" si="100"/>
        <v>Sobre ingreso</v>
      </c>
      <c r="T2112" s="10">
        <f>IFERROR(VLOOKUP(A2112,[1]!Tabla1[[#All],[Material]:[venta nueva]],38,FALSE),0)</f>
        <v>0</v>
      </c>
    </row>
    <row r="2113" spans="1:20" hidden="1" x14ac:dyDescent="0.35">
      <c r="A2113">
        <f t="shared" si="98"/>
        <v>1023102</v>
      </c>
      <c r="B2113" s="6" t="s">
        <v>1098</v>
      </c>
      <c r="C2113" s="7" t="s">
        <v>553</v>
      </c>
      <c r="D2113" s="7" t="s">
        <v>1096</v>
      </c>
      <c r="E2113" s="7" t="s">
        <v>496</v>
      </c>
      <c r="F2113" s="7" t="s">
        <v>497</v>
      </c>
      <c r="G2113" s="7" t="s">
        <v>1075</v>
      </c>
      <c r="H2113" s="7" t="s">
        <v>1003</v>
      </c>
      <c r="I2113" s="6" t="s">
        <v>15</v>
      </c>
      <c r="J2113" s="1">
        <v>-793</v>
      </c>
      <c r="K2113" s="1">
        <v>5725</v>
      </c>
      <c r="L2113" s="1">
        <v>5000</v>
      </c>
      <c r="M2113" s="1">
        <v>-793</v>
      </c>
      <c r="N2113" s="1">
        <v>5725</v>
      </c>
      <c r="O2113" s="1">
        <v>6000</v>
      </c>
      <c r="P2113" s="1">
        <v>6000</v>
      </c>
      <c r="Q2113" s="12"/>
      <c r="R2113" s="29">
        <f t="shared" si="99"/>
        <v>0</v>
      </c>
      <c r="S2113" t="str">
        <f t="shared" si="100"/>
        <v>OK</v>
      </c>
      <c r="T2113" s="10">
        <f>IFERROR(VLOOKUP(A2113,[1]!Tabla1[[#All],[Material]:[venta nueva]],38,FALSE),0)</f>
        <v>0</v>
      </c>
    </row>
    <row r="2114" spans="1:20" hidden="1" x14ac:dyDescent="0.35">
      <c r="A2114">
        <f t="shared" si="98"/>
        <v>1023123</v>
      </c>
      <c r="B2114" s="6" t="s">
        <v>1098</v>
      </c>
      <c r="C2114" s="7" t="s">
        <v>553</v>
      </c>
      <c r="D2114" s="7" t="s">
        <v>1096</v>
      </c>
      <c r="E2114" s="7" t="s">
        <v>420</v>
      </c>
      <c r="F2114" s="7" t="s">
        <v>421</v>
      </c>
      <c r="G2114" s="7" t="s">
        <v>1075</v>
      </c>
      <c r="H2114" s="7" t="s">
        <v>1011</v>
      </c>
      <c r="I2114" s="6" t="s">
        <v>15</v>
      </c>
      <c r="J2114" s="1">
        <v>-6882</v>
      </c>
      <c r="K2114" s="1">
        <v>0</v>
      </c>
      <c r="L2114" s="1">
        <v>0</v>
      </c>
      <c r="M2114" s="1">
        <v>-6882</v>
      </c>
      <c r="N2114" s="1">
        <v>0</v>
      </c>
      <c r="O2114" s="1">
        <v>0</v>
      </c>
      <c r="P2114" s="1"/>
      <c r="Q2114" s="12"/>
      <c r="R2114" s="29">
        <f t="shared" si="99"/>
        <v>0</v>
      </c>
      <c r="S2114" t="str">
        <f t="shared" si="100"/>
        <v>OK</v>
      </c>
      <c r="T2114" s="10">
        <f>IFERROR(VLOOKUP(A2114,[1]!Tabla1[[#All],[Material]:[venta nueva]],38,FALSE),0)</f>
        <v>0</v>
      </c>
    </row>
    <row r="2115" spans="1:20" hidden="1" x14ac:dyDescent="0.35">
      <c r="A2115">
        <f t="shared" si="98"/>
        <v>1023126</v>
      </c>
      <c r="B2115" s="6" t="s">
        <v>1098</v>
      </c>
      <c r="C2115" s="7" t="s">
        <v>553</v>
      </c>
      <c r="D2115" s="7" t="s">
        <v>1096</v>
      </c>
      <c r="E2115" s="7" t="s">
        <v>422</v>
      </c>
      <c r="F2115" s="7" t="s">
        <v>423</v>
      </c>
      <c r="G2115" s="7" t="s">
        <v>1081</v>
      </c>
      <c r="H2115" s="7" t="s">
        <v>1010</v>
      </c>
      <c r="I2115" s="6" t="s">
        <v>14</v>
      </c>
      <c r="J2115" s="1">
        <v>3620</v>
      </c>
      <c r="K2115" s="1">
        <v>0</v>
      </c>
      <c r="L2115" s="1">
        <v>0</v>
      </c>
      <c r="M2115" s="1">
        <v>3620</v>
      </c>
      <c r="N2115" s="1">
        <v>0</v>
      </c>
      <c r="O2115" s="1">
        <v>0</v>
      </c>
      <c r="P2115" s="1"/>
      <c r="Q2115" s="12"/>
      <c r="R2115" s="29">
        <f t="shared" si="99"/>
        <v>0</v>
      </c>
      <c r="S2115" t="str">
        <f t="shared" si="100"/>
        <v>OK</v>
      </c>
      <c r="T2115" s="10">
        <f>IFERROR(VLOOKUP(A2115,[1]!Tabla1[[#All],[Material]:[venta nueva]],38,FALSE),0)</f>
        <v>0</v>
      </c>
    </row>
    <row r="2116" spans="1:20" hidden="1" x14ac:dyDescent="0.35">
      <c r="A2116">
        <f t="shared" si="98"/>
        <v>1023130</v>
      </c>
      <c r="B2116" s="6" t="s">
        <v>1098</v>
      </c>
      <c r="C2116" s="7" t="s">
        <v>553</v>
      </c>
      <c r="D2116" s="7" t="s">
        <v>1096</v>
      </c>
      <c r="E2116" s="7" t="s">
        <v>1129</v>
      </c>
      <c r="F2116" s="7" t="s">
        <v>290</v>
      </c>
      <c r="G2116" s="7" t="s">
        <v>1074</v>
      </c>
      <c r="H2116" s="7" t="s">
        <v>1018</v>
      </c>
      <c r="I2116" s="6" t="s">
        <v>14</v>
      </c>
      <c r="J2116" s="1">
        <v>0</v>
      </c>
      <c r="K2116" s="1">
        <v>-182</v>
      </c>
      <c r="L2116" s="1">
        <v>0</v>
      </c>
      <c r="M2116" s="1">
        <v>0</v>
      </c>
      <c r="N2116" s="1">
        <v>0</v>
      </c>
      <c r="O2116" s="1">
        <v>0</v>
      </c>
      <c r="P2116" s="1"/>
      <c r="Q2116" s="12"/>
      <c r="R2116" s="29">
        <f t="shared" si="99"/>
        <v>0</v>
      </c>
      <c r="S2116" t="str">
        <f t="shared" si="100"/>
        <v>OK</v>
      </c>
      <c r="T2116" s="10">
        <f>IFERROR(VLOOKUP(A2116,[1]!Tabla1[[#All],[Material]:[venta nueva]],38,FALSE),0)</f>
        <v>0</v>
      </c>
    </row>
    <row r="2117" spans="1:20" hidden="1" x14ac:dyDescent="0.35">
      <c r="A2117">
        <f t="shared" si="98"/>
        <v>1023131</v>
      </c>
      <c r="B2117" s="6" t="s">
        <v>1098</v>
      </c>
      <c r="C2117" s="7" t="s">
        <v>553</v>
      </c>
      <c r="D2117" s="7" t="s">
        <v>1096</v>
      </c>
      <c r="E2117" s="7" t="s">
        <v>1130</v>
      </c>
      <c r="F2117" s="7" t="s">
        <v>1131</v>
      </c>
      <c r="G2117" s="7" t="s">
        <v>1076</v>
      </c>
      <c r="H2117" s="7" t="s">
        <v>1022</v>
      </c>
      <c r="I2117" s="6" t="s">
        <v>14</v>
      </c>
      <c r="J2117" s="1">
        <v>-4200</v>
      </c>
      <c r="K2117" s="1">
        <v>420</v>
      </c>
      <c r="L2117" s="1">
        <v>0</v>
      </c>
      <c r="M2117" s="1">
        <v>-4200</v>
      </c>
      <c r="N2117" s="1">
        <v>420</v>
      </c>
      <c r="O2117" s="1">
        <v>0</v>
      </c>
      <c r="P2117" s="1"/>
      <c r="Q2117" s="12"/>
      <c r="R2117" s="29">
        <f t="shared" si="99"/>
        <v>0</v>
      </c>
      <c r="S2117" t="str">
        <f t="shared" si="100"/>
        <v>OK</v>
      </c>
      <c r="T2117" s="10">
        <f>IFERROR(VLOOKUP(A2117,[1]!Tabla1[[#All],[Material]:[venta nueva]],38,FALSE),0)</f>
        <v>0</v>
      </c>
    </row>
    <row r="2118" spans="1:20" hidden="1" x14ac:dyDescent="0.35">
      <c r="A2118">
        <f t="shared" ref="A2118:A2181" si="101">+E2118*1</f>
        <v>1023132</v>
      </c>
      <c r="B2118" s="6" t="s">
        <v>1098</v>
      </c>
      <c r="C2118" s="7" t="s">
        <v>553</v>
      </c>
      <c r="D2118" s="7" t="s">
        <v>1096</v>
      </c>
      <c r="E2118" s="7" t="s">
        <v>424</v>
      </c>
      <c r="F2118" s="7" t="s">
        <v>425</v>
      </c>
      <c r="G2118" s="7" t="s">
        <v>1077</v>
      </c>
      <c r="H2118" s="7" t="s">
        <v>1005</v>
      </c>
      <c r="I2118" s="6" t="s">
        <v>14</v>
      </c>
      <c r="J2118" s="1">
        <v>1452</v>
      </c>
      <c r="K2118" s="1">
        <v>0</v>
      </c>
      <c r="L2118" s="1">
        <v>0</v>
      </c>
      <c r="M2118" s="1">
        <v>1452</v>
      </c>
      <c r="N2118" s="1">
        <v>0</v>
      </c>
      <c r="O2118" s="1">
        <v>0</v>
      </c>
      <c r="P2118" s="1"/>
      <c r="Q2118" s="12"/>
      <c r="R2118" s="29">
        <f t="shared" si="99"/>
        <v>0</v>
      </c>
      <c r="S2118" t="str">
        <f t="shared" si="100"/>
        <v>OK</v>
      </c>
      <c r="T2118" s="10">
        <f>IFERROR(VLOOKUP(A2118,[1]!Tabla1[[#All],[Material]:[venta nueva]],38,FALSE),0)</f>
        <v>0</v>
      </c>
    </row>
    <row r="2119" spans="1:20" hidden="1" x14ac:dyDescent="0.35">
      <c r="A2119">
        <f t="shared" si="101"/>
        <v>1023143</v>
      </c>
      <c r="B2119" s="6" t="s">
        <v>1098</v>
      </c>
      <c r="C2119" s="7" t="s">
        <v>553</v>
      </c>
      <c r="D2119" s="7" t="s">
        <v>1096</v>
      </c>
      <c r="E2119" s="7" t="s">
        <v>426</v>
      </c>
      <c r="F2119" s="7" t="s">
        <v>427</v>
      </c>
      <c r="G2119" s="7" t="s">
        <v>1083</v>
      </c>
      <c r="H2119" s="7" t="s">
        <v>1044</v>
      </c>
      <c r="I2119" s="6" t="s">
        <v>14</v>
      </c>
      <c r="J2119" s="1">
        <v>1400</v>
      </c>
      <c r="K2119" s="1">
        <v>0</v>
      </c>
      <c r="L2119" s="1">
        <v>0</v>
      </c>
      <c r="M2119" s="1">
        <v>1400</v>
      </c>
      <c r="N2119" s="1">
        <v>0</v>
      </c>
      <c r="O2119" s="1">
        <v>0</v>
      </c>
      <c r="P2119" s="1"/>
      <c r="Q2119" s="12"/>
      <c r="R2119" s="29">
        <f t="shared" si="99"/>
        <v>0</v>
      </c>
      <c r="S2119" t="str">
        <f t="shared" si="100"/>
        <v>OK</v>
      </c>
      <c r="T2119" s="10">
        <f>IFERROR(VLOOKUP(A2119,[1]!Tabla1[[#All],[Material]:[venta nueva]],38,FALSE),0)</f>
        <v>0</v>
      </c>
    </row>
    <row r="2120" spans="1:20" hidden="1" x14ac:dyDescent="0.35">
      <c r="A2120">
        <f t="shared" si="101"/>
        <v>1023158</v>
      </c>
      <c r="B2120" s="6" t="s">
        <v>1098</v>
      </c>
      <c r="C2120" s="7" t="s">
        <v>553</v>
      </c>
      <c r="D2120" s="7" t="s">
        <v>1096</v>
      </c>
      <c r="E2120" s="7" t="s">
        <v>1132</v>
      </c>
      <c r="F2120" s="7" t="s">
        <v>251</v>
      </c>
      <c r="G2120" s="7" t="s">
        <v>1075</v>
      </c>
      <c r="H2120" s="7" t="s">
        <v>1011</v>
      </c>
      <c r="I2120" s="6" t="s">
        <v>14</v>
      </c>
      <c r="J2120" s="1">
        <v>254</v>
      </c>
      <c r="K2120" s="1">
        <v>254</v>
      </c>
      <c r="L2120" s="1">
        <v>0</v>
      </c>
      <c r="M2120" s="1">
        <v>254</v>
      </c>
      <c r="N2120" s="1">
        <v>254</v>
      </c>
      <c r="O2120" s="1">
        <v>0</v>
      </c>
      <c r="P2120" s="1"/>
      <c r="Q2120" s="12"/>
      <c r="R2120" s="29">
        <f t="shared" ref="R2120:R2183" si="102">+O2120-P2120</f>
        <v>0</v>
      </c>
      <c r="S2120" t="str">
        <f t="shared" ref="S2120:S2183" si="103">IF(R2120&gt;0,"Sobre ingreso",IF(R2120&lt;0,"Pendiente de ingreso","OK"))</f>
        <v>OK</v>
      </c>
      <c r="T2120" s="10">
        <f>IFERROR(VLOOKUP(A2120,[1]!Tabla1[[#All],[Material]:[venta nueva]],38,FALSE),0)</f>
        <v>0</v>
      </c>
    </row>
    <row r="2121" spans="1:20" hidden="1" x14ac:dyDescent="0.35">
      <c r="A2121">
        <f t="shared" si="101"/>
        <v>1023190</v>
      </c>
      <c r="B2121" s="6" t="s">
        <v>1098</v>
      </c>
      <c r="C2121" s="7" t="s">
        <v>553</v>
      </c>
      <c r="D2121" s="7" t="s">
        <v>1096</v>
      </c>
      <c r="E2121" s="7" t="s">
        <v>432</v>
      </c>
      <c r="F2121" s="7" t="s">
        <v>433</v>
      </c>
      <c r="G2121" s="7" t="s">
        <v>1069</v>
      </c>
      <c r="H2121" s="7" t="s">
        <v>1026</v>
      </c>
      <c r="I2121" s="6" t="s">
        <v>8</v>
      </c>
      <c r="J2121" s="1">
        <v>-63556</v>
      </c>
      <c r="K2121" s="1">
        <v>301965</v>
      </c>
      <c r="L2121" s="1">
        <v>240000</v>
      </c>
      <c r="M2121" s="1">
        <v>-63556</v>
      </c>
      <c r="N2121" s="1">
        <v>301965</v>
      </c>
      <c r="O2121" s="1">
        <v>237229</v>
      </c>
      <c r="P2121" s="1">
        <v>237228.571</v>
      </c>
      <c r="Q2121" s="12"/>
      <c r="R2121" s="29">
        <f t="shared" si="102"/>
        <v>0.42900000000372529</v>
      </c>
      <c r="S2121" t="str">
        <f t="shared" si="103"/>
        <v>Sobre ingreso</v>
      </c>
      <c r="T2121" s="10">
        <f>IFERROR(VLOOKUP(A2121,[1]!Tabla1[[#All],[Material]:[venta nueva]],38,FALSE),0)</f>
        <v>0</v>
      </c>
    </row>
    <row r="2122" spans="1:20" hidden="1" x14ac:dyDescent="0.35">
      <c r="A2122">
        <f t="shared" si="101"/>
        <v>1023247</v>
      </c>
      <c r="B2122" s="6" t="s">
        <v>1098</v>
      </c>
      <c r="C2122" s="7" t="s">
        <v>553</v>
      </c>
      <c r="D2122" s="7" t="s">
        <v>1096</v>
      </c>
      <c r="E2122" s="7" t="s">
        <v>627</v>
      </c>
      <c r="F2122" s="7" t="s">
        <v>628</v>
      </c>
      <c r="G2122" s="7" t="s">
        <v>1082</v>
      </c>
      <c r="H2122" s="7" t="s">
        <v>1013</v>
      </c>
      <c r="I2122" s="6" t="s">
        <v>15</v>
      </c>
      <c r="J2122" s="1">
        <v>-1000</v>
      </c>
      <c r="K2122" s="1">
        <v>1000</v>
      </c>
      <c r="L2122" s="1">
        <v>0</v>
      </c>
      <c r="M2122" s="1">
        <v>-1000</v>
      </c>
      <c r="N2122" s="1">
        <v>1000</v>
      </c>
      <c r="O2122" s="1">
        <v>0</v>
      </c>
      <c r="P2122" s="1"/>
      <c r="Q2122" s="12"/>
      <c r="R2122" s="29">
        <f t="shared" si="102"/>
        <v>0</v>
      </c>
      <c r="S2122" t="str">
        <f t="shared" si="103"/>
        <v>OK</v>
      </c>
      <c r="T2122" s="10">
        <f>IFERROR(VLOOKUP(A2122,[1]!Tabla1[[#All],[Material]:[venta nueva]],38,FALSE),0)</f>
        <v>0</v>
      </c>
    </row>
    <row r="2123" spans="1:20" hidden="1" x14ac:dyDescent="0.35">
      <c r="A2123">
        <f t="shared" si="101"/>
        <v>1023257</v>
      </c>
      <c r="B2123" s="6" t="s">
        <v>1098</v>
      </c>
      <c r="C2123" s="7" t="s">
        <v>553</v>
      </c>
      <c r="D2123" s="7" t="s">
        <v>1096</v>
      </c>
      <c r="E2123" s="7" t="s">
        <v>530</v>
      </c>
      <c r="F2123" s="7" t="s">
        <v>531</v>
      </c>
      <c r="G2123" s="7" t="s">
        <v>1081</v>
      </c>
      <c r="H2123" s="7" t="s">
        <v>1010</v>
      </c>
      <c r="I2123" s="6" t="s">
        <v>10</v>
      </c>
      <c r="J2123" s="1">
        <v>5712</v>
      </c>
      <c r="K2123" s="1">
        <v>0</v>
      </c>
      <c r="L2123" s="1">
        <v>0</v>
      </c>
      <c r="M2123" s="1">
        <v>5712</v>
      </c>
      <c r="N2123" s="1">
        <v>0</v>
      </c>
      <c r="O2123" s="1">
        <v>0</v>
      </c>
      <c r="P2123" s="1"/>
      <c r="Q2123" s="12"/>
      <c r="R2123" s="29">
        <f t="shared" si="102"/>
        <v>0</v>
      </c>
      <c r="S2123" t="str">
        <f t="shared" si="103"/>
        <v>OK</v>
      </c>
      <c r="T2123" s="10">
        <f>IFERROR(VLOOKUP(A2123,[1]!Tabla1[[#All],[Material]:[venta nueva]],38,FALSE),0)</f>
        <v>0</v>
      </c>
    </row>
    <row r="2124" spans="1:20" hidden="1" x14ac:dyDescent="0.35">
      <c r="A2124">
        <f t="shared" si="101"/>
        <v>1023264</v>
      </c>
      <c r="B2124" s="6" t="s">
        <v>1098</v>
      </c>
      <c r="C2124" s="7" t="s">
        <v>553</v>
      </c>
      <c r="D2124" s="7" t="s">
        <v>1096</v>
      </c>
      <c r="E2124" s="7" t="s">
        <v>1133</v>
      </c>
      <c r="F2124" s="7" t="s">
        <v>1134</v>
      </c>
      <c r="G2124" s="7" t="s">
        <v>1069</v>
      </c>
      <c r="H2124" s="7" t="s">
        <v>1016</v>
      </c>
      <c r="I2124" s="6" t="s">
        <v>9</v>
      </c>
      <c r="J2124" s="1"/>
      <c r="K2124" s="1"/>
      <c r="L2124" s="1"/>
      <c r="M2124" s="1"/>
      <c r="N2124" s="1"/>
      <c r="O2124" s="1"/>
      <c r="P2124" s="1">
        <v>18759</v>
      </c>
      <c r="Q2124" s="12"/>
      <c r="R2124" s="29">
        <f t="shared" si="102"/>
        <v>-18759</v>
      </c>
      <c r="S2124" t="str">
        <f t="shared" si="103"/>
        <v>Pendiente de ingreso</v>
      </c>
      <c r="T2124" s="10">
        <f>IFERROR(VLOOKUP(A2124,[1]!Tabla1[[#All],[Material]:[venta nueva]],38,FALSE),0)</f>
        <v>0</v>
      </c>
    </row>
    <row r="2125" spans="1:20" hidden="1" x14ac:dyDescent="0.35">
      <c r="A2125">
        <f t="shared" si="101"/>
        <v>1023265</v>
      </c>
      <c r="B2125" s="6" t="s">
        <v>1098</v>
      </c>
      <c r="C2125" s="7" t="s">
        <v>553</v>
      </c>
      <c r="D2125" s="7" t="s">
        <v>1096</v>
      </c>
      <c r="E2125" s="7" t="s">
        <v>436</v>
      </c>
      <c r="F2125" s="7" t="s">
        <v>437</v>
      </c>
      <c r="G2125" s="7" t="s">
        <v>1085</v>
      </c>
      <c r="H2125" s="7" t="s">
        <v>1036</v>
      </c>
      <c r="I2125" s="6" t="s">
        <v>15</v>
      </c>
      <c r="J2125" s="1">
        <v>-1763</v>
      </c>
      <c r="K2125" s="1">
        <v>6526</v>
      </c>
      <c r="L2125" s="1">
        <v>5000</v>
      </c>
      <c r="M2125" s="1">
        <v>-1763</v>
      </c>
      <c r="N2125" s="1">
        <v>6526</v>
      </c>
      <c r="O2125" s="1">
        <v>7000</v>
      </c>
      <c r="P2125" s="1">
        <v>7000</v>
      </c>
      <c r="Q2125" s="12"/>
      <c r="R2125" s="29">
        <f t="shared" si="102"/>
        <v>0</v>
      </c>
      <c r="S2125" t="str">
        <f t="shared" si="103"/>
        <v>OK</v>
      </c>
      <c r="T2125" s="10">
        <f>IFERROR(VLOOKUP(A2125,[1]!Tabla1[[#All],[Material]:[venta nueva]],38,FALSE),0)</f>
        <v>0</v>
      </c>
    </row>
    <row r="2126" spans="1:20" hidden="1" x14ac:dyDescent="0.35">
      <c r="A2126">
        <f t="shared" si="101"/>
        <v>1023273</v>
      </c>
      <c r="B2126" s="6" t="s">
        <v>1098</v>
      </c>
      <c r="C2126" s="7" t="s">
        <v>553</v>
      </c>
      <c r="D2126" s="7" t="s">
        <v>1096</v>
      </c>
      <c r="E2126" s="7" t="s">
        <v>452</v>
      </c>
      <c r="F2126" s="7" t="s">
        <v>453</v>
      </c>
      <c r="G2126" s="7" t="s">
        <v>1076</v>
      </c>
      <c r="H2126" s="7" t="s">
        <v>1004</v>
      </c>
      <c r="I2126" s="6" t="s">
        <v>8</v>
      </c>
      <c r="J2126" s="1">
        <v>-23337</v>
      </c>
      <c r="K2126" s="1">
        <v>98</v>
      </c>
      <c r="L2126" s="1">
        <v>0</v>
      </c>
      <c r="M2126" s="1">
        <v>-23337</v>
      </c>
      <c r="N2126" s="1">
        <v>98</v>
      </c>
      <c r="O2126" s="1">
        <v>0</v>
      </c>
      <c r="P2126" s="1"/>
      <c r="Q2126" s="12"/>
      <c r="R2126" s="29">
        <f t="shared" si="102"/>
        <v>0</v>
      </c>
      <c r="S2126" t="str">
        <f t="shared" si="103"/>
        <v>OK</v>
      </c>
      <c r="T2126" s="10">
        <f>IFERROR(VLOOKUP(A2126,[1]!Tabla1[[#All],[Material]:[venta nueva]],38,FALSE),0)</f>
        <v>0</v>
      </c>
    </row>
    <row r="2127" spans="1:20" hidden="1" x14ac:dyDescent="0.35">
      <c r="A2127">
        <f t="shared" si="101"/>
        <v>1023274</v>
      </c>
      <c r="B2127" s="6" t="s">
        <v>1098</v>
      </c>
      <c r="C2127" s="7" t="s">
        <v>553</v>
      </c>
      <c r="D2127" s="7" t="s">
        <v>1096</v>
      </c>
      <c r="E2127" s="7" t="s">
        <v>454</v>
      </c>
      <c r="F2127" s="7" t="s">
        <v>455</v>
      </c>
      <c r="G2127" s="7" t="s">
        <v>1076</v>
      </c>
      <c r="H2127" s="7" t="s">
        <v>1004</v>
      </c>
      <c r="I2127" s="6" t="s">
        <v>8</v>
      </c>
      <c r="J2127" s="1">
        <v>808</v>
      </c>
      <c r="K2127" s="1">
        <v>1486</v>
      </c>
      <c r="L2127" s="1">
        <v>0</v>
      </c>
      <c r="M2127" s="1">
        <v>808</v>
      </c>
      <c r="N2127" s="1">
        <v>1505</v>
      </c>
      <c r="O2127" s="1">
        <v>0</v>
      </c>
      <c r="P2127" s="1"/>
      <c r="Q2127" s="12"/>
      <c r="R2127" s="29">
        <f t="shared" si="102"/>
        <v>0</v>
      </c>
      <c r="S2127" t="str">
        <f t="shared" si="103"/>
        <v>OK</v>
      </c>
      <c r="T2127" s="10">
        <f>IFERROR(VLOOKUP(A2127,[1]!Tabla1[[#All],[Material]:[venta nueva]],38,FALSE),0)</f>
        <v>0</v>
      </c>
    </row>
    <row r="2128" spans="1:20" hidden="1" x14ac:dyDescent="0.35">
      <c r="A2128">
        <f t="shared" si="101"/>
        <v>1023290</v>
      </c>
      <c r="B2128" s="6" t="s">
        <v>1098</v>
      </c>
      <c r="C2128" s="7" t="s">
        <v>553</v>
      </c>
      <c r="D2128" s="7" t="s">
        <v>1096</v>
      </c>
      <c r="E2128" s="7" t="s">
        <v>519</v>
      </c>
      <c r="F2128" s="7" t="s">
        <v>520</v>
      </c>
      <c r="G2128" s="7" t="s">
        <v>1084</v>
      </c>
      <c r="H2128" s="7" t="s">
        <v>1032</v>
      </c>
      <c r="I2128" s="6" t="s">
        <v>14</v>
      </c>
      <c r="J2128" s="1">
        <v>-10840</v>
      </c>
      <c r="K2128" s="1">
        <v>10574</v>
      </c>
      <c r="L2128" s="1">
        <v>0</v>
      </c>
      <c r="M2128" s="1">
        <v>-10840</v>
      </c>
      <c r="N2128" s="1">
        <v>10574</v>
      </c>
      <c r="O2128" s="1">
        <v>0</v>
      </c>
      <c r="P2128" s="1"/>
      <c r="Q2128" s="12"/>
      <c r="R2128" s="29">
        <f t="shared" si="102"/>
        <v>0</v>
      </c>
      <c r="S2128" t="str">
        <f t="shared" si="103"/>
        <v>OK</v>
      </c>
      <c r="T2128" s="10">
        <f>IFERROR(VLOOKUP(A2128,[1]!Tabla1[[#All],[Material]:[venta nueva]],38,FALSE),0)</f>
        <v>0</v>
      </c>
    </row>
    <row r="2129" spans="1:20" hidden="1" x14ac:dyDescent="0.35">
      <c r="A2129">
        <f t="shared" si="101"/>
        <v>1023291</v>
      </c>
      <c r="B2129" s="6" t="s">
        <v>1098</v>
      </c>
      <c r="C2129" s="7" t="s">
        <v>553</v>
      </c>
      <c r="D2129" s="7" t="s">
        <v>1096</v>
      </c>
      <c r="E2129" s="7" t="s">
        <v>521</v>
      </c>
      <c r="F2129" s="7" t="s">
        <v>522</v>
      </c>
      <c r="G2129" s="7" t="s">
        <v>1084</v>
      </c>
      <c r="H2129" s="7" t="s">
        <v>1017</v>
      </c>
      <c r="I2129" s="6" t="s">
        <v>14</v>
      </c>
      <c r="J2129" s="1">
        <v>-24000</v>
      </c>
      <c r="K2129" s="1">
        <v>24000</v>
      </c>
      <c r="L2129" s="1">
        <v>0</v>
      </c>
      <c r="M2129" s="1">
        <v>-24000</v>
      </c>
      <c r="N2129" s="1">
        <v>24000</v>
      </c>
      <c r="O2129" s="1">
        <v>0</v>
      </c>
      <c r="P2129" s="1"/>
      <c r="Q2129" s="12"/>
      <c r="R2129" s="29">
        <f t="shared" si="102"/>
        <v>0</v>
      </c>
      <c r="S2129" t="str">
        <f t="shared" si="103"/>
        <v>OK</v>
      </c>
      <c r="T2129" s="10">
        <f>IFERROR(VLOOKUP(A2129,[1]!Tabla1[[#All],[Material]:[venta nueva]],38,FALSE),0)</f>
        <v>0</v>
      </c>
    </row>
    <row r="2130" spans="1:20" hidden="1" x14ac:dyDescent="0.35">
      <c r="A2130">
        <f t="shared" si="101"/>
        <v>1023302</v>
      </c>
      <c r="B2130" s="6" t="s">
        <v>1098</v>
      </c>
      <c r="C2130" s="7" t="s">
        <v>553</v>
      </c>
      <c r="D2130" s="7" t="s">
        <v>1096</v>
      </c>
      <c r="E2130" s="7" t="s">
        <v>490</v>
      </c>
      <c r="F2130" s="7" t="s">
        <v>223</v>
      </c>
      <c r="G2130" s="7" t="s">
        <v>1078</v>
      </c>
      <c r="H2130" s="7" t="s">
        <v>1027</v>
      </c>
      <c r="I2130" s="6" t="s">
        <v>10</v>
      </c>
      <c r="J2130" s="1">
        <v>-26895</v>
      </c>
      <c r="K2130" s="1">
        <v>469433</v>
      </c>
      <c r="L2130" s="1">
        <v>432000</v>
      </c>
      <c r="M2130" s="1">
        <v>-26895</v>
      </c>
      <c r="N2130" s="1">
        <v>469433</v>
      </c>
      <c r="O2130" s="1">
        <v>432000</v>
      </c>
      <c r="P2130" s="1">
        <v>432000</v>
      </c>
      <c r="Q2130" s="12"/>
      <c r="R2130" s="29">
        <f t="shared" si="102"/>
        <v>0</v>
      </c>
      <c r="S2130" t="str">
        <f t="shared" si="103"/>
        <v>OK</v>
      </c>
      <c r="T2130" s="10">
        <f>IFERROR(VLOOKUP(A2130,[1]!Tabla1[[#All],[Material]:[venta nueva]],38,FALSE),0)</f>
        <v>0</v>
      </c>
    </row>
    <row r="2131" spans="1:20" hidden="1" x14ac:dyDescent="0.35">
      <c r="A2131">
        <f t="shared" si="101"/>
        <v>1023306</v>
      </c>
      <c r="B2131" s="6" t="s">
        <v>1098</v>
      </c>
      <c r="C2131" s="7" t="s">
        <v>553</v>
      </c>
      <c r="D2131" s="7" t="s">
        <v>1096</v>
      </c>
      <c r="E2131" s="7" t="s">
        <v>523</v>
      </c>
      <c r="F2131" s="7" t="s">
        <v>302</v>
      </c>
      <c r="G2131" s="7" t="s">
        <v>1080</v>
      </c>
      <c r="H2131" s="7" t="s">
        <v>1031</v>
      </c>
      <c r="I2131" s="6" t="s">
        <v>14</v>
      </c>
      <c r="J2131" s="1">
        <v>2017</v>
      </c>
      <c r="K2131" s="1">
        <v>324836</v>
      </c>
      <c r="L2131" s="1">
        <v>336000</v>
      </c>
      <c r="M2131" s="1">
        <v>2017</v>
      </c>
      <c r="N2131" s="1">
        <v>324836</v>
      </c>
      <c r="O2131" s="1">
        <v>336000</v>
      </c>
      <c r="P2131" s="1">
        <v>168000</v>
      </c>
      <c r="Q2131" s="12"/>
      <c r="R2131" s="29">
        <f t="shared" si="102"/>
        <v>168000</v>
      </c>
      <c r="S2131" t="str">
        <f t="shared" si="103"/>
        <v>Sobre ingreso</v>
      </c>
      <c r="T2131" s="10">
        <f>IFERROR(VLOOKUP(A2131,[1]!Tabla1[[#All],[Material]:[venta nueva]],38,FALSE),0)</f>
        <v>0</v>
      </c>
    </row>
    <row r="2132" spans="1:20" hidden="1" x14ac:dyDescent="0.35">
      <c r="A2132">
        <f t="shared" si="101"/>
        <v>1023318</v>
      </c>
      <c r="B2132" s="6" t="s">
        <v>1098</v>
      </c>
      <c r="C2132" s="7" t="s">
        <v>553</v>
      </c>
      <c r="D2132" s="7" t="s">
        <v>1096</v>
      </c>
      <c r="E2132" s="7" t="s">
        <v>532</v>
      </c>
      <c r="F2132" s="7" t="s">
        <v>533</v>
      </c>
      <c r="G2132" s="7" t="s">
        <v>1081</v>
      </c>
      <c r="H2132" s="7" t="s">
        <v>1010</v>
      </c>
      <c r="I2132" s="6" t="s">
        <v>10</v>
      </c>
      <c r="J2132" s="1">
        <v>11202</v>
      </c>
      <c r="K2132" s="1">
        <v>0</v>
      </c>
      <c r="L2132" s="1">
        <v>0</v>
      </c>
      <c r="M2132" s="1">
        <v>11202</v>
      </c>
      <c r="N2132" s="1">
        <v>0</v>
      </c>
      <c r="O2132" s="1">
        <v>0</v>
      </c>
      <c r="P2132" s="1"/>
      <c r="Q2132" s="12"/>
      <c r="R2132" s="29">
        <f t="shared" si="102"/>
        <v>0</v>
      </c>
      <c r="S2132" t="str">
        <f t="shared" si="103"/>
        <v>OK</v>
      </c>
      <c r="T2132" s="10">
        <f>IFERROR(VLOOKUP(A2132,[1]!Tabla1[[#All],[Material]:[venta nueva]],38,FALSE),0)</f>
        <v>0</v>
      </c>
    </row>
    <row r="2133" spans="1:20" hidden="1" x14ac:dyDescent="0.35">
      <c r="A2133">
        <f t="shared" si="101"/>
        <v>1023319</v>
      </c>
      <c r="B2133" s="6" t="s">
        <v>1098</v>
      </c>
      <c r="C2133" s="7" t="s">
        <v>553</v>
      </c>
      <c r="D2133" s="7" t="s">
        <v>1096</v>
      </c>
      <c r="E2133" s="7" t="s">
        <v>534</v>
      </c>
      <c r="F2133" s="7" t="s">
        <v>535</v>
      </c>
      <c r="G2133" s="7" t="s">
        <v>1081</v>
      </c>
      <c r="H2133" s="7" t="s">
        <v>1010</v>
      </c>
      <c r="I2133" s="6" t="s">
        <v>10</v>
      </c>
      <c r="J2133" s="1">
        <v>-19060</v>
      </c>
      <c r="K2133" s="1">
        <v>28528</v>
      </c>
      <c r="L2133" s="1">
        <v>24000</v>
      </c>
      <c r="M2133" s="1">
        <v>-19060</v>
      </c>
      <c r="N2133" s="1">
        <v>28528</v>
      </c>
      <c r="O2133" s="1">
        <v>24000</v>
      </c>
      <c r="P2133" s="1">
        <v>24000</v>
      </c>
      <c r="Q2133" s="12"/>
      <c r="R2133" s="29">
        <f t="shared" si="102"/>
        <v>0</v>
      </c>
      <c r="S2133" t="str">
        <f t="shared" si="103"/>
        <v>OK</v>
      </c>
      <c r="T2133" s="10">
        <f>IFERROR(VLOOKUP(A2133,[1]!Tabla1[[#All],[Material]:[venta nueva]],38,FALSE),0)</f>
        <v>0</v>
      </c>
    </row>
    <row r="2134" spans="1:20" hidden="1" x14ac:dyDescent="0.35">
      <c r="A2134">
        <f t="shared" si="101"/>
        <v>1023324</v>
      </c>
      <c r="B2134" s="6" t="s">
        <v>1098</v>
      </c>
      <c r="C2134" s="7" t="s">
        <v>553</v>
      </c>
      <c r="D2134" s="7" t="s">
        <v>1096</v>
      </c>
      <c r="E2134" s="7" t="s">
        <v>613</v>
      </c>
      <c r="F2134" s="7" t="s">
        <v>149</v>
      </c>
      <c r="G2134" s="7" t="s">
        <v>1076</v>
      </c>
      <c r="H2134" s="7" t="s">
        <v>1022</v>
      </c>
      <c r="I2134" s="6" t="s">
        <v>10</v>
      </c>
      <c r="J2134" s="1"/>
      <c r="K2134" s="1"/>
      <c r="L2134" s="1"/>
      <c r="M2134" s="1">
        <v>0</v>
      </c>
      <c r="N2134" s="1">
        <v>120000</v>
      </c>
      <c r="O2134" s="1">
        <v>120000</v>
      </c>
      <c r="P2134" s="1">
        <v>120006</v>
      </c>
      <c r="Q2134" s="12"/>
      <c r="R2134" s="29">
        <f t="shared" si="102"/>
        <v>-6</v>
      </c>
      <c r="S2134" t="str">
        <f t="shared" si="103"/>
        <v>Pendiente de ingreso</v>
      </c>
      <c r="T2134" s="10">
        <f>IFERROR(VLOOKUP(A2134,[1]!Tabla1[[#All],[Material]:[venta nueva]],38,FALSE),0)</f>
        <v>0</v>
      </c>
    </row>
    <row r="2135" spans="1:20" hidden="1" x14ac:dyDescent="0.35">
      <c r="A2135">
        <f t="shared" si="101"/>
        <v>1023343</v>
      </c>
      <c r="B2135" s="6" t="s">
        <v>1098</v>
      </c>
      <c r="C2135" s="7" t="s">
        <v>553</v>
      </c>
      <c r="D2135" s="7" t="s">
        <v>1096</v>
      </c>
      <c r="E2135" s="7" t="s">
        <v>578</v>
      </c>
      <c r="F2135" s="7" t="s">
        <v>579</v>
      </c>
      <c r="G2135" s="7" t="s">
        <v>1081</v>
      </c>
      <c r="H2135" s="7" t="s">
        <v>1010</v>
      </c>
      <c r="I2135" s="6" t="s">
        <v>10</v>
      </c>
      <c r="J2135" s="1">
        <v>0</v>
      </c>
      <c r="K2135" s="1">
        <v>240000</v>
      </c>
      <c r="L2135" s="1">
        <v>240000</v>
      </c>
      <c r="M2135" s="1">
        <v>0</v>
      </c>
      <c r="N2135" s="1">
        <v>240000</v>
      </c>
      <c r="O2135" s="1">
        <v>240000</v>
      </c>
      <c r="P2135" s="1">
        <v>240000</v>
      </c>
      <c r="Q2135" s="12"/>
      <c r="R2135" s="29">
        <f t="shared" si="102"/>
        <v>0</v>
      </c>
      <c r="S2135" t="str">
        <f t="shared" si="103"/>
        <v>OK</v>
      </c>
      <c r="T2135" s="10">
        <f>IFERROR(VLOOKUP(A2135,[1]!Tabla1[[#All],[Material]:[venta nueva]],38,FALSE),0)</f>
        <v>0</v>
      </c>
    </row>
    <row r="2136" spans="1:20" hidden="1" x14ac:dyDescent="0.35">
      <c r="A2136">
        <f t="shared" si="101"/>
        <v>1023353</v>
      </c>
      <c r="B2136" s="6" t="s">
        <v>1098</v>
      </c>
      <c r="C2136" s="7" t="s">
        <v>553</v>
      </c>
      <c r="D2136" s="7" t="s">
        <v>1096</v>
      </c>
      <c r="E2136" s="7" t="s">
        <v>569</v>
      </c>
      <c r="F2136" s="7" t="s">
        <v>102</v>
      </c>
      <c r="G2136" s="7" t="s">
        <v>1077</v>
      </c>
      <c r="H2136" s="7" t="s">
        <v>1005</v>
      </c>
      <c r="I2136" s="6" t="s">
        <v>9</v>
      </c>
      <c r="J2136" s="1">
        <v>0</v>
      </c>
      <c r="K2136" s="1">
        <v>43200</v>
      </c>
      <c r="L2136" s="1">
        <v>43200</v>
      </c>
      <c r="M2136" s="1">
        <v>0</v>
      </c>
      <c r="N2136" s="1">
        <v>43200</v>
      </c>
      <c r="O2136" s="1">
        <v>43200</v>
      </c>
      <c r="P2136" s="1">
        <v>40000</v>
      </c>
      <c r="Q2136" s="12"/>
      <c r="R2136" s="29">
        <f t="shared" si="102"/>
        <v>3200</v>
      </c>
      <c r="S2136" t="str">
        <f t="shared" si="103"/>
        <v>Sobre ingreso</v>
      </c>
      <c r="T2136" s="10">
        <f>IFERROR(VLOOKUP(A2136,[1]!Tabla1[[#All],[Material]:[venta nueva]],38,FALSE),0)</f>
        <v>0</v>
      </c>
    </row>
    <row r="2137" spans="1:20" hidden="1" x14ac:dyDescent="0.35">
      <c r="A2137">
        <f t="shared" si="101"/>
        <v>1023383</v>
      </c>
      <c r="B2137" s="6" t="s">
        <v>1098</v>
      </c>
      <c r="C2137" s="7" t="s">
        <v>553</v>
      </c>
      <c r="D2137" s="7" t="s">
        <v>1096</v>
      </c>
      <c r="E2137" s="7" t="s">
        <v>590</v>
      </c>
      <c r="F2137" s="7" t="s">
        <v>591</v>
      </c>
      <c r="G2137" s="7" t="s">
        <v>1069</v>
      </c>
      <c r="H2137" s="7" t="s">
        <v>1026</v>
      </c>
      <c r="I2137" s="6" t="s">
        <v>10</v>
      </c>
      <c r="J2137" s="1"/>
      <c r="K2137" s="1"/>
      <c r="L2137" s="1"/>
      <c r="M2137" s="1"/>
      <c r="N2137" s="1"/>
      <c r="O2137" s="1"/>
      <c r="P2137" s="1">
        <v>53504</v>
      </c>
      <c r="Q2137" s="12"/>
      <c r="R2137" s="29">
        <f t="shared" si="102"/>
        <v>-53504</v>
      </c>
      <c r="S2137" t="str">
        <f t="shared" si="103"/>
        <v>Pendiente de ingreso</v>
      </c>
      <c r="T2137" s="10">
        <f>IFERROR(VLOOKUP(A2137,[1]!Tabla1[[#All],[Material]:[venta nueva]],38,FALSE),0)</f>
        <v>0</v>
      </c>
    </row>
    <row r="2138" spans="1:20" hidden="1" x14ac:dyDescent="0.35">
      <c r="A2138">
        <f t="shared" si="101"/>
        <v>1020017</v>
      </c>
      <c r="B2138" s="6" t="s">
        <v>1098</v>
      </c>
      <c r="C2138" s="7" t="s">
        <v>553</v>
      </c>
      <c r="D2138" s="7" t="s">
        <v>1097</v>
      </c>
      <c r="E2138" s="7" t="s">
        <v>17</v>
      </c>
      <c r="F2138" s="7" t="s">
        <v>18</v>
      </c>
      <c r="G2138" s="7" t="s">
        <v>1074</v>
      </c>
      <c r="H2138" s="7" t="s">
        <v>1001</v>
      </c>
      <c r="I2138" s="6" t="s">
        <v>11</v>
      </c>
      <c r="J2138" s="1"/>
      <c r="K2138" s="1"/>
      <c r="L2138" s="1"/>
      <c r="M2138" s="1"/>
      <c r="N2138" s="1"/>
      <c r="O2138" s="1"/>
      <c r="P2138" s="1"/>
      <c r="Q2138" s="12">
        <v>49643.298000000003</v>
      </c>
      <c r="R2138" s="29">
        <f t="shared" si="102"/>
        <v>0</v>
      </c>
      <c r="S2138" t="str">
        <f t="shared" si="103"/>
        <v>OK</v>
      </c>
      <c r="T2138" s="10">
        <f>IFERROR(VLOOKUP(A2138,[1]!Tabla1[[#All],[Material]:[venta nueva]],38,FALSE),0)</f>
        <v>0</v>
      </c>
    </row>
    <row r="2139" spans="1:20" hidden="1" x14ac:dyDescent="0.35">
      <c r="A2139">
        <f t="shared" si="101"/>
        <v>1020105</v>
      </c>
      <c r="B2139" s="6" t="s">
        <v>1098</v>
      </c>
      <c r="C2139" s="7" t="s">
        <v>553</v>
      </c>
      <c r="D2139" s="7" t="s">
        <v>1097</v>
      </c>
      <c r="E2139" s="7" t="s">
        <v>19</v>
      </c>
      <c r="F2139" s="7" t="s">
        <v>20</v>
      </c>
      <c r="G2139" s="7" t="s">
        <v>1075</v>
      </c>
      <c r="H2139" s="7" t="s">
        <v>1002</v>
      </c>
      <c r="I2139" s="6" t="s">
        <v>16</v>
      </c>
      <c r="J2139" s="1"/>
      <c r="K2139" s="1"/>
      <c r="L2139" s="1"/>
      <c r="M2139" s="1"/>
      <c r="N2139" s="1"/>
      <c r="O2139" s="1"/>
      <c r="P2139" s="1"/>
      <c r="Q2139" s="12">
        <v>76943.607999999993</v>
      </c>
      <c r="R2139" s="29">
        <f t="shared" si="102"/>
        <v>0</v>
      </c>
      <c r="S2139" t="str">
        <f t="shared" si="103"/>
        <v>OK</v>
      </c>
      <c r="T2139" s="10">
        <f>IFERROR(VLOOKUP(A2139,[1]!Tabla1[[#All],[Material]:[venta nueva]],38,FALSE),0)</f>
        <v>0</v>
      </c>
    </row>
    <row r="2140" spans="1:20" hidden="1" x14ac:dyDescent="0.35">
      <c r="A2140">
        <f t="shared" si="101"/>
        <v>1020110</v>
      </c>
      <c r="B2140" s="6" t="s">
        <v>1098</v>
      </c>
      <c r="C2140" s="7" t="s">
        <v>553</v>
      </c>
      <c r="D2140" s="7" t="s">
        <v>1097</v>
      </c>
      <c r="E2140" s="7" t="s">
        <v>21</v>
      </c>
      <c r="F2140" s="7" t="s">
        <v>22</v>
      </c>
      <c r="G2140" s="7" t="s">
        <v>1075</v>
      </c>
      <c r="H2140" s="7" t="s">
        <v>1003</v>
      </c>
      <c r="I2140" s="6" t="s">
        <v>16</v>
      </c>
      <c r="J2140" s="1"/>
      <c r="K2140" s="1"/>
      <c r="L2140" s="1"/>
      <c r="M2140" s="1"/>
      <c r="N2140" s="1"/>
      <c r="O2140" s="1"/>
      <c r="P2140" s="1"/>
      <c r="Q2140" s="12">
        <v>252355.80600000001</v>
      </c>
      <c r="R2140" s="29">
        <f t="shared" si="102"/>
        <v>0</v>
      </c>
      <c r="S2140" t="str">
        <f t="shared" si="103"/>
        <v>OK</v>
      </c>
      <c r="T2140" s="10">
        <f>IFERROR(VLOOKUP(A2140,[1]!Tabla1[[#All],[Material]:[venta nueva]],38,FALSE),0)</f>
        <v>0</v>
      </c>
    </row>
    <row r="2141" spans="1:20" hidden="1" x14ac:dyDescent="0.35">
      <c r="A2141">
        <f t="shared" si="101"/>
        <v>1020284</v>
      </c>
      <c r="B2141" s="6" t="s">
        <v>1098</v>
      </c>
      <c r="C2141" s="7" t="s">
        <v>553</v>
      </c>
      <c r="D2141" s="7" t="s">
        <v>1097</v>
      </c>
      <c r="E2141" s="7" t="s">
        <v>23</v>
      </c>
      <c r="F2141" s="7" t="s">
        <v>24</v>
      </c>
      <c r="G2141" s="7" t="s">
        <v>1076</v>
      </c>
      <c r="H2141" s="7" t="s">
        <v>1004</v>
      </c>
      <c r="I2141" s="6" t="s">
        <v>16</v>
      </c>
      <c r="J2141" s="1"/>
      <c r="K2141" s="1"/>
      <c r="L2141" s="1"/>
      <c r="M2141" s="1"/>
      <c r="N2141" s="1"/>
      <c r="O2141" s="1"/>
      <c r="P2141" s="1"/>
      <c r="Q2141" s="12">
        <v>7000.0039999999999</v>
      </c>
      <c r="R2141" s="29">
        <f t="shared" si="102"/>
        <v>0</v>
      </c>
      <c r="S2141" t="str">
        <f t="shared" si="103"/>
        <v>OK</v>
      </c>
      <c r="T2141" s="10">
        <f>IFERROR(VLOOKUP(A2141,[1]!Tabla1[[#All],[Material]:[venta nueva]],38,FALSE),0)</f>
        <v>0</v>
      </c>
    </row>
    <row r="2142" spans="1:20" hidden="1" x14ac:dyDescent="0.35">
      <c r="A2142">
        <f t="shared" si="101"/>
        <v>1020326</v>
      </c>
      <c r="B2142" s="6" t="s">
        <v>1098</v>
      </c>
      <c r="C2142" s="7" t="s">
        <v>553</v>
      </c>
      <c r="D2142" s="7" t="s">
        <v>1097</v>
      </c>
      <c r="E2142" s="7" t="s">
        <v>25</v>
      </c>
      <c r="F2142" s="7" t="s">
        <v>26</v>
      </c>
      <c r="G2142" s="7" t="s">
        <v>1077</v>
      </c>
      <c r="H2142" s="7" t="s">
        <v>1005</v>
      </c>
      <c r="I2142" s="6" t="s">
        <v>16</v>
      </c>
      <c r="J2142" s="1"/>
      <c r="K2142" s="1"/>
      <c r="L2142" s="1"/>
      <c r="M2142" s="1"/>
      <c r="N2142" s="1"/>
      <c r="O2142" s="1"/>
      <c r="P2142" s="1"/>
      <c r="Q2142" s="12">
        <v>264659.891</v>
      </c>
      <c r="R2142" s="29">
        <f t="shared" si="102"/>
        <v>0</v>
      </c>
      <c r="S2142" t="str">
        <f t="shared" si="103"/>
        <v>OK</v>
      </c>
      <c r="T2142" s="10">
        <f>IFERROR(VLOOKUP(A2142,[1]!Tabla1[[#All],[Material]:[venta nueva]],38,FALSE),0)</f>
        <v>0</v>
      </c>
    </row>
    <row r="2143" spans="1:20" hidden="1" x14ac:dyDescent="0.35">
      <c r="A2143">
        <f t="shared" si="101"/>
        <v>1020339</v>
      </c>
      <c r="B2143" s="6" t="s">
        <v>1098</v>
      </c>
      <c r="C2143" s="7" t="s">
        <v>553</v>
      </c>
      <c r="D2143" s="7" t="s">
        <v>1097</v>
      </c>
      <c r="E2143" s="7" t="s">
        <v>27</v>
      </c>
      <c r="F2143" s="7" t="s">
        <v>28</v>
      </c>
      <c r="G2143" s="7" t="s">
        <v>1078</v>
      </c>
      <c r="H2143" s="7" t="s">
        <v>1006</v>
      </c>
      <c r="I2143" s="6" t="s">
        <v>11</v>
      </c>
      <c r="J2143" s="1"/>
      <c r="K2143" s="1"/>
      <c r="L2143" s="1"/>
      <c r="M2143" s="1"/>
      <c r="N2143" s="1"/>
      <c r="O2143" s="1"/>
      <c r="P2143" s="1"/>
      <c r="Q2143" s="12">
        <v>22649.719000000001</v>
      </c>
      <c r="R2143" s="29">
        <f t="shared" si="102"/>
        <v>0</v>
      </c>
      <c r="S2143" t="str">
        <f t="shared" si="103"/>
        <v>OK</v>
      </c>
      <c r="T2143" s="10">
        <f>IFERROR(VLOOKUP(A2143,[1]!Tabla1[[#All],[Material]:[venta nueva]],38,FALSE),0)</f>
        <v>0</v>
      </c>
    </row>
    <row r="2144" spans="1:20" hidden="1" x14ac:dyDescent="0.35">
      <c r="A2144">
        <f t="shared" si="101"/>
        <v>1020349</v>
      </c>
      <c r="B2144" s="6" t="s">
        <v>1098</v>
      </c>
      <c r="C2144" s="7" t="s">
        <v>553</v>
      </c>
      <c r="D2144" s="7" t="s">
        <v>1097</v>
      </c>
      <c r="E2144" s="7" t="s">
        <v>29</v>
      </c>
      <c r="F2144" s="7" t="s">
        <v>30</v>
      </c>
      <c r="G2144" s="7" t="s">
        <v>1079</v>
      </c>
      <c r="H2144" s="7" t="s">
        <v>1007</v>
      </c>
      <c r="I2144" s="6" t="s">
        <v>11</v>
      </c>
      <c r="J2144" s="1"/>
      <c r="K2144" s="1"/>
      <c r="L2144" s="1"/>
      <c r="M2144" s="1"/>
      <c r="N2144" s="1"/>
      <c r="O2144" s="1"/>
      <c r="P2144" s="1"/>
      <c r="Q2144" s="12">
        <v>254999.141</v>
      </c>
      <c r="R2144" s="29">
        <f t="shared" si="102"/>
        <v>0</v>
      </c>
      <c r="S2144" t="str">
        <f t="shared" si="103"/>
        <v>OK</v>
      </c>
      <c r="T2144" s="10">
        <f>IFERROR(VLOOKUP(A2144,[1]!Tabla1[[#All],[Material]:[venta nueva]],38,FALSE),0)</f>
        <v>0</v>
      </c>
    </row>
    <row r="2145" spans="1:20" hidden="1" x14ac:dyDescent="0.35">
      <c r="A2145">
        <f t="shared" si="101"/>
        <v>1020352</v>
      </c>
      <c r="B2145" s="6" t="s">
        <v>1098</v>
      </c>
      <c r="C2145" s="7" t="s">
        <v>553</v>
      </c>
      <c r="D2145" s="7" t="s">
        <v>1097</v>
      </c>
      <c r="E2145" s="7" t="s">
        <v>31</v>
      </c>
      <c r="F2145" s="7" t="s">
        <v>32</v>
      </c>
      <c r="G2145" s="7" t="s">
        <v>1080</v>
      </c>
      <c r="H2145" s="7" t="s">
        <v>1008</v>
      </c>
      <c r="I2145" s="6" t="s">
        <v>11</v>
      </c>
      <c r="J2145" s="1"/>
      <c r="K2145" s="1"/>
      <c r="L2145" s="1"/>
      <c r="M2145" s="1"/>
      <c r="N2145" s="1"/>
      <c r="O2145" s="1"/>
      <c r="P2145" s="1"/>
      <c r="Q2145" s="12">
        <v>24780.368999999999</v>
      </c>
      <c r="R2145" s="29">
        <f t="shared" si="102"/>
        <v>0</v>
      </c>
      <c r="S2145" t="str">
        <f t="shared" si="103"/>
        <v>OK</v>
      </c>
      <c r="T2145" s="10">
        <f>IFERROR(VLOOKUP(A2145,[1]!Tabla1[[#All],[Material]:[venta nueva]],38,FALSE),0)</f>
        <v>0</v>
      </c>
    </row>
    <row r="2146" spans="1:20" hidden="1" x14ac:dyDescent="0.35">
      <c r="A2146">
        <f t="shared" si="101"/>
        <v>1020367</v>
      </c>
      <c r="B2146" s="6" t="s">
        <v>1098</v>
      </c>
      <c r="C2146" s="7" t="s">
        <v>553</v>
      </c>
      <c r="D2146" s="7" t="s">
        <v>1097</v>
      </c>
      <c r="E2146" s="7" t="s">
        <v>33</v>
      </c>
      <c r="F2146" s="7" t="s">
        <v>34</v>
      </c>
      <c r="G2146" s="7" t="s">
        <v>1078</v>
      </c>
      <c r="H2146" s="7" t="s">
        <v>1009</v>
      </c>
      <c r="I2146" s="6" t="s">
        <v>11</v>
      </c>
      <c r="J2146" s="1"/>
      <c r="K2146" s="1"/>
      <c r="L2146" s="1"/>
      <c r="M2146" s="1"/>
      <c r="N2146" s="1"/>
      <c r="O2146" s="1"/>
      <c r="P2146" s="1"/>
      <c r="Q2146" s="12">
        <v>71145.600999999995</v>
      </c>
      <c r="R2146" s="29">
        <f t="shared" si="102"/>
        <v>0</v>
      </c>
      <c r="S2146" t="str">
        <f t="shared" si="103"/>
        <v>OK</v>
      </c>
      <c r="T2146" s="10">
        <f>IFERROR(VLOOKUP(A2146,[1]!Tabla1[[#All],[Material]:[venta nueva]],38,FALSE),0)</f>
        <v>0</v>
      </c>
    </row>
    <row r="2147" spans="1:20" hidden="1" x14ac:dyDescent="0.35">
      <c r="A2147">
        <f t="shared" si="101"/>
        <v>1020412</v>
      </c>
      <c r="B2147" s="6" t="s">
        <v>1098</v>
      </c>
      <c r="C2147" s="7" t="s">
        <v>553</v>
      </c>
      <c r="D2147" s="7" t="s">
        <v>1097</v>
      </c>
      <c r="E2147" s="7" t="s">
        <v>35</v>
      </c>
      <c r="F2147" s="7" t="s">
        <v>36</v>
      </c>
      <c r="G2147" s="7" t="s">
        <v>1081</v>
      </c>
      <c r="H2147" s="7" t="s">
        <v>1010</v>
      </c>
      <c r="I2147" s="6" t="s">
        <v>11</v>
      </c>
      <c r="J2147" s="1"/>
      <c r="K2147" s="1"/>
      <c r="L2147" s="1"/>
      <c r="M2147" s="1"/>
      <c r="N2147" s="1"/>
      <c r="O2147" s="1"/>
      <c r="P2147" s="1"/>
      <c r="Q2147" s="12">
        <v>21867.135999999999</v>
      </c>
      <c r="R2147" s="29">
        <f t="shared" si="102"/>
        <v>0</v>
      </c>
      <c r="S2147" t="str">
        <f t="shared" si="103"/>
        <v>OK</v>
      </c>
      <c r="T2147" s="10">
        <f>IFERROR(VLOOKUP(A2147,[1]!Tabla1[[#All],[Material]:[venta nueva]],38,FALSE),0)</f>
        <v>0</v>
      </c>
    </row>
    <row r="2148" spans="1:20" hidden="1" x14ac:dyDescent="0.35">
      <c r="A2148">
        <f t="shared" si="101"/>
        <v>1020589</v>
      </c>
      <c r="B2148" s="6" t="s">
        <v>1098</v>
      </c>
      <c r="C2148" s="7" t="s">
        <v>553</v>
      </c>
      <c r="D2148" s="7" t="s">
        <v>1097</v>
      </c>
      <c r="E2148" s="7" t="s">
        <v>37</v>
      </c>
      <c r="F2148" s="7" t="s">
        <v>38</v>
      </c>
      <c r="G2148" s="7" t="s">
        <v>1075</v>
      </c>
      <c r="H2148" s="7" t="s">
        <v>1003</v>
      </c>
      <c r="I2148" s="6" t="s">
        <v>16</v>
      </c>
      <c r="J2148" s="1"/>
      <c r="K2148" s="1"/>
      <c r="L2148" s="1"/>
      <c r="M2148" s="1"/>
      <c r="N2148" s="1"/>
      <c r="O2148" s="1"/>
      <c r="P2148" s="1"/>
      <c r="Q2148" s="12">
        <v>89852.923999999999</v>
      </c>
      <c r="R2148" s="29">
        <f t="shared" si="102"/>
        <v>0</v>
      </c>
      <c r="S2148" t="str">
        <f t="shared" si="103"/>
        <v>OK</v>
      </c>
      <c r="T2148" s="10">
        <f>IFERROR(VLOOKUP(A2148,[1]!Tabla1[[#All],[Material]:[venta nueva]],38,FALSE),0)</f>
        <v>0</v>
      </c>
    </row>
    <row r="2149" spans="1:20" hidden="1" x14ac:dyDescent="0.35">
      <c r="A2149">
        <f t="shared" si="101"/>
        <v>1020592</v>
      </c>
      <c r="B2149" s="6" t="s">
        <v>1098</v>
      </c>
      <c r="C2149" s="7" t="s">
        <v>553</v>
      </c>
      <c r="D2149" s="7" t="s">
        <v>1097</v>
      </c>
      <c r="E2149" s="7" t="s">
        <v>39</v>
      </c>
      <c r="F2149" s="7" t="s">
        <v>40</v>
      </c>
      <c r="G2149" s="7" t="s">
        <v>1075</v>
      </c>
      <c r="H2149" s="7" t="s">
        <v>1011</v>
      </c>
      <c r="I2149" s="6" t="s">
        <v>16</v>
      </c>
      <c r="J2149" s="1"/>
      <c r="K2149" s="1"/>
      <c r="L2149" s="1"/>
      <c r="M2149" s="1"/>
      <c r="N2149" s="1"/>
      <c r="O2149" s="1"/>
      <c r="P2149" s="1"/>
      <c r="Q2149" s="12">
        <v>424723.15500000003</v>
      </c>
      <c r="R2149" s="29">
        <f t="shared" si="102"/>
        <v>0</v>
      </c>
      <c r="S2149" t="str">
        <f t="shared" si="103"/>
        <v>OK</v>
      </c>
      <c r="T2149" s="10">
        <f>IFERROR(VLOOKUP(A2149,[1]!Tabla1[[#All],[Material]:[venta nueva]],38,FALSE),0)</f>
        <v>0</v>
      </c>
    </row>
    <row r="2150" spans="1:20" hidden="1" x14ac:dyDescent="0.35">
      <c r="A2150">
        <f t="shared" si="101"/>
        <v>1020620</v>
      </c>
      <c r="B2150" s="6" t="s">
        <v>1098</v>
      </c>
      <c r="C2150" s="7" t="s">
        <v>553</v>
      </c>
      <c r="D2150" s="7" t="s">
        <v>1097</v>
      </c>
      <c r="E2150" s="7" t="s">
        <v>41</v>
      </c>
      <c r="F2150" s="7" t="s">
        <v>42</v>
      </c>
      <c r="G2150" s="7" t="s">
        <v>1075</v>
      </c>
      <c r="H2150" s="7" t="s">
        <v>1011</v>
      </c>
      <c r="I2150" s="6" t="s">
        <v>16</v>
      </c>
      <c r="J2150" s="1"/>
      <c r="K2150" s="1"/>
      <c r="L2150" s="1"/>
      <c r="M2150" s="1"/>
      <c r="N2150" s="1"/>
      <c r="O2150" s="1"/>
      <c r="P2150" s="1"/>
      <c r="Q2150" s="12">
        <v>29443.001</v>
      </c>
      <c r="R2150" s="29">
        <f t="shared" si="102"/>
        <v>0</v>
      </c>
      <c r="S2150" t="str">
        <f t="shared" si="103"/>
        <v>OK</v>
      </c>
      <c r="T2150" s="10">
        <f>IFERROR(VLOOKUP(A2150,[1]!Tabla1[[#All],[Material]:[venta nueva]],38,FALSE),0)</f>
        <v>0</v>
      </c>
    </row>
    <row r="2151" spans="1:20" hidden="1" x14ac:dyDescent="0.35">
      <c r="A2151">
        <f t="shared" si="101"/>
        <v>1020636</v>
      </c>
      <c r="B2151" s="6" t="s">
        <v>1098</v>
      </c>
      <c r="C2151" s="7" t="s">
        <v>553</v>
      </c>
      <c r="D2151" s="7" t="s">
        <v>1097</v>
      </c>
      <c r="E2151" s="7" t="s">
        <v>43</v>
      </c>
      <c r="F2151" s="7" t="s">
        <v>44</v>
      </c>
      <c r="G2151" s="7" t="s">
        <v>985</v>
      </c>
      <c r="H2151" s="7" t="s">
        <v>1012</v>
      </c>
      <c r="I2151" s="6" t="s">
        <v>16</v>
      </c>
      <c r="J2151" s="1"/>
      <c r="K2151" s="1"/>
      <c r="L2151" s="1"/>
      <c r="M2151" s="1"/>
      <c r="N2151" s="1"/>
      <c r="O2151" s="1"/>
      <c r="P2151" s="1"/>
      <c r="Q2151" s="12">
        <v>11627.992</v>
      </c>
      <c r="R2151" s="29">
        <f t="shared" si="102"/>
        <v>0</v>
      </c>
      <c r="S2151" t="str">
        <f t="shared" si="103"/>
        <v>OK</v>
      </c>
      <c r="T2151" s="10">
        <f>IFERROR(VLOOKUP(A2151,[1]!Tabla1[[#All],[Material]:[venta nueva]],38,FALSE),0)</f>
        <v>0</v>
      </c>
    </row>
    <row r="2152" spans="1:20" hidden="1" x14ac:dyDescent="0.35">
      <c r="A2152">
        <f t="shared" si="101"/>
        <v>1020637</v>
      </c>
      <c r="B2152" s="6" t="s">
        <v>1098</v>
      </c>
      <c r="C2152" s="7" t="s">
        <v>553</v>
      </c>
      <c r="D2152" s="7" t="s">
        <v>1097</v>
      </c>
      <c r="E2152" s="7" t="s">
        <v>45</v>
      </c>
      <c r="F2152" s="7" t="s">
        <v>46</v>
      </c>
      <c r="G2152" s="7" t="s">
        <v>1082</v>
      </c>
      <c r="H2152" s="7" t="s">
        <v>1013</v>
      </c>
      <c r="I2152" s="6" t="s">
        <v>16</v>
      </c>
      <c r="J2152" s="1"/>
      <c r="K2152" s="1"/>
      <c r="L2152" s="1"/>
      <c r="M2152" s="1"/>
      <c r="N2152" s="1"/>
      <c r="O2152" s="1"/>
      <c r="P2152" s="1"/>
      <c r="Q2152" s="12">
        <v>484111.73599999998</v>
      </c>
      <c r="R2152" s="29">
        <f t="shared" si="102"/>
        <v>0</v>
      </c>
      <c r="S2152" t="str">
        <f t="shared" si="103"/>
        <v>OK</v>
      </c>
      <c r="T2152" s="10">
        <f>IFERROR(VLOOKUP(A2152,[1]!Tabla1[[#All],[Material]:[venta nueva]],38,FALSE),0)</f>
        <v>0</v>
      </c>
    </row>
    <row r="2153" spans="1:20" hidden="1" x14ac:dyDescent="0.35">
      <c r="A2153">
        <f t="shared" si="101"/>
        <v>1020662</v>
      </c>
      <c r="B2153" s="6" t="s">
        <v>1098</v>
      </c>
      <c r="C2153" s="7" t="s">
        <v>553</v>
      </c>
      <c r="D2153" s="7" t="s">
        <v>1097</v>
      </c>
      <c r="E2153" s="7" t="s">
        <v>47</v>
      </c>
      <c r="F2153" s="7" t="s">
        <v>48</v>
      </c>
      <c r="G2153" s="7" t="s">
        <v>1076</v>
      </c>
      <c r="H2153" s="7" t="s">
        <v>1004</v>
      </c>
      <c r="I2153" s="6" t="s">
        <v>16</v>
      </c>
      <c r="J2153" s="1"/>
      <c r="K2153" s="1"/>
      <c r="L2153" s="1"/>
      <c r="M2153" s="1"/>
      <c r="N2153" s="1"/>
      <c r="O2153" s="1"/>
      <c r="P2153" s="1"/>
      <c r="Q2153" s="12">
        <v>9845.0030000000006</v>
      </c>
      <c r="R2153" s="29">
        <f t="shared" si="102"/>
        <v>0</v>
      </c>
      <c r="S2153" t="str">
        <f t="shared" si="103"/>
        <v>OK</v>
      </c>
      <c r="T2153" s="10">
        <f>IFERROR(VLOOKUP(A2153,[1]!Tabla1[[#All],[Material]:[venta nueva]],38,FALSE),0)</f>
        <v>0</v>
      </c>
    </row>
    <row r="2154" spans="1:20" hidden="1" x14ac:dyDescent="0.35">
      <c r="A2154">
        <f t="shared" si="101"/>
        <v>1020664</v>
      </c>
      <c r="B2154" s="6" t="s">
        <v>1098</v>
      </c>
      <c r="C2154" s="7" t="s">
        <v>553</v>
      </c>
      <c r="D2154" s="7" t="s">
        <v>1097</v>
      </c>
      <c r="E2154" s="7" t="s">
        <v>49</v>
      </c>
      <c r="F2154" s="7" t="s">
        <v>50</v>
      </c>
      <c r="G2154" s="7" t="s">
        <v>1076</v>
      </c>
      <c r="H2154" s="7" t="s">
        <v>1004</v>
      </c>
      <c r="I2154" s="6" t="s">
        <v>16</v>
      </c>
      <c r="J2154" s="1"/>
      <c r="K2154" s="1"/>
      <c r="L2154" s="1"/>
      <c r="M2154" s="1"/>
      <c r="N2154" s="1"/>
      <c r="O2154" s="1"/>
      <c r="P2154" s="1"/>
      <c r="Q2154" s="12">
        <v>4487.1090000000004</v>
      </c>
      <c r="R2154" s="29">
        <f t="shared" si="102"/>
        <v>0</v>
      </c>
      <c r="S2154" t="str">
        <f t="shared" si="103"/>
        <v>OK</v>
      </c>
      <c r="T2154" s="10">
        <f>IFERROR(VLOOKUP(A2154,[1]!Tabla1[[#All],[Material]:[venta nueva]],38,FALSE),0)</f>
        <v>0</v>
      </c>
    </row>
    <row r="2155" spans="1:20" hidden="1" x14ac:dyDescent="0.35">
      <c r="A2155">
        <f t="shared" si="101"/>
        <v>1020665</v>
      </c>
      <c r="B2155" s="6" t="s">
        <v>1098</v>
      </c>
      <c r="C2155" s="7" t="s">
        <v>553</v>
      </c>
      <c r="D2155" s="7" t="s">
        <v>1097</v>
      </c>
      <c r="E2155" s="7" t="s">
        <v>51</v>
      </c>
      <c r="F2155" s="7" t="s">
        <v>52</v>
      </c>
      <c r="G2155" s="7" t="s">
        <v>1076</v>
      </c>
      <c r="H2155" s="7" t="s">
        <v>1004</v>
      </c>
      <c r="I2155" s="6" t="s">
        <v>16</v>
      </c>
      <c r="J2155" s="1"/>
      <c r="K2155" s="1"/>
      <c r="L2155" s="1"/>
      <c r="M2155" s="1"/>
      <c r="N2155" s="1"/>
      <c r="O2155" s="1"/>
      <c r="P2155" s="1"/>
      <c r="Q2155" s="12">
        <v>7000.0039999999999</v>
      </c>
      <c r="R2155" s="29">
        <f t="shared" si="102"/>
        <v>0</v>
      </c>
      <c r="S2155" t="str">
        <f t="shared" si="103"/>
        <v>OK</v>
      </c>
      <c r="T2155" s="10">
        <f>IFERROR(VLOOKUP(A2155,[1]!Tabla1[[#All],[Material]:[venta nueva]],38,FALSE),0)</f>
        <v>0</v>
      </c>
    </row>
    <row r="2156" spans="1:20" hidden="1" x14ac:dyDescent="0.35">
      <c r="A2156">
        <f t="shared" si="101"/>
        <v>1020681</v>
      </c>
      <c r="B2156" s="6" t="s">
        <v>1098</v>
      </c>
      <c r="C2156" s="7" t="s">
        <v>553</v>
      </c>
      <c r="D2156" s="7" t="s">
        <v>1097</v>
      </c>
      <c r="E2156" s="7" t="s">
        <v>55</v>
      </c>
      <c r="F2156" s="7" t="s">
        <v>56</v>
      </c>
      <c r="G2156" s="7" t="s">
        <v>1075</v>
      </c>
      <c r="H2156" s="7" t="s">
        <v>1003</v>
      </c>
      <c r="I2156" s="6" t="s">
        <v>16</v>
      </c>
      <c r="J2156" s="1"/>
      <c r="K2156" s="1"/>
      <c r="L2156" s="1"/>
      <c r="M2156" s="1"/>
      <c r="N2156" s="1"/>
      <c r="O2156" s="1"/>
      <c r="P2156" s="1"/>
      <c r="Q2156" s="12">
        <v>16768.517</v>
      </c>
      <c r="R2156" s="29">
        <f t="shared" si="102"/>
        <v>0</v>
      </c>
      <c r="S2156" t="str">
        <f t="shared" si="103"/>
        <v>OK</v>
      </c>
      <c r="T2156" s="10">
        <f>IFERROR(VLOOKUP(A2156,[1]!Tabla1[[#All],[Material]:[venta nueva]],38,FALSE),0)</f>
        <v>0</v>
      </c>
    </row>
    <row r="2157" spans="1:20" hidden="1" x14ac:dyDescent="0.35">
      <c r="A2157">
        <f t="shared" si="101"/>
        <v>1020704</v>
      </c>
      <c r="B2157" s="6" t="s">
        <v>1098</v>
      </c>
      <c r="C2157" s="7" t="s">
        <v>553</v>
      </c>
      <c r="D2157" s="7" t="s">
        <v>1097</v>
      </c>
      <c r="E2157" s="7" t="s">
        <v>57</v>
      </c>
      <c r="F2157" s="7" t="s">
        <v>58</v>
      </c>
      <c r="G2157" s="7" t="s">
        <v>985</v>
      </c>
      <c r="H2157" s="7" t="s">
        <v>1012</v>
      </c>
      <c r="I2157" s="6" t="s">
        <v>16</v>
      </c>
      <c r="J2157" s="1"/>
      <c r="K2157" s="1"/>
      <c r="L2157" s="1"/>
      <c r="M2157" s="1"/>
      <c r="N2157" s="1"/>
      <c r="O2157" s="1"/>
      <c r="P2157" s="1"/>
      <c r="Q2157" s="12">
        <v>468.33</v>
      </c>
      <c r="R2157" s="29">
        <f t="shared" si="102"/>
        <v>0</v>
      </c>
      <c r="S2157" t="str">
        <f t="shared" si="103"/>
        <v>OK</v>
      </c>
      <c r="T2157" s="10">
        <f>IFERROR(VLOOKUP(A2157,[1]!Tabla1[[#All],[Material]:[venta nueva]],38,FALSE),0)</f>
        <v>0</v>
      </c>
    </row>
    <row r="2158" spans="1:20" hidden="1" x14ac:dyDescent="0.35">
      <c r="A2158">
        <f t="shared" si="101"/>
        <v>1020715</v>
      </c>
      <c r="B2158" s="6" t="s">
        <v>1098</v>
      </c>
      <c r="C2158" s="7" t="s">
        <v>553</v>
      </c>
      <c r="D2158" s="7" t="s">
        <v>1097</v>
      </c>
      <c r="E2158" s="7" t="s">
        <v>59</v>
      </c>
      <c r="F2158" s="7" t="s">
        <v>60</v>
      </c>
      <c r="G2158" s="7" t="s">
        <v>1082</v>
      </c>
      <c r="H2158" s="7" t="s">
        <v>1014</v>
      </c>
      <c r="I2158" s="6" t="s">
        <v>16</v>
      </c>
      <c r="J2158" s="1"/>
      <c r="K2158" s="1"/>
      <c r="L2158" s="1"/>
      <c r="M2158" s="1"/>
      <c r="N2158" s="1"/>
      <c r="O2158" s="1"/>
      <c r="P2158" s="1"/>
      <c r="Q2158" s="12">
        <v>703.66</v>
      </c>
      <c r="R2158" s="29">
        <f t="shared" si="102"/>
        <v>0</v>
      </c>
      <c r="S2158" t="str">
        <f t="shared" si="103"/>
        <v>OK</v>
      </c>
      <c r="T2158" s="10">
        <f>IFERROR(VLOOKUP(A2158,[1]!Tabla1[[#All],[Material]:[venta nueva]],38,FALSE),0)</f>
        <v>0</v>
      </c>
    </row>
    <row r="2159" spans="1:20" hidden="1" x14ac:dyDescent="0.35">
      <c r="A2159">
        <f t="shared" si="101"/>
        <v>1020731</v>
      </c>
      <c r="B2159" s="6" t="s">
        <v>1098</v>
      </c>
      <c r="C2159" s="7" t="s">
        <v>553</v>
      </c>
      <c r="D2159" s="7" t="s">
        <v>1097</v>
      </c>
      <c r="E2159" s="7" t="s">
        <v>61</v>
      </c>
      <c r="F2159" s="7" t="s">
        <v>62</v>
      </c>
      <c r="G2159" s="7" t="s">
        <v>1082</v>
      </c>
      <c r="H2159" s="7" t="s">
        <v>1013</v>
      </c>
      <c r="I2159" s="6" t="s">
        <v>16</v>
      </c>
      <c r="J2159" s="1"/>
      <c r="K2159" s="1"/>
      <c r="L2159" s="1"/>
      <c r="M2159" s="1"/>
      <c r="N2159" s="1"/>
      <c r="O2159" s="1"/>
      <c r="P2159" s="1"/>
      <c r="Q2159" s="12">
        <v>10465.284</v>
      </c>
      <c r="R2159" s="29">
        <f t="shared" si="102"/>
        <v>0</v>
      </c>
      <c r="S2159" t="str">
        <f t="shared" si="103"/>
        <v>OK</v>
      </c>
      <c r="T2159" s="10">
        <f>IFERROR(VLOOKUP(A2159,[1]!Tabla1[[#All],[Material]:[venta nueva]],38,FALSE),0)</f>
        <v>0</v>
      </c>
    </row>
    <row r="2160" spans="1:20" hidden="1" x14ac:dyDescent="0.35">
      <c r="A2160">
        <f t="shared" si="101"/>
        <v>1020758</v>
      </c>
      <c r="B2160" s="6" t="s">
        <v>1098</v>
      </c>
      <c r="C2160" s="7" t="s">
        <v>553</v>
      </c>
      <c r="D2160" s="7" t="s">
        <v>1097</v>
      </c>
      <c r="E2160" s="7" t="s">
        <v>63</v>
      </c>
      <c r="F2160" s="7" t="s">
        <v>64</v>
      </c>
      <c r="G2160" s="7" t="s">
        <v>1075</v>
      </c>
      <c r="H2160" s="7" t="s">
        <v>1011</v>
      </c>
      <c r="I2160" s="6" t="s">
        <v>16</v>
      </c>
      <c r="J2160" s="1"/>
      <c r="K2160" s="1"/>
      <c r="L2160" s="1"/>
      <c r="M2160" s="1"/>
      <c r="N2160" s="1"/>
      <c r="O2160" s="1"/>
      <c r="P2160" s="1"/>
      <c r="Q2160" s="12">
        <v>5666</v>
      </c>
      <c r="R2160" s="29">
        <f t="shared" si="102"/>
        <v>0</v>
      </c>
      <c r="S2160" t="str">
        <f t="shared" si="103"/>
        <v>OK</v>
      </c>
      <c r="T2160" s="10">
        <f>IFERROR(VLOOKUP(A2160,[1]!Tabla1[[#All],[Material]:[venta nueva]],38,FALSE),0)</f>
        <v>0</v>
      </c>
    </row>
    <row r="2161" spans="1:20" hidden="1" x14ac:dyDescent="0.35">
      <c r="A2161">
        <f t="shared" si="101"/>
        <v>1020774</v>
      </c>
      <c r="B2161" s="6" t="s">
        <v>1098</v>
      </c>
      <c r="C2161" s="7" t="s">
        <v>553</v>
      </c>
      <c r="D2161" s="7" t="s">
        <v>1097</v>
      </c>
      <c r="E2161" s="7" t="s">
        <v>65</v>
      </c>
      <c r="F2161" s="7" t="s">
        <v>66</v>
      </c>
      <c r="G2161" s="7" t="s">
        <v>1083</v>
      </c>
      <c r="H2161" s="7" t="s">
        <v>1015</v>
      </c>
      <c r="I2161" s="6" t="s">
        <v>16</v>
      </c>
      <c r="J2161" s="1"/>
      <c r="K2161" s="1"/>
      <c r="L2161" s="1"/>
      <c r="M2161" s="1"/>
      <c r="N2161" s="1"/>
      <c r="O2161" s="1"/>
      <c r="P2161" s="1"/>
      <c r="Q2161" s="12">
        <v>17729.556</v>
      </c>
      <c r="R2161" s="29">
        <f t="shared" si="102"/>
        <v>0</v>
      </c>
      <c r="S2161" t="str">
        <f t="shared" si="103"/>
        <v>OK</v>
      </c>
      <c r="T2161" s="10">
        <f>IFERROR(VLOOKUP(A2161,[1]!Tabla1[[#All],[Material]:[venta nueva]],38,FALSE),0)</f>
        <v>0</v>
      </c>
    </row>
    <row r="2162" spans="1:20" hidden="1" x14ac:dyDescent="0.35">
      <c r="A2162">
        <f t="shared" si="101"/>
        <v>1020802</v>
      </c>
      <c r="B2162" s="6" t="s">
        <v>1098</v>
      </c>
      <c r="C2162" s="7" t="s">
        <v>553</v>
      </c>
      <c r="D2162" s="7" t="s">
        <v>1097</v>
      </c>
      <c r="E2162" s="7" t="s">
        <v>67</v>
      </c>
      <c r="F2162" s="7" t="s">
        <v>68</v>
      </c>
      <c r="G2162" s="7" t="s">
        <v>1082</v>
      </c>
      <c r="H2162" s="7" t="s">
        <v>1013</v>
      </c>
      <c r="I2162" s="6" t="s">
        <v>16</v>
      </c>
      <c r="J2162" s="1"/>
      <c r="K2162" s="1"/>
      <c r="L2162" s="1"/>
      <c r="M2162" s="1"/>
      <c r="N2162" s="1"/>
      <c r="O2162" s="1"/>
      <c r="P2162" s="1"/>
      <c r="Q2162" s="12">
        <v>103697.995</v>
      </c>
      <c r="R2162" s="29">
        <f t="shared" si="102"/>
        <v>0</v>
      </c>
      <c r="S2162" t="str">
        <f t="shared" si="103"/>
        <v>OK</v>
      </c>
      <c r="T2162" s="10">
        <f>IFERROR(VLOOKUP(A2162,[1]!Tabla1[[#All],[Material]:[venta nueva]],38,FALSE),0)</f>
        <v>0</v>
      </c>
    </row>
    <row r="2163" spans="1:20" hidden="1" x14ac:dyDescent="0.35">
      <c r="A2163">
        <f t="shared" si="101"/>
        <v>1020810</v>
      </c>
      <c r="B2163" s="6" t="s">
        <v>1098</v>
      </c>
      <c r="C2163" s="7" t="s">
        <v>553</v>
      </c>
      <c r="D2163" s="7" t="s">
        <v>1097</v>
      </c>
      <c r="E2163" s="7" t="s">
        <v>69</v>
      </c>
      <c r="F2163" s="7" t="s">
        <v>70</v>
      </c>
      <c r="G2163" s="7" t="s">
        <v>1069</v>
      </c>
      <c r="H2163" s="7" t="s">
        <v>1016</v>
      </c>
      <c r="I2163" s="6" t="s">
        <v>16</v>
      </c>
      <c r="J2163" s="1"/>
      <c r="K2163" s="1"/>
      <c r="L2163" s="1"/>
      <c r="M2163" s="1"/>
      <c r="N2163" s="1"/>
      <c r="O2163" s="1"/>
      <c r="P2163" s="1"/>
      <c r="Q2163" s="12">
        <v>4200.1670000000004</v>
      </c>
      <c r="R2163" s="29">
        <f t="shared" si="102"/>
        <v>0</v>
      </c>
      <c r="S2163" t="str">
        <f t="shared" si="103"/>
        <v>OK</v>
      </c>
      <c r="T2163" s="10">
        <f>IFERROR(VLOOKUP(A2163,[1]!Tabla1[[#All],[Material]:[venta nueva]],38,FALSE),0)</f>
        <v>0</v>
      </c>
    </row>
    <row r="2164" spans="1:20" hidden="1" x14ac:dyDescent="0.35">
      <c r="A2164">
        <f t="shared" si="101"/>
        <v>1020822</v>
      </c>
      <c r="B2164" s="6" t="s">
        <v>1098</v>
      </c>
      <c r="C2164" s="7" t="s">
        <v>553</v>
      </c>
      <c r="D2164" s="7" t="s">
        <v>1097</v>
      </c>
      <c r="E2164" s="7" t="s">
        <v>71</v>
      </c>
      <c r="F2164" s="7" t="s">
        <v>72</v>
      </c>
      <c r="G2164" s="7" t="s">
        <v>1084</v>
      </c>
      <c r="H2164" s="7" t="s">
        <v>1017</v>
      </c>
      <c r="I2164" s="6" t="s">
        <v>8</v>
      </c>
      <c r="J2164" s="1"/>
      <c r="K2164" s="1"/>
      <c r="L2164" s="1"/>
      <c r="M2164" s="1"/>
      <c r="N2164" s="1"/>
      <c r="O2164" s="1"/>
      <c r="P2164" s="1"/>
      <c r="Q2164" s="12">
        <v>8982.3279999999995</v>
      </c>
      <c r="R2164" s="29">
        <f t="shared" si="102"/>
        <v>0</v>
      </c>
      <c r="S2164" t="str">
        <f t="shared" si="103"/>
        <v>OK</v>
      </c>
      <c r="T2164" s="10">
        <f>IFERROR(VLOOKUP(A2164,[1]!Tabla1[[#All],[Material]:[venta nueva]],38,FALSE),0)</f>
        <v>0</v>
      </c>
    </row>
    <row r="2165" spans="1:20" hidden="1" x14ac:dyDescent="0.35">
      <c r="A2165">
        <f t="shared" si="101"/>
        <v>1020828</v>
      </c>
      <c r="B2165" s="6" t="s">
        <v>1098</v>
      </c>
      <c r="C2165" s="7" t="s">
        <v>553</v>
      </c>
      <c r="D2165" s="7" t="s">
        <v>1097</v>
      </c>
      <c r="E2165" s="7" t="s">
        <v>73</v>
      </c>
      <c r="F2165" s="7" t="s">
        <v>74</v>
      </c>
      <c r="G2165" s="7" t="s">
        <v>1074</v>
      </c>
      <c r="H2165" s="7" t="s">
        <v>1018</v>
      </c>
      <c r="I2165" s="6" t="s">
        <v>8</v>
      </c>
      <c r="J2165" s="1"/>
      <c r="K2165" s="1"/>
      <c r="L2165" s="1"/>
      <c r="M2165" s="1"/>
      <c r="N2165" s="1"/>
      <c r="O2165" s="1"/>
      <c r="P2165" s="1"/>
      <c r="Q2165" s="12">
        <v>55740.226000000002</v>
      </c>
      <c r="R2165" s="29">
        <f t="shared" si="102"/>
        <v>0</v>
      </c>
      <c r="S2165" t="str">
        <f t="shared" si="103"/>
        <v>OK</v>
      </c>
      <c r="T2165" s="10">
        <f>IFERROR(VLOOKUP(A2165,[1]!Tabla1[[#All],[Material]:[venta nueva]],38,FALSE),0)</f>
        <v>0</v>
      </c>
    </row>
    <row r="2166" spans="1:20" hidden="1" x14ac:dyDescent="0.35">
      <c r="A2166">
        <f t="shared" si="101"/>
        <v>1020848</v>
      </c>
      <c r="B2166" s="6" t="s">
        <v>1098</v>
      </c>
      <c r="C2166" s="7" t="s">
        <v>553</v>
      </c>
      <c r="D2166" s="7" t="s">
        <v>1097</v>
      </c>
      <c r="E2166" s="7" t="s">
        <v>75</v>
      </c>
      <c r="F2166" s="7" t="s">
        <v>76</v>
      </c>
      <c r="G2166" s="7" t="s">
        <v>1075</v>
      </c>
      <c r="H2166" s="7" t="s">
        <v>1002</v>
      </c>
      <c r="I2166" s="6" t="s">
        <v>11</v>
      </c>
      <c r="J2166" s="1"/>
      <c r="K2166" s="1"/>
      <c r="L2166" s="1"/>
      <c r="M2166" s="1"/>
      <c r="N2166" s="1"/>
      <c r="O2166" s="1"/>
      <c r="P2166" s="1"/>
      <c r="Q2166" s="12">
        <v>407084.66499999998</v>
      </c>
      <c r="R2166" s="29">
        <f t="shared" si="102"/>
        <v>0</v>
      </c>
      <c r="S2166" t="str">
        <f t="shared" si="103"/>
        <v>OK</v>
      </c>
      <c r="T2166" s="10">
        <f>IFERROR(VLOOKUP(A2166,[1]!Tabla1[[#All],[Material]:[venta nueva]],38,FALSE),0)</f>
        <v>0</v>
      </c>
    </row>
    <row r="2167" spans="1:20" hidden="1" x14ac:dyDescent="0.35">
      <c r="A2167">
        <f t="shared" si="101"/>
        <v>1020853</v>
      </c>
      <c r="B2167" s="6" t="s">
        <v>1098</v>
      </c>
      <c r="C2167" s="7" t="s">
        <v>553</v>
      </c>
      <c r="D2167" s="7" t="s">
        <v>1097</v>
      </c>
      <c r="E2167" s="7" t="s">
        <v>77</v>
      </c>
      <c r="F2167" s="7" t="s">
        <v>78</v>
      </c>
      <c r="G2167" s="7" t="s">
        <v>985</v>
      </c>
      <c r="H2167" s="7" t="s">
        <v>1012</v>
      </c>
      <c r="I2167" s="6" t="s">
        <v>9</v>
      </c>
      <c r="J2167" s="1"/>
      <c r="K2167" s="1"/>
      <c r="L2167" s="1"/>
      <c r="M2167" s="1"/>
      <c r="N2167" s="1"/>
      <c r="O2167" s="1"/>
      <c r="P2167" s="1"/>
      <c r="Q2167" s="12">
        <v>142817.592</v>
      </c>
      <c r="R2167" s="29">
        <f t="shared" si="102"/>
        <v>0</v>
      </c>
      <c r="S2167" t="str">
        <f t="shared" si="103"/>
        <v>OK</v>
      </c>
      <c r="T2167" s="10">
        <f>IFERROR(VLOOKUP(A2167,[1]!Tabla1[[#All],[Material]:[venta nueva]],38,FALSE),0)</f>
        <v>0</v>
      </c>
    </row>
    <row r="2168" spans="1:20" hidden="1" x14ac:dyDescent="0.35">
      <c r="A2168">
        <f t="shared" si="101"/>
        <v>1020860</v>
      </c>
      <c r="B2168" s="6" t="s">
        <v>1098</v>
      </c>
      <c r="C2168" s="7" t="s">
        <v>553</v>
      </c>
      <c r="D2168" s="7" t="s">
        <v>1097</v>
      </c>
      <c r="E2168" s="7" t="s">
        <v>79</v>
      </c>
      <c r="F2168" s="7" t="s">
        <v>80</v>
      </c>
      <c r="G2168" s="7" t="s">
        <v>1075</v>
      </c>
      <c r="H2168" s="7" t="s">
        <v>1011</v>
      </c>
      <c r="I2168" s="6" t="s">
        <v>12</v>
      </c>
      <c r="J2168" s="1"/>
      <c r="K2168" s="1"/>
      <c r="L2168" s="1"/>
      <c r="M2168" s="1"/>
      <c r="N2168" s="1"/>
      <c r="O2168" s="1"/>
      <c r="P2168" s="1"/>
      <c r="Q2168" s="12">
        <v>109523.11</v>
      </c>
      <c r="R2168" s="29">
        <f t="shared" si="102"/>
        <v>0</v>
      </c>
      <c r="S2168" t="str">
        <f t="shared" si="103"/>
        <v>OK</v>
      </c>
      <c r="T2168" s="10">
        <f>IFERROR(VLOOKUP(A2168,[1]!Tabla1[[#All],[Material]:[venta nueva]],38,FALSE),0)</f>
        <v>0</v>
      </c>
    </row>
    <row r="2169" spans="1:20" hidden="1" x14ac:dyDescent="0.35">
      <c r="A2169">
        <f t="shared" si="101"/>
        <v>1020861</v>
      </c>
      <c r="B2169" s="6" t="s">
        <v>1098</v>
      </c>
      <c r="C2169" s="7" t="s">
        <v>553</v>
      </c>
      <c r="D2169" s="7" t="s">
        <v>1097</v>
      </c>
      <c r="E2169" s="7" t="s">
        <v>81</v>
      </c>
      <c r="F2169" s="7" t="s">
        <v>82</v>
      </c>
      <c r="G2169" s="7" t="s">
        <v>1075</v>
      </c>
      <c r="H2169" s="7" t="s">
        <v>1011</v>
      </c>
      <c r="I2169" s="6" t="s">
        <v>12</v>
      </c>
      <c r="J2169" s="1"/>
      <c r="K2169" s="1"/>
      <c r="L2169" s="1"/>
      <c r="M2169" s="1"/>
      <c r="N2169" s="1"/>
      <c r="O2169" s="1"/>
      <c r="P2169" s="1"/>
      <c r="Q2169" s="12">
        <v>59283.014000000003</v>
      </c>
      <c r="R2169" s="29">
        <f t="shared" si="102"/>
        <v>0</v>
      </c>
      <c r="S2169" t="str">
        <f t="shared" si="103"/>
        <v>OK</v>
      </c>
      <c r="T2169" s="10">
        <f>IFERROR(VLOOKUP(A2169,[1]!Tabla1[[#All],[Material]:[venta nueva]],38,FALSE),0)</f>
        <v>0</v>
      </c>
    </row>
    <row r="2170" spans="1:20" hidden="1" x14ac:dyDescent="0.35">
      <c r="A2170">
        <f t="shared" si="101"/>
        <v>1020869</v>
      </c>
      <c r="B2170" s="6" t="s">
        <v>1098</v>
      </c>
      <c r="C2170" s="7" t="s">
        <v>553</v>
      </c>
      <c r="D2170" s="7" t="s">
        <v>1097</v>
      </c>
      <c r="E2170" s="7" t="s">
        <v>491</v>
      </c>
      <c r="F2170" s="7" t="s">
        <v>492</v>
      </c>
      <c r="G2170" s="7" t="s">
        <v>1085</v>
      </c>
      <c r="H2170" s="7" t="s">
        <v>1019</v>
      </c>
      <c r="I2170" s="6" t="s">
        <v>11</v>
      </c>
      <c r="J2170" s="1"/>
      <c r="K2170" s="1"/>
      <c r="L2170" s="1"/>
      <c r="M2170" s="1"/>
      <c r="N2170" s="1"/>
      <c r="O2170" s="1"/>
      <c r="P2170" s="1"/>
      <c r="Q2170" s="12">
        <v>23999.998</v>
      </c>
      <c r="R2170" s="29">
        <f t="shared" si="102"/>
        <v>0</v>
      </c>
      <c r="S2170" t="str">
        <f t="shared" si="103"/>
        <v>OK</v>
      </c>
      <c r="T2170" s="10">
        <f>IFERROR(VLOOKUP(A2170,[1]!Tabla1[[#All],[Material]:[venta nueva]],38,FALSE),0)</f>
        <v>0</v>
      </c>
    </row>
    <row r="2171" spans="1:20" hidden="1" x14ac:dyDescent="0.35">
      <c r="A2171">
        <f t="shared" si="101"/>
        <v>1020878</v>
      </c>
      <c r="B2171" s="6" t="s">
        <v>1098</v>
      </c>
      <c r="C2171" s="7" t="s">
        <v>553</v>
      </c>
      <c r="D2171" s="7" t="s">
        <v>1097</v>
      </c>
      <c r="E2171" s="7" t="s">
        <v>472</v>
      </c>
      <c r="F2171" s="7" t="s">
        <v>473</v>
      </c>
      <c r="G2171" s="7" t="s">
        <v>1084</v>
      </c>
      <c r="H2171" s="7" t="s">
        <v>1017</v>
      </c>
      <c r="I2171" s="6" t="s">
        <v>8</v>
      </c>
      <c r="J2171" s="1"/>
      <c r="K2171" s="1"/>
      <c r="L2171" s="1"/>
      <c r="M2171" s="1"/>
      <c r="N2171" s="1"/>
      <c r="O2171" s="1"/>
      <c r="P2171" s="1"/>
      <c r="Q2171" s="12">
        <v>29810.333999999999</v>
      </c>
      <c r="R2171" s="29">
        <f t="shared" si="102"/>
        <v>0</v>
      </c>
      <c r="S2171" t="str">
        <f t="shared" si="103"/>
        <v>OK</v>
      </c>
      <c r="T2171" s="10">
        <f>IFERROR(VLOOKUP(A2171,[1]!Tabla1[[#All],[Material]:[venta nueva]],38,FALSE),0)</f>
        <v>0</v>
      </c>
    </row>
    <row r="2172" spans="1:20" hidden="1" x14ac:dyDescent="0.35">
      <c r="A2172">
        <f t="shared" si="101"/>
        <v>1020914</v>
      </c>
      <c r="B2172" s="6" t="s">
        <v>1098</v>
      </c>
      <c r="C2172" s="7" t="s">
        <v>553</v>
      </c>
      <c r="D2172" s="7" t="s">
        <v>1097</v>
      </c>
      <c r="E2172" s="7" t="s">
        <v>89</v>
      </c>
      <c r="F2172" s="7" t="s">
        <v>90</v>
      </c>
      <c r="G2172" s="7" t="s">
        <v>1082</v>
      </c>
      <c r="H2172" s="7" t="s">
        <v>1014</v>
      </c>
      <c r="I2172" s="6" t="s">
        <v>16</v>
      </c>
      <c r="J2172" s="1"/>
      <c r="K2172" s="1"/>
      <c r="L2172" s="1"/>
      <c r="M2172" s="1"/>
      <c r="N2172" s="1"/>
      <c r="O2172" s="1"/>
      <c r="P2172" s="1"/>
      <c r="Q2172" s="12">
        <v>6735.0020000000004</v>
      </c>
      <c r="R2172" s="29">
        <f t="shared" si="102"/>
        <v>0</v>
      </c>
      <c r="S2172" t="str">
        <f t="shared" si="103"/>
        <v>OK</v>
      </c>
      <c r="T2172" s="10">
        <f>IFERROR(VLOOKUP(A2172,[1]!Tabla1[[#All],[Material]:[venta nueva]],38,FALSE),0)</f>
        <v>0</v>
      </c>
    </row>
    <row r="2173" spans="1:20" hidden="1" x14ac:dyDescent="0.35">
      <c r="A2173">
        <f t="shared" si="101"/>
        <v>1020925</v>
      </c>
      <c r="B2173" s="6" t="s">
        <v>1098</v>
      </c>
      <c r="C2173" s="7" t="s">
        <v>553</v>
      </c>
      <c r="D2173" s="7" t="s">
        <v>1097</v>
      </c>
      <c r="E2173" s="7" t="s">
        <v>93</v>
      </c>
      <c r="F2173" s="7" t="s">
        <v>94</v>
      </c>
      <c r="G2173" s="7" t="s">
        <v>1078</v>
      </c>
      <c r="H2173" s="7" t="s">
        <v>1021</v>
      </c>
      <c r="I2173" s="6" t="s">
        <v>11</v>
      </c>
      <c r="J2173" s="1"/>
      <c r="K2173" s="1"/>
      <c r="L2173" s="1"/>
      <c r="M2173" s="1"/>
      <c r="N2173" s="1"/>
      <c r="O2173" s="1"/>
      <c r="P2173" s="1"/>
      <c r="Q2173" s="12">
        <v>95999.993000000002</v>
      </c>
      <c r="R2173" s="29">
        <f t="shared" si="102"/>
        <v>0</v>
      </c>
      <c r="S2173" t="str">
        <f t="shared" si="103"/>
        <v>OK</v>
      </c>
      <c r="T2173" s="10">
        <f>IFERROR(VLOOKUP(A2173,[1]!Tabla1[[#All],[Material]:[venta nueva]],38,FALSE),0)</f>
        <v>0</v>
      </c>
    </row>
    <row r="2174" spans="1:20" hidden="1" x14ac:dyDescent="0.35">
      <c r="A2174">
        <f t="shared" si="101"/>
        <v>1020944</v>
      </c>
      <c r="B2174" s="6" t="s">
        <v>1098</v>
      </c>
      <c r="C2174" s="7" t="s">
        <v>553</v>
      </c>
      <c r="D2174" s="7" t="s">
        <v>1097</v>
      </c>
      <c r="E2174" s="7" t="s">
        <v>95</v>
      </c>
      <c r="F2174" s="7" t="s">
        <v>96</v>
      </c>
      <c r="G2174" s="7" t="s">
        <v>1076</v>
      </c>
      <c r="H2174" s="7" t="s">
        <v>1022</v>
      </c>
      <c r="I2174" s="6" t="s">
        <v>11</v>
      </c>
      <c r="J2174" s="1"/>
      <c r="K2174" s="1"/>
      <c r="L2174" s="1"/>
      <c r="M2174" s="1"/>
      <c r="N2174" s="1"/>
      <c r="O2174" s="1"/>
      <c r="P2174" s="1"/>
      <c r="Q2174" s="12">
        <v>743993.95299999998</v>
      </c>
      <c r="R2174" s="29">
        <f t="shared" si="102"/>
        <v>0</v>
      </c>
      <c r="S2174" t="str">
        <f t="shared" si="103"/>
        <v>OK</v>
      </c>
      <c r="T2174" s="10">
        <f>IFERROR(VLOOKUP(A2174,[1]!Tabla1[[#All],[Material]:[venta nueva]],38,FALSE),0)</f>
        <v>0</v>
      </c>
    </row>
    <row r="2175" spans="1:20" hidden="1" x14ac:dyDescent="0.35">
      <c r="A2175">
        <f t="shared" si="101"/>
        <v>1020990</v>
      </c>
      <c r="B2175" s="6" t="s">
        <v>1098</v>
      </c>
      <c r="C2175" s="7" t="s">
        <v>553</v>
      </c>
      <c r="D2175" s="7" t="s">
        <v>1097</v>
      </c>
      <c r="E2175" s="7" t="s">
        <v>97</v>
      </c>
      <c r="F2175" s="7" t="s">
        <v>98</v>
      </c>
      <c r="G2175" s="7" t="s">
        <v>1076</v>
      </c>
      <c r="H2175" s="7" t="s">
        <v>1004</v>
      </c>
      <c r="I2175" s="6" t="s">
        <v>16</v>
      </c>
      <c r="J2175" s="1"/>
      <c r="K2175" s="1"/>
      <c r="L2175" s="1"/>
      <c r="M2175" s="1"/>
      <c r="N2175" s="1"/>
      <c r="O2175" s="1"/>
      <c r="P2175" s="1"/>
      <c r="Q2175" s="12">
        <v>11475.003000000001</v>
      </c>
      <c r="R2175" s="29">
        <f t="shared" si="102"/>
        <v>0</v>
      </c>
      <c r="S2175" t="str">
        <f t="shared" si="103"/>
        <v>OK</v>
      </c>
      <c r="T2175" s="10">
        <f>IFERROR(VLOOKUP(A2175,[1]!Tabla1[[#All],[Material]:[venta nueva]],38,FALSE),0)</f>
        <v>0</v>
      </c>
    </row>
    <row r="2176" spans="1:20" hidden="1" x14ac:dyDescent="0.35">
      <c r="A2176">
        <f t="shared" si="101"/>
        <v>1020991</v>
      </c>
      <c r="B2176" s="6" t="s">
        <v>1098</v>
      </c>
      <c r="C2176" s="7" t="s">
        <v>553</v>
      </c>
      <c r="D2176" s="7" t="s">
        <v>1097</v>
      </c>
      <c r="E2176" s="7" t="s">
        <v>99</v>
      </c>
      <c r="F2176" s="7" t="s">
        <v>100</v>
      </c>
      <c r="G2176" s="7" t="s">
        <v>1076</v>
      </c>
      <c r="H2176" s="7" t="s">
        <v>1004</v>
      </c>
      <c r="I2176" s="6" t="s">
        <v>16</v>
      </c>
      <c r="J2176" s="1"/>
      <c r="K2176" s="1"/>
      <c r="L2176" s="1"/>
      <c r="M2176" s="1"/>
      <c r="N2176" s="1"/>
      <c r="O2176" s="1"/>
      <c r="P2176" s="1"/>
      <c r="Q2176" s="12">
        <v>13425.994000000001</v>
      </c>
      <c r="R2176" s="29">
        <f t="shared" si="102"/>
        <v>0</v>
      </c>
      <c r="S2176" t="str">
        <f t="shared" si="103"/>
        <v>OK</v>
      </c>
      <c r="T2176" s="10">
        <f>IFERROR(VLOOKUP(A2176,[1]!Tabla1[[#All],[Material]:[venta nueva]],38,FALSE),0)</f>
        <v>0</v>
      </c>
    </row>
    <row r="2177" spans="1:20" hidden="1" x14ac:dyDescent="0.35">
      <c r="A2177">
        <f t="shared" si="101"/>
        <v>1021023</v>
      </c>
      <c r="B2177" s="6" t="s">
        <v>1098</v>
      </c>
      <c r="C2177" s="7" t="s">
        <v>553</v>
      </c>
      <c r="D2177" s="7" t="s">
        <v>1097</v>
      </c>
      <c r="E2177" s="7" t="s">
        <v>106</v>
      </c>
      <c r="F2177" s="7" t="s">
        <v>483</v>
      </c>
      <c r="G2177" s="7" t="s">
        <v>1078</v>
      </c>
      <c r="H2177" s="7" t="s">
        <v>1009</v>
      </c>
      <c r="I2177" s="6" t="s">
        <v>11</v>
      </c>
      <c r="J2177" s="1"/>
      <c r="K2177" s="1"/>
      <c r="L2177" s="1"/>
      <c r="M2177" s="1"/>
      <c r="N2177" s="1"/>
      <c r="O2177" s="1"/>
      <c r="P2177" s="1"/>
      <c r="Q2177" s="12">
        <v>202832.96599999999</v>
      </c>
      <c r="R2177" s="29">
        <f t="shared" si="102"/>
        <v>0</v>
      </c>
      <c r="S2177" t="str">
        <f t="shared" si="103"/>
        <v>OK</v>
      </c>
      <c r="T2177" s="10">
        <f>IFERROR(VLOOKUP(A2177,[1]!Tabla1[[#All],[Material]:[venta nueva]],38,FALSE),0)</f>
        <v>0</v>
      </c>
    </row>
    <row r="2178" spans="1:20" hidden="1" x14ac:dyDescent="0.35">
      <c r="A2178">
        <f t="shared" si="101"/>
        <v>1021026</v>
      </c>
      <c r="B2178" s="6" t="s">
        <v>1098</v>
      </c>
      <c r="C2178" s="7" t="s">
        <v>553</v>
      </c>
      <c r="D2178" s="7" t="s">
        <v>1097</v>
      </c>
      <c r="E2178" s="7" t="s">
        <v>524</v>
      </c>
      <c r="F2178" s="7" t="s">
        <v>525</v>
      </c>
      <c r="G2178" s="7" t="s">
        <v>1078</v>
      </c>
      <c r="H2178" s="7" t="s">
        <v>1009</v>
      </c>
      <c r="I2178" s="6" t="s">
        <v>10</v>
      </c>
      <c r="J2178" s="1"/>
      <c r="K2178" s="1"/>
      <c r="L2178" s="1"/>
      <c r="M2178" s="1"/>
      <c r="N2178" s="1"/>
      <c r="O2178" s="1"/>
      <c r="P2178" s="1"/>
      <c r="Q2178" s="12">
        <v>10798.645</v>
      </c>
      <c r="R2178" s="29">
        <f t="shared" si="102"/>
        <v>0</v>
      </c>
      <c r="S2178" t="str">
        <f t="shared" si="103"/>
        <v>OK</v>
      </c>
      <c r="T2178" s="10">
        <f>IFERROR(VLOOKUP(A2178,[1]!Tabla1[[#All],[Material]:[venta nueva]],38,FALSE),0)</f>
        <v>0</v>
      </c>
    </row>
    <row r="2179" spans="1:20" hidden="1" x14ac:dyDescent="0.35">
      <c r="A2179">
        <f t="shared" si="101"/>
        <v>1021039</v>
      </c>
      <c r="B2179" s="6" t="s">
        <v>1098</v>
      </c>
      <c r="C2179" s="7" t="s">
        <v>553</v>
      </c>
      <c r="D2179" s="7" t="s">
        <v>1097</v>
      </c>
      <c r="E2179" s="7" t="s">
        <v>107</v>
      </c>
      <c r="F2179" s="7" t="s">
        <v>484</v>
      </c>
      <c r="G2179" s="7" t="s">
        <v>1080</v>
      </c>
      <c r="H2179" s="7" t="s">
        <v>1024</v>
      </c>
      <c r="I2179" s="6" t="s">
        <v>11</v>
      </c>
      <c r="J2179" s="1"/>
      <c r="K2179" s="1"/>
      <c r="L2179" s="1"/>
      <c r="M2179" s="1"/>
      <c r="N2179" s="1"/>
      <c r="O2179" s="1"/>
      <c r="P2179" s="1"/>
      <c r="Q2179" s="12">
        <v>89234.035999999993</v>
      </c>
      <c r="R2179" s="29">
        <f t="shared" si="102"/>
        <v>0</v>
      </c>
      <c r="S2179" t="str">
        <f t="shared" si="103"/>
        <v>OK</v>
      </c>
      <c r="T2179" s="10">
        <f>IFERROR(VLOOKUP(A2179,[1]!Tabla1[[#All],[Material]:[venta nueva]],38,FALSE),0)</f>
        <v>0</v>
      </c>
    </row>
    <row r="2180" spans="1:20" hidden="1" x14ac:dyDescent="0.35">
      <c r="A2180">
        <f t="shared" si="101"/>
        <v>1021045</v>
      </c>
      <c r="B2180" s="6" t="s">
        <v>1098</v>
      </c>
      <c r="C2180" s="7" t="s">
        <v>553</v>
      </c>
      <c r="D2180" s="7" t="s">
        <v>1097</v>
      </c>
      <c r="E2180" s="7" t="s">
        <v>108</v>
      </c>
      <c r="F2180" s="7" t="s">
        <v>109</v>
      </c>
      <c r="G2180" s="7" t="s">
        <v>1086</v>
      </c>
      <c r="H2180" s="7" t="s">
        <v>1025</v>
      </c>
      <c r="I2180" s="6" t="s">
        <v>12</v>
      </c>
      <c r="J2180" s="1"/>
      <c r="K2180" s="1"/>
      <c r="L2180" s="1"/>
      <c r="M2180" s="1"/>
      <c r="N2180" s="1"/>
      <c r="O2180" s="1"/>
      <c r="P2180" s="1"/>
      <c r="Q2180" s="12">
        <v>23045.919000000002</v>
      </c>
      <c r="R2180" s="29">
        <f t="shared" si="102"/>
        <v>0</v>
      </c>
      <c r="S2180" t="str">
        <f t="shared" si="103"/>
        <v>OK</v>
      </c>
      <c r="T2180" s="10">
        <f>IFERROR(VLOOKUP(A2180,[1]!Tabla1[[#All],[Material]:[venta nueva]],38,FALSE),0)</f>
        <v>0</v>
      </c>
    </row>
    <row r="2181" spans="1:20" hidden="1" x14ac:dyDescent="0.35">
      <c r="A2181">
        <f t="shared" si="101"/>
        <v>1021046</v>
      </c>
      <c r="B2181" s="6" t="s">
        <v>1098</v>
      </c>
      <c r="C2181" s="7" t="s">
        <v>553</v>
      </c>
      <c r="D2181" s="7" t="s">
        <v>1097</v>
      </c>
      <c r="E2181" s="7" t="s">
        <v>110</v>
      </c>
      <c r="F2181" s="7" t="s">
        <v>111</v>
      </c>
      <c r="G2181" s="7" t="s">
        <v>1086</v>
      </c>
      <c r="H2181" s="7" t="s">
        <v>1025</v>
      </c>
      <c r="I2181" s="6" t="s">
        <v>12</v>
      </c>
      <c r="J2181" s="1"/>
      <c r="K2181" s="1"/>
      <c r="L2181" s="1"/>
      <c r="M2181" s="1"/>
      <c r="N2181" s="1"/>
      <c r="O2181" s="1"/>
      <c r="P2181" s="1"/>
      <c r="Q2181" s="12">
        <v>33362.514000000003</v>
      </c>
      <c r="R2181" s="29">
        <f t="shared" si="102"/>
        <v>0</v>
      </c>
      <c r="S2181" t="str">
        <f t="shared" si="103"/>
        <v>OK</v>
      </c>
      <c r="T2181" s="10">
        <f>IFERROR(VLOOKUP(A2181,[1]!Tabla1[[#All],[Material]:[venta nueva]],38,FALSE),0)</f>
        <v>0</v>
      </c>
    </row>
    <row r="2182" spans="1:20" hidden="1" x14ac:dyDescent="0.35">
      <c r="A2182">
        <f t="shared" ref="A2182:A2245" si="104">+E2182*1</f>
        <v>1021078</v>
      </c>
      <c r="B2182" s="6" t="s">
        <v>1098</v>
      </c>
      <c r="C2182" s="7" t="s">
        <v>553</v>
      </c>
      <c r="D2182" s="7" t="s">
        <v>1097</v>
      </c>
      <c r="E2182" s="7" t="s">
        <v>486</v>
      </c>
      <c r="F2182" s="7" t="s">
        <v>487</v>
      </c>
      <c r="G2182" s="7" t="s">
        <v>1081</v>
      </c>
      <c r="H2182" s="7" t="s">
        <v>1010</v>
      </c>
      <c r="I2182" s="6" t="s">
        <v>11</v>
      </c>
      <c r="J2182" s="1"/>
      <c r="K2182" s="1"/>
      <c r="L2182" s="1"/>
      <c r="M2182" s="1"/>
      <c r="N2182" s="1"/>
      <c r="O2182" s="1"/>
      <c r="P2182" s="1"/>
      <c r="Q2182" s="12">
        <v>142781.88200000001</v>
      </c>
      <c r="R2182" s="29">
        <f t="shared" si="102"/>
        <v>0</v>
      </c>
      <c r="S2182" t="str">
        <f t="shared" si="103"/>
        <v>OK</v>
      </c>
      <c r="T2182" s="10">
        <f>IFERROR(VLOOKUP(A2182,[1]!Tabla1[[#All],[Material]:[venta nueva]],38,FALSE),0)</f>
        <v>0</v>
      </c>
    </row>
    <row r="2183" spans="1:20" hidden="1" x14ac:dyDescent="0.35">
      <c r="A2183">
        <f t="shared" si="104"/>
        <v>1021085</v>
      </c>
      <c r="B2183" s="6" t="s">
        <v>1098</v>
      </c>
      <c r="C2183" s="7" t="s">
        <v>553</v>
      </c>
      <c r="D2183" s="7" t="s">
        <v>1097</v>
      </c>
      <c r="E2183" s="7" t="s">
        <v>114</v>
      </c>
      <c r="F2183" s="7" t="s">
        <v>115</v>
      </c>
      <c r="G2183" s="7" t="s">
        <v>1078</v>
      </c>
      <c r="H2183" s="7" t="s">
        <v>1009</v>
      </c>
      <c r="I2183" s="6" t="s">
        <v>11</v>
      </c>
      <c r="J2183" s="1"/>
      <c r="K2183" s="1"/>
      <c r="L2183" s="1"/>
      <c r="M2183" s="1"/>
      <c r="N2183" s="1"/>
      <c r="O2183" s="1"/>
      <c r="P2183" s="1"/>
      <c r="Q2183" s="12">
        <v>14953.023999999999</v>
      </c>
      <c r="R2183" s="29">
        <f t="shared" si="102"/>
        <v>0</v>
      </c>
      <c r="S2183" t="str">
        <f t="shared" si="103"/>
        <v>OK</v>
      </c>
      <c r="T2183" s="10">
        <f>IFERROR(VLOOKUP(A2183,[1]!Tabla1[[#All],[Material]:[venta nueva]],38,FALSE),0)</f>
        <v>0</v>
      </c>
    </row>
    <row r="2184" spans="1:20" hidden="1" x14ac:dyDescent="0.35">
      <c r="A2184">
        <f t="shared" si="104"/>
        <v>1021092</v>
      </c>
      <c r="B2184" s="6" t="s">
        <v>1098</v>
      </c>
      <c r="C2184" s="7" t="s">
        <v>553</v>
      </c>
      <c r="D2184" s="7" t="s">
        <v>1097</v>
      </c>
      <c r="E2184" s="7" t="s">
        <v>116</v>
      </c>
      <c r="F2184" s="7" t="s">
        <v>117</v>
      </c>
      <c r="G2184" s="7" t="s">
        <v>1081</v>
      </c>
      <c r="H2184" s="7" t="s">
        <v>1010</v>
      </c>
      <c r="I2184" s="6" t="s">
        <v>11</v>
      </c>
      <c r="J2184" s="1"/>
      <c r="K2184" s="1"/>
      <c r="L2184" s="1"/>
      <c r="M2184" s="1"/>
      <c r="N2184" s="1"/>
      <c r="O2184" s="1"/>
      <c r="P2184" s="1"/>
      <c r="Q2184" s="12">
        <v>88183.687999999995</v>
      </c>
      <c r="R2184" s="29">
        <f t="shared" ref="R2184:R2247" si="105">+O2184-P2184</f>
        <v>0</v>
      </c>
      <c r="S2184" t="str">
        <f t="shared" ref="S2184:S2247" si="106">IF(R2184&gt;0,"Sobre ingreso",IF(R2184&lt;0,"Pendiente de ingreso","OK"))</f>
        <v>OK</v>
      </c>
      <c r="T2184" s="10">
        <f>IFERROR(VLOOKUP(A2184,[1]!Tabla1[[#All],[Material]:[venta nueva]],38,FALSE),0)</f>
        <v>0</v>
      </c>
    </row>
    <row r="2185" spans="1:20" hidden="1" x14ac:dyDescent="0.35">
      <c r="A2185">
        <f t="shared" si="104"/>
        <v>1021106</v>
      </c>
      <c r="B2185" s="6" t="s">
        <v>1098</v>
      </c>
      <c r="C2185" s="7" t="s">
        <v>553</v>
      </c>
      <c r="D2185" s="7" t="s">
        <v>1097</v>
      </c>
      <c r="E2185" s="7" t="s">
        <v>120</v>
      </c>
      <c r="F2185" s="7" t="s">
        <v>187</v>
      </c>
      <c r="G2185" s="7" t="s">
        <v>1069</v>
      </c>
      <c r="H2185" s="7" t="s">
        <v>1026</v>
      </c>
      <c r="I2185" s="6" t="s">
        <v>11</v>
      </c>
      <c r="J2185" s="1"/>
      <c r="K2185" s="1"/>
      <c r="L2185" s="1"/>
      <c r="M2185" s="1"/>
      <c r="N2185" s="1"/>
      <c r="O2185" s="1"/>
      <c r="P2185" s="1"/>
      <c r="Q2185" s="12">
        <v>133570.288</v>
      </c>
      <c r="R2185" s="29">
        <f t="shared" si="105"/>
        <v>0</v>
      </c>
      <c r="S2185" t="str">
        <f t="shared" si="106"/>
        <v>OK</v>
      </c>
      <c r="T2185" s="10">
        <f>IFERROR(VLOOKUP(A2185,[1]!Tabla1[[#All],[Material]:[venta nueva]],38,FALSE),0)</f>
        <v>0</v>
      </c>
    </row>
    <row r="2186" spans="1:20" hidden="1" x14ac:dyDescent="0.35">
      <c r="A2186">
        <f t="shared" si="104"/>
        <v>1021115</v>
      </c>
      <c r="B2186" s="6" t="s">
        <v>1098</v>
      </c>
      <c r="C2186" s="7" t="s">
        <v>553</v>
      </c>
      <c r="D2186" s="7" t="s">
        <v>1097</v>
      </c>
      <c r="E2186" s="7" t="s">
        <v>123</v>
      </c>
      <c r="F2186" s="7" t="s">
        <v>124</v>
      </c>
      <c r="G2186" s="7" t="s">
        <v>1069</v>
      </c>
      <c r="H2186" s="7" t="s">
        <v>1026</v>
      </c>
      <c r="I2186" s="6" t="s">
        <v>14</v>
      </c>
      <c r="J2186" s="1"/>
      <c r="K2186" s="1"/>
      <c r="L2186" s="1"/>
      <c r="M2186" s="1"/>
      <c r="N2186" s="1"/>
      <c r="O2186" s="1"/>
      <c r="P2186" s="1"/>
      <c r="Q2186" s="12">
        <v>47627.862999999998</v>
      </c>
      <c r="R2186" s="29">
        <f t="shared" si="105"/>
        <v>0</v>
      </c>
      <c r="S2186" t="str">
        <f t="shared" si="106"/>
        <v>OK</v>
      </c>
      <c r="T2186" s="10">
        <f>IFERROR(VLOOKUP(A2186,[1]!Tabla1[[#All],[Material]:[venta nueva]],38,FALSE),0)</f>
        <v>0</v>
      </c>
    </row>
    <row r="2187" spans="1:20" hidden="1" x14ac:dyDescent="0.35">
      <c r="A2187">
        <f t="shared" si="104"/>
        <v>1021149</v>
      </c>
      <c r="B2187" s="6" t="s">
        <v>1098</v>
      </c>
      <c r="C2187" s="7" t="s">
        <v>553</v>
      </c>
      <c r="D2187" s="7" t="s">
        <v>1097</v>
      </c>
      <c r="E2187" s="7" t="s">
        <v>127</v>
      </c>
      <c r="F2187" s="7" t="s">
        <v>128</v>
      </c>
      <c r="G2187" s="7" t="s">
        <v>1084</v>
      </c>
      <c r="H2187" s="7" t="s">
        <v>1017</v>
      </c>
      <c r="I2187" s="6" t="s">
        <v>12</v>
      </c>
      <c r="J2187" s="1"/>
      <c r="K2187" s="1"/>
      <c r="L2187" s="1"/>
      <c r="M2187" s="1"/>
      <c r="N2187" s="1"/>
      <c r="O2187" s="1"/>
      <c r="P2187" s="1"/>
      <c r="Q2187" s="12">
        <v>38660.995999999999</v>
      </c>
      <c r="R2187" s="29">
        <f t="shared" si="105"/>
        <v>0</v>
      </c>
      <c r="S2187" t="str">
        <f t="shared" si="106"/>
        <v>OK</v>
      </c>
      <c r="T2187" s="10">
        <f>IFERROR(VLOOKUP(A2187,[1]!Tabla1[[#All],[Material]:[venta nueva]],38,FALSE),0)</f>
        <v>0</v>
      </c>
    </row>
    <row r="2188" spans="1:20" hidden="1" x14ac:dyDescent="0.35">
      <c r="A2188">
        <f t="shared" si="104"/>
        <v>1021150</v>
      </c>
      <c r="B2188" s="6" t="s">
        <v>1098</v>
      </c>
      <c r="C2188" s="7" t="s">
        <v>553</v>
      </c>
      <c r="D2188" s="7" t="s">
        <v>1097</v>
      </c>
      <c r="E2188" s="7" t="s">
        <v>129</v>
      </c>
      <c r="F2188" s="7" t="s">
        <v>130</v>
      </c>
      <c r="G2188" s="7" t="s">
        <v>1084</v>
      </c>
      <c r="H2188" s="7" t="s">
        <v>1017</v>
      </c>
      <c r="I2188" s="6" t="s">
        <v>12</v>
      </c>
      <c r="J2188" s="1"/>
      <c r="K2188" s="1"/>
      <c r="L2188" s="1"/>
      <c r="M2188" s="1"/>
      <c r="N2188" s="1"/>
      <c r="O2188" s="1"/>
      <c r="P2188" s="1"/>
      <c r="Q2188" s="12">
        <v>24969.477999999999</v>
      </c>
      <c r="R2188" s="29">
        <f t="shared" si="105"/>
        <v>0</v>
      </c>
      <c r="S2188" t="str">
        <f t="shared" si="106"/>
        <v>OK</v>
      </c>
      <c r="T2188" s="10">
        <f>IFERROR(VLOOKUP(A2188,[1]!Tabla1[[#All],[Material]:[venta nueva]],38,FALSE),0)</f>
        <v>0</v>
      </c>
    </row>
    <row r="2189" spans="1:20" hidden="1" x14ac:dyDescent="0.35">
      <c r="A2189">
        <f t="shared" si="104"/>
        <v>1021151</v>
      </c>
      <c r="B2189" s="6" t="s">
        <v>1098</v>
      </c>
      <c r="C2189" s="7" t="s">
        <v>553</v>
      </c>
      <c r="D2189" s="7" t="s">
        <v>1097</v>
      </c>
      <c r="E2189" s="7" t="s">
        <v>131</v>
      </c>
      <c r="F2189" s="7" t="s">
        <v>132</v>
      </c>
      <c r="G2189" s="7" t="s">
        <v>1084</v>
      </c>
      <c r="H2189" s="7" t="s">
        <v>1028</v>
      </c>
      <c r="I2189" s="6" t="s">
        <v>12</v>
      </c>
      <c r="J2189" s="1"/>
      <c r="K2189" s="1"/>
      <c r="L2189" s="1"/>
      <c r="M2189" s="1"/>
      <c r="N2189" s="1"/>
      <c r="O2189" s="1"/>
      <c r="P2189" s="1"/>
      <c r="Q2189" s="12">
        <v>28437.963</v>
      </c>
      <c r="R2189" s="29">
        <f t="shared" si="105"/>
        <v>0</v>
      </c>
      <c r="S2189" t="str">
        <f t="shared" si="106"/>
        <v>OK</v>
      </c>
      <c r="T2189" s="10">
        <f>IFERROR(VLOOKUP(A2189,[1]!Tabla1[[#All],[Material]:[venta nueva]],38,FALSE),0)</f>
        <v>0</v>
      </c>
    </row>
    <row r="2190" spans="1:20" hidden="1" x14ac:dyDescent="0.35">
      <c r="A2190">
        <f t="shared" si="104"/>
        <v>1021152</v>
      </c>
      <c r="B2190" s="6" t="s">
        <v>1098</v>
      </c>
      <c r="C2190" s="7" t="s">
        <v>553</v>
      </c>
      <c r="D2190" s="7" t="s">
        <v>1097</v>
      </c>
      <c r="E2190" s="7" t="s">
        <v>133</v>
      </c>
      <c r="F2190" s="7" t="s">
        <v>134</v>
      </c>
      <c r="G2190" s="7" t="s">
        <v>1084</v>
      </c>
      <c r="H2190" s="7" t="s">
        <v>1028</v>
      </c>
      <c r="I2190" s="6" t="s">
        <v>12</v>
      </c>
      <c r="J2190" s="1"/>
      <c r="K2190" s="1"/>
      <c r="L2190" s="1"/>
      <c r="M2190" s="1"/>
      <c r="N2190" s="1"/>
      <c r="O2190" s="1"/>
      <c r="P2190" s="1"/>
      <c r="Q2190" s="12">
        <v>20279.996999999999</v>
      </c>
      <c r="R2190" s="29">
        <f t="shared" si="105"/>
        <v>0</v>
      </c>
      <c r="S2190" t="str">
        <f t="shared" si="106"/>
        <v>OK</v>
      </c>
      <c r="T2190" s="10">
        <f>IFERROR(VLOOKUP(A2190,[1]!Tabla1[[#All],[Material]:[venta nueva]],38,FALSE),0)</f>
        <v>0</v>
      </c>
    </row>
    <row r="2191" spans="1:20" hidden="1" x14ac:dyDescent="0.35">
      <c r="A2191">
        <f t="shared" si="104"/>
        <v>1021187</v>
      </c>
      <c r="B2191" s="6" t="s">
        <v>1098</v>
      </c>
      <c r="C2191" s="7" t="s">
        <v>553</v>
      </c>
      <c r="D2191" s="7" t="s">
        <v>1097</v>
      </c>
      <c r="E2191" s="7" t="s">
        <v>137</v>
      </c>
      <c r="F2191" s="7" t="s">
        <v>138</v>
      </c>
      <c r="G2191" s="7" t="s">
        <v>1080</v>
      </c>
      <c r="H2191" s="7" t="s">
        <v>1029</v>
      </c>
      <c r="I2191" s="6" t="s">
        <v>11</v>
      </c>
      <c r="J2191" s="1"/>
      <c r="K2191" s="1"/>
      <c r="L2191" s="1"/>
      <c r="M2191" s="1"/>
      <c r="N2191" s="1"/>
      <c r="O2191" s="1"/>
      <c r="P2191" s="1"/>
      <c r="Q2191" s="12">
        <v>72813.471000000005</v>
      </c>
      <c r="R2191" s="29">
        <f t="shared" si="105"/>
        <v>0</v>
      </c>
      <c r="S2191" t="str">
        <f t="shared" si="106"/>
        <v>OK</v>
      </c>
      <c r="T2191" s="10">
        <f>IFERROR(VLOOKUP(A2191,[1]!Tabla1[[#All],[Material]:[venta nueva]],38,FALSE),0)</f>
        <v>0</v>
      </c>
    </row>
    <row r="2192" spans="1:20" hidden="1" x14ac:dyDescent="0.35">
      <c r="A2192">
        <f t="shared" si="104"/>
        <v>1021270</v>
      </c>
      <c r="B2192" s="6" t="s">
        <v>1098</v>
      </c>
      <c r="C2192" s="7" t="s">
        <v>553</v>
      </c>
      <c r="D2192" s="7" t="s">
        <v>1097</v>
      </c>
      <c r="E2192" s="7" t="s">
        <v>443</v>
      </c>
      <c r="F2192" s="7" t="s">
        <v>142</v>
      </c>
      <c r="G2192" s="7" t="s">
        <v>1080</v>
      </c>
      <c r="H2192" s="7" t="s">
        <v>1030</v>
      </c>
      <c r="I2192" s="6" t="s">
        <v>10</v>
      </c>
      <c r="J2192" s="1"/>
      <c r="K2192" s="1"/>
      <c r="L2192" s="1"/>
      <c r="M2192" s="1"/>
      <c r="N2192" s="1"/>
      <c r="O2192" s="1"/>
      <c r="P2192" s="1"/>
      <c r="Q2192" s="12">
        <v>96427.027000000002</v>
      </c>
      <c r="R2192" s="29">
        <f t="shared" si="105"/>
        <v>0</v>
      </c>
      <c r="S2192" t="str">
        <f t="shared" si="106"/>
        <v>OK</v>
      </c>
      <c r="T2192" s="10">
        <f>IFERROR(VLOOKUP(A2192,[1]!Tabla1[[#All],[Material]:[venta nueva]],38,FALSE),0)</f>
        <v>0</v>
      </c>
    </row>
    <row r="2193" spans="1:20" hidden="1" x14ac:dyDescent="0.35">
      <c r="A2193">
        <f t="shared" si="104"/>
        <v>1021272</v>
      </c>
      <c r="B2193" s="6" t="s">
        <v>1098</v>
      </c>
      <c r="C2193" s="7" t="s">
        <v>553</v>
      </c>
      <c r="D2193" s="7" t="s">
        <v>1097</v>
      </c>
      <c r="E2193" s="7" t="s">
        <v>143</v>
      </c>
      <c r="F2193" s="7" t="s">
        <v>144</v>
      </c>
      <c r="G2193" s="7" t="s">
        <v>1080</v>
      </c>
      <c r="H2193" s="7" t="s">
        <v>1030</v>
      </c>
      <c r="I2193" s="6" t="s">
        <v>10</v>
      </c>
      <c r="J2193" s="1"/>
      <c r="K2193" s="1"/>
      <c r="L2193" s="1"/>
      <c r="M2193" s="1"/>
      <c r="N2193" s="1"/>
      <c r="O2193" s="1"/>
      <c r="P2193" s="1"/>
      <c r="Q2193" s="12">
        <v>329760.04200000002</v>
      </c>
      <c r="R2193" s="29">
        <f t="shared" si="105"/>
        <v>0</v>
      </c>
      <c r="S2193" t="str">
        <f t="shared" si="106"/>
        <v>OK</v>
      </c>
      <c r="T2193" s="10">
        <f>IFERROR(VLOOKUP(A2193,[1]!Tabla1[[#All],[Material]:[venta nueva]],38,FALSE),0)</f>
        <v>0</v>
      </c>
    </row>
    <row r="2194" spans="1:20" hidden="1" x14ac:dyDescent="0.35">
      <c r="A2194">
        <f t="shared" si="104"/>
        <v>1021385</v>
      </c>
      <c r="B2194" s="6" t="s">
        <v>1098</v>
      </c>
      <c r="C2194" s="7" t="s">
        <v>553</v>
      </c>
      <c r="D2194" s="7" t="s">
        <v>1097</v>
      </c>
      <c r="E2194" s="7" t="s">
        <v>147</v>
      </c>
      <c r="F2194" s="7" t="s">
        <v>148</v>
      </c>
      <c r="G2194" s="7" t="s">
        <v>1080</v>
      </c>
      <c r="H2194" s="7" t="s">
        <v>1031</v>
      </c>
      <c r="I2194" s="6" t="s">
        <v>11</v>
      </c>
      <c r="J2194" s="1"/>
      <c r="K2194" s="1"/>
      <c r="L2194" s="1"/>
      <c r="M2194" s="1"/>
      <c r="N2194" s="1"/>
      <c r="O2194" s="1"/>
      <c r="P2194" s="1"/>
      <c r="Q2194" s="12">
        <v>172749.829</v>
      </c>
      <c r="R2194" s="29">
        <f t="shared" si="105"/>
        <v>0</v>
      </c>
      <c r="S2194" t="str">
        <f t="shared" si="106"/>
        <v>OK</v>
      </c>
      <c r="T2194" s="10">
        <f>IFERROR(VLOOKUP(A2194,[1]!Tabla1[[#All],[Material]:[venta nueva]],38,FALSE),0)</f>
        <v>0</v>
      </c>
    </row>
    <row r="2195" spans="1:20" hidden="1" x14ac:dyDescent="0.35">
      <c r="A2195">
        <f t="shared" si="104"/>
        <v>1021398</v>
      </c>
      <c r="B2195" s="6" t="s">
        <v>1098</v>
      </c>
      <c r="C2195" s="7" t="s">
        <v>553</v>
      </c>
      <c r="D2195" s="7" t="s">
        <v>1097</v>
      </c>
      <c r="E2195" s="7" t="s">
        <v>460</v>
      </c>
      <c r="F2195" s="7" t="s">
        <v>78</v>
      </c>
      <c r="G2195" s="7" t="s">
        <v>985</v>
      </c>
      <c r="H2195" s="7" t="s">
        <v>1012</v>
      </c>
      <c r="I2195" s="6" t="s">
        <v>8</v>
      </c>
      <c r="J2195" s="1"/>
      <c r="K2195" s="1"/>
      <c r="L2195" s="1"/>
      <c r="M2195" s="1"/>
      <c r="N2195" s="1"/>
      <c r="O2195" s="1"/>
      <c r="P2195" s="1"/>
      <c r="Q2195" s="12">
        <v>50108.767</v>
      </c>
      <c r="R2195" s="29">
        <f t="shared" si="105"/>
        <v>0</v>
      </c>
      <c r="S2195" t="str">
        <f t="shared" si="106"/>
        <v>OK</v>
      </c>
      <c r="T2195" s="10">
        <f>IFERROR(VLOOKUP(A2195,[1]!Tabla1[[#All],[Material]:[venta nueva]],38,FALSE),0)</f>
        <v>0</v>
      </c>
    </row>
    <row r="2196" spans="1:20" hidden="1" x14ac:dyDescent="0.35">
      <c r="A2196">
        <f t="shared" si="104"/>
        <v>1021470</v>
      </c>
      <c r="B2196" s="6" t="s">
        <v>1098</v>
      </c>
      <c r="C2196" s="7" t="s">
        <v>553</v>
      </c>
      <c r="D2196" s="7" t="s">
        <v>1097</v>
      </c>
      <c r="E2196" s="7" t="s">
        <v>152</v>
      </c>
      <c r="F2196" s="7" t="s">
        <v>153</v>
      </c>
      <c r="G2196" s="7" t="s">
        <v>1086</v>
      </c>
      <c r="H2196" s="7" t="s">
        <v>1025</v>
      </c>
      <c r="I2196" s="6" t="s">
        <v>12</v>
      </c>
      <c r="J2196" s="1"/>
      <c r="K2196" s="1"/>
      <c r="L2196" s="1"/>
      <c r="M2196" s="1"/>
      <c r="N2196" s="1"/>
      <c r="O2196" s="1"/>
      <c r="P2196" s="1"/>
      <c r="Q2196" s="12">
        <v>12905.44</v>
      </c>
      <c r="R2196" s="29">
        <f t="shared" si="105"/>
        <v>0</v>
      </c>
      <c r="S2196" t="str">
        <f t="shared" si="106"/>
        <v>OK</v>
      </c>
      <c r="T2196" s="10">
        <f>IFERROR(VLOOKUP(A2196,[1]!Tabla1[[#All],[Material]:[venta nueva]],38,FALSE),0)</f>
        <v>0</v>
      </c>
    </row>
    <row r="2197" spans="1:20" hidden="1" x14ac:dyDescent="0.35">
      <c r="A2197">
        <f t="shared" si="104"/>
        <v>1021533</v>
      </c>
      <c r="B2197" s="6" t="s">
        <v>1098</v>
      </c>
      <c r="C2197" s="7" t="s">
        <v>553</v>
      </c>
      <c r="D2197" s="7" t="s">
        <v>1097</v>
      </c>
      <c r="E2197" s="7" t="s">
        <v>156</v>
      </c>
      <c r="F2197" s="7" t="s">
        <v>157</v>
      </c>
      <c r="G2197" s="7" t="s">
        <v>1082</v>
      </c>
      <c r="H2197" s="7" t="s">
        <v>1013</v>
      </c>
      <c r="I2197" s="6" t="s">
        <v>16</v>
      </c>
      <c r="J2197" s="1"/>
      <c r="K2197" s="1"/>
      <c r="L2197" s="1"/>
      <c r="M2197" s="1"/>
      <c r="N2197" s="1"/>
      <c r="O2197" s="1"/>
      <c r="P2197" s="1"/>
      <c r="Q2197" s="12">
        <v>20028.865000000002</v>
      </c>
      <c r="R2197" s="29">
        <f t="shared" si="105"/>
        <v>0</v>
      </c>
      <c r="S2197" t="str">
        <f t="shared" si="106"/>
        <v>OK</v>
      </c>
      <c r="T2197" s="10">
        <f>IFERROR(VLOOKUP(A2197,[1]!Tabla1[[#All],[Material]:[venta nueva]],38,FALSE),0)</f>
        <v>0</v>
      </c>
    </row>
    <row r="2198" spans="1:20" hidden="1" x14ac:dyDescent="0.35">
      <c r="A2198">
        <f t="shared" si="104"/>
        <v>1021538</v>
      </c>
      <c r="B2198" s="6" t="s">
        <v>1098</v>
      </c>
      <c r="C2198" s="7" t="s">
        <v>553</v>
      </c>
      <c r="D2198" s="7" t="s">
        <v>1097</v>
      </c>
      <c r="E2198" s="7" t="s">
        <v>158</v>
      </c>
      <c r="F2198" s="7" t="s">
        <v>159</v>
      </c>
      <c r="G2198" s="7" t="s">
        <v>1082</v>
      </c>
      <c r="H2198" s="7" t="s">
        <v>1013</v>
      </c>
      <c r="I2198" s="6" t="s">
        <v>8</v>
      </c>
      <c r="J2198" s="1"/>
      <c r="K2198" s="1"/>
      <c r="L2198" s="1"/>
      <c r="M2198" s="1"/>
      <c r="N2198" s="1"/>
      <c r="O2198" s="1"/>
      <c r="P2198" s="1"/>
      <c r="Q2198" s="12">
        <v>116654.22100000001</v>
      </c>
      <c r="R2198" s="29">
        <f t="shared" si="105"/>
        <v>0</v>
      </c>
      <c r="S2198" t="str">
        <f t="shared" si="106"/>
        <v>OK</v>
      </c>
      <c r="T2198" s="10">
        <f>IFERROR(VLOOKUP(A2198,[1]!Tabla1[[#All],[Material]:[venta nueva]],38,FALSE),0)</f>
        <v>0</v>
      </c>
    </row>
    <row r="2199" spans="1:20" hidden="1" x14ac:dyDescent="0.35">
      <c r="A2199">
        <f t="shared" si="104"/>
        <v>1021539</v>
      </c>
      <c r="B2199" s="6" t="s">
        <v>1098</v>
      </c>
      <c r="C2199" s="7" t="s">
        <v>553</v>
      </c>
      <c r="D2199" s="7" t="s">
        <v>1097</v>
      </c>
      <c r="E2199" s="7" t="s">
        <v>554</v>
      </c>
      <c r="F2199" s="7" t="s">
        <v>160</v>
      </c>
      <c r="G2199" s="7" t="s">
        <v>1082</v>
      </c>
      <c r="H2199" s="7" t="s">
        <v>1013</v>
      </c>
      <c r="I2199" s="6" t="s">
        <v>8</v>
      </c>
      <c r="J2199" s="1"/>
      <c r="K2199" s="1"/>
      <c r="L2199" s="1"/>
      <c r="M2199" s="1"/>
      <c r="N2199" s="1"/>
      <c r="O2199" s="1"/>
      <c r="P2199" s="1"/>
      <c r="Q2199" s="12">
        <v>720.029</v>
      </c>
      <c r="R2199" s="29">
        <f t="shared" si="105"/>
        <v>0</v>
      </c>
      <c r="S2199" t="str">
        <f t="shared" si="106"/>
        <v>OK</v>
      </c>
      <c r="T2199" s="10">
        <f>IFERROR(VLOOKUP(A2199,[1]!Tabla1[[#All],[Material]:[venta nueva]],38,FALSE),0)</f>
        <v>0</v>
      </c>
    </row>
    <row r="2200" spans="1:20" hidden="1" x14ac:dyDescent="0.35">
      <c r="A2200">
        <f t="shared" si="104"/>
        <v>1021555</v>
      </c>
      <c r="B2200" s="6" t="s">
        <v>1098</v>
      </c>
      <c r="C2200" s="7" t="s">
        <v>553</v>
      </c>
      <c r="D2200" s="7" t="s">
        <v>1097</v>
      </c>
      <c r="E2200" s="7" t="s">
        <v>163</v>
      </c>
      <c r="F2200" s="7" t="s">
        <v>164</v>
      </c>
      <c r="G2200" s="7" t="s">
        <v>1078</v>
      </c>
      <c r="H2200" s="7" t="s">
        <v>1009</v>
      </c>
      <c r="I2200" s="6" t="s">
        <v>10</v>
      </c>
      <c r="J2200" s="1"/>
      <c r="K2200" s="1"/>
      <c r="L2200" s="1"/>
      <c r="M2200" s="1"/>
      <c r="N2200" s="1"/>
      <c r="O2200" s="1"/>
      <c r="P2200" s="1"/>
      <c r="Q2200" s="12">
        <v>186958.753</v>
      </c>
      <c r="R2200" s="29">
        <f t="shared" si="105"/>
        <v>0</v>
      </c>
      <c r="S2200" t="str">
        <f t="shared" si="106"/>
        <v>OK</v>
      </c>
      <c r="T2200" s="10">
        <f>IFERROR(VLOOKUP(A2200,[1]!Tabla1[[#All],[Material]:[venta nueva]],38,FALSE),0)</f>
        <v>0</v>
      </c>
    </row>
    <row r="2201" spans="1:20" hidden="1" x14ac:dyDescent="0.35">
      <c r="A2201">
        <f t="shared" si="104"/>
        <v>1021596</v>
      </c>
      <c r="B2201" s="6" t="s">
        <v>1098</v>
      </c>
      <c r="C2201" s="7" t="s">
        <v>553</v>
      </c>
      <c r="D2201" s="7" t="s">
        <v>1097</v>
      </c>
      <c r="E2201" s="7" t="s">
        <v>508</v>
      </c>
      <c r="F2201" s="7" t="s">
        <v>148</v>
      </c>
      <c r="G2201" s="7" t="s">
        <v>1080</v>
      </c>
      <c r="H2201" s="7" t="s">
        <v>1031</v>
      </c>
      <c r="I2201" s="6" t="s">
        <v>10</v>
      </c>
      <c r="J2201" s="1"/>
      <c r="K2201" s="1"/>
      <c r="L2201" s="1"/>
      <c r="M2201" s="1"/>
      <c r="N2201" s="1"/>
      <c r="O2201" s="1"/>
      <c r="P2201" s="1"/>
      <c r="Q2201" s="12">
        <v>70253.335000000006</v>
      </c>
      <c r="R2201" s="29">
        <f t="shared" si="105"/>
        <v>0</v>
      </c>
      <c r="S2201" t="str">
        <f t="shared" si="106"/>
        <v>OK</v>
      </c>
      <c r="T2201" s="10">
        <f>IFERROR(VLOOKUP(A2201,[1]!Tabla1[[#All],[Material]:[venta nueva]],38,FALSE),0)</f>
        <v>0</v>
      </c>
    </row>
    <row r="2202" spans="1:20" hidden="1" x14ac:dyDescent="0.35">
      <c r="A2202">
        <f t="shared" si="104"/>
        <v>1021603</v>
      </c>
      <c r="B2202" s="6" t="s">
        <v>1098</v>
      </c>
      <c r="C2202" s="7" t="s">
        <v>553</v>
      </c>
      <c r="D2202" s="7" t="s">
        <v>1097</v>
      </c>
      <c r="E2202" s="7" t="s">
        <v>165</v>
      </c>
      <c r="F2202" s="7" t="s">
        <v>166</v>
      </c>
      <c r="G2202" s="7" t="s">
        <v>1075</v>
      </c>
      <c r="H2202" s="7" t="s">
        <v>1003</v>
      </c>
      <c r="I2202" s="6" t="s">
        <v>16</v>
      </c>
      <c r="J2202" s="1"/>
      <c r="K2202" s="1"/>
      <c r="L2202" s="1"/>
      <c r="M2202" s="1"/>
      <c r="N2202" s="1"/>
      <c r="O2202" s="1"/>
      <c r="P2202" s="1"/>
      <c r="Q2202" s="12">
        <v>4681.1660000000002</v>
      </c>
      <c r="R2202" s="29">
        <f t="shared" si="105"/>
        <v>0</v>
      </c>
      <c r="S2202" t="str">
        <f t="shared" si="106"/>
        <v>OK</v>
      </c>
      <c r="T2202" s="10">
        <f>IFERROR(VLOOKUP(A2202,[1]!Tabla1[[#All],[Material]:[venta nueva]],38,FALSE),0)</f>
        <v>0</v>
      </c>
    </row>
    <row r="2203" spans="1:20" hidden="1" x14ac:dyDescent="0.35">
      <c r="A2203">
        <f t="shared" si="104"/>
        <v>1021609</v>
      </c>
      <c r="B2203" s="6" t="s">
        <v>1098</v>
      </c>
      <c r="C2203" s="7" t="s">
        <v>553</v>
      </c>
      <c r="D2203" s="7" t="s">
        <v>1097</v>
      </c>
      <c r="E2203" s="7" t="s">
        <v>167</v>
      </c>
      <c r="F2203" s="7" t="s">
        <v>168</v>
      </c>
      <c r="G2203" s="7" t="s">
        <v>985</v>
      </c>
      <c r="H2203" s="7" t="s">
        <v>1012</v>
      </c>
      <c r="I2203" s="6" t="s">
        <v>16</v>
      </c>
      <c r="J2203" s="1"/>
      <c r="K2203" s="1"/>
      <c r="L2203" s="1"/>
      <c r="M2203" s="1"/>
      <c r="N2203" s="1"/>
      <c r="O2203" s="1"/>
      <c r="P2203" s="1"/>
      <c r="Q2203" s="12">
        <v>7524.8339999999998</v>
      </c>
      <c r="R2203" s="29">
        <f t="shared" si="105"/>
        <v>0</v>
      </c>
      <c r="S2203" t="str">
        <f t="shared" si="106"/>
        <v>OK</v>
      </c>
      <c r="T2203" s="10">
        <f>IFERROR(VLOOKUP(A2203,[1]!Tabla1[[#All],[Material]:[venta nueva]],38,FALSE),0)</f>
        <v>0</v>
      </c>
    </row>
    <row r="2204" spans="1:20" hidden="1" x14ac:dyDescent="0.35">
      <c r="A2204">
        <f t="shared" si="104"/>
        <v>1021622</v>
      </c>
      <c r="B2204" s="6" t="s">
        <v>1098</v>
      </c>
      <c r="C2204" s="7" t="s">
        <v>553</v>
      </c>
      <c r="D2204" s="7" t="s">
        <v>1097</v>
      </c>
      <c r="E2204" s="7" t="s">
        <v>169</v>
      </c>
      <c r="F2204" s="7" t="s">
        <v>74</v>
      </c>
      <c r="G2204" s="7" t="s">
        <v>1074</v>
      </c>
      <c r="H2204" s="7" t="s">
        <v>1018</v>
      </c>
      <c r="I2204" s="6" t="s">
        <v>11</v>
      </c>
      <c r="J2204" s="1"/>
      <c r="K2204" s="1"/>
      <c r="L2204" s="1"/>
      <c r="M2204" s="1"/>
      <c r="N2204" s="1"/>
      <c r="O2204" s="1"/>
      <c r="P2204" s="1"/>
      <c r="Q2204" s="12">
        <v>35960.008000000002</v>
      </c>
      <c r="R2204" s="29">
        <f t="shared" si="105"/>
        <v>0</v>
      </c>
      <c r="S2204" t="str">
        <f t="shared" si="106"/>
        <v>OK</v>
      </c>
      <c r="T2204" s="10">
        <f>IFERROR(VLOOKUP(A2204,[1]!Tabla1[[#All],[Material]:[venta nueva]],38,FALSE),0)</f>
        <v>0</v>
      </c>
    </row>
    <row r="2205" spans="1:20" hidden="1" x14ac:dyDescent="0.35">
      <c r="A2205">
        <f t="shared" si="104"/>
        <v>1021639</v>
      </c>
      <c r="B2205" s="6" t="s">
        <v>1098</v>
      </c>
      <c r="C2205" s="7" t="s">
        <v>553</v>
      </c>
      <c r="D2205" s="7" t="s">
        <v>1097</v>
      </c>
      <c r="E2205" s="7" t="s">
        <v>461</v>
      </c>
      <c r="F2205" s="7" t="s">
        <v>78</v>
      </c>
      <c r="G2205" s="7" t="s">
        <v>985</v>
      </c>
      <c r="H2205" s="7" t="s">
        <v>1012</v>
      </c>
      <c r="I2205" s="6" t="s">
        <v>11</v>
      </c>
      <c r="J2205" s="1"/>
      <c r="K2205" s="1"/>
      <c r="L2205" s="1"/>
      <c r="M2205" s="1"/>
      <c r="N2205" s="1"/>
      <c r="O2205" s="1"/>
      <c r="P2205" s="1"/>
      <c r="Q2205" s="12">
        <v>22595.004000000001</v>
      </c>
      <c r="R2205" s="29">
        <f t="shared" si="105"/>
        <v>0</v>
      </c>
      <c r="S2205" t="str">
        <f t="shared" si="106"/>
        <v>OK</v>
      </c>
      <c r="T2205" s="10">
        <f>IFERROR(VLOOKUP(A2205,[1]!Tabla1[[#All],[Material]:[venta nueva]],38,FALSE),0)</f>
        <v>0</v>
      </c>
    </row>
    <row r="2206" spans="1:20" hidden="1" x14ac:dyDescent="0.35">
      <c r="A2206">
        <f t="shared" si="104"/>
        <v>1021664</v>
      </c>
      <c r="B2206" s="6" t="s">
        <v>1098</v>
      </c>
      <c r="C2206" s="7" t="s">
        <v>553</v>
      </c>
      <c r="D2206" s="7" t="s">
        <v>1097</v>
      </c>
      <c r="E2206" s="7" t="s">
        <v>170</v>
      </c>
      <c r="F2206" s="7" t="s">
        <v>171</v>
      </c>
      <c r="G2206" s="7" t="s">
        <v>1085</v>
      </c>
      <c r="H2206" s="7" t="s">
        <v>1019</v>
      </c>
      <c r="I2206" s="6" t="s">
        <v>12</v>
      </c>
      <c r="J2206" s="1"/>
      <c r="K2206" s="1"/>
      <c r="L2206" s="1"/>
      <c r="M2206" s="1"/>
      <c r="N2206" s="1"/>
      <c r="O2206" s="1"/>
      <c r="P2206" s="1"/>
      <c r="Q2206" s="12">
        <v>32351.642</v>
      </c>
      <c r="R2206" s="29">
        <f t="shared" si="105"/>
        <v>0</v>
      </c>
      <c r="S2206" t="str">
        <f t="shared" si="106"/>
        <v>OK</v>
      </c>
      <c r="T2206" s="10">
        <f>IFERROR(VLOOKUP(A2206,[1]!Tabla1[[#All],[Material]:[venta nueva]],38,FALSE),0)</f>
        <v>0</v>
      </c>
    </row>
    <row r="2207" spans="1:20" hidden="1" x14ac:dyDescent="0.35">
      <c r="A2207">
        <f t="shared" si="104"/>
        <v>1021665</v>
      </c>
      <c r="B2207" s="6" t="s">
        <v>1098</v>
      </c>
      <c r="C2207" s="7" t="s">
        <v>553</v>
      </c>
      <c r="D2207" s="7" t="s">
        <v>1097</v>
      </c>
      <c r="E2207" s="7" t="s">
        <v>172</v>
      </c>
      <c r="F2207" s="7" t="s">
        <v>173</v>
      </c>
      <c r="G2207" s="7" t="s">
        <v>1085</v>
      </c>
      <c r="H2207" s="7" t="s">
        <v>1019</v>
      </c>
      <c r="I2207" s="6" t="s">
        <v>12</v>
      </c>
      <c r="J2207" s="1"/>
      <c r="K2207" s="1"/>
      <c r="L2207" s="1"/>
      <c r="M2207" s="1"/>
      <c r="N2207" s="1"/>
      <c r="O2207" s="1"/>
      <c r="P2207" s="1"/>
      <c r="Q2207" s="12">
        <v>24949.864000000001</v>
      </c>
      <c r="R2207" s="29">
        <f t="shared" si="105"/>
        <v>0</v>
      </c>
      <c r="S2207" t="str">
        <f t="shared" si="106"/>
        <v>OK</v>
      </c>
      <c r="T2207" s="10">
        <f>IFERROR(VLOOKUP(A2207,[1]!Tabla1[[#All],[Material]:[venta nueva]],38,FALSE),0)</f>
        <v>0</v>
      </c>
    </row>
    <row r="2208" spans="1:20" hidden="1" x14ac:dyDescent="0.35">
      <c r="A2208">
        <f t="shared" si="104"/>
        <v>1021710</v>
      </c>
      <c r="B2208" s="6" t="s">
        <v>1098</v>
      </c>
      <c r="C2208" s="7" t="s">
        <v>553</v>
      </c>
      <c r="D2208" s="7" t="s">
        <v>1097</v>
      </c>
      <c r="E2208" s="7" t="s">
        <v>1105</v>
      </c>
      <c r="F2208" s="7" t="s">
        <v>1106</v>
      </c>
      <c r="G2208" s="7" t="s">
        <v>1069</v>
      </c>
      <c r="H2208" s="7" t="s">
        <v>1016</v>
      </c>
      <c r="I2208" s="6" t="s">
        <v>11</v>
      </c>
      <c r="J2208" s="1"/>
      <c r="K2208" s="1"/>
      <c r="L2208" s="1"/>
      <c r="M2208" s="1"/>
      <c r="N2208" s="1"/>
      <c r="O2208" s="1"/>
      <c r="P2208" s="1"/>
      <c r="Q2208" s="12">
        <v>15184.388999999999</v>
      </c>
      <c r="R2208" s="29">
        <f t="shared" si="105"/>
        <v>0</v>
      </c>
      <c r="S2208" t="str">
        <f t="shared" si="106"/>
        <v>OK</v>
      </c>
      <c r="T2208" s="10">
        <f>IFERROR(VLOOKUP(A2208,[1]!Tabla1[[#All],[Material]:[venta nueva]],38,FALSE),0)</f>
        <v>0</v>
      </c>
    </row>
    <row r="2209" spans="1:20" hidden="1" x14ac:dyDescent="0.35">
      <c r="A2209">
        <f t="shared" si="104"/>
        <v>1021731</v>
      </c>
      <c r="B2209" s="6" t="s">
        <v>1098</v>
      </c>
      <c r="C2209" s="7" t="s">
        <v>553</v>
      </c>
      <c r="D2209" s="7" t="s">
        <v>1097</v>
      </c>
      <c r="E2209" s="7" t="s">
        <v>174</v>
      </c>
      <c r="F2209" s="7" t="s">
        <v>175</v>
      </c>
      <c r="G2209" s="7" t="s">
        <v>1086</v>
      </c>
      <c r="H2209" s="7" t="s">
        <v>1025</v>
      </c>
      <c r="I2209" s="6" t="s">
        <v>14</v>
      </c>
      <c r="J2209" s="1"/>
      <c r="K2209" s="1"/>
      <c r="L2209" s="1"/>
      <c r="M2209" s="1"/>
      <c r="N2209" s="1"/>
      <c r="O2209" s="1"/>
      <c r="P2209" s="1"/>
      <c r="Q2209" s="12">
        <v>293659.18</v>
      </c>
      <c r="R2209" s="29">
        <f t="shared" si="105"/>
        <v>0</v>
      </c>
      <c r="S2209" t="str">
        <f t="shared" si="106"/>
        <v>OK</v>
      </c>
      <c r="T2209" s="10">
        <f>IFERROR(VLOOKUP(A2209,[1]!Tabla1[[#All],[Material]:[venta nueva]],38,FALSE),0)</f>
        <v>0</v>
      </c>
    </row>
    <row r="2210" spans="1:20" hidden="1" x14ac:dyDescent="0.35">
      <c r="A2210">
        <f t="shared" si="104"/>
        <v>1021732</v>
      </c>
      <c r="B2210" s="6" t="s">
        <v>1098</v>
      </c>
      <c r="C2210" s="7" t="s">
        <v>553</v>
      </c>
      <c r="D2210" s="7" t="s">
        <v>1097</v>
      </c>
      <c r="E2210" s="7" t="s">
        <v>176</v>
      </c>
      <c r="F2210" s="7" t="s">
        <v>177</v>
      </c>
      <c r="G2210" s="7" t="s">
        <v>1084</v>
      </c>
      <c r="H2210" s="7" t="s">
        <v>1032</v>
      </c>
      <c r="I2210" s="6" t="s">
        <v>14</v>
      </c>
      <c r="J2210" s="1"/>
      <c r="K2210" s="1"/>
      <c r="L2210" s="1"/>
      <c r="M2210" s="1"/>
      <c r="N2210" s="1"/>
      <c r="O2210" s="1"/>
      <c r="P2210" s="1"/>
      <c r="Q2210" s="12">
        <v>350972.07199999999</v>
      </c>
      <c r="R2210" s="29">
        <f t="shared" si="105"/>
        <v>0</v>
      </c>
      <c r="S2210" t="str">
        <f t="shared" si="106"/>
        <v>OK</v>
      </c>
      <c r="T2210" s="10">
        <f>IFERROR(VLOOKUP(A2210,[1]!Tabla1[[#All],[Material]:[venta nueva]],38,FALSE),0)</f>
        <v>0</v>
      </c>
    </row>
    <row r="2211" spans="1:20" hidden="1" x14ac:dyDescent="0.35">
      <c r="A2211">
        <f t="shared" si="104"/>
        <v>1021733</v>
      </c>
      <c r="B2211" s="6" t="s">
        <v>1098</v>
      </c>
      <c r="C2211" s="7" t="s">
        <v>553</v>
      </c>
      <c r="D2211" s="7" t="s">
        <v>1097</v>
      </c>
      <c r="E2211" s="7" t="s">
        <v>178</v>
      </c>
      <c r="F2211" s="7" t="s">
        <v>149</v>
      </c>
      <c r="G2211" s="7" t="s">
        <v>1076</v>
      </c>
      <c r="H2211" s="7" t="s">
        <v>1022</v>
      </c>
      <c r="I2211" s="6" t="s">
        <v>14</v>
      </c>
      <c r="J2211" s="1"/>
      <c r="K2211" s="1"/>
      <c r="L2211" s="1"/>
      <c r="M2211" s="1"/>
      <c r="N2211" s="1"/>
      <c r="O2211" s="1"/>
      <c r="P2211" s="1"/>
      <c r="Q2211" s="12">
        <v>89516.294999999998</v>
      </c>
      <c r="R2211" s="29">
        <f t="shared" si="105"/>
        <v>0</v>
      </c>
      <c r="S2211" t="str">
        <f t="shared" si="106"/>
        <v>OK</v>
      </c>
      <c r="T2211" s="10">
        <f>IFERROR(VLOOKUP(A2211,[1]!Tabla1[[#All],[Material]:[venta nueva]],38,FALSE),0)</f>
        <v>0</v>
      </c>
    </row>
    <row r="2212" spans="1:20" hidden="1" x14ac:dyDescent="0.35">
      <c r="A2212">
        <f t="shared" si="104"/>
        <v>1021735</v>
      </c>
      <c r="B2212" s="6" t="s">
        <v>1098</v>
      </c>
      <c r="C2212" s="7" t="s">
        <v>553</v>
      </c>
      <c r="D2212" s="7" t="s">
        <v>1097</v>
      </c>
      <c r="E2212" s="7" t="s">
        <v>179</v>
      </c>
      <c r="F2212" s="7" t="s">
        <v>180</v>
      </c>
      <c r="G2212" s="7" t="s">
        <v>1069</v>
      </c>
      <c r="H2212" s="7" t="s">
        <v>1033</v>
      </c>
      <c r="I2212" s="6" t="s">
        <v>14</v>
      </c>
      <c r="J2212" s="1"/>
      <c r="K2212" s="1"/>
      <c r="L2212" s="1"/>
      <c r="M2212" s="1"/>
      <c r="N2212" s="1"/>
      <c r="O2212" s="1"/>
      <c r="P2212" s="1"/>
      <c r="Q2212" s="12">
        <v>230491.94899999999</v>
      </c>
      <c r="R2212" s="29">
        <f t="shared" si="105"/>
        <v>0</v>
      </c>
      <c r="S2212" t="str">
        <f t="shared" si="106"/>
        <v>OK</v>
      </c>
      <c r="T2212" s="10">
        <f>IFERROR(VLOOKUP(A2212,[1]!Tabla1[[#All],[Material]:[venta nueva]],38,FALSE),0)</f>
        <v>0</v>
      </c>
    </row>
    <row r="2213" spans="1:20" hidden="1" x14ac:dyDescent="0.35">
      <c r="A2213">
        <f t="shared" si="104"/>
        <v>1021737</v>
      </c>
      <c r="B2213" s="6" t="s">
        <v>1098</v>
      </c>
      <c r="C2213" s="7" t="s">
        <v>553</v>
      </c>
      <c r="D2213" s="7" t="s">
        <v>1097</v>
      </c>
      <c r="E2213" s="7" t="s">
        <v>181</v>
      </c>
      <c r="F2213" s="7" t="s">
        <v>182</v>
      </c>
      <c r="G2213" s="7" t="s">
        <v>1069</v>
      </c>
      <c r="H2213" s="7" t="s">
        <v>1033</v>
      </c>
      <c r="I2213" s="6" t="s">
        <v>14</v>
      </c>
      <c r="J2213" s="1"/>
      <c r="K2213" s="1"/>
      <c r="L2213" s="1"/>
      <c r="M2213" s="1"/>
      <c r="N2213" s="1"/>
      <c r="O2213" s="1"/>
      <c r="P2213" s="1"/>
      <c r="Q2213" s="12">
        <v>15395.885</v>
      </c>
      <c r="R2213" s="29">
        <f t="shared" si="105"/>
        <v>0</v>
      </c>
      <c r="S2213" t="str">
        <f t="shared" si="106"/>
        <v>OK</v>
      </c>
      <c r="T2213" s="10">
        <f>IFERROR(VLOOKUP(A2213,[1]!Tabla1[[#All],[Material]:[venta nueva]],38,FALSE),0)</f>
        <v>0</v>
      </c>
    </row>
    <row r="2214" spans="1:20" hidden="1" x14ac:dyDescent="0.35">
      <c r="A2214">
        <f t="shared" si="104"/>
        <v>1021738</v>
      </c>
      <c r="B2214" s="6" t="s">
        <v>1098</v>
      </c>
      <c r="C2214" s="7" t="s">
        <v>553</v>
      </c>
      <c r="D2214" s="7" t="s">
        <v>1097</v>
      </c>
      <c r="E2214" s="7" t="s">
        <v>183</v>
      </c>
      <c r="F2214" s="7" t="s">
        <v>184</v>
      </c>
      <c r="G2214" s="7" t="s">
        <v>1069</v>
      </c>
      <c r="H2214" s="7" t="s">
        <v>1033</v>
      </c>
      <c r="I2214" s="6" t="s">
        <v>14</v>
      </c>
      <c r="J2214" s="1"/>
      <c r="K2214" s="1"/>
      <c r="L2214" s="1"/>
      <c r="M2214" s="1"/>
      <c r="N2214" s="1"/>
      <c r="O2214" s="1"/>
      <c r="P2214" s="1"/>
      <c r="Q2214" s="12">
        <v>99606.001999999993</v>
      </c>
      <c r="R2214" s="29">
        <f t="shared" si="105"/>
        <v>0</v>
      </c>
      <c r="S2214" t="str">
        <f t="shared" si="106"/>
        <v>OK</v>
      </c>
      <c r="T2214" s="10">
        <f>IFERROR(VLOOKUP(A2214,[1]!Tabla1[[#All],[Material]:[venta nueva]],38,FALSE),0)</f>
        <v>0</v>
      </c>
    </row>
    <row r="2215" spans="1:20" hidden="1" x14ac:dyDescent="0.35">
      <c r="A2215">
        <f t="shared" si="104"/>
        <v>1021739</v>
      </c>
      <c r="B2215" s="6" t="s">
        <v>1098</v>
      </c>
      <c r="C2215" s="7" t="s">
        <v>553</v>
      </c>
      <c r="D2215" s="7" t="s">
        <v>1097</v>
      </c>
      <c r="E2215" s="7" t="s">
        <v>185</v>
      </c>
      <c r="F2215" s="7" t="s">
        <v>186</v>
      </c>
      <c r="G2215" s="7" t="s">
        <v>1087</v>
      </c>
      <c r="H2215" s="7" t="s">
        <v>1034</v>
      </c>
      <c r="I2215" s="6" t="s">
        <v>14</v>
      </c>
      <c r="J2215" s="1"/>
      <c r="K2215" s="1"/>
      <c r="L2215" s="1"/>
      <c r="M2215" s="1"/>
      <c r="N2215" s="1"/>
      <c r="O2215" s="1"/>
      <c r="P2215" s="1"/>
      <c r="Q2215" s="12">
        <v>39985.072999999997</v>
      </c>
      <c r="R2215" s="29">
        <f t="shared" si="105"/>
        <v>0</v>
      </c>
      <c r="S2215" t="str">
        <f t="shared" si="106"/>
        <v>OK</v>
      </c>
      <c r="T2215" s="10">
        <f>IFERROR(VLOOKUP(A2215,[1]!Tabla1[[#All],[Material]:[venta nueva]],38,FALSE),0)</f>
        <v>0</v>
      </c>
    </row>
    <row r="2216" spans="1:20" hidden="1" x14ac:dyDescent="0.35">
      <c r="A2216">
        <f t="shared" si="104"/>
        <v>1021740</v>
      </c>
      <c r="B2216" s="6" t="s">
        <v>1098</v>
      </c>
      <c r="C2216" s="7" t="s">
        <v>553</v>
      </c>
      <c r="D2216" s="7" t="s">
        <v>1097</v>
      </c>
      <c r="E2216" s="7" t="s">
        <v>1107</v>
      </c>
      <c r="F2216" s="7" t="s">
        <v>187</v>
      </c>
      <c r="G2216" s="7" t="s">
        <v>1069</v>
      </c>
      <c r="H2216" s="7" t="s">
        <v>1026</v>
      </c>
      <c r="I2216" s="6" t="s">
        <v>14</v>
      </c>
      <c r="J2216" s="1"/>
      <c r="K2216" s="1"/>
      <c r="L2216" s="1"/>
      <c r="M2216" s="1"/>
      <c r="N2216" s="1"/>
      <c r="O2216" s="1"/>
      <c r="P2216" s="1"/>
      <c r="Q2216" s="12">
        <v>66.164000000000001</v>
      </c>
      <c r="R2216" s="29">
        <f t="shared" si="105"/>
        <v>0</v>
      </c>
      <c r="S2216" t="str">
        <f t="shared" si="106"/>
        <v>OK</v>
      </c>
      <c r="T2216" s="10">
        <f>IFERROR(VLOOKUP(A2216,[1]!Tabla1[[#All],[Material]:[venta nueva]],38,FALSE),0)</f>
        <v>0</v>
      </c>
    </row>
    <row r="2217" spans="1:20" hidden="1" x14ac:dyDescent="0.35">
      <c r="A2217">
        <f t="shared" si="104"/>
        <v>1021765</v>
      </c>
      <c r="B2217" s="6" t="s">
        <v>1098</v>
      </c>
      <c r="C2217" s="7" t="s">
        <v>553</v>
      </c>
      <c r="D2217" s="7" t="s">
        <v>1097</v>
      </c>
      <c r="E2217" s="7" t="s">
        <v>188</v>
      </c>
      <c r="F2217" s="7" t="s">
        <v>92</v>
      </c>
      <c r="G2217" s="7" t="s">
        <v>1076</v>
      </c>
      <c r="H2217" s="7" t="s">
        <v>1020</v>
      </c>
      <c r="I2217" s="6" t="s">
        <v>14</v>
      </c>
      <c r="J2217" s="1"/>
      <c r="K2217" s="1"/>
      <c r="L2217" s="1"/>
      <c r="M2217" s="1"/>
      <c r="N2217" s="1"/>
      <c r="O2217" s="1"/>
      <c r="P2217" s="1"/>
      <c r="Q2217" s="12">
        <v>344.31</v>
      </c>
      <c r="R2217" s="29">
        <f t="shared" si="105"/>
        <v>0</v>
      </c>
      <c r="S2217" t="str">
        <f t="shared" si="106"/>
        <v>OK</v>
      </c>
      <c r="T2217" s="10">
        <f>IFERROR(VLOOKUP(A2217,[1]!Tabla1[[#All],[Material]:[venta nueva]],38,FALSE),0)</f>
        <v>0</v>
      </c>
    </row>
    <row r="2218" spans="1:20" hidden="1" x14ac:dyDescent="0.35">
      <c r="A2218">
        <f t="shared" si="104"/>
        <v>1021766</v>
      </c>
      <c r="B2218" s="6" t="s">
        <v>1098</v>
      </c>
      <c r="C2218" s="7" t="s">
        <v>553</v>
      </c>
      <c r="D2218" s="7" t="s">
        <v>1097</v>
      </c>
      <c r="E2218" s="7" t="s">
        <v>189</v>
      </c>
      <c r="F2218" s="7" t="s">
        <v>190</v>
      </c>
      <c r="G2218" s="7" t="s">
        <v>1084</v>
      </c>
      <c r="H2218" s="7" t="s">
        <v>1028</v>
      </c>
      <c r="I2218" s="6" t="s">
        <v>14</v>
      </c>
      <c r="J2218" s="1"/>
      <c r="K2218" s="1"/>
      <c r="L2218" s="1"/>
      <c r="M2218" s="1"/>
      <c r="N2218" s="1"/>
      <c r="O2218" s="1"/>
      <c r="P2218" s="1"/>
      <c r="Q2218" s="12">
        <v>344895.20199999999</v>
      </c>
      <c r="R2218" s="29">
        <f t="shared" si="105"/>
        <v>0</v>
      </c>
      <c r="S2218" t="str">
        <f t="shared" si="106"/>
        <v>OK</v>
      </c>
      <c r="T2218" s="10">
        <f>IFERROR(VLOOKUP(A2218,[1]!Tabla1[[#All],[Material]:[venta nueva]],38,FALSE),0)</f>
        <v>0</v>
      </c>
    </row>
    <row r="2219" spans="1:20" hidden="1" x14ac:dyDescent="0.35">
      <c r="A2219">
        <f t="shared" si="104"/>
        <v>1021767</v>
      </c>
      <c r="B2219" s="6" t="s">
        <v>1098</v>
      </c>
      <c r="C2219" s="7" t="s">
        <v>553</v>
      </c>
      <c r="D2219" s="7" t="s">
        <v>1097</v>
      </c>
      <c r="E2219" s="7" t="s">
        <v>191</v>
      </c>
      <c r="F2219" s="7" t="s">
        <v>192</v>
      </c>
      <c r="G2219" s="7" t="s">
        <v>1084</v>
      </c>
      <c r="H2219" s="7" t="s">
        <v>1017</v>
      </c>
      <c r="I2219" s="6" t="s">
        <v>14</v>
      </c>
      <c r="J2219" s="1"/>
      <c r="K2219" s="1"/>
      <c r="L2219" s="1"/>
      <c r="M2219" s="1"/>
      <c r="N2219" s="1"/>
      <c r="O2219" s="1"/>
      <c r="P2219" s="1"/>
      <c r="Q2219" s="12">
        <v>512616.70400000003</v>
      </c>
      <c r="R2219" s="29">
        <f t="shared" si="105"/>
        <v>0</v>
      </c>
      <c r="S2219" t="str">
        <f t="shared" si="106"/>
        <v>OK</v>
      </c>
      <c r="T2219" s="10">
        <f>IFERROR(VLOOKUP(A2219,[1]!Tabla1[[#All],[Material]:[venta nueva]],38,FALSE),0)</f>
        <v>0</v>
      </c>
    </row>
    <row r="2220" spans="1:20" hidden="1" x14ac:dyDescent="0.35">
      <c r="A2220">
        <f t="shared" si="104"/>
        <v>1021774</v>
      </c>
      <c r="B2220" s="6" t="s">
        <v>1098</v>
      </c>
      <c r="C2220" s="7" t="s">
        <v>553</v>
      </c>
      <c r="D2220" s="7" t="s">
        <v>1097</v>
      </c>
      <c r="E2220" s="7" t="s">
        <v>193</v>
      </c>
      <c r="F2220" s="7" t="s">
        <v>194</v>
      </c>
      <c r="G2220" s="7" t="s">
        <v>1084</v>
      </c>
      <c r="H2220" s="7" t="s">
        <v>1028</v>
      </c>
      <c r="I2220" s="6" t="s">
        <v>14</v>
      </c>
      <c r="J2220" s="1"/>
      <c r="K2220" s="1"/>
      <c r="L2220" s="1"/>
      <c r="M2220" s="1"/>
      <c r="N2220" s="1"/>
      <c r="O2220" s="1"/>
      <c r="P2220" s="1"/>
      <c r="Q2220" s="12">
        <v>90630.207999999999</v>
      </c>
      <c r="R2220" s="29">
        <f t="shared" si="105"/>
        <v>0</v>
      </c>
      <c r="S2220" t="str">
        <f t="shared" si="106"/>
        <v>OK</v>
      </c>
      <c r="T2220" s="10">
        <f>IFERROR(VLOOKUP(A2220,[1]!Tabla1[[#All],[Material]:[venta nueva]],38,FALSE),0)</f>
        <v>0</v>
      </c>
    </row>
    <row r="2221" spans="1:20" hidden="1" x14ac:dyDescent="0.35">
      <c r="A2221">
        <f t="shared" si="104"/>
        <v>1021864</v>
      </c>
      <c r="B2221" s="6" t="s">
        <v>1098</v>
      </c>
      <c r="C2221" s="7" t="s">
        <v>553</v>
      </c>
      <c r="D2221" s="7" t="s">
        <v>1097</v>
      </c>
      <c r="E2221" s="7" t="s">
        <v>195</v>
      </c>
      <c r="F2221" s="7" t="s">
        <v>196</v>
      </c>
      <c r="G2221" s="7" t="s">
        <v>1080</v>
      </c>
      <c r="H2221" s="7" t="s">
        <v>1024</v>
      </c>
      <c r="I2221" s="6" t="s">
        <v>13</v>
      </c>
      <c r="J2221" s="1"/>
      <c r="K2221" s="1"/>
      <c r="L2221" s="1"/>
      <c r="M2221" s="1"/>
      <c r="N2221" s="1"/>
      <c r="O2221" s="1"/>
      <c r="P2221" s="1"/>
      <c r="Q2221" s="12">
        <v>56759.432000000001</v>
      </c>
      <c r="R2221" s="29">
        <f t="shared" si="105"/>
        <v>0</v>
      </c>
      <c r="S2221" t="str">
        <f t="shared" si="106"/>
        <v>OK</v>
      </c>
      <c r="T2221" s="10">
        <f>IFERROR(VLOOKUP(A2221,[1]!Tabla1[[#All],[Material]:[venta nueva]],38,FALSE),0)</f>
        <v>0</v>
      </c>
    </row>
    <row r="2222" spans="1:20" hidden="1" x14ac:dyDescent="0.35">
      <c r="A2222">
        <f t="shared" si="104"/>
        <v>1021874</v>
      </c>
      <c r="B2222" s="6" t="s">
        <v>1098</v>
      </c>
      <c r="C2222" s="7" t="s">
        <v>553</v>
      </c>
      <c r="D2222" s="7" t="s">
        <v>1097</v>
      </c>
      <c r="E2222" s="7" t="s">
        <v>477</v>
      </c>
      <c r="F2222" s="7" t="s">
        <v>243</v>
      </c>
      <c r="G2222" s="7" t="s">
        <v>1078</v>
      </c>
      <c r="H2222" s="7" t="s">
        <v>1009</v>
      </c>
      <c r="I2222" s="6" t="s">
        <v>10</v>
      </c>
      <c r="J2222" s="1"/>
      <c r="K2222" s="1"/>
      <c r="L2222" s="1"/>
      <c r="M2222" s="1"/>
      <c r="N2222" s="1"/>
      <c r="O2222" s="1"/>
      <c r="P2222" s="1"/>
      <c r="Q2222" s="12">
        <v>374990.58299999998</v>
      </c>
      <c r="R2222" s="29">
        <f t="shared" si="105"/>
        <v>0</v>
      </c>
      <c r="S2222" t="str">
        <f t="shared" si="106"/>
        <v>OK</v>
      </c>
      <c r="T2222" s="10">
        <f>IFERROR(VLOOKUP(A2222,[1]!Tabla1[[#All],[Material]:[venta nueva]],38,FALSE),0)</f>
        <v>0</v>
      </c>
    </row>
    <row r="2223" spans="1:20" hidden="1" x14ac:dyDescent="0.35">
      <c r="A2223">
        <f t="shared" si="104"/>
        <v>1021924</v>
      </c>
      <c r="B2223" s="6" t="s">
        <v>1098</v>
      </c>
      <c r="C2223" s="7" t="s">
        <v>553</v>
      </c>
      <c r="D2223" s="7" t="s">
        <v>1097</v>
      </c>
      <c r="E2223" s="7" t="s">
        <v>202</v>
      </c>
      <c r="F2223" s="7" t="s">
        <v>203</v>
      </c>
      <c r="G2223" s="7" t="s">
        <v>1075</v>
      </c>
      <c r="H2223" s="7" t="s">
        <v>1003</v>
      </c>
      <c r="I2223" s="6" t="s">
        <v>15</v>
      </c>
      <c r="J2223" s="1"/>
      <c r="K2223" s="1"/>
      <c r="L2223" s="1"/>
      <c r="M2223" s="1"/>
      <c r="N2223" s="1"/>
      <c r="O2223" s="1"/>
      <c r="P2223" s="1"/>
      <c r="Q2223" s="12">
        <v>13822.356</v>
      </c>
      <c r="R2223" s="29">
        <f t="shared" si="105"/>
        <v>0</v>
      </c>
      <c r="S2223" t="str">
        <f t="shared" si="106"/>
        <v>OK</v>
      </c>
      <c r="T2223" s="10">
        <f>IFERROR(VLOOKUP(A2223,[1]!Tabla1[[#All],[Material]:[venta nueva]],38,FALSE),0)</f>
        <v>0</v>
      </c>
    </row>
    <row r="2224" spans="1:20" hidden="1" x14ac:dyDescent="0.35">
      <c r="A2224">
        <f t="shared" si="104"/>
        <v>1021925</v>
      </c>
      <c r="B2224" s="6" t="s">
        <v>1098</v>
      </c>
      <c r="C2224" s="7" t="s">
        <v>553</v>
      </c>
      <c r="D2224" s="7" t="s">
        <v>1097</v>
      </c>
      <c r="E2224" s="7" t="s">
        <v>204</v>
      </c>
      <c r="F2224" s="7" t="s">
        <v>205</v>
      </c>
      <c r="G2224" s="7" t="s">
        <v>1075</v>
      </c>
      <c r="H2224" s="7" t="s">
        <v>1003</v>
      </c>
      <c r="I2224" s="6" t="s">
        <v>15</v>
      </c>
      <c r="J2224" s="1"/>
      <c r="K2224" s="1"/>
      <c r="L2224" s="1"/>
      <c r="M2224" s="1"/>
      <c r="N2224" s="1"/>
      <c r="O2224" s="1"/>
      <c r="P2224" s="1"/>
      <c r="Q2224" s="12">
        <v>54004.141000000003</v>
      </c>
      <c r="R2224" s="29">
        <f t="shared" si="105"/>
        <v>0</v>
      </c>
      <c r="S2224" t="str">
        <f t="shared" si="106"/>
        <v>OK</v>
      </c>
      <c r="T2224" s="10">
        <f>IFERROR(VLOOKUP(A2224,[1]!Tabla1[[#All],[Material]:[venta nueva]],38,FALSE),0)</f>
        <v>0</v>
      </c>
    </row>
    <row r="2225" spans="1:20" hidden="1" x14ac:dyDescent="0.35">
      <c r="A2225">
        <f t="shared" si="104"/>
        <v>1021931</v>
      </c>
      <c r="B2225" s="6" t="s">
        <v>1098</v>
      </c>
      <c r="C2225" s="7" t="s">
        <v>553</v>
      </c>
      <c r="D2225" s="7" t="s">
        <v>1097</v>
      </c>
      <c r="E2225" s="7" t="s">
        <v>206</v>
      </c>
      <c r="F2225" s="7" t="s">
        <v>207</v>
      </c>
      <c r="G2225" s="7" t="s">
        <v>1085</v>
      </c>
      <c r="H2225" s="7" t="s">
        <v>1036</v>
      </c>
      <c r="I2225" s="6" t="s">
        <v>15</v>
      </c>
      <c r="J2225" s="1"/>
      <c r="K2225" s="1"/>
      <c r="L2225" s="1"/>
      <c r="M2225" s="1"/>
      <c r="N2225" s="1"/>
      <c r="O2225" s="1"/>
      <c r="P2225" s="1"/>
      <c r="Q2225" s="12">
        <v>21378.848999999998</v>
      </c>
      <c r="R2225" s="29">
        <f t="shared" si="105"/>
        <v>0</v>
      </c>
      <c r="S2225" t="str">
        <f t="shared" si="106"/>
        <v>OK</v>
      </c>
      <c r="T2225" s="10">
        <f>IFERROR(VLOOKUP(A2225,[1]!Tabla1[[#All],[Material]:[venta nueva]],38,FALSE),0)</f>
        <v>0</v>
      </c>
    </row>
    <row r="2226" spans="1:20" hidden="1" x14ac:dyDescent="0.35">
      <c r="A2226">
        <f t="shared" si="104"/>
        <v>1021936</v>
      </c>
      <c r="B2226" s="6" t="s">
        <v>1098</v>
      </c>
      <c r="C2226" s="7" t="s">
        <v>553</v>
      </c>
      <c r="D2226" s="7" t="s">
        <v>1097</v>
      </c>
      <c r="E2226" s="7" t="s">
        <v>208</v>
      </c>
      <c r="F2226" s="7" t="s">
        <v>209</v>
      </c>
      <c r="G2226" s="7" t="s">
        <v>1077</v>
      </c>
      <c r="H2226" s="7" t="s">
        <v>1005</v>
      </c>
      <c r="I2226" s="6" t="s">
        <v>15</v>
      </c>
      <c r="J2226" s="1"/>
      <c r="K2226" s="1"/>
      <c r="L2226" s="1"/>
      <c r="M2226" s="1"/>
      <c r="N2226" s="1"/>
      <c r="O2226" s="1"/>
      <c r="P2226" s="1"/>
      <c r="Q2226" s="12">
        <v>451696.61200000002</v>
      </c>
      <c r="R2226" s="29">
        <f t="shared" si="105"/>
        <v>0</v>
      </c>
      <c r="S2226" t="str">
        <f t="shared" si="106"/>
        <v>OK</v>
      </c>
      <c r="T2226" s="10">
        <f>IFERROR(VLOOKUP(A2226,[1]!Tabla1[[#All],[Material]:[venta nueva]],38,FALSE),0)</f>
        <v>0</v>
      </c>
    </row>
    <row r="2227" spans="1:20" hidden="1" x14ac:dyDescent="0.35">
      <c r="A2227">
        <f t="shared" si="104"/>
        <v>1021944</v>
      </c>
      <c r="B2227" s="6" t="s">
        <v>1098</v>
      </c>
      <c r="C2227" s="7" t="s">
        <v>553</v>
      </c>
      <c r="D2227" s="7" t="s">
        <v>1097</v>
      </c>
      <c r="E2227" s="7" t="s">
        <v>558</v>
      </c>
      <c r="F2227" s="7" t="s">
        <v>559</v>
      </c>
      <c r="G2227" s="7" t="s">
        <v>1081</v>
      </c>
      <c r="H2227" s="7" t="s">
        <v>1037</v>
      </c>
      <c r="I2227" s="6" t="s">
        <v>15</v>
      </c>
      <c r="J2227" s="1"/>
      <c r="K2227" s="1"/>
      <c r="L2227" s="1"/>
      <c r="M2227" s="1"/>
      <c r="N2227" s="1"/>
      <c r="O2227" s="1"/>
      <c r="P2227" s="1"/>
      <c r="Q2227" s="12">
        <v>5991.9979999999996</v>
      </c>
      <c r="R2227" s="29">
        <f t="shared" si="105"/>
        <v>0</v>
      </c>
      <c r="S2227" t="str">
        <f t="shared" si="106"/>
        <v>OK</v>
      </c>
      <c r="T2227" s="10">
        <f>IFERROR(VLOOKUP(A2227,[1]!Tabla1[[#All],[Material]:[venta nueva]],38,FALSE),0)</f>
        <v>0</v>
      </c>
    </row>
    <row r="2228" spans="1:20" hidden="1" x14ac:dyDescent="0.35">
      <c r="A2228">
        <f t="shared" si="104"/>
        <v>1021945</v>
      </c>
      <c r="B2228" s="6" t="s">
        <v>1098</v>
      </c>
      <c r="C2228" s="7" t="s">
        <v>553</v>
      </c>
      <c r="D2228" s="7" t="s">
        <v>1097</v>
      </c>
      <c r="E2228" s="7" t="s">
        <v>560</v>
      </c>
      <c r="F2228" s="7" t="s">
        <v>561</v>
      </c>
      <c r="G2228" s="7" t="s">
        <v>1087</v>
      </c>
      <c r="H2228" s="7" t="s">
        <v>1038</v>
      </c>
      <c r="I2228" s="6" t="s">
        <v>15</v>
      </c>
      <c r="J2228" s="1"/>
      <c r="K2228" s="1"/>
      <c r="L2228" s="1"/>
      <c r="M2228" s="1"/>
      <c r="N2228" s="1"/>
      <c r="O2228" s="1"/>
      <c r="P2228" s="1"/>
      <c r="Q2228" s="12">
        <v>4167.6040000000003</v>
      </c>
      <c r="R2228" s="29">
        <f t="shared" si="105"/>
        <v>0</v>
      </c>
      <c r="S2228" t="str">
        <f t="shared" si="106"/>
        <v>OK</v>
      </c>
      <c r="T2228" s="10">
        <f>IFERROR(VLOOKUP(A2228,[1]!Tabla1[[#All],[Material]:[venta nueva]],38,FALSE),0)</f>
        <v>0</v>
      </c>
    </row>
    <row r="2229" spans="1:20" hidden="1" x14ac:dyDescent="0.35">
      <c r="A2229">
        <f t="shared" si="104"/>
        <v>1021952</v>
      </c>
      <c r="B2229" s="6" t="s">
        <v>1098</v>
      </c>
      <c r="C2229" s="7" t="s">
        <v>553</v>
      </c>
      <c r="D2229" s="7" t="s">
        <v>1097</v>
      </c>
      <c r="E2229" s="7" t="s">
        <v>210</v>
      </c>
      <c r="F2229" s="7" t="s">
        <v>74</v>
      </c>
      <c r="G2229" s="7" t="s">
        <v>1074</v>
      </c>
      <c r="H2229" s="7" t="s">
        <v>1018</v>
      </c>
      <c r="I2229" s="6" t="s">
        <v>15</v>
      </c>
      <c r="J2229" s="1"/>
      <c r="K2229" s="1"/>
      <c r="L2229" s="1"/>
      <c r="M2229" s="1"/>
      <c r="N2229" s="1"/>
      <c r="O2229" s="1"/>
      <c r="P2229" s="1"/>
      <c r="Q2229" s="12">
        <v>320.00400000000002</v>
      </c>
      <c r="R2229" s="29">
        <f t="shared" si="105"/>
        <v>0</v>
      </c>
      <c r="S2229" t="str">
        <f t="shared" si="106"/>
        <v>OK</v>
      </c>
      <c r="T2229" s="10">
        <f>IFERROR(VLOOKUP(A2229,[1]!Tabla1[[#All],[Material]:[venta nueva]],38,FALSE),0)</f>
        <v>0</v>
      </c>
    </row>
    <row r="2230" spans="1:20" hidden="1" x14ac:dyDescent="0.35">
      <c r="A2230">
        <f t="shared" si="104"/>
        <v>1021971</v>
      </c>
      <c r="B2230" s="6" t="s">
        <v>1098</v>
      </c>
      <c r="C2230" s="7" t="s">
        <v>553</v>
      </c>
      <c r="D2230" s="7" t="s">
        <v>1097</v>
      </c>
      <c r="E2230" s="7" t="s">
        <v>211</v>
      </c>
      <c r="F2230" s="7" t="s">
        <v>212</v>
      </c>
      <c r="G2230" s="7" t="s">
        <v>1080</v>
      </c>
      <c r="H2230" s="7" t="s">
        <v>1029</v>
      </c>
      <c r="I2230" s="6" t="s">
        <v>14</v>
      </c>
      <c r="J2230" s="1"/>
      <c r="K2230" s="1"/>
      <c r="L2230" s="1"/>
      <c r="M2230" s="1"/>
      <c r="N2230" s="1"/>
      <c r="O2230" s="1"/>
      <c r="P2230" s="1"/>
      <c r="Q2230" s="12">
        <v>12998.876</v>
      </c>
      <c r="R2230" s="29">
        <f t="shared" si="105"/>
        <v>0</v>
      </c>
      <c r="S2230" t="str">
        <f t="shared" si="106"/>
        <v>OK</v>
      </c>
      <c r="T2230" s="10">
        <f>IFERROR(VLOOKUP(A2230,[1]!Tabla1[[#All],[Material]:[venta nueva]],38,FALSE),0)</f>
        <v>0</v>
      </c>
    </row>
    <row r="2231" spans="1:20" hidden="1" x14ac:dyDescent="0.35">
      <c r="A2231">
        <f t="shared" si="104"/>
        <v>1021976</v>
      </c>
      <c r="B2231" s="6" t="s">
        <v>1098</v>
      </c>
      <c r="C2231" s="7" t="s">
        <v>553</v>
      </c>
      <c r="D2231" s="7" t="s">
        <v>1097</v>
      </c>
      <c r="E2231" s="7" t="s">
        <v>213</v>
      </c>
      <c r="F2231" s="7" t="s">
        <v>214</v>
      </c>
      <c r="G2231" s="7" t="s">
        <v>1077</v>
      </c>
      <c r="H2231" s="7" t="s">
        <v>1005</v>
      </c>
      <c r="I2231" s="6" t="s">
        <v>11</v>
      </c>
      <c r="J2231" s="1"/>
      <c r="K2231" s="1"/>
      <c r="L2231" s="1"/>
      <c r="M2231" s="1"/>
      <c r="N2231" s="1"/>
      <c r="O2231" s="1"/>
      <c r="P2231" s="1"/>
      <c r="Q2231" s="12">
        <v>278173.68400000001</v>
      </c>
      <c r="R2231" s="29">
        <f t="shared" si="105"/>
        <v>0</v>
      </c>
      <c r="S2231" t="str">
        <f t="shared" si="106"/>
        <v>OK</v>
      </c>
      <c r="T2231" s="10">
        <f>IFERROR(VLOOKUP(A2231,[1]!Tabla1[[#All],[Material]:[venta nueva]],38,FALSE),0)</f>
        <v>0</v>
      </c>
    </row>
    <row r="2232" spans="1:20" hidden="1" x14ac:dyDescent="0.35">
      <c r="A2232">
        <f t="shared" si="104"/>
        <v>1021987</v>
      </c>
      <c r="B2232" s="6" t="s">
        <v>1098</v>
      </c>
      <c r="C2232" s="7" t="s">
        <v>553</v>
      </c>
      <c r="D2232" s="7" t="s">
        <v>1097</v>
      </c>
      <c r="E2232" s="7" t="s">
        <v>217</v>
      </c>
      <c r="F2232" s="7" t="s">
        <v>218</v>
      </c>
      <c r="G2232" s="7" t="s">
        <v>1069</v>
      </c>
      <c r="H2232" s="7" t="s">
        <v>1016</v>
      </c>
      <c r="I2232" s="6" t="s">
        <v>15</v>
      </c>
      <c r="J2232" s="1"/>
      <c r="K2232" s="1"/>
      <c r="L2232" s="1"/>
      <c r="M2232" s="1"/>
      <c r="N2232" s="1"/>
      <c r="O2232" s="1"/>
      <c r="P2232" s="1"/>
      <c r="Q2232" s="12">
        <v>4200.0039999999999</v>
      </c>
      <c r="R2232" s="29">
        <f t="shared" si="105"/>
        <v>0</v>
      </c>
      <c r="S2232" t="str">
        <f t="shared" si="106"/>
        <v>OK</v>
      </c>
      <c r="T2232" s="10">
        <f>IFERROR(VLOOKUP(A2232,[1]!Tabla1[[#All],[Material]:[venta nueva]],38,FALSE),0)</f>
        <v>0</v>
      </c>
    </row>
    <row r="2233" spans="1:20" hidden="1" x14ac:dyDescent="0.35">
      <c r="A2233">
        <f t="shared" si="104"/>
        <v>1021992</v>
      </c>
      <c r="B2233" s="6" t="s">
        <v>1098</v>
      </c>
      <c r="C2233" s="7" t="s">
        <v>553</v>
      </c>
      <c r="D2233" s="7" t="s">
        <v>1097</v>
      </c>
      <c r="E2233" s="7" t="s">
        <v>219</v>
      </c>
      <c r="F2233" s="7" t="s">
        <v>28</v>
      </c>
      <c r="G2233" s="7" t="s">
        <v>1078</v>
      </c>
      <c r="H2233" s="7" t="s">
        <v>1006</v>
      </c>
      <c r="I2233" s="6" t="s">
        <v>14</v>
      </c>
      <c r="J2233" s="1"/>
      <c r="K2233" s="1"/>
      <c r="L2233" s="1"/>
      <c r="M2233" s="1"/>
      <c r="N2233" s="1"/>
      <c r="O2233" s="1"/>
      <c r="P2233" s="1"/>
      <c r="Q2233" s="12">
        <v>70587.010999999999</v>
      </c>
      <c r="R2233" s="29">
        <f t="shared" si="105"/>
        <v>0</v>
      </c>
      <c r="S2233" t="str">
        <f t="shared" si="106"/>
        <v>OK</v>
      </c>
      <c r="T2233" s="10">
        <f>IFERROR(VLOOKUP(A2233,[1]!Tabla1[[#All],[Material]:[venta nueva]],38,FALSE),0)</f>
        <v>0</v>
      </c>
    </row>
    <row r="2234" spans="1:20" hidden="1" x14ac:dyDescent="0.35">
      <c r="A2234">
        <f t="shared" si="104"/>
        <v>1022033</v>
      </c>
      <c r="B2234" s="6" t="s">
        <v>1098</v>
      </c>
      <c r="C2234" s="7" t="s">
        <v>553</v>
      </c>
      <c r="D2234" s="7" t="s">
        <v>1097</v>
      </c>
      <c r="E2234" s="7" t="s">
        <v>220</v>
      </c>
      <c r="F2234" s="7" t="s">
        <v>221</v>
      </c>
      <c r="G2234" s="7" t="s">
        <v>1087</v>
      </c>
      <c r="H2234" s="7" t="s">
        <v>1038</v>
      </c>
      <c r="I2234" s="6" t="s">
        <v>14</v>
      </c>
      <c r="J2234" s="1"/>
      <c r="K2234" s="1"/>
      <c r="L2234" s="1"/>
      <c r="M2234" s="1"/>
      <c r="N2234" s="1"/>
      <c r="O2234" s="1"/>
      <c r="P2234" s="1"/>
      <c r="Q2234" s="12">
        <v>40665.603999999999</v>
      </c>
      <c r="R2234" s="29">
        <f t="shared" si="105"/>
        <v>0</v>
      </c>
      <c r="S2234" t="str">
        <f t="shared" si="106"/>
        <v>OK</v>
      </c>
      <c r="T2234" s="10">
        <f>IFERROR(VLOOKUP(A2234,[1]!Tabla1[[#All],[Material]:[venta nueva]],38,FALSE),0)</f>
        <v>0</v>
      </c>
    </row>
    <row r="2235" spans="1:20" hidden="1" x14ac:dyDescent="0.35">
      <c r="A2235">
        <f t="shared" si="104"/>
        <v>1022080</v>
      </c>
      <c r="B2235" s="6" t="s">
        <v>1098</v>
      </c>
      <c r="C2235" s="7" t="s">
        <v>553</v>
      </c>
      <c r="D2235" s="7" t="s">
        <v>1097</v>
      </c>
      <c r="E2235" s="7" t="s">
        <v>224</v>
      </c>
      <c r="F2235" s="7" t="s">
        <v>225</v>
      </c>
      <c r="G2235" s="7" t="s">
        <v>1069</v>
      </c>
      <c r="H2235" s="7" t="s">
        <v>1039</v>
      </c>
      <c r="I2235" s="6" t="s">
        <v>14</v>
      </c>
      <c r="J2235" s="1"/>
      <c r="K2235" s="1"/>
      <c r="L2235" s="1"/>
      <c r="M2235" s="1"/>
      <c r="N2235" s="1"/>
      <c r="O2235" s="1"/>
      <c r="P2235" s="1"/>
      <c r="Q2235" s="12">
        <v>96607.99</v>
      </c>
      <c r="R2235" s="29">
        <f t="shared" si="105"/>
        <v>0</v>
      </c>
      <c r="S2235" t="str">
        <f t="shared" si="106"/>
        <v>OK</v>
      </c>
      <c r="T2235" s="10">
        <f>IFERROR(VLOOKUP(A2235,[1]!Tabla1[[#All],[Material]:[venta nueva]],38,FALSE),0)</f>
        <v>0</v>
      </c>
    </row>
    <row r="2236" spans="1:20" hidden="1" x14ac:dyDescent="0.35">
      <c r="A2236">
        <f t="shared" si="104"/>
        <v>1022096</v>
      </c>
      <c r="B2236" s="6" t="s">
        <v>1098</v>
      </c>
      <c r="C2236" s="7" t="s">
        <v>553</v>
      </c>
      <c r="D2236" s="7" t="s">
        <v>1097</v>
      </c>
      <c r="E2236" s="7" t="s">
        <v>226</v>
      </c>
      <c r="F2236" s="7" t="s">
        <v>227</v>
      </c>
      <c r="G2236" s="7" t="s">
        <v>1084</v>
      </c>
      <c r="H2236" s="7" t="s">
        <v>1028</v>
      </c>
      <c r="I2236" s="6" t="s">
        <v>14</v>
      </c>
      <c r="J2236" s="1"/>
      <c r="K2236" s="1"/>
      <c r="L2236" s="1"/>
      <c r="M2236" s="1"/>
      <c r="N2236" s="1"/>
      <c r="O2236" s="1"/>
      <c r="P2236" s="1"/>
      <c r="Q2236" s="12">
        <v>275074.23499999999</v>
      </c>
      <c r="R2236" s="29">
        <f t="shared" si="105"/>
        <v>0</v>
      </c>
      <c r="S2236" t="str">
        <f t="shared" si="106"/>
        <v>OK</v>
      </c>
      <c r="T2236" s="10">
        <f>IFERROR(VLOOKUP(A2236,[1]!Tabla1[[#All],[Material]:[venta nueva]],38,FALSE),0)</f>
        <v>0</v>
      </c>
    </row>
    <row r="2237" spans="1:20" hidden="1" x14ac:dyDescent="0.35">
      <c r="A2237">
        <f t="shared" si="104"/>
        <v>1022099</v>
      </c>
      <c r="B2237" s="6" t="s">
        <v>1098</v>
      </c>
      <c r="C2237" s="7" t="s">
        <v>553</v>
      </c>
      <c r="D2237" s="7" t="s">
        <v>1097</v>
      </c>
      <c r="E2237" s="7" t="s">
        <v>228</v>
      </c>
      <c r="F2237" s="7" t="s">
        <v>229</v>
      </c>
      <c r="G2237" s="7" t="s">
        <v>1084</v>
      </c>
      <c r="H2237" s="7" t="s">
        <v>1017</v>
      </c>
      <c r="I2237" s="6" t="s">
        <v>14</v>
      </c>
      <c r="J2237" s="1"/>
      <c r="K2237" s="1"/>
      <c r="L2237" s="1"/>
      <c r="M2237" s="1"/>
      <c r="N2237" s="1"/>
      <c r="O2237" s="1"/>
      <c r="P2237" s="1"/>
      <c r="Q2237" s="12">
        <v>213141.98199999999</v>
      </c>
      <c r="R2237" s="29">
        <f t="shared" si="105"/>
        <v>0</v>
      </c>
      <c r="S2237" t="str">
        <f t="shared" si="106"/>
        <v>OK</v>
      </c>
      <c r="T2237" s="10">
        <f>IFERROR(VLOOKUP(A2237,[1]!Tabla1[[#All],[Material]:[venta nueva]],38,FALSE),0)</f>
        <v>0</v>
      </c>
    </row>
    <row r="2238" spans="1:20" hidden="1" x14ac:dyDescent="0.35">
      <c r="A2238">
        <f t="shared" si="104"/>
        <v>1022101</v>
      </c>
      <c r="B2238" s="6" t="s">
        <v>1098</v>
      </c>
      <c r="C2238" s="7" t="s">
        <v>553</v>
      </c>
      <c r="D2238" s="7" t="s">
        <v>1097</v>
      </c>
      <c r="E2238" s="7" t="s">
        <v>544</v>
      </c>
      <c r="F2238" s="7" t="s">
        <v>545</v>
      </c>
      <c r="G2238" s="7" t="s">
        <v>1075</v>
      </c>
      <c r="H2238" s="7" t="s">
        <v>1002</v>
      </c>
      <c r="I2238" s="6" t="s">
        <v>15</v>
      </c>
      <c r="J2238" s="1"/>
      <c r="K2238" s="1"/>
      <c r="L2238" s="1"/>
      <c r="M2238" s="1"/>
      <c r="N2238" s="1"/>
      <c r="O2238" s="1"/>
      <c r="P2238" s="1"/>
      <c r="Q2238" s="12">
        <v>4171.9089999999997</v>
      </c>
      <c r="R2238" s="29">
        <f t="shared" si="105"/>
        <v>0</v>
      </c>
      <c r="S2238" t="str">
        <f t="shared" si="106"/>
        <v>OK</v>
      </c>
      <c r="T2238" s="10">
        <f>IFERROR(VLOOKUP(A2238,[1]!Tabla1[[#All],[Material]:[venta nueva]],38,FALSE),0)</f>
        <v>0</v>
      </c>
    </row>
    <row r="2239" spans="1:20" hidden="1" x14ac:dyDescent="0.35">
      <c r="A2239">
        <f t="shared" si="104"/>
        <v>1022115</v>
      </c>
      <c r="B2239" s="6" t="s">
        <v>1098</v>
      </c>
      <c r="C2239" s="7" t="s">
        <v>553</v>
      </c>
      <c r="D2239" s="7" t="s">
        <v>1097</v>
      </c>
      <c r="E2239" s="7" t="s">
        <v>464</v>
      </c>
      <c r="F2239" s="7" t="s">
        <v>465</v>
      </c>
      <c r="G2239" s="7" t="s">
        <v>1079</v>
      </c>
      <c r="H2239" s="7" t="s">
        <v>1040</v>
      </c>
      <c r="I2239" s="6" t="s">
        <v>10</v>
      </c>
      <c r="J2239" s="1"/>
      <c r="K2239" s="1"/>
      <c r="L2239" s="1"/>
      <c r="M2239" s="1"/>
      <c r="N2239" s="1"/>
      <c r="O2239" s="1"/>
      <c r="P2239" s="1"/>
      <c r="Q2239" s="12">
        <v>109.77500000000001</v>
      </c>
      <c r="R2239" s="29">
        <f t="shared" si="105"/>
        <v>0</v>
      </c>
      <c r="S2239" t="str">
        <f t="shared" si="106"/>
        <v>OK</v>
      </c>
      <c r="T2239" s="10">
        <f>IFERROR(VLOOKUP(A2239,[1]!Tabla1[[#All],[Material]:[venta nueva]],38,FALSE),0)</f>
        <v>0</v>
      </c>
    </row>
    <row r="2240" spans="1:20" hidden="1" x14ac:dyDescent="0.35">
      <c r="A2240">
        <f t="shared" si="104"/>
        <v>1022125</v>
      </c>
      <c r="B2240" s="6" t="s">
        <v>1098</v>
      </c>
      <c r="C2240" s="7" t="s">
        <v>553</v>
      </c>
      <c r="D2240" s="7" t="s">
        <v>1097</v>
      </c>
      <c r="E2240" s="7" t="s">
        <v>232</v>
      </c>
      <c r="F2240" s="7" t="s">
        <v>233</v>
      </c>
      <c r="G2240" s="7" t="s">
        <v>1086</v>
      </c>
      <c r="H2240" s="7" t="s">
        <v>1025</v>
      </c>
      <c r="I2240" s="6" t="s">
        <v>14</v>
      </c>
      <c r="J2240" s="1"/>
      <c r="K2240" s="1"/>
      <c r="L2240" s="1"/>
      <c r="M2240" s="1"/>
      <c r="N2240" s="1"/>
      <c r="O2240" s="1"/>
      <c r="P2240" s="1"/>
      <c r="Q2240" s="12">
        <v>190064.26199999999</v>
      </c>
      <c r="R2240" s="29">
        <f t="shared" si="105"/>
        <v>0</v>
      </c>
      <c r="S2240" t="str">
        <f t="shared" si="106"/>
        <v>OK</v>
      </c>
      <c r="T2240" s="10">
        <f>IFERROR(VLOOKUP(A2240,[1]!Tabla1[[#All],[Material]:[venta nueva]],38,FALSE),0)</f>
        <v>0</v>
      </c>
    </row>
    <row r="2241" spans="1:20" hidden="1" x14ac:dyDescent="0.35">
      <c r="A2241">
        <f t="shared" si="104"/>
        <v>1022128</v>
      </c>
      <c r="B2241" s="6" t="s">
        <v>1098</v>
      </c>
      <c r="C2241" s="7" t="s">
        <v>553</v>
      </c>
      <c r="D2241" s="7" t="s">
        <v>1097</v>
      </c>
      <c r="E2241" s="7" t="s">
        <v>234</v>
      </c>
      <c r="F2241" s="7" t="s">
        <v>235</v>
      </c>
      <c r="G2241" s="7" t="s">
        <v>1076</v>
      </c>
      <c r="H2241" s="7" t="s">
        <v>1004</v>
      </c>
      <c r="I2241" s="6" t="s">
        <v>15</v>
      </c>
      <c r="J2241" s="1"/>
      <c r="K2241" s="1"/>
      <c r="L2241" s="1"/>
      <c r="M2241" s="1"/>
      <c r="N2241" s="1"/>
      <c r="O2241" s="1"/>
      <c r="P2241" s="1"/>
      <c r="Q2241" s="12">
        <v>3229.0039999999999</v>
      </c>
      <c r="R2241" s="29">
        <f t="shared" si="105"/>
        <v>0</v>
      </c>
      <c r="S2241" t="str">
        <f t="shared" si="106"/>
        <v>OK</v>
      </c>
      <c r="T2241" s="10">
        <f>IFERROR(VLOOKUP(A2241,[1]!Tabla1[[#All],[Material]:[venta nueva]],38,FALSE),0)</f>
        <v>0</v>
      </c>
    </row>
    <row r="2242" spans="1:20" hidden="1" x14ac:dyDescent="0.35">
      <c r="A2242">
        <f t="shared" si="104"/>
        <v>1022141</v>
      </c>
      <c r="B2242" s="6" t="s">
        <v>1098</v>
      </c>
      <c r="C2242" s="7" t="s">
        <v>553</v>
      </c>
      <c r="D2242" s="7" t="s">
        <v>1097</v>
      </c>
      <c r="E2242" s="7" t="s">
        <v>236</v>
      </c>
      <c r="F2242" s="7" t="s">
        <v>237</v>
      </c>
      <c r="G2242" s="7" t="s">
        <v>1076</v>
      </c>
      <c r="H2242" s="7" t="s">
        <v>1004</v>
      </c>
      <c r="I2242" s="6" t="s">
        <v>15</v>
      </c>
      <c r="J2242" s="1"/>
      <c r="K2242" s="1"/>
      <c r="L2242" s="1"/>
      <c r="M2242" s="1"/>
      <c r="N2242" s="1"/>
      <c r="O2242" s="1"/>
      <c r="P2242" s="1"/>
      <c r="Q2242" s="12">
        <v>55483.620999999999</v>
      </c>
      <c r="R2242" s="29">
        <f t="shared" si="105"/>
        <v>0</v>
      </c>
      <c r="S2242" t="str">
        <f t="shared" si="106"/>
        <v>OK</v>
      </c>
      <c r="T2242" s="10">
        <f>IFERROR(VLOOKUP(A2242,[1]!Tabla1[[#All],[Material]:[venta nueva]],38,FALSE),0)</f>
        <v>0</v>
      </c>
    </row>
    <row r="2243" spans="1:20" hidden="1" x14ac:dyDescent="0.35">
      <c r="A2243">
        <f t="shared" si="104"/>
        <v>1022142</v>
      </c>
      <c r="B2243" s="6" t="s">
        <v>1098</v>
      </c>
      <c r="C2243" s="7" t="s">
        <v>553</v>
      </c>
      <c r="D2243" s="7" t="s">
        <v>1097</v>
      </c>
      <c r="E2243" s="7" t="s">
        <v>238</v>
      </c>
      <c r="F2243" s="7" t="s">
        <v>239</v>
      </c>
      <c r="G2243" s="7" t="s">
        <v>1076</v>
      </c>
      <c r="H2243" s="7" t="s">
        <v>1004</v>
      </c>
      <c r="I2243" s="6" t="s">
        <v>15</v>
      </c>
      <c r="J2243" s="1"/>
      <c r="K2243" s="1"/>
      <c r="L2243" s="1"/>
      <c r="M2243" s="1"/>
      <c r="N2243" s="1"/>
      <c r="O2243" s="1"/>
      <c r="P2243" s="1"/>
      <c r="Q2243" s="12">
        <v>4519.4409999999998</v>
      </c>
      <c r="R2243" s="29">
        <f t="shared" si="105"/>
        <v>0</v>
      </c>
      <c r="S2243" t="str">
        <f t="shared" si="106"/>
        <v>OK</v>
      </c>
      <c r="T2243" s="10">
        <f>IFERROR(VLOOKUP(A2243,[1]!Tabla1[[#All],[Material]:[venta nueva]],38,FALSE),0)</f>
        <v>0</v>
      </c>
    </row>
    <row r="2244" spans="1:20" hidden="1" x14ac:dyDescent="0.35">
      <c r="A2244">
        <f t="shared" si="104"/>
        <v>1022149</v>
      </c>
      <c r="B2244" s="6" t="s">
        <v>1098</v>
      </c>
      <c r="C2244" s="7" t="s">
        <v>553</v>
      </c>
      <c r="D2244" s="7" t="s">
        <v>1097</v>
      </c>
      <c r="E2244" s="7" t="s">
        <v>240</v>
      </c>
      <c r="F2244" s="7" t="s">
        <v>241</v>
      </c>
      <c r="G2244" s="7" t="s">
        <v>1079</v>
      </c>
      <c r="H2244" s="7" t="s">
        <v>1007</v>
      </c>
      <c r="I2244" s="6" t="s">
        <v>11</v>
      </c>
      <c r="J2244" s="1"/>
      <c r="K2244" s="1"/>
      <c r="L2244" s="1"/>
      <c r="M2244" s="1"/>
      <c r="N2244" s="1"/>
      <c r="O2244" s="1"/>
      <c r="P2244" s="1"/>
      <c r="Q2244" s="12">
        <v>247.62799999999999</v>
      </c>
      <c r="R2244" s="29">
        <f t="shared" si="105"/>
        <v>0</v>
      </c>
      <c r="S2244" t="str">
        <f t="shared" si="106"/>
        <v>OK</v>
      </c>
      <c r="T2244" s="10">
        <f>IFERROR(VLOOKUP(A2244,[1]!Tabla1[[#All],[Material]:[venta nueva]],38,FALSE),0)</f>
        <v>0</v>
      </c>
    </row>
    <row r="2245" spans="1:20" hidden="1" x14ac:dyDescent="0.35">
      <c r="A2245">
        <f t="shared" si="104"/>
        <v>1022150</v>
      </c>
      <c r="B2245" s="6" t="s">
        <v>1098</v>
      </c>
      <c r="C2245" s="7" t="s">
        <v>553</v>
      </c>
      <c r="D2245" s="7" t="s">
        <v>1097</v>
      </c>
      <c r="E2245" s="7" t="s">
        <v>242</v>
      </c>
      <c r="F2245" s="7" t="s">
        <v>243</v>
      </c>
      <c r="G2245" s="7" t="s">
        <v>1078</v>
      </c>
      <c r="H2245" s="7" t="s">
        <v>1009</v>
      </c>
      <c r="I2245" s="6" t="s">
        <v>11</v>
      </c>
      <c r="J2245" s="1"/>
      <c r="K2245" s="1"/>
      <c r="L2245" s="1"/>
      <c r="M2245" s="1"/>
      <c r="N2245" s="1"/>
      <c r="O2245" s="1"/>
      <c r="P2245" s="1"/>
      <c r="Q2245" s="12">
        <v>120000.231</v>
      </c>
      <c r="R2245" s="29">
        <f t="shared" si="105"/>
        <v>0</v>
      </c>
      <c r="S2245" t="str">
        <f t="shared" si="106"/>
        <v>OK</v>
      </c>
      <c r="T2245" s="10">
        <f>IFERROR(VLOOKUP(A2245,[1]!Tabla1[[#All],[Material]:[venta nueva]],38,FALSE),0)</f>
        <v>0</v>
      </c>
    </row>
    <row r="2246" spans="1:20" hidden="1" x14ac:dyDescent="0.35">
      <c r="A2246">
        <f t="shared" ref="A2246:A2309" si="107">+E2246*1</f>
        <v>1022169</v>
      </c>
      <c r="B2246" s="6" t="s">
        <v>1098</v>
      </c>
      <c r="C2246" s="7" t="s">
        <v>553</v>
      </c>
      <c r="D2246" s="7" t="s">
        <v>1097</v>
      </c>
      <c r="E2246" s="7" t="s">
        <v>244</v>
      </c>
      <c r="F2246" s="7" t="s">
        <v>245</v>
      </c>
      <c r="G2246" s="7" t="s">
        <v>1081</v>
      </c>
      <c r="H2246" s="7" t="s">
        <v>1010</v>
      </c>
      <c r="I2246" s="6" t="s">
        <v>14</v>
      </c>
      <c r="J2246" s="1"/>
      <c r="K2246" s="1"/>
      <c r="L2246" s="1"/>
      <c r="M2246" s="1"/>
      <c r="N2246" s="1"/>
      <c r="O2246" s="1"/>
      <c r="P2246" s="1"/>
      <c r="Q2246" s="12">
        <v>187961.815</v>
      </c>
      <c r="R2246" s="29">
        <f t="shared" si="105"/>
        <v>0</v>
      </c>
      <c r="S2246" t="str">
        <f t="shared" si="106"/>
        <v>OK</v>
      </c>
      <c r="T2246" s="10">
        <f>IFERROR(VLOOKUP(A2246,[1]!Tabla1[[#All],[Material]:[venta nueva]],38,FALSE),0)</f>
        <v>0</v>
      </c>
    </row>
    <row r="2247" spans="1:20" hidden="1" x14ac:dyDescent="0.35">
      <c r="A2247">
        <f t="shared" si="107"/>
        <v>1022182</v>
      </c>
      <c r="B2247" s="6" t="s">
        <v>1098</v>
      </c>
      <c r="C2247" s="7" t="s">
        <v>553</v>
      </c>
      <c r="D2247" s="7" t="s">
        <v>1097</v>
      </c>
      <c r="E2247" s="7" t="s">
        <v>562</v>
      </c>
      <c r="F2247" s="7" t="s">
        <v>563</v>
      </c>
      <c r="G2247" s="7" t="s">
        <v>1074</v>
      </c>
      <c r="H2247" s="7" t="s">
        <v>1018</v>
      </c>
      <c r="I2247" s="6" t="s">
        <v>12</v>
      </c>
      <c r="J2247" s="1"/>
      <c r="K2247" s="1"/>
      <c r="L2247" s="1"/>
      <c r="M2247" s="1"/>
      <c r="N2247" s="1"/>
      <c r="O2247" s="1"/>
      <c r="P2247" s="1"/>
      <c r="Q2247" s="12">
        <v>16442.928</v>
      </c>
      <c r="R2247" s="29">
        <f t="shared" si="105"/>
        <v>0</v>
      </c>
      <c r="S2247" t="str">
        <f t="shared" si="106"/>
        <v>OK</v>
      </c>
      <c r="T2247" s="10">
        <f>IFERROR(VLOOKUP(A2247,[1]!Tabla1[[#All],[Material]:[venta nueva]],38,FALSE),0)</f>
        <v>0</v>
      </c>
    </row>
    <row r="2248" spans="1:20" hidden="1" x14ac:dyDescent="0.35">
      <c r="A2248">
        <f t="shared" si="107"/>
        <v>1022183</v>
      </c>
      <c r="B2248" s="6" t="s">
        <v>1098</v>
      </c>
      <c r="C2248" s="7" t="s">
        <v>553</v>
      </c>
      <c r="D2248" s="7" t="s">
        <v>1097</v>
      </c>
      <c r="E2248" s="7" t="s">
        <v>246</v>
      </c>
      <c r="F2248" s="7" t="s">
        <v>247</v>
      </c>
      <c r="G2248" s="7" t="s">
        <v>1086</v>
      </c>
      <c r="H2248" s="7" t="s">
        <v>1041</v>
      </c>
      <c r="I2248" s="6" t="s">
        <v>14</v>
      </c>
      <c r="J2248" s="1"/>
      <c r="K2248" s="1"/>
      <c r="L2248" s="1"/>
      <c r="M2248" s="1"/>
      <c r="N2248" s="1"/>
      <c r="O2248" s="1"/>
      <c r="P2248" s="1"/>
      <c r="Q2248" s="12">
        <v>729193.4</v>
      </c>
      <c r="R2248" s="29">
        <f t="shared" ref="R2248:R2311" si="108">+O2248-P2248</f>
        <v>0</v>
      </c>
      <c r="S2248" t="str">
        <f t="shared" ref="S2248:S2311" si="109">IF(R2248&gt;0,"Sobre ingreso",IF(R2248&lt;0,"Pendiente de ingreso","OK"))</f>
        <v>OK</v>
      </c>
      <c r="T2248" s="10">
        <f>IFERROR(VLOOKUP(A2248,[1]!Tabla1[[#All],[Material]:[venta nueva]],38,FALSE),0)</f>
        <v>0</v>
      </c>
    </row>
    <row r="2249" spans="1:20" hidden="1" x14ac:dyDescent="0.35">
      <c r="A2249">
        <f t="shared" si="107"/>
        <v>1022186</v>
      </c>
      <c r="B2249" s="6" t="s">
        <v>1098</v>
      </c>
      <c r="C2249" s="7" t="s">
        <v>553</v>
      </c>
      <c r="D2249" s="7" t="s">
        <v>1097</v>
      </c>
      <c r="E2249" s="7" t="s">
        <v>248</v>
      </c>
      <c r="F2249" s="7" t="s">
        <v>249</v>
      </c>
      <c r="G2249" s="7" t="s">
        <v>1084</v>
      </c>
      <c r="H2249" s="7" t="s">
        <v>1017</v>
      </c>
      <c r="I2249" s="6" t="s">
        <v>14</v>
      </c>
      <c r="J2249" s="1"/>
      <c r="K2249" s="1"/>
      <c r="L2249" s="1"/>
      <c r="M2249" s="1"/>
      <c r="N2249" s="1"/>
      <c r="O2249" s="1"/>
      <c r="P2249" s="1"/>
      <c r="Q2249" s="12">
        <v>92975.888000000006</v>
      </c>
      <c r="R2249" s="29">
        <f t="shared" si="108"/>
        <v>0</v>
      </c>
      <c r="S2249" t="str">
        <f t="shared" si="109"/>
        <v>OK</v>
      </c>
      <c r="T2249" s="10">
        <f>IFERROR(VLOOKUP(A2249,[1]!Tabla1[[#All],[Material]:[venta nueva]],38,FALSE),0)</f>
        <v>0</v>
      </c>
    </row>
    <row r="2250" spans="1:20" hidden="1" x14ac:dyDescent="0.35">
      <c r="A2250">
        <f t="shared" si="107"/>
        <v>1022193</v>
      </c>
      <c r="B2250" s="6" t="s">
        <v>1098</v>
      </c>
      <c r="C2250" s="7" t="s">
        <v>553</v>
      </c>
      <c r="D2250" s="7" t="s">
        <v>1097</v>
      </c>
      <c r="E2250" s="7" t="s">
        <v>250</v>
      </c>
      <c r="F2250" s="7" t="s">
        <v>251</v>
      </c>
      <c r="G2250" s="7" t="s">
        <v>1075</v>
      </c>
      <c r="H2250" s="7" t="s">
        <v>1011</v>
      </c>
      <c r="I2250" s="6" t="s">
        <v>14</v>
      </c>
      <c r="J2250" s="1"/>
      <c r="K2250" s="1"/>
      <c r="L2250" s="1"/>
      <c r="M2250" s="1"/>
      <c r="N2250" s="1"/>
      <c r="O2250" s="1"/>
      <c r="P2250" s="1"/>
      <c r="Q2250" s="12">
        <v>25390.404999999999</v>
      </c>
      <c r="R2250" s="29">
        <f t="shared" si="108"/>
        <v>0</v>
      </c>
      <c r="S2250" t="str">
        <f t="shared" si="109"/>
        <v>OK</v>
      </c>
      <c r="T2250" s="10">
        <f>IFERROR(VLOOKUP(A2250,[1]!Tabla1[[#All],[Material]:[venta nueva]],38,FALSE),0)</f>
        <v>0</v>
      </c>
    </row>
    <row r="2251" spans="1:20" hidden="1" x14ac:dyDescent="0.35">
      <c r="A2251">
        <f t="shared" si="107"/>
        <v>1022196</v>
      </c>
      <c r="B2251" s="6" t="s">
        <v>1098</v>
      </c>
      <c r="C2251" s="7" t="s">
        <v>553</v>
      </c>
      <c r="D2251" s="7" t="s">
        <v>1097</v>
      </c>
      <c r="E2251" s="7" t="s">
        <v>446</v>
      </c>
      <c r="F2251" s="7" t="s">
        <v>447</v>
      </c>
      <c r="G2251" s="7" t="s">
        <v>1080</v>
      </c>
      <c r="H2251" s="7" t="s">
        <v>1030</v>
      </c>
      <c r="I2251" s="6" t="s">
        <v>11</v>
      </c>
      <c r="J2251" s="1"/>
      <c r="K2251" s="1"/>
      <c r="L2251" s="1"/>
      <c r="M2251" s="1"/>
      <c r="N2251" s="1"/>
      <c r="O2251" s="1"/>
      <c r="P2251" s="1"/>
      <c r="Q2251" s="12">
        <v>23986.999</v>
      </c>
      <c r="R2251" s="29">
        <f t="shared" si="108"/>
        <v>0</v>
      </c>
      <c r="S2251" t="str">
        <f t="shared" si="109"/>
        <v>OK</v>
      </c>
      <c r="T2251" s="10">
        <f>IFERROR(VLOOKUP(A2251,[1]!Tabla1[[#All],[Material]:[venta nueva]],38,FALSE),0)</f>
        <v>0</v>
      </c>
    </row>
    <row r="2252" spans="1:20" hidden="1" x14ac:dyDescent="0.35">
      <c r="A2252">
        <f t="shared" si="107"/>
        <v>1022197</v>
      </c>
      <c r="B2252" s="6" t="s">
        <v>1098</v>
      </c>
      <c r="C2252" s="7" t="s">
        <v>553</v>
      </c>
      <c r="D2252" s="7" t="s">
        <v>1097</v>
      </c>
      <c r="E2252" s="7" t="s">
        <v>252</v>
      </c>
      <c r="F2252" s="7" t="s">
        <v>253</v>
      </c>
      <c r="G2252" s="7" t="s">
        <v>1080</v>
      </c>
      <c r="H2252" s="7" t="s">
        <v>1030</v>
      </c>
      <c r="I2252" s="6" t="s">
        <v>11</v>
      </c>
      <c r="J2252" s="1"/>
      <c r="K2252" s="1"/>
      <c r="L2252" s="1"/>
      <c r="M2252" s="1"/>
      <c r="N2252" s="1"/>
      <c r="O2252" s="1"/>
      <c r="P2252" s="1"/>
      <c r="Q2252" s="12">
        <v>33128.031999999999</v>
      </c>
      <c r="R2252" s="29">
        <f t="shared" si="108"/>
        <v>0</v>
      </c>
      <c r="S2252" t="str">
        <f t="shared" si="109"/>
        <v>OK</v>
      </c>
      <c r="T2252" s="10">
        <f>IFERROR(VLOOKUP(A2252,[1]!Tabla1[[#All],[Material]:[venta nueva]],38,FALSE),0)</f>
        <v>0</v>
      </c>
    </row>
    <row r="2253" spans="1:20" hidden="1" x14ac:dyDescent="0.35">
      <c r="A2253">
        <f t="shared" si="107"/>
        <v>1022212</v>
      </c>
      <c r="B2253" s="6" t="s">
        <v>1098</v>
      </c>
      <c r="C2253" s="7" t="s">
        <v>553</v>
      </c>
      <c r="D2253" s="7" t="s">
        <v>1097</v>
      </c>
      <c r="E2253" s="7" t="s">
        <v>254</v>
      </c>
      <c r="F2253" s="7" t="s">
        <v>255</v>
      </c>
      <c r="G2253" s="7" t="s">
        <v>1087</v>
      </c>
      <c r="H2253" s="7" t="s">
        <v>1034</v>
      </c>
      <c r="I2253" s="6" t="s">
        <v>14</v>
      </c>
      <c r="J2253" s="1"/>
      <c r="K2253" s="1"/>
      <c r="L2253" s="1"/>
      <c r="M2253" s="1"/>
      <c r="N2253" s="1"/>
      <c r="O2253" s="1"/>
      <c r="P2253" s="1"/>
      <c r="Q2253" s="12">
        <v>739401.54399999999</v>
      </c>
      <c r="R2253" s="29">
        <f t="shared" si="108"/>
        <v>0</v>
      </c>
      <c r="S2253" t="str">
        <f t="shared" si="109"/>
        <v>OK</v>
      </c>
      <c r="T2253" s="10">
        <f>IFERROR(VLOOKUP(A2253,[1]!Tabla1[[#All],[Material]:[venta nueva]],38,FALSE),0)</f>
        <v>0</v>
      </c>
    </row>
    <row r="2254" spans="1:20" hidden="1" x14ac:dyDescent="0.35">
      <c r="A2254">
        <f t="shared" si="107"/>
        <v>1022217</v>
      </c>
      <c r="B2254" s="6" t="s">
        <v>1098</v>
      </c>
      <c r="C2254" s="7" t="s">
        <v>553</v>
      </c>
      <c r="D2254" s="7" t="s">
        <v>1097</v>
      </c>
      <c r="E2254" s="7" t="s">
        <v>256</v>
      </c>
      <c r="F2254" s="7" t="s">
        <v>257</v>
      </c>
      <c r="G2254" s="7" t="s">
        <v>1078</v>
      </c>
      <c r="H2254" s="7" t="s">
        <v>1006</v>
      </c>
      <c r="I2254" s="6" t="s">
        <v>13</v>
      </c>
      <c r="J2254" s="1"/>
      <c r="K2254" s="1"/>
      <c r="L2254" s="1"/>
      <c r="M2254" s="1"/>
      <c r="N2254" s="1"/>
      <c r="O2254" s="1"/>
      <c r="P2254" s="1"/>
      <c r="Q2254" s="12">
        <v>341115.25599999999</v>
      </c>
      <c r="R2254" s="29">
        <f t="shared" si="108"/>
        <v>0</v>
      </c>
      <c r="S2254" t="str">
        <f t="shared" si="109"/>
        <v>OK</v>
      </c>
      <c r="T2254" s="10">
        <f>IFERROR(VLOOKUP(A2254,[1]!Tabla1[[#All],[Material]:[venta nueva]],38,FALSE),0)</f>
        <v>0</v>
      </c>
    </row>
    <row r="2255" spans="1:20" hidden="1" x14ac:dyDescent="0.35">
      <c r="A2255">
        <f t="shared" si="107"/>
        <v>1022218</v>
      </c>
      <c r="B2255" s="6" t="s">
        <v>1098</v>
      </c>
      <c r="C2255" s="7" t="s">
        <v>553</v>
      </c>
      <c r="D2255" s="7" t="s">
        <v>1097</v>
      </c>
      <c r="E2255" s="7" t="s">
        <v>258</v>
      </c>
      <c r="F2255" s="7" t="s">
        <v>94</v>
      </c>
      <c r="G2255" s="7" t="s">
        <v>1078</v>
      </c>
      <c r="H2255" s="7" t="s">
        <v>1021</v>
      </c>
      <c r="I2255" s="6" t="s">
        <v>13</v>
      </c>
      <c r="J2255" s="1"/>
      <c r="K2255" s="1"/>
      <c r="L2255" s="1"/>
      <c r="M2255" s="1"/>
      <c r="N2255" s="1"/>
      <c r="O2255" s="1"/>
      <c r="P2255" s="1"/>
      <c r="Q2255" s="12">
        <v>28426.276000000002</v>
      </c>
      <c r="R2255" s="29">
        <f t="shared" si="108"/>
        <v>0</v>
      </c>
      <c r="S2255" t="str">
        <f t="shared" si="109"/>
        <v>OK</v>
      </c>
      <c r="T2255" s="10">
        <f>IFERROR(VLOOKUP(A2255,[1]!Tabla1[[#All],[Material]:[venta nueva]],38,FALSE),0)</f>
        <v>0</v>
      </c>
    </row>
    <row r="2256" spans="1:20" hidden="1" x14ac:dyDescent="0.35">
      <c r="A2256">
        <f t="shared" si="107"/>
        <v>1022273</v>
      </c>
      <c r="B2256" s="6" t="s">
        <v>1098</v>
      </c>
      <c r="C2256" s="7" t="s">
        <v>553</v>
      </c>
      <c r="D2256" s="7" t="s">
        <v>1097</v>
      </c>
      <c r="E2256" s="7" t="s">
        <v>261</v>
      </c>
      <c r="F2256" s="7" t="s">
        <v>262</v>
      </c>
      <c r="G2256" s="7" t="s">
        <v>1078</v>
      </c>
      <c r="H2256" s="7" t="s">
        <v>1021</v>
      </c>
      <c r="I2256" s="6" t="s">
        <v>13</v>
      </c>
      <c r="J2256" s="1"/>
      <c r="K2256" s="1"/>
      <c r="L2256" s="1"/>
      <c r="M2256" s="1"/>
      <c r="N2256" s="1"/>
      <c r="O2256" s="1"/>
      <c r="P2256" s="1"/>
      <c r="Q2256" s="12">
        <v>126907.76700000001</v>
      </c>
      <c r="R2256" s="29">
        <f t="shared" si="108"/>
        <v>0</v>
      </c>
      <c r="S2256" t="str">
        <f t="shared" si="109"/>
        <v>OK</v>
      </c>
      <c r="T2256" s="10">
        <f>IFERROR(VLOOKUP(A2256,[1]!Tabla1[[#All],[Material]:[venta nueva]],38,FALSE),0)</f>
        <v>0</v>
      </c>
    </row>
    <row r="2257" spans="1:20" hidden="1" x14ac:dyDescent="0.35">
      <c r="A2257">
        <f t="shared" si="107"/>
        <v>1022291</v>
      </c>
      <c r="B2257" s="6" t="s">
        <v>1098</v>
      </c>
      <c r="C2257" s="7" t="s">
        <v>553</v>
      </c>
      <c r="D2257" s="7" t="s">
        <v>1097</v>
      </c>
      <c r="E2257" s="7" t="s">
        <v>267</v>
      </c>
      <c r="F2257" s="7" t="s">
        <v>268</v>
      </c>
      <c r="G2257" s="7" t="s">
        <v>1086</v>
      </c>
      <c r="H2257" s="7" t="s">
        <v>1025</v>
      </c>
      <c r="I2257" s="6" t="s">
        <v>14</v>
      </c>
      <c r="J2257" s="1"/>
      <c r="K2257" s="1"/>
      <c r="L2257" s="1"/>
      <c r="M2257" s="1"/>
      <c r="N2257" s="1"/>
      <c r="O2257" s="1"/>
      <c r="P2257" s="1"/>
      <c r="Q2257" s="12">
        <v>55742.686000000002</v>
      </c>
      <c r="R2257" s="29">
        <f t="shared" si="108"/>
        <v>0</v>
      </c>
      <c r="S2257" t="str">
        <f t="shared" si="109"/>
        <v>OK</v>
      </c>
      <c r="T2257" s="10">
        <f>IFERROR(VLOOKUP(A2257,[1]!Tabla1[[#All],[Material]:[venta nueva]],38,FALSE),0)</f>
        <v>0</v>
      </c>
    </row>
    <row r="2258" spans="1:20" hidden="1" x14ac:dyDescent="0.35">
      <c r="A2258">
        <f t="shared" si="107"/>
        <v>1022293</v>
      </c>
      <c r="B2258" s="6" t="s">
        <v>1098</v>
      </c>
      <c r="C2258" s="7" t="s">
        <v>553</v>
      </c>
      <c r="D2258" s="7" t="s">
        <v>1097</v>
      </c>
      <c r="E2258" s="7" t="s">
        <v>269</v>
      </c>
      <c r="F2258" s="7" t="s">
        <v>270</v>
      </c>
      <c r="G2258" s="7" t="s">
        <v>1083</v>
      </c>
      <c r="H2258" s="7" t="s">
        <v>1015</v>
      </c>
      <c r="I2258" s="6" t="s">
        <v>15</v>
      </c>
      <c r="J2258" s="1"/>
      <c r="K2258" s="1"/>
      <c r="L2258" s="1"/>
      <c r="M2258" s="1"/>
      <c r="N2258" s="1"/>
      <c r="O2258" s="1"/>
      <c r="P2258" s="1"/>
      <c r="Q2258" s="12">
        <v>6270.4520000000002</v>
      </c>
      <c r="R2258" s="29">
        <f t="shared" si="108"/>
        <v>0</v>
      </c>
      <c r="S2258" t="str">
        <f t="shared" si="109"/>
        <v>OK</v>
      </c>
      <c r="T2258" s="10">
        <f>IFERROR(VLOOKUP(A2258,[1]!Tabla1[[#All],[Material]:[venta nueva]],38,FALSE),0)</f>
        <v>0</v>
      </c>
    </row>
    <row r="2259" spans="1:20" hidden="1" x14ac:dyDescent="0.35">
      <c r="A2259">
        <f t="shared" si="107"/>
        <v>1022304</v>
      </c>
      <c r="B2259" s="6" t="s">
        <v>1098</v>
      </c>
      <c r="C2259" s="7" t="s">
        <v>553</v>
      </c>
      <c r="D2259" s="7" t="s">
        <v>1097</v>
      </c>
      <c r="E2259" s="7" t="s">
        <v>271</v>
      </c>
      <c r="F2259" s="7" t="s">
        <v>272</v>
      </c>
      <c r="G2259" s="7" t="s">
        <v>1069</v>
      </c>
      <c r="H2259" s="7" t="s">
        <v>1026</v>
      </c>
      <c r="I2259" s="6" t="s">
        <v>9</v>
      </c>
      <c r="J2259" s="1"/>
      <c r="K2259" s="1"/>
      <c r="L2259" s="1"/>
      <c r="M2259" s="1"/>
      <c r="N2259" s="1"/>
      <c r="O2259" s="1"/>
      <c r="P2259" s="1"/>
      <c r="Q2259" s="12">
        <v>14780.806</v>
      </c>
      <c r="R2259" s="29">
        <f t="shared" si="108"/>
        <v>0</v>
      </c>
      <c r="S2259" t="str">
        <f t="shared" si="109"/>
        <v>OK</v>
      </c>
      <c r="T2259" s="10">
        <f>IFERROR(VLOOKUP(A2259,[1]!Tabla1[[#All],[Material]:[venta nueva]],38,FALSE),0)</f>
        <v>0</v>
      </c>
    </row>
    <row r="2260" spans="1:20" hidden="1" x14ac:dyDescent="0.35">
      <c r="A2260">
        <f t="shared" si="107"/>
        <v>1022313</v>
      </c>
      <c r="B2260" s="6" t="s">
        <v>1098</v>
      </c>
      <c r="C2260" s="7" t="s">
        <v>553</v>
      </c>
      <c r="D2260" s="7" t="s">
        <v>1097</v>
      </c>
      <c r="E2260" s="7" t="s">
        <v>273</v>
      </c>
      <c r="F2260" s="7" t="s">
        <v>274</v>
      </c>
      <c r="G2260" s="7" t="s">
        <v>1075</v>
      </c>
      <c r="H2260" s="7" t="s">
        <v>1035</v>
      </c>
      <c r="I2260" s="6" t="s">
        <v>16</v>
      </c>
      <c r="J2260" s="1"/>
      <c r="K2260" s="1"/>
      <c r="L2260" s="1"/>
      <c r="M2260" s="1"/>
      <c r="N2260" s="1"/>
      <c r="O2260" s="1"/>
      <c r="P2260" s="1"/>
      <c r="Q2260" s="12">
        <v>10476.358</v>
      </c>
      <c r="R2260" s="29">
        <f t="shared" si="108"/>
        <v>0</v>
      </c>
      <c r="S2260" t="str">
        <f t="shared" si="109"/>
        <v>OK</v>
      </c>
      <c r="T2260" s="10">
        <f>IFERROR(VLOOKUP(A2260,[1]!Tabla1[[#All],[Material]:[venta nueva]],38,FALSE),0)</f>
        <v>0</v>
      </c>
    </row>
    <row r="2261" spans="1:20" hidden="1" x14ac:dyDescent="0.35">
      <c r="A2261">
        <f t="shared" si="107"/>
        <v>1022326</v>
      </c>
      <c r="B2261" s="6" t="s">
        <v>1098</v>
      </c>
      <c r="C2261" s="7" t="s">
        <v>553</v>
      </c>
      <c r="D2261" s="7" t="s">
        <v>1097</v>
      </c>
      <c r="E2261" s="7" t="s">
        <v>275</v>
      </c>
      <c r="F2261" s="7" t="s">
        <v>276</v>
      </c>
      <c r="G2261" s="7" t="s">
        <v>1075</v>
      </c>
      <c r="H2261" s="7" t="s">
        <v>1035</v>
      </c>
      <c r="I2261" s="6" t="s">
        <v>16</v>
      </c>
      <c r="J2261" s="1"/>
      <c r="K2261" s="1"/>
      <c r="L2261" s="1"/>
      <c r="M2261" s="1"/>
      <c r="N2261" s="1"/>
      <c r="O2261" s="1"/>
      <c r="P2261" s="1"/>
      <c r="Q2261" s="12">
        <v>39465.910000000003</v>
      </c>
      <c r="R2261" s="29">
        <f t="shared" si="108"/>
        <v>0</v>
      </c>
      <c r="S2261" t="str">
        <f t="shared" si="109"/>
        <v>OK</v>
      </c>
      <c r="T2261" s="10">
        <f>IFERROR(VLOOKUP(A2261,[1]!Tabla1[[#All],[Material]:[venta nueva]],38,FALSE),0)</f>
        <v>0</v>
      </c>
    </row>
    <row r="2262" spans="1:20" hidden="1" x14ac:dyDescent="0.35">
      <c r="A2262">
        <f t="shared" si="107"/>
        <v>1022370</v>
      </c>
      <c r="B2262" s="6" t="s">
        <v>1098</v>
      </c>
      <c r="C2262" s="7" t="s">
        <v>553</v>
      </c>
      <c r="D2262" s="7" t="s">
        <v>1097</v>
      </c>
      <c r="E2262" s="7" t="s">
        <v>279</v>
      </c>
      <c r="F2262" s="7" t="s">
        <v>280</v>
      </c>
      <c r="G2262" s="7" t="s">
        <v>1075</v>
      </c>
      <c r="H2262" s="7" t="s">
        <v>1003</v>
      </c>
      <c r="I2262" s="6" t="s">
        <v>16</v>
      </c>
      <c r="J2262" s="1"/>
      <c r="K2262" s="1"/>
      <c r="L2262" s="1"/>
      <c r="M2262" s="1"/>
      <c r="N2262" s="1"/>
      <c r="O2262" s="1"/>
      <c r="P2262" s="1"/>
      <c r="Q2262" s="12">
        <v>12398.467000000001</v>
      </c>
      <c r="R2262" s="29">
        <f t="shared" si="108"/>
        <v>0</v>
      </c>
      <c r="S2262" t="str">
        <f t="shared" si="109"/>
        <v>OK</v>
      </c>
      <c r="T2262" s="10">
        <f>IFERROR(VLOOKUP(A2262,[1]!Tabla1[[#All],[Material]:[venta nueva]],38,FALSE),0)</f>
        <v>0</v>
      </c>
    </row>
    <row r="2263" spans="1:20" hidden="1" x14ac:dyDescent="0.35">
      <c r="A2263">
        <f t="shared" si="107"/>
        <v>1022371</v>
      </c>
      <c r="B2263" s="6" t="s">
        <v>1098</v>
      </c>
      <c r="C2263" s="7" t="s">
        <v>553</v>
      </c>
      <c r="D2263" s="7" t="s">
        <v>1097</v>
      </c>
      <c r="E2263" s="7" t="s">
        <v>526</v>
      </c>
      <c r="F2263" s="7" t="s">
        <v>527</v>
      </c>
      <c r="G2263" s="7" t="s">
        <v>1082</v>
      </c>
      <c r="H2263" s="7" t="s">
        <v>1013</v>
      </c>
      <c r="I2263" s="6" t="s">
        <v>16</v>
      </c>
      <c r="J2263" s="1"/>
      <c r="K2263" s="1"/>
      <c r="L2263" s="1"/>
      <c r="M2263" s="1"/>
      <c r="N2263" s="1"/>
      <c r="O2263" s="1"/>
      <c r="P2263" s="1"/>
      <c r="Q2263" s="12">
        <v>11318.866</v>
      </c>
      <c r="R2263" s="29">
        <f t="shared" si="108"/>
        <v>0</v>
      </c>
      <c r="S2263" t="str">
        <f t="shared" si="109"/>
        <v>OK</v>
      </c>
      <c r="T2263" s="10">
        <f>IFERROR(VLOOKUP(A2263,[1]!Tabla1[[#All],[Material]:[venta nueva]],38,FALSE),0)</f>
        <v>0</v>
      </c>
    </row>
    <row r="2264" spans="1:20" hidden="1" x14ac:dyDescent="0.35">
      <c r="A2264">
        <f t="shared" si="107"/>
        <v>1022378</v>
      </c>
      <c r="B2264" s="6" t="s">
        <v>1098</v>
      </c>
      <c r="C2264" s="7" t="s">
        <v>553</v>
      </c>
      <c r="D2264" s="7" t="s">
        <v>1097</v>
      </c>
      <c r="E2264" s="7" t="s">
        <v>283</v>
      </c>
      <c r="F2264" s="7" t="s">
        <v>284</v>
      </c>
      <c r="G2264" s="7" t="s">
        <v>1084</v>
      </c>
      <c r="H2264" s="7" t="s">
        <v>1017</v>
      </c>
      <c r="I2264" s="6" t="s">
        <v>14</v>
      </c>
      <c r="J2264" s="1"/>
      <c r="K2264" s="1"/>
      <c r="L2264" s="1"/>
      <c r="M2264" s="1"/>
      <c r="N2264" s="1"/>
      <c r="O2264" s="1"/>
      <c r="P2264" s="1"/>
      <c r="Q2264" s="12">
        <v>83638.285000000003</v>
      </c>
      <c r="R2264" s="29">
        <f t="shared" si="108"/>
        <v>0</v>
      </c>
      <c r="S2264" t="str">
        <f t="shared" si="109"/>
        <v>OK</v>
      </c>
      <c r="T2264" s="10">
        <f>IFERROR(VLOOKUP(A2264,[1]!Tabla1[[#All],[Material]:[venta nueva]],38,FALSE),0)</f>
        <v>0</v>
      </c>
    </row>
    <row r="2265" spans="1:20" hidden="1" x14ac:dyDescent="0.35">
      <c r="A2265">
        <f t="shared" si="107"/>
        <v>1022381</v>
      </c>
      <c r="B2265" s="6" t="s">
        <v>1098</v>
      </c>
      <c r="C2265" s="7" t="s">
        <v>553</v>
      </c>
      <c r="D2265" s="7" t="s">
        <v>1097</v>
      </c>
      <c r="E2265" s="7" t="s">
        <v>287</v>
      </c>
      <c r="F2265" s="7" t="s">
        <v>288</v>
      </c>
      <c r="G2265" s="7" t="s">
        <v>1078</v>
      </c>
      <c r="H2265" s="7" t="s">
        <v>1009</v>
      </c>
      <c r="I2265" s="6" t="s">
        <v>14</v>
      </c>
      <c r="J2265" s="1"/>
      <c r="K2265" s="1"/>
      <c r="L2265" s="1"/>
      <c r="M2265" s="1"/>
      <c r="N2265" s="1"/>
      <c r="O2265" s="1"/>
      <c r="P2265" s="1"/>
      <c r="Q2265" s="12">
        <v>85361.85</v>
      </c>
      <c r="R2265" s="29">
        <f t="shared" si="108"/>
        <v>0</v>
      </c>
      <c r="S2265" t="str">
        <f t="shared" si="109"/>
        <v>OK</v>
      </c>
      <c r="T2265" s="10">
        <f>IFERROR(VLOOKUP(A2265,[1]!Tabla1[[#All],[Material]:[venta nueva]],38,FALSE),0)</f>
        <v>0</v>
      </c>
    </row>
    <row r="2266" spans="1:20" hidden="1" x14ac:dyDescent="0.35">
      <c r="A2266">
        <f t="shared" si="107"/>
        <v>1022388</v>
      </c>
      <c r="B2266" s="6" t="s">
        <v>1098</v>
      </c>
      <c r="C2266" s="7" t="s">
        <v>553</v>
      </c>
      <c r="D2266" s="7" t="s">
        <v>1097</v>
      </c>
      <c r="E2266" s="7" t="s">
        <v>291</v>
      </c>
      <c r="F2266" s="7" t="s">
        <v>292</v>
      </c>
      <c r="G2266" s="7" t="s">
        <v>1084</v>
      </c>
      <c r="H2266" s="7" t="s">
        <v>1017</v>
      </c>
      <c r="I2266" s="6" t="s">
        <v>14</v>
      </c>
      <c r="J2266" s="1"/>
      <c r="K2266" s="1"/>
      <c r="L2266" s="1"/>
      <c r="M2266" s="1"/>
      <c r="N2266" s="1"/>
      <c r="O2266" s="1"/>
      <c r="P2266" s="1"/>
      <c r="Q2266" s="12">
        <v>130853.89200000001</v>
      </c>
      <c r="R2266" s="29">
        <f t="shared" si="108"/>
        <v>0</v>
      </c>
      <c r="S2266" t="str">
        <f t="shared" si="109"/>
        <v>OK</v>
      </c>
      <c r="T2266" s="10">
        <f>IFERROR(VLOOKUP(A2266,[1]!Tabla1[[#All],[Material]:[venta nueva]],38,FALSE),0)</f>
        <v>0</v>
      </c>
    </row>
    <row r="2267" spans="1:20" hidden="1" x14ac:dyDescent="0.35">
      <c r="A2267">
        <f t="shared" si="107"/>
        <v>1022389</v>
      </c>
      <c r="B2267" s="6" t="s">
        <v>1098</v>
      </c>
      <c r="C2267" s="7" t="s">
        <v>553</v>
      </c>
      <c r="D2267" s="7" t="s">
        <v>1097</v>
      </c>
      <c r="E2267" s="7" t="s">
        <v>500</v>
      </c>
      <c r="F2267" s="7" t="s">
        <v>501</v>
      </c>
      <c r="G2267" s="7" t="s">
        <v>1080</v>
      </c>
      <c r="H2267" s="7" t="s">
        <v>1008</v>
      </c>
      <c r="I2267" s="6" t="s">
        <v>14</v>
      </c>
      <c r="J2267" s="1"/>
      <c r="K2267" s="1"/>
      <c r="L2267" s="1"/>
      <c r="M2267" s="1"/>
      <c r="N2267" s="1"/>
      <c r="O2267" s="1"/>
      <c r="P2267" s="1"/>
      <c r="Q2267" s="12">
        <v>15701.228999999999</v>
      </c>
      <c r="R2267" s="29">
        <f t="shared" si="108"/>
        <v>0</v>
      </c>
      <c r="S2267" t="str">
        <f t="shared" si="109"/>
        <v>OK</v>
      </c>
      <c r="T2267" s="10">
        <f>IFERROR(VLOOKUP(A2267,[1]!Tabla1[[#All],[Material]:[venta nueva]],38,FALSE),0)</f>
        <v>0</v>
      </c>
    </row>
    <row r="2268" spans="1:20" hidden="1" x14ac:dyDescent="0.35">
      <c r="A2268">
        <f t="shared" si="107"/>
        <v>1022398</v>
      </c>
      <c r="B2268" s="6" t="s">
        <v>1098</v>
      </c>
      <c r="C2268" s="7" t="s">
        <v>553</v>
      </c>
      <c r="D2268" s="7" t="s">
        <v>1097</v>
      </c>
      <c r="E2268" s="7" t="s">
        <v>293</v>
      </c>
      <c r="F2268" s="7" t="s">
        <v>294</v>
      </c>
      <c r="G2268" s="7" t="s">
        <v>1076</v>
      </c>
      <c r="H2268" s="7" t="s">
        <v>1004</v>
      </c>
      <c r="I2268" s="6" t="s">
        <v>15</v>
      </c>
      <c r="J2268" s="1"/>
      <c r="K2268" s="1"/>
      <c r="L2268" s="1"/>
      <c r="M2268" s="1"/>
      <c r="N2268" s="1"/>
      <c r="O2268" s="1"/>
      <c r="P2268" s="1"/>
      <c r="Q2268" s="12">
        <v>12098.224</v>
      </c>
      <c r="R2268" s="29">
        <f t="shared" si="108"/>
        <v>0</v>
      </c>
      <c r="S2268" t="str">
        <f t="shared" si="109"/>
        <v>OK</v>
      </c>
      <c r="T2268" s="10">
        <f>IFERROR(VLOOKUP(A2268,[1]!Tabla1[[#All],[Material]:[venta nueva]],38,FALSE),0)</f>
        <v>0</v>
      </c>
    </row>
    <row r="2269" spans="1:20" hidden="1" x14ac:dyDescent="0.35">
      <c r="A2269">
        <f t="shared" si="107"/>
        <v>1022406</v>
      </c>
      <c r="B2269" s="6" t="s">
        <v>1098</v>
      </c>
      <c r="C2269" s="7" t="s">
        <v>553</v>
      </c>
      <c r="D2269" s="7" t="s">
        <v>1097</v>
      </c>
      <c r="E2269" s="7" t="s">
        <v>493</v>
      </c>
      <c r="F2269" s="7" t="s">
        <v>537</v>
      </c>
      <c r="G2269" s="7" t="s">
        <v>1069</v>
      </c>
      <c r="H2269" s="7" t="s">
        <v>1033</v>
      </c>
      <c r="I2269" s="6" t="s">
        <v>11</v>
      </c>
      <c r="J2269" s="1"/>
      <c r="K2269" s="1"/>
      <c r="L2269" s="1"/>
      <c r="M2269" s="1"/>
      <c r="N2269" s="1"/>
      <c r="O2269" s="1"/>
      <c r="P2269" s="1"/>
      <c r="Q2269" s="12">
        <v>1642.066</v>
      </c>
      <c r="R2269" s="29">
        <f t="shared" si="108"/>
        <v>0</v>
      </c>
      <c r="S2269" t="str">
        <f t="shared" si="109"/>
        <v>OK</v>
      </c>
      <c r="T2269" s="10">
        <f>IFERROR(VLOOKUP(A2269,[1]!Tabla1[[#All],[Material]:[venta nueva]],38,FALSE),0)</f>
        <v>0</v>
      </c>
    </row>
    <row r="2270" spans="1:20" hidden="1" x14ac:dyDescent="0.35">
      <c r="A2270">
        <f t="shared" si="107"/>
        <v>1022414</v>
      </c>
      <c r="B2270" s="6" t="s">
        <v>1098</v>
      </c>
      <c r="C2270" s="7" t="s">
        <v>553</v>
      </c>
      <c r="D2270" s="7" t="s">
        <v>1097</v>
      </c>
      <c r="E2270" s="7" t="s">
        <v>297</v>
      </c>
      <c r="F2270" s="7" t="s">
        <v>298</v>
      </c>
      <c r="G2270" s="7" t="s">
        <v>1074</v>
      </c>
      <c r="H2270" s="7" t="s">
        <v>1042</v>
      </c>
      <c r="I2270" s="6" t="s">
        <v>14</v>
      </c>
      <c r="J2270" s="1"/>
      <c r="K2270" s="1"/>
      <c r="L2270" s="1"/>
      <c r="M2270" s="1"/>
      <c r="N2270" s="1"/>
      <c r="O2270" s="1"/>
      <c r="P2270" s="1"/>
      <c r="Q2270" s="12">
        <v>247117.76300000001</v>
      </c>
      <c r="R2270" s="29">
        <f t="shared" si="108"/>
        <v>0</v>
      </c>
      <c r="S2270" t="str">
        <f t="shared" si="109"/>
        <v>OK</v>
      </c>
      <c r="T2270" s="10">
        <f>IFERROR(VLOOKUP(A2270,[1]!Tabla1[[#All],[Material]:[venta nueva]],38,FALSE),0)</f>
        <v>0</v>
      </c>
    </row>
    <row r="2271" spans="1:20" hidden="1" x14ac:dyDescent="0.35">
      <c r="A2271">
        <f t="shared" si="107"/>
        <v>1022417</v>
      </c>
      <c r="B2271" s="6" t="s">
        <v>1098</v>
      </c>
      <c r="C2271" s="7" t="s">
        <v>553</v>
      </c>
      <c r="D2271" s="7" t="s">
        <v>1097</v>
      </c>
      <c r="E2271" s="7" t="s">
        <v>301</v>
      </c>
      <c r="F2271" s="7" t="s">
        <v>302</v>
      </c>
      <c r="G2271" s="7" t="s">
        <v>1080</v>
      </c>
      <c r="H2271" s="7" t="s">
        <v>1031</v>
      </c>
      <c r="I2271" s="6" t="s">
        <v>14</v>
      </c>
      <c r="J2271" s="1"/>
      <c r="K2271" s="1"/>
      <c r="L2271" s="1"/>
      <c r="M2271" s="1"/>
      <c r="N2271" s="1"/>
      <c r="O2271" s="1"/>
      <c r="P2271" s="1"/>
      <c r="Q2271" s="12">
        <v>123827.42</v>
      </c>
      <c r="R2271" s="29">
        <f t="shared" si="108"/>
        <v>0</v>
      </c>
      <c r="S2271" t="str">
        <f t="shared" si="109"/>
        <v>OK</v>
      </c>
      <c r="T2271" s="10">
        <f>IFERROR(VLOOKUP(A2271,[1]!Tabla1[[#All],[Material]:[venta nueva]],38,FALSE),0)</f>
        <v>0</v>
      </c>
    </row>
    <row r="2272" spans="1:20" hidden="1" x14ac:dyDescent="0.35">
      <c r="A2272">
        <f t="shared" si="107"/>
        <v>1022472</v>
      </c>
      <c r="B2272" s="6" t="s">
        <v>1098</v>
      </c>
      <c r="C2272" s="7" t="s">
        <v>553</v>
      </c>
      <c r="D2272" s="7" t="s">
        <v>1097</v>
      </c>
      <c r="E2272" s="7" t="s">
        <v>303</v>
      </c>
      <c r="F2272" s="7" t="s">
        <v>304</v>
      </c>
      <c r="G2272" s="7" t="s">
        <v>1075</v>
      </c>
      <c r="H2272" s="7" t="s">
        <v>1002</v>
      </c>
      <c r="I2272" s="6" t="s">
        <v>16</v>
      </c>
      <c r="J2272" s="1"/>
      <c r="K2272" s="1"/>
      <c r="L2272" s="1"/>
      <c r="M2272" s="1"/>
      <c r="N2272" s="1"/>
      <c r="O2272" s="1"/>
      <c r="P2272" s="1"/>
      <c r="Q2272" s="12">
        <v>3653.826</v>
      </c>
      <c r="R2272" s="29">
        <f t="shared" si="108"/>
        <v>0</v>
      </c>
      <c r="S2272" t="str">
        <f t="shared" si="109"/>
        <v>OK</v>
      </c>
      <c r="T2272" s="10">
        <f>IFERROR(VLOOKUP(A2272,[1]!Tabla1[[#All],[Material]:[venta nueva]],38,FALSE),0)</f>
        <v>0</v>
      </c>
    </row>
    <row r="2273" spans="1:20" hidden="1" x14ac:dyDescent="0.35">
      <c r="A2273">
        <f t="shared" si="107"/>
        <v>1022499</v>
      </c>
      <c r="B2273" s="6" t="s">
        <v>1098</v>
      </c>
      <c r="C2273" s="7" t="s">
        <v>553</v>
      </c>
      <c r="D2273" s="7" t="s">
        <v>1097</v>
      </c>
      <c r="E2273" s="7" t="s">
        <v>305</v>
      </c>
      <c r="F2273" s="7" t="s">
        <v>306</v>
      </c>
      <c r="G2273" s="7" t="s">
        <v>1075</v>
      </c>
      <c r="H2273" s="7" t="s">
        <v>1011</v>
      </c>
      <c r="I2273" s="6" t="s">
        <v>16</v>
      </c>
      <c r="J2273" s="1"/>
      <c r="K2273" s="1"/>
      <c r="L2273" s="1"/>
      <c r="M2273" s="1"/>
      <c r="N2273" s="1"/>
      <c r="O2273" s="1"/>
      <c r="P2273" s="1"/>
      <c r="Q2273" s="12">
        <v>4166.9970000000003</v>
      </c>
      <c r="R2273" s="29">
        <f t="shared" si="108"/>
        <v>0</v>
      </c>
      <c r="S2273" t="str">
        <f t="shared" si="109"/>
        <v>OK</v>
      </c>
      <c r="T2273" s="10">
        <f>IFERROR(VLOOKUP(A2273,[1]!Tabla1[[#All],[Material]:[venta nueva]],38,FALSE),0)</f>
        <v>0</v>
      </c>
    </row>
    <row r="2274" spans="1:20" hidden="1" x14ac:dyDescent="0.35">
      <c r="A2274">
        <f t="shared" si="107"/>
        <v>1022515</v>
      </c>
      <c r="B2274" s="6" t="s">
        <v>1098</v>
      </c>
      <c r="C2274" s="7" t="s">
        <v>553</v>
      </c>
      <c r="D2274" s="7" t="s">
        <v>1097</v>
      </c>
      <c r="E2274" s="7" t="s">
        <v>307</v>
      </c>
      <c r="F2274" s="7" t="s">
        <v>308</v>
      </c>
      <c r="G2274" s="7" t="s">
        <v>1082</v>
      </c>
      <c r="H2274" s="7" t="s">
        <v>1014</v>
      </c>
      <c r="I2274" s="6" t="s">
        <v>15</v>
      </c>
      <c r="J2274" s="1"/>
      <c r="K2274" s="1"/>
      <c r="L2274" s="1"/>
      <c r="M2274" s="1"/>
      <c r="N2274" s="1"/>
      <c r="O2274" s="1"/>
      <c r="P2274" s="1"/>
      <c r="Q2274" s="12">
        <v>12014.528</v>
      </c>
      <c r="R2274" s="29">
        <f t="shared" si="108"/>
        <v>0</v>
      </c>
      <c r="S2274" t="str">
        <f t="shared" si="109"/>
        <v>OK</v>
      </c>
      <c r="T2274" s="10">
        <f>IFERROR(VLOOKUP(A2274,[1]!Tabla1[[#All],[Material]:[venta nueva]],38,FALSE),0)</f>
        <v>0</v>
      </c>
    </row>
    <row r="2275" spans="1:20" hidden="1" x14ac:dyDescent="0.35">
      <c r="A2275">
        <f t="shared" si="107"/>
        <v>1022541</v>
      </c>
      <c r="B2275" s="6" t="s">
        <v>1098</v>
      </c>
      <c r="C2275" s="7" t="s">
        <v>553</v>
      </c>
      <c r="D2275" s="7" t="s">
        <v>1097</v>
      </c>
      <c r="E2275" s="7" t="s">
        <v>309</v>
      </c>
      <c r="F2275" s="7" t="s">
        <v>310</v>
      </c>
      <c r="G2275" s="7" t="s">
        <v>1078</v>
      </c>
      <c r="H2275" s="7" t="s">
        <v>1009</v>
      </c>
      <c r="I2275" s="6" t="s">
        <v>14</v>
      </c>
      <c r="J2275" s="1"/>
      <c r="K2275" s="1"/>
      <c r="L2275" s="1"/>
      <c r="M2275" s="1"/>
      <c r="N2275" s="1"/>
      <c r="O2275" s="1"/>
      <c r="P2275" s="1"/>
      <c r="Q2275" s="12">
        <v>44474.002</v>
      </c>
      <c r="R2275" s="29">
        <f t="shared" si="108"/>
        <v>0</v>
      </c>
      <c r="S2275" t="str">
        <f t="shared" si="109"/>
        <v>OK</v>
      </c>
      <c r="T2275" s="10">
        <f>IFERROR(VLOOKUP(A2275,[1]!Tabla1[[#All],[Material]:[venta nueva]],38,FALSE),0)</f>
        <v>0</v>
      </c>
    </row>
    <row r="2276" spans="1:20" hidden="1" x14ac:dyDescent="0.35">
      <c r="A2276">
        <f t="shared" si="107"/>
        <v>1022550</v>
      </c>
      <c r="B2276" s="6" t="s">
        <v>1098</v>
      </c>
      <c r="C2276" s="7" t="s">
        <v>553</v>
      </c>
      <c r="D2276" s="7" t="s">
        <v>1097</v>
      </c>
      <c r="E2276" s="7" t="s">
        <v>466</v>
      </c>
      <c r="F2276" s="7" t="s">
        <v>467</v>
      </c>
      <c r="G2276" s="7" t="s">
        <v>1084</v>
      </c>
      <c r="H2276" s="7" t="s">
        <v>1032</v>
      </c>
      <c r="I2276" s="6" t="s">
        <v>15</v>
      </c>
      <c r="J2276" s="1"/>
      <c r="K2276" s="1"/>
      <c r="L2276" s="1"/>
      <c r="M2276" s="1"/>
      <c r="N2276" s="1"/>
      <c r="O2276" s="1"/>
      <c r="P2276" s="1"/>
      <c r="Q2276" s="12">
        <v>20016.896000000001</v>
      </c>
      <c r="R2276" s="29">
        <f t="shared" si="108"/>
        <v>0</v>
      </c>
      <c r="S2276" t="str">
        <f t="shared" si="109"/>
        <v>OK</v>
      </c>
      <c r="T2276" s="10">
        <f>IFERROR(VLOOKUP(A2276,[1]!Tabla1[[#All],[Material]:[venta nueva]],38,FALSE),0)</f>
        <v>0</v>
      </c>
    </row>
    <row r="2277" spans="1:20" hidden="1" x14ac:dyDescent="0.35">
      <c r="A2277">
        <f t="shared" si="107"/>
        <v>1022561</v>
      </c>
      <c r="B2277" s="6" t="s">
        <v>1098</v>
      </c>
      <c r="C2277" s="7" t="s">
        <v>553</v>
      </c>
      <c r="D2277" s="7" t="s">
        <v>1097</v>
      </c>
      <c r="E2277" s="7" t="s">
        <v>311</v>
      </c>
      <c r="F2277" s="7" t="s">
        <v>312</v>
      </c>
      <c r="G2277" s="7" t="s">
        <v>1075</v>
      </c>
      <c r="H2277" s="7" t="s">
        <v>1003</v>
      </c>
      <c r="I2277" s="6" t="s">
        <v>15</v>
      </c>
      <c r="J2277" s="1"/>
      <c r="K2277" s="1"/>
      <c r="L2277" s="1"/>
      <c r="M2277" s="1"/>
      <c r="N2277" s="1"/>
      <c r="O2277" s="1"/>
      <c r="P2277" s="1"/>
      <c r="Q2277" s="12">
        <v>346.15</v>
      </c>
      <c r="R2277" s="29">
        <f t="shared" si="108"/>
        <v>0</v>
      </c>
      <c r="S2277" t="str">
        <f t="shared" si="109"/>
        <v>OK</v>
      </c>
      <c r="T2277" s="10">
        <f>IFERROR(VLOOKUP(A2277,[1]!Tabla1[[#All],[Material]:[venta nueva]],38,FALSE),0)</f>
        <v>0</v>
      </c>
    </row>
    <row r="2278" spans="1:20" hidden="1" x14ac:dyDescent="0.35">
      <c r="A2278">
        <f t="shared" si="107"/>
        <v>1022568</v>
      </c>
      <c r="B2278" s="6" t="s">
        <v>1098</v>
      </c>
      <c r="C2278" s="7" t="s">
        <v>553</v>
      </c>
      <c r="D2278" s="7" t="s">
        <v>1097</v>
      </c>
      <c r="E2278" s="7" t="s">
        <v>448</v>
      </c>
      <c r="F2278" s="7" t="s">
        <v>449</v>
      </c>
      <c r="G2278" s="7" t="s">
        <v>1082</v>
      </c>
      <c r="H2278" s="7" t="s">
        <v>1013</v>
      </c>
      <c r="I2278" s="6" t="s">
        <v>14</v>
      </c>
      <c r="J2278" s="1"/>
      <c r="K2278" s="1"/>
      <c r="L2278" s="1"/>
      <c r="M2278" s="1"/>
      <c r="N2278" s="1"/>
      <c r="O2278" s="1"/>
      <c r="P2278" s="1"/>
      <c r="Q2278" s="12">
        <v>61061.964</v>
      </c>
      <c r="R2278" s="29">
        <f t="shared" si="108"/>
        <v>0</v>
      </c>
      <c r="S2278" t="str">
        <f t="shared" si="109"/>
        <v>OK</v>
      </c>
      <c r="T2278" s="10">
        <f>IFERROR(VLOOKUP(A2278,[1]!Tabla1[[#All],[Material]:[venta nueva]],38,FALSE),0)</f>
        <v>0</v>
      </c>
    </row>
    <row r="2279" spans="1:20" hidden="1" x14ac:dyDescent="0.35">
      <c r="A2279">
        <f t="shared" si="107"/>
        <v>1022569</v>
      </c>
      <c r="B2279" s="6" t="s">
        <v>1098</v>
      </c>
      <c r="C2279" s="7" t="s">
        <v>553</v>
      </c>
      <c r="D2279" s="7" t="s">
        <v>1097</v>
      </c>
      <c r="E2279" s="7" t="s">
        <v>494</v>
      </c>
      <c r="F2279" s="7" t="s">
        <v>495</v>
      </c>
      <c r="G2279" s="7" t="s">
        <v>1074</v>
      </c>
      <c r="H2279" s="7" t="s">
        <v>1018</v>
      </c>
      <c r="I2279" s="6" t="s">
        <v>11</v>
      </c>
      <c r="J2279" s="1"/>
      <c r="K2279" s="1"/>
      <c r="L2279" s="1"/>
      <c r="M2279" s="1"/>
      <c r="N2279" s="1"/>
      <c r="O2279" s="1"/>
      <c r="P2279" s="1"/>
      <c r="Q2279" s="12">
        <v>4419.9939999999997</v>
      </c>
      <c r="R2279" s="29">
        <f t="shared" si="108"/>
        <v>0</v>
      </c>
      <c r="S2279" t="str">
        <f t="shared" si="109"/>
        <v>OK</v>
      </c>
      <c r="T2279" s="10">
        <f>IFERROR(VLOOKUP(A2279,[1]!Tabla1[[#All],[Material]:[venta nueva]],38,FALSE),0)</f>
        <v>0</v>
      </c>
    </row>
    <row r="2280" spans="1:20" hidden="1" x14ac:dyDescent="0.35">
      <c r="A2280">
        <f t="shared" si="107"/>
        <v>1022587</v>
      </c>
      <c r="B2280" s="6" t="s">
        <v>1098</v>
      </c>
      <c r="C2280" s="7" t="s">
        <v>553</v>
      </c>
      <c r="D2280" s="7" t="s">
        <v>1097</v>
      </c>
      <c r="E2280" s="7" t="s">
        <v>313</v>
      </c>
      <c r="F2280" s="7" t="s">
        <v>314</v>
      </c>
      <c r="G2280" s="7" t="s">
        <v>1075</v>
      </c>
      <c r="H2280" s="7" t="s">
        <v>1035</v>
      </c>
      <c r="I2280" s="6" t="s">
        <v>16</v>
      </c>
      <c r="J2280" s="1"/>
      <c r="K2280" s="1"/>
      <c r="L2280" s="1"/>
      <c r="M2280" s="1"/>
      <c r="N2280" s="1"/>
      <c r="O2280" s="1"/>
      <c r="P2280" s="1"/>
      <c r="Q2280" s="12">
        <v>6000.0029999999997</v>
      </c>
      <c r="R2280" s="29">
        <f t="shared" si="108"/>
        <v>0</v>
      </c>
      <c r="S2280" t="str">
        <f t="shared" si="109"/>
        <v>OK</v>
      </c>
      <c r="T2280" s="10">
        <f>IFERROR(VLOOKUP(A2280,[1]!Tabla1[[#All],[Material]:[venta nueva]],38,FALSE),0)</f>
        <v>0</v>
      </c>
    </row>
    <row r="2281" spans="1:20" hidden="1" x14ac:dyDescent="0.35">
      <c r="A2281">
        <f t="shared" si="107"/>
        <v>1022600</v>
      </c>
      <c r="B2281" s="6" t="s">
        <v>1098</v>
      </c>
      <c r="C2281" s="7" t="s">
        <v>553</v>
      </c>
      <c r="D2281" s="7" t="s">
        <v>1097</v>
      </c>
      <c r="E2281" s="7" t="s">
        <v>316</v>
      </c>
      <c r="F2281" s="7" t="s">
        <v>317</v>
      </c>
      <c r="G2281" s="7" t="s">
        <v>1075</v>
      </c>
      <c r="H2281" s="7" t="s">
        <v>1011</v>
      </c>
      <c r="I2281" s="6" t="s">
        <v>16</v>
      </c>
      <c r="J2281" s="1"/>
      <c r="K2281" s="1"/>
      <c r="L2281" s="1"/>
      <c r="M2281" s="1"/>
      <c r="N2281" s="1"/>
      <c r="O2281" s="1"/>
      <c r="P2281" s="1"/>
      <c r="Q2281" s="12">
        <v>4084.9960000000001</v>
      </c>
      <c r="R2281" s="29">
        <f t="shared" si="108"/>
        <v>0</v>
      </c>
      <c r="S2281" t="str">
        <f t="shared" si="109"/>
        <v>OK</v>
      </c>
      <c r="T2281" s="10">
        <f>IFERROR(VLOOKUP(A2281,[1]!Tabla1[[#All],[Material]:[venta nueva]],38,FALSE),0)</f>
        <v>0</v>
      </c>
    </row>
    <row r="2282" spans="1:20" hidden="1" x14ac:dyDescent="0.35">
      <c r="A2282">
        <f t="shared" si="107"/>
        <v>1022607</v>
      </c>
      <c r="B2282" s="6" t="s">
        <v>1098</v>
      </c>
      <c r="C2282" s="7" t="s">
        <v>553</v>
      </c>
      <c r="D2282" s="7" t="s">
        <v>1097</v>
      </c>
      <c r="E2282" s="7" t="s">
        <v>318</v>
      </c>
      <c r="F2282" s="7" t="s">
        <v>319</v>
      </c>
      <c r="G2282" s="7" t="s">
        <v>1083</v>
      </c>
      <c r="H2282" s="7" t="s">
        <v>1044</v>
      </c>
      <c r="I2282" s="6" t="s">
        <v>12</v>
      </c>
      <c r="J2282" s="1"/>
      <c r="K2282" s="1"/>
      <c r="L2282" s="1"/>
      <c r="M2282" s="1"/>
      <c r="N2282" s="1"/>
      <c r="O2282" s="1"/>
      <c r="P2282" s="1"/>
      <c r="Q2282" s="12">
        <v>31032.341</v>
      </c>
      <c r="R2282" s="29">
        <f t="shared" si="108"/>
        <v>0</v>
      </c>
      <c r="S2282" t="str">
        <f t="shared" si="109"/>
        <v>OK</v>
      </c>
      <c r="T2282" s="10">
        <f>IFERROR(VLOOKUP(A2282,[1]!Tabla1[[#All],[Material]:[venta nueva]],38,FALSE),0)</f>
        <v>0</v>
      </c>
    </row>
    <row r="2283" spans="1:20" hidden="1" x14ac:dyDescent="0.35">
      <c r="A2283">
        <f t="shared" si="107"/>
        <v>1022619</v>
      </c>
      <c r="B2283" s="6" t="s">
        <v>1098</v>
      </c>
      <c r="C2283" s="7" t="s">
        <v>553</v>
      </c>
      <c r="D2283" s="7" t="s">
        <v>1097</v>
      </c>
      <c r="E2283" s="7" t="s">
        <v>320</v>
      </c>
      <c r="F2283" s="7" t="s">
        <v>321</v>
      </c>
      <c r="G2283" s="7" t="s">
        <v>1083</v>
      </c>
      <c r="H2283" s="7" t="s">
        <v>1015</v>
      </c>
      <c r="I2283" s="6" t="s">
        <v>8</v>
      </c>
      <c r="J2283" s="1"/>
      <c r="K2283" s="1"/>
      <c r="L2283" s="1"/>
      <c r="M2283" s="1"/>
      <c r="N2283" s="1"/>
      <c r="O2283" s="1"/>
      <c r="P2283" s="1"/>
      <c r="Q2283" s="12">
        <v>12179.492</v>
      </c>
      <c r="R2283" s="29">
        <f t="shared" si="108"/>
        <v>0</v>
      </c>
      <c r="S2283" t="str">
        <f t="shared" si="109"/>
        <v>OK</v>
      </c>
      <c r="T2283" s="10">
        <f>IFERROR(VLOOKUP(A2283,[1]!Tabla1[[#All],[Material]:[venta nueva]],38,FALSE),0)</f>
        <v>0</v>
      </c>
    </row>
    <row r="2284" spans="1:20" hidden="1" x14ac:dyDescent="0.35">
      <c r="A2284">
        <f t="shared" si="107"/>
        <v>1022621</v>
      </c>
      <c r="B2284" s="6" t="s">
        <v>1098</v>
      </c>
      <c r="C2284" s="7" t="s">
        <v>553</v>
      </c>
      <c r="D2284" s="7" t="s">
        <v>1097</v>
      </c>
      <c r="E2284" s="7" t="s">
        <v>322</v>
      </c>
      <c r="F2284" s="7" t="s">
        <v>323</v>
      </c>
      <c r="G2284" s="7" t="s">
        <v>1082</v>
      </c>
      <c r="H2284" s="7" t="s">
        <v>1013</v>
      </c>
      <c r="I2284" s="6" t="s">
        <v>15</v>
      </c>
      <c r="J2284" s="1"/>
      <c r="K2284" s="1"/>
      <c r="L2284" s="1"/>
      <c r="M2284" s="1"/>
      <c r="N2284" s="1"/>
      <c r="O2284" s="1"/>
      <c r="P2284" s="1"/>
      <c r="Q2284" s="12">
        <v>22500.957999999999</v>
      </c>
      <c r="R2284" s="29">
        <f t="shared" si="108"/>
        <v>0</v>
      </c>
      <c r="S2284" t="str">
        <f t="shared" si="109"/>
        <v>OK</v>
      </c>
      <c r="T2284" s="10">
        <f>IFERROR(VLOOKUP(A2284,[1]!Tabla1[[#All],[Material]:[venta nueva]],38,FALSE),0)</f>
        <v>0</v>
      </c>
    </row>
    <row r="2285" spans="1:20" hidden="1" x14ac:dyDescent="0.35">
      <c r="A2285">
        <f t="shared" si="107"/>
        <v>1022636</v>
      </c>
      <c r="B2285" s="6" t="s">
        <v>1098</v>
      </c>
      <c r="C2285" s="7" t="s">
        <v>553</v>
      </c>
      <c r="D2285" s="7" t="s">
        <v>1097</v>
      </c>
      <c r="E2285" s="7" t="s">
        <v>324</v>
      </c>
      <c r="F2285" s="7" t="s">
        <v>325</v>
      </c>
      <c r="G2285" s="7" t="s">
        <v>1084</v>
      </c>
      <c r="H2285" s="7" t="s">
        <v>1032</v>
      </c>
      <c r="I2285" s="6" t="s">
        <v>14</v>
      </c>
      <c r="J2285" s="1"/>
      <c r="K2285" s="1"/>
      <c r="L2285" s="1"/>
      <c r="M2285" s="1"/>
      <c r="N2285" s="1"/>
      <c r="O2285" s="1"/>
      <c r="P2285" s="1"/>
      <c r="Q2285" s="12">
        <v>196945.37599999999</v>
      </c>
      <c r="R2285" s="29">
        <f t="shared" si="108"/>
        <v>0</v>
      </c>
      <c r="S2285" t="str">
        <f t="shared" si="109"/>
        <v>OK</v>
      </c>
      <c r="T2285" s="10">
        <f>IFERROR(VLOOKUP(A2285,[1]!Tabla1[[#All],[Material]:[venta nueva]],38,FALSE),0)</f>
        <v>0</v>
      </c>
    </row>
    <row r="2286" spans="1:20" hidden="1" x14ac:dyDescent="0.35">
      <c r="A2286">
        <f t="shared" si="107"/>
        <v>1022637</v>
      </c>
      <c r="B2286" s="6" t="s">
        <v>1098</v>
      </c>
      <c r="C2286" s="7" t="s">
        <v>553</v>
      </c>
      <c r="D2286" s="7" t="s">
        <v>1097</v>
      </c>
      <c r="E2286" s="7" t="s">
        <v>326</v>
      </c>
      <c r="F2286" s="7" t="s">
        <v>327</v>
      </c>
      <c r="G2286" s="7" t="s">
        <v>1084</v>
      </c>
      <c r="H2286" s="7" t="s">
        <v>1028</v>
      </c>
      <c r="I2286" s="6" t="s">
        <v>14</v>
      </c>
      <c r="J2286" s="1"/>
      <c r="K2286" s="1"/>
      <c r="L2286" s="1"/>
      <c r="M2286" s="1"/>
      <c r="N2286" s="1"/>
      <c r="O2286" s="1"/>
      <c r="P2286" s="1"/>
      <c r="Q2286" s="12">
        <v>115496.963</v>
      </c>
      <c r="R2286" s="29">
        <f t="shared" si="108"/>
        <v>0</v>
      </c>
      <c r="S2286" t="str">
        <f t="shared" si="109"/>
        <v>OK</v>
      </c>
      <c r="T2286" s="10">
        <f>IFERROR(VLOOKUP(A2286,[1]!Tabla1[[#All],[Material]:[venta nueva]],38,FALSE),0)</f>
        <v>0</v>
      </c>
    </row>
    <row r="2287" spans="1:20" hidden="1" x14ac:dyDescent="0.35">
      <c r="A2287">
        <f t="shared" si="107"/>
        <v>1022639</v>
      </c>
      <c r="B2287" s="6" t="s">
        <v>1098</v>
      </c>
      <c r="C2287" s="7" t="s">
        <v>553</v>
      </c>
      <c r="D2287" s="7" t="s">
        <v>1097</v>
      </c>
      <c r="E2287" s="7" t="s">
        <v>328</v>
      </c>
      <c r="F2287" s="7" t="s">
        <v>329</v>
      </c>
      <c r="G2287" s="7" t="s">
        <v>1087</v>
      </c>
      <c r="H2287" s="7" t="s">
        <v>1034</v>
      </c>
      <c r="I2287" s="6" t="s">
        <v>14</v>
      </c>
      <c r="J2287" s="1"/>
      <c r="K2287" s="1"/>
      <c r="L2287" s="1"/>
      <c r="M2287" s="1"/>
      <c r="N2287" s="1"/>
      <c r="O2287" s="1"/>
      <c r="P2287" s="1"/>
      <c r="Q2287" s="12">
        <v>1015062.277</v>
      </c>
      <c r="R2287" s="29">
        <f t="shared" si="108"/>
        <v>0</v>
      </c>
      <c r="S2287" t="str">
        <f t="shared" si="109"/>
        <v>OK</v>
      </c>
      <c r="T2287" s="10">
        <f>IFERROR(VLOOKUP(A2287,[1]!Tabla1[[#All],[Material]:[venta nueva]],38,FALSE),0)</f>
        <v>0</v>
      </c>
    </row>
    <row r="2288" spans="1:20" hidden="1" x14ac:dyDescent="0.35">
      <c r="A2288">
        <f t="shared" si="107"/>
        <v>1022640</v>
      </c>
      <c r="B2288" s="6" t="s">
        <v>1098</v>
      </c>
      <c r="C2288" s="7" t="s">
        <v>553</v>
      </c>
      <c r="D2288" s="7" t="s">
        <v>1097</v>
      </c>
      <c r="E2288" s="7" t="s">
        <v>330</v>
      </c>
      <c r="F2288" s="7" t="s">
        <v>331</v>
      </c>
      <c r="G2288" s="7" t="s">
        <v>1087</v>
      </c>
      <c r="H2288" s="7" t="s">
        <v>1034</v>
      </c>
      <c r="I2288" s="6" t="s">
        <v>14</v>
      </c>
      <c r="J2288" s="1"/>
      <c r="K2288" s="1"/>
      <c r="L2288" s="1"/>
      <c r="M2288" s="1"/>
      <c r="N2288" s="1"/>
      <c r="O2288" s="1"/>
      <c r="P2288" s="1"/>
      <c r="Q2288" s="12">
        <v>70462.418999999994</v>
      </c>
      <c r="R2288" s="29">
        <f t="shared" si="108"/>
        <v>0</v>
      </c>
      <c r="S2288" t="str">
        <f t="shared" si="109"/>
        <v>OK</v>
      </c>
      <c r="T2288" s="10">
        <f>IFERROR(VLOOKUP(A2288,[1]!Tabla1[[#All],[Material]:[venta nueva]],38,FALSE),0)</f>
        <v>0</v>
      </c>
    </row>
    <row r="2289" spans="1:20" hidden="1" x14ac:dyDescent="0.35">
      <c r="A2289">
        <f t="shared" si="107"/>
        <v>1022645</v>
      </c>
      <c r="B2289" s="6" t="s">
        <v>1098</v>
      </c>
      <c r="C2289" s="7" t="s">
        <v>553</v>
      </c>
      <c r="D2289" s="7" t="s">
        <v>1097</v>
      </c>
      <c r="E2289" s="7" t="s">
        <v>332</v>
      </c>
      <c r="F2289" s="7" t="s">
        <v>160</v>
      </c>
      <c r="G2289" s="7" t="s">
        <v>1082</v>
      </c>
      <c r="H2289" s="7" t="s">
        <v>1013</v>
      </c>
      <c r="I2289" s="6" t="s">
        <v>14</v>
      </c>
      <c r="J2289" s="1"/>
      <c r="K2289" s="1"/>
      <c r="L2289" s="1"/>
      <c r="M2289" s="1"/>
      <c r="N2289" s="1"/>
      <c r="O2289" s="1"/>
      <c r="P2289" s="1"/>
      <c r="Q2289" s="12">
        <v>42999.997000000003</v>
      </c>
      <c r="R2289" s="29">
        <f t="shared" si="108"/>
        <v>0</v>
      </c>
      <c r="S2289" t="str">
        <f t="shared" si="109"/>
        <v>OK</v>
      </c>
      <c r="T2289" s="10">
        <f>IFERROR(VLOOKUP(A2289,[1]!Tabla1[[#All],[Material]:[venta nueva]],38,FALSE),0)</f>
        <v>0</v>
      </c>
    </row>
    <row r="2290" spans="1:20" hidden="1" x14ac:dyDescent="0.35">
      <c r="A2290">
        <f t="shared" si="107"/>
        <v>1022657</v>
      </c>
      <c r="B2290" s="6" t="s">
        <v>1098</v>
      </c>
      <c r="C2290" s="7" t="s">
        <v>553</v>
      </c>
      <c r="D2290" s="7" t="s">
        <v>1097</v>
      </c>
      <c r="E2290" s="7" t="s">
        <v>573</v>
      </c>
      <c r="F2290" s="7" t="s">
        <v>574</v>
      </c>
      <c r="G2290" s="7" t="s">
        <v>1074</v>
      </c>
      <c r="H2290" s="7" t="s">
        <v>1018</v>
      </c>
      <c r="I2290" s="6" t="s">
        <v>10</v>
      </c>
      <c r="J2290" s="1"/>
      <c r="K2290" s="1"/>
      <c r="L2290" s="1"/>
      <c r="M2290" s="1"/>
      <c r="N2290" s="1"/>
      <c r="O2290" s="1"/>
      <c r="P2290" s="1"/>
      <c r="Q2290" s="12">
        <v>20000.006000000001</v>
      </c>
      <c r="R2290" s="29">
        <f t="shared" si="108"/>
        <v>0</v>
      </c>
      <c r="S2290" t="str">
        <f t="shared" si="109"/>
        <v>OK</v>
      </c>
      <c r="T2290" s="10">
        <f>IFERROR(VLOOKUP(A2290,[1]!Tabla1[[#All],[Material]:[venta nueva]],38,FALSE),0)</f>
        <v>0</v>
      </c>
    </row>
    <row r="2291" spans="1:20" hidden="1" x14ac:dyDescent="0.35">
      <c r="A2291">
        <f t="shared" si="107"/>
        <v>1022664</v>
      </c>
      <c r="B2291" s="6" t="s">
        <v>1098</v>
      </c>
      <c r="C2291" s="7" t="s">
        <v>553</v>
      </c>
      <c r="D2291" s="7" t="s">
        <v>1097</v>
      </c>
      <c r="E2291" s="7" t="s">
        <v>334</v>
      </c>
      <c r="F2291" s="7" t="s">
        <v>335</v>
      </c>
      <c r="G2291" s="7" t="s">
        <v>1075</v>
      </c>
      <c r="H2291" s="7" t="s">
        <v>1035</v>
      </c>
      <c r="I2291" s="6" t="s">
        <v>16</v>
      </c>
      <c r="J2291" s="1"/>
      <c r="K2291" s="1"/>
      <c r="L2291" s="1"/>
      <c r="M2291" s="1"/>
      <c r="N2291" s="1"/>
      <c r="O2291" s="1"/>
      <c r="P2291" s="1"/>
      <c r="Q2291" s="12">
        <v>17102.823</v>
      </c>
      <c r="R2291" s="29">
        <f t="shared" si="108"/>
        <v>0</v>
      </c>
      <c r="S2291" t="str">
        <f t="shared" si="109"/>
        <v>OK</v>
      </c>
      <c r="T2291" s="10">
        <f>IFERROR(VLOOKUP(A2291,[1]!Tabla1[[#All],[Material]:[venta nueva]],38,FALSE),0)</f>
        <v>0</v>
      </c>
    </row>
    <row r="2292" spans="1:20" hidden="1" x14ac:dyDescent="0.35">
      <c r="A2292">
        <f t="shared" si="107"/>
        <v>1022709</v>
      </c>
      <c r="B2292" s="6" t="s">
        <v>1098</v>
      </c>
      <c r="C2292" s="7" t="s">
        <v>553</v>
      </c>
      <c r="D2292" s="7" t="s">
        <v>1097</v>
      </c>
      <c r="E2292" s="7" t="s">
        <v>502</v>
      </c>
      <c r="F2292" s="7" t="s">
        <v>503</v>
      </c>
      <c r="G2292" s="7" t="s">
        <v>1076</v>
      </c>
      <c r="H2292" s="7" t="s">
        <v>1022</v>
      </c>
      <c r="I2292" s="6" t="s">
        <v>11</v>
      </c>
      <c r="J2292" s="1"/>
      <c r="K2292" s="1"/>
      <c r="L2292" s="1"/>
      <c r="M2292" s="1"/>
      <c r="N2292" s="1"/>
      <c r="O2292" s="1"/>
      <c r="P2292" s="1"/>
      <c r="Q2292" s="12">
        <v>21010.016</v>
      </c>
      <c r="R2292" s="29">
        <f t="shared" si="108"/>
        <v>0</v>
      </c>
      <c r="S2292" t="str">
        <f t="shared" si="109"/>
        <v>OK</v>
      </c>
      <c r="T2292" s="10">
        <f>IFERROR(VLOOKUP(A2292,[1]!Tabla1[[#All],[Material]:[venta nueva]],38,FALSE),0)</f>
        <v>0</v>
      </c>
    </row>
    <row r="2293" spans="1:20" hidden="1" x14ac:dyDescent="0.35">
      <c r="A2293">
        <f t="shared" si="107"/>
        <v>1022748</v>
      </c>
      <c r="B2293" s="6" t="s">
        <v>1098</v>
      </c>
      <c r="C2293" s="7" t="s">
        <v>553</v>
      </c>
      <c r="D2293" s="7" t="s">
        <v>1097</v>
      </c>
      <c r="E2293" s="7" t="s">
        <v>336</v>
      </c>
      <c r="F2293" s="7" t="s">
        <v>337</v>
      </c>
      <c r="G2293" s="7" t="s">
        <v>1069</v>
      </c>
      <c r="H2293" s="7" t="s">
        <v>1033</v>
      </c>
      <c r="I2293" s="6" t="s">
        <v>14</v>
      </c>
      <c r="J2293" s="1"/>
      <c r="K2293" s="1"/>
      <c r="L2293" s="1"/>
      <c r="M2293" s="1"/>
      <c r="N2293" s="1"/>
      <c r="O2293" s="1"/>
      <c r="P2293" s="1"/>
      <c r="Q2293" s="12">
        <v>241432.29399999999</v>
      </c>
      <c r="R2293" s="29">
        <f t="shared" si="108"/>
        <v>0</v>
      </c>
      <c r="S2293" t="str">
        <f t="shared" si="109"/>
        <v>OK</v>
      </c>
      <c r="T2293" s="10">
        <f>IFERROR(VLOOKUP(A2293,[1]!Tabla1[[#All],[Material]:[venta nueva]],38,FALSE),0)</f>
        <v>0</v>
      </c>
    </row>
    <row r="2294" spans="1:20" hidden="1" x14ac:dyDescent="0.35">
      <c r="A2294">
        <f t="shared" si="107"/>
        <v>1022750</v>
      </c>
      <c r="B2294" s="6" t="s">
        <v>1098</v>
      </c>
      <c r="C2294" s="7" t="s">
        <v>553</v>
      </c>
      <c r="D2294" s="7" t="s">
        <v>1097</v>
      </c>
      <c r="E2294" s="7" t="s">
        <v>338</v>
      </c>
      <c r="F2294" s="7" t="s">
        <v>339</v>
      </c>
      <c r="G2294" s="7" t="s">
        <v>1077</v>
      </c>
      <c r="H2294" s="7" t="s">
        <v>1005</v>
      </c>
      <c r="I2294" s="6" t="s">
        <v>15</v>
      </c>
      <c r="J2294" s="1"/>
      <c r="K2294" s="1"/>
      <c r="L2294" s="1"/>
      <c r="M2294" s="1"/>
      <c r="N2294" s="1"/>
      <c r="O2294" s="1"/>
      <c r="P2294" s="1"/>
      <c r="Q2294" s="12">
        <v>47999.993999999999</v>
      </c>
      <c r="R2294" s="29">
        <f t="shared" si="108"/>
        <v>0</v>
      </c>
      <c r="S2294" t="str">
        <f t="shared" si="109"/>
        <v>OK</v>
      </c>
      <c r="T2294" s="10">
        <f>IFERROR(VLOOKUP(A2294,[1]!Tabla1[[#All],[Material]:[venta nueva]],38,FALSE),0)</f>
        <v>0</v>
      </c>
    </row>
    <row r="2295" spans="1:20" hidden="1" x14ac:dyDescent="0.35">
      <c r="A2295">
        <f t="shared" si="107"/>
        <v>1022751</v>
      </c>
      <c r="B2295" s="6" t="s">
        <v>1098</v>
      </c>
      <c r="C2295" s="7" t="s">
        <v>553</v>
      </c>
      <c r="D2295" s="7" t="s">
        <v>1097</v>
      </c>
      <c r="E2295" s="7" t="s">
        <v>340</v>
      </c>
      <c r="F2295" s="7" t="s">
        <v>341</v>
      </c>
      <c r="G2295" s="7" t="s">
        <v>1077</v>
      </c>
      <c r="H2295" s="7" t="s">
        <v>1023</v>
      </c>
      <c r="I2295" s="6" t="s">
        <v>15</v>
      </c>
      <c r="J2295" s="1"/>
      <c r="K2295" s="1"/>
      <c r="L2295" s="1"/>
      <c r="M2295" s="1"/>
      <c r="N2295" s="1"/>
      <c r="O2295" s="1"/>
      <c r="P2295" s="1"/>
      <c r="Q2295" s="12">
        <v>19971.312000000002</v>
      </c>
      <c r="R2295" s="29">
        <f t="shared" si="108"/>
        <v>0</v>
      </c>
      <c r="S2295" t="str">
        <f t="shared" si="109"/>
        <v>OK</v>
      </c>
      <c r="T2295" s="10">
        <f>IFERROR(VLOOKUP(A2295,[1]!Tabla1[[#All],[Material]:[venta nueva]],38,FALSE),0)</f>
        <v>0</v>
      </c>
    </row>
    <row r="2296" spans="1:20" hidden="1" x14ac:dyDescent="0.35">
      <c r="A2296">
        <f t="shared" si="107"/>
        <v>1022753</v>
      </c>
      <c r="B2296" s="6" t="s">
        <v>1098</v>
      </c>
      <c r="C2296" s="7" t="s">
        <v>553</v>
      </c>
      <c r="D2296" s="7" t="s">
        <v>1097</v>
      </c>
      <c r="E2296" s="7" t="s">
        <v>342</v>
      </c>
      <c r="F2296" s="7" t="s">
        <v>343</v>
      </c>
      <c r="G2296" s="7" t="s">
        <v>1086</v>
      </c>
      <c r="H2296" s="7" t="s">
        <v>1025</v>
      </c>
      <c r="I2296" s="6" t="s">
        <v>14</v>
      </c>
      <c r="J2296" s="1"/>
      <c r="K2296" s="1"/>
      <c r="L2296" s="1"/>
      <c r="M2296" s="1"/>
      <c r="N2296" s="1"/>
      <c r="O2296" s="1"/>
      <c r="P2296" s="1"/>
      <c r="Q2296" s="12">
        <v>196247.041</v>
      </c>
      <c r="R2296" s="29">
        <f t="shared" si="108"/>
        <v>0</v>
      </c>
      <c r="S2296" t="str">
        <f t="shared" si="109"/>
        <v>OK</v>
      </c>
      <c r="T2296" s="10">
        <f>IFERROR(VLOOKUP(A2296,[1]!Tabla1[[#All],[Material]:[venta nueva]],38,FALSE),0)</f>
        <v>0</v>
      </c>
    </row>
    <row r="2297" spans="1:20" hidden="1" x14ac:dyDescent="0.35">
      <c r="A2297">
        <f t="shared" si="107"/>
        <v>1022767</v>
      </c>
      <c r="B2297" s="6" t="s">
        <v>1098</v>
      </c>
      <c r="C2297" s="7" t="s">
        <v>553</v>
      </c>
      <c r="D2297" s="7" t="s">
        <v>1097</v>
      </c>
      <c r="E2297" s="7" t="s">
        <v>344</v>
      </c>
      <c r="F2297" s="7" t="s">
        <v>345</v>
      </c>
      <c r="G2297" s="7" t="s">
        <v>1078</v>
      </c>
      <c r="H2297" s="7" t="s">
        <v>1009</v>
      </c>
      <c r="I2297" s="6" t="s">
        <v>15</v>
      </c>
      <c r="J2297" s="1"/>
      <c r="K2297" s="1"/>
      <c r="L2297" s="1"/>
      <c r="M2297" s="1"/>
      <c r="N2297" s="1"/>
      <c r="O2297" s="1"/>
      <c r="P2297" s="1"/>
      <c r="Q2297" s="12">
        <v>3271.0039999999999</v>
      </c>
      <c r="R2297" s="29">
        <f t="shared" si="108"/>
        <v>0</v>
      </c>
      <c r="S2297" t="str">
        <f t="shared" si="109"/>
        <v>OK</v>
      </c>
      <c r="T2297" s="10">
        <f>IFERROR(VLOOKUP(A2297,[1]!Tabla1[[#All],[Material]:[venta nueva]],38,FALSE),0)</f>
        <v>0</v>
      </c>
    </row>
    <row r="2298" spans="1:20" hidden="1" x14ac:dyDescent="0.35">
      <c r="A2298">
        <f t="shared" si="107"/>
        <v>1022781</v>
      </c>
      <c r="B2298" s="6" t="s">
        <v>1098</v>
      </c>
      <c r="C2298" s="7" t="s">
        <v>553</v>
      </c>
      <c r="D2298" s="7" t="s">
        <v>1097</v>
      </c>
      <c r="E2298" s="7" t="s">
        <v>346</v>
      </c>
      <c r="F2298" s="7" t="s">
        <v>347</v>
      </c>
      <c r="G2298" s="7" t="s">
        <v>1069</v>
      </c>
      <c r="H2298" s="7" t="s">
        <v>1016</v>
      </c>
      <c r="I2298" s="6" t="s">
        <v>11</v>
      </c>
      <c r="J2298" s="1"/>
      <c r="K2298" s="1"/>
      <c r="L2298" s="1"/>
      <c r="M2298" s="1"/>
      <c r="N2298" s="1"/>
      <c r="O2298" s="1"/>
      <c r="P2298" s="1"/>
      <c r="Q2298" s="12">
        <v>6249.2520000000004</v>
      </c>
      <c r="R2298" s="29">
        <f t="shared" si="108"/>
        <v>0</v>
      </c>
      <c r="S2298" t="str">
        <f t="shared" si="109"/>
        <v>OK</v>
      </c>
      <c r="T2298" s="10">
        <f>IFERROR(VLOOKUP(A2298,[1]!Tabla1[[#All],[Material]:[venta nueva]],38,FALSE),0)</f>
        <v>0</v>
      </c>
    </row>
    <row r="2299" spans="1:20" hidden="1" x14ac:dyDescent="0.35">
      <c r="A2299">
        <f t="shared" si="107"/>
        <v>1022783</v>
      </c>
      <c r="B2299" s="6" t="s">
        <v>1098</v>
      </c>
      <c r="C2299" s="7" t="s">
        <v>553</v>
      </c>
      <c r="D2299" s="7" t="s">
        <v>1097</v>
      </c>
      <c r="E2299" s="7" t="s">
        <v>350</v>
      </c>
      <c r="F2299" s="7" t="s">
        <v>351</v>
      </c>
      <c r="G2299" s="7" t="s">
        <v>1069</v>
      </c>
      <c r="H2299" s="7" t="s">
        <v>1016</v>
      </c>
      <c r="I2299" s="6" t="s">
        <v>11</v>
      </c>
      <c r="J2299" s="1"/>
      <c r="K2299" s="1"/>
      <c r="L2299" s="1"/>
      <c r="M2299" s="1"/>
      <c r="N2299" s="1"/>
      <c r="O2299" s="1"/>
      <c r="P2299" s="1"/>
      <c r="Q2299" s="12">
        <v>6598.1880000000001</v>
      </c>
      <c r="R2299" s="29">
        <f t="shared" si="108"/>
        <v>0</v>
      </c>
      <c r="S2299" t="str">
        <f t="shared" si="109"/>
        <v>OK</v>
      </c>
      <c r="T2299" s="10">
        <f>IFERROR(VLOOKUP(A2299,[1]!Tabla1[[#All],[Material]:[venta nueva]],38,FALSE),0)</f>
        <v>0</v>
      </c>
    </row>
    <row r="2300" spans="1:20" hidden="1" x14ac:dyDescent="0.35">
      <c r="A2300">
        <f t="shared" si="107"/>
        <v>1022847</v>
      </c>
      <c r="B2300" s="6" t="s">
        <v>1098</v>
      </c>
      <c r="C2300" s="7" t="s">
        <v>553</v>
      </c>
      <c r="D2300" s="7" t="s">
        <v>1097</v>
      </c>
      <c r="E2300" s="7" t="s">
        <v>354</v>
      </c>
      <c r="F2300" s="7" t="s">
        <v>355</v>
      </c>
      <c r="G2300" s="7" t="s">
        <v>1082</v>
      </c>
      <c r="H2300" s="7" t="s">
        <v>1013</v>
      </c>
      <c r="I2300" s="6" t="s">
        <v>11</v>
      </c>
      <c r="J2300" s="1"/>
      <c r="K2300" s="1"/>
      <c r="L2300" s="1"/>
      <c r="M2300" s="1"/>
      <c r="N2300" s="1"/>
      <c r="O2300" s="1"/>
      <c r="P2300" s="1"/>
      <c r="Q2300" s="12">
        <v>28727.059000000001</v>
      </c>
      <c r="R2300" s="29">
        <f t="shared" si="108"/>
        <v>0</v>
      </c>
      <c r="S2300" t="str">
        <f t="shared" si="109"/>
        <v>OK</v>
      </c>
      <c r="T2300" s="10">
        <f>IFERROR(VLOOKUP(A2300,[1]!Tabla1[[#All],[Material]:[venta nueva]],38,FALSE),0)</f>
        <v>0</v>
      </c>
    </row>
    <row r="2301" spans="1:20" hidden="1" x14ac:dyDescent="0.35">
      <c r="A2301">
        <f t="shared" si="107"/>
        <v>1022854</v>
      </c>
      <c r="B2301" s="6" t="s">
        <v>1098</v>
      </c>
      <c r="C2301" s="7" t="s">
        <v>553</v>
      </c>
      <c r="D2301" s="7" t="s">
        <v>1097</v>
      </c>
      <c r="E2301" s="7" t="s">
        <v>575</v>
      </c>
      <c r="F2301" s="7" t="s">
        <v>357</v>
      </c>
      <c r="G2301" s="7" t="s">
        <v>1084</v>
      </c>
      <c r="H2301" s="7" t="s">
        <v>1017</v>
      </c>
      <c r="I2301" s="6" t="s">
        <v>10</v>
      </c>
      <c r="J2301" s="1"/>
      <c r="K2301" s="1"/>
      <c r="L2301" s="1"/>
      <c r="M2301" s="1"/>
      <c r="N2301" s="1"/>
      <c r="O2301" s="1"/>
      <c r="P2301" s="1"/>
      <c r="Q2301" s="12">
        <v>48000.364000000001</v>
      </c>
      <c r="R2301" s="29">
        <f t="shared" si="108"/>
        <v>0</v>
      </c>
      <c r="S2301" t="str">
        <f t="shared" si="109"/>
        <v>OK</v>
      </c>
      <c r="T2301" s="10">
        <f>IFERROR(VLOOKUP(A2301,[1]!Tabla1[[#All],[Material]:[venta nueva]],38,FALSE),0)</f>
        <v>0</v>
      </c>
    </row>
    <row r="2302" spans="1:20" hidden="1" x14ac:dyDescent="0.35">
      <c r="A2302">
        <f t="shared" si="107"/>
        <v>1022855</v>
      </c>
      <c r="B2302" s="6" t="s">
        <v>1098</v>
      </c>
      <c r="C2302" s="7" t="s">
        <v>553</v>
      </c>
      <c r="D2302" s="7" t="s">
        <v>1097</v>
      </c>
      <c r="E2302" s="7" t="s">
        <v>358</v>
      </c>
      <c r="F2302" s="7" t="s">
        <v>315</v>
      </c>
      <c r="G2302" s="7" t="s">
        <v>1078</v>
      </c>
      <c r="H2302" s="7" t="s">
        <v>1021</v>
      </c>
      <c r="I2302" s="6" t="s">
        <v>11</v>
      </c>
      <c r="J2302" s="1"/>
      <c r="K2302" s="1"/>
      <c r="L2302" s="1"/>
      <c r="M2302" s="1"/>
      <c r="N2302" s="1"/>
      <c r="O2302" s="1"/>
      <c r="P2302" s="1"/>
      <c r="Q2302" s="12">
        <v>20240.022000000001</v>
      </c>
      <c r="R2302" s="29">
        <f t="shared" si="108"/>
        <v>0</v>
      </c>
      <c r="S2302" t="str">
        <f t="shared" si="109"/>
        <v>OK</v>
      </c>
      <c r="T2302" s="10">
        <f>IFERROR(VLOOKUP(A2302,[1]!Tabla1[[#All],[Material]:[venta nueva]],38,FALSE),0)</f>
        <v>0</v>
      </c>
    </row>
    <row r="2303" spans="1:20" hidden="1" x14ac:dyDescent="0.35">
      <c r="A2303">
        <f t="shared" si="107"/>
        <v>1022856</v>
      </c>
      <c r="B2303" s="6" t="s">
        <v>1098</v>
      </c>
      <c r="C2303" s="7" t="s">
        <v>553</v>
      </c>
      <c r="D2303" s="7" t="s">
        <v>1097</v>
      </c>
      <c r="E2303" s="7" t="s">
        <v>359</v>
      </c>
      <c r="F2303" s="7" t="s">
        <v>360</v>
      </c>
      <c r="G2303" s="7" t="s">
        <v>1078</v>
      </c>
      <c r="H2303" s="7" t="s">
        <v>1009</v>
      </c>
      <c r="I2303" s="6" t="s">
        <v>14</v>
      </c>
      <c r="J2303" s="1"/>
      <c r="K2303" s="1"/>
      <c r="L2303" s="1"/>
      <c r="M2303" s="1"/>
      <c r="N2303" s="1"/>
      <c r="O2303" s="1"/>
      <c r="P2303" s="1"/>
      <c r="Q2303" s="12">
        <v>292034.45899999997</v>
      </c>
      <c r="R2303" s="29">
        <f t="shared" si="108"/>
        <v>0</v>
      </c>
      <c r="S2303" t="str">
        <f t="shared" si="109"/>
        <v>OK</v>
      </c>
      <c r="T2303" s="10">
        <f>IFERROR(VLOOKUP(A2303,[1]!Tabla1[[#All],[Material]:[venta nueva]],38,FALSE),0)</f>
        <v>0</v>
      </c>
    </row>
    <row r="2304" spans="1:20" hidden="1" x14ac:dyDescent="0.35">
      <c r="A2304">
        <f t="shared" si="107"/>
        <v>1022863</v>
      </c>
      <c r="B2304" s="6" t="s">
        <v>1098</v>
      </c>
      <c r="C2304" s="7" t="s">
        <v>553</v>
      </c>
      <c r="D2304" s="7" t="s">
        <v>1097</v>
      </c>
      <c r="E2304" s="7" t="s">
        <v>361</v>
      </c>
      <c r="F2304" s="7" t="s">
        <v>362</v>
      </c>
      <c r="G2304" s="7" t="s">
        <v>1075</v>
      </c>
      <c r="H2304" s="7" t="s">
        <v>1011</v>
      </c>
      <c r="I2304" s="6" t="s">
        <v>15</v>
      </c>
      <c r="J2304" s="1"/>
      <c r="K2304" s="1"/>
      <c r="L2304" s="1"/>
      <c r="M2304" s="1"/>
      <c r="N2304" s="1"/>
      <c r="O2304" s="1"/>
      <c r="P2304" s="1"/>
      <c r="Q2304" s="12">
        <v>65563.994000000006</v>
      </c>
      <c r="R2304" s="29">
        <f t="shared" si="108"/>
        <v>0</v>
      </c>
      <c r="S2304" t="str">
        <f t="shared" si="109"/>
        <v>OK</v>
      </c>
      <c r="T2304" s="10">
        <f>IFERROR(VLOOKUP(A2304,[1]!Tabla1[[#All],[Material]:[venta nueva]],38,FALSE),0)</f>
        <v>0</v>
      </c>
    </row>
    <row r="2305" spans="1:20" hidden="1" x14ac:dyDescent="0.35">
      <c r="A2305">
        <f t="shared" si="107"/>
        <v>1022864</v>
      </c>
      <c r="B2305" s="6" t="s">
        <v>1098</v>
      </c>
      <c r="C2305" s="7" t="s">
        <v>553</v>
      </c>
      <c r="D2305" s="7" t="s">
        <v>1097</v>
      </c>
      <c r="E2305" s="7" t="s">
        <v>363</v>
      </c>
      <c r="F2305" s="7" t="s">
        <v>364</v>
      </c>
      <c r="G2305" s="7" t="s">
        <v>1075</v>
      </c>
      <c r="H2305" s="7" t="s">
        <v>1011</v>
      </c>
      <c r="I2305" s="6" t="s">
        <v>15</v>
      </c>
      <c r="J2305" s="1"/>
      <c r="K2305" s="1"/>
      <c r="L2305" s="1"/>
      <c r="M2305" s="1"/>
      <c r="N2305" s="1"/>
      <c r="O2305" s="1"/>
      <c r="P2305" s="1"/>
      <c r="Q2305" s="12">
        <v>47407.529000000002</v>
      </c>
      <c r="R2305" s="29">
        <f t="shared" si="108"/>
        <v>0</v>
      </c>
      <c r="S2305" t="str">
        <f t="shared" si="109"/>
        <v>OK</v>
      </c>
      <c r="T2305" s="10">
        <f>IFERROR(VLOOKUP(A2305,[1]!Tabla1[[#All],[Material]:[venta nueva]],38,FALSE),0)</f>
        <v>0</v>
      </c>
    </row>
    <row r="2306" spans="1:20" hidden="1" x14ac:dyDescent="0.35">
      <c r="A2306">
        <f t="shared" si="107"/>
        <v>1022865</v>
      </c>
      <c r="B2306" s="6" t="s">
        <v>1098</v>
      </c>
      <c r="C2306" s="7" t="s">
        <v>553</v>
      </c>
      <c r="D2306" s="7" t="s">
        <v>1097</v>
      </c>
      <c r="E2306" s="7" t="s">
        <v>365</v>
      </c>
      <c r="F2306" s="7" t="s">
        <v>366</v>
      </c>
      <c r="G2306" s="7" t="s">
        <v>1082</v>
      </c>
      <c r="H2306" s="7" t="s">
        <v>1013</v>
      </c>
      <c r="I2306" s="6" t="s">
        <v>15</v>
      </c>
      <c r="J2306" s="1"/>
      <c r="K2306" s="1"/>
      <c r="L2306" s="1"/>
      <c r="M2306" s="1"/>
      <c r="N2306" s="1"/>
      <c r="O2306" s="1"/>
      <c r="P2306" s="1"/>
      <c r="Q2306" s="12">
        <v>52921.692999999999</v>
      </c>
      <c r="R2306" s="29">
        <f t="shared" si="108"/>
        <v>0</v>
      </c>
      <c r="S2306" t="str">
        <f t="shared" si="109"/>
        <v>OK</v>
      </c>
      <c r="T2306" s="10">
        <f>IFERROR(VLOOKUP(A2306,[1]!Tabla1[[#All],[Material]:[venta nueva]],38,FALSE),0)</f>
        <v>0</v>
      </c>
    </row>
    <row r="2307" spans="1:20" hidden="1" x14ac:dyDescent="0.35">
      <c r="A2307">
        <f t="shared" si="107"/>
        <v>1022866</v>
      </c>
      <c r="B2307" s="6" t="s">
        <v>1098</v>
      </c>
      <c r="C2307" s="7" t="s">
        <v>553</v>
      </c>
      <c r="D2307" s="7" t="s">
        <v>1097</v>
      </c>
      <c r="E2307" s="7" t="s">
        <v>367</v>
      </c>
      <c r="F2307" s="7" t="s">
        <v>368</v>
      </c>
      <c r="G2307" s="7" t="s">
        <v>1082</v>
      </c>
      <c r="H2307" s="7" t="s">
        <v>1013</v>
      </c>
      <c r="I2307" s="6" t="s">
        <v>15</v>
      </c>
      <c r="J2307" s="1"/>
      <c r="K2307" s="1"/>
      <c r="L2307" s="1"/>
      <c r="M2307" s="1"/>
      <c r="N2307" s="1"/>
      <c r="O2307" s="1"/>
      <c r="P2307" s="1"/>
      <c r="Q2307" s="12">
        <v>45267.209000000003</v>
      </c>
      <c r="R2307" s="29">
        <f t="shared" si="108"/>
        <v>0</v>
      </c>
      <c r="S2307" t="str">
        <f t="shared" si="109"/>
        <v>OK</v>
      </c>
      <c r="T2307" s="10">
        <f>IFERROR(VLOOKUP(A2307,[1]!Tabla1[[#All],[Material]:[venta nueva]],38,FALSE),0)</f>
        <v>0</v>
      </c>
    </row>
    <row r="2308" spans="1:20" hidden="1" x14ac:dyDescent="0.35">
      <c r="A2308">
        <f t="shared" si="107"/>
        <v>1022883</v>
      </c>
      <c r="B2308" s="6" t="s">
        <v>1098</v>
      </c>
      <c r="C2308" s="7" t="s">
        <v>553</v>
      </c>
      <c r="D2308" s="7" t="s">
        <v>1097</v>
      </c>
      <c r="E2308" s="7" t="s">
        <v>369</v>
      </c>
      <c r="F2308" s="7" t="s">
        <v>370</v>
      </c>
      <c r="G2308" s="7" t="s">
        <v>1074</v>
      </c>
      <c r="H2308" s="7" t="s">
        <v>1018</v>
      </c>
      <c r="I2308" s="6" t="s">
        <v>8</v>
      </c>
      <c r="J2308" s="1"/>
      <c r="K2308" s="1"/>
      <c r="L2308" s="1"/>
      <c r="M2308" s="1"/>
      <c r="N2308" s="1"/>
      <c r="O2308" s="1"/>
      <c r="P2308" s="1"/>
      <c r="Q2308" s="12">
        <v>23587.052</v>
      </c>
      <c r="R2308" s="29">
        <f t="shared" si="108"/>
        <v>0</v>
      </c>
      <c r="S2308" t="str">
        <f t="shared" si="109"/>
        <v>OK</v>
      </c>
      <c r="T2308" s="10">
        <f>IFERROR(VLOOKUP(A2308,[1]!Tabla1[[#All],[Material]:[venta nueva]],38,FALSE),0)</f>
        <v>0</v>
      </c>
    </row>
    <row r="2309" spans="1:20" hidden="1" x14ac:dyDescent="0.35">
      <c r="A2309">
        <f t="shared" si="107"/>
        <v>1022885</v>
      </c>
      <c r="B2309" s="6" t="s">
        <v>1098</v>
      </c>
      <c r="C2309" s="7" t="s">
        <v>553</v>
      </c>
      <c r="D2309" s="7" t="s">
        <v>1097</v>
      </c>
      <c r="E2309" s="7" t="s">
        <v>371</v>
      </c>
      <c r="F2309" s="7" t="s">
        <v>372</v>
      </c>
      <c r="G2309" s="7" t="s">
        <v>1082</v>
      </c>
      <c r="H2309" s="7" t="s">
        <v>1013</v>
      </c>
      <c r="I2309" s="6" t="s">
        <v>12</v>
      </c>
      <c r="J2309" s="1"/>
      <c r="K2309" s="1"/>
      <c r="L2309" s="1"/>
      <c r="M2309" s="1"/>
      <c r="N2309" s="1"/>
      <c r="O2309" s="1"/>
      <c r="P2309" s="1"/>
      <c r="Q2309" s="12">
        <v>588667.19700000004</v>
      </c>
      <c r="R2309" s="29">
        <f t="shared" si="108"/>
        <v>0</v>
      </c>
      <c r="S2309" t="str">
        <f t="shared" si="109"/>
        <v>OK</v>
      </c>
      <c r="T2309" s="10">
        <f>IFERROR(VLOOKUP(A2309,[1]!Tabla1[[#All],[Material]:[venta nueva]],38,FALSE),0)</f>
        <v>0</v>
      </c>
    </row>
    <row r="2310" spans="1:20" hidden="1" x14ac:dyDescent="0.35">
      <c r="A2310">
        <f t="shared" ref="A2310:A2373" si="110">+E2310*1</f>
        <v>1022887</v>
      </c>
      <c r="B2310" s="6" t="s">
        <v>1098</v>
      </c>
      <c r="C2310" s="7" t="s">
        <v>553</v>
      </c>
      <c r="D2310" s="7" t="s">
        <v>1097</v>
      </c>
      <c r="E2310" s="7" t="s">
        <v>373</v>
      </c>
      <c r="F2310" s="7" t="s">
        <v>374</v>
      </c>
      <c r="G2310" s="7" t="s">
        <v>1082</v>
      </c>
      <c r="H2310" s="7" t="s">
        <v>1013</v>
      </c>
      <c r="I2310" s="6" t="s">
        <v>12</v>
      </c>
      <c r="J2310" s="1"/>
      <c r="K2310" s="1"/>
      <c r="L2310" s="1"/>
      <c r="M2310" s="1"/>
      <c r="N2310" s="1"/>
      <c r="O2310" s="1"/>
      <c r="P2310" s="1"/>
      <c r="Q2310" s="12">
        <v>441251.50699999998</v>
      </c>
      <c r="R2310" s="29">
        <f t="shared" si="108"/>
        <v>0</v>
      </c>
      <c r="S2310" t="str">
        <f t="shared" si="109"/>
        <v>OK</v>
      </c>
      <c r="T2310" s="10">
        <f>IFERROR(VLOOKUP(A2310,[1]!Tabla1[[#All],[Material]:[venta nueva]],38,FALSE),0)</f>
        <v>0</v>
      </c>
    </row>
    <row r="2311" spans="1:20" hidden="1" x14ac:dyDescent="0.35">
      <c r="A2311">
        <f t="shared" si="110"/>
        <v>1022901</v>
      </c>
      <c r="B2311" s="6" t="s">
        <v>1098</v>
      </c>
      <c r="C2311" s="7" t="s">
        <v>553</v>
      </c>
      <c r="D2311" s="7" t="s">
        <v>1097</v>
      </c>
      <c r="E2311" s="7" t="s">
        <v>481</v>
      </c>
      <c r="F2311" s="7" t="s">
        <v>482</v>
      </c>
      <c r="G2311" s="7" t="s">
        <v>1082</v>
      </c>
      <c r="H2311" s="7" t="s">
        <v>1013</v>
      </c>
      <c r="I2311" s="6" t="s">
        <v>16</v>
      </c>
      <c r="J2311" s="1"/>
      <c r="K2311" s="1"/>
      <c r="L2311" s="1"/>
      <c r="M2311" s="1"/>
      <c r="N2311" s="1"/>
      <c r="O2311" s="1"/>
      <c r="P2311" s="1"/>
      <c r="Q2311" s="12">
        <v>8214.3940000000002</v>
      </c>
      <c r="R2311" s="29">
        <f t="shared" si="108"/>
        <v>0</v>
      </c>
      <c r="S2311" t="str">
        <f t="shared" si="109"/>
        <v>OK</v>
      </c>
      <c r="T2311" s="10">
        <f>IFERROR(VLOOKUP(A2311,[1]!Tabla1[[#All],[Material]:[venta nueva]],38,FALSE),0)</f>
        <v>0</v>
      </c>
    </row>
    <row r="2312" spans="1:20" hidden="1" x14ac:dyDescent="0.35">
      <c r="A2312">
        <f t="shared" si="110"/>
        <v>1022907</v>
      </c>
      <c r="B2312" s="6" t="s">
        <v>1098</v>
      </c>
      <c r="C2312" s="7" t="s">
        <v>553</v>
      </c>
      <c r="D2312" s="7" t="s">
        <v>1097</v>
      </c>
      <c r="E2312" s="7" t="s">
        <v>528</v>
      </c>
      <c r="F2312" s="7" t="s">
        <v>529</v>
      </c>
      <c r="G2312" s="7" t="s">
        <v>1069</v>
      </c>
      <c r="H2312" s="7" t="s">
        <v>1026</v>
      </c>
      <c r="I2312" s="6" t="s">
        <v>10</v>
      </c>
      <c r="J2312" s="1"/>
      <c r="K2312" s="1"/>
      <c r="L2312" s="1"/>
      <c r="M2312" s="1"/>
      <c r="N2312" s="1"/>
      <c r="O2312" s="1"/>
      <c r="P2312" s="1"/>
      <c r="Q2312" s="12">
        <v>93150.004000000001</v>
      </c>
      <c r="R2312" s="29">
        <f t="shared" ref="R2312:R2375" si="111">+O2312-P2312</f>
        <v>0</v>
      </c>
      <c r="S2312" t="str">
        <f t="shared" ref="S2312:S2375" si="112">IF(R2312&gt;0,"Sobre ingreso",IF(R2312&lt;0,"Pendiente de ingreso","OK"))</f>
        <v>OK</v>
      </c>
      <c r="T2312" s="10">
        <f>IFERROR(VLOOKUP(A2312,[1]!Tabla1[[#All],[Material]:[venta nueva]],38,FALSE),0)</f>
        <v>0</v>
      </c>
    </row>
    <row r="2313" spans="1:20" hidden="1" x14ac:dyDescent="0.35">
      <c r="A2313">
        <f t="shared" si="110"/>
        <v>1022918</v>
      </c>
      <c r="B2313" s="6" t="s">
        <v>1098</v>
      </c>
      <c r="C2313" s="7" t="s">
        <v>553</v>
      </c>
      <c r="D2313" s="7" t="s">
        <v>1097</v>
      </c>
      <c r="E2313" s="7" t="s">
        <v>376</v>
      </c>
      <c r="F2313" s="7" t="s">
        <v>377</v>
      </c>
      <c r="G2313" s="7" t="s">
        <v>1078</v>
      </c>
      <c r="H2313" s="7" t="s">
        <v>1006</v>
      </c>
      <c r="I2313" s="6" t="s">
        <v>15</v>
      </c>
      <c r="J2313" s="1"/>
      <c r="K2313" s="1"/>
      <c r="L2313" s="1"/>
      <c r="M2313" s="1"/>
      <c r="N2313" s="1"/>
      <c r="O2313" s="1"/>
      <c r="P2313" s="1"/>
      <c r="Q2313" s="12">
        <v>121356.01</v>
      </c>
      <c r="R2313" s="29">
        <f t="shared" si="111"/>
        <v>0</v>
      </c>
      <c r="S2313" t="str">
        <f t="shared" si="112"/>
        <v>OK</v>
      </c>
      <c r="T2313" s="10">
        <f>IFERROR(VLOOKUP(A2313,[1]!Tabla1[[#All],[Material]:[venta nueva]],38,FALSE),0)</f>
        <v>0</v>
      </c>
    </row>
    <row r="2314" spans="1:20" hidden="1" x14ac:dyDescent="0.35">
      <c r="A2314">
        <f t="shared" si="110"/>
        <v>1022919</v>
      </c>
      <c r="B2314" s="6" t="s">
        <v>1098</v>
      </c>
      <c r="C2314" s="7" t="s">
        <v>553</v>
      </c>
      <c r="D2314" s="7" t="s">
        <v>1097</v>
      </c>
      <c r="E2314" s="7" t="s">
        <v>378</v>
      </c>
      <c r="F2314" s="7" t="s">
        <v>379</v>
      </c>
      <c r="G2314" s="7" t="s">
        <v>1075</v>
      </c>
      <c r="H2314" s="7" t="s">
        <v>1003</v>
      </c>
      <c r="I2314" s="6" t="s">
        <v>16</v>
      </c>
      <c r="J2314" s="1"/>
      <c r="K2314" s="1"/>
      <c r="L2314" s="1"/>
      <c r="M2314" s="1"/>
      <c r="N2314" s="1"/>
      <c r="O2314" s="1"/>
      <c r="P2314" s="1"/>
      <c r="Q2314" s="12">
        <v>21388.030999999999</v>
      </c>
      <c r="R2314" s="29">
        <f t="shared" si="111"/>
        <v>0</v>
      </c>
      <c r="S2314" t="str">
        <f t="shared" si="112"/>
        <v>OK</v>
      </c>
      <c r="T2314" s="10">
        <f>IFERROR(VLOOKUP(A2314,[1]!Tabla1[[#All],[Material]:[venta nueva]],38,FALSE),0)</f>
        <v>0</v>
      </c>
    </row>
    <row r="2315" spans="1:20" hidden="1" x14ac:dyDescent="0.35">
      <c r="A2315">
        <f t="shared" si="110"/>
        <v>1022921</v>
      </c>
      <c r="B2315" s="6" t="s">
        <v>1098</v>
      </c>
      <c r="C2315" s="7" t="s">
        <v>553</v>
      </c>
      <c r="D2315" s="7" t="s">
        <v>1097</v>
      </c>
      <c r="E2315" s="7" t="s">
        <v>382</v>
      </c>
      <c r="F2315" s="7" t="s">
        <v>383</v>
      </c>
      <c r="G2315" s="7" t="s">
        <v>1078</v>
      </c>
      <c r="H2315" s="7" t="s">
        <v>1009</v>
      </c>
      <c r="I2315" s="6" t="s">
        <v>11</v>
      </c>
      <c r="J2315" s="1"/>
      <c r="K2315" s="1"/>
      <c r="L2315" s="1"/>
      <c r="M2315" s="1"/>
      <c r="N2315" s="1"/>
      <c r="O2315" s="1"/>
      <c r="P2315" s="1"/>
      <c r="Q2315" s="12">
        <v>36221.817999999999</v>
      </c>
      <c r="R2315" s="29">
        <f t="shared" si="111"/>
        <v>0</v>
      </c>
      <c r="S2315" t="str">
        <f t="shared" si="112"/>
        <v>OK</v>
      </c>
      <c r="T2315" s="10">
        <f>IFERROR(VLOOKUP(A2315,[1]!Tabla1[[#All],[Material]:[venta nueva]],38,FALSE),0)</f>
        <v>0</v>
      </c>
    </row>
    <row r="2316" spans="1:20" hidden="1" x14ac:dyDescent="0.35">
      <c r="A2316">
        <f t="shared" si="110"/>
        <v>1022930</v>
      </c>
      <c r="B2316" s="6" t="s">
        <v>1098</v>
      </c>
      <c r="C2316" s="7" t="s">
        <v>553</v>
      </c>
      <c r="D2316" s="7" t="s">
        <v>1097</v>
      </c>
      <c r="E2316" s="7" t="s">
        <v>384</v>
      </c>
      <c r="F2316" s="7" t="s">
        <v>385</v>
      </c>
      <c r="G2316" s="7" t="s">
        <v>1082</v>
      </c>
      <c r="H2316" s="7" t="s">
        <v>1013</v>
      </c>
      <c r="I2316" s="6" t="s">
        <v>12</v>
      </c>
      <c r="J2316" s="1"/>
      <c r="K2316" s="1"/>
      <c r="L2316" s="1"/>
      <c r="M2316" s="1"/>
      <c r="N2316" s="1"/>
      <c r="O2316" s="1"/>
      <c r="P2316" s="1"/>
      <c r="Q2316" s="12">
        <v>107232.04700000001</v>
      </c>
      <c r="R2316" s="29">
        <f t="shared" si="111"/>
        <v>0</v>
      </c>
      <c r="S2316" t="str">
        <f t="shared" si="112"/>
        <v>OK</v>
      </c>
      <c r="T2316" s="10">
        <f>IFERROR(VLOOKUP(A2316,[1]!Tabla1[[#All],[Material]:[venta nueva]],38,FALSE),0)</f>
        <v>0</v>
      </c>
    </row>
    <row r="2317" spans="1:20" hidden="1" x14ac:dyDescent="0.35">
      <c r="A2317">
        <f t="shared" si="110"/>
        <v>1022932</v>
      </c>
      <c r="B2317" s="6" t="s">
        <v>1098</v>
      </c>
      <c r="C2317" s="7" t="s">
        <v>553</v>
      </c>
      <c r="D2317" s="7" t="s">
        <v>1097</v>
      </c>
      <c r="E2317" s="7" t="s">
        <v>1126</v>
      </c>
      <c r="F2317" s="7" t="s">
        <v>74</v>
      </c>
      <c r="G2317" s="7" t="s">
        <v>1074</v>
      </c>
      <c r="H2317" s="7" t="s">
        <v>1018</v>
      </c>
      <c r="I2317" s="6" t="s">
        <v>14</v>
      </c>
      <c r="J2317" s="1"/>
      <c r="K2317" s="1"/>
      <c r="L2317" s="1"/>
      <c r="M2317" s="1"/>
      <c r="N2317" s="1"/>
      <c r="O2317" s="1"/>
      <c r="P2317" s="1"/>
      <c r="Q2317" s="12">
        <v>58.600999999999999</v>
      </c>
      <c r="R2317" s="29">
        <f t="shared" si="111"/>
        <v>0</v>
      </c>
      <c r="S2317" t="str">
        <f t="shared" si="112"/>
        <v>OK</v>
      </c>
      <c r="T2317" s="10">
        <f>IFERROR(VLOOKUP(A2317,[1]!Tabla1[[#All],[Material]:[venta nueva]],38,FALSE),0)</f>
        <v>0</v>
      </c>
    </row>
    <row r="2318" spans="1:20" hidden="1" x14ac:dyDescent="0.35">
      <c r="A2318">
        <f t="shared" si="110"/>
        <v>1022936</v>
      </c>
      <c r="B2318" s="6" t="s">
        <v>1098</v>
      </c>
      <c r="C2318" s="7" t="s">
        <v>553</v>
      </c>
      <c r="D2318" s="7" t="s">
        <v>1097</v>
      </c>
      <c r="E2318" s="7" t="s">
        <v>388</v>
      </c>
      <c r="F2318" s="7" t="s">
        <v>78</v>
      </c>
      <c r="G2318" s="7" t="s">
        <v>985</v>
      </c>
      <c r="H2318" s="7" t="s">
        <v>1012</v>
      </c>
      <c r="I2318" s="6" t="s">
        <v>14</v>
      </c>
      <c r="J2318" s="1"/>
      <c r="K2318" s="1"/>
      <c r="L2318" s="1"/>
      <c r="M2318" s="1"/>
      <c r="N2318" s="1"/>
      <c r="O2318" s="1"/>
      <c r="P2318" s="1"/>
      <c r="Q2318" s="12">
        <v>41210.004000000001</v>
      </c>
      <c r="R2318" s="29">
        <f t="shared" si="111"/>
        <v>0</v>
      </c>
      <c r="S2318" t="str">
        <f t="shared" si="112"/>
        <v>OK</v>
      </c>
      <c r="T2318" s="10">
        <f>IFERROR(VLOOKUP(A2318,[1]!Tabla1[[#All],[Material]:[venta nueva]],38,FALSE),0)</f>
        <v>0</v>
      </c>
    </row>
    <row r="2319" spans="1:20" hidden="1" x14ac:dyDescent="0.35">
      <c r="A2319">
        <f t="shared" si="110"/>
        <v>1022939</v>
      </c>
      <c r="B2319" s="6" t="s">
        <v>1098</v>
      </c>
      <c r="C2319" s="7" t="s">
        <v>553</v>
      </c>
      <c r="D2319" s="7" t="s">
        <v>1097</v>
      </c>
      <c r="E2319" s="7" t="s">
        <v>389</v>
      </c>
      <c r="F2319" s="7" t="s">
        <v>390</v>
      </c>
      <c r="G2319" s="7" t="s">
        <v>1085</v>
      </c>
      <c r="H2319" s="7" t="s">
        <v>1036</v>
      </c>
      <c r="I2319" s="6" t="s">
        <v>14</v>
      </c>
      <c r="J2319" s="1"/>
      <c r="K2319" s="1"/>
      <c r="L2319" s="1"/>
      <c r="M2319" s="1"/>
      <c r="N2319" s="1"/>
      <c r="O2319" s="1"/>
      <c r="P2319" s="1"/>
      <c r="Q2319" s="12">
        <v>4993.7280000000001</v>
      </c>
      <c r="R2319" s="29">
        <f t="shared" si="111"/>
        <v>0</v>
      </c>
      <c r="S2319" t="str">
        <f t="shared" si="112"/>
        <v>OK</v>
      </c>
      <c r="T2319" s="10">
        <f>IFERROR(VLOOKUP(A2319,[1]!Tabla1[[#All],[Material]:[venta nueva]],38,FALSE),0)</f>
        <v>0</v>
      </c>
    </row>
    <row r="2320" spans="1:20" hidden="1" x14ac:dyDescent="0.35">
      <c r="A2320">
        <f t="shared" si="110"/>
        <v>1022940</v>
      </c>
      <c r="B2320" s="6" t="s">
        <v>1098</v>
      </c>
      <c r="C2320" s="7" t="s">
        <v>553</v>
      </c>
      <c r="D2320" s="7" t="s">
        <v>1097</v>
      </c>
      <c r="E2320" s="7" t="s">
        <v>391</v>
      </c>
      <c r="F2320" s="7" t="s">
        <v>392</v>
      </c>
      <c r="G2320" s="7" t="s">
        <v>1086</v>
      </c>
      <c r="H2320" s="7" t="s">
        <v>1025</v>
      </c>
      <c r="I2320" s="6" t="s">
        <v>14</v>
      </c>
      <c r="J2320" s="1"/>
      <c r="K2320" s="1"/>
      <c r="L2320" s="1"/>
      <c r="M2320" s="1"/>
      <c r="N2320" s="1"/>
      <c r="O2320" s="1"/>
      <c r="P2320" s="1"/>
      <c r="Q2320" s="12">
        <v>63711.985999999997</v>
      </c>
      <c r="R2320" s="29">
        <f t="shared" si="111"/>
        <v>0</v>
      </c>
      <c r="S2320" t="str">
        <f t="shared" si="112"/>
        <v>OK</v>
      </c>
      <c r="T2320" s="10">
        <f>IFERROR(VLOOKUP(A2320,[1]!Tabla1[[#All],[Material]:[venta nueva]],38,FALSE),0)</f>
        <v>0</v>
      </c>
    </row>
    <row r="2321" spans="1:20" hidden="1" x14ac:dyDescent="0.35">
      <c r="A2321">
        <f t="shared" si="110"/>
        <v>1022941</v>
      </c>
      <c r="B2321" s="6" t="s">
        <v>1098</v>
      </c>
      <c r="C2321" s="7" t="s">
        <v>553</v>
      </c>
      <c r="D2321" s="7" t="s">
        <v>1097</v>
      </c>
      <c r="E2321" s="7" t="s">
        <v>393</v>
      </c>
      <c r="F2321" s="7" t="s">
        <v>394</v>
      </c>
      <c r="G2321" s="7" t="s">
        <v>1086</v>
      </c>
      <c r="H2321" s="7" t="s">
        <v>1025</v>
      </c>
      <c r="I2321" s="6" t="s">
        <v>14</v>
      </c>
      <c r="J2321" s="1"/>
      <c r="K2321" s="1"/>
      <c r="L2321" s="1"/>
      <c r="M2321" s="1"/>
      <c r="N2321" s="1"/>
      <c r="O2321" s="1"/>
      <c r="P2321" s="1"/>
      <c r="Q2321" s="12">
        <v>45673.887000000002</v>
      </c>
      <c r="R2321" s="29">
        <f t="shared" si="111"/>
        <v>0</v>
      </c>
      <c r="S2321" t="str">
        <f t="shared" si="112"/>
        <v>OK</v>
      </c>
      <c r="T2321" s="10">
        <f>IFERROR(VLOOKUP(A2321,[1]!Tabla1[[#All],[Material]:[venta nueva]],38,FALSE),0)</f>
        <v>0</v>
      </c>
    </row>
    <row r="2322" spans="1:20" hidden="1" x14ac:dyDescent="0.35">
      <c r="A2322">
        <f t="shared" si="110"/>
        <v>1022945</v>
      </c>
      <c r="B2322" s="6" t="s">
        <v>1098</v>
      </c>
      <c r="C2322" s="7" t="s">
        <v>553</v>
      </c>
      <c r="D2322" s="7" t="s">
        <v>1097</v>
      </c>
      <c r="E2322" s="7" t="s">
        <v>397</v>
      </c>
      <c r="F2322" s="7" t="s">
        <v>223</v>
      </c>
      <c r="G2322" s="7" t="s">
        <v>1078</v>
      </c>
      <c r="H2322" s="7" t="s">
        <v>1027</v>
      </c>
      <c r="I2322" s="6" t="s">
        <v>14</v>
      </c>
      <c r="J2322" s="1"/>
      <c r="K2322" s="1"/>
      <c r="L2322" s="1"/>
      <c r="M2322" s="1"/>
      <c r="N2322" s="1"/>
      <c r="O2322" s="1"/>
      <c r="P2322" s="1"/>
      <c r="Q2322" s="12">
        <v>8909.6059999999998</v>
      </c>
      <c r="R2322" s="29">
        <f t="shared" si="111"/>
        <v>0</v>
      </c>
      <c r="S2322" t="str">
        <f t="shared" si="112"/>
        <v>OK</v>
      </c>
      <c r="T2322" s="10">
        <f>IFERROR(VLOOKUP(A2322,[1]!Tabla1[[#All],[Material]:[venta nueva]],38,FALSE),0)</f>
        <v>0</v>
      </c>
    </row>
    <row r="2323" spans="1:20" hidden="1" x14ac:dyDescent="0.35">
      <c r="A2323">
        <f t="shared" si="110"/>
        <v>1022985</v>
      </c>
      <c r="B2323" s="6" t="s">
        <v>1098</v>
      </c>
      <c r="C2323" s="7" t="s">
        <v>553</v>
      </c>
      <c r="D2323" s="7" t="s">
        <v>1097</v>
      </c>
      <c r="E2323" s="7" t="s">
        <v>398</v>
      </c>
      <c r="F2323" s="7" t="s">
        <v>399</v>
      </c>
      <c r="G2323" s="7" t="s">
        <v>1075</v>
      </c>
      <c r="H2323" s="7" t="s">
        <v>1011</v>
      </c>
      <c r="I2323" s="6" t="s">
        <v>12</v>
      </c>
      <c r="J2323" s="1"/>
      <c r="K2323" s="1"/>
      <c r="L2323" s="1"/>
      <c r="M2323" s="1"/>
      <c r="N2323" s="1"/>
      <c r="O2323" s="1"/>
      <c r="P2323" s="1"/>
      <c r="Q2323" s="12">
        <v>5000.0039999999999</v>
      </c>
      <c r="R2323" s="29">
        <f t="shared" si="111"/>
        <v>0</v>
      </c>
      <c r="S2323" t="str">
        <f t="shared" si="112"/>
        <v>OK</v>
      </c>
      <c r="T2323" s="10">
        <f>IFERROR(VLOOKUP(A2323,[1]!Tabla1[[#All],[Material]:[venta nueva]],38,FALSE),0)</f>
        <v>0</v>
      </c>
    </row>
    <row r="2324" spans="1:20" hidden="1" x14ac:dyDescent="0.35">
      <c r="A2324">
        <f t="shared" si="110"/>
        <v>1022986</v>
      </c>
      <c r="B2324" s="6" t="s">
        <v>1098</v>
      </c>
      <c r="C2324" s="7" t="s">
        <v>553</v>
      </c>
      <c r="D2324" s="7" t="s">
        <v>1097</v>
      </c>
      <c r="E2324" s="7" t="s">
        <v>400</v>
      </c>
      <c r="F2324" s="7" t="s">
        <v>401</v>
      </c>
      <c r="G2324" s="7" t="s">
        <v>1082</v>
      </c>
      <c r="H2324" s="7" t="s">
        <v>1013</v>
      </c>
      <c r="I2324" s="6" t="s">
        <v>12</v>
      </c>
      <c r="J2324" s="1"/>
      <c r="K2324" s="1"/>
      <c r="L2324" s="1"/>
      <c r="M2324" s="1"/>
      <c r="N2324" s="1"/>
      <c r="O2324" s="1"/>
      <c r="P2324" s="1"/>
      <c r="Q2324" s="12">
        <v>40.656999999999996</v>
      </c>
      <c r="R2324" s="29">
        <f t="shared" si="111"/>
        <v>0</v>
      </c>
      <c r="S2324" t="str">
        <f t="shared" si="112"/>
        <v>OK</v>
      </c>
      <c r="T2324" s="10">
        <f>IFERROR(VLOOKUP(A2324,[1]!Tabla1[[#All],[Material]:[venta nueva]],38,FALSE),0)</f>
        <v>0</v>
      </c>
    </row>
    <row r="2325" spans="1:20" hidden="1" x14ac:dyDescent="0.35">
      <c r="A2325">
        <f t="shared" si="110"/>
        <v>1022987</v>
      </c>
      <c r="B2325" s="6" t="s">
        <v>1098</v>
      </c>
      <c r="C2325" s="7" t="s">
        <v>553</v>
      </c>
      <c r="D2325" s="7" t="s">
        <v>1097</v>
      </c>
      <c r="E2325" s="7" t="s">
        <v>546</v>
      </c>
      <c r="F2325" s="7" t="s">
        <v>547</v>
      </c>
      <c r="G2325" s="7" t="s">
        <v>1079</v>
      </c>
      <c r="H2325" s="7" t="s">
        <v>1007</v>
      </c>
      <c r="I2325" s="6" t="s">
        <v>16</v>
      </c>
      <c r="J2325" s="1"/>
      <c r="K2325" s="1"/>
      <c r="L2325" s="1"/>
      <c r="M2325" s="1"/>
      <c r="N2325" s="1"/>
      <c r="O2325" s="1"/>
      <c r="P2325" s="1"/>
      <c r="Q2325" s="12">
        <v>46990.006000000001</v>
      </c>
      <c r="R2325" s="29">
        <f t="shared" si="111"/>
        <v>0</v>
      </c>
      <c r="S2325" t="str">
        <f t="shared" si="112"/>
        <v>OK</v>
      </c>
      <c r="T2325" s="10">
        <f>IFERROR(VLOOKUP(A2325,[1]!Tabla1[[#All],[Material]:[venta nueva]],38,FALSE),0)</f>
        <v>0</v>
      </c>
    </row>
    <row r="2326" spans="1:20" hidden="1" x14ac:dyDescent="0.35">
      <c r="A2326">
        <f t="shared" si="110"/>
        <v>1022989</v>
      </c>
      <c r="B2326" s="6" t="s">
        <v>1098</v>
      </c>
      <c r="C2326" s="7" t="s">
        <v>553</v>
      </c>
      <c r="D2326" s="7" t="s">
        <v>1097</v>
      </c>
      <c r="E2326" s="7" t="s">
        <v>402</v>
      </c>
      <c r="F2326" s="7" t="s">
        <v>403</v>
      </c>
      <c r="G2326" s="7" t="s">
        <v>1075</v>
      </c>
      <c r="H2326" s="7" t="s">
        <v>1003</v>
      </c>
      <c r="I2326" s="6" t="s">
        <v>15</v>
      </c>
      <c r="J2326" s="1"/>
      <c r="K2326" s="1"/>
      <c r="L2326" s="1"/>
      <c r="M2326" s="1"/>
      <c r="N2326" s="1"/>
      <c r="O2326" s="1"/>
      <c r="P2326" s="1"/>
      <c r="Q2326" s="12">
        <v>27043.471000000001</v>
      </c>
      <c r="R2326" s="29">
        <f t="shared" si="111"/>
        <v>0</v>
      </c>
      <c r="S2326" t="str">
        <f t="shared" si="112"/>
        <v>OK</v>
      </c>
      <c r="T2326" s="10">
        <f>IFERROR(VLOOKUP(A2326,[1]!Tabla1[[#All],[Material]:[venta nueva]],38,FALSE),0)</f>
        <v>0</v>
      </c>
    </row>
    <row r="2327" spans="1:20" hidden="1" x14ac:dyDescent="0.35">
      <c r="A2327">
        <f t="shared" si="110"/>
        <v>1022990</v>
      </c>
      <c r="B2327" s="6" t="s">
        <v>1098</v>
      </c>
      <c r="C2327" s="7" t="s">
        <v>553</v>
      </c>
      <c r="D2327" s="7" t="s">
        <v>1097</v>
      </c>
      <c r="E2327" s="7" t="s">
        <v>404</v>
      </c>
      <c r="F2327" s="7" t="s">
        <v>405</v>
      </c>
      <c r="G2327" s="7" t="s">
        <v>1082</v>
      </c>
      <c r="H2327" s="7" t="s">
        <v>1013</v>
      </c>
      <c r="I2327" s="6" t="s">
        <v>16</v>
      </c>
      <c r="J2327" s="1"/>
      <c r="K2327" s="1"/>
      <c r="L2327" s="1"/>
      <c r="M2327" s="1"/>
      <c r="N2327" s="1"/>
      <c r="O2327" s="1"/>
      <c r="P2327" s="1"/>
      <c r="Q2327" s="12">
        <v>21598.027999999998</v>
      </c>
      <c r="R2327" s="29">
        <f t="shared" si="111"/>
        <v>0</v>
      </c>
      <c r="S2327" t="str">
        <f t="shared" si="112"/>
        <v>OK</v>
      </c>
      <c r="T2327" s="10">
        <f>IFERROR(VLOOKUP(A2327,[1]!Tabla1[[#All],[Material]:[venta nueva]],38,FALSE),0)</f>
        <v>0</v>
      </c>
    </row>
    <row r="2328" spans="1:20" hidden="1" x14ac:dyDescent="0.35">
      <c r="A2328">
        <f t="shared" si="110"/>
        <v>1023034</v>
      </c>
      <c r="B2328" s="6" t="s">
        <v>1098</v>
      </c>
      <c r="C2328" s="7" t="s">
        <v>553</v>
      </c>
      <c r="D2328" s="7" t="s">
        <v>1097</v>
      </c>
      <c r="E2328" s="7" t="s">
        <v>408</v>
      </c>
      <c r="F2328" s="7" t="s">
        <v>142</v>
      </c>
      <c r="G2328" s="7" t="s">
        <v>1080</v>
      </c>
      <c r="H2328" s="7" t="s">
        <v>1030</v>
      </c>
      <c r="I2328" s="6" t="s">
        <v>14</v>
      </c>
      <c r="J2328" s="1"/>
      <c r="K2328" s="1"/>
      <c r="L2328" s="1"/>
      <c r="M2328" s="1"/>
      <c r="N2328" s="1"/>
      <c r="O2328" s="1"/>
      <c r="P2328" s="1"/>
      <c r="Q2328" s="12">
        <v>208618.45699999999</v>
      </c>
      <c r="R2328" s="29">
        <f t="shared" si="111"/>
        <v>0</v>
      </c>
      <c r="S2328" t="str">
        <f t="shared" si="112"/>
        <v>OK</v>
      </c>
      <c r="T2328" s="10">
        <f>IFERROR(VLOOKUP(A2328,[1]!Tabla1[[#All],[Material]:[venta nueva]],38,FALSE),0)</f>
        <v>0</v>
      </c>
    </row>
    <row r="2329" spans="1:20" hidden="1" x14ac:dyDescent="0.35">
      <c r="A2329">
        <f t="shared" si="110"/>
        <v>1023035</v>
      </c>
      <c r="B2329" s="6" t="s">
        <v>1098</v>
      </c>
      <c r="C2329" s="7" t="s">
        <v>553</v>
      </c>
      <c r="D2329" s="7" t="s">
        <v>1097</v>
      </c>
      <c r="E2329" s="7" t="s">
        <v>468</v>
      </c>
      <c r="F2329" s="7" t="s">
        <v>469</v>
      </c>
      <c r="G2329" s="7" t="s">
        <v>1081</v>
      </c>
      <c r="H2329" s="7" t="s">
        <v>1010</v>
      </c>
      <c r="I2329" s="6" t="s">
        <v>14</v>
      </c>
      <c r="J2329" s="1"/>
      <c r="K2329" s="1"/>
      <c r="L2329" s="1"/>
      <c r="M2329" s="1"/>
      <c r="N2329" s="1"/>
      <c r="O2329" s="1"/>
      <c r="P2329" s="1"/>
      <c r="Q2329" s="12">
        <v>48000.002</v>
      </c>
      <c r="R2329" s="29">
        <f t="shared" si="111"/>
        <v>0</v>
      </c>
      <c r="S2329" t="str">
        <f t="shared" si="112"/>
        <v>OK</v>
      </c>
      <c r="T2329" s="10">
        <f>IFERROR(VLOOKUP(A2329,[1]!Tabla1[[#All],[Material]:[venta nueva]],38,FALSE),0)</f>
        <v>0</v>
      </c>
    </row>
    <row r="2330" spans="1:20" hidden="1" x14ac:dyDescent="0.35">
      <c r="A2330">
        <f t="shared" si="110"/>
        <v>1023037</v>
      </c>
      <c r="B2330" s="6" t="s">
        <v>1098</v>
      </c>
      <c r="C2330" s="7" t="s">
        <v>553</v>
      </c>
      <c r="D2330" s="7" t="s">
        <v>1097</v>
      </c>
      <c r="E2330" s="7" t="s">
        <v>409</v>
      </c>
      <c r="F2330" s="7" t="s">
        <v>410</v>
      </c>
      <c r="G2330" s="7" t="s">
        <v>1082</v>
      </c>
      <c r="H2330" s="7" t="s">
        <v>1013</v>
      </c>
      <c r="I2330" s="6" t="s">
        <v>12</v>
      </c>
      <c r="J2330" s="1"/>
      <c r="K2330" s="1"/>
      <c r="L2330" s="1"/>
      <c r="M2330" s="1"/>
      <c r="N2330" s="1"/>
      <c r="O2330" s="1"/>
      <c r="P2330" s="1"/>
      <c r="Q2330" s="12">
        <v>126979.08199999999</v>
      </c>
      <c r="R2330" s="29">
        <f t="shared" si="111"/>
        <v>0</v>
      </c>
      <c r="S2330" t="str">
        <f t="shared" si="112"/>
        <v>OK</v>
      </c>
      <c r="T2330" s="10">
        <f>IFERROR(VLOOKUP(A2330,[1]!Tabla1[[#All],[Material]:[venta nueva]],38,FALSE),0)</f>
        <v>0</v>
      </c>
    </row>
    <row r="2331" spans="1:20" hidden="1" x14ac:dyDescent="0.35">
      <c r="A2331">
        <f t="shared" si="110"/>
        <v>1023038</v>
      </c>
      <c r="B2331" s="6" t="s">
        <v>1098</v>
      </c>
      <c r="C2331" s="7" t="s">
        <v>553</v>
      </c>
      <c r="D2331" s="7" t="s">
        <v>1097</v>
      </c>
      <c r="E2331" s="7" t="s">
        <v>411</v>
      </c>
      <c r="F2331" s="7" t="s">
        <v>412</v>
      </c>
      <c r="G2331" s="7" t="s">
        <v>1075</v>
      </c>
      <c r="H2331" s="7" t="s">
        <v>1011</v>
      </c>
      <c r="I2331" s="6" t="s">
        <v>12</v>
      </c>
      <c r="J2331" s="1"/>
      <c r="K2331" s="1"/>
      <c r="L2331" s="1"/>
      <c r="M2331" s="1"/>
      <c r="N2331" s="1"/>
      <c r="O2331" s="1"/>
      <c r="P2331" s="1"/>
      <c r="Q2331" s="12">
        <v>65999.997000000003</v>
      </c>
      <c r="R2331" s="29">
        <f t="shared" si="111"/>
        <v>0</v>
      </c>
      <c r="S2331" t="str">
        <f t="shared" si="112"/>
        <v>OK</v>
      </c>
      <c r="T2331" s="10">
        <f>IFERROR(VLOOKUP(A2331,[1]!Tabla1[[#All],[Material]:[venta nueva]],38,FALSE),0)</f>
        <v>0</v>
      </c>
    </row>
    <row r="2332" spans="1:20" hidden="1" x14ac:dyDescent="0.35">
      <c r="A2332">
        <f t="shared" si="110"/>
        <v>1023050</v>
      </c>
      <c r="B2332" s="6" t="s">
        <v>1098</v>
      </c>
      <c r="C2332" s="7" t="s">
        <v>553</v>
      </c>
      <c r="D2332" s="7" t="s">
        <v>1097</v>
      </c>
      <c r="E2332" s="7" t="s">
        <v>470</v>
      </c>
      <c r="F2332" s="7" t="s">
        <v>471</v>
      </c>
      <c r="G2332" s="7" t="s">
        <v>1075</v>
      </c>
      <c r="H2332" s="7" t="s">
        <v>1002</v>
      </c>
      <c r="I2332" s="6" t="s">
        <v>8</v>
      </c>
      <c r="J2332" s="1"/>
      <c r="K2332" s="1"/>
      <c r="L2332" s="1"/>
      <c r="M2332" s="1"/>
      <c r="N2332" s="1"/>
      <c r="O2332" s="1"/>
      <c r="P2332" s="1"/>
      <c r="Q2332" s="12">
        <v>107790.959</v>
      </c>
      <c r="R2332" s="29">
        <f t="shared" si="111"/>
        <v>0</v>
      </c>
      <c r="S2332" t="str">
        <f t="shared" si="112"/>
        <v>OK</v>
      </c>
      <c r="T2332" s="10">
        <f>IFERROR(VLOOKUP(A2332,[1]!Tabla1[[#All],[Material]:[venta nueva]],38,FALSE),0)</f>
        <v>0</v>
      </c>
    </row>
    <row r="2333" spans="1:20" hidden="1" x14ac:dyDescent="0.35">
      <c r="A2333">
        <f t="shared" si="110"/>
        <v>1023055</v>
      </c>
      <c r="B2333" s="6" t="s">
        <v>1098</v>
      </c>
      <c r="C2333" s="7" t="s">
        <v>553</v>
      </c>
      <c r="D2333" s="7" t="s">
        <v>1097</v>
      </c>
      <c r="E2333" s="7" t="s">
        <v>542</v>
      </c>
      <c r="F2333" s="7" t="s">
        <v>543</v>
      </c>
      <c r="G2333" s="7" t="s">
        <v>1075</v>
      </c>
      <c r="H2333" s="7" t="s">
        <v>1011</v>
      </c>
      <c r="I2333" s="6" t="s">
        <v>16</v>
      </c>
      <c r="J2333" s="1"/>
      <c r="K2333" s="1"/>
      <c r="L2333" s="1"/>
      <c r="M2333" s="1"/>
      <c r="N2333" s="1"/>
      <c r="O2333" s="1"/>
      <c r="P2333" s="1"/>
      <c r="Q2333" s="12">
        <v>4598.09</v>
      </c>
      <c r="R2333" s="29">
        <f t="shared" si="111"/>
        <v>0</v>
      </c>
      <c r="S2333" t="str">
        <f t="shared" si="112"/>
        <v>OK</v>
      </c>
      <c r="T2333" s="10">
        <f>IFERROR(VLOOKUP(A2333,[1]!Tabla1[[#All],[Material]:[venta nueva]],38,FALSE),0)</f>
        <v>0</v>
      </c>
    </row>
    <row r="2334" spans="1:20" hidden="1" x14ac:dyDescent="0.35">
      <c r="A2334">
        <f t="shared" si="110"/>
        <v>1023066</v>
      </c>
      <c r="B2334" s="6" t="s">
        <v>1098</v>
      </c>
      <c r="C2334" s="7" t="s">
        <v>553</v>
      </c>
      <c r="D2334" s="7" t="s">
        <v>1097</v>
      </c>
      <c r="E2334" s="7" t="s">
        <v>637</v>
      </c>
      <c r="F2334" s="7" t="s">
        <v>638</v>
      </c>
      <c r="G2334" s="7" t="s">
        <v>1074</v>
      </c>
      <c r="H2334" s="7" t="s">
        <v>1018</v>
      </c>
      <c r="I2334" s="6" t="s">
        <v>14</v>
      </c>
      <c r="J2334" s="1"/>
      <c r="K2334" s="1"/>
      <c r="L2334" s="1"/>
      <c r="M2334" s="1"/>
      <c r="N2334" s="1"/>
      <c r="O2334" s="1"/>
      <c r="P2334" s="1"/>
      <c r="Q2334" s="12">
        <v>10912.953</v>
      </c>
      <c r="R2334" s="29">
        <f t="shared" si="111"/>
        <v>0</v>
      </c>
      <c r="S2334" t="str">
        <f t="shared" si="112"/>
        <v>OK</v>
      </c>
      <c r="T2334" s="10">
        <f>IFERROR(VLOOKUP(A2334,[1]!Tabla1[[#All],[Material]:[venta nueva]],38,FALSE),0)</f>
        <v>0</v>
      </c>
    </row>
    <row r="2335" spans="1:20" hidden="1" x14ac:dyDescent="0.35">
      <c r="A2335">
        <f t="shared" si="110"/>
        <v>1023090</v>
      </c>
      <c r="B2335" s="6" t="s">
        <v>1098</v>
      </c>
      <c r="C2335" s="7" t="s">
        <v>553</v>
      </c>
      <c r="D2335" s="7" t="s">
        <v>1097</v>
      </c>
      <c r="E2335" s="7" t="s">
        <v>413</v>
      </c>
      <c r="F2335" s="7" t="s">
        <v>414</v>
      </c>
      <c r="G2335" s="7" t="s">
        <v>1082</v>
      </c>
      <c r="H2335" s="7" t="s">
        <v>1013</v>
      </c>
      <c r="I2335" s="6" t="s">
        <v>12</v>
      </c>
      <c r="J2335" s="1"/>
      <c r="K2335" s="1"/>
      <c r="L2335" s="1"/>
      <c r="M2335" s="1"/>
      <c r="N2335" s="1"/>
      <c r="O2335" s="1"/>
      <c r="P2335" s="1"/>
      <c r="Q2335" s="12">
        <v>19181.227999999999</v>
      </c>
      <c r="R2335" s="29">
        <f t="shared" si="111"/>
        <v>0</v>
      </c>
      <c r="S2335" t="str">
        <f t="shared" si="112"/>
        <v>OK</v>
      </c>
      <c r="T2335" s="10">
        <f>IFERROR(VLOOKUP(A2335,[1]!Tabla1[[#All],[Material]:[venta nueva]],38,FALSE),0)</f>
        <v>0</v>
      </c>
    </row>
    <row r="2336" spans="1:20" hidden="1" x14ac:dyDescent="0.35">
      <c r="A2336">
        <f t="shared" si="110"/>
        <v>1023093</v>
      </c>
      <c r="B2336" s="6" t="s">
        <v>1098</v>
      </c>
      <c r="C2336" s="7" t="s">
        <v>553</v>
      </c>
      <c r="D2336" s="7" t="s">
        <v>1097</v>
      </c>
      <c r="E2336" s="7" t="s">
        <v>415</v>
      </c>
      <c r="F2336" s="7" t="s">
        <v>416</v>
      </c>
      <c r="G2336" s="7" t="s">
        <v>1081</v>
      </c>
      <c r="H2336" s="7" t="s">
        <v>1010</v>
      </c>
      <c r="I2336" s="6" t="s">
        <v>14</v>
      </c>
      <c r="J2336" s="1"/>
      <c r="K2336" s="1"/>
      <c r="L2336" s="1"/>
      <c r="M2336" s="1"/>
      <c r="N2336" s="1"/>
      <c r="O2336" s="1"/>
      <c r="P2336" s="1"/>
      <c r="Q2336" s="12">
        <v>73136.937000000005</v>
      </c>
      <c r="R2336" s="29">
        <f t="shared" si="111"/>
        <v>0</v>
      </c>
      <c r="S2336" t="str">
        <f t="shared" si="112"/>
        <v>OK</v>
      </c>
      <c r="T2336" s="10">
        <f>IFERROR(VLOOKUP(A2336,[1]!Tabla1[[#All],[Material]:[venta nueva]],38,FALSE),0)</f>
        <v>0</v>
      </c>
    </row>
    <row r="2337" spans="1:20" hidden="1" x14ac:dyDescent="0.35">
      <c r="A2337">
        <f t="shared" si="110"/>
        <v>1023102</v>
      </c>
      <c r="B2337" s="6" t="s">
        <v>1098</v>
      </c>
      <c r="C2337" s="7" t="s">
        <v>553</v>
      </c>
      <c r="D2337" s="7" t="s">
        <v>1097</v>
      </c>
      <c r="E2337" s="7" t="s">
        <v>496</v>
      </c>
      <c r="F2337" s="7" t="s">
        <v>497</v>
      </c>
      <c r="G2337" s="7" t="s">
        <v>1075</v>
      </c>
      <c r="H2337" s="7" t="s">
        <v>1003</v>
      </c>
      <c r="I2337" s="6" t="s">
        <v>15</v>
      </c>
      <c r="J2337" s="1"/>
      <c r="K2337" s="1"/>
      <c r="L2337" s="1"/>
      <c r="M2337" s="1"/>
      <c r="N2337" s="1"/>
      <c r="O2337" s="1"/>
      <c r="P2337" s="1"/>
      <c r="Q2337" s="12">
        <v>5725.31</v>
      </c>
      <c r="R2337" s="29">
        <f t="shared" si="111"/>
        <v>0</v>
      </c>
      <c r="S2337" t="str">
        <f t="shared" si="112"/>
        <v>OK</v>
      </c>
      <c r="T2337" s="10">
        <f>IFERROR(VLOOKUP(A2337,[1]!Tabla1[[#All],[Material]:[venta nueva]],38,FALSE),0)</f>
        <v>0</v>
      </c>
    </row>
    <row r="2338" spans="1:20" hidden="1" x14ac:dyDescent="0.35">
      <c r="A2338">
        <f t="shared" si="110"/>
        <v>1023131</v>
      </c>
      <c r="B2338" s="6" t="s">
        <v>1098</v>
      </c>
      <c r="C2338" s="7" t="s">
        <v>553</v>
      </c>
      <c r="D2338" s="7" t="s">
        <v>1097</v>
      </c>
      <c r="E2338" s="7" t="s">
        <v>1130</v>
      </c>
      <c r="F2338" s="7" t="s">
        <v>1131</v>
      </c>
      <c r="G2338" s="7" t="s">
        <v>1076</v>
      </c>
      <c r="H2338" s="7" t="s">
        <v>1022</v>
      </c>
      <c r="I2338" s="6" t="s">
        <v>14</v>
      </c>
      <c r="J2338" s="1"/>
      <c r="K2338" s="1"/>
      <c r="L2338" s="1"/>
      <c r="M2338" s="1"/>
      <c r="N2338" s="1"/>
      <c r="O2338" s="1"/>
      <c r="P2338" s="1"/>
      <c r="Q2338" s="12">
        <v>419.64400000000001</v>
      </c>
      <c r="R2338" s="29">
        <f t="shared" si="111"/>
        <v>0</v>
      </c>
      <c r="S2338" t="str">
        <f t="shared" si="112"/>
        <v>OK</v>
      </c>
      <c r="T2338" s="10">
        <f>IFERROR(VLOOKUP(A2338,[1]!Tabla1[[#All],[Material]:[venta nueva]],38,FALSE),0)</f>
        <v>0</v>
      </c>
    </row>
    <row r="2339" spans="1:20" hidden="1" x14ac:dyDescent="0.35">
      <c r="A2339">
        <f t="shared" si="110"/>
        <v>1023144</v>
      </c>
      <c r="B2339" s="6" t="s">
        <v>1098</v>
      </c>
      <c r="C2339" s="7" t="s">
        <v>553</v>
      </c>
      <c r="D2339" s="7" t="s">
        <v>1097</v>
      </c>
      <c r="E2339" s="7" t="s">
        <v>576</v>
      </c>
      <c r="F2339" s="7" t="s">
        <v>577</v>
      </c>
      <c r="G2339" s="7" t="s">
        <v>1079</v>
      </c>
      <c r="H2339" s="7" t="s">
        <v>1040</v>
      </c>
      <c r="I2339" s="6" t="s">
        <v>12</v>
      </c>
      <c r="J2339" s="1"/>
      <c r="K2339" s="1"/>
      <c r="L2339" s="1"/>
      <c r="M2339" s="1"/>
      <c r="N2339" s="1"/>
      <c r="O2339" s="1"/>
      <c r="P2339" s="1"/>
      <c r="Q2339" s="12">
        <v>329.27199999999999</v>
      </c>
      <c r="R2339" s="29">
        <f t="shared" si="111"/>
        <v>0</v>
      </c>
      <c r="S2339" t="str">
        <f t="shared" si="112"/>
        <v>OK</v>
      </c>
      <c r="T2339" s="10">
        <f>IFERROR(VLOOKUP(A2339,[1]!Tabla1[[#All],[Material]:[venta nueva]],38,FALSE),0)</f>
        <v>0</v>
      </c>
    </row>
    <row r="2340" spans="1:20" hidden="1" x14ac:dyDescent="0.35">
      <c r="A2340">
        <f t="shared" si="110"/>
        <v>1023158</v>
      </c>
      <c r="B2340" s="6" t="s">
        <v>1098</v>
      </c>
      <c r="C2340" s="7" t="s">
        <v>553</v>
      </c>
      <c r="D2340" s="7" t="s">
        <v>1097</v>
      </c>
      <c r="E2340" s="7" t="s">
        <v>1132</v>
      </c>
      <c r="F2340" s="7" t="s">
        <v>251</v>
      </c>
      <c r="G2340" s="7" t="s">
        <v>1075</v>
      </c>
      <c r="H2340" s="7" t="s">
        <v>1011</v>
      </c>
      <c r="I2340" s="6" t="s">
        <v>14</v>
      </c>
      <c r="J2340" s="1"/>
      <c r="K2340" s="1"/>
      <c r="L2340" s="1"/>
      <c r="M2340" s="1"/>
      <c r="N2340" s="1"/>
      <c r="O2340" s="1"/>
      <c r="P2340" s="1"/>
      <c r="Q2340" s="12">
        <v>253.971</v>
      </c>
      <c r="R2340" s="29">
        <f t="shared" si="111"/>
        <v>0</v>
      </c>
      <c r="S2340" t="str">
        <f t="shared" si="112"/>
        <v>OK</v>
      </c>
      <c r="T2340" s="10">
        <f>IFERROR(VLOOKUP(A2340,[1]!Tabla1[[#All],[Material]:[venta nueva]],38,FALSE),0)</f>
        <v>0</v>
      </c>
    </row>
    <row r="2341" spans="1:20" hidden="1" x14ac:dyDescent="0.35">
      <c r="A2341">
        <f t="shared" si="110"/>
        <v>1023163</v>
      </c>
      <c r="B2341" s="6" t="s">
        <v>1098</v>
      </c>
      <c r="C2341" s="7" t="s">
        <v>553</v>
      </c>
      <c r="D2341" s="7" t="s">
        <v>1097</v>
      </c>
      <c r="E2341" s="7" t="s">
        <v>428</v>
      </c>
      <c r="F2341" s="7" t="s">
        <v>429</v>
      </c>
      <c r="G2341" s="7" t="s">
        <v>1075</v>
      </c>
      <c r="H2341" s="7" t="s">
        <v>1011</v>
      </c>
      <c r="I2341" s="6" t="s">
        <v>16</v>
      </c>
      <c r="J2341" s="1"/>
      <c r="K2341" s="1"/>
      <c r="L2341" s="1"/>
      <c r="M2341" s="1"/>
      <c r="N2341" s="1"/>
      <c r="O2341" s="1"/>
      <c r="P2341" s="1"/>
      <c r="Q2341" s="12">
        <v>9999.9959999999992</v>
      </c>
      <c r="R2341" s="29">
        <f t="shared" si="111"/>
        <v>0</v>
      </c>
      <c r="S2341" t="str">
        <f t="shared" si="112"/>
        <v>OK</v>
      </c>
      <c r="T2341" s="10">
        <f>IFERROR(VLOOKUP(A2341,[1]!Tabla1[[#All],[Material]:[venta nueva]],38,FALSE),0)</f>
        <v>0</v>
      </c>
    </row>
    <row r="2342" spans="1:20" hidden="1" x14ac:dyDescent="0.35">
      <c r="A2342">
        <f t="shared" si="110"/>
        <v>1023183</v>
      </c>
      <c r="B2342" s="6" t="s">
        <v>1098</v>
      </c>
      <c r="C2342" s="7" t="s">
        <v>553</v>
      </c>
      <c r="D2342" s="7" t="s">
        <v>1097</v>
      </c>
      <c r="E2342" s="7" t="s">
        <v>430</v>
      </c>
      <c r="F2342" s="7" t="s">
        <v>431</v>
      </c>
      <c r="G2342" s="7" t="s">
        <v>1085</v>
      </c>
      <c r="H2342" s="7" t="s">
        <v>1019</v>
      </c>
      <c r="I2342" s="6" t="s">
        <v>12</v>
      </c>
      <c r="J2342" s="1"/>
      <c r="K2342" s="1"/>
      <c r="L2342" s="1"/>
      <c r="M2342" s="1"/>
      <c r="N2342" s="1"/>
      <c r="O2342" s="1"/>
      <c r="P2342" s="1"/>
      <c r="Q2342" s="12">
        <v>39997.767999999996</v>
      </c>
      <c r="R2342" s="29">
        <f t="shared" si="111"/>
        <v>0</v>
      </c>
      <c r="S2342" t="str">
        <f t="shared" si="112"/>
        <v>OK</v>
      </c>
      <c r="T2342" s="10">
        <f>IFERROR(VLOOKUP(A2342,[1]!Tabla1[[#All],[Material]:[venta nueva]],38,FALSE),0)</f>
        <v>0</v>
      </c>
    </row>
    <row r="2343" spans="1:20" hidden="1" x14ac:dyDescent="0.35">
      <c r="A2343">
        <f t="shared" si="110"/>
        <v>1023190</v>
      </c>
      <c r="B2343" s="6" t="s">
        <v>1098</v>
      </c>
      <c r="C2343" s="7" t="s">
        <v>553</v>
      </c>
      <c r="D2343" s="7" t="s">
        <v>1097</v>
      </c>
      <c r="E2343" s="7" t="s">
        <v>432</v>
      </c>
      <c r="F2343" s="7" t="s">
        <v>433</v>
      </c>
      <c r="G2343" s="7" t="s">
        <v>1069</v>
      </c>
      <c r="H2343" s="7" t="s">
        <v>1026</v>
      </c>
      <c r="I2343" s="6" t="s">
        <v>8</v>
      </c>
      <c r="J2343" s="1"/>
      <c r="K2343" s="1"/>
      <c r="L2343" s="1"/>
      <c r="M2343" s="1"/>
      <c r="N2343" s="1"/>
      <c r="O2343" s="1"/>
      <c r="P2343" s="1"/>
      <c r="Q2343" s="12">
        <v>301964.951</v>
      </c>
      <c r="R2343" s="29">
        <f t="shared" si="111"/>
        <v>0</v>
      </c>
      <c r="S2343" t="str">
        <f t="shared" si="112"/>
        <v>OK</v>
      </c>
      <c r="T2343" s="10">
        <f>IFERROR(VLOOKUP(A2343,[1]!Tabla1[[#All],[Material]:[venta nueva]],38,FALSE),0)</f>
        <v>0</v>
      </c>
    </row>
    <row r="2344" spans="1:20" hidden="1" x14ac:dyDescent="0.35">
      <c r="A2344">
        <f t="shared" si="110"/>
        <v>1023194</v>
      </c>
      <c r="B2344" s="6" t="s">
        <v>1098</v>
      </c>
      <c r="C2344" s="7" t="s">
        <v>553</v>
      </c>
      <c r="D2344" s="7" t="s">
        <v>1097</v>
      </c>
      <c r="E2344" s="7" t="s">
        <v>434</v>
      </c>
      <c r="F2344" s="7" t="s">
        <v>435</v>
      </c>
      <c r="G2344" s="7" t="s">
        <v>1082</v>
      </c>
      <c r="H2344" s="7" t="s">
        <v>1013</v>
      </c>
      <c r="I2344" s="6" t="s">
        <v>16</v>
      </c>
      <c r="J2344" s="1"/>
      <c r="K2344" s="1"/>
      <c r="L2344" s="1"/>
      <c r="M2344" s="1"/>
      <c r="N2344" s="1"/>
      <c r="O2344" s="1"/>
      <c r="P2344" s="1"/>
      <c r="Q2344" s="12">
        <v>8825.6380000000008</v>
      </c>
      <c r="R2344" s="29">
        <f t="shared" si="111"/>
        <v>0</v>
      </c>
      <c r="S2344" t="str">
        <f t="shared" si="112"/>
        <v>OK</v>
      </c>
      <c r="T2344" s="10">
        <f>IFERROR(VLOOKUP(A2344,[1]!Tabla1[[#All],[Material]:[venta nueva]],38,FALSE),0)</f>
        <v>0</v>
      </c>
    </row>
    <row r="2345" spans="1:20" hidden="1" x14ac:dyDescent="0.35">
      <c r="A2345">
        <f t="shared" si="110"/>
        <v>1023247</v>
      </c>
      <c r="B2345" s="6" t="s">
        <v>1098</v>
      </c>
      <c r="C2345" s="7" t="s">
        <v>553</v>
      </c>
      <c r="D2345" s="7" t="s">
        <v>1097</v>
      </c>
      <c r="E2345" s="7" t="s">
        <v>627</v>
      </c>
      <c r="F2345" s="7" t="s">
        <v>628</v>
      </c>
      <c r="G2345" s="7" t="s">
        <v>1082</v>
      </c>
      <c r="H2345" s="7" t="s">
        <v>1013</v>
      </c>
      <c r="I2345" s="6" t="s">
        <v>15</v>
      </c>
      <c r="J2345" s="1"/>
      <c r="K2345" s="1"/>
      <c r="L2345" s="1"/>
      <c r="M2345" s="1"/>
      <c r="N2345" s="1"/>
      <c r="O2345" s="1"/>
      <c r="P2345" s="1"/>
      <c r="Q2345" s="12">
        <v>1000.006</v>
      </c>
      <c r="R2345" s="29">
        <f t="shared" si="111"/>
        <v>0</v>
      </c>
      <c r="S2345" t="str">
        <f t="shared" si="112"/>
        <v>OK</v>
      </c>
      <c r="T2345" s="10">
        <f>IFERROR(VLOOKUP(A2345,[1]!Tabla1[[#All],[Material]:[venta nueva]],38,FALSE),0)</f>
        <v>0</v>
      </c>
    </row>
    <row r="2346" spans="1:20" hidden="1" x14ac:dyDescent="0.35">
      <c r="A2346">
        <f t="shared" si="110"/>
        <v>1023265</v>
      </c>
      <c r="B2346" s="6" t="s">
        <v>1098</v>
      </c>
      <c r="C2346" s="7" t="s">
        <v>553</v>
      </c>
      <c r="D2346" s="7" t="s">
        <v>1097</v>
      </c>
      <c r="E2346" s="7" t="s">
        <v>436</v>
      </c>
      <c r="F2346" s="7" t="s">
        <v>437</v>
      </c>
      <c r="G2346" s="7" t="s">
        <v>1085</v>
      </c>
      <c r="H2346" s="7" t="s">
        <v>1036</v>
      </c>
      <c r="I2346" s="6" t="s">
        <v>15</v>
      </c>
      <c r="J2346" s="1"/>
      <c r="K2346" s="1"/>
      <c r="L2346" s="1"/>
      <c r="M2346" s="1"/>
      <c r="N2346" s="1"/>
      <c r="O2346" s="1"/>
      <c r="P2346" s="1"/>
      <c r="Q2346" s="12">
        <v>6525.7860000000001</v>
      </c>
      <c r="R2346" s="29">
        <f t="shared" si="111"/>
        <v>0</v>
      </c>
      <c r="S2346" t="str">
        <f t="shared" si="112"/>
        <v>OK</v>
      </c>
      <c r="T2346" s="10">
        <f>IFERROR(VLOOKUP(A2346,[1]!Tabla1[[#All],[Material]:[venta nueva]],38,FALSE),0)</f>
        <v>0</v>
      </c>
    </row>
    <row r="2347" spans="1:20" hidden="1" x14ac:dyDescent="0.35">
      <c r="A2347">
        <f t="shared" si="110"/>
        <v>1023273</v>
      </c>
      <c r="B2347" s="6" t="s">
        <v>1098</v>
      </c>
      <c r="C2347" s="7" t="s">
        <v>553</v>
      </c>
      <c r="D2347" s="7" t="s">
        <v>1097</v>
      </c>
      <c r="E2347" s="7" t="s">
        <v>452</v>
      </c>
      <c r="F2347" s="7" t="s">
        <v>453</v>
      </c>
      <c r="G2347" s="7" t="s">
        <v>1076</v>
      </c>
      <c r="H2347" s="7" t="s">
        <v>1004</v>
      </c>
      <c r="I2347" s="6" t="s">
        <v>8</v>
      </c>
      <c r="J2347" s="1"/>
      <c r="K2347" s="1"/>
      <c r="L2347" s="1"/>
      <c r="M2347" s="1"/>
      <c r="N2347" s="1"/>
      <c r="O2347" s="1"/>
      <c r="P2347" s="1"/>
      <c r="Q2347" s="12">
        <v>98.492999999999995</v>
      </c>
      <c r="R2347" s="29">
        <f t="shared" si="111"/>
        <v>0</v>
      </c>
      <c r="S2347" t="str">
        <f t="shared" si="112"/>
        <v>OK</v>
      </c>
      <c r="T2347" s="10">
        <f>IFERROR(VLOOKUP(A2347,[1]!Tabla1[[#All],[Material]:[venta nueva]],38,FALSE),0)</f>
        <v>0</v>
      </c>
    </row>
    <row r="2348" spans="1:20" hidden="1" x14ac:dyDescent="0.35">
      <c r="A2348">
        <f t="shared" si="110"/>
        <v>1023274</v>
      </c>
      <c r="B2348" s="6" t="s">
        <v>1098</v>
      </c>
      <c r="C2348" s="7" t="s">
        <v>553</v>
      </c>
      <c r="D2348" s="7" t="s">
        <v>1097</v>
      </c>
      <c r="E2348" s="7" t="s">
        <v>454</v>
      </c>
      <c r="F2348" s="7" t="s">
        <v>455</v>
      </c>
      <c r="G2348" s="7" t="s">
        <v>1076</v>
      </c>
      <c r="H2348" s="7" t="s">
        <v>1004</v>
      </c>
      <c r="I2348" s="6" t="s">
        <v>8</v>
      </c>
      <c r="J2348" s="1"/>
      <c r="K2348" s="1"/>
      <c r="L2348" s="1"/>
      <c r="M2348" s="1"/>
      <c r="N2348" s="1"/>
      <c r="O2348" s="1"/>
      <c r="P2348" s="1"/>
      <c r="Q2348" s="12">
        <v>1507.6469999999999</v>
      </c>
      <c r="R2348" s="29">
        <f t="shared" si="111"/>
        <v>0</v>
      </c>
      <c r="S2348" t="str">
        <f t="shared" si="112"/>
        <v>OK</v>
      </c>
      <c r="T2348" s="10">
        <f>IFERROR(VLOOKUP(A2348,[1]!Tabla1[[#All],[Material]:[venta nueva]],38,FALSE),0)</f>
        <v>0</v>
      </c>
    </row>
    <row r="2349" spans="1:20" hidden="1" x14ac:dyDescent="0.35">
      <c r="A2349">
        <f t="shared" si="110"/>
        <v>1023283</v>
      </c>
      <c r="B2349" s="6" t="s">
        <v>1098</v>
      </c>
      <c r="C2349" s="7" t="s">
        <v>553</v>
      </c>
      <c r="D2349" s="7" t="s">
        <v>1097</v>
      </c>
      <c r="E2349" s="7" t="s">
        <v>498</v>
      </c>
      <c r="F2349" s="7" t="s">
        <v>499</v>
      </c>
      <c r="G2349" s="7" t="s">
        <v>1069</v>
      </c>
      <c r="H2349" s="7" t="s">
        <v>1045</v>
      </c>
      <c r="I2349" s="6" t="s">
        <v>12</v>
      </c>
      <c r="J2349" s="1"/>
      <c r="K2349" s="1"/>
      <c r="L2349" s="1"/>
      <c r="M2349" s="1"/>
      <c r="N2349" s="1"/>
      <c r="O2349" s="1"/>
      <c r="P2349" s="1"/>
      <c r="Q2349" s="12">
        <v>115641.35400000001</v>
      </c>
      <c r="R2349" s="29">
        <f t="shared" si="111"/>
        <v>0</v>
      </c>
      <c r="S2349" t="str">
        <f t="shared" si="112"/>
        <v>OK</v>
      </c>
      <c r="T2349" s="10">
        <f>IFERROR(VLOOKUP(A2349,[1]!Tabla1[[#All],[Material]:[venta nueva]],38,FALSE),0)</f>
        <v>0</v>
      </c>
    </row>
    <row r="2350" spans="1:20" hidden="1" x14ac:dyDescent="0.35">
      <c r="A2350">
        <f t="shared" si="110"/>
        <v>1023290</v>
      </c>
      <c r="B2350" s="6" t="s">
        <v>1098</v>
      </c>
      <c r="C2350" s="7" t="s">
        <v>553</v>
      </c>
      <c r="D2350" s="7" t="s">
        <v>1097</v>
      </c>
      <c r="E2350" s="7" t="s">
        <v>519</v>
      </c>
      <c r="F2350" s="7" t="s">
        <v>520</v>
      </c>
      <c r="G2350" s="7" t="s">
        <v>1084</v>
      </c>
      <c r="H2350" s="7" t="s">
        <v>1032</v>
      </c>
      <c r="I2350" s="6" t="s">
        <v>14</v>
      </c>
      <c r="J2350" s="1"/>
      <c r="K2350" s="1"/>
      <c r="L2350" s="1"/>
      <c r="M2350" s="1"/>
      <c r="N2350" s="1"/>
      <c r="O2350" s="1"/>
      <c r="P2350" s="1"/>
      <c r="Q2350" s="12">
        <v>10573.98</v>
      </c>
      <c r="R2350" s="29">
        <f t="shared" si="111"/>
        <v>0</v>
      </c>
      <c r="S2350" t="str">
        <f t="shared" si="112"/>
        <v>OK</v>
      </c>
      <c r="T2350" s="10">
        <f>IFERROR(VLOOKUP(A2350,[1]!Tabla1[[#All],[Material]:[venta nueva]],38,FALSE),0)</f>
        <v>0</v>
      </c>
    </row>
    <row r="2351" spans="1:20" hidden="1" x14ac:dyDescent="0.35">
      <c r="A2351">
        <f t="shared" si="110"/>
        <v>1023291</v>
      </c>
      <c r="B2351" s="6" t="s">
        <v>1098</v>
      </c>
      <c r="C2351" s="7" t="s">
        <v>553</v>
      </c>
      <c r="D2351" s="7" t="s">
        <v>1097</v>
      </c>
      <c r="E2351" s="7" t="s">
        <v>521</v>
      </c>
      <c r="F2351" s="7" t="s">
        <v>522</v>
      </c>
      <c r="G2351" s="7" t="s">
        <v>1084</v>
      </c>
      <c r="H2351" s="7" t="s">
        <v>1017</v>
      </c>
      <c r="I2351" s="6" t="s">
        <v>14</v>
      </c>
      <c r="J2351" s="1"/>
      <c r="K2351" s="1"/>
      <c r="L2351" s="1"/>
      <c r="M2351" s="1"/>
      <c r="N2351" s="1"/>
      <c r="O2351" s="1"/>
      <c r="P2351" s="1"/>
      <c r="Q2351" s="12">
        <v>23999.998</v>
      </c>
      <c r="R2351" s="29">
        <f t="shared" si="111"/>
        <v>0</v>
      </c>
      <c r="S2351" t="str">
        <f t="shared" si="112"/>
        <v>OK</v>
      </c>
      <c r="T2351" s="10">
        <f>IFERROR(VLOOKUP(A2351,[1]!Tabla1[[#All],[Material]:[venta nueva]],38,FALSE),0)</f>
        <v>0</v>
      </c>
    </row>
    <row r="2352" spans="1:20" hidden="1" x14ac:dyDescent="0.35">
      <c r="A2352">
        <f t="shared" si="110"/>
        <v>1023301</v>
      </c>
      <c r="B2352" s="6" t="s">
        <v>1098</v>
      </c>
      <c r="C2352" s="7" t="s">
        <v>553</v>
      </c>
      <c r="D2352" s="7" t="s">
        <v>1097</v>
      </c>
      <c r="E2352" s="7" t="s">
        <v>488</v>
      </c>
      <c r="F2352" s="7" t="s">
        <v>489</v>
      </c>
      <c r="G2352" s="7" t="s">
        <v>1075</v>
      </c>
      <c r="H2352" s="7" t="s">
        <v>1035</v>
      </c>
      <c r="I2352" s="6" t="s">
        <v>16</v>
      </c>
      <c r="J2352" s="1"/>
      <c r="K2352" s="1"/>
      <c r="L2352" s="1"/>
      <c r="M2352" s="1"/>
      <c r="N2352" s="1"/>
      <c r="O2352" s="1"/>
      <c r="P2352" s="1"/>
      <c r="Q2352" s="12">
        <v>26637.127</v>
      </c>
      <c r="R2352" s="29">
        <f t="shared" si="111"/>
        <v>0</v>
      </c>
      <c r="S2352" t="str">
        <f t="shared" si="112"/>
        <v>OK</v>
      </c>
      <c r="T2352" s="10">
        <f>IFERROR(VLOOKUP(A2352,[1]!Tabla1[[#All],[Material]:[venta nueva]],38,FALSE),0)</f>
        <v>0</v>
      </c>
    </row>
    <row r="2353" spans="1:20" hidden="1" x14ac:dyDescent="0.35">
      <c r="A2353">
        <f t="shared" si="110"/>
        <v>1023302</v>
      </c>
      <c r="B2353" s="6" t="s">
        <v>1098</v>
      </c>
      <c r="C2353" s="7" t="s">
        <v>553</v>
      </c>
      <c r="D2353" s="7" t="s">
        <v>1097</v>
      </c>
      <c r="E2353" s="7" t="s">
        <v>490</v>
      </c>
      <c r="F2353" s="7" t="s">
        <v>223</v>
      </c>
      <c r="G2353" s="7" t="s">
        <v>1078</v>
      </c>
      <c r="H2353" s="7" t="s">
        <v>1027</v>
      </c>
      <c r="I2353" s="6" t="s">
        <v>10</v>
      </c>
      <c r="J2353" s="1"/>
      <c r="K2353" s="1"/>
      <c r="L2353" s="1"/>
      <c r="M2353" s="1"/>
      <c r="N2353" s="1"/>
      <c r="O2353" s="1"/>
      <c r="P2353" s="1"/>
      <c r="Q2353" s="12">
        <v>469432.63</v>
      </c>
      <c r="R2353" s="29">
        <f t="shared" si="111"/>
        <v>0</v>
      </c>
      <c r="S2353" t="str">
        <f t="shared" si="112"/>
        <v>OK</v>
      </c>
      <c r="T2353" s="10">
        <f>IFERROR(VLOOKUP(A2353,[1]!Tabla1[[#All],[Material]:[venta nueva]],38,FALSE),0)</f>
        <v>0</v>
      </c>
    </row>
    <row r="2354" spans="1:20" hidden="1" x14ac:dyDescent="0.35">
      <c r="A2354">
        <f t="shared" si="110"/>
        <v>1023306</v>
      </c>
      <c r="B2354" s="6" t="s">
        <v>1098</v>
      </c>
      <c r="C2354" s="7" t="s">
        <v>553</v>
      </c>
      <c r="D2354" s="7" t="s">
        <v>1097</v>
      </c>
      <c r="E2354" s="7" t="s">
        <v>523</v>
      </c>
      <c r="F2354" s="7" t="s">
        <v>302</v>
      </c>
      <c r="G2354" s="7" t="s">
        <v>1080</v>
      </c>
      <c r="H2354" s="7" t="s">
        <v>1031</v>
      </c>
      <c r="I2354" s="6" t="s">
        <v>14</v>
      </c>
      <c r="J2354" s="1"/>
      <c r="K2354" s="1"/>
      <c r="L2354" s="1"/>
      <c r="M2354" s="1"/>
      <c r="N2354" s="1"/>
      <c r="O2354" s="1"/>
      <c r="P2354" s="1"/>
      <c r="Q2354" s="12">
        <v>324836.09899999999</v>
      </c>
      <c r="R2354" s="29">
        <f t="shared" si="111"/>
        <v>0</v>
      </c>
      <c r="S2354" t="str">
        <f t="shared" si="112"/>
        <v>OK</v>
      </c>
      <c r="T2354" s="10">
        <f>IFERROR(VLOOKUP(A2354,[1]!Tabla1[[#All],[Material]:[venta nueva]],38,FALSE),0)</f>
        <v>0</v>
      </c>
    </row>
    <row r="2355" spans="1:20" hidden="1" x14ac:dyDescent="0.35">
      <c r="A2355">
        <f t="shared" si="110"/>
        <v>1023307</v>
      </c>
      <c r="B2355" s="6" t="s">
        <v>1098</v>
      </c>
      <c r="C2355" s="7" t="s">
        <v>553</v>
      </c>
      <c r="D2355" s="7" t="s">
        <v>1097</v>
      </c>
      <c r="E2355" s="7" t="s">
        <v>515</v>
      </c>
      <c r="F2355" s="7" t="s">
        <v>516</v>
      </c>
      <c r="G2355" s="7" t="s">
        <v>1069</v>
      </c>
      <c r="H2355" s="7" t="s">
        <v>1026</v>
      </c>
      <c r="I2355" s="6" t="s">
        <v>12</v>
      </c>
      <c r="J2355" s="1"/>
      <c r="K2355" s="1"/>
      <c r="L2355" s="1"/>
      <c r="M2355" s="1"/>
      <c r="N2355" s="1"/>
      <c r="O2355" s="1"/>
      <c r="P2355" s="1"/>
      <c r="Q2355" s="12">
        <v>60000.008999999998</v>
      </c>
      <c r="R2355" s="29">
        <f t="shared" si="111"/>
        <v>0</v>
      </c>
      <c r="S2355" t="str">
        <f t="shared" si="112"/>
        <v>OK</v>
      </c>
      <c r="T2355" s="10">
        <f>IFERROR(VLOOKUP(A2355,[1]!Tabla1[[#All],[Material]:[venta nueva]],38,FALSE),0)</f>
        <v>0</v>
      </c>
    </row>
    <row r="2356" spans="1:20" hidden="1" x14ac:dyDescent="0.35">
      <c r="A2356">
        <f t="shared" si="110"/>
        <v>1023312</v>
      </c>
      <c r="B2356" s="6" t="s">
        <v>1098</v>
      </c>
      <c r="C2356" s="7" t="s">
        <v>553</v>
      </c>
      <c r="D2356" s="7" t="s">
        <v>1097</v>
      </c>
      <c r="E2356" s="7" t="s">
        <v>504</v>
      </c>
      <c r="F2356" s="7" t="s">
        <v>505</v>
      </c>
      <c r="G2356" s="7" t="s">
        <v>985</v>
      </c>
      <c r="H2356" s="7" t="s">
        <v>1012</v>
      </c>
      <c r="I2356" s="6" t="s">
        <v>11</v>
      </c>
      <c r="J2356" s="1"/>
      <c r="K2356" s="1"/>
      <c r="L2356" s="1"/>
      <c r="M2356" s="1"/>
      <c r="N2356" s="1"/>
      <c r="O2356" s="1"/>
      <c r="P2356" s="1"/>
      <c r="Q2356" s="12">
        <v>1277.9570000000001</v>
      </c>
      <c r="R2356" s="29">
        <f t="shared" si="111"/>
        <v>0</v>
      </c>
      <c r="S2356" t="str">
        <f t="shared" si="112"/>
        <v>OK</v>
      </c>
      <c r="T2356" s="10">
        <f>IFERROR(VLOOKUP(A2356,[1]!Tabla1[[#All],[Material]:[venta nueva]],38,FALSE),0)</f>
        <v>0</v>
      </c>
    </row>
    <row r="2357" spans="1:20" hidden="1" x14ac:dyDescent="0.35">
      <c r="A2357">
        <f t="shared" si="110"/>
        <v>1023319</v>
      </c>
      <c r="B2357" s="6" t="s">
        <v>1098</v>
      </c>
      <c r="C2357" s="7" t="s">
        <v>553</v>
      </c>
      <c r="D2357" s="7" t="s">
        <v>1097</v>
      </c>
      <c r="E2357" s="7" t="s">
        <v>534</v>
      </c>
      <c r="F2357" s="7" t="s">
        <v>535</v>
      </c>
      <c r="G2357" s="7" t="s">
        <v>1081</v>
      </c>
      <c r="H2357" s="7" t="s">
        <v>1010</v>
      </c>
      <c r="I2357" s="6" t="s">
        <v>10</v>
      </c>
      <c r="J2357" s="1"/>
      <c r="K2357" s="1"/>
      <c r="L2357" s="1"/>
      <c r="M2357" s="1"/>
      <c r="N2357" s="1"/>
      <c r="O2357" s="1"/>
      <c r="P2357" s="1"/>
      <c r="Q2357" s="12">
        <v>29144.960999999999</v>
      </c>
      <c r="R2357" s="29">
        <f t="shared" si="111"/>
        <v>0</v>
      </c>
      <c r="S2357" t="str">
        <f t="shared" si="112"/>
        <v>OK</v>
      </c>
      <c r="T2357" s="10">
        <f>IFERROR(VLOOKUP(A2357,[1]!Tabla1[[#All],[Material]:[venta nueva]],38,FALSE),0)</f>
        <v>0</v>
      </c>
    </row>
    <row r="2358" spans="1:20" hidden="1" x14ac:dyDescent="0.35">
      <c r="A2358">
        <f t="shared" si="110"/>
        <v>1023326</v>
      </c>
      <c r="B2358" s="6" t="s">
        <v>1098</v>
      </c>
      <c r="C2358" s="7" t="s">
        <v>553</v>
      </c>
      <c r="D2358" s="7" t="s">
        <v>1097</v>
      </c>
      <c r="E2358" s="7" t="s">
        <v>540</v>
      </c>
      <c r="F2358" s="7" t="s">
        <v>198</v>
      </c>
      <c r="G2358" s="7" t="s">
        <v>1069</v>
      </c>
      <c r="H2358" s="7" t="s">
        <v>1026</v>
      </c>
      <c r="I2358" s="6" t="s">
        <v>12</v>
      </c>
      <c r="J2358" s="1"/>
      <c r="K2358" s="1"/>
      <c r="L2358" s="1"/>
      <c r="M2358" s="1"/>
      <c r="N2358" s="1"/>
      <c r="O2358" s="1"/>
      <c r="P2358" s="1"/>
      <c r="Q2358" s="12">
        <v>82450.864000000001</v>
      </c>
      <c r="R2358" s="29">
        <f t="shared" si="111"/>
        <v>0</v>
      </c>
      <c r="S2358" t="str">
        <f t="shared" si="112"/>
        <v>OK</v>
      </c>
      <c r="T2358" s="10">
        <f>IFERROR(VLOOKUP(A2358,[1]!Tabla1[[#All],[Material]:[venta nueva]],38,FALSE),0)</f>
        <v>0</v>
      </c>
    </row>
    <row r="2359" spans="1:20" hidden="1" x14ac:dyDescent="0.35">
      <c r="A2359">
        <f t="shared" si="110"/>
        <v>1023329</v>
      </c>
      <c r="B2359" s="6" t="s">
        <v>1098</v>
      </c>
      <c r="C2359" s="7" t="s">
        <v>553</v>
      </c>
      <c r="D2359" s="7" t="s">
        <v>1097</v>
      </c>
      <c r="E2359" s="7" t="s">
        <v>541</v>
      </c>
      <c r="F2359" s="7" t="s">
        <v>196</v>
      </c>
      <c r="G2359" s="7" t="s">
        <v>1080</v>
      </c>
      <c r="H2359" s="7" t="s">
        <v>1024</v>
      </c>
      <c r="I2359" s="6" t="s">
        <v>13</v>
      </c>
      <c r="J2359" s="1"/>
      <c r="K2359" s="1"/>
      <c r="L2359" s="1"/>
      <c r="M2359" s="1"/>
      <c r="N2359" s="1"/>
      <c r="O2359" s="1"/>
      <c r="P2359" s="1"/>
      <c r="Q2359" s="12">
        <v>27389.29</v>
      </c>
      <c r="R2359" s="29">
        <f t="shared" si="111"/>
        <v>0</v>
      </c>
      <c r="S2359" t="str">
        <f t="shared" si="112"/>
        <v>OK</v>
      </c>
      <c r="T2359" s="10">
        <f>IFERROR(VLOOKUP(A2359,[1]!Tabla1[[#All],[Material]:[venta nueva]],38,FALSE),0)</f>
        <v>0</v>
      </c>
    </row>
    <row r="2360" spans="1:20" hidden="1" x14ac:dyDescent="0.35">
      <c r="A2360">
        <f t="shared" si="110"/>
        <v>1023336</v>
      </c>
      <c r="B2360" s="6" t="s">
        <v>1098</v>
      </c>
      <c r="C2360" s="7" t="s">
        <v>553</v>
      </c>
      <c r="D2360" s="7" t="s">
        <v>1097</v>
      </c>
      <c r="E2360" s="7" t="s">
        <v>552</v>
      </c>
      <c r="F2360" s="7" t="s">
        <v>551</v>
      </c>
      <c r="G2360" s="7" t="s">
        <v>1080</v>
      </c>
      <c r="H2360" s="7" t="s">
        <v>1031</v>
      </c>
      <c r="I2360" s="6" t="s">
        <v>13</v>
      </c>
      <c r="J2360" s="1"/>
      <c r="K2360" s="1"/>
      <c r="L2360" s="1"/>
      <c r="M2360" s="1"/>
      <c r="N2360" s="1"/>
      <c r="O2360" s="1"/>
      <c r="P2360" s="1"/>
      <c r="Q2360" s="12">
        <v>96246.005999999994</v>
      </c>
      <c r="R2360" s="29">
        <f t="shared" si="111"/>
        <v>0</v>
      </c>
      <c r="S2360" t="str">
        <f t="shared" si="112"/>
        <v>OK</v>
      </c>
      <c r="T2360" s="10">
        <f>IFERROR(VLOOKUP(A2360,[1]!Tabla1[[#All],[Material]:[venta nueva]],38,FALSE),0)</f>
        <v>0</v>
      </c>
    </row>
    <row r="2361" spans="1:20" hidden="1" x14ac:dyDescent="0.35">
      <c r="A2361">
        <f t="shared" si="110"/>
        <v>1023343</v>
      </c>
      <c r="B2361" s="6" t="s">
        <v>1098</v>
      </c>
      <c r="C2361" s="7" t="s">
        <v>553</v>
      </c>
      <c r="D2361" s="7" t="s">
        <v>1097</v>
      </c>
      <c r="E2361" s="7" t="s">
        <v>578</v>
      </c>
      <c r="F2361" s="7" t="s">
        <v>579</v>
      </c>
      <c r="G2361" s="7" t="s">
        <v>1081</v>
      </c>
      <c r="H2361" s="7" t="s">
        <v>1010</v>
      </c>
      <c r="I2361" s="6" t="s">
        <v>10</v>
      </c>
      <c r="J2361" s="1"/>
      <c r="K2361" s="1"/>
      <c r="L2361" s="1"/>
      <c r="M2361" s="1"/>
      <c r="N2361" s="1"/>
      <c r="O2361" s="1"/>
      <c r="P2361" s="1"/>
      <c r="Q2361" s="12">
        <v>240000.00899999999</v>
      </c>
      <c r="R2361" s="29">
        <f t="shared" si="111"/>
        <v>0</v>
      </c>
      <c r="S2361" t="str">
        <f t="shared" si="112"/>
        <v>OK</v>
      </c>
      <c r="T2361" s="10">
        <f>IFERROR(VLOOKUP(A2361,[1]!Tabla1[[#All],[Material]:[venta nueva]],38,FALSE),0)</f>
        <v>0</v>
      </c>
    </row>
    <row r="2362" spans="1:20" hidden="1" x14ac:dyDescent="0.35">
      <c r="A2362">
        <f t="shared" si="110"/>
        <v>1023350</v>
      </c>
      <c r="B2362" s="6" t="s">
        <v>1098</v>
      </c>
      <c r="C2362" s="7" t="s">
        <v>553</v>
      </c>
      <c r="D2362" s="7" t="s">
        <v>1097</v>
      </c>
      <c r="E2362" s="7" t="s">
        <v>566</v>
      </c>
      <c r="F2362" s="7" t="s">
        <v>567</v>
      </c>
      <c r="G2362" s="7" t="s">
        <v>1075</v>
      </c>
      <c r="H2362" s="7" t="s">
        <v>1011</v>
      </c>
      <c r="I2362" s="6" t="s">
        <v>16</v>
      </c>
      <c r="J2362" s="1"/>
      <c r="K2362" s="1"/>
      <c r="L2362" s="1"/>
      <c r="M2362" s="1"/>
      <c r="N2362" s="1"/>
      <c r="O2362" s="1"/>
      <c r="P2362" s="1"/>
      <c r="Q2362" s="12">
        <v>89999.995999999999</v>
      </c>
      <c r="R2362" s="29">
        <f t="shared" si="111"/>
        <v>0</v>
      </c>
      <c r="S2362" t="str">
        <f t="shared" si="112"/>
        <v>OK</v>
      </c>
      <c r="T2362" s="10">
        <f>IFERROR(VLOOKUP(A2362,[1]!Tabla1[[#All],[Material]:[venta nueva]],38,FALSE),0)</f>
        <v>0</v>
      </c>
    </row>
    <row r="2363" spans="1:20" hidden="1" x14ac:dyDescent="0.35">
      <c r="A2363">
        <f t="shared" si="110"/>
        <v>1023351</v>
      </c>
      <c r="B2363" s="6" t="s">
        <v>1098</v>
      </c>
      <c r="C2363" s="7" t="s">
        <v>553</v>
      </c>
      <c r="D2363" s="7" t="s">
        <v>1097</v>
      </c>
      <c r="E2363" s="7" t="s">
        <v>570</v>
      </c>
      <c r="F2363" s="7" t="s">
        <v>585</v>
      </c>
      <c r="G2363" s="7" t="s">
        <v>1082</v>
      </c>
      <c r="H2363" s="7" t="s">
        <v>1013</v>
      </c>
      <c r="I2363" s="6" t="s">
        <v>16</v>
      </c>
      <c r="J2363" s="1"/>
      <c r="K2363" s="1"/>
      <c r="L2363" s="1"/>
      <c r="M2363" s="1"/>
      <c r="N2363" s="1"/>
      <c r="O2363" s="1"/>
      <c r="P2363" s="1"/>
      <c r="Q2363" s="12">
        <v>6059.4520000000002</v>
      </c>
      <c r="R2363" s="29">
        <f t="shared" si="111"/>
        <v>0</v>
      </c>
      <c r="S2363" t="str">
        <f t="shared" si="112"/>
        <v>OK</v>
      </c>
      <c r="T2363" s="10">
        <f>IFERROR(VLOOKUP(A2363,[1]!Tabla1[[#All],[Material]:[venta nueva]],38,FALSE),0)</f>
        <v>0</v>
      </c>
    </row>
    <row r="2364" spans="1:20" hidden="1" x14ac:dyDescent="0.35">
      <c r="A2364">
        <f t="shared" si="110"/>
        <v>1023352</v>
      </c>
      <c r="B2364" s="6" t="s">
        <v>1098</v>
      </c>
      <c r="C2364" s="7" t="s">
        <v>553</v>
      </c>
      <c r="D2364" s="7" t="s">
        <v>1097</v>
      </c>
      <c r="E2364" s="7" t="s">
        <v>568</v>
      </c>
      <c r="F2364" s="7" t="s">
        <v>587</v>
      </c>
      <c r="G2364" s="7" t="s">
        <v>1082</v>
      </c>
      <c r="H2364" s="7" t="s">
        <v>1013</v>
      </c>
      <c r="I2364" s="6" t="s">
        <v>16</v>
      </c>
      <c r="J2364" s="1"/>
      <c r="K2364" s="1"/>
      <c r="L2364" s="1"/>
      <c r="M2364" s="1"/>
      <c r="N2364" s="1"/>
      <c r="O2364" s="1"/>
      <c r="P2364" s="1"/>
      <c r="Q2364" s="12">
        <v>25570.573</v>
      </c>
      <c r="R2364" s="29">
        <f t="shared" si="111"/>
        <v>0</v>
      </c>
      <c r="S2364" t="str">
        <f t="shared" si="112"/>
        <v>OK</v>
      </c>
      <c r="T2364" s="10">
        <f>IFERROR(VLOOKUP(A2364,[1]!Tabla1[[#All],[Material]:[venta nueva]],38,FALSE),0)</f>
        <v>0</v>
      </c>
    </row>
    <row r="2365" spans="1:20" hidden="1" x14ac:dyDescent="0.35">
      <c r="A2365">
        <f t="shared" si="110"/>
        <v>1023353</v>
      </c>
      <c r="B2365" s="6" t="s">
        <v>1098</v>
      </c>
      <c r="C2365" s="7" t="s">
        <v>553</v>
      </c>
      <c r="D2365" s="7" t="s">
        <v>1097</v>
      </c>
      <c r="E2365" s="7" t="s">
        <v>569</v>
      </c>
      <c r="F2365" s="7" t="s">
        <v>102</v>
      </c>
      <c r="G2365" s="7" t="s">
        <v>1077</v>
      </c>
      <c r="H2365" s="7" t="s">
        <v>1005</v>
      </c>
      <c r="I2365" s="6" t="s">
        <v>9</v>
      </c>
      <c r="J2365" s="1"/>
      <c r="K2365" s="1"/>
      <c r="L2365" s="1"/>
      <c r="M2365" s="1"/>
      <c r="N2365" s="1"/>
      <c r="O2365" s="1"/>
      <c r="P2365" s="1"/>
      <c r="Q2365" s="12">
        <v>43199.998</v>
      </c>
      <c r="R2365" s="29">
        <f t="shared" si="111"/>
        <v>0</v>
      </c>
      <c r="S2365" t="str">
        <f t="shared" si="112"/>
        <v>OK</v>
      </c>
      <c r="T2365" s="10">
        <f>IFERROR(VLOOKUP(A2365,[1]!Tabla1[[#All],[Material]:[venta nueva]],38,FALSE),0)</f>
        <v>0</v>
      </c>
    </row>
    <row r="2366" spans="1:20" hidden="1" x14ac:dyDescent="0.35">
      <c r="A2366">
        <f t="shared" si="110"/>
        <v>1030224</v>
      </c>
      <c r="B2366" s="6" t="s">
        <v>1098</v>
      </c>
      <c r="C2366" s="7" t="s">
        <v>659</v>
      </c>
      <c r="D2366" s="7" t="s">
        <v>1095</v>
      </c>
      <c r="E2366" s="7" t="s">
        <v>856</v>
      </c>
      <c r="F2366" s="7" t="s">
        <v>857</v>
      </c>
      <c r="G2366" s="7" t="s">
        <v>1089</v>
      </c>
      <c r="H2366" s="7" t="s">
        <v>1049</v>
      </c>
      <c r="I2366" s="6" t="s">
        <v>662</v>
      </c>
      <c r="J2366" s="1"/>
      <c r="K2366" s="1"/>
      <c r="L2366" s="1"/>
      <c r="M2366" s="1">
        <v>0</v>
      </c>
      <c r="N2366" s="1">
        <v>158000</v>
      </c>
      <c r="O2366" s="1">
        <v>158000</v>
      </c>
      <c r="P2366" s="1"/>
      <c r="Q2366" s="12"/>
      <c r="R2366" s="29">
        <f t="shared" si="111"/>
        <v>158000</v>
      </c>
      <c r="S2366" t="str">
        <f t="shared" si="112"/>
        <v>Sobre ingreso</v>
      </c>
      <c r="T2366" s="10">
        <f>IFERROR(VLOOKUP(A2366,[1]!Tabla1[[#All],[Material]:[venta nueva]],38,FALSE),0)</f>
        <v>0</v>
      </c>
    </row>
    <row r="2367" spans="1:20" hidden="1" x14ac:dyDescent="0.35">
      <c r="A2367">
        <f t="shared" si="110"/>
        <v>1030224</v>
      </c>
      <c r="B2367" s="6" t="s">
        <v>1098</v>
      </c>
      <c r="C2367" s="7" t="s">
        <v>659</v>
      </c>
      <c r="D2367" s="7" t="s">
        <v>1095</v>
      </c>
      <c r="E2367" s="7" t="s">
        <v>856</v>
      </c>
      <c r="F2367" s="7" t="s">
        <v>857</v>
      </c>
      <c r="G2367" s="7" t="s">
        <v>1089</v>
      </c>
      <c r="H2367" s="7" t="s">
        <v>1049</v>
      </c>
      <c r="I2367" s="6" t="s">
        <v>11</v>
      </c>
      <c r="J2367" s="1">
        <v>110572</v>
      </c>
      <c r="K2367" s="1">
        <v>185339</v>
      </c>
      <c r="L2367" s="1">
        <v>295910</v>
      </c>
      <c r="M2367" s="1">
        <v>97869</v>
      </c>
      <c r="N2367" s="1">
        <v>27339</v>
      </c>
      <c r="O2367" s="1">
        <v>130000</v>
      </c>
      <c r="P2367" s="1">
        <v>130000</v>
      </c>
      <c r="Q2367" s="12"/>
      <c r="R2367" s="29">
        <f t="shared" si="111"/>
        <v>0</v>
      </c>
      <c r="S2367" t="str">
        <f t="shared" si="112"/>
        <v>OK</v>
      </c>
      <c r="T2367" s="10">
        <f>IFERROR(VLOOKUP(A2367,[1]!Tabla1[[#All],[Material]:[venta nueva]],38,FALSE),0)</f>
        <v>0</v>
      </c>
    </row>
    <row r="2368" spans="1:20" hidden="1" x14ac:dyDescent="0.35">
      <c r="A2368">
        <f t="shared" si="110"/>
        <v>1030309</v>
      </c>
      <c r="B2368" s="6" t="s">
        <v>1098</v>
      </c>
      <c r="C2368" s="7" t="s">
        <v>659</v>
      </c>
      <c r="D2368" s="7" t="s">
        <v>1095</v>
      </c>
      <c r="E2368" s="7" t="s">
        <v>864</v>
      </c>
      <c r="F2368" s="7" t="s">
        <v>865</v>
      </c>
      <c r="G2368" s="7" t="s">
        <v>1065</v>
      </c>
      <c r="H2368" s="7" t="s">
        <v>1053</v>
      </c>
      <c r="I2368" s="6" t="s">
        <v>12</v>
      </c>
      <c r="J2368" s="1">
        <v>2026</v>
      </c>
      <c r="K2368" s="1">
        <v>5425</v>
      </c>
      <c r="L2368" s="1">
        <v>7451</v>
      </c>
      <c r="M2368" s="1">
        <v>3980</v>
      </c>
      <c r="N2368" s="1">
        <v>5425</v>
      </c>
      <c r="O2368" s="1">
        <v>9405</v>
      </c>
      <c r="P2368" s="1"/>
      <c r="Q2368" s="12"/>
      <c r="R2368" s="29">
        <f t="shared" si="111"/>
        <v>9405</v>
      </c>
      <c r="S2368" t="str">
        <f t="shared" si="112"/>
        <v>Sobre ingreso</v>
      </c>
      <c r="T2368" s="10">
        <f>IFERROR(VLOOKUP(A2368,[1]!Tabla1[[#All],[Material]:[venta nueva]],38,FALSE),0)</f>
        <v>0</v>
      </c>
    </row>
    <row r="2369" spans="1:20" hidden="1" x14ac:dyDescent="0.35">
      <c r="A2369">
        <f t="shared" si="110"/>
        <v>1030332</v>
      </c>
      <c r="B2369" s="6" t="s">
        <v>1098</v>
      </c>
      <c r="C2369" s="7" t="s">
        <v>659</v>
      </c>
      <c r="D2369" s="7" t="s">
        <v>1095</v>
      </c>
      <c r="E2369" s="7" t="s">
        <v>871</v>
      </c>
      <c r="F2369" s="7" t="s">
        <v>872</v>
      </c>
      <c r="G2369" s="7" t="s">
        <v>1068</v>
      </c>
      <c r="H2369" s="7" t="s">
        <v>994</v>
      </c>
      <c r="I2369" s="6" t="s">
        <v>662</v>
      </c>
      <c r="J2369" s="1">
        <v>-55300</v>
      </c>
      <c r="K2369" s="1">
        <v>55300</v>
      </c>
      <c r="L2369" s="1">
        <v>0</v>
      </c>
      <c r="M2369" s="1">
        <v>-120420</v>
      </c>
      <c r="N2369" s="1">
        <v>113100</v>
      </c>
      <c r="O2369" s="1">
        <v>0</v>
      </c>
      <c r="P2369" s="1"/>
      <c r="Q2369" s="12"/>
      <c r="R2369" s="29">
        <f t="shared" si="111"/>
        <v>0</v>
      </c>
      <c r="S2369" t="str">
        <f t="shared" si="112"/>
        <v>OK</v>
      </c>
      <c r="T2369" s="10">
        <f>IFERROR(VLOOKUP(A2369,[1]!Tabla1[[#All],[Material]:[venta nueva]],38,FALSE),0)</f>
        <v>0</v>
      </c>
    </row>
    <row r="2370" spans="1:20" hidden="1" x14ac:dyDescent="0.35">
      <c r="A2370">
        <f t="shared" si="110"/>
        <v>1030332</v>
      </c>
      <c r="B2370" s="6" t="s">
        <v>1098</v>
      </c>
      <c r="C2370" s="7" t="s">
        <v>659</v>
      </c>
      <c r="D2370" s="7" t="s">
        <v>1095</v>
      </c>
      <c r="E2370" s="7" t="s">
        <v>871</v>
      </c>
      <c r="F2370" s="7" t="s">
        <v>872</v>
      </c>
      <c r="G2370" s="7" t="s">
        <v>1068</v>
      </c>
      <c r="H2370" s="7" t="s">
        <v>994</v>
      </c>
      <c r="I2370" s="6" t="s">
        <v>11</v>
      </c>
      <c r="J2370" s="1">
        <v>-57091</v>
      </c>
      <c r="K2370" s="1">
        <v>129832</v>
      </c>
      <c r="L2370" s="1">
        <v>72741</v>
      </c>
      <c r="M2370" s="1">
        <v>0</v>
      </c>
      <c r="N2370" s="1">
        <v>72032</v>
      </c>
      <c r="O2370" s="1">
        <v>72032</v>
      </c>
      <c r="P2370" s="1">
        <v>72000</v>
      </c>
      <c r="Q2370" s="12"/>
      <c r="R2370" s="29">
        <f t="shared" si="111"/>
        <v>32</v>
      </c>
      <c r="S2370" t="str">
        <f t="shared" si="112"/>
        <v>Sobre ingreso</v>
      </c>
      <c r="T2370" s="10">
        <f>IFERROR(VLOOKUP(A2370,[1]!Tabla1[[#All],[Material]:[venta nueva]],38,FALSE),0)</f>
        <v>0</v>
      </c>
    </row>
    <row r="2371" spans="1:20" hidden="1" x14ac:dyDescent="0.35">
      <c r="A2371">
        <f t="shared" si="110"/>
        <v>1030355</v>
      </c>
      <c r="B2371" s="6" t="s">
        <v>1098</v>
      </c>
      <c r="C2371" s="7" t="s">
        <v>659</v>
      </c>
      <c r="D2371" s="7" t="s">
        <v>1095</v>
      </c>
      <c r="E2371" s="7" t="s">
        <v>875</v>
      </c>
      <c r="F2371" s="7" t="s">
        <v>876</v>
      </c>
      <c r="G2371" s="7" t="s">
        <v>1092</v>
      </c>
      <c r="H2371" s="7" t="s">
        <v>1055</v>
      </c>
      <c r="I2371" s="6" t="s">
        <v>662</v>
      </c>
      <c r="J2371" s="1">
        <v>-10363</v>
      </c>
      <c r="K2371" s="1">
        <v>78237</v>
      </c>
      <c r="L2371" s="1">
        <v>67873</v>
      </c>
      <c r="M2371" s="1">
        <v>-9046</v>
      </c>
      <c r="N2371" s="1">
        <v>78237</v>
      </c>
      <c r="O2371" s="1">
        <v>69191</v>
      </c>
      <c r="P2371" s="1">
        <v>48000</v>
      </c>
      <c r="Q2371" s="12"/>
      <c r="R2371" s="29">
        <f t="shared" si="111"/>
        <v>21191</v>
      </c>
      <c r="S2371" t="str">
        <f t="shared" si="112"/>
        <v>Sobre ingreso</v>
      </c>
      <c r="T2371" s="10">
        <f>IFERROR(VLOOKUP(A2371,[1]!Tabla1[[#All],[Material]:[venta nueva]],38,FALSE),0)</f>
        <v>0</v>
      </c>
    </row>
    <row r="2372" spans="1:20" hidden="1" x14ac:dyDescent="0.35">
      <c r="A2372">
        <f t="shared" si="110"/>
        <v>1030525</v>
      </c>
      <c r="B2372" s="6" t="s">
        <v>1098</v>
      </c>
      <c r="C2372" s="7" t="s">
        <v>659</v>
      </c>
      <c r="D2372" s="7" t="s">
        <v>1095</v>
      </c>
      <c r="E2372" s="7" t="s">
        <v>911</v>
      </c>
      <c r="F2372" s="7" t="s">
        <v>912</v>
      </c>
      <c r="G2372" s="7" t="s">
        <v>1068</v>
      </c>
      <c r="H2372" s="7" t="s">
        <v>994</v>
      </c>
      <c r="I2372" s="6" t="s">
        <v>14</v>
      </c>
      <c r="J2372" s="1"/>
      <c r="K2372" s="1"/>
      <c r="L2372" s="1"/>
      <c r="M2372" s="1">
        <v>60</v>
      </c>
      <c r="N2372" s="1">
        <v>0</v>
      </c>
      <c r="O2372" s="1">
        <v>0</v>
      </c>
      <c r="P2372" s="1"/>
      <c r="Q2372" s="12"/>
      <c r="R2372" s="29">
        <f t="shared" si="111"/>
        <v>0</v>
      </c>
      <c r="S2372" t="str">
        <f t="shared" si="112"/>
        <v>OK</v>
      </c>
      <c r="T2372" s="10">
        <f>IFERROR(VLOOKUP(A2372,[1]!Tabla1[[#All],[Material]:[venta nueva]],38,FALSE),0)</f>
        <v>0</v>
      </c>
    </row>
    <row r="2373" spans="1:20" hidden="1" x14ac:dyDescent="0.35">
      <c r="A2373">
        <f t="shared" si="110"/>
        <v>1030535</v>
      </c>
      <c r="B2373" s="6" t="s">
        <v>1098</v>
      </c>
      <c r="C2373" s="7" t="s">
        <v>659</v>
      </c>
      <c r="D2373" s="7" t="s">
        <v>1095</v>
      </c>
      <c r="E2373" s="7" t="s">
        <v>913</v>
      </c>
      <c r="F2373" s="7" t="s">
        <v>914</v>
      </c>
      <c r="G2373" s="7" t="s">
        <v>1089</v>
      </c>
      <c r="H2373" s="7" t="s">
        <v>1049</v>
      </c>
      <c r="I2373" s="6" t="s">
        <v>12</v>
      </c>
      <c r="J2373" s="1">
        <v>12888</v>
      </c>
      <c r="K2373" s="1">
        <v>40532</v>
      </c>
      <c r="L2373" s="1">
        <v>53419</v>
      </c>
      <c r="M2373" s="1">
        <v>8844</v>
      </c>
      <c r="N2373" s="1">
        <v>40532</v>
      </c>
      <c r="O2373" s="1">
        <v>48000</v>
      </c>
      <c r="P2373" s="1">
        <v>44000</v>
      </c>
      <c r="Q2373" s="12"/>
      <c r="R2373" s="29">
        <f t="shared" si="111"/>
        <v>4000</v>
      </c>
      <c r="S2373" t="str">
        <f t="shared" si="112"/>
        <v>Sobre ingreso</v>
      </c>
      <c r="T2373" s="10">
        <f>IFERROR(VLOOKUP(A2373,[1]!Tabla1[[#All],[Material]:[venta nueva]],38,FALSE),0)</f>
        <v>0</v>
      </c>
    </row>
    <row r="2374" spans="1:20" hidden="1" x14ac:dyDescent="0.35">
      <c r="A2374">
        <f t="shared" ref="A2374:A2437" si="113">+E2374*1</f>
        <v>1030542</v>
      </c>
      <c r="B2374" s="6" t="s">
        <v>1098</v>
      </c>
      <c r="C2374" s="7" t="s">
        <v>659</v>
      </c>
      <c r="D2374" s="7" t="s">
        <v>1095</v>
      </c>
      <c r="E2374" s="7" t="s">
        <v>915</v>
      </c>
      <c r="F2374" s="7" t="s">
        <v>916</v>
      </c>
      <c r="G2374" s="7" t="s">
        <v>1090</v>
      </c>
      <c r="H2374" s="7" t="s">
        <v>1052</v>
      </c>
      <c r="I2374" s="6" t="s">
        <v>12</v>
      </c>
      <c r="J2374" s="1"/>
      <c r="K2374" s="1"/>
      <c r="L2374" s="1"/>
      <c r="M2374" s="1">
        <v>1620</v>
      </c>
      <c r="N2374" s="1">
        <v>42380</v>
      </c>
      <c r="O2374" s="1">
        <v>44000</v>
      </c>
      <c r="P2374" s="1">
        <v>44000</v>
      </c>
      <c r="Q2374" s="12"/>
      <c r="R2374" s="29">
        <f t="shared" si="111"/>
        <v>0</v>
      </c>
      <c r="S2374" t="str">
        <f t="shared" si="112"/>
        <v>OK</v>
      </c>
      <c r="T2374" s="10">
        <f>IFERROR(VLOOKUP(A2374,[1]!Tabla1[[#All],[Material]:[venta nueva]],38,FALSE),0)</f>
        <v>0</v>
      </c>
    </row>
    <row r="2375" spans="1:20" hidden="1" x14ac:dyDescent="0.35">
      <c r="A2375">
        <f t="shared" si="113"/>
        <v>1030545</v>
      </c>
      <c r="B2375" s="6" t="s">
        <v>1098</v>
      </c>
      <c r="C2375" s="7" t="s">
        <v>659</v>
      </c>
      <c r="D2375" s="7" t="s">
        <v>1095</v>
      </c>
      <c r="E2375" s="7" t="s">
        <v>917</v>
      </c>
      <c r="F2375" s="7" t="s">
        <v>918</v>
      </c>
      <c r="G2375" s="7" t="s">
        <v>1093</v>
      </c>
      <c r="H2375" s="7" t="s">
        <v>1059</v>
      </c>
      <c r="I2375" s="6" t="s">
        <v>662</v>
      </c>
      <c r="J2375" s="1"/>
      <c r="K2375" s="1"/>
      <c r="L2375" s="1"/>
      <c r="M2375" s="1">
        <v>0</v>
      </c>
      <c r="N2375" s="1">
        <v>20000</v>
      </c>
      <c r="O2375" s="1">
        <v>20000</v>
      </c>
      <c r="P2375" s="1"/>
      <c r="Q2375" s="12"/>
      <c r="R2375" s="29">
        <f t="shared" si="111"/>
        <v>20000</v>
      </c>
      <c r="S2375" t="str">
        <f t="shared" si="112"/>
        <v>Sobre ingreso</v>
      </c>
      <c r="T2375" s="10">
        <f>IFERROR(VLOOKUP(A2375,[1]!Tabla1[[#All],[Material]:[venta nueva]],38,FALSE),0)</f>
        <v>0</v>
      </c>
    </row>
    <row r="2376" spans="1:20" hidden="1" x14ac:dyDescent="0.35">
      <c r="A2376">
        <f t="shared" si="113"/>
        <v>1030545</v>
      </c>
      <c r="B2376" s="6" t="s">
        <v>1098</v>
      </c>
      <c r="C2376" s="7" t="s">
        <v>659</v>
      </c>
      <c r="D2376" s="7" t="s">
        <v>1095</v>
      </c>
      <c r="E2376" s="7" t="s">
        <v>917</v>
      </c>
      <c r="F2376" s="7" t="s">
        <v>918</v>
      </c>
      <c r="G2376" s="7" t="s">
        <v>1093</v>
      </c>
      <c r="H2376" s="7" t="s">
        <v>1059</v>
      </c>
      <c r="I2376" s="6" t="s">
        <v>11</v>
      </c>
      <c r="J2376" s="1">
        <v>11475</v>
      </c>
      <c r="K2376" s="1">
        <v>70785</v>
      </c>
      <c r="L2376" s="1">
        <v>82260</v>
      </c>
      <c r="M2376" s="1">
        <v>17805</v>
      </c>
      <c r="N2376" s="1">
        <v>30195</v>
      </c>
      <c r="O2376" s="1">
        <v>48000</v>
      </c>
      <c r="P2376" s="1">
        <v>48000</v>
      </c>
      <c r="Q2376" s="12"/>
      <c r="R2376" s="29">
        <f t="shared" ref="R2376:R2439" si="114">+O2376-P2376</f>
        <v>0</v>
      </c>
      <c r="S2376" t="str">
        <f t="shared" ref="S2376:S2439" si="115">IF(R2376&gt;0,"Sobre ingreso",IF(R2376&lt;0,"Pendiente de ingreso","OK"))</f>
        <v>OK</v>
      </c>
      <c r="T2376" s="10">
        <f>IFERROR(VLOOKUP(A2376,[1]!Tabla1[[#All],[Material]:[venta nueva]],38,FALSE),0)</f>
        <v>0</v>
      </c>
    </row>
    <row r="2377" spans="1:20" hidden="1" x14ac:dyDescent="0.35">
      <c r="A2377">
        <f t="shared" si="113"/>
        <v>1030635</v>
      </c>
      <c r="B2377" s="6" t="s">
        <v>1098</v>
      </c>
      <c r="C2377" s="7" t="s">
        <v>659</v>
      </c>
      <c r="D2377" s="7" t="s">
        <v>1095</v>
      </c>
      <c r="E2377" s="7" t="s">
        <v>923</v>
      </c>
      <c r="F2377" s="7" t="s">
        <v>924</v>
      </c>
      <c r="G2377" s="7" t="s">
        <v>1065</v>
      </c>
      <c r="H2377" s="7" t="s">
        <v>1053</v>
      </c>
      <c r="I2377" s="6" t="s">
        <v>662</v>
      </c>
      <c r="J2377" s="1">
        <v>11120</v>
      </c>
      <c r="K2377" s="1">
        <v>0</v>
      </c>
      <c r="L2377" s="1">
        <v>11120</v>
      </c>
      <c r="M2377" s="1"/>
      <c r="N2377" s="1"/>
      <c r="O2377" s="1"/>
      <c r="P2377" s="1"/>
      <c r="Q2377" s="12"/>
      <c r="R2377" s="29">
        <f t="shared" si="114"/>
        <v>0</v>
      </c>
      <c r="S2377" t="str">
        <f t="shared" si="115"/>
        <v>OK</v>
      </c>
      <c r="T2377" s="10">
        <f>IFERROR(VLOOKUP(A2377,[1]!Tabla1[[#All],[Material]:[venta nueva]],38,FALSE),0)</f>
        <v>0</v>
      </c>
    </row>
    <row r="2378" spans="1:20" hidden="1" x14ac:dyDescent="0.35">
      <c r="A2378">
        <f t="shared" si="113"/>
        <v>1030661</v>
      </c>
      <c r="B2378" s="6" t="s">
        <v>1098</v>
      </c>
      <c r="C2378" s="7" t="s">
        <v>659</v>
      </c>
      <c r="D2378" s="7" t="s">
        <v>1095</v>
      </c>
      <c r="E2378" s="7" t="s">
        <v>1135</v>
      </c>
      <c r="F2378" s="7" t="s">
        <v>1136</v>
      </c>
      <c r="G2378" s="7" t="s">
        <v>1090</v>
      </c>
      <c r="H2378" s="7" t="s">
        <v>1058</v>
      </c>
      <c r="I2378" s="6" t="s">
        <v>11</v>
      </c>
      <c r="J2378" s="1"/>
      <c r="K2378" s="1"/>
      <c r="L2378" s="1"/>
      <c r="M2378" s="1">
        <v>87</v>
      </c>
      <c r="N2378" s="1">
        <v>0</v>
      </c>
      <c r="O2378" s="1">
        <v>0</v>
      </c>
      <c r="P2378" s="1"/>
      <c r="Q2378" s="12"/>
      <c r="R2378" s="29">
        <f t="shared" si="114"/>
        <v>0</v>
      </c>
      <c r="S2378" t="str">
        <f t="shared" si="115"/>
        <v>OK</v>
      </c>
      <c r="T2378" s="10">
        <f>IFERROR(VLOOKUP(A2378,[1]!Tabla1[[#All],[Material]:[venta nueva]],38,FALSE),0)</f>
        <v>0</v>
      </c>
    </row>
    <row r="2379" spans="1:20" hidden="1" x14ac:dyDescent="0.35">
      <c r="A2379">
        <f t="shared" si="113"/>
        <v>1030670</v>
      </c>
      <c r="B2379" s="6" t="s">
        <v>1098</v>
      </c>
      <c r="C2379" s="7" t="s">
        <v>659</v>
      </c>
      <c r="D2379" s="7" t="s">
        <v>1095</v>
      </c>
      <c r="E2379" s="7" t="s">
        <v>927</v>
      </c>
      <c r="F2379" s="7" t="s">
        <v>928</v>
      </c>
      <c r="G2379" s="7" t="s">
        <v>1090</v>
      </c>
      <c r="H2379" s="7" t="s">
        <v>1052</v>
      </c>
      <c r="I2379" s="6" t="s">
        <v>11</v>
      </c>
      <c r="J2379" s="1">
        <v>1898</v>
      </c>
      <c r="K2379" s="1">
        <v>96000</v>
      </c>
      <c r="L2379" s="1">
        <v>97898</v>
      </c>
      <c r="M2379" s="1">
        <v>15153</v>
      </c>
      <c r="N2379" s="1">
        <v>80847</v>
      </c>
      <c r="O2379" s="1">
        <v>96000</v>
      </c>
      <c r="P2379" s="1">
        <v>96000</v>
      </c>
      <c r="Q2379" s="12"/>
      <c r="R2379" s="29">
        <f t="shared" si="114"/>
        <v>0</v>
      </c>
      <c r="S2379" t="str">
        <f t="shared" si="115"/>
        <v>OK</v>
      </c>
      <c r="T2379" s="10">
        <f>IFERROR(VLOOKUP(A2379,[1]!Tabla1[[#All],[Material]:[venta nueva]],38,FALSE),0)</f>
        <v>0</v>
      </c>
    </row>
    <row r="2380" spans="1:20" hidden="1" x14ac:dyDescent="0.35">
      <c r="A2380">
        <f t="shared" si="113"/>
        <v>1030720</v>
      </c>
      <c r="B2380" s="6" t="s">
        <v>1098</v>
      </c>
      <c r="C2380" s="7" t="s">
        <v>659</v>
      </c>
      <c r="D2380" s="7" t="s">
        <v>1095</v>
      </c>
      <c r="E2380" s="7" t="s">
        <v>942</v>
      </c>
      <c r="F2380" s="7" t="s">
        <v>943</v>
      </c>
      <c r="G2380" s="7" t="s">
        <v>1081</v>
      </c>
      <c r="H2380" s="7" t="s">
        <v>1050</v>
      </c>
      <c r="I2380" s="6" t="s">
        <v>11</v>
      </c>
      <c r="J2380" s="1">
        <v>0</v>
      </c>
      <c r="K2380" s="1">
        <v>24000</v>
      </c>
      <c r="L2380" s="1">
        <v>24000</v>
      </c>
      <c r="M2380" s="1">
        <v>0</v>
      </c>
      <c r="N2380" s="1">
        <v>48000</v>
      </c>
      <c r="O2380" s="1">
        <v>48000</v>
      </c>
      <c r="P2380" s="1">
        <v>48001</v>
      </c>
      <c r="Q2380" s="12"/>
      <c r="R2380" s="29">
        <f t="shared" si="114"/>
        <v>-1</v>
      </c>
      <c r="S2380" t="str">
        <f t="shared" si="115"/>
        <v>Pendiente de ingreso</v>
      </c>
      <c r="T2380" s="10">
        <f>IFERROR(VLOOKUP(A2380,[1]!Tabla1[[#All],[Material]:[venta nueva]],38,FALSE),0)</f>
        <v>0</v>
      </c>
    </row>
    <row r="2381" spans="1:20" hidden="1" x14ac:dyDescent="0.35">
      <c r="A2381">
        <f t="shared" si="113"/>
        <v>1030732</v>
      </c>
      <c r="B2381" s="6" t="s">
        <v>1098</v>
      </c>
      <c r="C2381" s="7" t="s">
        <v>659</v>
      </c>
      <c r="D2381" s="7" t="s">
        <v>1095</v>
      </c>
      <c r="E2381" s="7" t="s">
        <v>1137</v>
      </c>
      <c r="F2381" s="7" t="s">
        <v>1138</v>
      </c>
      <c r="G2381" s="7" t="s">
        <v>1090</v>
      </c>
      <c r="H2381" s="7" t="s">
        <v>1058</v>
      </c>
      <c r="I2381" s="6" t="s">
        <v>11</v>
      </c>
      <c r="J2381" s="1"/>
      <c r="K2381" s="1"/>
      <c r="L2381" s="1"/>
      <c r="M2381" s="1">
        <v>385</v>
      </c>
      <c r="N2381" s="1">
        <v>0</v>
      </c>
      <c r="O2381" s="1">
        <v>0</v>
      </c>
      <c r="P2381" s="1">
        <v>164</v>
      </c>
      <c r="Q2381" s="12"/>
      <c r="R2381" s="29">
        <f t="shared" si="114"/>
        <v>-164</v>
      </c>
      <c r="S2381" t="str">
        <f t="shared" si="115"/>
        <v>Pendiente de ingreso</v>
      </c>
      <c r="T2381" s="10">
        <f>IFERROR(VLOOKUP(A2381,[1]!Tabla1[[#All],[Material]:[venta nueva]],38,FALSE),0)</f>
        <v>0</v>
      </c>
    </row>
    <row r="2382" spans="1:20" hidden="1" x14ac:dyDescent="0.35">
      <c r="A2382">
        <f t="shared" si="113"/>
        <v>1030736</v>
      </c>
      <c r="B2382" s="6" t="s">
        <v>1098</v>
      </c>
      <c r="C2382" s="7" t="s">
        <v>659</v>
      </c>
      <c r="D2382" s="7" t="s">
        <v>1095</v>
      </c>
      <c r="E2382" s="7" t="s">
        <v>946</v>
      </c>
      <c r="F2382" s="7" t="s">
        <v>947</v>
      </c>
      <c r="G2382" s="7" t="s">
        <v>1090</v>
      </c>
      <c r="H2382" s="7" t="s">
        <v>1058</v>
      </c>
      <c r="I2382" s="6" t="s">
        <v>11</v>
      </c>
      <c r="J2382" s="1"/>
      <c r="K2382" s="1"/>
      <c r="L2382" s="1"/>
      <c r="M2382" s="1">
        <v>495</v>
      </c>
      <c r="N2382" s="1">
        <v>0</v>
      </c>
      <c r="O2382" s="1">
        <v>0</v>
      </c>
      <c r="P2382" s="1"/>
      <c r="Q2382" s="12"/>
      <c r="R2382" s="29">
        <f t="shared" si="114"/>
        <v>0</v>
      </c>
      <c r="S2382" t="str">
        <f t="shared" si="115"/>
        <v>OK</v>
      </c>
      <c r="T2382" s="10">
        <f>IFERROR(VLOOKUP(A2382,[1]!Tabla1[[#All],[Material]:[venta nueva]],38,FALSE),0)</f>
        <v>0</v>
      </c>
    </row>
    <row r="2383" spans="1:20" hidden="1" x14ac:dyDescent="0.35">
      <c r="A2383">
        <f t="shared" si="113"/>
        <v>1030740</v>
      </c>
      <c r="B2383" s="6" t="s">
        <v>1098</v>
      </c>
      <c r="C2383" s="7" t="s">
        <v>659</v>
      </c>
      <c r="D2383" s="7" t="s">
        <v>1095</v>
      </c>
      <c r="E2383" s="7" t="s">
        <v>948</v>
      </c>
      <c r="F2383" s="7" t="s">
        <v>949</v>
      </c>
      <c r="G2383" s="7" t="s">
        <v>1090</v>
      </c>
      <c r="H2383" s="7" t="s">
        <v>1058</v>
      </c>
      <c r="I2383" s="6" t="s">
        <v>13</v>
      </c>
      <c r="J2383" s="1"/>
      <c r="K2383" s="1"/>
      <c r="L2383" s="1"/>
      <c r="M2383" s="1">
        <v>105</v>
      </c>
      <c r="N2383" s="1">
        <v>0</v>
      </c>
      <c r="O2383" s="1">
        <v>0</v>
      </c>
      <c r="P2383" s="1"/>
      <c r="Q2383" s="12"/>
      <c r="R2383" s="29">
        <f t="shared" si="114"/>
        <v>0</v>
      </c>
      <c r="S2383" t="str">
        <f t="shared" si="115"/>
        <v>OK</v>
      </c>
      <c r="T2383" s="10">
        <f>IFERROR(VLOOKUP(A2383,[1]!Tabla1[[#All],[Material]:[venta nueva]],38,FALSE),0)</f>
        <v>0</v>
      </c>
    </row>
    <row r="2384" spans="1:20" hidden="1" x14ac:dyDescent="0.35">
      <c r="A2384">
        <f t="shared" si="113"/>
        <v>1030755</v>
      </c>
      <c r="B2384" s="6" t="s">
        <v>1098</v>
      </c>
      <c r="C2384" s="7" t="s">
        <v>659</v>
      </c>
      <c r="D2384" s="7" t="s">
        <v>1095</v>
      </c>
      <c r="E2384" s="7" t="s">
        <v>956</v>
      </c>
      <c r="F2384" s="7" t="s">
        <v>957</v>
      </c>
      <c r="G2384" s="7" t="s">
        <v>1089</v>
      </c>
      <c r="H2384" s="7" t="s">
        <v>1062</v>
      </c>
      <c r="I2384" s="6" t="s">
        <v>11</v>
      </c>
      <c r="J2384" s="1"/>
      <c r="K2384" s="1"/>
      <c r="L2384" s="1"/>
      <c r="M2384" s="1">
        <v>28</v>
      </c>
      <c r="N2384" s="1">
        <v>0</v>
      </c>
      <c r="O2384" s="1">
        <v>0</v>
      </c>
      <c r="P2384" s="1"/>
      <c r="Q2384" s="12"/>
      <c r="R2384" s="29">
        <f t="shared" si="114"/>
        <v>0</v>
      </c>
      <c r="S2384" t="str">
        <f t="shared" si="115"/>
        <v>OK</v>
      </c>
      <c r="T2384" s="10">
        <f>IFERROR(VLOOKUP(A2384,[1]!Tabla1[[#All],[Material]:[venta nueva]],38,FALSE),0)</f>
        <v>0</v>
      </c>
    </row>
    <row r="2385" spans="1:20" hidden="1" x14ac:dyDescent="0.35">
      <c r="A2385">
        <f t="shared" si="113"/>
        <v>1030780</v>
      </c>
      <c r="B2385" s="6" t="s">
        <v>1098</v>
      </c>
      <c r="C2385" s="7" t="s">
        <v>659</v>
      </c>
      <c r="D2385" s="7" t="s">
        <v>1095</v>
      </c>
      <c r="E2385" s="7" t="s">
        <v>962</v>
      </c>
      <c r="F2385" s="7" t="s">
        <v>963</v>
      </c>
      <c r="G2385" s="7" t="s">
        <v>1091</v>
      </c>
      <c r="H2385" s="7" t="s">
        <v>1054</v>
      </c>
      <c r="I2385" s="6" t="s">
        <v>11</v>
      </c>
      <c r="J2385" s="1"/>
      <c r="K2385" s="1"/>
      <c r="L2385" s="1"/>
      <c r="M2385" s="1">
        <v>1494</v>
      </c>
      <c r="N2385" s="1">
        <v>0</v>
      </c>
      <c r="O2385" s="1">
        <v>1494</v>
      </c>
      <c r="P2385" s="1">
        <v>1482</v>
      </c>
      <c r="Q2385" s="12"/>
      <c r="R2385" s="29">
        <f t="shared" si="114"/>
        <v>12</v>
      </c>
      <c r="S2385" t="str">
        <f t="shared" si="115"/>
        <v>Sobre ingreso</v>
      </c>
      <c r="T2385" s="10">
        <f>IFERROR(VLOOKUP(A2385,[1]!Tabla1[[#All],[Material]:[venta nueva]],38,FALSE),0)</f>
        <v>0</v>
      </c>
    </row>
    <row r="2386" spans="1:20" hidden="1" x14ac:dyDescent="0.35">
      <c r="A2386">
        <f t="shared" si="113"/>
        <v>1030788</v>
      </c>
      <c r="B2386" s="6" t="s">
        <v>1098</v>
      </c>
      <c r="C2386" s="7" t="s">
        <v>659</v>
      </c>
      <c r="D2386" s="7" t="s">
        <v>1095</v>
      </c>
      <c r="E2386" s="7" t="s">
        <v>972</v>
      </c>
      <c r="F2386" s="7" t="s">
        <v>973</v>
      </c>
      <c r="G2386" s="7" t="s">
        <v>1068</v>
      </c>
      <c r="H2386" s="7" t="s">
        <v>996</v>
      </c>
      <c r="I2386" s="6" t="s">
        <v>662</v>
      </c>
      <c r="J2386" s="1"/>
      <c r="K2386" s="1"/>
      <c r="L2386" s="1"/>
      <c r="M2386" s="1">
        <v>0</v>
      </c>
      <c r="N2386" s="1">
        <v>6000</v>
      </c>
      <c r="O2386" s="1">
        <v>6000</v>
      </c>
      <c r="P2386" s="1"/>
      <c r="Q2386" s="12"/>
      <c r="R2386" s="29">
        <f t="shared" si="114"/>
        <v>6000</v>
      </c>
      <c r="S2386" t="str">
        <f t="shared" si="115"/>
        <v>Sobre ingreso</v>
      </c>
      <c r="T2386" s="10">
        <f>IFERROR(VLOOKUP(A2386,[1]!Tabla1[[#All],[Material]:[venta nueva]],38,FALSE),0)</f>
        <v>0</v>
      </c>
    </row>
    <row r="2387" spans="1:20" hidden="1" x14ac:dyDescent="0.35">
      <c r="A2387">
        <f t="shared" si="113"/>
        <v>1030224</v>
      </c>
      <c r="B2387" s="6" t="s">
        <v>1098</v>
      </c>
      <c r="C2387" s="7" t="s">
        <v>659</v>
      </c>
      <c r="D2387" s="7" t="s">
        <v>1096</v>
      </c>
      <c r="E2387" s="7" t="s">
        <v>856</v>
      </c>
      <c r="F2387" s="7" t="s">
        <v>857</v>
      </c>
      <c r="G2387" s="7" t="s">
        <v>1089</v>
      </c>
      <c r="H2387" s="7" t="s">
        <v>1049</v>
      </c>
      <c r="I2387" s="6" t="s">
        <v>9</v>
      </c>
      <c r="J2387" s="1"/>
      <c r="K2387" s="1"/>
      <c r="L2387" s="1"/>
      <c r="M2387" s="1"/>
      <c r="N2387" s="1"/>
      <c r="O2387" s="1"/>
      <c r="P2387" s="1">
        <v>168000</v>
      </c>
      <c r="Q2387" s="12"/>
      <c r="R2387" s="29">
        <f t="shared" si="114"/>
        <v>-168000</v>
      </c>
      <c r="S2387" t="str">
        <f t="shared" si="115"/>
        <v>Pendiente de ingreso</v>
      </c>
      <c r="T2387" s="10">
        <f>IFERROR(VLOOKUP(A2387,[1]!Tabla1[[#All],[Material]:[venta nueva]],38,FALSE),0)</f>
        <v>0</v>
      </c>
    </row>
    <row r="2388" spans="1:20" hidden="1" x14ac:dyDescent="0.35">
      <c r="A2388">
        <f t="shared" si="113"/>
        <v>1030228</v>
      </c>
      <c r="B2388" s="6" t="s">
        <v>1098</v>
      </c>
      <c r="C2388" s="7" t="s">
        <v>659</v>
      </c>
      <c r="D2388" s="7" t="s">
        <v>1096</v>
      </c>
      <c r="E2388" s="7" t="s">
        <v>1139</v>
      </c>
      <c r="F2388" s="7" t="s">
        <v>1140</v>
      </c>
      <c r="G2388" s="7" t="s">
        <v>1093</v>
      </c>
      <c r="H2388" s="7" t="s">
        <v>1059</v>
      </c>
      <c r="I2388" s="6" t="s">
        <v>8</v>
      </c>
      <c r="J2388" s="1"/>
      <c r="K2388" s="1"/>
      <c r="L2388" s="1"/>
      <c r="M2388" s="1">
        <v>-50</v>
      </c>
      <c r="N2388" s="1">
        <v>0</v>
      </c>
      <c r="O2388" s="1">
        <v>0</v>
      </c>
      <c r="P2388" s="1"/>
      <c r="Q2388" s="12"/>
      <c r="R2388" s="29">
        <f t="shared" si="114"/>
        <v>0</v>
      </c>
      <c r="S2388" t="str">
        <f t="shared" si="115"/>
        <v>OK</v>
      </c>
      <c r="T2388" s="10">
        <f>IFERROR(VLOOKUP(A2388,[1]!Tabla1[[#All],[Material]:[venta nueva]],38,FALSE),0)</f>
        <v>0</v>
      </c>
    </row>
    <row r="2389" spans="1:20" hidden="1" x14ac:dyDescent="0.35">
      <c r="A2389">
        <f t="shared" si="113"/>
        <v>1030239</v>
      </c>
      <c r="B2389" s="6" t="s">
        <v>1098</v>
      </c>
      <c r="C2389" s="7" t="s">
        <v>659</v>
      </c>
      <c r="D2389" s="7" t="s">
        <v>1096</v>
      </c>
      <c r="E2389" s="7" t="s">
        <v>860</v>
      </c>
      <c r="F2389" s="7" t="s">
        <v>861</v>
      </c>
      <c r="G2389" s="7" t="s">
        <v>1068</v>
      </c>
      <c r="H2389" s="7" t="s">
        <v>1051</v>
      </c>
      <c r="I2389" s="6" t="s">
        <v>8</v>
      </c>
      <c r="J2389" s="1">
        <v>6483</v>
      </c>
      <c r="K2389" s="1">
        <v>15424</v>
      </c>
      <c r="L2389" s="1">
        <v>21907</v>
      </c>
      <c r="M2389" s="1">
        <v>2028</v>
      </c>
      <c r="N2389" s="1">
        <v>15424</v>
      </c>
      <c r="O2389" s="1">
        <v>17451</v>
      </c>
      <c r="P2389" s="1">
        <v>23995.017</v>
      </c>
      <c r="Q2389" s="12"/>
      <c r="R2389" s="29">
        <f t="shared" si="114"/>
        <v>-6544.0169999999998</v>
      </c>
      <c r="S2389" t="str">
        <f t="shared" si="115"/>
        <v>Pendiente de ingreso</v>
      </c>
      <c r="T2389" s="10">
        <f>IFERROR(VLOOKUP(A2389,[1]!Tabla1[[#All],[Material]:[venta nueva]],38,FALSE),0)</f>
        <v>0</v>
      </c>
    </row>
    <row r="2390" spans="1:20" hidden="1" x14ac:dyDescent="0.35">
      <c r="A2390">
        <f t="shared" si="113"/>
        <v>1030265</v>
      </c>
      <c r="B2390" s="6" t="s">
        <v>1098</v>
      </c>
      <c r="C2390" s="7" t="s">
        <v>659</v>
      </c>
      <c r="D2390" s="7" t="s">
        <v>1096</v>
      </c>
      <c r="E2390" s="7" t="s">
        <v>862</v>
      </c>
      <c r="F2390" s="7" t="s">
        <v>863</v>
      </c>
      <c r="G2390" s="7" t="s">
        <v>1090</v>
      </c>
      <c r="H2390" s="7" t="s">
        <v>1052</v>
      </c>
      <c r="I2390" s="6" t="s">
        <v>9</v>
      </c>
      <c r="J2390" s="1">
        <v>-31386</v>
      </c>
      <c r="K2390" s="1">
        <v>36600</v>
      </c>
      <c r="L2390" s="1">
        <v>5214</v>
      </c>
      <c r="M2390" s="1">
        <v>-39200</v>
      </c>
      <c r="N2390" s="1">
        <v>82400</v>
      </c>
      <c r="O2390" s="1">
        <v>43200</v>
      </c>
      <c r="P2390" s="1">
        <v>43200</v>
      </c>
      <c r="Q2390" s="12"/>
      <c r="R2390" s="29">
        <f t="shared" si="114"/>
        <v>0</v>
      </c>
      <c r="S2390" t="str">
        <f t="shared" si="115"/>
        <v>OK</v>
      </c>
      <c r="T2390" s="10">
        <f>IFERROR(VLOOKUP(A2390,[1]!Tabla1[[#All],[Material]:[venta nueva]],38,FALSE),0)</f>
        <v>0</v>
      </c>
    </row>
    <row r="2391" spans="1:20" hidden="1" x14ac:dyDescent="0.35">
      <c r="A2391">
        <f t="shared" si="113"/>
        <v>1030294</v>
      </c>
      <c r="B2391" s="6" t="s">
        <v>1098</v>
      </c>
      <c r="C2391" s="7" t="s">
        <v>659</v>
      </c>
      <c r="D2391" s="7" t="s">
        <v>1096</v>
      </c>
      <c r="E2391" s="7" t="s">
        <v>1141</v>
      </c>
      <c r="F2391" s="7" t="s">
        <v>1142</v>
      </c>
      <c r="G2391" s="7" t="s">
        <v>1090</v>
      </c>
      <c r="H2391" s="7" t="s">
        <v>1052</v>
      </c>
      <c r="I2391" s="6" t="s">
        <v>9</v>
      </c>
      <c r="J2391" s="1"/>
      <c r="K2391" s="1"/>
      <c r="L2391" s="1"/>
      <c r="M2391" s="1">
        <v>600</v>
      </c>
      <c r="N2391" s="1">
        <v>0</v>
      </c>
      <c r="O2391" s="1">
        <v>0</v>
      </c>
      <c r="P2391" s="1"/>
      <c r="Q2391" s="12"/>
      <c r="R2391" s="29">
        <f t="shared" si="114"/>
        <v>0</v>
      </c>
      <c r="S2391" t="str">
        <f t="shared" si="115"/>
        <v>OK</v>
      </c>
      <c r="T2391" s="10">
        <f>IFERROR(VLOOKUP(A2391,[1]!Tabla1[[#All],[Material]:[venta nueva]],38,FALSE),0)</f>
        <v>0</v>
      </c>
    </row>
    <row r="2392" spans="1:20" hidden="1" x14ac:dyDescent="0.35">
      <c r="A2392">
        <f t="shared" si="113"/>
        <v>1030321</v>
      </c>
      <c r="B2392" s="6" t="s">
        <v>1098</v>
      </c>
      <c r="C2392" s="7" t="s">
        <v>659</v>
      </c>
      <c r="D2392" s="7" t="s">
        <v>1096</v>
      </c>
      <c r="E2392" s="7" t="s">
        <v>866</v>
      </c>
      <c r="F2392" s="7" t="s">
        <v>867</v>
      </c>
      <c r="G2392" s="7" t="s">
        <v>1091</v>
      </c>
      <c r="H2392" s="7" t="s">
        <v>1054</v>
      </c>
      <c r="I2392" s="6" t="s">
        <v>8</v>
      </c>
      <c r="J2392" s="1"/>
      <c r="K2392" s="1"/>
      <c r="L2392" s="1"/>
      <c r="M2392" s="1">
        <v>6624</v>
      </c>
      <c r="N2392" s="1">
        <v>3360</v>
      </c>
      <c r="O2392" s="1">
        <v>9984</v>
      </c>
      <c r="P2392" s="1">
        <v>6140.4679999999998</v>
      </c>
      <c r="Q2392" s="12"/>
      <c r="R2392" s="29">
        <f t="shared" si="114"/>
        <v>3843.5320000000002</v>
      </c>
      <c r="S2392" t="str">
        <f t="shared" si="115"/>
        <v>Sobre ingreso</v>
      </c>
      <c r="T2392" s="10">
        <f>IFERROR(VLOOKUP(A2392,[1]!Tabla1[[#All],[Material]:[venta nueva]],38,FALSE),0)</f>
        <v>0</v>
      </c>
    </row>
    <row r="2393" spans="1:20" hidden="1" x14ac:dyDescent="0.35">
      <c r="A2393">
        <f t="shared" si="113"/>
        <v>1030325</v>
      </c>
      <c r="B2393" s="6" t="s">
        <v>1098</v>
      </c>
      <c r="C2393" s="7" t="s">
        <v>659</v>
      </c>
      <c r="D2393" s="7" t="s">
        <v>1096</v>
      </c>
      <c r="E2393" s="7" t="s">
        <v>868</v>
      </c>
      <c r="F2393" s="7" t="s">
        <v>861</v>
      </c>
      <c r="G2393" s="7" t="s">
        <v>1068</v>
      </c>
      <c r="H2393" s="7" t="s">
        <v>1051</v>
      </c>
      <c r="I2393" s="6" t="s">
        <v>8</v>
      </c>
      <c r="J2393" s="1">
        <v>14</v>
      </c>
      <c r="K2393" s="1">
        <v>0</v>
      </c>
      <c r="L2393" s="1">
        <v>0</v>
      </c>
      <c r="M2393" s="1">
        <v>14</v>
      </c>
      <c r="N2393" s="1">
        <v>0</v>
      </c>
      <c r="O2393" s="1">
        <v>0</v>
      </c>
      <c r="P2393" s="1"/>
      <c r="Q2393" s="12"/>
      <c r="R2393" s="29">
        <f t="shared" si="114"/>
        <v>0</v>
      </c>
      <c r="S2393" t="str">
        <f t="shared" si="115"/>
        <v>OK</v>
      </c>
      <c r="T2393" s="10">
        <f>IFERROR(VLOOKUP(A2393,[1]!Tabla1[[#All],[Material]:[venta nueva]],38,FALSE),0)</f>
        <v>0</v>
      </c>
    </row>
    <row r="2394" spans="1:20" hidden="1" x14ac:dyDescent="0.35">
      <c r="A2394">
        <f t="shared" si="113"/>
        <v>1030327</v>
      </c>
      <c r="B2394" s="6" t="s">
        <v>1098</v>
      </c>
      <c r="C2394" s="7" t="s">
        <v>659</v>
      </c>
      <c r="D2394" s="7" t="s">
        <v>1096</v>
      </c>
      <c r="E2394" s="7" t="s">
        <v>869</v>
      </c>
      <c r="F2394" s="7" t="s">
        <v>870</v>
      </c>
      <c r="G2394" s="7" t="s">
        <v>1090</v>
      </c>
      <c r="H2394" s="7" t="s">
        <v>1052</v>
      </c>
      <c r="I2394" s="6" t="s">
        <v>10</v>
      </c>
      <c r="J2394" s="1">
        <v>270</v>
      </c>
      <c r="K2394" s="1">
        <v>0</v>
      </c>
      <c r="L2394" s="1">
        <v>0</v>
      </c>
      <c r="M2394" s="1">
        <v>270</v>
      </c>
      <c r="N2394" s="1">
        <v>23730</v>
      </c>
      <c r="O2394" s="1">
        <v>24000</v>
      </c>
      <c r="P2394" s="1">
        <v>20000</v>
      </c>
      <c r="Q2394" s="12"/>
      <c r="R2394" s="29">
        <f t="shared" si="114"/>
        <v>4000</v>
      </c>
      <c r="S2394" t="str">
        <f t="shared" si="115"/>
        <v>Sobre ingreso</v>
      </c>
      <c r="T2394" s="10">
        <f>IFERROR(VLOOKUP(A2394,[1]!Tabla1[[#All],[Material]:[venta nueva]],38,FALSE),0)</f>
        <v>0</v>
      </c>
    </row>
    <row r="2395" spans="1:20" hidden="1" x14ac:dyDescent="0.35">
      <c r="A2395">
        <f t="shared" si="113"/>
        <v>1030332</v>
      </c>
      <c r="B2395" s="6" t="s">
        <v>1098</v>
      </c>
      <c r="C2395" s="7" t="s">
        <v>659</v>
      </c>
      <c r="D2395" s="7" t="s">
        <v>1096</v>
      </c>
      <c r="E2395" s="7" t="s">
        <v>871</v>
      </c>
      <c r="F2395" s="7" t="s">
        <v>872</v>
      </c>
      <c r="G2395" s="7" t="s">
        <v>1068</v>
      </c>
      <c r="H2395" s="7" t="s">
        <v>994</v>
      </c>
      <c r="I2395" s="6" t="s">
        <v>9</v>
      </c>
      <c r="J2395" s="1"/>
      <c r="K2395" s="1"/>
      <c r="L2395" s="1"/>
      <c r="M2395" s="1"/>
      <c r="N2395" s="1"/>
      <c r="O2395" s="1"/>
      <c r="P2395" s="1">
        <v>27000</v>
      </c>
      <c r="Q2395" s="12"/>
      <c r="R2395" s="29">
        <f t="shared" si="114"/>
        <v>-27000</v>
      </c>
      <c r="S2395" t="str">
        <f t="shared" si="115"/>
        <v>Pendiente de ingreso</v>
      </c>
      <c r="T2395" s="10">
        <f>IFERROR(VLOOKUP(A2395,[1]!Tabla1[[#All],[Material]:[venta nueva]],38,FALSE),0)</f>
        <v>0</v>
      </c>
    </row>
    <row r="2396" spans="1:20" hidden="1" x14ac:dyDescent="0.35">
      <c r="A2396">
        <f t="shared" si="113"/>
        <v>1030337</v>
      </c>
      <c r="B2396" s="6" t="s">
        <v>1098</v>
      </c>
      <c r="C2396" s="7" t="s">
        <v>659</v>
      </c>
      <c r="D2396" s="7" t="s">
        <v>1096</v>
      </c>
      <c r="E2396" s="7" t="s">
        <v>873</v>
      </c>
      <c r="F2396" s="7" t="s">
        <v>874</v>
      </c>
      <c r="G2396" s="7" t="s">
        <v>1090</v>
      </c>
      <c r="H2396" s="7" t="s">
        <v>1052</v>
      </c>
      <c r="I2396" s="6" t="s">
        <v>10</v>
      </c>
      <c r="J2396" s="1">
        <v>-18405</v>
      </c>
      <c r="K2396" s="1">
        <v>138405</v>
      </c>
      <c r="L2396" s="1">
        <v>120000</v>
      </c>
      <c r="M2396" s="1">
        <v>-24657</v>
      </c>
      <c r="N2396" s="1">
        <v>144658</v>
      </c>
      <c r="O2396" s="1">
        <v>120000</v>
      </c>
      <c r="P2396" s="1">
        <v>120000</v>
      </c>
      <c r="Q2396" s="12"/>
      <c r="R2396" s="29">
        <f t="shared" si="114"/>
        <v>0</v>
      </c>
      <c r="S2396" t="str">
        <f t="shared" si="115"/>
        <v>OK</v>
      </c>
      <c r="T2396" s="10">
        <f>IFERROR(VLOOKUP(A2396,[1]!Tabla1[[#All],[Material]:[venta nueva]],38,FALSE),0)</f>
        <v>0</v>
      </c>
    </row>
    <row r="2397" spans="1:20" hidden="1" x14ac:dyDescent="0.35">
      <c r="A2397">
        <f t="shared" si="113"/>
        <v>1030355</v>
      </c>
      <c r="B2397" s="6" t="s">
        <v>1098</v>
      </c>
      <c r="C2397" s="7" t="s">
        <v>659</v>
      </c>
      <c r="D2397" s="7" t="s">
        <v>1096</v>
      </c>
      <c r="E2397" s="7" t="s">
        <v>875</v>
      </c>
      <c r="F2397" s="7" t="s">
        <v>876</v>
      </c>
      <c r="G2397" s="7" t="s">
        <v>1092</v>
      </c>
      <c r="H2397" s="7" t="s">
        <v>1055</v>
      </c>
      <c r="I2397" s="6" t="s">
        <v>9</v>
      </c>
      <c r="J2397" s="1"/>
      <c r="K2397" s="1"/>
      <c r="L2397" s="1"/>
      <c r="M2397" s="1"/>
      <c r="N2397" s="1"/>
      <c r="O2397" s="1"/>
      <c r="P2397" s="1">
        <v>18000</v>
      </c>
      <c r="Q2397" s="12"/>
      <c r="R2397" s="29">
        <f t="shared" si="114"/>
        <v>-18000</v>
      </c>
      <c r="S2397" t="str">
        <f t="shared" si="115"/>
        <v>Pendiente de ingreso</v>
      </c>
      <c r="T2397" s="10">
        <f>IFERROR(VLOOKUP(A2397,[1]!Tabla1[[#All],[Material]:[venta nueva]],38,FALSE),0)</f>
        <v>0</v>
      </c>
    </row>
    <row r="2398" spans="1:20" hidden="1" x14ac:dyDescent="0.35">
      <c r="A2398">
        <f t="shared" si="113"/>
        <v>1030360</v>
      </c>
      <c r="B2398" s="6" t="s">
        <v>1098</v>
      </c>
      <c r="C2398" s="7" t="s">
        <v>659</v>
      </c>
      <c r="D2398" s="7" t="s">
        <v>1096</v>
      </c>
      <c r="E2398" s="7" t="s">
        <v>877</v>
      </c>
      <c r="F2398" s="7" t="s">
        <v>878</v>
      </c>
      <c r="G2398" s="7" t="s">
        <v>1091</v>
      </c>
      <c r="H2398" s="7" t="s">
        <v>1054</v>
      </c>
      <c r="I2398" s="6" t="s">
        <v>8</v>
      </c>
      <c r="J2398" s="1"/>
      <c r="K2398" s="1"/>
      <c r="L2398" s="1"/>
      <c r="M2398" s="1">
        <v>11416</v>
      </c>
      <c r="N2398" s="1">
        <v>6600</v>
      </c>
      <c r="O2398" s="1">
        <v>18016</v>
      </c>
      <c r="P2398" s="1">
        <v>13631.036</v>
      </c>
      <c r="Q2398" s="12"/>
      <c r="R2398" s="29">
        <f t="shared" si="114"/>
        <v>4384.9639999999999</v>
      </c>
      <c r="S2398" t="str">
        <f t="shared" si="115"/>
        <v>Sobre ingreso</v>
      </c>
      <c r="T2398" s="10">
        <f>IFERROR(VLOOKUP(A2398,[1]!Tabla1[[#All],[Material]:[venta nueva]],38,FALSE),0)</f>
        <v>0</v>
      </c>
    </row>
    <row r="2399" spans="1:20" hidden="1" x14ac:dyDescent="0.35">
      <c r="A2399">
        <f t="shared" si="113"/>
        <v>1030370</v>
      </c>
      <c r="B2399" s="6" t="s">
        <v>1098</v>
      </c>
      <c r="C2399" s="7" t="s">
        <v>659</v>
      </c>
      <c r="D2399" s="7" t="s">
        <v>1096</v>
      </c>
      <c r="E2399" s="7" t="s">
        <v>881</v>
      </c>
      <c r="F2399" s="7" t="s">
        <v>882</v>
      </c>
      <c r="G2399" s="7" t="s">
        <v>1081</v>
      </c>
      <c r="H2399" s="7" t="s">
        <v>1056</v>
      </c>
      <c r="I2399" s="6" t="s">
        <v>8</v>
      </c>
      <c r="J2399" s="1">
        <v>1794</v>
      </c>
      <c r="K2399" s="1">
        <v>12020</v>
      </c>
      <c r="L2399" s="1">
        <v>13814</v>
      </c>
      <c r="M2399" s="1">
        <v>3222</v>
      </c>
      <c r="N2399" s="1">
        <v>12020</v>
      </c>
      <c r="O2399" s="1">
        <v>15242</v>
      </c>
      <c r="P2399" s="1">
        <v>15241.656999999999</v>
      </c>
      <c r="Q2399" s="12"/>
      <c r="R2399" s="29">
        <f t="shared" si="114"/>
        <v>0.3430000000007567</v>
      </c>
      <c r="S2399" t="str">
        <f t="shared" si="115"/>
        <v>Sobre ingreso</v>
      </c>
      <c r="T2399" s="10">
        <f>IFERROR(VLOOKUP(A2399,[1]!Tabla1[[#All],[Material]:[venta nueva]],38,FALSE),0)</f>
        <v>0</v>
      </c>
    </row>
    <row r="2400" spans="1:20" hidden="1" x14ac:dyDescent="0.35">
      <c r="A2400">
        <f t="shared" si="113"/>
        <v>1030376</v>
      </c>
      <c r="B2400" s="6" t="s">
        <v>1098</v>
      </c>
      <c r="C2400" s="7" t="s">
        <v>659</v>
      </c>
      <c r="D2400" s="7" t="s">
        <v>1096</v>
      </c>
      <c r="E2400" s="7" t="s">
        <v>883</v>
      </c>
      <c r="F2400" s="7" t="s">
        <v>884</v>
      </c>
      <c r="G2400" s="7" t="s">
        <v>1091</v>
      </c>
      <c r="H2400" s="7" t="s">
        <v>1054</v>
      </c>
      <c r="I2400" s="6" t="s">
        <v>8</v>
      </c>
      <c r="J2400" s="1"/>
      <c r="K2400" s="1"/>
      <c r="L2400" s="1"/>
      <c r="M2400" s="1">
        <v>3827</v>
      </c>
      <c r="N2400" s="1">
        <v>6120</v>
      </c>
      <c r="O2400" s="1">
        <v>9947</v>
      </c>
      <c r="P2400" s="1">
        <v>5605.5169999999998</v>
      </c>
      <c r="Q2400" s="12"/>
      <c r="R2400" s="29">
        <f t="shared" si="114"/>
        <v>4341.4830000000002</v>
      </c>
      <c r="S2400" t="str">
        <f t="shared" si="115"/>
        <v>Sobre ingreso</v>
      </c>
      <c r="T2400" s="10">
        <f>IFERROR(VLOOKUP(A2400,[1]!Tabla1[[#All],[Material]:[venta nueva]],38,FALSE),0)</f>
        <v>0</v>
      </c>
    </row>
    <row r="2401" spans="1:20" hidden="1" x14ac:dyDescent="0.35">
      <c r="A2401">
        <f t="shared" si="113"/>
        <v>1030379</v>
      </c>
      <c r="B2401" s="6" t="s">
        <v>1098</v>
      </c>
      <c r="C2401" s="7" t="s">
        <v>659</v>
      </c>
      <c r="D2401" s="7" t="s">
        <v>1096</v>
      </c>
      <c r="E2401" s="7" t="s">
        <v>887</v>
      </c>
      <c r="F2401" s="7" t="s">
        <v>888</v>
      </c>
      <c r="G2401" s="7" t="s">
        <v>1090</v>
      </c>
      <c r="H2401" s="7" t="s">
        <v>1052</v>
      </c>
      <c r="I2401" s="6" t="s">
        <v>8</v>
      </c>
      <c r="J2401" s="1">
        <v>21431</v>
      </c>
      <c r="K2401" s="1">
        <v>762281</v>
      </c>
      <c r="L2401" s="1">
        <v>783711</v>
      </c>
      <c r="M2401" s="1">
        <v>23916</v>
      </c>
      <c r="N2401" s="1">
        <v>720084</v>
      </c>
      <c r="O2401" s="1">
        <v>744000</v>
      </c>
      <c r="P2401" s="1">
        <v>739412.41</v>
      </c>
      <c r="Q2401" s="12"/>
      <c r="R2401" s="29">
        <f t="shared" si="114"/>
        <v>4587.5899999999674</v>
      </c>
      <c r="S2401" t="str">
        <f t="shared" si="115"/>
        <v>Sobre ingreso</v>
      </c>
      <c r="T2401" s="10">
        <f>IFERROR(VLOOKUP(A2401,[1]!Tabla1[[#All],[Material]:[venta nueva]],38,FALSE),0)</f>
        <v>0</v>
      </c>
    </row>
    <row r="2402" spans="1:20" hidden="1" x14ac:dyDescent="0.35">
      <c r="A2402">
        <f t="shared" si="113"/>
        <v>1030424</v>
      </c>
      <c r="B2402" s="6" t="s">
        <v>1098</v>
      </c>
      <c r="C2402" s="7" t="s">
        <v>659</v>
      </c>
      <c r="D2402" s="7" t="s">
        <v>1096</v>
      </c>
      <c r="E2402" s="7" t="s">
        <v>897</v>
      </c>
      <c r="F2402" s="7" t="s">
        <v>898</v>
      </c>
      <c r="G2402" s="7" t="s">
        <v>1090</v>
      </c>
      <c r="H2402" s="7" t="s">
        <v>1058</v>
      </c>
      <c r="I2402" s="6" t="s">
        <v>8</v>
      </c>
      <c r="J2402" s="1">
        <v>-62371</v>
      </c>
      <c r="K2402" s="1">
        <v>73600</v>
      </c>
      <c r="L2402" s="1">
        <v>11229</v>
      </c>
      <c r="M2402" s="1">
        <v>-45211</v>
      </c>
      <c r="N2402" s="1">
        <v>69211</v>
      </c>
      <c r="O2402" s="1">
        <v>24000</v>
      </c>
      <c r="P2402" s="1">
        <v>23995.017</v>
      </c>
      <c r="Q2402" s="12"/>
      <c r="R2402" s="29">
        <f t="shared" si="114"/>
        <v>4.9830000000001746</v>
      </c>
      <c r="S2402" t="str">
        <f t="shared" si="115"/>
        <v>Sobre ingreso</v>
      </c>
      <c r="T2402" s="10">
        <f>IFERROR(VLOOKUP(A2402,[1]!Tabla1[[#All],[Material]:[venta nueva]],38,FALSE),0)</f>
        <v>0</v>
      </c>
    </row>
    <row r="2403" spans="1:20" hidden="1" x14ac:dyDescent="0.35">
      <c r="A2403">
        <f t="shared" si="113"/>
        <v>1030452</v>
      </c>
      <c r="B2403" s="6" t="s">
        <v>1098</v>
      </c>
      <c r="C2403" s="7" t="s">
        <v>659</v>
      </c>
      <c r="D2403" s="7" t="s">
        <v>1096</v>
      </c>
      <c r="E2403" s="7" t="s">
        <v>899</v>
      </c>
      <c r="F2403" s="7" t="s">
        <v>900</v>
      </c>
      <c r="G2403" s="7" t="s">
        <v>1090</v>
      </c>
      <c r="H2403" s="7" t="s">
        <v>1052</v>
      </c>
      <c r="I2403" s="6" t="s">
        <v>8</v>
      </c>
      <c r="J2403" s="1">
        <v>-15982</v>
      </c>
      <c r="K2403" s="1">
        <v>15982</v>
      </c>
      <c r="L2403" s="1">
        <v>0</v>
      </c>
      <c r="M2403" s="1">
        <v>-15982</v>
      </c>
      <c r="N2403" s="1">
        <v>15000</v>
      </c>
      <c r="O2403" s="1">
        <v>0</v>
      </c>
      <c r="P2403" s="1"/>
      <c r="Q2403" s="12"/>
      <c r="R2403" s="29">
        <f t="shared" si="114"/>
        <v>0</v>
      </c>
      <c r="S2403" t="str">
        <f t="shared" si="115"/>
        <v>OK</v>
      </c>
      <c r="T2403" s="10">
        <f>IFERROR(VLOOKUP(A2403,[1]!Tabla1[[#All],[Material]:[venta nueva]],38,FALSE),0)</f>
        <v>0</v>
      </c>
    </row>
    <row r="2404" spans="1:20" hidden="1" x14ac:dyDescent="0.35">
      <c r="A2404">
        <f t="shared" si="113"/>
        <v>1030468</v>
      </c>
      <c r="B2404" s="6" t="s">
        <v>1098</v>
      </c>
      <c r="C2404" s="7" t="s">
        <v>659</v>
      </c>
      <c r="D2404" s="7" t="s">
        <v>1096</v>
      </c>
      <c r="E2404" s="7" t="s">
        <v>903</v>
      </c>
      <c r="F2404" s="7" t="s">
        <v>904</v>
      </c>
      <c r="G2404" s="7" t="s">
        <v>1093</v>
      </c>
      <c r="H2404" s="7" t="s">
        <v>1059</v>
      </c>
      <c r="I2404" s="6" t="s">
        <v>9</v>
      </c>
      <c r="J2404" s="1">
        <v>30</v>
      </c>
      <c r="K2404" s="1">
        <v>0</v>
      </c>
      <c r="L2404" s="1">
        <v>0</v>
      </c>
      <c r="M2404" s="1">
        <v>30</v>
      </c>
      <c r="N2404" s="1">
        <v>0</v>
      </c>
      <c r="O2404" s="1">
        <v>0</v>
      </c>
      <c r="P2404" s="1"/>
      <c r="Q2404" s="12"/>
      <c r="R2404" s="29">
        <f t="shared" si="114"/>
        <v>0</v>
      </c>
      <c r="S2404" t="str">
        <f t="shared" si="115"/>
        <v>OK</v>
      </c>
      <c r="T2404" s="10">
        <f>IFERROR(VLOOKUP(A2404,[1]!Tabla1[[#All],[Material]:[venta nueva]],38,FALSE),0)</f>
        <v>0</v>
      </c>
    </row>
    <row r="2405" spans="1:20" hidden="1" x14ac:dyDescent="0.35">
      <c r="A2405">
        <f t="shared" si="113"/>
        <v>1030505</v>
      </c>
      <c r="B2405" s="6" t="s">
        <v>1098</v>
      </c>
      <c r="C2405" s="7" t="s">
        <v>659</v>
      </c>
      <c r="D2405" s="7" t="s">
        <v>1096</v>
      </c>
      <c r="E2405" s="7" t="s">
        <v>907</v>
      </c>
      <c r="F2405" s="7" t="s">
        <v>908</v>
      </c>
      <c r="G2405" s="7" t="s">
        <v>1090</v>
      </c>
      <c r="H2405" s="7" t="s">
        <v>1060</v>
      </c>
      <c r="I2405" s="6" t="s">
        <v>8</v>
      </c>
      <c r="J2405" s="1">
        <v>-10371</v>
      </c>
      <c r="K2405" s="1">
        <v>18400</v>
      </c>
      <c r="L2405" s="1">
        <v>8029</v>
      </c>
      <c r="M2405" s="1">
        <v>-9288</v>
      </c>
      <c r="N2405" s="1">
        <v>18400</v>
      </c>
      <c r="O2405" s="1">
        <v>9112</v>
      </c>
      <c r="P2405" s="1">
        <v>9112.1260000000002</v>
      </c>
      <c r="Q2405" s="12"/>
      <c r="R2405" s="29">
        <f t="shared" si="114"/>
        <v>-0.12600000000020373</v>
      </c>
      <c r="S2405" t="str">
        <f t="shared" si="115"/>
        <v>Pendiente de ingreso</v>
      </c>
      <c r="T2405" s="10">
        <f>IFERROR(VLOOKUP(A2405,[1]!Tabla1[[#All],[Material]:[venta nueva]],38,FALSE),0)</f>
        <v>0</v>
      </c>
    </row>
    <row r="2406" spans="1:20" hidden="1" x14ac:dyDescent="0.35">
      <c r="A2406">
        <f t="shared" si="113"/>
        <v>1030506</v>
      </c>
      <c r="B2406" s="6" t="s">
        <v>1098</v>
      </c>
      <c r="C2406" s="7" t="s">
        <v>659</v>
      </c>
      <c r="D2406" s="7" t="s">
        <v>1096</v>
      </c>
      <c r="E2406" s="7" t="s">
        <v>909</v>
      </c>
      <c r="F2406" s="7" t="s">
        <v>910</v>
      </c>
      <c r="G2406" s="7" t="s">
        <v>1090</v>
      </c>
      <c r="H2406" s="7" t="s">
        <v>1052</v>
      </c>
      <c r="I2406" s="6" t="s">
        <v>14</v>
      </c>
      <c r="J2406" s="1"/>
      <c r="K2406" s="1"/>
      <c r="L2406" s="1"/>
      <c r="M2406" s="1">
        <v>1380</v>
      </c>
      <c r="N2406" s="1">
        <v>0</v>
      </c>
      <c r="O2406" s="1">
        <v>0</v>
      </c>
      <c r="P2406" s="1"/>
      <c r="Q2406" s="12"/>
      <c r="R2406" s="29">
        <f t="shared" si="114"/>
        <v>0</v>
      </c>
      <c r="S2406" t="str">
        <f t="shared" si="115"/>
        <v>OK</v>
      </c>
      <c r="T2406" s="10">
        <f>IFERROR(VLOOKUP(A2406,[1]!Tabla1[[#All],[Material]:[venta nueva]],38,FALSE),0)</f>
        <v>0</v>
      </c>
    </row>
    <row r="2407" spans="1:20" hidden="1" x14ac:dyDescent="0.35">
      <c r="A2407">
        <f t="shared" si="113"/>
        <v>1030525</v>
      </c>
      <c r="B2407" s="6" t="s">
        <v>1098</v>
      </c>
      <c r="C2407" s="7" t="s">
        <v>659</v>
      </c>
      <c r="D2407" s="7" t="s">
        <v>1096</v>
      </c>
      <c r="E2407" s="7" t="s">
        <v>911</v>
      </c>
      <c r="F2407" s="7" t="s">
        <v>912</v>
      </c>
      <c r="G2407" s="7" t="s">
        <v>1068</v>
      </c>
      <c r="H2407" s="7" t="s">
        <v>994</v>
      </c>
      <c r="I2407" s="6" t="s">
        <v>14</v>
      </c>
      <c r="J2407" s="1">
        <v>60</v>
      </c>
      <c r="K2407" s="1">
        <v>0</v>
      </c>
      <c r="L2407" s="1">
        <v>0</v>
      </c>
      <c r="M2407" s="1"/>
      <c r="N2407" s="1"/>
      <c r="O2407" s="1"/>
      <c r="P2407" s="1"/>
      <c r="Q2407" s="12"/>
      <c r="R2407" s="29">
        <f t="shared" si="114"/>
        <v>0</v>
      </c>
      <c r="S2407" t="str">
        <f t="shared" si="115"/>
        <v>OK</v>
      </c>
      <c r="T2407" s="10">
        <f>IFERROR(VLOOKUP(A2407,[1]!Tabla1[[#All],[Material]:[venta nueva]],38,FALSE),0)</f>
        <v>0</v>
      </c>
    </row>
    <row r="2408" spans="1:20" hidden="1" x14ac:dyDescent="0.35">
      <c r="A2408">
        <f t="shared" si="113"/>
        <v>1030549</v>
      </c>
      <c r="B2408" s="6" t="s">
        <v>1098</v>
      </c>
      <c r="C2408" s="7" t="s">
        <v>659</v>
      </c>
      <c r="D2408" s="7" t="s">
        <v>1096</v>
      </c>
      <c r="E2408" s="7" t="s">
        <v>1143</v>
      </c>
      <c r="F2408" s="7" t="s">
        <v>1144</v>
      </c>
      <c r="G2408" s="7" t="s">
        <v>1093</v>
      </c>
      <c r="H2408" s="7" t="s">
        <v>1059</v>
      </c>
      <c r="I2408" s="6" t="s">
        <v>14</v>
      </c>
      <c r="J2408" s="1">
        <v>15</v>
      </c>
      <c r="K2408" s="1">
        <v>0</v>
      </c>
      <c r="L2408" s="1">
        <v>0</v>
      </c>
      <c r="M2408" s="1">
        <v>15</v>
      </c>
      <c r="N2408" s="1">
        <v>0</v>
      </c>
      <c r="O2408" s="1">
        <v>0</v>
      </c>
      <c r="P2408" s="1"/>
      <c r="Q2408" s="12"/>
      <c r="R2408" s="29">
        <f t="shared" si="114"/>
        <v>0</v>
      </c>
      <c r="S2408" t="str">
        <f t="shared" si="115"/>
        <v>OK</v>
      </c>
      <c r="T2408" s="10">
        <f>IFERROR(VLOOKUP(A2408,[1]!Tabla1[[#All],[Material]:[venta nueva]],38,FALSE),0)</f>
        <v>0</v>
      </c>
    </row>
    <row r="2409" spans="1:20" hidden="1" x14ac:dyDescent="0.35">
      <c r="A2409">
        <f t="shared" si="113"/>
        <v>1030566</v>
      </c>
      <c r="B2409" s="6" t="s">
        <v>1098</v>
      </c>
      <c r="C2409" s="7" t="s">
        <v>659</v>
      </c>
      <c r="D2409" s="7" t="s">
        <v>1096</v>
      </c>
      <c r="E2409" s="7" t="s">
        <v>921</v>
      </c>
      <c r="F2409" s="7" t="s">
        <v>922</v>
      </c>
      <c r="G2409" s="7" t="s">
        <v>1068</v>
      </c>
      <c r="H2409" s="7" t="s">
        <v>1051</v>
      </c>
      <c r="I2409" s="6" t="s">
        <v>14</v>
      </c>
      <c r="J2409" s="1">
        <v>1110</v>
      </c>
      <c r="K2409" s="1">
        <v>22890</v>
      </c>
      <c r="L2409" s="1">
        <v>24000</v>
      </c>
      <c r="M2409" s="1">
        <v>2882</v>
      </c>
      <c r="N2409" s="1">
        <v>23246</v>
      </c>
      <c r="O2409" s="1">
        <v>26128</v>
      </c>
      <c r="P2409" s="1">
        <v>24000</v>
      </c>
      <c r="Q2409" s="12"/>
      <c r="R2409" s="29">
        <f t="shared" si="114"/>
        <v>2128</v>
      </c>
      <c r="S2409" t="str">
        <f t="shared" si="115"/>
        <v>Sobre ingreso</v>
      </c>
      <c r="T2409" s="10">
        <f>IFERROR(VLOOKUP(A2409,[1]!Tabla1[[#All],[Material]:[venta nueva]],38,FALSE),0)</f>
        <v>0</v>
      </c>
    </row>
    <row r="2410" spans="1:20" hidden="1" x14ac:dyDescent="0.35">
      <c r="A2410">
        <f t="shared" si="113"/>
        <v>1030658</v>
      </c>
      <c r="B2410" s="6" t="s">
        <v>1098</v>
      </c>
      <c r="C2410" s="7" t="s">
        <v>659</v>
      </c>
      <c r="D2410" s="7" t="s">
        <v>1096</v>
      </c>
      <c r="E2410" s="7" t="s">
        <v>925</v>
      </c>
      <c r="F2410" s="7" t="s">
        <v>926</v>
      </c>
      <c r="G2410" s="7" t="s">
        <v>1093</v>
      </c>
      <c r="H2410" s="7" t="s">
        <v>1059</v>
      </c>
      <c r="I2410" s="6" t="s">
        <v>10</v>
      </c>
      <c r="J2410" s="1">
        <v>17140</v>
      </c>
      <c r="K2410" s="1">
        <v>294860</v>
      </c>
      <c r="L2410" s="1">
        <v>312000</v>
      </c>
      <c r="M2410" s="1">
        <v>23521</v>
      </c>
      <c r="N2410" s="1">
        <v>306426</v>
      </c>
      <c r="O2410" s="1">
        <v>312000</v>
      </c>
      <c r="P2410" s="1">
        <v>312000</v>
      </c>
      <c r="Q2410" s="12"/>
      <c r="R2410" s="29">
        <f t="shared" si="114"/>
        <v>0</v>
      </c>
      <c r="S2410" t="str">
        <f t="shared" si="115"/>
        <v>OK</v>
      </c>
      <c r="T2410" s="10">
        <f>IFERROR(VLOOKUP(A2410,[1]!Tabla1[[#All],[Material]:[venta nueva]],38,FALSE),0)</f>
        <v>0</v>
      </c>
    </row>
    <row r="2411" spans="1:20" hidden="1" x14ac:dyDescent="0.35">
      <c r="A2411">
        <f t="shared" si="113"/>
        <v>1030683</v>
      </c>
      <c r="B2411" s="6" t="s">
        <v>1098</v>
      </c>
      <c r="C2411" s="7" t="s">
        <v>659</v>
      </c>
      <c r="D2411" s="7" t="s">
        <v>1096</v>
      </c>
      <c r="E2411" s="7" t="s">
        <v>931</v>
      </c>
      <c r="F2411" s="7" t="s">
        <v>857</v>
      </c>
      <c r="G2411" s="7" t="s">
        <v>1089</v>
      </c>
      <c r="H2411" s="7" t="s">
        <v>1049</v>
      </c>
      <c r="I2411" s="6" t="s">
        <v>14</v>
      </c>
      <c r="J2411" s="1">
        <v>9858</v>
      </c>
      <c r="K2411" s="1">
        <v>254142</v>
      </c>
      <c r="L2411" s="1">
        <v>264000</v>
      </c>
      <c r="M2411" s="1">
        <v>42739</v>
      </c>
      <c r="N2411" s="1">
        <v>262099</v>
      </c>
      <c r="O2411" s="1">
        <v>286000</v>
      </c>
      <c r="P2411" s="1">
        <v>264000</v>
      </c>
      <c r="Q2411" s="12"/>
      <c r="R2411" s="29">
        <f t="shared" si="114"/>
        <v>22000</v>
      </c>
      <c r="S2411" t="str">
        <f t="shared" si="115"/>
        <v>Sobre ingreso</v>
      </c>
      <c r="T2411" s="10">
        <f>IFERROR(VLOOKUP(A2411,[1]!Tabla1[[#All],[Material]:[venta nueva]],38,FALSE),0)</f>
        <v>0</v>
      </c>
    </row>
    <row r="2412" spans="1:20" hidden="1" x14ac:dyDescent="0.35">
      <c r="A2412">
        <f t="shared" si="113"/>
        <v>1030684</v>
      </c>
      <c r="B2412" s="6" t="s">
        <v>1098</v>
      </c>
      <c r="C2412" s="7" t="s">
        <v>659</v>
      </c>
      <c r="D2412" s="7" t="s">
        <v>1096</v>
      </c>
      <c r="E2412" s="7" t="s">
        <v>932</v>
      </c>
      <c r="F2412" s="7" t="s">
        <v>933</v>
      </c>
      <c r="G2412" s="7" t="s">
        <v>1072</v>
      </c>
      <c r="H2412" s="7" t="s">
        <v>993</v>
      </c>
      <c r="I2412" s="6" t="s">
        <v>14</v>
      </c>
      <c r="J2412" s="1">
        <v>-22913</v>
      </c>
      <c r="K2412" s="1">
        <v>11097</v>
      </c>
      <c r="L2412" s="1">
        <v>0</v>
      </c>
      <c r="M2412" s="1">
        <v>-27180</v>
      </c>
      <c r="N2412" s="1">
        <v>27180</v>
      </c>
      <c r="O2412" s="1">
        <v>0</v>
      </c>
      <c r="P2412" s="1"/>
      <c r="Q2412" s="12"/>
      <c r="R2412" s="29">
        <f t="shared" si="114"/>
        <v>0</v>
      </c>
      <c r="S2412" t="str">
        <f t="shared" si="115"/>
        <v>OK</v>
      </c>
      <c r="T2412" s="10">
        <f>IFERROR(VLOOKUP(A2412,[1]!Tabla1[[#All],[Material]:[venta nueva]],38,FALSE),0)</f>
        <v>0</v>
      </c>
    </row>
    <row r="2413" spans="1:20" hidden="1" x14ac:dyDescent="0.35">
      <c r="A2413">
        <f t="shared" si="113"/>
        <v>1030685</v>
      </c>
      <c r="B2413" s="6" t="s">
        <v>1098</v>
      </c>
      <c r="C2413" s="7" t="s">
        <v>659</v>
      </c>
      <c r="D2413" s="7" t="s">
        <v>1096</v>
      </c>
      <c r="E2413" s="7" t="s">
        <v>934</v>
      </c>
      <c r="F2413" s="7" t="s">
        <v>935</v>
      </c>
      <c r="G2413" s="7" t="s">
        <v>1068</v>
      </c>
      <c r="H2413" s="7" t="s">
        <v>1051</v>
      </c>
      <c r="I2413" s="6" t="s">
        <v>14</v>
      </c>
      <c r="J2413" s="1">
        <v>4096</v>
      </c>
      <c r="K2413" s="1">
        <v>139903</v>
      </c>
      <c r="L2413" s="1">
        <v>144000</v>
      </c>
      <c r="M2413" s="1">
        <v>13545</v>
      </c>
      <c r="N2413" s="1">
        <v>148129</v>
      </c>
      <c r="O2413" s="1">
        <v>161674</v>
      </c>
      <c r="P2413" s="1">
        <v>144000</v>
      </c>
      <c r="Q2413" s="12"/>
      <c r="R2413" s="29">
        <f t="shared" si="114"/>
        <v>17674</v>
      </c>
      <c r="S2413" t="str">
        <f t="shared" si="115"/>
        <v>Sobre ingreso</v>
      </c>
      <c r="T2413" s="10">
        <f>IFERROR(VLOOKUP(A2413,[1]!Tabla1[[#All],[Material]:[venta nueva]],38,FALSE),0)</f>
        <v>0</v>
      </c>
    </row>
    <row r="2414" spans="1:20" hidden="1" x14ac:dyDescent="0.35">
      <c r="A2414">
        <f t="shared" si="113"/>
        <v>1030686</v>
      </c>
      <c r="B2414" s="6" t="s">
        <v>1098</v>
      </c>
      <c r="C2414" s="7" t="s">
        <v>659</v>
      </c>
      <c r="D2414" s="7" t="s">
        <v>1096</v>
      </c>
      <c r="E2414" s="7" t="s">
        <v>936</v>
      </c>
      <c r="F2414" s="7" t="s">
        <v>937</v>
      </c>
      <c r="G2414" s="7" t="s">
        <v>1065</v>
      </c>
      <c r="H2414" s="7" t="s">
        <v>1053</v>
      </c>
      <c r="I2414" s="6" t="s">
        <v>14</v>
      </c>
      <c r="J2414" s="1">
        <v>-116473</v>
      </c>
      <c r="K2414" s="1">
        <v>188473</v>
      </c>
      <c r="L2414" s="1">
        <v>72000</v>
      </c>
      <c r="M2414" s="1">
        <v>-111150</v>
      </c>
      <c r="N2414" s="1">
        <v>183150</v>
      </c>
      <c r="O2414" s="1">
        <v>72000</v>
      </c>
      <c r="P2414" s="1">
        <v>72000</v>
      </c>
      <c r="Q2414" s="12"/>
      <c r="R2414" s="29">
        <f t="shared" si="114"/>
        <v>0</v>
      </c>
      <c r="S2414" t="str">
        <f t="shared" si="115"/>
        <v>OK</v>
      </c>
      <c r="T2414" s="10">
        <f>IFERROR(VLOOKUP(A2414,[1]!Tabla1[[#All],[Material]:[venta nueva]],38,FALSE),0)</f>
        <v>0</v>
      </c>
    </row>
    <row r="2415" spans="1:20" hidden="1" x14ac:dyDescent="0.35">
      <c r="A2415">
        <f t="shared" si="113"/>
        <v>1030710</v>
      </c>
      <c r="B2415" s="6" t="s">
        <v>1098</v>
      </c>
      <c r="C2415" s="7" t="s">
        <v>659</v>
      </c>
      <c r="D2415" s="7" t="s">
        <v>1096</v>
      </c>
      <c r="E2415" s="7" t="s">
        <v>938</v>
      </c>
      <c r="F2415" s="7" t="s">
        <v>939</v>
      </c>
      <c r="G2415" s="7" t="s">
        <v>1065</v>
      </c>
      <c r="H2415" s="7" t="s">
        <v>989</v>
      </c>
      <c r="I2415" s="6" t="s">
        <v>9</v>
      </c>
      <c r="J2415" s="1">
        <v>-12960</v>
      </c>
      <c r="K2415" s="1">
        <v>11089</v>
      </c>
      <c r="L2415" s="1">
        <v>0</v>
      </c>
      <c r="M2415" s="1">
        <v>-15750</v>
      </c>
      <c r="N2415" s="1">
        <v>11089</v>
      </c>
      <c r="O2415" s="1">
        <v>0</v>
      </c>
      <c r="P2415" s="1"/>
      <c r="Q2415" s="12"/>
      <c r="R2415" s="29">
        <f t="shared" si="114"/>
        <v>0</v>
      </c>
      <c r="S2415" t="str">
        <f t="shared" si="115"/>
        <v>OK</v>
      </c>
      <c r="T2415" s="10">
        <f>IFERROR(VLOOKUP(A2415,[1]!Tabla1[[#All],[Material]:[venta nueva]],38,FALSE),0)</f>
        <v>0</v>
      </c>
    </row>
    <row r="2416" spans="1:20" hidden="1" x14ac:dyDescent="0.35">
      <c r="A2416">
        <f t="shared" si="113"/>
        <v>1030711</v>
      </c>
      <c r="B2416" s="6" t="s">
        <v>1098</v>
      </c>
      <c r="C2416" s="7" t="s">
        <v>659</v>
      </c>
      <c r="D2416" s="7" t="s">
        <v>1096</v>
      </c>
      <c r="E2416" s="7" t="s">
        <v>940</v>
      </c>
      <c r="F2416" s="7" t="s">
        <v>941</v>
      </c>
      <c r="G2416" s="7" t="s">
        <v>1065</v>
      </c>
      <c r="H2416" s="7" t="s">
        <v>981</v>
      </c>
      <c r="I2416" s="6" t="s">
        <v>9</v>
      </c>
      <c r="J2416" s="1">
        <v>-15100</v>
      </c>
      <c r="K2416" s="1">
        <v>8573</v>
      </c>
      <c r="L2416" s="1">
        <v>0</v>
      </c>
      <c r="M2416" s="1">
        <v>-17400</v>
      </c>
      <c r="N2416" s="1">
        <v>8573</v>
      </c>
      <c r="O2416" s="1">
        <v>0</v>
      </c>
      <c r="P2416" s="1"/>
      <c r="Q2416" s="12"/>
      <c r="R2416" s="29">
        <f t="shared" si="114"/>
        <v>0</v>
      </c>
      <c r="S2416" t="str">
        <f t="shared" si="115"/>
        <v>OK</v>
      </c>
      <c r="T2416" s="10">
        <f>IFERROR(VLOOKUP(A2416,[1]!Tabla1[[#All],[Material]:[venta nueva]],38,FALSE),0)</f>
        <v>0</v>
      </c>
    </row>
    <row r="2417" spans="1:20" hidden="1" x14ac:dyDescent="0.35">
      <c r="A2417">
        <f t="shared" si="113"/>
        <v>1030735</v>
      </c>
      <c r="B2417" s="6" t="s">
        <v>1098</v>
      </c>
      <c r="C2417" s="7" t="s">
        <v>659</v>
      </c>
      <c r="D2417" s="7" t="s">
        <v>1096</v>
      </c>
      <c r="E2417" s="7" t="s">
        <v>944</v>
      </c>
      <c r="F2417" s="7" t="s">
        <v>945</v>
      </c>
      <c r="G2417" s="7" t="s">
        <v>1065</v>
      </c>
      <c r="H2417" s="7" t="s">
        <v>1053</v>
      </c>
      <c r="I2417" s="6" t="s">
        <v>8</v>
      </c>
      <c r="J2417" s="1">
        <v>-16963</v>
      </c>
      <c r="K2417" s="1">
        <v>0</v>
      </c>
      <c r="L2417" s="1">
        <v>0</v>
      </c>
      <c r="M2417" s="1">
        <v>-12926</v>
      </c>
      <c r="N2417" s="1">
        <v>60926</v>
      </c>
      <c r="O2417" s="1">
        <v>48000</v>
      </c>
      <c r="P2417" s="1">
        <v>47999.105000000003</v>
      </c>
      <c r="Q2417" s="12"/>
      <c r="R2417" s="29">
        <f t="shared" si="114"/>
        <v>0.89499999999679858</v>
      </c>
      <c r="S2417" t="str">
        <f t="shared" si="115"/>
        <v>Sobre ingreso</v>
      </c>
      <c r="T2417" s="10">
        <f>IFERROR(VLOOKUP(A2417,[1]!Tabla1[[#All],[Material]:[venta nueva]],38,FALSE),0)</f>
        <v>0</v>
      </c>
    </row>
    <row r="2418" spans="1:20" hidden="1" x14ac:dyDescent="0.35">
      <c r="A2418">
        <f t="shared" si="113"/>
        <v>1030743</v>
      </c>
      <c r="B2418" s="6" t="s">
        <v>1098</v>
      </c>
      <c r="C2418" s="7" t="s">
        <v>659</v>
      </c>
      <c r="D2418" s="7" t="s">
        <v>1096</v>
      </c>
      <c r="E2418" s="7" t="s">
        <v>950</v>
      </c>
      <c r="F2418" s="7" t="s">
        <v>951</v>
      </c>
      <c r="G2418" s="7" t="s">
        <v>1089</v>
      </c>
      <c r="H2418" s="7" t="s">
        <v>1049</v>
      </c>
      <c r="I2418" s="6" t="s">
        <v>14</v>
      </c>
      <c r="J2418" s="1"/>
      <c r="K2418" s="1"/>
      <c r="L2418" s="1"/>
      <c r="M2418" s="1">
        <v>917</v>
      </c>
      <c r="N2418" s="1">
        <v>83</v>
      </c>
      <c r="O2418" s="1">
        <v>1000</v>
      </c>
      <c r="P2418" s="1"/>
      <c r="Q2418" s="12"/>
      <c r="R2418" s="29">
        <f t="shared" si="114"/>
        <v>1000</v>
      </c>
      <c r="S2418" t="str">
        <f t="shared" si="115"/>
        <v>Sobre ingreso</v>
      </c>
      <c r="T2418" s="10">
        <f>IFERROR(VLOOKUP(A2418,[1]!Tabla1[[#All],[Material]:[venta nueva]],38,FALSE),0)</f>
        <v>0</v>
      </c>
    </row>
    <row r="2419" spans="1:20" hidden="1" x14ac:dyDescent="0.35">
      <c r="A2419">
        <f t="shared" si="113"/>
        <v>1030745</v>
      </c>
      <c r="B2419" s="6" t="s">
        <v>1098</v>
      </c>
      <c r="C2419" s="7" t="s">
        <v>659</v>
      </c>
      <c r="D2419" s="7" t="s">
        <v>1096</v>
      </c>
      <c r="E2419" s="7" t="s">
        <v>954</v>
      </c>
      <c r="F2419" s="7" t="s">
        <v>955</v>
      </c>
      <c r="G2419" s="7" t="s">
        <v>1065</v>
      </c>
      <c r="H2419" s="7" t="s">
        <v>1057</v>
      </c>
      <c r="I2419" s="6" t="s">
        <v>8</v>
      </c>
      <c r="J2419" s="1">
        <v>-2518</v>
      </c>
      <c r="K2419" s="1">
        <v>21807</v>
      </c>
      <c r="L2419" s="1">
        <v>19289</v>
      </c>
      <c r="M2419" s="1">
        <v>1983</v>
      </c>
      <c r="N2419" s="1">
        <v>22023</v>
      </c>
      <c r="O2419" s="1">
        <v>24005</v>
      </c>
      <c r="P2419" s="1">
        <v>24004.511999999999</v>
      </c>
      <c r="Q2419" s="12"/>
      <c r="R2419" s="29">
        <f t="shared" si="114"/>
        <v>0.48800000000119326</v>
      </c>
      <c r="S2419" t="str">
        <f t="shared" si="115"/>
        <v>Sobre ingreso</v>
      </c>
      <c r="T2419" s="10">
        <f>IFERROR(VLOOKUP(A2419,[1]!Tabla1[[#All],[Material]:[venta nueva]],38,FALSE),0)</f>
        <v>0</v>
      </c>
    </row>
    <row r="2420" spans="1:20" hidden="1" x14ac:dyDescent="0.35">
      <c r="A2420">
        <f t="shared" si="113"/>
        <v>1030773</v>
      </c>
      <c r="B2420" s="6" t="s">
        <v>1098</v>
      </c>
      <c r="C2420" s="7" t="s">
        <v>659</v>
      </c>
      <c r="D2420" s="7" t="s">
        <v>1096</v>
      </c>
      <c r="E2420" s="7" t="s">
        <v>960</v>
      </c>
      <c r="F2420" s="7" t="s">
        <v>961</v>
      </c>
      <c r="G2420" s="7" t="s">
        <v>1090</v>
      </c>
      <c r="H2420" s="7" t="s">
        <v>1060</v>
      </c>
      <c r="I2420" s="6" t="s">
        <v>8</v>
      </c>
      <c r="J2420" s="1">
        <v>9478</v>
      </c>
      <c r="K2420" s="1">
        <v>14592</v>
      </c>
      <c r="L2420" s="1">
        <v>24070</v>
      </c>
      <c r="M2420" s="1">
        <v>9478</v>
      </c>
      <c r="N2420" s="1">
        <v>4817</v>
      </c>
      <c r="O2420" s="1">
        <v>12000</v>
      </c>
      <c r="P2420" s="1">
        <v>11997.508</v>
      </c>
      <c r="Q2420" s="12"/>
      <c r="R2420" s="29">
        <f t="shared" si="114"/>
        <v>2.4920000000001892</v>
      </c>
      <c r="S2420" t="str">
        <f t="shared" si="115"/>
        <v>Sobre ingreso</v>
      </c>
      <c r="T2420" s="10">
        <f>IFERROR(VLOOKUP(A2420,[1]!Tabla1[[#All],[Material]:[venta nueva]],38,FALSE),0)</f>
        <v>0</v>
      </c>
    </row>
    <row r="2421" spans="1:20" hidden="1" x14ac:dyDescent="0.35">
      <c r="A2421">
        <f t="shared" si="113"/>
        <v>1030782</v>
      </c>
      <c r="B2421" s="6" t="s">
        <v>1098</v>
      </c>
      <c r="C2421" s="7" t="s">
        <v>659</v>
      </c>
      <c r="D2421" s="7" t="s">
        <v>1096</v>
      </c>
      <c r="E2421" s="7" t="s">
        <v>964</v>
      </c>
      <c r="F2421" s="7" t="s">
        <v>965</v>
      </c>
      <c r="G2421" s="7" t="s">
        <v>1090</v>
      </c>
      <c r="H2421" s="7" t="s">
        <v>1052</v>
      </c>
      <c r="I2421" s="6" t="s">
        <v>8</v>
      </c>
      <c r="J2421" s="1">
        <v>-35812</v>
      </c>
      <c r="K2421" s="1">
        <v>48300</v>
      </c>
      <c r="L2421" s="1">
        <v>12488</v>
      </c>
      <c r="M2421" s="1">
        <v>-35812</v>
      </c>
      <c r="N2421" s="1">
        <v>35000</v>
      </c>
      <c r="O2421" s="1">
        <v>0</v>
      </c>
      <c r="P2421" s="1"/>
      <c r="Q2421" s="12"/>
      <c r="R2421" s="29">
        <f t="shared" si="114"/>
        <v>0</v>
      </c>
      <c r="S2421" t="str">
        <f t="shared" si="115"/>
        <v>OK</v>
      </c>
      <c r="T2421" s="10">
        <f>IFERROR(VLOOKUP(A2421,[1]!Tabla1[[#All],[Material]:[venta nueva]],38,FALSE),0)</f>
        <v>0</v>
      </c>
    </row>
    <row r="2422" spans="1:20" hidden="1" x14ac:dyDescent="0.35">
      <c r="A2422">
        <f t="shared" si="113"/>
        <v>1030783</v>
      </c>
      <c r="B2422" s="6" t="s">
        <v>1098</v>
      </c>
      <c r="C2422" s="7" t="s">
        <v>659</v>
      </c>
      <c r="D2422" s="7" t="s">
        <v>1096</v>
      </c>
      <c r="E2422" s="7" t="s">
        <v>966</v>
      </c>
      <c r="F2422" s="7" t="s">
        <v>967</v>
      </c>
      <c r="G2422" s="7" t="s">
        <v>1091</v>
      </c>
      <c r="H2422" s="7" t="s">
        <v>1054</v>
      </c>
      <c r="I2422" s="6" t="s">
        <v>8</v>
      </c>
      <c r="J2422" s="1">
        <v>-1456</v>
      </c>
      <c r="K2422" s="1">
        <v>859</v>
      </c>
      <c r="L2422" s="1">
        <v>0</v>
      </c>
      <c r="M2422" s="1">
        <v>-1205</v>
      </c>
      <c r="N2422" s="1">
        <v>2520</v>
      </c>
      <c r="O2422" s="1">
        <v>1315</v>
      </c>
      <c r="P2422" s="1">
        <v>1327.48</v>
      </c>
      <c r="Q2422" s="12"/>
      <c r="R2422" s="29">
        <f t="shared" si="114"/>
        <v>-12.480000000000018</v>
      </c>
      <c r="S2422" t="str">
        <f t="shared" si="115"/>
        <v>Pendiente de ingreso</v>
      </c>
      <c r="T2422" s="10">
        <f>IFERROR(VLOOKUP(A2422,[1]!Tabla1[[#All],[Material]:[venta nueva]],38,FALSE),0)</f>
        <v>0</v>
      </c>
    </row>
    <row r="2423" spans="1:20" hidden="1" x14ac:dyDescent="0.35">
      <c r="A2423">
        <f t="shared" si="113"/>
        <v>1030784</v>
      </c>
      <c r="B2423" s="6" t="s">
        <v>1098</v>
      </c>
      <c r="C2423" s="7" t="s">
        <v>659</v>
      </c>
      <c r="D2423" s="7" t="s">
        <v>1096</v>
      </c>
      <c r="E2423" s="7" t="s">
        <v>968</v>
      </c>
      <c r="F2423" s="7" t="s">
        <v>969</v>
      </c>
      <c r="G2423" s="7" t="s">
        <v>1091</v>
      </c>
      <c r="H2423" s="7" t="s">
        <v>1054</v>
      </c>
      <c r="I2423" s="6" t="s">
        <v>8</v>
      </c>
      <c r="J2423" s="1"/>
      <c r="K2423" s="1"/>
      <c r="L2423" s="1"/>
      <c r="M2423" s="1">
        <v>3284</v>
      </c>
      <c r="N2423" s="1">
        <v>3960</v>
      </c>
      <c r="O2423" s="1">
        <v>7244</v>
      </c>
      <c r="P2423" s="1">
        <v>7258.11</v>
      </c>
      <c r="Q2423" s="12"/>
      <c r="R2423" s="29">
        <f t="shared" si="114"/>
        <v>-14.109999999999673</v>
      </c>
      <c r="S2423" t="str">
        <f t="shared" si="115"/>
        <v>Pendiente de ingreso</v>
      </c>
      <c r="T2423" s="10">
        <f>IFERROR(VLOOKUP(A2423,[1]!Tabla1[[#All],[Material]:[venta nueva]],38,FALSE),0)</f>
        <v>0</v>
      </c>
    </row>
    <row r="2424" spans="1:20" hidden="1" x14ac:dyDescent="0.35">
      <c r="A2424">
        <f t="shared" si="113"/>
        <v>1030785</v>
      </c>
      <c r="B2424" s="6" t="s">
        <v>1098</v>
      </c>
      <c r="C2424" s="7" t="s">
        <v>659</v>
      </c>
      <c r="D2424" s="7" t="s">
        <v>1096</v>
      </c>
      <c r="E2424" s="7" t="s">
        <v>970</v>
      </c>
      <c r="F2424" s="7" t="s">
        <v>971</v>
      </c>
      <c r="G2424" s="7" t="s">
        <v>1091</v>
      </c>
      <c r="H2424" s="7" t="s">
        <v>1054</v>
      </c>
      <c r="I2424" s="6" t="s">
        <v>8</v>
      </c>
      <c r="J2424" s="1">
        <v>-2571</v>
      </c>
      <c r="K2424" s="1">
        <v>26741</v>
      </c>
      <c r="L2424" s="1">
        <v>24170</v>
      </c>
      <c r="M2424" s="1">
        <v>-2992</v>
      </c>
      <c r="N2424" s="1">
        <v>1440</v>
      </c>
      <c r="O2424" s="1">
        <v>0</v>
      </c>
      <c r="P2424" s="1"/>
      <c r="Q2424" s="12"/>
      <c r="R2424" s="29">
        <f t="shared" si="114"/>
        <v>0</v>
      </c>
      <c r="S2424" t="str">
        <f t="shared" si="115"/>
        <v>OK</v>
      </c>
      <c r="T2424" s="10">
        <f>IFERROR(VLOOKUP(A2424,[1]!Tabla1[[#All],[Material]:[venta nueva]],38,FALSE),0)</f>
        <v>0</v>
      </c>
    </row>
    <row r="2425" spans="1:20" hidden="1" x14ac:dyDescent="0.35">
      <c r="A2425">
        <f t="shared" si="113"/>
        <v>1030788</v>
      </c>
      <c r="B2425" s="6" t="s">
        <v>1098</v>
      </c>
      <c r="C2425" s="7" t="s">
        <v>659</v>
      </c>
      <c r="D2425" s="7" t="s">
        <v>1096</v>
      </c>
      <c r="E2425" s="7" t="s">
        <v>972</v>
      </c>
      <c r="F2425" s="7" t="s">
        <v>973</v>
      </c>
      <c r="G2425" s="7" t="s">
        <v>1068</v>
      </c>
      <c r="H2425" s="7" t="s">
        <v>996</v>
      </c>
      <c r="I2425" s="6" t="s">
        <v>9</v>
      </c>
      <c r="J2425" s="1"/>
      <c r="K2425" s="1"/>
      <c r="L2425" s="1"/>
      <c r="M2425" s="1"/>
      <c r="N2425" s="1"/>
      <c r="O2425" s="1"/>
      <c r="P2425" s="1">
        <v>3000</v>
      </c>
      <c r="Q2425" s="12"/>
      <c r="R2425" s="29">
        <f t="shared" si="114"/>
        <v>-3000</v>
      </c>
      <c r="S2425" t="str">
        <f t="shared" si="115"/>
        <v>Pendiente de ingreso</v>
      </c>
      <c r="T2425" s="10">
        <f>IFERROR(VLOOKUP(A2425,[1]!Tabla1[[#All],[Material]:[venta nueva]],38,FALSE),0)</f>
        <v>0</v>
      </c>
    </row>
    <row r="2426" spans="1:20" hidden="1" x14ac:dyDescent="0.35">
      <c r="A2426">
        <f t="shared" si="113"/>
        <v>1030792</v>
      </c>
      <c r="B2426" s="6" t="s">
        <v>1098</v>
      </c>
      <c r="C2426" s="7" t="s">
        <v>659</v>
      </c>
      <c r="D2426" s="7" t="s">
        <v>1096</v>
      </c>
      <c r="E2426" s="7" t="s">
        <v>974</v>
      </c>
      <c r="F2426" s="7" t="s">
        <v>975</v>
      </c>
      <c r="G2426" s="7" t="s">
        <v>1090</v>
      </c>
      <c r="H2426" s="7" t="s">
        <v>1060</v>
      </c>
      <c r="I2426" s="6" t="s">
        <v>10</v>
      </c>
      <c r="J2426" s="1">
        <v>-79820</v>
      </c>
      <c r="K2426" s="1">
        <v>91820</v>
      </c>
      <c r="L2426" s="1">
        <v>12000</v>
      </c>
      <c r="M2426" s="1">
        <v>-91320</v>
      </c>
      <c r="N2426" s="1">
        <v>89779</v>
      </c>
      <c r="O2426" s="1">
        <v>0</v>
      </c>
      <c r="P2426" s="1"/>
      <c r="Q2426" s="12"/>
      <c r="R2426" s="29">
        <f t="shared" si="114"/>
        <v>0</v>
      </c>
      <c r="S2426" t="str">
        <f t="shared" si="115"/>
        <v>OK</v>
      </c>
      <c r="T2426" s="10">
        <f>IFERROR(VLOOKUP(A2426,[1]!Tabla1[[#All],[Material]:[venta nueva]],38,FALSE),0)</f>
        <v>0</v>
      </c>
    </row>
    <row r="2427" spans="1:20" hidden="1" x14ac:dyDescent="0.35">
      <c r="A2427">
        <f t="shared" si="113"/>
        <v>1030224</v>
      </c>
      <c r="B2427" s="6" t="s">
        <v>1098</v>
      </c>
      <c r="C2427" s="7" t="s">
        <v>659</v>
      </c>
      <c r="D2427" s="7" t="s">
        <v>1097</v>
      </c>
      <c r="E2427" s="7" t="s">
        <v>856</v>
      </c>
      <c r="F2427" s="7" t="s">
        <v>857</v>
      </c>
      <c r="G2427" s="7" t="s">
        <v>1089</v>
      </c>
      <c r="H2427" s="7" t="s">
        <v>1049</v>
      </c>
      <c r="I2427" s="6" t="s">
        <v>9</v>
      </c>
      <c r="J2427" s="1"/>
      <c r="K2427" s="1"/>
      <c r="L2427" s="1"/>
      <c r="M2427" s="1"/>
      <c r="N2427" s="1"/>
      <c r="O2427" s="1"/>
      <c r="P2427" s="1"/>
      <c r="Q2427" s="12">
        <v>185343</v>
      </c>
      <c r="R2427" s="29">
        <f t="shared" si="114"/>
        <v>0</v>
      </c>
      <c r="S2427" t="str">
        <f t="shared" si="115"/>
        <v>OK</v>
      </c>
      <c r="T2427" s="10">
        <f>IFERROR(VLOOKUP(A2427,[1]!Tabla1[[#All],[Material]:[venta nueva]],38,FALSE),0)</f>
        <v>0</v>
      </c>
    </row>
    <row r="2428" spans="1:20" hidden="1" x14ac:dyDescent="0.35">
      <c r="A2428">
        <f t="shared" si="113"/>
        <v>1030239</v>
      </c>
      <c r="B2428" s="6" t="s">
        <v>1098</v>
      </c>
      <c r="C2428" s="7" t="s">
        <v>659</v>
      </c>
      <c r="D2428" s="7" t="s">
        <v>1097</v>
      </c>
      <c r="E2428" s="7" t="s">
        <v>860</v>
      </c>
      <c r="F2428" s="7" t="s">
        <v>861</v>
      </c>
      <c r="G2428" s="7" t="s">
        <v>1068</v>
      </c>
      <c r="H2428" s="7" t="s">
        <v>1051</v>
      </c>
      <c r="I2428" s="6" t="s">
        <v>8</v>
      </c>
      <c r="J2428" s="1"/>
      <c r="K2428" s="1"/>
      <c r="L2428" s="1"/>
      <c r="M2428" s="1"/>
      <c r="N2428" s="1"/>
      <c r="O2428" s="1"/>
      <c r="P2428" s="1"/>
      <c r="Q2428" s="12">
        <v>15423</v>
      </c>
      <c r="R2428" s="29">
        <f t="shared" si="114"/>
        <v>0</v>
      </c>
      <c r="S2428" t="str">
        <f t="shared" si="115"/>
        <v>OK</v>
      </c>
      <c r="T2428" s="10">
        <f>IFERROR(VLOOKUP(A2428,[1]!Tabla1[[#All],[Material]:[venta nueva]],38,FALSE),0)</f>
        <v>0</v>
      </c>
    </row>
    <row r="2429" spans="1:20" hidden="1" x14ac:dyDescent="0.35">
      <c r="A2429">
        <f t="shared" si="113"/>
        <v>1030265</v>
      </c>
      <c r="B2429" s="6" t="s">
        <v>1098</v>
      </c>
      <c r="C2429" s="7" t="s">
        <v>659</v>
      </c>
      <c r="D2429" s="7" t="s">
        <v>1097</v>
      </c>
      <c r="E2429" s="7" t="s">
        <v>862</v>
      </c>
      <c r="F2429" s="7" t="s">
        <v>863</v>
      </c>
      <c r="G2429" s="7" t="s">
        <v>1090</v>
      </c>
      <c r="H2429" s="7" t="s">
        <v>1052</v>
      </c>
      <c r="I2429" s="6" t="s">
        <v>9</v>
      </c>
      <c r="J2429" s="1"/>
      <c r="K2429" s="1"/>
      <c r="L2429" s="1"/>
      <c r="M2429" s="1"/>
      <c r="N2429" s="1"/>
      <c r="O2429" s="1"/>
      <c r="P2429" s="1"/>
      <c r="Q2429" s="12">
        <v>36602</v>
      </c>
      <c r="R2429" s="29">
        <f t="shared" si="114"/>
        <v>0</v>
      </c>
      <c r="S2429" t="str">
        <f t="shared" si="115"/>
        <v>OK</v>
      </c>
      <c r="T2429" s="10">
        <f>IFERROR(VLOOKUP(A2429,[1]!Tabla1[[#All],[Material]:[venta nueva]],38,FALSE),0)</f>
        <v>0</v>
      </c>
    </row>
    <row r="2430" spans="1:20" hidden="1" x14ac:dyDescent="0.35">
      <c r="A2430">
        <f t="shared" si="113"/>
        <v>1030309</v>
      </c>
      <c r="B2430" s="6" t="s">
        <v>1098</v>
      </c>
      <c r="C2430" s="7" t="s">
        <v>659</v>
      </c>
      <c r="D2430" s="7" t="s">
        <v>1097</v>
      </c>
      <c r="E2430" s="7" t="s">
        <v>864</v>
      </c>
      <c r="F2430" s="7" t="s">
        <v>865</v>
      </c>
      <c r="G2430" s="7" t="s">
        <v>1065</v>
      </c>
      <c r="H2430" s="7" t="s">
        <v>1053</v>
      </c>
      <c r="I2430" s="6" t="s">
        <v>12</v>
      </c>
      <c r="J2430" s="1"/>
      <c r="K2430" s="1"/>
      <c r="L2430" s="1"/>
      <c r="M2430" s="1"/>
      <c r="N2430" s="1"/>
      <c r="O2430" s="1"/>
      <c r="P2430" s="1"/>
      <c r="Q2430" s="12">
        <v>5424</v>
      </c>
      <c r="R2430" s="29">
        <f t="shared" si="114"/>
        <v>0</v>
      </c>
      <c r="S2430" t="str">
        <f t="shared" si="115"/>
        <v>OK</v>
      </c>
      <c r="T2430" s="10">
        <f>IFERROR(VLOOKUP(A2430,[1]!Tabla1[[#All],[Material]:[venta nueva]],38,FALSE),0)</f>
        <v>0</v>
      </c>
    </row>
    <row r="2431" spans="1:20" hidden="1" x14ac:dyDescent="0.35">
      <c r="A2431">
        <f t="shared" si="113"/>
        <v>1030332</v>
      </c>
      <c r="B2431" s="6" t="s">
        <v>1098</v>
      </c>
      <c r="C2431" s="7" t="s">
        <v>659</v>
      </c>
      <c r="D2431" s="7" t="s">
        <v>1097</v>
      </c>
      <c r="E2431" s="7" t="s">
        <v>871</v>
      </c>
      <c r="F2431" s="7" t="s">
        <v>872</v>
      </c>
      <c r="G2431" s="7" t="s">
        <v>1068</v>
      </c>
      <c r="H2431" s="7" t="s">
        <v>994</v>
      </c>
      <c r="I2431" s="6" t="s">
        <v>9</v>
      </c>
      <c r="J2431" s="1"/>
      <c r="K2431" s="1"/>
      <c r="L2431" s="1"/>
      <c r="M2431" s="1"/>
      <c r="N2431" s="1"/>
      <c r="O2431" s="1"/>
      <c r="P2431" s="1"/>
      <c r="Q2431" s="12">
        <v>185130</v>
      </c>
      <c r="R2431" s="29">
        <f t="shared" si="114"/>
        <v>0</v>
      </c>
      <c r="S2431" t="str">
        <f t="shared" si="115"/>
        <v>OK</v>
      </c>
      <c r="T2431" s="10">
        <f>IFERROR(VLOOKUP(A2431,[1]!Tabla1[[#All],[Material]:[venta nueva]],38,FALSE),0)</f>
        <v>0</v>
      </c>
    </row>
    <row r="2432" spans="1:20" hidden="1" x14ac:dyDescent="0.35">
      <c r="A2432">
        <f t="shared" si="113"/>
        <v>1030337</v>
      </c>
      <c r="B2432" s="6" t="s">
        <v>1098</v>
      </c>
      <c r="C2432" s="7" t="s">
        <v>659</v>
      </c>
      <c r="D2432" s="7" t="s">
        <v>1097</v>
      </c>
      <c r="E2432" s="7" t="s">
        <v>873</v>
      </c>
      <c r="F2432" s="7" t="s">
        <v>874</v>
      </c>
      <c r="G2432" s="7" t="s">
        <v>1090</v>
      </c>
      <c r="H2432" s="7" t="s">
        <v>1052</v>
      </c>
      <c r="I2432" s="6" t="s">
        <v>10</v>
      </c>
      <c r="J2432" s="1"/>
      <c r="K2432" s="1"/>
      <c r="L2432" s="1"/>
      <c r="M2432" s="1"/>
      <c r="N2432" s="1"/>
      <c r="O2432" s="1"/>
      <c r="P2432" s="1"/>
      <c r="Q2432" s="12">
        <v>138405</v>
      </c>
      <c r="R2432" s="29">
        <f t="shared" si="114"/>
        <v>0</v>
      </c>
      <c r="S2432" t="str">
        <f t="shared" si="115"/>
        <v>OK</v>
      </c>
      <c r="T2432" s="10">
        <f>IFERROR(VLOOKUP(A2432,[1]!Tabla1[[#All],[Material]:[venta nueva]],38,FALSE),0)</f>
        <v>0</v>
      </c>
    </row>
    <row r="2433" spans="1:20" hidden="1" x14ac:dyDescent="0.35">
      <c r="A2433">
        <f t="shared" si="113"/>
        <v>1030355</v>
      </c>
      <c r="B2433" s="6" t="s">
        <v>1098</v>
      </c>
      <c r="C2433" s="7" t="s">
        <v>659</v>
      </c>
      <c r="D2433" s="7" t="s">
        <v>1097</v>
      </c>
      <c r="E2433" s="7" t="s">
        <v>875</v>
      </c>
      <c r="F2433" s="7" t="s">
        <v>876</v>
      </c>
      <c r="G2433" s="7" t="s">
        <v>1092</v>
      </c>
      <c r="H2433" s="7" t="s">
        <v>1055</v>
      </c>
      <c r="I2433" s="6" t="s">
        <v>9</v>
      </c>
      <c r="J2433" s="1"/>
      <c r="K2433" s="1"/>
      <c r="L2433" s="1"/>
      <c r="M2433" s="1"/>
      <c r="N2433" s="1"/>
      <c r="O2433" s="1"/>
      <c r="P2433" s="1"/>
      <c r="Q2433" s="12">
        <v>78235</v>
      </c>
      <c r="R2433" s="29">
        <f t="shared" si="114"/>
        <v>0</v>
      </c>
      <c r="S2433" t="str">
        <f t="shared" si="115"/>
        <v>OK</v>
      </c>
      <c r="T2433" s="10">
        <f>IFERROR(VLOOKUP(A2433,[1]!Tabla1[[#All],[Material]:[venta nueva]],38,FALSE),0)</f>
        <v>0</v>
      </c>
    </row>
    <row r="2434" spans="1:20" hidden="1" x14ac:dyDescent="0.35">
      <c r="A2434">
        <f t="shared" si="113"/>
        <v>1030370</v>
      </c>
      <c r="B2434" s="6" t="s">
        <v>1098</v>
      </c>
      <c r="C2434" s="7" t="s">
        <v>659</v>
      </c>
      <c r="D2434" s="7" t="s">
        <v>1097</v>
      </c>
      <c r="E2434" s="7" t="s">
        <v>881</v>
      </c>
      <c r="F2434" s="7" t="s">
        <v>882</v>
      </c>
      <c r="G2434" s="7" t="s">
        <v>1081</v>
      </c>
      <c r="H2434" s="7" t="s">
        <v>1056</v>
      </c>
      <c r="I2434" s="6" t="s">
        <v>8</v>
      </c>
      <c r="J2434" s="1"/>
      <c r="K2434" s="1"/>
      <c r="L2434" s="1"/>
      <c r="M2434" s="1"/>
      <c r="N2434" s="1"/>
      <c r="O2434" s="1"/>
      <c r="P2434" s="1"/>
      <c r="Q2434" s="12">
        <v>12027</v>
      </c>
      <c r="R2434" s="29">
        <f t="shared" si="114"/>
        <v>0</v>
      </c>
      <c r="S2434" t="str">
        <f t="shared" si="115"/>
        <v>OK</v>
      </c>
      <c r="T2434" s="10">
        <f>IFERROR(VLOOKUP(A2434,[1]!Tabla1[[#All],[Material]:[venta nueva]],38,FALSE),0)</f>
        <v>0</v>
      </c>
    </row>
    <row r="2435" spans="1:20" hidden="1" x14ac:dyDescent="0.35">
      <c r="A2435">
        <f t="shared" si="113"/>
        <v>1030379</v>
      </c>
      <c r="B2435" s="6" t="s">
        <v>1098</v>
      </c>
      <c r="C2435" s="7" t="s">
        <v>659</v>
      </c>
      <c r="D2435" s="7" t="s">
        <v>1097</v>
      </c>
      <c r="E2435" s="7" t="s">
        <v>887</v>
      </c>
      <c r="F2435" s="7" t="s">
        <v>888</v>
      </c>
      <c r="G2435" s="7" t="s">
        <v>1090</v>
      </c>
      <c r="H2435" s="7" t="s">
        <v>1052</v>
      </c>
      <c r="I2435" s="6" t="s">
        <v>8</v>
      </c>
      <c r="J2435" s="1"/>
      <c r="K2435" s="1"/>
      <c r="L2435" s="1"/>
      <c r="M2435" s="1"/>
      <c r="N2435" s="1"/>
      <c r="O2435" s="1"/>
      <c r="P2435" s="1"/>
      <c r="Q2435" s="12">
        <v>762280</v>
      </c>
      <c r="R2435" s="29">
        <f t="shared" si="114"/>
        <v>0</v>
      </c>
      <c r="S2435" t="str">
        <f t="shared" si="115"/>
        <v>OK</v>
      </c>
      <c r="T2435" s="10">
        <f>IFERROR(VLOOKUP(A2435,[1]!Tabla1[[#All],[Material]:[venta nueva]],38,FALSE),0)</f>
        <v>0</v>
      </c>
    </row>
    <row r="2436" spans="1:20" hidden="1" x14ac:dyDescent="0.35">
      <c r="A2436">
        <f t="shared" si="113"/>
        <v>1030424</v>
      </c>
      <c r="B2436" s="6" t="s">
        <v>1098</v>
      </c>
      <c r="C2436" s="7" t="s">
        <v>659</v>
      </c>
      <c r="D2436" s="7" t="s">
        <v>1097</v>
      </c>
      <c r="E2436" s="7" t="s">
        <v>897</v>
      </c>
      <c r="F2436" s="7" t="s">
        <v>898</v>
      </c>
      <c r="G2436" s="7" t="s">
        <v>1090</v>
      </c>
      <c r="H2436" s="7" t="s">
        <v>1058</v>
      </c>
      <c r="I2436" s="6" t="s">
        <v>8</v>
      </c>
      <c r="J2436" s="1"/>
      <c r="K2436" s="1"/>
      <c r="L2436" s="1"/>
      <c r="M2436" s="1"/>
      <c r="N2436" s="1"/>
      <c r="O2436" s="1"/>
      <c r="P2436" s="1"/>
      <c r="Q2436" s="12">
        <v>73597</v>
      </c>
      <c r="R2436" s="29">
        <f t="shared" si="114"/>
        <v>0</v>
      </c>
      <c r="S2436" t="str">
        <f t="shared" si="115"/>
        <v>OK</v>
      </c>
      <c r="T2436" s="10">
        <f>IFERROR(VLOOKUP(A2436,[1]!Tabla1[[#All],[Material]:[venta nueva]],38,FALSE),0)</f>
        <v>0</v>
      </c>
    </row>
    <row r="2437" spans="1:20" hidden="1" x14ac:dyDescent="0.35">
      <c r="A2437">
        <f t="shared" si="113"/>
        <v>1030452</v>
      </c>
      <c r="B2437" s="6" t="s">
        <v>1098</v>
      </c>
      <c r="C2437" s="7" t="s">
        <v>659</v>
      </c>
      <c r="D2437" s="7" t="s">
        <v>1097</v>
      </c>
      <c r="E2437" s="7" t="s">
        <v>899</v>
      </c>
      <c r="F2437" s="7" t="s">
        <v>900</v>
      </c>
      <c r="G2437" s="7" t="s">
        <v>1090</v>
      </c>
      <c r="H2437" s="7" t="s">
        <v>1052</v>
      </c>
      <c r="I2437" s="6" t="s">
        <v>8</v>
      </c>
      <c r="J2437" s="1"/>
      <c r="K2437" s="1"/>
      <c r="L2437" s="1"/>
      <c r="M2437" s="1"/>
      <c r="N2437" s="1"/>
      <c r="O2437" s="1"/>
      <c r="P2437" s="1"/>
      <c r="Q2437" s="12">
        <v>15982</v>
      </c>
      <c r="R2437" s="29">
        <f t="shared" si="114"/>
        <v>0</v>
      </c>
      <c r="S2437" t="str">
        <f t="shared" si="115"/>
        <v>OK</v>
      </c>
      <c r="T2437" s="10">
        <f>IFERROR(VLOOKUP(A2437,[1]!Tabla1[[#All],[Material]:[venta nueva]],38,FALSE),0)</f>
        <v>0</v>
      </c>
    </row>
    <row r="2438" spans="1:20" hidden="1" x14ac:dyDescent="0.35">
      <c r="A2438">
        <f t="shared" ref="A2438:A2501" si="116">+E2438*1</f>
        <v>1030505</v>
      </c>
      <c r="B2438" s="6" t="s">
        <v>1098</v>
      </c>
      <c r="C2438" s="7" t="s">
        <v>659</v>
      </c>
      <c r="D2438" s="7" t="s">
        <v>1097</v>
      </c>
      <c r="E2438" s="7" t="s">
        <v>907</v>
      </c>
      <c r="F2438" s="7" t="s">
        <v>908</v>
      </c>
      <c r="G2438" s="7" t="s">
        <v>1090</v>
      </c>
      <c r="H2438" s="7" t="s">
        <v>1060</v>
      </c>
      <c r="I2438" s="6" t="s">
        <v>8</v>
      </c>
      <c r="J2438" s="1"/>
      <c r="K2438" s="1"/>
      <c r="L2438" s="1"/>
      <c r="M2438" s="1"/>
      <c r="N2438" s="1"/>
      <c r="O2438" s="1"/>
      <c r="P2438" s="1"/>
      <c r="Q2438" s="12">
        <v>18403</v>
      </c>
      <c r="R2438" s="29">
        <f t="shared" si="114"/>
        <v>0</v>
      </c>
      <c r="S2438" t="str">
        <f t="shared" si="115"/>
        <v>OK</v>
      </c>
      <c r="T2438" s="10">
        <f>IFERROR(VLOOKUP(A2438,[1]!Tabla1[[#All],[Material]:[venta nueva]],38,FALSE),0)</f>
        <v>0</v>
      </c>
    </row>
    <row r="2439" spans="1:20" hidden="1" x14ac:dyDescent="0.35">
      <c r="A2439">
        <f t="shared" si="116"/>
        <v>1030535</v>
      </c>
      <c r="B2439" s="6" t="s">
        <v>1098</v>
      </c>
      <c r="C2439" s="7" t="s">
        <v>659</v>
      </c>
      <c r="D2439" s="7" t="s">
        <v>1097</v>
      </c>
      <c r="E2439" s="7" t="s">
        <v>913</v>
      </c>
      <c r="F2439" s="7" t="s">
        <v>914</v>
      </c>
      <c r="G2439" s="7" t="s">
        <v>1089</v>
      </c>
      <c r="H2439" s="7" t="s">
        <v>1049</v>
      </c>
      <c r="I2439" s="6" t="s">
        <v>12</v>
      </c>
      <c r="J2439" s="1"/>
      <c r="K2439" s="1"/>
      <c r="L2439" s="1"/>
      <c r="M2439" s="1"/>
      <c r="N2439" s="1"/>
      <c r="O2439" s="1"/>
      <c r="P2439" s="1"/>
      <c r="Q2439" s="12">
        <v>40534</v>
      </c>
      <c r="R2439" s="29">
        <f t="shared" si="114"/>
        <v>0</v>
      </c>
      <c r="S2439" t="str">
        <f t="shared" si="115"/>
        <v>OK</v>
      </c>
      <c r="T2439" s="10">
        <f>IFERROR(VLOOKUP(A2439,[1]!Tabla1[[#All],[Material]:[venta nueva]],38,FALSE),0)</f>
        <v>0</v>
      </c>
    </row>
    <row r="2440" spans="1:20" hidden="1" x14ac:dyDescent="0.35">
      <c r="A2440">
        <f t="shared" si="116"/>
        <v>1030545</v>
      </c>
      <c r="B2440" s="6" t="s">
        <v>1098</v>
      </c>
      <c r="C2440" s="7" t="s">
        <v>659</v>
      </c>
      <c r="D2440" s="7" t="s">
        <v>1097</v>
      </c>
      <c r="E2440" s="7" t="s">
        <v>917</v>
      </c>
      <c r="F2440" s="7" t="s">
        <v>918</v>
      </c>
      <c r="G2440" s="7" t="s">
        <v>1093</v>
      </c>
      <c r="H2440" s="7" t="s">
        <v>1059</v>
      </c>
      <c r="I2440" s="6" t="s">
        <v>9</v>
      </c>
      <c r="J2440" s="1"/>
      <c r="K2440" s="1"/>
      <c r="L2440" s="1"/>
      <c r="M2440" s="1"/>
      <c r="N2440" s="1"/>
      <c r="O2440" s="1"/>
      <c r="P2440" s="1"/>
      <c r="Q2440" s="12">
        <v>70783</v>
      </c>
      <c r="R2440" s="29">
        <f t="shared" ref="R2440:R2503" si="117">+O2440-P2440</f>
        <v>0</v>
      </c>
      <c r="S2440" t="str">
        <f t="shared" ref="S2440:S2503" si="118">IF(R2440&gt;0,"Sobre ingreso",IF(R2440&lt;0,"Pendiente de ingreso","OK"))</f>
        <v>OK</v>
      </c>
      <c r="T2440" s="10">
        <f>IFERROR(VLOOKUP(A2440,[1]!Tabla1[[#All],[Material]:[venta nueva]],38,FALSE),0)</f>
        <v>0</v>
      </c>
    </row>
    <row r="2441" spans="1:20" hidden="1" x14ac:dyDescent="0.35">
      <c r="A2441">
        <f t="shared" si="116"/>
        <v>1030566</v>
      </c>
      <c r="B2441" s="6" t="s">
        <v>1098</v>
      </c>
      <c r="C2441" s="7" t="s">
        <v>659</v>
      </c>
      <c r="D2441" s="7" t="s">
        <v>1097</v>
      </c>
      <c r="E2441" s="7" t="s">
        <v>921</v>
      </c>
      <c r="F2441" s="7" t="s">
        <v>922</v>
      </c>
      <c r="G2441" s="7" t="s">
        <v>1068</v>
      </c>
      <c r="H2441" s="7" t="s">
        <v>1051</v>
      </c>
      <c r="I2441" s="6" t="s">
        <v>14</v>
      </c>
      <c r="J2441" s="1"/>
      <c r="K2441" s="1"/>
      <c r="L2441" s="1"/>
      <c r="M2441" s="1"/>
      <c r="N2441" s="1"/>
      <c r="O2441" s="1"/>
      <c r="P2441" s="1"/>
      <c r="Q2441" s="12">
        <v>23249</v>
      </c>
      <c r="R2441" s="29">
        <f t="shared" si="117"/>
        <v>0</v>
      </c>
      <c r="S2441" t="str">
        <f t="shared" si="118"/>
        <v>OK</v>
      </c>
      <c r="T2441" s="10">
        <f>IFERROR(VLOOKUP(A2441,[1]!Tabla1[[#All],[Material]:[venta nueva]],38,FALSE),0)</f>
        <v>0</v>
      </c>
    </row>
    <row r="2442" spans="1:20" hidden="1" x14ac:dyDescent="0.35">
      <c r="A2442">
        <f t="shared" si="116"/>
        <v>1030658</v>
      </c>
      <c r="B2442" s="6" t="s">
        <v>1098</v>
      </c>
      <c r="C2442" s="7" t="s">
        <v>659</v>
      </c>
      <c r="D2442" s="7" t="s">
        <v>1097</v>
      </c>
      <c r="E2442" s="7" t="s">
        <v>925</v>
      </c>
      <c r="F2442" s="7" t="s">
        <v>926</v>
      </c>
      <c r="G2442" s="7" t="s">
        <v>1093</v>
      </c>
      <c r="H2442" s="7" t="s">
        <v>1059</v>
      </c>
      <c r="I2442" s="6" t="s">
        <v>10</v>
      </c>
      <c r="J2442" s="1"/>
      <c r="K2442" s="1"/>
      <c r="L2442" s="1"/>
      <c r="M2442" s="1"/>
      <c r="N2442" s="1"/>
      <c r="O2442" s="1"/>
      <c r="P2442" s="1"/>
      <c r="Q2442" s="12">
        <v>294863</v>
      </c>
      <c r="R2442" s="29">
        <f t="shared" si="117"/>
        <v>0</v>
      </c>
      <c r="S2442" t="str">
        <f t="shared" si="118"/>
        <v>OK</v>
      </c>
      <c r="T2442" s="10">
        <f>IFERROR(VLOOKUP(A2442,[1]!Tabla1[[#All],[Material]:[venta nueva]],38,FALSE),0)</f>
        <v>0</v>
      </c>
    </row>
    <row r="2443" spans="1:20" hidden="1" x14ac:dyDescent="0.35">
      <c r="A2443">
        <f t="shared" si="116"/>
        <v>1030670</v>
      </c>
      <c r="B2443" s="6" t="s">
        <v>1098</v>
      </c>
      <c r="C2443" s="7" t="s">
        <v>659</v>
      </c>
      <c r="D2443" s="7" t="s">
        <v>1097</v>
      </c>
      <c r="E2443" s="7" t="s">
        <v>927</v>
      </c>
      <c r="F2443" s="7" t="s">
        <v>928</v>
      </c>
      <c r="G2443" s="7" t="s">
        <v>1090</v>
      </c>
      <c r="H2443" s="7" t="s">
        <v>1052</v>
      </c>
      <c r="I2443" s="6" t="s">
        <v>9</v>
      </c>
      <c r="J2443" s="1"/>
      <c r="K2443" s="1"/>
      <c r="L2443" s="1"/>
      <c r="M2443" s="1"/>
      <c r="N2443" s="1"/>
      <c r="O2443" s="1"/>
      <c r="P2443" s="1"/>
      <c r="Q2443" s="12">
        <v>96000</v>
      </c>
      <c r="R2443" s="29">
        <f t="shared" si="117"/>
        <v>0</v>
      </c>
      <c r="S2443" t="str">
        <f t="shared" si="118"/>
        <v>OK</v>
      </c>
      <c r="T2443" s="10">
        <f>IFERROR(VLOOKUP(A2443,[1]!Tabla1[[#All],[Material]:[venta nueva]],38,FALSE),0)</f>
        <v>0</v>
      </c>
    </row>
    <row r="2444" spans="1:20" hidden="1" x14ac:dyDescent="0.35">
      <c r="A2444">
        <f t="shared" si="116"/>
        <v>1030683</v>
      </c>
      <c r="B2444" s="6" t="s">
        <v>1098</v>
      </c>
      <c r="C2444" s="7" t="s">
        <v>659</v>
      </c>
      <c r="D2444" s="7" t="s">
        <v>1097</v>
      </c>
      <c r="E2444" s="7" t="s">
        <v>931</v>
      </c>
      <c r="F2444" s="7" t="s">
        <v>857</v>
      </c>
      <c r="G2444" s="7" t="s">
        <v>1089</v>
      </c>
      <c r="H2444" s="7" t="s">
        <v>1049</v>
      </c>
      <c r="I2444" s="6" t="s">
        <v>14</v>
      </c>
      <c r="J2444" s="1"/>
      <c r="K2444" s="1"/>
      <c r="L2444" s="1"/>
      <c r="M2444" s="1"/>
      <c r="N2444" s="1"/>
      <c r="O2444" s="1"/>
      <c r="P2444" s="1"/>
      <c r="Q2444" s="12">
        <v>254140</v>
      </c>
      <c r="R2444" s="29">
        <f t="shared" si="117"/>
        <v>0</v>
      </c>
      <c r="S2444" t="str">
        <f t="shared" si="118"/>
        <v>OK</v>
      </c>
      <c r="T2444" s="10">
        <f>IFERROR(VLOOKUP(A2444,[1]!Tabla1[[#All],[Material]:[venta nueva]],38,FALSE),0)</f>
        <v>0</v>
      </c>
    </row>
    <row r="2445" spans="1:20" hidden="1" x14ac:dyDescent="0.35">
      <c r="A2445">
        <f t="shared" si="116"/>
        <v>1030684</v>
      </c>
      <c r="B2445" s="6" t="s">
        <v>1098</v>
      </c>
      <c r="C2445" s="7" t="s">
        <v>659</v>
      </c>
      <c r="D2445" s="7" t="s">
        <v>1097</v>
      </c>
      <c r="E2445" s="7" t="s">
        <v>932</v>
      </c>
      <c r="F2445" s="7" t="s">
        <v>933</v>
      </c>
      <c r="G2445" s="7" t="s">
        <v>1072</v>
      </c>
      <c r="H2445" s="7" t="s">
        <v>993</v>
      </c>
      <c r="I2445" s="6" t="s">
        <v>14</v>
      </c>
      <c r="J2445" s="1"/>
      <c r="K2445" s="1"/>
      <c r="L2445" s="1"/>
      <c r="M2445" s="1"/>
      <c r="N2445" s="1"/>
      <c r="O2445" s="1"/>
      <c r="P2445" s="1"/>
      <c r="Q2445" s="12">
        <v>11098</v>
      </c>
      <c r="R2445" s="29">
        <f t="shared" si="117"/>
        <v>0</v>
      </c>
      <c r="S2445" t="str">
        <f t="shared" si="118"/>
        <v>OK</v>
      </c>
      <c r="T2445" s="10">
        <f>IFERROR(VLOOKUP(A2445,[1]!Tabla1[[#All],[Material]:[venta nueva]],38,FALSE),0)</f>
        <v>0</v>
      </c>
    </row>
    <row r="2446" spans="1:20" hidden="1" x14ac:dyDescent="0.35">
      <c r="A2446">
        <f t="shared" si="116"/>
        <v>1030685</v>
      </c>
      <c r="B2446" s="6" t="s">
        <v>1098</v>
      </c>
      <c r="C2446" s="7" t="s">
        <v>659</v>
      </c>
      <c r="D2446" s="7" t="s">
        <v>1097</v>
      </c>
      <c r="E2446" s="7" t="s">
        <v>934</v>
      </c>
      <c r="F2446" s="7" t="s">
        <v>935</v>
      </c>
      <c r="G2446" s="7" t="s">
        <v>1068</v>
      </c>
      <c r="H2446" s="7" t="s">
        <v>1051</v>
      </c>
      <c r="I2446" s="6" t="s">
        <v>14</v>
      </c>
      <c r="J2446" s="1"/>
      <c r="K2446" s="1"/>
      <c r="L2446" s="1"/>
      <c r="M2446" s="1"/>
      <c r="N2446" s="1"/>
      <c r="O2446" s="1"/>
      <c r="P2446" s="1"/>
      <c r="Q2446" s="12">
        <v>139902</v>
      </c>
      <c r="R2446" s="29">
        <f t="shared" si="117"/>
        <v>0</v>
      </c>
      <c r="S2446" t="str">
        <f t="shared" si="118"/>
        <v>OK</v>
      </c>
      <c r="T2446" s="10">
        <f>IFERROR(VLOOKUP(A2446,[1]!Tabla1[[#All],[Material]:[venta nueva]],38,FALSE),0)</f>
        <v>0</v>
      </c>
    </row>
    <row r="2447" spans="1:20" hidden="1" x14ac:dyDescent="0.35">
      <c r="A2447">
        <f t="shared" si="116"/>
        <v>1030686</v>
      </c>
      <c r="B2447" s="6" t="s">
        <v>1098</v>
      </c>
      <c r="C2447" s="7" t="s">
        <v>659</v>
      </c>
      <c r="D2447" s="7" t="s">
        <v>1097</v>
      </c>
      <c r="E2447" s="7" t="s">
        <v>936</v>
      </c>
      <c r="F2447" s="7" t="s">
        <v>937</v>
      </c>
      <c r="G2447" s="7" t="s">
        <v>1065</v>
      </c>
      <c r="H2447" s="7" t="s">
        <v>1053</v>
      </c>
      <c r="I2447" s="6" t="s">
        <v>14</v>
      </c>
      <c r="J2447" s="1"/>
      <c r="K2447" s="1"/>
      <c r="L2447" s="1"/>
      <c r="M2447" s="1"/>
      <c r="N2447" s="1"/>
      <c r="O2447" s="1"/>
      <c r="P2447" s="1"/>
      <c r="Q2447" s="12">
        <v>188476</v>
      </c>
      <c r="R2447" s="29">
        <f t="shared" si="117"/>
        <v>0</v>
      </c>
      <c r="S2447" t="str">
        <f t="shared" si="118"/>
        <v>OK</v>
      </c>
      <c r="T2447" s="10">
        <f>IFERROR(VLOOKUP(A2447,[1]!Tabla1[[#All],[Material]:[venta nueva]],38,FALSE),0)</f>
        <v>0</v>
      </c>
    </row>
    <row r="2448" spans="1:20" hidden="1" x14ac:dyDescent="0.35">
      <c r="A2448">
        <f t="shared" si="116"/>
        <v>1030710</v>
      </c>
      <c r="B2448" s="6" t="s">
        <v>1098</v>
      </c>
      <c r="C2448" s="7" t="s">
        <v>659</v>
      </c>
      <c r="D2448" s="7" t="s">
        <v>1097</v>
      </c>
      <c r="E2448" s="7" t="s">
        <v>938</v>
      </c>
      <c r="F2448" s="7" t="s">
        <v>939</v>
      </c>
      <c r="G2448" s="7" t="s">
        <v>1065</v>
      </c>
      <c r="H2448" s="7" t="s">
        <v>989</v>
      </c>
      <c r="I2448" s="6" t="s">
        <v>9</v>
      </c>
      <c r="J2448" s="1"/>
      <c r="K2448" s="1"/>
      <c r="L2448" s="1"/>
      <c r="M2448" s="1"/>
      <c r="N2448" s="1"/>
      <c r="O2448" s="1"/>
      <c r="P2448" s="1"/>
      <c r="Q2448" s="12">
        <v>11088</v>
      </c>
      <c r="R2448" s="29">
        <f t="shared" si="117"/>
        <v>0</v>
      </c>
      <c r="S2448" t="str">
        <f t="shared" si="118"/>
        <v>OK</v>
      </c>
      <c r="T2448" s="10">
        <f>IFERROR(VLOOKUP(A2448,[1]!Tabla1[[#All],[Material]:[venta nueva]],38,FALSE),0)</f>
        <v>0</v>
      </c>
    </row>
    <row r="2449" spans="1:20" hidden="1" x14ac:dyDescent="0.35">
      <c r="A2449">
        <f t="shared" si="116"/>
        <v>1030711</v>
      </c>
      <c r="B2449" s="6" t="s">
        <v>1098</v>
      </c>
      <c r="C2449" s="7" t="s">
        <v>659</v>
      </c>
      <c r="D2449" s="7" t="s">
        <v>1097</v>
      </c>
      <c r="E2449" s="7" t="s">
        <v>940</v>
      </c>
      <c r="F2449" s="7" t="s">
        <v>941</v>
      </c>
      <c r="G2449" s="7" t="s">
        <v>1065</v>
      </c>
      <c r="H2449" s="7" t="s">
        <v>981</v>
      </c>
      <c r="I2449" s="6" t="s">
        <v>9</v>
      </c>
      <c r="J2449" s="1"/>
      <c r="K2449" s="1"/>
      <c r="L2449" s="1"/>
      <c r="M2449" s="1"/>
      <c r="N2449" s="1"/>
      <c r="O2449" s="1"/>
      <c r="P2449" s="1"/>
      <c r="Q2449" s="12">
        <v>8571</v>
      </c>
      <c r="R2449" s="29">
        <f t="shared" si="117"/>
        <v>0</v>
      </c>
      <c r="S2449" t="str">
        <f t="shared" si="118"/>
        <v>OK</v>
      </c>
      <c r="T2449" s="10">
        <f>IFERROR(VLOOKUP(A2449,[1]!Tabla1[[#All],[Material]:[venta nueva]],38,FALSE),0)</f>
        <v>0</v>
      </c>
    </row>
    <row r="2450" spans="1:20" hidden="1" x14ac:dyDescent="0.35">
      <c r="A2450">
        <f t="shared" si="116"/>
        <v>1030720</v>
      </c>
      <c r="B2450" s="6" t="s">
        <v>1098</v>
      </c>
      <c r="C2450" s="7" t="s">
        <v>659</v>
      </c>
      <c r="D2450" s="7" t="s">
        <v>1097</v>
      </c>
      <c r="E2450" s="7" t="s">
        <v>942</v>
      </c>
      <c r="F2450" s="7" t="s">
        <v>943</v>
      </c>
      <c r="G2450" s="7" t="s">
        <v>1081</v>
      </c>
      <c r="H2450" s="7" t="s">
        <v>1050</v>
      </c>
      <c r="I2450" s="6" t="s">
        <v>9</v>
      </c>
      <c r="J2450" s="1"/>
      <c r="K2450" s="1"/>
      <c r="L2450" s="1"/>
      <c r="M2450" s="1"/>
      <c r="N2450" s="1"/>
      <c r="O2450" s="1"/>
      <c r="P2450" s="1"/>
      <c r="Q2450" s="12">
        <v>24002</v>
      </c>
      <c r="R2450" s="29">
        <f t="shared" si="117"/>
        <v>0</v>
      </c>
      <c r="S2450" t="str">
        <f t="shared" si="118"/>
        <v>OK</v>
      </c>
      <c r="T2450" s="10">
        <f>IFERROR(VLOOKUP(A2450,[1]!Tabla1[[#All],[Material]:[venta nueva]],38,FALSE),0)</f>
        <v>0</v>
      </c>
    </row>
    <row r="2451" spans="1:20" hidden="1" x14ac:dyDescent="0.35">
      <c r="A2451">
        <f t="shared" si="116"/>
        <v>1030745</v>
      </c>
      <c r="B2451" s="6" t="s">
        <v>1098</v>
      </c>
      <c r="C2451" s="7" t="s">
        <v>659</v>
      </c>
      <c r="D2451" s="7" t="s">
        <v>1097</v>
      </c>
      <c r="E2451" s="7" t="s">
        <v>954</v>
      </c>
      <c r="F2451" s="7" t="s">
        <v>955</v>
      </c>
      <c r="G2451" s="7" t="s">
        <v>1065</v>
      </c>
      <c r="H2451" s="7" t="s">
        <v>1057</v>
      </c>
      <c r="I2451" s="6" t="s">
        <v>8</v>
      </c>
      <c r="J2451" s="1"/>
      <c r="K2451" s="1"/>
      <c r="L2451" s="1"/>
      <c r="M2451" s="1"/>
      <c r="N2451" s="1"/>
      <c r="O2451" s="1"/>
      <c r="P2451" s="1"/>
      <c r="Q2451" s="12">
        <v>21808</v>
      </c>
      <c r="R2451" s="29">
        <f t="shared" si="117"/>
        <v>0</v>
      </c>
      <c r="S2451" t="str">
        <f t="shared" si="118"/>
        <v>OK</v>
      </c>
      <c r="T2451" s="10">
        <f>IFERROR(VLOOKUP(A2451,[1]!Tabla1[[#All],[Material]:[venta nueva]],38,FALSE),0)</f>
        <v>0</v>
      </c>
    </row>
    <row r="2452" spans="1:20" hidden="1" x14ac:dyDescent="0.35">
      <c r="A2452">
        <f t="shared" si="116"/>
        <v>1030773</v>
      </c>
      <c r="B2452" s="6" t="s">
        <v>1098</v>
      </c>
      <c r="C2452" s="7" t="s">
        <v>659</v>
      </c>
      <c r="D2452" s="7" t="s">
        <v>1097</v>
      </c>
      <c r="E2452" s="7" t="s">
        <v>960</v>
      </c>
      <c r="F2452" s="7" t="s">
        <v>961</v>
      </c>
      <c r="G2452" s="7" t="s">
        <v>1090</v>
      </c>
      <c r="H2452" s="7" t="s">
        <v>1060</v>
      </c>
      <c r="I2452" s="6" t="s">
        <v>8</v>
      </c>
      <c r="J2452" s="1"/>
      <c r="K2452" s="1"/>
      <c r="L2452" s="1"/>
      <c r="M2452" s="1"/>
      <c r="N2452" s="1"/>
      <c r="O2452" s="1"/>
      <c r="P2452" s="1"/>
      <c r="Q2452" s="12">
        <v>14591</v>
      </c>
      <c r="R2452" s="29">
        <f t="shared" si="117"/>
        <v>0</v>
      </c>
      <c r="S2452" t="str">
        <f t="shared" si="118"/>
        <v>OK</v>
      </c>
      <c r="T2452" s="10">
        <f>IFERROR(VLOOKUP(A2452,[1]!Tabla1[[#All],[Material]:[venta nueva]],38,FALSE),0)</f>
        <v>0</v>
      </c>
    </row>
    <row r="2453" spans="1:20" hidden="1" x14ac:dyDescent="0.35">
      <c r="A2453">
        <f t="shared" si="116"/>
        <v>1030782</v>
      </c>
      <c r="B2453" s="6" t="s">
        <v>1098</v>
      </c>
      <c r="C2453" s="7" t="s">
        <v>659</v>
      </c>
      <c r="D2453" s="7" t="s">
        <v>1097</v>
      </c>
      <c r="E2453" s="7" t="s">
        <v>964</v>
      </c>
      <c r="F2453" s="7" t="s">
        <v>965</v>
      </c>
      <c r="G2453" s="7" t="s">
        <v>1090</v>
      </c>
      <c r="H2453" s="7" t="s">
        <v>1052</v>
      </c>
      <c r="I2453" s="6" t="s">
        <v>8</v>
      </c>
      <c r="J2453" s="1"/>
      <c r="K2453" s="1"/>
      <c r="L2453" s="1"/>
      <c r="M2453" s="1"/>
      <c r="N2453" s="1"/>
      <c r="O2453" s="1"/>
      <c r="P2453" s="1"/>
      <c r="Q2453" s="12">
        <v>48301</v>
      </c>
      <c r="R2453" s="29">
        <f t="shared" si="117"/>
        <v>0</v>
      </c>
      <c r="S2453" t="str">
        <f t="shared" si="118"/>
        <v>OK</v>
      </c>
      <c r="T2453" s="10">
        <f>IFERROR(VLOOKUP(A2453,[1]!Tabla1[[#All],[Material]:[venta nueva]],38,FALSE),0)</f>
        <v>0</v>
      </c>
    </row>
    <row r="2454" spans="1:20" hidden="1" x14ac:dyDescent="0.35">
      <c r="A2454">
        <f t="shared" si="116"/>
        <v>1030783</v>
      </c>
      <c r="B2454" s="6" t="s">
        <v>1098</v>
      </c>
      <c r="C2454" s="7" t="s">
        <v>659</v>
      </c>
      <c r="D2454" s="7" t="s">
        <v>1097</v>
      </c>
      <c r="E2454" s="7" t="s">
        <v>966</v>
      </c>
      <c r="F2454" s="7" t="s">
        <v>967</v>
      </c>
      <c r="G2454" s="7" t="s">
        <v>1091</v>
      </c>
      <c r="H2454" s="7" t="s">
        <v>1054</v>
      </c>
      <c r="I2454" s="6" t="s">
        <v>8</v>
      </c>
      <c r="J2454" s="1"/>
      <c r="K2454" s="1"/>
      <c r="L2454" s="1"/>
      <c r="M2454" s="1"/>
      <c r="N2454" s="1"/>
      <c r="O2454" s="1"/>
      <c r="P2454" s="1"/>
      <c r="Q2454" s="12">
        <v>859</v>
      </c>
      <c r="R2454" s="29">
        <f t="shared" si="117"/>
        <v>0</v>
      </c>
      <c r="S2454" t="str">
        <f t="shared" si="118"/>
        <v>OK</v>
      </c>
      <c r="T2454" s="10">
        <f>IFERROR(VLOOKUP(A2454,[1]!Tabla1[[#All],[Material]:[venta nueva]],38,FALSE),0)</f>
        <v>0</v>
      </c>
    </row>
    <row r="2455" spans="1:20" hidden="1" x14ac:dyDescent="0.35">
      <c r="A2455">
        <f t="shared" si="116"/>
        <v>1030785</v>
      </c>
      <c r="B2455" s="6" t="s">
        <v>1098</v>
      </c>
      <c r="C2455" s="7" t="s">
        <v>659</v>
      </c>
      <c r="D2455" s="7" t="s">
        <v>1097</v>
      </c>
      <c r="E2455" s="7" t="s">
        <v>970</v>
      </c>
      <c r="F2455" s="7" t="s">
        <v>971</v>
      </c>
      <c r="G2455" s="7" t="s">
        <v>1091</v>
      </c>
      <c r="H2455" s="7" t="s">
        <v>1054</v>
      </c>
      <c r="I2455" s="6" t="s">
        <v>8</v>
      </c>
      <c r="J2455" s="1"/>
      <c r="K2455" s="1"/>
      <c r="L2455" s="1"/>
      <c r="M2455" s="1"/>
      <c r="N2455" s="1"/>
      <c r="O2455" s="1"/>
      <c r="P2455" s="1"/>
      <c r="Q2455" s="12">
        <v>26733</v>
      </c>
      <c r="R2455" s="29">
        <f t="shared" si="117"/>
        <v>0</v>
      </c>
      <c r="S2455" t="str">
        <f t="shared" si="118"/>
        <v>OK</v>
      </c>
      <c r="T2455" s="10">
        <f>IFERROR(VLOOKUP(A2455,[1]!Tabla1[[#All],[Material]:[venta nueva]],38,FALSE),0)</f>
        <v>0</v>
      </c>
    </row>
    <row r="2456" spans="1:20" hidden="1" x14ac:dyDescent="0.35">
      <c r="A2456">
        <f t="shared" si="116"/>
        <v>1030788</v>
      </c>
      <c r="B2456" s="6" t="s">
        <v>1098</v>
      </c>
      <c r="C2456" s="7" t="s">
        <v>659</v>
      </c>
      <c r="D2456" s="7" t="s">
        <v>1097</v>
      </c>
      <c r="E2456" s="7" t="s">
        <v>972</v>
      </c>
      <c r="F2456" s="7" t="s">
        <v>973</v>
      </c>
      <c r="G2456" s="7" t="s">
        <v>1068</v>
      </c>
      <c r="H2456" s="7" t="s">
        <v>996</v>
      </c>
      <c r="I2456" s="6" t="s">
        <v>9</v>
      </c>
      <c r="J2456" s="1"/>
      <c r="K2456" s="1"/>
      <c r="L2456" s="1"/>
      <c r="M2456" s="1"/>
      <c r="N2456" s="1"/>
      <c r="O2456" s="1"/>
      <c r="P2456" s="1"/>
      <c r="Q2456" s="12">
        <v>4940</v>
      </c>
      <c r="R2456" s="29">
        <f t="shared" si="117"/>
        <v>0</v>
      </c>
      <c r="S2456" t="str">
        <f t="shared" si="118"/>
        <v>OK</v>
      </c>
      <c r="T2456" s="10">
        <f>IFERROR(VLOOKUP(A2456,[1]!Tabla1[[#All],[Material]:[venta nueva]],38,FALSE),0)</f>
        <v>0</v>
      </c>
    </row>
    <row r="2457" spans="1:20" hidden="1" x14ac:dyDescent="0.35">
      <c r="A2457">
        <f t="shared" si="116"/>
        <v>1030792</v>
      </c>
      <c r="B2457" s="6" t="s">
        <v>1098</v>
      </c>
      <c r="C2457" s="7" t="s">
        <v>659</v>
      </c>
      <c r="D2457" s="7" t="s">
        <v>1097</v>
      </c>
      <c r="E2457" s="7" t="s">
        <v>974</v>
      </c>
      <c r="F2457" s="7" t="s">
        <v>975</v>
      </c>
      <c r="G2457" s="7" t="s">
        <v>1090</v>
      </c>
      <c r="H2457" s="7" t="s">
        <v>1060</v>
      </c>
      <c r="I2457" s="6" t="s">
        <v>10</v>
      </c>
      <c r="J2457" s="1"/>
      <c r="K2457" s="1"/>
      <c r="L2457" s="1"/>
      <c r="M2457" s="1"/>
      <c r="N2457" s="1"/>
      <c r="O2457" s="1"/>
      <c r="P2457" s="1"/>
      <c r="Q2457" s="12">
        <v>91824</v>
      </c>
      <c r="R2457" s="29">
        <f t="shared" si="117"/>
        <v>0</v>
      </c>
      <c r="S2457" t="str">
        <f t="shared" si="118"/>
        <v>OK</v>
      </c>
      <c r="T2457" s="10">
        <f>IFERROR(VLOOKUP(A2457,[1]!Tabla1[[#All],[Material]:[venta nueva]],38,FALSE),0)</f>
        <v>0</v>
      </c>
    </row>
    <row r="2458" spans="1:20" hidden="1" x14ac:dyDescent="0.35">
      <c r="A2458">
        <f t="shared" si="116"/>
        <v>1010877</v>
      </c>
      <c r="B2458" s="6" t="s">
        <v>1145</v>
      </c>
      <c r="C2458" s="7" t="s">
        <v>658</v>
      </c>
      <c r="D2458" s="7" t="s">
        <v>1095</v>
      </c>
      <c r="E2458" s="7" t="s">
        <v>660</v>
      </c>
      <c r="F2458" s="7" t="s">
        <v>661</v>
      </c>
      <c r="G2458" s="7" t="s">
        <v>1065</v>
      </c>
      <c r="H2458" s="7" t="s">
        <v>981</v>
      </c>
      <c r="I2458" s="6" t="s">
        <v>662</v>
      </c>
      <c r="J2458" s="1">
        <v>0</v>
      </c>
      <c r="K2458" s="1">
        <v>71367</v>
      </c>
      <c r="L2458" s="1">
        <v>71367</v>
      </c>
      <c r="M2458" s="1"/>
      <c r="N2458" s="1"/>
      <c r="O2458" s="1"/>
      <c r="P2458" s="1"/>
      <c r="Q2458" s="12"/>
      <c r="R2458" s="29">
        <f t="shared" si="117"/>
        <v>0</v>
      </c>
      <c r="S2458" t="str">
        <f t="shared" si="118"/>
        <v>OK</v>
      </c>
      <c r="T2458" s="10">
        <f>IFERROR(VLOOKUP(A2458,[1]!Tabla1[[#All],[Material]:[venta nueva]],38,FALSE),0)</f>
        <v>0</v>
      </c>
    </row>
    <row r="2459" spans="1:20" hidden="1" x14ac:dyDescent="0.35">
      <c r="A2459">
        <f t="shared" si="116"/>
        <v>1010877</v>
      </c>
      <c r="B2459" s="6" t="s">
        <v>1145</v>
      </c>
      <c r="C2459" s="7" t="s">
        <v>658</v>
      </c>
      <c r="D2459" s="7" t="s">
        <v>1095</v>
      </c>
      <c r="E2459" s="7" t="s">
        <v>660</v>
      </c>
      <c r="F2459" s="7" t="s">
        <v>661</v>
      </c>
      <c r="G2459" s="7" t="s">
        <v>1065</v>
      </c>
      <c r="H2459" s="7" t="s">
        <v>981</v>
      </c>
      <c r="I2459" s="6" t="s">
        <v>9</v>
      </c>
      <c r="J2459" s="1"/>
      <c r="K2459" s="1"/>
      <c r="L2459" s="1"/>
      <c r="M2459" s="1">
        <v>0</v>
      </c>
      <c r="N2459" s="1">
        <v>71367</v>
      </c>
      <c r="O2459" s="1">
        <v>71367</v>
      </c>
      <c r="P2459" s="1"/>
      <c r="Q2459" s="12"/>
      <c r="R2459" s="29">
        <f t="shared" si="117"/>
        <v>71367</v>
      </c>
      <c r="S2459" t="str">
        <f t="shared" si="118"/>
        <v>Sobre ingreso</v>
      </c>
      <c r="T2459" s="10">
        <f>IFERROR(VLOOKUP(A2459,[1]!Tabla1[[#All],[Material]:[venta nueva]],38,FALSE),0)</f>
        <v>0</v>
      </c>
    </row>
    <row r="2460" spans="1:20" hidden="1" x14ac:dyDescent="0.35">
      <c r="A2460">
        <f t="shared" si="116"/>
        <v>1010877</v>
      </c>
      <c r="B2460" s="6" t="s">
        <v>1145</v>
      </c>
      <c r="C2460" s="7" t="s">
        <v>658</v>
      </c>
      <c r="D2460" s="7" t="s">
        <v>1095</v>
      </c>
      <c r="E2460" s="7" t="s">
        <v>660</v>
      </c>
      <c r="F2460" s="7" t="s">
        <v>661</v>
      </c>
      <c r="G2460" s="7" t="s">
        <v>1065</v>
      </c>
      <c r="H2460" s="7" t="s">
        <v>981</v>
      </c>
      <c r="I2460" s="6" t="s">
        <v>11</v>
      </c>
      <c r="J2460" s="1">
        <v>-26639</v>
      </c>
      <c r="K2460" s="1">
        <v>58700</v>
      </c>
      <c r="L2460" s="1">
        <v>32061</v>
      </c>
      <c r="M2460" s="1">
        <v>99900</v>
      </c>
      <c r="N2460" s="1">
        <v>118700</v>
      </c>
      <c r="O2460" s="1">
        <v>218600</v>
      </c>
      <c r="P2460" s="1">
        <v>64000</v>
      </c>
      <c r="Q2460" s="12"/>
      <c r="R2460" s="29">
        <f t="shared" si="117"/>
        <v>154600</v>
      </c>
      <c r="S2460" t="str">
        <f t="shared" si="118"/>
        <v>Sobre ingreso</v>
      </c>
      <c r="T2460" s="10">
        <f>IFERROR(VLOOKUP(A2460,[1]!Tabla1[[#All],[Material]:[venta nueva]],38,FALSE),0)</f>
        <v>0</v>
      </c>
    </row>
    <row r="2461" spans="1:20" hidden="1" x14ac:dyDescent="0.35">
      <c r="A2461">
        <f t="shared" si="116"/>
        <v>1011042</v>
      </c>
      <c r="B2461" s="6" t="s">
        <v>1145</v>
      </c>
      <c r="C2461" s="7" t="s">
        <v>658</v>
      </c>
      <c r="D2461" s="7" t="s">
        <v>1095</v>
      </c>
      <c r="E2461" s="7" t="s">
        <v>671</v>
      </c>
      <c r="F2461" s="7" t="s">
        <v>672</v>
      </c>
      <c r="G2461" s="7" t="s">
        <v>1067</v>
      </c>
      <c r="H2461" s="7" t="s">
        <v>983</v>
      </c>
      <c r="I2461" s="6" t="s">
        <v>11</v>
      </c>
      <c r="J2461" s="1">
        <v>9753</v>
      </c>
      <c r="K2461" s="1">
        <v>0</v>
      </c>
      <c r="L2461" s="1">
        <v>9753</v>
      </c>
      <c r="M2461" s="1">
        <v>34530</v>
      </c>
      <c r="N2461" s="1">
        <v>0</v>
      </c>
      <c r="O2461" s="1">
        <v>34530</v>
      </c>
      <c r="P2461" s="1">
        <v>15000</v>
      </c>
      <c r="Q2461" s="12"/>
      <c r="R2461" s="29">
        <f t="shared" si="117"/>
        <v>19530</v>
      </c>
      <c r="S2461" t="str">
        <f t="shared" si="118"/>
        <v>Sobre ingreso</v>
      </c>
      <c r="T2461" s="10">
        <f>IFERROR(VLOOKUP(A2461,[1]!Tabla1[[#All],[Material]:[venta nueva]],38,FALSE),0)</f>
        <v>0</v>
      </c>
    </row>
    <row r="2462" spans="1:20" hidden="1" x14ac:dyDescent="0.35">
      <c r="A2462">
        <f t="shared" si="116"/>
        <v>1011127</v>
      </c>
      <c r="B2462" s="6" t="s">
        <v>1145</v>
      </c>
      <c r="C2462" s="7" t="s">
        <v>658</v>
      </c>
      <c r="D2462" s="7" t="s">
        <v>1095</v>
      </c>
      <c r="E2462" s="7" t="s">
        <v>677</v>
      </c>
      <c r="F2462" s="7" t="s">
        <v>678</v>
      </c>
      <c r="G2462" s="7" t="s">
        <v>1066</v>
      </c>
      <c r="H2462" s="7" t="s">
        <v>982</v>
      </c>
      <c r="I2462" s="6" t="s">
        <v>11</v>
      </c>
      <c r="J2462" s="1"/>
      <c r="K2462" s="1"/>
      <c r="L2462" s="1"/>
      <c r="M2462" s="1"/>
      <c r="N2462" s="1"/>
      <c r="O2462" s="1"/>
      <c r="P2462" s="1">
        <v>72000</v>
      </c>
      <c r="Q2462" s="12"/>
      <c r="R2462" s="29">
        <f t="shared" si="117"/>
        <v>-72000</v>
      </c>
      <c r="S2462" t="str">
        <f t="shared" si="118"/>
        <v>Pendiente de ingreso</v>
      </c>
      <c r="T2462" s="10">
        <f>IFERROR(VLOOKUP(A2462,[1]!Tabla1[[#All],[Material]:[venta nueva]],38,FALSE),0)</f>
        <v>0</v>
      </c>
    </row>
    <row r="2463" spans="1:20" hidden="1" x14ac:dyDescent="0.35">
      <c r="A2463">
        <f t="shared" si="116"/>
        <v>1011250</v>
      </c>
      <c r="B2463" s="6" t="s">
        <v>1145</v>
      </c>
      <c r="C2463" s="7" t="s">
        <v>658</v>
      </c>
      <c r="D2463" s="7" t="s">
        <v>1095</v>
      </c>
      <c r="E2463" s="7" t="s">
        <v>683</v>
      </c>
      <c r="F2463" s="7" t="s">
        <v>684</v>
      </c>
      <c r="G2463" s="7" t="s">
        <v>1066</v>
      </c>
      <c r="H2463" s="7" t="s">
        <v>982</v>
      </c>
      <c r="I2463" s="6" t="s">
        <v>11</v>
      </c>
      <c r="J2463" s="1"/>
      <c r="K2463" s="1"/>
      <c r="L2463" s="1"/>
      <c r="M2463" s="1"/>
      <c r="N2463" s="1"/>
      <c r="O2463" s="1"/>
      <c r="P2463" s="1">
        <v>24000</v>
      </c>
      <c r="Q2463" s="12"/>
      <c r="R2463" s="29">
        <f t="shared" si="117"/>
        <v>-24000</v>
      </c>
      <c r="S2463" t="str">
        <f t="shared" si="118"/>
        <v>Pendiente de ingreso</v>
      </c>
      <c r="T2463" s="10">
        <f>IFERROR(VLOOKUP(A2463,[1]!Tabla1[[#All],[Material]:[venta nueva]],38,FALSE),0)</f>
        <v>0</v>
      </c>
    </row>
    <row r="2464" spans="1:20" hidden="1" x14ac:dyDescent="0.35">
      <c r="A2464">
        <f t="shared" si="116"/>
        <v>1011290</v>
      </c>
      <c r="B2464" s="6" t="s">
        <v>1145</v>
      </c>
      <c r="C2464" s="7" t="s">
        <v>658</v>
      </c>
      <c r="D2464" s="7" t="s">
        <v>1095</v>
      </c>
      <c r="E2464" s="7" t="s">
        <v>685</v>
      </c>
      <c r="F2464" s="7" t="s">
        <v>686</v>
      </c>
      <c r="G2464" s="7" t="s">
        <v>1069</v>
      </c>
      <c r="H2464" s="7" t="s">
        <v>986</v>
      </c>
      <c r="I2464" s="6" t="s">
        <v>11</v>
      </c>
      <c r="J2464" s="1">
        <v>8783</v>
      </c>
      <c r="K2464" s="1">
        <v>0</v>
      </c>
      <c r="L2464" s="1">
        <v>8783</v>
      </c>
      <c r="M2464" s="1">
        <v>8785</v>
      </c>
      <c r="N2464" s="1">
        <v>0</v>
      </c>
      <c r="O2464" s="1">
        <v>8785</v>
      </c>
      <c r="P2464" s="1">
        <v>8000</v>
      </c>
      <c r="Q2464" s="12"/>
      <c r="R2464" s="29">
        <f t="shared" si="117"/>
        <v>785</v>
      </c>
      <c r="S2464" t="str">
        <f t="shared" si="118"/>
        <v>Sobre ingreso</v>
      </c>
      <c r="T2464" s="10">
        <f>IFERROR(VLOOKUP(A2464,[1]!Tabla1[[#All],[Material]:[venta nueva]],38,FALSE),0)</f>
        <v>0</v>
      </c>
    </row>
    <row r="2465" spans="1:20" hidden="1" x14ac:dyDescent="0.35">
      <c r="A2465">
        <f t="shared" si="116"/>
        <v>1011421</v>
      </c>
      <c r="B2465" s="6" t="s">
        <v>1145</v>
      </c>
      <c r="C2465" s="7" t="s">
        <v>658</v>
      </c>
      <c r="D2465" s="7" t="s">
        <v>1095</v>
      </c>
      <c r="E2465" s="7" t="s">
        <v>689</v>
      </c>
      <c r="F2465" s="7" t="s">
        <v>690</v>
      </c>
      <c r="G2465" s="7" t="s">
        <v>1063</v>
      </c>
      <c r="H2465" s="7" t="s">
        <v>988</v>
      </c>
      <c r="I2465" s="6" t="s">
        <v>11</v>
      </c>
      <c r="J2465" s="1">
        <v>-250725</v>
      </c>
      <c r="K2465" s="1">
        <v>631349</v>
      </c>
      <c r="L2465" s="1">
        <v>380624</v>
      </c>
      <c r="M2465" s="1">
        <v>10741</v>
      </c>
      <c r="N2465" s="1">
        <v>703349</v>
      </c>
      <c r="O2465" s="1">
        <v>714090</v>
      </c>
      <c r="P2465" s="1">
        <v>720000</v>
      </c>
      <c r="Q2465" s="12"/>
      <c r="R2465" s="29">
        <f t="shared" si="117"/>
        <v>-5910</v>
      </c>
      <c r="S2465" t="str">
        <f t="shared" si="118"/>
        <v>Pendiente de ingreso</v>
      </c>
      <c r="T2465" s="10">
        <f>IFERROR(VLOOKUP(A2465,[1]!Tabla1[[#All],[Material]:[venta nueva]],38,FALSE),0)</f>
        <v>0</v>
      </c>
    </row>
    <row r="2466" spans="1:20" hidden="1" x14ac:dyDescent="0.35">
      <c r="A2466">
        <f t="shared" si="116"/>
        <v>1011422</v>
      </c>
      <c r="B2466" s="6" t="s">
        <v>1145</v>
      </c>
      <c r="C2466" s="7" t="s">
        <v>658</v>
      </c>
      <c r="D2466" s="7" t="s">
        <v>1095</v>
      </c>
      <c r="E2466" s="7" t="s">
        <v>691</v>
      </c>
      <c r="F2466" s="7" t="s">
        <v>692</v>
      </c>
      <c r="G2466" s="7" t="s">
        <v>1069</v>
      </c>
      <c r="H2466" s="7" t="s">
        <v>986</v>
      </c>
      <c r="I2466" s="6" t="s">
        <v>11</v>
      </c>
      <c r="J2466" s="1">
        <v>1559</v>
      </c>
      <c r="K2466" s="1">
        <v>0</v>
      </c>
      <c r="L2466" s="1">
        <v>1559</v>
      </c>
      <c r="M2466" s="1">
        <v>1559</v>
      </c>
      <c r="N2466" s="1">
        <v>0</v>
      </c>
      <c r="O2466" s="1">
        <v>1559</v>
      </c>
      <c r="P2466" s="1"/>
      <c r="Q2466" s="12"/>
      <c r="R2466" s="29">
        <f t="shared" si="117"/>
        <v>1559</v>
      </c>
      <c r="S2466" t="str">
        <f t="shared" si="118"/>
        <v>Sobre ingreso</v>
      </c>
      <c r="T2466" s="10">
        <f>IFERROR(VLOOKUP(A2466,[1]!Tabla1[[#All],[Material]:[venta nueva]],38,FALSE),0)</f>
        <v>0</v>
      </c>
    </row>
    <row r="2467" spans="1:20" hidden="1" x14ac:dyDescent="0.35">
      <c r="A2467">
        <f t="shared" si="116"/>
        <v>1011431</v>
      </c>
      <c r="B2467" s="6" t="s">
        <v>1145</v>
      </c>
      <c r="C2467" s="7" t="s">
        <v>658</v>
      </c>
      <c r="D2467" s="7" t="s">
        <v>1095</v>
      </c>
      <c r="E2467" s="7" t="s">
        <v>1146</v>
      </c>
      <c r="F2467" s="7" t="s">
        <v>1147</v>
      </c>
      <c r="G2467" s="7" t="s">
        <v>1065</v>
      </c>
      <c r="H2467" s="7" t="s">
        <v>989</v>
      </c>
      <c r="I2467" s="6" t="s">
        <v>11</v>
      </c>
      <c r="J2467" s="1"/>
      <c r="K2467" s="1"/>
      <c r="L2467" s="1"/>
      <c r="M2467" s="1">
        <v>20</v>
      </c>
      <c r="N2467" s="1">
        <v>0</v>
      </c>
      <c r="O2467" s="1">
        <v>0</v>
      </c>
      <c r="P2467" s="1"/>
      <c r="Q2467" s="12"/>
      <c r="R2467" s="29">
        <f t="shared" si="117"/>
        <v>0</v>
      </c>
      <c r="S2467" t="str">
        <f t="shared" si="118"/>
        <v>OK</v>
      </c>
      <c r="T2467" s="10">
        <f>IFERROR(VLOOKUP(A2467,[1]!Tabla1[[#All],[Material]:[venta nueva]],38,FALSE),0)</f>
        <v>0</v>
      </c>
    </row>
    <row r="2468" spans="1:20" hidden="1" x14ac:dyDescent="0.35">
      <c r="A2468">
        <f t="shared" si="116"/>
        <v>1011558</v>
      </c>
      <c r="B2468" s="6" t="s">
        <v>1145</v>
      </c>
      <c r="C2468" s="7" t="s">
        <v>658</v>
      </c>
      <c r="D2468" s="7" t="s">
        <v>1095</v>
      </c>
      <c r="E2468" s="7" t="s">
        <v>693</v>
      </c>
      <c r="F2468" s="7" t="s">
        <v>694</v>
      </c>
      <c r="G2468" s="7" t="s">
        <v>1063</v>
      </c>
      <c r="H2468" s="7" t="s">
        <v>988</v>
      </c>
      <c r="I2468" s="6" t="s">
        <v>11</v>
      </c>
      <c r="J2468" s="1">
        <v>-258789</v>
      </c>
      <c r="K2468" s="1">
        <v>282789</v>
      </c>
      <c r="L2468" s="1">
        <v>24000</v>
      </c>
      <c r="M2468" s="1">
        <v>-66729</v>
      </c>
      <c r="N2468" s="1">
        <v>282789</v>
      </c>
      <c r="O2468" s="1">
        <v>216060</v>
      </c>
      <c r="P2468" s="1">
        <v>120000</v>
      </c>
      <c r="Q2468" s="12"/>
      <c r="R2468" s="29">
        <f t="shared" si="117"/>
        <v>96060</v>
      </c>
      <c r="S2468" t="str">
        <f t="shared" si="118"/>
        <v>Sobre ingreso</v>
      </c>
      <c r="T2468" s="10">
        <f>IFERROR(VLOOKUP(A2468,[1]!Tabla1[[#All],[Material]:[venta nueva]],38,FALSE),0)</f>
        <v>0</v>
      </c>
    </row>
    <row r="2469" spans="1:20" hidden="1" x14ac:dyDescent="0.35">
      <c r="A2469">
        <f t="shared" si="116"/>
        <v>1011560</v>
      </c>
      <c r="B2469" s="6" t="s">
        <v>1145</v>
      </c>
      <c r="C2469" s="7" t="s">
        <v>658</v>
      </c>
      <c r="D2469" s="7" t="s">
        <v>1095</v>
      </c>
      <c r="E2469" s="7" t="s">
        <v>695</v>
      </c>
      <c r="F2469" s="7" t="s">
        <v>696</v>
      </c>
      <c r="G2469" s="7" t="s">
        <v>1065</v>
      </c>
      <c r="H2469" s="7" t="s">
        <v>989</v>
      </c>
      <c r="I2469" s="6" t="s">
        <v>13</v>
      </c>
      <c r="J2469" s="1">
        <v>-7440</v>
      </c>
      <c r="K2469" s="1">
        <v>31440</v>
      </c>
      <c r="L2469" s="1">
        <v>24000</v>
      </c>
      <c r="M2469" s="1">
        <v>-7440</v>
      </c>
      <c r="N2469" s="1">
        <v>31440</v>
      </c>
      <c r="O2469" s="1">
        <v>24000</v>
      </c>
      <c r="P2469" s="1">
        <v>24000</v>
      </c>
      <c r="Q2469" s="12"/>
      <c r="R2469" s="29">
        <f t="shared" si="117"/>
        <v>0</v>
      </c>
      <c r="S2469" t="str">
        <f t="shared" si="118"/>
        <v>OK</v>
      </c>
      <c r="T2469" s="10">
        <f>IFERROR(VLOOKUP(A2469,[1]!Tabla1[[#All],[Material]:[venta nueva]],38,FALSE),0)</f>
        <v>0</v>
      </c>
    </row>
    <row r="2470" spans="1:20" hidden="1" x14ac:dyDescent="0.35">
      <c r="A2470">
        <f t="shared" si="116"/>
        <v>1011582</v>
      </c>
      <c r="B2470" s="6" t="s">
        <v>1145</v>
      </c>
      <c r="C2470" s="7" t="s">
        <v>658</v>
      </c>
      <c r="D2470" s="7" t="s">
        <v>1095</v>
      </c>
      <c r="E2470" s="7" t="s">
        <v>698</v>
      </c>
      <c r="F2470" s="7" t="s">
        <v>699</v>
      </c>
      <c r="G2470" s="7" t="s">
        <v>1071</v>
      </c>
      <c r="H2470" s="7" t="s">
        <v>991</v>
      </c>
      <c r="I2470" s="6" t="s">
        <v>11</v>
      </c>
      <c r="J2470" s="1">
        <v>3817</v>
      </c>
      <c r="K2470" s="1">
        <v>0</v>
      </c>
      <c r="L2470" s="1">
        <v>3817</v>
      </c>
      <c r="M2470" s="1">
        <v>704</v>
      </c>
      <c r="N2470" s="1">
        <v>0</v>
      </c>
      <c r="O2470" s="1">
        <v>0</v>
      </c>
      <c r="P2470" s="1"/>
      <c r="Q2470" s="12"/>
      <c r="R2470" s="29">
        <f t="shared" si="117"/>
        <v>0</v>
      </c>
      <c r="S2470" t="str">
        <f t="shared" si="118"/>
        <v>OK</v>
      </c>
      <c r="T2470" s="10">
        <f>IFERROR(VLOOKUP(A2470,[1]!Tabla1[[#All],[Material]:[venta nueva]],38,FALSE),0)</f>
        <v>0</v>
      </c>
    </row>
    <row r="2471" spans="1:20" hidden="1" x14ac:dyDescent="0.35">
      <c r="A2471">
        <f t="shared" si="116"/>
        <v>1011586</v>
      </c>
      <c r="B2471" s="6" t="s">
        <v>1145</v>
      </c>
      <c r="C2471" s="7" t="s">
        <v>658</v>
      </c>
      <c r="D2471" s="7" t="s">
        <v>1095</v>
      </c>
      <c r="E2471" s="7" t="s">
        <v>700</v>
      </c>
      <c r="F2471" s="7" t="s">
        <v>701</v>
      </c>
      <c r="G2471" s="7" t="s">
        <v>1068</v>
      </c>
      <c r="H2471" s="7" t="s">
        <v>992</v>
      </c>
      <c r="I2471" s="6" t="s">
        <v>14</v>
      </c>
      <c r="J2471" s="1">
        <v>42724</v>
      </c>
      <c r="K2471" s="1">
        <v>52398</v>
      </c>
      <c r="L2471" s="1">
        <v>95122</v>
      </c>
      <c r="M2471" s="1">
        <v>66138</v>
      </c>
      <c r="N2471" s="1">
        <v>89931</v>
      </c>
      <c r="O2471" s="1">
        <v>156069</v>
      </c>
      <c r="P2471" s="1">
        <v>96000</v>
      </c>
      <c r="Q2471" s="12"/>
      <c r="R2471" s="29">
        <f t="shared" si="117"/>
        <v>60069</v>
      </c>
      <c r="S2471" t="str">
        <f t="shared" si="118"/>
        <v>Sobre ingreso</v>
      </c>
      <c r="T2471" s="10">
        <f>IFERROR(VLOOKUP(A2471,[1]!Tabla1[[#All],[Material]:[venta nueva]],38,FALSE),0)</f>
        <v>0</v>
      </c>
    </row>
    <row r="2472" spans="1:20" hidden="1" x14ac:dyDescent="0.35">
      <c r="A2472">
        <f t="shared" si="116"/>
        <v>1012012</v>
      </c>
      <c r="B2472" s="6" t="s">
        <v>1145</v>
      </c>
      <c r="C2472" s="7" t="s">
        <v>658</v>
      </c>
      <c r="D2472" s="7" t="s">
        <v>1095</v>
      </c>
      <c r="E2472" s="7" t="s">
        <v>716</v>
      </c>
      <c r="F2472" s="7" t="s">
        <v>717</v>
      </c>
      <c r="G2472" s="7" t="s">
        <v>1068</v>
      </c>
      <c r="H2472" s="7" t="s">
        <v>992</v>
      </c>
      <c r="I2472" s="6" t="s">
        <v>12</v>
      </c>
      <c r="J2472" s="1">
        <v>3578</v>
      </c>
      <c r="K2472" s="1">
        <v>0</v>
      </c>
      <c r="L2472" s="1">
        <v>3578</v>
      </c>
      <c r="M2472" s="1">
        <v>3578</v>
      </c>
      <c r="N2472" s="1">
        <v>0</v>
      </c>
      <c r="O2472" s="1">
        <v>0</v>
      </c>
      <c r="P2472" s="1"/>
      <c r="Q2472" s="12"/>
      <c r="R2472" s="29">
        <f t="shared" si="117"/>
        <v>0</v>
      </c>
      <c r="S2472" t="str">
        <f t="shared" si="118"/>
        <v>OK</v>
      </c>
      <c r="T2472" s="10">
        <f>IFERROR(VLOOKUP(A2472,[1]!Tabla1[[#All],[Material]:[venta nueva]],38,FALSE),0)</f>
        <v>0</v>
      </c>
    </row>
    <row r="2473" spans="1:20" hidden="1" x14ac:dyDescent="0.35">
      <c r="A2473">
        <f t="shared" si="116"/>
        <v>1012207</v>
      </c>
      <c r="B2473" s="6" t="s">
        <v>1145</v>
      </c>
      <c r="C2473" s="7" t="s">
        <v>658</v>
      </c>
      <c r="D2473" s="7" t="s">
        <v>1095</v>
      </c>
      <c r="E2473" s="7" t="s">
        <v>760</v>
      </c>
      <c r="F2473" s="7" t="s">
        <v>761</v>
      </c>
      <c r="G2473" s="7" t="s">
        <v>1065</v>
      </c>
      <c r="H2473" s="7" t="s">
        <v>981</v>
      </c>
      <c r="I2473" s="6" t="s">
        <v>662</v>
      </c>
      <c r="J2473" s="1">
        <v>37576</v>
      </c>
      <c r="K2473" s="1">
        <v>0</v>
      </c>
      <c r="L2473" s="1">
        <v>37576</v>
      </c>
      <c r="M2473" s="1"/>
      <c r="N2473" s="1"/>
      <c r="O2473" s="1"/>
      <c r="P2473" s="1"/>
      <c r="Q2473" s="12"/>
      <c r="R2473" s="29">
        <f t="shared" si="117"/>
        <v>0</v>
      </c>
      <c r="S2473" t="str">
        <f t="shared" si="118"/>
        <v>OK</v>
      </c>
      <c r="T2473" s="10">
        <f>IFERROR(VLOOKUP(A2473,[1]!Tabla1[[#All],[Material]:[venta nueva]],38,FALSE),0)</f>
        <v>0</v>
      </c>
    </row>
    <row r="2474" spans="1:20" hidden="1" x14ac:dyDescent="0.35">
      <c r="A2474">
        <f t="shared" si="116"/>
        <v>1012207</v>
      </c>
      <c r="B2474" s="6" t="s">
        <v>1145</v>
      </c>
      <c r="C2474" s="7" t="s">
        <v>658</v>
      </c>
      <c r="D2474" s="7" t="s">
        <v>1095</v>
      </c>
      <c r="E2474" s="7" t="s">
        <v>760</v>
      </c>
      <c r="F2474" s="7" t="s">
        <v>761</v>
      </c>
      <c r="G2474" s="7" t="s">
        <v>1065</v>
      </c>
      <c r="H2474" s="7" t="s">
        <v>981</v>
      </c>
      <c r="I2474" s="6" t="s">
        <v>9</v>
      </c>
      <c r="J2474" s="1"/>
      <c r="K2474" s="1"/>
      <c r="L2474" s="1"/>
      <c r="M2474" s="1">
        <v>16704</v>
      </c>
      <c r="N2474" s="1">
        <v>0</v>
      </c>
      <c r="O2474" s="1">
        <v>16704</v>
      </c>
      <c r="P2474" s="1"/>
      <c r="Q2474" s="12"/>
      <c r="R2474" s="29">
        <f t="shared" si="117"/>
        <v>16704</v>
      </c>
      <c r="S2474" t="str">
        <f t="shared" si="118"/>
        <v>Sobre ingreso</v>
      </c>
      <c r="T2474" s="10">
        <f>IFERROR(VLOOKUP(A2474,[1]!Tabla1[[#All],[Material]:[venta nueva]],38,FALSE),0)</f>
        <v>0</v>
      </c>
    </row>
    <row r="2475" spans="1:20" hidden="1" x14ac:dyDescent="0.35">
      <c r="A2475">
        <f t="shared" si="116"/>
        <v>1012207</v>
      </c>
      <c r="B2475" s="6" t="s">
        <v>1145</v>
      </c>
      <c r="C2475" s="7" t="s">
        <v>658</v>
      </c>
      <c r="D2475" s="7" t="s">
        <v>1095</v>
      </c>
      <c r="E2475" s="7" t="s">
        <v>760</v>
      </c>
      <c r="F2475" s="7" t="s">
        <v>761</v>
      </c>
      <c r="G2475" s="7" t="s">
        <v>1065</v>
      </c>
      <c r="H2475" s="7" t="s">
        <v>981</v>
      </c>
      <c r="I2475" s="6" t="s">
        <v>11</v>
      </c>
      <c r="J2475" s="1"/>
      <c r="K2475" s="1"/>
      <c r="L2475" s="1"/>
      <c r="M2475" s="1">
        <v>0</v>
      </c>
      <c r="N2475" s="1">
        <v>30000</v>
      </c>
      <c r="O2475" s="1">
        <v>30000</v>
      </c>
      <c r="P2475" s="1">
        <v>24000</v>
      </c>
      <c r="Q2475" s="12"/>
      <c r="R2475" s="29">
        <f t="shared" si="117"/>
        <v>6000</v>
      </c>
      <c r="S2475" t="str">
        <f t="shared" si="118"/>
        <v>Sobre ingreso</v>
      </c>
      <c r="T2475" s="10">
        <f>IFERROR(VLOOKUP(A2475,[1]!Tabla1[[#All],[Material]:[venta nueva]],38,FALSE),0)</f>
        <v>0</v>
      </c>
    </row>
    <row r="2476" spans="1:20" hidden="1" x14ac:dyDescent="0.35">
      <c r="A2476">
        <f t="shared" si="116"/>
        <v>1012208</v>
      </c>
      <c r="B2476" s="6" t="s">
        <v>1145</v>
      </c>
      <c r="C2476" s="7" t="s">
        <v>658</v>
      </c>
      <c r="D2476" s="7" t="s">
        <v>1095</v>
      </c>
      <c r="E2476" s="7" t="s">
        <v>762</v>
      </c>
      <c r="F2476" s="7" t="s">
        <v>763</v>
      </c>
      <c r="G2476" s="7" t="s">
        <v>1071</v>
      </c>
      <c r="H2476" s="7" t="s">
        <v>991</v>
      </c>
      <c r="I2476" s="6" t="s">
        <v>11</v>
      </c>
      <c r="J2476" s="1">
        <v>6184</v>
      </c>
      <c r="K2476" s="1">
        <v>0</v>
      </c>
      <c r="L2476" s="1">
        <v>6184</v>
      </c>
      <c r="M2476" s="1">
        <v>-10937</v>
      </c>
      <c r="N2476" s="1">
        <v>34937</v>
      </c>
      <c r="O2476" s="1">
        <v>24000</v>
      </c>
      <c r="P2476" s="1">
        <v>24000</v>
      </c>
      <c r="Q2476" s="12"/>
      <c r="R2476" s="29">
        <f t="shared" si="117"/>
        <v>0</v>
      </c>
      <c r="S2476" t="str">
        <f t="shared" si="118"/>
        <v>OK</v>
      </c>
      <c r="T2476" s="10">
        <f>IFERROR(VLOOKUP(A2476,[1]!Tabla1[[#All],[Material]:[venta nueva]],38,FALSE),0)</f>
        <v>0</v>
      </c>
    </row>
    <row r="2477" spans="1:20" hidden="1" x14ac:dyDescent="0.35">
      <c r="A2477">
        <f t="shared" si="116"/>
        <v>1012283</v>
      </c>
      <c r="B2477" s="6" t="s">
        <v>1145</v>
      </c>
      <c r="C2477" s="7" t="s">
        <v>658</v>
      </c>
      <c r="D2477" s="7" t="s">
        <v>1095</v>
      </c>
      <c r="E2477" s="7" t="s">
        <v>770</v>
      </c>
      <c r="F2477" s="7" t="s">
        <v>771</v>
      </c>
      <c r="G2477" s="7" t="s">
        <v>1065</v>
      </c>
      <c r="H2477" s="7" t="s">
        <v>995</v>
      </c>
      <c r="I2477" s="6" t="s">
        <v>11</v>
      </c>
      <c r="J2477" s="1">
        <v>28361</v>
      </c>
      <c r="K2477" s="1">
        <v>115639</v>
      </c>
      <c r="L2477" s="1">
        <v>144000</v>
      </c>
      <c r="M2477" s="1">
        <v>20576</v>
      </c>
      <c r="N2477" s="1">
        <v>71000</v>
      </c>
      <c r="O2477" s="1">
        <v>91576</v>
      </c>
      <c r="P2477" s="1">
        <v>96000</v>
      </c>
      <c r="Q2477" s="12"/>
      <c r="R2477" s="29">
        <f t="shared" si="117"/>
        <v>-4424</v>
      </c>
      <c r="S2477" t="str">
        <f t="shared" si="118"/>
        <v>Pendiente de ingreso</v>
      </c>
      <c r="T2477" s="10">
        <f>IFERROR(VLOOKUP(A2477,[1]!Tabla1[[#All],[Material]:[venta nueva]],38,FALSE),0)</f>
        <v>0</v>
      </c>
    </row>
    <row r="2478" spans="1:20" hidden="1" x14ac:dyDescent="0.35">
      <c r="A2478">
        <f t="shared" si="116"/>
        <v>1012342</v>
      </c>
      <c r="B2478" s="6" t="s">
        <v>1145</v>
      </c>
      <c r="C2478" s="7" t="s">
        <v>658</v>
      </c>
      <c r="D2478" s="7" t="s">
        <v>1095</v>
      </c>
      <c r="E2478" s="7" t="s">
        <v>1104</v>
      </c>
      <c r="F2478" s="7" t="s">
        <v>775</v>
      </c>
      <c r="G2478" s="7" t="s">
        <v>1065</v>
      </c>
      <c r="H2478" s="7" t="s">
        <v>989</v>
      </c>
      <c r="I2478" s="6" t="s">
        <v>11</v>
      </c>
      <c r="J2478" s="1"/>
      <c r="K2478" s="1"/>
      <c r="L2478" s="1"/>
      <c r="M2478" s="1">
        <v>2394</v>
      </c>
      <c r="N2478" s="1">
        <v>0</v>
      </c>
      <c r="O2478" s="1">
        <v>2394</v>
      </c>
      <c r="P2478" s="1"/>
      <c r="Q2478" s="12"/>
      <c r="R2478" s="29">
        <f t="shared" si="117"/>
        <v>2394</v>
      </c>
      <c r="S2478" t="str">
        <f t="shared" si="118"/>
        <v>Sobre ingreso</v>
      </c>
      <c r="T2478" s="10">
        <f>IFERROR(VLOOKUP(A2478,[1]!Tabla1[[#All],[Material]:[venta nueva]],38,FALSE),0)</f>
        <v>0</v>
      </c>
    </row>
    <row r="2479" spans="1:20" hidden="1" x14ac:dyDescent="0.35">
      <c r="A2479">
        <f t="shared" si="116"/>
        <v>1012362</v>
      </c>
      <c r="B2479" s="6" t="s">
        <v>1145</v>
      </c>
      <c r="C2479" s="7" t="s">
        <v>658</v>
      </c>
      <c r="D2479" s="7" t="s">
        <v>1095</v>
      </c>
      <c r="E2479" s="7" t="s">
        <v>774</v>
      </c>
      <c r="F2479" s="7" t="s">
        <v>775</v>
      </c>
      <c r="G2479" s="7" t="s">
        <v>1065</v>
      </c>
      <c r="H2479" s="7" t="s">
        <v>989</v>
      </c>
      <c r="I2479" s="6" t="s">
        <v>11</v>
      </c>
      <c r="J2479" s="1">
        <v>69395</v>
      </c>
      <c r="K2479" s="1">
        <v>0</v>
      </c>
      <c r="L2479" s="1">
        <v>69395</v>
      </c>
      <c r="M2479" s="1">
        <v>45612</v>
      </c>
      <c r="N2479" s="1">
        <v>0</v>
      </c>
      <c r="O2479" s="1">
        <v>45612</v>
      </c>
      <c r="P2479" s="1">
        <v>13000</v>
      </c>
      <c r="Q2479" s="12"/>
      <c r="R2479" s="29">
        <f t="shared" si="117"/>
        <v>32612</v>
      </c>
      <c r="S2479" t="str">
        <f t="shared" si="118"/>
        <v>Sobre ingreso</v>
      </c>
      <c r="T2479" s="10">
        <f>IFERROR(VLOOKUP(A2479,[1]!Tabla1[[#All],[Material]:[venta nueva]],38,FALSE),0)</f>
        <v>0</v>
      </c>
    </row>
    <row r="2480" spans="1:20" hidden="1" x14ac:dyDescent="0.35">
      <c r="A2480">
        <f t="shared" si="116"/>
        <v>1012362</v>
      </c>
      <c r="B2480" s="6" t="s">
        <v>1145</v>
      </c>
      <c r="C2480" s="7" t="s">
        <v>658</v>
      </c>
      <c r="D2480" s="7" t="s">
        <v>1095</v>
      </c>
      <c r="E2480" s="7" t="s">
        <v>774</v>
      </c>
      <c r="F2480" s="7" t="s">
        <v>775</v>
      </c>
      <c r="G2480" s="7" t="s">
        <v>1065</v>
      </c>
      <c r="H2480" s="7" t="s">
        <v>989</v>
      </c>
      <c r="I2480" s="6" t="s">
        <v>13</v>
      </c>
      <c r="J2480" s="1">
        <v>0</v>
      </c>
      <c r="K2480" s="1">
        <v>2605</v>
      </c>
      <c r="L2480" s="1">
        <v>2605</v>
      </c>
      <c r="M2480" s="1">
        <v>0</v>
      </c>
      <c r="N2480" s="1">
        <v>2605</v>
      </c>
      <c r="O2480" s="1">
        <v>2605</v>
      </c>
      <c r="P2480" s="1">
        <v>71985</v>
      </c>
      <c r="Q2480" s="12"/>
      <c r="R2480" s="29">
        <f t="shared" si="117"/>
        <v>-69380</v>
      </c>
      <c r="S2480" t="str">
        <f t="shared" si="118"/>
        <v>Pendiente de ingreso</v>
      </c>
      <c r="T2480" s="10">
        <f>IFERROR(VLOOKUP(A2480,[1]!Tabla1[[#All],[Material]:[venta nueva]],38,FALSE),0)</f>
        <v>0</v>
      </c>
    </row>
    <row r="2481" spans="1:20" hidden="1" x14ac:dyDescent="0.35">
      <c r="A2481">
        <f t="shared" si="116"/>
        <v>1012423</v>
      </c>
      <c r="B2481" s="6" t="s">
        <v>1145</v>
      </c>
      <c r="C2481" s="7" t="s">
        <v>658</v>
      </c>
      <c r="D2481" s="7" t="s">
        <v>1095</v>
      </c>
      <c r="E2481" s="7" t="s">
        <v>1148</v>
      </c>
      <c r="F2481" s="7" t="s">
        <v>1149</v>
      </c>
      <c r="G2481" s="7" t="s">
        <v>1068</v>
      </c>
      <c r="H2481" s="7" t="s">
        <v>997</v>
      </c>
      <c r="I2481" s="6" t="s">
        <v>14</v>
      </c>
      <c r="J2481" s="1"/>
      <c r="K2481" s="1"/>
      <c r="L2481" s="1"/>
      <c r="M2481" s="1">
        <v>740</v>
      </c>
      <c r="N2481" s="1">
        <v>0</v>
      </c>
      <c r="O2481" s="1">
        <v>0</v>
      </c>
      <c r="P2481" s="1"/>
      <c r="Q2481" s="12"/>
      <c r="R2481" s="29">
        <f t="shared" si="117"/>
        <v>0</v>
      </c>
      <c r="S2481" t="str">
        <f t="shared" si="118"/>
        <v>OK</v>
      </c>
      <c r="T2481" s="10">
        <f>IFERROR(VLOOKUP(A2481,[1]!Tabla1[[#All],[Material]:[venta nueva]],38,FALSE),0)</f>
        <v>0</v>
      </c>
    </row>
    <row r="2482" spans="1:20" hidden="1" x14ac:dyDescent="0.35">
      <c r="A2482">
        <f t="shared" si="116"/>
        <v>1012424</v>
      </c>
      <c r="B2482" s="6" t="s">
        <v>1145</v>
      </c>
      <c r="C2482" s="7" t="s">
        <v>658</v>
      </c>
      <c r="D2482" s="7" t="s">
        <v>1095</v>
      </c>
      <c r="E2482" s="7" t="s">
        <v>1150</v>
      </c>
      <c r="F2482" s="7" t="s">
        <v>1151</v>
      </c>
      <c r="G2482" s="7" t="s">
        <v>1068</v>
      </c>
      <c r="H2482" s="7" t="s">
        <v>997</v>
      </c>
      <c r="I2482" s="6" t="s">
        <v>14</v>
      </c>
      <c r="J2482" s="1">
        <v>2120</v>
      </c>
      <c r="K2482" s="1">
        <v>0</v>
      </c>
      <c r="L2482" s="1">
        <v>2120</v>
      </c>
      <c r="M2482" s="1">
        <v>2120</v>
      </c>
      <c r="N2482" s="1">
        <v>0</v>
      </c>
      <c r="O2482" s="1">
        <v>0</v>
      </c>
      <c r="P2482" s="1"/>
      <c r="Q2482" s="12"/>
      <c r="R2482" s="29">
        <f t="shared" si="117"/>
        <v>0</v>
      </c>
      <c r="S2482" t="str">
        <f t="shared" si="118"/>
        <v>OK</v>
      </c>
      <c r="T2482" s="10">
        <f>IFERROR(VLOOKUP(A2482,[1]!Tabla1[[#All],[Material]:[venta nueva]],38,FALSE),0)</f>
        <v>0</v>
      </c>
    </row>
    <row r="2483" spans="1:20" hidden="1" x14ac:dyDescent="0.35">
      <c r="A2483">
        <f t="shared" si="116"/>
        <v>1012448</v>
      </c>
      <c r="B2483" s="6" t="s">
        <v>1145</v>
      </c>
      <c r="C2483" s="7" t="s">
        <v>658</v>
      </c>
      <c r="D2483" s="7" t="s">
        <v>1095</v>
      </c>
      <c r="E2483" s="7" t="s">
        <v>784</v>
      </c>
      <c r="F2483" s="7" t="s">
        <v>785</v>
      </c>
      <c r="G2483" s="7" t="s">
        <v>1072</v>
      </c>
      <c r="H2483" s="7" t="s">
        <v>993</v>
      </c>
      <c r="I2483" s="6" t="s">
        <v>14</v>
      </c>
      <c r="J2483" s="1"/>
      <c r="K2483" s="1"/>
      <c r="L2483" s="1"/>
      <c r="M2483" s="1"/>
      <c r="N2483" s="1"/>
      <c r="O2483" s="1"/>
      <c r="P2483" s="1">
        <v>120000</v>
      </c>
      <c r="Q2483" s="12"/>
      <c r="R2483" s="29">
        <f t="shared" si="117"/>
        <v>-120000</v>
      </c>
      <c r="S2483" t="str">
        <f t="shared" si="118"/>
        <v>Pendiente de ingreso</v>
      </c>
      <c r="T2483" s="10">
        <f>IFERROR(VLOOKUP(A2483,[1]!Tabla1[[#All],[Material]:[venta nueva]],38,FALSE),0)</f>
        <v>0</v>
      </c>
    </row>
    <row r="2484" spans="1:20" hidden="1" x14ac:dyDescent="0.35">
      <c r="A2484">
        <f t="shared" si="116"/>
        <v>1012454</v>
      </c>
      <c r="B2484" s="6" t="s">
        <v>1145</v>
      </c>
      <c r="C2484" s="7" t="s">
        <v>658</v>
      </c>
      <c r="D2484" s="7" t="s">
        <v>1095</v>
      </c>
      <c r="E2484" s="7" t="s">
        <v>1152</v>
      </c>
      <c r="F2484" s="7" t="s">
        <v>1153</v>
      </c>
      <c r="G2484" s="7" t="s">
        <v>1068</v>
      </c>
      <c r="H2484" s="7" t="s">
        <v>997</v>
      </c>
      <c r="I2484" s="6" t="s">
        <v>14</v>
      </c>
      <c r="J2484" s="1">
        <v>0</v>
      </c>
      <c r="K2484" s="1">
        <v>1950</v>
      </c>
      <c r="L2484" s="1">
        <v>1950</v>
      </c>
      <c r="M2484" s="1">
        <v>340</v>
      </c>
      <c r="N2484" s="1">
        <v>0</v>
      </c>
      <c r="O2484" s="1">
        <v>0</v>
      </c>
      <c r="P2484" s="1"/>
      <c r="Q2484" s="12"/>
      <c r="R2484" s="29">
        <f t="shared" si="117"/>
        <v>0</v>
      </c>
      <c r="S2484" t="str">
        <f t="shared" si="118"/>
        <v>OK</v>
      </c>
      <c r="T2484" s="10">
        <f>IFERROR(VLOOKUP(A2484,[1]!Tabla1[[#All],[Material]:[venta nueva]],38,FALSE),0)</f>
        <v>0</v>
      </c>
    </row>
    <row r="2485" spans="1:20" hidden="1" x14ac:dyDescent="0.35">
      <c r="A2485">
        <f t="shared" si="116"/>
        <v>1012455</v>
      </c>
      <c r="B2485" s="6" t="s">
        <v>1145</v>
      </c>
      <c r="C2485" s="7" t="s">
        <v>658</v>
      </c>
      <c r="D2485" s="7" t="s">
        <v>1095</v>
      </c>
      <c r="E2485" s="7" t="s">
        <v>790</v>
      </c>
      <c r="F2485" s="7" t="s">
        <v>791</v>
      </c>
      <c r="G2485" s="7" t="s">
        <v>1068</v>
      </c>
      <c r="H2485" s="7" t="s">
        <v>997</v>
      </c>
      <c r="I2485" s="6" t="s">
        <v>14</v>
      </c>
      <c r="J2485" s="1">
        <v>11800</v>
      </c>
      <c r="K2485" s="1">
        <v>202480</v>
      </c>
      <c r="L2485" s="1">
        <v>214280</v>
      </c>
      <c r="M2485" s="1">
        <v>51000</v>
      </c>
      <c r="N2485" s="1">
        <v>189000</v>
      </c>
      <c r="O2485" s="1">
        <v>240000</v>
      </c>
      <c r="P2485" s="1">
        <v>168001</v>
      </c>
      <c r="Q2485" s="12"/>
      <c r="R2485" s="29">
        <f t="shared" si="117"/>
        <v>71999</v>
      </c>
      <c r="S2485" t="str">
        <f t="shared" si="118"/>
        <v>Sobre ingreso</v>
      </c>
      <c r="T2485" s="10">
        <f>IFERROR(VLOOKUP(A2485,[1]!Tabla1[[#All],[Material]:[venta nueva]],38,FALSE),0)</f>
        <v>0</v>
      </c>
    </row>
    <row r="2486" spans="1:20" hidden="1" x14ac:dyDescent="0.35">
      <c r="A2486">
        <f t="shared" si="116"/>
        <v>1012503</v>
      </c>
      <c r="B2486" s="6" t="s">
        <v>1145</v>
      </c>
      <c r="C2486" s="7" t="s">
        <v>658</v>
      </c>
      <c r="D2486" s="7" t="s">
        <v>1095</v>
      </c>
      <c r="E2486" s="7" t="s">
        <v>798</v>
      </c>
      <c r="F2486" s="7" t="s">
        <v>799</v>
      </c>
      <c r="G2486" s="7" t="s">
        <v>1072</v>
      </c>
      <c r="H2486" s="7" t="s">
        <v>993</v>
      </c>
      <c r="I2486" s="6" t="s">
        <v>14</v>
      </c>
      <c r="J2486" s="1"/>
      <c r="K2486" s="1"/>
      <c r="L2486" s="1"/>
      <c r="M2486" s="1"/>
      <c r="N2486" s="1"/>
      <c r="O2486" s="1"/>
      <c r="P2486" s="1">
        <v>16500</v>
      </c>
      <c r="Q2486" s="12"/>
      <c r="R2486" s="29">
        <f t="shared" si="117"/>
        <v>-16500</v>
      </c>
      <c r="S2486" t="str">
        <f t="shared" si="118"/>
        <v>Pendiente de ingreso</v>
      </c>
      <c r="T2486" s="10">
        <f>IFERROR(VLOOKUP(A2486,[1]!Tabla1[[#All],[Material]:[venta nueva]],38,FALSE),0)</f>
        <v>0</v>
      </c>
    </row>
    <row r="2487" spans="1:20" hidden="1" x14ac:dyDescent="0.35">
      <c r="A2487">
        <f t="shared" si="116"/>
        <v>1012504</v>
      </c>
      <c r="B2487" s="6" t="s">
        <v>1145</v>
      </c>
      <c r="C2487" s="7" t="s">
        <v>658</v>
      </c>
      <c r="D2487" s="7" t="s">
        <v>1095</v>
      </c>
      <c r="E2487" s="7" t="s">
        <v>800</v>
      </c>
      <c r="F2487" s="7" t="s">
        <v>785</v>
      </c>
      <c r="G2487" s="7" t="s">
        <v>1072</v>
      </c>
      <c r="H2487" s="7" t="s">
        <v>993</v>
      </c>
      <c r="I2487" s="6" t="s">
        <v>14</v>
      </c>
      <c r="J2487" s="1"/>
      <c r="K2487" s="1"/>
      <c r="L2487" s="1"/>
      <c r="M2487" s="1"/>
      <c r="N2487" s="1"/>
      <c r="O2487" s="1"/>
      <c r="P2487" s="1">
        <v>48000</v>
      </c>
      <c r="Q2487" s="12"/>
      <c r="R2487" s="29">
        <f t="shared" si="117"/>
        <v>-48000</v>
      </c>
      <c r="S2487" t="str">
        <f t="shared" si="118"/>
        <v>Pendiente de ingreso</v>
      </c>
      <c r="T2487" s="10">
        <f>IFERROR(VLOOKUP(A2487,[1]!Tabla1[[#All],[Material]:[venta nueva]],38,FALSE),0)</f>
        <v>0</v>
      </c>
    </row>
    <row r="2488" spans="1:20" hidden="1" x14ac:dyDescent="0.35">
      <c r="A2488">
        <f t="shared" si="116"/>
        <v>1012552</v>
      </c>
      <c r="B2488" s="6" t="s">
        <v>1145</v>
      </c>
      <c r="C2488" s="7" t="s">
        <v>658</v>
      </c>
      <c r="D2488" s="7" t="s">
        <v>1095</v>
      </c>
      <c r="E2488" s="7" t="s">
        <v>817</v>
      </c>
      <c r="F2488" s="7" t="s">
        <v>818</v>
      </c>
      <c r="G2488" s="7" t="s">
        <v>1066</v>
      </c>
      <c r="H2488" s="7" t="s">
        <v>982</v>
      </c>
      <c r="I2488" s="6" t="s">
        <v>11</v>
      </c>
      <c r="J2488" s="1">
        <v>23626</v>
      </c>
      <c r="K2488" s="1">
        <v>0</v>
      </c>
      <c r="L2488" s="1">
        <v>23626</v>
      </c>
      <c r="M2488" s="1">
        <v>0</v>
      </c>
      <c r="N2488" s="1">
        <v>72000</v>
      </c>
      <c r="O2488" s="1">
        <v>72000</v>
      </c>
      <c r="P2488" s="1">
        <v>72000</v>
      </c>
      <c r="Q2488" s="12"/>
      <c r="R2488" s="29">
        <f t="shared" si="117"/>
        <v>0</v>
      </c>
      <c r="S2488" t="str">
        <f t="shared" si="118"/>
        <v>OK</v>
      </c>
      <c r="T2488" s="10">
        <f>IFERROR(VLOOKUP(A2488,[1]!Tabla1[[#All],[Material]:[venta nueva]],38,FALSE),0)</f>
        <v>0</v>
      </c>
    </row>
    <row r="2489" spans="1:20" hidden="1" x14ac:dyDescent="0.35">
      <c r="A2489">
        <f t="shared" si="116"/>
        <v>1012556</v>
      </c>
      <c r="B2489" s="6" t="s">
        <v>1145</v>
      </c>
      <c r="C2489" s="7" t="s">
        <v>658</v>
      </c>
      <c r="D2489" s="7" t="s">
        <v>1095</v>
      </c>
      <c r="E2489" s="7" t="s">
        <v>819</v>
      </c>
      <c r="F2489" s="7" t="s">
        <v>820</v>
      </c>
      <c r="G2489" s="7" t="s">
        <v>1063</v>
      </c>
      <c r="H2489" s="7" t="s">
        <v>999</v>
      </c>
      <c r="I2489" s="6" t="s">
        <v>11</v>
      </c>
      <c r="J2489" s="1"/>
      <c r="K2489" s="1"/>
      <c r="L2489" s="1"/>
      <c r="M2489" s="1">
        <v>-10629</v>
      </c>
      <c r="N2489" s="1">
        <v>0</v>
      </c>
      <c r="O2489" s="1">
        <v>0</v>
      </c>
      <c r="P2489" s="1"/>
      <c r="Q2489" s="12"/>
      <c r="R2489" s="29">
        <f t="shared" si="117"/>
        <v>0</v>
      </c>
      <c r="S2489" t="str">
        <f t="shared" si="118"/>
        <v>OK</v>
      </c>
      <c r="T2489" s="10">
        <f>IFERROR(VLOOKUP(A2489,[1]!Tabla1[[#All],[Material]:[venta nueva]],38,FALSE),0)</f>
        <v>0</v>
      </c>
    </row>
    <row r="2490" spans="1:20" hidden="1" x14ac:dyDescent="0.35">
      <c r="A2490">
        <f t="shared" si="116"/>
        <v>1012598</v>
      </c>
      <c r="B2490" s="6" t="s">
        <v>1145</v>
      </c>
      <c r="C2490" s="7" t="s">
        <v>658</v>
      </c>
      <c r="D2490" s="7" t="s">
        <v>1095</v>
      </c>
      <c r="E2490" s="7" t="s">
        <v>821</v>
      </c>
      <c r="F2490" s="7" t="s">
        <v>822</v>
      </c>
      <c r="G2490" s="7" t="s">
        <v>1072</v>
      </c>
      <c r="H2490" s="7" t="s">
        <v>993</v>
      </c>
      <c r="I2490" s="6" t="s">
        <v>14</v>
      </c>
      <c r="J2490" s="1"/>
      <c r="K2490" s="1"/>
      <c r="L2490" s="1"/>
      <c r="M2490" s="1"/>
      <c r="N2490" s="1"/>
      <c r="O2490" s="1"/>
      <c r="P2490" s="1">
        <v>7500</v>
      </c>
      <c r="Q2490" s="12"/>
      <c r="R2490" s="29">
        <f t="shared" si="117"/>
        <v>-7500</v>
      </c>
      <c r="S2490" t="str">
        <f t="shared" si="118"/>
        <v>Pendiente de ingreso</v>
      </c>
      <c r="T2490" s="10">
        <f>IFERROR(VLOOKUP(A2490,[1]!Tabla1[[#All],[Material]:[venta nueva]],38,FALSE),0)</f>
        <v>0</v>
      </c>
    </row>
    <row r="2491" spans="1:20" hidden="1" x14ac:dyDescent="0.35">
      <c r="A2491">
        <f t="shared" si="116"/>
        <v>1012612</v>
      </c>
      <c r="B2491" s="6" t="s">
        <v>1145</v>
      </c>
      <c r="C2491" s="7" t="s">
        <v>658</v>
      </c>
      <c r="D2491" s="7" t="s">
        <v>1095</v>
      </c>
      <c r="E2491" s="7" t="s">
        <v>825</v>
      </c>
      <c r="F2491" s="7" t="s">
        <v>826</v>
      </c>
      <c r="G2491" s="7" t="s">
        <v>1063</v>
      </c>
      <c r="H2491" s="7" t="s">
        <v>988</v>
      </c>
      <c r="I2491" s="6" t="s">
        <v>11</v>
      </c>
      <c r="J2491" s="1"/>
      <c r="K2491" s="1"/>
      <c r="L2491" s="1"/>
      <c r="M2491" s="1"/>
      <c r="N2491" s="1"/>
      <c r="O2491" s="1"/>
      <c r="P2491" s="1">
        <v>24992.124</v>
      </c>
      <c r="Q2491" s="12"/>
      <c r="R2491" s="29">
        <f t="shared" si="117"/>
        <v>-24992.124</v>
      </c>
      <c r="S2491" t="str">
        <f t="shared" si="118"/>
        <v>Pendiente de ingreso</v>
      </c>
      <c r="T2491" s="10">
        <f>IFERROR(VLOOKUP(A2491,[1]!Tabla1[[#All],[Material]:[venta nueva]],38,FALSE),0)</f>
        <v>0</v>
      </c>
    </row>
    <row r="2492" spans="1:20" hidden="1" x14ac:dyDescent="0.35">
      <c r="A2492">
        <f t="shared" si="116"/>
        <v>1012612</v>
      </c>
      <c r="B2492" s="6" t="s">
        <v>1145</v>
      </c>
      <c r="C2492" s="7" t="s">
        <v>658</v>
      </c>
      <c r="D2492" s="7" t="s">
        <v>1095</v>
      </c>
      <c r="E2492" s="7" t="s">
        <v>825</v>
      </c>
      <c r="F2492" s="7" t="s">
        <v>826</v>
      </c>
      <c r="G2492" s="7" t="s">
        <v>1063</v>
      </c>
      <c r="H2492" s="7" t="s">
        <v>988</v>
      </c>
      <c r="I2492" s="6" t="s">
        <v>12</v>
      </c>
      <c r="J2492" s="1">
        <v>-202275</v>
      </c>
      <c r="K2492" s="1">
        <v>1107359</v>
      </c>
      <c r="L2492" s="1">
        <v>905084</v>
      </c>
      <c r="M2492" s="1">
        <v>-374002</v>
      </c>
      <c r="N2492" s="1">
        <v>1107359</v>
      </c>
      <c r="O2492" s="1">
        <v>733358</v>
      </c>
      <c r="P2492" s="1">
        <v>1075000</v>
      </c>
      <c r="Q2492" s="12"/>
      <c r="R2492" s="29">
        <f t="shared" si="117"/>
        <v>-341642</v>
      </c>
      <c r="S2492" t="str">
        <f t="shared" si="118"/>
        <v>Pendiente de ingreso</v>
      </c>
      <c r="T2492" s="10">
        <f>IFERROR(VLOOKUP(A2492,[1]!Tabla1[[#All],[Material]:[venta nueva]],38,FALSE),0)</f>
        <v>0</v>
      </c>
    </row>
    <row r="2493" spans="1:20" hidden="1" x14ac:dyDescent="0.35">
      <c r="A2493">
        <f t="shared" si="116"/>
        <v>1012674</v>
      </c>
      <c r="B2493" s="6" t="s">
        <v>1145</v>
      </c>
      <c r="C2493" s="7" t="s">
        <v>658</v>
      </c>
      <c r="D2493" s="7" t="s">
        <v>1095</v>
      </c>
      <c r="E2493" s="7" t="s">
        <v>828</v>
      </c>
      <c r="F2493" s="7" t="s">
        <v>829</v>
      </c>
      <c r="G2493" s="7" t="s">
        <v>1065</v>
      </c>
      <c r="H2493" s="7" t="s">
        <v>989</v>
      </c>
      <c r="I2493" s="6" t="s">
        <v>13</v>
      </c>
      <c r="J2493" s="1">
        <v>-14451</v>
      </c>
      <c r="K2493" s="1">
        <v>50600</v>
      </c>
      <c r="L2493" s="1">
        <v>36149</v>
      </c>
      <c r="M2493" s="1">
        <v>-22901</v>
      </c>
      <c r="N2493" s="1">
        <v>50600</v>
      </c>
      <c r="O2493" s="1">
        <v>27699</v>
      </c>
      <c r="P2493" s="1">
        <v>119980</v>
      </c>
      <c r="Q2493" s="12"/>
      <c r="R2493" s="29">
        <f t="shared" si="117"/>
        <v>-92281</v>
      </c>
      <c r="S2493" t="str">
        <f t="shared" si="118"/>
        <v>Pendiente de ingreso</v>
      </c>
      <c r="T2493" s="10">
        <f>IFERROR(VLOOKUP(A2493,[1]!Tabla1[[#All],[Material]:[venta nueva]],38,FALSE),0)</f>
        <v>0</v>
      </c>
    </row>
    <row r="2494" spans="1:20" hidden="1" x14ac:dyDescent="0.35">
      <c r="A2494">
        <f t="shared" si="116"/>
        <v>1012699</v>
      </c>
      <c r="B2494" s="6" t="s">
        <v>1145</v>
      </c>
      <c r="C2494" s="7" t="s">
        <v>658</v>
      </c>
      <c r="D2494" s="7" t="s">
        <v>1095</v>
      </c>
      <c r="E2494" s="7" t="s">
        <v>835</v>
      </c>
      <c r="F2494" s="7" t="s">
        <v>836</v>
      </c>
      <c r="G2494" s="7" t="s">
        <v>1068</v>
      </c>
      <c r="H2494" s="7" t="s">
        <v>994</v>
      </c>
      <c r="I2494" s="6" t="s">
        <v>11</v>
      </c>
      <c r="J2494" s="1"/>
      <c r="K2494" s="1"/>
      <c r="L2494" s="1"/>
      <c r="M2494" s="1">
        <v>36</v>
      </c>
      <c r="N2494" s="1">
        <v>0</v>
      </c>
      <c r="O2494" s="1">
        <v>0</v>
      </c>
      <c r="P2494" s="1"/>
      <c r="Q2494" s="12"/>
      <c r="R2494" s="29">
        <f t="shared" si="117"/>
        <v>0</v>
      </c>
      <c r="S2494" t="str">
        <f t="shared" si="118"/>
        <v>OK</v>
      </c>
      <c r="T2494" s="10">
        <f>IFERROR(VLOOKUP(A2494,[1]!Tabla1[[#All],[Material]:[venta nueva]],38,FALSE),0)</f>
        <v>0</v>
      </c>
    </row>
    <row r="2495" spans="1:20" hidden="1" x14ac:dyDescent="0.35">
      <c r="A2495">
        <f t="shared" si="116"/>
        <v>1012719</v>
      </c>
      <c r="B2495" s="6" t="s">
        <v>1145</v>
      </c>
      <c r="C2495" s="7" t="s">
        <v>658</v>
      </c>
      <c r="D2495" s="7" t="s">
        <v>1095</v>
      </c>
      <c r="E2495" s="7" t="s">
        <v>837</v>
      </c>
      <c r="F2495" s="7" t="s">
        <v>838</v>
      </c>
      <c r="G2495" s="7" t="s">
        <v>1063</v>
      </c>
      <c r="H2495" s="7" t="s">
        <v>999</v>
      </c>
      <c r="I2495" s="6" t="s">
        <v>11</v>
      </c>
      <c r="J2495" s="1">
        <v>-48807</v>
      </c>
      <c r="K2495" s="1">
        <v>447533</v>
      </c>
      <c r="L2495" s="1">
        <v>398725</v>
      </c>
      <c r="M2495" s="1">
        <v>203497</v>
      </c>
      <c r="N2495" s="1">
        <v>519533</v>
      </c>
      <c r="O2495" s="1">
        <v>723029</v>
      </c>
      <c r="P2495" s="1">
        <v>734600</v>
      </c>
      <c r="Q2495" s="12"/>
      <c r="R2495" s="29">
        <f t="shared" si="117"/>
        <v>-11571</v>
      </c>
      <c r="S2495" t="str">
        <f t="shared" si="118"/>
        <v>Pendiente de ingreso</v>
      </c>
      <c r="T2495" s="10">
        <f>IFERROR(VLOOKUP(A2495,[1]!Tabla1[[#All],[Material]:[venta nueva]],38,FALSE),0)</f>
        <v>0</v>
      </c>
    </row>
    <row r="2496" spans="1:20" hidden="1" x14ac:dyDescent="0.35">
      <c r="A2496">
        <f t="shared" si="116"/>
        <v>1012744</v>
      </c>
      <c r="B2496" s="6" t="s">
        <v>1145</v>
      </c>
      <c r="C2496" s="7" t="s">
        <v>658</v>
      </c>
      <c r="D2496" s="7" t="s">
        <v>1095</v>
      </c>
      <c r="E2496" s="7" t="s">
        <v>1099</v>
      </c>
      <c r="F2496" s="7" t="s">
        <v>1100</v>
      </c>
      <c r="G2496" s="7" t="s">
        <v>1066</v>
      </c>
      <c r="H2496" s="7" t="s">
        <v>982</v>
      </c>
      <c r="I2496" s="6" t="s">
        <v>11</v>
      </c>
      <c r="J2496" s="1">
        <v>2343</v>
      </c>
      <c r="K2496" s="1">
        <v>0</v>
      </c>
      <c r="L2496" s="1">
        <v>2343</v>
      </c>
      <c r="M2496" s="1">
        <v>5297</v>
      </c>
      <c r="N2496" s="1">
        <v>0</v>
      </c>
      <c r="O2496" s="1">
        <v>5297</v>
      </c>
      <c r="P2496" s="1"/>
      <c r="Q2496" s="12"/>
      <c r="R2496" s="29">
        <f t="shared" si="117"/>
        <v>5297</v>
      </c>
      <c r="S2496" t="str">
        <f t="shared" si="118"/>
        <v>Sobre ingreso</v>
      </c>
      <c r="T2496" s="10">
        <f>IFERROR(VLOOKUP(A2496,[1]!Tabla1[[#All],[Material]:[venta nueva]],38,FALSE),0)</f>
        <v>0</v>
      </c>
    </row>
    <row r="2497" spans="1:20" hidden="1" x14ac:dyDescent="0.35">
      <c r="A2497">
        <f t="shared" si="116"/>
        <v>1012763</v>
      </c>
      <c r="B2497" s="6" t="s">
        <v>1145</v>
      </c>
      <c r="C2497" s="7" t="s">
        <v>658</v>
      </c>
      <c r="D2497" s="7" t="s">
        <v>1095</v>
      </c>
      <c r="E2497" s="7" t="s">
        <v>847</v>
      </c>
      <c r="F2497" s="7" t="s">
        <v>848</v>
      </c>
      <c r="G2497" s="7" t="s">
        <v>1065</v>
      </c>
      <c r="H2497" s="7" t="s">
        <v>995</v>
      </c>
      <c r="I2497" s="6" t="s">
        <v>11</v>
      </c>
      <c r="J2497" s="1">
        <v>33936</v>
      </c>
      <c r="K2497" s="1">
        <v>0</v>
      </c>
      <c r="L2497" s="1">
        <v>33936</v>
      </c>
      <c r="M2497" s="1">
        <v>41532</v>
      </c>
      <c r="N2497" s="1">
        <v>70000</v>
      </c>
      <c r="O2497" s="1">
        <v>111532</v>
      </c>
      <c r="P2497" s="1">
        <v>24000</v>
      </c>
      <c r="Q2497" s="12"/>
      <c r="R2497" s="29">
        <f t="shared" si="117"/>
        <v>87532</v>
      </c>
      <c r="S2497" t="str">
        <f t="shared" si="118"/>
        <v>Sobre ingreso</v>
      </c>
      <c r="T2497" s="10">
        <f>IFERROR(VLOOKUP(A2497,[1]!Tabla1[[#All],[Material]:[venta nueva]],38,FALSE),0)</f>
        <v>0</v>
      </c>
    </row>
    <row r="2498" spans="1:20" hidden="1" x14ac:dyDescent="0.35">
      <c r="A2498">
        <f t="shared" si="116"/>
        <v>1012764</v>
      </c>
      <c r="B2498" s="6" t="s">
        <v>1145</v>
      </c>
      <c r="C2498" s="7" t="s">
        <v>658</v>
      </c>
      <c r="D2498" s="7" t="s">
        <v>1095</v>
      </c>
      <c r="E2498" s="7" t="s">
        <v>849</v>
      </c>
      <c r="F2498" s="7" t="s">
        <v>850</v>
      </c>
      <c r="G2498" s="7" t="s">
        <v>1063</v>
      </c>
      <c r="H2498" s="7" t="s">
        <v>999</v>
      </c>
      <c r="I2498" s="6" t="s">
        <v>10</v>
      </c>
      <c r="J2498" s="1"/>
      <c r="K2498" s="1"/>
      <c r="L2498" s="1"/>
      <c r="M2498" s="1"/>
      <c r="N2498" s="1"/>
      <c r="O2498" s="1"/>
      <c r="P2498" s="1">
        <v>192000</v>
      </c>
      <c r="Q2498" s="12"/>
      <c r="R2498" s="29">
        <f t="shared" si="117"/>
        <v>-192000</v>
      </c>
      <c r="S2498" t="str">
        <f t="shared" si="118"/>
        <v>Pendiente de ingreso</v>
      </c>
      <c r="T2498" s="10">
        <f>IFERROR(VLOOKUP(A2498,[1]!Tabla1[[#All],[Material]:[venta nueva]],38,FALSE),0)</f>
        <v>0</v>
      </c>
    </row>
    <row r="2499" spans="1:20" hidden="1" x14ac:dyDescent="0.35">
      <c r="A2499">
        <f t="shared" si="116"/>
        <v>1010877</v>
      </c>
      <c r="B2499" s="6" t="s">
        <v>1145</v>
      </c>
      <c r="C2499" s="7" t="s">
        <v>658</v>
      </c>
      <c r="D2499" s="7" t="s">
        <v>1096</v>
      </c>
      <c r="E2499" s="7" t="s">
        <v>660</v>
      </c>
      <c r="F2499" s="7" t="s">
        <v>661</v>
      </c>
      <c r="G2499" s="7" t="s">
        <v>1065</v>
      </c>
      <c r="H2499" s="7" t="s">
        <v>981</v>
      </c>
      <c r="I2499" s="6" t="s">
        <v>9</v>
      </c>
      <c r="J2499" s="1"/>
      <c r="K2499" s="1"/>
      <c r="L2499" s="1"/>
      <c r="M2499" s="1"/>
      <c r="N2499" s="1"/>
      <c r="O2499" s="1"/>
      <c r="P2499" s="1">
        <v>72000</v>
      </c>
      <c r="Q2499" s="12"/>
      <c r="R2499" s="29">
        <f t="shared" si="117"/>
        <v>-72000</v>
      </c>
      <c r="S2499" t="str">
        <f t="shared" si="118"/>
        <v>Pendiente de ingreso</v>
      </c>
      <c r="T2499" s="10">
        <f>IFERROR(VLOOKUP(A2499,[1]!Tabla1[[#All],[Material]:[venta nueva]],38,FALSE),0)</f>
        <v>0</v>
      </c>
    </row>
    <row r="2500" spans="1:20" hidden="1" x14ac:dyDescent="0.35">
      <c r="A2500">
        <f t="shared" si="116"/>
        <v>1010885</v>
      </c>
      <c r="B2500" s="6" t="s">
        <v>1145</v>
      </c>
      <c r="C2500" s="7" t="s">
        <v>658</v>
      </c>
      <c r="D2500" s="7" t="s">
        <v>1096</v>
      </c>
      <c r="E2500" s="7" t="s">
        <v>663</v>
      </c>
      <c r="F2500" s="7" t="s">
        <v>664</v>
      </c>
      <c r="G2500" s="7" t="s">
        <v>1066</v>
      </c>
      <c r="H2500" s="7" t="s">
        <v>982</v>
      </c>
      <c r="I2500" s="6" t="s">
        <v>8</v>
      </c>
      <c r="J2500" s="1">
        <v>10089</v>
      </c>
      <c r="K2500" s="1">
        <v>0</v>
      </c>
      <c r="L2500" s="1">
        <v>10089</v>
      </c>
      <c r="M2500" s="1">
        <v>14886</v>
      </c>
      <c r="N2500" s="1">
        <v>0</v>
      </c>
      <c r="O2500" s="1">
        <v>14886</v>
      </c>
      <c r="P2500" s="1">
        <v>14885.815000000001</v>
      </c>
      <c r="Q2500" s="12"/>
      <c r="R2500" s="29">
        <f t="shared" si="117"/>
        <v>0.18499999999949068</v>
      </c>
      <c r="S2500" t="str">
        <f t="shared" si="118"/>
        <v>Sobre ingreso</v>
      </c>
      <c r="T2500" s="10">
        <f>IFERROR(VLOOKUP(A2500,[1]!Tabla1[[#All],[Material]:[venta nueva]],38,FALSE),0)</f>
        <v>0</v>
      </c>
    </row>
    <row r="2501" spans="1:20" hidden="1" x14ac:dyDescent="0.35">
      <c r="A2501">
        <f t="shared" si="116"/>
        <v>1010886</v>
      </c>
      <c r="B2501" s="6" t="s">
        <v>1145</v>
      </c>
      <c r="C2501" s="7" t="s">
        <v>658</v>
      </c>
      <c r="D2501" s="7" t="s">
        <v>1096</v>
      </c>
      <c r="E2501" s="7" t="s">
        <v>665</v>
      </c>
      <c r="F2501" s="7" t="s">
        <v>666</v>
      </c>
      <c r="G2501" s="7" t="s">
        <v>1066</v>
      </c>
      <c r="H2501" s="7" t="s">
        <v>982</v>
      </c>
      <c r="I2501" s="6" t="s">
        <v>8</v>
      </c>
      <c r="J2501" s="1">
        <v>1509</v>
      </c>
      <c r="K2501" s="1">
        <v>0</v>
      </c>
      <c r="L2501" s="1">
        <v>1509</v>
      </c>
      <c r="M2501" s="1">
        <v>0</v>
      </c>
      <c r="N2501" s="1">
        <v>4550</v>
      </c>
      <c r="O2501" s="1">
        <v>4550</v>
      </c>
      <c r="P2501" s="1">
        <v>4625.7290000000003</v>
      </c>
      <c r="Q2501" s="12"/>
      <c r="R2501" s="29">
        <f t="shared" si="117"/>
        <v>-75.729000000000269</v>
      </c>
      <c r="S2501" t="str">
        <f t="shared" si="118"/>
        <v>Pendiente de ingreso</v>
      </c>
      <c r="T2501" s="10">
        <f>IFERROR(VLOOKUP(A2501,[1]!Tabla1[[#All],[Material]:[venta nueva]],38,FALSE),0)</f>
        <v>0</v>
      </c>
    </row>
    <row r="2502" spans="1:20" hidden="1" x14ac:dyDescent="0.35">
      <c r="A2502">
        <f t="shared" ref="A2502:A2565" si="119">+E2502*1</f>
        <v>1010887</v>
      </c>
      <c r="B2502" s="6" t="s">
        <v>1145</v>
      </c>
      <c r="C2502" s="7" t="s">
        <v>658</v>
      </c>
      <c r="D2502" s="7" t="s">
        <v>1096</v>
      </c>
      <c r="E2502" s="7" t="s">
        <v>667</v>
      </c>
      <c r="F2502" s="7" t="s">
        <v>668</v>
      </c>
      <c r="G2502" s="7" t="s">
        <v>1066</v>
      </c>
      <c r="H2502" s="7" t="s">
        <v>982</v>
      </c>
      <c r="I2502" s="6" t="s">
        <v>8</v>
      </c>
      <c r="J2502" s="1"/>
      <c r="K2502" s="1"/>
      <c r="L2502" s="1"/>
      <c r="M2502" s="1">
        <v>127</v>
      </c>
      <c r="N2502" s="1">
        <v>0</v>
      </c>
      <c r="O2502" s="1">
        <v>0</v>
      </c>
      <c r="P2502" s="1"/>
      <c r="Q2502" s="12"/>
      <c r="R2502" s="29">
        <f t="shared" si="117"/>
        <v>0</v>
      </c>
      <c r="S2502" t="str">
        <f t="shared" si="118"/>
        <v>OK</v>
      </c>
      <c r="T2502" s="10">
        <f>IFERROR(VLOOKUP(A2502,[1]!Tabla1[[#All],[Material]:[venta nueva]],38,FALSE),0)</f>
        <v>0</v>
      </c>
    </row>
    <row r="2503" spans="1:20" hidden="1" x14ac:dyDescent="0.35">
      <c r="A2503">
        <f t="shared" si="119"/>
        <v>1010888</v>
      </c>
      <c r="B2503" s="6" t="s">
        <v>1145</v>
      </c>
      <c r="C2503" s="7" t="s">
        <v>658</v>
      </c>
      <c r="D2503" s="7" t="s">
        <v>1096</v>
      </c>
      <c r="E2503" s="7" t="s">
        <v>669</v>
      </c>
      <c r="F2503" s="7" t="s">
        <v>670</v>
      </c>
      <c r="G2503" s="7" t="s">
        <v>1066</v>
      </c>
      <c r="H2503" s="7" t="s">
        <v>982</v>
      </c>
      <c r="I2503" s="6" t="s">
        <v>8</v>
      </c>
      <c r="J2503" s="1">
        <v>4059</v>
      </c>
      <c r="K2503" s="1">
        <v>0</v>
      </c>
      <c r="L2503" s="1">
        <v>4059</v>
      </c>
      <c r="M2503" s="1">
        <v>1633</v>
      </c>
      <c r="N2503" s="1">
        <v>0</v>
      </c>
      <c r="O2503" s="1">
        <v>1633</v>
      </c>
      <c r="P2503" s="1">
        <v>1632.96</v>
      </c>
      <c r="Q2503" s="12"/>
      <c r="R2503" s="29">
        <f t="shared" si="117"/>
        <v>3.999999999996362E-2</v>
      </c>
      <c r="S2503" t="str">
        <f t="shared" si="118"/>
        <v>Sobre ingreso</v>
      </c>
      <c r="T2503" s="10">
        <f>IFERROR(VLOOKUP(A2503,[1]!Tabla1[[#All],[Material]:[venta nueva]],38,FALSE),0)</f>
        <v>0</v>
      </c>
    </row>
    <row r="2504" spans="1:20" hidden="1" x14ac:dyDescent="0.35">
      <c r="A2504">
        <f t="shared" si="119"/>
        <v>1011042</v>
      </c>
      <c r="B2504" s="6" t="s">
        <v>1145</v>
      </c>
      <c r="C2504" s="7" t="s">
        <v>658</v>
      </c>
      <c r="D2504" s="7" t="s">
        <v>1096</v>
      </c>
      <c r="E2504" s="7" t="s">
        <v>671</v>
      </c>
      <c r="F2504" s="7" t="s">
        <v>672</v>
      </c>
      <c r="G2504" s="7" t="s">
        <v>1067</v>
      </c>
      <c r="H2504" s="7" t="s">
        <v>983</v>
      </c>
      <c r="I2504" s="6" t="s">
        <v>9</v>
      </c>
      <c r="J2504" s="1"/>
      <c r="K2504" s="1"/>
      <c r="L2504" s="1"/>
      <c r="M2504" s="1">
        <v>0</v>
      </c>
      <c r="N2504" s="1">
        <v>60000</v>
      </c>
      <c r="O2504" s="1">
        <v>60000</v>
      </c>
      <c r="P2504" s="1">
        <v>24000</v>
      </c>
      <c r="Q2504" s="12"/>
      <c r="R2504" s="29">
        <f t="shared" ref="R2504:R2567" si="120">+O2504-P2504</f>
        <v>36000</v>
      </c>
      <c r="S2504" t="str">
        <f t="shared" ref="S2504:S2567" si="121">IF(R2504&gt;0,"Sobre ingreso",IF(R2504&lt;0,"Pendiente de ingreso","OK"))</f>
        <v>Sobre ingreso</v>
      </c>
      <c r="T2504" s="10">
        <f>IFERROR(VLOOKUP(A2504,[1]!Tabla1[[#All],[Material]:[venta nueva]],38,FALSE),0)</f>
        <v>0</v>
      </c>
    </row>
    <row r="2505" spans="1:20" hidden="1" x14ac:dyDescent="0.35">
      <c r="A2505">
        <f t="shared" si="119"/>
        <v>1011047</v>
      </c>
      <c r="B2505" s="6" t="s">
        <v>1145</v>
      </c>
      <c r="C2505" s="7" t="s">
        <v>658</v>
      </c>
      <c r="D2505" s="7" t="s">
        <v>1096</v>
      </c>
      <c r="E2505" s="7" t="s">
        <v>673</v>
      </c>
      <c r="F2505" s="7" t="s">
        <v>674</v>
      </c>
      <c r="G2505" s="7" t="s">
        <v>1066</v>
      </c>
      <c r="H2505" s="7" t="s">
        <v>982</v>
      </c>
      <c r="I2505" s="6" t="s">
        <v>10</v>
      </c>
      <c r="J2505" s="1">
        <v>1550</v>
      </c>
      <c r="K2505" s="1">
        <v>0</v>
      </c>
      <c r="L2505" s="1">
        <v>1550</v>
      </c>
      <c r="M2505" s="1">
        <v>35670</v>
      </c>
      <c r="N2505" s="1">
        <v>9930</v>
      </c>
      <c r="O2505" s="1">
        <v>45600</v>
      </c>
      <c r="P2505" s="1">
        <v>45600</v>
      </c>
      <c r="Q2505" s="12"/>
      <c r="R2505" s="29">
        <f t="shared" si="120"/>
        <v>0</v>
      </c>
      <c r="S2505" t="str">
        <f t="shared" si="121"/>
        <v>OK</v>
      </c>
      <c r="T2505" s="10">
        <f>IFERROR(VLOOKUP(A2505,[1]!Tabla1[[#All],[Material]:[venta nueva]],38,FALSE),0)</f>
        <v>0</v>
      </c>
    </row>
    <row r="2506" spans="1:20" hidden="1" x14ac:dyDescent="0.35">
      <c r="A2506">
        <f t="shared" si="119"/>
        <v>1011120</v>
      </c>
      <c r="B2506" s="6" t="s">
        <v>1145</v>
      </c>
      <c r="C2506" s="7" t="s">
        <v>658</v>
      </c>
      <c r="D2506" s="7" t="s">
        <v>1096</v>
      </c>
      <c r="E2506" s="7" t="s">
        <v>1102</v>
      </c>
      <c r="F2506" s="7" t="s">
        <v>1103</v>
      </c>
      <c r="G2506" s="7" t="s">
        <v>1073</v>
      </c>
      <c r="H2506" s="7" t="s">
        <v>998</v>
      </c>
      <c r="I2506" s="6" t="s">
        <v>8</v>
      </c>
      <c r="J2506" s="1">
        <v>4800</v>
      </c>
      <c r="K2506" s="1">
        <v>0</v>
      </c>
      <c r="L2506" s="1">
        <v>4800</v>
      </c>
      <c r="M2506" s="1">
        <v>4800</v>
      </c>
      <c r="N2506" s="1">
        <v>0</v>
      </c>
      <c r="O2506" s="1">
        <v>4800</v>
      </c>
      <c r="P2506" s="1">
        <v>4000</v>
      </c>
      <c r="Q2506" s="12"/>
      <c r="R2506" s="29">
        <f t="shared" si="120"/>
        <v>800</v>
      </c>
      <c r="S2506" t="str">
        <f t="shared" si="121"/>
        <v>Sobre ingreso</v>
      </c>
      <c r="T2506" s="10">
        <f>IFERROR(VLOOKUP(A2506,[1]!Tabla1[[#All],[Material]:[venta nueva]],38,FALSE),0)</f>
        <v>0</v>
      </c>
    </row>
    <row r="2507" spans="1:20" hidden="1" x14ac:dyDescent="0.35">
      <c r="A2507">
        <f t="shared" si="119"/>
        <v>1011127</v>
      </c>
      <c r="B2507" s="6" t="s">
        <v>1145</v>
      </c>
      <c r="C2507" s="7" t="s">
        <v>658</v>
      </c>
      <c r="D2507" s="7" t="s">
        <v>1096</v>
      </c>
      <c r="E2507" s="7" t="s">
        <v>677</v>
      </c>
      <c r="F2507" s="7" t="s">
        <v>678</v>
      </c>
      <c r="G2507" s="7" t="s">
        <v>1066</v>
      </c>
      <c r="H2507" s="7" t="s">
        <v>982</v>
      </c>
      <c r="I2507" s="6" t="s">
        <v>10</v>
      </c>
      <c r="J2507" s="1">
        <v>-205281</v>
      </c>
      <c r="K2507" s="1">
        <v>1086002</v>
      </c>
      <c r="L2507" s="1">
        <v>880721</v>
      </c>
      <c r="M2507" s="1">
        <v>-100780</v>
      </c>
      <c r="N2507" s="1">
        <v>1068180</v>
      </c>
      <c r="O2507" s="1">
        <v>967400</v>
      </c>
      <c r="P2507" s="1">
        <v>967600</v>
      </c>
      <c r="Q2507" s="12"/>
      <c r="R2507" s="29">
        <f t="shared" si="120"/>
        <v>-200</v>
      </c>
      <c r="S2507" t="str">
        <f t="shared" si="121"/>
        <v>Pendiente de ingreso</v>
      </c>
      <c r="T2507" s="10">
        <f>IFERROR(VLOOKUP(A2507,[1]!Tabla1[[#All],[Material]:[venta nueva]],38,FALSE),0)</f>
        <v>0</v>
      </c>
    </row>
    <row r="2508" spans="1:20" hidden="1" x14ac:dyDescent="0.35">
      <c r="A2508">
        <f t="shared" si="119"/>
        <v>1011127</v>
      </c>
      <c r="B2508" s="6" t="s">
        <v>1145</v>
      </c>
      <c r="C2508" s="7" t="s">
        <v>658</v>
      </c>
      <c r="D2508" s="7" t="s">
        <v>1096</v>
      </c>
      <c r="E2508" s="7" t="s">
        <v>677</v>
      </c>
      <c r="F2508" s="7" t="s">
        <v>678</v>
      </c>
      <c r="G2508" s="7" t="s">
        <v>1066</v>
      </c>
      <c r="H2508" s="7" t="s">
        <v>982</v>
      </c>
      <c r="I2508" s="6" t="s">
        <v>11</v>
      </c>
      <c r="J2508" s="1">
        <v>0</v>
      </c>
      <c r="K2508" s="1">
        <v>72000</v>
      </c>
      <c r="L2508" s="1">
        <v>72000</v>
      </c>
      <c r="M2508" s="1">
        <v>0</v>
      </c>
      <c r="N2508" s="1">
        <v>72000</v>
      </c>
      <c r="O2508" s="1">
        <v>72000</v>
      </c>
      <c r="P2508" s="1"/>
      <c r="Q2508" s="12"/>
      <c r="R2508" s="29">
        <f t="shared" si="120"/>
        <v>72000</v>
      </c>
      <c r="S2508" t="str">
        <f t="shared" si="121"/>
        <v>Sobre ingreso</v>
      </c>
      <c r="T2508" s="10">
        <f>IFERROR(VLOOKUP(A2508,[1]!Tabla1[[#All],[Material]:[venta nueva]],38,FALSE),0)</f>
        <v>0</v>
      </c>
    </row>
    <row r="2509" spans="1:20" hidden="1" x14ac:dyDescent="0.35">
      <c r="A2509">
        <f t="shared" si="119"/>
        <v>1011150</v>
      </c>
      <c r="B2509" s="6" t="s">
        <v>1145</v>
      </c>
      <c r="C2509" s="7" t="s">
        <v>658</v>
      </c>
      <c r="D2509" s="7" t="s">
        <v>1096</v>
      </c>
      <c r="E2509" s="7" t="s">
        <v>679</v>
      </c>
      <c r="F2509" s="7" t="s">
        <v>680</v>
      </c>
      <c r="G2509" s="7" t="s">
        <v>1068</v>
      </c>
      <c r="H2509" s="7" t="s">
        <v>984</v>
      </c>
      <c r="I2509" s="6" t="s">
        <v>8</v>
      </c>
      <c r="J2509" s="1">
        <v>0</v>
      </c>
      <c r="K2509" s="1">
        <v>1995</v>
      </c>
      <c r="L2509" s="1">
        <v>1995</v>
      </c>
      <c r="M2509" s="1">
        <v>0</v>
      </c>
      <c r="N2509" s="1">
        <v>1995</v>
      </c>
      <c r="O2509" s="1">
        <v>1995</v>
      </c>
      <c r="P2509" s="1"/>
      <c r="Q2509" s="12"/>
      <c r="R2509" s="29">
        <f t="shared" si="120"/>
        <v>1995</v>
      </c>
      <c r="S2509" t="str">
        <f t="shared" si="121"/>
        <v>Sobre ingreso</v>
      </c>
      <c r="T2509" s="10">
        <f>IFERROR(VLOOKUP(A2509,[1]!Tabla1[[#All],[Material]:[venta nueva]],38,FALSE),0)</f>
        <v>0</v>
      </c>
    </row>
    <row r="2510" spans="1:20" hidden="1" x14ac:dyDescent="0.35">
      <c r="A2510">
        <f t="shared" si="119"/>
        <v>1011150</v>
      </c>
      <c r="B2510" s="6" t="s">
        <v>1145</v>
      </c>
      <c r="C2510" s="7" t="s">
        <v>658</v>
      </c>
      <c r="D2510" s="7" t="s">
        <v>1096</v>
      </c>
      <c r="E2510" s="7" t="s">
        <v>679</v>
      </c>
      <c r="F2510" s="7" t="s">
        <v>680</v>
      </c>
      <c r="G2510" s="7" t="s">
        <v>1068</v>
      </c>
      <c r="H2510" s="7" t="s">
        <v>984</v>
      </c>
      <c r="I2510" s="6" t="s">
        <v>10</v>
      </c>
      <c r="J2510" s="1">
        <v>0</v>
      </c>
      <c r="K2510" s="1">
        <v>77138</v>
      </c>
      <c r="L2510" s="1">
        <v>77138</v>
      </c>
      <c r="M2510" s="1">
        <v>351</v>
      </c>
      <c r="N2510" s="1">
        <v>80000</v>
      </c>
      <c r="O2510" s="1">
        <v>80351</v>
      </c>
      <c r="P2510" s="1">
        <v>80028</v>
      </c>
      <c r="Q2510" s="12"/>
      <c r="R2510" s="29">
        <f t="shared" si="120"/>
        <v>323</v>
      </c>
      <c r="S2510" t="str">
        <f t="shared" si="121"/>
        <v>Sobre ingreso</v>
      </c>
      <c r="T2510" s="10">
        <f>IFERROR(VLOOKUP(A2510,[1]!Tabla1[[#All],[Material]:[venta nueva]],38,FALSE),0)</f>
        <v>0</v>
      </c>
    </row>
    <row r="2511" spans="1:20" hidden="1" x14ac:dyDescent="0.35">
      <c r="A2511">
        <f t="shared" si="119"/>
        <v>1011151</v>
      </c>
      <c r="B2511" s="6" t="s">
        <v>1145</v>
      </c>
      <c r="C2511" s="7" t="s">
        <v>658</v>
      </c>
      <c r="D2511" s="7" t="s">
        <v>1096</v>
      </c>
      <c r="E2511" s="7" t="s">
        <v>681</v>
      </c>
      <c r="F2511" s="7" t="s">
        <v>682</v>
      </c>
      <c r="G2511" s="7" t="s">
        <v>985</v>
      </c>
      <c r="H2511" s="7" t="s">
        <v>985</v>
      </c>
      <c r="I2511" s="6" t="s">
        <v>10</v>
      </c>
      <c r="J2511" s="1"/>
      <c r="K2511" s="1"/>
      <c r="L2511" s="1"/>
      <c r="M2511" s="1">
        <v>738</v>
      </c>
      <c r="N2511" s="1">
        <v>0</v>
      </c>
      <c r="O2511" s="1">
        <v>0</v>
      </c>
      <c r="P2511" s="1"/>
      <c r="Q2511" s="12"/>
      <c r="R2511" s="29">
        <f t="shared" si="120"/>
        <v>0</v>
      </c>
      <c r="S2511" t="str">
        <f t="shared" si="121"/>
        <v>OK</v>
      </c>
      <c r="T2511" s="10">
        <f>IFERROR(VLOOKUP(A2511,[1]!Tabla1[[#All],[Material]:[venta nueva]],38,FALSE),0)</f>
        <v>0</v>
      </c>
    </row>
    <row r="2512" spans="1:20" hidden="1" x14ac:dyDescent="0.35">
      <c r="A2512">
        <f t="shared" si="119"/>
        <v>1011250</v>
      </c>
      <c r="B2512" s="6" t="s">
        <v>1145</v>
      </c>
      <c r="C2512" s="7" t="s">
        <v>658</v>
      </c>
      <c r="D2512" s="7" t="s">
        <v>1096</v>
      </c>
      <c r="E2512" s="7" t="s">
        <v>683</v>
      </c>
      <c r="F2512" s="7" t="s">
        <v>684</v>
      </c>
      <c r="G2512" s="7" t="s">
        <v>1066</v>
      </c>
      <c r="H2512" s="7" t="s">
        <v>982</v>
      </c>
      <c r="I2512" s="6" t="s">
        <v>8</v>
      </c>
      <c r="J2512" s="1">
        <v>19385</v>
      </c>
      <c r="K2512" s="1">
        <v>0</v>
      </c>
      <c r="L2512" s="1">
        <v>19385</v>
      </c>
      <c r="M2512" s="1">
        <v>36643</v>
      </c>
      <c r="N2512" s="1">
        <v>43972</v>
      </c>
      <c r="O2512" s="1">
        <v>0</v>
      </c>
      <c r="P2512" s="1">
        <v>19972.14</v>
      </c>
      <c r="Q2512" s="12"/>
      <c r="R2512" s="29">
        <f t="shared" si="120"/>
        <v>-19972.14</v>
      </c>
      <c r="S2512" t="str">
        <f t="shared" si="121"/>
        <v>Pendiente de ingreso</v>
      </c>
      <c r="T2512" s="10">
        <f>IFERROR(VLOOKUP(A2512,[1]!Tabla1[[#All],[Material]:[venta nueva]],38,FALSE),0)</f>
        <v>0</v>
      </c>
    </row>
    <row r="2513" spans="1:20" hidden="1" x14ac:dyDescent="0.35">
      <c r="A2513">
        <f t="shared" si="119"/>
        <v>1011379</v>
      </c>
      <c r="B2513" s="6" t="s">
        <v>1145</v>
      </c>
      <c r="C2513" s="7" t="s">
        <v>658</v>
      </c>
      <c r="D2513" s="7" t="s">
        <v>1096</v>
      </c>
      <c r="E2513" s="7" t="s">
        <v>687</v>
      </c>
      <c r="F2513" s="7" t="s">
        <v>688</v>
      </c>
      <c r="G2513" s="7" t="s">
        <v>1070</v>
      </c>
      <c r="H2513" s="7" t="s">
        <v>987</v>
      </c>
      <c r="I2513" s="6" t="s">
        <v>15</v>
      </c>
      <c r="J2513" s="1"/>
      <c r="K2513" s="1"/>
      <c r="L2513" s="1"/>
      <c r="M2513" s="1">
        <v>12</v>
      </c>
      <c r="N2513" s="1">
        <v>0</v>
      </c>
      <c r="O2513" s="1">
        <v>0</v>
      </c>
      <c r="P2513" s="1"/>
      <c r="Q2513" s="12"/>
      <c r="R2513" s="29">
        <f t="shared" si="120"/>
        <v>0</v>
      </c>
      <c r="S2513" t="str">
        <f t="shared" si="121"/>
        <v>OK</v>
      </c>
      <c r="T2513" s="10">
        <f>IFERROR(VLOOKUP(A2513,[1]!Tabla1[[#All],[Material]:[venta nueva]],38,FALSE),0)</f>
        <v>0</v>
      </c>
    </row>
    <row r="2514" spans="1:20" hidden="1" x14ac:dyDescent="0.35">
      <c r="A2514">
        <f t="shared" si="119"/>
        <v>1011417</v>
      </c>
      <c r="B2514" s="6" t="s">
        <v>1145</v>
      </c>
      <c r="C2514" s="7" t="s">
        <v>658</v>
      </c>
      <c r="D2514" s="7" t="s">
        <v>1096</v>
      </c>
      <c r="E2514" s="7" t="s">
        <v>1154</v>
      </c>
      <c r="F2514" s="7" t="s">
        <v>1155</v>
      </c>
      <c r="G2514" s="7" t="s">
        <v>1068</v>
      </c>
      <c r="H2514" s="7" t="s">
        <v>992</v>
      </c>
      <c r="I2514" s="6" t="s">
        <v>14</v>
      </c>
      <c r="J2514" s="1">
        <v>3186</v>
      </c>
      <c r="K2514" s="1">
        <v>0</v>
      </c>
      <c r="L2514" s="1">
        <v>3186</v>
      </c>
      <c r="M2514" s="1">
        <v>3186</v>
      </c>
      <c r="N2514" s="1">
        <v>0</v>
      </c>
      <c r="O2514" s="1">
        <v>0</v>
      </c>
      <c r="P2514" s="1"/>
      <c r="Q2514" s="12"/>
      <c r="R2514" s="29">
        <f t="shared" si="120"/>
        <v>0</v>
      </c>
      <c r="S2514" t="str">
        <f t="shared" si="121"/>
        <v>OK</v>
      </c>
      <c r="T2514" s="10">
        <f>IFERROR(VLOOKUP(A2514,[1]!Tabla1[[#All],[Material]:[venta nueva]],38,FALSE),0)</f>
        <v>0</v>
      </c>
    </row>
    <row r="2515" spans="1:20" hidden="1" x14ac:dyDescent="0.35">
      <c r="A2515">
        <f t="shared" si="119"/>
        <v>1011586</v>
      </c>
      <c r="B2515" s="6" t="s">
        <v>1145</v>
      </c>
      <c r="C2515" s="7" t="s">
        <v>658</v>
      </c>
      <c r="D2515" s="7" t="s">
        <v>1096</v>
      </c>
      <c r="E2515" s="7" t="s">
        <v>700</v>
      </c>
      <c r="F2515" s="7" t="s">
        <v>701</v>
      </c>
      <c r="G2515" s="7" t="s">
        <v>1068</v>
      </c>
      <c r="H2515" s="7" t="s">
        <v>992</v>
      </c>
      <c r="I2515" s="6" t="s">
        <v>14</v>
      </c>
      <c r="J2515" s="1"/>
      <c r="K2515" s="1"/>
      <c r="L2515" s="1"/>
      <c r="M2515" s="1"/>
      <c r="N2515" s="1"/>
      <c r="O2515" s="1"/>
      <c r="P2515" s="1">
        <v>72000</v>
      </c>
      <c r="Q2515" s="12"/>
      <c r="R2515" s="29">
        <f t="shared" si="120"/>
        <v>-72000</v>
      </c>
      <c r="S2515" t="str">
        <f t="shared" si="121"/>
        <v>Pendiente de ingreso</v>
      </c>
      <c r="T2515" s="10">
        <f>IFERROR(VLOOKUP(A2515,[1]!Tabla1[[#All],[Material]:[venta nueva]],38,FALSE),0)</f>
        <v>0</v>
      </c>
    </row>
    <row r="2516" spans="1:20" hidden="1" x14ac:dyDescent="0.35">
      <c r="A2516">
        <f t="shared" si="119"/>
        <v>1011614</v>
      </c>
      <c r="B2516" s="6" t="s">
        <v>1145</v>
      </c>
      <c r="C2516" s="7" t="s">
        <v>658</v>
      </c>
      <c r="D2516" s="7" t="s">
        <v>1096</v>
      </c>
      <c r="E2516" s="7" t="s">
        <v>1156</v>
      </c>
      <c r="F2516" s="7" t="s">
        <v>1157</v>
      </c>
      <c r="G2516" s="7" t="s">
        <v>1066</v>
      </c>
      <c r="H2516" s="7" t="s">
        <v>982</v>
      </c>
      <c r="I2516" s="6" t="s">
        <v>10</v>
      </c>
      <c r="J2516" s="1">
        <v>2086</v>
      </c>
      <c r="K2516" s="1">
        <v>0</v>
      </c>
      <c r="L2516" s="1">
        <v>2086</v>
      </c>
      <c r="M2516" s="1">
        <v>1923</v>
      </c>
      <c r="N2516" s="1">
        <v>0</v>
      </c>
      <c r="O2516" s="1">
        <v>1923</v>
      </c>
      <c r="P2516" s="1"/>
      <c r="Q2516" s="12"/>
      <c r="R2516" s="29">
        <f t="shared" si="120"/>
        <v>1923</v>
      </c>
      <c r="S2516" t="str">
        <f t="shared" si="121"/>
        <v>Sobre ingreso</v>
      </c>
      <c r="T2516" s="10">
        <f>IFERROR(VLOOKUP(A2516,[1]!Tabla1[[#All],[Material]:[venta nueva]],38,FALSE),0)</f>
        <v>0</v>
      </c>
    </row>
    <row r="2517" spans="1:20" hidden="1" x14ac:dyDescent="0.35">
      <c r="A2517">
        <f t="shared" si="119"/>
        <v>1011701</v>
      </c>
      <c r="B2517" s="6" t="s">
        <v>1145</v>
      </c>
      <c r="C2517" s="7" t="s">
        <v>658</v>
      </c>
      <c r="D2517" s="7" t="s">
        <v>1096</v>
      </c>
      <c r="E2517" s="7" t="s">
        <v>702</v>
      </c>
      <c r="F2517" s="7" t="s">
        <v>703</v>
      </c>
      <c r="G2517" s="7" t="s">
        <v>1066</v>
      </c>
      <c r="H2517" s="7" t="s">
        <v>982</v>
      </c>
      <c r="I2517" s="6" t="s">
        <v>8</v>
      </c>
      <c r="J2517" s="1">
        <v>0</v>
      </c>
      <c r="K2517" s="1">
        <v>178076</v>
      </c>
      <c r="L2517" s="1">
        <v>178076</v>
      </c>
      <c r="M2517" s="1">
        <v>37838</v>
      </c>
      <c r="N2517" s="1">
        <v>234434</v>
      </c>
      <c r="O2517" s="1">
        <v>272272</v>
      </c>
      <c r="P2517" s="1">
        <v>272272</v>
      </c>
      <c r="Q2517" s="12"/>
      <c r="R2517" s="29">
        <f t="shared" si="120"/>
        <v>0</v>
      </c>
      <c r="S2517" t="str">
        <f t="shared" si="121"/>
        <v>OK</v>
      </c>
      <c r="T2517" s="10">
        <f>IFERROR(VLOOKUP(A2517,[1]!Tabla1[[#All],[Material]:[venta nueva]],38,FALSE),0)</f>
        <v>0</v>
      </c>
    </row>
    <row r="2518" spans="1:20" hidden="1" x14ac:dyDescent="0.35">
      <c r="A2518">
        <f t="shared" si="119"/>
        <v>1011748</v>
      </c>
      <c r="B2518" s="6" t="s">
        <v>1145</v>
      </c>
      <c r="C2518" s="7" t="s">
        <v>658</v>
      </c>
      <c r="D2518" s="7" t="s">
        <v>1096</v>
      </c>
      <c r="E2518" s="7" t="s">
        <v>704</v>
      </c>
      <c r="F2518" s="7" t="s">
        <v>705</v>
      </c>
      <c r="G2518" s="7" t="s">
        <v>1066</v>
      </c>
      <c r="H2518" s="7" t="s">
        <v>982</v>
      </c>
      <c r="I2518" s="6" t="s">
        <v>9</v>
      </c>
      <c r="J2518" s="1">
        <v>31320</v>
      </c>
      <c r="K2518" s="1">
        <v>149098</v>
      </c>
      <c r="L2518" s="1">
        <v>180418</v>
      </c>
      <c r="M2518" s="1">
        <v>0</v>
      </c>
      <c r="N2518" s="1">
        <v>150000</v>
      </c>
      <c r="O2518" s="1">
        <v>150000</v>
      </c>
      <c r="P2518" s="1">
        <v>182400</v>
      </c>
      <c r="Q2518" s="12"/>
      <c r="R2518" s="29">
        <f t="shared" si="120"/>
        <v>-32400</v>
      </c>
      <c r="S2518" t="str">
        <f t="shared" si="121"/>
        <v>Pendiente de ingreso</v>
      </c>
      <c r="T2518" s="10">
        <f>IFERROR(VLOOKUP(A2518,[1]!Tabla1[[#All],[Material]:[venta nueva]],38,FALSE),0)</f>
        <v>0</v>
      </c>
    </row>
    <row r="2519" spans="1:20" hidden="1" x14ac:dyDescent="0.35">
      <c r="A2519">
        <f t="shared" si="119"/>
        <v>1011948</v>
      </c>
      <c r="B2519" s="6" t="s">
        <v>1145</v>
      </c>
      <c r="C2519" s="7" t="s">
        <v>658</v>
      </c>
      <c r="D2519" s="7" t="s">
        <v>1096</v>
      </c>
      <c r="E2519" s="7" t="s">
        <v>706</v>
      </c>
      <c r="F2519" s="7" t="s">
        <v>707</v>
      </c>
      <c r="G2519" s="7" t="s">
        <v>1065</v>
      </c>
      <c r="H2519" s="7" t="s">
        <v>981</v>
      </c>
      <c r="I2519" s="6" t="s">
        <v>15</v>
      </c>
      <c r="J2519" s="1"/>
      <c r="K2519" s="1"/>
      <c r="L2519" s="1"/>
      <c r="M2519" s="1">
        <v>108</v>
      </c>
      <c r="N2519" s="1">
        <v>0</v>
      </c>
      <c r="O2519" s="1">
        <v>0</v>
      </c>
      <c r="P2519" s="1"/>
      <c r="Q2519" s="12"/>
      <c r="R2519" s="29">
        <f t="shared" si="120"/>
        <v>0</v>
      </c>
      <c r="S2519" t="str">
        <f t="shared" si="121"/>
        <v>OK</v>
      </c>
      <c r="T2519" s="10">
        <f>IFERROR(VLOOKUP(A2519,[1]!Tabla1[[#All],[Material]:[venta nueva]],38,FALSE),0)</f>
        <v>0</v>
      </c>
    </row>
    <row r="2520" spans="1:20" hidden="1" x14ac:dyDescent="0.35">
      <c r="A2520">
        <f t="shared" si="119"/>
        <v>1011967</v>
      </c>
      <c r="B2520" s="6" t="s">
        <v>1145</v>
      </c>
      <c r="C2520" s="7" t="s">
        <v>658</v>
      </c>
      <c r="D2520" s="7" t="s">
        <v>1096</v>
      </c>
      <c r="E2520" s="7" t="s">
        <v>708</v>
      </c>
      <c r="F2520" s="7" t="s">
        <v>709</v>
      </c>
      <c r="G2520" s="7" t="s">
        <v>1072</v>
      </c>
      <c r="H2520" s="7" t="s">
        <v>993</v>
      </c>
      <c r="I2520" s="6" t="s">
        <v>14</v>
      </c>
      <c r="J2520" s="1">
        <v>-7419</v>
      </c>
      <c r="K2520" s="1">
        <v>245429</v>
      </c>
      <c r="L2520" s="1">
        <v>238010</v>
      </c>
      <c r="M2520" s="1">
        <v>9960</v>
      </c>
      <c r="N2520" s="1">
        <v>254040</v>
      </c>
      <c r="O2520" s="1">
        <v>264000</v>
      </c>
      <c r="P2520" s="1">
        <v>264000</v>
      </c>
      <c r="Q2520" s="12"/>
      <c r="R2520" s="29">
        <f t="shared" si="120"/>
        <v>0</v>
      </c>
      <c r="S2520" t="str">
        <f t="shared" si="121"/>
        <v>OK</v>
      </c>
      <c r="T2520" s="10">
        <f>IFERROR(VLOOKUP(A2520,[1]!Tabla1[[#All],[Material]:[venta nueva]],38,FALSE),0)</f>
        <v>0</v>
      </c>
    </row>
    <row r="2521" spans="1:20" hidden="1" x14ac:dyDescent="0.35">
      <c r="A2521">
        <f t="shared" si="119"/>
        <v>1011968</v>
      </c>
      <c r="B2521" s="6" t="s">
        <v>1145</v>
      </c>
      <c r="C2521" s="7" t="s">
        <v>658</v>
      </c>
      <c r="D2521" s="7" t="s">
        <v>1096</v>
      </c>
      <c r="E2521" s="7" t="s">
        <v>710</v>
      </c>
      <c r="F2521" s="7" t="s">
        <v>711</v>
      </c>
      <c r="G2521" s="7" t="s">
        <v>1072</v>
      </c>
      <c r="H2521" s="7" t="s">
        <v>993</v>
      </c>
      <c r="I2521" s="6" t="s">
        <v>14</v>
      </c>
      <c r="J2521" s="1">
        <v>18916</v>
      </c>
      <c r="K2521" s="1">
        <v>16786</v>
      </c>
      <c r="L2521" s="1">
        <v>35701</v>
      </c>
      <c r="M2521" s="1">
        <v>14840</v>
      </c>
      <c r="N2521" s="1">
        <v>21160</v>
      </c>
      <c r="O2521" s="1">
        <v>36000</v>
      </c>
      <c r="P2521" s="1">
        <v>24000</v>
      </c>
      <c r="Q2521" s="12"/>
      <c r="R2521" s="29">
        <f t="shared" si="120"/>
        <v>12000</v>
      </c>
      <c r="S2521" t="str">
        <f t="shared" si="121"/>
        <v>Sobre ingreso</v>
      </c>
      <c r="T2521" s="10">
        <f>IFERROR(VLOOKUP(A2521,[1]!Tabla1[[#All],[Material]:[venta nueva]],38,FALSE),0)</f>
        <v>0</v>
      </c>
    </row>
    <row r="2522" spans="1:20" hidden="1" x14ac:dyDescent="0.35">
      <c r="A2522">
        <f t="shared" si="119"/>
        <v>1011969</v>
      </c>
      <c r="B2522" s="6" t="s">
        <v>1145</v>
      </c>
      <c r="C2522" s="7" t="s">
        <v>658</v>
      </c>
      <c r="D2522" s="7" t="s">
        <v>1096</v>
      </c>
      <c r="E2522" s="7" t="s">
        <v>712</v>
      </c>
      <c r="F2522" s="7" t="s">
        <v>713</v>
      </c>
      <c r="G2522" s="7" t="s">
        <v>1072</v>
      </c>
      <c r="H2522" s="7" t="s">
        <v>993</v>
      </c>
      <c r="I2522" s="6" t="s">
        <v>14</v>
      </c>
      <c r="J2522" s="1">
        <v>-28199</v>
      </c>
      <c r="K2522" s="1">
        <v>135303</v>
      </c>
      <c r="L2522" s="1">
        <v>107105</v>
      </c>
      <c r="M2522" s="1">
        <v>28980</v>
      </c>
      <c r="N2522" s="1">
        <v>139020</v>
      </c>
      <c r="O2522" s="1">
        <v>168000</v>
      </c>
      <c r="P2522" s="1">
        <v>168000</v>
      </c>
      <c r="Q2522" s="12"/>
      <c r="R2522" s="29">
        <f t="shared" si="120"/>
        <v>0</v>
      </c>
      <c r="S2522" t="str">
        <f t="shared" si="121"/>
        <v>OK</v>
      </c>
      <c r="T2522" s="10">
        <f>IFERROR(VLOOKUP(A2522,[1]!Tabla1[[#All],[Material]:[venta nueva]],38,FALSE),0)</f>
        <v>0</v>
      </c>
    </row>
    <row r="2523" spans="1:20" hidden="1" x14ac:dyDescent="0.35">
      <c r="A2523">
        <f t="shared" si="119"/>
        <v>1012005</v>
      </c>
      <c r="B2523" s="6" t="s">
        <v>1145</v>
      </c>
      <c r="C2523" s="7" t="s">
        <v>658</v>
      </c>
      <c r="D2523" s="7" t="s">
        <v>1096</v>
      </c>
      <c r="E2523" s="7" t="s">
        <v>714</v>
      </c>
      <c r="F2523" s="7" t="s">
        <v>715</v>
      </c>
      <c r="G2523" s="7" t="s">
        <v>1072</v>
      </c>
      <c r="H2523" s="7" t="s">
        <v>993</v>
      </c>
      <c r="I2523" s="6" t="s">
        <v>14</v>
      </c>
      <c r="J2523" s="1"/>
      <c r="K2523" s="1"/>
      <c r="L2523" s="1"/>
      <c r="M2523" s="1">
        <v>-11008</v>
      </c>
      <c r="N2523" s="1">
        <v>0</v>
      </c>
      <c r="O2523" s="1">
        <v>0</v>
      </c>
      <c r="P2523" s="1"/>
      <c r="Q2523" s="12"/>
      <c r="R2523" s="29">
        <f t="shared" si="120"/>
        <v>0</v>
      </c>
      <c r="S2523" t="str">
        <f t="shared" si="121"/>
        <v>OK</v>
      </c>
      <c r="T2523" s="10">
        <f>IFERROR(VLOOKUP(A2523,[1]!Tabla1[[#All],[Material]:[venta nueva]],38,FALSE),0)</f>
        <v>0</v>
      </c>
    </row>
    <row r="2524" spans="1:20" hidden="1" x14ac:dyDescent="0.35">
      <c r="A2524">
        <f t="shared" si="119"/>
        <v>1012038</v>
      </c>
      <c r="B2524" s="6" t="s">
        <v>1145</v>
      </c>
      <c r="C2524" s="7" t="s">
        <v>658</v>
      </c>
      <c r="D2524" s="7" t="s">
        <v>1096</v>
      </c>
      <c r="E2524" s="7" t="s">
        <v>718</v>
      </c>
      <c r="F2524" s="7" t="s">
        <v>719</v>
      </c>
      <c r="G2524" s="7" t="s">
        <v>1066</v>
      </c>
      <c r="H2524" s="7" t="s">
        <v>982</v>
      </c>
      <c r="I2524" s="6" t="s">
        <v>8</v>
      </c>
      <c r="J2524" s="1">
        <v>5308</v>
      </c>
      <c r="K2524" s="1">
        <v>0</v>
      </c>
      <c r="L2524" s="1">
        <v>5308</v>
      </c>
      <c r="M2524" s="1">
        <v>12247</v>
      </c>
      <c r="N2524" s="1">
        <v>0</v>
      </c>
      <c r="O2524" s="1">
        <v>12247</v>
      </c>
      <c r="P2524" s="1">
        <v>12247.093000000001</v>
      </c>
      <c r="Q2524" s="12"/>
      <c r="R2524" s="29">
        <f t="shared" si="120"/>
        <v>-9.30000000007567E-2</v>
      </c>
      <c r="S2524" t="str">
        <f t="shared" si="121"/>
        <v>Pendiente de ingreso</v>
      </c>
      <c r="T2524" s="10">
        <f>IFERROR(VLOOKUP(A2524,[1]!Tabla1[[#All],[Material]:[venta nueva]],38,FALSE),0)</f>
        <v>0</v>
      </c>
    </row>
    <row r="2525" spans="1:20" hidden="1" x14ac:dyDescent="0.35">
      <c r="A2525">
        <f t="shared" si="119"/>
        <v>1012107</v>
      </c>
      <c r="B2525" s="6" t="s">
        <v>1145</v>
      </c>
      <c r="C2525" s="7" t="s">
        <v>658</v>
      </c>
      <c r="D2525" s="7" t="s">
        <v>1096</v>
      </c>
      <c r="E2525" s="7" t="s">
        <v>720</v>
      </c>
      <c r="F2525" s="7" t="s">
        <v>721</v>
      </c>
      <c r="G2525" s="7" t="s">
        <v>1066</v>
      </c>
      <c r="H2525" s="7" t="s">
        <v>982</v>
      </c>
      <c r="I2525" s="6" t="s">
        <v>8</v>
      </c>
      <c r="J2525" s="1">
        <v>-114446</v>
      </c>
      <c r="K2525" s="1">
        <v>163809</v>
      </c>
      <c r="L2525" s="1">
        <v>49363</v>
      </c>
      <c r="M2525" s="1">
        <v>-130510</v>
      </c>
      <c r="N2525" s="1">
        <v>162625</v>
      </c>
      <c r="O2525" s="1">
        <v>32115</v>
      </c>
      <c r="P2525" s="1">
        <v>32114.880000000001</v>
      </c>
      <c r="Q2525" s="12"/>
      <c r="R2525" s="29">
        <f t="shared" si="120"/>
        <v>0.11999999999898137</v>
      </c>
      <c r="S2525" t="str">
        <f t="shared" si="121"/>
        <v>Sobre ingreso</v>
      </c>
      <c r="T2525" s="10">
        <f>IFERROR(VLOOKUP(A2525,[1]!Tabla1[[#All],[Material]:[venta nueva]],38,FALSE),0)</f>
        <v>0</v>
      </c>
    </row>
    <row r="2526" spans="1:20" hidden="1" x14ac:dyDescent="0.35">
      <c r="A2526">
        <f t="shared" si="119"/>
        <v>1012108</v>
      </c>
      <c r="B2526" s="6" t="s">
        <v>1145</v>
      </c>
      <c r="C2526" s="7" t="s">
        <v>658</v>
      </c>
      <c r="D2526" s="7" t="s">
        <v>1096</v>
      </c>
      <c r="E2526" s="7" t="s">
        <v>722</v>
      </c>
      <c r="F2526" s="7" t="s">
        <v>723</v>
      </c>
      <c r="G2526" s="7" t="s">
        <v>1066</v>
      </c>
      <c r="H2526" s="7" t="s">
        <v>982</v>
      </c>
      <c r="I2526" s="6" t="s">
        <v>8</v>
      </c>
      <c r="J2526" s="1">
        <v>-58842</v>
      </c>
      <c r="K2526" s="1">
        <v>325819</v>
      </c>
      <c r="L2526" s="1">
        <v>266976</v>
      </c>
      <c r="M2526" s="1">
        <v>-39300</v>
      </c>
      <c r="N2526" s="1">
        <v>324885</v>
      </c>
      <c r="O2526" s="1">
        <v>285585</v>
      </c>
      <c r="P2526" s="1">
        <v>284768.61599999998</v>
      </c>
      <c r="Q2526" s="12"/>
      <c r="R2526" s="29">
        <f t="shared" si="120"/>
        <v>816.38400000002002</v>
      </c>
      <c r="S2526" t="str">
        <f t="shared" si="121"/>
        <v>Sobre ingreso</v>
      </c>
      <c r="T2526" s="10">
        <f>IFERROR(VLOOKUP(A2526,[1]!Tabla1[[#All],[Material]:[venta nueva]],38,FALSE),0)</f>
        <v>0</v>
      </c>
    </row>
    <row r="2527" spans="1:20" hidden="1" x14ac:dyDescent="0.35">
      <c r="A2527">
        <f t="shared" si="119"/>
        <v>1012109</v>
      </c>
      <c r="B2527" s="6" t="s">
        <v>1145</v>
      </c>
      <c r="C2527" s="7" t="s">
        <v>658</v>
      </c>
      <c r="D2527" s="7" t="s">
        <v>1096</v>
      </c>
      <c r="E2527" s="7" t="s">
        <v>724</v>
      </c>
      <c r="F2527" s="7" t="s">
        <v>725</v>
      </c>
      <c r="G2527" s="7" t="s">
        <v>1066</v>
      </c>
      <c r="H2527" s="7" t="s">
        <v>982</v>
      </c>
      <c r="I2527" s="6" t="s">
        <v>8</v>
      </c>
      <c r="J2527" s="1">
        <v>-6907</v>
      </c>
      <c r="K2527" s="1">
        <v>343071</v>
      </c>
      <c r="L2527" s="1">
        <v>336164</v>
      </c>
      <c r="M2527" s="1">
        <v>71106</v>
      </c>
      <c r="N2527" s="1">
        <v>341649</v>
      </c>
      <c r="O2527" s="1">
        <v>406425</v>
      </c>
      <c r="P2527" s="1">
        <v>418399.78899999999</v>
      </c>
      <c r="Q2527" s="12"/>
      <c r="R2527" s="29">
        <f t="shared" si="120"/>
        <v>-11974.78899999999</v>
      </c>
      <c r="S2527" t="str">
        <f t="shared" si="121"/>
        <v>Pendiente de ingreso</v>
      </c>
      <c r="T2527" s="10">
        <f>IFERROR(VLOOKUP(A2527,[1]!Tabla1[[#All],[Material]:[venta nueva]],38,FALSE),0)</f>
        <v>0</v>
      </c>
    </row>
    <row r="2528" spans="1:20" hidden="1" x14ac:dyDescent="0.35">
      <c r="A2528">
        <f t="shared" si="119"/>
        <v>1012110</v>
      </c>
      <c r="B2528" s="6" t="s">
        <v>1145</v>
      </c>
      <c r="C2528" s="7" t="s">
        <v>658</v>
      </c>
      <c r="D2528" s="7" t="s">
        <v>1096</v>
      </c>
      <c r="E2528" s="7" t="s">
        <v>726</v>
      </c>
      <c r="F2528" s="7" t="s">
        <v>727</v>
      </c>
      <c r="G2528" s="7" t="s">
        <v>1066</v>
      </c>
      <c r="H2528" s="7" t="s">
        <v>982</v>
      </c>
      <c r="I2528" s="6" t="s">
        <v>8</v>
      </c>
      <c r="J2528" s="1">
        <v>-24146</v>
      </c>
      <c r="K2528" s="1">
        <v>73634</v>
      </c>
      <c r="L2528" s="1">
        <v>49488</v>
      </c>
      <c r="M2528" s="1">
        <v>660</v>
      </c>
      <c r="N2528" s="1">
        <v>66438</v>
      </c>
      <c r="O2528" s="1">
        <v>65318</v>
      </c>
      <c r="P2528" s="1">
        <v>65317.802000000003</v>
      </c>
      <c r="Q2528" s="12"/>
      <c r="R2528" s="29">
        <f t="shared" si="120"/>
        <v>0.19799999999668216</v>
      </c>
      <c r="S2528" t="str">
        <f t="shared" si="121"/>
        <v>Sobre ingreso</v>
      </c>
      <c r="T2528" s="10">
        <f>IFERROR(VLOOKUP(A2528,[1]!Tabla1[[#All],[Material]:[venta nueva]],38,FALSE),0)</f>
        <v>0</v>
      </c>
    </row>
    <row r="2529" spans="1:20" hidden="1" x14ac:dyDescent="0.35">
      <c r="A2529">
        <f t="shared" si="119"/>
        <v>1012111</v>
      </c>
      <c r="B2529" s="6" t="s">
        <v>1145</v>
      </c>
      <c r="C2529" s="7" t="s">
        <v>658</v>
      </c>
      <c r="D2529" s="7" t="s">
        <v>1096</v>
      </c>
      <c r="E2529" s="7" t="s">
        <v>728</v>
      </c>
      <c r="F2529" s="7" t="s">
        <v>729</v>
      </c>
      <c r="G2529" s="7" t="s">
        <v>1066</v>
      </c>
      <c r="H2529" s="7" t="s">
        <v>982</v>
      </c>
      <c r="I2529" s="6" t="s">
        <v>8</v>
      </c>
      <c r="J2529" s="1">
        <v>-20491</v>
      </c>
      <c r="K2529" s="1">
        <v>30297</v>
      </c>
      <c r="L2529" s="1">
        <v>9806</v>
      </c>
      <c r="M2529" s="1">
        <v>23170</v>
      </c>
      <c r="N2529" s="1">
        <v>33076</v>
      </c>
      <c r="O2529" s="1">
        <v>56246</v>
      </c>
      <c r="P2529" s="1">
        <v>56245.760000000002</v>
      </c>
      <c r="Q2529" s="12"/>
      <c r="R2529" s="29">
        <f t="shared" si="120"/>
        <v>0.23999999999796273</v>
      </c>
      <c r="S2529" t="str">
        <f t="shared" si="121"/>
        <v>Sobre ingreso</v>
      </c>
      <c r="T2529" s="10">
        <f>IFERROR(VLOOKUP(A2529,[1]!Tabla1[[#All],[Material]:[venta nueva]],38,FALSE),0)</f>
        <v>0</v>
      </c>
    </row>
    <row r="2530" spans="1:20" hidden="1" x14ac:dyDescent="0.35">
      <c r="A2530">
        <f t="shared" si="119"/>
        <v>1012112</v>
      </c>
      <c r="B2530" s="6" t="s">
        <v>1145</v>
      </c>
      <c r="C2530" s="7" t="s">
        <v>658</v>
      </c>
      <c r="D2530" s="7" t="s">
        <v>1096</v>
      </c>
      <c r="E2530" s="7" t="s">
        <v>730</v>
      </c>
      <c r="F2530" s="7" t="s">
        <v>731</v>
      </c>
      <c r="G2530" s="7" t="s">
        <v>1066</v>
      </c>
      <c r="H2530" s="7" t="s">
        <v>982</v>
      </c>
      <c r="I2530" s="6" t="s">
        <v>8</v>
      </c>
      <c r="J2530" s="1">
        <v>-16986</v>
      </c>
      <c r="K2530" s="1">
        <v>14719</v>
      </c>
      <c r="L2530" s="1">
        <v>0</v>
      </c>
      <c r="M2530" s="1">
        <v>-18852</v>
      </c>
      <c r="N2530" s="1">
        <v>14719</v>
      </c>
      <c r="O2530" s="1">
        <v>0</v>
      </c>
      <c r="P2530" s="1"/>
      <c r="Q2530" s="12"/>
      <c r="R2530" s="29">
        <f t="shared" si="120"/>
        <v>0</v>
      </c>
      <c r="S2530" t="str">
        <f t="shared" si="121"/>
        <v>OK</v>
      </c>
      <c r="T2530" s="10">
        <f>IFERROR(VLOOKUP(A2530,[1]!Tabla1[[#All],[Material]:[venta nueva]],38,FALSE),0)</f>
        <v>0</v>
      </c>
    </row>
    <row r="2531" spans="1:20" hidden="1" x14ac:dyDescent="0.35">
      <c r="A2531">
        <f t="shared" si="119"/>
        <v>1012115</v>
      </c>
      <c r="B2531" s="6" t="s">
        <v>1145</v>
      </c>
      <c r="C2531" s="7" t="s">
        <v>658</v>
      </c>
      <c r="D2531" s="7" t="s">
        <v>1096</v>
      </c>
      <c r="E2531" s="7" t="s">
        <v>732</v>
      </c>
      <c r="F2531" s="7" t="s">
        <v>733</v>
      </c>
      <c r="G2531" s="7" t="s">
        <v>1066</v>
      </c>
      <c r="H2531" s="7" t="s">
        <v>982</v>
      </c>
      <c r="I2531" s="6" t="s">
        <v>8</v>
      </c>
      <c r="J2531" s="1">
        <v>0</v>
      </c>
      <c r="K2531" s="1">
        <v>19760</v>
      </c>
      <c r="L2531" s="1">
        <v>19760</v>
      </c>
      <c r="M2531" s="1">
        <v>0</v>
      </c>
      <c r="N2531" s="1">
        <v>19958</v>
      </c>
      <c r="O2531" s="1">
        <v>19958</v>
      </c>
      <c r="P2531" s="1">
        <v>17236.495999999999</v>
      </c>
      <c r="Q2531" s="12"/>
      <c r="R2531" s="29">
        <f t="shared" si="120"/>
        <v>2721.5040000000008</v>
      </c>
      <c r="S2531" t="str">
        <f t="shared" si="121"/>
        <v>Sobre ingreso</v>
      </c>
      <c r="T2531" s="10">
        <f>IFERROR(VLOOKUP(A2531,[1]!Tabla1[[#All],[Material]:[venta nueva]],38,FALSE),0)</f>
        <v>0</v>
      </c>
    </row>
    <row r="2532" spans="1:20" hidden="1" x14ac:dyDescent="0.35">
      <c r="A2532">
        <f t="shared" si="119"/>
        <v>1012145</v>
      </c>
      <c r="B2532" s="6" t="s">
        <v>1145</v>
      </c>
      <c r="C2532" s="7" t="s">
        <v>658</v>
      </c>
      <c r="D2532" s="7" t="s">
        <v>1096</v>
      </c>
      <c r="E2532" s="7" t="s">
        <v>734</v>
      </c>
      <c r="F2532" s="7" t="s">
        <v>735</v>
      </c>
      <c r="G2532" s="7" t="s">
        <v>1066</v>
      </c>
      <c r="H2532" s="7" t="s">
        <v>982</v>
      </c>
      <c r="I2532" s="6" t="s">
        <v>8</v>
      </c>
      <c r="J2532" s="1">
        <v>-4129</v>
      </c>
      <c r="K2532" s="1">
        <v>74129</v>
      </c>
      <c r="L2532" s="1">
        <v>70000</v>
      </c>
      <c r="M2532" s="1">
        <v>-7077</v>
      </c>
      <c r="N2532" s="1">
        <v>76988</v>
      </c>
      <c r="O2532" s="1">
        <v>69910</v>
      </c>
      <c r="P2532" s="1">
        <v>69910.284</v>
      </c>
      <c r="Q2532" s="12"/>
      <c r="R2532" s="29">
        <f t="shared" si="120"/>
        <v>-0.28399999999965075</v>
      </c>
      <c r="S2532" t="str">
        <f t="shared" si="121"/>
        <v>Pendiente de ingreso</v>
      </c>
      <c r="T2532" s="10">
        <f>IFERROR(VLOOKUP(A2532,[1]!Tabla1[[#All],[Material]:[venta nueva]],38,FALSE),0)</f>
        <v>0</v>
      </c>
    </row>
    <row r="2533" spans="1:20" hidden="1" x14ac:dyDescent="0.35">
      <c r="A2533">
        <f t="shared" si="119"/>
        <v>1012147</v>
      </c>
      <c r="B2533" s="6" t="s">
        <v>1145</v>
      </c>
      <c r="C2533" s="7" t="s">
        <v>658</v>
      </c>
      <c r="D2533" s="7" t="s">
        <v>1096</v>
      </c>
      <c r="E2533" s="7" t="s">
        <v>736</v>
      </c>
      <c r="F2533" s="7" t="s">
        <v>737</v>
      </c>
      <c r="G2533" s="7" t="s">
        <v>985</v>
      </c>
      <c r="H2533" s="7" t="s">
        <v>985</v>
      </c>
      <c r="I2533" s="6" t="s">
        <v>8</v>
      </c>
      <c r="J2533" s="1">
        <v>13675</v>
      </c>
      <c r="K2533" s="1">
        <v>25846</v>
      </c>
      <c r="L2533" s="1">
        <v>39521</v>
      </c>
      <c r="M2533" s="1">
        <v>-35386</v>
      </c>
      <c r="N2533" s="1">
        <v>26242</v>
      </c>
      <c r="O2533" s="1">
        <v>0</v>
      </c>
      <c r="P2533" s="1">
        <v>39934.197999999997</v>
      </c>
      <c r="Q2533" s="12"/>
      <c r="R2533" s="29">
        <f t="shared" si="120"/>
        <v>-39934.197999999997</v>
      </c>
      <c r="S2533" t="str">
        <f t="shared" si="121"/>
        <v>Pendiente de ingreso</v>
      </c>
      <c r="T2533" s="10">
        <f>IFERROR(VLOOKUP(A2533,[1]!Tabla1[[#All],[Material]:[venta nueva]],38,FALSE),0)</f>
        <v>0</v>
      </c>
    </row>
    <row r="2534" spans="1:20" hidden="1" x14ac:dyDescent="0.35">
      <c r="A2534">
        <f t="shared" si="119"/>
        <v>1012148</v>
      </c>
      <c r="B2534" s="6" t="s">
        <v>1145</v>
      </c>
      <c r="C2534" s="7" t="s">
        <v>658</v>
      </c>
      <c r="D2534" s="7" t="s">
        <v>1096</v>
      </c>
      <c r="E2534" s="7" t="s">
        <v>738</v>
      </c>
      <c r="F2534" s="7" t="s">
        <v>739</v>
      </c>
      <c r="G2534" s="7" t="s">
        <v>1068</v>
      </c>
      <c r="H2534" s="7" t="s">
        <v>984</v>
      </c>
      <c r="I2534" s="6" t="s">
        <v>8</v>
      </c>
      <c r="J2534" s="1">
        <v>-5877</v>
      </c>
      <c r="K2534" s="1">
        <v>94941</v>
      </c>
      <c r="L2534" s="1">
        <v>89065</v>
      </c>
      <c r="M2534" s="1">
        <v>-3396</v>
      </c>
      <c r="N2534" s="1">
        <v>103268</v>
      </c>
      <c r="O2534" s="1">
        <v>99872</v>
      </c>
      <c r="P2534" s="1">
        <v>79897.467999999993</v>
      </c>
      <c r="Q2534" s="12"/>
      <c r="R2534" s="29">
        <f t="shared" si="120"/>
        <v>19974.532000000007</v>
      </c>
      <c r="S2534" t="str">
        <f t="shared" si="121"/>
        <v>Sobre ingreso</v>
      </c>
      <c r="T2534" s="10">
        <f>IFERROR(VLOOKUP(A2534,[1]!Tabla1[[#All],[Material]:[venta nueva]],38,FALSE),0)</f>
        <v>0</v>
      </c>
    </row>
    <row r="2535" spans="1:20" hidden="1" x14ac:dyDescent="0.35">
      <c r="A2535">
        <f t="shared" si="119"/>
        <v>1012157</v>
      </c>
      <c r="B2535" s="6" t="s">
        <v>1145</v>
      </c>
      <c r="C2535" s="7" t="s">
        <v>658</v>
      </c>
      <c r="D2535" s="7" t="s">
        <v>1096</v>
      </c>
      <c r="E2535" s="7" t="s">
        <v>740</v>
      </c>
      <c r="F2535" s="7" t="s">
        <v>741</v>
      </c>
      <c r="G2535" s="7" t="s">
        <v>1068</v>
      </c>
      <c r="H2535" s="7" t="s">
        <v>994</v>
      </c>
      <c r="I2535" s="6" t="s">
        <v>8</v>
      </c>
      <c r="J2535" s="1">
        <v>-26444</v>
      </c>
      <c r="K2535" s="1">
        <v>26444</v>
      </c>
      <c r="L2535" s="1">
        <v>0</v>
      </c>
      <c r="M2535" s="1">
        <v>-71942</v>
      </c>
      <c r="N2535" s="1">
        <v>26444</v>
      </c>
      <c r="O2535" s="1">
        <v>0</v>
      </c>
      <c r="P2535" s="1"/>
      <c r="Q2535" s="12"/>
      <c r="R2535" s="29">
        <f t="shared" si="120"/>
        <v>0</v>
      </c>
      <c r="S2535" t="str">
        <f t="shared" si="121"/>
        <v>OK</v>
      </c>
      <c r="T2535" s="10">
        <f>IFERROR(VLOOKUP(A2535,[1]!Tabla1[[#All],[Material]:[venta nueva]],38,FALSE),0)</f>
        <v>0</v>
      </c>
    </row>
    <row r="2536" spans="1:20" hidden="1" x14ac:dyDescent="0.35">
      <c r="A2536">
        <f t="shared" si="119"/>
        <v>1012158</v>
      </c>
      <c r="B2536" s="6" t="s">
        <v>1145</v>
      </c>
      <c r="C2536" s="7" t="s">
        <v>658</v>
      </c>
      <c r="D2536" s="7" t="s">
        <v>1096</v>
      </c>
      <c r="E2536" s="7" t="s">
        <v>742</v>
      </c>
      <c r="F2536" s="7" t="s">
        <v>743</v>
      </c>
      <c r="G2536" s="7" t="s">
        <v>985</v>
      </c>
      <c r="H2536" s="7" t="s">
        <v>985</v>
      </c>
      <c r="I2536" s="6" t="s">
        <v>8</v>
      </c>
      <c r="J2536" s="1">
        <v>-46024</v>
      </c>
      <c r="K2536" s="1">
        <v>95537</v>
      </c>
      <c r="L2536" s="1">
        <v>49513</v>
      </c>
      <c r="M2536" s="1">
        <v>-87655</v>
      </c>
      <c r="N2536" s="1">
        <v>137119</v>
      </c>
      <c r="O2536" s="1">
        <v>49465</v>
      </c>
      <c r="P2536" s="1">
        <v>53433.921999999999</v>
      </c>
      <c r="Q2536" s="12"/>
      <c r="R2536" s="29">
        <f t="shared" si="120"/>
        <v>-3968.9219999999987</v>
      </c>
      <c r="S2536" t="str">
        <f t="shared" si="121"/>
        <v>Pendiente de ingreso</v>
      </c>
      <c r="T2536" s="10">
        <f>IFERROR(VLOOKUP(A2536,[1]!Tabla1[[#All],[Material]:[venta nueva]],38,FALSE),0)</f>
        <v>0</v>
      </c>
    </row>
    <row r="2537" spans="1:20" hidden="1" x14ac:dyDescent="0.35">
      <c r="A2537">
        <f t="shared" si="119"/>
        <v>1012159</v>
      </c>
      <c r="B2537" s="6" t="s">
        <v>1145</v>
      </c>
      <c r="C2537" s="7" t="s">
        <v>658</v>
      </c>
      <c r="D2537" s="7" t="s">
        <v>1096</v>
      </c>
      <c r="E2537" s="7" t="s">
        <v>744</v>
      </c>
      <c r="F2537" s="7" t="s">
        <v>745</v>
      </c>
      <c r="G2537" s="7" t="s">
        <v>1068</v>
      </c>
      <c r="H2537" s="7" t="s">
        <v>984</v>
      </c>
      <c r="I2537" s="6" t="s">
        <v>8</v>
      </c>
      <c r="J2537" s="1">
        <v>-20103</v>
      </c>
      <c r="K2537" s="1">
        <v>385939</v>
      </c>
      <c r="L2537" s="1">
        <v>365836</v>
      </c>
      <c r="M2537" s="1">
        <v>39317</v>
      </c>
      <c r="N2537" s="1">
        <v>385939</v>
      </c>
      <c r="O2537" s="1">
        <v>425256</v>
      </c>
      <c r="P2537" s="1">
        <v>417308.96600000001</v>
      </c>
      <c r="Q2537" s="12"/>
      <c r="R2537" s="29">
        <f t="shared" si="120"/>
        <v>7947.0339999999851</v>
      </c>
      <c r="S2537" t="str">
        <f t="shared" si="121"/>
        <v>Sobre ingreso</v>
      </c>
      <c r="T2537" s="10">
        <f>IFERROR(VLOOKUP(A2537,[1]!Tabla1[[#All],[Material]:[venta nueva]],38,FALSE),0)</f>
        <v>0</v>
      </c>
    </row>
    <row r="2538" spans="1:20" hidden="1" x14ac:dyDescent="0.35">
      <c r="A2538">
        <f t="shared" si="119"/>
        <v>1012160</v>
      </c>
      <c r="B2538" s="6" t="s">
        <v>1145</v>
      </c>
      <c r="C2538" s="7" t="s">
        <v>658</v>
      </c>
      <c r="D2538" s="7" t="s">
        <v>1096</v>
      </c>
      <c r="E2538" s="7" t="s">
        <v>746</v>
      </c>
      <c r="F2538" s="7" t="s">
        <v>747</v>
      </c>
      <c r="G2538" s="7" t="s">
        <v>1066</v>
      </c>
      <c r="H2538" s="7" t="s">
        <v>982</v>
      </c>
      <c r="I2538" s="6" t="s">
        <v>8</v>
      </c>
      <c r="J2538" s="1">
        <v>15687</v>
      </c>
      <c r="K2538" s="1">
        <v>18144</v>
      </c>
      <c r="L2538" s="1">
        <v>33831</v>
      </c>
      <c r="M2538" s="1">
        <v>-26726</v>
      </c>
      <c r="N2538" s="1">
        <v>19932</v>
      </c>
      <c r="O2538" s="1">
        <v>0</v>
      </c>
      <c r="P2538" s="1">
        <v>30844.48</v>
      </c>
      <c r="Q2538" s="12"/>
      <c r="R2538" s="29">
        <f t="shared" si="120"/>
        <v>-30844.48</v>
      </c>
      <c r="S2538" t="str">
        <f t="shared" si="121"/>
        <v>Pendiente de ingreso</v>
      </c>
      <c r="T2538" s="10">
        <f>IFERROR(VLOOKUP(A2538,[1]!Tabla1[[#All],[Material]:[venta nueva]],38,FALSE),0)</f>
        <v>0</v>
      </c>
    </row>
    <row r="2539" spans="1:20" hidden="1" x14ac:dyDescent="0.35">
      <c r="A2539">
        <f t="shared" si="119"/>
        <v>1012161</v>
      </c>
      <c r="B2539" s="6" t="s">
        <v>1145</v>
      </c>
      <c r="C2539" s="7" t="s">
        <v>658</v>
      </c>
      <c r="D2539" s="7" t="s">
        <v>1096</v>
      </c>
      <c r="E2539" s="7" t="s">
        <v>748</v>
      </c>
      <c r="F2539" s="7" t="s">
        <v>749</v>
      </c>
      <c r="G2539" s="7" t="s">
        <v>1068</v>
      </c>
      <c r="H2539" s="7" t="s">
        <v>992</v>
      </c>
      <c r="I2539" s="6" t="s">
        <v>8</v>
      </c>
      <c r="J2539" s="1">
        <v>11380</v>
      </c>
      <c r="K2539" s="1">
        <v>87481</v>
      </c>
      <c r="L2539" s="1">
        <v>98861</v>
      </c>
      <c r="M2539" s="1">
        <v>34328</v>
      </c>
      <c r="N2539" s="1">
        <v>84514</v>
      </c>
      <c r="O2539" s="1">
        <v>118843</v>
      </c>
      <c r="P2539" s="1">
        <v>118842.56</v>
      </c>
      <c r="Q2539" s="12"/>
      <c r="R2539" s="29">
        <f t="shared" si="120"/>
        <v>0.44000000000232831</v>
      </c>
      <c r="S2539" t="str">
        <f t="shared" si="121"/>
        <v>Sobre ingreso</v>
      </c>
      <c r="T2539" s="10">
        <f>IFERROR(VLOOKUP(A2539,[1]!Tabla1[[#All],[Material]:[venta nueva]],38,FALSE),0)</f>
        <v>0</v>
      </c>
    </row>
    <row r="2540" spans="1:20" hidden="1" x14ac:dyDescent="0.35">
      <c r="A2540">
        <f t="shared" si="119"/>
        <v>1012163</v>
      </c>
      <c r="B2540" s="6" t="s">
        <v>1145</v>
      </c>
      <c r="C2540" s="7" t="s">
        <v>658</v>
      </c>
      <c r="D2540" s="7" t="s">
        <v>1096</v>
      </c>
      <c r="E2540" s="7" t="s">
        <v>750</v>
      </c>
      <c r="F2540" s="7" t="s">
        <v>751</v>
      </c>
      <c r="G2540" s="7" t="s">
        <v>985</v>
      </c>
      <c r="H2540" s="7" t="s">
        <v>985</v>
      </c>
      <c r="I2540" s="6" t="s">
        <v>8</v>
      </c>
      <c r="J2540" s="1">
        <v>21447</v>
      </c>
      <c r="K2540" s="1">
        <v>107206</v>
      </c>
      <c r="L2540" s="1">
        <v>128653</v>
      </c>
      <c r="M2540" s="1">
        <v>-22644</v>
      </c>
      <c r="N2540" s="1">
        <v>111558</v>
      </c>
      <c r="O2540" s="1">
        <v>88915</v>
      </c>
      <c r="P2540" s="1">
        <v>99792</v>
      </c>
      <c r="Q2540" s="12"/>
      <c r="R2540" s="29">
        <f t="shared" si="120"/>
        <v>-10877</v>
      </c>
      <c r="S2540" t="str">
        <f t="shared" si="121"/>
        <v>Pendiente de ingreso</v>
      </c>
      <c r="T2540" s="10">
        <f>IFERROR(VLOOKUP(A2540,[1]!Tabla1[[#All],[Material]:[venta nueva]],38,FALSE),0)</f>
        <v>0</v>
      </c>
    </row>
    <row r="2541" spans="1:20" hidden="1" x14ac:dyDescent="0.35">
      <c r="A2541">
        <f t="shared" si="119"/>
        <v>1012164</v>
      </c>
      <c r="B2541" s="6" t="s">
        <v>1145</v>
      </c>
      <c r="C2541" s="7" t="s">
        <v>658</v>
      </c>
      <c r="D2541" s="7" t="s">
        <v>1096</v>
      </c>
      <c r="E2541" s="7" t="s">
        <v>752</v>
      </c>
      <c r="F2541" s="7" t="s">
        <v>753</v>
      </c>
      <c r="G2541" s="7" t="s">
        <v>1068</v>
      </c>
      <c r="H2541" s="7" t="s">
        <v>992</v>
      </c>
      <c r="I2541" s="6" t="s">
        <v>8</v>
      </c>
      <c r="J2541" s="1">
        <v>6978</v>
      </c>
      <c r="K2541" s="1">
        <v>72064</v>
      </c>
      <c r="L2541" s="1">
        <v>79042</v>
      </c>
      <c r="M2541" s="1">
        <v>50640</v>
      </c>
      <c r="N2541" s="1">
        <v>28503</v>
      </c>
      <c r="O2541" s="1">
        <v>79143</v>
      </c>
      <c r="P2541" s="1">
        <v>78925.759999999995</v>
      </c>
      <c r="Q2541" s="12"/>
      <c r="R2541" s="29">
        <f t="shared" si="120"/>
        <v>217.24000000000524</v>
      </c>
      <c r="S2541" t="str">
        <f t="shared" si="121"/>
        <v>Sobre ingreso</v>
      </c>
      <c r="T2541" s="10">
        <f>IFERROR(VLOOKUP(A2541,[1]!Tabla1[[#All],[Material]:[venta nueva]],38,FALSE),0)</f>
        <v>0</v>
      </c>
    </row>
    <row r="2542" spans="1:20" hidden="1" x14ac:dyDescent="0.35">
      <c r="A2542">
        <f t="shared" si="119"/>
        <v>1012165</v>
      </c>
      <c r="B2542" s="6" t="s">
        <v>1145</v>
      </c>
      <c r="C2542" s="7" t="s">
        <v>658</v>
      </c>
      <c r="D2542" s="7" t="s">
        <v>1096</v>
      </c>
      <c r="E2542" s="7" t="s">
        <v>754</v>
      </c>
      <c r="F2542" s="7" t="s">
        <v>755</v>
      </c>
      <c r="G2542" s="7" t="s">
        <v>1068</v>
      </c>
      <c r="H2542" s="7" t="s">
        <v>984</v>
      </c>
      <c r="I2542" s="6" t="s">
        <v>8</v>
      </c>
      <c r="J2542" s="1">
        <v>-110597</v>
      </c>
      <c r="K2542" s="1">
        <v>674132</v>
      </c>
      <c r="L2542" s="1">
        <v>563535</v>
      </c>
      <c r="M2542" s="1">
        <v>-155459</v>
      </c>
      <c r="N2542" s="1">
        <v>669787</v>
      </c>
      <c r="O2542" s="1">
        <v>514328</v>
      </c>
      <c r="P2542" s="1">
        <v>551387.84299999999</v>
      </c>
      <c r="Q2542" s="12"/>
      <c r="R2542" s="29">
        <f t="shared" si="120"/>
        <v>-37059.842999999993</v>
      </c>
      <c r="S2542" t="str">
        <f t="shared" si="121"/>
        <v>Pendiente de ingreso</v>
      </c>
      <c r="T2542" s="10">
        <f>IFERROR(VLOOKUP(A2542,[1]!Tabla1[[#All],[Material]:[venta nueva]],38,FALSE),0)</f>
        <v>0</v>
      </c>
    </row>
    <row r="2543" spans="1:20" hidden="1" x14ac:dyDescent="0.35">
      <c r="A2543">
        <f t="shared" si="119"/>
        <v>1012166</v>
      </c>
      <c r="B2543" s="6" t="s">
        <v>1145</v>
      </c>
      <c r="C2543" s="7" t="s">
        <v>658</v>
      </c>
      <c r="D2543" s="7" t="s">
        <v>1096</v>
      </c>
      <c r="E2543" s="7" t="s">
        <v>756</v>
      </c>
      <c r="F2543" s="7" t="s">
        <v>757</v>
      </c>
      <c r="G2543" s="7" t="s">
        <v>1068</v>
      </c>
      <c r="H2543" s="7" t="s">
        <v>994</v>
      </c>
      <c r="I2543" s="6" t="s">
        <v>8</v>
      </c>
      <c r="J2543" s="1">
        <v>2485</v>
      </c>
      <c r="K2543" s="1">
        <v>17276</v>
      </c>
      <c r="L2543" s="1">
        <v>19760</v>
      </c>
      <c r="M2543" s="1">
        <v>5552</v>
      </c>
      <c r="N2543" s="1">
        <v>14309</v>
      </c>
      <c r="O2543" s="1">
        <v>19861</v>
      </c>
      <c r="P2543" s="1">
        <v>18143.68</v>
      </c>
      <c r="Q2543" s="12"/>
      <c r="R2543" s="29">
        <f t="shared" si="120"/>
        <v>1717.3199999999997</v>
      </c>
      <c r="S2543" t="str">
        <f t="shared" si="121"/>
        <v>Sobre ingreso</v>
      </c>
      <c r="T2543" s="10">
        <f>IFERROR(VLOOKUP(A2543,[1]!Tabla1[[#All],[Material]:[venta nueva]],38,FALSE),0)</f>
        <v>0</v>
      </c>
    </row>
    <row r="2544" spans="1:20" hidden="1" x14ac:dyDescent="0.35">
      <c r="A2544">
        <f t="shared" si="119"/>
        <v>1012167</v>
      </c>
      <c r="B2544" s="6" t="s">
        <v>1145</v>
      </c>
      <c r="C2544" s="7" t="s">
        <v>658</v>
      </c>
      <c r="D2544" s="7" t="s">
        <v>1096</v>
      </c>
      <c r="E2544" s="7" t="s">
        <v>758</v>
      </c>
      <c r="F2544" s="7" t="s">
        <v>759</v>
      </c>
      <c r="G2544" s="7" t="s">
        <v>1066</v>
      </c>
      <c r="H2544" s="7" t="s">
        <v>982</v>
      </c>
      <c r="I2544" s="6" t="s">
        <v>8</v>
      </c>
      <c r="J2544" s="1">
        <v>-75354</v>
      </c>
      <c r="K2544" s="1">
        <v>480878</v>
      </c>
      <c r="L2544" s="1">
        <v>405524</v>
      </c>
      <c r="M2544" s="1">
        <v>-217801</v>
      </c>
      <c r="N2544" s="1">
        <v>474944</v>
      </c>
      <c r="O2544" s="1">
        <v>257142</v>
      </c>
      <c r="P2544" s="1">
        <v>407877.12</v>
      </c>
      <c r="Q2544" s="12"/>
      <c r="R2544" s="29">
        <f t="shared" si="120"/>
        <v>-150735.12</v>
      </c>
      <c r="S2544" t="str">
        <f t="shared" si="121"/>
        <v>Pendiente de ingreso</v>
      </c>
      <c r="T2544" s="10">
        <f>IFERROR(VLOOKUP(A2544,[1]!Tabla1[[#All],[Material]:[venta nueva]],38,FALSE),0)</f>
        <v>0</v>
      </c>
    </row>
    <row r="2545" spans="1:20" hidden="1" x14ac:dyDescent="0.35">
      <c r="A2545">
        <f t="shared" si="119"/>
        <v>1012207</v>
      </c>
      <c r="B2545" s="6" t="s">
        <v>1145</v>
      </c>
      <c r="C2545" s="7" t="s">
        <v>658</v>
      </c>
      <c r="D2545" s="7" t="s">
        <v>1096</v>
      </c>
      <c r="E2545" s="7" t="s">
        <v>760</v>
      </c>
      <c r="F2545" s="7" t="s">
        <v>761</v>
      </c>
      <c r="G2545" s="7" t="s">
        <v>1065</v>
      </c>
      <c r="H2545" s="7" t="s">
        <v>981</v>
      </c>
      <c r="I2545" s="6" t="s">
        <v>9</v>
      </c>
      <c r="J2545" s="1"/>
      <c r="K2545" s="1"/>
      <c r="L2545" s="1"/>
      <c r="M2545" s="1"/>
      <c r="N2545" s="1"/>
      <c r="O2545" s="1"/>
      <c r="P2545" s="1">
        <v>48000</v>
      </c>
      <c r="Q2545" s="12"/>
      <c r="R2545" s="29">
        <f t="shared" si="120"/>
        <v>-48000</v>
      </c>
      <c r="S2545" t="str">
        <f t="shared" si="121"/>
        <v>Pendiente de ingreso</v>
      </c>
      <c r="T2545" s="10">
        <f>IFERROR(VLOOKUP(A2545,[1]!Tabla1[[#All],[Material]:[venta nueva]],38,FALSE),0)</f>
        <v>0</v>
      </c>
    </row>
    <row r="2546" spans="1:20" hidden="1" x14ac:dyDescent="0.35">
      <c r="A2546">
        <f t="shared" si="119"/>
        <v>1012218</v>
      </c>
      <c r="B2546" s="6" t="s">
        <v>1145</v>
      </c>
      <c r="C2546" s="7" t="s">
        <v>658</v>
      </c>
      <c r="D2546" s="7" t="s">
        <v>1096</v>
      </c>
      <c r="E2546" s="7" t="s">
        <v>764</v>
      </c>
      <c r="F2546" s="7" t="s">
        <v>765</v>
      </c>
      <c r="G2546" s="7" t="s">
        <v>1068</v>
      </c>
      <c r="H2546" s="7" t="s">
        <v>992</v>
      </c>
      <c r="I2546" s="6" t="s">
        <v>14</v>
      </c>
      <c r="J2546" s="1">
        <v>0</v>
      </c>
      <c r="K2546" s="1">
        <v>23761</v>
      </c>
      <c r="L2546" s="1">
        <v>23761</v>
      </c>
      <c r="M2546" s="1">
        <v>0</v>
      </c>
      <c r="N2546" s="1">
        <v>24000</v>
      </c>
      <c r="O2546" s="1">
        <v>24000</v>
      </c>
      <c r="P2546" s="1">
        <v>24000</v>
      </c>
      <c r="Q2546" s="12"/>
      <c r="R2546" s="29">
        <f t="shared" si="120"/>
        <v>0</v>
      </c>
      <c r="S2546" t="str">
        <f t="shared" si="121"/>
        <v>OK</v>
      </c>
      <c r="T2546" s="10">
        <f>IFERROR(VLOOKUP(A2546,[1]!Tabla1[[#All],[Material]:[venta nueva]],38,FALSE),0)</f>
        <v>0</v>
      </c>
    </row>
    <row r="2547" spans="1:20" hidden="1" x14ac:dyDescent="0.35">
      <c r="A2547">
        <f t="shared" si="119"/>
        <v>1012278</v>
      </c>
      <c r="B2547" s="6" t="s">
        <v>1145</v>
      </c>
      <c r="C2547" s="7" t="s">
        <v>658</v>
      </c>
      <c r="D2547" s="7" t="s">
        <v>1096</v>
      </c>
      <c r="E2547" s="7" t="s">
        <v>768</v>
      </c>
      <c r="F2547" s="7" t="s">
        <v>769</v>
      </c>
      <c r="G2547" s="7" t="s">
        <v>1068</v>
      </c>
      <c r="H2547" s="7" t="s">
        <v>994</v>
      </c>
      <c r="I2547" s="6" t="s">
        <v>10</v>
      </c>
      <c r="J2547" s="1">
        <v>8230</v>
      </c>
      <c r="K2547" s="1">
        <v>68908</v>
      </c>
      <c r="L2547" s="1">
        <v>77138</v>
      </c>
      <c r="M2547" s="1">
        <v>8739</v>
      </c>
      <c r="N2547" s="1">
        <v>71770</v>
      </c>
      <c r="O2547" s="1">
        <v>80509</v>
      </c>
      <c r="P2547" s="1">
        <v>80028</v>
      </c>
      <c r="Q2547" s="12"/>
      <c r="R2547" s="29">
        <f t="shared" si="120"/>
        <v>481</v>
      </c>
      <c r="S2547" t="str">
        <f t="shared" si="121"/>
        <v>Sobre ingreso</v>
      </c>
      <c r="T2547" s="10">
        <f>IFERROR(VLOOKUP(A2547,[1]!Tabla1[[#All],[Material]:[venta nueva]],38,FALSE),0)</f>
        <v>0</v>
      </c>
    </row>
    <row r="2548" spans="1:20" hidden="1" x14ac:dyDescent="0.35">
      <c r="A2548">
        <f t="shared" si="119"/>
        <v>1012299</v>
      </c>
      <c r="B2548" s="6" t="s">
        <v>1145</v>
      </c>
      <c r="C2548" s="7" t="s">
        <v>658</v>
      </c>
      <c r="D2548" s="7" t="s">
        <v>1096</v>
      </c>
      <c r="E2548" s="7" t="s">
        <v>1158</v>
      </c>
      <c r="F2548" s="7" t="s">
        <v>1159</v>
      </c>
      <c r="G2548" s="7" t="s">
        <v>990</v>
      </c>
      <c r="H2548" s="7" t="s">
        <v>990</v>
      </c>
      <c r="I2548" s="6" t="s">
        <v>8</v>
      </c>
      <c r="J2548" s="1"/>
      <c r="K2548" s="1"/>
      <c r="L2548" s="1"/>
      <c r="M2548" s="1"/>
      <c r="N2548" s="1"/>
      <c r="O2548" s="1"/>
      <c r="P2548" s="1">
        <v>100</v>
      </c>
      <c r="Q2548" s="12"/>
      <c r="R2548" s="29">
        <f t="shared" si="120"/>
        <v>-100</v>
      </c>
      <c r="S2548" t="str">
        <f t="shared" si="121"/>
        <v>Pendiente de ingreso</v>
      </c>
      <c r="T2548" s="10">
        <f>IFERROR(VLOOKUP(A2548,[1]!Tabla1[[#All],[Material]:[venta nueva]],38,FALSE),0)</f>
        <v>0</v>
      </c>
    </row>
    <row r="2549" spans="1:20" hidden="1" x14ac:dyDescent="0.35">
      <c r="A2549">
        <f t="shared" si="119"/>
        <v>1012300</v>
      </c>
      <c r="B2549" s="6" t="s">
        <v>1145</v>
      </c>
      <c r="C2549" s="7" t="s">
        <v>658</v>
      </c>
      <c r="D2549" s="7" t="s">
        <v>1096</v>
      </c>
      <c r="E2549" s="7" t="s">
        <v>1160</v>
      </c>
      <c r="F2549" s="7" t="s">
        <v>1161</v>
      </c>
      <c r="G2549" s="7" t="s">
        <v>990</v>
      </c>
      <c r="H2549" s="7" t="s">
        <v>990</v>
      </c>
      <c r="I2549" s="6" t="s">
        <v>8</v>
      </c>
      <c r="J2549" s="1"/>
      <c r="K2549" s="1"/>
      <c r="L2549" s="1"/>
      <c r="M2549" s="1"/>
      <c r="N2549" s="1"/>
      <c r="O2549" s="1"/>
      <c r="P2549" s="1">
        <v>0.45400000000000001</v>
      </c>
      <c r="Q2549" s="12"/>
      <c r="R2549" s="29">
        <f t="shared" si="120"/>
        <v>-0.45400000000000001</v>
      </c>
      <c r="S2549" t="str">
        <f t="shared" si="121"/>
        <v>Pendiente de ingreso</v>
      </c>
      <c r="T2549" s="10">
        <f>IFERROR(VLOOKUP(A2549,[1]!Tabla1[[#All],[Material]:[venta nueva]],38,FALSE),0)</f>
        <v>0</v>
      </c>
    </row>
    <row r="2550" spans="1:20" hidden="1" x14ac:dyDescent="0.35">
      <c r="A2550">
        <f t="shared" si="119"/>
        <v>1012313</v>
      </c>
      <c r="B2550" s="6" t="s">
        <v>1145</v>
      </c>
      <c r="C2550" s="7" t="s">
        <v>658</v>
      </c>
      <c r="D2550" s="7" t="s">
        <v>1096</v>
      </c>
      <c r="E2550" s="7" t="s">
        <v>1162</v>
      </c>
      <c r="F2550" s="7" t="s">
        <v>1163</v>
      </c>
      <c r="G2550" s="7" t="s">
        <v>990</v>
      </c>
      <c r="H2550" s="7" t="s">
        <v>990</v>
      </c>
      <c r="I2550" s="6" t="s">
        <v>8</v>
      </c>
      <c r="J2550" s="1"/>
      <c r="K2550" s="1"/>
      <c r="L2550" s="1"/>
      <c r="M2550" s="1"/>
      <c r="N2550" s="1"/>
      <c r="O2550" s="1"/>
      <c r="P2550" s="1">
        <v>18.14</v>
      </c>
      <c r="Q2550" s="12"/>
      <c r="R2550" s="29">
        <f t="shared" si="120"/>
        <v>-18.14</v>
      </c>
      <c r="S2550" t="str">
        <f t="shared" si="121"/>
        <v>Pendiente de ingreso</v>
      </c>
      <c r="T2550" s="10">
        <f>IFERROR(VLOOKUP(A2550,[1]!Tabla1[[#All],[Material]:[venta nueva]],38,FALSE),0)</f>
        <v>0</v>
      </c>
    </row>
    <row r="2551" spans="1:20" hidden="1" x14ac:dyDescent="0.35">
      <c r="A2551">
        <f t="shared" si="119"/>
        <v>1012326</v>
      </c>
      <c r="B2551" s="6" t="s">
        <v>1145</v>
      </c>
      <c r="C2551" s="7" t="s">
        <v>658</v>
      </c>
      <c r="D2551" s="7" t="s">
        <v>1096</v>
      </c>
      <c r="E2551" s="7" t="s">
        <v>772</v>
      </c>
      <c r="F2551" s="7" t="s">
        <v>773</v>
      </c>
      <c r="G2551" s="7" t="s">
        <v>1065</v>
      </c>
      <c r="H2551" s="7" t="s">
        <v>989</v>
      </c>
      <c r="I2551" s="6" t="s">
        <v>15</v>
      </c>
      <c r="J2551" s="1">
        <v>-2612</v>
      </c>
      <c r="K2551" s="1">
        <v>8612</v>
      </c>
      <c r="L2551" s="1">
        <v>6000</v>
      </c>
      <c r="M2551" s="1">
        <v>-288</v>
      </c>
      <c r="N2551" s="1">
        <v>8612</v>
      </c>
      <c r="O2551" s="1">
        <v>8324</v>
      </c>
      <c r="P2551" s="1">
        <v>6000</v>
      </c>
      <c r="Q2551" s="12"/>
      <c r="R2551" s="29">
        <f t="shared" si="120"/>
        <v>2324</v>
      </c>
      <c r="S2551" t="str">
        <f t="shared" si="121"/>
        <v>Sobre ingreso</v>
      </c>
      <c r="T2551" s="10">
        <f>IFERROR(VLOOKUP(A2551,[1]!Tabla1[[#All],[Material]:[venta nueva]],38,FALSE),0)</f>
        <v>0</v>
      </c>
    </row>
    <row r="2552" spans="1:20" hidden="1" x14ac:dyDescent="0.35">
      <c r="A2552">
        <f t="shared" si="119"/>
        <v>1012399</v>
      </c>
      <c r="B2552" s="6" t="s">
        <v>1145</v>
      </c>
      <c r="C2552" s="7" t="s">
        <v>658</v>
      </c>
      <c r="D2552" s="7" t="s">
        <v>1096</v>
      </c>
      <c r="E2552" s="7" t="s">
        <v>776</v>
      </c>
      <c r="F2552" s="7" t="s">
        <v>777</v>
      </c>
      <c r="G2552" s="7" t="s">
        <v>1066</v>
      </c>
      <c r="H2552" s="7" t="s">
        <v>982</v>
      </c>
      <c r="I2552" s="6" t="s">
        <v>10</v>
      </c>
      <c r="J2552" s="1">
        <v>0</v>
      </c>
      <c r="K2552" s="1">
        <v>10000</v>
      </c>
      <c r="L2552" s="1">
        <v>10000</v>
      </c>
      <c r="M2552" s="1">
        <v>0</v>
      </c>
      <c r="N2552" s="1">
        <v>10000</v>
      </c>
      <c r="O2552" s="1">
        <v>10000</v>
      </c>
      <c r="P2552" s="1"/>
      <c r="Q2552" s="12"/>
      <c r="R2552" s="29">
        <f t="shared" si="120"/>
        <v>10000</v>
      </c>
      <c r="S2552" t="str">
        <f t="shared" si="121"/>
        <v>Sobre ingreso</v>
      </c>
      <c r="T2552" s="10">
        <f>IFERROR(VLOOKUP(A2552,[1]!Tabla1[[#All],[Material]:[venta nueva]],38,FALSE),0)</f>
        <v>0</v>
      </c>
    </row>
    <row r="2553" spans="1:20" hidden="1" x14ac:dyDescent="0.35">
      <c r="A2553">
        <f t="shared" si="119"/>
        <v>1012400</v>
      </c>
      <c r="B2553" s="6" t="s">
        <v>1145</v>
      </c>
      <c r="C2553" s="7" t="s">
        <v>658</v>
      </c>
      <c r="D2553" s="7" t="s">
        <v>1096</v>
      </c>
      <c r="E2553" s="7" t="s">
        <v>778</v>
      </c>
      <c r="F2553" s="7" t="s">
        <v>779</v>
      </c>
      <c r="G2553" s="7" t="s">
        <v>985</v>
      </c>
      <c r="H2553" s="7" t="s">
        <v>985</v>
      </c>
      <c r="I2553" s="6" t="s">
        <v>10</v>
      </c>
      <c r="J2553" s="1">
        <v>0</v>
      </c>
      <c r="K2553" s="1">
        <v>10000</v>
      </c>
      <c r="L2553" s="1">
        <v>10000</v>
      </c>
      <c r="M2553" s="1">
        <v>0</v>
      </c>
      <c r="N2553" s="1">
        <v>10000</v>
      </c>
      <c r="O2553" s="1">
        <v>10000</v>
      </c>
      <c r="P2553" s="1"/>
      <c r="Q2553" s="12"/>
      <c r="R2553" s="29">
        <f t="shared" si="120"/>
        <v>10000</v>
      </c>
      <c r="S2553" t="str">
        <f t="shared" si="121"/>
        <v>Sobre ingreso</v>
      </c>
      <c r="T2553" s="10">
        <f>IFERROR(VLOOKUP(A2553,[1]!Tabla1[[#All],[Material]:[venta nueva]],38,FALSE),0)</f>
        <v>0</v>
      </c>
    </row>
    <row r="2554" spans="1:20" hidden="1" x14ac:dyDescent="0.35">
      <c r="A2554">
        <f t="shared" si="119"/>
        <v>1012401</v>
      </c>
      <c r="B2554" s="6" t="s">
        <v>1145</v>
      </c>
      <c r="C2554" s="7" t="s">
        <v>658</v>
      </c>
      <c r="D2554" s="7" t="s">
        <v>1096</v>
      </c>
      <c r="E2554" s="7" t="s">
        <v>780</v>
      </c>
      <c r="F2554" s="7" t="s">
        <v>781</v>
      </c>
      <c r="G2554" s="7" t="s">
        <v>1068</v>
      </c>
      <c r="H2554" s="7" t="s">
        <v>984</v>
      </c>
      <c r="I2554" s="6" t="s">
        <v>8</v>
      </c>
      <c r="J2554" s="1">
        <v>-3494</v>
      </c>
      <c r="K2554" s="1">
        <v>23220</v>
      </c>
      <c r="L2554" s="1">
        <v>19726</v>
      </c>
      <c r="M2554" s="1"/>
      <c r="N2554" s="1"/>
      <c r="O2554" s="1"/>
      <c r="P2554" s="1"/>
      <c r="Q2554" s="12"/>
      <c r="R2554" s="29">
        <f t="shared" si="120"/>
        <v>0</v>
      </c>
      <c r="S2554" t="str">
        <f t="shared" si="121"/>
        <v>OK</v>
      </c>
      <c r="T2554" s="10">
        <f>IFERROR(VLOOKUP(A2554,[1]!Tabla1[[#All],[Material]:[venta nueva]],38,FALSE),0)</f>
        <v>0</v>
      </c>
    </row>
    <row r="2555" spans="1:20" hidden="1" x14ac:dyDescent="0.35">
      <c r="A2555">
        <f t="shared" si="119"/>
        <v>1012434</v>
      </c>
      <c r="B2555" s="6" t="s">
        <v>1145</v>
      </c>
      <c r="C2555" s="7" t="s">
        <v>658</v>
      </c>
      <c r="D2555" s="7" t="s">
        <v>1096</v>
      </c>
      <c r="E2555" s="7" t="s">
        <v>782</v>
      </c>
      <c r="F2555" s="7" t="s">
        <v>783</v>
      </c>
      <c r="G2555" s="7" t="s">
        <v>1068</v>
      </c>
      <c r="H2555" s="7" t="s">
        <v>996</v>
      </c>
      <c r="I2555" s="6" t="s">
        <v>14</v>
      </c>
      <c r="J2555" s="1">
        <v>16988</v>
      </c>
      <c r="K2555" s="1">
        <v>0</v>
      </c>
      <c r="L2555" s="1">
        <v>16988</v>
      </c>
      <c r="M2555" s="1">
        <v>9000</v>
      </c>
      <c r="N2555" s="1">
        <v>0</v>
      </c>
      <c r="O2555" s="1">
        <v>0</v>
      </c>
      <c r="P2555" s="1">
        <v>24000</v>
      </c>
      <c r="Q2555" s="12"/>
      <c r="R2555" s="29">
        <f t="shared" si="120"/>
        <v>-24000</v>
      </c>
      <c r="S2555" t="str">
        <f t="shared" si="121"/>
        <v>Pendiente de ingreso</v>
      </c>
      <c r="T2555" s="10">
        <f>IFERROR(VLOOKUP(A2555,[1]!Tabla1[[#All],[Material]:[venta nueva]],38,FALSE),0)</f>
        <v>0</v>
      </c>
    </row>
    <row r="2556" spans="1:20" hidden="1" x14ac:dyDescent="0.35">
      <c r="A2556">
        <f t="shared" si="119"/>
        <v>1012448</v>
      </c>
      <c r="B2556" s="6" t="s">
        <v>1145</v>
      </c>
      <c r="C2556" s="7" t="s">
        <v>658</v>
      </c>
      <c r="D2556" s="7" t="s">
        <v>1096</v>
      </c>
      <c r="E2556" s="7" t="s">
        <v>784</v>
      </c>
      <c r="F2556" s="7" t="s">
        <v>785</v>
      </c>
      <c r="G2556" s="7" t="s">
        <v>1072</v>
      </c>
      <c r="H2556" s="7" t="s">
        <v>993</v>
      </c>
      <c r="I2556" s="6" t="s">
        <v>14</v>
      </c>
      <c r="J2556" s="1">
        <v>-52426</v>
      </c>
      <c r="K2556" s="1">
        <v>195232</v>
      </c>
      <c r="L2556" s="1">
        <v>142806</v>
      </c>
      <c r="M2556" s="1">
        <v>-1260</v>
      </c>
      <c r="N2556" s="1">
        <v>193260</v>
      </c>
      <c r="O2556" s="1">
        <v>192000</v>
      </c>
      <c r="P2556" s="1">
        <v>72000</v>
      </c>
      <c r="Q2556" s="12"/>
      <c r="R2556" s="29">
        <f t="shared" si="120"/>
        <v>120000</v>
      </c>
      <c r="S2556" t="str">
        <f t="shared" si="121"/>
        <v>Sobre ingreso</v>
      </c>
      <c r="T2556" s="10">
        <f>IFERROR(VLOOKUP(A2556,[1]!Tabla1[[#All],[Material]:[venta nueva]],38,FALSE),0)</f>
        <v>0</v>
      </c>
    </row>
    <row r="2557" spans="1:20" hidden="1" x14ac:dyDescent="0.35">
      <c r="A2557">
        <f t="shared" si="119"/>
        <v>1012451</v>
      </c>
      <c r="B2557" s="6" t="s">
        <v>1145</v>
      </c>
      <c r="C2557" s="7" t="s">
        <v>658</v>
      </c>
      <c r="D2557" s="7" t="s">
        <v>1096</v>
      </c>
      <c r="E2557" s="7" t="s">
        <v>786</v>
      </c>
      <c r="F2557" s="7" t="s">
        <v>787</v>
      </c>
      <c r="G2557" s="7" t="s">
        <v>1068</v>
      </c>
      <c r="H2557" s="7" t="s">
        <v>992</v>
      </c>
      <c r="I2557" s="6" t="s">
        <v>14</v>
      </c>
      <c r="J2557" s="1">
        <v>-8160</v>
      </c>
      <c r="K2557" s="1">
        <v>8160</v>
      </c>
      <c r="L2557" s="1">
        <v>0</v>
      </c>
      <c r="M2557" s="1">
        <v>-56535</v>
      </c>
      <c r="N2557" s="1">
        <v>8160</v>
      </c>
      <c r="O2557" s="1">
        <v>0</v>
      </c>
      <c r="P2557" s="1"/>
      <c r="Q2557" s="12"/>
      <c r="R2557" s="29">
        <f t="shared" si="120"/>
        <v>0</v>
      </c>
      <c r="S2557" t="str">
        <f t="shared" si="121"/>
        <v>OK</v>
      </c>
      <c r="T2557" s="10">
        <f>IFERROR(VLOOKUP(A2557,[1]!Tabla1[[#All],[Material]:[venta nueva]],38,FALSE),0)</f>
        <v>0</v>
      </c>
    </row>
    <row r="2558" spans="1:20" hidden="1" x14ac:dyDescent="0.35">
      <c r="A2558">
        <f t="shared" si="119"/>
        <v>1012452</v>
      </c>
      <c r="B2558" s="6" t="s">
        <v>1145</v>
      </c>
      <c r="C2558" s="7" t="s">
        <v>658</v>
      </c>
      <c r="D2558" s="7" t="s">
        <v>1096</v>
      </c>
      <c r="E2558" s="7" t="s">
        <v>788</v>
      </c>
      <c r="F2558" s="7" t="s">
        <v>789</v>
      </c>
      <c r="G2558" s="7" t="s">
        <v>1068</v>
      </c>
      <c r="H2558" s="7" t="s">
        <v>992</v>
      </c>
      <c r="I2558" s="6" t="s">
        <v>14</v>
      </c>
      <c r="J2558" s="1">
        <v>-62589</v>
      </c>
      <c r="K2558" s="1">
        <v>41000</v>
      </c>
      <c r="L2558" s="1">
        <v>0</v>
      </c>
      <c r="M2558" s="1">
        <v>-40678</v>
      </c>
      <c r="N2558" s="1">
        <v>41000</v>
      </c>
      <c r="O2558" s="1">
        <v>0</v>
      </c>
      <c r="P2558" s="1"/>
      <c r="Q2558" s="12"/>
      <c r="R2558" s="29">
        <f t="shared" si="120"/>
        <v>0</v>
      </c>
      <c r="S2558" t="str">
        <f t="shared" si="121"/>
        <v>OK</v>
      </c>
      <c r="T2558" s="10">
        <f>IFERROR(VLOOKUP(A2558,[1]!Tabla1[[#All],[Material]:[venta nueva]],38,FALSE),0)</f>
        <v>0</v>
      </c>
    </row>
    <row r="2559" spans="1:20" hidden="1" x14ac:dyDescent="0.35">
      <c r="A2559">
        <f t="shared" si="119"/>
        <v>1012455</v>
      </c>
      <c r="B2559" s="6" t="s">
        <v>1145</v>
      </c>
      <c r="C2559" s="7" t="s">
        <v>658</v>
      </c>
      <c r="D2559" s="7" t="s">
        <v>1096</v>
      </c>
      <c r="E2559" s="7" t="s">
        <v>790</v>
      </c>
      <c r="F2559" s="7" t="s">
        <v>791</v>
      </c>
      <c r="G2559" s="7" t="s">
        <v>1068</v>
      </c>
      <c r="H2559" s="7" t="s">
        <v>997</v>
      </c>
      <c r="I2559" s="6" t="s">
        <v>14</v>
      </c>
      <c r="J2559" s="1"/>
      <c r="K2559" s="1"/>
      <c r="L2559" s="1"/>
      <c r="M2559" s="1"/>
      <c r="N2559" s="1"/>
      <c r="O2559" s="1"/>
      <c r="P2559" s="1">
        <v>72000</v>
      </c>
      <c r="Q2559" s="12"/>
      <c r="R2559" s="29">
        <f t="shared" si="120"/>
        <v>-72000</v>
      </c>
      <c r="S2559" t="str">
        <f t="shared" si="121"/>
        <v>Pendiente de ingreso</v>
      </c>
      <c r="T2559" s="10">
        <f>IFERROR(VLOOKUP(A2559,[1]!Tabla1[[#All],[Material]:[venta nueva]],38,FALSE),0)</f>
        <v>0</v>
      </c>
    </row>
    <row r="2560" spans="1:20" hidden="1" x14ac:dyDescent="0.35">
      <c r="A2560">
        <f t="shared" si="119"/>
        <v>1012483</v>
      </c>
      <c r="B2560" s="6" t="s">
        <v>1145</v>
      </c>
      <c r="C2560" s="7" t="s">
        <v>658</v>
      </c>
      <c r="D2560" s="7" t="s">
        <v>1096</v>
      </c>
      <c r="E2560" s="7" t="s">
        <v>792</v>
      </c>
      <c r="F2560" s="7" t="s">
        <v>793</v>
      </c>
      <c r="G2560" s="7" t="s">
        <v>1068</v>
      </c>
      <c r="H2560" s="7" t="s">
        <v>984</v>
      </c>
      <c r="I2560" s="6" t="s">
        <v>8</v>
      </c>
      <c r="J2560" s="1">
        <v>7505</v>
      </c>
      <c r="K2560" s="1">
        <v>259490</v>
      </c>
      <c r="L2560" s="1">
        <v>266995</v>
      </c>
      <c r="M2560" s="1">
        <v>35762</v>
      </c>
      <c r="N2560" s="1">
        <v>228864</v>
      </c>
      <c r="O2560" s="1">
        <v>264626</v>
      </c>
      <c r="P2560" s="1">
        <v>264625.57199999999</v>
      </c>
      <c r="Q2560" s="12"/>
      <c r="R2560" s="29">
        <f t="shared" si="120"/>
        <v>0.4280000000144355</v>
      </c>
      <c r="S2560" t="str">
        <f t="shared" si="121"/>
        <v>Sobre ingreso</v>
      </c>
      <c r="T2560" s="10">
        <f>IFERROR(VLOOKUP(A2560,[1]!Tabla1[[#All],[Material]:[venta nueva]],38,FALSE),0)</f>
        <v>0</v>
      </c>
    </row>
    <row r="2561" spans="1:20" hidden="1" x14ac:dyDescent="0.35">
      <c r="A2561">
        <f t="shared" si="119"/>
        <v>1012488</v>
      </c>
      <c r="B2561" s="6" t="s">
        <v>1145</v>
      </c>
      <c r="C2561" s="7" t="s">
        <v>658</v>
      </c>
      <c r="D2561" s="7" t="s">
        <v>1096</v>
      </c>
      <c r="E2561" s="7" t="s">
        <v>794</v>
      </c>
      <c r="F2561" s="7" t="s">
        <v>795</v>
      </c>
      <c r="G2561" s="7" t="s">
        <v>1066</v>
      </c>
      <c r="H2561" s="7" t="s">
        <v>982</v>
      </c>
      <c r="I2561" s="6" t="s">
        <v>8</v>
      </c>
      <c r="J2561" s="1"/>
      <c r="K2561" s="1"/>
      <c r="L2561" s="1"/>
      <c r="M2561" s="1">
        <v>0</v>
      </c>
      <c r="N2561" s="1">
        <v>19976</v>
      </c>
      <c r="O2561" s="1">
        <v>19976</v>
      </c>
      <c r="P2561" s="1">
        <v>19958.400000000001</v>
      </c>
      <c r="Q2561" s="12"/>
      <c r="R2561" s="29">
        <f t="shared" si="120"/>
        <v>17.599999999998545</v>
      </c>
      <c r="S2561" t="str">
        <f t="shared" si="121"/>
        <v>Sobre ingreso</v>
      </c>
      <c r="T2561" s="10">
        <f>IFERROR(VLOOKUP(A2561,[1]!Tabla1[[#All],[Material]:[venta nueva]],38,FALSE),0)</f>
        <v>0</v>
      </c>
    </row>
    <row r="2562" spans="1:20" hidden="1" x14ac:dyDescent="0.35">
      <c r="A2562">
        <f t="shared" si="119"/>
        <v>1012502</v>
      </c>
      <c r="B2562" s="6" t="s">
        <v>1145</v>
      </c>
      <c r="C2562" s="7" t="s">
        <v>658</v>
      </c>
      <c r="D2562" s="7" t="s">
        <v>1096</v>
      </c>
      <c r="E2562" s="7" t="s">
        <v>796</v>
      </c>
      <c r="F2562" s="7" t="s">
        <v>797</v>
      </c>
      <c r="G2562" s="7" t="s">
        <v>1072</v>
      </c>
      <c r="H2562" s="7" t="s">
        <v>993</v>
      </c>
      <c r="I2562" s="6" t="s">
        <v>14</v>
      </c>
      <c r="J2562" s="1">
        <v>-8440</v>
      </c>
      <c r="K2562" s="1">
        <v>8440</v>
      </c>
      <c r="L2562" s="1">
        <v>0</v>
      </c>
      <c r="M2562" s="1">
        <v>2940</v>
      </c>
      <c r="N2562" s="1">
        <v>9060</v>
      </c>
      <c r="O2562" s="1">
        <v>12000</v>
      </c>
      <c r="P2562" s="1"/>
      <c r="Q2562" s="12"/>
      <c r="R2562" s="29">
        <f t="shared" si="120"/>
        <v>12000</v>
      </c>
      <c r="S2562" t="str">
        <f t="shared" si="121"/>
        <v>Sobre ingreso</v>
      </c>
      <c r="T2562" s="10">
        <f>IFERROR(VLOOKUP(A2562,[1]!Tabla1[[#All],[Material]:[venta nueva]],38,FALSE),0)</f>
        <v>0</v>
      </c>
    </row>
    <row r="2563" spans="1:20" hidden="1" x14ac:dyDescent="0.35">
      <c r="A2563">
        <f t="shared" si="119"/>
        <v>1012503</v>
      </c>
      <c r="B2563" s="6" t="s">
        <v>1145</v>
      </c>
      <c r="C2563" s="7" t="s">
        <v>658</v>
      </c>
      <c r="D2563" s="7" t="s">
        <v>1096</v>
      </c>
      <c r="E2563" s="7" t="s">
        <v>798</v>
      </c>
      <c r="F2563" s="7" t="s">
        <v>799</v>
      </c>
      <c r="G2563" s="7" t="s">
        <v>1072</v>
      </c>
      <c r="H2563" s="7" t="s">
        <v>993</v>
      </c>
      <c r="I2563" s="6" t="s">
        <v>14</v>
      </c>
      <c r="J2563" s="1">
        <v>-86658</v>
      </c>
      <c r="K2563" s="1">
        <v>277067</v>
      </c>
      <c r="L2563" s="1">
        <v>190408</v>
      </c>
      <c r="M2563" s="1">
        <v>1280</v>
      </c>
      <c r="N2563" s="1">
        <v>286720</v>
      </c>
      <c r="O2563" s="1">
        <v>288000</v>
      </c>
      <c r="P2563" s="1">
        <v>288000</v>
      </c>
      <c r="Q2563" s="12"/>
      <c r="R2563" s="29">
        <f t="shared" si="120"/>
        <v>0</v>
      </c>
      <c r="S2563" t="str">
        <f t="shared" si="121"/>
        <v>OK</v>
      </c>
      <c r="T2563" s="10">
        <f>IFERROR(VLOOKUP(A2563,[1]!Tabla1[[#All],[Material]:[venta nueva]],38,FALSE),0)</f>
        <v>0</v>
      </c>
    </row>
    <row r="2564" spans="1:20" hidden="1" x14ac:dyDescent="0.35">
      <c r="A2564">
        <f t="shared" si="119"/>
        <v>1012504</v>
      </c>
      <c r="B2564" s="6" t="s">
        <v>1145</v>
      </c>
      <c r="C2564" s="7" t="s">
        <v>658</v>
      </c>
      <c r="D2564" s="7" t="s">
        <v>1096</v>
      </c>
      <c r="E2564" s="7" t="s">
        <v>800</v>
      </c>
      <c r="F2564" s="7" t="s">
        <v>785</v>
      </c>
      <c r="G2564" s="7" t="s">
        <v>1072</v>
      </c>
      <c r="H2564" s="7" t="s">
        <v>993</v>
      </c>
      <c r="I2564" s="6" t="s">
        <v>14</v>
      </c>
      <c r="J2564" s="1">
        <v>-41873</v>
      </c>
      <c r="K2564" s="1">
        <v>53774</v>
      </c>
      <c r="L2564" s="1">
        <v>11900</v>
      </c>
      <c r="M2564" s="1">
        <v>-13380</v>
      </c>
      <c r="N2564" s="1">
        <v>61380</v>
      </c>
      <c r="O2564" s="1">
        <v>48000</v>
      </c>
      <c r="P2564" s="1"/>
      <c r="Q2564" s="12"/>
      <c r="R2564" s="29">
        <f t="shared" si="120"/>
        <v>48000</v>
      </c>
      <c r="S2564" t="str">
        <f t="shared" si="121"/>
        <v>Sobre ingreso</v>
      </c>
      <c r="T2564" s="10">
        <f>IFERROR(VLOOKUP(A2564,[1]!Tabla1[[#All],[Material]:[venta nueva]],38,FALSE),0)</f>
        <v>0</v>
      </c>
    </row>
    <row r="2565" spans="1:20" hidden="1" x14ac:dyDescent="0.35">
      <c r="A2565">
        <f t="shared" si="119"/>
        <v>1012518</v>
      </c>
      <c r="B2565" s="6" t="s">
        <v>1145</v>
      </c>
      <c r="C2565" s="7" t="s">
        <v>658</v>
      </c>
      <c r="D2565" s="7" t="s">
        <v>1096</v>
      </c>
      <c r="E2565" s="7" t="s">
        <v>801</v>
      </c>
      <c r="F2565" s="7" t="s">
        <v>802</v>
      </c>
      <c r="G2565" s="7" t="s">
        <v>985</v>
      </c>
      <c r="H2565" s="7" t="s">
        <v>985</v>
      </c>
      <c r="I2565" s="6" t="s">
        <v>8</v>
      </c>
      <c r="J2565" s="1">
        <v>-60658</v>
      </c>
      <c r="K2565" s="1">
        <v>159626</v>
      </c>
      <c r="L2565" s="1">
        <v>98968</v>
      </c>
      <c r="M2565" s="1">
        <v>-54595</v>
      </c>
      <c r="N2565" s="1">
        <v>163398</v>
      </c>
      <c r="O2565" s="1">
        <v>108803</v>
      </c>
      <c r="P2565" s="1">
        <v>108863.03999999999</v>
      </c>
      <c r="Q2565" s="12"/>
      <c r="R2565" s="29">
        <f t="shared" si="120"/>
        <v>-60.039999999993597</v>
      </c>
      <c r="S2565" t="str">
        <f t="shared" si="121"/>
        <v>Pendiente de ingreso</v>
      </c>
      <c r="T2565" s="10">
        <f>IFERROR(VLOOKUP(A2565,[1]!Tabla1[[#All],[Material]:[venta nueva]],38,FALSE),0)</f>
        <v>0</v>
      </c>
    </row>
    <row r="2566" spans="1:20" hidden="1" x14ac:dyDescent="0.35">
      <c r="A2566">
        <f t="shared" ref="A2566:A2629" si="122">+E2566*1</f>
        <v>1012519</v>
      </c>
      <c r="B2566" s="6" t="s">
        <v>1145</v>
      </c>
      <c r="C2566" s="7" t="s">
        <v>658</v>
      </c>
      <c r="D2566" s="7" t="s">
        <v>1096</v>
      </c>
      <c r="E2566" s="7" t="s">
        <v>803</v>
      </c>
      <c r="F2566" s="7" t="s">
        <v>721</v>
      </c>
      <c r="G2566" s="7" t="s">
        <v>1066</v>
      </c>
      <c r="H2566" s="7" t="s">
        <v>982</v>
      </c>
      <c r="I2566" s="6" t="s">
        <v>8</v>
      </c>
      <c r="J2566" s="1">
        <v>-4705</v>
      </c>
      <c r="K2566" s="1">
        <v>24444</v>
      </c>
      <c r="L2566" s="1">
        <v>19739</v>
      </c>
      <c r="M2566" s="1">
        <v>657</v>
      </c>
      <c r="N2566" s="1">
        <v>19301</v>
      </c>
      <c r="O2566" s="1">
        <v>19958</v>
      </c>
      <c r="P2566" s="1">
        <v>19958.400000000001</v>
      </c>
      <c r="Q2566" s="12"/>
      <c r="R2566" s="29">
        <f t="shared" si="120"/>
        <v>-0.40000000000145519</v>
      </c>
      <c r="S2566" t="str">
        <f t="shared" si="121"/>
        <v>Pendiente de ingreso</v>
      </c>
      <c r="T2566" s="10">
        <f>IFERROR(VLOOKUP(A2566,[1]!Tabla1[[#All],[Material]:[venta nueva]],38,FALSE),0)</f>
        <v>0</v>
      </c>
    </row>
    <row r="2567" spans="1:20" hidden="1" x14ac:dyDescent="0.35">
      <c r="A2567">
        <f t="shared" si="122"/>
        <v>1012520</v>
      </c>
      <c r="B2567" s="6" t="s">
        <v>1145</v>
      </c>
      <c r="C2567" s="7" t="s">
        <v>658</v>
      </c>
      <c r="D2567" s="7" t="s">
        <v>1096</v>
      </c>
      <c r="E2567" s="7" t="s">
        <v>804</v>
      </c>
      <c r="F2567" s="7" t="s">
        <v>723</v>
      </c>
      <c r="G2567" s="7" t="s">
        <v>1066</v>
      </c>
      <c r="H2567" s="7" t="s">
        <v>982</v>
      </c>
      <c r="I2567" s="6" t="s">
        <v>8</v>
      </c>
      <c r="J2567" s="1">
        <v>1380</v>
      </c>
      <c r="K2567" s="1">
        <v>77769</v>
      </c>
      <c r="L2567" s="1">
        <v>79149</v>
      </c>
      <c r="M2567" s="1">
        <v>-9617</v>
      </c>
      <c r="N2567" s="1">
        <v>75791</v>
      </c>
      <c r="O2567" s="1">
        <v>66174</v>
      </c>
      <c r="P2567" s="1">
        <v>65318.400000000001</v>
      </c>
      <c r="Q2567" s="12"/>
      <c r="R2567" s="29">
        <f t="shared" si="120"/>
        <v>855.59999999999854</v>
      </c>
      <c r="S2567" t="str">
        <f t="shared" si="121"/>
        <v>Sobre ingreso</v>
      </c>
      <c r="T2567" s="10">
        <f>IFERROR(VLOOKUP(A2567,[1]!Tabla1[[#All],[Material]:[venta nueva]],38,FALSE),0)</f>
        <v>0</v>
      </c>
    </row>
    <row r="2568" spans="1:20" hidden="1" x14ac:dyDescent="0.35">
      <c r="A2568">
        <f t="shared" si="122"/>
        <v>1012521</v>
      </c>
      <c r="B2568" s="6" t="s">
        <v>1145</v>
      </c>
      <c r="C2568" s="7" t="s">
        <v>658</v>
      </c>
      <c r="D2568" s="7" t="s">
        <v>1096</v>
      </c>
      <c r="E2568" s="7" t="s">
        <v>805</v>
      </c>
      <c r="F2568" s="7" t="s">
        <v>725</v>
      </c>
      <c r="G2568" s="7" t="s">
        <v>1066</v>
      </c>
      <c r="H2568" s="7" t="s">
        <v>982</v>
      </c>
      <c r="I2568" s="6" t="s">
        <v>8</v>
      </c>
      <c r="J2568" s="1">
        <v>-34233</v>
      </c>
      <c r="K2568" s="1">
        <v>192527</v>
      </c>
      <c r="L2568" s="1">
        <v>158294</v>
      </c>
      <c r="M2568" s="1">
        <v>-35559</v>
      </c>
      <c r="N2568" s="1">
        <v>197274</v>
      </c>
      <c r="O2568" s="1">
        <v>159935</v>
      </c>
      <c r="P2568" s="1">
        <v>157850.36799999999</v>
      </c>
      <c r="Q2568" s="12"/>
      <c r="R2568" s="29">
        <f t="shared" ref="R2568:R2631" si="123">+O2568-P2568</f>
        <v>2084.6320000000123</v>
      </c>
      <c r="S2568" t="str">
        <f t="shared" ref="S2568:S2631" si="124">IF(R2568&gt;0,"Sobre ingreso",IF(R2568&lt;0,"Pendiente de ingreso","OK"))</f>
        <v>Sobre ingreso</v>
      </c>
      <c r="T2568" s="10">
        <f>IFERROR(VLOOKUP(A2568,[1]!Tabla1[[#All],[Material]:[venta nueva]],38,FALSE),0)</f>
        <v>0</v>
      </c>
    </row>
    <row r="2569" spans="1:20" hidden="1" x14ac:dyDescent="0.35">
      <c r="A2569">
        <f t="shared" si="122"/>
        <v>1012522</v>
      </c>
      <c r="B2569" s="6" t="s">
        <v>1145</v>
      </c>
      <c r="C2569" s="7" t="s">
        <v>658</v>
      </c>
      <c r="D2569" s="7" t="s">
        <v>1096</v>
      </c>
      <c r="E2569" s="7" t="s">
        <v>806</v>
      </c>
      <c r="F2569" s="7" t="s">
        <v>727</v>
      </c>
      <c r="G2569" s="7" t="s">
        <v>1066</v>
      </c>
      <c r="H2569" s="7" t="s">
        <v>982</v>
      </c>
      <c r="I2569" s="6" t="s">
        <v>8</v>
      </c>
      <c r="J2569" s="1">
        <v>-54093</v>
      </c>
      <c r="K2569" s="1">
        <v>93600</v>
      </c>
      <c r="L2569" s="1">
        <v>39508</v>
      </c>
      <c r="M2569" s="1">
        <v>-51439</v>
      </c>
      <c r="N2569" s="1">
        <v>94193</v>
      </c>
      <c r="O2569" s="1">
        <v>39589</v>
      </c>
      <c r="P2569" s="1">
        <v>40461.120000000003</v>
      </c>
      <c r="Q2569" s="12"/>
      <c r="R2569" s="29">
        <f t="shared" si="123"/>
        <v>-872.12000000000262</v>
      </c>
      <c r="S2569" t="str">
        <f t="shared" si="124"/>
        <v>Pendiente de ingreso</v>
      </c>
      <c r="T2569" s="10">
        <f>IFERROR(VLOOKUP(A2569,[1]!Tabla1[[#All],[Material]:[venta nueva]],38,FALSE),0)</f>
        <v>0</v>
      </c>
    </row>
    <row r="2570" spans="1:20" hidden="1" x14ac:dyDescent="0.35">
      <c r="A2570">
        <f t="shared" si="122"/>
        <v>1012523</v>
      </c>
      <c r="B2570" s="6" t="s">
        <v>1145</v>
      </c>
      <c r="C2570" s="7" t="s">
        <v>658</v>
      </c>
      <c r="D2570" s="7" t="s">
        <v>1096</v>
      </c>
      <c r="E2570" s="7" t="s">
        <v>807</v>
      </c>
      <c r="F2570" s="7" t="s">
        <v>729</v>
      </c>
      <c r="G2570" s="7" t="s">
        <v>1066</v>
      </c>
      <c r="H2570" s="7" t="s">
        <v>982</v>
      </c>
      <c r="I2570" s="6" t="s">
        <v>8</v>
      </c>
      <c r="J2570" s="1">
        <v>-17215</v>
      </c>
      <c r="K2570" s="1">
        <v>56742</v>
      </c>
      <c r="L2570" s="1">
        <v>39527</v>
      </c>
      <c r="M2570" s="1">
        <v>-714</v>
      </c>
      <c r="N2570" s="1">
        <v>50610</v>
      </c>
      <c r="O2570" s="1">
        <v>49896</v>
      </c>
      <c r="P2570" s="1">
        <v>49896</v>
      </c>
      <c r="Q2570" s="12"/>
      <c r="R2570" s="29">
        <f t="shared" si="123"/>
        <v>0</v>
      </c>
      <c r="S2570" t="str">
        <f t="shared" si="124"/>
        <v>OK</v>
      </c>
      <c r="T2570" s="10">
        <f>IFERROR(VLOOKUP(A2570,[1]!Tabla1[[#All],[Material]:[venta nueva]],38,FALSE),0)</f>
        <v>0</v>
      </c>
    </row>
    <row r="2571" spans="1:20" hidden="1" x14ac:dyDescent="0.35">
      <c r="A2571">
        <f t="shared" si="122"/>
        <v>1012524</v>
      </c>
      <c r="B2571" s="6" t="s">
        <v>1145</v>
      </c>
      <c r="C2571" s="7" t="s">
        <v>658</v>
      </c>
      <c r="D2571" s="7" t="s">
        <v>1096</v>
      </c>
      <c r="E2571" s="7" t="s">
        <v>808</v>
      </c>
      <c r="F2571" s="7" t="s">
        <v>731</v>
      </c>
      <c r="G2571" s="7" t="s">
        <v>1066</v>
      </c>
      <c r="H2571" s="7" t="s">
        <v>982</v>
      </c>
      <c r="I2571" s="6" t="s">
        <v>8</v>
      </c>
      <c r="J2571" s="1">
        <v>-41412</v>
      </c>
      <c r="K2571" s="1">
        <v>23544</v>
      </c>
      <c r="L2571" s="1">
        <v>0</v>
      </c>
      <c r="M2571" s="1">
        <v>-45433</v>
      </c>
      <c r="N2571" s="1">
        <v>23544</v>
      </c>
      <c r="O2571" s="1">
        <v>0</v>
      </c>
      <c r="P2571" s="1"/>
      <c r="Q2571" s="12"/>
      <c r="R2571" s="29">
        <f t="shared" si="123"/>
        <v>0</v>
      </c>
      <c r="S2571" t="str">
        <f t="shared" si="124"/>
        <v>OK</v>
      </c>
      <c r="T2571" s="10">
        <f>IFERROR(VLOOKUP(A2571,[1]!Tabla1[[#All],[Material]:[venta nueva]],38,FALSE),0)</f>
        <v>0</v>
      </c>
    </row>
    <row r="2572" spans="1:20" hidden="1" x14ac:dyDescent="0.35">
      <c r="A2572">
        <f t="shared" si="122"/>
        <v>1012525</v>
      </c>
      <c r="B2572" s="6" t="s">
        <v>1145</v>
      </c>
      <c r="C2572" s="7" t="s">
        <v>658</v>
      </c>
      <c r="D2572" s="7" t="s">
        <v>1096</v>
      </c>
      <c r="E2572" s="7" t="s">
        <v>809</v>
      </c>
      <c r="F2572" s="7" t="s">
        <v>709</v>
      </c>
      <c r="G2572" s="7" t="s">
        <v>1072</v>
      </c>
      <c r="H2572" s="7" t="s">
        <v>993</v>
      </c>
      <c r="I2572" s="6" t="s">
        <v>14</v>
      </c>
      <c r="J2572" s="1">
        <v>11180</v>
      </c>
      <c r="K2572" s="1">
        <v>12621</v>
      </c>
      <c r="L2572" s="1">
        <v>23801</v>
      </c>
      <c r="M2572" s="1">
        <v>-940</v>
      </c>
      <c r="N2572" s="1">
        <v>12940</v>
      </c>
      <c r="O2572" s="1">
        <v>12000</v>
      </c>
      <c r="P2572" s="1">
        <v>24000</v>
      </c>
      <c r="Q2572" s="12"/>
      <c r="R2572" s="29">
        <f t="shared" si="123"/>
        <v>-12000</v>
      </c>
      <c r="S2572" t="str">
        <f t="shared" si="124"/>
        <v>Pendiente de ingreso</v>
      </c>
      <c r="T2572" s="10">
        <f>IFERROR(VLOOKUP(A2572,[1]!Tabla1[[#All],[Material]:[venta nueva]],38,FALSE),0)</f>
        <v>0</v>
      </c>
    </row>
    <row r="2573" spans="1:20" hidden="1" x14ac:dyDescent="0.35">
      <c r="A2573">
        <f t="shared" si="122"/>
        <v>1012526</v>
      </c>
      <c r="B2573" s="6" t="s">
        <v>1145</v>
      </c>
      <c r="C2573" s="7" t="s">
        <v>658</v>
      </c>
      <c r="D2573" s="7" t="s">
        <v>1096</v>
      </c>
      <c r="E2573" s="7" t="s">
        <v>810</v>
      </c>
      <c r="F2573" s="7" t="s">
        <v>711</v>
      </c>
      <c r="G2573" s="7" t="s">
        <v>1072</v>
      </c>
      <c r="H2573" s="7" t="s">
        <v>993</v>
      </c>
      <c r="I2573" s="6" t="s">
        <v>14</v>
      </c>
      <c r="J2573" s="1">
        <v>15368</v>
      </c>
      <c r="K2573" s="1">
        <v>8433</v>
      </c>
      <c r="L2573" s="1">
        <v>23801</v>
      </c>
      <c r="M2573" s="1">
        <v>16660</v>
      </c>
      <c r="N2573" s="1">
        <v>7340</v>
      </c>
      <c r="O2573" s="1">
        <v>24000</v>
      </c>
      <c r="P2573" s="1">
        <v>24000</v>
      </c>
      <c r="Q2573" s="12"/>
      <c r="R2573" s="29">
        <f t="shared" si="123"/>
        <v>0</v>
      </c>
      <c r="S2573" t="str">
        <f t="shared" si="124"/>
        <v>OK</v>
      </c>
      <c r="T2573" s="10">
        <f>IFERROR(VLOOKUP(A2573,[1]!Tabla1[[#All],[Material]:[venta nueva]],38,FALSE),0)</f>
        <v>0</v>
      </c>
    </row>
    <row r="2574" spans="1:20" hidden="1" x14ac:dyDescent="0.35">
      <c r="A2574">
        <f t="shared" si="122"/>
        <v>1012527</v>
      </c>
      <c r="B2574" s="6" t="s">
        <v>1145</v>
      </c>
      <c r="C2574" s="7" t="s">
        <v>658</v>
      </c>
      <c r="D2574" s="7" t="s">
        <v>1096</v>
      </c>
      <c r="E2574" s="7" t="s">
        <v>811</v>
      </c>
      <c r="F2574" s="7" t="s">
        <v>812</v>
      </c>
      <c r="G2574" s="7" t="s">
        <v>1072</v>
      </c>
      <c r="H2574" s="7" t="s">
        <v>993</v>
      </c>
      <c r="I2574" s="6" t="s">
        <v>14</v>
      </c>
      <c r="J2574" s="1">
        <v>30798</v>
      </c>
      <c r="K2574" s="1">
        <v>16804</v>
      </c>
      <c r="L2574" s="1">
        <v>47602</v>
      </c>
      <c r="M2574" s="1">
        <v>6300</v>
      </c>
      <c r="N2574" s="1">
        <v>17700</v>
      </c>
      <c r="O2574" s="1">
        <v>24000</v>
      </c>
      <c r="P2574" s="1">
        <v>24000</v>
      </c>
      <c r="Q2574" s="12"/>
      <c r="R2574" s="29">
        <f t="shared" si="123"/>
        <v>0</v>
      </c>
      <c r="S2574" t="str">
        <f t="shared" si="124"/>
        <v>OK</v>
      </c>
      <c r="T2574" s="10">
        <f>IFERROR(VLOOKUP(A2574,[1]!Tabla1[[#All],[Material]:[venta nueva]],38,FALSE),0)</f>
        <v>0</v>
      </c>
    </row>
    <row r="2575" spans="1:20" hidden="1" x14ac:dyDescent="0.35">
      <c r="A2575">
        <f t="shared" si="122"/>
        <v>1012532</v>
      </c>
      <c r="B2575" s="6" t="s">
        <v>1145</v>
      </c>
      <c r="C2575" s="7" t="s">
        <v>658</v>
      </c>
      <c r="D2575" s="7" t="s">
        <v>1096</v>
      </c>
      <c r="E2575" s="7" t="s">
        <v>813</v>
      </c>
      <c r="F2575" s="7" t="s">
        <v>814</v>
      </c>
      <c r="G2575" s="7" t="s">
        <v>1065</v>
      </c>
      <c r="H2575" s="7" t="s">
        <v>981</v>
      </c>
      <c r="I2575" s="6" t="s">
        <v>8</v>
      </c>
      <c r="J2575" s="1">
        <v>-1600</v>
      </c>
      <c r="K2575" s="1">
        <v>6000</v>
      </c>
      <c r="L2575" s="1">
        <v>4400</v>
      </c>
      <c r="M2575" s="1">
        <v>-1146</v>
      </c>
      <c r="N2575" s="1">
        <v>6000</v>
      </c>
      <c r="O2575" s="1">
        <v>4854</v>
      </c>
      <c r="P2575" s="1">
        <v>4808.16</v>
      </c>
      <c r="Q2575" s="12"/>
      <c r="R2575" s="29">
        <f t="shared" si="123"/>
        <v>45.840000000000146</v>
      </c>
      <c r="S2575" t="str">
        <f t="shared" si="124"/>
        <v>Sobre ingreso</v>
      </c>
      <c r="T2575" s="10">
        <f>IFERROR(VLOOKUP(A2575,[1]!Tabla1[[#All],[Material]:[venta nueva]],38,FALSE),0)</f>
        <v>0</v>
      </c>
    </row>
    <row r="2576" spans="1:20" hidden="1" x14ac:dyDescent="0.35">
      <c r="A2576">
        <f t="shared" si="122"/>
        <v>1012534</v>
      </c>
      <c r="B2576" s="6" t="s">
        <v>1145</v>
      </c>
      <c r="C2576" s="7" t="s">
        <v>658</v>
      </c>
      <c r="D2576" s="7" t="s">
        <v>1096</v>
      </c>
      <c r="E2576" s="7" t="s">
        <v>815</v>
      </c>
      <c r="F2576" s="7" t="s">
        <v>816</v>
      </c>
      <c r="G2576" s="7" t="s">
        <v>1073</v>
      </c>
      <c r="H2576" s="7" t="s">
        <v>998</v>
      </c>
      <c r="I2576" s="6" t="s">
        <v>10</v>
      </c>
      <c r="J2576" s="1">
        <v>-158536</v>
      </c>
      <c r="K2576" s="1">
        <v>653912</v>
      </c>
      <c r="L2576" s="1">
        <v>495376</v>
      </c>
      <c r="M2576" s="1">
        <v>-91860</v>
      </c>
      <c r="N2576" s="1">
        <v>658536</v>
      </c>
      <c r="O2576" s="1">
        <v>566676</v>
      </c>
      <c r="P2576" s="1">
        <v>380000</v>
      </c>
      <c r="Q2576" s="12"/>
      <c r="R2576" s="29">
        <f t="shared" si="123"/>
        <v>186676</v>
      </c>
      <c r="S2576" t="str">
        <f t="shared" si="124"/>
        <v>Sobre ingreso</v>
      </c>
      <c r="T2576" s="10">
        <f>IFERROR(VLOOKUP(A2576,[1]!Tabla1[[#All],[Material]:[venta nueva]],38,FALSE),0)</f>
        <v>0</v>
      </c>
    </row>
    <row r="2577" spans="1:20" hidden="1" x14ac:dyDescent="0.35">
      <c r="A2577">
        <f t="shared" si="122"/>
        <v>1012598</v>
      </c>
      <c r="B2577" s="6" t="s">
        <v>1145</v>
      </c>
      <c r="C2577" s="7" t="s">
        <v>658</v>
      </c>
      <c r="D2577" s="7" t="s">
        <v>1096</v>
      </c>
      <c r="E2577" s="7" t="s">
        <v>821</v>
      </c>
      <c r="F2577" s="7" t="s">
        <v>822</v>
      </c>
      <c r="G2577" s="7" t="s">
        <v>1072</v>
      </c>
      <c r="H2577" s="7" t="s">
        <v>993</v>
      </c>
      <c r="I2577" s="6" t="s">
        <v>14</v>
      </c>
      <c r="J2577" s="1">
        <v>11651</v>
      </c>
      <c r="K2577" s="1">
        <v>12150</v>
      </c>
      <c r="L2577" s="1">
        <v>23801</v>
      </c>
      <c r="M2577" s="1">
        <v>10820</v>
      </c>
      <c r="N2577" s="1">
        <v>13180</v>
      </c>
      <c r="O2577" s="1">
        <v>24000</v>
      </c>
      <c r="P2577" s="1"/>
      <c r="Q2577" s="12"/>
      <c r="R2577" s="29">
        <f t="shared" si="123"/>
        <v>24000</v>
      </c>
      <c r="S2577" t="str">
        <f t="shared" si="124"/>
        <v>Sobre ingreso</v>
      </c>
      <c r="T2577" s="10">
        <f>IFERROR(VLOOKUP(A2577,[1]!Tabla1[[#All],[Material]:[venta nueva]],38,FALSE),0)</f>
        <v>0</v>
      </c>
    </row>
    <row r="2578" spans="1:20" hidden="1" x14ac:dyDescent="0.35">
      <c r="A2578">
        <f t="shared" si="122"/>
        <v>1012601</v>
      </c>
      <c r="B2578" s="6" t="s">
        <v>1145</v>
      </c>
      <c r="C2578" s="7" t="s">
        <v>658</v>
      </c>
      <c r="D2578" s="7" t="s">
        <v>1096</v>
      </c>
      <c r="E2578" s="7" t="s">
        <v>823</v>
      </c>
      <c r="F2578" s="7" t="s">
        <v>1452</v>
      </c>
      <c r="G2578" s="7" t="s">
        <v>1065</v>
      </c>
      <c r="H2578" s="7" t="s">
        <v>995</v>
      </c>
      <c r="I2578" s="6" t="s">
        <v>8</v>
      </c>
      <c r="J2578" s="1">
        <v>10394</v>
      </c>
      <c r="K2578" s="1">
        <v>0</v>
      </c>
      <c r="L2578" s="1">
        <v>10394</v>
      </c>
      <c r="M2578" s="1">
        <v>70000</v>
      </c>
      <c r="N2578" s="1">
        <v>135000</v>
      </c>
      <c r="O2578" s="1">
        <v>205000</v>
      </c>
      <c r="P2578" s="1">
        <v>216999.30600000001</v>
      </c>
      <c r="Q2578" s="12"/>
      <c r="R2578" s="29">
        <f t="shared" si="123"/>
        <v>-11999.306000000011</v>
      </c>
      <c r="S2578" t="str">
        <f t="shared" si="124"/>
        <v>Pendiente de ingreso</v>
      </c>
      <c r="T2578" s="10">
        <f>IFERROR(VLOOKUP(A2578,[1]!Tabla1[[#All],[Material]:[venta nueva]],38,FALSE),0)</f>
        <v>0</v>
      </c>
    </row>
    <row r="2579" spans="1:20" hidden="1" x14ac:dyDescent="0.35">
      <c r="A2579">
        <f t="shared" si="122"/>
        <v>1012602</v>
      </c>
      <c r="B2579" s="6" t="s">
        <v>1145</v>
      </c>
      <c r="C2579" s="7" t="s">
        <v>658</v>
      </c>
      <c r="D2579" s="7" t="s">
        <v>1096</v>
      </c>
      <c r="E2579" s="7" t="s">
        <v>1164</v>
      </c>
      <c r="F2579" s="7" t="s">
        <v>1165</v>
      </c>
      <c r="G2579" s="7" t="s">
        <v>1068</v>
      </c>
      <c r="H2579" s="7" t="s">
        <v>992</v>
      </c>
      <c r="I2579" s="6" t="s">
        <v>8</v>
      </c>
      <c r="J2579" s="1">
        <v>30482</v>
      </c>
      <c r="K2579" s="1">
        <v>0</v>
      </c>
      <c r="L2579" s="1">
        <v>29691</v>
      </c>
      <c r="M2579" s="1">
        <v>0</v>
      </c>
      <c r="N2579" s="1">
        <v>0</v>
      </c>
      <c r="O2579" s="1">
        <v>-791</v>
      </c>
      <c r="P2579" s="1"/>
      <c r="Q2579" s="12"/>
      <c r="R2579" s="29">
        <f t="shared" si="123"/>
        <v>-791</v>
      </c>
      <c r="S2579" t="str">
        <f t="shared" si="124"/>
        <v>Pendiente de ingreso</v>
      </c>
      <c r="T2579" s="10">
        <f>IFERROR(VLOOKUP(A2579,[1]!Tabla1[[#All],[Material]:[venta nueva]],38,FALSE),0)</f>
        <v>0</v>
      </c>
    </row>
    <row r="2580" spans="1:20" hidden="1" x14ac:dyDescent="0.35">
      <c r="A2580">
        <f t="shared" si="122"/>
        <v>1012631</v>
      </c>
      <c r="B2580" s="6" t="s">
        <v>1145</v>
      </c>
      <c r="C2580" s="7" t="s">
        <v>658</v>
      </c>
      <c r="D2580" s="7" t="s">
        <v>1096</v>
      </c>
      <c r="E2580" s="7" t="s">
        <v>1166</v>
      </c>
      <c r="F2580" s="7" t="s">
        <v>1167</v>
      </c>
      <c r="G2580" s="7" t="s">
        <v>990</v>
      </c>
      <c r="H2580" s="7" t="s">
        <v>990</v>
      </c>
      <c r="I2580" s="6" t="s">
        <v>8</v>
      </c>
      <c r="J2580" s="1"/>
      <c r="K2580" s="1"/>
      <c r="L2580" s="1"/>
      <c r="M2580" s="1"/>
      <c r="N2580" s="1"/>
      <c r="O2580" s="1"/>
      <c r="P2580" s="1">
        <v>100</v>
      </c>
      <c r="Q2580" s="12"/>
      <c r="R2580" s="29">
        <f t="shared" si="123"/>
        <v>-100</v>
      </c>
      <c r="S2580" t="str">
        <f t="shared" si="124"/>
        <v>Pendiente de ingreso</v>
      </c>
      <c r="T2580" s="10">
        <f>IFERROR(VLOOKUP(A2580,[1]!Tabla1[[#All],[Material]:[venta nueva]],38,FALSE),0)</f>
        <v>0</v>
      </c>
    </row>
    <row r="2581" spans="1:20" hidden="1" x14ac:dyDescent="0.35">
      <c r="A2581">
        <f t="shared" si="122"/>
        <v>1012633</v>
      </c>
      <c r="B2581" s="6" t="s">
        <v>1145</v>
      </c>
      <c r="C2581" s="7" t="s">
        <v>658</v>
      </c>
      <c r="D2581" s="7" t="s">
        <v>1096</v>
      </c>
      <c r="E2581" s="7" t="s">
        <v>827</v>
      </c>
      <c r="F2581" s="7" t="s">
        <v>771</v>
      </c>
      <c r="G2581" s="7" t="s">
        <v>1065</v>
      </c>
      <c r="H2581" s="7" t="s">
        <v>995</v>
      </c>
      <c r="I2581" s="6" t="s">
        <v>8</v>
      </c>
      <c r="J2581" s="1"/>
      <c r="K2581" s="1"/>
      <c r="L2581" s="1"/>
      <c r="M2581" s="1">
        <v>78</v>
      </c>
      <c r="N2581" s="1">
        <v>0</v>
      </c>
      <c r="O2581" s="1">
        <v>0</v>
      </c>
      <c r="P2581" s="1"/>
      <c r="Q2581" s="12"/>
      <c r="R2581" s="29">
        <f t="shared" si="123"/>
        <v>0</v>
      </c>
      <c r="S2581" t="str">
        <f t="shared" si="124"/>
        <v>OK</v>
      </c>
      <c r="T2581" s="10">
        <f>IFERROR(VLOOKUP(A2581,[1]!Tabla1[[#All],[Material]:[venta nueva]],38,FALSE),0)</f>
        <v>0</v>
      </c>
    </row>
    <row r="2582" spans="1:20" hidden="1" x14ac:dyDescent="0.35">
      <c r="A2582">
        <f t="shared" si="122"/>
        <v>1012657</v>
      </c>
      <c r="B2582" s="6" t="s">
        <v>1145</v>
      </c>
      <c r="C2582" s="7" t="s">
        <v>658</v>
      </c>
      <c r="D2582" s="7" t="s">
        <v>1096</v>
      </c>
      <c r="E2582" s="7" t="s">
        <v>1168</v>
      </c>
      <c r="F2582" s="7" t="s">
        <v>1169</v>
      </c>
      <c r="G2582" s="7" t="s">
        <v>1069</v>
      </c>
      <c r="H2582" s="7" t="s">
        <v>986</v>
      </c>
      <c r="I2582" s="6" t="s">
        <v>15</v>
      </c>
      <c r="J2582" s="1">
        <v>1275</v>
      </c>
      <c r="K2582" s="1">
        <v>0</v>
      </c>
      <c r="L2582" s="1">
        <v>1275</v>
      </c>
      <c r="M2582" s="1">
        <v>1275</v>
      </c>
      <c r="N2582" s="1">
        <v>0</v>
      </c>
      <c r="O2582" s="1">
        <v>1275</v>
      </c>
      <c r="P2582" s="1"/>
      <c r="Q2582" s="12"/>
      <c r="R2582" s="29">
        <f t="shared" si="123"/>
        <v>1275</v>
      </c>
      <c r="S2582" t="str">
        <f t="shared" si="124"/>
        <v>Sobre ingreso</v>
      </c>
      <c r="T2582" s="10">
        <f>IFERROR(VLOOKUP(A2582,[1]!Tabla1[[#All],[Material]:[venta nueva]],38,FALSE),0)</f>
        <v>0</v>
      </c>
    </row>
    <row r="2583" spans="1:20" hidden="1" x14ac:dyDescent="0.35">
      <c r="A2583">
        <f t="shared" si="122"/>
        <v>1012681</v>
      </c>
      <c r="B2583" s="6" t="s">
        <v>1145</v>
      </c>
      <c r="C2583" s="7" t="s">
        <v>658</v>
      </c>
      <c r="D2583" s="7" t="s">
        <v>1096</v>
      </c>
      <c r="E2583" s="7" t="s">
        <v>830</v>
      </c>
      <c r="F2583" s="7" t="s">
        <v>831</v>
      </c>
      <c r="G2583" s="7" t="s">
        <v>1069</v>
      </c>
      <c r="H2583" s="7" t="s">
        <v>1000</v>
      </c>
      <c r="I2583" s="6" t="s">
        <v>14</v>
      </c>
      <c r="J2583" s="1"/>
      <c r="K2583" s="1"/>
      <c r="L2583" s="1"/>
      <c r="M2583" s="1">
        <v>-19900</v>
      </c>
      <c r="N2583" s="1">
        <v>60000</v>
      </c>
      <c r="O2583" s="1">
        <v>40100</v>
      </c>
      <c r="P2583" s="1">
        <v>48000</v>
      </c>
      <c r="Q2583" s="12"/>
      <c r="R2583" s="29">
        <f t="shared" si="123"/>
        <v>-7900</v>
      </c>
      <c r="S2583" t="str">
        <f t="shared" si="124"/>
        <v>Pendiente de ingreso</v>
      </c>
      <c r="T2583" s="10">
        <f>IFERROR(VLOOKUP(A2583,[1]!Tabla1[[#All],[Material]:[venta nueva]],38,FALSE),0)</f>
        <v>0</v>
      </c>
    </row>
    <row r="2584" spans="1:20" hidden="1" x14ac:dyDescent="0.35">
      <c r="A2584">
        <f t="shared" si="122"/>
        <v>1012694</v>
      </c>
      <c r="B2584" s="6" t="s">
        <v>1145</v>
      </c>
      <c r="C2584" s="7" t="s">
        <v>658</v>
      </c>
      <c r="D2584" s="7" t="s">
        <v>1096</v>
      </c>
      <c r="E2584" s="7" t="s">
        <v>832</v>
      </c>
      <c r="F2584" s="7" t="s">
        <v>1282</v>
      </c>
      <c r="G2584" s="7" t="s">
        <v>1066</v>
      </c>
      <c r="H2584" s="7" t="s">
        <v>982</v>
      </c>
      <c r="I2584" s="6" t="s">
        <v>8</v>
      </c>
      <c r="J2584" s="1">
        <v>-26839</v>
      </c>
      <c r="K2584" s="1">
        <v>81271</v>
      </c>
      <c r="L2584" s="1">
        <v>54432</v>
      </c>
      <c r="M2584" s="1">
        <v>-20249</v>
      </c>
      <c r="N2584" s="1">
        <v>76495</v>
      </c>
      <c r="O2584" s="1">
        <v>56246</v>
      </c>
      <c r="P2584" s="1">
        <v>72807.111999999994</v>
      </c>
      <c r="Q2584" s="12"/>
      <c r="R2584" s="29">
        <f t="shared" si="123"/>
        <v>-16561.111999999994</v>
      </c>
      <c r="S2584" t="str">
        <f t="shared" si="124"/>
        <v>Pendiente de ingreso</v>
      </c>
      <c r="T2584" s="10">
        <f>IFERROR(VLOOKUP(A2584,[1]!Tabla1[[#All],[Material]:[venta nueva]],38,FALSE),0)</f>
        <v>0</v>
      </c>
    </row>
    <row r="2585" spans="1:20" hidden="1" x14ac:dyDescent="0.35">
      <c r="A2585">
        <f t="shared" si="122"/>
        <v>1012724</v>
      </c>
      <c r="B2585" s="6" t="s">
        <v>1145</v>
      </c>
      <c r="C2585" s="7" t="s">
        <v>658</v>
      </c>
      <c r="D2585" s="7" t="s">
        <v>1096</v>
      </c>
      <c r="E2585" s="7" t="s">
        <v>839</v>
      </c>
      <c r="F2585" s="7" t="s">
        <v>840</v>
      </c>
      <c r="G2585" s="7" t="s">
        <v>1065</v>
      </c>
      <c r="H2585" s="7" t="s">
        <v>989</v>
      </c>
      <c r="I2585" s="6" t="s">
        <v>9</v>
      </c>
      <c r="J2585" s="1"/>
      <c r="K2585" s="1"/>
      <c r="L2585" s="1"/>
      <c r="M2585" s="1">
        <v>1463</v>
      </c>
      <c r="N2585" s="1">
        <v>0</v>
      </c>
      <c r="O2585" s="1">
        <v>1463</v>
      </c>
      <c r="P2585" s="1">
        <v>10800</v>
      </c>
      <c r="Q2585" s="12"/>
      <c r="R2585" s="29">
        <f t="shared" si="123"/>
        <v>-9337</v>
      </c>
      <c r="S2585" t="str">
        <f t="shared" si="124"/>
        <v>Pendiente de ingreso</v>
      </c>
      <c r="T2585" s="10">
        <f>IFERROR(VLOOKUP(A2585,[1]!Tabla1[[#All],[Material]:[venta nueva]],38,FALSE),0)</f>
        <v>0</v>
      </c>
    </row>
    <row r="2586" spans="1:20" hidden="1" x14ac:dyDescent="0.35">
      <c r="A2586">
        <f t="shared" si="122"/>
        <v>1012725</v>
      </c>
      <c r="B2586" s="6" t="s">
        <v>1145</v>
      </c>
      <c r="C2586" s="7" t="s">
        <v>658</v>
      </c>
      <c r="D2586" s="7" t="s">
        <v>1096</v>
      </c>
      <c r="E2586" s="7" t="s">
        <v>841</v>
      </c>
      <c r="F2586" s="7" t="s">
        <v>842</v>
      </c>
      <c r="G2586" s="7" t="s">
        <v>985</v>
      </c>
      <c r="H2586" s="7" t="s">
        <v>985</v>
      </c>
      <c r="I2586" s="6" t="s">
        <v>10</v>
      </c>
      <c r="J2586" s="1">
        <v>0</v>
      </c>
      <c r="K2586" s="1">
        <v>12000</v>
      </c>
      <c r="L2586" s="1">
        <v>12000</v>
      </c>
      <c r="M2586" s="1">
        <v>2207</v>
      </c>
      <c r="N2586" s="1">
        <v>12000</v>
      </c>
      <c r="O2586" s="1">
        <v>14207</v>
      </c>
      <c r="P2586" s="1">
        <v>12011.328</v>
      </c>
      <c r="Q2586" s="12"/>
      <c r="R2586" s="29">
        <f t="shared" si="123"/>
        <v>2195.6720000000005</v>
      </c>
      <c r="S2586" t="str">
        <f t="shared" si="124"/>
        <v>Sobre ingreso</v>
      </c>
      <c r="T2586" s="10">
        <f>IFERROR(VLOOKUP(A2586,[1]!Tabla1[[#All],[Material]:[venta nueva]],38,FALSE),0)</f>
        <v>0</v>
      </c>
    </row>
    <row r="2587" spans="1:20" hidden="1" x14ac:dyDescent="0.35">
      <c r="A2587">
        <f t="shared" si="122"/>
        <v>1012730</v>
      </c>
      <c r="B2587" s="6" t="s">
        <v>1145</v>
      </c>
      <c r="C2587" s="7" t="s">
        <v>658</v>
      </c>
      <c r="D2587" s="7" t="s">
        <v>1096</v>
      </c>
      <c r="E2587" s="7" t="s">
        <v>843</v>
      </c>
      <c r="F2587" s="7" t="s">
        <v>844</v>
      </c>
      <c r="G2587" s="7" t="s">
        <v>1065</v>
      </c>
      <c r="H2587" s="7" t="s">
        <v>989</v>
      </c>
      <c r="I2587" s="6" t="s">
        <v>9</v>
      </c>
      <c r="J2587" s="1">
        <v>3085</v>
      </c>
      <c r="K2587" s="1">
        <v>0</v>
      </c>
      <c r="L2587" s="1">
        <v>3085</v>
      </c>
      <c r="M2587" s="1">
        <v>43419</v>
      </c>
      <c r="N2587" s="1">
        <v>0</v>
      </c>
      <c r="O2587" s="1">
        <v>43419</v>
      </c>
      <c r="P2587" s="1">
        <v>32403</v>
      </c>
      <c r="Q2587" s="12"/>
      <c r="R2587" s="29">
        <f t="shared" si="123"/>
        <v>11016</v>
      </c>
      <c r="S2587" t="str">
        <f t="shared" si="124"/>
        <v>Sobre ingreso</v>
      </c>
      <c r="T2587" s="10">
        <f>IFERROR(VLOOKUP(A2587,[1]!Tabla1[[#All],[Material]:[venta nueva]],38,FALSE),0)</f>
        <v>0</v>
      </c>
    </row>
    <row r="2588" spans="1:20" hidden="1" x14ac:dyDescent="0.35">
      <c r="A2588">
        <f t="shared" si="122"/>
        <v>1012745</v>
      </c>
      <c r="B2588" s="6" t="s">
        <v>1145</v>
      </c>
      <c r="C2588" s="7" t="s">
        <v>658</v>
      </c>
      <c r="D2588" s="7" t="s">
        <v>1096</v>
      </c>
      <c r="E2588" s="7" t="s">
        <v>845</v>
      </c>
      <c r="F2588" s="7" t="s">
        <v>846</v>
      </c>
      <c r="G2588" s="7" t="s">
        <v>1065</v>
      </c>
      <c r="H2588" s="7" t="s">
        <v>989</v>
      </c>
      <c r="I2588" s="6" t="s">
        <v>9</v>
      </c>
      <c r="J2588" s="1">
        <v>12893</v>
      </c>
      <c r="K2588" s="1">
        <v>0</v>
      </c>
      <c r="L2588" s="1">
        <v>12893</v>
      </c>
      <c r="M2588" s="1">
        <v>11504</v>
      </c>
      <c r="N2588" s="1">
        <v>0</v>
      </c>
      <c r="O2588" s="1">
        <v>11504</v>
      </c>
      <c r="P2588" s="1"/>
      <c r="Q2588" s="12"/>
      <c r="R2588" s="29">
        <f t="shared" si="123"/>
        <v>11504</v>
      </c>
      <c r="S2588" t="str">
        <f t="shared" si="124"/>
        <v>Sobre ingreso</v>
      </c>
      <c r="T2588" s="10">
        <f>IFERROR(VLOOKUP(A2588,[1]!Tabla1[[#All],[Material]:[venta nueva]],38,FALSE),0)</f>
        <v>0</v>
      </c>
    </row>
    <row r="2589" spans="1:20" hidden="1" x14ac:dyDescent="0.35">
      <c r="A2589">
        <f t="shared" si="122"/>
        <v>1012748</v>
      </c>
      <c r="B2589" s="6" t="s">
        <v>1145</v>
      </c>
      <c r="C2589" s="7" t="s">
        <v>658</v>
      </c>
      <c r="D2589" s="7" t="s">
        <v>1096</v>
      </c>
      <c r="E2589" s="7" t="s">
        <v>1170</v>
      </c>
      <c r="F2589" s="7" t="s">
        <v>1391</v>
      </c>
      <c r="G2589" s="7" t="s">
        <v>990</v>
      </c>
      <c r="H2589" s="7" t="s">
        <v>990</v>
      </c>
      <c r="I2589" s="6" t="s">
        <v>10</v>
      </c>
      <c r="J2589" s="1"/>
      <c r="K2589" s="1"/>
      <c r="L2589" s="1"/>
      <c r="M2589" s="1"/>
      <c r="N2589" s="1"/>
      <c r="O2589" s="1"/>
      <c r="P2589" s="1">
        <v>72.56</v>
      </c>
      <c r="Q2589" s="12"/>
      <c r="R2589" s="29">
        <f t="shared" si="123"/>
        <v>-72.56</v>
      </c>
      <c r="S2589" t="str">
        <f t="shared" si="124"/>
        <v>Pendiente de ingreso</v>
      </c>
      <c r="T2589" s="10">
        <f>IFERROR(VLOOKUP(A2589,[1]!Tabla1[[#All],[Material]:[venta nueva]],38,FALSE),0)</f>
        <v>0</v>
      </c>
    </row>
    <row r="2590" spans="1:20" hidden="1" x14ac:dyDescent="0.35">
      <c r="A2590">
        <f t="shared" si="122"/>
        <v>1012764</v>
      </c>
      <c r="B2590" s="6" t="s">
        <v>1145</v>
      </c>
      <c r="C2590" s="7" t="s">
        <v>658</v>
      </c>
      <c r="D2590" s="7" t="s">
        <v>1096</v>
      </c>
      <c r="E2590" s="7" t="s">
        <v>849</v>
      </c>
      <c r="F2590" s="7" t="s">
        <v>850</v>
      </c>
      <c r="G2590" s="7" t="s">
        <v>1063</v>
      </c>
      <c r="H2590" s="7" t="s">
        <v>999</v>
      </c>
      <c r="I2590" s="6" t="s">
        <v>10</v>
      </c>
      <c r="J2590" s="1">
        <v>0</v>
      </c>
      <c r="K2590" s="1">
        <v>196000</v>
      </c>
      <c r="L2590" s="1">
        <v>196000</v>
      </c>
      <c r="M2590" s="1">
        <v>-157925</v>
      </c>
      <c r="N2590" s="1">
        <v>196000</v>
      </c>
      <c r="O2590" s="1">
        <v>38075</v>
      </c>
      <c r="P2590" s="1"/>
      <c r="Q2590" s="12"/>
      <c r="R2590" s="29">
        <f t="shared" si="123"/>
        <v>38075</v>
      </c>
      <c r="S2590" t="str">
        <f t="shared" si="124"/>
        <v>Sobre ingreso</v>
      </c>
      <c r="T2590" s="10">
        <f>IFERROR(VLOOKUP(A2590,[1]!Tabla1[[#All],[Material]:[venta nueva]],38,FALSE),0)</f>
        <v>0</v>
      </c>
    </row>
    <row r="2591" spans="1:20" hidden="1" x14ac:dyDescent="0.35">
      <c r="A2591">
        <f t="shared" si="122"/>
        <v>1010877</v>
      </c>
      <c r="B2591" s="6" t="s">
        <v>1145</v>
      </c>
      <c r="C2591" s="7" t="s">
        <v>658</v>
      </c>
      <c r="D2591" s="7" t="s">
        <v>1097</v>
      </c>
      <c r="E2591" s="7" t="s">
        <v>660</v>
      </c>
      <c r="F2591" s="7" t="s">
        <v>661</v>
      </c>
      <c r="G2591" s="7" t="s">
        <v>1065</v>
      </c>
      <c r="H2591" s="7" t="s">
        <v>981</v>
      </c>
      <c r="I2591" s="6" t="s">
        <v>662</v>
      </c>
      <c r="J2591" s="1"/>
      <c r="K2591" s="1"/>
      <c r="L2591" s="1"/>
      <c r="M2591" s="1"/>
      <c r="N2591" s="1"/>
      <c r="O2591" s="1"/>
      <c r="P2591" s="1"/>
      <c r="Q2591" s="12">
        <v>130065</v>
      </c>
      <c r="R2591" s="29">
        <f t="shared" si="123"/>
        <v>0</v>
      </c>
      <c r="S2591" t="str">
        <f t="shared" si="124"/>
        <v>OK</v>
      </c>
      <c r="T2591" s="10">
        <f>IFERROR(VLOOKUP(A2591,[1]!Tabla1[[#All],[Material]:[venta nueva]],38,FALSE),0)</f>
        <v>0</v>
      </c>
    </row>
    <row r="2592" spans="1:20" hidden="1" x14ac:dyDescent="0.35">
      <c r="A2592">
        <f t="shared" si="122"/>
        <v>1011127</v>
      </c>
      <c r="B2592" s="6" t="s">
        <v>1145</v>
      </c>
      <c r="C2592" s="7" t="s">
        <v>658</v>
      </c>
      <c r="D2592" s="7" t="s">
        <v>1097</v>
      </c>
      <c r="E2592" s="7" t="s">
        <v>677</v>
      </c>
      <c r="F2592" s="7" t="s">
        <v>678</v>
      </c>
      <c r="G2592" s="7" t="s">
        <v>1066</v>
      </c>
      <c r="H2592" s="7" t="s">
        <v>982</v>
      </c>
      <c r="I2592" s="6" t="s">
        <v>10</v>
      </c>
      <c r="J2592" s="1"/>
      <c r="K2592" s="1"/>
      <c r="L2592" s="1"/>
      <c r="M2592" s="1"/>
      <c r="N2592" s="1"/>
      <c r="O2592" s="1"/>
      <c r="P2592" s="1"/>
      <c r="Q2592" s="12">
        <v>1158004</v>
      </c>
      <c r="R2592" s="29">
        <f t="shared" si="123"/>
        <v>0</v>
      </c>
      <c r="S2592" t="str">
        <f t="shared" si="124"/>
        <v>OK</v>
      </c>
      <c r="T2592" s="10">
        <f>IFERROR(VLOOKUP(A2592,[1]!Tabla1[[#All],[Material]:[venta nueva]],38,FALSE),0)</f>
        <v>0</v>
      </c>
    </row>
    <row r="2593" spans="1:20" hidden="1" x14ac:dyDescent="0.35">
      <c r="A2593">
        <f t="shared" si="122"/>
        <v>1011150</v>
      </c>
      <c r="B2593" s="6" t="s">
        <v>1145</v>
      </c>
      <c r="C2593" s="7" t="s">
        <v>658</v>
      </c>
      <c r="D2593" s="7" t="s">
        <v>1097</v>
      </c>
      <c r="E2593" s="7" t="s">
        <v>679</v>
      </c>
      <c r="F2593" s="7" t="s">
        <v>680</v>
      </c>
      <c r="G2593" s="7" t="s">
        <v>1068</v>
      </c>
      <c r="H2593" s="7" t="s">
        <v>984</v>
      </c>
      <c r="I2593" s="6" t="s">
        <v>10</v>
      </c>
      <c r="J2593" s="1"/>
      <c r="K2593" s="1"/>
      <c r="L2593" s="1"/>
      <c r="M2593" s="1"/>
      <c r="N2593" s="1"/>
      <c r="O2593" s="1"/>
      <c r="P2593" s="1"/>
      <c r="Q2593" s="12">
        <v>79135</v>
      </c>
      <c r="R2593" s="29">
        <f t="shared" si="123"/>
        <v>0</v>
      </c>
      <c r="S2593" t="str">
        <f t="shared" si="124"/>
        <v>OK</v>
      </c>
      <c r="T2593" s="10">
        <f>IFERROR(VLOOKUP(A2593,[1]!Tabla1[[#All],[Material]:[venta nueva]],38,FALSE),0)</f>
        <v>0</v>
      </c>
    </row>
    <row r="2594" spans="1:20" hidden="1" x14ac:dyDescent="0.35">
      <c r="A2594">
        <f t="shared" si="122"/>
        <v>1011421</v>
      </c>
      <c r="B2594" s="6" t="s">
        <v>1145</v>
      </c>
      <c r="C2594" s="7" t="s">
        <v>658</v>
      </c>
      <c r="D2594" s="7" t="s">
        <v>1097</v>
      </c>
      <c r="E2594" s="7" t="s">
        <v>689</v>
      </c>
      <c r="F2594" s="7" t="s">
        <v>690</v>
      </c>
      <c r="G2594" s="7" t="s">
        <v>1063</v>
      </c>
      <c r="H2594" s="7" t="s">
        <v>988</v>
      </c>
      <c r="I2594" s="6" t="s">
        <v>11</v>
      </c>
      <c r="J2594" s="1"/>
      <c r="K2594" s="1"/>
      <c r="L2594" s="1"/>
      <c r="M2594" s="1"/>
      <c r="N2594" s="1"/>
      <c r="O2594" s="1"/>
      <c r="P2594" s="1"/>
      <c r="Q2594" s="12">
        <v>631351</v>
      </c>
      <c r="R2594" s="29">
        <f t="shared" si="123"/>
        <v>0</v>
      </c>
      <c r="S2594" t="str">
        <f t="shared" si="124"/>
        <v>OK</v>
      </c>
      <c r="T2594" s="10">
        <f>IFERROR(VLOOKUP(A2594,[1]!Tabla1[[#All],[Material]:[venta nueva]],38,FALSE),0)</f>
        <v>0</v>
      </c>
    </row>
    <row r="2595" spans="1:20" hidden="1" x14ac:dyDescent="0.35">
      <c r="A2595">
        <f t="shared" si="122"/>
        <v>1011558</v>
      </c>
      <c r="B2595" s="6" t="s">
        <v>1145</v>
      </c>
      <c r="C2595" s="7" t="s">
        <v>658</v>
      </c>
      <c r="D2595" s="7" t="s">
        <v>1097</v>
      </c>
      <c r="E2595" s="7" t="s">
        <v>693</v>
      </c>
      <c r="F2595" s="7" t="s">
        <v>694</v>
      </c>
      <c r="G2595" s="7" t="s">
        <v>1063</v>
      </c>
      <c r="H2595" s="7" t="s">
        <v>988</v>
      </c>
      <c r="I2595" s="6" t="s">
        <v>11</v>
      </c>
      <c r="J2595" s="1"/>
      <c r="K2595" s="1"/>
      <c r="L2595" s="1"/>
      <c r="M2595" s="1"/>
      <c r="N2595" s="1"/>
      <c r="O2595" s="1"/>
      <c r="P2595" s="1"/>
      <c r="Q2595" s="12">
        <v>282789</v>
      </c>
      <c r="R2595" s="29">
        <f t="shared" si="123"/>
        <v>0</v>
      </c>
      <c r="S2595" t="str">
        <f t="shared" si="124"/>
        <v>OK</v>
      </c>
      <c r="T2595" s="10">
        <f>IFERROR(VLOOKUP(A2595,[1]!Tabla1[[#All],[Material]:[venta nueva]],38,FALSE),0)</f>
        <v>0</v>
      </c>
    </row>
    <row r="2596" spans="1:20" hidden="1" x14ac:dyDescent="0.35">
      <c r="A2596">
        <f t="shared" si="122"/>
        <v>1011560</v>
      </c>
      <c r="B2596" s="6" t="s">
        <v>1145</v>
      </c>
      <c r="C2596" s="7" t="s">
        <v>658</v>
      </c>
      <c r="D2596" s="7" t="s">
        <v>1097</v>
      </c>
      <c r="E2596" s="7" t="s">
        <v>695</v>
      </c>
      <c r="F2596" s="7" t="s">
        <v>696</v>
      </c>
      <c r="G2596" s="7" t="s">
        <v>1065</v>
      </c>
      <c r="H2596" s="7" t="s">
        <v>989</v>
      </c>
      <c r="I2596" s="6" t="s">
        <v>13</v>
      </c>
      <c r="J2596" s="1"/>
      <c r="K2596" s="1"/>
      <c r="L2596" s="1"/>
      <c r="M2596" s="1"/>
      <c r="N2596" s="1"/>
      <c r="O2596" s="1"/>
      <c r="P2596" s="1"/>
      <c r="Q2596" s="12">
        <v>31436</v>
      </c>
      <c r="R2596" s="29">
        <f t="shared" si="123"/>
        <v>0</v>
      </c>
      <c r="S2596" t="str">
        <f t="shared" si="124"/>
        <v>OK</v>
      </c>
      <c r="T2596" s="10">
        <f>IFERROR(VLOOKUP(A2596,[1]!Tabla1[[#All],[Material]:[venta nueva]],38,FALSE),0)</f>
        <v>0</v>
      </c>
    </row>
    <row r="2597" spans="1:20" hidden="1" x14ac:dyDescent="0.35">
      <c r="A2597">
        <f t="shared" si="122"/>
        <v>1011586</v>
      </c>
      <c r="B2597" s="6" t="s">
        <v>1145</v>
      </c>
      <c r="C2597" s="7" t="s">
        <v>658</v>
      </c>
      <c r="D2597" s="7" t="s">
        <v>1097</v>
      </c>
      <c r="E2597" s="7" t="s">
        <v>700</v>
      </c>
      <c r="F2597" s="7" t="s">
        <v>701</v>
      </c>
      <c r="G2597" s="7" t="s">
        <v>1068</v>
      </c>
      <c r="H2597" s="7" t="s">
        <v>992</v>
      </c>
      <c r="I2597" s="6" t="s">
        <v>14</v>
      </c>
      <c r="J2597" s="1"/>
      <c r="K2597" s="1"/>
      <c r="L2597" s="1"/>
      <c r="M2597" s="1"/>
      <c r="N2597" s="1"/>
      <c r="O2597" s="1"/>
      <c r="P2597" s="1"/>
      <c r="Q2597" s="12">
        <v>52400</v>
      </c>
      <c r="R2597" s="29">
        <f t="shared" si="123"/>
        <v>0</v>
      </c>
      <c r="S2597" t="str">
        <f t="shared" si="124"/>
        <v>OK</v>
      </c>
      <c r="T2597" s="10">
        <f>IFERROR(VLOOKUP(A2597,[1]!Tabla1[[#All],[Material]:[venta nueva]],38,FALSE),0)</f>
        <v>0</v>
      </c>
    </row>
    <row r="2598" spans="1:20" hidden="1" x14ac:dyDescent="0.35">
      <c r="A2598">
        <f t="shared" si="122"/>
        <v>1011701</v>
      </c>
      <c r="B2598" s="6" t="s">
        <v>1145</v>
      </c>
      <c r="C2598" s="7" t="s">
        <v>658</v>
      </c>
      <c r="D2598" s="7" t="s">
        <v>1097</v>
      </c>
      <c r="E2598" s="7" t="s">
        <v>702</v>
      </c>
      <c r="F2598" s="7" t="s">
        <v>703</v>
      </c>
      <c r="G2598" s="7" t="s">
        <v>1066</v>
      </c>
      <c r="H2598" s="7" t="s">
        <v>982</v>
      </c>
      <c r="I2598" s="6" t="s">
        <v>8</v>
      </c>
      <c r="J2598" s="1"/>
      <c r="K2598" s="1"/>
      <c r="L2598" s="1"/>
      <c r="M2598" s="1"/>
      <c r="N2598" s="1"/>
      <c r="O2598" s="1"/>
      <c r="P2598" s="1"/>
      <c r="Q2598" s="12">
        <v>178073</v>
      </c>
      <c r="R2598" s="29">
        <f t="shared" si="123"/>
        <v>0</v>
      </c>
      <c r="S2598" t="str">
        <f t="shared" si="124"/>
        <v>OK</v>
      </c>
      <c r="T2598" s="10">
        <f>IFERROR(VLOOKUP(A2598,[1]!Tabla1[[#All],[Material]:[venta nueva]],38,FALSE),0)</f>
        <v>0</v>
      </c>
    </row>
    <row r="2599" spans="1:20" hidden="1" x14ac:dyDescent="0.35">
      <c r="A2599">
        <f t="shared" si="122"/>
        <v>1011748</v>
      </c>
      <c r="B2599" s="6" t="s">
        <v>1145</v>
      </c>
      <c r="C2599" s="7" t="s">
        <v>658</v>
      </c>
      <c r="D2599" s="7" t="s">
        <v>1097</v>
      </c>
      <c r="E2599" s="7" t="s">
        <v>704</v>
      </c>
      <c r="F2599" s="7" t="s">
        <v>705</v>
      </c>
      <c r="G2599" s="7" t="s">
        <v>1066</v>
      </c>
      <c r="H2599" s="7" t="s">
        <v>982</v>
      </c>
      <c r="I2599" s="6" t="s">
        <v>9</v>
      </c>
      <c r="J2599" s="1"/>
      <c r="K2599" s="1"/>
      <c r="L2599" s="1"/>
      <c r="M2599" s="1"/>
      <c r="N2599" s="1"/>
      <c r="O2599" s="1"/>
      <c r="P2599" s="1"/>
      <c r="Q2599" s="12">
        <v>149103</v>
      </c>
      <c r="R2599" s="29">
        <f t="shared" si="123"/>
        <v>0</v>
      </c>
      <c r="S2599" t="str">
        <f t="shared" si="124"/>
        <v>OK</v>
      </c>
      <c r="T2599" s="10">
        <f>IFERROR(VLOOKUP(A2599,[1]!Tabla1[[#All],[Material]:[venta nueva]],38,FALSE),0)</f>
        <v>0</v>
      </c>
    </row>
    <row r="2600" spans="1:20" hidden="1" x14ac:dyDescent="0.35">
      <c r="A2600">
        <f t="shared" si="122"/>
        <v>1011967</v>
      </c>
      <c r="B2600" s="6" t="s">
        <v>1145</v>
      </c>
      <c r="C2600" s="7" t="s">
        <v>658</v>
      </c>
      <c r="D2600" s="7" t="s">
        <v>1097</v>
      </c>
      <c r="E2600" s="7" t="s">
        <v>708</v>
      </c>
      <c r="F2600" s="7" t="s">
        <v>709</v>
      </c>
      <c r="G2600" s="7" t="s">
        <v>1072</v>
      </c>
      <c r="H2600" s="7" t="s">
        <v>993</v>
      </c>
      <c r="I2600" s="6" t="s">
        <v>14</v>
      </c>
      <c r="J2600" s="1"/>
      <c r="K2600" s="1"/>
      <c r="L2600" s="1"/>
      <c r="M2600" s="1"/>
      <c r="N2600" s="1"/>
      <c r="O2600" s="1"/>
      <c r="P2600" s="1"/>
      <c r="Q2600" s="12">
        <v>245431</v>
      </c>
      <c r="R2600" s="29">
        <f t="shared" si="123"/>
        <v>0</v>
      </c>
      <c r="S2600" t="str">
        <f t="shared" si="124"/>
        <v>OK</v>
      </c>
      <c r="T2600" s="10">
        <f>IFERROR(VLOOKUP(A2600,[1]!Tabla1[[#All],[Material]:[venta nueva]],38,FALSE),0)</f>
        <v>0</v>
      </c>
    </row>
    <row r="2601" spans="1:20" hidden="1" x14ac:dyDescent="0.35">
      <c r="A2601">
        <f t="shared" si="122"/>
        <v>1011968</v>
      </c>
      <c r="B2601" s="6" t="s">
        <v>1145</v>
      </c>
      <c r="C2601" s="7" t="s">
        <v>658</v>
      </c>
      <c r="D2601" s="7" t="s">
        <v>1097</v>
      </c>
      <c r="E2601" s="7" t="s">
        <v>710</v>
      </c>
      <c r="F2601" s="7" t="s">
        <v>711</v>
      </c>
      <c r="G2601" s="7" t="s">
        <v>1072</v>
      </c>
      <c r="H2601" s="7" t="s">
        <v>993</v>
      </c>
      <c r="I2601" s="6" t="s">
        <v>14</v>
      </c>
      <c r="J2601" s="1"/>
      <c r="K2601" s="1"/>
      <c r="L2601" s="1"/>
      <c r="M2601" s="1"/>
      <c r="N2601" s="1"/>
      <c r="O2601" s="1"/>
      <c r="P2601" s="1"/>
      <c r="Q2601" s="12">
        <v>16786</v>
      </c>
      <c r="R2601" s="29">
        <f t="shared" si="123"/>
        <v>0</v>
      </c>
      <c r="S2601" t="str">
        <f t="shared" si="124"/>
        <v>OK</v>
      </c>
      <c r="T2601" s="10">
        <f>IFERROR(VLOOKUP(A2601,[1]!Tabla1[[#All],[Material]:[venta nueva]],38,FALSE),0)</f>
        <v>0</v>
      </c>
    </row>
    <row r="2602" spans="1:20" hidden="1" x14ac:dyDescent="0.35">
      <c r="A2602">
        <f t="shared" si="122"/>
        <v>1011969</v>
      </c>
      <c r="B2602" s="6" t="s">
        <v>1145</v>
      </c>
      <c r="C2602" s="7" t="s">
        <v>658</v>
      </c>
      <c r="D2602" s="7" t="s">
        <v>1097</v>
      </c>
      <c r="E2602" s="7" t="s">
        <v>712</v>
      </c>
      <c r="F2602" s="7" t="s">
        <v>713</v>
      </c>
      <c r="G2602" s="7" t="s">
        <v>1072</v>
      </c>
      <c r="H2602" s="7" t="s">
        <v>993</v>
      </c>
      <c r="I2602" s="6" t="s">
        <v>14</v>
      </c>
      <c r="J2602" s="1"/>
      <c r="K2602" s="1"/>
      <c r="L2602" s="1"/>
      <c r="M2602" s="1"/>
      <c r="N2602" s="1"/>
      <c r="O2602" s="1"/>
      <c r="P2602" s="1"/>
      <c r="Q2602" s="12">
        <v>135303</v>
      </c>
      <c r="R2602" s="29">
        <f t="shared" si="123"/>
        <v>0</v>
      </c>
      <c r="S2602" t="str">
        <f t="shared" si="124"/>
        <v>OK</v>
      </c>
      <c r="T2602" s="10">
        <f>IFERROR(VLOOKUP(A2602,[1]!Tabla1[[#All],[Material]:[venta nueva]],38,FALSE),0)</f>
        <v>0</v>
      </c>
    </row>
    <row r="2603" spans="1:20" hidden="1" x14ac:dyDescent="0.35">
      <c r="A2603">
        <f t="shared" si="122"/>
        <v>1012107</v>
      </c>
      <c r="B2603" s="6" t="s">
        <v>1145</v>
      </c>
      <c r="C2603" s="7" t="s">
        <v>658</v>
      </c>
      <c r="D2603" s="7" t="s">
        <v>1097</v>
      </c>
      <c r="E2603" s="7" t="s">
        <v>720</v>
      </c>
      <c r="F2603" s="7" t="s">
        <v>721</v>
      </c>
      <c r="G2603" s="7" t="s">
        <v>1066</v>
      </c>
      <c r="H2603" s="7" t="s">
        <v>982</v>
      </c>
      <c r="I2603" s="6" t="s">
        <v>8</v>
      </c>
      <c r="J2603" s="1"/>
      <c r="K2603" s="1"/>
      <c r="L2603" s="1"/>
      <c r="M2603" s="1"/>
      <c r="N2603" s="1"/>
      <c r="O2603" s="1"/>
      <c r="P2603" s="1"/>
      <c r="Q2603" s="12">
        <v>163811</v>
      </c>
      <c r="R2603" s="29">
        <f t="shared" si="123"/>
        <v>0</v>
      </c>
      <c r="S2603" t="str">
        <f t="shared" si="124"/>
        <v>OK</v>
      </c>
      <c r="T2603" s="10">
        <f>IFERROR(VLOOKUP(A2603,[1]!Tabla1[[#All],[Material]:[venta nueva]],38,FALSE),0)</f>
        <v>0</v>
      </c>
    </row>
    <row r="2604" spans="1:20" hidden="1" x14ac:dyDescent="0.35">
      <c r="A2604">
        <f t="shared" si="122"/>
        <v>1012108</v>
      </c>
      <c r="B2604" s="6" t="s">
        <v>1145</v>
      </c>
      <c r="C2604" s="7" t="s">
        <v>658</v>
      </c>
      <c r="D2604" s="7" t="s">
        <v>1097</v>
      </c>
      <c r="E2604" s="7" t="s">
        <v>722</v>
      </c>
      <c r="F2604" s="7" t="s">
        <v>723</v>
      </c>
      <c r="G2604" s="7" t="s">
        <v>1066</v>
      </c>
      <c r="H2604" s="7" t="s">
        <v>982</v>
      </c>
      <c r="I2604" s="6" t="s">
        <v>8</v>
      </c>
      <c r="J2604" s="1"/>
      <c r="K2604" s="1"/>
      <c r="L2604" s="1"/>
      <c r="M2604" s="1"/>
      <c r="N2604" s="1"/>
      <c r="O2604" s="1"/>
      <c r="P2604" s="1"/>
      <c r="Q2604" s="12">
        <v>325813</v>
      </c>
      <c r="R2604" s="29">
        <f t="shared" si="123"/>
        <v>0</v>
      </c>
      <c r="S2604" t="str">
        <f t="shared" si="124"/>
        <v>OK</v>
      </c>
      <c r="T2604" s="10">
        <f>IFERROR(VLOOKUP(A2604,[1]!Tabla1[[#All],[Material]:[venta nueva]],38,FALSE),0)</f>
        <v>0</v>
      </c>
    </row>
    <row r="2605" spans="1:20" hidden="1" x14ac:dyDescent="0.35">
      <c r="A2605">
        <f t="shared" si="122"/>
        <v>1012109</v>
      </c>
      <c r="B2605" s="6" t="s">
        <v>1145</v>
      </c>
      <c r="C2605" s="7" t="s">
        <v>658</v>
      </c>
      <c r="D2605" s="7" t="s">
        <v>1097</v>
      </c>
      <c r="E2605" s="7" t="s">
        <v>724</v>
      </c>
      <c r="F2605" s="7" t="s">
        <v>725</v>
      </c>
      <c r="G2605" s="7" t="s">
        <v>1066</v>
      </c>
      <c r="H2605" s="7" t="s">
        <v>982</v>
      </c>
      <c r="I2605" s="6" t="s">
        <v>8</v>
      </c>
      <c r="J2605" s="1"/>
      <c r="K2605" s="1"/>
      <c r="L2605" s="1"/>
      <c r="M2605" s="1"/>
      <c r="N2605" s="1"/>
      <c r="O2605" s="1"/>
      <c r="P2605" s="1"/>
      <c r="Q2605" s="12">
        <v>343073</v>
      </c>
      <c r="R2605" s="29">
        <f t="shared" si="123"/>
        <v>0</v>
      </c>
      <c r="S2605" t="str">
        <f t="shared" si="124"/>
        <v>OK</v>
      </c>
      <c r="T2605" s="10">
        <f>IFERROR(VLOOKUP(A2605,[1]!Tabla1[[#All],[Material]:[venta nueva]],38,FALSE),0)</f>
        <v>0</v>
      </c>
    </row>
    <row r="2606" spans="1:20" hidden="1" x14ac:dyDescent="0.35">
      <c r="A2606">
        <f t="shared" si="122"/>
        <v>1012110</v>
      </c>
      <c r="B2606" s="6" t="s">
        <v>1145</v>
      </c>
      <c r="C2606" s="7" t="s">
        <v>658</v>
      </c>
      <c r="D2606" s="7" t="s">
        <v>1097</v>
      </c>
      <c r="E2606" s="7" t="s">
        <v>726</v>
      </c>
      <c r="F2606" s="7" t="s">
        <v>727</v>
      </c>
      <c r="G2606" s="7" t="s">
        <v>1066</v>
      </c>
      <c r="H2606" s="7" t="s">
        <v>982</v>
      </c>
      <c r="I2606" s="6" t="s">
        <v>8</v>
      </c>
      <c r="J2606" s="1"/>
      <c r="K2606" s="1"/>
      <c r="L2606" s="1"/>
      <c r="M2606" s="1"/>
      <c r="N2606" s="1"/>
      <c r="O2606" s="1"/>
      <c r="P2606" s="1"/>
      <c r="Q2606" s="12">
        <v>73635</v>
      </c>
      <c r="R2606" s="29">
        <f t="shared" si="123"/>
        <v>0</v>
      </c>
      <c r="S2606" t="str">
        <f t="shared" si="124"/>
        <v>OK</v>
      </c>
      <c r="T2606" s="10">
        <f>IFERROR(VLOOKUP(A2606,[1]!Tabla1[[#All],[Material]:[venta nueva]],38,FALSE),0)</f>
        <v>0</v>
      </c>
    </row>
    <row r="2607" spans="1:20" hidden="1" x14ac:dyDescent="0.35">
      <c r="A2607">
        <f t="shared" si="122"/>
        <v>1012111</v>
      </c>
      <c r="B2607" s="6" t="s">
        <v>1145</v>
      </c>
      <c r="C2607" s="7" t="s">
        <v>658</v>
      </c>
      <c r="D2607" s="7" t="s">
        <v>1097</v>
      </c>
      <c r="E2607" s="7" t="s">
        <v>728</v>
      </c>
      <c r="F2607" s="7" t="s">
        <v>729</v>
      </c>
      <c r="G2607" s="7" t="s">
        <v>1066</v>
      </c>
      <c r="H2607" s="7" t="s">
        <v>982</v>
      </c>
      <c r="I2607" s="6" t="s">
        <v>8</v>
      </c>
      <c r="J2607" s="1"/>
      <c r="K2607" s="1"/>
      <c r="L2607" s="1"/>
      <c r="M2607" s="1"/>
      <c r="N2607" s="1"/>
      <c r="O2607" s="1"/>
      <c r="P2607" s="1"/>
      <c r="Q2607" s="12">
        <v>30296</v>
      </c>
      <c r="R2607" s="29">
        <f t="shared" si="123"/>
        <v>0</v>
      </c>
      <c r="S2607" t="str">
        <f t="shared" si="124"/>
        <v>OK</v>
      </c>
      <c r="T2607" s="10">
        <f>IFERROR(VLOOKUP(A2607,[1]!Tabla1[[#All],[Material]:[venta nueva]],38,FALSE),0)</f>
        <v>0</v>
      </c>
    </row>
    <row r="2608" spans="1:20" hidden="1" x14ac:dyDescent="0.35">
      <c r="A2608">
        <f t="shared" si="122"/>
        <v>1012112</v>
      </c>
      <c r="B2608" s="6" t="s">
        <v>1145</v>
      </c>
      <c r="C2608" s="7" t="s">
        <v>658</v>
      </c>
      <c r="D2608" s="7" t="s">
        <v>1097</v>
      </c>
      <c r="E2608" s="7" t="s">
        <v>730</v>
      </c>
      <c r="F2608" s="7" t="s">
        <v>731</v>
      </c>
      <c r="G2608" s="7" t="s">
        <v>1066</v>
      </c>
      <c r="H2608" s="7" t="s">
        <v>982</v>
      </c>
      <c r="I2608" s="6" t="s">
        <v>8</v>
      </c>
      <c r="J2608" s="1"/>
      <c r="K2608" s="1"/>
      <c r="L2608" s="1"/>
      <c r="M2608" s="1"/>
      <c r="N2608" s="1"/>
      <c r="O2608" s="1"/>
      <c r="P2608" s="1"/>
      <c r="Q2608" s="12">
        <v>14718</v>
      </c>
      <c r="R2608" s="29">
        <f t="shared" si="123"/>
        <v>0</v>
      </c>
      <c r="S2608" t="str">
        <f t="shared" si="124"/>
        <v>OK</v>
      </c>
      <c r="T2608" s="10">
        <f>IFERROR(VLOOKUP(A2608,[1]!Tabla1[[#All],[Material]:[venta nueva]],38,FALSE),0)</f>
        <v>0</v>
      </c>
    </row>
    <row r="2609" spans="1:20" hidden="1" x14ac:dyDescent="0.35">
      <c r="A2609">
        <f t="shared" si="122"/>
        <v>1012115</v>
      </c>
      <c r="B2609" s="6" t="s">
        <v>1145</v>
      </c>
      <c r="C2609" s="7" t="s">
        <v>658</v>
      </c>
      <c r="D2609" s="7" t="s">
        <v>1097</v>
      </c>
      <c r="E2609" s="7" t="s">
        <v>732</v>
      </c>
      <c r="F2609" s="7" t="s">
        <v>733</v>
      </c>
      <c r="G2609" s="7" t="s">
        <v>1066</v>
      </c>
      <c r="H2609" s="7" t="s">
        <v>982</v>
      </c>
      <c r="I2609" s="6" t="s">
        <v>8</v>
      </c>
      <c r="J2609" s="1"/>
      <c r="K2609" s="1"/>
      <c r="L2609" s="1"/>
      <c r="M2609" s="1"/>
      <c r="N2609" s="1"/>
      <c r="O2609" s="1"/>
      <c r="P2609" s="1"/>
      <c r="Q2609" s="12">
        <v>19763</v>
      </c>
      <c r="R2609" s="29">
        <f t="shared" si="123"/>
        <v>0</v>
      </c>
      <c r="S2609" t="str">
        <f t="shared" si="124"/>
        <v>OK</v>
      </c>
      <c r="T2609" s="10">
        <f>IFERROR(VLOOKUP(A2609,[1]!Tabla1[[#All],[Material]:[venta nueva]],38,FALSE),0)</f>
        <v>0</v>
      </c>
    </row>
    <row r="2610" spans="1:20" hidden="1" x14ac:dyDescent="0.35">
      <c r="A2610">
        <f t="shared" si="122"/>
        <v>1012145</v>
      </c>
      <c r="B2610" s="6" t="s">
        <v>1145</v>
      </c>
      <c r="C2610" s="7" t="s">
        <v>658</v>
      </c>
      <c r="D2610" s="7" t="s">
        <v>1097</v>
      </c>
      <c r="E2610" s="7" t="s">
        <v>734</v>
      </c>
      <c r="F2610" s="7" t="s">
        <v>735</v>
      </c>
      <c r="G2610" s="7" t="s">
        <v>1066</v>
      </c>
      <c r="H2610" s="7" t="s">
        <v>982</v>
      </c>
      <c r="I2610" s="6" t="s">
        <v>8</v>
      </c>
      <c r="J2610" s="1"/>
      <c r="K2610" s="1"/>
      <c r="L2610" s="1"/>
      <c r="M2610" s="1"/>
      <c r="N2610" s="1"/>
      <c r="O2610" s="1"/>
      <c r="P2610" s="1"/>
      <c r="Q2610" s="12">
        <v>74134</v>
      </c>
      <c r="R2610" s="29">
        <f t="shared" si="123"/>
        <v>0</v>
      </c>
      <c r="S2610" t="str">
        <f t="shared" si="124"/>
        <v>OK</v>
      </c>
      <c r="T2610" s="10">
        <f>IFERROR(VLOOKUP(A2610,[1]!Tabla1[[#All],[Material]:[venta nueva]],38,FALSE),0)</f>
        <v>0</v>
      </c>
    </row>
    <row r="2611" spans="1:20" hidden="1" x14ac:dyDescent="0.35">
      <c r="A2611">
        <f t="shared" si="122"/>
        <v>1012147</v>
      </c>
      <c r="B2611" s="6" t="s">
        <v>1145</v>
      </c>
      <c r="C2611" s="7" t="s">
        <v>658</v>
      </c>
      <c r="D2611" s="7" t="s">
        <v>1097</v>
      </c>
      <c r="E2611" s="7" t="s">
        <v>736</v>
      </c>
      <c r="F2611" s="7" t="s">
        <v>737</v>
      </c>
      <c r="G2611" s="7" t="s">
        <v>985</v>
      </c>
      <c r="H2611" s="7" t="s">
        <v>985</v>
      </c>
      <c r="I2611" s="6" t="s">
        <v>8</v>
      </c>
      <c r="J2611" s="1"/>
      <c r="K2611" s="1"/>
      <c r="L2611" s="1"/>
      <c r="M2611" s="1"/>
      <c r="N2611" s="1"/>
      <c r="O2611" s="1"/>
      <c r="P2611" s="1"/>
      <c r="Q2611" s="12">
        <v>25841</v>
      </c>
      <c r="R2611" s="29">
        <f t="shared" si="123"/>
        <v>0</v>
      </c>
      <c r="S2611" t="str">
        <f t="shared" si="124"/>
        <v>OK</v>
      </c>
      <c r="T2611" s="10">
        <f>IFERROR(VLOOKUP(A2611,[1]!Tabla1[[#All],[Material]:[venta nueva]],38,FALSE),0)</f>
        <v>0</v>
      </c>
    </row>
    <row r="2612" spans="1:20" hidden="1" x14ac:dyDescent="0.35">
      <c r="A2612">
        <f t="shared" si="122"/>
        <v>1012148</v>
      </c>
      <c r="B2612" s="6" t="s">
        <v>1145</v>
      </c>
      <c r="C2612" s="7" t="s">
        <v>658</v>
      </c>
      <c r="D2612" s="7" t="s">
        <v>1097</v>
      </c>
      <c r="E2612" s="7" t="s">
        <v>738</v>
      </c>
      <c r="F2612" s="7" t="s">
        <v>739</v>
      </c>
      <c r="G2612" s="7" t="s">
        <v>1068</v>
      </c>
      <c r="H2612" s="7" t="s">
        <v>984</v>
      </c>
      <c r="I2612" s="6" t="s">
        <v>8</v>
      </c>
      <c r="J2612" s="1"/>
      <c r="K2612" s="1"/>
      <c r="L2612" s="1"/>
      <c r="M2612" s="1"/>
      <c r="N2612" s="1"/>
      <c r="O2612" s="1"/>
      <c r="P2612" s="1"/>
      <c r="Q2612" s="12">
        <v>94942</v>
      </c>
      <c r="R2612" s="29">
        <f t="shared" si="123"/>
        <v>0</v>
      </c>
      <c r="S2612" t="str">
        <f t="shared" si="124"/>
        <v>OK</v>
      </c>
      <c r="T2612" s="10">
        <f>IFERROR(VLOOKUP(A2612,[1]!Tabla1[[#All],[Material]:[venta nueva]],38,FALSE),0)</f>
        <v>0</v>
      </c>
    </row>
    <row r="2613" spans="1:20" hidden="1" x14ac:dyDescent="0.35">
      <c r="A2613">
        <f t="shared" si="122"/>
        <v>1012157</v>
      </c>
      <c r="B2613" s="6" t="s">
        <v>1145</v>
      </c>
      <c r="C2613" s="7" t="s">
        <v>658</v>
      </c>
      <c r="D2613" s="7" t="s">
        <v>1097</v>
      </c>
      <c r="E2613" s="7" t="s">
        <v>740</v>
      </c>
      <c r="F2613" s="7" t="s">
        <v>741</v>
      </c>
      <c r="G2613" s="7" t="s">
        <v>1068</v>
      </c>
      <c r="H2613" s="7" t="s">
        <v>994</v>
      </c>
      <c r="I2613" s="6" t="s">
        <v>8</v>
      </c>
      <c r="J2613" s="1"/>
      <c r="K2613" s="1"/>
      <c r="L2613" s="1"/>
      <c r="M2613" s="1"/>
      <c r="N2613" s="1"/>
      <c r="O2613" s="1"/>
      <c r="P2613" s="1"/>
      <c r="Q2613" s="12">
        <v>26441</v>
      </c>
      <c r="R2613" s="29">
        <f t="shared" si="123"/>
        <v>0</v>
      </c>
      <c r="S2613" t="str">
        <f t="shared" si="124"/>
        <v>OK</v>
      </c>
      <c r="T2613" s="10">
        <f>IFERROR(VLOOKUP(A2613,[1]!Tabla1[[#All],[Material]:[venta nueva]],38,FALSE),0)</f>
        <v>0</v>
      </c>
    </row>
    <row r="2614" spans="1:20" hidden="1" x14ac:dyDescent="0.35">
      <c r="A2614">
        <f t="shared" si="122"/>
        <v>1012158</v>
      </c>
      <c r="B2614" s="6" t="s">
        <v>1145</v>
      </c>
      <c r="C2614" s="7" t="s">
        <v>658</v>
      </c>
      <c r="D2614" s="7" t="s">
        <v>1097</v>
      </c>
      <c r="E2614" s="7" t="s">
        <v>742</v>
      </c>
      <c r="F2614" s="7" t="s">
        <v>743</v>
      </c>
      <c r="G2614" s="7" t="s">
        <v>985</v>
      </c>
      <c r="H2614" s="7" t="s">
        <v>985</v>
      </c>
      <c r="I2614" s="6" t="s">
        <v>8</v>
      </c>
      <c r="J2614" s="1"/>
      <c r="K2614" s="1"/>
      <c r="L2614" s="1"/>
      <c r="M2614" s="1"/>
      <c r="N2614" s="1"/>
      <c r="O2614" s="1"/>
      <c r="P2614" s="1"/>
      <c r="Q2614" s="12">
        <v>95536</v>
      </c>
      <c r="R2614" s="29">
        <f t="shared" si="123"/>
        <v>0</v>
      </c>
      <c r="S2614" t="str">
        <f t="shared" si="124"/>
        <v>OK</v>
      </c>
      <c r="T2614" s="10">
        <f>IFERROR(VLOOKUP(A2614,[1]!Tabla1[[#All],[Material]:[venta nueva]],38,FALSE),0)</f>
        <v>0</v>
      </c>
    </row>
    <row r="2615" spans="1:20" hidden="1" x14ac:dyDescent="0.35">
      <c r="A2615">
        <f t="shared" si="122"/>
        <v>1012159</v>
      </c>
      <c r="B2615" s="6" t="s">
        <v>1145</v>
      </c>
      <c r="C2615" s="7" t="s">
        <v>658</v>
      </c>
      <c r="D2615" s="7" t="s">
        <v>1097</v>
      </c>
      <c r="E2615" s="7" t="s">
        <v>744</v>
      </c>
      <c r="F2615" s="7" t="s">
        <v>745</v>
      </c>
      <c r="G2615" s="7" t="s">
        <v>1068</v>
      </c>
      <c r="H2615" s="7" t="s">
        <v>984</v>
      </c>
      <c r="I2615" s="6" t="s">
        <v>8</v>
      </c>
      <c r="J2615" s="1"/>
      <c r="K2615" s="1"/>
      <c r="L2615" s="1"/>
      <c r="M2615" s="1"/>
      <c r="N2615" s="1"/>
      <c r="O2615" s="1"/>
      <c r="P2615" s="1"/>
      <c r="Q2615" s="12">
        <v>385942</v>
      </c>
      <c r="R2615" s="29">
        <f t="shared" si="123"/>
        <v>0</v>
      </c>
      <c r="S2615" t="str">
        <f t="shared" si="124"/>
        <v>OK</v>
      </c>
      <c r="T2615" s="10">
        <f>IFERROR(VLOOKUP(A2615,[1]!Tabla1[[#All],[Material]:[venta nueva]],38,FALSE),0)</f>
        <v>0</v>
      </c>
    </row>
    <row r="2616" spans="1:20" hidden="1" x14ac:dyDescent="0.35">
      <c r="A2616">
        <f t="shared" si="122"/>
        <v>1012160</v>
      </c>
      <c r="B2616" s="6" t="s">
        <v>1145</v>
      </c>
      <c r="C2616" s="7" t="s">
        <v>658</v>
      </c>
      <c r="D2616" s="7" t="s">
        <v>1097</v>
      </c>
      <c r="E2616" s="7" t="s">
        <v>746</v>
      </c>
      <c r="F2616" s="7" t="s">
        <v>747</v>
      </c>
      <c r="G2616" s="7" t="s">
        <v>1066</v>
      </c>
      <c r="H2616" s="7" t="s">
        <v>982</v>
      </c>
      <c r="I2616" s="6" t="s">
        <v>8</v>
      </c>
      <c r="J2616" s="1"/>
      <c r="K2616" s="1"/>
      <c r="L2616" s="1"/>
      <c r="M2616" s="1"/>
      <c r="N2616" s="1"/>
      <c r="O2616" s="1"/>
      <c r="P2616" s="1"/>
      <c r="Q2616" s="12">
        <v>18145</v>
      </c>
      <c r="R2616" s="29">
        <f t="shared" si="123"/>
        <v>0</v>
      </c>
      <c r="S2616" t="str">
        <f t="shared" si="124"/>
        <v>OK</v>
      </c>
      <c r="T2616" s="10">
        <f>IFERROR(VLOOKUP(A2616,[1]!Tabla1[[#All],[Material]:[venta nueva]],38,FALSE),0)</f>
        <v>0</v>
      </c>
    </row>
    <row r="2617" spans="1:20" hidden="1" x14ac:dyDescent="0.35">
      <c r="A2617">
        <f t="shared" si="122"/>
        <v>1012161</v>
      </c>
      <c r="B2617" s="6" t="s">
        <v>1145</v>
      </c>
      <c r="C2617" s="7" t="s">
        <v>658</v>
      </c>
      <c r="D2617" s="7" t="s">
        <v>1097</v>
      </c>
      <c r="E2617" s="7" t="s">
        <v>748</v>
      </c>
      <c r="F2617" s="7" t="s">
        <v>749</v>
      </c>
      <c r="G2617" s="7" t="s">
        <v>1068</v>
      </c>
      <c r="H2617" s="7" t="s">
        <v>992</v>
      </c>
      <c r="I2617" s="6" t="s">
        <v>8</v>
      </c>
      <c r="J2617" s="1"/>
      <c r="K2617" s="1"/>
      <c r="L2617" s="1"/>
      <c r="M2617" s="1"/>
      <c r="N2617" s="1"/>
      <c r="O2617" s="1"/>
      <c r="P2617" s="1"/>
      <c r="Q2617" s="12">
        <v>87481</v>
      </c>
      <c r="R2617" s="29">
        <f t="shared" si="123"/>
        <v>0</v>
      </c>
      <c r="S2617" t="str">
        <f t="shared" si="124"/>
        <v>OK</v>
      </c>
      <c r="T2617" s="10">
        <f>IFERROR(VLOOKUP(A2617,[1]!Tabla1[[#All],[Material]:[venta nueva]],38,FALSE),0)</f>
        <v>0</v>
      </c>
    </row>
    <row r="2618" spans="1:20" hidden="1" x14ac:dyDescent="0.35">
      <c r="A2618">
        <f t="shared" si="122"/>
        <v>1012163</v>
      </c>
      <c r="B2618" s="6" t="s">
        <v>1145</v>
      </c>
      <c r="C2618" s="7" t="s">
        <v>658</v>
      </c>
      <c r="D2618" s="7" t="s">
        <v>1097</v>
      </c>
      <c r="E2618" s="7" t="s">
        <v>750</v>
      </c>
      <c r="F2618" s="7" t="s">
        <v>751</v>
      </c>
      <c r="G2618" s="7" t="s">
        <v>985</v>
      </c>
      <c r="H2618" s="7" t="s">
        <v>985</v>
      </c>
      <c r="I2618" s="6" t="s">
        <v>8</v>
      </c>
      <c r="J2618" s="1"/>
      <c r="K2618" s="1"/>
      <c r="L2618" s="1"/>
      <c r="M2618" s="1"/>
      <c r="N2618" s="1"/>
      <c r="O2618" s="1"/>
      <c r="P2618" s="1"/>
      <c r="Q2618" s="12">
        <v>107208</v>
      </c>
      <c r="R2618" s="29">
        <f t="shared" si="123"/>
        <v>0</v>
      </c>
      <c r="S2618" t="str">
        <f t="shared" si="124"/>
        <v>OK</v>
      </c>
      <c r="T2618" s="10">
        <f>IFERROR(VLOOKUP(A2618,[1]!Tabla1[[#All],[Material]:[venta nueva]],38,FALSE),0)</f>
        <v>0</v>
      </c>
    </row>
    <row r="2619" spans="1:20" hidden="1" x14ac:dyDescent="0.35">
      <c r="A2619">
        <f t="shared" si="122"/>
        <v>1012164</v>
      </c>
      <c r="B2619" s="6" t="s">
        <v>1145</v>
      </c>
      <c r="C2619" s="7" t="s">
        <v>658</v>
      </c>
      <c r="D2619" s="7" t="s">
        <v>1097</v>
      </c>
      <c r="E2619" s="7" t="s">
        <v>752</v>
      </c>
      <c r="F2619" s="7" t="s">
        <v>753</v>
      </c>
      <c r="G2619" s="7" t="s">
        <v>1068</v>
      </c>
      <c r="H2619" s="7" t="s">
        <v>992</v>
      </c>
      <c r="I2619" s="6" t="s">
        <v>8</v>
      </c>
      <c r="J2619" s="1"/>
      <c r="K2619" s="1"/>
      <c r="L2619" s="1"/>
      <c r="M2619" s="1"/>
      <c r="N2619" s="1"/>
      <c r="O2619" s="1"/>
      <c r="P2619" s="1"/>
      <c r="Q2619" s="12">
        <v>72060</v>
      </c>
      <c r="R2619" s="29">
        <f t="shared" si="123"/>
        <v>0</v>
      </c>
      <c r="S2619" t="str">
        <f t="shared" si="124"/>
        <v>OK</v>
      </c>
      <c r="T2619" s="10">
        <f>IFERROR(VLOOKUP(A2619,[1]!Tabla1[[#All],[Material]:[venta nueva]],38,FALSE),0)</f>
        <v>0</v>
      </c>
    </row>
    <row r="2620" spans="1:20" hidden="1" x14ac:dyDescent="0.35">
      <c r="A2620">
        <f t="shared" si="122"/>
        <v>1012165</v>
      </c>
      <c r="B2620" s="6" t="s">
        <v>1145</v>
      </c>
      <c r="C2620" s="7" t="s">
        <v>658</v>
      </c>
      <c r="D2620" s="7" t="s">
        <v>1097</v>
      </c>
      <c r="E2620" s="7" t="s">
        <v>754</v>
      </c>
      <c r="F2620" s="7" t="s">
        <v>755</v>
      </c>
      <c r="G2620" s="7" t="s">
        <v>1068</v>
      </c>
      <c r="H2620" s="7" t="s">
        <v>984</v>
      </c>
      <c r="I2620" s="6" t="s">
        <v>8</v>
      </c>
      <c r="J2620" s="1"/>
      <c r="K2620" s="1"/>
      <c r="L2620" s="1"/>
      <c r="M2620" s="1"/>
      <c r="N2620" s="1"/>
      <c r="O2620" s="1"/>
      <c r="P2620" s="1"/>
      <c r="Q2620" s="12">
        <v>674133</v>
      </c>
      <c r="R2620" s="29">
        <f t="shared" si="123"/>
        <v>0</v>
      </c>
      <c r="S2620" t="str">
        <f t="shared" si="124"/>
        <v>OK</v>
      </c>
      <c r="T2620" s="10">
        <f>IFERROR(VLOOKUP(A2620,[1]!Tabla1[[#All],[Material]:[venta nueva]],38,FALSE),0)</f>
        <v>0</v>
      </c>
    </row>
    <row r="2621" spans="1:20" hidden="1" x14ac:dyDescent="0.35">
      <c r="A2621">
        <f t="shared" si="122"/>
        <v>1012166</v>
      </c>
      <c r="B2621" s="6" t="s">
        <v>1145</v>
      </c>
      <c r="C2621" s="7" t="s">
        <v>658</v>
      </c>
      <c r="D2621" s="7" t="s">
        <v>1097</v>
      </c>
      <c r="E2621" s="7" t="s">
        <v>756</v>
      </c>
      <c r="F2621" s="7" t="s">
        <v>757</v>
      </c>
      <c r="G2621" s="7" t="s">
        <v>1068</v>
      </c>
      <c r="H2621" s="7" t="s">
        <v>994</v>
      </c>
      <c r="I2621" s="6" t="s">
        <v>8</v>
      </c>
      <c r="J2621" s="1"/>
      <c r="K2621" s="1"/>
      <c r="L2621" s="1"/>
      <c r="M2621" s="1"/>
      <c r="N2621" s="1"/>
      <c r="O2621" s="1"/>
      <c r="P2621" s="1"/>
      <c r="Q2621" s="12">
        <v>17276</v>
      </c>
      <c r="R2621" s="29">
        <f t="shared" si="123"/>
        <v>0</v>
      </c>
      <c r="S2621" t="str">
        <f t="shared" si="124"/>
        <v>OK</v>
      </c>
      <c r="T2621" s="10">
        <f>IFERROR(VLOOKUP(A2621,[1]!Tabla1[[#All],[Material]:[venta nueva]],38,FALSE),0)</f>
        <v>0</v>
      </c>
    </row>
    <row r="2622" spans="1:20" hidden="1" x14ac:dyDescent="0.35">
      <c r="A2622">
        <f t="shared" si="122"/>
        <v>1012167</v>
      </c>
      <c r="B2622" s="6" t="s">
        <v>1145</v>
      </c>
      <c r="C2622" s="7" t="s">
        <v>658</v>
      </c>
      <c r="D2622" s="7" t="s">
        <v>1097</v>
      </c>
      <c r="E2622" s="7" t="s">
        <v>758</v>
      </c>
      <c r="F2622" s="7" t="s">
        <v>759</v>
      </c>
      <c r="G2622" s="7" t="s">
        <v>1066</v>
      </c>
      <c r="H2622" s="7" t="s">
        <v>982</v>
      </c>
      <c r="I2622" s="6" t="s">
        <v>8</v>
      </c>
      <c r="J2622" s="1"/>
      <c r="K2622" s="1"/>
      <c r="L2622" s="1"/>
      <c r="M2622" s="1"/>
      <c r="N2622" s="1"/>
      <c r="O2622" s="1"/>
      <c r="P2622" s="1"/>
      <c r="Q2622" s="12">
        <v>480876</v>
      </c>
      <c r="R2622" s="29">
        <f t="shared" si="123"/>
        <v>0</v>
      </c>
      <c r="S2622" t="str">
        <f t="shared" si="124"/>
        <v>OK</v>
      </c>
      <c r="T2622" s="10">
        <f>IFERROR(VLOOKUP(A2622,[1]!Tabla1[[#All],[Material]:[venta nueva]],38,FALSE),0)</f>
        <v>0</v>
      </c>
    </row>
    <row r="2623" spans="1:20" hidden="1" x14ac:dyDescent="0.35">
      <c r="A2623">
        <f t="shared" si="122"/>
        <v>1012218</v>
      </c>
      <c r="B2623" s="6" t="s">
        <v>1145</v>
      </c>
      <c r="C2623" s="7" t="s">
        <v>658</v>
      </c>
      <c r="D2623" s="7" t="s">
        <v>1097</v>
      </c>
      <c r="E2623" s="7" t="s">
        <v>764</v>
      </c>
      <c r="F2623" s="7" t="s">
        <v>765</v>
      </c>
      <c r="G2623" s="7" t="s">
        <v>1068</v>
      </c>
      <c r="H2623" s="7" t="s">
        <v>992</v>
      </c>
      <c r="I2623" s="6" t="s">
        <v>14</v>
      </c>
      <c r="J2623" s="1"/>
      <c r="K2623" s="1"/>
      <c r="L2623" s="1"/>
      <c r="M2623" s="1"/>
      <c r="N2623" s="1"/>
      <c r="O2623" s="1"/>
      <c r="P2623" s="1"/>
      <c r="Q2623" s="12">
        <v>23763</v>
      </c>
      <c r="R2623" s="29">
        <f t="shared" si="123"/>
        <v>0</v>
      </c>
      <c r="S2623" t="str">
        <f t="shared" si="124"/>
        <v>OK</v>
      </c>
      <c r="T2623" s="10">
        <f>IFERROR(VLOOKUP(A2623,[1]!Tabla1[[#All],[Material]:[venta nueva]],38,FALSE),0)</f>
        <v>0</v>
      </c>
    </row>
    <row r="2624" spans="1:20" hidden="1" x14ac:dyDescent="0.35">
      <c r="A2624">
        <f t="shared" si="122"/>
        <v>1012278</v>
      </c>
      <c r="B2624" s="6" t="s">
        <v>1145</v>
      </c>
      <c r="C2624" s="7" t="s">
        <v>658</v>
      </c>
      <c r="D2624" s="7" t="s">
        <v>1097</v>
      </c>
      <c r="E2624" s="7" t="s">
        <v>768</v>
      </c>
      <c r="F2624" s="7" t="s">
        <v>769</v>
      </c>
      <c r="G2624" s="7" t="s">
        <v>1068</v>
      </c>
      <c r="H2624" s="7" t="s">
        <v>994</v>
      </c>
      <c r="I2624" s="6" t="s">
        <v>10</v>
      </c>
      <c r="J2624" s="1"/>
      <c r="K2624" s="1"/>
      <c r="L2624" s="1"/>
      <c r="M2624" s="1"/>
      <c r="N2624" s="1"/>
      <c r="O2624" s="1"/>
      <c r="P2624" s="1"/>
      <c r="Q2624" s="12">
        <v>68910</v>
      </c>
      <c r="R2624" s="29">
        <f t="shared" si="123"/>
        <v>0</v>
      </c>
      <c r="S2624" t="str">
        <f t="shared" si="124"/>
        <v>OK</v>
      </c>
      <c r="T2624" s="10">
        <f>IFERROR(VLOOKUP(A2624,[1]!Tabla1[[#All],[Material]:[venta nueva]],38,FALSE),0)</f>
        <v>0</v>
      </c>
    </row>
    <row r="2625" spans="1:20" hidden="1" x14ac:dyDescent="0.35">
      <c r="A2625">
        <f t="shared" si="122"/>
        <v>1012283</v>
      </c>
      <c r="B2625" s="6" t="s">
        <v>1145</v>
      </c>
      <c r="C2625" s="7" t="s">
        <v>658</v>
      </c>
      <c r="D2625" s="7" t="s">
        <v>1097</v>
      </c>
      <c r="E2625" s="7" t="s">
        <v>770</v>
      </c>
      <c r="F2625" s="7" t="s">
        <v>771</v>
      </c>
      <c r="G2625" s="7" t="s">
        <v>1065</v>
      </c>
      <c r="H2625" s="7" t="s">
        <v>995</v>
      </c>
      <c r="I2625" s="6" t="s">
        <v>11</v>
      </c>
      <c r="J2625" s="1"/>
      <c r="K2625" s="1"/>
      <c r="L2625" s="1"/>
      <c r="M2625" s="1"/>
      <c r="N2625" s="1"/>
      <c r="O2625" s="1"/>
      <c r="P2625" s="1"/>
      <c r="Q2625" s="12">
        <v>115641</v>
      </c>
      <c r="R2625" s="29">
        <f t="shared" si="123"/>
        <v>0</v>
      </c>
      <c r="S2625" t="str">
        <f t="shared" si="124"/>
        <v>OK</v>
      </c>
      <c r="T2625" s="10">
        <f>IFERROR(VLOOKUP(A2625,[1]!Tabla1[[#All],[Material]:[venta nueva]],38,FALSE),0)</f>
        <v>0</v>
      </c>
    </row>
    <row r="2626" spans="1:20" hidden="1" x14ac:dyDescent="0.35">
      <c r="A2626">
        <f t="shared" si="122"/>
        <v>1012326</v>
      </c>
      <c r="B2626" s="6" t="s">
        <v>1145</v>
      </c>
      <c r="C2626" s="7" t="s">
        <v>658</v>
      </c>
      <c r="D2626" s="7" t="s">
        <v>1097</v>
      </c>
      <c r="E2626" s="7" t="s">
        <v>772</v>
      </c>
      <c r="F2626" s="7" t="s">
        <v>773</v>
      </c>
      <c r="G2626" s="7" t="s">
        <v>1065</v>
      </c>
      <c r="H2626" s="7" t="s">
        <v>989</v>
      </c>
      <c r="I2626" s="6" t="s">
        <v>15</v>
      </c>
      <c r="J2626" s="1"/>
      <c r="K2626" s="1"/>
      <c r="L2626" s="1"/>
      <c r="M2626" s="1"/>
      <c r="N2626" s="1"/>
      <c r="O2626" s="1"/>
      <c r="P2626" s="1"/>
      <c r="Q2626" s="12">
        <v>8616</v>
      </c>
      <c r="R2626" s="29">
        <f t="shared" si="123"/>
        <v>0</v>
      </c>
      <c r="S2626" t="str">
        <f t="shared" si="124"/>
        <v>OK</v>
      </c>
      <c r="T2626" s="10">
        <f>IFERROR(VLOOKUP(A2626,[1]!Tabla1[[#All],[Material]:[venta nueva]],38,FALSE),0)</f>
        <v>0</v>
      </c>
    </row>
    <row r="2627" spans="1:20" hidden="1" x14ac:dyDescent="0.35">
      <c r="A2627">
        <f t="shared" si="122"/>
        <v>1012362</v>
      </c>
      <c r="B2627" s="6" t="s">
        <v>1145</v>
      </c>
      <c r="C2627" s="7" t="s">
        <v>658</v>
      </c>
      <c r="D2627" s="7" t="s">
        <v>1097</v>
      </c>
      <c r="E2627" s="7" t="s">
        <v>774</v>
      </c>
      <c r="F2627" s="7" t="s">
        <v>775</v>
      </c>
      <c r="G2627" s="7" t="s">
        <v>1065</v>
      </c>
      <c r="H2627" s="7" t="s">
        <v>989</v>
      </c>
      <c r="I2627" s="6" t="s">
        <v>13</v>
      </c>
      <c r="J2627" s="1"/>
      <c r="K2627" s="1"/>
      <c r="L2627" s="1"/>
      <c r="M2627" s="1"/>
      <c r="N2627" s="1"/>
      <c r="O2627" s="1"/>
      <c r="P2627" s="1"/>
      <c r="Q2627" s="12">
        <v>2607</v>
      </c>
      <c r="R2627" s="29">
        <f t="shared" si="123"/>
        <v>0</v>
      </c>
      <c r="S2627" t="str">
        <f t="shared" si="124"/>
        <v>OK</v>
      </c>
      <c r="T2627" s="10">
        <f>IFERROR(VLOOKUP(A2627,[1]!Tabla1[[#All],[Material]:[venta nueva]],38,FALSE),0)</f>
        <v>0</v>
      </c>
    </row>
    <row r="2628" spans="1:20" hidden="1" x14ac:dyDescent="0.35">
      <c r="A2628">
        <f t="shared" si="122"/>
        <v>1012399</v>
      </c>
      <c r="B2628" s="6" t="s">
        <v>1145</v>
      </c>
      <c r="C2628" s="7" t="s">
        <v>658</v>
      </c>
      <c r="D2628" s="7" t="s">
        <v>1097</v>
      </c>
      <c r="E2628" s="7" t="s">
        <v>776</v>
      </c>
      <c r="F2628" s="7" t="s">
        <v>777</v>
      </c>
      <c r="G2628" s="7" t="s">
        <v>1066</v>
      </c>
      <c r="H2628" s="7" t="s">
        <v>982</v>
      </c>
      <c r="I2628" s="6" t="s">
        <v>8</v>
      </c>
      <c r="J2628" s="1"/>
      <c r="K2628" s="1"/>
      <c r="L2628" s="1"/>
      <c r="M2628" s="1"/>
      <c r="N2628" s="1"/>
      <c r="O2628" s="1"/>
      <c r="P2628" s="1"/>
      <c r="Q2628" s="12">
        <v>10003</v>
      </c>
      <c r="R2628" s="29">
        <f t="shared" si="123"/>
        <v>0</v>
      </c>
      <c r="S2628" t="str">
        <f t="shared" si="124"/>
        <v>OK</v>
      </c>
      <c r="T2628" s="10">
        <f>IFERROR(VLOOKUP(A2628,[1]!Tabla1[[#All],[Material]:[venta nueva]],38,FALSE),0)</f>
        <v>0</v>
      </c>
    </row>
    <row r="2629" spans="1:20" hidden="1" x14ac:dyDescent="0.35">
      <c r="A2629">
        <f t="shared" si="122"/>
        <v>1012400</v>
      </c>
      <c r="B2629" s="6" t="s">
        <v>1145</v>
      </c>
      <c r="C2629" s="7" t="s">
        <v>658</v>
      </c>
      <c r="D2629" s="7" t="s">
        <v>1097</v>
      </c>
      <c r="E2629" s="7" t="s">
        <v>778</v>
      </c>
      <c r="F2629" s="7" t="s">
        <v>779</v>
      </c>
      <c r="G2629" s="7" t="s">
        <v>985</v>
      </c>
      <c r="H2629" s="7" t="s">
        <v>985</v>
      </c>
      <c r="I2629" s="6" t="s">
        <v>8</v>
      </c>
      <c r="J2629" s="1"/>
      <c r="K2629" s="1"/>
      <c r="L2629" s="1"/>
      <c r="M2629" s="1"/>
      <c r="N2629" s="1"/>
      <c r="O2629" s="1"/>
      <c r="P2629" s="1"/>
      <c r="Q2629" s="12">
        <v>10003</v>
      </c>
      <c r="R2629" s="29">
        <f t="shared" si="123"/>
        <v>0</v>
      </c>
      <c r="S2629" t="str">
        <f t="shared" si="124"/>
        <v>OK</v>
      </c>
      <c r="T2629" s="10">
        <f>IFERROR(VLOOKUP(A2629,[1]!Tabla1[[#All],[Material]:[venta nueva]],38,FALSE),0)</f>
        <v>0</v>
      </c>
    </row>
    <row r="2630" spans="1:20" hidden="1" x14ac:dyDescent="0.35">
      <c r="A2630">
        <f t="shared" ref="A2630:A2693" si="125">+E2630*1</f>
        <v>1012401</v>
      </c>
      <c r="B2630" s="6" t="s">
        <v>1145</v>
      </c>
      <c r="C2630" s="7" t="s">
        <v>658</v>
      </c>
      <c r="D2630" s="7" t="s">
        <v>1097</v>
      </c>
      <c r="E2630" s="7" t="s">
        <v>780</v>
      </c>
      <c r="F2630" s="7" t="s">
        <v>781</v>
      </c>
      <c r="G2630" s="7" t="s">
        <v>1068</v>
      </c>
      <c r="H2630" s="7" t="s">
        <v>984</v>
      </c>
      <c r="I2630" s="6" t="s">
        <v>8</v>
      </c>
      <c r="J2630" s="1"/>
      <c r="K2630" s="1"/>
      <c r="L2630" s="1"/>
      <c r="M2630" s="1"/>
      <c r="N2630" s="1"/>
      <c r="O2630" s="1"/>
      <c r="P2630" s="1"/>
      <c r="Q2630" s="12">
        <v>23225</v>
      </c>
      <c r="R2630" s="29">
        <f t="shared" si="123"/>
        <v>0</v>
      </c>
      <c r="S2630" t="str">
        <f t="shared" si="124"/>
        <v>OK</v>
      </c>
      <c r="T2630" s="10">
        <f>IFERROR(VLOOKUP(A2630,[1]!Tabla1[[#All],[Material]:[venta nueva]],38,FALSE),0)</f>
        <v>0</v>
      </c>
    </row>
    <row r="2631" spans="1:20" hidden="1" x14ac:dyDescent="0.35">
      <c r="A2631">
        <f t="shared" si="125"/>
        <v>1012448</v>
      </c>
      <c r="B2631" s="6" t="s">
        <v>1145</v>
      </c>
      <c r="C2631" s="7" t="s">
        <v>658</v>
      </c>
      <c r="D2631" s="7" t="s">
        <v>1097</v>
      </c>
      <c r="E2631" s="7" t="s">
        <v>784</v>
      </c>
      <c r="F2631" s="7" t="s">
        <v>785</v>
      </c>
      <c r="G2631" s="7" t="s">
        <v>1072</v>
      </c>
      <c r="H2631" s="7" t="s">
        <v>993</v>
      </c>
      <c r="I2631" s="6" t="s">
        <v>14</v>
      </c>
      <c r="J2631" s="1"/>
      <c r="K2631" s="1"/>
      <c r="L2631" s="1"/>
      <c r="M2631" s="1"/>
      <c r="N2631" s="1"/>
      <c r="O2631" s="1"/>
      <c r="P2631" s="1"/>
      <c r="Q2631" s="12">
        <v>195234</v>
      </c>
      <c r="R2631" s="29">
        <f t="shared" si="123"/>
        <v>0</v>
      </c>
      <c r="S2631" t="str">
        <f t="shared" si="124"/>
        <v>OK</v>
      </c>
      <c r="T2631" s="10">
        <f>IFERROR(VLOOKUP(A2631,[1]!Tabla1[[#All],[Material]:[venta nueva]],38,FALSE),0)</f>
        <v>0</v>
      </c>
    </row>
    <row r="2632" spans="1:20" hidden="1" x14ac:dyDescent="0.35">
      <c r="A2632">
        <f t="shared" si="125"/>
        <v>1012451</v>
      </c>
      <c r="B2632" s="6" t="s">
        <v>1145</v>
      </c>
      <c r="C2632" s="7" t="s">
        <v>658</v>
      </c>
      <c r="D2632" s="7" t="s">
        <v>1097</v>
      </c>
      <c r="E2632" s="7" t="s">
        <v>786</v>
      </c>
      <c r="F2632" s="7" t="s">
        <v>787</v>
      </c>
      <c r="G2632" s="7" t="s">
        <v>1068</v>
      </c>
      <c r="H2632" s="7" t="s">
        <v>992</v>
      </c>
      <c r="I2632" s="6" t="s">
        <v>14</v>
      </c>
      <c r="J2632" s="1"/>
      <c r="K2632" s="1"/>
      <c r="L2632" s="1"/>
      <c r="M2632" s="1"/>
      <c r="N2632" s="1"/>
      <c r="O2632" s="1"/>
      <c r="P2632" s="1"/>
      <c r="Q2632" s="12">
        <v>8157</v>
      </c>
      <c r="R2632" s="29">
        <f t="shared" ref="R2632:R2695" si="126">+O2632-P2632</f>
        <v>0</v>
      </c>
      <c r="S2632" t="str">
        <f t="shared" ref="S2632:S2695" si="127">IF(R2632&gt;0,"Sobre ingreso",IF(R2632&lt;0,"Pendiente de ingreso","OK"))</f>
        <v>OK</v>
      </c>
      <c r="T2632" s="10">
        <f>IFERROR(VLOOKUP(A2632,[1]!Tabla1[[#All],[Material]:[venta nueva]],38,FALSE),0)</f>
        <v>0</v>
      </c>
    </row>
    <row r="2633" spans="1:20" hidden="1" x14ac:dyDescent="0.35">
      <c r="A2633">
        <f t="shared" si="125"/>
        <v>1012452</v>
      </c>
      <c r="B2633" s="6" t="s">
        <v>1145</v>
      </c>
      <c r="C2633" s="7" t="s">
        <v>658</v>
      </c>
      <c r="D2633" s="7" t="s">
        <v>1097</v>
      </c>
      <c r="E2633" s="7" t="s">
        <v>788</v>
      </c>
      <c r="F2633" s="7" t="s">
        <v>789</v>
      </c>
      <c r="G2633" s="7" t="s">
        <v>1068</v>
      </c>
      <c r="H2633" s="7" t="s">
        <v>992</v>
      </c>
      <c r="I2633" s="6" t="s">
        <v>14</v>
      </c>
      <c r="J2633" s="1"/>
      <c r="K2633" s="1"/>
      <c r="L2633" s="1"/>
      <c r="M2633" s="1"/>
      <c r="N2633" s="1"/>
      <c r="O2633" s="1"/>
      <c r="P2633" s="1"/>
      <c r="Q2633" s="12">
        <v>41002</v>
      </c>
      <c r="R2633" s="29">
        <f t="shared" si="126"/>
        <v>0</v>
      </c>
      <c r="S2633" t="str">
        <f t="shared" si="127"/>
        <v>OK</v>
      </c>
      <c r="T2633" s="10">
        <f>IFERROR(VLOOKUP(A2633,[1]!Tabla1[[#All],[Material]:[venta nueva]],38,FALSE),0)</f>
        <v>0</v>
      </c>
    </row>
    <row r="2634" spans="1:20" hidden="1" x14ac:dyDescent="0.35">
      <c r="A2634">
        <f t="shared" si="125"/>
        <v>1012454</v>
      </c>
      <c r="B2634" s="6" t="s">
        <v>1145</v>
      </c>
      <c r="C2634" s="7" t="s">
        <v>658</v>
      </c>
      <c r="D2634" s="7" t="s">
        <v>1097</v>
      </c>
      <c r="E2634" s="7" t="s">
        <v>1152</v>
      </c>
      <c r="F2634" s="7" t="s">
        <v>1153</v>
      </c>
      <c r="G2634" s="7" t="s">
        <v>1068</v>
      </c>
      <c r="H2634" s="7" t="s">
        <v>997</v>
      </c>
      <c r="I2634" s="6" t="s">
        <v>14</v>
      </c>
      <c r="J2634" s="1"/>
      <c r="K2634" s="1"/>
      <c r="L2634" s="1"/>
      <c r="M2634" s="1"/>
      <c r="N2634" s="1"/>
      <c r="O2634" s="1"/>
      <c r="P2634" s="1"/>
      <c r="Q2634" s="12">
        <v>1949</v>
      </c>
      <c r="R2634" s="29">
        <f t="shared" si="126"/>
        <v>0</v>
      </c>
      <c r="S2634" t="str">
        <f t="shared" si="127"/>
        <v>OK</v>
      </c>
      <c r="T2634" s="10">
        <f>IFERROR(VLOOKUP(A2634,[1]!Tabla1[[#All],[Material]:[venta nueva]],38,FALSE),0)</f>
        <v>0</v>
      </c>
    </row>
    <row r="2635" spans="1:20" hidden="1" x14ac:dyDescent="0.35">
      <c r="A2635">
        <f t="shared" si="125"/>
        <v>1012455</v>
      </c>
      <c r="B2635" s="6" t="s">
        <v>1145</v>
      </c>
      <c r="C2635" s="7" t="s">
        <v>658</v>
      </c>
      <c r="D2635" s="7" t="s">
        <v>1097</v>
      </c>
      <c r="E2635" s="7" t="s">
        <v>790</v>
      </c>
      <c r="F2635" s="7" t="s">
        <v>791</v>
      </c>
      <c r="G2635" s="7" t="s">
        <v>1068</v>
      </c>
      <c r="H2635" s="7" t="s">
        <v>997</v>
      </c>
      <c r="I2635" s="6" t="s">
        <v>14</v>
      </c>
      <c r="J2635" s="1"/>
      <c r="K2635" s="1"/>
      <c r="L2635" s="1"/>
      <c r="M2635" s="1"/>
      <c r="N2635" s="1"/>
      <c r="O2635" s="1"/>
      <c r="P2635" s="1"/>
      <c r="Q2635" s="12">
        <v>202478</v>
      </c>
      <c r="R2635" s="29">
        <f t="shared" si="126"/>
        <v>0</v>
      </c>
      <c r="S2635" t="str">
        <f t="shared" si="127"/>
        <v>OK</v>
      </c>
      <c r="T2635" s="10">
        <f>IFERROR(VLOOKUP(A2635,[1]!Tabla1[[#All],[Material]:[venta nueva]],38,FALSE),0)</f>
        <v>0</v>
      </c>
    </row>
    <row r="2636" spans="1:20" hidden="1" x14ac:dyDescent="0.35">
      <c r="A2636">
        <f t="shared" si="125"/>
        <v>1012483</v>
      </c>
      <c r="B2636" s="6" t="s">
        <v>1145</v>
      </c>
      <c r="C2636" s="7" t="s">
        <v>658</v>
      </c>
      <c r="D2636" s="7" t="s">
        <v>1097</v>
      </c>
      <c r="E2636" s="7" t="s">
        <v>792</v>
      </c>
      <c r="F2636" s="7" t="s">
        <v>793</v>
      </c>
      <c r="G2636" s="7" t="s">
        <v>1068</v>
      </c>
      <c r="H2636" s="7" t="s">
        <v>984</v>
      </c>
      <c r="I2636" s="6" t="s">
        <v>8</v>
      </c>
      <c r="J2636" s="1"/>
      <c r="K2636" s="1"/>
      <c r="L2636" s="1"/>
      <c r="M2636" s="1"/>
      <c r="N2636" s="1"/>
      <c r="O2636" s="1"/>
      <c r="P2636" s="1"/>
      <c r="Q2636" s="12">
        <v>259487</v>
      </c>
      <c r="R2636" s="29">
        <f t="shared" si="126"/>
        <v>0</v>
      </c>
      <c r="S2636" t="str">
        <f t="shared" si="127"/>
        <v>OK</v>
      </c>
      <c r="T2636" s="10">
        <f>IFERROR(VLOOKUP(A2636,[1]!Tabla1[[#All],[Material]:[venta nueva]],38,FALSE),0)</f>
        <v>0</v>
      </c>
    </row>
    <row r="2637" spans="1:20" hidden="1" x14ac:dyDescent="0.35">
      <c r="A2637">
        <f t="shared" si="125"/>
        <v>1012502</v>
      </c>
      <c r="B2637" s="6" t="s">
        <v>1145</v>
      </c>
      <c r="C2637" s="7" t="s">
        <v>658</v>
      </c>
      <c r="D2637" s="7" t="s">
        <v>1097</v>
      </c>
      <c r="E2637" s="7" t="s">
        <v>796</v>
      </c>
      <c r="F2637" s="7" t="s">
        <v>797</v>
      </c>
      <c r="G2637" s="7" t="s">
        <v>1072</v>
      </c>
      <c r="H2637" s="7" t="s">
        <v>993</v>
      </c>
      <c r="I2637" s="6" t="s">
        <v>14</v>
      </c>
      <c r="J2637" s="1"/>
      <c r="K2637" s="1"/>
      <c r="L2637" s="1"/>
      <c r="M2637" s="1"/>
      <c r="N2637" s="1"/>
      <c r="O2637" s="1"/>
      <c r="P2637" s="1"/>
      <c r="Q2637" s="12">
        <v>8443</v>
      </c>
      <c r="R2637" s="29">
        <f t="shared" si="126"/>
        <v>0</v>
      </c>
      <c r="S2637" t="str">
        <f t="shared" si="127"/>
        <v>OK</v>
      </c>
      <c r="T2637" s="10">
        <f>IFERROR(VLOOKUP(A2637,[1]!Tabla1[[#All],[Material]:[venta nueva]],38,FALSE),0)</f>
        <v>0</v>
      </c>
    </row>
    <row r="2638" spans="1:20" hidden="1" x14ac:dyDescent="0.35">
      <c r="A2638">
        <f t="shared" si="125"/>
        <v>1012503</v>
      </c>
      <c r="B2638" s="6" t="s">
        <v>1145</v>
      </c>
      <c r="C2638" s="7" t="s">
        <v>658</v>
      </c>
      <c r="D2638" s="7" t="s">
        <v>1097</v>
      </c>
      <c r="E2638" s="7" t="s">
        <v>798</v>
      </c>
      <c r="F2638" s="7" t="s">
        <v>799</v>
      </c>
      <c r="G2638" s="7" t="s">
        <v>1072</v>
      </c>
      <c r="H2638" s="7" t="s">
        <v>993</v>
      </c>
      <c r="I2638" s="6" t="s">
        <v>14</v>
      </c>
      <c r="J2638" s="1"/>
      <c r="K2638" s="1"/>
      <c r="L2638" s="1"/>
      <c r="M2638" s="1"/>
      <c r="N2638" s="1"/>
      <c r="O2638" s="1"/>
      <c r="P2638" s="1"/>
      <c r="Q2638" s="12">
        <v>277065</v>
      </c>
      <c r="R2638" s="29">
        <f t="shared" si="126"/>
        <v>0</v>
      </c>
      <c r="S2638" t="str">
        <f t="shared" si="127"/>
        <v>OK</v>
      </c>
      <c r="T2638" s="10">
        <f>IFERROR(VLOOKUP(A2638,[1]!Tabla1[[#All],[Material]:[venta nueva]],38,FALSE),0)</f>
        <v>0</v>
      </c>
    </row>
    <row r="2639" spans="1:20" hidden="1" x14ac:dyDescent="0.35">
      <c r="A2639">
        <f t="shared" si="125"/>
        <v>1012504</v>
      </c>
      <c r="B2639" s="6" t="s">
        <v>1145</v>
      </c>
      <c r="C2639" s="7" t="s">
        <v>658</v>
      </c>
      <c r="D2639" s="7" t="s">
        <v>1097</v>
      </c>
      <c r="E2639" s="7" t="s">
        <v>800</v>
      </c>
      <c r="F2639" s="7" t="s">
        <v>785</v>
      </c>
      <c r="G2639" s="7" t="s">
        <v>1072</v>
      </c>
      <c r="H2639" s="7" t="s">
        <v>993</v>
      </c>
      <c r="I2639" s="6" t="s">
        <v>14</v>
      </c>
      <c r="J2639" s="1"/>
      <c r="K2639" s="1"/>
      <c r="L2639" s="1"/>
      <c r="M2639" s="1"/>
      <c r="N2639" s="1"/>
      <c r="O2639" s="1"/>
      <c r="P2639" s="1"/>
      <c r="Q2639" s="12">
        <v>53778</v>
      </c>
      <c r="R2639" s="29">
        <f t="shared" si="126"/>
        <v>0</v>
      </c>
      <c r="S2639" t="str">
        <f t="shared" si="127"/>
        <v>OK</v>
      </c>
      <c r="T2639" s="10">
        <f>IFERROR(VLOOKUP(A2639,[1]!Tabla1[[#All],[Material]:[venta nueva]],38,FALSE),0)</f>
        <v>0</v>
      </c>
    </row>
    <row r="2640" spans="1:20" hidden="1" x14ac:dyDescent="0.35">
      <c r="A2640">
        <f t="shared" si="125"/>
        <v>1012518</v>
      </c>
      <c r="B2640" s="6" t="s">
        <v>1145</v>
      </c>
      <c r="C2640" s="7" t="s">
        <v>658</v>
      </c>
      <c r="D2640" s="7" t="s">
        <v>1097</v>
      </c>
      <c r="E2640" s="7" t="s">
        <v>801</v>
      </c>
      <c r="F2640" s="7" t="s">
        <v>802</v>
      </c>
      <c r="G2640" s="7" t="s">
        <v>985</v>
      </c>
      <c r="H2640" s="7" t="s">
        <v>985</v>
      </c>
      <c r="I2640" s="6" t="s">
        <v>8</v>
      </c>
      <c r="J2640" s="1"/>
      <c r="K2640" s="1"/>
      <c r="L2640" s="1"/>
      <c r="M2640" s="1"/>
      <c r="N2640" s="1"/>
      <c r="O2640" s="1"/>
      <c r="P2640" s="1"/>
      <c r="Q2640" s="12">
        <v>159624</v>
      </c>
      <c r="R2640" s="29">
        <f t="shared" si="126"/>
        <v>0</v>
      </c>
      <c r="S2640" t="str">
        <f t="shared" si="127"/>
        <v>OK</v>
      </c>
      <c r="T2640" s="10">
        <f>IFERROR(VLOOKUP(A2640,[1]!Tabla1[[#All],[Material]:[venta nueva]],38,FALSE),0)</f>
        <v>0</v>
      </c>
    </row>
    <row r="2641" spans="1:20" hidden="1" x14ac:dyDescent="0.35">
      <c r="A2641">
        <f t="shared" si="125"/>
        <v>1012519</v>
      </c>
      <c r="B2641" s="6" t="s">
        <v>1145</v>
      </c>
      <c r="C2641" s="7" t="s">
        <v>658</v>
      </c>
      <c r="D2641" s="7" t="s">
        <v>1097</v>
      </c>
      <c r="E2641" s="7" t="s">
        <v>803</v>
      </c>
      <c r="F2641" s="7" t="s">
        <v>721</v>
      </c>
      <c r="G2641" s="7" t="s">
        <v>1066</v>
      </c>
      <c r="H2641" s="7" t="s">
        <v>982</v>
      </c>
      <c r="I2641" s="6" t="s">
        <v>8</v>
      </c>
      <c r="J2641" s="1"/>
      <c r="K2641" s="1"/>
      <c r="L2641" s="1"/>
      <c r="M2641" s="1"/>
      <c r="N2641" s="1"/>
      <c r="O2641" s="1"/>
      <c r="P2641" s="1"/>
      <c r="Q2641" s="12">
        <v>24446</v>
      </c>
      <c r="R2641" s="29">
        <f t="shared" si="126"/>
        <v>0</v>
      </c>
      <c r="S2641" t="str">
        <f t="shared" si="127"/>
        <v>OK</v>
      </c>
      <c r="T2641" s="10">
        <f>IFERROR(VLOOKUP(A2641,[1]!Tabla1[[#All],[Material]:[venta nueva]],38,FALSE),0)</f>
        <v>0</v>
      </c>
    </row>
    <row r="2642" spans="1:20" hidden="1" x14ac:dyDescent="0.35">
      <c r="A2642">
        <f t="shared" si="125"/>
        <v>1012520</v>
      </c>
      <c r="B2642" s="6" t="s">
        <v>1145</v>
      </c>
      <c r="C2642" s="7" t="s">
        <v>658</v>
      </c>
      <c r="D2642" s="7" t="s">
        <v>1097</v>
      </c>
      <c r="E2642" s="7" t="s">
        <v>804</v>
      </c>
      <c r="F2642" s="7" t="s">
        <v>723</v>
      </c>
      <c r="G2642" s="7" t="s">
        <v>1066</v>
      </c>
      <c r="H2642" s="7" t="s">
        <v>982</v>
      </c>
      <c r="I2642" s="6" t="s">
        <v>8</v>
      </c>
      <c r="J2642" s="1"/>
      <c r="K2642" s="1"/>
      <c r="L2642" s="1"/>
      <c r="M2642" s="1"/>
      <c r="N2642" s="1"/>
      <c r="O2642" s="1"/>
      <c r="P2642" s="1"/>
      <c r="Q2642" s="12">
        <v>77768</v>
      </c>
      <c r="R2642" s="29">
        <f t="shared" si="126"/>
        <v>0</v>
      </c>
      <c r="S2642" t="str">
        <f t="shared" si="127"/>
        <v>OK</v>
      </c>
      <c r="T2642" s="10">
        <f>IFERROR(VLOOKUP(A2642,[1]!Tabla1[[#All],[Material]:[venta nueva]],38,FALSE),0)</f>
        <v>0</v>
      </c>
    </row>
    <row r="2643" spans="1:20" hidden="1" x14ac:dyDescent="0.35">
      <c r="A2643">
        <f t="shared" si="125"/>
        <v>1012521</v>
      </c>
      <c r="B2643" s="6" t="s">
        <v>1145</v>
      </c>
      <c r="C2643" s="7" t="s">
        <v>658</v>
      </c>
      <c r="D2643" s="7" t="s">
        <v>1097</v>
      </c>
      <c r="E2643" s="7" t="s">
        <v>805</v>
      </c>
      <c r="F2643" s="7" t="s">
        <v>725</v>
      </c>
      <c r="G2643" s="7" t="s">
        <v>1066</v>
      </c>
      <c r="H2643" s="7" t="s">
        <v>982</v>
      </c>
      <c r="I2643" s="6" t="s">
        <v>8</v>
      </c>
      <c r="J2643" s="1"/>
      <c r="K2643" s="1"/>
      <c r="L2643" s="1"/>
      <c r="M2643" s="1"/>
      <c r="N2643" s="1"/>
      <c r="O2643" s="1"/>
      <c r="P2643" s="1"/>
      <c r="Q2643" s="12">
        <v>192534</v>
      </c>
      <c r="R2643" s="29">
        <f t="shared" si="126"/>
        <v>0</v>
      </c>
      <c r="S2643" t="str">
        <f t="shared" si="127"/>
        <v>OK</v>
      </c>
      <c r="T2643" s="10">
        <f>IFERROR(VLOOKUP(A2643,[1]!Tabla1[[#All],[Material]:[venta nueva]],38,FALSE),0)</f>
        <v>0</v>
      </c>
    </row>
    <row r="2644" spans="1:20" hidden="1" x14ac:dyDescent="0.35">
      <c r="A2644">
        <f t="shared" si="125"/>
        <v>1012522</v>
      </c>
      <c r="B2644" s="6" t="s">
        <v>1145</v>
      </c>
      <c r="C2644" s="7" t="s">
        <v>658</v>
      </c>
      <c r="D2644" s="7" t="s">
        <v>1097</v>
      </c>
      <c r="E2644" s="7" t="s">
        <v>806</v>
      </c>
      <c r="F2644" s="7" t="s">
        <v>727</v>
      </c>
      <c r="G2644" s="7" t="s">
        <v>1066</v>
      </c>
      <c r="H2644" s="7" t="s">
        <v>982</v>
      </c>
      <c r="I2644" s="6" t="s">
        <v>8</v>
      </c>
      <c r="J2644" s="1"/>
      <c r="K2644" s="1"/>
      <c r="L2644" s="1"/>
      <c r="M2644" s="1"/>
      <c r="N2644" s="1"/>
      <c r="O2644" s="1"/>
      <c r="P2644" s="1"/>
      <c r="Q2644" s="12">
        <v>93599</v>
      </c>
      <c r="R2644" s="29">
        <f t="shared" si="126"/>
        <v>0</v>
      </c>
      <c r="S2644" t="str">
        <f t="shared" si="127"/>
        <v>OK</v>
      </c>
      <c r="T2644" s="10">
        <f>IFERROR(VLOOKUP(A2644,[1]!Tabla1[[#All],[Material]:[venta nueva]],38,FALSE),0)</f>
        <v>0</v>
      </c>
    </row>
    <row r="2645" spans="1:20" hidden="1" x14ac:dyDescent="0.35">
      <c r="A2645">
        <f t="shared" si="125"/>
        <v>1012523</v>
      </c>
      <c r="B2645" s="6" t="s">
        <v>1145</v>
      </c>
      <c r="C2645" s="7" t="s">
        <v>658</v>
      </c>
      <c r="D2645" s="7" t="s">
        <v>1097</v>
      </c>
      <c r="E2645" s="7" t="s">
        <v>807</v>
      </c>
      <c r="F2645" s="7" t="s">
        <v>729</v>
      </c>
      <c r="G2645" s="7" t="s">
        <v>1066</v>
      </c>
      <c r="H2645" s="7" t="s">
        <v>982</v>
      </c>
      <c r="I2645" s="6" t="s">
        <v>8</v>
      </c>
      <c r="J2645" s="1"/>
      <c r="K2645" s="1"/>
      <c r="L2645" s="1"/>
      <c r="M2645" s="1"/>
      <c r="N2645" s="1"/>
      <c r="O2645" s="1"/>
      <c r="P2645" s="1"/>
      <c r="Q2645" s="12">
        <v>56737</v>
      </c>
      <c r="R2645" s="29">
        <f t="shared" si="126"/>
        <v>0</v>
      </c>
      <c r="S2645" t="str">
        <f t="shared" si="127"/>
        <v>OK</v>
      </c>
      <c r="T2645" s="10">
        <f>IFERROR(VLOOKUP(A2645,[1]!Tabla1[[#All],[Material]:[venta nueva]],38,FALSE),0)</f>
        <v>0</v>
      </c>
    </row>
    <row r="2646" spans="1:20" hidden="1" x14ac:dyDescent="0.35">
      <c r="A2646">
        <f t="shared" si="125"/>
        <v>1012524</v>
      </c>
      <c r="B2646" s="6" t="s">
        <v>1145</v>
      </c>
      <c r="C2646" s="7" t="s">
        <v>658</v>
      </c>
      <c r="D2646" s="7" t="s">
        <v>1097</v>
      </c>
      <c r="E2646" s="7" t="s">
        <v>808</v>
      </c>
      <c r="F2646" s="7" t="s">
        <v>731</v>
      </c>
      <c r="G2646" s="7" t="s">
        <v>1066</v>
      </c>
      <c r="H2646" s="7" t="s">
        <v>982</v>
      </c>
      <c r="I2646" s="6" t="s">
        <v>8</v>
      </c>
      <c r="J2646" s="1"/>
      <c r="K2646" s="1"/>
      <c r="L2646" s="1"/>
      <c r="M2646" s="1"/>
      <c r="N2646" s="1"/>
      <c r="O2646" s="1"/>
      <c r="P2646" s="1"/>
      <c r="Q2646" s="12">
        <v>23545</v>
      </c>
      <c r="R2646" s="29">
        <f t="shared" si="126"/>
        <v>0</v>
      </c>
      <c r="S2646" t="str">
        <f t="shared" si="127"/>
        <v>OK</v>
      </c>
      <c r="T2646" s="10">
        <f>IFERROR(VLOOKUP(A2646,[1]!Tabla1[[#All],[Material]:[venta nueva]],38,FALSE),0)</f>
        <v>0</v>
      </c>
    </row>
    <row r="2647" spans="1:20" hidden="1" x14ac:dyDescent="0.35">
      <c r="A2647">
        <f t="shared" si="125"/>
        <v>1012525</v>
      </c>
      <c r="B2647" s="6" t="s">
        <v>1145</v>
      </c>
      <c r="C2647" s="7" t="s">
        <v>658</v>
      </c>
      <c r="D2647" s="7" t="s">
        <v>1097</v>
      </c>
      <c r="E2647" s="7" t="s">
        <v>809</v>
      </c>
      <c r="F2647" s="7" t="s">
        <v>709</v>
      </c>
      <c r="G2647" s="7" t="s">
        <v>1072</v>
      </c>
      <c r="H2647" s="7" t="s">
        <v>993</v>
      </c>
      <c r="I2647" s="6" t="s">
        <v>14</v>
      </c>
      <c r="J2647" s="1"/>
      <c r="K2647" s="1"/>
      <c r="L2647" s="1"/>
      <c r="M2647" s="1"/>
      <c r="N2647" s="1"/>
      <c r="O2647" s="1"/>
      <c r="P2647" s="1"/>
      <c r="Q2647" s="12">
        <v>12622</v>
      </c>
      <c r="R2647" s="29">
        <f t="shared" si="126"/>
        <v>0</v>
      </c>
      <c r="S2647" t="str">
        <f t="shared" si="127"/>
        <v>OK</v>
      </c>
      <c r="T2647" s="10">
        <f>IFERROR(VLOOKUP(A2647,[1]!Tabla1[[#All],[Material]:[venta nueva]],38,FALSE),0)</f>
        <v>0</v>
      </c>
    </row>
    <row r="2648" spans="1:20" hidden="1" x14ac:dyDescent="0.35">
      <c r="A2648">
        <f t="shared" si="125"/>
        <v>1012526</v>
      </c>
      <c r="B2648" s="6" t="s">
        <v>1145</v>
      </c>
      <c r="C2648" s="7" t="s">
        <v>658</v>
      </c>
      <c r="D2648" s="7" t="s">
        <v>1097</v>
      </c>
      <c r="E2648" s="7" t="s">
        <v>810</v>
      </c>
      <c r="F2648" s="7" t="s">
        <v>711</v>
      </c>
      <c r="G2648" s="7" t="s">
        <v>1072</v>
      </c>
      <c r="H2648" s="7" t="s">
        <v>993</v>
      </c>
      <c r="I2648" s="6" t="s">
        <v>14</v>
      </c>
      <c r="J2648" s="1"/>
      <c r="K2648" s="1"/>
      <c r="L2648" s="1"/>
      <c r="M2648" s="1"/>
      <c r="N2648" s="1"/>
      <c r="O2648" s="1"/>
      <c r="P2648" s="1"/>
      <c r="Q2648" s="12">
        <v>8429</v>
      </c>
      <c r="R2648" s="29">
        <f t="shared" si="126"/>
        <v>0</v>
      </c>
      <c r="S2648" t="str">
        <f t="shared" si="127"/>
        <v>OK</v>
      </c>
      <c r="T2648" s="10">
        <f>IFERROR(VLOOKUP(A2648,[1]!Tabla1[[#All],[Material]:[venta nueva]],38,FALSE),0)</f>
        <v>0</v>
      </c>
    </row>
    <row r="2649" spans="1:20" hidden="1" x14ac:dyDescent="0.35">
      <c r="A2649">
        <f t="shared" si="125"/>
        <v>1012527</v>
      </c>
      <c r="B2649" s="6" t="s">
        <v>1145</v>
      </c>
      <c r="C2649" s="7" t="s">
        <v>658</v>
      </c>
      <c r="D2649" s="7" t="s">
        <v>1097</v>
      </c>
      <c r="E2649" s="7" t="s">
        <v>811</v>
      </c>
      <c r="F2649" s="7" t="s">
        <v>812</v>
      </c>
      <c r="G2649" s="7" t="s">
        <v>1072</v>
      </c>
      <c r="H2649" s="7" t="s">
        <v>993</v>
      </c>
      <c r="I2649" s="6" t="s">
        <v>14</v>
      </c>
      <c r="J2649" s="1"/>
      <c r="K2649" s="1"/>
      <c r="L2649" s="1"/>
      <c r="M2649" s="1"/>
      <c r="N2649" s="1"/>
      <c r="O2649" s="1"/>
      <c r="P2649" s="1"/>
      <c r="Q2649" s="12">
        <v>16810</v>
      </c>
      <c r="R2649" s="29">
        <f t="shared" si="126"/>
        <v>0</v>
      </c>
      <c r="S2649" t="str">
        <f t="shared" si="127"/>
        <v>OK</v>
      </c>
      <c r="T2649" s="10">
        <f>IFERROR(VLOOKUP(A2649,[1]!Tabla1[[#All],[Material]:[venta nueva]],38,FALSE),0)</f>
        <v>0</v>
      </c>
    </row>
    <row r="2650" spans="1:20" hidden="1" x14ac:dyDescent="0.35">
      <c r="A2650">
        <f t="shared" si="125"/>
        <v>1012532</v>
      </c>
      <c r="B2650" s="6" t="s">
        <v>1145</v>
      </c>
      <c r="C2650" s="7" t="s">
        <v>658</v>
      </c>
      <c r="D2650" s="7" t="s">
        <v>1097</v>
      </c>
      <c r="E2650" s="7" t="s">
        <v>813</v>
      </c>
      <c r="F2650" s="7" t="s">
        <v>814</v>
      </c>
      <c r="G2650" s="7" t="s">
        <v>1065</v>
      </c>
      <c r="H2650" s="7" t="s">
        <v>981</v>
      </c>
      <c r="I2650" s="6" t="s">
        <v>8</v>
      </c>
      <c r="J2650" s="1"/>
      <c r="K2650" s="1"/>
      <c r="L2650" s="1"/>
      <c r="M2650" s="1"/>
      <c r="N2650" s="1"/>
      <c r="O2650" s="1"/>
      <c r="P2650" s="1"/>
      <c r="Q2650" s="12">
        <v>6000</v>
      </c>
      <c r="R2650" s="29">
        <f t="shared" si="126"/>
        <v>0</v>
      </c>
      <c r="S2650" t="str">
        <f t="shared" si="127"/>
        <v>OK</v>
      </c>
      <c r="T2650" s="10">
        <f>IFERROR(VLOOKUP(A2650,[1]!Tabla1[[#All],[Material]:[venta nueva]],38,FALSE),0)</f>
        <v>0</v>
      </c>
    </row>
    <row r="2651" spans="1:20" hidden="1" x14ac:dyDescent="0.35">
      <c r="A2651">
        <f t="shared" si="125"/>
        <v>1012534</v>
      </c>
      <c r="B2651" s="6" t="s">
        <v>1145</v>
      </c>
      <c r="C2651" s="7" t="s">
        <v>658</v>
      </c>
      <c r="D2651" s="7" t="s">
        <v>1097</v>
      </c>
      <c r="E2651" s="7" t="s">
        <v>815</v>
      </c>
      <c r="F2651" s="7" t="s">
        <v>816</v>
      </c>
      <c r="G2651" s="7" t="s">
        <v>1073</v>
      </c>
      <c r="H2651" s="7" t="s">
        <v>998</v>
      </c>
      <c r="I2651" s="6" t="s">
        <v>10</v>
      </c>
      <c r="J2651" s="1"/>
      <c r="K2651" s="1"/>
      <c r="L2651" s="1"/>
      <c r="M2651" s="1"/>
      <c r="N2651" s="1"/>
      <c r="O2651" s="1"/>
      <c r="P2651" s="1"/>
      <c r="Q2651" s="12">
        <v>653913</v>
      </c>
      <c r="R2651" s="29">
        <f t="shared" si="126"/>
        <v>0</v>
      </c>
      <c r="S2651" t="str">
        <f t="shared" si="127"/>
        <v>OK</v>
      </c>
      <c r="T2651" s="10">
        <f>IFERROR(VLOOKUP(A2651,[1]!Tabla1[[#All],[Material]:[venta nueva]],38,FALSE),0)</f>
        <v>0</v>
      </c>
    </row>
    <row r="2652" spans="1:20" hidden="1" x14ac:dyDescent="0.35">
      <c r="A2652">
        <f t="shared" si="125"/>
        <v>1012598</v>
      </c>
      <c r="B2652" s="6" t="s">
        <v>1145</v>
      </c>
      <c r="C2652" s="7" t="s">
        <v>658</v>
      </c>
      <c r="D2652" s="7" t="s">
        <v>1097</v>
      </c>
      <c r="E2652" s="7" t="s">
        <v>821</v>
      </c>
      <c r="F2652" s="7" t="s">
        <v>822</v>
      </c>
      <c r="G2652" s="7" t="s">
        <v>1072</v>
      </c>
      <c r="H2652" s="7" t="s">
        <v>993</v>
      </c>
      <c r="I2652" s="6" t="s">
        <v>14</v>
      </c>
      <c r="J2652" s="1"/>
      <c r="K2652" s="1"/>
      <c r="L2652" s="1"/>
      <c r="M2652" s="1"/>
      <c r="N2652" s="1"/>
      <c r="O2652" s="1"/>
      <c r="P2652" s="1"/>
      <c r="Q2652" s="12">
        <v>12153</v>
      </c>
      <c r="R2652" s="29">
        <f t="shared" si="126"/>
        <v>0</v>
      </c>
      <c r="S2652" t="str">
        <f t="shared" si="127"/>
        <v>OK</v>
      </c>
      <c r="T2652" s="10">
        <f>IFERROR(VLOOKUP(A2652,[1]!Tabla1[[#All],[Material]:[venta nueva]],38,FALSE),0)</f>
        <v>0</v>
      </c>
    </row>
    <row r="2653" spans="1:20" hidden="1" x14ac:dyDescent="0.35">
      <c r="A2653">
        <f t="shared" si="125"/>
        <v>1012612</v>
      </c>
      <c r="B2653" s="6" t="s">
        <v>1145</v>
      </c>
      <c r="C2653" s="7" t="s">
        <v>658</v>
      </c>
      <c r="D2653" s="7" t="s">
        <v>1097</v>
      </c>
      <c r="E2653" s="7" t="s">
        <v>825</v>
      </c>
      <c r="F2653" s="7" t="s">
        <v>826</v>
      </c>
      <c r="G2653" s="7" t="s">
        <v>1063</v>
      </c>
      <c r="H2653" s="7" t="s">
        <v>988</v>
      </c>
      <c r="I2653" s="6" t="s">
        <v>12</v>
      </c>
      <c r="J2653" s="1"/>
      <c r="K2653" s="1"/>
      <c r="L2653" s="1"/>
      <c r="M2653" s="1"/>
      <c r="N2653" s="1"/>
      <c r="O2653" s="1"/>
      <c r="P2653" s="1"/>
      <c r="Q2653" s="12">
        <v>1107359</v>
      </c>
      <c r="R2653" s="29">
        <f t="shared" si="126"/>
        <v>0</v>
      </c>
      <c r="S2653" t="str">
        <f t="shared" si="127"/>
        <v>OK</v>
      </c>
      <c r="T2653" s="10">
        <f>IFERROR(VLOOKUP(A2653,[1]!Tabla1[[#All],[Material]:[venta nueva]],38,FALSE),0)</f>
        <v>0</v>
      </c>
    </row>
    <row r="2654" spans="1:20" hidden="1" x14ac:dyDescent="0.35">
      <c r="A2654">
        <f t="shared" si="125"/>
        <v>1012674</v>
      </c>
      <c r="B2654" s="6" t="s">
        <v>1145</v>
      </c>
      <c r="C2654" s="7" t="s">
        <v>658</v>
      </c>
      <c r="D2654" s="7" t="s">
        <v>1097</v>
      </c>
      <c r="E2654" s="7" t="s">
        <v>828</v>
      </c>
      <c r="F2654" s="7" t="s">
        <v>829</v>
      </c>
      <c r="G2654" s="7" t="s">
        <v>1065</v>
      </c>
      <c r="H2654" s="7" t="s">
        <v>989</v>
      </c>
      <c r="I2654" s="6" t="s">
        <v>13</v>
      </c>
      <c r="J2654" s="1"/>
      <c r="K2654" s="1"/>
      <c r="L2654" s="1"/>
      <c r="M2654" s="1"/>
      <c r="N2654" s="1"/>
      <c r="O2654" s="1"/>
      <c r="P2654" s="1"/>
      <c r="Q2654" s="12">
        <v>50597</v>
      </c>
      <c r="R2654" s="29">
        <f t="shared" si="126"/>
        <v>0</v>
      </c>
      <c r="S2654" t="str">
        <f t="shared" si="127"/>
        <v>OK</v>
      </c>
      <c r="T2654" s="10">
        <f>IFERROR(VLOOKUP(A2654,[1]!Tabla1[[#All],[Material]:[venta nueva]],38,FALSE),0)</f>
        <v>0</v>
      </c>
    </row>
    <row r="2655" spans="1:20" hidden="1" x14ac:dyDescent="0.35">
      <c r="A2655">
        <f t="shared" si="125"/>
        <v>1012694</v>
      </c>
      <c r="B2655" s="6" t="s">
        <v>1145</v>
      </c>
      <c r="C2655" s="7" t="s">
        <v>658</v>
      </c>
      <c r="D2655" s="7" t="s">
        <v>1097</v>
      </c>
      <c r="E2655" s="7" t="s">
        <v>832</v>
      </c>
      <c r="F2655" s="7" t="s">
        <v>1282</v>
      </c>
      <c r="G2655" s="7" t="s">
        <v>1066</v>
      </c>
      <c r="H2655" s="7" t="s">
        <v>982</v>
      </c>
      <c r="I2655" s="6" t="s">
        <v>8</v>
      </c>
      <c r="J2655" s="1"/>
      <c r="K2655" s="1"/>
      <c r="L2655" s="1"/>
      <c r="M2655" s="1"/>
      <c r="N2655" s="1"/>
      <c r="O2655" s="1"/>
      <c r="P2655" s="1"/>
      <c r="Q2655" s="12">
        <v>81270</v>
      </c>
      <c r="R2655" s="29">
        <f t="shared" si="126"/>
        <v>0</v>
      </c>
      <c r="S2655" t="str">
        <f t="shared" si="127"/>
        <v>OK</v>
      </c>
      <c r="T2655" s="10">
        <f>IFERROR(VLOOKUP(A2655,[1]!Tabla1[[#All],[Material]:[venta nueva]],38,FALSE),0)</f>
        <v>0</v>
      </c>
    </row>
    <row r="2656" spans="1:20" hidden="1" x14ac:dyDescent="0.35">
      <c r="A2656">
        <f t="shared" si="125"/>
        <v>1012719</v>
      </c>
      <c r="B2656" s="6" t="s">
        <v>1145</v>
      </c>
      <c r="C2656" s="7" t="s">
        <v>658</v>
      </c>
      <c r="D2656" s="7" t="s">
        <v>1097</v>
      </c>
      <c r="E2656" s="7" t="s">
        <v>837</v>
      </c>
      <c r="F2656" s="7" t="s">
        <v>838</v>
      </c>
      <c r="G2656" s="7" t="s">
        <v>1063</v>
      </c>
      <c r="H2656" s="7" t="s">
        <v>999</v>
      </c>
      <c r="I2656" s="6" t="s">
        <v>662</v>
      </c>
      <c r="J2656" s="1"/>
      <c r="K2656" s="1"/>
      <c r="L2656" s="1"/>
      <c r="M2656" s="1"/>
      <c r="N2656" s="1"/>
      <c r="O2656" s="1"/>
      <c r="P2656" s="1"/>
      <c r="Q2656" s="12">
        <v>447533</v>
      </c>
      <c r="R2656" s="29">
        <f t="shared" si="126"/>
        <v>0</v>
      </c>
      <c r="S2656" t="str">
        <f t="shared" si="127"/>
        <v>OK</v>
      </c>
      <c r="T2656" s="10">
        <f>IFERROR(VLOOKUP(A2656,[1]!Tabla1[[#All],[Material]:[venta nueva]],38,FALSE),0)</f>
        <v>0</v>
      </c>
    </row>
    <row r="2657" spans="1:20" hidden="1" x14ac:dyDescent="0.35">
      <c r="A2657">
        <f t="shared" si="125"/>
        <v>1012725</v>
      </c>
      <c r="B2657" s="6" t="s">
        <v>1145</v>
      </c>
      <c r="C2657" s="7" t="s">
        <v>658</v>
      </c>
      <c r="D2657" s="7" t="s">
        <v>1097</v>
      </c>
      <c r="E2657" s="7" t="s">
        <v>841</v>
      </c>
      <c r="F2657" s="7" t="s">
        <v>842</v>
      </c>
      <c r="G2657" s="7" t="s">
        <v>985</v>
      </c>
      <c r="H2657" s="7" t="s">
        <v>985</v>
      </c>
      <c r="I2657" s="6" t="s">
        <v>10</v>
      </c>
      <c r="J2657" s="1"/>
      <c r="K2657" s="1"/>
      <c r="L2657" s="1"/>
      <c r="M2657" s="1"/>
      <c r="N2657" s="1"/>
      <c r="O2657" s="1"/>
      <c r="P2657" s="1"/>
      <c r="Q2657" s="12">
        <v>11999</v>
      </c>
      <c r="R2657" s="29">
        <f t="shared" si="126"/>
        <v>0</v>
      </c>
      <c r="S2657" t="str">
        <f t="shared" si="127"/>
        <v>OK</v>
      </c>
      <c r="T2657" s="10">
        <f>IFERROR(VLOOKUP(A2657,[1]!Tabla1[[#All],[Material]:[venta nueva]],38,FALSE),0)</f>
        <v>0</v>
      </c>
    </row>
    <row r="2658" spans="1:20" hidden="1" x14ac:dyDescent="0.35">
      <c r="A2658">
        <f t="shared" si="125"/>
        <v>1012764</v>
      </c>
      <c r="B2658" s="6" t="s">
        <v>1145</v>
      </c>
      <c r="C2658" s="7" t="s">
        <v>658</v>
      </c>
      <c r="D2658" s="7" t="s">
        <v>1097</v>
      </c>
      <c r="E2658" s="7" t="s">
        <v>849</v>
      </c>
      <c r="F2658" s="7" t="s">
        <v>850</v>
      </c>
      <c r="G2658" s="7" t="s">
        <v>1063</v>
      </c>
      <c r="H2658" s="7" t="s">
        <v>999</v>
      </c>
      <c r="I2658" s="6" t="s">
        <v>10</v>
      </c>
      <c r="J2658" s="1"/>
      <c r="K2658" s="1"/>
      <c r="L2658" s="1"/>
      <c r="M2658" s="1"/>
      <c r="N2658" s="1"/>
      <c r="O2658" s="1"/>
      <c r="P2658" s="1"/>
      <c r="Q2658" s="12">
        <v>196004</v>
      </c>
      <c r="R2658" s="29">
        <f t="shared" si="126"/>
        <v>0</v>
      </c>
      <c r="S2658" t="str">
        <f t="shared" si="127"/>
        <v>OK</v>
      </c>
      <c r="T2658" s="10">
        <f>IFERROR(VLOOKUP(A2658,[1]!Tabla1[[#All],[Material]:[venta nueva]],38,FALSE),0)</f>
        <v>0</v>
      </c>
    </row>
    <row r="2659" spans="1:20" hidden="1" x14ac:dyDescent="0.35">
      <c r="A2659">
        <f t="shared" si="125"/>
        <v>1020017</v>
      </c>
      <c r="B2659" s="6" t="s">
        <v>1145</v>
      </c>
      <c r="C2659" s="7" t="s">
        <v>553</v>
      </c>
      <c r="D2659" s="7" t="s">
        <v>1095</v>
      </c>
      <c r="E2659" s="7" t="s">
        <v>17</v>
      </c>
      <c r="F2659" s="7" t="s">
        <v>18</v>
      </c>
      <c r="G2659" s="7" t="s">
        <v>1074</v>
      </c>
      <c r="H2659" s="7" t="s">
        <v>1001</v>
      </c>
      <c r="I2659" s="6" t="s">
        <v>11</v>
      </c>
      <c r="J2659" s="1">
        <v>51318</v>
      </c>
      <c r="K2659" s="1">
        <v>0</v>
      </c>
      <c r="L2659" s="1">
        <v>0</v>
      </c>
      <c r="M2659" s="1">
        <v>51318</v>
      </c>
      <c r="N2659" s="1">
        <v>0</v>
      </c>
      <c r="O2659" s="1">
        <v>4000</v>
      </c>
      <c r="P2659" s="1"/>
      <c r="Q2659" s="12"/>
      <c r="R2659" s="29">
        <f t="shared" si="126"/>
        <v>4000</v>
      </c>
      <c r="S2659" t="str">
        <f t="shared" si="127"/>
        <v>Sobre ingreso</v>
      </c>
      <c r="T2659" s="10">
        <f>IFERROR(VLOOKUP(A2659,[1]!Tabla1[[#All],[Material]:[venta nueva]],38,FALSE),0)</f>
        <v>0</v>
      </c>
    </row>
    <row r="2660" spans="1:20" hidden="1" x14ac:dyDescent="0.35">
      <c r="A2660">
        <f t="shared" si="125"/>
        <v>1020105</v>
      </c>
      <c r="B2660" s="6" t="s">
        <v>1145</v>
      </c>
      <c r="C2660" s="7" t="s">
        <v>553</v>
      </c>
      <c r="D2660" s="7" t="s">
        <v>1095</v>
      </c>
      <c r="E2660" s="7" t="s">
        <v>19</v>
      </c>
      <c r="F2660" s="7" t="s">
        <v>20</v>
      </c>
      <c r="G2660" s="7" t="s">
        <v>1075</v>
      </c>
      <c r="H2660" s="7" t="s">
        <v>1002</v>
      </c>
      <c r="I2660" s="6" t="s">
        <v>16</v>
      </c>
      <c r="J2660" s="1">
        <v>1143</v>
      </c>
      <c r="K2660" s="1">
        <v>38857</v>
      </c>
      <c r="L2660" s="1">
        <v>40000</v>
      </c>
      <c r="M2660" s="1">
        <v>1143</v>
      </c>
      <c r="N2660" s="1">
        <v>38857</v>
      </c>
      <c r="O2660" s="1">
        <v>40000</v>
      </c>
      <c r="P2660" s="1">
        <v>40000</v>
      </c>
      <c r="Q2660" s="12"/>
      <c r="R2660" s="29">
        <f t="shared" si="126"/>
        <v>0</v>
      </c>
      <c r="S2660" t="str">
        <f t="shared" si="127"/>
        <v>OK</v>
      </c>
      <c r="T2660" s="10">
        <f>IFERROR(VLOOKUP(A2660,[1]!Tabla1[[#All],[Material]:[venta nueva]],38,FALSE),0)</f>
        <v>0</v>
      </c>
    </row>
    <row r="2661" spans="1:20" hidden="1" x14ac:dyDescent="0.35">
      <c r="A2661">
        <f t="shared" si="125"/>
        <v>1020110</v>
      </c>
      <c r="B2661" s="6" t="s">
        <v>1145</v>
      </c>
      <c r="C2661" s="7" t="s">
        <v>553</v>
      </c>
      <c r="D2661" s="7" t="s">
        <v>1095</v>
      </c>
      <c r="E2661" s="7" t="s">
        <v>21</v>
      </c>
      <c r="F2661" s="7" t="s">
        <v>22</v>
      </c>
      <c r="G2661" s="7" t="s">
        <v>1075</v>
      </c>
      <c r="H2661" s="7" t="s">
        <v>1003</v>
      </c>
      <c r="I2661" s="6" t="s">
        <v>16</v>
      </c>
      <c r="J2661" s="1">
        <v>6451</v>
      </c>
      <c r="K2661" s="1">
        <v>685332</v>
      </c>
      <c r="L2661" s="1">
        <v>700000</v>
      </c>
      <c r="M2661" s="1">
        <v>6451</v>
      </c>
      <c r="N2661" s="1">
        <v>660332</v>
      </c>
      <c r="O2661" s="1">
        <v>700000</v>
      </c>
      <c r="P2661" s="1">
        <v>700100</v>
      </c>
      <c r="Q2661" s="12"/>
      <c r="R2661" s="29">
        <f t="shared" si="126"/>
        <v>-100</v>
      </c>
      <c r="S2661" t="str">
        <f t="shared" si="127"/>
        <v>Pendiente de ingreso</v>
      </c>
      <c r="T2661" s="10">
        <f>IFERROR(VLOOKUP(A2661,[1]!Tabla1[[#All],[Material]:[venta nueva]],38,FALSE),0)</f>
        <v>0</v>
      </c>
    </row>
    <row r="2662" spans="1:20" hidden="1" x14ac:dyDescent="0.35">
      <c r="A2662">
        <f t="shared" si="125"/>
        <v>1020284</v>
      </c>
      <c r="B2662" s="6" t="s">
        <v>1145</v>
      </c>
      <c r="C2662" s="7" t="s">
        <v>553</v>
      </c>
      <c r="D2662" s="7" t="s">
        <v>1095</v>
      </c>
      <c r="E2662" s="7" t="s">
        <v>23</v>
      </c>
      <c r="F2662" s="7" t="s">
        <v>24</v>
      </c>
      <c r="G2662" s="7" t="s">
        <v>1076</v>
      </c>
      <c r="H2662" s="7" t="s">
        <v>1004</v>
      </c>
      <c r="I2662" s="6" t="s">
        <v>16</v>
      </c>
      <c r="J2662" s="1">
        <v>866</v>
      </c>
      <c r="K2662" s="1">
        <v>13134</v>
      </c>
      <c r="L2662" s="1">
        <v>14000</v>
      </c>
      <c r="M2662" s="1">
        <v>866</v>
      </c>
      <c r="N2662" s="1">
        <v>13134</v>
      </c>
      <c r="O2662" s="1">
        <v>14000</v>
      </c>
      <c r="P2662" s="1">
        <v>14000</v>
      </c>
      <c r="Q2662" s="12"/>
      <c r="R2662" s="29">
        <f t="shared" si="126"/>
        <v>0</v>
      </c>
      <c r="S2662" t="str">
        <f t="shared" si="127"/>
        <v>OK</v>
      </c>
      <c r="T2662" s="10">
        <f>IFERROR(VLOOKUP(A2662,[1]!Tabla1[[#All],[Material]:[venta nueva]],38,FALSE),0)</f>
        <v>0</v>
      </c>
    </row>
    <row r="2663" spans="1:20" hidden="1" x14ac:dyDescent="0.35">
      <c r="A2663">
        <f t="shared" si="125"/>
        <v>1020326</v>
      </c>
      <c r="B2663" s="6" t="s">
        <v>1145</v>
      </c>
      <c r="C2663" s="7" t="s">
        <v>553</v>
      </c>
      <c r="D2663" s="7" t="s">
        <v>1095</v>
      </c>
      <c r="E2663" s="7" t="s">
        <v>25</v>
      </c>
      <c r="F2663" s="7" t="s">
        <v>26</v>
      </c>
      <c r="G2663" s="7" t="s">
        <v>1077</v>
      </c>
      <c r="H2663" s="7" t="s">
        <v>1005</v>
      </c>
      <c r="I2663" s="6" t="s">
        <v>16</v>
      </c>
      <c r="J2663" s="1">
        <v>-154329</v>
      </c>
      <c r="K2663" s="1">
        <v>376643</v>
      </c>
      <c r="L2663" s="1">
        <v>240000</v>
      </c>
      <c r="M2663" s="1">
        <v>-154329</v>
      </c>
      <c r="N2663" s="1">
        <v>376643</v>
      </c>
      <c r="O2663" s="1">
        <v>240000</v>
      </c>
      <c r="P2663" s="1">
        <v>240000</v>
      </c>
      <c r="Q2663" s="12"/>
      <c r="R2663" s="29">
        <f t="shared" si="126"/>
        <v>0</v>
      </c>
      <c r="S2663" t="str">
        <f t="shared" si="127"/>
        <v>OK</v>
      </c>
      <c r="T2663" s="10">
        <f>IFERROR(VLOOKUP(A2663,[1]!Tabla1[[#All],[Material]:[venta nueva]],38,FALSE),0)</f>
        <v>0</v>
      </c>
    </row>
    <row r="2664" spans="1:20" hidden="1" x14ac:dyDescent="0.35">
      <c r="A2664">
        <f t="shared" si="125"/>
        <v>1020339</v>
      </c>
      <c r="B2664" s="6" t="s">
        <v>1145</v>
      </c>
      <c r="C2664" s="7" t="s">
        <v>553</v>
      </c>
      <c r="D2664" s="7" t="s">
        <v>1095</v>
      </c>
      <c r="E2664" s="7" t="s">
        <v>27</v>
      </c>
      <c r="F2664" s="7" t="s">
        <v>28</v>
      </c>
      <c r="G2664" s="7" t="s">
        <v>1078</v>
      </c>
      <c r="H2664" s="7" t="s">
        <v>1006</v>
      </c>
      <c r="I2664" s="6" t="s">
        <v>11</v>
      </c>
      <c r="J2664" s="1">
        <v>-86055</v>
      </c>
      <c r="K2664" s="1">
        <v>28555</v>
      </c>
      <c r="L2664" s="1">
        <v>0</v>
      </c>
      <c r="M2664" s="1">
        <v>-86055</v>
      </c>
      <c r="N2664" s="1">
        <v>224132</v>
      </c>
      <c r="O2664" s="1">
        <v>143000</v>
      </c>
      <c r="P2664" s="1">
        <v>127381</v>
      </c>
      <c r="Q2664" s="12"/>
      <c r="R2664" s="29">
        <f t="shared" si="126"/>
        <v>15619</v>
      </c>
      <c r="S2664" t="str">
        <f t="shared" si="127"/>
        <v>Sobre ingreso</v>
      </c>
      <c r="T2664" s="10">
        <f>IFERROR(VLOOKUP(A2664,[1]!Tabla1[[#All],[Material]:[venta nueva]],38,FALSE),0)</f>
        <v>0</v>
      </c>
    </row>
    <row r="2665" spans="1:20" hidden="1" x14ac:dyDescent="0.35">
      <c r="A2665">
        <f t="shared" si="125"/>
        <v>1020349</v>
      </c>
      <c r="B2665" s="6" t="s">
        <v>1145</v>
      </c>
      <c r="C2665" s="7" t="s">
        <v>553</v>
      </c>
      <c r="D2665" s="7" t="s">
        <v>1095</v>
      </c>
      <c r="E2665" s="7" t="s">
        <v>29</v>
      </c>
      <c r="F2665" s="7" t="s">
        <v>30</v>
      </c>
      <c r="G2665" s="7" t="s">
        <v>1079</v>
      </c>
      <c r="H2665" s="7" t="s">
        <v>1007</v>
      </c>
      <c r="I2665" s="6" t="s">
        <v>11</v>
      </c>
      <c r="J2665" s="1">
        <v>-9286</v>
      </c>
      <c r="K2665" s="1">
        <v>207433</v>
      </c>
      <c r="L2665" s="1">
        <v>192000</v>
      </c>
      <c r="M2665" s="1">
        <v>-9286</v>
      </c>
      <c r="N2665" s="1">
        <v>119433</v>
      </c>
      <c r="O2665" s="1">
        <v>96000</v>
      </c>
      <c r="P2665" s="1">
        <v>72000</v>
      </c>
      <c r="Q2665" s="12"/>
      <c r="R2665" s="29">
        <f t="shared" si="126"/>
        <v>24000</v>
      </c>
      <c r="S2665" t="str">
        <f t="shared" si="127"/>
        <v>Sobre ingreso</v>
      </c>
      <c r="T2665" s="10">
        <f>IFERROR(VLOOKUP(A2665,[1]!Tabla1[[#All],[Material]:[venta nueva]],38,FALSE),0)</f>
        <v>0</v>
      </c>
    </row>
    <row r="2666" spans="1:20" hidden="1" x14ac:dyDescent="0.35">
      <c r="A2666">
        <f t="shared" si="125"/>
        <v>1020352</v>
      </c>
      <c r="B2666" s="6" t="s">
        <v>1145</v>
      </c>
      <c r="C2666" s="7" t="s">
        <v>553</v>
      </c>
      <c r="D2666" s="7" t="s">
        <v>1095</v>
      </c>
      <c r="E2666" s="7" t="s">
        <v>31</v>
      </c>
      <c r="F2666" s="7" t="s">
        <v>32</v>
      </c>
      <c r="G2666" s="7" t="s">
        <v>1080</v>
      </c>
      <c r="H2666" s="7" t="s">
        <v>1008</v>
      </c>
      <c r="I2666" s="6" t="s">
        <v>11</v>
      </c>
      <c r="J2666" s="1">
        <v>-2468</v>
      </c>
      <c r="K2666" s="1">
        <v>41001</v>
      </c>
      <c r="L2666" s="1">
        <v>48000</v>
      </c>
      <c r="M2666" s="1">
        <v>-2468</v>
      </c>
      <c r="N2666" s="1">
        <v>41001</v>
      </c>
      <c r="O2666" s="1">
        <v>48000</v>
      </c>
      <c r="P2666" s="1">
        <v>24000</v>
      </c>
      <c r="Q2666" s="12"/>
      <c r="R2666" s="29">
        <f t="shared" si="126"/>
        <v>24000</v>
      </c>
      <c r="S2666" t="str">
        <f t="shared" si="127"/>
        <v>Sobre ingreso</v>
      </c>
      <c r="T2666" s="10">
        <f>IFERROR(VLOOKUP(A2666,[1]!Tabla1[[#All],[Material]:[venta nueva]],38,FALSE),0)</f>
        <v>0</v>
      </c>
    </row>
    <row r="2667" spans="1:20" hidden="1" x14ac:dyDescent="0.35">
      <c r="A2667">
        <f t="shared" si="125"/>
        <v>1020367</v>
      </c>
      <c r="B2667" s="6" t="s">
        <v>1145</v>
      </c>
      <c r="C2667" s="7" t="s">
        <v>553</v>
      </c>
      <c r="D2667" s="7" t="s">
        <v>1095</v>
      </c>
      <c r="E2667" s="7" t="s">
        <v>33</v>
      </c>
      <c r="F2667" s="7" t="s">
        <v>34</v>
      </c>
      <c r="G2667" s="7" t="s">
        <v>1078</v>
      </c>
      <c r="H2667" s="7" t="s">
        <v>1009</v>
      </c>
      <c r="I2667" s="6" t="s">
        <v>11</v>
      </c>
      <c r="J2667" s="1">
        <v>4705</v>
      </c>
      <c r="K2667" s="1">
        <v>81396</v>
      </c>
      <c r="L2667" s="1">
        <v>72000</v>
      </c>
      <c r="M2667" s="1">
        <v>4705</v>
      </c>
      <c r="N2667" s="1">
        <v>81396</v>
      </c>
      <c r="O2667" s="1">
        <v>72000</v>
      </c>
      <c r="P2667" s="1">
        <v>89000</v>
      </c>
      <c r="Q2667" s="12"/>
      <c r="R2667" s="29">
        <f t="shared" si="126"/>
        <v>-17000</v>
      </c>
      <c r="S2667" t="str">
        <f t="shared" si="127"/>
        <v>Pendiente de ingreso</v>
      </c>
      <c r="T2667" s="10">
        <f>IFERROR(VLOOKUP(A2667,[1]!Tabla1[[#All],[Material]:[venta nueva]],38,FALSE),0)</f>
        <v>0</v>
      </c>
    </row>
    <row r="2668" spans="1:20" hidden="1" x14ac:dyDescent="0.35">
      <c r="A2668">
        <f t="shared" si="125"/>
        <v>1020412</v>
      </c>
      <c r="B2668" s="6" t="s">
        <v>1145</v>
      </c>
      <c r="C2668" s="7" t="s">
        <v>553</v>
      </c>
      <c r="D2668" s="7" t="s">
        <v>1095</v>
      </c>
      <c r="E2668" s="7" t="s">
        <v>35</v>
      </c>
      <c r="F2668" s="7" t="s">
        <v>36</v>
      </c>
      <c r="G2668" s="7" t="s">
        <v>1081</v>
      </c>
      <c r="H2668" s="7" t="s">
        <v>1010</v>
      </c>
      <c r="I2668" s="6" t="s">
        <v>11</v>
      </c>
      <c r="J2668" s="1">
        <v>-7907</v>
      </c>
      <c r="K2668" s="1">
        <v>152267</v>
      </c>
      <c r="L2668" s="1">
        <v>144000</v>
      </c>
      <c r="M2668" s="1">
        <v>-7907</v>
      </c>
      <c r="N2668" s="1">
        <v>152267</v>
      </c>
      <c r="O2668" s="1">
        <v>144000</v>
      </c>
      <c r="P2668" s="1">
        <v>107000</v>
      </c>
      <c r="Q2668" s="12"/>
      <c r="R2668" s="29">
        <f t="shared" si="126"/>
        <v>37000</v>
      </c>
      <c r="S2668" t="str">
        <f t="shared" si="127"/>
        <v>Sobre ingreso</v>
      </c>
      <c r="T2668" s="10">
        <f>IFERROR(VLOOKUP(A2668,[1]!Tabla1[[#All],[Material]:[venta nueva]],38,FALSE),0)</f>
        <v>0</v>
      </c>
    </row>
    <row r="2669" spans="1:20" hidden="1" x14ac:dyDescent="0.35">
      <c r="A2669">
        <f t="shared" si="125"/>
        <v>1020589</v>
      </c>
      <c r="B2669" s="6" t="s">
        <v>1145</v>
      </c>
      <c r="C2669" s="7" t="s">
        <v>553</v>
      </c>
      <c r="D2669" s="7" t="s">
        <v>1095</v>
      </c>
      <c r="E2669" s="7" t="s">
        <v>37</v>
      </c>
      <c r="F2669" s="7" t="s">
        <v>38</v>
      </c>
      <c r="G2669" s="7" t="s">
        <v>1075</v>
      </c>
      <c r="H2669" s="7" t="s">
        <v>1003</v>
      </c>
      <c r="I2669" s="6" t="s">
        <v>16</v>
      </c>
      <c r="J2669" s="1">
        <v>-9027</v>
      </c>
      <c r="K2669" s="1">
        <v>66901</v>
      </c>
      <c r="L2669" s="1">
        <v>51399</v>
      </c>
      <c r="M2669" s="1">
        <v>-9027</v>
      </c>
      <c r="N2669" s="1">
        <v>135502</v>
      </c>
      <c r="O2669" s="1">
        <v>120000</v>
      </c>
      <c r="P2669" s="1">
        <v>120000</v>
      </c>
      <c r="Q2669" s="12"/>
      <c r="R2669" s="29">
        <f t="shared" si="126"/>
        <v>0</v>
      </c>
      <c r="S2669" t="str">
        <f t="shared" si="127"/>
        <v>OK</v>
      </c>
      <c r="T2669" s="10">
        <f>IFERROR(VLOOKUP(A2669,[1]!Tabla1[[#All],[Material]:[venta nueva]],38,FALSE),0)</f>
        <v>0</v>
      </c>
    </row>
    <row r="2670" spans="1:20" hidden="1" x14ac:dyDescent="0.35">
      <c r="A2670">
        <f t="shared" si="125"/>
        <v>1020592</v>
      </c>
      <c r="B2670" s="6" t="s">
        <v>1145</v>
      </c>
      <c r="C2670" s="7" t="s">
        <v>553</v>
      </c>
      <c r="D2670" s="7" t="s">
        <v>1095</v>
      </c>
      <c r="E2670" s="7" t="s">
        <v>39</v>
      </c>
      <c r="F2670" s="7" t="s">
        <v>40</v>
      </c>
      <c r="G2670" s="7" t="s">
        <v>1075</v>
      </c>
      <c r="H2670" s="7" t="s">
        <v>1011</v>
      </c>
      <c r="I2670" s="6" t="s">
        <v>16</v>
      </c>
      <c r="J2670" s="1">
        <v>-93299</v>
      </c>
      <c r="K2670" s="1">
        <v>263299</v>
      </c>
      <c r="L2670" s="1">
        <v>170000</v>
      </c>
      <c r="M2670" s="1">
        <v>-93299</v>
      </c>
      <c r="N2670" s="1">
        <v>256299</v>
      </c>
      <c r="O2670" s="1">
        <v>163000</v>
      </c>
      <c r="P2670" s="1">
        <v>163000</v>
      </c>
      <c r="Q2670" s="12"/>
      <c r="R2670" s="29">
        <f t="shared" si="126"/>
        <v>0</v>
      </c>
      <c r="S2670" t="str">
        <f t="shared" si="127"/>
        <v>OK</v>
      </c>
      <c r="T2670" s="10">
        <f>IFERROR(VLOOKUP(A2670,[1]!Tabla1[[#All],[Material]:[venta nueva]],38,FALSE),0)</f>
        <v>0</v>
      </c>
    </row>
    <row r="2671" spans="1:20" hidden="1" x14ac:dyDescent="0.35">
      <c r="A2671">
        <f t="shared" si="125"/>
        <v>1020620</v>
      </c>
      <c r="B2671" s="6" t="s">
        <v>1145</v>
      </c>
      <c r="C2671" s="7" t="s">
        <v>553</v>
      </c>
      <c r="D2671" s="7" t="s">
        <v>1095</v>
      </c>
      <c r="E2671" s="7" t="s">
        <v>41</v>
      </c>
      <c r="F2671" s="7" t="s">
        <v>42</v>
      </c>
      <c r="G2671" s="7" t="s">
        <v>1075</v>
      </c>
      <c r="H2671" s="7" t="s">
        <v>1011</v>
      </c>
      <c r="I2671" s="6" t="s">
        <v>16</v>
      </c>
      <c r="J2671" s="1">
        <v>-5243</v>
      </c>
      <c r="K2671" s="1">
        <v>35243</v>
      </c>
      <c r="L2671" s="1">
        <v>30000</v>
      </c>
      <c r="M2671" s="1">
        <v>-5243</v>
      </c>
      <c r="N2671" s="1">
        <v>35243</v>
      </c>
      <c r="O2671" s="1">
        <v>30000</v>
      </c>
      <c r="P2671" s="1">
        <v>30000</v>
      </c>
      <c r="Q2671" s="12"/>
      <c r="R2671" s="29">
        <f t="shared" si="126"/>
        <v>0</v>
      </c>
      <c r="S2671" t="str">
        <f t="shared" si="127"/>
        <v>OK</v>
      </c>
      <c r="T2671" s="10">
        <f>IFERROR(VLOOKUP(A2671,[1]!Tabla1[[#All],[Material]:[venta nueva]],38,FALSE),0)</f>
        <v>0</v>
      </c>
    </row>
    <row r="2672" spans="1:20" hidden="1" x14ac:dyDescent="0.35">
      <c r="A2672">
        <f t="shared" si="125"/>
        <v>1020636</v>
      </c>
      <c r="B2672" s="6" t="s">
        <v>1145</v>
      </c>
      <c r="C2672" s="7" t="s">
        <v>553</v>
      </c>
      <c r="D2672" s="7" t="s">
        <v>1095</v>
      </c>
      <c r="E2672" s="7" t="s">
        <v>43</v>
      </c>
      <c r="F2672" s="7" t="s">
        <v>44</v>
      </c>
      <c r="G2672" s="7" t="s">
        <v>985</v>
      </c>
      <c r="H2672" s="7" t="s">
        <v>1012</v>
      </c>
      <c r="I2672" s="6" t="s">
        <v>16</v>
      </c>
      <c r="J2672" s="1">
        <v>40</v>
      </c>
      <c r="K2672" s="1">
        <v>12960</v>
      </c>
      <c r="L2672" s="1">
        <v>13000</v>
      </c>
      <c r="M2672" s="1">
        <v>40</v>
      </c>
      <c r="N2672" s="1">
        <v>12960</v>
      </c>
      <c r="O2672" s="1">
        <v>13000</v>
      </c>
      <c r="P2672" s="1">
        <v>13000</v>
      </c>
      <c r="Q2672" s="12"/>
      <c r="R2672" s="29">
        <f t="shared" si="126"/>
        <v>0</v>
      </c>
      <c r="S2672" t="str">
        <f t="shared" si="127"/>
        <v>OK</v>
      </c>
      <c r="T2672" s="10">
        <f>IFERROR(VLOOKUP(A2672,[1]!Tabla1[[#All],[Material]:[venta nueva]],38,FALSE),0)</f>
        <v>0</v>
      </c>
    </row>
    <row r="2673" spans="1:20" hidden="1" x14ac:dyDescent="0.35">
      <c r="A2673">
        <f t="shared" si="125"/>
        <v>1020637</v>
      </c>
      <c r="B2673" s="6" t="s">
        <v>1145</v>
      </c>
      <c r="C2673" s="7" t="s">
        <v>553</v>
      </c>
      <c r="D2673" s="7" t="s">
        <v>1095</v>
      </c>
      <c r="E2673" s="7" t="s">
        <v>45</v>
      </c>
      <c r="F2673" s="7" t="s">
        <v>46</v>
      </c>
      <c r="G2673" s="7" t="s">
        <v>1082</v>
      </c>
      <c r="H2673" s="7" t="s">
        <v>1013</v>
      </c>
      <c r="I2673" s="6" t="s">
        <v>16</v>
      </c>
      <c r="J2673" s="1">
        <v>12141</v>
      </c>
      <c r="K2673" s="1">
        <v>177859</v>
      </c>
      <c r="L2673" s="1">
        <v>190000</v>
      </c>
      <c r="M2673" s="1">
        <v>12141</v>
      </c>
      <c r="N2673" s="1">
        <v>177859</v>
      </c>
      <c r="O2673" s="1">
        <v>190000</v>
      </c>
      <c r="P2673" s="1">
        <v>190000</v>
      </c>
      <c r="Q2673" s="12"/>
      <c r="R2673" s="29">
        <f t="shared" si="126"/>
        <v>0</v>
      </c>
      <c r="S2673" t="str">
        <f t="shared" si="127"/>
        <v>OK</v>
      </c>
      <c r="T2673" s="10">
        <f>IFERROR(VLOOKUP(A2673,[1]!Tabla1[[#All],[Material]:[venta nueva]],38,FALSE),0)</f>
        <v>0</v>
      </c>
    </row>
    <row r="2674" spans="1:20" hidden="1" x14ac:dyDescent="0.35">
      <c r="A2674">
        <f t="shared" si="125"/>
        <v>1020662</v>
      </c>
      <c r="B2674" s="6" t="s">
        <v>1145</v>
      </c>
      <c r="C2674" s="7" t="s">
        <v>553</v>
      </c>
      <c r="D2674" s="7" t="s">
        <v>1095</v>
      </c>
      <c r="E2674" s="7" t="s">
        <v>47</v>
      </c>
      <c r="F2674" s="7" t="s">
        <v>48</v>
      </c>
      <c r="G2674" s="7" t="s">
        <v>1076</v>
      </c>
      <c r="H2674" s="7" t="s">
        <v>1004</v>
      </c>
      <c r="I2674" s="6" t="s">
        <v>16</v>
      </c>
      <c r="J2674" s="1">
        <v>767</v>
      </c>
      <c r="K2674" s="1">
        <v>19233</v>
      </c>
      <c r="L2674" s="1">
        <v>20000</v>
      </c>
      <c r="M2674" s="1">
        <v>767</v>
      </c>
      <c r="N2674" s="1">
        <v>19233</v>
      </c>
      <c r="O2674" s="1">
        <v>20000</v>
      </c>
      <c r="P2674" s="1">
        <v>20000</v>
      </c>
      <c r="Q2674" s="12"/>
      <c r="R2674" s="29">
        <f t="shared" si="126"/>
        <v>0</v>
      </c>
      <c r="S2674" t="str">
        <f t="shared" si="127"/>
        <v>OK</v>
      </c>
      <c r="T2674" s="10">
        <f>IFERROR(VLOOKUP(A2674,[1]!Tabla1[[#All],[Material]:[venta nueva]],38,FALSE),0)</f>
        <v>0</v>
      </c>
    </row>
    <row r="2675" spans="1:20" hidden="1" x14ac:dyDescent="0.35">
      <c r="A2675">
        <f t="shared" si="125"/>
        <v>1020664</v>
      </c>
      <c r="B2675" s="6" t="s">
        <v>1145</v>
      </c>
      <c r="C2675" s="7" t="s">
        <v>553</v>
      </c>
      <c r="D2675" s="7" t="s">
        <v>1095</v>
      </c>
      <c r="E2675" s="7" t="s">
        <v>49</v>
      </c>
      <c r="F2675" s="7" t="s">
        <v>50</v>
      </c>
      <c r="G2675" s="7" t="s">
        <v>1076</v>
      </c>
      <c r="H2675" s="7" t="s">
        <v>1004</v>
      </c>
      <c r="I2675" s="6" t="s">
        <v>16</v>
      </c>
      <c r="J2675" s="1">
        <v>-2933</v>
      </c>
      <c r="K2675" s="1">
        <v>5933</v>
      </c>
      <c r="L2675" s="1">
        <v>3000</v>
      </c>
      <c r="M2675" s="1">
        <v>-2933</v>
      </c>
      <c r="N2675" s="1">
        <v>5933</v>
      </c>
      <c r="O2675" s="1">
        <v>3000</v>
      </c>
      <c r="P2675" s="1">
        <v>3000</v>
      </c>
      <c r="Q2675" s="12"/>
      <c r="R2675" s="29">
        <f t="shared" si="126"/>
        <v>0</v>
      </c>
      <c r="S2675" t="str">
        <f t="shared" si="127"/>
        <v>OK</v>
      </c>
      <c r="T2675" s="10">
        <f>IFERROR(VLOOKUP(A2675,[1]!Tabla1[[#All],[Material]:[venta nueva]],38,FALSE),0)</f>
        <v>0</v>
      </c>
    </row>
    <row r="2676" spans="1:20" hidden="1" x14ac:dyDescent="0.35">
      <c r="A2676">
        <f t="shared" si="125"/>
        <v>1020665</v>
      </c>
      <c r="B2676" s="6" t="s">
        <v>1145</v>
      </c>
      <c r="C2676" s="7" t="s">
        <v>553</v>
      </c>
      <c r="D2676" s="7" t="s">
        <v>1095</v>
      </c>
      <c r="E2676" s="7" t="s">
        <v>51</v>
      </c>
      <c r="F2676" s="7" t="s">
        <v>52</v>
      </c>
      <c r="G2676" s="7" t="s">
        <v>1076</v>
      </c>
      <c r="H2676" s="7" t="s">
        <v>1004</v>
      </c>
      <c r="I2676" s="6" t="s">
        <v>16</v>
      </c>
      <c r="J2676" s="1">
        <v>663</v>
      </c>
      <c r="K2676" s="1">
        <v>13337</v>
      </c>
      <c r="L2676" s="1">
        <v>14000</v>
      </c>
      <c r="M2676" s="1">
        <v>663</v>
      </c>
      <c r="N2676" s="1">
        <v>13337</v>
      </c>
      <c r="O2676" s="1">
        <v>14000</v>
      </c>
      <c r="P2676" s="1">
        <v>14000</v>
      </c>
      <c r="Q2676" s="12"/>
      <c r="R2676" s="29">
        <f t="shared" si="126"/>
        <v>0</v>
      </c>
      <c r="S2676" t="str">
        <f t="shared" si="127"/>
        <v>OK</v>
      </c>
      <c r="T2676" s="10">
        <f>IFERROR(VLOOKUP(A2676,[1]!Tabla1[[#All],[Material]:[venta nueva]],38,FALSE),0)</f>
        <v>0</v>
      </c>
    </row>
    <row r="2677" spans="1:20" hidden="1" x14ac:dyDescent="0.35">
      <c r="A2677">
        <f t="shared" si="125"/>
        <v>1020678</v>
      </c>
      <c r="B2677" s="6" t="s">
        <v>1145</v>
      </c>
      <c r="C2677" s="7" t="s">
        <v>553</v>
      </c>
      <c r="D2677" s="7" t="s">
        <v>1095</v>
      </c>
      <c r="E2677" s="7" t="s">
        <v>53</v>
      </c>
      <c r="F2677" s="7" t="s">
        <v>54</v>
      </c>
      <c r="G2677" s="7" t="s">
        <v>1075</v>
      </c>
      <c r="H2677" s="7" t="s">
        <v>1002</v>
      </c>
      <c r="I2677" s="6" t="s">
        <v>16</v>
      </c>
      <c r="J2677" s="1">
        <v>244</v>
      </c>
      <c r="K2677" s="1">
        <v>256</v>
      </c>
      <c r="L2677" s="1">
        <v>500</v>
      </c>
      <c r="M2677" s="1">
        <v>244</v>
      </c>
      <c r="N2677" s="1">
        <v>256</v>
      </c>
      <c r="O2677" s="1">
        <v>500</v>
      </c>
      <c r="P2677" s="1">
        <v>500</v>
      </c>
      <c r="Q2677" s="12"/>
      <c r="R2677" s="29">
        <f t="shared" si="126"/>
        <v>0</v>
      </c>
      <c r="S2677" t="str">
        <f t="shared" si="127"/>
        <v>OK</v>
      </c>
      <c r="T2677" s="10">
        <f>IFERROR(VLOOKUP(A2677,[1]!Tabla1[[#All],[Material]:[venta nueva]],38,FALSE),0)</f>
        <v>0</v>
      </c>
    </row>
    <row r="2678" spans="1:20" hidden="1" x14ac:dyDescent="0.35">
      <c r="A2678">
        <f t="shared" si="125"/>
        <v>1020681</v>
      </c>
      <c r="B2678" s="6" t="s">
        <v>1145</v>
      </c>
      <c r="C2678" s="7" t="s">
        <v>553</v>
      </c>
      <c r="D2678" s="7" t="s">
        <v>1095</v>
      </c>
      <c r="E2678" s="7" t="s">
        <v>55</v>
      </c>
      <c r="F2678" s="7" t="s">
        <v>56</v>
      </c>
      <c r="G2678" s="7" t="s">
        <v>1075</v>
      </c>
      <c r="H2678" s="7" t="s">
        <v>1003</v>
      </c>
      <c r="I2678" s="6" t="s">
        <v>16</v>
      </c>
      <c r="J2678" s="1">
        <v>-6262</v>
      </c>
      <c r="K2678" s="1">
        <v>20000</v>
      </c>
      <c r="L2678" s="1">
        <v>13738</v>
      </c>
      <c r="M2678" s="1">
        <v>-6262</v>
      </c>
      <c r="N2678" s="1">
        <v>26262</v>
      </c>
      <c r="O2678" s="1">
        <v>20000</v>
      </c>
      <c r="P2678" s="1">
        <v>20000</v>
      </c>
      <c r="Q2678" s="12"/>
      <c r="R2678" s="29">
        <f t="shared" si="126"/>
        <v>0</v>
      </c>
      <c r="S2678" t="str">
        <f t="shared" si="127"/>
        <v>OK</v>
      </c>
      <c r="T2678" s="10">
        <f>IFERROR(VLOOKUP(A2678,[1]!Tabla1[[#All],[Material]:[venta nueva]],38,FALSE),0)</f>
        <v>0</v>
      </c>
    </row>
    <row r="2679" spans="1:20" hidden="1" x14ac:dyDescent="0.35">
      <c r="A2679">
        <f t="shared" si="125"/>
        <v>1020704</v>
      </c>
      <c r="B2679" s="6" t="s">
        <v>1145</v>
      </c>
      <c r="C2679" s="7" t="s">
        <v>553</v>
      </c>
      <c r="D2679" s="7" t="s">
        <v>1095</v>
      </c>
      <c r="E2679" s="7" t="s">
        <v>57</v>
      </c>
      <c r="F2679" s="7" t="s">
        <v>58</v>
      </c>
      <c r="G2679" s="7" t="s">
        <v>985</v>
      </c>
      <c r="H2679" s="7" t="s">
        <v>1012</v>
      </c>
      <c r="I2679" s="6" t="s">
        <v>16</v>
      </c>
      <c r="J2679" s="1">
        <v>38</v>
      </c>
      <c r="K2679" s="1">
        <v>962</v>
      </c>
      <c r="L2679" s="1">
        <v>500</v>
      </c>
      <c r="M2679" s="1">
        <v>38</v>
      </c>
      <c r="N2679" s="1">
        <v>1462</v>
      </c>
      <c r="O2679" s="1">
        <v>1000</v>
      </c>
      <c r="P2679" s="1">
        <v>1000</v>
      </c>
      <c r="Q2679" s="12"/>
      <c r="R2679" s="29">
        <f t="shared" si="126"/>
        <v>0</v>
      </c>
      <c r="S2679" t="str">
        <f t="shared" si="127"/>
        <v>OK</v>
      </c>
      <c r="T2679" s="10">
        <f>IFERROR(VLOOKUP(A2679,[1]!Tabla1[[#All],[Material]:[venta nueva]],38,FALSE),0)</f>
        <v>0</v>
      </c>
    </row>
    <row r="2680" spans="1:20" hidden="1" x14ac:dyDescent="0.35">
      <c r="A2680">
        <f t="shared" si="125"/>
        <v>1020715</v>
      </c>
      <c r="B2680" s="6" t="s">
        <v>1145</v>
      </c>
      <c r="C2680" s="7" t="s">
        <v>553</v>
      </c>
      <c r="D2680" s="7" t="s">
        <v>1095</v>
      </c>
      <c r="E2680" s="7" t="s">
        <v>59</v>
      </c>
      <c r="F2680" s="7" t="s">
        <v>60</v>
      </c>
      <c r="G2680" s="7" t="s">
        <v>1082</v>
      </c>
      <c r="H2680" s="7" t="s">
        <v>1014</v>
      </c>
      <c r="I2680" s="6" t="s">
        <v>16</v>
      </c>
      <c r="J2680" s="1">
        <v>-731</v>
      </c>
      <c r="K2680" s="1">
        <v>2000</v>
      </c>
      <c r="L2680" s="1">
        <v>1269</v>
      </c>
      <c r="M2680" s="1">
        <v>-731</v>
      </c>
      <c r="N2680" s="1">
        <v>2731</v>
      </c>
      <c r="O2680" s="1">
        <v>2000</v>
      </c>
      <c r="P2680" s="1">
        <v>2000</v>
      </c>
      <c r="Q2680" s="12"/>
      <c r="R2680" s="29">
        <f t="shared" si="126"/>
        <v>0</v>
      </c>
      <c r="S2680" t="str">
        <f t="shared" si="127"/>
        <v>OK</v>
      </c>
      <c r="T2680" s="10">
        <f>IFERROR(VLOOKUP(A2680,[1]!Tabla1[[#All],[Material]:[venta nueva]],38,FALSE),0)</f>
        <v>0</v>
      </c>
    </row>
    <row r="2681" spans="1:20" hidden="1" x14ac:dyDescent="0.35">
      <c r="A2681">
        <f t="shared" si="125"/>
        <v>1020731</v>
      </c>
      <c r="B2681" s="6" t="s">
        <v>1145</v>
      </c>
      <c r="C2681" s="7" t="s">
        <v>553</v>
      </c>
      <c r="D2681" s="7" t="s">
        <v>1095</v>
      </c>
      <c r="E2681" s="7" t="s">
        <v>61</v>
      </c>
      <c r="F2681" s="7" t="s">
        <v>62</v>
      </c>
      <c r="G2681" s="7" t="s">
        <v>1082</v>
      </c>
      <c r="H2681" s="7" t="s">
        <v>1013</v>
      </c>
      <c r="I2681" s="6" t="s">
        <v>16</v>
      </c>
      <c r="J2681" s="1">
        <v>-3599</v>
      </c>
      <c r="K2681" s="1">
        <v>20000</v>
      </c>
      <c r="L2681" s="1">
        <v>16401</v>
      </c>
      <c r="M2681" s="1">
        <v>-3599</v>
      </c>
      <c r="N2681" s="1">
        <v>23599</v>
      </c>
      <c r="O2681" s="1">
        <v>20000</v>
      </c>
      <c r="P2681" s="1">
        <v>20000</v>
      </c>
      <c r="Q2681" s="12"/>
      <c r="R2681" s="29">
        <f t="shared" si="126"/>
        <v>0</v>
      </c>
      <c r="S2681" t="str">
        <f t="shared" si="127"/>
        <v>OK</v>
      </c>
      <c r="T2681" s="10">
        <f>IFERROR(VLOOKUP(A2681,[1]!Tabla1[[#All],[Material]:[venta nueva]],38,FALSE),0)</f>
        <v>0</v>
      </c>
    </row>
    <row r="2682" spans="1:20" hidden="1" x14ac:dyDescent="0.35">
      <c r="A2682">
        <f t="shared" si="125"/>
        <v>1020758</v>
      </c>
      <c r="B2682" s="6" t="s">
        <v>1145</v>
      </c>
      <c r="C2682" s="7" t="s">
        <v>553</v>
      </c>
      <c r="D2682" s="7" t="s">
        <v>1095</v>
      </c>
      <c r="E2682" s="7" t="s">
        <v>63</v>
      </c>
      <c r="F2682" s="7" t="s">
        <v>64</v>
      </c>
      <c r="G2682" s="7" t="s">
        <v>1075</v>
      </c>
      <c r="H2682" s="7" t="s">
        <v>1011</v>
      </c>
      <c r="I2682" s="6" t="s">
        <v>16</v>
      </c>
      <c r="J2682" s="1">
        <v>77</v>
      </c>
      <c r="K2682" s="1">
        <v>2923</v>
      </c>
      <c r="L2682" s="1">
        <v>3000</v>
      </c>
      <c r="M2682" s="1">
        <v>77</v>
      </c>
      <c r="N2682" s="1">
        <v>2923</v>
      </c>
      <c r="O2682" s="1">
        <v>3000</v>
      </c>
      <c r="P2682" s="1">
        <v>3000</v>
      </c>
      <c r="Q2682" s="12"/>
      <c r="R2682" s="29">
        <f t="shared" si="126"/>
        <v>0</v>
      </c>
      <c r="S2682" t="str">
        <f t="shared" si="127"/>
        <v>OK</v>
      </c>
      <c r="T2682" s="10">
        <f>IFERROR(VLOOKUP(A2682,[1]!Tabla1[[#All],[Material]:[venta nueva]],38,FALSE),0)</f>
        <v>0</v>
      </c>
    </row>
    <row r="2683" spans="1:20" hidden="1" x14ac:dyDescent="0.35">
      <c r="A2683">
        <f t="shared" si="125"/>
        <v>1020774</v>
      </c>
      <c r="B2683" s="6" t="s">
        <v>1145</v>
      </c>
      <c r="C2683" s="7" t="s">
        <v>553</v>
      </c>
      <c r="D2683" s="7" t="s">
        <v>1095</v>
      </c>
      <c r="E2683" s="7" t="s">
        <v>65</v>
      </c>
      <c r="F2683" s="7" t="s">
        <v>66</v>
      </c>
      <c r="G2683" s="7" t="s">
        <v>1083</v>
      </c>
      <c r="H2683" s="7" t="s">
        <v>1015</v>
      </c>
      <c r="I2683" s="6" t="s">
        <v>16</v>
      </c>
      <c r="J2683" s="1">
        <v>-7920</v>
      </c>
      <c r="K2683" s="1">
        <v>12625</v>
      </c>
      <c r="L2683" s="1">
        <v>4705</v>
      </c>
      <c r="M2683" s="1">
        <v>-7920</v>
      </c>
      <c r="N2683" s="1">
        <v>15920</v>
      </c>
      <c r="O2683" s="1">
        <v>8000</v>
      </c>
      <c r="P2683" s="1">
        <v>8000</v>
      </c>
      <c r="Q2683" s="12"/>
      <c r="R2683" s="29">
        <f t="shared" si="126"/>
        <v>0</v>
      </c>
      <c r="S2683" t="str">
        <f t="shared" si="127"/>
        <v>OK</v>
      </c>
      <c r="T2683" s="10">
        <f>IFERROR(VLOOKUP(A2683,[1]!Tabla1[[#All],[Material]:[venta nueva]],38,FALSE),0)</f>
        <v>0</v>
      </c>
    </row>
    <row r="2684" spans="1:20" hidden="1" x14ac:dyDescent="0.35">
      <c r="A2684">
        <f t="shared" si="125"/>
        <v>1020802</v>
      </c>
      <c r="B2684" s="6" t="s">
        <v>1145</v>
      </c>
      <c r="C2684" s="7" t="s">
        <v>553</v>
      </c>
      <c r="D2684" s="7" t="s">
        <v>1095</v>
      </c>
      <c r="E2684" s="7" t="s">
        <v>67</v>
      </c>
      <c r="F2684" s="7" t="s">
        <v>68</v>
      </c>
      <c r="G2684" s="7" t="s">
        <v>1082</v>
      </c>
      <c r="H2684" s="7" t="s">
        <v>1013</v>
      </c>
      <c r="I2684" s="6" t="s">
        <v>16</v>
      </c>
      <c r="J2684" s="1">
        <v>-3270</v>
      </c>
      <c r="K2684" s="1">
        <v>72797</v>
      </c>
      <c r="L2684" s="1">
        <v>69730</v>
      </c>
      <c r="M2684" s="1">
        <v>-3270</v>
      </c>
      <c r="N2684" s="1">
        <v>76067</v>
      </c>
      <c r="O2684" s="1">
        <v>73000</v>
      </c>
      <c r="P2684" s="1">
        <v>73000</v>
      </c>
      <c r="Q2684" s="12"/>
      <c r="R2684" s="29">
        <f t="shared" si="126"/>
        <v>0</v>
      </c>
      <c r="S2684" t="str">
        <f t="shared" si="127"/>
        <v>OK</v>
      </c>
      <c r="T2684" s="10">
        <f>IFERROR(VLOOKUP(A2684,[1]!Tabla1[[#All],[Material]:[venta nueva]],38,FALSE),0)</f>
        <v>0</v>
      </c>
    </row>
    <row r="2685" spans="1:20" hidden="1" x14ac:dyDescent="0.35">
      <c r="A2685">
        <f t="shared" si="125"/>
        <v>1020810</v>
      </c>
      <c r="B2685" s="6" t="s">
        <v>1145</v>
      </c>
      <c r="C2685" s="7" t="s">
        <v>553</v>
      </c>
      <c r="D2685" s="7" t="s">
        <v>1095</v>
      </c>
      <c r="E2685" s="7" t="s">
        <v>69</v>
      </c>
      <c r="F2685" s="7" t="s">
        <v>70</v>
      </c>
      <c r="G2685" s="7" t="s">
        <v>1069</v>
      </c>
      <c r="H2685" s="7" t="s">
        <v>1016</v>
      </c>
      <c r="I2685" s="6" t="s">
        <v>16</v>
      </c>
      <c r="J2685" s="1">
        <v>-8249</v>
      </c>
      <c r="K2685" s="1">
        <v>0</v>
      </c>
      <c r="L2685" s="1">
        <v>0</v>
      </c>
      <c r="M2685" s="1">
        <v>-8249</v>
      </c>
      <c r="N2685" s="1">
        <v>2000</v>
      </c>
      <c r="O2685" s="1">
        <v>2000</v>
      </c>
      <c r="P2685" s="1">
        <v>2000</v>
      </c>
      <c r="Q2685" s="12"/>
      <c r="R2685" s="29">
        <f t="shared" si="126"/>
        <v>0</v>
      </c>
      <c r="S2685" t="str">
        <f t="shared" si="127"/>
        <v>OK</v>
      </c>
      <c r="T2685" s="10">
        <f>IFERROR(VLOOKUP(A2685,[1]!Tabla1[[#All],[Material]:[venta nueva]],38,FALSE),0)</f>
        <v>0</v>
      </c>
    </row>
    <row r="2686" spans="1:20" hidden="1" x14ac:dyDescent="0.35">
      <c r="A2686">
        <f t="shared" si="125"/>
        <v>1020848</v>
      </c>
      <c r="B2686" s="6" t="s">
        <v>1145</v>
      </c>
      <c r="C2686" s="7" t="s">
        <v>553</v>
      </c>
      <c r="D2686" s="7" t="s">
        <v>1095</v>
      </c>
      <c r="E2686" s="7" t="s">
        <v>75</v>
      </c>
      <c r="F2686" s="7" t="s">
        <v>76</v>
      </c>
      <c r="G2686" s="7" t="s">
        <v>1075</v>
      </c>
      <c r="H2686" s="7" t="s">
        <v>1002</v>
      </c>
      <c r="I2686" s="6" t="s">
        <v>11</v>
      </c>
      <c r="J2686" s="1">
        <v>-21358</v>
      </c>
      <c r="K2686" s="1">
        <v>0</v>
      </c>
      <c r="L2686" s="1">
        <v>0</v>
      </c>
      <c r="M2686" s="1">
        <v>-21358</v>
      </c>
      <c r="N2686" s="1">
        <v>0</v>
      </c>
      <c r="O2686" s="1">
        <v>0</v>
      </c>
      <c r="P2686" s="1"/>
      <c r="Q2686" s="12"/>
      <c r="R2686" s="29">
        <f t="shared" si="126"/>
        <v>0</v>
      </c>
      <c r="S2686" t="str">
        <f t="shared" si="127"/>
        <v>OK</v>
      </c>
      <c r="T2686" s="10">
        <f>IFERROR(VLOOKUP(A2686,[1]!Tabla1[[#All],[Material]:[venta nueva]],38,FALSE),0)</f>
        <v>0</v>
      </c>
    </row>
    <row r="2687" spans="1:20" hidden="1" x14ac:dyDescent="0.35">
      <c r="A2687">
        <f t="shared" si="125"/>
        <v>1020860</v>
      </c>
      <c r="B2687" s="6" t="s">
        <v>1145</v>
      </c>
      <c r="C2687" s="7" t="s">
        <v>553</v>
      </c>
      <c r="D2687" s="7" t="s">
        <v>1095</v>
      </c>
      <c r="E2687" s="7" t="s">
        <v>79</v>
      </c>
      <c r="F2687" s="7" t="s">
        <v>80</v>
      </c>
      <c r="G2687" s="7" t="s">
        <v>1075</v>
      </c>
      <c r="H2687" s="7" t="s">
        <v>1011</v>
      </c>
      <c r="I2687" s="6" t="s">
        <v>12</v>
      </c>
      <c r="J2687" s="1">
        <v>-23852</v>
      </c>
      <c r="K2687" s="1">
        <v>157585</v>
      </c>
      <c r="L2687" s="1">
        <v>134000</v>
      </c>
      <c r="M2687" s="1">
        <v>-23852</v>
      </c>
      <c r="N2687" s="1">
        <v>157585</v>
      </c>
      <c r="O2687" s="1">
        <v>134000</v>
      </c>
      <c r="P2687" s="1">
        <v>132000</v>
      </c>
      <c r="Q2687" s="12"/>
      <c r="R2687" s="29">
        <f t="shared" si="126"/>
        <v>2000</v>
      </c>
      <c r="S2687" t="str">
        <f t="shared" si="127"/>
        <v>Sobre ingreso</v>
      </c>
      <c r="T2687" s="10">
        <f>IFERROR(VLOOKUP(A2687,[1]!Tabla1[[#All],[Material]:[venta nueva]],38,FALSE),0)</f>
        <v>0</v>
      </c>
    </row>
    <row r="2688" spans="1:20" hidden="1" x14ac:dyDescent="0.35">
      <c r="A2688">
        <f t="shared" si="125"/>
        <v>1020861</v>
      </c>
      <c r="B2688" s="6" t="s">
        <v>1145</v>
      </c>
      <c r="C2688" s="7" t="s">
        <v>553</v>
      </c>
      <c r="D2688" s="7" t="s">
        <v>1095</v>
      </c>
      <c r="E2688" s="7" t="s">
        <v>81</v>
      </c>
      <c r="F2688" s="7" t="s">
        <v>82</v>
      </c>
      <c r="G2688" s="7" t="s">
        <v>1075</v>
      </c>
      <c r="H2688" s="7" t="s">
        <v>1011</v>
      </c>
      <c r="I2688" s="6" t="s">
        <v>12</v>
      </c>
      <c r="J2688" s="1">
        <v>-49132</v>
      </c>
      <c r="K2688" s="1">
        <v>181255</v>
      </c>
      <c r="L2688" s="1">
        <v>132000</v>
      </c>
      <c r="M2688" s="1">
        <v>-49132</v>
      </c>
      <c r="N2688" s="1">
        <v>181255</v>
      </c>
      <c r="O2688" s="1">
        <v>132000</v>
      </c>
      <c r="P2688" s="1">
        <v>132000</v>
      </c>
      <c r="Q2688" s="12"/>
      <c r="R2688" s="29">
        <f t="shared" si="126"/>
        <v>0</v>
      </c>
      <c r="S2688" t="str">
        <f t="shared" si="127"/>
        <v>OK</v>
      </c>
      <c r="T2688" s="10">
        <f>IFERROR(VLOOKUP(A2688,[1]!Tabla1[[#All],[Material]:[venta nueva]],38,FALSE),0)</f>
        <v>0</v>
      </c>
    </row>
    <row r="2689" spans="1:20" hidden="1" x14ac:dyDescent="0.35">
      <c r="A2689">
        <f t="shared" si="125"/>
        <v>1020869</v>
      </c>
      <c r="B2689" s="6" t="s">
        <v>1145</v>
      </c>
      <c r="C2689" s="7" t="s">
        <v>553</v>
      </c>
      <c r="D2689" s="7" t="s">
        <v>1095</v>
      </c>
      <c r="E2689" s="7" t="s">
        <v>491</v>
      </c>
      <c r="F2689" s="7" t="s">
        <v>492</v>
      </c>
      <c r="G2689" s="7" t="s">
        <v>1085</v>
      </c>
      <c r="H2689" s="7" t="s">
        <v>1019</v>
      </c>
      <c r="I2689" s="6" t="s">
        <v>11</v>
      </c>
      <c r="J2689" s="1">
        <v>-301</v>
      </c>
      <c r="K2689" s="1">
        <v>0</v>
      </c>
      <c r="L2689" s="1">
        <v>0</v>
      </c>
      <c r="M2689" s="1">
        <v>-301</v>
      </c>
      <c r="N2689" s="1">
        <v>0</v>
      </c>
      <c r="O2689" s="1">
        <v>24000</v>
      </c>
      <c r="P2689" s="1"/>
      <c r="Q2689" s="12"/>
      <c r="R2689" s="29">
        <f t="shared" si="126"/>
        <v>24000</v>
      </c>
      <c r="S2689" t="str">
        <f t="shared" si="127"/>
        <v>Sobre ingreso</v>
      </c>
      <c r="T2689" s="10">
        <f>IFERROR(VLOOKUP(A2689,[1]!Tabla1[[#All],[Material]:[venta nueva]],38,FALSE),0)</f>
        <v>0</v>
      </c>
    </row>
    <row r="2690" spans="1:20" hidden="1" x14ac:dyDescent="0.35">
      <c r="A2690">
        <f t="shared" si="125"/>
        <v>1020886</v>
      </c>
      <c r="B2690" s="6" t="s">
        <v>1145</v>
      </c>
      <c r="C2690" s="7" t="s">
        <v>553</v>
      </c>
      <c r="D2690" s="7" t="s">
        <v>1095</v>
      </c>
      <c r="E2690" s="7" t="s">
        <v>83</v>
      </c>
      <c r="F2690" s="7" t="s">
        <v>84</v>
      </c>
      <c r="G2690" s="7" t="s">
        <v>1082</v>
      </c>
      <c r="H2690" s="7" t="s">
        <v>1013</v>
      </c>
      <c r="I2690" s="6" t="s">
        <v>11</v>
      </c>
      <c r="J2690" s="1">
        <v>1805</v>
      </c>
      <c r="K2690" s="1">
        <v>0</v>
      </c>
      <c r="L2690" s="1">
        <v>0</v>
      </c>
      <c r="M2690" s="1">
        <v>1805</v>
      </c>
      <c r="N2690" s="1">
        <v>0</v>
      </c>
      <c r="O2690" s="1">
        <v>0</v>
      </c>
      <c r="P2690" s="1"/>
      <c r="Q2690" s="12"/>
      <c r="R2690" s="29">
        <f t="shared" si="126"/>
        <v>0</v>
      </c>
      <c r="S2690" t="str">
        <f t="shared" si="127"/>
        <v>OK</v>
      </c>
      <c r="T2690" s="10">
        <f>IFERROR(VLOOKUP(A2690,[1]!Tabla1[[#All],[Material]:[venta nueva]],38,FALSE),0)</f>
        <v>0</v>
      </c>
    </row>
    <row r="2691" spans="1:20" hidden="1" x14ac:dyDescent="0.35">
      <c r="A2691">
        <f t="shared" si="125"/>
        <v>1020904</v>
      </c>
      <c r="B2691" s="6" t="s">
        <v>1145</v>
      </c>
      <c r="C2691" s="7" t="s">
        <v>553</v>
      </c>
      <c r="D2691" s="7" t="s">
        <v>1095</v>
      </c>
      <c r="E2691" s="7" t="s">
        <v>85</v>
      </c>
      <c r="F2691" s="7" t="s">
        <v>86</v>
      </c>
      <c r="G2691" s="7" t="s">
        <v>1082</v>
      </c>
      <c r="H2691" s="7" t="s">
        <v>1014</v>
      </c>
      <c r="I2691" s="6" t="s">
        <v>12</v>
      </c>
      <c r="J2691" s="1">
        <v>-144337</v>
      </c>
      <c r="K2691" s="1">
        <v>40295</v>
      </c>
      <c r="L2691" s="1">
        <v>0</v>
      </c>
      <c r="M2691" s="1">
        <v>-144337</v>
      </c>
      <c r="N2691" s="1">
        <v>40295</v>
      </c>
      <c r="O2691" s="1">
        <v>0</v>
      </c>
      <c r="P2691" s="1"/>
      <c r="Q2691" s="12"/>
      <c r="R2691" s="29">
        <f t="shared" si="126"/>
        <v>0</v>
      </c>
      <c r="S2691" t="str">
        <f t="shared" si="127"/>
        <v>OK</v>
      </c>
      <c r="T2691" s="10">
        <f>IFERROR(VLOOKUP(A2691,[1]!Tabla1[[#All],[Material]:[venta nueva]],38,FALSE),0)</f>
        <v>0</v>
      </c>
    </row>
    <row r="2692" spans="1:20" hidden="1" x14ac:dyDescent="0.35">
      <c r="A2692">
        <f t="shared" si="125"/>
        <v>1020905</v>
      </c>
      <c r="B2692" s="6" t="s">
        <v>1145</v>
      </c>
      <c r="C2692" s="7" t="s">
        <v>553</v>
      </c>
      <c r="D2692" s="7" t="s">
        <v>1095</v>
      </c>
      <c r="E2692" s="7" t="s">
        <v>87</v>
      </c>
      <c r="F2692" s="7" t="s">
        <v>88</v>
      </c>
      <c r="G2692" s="7" t="s">
        <v>1082</v>
      </c>
      <c r="H2692" s="7" t="s">
        <v>1014</v>
      </c>
      <c r="I2692" s="6" t="s">
        <v>12</v>
      </c>
      <c r="J2692" s="1">
        <v>-130491</v>
      </c>
      <c r="K2692" s="1">
        <v>52217</v>
      </c>
      <c r="L2692" s="1">
        <v>0</v>
      </c>
      <c r="M2692" s="1">
        <v>-130491</v>
      </c>
      <c r="N2692" s="1">
        <v>52217</v>
      </c>
      <c r="O2692" s="1">
        <v>0</v>
      </c>
      <c r="P2692" s="1"/>
      <c r="Q2692" s="12"/>
      <c r="R2692" s="29">
        <f t="shared" si="126"/>
        <v>0</v>
      </c>
      <c r="S2692" t="str">
        <f t="shared" si="127"/>
        <v>OK</v>
      </c>
      <c r="T2692" s="10">
        <f>IFERROR(VLOOKUP(A2692,[1]!Tabla1[[#All],[Material]:[venta nueva]],38,FALSE),0)</f>
        <v>0</v>
      </c>
    </row>
    <row r="2693" spans="1:20" hidden="1" x14ac:dyDescent="0.35">
      <c r="A2693">
        <f t="shared" si="125"/>
        <v>1020914</v>
      </c>
      <c r="B2693" s="6" t="s">
        <v>1145</v>
      </c>
      <c r="C2693" s="7" t="s">
        <v>553</v>
      </c>
      <c r="D2693" s="7" t="s">
        <v>1095</v>
      </c>
      <c r="E2693" s="7" t="s">
        <v>89</v>
      </c>
      <c r="F2693" s="7" t="s">
        <v>90</v>
      </c>
      <c r="G2693" s="7" t="s">
        <v>1082</v>
      </c>
      <c r="H2693" s="7" t="s">
        <v>1014</v>
      </c>
      <c r="I2693" s="6" t="s">
        <v>16</v>
      </c>
      <c r="J2693" s="1">
        <v>-1350</v>
      </c>
      <c r="K2693" s="1">
        <v>10350</v>
      </c>
      <c r="L2693" s="1">
        <v>9000</v>
      </c>
      <c r="M2693" s="1">
        <v>-1350</v>
      </c>
      <c r="N2693" s="1">
        <v>10350</v>
      </c>
      <c r="O2693" s="1">
        <v>9000</v>
      </c>
      <c r="P2693" s="1">
        <v>9000</v>
      </c>
      <c r="Q2693" s="12"/>
      <c r="R2693" s="29">
        <f t="shared" si="126"/>
        <v>0</v>
      </c>
      <c r="S2693" t="str">
        <f t="shared" si="127"/>
        <v>OK</v>
      </c>
      <c r="T2693" s="10">
        <f>IFERROR(VLOOKUP(A2693,[1]!Tabla1[[#All],[Material]:[venta nueva]],38,FALSE),0)</f>
        <v>0</v>
      </c>
    </row>
    <row r="2694" spans="1:20" hidden="1" x14ac:dyDescent="0.35">
      <c r="A2694">
        <f t="shared" ref="A2694:A2757" si="128">+E2694*1</f>
        <v>1020915</v>
      </c>
      <c r="B2694" s="6" t="s">
        <v>1145</v>
      </c>
      <c r="C2694" s="7" t="s">
        <v>553</v>
      </c>
      <c r="D2694" s="7" t="s">
        <v>1095</v>
      </c>
      <c r="E2694" s="7" t="s">
        <v>91</v>
      </c>
      <c r="F2694" s="7" t="s">
        <v>92</v>
      </c>
      <c r="G2694" s="7" t="s">
        <v>1076</v>
      </c>
      <c r="H2694" s="7" t="s">
        <v>1020</v>
      </c>
      <c r="I2694" s="6" t="s">
        <v>11</v>
      </c>
      <c r="J2694" s="1">
        <v>85</v>
      </c>
      <c r="K2694" s="1">
        <v>0</v>
      </c>
      <c r="L2694" s="1">
        <v>0</v>
      </c>
      <c r="M2694" s="1">
        <v>85</v>
      </c>
      <c r="N2694" s="1">
        <v>0</v>
      </c>
      <c r="O2694" s="1">
        <v>2000</v>
      </c>
      <c r="P2694" s="1"/>
      <c r="Q2694" s="12"/>
      <c r="R2694" s="29">
        <f t="shared" si="126"/>
        <v>2000</v>
      </c>
      <c r="S2694" t="str">
        <f t="shared" si="127"/>
        <v>Sobre ingreso</v>
      </c>
      <c r="T2694" s="10">
        <f>IFERROR(VLOOKUP(A2694,[1]!Tabla1[[#All],[Material]:[venta nueva]],38,FALSE),0)</f>
        <v>0</v>
      </c>
    </row>
    <row r="2695" spans="1:20" hidden="1" x14ac:dyDescent="0.35">
      <c r="A2695">
        <f t="shared" si="128"/>
        <v>1020925</v>
      </c>
      <c r="B2695" s="6" t="s">
        <v>1145</v>
      </c>
      <c r="C2695" s="7" t="s">
        <v>553</v>
      </c>
      <c r="D2695" s="7" t="s">
        <v>1095</v>
      </c>
      <c r="E2695" s="7" t="s">
        <v>93</v>
      </c>
      <c r="F2695" s="7" t="s">
        <v>94</v>
      </c>
      <c r="G2695" s="7" t="s">
        <v>1078</v>
      </c>
      <c r="H2695" s="7" t="s">
        <v>1021</v>
      </c>
      <c r="I2695" s="6" t="s">
        <v>11</v>
      </c>
      <c r="J2695" s="1">
        <v>-10203</v>
      </c>
      <c r="K2695" s="1">
        <v>0</v>
      </c>
      <c r="L2695" s="1">
        <v>0</v>
      </c>
      <c r="M2695" s="1">
        <v>-10203</v>
      </c>
      <c r="N2695" s="1">
        <v>0</v>
      </c>
      <c r="O2695" s="1">
        <v>0</v>
      </c>
      <c r="P2695" s="1"/>
      <c r="Q2695" s="12"/>
      <c r="R2695" s="29">
        <f t="shared" si="126"/>
        <v>0</v>
      </c>
      <c r="S2695" t="str">
        <f t="shared" si="127"/>
        <v>OK</v>
      </c>
      <c r="T2695" s="10">
        <f>IFERROR(VLOOKUP(A2695,[1]!Tabla1[[#All],[Material]:[venta nueva]],38,FALSE),0)</f>
        <v>0</v>
      </c>
    </row>
    <row r="2696" spans="1:20" hidden="1" x14ac:dyDescent="0.35">
      <c r="A2696">
        <f t="shared" si="128"/>
        <v>1020944</v>
      </c>
      <c r="B2696" s="6" t="s">
        <v>1145</v>
      </c>
      <c r="C2696" s="7" t="s">
        <v>553</v>
      </c>
      <c r="D2696" s="7" t="s">
        <v>1095</v>
      </c>
      <c r="E2696" s="7" t="s">
        <v>95</v>
      </c>
      <c r="F2696" s="7" t="s">
        <v>96</v>
      </c>
      <c r="G2696" s="7" t="s">
        <v>1076</v>
      </c>
      <c r="H2696" s="7" t="s">
        <v>1022</v>
      </c>
      <c r="I2696" s="6" t="s">
        <v>11</v>
      </c>
      <c r="J2696" s="1">
        <v>-158121</v>
      </c>
      <c r="K2696" s="1">
        <v>476850</v>
      </c>
      <c r="L2696" s="1">
        <v>96000</v>
      </c>
      <c r="M2696" s="1">
        <v>-158121</v>
      </c>
      <c r="N2696" s="1">
        <v>476850</v>
      </c>
      <c r="O2696" s="1">
        <v>144000</v>
      </c>
      <c r="P2696" s="1">
        <v>143000</v>
      </c>
      <c r="Q2696" s="12"/>
      <c r="R2696" s="29">
        <f t="shared" ref="R2696:R2759" si="129">+O2696-P2696</f>
        <v>1000</v>
      </c>
      <c r="S2696" t="str">
        <f t="shared" ref="S2696:S2759" si="130">IF(R2696&gt;0,"Sobre ingreso",IF(R2696&lt;0,"Pendiente de ingreso","OK"))</f>
        <v>Sobre ingreso</v>
      </c>
      <c r="T2696" s="10">
        <f>IFERROR(VLOOKUP(A2696,[1]!Tabla1[[#All],[Material]:[venta nueva]],38,FALSE),0)</f>
        <v>0</v>
      </c>
    </row>
    <row r="2697" spans="1:20" hidden="1" x14ac:dyDescent="0.35">
      <c r="A2697">
        <f t="shared" si="128"/>
        <v>1020990</v>
      </c>
      <c r="B2697" s="6" t="s">
        <v>1145</v>
      </c>
      <c r="C2697" s="7" t="s">
        <v>553</v>
      </c>
      <c r="D2697" s="7" t="s">
        <v>1095</v>
      </c>
      <c r="E2697" s="7" t="s">
        <v>97</v>
      </c>
      <c r="F2697" s="7" t="s">
        <v>98</v>
      </c>
      <c r="G2697" s="7" t="s">
        <v>1076</v>
      </c>
      <c r="H2697" s="7" t="s">
        <v>1004</v>
      </c>
      <c r="I2697" s="6" t="s">
        <v>16</v>
      </c>
      <c r="J2697" s="1">
        <v>3152</v>
      </c>
      <c r="K2697" s="1">
        <v>6848</v>
      </c>
      <c r="L2697" s="1">
        <v>10000</v>
      </c>
      <c r="M2697" s="1">
        <v>3152</v>
      </c>
      <c r="N2697" s="1">
        <v>6848</v>
      </c>
      <c r="O2697" s="1">
        <v>10000</v>
      </c>
      <c r="P2697" s="1">
        <v>10000</v>
      </c>
      <c r="Q2697" s="12"/>
      <c r="R2697" s="29">
        <f t="shared" si="129"/>
        <v>0</v>
      </c>
      <c r="S2697" t="str">
        <f t="shared" si="130"/>
        <v>OK</v>
      </c>
      <c r="T2697" s="10">
        <f>IFERROR(VLOOKUP(A2697,[1]!Tabla1[[#All],[Material]:[venta nueva]],38,FALSE),0)</f>
        <v>0</v>
      </c>
    </row>
    <row r="2698" spans="1:20" hidden="1" x14ac:dyDescent="0.35">
      <c r="A2698">
        <f t="shared" si="128"/>
        <v>1020991</v>
      </c>
      <c r="B2698" s="6" t="s">
        <v>1145</v>
      </c>
      <c r="C2698" s="7" t="s">
        <v>553</v>
      </c>
      <c r="D2698" s="7" t="s">
        <v>1095</v>
      </c>
      <c r="E2698" s="7" t="s">
        <v>99</v>
      </c>
      <c r="F2698" s="7" t="s">
        <v>100</v>
      </c>
      <c r="G2698" s="7" t="s">
        <v>1076</v>
      </c>
      <c r="H2698" s="7" t="s">
        <v>1004</v>
      </c>
      <c r="I2698" s="6" t="s">
        <v>16</v>
      </c>
      <c r="J2698" s="1">
        <v>419</v>
      </c>
      <c r="K2698" s="1">
        <v>12625</v>
      </c>
      <c r="L2698" s="1">
        <v>13043</v>
      </c>
      <c r="M2698" s="1">
        <v>419</v>
      </c>
      <c r="N2698" s="1">
        <v>23582</v>
      </c>
      <c r="O2698" s="1">
        <v>24000</v>
      </c>
      <c r="P2698" s="1">
        <v>24000</v>
      </c>
      <c r="Q2698" s="12"/>
      <c r="R2698" s="29">
        <f t="shared" si="129"/>
        <v>0</v>
      </c>
      <c r="S2698" t="str">
        <f t="shared" si="130"/>
        <v>OK</v>
      </c>
      <c r="T2698" s="10">
        <f>IFERROR(VLOOKUP(A2698,[1]!Tabla1[[#All],[Material]:[venta nueva]],38,FALSE),0)</f>
        <v>0</v>
      </c>
    </row>
    <row r="2699" spans="1:20" hidden="1" x14ac:dyDescent="0.35">
      <c r="A2699">
        <f t="shared" si="128"/>
        <v>1020993</v>
      </c>
      <c r="B2699" s="6" t="s">
        <v>1145</v>
      </c>
      <c r="C2699" s="7" t="s">
        <v>553</v>
      </c>
      <c r="D2699" s="7" t="s">
        <v>1095</v>
      </c>
      <c r="E2699" s="7" t="s">
        <v>592</v>
      </c>
      <c r="F2699" s="7" t="s">
        <v>356</v>
      </c>
      <c r="G2699" s="7" t="s">
        <v>1077</v>
      </c>
      <c r="H2699" s="7" t="s">
        <v>1023</v>
      </c>
      <c r="I2699" s="6" t="s">
        <v>11</v>
      </c>
      <c r="J2699" s="1"/>
      <c r="K2699" s="1"/>
      <c r="L2699" s="1"/>
      <c r="M2699" s="1">
        <v>0</v>
      </c>
      <c r="N2699" s="1">
        <v>1000</v>
      </c>
      <c r="O2699" s="1">
        <v>1000</v>
      </c>
      <c r="P2699" s="1"/>
      <c r="Q2699" s="12"/>
      <c r="R2699" s="29">
        <f t="shared" si="129"/>
        <v>1000</v>
      </c>
      <c r="S2699" t="str">
        <f t="shared" si="130"/>
        <v>Sobre ingreso</v>
      </c>
      <c r="T2699" s="10">
        <f>IFERROR(VLOOKUP(A2699,[1]!Tabla1[[#All],[Material]:[venta nueva]],38,FALSE),0)</f>
        <v>0</v>
      </c>
    </row>
    <row r="2700" spans="1:20" hidden="1" x14ac:dyDescent="0.35">
      <c r="A2700">
        <f t="shared" si="128"/>
        <v>1021012</v>
      </c>
      <c r="B2700" s="6" t="s">
        <v>1145</v>
      </c>
      <c r="C2700" s="7" t="s">
        <v>553</v>
      </c>
      <c r="D2700" s="7" t="s">
        <v>1095</v>
      </c>
      <c r="E2700" s="7" t="s">
        <v>103</v>
      </c>
      <c r="F2700" s="7" t="s">
        <v>104</v>
      </c>
      <c r="G2700" s="7" t="s">
        <v>1079</v>
      </c>
      <c r="H2700" s="7" t="s">
        <v>1007</v>
      </c>
      <c r="I2700" s="6" t="s">
        <v>12</v>
      </c>
      <c r="J2700" s="1">
        <v>-1623</v>
      </c>
      <c r="K2700" s="1">
        <v>2529</v>
      </c>
      <c r="L2700" s="1">
        <v>906</v>
      </c>
      <c r="M2700" s="1">
        <v>-1623</v>
      </c>
      <c r="N2700" s="1">
        <v>89623</v>
      </c>
      <c r="O2700" s="1">
        <v>88906</v>
      </c>
      <c r="P2700" s="1">
        <v>88000</v>
      </c>
      <c r="Q2700" s="12"/>
      <c r="R2700" s="29">
        <f t="shared" si="129"/>
        <v>906</v>
      </c>
      <c r="S2700" t="str">
        <f t="shared" si="130"/>
        <v>Sobre ingreso</v>
      </c>
      <c r="T2700" s="10">
        <f>IFERROR(VLOOKUP(A2700,[1]!Tabla1[[#All],[Material]:[venta nueva]],38,FALSE),0)</f>
        <v>0</v>
      </c>
    </row>
    <row r="2701" spans="1:20" hidden="1" x14ac:dyDescent="0.35">
      <c r="A2701">
        <f t="shared" si="128"/>
        <v>1021023</v>
      </c>
      <c r="B2701" s="6" t="s">
        <v>1145</v>
      </c>
      <c r="C2701" s="7" t="s">
        <v>553</v>
      </c>
      <c r="D2701" s="7" t="s">
        <v>1095</v>
      </c>
      <c r="E2701" s="7" t="s">
        <v>106</v>
      </c>
      <c r="F2701" s="7" t="s">
        <v>483</v>
      </c>
      <c r="G2701" s="7" t="s">
        <v>1078</v>
      </c>
      <c r="H2701" s="7" t="s">
        <v>1009</v>
      </c>
      <c r="I2701" s="6" t="s">
        <v>11</v>
      </c>
      <c r="J2701" s="1">
        <v>9583</v>
      </c>
      <c r="K2701" s="1">
        <v>133563</v>
      </c>
      <c r="L2701" s="1">
        <v>144000</v>
      </c>
      <c r="M2701" s="1">
        <v>9583</v>
      </c>
      <c r="N2701" s="1">
        <v>133563</v>
      </c>
      <c r="O2701" s="1">
        <v>156000</v>
      </c>
      <c r="P2701" s="1">
        <v>156000</v>
      </c>
      <c r="Q2701" s="12"/>
      <c r="R2701" s="29">
        <f t="shared" si="129"/>
        <v>0</v>
      </c>
      <c r="S2701" t="str">
        <f t="shared" si="130"/>
        <v>OK</v>
      </c>
      <c r="T2701" s="10">
        <f>IFERROR(VLOOKUP(A2701,[1]!Tabla1[[#All],[Material]:[venta nueva]],38,FALSE),0)</f>
        <v>0</v>
      </c>
    </row>
    <row r="2702" spans="1:20" hidden="1" x14ac:dyDescent="0.35">
      <c r="A2702">
        <f t="shared" si="128"/>
        <v>1021039</v>
      </c>
      <c r="B2702" s="6" t="s">
        <v>1145</v>
      </c>
      <c r="C2702" s="7" t="s">
        <v>553</v>
      </c>
      <c r="D2702" s="7" t="s">
        <v>1095</v>
      </c>
      <c r="E2702" s="7" t="s">
        <v>107</v>
      </c>
      <c r="F2702" s="7" t="s">
        <v>484</v>
      </c>
      <c r="G2702" s="7" t="s">
        <v>1080</v>
      </c>
      <c r="H2702" s="7" t="s">
        <v>1024</v>
      </c>
      <c r="I2702" s="6" t="s">
        <v>11</v>
      </c>
      <c r="J2702" s="1">
        <v>-12276</v>
      </c>
      <c r="K2702" s="1">
        <v>58762</v>
      </c>
      <c r="L2702" s="1">
        <v>48000</v>
      </c>
      <c r="M2702" s="1">
        <v>-12276</v>
      </c>
      <c r="N2702" s="1">
        <v>14897</v>
      </c>
      <c r="O2702" s="1">
        <v>0</v>
      </c>
      <c r="P2702" s="1"/>
      <c r="Q2702" s="12"/>
      <c r="R2702" s="29">
        <f t="shared" si="129"/>
        <v>0</v>
      </c>
      <c r="S2702" t="str">
        <f t="shared" si="130"/>
        <v>OK</v>
      </c>
      <c r="T2702" s="10">
        <f>IFERROR(VLOOKUP(A2702,[1]!Tabla1[[#All],[Material]:[venta nueva]],38,FALSE),0)</f>
        <v>0</v>
      </c>
    </row>
    <row r="2703" spans="1:20" hidden="1" x14ac:dyDescent="0.35">
      <c r="A2703">
        <f t="shared" si="128"/>
        <v>1021045</v>
      </c>
      <c r="B2703" s="6" t="s">
        <v>1145</v>
      </c>
      <c r="C2703" s="7" t="s">
        <v>553</v>
      </c>
      <c r="D2703" s="7" t="s">
        <v>1095</v>
      </c>
      <c r="E2703" s="7" t="s">
        <v>108</v>
      </c>
      <c r="F2703" s="7" t="s">
        <v>109</v>
      </c>
      <c r="G2703" s="7" t="s">
        <v>1086</v>
      </c>
      <c r="H2703" s="7" t="s">
        <v>1025</v>
      </c>
      <c r="I2703" s="6" t="s">
        <v>12</v>
      </c>
      <c r="J2703" s="1">
        <v>1811</v>
      </c>
      <c r="K2703" s="1">
        <v>42189</v>
      </c>
      <c r="L2703" s="1">
        <v>44000</v>
      </c>
      <c r="M2703" s="1">
        <v>1811</v>
      </c>
      <c r="N2703" s="1">
        <v>42189</v>
      </c>
      <c r="O2703" s="1">
        <v>44000</v>
      </c>
      <c r="P2703" s="1">
        <v>44000</v>
      </c>
      <c r="Q2703" s="12"/>
      <c r="R2703" s="29">
        <f t="shared" si="129"/>
        <v>0</v>
      </c>
      <c r="S2703" t="str">
        <f t="shared" si="130"/>
        <v>OK</v>
      </c>
      <c r="T2703" s="10">
        <f>IFERROR(VLOOKUP(A2703,[1]!Tabla1[[#All],[Material]:[venta nueva]],38,FALSE),0)</f>
        <v>0</v>
      </c>
    </row>
    <row r="2704" spans="1:20" hidden="1" x14ac:dyDescent="0.35">
      <c r="A2704">
        <f t="shared" si="128"/>
        <v>1021046</v>
      </c>
      <c r="B2704" s="6" t="s">
        <v>1145</v>
      </c>
      <c r="C2704" s="7" t="s">
        <v>553</v>
      </c>
      <c r="D2704" s="7" t="s">
        <v>1095</v>
      </c>
      <c r="E2704" s="7" t="s">
        <v>110</v>
      </c>
      <c r="F2704" s="7" t="s">
        <v>111</v>
      </c>
      <c r="G2704" s="7" t="s">
        <v>1086</v>
      </c>
      <c r="H2704" s="7" t="s">
        <v>1025</v>
      </c>
      <c r="I2704" s="6" t="s">
        <v>12</v>
      </c>
      <c r="J2704" s="1">
        <v>3001</v>
      </c>
      <c r="K2704" s="1">
        <v>38103</v>
      </c>
      <c r="L2704" s="1">
        <v>41105</v>
      </c>
      <c r="M2704" s="1">
        <v>3001</v>
      </c>
      <c r="N2704" s="1">
        <v>38103</v>
      </c>
      <c r="O2704" s="1">
        <v>41105</v>
      </c>
      <c r="P2704" s="1">
        <v>44000</v>
      </c>
      <c r="Q2704" s="12"/>
      <c r="R2704" s="29">
        <f t="shared" si="129"/>
        <v>-2895</v>
      </c>
      <c r="S2704" t="str">
        <f t="shared" si="130"/>
        <v>Pendiente de ingreso</v>
      </c>
      <c r="T2704" s="10">
        <f>IFERROR(VLOOKUP(A2704,[1]!Tabla1[[#All],[Material]:[venta nueva]],38,FALSE),0)</f>
        <v>0</v>
      </c>
    </row>
    <row r="2705" spans="1:20" hidden="1" x14ac:dyDescent="0.35">
      <c r="A2705">
        <f t="shared" si="128"/>
        <v>1021077</v>
      </c>
      <c r="B2705" s="6" t="s">
        <v>1145</v>
      </c>
      <c r="C2705" s="7" t="s">
        <v>553</v>
      </c>
      <c r="D2705" s="7" t="s">
        <v>1095</v>
      </c>
      <c r="E2705" s="7" t="s">
        <v>536</v>
      </c>
      <c r="F2705" s="7" t="s">
        <v>243</v>
      </c>
      <c r="G2705" s="7" t="s">
        <v>1078</v>
      </c>
      <c r="H2705" s="7" t="s">
        <v>1009</v>
      </c>
      <c r="I2705" s="6" t="s">
        <v>11</v>
      </c>
      <c r="J2705" s="1">
        <v>-18810</v>
      </c>
      <c r="K2705" s="1">
        <v>24810</v>
      </c>
      <c r="L2705" s="1">
        <v>6000</v>
      </c>
      <c r="M2705" s="1">
        <v>-18810</v>
      </c>
      <c r="N2705" s="1">
        <v>29810</v>
      </c>
      <c r="O2705" s="1">
        <v>11000</v>
      </c>
      <c r="P2705" s="1">
        <v>6000</v>
      </c>
      <c r="Q2705" s="12"/>
      <c r="R2705" s="29">
        <f t="shared" si="129"/>
        <v>5000</v>
      </c>
      <c r="S2705" t="str">
        <f t="shared" si="130"/>
        <v>Sobre ingreso</v>
      </c>
      <c r="T2705" s="10">
        <f>IFERROR(VLOOKUP(A2705,[1]!Tabla1[[#All],[Material]:[venta nueva]],38,FALSE),0)</f>
        <v>0</v>
      </c>
    </row>
    <row r="2706" spans="1:20" hidden="1" x14ac:dyDescent="0.35">
      <c r="A2706">
        <f t="shared" si="128"/>
        <v>1021078</v>
      </c>
      <c r="B2706" s="6" t="s">
        <v>1145</v>
      </c>
      <c r="C2706" s="7" t="s">
        <v>553</v>
      </c>
      <c r="D2706" s="7" t="s">
        <v>1095</v>
      </c>
      <c r="E2706" s="7" t="s">
        <v>486</v>
      </c>
      <c r="F2706" s="7" t="s">
        <v>487</v>
      </c>
      <c r="G2706" s="7" t="s">
        <v>1081</v>
      </c>
      <c r="H2706" s="7" t="s">
        <v>1010</v>
      </c>
      <c r="I2706" s="6" t="s">
        <v>11</v>
      </c>
      <c r="J2706" s="1">
        <v>-29806</v>
      </c>
      <c r="K2706" s="1">
        <v>101370</v>
      </c>
      <c r="L2706" s="1">
        <v>72000</v>
      </c>
      <c r="M2706" s="1">
        <v>-29806</v>
      </c>
      <c r="N2706" s="1">
        <v>91370</v>
      </c>
      <c r="O2706" s="1">
        <v>72000</v>
      </c>
      <c r="P2706" s="1">
        <v>72000</v>
      </c>
      <c r="Q2706" s="12"/>
      <c r="R2706" s="29">
        <f t="shared" si="129"/>
        <v>0</v>
      </c>
      <c r="S2706" t="str">
        <f t="shared" si="130"/>
        <v>OK</v>
      </c>
      <c r="T2706" s="10">
        <f>IFERROR(VLOOKUP(A2706,[1]!Tabla1[[#All],[Material]:[venta nueva]],38,FALSE),0)</f>
        <v>0</v>
      </c>
    </row>
    <row r="2707" spans="1:20" hidden="1" x14ac:dyDescent="0.35">
      <c r="A2707">
        <f t="shared" si="128"/>
        <v>1021082</v>
      </c>
      <c r="B2707" s="6" t="s">
        <v>1145</v>
      </c>
      <c r="C2707" s="7" t="s">
        <v>553</v>
      </c>
      <c r="D2707" s="7" t="s">
        <v>1095</v>
      </c>
      <c r="E2707" s="7" t="s">
        <v>112</v>
      </c>
      <c r="F2707" s="7" t="s">
        <v>113</v>
      </c>
      <c r="G2707" s="7" t="s">
        <v>1081</v>
      </c>
      <c r="H2707" s="7" t="s">
        <v>1010</v>
      </c>
      <c r="I2707" s="6" t="s">
        <v>11</v>
      </c>
      <c r="J2707" s="1">
        <v>44</v>
      </c>
      <c r="K2707" s="1">
        <v>0</v>
      </c>
      <c r="L2707" s="1">
        <v>0</v>
      </c>
      <c r="M2707" s="1">
        <v>44</v>
      </c>
      <c r="N2707" s="1">
        <v>24000</v>
      </c>
      <c r="O2707" s="1">
        <v>24000</v>
      </c>
      <c r="P2707" s="1">
        <v>24000</v>
      </c>
      <c r="Q2707" s="12"/>
      <c r="R2707" s="29">
        <f t="shared" si="129"/>
        <v>0</v>
      </c>
      <c r="S2707" t="str">
        <f t="shared" si="130"/>
        <v>OK</v>
      </c>
      <c r="T2707" s="10">
        <f>IFERROR(VLOOKUP(A2707,[1]!Tabla1[[#All],[Material]:[venta nueva]],38,FALSE),0)</f>
        <v>0</v>
      </c>
    </row>
    <row r="2708" spans="1:20" hidden="1" x14ac:dyDescent="0.35">
      <c r="A2708">
        <f t="shared" si="128"/>
        <v>1021085</v>
      </c>
      <c r="B2708" s="6" t="s">
        <v>1145</v>
      </c>
      <c r="C2708" s="7" t="s">
        <v>553</v>
      </c>
      <c r="D2708" s="7" t="s">
        <v>1095</v>
      </c>
      <c r="E2708" s="7" t="s">
        <v>114</v>
      </c>
      <c r="F2708" s="7" t="s">
        <v>115</v>
      </c>
      <c r="G2708" s="7" t="s">
        <v>1078</v>
      </c>
      <c r="H2708" s="7" t="s">
        <v>1009</v>
      </c>
      <c r="I2708" s="6" t="s">
        <v>11</v>
      </c>
      <c r="J2708" s="1">
        <v>2813</v>
      </c>
      <c r="K2708" s="1">
        <v>21187</v>
      </c>
      <c r="L2708" s="1">
        <v>24000</v>
      </c>
      <c r="M2708" s="1">
        <v>2813</v>
      </c>
      <c r="N2708" s="1">
        <v>21187</v>
      </c>
      <c r="O2708" s="1">
        <v>24000</v>
      </c>
      <c r="P2708" s="1">
        <v>24000</v>
      </c>
      <c r="Q2708" s="12"/>
      <c r="R2708" s="29">
        <f t="shared" si="129"/>
        <v>0</v>
      </c>
      <c r="S2708" t="str">
        <f t="shared" si="130"/>
        <v>OK</v>
      </c>
      <c r="T2708" s="10">
        <f>IFERROR(VLOOKUP(A2708,[1]!Tabla1[[#All],[Material]:[venta nueva]],38,FALSE),0)</f>
        <v>0</v>
      </c>
    </row>
    <row r="2709" spans="1:20" hidden="1" x14ac:dyDescent="0.35">
      <c r="A2709">
        <f t="shared" si="128"/>
        <v>1021092</v>
      </c>
      <c r="B2709" s="6" t="s">
        <v>1145</v>
      </c>
      <c r="C2709" s="7" t="s">
        <v>553</v>
      </c>
      <c r="D2709" s="7" t="s">
        <v>1095</v>
      </c>
      <c r="E2709" s="7" t="s">
        <v>116</v>
      </c>
      <c r="F2709" s="7" t="s">
        <v>117</v>
      </c>
      <c r="G2709" s="7" t="s">
        <v>1081</v>
      </c>
      <c r="H2709" s="7" t="s">
        <v>1010</v>
      </c>
      <c r="I2709" s="6" t="s">
        <v>11</v>
      </c>
      <c r="J2709" s="1">
        <v>8904</v>
      </c>
      <c r="K2709" s="1">
        <v>83809</v>
      </c>
      <c r="L2709" s="1">
        <v>96000</v>
      </c>
      <c r="M2709" s="1">
        <v>8904</v>
      </c>
      <c r="N2709" s="1">
        <v>83809</v>
      </c>
      <c r="O2709" s="1">
        <v>97000</v>
      </c>
      <c r="P2709" s="1">
        <v>120001</v>
      </c>
      <c r="Q2709" s="12"/>
      <c r="R2709" s="29">
        <f t="shared" si="129"/>
        <v>-23001</v>
      </c>
      <c r="S2709" t="str">
        <f t="shared" si="130"/>
        <v>Pendiente de ingreso</v>
      </c>
      <c r="T2709" s="10">
        <f>IFERROR(VLOOKUP(A2709,[1]!Tabla1[[#All],[Material]:[venta nueva]],38,FALSE),0)</f>
        <v>0</v>
      </c>
    </row>
    <row r="2710" spans="1:20" hidden="1" x14ac:dyDescent="0.35">
      <c r="A2710">
        <f t="shared" si="128"/>
        <v>1021101</v>
      </c>
      <c r="B2710" s="6" t="s">
        <v>1145</v>
      </c>
      <c r="C2710" s="7" t="s">
        <v>553</v>
      </c>
      <c r="D2710" s="7" t="s">
        <v>1095</v>
      </c>
      <c r="E2710" s="7" t="s">
        <v>458</v>
      </c>
      <c r="F2710" s="7" t="s">
        <v>459</v>
      </c>
      <c r="G2710" s="7" t="s">
        <v>1069</v>
      </c>
      <c r="H2710" s="7" t="s">
        <v>1026</v>
      </c>
      <c r="I2710" s="6" t="s">
        <v>11</v>
      </c>
      <c r="J2710" s="1">
        <v>2445</v>
      </c>
      <c r="K2710" s="1">
        <v>0</v>
      </c>
      <c r="L2710" s="1">
        <v>0</v>
      </c>
      <c r="M2710" s="1">
        <v>2445</v>
      </c>
      <c r="N2710" s="1">
        <v>0</v>
      </c>
      <c r="O2710" s="1">
        <v>0</v>
      </c>
      <c r="P2710" s="1">
        <v>4000</v>
      </c>
      <c r="Q2710" s="12"/>
      <c r="R2710" s="29">
        <f t="shared" si="129"/>
        <v>-4000</v>
      </c>
      <c r="S2710" t="str">
        <f t="shared" si="130"/>
        <v>Pendiente de ingreso</v>
      </c>
      <c r="T2710" s="10">
        <f>IFERROR(VLOOKUP(A2710,[1]!Tabla1[[#All],[Material]:[venta nueva]],38,FALSE),0)</f>
        <v>0</v>
      </c>
    </row>
    <row r="2711" spans="1:20" hidden="1" x14ac:dyDescent="0.35">
      <c r="A2711">
        <f t="shared" si="128"/>
        <v>1021105</v>
      </c>
      <c r="B2711" s="6" t="s">
        <v>1145</v>
      </c>
      <c r="C2711" s="7" t="s">
        <v>553</v>
      </c>
      <c r="D2711" s="7" t="s">
        <v>1095</v>
      </c>
      <c r="E2711" s="7" t="s">
        <v>118</v>
      </c>
      <c r="F2711" s="7" t="s">
        <v>119</v>
      </c>
      <c r="G2711" s="7" t="s">
        <v>1069</v>
      </c>
      <c r="H2711" s="7" t="s">
        <v>1026</v>
      </c>
      <c r="I2711" s="6" t="s">
        <v>11</v>
      </c>
      <c r="J2711" s="1">
        <v>1939</v>
      </c>
      <c r="K2711" s="1">
        <v>17404</v>
      </c>
      <c r="L2711" s="1">
        <v>24000</v>
      </c>
      <c r="M2711" s="1">
        <v>1939</v>
      </c>
      <c r="N2711" s="1">
        <v>17404</v>
      </c>
      <c r="O2711" s="1">
        <v>24000</v>
      </c>
      <c r="P2711" s="1">
        <v>24000</v>
      </c>
      <c r="Q2711" s="12"/>
      <c r="R2711" s="29">
        <f t="shared" si="129"/>
        <v>0</v>
      </c>
      <c r="S2711" t="str">
        <f t="shared" si="130"/>
        <v>OK</v>
      </c>
      <c r="T2711" s="10">
        <f>IFERROR(VLOOKUP(A2711,[1]!Tabla1[[#All],[Material]:[venta nueva]],38,FALSE),0)</f>
        <v>0</v>
      </c>
    </row>
    <row r="2712" spans="1:20" hidden="1" x14ac:dyDescent="0.35">
      <c r="A2712">
        <f t="shared" si="128"/>
        <v>1021106</v>
      </c>
      <c r="B2712" s="6" t="s">
        <v>1145</v>
      </c>
      <c r="C2712" s="7" t="s">
        <v>553</v>
      </c>
      <c r="D2712" s="7" t="s">
        <v>1095</v>
      </c>
      <c r="E2712" s="7" t="s">
        <v>120</v>
      </c>
      <c r="F2712" s="7" t="s">
        <v>187</v>
      </c>
      <c r="G2712" s="7" t="s">
        <v>1069</v>
      </c>
      <c r="H2712" s="7" t="s">
        <v>1026</v>
      </c>
      <c r="I2712" s="6" t="s">
        <v>11</v>
      </c>
      <c r="J2712" s="1">
        <v>7576</v>
      </c>
      <c r="K2712" s="1">
        <v>154383</v>
      </c>
      <c r="L2712" s="1">
        <v>168000</v>
      </c>
      <c r="M2712" s="1">
        <v>7576</v>
      </c>
      <c r="N2712" s="1">
        <v>154383</v>
      </c>
      <c r="O2712" s="1">
        <v>168000</v>
      </c>
      <c r="P2712" s="1">
        <v>72000</v>
      </c>
      <c r="Q2712" s="12"/>
      <c r="R2712" s="29">
        <f t="shared" si="129"/>
        <v>96000</v>
      </c>
      <c r="S2712" t="str">
        <f t="shared" si="130"/>
        <v>Sobre ingreso</v>
      </c>
      <c r="T2712" s="10">
        <f>IFERROR(VLOOKUP(A2712,[1]!Tabla1[[#All],[Material]:[venta nueva]],38,FALSE),0)</f>
        <v>0</v>
      </c>
    </row>
    <row r="2713" spans="1:20" hidden="1" x14ac:dyDescent="0.35">
      <c r="A2713">
        <f t="shared" si="128"/>
        <v>1021111</v>
      </c>
      <c r="B2713" s="6" t="s">
        <v>1145</v>
      </c>
      <c r="C2713" s="7" t="s">
        <v>553</v>
      </c>
      <c r="D2713" s="7" t="s">
        <v>1095</v>
      </c>
      <c r="E2713" s="7" t="s">
        <v>121</v>
      </c>
      <c r="F2713" s="7" t="s">
        <v>122</v>
      </c>
      <c r="G2713" s="7" t="s">
        <v>1078</v>
      </c>
      <c r="H2713" s="7" t="s">
        <v>1027</v>
      </c>
      <c r="I2713" s="6" t="s">
        <v>11</v>
      </c>
      <c r="J2713" s="1">
        <v>246</v>
      </c>
      <c r="K2713" s="1">
        <v>5000</v>
      </c>
      <c r="L2713" s="1">
        <v>0</v>
      </c>
      <c r="M2713" s="1">
        <v>246</v>
      </c>
      <c r="N2713" s="1">
        <v>5000</v>
      </c>
      <c r="O2713" s="1">
        <v>0</v>
      </c>
      <c r="P2713" s="1"/>
      <c r="Q2713" s="12"/>
      <c r="R2713" s="29">
        <f t="shared" si="129"/>
        <v>0</v>
      </c>
      <c r="S2713" t="str">
        <f t="shared" si="130"/>
        <v>OK</v>
      </c>
      <c r="T2713" s="10">
        <f>IFERROR(VLOOKUP(A2713,[1]!Tabla1[[#All],[Material]:[venta nueva]],38,FALSE),0)</f>
        <v>0</v>
      </c>
    </row>
    <row r="2714" spans="1:20" hidden="1" x14ac:dyDescent="0.35">
      <c r="A2714">
        <f t="shared" si="128"/>
        <v>1021115</v>
      </c>
      <c r="B2714" s="6" t="s">
        <v>1145</v>
      </c>
      <c r="C2714" s="7" t="s">
        <v>553</v>
      </c>
      <c r="D2714" s="7" t="s">
        <v>1095</v>
      </c>
      <c r="E2714" s="7" t="s">
        <v>123</v>
      </c>
      <c r="F2714" s="7" t="s">
        <v>124</v>
      </c>
      <c r="G2714" s="7" t="s">
        <v>1069</v>
      </c>
      <c r="H2714" s="7" t="s">
        <v>1026</v>
      </c>
      <c r="I2714" s="6" t="s">
        <v>14</v>
      </c>
      <c r="J2714" s="1">
        <v>-22388</v>
      </c>
      <c r="K2714" s="1">
        <v>90962</v>
      </c>
      <c r="L2714" s="1">
        <v>72000</v>
      </c>
      <c r="M2714" s="1">
        <v>-22388</v>
      </c>
      <c r="N2714" s="1">
        <v>41962</v>
      </c>
      <c r="O2714" s="1">
        <v>0</v>
      </c>
      <c r="P2714" s="1"/>
      <c r="Q2714" s="12"/>
      <c r="R2714" s="29">
        <f t="shared" si="129"/>
        <v>0</v>
      </c>
      <c r="S2714" t="str">
        <f t="shared" si="130"/>
        <v>OK</v>
      </c>
      <c r="T2714" s="10">
        <f>IFERROR(VLOOKUP(A2714,[1]!Tabla1[[#All],[Material]:[venta nueva]],38,FALSE),0)</f>
        <v>0</v>
      </c>
    </row>
    <row r="2715" spans="1:20" hidden="1" x14ac:dyDescent="0.35">
      <c r="A2715">
        <f t="shared" si="128"/>
        <v>1021136</v>
      </c>
      <c r="B2715" s="6" t="s">
        <v>1145</v>
      </c>
      <c r="C2715" s="7" t="s">
        <v>553</v>
      </c>
      <c r="D2715" s="7" t="s">
        <v>1095</v>
      </c>
      <c r="E2715" s="7" t="s">
        <v>125</v>
      </c>
      <c r="F2715" s="7" t="s">
        <v>126</v>
      </c>
      <c r="G2715" s="7" t="s">
        <v>1069</v>
      </c>
      <c r="H2715" s="7" t="s">
        <v>1026</v>
      </c>
      <c r="I2715" s="6" t="s">
        <v>16</v>
      </c>
      <c r="J2715" s="1">
        <v>-7640</v>
      </c>
      <c r="K2715" s="1">
        <v>5057</v>
      </c>
      <c r="L2715" s="1">
        <v>0</v>
      </c>
      <c r="M2715" s="1">
        <v>-7640</v>
      </c>
      <c r="N2715" s="1">
        <v>6057</v>
      </c>
      <c r="O2715" s="1">
        <v>1000</v>
      </c>
      <c r="P2715" s="1">
        <v>1000</v>
      </c>
      <c r="Q2715" s="12"/>
      <c r="R2715" s="29">
        <f t="shared" si="129"/>
        <v>0</v>
      </c>
      <c r="S2715" t="str">
        <f t="shared" si="130"/>
        <v>OK</v>
      </c>
      <c r="T2715" s="10">
        <f>IFERROR(VLOOKUP(A2715,[1]!Tabla1[[#All],[Material]:[venta nueva]],38,FALSE),0)</f>
        <v>0</v>
      </c>
    </row>
    <row r="2716" spans="1:20" hidden="1" x14ac:dyDescent="0.35">
      <c r="A2716">
        <f t="shared" si="128"/>
        <v>1021149</v>
      </c>
      <c r="B2716" s="6" t="s">
        <v>1145</v>
      </c>
      <c r="C2716" s="7" t="s">
        <v>553</v>
      </c>
      <c r="D2716" s="7" t="s">
        <v>1095</v>
      </c>
      <c r="E2716" s="7" t="s">
        <v>127</v>
      </c>
      <c r="F2716" s="7" t="s">
        <v>128</v>
      </c>
      <c r="G2716" s="7" t="s">
        <v>1084</v>
      </c>
      <c r="H2716" s="7" t="s">
        <v>1017</v>
      </c>
      <c r="I2716" s="6" t="s">
        <v>12</v>
      </c>
      <c r="J2716" s="1">
        <v>23104</v>
      </c>
      <c r="K2716" s="1">
        <v>20896</v>
      </c>
      <c r="L2716" s="1">
        <v>44000</v>
      </c>
      <c r="M2716" s="1">
        <v>23104</v>
      </c>
      <c r="N2716" s="1">
        <v>20896</v>
      </c>
      <c r="O2716" s="1">
        <v>44000</v>
      </c>
      <c r="P2716" s="1">
        <v>22000</v>
      </c>
      <c r="Q2716" s="12"/>
      <c r="R2716" s="29">
        <f t="shared" si="129"/>
        <v>22000</v>
      </c>
      <c r="S2716" t="str">
        <f t="shared" si="130"/>
        <v>Sobre ingreso</v>
      </c>
      <c r="T2716" s="10">
        <f>IFERROR(VLOOKUP(A2716,[1]!Tabla1[[#All],[Material]:[venta nueva]],38,FALSE),0)</f>
        <v>0</v>
      </c>
    </row>
    <row r="2717" spans="1:20" hidden="1" x14ac:dyDescent="0.35">
      <c r="A2717">
        <f t="shared" si="128"/>
        <v>1021150</v>
      </c>
      <c r="B2717" s="6" t="s">
        <v>1145</v>
      </c>
      <c r="C2717" s="7" t="s">
        <v>553</v>
      </c>
      <c r="D2717" s="7" t="s">
        <v>1095</v>
      </c>
      <c r="E2717" s="7" t="s">
        <v>129</v>
      </c>
      <c r="F2717" s="7" t="s">
        <v>130</v>
      </c>
      <c r="G2717" s="7" t="s">
        <v>1084</v>
      </c>
      <c r="H2717" s="7" t="s">
        <v>1017</v>
      </c>
      <c r="I2717" s="6" t="s">
        <v>12</v>
      </c>
      <c r="J2717" s="1">
        <v>-16720</v>
      </c>
      <c r="K2717" s="1">
        <v>43009</v>
      </c>
      <c r="L2717" s="1">
        <v>26289</v>
      </c>
      <c r="M2717" s="1">
        <v>-16720</v>
      </c>
      <c r="N2717" s="1">
        <v>43009</v>
      </c>
      <c r="O2717" s="1">
        <v>26289</v>
      </c>
      <c r="P2717" s="1">
        <v>44000</v>
      </c>
      <c r="Q2717" s="12"/>
      <c r="R2717" s="29">
        <f t="shared" si="129"/>
        <v>-17711</v>
      </c>
      <c r="S2717" t="str">
        <f t="shared" si="130"/>
        <v>Pendiente de ingreso</v>
      </c>
      <c r="T2717" s="10">
        <f>IFERROR(VLOOKUP(A2717,[1]!Tabla1[[#All],[Material]:[venta nueva]],38,FALSE),0)</f>
        <v>0</v>
      </c>
    </row>
    <row r="2718" spans="1:20" hidden="1" x14ac:dyDescent="0.35">
      <c r="A2718">
        <f t="shared" si="128"/>
        <v>1021151</v>
      </c>
      <c r="B2718" s="6" t="s">
        <v>1145</v>
      </c>
      <c r="C2718" s="7" t="s">
        <v>553</v>
      </c>
      <c r="D2718" s="7" t="s">
        <v>1095</v>
      </c>
      <c r="E2718" s="7" t="s">
        <v>131</v>
      </c>
      <c r="F2718" s="7" t="s">
        <v>132</v>
      </c>
      <c r="G2718" s="7" t="s">
        <v>1084</v>
      </c>
      <c r="H2718" s="7" t="s">
        <v>1028</v>
      </c>
      <c r="I2718" s="6" t="s">
        <v>12</v>
      </c>
      <c r="J2718" s="1">
        <v>-44284</v>
      </c>
      <c r="K2718" s="1">
        <v>22818</v>
      </c>
      <c r="L2718" s="1">
        <v>0</v>
      </c>
      <c r="M2718" s="1">
        <v>-44284</v>
      </c>
      <c r="N2718" s="1">
        <v>22818</v>
      </c>
      <c r="O2718" s="1">
        <v>0</v>
      </c>
      <c r="P2718" s="1">
        <v>22000</v>
      </c>
      <c r="Q2718" s="12"/>
      <c r="R2718" s="29">
        <f t="shared" si="129"/>
        <v>-22000</v>
      </c>
      <c r="S2718" t="str">
        <f t="shared" si="130"/>
        <v>Pendiente de ingreso</v>
      </c>
      <c r="T2718" s="10">
        <f>IFERROR(VLOOKUP(A2718,[1]!Tabla1[[#All],[Material]:[venta nueva]],38,FALSE),0)</f>
        <v>0</v>
      </c>
    </row>
    <row r="2719" spans="1:20" hidden="1" x14ac:dyDescent="0.35">
      <c r="A2719">
        <f t="shared" si="128"/>
        <v>1021152</v>
      </c>
      <c r="B2719" s="6" t="s">
        <v>1145</v>
      </c>
      <c r="C2719" s="7" t="s">
        <v>553</v>
      </c>
      <c r="D2719" s="7" t="s">
        <v>1095</v>
      </c>
      <c r="E2719" s="7" t="s">
        <v>133</v>
      </c>
      <c r="F2719" s="7" t="s">
        <v>134</v>
      </c>
      <c r="G2719" s="7" t="s">
        <v>1084</v>
      </c>
      <c r="H2719" s="7" t="s">
        <v>1028</v>
      </c>
      <c r="I2719" s="6" t="s">
        <v>12</v>
      </c>
      <c r="J2719" s="1">
        <v>2736</v>
      </c>
      <c r="K2719" s="1">
        <v>19264</v>
      </c>
      <c r="L2719" s="1">
        <v>22000</v>
      </c>
      <c r="M2719" s="1">
        <v>2736</v>
      </c>
      <c r="N2719" s="1">
        <v>19264</v>
      </c>
      <c r="O2719" s="1">
        <v>22000</v>
      </c>
      <c r="P2719" s="1"/>
      <c r="Q2719" s="12"/>
      <c r="R2719" s="29">
        <f t="shared" si="129"/>
        <v>22000</v>
      </c>
      <c r="S2719" t="str">
        <f t="shared" si="130"/>
        <v>Sobre ingreso</v>
      </c>
      <c r="T2719" s="10">
        <f>IFERROR(VLOOKUP(A2719,[1]!Tabla1[[#All],[Material]:[venta nueva]],38,FALSE),0)</f>
        <v>0</v>
      </c>
    </row>
    <row r="2720" spans="1:20" hidden="1" x14ac:dyDescent="0.35">
      <c r="A2720">
        <f t="shared" si="128"/>
        <v>1021156</v>
      </c>
      <c r="B2720" s="6" t="s">
        <v>1145</v>
      </c>
      <c r="C2720" s="7" t="s">
        <v>553</v>
      </c>
      <c r="D2720" s="7" t="s">
        <v>1095</v>
      </c>
      <c r="E2720" s="7" t="s">
        <v>135</v>
      </c>
      <c r="F2720" s="7" t="s">
        <v>136</v>
      </c>
      <c r="G2720" s="7" t="s">
        <v>1084</v>
      </c>
      <c r="H2720" s="7" t="s">
        <v>1017</v>
      </c>
      <c r="I2720" s="6" t="s">
        <v>12</v>
      </c>
      <c r="J2720" s="1">
        <v>90352</v>
      </c>
      <c r="K2720" s="1">
        <v>0</v>
      </c>
      <c r="L2720" s="1">
        <v>7123</v>
      </c>
      <c r="M2720" s="1">
        <v>90352</v>
      </c>
      <c r="N2720" s="1">
        <v>0</v>
      </c>
      <c r="O2720" s="1">
        <v>55000</v>
      </c>
      <c r="P2720" s="1">
        <v>55000</v>
      </c>
      <c r="Q2720" s="12"/>
      <c r="R2720" s="29">
        <f t="shared" si="129"/>
        <v>0</v>
      </c>
      <c r="S2720" t="str">
        <f t="shared" si="130"/>
        <v>OK</v>
      </c>
      <c r="T2720" s="10">
        <f>IFERROR(VLOOKUP(A2720,[1]!Tabla1[[#All],[Material]:[venta nueva]],38,FALSE),0)</f>
        <v>0</v>
      </c>
    </row>
    <row r="2721" spans="1:20" hidden="1" x14ac:dyDescent="0.35">
      <c r="A2721">
        <f t="shared" si="128"/>
        <v>1021187</v>
      </c>
      <c r="B2721" s="6" t="s">
        <v>1145</v>
      </c>
      <c r="C2721" s="7" t="s">
        <v>553</v>
      </c>
      <c r="D2721" s="7" t="s">
        <v>1095</v>
      </c>
      <c r="E2721" s="7" t="s">
        <v>137</v>
      </c>
      <c r="F2721" s="7" t="s">
        <v>138</v>
      </c>
      <c r="G2721" s="7" t="s">
        <v>1080</v>
      </c>
      <c r="H2721" s="7" t="s">
        <v>1029</v>
      </c>
      <c r="I2721" s="6" t="s">
        <v>11</v>
      </c>
      <c r="J2721" s="1">
        <v>-21223</v>
      </c>
      <c r="K2721" s="1">
        <v>24148</v>
      </c>
      <c r="L2721" s="1">
        <v>0</v>
      </c>
      <c r="M2721" s="1">
        <v>-21223</v>
      </c>
      <c r="N2721" s="1">
        <v>24148</v>
      </c>
      <c r="O2721" s="1">
        <v>24000</v>
      </c>
      <c r="P2721" s="1">
        <v>24000</v>
      </c>
      <c r="Q2721" s="12"/>
      <c r="R2721" s="29">
        <f t="shared" si="129"/>
        <v>0</v>
      </c>
      <c r="S2721" t="str">
        <f t="shared" si="130"/>
        <v>OK</v>
      </c>
      <c r="T2721" s="10">
        <f>IFERROR(VLOOKUP(A2721,[1]!Tabla1[[#All],[Material]:[venta nueva]],38,FALSE),0)</f>
        <v>0</v>
      </c>
    </row>
    <row r="2722" spans="1:20" hidden="1" x14ac:dyDescent="0.35">
      <c r="A2722">
        <f t="shared" si="128"/>
        <v>1021204</v>
      </c>
      <c r="B2722" s="6" t="s">
        <v>1145</v>
      </c>
      <c r="C2722" s="7" t="s">
        <v>553</v>
      </c>
      <c r="D2722" s="7" t="s">
        <v>1095</v>
      </c>
      <c r="E2722" s="7" t="s">
        <v>474</v>
      </c>
      <c r="F2722" s="7" t="s">
        <v>28</v>
      </c>
      <c r="G2722" s="7" t="s">
        <v>1078</v>
      </c>
      <c r="H2722" s="7" t="s">
        <v>1006</v>
      </c>
      <c r="I2722" s="6" t="s">
        <v>11</v>
      </c>
      <c r="J2722" s="1"/>
      <c r="K2722" s="1"/>
      <c r="L2722" s="1"/>
      <c r="M2722" s="1"/>
      <c r="N2722" s="1"/>
      <c r="O2722" s="1"/>
      <c r="P2722" s="1">
        <v>23040</v>
      </c>
      <c r="Q2722" s="12"/>
      <c r="R2722" s="29">
        <f t="shared" si="129"/>
        <v>-23040</v>
      </c>
      <c r="S2722" t="str">
        <f t="shared" si="130"/>
        <v>Pendiente de ingreso</v>
      </c>
      <c r="T2722" s="10">
        <f>IFERROR(VLOOKUP(A2722,[1]!Tabla1[[#All],[Material]:[venta nueva]],38,FALSE),0)</f>
        <v>0</v>
      </c>
    </row>
    <row r="2723" spans="1:20" hidden="1" x14ac:dyDescent="0.35">
      <c r="A2723">
        <f t="shared" si="128"/>
        <v>1021204</v>
      </c>
      <c r="B2723" s="6" t="s">
        <v>1145</v>
      </c>
      <c r="C2723" s="7" t="s">
        <v>553</v>
      </c>
      <c r="D2723" s="7" t="s">
        <v>1095</v>
      </c>
      <c r="E2723" s="7" t="s">
        <v>474</v>
      </c>
      <c r="F2723" s="7" t="s">
        <v>28</v>
      </c>
      <c r="G2723" s="7" t="s">
        <v>1078</v>
      </c>
      <c r="H2723" s="7" t="s">
        <v>1006</v>
      </c>
      <c r="I2723" s="6" t="s">
        <v>12</v>
      </c>
      <c r="J2723" s="1">
        <v>23040</v>
      </c>
      <c r="K2723" s="1">
        <v>0</v>
      </c>
      <c r="L2723" s="1">
        <v>0</v>
      </c>
      <c r="M2723" s="1">
        <v>23040</v>
      </c>
      <c r="N2723" s="1">
        <v>0</v>
      </c>
      <c r="O2723" s="1">
        <v>0</v>
      </c>
      <c r="P2723" s="1"/>
      <c r="Q2723" s="12"/>
      <c r="R2723" s="29">
        <f t="shared" si="129"/>
        <v>0</v>
      </c>
      <c r="S2723" t="str">
        <f t="shared" si="130"/>
        <v>OK</v>
      </c>
      <c r="T2723" s="10">
        <f>IFERROR(VLOOKUP(A2723,[1]!Tabla1[[#All],[Material]:[venta nueva]],38,FALSE),0)</f>
        <v>0</v>
      </c>
    </row>
    <row r="2724" spans="1:20" hidden="1" x14ac:dyDescent="0.35">
      <c r="A2724">
        <f t="shared" si="128"/>
        <v>1021385</v>
      </c>
      <c r="B2724" s="6" t="s">
        <v>1145</v>
      </c>
      <c r="C2724" s="7" t="s">
        <v>553</v>
      </c>
      <c r="D2724" s="7" t="s">
        <v>1095</v>
      </c>
      <c r="E2724" s="7" t="s">
        <v>147</v>
      </c>
      <c r="F2724" s="7" t="s">
        <v>148</v>
      </c>
      <c r="G2724" s="7" t="s">
        <v>1080</v>
      </c>
      <c r="H2724" s="7" t="s">
        <v>1031</v>
      </c>
      <c r="I2724" s="6" t="s">
        <v>11</v>
      </c>
      <c r="J2724" s="1">
        <v>-47882</v>
      </c>
      <c r="K2724" s="1">
        <v>191882</v>
      </c>
      <c r="L2724" s="1">
        <v>144000</v>
      </c>
      <c r="M2724" s="1">
        <v>-47882</v>
      </c>
      <c r="N2724" s="1">
        <v>191882</v>
      </c>
      <c r="O2724" s="1">
        <v>144000</v>
      </c>
      <c r="P2724" s="1">
        <v>120000</v>
      </c>
      <c r="Q2724" s="12"/>
      <c r="R2724" s="29">
        <f t="shared" si="129"/>
        <v>24000</v>
      </c>
      <c r="S2724" t="str">
        <f t="shared" si="130"/>
        <v>Sobre ingreso</v>
      </c>
      <c r="T2724" s="10">
        <f>IFERROR(VLOOKUP(A2724,[1]!Tabla1[[#All],[Material]:[venta nueva]],38,FALSE),0)</f>
        <v>0</v>
      </c>
    </row>
    <row r="2725" spans="1:20" hidden="1" x14ac:dyDescent="0.35">
      <c r="A2725">
        <f t="shared" si="128"/>
        <v>1021435</v>
      </c>
      <c r="B2725" s="6" t="s">
        <v>1145</v>
      </c>
      <c r="C2725" s="7" t="s">
        <v>553</v>
      </c>
      <c r="D2725" s="7" t="s">
        <v>1095</v>
      </c>
      <c r="E2725" s="7" t="s">
        <v>150</v>
      </c>
      <c r="F2725" s="7" t="s">
        <v>151</v>
      </c>
      <c r="G2725" s="7" t="s">
        <v>1078</v>
      </c>
      <c r="H2725" s="7" t="s">
        <v>1009</v>
      </c>
      <c r="I2725" s="6" t="s">
        <v>11</v>
      </c>
      <c r="J2725" s="1"/>
      <c r="K2725" s="1"/>
      <c r="L2725" s="1"/>
      <c r="M2725" s="1">
        <v>0</v>
      </c>
      <c r="N2725" s="1">
        <v>0</v>
      </c>
      <c r="O2725" s="1">
        <v>24000</v>
      </c>
      <c r="P2725" s="1"/>
      <c r="Q2725" s="12"/>
      <c r="R2725" s="29">
        <f t="shared" si="129"/>
        <v>24000</v>
      </c>
      <c r="S2725" t="str">
        <f t="shared" si="130"/>
        <v>Sobre ingreso</v>
      </c>
      <c r="T2725" s="10">
        <f>IFERROR(VLOOKUP(A2725,[1]!Tabla1[[#All],[Material]:[venta nueva]],38,FALSE),0)</f>
        <v>0</v>
      </c>
    </row>
    <row r="2726" spans="1:20" hidden="1" x14ac:dyDescent="0.35">
      <c r="A2726">
        <f t="shared" si="128"/>
        <v>1021470</v>
      </c>
      <c r="B2726" s="6" t="s">
        <v>1145</v>
      </c>
      <c r="C2726" s="7" t="s">
        <v>553</v>
      </c>
      <c r="D2726" s="7" t="s">
        <v>1095</v>
      </c>
      <c r="E2726" s="7" t="s">
        <v>152</v>
      </c>
      <c r="F2726" s="7" t="s">
        <v>153</v>
      </c>
      <c r="G2726" s="7" t="s">
        <v>1086</v>
      </c>
      <c r="H2726" s="7" t="s">
        <v>1025</v>
      </c>
      <c r="I2726" s="6" t="s">
        <v>12</v>
      </c>
      <c r="J2726" s="1">
        <v>-16069</v>
      </c>
      <c r="K2726" s="1">
        <v>38069</v>
      </c>
      <c r="L2726" s="1">
        <v>22000</v>
      </c>
      <c r="M2726" s="1">
        <v>-16069</v>
      </c>
      <c r="N2726" s="1">
        <v>38069</v>
      </c>
      <c r="O2726" s="1">
        <v>22000</v>
      </c>
      <c r="P2726" s="1">
        <v>22000</v>
      </c>
      <c r="Q2726" s="12"/>
      <c r="R2726" s="29">
        <f t="shared" si="129"/>
        <v>0</v>
      </c>
      <c r="S2726" t="str">
        <f t="shared" si="130"/>
        <v>OK</v>
      </c>
      <c r="T2726" s="10">
        <f>IFERROR(VLOOKUP(A2726,[1]!Tabla1[[#All],[Material]:[venta nueva]],38,FALSE),0)</f>
        <v>0</v>
      </c>
    </row>
    <row r="2727" spans="1:20" hidden="1" x14ac:dyDescent="0.35">
      <c r="A2727">
        <f t="shared" si="128"/>
        <v>1021533</v>
      </c>
      <c r="B2727" s="6" t="s">
        <v>1145</v>
      </c>
      <c r="C2727" s="7" t="s">
        <v>553</v>
      </c>
      <c r="D2727" s="7" t="s">
        <v>1095</v>
      </c>
      <c r="E2727" s="7" t="s">
        <v>156</v>
      </c>
      <c r="F2727" s="7" t="s">
        <v>157</v>
      </c>
      <c r="G2727" s="7" t="s">
        <v>1082</v>
      </c>
      <c r="H2727" s="7" t="s">
        <v>1013</v>
      </c>
      <c r="I2727" s="6" t="s">
        <v>16</v>
      </c>
      <c r="J2727" s="1">
        <v>-94</v>
      </c>
      <c r="K2727" s="1">
        <v>0</v>
      </c>
      <c r="L2727" s="1">
        <v>0</v>
      </c>
      <c r="M2727" s="1">
        <v>-94</v>
      </c>
      <c r="N2727" s="1">
        <v>15000</v>
      </c>
      <c r="O2727" s="1">
        <v>15000</v>
      </c>
      <c r="P2727" s="1">
        <v>15000</v>
      </c>
      <c r="Q2727" s="12"/>
      <c r="R2727" s="29">
        <f t="shared" si="129"/>
        <v>0</v>
      </c>
      <c r="S2727" t="str">
        <f t="shared" si="130"/>
        <v>OK</v>
      </c>
      <c r="T2727" s="10">
        <f>IFERROR(VLOOKUP(A2727,[1]!Tabla1[[#All],[Material]:[venta nueva]],38,FALSE),0)</f>
        <v>0</v>
      </c>
    </row>
    <row r="2728" spans="1:20" hidden="1" x14ac:dyDescent="0.35">
      <c r="A2728">
        <f t="shared" si="128"/>
        <v>1021603</v>
      </c>
      <c r="B2728" s="6" t="s">
        <v>1145</v>
      </c>
      <c r="C2728" s="7" t="s">
        <v>553</v>
      </c>
      <c r="D2728" s="7" t="s">
        <v>1095</v>
      </c>
      <c r="E2728" s="7" t="s">
        <v>165</v>
      </c>
      <c r="F2728" s="7" t="s">
        <v>166</v>
      </c>
      <c r="G2728" s="7" t="s">
        <v>1075</v>
      </c>
      <c r="H2728" s="7" t="s">
        <v>1003</v>
      </c>
      <c r="I2728" s="6" t="s">
        <v>16</v>
      </c>
      <c r="J2728" s="1">
        <v>-1721</v>
      </c>
      <c r="K2728" s="1">
        <v>7000</v>
      </c>
      <c r="L2728" s="1">
        <v>5279</v>
      </c>
      <c r="M2728" s="1">
        <v>-1721</v>
      </c>
      <c r="N2728" s="1">
        <v>8721</v>
      </c>
      <c r="O2728" s="1">
        <v>7000</v>
      </c>
      <c r="P2728" s="1">
        <v>7000</v>
      </c>
      <c r="Q2728" s="12"/>
      <c r="R2728" s="29">
        <f t="shared" si="129"/>
        <v>0</v>
      </c>
      <c r="S2728" t="str">
        <f t="shared" si="130"/>
        <v>OK</v>
      </c>
      <c r="T2728" s="10">
        <f>IFERROR(VLOOKUP(A2728,[1]!Tabla1[[#All],[Material]:[venta nueva]],38,FALSE),0)</f>
        <v>0</v>
      </c>
    </row>
    <row r="2729" spans="1:20" hidden="1" x14ac:dyDescent="0.35">
      <c r="A2729">
        <f t="shared" si="128"/>
        <v>1021609</v>
      </c>
      <c r="B2729" s="6" t="s">
        <v>1145</v>
      </c>
      <c r="C2729" s="7" t="s">
        <v>553</v>
      </c>
      <c r="D2729" s="7" t="s">
        <v>1095</v>
      </c>
      <c r="E2729" s="7" t="s">
        <v>167</v>
      </c>
      <c r="F2729" s="7" t="s">
        <v>168</v>
      </c>
      <c r="G2729" s="7" t="s">
        <v>985</v>
      </c>
      <c r="H2729" s="7" t="s">
        <v>1012</v>
      </c>
      <c r="I2729" s="6" t="s">
        <v>16</v>
      </c>
      <c r="J2729" s="1">
        <v>3261</v>
      </c>
      <c r="K2729" s="1">
        <v>0</v>
      </c>
      <c r="L2729" s="1">
        <v>0</v>
      </c>
      <c r="M2729" s="1">
        <v>3261</v>
      </c>
      <c r="N2729" s="1">
        <v>0</v>
      </c>
      <c r="O2729" s="1">
        <v>0</v>
      </c>
      <c r="P2729" s="1"/>
      <c r="Q2729" s="12"/>
      <c r="R2729" s="29">
        <f t="shared" si="129"/>
        <v>0</v>
      </c>
      <c r="S2729" t="str">
        <f t="shared" si="130"/>
        <v>OK</v>
      </c>
      <c r="T2729" s="10">
        <f>IFERROR(VLOOKUP(A2729,[1]!Tabla1[[#All],[Material]:[venta nueva]],38,FALSE),0)</f>
        <v>0</v>
      </c>
    </row>
    <row r="2730" spans="1:20" hidden="1" x14ac:dyDescent="0.35">
      <c r="A2730">
        <f t="shared" si="128"/>
        <v>1021622</v>
      </c>
      <c r="B2730" s="6" t="s">
        <v>1145</v>
      </c>
      <c r="C2730" s="7" t="s">
        <v>553</v>
      </c>
      <c r="D2730" s="7" t="s">
        <v>1095</v>
      </c>
      <c r="E2730" s="7" t="s">
        <v>169</v>
      </c>
      <c r="F2730" s="7" t="s">
        <v>74</v>
      </c>
      <c r="G2730" s="7" t="s">
        <v>1074</v>
      </c>
      <c r="H2730" s="7" t="s">
        <v>1018</v>
      </c>
      <c r="I2730" s="6" t="s">
        <v>11</v>
      </c>
      <c r="J2730" s="1">
        <v>18399</v>
      </c>
      <c r="K2730" s="1">
        <v>7553</v>
      </c>
      <c r="L2730" s="1">
        <v>24000</v>
      </c>
      <c r="M2730" s="1">
        <v>18399</v>
      </c>
      <c r="N2730" s="1">
        <v>0</v>
      </c>
      <c r="O2730" s="1">
        <v>0</v>
      </c>
      <c r="P2730" s="1"/>
      <c r="Q2730" s="12"/>
      <c r="R2730" s="29">
        <f t="shared" si="129"/>
        <v>0</v>
      </c>
      <c r="S2730" t="str">
        <f t="shared" si="130"/>
        <v>OK</v>
      </c>
      <c r="T2730" s="10">
        <f>IFERROR(VLOOKUP(A2730,[1]!Tabla1[[#All],[Material]:[venta nueva]],38,FALSE),0)</f>
        <v>0</v>
      </c>
    </row>
    <row r="2731" spans="1:20" hidden="1" x14ac:dyDescent="0.35">
      <c r="A2731">
        <f t="shared" si="128"/>
        <v>1021623</v>
      </c>
      <c r="B2731" s="6" t="s">
        <v>1145</v>
      </c>
      <c r="C2731" s="7" t="s">
        <v>553</v>
      </c>
      <c r="D2731" s="7" t="s">
        <v>1095</v>
      </c>
      <c r="E2731" s="7" t="s">
        <v>444</v>
      </c>
      <c r="F2731" s="7" t="s">
        <v>445</v>
      </c>
      <c r="G2731" s="7" t="s">
        <v>1074</v>
      </c>
      <c r="H2731" s="7" t="s">
        <v>1018</v>
      </c>
      <c r="I2731" s="6" t="s">
        <v>11</v>
      </c>
      <c r="J2731" s="1">
        <v>540</v>
      </c>
      <c r="K2731" s="1">
        <v>0</v>
      </c>
      <c r="L2731" s="1">
        <v>0</v>
      </c>
      <c r="M2731" s="1">
        <v>540</v>
      </c>
      <c r="N2731" s="1">
        <v>0</v>
      </c>
      <c r="O2731" s="1">
        <v>0</v>
      </c>
      <c r="P2731" s="1"/>
      <c r="Q2731" s="12"/>
      <c r="R2731" s="29">
        <f t="shared" si="129"/>
        <v>0</v>
      </c>
      <c r="S2731" t="str">
        <f t="shared" si="130"/>
        <v>OK</v>
      </c>
      <c r="T2731" s="10">
        <f>IFERROR(VLOOKUP(A2731,[1]!Tabla1[[#All],[Material]:[venta nueva]],38,FALSE),0)</f>
        <v>0</v>
      </c>
    </row>
    <row r="2732" spans="1:20" hidden="1" x14ac:dyDescent="0.35">
      <c r="A2732">
        <f t="shared" si="128"/>
        <v>1021639</v>
      </c>
      <c r="B2732" s="6" t="s">
        <v>1145</v>
      </c>
      <c r="C2732" s="7" t="s">
        <v>553</v>
      </c>
      <c r="D2732" s="7" t="s">
        <v>1095</v>
      </c>
      <c r="E2732" s="7" t="s">
        <v>461</v>
      </c>
      <c r="F2732" s="7" t="s">
        <v>78</v>
      </c>
      <c r="G2732" s="7" t="s">
        <v>985</v>
      </c>
      <c r="H2732" s="7" t="s">
        <v>1012</v>
      </c>
      <c r="I2732" s="6" t="s">
        <v>11</v>
      </c>
      <c r="J2732" s="1">
        <v>829</v>
      </c>
      <c r="K2732" s="1">
        <v>0</v>
      </c>
      <c r="L2732" s="1">
        <v>0</v>
      </c>
      <c r="M2732" s="1">
        <v>829</v>
      </c>
      <c r="N2732" s="1">
        <v>0</v>
      </c>
      <c r="O2732" s="1">
        <v>1000</v>
      </c>
      <c r="P2732" s="1"/>
      <c r="Q2732" s="12"/>
      <c r="R2732" s="29">
        <f t="shared" si="129"/>
        <v>1000</v>
      </c>
      <c r="S2732" t="str">
        <f t="shared" si="130"/>
        <v>Sobre ingreso</v>
      </c>
      <c r="T2732" s="10">
        <f>IFERROR(VLOOKUP(A2732,[1]!Tabla1[[#All],[Material]:[venta nueva]],38,FALSE),0)</f>
        <v>0</v>
      </c>
    </row>
    <row r="2733" spans="1:20" hidden="1" x14ac:dyDescent="0.35">
      <c r="A2733">
        <f t="shared" si="128"/>
        <v>1021655</v>
      </c>
      <c r="B2733" s="6" t="s">
        <v>1145</v>
      </c>
      <c r="C2733" s="7" t="s">
        <v>553</v>
      </c>
      <c r="D2733" s="7" t="s">
        <v>1095</v>
      </c>
      <c r="E2733" s="7" t="s">
        <v>614</v>
      </c>
      <c r="F2733" s="7" t="s">
        <v>615</v>
      </c>
      <c r="G2733" s="7" t="s">
        <v>1069</v>
      </c>
      <c r="H2733" s="7" t="s">
        <v>1026</v>
      </c>
      <c r="I2733" s="6" t="s">
        <v>12</v>
      </c>
      <c r="J2733" s="1"/>
      <c r="K2733" s="1"/>
      <c r="L2733" s="1"/>
      <c r="M2733" s="1">
        <v>0</v>
      </c>
      <c r="N2733" s="1">
        <v>48000</v>
      </c>
      <c r="O2733" s="1">
        <v>48000</v>
      </c>
      <c r="P2733" s="1">
        <v>48000</v>
      </c>
      <c r="Q2733" s="12"/>
      <c r="R2733" s="29">
        <f t="shared" si="129"/>
        <v>0</v>
      </c>
      <c r="S2733" t="str">
        <f t="shared" si="130"/>
        <v>OK</v>
      </c>
      <c r="T2733" s="10">
        <f>IFERROR(VLOOKUP(A2733,[1]!Tabla1[[#All],[Material]:[venta nueva]],38,FALSE),0)</f>
        <v>0</v>
      </c>
    </row>
    <row r="2734" spans="1:20" hidden="1" x14ac:dyDescent="0.35">
      <c r="A2734">
        <f t="shared" si="128"/>
        <v>1021664</v>
      </c>
      <c r="B2734" s="6" t="s">
        <v>1145</v>
      </c>
      <c r="C2734" s="7" t="s">
        <v>553</v>
      </c>
      <c r="D2734" s="7" t="s">
        <v>1095</v>
      </c>
      <c r="E2734" s="7" t="s">
        <v>170</v>
      </c>
      <c r="F2734" s="7" t="s">
        <v>171</v>
      </c>
      <c r="G2734" s="7" t="s">
        <v>1085</v>
      </c>
      <c r="H2734" s="7" t="s">
        <v>1019</v>
      </c>
      <c r="I2734" s="6" t="s">
        <v>12</v>
      </c>
      <c r="J2734" s="1">
        <v>35929</v>
      </c>
      <c r="K2734" s="1">
        <v>8071</v>
      </c>
      <c r="L2734" s="1">
        <v>44000</v>
      </c>
      <c r="M2734" s="1">
        <v>35929</v>
      </c>
      <c r="N2734" s="1">
        <v>8071</v>
      </c>
      <c r="O2734" s="1">
        <v>44000</v>
      </c>
      <c r="P2734" s="1">
        <v>66000</v>
      </c>
      <c r="Q2734" s="12"/>
      <c r="R2734" s="29">
        <f t="shared" si="129"/>
        <v>-22000</v>
      </c>
      <c r="S2734" t="str">
        <f t="shared" si="130"/>
        <v>Pendiente de ingreso</v>
      </c>
      <c r="T2734" s="10">
        <f>IFERROR(VLOOKUP(A2734,[1]!Tabla1[[#All],[Material]:[venta nueva]],38,FALSE),0)</f>
        <v>0</v>
      </c>
    </row>
    <row r="2735" spans="1:20" hidden="1" x14ac:dyDescent="0.35">
      <c r="A2735">
        <f t="shared" si="128"/>
        <v>1021665</v>
      </c>
      <c r="B2735" s="6" t="s">
        <v>1145</v>
      </c>
      <c r="C2735" s="7" t="s">
        <v>553</v>
      </c>
      <c r="D2735" s="7" t="s">
        <v>1095</v>
      </c>
      <c r="E2735" s="7" t="s">
        <v>172</v>
      </c>
      <c r="F2735" s="7" t="s">
        <v>173</v>
      </c>
      <c r="G2735" s="7" t="s">
        <v>1085</v>
      </c>
      <c r="H2735" s="7" t="s">
        <v>1019</v>
      </c>
      <c r="I2735" s="6" t="s">
        <v>12</v>
      </c>
      <c r="J2735" s="1">
        <v>3438</v>
      </c>
      <c r="K2735" s="1">
        <v>40562</v>
      </c>
      <c r="L2735" s="1">
        <v>44000</v>
      </c>
      <c r="M2735" s="1">
        <v>3438</v>
      </c>
      <c r="N2735" s="1">
        <v>40562</v>
      </c>
      <c r="O2735" s="1">
        <v>44000</v>
      </c>
      <c r="P2735" s="1">
        <v>44000</v>
      </c>
      <c r="Q2735" s="12"/>
      <c r="R2735" s="29">
        <f t="shared" si="129"/>
        <v>0</v>
      </c>
      <c r="S2735" t="str">
        <f t="shared" si="130"/>
        <v>OK</v>
      </c>
      <c r="T2735" s="10">
        <f>IFERROR(VLOOKUP(A2735,[1]!Tabla1[[#All],[Material]:[venta nueva]],38,FALSE),0)</f>
        <v>0</v>
      </c>
    </row>
    <row r="2736" spans="1:20" hidden="1" x14ac:dyDescent="0.35">
      <c r="A2736">
        <f t="shared" si="128"/>
        <v>1021731</v>
      </c>
      <c r="B2736" s="6" t="s">
        <v>1145</v>
      </c>
      <c r="C2736" s="7" t="s">
        <v>553</v>
      </c>
      <c r="D2736" s="7" t="s">
        <v>1095</v>
      </c>
      <c r="E2736" s="7" t="s">
        <v>174</v>
      </c>
      <c r="F2736" s="7" t="s">
        <v>175</v>
      </c>
      <c r="G2736" s="7" t="s">
        <v>1086</v>
      </c>
      <c r="H2736" s="7" t="s">
        <v>1025</v>
      </c>
      <c r="I2736" s="6" t="s">
        <v>14</v>
      </c>
      <c r="J2736" s="1">
        <v>-83915</v>
      </c>
      <c r="K2736" s="1">
        <v>46376</v>
      </c>
      <c r="L2736" s="1">
        <v>0</v>
      </c>
      <c r="M2736" s="1">
        <v>-83915</v>
      </c>
      <c r="N2736" s="1">
        <v>46376</v>
      </c>
      <c r="O2736" s="1">
        <v>0</v>
      </c>
      <c r="P2736" s="1">
        <v>96000</v>
      </c>
      <c r="Q2736" s="12"/>
      <c r="R2736" s="29">
        <f t="shared" si="129"/>
        <v>-96000</v>
      </c>
      <c r="S2736" t="str">
        <f t="shared" si="130"/>
        <v>Pendiente de ingreso</v>
      </c>
      <c r="T2736" s="10">
        <f>IFERROR(VLOOKUP(A2736,[1]!Tabla1[[#All],[Material]:[venta nueva]],38,FALSE),0)</f>
        <v>0</v>
      </c>
    </row>
    <row r="2737" spans="1:20" hidden="1" x14ac:dyDescent="0.35">
      <c r="A2737">
        <f t="shared" si="128"/>
        <v>1021735</v>
      </c>
      <c r="B2737" s="6" t="s">
        <v>1145</v>
      </c>
      <c r="C2737" s="7" t="s">
        <v>553</v>
      </c>
      <c r="D2737" s="7" t="s">
        <v>1095</v>
      </c>
      <c r="E2737" s="7" t="s">
        <v>179</v>
      </c>
      <c r="F2737" s="7" t="s">
        <v>180</v>
      </c>
      <c r="G2737" s="7" t="s">
        <v>1069</v>
      </c>
      <c r="H2737" s="7" t="s">
        <v>1033</v>
      </c>
      <c r="I2737" s="6" t="s">
        <v>14</v>
      </c>
      <c r="J2737" s="1">
        <v>-28402</v>
      </c>
      <c r="K2737" s="1">
        <v>58953</v>
      </c>
      <c r="L2737" s="1">
        <v>24000</v>
      </c>
      <c r="M2737" s="1">
        <v>-28402</v>
      </c>
      <c r="N2737" s="1">
        <v>58953</v>
      </c>
      <c r="O2737" s="1">
        <v>24000</v>
      </c>
      <c r="P2737" s="1">
        <v>48000</v>
      </c>
      <c r="Q2737" s="12"/>
      <c r="R2737" s="29">
        <f t="shared" si="129"/>
        <v>-24000</v>
      </c>
      <c r="S2737" t="str">
        <f t="shared" si="130"/>
        <v>Pendiente de ingreso</v>
      </c>
      <c r="T2737" s="10">
        <f>IFERROR(VLOOKUP(A2737,[1]!Tabla1[[#All],[Material]:[venta nueva]],38,FALSE),0)</f>
        <v>0</v>
      </c>
    </row>
    <row r="2738" spans="1:20" hidden="1" x14ac:dyDescent="0.35">
      <c r="A2738">
        <f t="shared" si="128"/>
        <v>1021864</v>
      </c>
      <c r="B2738" s="6" t="s">
        <v>1145</v>
      </c>
      <c r="C2738" s="7" t="s">
        <v>553</v>
      </c>
      <c r="D2738" s="7" t="s">
        <v>1095</v>
      </c>
      <c r="E2738" s="7" t="s">
        <v>195</v>
      </c>
      <c r="F2738" s="7" t="s">
        <v>196</v>
      </c>
      <c r="G2738" s="7" t="s">
        <v>1080</v>
      </c>
      <c r="H2738" s="7" t="s">
        <v>1024</v>
      </c>
      <c r="I2738" s="6" t="s">
        <v>11</v>
      </c>
      <c r="J2738" s="1"/>
      <c r="K2738" s="1"/>
      <c r="L2738" s="1"/>
      <c r="M2738" s="1">
        <v>0</v>
      </c>
      <c r="N2738" s="1">
        <v>24000</v>
      </c>
      <c r="O2738" s="1">
        <v>24000</v>
      </c>
      <c r="P2738" s="1">
        <v>24000</v>
      </c>
      <c r="Q2738" s="12"/>
      <c r="R2738" s="29">
        <f t="shared" si="129"/>
        <v>0</v>
      </c>
      <c r="S2738" t="str">
        <f t="shared" si="130"/>
        <v>OK</v>
      </c>
      <c r="T2738" s="10">
        <f>IFERROR(VLOOKUP(A2738,[1]!Tabla1[[#All],[Material]:[venta nueva]],38,FALSE),0)</f>
        <v>0</v>
      </c>
    </row>
    <row r="2739" spans="1:20" hidden="1" x14ac:dyDescent="0.35">
      <c r="A2739">
        <f t="shared" si="128"/>
        <v>1021864</v>
      </c>
      <c r="B2739" s="6" t="s">
        <v>1145</v>
      </c>
      <c r="C2739" s="7" t="s">
        <v>553</v>
      </c>
      <c r="D2739" s="7" t="s">
        <v>1095</v>
      </c>
      <c r="E2739" s="7" t="s">
        <v>195</v>
      </c>
      <c r="F2739" s="7" t="s">
        <v>196</v>
      </c>
      <c r="G2739" s="7" t="s">
        <v>1080</v>
      </c>
      <c r="H2739" s="7" t="s">
        <v>1024</v>
      </c>
      <c r="I2739" s="6" t="s">
        <v>13</v>
      </c>
      <c r="J2739" s="1">
        <v>73464</v>
      </c>
      <c r="K2739" s="1">
        <v>83276</v>
      </c>
      <c r="L2739" s="1">
        <v>96000</v>
      </c>
      <c r="M2739" s="1">
        <v>73464</v>
      </c>
      <c r="N2739" s="1">
        <v>21199</v>
      </c>
      <c r="O2739" s="1">
        <v>48000</v>
      </c>
      <c r="P2739" s="1">
        <v>96000</v>
      </c>
      <c r="Q2739" s="12"/>
      <c r="R2739" s="29">
        <f t="shared" si="129"/>
        <v>-48000</v>
      </c>
      <c r="S2739" t="str">
        <f t="shared" si="130"/>
        <v>Pendiente de ingreso</v>
      </c>
      <c r="T2739" s="10">
        <f>IFERROR(VLOOKUP(A2739,[1]!Tabla1[[#All],[Material]:[venta nueva]],38,FALSE),0)</f>
        <v>0</v>
      </c>
    </row>
    <row r="2740" spans="1:20" hidden="1" x14ac:dyDescent="0.35">
      <c r="A2740">
        <f t="shared" si="128"/>
        <v>1021868</v>
      </c>
      <c r="B2740" s="6" t="s">
        <v>1145</v>
      </c>
      <c r="C2740" s="7" t="s">
        <v>553</v>
      </c>
      <c r="D2740" s="7" t="s">
        <v>1095</v>
      </c>
      <c r="E2740" s="7" t="s">
        <v>556</v>
      </c>
      <c r="F2740" s="7" t="s">
        <v>557</v>
      </c>
      <c r="G2740" s="7" t="s">
        <v>1076</v>
      </c>
      <c r="H2740" s="7" t="s">
        <v>1004</v>
      </c>
      <c r="I2740" s="6" t="s">
        <v>11</v>
      </c>
      <c r="J2740" s="1">
        <v>1113</v>
      </c>
      <c r="K2740" s="1">
        <v>0</v>
      </c>
      <c r="L2740" s="1">
        <v>0</v>
      </c>
      <c r="M2740" s="1">
        <v>1113</v>
      </c>
      <c r="N2740" s="1">
        <v>0</v>
      </c>
      <c r="O2740" s="1">
        <v>0</v>
      </c>
      <c r="P2740" s="1">
        <v>1001</v>
      </c>
      <c r="Q2740" s="12"/>
      <c r="R2740" s="29">
        <f t="shared" si="129"/>
        <v>-1001</v>
      </c>
      <c r="S2740" t="str">
        <f t="shared" si="130"/>
        <v>Pendiente de ingreso</v>
      </c>
      <c r="T2740" s="10">
        <f>IFERROR(VLOOKUP(A2740,[1]!Tabla1[[#All],[Material]:[venta nueva]],38,FALSE),0)</f>
        <v>0</v>
      </c>
    </row>
    <row r="2741" spans="1:20" hidden="1" x14ac:dyDescent="0.35">
      <c r="A2741">
        <f t="shared" si="128"/>
        <v>1021905</v>
      </c>
      <c r="B2741" s="6" t="s">
        <v>1145</v>
      </c>
      <c r="C2741" s="7" t="s">
        <v>553</v>
      </c>
      <c r="D2741" s="7" t="s">
        <v>1095</v>
      </c>
      <c r="E2741" s="7" t="s">
        <v>199</v>
      </c>
      <c r="F2741" s="7" t="s">
        <v>200</v>
      </c>
      <c r="G2741" s="7" t="s">
        <v>1081</v>
      </c>
      <c r="H2741" s="7" t="s">
        <v>1010</v>
      </c>
      <c r="I2741" s="6" t="s">
        <v>14</v>
      </c>
      <c r="J2741" s="1">
        <v>4080</v>
      </c>
      <c r="K2741" s="1">
        <v>0</v>
      </c>
      <c r="L2741" s="1">
        <v>0</v>
      </c>
      <c r="M2741" s="1">
        <v>4080</v>
      </c>
      <c r="N2741" s="1">
        <v>0</v>
      </c>
      <c r="O2741" s="1">
        <v>0</v>
      </c>
      <c r="P2741" s="1">
        <v>24000</v>
      </c>
      <c r="Q2741" s="12"/>
      <c r="R2741" s="29">
        <f t="shared" si="129"/>
        <v>-24000</v>
      </c>
      <c r="S2741" t="str">
        <f t="shared" si="130"/>
        <v>Pendiente de ingreso</v>
      </c>
      <c r="T2741" s="10">
        <f>IFERROR(VLOOKUP(A2741,[1]!Tabla1[[#All],[Material]:[venta nueva]],38,FALSE),0)</f>
        <v>0</v>
      </c>
    </row>
    <row r="2742" spans="1:20" hidden="1" x14ac:dyDescent="0.35">
      <c r="A2742">
        <f t="shared" si="128"/>
        <v>1021971</v>
      </c>
      <c r="B2742" s="6" t="s">
        <v>1145</v>
      </c>
      <c r="C2742" s="7" t="s">
        <v>553</v>
      </c>
      <c r="D2742" s="7" t="s">
        <v>1095</v>
      </c>
      <c r="E2742" s="7" t="s">
        <v>211</v>
      </c>
      <c r="F2742" s="7" t="s">
        <v>212</v>
      </c>
      <c r="G2742" s="7" t="s">
        <v>1080</v>
      </c>
      <c r="H2742" s="7" t="s">
        <v>1029</v>
      </c>
      <c r="I2742" s="6" t="s">
        <v>14</v>
      </c>
      <c r="J2742" s="1">
        <v>0</v>
      </c>
      <c r="K2742" s="1">
        <v>-448</v>
      </c>
      <c r="L2742" s="1">
        <v>0</v>
      </c>
      <c r="M2742" s="1">
        <v>0</v>
      </c>
      <c r="N2742" s="1">
        <v>-448</v>
      </c>
      <c r="O2742" s="1">
        <v>0</v>
      </c>
      <c r="P2742" s="1"/>
      <c r="Q2742" s="12"/>
      <c r="R2742" s="29">
        <f t="shared" si="129"/>
        <v>0</v>
      </c>
      <c r="S2742" t="str">
        <f t="shared" si="130"/>
        <v>OK</v>
      </c>
      <c r="T2742" s="10">
        <f>IFERROR(VLOOKUP(A2742,[1]!Tabla1[[#All],[Material]:[venta nueva]],38,FALSE),0)</f>
        <v>0</v>
      </c>
    </row>
    <row r="2743" spans="1:20" hidden="1" x14ac:dyDescent="0.35">
      <c r="A2743">
        <f t="shared" si="128"/>
        <v>1021976</v>
      </c>
      <c r="B2743" s="6" t="s">
        <v>1145</v>
      </c>
      <c r="C2743" s="7" t="s">
        <v>553</v>
      </c>
      <c r="D2743" s="7" t="s">
        <v>1095</v>
      </c>
      <c r="E2743" s="7" t="s">
        <v>213</v>
      </c>
      <c r="F2743" s="7" t="s">
        <v>214</v>
      </c>
      <c r="G2743" s="7" t="s">
        <v>1077</v>
      </c>
      <c r="H2743" s="7" t="s">
        <v>1005</v>
      </c>
      <c r="I2743" s="6" t="s">
        <v>11</v>
      </c>
      <c r="J2743" s="1">
        <v>-119450</v>
      </c>
      <c r="K2743" s="1">
        <v>323997</v>
      </c>
      <c r="L2743" s="1">
        <v>96000</v>
      </c>
      <c r="M2743" s="1">
        <v>-119450</v>
      </c>
      <c r="N2743" s="1">
        <v>323997</v>
      </c>
      <c r="O2743" s="1">
        <v>96000</v>
      </c>
      <c r="P2743" s="1">
        <v>96000</v>
      </c>
      <c r="Q2743" s="12"/>
      <c r="R2743" s="29">
        <f t="shared" si="129"/>
        <v>0</v>
      </c>
      <c r="S2743" t="str">
        <f t="shared" si="130"/>
        <v>OK</v>
      </c>
      <c r="T2743" s="10">
        <f>IFERROR(VLOOKUP(A2743,[1]!Tabla1[[#All],[Material]:[venta nueva]],38,FALSE),0)</f>
        <v>0</v>
      </c>
    </row>
    <row r="2744" spans="1:20" hidden="1" x14ac:dyDescent="0.35">
      <c r="A2744">
        <f t="shared" si="128"/>
        <v>1022047</v>
      </c>
      <c r="B2744" s="6" t="s">
        <v>1145</v>
      </c>
      <c r="C2744" s="7" t="s">
        <v>553</v>
      </c>
      <c r="D2744" s="7" t="s">
        <v>1095</v>
      </c>
      <c r="E2744" s="7" t="s">
        <v>586</v>
      </c>
      <c r="F2744" s="7" t="s">
        <v>582</v>
      </c>
      <c r="G2744" s="7" t="s">
        <v>1081</v>
      </c>
      <c r="H2744" s="7" t="s">
        <v>1010</v>
      </c>
      <c r="I2744" s="6" t="s">
        <v>11</v>
      </c>
      <c r="J2744" s="1">
        <v>20</v>
      </c>
      <c r="K2744" s="1">
        <v>0</v>
      </c>
      <c r="L2744" s="1">
        <v>0</v>
      </c>
      <c r="M2744" s="1">
        <v>20</v>
      </c>
      <c r="N2744" s="1">
        <v>0</v>
      </c>
      <c r="O2744" s="1">
        <v>0</v>
      </c>
      <c r="P2744" s="1"/>
      <c r="Q2744" s="12"/>
      <c r="R2744" s="29">
        <f t="shared" si="129"/>
        <v>0</v>
      </c>
      <c r="S2744" t="str">
        <f t="shared" si="130"/>
        <v>OK</v>
      </c>
      <c r="T2744" s="10">
        <f>IFERROR(VLOOKUP(A2744,[1]!Tabla1[[#All],[Material]:[venta nueva]],38,FALSE),0)</f>
        <v>0</v>
      </c>
    </row>
    <row r="2745" spans="1:20" hidden="1" x14ac:dyDescent="0.35">
      <c r="A2745">
        <f t="shared" si="128"/>
        <v>1022096</v>
      </c>
      <c r="B2745" s="6" t="s">
        <v>1145</v>
      </c>
      <c r="C2745" s="7" t="s">
        <v>553</v>
      </c>
      <c r="D2745" s="7" t="s">
        <v>1095</v>
      </c>
      <c r="E2745" s="7" t="s">
        <v>226</v>
      </c>
      <c r="F2745" s="7" t="s">
        <v>227</v>
      </c>
      <c r="G2745" s="7" t="s">
        <v>1084</v>
      </c>
      <c r="H2745" s="7" t="s">
        <v>1028</v>
      </c>
      <c r="I2745" s="6" t="s">
        <v>14</v>
      </c>
      <c r="J2745" s="1">
        <v>17189</v>
      </c>
      <c r="K2745" s="1">
        <v>238254</v>
      </c>
      <c r="L2745" s="1">
        <v>264000</v>
      </c>
      <c r="M2745" s="1">
        <v>17189</v>
      </c>
      <c r="N2745" s="1">
        <v>238254</v>
      </c>
      <c r="O2745" s="1">
        <v>264000</v>
      </c>
      <c r="P2745" s="1">
        <v>168000</v>
      </c>
      <c r="Q2745" s="12"/>
      <c r="R2745" s="29">
        <f t="shared" si="129"/>
        <v>96000</v>
      </c>
      <c r="S2745" t="str">
        <f t="shared" si="130"/>
        <v>Sobre ingreso</v>
      </c>
      <c r="T2745" s="10">
        <f>IFERROR(VLOOKUP(A2745,[1]!Tabla1[[#All],[Material]:[venta nueva]],38,FALSE),0)</f>
        <v>0</v>
      </c>
    </row>
    <row r="2746" spans="1:20" hidden="1" x14ac:dyDescent="0.35">
      <c r="A2746">
        <f t="shared" si="128"/>
        <v>1022102</v>
      </c>
      <c r="B2746" s="6" t="s">
        <v>1145</v>
      </c>
      <c r="C2746" s="7" t="s">
        <v>553</v>
      </c>
      <c r="D2746" s="7" t="s">
        <v>1095</v>
      </c>
      <c r="E2746" s="7" t="s">
        <v>230</v>
      </c>
      <c r="F2746" s="7" t="s">
        <v>231</v>
      </c>
      <c r="G2746" s="7" t="s">
        <v>1085</v>
      </c>
      <c r="H2746" s="7" t="s">
        <v>1019</v>
      </c>
      <c r="I2746" s="6" t="s">
        <v>11</v>
      </c>
      <c r="J2746" s="1">
        <v>3441</v>
      </c>
      <c r="K2746" s="1">
        <v>0</v>
      </c>
      <c r="L2746" s="1">
        <v>0</v>
      </c>
      <c r="M2746" s="1">
        <v>3441</v>
      </c>
      <c r="N2746" s="1">
        <v>0</v>
      </c>
      <c r="O2746" s="1">
        <v>0</v>
      </c>
      <c r="P2746" s="1"/>
      <c r="Q2746" s="12"/>
      <c r="R2746" s="29">
        <f t="shared" si="129"/>
        <v>0</v>
      </c>
      <c r="S2746" t="str">
        <f t="shared" si="130"/>
        <v>OK</v>
      </c>
      <c r="T2746" s="10">
        <f>IFERROR(VLOOKUP(A2746,[1]!Tabla1[[#All],[Material]:[venta nueva]],38,FALSE),0)</f>
        <v>0</v>
      </c>
    </row>
    <row r="2747" spans="1:20" hidden="1" x14ac:dyDescent="0.35">
      <c r="A2747">
        <f t="shared" si="128"/>
        <v>1022125</v>
      </c>
      <c r="B2747" s="6" t="s">
        <v>1145</v>
      </c>
      <c r="C2747" s="7" t="s">
        <v>553</v>
      </c>
      <c r="D2747" s="7" t="s">
        <v>1095</v>
      </c>
      <c r="E2747" s="7" t="s">
        <v>232</v>
      </c>
      <c r="F2747" s="7" t="s">
        <v>233</v>
      </c>
      <c r="G2747" s="7" t="s">
        <v>1086</v>
      </c>
      <c r="H2747" s="7" t="s">
        <v>1025</v>
      </c>
      <c r="I2747" s="6" t="s">
        <v>14</v>
      </c>
      <c r="J2747" s="1"/>
      <c r="K2747" s="1"/>
      <c r="L2747" s="1"/>
      <c r="M2747" s="1"/>
      <c r="N2747" s="1"/>
      <c r="O2747" s="1"/>
      <c r="P2747" s="1">
        <v>96000</v>
      </c>
      <c r="Q2747" s="12"/>
      <c r="R2747" s="29">
        <f t="shared" si="129"/>
        <v>-96000</v>
      </c>
      <c r="S2747" t="str">
        <f t="shared" si="130"/>
        <v>Pendiente de ingreso</v>
      </c>
      <c r="T2747" s="10">
        <f>IFERROR(VLOOKUP(A2747,[1]!Tabla1[[#All],[Material]:[venta nueva]],38,FALSE),0)</f>
        <v>0</v>
      </c>
    </row>
    <row r="2748" spans="1:20" hidden="1" x14ac:dyDescent="0.35">
      <c r="A2748">
        <f t="shared" si="128"/>
        <v>1022149</v>
      </c>
      <c r="B2748" s="6" t="s">
        <v>1145</v>
      </c>
      <c r="C2748" s="7" t="s">
        <v>553</v>
      </c>
      <c r="D2748" s="7" t="s">
        <v>1095</v>
      </c>
      <c r="E2748" s="7" t="s">
        <v>240</v>
      </c>
      <c r="F2748" s="7" t="s">
        <v>241</v>
      </c>
      <c r="G2748" s="7" t="s">
        <v>1079</v>
      </c>
      <c r="H2748" s="7" t="s">
        <v>1007</v>
      </c>
      <c r="I2748" s="6" t="s">
        <v>11</v>
      </c>
      <c r="J2748" s="1">
        <v>-5848</v>
      </c>
      <c r="K2748" s="1">
        <v>0</v>
      </c>
      <c r="L2748" s="1">
        <v>0</v>
      </c>
      <c r="M2748" s="1">
        <v>-5848</v>
      </c>
      <c r="N2748" s="1">
        <v>0</v>
      </c>
      <c r="O2748" s="1">
        <v>0</v>
      </c>
      <c r="P2748" s="1"/>
      <c r="Q2748" s="12"/>
      <c r="R2748" s="29">
        <f t="shared" si="129"/>
        <v>0</v>
      </c>
      <c r="S2748" t="str">
        <f t="shared" si="130"/>
        <v>OK</v>
      </c>
      <c r="T2748" s="10">
        <f>IFERROR(VLOOKUP(A2748,[1]!Tabla1[[#All],[Material]:[venta nueva]],38,FALSE),0)</f>
        <v>0</v>
      </c>
    </row>
    <row r="2749" spans="1:20" hidden="1" x14ac:dyDescent="0.35">
      <c r="A2749">
        <f t="shared" si="128"/>
        <v>1022150</v>
      </c>
      <c r="B2749" s="6" t="s">
        <v>1145</v>
      </c>
      <c r="C2749" s="7" t="s">
        <v>553</v>
      </c>
      <c r="D2749" s="7" t="s">
        <v>1095</v>
      </c>
      <c r="E2749" s="7" t="s">
        <v>242</v>
      </c>
      <c r="F2749" s="7" t="s">
        <v>243</v>
      </c>
      <c r="G2749" s="7" t="s">
        <v>1078</v>
      </c>
      <c r="H2749" s="7" t="s">
        <v>1009</v>
      </c>
      <c r="I2749" s="6" t="s">
        <v>11</v>
      </c>
      <c r="J2749" s="1">
        <v>-3513</v>
      </c>
      <c r="K2749" s="1">
        <v>99513</v>
      </c>
      <c r="L2749" s="1">
        <v>96000</v>
      </c>
      <c r="M2749" s="1">
        <v>-3513</v>
      </c>
      <c r="N2749" s="1">
        <v>99513</v>
      </c>
      <c r="O2749" s="1">
        <v>96000</v>
      </c>
      <c r="P2749" s="1">
        <v>96000</v>
      </c>
      <c r="Q2749" s="12"/>
      <c r="R2749" s="29">
        <f t="shared" si="129"/>
        <v>0</v>
      </c>
      <c r="S2749" t="str">
        <f t="shared" si="130"/>
        <v>OK</v>
      </c>
      <c r="T2749" s="10">
        <f>IFERROR(VLOOKUP(A2749,[1]!Tabla1[[#All],[Material]:[venta nueva]],38,FALSE),0)</f>
        <v>0</v>
      </c>
    </row>
    <row r="2750" spans="1:20" hidden="1" x14ac:dyDescent="0.35">
      <c r="A2750">
        <f t="shared" si="128"/>
        <v>1022182</v>
      </c>
      <c r="B2750" s="6" t="s">
        <v>1145</v>
      </c>
      <c r="C2750" s="7" t="s">
        <v>553</v>
      </c>
      <c r="D2750" s="7" t="s">
        <v>1095</v>
      </c>
      <c r="E2750" s="7" t="s">
        <v>562</v>
      </c>
      <c r="F2750" s="7" t="s">
        <v>563</v>
      </c>
      <c r="G2750" s="7" t="s">
        <v>1074</v>
      </c>
      <c r="H2750" s="7" t="s">
        <v>1018</v>
      </c>
      <c r="I2750" s="6" t="s">
        <v>12</v>
      </c>
      <c r="J2750" s="1">
        <v>1567</v>
      </c>
      <c r="K2750" s="1">
        <v>20433</v>
      </c>
      <c r="L2750" s="1">
        <v>22000</v>
      </c>
      <c r="M2750" s="1">
        <v>1567</v>
      </c>
      <c r="N2750" s="1">
        <v>20433</v>
      </c>
      <c r="O2750" s="1">
        <v>22000</v>
      </c>
      <c r="P2750" s="1">
        <v>22000</v>
      </c>
      <c r="Q2750" s="12"/>
      <c r="R2750" s="29">
        <f t="shared" si="129"/>
        <v>0</v>
      </c>
      <c r="S2750" t="str">
        <f t="shared" si="130"/>
        <v>OK</v>
      </c>
      <c r="T2750" s="10">
        <f>IFERROR(VLOOKUP(A2750,[1]!Tabla1[[#All],[Material]:[venta nueva]],38,FALSE),0)</f>
        <v>0</v>
      </c>
    </row>
    <row r="2751" spans="1:20" hidden="1" x14ac:dyDescent="0.35">
      <c r="A2751">
        <f t="shared" si="128"/>
        <v>1022183</v>
      </c>
      <c r="B2751" s="6" t="s">
        <v>1145</v>
      </c>
      <c r="C2751" s="7" t="s">
        <v>553</v>
      </c>
      <c r="D2751" s="7" t="s">
        <v>1095</v>
      </c>
      <c r="E2751" s="7" t="s">
        <v>246</v>
      </c>
      <c r="F2751" s="7" t="s">
        <v>247</v>
      </c>
      <c r="G2751" s="7" t="s">
        <v>1086</v>
      </c>
      <c r="H2751" s="7" t="s">
        <v>1041</v>
      </c>
      <c r="I2751" s="6" t="s">
        <v>14</v>
      </c>
      <c r="J2751" s="1">
        <v>127332</v>
      </c>
      <c r="K2751" s="1">
        <v>34576</v>
      </c>
      <c r="L2751" s="1">
        <v>168000</v>
      </c>
      <c r="M2751" s="1">
        <v>127332</v>
      </c>
      <c r="N2751" s="1">
        <v>34576</v>
      </c>
      <c r="O2751" s="1">
        <v>164000</v>
      </c>
      <c r="P2751" s="1">
        <v>480000</v>
      </c>
      <c r="Q2751" s="12"/>
      <c r="R2751" s="29">
        <f t="shared" si="129"/>
        <v>-316000</v>
      </c>
      <c r="S2751" t="str">
        <f t="shared" si="130"/>
        <v>Pendiente de ingreso</v>
      </c>
      <c r="T2751" s="10">
        <f>IFERROR(VLOOKUP(A2751,[1]!Tabla1[[#All],[Material]:[venta nueva]],38,FALSE),0)</f>
        <v>0</v>
      </c>
    </row>
    <row r="2752" spans="1:20" hidden="1" x14ac:dyDescent="0.35">
      <c r="A2752">
        <f t="shared" si="128"/>
        <v>1022186</v>
      </c>
      <c r="B2752" s="6" t="s">
        <v>1145</v>
      </c>
      <c r="C2752" s="7" t="s">
        <v>553</v>
      </c>
      <c r="D2752" s="7" t="s">
        <v>1095</v>
      </c>
      <c r="E2752" s="7" t="s">
        <v>248</v>
      </c>
      <c r="F2752" s="7" t="s">
        <v>249</v>
      </c>
      <c r="G2752" s="7" t="s">
        <v>1084</v>
      </c>
      <c r="H2752" s="7" t="s">
        <v>1017</v>
      </c>
      <c r="I2752" s="6" t="s">
        <v>14</v>
      </c>
      <c r="J2752" s="1">
        <v>-2754</v>
      </c>
      <c r="K2752" s="1">
        <v>62285</v>
      </c>
      <c r="L2752" s="1">
        <v>48000</v>
      </c>
      <c r="M2752" s="1">
        <v>-2754</v>
      </c>
      <c r="N2752" s="1">
        <v>62285</v>
      </c>
      <c r="O2752" s="1">
        <v>48000</v>
      </c>
      <c r="P2752" s="1">
        <v>24000</v>
      </c>
      <c r="Q2752" s="12"/>
      <c r="R2752" s="29">
        <f t="shared" si="129"/>
        <v>24000</v>
      </c>
      <c r="S2752" t="str">
        <f t="shared" si="130"/>
        <v>Sobre ingreso</v>
      </c>
      <c r="T2752" s="10">
        <f>IFERROR(VLOOKUP(A2752,[1]!Tabla1[[#All],[Material]:[venta nueva]],38,FALSE),0)</f>
        <v>0</v>
      </c>
    </row>
    <row r="2753" spans="1:20" hidden="1" x14ac:dyDescent="0.35">
      <c r="A2753">
        <f t="shared" si="128"/>
        <v>1022196</v>
      </c>
      <c r="B2753" s="6" t="s">
        <v>1145</v>
      </c>
      <c r="C2753" s="7" t="s">
        <v>553</v>
      </c>
      <c r="D2753" s="7" t="s">
        <v>1095</v>
      </c>
      <c r="E2753" s="7" t="s">
        <v>446</v>
      </c>
      <c r="F2753" s="7" t="s">
        <v>447</v>
      </c>
      <c r="G2753" s="7" t="s">
        <v>1080</v>
      </c>
      <c r="H2753" s="7" t="s">
        <v>1030</v>
      </c>
      <c r="I2753" s="6" t="s">
        <v>11</v>
      </c>
      <c r="J2753" s="1">
        <v>7785</v>
      </c>
      <c r="K2753" s="1">
        <v>8429</v>
      </c>
      <c r="L2753" s="1">
        <v>24000</v>
      </c>
      <c r="M2753" s="1">
        <v>7785</v>
      </c>
      <c r="N2753" s="1">
        <v>8429</v>
      </c>
      <c r="O2753" s="1">
        <v>24000</v>
      </c>
      <c r="P2753" s="1">
        <v>24000</v>
      </c>
      <c r="Q2753" s="12"/>
      <c r="R2753" s="29">
        <f t="shared" si="129"/>
        <v>0</v>
      </c>
      <c r="S2753" t="str">
        <f t="shared" si="130"/>
        <v>OK</v>
      </c>
      <c r="T2753" s="10">
        <f>IFERROR(VLOOKUP(A2753,[1]!Tabla1[[#All],[Material]:[venta nueva]],38,FALSE),0)</f>
        <v>0</v>
      </c>
    </row>
    <row r="2754" spans="1:20" hidden="1" x14ac:dyDescent="0.35">
      <c r="A2754">
        <f t="shared" si="128"/>
        <v>1022197</v>
      </c>
      <c r="B2754" s="6" t="s">
        <v>1145</v>
      </c>
      <c r="C2754" s="7" t="s">
        <v>553</v>
      </c>
      <c r="D2754" s="7" t="s">
        <v>1095</v>
      </c>
      <c r="E2754" s="7" t="s">
        <v>252</v>
      </c>
      <c r="F2754" s="7" t="s">
        <v>253</v>
      </c>
      <c r="G2754" s="7" t="s">
        <v>1080</v>
      </c>
      <c r="H2754" s="7" t="s">
        <v>1030</v>
      </c>
      <c r="I2754" s="6" t="s">
        <v>11</v>
      </c>
      <c r="J2754" s="1">
        <v>-1376</v>
      </c>
      <c r="K2754" s="1">
        <v>1376</v>
      </c>
      <c r="L2754" s="1">
        <v>0</v>
      </c>
      <c r="M2754" s="1">
        <v>-1376</v>
      </c>
      <c r="N2754" s="1">
        <v>1376</v>
      </c>
      <c r="O2754" s="1">
        <v>0</v>
      </c>
      <c r="P2754" s="1"/>
      <c r="Q2754" s="12"/>
      <c r="R2754" s="29">
        <f t="shared" si="129"/>
        <v>0</v>
      </c>
      <c r="S2754" t="str">
        <f t="shared" si="130"/>
        <v>OK</v>
      </c>
      <c r="T2754" s="10">
        <f>IFERROR(VLOOKUP(A2754,[1]!Tabla1[[#All],[Material]:[venta nueva]],38,FALSE),0)</f>
        <v>0</v>
      </c>
    </row>
    <row r="2755" spans="1:20" hidden="1" x14ac:dyDescent="0.35">
      <c r="A2755">
        <f t="shared" si="128"/>
        <v>1022217</v>
      </c>
      <c r="B2755" s="6" t="s">
        <v>1145</v>
      </c>
      <c r="C2755" s="7" t="s">
        <v>553</v>
      </c>
      <c r="D2755" s="7" t="s">
        <v>1095</v>
      </c>
      <c r="E2755" s="7" t="s">
        <v>256</v>
      </c>
      <c r="F2755" s="7" t="s">
        <v>257</v>
      </c>
      <c r="G2755" s="7" t="s">
        <v>1078</v>
      </c>
      <c r="H2755" s="7" t="s">
        <v>1006</v>
      </c>
      <c r="I2755" s="6" t="s">
        <v>13</v>
      </c>
      <c r="J2755" s="1">
        <v>24242</v>
      </c>
      <c r="K2755" s="1">
        <v>291335</v>
      </c>
      <c r="L2755" s="1">
        <v>312000</v>
      </c>
      <c r="M2755" s="1">
        <v>24242</v>
      </c>
      <c r="N2755" s="1">
        <v>95758</v>
      </c>
      <c r="O2755" s="1">
        <v>120000</v>
      </c>
      <c r="P2755" s="1">
        <v>72000</v>
      </c>
      <c r="Q2755" s="12"/>
      <c r="R2755" s="29">
        <f t="shared" si="129"/>
        <v>48000</v>
      </c>
      <c r="S2755" t="str">
        <f t="shared" si="130"/>
        <v>Sobre ingreso</v>
      </c>
      <c r="T2755" s="10">
        <f>IFERROR(VLOOKUP(A2755,[1]!Tabla1[[#All],[Material]:[venta nueva]],38,FALSE),0)</f>
        <v>0</v>
      </c>
    </row>
    <row r="2756" spans="1:20" hidden="1" x14ac:dyDescent="0.35">
      <c r="A2756">
        <f t="shared" si="128"/>
        <v>1022218</v>
      </c>
      <c r="B2756" s="6" t="s">
        <v>1145</v>
      </c>
      <c r="C2756" s="7" t="s">
        <v>553</v>
      </c>
      <c r="D2756" s="7" t="s">
        <v>1095</v>
      </c>
      <c r="E2756" s="7" t="s">
        <v>258</v>
      </c>
      <c r="F2756" s="7" t="s">
        <v>94</v>
      </c>
      <c r="G2756" s="7" t="s">
        <v>1078</v>
      </c>
      <c r="H2756" s="7" t="s">
        <v>1021</v>
      </c>
      <c r="I2756" s="6" t="s">
        <v>11</v>
      </c>
      <c r="J2756" s="1"/>
      <c r="K2756" s="1"/>
      <c r="L2756" s="1"/>
      <c r="M2756" s="1">
        <v>0</v>
      </c>
      <c r="N2756" s="1">
        <v>24000</v>
      </c>
      <c r="O2756" s="1">
        <v>24000</v>
      </c>
      <c r="P2756" s="1"/>
      <c r="Q2756" s="12"/>
      <c r="R2756" s="29">
        <f t="shared" si="129"/>
        <v>24000</v>
      </c>
      <c r="S2756" t="str">
        <f t="shared" si="130"/>
        <v>Sobre ingreso</v>
      </c>
      <c r="T2756" s="10">
        <f>IFERROR(VLOOKUP(A2756,[1]!Tabla1[[#All],[Material]:[venta nueva]],38,FALSE),0)</f>
        <v>0</v>
      </c>
    </row>
    <row r="2757" spans="1:20" hidden="1" x14ac:dyDescent="0.35">
      <c r="A2757">
        <f t="shared" si="128"/>
        <v>1022218</v>
      </c>
      <c r="B2757" s="6" t="s">
        <v>1145</v>
      </c>
      <c r="C2757" s="7" t="s">
        <v>553</v>
      </c>
      <c r="D2757" s="7" t="s">
        <v>1095</v>
      </c>
      <c r="E2757" s="7" t="s">
        <v>258</v>
      </c>
      <c r="F2757" s="7" t="s">
        <v>94</v>
      </c>
      <c r="G2757" s="7" t="s">
        <v>1078</v>
      </c>
      <c r="H2757" s="7" t="s">
        <v>1021</v>
      </c>
      <c r="I2757" s="6" t="s">
        <v>13</v>
      </c>
      <c r="J2757" s="1">
        <v>-243697</v>
      </c>
      <c r="K2757" s="1">
        <v>56540</v>
      </c>
      <c r="L2757" s="1">
        <v>0</v>
      </c>
      <c r="M2757" s="1">
        <v>-243697</v>
      </c>
      <c r="N2757" s="1">
        <v>32540</v>
      </c>
      <c r="O2757" s="1">
        <v>0</v>
      </c>
      <c r="P2757" s="1">
        <v>24000</v>
      </c>
      <c r="Q2757" s="12"/>
      <c r="R2757" s="29">
        <f t="shared" si="129"/>
        <v>-24000</v>
      </c>
      <c r="S2757" t="str">
        <f t="shared" si="130"/>
        <v>Pendiente de ingreso</v>
      </c>
      <c r="T2757" s="10">
        <f>IFERROR(VLOOKUP(A2757,[1]!Tabla1[[#All],[Material]:[venta nueva]],38,FALSE),0)</f>
        <v>0</v>
      </c>
    </row>
    <row r="2758" spans="1:20" hidden="1" x14ac:dyDescent="0.35">
      <c r="A2758">
        <f t="shared" ref="A2758:A2821" si="131">+E2758*1</f>
        <v>1022273</v>
      </c>
      <c r="B2758" s="6" t="s">
        <v>1145</v>
      </c>
      <c r="C2758" s="7" t="s">
        <v>553</v>
      </c>
      <c r="D2758" s="7" t="s">
        <v>1095</v>
      </c>
      <c r="E2758" s="7" t="s">
        <v>261</v>
      </c>
      <c r="F2758" s="7" t="s">
        <v>262</v>
      </c>
      <c r="G2758" s="7" t="s">
        <v>1078</v>
      </c>
      <c r="H2758" s="7" t="s">
        <v>1021</v>
      </c>
      <c r="I2758" s="6" t="s">
        <v>11</v>
      </c>
      <c r="J2758" s="1"/>
      <c r="K2758" s="1"/>
      <c r="L2758" s="1"/>
      <c r="M2758" s="1">
        <v>0</v>
      </c>
      <c r="N2758" s="1">
        <v>24000</v>
      </c>
      <c r="O2758" s="1">
        <v>24000</v>
      </c>
      <c r="P2758" s="1">
        <v>24000</v>
      </c>
      <c r="Q2758" s="12"/>
      <c r="R2758" s="29">
        <f t="shared" si="129"/>
        <v>0</v>
      </c>
      <c r="S2758" t="str">
        <f t="shared" si="130"/>
        <v>OK</v>
      </c>
      <c r="T2758" s="10">
        <f>IFERROR(VLOOKUP(A2758,[1]!Tabla1[[#All],[Material]:[venta nueva]],38,FALSE),0)</f>
        <v>0</v>
      </c>
    </row>
    <row r="2759" spans="1:20" hidden="1" x14ac:dyDescent="0.35">
      <c r="A2759">
        <f t="shared" si="131"/>
        <v>1022273</v>
      </c>
      <c r="B2759" s="6" t="s">
        <v>1145</v>
      </c>
      <c r="C2759" s="7" t="s">
        <v>553</v>
      </c>
      <c r="D2759" s="7" t="s">
        <v>1095</v>
      </c>
      <c r="E2759" s="7" t="s">
        <v>261</v>
      </c>
      <c r="F2759" s="7" t="s">
        <v>262</v>
      </c>
      <c r="G2759" s="7" t="s">
        <v>1078</v>
      </c>
      <c r="H2759" s="7" t="s">
        <v>1021</v>
      </c>
      <c r="I2759" s="6" t="s">
        <v>13</v>
      </c>
      <c r="J2759" s="1">
        <v>-299575</v>
      </c>
      <c r="K2759" s="1">
        <v>181659</v>
      </c>
      <c r="L2759" s="1">
        <v>0</v>
      </c>
      <c r="M2759" s="1">
        <v>-299575</v>
      </c>
      <c r="N2759" s="1">
        <v>157659</v>
      </c>
      <c r="O2759" s="1">
        <v>0</v>
      </c>
      <c r="P2759" s="1"/>
      <c r="Q2759" s="12"/>
      <c r="R2759" s="29">
        <f t="shared" si="129"/>
        <v>0</v>
      </c>
      <c r="S2759" t="str">
        <f t="shared" si="130"/>
        <v>OK</v>
      </c>
      <c r="T2759" s="10">
        <f>IFERROR(VLOOKUP(A2759,[1]!Tabla1[[#All],[Material]:[venta nueva]],38,FALSE),0)</f>
        <v>0</v>
      </c>
    </row>
    <row r="2760" spans="1:20" hidden="1" x14ac:dyDescent="0.35">
      <c r="A2760">
        <f t="shared" si="131"/>
        <v>1022282</v>
      </c>
      <c r="B2760" s="6" t="s">
        <v>1145</v>
      </c>
      <c r="C2760" s="7" t="s">
        <v>553</v>
      </c>
      <c r="D2760" s="7" t="s">
        <v>1095</v>
      </c>
      <c r="E2760" s="7" t="s">
        <v>263</v>
      </c>
      <c r="F2760" s="7" t="s">
        <v>264</v>
      </c>
      <c r="G2760" s="7" t="s">
        <v>1083</v>
      </c>
      <c r="H2760" s="7" t="s">
        <v>1015</v>
      </c>
      <c r="I2760" s="6" t="s">
        <v>16</v>
      </c>
      <c r="J2760" s="1">
        <v>-3000</v>
      </c>
      <c r="K2760" s="1">
        <v>0</v>
      </c>
      <c r="L2760" s="1">
        <v>0</v>
      </c>
      <c r="M2760" s="1">
        <v>-3000</v>
      </c>
      <c r="N2760" s="1">
        <v>0</v>
      </c>
      <c r="O2760" s="1">
        <v>0</v>
      </c>
      <c r="P2760" s="1"/>
      <c r="Q2760" s="12"/>
      <c r="R2760" s="29">
        <f t="shared" ref="R2760:R2823" si="132">+O2760-P2760</f>
        <v>0</v>
      </c>
      <c r="S2760" t="str">
        <f t="shared" ref="S2760:S2823" si="133">IF(R2760&gt;0,"Sobre ingreso",IF(R2760&lt;0,"Pendiente de ingreso","OK"))</f>
        <v>OK</v>
      </c>
      <c r="T2760" s="10">
        <f>IFERROR(VLOOKUP(A2760,[1]!Tabla1[[#All],[Material]:[venta nueva]],38,FALSE),0)</f>
        <v>0</v>
      </c>
    </row>
    <row r="2761" spans="1:20" hidden="1" x14ac:dyDescent="0.35">
      <c r="A2761">
        <f t="shared" si="131"/>
        <v>1022283</v>
      </c>
      <c r="B2761" s="6" t="s">
        <v>1145</v>
      </c>
      <c r="C2761" s="7" t="s">
        <v>553</v>
      </c>
      <c r="D2761" s="7" t="s">
        <v>1095</v>
      </c>
      <c r="E2761" s="7" t="s">
        <v>265</v>
      </c>
      <c r="F2761" s="7" t="s">
        <v>266</v>
      </c>
      <c r="G2761" s="7" t="s">
        <v>1083</v>
      </c>
      <c r="H2761" s="7" t="s">
        <v>1015</v>
      </c>
      <c r="I2761" s="6" t="s">
        <v>12</v>
      </c>
      <c r="J2761" s="1">
        <v>-10237</v>
      </c>
      <c r="K2761" s="1">
        <v>10237</v>
      </c>
      <c r="L2761" s="1">
        <v>0</v>
      </c>
      <c r="M2761" s="1">
        <v>-10237</v>
      </c>
      <c r="N2761" s="1">
        <v>10237</v>
      </c>
      <c r="O2761" s="1">
        <v>0</v>
      </c>
      <c r="P2761" s="1"/>
      <c r="Q2761" s="12"/>
      <c r="R2761" s="29">
        <f t="shared" si="132"/>
        <v>0</v>
      </c>
      <c r="S2761" t="str">
        <f t="shared" si="133"/>
        <v>OK</v>
      </c>
      <c r="T2761" s="10">
        <f>IFERROR(VLOOKUP(A2761,[1]!Tabla1[[#All],[Material]:[venta nueva]],38,FALSE),0)</f>
        <v>0</v>
      </c>
    </row>
    <row r="2762" spans="1:20" hidden="1" x14ac:dyDescent="0.35">
      <c r="A2762">
        <f t="shared" si="131"/>
        <v>1022291</v>
      </c>
      <c r="B2762" s="6" t="s">
        <v>1145</v>
      </c>
      <c r="C2762" s="7" t="s">
        <v>553</v>
      </c>
      <c r="D2762" s="7" t="s">
        <v>1095</v>
      </c>
      <c r="E2762" s="7" t="s">
        <v>267</v>
      </c>
      <c r="F2762" s="7" t="s">
        <v>268</v>
      </c>
      <c r="G2762" s="7" t="s">
        <v>1086</v>
      </c>
      <c r="H2762" s="7" t="s">
        <v>1025</v>
      </c>
      <c r="I2762" s="6" t="s">
        <v>14</v>
      </c>
      <c r="J2762" s="1">
        <v>-15217</v>
      </c>
      <c r="K2762" s="1">
        <v>60410</v>
      </c>
      <c r="L2762" s="1">
        <v>48000</v>
      </c>
      <c r="M2762" s="1">
        <v>-15217</v>
      </c>
      <c r="N2762" s="1">
        <v>60410</v>
      </c>
      <c r="O2762" s="1">
        <v>48000</v>
      </c>
      <c r="P2762" s="1">
        <v>48000</v>
      </c>
      <c r="Q2762" s="12"/>
      <c r="R2762" s="29">
        <f t="shared" si="132"/>
        <v>0</v>
      </c>
      <c r="S2762" t="str">
        <f t="shared" si="133"/>
        <v>OK</v>
      </c>
      <c r="T2762" s="10">
        <f>IFERROR(VLOOKUP(A2762,[1]!Tabla1[[#All],[Material]:[venta nueva]],38,FALSE),0)</f>
        <v>0</v>
      </c>
    </row>
    <row r="2763" spans="1:20" hidden="1" x14ac:dyDescent="0.35">
      <c r="A2763">
        <f t="shared" si="131"/>
        <v>1022313</v>
      </c>
      <c r="B2763" s="6" t="s">
        <v>1145</v>
      </c>
      <c r="C2763" s="7" t="s">
        <v>553</v>
      </c>
      <c r="D2763" s="7" t="s">
        <v>1095</v>
      </c>
      <c r="E2763" s="7" t="s">
        <v>273</v>
      </c>
      <c r="F2763" s="7" t="s">
        <v>274</v>
      </c>
      <c r="G2763" s="7" t="s">
        <v>1075</v>
      </c>
      <c r="H2763" s="7" t="s">
        <v>1035</v>
      </c>
      <c r="I2763" s="6" t="s">
        <v>16</v>
      </c>
      <c r="J2763" s="1">
        <v>-1172</v>
      </c>
      <c r="K2763" s="1">
        <v>6893</v>
      </c>
      <c r="L2763" s="1">
        <v>5722</v>
      </c>
      <c r="M2763" s="1">
        <v>-1172</v>
      </c>
      <c r="N2763" s="1">
        <v>11171</v>
      </c>
      <c r="O2763" s="1">
        <v>10000</v>
      </c>
      <c r="P2763" s="1">
        <v>10000</v>
      </c>
      <c r="Q2763" s="12"/>
      <c r="R2763" s="29">
        <f t="shared" si="132"/>
        <v>0</v>
      </c>
      <c r="S2763" t="str">
        <f t="shared" si="133"/>
        <v>OK</v>
      </c>
      <c r="T2763" s="10">
        <f>IFERROR(VLOOKUP(A2763,[1]!Tabla1[[#All],[Material]:[venta nueva]],38,FALSE),0)</f>
        <v>0</v>
      </c>
    </row>
    <row r="2764" spans="1:20" hidden="1" x14ac:dyDescent="0.35">
      <c r="A2764">
        <f t="shared" si="131"/>
        <v>1022326</v>
      </c>
      <c r="B2764" s="6" t="s">
        <v>1145</v>
      </c>
      <c r="C2764" s="7" t="s">
        <v>553</v>
      </c>
      <c r="D2764" s="7" t="s">
        <v>1095</v>
      </c>
      <c r="E2764" s="7" t="s">
        <v>275</v>
      </c>
      <c r="F2764" s="7" t="s">
        <v>276</v>
      </c>
      <c r="G2764" s="7" t="s">
        <v>1075</v>
      </c>
      <c r="H2764" s="7" t="s">
        <v>1035</v>
      </c>
      <c r="I2764" s="6" t="s">
        <v>16</v>
      </c>
      <c r="J2764" s="1">
        <v>2415</v>
      </c>
      <c r="K2764" s="1">
        <v>22585</v>
      </c>
      <c r="L2764" s="1">
        <v>25000</v>
      </c>
      <c r="M2764" s="1">
        <v>2415</v>
      </c>
      <c r="N2764" s="1">
        <v>22585</v>
      </c>
      <c r="O2764" s="1">
        <v>25000</v>
      </c>
      <c r="P2764" s="1">
        <v>25000</v>
      </c>
      <c r="Q2764" s="12"/>
      <c r="R2764" s="29">
        <f t="shared" si="132"/>
        <v>0</v>
      </c>
      <c r="S2764" t="str">
        <f t="shared" si="133"/>
        <v>OK</v>
      </c>
      <c r="T2764" s="10">
        <f>IFERROR(VLOOKUP(A2764,[1]!Tabla1[[#All],[Material]:[venta nueva]],38,FALSE),0)</f>
        <v>0</v>
      </c>
    </row>
    <row r="2765" spans="1:20" hidden="1" x14ac:dyDescent="0.35">
      <c r="A2765">
        <f t="shared" si="131"/>
        <v>1022370</v>
      </c>
      <c r="B2765" s="6" t="s">
        <v>1145</v>
      </c>
      <c r="C2765" s="7" t="s">
        <v>553</v>
      </c>
      <c r="D2765" s="7" t="s">
        <v>1095</v>
      </c>
      <c r="E2765" s="7" t="s">
        <v>279</v>
      </c>
      <c r="F2765" s="7" t="s">
        <v>280</v>
      </c>
      <c r="G2765" s="7" t="s">
        <v>1075</v>
      </c>
      <c r="H2765" s="7" t="s">
        <v>1003</v>
      </c>
      <c r="I2765" s="6" t="s">
        <v>16</v>
      </c>
      <c r="J2765" s="1">
        <v>-587</v>
      </c>
      <c r="K2765" s="1">
        <v>40000</v>
      </c>
      <c r="L2765" s="1">
        <v>39413</v>
      </c>
      <c r="M2765" s="1">
        <v>-587</v>
      </c>
      <c r="N2765" s="1">
        <v>40587</v>
      </c>
      <c r="O2765" s="1">
        <v>40000</v>
      </c>
      <c r="P2765" s="1">
        <v>40000</v>
      </c>
      <c r="Q2765" s="12"/>
      <c r="R2765" s="29">
        <f t="shared" si="132"/>
        <v>0</v>
      </c>
      <c r="S2765" t="str">
        <f t="shared" si="133"/>
        <v>OK</v>
      </c>
      <c r="T2765" s="10">
        <f>IFERROR(VLOOKUP(A2765,[1]!Tabla1[[#All],[Material]:[venta nueva]],38,FALSE),0)</f>
        <v>0</v>
      </c>
    </row>
    <row r="2766" spans="1:20" hidden="1" x14ac:dyDescent="0.35">
      <c r="A2766">
        <f t="shared" si="131"/>
        <v>1022371</v>
      </c>
      <c r="B2766" s="6" t="s">
        <v>1145</v>
      </c>
      <c r="C2766" s="7" t="s">
        <v>553</v>
      </c>
      <c r="D2766" s="7" t="s">
        <v>1095</v>
      </c>
      <c r="E2766" s="7" t="s">
        <v>526</v>
      </c>
      <c r="F2766" s="7" t="s">
        <v>527</v>
      </c>
      <c r="G2766" s="7" t="s">
        <v>1082</v>
      </c>
      <c r="H2766" s="7" t="s">
        <v>1013</v>
      </c>
      <c r="I2766" s="6" t="s">
        <v>16</v>
      </c>
      <c r="J2766" s="1">
        <v>-2454</v>
      </c>
      <c r="K2766" s="1">
        <v>18000</v>
      </c>
      <c r="L2766" s="1">
        <v>19000</v>
      </c>
      <c r="M2766" s="1">
        <v>-2454</v>
      </c>
      <c r="N2766" s="1">
        <v>18000</v>
      </c>
      <c r="O2766" s="1">
        <v>19000</v>
      </c>
      <c r="P2766" s="1">
        <v>18000</v>
      </c>
      <c r="Q2766" s="12"/>
      <c r="R2766" s="29">
        <f t="shared" si="132"/>
        <v>1000</v>
      </c>
      <c r="S2766" t="str">
        <f t="shared" si="133"/>
        <v>Sobre ingreso</v>
      </c>
      <c r="T2766" s="10">
        <f>IFERROR(VLOOKUP(A2766,[1]!Tabla1[[#All],[Material]:[venta nueva]],38,FALSE),0)</f>
        <v>0</v>
      </c>
    </row>
    <row r="2767" spans="1:20" hidden="1" x14ac:dyDescent="0.35">
      <c r="A2767">
        <f t="shared" si="131"/>
        <v>1022373</v>
      </c>
      <c r="B2767" s="6" t="s">
        <v>1145</v>
      </c>
      <c r="C2767" s="7" t="s">
        <v>553</v>
      </c>
      <c r="D2767" s="7" t="s">
        <v>1095</v>
      </c>
      <c r="E2767" s="7" t="s">
        <v>281</v>
      </c>
      <c r="F2767" s="7" t="s">
        <v>282</v>
      </c>
      <c r="G2767" s="7" t="s">
        <v>1081</v>
      </c>
      <c r="H2767" s="7" t="s">
        <v>1010</v>
      </c>
      <c r="I2767" s="6" t="s">
        <v>14</v>
      </c>
      <c r="J2767" s="1">
        <v>24360</v>
      </c>
      <c r="K2767" s="1">
        <v>0</v>
      </c>
      <c r="L2767" s="1">
        <v>24000</v>
      </c>
      <c r="M2767" s="1">
        <v>24360</v>
      </c>
      <c r="N2767" s="1">
        <v>0</v>
      </c>
      <c r="O2767" s="1">
        <v>0</v>
      </c>
      <c r="P2767" s="1"/>
      <c r="Q2767" s="12"/>
      <c r="R2767" s="29">
        <f t="shared" si="132"/>
        <v>0</v>
      </c>
      <c r="S2767" t="str">
        <f t="shared" si="133"/>
        <v>OK</v>
      </c>
      <c r="T2767" s="10">
        <f>IFERROR(VLOOKUP(A2767,[1]!Tabla1[[#All],[Material]:[venta nueva]],38,FALSE),0)</f>
        <v>0</v>
      </c>
    </row>
    <row r="2768" spans="1:20" hidden="1" x14ac:dyDescent="0.35">
      <c r="A2768">
        <f t="shared" si="131"/>
        <v>1022378</v>
      </c>
      <c r="B2768" s="6" t="s">
        <v>1145</v>
      </c>
      <c r="C2768" s="7" t="s">
        <v>553</v>
      </c>
      <c r="D2768" s="7" t="s">
        <v>1095</v>
      </c>
      <c r="E2768" s="7" t="s">
        <v>283</v>
      </c>
      <c r="F2768" s="7" t="s">
        <v>284</v>
      </c>
      <c r="G2768" s="7" t="s">
        <v>1084</v>
      </c>
      <c r="H2768" s="7" t="s">
        <v>1017</v>
      </c>
      <c r="I2768" s="6" t="s">
        <v>14</v>
      </c>
      <c r="J2768" s="1">
        <v>3534</v>
      </c>
      <c r="K2768" s="1">
        <v>60959</v>
      </c>
      <c r="L2768" s="1">
        <v>72000</v>
      </c>
      <c r="M2768" s="1">
        <v>3534</v>
      </c>
      <c r="N2768" s="1">
        <v>60959</v>
      </c>
      <c r="O2768" s="1">
        <v>72000</v>
      </c>
      <c r="P2768" s="1">
        <v>48000</v>
      </c>
      <c r="Q2768" s="12"/>
      <c r="R2768" s="29">
        <f t="shared" si="132"/>
        <v>24000</v>
      </c>
      <c r="S2768" t="str">
        <f t="shared" si="133"/>
        <v>Sobre ingreso</v>
      </c>
      <c r="T2768" s="10">
        <f>IFERROR(VLOOKUP(A2768,[1]!Tabla1[[#All],[Material]:[venta nueva]],38,FALSE),0)</f>
        <v>0</v>
      </c>
    </row>
    <row r="2769" spans="1:20" hidden="1" x14ac:dyDescent="0.35">
      <c r="A2769">
        <f t="shared" si="131"/>
        <v>1022381</v>
      </c>
      <c r="B2769" s="6" t="s">
        <v>1145</v>
      </c>
      <c r="C2769" s="7" t="s">
        <v>553</v>
      </c>
      <c r="D2769" s="7" t="s">
        <v>1095</v>
      </c>
      <c r="E2769" s="7" t="s">
        <v>287</v>
      </c>
      <c r="F2769" s="7" t="s">
        <v>288</v>
      </c>
      <c r="G2769" s="7" t="s">
        <v>1078</v>
      </c>
      <c r="H2769" s="7" t="s">
        <v>1009</v>
      </c>
      <c r="I2769" s="6" t="s">
        <v>14</v>
      </c>
      <c r="J2769" s="1">
        <v>5711</v>
      </c>
      <c r="K2769" s="1">
        <v>91973</v>
      </c>
      <c r="L2769" s="1">
        <v>96000</v>
      </c>
      <c r="M2769" s="1">
        <v>5711</v>
      </c>
      <c r="N2769" s="1">
        <v>91973</v>
      </c>
      <c r="O2769" s="1">
        <v>104000</v>
      </c>
      <c r="P2769" s="1">
        <v>72000</v>
      </c>
      <c r="Q2769" s="12"/>
      <c r="R2769" s="29">
        <f t="shared" si="132"/>
        <v>32000</v>
      </c>
      <c r="S2769" t="str">
        <f t="shared" si="133"/>
        <v>Sobre ingreso</v>
      </c>
      <c r="T2769" s="10">
        <f>IFERROR(VLOOKUP(A2769,[1]!Tabla1[[#All],[Material]:[venta nueva]],38,FALSE),0)</f>
        <v>0</v>
      </c>
    </row>
    <row r="2770" spans="1:20" hidden="1" x14ac:dyDescent="0.35">
      <c r="A2770">
        <f t="shared" si="131"/>
        <v>1022384</v>
      </c>
      <c r="B2770" s="6" t="s">
        <v>1145</v>
      </c>
      <c r="C2770" s="7" t="s">
        <v>553</v>
      </c>
      <c r="D2770" s="7" t="s">
        <v>1095</v>
      </c>
      <c r="E2770" s="7" t="s">
        <v>289</v>
      </c>
      <c r="F2770" s="7" t="s">
        <v>290</v>
      </c>
      <c r="G2770" s="7" t="s">
        <v>1074</v>
      </c>
      <c r="H2770" s="7" t="s">
        <v>1018</v>
      </c>
      <c r="I2770" s="6" t="s">
        <v>11</v>
      </c>
      <c r="J2770" s="1">
        <v>619</v>
      </c>
      <c r="K2770" s="1">
        <v>0</v>
      </c>
      <c r="L2770" s="1">
        <v>0</v>
      </c>
      <c r="M2770" s="1">
        <v>619</v>
      </c>
      <c r="N2770" s="1">
        <v>0</v>
      </c>
      <c r="O2770" s="1">
        <v>0</v>
      </c>
      <c r="P2770" s="1"/>
      <c r="Q2770" s="12"/>
      <c r="R2770" s="29">
        <f t="shared" si="132"/>
        <v>0</v>
      </c>
      <c r="S2770" t="str">
        <f t="shared" si="133"/>
        <v>OK</v>
      </c>
      <c r="T2770" s="10">
        <f>IFERROR(VLOOKUP(A2770,[1]!Tabla1[[#All],[Material]:[venta nueva]],38,FALSE),0)</f>
        <v>0</v>
      </c>
    </row>
    <row r="2771" spans="1:20" hidden="1" x14ac:dyDescent="0.35">
      <c r="A2771">
        <f t="shared" si="131"/>
        <v>1022406</v>
      </c>
      <c r="B2771" s="6" t="s">
        <v>1145</v>
      </c>
      <c r="C2771" s="7" t="s">
        <v>553</v>
      </c>
      <c r="D2771" s="7" t="s">
        <v>1095</v>
      </c>
      <c r="E2771" s="7" t="s">
        <v>493</v>
      </c>
      <c r="F2771" s="7" t="s">
        <v>537</v>
      </c>
      <c r="G2771" s="7" t="s">
        <v>1069</v>
      </c>
      <c r="H2771" s="7" t="s">
        <v>1033</v>
      </c>
      <c r="I2771" s="6" t="s">
        <v>11</v>
      </c>
      <c r="J2771" s="1">
        <v>362</v>
      </c>
      <c r="K2771" s="1">
        <v>4276</v>
      </c>
      <c r="L2771" s="1">
        <v>0</v>
      </c>
      <c r="M2771" s="1">
        <v>362</v>
      </c>
      <c r="N2771" s="1">
        <v>4276</v>
      </c>
      <c r="O2771" s="1">
        <v>8000</v>
      </c>
      <c r="P2771" s="1"/>
      <c r="Q2771" s="12"/>
      <c r="R2771" s="29">
        <f t="shared" si="132"/>
        <v>8000</v>
      </c>
      <c r="S2771" t="str">
        <f t="shared" si="133"/>
        <v>Sobre ingreso</v>
      </c>
      <c r="T2771" s="10">
        <f>IFERROR(VLOOKUP(A2771,[1]!Tabla1[[#All],[Material]:[venta nueva]],38,FALSE),0)</f>
        <v>0</v>
      </c>
    </row>
    <row r="2772" spans="1:20" hidden="1" x14ac:dyDescent="0.35">
      <c r="A2772">
        <f t="shared" si="131"/>
        <v>1022409</v>
      </c>
      <c r="B2772" s="6" t="s">
        <v>1145</v>
      </c>
      <c r="C2772" s="7" t="s">
        <v>553</v>
      </c>
      <c r="D2772" s="7" t="s">
        <v>1095</v>
      </c>
      <c r="E2772" s="7" t="s">
        <v>295</v>
      </c>
      <c r="F2772" s="7" t="s">
        <v>296</v>
      </c>
      <c r="G2772" s="7" t="s">
        <v>1069</v>
      </c>
      <c r="H2772" s="7" t="s">
        <v>1016</v>
      </c>
      <c r="I2772" s="6" t="s">
        <v>11</v>
      </c>
      <c r="J2772" s="1">
        <v>15811</v>
      </c>
      <c r="K2772" s="1">
        <v>0</v>
      </c>
      <c r="L2772" s="1">
        <v>0</v>
      </c>
      <c r="M2772" s="1">
        <v>15811</v>
      </c>
      <c r="N2772" s="1">
        <v>0</v>
      </c>
      <c r="O2772" s="1">
        <v>0</v>
      </c>
      <c r="P2772" s="1">
        <v>47880</v>
      </c>
      <c r="Q2772" s="12"/>
      <c r="R2772" s="29">
        <f t="shared" si="132"/>
        <v>-47880</v>
      </c>
      <c r="S2772" t="str">
        <f t="shared" si="133"/>
        <v>Pendiente de ingreso</v>
      </c>
      <c r="T2772" s="10">
        <f>IFERROR(VLOOKUP(A2772,[1]!Tabla1[[#All],[Material]:[venta nueva]],38,FALSE),0)</f>
        <v>0</v>
      </c>
    </row>
    <row r="2773" spans="1:20" hidden="1" x14ac:dyDescent="0.35">
      <c r="A2773">
        <f t="shared" si="131"/>
        <v>1022414</v>
      </c>
      <c r="B2773" s="6" t="s">
        <v>1145</v>
      </c>
      <c r="C2773" s="7" t="s">
        <v>553</v>
      </c>
      <c r="D2773" s="7" t="s">
        <v>1095</v>
      </c>
      <c r="E2773" s="7" t="s">
        <v>297</v>
      </c>
      <c r="F2773" s="7" t="s">
        <v>298</v>
      </c>
      <c r="G2773" s="7" t="s">
        <v>1074</v>
      </c>
      <c r="H2773" s="7" t="s">
        <v>1042</v>
      </c>
      <c r="I2773" s="6" t="s">
        <v>14</v>
      </c>
      <c r="J2773" s="1">
        <v>-23615</v>
      </c>
      <c r="K2773" s="1">
        <v>117052</v>
      </c>
      <c r="L2773" s="1">
        <v>72000</v>
      </c>
      <c r="M2773" s="1">
        <v>-23615</v>
      </c>
      <c r="N2773" s="1">
        <v>117052</v>
      </c>
      <c r="O2773" s="1">
        <v>72000</v>
      </c>
      <c r="P2773" s="1">
        <v>96000</v>
      </c>
      <c r="Q2773" s="12"/>
      <c r="R2773" s="29">
        <f t="shared" si="132"/>
        <v>-24000</v>
      </c>
      <c r="S2773" t="str">
        <f t="shared" si="133"/>
        <v>Pendiente de ingreso</v>
      </c>
      <c r="T2773" s="10">
        <f>IFERROR(VLOOKUP(A2773,[1]!Tabla1[[#All],[Material]:[venta nueva]],38,FALSE),0)</f>
        <v>0</v>
      </c>
    </row>
    <row r="2774" spans="1:20" hidden="1" x14ac:dyDescent="0.35">
      <c r="A2774">
        <f t="shared" si="131"/>
        <v>1022417</v>
      </c>
      <c r="B2774" s="6" t="s">
        <v>1145</v>
      </c>
      <c r="C2774" s="7" t="s">
        <v>553</v>
      </c>
      <c r="D2774" s="7" t="s">
        <v>1095</v>
      </c>
      <c r="E2774" s="7" t="s">
        <v>301</v>
      </c>
      <c r="F2774" s="7" t="s">
        <v>302</v>
      </c>
      <c r="G2774" s="7" t="s">
        <v>1080</v>
      </c>
      <c r="H2774" s="7" t="s">
        <v>1031</v>
      </c>
      <c r="I2774" s="6" t="s">
        <v>14</v>
      </c>
      <c r="J2774" s="1"/>
      <c r="K2774" s="1"/>
      <c r="L2774" s="1"/>
      <c r="M2774" s="1"/>
      <c r="N2774" s="1"/>
      <c r="O2774" s="1"/>
      <c r="P2774" s="1">
        <v>24000</v>
      </c>
      <c r="Q2774" s="12"/>
      <c r="R2774" s="29">
        <f t="shared" si="132"/>
        <v>-24000</v>
      </c>
      <c r="S2774" t="str">
        <f t="shared" si="133"/>
        <v>Pendiente de ingreso</v>
      </c>
      <c r="T2774" s="10">
        <f>IFERROR(VLOOKUP(A2774,[1]!Tabla1[[#All],[Material]:[venta nueva]],38,FALSE),0)</f>
        <v>0</v>
      </c>
    </row>
    <row r="2775" spans="1:20" hidden="1" x14ac:dyDescent="0.35">
      <c r="A2775">
        <f t="shared" si="131"/>
        <v>1022418</v>
      </c>
      <c r="B2775" s="6" t="s">
        <v>1145</v>
      </c>
      <c r="C2775" s="7" t="s">
        <v>553</v>
      </c>
      <c r="D2775" s="7" t="s">
        <v>1095</v>
      </c>
      <c r="E2775" s="7" t="s">
        <v>1108</v>
      </c>
      <c r="F2775" s="7" t="s">
        <v>296</v>
      </c>
      <c r="G2775" s="7" t="s">
        <v>1069</v>
      </c>
      <c r="H2775" s="7" t="s">
        <v>1016</v>
      </c>
      <c r="I2775" s="6" t="s">
        <v>14</v>
      </c>
      <c r="J2775" s="1">
        <v>-11340</v>
      </c>
      <c r="K2775" s="1">
        <v>11340</v>
      </c>
      <c r="L2775" s="1">
        <v>0</v>
      </c>
      <c r="M2775" s="1">
        <v>-11340</v>
      </c>
      <c r="N2775" s="1">
        <v>11340</v>
      </c>
      <c r="O2775" s="1">
        <v>0</v>
      </c>
      <c r="P2775" s="1"/>
      <c r="Q2775" s="12"/>
      <c r="R2775" s="29">
        <f t="shared" si="132"/>
        <v>0</v>
      </c>
      <c r="S2775" t="str">
        <f t="shared" si="133"/>
        <v>OK</v>
      </c>
      <c r="T2775" s="10">
        <f>IFERROR(VLOOKUP(A2775,[1]!Tabla1[[#All],[Material]:[venta nueva]],38,FALSE),0)</f>
        <v>0</v>
      </c>
    </row>
    <row r="2776" spans="1:20" hidden="1" x14ac:dyDescent="0.35">
      <c r="A2776">
        <f t="shared" si="131"/>
        <v>1022472</v>
      </c>
      <c r="B2776" s="6" t="s">
        <v>1145</v>
      </c>
      <c r="C2776" s="7" t="s">
        <v>553</v>
      </c>
      <c r="D2776" s="7" t="s">
        <v>1095</v>
      </c>
      <c r="E2776" s="7" t="s">
        <v>303</v>
      </c>
      <c r="F2776" s="7" t="s">
        <v>304</v>
      </c>
      <c r="G2776" s="7" t="s">
        <v>1075</v>
      </c>
      <c r="H2776" s="7" t="s">
        <v>1002</v>
      </c>
      <c r="I2776" s="6" t="s">
        <v>16</v>
      </c>
      <c r="J2776" s="1">
        <v>339</v>
      </c>
      <c r="K2776" s="1">
        <v>12661</v>
      </c>
      <c r="L2776" s="1">
        <v>13000</v>
      </c>
      <c r="M2776" s="1">
        <v>339</v>
      </c>
      <c r="N2776" s="1">
        <v>12661</v>
      </c>
      <c r="O2776" s="1">
        <v>13000</v>
      </c>
      <c r="P2776" s="1">
        <v>13000</v>
      </c>
      <c r="Q2776" s="12"/>
      <c r="R2776" s="29">
        <f t="shared" si="132"/>
        <v>0</v>
      </c>
      <c r="S2776" t="str">
        <f t="shared" si="133"/>
        <v>OK</v>
      </c>
      <c r="T2776" s="10">
        <f>IFERROR(VLOOKUP(A2776,[1]!Tabla1[[#All],[Material]:[venta nueva]],38,FALSE),0)</f>
        <v>0</v>
      </c>
    </row>
    <row r="2777" spans="1:20" hidden="1" x14ac:dyDescent="0.35">
      <c r="A2777">
        <f t="shared" si="131"/>
        <v>1022499</v>
      </c>
      <c r="B2777" s="6" t="s">
        <v>1145</v>
      </c>
      <c r="C2777" s="7" t="s">
        <v>553</v>
      </c>
      <c r="D2777" s="7" t="s">
        <v>1095</v>
      </c>
      <c r="E2777" s="7" t="s">
        <v>305</v>
      </c>
      <c r="F2777" s="7" t="s">
        <v>306</v>
      </c>
      <c r="G2777" s="7" t="s">
        <v>1075</v>
      </c>
      <c r="H2777" s="7" t="s">
        <v>1011</v>
      </c>
      <c r="I2777" s="6" t="s">
        <v>16</v>
      </c>
      <c r="J2777" s="1">
        <v>-6461</v>
      </c>
      <c r="K2777" s="1">
        <v>27461</v>
      </c>
      <c r="L2777" s="1">
        <v>21000</v>
      </c>
      <c r="M2777" s="1">
        <v>-6461</v>
      </c>
      <c r="N2777" s="1">
        <v>27461</v>
      </c>
      <c r="O2777" s="1">
        <v>21000</v>
      </c>
      <c r="P2777" s="1">
        <v>21000</v>
      </c>
      <c r="Q2777" s="12"/>
      <c r="R2777" s="29">
        <f t="shared" si="132"/>
        <v>0</v>
      </c>
      <c r="S2777" t="str">
        <f t="shared" si="133"/>
        <v>OK</v>
      </c>
      <c r="T2777" s="10">
        <f>IFERROR(VLOOKUP(A2777,[1]!Tabla1[[#All],[Material]:[venta nueva]],38,FALSE),0)</f>
        <v>0</v>
      </c>
    </row>
    <row r="2778" spans="1:20" hidden="1" x14ac:dyDescent="0.35">
      <c r="A2778">
        <f t="shared" si="131"/>
        <v>1022541</v>
      </c>
      <c r="B2778" s="6" t="s">
        <v>1145</v>
      </c>
      <c r="C2778" s="7" t="s">
        <v>553</v>
      </c>
      <c r="D2778" s="7" t="s">
        <v>1095</v>
      </c>
      <c r="E2778" s="7" t="s">
        <v>309</v>
      </c>
      <c r="F2778" s="7" t="s">
        <v>310</v>
      </c>
      <c r="G2778" s="7" t="s">
        <v>1078</v>
      </c>
      <c r="H2778" s="7" t="s">
        <v>1009</v>
      </c>
      <c r="I2778" s="6" t="s">
        <v>14</v>
      </c>
      <c r="J2778" s="1">
        <v>-20509</v>
      </c>
      <c r="K2778" s="1">
        <v>20509</v>
      </c>
      <c r="L2778" s="1">
        <v>0</v>
      </c>
      <c r="M2778" s="1">
        <v>-20509</v>
      </c>
      <c r="N2778" s="1">
        <v>20509</v>
      </c>
      <c r="O2778" s="1">
        <v>0</v>
      </c>
      <c r="P2778" s="1"/>
      <c r="Q2778" s="12"/>
      <c r="R2778" s="29">
        <f t="shared" si="132"/>
        <v>0</v>
      </c>
      <c r="S2778" t="str">
        <f t="shared" si="133"/>
        <v>OK</v>
      </c>
      <c r="T2778" s="10">
        <f>IFERROR(VLOOKUP(A2778,[1]!Tabla1[[#All],[Material]:[venta nueva]],38,FALSE),0)</f>
        <v>0</v>
      </c>
    </row>
    <row r="2779" spans="1:20" hidden="1" x14ac:dyDescent="0.35">
      <c r="A2779">
        <f t="shared" si="131"/>
        <v>1022569</v>
      </c>
      <c r="B2779" s="6" t="s">
        <v>1145</v>
      </c>
      <c r="C2779" s="7" t="s">
        <v>553</v>
      </c>
      <c r="D2779" s="7" t="s">
        <v>1095</v>
      </c>
      <c r="E2779" s="7" t="s">
        <v>494</v>
      </c>
      <c r="F2779" s="7" t="s">
        <v>495</v>
      </c>
      <c r="G2779" s="7" t="s">
        <v>1074</v>
      </c>
      <c r="H2779" s="7" t="s">
        <v>1018</v>
      </c>
      <c r="I2779" s="6" t="s">
        <v>11</v>
      </c>
      <c r="J2779" s="1">
        <v>670</v>
      </c>
      <c r="K2779" s="1">
        <v>0</v>
      </c>
      <c r="L2779" s="1">
        <v>0</v>
      </c>
      <c r="M2779" s="1">
        <v>670</v>
      </c>
      <c r="N2779" s="1">
        <v>0</v>
      </c>
      <c r="O2779" s="1">
        <v>0</v>
      </c>
      <c r="P2779" s="1"/>
      <c r="Q2779" s="12"/>
      <c r="R2779" s="29">
        <f t="shared" si="132"/>
        <v>0</v>
      </c>
      <c r="S2779" t="str">
        <f t="shared" si="133"/>
        <v>OK</v>
      </c>
      <c r="T2779" s="10">
        <f>IFERROR(VLOOKUP(A2779,[1]!Tabla1[[#All],[Material]:[venta nueva]],38,FALSE),0)</f>
        <v>0</v>
      </c>
    </row>
    <row r="2780" spans="1:20" hidden="1" x14ac:dyDescent="0.35">
      <c r="A2780">
        <f t="shared" si="131"/>
        <v>1022587</v>
      </c>
      <c r="B2780" s="6" t="s">
        <v>1145</v>
      </c>
      <c r="C2780" s="7" t="s">
        <v>553</v>
      </c>
      <c r="D2780" s="7" t="s">
        <v>1095</v>
      </c>
      <c r="E2780" s="7" t="s">
        <v>313</v>
      </c>
      <c r="F2780" s="7" t="s">
        <v>314</v>
      </c>
      <c r="G2780" s="7" t="s">
        <v>1075</v>
      </c>
      <c r="H2780" s="7" t="s">
        <v>1035</v>
      </c>
      <c r="I2780" s="6" t="s">
        <v>16</v>
      </c>
      <c r="J2780" s="1">
        <v>-1354</v>
      </c>
      <c r="K2780" s="1">
        <v>3000</v>
      </c>
      <c r="L2780" s="1">
        <v>1646</v>
      </c>
      <c r="M2780" s="1">
        <v>-1354</v>
      </c>
      <c r="N2780" s="1">
        <v>4354</v>
      </c>
      <c r="O2780" s="1">
        <v>3000</v>
      </c>
      <c r="P2780" s="1">
        <v>3000</v>
      </c>
      <c r="Q2780" s="12"/>
      <c r="R2780" s="29">
        <f t="shared" si="132"/>
        <v>0</v>
      </c>
      <c r="S2780" t="str">
        <f t="shared" si="133"/>
        <v>OK</v>
      </c>
      <c r="T2780" s="10">
        <f>IFERROR(VLOOKUP(A2780,[1]!Tabla1[[#All],[Material]:[venta nueva]],38,FALSE),0)</f>
        <v>0</v>
      </c>
    </row>
    <row r="2781" spans="1:20" hidden="1" x14ac:dyDescent="0.35">
      <c r="A2781">
        <f t="shared" si="131"/>
        <v>1022600</v>
      </c>
      <c r="B2781" s="6" t="s">
        <v>1145</v>
      </c>
      <c r="C2781" s="7" t="s">
        <v>553</v>
      </c>
      <c r="D2781" s="7" t="s">
        <v>1095</v>
      </c>
      <c r="E2781" s="7" t="s">
        <v>316</v>
      </c>
      <c r="F2781" s="7" t="s">
        <v>317</v>
      </c>
      <c r="G2781" s="7" t="s">
        <v>1075</v>
      </c>
      <c r="H2781" s="7" t="s">
        <v>1011</v>
      </c>
      <c r="I2781" s="6" t="s">
        <v>16</v>
      </c>
      <c r="J2781" s="1">
        <v>-6931</v>
      </c>
      <c r="K2781" s="1">
        <v>21931</v>
      </c>
      <c r="L2781" s="1">
        <v>15000</v>
      </c>
      <c r="M2781" s="1">
        <v>-6931</v>
      </c>
      <c r="N2781" s="1">
        <v>21931</v>
      </c>
      <c r="O2781" s="1">
        <v>15000</v>
      </c>
      <c r="P2781" s="1">
        <v>15000</v>
      </c>
      <c r="Q2781" s="12"/>
      <c r="R2781" s="29">
        <f t="shared" si="132"/>
        <v>0</v>
      </c>
      <c r="S2781" t="str">
        <f t="shared" si="133"/>
        <v>OK</v>
      </c>
      <c r="T2781" s="10">
        <f>IFERROR(VLOOKUP(A2781,[1]!Tabla1[[#All],[Material]:[venta nueva]],38,FALSE),0)</f>
        <v>0</v>
      </c>
    </row>
    <row r="2782" spans="1:20" hidden="1" x14ac:dyDescent="0.35">
      <c r="A2782">
        <f t="shared" si="131"/>
        <v>1022607</v>
      </c>
      <c r="B2782" s="6" t="s">
        <v>1145</v>
      </c>
      <c r="C2782" s="7" t="s">
        <v>553</v>
      </c>
      <c r="D2782" s="7" t="s">
        <v>1095</v>
      </c>
      <c r="E2782" s="7" t="s">
        <v>318</v>
      </c>
      <c r="F2782" s="7" t="s">
        <v>319</v>
      </c>
      <c r="G2782" s="7" t="s">
        <v>1083</v>
      </c>
      <c r="H2782" s="7" t="s">
        <v>1044</v>
      </c>
      <c r="I2782" s="6" t="s">
        <v>12</v>
      </c>
      <c r="J2782" s="1">
        <v>-15316</v>
      </c>
      <c r="K2782" s="1">
        <v>26805</v>
      </c>
      <c r="L2782" s="1">
        <v>11489</v>
      </c>
      <c r="M2782" s="1">
        <v>-15316</v>
      </c>
      <c r="N2782" s="1">
        <v>30000</v>
      </c>
      <c r="O2782" s="1">
        <v>22000</v>
      </c>
      <c r="P2782" s="1">
        <v>22000</v>
      </c>
      <c r="Q2782" s="12"/>
      <c r="R2782" s="29">
        <f t="shared" si="132"/>
        <v>0</v>
      </c>
      <c r="S2782" t="str">
        <f t="shared" si="133"/>
        <v>OK</v>
      </c>
      <c r="T2782" s="10">
        <f>IFERROR(VLOOKUP(A2782,[1]!Tabla1[[#All],[Material]:[venta nueva]],38,FALSE),0)</f>
        <v>0</v>
      </c>
    </row>
    <row r="2783" spans="1:20" hidden="1" x14ac:dyDescent="0.35">
      <c r="A2783">
        <f t="shared" si="131"/>
        <v>1022637</v>
      </c>
      <c r="B2783" s="6" t="s">
        <v>1145</v>
      </c>
      <c r="C2783" s="7" t="s">
        <v>553</v>
      </c>
      <c r="D2783" s="7" t="s">
        <v>1095</v>
      </c>
      <c r="E2783" s="7" t="s">
        <v>326</v>
      </c>
      <c r="F2783" s="7" t="s">
        <v>327</v>
      </c>
      <c r="G2783" s="7" t="s">
        <v>1084</v>
      </c>
      <c r="H2783" s="7" t="s">
        <v>1028</v>
      </c>
      <c r="I2783" s="6" t="s">
        <v>14</v>
      </c>
      <c r="J2783" s="1">
        <v>1613</v>
      </c>
      <c r="K2783" s="1">
        <v>98506</v>
      </c>
      <c r="L2783" s="1">
        <v>96000</v>
      </c>
      <c r="M2783" s="1">
        <v>1613</v>
      </c>
      <c r="N2783" s="1">
        <v>98506</v>
      </c>
      <c r="O2783" s="1">
        <v>96000</v>
      </c>
      <c r="P2783" s="1">
        <v>72000</v>
      </c>
      <c r="Q2783" s="12"/>
      <c r="R2783" s="29">
        <f t="shared" si="132"/>
        <v>24000</v>
      </c>
      <c r="S2783" t="str">
        <f t="shared" si="133"/>
        <v>Sobre ingreso</v>
      </c>
      <c r="T2783" s="10">
        <f>IFERROR(VLOOKUP(A2783,[1]!Tabla1[[#All],[Material]:[venta nueva]],38,FALSE),0)</f>
        <v>0</v>
      </c>
    </row>
    <row r="2784" spans="1:20" hidden="1" x14ac:dyDescent="0.35">
      <c r="A2784">
        <f t="shared" si="131"/>
        <v>1022664</v>
      </c>
      <c r="B2784" s="6" t="s">
        <v>1145</v>
      </c>
      <c r="C2784" s="7" t="s">
        <v>553</v>
      </c>
      <c r="D2784" s="7" t="s">
        <v>1095</v>
      </c>
      <c r="E2784" s="7" t="s">
        <v>334</v>
      </c>
      <c r="F2784" s="7" t="s">
        <v>335</v>
      </c>
      <c r="G2784" s="7" t="s">
        <v>1075</v>
      </c>
      <c r="H2784" s="7" t="s">
        <v>1035</v>
      </c>
      <c r="I2784" s="6" t="s">
        <v>16</v>
      </c>
      <c r="J2784" s="1">
        <v>-8497</v>
      </c>
      <c r="K2784" s="1">
        <v>40000</v>
      </c>
      <c r="L2784" s="1">
        <v>31503</v>
      </c>
      <c r="M2784" s="1">
        <v>-8497</v>
      </c>
      <c r="N2784" s="1">
        <v>58497</v>
      </c>
      <c r="O2784" s="1">
        <v>50000</v>
      </c>
      <c r="P2784" s="1">
        <v>50000</v>
      </c>
      <c r="Q2784" s="12"/>
      <c r="R2784" s="29">
        <f t="shared" si="132"/>
        <v>0</v>
      </c>
      <c r="S2784" t="str">
        <f t="shared" si="133"/>
        <v>OK</v>
      </c>
      <c r="T2784" s="10">
        <f>IFERROR(VLOOKUP(A2784,[1]!Tabla1[[#All],[Material]:[venta nueva]],38,FALSE),0)</f>
        <v>0</v>
      </c>
    </row>
    <row r="2785" spans="1:20" hidden="1" x14ac:dyDescent="0.35">
      <c r="A2785">
        <f t="shared" si="131"/>
        <v>1022709</v>
      </c>
      <c r="B2785" s="6" t="s">
        <v>1145</v>
      </c>
      <c r="C2785" s="7" t="s">
        <v>553</v>
      </c>
      <c r="D2785" s="7" t="s">
        <v>1095</v>
      </c>
      <c r="E2785" s="7" t="s">
        <v>502</v>
      </c>
      <c r="F2785" s="7" t="s">
        <v>503</v>
      </c>
      <c r="G2785" s="7" t="s">
        <v>1076</v>
      </c>
      <c r="H2785" s="7" t="s">
        <v>1022</v>
      </c>
      <c r="I2785" s="6" t="s">
        <v>11</v>
      </c>
      <c r="J2785" s="1">
        <v>1388</v>
      </c>
      <c r="K2785" s="1">
        <v>48192</v>
      </c>
      <c r="L2785" s="1">
        <v>48000</v>
      </c>
      <c r="M2785" s="1">
        <v>1388</v>
      </c>
      <c r="N2785" s="1">
        <v>48192</v>
      </c>
      <c r="O2785" s="1">
        <v>48000</v>
      </c>
      <c r="P2785" s="1">
        <v>48000</v>
      </c>
      <c r="Q2785" s="12"/>
      <c r="R2785" s="29">
        <f t="shared" si="132"/>
        <v>0</v>
      </c>
      <c r="S2785" t="str">
        <f t="shared" si="133"/>
        <v>OK</v>
      </c>
      <c r="T2785" s="10">
        <f>IFERROR(VLOOKUP(A2785,[1]!Tabla1[[#All],[Material]:[venta nueva]],38,FALSE),0)</f>
        <v>0</v>
      </c>
    </row>
    <row r="2786" spans="1:20" hidden="1" x14ac:dyDescent="0.35">
      <c r="A2786">
        <f t="shared" si="131"/>
        <v>1022748</v>
      </c>
      <c r="B2786" s="6" t="s">
        <v>1145</v>
      </c>
      <c r="C2786" s="7" t="s">
        <v>553</v>
      </c>
      <c r="D2786" s="7" t="s">
        <v>1095</v>
      </c>
      <c r="E2786" s="7" t="s">
        <v>336</v>
      </c>
      <c r="F2786" s="7" t="s">
        <v>337</v>
      </c>
      <c r="G2786" s="7" t="s">
        <v>1069</v>
      </c>
      <c r="H2786" s="7" t="s">
        <v>1033</v>
      </c>
      <c r="I2786" s="6" t="s">
        <v>14</v>
      </c>
      <c r="J2786" s="1"/>
      <c r="K2786" s="1"/>
      <c r="L2786" s="1"/>
      <c r="M2786" s="1"/>
      <c r="N2786" s="1"/>
      <c r="O2786" s="1"/>
      <c r="P2786" s="1">
        <v>48000</v>
      </c>
      <c r="Q2786" s="12"/>
      <c r="R2786" s="29">
        <f t="shared" si="132"/>
        <v>-48000</v>
      </c>
      <c r="S2786" t="str">
        <f t="shared" si="133"/>
        <v>Pendiente de ingreso</v>
      </c>
      <c r="T2786" s="10">
        <f>IFERROR(VLOOKUP(A2786,[1]!Tabla1[[#All],[Material]:[venta nueva]],38,FALSE),0)</f>
        <v>0</v>
      </c>
    </row>
    <row r="2787" spans="1:20" hidden="1" x14ac:dyDescent="0.35">
      <c r="A2787">
        <f t="shared" si="131"/>
        <v>1022781</v>
      </c>
      <c r="B2787" s="6" t="s">
        <v>1145</v>
      </c>
      <c r="C2787" s="7" t="s">
        <v>553</v>
      </c>
      <c r="D2787" s="7" t="s">
        <v>1095</v>
      </c>
      <c r="E2787" s="7" t="s">
        <v>346</v>
      </c>
      <c r="F2787" s="7" t="s">
        <v>347</v>
      </c>
      <c r="G2787" s="7" t="s">
        <v>1069</v>
      </c>
      <c r="H2787" s="7" t="s">
        <v>1016</v>
      </c>
      <c r="I2787" s="6" t="s">
        <v>11</v>
      </c>
      <c r="J2787" s="1"/>
      <c r="K2787" s="1"/>
      <c r="L2787" s="1"/>
      <c r="M2787" s="1">
        <v>0</v>
      </c>
      <c r="N2787" s="1">
        <v>0</v>
      </c>
      <c r="O2787" s="1">
        <v>6426</v>
      </c>
      <c r="P2787" s="1">
        <v>17350.2</v>
      </c>
      <c r="Q2787" s="12"/>
      <c r="R2787" s="29">
        <f t="shared" si="132"/>
        <v>-10924.2</v>
      </c>
      <c r="S2787" t="str">
        <f t="shared" si="133"/>
        <v>Pendiente de ingreso</v>
      </c>
      <c r="T2787" s="10">
        <f>IFERROR(VLOOKUP(A2787,[1]!Tabla1[[#All],[Material]:[venta nueva]],38,FALSE),0)</f>
        <v>0</v>
      </c>
    </row>
    <row r="2788" spans="1:20" hidden="1" x14ac:dyDescent="0.35">
      <c r="A2788">
        <f t="shared" si="131"/>
        <v>1022782</v>
      </c>
      <c r="B2788" s="6" t="s">
        <v>1145</v>
      </c>
      <c r="C2788" s="7" t="s">
        <v>553</v>
      </c>
      <c r="D2788" s="7" t="s">
        <v>1095</v>
      </c>
      <c r="E2788" s="7" t="s">
        <v>348</v>
      </c>
      <c r="F2788" s="7" t="s">
        <v>349</v>
      </c>
      <c r="G2788" s="7" t="s">
        <v>1069</v>
      </c>
      <c r="H2788" s="7" t="s">
        <v>1016</v>
      </c>
      <c r="I2788" s="6" t="s">
        <v>11</v>
      </c>
      <c r="J2788" s="1">
        <v>0</v>
      </c>
      <c r="K2788" s="1">
        <v>3600</v>
      </c>
      <c r="L2788" s="1">
        <v>3600</v>
      </c>
      <c r="M2788" s="1">
        <v>0</v>
      </c>
      <c r="N2788" s="1">
        <v>3600</v>
      </c>
      <c r="O2788" s="1">
        <v>4572</v>
      </c>
      <c r="P2788" s="1">
        <v>20726.400000000001</v>
      </c>
      <c r="Q2788" s="12"/>
      <c r="R2788" s="29">
        <f t="shared" si="132"/>
        <v>-16154.400000000001</v>
      </c>
      <c r="S2788" t="str">
        <f t="shared" si="133"/>
        <v>Pendiente de ingreso</v>
      </c>
      <c r="T2788" s="10">
        <f>IFERROR(VLOOKUP(A2788,[1]!Tabla1[[#All],[Material]:[venta nueva]],38,FALSE),0)</f>
        <v>0</v>
      </c>
    </row>
    <row r="2789" spans="1:20" hidden="1" x14ac:dyDescent="0.35">
      <c r="A2789">
        <f t="shared" si="131"/>
        <v>1022783</v>
      </c>
      <c r="B2789" s="6" t="s">
        <v>1145</v>
      </c>
      <c r="C2789" s="7" t="s">
        <v>553</v>
      </c>
      <c r="D2789" s="7" t="s">
        <v>1095</v>
      </c>
      <c r="E2789" s="7" t="s">
        <v>350</v>
      </c>
      <c r="F2789" s="7" t="s">
        <v>351</v>
      </c>
      <c r="G2789" s="7" t="s">
        <v>1069</v>
      </c>
      <c r="H2789" s="7" t="s">
        <v>1016</v>
      </c>
      <c r="I2789" s="6" t="s">
        <v>11</v>
      </c>
      <c r="J2789" s="1">
        <v>0</v>
      </c>
      <c r="K2789" s="1">
        <v>15600</v>
      </c>
      <c r="L2789" s="1">
        <v>15600</v>
      </c>
      <c r="M2789" s="1">
        <v>0</v>
      </c>
      <c r="N2789" s="1">
        <v>15600</v>
      </c>
      <c r="O2789" s="1">
        <v>17028</v>
      </c>
      <c r="P2789" s="1">
        <v>9288</v>
      </c>
      <c r="Q2789" s="12"/>
      <c r="R2789" s="29">
        <f t="shared" si="132"/>
        <v>7740</v>
      </c>
      <c r="S2789" t="str">
        <f t="shared" si="133"/>
        <v>Sobre ingreso</v>
      </c>
      <c r="T2789" s="10">
        <f>IFERROR(VLOOKUP(A2789,[1]!Tabla1[[#All],[Material]:[venta nueva]],38,FALSE),0)</f>
        <v>0</v>
      </c>
    </row>
    <row r="2790" spans="1:20" hidden="1" x14ac:dyDescent="0.35">
      <c r="A2790">
        <f t="shared" si="131"/>
        <v>1022786</v>
      </c>
      <c r="B2790" s="6" t="s">
        <v>1145</v>
      </c>
      <c r="C2790" s="7" t="s">
        <v>553</v>
      </c>
      <c r="D2790" s="7" t="s">
        <v>1095</v>
      </c>
      <c r="E2790" s="7" t="s">
        <v>599</v>
      </c>
      <c r="F2790" s="7" t="s">
        <v>600</v>
      </c>
      <c r="G2790" s="7" t="s">
        <v>1069</v>
      </c>
      <c r="H2790" s="7" t="s">
        <v>1016</v>
      </c>
      <c r="I2790" s="6" t="s">
        <v>11</v>
      </c>
      <c r="J2790" s="1">
        <v>0</v>
      </c>
      <c r="K2790" s="1">
        <v>300</v>
      </c>
      <c r="L2790" s="1">
        <v>300</v>
      </c>
      <c r="M2790" s="1">
        <v>0</v>
      </c>
      <c r="N2790" s="1">
        <v>300</v>
      </c>
      <c r="O2790" s="1">
        <v>300</v>
      </c>
      <c r="P2790" s="1">
        <v>1014</v>
      </c>
      <c r="Q2790" s="12"/>
      <c r="R2790" s="29">
        <f t="shared" si="132"/>
        <v>-714</v>
      </c>
      <c r="S2790" t="str">
        <f t="shared" si="133"/>
        <v>Pendiente de ingreso</v>
      </c>
      <c r="T2790" s="10">
        <f>IFERROR(VLOOKUP(A2790,[1]!Tabla1[[#All],[Material]:[venta nueva]],38,FALSE),0)</f>
        <v>0</v>
      </c>
    </row>
    <row r="2791" spans="1:20" hidden="1" x14ac:dyDescent="0.35">
      <c r="A2791">
        <f t="shared" si="131"/>
        <v>1022817</v>
      </c>
      <c r="B2791" s="6" t="s">
        <v>1145</v>
      </c>
      <c r="C2791" s="7" t="s">
        <v>553</v>
      </c>
      <c r="D2791" s="7" t="s">
        <v>1095</v>
      </c>
      <c r="E2791" s="7" t="s">
        <v>1171</v>
      </c>
      <c r="F2791" s="7" t="s">
        <v>416</v>
      </c>
      <c r="G2791" s="7" t="s">
        <v>990</v>
      </c>
      <c r="H2791" s="7" t="s">
        <v>990</v>
      </c>
      <c r="I2791" s="6" t="s">
        <v>16</v>
      </c>
      <c r="J2791" s="1"/>
      <c r="K2791" s="1"/>
      <c r="L2791" s="1"/>
      <c r="M2791" s="1"/>
      <c r="N2791" s="1"/>
      <c r="O2791" s="1"/>
      <c r="P2791" s="1">
        <v>22.3</v>
      </c>
      <c r="Q2791" s="12"/>
      <c r="R2791" s="29">
        <f t="shared" si="132"/>
        <v>-22.3</v>
      </c>
      <c r="S2791" t="str">
        <f t="shared" si="133"/>
        <v>Pendiente de ingreso</v>
      </c>
      <c r="T2791" s="10">
        <f>IFERROR(VLOOKUP(A2791,[1]!Tabla1[[#All],[Material]:[venta nueva]],38,FALSE),0)</f>
        <v>0</v>
      </c>
    </row>
    <row r="2792" spans="1:20" hidden="1" x14ac:dyDescent="0.35">
      <c r="A2792">
        <f t="shared" si="131"/>
        <v>1022847</v>
      </c>
      <c r="B2792" s="6" t="s">
        <v>1145</v>
      </c>
      <c r="C2792" s="7" t="s">
        <v>553</v>
      </c>
      <c r="D2792" s="7" t="s">
        <v>1095</v>
      </c>
      <c r="E2792" s="7" t="s">
        <v>354</v>
      </c>
      <c r="F2792" s="7" t="s">
        <v>355</v>
      </c>
      <c r="G2792" s="7" t="s">
        <v>1082</v>
      </c>
      <c r="H2792" s="7" t="s">
        <v>1013</v>
      </c>
      <c r="I2792" s="6" t="s">
        <v>11</v>
      </c>
      <c r="J2792" s="1">
        <v>-30662</v>
      </c>
      <c r="K2792" s="1">
        <v>29267</v>
      </c>
      <c r="L2792" s="1">
        <v>0</v>
      </c>
      <c r="M2792" s="1">
        <v>-30662</v>
      </c>
      <c r="N2792" s="1">
        <v>29267</v>
      </c>
      <c r="O2792" s="1">
        <v>0</v>
      </c>
      <c r="P2792" s="1"/>
      <c r="Q2792" s="12"/>
      <c r="R2792" s="29">
        <f t="shared" si="132"/>
        <v>0</v>
      </c>
      <c r="S2792" t="str">
        <f t="shared" si="133"/>
        <v>OK</v>
      </c>
      <c r="T2792" s="10">
        <f>IFERROR(VLOOKUP(A2792,[1]!Tabla1[[#All],[Material]:[venta nueva]],38,FALSE),0)</f>
        <v>0</v>
      </c>
    </row>
    <row r="2793" spans="1:20" hidden="1" x14ac:dyDescent="0.35">
      <c r="A2793">
        <f t="shared" si="131"/>
        <v>1022851</v>
      </c>
      <c r="B2793" s="6" t="s">
        <v>1145</v>
      </c>
      <c r="C2793" s="7" t="s">
        <v>553</v>
      </c>
      <c r="D2793" s="7" t="s">
        <v>1095</v>
      </c>
      <c r="E2793" s="7" t="s">
        <v>1172</v>
      </c>
      <c r="F2793" s="7" t="s">
        <v>356</v>
      </c>
      <c r="G2793" s="7" t="s">
        <v>1077</v>
      </c>
      <c r="H2793" s="7" t="s">
        <v>1023</v>
      </c>
      <c r="I2793" s="6" t="s">
        <v>14</v>
      </c>
      <c r="J2793" s="1">
        <v>-901</v>
      </c>
      <c r="K2793" s="1">
        <v>0</v>
      </c>
      <c r="L2793" s="1">
        <v>0</v>
      </c>
      <c r="M2793" s="1">
        <v>-901</v>
      </c>
      <c r="N2793" s="1">
        <v>0</v>
      </c>
      <c r="O2793" s="1">
        <v>0</v>
      </c>
      <c r="P2793" s="1"/>
      <c r="Q2793" s="12"/>
      <c r="R2793" s="29">
        <f t="shared" si="132"/>
        <v>0</v>
      </c>
      <c r="S2793" t="str">
        <f t="shared" si="133"/>
        <v>OK</v>
      </c>
      <c r="T2793" s="10">
        <f>IFERROR(VLOOKUP(A2793,[1]!Tabla1[[#All],[Material]:[venta nueva]],38,FALSE),0)</f>
        <v>0</v>
      </c>
    </row>
    <row r="2794" spans="1:20" hidden="1" x14ac:dyDescent="0.35">
      <c r="A2794">
        <f t="shared" si="131"/>
        <v>1022855</v>
      </c>
      <c r="B2794" s="6" t="s">
        <v>1145</v>
      </c>
      <c r="C2794" s="7" t="s">
        <v>553</v>
      </c>
      <c r="D2794" s="7" t="s">
        <v>1095</v>
      </c>
      <c r="E2794" s="7" t="s">
        <v>358</v>
      </c>
      <c r="F2794" s="7" t="s">
        <v>315</v>
      </c>
      <c r="G2794" s="7" t="s">
        <v>1078</v>
      </c>
      <c r="H2794" s="7" t="s">
        <v>1021</v>
      </c>
      <c r="I2794" s="6" t="s">
        <v>11</v>
      </c>
      <c r="J2794" s="1">
        <v>4554</v>
      </c>
      <c r="K2794" s="1">
        <v>24549</v>
      </c>
      <c r="L2794" s="1">
        <v>24000</v>
      </c>
      <c r="M2794" s="1">
        <v>4554</v>
      </c>
      <c r="N2794" s="1">
        <v>24549</v>
      </c>
      <c r="O2794" s="1">
        <v>24000</v>
      </c>
      <c r="P2794" s="1">
        <v>24000</v>
      </c>
      <c r="Q2794" s="12"/>
      <c r="R2794" s="29">
        <f t="shared" si="132"/>
        <v>0</v>
      </c>
      <c r="S2794" t="str">
        <f t="shared" si="133"/>
        <v>OK</v>
      </c>
      <c r="T2794" s="10">
        <f>IFERROR(VLOOKUP(A2794,[1]!Tabla1[[#All],[Material]:[venta nueva]],38,FALSE),0)</f>
        <v>0</v>
      </c>
    </row>
    <row r="2795" spans="1:20" hidden="1" x14ac:dyDescent="0.35">
      <c r="A2795">
        <f t="shared" si="131"/>
        <v>1022856</v>
      </c>
      <c r="B2795" s="6" t="s">
        <v>1145</v>
      </c>
      <c r="C2795" s="7" t="s">
        <v>553</v>
      </c>
      <c r="D2795" s="7" t="s">
        <v>1095</v>
      </c>
      <c r="E2795" s="7" t="s">
        <v>359</v>
      </c>
      <c r="F2795" s="7" t="s">
        <v>360</v>
      </c>
      <c r="G2795" s="7" t="s">
        <v>1078</v>
      </c>
      <c r="H2795" s="7" t="s">
        <v>1009</v>
      </c>
      <c r="I2795" s="6" t="s">
        <v>14</v>
      </c>
      <c r="J2795" s="1">
        <v>17893</v>
      </c>
      <c r="K2795" s="1">
        <v>35227</v>
      </c>
      <c r="L2795" s="1">
        <v>24000</v>
      </c>
      <c r="M2795" s="1">
        <v>17893</v>
      </c>
      <c r="N2795" s="1">
        <v>35227</v>
      </c>
      <c r="O2795" s="1">
        <v>24000</v>
      </c>
      <c r="P2795" s="1">
        <v>48000</v>
      </c>
      <c r="Q2795" s="12"/>
      <c r="R2795" s="29">
        <f t="shared" si="132"/>
        <v>-24000</v>
      </c>
      <c r="S2795" t="str">
        <f t="shared" si="133"/>
        <v>Pendiente de ingreso</v>
      </c>
      <c r="T2795" s="10">
        <f>IFERROR(VLOOKUP(A2795,[1]!Tabla1[[#All],[Material]:[venta nueva]],38,FALSE),0)</f>
        <v>0</v>
      </c>
    </row>
    <row r="2796" spans="1:20" hidden="1" x14ac:dyDescent="0.35">
      <c r="A2796">
        <f t="shared" si="131"/>
        <v>1022869</v>
      </c>
      <c r="B2796" s="6" t="s">
        <v>1145</v>
      </c>
      <c r="C2796" s="7" t="s">
        <v>553</v>
      </c>
      <c r="D2796" s="7" t="s">
        <v>1095</v>
      </c>
      <c r="E2796" s="7" t="s">
        <v>513</v>
      </c>
      <c r="F2796" s="7" t="s">
        <v>514</v>
      </c>
      <c r="G2796" s="7" t="s">
        <v>1084</v>
      </c>
      <c r="H2796" s="7" t="s">
        <v>1017</v>
      </c>
      <c r="I2796" s="6" t="s">
        <v>16</v>
      </c>
      <c r="J2796" s="1">
        <v>70</v>
      </c>
      <c r="K2796" s="1">
        <v>0</v>
      </c>
      <c r="L2796" s="1">
        <v>0</v>
      </c>
      <c r="M2796" s="1">
        <v>70</v>
      </c>
      <c r="N2796" s="1">
        <v>0</v>
      </c>
      <c r="O2796" s="1">
        <v>0</v>
      </c>
      <c r="P2796" s="1"/>
      <c r="Q2796" s="12"/>
      <c r="R2796" s="29">
        <f t="shared" si="132"/>
        <v>0</v>
      </c>
      <c r="S2796" t="str">
        <f t="shared" si="133"/>
        <v>OK</v>
      </c>
      <c r="T2796" s="10">
        <f>IFERROR(VLOOKUP(A2796,[1]!Tabla1[[#All],[Material]:[venta nueva]],38,FALSE),0)</f>
        <v>0</v>
      </c>
    </row>
    <row r="2797" spans="1:20" hidden="1" x14ac:dyDescent="0.35">
      <c r="A2797">
        <f t="shared" si="131"/>
        <v>1022885</v>
      </c>
      <c r="B2797" s="6" t="s">
        <v>1145</v>
      </c>
      <c r="C2797" s="7" t="s">
        <v>553</v>
      </c>
      <c r="D2797" s="7" t="s">
        <v>1095</v>
      </c>
      <c r="E2797" s="7" t="s">
        <v>371</v>
      </c>
      <c r="F2797" s="7" t="s">
        <v>372</v>
      </c>
      <c r="G2797" s="7" t="s">
        <v>1082</v>
      </c>
      <c r="H2797" s="7" t="s">
        <v>1013</v>
      </c>
      <c r="I2797" s="6" t="s">
        <v>12</v>
      </c>
      <c r="J2797" s="1">
        <v>-252761</v>
      </c>
      <c r="K2797" s="1">
        <v>674802</v>
      </c>
      <c r="L2797" s="1">
        <v>422041</v>
      </c>
      <c r="M2797" s="1">
        <v>-252761</v>
      </c>
      <c r="N2797" s="1">
        <v>603802</v>
      </c>
      <c r="O2797" s="1">
        <v>422041</v>
      </c>
      <c r="P2797" s="1">
        <v>431000</v>
      </c>
      <c r="Q2797" s="12"/>
      <c r="R2797" s="29">
        <f t="shared" si="132"/>
        <v>-8959</v>
      </c>
      <c r="S2797" t="str">
        <f t="shared" si="133"/>
        <v>Pendiente de ingreso</v>
      </c>
      <c r="T2797" s="10">
        <f>IFERROR(VLOOKUP(A2797,[1]!Tabla1[[#All],[Material]:[venta nueva]],38,FALSE),0)</f>
        <v>0</v>
      </c>
    </row>
    <row r="2798" spans="1:20" hidden="1" x14ac:dyDescent="0.35">
      <c r="A2798">
        <f t="shared" si="131"/>
        <v>1022887</v>
      </c>
      <c r="B2798" s="6" t="s">
        <v>1145</v>
      </c>
      <c r="C2798" s="7" t="s">
        <v>553</v>
      </c>
      <c r="D2798" s="7" t="s">
        <v>1095</v>
      </c>
      <c r="E2798" s="7" t="s">
        <v>373</v>
      </c>
      <c r="F2798" s="7" t="s">
        <v>374</v>
      </c>
      <c r="G2798" s="7" t="s">
        <v>1082</v>
      </c>
      <c r="H2798" s="7" t="s">
        <v>1013</v>
      </c>
      <c r="I2798" s="6" t="s">
        <v>12</v>
      </c>
      <c r="J2798" s="1">
        <v>-37368</v>
      </c>
      <c r="K2798" s="1">
        <v>319000</v>
      </c>
      <c r="L2798" s="1">
        <v>281632</v>
      </c>
      <c r="M2798" s="1">
        <v>-37368</v>
      </c>
      <c r="N2798" s="1">
        <v>321368</v>
      </c>
      <c r="O2798" s="1">
        <v>308000</v>
      </c>
      <c r="P2798" s="1">
        <v>308000</v>
      </c>
      <c r="Q2798" s="12"/>
      <c r="R2798" s="29">
        <f t="shared" si="132"/>
        <v>0</v>
      </c>
      <c r="S2798" t="str">
        <f t="shared" si="133"/>
        <v>OK</v>
      </c>
      <c r="T2798" s="10">
        <f>IFERROR(VLOOKUP(A2798,[1]!Tabla1[[#All],[Material]:[venta nueva]],38,FALSE),0)</f>
        <v>0</v>
      </c>
    </row>
    <row r="2799" spans="1:20" hidden="1" x14ac:dyDescent="0.35">
      <c r="A2799">
        <f t="shared" si="131"/>
        <v>1022901</v>
      </c>
      <c r="B2799" s="6" t="s">
        <v>1145</v>
      </c>
      <c r="C2799" s="7" t="s">
        <v>553</v>
      </c>
      <c r="D2799" s="7" t="s">
        <v>1095</v>
      </c>
      <c r="E2799" s="7" t="s">
        <v>481</v>
      </c>
      <c r="F2799" s="7" t="s">
        <v>482</v>
      </c>
      <c r="G2799" s="7" t="s">
        <v>1082</v>
      </c>
      <c r="H2799" s="7" t="s">
        <v>1013</v>
      </c>
      <c r="I2799" s="6" t="s">
        <v>16</v>
      </c>
      <c r="J2799" s="1">
        <v>-205</v>
      </c>
      <c r="K2799" s="1">
        <v>10000</v>
      </c>
      <c r="L2799" s="1">
        <v>9795</v>
      </c>
      <c r="M2799" s="1">
        <v>-205</v>
      </c>
      <c r="N2799" s="1">
        <v>10205</v>
      </c>
      <c r="O2799" s="1">
        <v>10000</v>
      </c>
      <c r="P2799" s="1">
        <v>10000</v>
      </c>
      <c r="Q2799" s="12"/>
      <c r="R2799" s="29">
        <f t="shared" si="132"/>
        <v>0</v>
      </c>
      <c r="S2799" t="str">
        <f t="shared" si="133"/>
        <v>OK</v>
      </c>
      <c r="T2799" s="10">
        <f>IFERROR(VLOOKUP(A2799,[1]!Tabla1[[#All],[Material]:[venta nueva]],38,FALSE),0)</f>
        <v>0</v>
      </c>
    </row>
    <row r="2800" spans="1:20" hidden="1" x14ac:dyDescent="0.35">
      <c r="A2800">
        <f t="shared" si="131"/>
        <v>1022919</v>
      </c>
      <c r="B2800" s="6" t="s">
        <v>1145</v>
      </c>
      <c r="C2800" s="7" t="s">
        <v>553</v>
      </c>
      <c r="D2800" s="7" t="s">
        <v>1095</v>
      </c>
      <c r="E2800" s="7" t="s">
        <v>378</v>
      </c>
      <c r="F2800" s="7" t="s">
        <v>379</v>
      </c>
      <c r="G2800" s="7" t="s">
        <v>1075</v>
      </c>
      <c r="H2800" s="7" t="s">
        <v>1003</v>
      </c>
      <c r="I2800" s="6" t="s">
        <v>16</v>
      </c>
      <c r="J2800" s="1">
        <v>-1138</v>
      </c>
      <c r="K2800" s="1">
        <v>5075</v>
      </c>
      <c r="L2800" s="1">
        <v>24000</v>
      </c>
      <c r="M2800" s="1">
        <v>-1138</v>
      </c>
      <c r="N2800" s="1">
        <v>5075</v>
      </c>
      <c r="O2800" s="1">
        <v>24000</v>
      </c>
      <c r="P2800" s="1">
        <v>24000</v>
      </c>
      <c r="Q2800" s="12"/>
      <c r="R2800" s="29">
        <f t="shared" si="132"/>
        <v>0</v>
      </c>
      <c r="S2800" t="str">
        <f t="shared" si="133"/>
        <v>OK</v>
      </c>
      <c r="T2800" s="10">
        <f>IFERROR(VLOOKUP(A2800,[1]!Tabla1[[#All],[Material]:[venta nueva]],38,FALSE),0)</f>
        <v>0</v>
      </c>
    </row>
    <row r="2801" spans="1:20" hidden="1" x14ac:dyDescent="0.35">
      <c r="A2801">
        <f t="shared" si="131"/>
        <v>1022920</v>
      </c>
      <c r="B2801" s="6" t="s">
        <v>1145</v>
      </c>
      <c r="C2801" s="7" t="s">
        <v>553</v>
      </c>
      <c r="D2801" s="7" t="s">
        <v>1095</v>
      </c>
      <c r="E2801" s="7" t="s">
        <v>380</v>
      </c>
      <c r="F2801" s="7" t="s">
        <v>381</v>
      </c>
      <c r="G2801" s="7" t="s">
        <v>1078</v>
      </c>
      <c r="H2801" s="7" t="s">
        <v>1009</v>
      </c>
      <c r="I2801" s="6" t="s">
        <v>11</v>
      </c>
      <c r="J2801" s="1">
        <v>4619</v>
      </c>
      <c r="K2801" s="1">
        <v>0</v>
      </c>
      <c r="L2801" s="1">
        <v>0</v>
      </c>
      <c r="M2801" s="1">
        <v>4619</v>
      </c>
      <c r="N2801" s="1">
        <v>0</v>
      </c>
      <c r="O2801" s="1">
        <v>4619</v>
      </c>
      <c r="P2801" s="1">
        <v>4619</v>
      </c>
      <c r="Q2801" s="12"/>
      <c r="R2801" s="29">
        <f t="shared" si="132"/>
        <v>0</v>
      </c>
      <c r="S2801" t="str">
        <f t="shared" si="133"/>
        <v>OK</v>
      </c>
      <c r="T2801" s="10">
        <f>IFERROR(VLOOKUP(A2801,[1]!Tabla1[[#All],[Material]:[venta nueva]],38,FALSE),0)</f>
        <v>0</v>
      </c>
    </row>
    <row r="2802" spans="1:20" hidden="1" x14ac:dyDescent="0.35">
      <c r="A2802">
        <f t="shared" si="131"/>
        <v>1022921</v>
      </c>
      <c r="B2802" s="6" t="s">
        <v>1145</v>
      </c>
      <c r="C2802" s="7" t="s">
        <v>553</v>
      </c>
      <c r="D2802" s="7" t="s">
        <v>1095</v>
      </c>
      <c r="E2802" s="7" t="s">
        <v>382</v>
      </c>
      <c r="F2802" s="7" t="s">
        <v>383</v>
      </c>
      <c r="G2802" s="7" t="s">
        <v>1078</v>
      </c>
      <c r="H2802" s="7" t="s">
        <v>1009</v>
      </c>
      <c r="I2802" s="6" t="s">
        <v>11</v>
      </c>
      <c r="J2802" s="1">
        <v>-2341</v>
      </c>
      <c r="K2802" s="1">
        <v>42082</v>
      </c>
      <c r="L2802" s="1">
        <v>40000</v>
      </c>
      <c r="M2802" s="1">
        <v>-2341</v>
      </c>
      <c r="N2802" s="1">
        <v>42082</v>
      </c>
      <c r="O2802" s="1">
        <v>40000</v>
      </c>
      <c r="P2802" s="1">
        <v>35000</v>
      </c>
      <c r="Q2802" s="12"/>
      <c r="R2802" s="29">
        <f t="shared" si="132"/>
        <v>5000</v>
      </c>
      <c r="S2802" t="str">
        <f t="shared" si="133"/>
        <v>Sobre ingreso</v>
      </c>
      <c r="T2802" s="10">
        <f>IFERROR(VLOOKUP(A2802,[1]!Tabla1[[#All],[Material]:[venta nueva]],38,FALSE),0)</f>
        <v>0</v>
      </c>
    </row>
    <row r="2803" spans="1:20" hidden="1" x14ac:dyDescent="0.35">
      <c r="A2803">
        <f t="shared" si="131"/>
        <v>1022922</v>
      </c>
      <c r="B2803" s="6" t="s">
        <v>1145</v>
      </c>
      <c r="C2803" s="7" t="s">
        <v>553</v>
      </c>
      <c r="D2803" s="7" t="s">
        <v>1095</v>
      </c>
      <c r="E2803" s="7" t="s">
        <v>581</v>
      </c>
      <c r="F2803" s="7" t="s">
        <v>582</v>
      </c>
      <c r="G2803" s="7" t="s">
        <v>1081</v>
      </c>
      <c r="H2803" s="7" t="s">
        <v>1010</v>
      </c>
      <c r="I2803" s="6" t="s">
        <v>11</v>
      </c>
      <c r="J2803" s="1">
        <v>-7676</v>
      </c>
      <c r="K2803" s="1">
        <v>0</v>
      </c>
      <c r="L2803" s="1">
        <v>0</v>
      </c>
      <c r="M2803" s="1">
        <v>-7676</v>
      </c>
      <c r="N2803" s="1">
        <v>0</v>
      </c>
      <c r="O2803" s="1">
        <v>0</v>
      </c>
      <c r="P2803" s="1"/>
      <c r="Q2803" s="12"/>
      <c r="R2803" s="29">
        <f t="shared" si="132"/>
        <v>0</v>
      </c>
      <c r="S2803" t="str">
        <f t="shared" si="133"/>
        <v>OK</v>
      </c>
      <c r="T2803" s="10">
        <f>IFERROR(VLOOKUP(A2803,[1]!Tabla1[[#All],[Material]:[venta nueva]],38,FALSE),0)</f>
        <v>0</v>
      </c>
    </row>
    <row r="2804" spans="1:20" hidden="1" x14ac:dyDescent="0.35">
      <c r="A2804">
        <f t="shared" si="131"/>
        <v>1022928</v>
      </c>
      <c r="B2804" s="6" t="s">
        <v>1145</v>
      </c>
      <c r="C2804" s="7" t="s">
        <v>553</v>
      </c>
      <c r="D2804" s="7" t="s">
        <v>1095</v>
      </c>
      <c r="E2804" s="7" t="s">
        <v>583</v>
      </c>
      <c r="F2804" s="7" t="s">
        <v>584</v>
      </c>
      <c r="G2804" s="7" t="s">
        <v>1080</v>
      </c>
      <c r="H2804" s="7" t="s">
        <v>1031</v>
      </c>
      <c r="I2804" s="6" t="s">
        <v>11</v>
      </c>
      <c r="J2804" s="1">
        <v>8320</v>
      </c>
      <c r="K2804" s="1">
        <v>0</v>
      </c>
      <c r="L2804" s="1">
        <v>0</v>
      </c>
      <c r="M2804" s="1">
        <v>8320</v>
      </c>
      <c r="N2804" s="1">
        <v>0</v>
      </c>
      <c r="O2804" s="1">
        <v>0</v>
      </c>
      <c r="P2804" s="1"/>
      <c r="Q2804" s="12"/>
      <c r="R2804" s="29">
        <f t="shared" si="132"/>
        <v>0</v>
      </c>
      <c r="S2804" t="str">
        <f t="shared" si="133"/>
        <v>OK</v>
      </c>
      <c r="T2804" s="10">
        <f>IFERROR(VLOOKUP(A2804,[1]!Tabla1[[#All],[Material]:[venta nueva]],38,FALSE),0)</f>
        <v>0</v>
      </c>
    </row>
    <row r="2805" spans="1:20" hidden="1" x14ac:dyDescent="0.35">
      <c r="A2805">
        <f t="shared" si="131"/>
        <v>1022930</v>
      </c>
      <c r="B2805" s="6" t="s">
        <v>1145</v>
      </c>
      <c r="C2805" s="7" t="s">
        <v>553</v>
      </c>
      <c r="D2805" s="7" t="s">
        <v>1095</v>
      </c>
      <c r="E2805" s="7" t="s">
        <v>384</v>
      </c>
      <c r="F2805" s="7" t="s">
        <v>385</v>
      </c>
      <c r="G2805" s="7" t="s">
        <v>1082</v>
      </c>
      <c r="H2805" s="7" t="s">
        <v>1013</v>
      </c>
      <c r="I2805" s="6" t="s">
        <v>12</v>
      </c>
      <c r="J2805" s="1">
        <v>-2880</v>
      </c>
      <c r="K2805" s="1">
        <v>112880</v>
      </c>
      <c r="L2805" s="1">
        <v>110000</v>
      </c>
      <c r="M2805" s="1">
        <v>-2880</v>
      </c>
      <c r="N2805" s="1">
        <v>112880</v>
      </c>
      <c r="O2805" s="1">
        <v>110000</v>
      </c>
      <c r="P2805" s="1">
        <v>110000</v>
      </c>
      <c r="Q2805" s="12"/>
      <c r="R2805" s="29">
        <f t="shared" si="132"/>
        <v>0</v>
      </c>
      <c r="S2805" t="str">
        <f t="shared" si="133"/>
        <v>OK</v>
      </c>
      <c r="T2805" s="10">
        <f>IFERROR(VLOOKUP(A2805,[1]!Tabla1[[#All],[Material]:[venta nueva]],38,FALSE),0)</f>
        <v>0</v>
      </c>
    </row>
    <row r="2806" spans="1:20" hidden="1" x14ac:dyDescent="0.35">
      <c r="A2806">
        <f t="shared" si="131"/>
        <v>1022931</v>
      </c>
      <c r="B2806" s="6" t="s">
        <v>1145</v>
      </c>
      <c r="C2806" s="7" t="s">
        <v>553</v>
      </c>
      <c r="D2806" s="7" t="s">
        <v>1095</v>
      </c>
      <c r="E2806" s="7" t="s">
        <v>386</v>
      </c>
      <c r="F2806" s="7" t="s">
        <v>387</v>
      </c>
      <c r="G2806" s="7" t="s">
        <v>985</v>
      </c>
      <c r="H2806" s="7" t="s">
        <v>1012</v>
      </c>
      <c r="I2806" s="6" t="s">
        <v>16</v>
      </c>
      <c r="J2806" s="1">
        <v>135</v>
      </c>
      <c r="K2806" s="1">
        <v>30757</v>
      </c>
      <c r="L2806" s="1">
        <v>30000</v>
      </c>
      <c r="M2806" s="1">
        <v>135</v>
      </c>
      <c r="N2806" s="1">
        <v>30757</v>
      </c>
      <c r="O2806" s="1">
        <v>30000</v>
      </c>
      <c r="P2806" s="1">
        <v>30000</v>
      </c>
      <c r="Q2806" s="12"/>
      <c r="R2806" s="29">
        <f t="shared" si="132"/>
        <v>0</v>
      </c>
      <c r="S2806" t="str">
        <f t="shared" si="133"/>
        <v>OK</v>
      </c>
      <c r="T2806" s="10">
        <f>IFERROR(VLOOKUP(A2806,[1]!Tabla1[[#All],[Material]:[venta nueva]],38,FALSE),0)</f>
        <v>0</v>
      </c>
    </row>
    <row r="2807" spans="1:20" hidden="1" x14ac:dyDescent="0.35">
      <c r="A2807">
        <f t="shared" si="131"/>
        <v>1022985</v>
      </c>
      <c r="B2807" s="6" t="s">
        <v>1145</v>
      </c>
      <c r="C2807" s="7" t="s">
        <v>553</v>
      </c>
      <c r="D2807" s="7" t="s">
        <v>1095</v>
      </c>
      <c r="E2807" s="7" t="s">
        <v>398</v>
      </c>
      <c r="F2807" s="7" t="s">
        <v>399</v>
      </c>
      <c r="G2807" s="7" t="s">
        <v>1075</v>
      </c>
      <c r="H2807" s="7" t="s">
        <v>1011</v>
      </c>
      <c r="I2807" s="6" t="s">
        <v>12</v>
      </c>
      <c r="J2807" s="1">
        <v>-703</v>
      </c>
      <c r="K2807" s="1">
        <v>2282</v>
      </c>
      <c r="L2807" s="1">
        <v>1579</v>
      </c>
      <c r="M2807" s="1">
        <v>-703</v>
      </c>
      <c r="N2807" s="1">
        <v>1861</v>
      </c>
      <c r="O2807" s="1">
        <v>2000</v>
      </c>
      <c r="P2807" s="1">
        <v>2000</v>
      </c>
      <c r="Q2807" s="12"/>
      <c r="R2807" s="29">
        <f t="shared" si="132"/>
        <v>0</v>
      </c>
      <c r="S2807" t="str">
        <f t="shared" si="133"/>
        <v>OK</v>
      </c>
      <c r="T2807" s="10">
        <f>IFERROR(VLOOKUP(A2807,[1]!Tabla1[[#All],[Material]:[venta nueva]],38,FALSE),0)</f>
        <v>0</v>
      </c>
    </row>
    <row r="2808" spans="1:20" hidden="1" x14ac:dyDescent="0.35">
      <c r="A2808">
        <f t="shared" si="131"/>
        <v>1022986</v>
      </c>
      <c r="B2808" s="6" t="s">
        <v>1145</v>
      </c>
      <c r="C2808" s="7" t="s">
        <v>553</v>
      </c>
      <c r="D2808" s="7" t="s">
        <v>1095</v>
      </c>
      <c r="E2808" s="7" t="s">
        <v>400</v>
      </c>
      <c r="F2808" s="7" t="s">
        <v>401</v>
      </c>
      <c r="G2808" s="7" t="s">
        <v>1082</v>
      </c>
      <c r="H2808" s="7" t="s">
        <v>1013</v>
      </c>
      <c r="I2808" s="6" t="s">
        <v>12</v>
      </c>
      <c r="J2808" s="1">
        <v>-6</v>
      </c>
      <c r="K2808" s="1">
        <v>6</v>
      </c>
      <c r="L2808" s="1">
        <v>0</v>
      </c>
      <c r="M2808" s="1">
        <v>-6</v>
      </c>
      <c r="N2808" s="1">
        <v>6</v>
      </c>
      <c r="O2808" s="1">
        <v>0</v>
      </c>
      <c r="P2808" s="1"/>
      <c r="Q2808" s="12"/>
      <c r="R2808" s="29">
        <f t="shared" si="132"/>
        <v>0</v>
      </c>
      <c r="S2808" t="str">
        <f t="shared" si="133"/>
        <v>OK</v>
      </c>
      <c r="T2808" s="10">
        <f>IFERROR(VLOOKUP(A2808,[1]!Tabla1[[#All],[Material]:[venta nueva]],38,FALSE),0)</f>
        <v>0</v>
      </c>
    </row>
    <row r="2809" spans="1:20" hidden="1" x14ac:dyDescent="0.35">
      <c r="A2809">
        <f t="shared" si="131"/>
        <v>1022987</v>
      </c>
      <c r="B2809" s="6" t="s">
        <v>1145</v>
      </c>
      <c r="C2809" s="7" t="s">
        <v>553</v>
      </c>
      <c r="D2809" s="7" t="s">
        <v>1095</v>
      </c>
      <c r="E2809" s="7" t="s">
        <v>546</v>
      </c>
      <c r="F2809" s="7" t="s">
        <v>547</v>
      </c>
      <c r="G2809" s="7" t="s">
        <v>1079</v>
      </c>
      <c r="H2809" s="7" t="s">
        <v>1007</v>
      </c>
      <c r="I2809" s="6" t="s">
        <v>16</v>
      </c>
      <c r="J2809" s="1">
        <v>-47720</v>
      </c>
      <c r="K2809" s="1">
        <v>47720</v>
      </c>
      <c r="L2809" s="1">
        <v>24000</v>
      </c>
      <c r="M2809" s="1">
        <v>-47720</v>
      </c>
      <c r="N2809" s="1">
        <v>23720</v>
      </c>
      <c r="O2809" s="1">
        <v>0</v>
      </c>
      <c r="P2809" s="1"/>
      <c r="Q2809" s="12"/>
      <c r="R2809" s="29">
        <f t="shared" si="132"/>
        <v>0</v>
      </c>
      <c r="S2809" t="str">
        <f t="shared" si="133"/>
        <v>OK</v>
      </c>
      <c r="T2809" s="10">
        <f>IFERROR(VLOOKUP(A2809,[1]!Tabla1[[#All],[Material]:[venta nueva]],38,FALSE),0)</f>
        <v>0</v>
      </c>
    </row>
    <row r="2810" spans="1:20" hidden="1" x14ac:dyDescent="0.35">
      <c r="A2810">
        <f t="shared" si="131"/>
        <v>1022990</v>
      </c>
      <c r="B2810" s="6" t="s">
        <v>1145</v>
      </c>
      <c r="C2810" s="7" t="s">
        <v>553</v>
      </c>
      <c r="D2810" s="7" t="s">
        <v>1095</v>
      </c>
      <c r="E2810" s="7" t="s">
        <v>404</v>
      </c>
      <c r="F2810" s="7" t="s">
        <v>405</v>
      </c>
      <c r="G2810" s="7" t="s">
        <v>1082</v>
      </c>
      <c r="H2810" s="7" t="s">
        <v>1013</v>
      </c>
      <c r="I2810" s="6" t="s">
        <v>16</v>
      </c>
      <c r="J2810" s="1">
        <v>-796</v>
      </c>
      <c r="K2810" s="1">
        <v>0</v>
      </c>
      <c r="L2810" s="1">
        <v>0</v>
      </c>
      <c r="M2810" s="1">
        <v>-796</v>
      </c>
      <c r="N2810" s="1">
        <v>-25000</v>
      </c>
      <c r="O2810" s="1">
        <v>0</v>
      </c>
      <c r="P2810" s="1"/>
      <c r="Q2810" s="12"/>
      <c r="R2810" s="29">
        <f t="shared" si="132"/>
        <v>0</v>
      </c>
      <c r="S2810" t="str">
        <f t="shared" si="133"/>
        <v>OK</v>
      </c>
      <c r="T2810" s="10">
        <f>IFERROR(VLOOKUP(A2810,[1]!Tabla1[[#All],[Material]:[venta nueva]],38,FALSE),0)</f>
        <v>0</v>
      </c>
    </row>
    <row r="2811" spans="1:20" hidden="1" x14ac:dyDescent="0.35">
      <c r="A2811">
        <f t="shared" si="131"/>
        <v>1022996</v>
      </c>
      <c r="B2811" s="6" t="s">
        <v>1145</v>
      </c>
      <c r="C2811" s="7" t="s">
        <v>553</v>
      </c>
      <c r="D2811" s="7" t="s">
        <v>1095</v>
      </c>
      <c r="E2811" s="7" t="s">
        <v>406</v>
      </c>
      <c r="F2811" s="7" t="s">
        <v>407</v>
      </c>
      <c r="G2811" s="7" t="s">
        <v>1078</v>
      </c>
      <c r="H2811" s="7" t="s">
        <v>1009</v>
      </c>
      <c r="I2811" s="6" t="s">
        <v>11</v>
      </c>
      <c r="J2811" s="1">
        <v>6307</v>
      </c>
      <c r="K2811" s="1">
        <v>0</v>
      </c>
      <c r="L2811" s="1">
        <v>0</v>
      </c>
      <c r="M2811" s="1">
        <v>6307</v>
      </c>
      <c r="N2811" s="1">
        <v>0</v>
      </c>
      <c r="O2811" s="1">
        <v>0</v>
      </c>
      <c r="P2811" s="1"/>
      <c r="Q2811" s="12"/>
      <c r="R2811" s="29">
        <f t="shared" si="132"/>
        <v>0</v>
      </c>
      <c r="S2811" t="str">
        <f t="shared" si="133"/>
        <v>OK</v>
      </c>
      <c r="T2811" s="10">
        <f>IFERROR(VLOOKUP(A2811,[1]!Tabla1[[#All],[Material]:[venta nueva]],38,FALSE),0)</f>
        <v>0</v>
      </c>
    </row>
    <row r="2812" spans="1:20" hidden="1" x14ac:dyDescent="0.35">
      <c r="A2812">
        <f t="shared" si="131"/>
        <v>1023034</v>
      </c>
      <c r="B2812" s="6" t="s">
        <v>1145</v>
      </c>
      <c r="C2812" s="7" t="s">
        <v>553</v>
      </c>
      <c r="D2812" s="7" t="s">
        <v>1095</v>
      </c>
      <c r="E2812" s="7" t="s">
        <v>408</v>
      </c>
      <c r="F2812" s="7" t="s">
        <v>142</v>
      </c>
      <c r="G2812" s="7" t="s">
        <v>1080</v>
      </c>
      <c r="H2812" s="7" t="s">
        <v>1030</v>
      </c>
      <c r="I2812" s="6" t="s">
        <v>14</v>
      </c>
      <c r="J2812" s="1"/>
      <c r="K2812" s="1"/>
      <c r="L2812" s="1"/>
      <c r="M2812" s="1"/>
      <c r="N2812" s="1"/>
      <c r="O2812" s="1"/>
      <c r="P2812" s="1">
        <v>96000</v>
      </c>
      <c r="Q2812" s="12"/>
      <c r="R2812" s="29">
        <f t="shared" si="132"/>
        <v>-96000</v>
      </c>
      <c r="S2812" t="str">
        <f t="shared" si="133"/>
        <v>Pendiente de ingreso</v>
      </c>
      <c r="T2812" s="10">
        <f>IFERROR(VLOOKUP(A2812,[1]!Tabla1[[#All],[Material]:[venta nueva]],38,FALSE),0)</f>
        <v>0</v>
      </c>
    </row>
    <row r="2813" spans="1:20" hidden="1" x14ac:dyDescent="0.35">
      <c r="A2813">
        <f t="shared" si="131"/>
        <v>1023035</v>
      </c>
      <c r="B2813" s="6" t="s">
        <v>1145</v>
      </c>
      <c r="C2813" s="7" t="s">
        <v>553</v>
      </c>
      <c r="D2813" s="7" t="s">
        <v>1095</v>
      </c>
      <c r="E2813" s="7" t="s">
        <v>468</v>
      </c>
      <c r="F2813" s="7" t="s">
        <v>469</v>
      </c>
      <c r="G2813" s="7" t="s">
        <v>1081</v>
      </c>
      <c r="H2813" s="7" t="s">
        <v>1010</v>
      </c>
      <c r="I2813" s="6" t="s">
        <v>14</v>
      </c>
      <c r="J2813" s="1">
        <v>-37441</v>
      </c>
      <c r="K2813" s="1">
        <v>0</v>
      </c>
      <c r="L2813" s="1">
        <v>0</v>
      </c>
      <c r="M2813" s="1">
        <v>-37441</v>
      </c>
      <c r="N2813" s="1">
        <v>0</v>
      </c>
      <c r="O2813" s="1">
        <v>0</v>
      </c>
      <c r="P2813" s="1"/>
      <c r="Q2813" s="12"/>
      <c r="R2813" s="29">
        <f t="shared" si="132"/>
        <v>0</v>
      </c>
      <c r="S2813" t="str">
        <f t="shared" si="133"/>
        <v>OK</v>
      </c>
      <c r="T2813" s="10">
        <f>IFERROR(VLOOKUP(A2813,[1]!Tabla1[[#All],[Material]:[venta nueva]],38,FALSE),0)</f>
        <v>0</v>
      </c>
    </row>
    <row r="2814" spans="1:20" hidden="1" x14ac:dyDescent="0.35">
      <c r="A2814">
        <f t="shared" si="131"/>
        <v>1023037</v>
      </c>
      <c r="B2814" s="6" t="s">
        <v>1145</v>
      </c>
      <c r="C2814" s="7" t="s">
        <v>553</v>
      </c>
      <c r="D2814" s="7" t="s">
        <v>1095</v>
      </c>
      <c r="E2814" s="7" t="s">
        <v>409</v>
      </c>
      <c r="F2814" s="7" t="s">
        <v>410</v>
      </c>
      <c r="G2814" s="7" t="s">
        <v>1082</v>
      </c>
      <c r="H2814" s="7" t="s">
        <v>1013</v>
      </c>
      <c r="I2814" s="6" t="s">
        <v>12</v>
      </c>
      <c r="J2814" s="1">
        <v>-6457</v>
      </c>
      <c r="K2814" s="1">
        <v>105457</v>
      </c>
      <c r="L2814" s="1">
        <v>99000</v>
      </c>
      <c r="M2814" s="1">
        <v>-6457</v>
      </c>
      <c r="N2814" s="1">
        <v>105457</v>
      </c>
      <c r="O2814" s="1">
        <v>99000</v>
      </c>
      <c r="P2814" s="1">
        <v>99000</v>
      </c>
      <c r="Q2814" s="12"/>
      <c r="R2814" s="29">
        <f t="shared" si="132"/>
        <v>0</v>
      </c>
      <c r="S2814" t="str">
        <f t="shared" si="133"/>
        <v>OK</v>
      </c>
      <c r="T2814" s="10">
        <f>IFERROR(VLOOKUP(A2814,[1]!Tabla1[[#All],[Material]:[venta nueva]],38,FALSE),0)</f>
        <v>0</v>
      </c>
    </row>
    <row r="2815" spans="1:20" hidden="1" x14ac:dyDescent="0.35">
      <c r="A2815">
        <f t="shared" si="131"/>
        <v>1023038</v>
      </c>
      <c r="B2815" s="6" t="s">
        <v>1145</v>
      </c>
      <c r="C2815" s="7" t="s">
        <v>553</v>
      </c>
      <c r="D2815" s="7" t="s">
        <v>1095</v>
      </c>
      <c r="E2815" s="7" t="s">
        <v>411</v>
      </c>
      <c r="F2815" s="7" t="s">
        <v>412</v>
      </c>
      <c r="G2815" s="7" t="s">
        <v>1075</v>
      </c>
      <c r="H2815" s="7" t="s">
        <v>1011</v>
      </c>
      <c r="I2815" s="6" t="s">
        <v>12</v>
      </c>
      <c r="J2815" s="1">
        <v>35025</v>
      </c>
      <c r="K2815" s="1">
        <v>27387</v>
      </c>
      <c r="L2815" s="1">
        <v>62412</v>
      </c>
      <c r="M2815" s="1">
        <v>35025</v>
      </c>
      <c r="N2815" s="1">
        <v>27387</v>
      </c>
      <c r="O2815" s="1">
        <v>62412</v>
      </c>
      <c r="P2815" s="1">
        <v>55000</v>
      </c>
      <c r="Q2815" s="12"/>
      <c r="R2815" s="29">
        <f t="shared" si="132"/>
        <v>7412</v>
      </c>
      <c r="S2815" t="str">
        <f t="shared" si="133"/>
        <v>Sobre ingreso</v>
      </c>
      <c r="T2815" s="10">
        <f>IFERROR(VLOOKUP(A2815,[1]!Tabla1[[#All],[Material]:[venta nueva]],38,FALSE),0)</f>
        <v>0</v>
      </c>
    </row>
    <row r="2816" spans="1:20" hidden="1" x14ac:dyDescent="0.35">
      <c r="A2816">
        <f t="shared" si="131"/>
        <v>1023051</v>
      </c>
      <c r="B2816" s="6" t="s">
        <v>1145</v>
      </c>
      <c r="C2816" s="7" t="s">
        <v>553</v>
      </c>
      <c r="D2816" s="7" t="s">
        <v>1095</v>
      </c>
      <c r="E2816" s="7" t="s">
        <v>616</v>
      </c>
      <c r="F2816" s="7" t="s">
        <v>617</v>
      </c>
      <c r="G2816" s="7" t="s">
        <v>1075</v>
      </c>
      <c r="H2816" s="7" t="s">
        <v>1011</v>
      </c>
      <c r="I2816" s="6" t="s">
        <v>16</v>
      </c>
      <c r="J2816" s="1"/>
      <c r="K2816" s="1"/>
      <c r="L2816" s="1"/>
      <c r="M2816" s="1"/>
      <c r="N2816" s="1"/>
      <c r="O2816" s="1"/>
      <c r="P2816" s="1">
        <v>2000</v>
      </c>
      <c r="Q2816" s="12"/>
      <c r="R2816" s="29">
        <f t="shared" si="132"/>
        <v>-2000</v>
      </c>
      <c r="S2816" t="str">
        <f t="shared" si="133"/>
        <v>Pendiente de ingreso</v>
      </c>
      <c r="T2816" s="10">
        <f>IFERROR(VLOOKUP(A2816,[1]!Tabla1[[#All],[Material]:[venta nueva]],38,FALSE),0)</f>
        <v>0</v>
      </c>
    </row>
    <row r="2817" spans="1:20" hidden="1" x14ac:dyDescent="0.35">
      <c r="A2817">
        <f t="shared" si="131"/>
        <v>1023055</v>
      </c>
      <c r="B2817" s="6" t="s">
        <v>1145</v>
      </c>
      <c r="C2817" s="7" t="s">
        <v>553</v>
      </c>
      <c r="D2817" s="7" t="s">
        <v>1095</v>
      </c>
      <c r="E2817" s="7" t="s">
        <v>542</v>
      </c>
      <c r="F2817" s="7" t="s">
        <v>543</v>
      </c>
      <c r="G2817" s="7" t="s">
        <v>1075</v>
      </c>
      <c r="H2817" s="7" t="s">
        <v>1011</v>
      </c>
      <c r="I2817" s="6" t="s">
        <v>16</v>
      </c>
      <c r="J2817" s="1">
        <v>0</v>
      </c>
      <c r="K2817" s="1">
        <v>5000</v>
      </c>
      <c r="L2817" s="1">
        <v>5000</v>
      </c>
      <c r="M2817" s="1">
        <v>0</v>
      </c>
      <c r="N2817" s="1">
        <v>5000</v>
      </c>
      <c r="O2817" s="1">
        <v>5000</v>
      </c>
      <c r="P2817" s="1">
        <v>5000</v>
      </c>
      <c r="Q2817" s="12"/>
      <c r="R2817" s="29">
        <f t="shared" si="132"/>
        <v>0</v>
      </c>
      <c r="S2817" t="str">
        <f t="shared" si="133"/>
        <v>OK</v>
      </c>
      <c r="T2817" s="10">
        <f>IFERROR(VLOOKUP(A2817,[1]!Tabla1[[#All],[Material]:[venta nueva]],38,FALSE),0)</f>
        <v>0</v>
      </c>
    </row>
    <row r="2818" spans="1:20" hidden="1" x14ac:dyDescent="0.35">
      <c r="A2818">
        <f t="shared" si="131"/>
        <v>1023090</v>
      </c>
      <c r="B2818" s="6" t="s">
        <v>1145</v>
      </c>
      <c r="C2818" s="7" t="s">
        <v>553</v>
      </c>
      <c r="D2818" s="7" t="s">
        <v>1095</v>
      </c>
      <c r="E2818" s="7" t="s">
        <v>413</v>
      </c>
      <c r="F2818" s="7" t="s">
        <v>414</v>
      </c>
      <c r="G2818" s="7" t="s">
        <v>1082</v>
      </c>
      <c r="H2818" s="7" t="s">
        <v>1013</v>
      </c>
      <c r="I2818" s="6" t="s">
        <v>12</v>
      </c>
      <c r="J2818" s="1">
        <v>1872</v>
      </c>
      <c r="K2818" s="1">
        <v>20128</v>
      </c>
      <c r="L2818" s="1">
        <v>22000</v>
      </c>
      <c r="M2818" s="1">
        <v>1872</v>
      </c>
      <c r="N2818" s="1">
        <v>20128</v>
      </c>
      <c r="O2818" s="1">
        <v>22000</v>
      </c>
      <c r="P2818" s="1">
        <v>22000</v>
      </c>
      <c r="Q2818" s="12"/>
      <c r="R2818" s="29">
        <f t="shared" si="132"/>
        <v>0</v>
      </c>
      <c r="S2818" t="str">
        <f t="shared" si="133"/>
        <v>OK</v>
      </c>
      <c r="T2818" s="10">
        <f>IFERROR(VLOOKUP(A2818,[1]!Tabla1[[#All],[Material]:[venta nueva]],38,FALSE),0)</f>
        <v>0</v>
      </c>
    </row>
    <row r="2819" spans="1:20" hidden="1" x14ac:dyDescent="0.35">
      <c r="A2819">
        <f t="shared" si="131"/>
        <v>1023110</v>
      </c>
      <c r="B2819" s="6" t="s">
        <v>1145</v>
      </c>
      <c r="C2819" s="7" t="s">
        <v>553</v>
      </c>
      <c r="D2819" s="7" t="s">
        <v>1095</v>
      </c>
      <c r="E2819" s="7" t="s">
        <v>417</v>
      </c>
      <c r="F2819" s="7" t="s">
        <v>144</v>
      </c>
      <c r="G2819" s="7" t="s">
        <v>1080</v>
      </c>
      <c r="H2819" s="7" t="s">
        <v>1030</v>
      </c>
      <c r="I2819" s="6" t="s">
        <v>14</v>
      </c>
      <c r="J2819" s="1">
        <v>1176</v>
      </c>
      <c r="K2819" s="1">
        <v>0</v>
      </c>
      <c r="L2819" s="1">
        <v>0</v>
      </c>
      <c r="M2819" s="1">
        <v>1176</v>
      </c>
      <c r="N2819" s="1">
        <v>0</v>
      </c>
      <c r="O2819" s="1">
        <v>0</v>
      </c>
      <c r="P2819" s="1"/>
      <c r="Q2819" s="12"/>
      <c r="R2819" s="29">
        <f t="shared" si="132"/>
        <v>0</v>
      </c>
      <c r="S2819" t="str">
        <f t="shared" si="133"/>
        <v>OK</v>
      </c>
      <c r="T2819" s="10">
        <f>IFERROR(VLOOKUP(A2819,[1]!Tabla1[[#All],[Material]:[venta nueva]],38,FALSE),0)</f>
        <v>0</v>
      </c>
    </row>
    <row r="2820" spans="1:20" hidden="1" x14ac:dyDescent="0.35">
      <c r="A2820">
        <f t="shared" si="131"/>
        <v>1023111</v>
      </c>
      <c r="B2820" s="6" t="s">
        <v>1145</v>
      </c>
      <c r="C2820" s="7" t="s">
        <v>553</v>
      </c>
      <c r="D2820" s="7" t="s">
        <v>1095</v>
      </c>
      <c r="E2820" s="7" t="s">
        <v>418</v>
      </c>
      <c r="F2820" s="7" t="s">
        <v>419</v>
      </c>
      <c r="G2820" s="7" t="s">
        <v>1078</v>
      </c>
      <c r="H2820" s="7" t="s">
        <v>1021</v>
      </c>
      <c r="I2820" s="6" t="s">
        <v>14</v>
      </c>
      <c r="J2820" s="1">
        <v>24417</v>
      </c>
      <c r="K2820" s="1">
        <v>0</v>
      </c>
      <c r="L2820" s="1">
        <v>24000</v>
      </c>
      <c r="M2820" s="1">
        <v>24417</v>
      </c>
      <c r="N2820" s="1">
        <v>0</v>
      </c>
      <c r="O2820" s="1">
        <v>24000</v>
      </c>
      <c r="P2820" s="1">
        <v>24000</v>
      </c>
      <c r="Q2820" s="12"/>
      <c r="R2820" s="29">
        <f t="shared" si="132"/>
        <v>0</v>
      </c>
      <c r="S2820" t="str">
        <f t="shared" si="133"/>
        <v>OK</v>
      </c>
      <c r="T2820" s="10">
        <f>IFERROR(VLOOKUP(A2820,[1]!Tabla1[[#All],[Material]:[venta nueva]],38,FALSE),0)</f>
        <v>0</v>
      </c>
    </row>
    <row r="2821" spans="1:20" hidden="1" x14ac:dyDescent="0.35">
      <c r="A2821">
        <f t="shared" si="131"/>
        <v>1023144</v>
      </c>
      <c r="B2821" s="6" t="s">
        <v>1145</v>
      </c>
      <c r="C2821" s="7" t="s">
        <v>553</v>
      </c>
      <c r="D2821" s="7" t="s">
        <v>1095</v>
      </c>
      <c r="E2821" s="7" t="s">
        <v>576</v>
      </c>
      <c r="F2821" s="7" t="s">
        <v>577</v>
      </c>
      <c r="G2821" s="7" t="s">
        <v>1079</v>
      </c>
      <c r="H2821" s="7" t="s">
        <v>1040</v>
      </c>
      <c r="I2821" s="6" t="s">
        <v>12</v>
      </c>
      <c r="J2821" s="1">
        <v>-328</v>
      </c>
      <c r="K2821" s="1">
        <v>656</v>
      </c>
      <c r="L2821" s="1">
        <v>328</v>
      </c>
      <c r="M2821" s="1">
        <v>-164</v>
      </c>
      <c r="N2821" s="1">
        <v>328</v>
      </c>
      <c r="O2821" s="1">
        <v>164</v>
      </c>
      <c r="P2821" s="1"/>
      <c r="Q2821" s="12"/>
      <c r="R2821" s="29">
        <f t="shared" si="132"/>
        <v>164</v>
      </c>
      <c r="S2821" t="str">
        <f t="shared" si="133"/>
        <v>Sobre ingreso</v>
      </c>
      <c r="T2821" s="10">
        <f>IFERROR(VLOOKUP(A2821,[1]!Tabla1[[#All],[Material]:[venta nueva]],38,FALSE),0)</f>
        <v>0</v>
      </c>
    </row>
    <row r="2822" spans="1:20" hidden="1" x14ac:dyDescent="0.35">
      <c r="A2822">
        <f t="shared" ref="A2822:A2885" si="134">+E2822*1</f>
        <v>1023163</v>
      </c>
      <c r="B2822" s="6" t="s">
        <v>1145</v>
      </c>
      <c r="C2822" s="7" t="s">
        <v>553</v>
      </c>
      <c r="D2822" s="7" t="s">
        <v>1095</v>
      </c>
      <c r="E2822" s="7" t="s">
        <v>428</v>
      </c>
      <c r="F2822" s="7" t="s">
        <v>429</v>
      </c>
      <c r="G2822" s="7" t="s">
        <v>1075</v>
      </c>
      <c r="H2822" s="7" t="s">
        <v>1011</v>
      </c>
      <c r="I2822" s="6" t="s">
        <v>16</v>
      </c>
      <c r="J2822" s="1">
        <v>0</v>
      </c>
      <c r="K2822" s="1">
        <v>25000</v>
      </c>
      <c r="L2822" s="1">
        <v>25000</v>
      </c>
      <c r="M2822" s="1">
        <v>0</v>
      </c>
      <c r="N2822" s="1">
        <v>25000</v>
      </c>
      <c r="O2822" s="1">
        <v>25000</v>
      </c>
      <c r="P2822" s="1">
        <v>25000</v>
      </c>
      <c r="Q2822" s="12"/>
      <c r="R2822" s="29">
        <f t="shared" si="132"/>
        <v>0</v>
      </c>
      <c r="S2822" t="str">
        <f t="shared" si="133"/>
        <v>OK</v>
      </c>
      <c r="T2822" s="10">
        <f>IFERROR(VLOOKUP(A2822,[1]!Tabla1[[#All],[Material]:[venta nueva]],38,FALSE),0)</f>
        <v>0</v>
      </c>
    </row>
    <row r="2823" spans="1:20" hidden="1" x14ac:dyDescent="0.35">
      <c r="A2823">
        <f t="shared" si="134"/>
        <v>1023183</v>
      </c>
      <c r="B2823" s="6" t="s">
        <v>1145</v>
      </c>
      <c r="C2823" s="7" t="s">
        <v>553</v>
      </c>
      <c r="D2823" s="7" t="s">
        <v>1095</v>
      </c>
      <c r="E2823" s="7" t="s">
        <v>430</v>
      </c>
      <c r="F2823" s="7" t="s">
        <v>431</v>
      </c>
      <c r="G2823" s="7" t="s">
        <v>1085</v>
      </c>
      <c r="H2823" s="7" t="s">
        <v>1019</v>
      </c>
      <c r="I2823" s="6" t="s">
        <v>12</v>
      </c>
      <c r="J2823" s="1">
        <v>21335</v>
      </c>
      <c r="K2823" s="1">
        <v>23820</v>
      </c>
      <c r="L2823" s="1">
        <v>44000</v>
      </c>
      <c r="M2823" s="1">
        <v>21335</v>
      </c>
      <c r="N2823" s="1">
        <v>23820</v>
      </c>
      <c r="O2823" s="1">
        <v>44000</v>
      </c>
      <c r="P2823" s="1">
        <v>22000</v>
      </c>
      <c r="Q2823" s="12"/>
      <c r="R2823" s="29">
        <f t="shared" si="132"/>
        <v>22000</v>
      </c>
      <c r="S2823" t="str">
        <f t="shared" si="133"/>
        <v>Sobre ingreso</v>
      </c>
      <c r="T2823" s="10">
        <f>IFERROR(VLOOKUP(A2823,[1]!Tabla1[[#All],[Material]:[venta nueva]],38,FALSE),0)</f>
        <v>0</v>
      </c>
    </row>
    <row r="2824" spans="1:20" hidden="1" x14ac:dyDescent="0.35">
      <c r="A2824">
        <f t="shared" si="134"/>
        <v>1023194</v>
      </c>
      <c r="B2824" s="6" t="s">
        <v>1145</v>
      </c>
      <c r="C2824" s="7" t="s">
        <v>553</v>
      </c>
      <c r="D2824" s="7" t="s">
        <v>1095</v>
      </c>
      <c r="E2824" s="7" t="s">
        <v>434</v>
      </c>
      <c r="F2824" s="7" t="s">
        <v>435</v>
      </c>
      <c r="G2824" s="7" t="s">
        <v>1082</v>
      </c>
      <c r="H2824" s="7" t="s">
        <v>1013</v>
      </c>
      <c r="I2824" s="6" t="s">
        <v>16</v>
      </c>
      <c r="J2824" s="1">
        <v>-366</v>
      </c>
      <c r="K2824" s="1">
        <v>6366</v>
      </c>
      <c r="L2824" s="1">
        <v>6000</v>
      </c>
      <c r="M2824" s="1">
        <v>-366</v>
      </c>
      <c r="N2824" s="1">
        <v>6366</v>
      </c>
      <c r="O2824" s="1">
        <v>6000</v>
      </c>
      <c r="P2824" s="1">
        <v>6000</v>
      </c>
      <c r="Q2824" s="12"/>
      <c r="R2824" s="29">
        <f t="shared" ref="R2824:R2887" si="135">+O2824-P2824</f>
        <v>0</v>
      </c>
      <c r="S2824" t="str">
        <f t="shared" ref="S2824:S2887" si="136">IF(R2824&gt;0,"Sobre ingreso",IF(R2824&lt;0,"Pendiente de ingreso","OK"))</f>
        <v>OK</v>
      </c>
      <c r="T2824" s="10">
        <f>IFERROR(VLOOKUP(A2824,[1]!Tabla1[[#All],[Material]:[venta nueva]],38,FALSE),0)</f>
        <v>0</v>
      </c>
    </row>
    <row r="2825" spans="1:20" hidden="1" x14ac:dyDescent="0.35">
      <c r="A2825">
        <f t="shared" si="134"/>
        <v>1023283</v>
      </c>
      <c r="B2825" s="6" t="s">
        <v>1145</v>
      </c>
      <c r="C2825" s="7" t="s">
        <v>553</v>
      </c>
      <c r="D2825" s="7" t="s">
        <v>1095</v>
      </c>
      <c r="E2825" s="7" t="s">
        <v>498</v>
      </c>
      <c r="F2825" s="7" t="s">
        <v>499</v>
      </c>
      <c r="G2825" s="7" t="s">
        <v>1069</v>
      </c>
      <c r="H2825" s="7" t="s">
        <v>1045</v>
      </c>
      <c r="I2825" s="6" t="s">
        <v>12</v>
      </c>
      <c r="J2825" s="1">
        <v>-76632</v>
      </c>
      <c r="K2825" s="1">
        <v>81069</v>
      </c>
      <c r="L2825" s="1">
        <v>0</v>
      </c>
      <c r="M2825" s="1">
        <v>-76632</v>
      </c>
      <c r="N2825" s="1">
        <v>81069</v>
      </c>
      <c r="O2825" s="1">
        <v>96000</v>
      </c>
      <c r="P2825" s="1">
        <v>96000</v>
      </c>
      <c r="Q2825" s="12"/>
      <c r="R2825" s="29">
        <f t="shared" si="135"/>
        <v>0</v>
      </c>
      <c r="S2825" t="str">
        <f t="shared" si="136"/>
        <v>OK</v>
      </c>
      <c r="T2825" s="10">
        <f>IFERROR(VLOOKUP(A2825,[1]!Tabla1[[#All],[Material]:[venta nueva]],38,FALSE),0)</f>
        <v>0</v>
      </c>
    </row>
    <row r="2826" spans="1:20" hidden="1" x14ac:dyDescent="0.35">
      <c r="A2826">
        <f t="shared" si="134"/>
        <v>1023295</v>
      </c>
      <c r="B2826" s="6" t="s">
        <v>1145</v>
      </c>
      <c r="C2826" s="7" t="s">
        <v>553</v>
      </c>
      <c r="D2826" s="7" t="s">
        <v>1095</v>
      </c>
      <c r="E2826" s="7" t="s">
        <v>606</v>
      </c>
      <c r="F2826" s="7" t="s">
        <v>607</v>
      </c>
      <c r="G2826" s="7" t="s">
        <v>1069</v>
      </c>
      <c r="H2826" s="7" t="s">
        <v>1016</v>
      </c>
      <c r="I2826" s="6" t="s">
        <v>11</v>
      </c>
      <c r="J2826" s="1">
        <v>0</v>
      </c>
      <c r="K2826" s="1">
        <v>3000</v>
      </c>
      <c r="L2826" s="1">
        <v>3000</v>
      </c>
      <c r="M2826" s="1">
        <v>0</v>
      </c>
      <c r="N2826" s="1">
        <v>3000</v>
      </c>
      <c r="O2826" s="1">
        <v>2282</v>
      </c>
      <c r="P2826" s="1">
        <v>380.25</v>
      </c>
      <c r="Q2826" s="12"/>
      <c r="R2826" s="29">
        <f t="shared" si="135"/>
        <v>1901.75</v>
      </c>
      <c r="S2826" t="str">
        <f t="shared" si="136"/>
        <v>Sobre ingreso</v>
      </c>
      <c r="T2826" s="10">
        <f>IFERROR(VLOOKUP(A2826,[1]!Tabla1[[#All],[Material]:[venta nueva]],38,FALSE),0)</f>
        <v>0</v>
      </c>
    </row>
    <row r="2827" spans="1:20" hidden="1" x14ac:dyDescent="0.35">
      <c r="A2827">
        <f t="shared" si="134"/>
        <v>1023301</v>
      </c>
      <c r="B2827" s="6" t="s">
        <v>1145</v>
      </c>
      <c r="C2827" s="7" t="s">
        <v>553</v>
      </c>
      <c r="D2827" s="7" t="s">
        <v>1095</v>
      </c>
      <c r="E2827" s="7" t="s">
        <v>488</v>
      </c>
      <c r="F2827" s="7" t="s">
        <v>489</v>
      </c>
      <c r="G2827" s="7" t="s">
        <v>1075</v>
      </c>
      <c r="H2827" s="7" t="s">
        <v>1035</v>
      </c>
      <c r="I2827" s="6" t="s">
        <v>16</v>
      </c>
      <c r="J2827" s="1">
        <v>9311</v>
      </c>
      <c r="K2827" s="1">
        <v>14189</v>
      </c>
      <c r="L2827" s="1">
        <v>23500</v>
      </c>
      <c r="M2827" s="1">
        <v>9311</v>
      </c>
      <c r="N2827" s="1">
        <v>14189</v>
      </c>
      <c r="O2827" s="1">
        <v>23500</v>
      </c>
      <c r="P2827" s="1">
        <v>23500</v>
      </c>
      <c r="Q2827" s="12"/>
      <c r="R2827" s="29">
        <f t="shared" si="135"/>
        <v>0</v>
      </c>
      <c r="S2827" t="str">
        <f t="shared" si="136"/>
        <v>OK</v>
      </c>
      <c r="T2827" s="10">
        <f>IFERROR(VLOOKUP(A2827,[1]!Tabla1[[#All],[Material]:[venta nueva]],38,FALSE),0)</f>
        <v>0</v>
      </c>
    </row>
    <row r="2828" spans="1:20" hidden="1" x14ac:dyDescent="0.35">
      <c r="A2828">
        <f t="shared" si="134"/>
        <v>1023306</v>
      </c>
      <c r="B2828" s="6" t="s">
        <v>1145</v>
      </c>
      <c r="C2828" s="7" t="s">
        <v>553</v>
      </c>
      <c r="D2828" s="7" t="s">
        <v>1095</v>
      </c>
      <c r="E2828" s="7" t="s">
        <v>523</v>
      </c>
      <c r="F2828" s="7" t="s">
        <v>302</v>
      </c>
      <c r="G2828" s="7" t="s">
        <v>1080</v>
      </c>
      <c r="H2828" s="7" t="s">
        <v>1031</v>
      </c>
      <c r="I2828" s="6" t="s">
        <v>14</v>
      </c>
      <c r="J2828" s="1"/>
      <c r="K2828" s="1"/>
      <c r="L2828" s="1"/>
      <c r="M2828" s="1"/>
      <c r="N2828" s="1"/>
      <c r="O2828" s="1"/>
      <c r="P2828" s="1">
        <v>120000</v>
      </c>
      <c r="Q2828" s="12"/>
      <c r="R2828" s="29">
        <f t="shared" si="135"/>
        <v>-120000</v>
      </c>
      <c r="S2828" t="str">
        <f t="shared" si="136"/>
        <v>Pendiente de ingreso</v>
      </c>
      <c r="T2828" s="10">
        <f>IFERROR(VLOOKUP(A2828,[1]!Tabla1[[#All],[Material]:[venta nueva]],38,FALSE),0)</f>
        <v>0</v>
      </c>
    </row>
    <row r="2829" spans="1:20" hidden="1" x14ac:dyDescent="0.35">
      <c r="A2829">
        <f t="shared" si="134"/>
        <v>1023307</v>
      </c>
      <c r="B2829" s="6" t="s">
        <v>1145</v>
      </c>
      <c r="C2829" s="7" t="s">
        <v>553</v>
      </c>
      <c r="D2829" s="7" t="s">
        <v>1095</v>
      </c>
      <c r="E2829" s="7" t="s">
        <v>515</v>
      </c>
      <c r="F2829" s="7" t="s">
        <v>516</v>
      </c>
      <c r="G2829" s="7" t="s">
        <v>1069</v>
      </c>
      <c r="H2829" s="7" t="s">
        <v>1026</v>
      </c>
      <c r="I2829" s="6" t="s">
        <v>12</v>
      </c>
      <c r="J2829" s="1">
        <v>-36707</v>
      </c>
      <c r="K2829" s="1">
        <v>36707</v>
      </c>
      <c r="L2829" s="1">
        <v>0</v>
      </c>
      <c r="M2829" s="1">
        <v>-36707</v>
      </c>
      <c r="N2829" s="1">
        <v>36707</v>
      </c>
      <c r="O2829" s="1">
        <v>0</v>
      </c>
      <c r="P2829" s="1"/>
      <c r="Q2829" s="12"/>
      <c r="R2829" s="29">
        <f t="shared" si="135"/>
        <v>0</v>
      </c>
      <c r="S2829" t="str">
        <f t="shared" si="136"/>
        <v>OK</v>
      </c>
      <c r="T2829" s="10">
        <f>IFERROR(VLOOKUP(A2829,[1]!Tabla1[[#All],[Material]:[venta nueva]],38,FALSE),0)</f>
        <v>0</v>
      </c>
    </row>
    <row r="2830" spans="1:20" hidden="1" x14ac:dyDescent="0.35">
      <c r="A2830">
        <f t="shared" si="134"/>
        <v>1023312</v>
      </c>
      <c r="B2830" s="6" t="s">
        <v>1145</v>
      </c>
      <c r="C2830" s="7" t="s">
        <v>553</v>
      </c>
      <c r="D2830" s="7" t="s">
        <v>1095</v>
      </c>
      <c r="E2830" s="7" t="s">
        <v>504</v>
      </c>
      <c r="F2830" s="7" t="s">
        <v>505</v>
      </c>
      <c r="G2830" s="7" t="s">
        <v>985</v>
      </c>
      <c r="H2830" s="7" t="s">
        <v>1012</v>
      </c>
      <c r="I2830" s="6" t="s">
        <v>11</v>
      </c>
      <c r="J2830" s="1">
        <v>11368</v>
      </c>
      <c r="K2830" s="1">
        <v>0</v>
      </c>
      <c r="L2830" s="1">
        <v>0</v>
      </c>
      <c r="M2830" s="1">
        <v>11368</v>
      </c>
      <c r="N2830" s="1">
        <v>0</v>
      </c>
      <c r="O2830" s="1">
        <v>0</v>
      </c>
      <c r="P2830" s="1"/>
      <c r="Q2830" s="12"/>
      <c r="R2830" s="29">
        <f t="shared" si="135"/>
        <v>0</v>
      </c>
      <c r="S2830" t="str">
        <f t="shared" si="136"/>
        <v>OK</v>
      </c>
      <c r="T2830" s="10">
        <f>IFERROR(VLOOKUP(A2830,[1]!Tabla1[[#All],[Material]:[venta nueva]],38,FALSE),0)</f>
        <v>0</v>
      </c>
    </row>
    <row r="2831" spans="1:20" hidden="1" x14ac:dyDescent="0.35">
      <c r="A2831">
        <f t="shared" si="134"/>
        <v>1023326</v>
      </c>
      <c r="B2831" s="6" t="s">
        <v>1145</v>
      </c>
      <c r="C2831" s="7" t="s">
        <v>553</v>
      </c>
      <c r="D2831" s="7" t="s">
        <v>1095</v>
      </c>
      <c r="E2831" s="7" t="s">
        <v>540</v>
      </c>
      <c r="F2831" s="7" t="s">
        <v>198</v>
      </c>
      <c r="G2831" s="7" t="s">
        <v>1069</v>
      </c>
      <c r="H2831" s="7" t="s">
        <v>1026</v>
      </c>
      <c r="I2831" s="6" t="s">
        <v>12</v>
      </c>
      <c r="J2831" s="1">
        <v>-769</v>
      </c>
      <c r="K2831" s="1">
        <v>769</v>
      </c>
      <c r="L2831" s="1">
        <v>0</v>
      </c>
      <c r="M2831" s="1">
        <v>-769</v>
      </c>
      <c r="N2831" s="1">
        <v>769</v>
      </c>
      <c r="O2831" s="1">
        <v>0</v>
      </c>
      <c r="P2831" s="1"/>
      <c r="Q2831" s="12"/>
      <c r="R2831" s="29">
        <f t="shared" si="135"/>
        <v>0</v>
      </c>
      <c r="S2831" t="str">
        <f t="shared" si="136"/>
        <v>OK</v>
      </c>
      <c r="T2831" s="10">
        <f>IFERROR(VLOOKUP(A2831,[1]!Tabla1[[#All],[Material]:[venta nueva]],38,FALSE),0)</f>
        <v>0</v>
      </c>
    </row>
    <row r="2832" spans="1:20" hidden="1" x14ac:dyDescent="0.35">
      <c r="A2832">
        <f t="shared" si="134"/>
        <v>1023329</v>
      </c>
      <c r="B2832" s="6" t="s">
        <v>1145</v>
      </c>
      <c r="C2832" s="7" t="s">
        <v>553</v>
      </c>
      <c r="D2832" s="7" t="s">
        <v>1095</v>
      </c>
      <c r="E2832" s="7" t="s">
        <v>541</v>
      </c>
      <c r="F2832" s="7" t="s">
        <v>196</v>
      </c>
      <c r="G2832" s="7" t="s">
        <v>1080</v>
      </c>
      <c r="H2832" s="7" t="s">
        <v>1024</v>
      </c>
      <c r="I2832" s="6" t="s">
        <v>11</v>
      </c>
      <c r="J2832" s="1"/>
      <c r="K2832" s="1"/>
      <c r="L2832" s="1"/>
      <c r="M2832" s="1">
        <v>0</v>
      </c>
      <c r="N2832" s="1">
        <v>48000</v>
      </c>
      <c r="O2832" s="1">
        <v>48000</v>
      </c>
      <c r="P2832" s="1">
        <v>20000</v>
      </c>
      <c r="Q2832" s="12"/>
      <c r="R2832" s="29">
        <f t="shared" si="135"/>
        <v>28000</v>
      </c>
      <c r="S2832" t="str">
        <f t="shared" si="136"/>
        <v>Sobre ingreso</v>
      </c>
      <c r="T2832" s="10">
        <f>IFERROR(VLOOKUP(A2832,[1]!Tabla1[[#All],[Material]:[venta nueva]],38,FALSE),0)</f>
        <v>0</v>
      </c>
    </row>
    <row r="2833" spans="1:20" hidden="1" x14ac:dyDescent="0.35">
      <c r="A2833">
        <f t="shared" si="134"/>
        <v>1023329</v>
      </c>
      <c r="B2833" s="6" t="s">
        <v>1145</v>
      </c>
      <c r="C2833" s="7" t="s">
        <v>553</v>
      </c>
      <c r="D2833" s="7" t="s">
        <v>1095</v>
      </c>
      <c r="E2833" s="7" t="s">
        <v>541</v>
      </c>
      <c r="F2833" s="7" t="s">
        <v>196</v>
      </c>
      <c r="G2833" s="7" t="s">
        <v>1080</v>
      </c>
      <c r="H2833" s="7" t="s">
        <v>1024</v>
      </c>
      <c r="I2833" s="6" t="s">
        <v>13</v>
      </c>
      <c r="J2833" s="1">
        <v>-3866</v>
      </c>
      <c r="K2833" s="1">
        <v>3866</v>
      </c>
      <c r="L2833" s="1">
        <v>0</v>
      </c>
      <c r="M2833" s="1">
        <v>-3866</v>
      </c>
      <c r="N2833" s="1">
        <v>37808</v>
      </c>
      <c r="O2833" s="1">
        <v>24000</v>
      </c>
      <c r="P2833" s="1">
        <v>24000</v>
      </c>
      <c r="Q2833" s="12"/>
      <c r="R2833" s="29">
        <f t="shared" si="135"/>
        <v>0</v>
      </c>
      <c r="S2833" t="str">
        <f t="shared" si="136"/>
        <v>OK</v>
      </c>
      <c r="T2833" s="10">
        <f>IFERROR(VLOOKUP(A2833,[1]!Tabla1[[#All],[Material]:[venta nueva]],38,FALSE),0)</f>
        <v>0</v>
      </c>
    </row>
    <row r="2834" spans="1:20" hidden="1" x14ac:dyDescent="0.35">
      <c r="A2834">
        <f t="shared" si="134"/>
        <v>1023331</v>
      </c>
      <c r="B2834" s="6" t="s">
        <v>1145</v>
      </c>
      <c r="C2834" s="7" t="s">
        <v>553</v>
      </c>
      <c r="D2834" s="7" t="s">
        <v>1095</v>
      </c>
      <c r="E2834" s="7" t="s">
        <v>538</v>
      </c>
      <c r="F2834" s="7" t="s">
        <v>251</v>
      </c>
      <c r="G2834" s="7" t="s">
        <v>1075</v>
      </c>
      <c r="H2834" s="7" t="s">
        <v>1011</v>
      </c>
      <c r="I2834" s="6" t="s">
        <v>11</v>
      </c>
      <c r="J2834" s="1">
        <v>-15988</v>
      </c>
      <c r="K2834" s="1">
        <v>0</v>
      </c>
      <c r="L2834" s="1">
        <v>0</v>
      </c>
      <c r="M2834" s="1">
        <v>-15988</v>
      </c>
      <c r="N2834" s="1">
        <v>0</v>
      </c>
      <c r="O2834" s="1">
        <v>0</v>
      </c>
      <c r="P2834" s="1"/>
      <c r="Q2834" s="12"/>
      <c r="R2834" s="29">
        <f t="shared" si="135"/>
        <v>0</v>
      </c>
      <c r="S2834" t="str">
        <f t="shared" si="136"/>
        <v>OK</v>
      </c>
      <c r="T2834" s="10">
        <f>IFERROR(VLOOKUP(A2834,[1]!Tabla1[[#All],[Material]:[venta nueva]],38,FALSE),0)</f>
        <v>0</v>
      </c>
    </row>
    <row r="2835" spans="1:20" hidden="1" x14ac:dyDescent="0.35">
      <c r="A2835">
        <f t="shared" si="134"/>
        <v>1023334</v>
      </c>
      <c r="B2835" s="6" t="s">
        <v>1145</v>
      </c>
      <c r="C2835" s="7" t="s">
        <v>553</v>
      </c>
      <c r="D2835" s="7" t="s">
        <v>1095</v>
      </c>
      <c r="E2835" s="7" t="s">
        <v>550</v>
      </c>
      <c r="F2835" s="7" t="s">
        <v>551</v>
      </c>
      <c r="G2835" s="7" t="s">
        <v>1080</v>
      </c>
      <c r="H2835" s="7" t="s">
        <v>1031</v>
      </c>
      <c r="I2835" s="6" t="s">
        <v>13</v>
      </c>
      <c r="J2835" s="1">
        <v>-18902</v>
      </c>
      <c r="K2835" s="1">
        <v>18902</v>
      </c>
      <c r="L2835" s="1">
        <v>0</v>
      </c>
      <c r="M2835" s="1">
        <v>-18902</v>
      </c>
      <c r="N2835" s="1">
        <v>18902</v>
      </c>
      <c r="O2835" s="1">
        <v>0</v>
      </c>
      <c r="P2835" s="1"/>
      <c r="Q2835" s="12"/>
      <c r="R2835" s="29">
        <f t="shared" si="135"/>
        <v>0</v>
      </c>
      <c r="S2835" t="str">
        <f t="shared" si="136"/>
        <v>OK</v>
      </c>
      <c r="T2835" s="10">
        <f>IFERROR(VLOOKUP(A2835,[1]!Tabla1[[#All],[Material]:[venta nueva]],38,FALSE),0)</f>
        <v>0</v>
      </c>
    </row>
    <row r="2836" spans="1:20" hidden="1" x14ac:dyDescent="0.35">
      <c r="A2836">
        <f t="shared" si="134"/>
        <v>1023336</v>
      </c>
      <c r="B2836" s="6" t="s">
        <v>1145</v>
      </c>
      <c r="C2836" s="7" t="s">
        <v>553</v>
      </c>
      <c r="D2836" s="7" t="s">
        <v>1095</v>
      </c>
      <c r="E2836" s="7" t="s">
        <v>552</v>
      </c>
      <c r="F2836" s="7" t="s">
        <v>551</v>
      </c>
      <c r="G2836" s="7" t="s">
        <v>1080</v>
      </c>
      <c r="H2836" s="7" t="s">
        <v>1031</v>
      </c>
      <c r="I2836" s="6" t="s">
        <v>11</v>
      </c>
      <c r="J2836" s="1"/>
      <c r="K2836" s="1"/>
      <c r="L2836" s="1"/>
      <c r="M2836" s="1"/>
      <c r="N2836" s="1"/>
      <c r="O2836" s="1"/>
      <c r="P2836" s="1">
        <v>4000</v>
      </c>
      <c r="Q2836" s="12"/>
      <c r="R2836" s="29">
        <f t="shared" si="135"/>
        <v>-4000</v>
      </c>
      <c r="S2836" t="str">
        <f t="shared" si="136"/>
        <v>Pendiente de ingreso</v>
      </c>
      <c r="T2836" s="10">
        <f>IFERROR(VLOOKUP(A2836,[1]!Tabla1[[#All],[Material]:[venta nueva]],38,FALSE),0)</f>
        <v>0</v>
      </c>
    </row>
    <row r="2837" spans="1:20" hidden="1" x14ac:dyDescent="0.35">
      <c r="A2837">
        <f t="shared" si="134"/>
        <v>1023336</v>
      </c>
      <c r="B2837" s="6" t="s">
        <v>1145</v>
      </c>
      <c r="C2837" s="7" t="s">
        <v>553</v>
      </c>
      <c r="D2837" s="7" t="s">
        <v>1095</v>
      </c>
      <c r="E2837" s="7" t="s">
        <v>552</v>
      </c>
      <c r="F2837" s="7" t="s">
        <v>551</v>
      </c>
      <c r="G2837" s="7" t="s">
        <v>1080</v>
      </c>
      <c r="H2837" s="7" t="s">
        <v>1031</v>
      </c>
      <c r="I2837" s="6" t="s">
        <v>13</v>
      </c>
      <c r="J2837" s="1">
        <v>-84953</v>
      </c>
      <c r="K2837" s="1">
        <v>84953</v>
      </c>
      <c r="L2837" s="1">
        <v>0</v>
      </c>
      <c r="M2837" s="1">
        <v>-84953</v>
      </c>
      <c r="N2837" s="1">
        <v>84953</v>
      </c>
      <c r="O2837" s="1">
        <v>0</v>
      </c>
      <c r="P2837" s="1"/>
      <c r="Q2837" s="12"/>
      <c r="R2837" s="29">
        <f t="shared" si="135"/>
        <v>0</v>
      </c>
      <c r="S2837" t="str">
        <f t="shared" si="136"/>
        <v>OK</v>
      </c>
      <c r="T2837" s="10">
        <f>IFERROR(VLOOKUP(A2837,[1]!Tabla1[[#All],[Material]:[venta nueva]],38,FALSE),0)</f>
        <v>0</v>
      </c>
    </row>
    <row r="2838" spans="1:20" hidden="1" x14ac:dyDescent="0.35">
      <c r="A2838">
        <f t="shared" si="134"/>
        <v>1023349</v>
      </c>
      <c r="B2838" s="6" t="s">
        <v>1145</v>
      </c>
      <c r="C2838" s="7" t="s">
        <v>553</v>
      </c>
      <c r="D2838" s="7" t="s">
        <v>1095</v>
      </c>
      <c r="E2838" s="7" t="s">
        <v>564</v>
      </c>
      <c r="F2838" s="7" t="s">
        <v>565</v>
      </c>
      <c r="G2838" s="7" t="s">
        <v>1075</v>
      </c>
      <c r="H2838" s="7" t="s">
        <v>1002</v>
      </c>
      <c r="I2838" s="6" t="s">
        <v>16</v>
      </c>
      <c r="J2838" s="1">
        <v>-4957</v>
      </c>
      <c r="K2838" s="1">
        <v>5000</v>
      </c>
      <c r="L2838" s="1">
        <v>43</v>
      </c>
      <c r="M2838" s="1">
        <v>-4957</v>
      </c>
      <c r="N2838" s="1">
        <v>9957</v>
      </c>
      <c r="O2838" s="1">
        <v>5000</v>
      </c>
      <c r="P2838" s="1">
        <v>5000</v>
      </c>
      <c r="Q2838" s="12"/>
      <c r="R2838" s="29">
        <f t="shared" si="135"/>
        <v>0</v>
      </c>
      <c r="S2838" t="str">
        <f t="shared" si="136"/>
        <v>OK</v>
      </c>
      <c r="T2838" s="10">
        <f>IFERROR(VLOOKUP(A2838,[1]!Tabla1[[#All],[Material]:[venta nueva]],38,FALSE),0)</f>
        <v>0</v>
      </c>
    </row>
    <row r="2839" spans="1:20" hidden="1" x14ac:dyDescent="0.35">
      <c r="A2839">
        <f t="shared" si="134"/>
        <v>1023350</v>
      </c>
      <c r="B2839" s="6" t="s">
        <v>1145</v>
      </c>
      <c r="C2839" s="7" t="s">
        <v>553</v>
      </c>
      <c r="D2839" s="7" t="s">
        <v>1095</v>
      </c>
      <c r="E2839" s="7" t="s">
        <v>566</v>
      </c>
      <c r="F2839" s="7" t="s">
        <v>567</v>
      </c>
      <c r="G2839" s="7" t="s">
        <v>1075</v>
      </c>
      <c r="H2839" s="7" t="s">
        <v>1011</v>
      </c>
      <c r="I2839" s="6" t="s">
        <v>16</v>
      </c>
      <c r="J2839" s="1">
        <v>-906</v>
      </c>
      <c r="K2839" s="1">
        <v>20906</v>
      </c>
      <c r="L2839" s="1">
        <v>20000</v>
      </c>
      <c r="M2839" s="1">
        <v>-906</v>
      </c>
      <c r="N2839" s="1">
        <v>20906</v>
      </c>
      <c r="O2839" s="1">
        <v>20000</v>
      </c>
      <c r="P2839" s="1">
        <v>20086.099999999999</v>
      </c>
      <c r="Q2839" s="12"/>
      <c r="R2839" s="29">
        <f t="shared" si="135"/>
        <v>-86.099999999998545</v>
      </c>
      <c r="S2839" t="str">
        <f t="shared" si="136"/>
        <v>Pendiente de ingreso</v>
      </c>
      <c r="T2839" s="10">
        <f>IFERROR(VLOOKUP(A2839,[1]!Tabla1[[#All],[Material]:[venta nueva]],38,FALSE),0)</f>
        <v>0</v>
      </c>
    </row>
    <row r="2840" spans="1:20" hidden="1" x14ac:dyDescent="0.35">
      <c r="A2840">
        <f t="shared" si="134"/>
        <v>1023351</v>
      </c>
      <c r="B2840" s="6" t="s">
        <v>1145</v>
      </c>
      <c r="C2840" s="7" t="s">
        <v>553</v>
      </c>
      <c r="D2840" s="7" t="s">
        <v>1095</v>
      </c>
      <c r="E2840" s="7" t="s">
        <v>570</v>
      </c>
      <c r="F2840" s="7" t="s">
        <v>585</v>
      </c>
      <c r="G2840" s="7" t="s">
        <v>1082</v>
      </c>
      <c r="H2840" s="7" t="s">
        <v>1013</v>
      </c>
      <c r="I2840" s="6" t="s">
        <v>16</v>
      </c>
      <c r="J2840" s="1">
        <v>-12886</v>
      </c>
      <c r="K2840" s="1">
        <v>12886</v>
      </c>
      <c r="L2840" s="1">
        <v>0</v>
      </c>
      <c r="M2840" s="1">
        <v>-12886</v>
      </c>
      <c r="N2840" s="1">
        <v>17886</v>
      </c>
      <c r="O2840" s="1">
        <v>5000</v>
      </c>
      <c r="P2840" s="1">
        <v>5000</v>
      </c>
      <c r="Q2840" s="12"/>
      <c r="R2840" s="29">
        <f t="shared" si="135"/>
        <v>0</v>
      </c>
      <c r="S2840" t="str">
        <f t="shared" si="136"/>
        <v>OK</v>
      </c>
      <c r="T2840" s="10">
        <f>IFERROR(VLOOKUP(A2840,[1]!Tabla1[[#All],[Material]:[venta nueva]],38,FALSE),0)</f>
        <v>0</v>
      </c>
    </row>
    <row r="2841" spans="1:20" hidden="1" x14ac:dyDescent="0.35">
      <c r="A2841">
        <f t="shared" si="134"/>
        <v>1023352</v>
      </c>
      <c r="B2841" s="6" t="s">
        <v>1145</v>
      </c>
      <c r="C2841" s="7" t="s">
        <v>553</v>
      </c>
      <c r="D2841" s="7" t="s">
        <v>1095</v>
      </c>
      <c r="E2841" s="7" t="s">
        <v>568</v>
      </c>
      <c r="F2841" s="7" t="s">
        <v>587</v>
      </c>
      <c r="G2841" s="7" t="s">
        <v>1082</v>
      </c>
      <c r="H2841" s="7" t="s">
        <v>1013</v>
      </c>
      <c r="I2841" s="6" t="s">
        <v>16</v>
      </c>
      <c r="J2841" s="1">
        <v>-118769</v>
      </c>
      <c r="K2841" s="1">
        <v>50498</v>
      </c>
      <c r="L2841" s="1">
        <v>0</v>
      </c>
      <c r="M2841" s="1">
        <v>-118769</v>
      </c>
      <c r="N2841" s="1">
        <v>130498</v>
      </c>
      <c r="O2841" s="1">
        <v>80000</v>
      </c>
      <c r="P2841" s="1">
        <v>80000</v>
      </c>
      <c r="Q2841" s="12"/>
      <c r="R2841" s="29">
        <f t="shared" si="135"/>
        <v>0</v>
      </c>
      <c r="S2841" t="str">
        <f t="shared" si="136"/>
        <v>OK</v>
      </c>
      <c r="T2841" s="10">
        <f>IFERROR(VLOOKUP(A2841,[1]!Tabla1[[#All],[Material]:[venta nueva]],38,FALSE),0)</f>
        <v>0</v>
      </c>
    </row>
    <row r="2842" spans="1:20" hidden="1" x14ac:dyDescent="0.35">
      <c r="A2842">
        <f t="shared" si="134"/>
        <v>1023362</v>
      </c>
      <c r="B2842" s="6" t="s">
        <v>1145</v>
      </c>
      <c r="C2842" s="7" t="s">
        <v>553</v>
      </c>
      <c r="D2842" s="7" t="s">
        <v>1095</v>
      </c>
      <c r="E2842" s="7" t="s">
        <v>641</v>
      </c>
      <c r="F2842" s="7" t="s">
        <v>620</v>
      </c>
      <c r="G2842" s="7" t="s">
        <v>1088</v>
      </c>
      <c r="H2842" s="7" t="s">
        <v>1046</v>
      </c>
      <c r="I2842" s="6" t="s">
        <v>14</v>
      </c>
      <c r="J2842" s="1"/>
      <c r="K2842" s="1"/>
      <c r="L2842" s="1"/>
      <c r="M2842" s="1"/>
      <c r="N2842" s="1"/>
      <c r="O2842" s="1"/>
      <c r="P2842" s="1">
        <v>16690</v>
      </c>
      <c r="Q2842" s="12"/>
      <c r="R2842" s="29">
        <f t="shared" si="135"/>
        <v>-16690</v>
      </c>
      <c r="S2842" t="str">
        <f t="shared" si="136"/>
        <v>Pendiente de ingreso</v>
      </c>
      <c r="T2842" s="10">
        <f>IFERROR(VLOOKUP(A2842,[1]!Tabla1[[#All],[Material]:[venta nueva]],38,FALSE),0)</f>
        <v>0</v>
      </c>
    </row>
    <row r="2843" spans="1:20" hidden="1" x14ac:dyDescent="0.35">
      <c r="A2843">
        <f t="shared" si="134"/>
        <v>1023363</v>
      </c>
      <c r="B2843" s="6" t="s">
        <v>1145</v>
      </c>
      <c r="C2843" s="7" t="s">
        <v>553</v>
      </c>
      <c r="D2843" s="7" t="s">
        <v>1095</v>
      </c>
      <c r="E2843" s="7" t="s">
        <v>642</v>
      </c>
      <c r="F2843" s="7" t="s">
        <v>621</v>
      </c>
      <c r="G2843" s="7" t="s">
        <v>1088</v>
      </c>
      <c r="H2843" s="7" t="s">
        <v>1047</v>
      </c>
      <c r="I2843" s="6" t="s">
        <v>14</v>
      </c>
      <c r="J2843" s="1"/>
      <c r="K2843" s="1"/>
      <c r="L2843" s="1"/>
      <c r="M2843" s="1"/>
      <c r="N2843" s="1"/>
      <c r="O2843" s="1"/>
      <c r="P2843" s="1">
        <v>15980</v>
      </c>
      <c r="Q2843" s="12"/>
      <c r="R2843" s="29">
        <f t="shared" si="135"/>
        <v>-15980</v>
      </c>
      <c r="S2843" t="str">
        <f t="shared" si="136"/>
        <v>Pendiente de ingreso</v>
      </c>
      <c r="T2843" s="10">
        <f>IFERROR(VLOOKUP(A2843,[1]!Tabla1[[#All],[Material]:[venta nueva]],38,FALSE),0)</f>
        <v>0</v>
      </c>
    </row>
    <row r="2844" spans="1:20" hidden="1" x14ac:dyDescent="0.35">
      <c r="A2844">
        <f t="shared" si="134"/>
        <v>1023368</v>
      </c>
      <c r="B2844" s="6" t="s">
        <v>1145</v>
      </c>
      <c r="C2844" s="7" t="s">
        <v>553</v>
      </c>
      <c r="D2844" s="7" t="s">
        <v>1095</v>
      </c>
      <c r="E2844" s="7" t="s">
        <v>647</v>
      </c>
      <c r="F2844" s="7" t="s">
        <v>626</v>
      </c>
      <c r="G2844" s="7" t="s">
        <v>1088</v>
      </c>
      <c r="H2844" s="7" t="s">
        <v>1048</v>
      </c>
      <c r="I2844" s="6" t="s">
        <v>14</v>
      </c>
      <c r="J2844" s="1"/>
      <c r="K2844" s="1"/>
      <c r="L2844" s="1"/>
      <c r="M2844" s="1"/>
      <c r="N2844" s="1"/>
      <c r="O2844" s="1"/>
      <c r="P2844" s="1">
        <v>15049</v>
      </c>
      <c r="Q2844" s="12"/>
      <c r="R2844" s="29">
        <f t="shared" si="135"/>
        <v>-15049</v>
      </c>
      <c r="S2844" t="str">
        <f t="shared" si="136"/>
        <v>Pendiente de ingreso</v>
      </c>
      <c r="T2844" s="10">
        <f>IFERROR(VLOOKUP(A2844,[1]!Tabla1[[#All],[Material]:[venta nueva]],38,FALSE),0)</f>
        <v>0</v>
      </c>
    </row>
    <row r="2845" spans="1:20" hidden="1" x14ac:dyDescent="0.35">
      <c r="A2845">
        <f t="shared" si="134"/>
        <v>1023372</v>
      </c>
      <c r="B2845" s="6" t="s">
        <v>1145</v>
      </c>
      <c r="C2845" s="7" t="s">
        <v>553</v>
      </c>
      <c r="D2845" s="7" t="s">
        <v>1095</v>
      </c>
      <c r="E2845" s="7" t="s">
        <v>1173</v>
      </c>
      <c r="F2845" s="7" t="s">
        <v>510</v>
      </c>
      <c r="G2845" s="7" t="s">
        <v>1075</v>
      </c>
      <c r="H2845" s="7" t="s">
        <v>1002</v>
      </c>
      <c r="I2845" s="6" t="s">
        <v>12</v>
      </c>
      <c r="J2845" s="1"/>
      <c r="K2845" s="1"/>
      <c r="L2845" s="1"/>
      <c r="M2845" s="1"/>
      <c r="N2845" s="1"/>
      <c r="O2845" s="1"/>
      <c r="P2845" s="1">
        <v>24000</v>
      </c>
      <c r="Q2845" s="12"/>
      <c r="R2845" s="29">
        <f t="shared" si="135"/>
        <v>-24000</v>
      </c>
      <c r="S2845" t="str">
        <f t="shared" si="136"/>
        <v>Pendiente de ingreso</v>
      </c>
      <c r="T2845" s="10">
        <f>IFERROR(VLOOKUP(A2845,[1]!Tabla1[[#All],[Material]:[venta nueva]],38,FALSE),0)</f>
        <v>0</v>
      </c>
    </row>
    <row r="2846" spans="1:20" hidden="1" x14ac:dyDescent="0.35">
      <c r="A2846">
        <f t="shared" si="134"/>
        <v>1020822</v>
      </c>
      <c r="B2846" s="6" t="s">
        <v>1145</v>
      </c>
      <c r="C2846" s="7" t="s">
        <v>553</v>
      </c>
      <c r="D2846" s="7" t="s">
        <v>1096</v>
      </c>
      <c r="E2846" s="7" t="s">
        <v>71</v>
      </c>
      <c r="F2846" s="7" t="s">
        <v>72</v>
      </c>
      <c r="G2846" s="7" t="s">
        <v>1084</v>
      </c>
      <c r="H2846" s="7" t="s">
        <v>1017</v>
      </c>
      <c r="I2846" s="6" t="s">
        <v>8</v>
      </c>
      <c r="J2846" s="1">
        <v>0</v>
      </c>
      <c r="K2846" s="1">
        <v>15548</v>
      </c>
      <c r="L2846" s="1">
        <v>24011</v>
      </c>
      <c r="M2846" s="1">
        <v>1297</v>
      </c>
      <c r="N2846" s="1">
        <v>0</v>
      </c>
      <c r="O2846" s="1">
        <v>0</v>
      </c>
      <c r="P2846" s="1">
        <v>23995.017</v>
      </c>
      <c r="Q2846" s="12"/>
      <c r="R2846" s="29">
        <f t="shared" si="135"/>
        <v>-23995.017</v>
      </c>
      <c r="S2846" t="str">
        <f t="shared" si="136"/>
        <v>Pendiente de ingreso</v>
      </c>
      <c r="T2846" s="10">
        <f>IFERROR(VLOOKUP(A2846,[1]!Tabla1[[#All],[Material]:[venta nueva]],38,FALSE),0)</f>
        <v>0</v>
      </c>
    </row>
    <row r="2847" spans="1:20" hidden="1" x14ac:dyDescent="0.35">
      <c r="A2847">
        <f t="shared" si="134"/>
        <v>1020828</v>
      </c>
      <c r="B2847" s="6" t="s">
        <v>1145</v>
      </c>
      <c r="C2847" s="7" t="s">
        <v>553</v>
      </c>
      <c r="D2847" s="7" t="s">
        <v>1096</v>
      </c>
      <c r="E2847" s="7" t="s">
        <v>73</v>
      </c>
      <c r="F2847" s="7" t="s">
        <v>74</v>
      </c>
      <c r="G2847" s="7" t="s">
        <v>1074</v>
      </c>
      <c r="H2847" s="7" t="s">
        <v>1018</v>
      </c>
      <c r="I2847" s="6" t="s">
        <v>8</v>
      </c>
      <c r="J2847" s="1">
        <v>-1946</v>
      </c>
      <c r="K2847" s="1">
        <v>28791</v>
      </c>
      <c r="L2847" s="1">
        <v>24000</v>
      </c>
      <c r="M2847" s="1">
        <v>-1946</v>
      </c>
      <c r="N2847" s="1">
        <v>-19329</v>
      </c>
      <c r="O2847" s="1">
        <v>46360</v>
      </c>
      <c r="P2847" s="1">
        <v>46359.987999999998</v>
      </c>
      <c r="Q2847" s="12"/>
      <c r="R2847" s="29">
        <f t="shared" si="135"/>
        <v>1.2000000002444722E-2</v>
      </c>
      <c r="S2847" t="str">
        <f t="shared" si="136"/>
        <v>Sobre ingreso</v>
      </c>
      <c r="T2847" s="10">
        <f>IFERROR(VLOOKUP(A2847,[1]!Tabla1[[#All],[Material]:[venta nueva]],38,FALSE),0)</f>
        <v>0</v>
      </c>
    </row>
    <row r="2848" spans="1:20" hidden="1" x14ac:dyDescent="0.35">
      <c r="A2848">
        <f t="shared" si="134"/>
        <v>1020845</v>
      </c>
      <c r="B2848" s="6" t="s">
        <v>1145</v>
      </c>
      <c r="C2848" s="7" t="s">
        <v>553</v>
      </c>
      <c r="D2848" s="7" t="s">
        <v>1096</v>
      </c>
      <c r="E2848" s="7" t="s">
        <v>507</v>
      </c>
      <c r="F2848" s="7" t="s">
        <v>476</v>
      </c>
      <c r="G2848" s="7" t="s">
        <v>1075</v>
      </c>
      <c r="H2848" s="7" t="s">
        <v>1011</v>
      </c>
      <c r="I2848" s="6" t="s">
        <v>10</v>
      </c>
      <c r="J2848" s="1">
        <v>406</v>
      </c>
      <c r="K2848" s="1">
        <v>0</v>
      </c>
      <c r="L2848" s="1">
        <v>0</v>
      </c>
      <c r="M2848" s="1">
        <v>406</v>
      </c>
      <c r="N2848" s="1">
        <v>0</v>
      </c>
      <c r="O2848" s="1">
        <v>0</v>
      </c>
      <c r="P2848" s="1"/>
      <c r="Q2848" s="12"/>
      <c r="R2848" s="29">
        <f t="shared" si="135"/>
        <v>0</v>
      </c>
      <c r="S2848" t="str">
        <f t="shared" si="136"/>
        <v>OK</v>
      </c>
      <c r="T2848" s="10">
        <f>IFERROR(VLOOKUP(A2848,[1]!Tabla1[[#All],[Material]:[venta nueva]],38,FALSE),0)</f>
        <v>0</v>
      </c>
    </row>
    <row r="2849" spans="1:20" hidden="1" x14ac:dyDescent="0.35">
      <c r="A2849">
        <f t="shared" si="134"/>
        <v>1020853</v>
      </c>
      <c r="B2849" s="6" t="s">
        <v>1145</v>
      </c>
      <c r="C2849" s="7" t="s">
        <v>553</v>
      </c>
      <c r="D2849" s="7" t="s">
        <v>1096</v>
      </c>
      <c r="E2849" s="7" t="s">
        <v>77</v>
      </c>
      <c r="F2849" s="7" t="s">
        <v>78</v>
      </c>
      <c r="G2849" s="7" t="s">
        <v>985</v>
      </c>
      <c r="H2849" s="7" t="s">
        <v>1012</v>
      </c>
      <c r="I2849" s="6" t="s">
        <v>9</v>
      </c>
      <c r="J2849" s="1">
        <v>-3413</v>
      </c>
      <c r="K2849" s="1">
        <v>171783</v>
      </c>
      <c r="L2849" s="1">
        <v>160000</v>
      </c>
      <c r="M2849" s="1">
        <v>-3413</v>
      </c>
      <c r="N2849" s="1">
        <v>171783</v>
      </c>
      <c r="O2849" s="1">
        <v>152000</v>
      </c>
      <c r="P2849" s="1">
        <v>152000</v>
      </c>
      <c r="Q2849" s="12"/>
      <c r="R2849" s="29">
        <f t="shared" si="135"/>
        <v>0</v>
      </c>
      <c r="S2849" t="str">
        <f t="shared" si="136"/>
        <v>OK</v>
      </c>
      <c r="T2849" s="10">
        <f>IFERROR(VLOOKUP(A2849,[1]!Tabla1[[#All],[Material]:[venta nueva]],38,FALSE),0)</f>
        <v>0</v>
      </c>
    </row>
    <row r="2850" spans="1:20" hidden="1" x14ac:dyDescent="0.35">
      <c r="A2850">
        <f t="shared" si="134"/>
        <v>1020878</v>
      </c>
      <c r="B2850" s="6" t="s">
        <v>1145</v>
      </c>
      <c r="C2850" s="7" t="s">
        <v>553</v>
      </c>
      <c r="D2850" s="7" t="s">
        <v>1096</v>
      </c>
      <c r="E2850" s="7" t="s">
        <v>472</v>
      </c>
      <c r="F2850" s="7" t="s">
        <v>473</v>
      </c>
      <c r="G2850" s="7" t="s">
        <v>1084</v>
      </c>
      <c r="H2850" s="7" t="s">
        <v>1017</v>
      </c>
      <c r="I2850" s="6" t="s">
        <v>8</v>
      </c>
      <c r="J2850" s="1">
        <v>-16555</v>
      </c>
      <c r="K2850" s="1">
        <v>67423</v>
      </c>
      <c r="L2850" s="1">
        <v>48000</v>
      </c>
      <c r="M2850" s="1">
        <v>-16555</v>
      </c>
      <c r="N2850" s="1">
        <v>67423</v>
      </c>
      <c r="O2850" s="1">
        <v>48004</v>
      </c>
      <c r="P2850" s="1">
        <v>48003.8</v>
      </c>
      <c r="Q2850" s="12"/>
      <c r="R2850" s="29">
        <f t="shared" si="135"/>
        <v>0.19999999999708962</v>
      </c>
      <c r="S2850" t="str">
        <f t="shared" si="136"/>
        <v>Sobre ingreso</v>
      </c>
      <c r="T2850" s="10">
        <f>IFERROR(VLOOKUP(A2850,[1]!Tabla1[[#All],[Material]:[venta nueva]],38,FALSE),0)</f>
        <v>0</v>
      </c>
    </row>
    <row r="2851" spans="1:20" hidden="1" x14ac:dyDescent="0.35">
      <c r="A2851">
        <f t="shared" si="134"/>
        <v>1021005</v>
      </c>
      <c r="B2851" s="6" t="s">
        <v>1145</v>
      </c>
      <c r="C2851" s="7" t="s">
        <v>553</v>
      </c>
      <c r="D2851" s="7" t="s">
        <v>1096</v>
      </c>
      <c r="E2851" s="7" t="s">
        <v>101</v>
      </c>
      <c r="F2851" s="7" t="s">
        <v>102</v>
      </c>
      <c r="G2851" s="7" t="s">
        <v>1077</v>
      </c>
      <c r="H2851" s="7" t="s">
        <v>1005</v>
      </c>
      <c r="I2851" s="6" t="s">
        <v>9</v>
      </c>
      <c r="J2851" s="1">
        <v>-9337</v>
      </c>
      <c r="K2851" s="1">
        <v>0</v>
      </c>
      <c r="L2851" s="1">
        <v>0</v>
      </c>
      <c r="M2851" s="1">
        <v>-9337</v>
      </c>
      <c r="N2851" s="1">
        <v>0</v>
      </c>
      <c r="O2851" s="1">
        <v>0</v>
      </c>
      <c r="P2851" s="1"/>
      <c r="Q2851" s="12"/>
      <c r="R2851" s="29">
        <f t="shared" si="135"/>
        <v>0</v>
      </c>
      <c r="S2851" t="str">
        <f t="shared" si="136"/>
        <v>OK</v>
      </c>
      <c r="T2851" s="10">
        <f>IFERROR(VLOOKUP(A2851,[1]!Tabla1[[#All],[Material]:[venta nueva]],38,FALSE),0)</f>
        <v>0</v>
      </c>
    </row>
    <row r="2852" spans="1:20" hidden="1" x14ac:dyDescent="0.35">
      <c r="A2852">
        <f t="shared" si="134"/>
        <v>1021020</v>
      </c>
      <c r="B2852" s="6" t="s">
        <v>1145</v>
      </c>
      <c r="C2852" s="7" t="s">
        <v>553</v>
      </c>
      <c r="D2852" s="7" t="s">
        <v>1096</v>
      </c>
      <c r="E2852" s="7" t="s">
        <v>105</v>
      </c>
      <c r="F2852" s="7" t="s">
        <v>478</v>
      </c>
      <c r="G2852" s="7" t="s">
        <v>1079</v>
      </c>
      <c r="H2852" s="7" t="s">
        <v>1007</v>
      </c>
      <c r="I2852" s="6" t="s">
        <v>10</v>
      </c>
      <c r="J2852" s="1">
        <v>2098</v>
      </c>
      <c r="K2852" s="1">
        <v>0</v>
      </c>
      <c r="L2852" s="1">
        <v>0</v>
      </c>
      <c r="M2852" s="1">
        <v>2098</v>
      </c>
      <c r="N2852" s="1">
        <v>0</v>
      </c>
      <c r="O2852" s="1">
        <v>0</v>
      </c>
      <c r="P2852" s="1"/>
      <c r="Q2852" s="12"/>
      <c r="R2852" s="29">
        <f t="shared" si="135"/>
        <v>0</v>
      </c>
      <c r="S2852" t="str">
        <f t="shared" si="136"/>
        <v>OK</v>
      </c>
      <c r="T2852" s="10">
        <f>IFERROR(VLOOKUP(A2852,[1]!Tabla1[[#All],[Material]:[venta nueva]],38,FALSE),0)</f>
        <v>0</v>
      </c>
    </row>
    <row r="2853" spans="1:20" hidden="1" x14ac:dyDescent="0.35">
      <c r="A2853">
        <f t="shared" si="134"/>
        <v>1021026</v>
      </c>
      <c r="B2853" s="6" t="s">
        <v>1145</v>
      </c>
      <c r="C2853" s="7" t="s">
        <v>553</v>
      </c>
      <c r="D2853" s="7" t="s">
        <v>1096</v>
      </c>
      <c r="E2853" s="7" t="s">
        <v>524</v>
      </c>
      <c r="F2853" s="7" t="s">
        <v>525</v>
      </c>
      <c r="G2853" s="7" t="s">
        <v>1078</v>
      </c>
      <c r="H2853" s="7" t="s">
        <v>1009</v>
      </c>
      <c r="I2853" s="6" t="s">
        <v>10</v>
      </c>
      <c r="J2853" s="1">
        <v>70</v>
      </c>
      <c r="K2853" s="1">
        <v>75478</v>
      </c>
      <c r="L2853" s="1">
        <v>72000</v>
      </c>
      <c r="M2853" s="1">
        <v>70</v>
      </c>
      <c r="N2853" s="1">
        <v>75478</v>
      </c>
      <c r="O2853" s="1">
        <v>72000</v>
      </c>
      <c r="P2853" s="1">
        <v>72006</v>
      </c>
      <c r="Q2853" s="12"/>
      <c r="R2853" s="29">
        <f t="shared" si="135"/>
        <v>-6</v>
      </c>
      <c r="S2853" t="str">
        <f t="shared" si="136"/>
        <v>Pendiente de ingreso</v>
      </c>
      <c r="T2853" s="10">
        <f>IFERROR(VLOOKUP(A2853,[1]!Tabla1[[#All],[Material]:[venta nueva]],38,FALSE),0)</f>
        <v>0</v>
      </c>
    </row>
    <row r="2854" spans="1:20" hidden="1" x14ac:dyDescent="0.35">
      <c r="A2854">
        <f t="shared" si="134"/>
        <v>1021140</v>
      </c>
      <c r="B2854" s="6" t="s">
        <v>1145</v>
      </c>
      <c r="C2854" s="7" t="s">
        <v>553</v>
      </c>
      <c r="D2854" s="7" t="s">
        <v>1096</v>
      </c>
      <c r="E2854" s="7" t="s">
        <v>441</v>
      </c>
      <c r="F2854" s="7" t="s">
        <v>442</v>
      </c>
      <c r="G2854" s="7" t="s">
        <v>1074</v>
      </c>
      <c r="H2854" s="7" t="s">
        <v>1001</v>
      </c>
      <c r="I2854" s="6" t="s">
        <v>8</v>
      </c>
      <c r="J2854" s="1">
        <v>3656</v>
      </c>
      <c r="K2854" s="1">
        <v>0</v>
      </c>
      <c r="L2854" s="1">
        <v>3656</v>
      </c>
      <c r="M2854" s="1">
        <v>3656</v>
      </c>
      <c r="N2854" s="1">
        <v>-3656</v>
      </c>
      <c r="O2854" s="1">
        <v>0</v>
      </c>
      <c r="P2854" s="1"/>
      <c r="Q2854" s="12"/>
      <c r="R2854" s="29">
        <f t="shared" si="135"/>
        <v>0</v>
      </c>
      <c r="S2854" t="str">
        <f t="shared" si="136"/>
        <v>OK</v>
      </c>
      <c r="T2854" s="10">
        <f>IFERROR(VLOOKUP(A2854,[1]!Tabla1[[#All],[Material]:[venta nueva]],38,FALSE),0)</f>
        <v>0</v>
      </c>
    </row>
    <row r="2855" spans="1:20" hidden="1" x14ac:dyDescent="0.35">
      <c r="A2855">
        <f t="shared" si="134"/>
        <v>1021237</v>
      </c>
      <c r="B2855" s="6" t="s">
        <v>1145</v>
      </c>
      <c r="C2855" s="7" t="s">
        <v>553</v>
      </c>
      <c r="D2855" s="7" t="s">
        <v>1096</v>
      </c>
      <c r="E2855" s="7" t="s">
        <v>139</v>
      </c>
      <c r="F2855" s="7" t="s">
        <v>140</v>
      </c>
      <c r="G2855" s="7" t="s">
        <v>1081</v>
      </c>
      <c r="H2855" s="7" t="s">
        <v>1010</v>
      </c>
      <c r="I2855" s="6" t="s">
        <v>9</v>
      </c>
      <c r="J2855" s="1">
        <v>-100</v>
      </c>
      <c r="K2855" s="1">
        <v>0</v>
      </c>
      <c r="L2855" s="1">
        <v>0</v>
      </c>
      <c r="M2855" s="1">
        <v>-100</v>
      </c>
      <c r="N2855" s="1">
        <v>0</v>
      </c>
      <c r="O2855" s="1">
        <v>0</v>
      </c>
      <c r="P2855" s="1"/>
      <c r="Q2855" s="12"/>
      <c r="R2855" s="29">
        <f t="shared" si="135"/>
        <v>0</v>
      </c>
      <c r="S2855" t="str">
        <f t="shared" si="136"/>
        <v>OK</v>
      </c>
      <c r="T2855" s="10">
        <f>IFERROR(VLOOKUP(A2855,[1]!Tabla1[[#All],[Material]:[venta nueva]],38,FALSE),0)</f>
        <v>0</v>
      </c>
    </row>
    <row r="2856" spans="1:20" hidden="1" x14ac:dyDescent="0.35">
      <c r="A2856">
        <f t="shared" si="134"/>
        <v>1021260</v>
      </c>
      <c r="B2856" s="6" t="s">
        <v>1145</v>
      </c>
      <c r="C2856" s="7" t="s">
        <v>553</v>
      </c>
      <c r="D2856" s="7" t="s">
        <v>1096</v>
      </c>
      <c r="E2856" s="7" t="s">
        <v>456</v>
      </c>
      <c r="F2856" s="7" t="s">
        <v>457</v>
      </c>
      <c r="G2856" s="7" t="s">
        <v>1069</v>
      </c>
      <c r="H2856" s="7" t="s">
        <v>1026</v>
      </c>
      <c r="I2856" s="6" t="s">
        <v>8</v>
      </c>
      <c r="J2856" s="1">
        <v>-45387</v>
      </c>
      <c r="K2856" s="1">
        <v>26387</v>
      </c>
      <c r="L2856" s="1">
        <v>0</v>
      </c>
      <c r="M2856" s="1">
        <v>-45387</v>
      </c>
      <c r="N2856" s="1">
        <v>45387</v>
      </c>
      <c r="O2856" s="1">
        <v>0</v>
      </c>
      <c r="P2856" s="1"/>
      <c r="Q2856" s="12"/>
      <c r="R2856" s="29">
        <f t="shared" si="135"/>
        <v>0</v>
      </c>
      <c r="S2856" t="str">
        <f t="shared" si="136"/>
        <v>OK</v>
      </c>
      <c r="T2856" s="10">
        <f>IFERROR(VLOOKUP(A2856,[1]!Tabla1[[#All],[Material]:[venta nueva]],38,FALSE),0)</f>
        <v>0</v>
      </c>
    </row>
    <row r="2857" spans="1:20" hidden="1" x14ac:dyDescent="0.35">
      <c r="A2857">
        <f t="shared" si="134"/>
        <v>1021263</v>
      </c>
      <c r="B2857" s="6" t="s">
        <v>1145</v>
      </c>
      <c r="C2857" s="7" t="s">
        <v>553</v>
      </c>
      <c r="D2857" s="7" t="s">
        <v>1096</v>
      </c>
      <c r="E2857" s="7" t="s">
        <v>141</v>
      </c>
      <c r="F2857" s="7" t="s">
        <v>96</v>
      </c>
      <c r="G2857" s="7" t="s">
        <v>1076</v>
      </c>
      <c r="H2857" s="7" t="s">
        <v>1022</v>
      </c>
      <c r="I2857" s="6" t="s">
        <v>9</v>
      </c>
      <c r="J2857" s="1">
        <v>87838</v>
      </c>
      <c r="K2857" s="1">
        <v>0</v>
      </c>
      <c r="L2857" s="1">
        <v>0</v>
      </c>
      <c r="M2857" s="1">
        <v>87838</v>
      </c>
      <c r="N2857" s="1">
        <v>0</v>
      </c>
      <c r="O2857" s="1">
        <v>0</v>
      </c>
      <c r="P2857" s="1"/>
      <c r="Q2857" s="12"/>
      <c r="R2857" s="29">
        <f t="shared" si="135"/>
        <v>0</v>
      </c>
      <c r="S2857" t="str">
        <f t="shared" si="136"/>
        <v>OK</v>
      </c>
      <c r="T2857" s="10">
        <f>IFERROR(VLOOKUP(A2857,[1]!Tabla1[[#All],[Material]:[venta nueva]],38,FALSE),0)</f>
        <v>0</v>
      </c>
    </row>
    <row r="2858" spans="1:20" hidden="1" x14ac:dyDescent="0.35">
      <c r="A2858">
        <f t="shared" si="134"/>
        <v>1021270</v>
      </c>
      <c r="B2858" s="6" t="s">
        <v>1145</v>
      </c>
      <c r="C2858" s="7" t="s">
        <v>553</v>
      </c>
      <c r="D2858" s="7" t="s">
        <v>1096</v>
      </c>
      <c r="E2858" s="7" t="s">
        <v>443</v>
      </c>
      <c r="F2858" s="7" t="s">
        <v>142</v>
      </c>
      <c r="G2858" s="7" t="s">
        <v>1080</v>
      </c>
      <c r="H2858" s="7" t="s">
        <v>1030</v>
      </c>
      <c r="I2858" s="6" t="s">
        <v>10</v>
      </c>
      <c r="J2858" s="1">
        <v>16337</v>
      </c>
      <c r="K2858" s="1">
        <v>79510</v>
      </c>
      <c r="L2858" s="1">
        <v>96000</v>
      </c>
      <c r="M2858" s="1">
        <v>16337</v>
      </c>
      <c r="N2858" s="1">
        <v>79510</v>
      </c>
      <c r="O2858" s="1">
        <v>120000</v>
      </c>
      <c r="P2858" s="1">
        <v>120000</v>
      </c>
      <c r="Q2858" s="12"/>
      <c r="R2858" s="29">
        <f t="shared" si="135"/>
        <v>0</v>
      </c>
      <c r="S2858" t="str">
        <f t="shared" si="136"/>
        <v>OK</v>
      </c>
      <c r="T2858" s="10">
        <f>IFERROR(VLOOKUP(A2858,[1]!Tabla1[[#All],[Material]:[venta nueva]],38,FALSE),0)</f>
        <v>0</v>
      </c>
    </row>
    <row r="2859" spans="1:20" hidden="1" x14ac:dyDescent="0.35">
      <c r="A2859">
        <f t="shared" si="134"/>
        <v>1021272</v>
      </c>
      <c r="B2859" s="6" t="s">
        <v>1145</v>
      </c>
      <c r="C2859" s="7" t="s">
        <v>553</v>
      </c>
      <c r="D2859" s="7" t="s">
        <v>1096</v>
      </c>
      <c r="E2859" s="7" t="s">
        <v>143</v>
      </c>
      <c r="F2859" s="7" t="s">
        <v>144</v>
      </c>
      <c r="G2859" s="7" t="s">
        <v>1080</v>
      </c>
      <c r="H2859" s="7" t="s">
        <v>1030</v>
      </c>
      <c r="I2859" s="6" t="s">
        <v>10</v>
      </c>
      <c r="J2859" s="1">
        <v>1272</v>
      </c>
      <c r="K2859" s="1">
        <v>314494</v>
      </c>
      <c r="L2859" s="1">
        <v>312000</v>
      </c>
      <c r="M2859" s="1">
        <v>1272</v>
      </c>
      <c r="N2859" s="1">
        <v>314494</v>
      </c>
      <c r="O2859" s="1">
        <v>312000</v>
      </c>
      <c r="P2859" s="1">
        <v>312000</v>
      </c>
      <c r="Q2859" s="12"/>
      <c r="R2859" s="29">
        <f t="shared" si="135"/>
        <v>0</v>
      </c>
      <c r="S2859" t="str">
        <f t="shared" si="136"/>
        <v>OK</v>
      </c>
      <c r="T2859" s="10">
        <f>IFERROR(VLOOKUP(A2859,[1]!Tabla1[[#All],[Material]:[venta nueva]],38,FALSE),0)</f>
        <v>0</v>
      </c>
    </row>
    <row r="2860" spans="1:20" hidden="1" x14ac:dyDescent="0.35">
      <c r="A2860">
        <f t="shared" si="134"/>
        <v>1021287</v>
      </c>
      <c r="B2860" s="6" t="s">
        <v>1145</v>
      </c>
      <c r="C2860" s="7" t="s">
        <v>553</v>
      </c>
      <c r="D2860" s="7" t="s">
        <v>1096</v>
      </c>
      <c r="E2860" s="7" t="s">
        <v>145</v>
      </c>
      <c r="F2860" s="7" t="s">
        <v>146</v>
      </c>
      <c r="G2860" s="7" t="s">
        <v>1078</v>
      </c>
      <c r="H2860" s="7" t="s">
        <v>1006</v>
      </c>
      <c r="I2860" s="6" t="s">
        <v>9</v>
      </c>
      <c r="J2860" s="1">
        <v>24119</v>
      </c>
      <c r="K2860" s="1">
        <v>0</v>
      </c>
      <c r="L2860" s="1">
        <v>0</v>
      </c>
      <c r="M2860" s="1">
        <v>24119</v>
      </c>
      <c r="N2860" s="1">
        <v>0</v>
      </c>
      <c r="O2860" s="1">
        <v>0</v>
      </c>
      <c r="P2860" s="1"/>
      <c r="Q2860" s="12"/>
      <c r="R2860" s="29">
        <f t="shared" si="135"/>
        <v>0</v>
      </c>
      <c r="S2860" t="str">
        <f t="shared" si="136"/>
        <v>OK</v>
      </c>
      <c r="T2860" s="10">
        <f>IFERROR(VLOOKUP(A2860,[1]!Tabla1[[#All],[Material]:[venta nueva]],38,FALSE),0)</f>
        <v>0</v>
      </c>
    </row>
    <row r="2861" spans="1:20" hidden="1" x14ac:dyDescent="0.35">
      <c r="A2861">
        <f t="shared" si="134"/>
        <v>1021398</v>
      </c>
      <c r="B2861" s="6" t="s">
        <v>1145</v>
      </c>
      <c r="C2861" s="7" t="s">
        <v>553</v>
      </c>
      <c r="D2861" s="7" t="s">
        <v>1096</v>
      </c>
      <c r="E2861" s="7" t="s">
        <v>460</v>
      </c>
      <c r="F2861" s="7" t="s">
        <v>78</v>
      </c>
      <c r="G2861" s="7" t="s">
        <v>985</v>
      </c>
      <c r="H2861" s="7" t="s">
        <v>1012</v>
      </c>
      <c r="I2861" s="6" t="s">
        <v>8</v>
      </c>
      <c r="J2861" s="1">
        <v>35</v>
      </c>
      <c r="K2861" s="1">
        <v>24573</v>
      </c>
      <c r="L2861" s="1">
        <v>24000</v>
      </c>
      <c r="M2861" s="1">
        <v>35</v>
      </c>
      <c r="N2861" s="1">
        <v>24573</v>
      </c>
      <c r="O2861" s="1">
        <v>61804</v>
      </c>
      <c r="P2861" s="1">
        <v>56664.483</v>
      </c>
      <c r="Q2861" s="12"/>
      <c r="R2861" s="29">
        <f t="shared" si="135"/>
        <v>5139.5169999999998</v>
      </c>
      <c r="S2861" t="str">
        <f t="shared" si="136"/>
        <v>Sobre ingreso</v>
      </c>
      <c r="T2861" s="10">
        <f>IFERROR(VLOOKUP(A2861,[1]!Tabla1[[#All],[Material]:[venta nueva]],38,FALSE),0)</f>
        <v>0</v>
      </c>
    </row>
    <row r="2862" spans="1:20" hidden="1" x14ac:dyDescent="0.35">
      <c r="A2862">
        <f t="shared" si="134"/>
        <v>1021433</v>
      </c>
      <c r="B2862" s="6" t="s">
        <v>1145</v>
      </c>
      <c r="C2862" s="7" t="s">
        <v>553</v>
      </c>
      <c r="D2862" s="7" t="s">
        <v>1096</v>
      </c>
      <c r="E2862" s="7" t="s">
        <v>555</v>
      </c>
      <c r="F2862" s="7" t="s">
        <v>149</v>
      </c>
      <c r="G2862" s="7" t="s">
        <v>1076</v>
      </c>
      <c r="H2862" s="7" t="s">
        <v>1022</v>
      </c>
      <c r="I2862" s="6" t="s">
        <v>9</v>
      </c>
      <c r="J2862" s="1">
        <v>-804</v>
      </c>
      <c r="K2862" s="1">
        <v>804</v>
      </c>
      <c r="L2862" s="1">
        <v>0</v>
      </c>
      <c r="M2862" s="1">
        <v>-804</v>
      </c>
      <c r="N2862" s="1">
        <v>72804</v>
      </c>
      <c r="O2862" s="1">
        <v>93045</v>
      </c>
      <c r="P2862" s="1">
        <v>93045</v>
      </c>
      <c r="Q2862" s="12"/>
      <c r="R2862" s="29">
        <f t="shared" si="135"/>
        <v>0</v>
      </c>
      <c r="S2862" t="str">
        <f t="shared" si="136"/>
        <v>OK</v>
      </c>
      <c r="T2862" s="10">
        <f>IFERROR(VLOOKUP(A2862,[1]!Tabla1[[#All],[Material]:[venta nueva]],38,FALSE),0)</f>
        <v>0</v>
      </c>
    </row>
    <row r="2863" spans="1:20" hidden="1" x14ac:dyDescent="0.35">
      <c r="A2863">
        <f t="shared" si="134"/>
        <v>1021435</v>
      </c>
      <c r="B2863" s="6" t="s">
        <v>1145</v>
      </c>
      <c r="C2863" s="7" t="s">
        <v>553</v>
      </c>
      <c r="D2863" s="7" t="s">
        <v>1096</v>
      </c>
      <c r="E2863" s="7" t="s">
        <v>150</v>
      </c>
      <c r="F2863" s="7" t="s">
        <v>151</v>
      </c>
      <c r="G2863" s="7" t="s">
        <v>1078</v>
      </c>
      <c r="H2863" s="7" t="s">
        <v>1009</v>
      </c>
      <c r="I2863" s="6" t="s">
        <v>9</v>
      </c>
      <c r="J2863" s="1">
        <v>169225</v>
      </c>
      <c r="K2863" s="1">
        <v>0</v>
      </c>
      <c r="L2863" s="1">
        <v>0</v>
      </c>
      <c r="M2863" s="1">
        <v>169225</v>
      </c>
      <c r="N2863" s="1">
        <v>0</v>
      </c>
      <c r="O2863" s="1">
        <v>0</v>
      </c>
      <c r="P2863" s="1"/>
      <c r="Q2863" s="12"/>
      <c r="R2863" s="29">
        <f t="shared" si="135"/>
        <v>0</v>
      </c>
      <c r="S2863" t="str">
        <f t="shared" si="136"/>
        <v>OK</v>
      </c>
      <c r="T2863" s="10">
        <f>IFERROR(VLOOKUP(A2863,[1]!Tabla1[[#All],[Material]:[venta nueva]],38,FALSE),0)</f>
        <v>0</v>
      </c>
    </row>
    <row r="2864" spans="1:20" hidden="1" x14ac:dyDescent="0.35">
      <c r="A2864">
        <f t="shared" si="134"/>
        <v>1021474</v>
      </c>
      <c r="B2864" s="6" t="s">
        <v>1145</v>
      </c>
      <c r="C2864" s="7" t="s">
        <v>553</v>
      </c>
      <c r="D2864" s="7" t="s">
        <v>1096</v>
      </c>
      <c r="E2864" s="7" t="s">
        <v>154</v>
      </c>
      <c r="F2864" s="7" t="s">
        <v>155</v>
      </c>
      <c r="G2864" s="7" t="s">
        <v>1078</v>
      </c>
      <c r="H2864" s="7" t="s">
        <v>1009</v>
      </c>
      <c r="I2864" s="6" t="s">
        <v>9</v>
      </c>
      <c r="J2864" s="1">
        <v>55225</v>
      </c>
      <c r="K2864" s="1">
        <v>0</v>
      </c>
      <c r="L2864" s="1">
        <v>0</v>
      </c>
      <c r="M2864" s="1">
        <v>55225</v>
      </c>
      <c r="N2864" s="1">
        <v>0</v>
      </c>
      <c r="O2864" s="1">
        <v>0</v>
      </c>
      <c r="P2864" s="1"/>
      <c r="Q2864" s="12"/>
      <c r="R2864" s="29">
        <f t="shared" si="135"/>
        <v>0</v>
      </c>
      <c r="S2864" t="str">
        <f t="shared" si="136"/>
        <v>OK</v>
      </c>
      <c r="T2864" s="10">
        <f>IFERROR(VLOOKUP(A2864,[1]!Tabla1[[#All],[Material]:[venta nueva]],38,FALSE),0)</f>
        <v>0</v>
      </c>
    </row>
    <row r="2865" spans="1:20" hidden="1" x14ac:dyDescent="0.35">
      <c r="A2865">
        <f t="shared" si="134"/>
        <v>1021538</v>
      </c>
      <c r="B2865" s="6" t="s">
        <v>1145</v>
      </c>
      <c r="C2865" s="7" t="s">
        <v>553</v>
      </c>
      <c r="D2865" s="7" t="s">
        <v>1096</v>
      </c>
      <c r="E2865" s="7" t="s">
        <v>158</v>
      </c>
      <c r="F2865" s="7" t="s">
        <v>159</v>
      </c>
      <c r="G2865" s="7" t="s">
        <v>1082</v>
      </c>
      <c r="H2865" s="7" t="s">
        <v>1013</v>
      </c>
      <c r="I2865" s="6" t="s">
        <v>8</v>
      </c>
      <c r="J2865" s="1">
        <v>33075</v>
      </c>
      <c r="K2865" s="1">
        <v>98755</v>
      </c>
      <c r="L2865" s="1">
        <v>130624</v>
      </c>
      <c r="M2865" s="1">
        <v>33075</v>
      </c>
      <c r="N2865" s="1">
        <v>170755</v>
      </c>
      <c r="O2865" s="1">
        <v>202660</v>
      </c>
      <c r="P2865" s="1">
        <v>202660.10500000001</v>
      </c>
      <c r="Q2865" s="12"/>
      <c r="R2865" s="29">
        <f t="shared" si="135"/>
        <v>-0.10500000001047738</v>
      </c>
      <c r="S2865" t="str">
        <f t="shared" si="136"/>
        <v>Pendiente de ingreso</v>
      </c>
      <c r="T2865" s="10">
        <f>IFERROR(VLOOKUP(A2865,[1]!Tabla1[[#All],[Material]:[venta nueva]],38,FALSE),0)</f>
        <v>0</v>
      </c>
    </row>
    <row r="2866" spans="1:20" hidden="1" x14ac:dyDescent="0.35">
      <c r="A2866">
        <f t="shared" si="134"/>
        <v>1021539</v>
      </c>
      <c r="B2866" s="6" t="s">
        <v>1145</v>
      </c>
      <c r="C2866" s="7" t="s">
        <v>553</v>
      </c>
      <c r="D2866" s="7" t="s">
        <v>1096</v>
      </c>
      <c r="E2866" s="7" t="s">
        <v>554</v>
      </c>
      <c r="F2866" s="7" t="s">
        <v>160</v>
      </c>
      <c r="G2866" s="7" t="s">
        <v>1082</v>
      </c>
      <c r="H2866" s="7" t="s">
        <v>1013</v>
      </c>
      <c r="I2866" s="6" t="s">
        <v>8</v>
      </c>
      <c r="J2866" s="1">
        <v>16059</v>
      </c>
      <c r="K2866" s="1">
        <v>0</v>
      </c>
      <c r="L2866" s="1">
        <v>0</v>
      </c>
      <c r="M2866" s="1">
        <v>16059</v>
      </c>
      <c r="N2866" s="1">
        <v>0</v>
      </c>
      <c r="O2866" s="1">
        <v>0</v>
      </c>
      <c r="P2866" s="1">
        <v>8696.7189999999991</v>
      </c>
      <c r="Q2866" s="12"/>
      <c r="R2866" s="29">
        <f t="shared" si="135"/>
        <v>-8696.7189999999991</v>
      </c>
      <c r="S2866" t="str">
        <f t="shared" si="136"/>
        <v>Pendiente de ingreso</v>
      </c>
      <c r="T2866" s="10">
        <f>IFERROR(VLOOKUP(A2866,[1]!Tabla1[[#All],[Material]:[venta nueva]],38,FALSE),0)</f>
        <v>0</v>
      </c>
    </row>
    <row r="2867" spans="1:20" hidden="1" x14ac:dyDescent="0.35">
      <c r="A2867">
        <f t="shared" si="134"/>
        <v>1021550</v>
      </c>
      <c r="B2867" s="6" t="s">
        <v>1145</v>
      </c>
      <c r="C2867" s="7" t="s">
        <v>553</v>
      </c>
      <c r="D2867" s="7" t="s">
        <v>1096</v>
      </c>
      <c r="E2867" s="7" t="s">
        <v>161</v>
      </c>
      <c r="F2867" s="7" t="s">
        <v>162</v>
      </c>
      <c r="G2867" s="7" t="s">
        <v>1081</v>
      </c>
      <c r="H2867" s="7" t="s">
        <v>1010</v>
      </c>
      <c r="I2867" s="6" t="s">
        <v>9</v>
      </c>
      <c r="J2867" s="1">
        <v>940</v>
      </c>
      <c r="K2867" s="1">
        <v>0</v>
      </c>
      <c r="L2867" s="1">
        <v>0</v>
      </c>
      <c r="M2867" s="1">
        <v>940</v>
      </c>
      <c r="N2867" s="1">
        <v>0</v>
      </c>
      <c r="O2867" s="1">
        <v>0</v>
      </c>
      <c r="P2867" s="1"/>
      <c r="Q2867" s="12"/>
      <c r="R2867" s="29">
        <f t="shared" si="135"/>
        <v>0</v>
      </c>
      <c r="S2867" t="str">
        <f t="shared" si="136"/>
        <v>OK</v>
      </c>
      <c r="T2867" s="10">
        <f>IFERROR(VLOOKUP(A2867,[1]!Tabla1[[#All],[Material]:[venta nueva]],38,FALSE),0)</f>
        <v>0</v>
      </c>
    </row>
    <row r="2868" spans="1:20" hidden="1" x14ac:dyDescent="0.35">
      <c r="A2868">
        <f t="shared" si="134"/>
        <v>1021555</v>
      </c>
      <c r="B2868" s="6" t="s">
        <v>1145</v>
      </c>
      <c r="C2868" s="7" t="s">
        <v>553</v>
      </c>
      <c r="D2868" s="7" t="s">
        <v>1096</v>
      </c>
      <c r="E2868" s="7" t="s">
        <v>163</v>
      </c>
      <c r="F2868" s="7" t="s">
        <v>164</v>
      </c>
      <c r="G2868" s="7" t="s">
        <v>1078</v>
      </c>
      <c r="H2868" s="7" t="s">
        <v>1009</v>
      </c>
      <c r="I2868" s="6" t="s">
        <v>10</v>
      </c>
      <c r="J2868" s="1">
        <v>-1223</v>
      </c>
      <c r="K2868" s="1">
        <v>153108</v>
      </c>
      <c r="L2868" s="1">
        <v>144000</v>
      </c>
      <c r="M2868" s="1">
        <v>-1223</v>
      </c>
      <c r="N2868" s="1">
        <v>153108</v>
      </c>
      <c r="O2868" s="1">
        <v>144000</v>
      </c>
      <c r="P2868" s="1">
        <v>144012</v>
      </c>
      <c r="Q2868" s="12"/>
      <c r="R2868" s="29">
        <f t="shared" si="135"/>
        <v>-12</v>
      </c>
      <c r="S2868" t="str">
        <f t="shared" si="136"/>
        <v>Pendiente de ingreso</v>
      </c>
      <c r="T2868" s="10">
        <f>IFERROR(VLOOKUP(A2868,[1]!Tabla1[[#All],[Material]:[venta nueva]],38,FALSE),0)</f>
        <v>0</v>
      </c>
    </row>
    <row r="2869" spans="1:20" hidden="1" x14ac:dyDescent="0.35">
      <c r="A2869">
        <f t="shared" si="134"/>
        <v>1021596</v>
      </c>
      <c r="B2869" s="6" t="s">
        <v>1145</v>
      </c>
      <c r="C2869" s="7" t="s">
        <v>553</v>
      </c>
      <c r="D2869" s="7" t="s">
        <v>1096</v>
      </c>
      <c r="E2869" s="7" t="s">
        <v>508</v>
      </c>
      <c r="F2869" s="7" t="s">
        <v>148</v>
      </c>
      <c r="G2869" s="7" t="s">
        <v>1080</v>
      </c>
      <c r="H2869" s="7" t="s">
        <v>1031</v>
      </c>
      <c r="I2869" s="6" t="s">
        <v>10</v>
      </c>
      <c r="J2869" s="1">
        <v>2407</v>
      </c>
      <c r="K2869" s="1">
        <v>117593</v>
      </c>
      <c r="L2869" s="1">
        <v>120000</v>
      </c>
      <c r="M2869" s="1">
        <v>2407</v>
      </c>
      <c r="N2869" s="1">
        <v>117593</v>
      </c>
      <c r="O2869" s="1">
        <v>120000</v>
      </c>
      <c r="P2869" s="1">
        <v>120010</v>
      </c>
      <c r="Q2869" s="12"/>
      <c r="R2869" s="29">
        <f t="shared" si="135"/>
        <v>-10</v>
      </c>
      <c r="S2869" t="str">
        <f t="shared" si="136"/>
        <v>Pendiente de ingreso</v>
      </c>
      <c r="T2869" s="10">
        <f>IFERROR(VLOOKUP(A2869,[1]!Tabla1[[#All],[Material]:[venta nueva]],38,FALSE),0)</f>
        <v>0</v>
      </c>
    </row>
    <row r="2870" spans="1:20" hidden="1" x14ac:dyDescent="0.35">
      <c r="A2870">
        <f t="shared" si="134"/>
        <v>1021731</v>
      </c>
      <c r="B2870" s="6" t="s">
        <v>1145</v>
      </c>
      <c r="C2870" s="7" t="s">
        <v>553</v>
      </c>
      <c r="D2870" s="7" t="s">
        <v>1096</v>
      </c>
      <c r="E2870" s="7" t="s">
        <v>174</v>
      </c>
      <c r="F2870" s="7" t="s">
        <v>175</v>
      </c>
      <c r="G2870" s="7" t="s">
        <v>1086</v>
      </c>
      <c r="H2870" s="7" t="s">
        <v>1025</v>
      </c>
      <c r="I2870" s="6" t="s">
        <v>14</v>
      </c>
      <c r="J2870" s="1">
        <v>0</v>
      </c>
      <c r="K2870" s="1">
        <v>120000</v>
      </c>
      <c r="L2870" s="1">
        <v>120000</v>
      </c>
      <c r="M2870" s="1">
        <v>0</v>
      </c>
      <c r="N2870" s="1">
        <v>120000</v>
      </c>
      <c r="O2870" s="1">
        <v>72000</v>
      </c>
      <c r="P2870" s="1">
        <v>24000</v>
      </c>
      <c r="Q2870" s="12"/>
      <c r="R2870" s="29">
        <f t="shared" si="135"/>
        <v>48000</v>
      </c>
      <c r="S2870" t="str">
        <f t="shared" si="136"/>
        <v>Sobre ingreso</v>
      </c>
      <c r="T2870" s="10">
        <f>IFERROR(VLOOKUP(A2870,[1]!Tabla1[[#All],[Material]:[venta nueva]],38,FALSE),0)</f>
        <v>0</v>
      </c>
    </row>
    <row r="2871" spans="1:20" hidden="1" x14ac:dyDescent="0.35">
      <c r="A2871">
        <f t="shared" si="134"/>
        <v>1021732</v>
      </c>
      <c r="B2871" s="6" t="s">
        <v>1145</v>
      </c>
      <c r="C2871" s="7" t="s">
        <v>553</v>
      </c>
      <c r="D2871" s="7" t="s">
        <v>1096</v>
      </c>
      <c r="E2871" s="7" t="s">
        <v>176</v>
      </c>
      <c r="F2871" s="7" t="s">
        <v>177</v>
      </c>
      <c r="G2871" s="7" t="s">
        <v>1084</v>
      </c>
      <c r="H2871" s="7" t="s">
        <v>1032</v>
      </c>
      <c r="I2871" s="6" t="s">
        <v>14</v>
      </c>
      <c r="J2871" s="1">
        <v>7028</v>
      </c>
      <c r="K2871" s="1">
        <v>309635</v>
      </c>
      <c r="L2871" s="1">
        <v>360000</v>
      </c>
      <c r="M2871" s="1">
        <v>7028</v>
      </c>
      <c r="N2871" s="1">
        <v>309635</v>
      </c>
      <c r="O2871" s="1">
        <v>360000</v>
      </c>
      <c r="P2871" s="1">
        <v>360000</v>
      </c>
      <c r="Q2871" s="12"/>
      <c r="R2871" s="29">
        <f t="shared" si="135"/>
        <v>0</v>
      </c>
      <c r="S2871" t="str">
        <f t="shared" si="136"/>
        <v>OK</v>
      </c>
      <c r="T2871" s="10">
        <f>IFERROR(VLOOKUP(A2871,[1]!Tabla1[[#All],[Material]:[venta nueva]],38,FALSE),0)</f>
        <v>0</v>
      </c>
    </row>
    <row r="2872" spans="1:20" hidden="1" x14ac:dyDescent="0.35">
      <c r="A2872">
        <f t="shared" si="134"/>
        <v>1021733</v>
      </c>
      <c r="B2872" s="6" t="s">
        <v>1145</v>
      </c>
      <c r="C2872" s="7" t="s">
        <v>553</v>
      </c>
      <c r="D2872" s="7" t="s">
        <v>1096</v>
      </c>
      <c r="E2872" s="7" t="s">
        <v>178</v>
      </c>
      <c r="F2872" s="7" t="s">
        <v>149</v>
      </c>
      <c r="G2872" s="7" t="s">
        <v>1076</v>
      </c>
      <c r="H2872" s="7" t="s">
        <v>1022</v>
      </c>
      <c r="I2872" s="6" t="s">
        <v>14</v>
      </c>
      <c r="J2872" s="1">
        <v>-3831</v>
      </c>
      <c r="K2872" s="1">
        <v>3831</v>
      </c>
      <c r="L2872" s="1">
        <v>0</v>
      </c>
      <c r="M2872" s="1">
        <v>-3831</v>
      </c>
      <c r="N2872" s="1">
        <v>3831</v>
      </c>
      <c r="O2872" s="1">
        <v>0</v>
      </c>
      <c r="P2872" s="1"/>
      <c r="Q2872" s="12"/>
      <c r="R2872" s="29">
        <f t="shared" si="135"/>
        <v>0</v>
      </c>
      <c r="S2872" t="str">
        <f t="shared" si="136"/>
        <v>OK</v>
      </c>
      <c r="T2872" s="10">
        <f>IFERROR(VLOOKUP(A2872,[1]!Tabla1[[#All],[Material]:[venta nueva]],38,FALSE),0)</f>
        <v>0</v>
      </c>
    </row>
    <row r="2873" spans="1:20" hidden="1" x14ac:dyDescent="0.35">
      <c r="A2873">
        <f t="shared" si="134"/>
        <v>1021735</v>
      </c>
      <c r="B2873" s="6" t="s">
        <v>1145</v>
      </c>
      <c r="C2873" s="7" t="s">
        <v>553</v>
      </c>
      <c r="D2873" s="7" t="s">
        <v>1096</v>
      </c>
      <c r="E2873" s="7" t="s">
        <v>179</v>
      </c>
      <c r="F2873" s="7" t="s">
        <v>180</v>
      </c>
      <c r="G2873" s="7" t="s">
        <v>1069</v>
      </c>
      <c r="H2873" s="7" t="s">
        <v>1033</v>
      </c>
      <c r="I2873" s="6" t="s">
        <v>14</v>
      </c>
      <c r="J2873" s="1">
        <v>0</v>
      </c>
      <c r="K2873" s="1">
        <v>120000</v>
      </c>
      <c r="L2873" s="1">
        <v>120000</v>
      </c>
      <c r="M2873" s="1">
        <v>0</v>
      </c>
      <c r="N2873" s="1">
        <v>120000</v>
      </c>
      <c r="O2873" s="1">
        <v>120000</v>
      </c>
      <c r="P2873" s="1">
        <v>96000</v>
      </c>
      <c r="Q2873" s="12"/>
      <c r="R2873" s="29">
        <f t="shared" si="135"/>
        <v>24000</v>
      </c>
      <c r="S2873" t="str">
        <f t="shared" si="136"/>
        <v>Sobre ingreso</v>
      </c>
      <c r="T2873" s="10">
        <f>IFERROR(VLOOKUP(A2873,[1]!Tabla1[[#All],[Material]:[venta nueva]],38,FALSE),0)</f>
        <v>0</v>
      </c>
    </row>
    <row r="2874" spans="1:20" hidden="1" x14ac:dyDescent="0.35">
      <c r="A2874">
        <f t="shared" si="134"/>
        <v>1021737</v>
      </c>
      <c r="B2874" s="6" t="s">
        <v>1145</v>
      </c>
      <c r="C2874" s="7" t="s">
        <v>553</v>
      </c>
      <c r="D2874" s="7" t="s">
        <v>1096</v>
      </c>
      <c r="E2874" s="7" t="s">
        <v>181</v>
      </c>
      <c r="F2874" s="7" t="s">
        <v>182</v>
      </c>
      <c r="G2874" s="7" t="s">
        <v>1069</v>
      </c>
      <c r="H2874" s="7" t="s">
        <v>1033</v>
      </c>
      <c r="I2874" s="6" t="s">
        <v>14</v>
      </c>
      <c r="J2874" s="1">
        <v>19032</v>
      </c>
      <c r="K2874" s="1">
        <v>12729</v>
      </c>
      <c r="L2874" s="1">
        <v>24000</v>
      </c>
      <c r="M2874" s="1">
        <v>19032</v>
      </c>
      <c r="N2874" s="1">
        <v>12729</v>
      </c>
      <c r="O2874" s="1">
        <v>24000</v>
      </c>
      <c r="P2874" s="1">
        <v>24000</v>
      </c>
      <c r="Q2874" s="12"/>
      <c r="R2874" s="29">
        <f t="shared" si="135"/>
        <v>0</v>
      </c>
      <c r="S2874" t="str">
        <f t="shared" si="136"/>
        <v>OK</v>
      </c>
      <c r="T2874" s="10">
        <f>IFERROR(VLOOKUP(A2874,[1]!Tabla1[[#All],[Material]:[venta nueva]],38,FALSE),0)</f>
        <v>0</v>
      </c>
    </row>
    <row r="2875" spans="1:20" hidden="1" x14ac:dyDescent="0.35">
      <c r="A2875">
        <f t="shared" si="134"/>
        <v>1021738</v>
      </c>
      <c r="B2875" s="6" t="s">
        <v>1145</v>
      </c>
      <c r="C2875" s="7" t="s">
        <v>553</v>
      </c>
      <c r="D2875" s="7" t="s">
        <v>1096</v>
      </c>
      <c r="E2875" s="7" t="s">
        <v>183</v>
      </c>
      <c r="F2875" s="7" t="s">
        <v>184</v>
      </c>
      <c r="G2875" s="7" t="s">
        <v>1069</v>
      </c>
      <c r="H2875" s="7" t="s">
        <v>1033</v>
      </c>
      <c r="I2875" s="6" t="s">
        <v>14</v>
      </c>
      <c r="J2875" s="1">
        <v>754</v>
      </c>
      <c r="K2875" s="1">
        <v>87846</v>
      </c>
      <c r="L2875" s="1">
        <v>96000</v>
      </c>
      <c r="M2875" s="1">
        <v>754</v>
      </c>
      <c r="N2875" s="1">
        <v>87846</v>
      </c>
      <c r="O2875" s="1">
        <v>104000</v>
      </c>
      <c r="P2875" s="1">
        <v>104000</v>
      </c>
      <c r="Q2875" s="12"/>
      <c r="R2875" s="29">
        <f t="shared" si="135"/>
        <v>0</v>
      </c>
      <c r="S2875" t="str">
        <f t="shared" si="136"/>
        <v>OK</v>
      </c>
      <c r="T2875" s="10">
        <f>IFERROR(VLOOKUP(A2875,[1]!Tabla1[[#All],[Material]:[venta nueva]],38,FALSE),0)</f>
        <v>0</v>
      </c>
    </row>
    <row r="2876" spans="1:20" hidden="1" x14ac:dyDescent="0.35">
      <c r="A2876">
        <f t="shared" si="134"/>
        <v>1021739</v>
      </c>
      <c r="B2876" s="6" t="s">
        <v>1145</v>
      </c>
      <c r="C2876" s="7" t="s">
        <v>553</v>
      </c>
      <c r="D2876" s="7" t="s">
        <v>1096</v>
      </c>
      <c r="E2876" s="7" t="s">
        <v>185</v>
      </c>
      <c r="F2876" s="7" t="s">
        <v>186</v>
      </c>
      <c r="G2876" s="7" t="s">
        <v>1087</v>
      </c>
      <c r="H2876" s="7" t="s">
        <v>1034</v>
      </c>
      <c r="I2876" s="6" t="s">
        <v>14</v>
      </c>
      <c r="J2876" s="1">
        <v>-5315</v>
      </c>
      <c r="K2876" s="1">
        <v>35086</v>
      </c>
      <c r="L2876" s="1">
        <v>24000</v>
      </c>
      <c r="M2876" s="1">
        <v>-5315</v>
      </c>
      <c r="N2876" s="1">
        <v>35086</v>
      </c>
      <c r="O2876" s="1">
        <v>24000</v>
      </c>
      <c r="P2876" s="1">
        <v>24000</v>
      </c>
      <c r="Q2876" s="12"/>
      <c r="R2876" s="29">
        <f t="shared" si="135"/>
        <v>0</v>
      </c>
      <c r="S2876" t="str">
        <f t="shared" si="136"/>
        <v>OK</v>
      </c>
      <c r="T2876" s="10">
        <f>IFERROR(VLOOKUP(A2876,[1]!Tabla1[[#All],[Material]:[venta nueva]],38,FALSE),0)</f>
        <v>0</v>
      </c>
    </row>
    <row r="2877" spans="1:20" hidden="1" x14ac:dyDescent="0.35">
      <c r="A2877">
        <f t="shared" si="134"/>
        <v>1021765</v>
      </c>
      <c r="B2877" s="6" t="s">
        <v>1145</v>
      </c>
      <c r="C2877" s="7" t="s">
        <v>553</v>
      </c>
      <c r="D2877" s="7" t="s">
        <v>1096</v>
      </c>
      <c r="E2877" s="7" t="s">
        <v>188</v>
      </c>
      <c r="F2877" s="7" t="s">
        <v>92</v>
      </c>
      <c r="G2877" s="7" t="s">
        <v>1076</v>
      </c>
      <c r="H2877" s="7" t="s">
        <v>1020</v>
      </c>
      <c r="I2877" s="6" t="s">
        <v>14</v>
      </c>
      <c r="J2877" s="1">
        <v>-6760</v>
      </c>
      <c r="K2877" s="1">
        <v>6760</v>
      </c>
      <c r="L2877" s="1">
        <v>0</v>
      </c>
      <c r="M2877" s="1">
        <v>-6760</v>
      </c>
      <c r="N2877" s="1">
        <v>6760</v>
      </c>
      <c r="O2877" s="1">
        <v>0</v>
      </c>
      <c r="P2877" s="1"/>
      <c r="Q2877" s="12"/>
      <c r="R2877" s="29">
        <f t="shared" si="135"/>
        <v>0</v>
      </c>
      <c r="S2877" t="str">
        <f t="shared" si="136"/>
        <v>OK</v>
      </c>
      <c r="T2877" s="10">
        <f>IFERROR(VLOOKUP(A2877,[1]!Tabla1[[#All],[Material]:[venta nueva]],38,FALSE),0)</f>
        <v>0</v>
      </c>
    </row>
    <row r="2878" spans="1:20" hidden="1" x14ac:dyDescent="0.35">
      <c r="A2878">
        <f t="shared" si="134"/>
        <v>1021766</v>
      </c>
      <c r="B2878" s="6" t="s">
        <v>1145</v>
      </c>
      <c r="C2878" s="7" t="s">
        <v>553</v>
      </c>
      <c r="D2878" s="7" t="s">
        <v>1096</v>
      </c>
      <c r="E2878" s="7" t="s">
        <v>189</v>
      </c>
      <c r="F2878" s="7" t="s">
        <v>190</v>
      </c>
      <c r="G2878" s="7" t="s">
        <v>1084</v>
      </c>
      <c r="H2878" s="7" t="s">
        <v>1028</v>
      </c>
      <c r="I2878" s="6" t="s">
        <v>14</v>
      </c>
      <c r="J2878" s="1">
        <v>-9642</v>
      </c>
      <c r="K2878" s="1">
        <v>335726</v>
      </c>
      <c r="L2878" s="1">
        <v>384000</v>
      </c>
      <c r="M2878" s="1">
        <v>-9642</v>
      </c>
      <c r="N2878" s="1">
        <v>265726</v>
      </c>
      <c r="O2878" s="1">
        <v>384000</v>
      </c>
      <c r="P2878" s="1">
        <v>384000</v>
      </c>
      <c r="Q2878" s="12"/>
      <c r="R2878" s="29">
        <f t="shared" si="135"/>
        <v>0</v>
      </c>
      <c r="S2878" t="str">
        <f t="shared" si="136"/>
        <v>OK</v>
      </c>
      <c r="T2878" s="10">
        <f>IFERROR(VLOOKUP(A2878,[1]!Tabla1[[#All],[Material]:[venta nueva]],38,FALSE),0)</f>
        <v>0</v>
      </c>
    </row>
    <row r="2879" spans="1:20" hidden="1" x14ac:dyDescent="0.35">
      <c r="A2879">
        <f t="shared" si="134"/>
        <v>1021767</v>
      </c>
      <c r="B2879" s="6" t="s">
        <v>1145</v>
      </c>
      <c r="C2879" s="7" t="s">
        <v>553</v>
      </c>
      <c r="D2879" s="7" t="s">
        <v>1096</v>
      </c>
      <c r="E2879" s="7" t="s">
        <v>191</v>
      </c>
      <c r="F2879" s="7" t="s">
        <v>192</v>
      </c>
      <c r="G2879" s="7" t="s">
        <v>1084</v>
      </c>
      <c r="H2879" s="7" t="s">
        <v>1017</v>
      </c>
      <c r="I2879" s="6" t="s">
        <v>14</v>
      </c>
      <c r="J2879" s="1">
        <v>61663</v>
      </c>
      <c r="K2879" s="1">
        <v>432337</v>
      </c>
      <c r="L2879" s="1">
        <v>480000</v>
      </c>
      <c r="M2879" s="1">
        <v>61663</v>
      </c>
      <c r="N2879" s="1">
        <v>432337</v>
      </c>
      <c r="O2879" s="1">
        <v>480000</v>
      </c>
      <c r="P2879" s="1">
        <v>480000</v>
      </c>
      <c r="Q2879" s="12"/>
      <c r="R2879" s="29">
        <f t="shared" si="135"/>
        <v>0</v>
      </c>
      <c r="S2879" t="str">
        <f t="shared" si="136"/>
        <v>OK</v>
      </c>
      <c r="T2879" s="10">
        <f>IFERROR(VLOOKUP(A2879,[1]!Tabla1[[#All],[Material]:[venta nueva]],38,FALSE),0)</f>
        <v>0</v>
      </c>
    </row>
    <row r="2880" spans="1:20" hidden="1" x14ac:dyDescent="0.35">
      <c r="A2880">
        <f t="shared" si="134"/>
        <v>1021774</v>
      </c>
      <c r="B2880" s="6" t="s">
        <v>1145</v>
      </c>
      <c r="C2880" s="7" t="s">
        <v>553</v>
      </c>
      <c r="D2880" s="7" t="s">
        <v>1096</v>
      </c>
      <c r="E2880" s="7" t="s">
        <v>193</v>
      </c>
      <c r="F2880" s="7" t="s">
        <v>194</v>
      </c>
      <c r="G2880" s="7" t="s">
        <v>1084</v>
      </c>
      <c r="H2880" s="7" t="s">
        <v>1028</v>
      </c>
      <c r="I2880" s="6" t="s">
        <v>14</v>
      </c>
      <c r="J2880" s="1">
        <v>8052</v>
      </c>
      <c r="K2880" s="1">
        <v>71828</v>
      </c>
      <c r="L2880" s="1">
        <v>72000</v>
      </c>
      <c r="M2880" s="1">
        <v>8052</v>
      </c>
      <c r="N2880" s="1">
        <v>71828</v>
      </c>
      <c r="O2880" s="1">
        <v>72000</v>
      </c>
      <c r="P2880" s="1">
        <v>72000</v>
      </c>
      <c r="Q2880" s="12"/>
      <c r="R2880" s="29">
        <f t="shared" si="135"/>
        <v>0</v>
      </c>
      <c r="S2880" t="str">
        <f t="shared" si="136"/>
        <v>OK</v>
      </c>
      <c r="T2880" s="10">
        <f>IFERROR(VLOOKUP(A2880,[1]!Tabla1[[#All],[Material]:[venta nueva]],38,FALSE),0)</f>
        <v>0</v>
      </c>
    </row>
    <row r="2881" spans="1:20" hidden="1" x14ac:dyDescent="0.35">
      <c r="A2881">
        <f t="shared" si="134"/>
        <v>1021819</v>
      </c>
      <c r="B2881" s="6" t="s">
        <v>1145</v>
      </c>
      <c r="C2881" s="7" t="s">
        <v>553</v>
      </c>
      <c r="D2881" s="7" t="s">
        <v>1096</v>
      </c>
      <c r="E2881" s="7" t="s">
        <v>509</v>
      </c>
      <c r="F2881" s="7" t="s">
        <v>510</v>
      </c>
      <c r="G2881" s="7" t="s">
        <v>1075</v>
      </c>
      <c r="H2881" s="7" t="s">
        <v>1002</v>
      </c>
      <c r="I2881" s="6" t="s">
        <v>9</v>
      </c>
      <c r="J2881" s="1">
        <v>122015</v>
      </c>
      <c r="K2881" s="1">
        <v>0</v>
      </c>
      <c r="L2881" s="1">
        <v>0</v>
      </c>
      <c r="M2881" s="1">
        <v>122015</v>
      </c>
      <c r="N2881" s="1">
        <v>0</v>
      </c>
      <c r="O2881" s="1">
        <v>0</v>
      </c>
      <c r="P2881" s="1"/>
      <c r="Q2881" s="12"/>
      <c r="R2881" s="29">
        <f t="shared" si="135"/>
        <v>0</v>
      </c>
      <c r="S2881" t="str">
        <f t="shared" si="136"/>
        <v>OK</v>
      </c>
      <c r="T2881" s="10">
        <f>IFERROR(VLOOKUP(A2881,[1]!Tabla1[[#All],[Material]:[venta nueva]],38,FALSE),0)</f>
        <v>0</v>
      </c>
    </row>
    <row r="2882" spans="1:20" hidden="1" x14ac:dyDescent="0.35">
      <c r="A2882">
        <f t="shared" si="134"/>
        <v>1021820</v>
      </c>
      <c r="B2882" s="6" t="s">
        <v>1145</v>
      </c>
      <c r="C2882" s="7" t="s">
        <v>553</v>
      </c>
      <c r="D2882" s="7" t="s">
        <v>1096</v>
      </c>
      <c r="E2882" s="7" t="s">
        <v>475</v>
      </c>
      <c r="F2882" s="7" t="s">
        <v>476</v>
      </c>
      <c r="G2882" s="7" t="s">
        <v>1075</v>
      </c>
      <c r="H2882" s="7" t="s">
        <v>1011</v>
      </c>
      <c r="I2882" s="6" t="s">
        <v>9</v>
      </c>
      <c r="J2882" s="1">
        <v>4301</v>
      </c>
      <c r="K2882" s="1">
        <v>0</v>
      </c>
      <c r="L2882" s="1">
        <v>0</v>
      </c>
      <c r="M2882" s="1">
        <v>4301</v>
      </c>
      <c r="N2882" s="1">
        <v>0</v>
      </c>
      <c r="O2882" s="1">
        <v>0</v>
      </c>
      <c r="P2882" s="1"/>
      <c r="Q2882" s="12"/>
      <c r="R2882" s="29">
        <f t="shared" si="135"/>
        <v>0</v>
      </c>
      <c r="S2882" t="str">
        <f t="shared" si="136"/>
        <v>OK</v>
      </c>
      <c r="T2882" s="10">
        <f>IFERROR(VLOOKUP(A2882,[1]!Tabla1[[#All],[Material]:[venta nueva]],38,FALSE),0)</f>
        <v>0</v>
      </c>
    </row>
    <row r="2883" spans="1:20" hidden="1" x14ac:dyDescent="0.35">
      <c r="A2883">
        <f t="shared" si="134"/>
        <v>1021874</v>
      </c>
      <c r="B2883" s="6" t="s">
        <v>1145</v>
      </c>
      <c r="C2883" s="7" t="s">
        <v>553</v>
      </c>
      <c r="D2883" s="7" t="s">
        <v>1096</v>
      </c>
      <c r="E2883" s="7" t="s">
        <v>477</v>
      </c>
      <c r="F2883" s="7" t="s">
        <v>243</v>
      </c>
      <c r="G2883" s="7" t="s">
        <v>1078</v>
      </c>
      <c r="H2883" s="7" t="s">
        <v>1009</v>
      </c>
      <c r="I2883" s="6" t="s">
        <v>10</v>
      </c>
      <c r="J2883" s="1">
        <v>73868</v>
      </c>
      <c r="K2883" s="1">
        <v>436218</v>
      </c>
      <c r="L2883" s="1">
        <v>456000</v>
      </c>
      <c r="M2883" s="1">
        <v>73868</v>
      </c>
      <c r="N2883" s="1">
        <v>436218</v>
      </c>
      <c r="O2883" s="1">
        <v>456000</v>
      </c>
      <c r="P2883" s="1">
        <v>456038</v>
      </c>
      <c r="Q2883" s="12"/>
      <c r="R2883" s="29">
        <f t="shared" si="135"/>
        <v>-38</v>
      </c>
      <c r="S2883" t="str">
        <f t="shared" si="136"/>
        <v>Pendiente de ingreso</v>
      </c>
      <c r="T2883" s="10">
        <f>IFERROR(VLOOKUP(A2883,[1]!Tabla1[[#All],[Material]:[venta nueva]],38,FALSE),0)</f>
        <v>0</v>
      </c>
    </row>
    <row r="2884" spans="1:20" hidden="1" x14ac:dyDescent="0.35">
      <c r="A2884">
        <f t="shared" si="134"/>
        <v>1021903</v>
      </c>
      <c r="B2884" s="6" t="s">
        <v>1145</v>
      </c>
      <c r="C2884" s="7" t="s">
        <v>553</v>
      </c>
      <c r="D2884" s="7" t="s">
        <v>1096</v>
      </c>
      <c r="E2884" s="7" t="s">
        <v>197</v>
      </c>
      <c r="F2884" s="7" t="s">
        <v>198</v>
      </c>
      <c r="G2884" s="7" t="s">
        <v>1069</v>
      </c>
      <c r="H2884" s="7" t="s">
        <v>1026</v>
      </c>
      <c r="I2884" s="6" t="s">
        <v>9</v>
      </c>
      <c r="J2884" s="1">
        <v>59646</v>
      </c>
      <c r="K2884" s="1">
        <v>0</v>
      </c>
      <c r="L2884" s="1">
        <v>0</v>
      </c>
      <c r="M2884" s="1">
        <v>59646</v>
      </c>
      <c r="N2884" s="1">
        <v>0</v>
      </c>
      <c r="O2884" s="1">
        <v>0</v>
      </c>
      <c r="P2884" s="1"/>
      <c r="Q2884" s="12"/>
      <c r="R2884" s="29">
        <f t="shared" si="135"/>
        <v>0</v>
      </c>
      <c r="S2884" t="str">
        <f t="shared" si="136"/>
        <v>OK</v>
      </c>
      <c r="T2884" s="10">
        <f>IFERROR(VLOOKUP(A2884,[1]!Tabla1[[#All],[Material]:[venta nueva]],38,FALSE),0)</f>
        <v>0</v>
      </c>
    </row>
    <row r="2885" spans="1:20" hidden="1" x14ac:dyDescent="0.35">
      <c r="A2885">
        <f t="shared" si="134"/>
        <v>1021905</v>
      </c>
      <c r="B2885" s="6" t="s">
        <v>1145</v>
      </c>
      <c r="C2885" s="7" t="s">
        <v>553</v>
      </c>
      <c r="D2885" s="7" t="s">
        <v>1096</v>
      </c>
      <c r="E2885" s="7" t="s">
        <v>199</v>
      </c>
      <c r="F2885" s="7" t="s">
        <v>200</v>
      </c>
      <c r="G2885" s="7" t="s">
        <v>1081</v>
      </c>
      <c r="H2885" s="7" t="s">
        <v>1010</v>
      </c>
      <c r="I2885" s="6" t="s">
        <v>14</v>
      </c>
      <c r="J2885" s="1"/>
      <c r="K2885" s="1"/>
      <c r="L2885" s="1"/>
      <c r="M2885" s="1">
        <v>0</v>
      </c>
      <c r="N2885" s="1">
        <v>24000</v>
      </c>
      <c r="O2885" s="1">
        <v>28080</v>
      </c>
      <c r="P2885" s="1">
        <v>4080</v>
      </c>
      <c r="Q2885" s="12"/>
      <c r="R2885" s="29">
        <f t="shared" si="135"/>
        <v>24000</v>
      </c>
      <c r="S2885" t="str">
        <f t="shared" si="136"/>
        <v>Sobre ingreso</v>
      </c>
      <c r="T2885" s="10">
        <f>IFERROR(VLOOKUP(A2885,[1]!Tabla1[[#All],[Material]:[venta nueva]],38,FALSE),0)</f>
        <v>0</v>
      </c>
    </row>
    <row r="2886" spans="1:20" hidden="1" x14ac:dyDescent="0.35">
      <c r="A2886">
        <f t="shared" ref="A2886:A2949" si="137">+E2886*1</f>
        <v>1021920</v>
      </c>
      <c r="B2886" s="6" t="s">
        <v>1145</v>
      </c>
      <c r="C2886" s="7" t="s">
        <v>553</v>
      </c>
      <c r="D2886" s="7" t="s">
        <v>1096</v>
      </c>
      <c r="E2886" s="7" t="s">
        <v>593</v>
      </c>
      <c r="F2886" s="7" t="s">
        <v>594</v>
      </c>
      <c r="G2886" s="7" t="s">
        <v>1075</v>
      </c>
      <c r="H2886" s="7" t="s">
        <v>1035</v>
      </c>
      <c r="I2886" s="6" t="s">
        <v>15</v>
      </c>
      <c r="J2886" s="1">
        <v>0</v>
      </c>
      <c r="K2886" s="1">
        <v>846</v>
      </c>
      <c r="L2886" s="1">
        <v>800</v>
      </c>
      <c r="M2886" s="1">
        <v>0</v>
      </c>
      <c r="N2886" s="1">
        <v>46</v>
      </c>
      <c r="O2886" s="1">
        <v>0</v>
      </c>
      <c r="P2886" s="1"/>
      <c r="Q2886" s="12"/>
      <c r="R2886" s="29">
        <f t="shared" si="135"/>
        <v>0</v>
      </c>
      <c r="S2886" t="str">
        <f t="shared" si="136"/>
        <v>OK</v>
      </c>
      <c r="T2886" s="10">
        <f>IFERROR(VLOOKUP(A2886,[1]!Tabla1[[#All],[Material]:[venta nueva]],38,FALSE),0)</f>
        <v>0</v>
      </c>
    </row>
    <row r="2887" spans="1:20" hidden="1" x14ac:dyDescent="0.35">
      <c r="A2887">
        <f t="shared" si="137"/>
        <v>1021921</v>
      </c>
      <c r="B2887" s="6" t="s">
        <v>1145</v>
      </c>
      <c r="C2887" s="7" t="s">
        <v>553</v>
      </c>
      <c r="D2887" s="7" t="s">
        <v>1096</v>
      </c>
      <c r="E2887" s="7" t="s">
        <v>595</v>
      </c>
      <c r="F2887" s="7" t="s">
        <v>596</v>
      </c>
      <c r="G2887" s="7" t="s">
        <v>1075</v>
      </c>
      <c r="H2887" s="7" t="s">
        <v>1002</v>
      </c>
      <c r="I2887" s="6" t="s">
        <v>15</v>
      </c>
      <c r="J2887" s="1">
        <v>0</v>
      </c>
      <c r="K2887" s="1">
        <v>800</v>
      </c>
      <c r="L2887" s="1">
        <v>800</v>
      </c>
      <c r="M2887" s="1">
        <v>0</v>
      </c>
      <c r="N2887" s="1">
        <v>1000</v>
      </c>
      <c r="O2887" s="1">
        <v>1000</v>
      </c>
      <c r="P2887" s="1">
        <v>1000</v>
      </c>
      <c r="Q2887" s="12"/>
      <c r="R2887" s="29">
        <f t="shared" si="135"/>
        <v>0</v>
      </c>
      <c r="S2887" t="str">
        <f t="shared" si="136"/>
        <v>OK</v>
      </c>
      <c r="T2887" s="10">
        <f>IFERROR(VLOOKUP(A2887,[1]!Tabla1[[#All],[Material]:[venta nueva]],38,FALSE),0)</f>
        <v>0</v>
      </c>
    </row>
    <row r="2888" spans="1:20" hidden="1" x14ac:dyDescent="0.35">
      <c r="A2888">
        <f t="shared" si="137"/>
        <v>1021922</v>
      </c>
      <c r="B2888" s="6" t="s">
        <v>1145</v>
      </c>
      <c r="C2888" s="7" t="s">
        <v>553</v>
      </c>
      <c r="D2888" s="7" t="s">
        <v>1096</v>
      </c>
      <c r="E2888" s="7" t="s">
        <v>201</v>
      </c>
      <c r="F2888" s="7" t="s">
        <v>78</v>
      </c>
      <c r="G2888" s="7" t="s">
        <v>985</v>
      </c>
      <c r="H2888" s="7" t="s">
        <v>1012</v>
      </c>
      <c r="I2888" s="6" t="s">
        <v>15</v>
      </c>
      <c r="J2888" s="1">
        <v>175</v>
      </c>
      <c r="K2888" s="1">
        <v>0</v>
      </c>
      <c r="L2888" s="1">
        <v>0</v>
      </c>
      <c r="M2888" s="1">
        <v>175</v>
      </c>
      <c r="N2888" s="1">
        <v>0</v>
      </c>
      <c r="O2888" s="1">
        <v>0</v>
      </c>
      <c r="P2888" s="1">
        <v>200</v>
      </c>
      <c r="Q2888" s="12"/>
      <c r="R2888" s="29">
        <f t="shared" ref="R2888:R2951" si="138">+O2888-P2888</f>
        <v>-200</v>
      </c>
      <c r="S2888" t="str">
        <f t="shared" ref="S2888:S2951" si="139">IF(R2888&gt;0,"Sobre ingreso",IF(R2888&lt;0,"Pendiente de ingreso","OK"))</f>
        <v>Pendiente de ingreso</v>
      </c>
      <c r="T2888" s="10">
        <f>IFERROR(VLOOKUP(A2888,[1]!Tabla1[[#All],[Material]:[venta nueva]],38,FALSE),0)</f>
        <v>0</v>
      </c>
    </row>
    <row r="2889" spans="1:20" hidden="1" x14ac:dyDescent="0.35">
      <c r="A2889">
        <f t="shared" si="137"/>
        <v>1021924</v>
      </c>
      <c r="B2889" s="6" t="s">
        <v>1145</v>
      </c>
      <c r="C2889" s="7" t="s">
        <v>553</v>
      </c>
      <c r="D2889" s="7" t="s">
        <v>1096</v>
      </c>
      <c r="E2889" s="7" t="s">
        <v>202</v>
      </c>
      <c r="F2889" s="7" t="s">
        <v>203</v>
      </c>
      <c r="G2889" s="7" t="s">
        <v>1075</v>
      </c>
      <c r="H2889" s="7" t="s">
        <v>1003</v>
      </c>
      <c r="I2889" s="6" t="s">
        <v>15</v>
      </c>
      <c r="J2889" s="1">
        <v>923</v>
      </c>
      <c r="K2889" s="1">
        <v>15077</v>
      </c>
      <c r="L2889" s="1">
        <v>16000</v>
      </c>
      <c r="M2889" s="1">
        <v>923</v>
      </c>
      <c r="N2889" s="1">
        <v>17077</v>
      </c>
      <c r="O2889" s="1">
        <v>18000</v>
      </c>
      <c r="P2889" s="1">
        <v>18000</v>
      </c>
      <c r="Q2889" s="12"/>
      <c r="R2889" s="29">
        <f t="shared" si="138"/>
        <v>0</v>
      </c>
      <c r="S2889" t="str">
        <f t="shared" si="139"/>
        <v>OK</v>
      </c>
      <c r="T2889" s="10">
        <f>IFERROR(VLOOKUP(A2889,[1]!Tabla1[[#All],[Material]:[venta nueva]],38,FALSE),0)</f>
        <v>0</v>
      </c>
    </row>
    <row r="2890" spans="1:20" hidden="1" x14ac:dyDescent="0.35">
      <c r="A2890">
        <f t="shared" si="137"/>
        <v>1021925</v>
      </c>
      <c r="B2890" s="6" t="s">
        <v>1145</v>
      </c>
      <c r="C2890" s="7" t="s">
        <v>553</v>
      </c>
      <c r="D2890" s="7" t="s">
        <v>1096</v>
      </c>
      <c r="E2890" s="7" t="s">
        <v>204</v>
      </c>
      <c r="F2890" s="7" t="s">
        <v>205</v>
      </c>
      <c r="G2890" s="7" t="s">
        <v>1075</v>
      </c>
      <c r="H2890" s="7" t="s">
        <v>1003</v>
      </c>
      <c r="I2890" s="6" t="s">
        <v>15</v>
      </c>
      <c r="J2890" s="1">
        <v>10490</v>
      </c>
      <c r="K2890" s="1">
        <v>17510</v>
      </c>
      <c r="L2890" s="1">
        <v>28000</v>
      </c>
      <c r="M2890" s="1">
        <v>10490</v>
      </c>
      <c r="N2890" s="1">
        <v>17510</v>
      </c>
      <c r="O2890" s="1">
        <v>28000</v>
      </c>
      <c r="P2890" s="1">
        <v>28000</v>
      </c>
      <c r="Q2890" s="12"/>
      <c r="R2890" s="29">
        <f t="shared" si="138"/>
        <v>0</v>
      </c>
      <c r="S2890" t="str">
        <f t="shared" si="139"/>
        <v>OK</v>
      </c>
      <c r="T2890" s="10">
        <f>IFERROR(VLOOKUP(A2890,[1]!Tabla1[[#All],[Material]:[venta nueva]],38,FALSE),0)</f>
        <v>0</v>
      </c>
    </row>
    <row r="2891" spans="1:20" hidden="1" x14ac:dyDescent="0.35">
      <c r="A2891">
        <f t="shared" si="137"/>
        <v>1021929</v>
      </c>
      <c r="B2891" s="6" t="s">
        <v>1145</v>
      </c>
      <c r="C2891" s="7" t="s">
        <v>553</v>
      </c>
      <c r="D2891" s="7" t="s">
        <v>1096</v>
      </c>
      <c r="E2891" s="7" t="s">
        <v>571</v>
      </c>
      <c r="F2891" s="7" t="s">
        <v>572</v>
      </c>
      <c r="G2891" s="7" t="s">
        <v>1082</v>
      </c>
      <c r="H2891" s="7" t="s">
        <v>1014</v>
      </c>
      <c r="I2891" s="6" t="s">
        <v>15</v>
      </c>
      <c r="J2891" s="1">
        <v>250</v>
      </c>
      <c r="K2891" s="1">
        <v>0</v>
      </c>
      <c r="L2891" s="1">
        <v>0</v>
      </c>
      <c r="M2891" s="1">
        <v>250</v>
      </c>
      <c r="N2891" s="1">
        <v>0</v>
      </c>
      <c r="O2891" s="1">
        <v>0</v>
      </c>
      <c r="P2891" s="1"/>
      <c r="Q2891" s="12"/>
      <c r="R2891" s="29">
        <f t="shared" si="138"/>
        <v>0</v>
      </c>
      <c r="S2891" t="str">
        <f t="shared" si="139"/>
        <v>OK</v>
      </c>
      <c r="T2891" s="10">
        <f>IFERROR(VLOOKUP(A2891,[1]!Tabla1[[#All],[Material]:[venta nueva]],38,FALSE),0)</f>
        <v>0</v>
      </c>
    </row>
    <row r="2892" spans="1:20" hidden="1" x14ac:dyDescent="0.35">
      <c r="A2892">
        <f t="shared" si="137"/>
        <v>1021931</v>
      </c>
      <c r="B2892" s="6" t="s">
        <v>1145</v>
      </c>
      <c r="C2892" s="7" t="s">
        <v>553</v>
      </c>
      <c r="D2892" s="7" t="s">
        <v>1096</v>
      </c>
      <c r="E2892" s="7" t="s">
        <v>206</v>
      </c>
      <c r="F2892" s="7" t="s">
        <v>207</v>
      </c>
      <c r="G2892" s="7" t="s">
        <v>1085</v>
      </c>
      <c r="H2892" s="7" t="s">
        <v>1036</v>
      </c>
      <c r="I2892" s="6" t="s">
        <v>15</v>
      </c>
      <c r="J2892" s="1">
        <v>-8117</v>
      </c>
      <c r="K2892" s="1">
        <v>16356</v>
      </c>
      <c r="L2892" s="1">
        <v>0</v>
      </c>
      <c r="M2892" s="1">
        <v>-8117</v>
      </c>
      <c r="N2892" s="1">
        <v>16356</v>
      </c>
      <c r="O2892" s="1">
        <v>0</v>
      </c>
      <c r="P2892" s="1"/>
      <c r="Q2892" s="12"/>
      <c r="R2892" s="29">
        <f t="shared" si="138"/>
        <v>0</v>
      </c>
      <c r="S2892" t="str">
        <f t="shared" si="139"/>
        <v>OK</v>
      </c>
      <c r="T2892" s="10">
        <f>IFERROR(VLOOKUP(A2892,[1]!Tabla1[[#All],[Material]:[venta nueva]],38,FALSE),0)</f>
        <v>0</v>
      </c>
    </row>
    <row r="2893" spans="1:20" hidden="1" x14ac:dyDescent="0.35">
      <c r="A2893">
        <f t="shared" si="137"/>
        <v>1021936</v>
      </c>
      <c r="B2893" s="6" t="s">
        <v>1145</v>
      </c>
      <c r="C2893" s="7" t="s">
        <v>553</v>
      </c>
      <c r="D2893" s="7" t="s">
        <v>1096</v>
      </c>
      <c r="E2893" s="7" t="s">
        <v>208</v>
      </c>
      <c r="F2893" s="7" t="s">
        <v>209</v>
      </c>
      <c r="G2893" s="7" t="s">
        <v>1077</v>
      </c>
      <c r="H2893" s="7" t="s">
        <v>1005</v>
      </c>
      <c r="I2893" s="6" t="s">
        <v>15</v>
      </c>
      <c r="J2893" s="1">
        <v>32263</v>
      </c>
      <c r="K2893" s="1">
        <v>304937</v>
      </c>
      <c r="L2893" s="1">
        <v>337200</v>
      </c>
      <c r="M2893" s="1">
        <v>32263</v>
      </c>
      <c r="N2893" s="1">
        <v>327737</v>
      </c>
      <c r="O2893" s="1">
        <v>360000</v>
      </c>
      <c r="P2893" s="1">
        <v>336000</v>
      </c>
      <c r="Q2893" s="12"/>
      <c r="R2893" s="29">
        <f t="shared" si="138"/>
        <v>24000</v>
      </c>
      <c r="S2893" t="str">
        <f t="shared" si="139"/>
        <v>Sobre ingreso</v>
      </c>
      <c r="T2893" s="10">
        <f>IFERROR(VLOOKUP(A2893,[1]!Tabla1[[#All],[Material]:[venta nueva]],38,FALSE),0)</f>
        <v>0</v>
      </c>
    </row>
    <row r="2894" spans="1:20" hidden="1" x14ac:dyDescent="0.35">
      <c r="A2894">
        <f t="shared" si="137"/>
        <v>1021944</v>
      </c>
      <c r="B2894" s="6" t="s">
        <v>1145</v>
      </c>
      <c r="C2894" s="7" t="s">
        <v>553</v>
      </c>
      <c r="D2894" s="7" t="s">
        <v>1096</v>
      </c>
      <c r="E2894" s="7" t="s">
        <v>558</v>
      </c>
      <c r="F2894" s="7" t="s">
        <v>559</v>
      </c>
      <c r="G2894" s="7" t="s">
        <v>1081</v>
      </c>
      <c r="H2894" s="7" t="s">
        <v>1037</v>
      </c>
      <c r="I2894" s="6" t="s">
        <v>15</v>
      </c>
      <c r="J2894" s="1">
        <v>411</v>
      </c>
      <c r="K2894" s="1">
        <v>1989</v>
      </c>
      <c r="L2894" s="1">
        <v>2400</v>
      </c>
      <c r="M2894" s="1">
        <v>411</v>
      </c>
      <c r="N2894" s="1">
        <v>1989</v>
      </c>
      <c r="O2894" s="1">
        <v>2400</v>
      </c>
      <c r="P2894" s="1">
        <v>2400</v>
      </c>
      <c r="Q2894" s="12"/>
      <c r="R2894" s="29">
        <f t="shared" si="138"/>
        <v>0</v>
      </c>
      <c r="S2894" t="str">
        <f t="shared" si="139"/>
        <v>OK</v>
      </c>
      <c r="T2894" s="10">
        <f>IFERROR(VLOOKUP(A2894,[1]!Tabla1[[#All],[Material]:[venta nueva]],38,FALSE),0)</f>
        <v>0</v>
      </c>
    </row>
    <row r="2895" spans="1:20" hidden="1" x14ac:dyDescent="0.35">
      <c r="A2895">
        <f t="shared" si="137"/>
        <v>1021945</v>
      </c>
      <c r="B2895" s="6" t="s">
        <v>1145</v>
      </c>
      <c r="C2895" s="7" t="s">
        <v>553</v>
      </c>
      <c r="D2895" s="7" t="s">
        <v>1096</v>
      </c>
      <c r="E2895" s="7" t="s">
        <v>560</v>
      </c>
      <c r="F2895" s="7" t="s">
        <v>561</v>
      </c>
      <c r="G2895" s="7" t="s">
        <v>1087</v>
      </c>
      <c r="H2895" s="7" t="s">
        <v>1038</v>
      </c>
      <c r="I2895" s="6" t="s">
        <v>15</v>
      </c>
      <c r="J2895" s="1">
        <v>-6000</v>
      </c>
      <c r="K2895" s="1">
        <v>8400</v>
      </c>
      <c r="L2895" s="1">
        <v>2400</v>
      </c>
      <c r="M2895" s="1">
        <v>-6000</v>
      </c>
      <c r="N2895" s="1">
        <v>8400</v>
      </c>
      <c r="O2895" s="1">
        <v>2400</v>
      </c>
      <c r="P2895" s="1">
        <v>2400</v>
      </c>
      <c r="Q2895" s="12"/>
      <c r="R2895" s="29">
        <f t="shared" si="138"/>
        <v>0</v>
      </c>
      <c r="S2895" t="str">
        <f t="shared" si="139"/>
        <v>OK</v>
      </c>
      <c r="T2895" s="10">
        <f>IFERROR(VLOOKUP(A2895,[1]!Tabla1[[#All],[Material]:[venta nueva]],38,FALSE),0)</f>
        <v>0</v>
      </c>
    </row>
    <row r="2896" spans="1:20" hidden="1" x14ac:dyDescent="0.35">
      <c r="A2896">
        <f t="shared" si="137"/>
        <v>1021952</v>
      </c>
      <c r="B2896" s="6" t="s">
        <v>1145</v>
      </c>
      <c r="C2896" s="7" t="s">
        <v>553</v>
      </c>
      <c r="D2896" s="7" t="s">
        <v>1096</v>
      </c>
      <c r="E2896" s="7" t="s">
        <v>210</v>
      </c>
      <c r="F2896" s="7" t="s">
        <v>74</v>
      </c>
      <c r="G2896" s="7" t="s">
        <v>1074</v>
      </c>
      <c r="H2896" s="7" t="s">
        <v>1018</v>
      </c>
      <c r="I2896" s="6" t="s">
        <v>15</v>
      </c>
      <c r="J2896" s="1">
        <v>-1520</v>
      </c>
      <c r="K2896" s="1">
        <v>0</v>
      </c>
      <c r="L2896" s="1">
        <v>800</v>
      </c>
      <c r="M2896" s="1">
        <v>-1520</v>
      </c>
      <c r="N2896" s="1">
        <v>2200</v>
      </c>
      <c r="O2896" s="1">
        <v>3000</v>
      </c>
      <c r="P2896" s="1">
        <v>3000</v>
      </c>
      <c r="Q2896" s="12"/>
      <c r="R2896" s="29">
        <f t="shared" si="138"/>
        <v>0</v>
      </c>
      <c r="S2896" t="str">
        <f t="shared" si="139"/>
        <v>OK</v>
      </c>
      <c r="T2896" s="10">
        <f>IFERROR(VLOOKUP(A2896,[1]!Tabla1[[#All],[Material]:[venta nueva]],38,FALSE),0)</f>
        <v>0</v>
      </c>
    </row>
    <row r="2897" spans="1:20" hidden="1" x14ac:dyDescent="0.35">
      <c r="A2897">
        <f t="shared" si="137"/>
        <v>1021971</v>
      </c>
      <c r="B2897" s="6" t="s">
        <v>1145</v>
      </c>
      <c r="C2897" s="7" t="s">
        <v>553</v>
      </c>
      <c r="D2897" s="7" t="s">
        <v>1096</v>
      </c>
      <c r="E2897" s="7" t="s">
        <v>211</v>
      </c>
      <c r="F2897" s="7" t="s">
        <v>212</v>
      </c>
      <c r="G2897" s="7" t="s">
        <v>1080</v>
      </c>
      <c r="H2897" s="7" t="s">
        <v>1029</v>
      </c>
      <c r="I2897" s="6" t="s">
        <v>14</v>
      </c>
      <c r="J2897" s="1">
        <v>-18361</v>
      </c>
      <c r="K2897" s="1">
        <v>42361</v>
      </c>
      <c r="L2897" s="1">
        <v>24000</v>
      </c>
      <c r="M2897" s="1">
        <v>-18361</v>
      </c>
      <c r="N2897" s="1">
        <v>42361</v>
      </c>
      <c r="O2897" s="1">
        <v>24000</v>
      </c>
      <c r="P2897" s="1">
        <v>24000</v>
      </c>
      <c r="Q2897" s="12"/>
      <c r="R2897" s="29">
        <f t="shared" si="138"/>
        <v>0</v>
      </c>
      <c r="S2897" t="str">
        <f t="shared" si="139"/>
        <v>OK</v>
      </c>
      <c r="T2897" s="10">
        <f>IFERROR(VLOOKUP(A2897,[1]!Tabla1[[#All],[Material]:[venta nueva]],38,FALSE),0)</f>
        <v>0</v>
      </c>
    </row>
    <row r="2898" spans="1:20" hidden="1" x14ac:dyDescent="0.35">
      <c r="A2898">
        <f t="shared" si="137"/>
        <v>1021987</v>
      </c>
      <c r="B2898" s="6" t="s">
        <v>1145</v>
      </c>
      <c r="C2898" s="7" t="s">
        <v>553</v>
      </c>
      <c r="D2898" s="7" t="s">
        <v>1096</v>
      </c>
      <c r="E2898" s="7" t="s">
        <v>217</v>
      </c>
      <c r="F2898" s="7" t="s">
        <v>218</v>
      </c>
      <c r="G2898" s="7" t="s">
        <v>1069</v>
      </c>
      <c r="H2898" s="7" t="s">
        <v>1016</v>
      </c>
      <c r="I2898" s="6" t="s">
        <v>15</v>
      </c>
      <c r="J2898" s="1">
        <v>-10172</v>
      </c>
      <c r="K2898" s="1">
        <v>9468</v>
      </c>
      <c r="L2898" s="1">
        <v>0</v>
      </c>
      <c r="M2898" s="1">
        <v>-10172</v>
      </c>
      <c r="N2898" s="1">
        <v>9468</v>
      </c>
      <c r="O2898" s="1">
        <v>0</v>
      </c>
      <c r="P2898" s="1"/>
      <c r="Q2898" s="12"/>
      <c r="R2898" s="29">
        <f t="shared" si="138"/>
        <v>0</v>
      </c>
      <c r="S2898" t="str">
        <f t="shared" si="139"/>
        <v>OK</v>
      </c>
      <c r="T2898" s="10">
        <f>IFERROR(VLOOKUP(A2898,[1]!Tabla1[[#All],[Material]:[venta nueva]],38,FALSE),0)</f>
        <v>0</v>
      </c>
    </row>
    <row r="2899" spans="1:20" hidden="1" x14ac:dyDescent="0.35">
      <c r="A2899">
        <f t="shared" si="137"/>
        <v>1021992</v>
      </c>
      <c r="B2899" s="6" t="s">
        <v>1145</v>
      </c>
      <c r="C2899" s="7" t="s">
        <v>553</v>
      </c>
      <c r="D2899" s="7" t="s">
        <v>1096</v>
      </c>
      <c r="E2899" s="7" t="s">
        <v>219</v>
      </c>
      <c r="F2899" s="7" t="s">
        <v>28</v>
      </c>
      <c r="G2899" s="7" t="s">
        <v>1078</v>
      </c>
      <c r="H2899" s="7" t="s">
        <v>1006</v>
      </c>
      <c r="I2899" s="6" t="s">
        <v>14</v>
      </c>
      <c r="J2899" s="1">
        <v>-16593</v>
      </c>
      <c r="K2899" s="1">
        <v>40173</v>
      </c>
      <c r="L2899" s="1">
        <v>24000</v>
      </c>
      <c r="M2899" s="1">
        <v>-16593</v>
      </c>
      <c r="N2899" s="1">
        <v>40173</v>
      </c>
      <c r="O2899" s="1">
        <v>24000</v>
      </c>
      <c r="P2899" s="1">
        <v>24000</v>
      </c>
      <c r="Q2899" s="12"/>
      <c r="R2899" s="29">
        <f t="shared" si="138"/>
        <v>0</v>
      </c>
      <c r="S2899" t="str">
        <f t="shared" si="139"/>
        <v>OK</v>
      </c>
      <c r="T2899" s="10">
        <f>IFERROR(VLOOKUP(A2899,[1]!Tabla1[[#All],[Material]:[venta nueva]],38,FALSE),0)</f>
        <v>0</v>
      </c>
    </row>
    <row r="2900" spans="1:20" hidden="1" x14ac:dyDescent="0.35">
      <c r="A2900">
        <f t="shared" si="137"/>
        <v>1022033</v>
      </c>
      <c r="B2900" s="6" t="s">
        <v>1145</v>
      </c>
      <c r="C2900" s="7" t="s">
        <v>553</v>
      </c>
      <c r="D2900" s="7" t="s">
        <v>1096</v>
      </c>
      <c r="E2900" s="7" t="s">
        <v>220</v>
      </c>
      <c r="F2900" s="7" t="s">
        <v>221</v>
      </c>
      <c r="G2900" s="7" t="s">
        <v>1087</v>
      </c>
      <c r="H2900" s="7" t="s">
        <v>1038</v>
      </c>
      <c r="I2900" s="6" t="s">
        <v>14</v>
      </c>
      <c r="J2900" s="1">
        <v>-3775</v>
      </c>
      <c r="K2900" s="1">
        <v>30327</v>
      </c>
      <c r="L2900" s="1">
        <v>24000</v>
      </c>
      <c r="M2900" s="1">
        <v>-3775</v>
      </c>
      <c r="N2900" s="1">
        <v>30327</v>
      </c>
      <c r="O2900" s="1">
        <v>24000</v>
      </c>
      <c r="P2900" s="1">
        <v>24000</v>
      </c>
      <c r="Q2900" s="12"/>
      <c r="R2900" s="29">
        <f t="shared" si="138"/>
        <v>0</v>
      </c>
      <c r="S2900" t="str">
        <f t="shared" si="139"/>
        <v>OK</v>
      </c>
      <c r="T2900" s="10">
        <f>IFERROR(VLOOKUP(A2900,[1]!Tabla1[[#All],[Material]:[venta nueva]],38,FALSE),0)</f>
        <v>0</v>
      </c>
    </row>
    <row r="2901" spans="1:20" hidden="1" x14ac:dyDescent="0.35">
      <c r="A2901">
        <f t="shared" si="137"/>
        <v>1022073</v>
      </c>
      <c r="B2901" s="6" t="s">
        <v>1145</v>
      </c>
      <c r="C2901" s="7" t="s">
        <v>553</v>
      </c>
      <c r="D2901" s="7" t="s">
        <v>1096</v>
      </c>
      <c r="E2901" s="7" t="s">
        <v>222</v>
      </c>
      <c r="F2901" s="7" t="s">
        <v>223</v>
      </c>
      <c r="G2901" s="7" t="s">
        <v>1078</v>
      </c>
      <c r="H2901" s="7" t="s">
        <v>1027</v>
      </c>
      <c r="I2901" s="6" t="s">
        <v>14</v>
      </c>
      <c r="J2901" s="1">
        <v>9969</v>
      </c>
      <c r="K2901" s="1">
        <v>38031</v>
      </c>
      <c r="L2901" s="1">
        <v>48000</v>
      </c>
      <c r="M2901" s="1">
        <v>9969</v>
      </c>
      <c r="N2901" s="1">
        <v>38031</v>
      </c>
      <c r="O2901" s="1">
        <v>48000</v>
      </c>
      <c r="P2901" s="1">
        <v>48000</v>
      </c>
      <c r="Q2901" s="12"/>
      <c r="R2901" s="29">
        <f t="shared" si="138"/>
        <v>0</v>
      </c>
      <c r="S2901" t="str">
        <f t="shared" si="139"/>
        <v>OK</v>
      </c>
      <c r="T2901" s="10">
        <f>IFERROR(VLOOKUP(A2901,[1]!Tabla1[[#All],[Material]:[venta nueva]],38,FALSE),0)</f>
        <v>0</v>
      </c>
    </row>
    <row r="2902" spans="1:20" hidden="1" x14ac:dyDescent="0.35">
      <c r="A2902">
        <f t="shared" si="137"/>
        <v>1022080</v>
      </c>
      <c r="B2902" s="6" t="s">
        <v>1145</v>
      </c>
      <c r="C2902" s="7" t="s">
        <v>553</v>
      </c>
      <c r="D2902" s="7" t="s">
        <v>1096</v>
      </c>
      <c r="E2902" s="7" t="s">
        <v>224</v>
      </c>
      <c r="F2902" s="7" t="s">
        <v>225</v>
      </c>
      <c r="G2902" s="7" t="s">
        <v>1069</v>
      </c>
      <c r="H2902" s="7" t="s">
        <v>1039</v>
      </c>
      <c r="I2902" s="6" t="s">
        <v>14</v>
      </c>
      <c r="J2902" s="1">
        <v>-4079</v>
      </c>
      <c r="K2902" s="1">
        <v>76630</v>
      </c>
      <c r="L2902" s="1">
        <v>72000</v>
      </c>
      <c r="M2902" s="1">
        <v>-4079</v>
      </c>
      <c r="N2902" s="1">
        <v>76630</v>
      </c>
      <c r="O2902" s="1">
        <v>72000</v>
      </c>
      <c r="P2902" s="1">
        <v>72000</v>
      </c>
      <c r="Q2902" s="12"/>
      <c r="R2902" s="29">
        <f t="shared" si="138"/>
        <v>0</v>
      </c>
      <c r="S2902" t="str">
        <f t="shared" si="139"/>
        <v>OK</v>
      </c>
      <c r="T2902" s="10">
        <f>IFERROR(VLOOKUP(A2902,[1]!Tabla1[[#All],[Material]:[venta nueva]],38,FALSE),0)</f>
        <v>0</v>
      </c>
    </row>
    <row r="2903" spans="1:20" hidden="1" x14ac:dyDescent="0.35">
      <c r="A2903">
        <f t="shared" si="137"/>
        <v>1022082</v>
      </c>
      <c r="B2903" s="6" t="s">
        <v>1145</v>
      </c>
      <c r="C2903" s="7" t="s">
        <v>553</v>
      </c>
      <c r="D2903" s="7" t="s">
        <v>1096</v>
      </c>
      <c r="E2903" s="7" t="s">
        <v>1110</v>
      </c>
      <c r="F2903" s="7" t="s">
        <v>1111</v>
      </c>
      <c r="G2903" s="7" t="s">
        <v>1081</v>
      </c>
      <c r="H2903" s="7" t="s">
        <v>1010</v>
      </c>
      <c r="I2903" s="6" t="s">
        <v>14</v>
      </c>
      <c r="J2903" s="1">
        <v>740</v>
      </c>
      <c r="K2903" s="1">
        <v>0</v>
      </c>
      <c r="L2903" s="1">
        <v>0</v>
      </c>
      <c r="M2903" s="1">
        <v>740</v>
      </c>
      <c r="N2903" s="1">
        <v>0</v>
      </c>
      <c r="O2903" s="1">
        <v>0</v>
      </c>
      <c r="P2903" s="1"/>
      <c r="Q2903" s="12"/>
      <c r="R2903" s="29">
        <f t="shared" si="138"/>
        <v>0</v>
      </c>
      <c r="S2903" t="str">
        <f t="shared" si="139"/>
        <v>OK</v>
      </c>
      <c r="T2903" s="10">
        <f>IFERROR(VLOOKUP(A2903,[1]!Tabla1[[#All],[Material]:[venta nueva]],38,FALSE),0)</f>
        <v>0</v>
      </c>
    </row>
    <row r="2904" spans="1:20" hidden="1" x14ac:dyDescent="0.35">
      <c r="A2904">
        <f t="shared" si="137"/>
        <v>1022096</v>
      </c>
      <c r="B2904" s="6" t="s">
        <v>1145</v>
      </c>
      <c r="C2904" s="7" t="s">
        <v>553</v>
      </c>
      <c r="D2904" s="7" t="s">
        <v>1096</v>
      </c>
      <c r="E2904" s="7" t="s">
        <v>226</v>
      </c>
      <c r="F2904" s="7" t="s">
        <v>227</v>
      </c>
      <c r="G2904" s="7" t="s">
        <v>1084</v>
      </c>
      <c r="H2904" s="7" t="s">
        <v>1028</v>
      </c>
      <c r="I2904" s="6" t="s">
        <v>14</v>
      </c>
      <c r="J2904" s="1"/>
      <c r="K2904" s="1"/>
      <c r="L2904" s="1"/>
      <c r="M2904" s="1"/>
      <c r="N2904" s="1"/>
      <c r="O2904" s="1"/>
      <c r="P2904" s="1">
        <v>96000</v>
      </c>
      <c r="Q2904" s="12"/>
      <c r="R2904" s="29">
        <f t="shared" si="138"/>
        <v>-96000</v>
      </c>
      <c r="S2904" t="str">
        <f t="shared" si="139"/>
        <v>Pendiente de ingreso</v>
      </c>
      <c r="T2904" s="10">
        <f>IFERROR(VLOOKUP(A2904,[1]!Tabla1[[#All],[Material]:[venta nueva]],38,FALSE),0)</f>
        <v>0</v>
      </c>
    </row>
    <row r="2905" spans="1:20" hidden="1" x14ac:dyDescent="0.35">
      <c r="A2905">
        <f t="shared" si="137"/>
        <v>1022097</v>
      </c>
      <c r="B2905" s="6" t="s">
        <v>1145</v>
      </c>
      <c r="C2905" s="7" t="s">
        <v>553</v>
      </c>
      <c r="D2905" s="7" t="s">
        <v>1096</v>
      </c>
      <c r="E2905" s="7" t="s">
        <v>462</v>
      </c>
      <c r="F2905" s="7" t="s">
        <v>463</v>
      </c>
      <c r="G2905" s="7" t="s">
        <v>985</v>
      </c>
      <c r="H2905" s="7" t="s">
        <v>1012</v>
      </c>
      <c r="I2905" s="6" t="s">
        <v>9</v>
      </c>
      <c r="J2905" s="1">
        <v>8060</v>
      </c>
      <c r="K2905" s="1">
        <v>0</v>
      </c>
      <c r="L2905" s="1">
        <v>0</v>
      </c>
      <c r="M2905" s="1">
        <v>8060</v>
      </c>
      <c r="N2905" s="1">
        <v>0</v>
      </c>
      <c r="O2905" s="1">
        <v>0</v>
      </c>
      <c r="P2905" s="1"/>
      <c r="Q2905" s="12"/>
      <c r="R2905" s="29">
        <f t="shared" si="138"/>
        <v>0</v>
      </c>
      <c r="S2905" t="str">
        <f t="shared" si="139"/>
        <v>OK</v>
      </c>
      <c r="T2905" s="10">
        <f>IFERROR(VLOOKUP(A2905,[1]!Tabla1[[#All],[Material]:[venta nueva]],38,FALSE),0)</f>
        <v>0</v>
      </c>
    </row>
    <row r="2906" spans="1:20" hidden="1" x14ac:dyDescent="0.35">
      <c r="A2906">
        <f t="shared" si="137"/>
        <v>1022099</v>
      </c>
      <c r="B2906" s="6" t="s">
        <v>1145</v>
      </c>
      <c r="C2906" s="7" t="s">
        <v>553</v>
      </c>
      <c r="D2906" s="7" t="s">
        <v>1096</v>
      </c>
      <c r="E2906" s="7" t="s">
        <v>228</v>
      </c>
      <c r="F2906" s="7" t="s">
        <v>229</v>
      </c>
      <c r="G2906" s="7" t="s">
        <v>1084</v>
      </c>
      <c r="H2906" s="7" t="s">
        <v>1017</v>
      </c>
      <c r="I2906" s="6" t="s">
        <v>14</v>
      </c>
      <c r="J2906" s="1">
        <v>49770</v>
      </c>
      <c r="K2906" s="1">
        <v>188041</v>
      </c>
      <c r="L2906" s="1">
        <v>240000</v>
      </c>
      <c r="M2906" s="1">
        <v>49770</v>
      </c>
      <c r="N2906" s="1">
        <v>188041</v>
      </c>
      <c r="O2906" s="1">
        <v>244000</v>
      </c>
      <c r="P2906" s="1">
        <v>244000</v>
      </c>
      <c r="Q2906" s="12"/>
      <c r="R2906" s="29">
        <f t="shared" si="138"/>
        <v>0</v>
      </c>
      <c r="S2906" t="str">
        <f t="shared" si="139"/>
        <v>OK</v>
      </c>
      <c r="T2906" s="10">
        <f>IFERROR(VLOOKUP(A2906,[1]!Tabla1[[#All],[Material]:[venta nueva]],38,FALSE),0)</f>
        <v>0</v>
      </c>
    </row>
    <row r="2907" spans="1:20" hidden="1" x14ac:dyDescent="0.35">
      <c r="A2907">
        <f t="shared" si="137"/>
        <v>1022101</v>
      </c>
      <c r="B2907" s="6" t="s">
        <v>1145</v>
      </c>
      <c r="C2907" s="7" t="s">
        <v>553</v>
      </c>
      <c r="D2907" s="7" t="s">
        <v>1096</v>
      </c>
      <c r="E2907" s="7" t="s">
        <v>544</v>
      </c>
      <c r="F2907" s="7" t="s">
        <v>545</v>
      </c>
      <c r="G2907" s="7" t="s">
        <v>1075</v>
      </c>
      <c r="H2907" s="7" t="s">
        <v>1002</v>
      </c>
      <c r="I2907" s="6" t="s">
        <v>15</v>
      </c>
      <c r="J2907" s="1">
        <v>-1712</v>
      </c>
      <c r="K2907" s="1">
        <v>1600</v>
      </c>
      <c r="L2907" s="1">
        <v>0</v>
      </c>
      <c r="M2907" s="1">
        <v>-1712</v>
      </c>
      <c r="N2907" s="1">
        <v>3780</v>
      </c>
      <c r="O2907" s="1">
        <v>2180</v>
      </c>
      <c r="P2907" s="1">
        <v>2144</v>
      </c>
      <c r="Q2907" s="12"/>
      <c r="R2907" s="29">
        <f t="shared" si="138"/>
        <v>36</v>
      </c>
      <c r="S2907" t="str">
        <f t="shared" si="139"/>
        <v>Sobre ingreso</v>
      </c>
      <c r="T2907" s="10">
        <f>IFERROR(VLOOKUP(A2907,[1]!Tabla1[[#All],[Material]:[venta nueva]],38,FALSE),0)</f>
        <v>0</v>
      </c>
    </row>
    <row r="2908" spans="1:20" hidden="1" x14ac:dyDescent="0.35">
      <c r="A2908">
        <f t="shared" si="137"/>
        <v>1022115</v>
      </c>
      <c r="B2908" s="6" t="s">
        <v>1145</v>
      </c>
      <c r="C2908" s="7" t="s">
        <v>553</v>
      </c>
      <c r="D2908" s="7" t="s">
        <v>1096</v>
      </c>
      <c r="E2908" s="7" t="s">
        <v>464</v>
      </c>
      <c r="F2908" s="7" t="s">
        <v>465</v>
      </c>
      <c r="G2908" s="7" t="s">
        <v>1079</v>
      </c>
      <c r="H2908" s="7" t="s">
        <v>1040</v>
      </c>
      <c r="I2908" s="6" t="s">
        <v>10</v>
      </c>
      <c r="J2908" s="1">
        <v>6794</v>
      </c>
      <c r="K2908" s="1">
        <v>0</v>
      </c>
      <c r="L2908" s="1">
        <v>0</v>
      </c>
      <c r="M2908" s="1">
        <v>6794</v>
      </c>
      <c r="N2908" s="1">
        <v>0</v>
      </c>
      <c r="O2908" s="1">
        <v>0</v>
      </c>
      <c r="P2908" s="1"/>
      <c r="Q2908" s="12"/>
      <c r="R2908" s="29">
        <f t="shared" si="138"/>
        <v>0</v>
      </c>
      <c r="S2908" t="str">
        <f t="shared" si="139"/>
        <v>OK</v>
      </c>
      <c r="T2908" s="10">
        <f>IFERROR(VLOOKUP(A2908,[1]!Tabla1[[#All],[Material]:[venta nueva]],38,FALSE),0)</f>
        <v>0</v>
      </c>
    </row>
    <row r="2909" spans="1:20" hidden="1" x14ac:dyDescent="0.35">
      <c r="A2909">
        <f t="shared" si="137"/>
        <v>1022125</v>
      </c>
      <c r="B2909" s="6" t="s">
        <v>1145</v>
      </c>
      <c r="C2909" s="7" t="s">
        <v>553</v>
      </c>
      <c r="D2909" s="7" t="s">
        <v>1096</v>
      </c>
      <c r="E2909" s="7" t="s">
        <v>232</v>
      </c>
      <c r="F2909" s="7" t="s">
        <v>233</v>
      </c>
      <c r="G2909" s="7" t="s">
        <v>1086</v>
      </c>
      <c r="H2909" s="7" t="s">
        <v>1025</v>
      </c>
      <c r="I2909" s="6" t="s">
        <v>14</v>
      </c>
      <c r="J2909" s="1">
        <v>-88553</v>
      </c>
      <c r="K2909" s="1">
        <v>202334</v>
      </c>
      <c r="L2909" s="1">
        <v>120000</v>
      </c>
      <c r="M2909" s="1">
        <v>-88553</v>
      </c>
      <c r="N2909" s="1">
        <v>202334</v>
      </c>
      <c r="O2909" s="1">
        <v>120000</v>
      </c>
      <c r="P2909" s="1">
        <v>24000</v>
      </c>
      <c r="Q2909" s="12"/>
      <c r="R2909" s="29">
        <f t="shared" si="138"/>
        <v>96000</v>
      </c>
      <c r="S2909" t="str">
        <f t="shared" si="139"/>
        <v>Sobre ingreso</v>
      </c>
      <c r="T2909" s="10">
        <f>IFERROR(VLOOKUP(A2909,[1]!Tabla1[[#All],[Material]:[venta nueva]],38,FALSE),0)</f>
        <v>0</v>
      </c>
    </row>
    <row r="2910" spans="1:20" hidden="1" x14ac:dyDescent="0.35">
      <c r="A2910">
        <f t="shared" si="137"/>
        <v>1022128</v>
      </c>
      <c r="B2910" s="6" t="s">
        <v>1145</v>
      </c>
      <c r="C2910" s="7" t="s">
        <v>553</v>
      </c>
      <c r="D2910" s="7" t="s">
        <v>1096</v>
      </c>
      <c r="E2910" s="7" t="s">
        <v>234</v>
      </c>
      <c r="F2910" s="7" t="s">
        <v>235</v>
      </c>
      <c r="G2910" s="7" t="s">
        <v>1076</v>
      </c>
      <c r="H2910" s="7" t="s">
        <v>1004</v>
      </c>
      <c r="I2910" s="6" t="s">
        <v>15</v>
      </c>
      <c r="J2910" s="1">
        <v>8230</v>
      </c>
      <c r="K2910" s="1">
        <v>0</v>
      </c>
      <c r="L2910" s="1">
        <v>8000</v>
      </c>
      <c r="M2910" s="1">
        <v>8230</v>
      </c>
      <c r="N2910" s="1">
        <v>0</v>
      </c>
      <c r="O2910" s="1">
        <v>8000</v>
      </c>
      <c r="P2910" s="1">
        <v>8000</v>
      </c>
      <c r="Q2910" s="12"/>
      <c r="R2910" s="29">
        <f t="shared" si="138"/>
        <v>0</v>
      </c>
      <c r="S2910" t="str">
        <f t="shared" si="139"/>
        <v>OK</v>
      </c>
      <c r="T2910" s="10">
        <f>IFERROR(VLOOKUP(A2910,[1]!Tabla1[[#All],[Material]:[venta nueva]],38,FALSE),0)</f>
        <v>0</v>
      </c>
    </row>
    <row r="2911" spans="1:20" hidden="1" x14ac:dyDescent="0.35">
      <c r="A2911">
        <f t="shared" si="137"/>
        <v>1022141</v>
      </c>
      <c r="B2911" s="6" t="s">
        <v>1145</v>
      </c>
      <c r="C2911" s="7" t="s">
        <v>553</v>
      </c>
      <c r="D2911" s="7" t="s">
        <v>1096</v>
      </c>
      <c r="E2911" s="7" t="s">
        <v>236</v>
      </c>
      <c r="F2911" s="7" t="s">
        <v>237</v>
      </c>
      <c r="G2911" s="7" t="s">
        <v>1076</v>
      </c>
      <c r="H2911" s="7" t="s">
        <v>1004</v>
      </c>
      <c r="I2911" s="6" t="s">
        <v>15</v>
      </c>
      <c r="J2911" s="1">
        <v>-15472</v>
      </c>
      <c r="K2911" s="1">
        <v>26419</v>
      </c>
      <c r="L2911" s="1">
        <v>10947</v>
      </c>
      <c r="M2911" s="1">
        <v>-15472</v>
      </c>
      <c r="N2911" s="1">
        <v>46472</v>
      </c>
      <c r="O2911" s="1">
        <v>31000</v>
      </c>
      <c r="P2911" s="1">
        <v>32730</v>
      </c>
      <c r="Q2911" s="12"/>
      <c r="R2911" s="29">
        <f t="shared" si="138"/>
        <v>-1730</v>
      </c>
      <c r="S2911" t="str">
        <f t="shared" si="139"/>
        <v>Pendiente de ingreso</v>
      </c>
      <c r="T2911" s="10">
        <f>IFERROR(VLOOKUP(A2911,[1]!Tabla1[[#All],[Material]:[venta nueva]],38,FALSE),0)</f>
        <v>0</v>
      </c>
    </row>
    <row r="2912" spans="1:20" hidden="1" x14ac:dyDescent="0.35">
      <c r="A2912">
        <f t="shared" si="137"/>
        <v>1022142</v>
      </c>
      <c r="B2912" s="6" t="s">
        <v>1145</v>
      </c>
      <c r="C2912" s="7" t="s">
        <v>553</v>
      </c>
      <c r="D2912" s="7" t="s">
        <v>1096</v>
      </c>
      <c r="E2912" s="7" t="s">
        <v>238</v>
      </c>
      <c r="F2912" s="7" t="s">
        <v>239</v>
      </c>
      <c r="G2912" s="7" t="s">
        <v>1076</v>
      </c>
      <c r="H2912" s="7" t="s">
        <v>1004</v>
      </c>
      <c r="I2912" s="6" t="s">
        <v>15</v>
      </c>
      <c r="J2912" s="1">
        <v>4447</v>
      </c>
      <c r="K2912" s="1">
        <v>18696</v>
      </c>
      <c r="L2912" s="1">
        <v>23143</v>
      </c>
      <c r="M2912" s="1">
        <v>4447</v>
      </c>
      <c r="N2912" s="1">
        <v>18553</v>
      </c>
      <c r="O2912" s="1">
        <v>23000</v>
      </c>
      <c r="P2912" s="1">
        <v>23000</v>
      </c>
      <c r="Q2912" s="12"/>
      <c r="R2912" s="29">
        <f t="shared" si="138"/>
        <v>0</v>
      </c>
      <c r="S2912" t="str">
        <f t="shared" si="139"/>
        <v>OK</v>
      </c>
      <c r="T2912" s="10">
        <f>IFERROR(VLOOKUP(A2912,[1]!Tabla1[[#All],[Material]:[venta nueva]],38,FALSE),0)</f>
        <v>0</v>
      </c>
    </row>
    <row r="2913" spans="1:20" hidden="1" x14ac:dyDescent="0.35">
      <c r="A2913">
        <f t="shared" si="137"/>
        <v>1022145</v>
      </c>
      <c r="B2913" s="6" t="s">
        <v>1145</v>
      </c>
      <c r="C2913" s="7" t="s">
        <v>553</v>
      </c>
      <c r="D2913" s="7" t="s">
        <v>1096</v>
      </c>
      <c r="E2913" s="7" t="s">
        <v>597</v>
      </c>
      <c r="F2913" s="7" t="s">
        <v>598</v>
      </c>
      <c r="G2913" s="7" t="s">
        <v>1076</v>
      </c>
      <c r="H2913" s="7" t="s">
        <v>1022</v>
      </c>
      <c r="I2913" s="6" t="s">
        <v>9</v>
      </c>
      <c r="J2913" s="1">
        <v>0</v>
      </c>
      <c r="K2913" s="1">
        <v>20000</v>
      </c>
      <c r="L2913" s="1">
        <v>20000</v>
      </c>
      <c r="M2913" s="1">
        <v>0</v>
      </c>
      <c r="N2913" s="1">
        <v>24000</v>
      </c>
      <c r="O2913" s="1">
        <v>24000</v>
      </c>
      <c r="P2913" s="1">
        <v>24000</v>
      </c>
      <c r="Q2913" s="12"/>
      <c r="R2913" s="29">
        <f t="shared" si="138"/>
        <v>0</v>
      </c>
      <c r="S2913" t="str">
        <f t="shared" si="139"/>
        <v>OK</v>
      </c>
      <c r="T2913" s="10">
        <f>IFERROR(VLOOKUP(A2913,[1]!Tabla1[[#All],[Material]:[venta nueva]],38,FALSE),0)</f>
        <v>0</v>
      </c>
    </row>
    <row r="2914" spans="1:20" hidden="1" x14ac:dyDescent="0.35">
      <c r="A2914">
        <f t="shared" si="137"/>
        <v>1022169</v>
      </c>
      <c r="B2914" s="6" t="s">
        <v>1145</v>
      </c>
      <c r="C2914" s="7" t="s">
        <v>553</v>
      </c>
      <c r="D2914" s="7" t="s">
        <v>1096</v>
      </c>
      <c r="E2914" s="7" t="s">
        <v>244</v>
      </c>
      <c r="F2914" s="7" t="s">
        <v>245</v>
      </c>
      <c r="G2914" s="7" t="s">
        <v>1081</v>
      </c>
      <c r="H2914" s="7" t="s">
        <v>1010</v>
      </c>
      <c r="I2914" s="6" t="s">
        <v>14</v>
      </c>
      <c r="J2914" s="1">
        <v>-33531</v>
      </c>
      <c r="K2914" s="1">
        <v>130328</v>
      </c>
      <c r="L2914" s="1">
        <v>96000</v>
      </c>
      <c r="M2914" s="1">
        <v>-33531</v>
      </c>
      <c r="N2914" s="1">
        <v>130328</v>
      </c>
      <c r="O2914" s="1">
        <v>96000</v>
      </c>
      <c r="P2914" s="1">
        <v>96000</v>
      </c>
      <c r="Q2914" s="12"/>
      <c r="R2914" s="29">
        <f t="shared" si="138"/>
        <v>0</v>
      </c>
      <c r="S2914" t="str">
        <f t="shared" si="139"/>
        <v>OK</v>
      </c>
      <c r="T2914" s="10">
        <f>IFERROR(VLOOKUP(A2914,[1]!Tabla1[[#All],[Material]:[venta nueva]],38,FALSE),0)</f>
        <v>0</v>
      </c>
    </row>
    <row r="2915" spans="1:20" hidden="1" x14ac:dyDescent="0.35">
      <c r="A2915">
        <f t="shared" si="137"/>
        <v>1022183</v>
      </c>
      <c r="B2915" s="6" t="s">
        <v>1145</v>
      </c>
      <c r="C2915" s="7" t="s">
        <v>553</v>
      </c>
      <c r="D2915" s="7" t="s">
        <v>1096</v>
      </c>
      <c r="E2915" s="7" t="s">
        <v>246</v>
      </c>
      <c r="F2915" s="7" t="s">
        <v>247</v>
      </c>
      <c r="G2915" s="7" t="s">
        <v>1086</v>
      </c>
      <c r="H2915" s="7" t="s">
        <v>1041</v>
      </c>
      <c r="I2915" s="6" t="s">
        <v>14</v>
      </c>
      <c r="J2915" s="1">
        <v>0</v>
      </c>
      <c r="K2915" s="1">
        <v>700000</v>
      </c>
      <c r="L2915" s="1">
        <v>700000</v>
      </c>
      <c r="M2915" s="1">
        <v>0</v>
      </c>
      <c r="N2915" s="1">
        <v>700000</v>
      </c>
      <c r="O2915" s="1">
        <v>700000</v>
      </c>
      <c r="P2915" s="1">
        <v>384000</v>
      </c>
      <c r="Q2915" s="12"/>
      <c r="R2915" s="29">
        <f t="shared" si="138"/>
        <v>316000</v>
      </c>
      <c r="S2915" t="str">
        <f t="shared" si="139"/>
        <v>Sobre ingreso</v>
      </c>
      <c r="T2915" s="10">
        <f>IFERROR(VLOOKUP(A2915,[1]!Tabla1[[#All],[Material]:[venta nueva]],38,FALSE),0)</f>
        <v>0</v>
      </c>
    </row>
    <row r="2916" spans="1:20" hidden="1" x14ac:dyDescent="0.35">
      <c r="A2916">
        <f t="shared" si="137"/>
        <v>1022186</v>
      </c>
      <c r="B2916" s="6" t="s">
        <v>1145</v>
      </c>
      <c r="C2916" s="7" t="s">
        <v>553</v>
      </c>
      <c r="D2916" s="7" t="s">
        <v>1096</v>
      </c>
      <c r="E2916" s="7" t="s">
        <v>248</v>
      </c>
      <c r="F2916" s="7" t="s">
        <v>249</v>
      </c>
      <c r="G2916" s="7" t="s">
        <v>1084</v>
      </c>
      <c r="H2916" s="7" t="s">
        <v>1017</v>
      </c>
      <c r="I2916" s="6" t="s">
        <v>14</v>
      </c>
      <c r="J2916" s="1"/>
      <c r="K2916" s="1"/>
      <c r="L2916" s="1"/>
      <c r="M2916" s="1"/>
      <c r="N2916" s="1"/>
      <c r="O2916" s="1"/>
      <c r="P2916" s="1">
        <v>24000</v>
      </c>
      <c r="Q2916" s="12"/>
      <c r="R2916" s="29">
        <f t="shared" si="138"/>
        <v>-24000</v>
      </c>
      <c r="S2916" t="str">
        <f t="shared" si="139"/>
        <v>Pendiente de ingreso</v>
      </c>
      <c r="T2916" s="10">
        <f>IFERROR(VLOOKUP(A2916,[1]!Tabla1[[#All],[Material]:[venta nueva]],38,FALSE),0)</f>
        <v>0</v>
      </c>
    </row>
    <row r="2917" spans="1:20" hidden="1" x14ac:dyDescent="0.35">
      <c r="A2917">
        <f t="shared" si="137"/>
        <v>1022193</v>
      </c>
      <c r="B2917" s="6" t="s">
        <v>1145</v>
      </c>
      <c r="C2917" s="7" t="s">
        <v>553</v>
      </c>
      <c r="D2917" s="7" t="s">
        <v>1096</v>
      </c>
      <c r="E2917" s="7" t="s">
        <v>250</v>
      </c>
      <c r="F2917" s="7" t="s">
        <v>251</v>
      </c>
      <c r="G2917" s="7" t="s">
        <v>1075</v>
      </c>
      <c r="H2917" s="7" t="s">
        <v>1011</v>
      </c>
      <c r="I2917" s="6" t="s">
        <v>14</v>
      </c>
      <c r="J2917" s="1">
        <v>4062</v>
      </c>
      <c r="K2917" s="1">
        <v>24638</v>
      </c>
      <c r="L2917" s="1">
        <v>24000</v>
      </c>
      <c r="M2917" s="1">
        <v>4062</v>
      </c>
      <c r="N2917" s="1">
        <v>19938</v>
      </c>
      <c r="O2917" s="1">
        <v>24000</v>
      </c>
      <c r="P2917" s="1">
        <v>24000</v>
      </c>
      <c r="Q2917" s="12"/>
      <c r="R2917" s="29">
        <f t="shared" si="138"/>
        <v>0</v>
      </c>
      <c r="S2917" t="str">
        <f t="shared" si="139"/>
        <v>OK</v>
      </c>
      <c r="T2917" s="10">
        <f>IFERROR(VLOOKUP(A2917,[1]!Tabla1[[#All],[Material]:[venta nueva]],38,FALSE),0)</f>
        <v>0</v>
      </c>
    </row>
    <row r="2918" spans="1:20" hidden="1" x14ac:dyDescent="0.35">
      <c r="A2918">
        <f t="shared" si="137"/>
        <v>1022212</v>
      </c>
      <c r="B2918" s="6" t="s">
        <v>1145</v>
      </c>
      <c r="C2918" s="7" t="s">
        <v>553</v>
      </c>
      <c r="D2918" s="7" t="s">
        <v>1096</v>
      </c>
      <c r="E2918" s="7" t="s">
        <v>254</v>
      </c>
      <c r="F2918" s="7" t="s">
        <v>255</v>
      </c>
      <c r="G2918" s="7" t="s">
        <v>1087</v>
      </c>
      <c r="H2918" s="7" t="s">
        <v>1034</v>
      </c>
      <c r="I2918" s="6" t="s">
        <v>14</v>
      </c>
      <c r="J2918" s="1">
        <v>-71169</v>
      </c>
      <c r="K2918" s="1">
        <v>648012</v>
      </c>
      <c r="L2918" s="1">
        <v>576000</v>
      </c>
      <c r="M2918" s="1">
        <v>-71169</v>
      </c>
      <c r="N2918" s="1">
        <v>648012</v>
      </c>
      <c r="O2918" s="1">
        <v>576000</v>
      </c>
      <c r="P2918" s="1">
        <v>576000</v>
      </c>
      <c r="Q2918" s="12"/>
      <c r="R2918" s="29">
        <f t="shared" si="138"/>
        <v>0</v>
      </c>
      <c r="S2918" t="str">
        <f t="shared" si="139"/>
        <v>OK</v>
      </c>
      <c r="T2918" s="10">
        <f>IFERROR(VLOOKUP(A2918,[1]!Tabla1[[#All],[Material]:[venta nueva]],38,FALSE),0)</f>
        <v>0</v>
      </c>
    </row>
    <row r="2919" spans="1:20" hidden="1" x14ac:dyDescent="0.35">
      <c r="A2919">
        <f t="shared" si="137"/>
        <v>1022247</v>
      </c>
      <c r="B2919" s="6" t="s">
        <v>1145</v>
      </c>
      <c r="C2919" s="7" t="s">
        <v>553</v>
      </c>
      <c r="D2919" s="7" t="s">
        <v>1096</v>
      </c>
      <c r="E2919" s="7" t="s">
        <v>259</v>
      </c>
      <c r="F2919" s="7" t="s">
        <v>260</v>
      </c>
      <c r="G2919" s="7" t="s">
        <v>1081</v>
      </c>
      <c r="H2919" s="7" t="s">
        <v>1010</v>
      </c>
      <c r="I2919" s="6" t="s">
        <v>9</v>
      </c>
      <c r="J2919" s="1">
        <v>56128</v>
      </c>
      <c r="K2919" s="1">
        <v>0</v>
      </c>
      <c r="L2919" s="1">
        <v>48000</v>
      </c>
      <c r="M2919" s="1">
        <v>56128</v>
      </c>
      <c r="N2919" s="1">
        <v>0</v>
      </c>
      <c r="O2919" s="1">
        <v>0</v>
      </c>
      <c r="P2919" s="1"/>
      <c r="Q2919" s="12"/>
      <c r="R2919" s="29">
        <f t="shared" si="138"/>
        <v>0</v>
      </c>
      <c r="S2919" t="str">
        <f t="shared" si="139"/>
        <v>OK</v>
      </c>
      <c r="T2919" s="10">
        <f>IFERROR(VLOOKUP(A2919,[1]!Tabla1[[#All],[Material]:[venta nueva]],38,FALSE),0)</f>
        <v>0</v>
      </c>
    </row>
    <row r="2920" spans="1:20" hidden="1" x14ac:dyDescent="0.35">
      <c r="A2920">
        <f t="shared" si="137"/>
        <v>1022293</v>
      </c>
      <c r="B2920" s="6" t="s">
        <v>1145</v>
      </c>
      <c r="C2920" s="7" t="s">
        <v>553</v>
      </c>
      <c r="D2920" s="7" t="s">
        <v>1096</v>
      </c>
      <c r="E2920" s="7" t="s">
        <v>269</v>
      </c>
      <c r="F2920" s="7" t="s">
        <v>270</v>
      </c>
      <c r="G2920" s="7" t="s">
        <v>1083</v>
      </c>
      <c r="H2920" s="7" t="s">
        <v>1015</v>
      </c>
      <c r="I2920" s="6" t="s">
        <v>15</v>
      </c>
      <c r="J2920" s="1">
        <v>10</v>
      </c>
      <c r="K2920" s="1">
        <v>0</v>
      </c>
      <c r="L2920" s="1">
        <v>10</v>
      </c>
      <c r="M2920" s="1">
        <v>10</v>
      </c>
      <c r="N2920" s="1">
        <v>-10</v>
      </c>
      <c r="O2920" s="1">
        <v>0</v>
      </c>
      <c r="P2920" s="1"/>
      <c r="Q2920" s="12"/>
      <c r="R2920" s="29">
        <f t="shared" si="138"/>
        <v>0</v>
      </c>
      <c r="S2920" t="str">
        <f t="shared" si="139"/>
        <v>OK</v>
      </c>
      <c r="T2920" s="10">
        <f>IFERROR(VLOOKUP(A2920,[1]!Tabla1[[#All],[Material]:[venta nueva]],38,FALSE),0)</f>
        <v>0</v>
      </c>
    </row>
    <row r="2921" spans="1:20" hidden="1" x14ac:dyDescent="0.35">
      <c r="A2921">
        <f t="shared" si="137"/>
        <v>1022304</v>
      </c>
      <c r="B2921" s="6" t="s">
        <v>1145</v>
      </c>
      <c r="C2921" s="7" t="s">
        <v>553</v>
      </c>
      <c r="D2921" s="7" t="s">
        <v>1096</v>
      </c>
      <c r="E2921" s="7" t="s">
        <v>271</v>
      </c>
      <c r="F2921" s="7" t="s">
        <v>272</v>
      </c>
      <c r="G2921" s="7" t="s">
        <v>1069</v>
      </c>
      <c r="H2921" s="7" t="s">
        <v>1026</v>
      </c>
      <c r="I2921" s="6" t="s">
        <v>9</v>
      </c>
      <c r="J2921" s="1">
        <v>-18600</v>
      </c>
      <c r="K2921" s="1">
        <v>22902</v>
      </c>
      <c r="L2921" s="1">
        <v>20000</v>
      </c>
      <c r="M2921" s="1">
        <v>-18600</v>
      </c>
      <c r="N2921" s="1">
        <v>22902</v>
      </c>
      <c r="O2921" s="1">
        <v>20000</v>
      </c>
      <c r="P2921" s="1">
        <v>20000</v>
      </c>
      <c r="Q2921" s="12"/>
      <c r="R2921" s="29">
        <f t="shared" si="138"/>
        <v>0</v>
      </c>
      <c r="S2921" t="str">
        <f t="shared" si="139"/>
        <v>OK</v>
      </c>
      <c r="T2921" s="10">
        <f>IFERROR(VLOOKUP(A2921,[1]!Tabla1[[#All],[Material]:[venta nueva]],38,FALSE),0)</f>
        <v>0</v>
      </c>
    </row>
    <row r="2922" spans="1:20" hidden="1" x14ac:dyDescent="0.35">
      <c r="A2922">
        <f t="shared" si="137"/>
        <v>1022335</v>
      </c>
      <c r="B2922" s="6" t="s">
        <v>1145</v>
      </c>
      <c r="C2922" s="7" t="s">
        <v>553</v>
      </c>
      <c r="D2922" s="7" t="s">
        <v>1096</v>
      </c>
      <c r="E2922" s="7" t="s">
        <v>511</v>
      </c>
      <c r="F2922" s="7" t="s">
        <v>512</v>
      </c>
      <c r="G2922" s="7" t="s">
        <v>1084</v>
      </c>
      <c r="H2922" s="7" t="s">
        <v>1017</v>
      </c>
      <c r="I2922" s="6" t="s">
        <v>8</v>
      </c>
      <c r="J2922" s="1">
        <v>42</v>
      </c>
      <c r="K2922" s="1">
        <v>0</v>
      </c>
      <c r="L2922" s="1">
        <v>0</v>
      </c>
      <c r="M2922" s="1">
        <v>42</v>
      </c>
      <c r="N2922" s="1">
        <v>0</v>
      </c>
      <c r="O2922" s="1">
        <v>0</v>
      </c>
      <c r="P2922" s="1"/>
      <c r="Q2922" s="12"/>
      <c r="R2922" s="29">
        <f t="shared" si="138"/>
        <v>0</v>
      </c>
      <c r="S2922" t="str">
        <f t="shared" si="139"/>
        <v>OK</v>
      </c>
      <c r="T2922" s="10">
        <f>IFERROR(VLOOKUP(A2922,[1]!Tabla1[[#All],[Material]:[venta nueva]],38,FALSE),0)</f>
        <v>0</v>
      </c>
    </row>
    <row r="2923" spans="1:20" hidden="1" x14ac:dyDescent="0.35">
      <c r="A2923">
        <f t="shared" si="137"/>
        <v>1022340</v>
      </c>
      <c r="B2923" s="6" t="s">
        <v>1145</v>
      </c>
      <c r="C2923" s="7" t="s">
        <v>553</v>
      </c>
      <c r="D2923" s="7" t="s">
        <v>1096</v>
      </c>
      <c r="E2923" s="7" t="s">
        <v>277</v>
      </c>
      <c r="F2923" s="7" t="s">
        <v>278</v>
      </c>
      <c r="G2923" s="7" t="s">
        <v>1075</v>
      </c>
      <c r="H2923" s="7" t="s">
        <v>1011</v>
      </c>
      <c r="I2923" s="6" t="s">
        <v>14</v>
      </c>
      <c r="J2923" s="1">
        <v>3790</v>
      </c>
      <c r="K2923" s="1">
        <v>0</v>
      </c>
      <c r="L2923" s="1">
        <v>0</v>
      </c>
      <c r="M2923" s="1">
        <v>3790</v>
      </c>
      <c r="N2923" s="1">
        <v>0</v>
      </c>
      <c r="O2923" s="1">
        <v>0</v>
      </c>
      <c r="P2923" s="1"/>
      <c r="Q2923" s="12"/>
      <c r="R2923" s="29">
        <f t="shared" si="138"/>
        <v>0</v>
      </c>
      <c r="S2923" t="str">
        <f t="shared" si="139"/>
        <v>OK</v>
      </c>
      <c r="T2923" s="10">
        <f>IFERROR(VLOOKUP(A2923,[1]!Tabla1[[#All],[Material]:[venta nueva]],38,FALSE),0)</f>
        <v>0</v>
      </c>
    </row>
    <row r="2924" spans="1:20" hidden="1" x14ac:dyDescent="0.35">
      <c r="A2924">
        <f t="shared" si="137"/>
        <v>1022373</v>
      </c>
      <c r="B2924" s="6" t="s">
        <v>1145</v>
      </c>
      <c r="C2924" s="7" t="s">
        <v>553</v>
      </c>
      <c r="D2924" s="7" t="s">
        <v>1096</v>
      </c>
      <c r="E2924" s="7" t="s">
        <v>281</v>
      </c>
      <c r="F2924" s="7" t="s">
        <v>282</v>
      </c>
      <c r="G2924" s="7" t="s">
        <v>1081</v>
      </c>
      <c r="H2924" s="7" t="s">
        <v>1010</v>
      </c>
      <c r="I2924" s="6" t="s">
        <v>14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24000</v>
      </c>
      <c r="P2924" s="1">
        <v>24000</v>
      </c>
      <c r="Q2924" s="12"/>
      <c r="R2924" s="29">
        <f t="shared" si="138"/>
        <v>0</v>
      </c>
      <c r="S2924" t="str">
        <f t="shared" si="139"/>
        <v>OK</v>
      </c>
      <c r="T2924" s="10">
        <f>IFERROR(VLOOKUP(A2924,[1]!Tabla1[[#All],[Material]:[venta nueva]],38,FALSE),0)</f>
        <v>0</v>
      </c>
    </row>
    <row r="2925" spans="1:20" hidden="1" x14ac:dyDescent="0.35">
      <c r="A2925">
        <f t="shared" si="137"/>
        <v>1022378</v>
      </c>
      <c r="B2925" s="6" t="s">
        <v>1145</v>
      </c>
      <c r="C2925" s="7" t="s">
        <v>553</v>
      </c>
      <c r="D2925" s="7" t="s">
        <v>1096</v>
      </c>
      <c r="E2925" s="7" t="s">
        <v>283</v>
      </c>
      <c r="F2925" s="7" t="s">
        <v>284</v>
      </c>
      <c r="G2925" s="7" t="s">
        <v>1084</v>
      </c>
      <c r="H2925" s="7" t="s">
        <v>1017</v>
      </c>
      <c r="I2925" s="6" t="s">
        <v>14</v>
      </c>
      <c r="J2925" s="1"/>
      <c r="K2925" s="1"/>
      <c r="L2925" s="1"/>
      <c r="M2925" s="1"/>
      <c r="N2925" s="1"/>
      <c r="O2925" s="1"/>
      <c r="P2925" s="1">
        <v>24000</v>
      </c>
      <c r="Q2925" s="12"/>
      <c r="R2925" s="29">
        <f t="shared" si="138"/>
        <v>-24000</v>
      </c>
      <c r="S2925" t="str">
        <f t="shared" si="139"/>
        <v>Pendiente de ingreso</v>
      </c>
      <c r="T2925" s="10">
        <f>IFERROR(VLOOKUP(A2925,[1]!Tabla1[[#All],[Material]:[venta nueva]],38,FALSE),0)</f>
        <v>0</v>
      </c>
    </row>
    <row r="2926" spans="1:20" hidden="1" x14ac:dyDescent="0.35">
      <c r="A2926">
        <f t="shared" si="137"/>
        <v>1022379</v>
      </c>
      <c r="B2926" s="6" t="s">
        <v>1145</v>
      </c>
      <c r="C2926" s="7" t="s">
        <v>553</v>
      </c>
      <c r="D2926" s="7" t="s">
        <v>1096</v>
      </c>
      <c r="E2926" s="7" t="s">
        <v>285</v>
      </c>
      <c r="F2926" s="7" t="s">
        <v>286</v>
      </c>
      <c r="G2926" s="7" t="s">
        <v>1077</v>
      </c>
      <c r="H2926" s="7" t="s">
        <v>1005</v>
      </c>
      <c r="I2926" s="6" t="s">
        <v>14</v>
      </c>
      <c r="J2926" s="1">
        <v>13817</v>
      </c>
      <c r="K2926" s="1">
        <v>0</v>
      </c>
      <c r="L2926" s="1">
        <v>0</v>
      </c>
      <c r="M2926" s="1">
        <v>13817</v>
      </c>
      <c r="N2926" s="1">
        <v>0</v>
      </c>
      <c r="O2926" s="1">
        <v>3729</v>
      </c>
      <c r="P2926" s="1">
        <v>3729</v>
      </c>
      <c r="Q2926" s="12"/>
      <c r="R2926" s="29">
        <f t="shared" si="138"/>
        <v>0</v>
      </c>
      <c r="S2926" t="str">
        <f t="shared" si="139"/>
        <v>OK</v>
      </c>
      <c r="T2926" s="10">
        <f>IFERROR(VLOOKUP(A2926,[1]!Tabla1[[#All],[Material]:[venta nueva]],38,FALSE),0)</f>
        <v>0</v>
      </c>
    </row>
    <row r="2927" spans="1:20" hidden="1" x14ac:dyDescent="0.35">
      <c r="A2927">
        <f t="shared" si="137"/>
        <v>1022381</v>
      </c>
      <c r="B2927" s="6" t="s">
        <v>1145</v>
      </c>
      <c r="C2927" s="7" t="s">
        <v>553</v>
      </c>
      <c r="D2927" s="7" t="s">
        <v>1096</v>
      </c>
      <c r="E2927" s="7" t="s">
        <v>287</v>
      </c>
      <c r="F2927" s="7" t="s">
        <v>288</v>
      </c>
      <c r="G2927" s="7" t="s">
        <v>1078</v>
      </c>
      <c r="H2927" s="7" t="s">
        <v>1009</v>
      </c>
      <c r="I2927" s="6" t="s">
        <v>14</v>
      </c>
      <c r="J2927" s="1"/>
      <c r="K2927" s="1"/>
      <c r="L2927" s="1"/>
      <c r="M2927" s="1"/>
      <c r="N2927" s="1"/>
      <c r="O2927" s="1"/>
      <c r="P2927" s="1">
        <v>32000</v>
      </c>
      <c r="Q2927" s="12"/>
      <c r="R2927" s="29">
        <f t="shared" si="138"/>
        <v>-32000</v>
      </c>
      <c r="S2927" t="str">
        <f t="shared" si="139"/>
        <v>Pendiente de ingreso</v>
      </c>
      <c r="T2927" s="10">
        <f>IFERROR(VLOOKUP(A2927,[1]!Tabla1[[#All],[Material]:[venta nueva]],38,FALSE),0)</f>
        <v>0</v>
      </c>
    </row>
    <row r="2928" spans="1:20" hidden="1" x14ac:dyDescent="0.35">
      <c r="A2928">
        <f t="shared" si="137"/>
        <v>1022388</v>
      </c>
      <c r="B2928" s="6" t="s">
        <v>1145</v>
      </c>
      <c r="C2928" s="7" t="s">
        <v>553</v>
      </c>
      <c r="D2928" s="7" t="s">
        <v>1096</v>
      </c>
      <c r="E2928" s="7" t="s">
        <v>291</v>
      </c>
      <c r="F2928" s="7" t="s">
        <v>292</v>
      </c>
      <c r="G2928" s="7" t="s">
        <v>1084</v>
      </c>
      <c r="H2928" s="7" t="s">
        <v>1017</v>
      </c>
      <c r="I2928" s="6" t="s">
        <v>14</v>
      </c>
      <c r="J2928" s="1">
        <v>18428</v>
      </c>
      <c r="K2928" s="1">
        <v>112427</v>
      </c>
      <c r="L2928" s="1">
        <v>120000</v>
      </c>
      <c r="M2928" s="1">
        <v>18428</v>
      </c>
      <c r="N2928" s="1">
        <v>112427</v>
      </c>
      <c r="O2928" s="1">
        <v>120000</v>
      </c>
      <c r="P2928" s="1">
        <v>120000</v>
      </c>
      <c r="Q2928" s="12"/>
      <c r="R2928" s="29">
        <f t="shared" si="138"/>
        <v>0</v>
      </c>
      <c r="S2928" t="str">
        <f t="shared" si="139"/>
        <v>OK</v>
      </c>
      <c r="T2928" s="10">
        <f>IFERROR(VLOOKUP(A2928,[1]!Tabla1[[#All],[Material]:[venta nueva]],38,FALSE),0)</f>
        <v>0</v>
      </c>
    </row>
    <row r="2929" spans="1:20" hidden="1" x14ac:dyDescent="0.35">
      <c r="A2929">
        <f t="shared" si="137"/>
        <v>1022389</v>
      </c>
      <c r="B2929" s="6" t="s">
        <v>1145</v>
      </c>
      <c r="C2929" s="7" t="s">
        <v>553</v>
      </c>
      <c r="D2929" s="7" t="s">
        <v>1096</v>
      </c>
      <c r="E2929" s="7" t="s">
        <v>500</v>
      </c>
      <c r="F2929" s="7" t="s">
        <v>501</v>
      </c>
      <c r="G2929" s="7" t="s">
        <v>1080</v>
      </c>
      <c r="H2929" s="7" t="s">
        <v>1008</v>
      </c>
      <c r="I2929" s="6" t="s">
        <v>14</v>
      </c>
      <c r="J2929" s="1">
        <v>-548</v>
      </c>
      <c r="K2929" s="1">
        <v>0</v>
      </c>
      <c r="L2929" s="1">
        <v>0</v>
      </c>
      <c r="M2929" s="1">
        <v>-548</v>
      </c>
      <c r="N2929" s="1">
        <v>0</v>
      </c>
      <c r="O2929" s="1">
        <v>0</v>
      </c>
      <c r="P2929" s="1"/>
      <c r="Q2929" s="12"/>
      <c r="R2929" s="29">
        <f t="shared" si="138"/>
        <v>0</v>
      </c>
      <c r="S2929" t="str">
        <f t="shared" si="139"/>
        <v>OK</v>
      </c>
      <c r="T2929" s="10">
        <f>IFERROR(VLOOKUP(A2929,[1]!Tabla1[[#All],[Material]:[venta nueva]],38,FALSE),0)</f>
        <v>0</v>
      </c>
    </row>
    <row r="2930" spans="1:20" hidden="1" x14ac:dyDescent="0.35">
      <c r="A2930">
        <f t="shared" si="137"/>
        <v>1022398</v>
      </c>
      <c r="B2930" s="6" t="s">
        <v>1145</v>
      </c>
      <c r="C2930" s="7" t="s">
        <v>553</v>
      </c>
      <c r="D2930" s="7" t="s">
        <v>1096</v>
      </c>
      <c r="E2930" s="7" t="s">
        <v>293</v>
      </c>
      <c r="F2930" s="7" t="s">
        <v>294</v>
      </c>
      <c r="G2930" s="7" t="s">
        <v>1076</v>
      </c>
      <c r="H2930" s="7" t="s">
        <v>1004</v>
      </c>
      <c r="I2930" s="6" t="s">
        <v>15</v>
      </c>
      <c r="J2930" s="1">
        <v>5435</v>
      </c>
      <c r="K2930" s="1">
        <v>47767</v>
      </c>
      <c r="L2930" s="1">
        <v>53202</v>
      </c>
      <c r="M2930" s="1">
        <v>5435</v>
      </c>
      <c r="N2930" s="1">
        <v>47565</v>
      </c>
      <c r="O2930" s="1">
        <v>53000</v>
      </c>
      <c r="P2930" s="1">
        <v>53000</v>
      </c>
      <c r="Q2930" s="12"/>
      <c r="R2930" s="29">
        <f t="shared" si="138"/>
        <v>0</v>
      </c>
      <c r="S2930" t="str">
        <f t="shared" si="139"/>
        <v>OK</v>
      </c>
      <c r="T2930" s="10">
        <f>IFERROR(VLOOKUP(A2930,[1]!Tabla1[[#All],[Material]:[venta nueva]],38,FALSE),0)</f>
        <v>0</v>
      </c>
    </row>
    <row r="2931" spans="1:20" hidden="1" x14ac:dyDescent="0.35">
      <c r="A2931">
        <f t="shared" si="137"/>
        <v>1022413</v>
      </c>
      <c r="B2931" s="6" t="s">
        <v>1145</v>
      </c>
      <c r="C2931" s="7" t="s">
        <v>553</v>
      </c>
      <c r="D2931" s="7" t="s">
        <v>1096</v>
      </c>
      <c r="E2931" s="7" t="s">
        <v>517</v>
      </c>
      <c r="F2931" s="7" t="s">
        <v>518</v>
      </c>
      <c r="G2931" s="7" t="s">
        <v>1069</v>
      </c>
      <c r="H2931" s="7" t="s">
        <v>1026</v>
      </c>
      <c r="I2931" s="6" t="s">
        <v>15</v>
      </c>
      <c r="J2931" s="1">
        <v>-3468</v>
      </c>
      <c r="K2931" s="1">
        <v>5068</v>
      </c>
      <c r="L2931" s="1">
        <v>1600</v>
      </c>
      <c r="M2931" s="1">
        <v>-3468</v>
      </c>
      <c r="N2931" s="1">
        <v>7600</v>
      </c>
      <c r="O2931" s="1">
        <v>2000</v>
      </c>
      <c r="P2931" s="1">
        <v>2000</v>
      </c>
      <c r="Q2931" s="12"/>
      <c r="R2931" s="29">
        <f t="shared" si="138"/>
        <v>0</v>
      </c>
      <c r="S2931" t="str">
        <f t="shared" si="139"/>
        <v>OK</v>
      </c>
      <c r="T2931" s="10">
        <f>IFERROR(VLOOKUP(A2931,[1]!Tabla1[[#All],[Material]:[venta nueva]],38,FALSE),0)</f>
        <v>0</v>
      </c>
    </row>
    <row r="2932" spans="1:20" hidden="1" x14ac:dyDescent="0.35">
      <c r="A2932">
        <f t="shared" si="137"/>
        <v>1022414</v>
      </c>
      <c r="B2932" s="6" t="s">
        <v>1145</v>
      </c>
      <c r="C2932" s="7" t="s">
        <v>553</v>
      </c>
      <c r="D2932" s="7" t="s">
        <v>1096</v>
      </c>
      <c r="E2932" s="7" t="s">
        <v>297</v>
      </c>
      <c r="F2932" s="7" t="s">
        <v>298</v>
      </c>
      <c r="G2932" s="7" t="s">
        <v>1074</v>
      </c>
      <c r="H2932" s="7" t="s">
        <v>1042</v>
      </c>
      <c r="I2932" s="6" t="s">
        <v>14</v>
      </c>
      <c r="J2932" s="1">
        <v>0</v>
      </c>
      <c r="K2932" s="1">
        <v>72000</v>
      </c>
      <c r="L2932" s="1">
        <v>72000</v>
      </c>
      <c r="M2932" s="1">
        <v>0</v>
      </c>
      <c r="N2932" s="1">
        <v>72000</v>
      </c>
      <c r="O2932" s="1">
        <v>72000</v>
      </c>
      <c r="P2932" s="1">
        <v>48000</v>
      </c>
      <c r="Q2932" s="12"/>
      <c r="R2932" s="29">
        <f t="shared" si="138"/>
        <v>24000</v>
      </c>
      <c r="S2932" t="str">
        <f t="shared" si="139"/>
        <v>Sobre ingreso</v>
      </c>
      <c r="T2932" s="10">
        <f>IFERROR(VLOOKUP(A2932,[1]!Tabla1[[#All],[Material]:[venta nueva]],38,FALSE),0)</f>
        <v>0</v>
      </c>
    </row>
    <row r="2933" spans="1:20" hidden="1" x14ac:dyDescent="0.35">
      <c r="A2933">
        <f t="shared" si="137"/>
        <v>1022415</v>
      </c>
      <c r="B2933" s="6" t="s">
        <v>1145</v>
      </c>
      <c r="C2933" s="7" t="s">
        <v>553</v>
      </c>
      <c r="D2933" s="7" t="s">
        <v>1096</v>
      </c>
      <c r="E2933" s="7" t="s">
        <v>1112</v>
      </c>
      <c r="F2933" s="7" t="s">
        <v>1113</v>
      </c>
      <c r="G2933" s="7" t="s">
        <v>1081</v>
      </c>
      <c r="H2933" s="7" t="s">
        <v>1010</v>
      </c>
      <c r="I2933" s="6" t="s">
        <v>14</v>
      </c>
      <c r="J2933" s="1">
        <v>1716</v>
      </c>
      <c r="K2933" s="1">
        <v>0</v>
      </c>
      <c r="L2933" s="1">
        <v>0</v>
      </c>
      <c r="M2933" s="1">
        <v>1716</v>
      </c>
      <c r="N2933" s="1">
        <v>0</v>
      </c>
      <c r="O2933" s="1">
        <v>0</v>
      </c>
      <c r="P2933" s="1"/>
      <c r="Q2933" s="12"/>
      <c r="R2933" s="29">
        <f t="shared" si="138"/>
        <v>0</v>
      </c>
      <c r="S2933" t="str">
        <f t="shared" si="139"/>
        <v>OK</v>
      </c>
      <c r="T2933" s="10">
        <f>IFERROR(VLOOKUP(A2933,[1]!Tabla1[[#All],[Material]:[venta nueva]],38,FALSE),0)</f>
        <v>0</v>
      </c>
    </row>
    <row r="2934" spans="1:20" hidden="1" x14ac:dyDescent="0.35">
      <c r="A2934">
        <f t="shared" si="137"/>
        <v>1022416</v>
      </c>
      <c r="B2934" s="6" t="s">
        <v>1145</v>
      </c>
      <c r="C2934" s="7" t="s">
        <v>553</v>
      </c>
      <c r="D2934" s="7" t="s">
        <v>1096</v>
      </c>
      <c r="E2934" s="7" t="s">
        <v>299</v>
      </c>
      <c r="F2934" s="7" t="s">
        <v>300</v>
      </c>
      <c r="G2934" s="7" t="s">
        <v>1074</v>
      </c>
      <c r="H2934" s="7" t="s">
        <v>1043</v>
      </c>
      <c r="I2934" s="6" t="s">
        <v>14</v>
      </c>
      <c r="J2934" s="1">
        <v>1140</v>
      </c>
      <c r="K2934" s="1">
        <v>0</v>
      </c>
      <c r="L2934" s="1">
        <v>0</v>
      </c>
      <c r="M2934" s="1">
        <v>1140</v>
      </c>
      <c r="N2934" s="1">
        <v>0</v>
      </c>
      <c r="O2934" s="1">
        <v>0</v>
      </c>
      <c r="P2934" s="1"/>
      <c r="Q2934" s="12"/>
      <c r="R2934" s="29">
        <f t="shared" si="138"/>
        <v>0</v>
      </c>
      <c r="S2934" t="str">
        <f t="shared" si="139"/>
        <v>OK</v>
      </c>
      <c r="T2934" s="10">
        <f>IFERROR(VLOOKUP(A2934,[1]!Tabla1[[#All],[Material]:[venta nueva]],38,FALSE),0)</f>
        <v>0</v>
      </c>
    </row>
    <row r="2935" spans="1:20" hidden="1" x14ac:dyDescent="0.35">
      <c r="A2935">
        <f t="shared" si="137"/>
        <v>1022417</v>
      </c>
      <c r="B2935" s="6" t="s">
        <v>1145</v>
      </c>
      <c r="C2935" s="7" t="s">
        <v>553</v>
      </c>
      <c r="D2935" s="7" t="s">
        <v>1096</v>
      </c>
      <c r="E2935" s="7" t="s">
        <v>301</v>
      </c>
      <c r="F2935" s="7" t="s">
        <v>302</v>
      </c>
      <c r="G2935" s="7" t="s">
        <v>1080</v>
      </c>
      <c r="H2935" s="7" t="s">
        <v>1031</v>
      </c>
      <c r="I2935" s="6" t="s">
        <v>14</v>
      </c>
      <c r="J2935" s="1">
        <v>760</v>
      </c>
      <c r="K2935" s="1">
        <v>80366</v>
      </c>
      <c r="L2935" s="1">
        <v>72000</v>
      </c>
      <c r="M2935" s="1">
        <v>760</v>
      </c>
      <c r="N2935" s="1">
        <v>80366</v>
      </c>
      <c r="O2935" s="1">
        <v>72000</v>
      </c>
      <c r="P2935" s="1">
        <v>48000</v>
      </c>
      <c r="Q2935" s="12"/>
      <c r="R2935" s="29">
        <f t="shared" si="138"/>
        <v>24000</v>
      </c>
      <c r="S2935" t="str">
        <f t="shared" si="139"/>
        <v>Sobre ingreso</v>
      </c>
      <c r="T2935" s="10">
        <f>IFERROR(VLOOKUP(A2935,[1]!Tabla1[[#All],[Material]:[venta nueva]],38,FALSE),0)</f>
        <v>0</v>
      </c>
    </row>
    <row r="2936" spans="1:20" hidden="1" x14ac:dyDescent="0.35">
      <c r="A2936">
        <f t="shared" si="137"/>
        <v>1022433</v>
      </c>
      <c r="B2936" s="6" t="s">
        <v>1145</v>
      </c>
      <c r="C2936" s="7" t="s">
        <v>553</v>
      </c>
      <c r="D2936" s="7" t="s">
        <v>1096</v>
      </c>
      <c r="E2936" s="7" t="s">
        <v>1114</v>
      </c>
      <c r="F2936" s="7" t="s">
        <v>1115</v>
      </c>
      <c r="G2936" s="7" t="s">
        <v>1116</v>
      </c>
      <c r="H2936" s="7" t="s">
        <v>1117</v>
      </c>
      <c r="I2936" s="6" t="s">
        <v>9</v>
      </c>
      <c r="J2936" s="1">
        <v>0</v>
      </c>
      <c r="K2936" s="1">
        <v>72000</v>
      </c>
      <c r="L2936" s="1">
        <v>72000</v>
      </c>
      <c r="M2936" s="1"/>
      <c r="N2936" s="1"/>
      <c r="O2936" s="1"/>
      <c r="P2936" s="1"/>
      <c r="Q2936" s="12"/>
      <c r="R2936" s="29">
        <f t="shared" si="138"/>
        <v>0</v>
      </c>
      <c r="S2936" t="str">
        <f t="shared" si="139"/>
        <v>OK</v>
      </c>
      <c r="T2936" s="10">
        <f>IFERROR(VLOOKUP(A2936,[1]!Tabla1[[#All],[Material]:[venta nueva]],38,FALSE),0)</f>
        <v>0</v>
      </c>
    </row>
    <row r="2937" spans="1:20" hidden="1" x14ac:dyDescent="0.35">
      <c r="A2937">
        <f t="shared" si="137"/>
        <v>1022449</v>
      </c>
      <c r="B2937" s="6" t="s">
        <v>1145</v>
      </c>
      <c r="C2937" s="7" t="s">
        <v>553</v>
      </c>
      <c r="D2937" s="7" t="s">
        <v>1096</v>
      </c>
      <c r="E2937" s="7" t="s">
        <v>1118</v>
      </c>
      <c r="F2937" s="7" t="s">
        <v>1119</v>
      </c>
      <c r="G2937" s="7" t="s">
        <v>1076</v>
      </c>
      <c r="H2937" s="7" t="s">
        <v>1022</v>
      </c>
      <c r="I2937" s="6" t="s">
        <v>8</v>
      </c>
      <c r="J2937" s="1">
        <v>446</v>
      </c>
      <c r="K2937" s="1">
        <v>0</v>
      </c>
      <c r="L2937" s="1">
        <v>0</v>
      </c>
      <c r="M2937" s="1">
        <v>446</v>
      </c>
      <c r="N2937" s="1">
        <v>0</v>
      </c>
      <c r="O2937" s="1">
        <v>0</v>
      </c>
      <c r="P2937" s="1"/>
      <c r="Q2937" s="12"/>
      <c r="R2937" s="29">
        <f t="shared" si="138"/>
        <v>0</v>
      </c>
      <c r="S2937" t="str">
        <f t="shared" si="139"/>
        <v>OK</v>
      </c>
      <c r="T2937" s="10">
        <f>IFERROR(VLOOKUP(A2937,[1]!Tabla1[[#All],[Material]:[venta nueva]],38,FALSE),0)</f>
        <v>0</v>
      </c>
    </row>
    <row r="2938" spans="1:20" hidden="1" x14ac:dyDescent="0.35">
      <c r="A2938">
        <f t="shared" si="137"/>
        <v>1022500</v>
      </c>
      <c r="B2938" s="6" t="s">
        <v>1145</v>
      </c>
      <c r="C2938" s="7" t="s">
        <v>553</v>
      </c>
      <c r="D2938" s="7" t="s">
        <v>1096</v>
      </c>
      <c r="E2938" s="7" t="s">
        <v>1120</v>
      </c>
      <c r="F2938" s="7" t="s">
        <v>243</v>
      </c>
      <c r="G2938" s="7" t="s">
        <v>1078</v>
      </c>
      <c r="H2938" s="7" t="s">
        <v>1009</v>
      </c>
      <c r="I2938" s="6" t="s">
        <v>9</v>
      </c>
      <c r="J2938" s="1">
        <v>5852</v>
      </c>
      <c r="K2938" s="1">
        <v>0</v>
      </c>
      <c r="L2938" s="1">
        <v>0</v>
      </c>
      <c r="M2938" s="1">
        <v>5852</v>
      </c>
      <c r="N2938" s="1">
        <v>0</v>
      </c>
      <c r="O2938" s="1">
        <v>0</v>
      </c>
      <c r="P2938" s="1"/>
      <c r="Q2938" s="12"/>
      <c r="R2938" s="29">
        <f t="shared" si="138"/>
        <v>0</v>
      </c>
      <c r="S2938" t="str">
        <f t="shared" si="139"/>
        <v>OK</v>
      </c>
      <c r="T2938" s="10">
        <f>IFERROR(VLOOKUP(A2938,[1]!Tabla1[[#All],[Material]:[venta nueva]],38,FALSE),0)</f>
        <v>0</v>
      </c>
    </row>
    <row r="2939" spans="1:20" hidden="1" x14ac:dyDescent="0.35">
      <c r="A2939">
        <f t="shared" si="137"/>
        <v>1022515</v>
      </c>
      <c r="B2939" s="6" t="s">
        <v>1145</v>
      </c>
      <c r="C2939" s="7" t="s">
        <v>553</v>
      </c>
      <c r="D2939" s="7" t="s">
        <v>1096</v>
      </c>
      <c r="E2939" s="7" t="s">
        <v>307</v>
      </c>
      <c r="F2939" s="7" t="s">
        <v>308</v>
      </c>
      <c r="G2939" s="7" t="s">
        <v>1082</v>
      </c>
      <c r="H2939" s="7" t="s">
        <v>1014</v>
      </c>
      <c r="I2939" s="6" t="s">
        <v>15</v>
      </c>
      <c r="J2939" s="1">
        <v>-3176</v>
      </c>
      <c r="K2939" s="1">
        <v>24000</v>
      </c>
      <c r="L2939" s="1">
        <v>20824</v>
      </c>
      <c r="M2939" s="1">
        <v>-3176</v>
      </c>
      <c r="N2939" s="1">
        <v>24176</v>
      </c>
      <c r="O2939" s="1">
        <v>21000</v>
      </c>
      <c r="P2939" s="1">
        <v>21000</v>
      </c>
      <c r="Q2939" s="12"/>
      <c r="R2939" s="29">
        <f t="shared" si="138"/>
        <v>0</v>
      </c>
      <c r="S2939" t="str">
        <f t="shared" si="139"/>
        <v>OK</v>
      </c>
      <c r="T2939" s="10">
        <f>IFERROR(VLOOKUP(A2939,[1]!Tabla1[[#All],[Material]:[venta nueva]],38,FALSE),0)</f>
        <v>0</v>
      </c>
    </row>
    <row r="2940" spans="1:20" hidden="1" x14ac:dyDescent="0.35">
      <c r="A2940">
        <f t="shared" si="137"/>
        <v>1022550</v>
      </c>
      <c r="B2940" s="6" t="s">
        <v>1145</v>
      </c>
      <c r="C2940" s="7" t="s">
        <v>553</v>
      </c>
      <c r="D2940" s="7" t="s">
        <v>1096</v>
      </c>
      <c r="E2940" s="7" t="s">
        <v>466</v>
      </c>
      <c r="F2940" s="7" t="s">
        <v>467</v>
      </c>
      <c r="G2940" s="7" t="s">
        <v>1084</v>
      </c>
      <c r="H2940" s="7" t="s">
        <v>1032</v>
      </c>
      <c r="I2940" s="6" t="s">
        <v>15</v>
      </c>
      <c r="J2940" s="1">
        <v>24086</v>
      </c>
      <c r="K2940" s="1">
        <v>0</v>
      </c>
      <c r="L2940" s="1">
        <v>24000</v>
      </c>
      <c r="M2940" s="1">
        <v>24086</v>
      </c>
      <c r="N2940" s="1">
        <v>0</v>
      </c>
      <c r="O2940" s="1">
        <v>0</v>
      </c>
      <c r="P2940" s="1"/>
      <c r="Q2940" s="12"/>
      <c r="R2940" s="29">
        <f t="shared" si="138"/>
        <v>0</v>
      </c>
      <c r="S2940" t="str">
        <f t="shared" si="139"/>
        <v>OK</v>
      </c>
      <c r="T2940" s="10">
        <f>IFERROR(VLOOKUP(A2940,[1]!Tabla1[[#All],[Material]:[venta nueva]],38,FALSE),0)</f>
        <v>0</v>
      </c>
    </row>
    <row r="2941" spans="1:20" hidden="1" x14ac:dyDescent="0.35">
      <c r="A2941">
        <f t="shared" si="137"/>
        <v>1022561</v>
      </c>
      <c r="B2941" s="6" t="s">
        <v>1145</v>
      </c>
      <c r="C2941" s="7" t="s">
        <v>553</v>
      </c>
      <c r="D2941" s="7" t="s">
        <v>1096</v>
      </c>
      <c r="E2941" s="7" t="s">
        <v>311</v>
      </c>
      <c r="F2941" s="7" t="s">
        <v>312</v>
      </c>
      <c r="G2941" s="7" t="s">
        <v>1075</v>
      </c>
      <c r="H2941" s="7" t="s">
        <v>1003</v>
      </c>
      <c r="I2941" s="6" t="s">
        <v>15</v>
      </c>
      <c r="J2941" s="1">
        <v>-5464</v>
      </c>
      <c r="K2941" s="1">
        <v>733</v>
      </c>
      <c r="L2941" s="1">
        <v>0</v>
      </c>
      <c r="M2941" s="1">
        <v>-5464</v>
      </c>
      <c r="N2941" s="1">
        <v>2733</v>
      </c>
      <c r="O2941" s="1">
        <v>2000</v>
      </c>
      <c r="P2941" s="1">
        <v>2000</v>
      </c>
      <c r="Q2941" s="12"/>
      <c r="R2941" s="29">
        <f t="shared" si="138"/>
        <v>0</v>
      </c>
      <c r="S2941" t="str">
        <f t="shared" si="139"/>
        <v>OK</v>
      </c>
      <c r="T2941" s="10">
        <f>IFERROR(VLOOKUP(A2941,[1]!Tabla1[[#All],[Material]:[venta nueva]],38,FALSE),0)</f>
        <v>0</v>
      </c>
    </row>
    <row r="2942" spans="1:20" hidden="1" x14ac:dyDescent="0.35">
      <c r="A2942">
        <f t="shared" si="137"/>
        <v>1022568</v>
      </c>
      <c r="B2942" s="6" t="s">
        <v>1145</v>
      </c>
      <c r="C2942" s="7" t="s">
        <v>553</v>
      </c>
      <c r="D2942" s="7" t="s">
        <v>1096</v>
      </c>
      <c r="E2942" s="7" t="s">
        <v>448</v>
      </c>
      <c r="F2942" s="7" t="s">
        <v>449</v>
      </c>
      <c r="G2942" s="7" t="s">
        <v>1082</v>
      </c>
      <c r="H2942" s="7" t="s">
        <v>1013</v>
      </c>
      <c r="I2942" s="6" t="s">
        <v>14</v>
      </c>
      <c r="J2942" s="1">
        <v>12436</v>
      </c>
      <c r="K2942" s="1">
        <v>24285</v>
      </c>
      <c r="L2942" s="1">
        <v>24000</v>
      </c>
      <c r="M2942" s="1">
        <v>12436</v>
      </c>
      <c r="N2942" s="1">
        <v>24285</v>
      </c>
      <c r="O2942" s="1">
        <v>24000</v>
      </c>
      <c r="P2942" s="1">
        <v>24000</v>
      </c>
      <c r="Q2942" s="12"/>
      <c r="R2942" s="29">
        <f t="shared" si="138"/>
        <v>0</v>
      </c>
      <c r="S2942" t="str">
        <f t="shared" si="139"/>
        <v>OK</v>
      </c>
      <c r="T2942" s="10">
        <f>IFERROR(VLOOKUP(A2942,[1]!Tabla1[[#All],[Material]:[venta nueva]],38,FALSE),0)</f>
        <v>0</v>
      </c>
    </row>
    <row r="2943" spans="1:20" hidden="1" x14ac:dyDescent="0.35">
      <c r="A2943">
        <f t="shared" si="137"/>
        <v>1022570</v>
      </c>
      <c r="B2943" s="6" t="s">
        <v>1145</v>
      </c>
      <c r="C2943" s="7" t="s">
        <v>553</v>
      </c>
      <c r="D2943" s="7" t="s">
        <v>1096</v>
      </c>
      <c r="E2943" s="7" t="s">
        <v>479</v>
      </c>
      <c r="F2943" s="7" t="s">
        <v>480</v>
      </c>
      <c r="G2943" s="7" t="s">
        <v>1082</v>
      </c>
      <c r="H2943" s="7" t="s">
        <v>1014</v>
      </c>
      <c r="I2943" s="6" t="s">
        <v>15</v>
      </c>
      <c r="J2943" s="1">
        <v>1438</v>
      </c>
      <c r="K2943" s="1">
        <v>0</v>
      </c>
      <c r="L2943" s="1">
        <v>800</v>
      </c>
      <c r="M2943" s="1">
        <v>1438</v>
      </c>
      <c r="N2943" s="1">
        <v>200</v>
      </c>
      <c r="O2943" s="1">
        <v>1000</v>
      </c>
      <c r="P2943" s="1">
        <v>1000</v>
      </c>
      <c r="Q2943" s="12"/>
      <c r="R2943" s="29">
        <f t="shared" si="138"/>
        <v>0</v>
      </c>
      <c r="S2943" t="str">
        <f t="shared" si="139"/>
        <v>OK</v>
      </c>
      <c r="T2943" s="10">
        <f>IFERROR(VLOOKUP(A2943,[1]!Tabla1[[#All],[Material]:[venta nueva]],38,FALSE),0)</f>
        <v>0</v>
      </c>
    </row>
    <row r="2944" spans="1:20" hidden="1" x14ac:dyDescent="0.35">
      <c r="A2944">
        <f t="shared" si="137"/>
        <v>1022619</v>
      </c>
      <c r="B2944" s="6" t="s">
        <v>1145</v>
      </c>
      <c r="C2944" s="7" t="s">
        <v>553</v>
      </c>
      <c r="D2944" s="7" t="s">
        <v>1096</v>
      </c>
      <c r="E2944" s="7" t="s">
        <v>320</v>
      </c>
      <c r="F2944" s="7" t="s">
        <v>321</v>
      </c>
      <c r="G2944" s="7" t="s">
        <v>1083</v>
      </c>
      <c r="H2944" s="7" t="s">
        <v>1015</v>
      </c>
      <c r="I2944" s="6" t="s">
        <v>8</v>
      </c>
      <c r="J2944" s="1">
        <v>-5287</v>
      </c>
      <c r="K2944" s="1">
        <v>283</v>
      </c>
      <c r="L2944" s="1">
        <v>0</v>
      </c>
      <c r="M2944" s="1">
        <v>-5287</v>
      </c>
      <c r="N2944" s="1">
        <v>283</v>
      </c>
      <c r="O2944" s="1">
        <v>0</v>
      </c>
      <c r="P2944" s="1"/>
      <c r="Q2944" s="12"/>
      <c r="R2944" s="29">
        <f t="shared" si="138"/>
        <v>0</v>
      </c>
      <c r="S2944" t="str">
        <f t="shared" si="139"/>
        <v>OK</v>
      </c>
      <c r="T2944" s="10">
        <f>IFERROR(VLOOKUP(A2944,[1]!Tabla1[[#All],[Material]:[venta nueva]],38,FALSE),0)</f>
        <v>0</v>
      </c>
    </row>
    <row r="2945" spans="1:20" hidden="1" x14ac:dyDescent="0.35">
      <c r="A2945">
        <f t="shared" si="137"/>
        <v>1022621</v>
      </c>
      <c r="B2945" s="6" t="s">
        <v>1145</v>
      </c>
      <c r="C2945" s="7" t="s">
        <v>553</v>
      </c>
      <c r="D2945" s="7" t="s">
        <v>1096</v>
      </c>
      <c r="E2945" s="7" t="s">
        <v>322</v>
      </c>
      <c r="F2945" s="7" t="s">
        <v>323</v>
      </c>
      <c r="G2945" s="7" t="s">
        <v>1082</v>
      </c>
      <c r="H2945" s="7" t="s">
        <v>1013</v>
      </c>
      <c r="I2945" s="6" t="s">
        <v>15</v>
      </c>
      <c r="J2945" s="1">
        <v>949</v>
      </c>
      <c r="K2945" s="1">
        <v>31051</v>
      </c>
      <c r="L2945" s="1">
        <v>32000</v>
      </c>
      <c r="M2945" s="1">
        <v>949</v>
      </c>
      <c r="N2945" s="1">
        <v>31051</v>
      </c>
      <c r="O2945" s="1">
        <v>32000</v>
      </c>
      <c r="P2945" s="1">
        <v>32000</v>
      </c>
      <c r="Q2945" s="12"/>
      <c r="R2945" s="29">
        <f t="shared" si="138"/>
        <v>0</v>
      </c>
      <c r="S2945" t="str">
        <f t="shared" si="139"/>
        <v>OK</v>
      </c>
      <c r="T2945" s="10">
        <f>IFERROR(VLOOKUP(A2945,[1]!Tabla1[[#All],[Material]:[venta nueva]],38,FALSE),0)</f>
        <v>0</v>
      </c>
    </row>
    <row r="2946" spans="1:20" hidden="1" x14ac:dyDescent="0.35">
      <c r="A2946">
        <f t="shared" si="137"/>
        <v>1022636</v>
      </c>
      <c r="B2946" s="6" t="s">
        <v>1145</v>
      </c>
      <c r="C2946" s="7" t="s">
        <v>553</v>
      </c>
      <c r="D2946" s="7" t="s">
        <v>1096</v>
      </c>
      <c r="E2946" s="7" t="s">
        <v>324</v>
      </c>
      <c r="F2946" s="7" t="s">
        <v>325</v>
      </c>
      <c r="G2946" s="7" t="s">
        <v>1084</v>
      </c>
      <c r="H2946" s="7" t="s">
        <v>1032</v>
      </c>
      <c r="I2946" s="6" t="s">
        <v>14</v>
      </c>
      <c r="J2946" s="1">
        <v>15947</v>
      </c>
      <c r="K2946" s="1">
        <v>157528</v>
      </c>
      <c r="L2946" s="1">
        <v>168000</v>
      </c>
      <c r="M2946" s="1">
        <v>15947</v>
      </c>
      <c r="N2946" s="1">
        <v>157528</v>
      </c>
      <c r="O2946" s="1">
        <v>168000</v>
      </c>
      <c r="P2946" s="1">
        <v>168000</v>
      </c>
      <c r="Q2946" s="12"/>
      <c r="R2946" s="29">
        <f t="shared" si="138"/>
        <v>0</v>
      </c>
      <c r="S2946" t="str">
        <f t="shared" si="139"/>
        <v>OK</v>
      </c>
      <c r="T2946" s="10">
        <f>IFERROR(VLOOKUP(A2946,[1]!Tabla1[[#All],[Material]:[venta nueva]],38,FALSE),0)</f>
        <v>0</v>
      </c>
    </row>
    <row r="2947" spans="1:20" hidden="1" x14ac:dyDescent="0.35">
      <c r="A2947">
        <f t="shared" si="137"/>
        <v>1022637</v>
      </c>
      <c r="B2947" s="6" t="s">
        <v>1145</v>
      </c>
      <c r="C2947" s="7" t="s">
        <v>553</v>
      </c>
      <c r="D2947" s="7" t="s">
        <v>1096</v>
      </c>
      <c r="E2947" s="7" t="s">
        <v>326</v>
      </c>
      <c r="F2947" s="7" t="s">
        <v>327</v>
      </c>
      <c r="G2947" s="7" t="s">
        <v>1084</v>
      </c>
      <c r="H2947" s="7" t="s">
        <v>1028</v>
      </c>
      <c r="I2947" s="6" t="s">
        <v>14</v>
      </c>
      <c r="J2947" s="1"/>
      <c r="K2947" s="1"/>
      <c r="L2947" s="1"/>
      <c r="M2947" s="1"/>
      <c r="N2947" s="1"/>
      <c r="O2947" s="1"/>
      <c r="P2947" s="1">
        <v>24000</v>
      </c>
      <c r="Q2947" s="12"/>
      <c r="R2947" s="29">
        <f t="shared" si="138"/>
        <v>-24000</v>
      </c>
      <c r="S2947" t="str">
        <f t="shared" si="139"/>
        <v>Pendiente de ingreso</v>
      </c>
      <c r="T2947" s="10">
        <f>IFERROR(VLOOKUP(A2947,[1]!Tabla1[[#All],[Material]:[venta nueva]],38,FALSE),0)</f>
        <v>0</v>
      </c>
    </row>
    <row r="2948" spans="1:20" hidden="1" x14ac:dyDescent="0.35">
      <c r="A2948">
        <f t="shared" si="137"/>
        <v>1022639</v>
      </c>
      <c r="B2948" s="6" t="s">
        <v>1145</v>
      </c>
      <c r="C2948" s="7" t="s">
        <v>553</v>
      </c>
      <c r="D2948" s="7" t="s">
        <v>1096</v>
      </c>
      <c r="E2948" s="7" t="s">
        <v>328</v>
      </c>
      <c r="F2948" s="7" t="s">
        <v>329</v>
      </c>
      <c r="G2948" s="7" t="s">
        <v>1087</v>
      </c>
      <c r="H2948" s="7" t="s">
        <v>1034</v>
      </c>
      <c r="I2948" s="6" t="s">
        <v>14</v>
      </c>
      <c r="J2948" s="1">
        <v>41614</v>
      </c>
      <c r="K2948" s="1">
        <v>885306</v>
      </c>
      <c r="L2948" s="1">
        <v>888000</v>
      </c>
      <c r="M2948" s="1">
        <v>41614</v>
      </c>
      <c r="N2948" s="1">
        <v>885306</v>
      </c>
      <c r="O2948" s="1">
        <v>888000</v>
      </c>
      <c r="P2948" s="1">
        <v>888000</v>
      </c>
      <c r="Q2948" s="12"/>
      <c r="R2948" s="29">
        <f t="shared" si="138"/>
        <v>0</v>
      </c>
      <c r="S2948" t="str">
        <f t="shared" si="139"/>
        <v>OK</v>
      </c>
      <c r="T2948" s="10">
        <f>IFERROR(VLOOKUP(A2948,[1]!Tabla1[[#All],[Material]:[venta nueva]],38,FALSE),0)</f>
        <v>0</v>
      </c>
    </row>
    <row r="2949" spans="1:20" hidden="1" x14ac:dyDescent="0.35">
      <c r="A2949">
        <f t="shared" si="137"/>
        <v>1022640</v>
      </c>
      <c r="B2949" s="6" t="s">
        <v>1145</v>
      </c>
      <c r="C2949" s="7" t="s">
        <v>553</v>
      </c>
      <c r="D2949" s="7" t="s">
        <v>1096</v>
      </c>
      <c r="E2949" s="7" t="s">
        <v>330</v>
      </c>
      <c r="F2949" s="7" t="s">
        <v>331</v>
      </c>
      <c r="G2949" s="7" t="s">
        <v>1087</v>
      </c>
      <c r="H2949" s="7" t="s">
        <v>1034</v>
      </c>
      <c r="I2949" s="6" t="s">
        <v>14</v>
      </c>
      <c r="J2949" s="1">
        <v>-6231</v>
      </c>
      <c r="K2949" s="1">
        <v>61196</v>
      </c>
      <c r="L2949" s="1">
        <v>48000</v>
      </c>
      <c r="M2949" s="1">
        <v>-6231</v>
      </c>
      <c r="N2949" s="1">
        <v>61196</v>
      </c>
      <c r="O2949" s="1">
        <v>48000</v>
      </c>
      <c r="P2949" s="1">
        <v>48000</v>
      </c>
      <c r="Q2949" s="12"/>
      <c r="R2949" s="29">
        <f t="shared" si="138"/>
        <v>0</v>
      </c>
      <c r="S2949" t="str">
        <f t="shared" si="139"/>
        <v>OK</v>
      </c>
      <c r="T2949" s="10">
        <f>IFERROR(VLOOKUP(A2949,[1]!Tabla1[[#All],[Material]:[venta nueva]],38,FALSE),0)</f>
        <v>0</v>
      </c>
    </row>
    <row r="2950" spans="1:20" hidden="1" x14ac:dyDescent="0.35">
      <c r="A2950">
        <f t="shared" ref="A2950:A3013" si="140">+E2950*1</f>
        <v>1022645</v>
      </c>
      <c r="B2950" s="6" t="s">
        <v>1145</v>
      </c>
      <c r="C2950" s="7" t="s">
        <v>553</v>
      </c>
      <c r="D2950" s="7" t="s">
        <v>1096</v>
      </c>
      <c r="E2950" s="7" t="s">
        <v>332</v>
      </c>
      <c r="F2950" s="7" t="s">
        <v>160</v>
      </c>
      <c r="G2950" s="7" t="s">
        <v>1082</v>
      </c>
      <c r="H2950" s="7" t="s">
        <v>1013</v>
      </c>
      <c r="I2950" s="6" t="s">
        <v>14</v>
      </c>
      <c r="J2950" s="1">
        <v>-16959</v>
      </c>
      <c r="K2950" s="1">
        <v>24000</v>
      </c>
      <c r="L2950" s="1">
        <v>24000</v>
      </c>
      <c r="M2950" s="1">
        <v>-16959</v>
      </c>
      <c r="N2950" s="1">
        <v>24000</v>
      </c>
      <c r="O2950" s="1">
        <v>24000</v>
      </c>
      <c r="P2950" s="1">
        <v>24000</v>
      </c>
      <c r="Q2950" s="12"/>
      <c r="R2950" s="29">
        <f t="shared" si="138"/>
        <v>0</v>
      </c>
      <c r="S2950" t="str">
        <f t="shared" si="139"/>
        <v>OK</v>
      </c>
      <c r="T2950" s="10">
        <f>IFERROR(VLOOKUP(A2950,[1]!Tabla1[[#All],[Material]:[venta nueva]],38,FALSE),0)</f>
        <v>0</v>
      </c>
    </row>
    <row r="2951" spans="1:20" hidden="1" x14ac:dyDescent="0.35">
      <c r="A2951">
        <f t="shared" si="140"/>
        <v>1022646</v>
      </c>
      <c r="B2951" s="6" t="s">
        <v>1145</v>
      </c>
      <c r="C2951" s="7" t="s">
        <v>553</v>
      </c>
      <c r="D2951" s="7" t="s">
        <v>1096</v>
      </c>
      <c r="E2951" s="7" t="s">
        <v>333</v>
      </c>
      <c r="F2951" s="7" t="s">
        <v>159</v>
      </c>
      <c r="G2951" s="7" t="s">
        <v>1082</v>
      </c>
      <c r="H2951" s="7" t="s">
        <v>1013</v>
      </c>
      <c r="I2951" s="6" t="s">
        <v>14</v>
      </c>
      <c r="J2951" s="1">
        <v>-48</v>
      </c>
      <c r="K2951" s="1">
        <v>48</v>
      </c>
      <c r="L2951" s="1">
        <v>0</v>
      </c>
      <c r="M2951" s="1">
        <v>-48</v>
      </c>
      <c r="N2951" s="1">
        <v>48</v>
      </c>
      <c r="O2951" s="1">
        <v>0</v>
      </c>
      <c r="P2951" s="1"/>
      <c r="Q2951" s="12"/>
      <c r="R2951" s="29">
        <f t="shared" si="138"/>
        <v>0</v>
      </c>
      <c r="S2951" t="str">
        <f t="shared" si="139"/>
        <v>OK</v>
      </c>
      <c r="T2951" s="10">
        <f>IFERROR(VLOOKUP(A2951,[1]!Tabla1[[#All],[Material]:[venta nueva]],38,FALSE),0)</f>
        <v>0</v>
      </c>
    </row>
    <row r="2952" spans="1:20" hidden="1" x14ac:dyDescent="0.35">
      <c r="A2952">
        <f t="shared" si="140"/>
        <v>1022654</v>
      </c>
      <c r="B2952" s="6" t="s">
        <v>1145</v>
      </c>
      <c r="C2952" s="7" t="s">
        <v>553</v>
      </c>
      <c r="D2952" s="7" t="s">
        <v>1096</v>
      </c>
      <c r="E2952" s="7" t="s">
        <v>450</v>
      </c>
      <c r="F2952" s="7" t="s">
        <v>451</v>
      </c>
      <c r="G2952" s="7" t="s">
        <v>1081</v>
      </c>
      <c r="H2952" s="7" t="s">
        <v>1010</v>
      </c>
      <c r="I2952" s="6" t="s">
        <v>9</v>
      </c>
      <c r="J2952" s="1">
        <v>21800</v>
      </c>
      <c r="K2952" s="1">
        <v>0</v>
      </c>
      <c r="L2952" s="1">
        <v>0</v>
      </c>
      <c r="M2952" s="1">
        <v>21800</v>
      </c>
      <c r="N2952" s="1">
        <v>0</v>
      </c>
      <c r="O2952" s="1">
        <v>0</v>
      </c>
      <c r="P2952" s="1"/>
      <c r="Q2952" s="12"/>
      <c r="R2952" s="29">
        <f t="shared" ref="R2952:R3015" si="141">+O2952-P2952</f>
        <v>0</v>
      </c>
      <c r="S2952" t="str">
        <f t="shared" ref="S2952:S3015" si="142">IF(R2952&gt;0,"Sobre ingreso",IF(R2952&lt;0,"Pendiente de ingreso","OK"))</f>
        <v>OK</v>
      </c>
      <c r="T2952" s="10">
        <f>IFERROR(VLOOKUP(A2952,[1]!Tabla1[[#All],[Material]:[venta nueva]],38,FALSE),0)</f>
        <v>0</v>
      </c>
    </row>
    <row r="2953" spans="1:20" hidden="1" x14ac:dyDescent="0.35">
      <c r="A2953">
        <f t="shared" si="140"/>
        <v>1022657</v>
      </c>
      <c r="B2953" s="6" t="s">
        <v>1145</v>
      </c>
      <c r="C2953" s="7" t="s">
        <v>553</v>
      </c>
      <c r="D2953" s="7" t="s">
        <v>1096</v>
      </c>
      <c r="E2953" s="7" t="s">
        <v>573</v>
      </c>
      <c r="F2953" s="7" t="s">
        <v>574</v>
      </c>
      <c r="G2953" s="7" t="s">
        <v>1074</v>
      </c>
      <c r="H2953" s="7" t="s">
        <v>1018</v>
      </c>
      <c r="I2953" s="6" t="s">
        <v>10</v>
      </c>
      <c r="J2953" s="1">
        <v>0</v>
      </c>
      <c r="K2953" s="1">
        <v>7553</v>
      </c>
      <c r="L2953" s="1">
        <v>7500</v>
      </c>
      <c r="M2953" s="1">
        <v>0</v>
      </c>
      <c r="N2953" s="1">
        <v>7553</v>
      </c>
      <c r="O2953" s="1">
        <v>7500</v>
      </c>
      <c r="P2953" s="1">
        <v>8670</v>
      </c>
      <c r="Q2953" s="12"/>
      <c r="R2953" s="29">
        <f t="shared" si="141"/>
        <v>-1170</v>
      </c>
      <c r="S2953" t="str">
        <f t="shared" si="142"/>
        <v>Pendiente de ingreso</v>
      </c>
      <c r="T2953" s="10">
        <f>IFERROR(VLOOKUP(A2953,[1]!Tabla1[[#All],[Material]:[venta nueva]],38,FALSE),0)</f>
        <v>0</v>
      </c>
    </row>
    <row r="2954" spans="1:20" hidden="1" x14ac:dyDescent="0.35">
      <c r="A2954">
        <f t="shared" si="140"/>
        <v>1022748</v>
      </c>
      <c r="B2954" s="6" t="s">
        <v>1145</v>
      </c>
      <c r="C2954" s="7" t="s">
        <v>553</v>
      </c>
      <c r="D2954" s="7" t="s">
        <v>1096</v>
      </c>
      <c r="E2954" s="7" t="s">
        <v>336</v>
      </c>
      <c r="F2954" s="7" t="s">
        <v>337</v>
      </c>
      <c r="G2954" s="7" t="s">
        <v>1069</v>
      </c>
      <c r="H2954" s="7" t="s">
        <v>1033</v>
      </c>
      <c r="I2954" s="6" t="s">
        <v>14</v>
      </c>
      <c r="J2954" s="1">
        <v>-15929</v>
      </c>
      <c r="K2954" s="1">
        <v>199422</v>
      </c>
      <c r="L2954" s="1">
        <v>192000</v>
      </c>
      <c r="M2954" s="1">
        <v>-15929</v>
      </c>
      <c r="N2954" s="1">
        <v>199422</v>
      </c>
      <c r="O2954" s="1">
        <v>192000</v>
      </c>
      <c r="P2954" s="1">
        <v>144000</v>
      </c>
      <c r="Q2954" s="12"/>
      <c r="R2954" s="29">
        <f t="shared" si="141"/>
        <v>48000</v>
      </c>
      <c r="S2954" t="str">
        <f t="shared" si="142"/>
        <v>Sobre ingreso</v>
      </c>
      <c r="T2954" s="10">
        <f>IFERROR(VLOOKUP(A2954,[1]!Tabla1[[#All],[Material]:[venta nueva]],38,FALSE),0)</f>
        <v>0</v>
      </c>
    </row>
    <row r="2955" spans="1:20" hidden="1" x14ac:dyDescent="0.35">
      <c r="A2955">
        <f t="shared" si="140"/>
        <v>1022750</v>
      </c>
      <c r="B2955" s="6" t="s">
        <v>1145</v>
      </c>
      <c r="C2955" s="7" t="s">
        <v>553</v>
      </c>
      <c r="D2955" s="7" t="s">
        <v>1096</v>
      </c>
      <c r="E2955" s="7" t="s">
        <v>338</v>
      </c>
      <c r="F2955" s="7" t="s">
        <v>339</v>
      </c>
      <c r="G2955" s="7" t="s">
        <v>1077</v>
      </c>
      <c r="H2955" s="7" t="s">
        <v>1005</v>
      </c>
      <c r="I2955" s="6" t="s">
        <v>15</v>
      </c>
      <c r="J2955" s="1">
        <v>-28278</v>
      </c>
      <c r="K2955" s="1">
        <v>37751</v>
      </c>
      <c r="L2955" s="1">
        <v>9473</v>
      </c>
      <c r="M2955" s="1">
        <v>-28278</v>
      </c>
      <c r="N2955" s="1">
        <v>28278</v>
      </c>
      <c r="O2955" s="1">
        <v>0</v>
      </c>
      <c r="P2955" s="1"/>
      <c r="Q2955" s="12"/>
      <c r="R2955" s="29">
        <f t="shared" si="141"/>
        <v>0</v>
      </c>
      <c r="S2955" t="str">
        <f t="shared" si="142"/>
        <v>OK</v>
      </c>
      <c r="T2955" s="10">
        <f>IFERROR(VLOOKUP(A2955,[1]!Tabla1[[#All],[Material]:[venta nueva]],38,FALSE),0)</f>
        <v>0</v>
      </c>
    </row>
    <row r="2956" spans="1:20" hidden="1" x14ac:dyDescent="0.35">
      <c r="A2956">
        <f t="shared" si="140"/>
        <v>1022751</v>
      </c>
      <c r="B2956" s="6" t="s">
        <v>1145</v>
      </c>
      <c r="C2956" s="7" t="s">
        <v>553</v>
      </c>
      <c r="D2956" s="7" t="s">
        <v>1096</v>
      </c>
      <c r="E2956" s="7" t="s">
        <v>340</v>
      </c>
      <c r="F2956" s="7" t="s">
        <v>341</v>
      </c>
      <c r="G2956" s="7" t="s">
        <v>1077</v>
      </c>
      <c r="H2956" s="7" t="s">
        <v>1023</v>
      </c>
      <c r="I2956" s="6" t="s">
        <v>15</v>
      </c>
      <c r="J2956" s="1">
        <v>-12688</v>
      </c>
      <c r="K2956" s="1">
        <v>27088</v>
      </c>
      <c r="L2956" s="1">
        <v>14400</v>
      </c>
      <c r="M2956" s="1">
        <v>-12688</v>
      </c>
      <c r="N2956" s="1">
        <v>27688</v>
      </c>
      <c r="O2956" s="1">
        <v>15000</v>
      </c>
      <c r="P2956" s="1">
        <v>15000</v>
      </c>
      <c r="Q2956" s="12"/>
      <c r="R2956" s="29">
        <f t="shared" si="141"/>
        <v>0</v>
      </c>
      <c r="S2956" t="str">
        <f t="shared" si="142"/>
        <v>OK</v>
      </c>
      <c r="T2956" s="10">
        <f>IFERROR(VLOOKUP(A2956,[1]!Tabla1[[#All],[Material]:[venta nueva]],38,FALSE),0)</f>
        <v>0</v>
      </c>
    </row>
    <row r="2957" spans="1:20" hidden="1" x14ac:dyDescent="0.35">
      <c r="A2957">
        <f t="shared" si="140"/>
        <v>1022753</v>
      </c>
      <c r="B2957" s="6" t="s">
        <v>1145</v>
      </c>
      <c r="C2957" s="7" t="s">
        <v>553</v>
      </c>
      <c r="D2957" s="7" t="s">
        <v>1096</v>
      </c>
      <c r="E2957" s="7" t="s">
        <v>342</v>
      </c>
      <c r="F2957" s="7" t="s">
        <v>343</v>
      </c>
      <c r="G2957" s="7" t="s">
        <v>1086</v>
      </c>
      <c r="H2957" s="7" t="s">
        <v>1025</v>
      </c>
      <c r="I2957" s="6" t="s">
        <v>14</v>
      </c>
      <c r="J2957" s="1">
        <v>35976</v>
      </c>
      <c r="K2957" s="1">
        <v>196617</v>
      </c>
      <c r="L2957" s="1">
        <v>240000</v>
      </c>
      <c r="M2957" s="1">
        <v>35976</v>
      </c>
      <c r="N2957" s="1">
        <v>196617</v>
      </c>
      <c r="O2957" s="1">
        <v>240000</v>
      </c>
      <c r="P2957" s="1">
        <v>240000</v>
      </c>
      <c r="Q2957" s="12"/>
      <c r="R2957" s="29">
        <f t="shared" si="141"/>
        <v>0</v>
      </c>
      <c r="S2957" t="str">
        <f t="shared" si="142"/>
        <v>OK</v>
      </c>
      <c r="T2957" s="10">
        <f>IFERROR(VLOOKUP(A2957,[1]!Tabla1[[#All],[Material]:[venta nueva]],38,FALSE),0)</f>
        <v>0</v>
      </c>
    </row>
    <row r="2958" spans="1:20" hidden="1" x14ac:dyDescent="0.35">
      <c r="A2958">
        <f t="shared" si="140"/>
        <v>1022760</v>
      </c>
      <c r="B2958" s="6" t="s">
        <v>1145</v>
      </c>
      <c r="C2958" s="7" t="s">
        <v>553</v>
      </c>
      <c r="D2958" s="7" t="s">
        <v>1096</v>
      </c>
      <c r="E2958" s="7" t="s">
        <v>548</v>
      </c>
      <c r="F2958" s="7" t="s">
        <v>549</v>
      </c>
      <c r="G2958" s="7" t="s">
        <v>1082</v>
      </c>
      <c r="H2958" s="7" t="s">
        <v>1013</v>
      </c>
      <c r="I2958" s="6" t="s">
        <v>8</v>
      </c>
      <c r="J2958" s="1">
        <v>1051</v>
      </c>
      <c r="K2958" s="1">
        <v>0</v>
      </c>
      <c r="L2958" s="1">
        <v>0</v>
      </c>
      <c r="M2958" s="1">
        <v>1051</v>
      </c>
      <c r="N2958" s="1">
        <v>0</v>
      </c>
      <c r="O2958" s="1">
        <v>0</v>
      </c>
      <c r="P2958" s="1"/>
      <c r="Q2958" s="12"/>
      <c r="R2958" s="29">
        <f t="shared" si="141"/>
        <v>0</v>
      </c>
      <c r="S2958" t="str">
        <f t="shared" si="142"/>
        <v>OK</v>
      </c>
      <c r="T2958" s="10">
        <f>IFERROR(VLOOKUP(A2958,[1]!Tabla1[[#All],[Material]:[venta nueva]],38,FALSE),0)</f>
        <v>0</v>
      </c>
    </row>
    <row r="2959" spans="1:20" hidden="1" x14ac:dyDescent="0.35">
      <c r="A2959">
        <f t="shared" si="140"/>
        <v>1022767</v>
      </c>
      <c r="B2959" s="6" t="s">
        <v>1145</v>
      </c>
      <c r="C2959" s="7" t="s">
        <v>553</v>
      </c>
      <c r="D2959" s="7" t="s">
        <v>1096</v>
      </c>
      <c r="E2959" s="7" t="s">
        <v>344</v>
      </c>
      <c r="F2959" s="7" t="s">
        <v>345</v>
      </c>
      <c r="G2959" s="7" t="s">
        <v>1078</v>
      </c>
      <c r="H2959" s="7" t="s">
        <v>1009</v>
      </c>
      <c r="I2959" s="6" t="s">
        <v>15</v>
      </c>
      <c r="J2959" s="1">
        <v>16901</v>
      </c>
      <c r="K2959" s="1">
        <v>32854</v>
      </c>
      <c r="L2959" s="1">
        <v>24000</v>
      </c>
      <c r="M2959" s="1">
        <v>16901</v>
      </c>
      <c r="N2959" s="1">
        <v>37654</v>
      </c>
      <c r="O2959" s="1">
        <v>24000</v>
      </c>
      <c r="P2959" s="1">
        <v>24000</v>
      </c>
      <c r="Q2959" s="12"/>
      <c r="R2959" s="29">
        <f t="shared" si="141"/>
        <v>0</v>
      </c>
      <c r="S2959" t="str">
        <f t="shared" si="142"/>
        <v>OK</v>
      </c>
      <c r="T2959" s="10">
        <f>IFERROR(VLOOKUP(A2959,[1]!Tabla1[[#All],[Material]:[venta nueva]],38,FALSE),0)</f>
        <v>0</v>
      </c>
    </row>
    <row r="2960" spans="1:20" hidden="1" x14ac:dyDescent="0.35">
      <c r="A2960">
        <f t="shared" si="140"/>
        <v>1022794</v>
      </c>
      <c r="B2960" s="6" t="s">
        <v>1145</v>
      </c>
      <c r="C2960" s="7" t="s">
        <v>553</v>
      </c>
      <c r="D2960" s="7" t="s">
        <v>1096</v>
      </c>
      <c r="E2960" s="7" t="s">
        <v>352</v>
      </c>
      <c r="F2960" s="7" t="s">
        <v>353</v>
      </c>
      <c r="G2960" s="7" t="s">
        <v>1077</v>
      </c>
      <c r="H2960" s="7" t="s">
        <v>1023</v>
      </c>
      <c r="I2960" s="6" t="s">
        <v>15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0.4</v>
      </c>
      <c r="Q2960" s="12"/>
      <c r="R2960" s="29">
        <f t="shared" si="141"/>
        <v>-0.4</v>
      </c>
      <c r="S2960" t="str">
        <f t="shared" si="142"/>
        <v>Pendiente de ingreso</v>
      </c>
      <c r="T2960" s="10">
        <f>IFERROR(VLOOKUP(A2960,[1]!Tabla1[[#All],[Material]:[venta nueva]],38,FALSE),0)</f>
        <v>0</v>
      </c>
    </row>
    <row r="2961" spans="1:20" hidden="1" x14ac:dyDescent="0.35">
      <c r="A2961">
        <f t="shared" si="140"/>
        <v>1022818</v>
      </c>
      <c r="B2961" s="6" t="s">
        <v>1145</v>
      </c>
      <c r="C2961" s="7" t="s">
        <v>553</v>
      </c>
      <c r="D2961" s="7" t="s">
        <v>1096</v>
      </c>
      <c r="E2961" s="7" t="s">
        <v>1174</v>
      </c>
      <c r="F2961" s="7" t="s">
        <v>1175</v>
      </c>
      <c r="G2961" s="7" t="s">
        <v>990</v>
      </c>
      <c r="H2961" s="7" t="s">
        <v>990</v>
      </c>
      <c r="I2961" s="6" t="s">
        <v>8</v>
      </c>
      <c r="J2961" s="1"/>
      <c r="K2961" s="1"/>
      <c r="L2961" s="1"/>
      <c r="M2961" s="1"/>
      <c r="N2961" s="1"/>
      <c r="O2961" s="1"/>
      <c r="P2961" s="1">
        <v>18.143999999999998</v>
      </c>
      <c r="Q2961" s="12"/>
      <c r="R2961" s="29">
        <f t="shared" si="141"/>
        <v>-18.143999999999998</v>
      </c>
      <c r="S2961" t="str">
        <f t="shared" si="142"/>
        <v>Pendiente de ingreso</v>
      </c>
      <c r="T2961" s="10">
        <f>IFERROR(VLOOKUP(A2961,[1]!Tabla1[[#All],[Material]:[venta nueva]],38,FALSE),0)</f>
        <v>0</v>
      </c>
    </row>
    <row r="2962" spans="1:20" hidden="1" x14ac:dyDescent="0.35">
      <c r="A2962">
        <f t="shared" si="140"/>
        <v>1022854</v>
      </c>
      <c r="B2962" s="6" t="s">
        <v>1145</v>
      </c>
      <c r="C2962" s="7" t="s">
        <v>553</v>
      </c>
      <c r="D2962" s="7" t="s">
        <v>1096</v>
      </c>
      <c r="E2962" s="7" t="s">
        <v>575</v>
      </c>
      <c r="F2962" s="7" t="s">
        <v>357</v>
      </c>
      <c r="G2962" s="7" t="s">
        <v>1084</v>
      </c>
      <c r="H2962" s="7" t="s">
        <v>1017</v>
      </c>
      <c r="I2962" s="6" t="s">
        <v>10</v>
      </c>
      <c r="J2962" s="1">
        <v>-48000</v>
      </c>
      <c r="K2962" s="1">
        <v>0</v>
      </c>
      <c r="L2962" s="1">
        <v>0</v>
      </c>
      <c r="M2962" s="1">
        <v>-48000</v>
      </c>
      <c r="N2962" s="1">
        <v>0</v>
      </c>
      <c r="O2962" s="1">
        <v>0</v>
      </c>
      <c r="P2962" s="1"/>
      <c r="Q2962" s="12"/>
      <c r="R2962" s="29">
        <f t="shared" si="141"/>
        <v>0</v>
      </c>
      <c r="S2962" t="str">
        <f t="shared" si="142"/>
        <v>OK</v>
      </c>
      <c r="T2962" s="10">
        <f>IFERROR(VLOOKUP(A2962,[1]!Tabla1[[#All],[Material]:[venta nueva]],38,FALSE),0)</f>
        <v>0</v>
      </c>
    </row>
    <row r="2963" spans="1:20" hidden="1" x14ac:dyDescent="0.35">
      <c r="A2963">
        <f t="shared" si="140"/>
        <v>1022856</v>
      </c>
      <c r="B2963" s="6" t="s">
        <v>1145</v>
      </c>
      <c r="C2963" s="7" t="s">
        <v>553</v>
      </c>
      <c r="D2963" s="7" t="s">
        <v>1096</v>
      </c>
      <c r="E2963" s="7" t="s">
        <v>359</v>
      </c>
      <c r="F2963" s="7" t="s">
        <v>360</v>
      </c>
      <c r="G2963" s="7" t="s">
        <v>1078</v>
      </c>
      <c r="H2963" s="7" t="s">
        <v>1009</v>
      </c>
      <c r="I2963" s="6" t="s">
        <v>14</v>
      </c>
      <c r="J2963" s="1">
        <v>0</v>
      </c>
      <c r="K2963" s="1">
        <v>48000</v>
      </c>
      <c r="L2963" s="1">
        <v>48000</v>
      </c>
      <c r="M2963" s="1">
        <v>0</v>
      </c>
      <c r="N2963" s="1">
        <v>48000</v>
      </c>
      <c r="O2963" s="1">
        <v>48000</v>
      </c>
      <c r="P2963" s="1">
        <v>16000</v>
      </c>
      <c r="Q2963" s="12"/>
      <c r="R2963" s="29">
        <f t="shared" si="141"/>
        <v>32000</v>
      </c>
      <c r="S2963" t="str">
        <f t="shared" si="142"/>
        <v>Sobre ingreso</v>
      </c>
      <c r="T2963" s="10">
        <f>IFERROR(VLOOKUP(A2963,[1]!Tabla1[[#All],[Material]:[venta nueva]],38,FALSE),0)</f>
        <v>0</v>
      </c>
    </row>
    <row r="2964" spans="1:20" hidden="1" x14ac:dyDescent="0.35">
      <c r="A2964">
        <f t="shared" si="140"/>
        <v>1022858</v>
      </c>
      <c r="B2964" s="6" t="s">
        <v>1145</v>
      </c>
      <c r="C2964" s="7" t="s">
        <v>553</v>
      </c>
      <c r="D2964" s="7" t="s">
        <v>1096</v>
      </c>
      <c r="E2964" s="7" t="s">
        <v>601</v>
      </c>
      <c r="F2964" s="7" t="s">
        <v>510</v>
      </c>
      <c r="G2964" s="7" t="s">
        <v>1075</v>
      </c>
      <c r="H2964" s="7" t="s">
        <v>1002</v>
      </c>
      <c r="I2964" s="6" t="s">
        <v>9</v>
      </c>
      <c r="J2964" s="1">
        <v>0</v>
      </c>
      <c r="K2964" s="1">
        <v>43834</v>
      </c>
      <c r="L2964" s="1">
        <v>48000</v>
      </c>
      <c r="M2964" s="1">
        <v>0</v>
      </c>
      <c r="N2964" s="1">
        <v>43834</v>
      </c>
      <c r="O2964" s="1">
        <v>98000</v>
      </c>
      <c r="P2964" s="1">
        <v>100000</v>
      </c>
      <c r="Q2964" s="12"/>
      <c r="R2964" s="29">
        <f t="shared" si="141"/>
        <v>-2000</v>
      </c>
      <c r="S2964" t="str">
        <f t="shared" si="142"/>
        <v>Pendiente de ingreso</v>
      </c>
      <c r="T2964" s="10">
        <f>IFERROR(VLOOKUP(A2964,[1]!Tabla1[[#All],[Material]:[venta nueva]],38,FALSE),0)</f>
        <v>0</v>
      </c>
    </row>
    <row r="2965" spans="1:20" hidden="1" x14ac:dyDescent="0.35">
      <c r="A2965">
        <f t="shared" si="140"/>
        <v>1022863</v>
      </c>
      <c r="B2965" s="6" t="s">
        <v>1145</v>
      </c>
      <c r="C2965" s="7" t="s">
        <v>553</v>
      </c>
      <c r="D2965" s="7" t="s">
        <v>1096</v>
      </c>
      <c r="E2965" s="7" t="s">
        <v>361</v>
      </c>
      <c r="F2965" s="7" t="s">
        <v>362</v>
      </c>
      <c r="G2965" s="7" t="s">
        <v>1075</v>
      </c>
      <c r="H2965" s="7" t="s">
        <v>1011</v>
      </c>
      <c r="I2965" s="6" t="s">
        <v>15</v>
      </c>
      <c r="J2965" s="1">
        <v>-16470</v>
      </c>
      <c r="K2965" s="1">
        <v>43012</v>
      </c>
      <c r="L2965" s="1">
        <v>26542</v>
      </c>
      <c r="M2965" s="1">
        <v>-16470</v>
      </c>
      <c r="N2965" s="1">
        <v>49470</v>
      </c>
      <c r="O2965" s="1">
        <v>33000</v>
      </c>
      <c r="P2965" s="1">
        <v>33000</v>
      </c>
      <c r="Q2965" s="12"/>
      <c r="R2965" s="29">
        <f t="shared" si="141"/>
        <v>0</v>
      </c>
      <c r="S2965" t="str">
        <f t="shared" si="142"/>
        <v>OK</v>
      </c>
      <c r="T2965" s="10">
        <f>IFERROR(VLOOKUP(A2965,[1]!Tabla1[[#All],[Material]:[venta nueva]],38,FALSE),0)</f>
        <v>0</v>
      </c>
    </row>
    <row r="2966" spans="1:20" hidden="1" x14ac:dyDescent="0.35">
      <c r="A2966">
        <f t="shared" si="140"/>
        <v>1022864</v>
      </c>
      <c r="B2966" s="6" t="s">
        <v>1145</v>
      </c>
      <c r="C2966" s="7" t="s">
        <v>553</v>
      </c>
      <c r="D2966" s="7" t="s">
        <v>1096</v>
      </c>
      <c r="E2966" s="7" t="s">
        <v>363</v>
      </c>
      <c r="F2966" s="7" t="s">
        <v>364</v>
      </c>
      <c r="G2966" s="7" t="s">
        <v>1075</v>
      </c>
      <c r="H2966" s="7" t="s">
        <v>1011</v>
      </c>
      <c r="I2966" s="6" t="s">
        <v>15</v>
      </c>
      <c r="J2966" s="1">
        <v>-1606</v>
      </c>
      <c r="K2966" s="1">
        <v>37606</v>
      </c>
      <c r="L2966" s="1">
        <v>36000</v>
      </c>
      <c r="M2966" s="1">
        <v>-1606</v>
      </c>
      <c r="N2966" s="1">
        <v>41806</v>
      </c>
      <c r="O2966" s="1">
        <v>40200</v>
      </c>
      <c r="P2966" s="1">
        <v>40200</v>
      </c>
      <c r="Q2966" s="12"/>
      <c r="R2966" s="29">
        <f t="shared" si="141"/>
        <v>0</v>
      </c>
      <c r="S2966" t="str">
        <f t="shared" si="142"/>
        <v>OK</v>
      </c>
      <c r="T2966" s="10">
        <f>IFERROR(VLOOKUP(A2966,[1]!Tabla1[[#All],[Material]:[venta nueva]],38,FALSE),0)</f>
        <v>0</v>
      </c>
    </row>
    <row r="2967" spans="1:20" hidden="1" x14ac:dyDescent="0.35">
      <c r="A2967">
        <f t="shared" si="140"/>
        <v>1022865</v>
      </c>
      <c r="B2967" s="6" t="s">
        <v>1145</v>
      </c>
      <c r="C2967" s="7" t="s">
        <v>553</v>
      </c>
      <c r="D2967" s="7" t="s">
        <v>1096</v>
      </c>
      <c r="E2967" s="7" t="s">
        <v>365</v>
      </c>
      <c r="F2967" s="7" t="s">
        <v>366</v>
      </c>
      <c r="G2967" s="7" t="s">
        <v>1082</v>
      </c>
      <c r="H2967" s="7" t="s">
        <v>1013</v>
      </c>
      <c r="I2967" s="6" t="s">
        <v>15</v>
      </c>
      <c r="J2967" s="1">
        <v>-6443</v>
      </c>
      <c r="K2967" s="1">
        <v>32000</v>
      </c>
      <c r="L2967" s="1">
        <v>25557</v>
      </c>
      <c r="M2967" s="1">
        <v>-6443</v>
      </c>
      <c r="N2967" s="1">
        <v>51443</v>
      </c>
      <c r="O2967" s="1">
        <v>45000</v>
      </c>
      <c r="P2967" s="1">
        <v>45000</v>
      </c>
      <c r="Q2967" s="12"/>
      <c r="R2967" s="29">
        <f t="shared" si="141"/>
        <v>0</v>
      </c>
      <c r="S2967" t="str">
        <f t="shared" si="142"/>
        <v>OK</v>
      </c>
      <c r="T2967" s="10">
        <f>IFERROR(VLOOKUP(A2967,[1]!Tabla1[[#All],[Material]:[venta nueva]],38,FALSE),0)</f>
        <v>0</v>
      </c>
    </row>
    <row r="2968" spans="1:20" hidden="1" x14ac:dyDescent="0.35">
      <c r="A2968">
        <f t="shared" si="140"/>
        <v>1022866</v>
      </c>
      <c r="B2968" s="6" t="s">
        <v>1145</v>
      </c>
      <c r="C2968" s="7" t="s">
        <v>553</v>
      </c>
      <c r="D2968" s="7" t="s">
        <v>1096</v>
      </c>
      <c r="E2968" s="7" t="s">
        <v>367</v>
      </c>
      <c r="F2968" s="7" t="s">
        <v>368</v>
      </c>
      <c r="G2968" s="7" t="s">
        <v>1082</v>
      </c>
      <c r="H2968" s="7" t="s">
        <v>1013</v>
      </c>
      <c r="I2968" s="6" t="s">
        <v>15</v>
      </c>
      <c r="J2968" s="1">
        <v>-7060</v>
      </c>
      <c r="K2968" s="1">
        <v>42550</v>
      </c>
      <c r="L2968" s="1">
        <v>35490</v>
      </c>
      <c r="M2968" s="1">
        <v>-7060</v>
      </c>
      <c r="N2968" s="1">
        <v>43060</v>
      </c>
      <c r="O2968" s="1">
        <v>36000</v>
      </c>
      <c r="P2968" s="1">
        <v>36000</v>
      </c>
      <c r="Q2968" s="12"/>
      <c r="R2968" s="29">
        <f t="shared" si="141"/>
        <v>0</v>
      </c>
      <c r="S2968" t="str">
        <f t="shared" si="142"/>
        <v>OK</v>
      </c>
      <c r="T2968" s="10">
        <f>IFERROR(VLOOKUP(A2968,[1]!Tabla1[[#All],[Material]:[venta nueva]],38,FALSE),0)</f>
        <v>0</v>
      </c>
    </row>
    <row r="2969" spans="1:20" hidden="1" x14ac:dyDescent="0.35">
      <c r="A2969">
        <f t="shared" si="140"/>
        <v>1022883</v>
      </c>
      <c r="B2969" s="6" t="s">
        <v>1145</v>
      </c>
      <c r="C2969" s="7" t="s">
        <v>553</v>
      </c>
      <c r="D2969" s="7" t="s">
        <v>1096</v>
      </c>
      <c r="E2969" s="7" t="s">
        <v>369</v>
      </c>
      <c r="F2969" s="7" t="s">
        <v>370</v>
      </c>
      <c r="G2969" s="7" t="s">
        <v>1074</v>
      </c>
      <c r="H2969" s="7" t="s">
        <v>1018</v>
      </c>
      <c r="I2969" s="6" t="s">
        <v>8</v>
      </c>
      <c r="J2969" s="1">
        <v>0</v>
      </c>
      <c r="K2969" s="1">
        <v>23587</v>
      </c>
      <c r="L2969" s="1">
        <v>23587</v>
      </c>
      <c r="M2969" s="1">
        <v>0</v>
      </c>
      <c r="N2969" s="1">
        <v>32</v>
      </c>
      <c r="O2969" s="1">
        <v>32</v>
      </c>
      <c r="P2969" s="1">
        <v>31.751999999999999</v>
      </c>
      <c r="Q2969" s="12"/>
      <c r="R2969" s="29">
        <f t="shared" si="141"/>
        <v>0.24800000000000111</v>
      </c>
      <c r="S2969" t="str">
        <f t="shared" si="142"/>
        <v>Sobre ingreso</v>
      </c>
      <c r="T2969" s="10">
        <f>IFERROR(VLOOKUP(A2969,[1]!Tabla1[[#All],[Material]:[venta nueva]],38,FALSE),0)</f>
        <v>0</v>
      </c>
    </row>
    <row r="2970" spans="1:20" hidden="1" x14ac:dyDescent="0.35">
      <c r="A2970">
        <f t="shared" si="140"/>
        <v>1022907</v>
      </c>
      <c r="B2970" s="6" t="s">
        <v>1145</v>
      </c>
      <c r="C2970" s="7" t="s">
        <v>553</v>
      </c>
      <c r="D2970" s="7" t="s">
        <v>1096</v>
      </c>
      <c r="E2970" s="7" t="s">
        <v>528</v>
      </c>
      <c r="F2970" s="7" t="s">
        <v>529</v>
      </c>
      <c r="G2970" s="7" t="s">
        <v>1069</v>
      </c>
      <c r="H2970" s="7" t="s">
        <v>1026</v>
      </c>
      <c r="I2970" s="6" t="s">
        <v>10</v>
      </c>
      <c r="J2970" s="1">
        <v>-25512</v>
      </c>
      <c r="K2970" s="1">
        <v>29922</v>
      </c>
      <c r="L2970" s="1">
        <v>0</v>
      </c>
      <c r="M2970" s="1">
        <v>-25512</v>
      </c>
      <c r="N2970" s="1">
        <v>29922</v>
      </c>
      <c r="O2970" s="1">
        <v>24000</v>
      </c>
      <c r="P2970" s="1">
        <v>24000</v>
      </c>
      <c r="Q2970" s="12"/>
      <c r="R2970" s="29">
        <f t="shared" si="141"/>
        <v>0</v>
      </c>
      <c r="S2970" t="str">
        <f t="shared" si="142"/>
        <v>OK</v>
      </c>
      <c r="T2970" s="10">
        <f>IFERROR(VLOOKUP(A2970,[1]!Tabla1[[#All],[Material]:[venta nueva]],38,FALSE),0)</f>
        <v>0</v>
      </c>
    </row>
    <row r="2971" spans="1:20" hidden="1" x14ac:dyDescent="0.35">
      <c r="A2971">
        <f t="shared" si="140"/>
        <v>1022914</v>
      </c>
      <c r="B2971" s="6" t="s">
        <v>1145</v>
      </c>
      <c r="C2971" s="7" t="s">
        <v>553</v>
      </c>
      <c r="D2971" s="7" t="s">
        <v>1096</v>
      </c>
      <c r="E2971" s="7" t="s">
        <v>375</v>
      </c>
      <c r="F2971" s="7" t="s">
        <v>506</v>
      </c>
      <c r="G2971" s="7" t="s">
        <v>1078</v>
      </c>
      <c r="H2971" s="7" t="s">
        <v>1006</v>
      </c>
      <c r="I2971" s="6" t="s">
        <v>15</v>
      </c>
      <c r="J2971" s="1">
        <v>1320</v>
      </c>
      <c r="K2971" s="1">
        <v>4883</v>
      </c>
      <c r="L2971" s="1">
        <v>6203</v>
      </c>
      <c r="M2971" s="1">
        <v>1320</v>
      </c>
      <c r="N2971" s="1">
        <v>4883</v>
      </c>
      <c r="O2971" s="1">
        <v>6203</v>
      </c>
      <c r="P2971" s="1">
        <v>24000</v>
      </c>
      <c r="Q2971" s="12"/>
      <c r="R2971" s="29">
        <f t="shared" si="141"/>
        <v>-17797</v>
      </c>
      <c r="S2971" t="str">
        <f t="shared" si="142"/>
        <v>Pendiente de ingreso</v>
      </c>
      <c r="T2971" s="10">
        <f>IFERROR(VLOOKUP(A2971,[1]!Tabla1[[#All],[Material]:[venta nueva]],38,FALSE),0)</f>
        <v>0</v>
      </c>
    </row>
    <row r="2972" spans="1:20" hidden="1" x14ac:dyDescent="0.35">
      <c r="A2972">
        <f t="shared" si="140"/>
        <v>1022918</v>
      </c>
      <c r="B2972" s="6" t="s">
        <v>1145</v>
      </c>
      <c r="C2972" s="7" t="s">
        <v>553</v>
      </c>
      <c r="D2972" s="7" t="s">
        <v>1096</v>
      </c>
      <c r="E2972" s="7" t="s">
        <v>376</v>
      </c>
      <c r="F2972" s="7" t="s">
        <v>377</v>
      </c>
      <c r="G2972" s="7" t="s">
        <v>1078</v>
      </c>
      <c r="H2972" s="7" t="s">
        <v>1006</v>
      </c>
      <c r="I2972" s="6" t="s">
        <v>15</v>
      </c>
      <c r="J2972" s="1">
        <v>-3123</v>
      </c>
      <c r="K2972" s="1">
        <v>88209</v>
      </c>
      <c r="L2972" s="1">
        <v>85087</v>
      </c>
      <c r="M2972" s="1">
        <v>-3123</v>
      </c>
      <c r="N2972" s="1">
        <v>88209</v>
      </c>
      <c r="O2972" s="1">
        <v>120000</v>
      </c>
      <c r="P2972" s="1">
        <v>120000</v>
      </c>
      <c r="Q2972" s="12"/>
      <c r="R2972" s="29">
        <f t="shared" si="141"/>
        <v>0</v>
      </c>
      <c r="S2972" t="str">
        <f t="shared" si="142"/>
        <v>OK</v>
      </c>
      <c r="T2972" s="10">
        <f>IFERROR(VLOOKUP(A2972,[1]!Tabla1[[#All],[Material]:[venta nueva]],38,FALSE),0)</f>
        <v>0</v>
      </c>
    </row>
    <row r="2973" spans="1:20" hidden="1" x14ac:dyDescent="0.35">
      <c r="A2973">
        <f t="shared" si="140"/>
        <v>1022936</v>
      </c>
      <c r="B2973" s="6" t="s">
        <v>1145</v>
      </c>
      <c r="C2973" s="7" t="s">
        <v>553</v>
      </c>
      <c r="D2973" s="7" t="s">
        <v>1096</v>
      </c>
      <c r="E2973" s="7" t="s">
        <v>388</v>
      </c>
      <c r="F2973" s="7" t="s">
        <v>78</v>
      </c>
      <c r="G2973" s="7" t="s">
        <v>985</v>
      </c>
      <c r="H2973" s="7" t="s">
        <v>1012</v>
      </c>
      <c r="I2973" s="6" t="s">
        <v>14</v>
      </c>
      <c r="J2973" s="1">
        <v>7000</v>
      </c>
      <c r="K2973" s="1">
        <v>0</v>
      </c>
      <c r="L2973" s="1">
        <v>0</v>
      </c>
      <c r="M2973" s="1">
        <v>7000</v>
      </c>
      <c r="N2973" s="1">
        <v>0</v>
      </c>
      <c r="O2973" s="1">
        <v>3920</v>
      </c>
      <c r="P2973" s="1">
        <v>3920</v>
      </c>
      <c r="Q2973" s="12"/>
      <c r="R2973" s="29">
        <f t="shared" si="141"/>
        <v>0</v>
      </c>
      <c r="S2973" t="str">
        <f t="shared" si="142"/>
        <v>OK</v>
      </c>
      <c r="T2973" s="10">
        <f>IFERROR(VLOOKUP(A2973,[1]!Tabla1[[#All],[Material]:[venta nueva]],38,FALSE),0)</f>
        <v>0</v>
      </c>
    </row>
    <row r="2974" spans="1:20" hidden="1" x14ac:dyDescent="0.35">
      <c r="A2974">
        <f t="shared" si="140"/>
        <v>1022939</v>
      </c>
      <c r="B2974" s="6" t="s">
        <v>1145</v>
      </c>
      <c r="C2974" s="7" t="s">
        <v>553</v>
      </c>
      <c r="D2974" s="7" t="s">
        <v>1096</v>
      </c>
      <c r="E2974" s="7" t="s">
        <v>389</v>
      </c>
      <c r="F2974" s="7" t="s">
        <v>390</v>
      </c>
      <c r="G2974" s="7" t="s">
        <v>1085</v>
      </c>
      <c r="H2974" s="7" t="s">
        <v>1036</v>
      </c>
      <c r="I2974" s="6" t="s">
        <v>14</v>
      </c>
      <c r="J2974" s="1">
        <v>5040</v>
      </c>
      <c r="K2974" s="1">
        <v>0</v>
      </c>
      <c r="L2974" s="1">
        <v>0</v>
      </c>
      <c r="M2974" s="1">
        <v>5040</v>
      </c>
      <c r="N2974" s="1">
        <v>0</v>
      </c>
      <c r="O2974" s="1">
        <v>5060</v>
      </c>
      <c r="P2974" s="1">
        <v>5060</v>
      </c>
      <c r="Q2974" s="12"/>
      <c r="R2974" s="29">
        <f t="shared" si="141"/>
        <v>0</v>
      </c>
      <c r="S2974" t="str">
        <f t="shared" si="142"/>
        <v>OK</v>
      </c>
      <c r="T2974" s="10">
        <f>IFERROR(VLOOKUP(A2974,[1]!Tabla1[[#All],[Material]:[venta nueva]],38,FALSE),0)</f>
        <v>0</v>
      </c>
    </row>
    <row r="2975" spans="1:20" hidden="1" x14ac:dyDescent="0.35">
      <c r="A2975">
        <f t="shared" si="140"/>
        <v>1022940</v>
      </c>
      <c r="B2975" s="6" t="s">
        <v>1145</v>
      </c>
      <c r="C2975" s="7" t="s">
        <v>553</v>
      </c>
      <c r="D2975" s="7" t="s">
        <v>1096</v>
      </c>
      <c r="E2975" s="7" t="s">
        <v>391</v>
      </c>
      <c r="F2975" s="7" t="s">
        <v>392</v>
      </c>
      <c r="G2975" s="7" t="s">
        <v>1086</v>
      </c>
      <c r="H2975" s="7" t="s">
        <v>1025</v>
      </c>
      <c r="I2975" s="6" t="s">
        <v>14</v>
      </c>
      <c r="J2975" s="1">
        <v>10465</v>
      </c>
      <c r="K2975" s="1">
        <v>5686</v>
      </c>
      <c r="L2975" s="1">
        <v>24000</v>
      </c>
      <c r="M2975" s="1">
        <v>10465</v>
      </c>
      <c r="N2975" s="1">
        <v>5686</v>
      </c>
      <c r="O2975" s="1">
        <v>24000</v>
      </c>
      <c r="P2975" s="1">
        <v>24000</v>
      </c>
      <c r="Q2975" s="12"/>
      <c r="R2975" s="29">
        <f t="shared" si="141"/>
        <v>0</v>
      </c>
      <c r="S2975" t="str">
        <f t="shared" si="142"/>
        <v>OK</v>
      </c>
      <c r="T2975" s="10">
        <f>IFERROR(VLOOKUP(A2975,[1]!Tabla1[[#All],[Material]:[venta nueva]],38,FALSE),0)</f>
        <v>0</v>
      </c>
    </row>
    <row r="2976" spans="1:20" hidden="1" x14ac:dyDescent="0.35">
      <c r="A2976">
        <f t="shared" si="140"/>
        <v>1022941</v>
      </c>
      <c r="B2976" s="6" t="s">
        <v>1145</v>
      </c>
      <c r="C2976" s="7" t="s">
        <v>553</v>
      </c>
      <c r="D2976" s="7" t="s">
        <v>1096</v>
      </c>
      <c r="E2976" s="7" t="s">
        <v>393</v>
      </c>
      <c r="F2976" s="7" t="s">
        <v>394</v>
      </c>
      <c r="G2976" s="7" t="s">
        <v>1086</v>
      </c>
      <c r="H2976" s="7" t="s">
        <v>1025</v>
      </c>
      <c r="I2976" s="6" t="s">
        <v>14</v>
      </c>
      <c r="J2976" s="1">
        <v>26136</v>
      </c>
      <c r="K2976" s="1">
        <v>57580</v>
      </c>
      <c r="L2976" s="1">
        <v>96000</v>
      </c>
      <c r="M2976" s="1">
        <v>26136</v>
      </c>
      <c r="N2976" s="1">
        <v>57580</v>
      </c>
      <c r="O2976" s="1">
        <v>96000</v>
      </c>
      <c r="P2976" s="1">
        <v>96000</v>
      </c>
      <c r="Q2976" s="12"/>
      <c r="R2976" s="29">
        <f t="shared" si="141"/>
        <v>0</v>
      </c>
      <c r="S2976" t="str">
        <f t="shared" si="142"/>
        <v>OK</v>
      </c>
      <c r="T2976" s="10">
        <f>IFERROR(VLOOKUP(A2976,[1]!Tabla1[[#All],[Material]:[venta nueva]],38,FALSE),0)</f>
        <v>0</v>
      </c>
    </row>
    <row r="2977" spans="1:20" hidden="1" x14ac:dyDescent="0.35">
      <c r="A2977">
        <f t="shared" si="140"/>
        <v>1022943</v>
      </c>
      <c r="B2977" s="6" t="s">
        <v>1145</v>
      </c>
      <c r="C2977" s="7" t="s">
        <v>553</v>
      </c>
      <c r="D2977" s="7" t="s">
        <v>1096</v>
      </c>
      <c r="E2977" s="7" t="s">
        <v>395</v>
      </c>
      <c r="F2977" s="7" t="s">
        <v>396</v>
      </c>
      <c r="G2977" s="7" t="s">
        <v>1075</v>
      </c>
      <c r="H2977" s="7" t="s">
        <v>1002</v>
      </c>
      <c r="I2977" s="6" t="s">
        <v>14</v>
      </c>
      <c r="J2977" s="1">
        <v>25562</v>
      </c>
      <c r="K2977" s="1">
        <v>0</v>
      </c>
      <c r="L2977" s="1">
        <v>24000</v>
      </c>
      <c r="M2977" s="1">
        <v>25562</v>
      </c>
      <c r="N2977" s="1">
        <v>0</v>
      </c>
      <c r="O2977" s="1">
        <v>24000</v>
      </c>
      <c r="P2977" s="1">
        <v>24000</v>
      </c>
      <c r="Q2977" s="12"/>
      <c r="R2977" s="29">
        <f t="shared" si="141"/>
        <v>0</v>
      </c>
      <c r="S2977" t="str">
        <f t="shared" si="142"/>
        <v>OK</v>
      </c>
      <c r="T2977" s="10">
        <f>IFERROR(VLOOKUP(A2977,[1]!Tabla1[[#All],[Material]:[venta nueva]],38,FALSE),0)</f>
        <v>0</v>
      </c>
    </row>
    <row r="2978" spans="1:20" hidden="1" x14ac:dyDescent="0.35">
      <c r="A2978">
        <f t="shared" si="140"/>
        <v>1022945</v>
      </c>
      <c r="B2978" s="6" t="s">
        <v>1145</v>
      </c>
      <c r="C2978" s="7" t="s">
        <v>553</v>
      </c>
      <c r="D2978" s="7" t="s">
        <v>1096</v>
      </c>
      <c r="E2978" s="7" t="s">
        <v>397</v>
      </c>
      <c r="F2978" s="7" t="s">
        <v>223</v>
      </c>
      <c r="G2978" s="7" t="s">
        <v>1078</v>
      </c>
      <c r="H2978" s="7" t="s">
        <v>1027</v>
      </c>
      <c r="I2978" s="6" t="s">
        <v>14</v>
      </c>
      <c r="J2978" s="1">
        <v>980</v>
      </c>
      <c r="K2978" s="1">
        <v>0</v>
      </c>
      <c r="L2978" s="1">
        <v>0</v>
      </c>
      <c r="M2978" s="1">
        <v>980</v>
      </c>
      <c r="N2978" s="1">
        <v>0</v>
      </c>
      <c r="O2978" s="1">
        <v>0</v>
      </c>
      <c r="P2978" s="1"/>
      <c r="Q2978" s="12"/>
      <c r="R2978" s="29">
        <f t="shared" si="141"/>
        <v>0</v>
      </c>
      <c r="S2978" t="str">
        <f t="shared" si="142"/>
        <v>OK</v>
      </c>
      <c r="T2978" s="10">
        <f>IFERROR(VLOOKUP(A2978,[1]!Tabla1[[#All],[Material]:[venta nueva]],38,FALSE),0)</f>
        <v>0</v>
      </c>
    </row>
    <row r="2979" spans="1:20" hidden="1" x14ac:dyDescent="0.35">
      <c r="A2979">
        <f t="shared" si="140"/>
        <v>1022989</v>
      </c>
      <c r="B2979" s="6" t="s">
        <v>1145</v>
      </c>
      <c r="C2979" s="7" t="s">
        <v>553</v>
      </c>
      <c r="D2979" s="7" t="s">
        <v>1096</v>
      </c>
      <c r="E2979" s="7" t="s">
        <v>402</v>
      </c>
      <c r="F2979" s="7" t="s">
        <v>403</v>
      </c>
      <c r="G2979" s="7" t="s">
        <v>1075</v>
      </c>
      <c r="H2979" s="7" t="s">
        <v>1003</v>
      </c>
      <c r="I2979" s="6" t="s">
        <v>15</v>
      </c>
      <c r="J2979" s="1">
        <v>-7225</v>
      </c>
      <c r="K2979" s="1">
        <v>80686</v>
      </c>
      <c r="L2979" s="1">
        <v>72775</v>
      </c>
      <c r="M2979" s="1">
        <v>-7225</v>
      </c>
      <c r="N2979" s="1">
        <v>87911</v>
      </c>
      <c r="O2979" s="1">
        <v>80000</v>
      </c>
      <c r="P2979" s="1">
        <v>80000</v>
      </c>
      <c r="Q2979" s="12"/>
      <c r="R2979" s="29">
        <f t="shared" si="141"/>
        <v>0</v>
      </c>
      <c r="S2979" t="str">
        <f t="shared" si="142"/>
        <v>OK</v>
      </c>
      <c r="T2979" s="10">
        <f>IFERROR(VLOOKUP(A2979,[1]!Tabla1[[#All],[Material]:[venta nueva]],38,FALSE),0)</f>
        <v>0</v>
      </c>
    </row>
    <row r="2980" spans="1:20" hidden="1" x14ac:dyDescent="0.35">
      <c r="A2980">
        <f t="shared" si="140"/>
        <v>1023034</v>
      </c>
      <c r="B2980" s="6" t="s">
        <v>1145</v>
      </c>
      <c r="C2980" s="7" t="s">
        <v>553</v>
      </c>
      <c r="D2980" s="7" t="s">
        <v>1096</v>
      </c>
      <c r="E2980" s="7" t="s">
        <v>408</v>
      </c>
      <c r="F2980" s="7" t="s">
        <v>142</v>
      </c>
      <c r="G2980" s="7" t="s">
        <v>1080</v>
      </c>
      <c r="H2980" s="7" t="s">
        <v>1030</v>
      </c>
      <c r="I2980" s="6" t="s">
        <v>14</v>
      </c>
      <c r="J2980" s="1">
        <v>-171</v>
      </c>
      <c r="K2980" s="1">
        <v>195680</v>
      </c>
      <c r="L2980" s="1">
        <v>216000</v>
      </c>
      <c r="M2980" s="1">
        <v>-171</v>
      </c>
      <c r="N2980" s="1">
        <v>195680</v>
      </c>
      <c r="O2980" s="1">
        <v>216000</v>
      </c>
      <c r="P2980" s="1">
        <v>120000</v>
      </c>
      <c r="Q2980" s="12"/>
      <c r="R2980" s="29">
        <f t="shared" si="141"/>
        <v>96000</v>
      </c>
      <c r="S2980" t="str">
        <f t="shared" si="142"/>
        <v>Sobre ingreso</v>
      </c>
      <c r="T2980" s="10">
        <f>IFERROR(VLOOKUP(A2980,[1]!Tabla1[[#All],[Material]:[venta nueva]],38,FALSE),0)</f>
        <v>0</v>
      </c>
    </row>
    <row r="2981" spans="1:20" hidden="1" x14ac:dyDescent="0.35">
      <c r="A2981">
        <f t="shared" si="140"/>
        <v>1023047</v>
      </c>
      <c r="B2981" s="6" t="s">
        <v>1145</v>
      </c>
      <c r="C2981" s="7" t="s">
        <v>553</v>
      </c>
      <c r="D2981" s="7" t="s">
        <v>1096</v>
      </c>
      <c r="E2981" s="7" t="s">
        <v>1127</v>
      </c>
      <c r="F2981" s="7" t="s">
        <v>1128</v>
      </c>
      <c r="G2981" s="7" t="s">
        <v>1075</v>
      </c>
      <c r="H2981" s="7" t="s">
        <v>1011</v>
      </c>
      <c r="I2981" s="6" t="s">
        <v>14</v>
      </c>
      <c r="J2981" s="1">
        <v>5434</v>
      </c>
      <c r="K2981" s="1">
        <v>0</v>
      </c>
      <c r="L2981" s="1">
        <v>0</v>
      </c>
      <c r="M2981" s="1">
        <v>5434</v>
      </c>
      <c r="N2981" s="1">
        <v>0</v>
      </c>
      <c r="O2981" s="1">
        <v>0</v>
      </c>
      <c r="P2981" s="1"/>
      <c r="Q2981" s="12"/>
      <c r="R2981" s="29">
        <f t="shared" si="141"/>
        <v>0</v>
      </c>
      <c r="S2981" t="str">
        <f t="shared" si="142"/>
        <v>OK</v>
      </c>
      <c r="T2981" s="10">
        <f>IFERROR(VLOOKUP(A2981,[1]!Tabla1[[#All],[Material]:[venta nueva]],38,FALSE),0)</f>
        <v>0</v>
      </c>
    </row>
    <row r="2982" spans="1:20" hidden="1" x14ac:dyDescent="0.35">
      <c r="A2982">
        <f t="shared" si="140"/>
        <v>1023050</v>
      </c>
      <c r="B2982" s="6" t="s">
        <v>1145</v>
      </c>
      <c r="C2982" s="7" t="s">
        <v>553</v>
      </c>
      <c r="D2982" s="7" t="s">
        <v>1096</v>
      </c>
      <c r="E2982" s="7" t="s">
        <v>470</v>
      </c>
      <c r="F2982" s="7" t="s">
        <v>471</v>
      </c>
      <c r="G2982" s="7" t="s">
        <v>1075</v>
      </c>
      <c r="H2982" s="7" t="s">
        <v>1002</v>
      </c>
      <c r="I2982" s="6" t="s">
        <v>8</v>
      </c>
      <c r="J2982" s="1">
        <v>9038</v>
      </c>
      <c r="K2982" s="1">
        <v>0</v>
      </c>
      <c r="L2982" s="1">
        <v>9038</v>
      </c>
      <c r="M2982" s="1">
        <v>9038</v>
      </c>
      <c r="N2982" s="1">
        <v>0</v>
      </c>
      <c r="O2982" s="1">
        <v>24038</v>
      </c>
      <c r="P2982" s="1">
        <v>24016.33</v>
      </c>
      <c r="Q2982" s="12"/>
      <c r="R2982" s="29">
        <f t="shared" si="141"/>
        <v>21.669999999998254</v>
      </c>
      <c r="S2982" t="str">
        <f t="shared" si="142"/>
        <v>Sobre ingreso</v>
      </c>
      <c r="T2982" s="10">
        <f>IFERROR(VLOOKUP(A2982,[1]!Tabla1[[#All],[Material]:[venta nueva]],38,FALSE),0)</f>
        <v>0</v>
      </c>
    </row>
    <row r="2983" spans="1:20" hidden="1" x14ac:dyDescent="0.35">
      <c r="A2983">
        <f t="shared" si="140"/>
        <v>1023093</v>
      </c>
      <c r="B2983" s="6" t="s">
        <v>1145</v>
      </c>
      <c r="C2983" s="7" t="s">
        <v>553</v>
      </c>
      <c r="D2983" s="7" t="s">
        <v>1096</v>
      </c>
      <c r="E2983" s="7" t="s">
        <v>415</v>
      </c>
      <c r="F2983" s="7" t="s">
        <v>416</v>
      </c>
      <c r="G2983" s="7" t="s">
        <v>1081</v>
      </c>
      <c r="H2983" s="7" t="s">
        <v>1010</v>
      </c>
      <c r="I2983" s="6" t="s">
        <v>14</v>
      </c>
      <c r="J2983" s="1">
        <v>-27495</v>
      </c>
      <c r="K2983" s="1">
        <v>63123</v>
      </c>
      <c r="L2983" s="1">
        <v>36000</v>
      </c>
      <c r="M2983" s="1">
        <v>-27495</v>
      </c>
      <c r="N2983" s="1">
        <v>63123</v>
      </c>
      <c r="O2983" s="1">
        <v>36000</v>
      </c>
      <c r="P2983" s="1">
        <v>36000</v>
      </c>
      <c r="Q2983" s="12"/>
      <c r="R2983" s="29">
        <f t="shared" si="141"/>
        <v>0</v>
      </c>
      <c r="S2983" t="str">
        <f t="shared" si="142"/>
        <v>OK</v>
      </c>
      <c r="T2983" s="10">
        <f>IFERROR(VLOOKUP(A2983,[1]!Tabla1[[#All],[Material]:[venta nueva]],38,FALSE),0)</f>
        <v>0</v>
      </c>
    </row>
    <row r="2984" spans="1:20" hidden="1" x14ac:dyDescent="0.35">
      <c r="A2984">
        <f t="shared" si="140"/>
        <v>1023102</v>
      </c>
      <c r="B2984" s="6" t="s">
        <v>1145</v>
      </c>
      <c r="C2984" s="7" t="s">
        <v>553</v>
      </c>
      <c r="D2984" s="7" t="s">
        <v>1096</v>
      </c>
      <c r="E2984" s="7" t="s">
        <v>496</v>
      </c>
      <c r="F2984" s="7" t="s">
        <v>497</v>
      </c>
      <c r="G2984" s="7" t="s">
        <v>1075</v>
      </c>
      <c r="H2984" s="7" t="s">
        <v>1003</v>
      </c>
      <c r="I2984" s="6" t="s">
        <v>15</v>
      </c>
      <c r="J2984" s="1">
        <v>-667</v>
      </c>
      <c r="K2984" s="1">
        <v>8000</v>
      </c>
      <c r="L2984" s="1">
        <v>7333</v>
      </c>
      <c r="M2984" s="1">
        <v>-667</v>
      </c>
      <c r="N2984" s="1">
        <v>10667</v>
      </c>
      <c r="O2984" s="1">
        <v>10000</v>
      </c>
      <c r="P2984" s="1">
        <v>10000</v>
      </c>
      <c r="Q2984" s="12"/>
      <c r="R2984" s="29">
        <f t="shared" si="141"/>
        <v>0</v>
      </c>
      <c r="S2984" t="str">
        <f t="shared" si="142"/>
        <v>OK</v>
      </c>
      <c r="T2984" s="10">
        <f>IFERROR(VLOOKUP(A2984,[1]!Tabla1[[#All],[Material]:[venta nueva]],38,FALSE),0)</f>
        <v>0</v>
      </c>
    </row>
    <row r="2985" spans="1:20" hidden="1" x14ac:dyDescent="0.35">
      <c r="A2985">
        <f t="shared" si="140"/>
        <v>1023123</v>
      </c>
      <c r="B2985" s="6" t="s">
        <v>1145</v>
      </c>
      <c r="C2985" s="7" t="s">
        <v>553</v>
      </c>
      <c r="D2985" s="7" t="s">
        <v>1096</v>
      </c>
      <c r="E2985" s="7" t="s">
        <v>420</v>
      </c>
      <c r="F2985" s="7" t="s">
        <v>421</v>
      </c>
      <c r="G2985" s="7" t="s">
        <v>1075</v>
      </c>
      <c r="H2985" s="7" t="s">
        <v>1011</v>
      </c>
      <c r="I2985" s="6" t="s">
        <v>15</v>
      </c>
      <c r="J2985" s="1">
        <v>-5124</v>
      </c>
      <c r="K2985" s="1">
        <v>0</v>
      </c>
      <c r="L2985" s="1">
        <v>0</v>
      </c>
      <c r="M2985" s="1">
        <v>-5124</v>
      </c>
      <c r="N2985" s="1">
        <v>0</v>
      </c>
      <c r="O2985" s="1">
        <v>0</v>
      </c>
      <c r="P2985" s="1"/>
      <c r="Q2985" s="12"/>
      <c r="R2985" s="29">
        <f t="shared" si="141"/>
        <v>0</v>
      </c>
      <c r="S2985" t="str">
        <f t="shared" si="142"/>
        <v>OK</v>
      </c>
      <c r="T2985" s="10">
        <f>IFERROR(VLOOKUP(A2985,[1]!Tabla1[[#All],[Material]:[venta nueva]],38,FALSE),0)</f>
        <v>0</v>
      </c>
    </row>
    <row r="2986" spans="1:20" hidden="1" x14ac:dyDescent="0.35">
      <c r="A2986">
        <f t="shared" si="140"/>
        <v>1023126</v>
      </c>
      <c r="B2986" s="6" t="s">
        <v>1145</v>
      </c>
      <c r="C2986" s="7" t="s">
        <v>553</v>
      </c>
      <c r="D2986" s="7" t="s">
        <v>1096</v>
      </c>
      <c r="E2986" s="7" t="s">
        <v>422</v>
      </c>
      <c r="F2986" s="7" t="s">
        <v>423</v>
      </c>
      <c r="G2986" s="7" t="s">
        <v>1081</v>
      </c>
      <c r="H2986" s="7" t="s">
        <v>1010</v>
      </c>
      <c r="I2986" s="6" t="s">
        <v>14</v>
      </c>
      <c r="J2986" s="1">
        <v>3420</v>
      </c>
      <c r="K2986" s="1">
        <v>0</v>
      </c>
      <c r="L2986" s="1">
        <v>0</v>
      </c>
      <c r="M2986" s="1">
        <v>3420</v>
      </c>
      <c r="N2986" s="1">
        <v>0</v>
      </c>
      <c r="O2986" s="1">
        <v>3280</v>
      </c>
      <c r="P2986" s="1">
        <v>3280</v>
      </c>
      <c r="Q2986" s="12"/>
      <c r="R2986" s="29">
        <f t="shared" si="141"/>
        <v>0</v>
      </c>
      <c r="S2986" t="str">
        <f t="shared" si="142"/>
        <v>OK</v>
      </c>
      <c r="T2986" s="10">
        <f>IFERROR(VLOOKUP(A2986,[1]!Tabla1[[#All],[Material]:[venta nueva]],38,FALSE),0)</f>
        <v>0</v>
      </c>
    </row>
    <row r="2987" spans="1:20" hidden="1" x14ac:dyDescent="0.35">
      <c r="A2987">
        <f t="shared" si="140"/>
        <v>1023131</v>
      </c>
      <c r="B2987" s="6" t="s">
        <v>1145</v>
      </c>
      <c r="C2987" s="7" t="s">
        <v>553</v>
      </c>
      <c r="D2987" s="7" t="s">
        <v>1096</v>
      </c>
      <c r="E2987" s="7" t="s">
        <v>1130</v>
      </c>
      <c r="F2987" s="7" t="s">
        <v>1131</v>
      </c>
      <c r="G2987" s="7" t="s">
        <v>1076</v>
      </c>
      <c r="H2987" s="7" t="s">
        <v>1022</v>
      </c>
      <c r="I2987" s="6" t="s">
        <v>14</v>
      </c>
      <c r="J2987" s="1">
        <v>-4200</v>
      </c>
      <c r="K2987" s="1">
        <v>0</v>
      </c>
      <c r="L2987" s="1">
        <v>0</v>
      </c>
      <c r="M2987" s="1">
        <v>-4200</v>
      </c>
      <c r="N2987" s="1">
        <v>0</v>
      </c>
      <c r="O2987" s="1">
        <v>0</v>
      </c>
      <c r="P2987" s="1"/>
      <c r="Q2987" s="12"/>
      <c r="R2987" s="29">
        <f t="shared" si="141"/>
        <v>0</v>
      </c>
      <c r="S2987" t="str">
        <f t="shared" si="142"/>
        <v>OK</v>
      </c>
      <c r="T2987" s="10">
        <f>IFERROR(VLOOKUP(A2987,[1]!Tabla1[[#All],[Material]:[venta nueva]],38,FALSE),0)</f>
        <v>0</v>
      </c>
    </row>
    <row r="2988" spans="1:20" hidden="1" x14ac:dyDescent="0.35">
      <c r="A2988">
        <f t="shared" si="140"/>
        <v>1023132</v>
      </c>
      <c r="B2988" s="6" t="s">
        <v>1145</v>
      </c>
      <c r="C2988" s="7" t="s">
        <v>553</v>
      </c>
      <c r="D2988" s="7" t="s">
        <v>1096</v>
      </c>
      <c r="E2988" s="7" t="s">
        <v>424</v>
      </c>
      <c r="F2988" s="7" t="s">
        <v>425</v>
      </c>
      <c r="G2988" s="7" t="s">
        <v>1077</v>
      </c>
      <c r="H2988" s="7" t="s">
        <v>1005</v>
      </c>
      <c r="I2988" s="6" t="s">
        <v>14</v>
      </c>
      <c r="J2988" s="1">
        <v>1552</v>
      </c>
      <c r="K2988" s="1">
        <v>0</v>
      </c>
      <c r="L2988" s="1">
        <v>0</v>
      </c>
      <c r="M2988" s="1">
        <v>1552</v>
      </c>
      <c r="N2988" s="1">
        <v>0</v>
      </c>
      <c r="O2988" s="1">
        <v>0</v>
      </c>
      <c r="P2988" s="1"/>
      <c r="Q2988" s="12"/>
      <c r="R2988" s="29">
        <f t="shared" si="141"/>
        <v>0</v>
      </c>
      <c r="S2988" t="str">
        <f t="shared" si="142"/>
        <v>OK</v>
      </c>
      <c r="T2988" s="10">
        <f>IFERROR(VLOOKUP(A2988,[1]!Tabla1[[#All],[Material]:[venta nueva]],38,FALSE),0)</f>
        <v>0</v>
      </c>
    </row>
    <row r="2989" spans="1:20" hidden="1" x14ac:dyDescent="0.35">
      <c r="A2989">
        <f t="shared" si="140"/>
        <v>1023143</v>
      </c>
      <c r="B2989" s="6" t="s">
        <v>1145</v>
      </c>
      <c r="C2989" s="7" t="s">
        <v>553</v>
      </c>
      <c r="D2989" s="7" t="s">
        <v>1096</v>
      </c>
      <c r="E2989" s="7" t="s">
        <v>426</v>
      </c>
      <c r="F2989" s="7" t="s">
        <v>427</v>
      </c>
      <c r="G2989" s="7" t="s">
        <v>1083</v>
      </c>
      <c r="H2989" s="7" t="s">
        <v>1044</v>
      </c>
      <c r="I2989" s="6" t="s">
        <v>14</v>
      </c>
      <c r="J2989" s="1">
        <v>840</v>
      </c>
      <c r="K2989" s="1">
        <v>0</v>
      </c>
      <c r="L2989" s="1">
        <v>0</v>
      </c>
      <c r="M2989" s="1">
        <v>840</v>
      </c>
      <c r="N2989" s="1">
        <v>0</v>
      </c>
      <c r="O2989" s="1">
        <v>0</v>
      </c>
      <c r="P2989" s="1"/>
      <c r="Q2989" s="12"/>
      <c r="R2989" s="29">
        <f t="shared" si="141"/>
        <v>0</v>
      </c>
      <c r="S2989" t="str">
        <f t="shared" si="142"/>
        <v>OK</v>
      </c>
      <c r="T2989" s="10">
        <f>IFERROR(VLOOKUP(A2989,[1]!Tabla1[[#All],[Material]:[venta nueva]],38,FALSE),0)</f>
        <v>0</v>
      </c>
    </row>
    <row r="2990" spans="1:20" hidden="1" x14ac:dyDescent="0.35">
      <c r="A2990">
        <f t="shared" si="140"/>
        <v>1023157</v>
      </c>
      <c r="B2990" s="6" t="s">
        <v>1145</v>
      </c>
      <c r="C2990" s="7" t="s">
        <v>553</v>
      </c>
      <c r="D2990" s="7" t="s">
        <v>1096</v>
      </c>
      <c r="E2990" s="7" t="s">
        <v>602</v>
      </c>
      <c r="F2990" s="7" t="s">
        <v>603</v>
      </c>
      <c r="G2990" s="7" t="s">
        <v>1078</v>
      </c>
      <c r="H2990" s="7" t="s">
        <v>1006</v>
      </c>
      <c r="I2990" s="6" t="s">
        <v>14</v>
      </c>
      <c r="J2990" s="1">
        <v>3500</v>
      </c>
      <c r="K2990" s="1">
        <v>0</v>
      </c>
      <c r="L2990" s="1">
        <v>0</v>
      </c>
      <c r="M2990" s="1">
        <v>3500</v>
      </c>
      <c r="N2990" s="1">
        <v>0</v>
      </c>
      <c r="O2990" s="1">
        <v>3500</v>
      </c>
      <c r="P2990" s="1">
        <v>3500</v>
      </c>
      <c r="Q2990" s="12"/>
      <c r="R2990" s="29">
        <f t="shared" si="141"/>
        <v>0</v>
      </c>
      <c r="S2990" t="str">
        <f t="shared" si="142"/>
        <v>OK</v>
      </c>
      <c r="T2990" s="10">
        <f>IFERROR(VLOOKUP(A2990,[1]!Tabla1[[#All],[Material]:[venta nueva]],38,FALSE),0)</f>
        <v>0</v>
      </c>
    </row>
    <row r="2991" spans="1:20" hidden="1" x14ac:dyDescent="0.35">
      <c r="A2991">
        <f t="shared" si="140"/>
        <v>1023175</v>
      </c>
      <c r="B2991" s="6" t="s">
        <v>1145</v>
      </c>
      <c r="C2991" s="7" t="s">
        <v>553</v>
      </c>
      <c r="D2991" s="7" t="s">
        <v>1096</v>
      </c>
      <c r="E2991" s="7" t="s">
        <v>656</v>
      </c>
      <c r="F2991" s="7" t="s">
        <v>657</v>
      </c>
      <c r="G2991" s="7" t="s">
        <v>990</v>
      </c>
      <c r="H2991" s="7" t="s">
        <v>990</v>
      </c>
      <c r="I2991" s="6" t="s">
        <v>8</v>
      </c>
      <c r="J2991" s="1"/>
      <c r="K2991" s="1"/>
      <c r="L2991" s="1"/>
      <c r="M2991" s="1"/>
      <c r="N2991" s="1"/>
      <c r="O2991" s="1"/>
      <c r="P2991" s="1">
        <v>18.143999999999998</v>
      </c>
      <c r="Q2991" s="12"/>
      <c r="R2991" s="29">
        <f t="shared" si="141"/>
        <v>-18.143999999999998</v>
      </c>
      <c r="S2991" t="str">
        <f t="shared" si="142"/>
        <v>Pendiente de ingreso</v>
      </c>
      <c r="T2991" s="10">
        <f>IFERROR(VLOOKUP(A2991,[1]!Tabla1[[#All],[Material]:[venta nueva]],38,FALSE),0)</f>
        <v>0</v>
      </c>
    </row>
    <row r="2992" spans="1:20" hidden="1" x14ac:dyDescent="0.35">
      <c r="A2992">
        <f t="shared" si="140"/>
        <v>1023184</v>
      </c>
      <c r="B2992" s="6" t="s">
        <v>1145</v>
      </c>
      <c r="C2992" s="7" t="s">
        <v>553</v>
      </c>
      <c r="D2992" s="7" t="s">
        <v>1096</v>
      </c>
      <c r="E2992" s="7" t="s">
        <v>618</v>
      </c>
      <c r="F2992" s="7" t="s">
        <v>619</v>
      </c>
      <c r="G2992" s="7" t="s">
        <v>1075</v>
      </c>
      <c r="H2992" s="7" t="s">
        <v>1035</v>
      </c>
      <c r="I2992" s="6" t="s">
        <v>15</v>
      </c>
      <c r="J2992" s="1"/>
      <c r="K2992" s="1"/>
      <c r="L2992" s="1"/>
      <c r="M2992" s="1"/>
      <c r="N2992" s="1"/>
      <c r="O2992" s="1"/>
      <c r="P2992" s="1">
        <v>2000</v>
      </c>
      <c r="Q2992" s="12"/>
      <c r="R2992" s="29">
        <f t="shared" si="141"/>
        <v>-2000</v>
      </c>
      <c r="S2992" t="str">
        <f t="shared" si="142"/>
        <v>Pendiente de ingreso</v>
      </c>
      <c r="T2992" s="10">
        <f>IFERROR(VLOOKUP(A2992,[1]!Tabla1[[#All],[Material]:[venta nueva]],38,FALSE),0)</f>
        <v>0</v>
      </c>
    </row>
    <row r="2993" spans="1:20" hidden="1" x14ac:dyDescent="0.35">
      <c r="A2993">
        <f t="shared" si="140"/>
        <v>1023190</v>
      </c>
      <c r="B2993" s="6" t="s">
        <v>1145</v>
      </c>
      <c r="C2993" s="7" t="s">
        <v>553</v>
      </c>
      <c r="D2993" s="7" t="s">
        <v>1096</v>
      </c>
      <c r="E2993" s="7" t="s">
        <v>432</v>
      </c>
      <c r="F2993" s="7" t="s">
        <v>433</v>
      </c>
      <c r="G2993" s="7" t="s">
        <v>1069</v>
      </c>
      <c r="H2993" s="7" t="s">
        <v>1026</v>
      </c>
      <c r="I2993" s="6" t="s">
        <v>8</v>
      </c>
      <c r="J2993" s="1">
        <v>-9540</v>
      </c>
      <c r="K2993" s="1">
        <v>256614</v>
      </c>
      <c r="L2993" s="1">
        <v>240000</v>
      </c>
      <c r="M2993" s="1">
        <v>-9540</v>
      </c>
      <c r="N2993" s="1">
        <v>253843</v>
      </c>
      <c r="O2993" s="1">
        <v>237229</v>
      </c>
      <c r="P2993" s="1">
        <v>237228.62</v>
      </c>
      <c r="Q2993" s="12"/>
      <c r="R2993" s="29">
        <f t="shared" si="141"/>
        <v>0.38000000000465661</v>
      </c>
      <c r="S2993" t="str">
        <f t="shared" si="142"/>
        <v>Sobre ingreso</v>
      </c>
      <c r="T2993" s="10">
        <f>IFERROR(VLOOKUP(A2993,[1]!Tabla1[[#All],[Material]:[venta nueva]],38,FALSE),0)</f>
        <v>0</v>
      </c>
    </row>
    <row r="2994" spans="1:20" hidden="1" x14ac:dyDescent="0.35">
      <c r="A2994">
        <f t="shared" si="140"/>
        <v>1023257</v>
      </c>
      <c r="B2994" s="6" t="s">
        <v>1145</v>
      </c>
      <c r="C2994" s="7" t="s">
        <v>553</v>
      </c>
      <c r="D2994" s="7" t="s">
        <v>1096</v>
      </c>
      <c r="E2994" s="7" t="s">
        <v>530</v>
      </c>
      <c r="F2994" s="7" t="s">
        <v>531</v>
      </c>
      <c r="G2994" s="7" t="s">
        <v>1081</v>
      </c>
      <c r="H2994" s="7" t="s">
        <v>1010</v>
      </c>
      <c r="I2994" s="6" t="s">
        <v>10</v>
      </c>
      <c r="J2994" s="1">
        <v>8422</v>
      </c>
      <c r="K2994" s="1">
        <v>0</v>
      </c>
      <c r="L2994" s="1">
        <v>0</v>
      </c>
      <c r="M2994" s="1">
        <v>8422</v>
      </c>
      <c r="N2994" s="1">
        <v>0</v>
      </c>
      <c r="O2994" s="1">
        <v>0</v>
      </c>
      <c r="P2994" s="1"/>
      <c r="Q2994" s="12"/>
      <c r="R2994" s="29">
        <f t="shared" si="141"/>
        <v>0</v>
      </c>
      <c r="S2994" t="str">
        <f t="shared" si="142"/>
        <v>OK</v>
      </c>
      <c r="T2994" s="10">
        <f>IFERROR(VLOOKUP(A2994,[1]!Tabla1[[#All],[Material]:[venta nueva]],38,FALSE),0)</f>
        <v>0</v>
      </c>
    </row>
    <row r="2995" spans="1:20" hidden="1" x14ac:dyDescent="0.35">
      <c r="A2995">
        <f t="shared" si="140"/>
        <v>1023265</v>
      </c>
      <c r="B2995" s="6" t="s">
        <v>1145</v>
      </c>
      <c r="C2995" s="7" t="s">
        <v>553</v>
      </c>
      <c r="D2995" s="7" t="s">
        <v>1096</v>
      </c>
      <c r="E2995" s="7" t="s">
        <v>436</v>
      </c>
      <c r="F2995" s="7" t="s">
        <v>437</v>
      </c>
      <c r="G2995" s="7" t="s">
        <v>1085</v>
      </c>
      <c r="H2995" s="7" t="s">
        <v>1036</v>
      </c>
      <c r="I2995" s="6" t="s">
        <v>15</v>
      </c>
      <c r="J2995" s="1">
        <v>-1347</v>
      </c>
      <c r="K2995" s="1">
        <v>6273</v>
      </c>
      <c r="L2995" s="1">
        <v>5600</v>
      </c>
      <c r="M2995" s="1">
        <v>-673</v>
      </c>
      <c r="N2995" s="1">
        <v>0</v>
      </c>
      <c r="O2995" s="1">
        <v>0</v>
      </c>
      <c r="P2995" s="1">
        <v>7000</v>
      </c>
      <c r="Q2995" s="12"/>
      <c r="R2995" s="29">
        <f t="shared" si="141"/>
        <v>-7000</v>
      </c>
      <c r="S2995" t="str">
        <f t="shared" si="142"/>
        <v>Pendiente de ingreso</v>
      </c>
      <c r="T2995" s="10">
        <f>IFERROR(VLOOKUP(A2995,[1]!Tabla1[[#All],[Material]:[venta nueva]],38,FALSE),0)</f>
        <v>0</v>
      </c>
    </row>
    <row r="2996" spans="1:20" hidden="1" x14ac:dyDescent="0.35">
      <c r="A2996">
        <f t="shared" si="140"/>
        <v>1023273</v>
      </c>
      <c r="B2996" s="6" t="s">
        <v>1145</v>
      </c>
      <c r="C2996" s="7" t="s">
        <v>553</v>
      </c>
      <c r="D2996" s="7" t="s">
        <v>1096</v>
      </c>
      <c r="E2996" s="7" t="s">
        <v>452</v>
      </c>
      <c r="F2996" s="7" t="s">
        <v>453</v>
      </c>
      <c r="G2996" s="7" t="s">
        <v>1076</v>
      </c>
      <c r="H2996" s="7" t="s">
        <v>1004</v>
      </c>
      <c r="I2996" s="6" t="s">
        <v>8</v>
      </c>
      <c r="J2996" s="1">
        <v>-22869</v>
      </c>
      <c r="K2996" s="1">
        <v>19044</v>
      </c>
      <c r="L2996" s="1">
        <v>0</v>
      </c>
      <c r="M2996" s="1">
        <v>-22869</v>
      </c>
      <c r="N2996" s="1">
        <v>19044</v>
      </c>
      <c r="O2996" s="1">
        <v>19044</v>
      </c>
      <c r="P2996" s="1">
        <v>19043.659</v>
      </c>
      <c r="Q2996" s="12"/>
      <c r="R2996" s="29">
        <f t="shared" si="141"/>
        <v>0.34100000000034925</v>
      </c>
      <c r="S2996" t="str">
        <f t="shared" si="142"/>
        <v>Sobre ingreso</v>
      </c>
      <c r="T2996" s="10">
        <f>IFERROR(VLOOKUP(A2996,[1]!Tabla1[[#All],[Material]:[venta nueva]],38,FALSE),0)</f>
        <v>0</v>
      </c>
    </row>
    <row r="2997" spans="1:20" hidden="1" x14ac:dyDescent="0.35">
      <c r="A2997">
        <f t="shared" si="140"/>
        <v>1023274</v>
      </c>
      <c r="B2997" s="6" t="s">
        <v>1145</v>
      </c>
      <c r="C2997" s="7" t="s">
        <v>553</v>
      </c>
      <c r="D2997" s="7" t="s">
        <v>1096</v>
      </c>
      <c r="E2997" s="7" t="s">
        <v>454</v>
      </c>
      <c r="F2997" s="7" t="s">
        <v>455</v>
      </c>
      <c r="G2997" s="7" t="s">
        <v>1076</v>
      </c>
      <c r="H2997" s="7" t="s">
        <v>1004</v>
      </c>
      <c r="I2997" s="6" t="s">
        <v>8</v>
      </c>
      <c r="J2997" s="1">
        <v>808</v>
      </c>
      <c r="K2997" s="1">
        <v>0</v>
      </c>
      <c r="L2997" s="1">
        <v>2870</v>
      </c>
      <c r="M2997" s="1">
        <v>808</v>
      </c>
      <c r="N2997" s="1">
        <v>0</v>
      </c>
      <c r="O2997" s="1">
        <v>2870</v>
      </c>
      <c r="P2997" s="1">
        <v>2869.951</v>
      </c>
      <c r="Q2997" s="12"/>
      <c r="R2997" s="29">
        <f t="shared" si="141"/>
        <v>4.8999999999978172E-2</v>
      </c>
      <c r="S2997" t="str">
        <f t="shared" si="142"/>
        <v>Sobre ingreso</v>
      </c>
      <c r="T2997" s="10">
        <f>IFERROR(VLOOKUP(A2997,[1]!Tabla1[[#All],[Material]:[venta nueva]],38,FALSE),0)</f>
        <v>0</v>
      </c>
    </row>
    <row r="2998" spans="1:20" hidden="1" x14ac:dyDescent="0.35">
      <c r="A2998">
        <f t="shared" si="140"/>
        <v>1023276</v>
      </c>
      <c r="B2998" s="6" t="s">
        <v>1145</v>
      </c>
      <c r="C2998" s="7" t="s">
        <v>553</v>
      </c>
      <c r="D2998" s="7" t="s">
        <v>1096</v>
      </c>
      <c r="E2998" s="7" t="s">
        <v>604</v>
      </c>
      <c r="F2998" s="7" t="s">
        <v>605</v>
      </c>
      <c r="G2998" s="7" t="s">
        <v>1076</v>
      </c>
      <c r="H2998" s="7" t="s">
        <v>1004</v>
      </c>
      <c r="I2998" s="6" t="s">
        <v>8</v>
      </c>
      <c r="J2998" s="1">
        <v>0</v>
      </c>
      <c r="K2998" s="1">
        <v>21087</v>
      </c>
      <c r="L2998" s="1">
        <v>24000</v>
      </c>
      <c r="M2998" s="1">
        <v>0</v>
      </c>
      <c r="N2998" s="1">
        <v>21087</v>
      </c>
      <c r="O2998" s="1">
        <v>18145</v>
      </c>
      <c r="P2998" s="1">
        <v>18145</v>
      </c>
      <c r="Q2998" s="12"/>
      <c r="R2998" s="29">
        <f t="shared" si="141"/>
        <v>0</v>
      </c>
      <c r="S2998" t="str">
        <f t="shared" si="142"/>
        <v>OK</v>
      </c>
      <c r="T2998" s="10">
        <f>IFERROR(VLOOKUP(A2998,[1]!Tabla1[[#All],[Material]:[venta nueva]],38,FALSE),0)</f>
        <v>0</v>
      </c>
    </row>
    <row r="2999" spans="1:20" hidden="1" x14ac:dyDescent="0.35">
      <c r="A2999">
        <f t="shared" si="140"/>
        <v>1023290</v>
      </c>
      <c r="B2999" s="6" t="s">
        <v>1145</v>
      </c>
      <c r="C2999" s="7" t="s">
        <v>553</v>
      </c>
      <c r="D2999" s="7" t="s">
        <v>1096</v>
      </c>
      <c r="E2999" s="7" t="s">
        <v>519</v>
      </c>
      <c r="F2999" s="7" t="s">
        <v>520</v>
      </c>
      <c r="G2999" s="7" t="s">
        <v>1084</v>
      </c>
      <c r="H2999" s="7" t="s">
        <v>1032</v>
      </c>
      <c r="I2999" s="6" t="s">
        <v>14</v>
      </c>
      <c r="J2999" s="1">
        <v>-10576</v>
      </c>
      <c r="K2999" s="1">
        <v>0</v>
      </c>
      <c r="L2999" s="1">
        <v>0</v>
      </c>
      <c r="M2999" s="1">
        <v>-10576</v>
      </c>
      <c r="N2999" s="1">
        <v>0</v>
      </c>
      <c r="O2999" s="1">
        <v>0</v>
      </c>
      <c r="P2999" s="1"/>
      <c r="Q2999" s="12"/>
      <c r="R2999" s="29">
        <f t="shared" si="141"/>
        <v>0</v>
      </c>
      <c r="S2999" t="str">
        <f t="shared" si="142"/>
        <v>OK</v>
      </c>
      <c r="T2999" s="10">
        <f>IFERROR(VLOOKUP(A2999,[1]!Tabla1[[#All],[Material]:[venta nueva]],38,FALSE),0)</f>
        <v>0</v>
      </c>
    </row>
    <row r="3000" spans="1:20" hidden="1" x14ac:dyDescent="0.35">
      <c r="A3000">
        <f t="shared" si="140"/>
        <v>1023291</v>
      </c>
      <c r="B3000" s="6" t="s">
        <v>1145</v>
      </c>
      <c r="C3000" s="7" t="s">
        <v>553</v>
      </c>
      <c r="D3000" s="7" t="s">
        <v>1096</v>
      </c>
      <c r="E3000" s="7" t="s">
        <v>521</v>
      </c>
      <c r="F3000" s="7" t="s">
        <v>522</v>
      </c>
      <c r="G3000" s="7" t="s">
        <v>1084</v>
      </c>
      <c r="H3000" s="7" t="s">
        <v>1017</v>
      </c>
      <c r="I3000" s="6" t="s">
        <v>14</v>
      </c>
      <c r="J3000" s="1">
        <v>-20997</v>
      </c>
      <c r="K3000" s="1">
        <v>16800</v>
      </c>
      <c r="L3000" s="1">
        <v>0</v>
      </c>
      <c r="M3000" s="1">
        <v>-20997</v>
      </c>
      <c r="N3000" s="1">
        <v>16800</v>
      </c>
      <c r="O3000" s="1">
        <v>0</v>
      </c>
      <c r="P3000" s="1"/>
      <c r="Q3000" s="12"/>
      <c r="R3000" s="29">
        <f t="shared" si="141"/>
        <v>0</v>
      </c>
      <c r="S3000" t="str">
        <f t="shared" si="142"/>
        <v>OK</v>
      </c>
      <c r="T3000" s="10">
        <f>IFERROR(VLOOKUP(A3000,[1]!Tabla1[[#All],[Material]:[venta nueva]],38,FALSE),0)</f>
        <v>0</v>
      </c>
    </row>
    <row r="3001" spans="1:20" hidden="1" x14ac:dyDescent="0.35">
      <c r="A3001">
        <f t="shared" si="140"/>
        <v>1023302</v>
      </c>
      <c r="B3001" s="6" t="s">
        <v>1145</v>
      </c>
      <c r="C3001" s="7" t="s">
        <v>553</v>
      </c>
      <c r="D3001" s="7" t="s">
        <v>1096</v>
      </c>
      <c r="E3001" s="7" t="s">
        <v>490</v>
      </c>
      <c r="F3001" s="7" t="s">
        <v>223</v>
      </c>
      <c r="G3001" s="7" t="s">
        <v>1078</v>
      </c>
      <c r="H3001" s="7" t="s">
        <v>1027</v>
      </c>
      <c r="I3001" s="6" t="s">
        <v>10</v>
      </c>
      <c r="J3001" s="1">
        <v>7945</v>
      </c>
      <c r="K3001" s="1">
        <v>359560</v>
      </c>
      <c r="L3001" s="1">
        <v>336000</v>
      </c>
      <c r="M3001" s="1">
        <v>7945</v>
      </c>
      <c r="N3001" s="1">
        <v>359560</v>
      </c>
      <c r="O3001" s="1">
        <v>336000</v>
      </c>
      <c r="P3001" s="1">
        <v>336000</v>
      </c>
      <c r="Q3001" s="12"/>
      <c r="R3001" s="29">
        <f t="shared" si="141"/>
        <v>0</v>
      </c>
      <c r="S3001" t="str">
        <f t="shared" si="142"/>
        <v>OK</v>
      </c>
      <c r="T3001" s="10">
        <f>IFERROR(VLOOKUP(A3001,[1]!Tabla1[[#All],[Material]:[venta nueva]],38,FALSE),0)</f>
        <v>0</v>
      </c>
    </row>
    <row r="3002" spans="1:20" hidden="1" x14ac:dyDescent="0.35">
      <c r="A3002">
        <f t="shared" si="140"/>
        <v>1023306</v>
      </c>
      <c r="B3002" s="6" t="s">
        <v>1145</v>
      </c>
      <c r="C3002" s="7" t="s">
        <v>553</v>
      </c>
      <c r="D3002" s="7" t="s">
        <v>1096</v>
      </c>
      <c r="E3002" s="7" t="s">
        <v>523</v>
      </c>
      <c r="F3002" s="7" t="s">
        <v>302</v>
      </c>
      <c r="G3002" s="7" t="s">
        <v>1080</v>
      </c>
      <c r="H3002" s="7" t="s">
        <v>1031</v>
      </c>
      <c r="I3002" s="6" t="s">
        <v>14</v>
      </c>
      <c r="J3002" s="1">
        <v>-22577</v>
      </c>
      <c r="K3002" s="1">
        <v>346186</v>
      </c>
      <c r="L3002" s="1">
        <v>336000</v>
      </c>
      <c r="M3002" s="1">
        <v>-22577</v>
      </c>
      <c r="N3002" s="1">
        <v>346186</v>
      </c>
      <c r="O3002" s="1">
        <v>336000</v>
      </c>
      <c r="P3002" s="1">
        <v>216000</v>
      </c>
      <c r="Q3002" s="12"/>
      <c r="R3002" s="29">
        <f t="shared" si="141"/>
        <v>120000</v>
      </c>
      <c r="S3002" t="str">
        <f t="shared" si="142"/>
        <v>Sobre ingreso</v>
      </c>
      <c r="T3002" s="10">
        <f>IFERROR(VLOOKUP(A3002,[1]!Tabla1[[#All],[Material]:[venta nueva]],38,FALSE),0)</f>
        <v>0</v>
      </c>
    </row>
    <row r="3003" spans="1:20" hidden="1" x14ac:dyDescent="0.35">
      <c r="A3003">
        <f t="shared" si="140"/>
        <v>1023318</v>
      </c>
      <c r="B3003" s="6" t="s">
        <v>1145</v>
      </c>
      <c r="C3003" s="7" t="s">
        <v>553</v>
      </c>
      <c r="D3003" s="7" t="s">
        <v>1096</v>
      </c>
      <c r="E3003" s="7" t="s">
        <v>532</v>
      </c>
      <c r="F3003" s="7" t="s">
        <v>533</v>
      </c>
      <c r="G3003" s="7" t="s">
        <v>1081</v>
      </c>
      <c r="H3003" s="7" t="s">
        <v>1010</v>
      </c>
      <c r="I3003" s="6" t="s">
        <v>10</v>
      </c>
      <c r="J3003" s="1">
        <v>10067</v>
      </c>
      <c r="K3003" s="1">
        <v>0</v>
      </c>
      <c r="L3003" s="1">
        <v>0</v>
      </c>
      <c r="M3003" s="1">
        <v>10067</v>
      </c>
      <c r="N3003" s="1">
        <v>0</v>
      </c>
      <c r="O3003" s="1">
        <v>0</v>
      </c>
      <c r="P3003" s="1"/>
      <c r="Q3003" s="12"/>
      <c r="R3003" s="29">
        <f t="shared" si="141"/>
        <v>0</v>
      </c>
      <c r="S3003" t="str">
        <f t="shared" si="142"/>
        <v>OK</v>
      </c>
      <c r="T3003" s="10">
        <f>IFERROR(VLOOKUP(A3003,[1]!Tabla1[[#All],[Material]:[venta nueva]],38,FALSE),0)</f>
        <v>0</v>
      </c>
    </row>
    <row r="3004" spans="1:20" hidden="1" x14ac:dyDescent="0.35">
      <c r="A3004">
        <f t="shared" si="140"/>
        <v>1023319</v>
      </c>
      <c r="B3004" s="6" t="s">
        <v>1145</v>
      </c>
      <c r="C3004" s="7" t="s">
        <v>553</v>
      </c>
      <c r="D3004" s="7" t="s">
        <v>1096</v>
      </c>
      <c r="E3004" s="7" t="s">
        <v>534</v>
      </c>
      <c r="F3004" s="7" t="s">
        <v>535</v>
      </c>
      <c r="G3004" s="7" t="s">
        <v>1081</v>
      </c>
      <c r="H3004" s="7" t="s">
        <v>1010</v>
      </c>
      <c r="I3004" s="6" t="s">
        <v>10</v>
      </c>
      <c r="J3004" s="1">
        <v>-10800</v>
      </c>
      <c r="K3004" s="1">
        <v>22223</v>
      </c>
      <c r="L3004" s="1">
        <v>0</v>
      </c>
      <c r="M3004" s="1">
        <v>-10800</v>
      </c>
      <c r="N3004" s="1">
        <v>22223</v>
      </c>
      <c r="O3004" s="1">
        <v>0</v>
      </c>
      <c r="P3004" s="1"/>
      <c r="Q3004" s="12"/>
      <c r="R3004" s="29">
        <f t="shared" si="141"/>
        <v>0</v>
      </c>
      <c r="S3004" t="str">
        <f t="shared" si="142"/>
        <v>OK</v>
      </c>
      <c r="T3004" s="10">
        <f>IFERROR(VLOOKUP(A3004,[1]!Tabla1[[#All],[Material]:[venta nueva]],38,FALSE),0)</f>
        <v>0</v>
      </c>
    </row>
    <row r="3005" spans="1:20" hidden="1" x14ac:dyDescent="0.35">
      <c r="A3005">
        <f t="shared" si="140"/>
        <v>1023324</v>
      </c>
      <c r="B3005" s="6" t="s">
        <v>1145</v>
      </c>
      <c r="C3005" s="7" t="s">
        <v>553</v>
      </c>
      <c r="D3005" s="7" t="s">
        <v>1096</v>
      </c>
      <c r="E3005" s="7" t="s">
        <v>613</v>
      </c>
      <c r="F3005" s="7" t="s">
        <v>149</v>
      </c>
      <c r="G3005" s="7" t="s">
        <v>1076</v>
      </c>
      <c r="H3005" s="7" t="s">
        <v>1022</v>
      </c>
      <c r="I3005" s="6" t="s">
        <v>10</v>
      </c>
      <c r="J3005" s="1"/>
      <c r="K3005" s="1"/>
      <c r="L3005" s="1"/>
      <c r="M3005" s="1">
        <v>0</v>
      </c>
      <c r="N3005" s="1">
        <v>144000</v>
      </c>
      <c r="O3005" s="1">
        <v>144000</v>
      </c>
      <c r="P3005" s="1">
        <v>144010</v>
      </c>
      <c r="Q3005" s="12"/>
      <c r="R3005" s="29">
        <f t="shared" si="141"/>
        <v>-10</v>
      </c>
      <c r="S3005" t="str">
        <f t="shared" si="142"/>
        <v>Pendiente de ingreso</v>
      </c>
      <c r="T3005" s="10">
        <f>IFERROR(VLOOKUP(A3005,[1]!Tabla1[[#All],[Material]:[venta nueva]],38,FALSE),0)</f>
        <v>0</v>
      </c>
    </row>
    <row r="3006" spans="1:20" hidden="1" x14ac:dyDescent="0.35">
      <c r="A3006">
        <f t="shared" si="140"/>
        <v>1023343</v>
      </c>
      <c r="B3006" s="6" t="s">
        <v>1145</v>
      </c>
      <c r="C3006" s="7" t="s">
        <v>553</v>
      </c>
      <c r="D3006" s="7" t="s">
        <v>1096</v>
      </c>
      <c r="E3006" s="7" t="s">
        <v>578</v>
      </c>
      <c r="F3006" s="7" t="s">
        <v>579</v>
      </c>
      <c r="G3006" s="7" t="s">
        <v>1081</v>
      </c>
      <c r="H3006" s="7" t="s">
        <v>1010</v>
      </c>
      <c r="I3006" s="6" t="s">
        <v>10</v>
      </c>
      <c r="J3006" s="1">
        <v>-21284</v>
      </c>
      <c r="K3006" s="1">
        <v>54908</v>
      </c>
      <c r="L3006" s="1">
        <v>24000</v>
      </c>
      <c r="M3006" s="1">
        <v>-21284</v>
      </c>
      <c r="N3006" s="1">
        <v>54908</v>
      </c>
      <c r="O3006" s="1">
        <v>24000</v>
      </c>
      <c r="P3006" s="1">
        <v>39332</v>
      </c>
      <c r="Q3006" s="12"/>
      <c r="R3006" s="29">
        <f t="shared" si="141"/>
        <v>-15332</v>
      </c>
      <c r="S3006" t="str">
        <f t="shared" si="142"/>
        <v>Pendiente de ingreso</v>
      </c>
      <c r="T3006" s="10">
        <f>IFERROR(VLOOKUP(A3006,[1]!Tabla1[[#All],[Material]:[venta nueva]],38,FALSE),0)</f>
        <v>0</v>
      </c>
    </row>
    <row r="3007" spans="1:20" hidden="1" x14ac:dyDescent="0.35">
      <c r="A3007">
        <f t="shared" si="140"/>
        <v>1023353</v>
      </c>
      <c r="B3007" s="6" t="s">
        <v>1145</v>
      </c>
      <c r="C3007" s="7" t="s">
        <v>553</v>
      </c>
      <c r="D3007" s="7" t="s">
        <v>1096</v>
      </c>
      <c r="E3007" s="7" t="s">
        <v>569</v>
      </c>
      <c r="F3007" s="7" t="s">
        <v>102</v>
      </c>
      <c r="G3007" s="7" t="s">
        <v>1077</v>
      </c>
      <c r="H3007" s="7" t="s">
        <v>1005</v>
      </c>
      <c r="I3007" s="6" t="s">
        <v>9</v>
      </c>
      <c r="J3007" s="1">
        <v>-1857</v>
      </c>
      <c r="K3007" s="1">
        <v>76820</v>
      </c>
      <c r="L3007" s="1">
        <v>96000</v>
      </c>
      <c r="M3007" s="1">
        <v>-1857</v>
      </c>
      <c r="N3007" s="1">
        <v>76820</v>
      </c>
      <c r="O3007" s="1">
        <v>96000</v>
      </c>
      <c r="P3007" s="1">
        <v>99020</v>
      </c>
      <c r="Q3007" s="12"/>
      <c r="R3007" s="29">
        <f t="shared" si="141"/>
        <v>-3020</v>
      </c>
      <c r="S3007" t="str">
        <f t="shared" si="142"/>
        <v>Pendiente de ingreso</v>
      </c>
      <c r="T3007" s="10">
        <f>IFERROR(VLOOKUP(A3007,[1]!Tabla1[[#All],[Material]:[venta nueva]],38,FALSE),0)</f>
        <v>0</v>
      </c>
    </row>
    <row r="3008" spans="1:20" hidden="1" x14ac:dyDescent="0.35">
      <c r="A3008">
        <f t="shared" si="140"/>
        <v>1023354</v>
      </c>
      <c r="B3008" s="6" t="s">
        <v>1145</v>
      </c>
      <c r="C3008" s="7" t="s">
        <v>553</v>
      </c>
      <c r="D3008" s="7" t="s">
        <v>1096</v>
      </c>
      <c r="E3008" s="7" t="s">
        <v>608</v>
      </c>
      <c r="F3008" s="7" t="s">
        <v>609</v>
      </c>
      <c r="G3008" s="7" t="s">
        <v>1086</v>
      </c>
      <c r="H3008" s="7" t="s">
        <v>1025</v>
      </c>
      <c r="I3008" s="6" t="s">
        <v>14</v>
      </c>
      <c r="J3008" s="1">
        <v>0</v>
      </c>
      <c r="K3008" s="1">
        <v>24608</v>
      </c>
      <c r="L3008" s="1">
        <v>24000</v>
      </c>
      <c r="M3008" s="1">
        <v>0</v>
      </c>
      <c r="N3008" s="1">
        <v>24608</v>
      </c>
      <c r="O3008" s="1">
        <v>24000</v>
      </c>
      <c r="P3008" s="1">
        <v>24000</v>
      </c>
      <c r="Q3008" s="12"/>
      <c r="R3008" s="29">
        <f t="shared" si="141"/>
        <v>0</v>
      </c>
      <c r="S3008" t="str">
        <f t="shared" si="142"/>
        <v>OK</v>
      </c>
      <c r="T3008" s="10">
        <f>IFERROR(VLOOKUP(A3008,[1]!Tabla1[[#All],[Material]:[venta nueva]],38,FALSE),0)</f>
        <v>0</v>
      </c>
    </row>
    <row r="3009" spans="1:20" hidden="1" x14ac:dyDescent="0.35">
      <c r="A3009">
        <f t="shared" si="140"/>
        <v>1023362</v>
      </c>
      <c r="B3009" s="6" t="s">
        <v>1145</v>
      </c>
      <c r="C3009" s="7" t="s">
        <v>553</v>
      </c>
      <c r="D3009" s="7" t="s">
        <v>1096</v>
      </c>
      <c r="E3009" s="7" t="s">
        <v>641</v>
      </c>
      <c r="F3009" s="7" t="s">
        <v>620</v>
      </c>
      <c r="G3009" s="7" t="s">
        <v>1088</v>
      </c>
      <c r="H3009" s="7" t="s">
        <v>1046</v>
      </c>
      <c r="I3009" s="6" t="s">
        <v>14</v>
      </c>
      <c r="J3009" s="1"/>
      <c r="K3009" s="1"/>
      <c r="L3009" s="1"/>
      <c r="M3009" s="1">
        <v>0</v>
      </c>
      <c r="N3009" s="1">
        <v>18252</v>
      </c>
      <c r="O3009" s="1">
        <v>18252</v>
      </c>
      <c r="P3009" s="1"/>
      <c r="Q3009" s="12"/>
      <c r="R3009" s="29">
        <f t="shared" si="141"/>
        <v>18252</v>
      </c>
      <c r="S3009" t="str">
        <f t="shared" si="142"/>
        <v>Sobre ingreso</v>
      </c>
      <c r="T3009" s="10">
        <f>IFERROR(VLOOKUP(A3009,[1]!Tabla1[[#All],[Material]:[venta nueva]],38,FALSE),0)</f>
        <v>0</v>
      </c>
    </row>
    <row r="3010" spans="1:20" hidden="1" x14ac:dyDescent="0.35">
      <c r="A3010">
        <f t="shared" si="140"/>
        <v>1023363</v>
      </c>
      <c r="B3010" s="6" t="s">
        <v>1145</v>
      </c>
      <c r="C3010" s="7" t="s">
        <v>553</v>
      </c>
      <c r="D3010" s="7" t="s">
        <v>1096</v>
      </c>
      <c r="E3010" s="7" t="s">
        <v>642</v>
      </c>
      <c r="F3010" s="7" t="s">
        <v>621</v>
      </c>
      <c r="G3010" s="7" t="s">
        <v>1088</v>
      </c>
      <c r="H3010" s="7" t="s">
        <v>1047</v>
      </c>
      <c r="I3010" s="6" t="s">
        <v>14</v>
      </c>
      <c r="J3010" s="1"/>
      <c r="K3010" s="1"/>
      <c r="L3010" s="1"/>
      <c r="M3010" s="1">
        <v>0</v>
      </c>
      <c r="N3010" s="1">
        <v>16756</v>
      </c>
      <c r="O3010" s="1">
        <v>16756</v>
      </c>
      <c r="P3010" s="1"/>
      <c r="Q3010" s="12"/>
      <c r="R3010" s="29">
        <f t="shared" si="141"/>
        <v>16756</v>
      </c>
      <c r="S3010" t="str">
        <f t="shared" si="142"/>
        <v>Sobre ingreso</v>
      </c>
      <c r="T3010" s="10">
        <f>IFERROR(VLOOKUP(A3010,[1]!Tabla1[[#All],[Material]:[venta nueva]],38,FALSE),0)</f>
        <v>0</v>
      </c>
    </row>
    <row r="3011" spans="1:20" hidden="1" x14ac:dyDescent="0.35">
      <c r="A3011">
        <f t="shared" si="140"/>
        <v>1023364</v>
      </c>
      <c r="B3011" s="6" t="s">
        <v>1145</v>
      </c>
      <c r="C3011" s="7" t="s">
        <v>553</v>
      </c>
      <c r="D3011" s="7" t="s">
        <v>1096</v>
      </c>
      <c r="E3011" s="7" t="s">
        <v>643</v>
      </c>
      <c r="F3011" s="7" t="s">
        <v>622</v>
      </c>
      <c r="G3011" s="7" t="s">
        <v>1069</v>
      </c>
      <c r="H3011" s="7" t="s">
        <v>1033</v>
      </c>
      <c r="I3011" s="6" t="s">
        <v>14</v>
      </c>
      <c r="J3011" s="1"/>
      <c r="K3011" s="1"/>
      <c r="L3011" s="1"/>
      <c r="M3011" s="1">
        <v>0</v>
      </c>
      <c r="N3011" s="1">
        <v>474</v>
      </c>
      <c r="O3011" s="1">
        <v>474</v>
      </c>
      <c r="P3011" s="1"/>
      <c r="Q3011" s="12"/>
      <c r="R3011" s="29">
        <f t="shared" si="141"/>
        <v>474</v>
      </c>
      <c r="S3011" t="str">
        <f t="shared" si="142"/>
        <v>Sobre ingreso</v>
      </c>
      <c r="T3011" s="10">
        <f>IFERROR(VLOOKUP(A3011,[1]!Tabla1[[#All],[Material]:[venta nueva]],38,FALSE),0)</f>
        <v>0</v>
      </c>
    </row>
    <row r="3012" spans="1:20" hidden="1" x14ac:dyDescent="0.35">
      <c r="A3012">
        <f t="shared" si="140"/>
        <v>1023365</v>
      </c>
      <c r="B3012" s="6" t="s">
        <v>1145</v>
      </c>
      <c r="C3012" s="7" t="s">
        <v>553</v>
      </c>
      <c r="D3012" s="7" t="s">
        <v>1096</v>
      </c>
      <c r="E3012" s="7" t="s">
        <v>644</v>
      </c>
      <c r="F3012" s="7" t="s">
        <v>623</v>
      </c>
      <c r="G3012" s="7" t="s">
        <v>1078</v>
      </c>
      <c r="H3012" s="7" t="s">
        <v>1027</v>
      </c>
      <c r="I3012" s="6" t="s">
        <v>14</v>
      </c>
      <c r="J3012" s="1"/>
      <c r="K3012" s="1"/>
      <c r="L3012" s="1"/>
      <c r="M3012" s="1">
        <v>0</v>
      </c>
      <c r="N3012" s="1">
        <v>326</v>
      </c>
      <c r="O3012" s="1">
        <v>326</v>
      </c>
      <c r="P3012" s="1"/>
      <c r="Q3012" s="12"/>
      <c r="R3012" s="29">
        <f t="shared" si="141"/>
        <v>326</v>
      </c>
      <c r="S3012" t="str">
        <f t="shared" si="142"/>
        <v>Sobre ingreso</v>
      </c>
      <c r="T3012" s="10">
        <f>IFERROR(VLOOKUP(A3012,[1]!Tabla1[[#All],[Material]:[venta nueva]],38,FALSE),0)</f>
        <v>0</v>
      </c>
    </row>
    <row r="3013" spans="1:20" hidden="1" x14ac:dyDescent="0.35">
      <c r="A3013">
        <f t="shared" si="140"/>
        <v>1023366</v>
      </c>
      <c r="B3013" s="6" t="s">
        <v>1145</v>
      </c>
      <c r="C3013" s="7" t="s">
        <v>553</v>
      </c>
      <c r="D3013" s="7" t="s">
        <v>1096</v>
      </c>
      <c r="E3013" s="7" t="s">
        <v>645</v>
      </c>
      <c r="F3013" s="7" t="s">
        <v>624</v>
      </c>
      <c r="G3013" s="7" t="s">
        <v>1069</v>
      </c>
      <c r="H3013" s="7" t="s">
        <v>1033</v>
      </c>
      <c r="I3013" s="6" t="s">
        <v>14</v>
      </c>
      <c r="J3013" s="1"/>
      <c r="K3013" s="1"/>
      <c r="L3013" s="1"/>
      <c r="M3013" s="1">
        <v>0</v>
      </c>
      <c r="N3013" s="1">
        <v>574</v>
      </c>
      <c r="O3013" s="1">
        <v>574</v>
      </c>
      <c r="P3013" s="1"/>
      <c r="Q3013" s="12"/>
      <c r="R3013" s="29">
        <f t="shared" si="141"/>
        <v>574</v>
      </c>
      <c r="S3013" t="str">
        <f t="shared" si="142"/>
        <v>Sobre ingreso</v>
      </c>
      <c r="T3013" s="10">
        <f>IFERROR(VLOOKUP(A3013,[1]!Tabla1[[#All],[Material]:[venta nueva]],38,FALSE),0)</f>
        <v>0</v>
      </c>
    </row>
    <row r="3014" spans="1:20" hidden="1" x14ac:dyDescent="0.35">
      <c r="A3014">
        <f t="shared" ref="A3014:A3077" si="143">+E3014*1</f>
        <v>1023367</v>
      </c>
      <c r="B3014" s="6" t="s">
        <v>1145</v>
      </c>
      <c r="C3014" s="7" t="s">
        <v>553</v>
      </c>
      <c r="D3014" s="7" t="s">
        <v>1096</v>
      </c>
      <c r="E3014" s="7" t="s">
        <v>646</v>
      </c>
      <c r="F3014" s="7" t="s">
        <v>625</v>
      </c>
      <c r="G3014" s="7" t="s">
        <v>1087</v>
      </c>
      <c r="H3014" s="7" t="s">
        <v>1034</v>
      </c>
      <c r="I3014" s="6" t="s">
        <v>14</v>
      </c>
      <c r="J3014" s="1"/>
      <c r="K3014" s="1"/>
      <c r="L3014" s="1"/>
      <c r="M3014" s="1">
        <v>0</v>
      </c>
      <c r="N3014" s="1">
        <v>3248</v>
      </c>
      <c r="O3014" s="1">
        <v>3248</v>
      </c>
      <c r="P3014" s="1"/>
      <c r="Q3014" s="12"/>
      <c r="R3014" s="29">
        <f t="shared" si="141"/>
        <v>3248</v>
      </c>
      <c r="S3014" t="str">
        <f t="shared" si="142"/>
        <v>Sobre ingreso</v>
      </c>
      <c r="T3014" s="10">
        <f>IFERROR(VLOOKUP(A3014,[1]!Tabla1[[#All],[Material]:[venta nueva]],38,FALSE),0)</f>
        <v>0</v>
      </c>
    </row>
    <row r="3015" spans="1:20" hidden="1" x14ac:dyDescent="0.35">
      <c r="A3015">
        <f t="shared" si="143"/>
        <v>1023368</v>
      </c>
      <c r="B3015" s="6" t="s">
        <v>1145</v>
      </c>
      <c r="C3015" s="7" t="s">
        <v>553</v>
      </c>
      <c r="D3015" s="7" t="s">
        <v>1096</v>
      </c>
      <c r="E3015" s="7" t="s">
        <v>647</v>
      </c>
      <c r="F3015" s="7" t="s">
        <v>626</v>
      </c>
      <c r="G3015" s="7" t="s">
        <v>1088</v>
      </c>
      <c r="H3015" s="7" t="s">
        <v>1048</v>
      </c>
      <c r="I3015" s="6" t="s">
        <v>14</v>
      </c>
      <c r="J3015" s="1"/>
      <c r="K3015" s="1"/>
      <c r="L3015" s="1"/>
      <c r="M3015" s="1">
        <v>0</v>
      </c>
      <c r="N3015" s="1">
        <v>16376</v>
      </c>
      <c r="O3015" s="1">
        <v>16376</v>
      </c>
      <c r="P3015" s="1"/>
      <c r="Q3015" s="12"/>
      <c r="R3015" s="29">
        <f t="shared" si="141"/>
        <v>16376</v>
      </c>
      <c r="S3015" t="str">
        <f t="shared" si="142"/>
        <v>Sobre ingreso</v>
      </c>
      <c r="T3015" s="10">
        <f>IFERROR(VLOOKUP(A3015,[1]!Tabla1[[#All],[Material]:[venta nueva]],38,FALSE),0)</f>
        <v>0</v>
      </c>
    </row>
    <row r="3016" spans="1:20" hidden="1" x14ac:dyDescent="0.35">
      <c r="A3016">
        <f t="shared" si="143"/>
        <v>1023375</v>
      </c>
      <c r="B3016" s="6" t="s">
        <v>1145</v>
      </c>
      <c r="C3016" s="7" t="s">
        <v>553</v>
      </c>
      <c r="D3016" s="7" t="s">
        <v>1096</v>
      </c>
      <c r="E3016" s="7" t="s">
        <v>588</v>
      </c>
      <c r="F3016" s="7" t="s">
        <v>589</v>
      </c>
      <c r="G3016" s="7" t="s">
        <v>1069</v>
      </c>
      <c r="H3016" s="7" t="s">
        <v>1016</v>
      </c>
      <c r="I3016" s="6" t="s">
        <v>10</v>
      </c>
      <c r="J3016" s="1">
        <v>0</v>
      </c>
      <c r="K3016" s="1">
        <v>8000</v>
      </c>
      <c r="L3016" s="1">
        <v>0</v>
      </c>
      <c r="M3016" s="1">
        <v>0</v>
      </c>
      <c r="N3016" s="1">
        <v>8000</v>
      </c>
      <c r="O3016" s="1">
        <v>0</v>
      </c>
      <c r="P3016" s="1"/>
      <c r="Q3016" s="12"/>
      <c r="R3016" s="29">
        <f t="shared" ref="R3016:R3079" si="144">+O3016-P3016</f>
        <v>0</v>
      </c>
      <c r="S3016" t="str">
        <f t="shared" ref="S3016:S3079" si="145">IF(R3016&gt;0,"Sobre ingreso",IF(R3016&lt;0,"Pendiente de ingreso","OK"))</f>
        <v>OK</v>
      </c>
      <c r="T3016" s="10">
        <f>IFERROR(VLOOKUP(A3016,[1]!Tabla1[[#All],[Material]:[venta nueva]],38,FALSE),0)</f>
        <v>0</v>
      </c>
    </row>
    <row r="3017" spans="1:20" hidden="1" x14ac:dyDescent="0.35">
      <c r="A3017">
        <f t="shared" si="143"/>
        <v>1023383</v>
      </c>
      <c r="B3017" s="6" t="s">
        <v>1145</v>
      </c>
      <c r="C3017" s="7" t="s">
        <v>553</v>
      </c>
      <c r="D3017" s="7" t="s">
        <v>1096</v>
      </c>
      <c r="E3017" s="7" t="s">
        <v>590</v>
      </c>
      <c r="F3017" s="7" t="s">
        <v>591</v>
      </c>
      <c r="G3017" s="7" t="s">
        <v>1069</v>
      </c>
      <c r="H3017" s="7" t="s">
        <v>1026</v>
      </c>
      <c r="I3017" s="6" t="s">
        <v>10</v>
      </c>
      <c r="J3017" s="1">
        <v>0</v>
      </c>
      <c r="K3017" s="1">
        <v>50000</v>
      </c>
      <c r="L3017" s="1">
        <v>48000</v>
      </c>
      <c r="M3017" s="1">
        <v>0</v>
      </c>
      <c r="N3017" s="1">
        <v>50000</v>
      </c>
      <c r="O3017" s="1">
        <v>48000</v>
      </c>
      <c r="P3017" s="1">
        <v>48004</v>
      </c>
      <c r="Q3017" s="12"/>
      <c r="R3017" s="29">
        <f t="shared" si="144"/>
        <v>-4</v>
      </c>
      <c r="S3017" t="str">
        <f t="shared" si="145"/>
        <v>Pendiente de ingreso</v>
      </c>
      <c r="T3017" s="10">
        <f>IFERROR(VLOOKUP(A3017,[1]!Tabla1[[#All],[Material]:[venta nueva]],38,FALSE),0)</f>
        <v>0</v>
      </c>
    </row>
    <row r="3018" spans="1:20" hidden="1" x14ac:dyDescent="0.35">
      <c r="A3018">
        <f t="shared" si="143"/>
        <v>1023386</v>
      </c>
      <c r="B3018" s="6" t="s">
        <v>1145</v>
      </c>
      <c r="C3018" s="7" t="s">
        <v>553</v>
      </c>
      <c r="D3018" s="7" t="s">
        <v>1096</v>
      </c>
      <c r="E3018" s="7" t="s">
        <v>1176</v>
      </c>
      <c r="F3018" s="7" t="s">
        <v>476</v>
      </c>
      <c r="G3018" s="7" t="s">
        <v>1075</v>
      </c>
      <c r="H3018" s="7" t="s">
        <v>1011</v>
      </c>
      <c r="I3018" s="6" t="s">
        <v>9</v>
      </c>
      <c r="J3018" s="1"/>
      <c r="K3018" s="1"/>
      <c r="L3018" s="1"/>
      <c r="M3018" s="1">
        <v>0</v>
      </c>
      <c r="N3018" s="1">
        <v>1000</v>
      </c>
      <c r="O3018" s="1">
        <v>1000</v>
      </c>
      <c r="P3018" s="1"/>
      <c r="Q3018" s="12"/>
      <c r="R3018" s="29">
        <f t="shared" si="144"/>
        <v>1000</v>
      </c>
      <c r="S3018" t="str">
        <f t="shared" si="145"/>
        <v>Sobre ingreso</v>
      </c>
      <c r="T3018" s="10">
        <f>IFERROR(VLOOKUP(A3018,[1]!Tabla1[[#All],[Material]:[venta nueva]],38,FALSE),0)</f>
        <v>0</v>
      </c>
    </row>
    <row r="3019" spans="1:20" hidden="1" x14ac:dyDescent="0.35">
      <c r="A3019">
        <f t="shared" si="143"/>
        <v>1023389</v>
      </c>
      <c r="B3019" s="6" t="s">
        <v>1145</v>
      </c>
      <c r="C3019" s="7" t="s">
        <v>553</v>
      </c>
      <c r="D3019" s="7" t="s">
        <v>1096</v>
      </c>
      <c r="E3019" s="7" t="s">
        <v>610</v>
      </c>
      <c r="F3019" s="7" t="s">
        <v>611</v>
      </c>
      <c r="G3019" s="7" t="s">
        <v>1081</v>
      </c>
      <c r="H3019" s="7" t="s">
        <v>1010</v>
      </c>
      <c r="I3019" s="6" t="s">
        <v>9</v>
      </c>
      <c r="J3019" s="1"/>
      <c r="K3019" s="1"/>
      <c r="L3019" s="1"/>
      <c r="M3019" s="1">
        <v>0</v>
      </c>
      <c r="N3019" s="1">
        <v>3014</v>
      </c>
      <c r="O3019" s="1">
        <v>3014</v>
      </c>
      <c r="P3019" s="1">
        <v>3600</v>
      </c>
      <c r="Q3019" s="12"/>
      <c r="R3019" s="29">
        <f t="shared" si="144"/>
        <v>-586</v>
      </c>
      <c r="S3019" t="str">
        <f t="shared" si="145"/>
        <v>Pendiente de ingreso</v>
      </c>
      <c r="T3019" s="10">
        <f>IFERROR(VLOOKUP(A3019,[1]!Tabla1[[#All],[Material]:[venta nueva]],38,FALSE),0)</f>
        <v>0</v>
      </c>
    </row>
    <row r="3020" spans="1:20" hidden="1" x14ac:dyDescent="0.35">
      <c r="A3020">
        <f t="shared" si="143"/>
        <v>1023390</v>
      </c>
      <c r="B3020" s="6" t="s">
        <v>1145</v>
      </c>
      <c r="C3020" s="7" t="s">
        <v>553</v>
      </c>
      <c r="D3020" s="7" t="s">
        <v>1096</v>
      </c>
      <c r="E3020" s="7" t="s">
        <v>1177</v>
      </c>
      <c r="F3020" s="7" t="s">
        <v>1178</v>
      </c>
      <c r="G3020" s="7" t="s">
        <v>1081</v>
      </c>
      <c r="H3020" s="7" t="s">
        <v>1010</v>
      </c>
      <c r="I3020" s="6" t="s">
        <v>9</v>
      </c>
      <c r="J3020" s="1"/>
      <c r="K3020" s="1"/>
      <c r="L3020" s="1"/>
      <c r="M3020" s="1">
        <v>0</v>
      </c>
      <c r="N3020" s="1">
        <v>10000</v>
      </c>
      <c r="O3020" s="1">
        <v>10000</v>
      </c>
      <c r="P3020" s="1"/>
      <c r="Q3020" s="12"/>
      <c r="R3020" s="29">
        <f t="shared" si="144"/>
        <v>10000</v>
      </c>
      <c r="S3020" t="str">
        <f t="shared" si="145"/>
        <v>Sobre ingreso</v>
      </c>
      <c r="T3020" s="10">
        <f>IFERROR(VLOOKUP(A3020,[1]!Tabla1[[#All],[Material]:[venta nueva]],38,FALSE),0)</f>
        <v>0</v>
      </c>
    </row>
    <row r="3021" spans="1:20" hidden="1" x14ac:dyDescent="0.35">
      <c r="A3021">
        <f t="shared" si="143"/>
        <v>1023391</v>
      </c>
      <c r="B3021" s="6" t="s">
        <v>1145</v>
      </c>
      <c r="C3021" s="7" t="s">
        <v>553</v>
      </c>
      <c r="D3021" s="7" t="s">
        <v>1096</v>
      </c>
      <c r="E3021" s="7" t="s">
        <v>612</v>
      </c>
      <c r="F3021" s="7" t="s">
        <v>451</v>
      </c>
      <c r="G3021" s="7" t="s">
        <v>1081</v>
      </c>
      <c r="H3021" s="7" t="s">
        <v>1010</v>
      </c>
      <c r="I3021" s="6" t="s">
        <v>9</v>
      </c>
      <c r="J3021" s="1"/>
      <c r="K3021" s="1"/>
      <c r="L3021" s="1"/>
      <c r="M3021" s="1">
        <v>0</v>
      </c>
      <c r="N3021" s="1">
        <v>22223</v>
      </c>
      <c r="O3021" s="1">
        <v>25000</v>
      </c>
      <c r="P3021" s="1">
        <v>34000</v>
      </c>
      <c r="Q3021" s="12"/>
      <c r="R3021" s="29">
        <f t="shared" si="144"/>
        <v>-9000</v>
      </c>
      <c r="S3021" t="str">
        <f t="shared" si="145"/>
        <v>Pendiente de ingreso</v>
      </c>
      <c r="T3021" s="10">
        <f>IFERROR(VLOOKUP(A3021,[1]!Tabla1[[#All],[Material]:[venta nueva]],38,FALSE),0)</f>
        <v>0</v>
      </c>
    </row>
    <row r="3022" spans="1:20" hidden="1" x14ac:dyDescent="0.35">
      <c r="A3022">
        <f t="shared" si="143"/>
        <v>1020105</v>
      </c>
      <c r="B3022" s="6" t="s">
        <v>1145</v>
      </c>
      <c r="C3022" s="7" t="s">
        <v>553</v>
      </c>
      <c r="D3022" s="7" t="s">
        <v>1097</v>
      </c>
      <c r="E3022" s="7" t="s">
        <v>19</v>
      </c>
      <c r="F3022" s="7" t="s">
        <v>20</v>
      </c>
      <c r="G3022" s="7" t="s">
        <v>1075</v>
      </c>
      <c r="H3022" s="7" t="s">
        <v>1002</v>
      </c>
      <c r="I3022" s="6" t="s">
        <v>16</v>
      </c>
      <c r="J3022" s="1"/>
      <c r="K3022" s="1"/>
      <c r="L3022" s="1"/>
      <c r="M3022" s="1"/>
      <c r="N3022" s="1"/>
      <c r="O3022" s="1"/>
      <c r="P3022" s="1"/>
      <c r="Q3022" s="12">
        <v>38857.275999999998</v>
      </c>
      <c r="R3022" s="29">
        <f t="shared" si="144"/>
        <v>0</v>
      </c>
      <c r="S3022" t="str">
        <f t="shared" si="145"/>
        <v>OK</v>
      </c>
      <c r="T3022" s="10">
        <f>IFERROR(VLOOKUP(A3022,[1]!Tabla1[[#All],[Material]:[venta nueva]],38,FALSE),0)</f>
        <v>0</v>
      </c>
    </row>
    <row r="3023" spans="1:20" hidden="1" x14ac:dyDescent="0.35">
      <c r="A3023">
        <f t="shared" si="143"/>
        <v>1020110</v>
      </c>
      <c r="B3023" s="6" t="s">
        <v>1145</v>
      </c>
      <c r="C3023" s="7" t="s">
        <v>553</v>
      </c>
      <c r="D3023" s="7" t="s">
        <v>1097</v>
      </c>
      <c r="E3023" s="7" t="s">
        <v>21</v>
      </c>
      <c r="F3023" s="7" t="s">
        <v>22</v>
      </c>
      <c r="G3023" s="7" t="s">
        <v>1075</v>
      </c>
      <c r="H3023" s="7" t="s">
        <v>1003</v>
      </c>
      <c r="I3023" s="6" t="s">
        <v>16</v>
      </c>
      <c r="J3023" s="1"/>
      <c r="K3023" s="1"/>
      <c r="L3023" s="1"/>
      <c r="M3023" s="1"/>
      <c r="N3023" s="1"/>
      <c r="O3023" s="1"/>
      <c r="P3023" s="1"/>
      <c r="Q3023" s="12">
        <v>660393.53700000001</v>
      </c>
      <c r="R3023" s="29">
        <f t="shared" si="144"/>
        <v>0</v>
      </c>
      <c r="S3023" t="str">
        <f t="shared" si="145"/>
        <v>OK</v>
      </c>
      <c r="T3023" s="10">
        <f>IFERROR(VLOOKUP(A3023,[1]!Tabla1[[#All],[Material]:[venta nueva]],38,FALSE),0)</f>
        <v>0</v>
      </c>
    </row>
    <row r="3024" spans="1:20" hidden="1" x14ac:dyDescent="0.35">
      <c r="A3024">
        <f t="shared" si="143"/>
        <v>1020284</v>
      </c>
      <c r="B3024" s="6" t="s">
        <v>1145</v>
      </c>
      <c r="C3024" s="7" t="s">
        <v>553</v>
      </c>
      <c r="D3024" s="7" t="s">
        <v>1097</v>
      </c>
      <c r="E3024" s="7" t="s">
        <v>23</v>
      </c>
      <c r="F3024" s="7" t="s">
        <v>24</v>
      </c>
      <c r="G3024" s="7" t="s">
        <v>1076</v>
      </c>
      <c r="H3024" s="7" t="s">
        <v>1004</v>
      </c>
      <c r="I3024" s="6" t="s">
        <v>16</v>
      </c>
      <c r="J3024" s="1"/>
      <c r="K3024" s="1"/>
      <c r="L3024" s="1"/>
      <c r="M3024" s="1"/>
      <c r="N3024" s="1"/>
      <c r="O3024" s="1"/>
      <c r="P3024" s="1"/>
      <c r="Q3024" s="12">
        <v>13133.925999999999</v>
      </c>
      <c r="R3024" s="29">
        <f t="shared" si="144"/>
        <v>0</v>
      </c>
      <c r="S3024" t="str">
        <f t="shared" si="145"/>
        <v>OK</v>
      </c>
      <c r="T3024" s="10">
        <f>IFERROR(VLOOKUP(A3024,[1]!Tabla1[[#All],[Material]:[venta nueva]],38,FALSE),0)</f>
        <v>0</v>
      </c>
    </row>
    <row r="3025" spans="1:20" hidden="1" x14ac:dyDescent="0.35">
      <c r="A3025">
        <f t="shared" si="143"/>
        <v>1020326</v>
      </c>
      <c r="B3025" s="6" t="s">
        <v>1145</v>
      </c>
      <c r="C3025" s="7" t="s">
        <v>553</v>
      </c>
      <c r="D3025" s="7" t="s">
        <v>1097</v>
      </c>
      <c r="E3025" s="7" t="s">
        <v>25</v>
      </c>
      <c r="F3025" s="7" t="s">
        <v>26</v>
      </c>
      <c r="G3025" s="7" t="s">
        <v>1077</v>
      </c>
      <c r="H3025" s="7" t="s">
        <v>1005</v>
      </c>
      <c r="I3025" s="6" t="s">
        <v>16</v>
      </c>
      <c r="J3025" s="1"/>
      <c r="K3025" s="1"/>
      <c r="L3025" s="1"/>
      <c r="M3025" s="1"/>
      <c r="N3025" s="1"/>
      <c r="O3025" s="1"/>
      <c r="P3025" s="1"/>
      <c r="Q3025" s="12">
        <v>376642.90299999999</v>
      </c>
      <c r="R3025" s="29">
        <f t="shared" si="144"/>
        <v>0</v>
      </c>
      <c r="S3025" t="str">
        <f t="shared" si="145"/>
        <v>OK</v>
      </c>
      <c r="T3025" s="10">
        <f>IFERROR(VLOOKUP(A3025,[1]!Tabla1[[#All],[Material]:[venta nueva]],38,FALSE),0)</f>
        <v>0</v>
      </c>
    </row>
    <row r="3026" spans="1:20" hidden="1" x14ac:dyDescent="0.35">
      <c r="A3026">
        <f t="shared" si="143"/>
        <v>1020339</v>
      </c>
      <c r="B3026" s="6" t="s">
        <v>1145</v>
      </c>
      <c r="C3026" s="7" t="s">
        <v>553</v>
      </c>
      <c r="D3026" s="7" t="s">
        <v>1097</v>
      </c>
      <c r="E3026" s="7" t="s">
        <v>27</v>
      </c>
      <c r="F3026" s="7" t="s">
        <v>28</v>
      </c>
      <c r="G3026" s="7" t="s">
        <v>1078</v>
      </c>
      <c r="H3026" s="7" t="s">
        <v>1006</v>
      </c>
      <c r="I3026" s="6" t="s">
        <v>11</v>
      </c>
      <c r="J3026" s="1"/>
      <c r="K3026" s="1"/>
      <c r="L3026" s="1"/>
      <c r="M3026" s="1"/>
      <c r="N3026" s="1"/>
      <c r="O3026" s="1"/>
      <c r="P3026" s="1"/>
      <c r="Q3026" s="12">
        <v>28555.08</v>
      </c>
      <c r="R3026" s="29">
        <f t="shared" si="144"/>
        <v>0</v>
      </c>
      <c r="S3026" t="str">
        <f t="shared" si="145"/>
        <v>OK</v>
      </c>
      <c r="T3026" s="10">
        <f>IFERROR(VLOOKUP(A3026,[1]!Tabla1[[#All],[Material]:[venta nueva]],38,FALSE),0)</f>
        <v>0</v>
      </c>
    </row>
    <row r="3027" spans="1:20" hidden="1" x14ac:dyDescent="0.35">
      <c r="A3027">
        <f t="shared" si="143"/>
        <v>1020349</v>
      </c>
      <c r="B3027" s="6" t="s">
        <v>1145</v>
      </c>
      <c r="C3027" s="7" t="s">
        <v>553</v>
      </c>
      <c r="D3027" s="7" t="s">
        <v>1097</v>
      </c>
      <c r="E3027" s="7" t="s">
        <v>29</v>
      </c>
      <c r="F3027" s="7" t="s">
        <v>30</v>
      </c>
      <c r="G3027" s="7" t="s">
        <v>1079</v>
      </c>
      <c r="H3027" s="7" t="s">
        <v>1007</v>
      </c>
      <c r="I3027" s="6" t="s">
        <v>11</v>
      </c>
      <c r="J3027" s="1"/>
      <c r="K3027" s="1"/>
      <c r="L3027" s="1"/>
      <c r="M3027" s="1"/>
      <c r="N3027" s="1"/>
      <c r="O3027" s="1"/>
      <c r="P3027" s="1"/>
      <c r="Q3027" s="12">
        <v>207432.90299999999</v>
      </c>
      <c r="R3027" s="29">
        <f t="shared" si="144"/>
        <v>0</v>
      </c>
      <c r="S3027" t="str">
        <f t="shared" si="145"/>
        <v>OK</v>
      </c>
      <c r="T3027" s="10">
        <f>IFERROR(VLOOKUP(A3027,[1]!Tabla1[[#All],[Material]:[venta nueva]],38,FALSE),0)</f>
        <v>0</v>
      </c>
    </row>
    <row r="3028" spans="1:20" hidden="1" x14ac:dyDescent="0.35">
      <c r="A3028">
        <f t="shared" si="143"/>
        <v>1020352</v>
      </c>
      <c r="B3028" s="6" t="s">
        <v>1145</v>
      </c>
      <c r="C3028" s="7" t="s">
        <v>553</v>
      </c>
      <c r="D3028" s="7" t="s">
        <v>1097</v>
      </c>
      <c r="E3028" s="7" t="s">
        <v>31</v>
      </c>
      <c r="F3028" s="7" t="s">
        <v>32</v>
      </c>
      <c r="G3028" s="7" t="s">
        <v>1080</v>
      </c>
      <c r="H3028" s="7" t="s">
        <v>1008</v>
      </c>
      <c r="I3028" s="6" t="s">
        <v>11</v>
      </c>
      <c r="J3028" s="1"/>
      <c r="K3028" s="1"/>
      <c r="L3028" s="1"/>
      <c r="M3028" s="1"/>
      <c r="N3028" s="1"/>
      <c r="O3028" s="1"/>
      <c r="P3028" s="1"/>
      <c r="Q3028" s="12">
        <v>41001.614000000001</v>
      </c>
      <c r="R3028" s="29">
        <f t="shared" si="144"/>
        <v>0</v>
      </c>
      <c r="S3028" t="str">
        <f t="shared" si="145"/>
        <v>OK</v>
      </c>
      <c r="T3028" s="10">
        <f>IFERROR(VLOOKUP(A3028,[1]!Tabla1[[#All],[Material]:[venta nueva]],38,FALSE),0)</f>
        <v>0</v>
      </c>
    </row>
    <row r="3029" spans="1:20" hidden="1" x14ac:dyDescent="0.35">
      <c r="A3029">
        <f t="shared" si="143"/>
        <v>1020367</v>
      </c>
      <c r="B3029" s="6" t="s">
        <v>1145</v>
      </c>
      <c r="C3029" s="7" t="s">
        <v>553</v>
      </c>
      <c r="D3029" s="7" t="s">
        <v>1097</v>
      </c>
      <c r="E3029" s="7" t="s">
        <v>33</v>
      </c>
      <c r="F3029" s="7" t="s">
        <v>34</v>
      </c>
      <c r="G3029" s="7" t="s">
        <v>1078</v>
      </c>
      <c r="H3029" s="7" t="s">
        <v>1009</v>
      </c>
      <c r="I3029" s="6" t="s">
        <v>11</v>
      </c>
      <c r="J3029" s="1"/>
      <c r="K3029" s="1"/>
      <c r="L3029" s="1"/>
      <c r="M3029" s="1"/>
      <c r="N3029" s="1"/>
      <c r="O3029" s="1"/>
      <c r="P3029" s="1"/>
      <c r="Q3029" s="12">
        <v>81395.843999999997</v>
      </c>
      <c r="R3029" s="29">
        <f t="shared" si="144"/>
        <v>0</v>
      </c>
      <c r="S3029" t="str">
        <f t="shared" si="145"/>
        <v>OK</v>
      </c>
      <c r="T3029" s="10">
        <f>IFERROR(VLOOKUP(A3029,[1]!Tabla1[[#All],[Material]:[venta nueva]],38,FALSE),0)</f>
        <v>0</v>
      </c>
    </row>
    <row r="3030" spans="1:20" hidden="1" x14ac:dyDescent="0.35">
      <c r="A3030">
        <f t="shared" si="143"/>
        <v>1020412</v>
      </c>
      <c r="B3030" s="6" t="s">
        <v>1145</v>
      </c>
      <c r="C3030" s="7" t="s">
        <v>553</v>
      </c>
      <c r="D3030" s="7" t="s">
        <v>1097</v>
      </c>
      <c r="E3030" s="7" t="s">
        <v>35</v>
      </c>
      <c r="F3030" s="7" t="s">
        <v>36</v>
      </c>
      <c r="G3030" s="7" t="s">
        <v>1081</v>
      </c>
      <c r="H3030" s="7" t="s">
        <v>1010</v>
      </c>
      <c r="I3030" s="6" t="s">
        <v>11</v>
      </c>
      <c r="J3030" s="1"/>
      <c r="K3030" s="1"/>
      <c r="L3030" s="1"/>
      <c r="M3030" s="1"/>
      <c r="N3030" s="1"/>
      <c r="O3030" s="1"/>
      <c r="P3030" s="1"/>
      <c r="Q3030" s="12">
        <v>152267.421</v>
      </c>
      <c r="R3030" s="29">
        <f t="shared" si="144"/>
        <v>0</v>
      </c>
      <c r="S3030" t="str">
        <f t="shared" si="145"/>
        <v>OK</v>
      </c>
      <c r="T3030" s="10">
        <f>IFERROR(VLOOKUP(A3030,[1]!Tabla1[[#All],[Material]:[venta nueva]],38,FALSE),0)</f>
        <v>0</v>
      </c>
    </row>
    <row r="3031" spans="1:20" hidden="1" x14ac:dyDescent="0.35">
      <c r="A3031">
        <f t="shared" si="143"/>
        <v>1020589</v>
      </c>
      <c r="B3031" s="6" t="s">
        <v>1145</v>
      </c>
      <c r="C3031" s="7" t="s">
        <v>553</v>
      </c>
      <c r="D3031" s="7" t="s">
        <v>1097</v>
      </c>
      <c r="E3031" s="7" t="s">
        <v>37</v>
      </c>
      <c r="F3031" s="7" t="s">
        <v>38</v>
      </c>
      <c r="G3031" s="7" t="s">
        <v>1075</v>
      </c>
      <c r="H3031" s="7" t="s">
        <v>1003</v>
      </c>
      <c r="I3031" s="6" t="s">
        <v>16</v>
      </c>
      <c r="J3031" s="1"/>
      <c r="K3031" s="1"/>
      <c r="L3031" s="1"/>
      <c r="M3031" s="1"/>
      <c r="N3031" s="1"/>
      <c r="O3031" s="1"/>
      <c r="P3031" s="1"/>
      <c r="Q3031" s="12">
        <v>65218.353999999999</v>
      </c>
      <c r="R3031" s="29">
        <f t="shared" si="144"/>
        <v>0</v>
      </c>
      <c r="S3031" t="str">
        <f t="shared" si="145"/>
        <v>OK</v>
      </c>
      <c r="T3031" s="10">
        <f>IFERROR(VLOOKUP(A3031,[1]!Tabla1[[#All],[Material]:[venta nueva]],38,FALSE),0)</f>
        <v>0</v>
      </c>
    </row>
    <row r="3032" spans="1:20" hidden="1" x14ac:dyDescent="0.35">
      <c r="A3032">
        <f t="shared" si="143"/>
        <v>1020592</v>
      </c>
      <c r="B3032" s="6" t="s">
        <v>1145</v>
      </c>
      <c r="C3032" s="7" t="s">
        <v>553</v>
      </c>
      <c r="D3032" s="7" t="s">
        <v>1097</v>
      </c>
      <c r="E3032" s="7" t="s">
        <v>39</v>
      </c>
      <c r="F3032" s="7" t="s">
        <v>40</v>
      </c>
      <c r="G3032" s="7" t="s">
        <v>1075</v>
      </c>
      <c r="H3032" s="7" t="s">
        <v>1011</v>
      </c>
      <c r="I3032" s="6" t="s">
        <v>16</v>
      </c>
      <c r="J3032" s="1"/>
      <c r="K3032" s="1"/>
      <c r="L3032" s="1"/>
      <c r="M3032" s="1"/>
      <c r="N3032" s="1"/>
      <c r="O3032" s="1"/>
      <c r="P3032" s="1"/>
      <c r="Q3032" s="12">
        <v>273155.88799999998</v>
      </c>
      <c r="R3032" s="29">
        <f t="shared" si="144"/>
        <v>0</v>
      </c>
      <c r="S3032" t="str">
        <f t="shared" si="145"/>
        <v>OK</v>
      </c>
      <c r="T3032" s="10">
        <f>IFERROR(VLOOKUP(A3032,[1]!Tabla1[[#All],[Material]:[venta nueva]],38,FALSE),0)</f>
        <v>0</v>
      </c>
    </row>
    <row r="3033" spans="1:20" hidden="1" x14ac:dyDescent="0.35">
      <c r="A3033">
        <f t="shared" si="143"/>
        <v>1020620</v>
      </c>
      <c r="B3033" s="6" t="s">
        <v>1145</v>
      </c>
      <c r="C3033" s="7" t="s">
        <v>553</v>
      </c>
      <c r="D3033" s="7" t="s">
        <v>1097</v>
      </c>
      <c r="E3033" s="7" t="s">
        <v>41</v>
      </c>
      <c r="F3033" s="7" t="s">
        <v>42</v>
      </c>
      <c r="G3033" s="7" t="s">
        <v>1075</v>
      </c>
      <c r="H3033" s="7" t="s">
        <v>1011</v>
      </c>
      <c r="I3033" s="6" t="s">
        <v>16</v>
      </c>
      <c r="J3033" s="1"/>
      <c r="K3033" s="1"/>
      <c r="L3033" s="1"/>
      <c r="M3033" s="1"/>
      <c r="N3033" s="1"/>
      <c r="O3033" s="1"/>
      <c r="P3033" s="1"/>
      <c r="Q3033" s="12">
        <v>35158.442000000003</v>
      </c>
      <c r="R3033" s="29">
        <f t="shared" si="144"/>
        <v>0</v>
      </c>
      <c r="S3033" t="str">
        <f t="shared" si="145"/>
        <v>OK</v>
      </c>
      <c r="T3033" s="10">
        <f>IFERROR(VLOOKUP(A3033,[1]!Tabla1[[#All],[Material]:[venta nueva]],38,FALSE),0)</f>
        <v>0</v>
      </c>
    </row>
    <row r="3034" spans="1:20" hidden="1" x14ac:dyDescent="0.35">
      <c r="A3034">
        <f t="shared" si="143"/>
        <v>1020636</v>
      </c>
      <c r="B3034" s="6" t="s">
        <v>1145</v>
      </c>
      <c r="C3034" s="7" t="s">
        <v>553</v>
      </c>
      <c r="D3034" s="7" t="s">
        <v>1097</v>
      </c>
      <c r="E3034" s="7" t="s">
        <v>43</v>
      </c>
      <c r="F3034" s="7" t="s">
        <v>44</v>
      </c>
      <c r="G3034" s="7" t="s">
        <v>985</v>
      </c>
      <c r="H3034" s="7" t="s">
        <v>1012</v>
      </c>
      <c r="I3034" s="6" t="s">
        <v>16</v>
      </c>
      <c r="J3034" s="1"/>
      <c r="K3034" s="1"/>
      <c r="L3034" s="1"/>
      <c r="M3034" s="1"/>
      <c r="N3034" s="1"/>
      <c r="O3034" s="1"/>
      <c r="P3034" s="1"/>
      <c r="Q3034" s="12">
        <v>12959.624</v>
      </c>
      <c r="R3034" s="29">
        <f t="shared" si="144"/>
        <v>0</v>
      </c>
      <c r="S3034" t="str">
        <f t="shared" si="145"/>
        <v>OK</v>
      </c>
      <c r="T3034" s="10">
        <f>IFERROR(VLOOKUP(A3034,[1]!Tabla1[[#All],[Material]:[venta nueva]],38,FALSE),0)</f>
        <v>0</v>
      </c>
    </row>
    <row r="3035" spans="1:20" hidden="1" x14ac:dyDescent="0.35">
      <c r="A3035">
        <f t="shared" si="143"/>
        <v>1020637</v>
      </c>
      <c r="B3035" s="6" t="s">
        <v>1145</v>
      </c>
      <c r="C3035" s="7" t="s">
        <v>553</v>
      </c>
      <c r="D3035" s="7" t="s">
        <v>1097</v>
      </c>
      <c r="E3035" s="7" t="s">
        <v>45</v>
      </c>
      <c r="F3035" s="7" t="s">
        <v>46</v>
      </c>
      <c r="G3035" s="7" t="s">
        <v>1082</v>
      </c>
      <c r="H3035" s="7" t="s">
        <v>1013</v>
      </c>
      <c r="I3035" s="6" t="s">
        <v>16</v>
      </c>
      <c r="J3035" s="1"/>
      <c r="K3035" s="1"/>
      <c r="L3035" s="1"/>
      <c r="M3035" s="1"/>
      <c r="N3035" s="1"/>
      <c r="O3035" s="1"/>
      <c r="P3035" s="1"/>
      <c r="Q3035" s="12">
        <v>179995.223</v>
      </c>
      <c r="R3035" s="29">
        <f t="shared" si="144"/>
        <v>0</v>
      </c>
      <c r="S3035" t="str">
        <f t="shared" si="145"/>
        <v>OK</v>
      </c>
      <c r="T3035" s="10">
        <f>IFERROR(VLOOKUP(A3035,[1]!Tabla1[[#All],[Material]:[venta nueva]],38,FALSE),0)</f>
        <v>0</v>
      </c>
    </row>
    <row r="3036" spans="1:20" hidden="1" x14ac:dyDescent="0.35">
      <c r="A3036">
        <f t="shared" si="143"/>
        <v>1020662</v>
      </c>
      <c r="B3036" s="6" t="s">
        <v>1145</v>
      </c>
      <c r="C3036" s="7" t="s">
        <v>553</v>
      </c>
      <c r="D3036" s="7" t="s">
        <v>1097</v>
      </c>
      <c r="E3036" s="7" t="s">
        <v>47</v>
      </c>
      <c r="F3036" s="7" t="s">
        <v>48</v>
      </c>
      <c r="G3036" s="7" t="s">
        <v>1076</v>
      </c>
      <c r="H3036" s="7" t="s">
        <v>1004</v>
      </c>
      <c r="I3036" s="6" t="s">
        <v>16</v>
      </c>
      <c r="J3036" s="1"/>
      <c r="K3036" s="1"/>
      <c r="L3036" s="1"/>
      <c r="M3036" s="1"/>
      <c r="N3036" s="1"/>
      <c r="O3036" s="1"/>
      <c r="P3036" s="1"/>
      <c r="Q3036" s="12">
        <v>19233.447</v>
      </c>
      <c r="R3036" s="29">
        <f t="shared" si="144"/>
        <v>0</v>
      </c>
      <c r="S3036" t="str">
        <f t="shared" si="145"/>
        <v>OK</v>
      </c>
      <c r="T3036" s="10">
        <f>IFERROR(VLOOKUP(A3036,[1]!Tabla1[[#All],[Material]:[venta nueva]],38,FALSE),0)</f>
        <v>0</v>
      </c>
    </row>
    <row r="3037" spans="1:20" hidden="1" x14ac:dyDescent="0.35">
      <c r="A3037">
        <f t="shared" si="143"/>
        <v>1020664</v>
      </c>
      <c r="B3037" s="6" t="s">
        <v>1145</v>
      </c>
      <c r="C3037" s="7" t="s">
        <v>553</v>
      </c>
      <c r="D3037" s="7" t="s">
        <v>1097</v>
      </c>
      <c r="E3037" s="7" t="s">
        <v>49</v>
      </c>
      <c r="F3037" s="7" t="s">
        <v>50</v>
      </c>
      <c r="G3037" s="7" t="s">
        <v>1076</v>
      </c>
      <c r="H3037" s="7" t="s">
        <v>1004</v>
      </c>
      <c r="I3037" s="6" t="s">
        <v>16</v>
      </c>
      <c r="J3037" s="1"/>
      <c r="K3037" s="1"/>
      <c r="L3037" s="1"/>
      <c r="M3037" s="1"/>
      <c r="N3037" s="1"/>
      <c r="O3037" s="1"/>
      <c r="P3037" s="1"/>
      <c r="Q3037" s="12">
        <v>5932.6459999999997</v>
      </c>
      <c r="R3037" s="29">
        <f t="shared" si="144"/>
        <v>0</v>
      </c>
      <c r="S3037" t="str">
        <f t="shared" si="145"/>
        <v>OK</v>
      </c>
      <c r="T3037" s="10">
        <f>IFERROR(VLOOKUP(A3037,[1]!Tabla1[[#All],[Material]:[venta nueva]],38,FALSE),0)</f>
        <v>0</v>
      </c>
    </row>
    <row r="3038" spans="1:20" hidden="1" x14ac:dyDescent="0.35">
      <c r="A3038">
        <f t="shared" si="143"/>
        <v>1020665</v>
      </c>
      <c r="B3038" s="6" t="s">
        <v>1145</v>
      </c>
      <c r="C3038" s="7" t="s">
        <v>553</v>
      </c>
      <c r="D3038" s="7" t="s">
        <v>1097</v>
      </c>
      <c r="E3038" s="7" t="s">
        <v>51</v>
      </c>
      <c r="F3038" s="7" t="s">
        <v>52</v>
      </c>
      <c r="G3038" s="7" t="s">
        <v>1076</v>
      </c>
      <c r="H3038" s="7" t="s">
        <v>1004</v>
      </c>
      <c r="I3038" s="6" t="s">
        <v>16</v>
      </c>
      <c r="J3038" s="1"/>
      <c r="K3038" s="1"/>
      <c r="L3038" s="1"/>
      <c r="M3038" s="1"/>
      <c r="N3038" s="1"/>
      <c r="O3038" s="1"/>
      <c r="P3038" s="1"/>
      <c r="Q3038" s="12">
        <v>13337.334000000001</v>
      </c>
      <c r="R3038" s="29">
        <f t="shared" si="144"/>
        <v>0</v>
      </c>
      <c r="S3038" t="str">
        <f t="shared" si="145"/>
        <v>OK</v>
      </c>
      <c r="T3038" s="10">
        <f>IFERROR(VLOOKUP(A3038,[1]!Tabla1[[#All],[Material]:[venta nueva]],38,FALSE),0)</f>
        <v>0</v>
      </c>
    </row>
    <row r="3039" spans="1:20" hidden="1" x14ac:dyDescent="0.35">
      <c r="A3039">
        <f t="shared" si="143"/>
        <v>1020678</v>
      </c>
      <c r="B3039" s="6" t="s">
        <v>1145</v>
      </c>
      <c r="C3039" s="7" t="s">
        <v>553</v>
      </c>
      <c r="D3039" s="7" t="s">
        <v>1097</v>
      </c>
      <c r="E3039" s="7" t="s">
        <v>53</v>
      </c>
      <c r="F3039" s="7" t="s">
        <v>54</v>
      </c>
      <c r="G3039" s="7" t="s">
        <v>1075</v>
      </c>
      <c r="H3039" s="7" t="s">
        <v>1002</v>
      </c>
      <c r="I3039" s="6" t="s">
        <v>16</v>
      </c>
      <c r="J3039" s="1"/>
      <c r="K3039" s="1"/>
      <c r="L3039" s="1"/>
      <c r="M3039" s="1"/>
      <c r="N3039" s="1"/>
      <c r="O3039" s="1"/>
      <c r="P3039" s="1"/>
      <c r="Q3039" s="12">
        <v>255.96100000000001</v>
      </c>
      <c r="R3039" s="29">
        <f t="shared" si="144"/>
        <v>0</v>
      </c>
      <c r="S3039" t="str">
        <f t="shared" si="145"/>
        <v>OK</v>
      </c>
      <c r="T3039" s="10">
        <f>IFERROR(VLOOKUP(A3039,[1]!Tabla1[[#All],[Material]:[venta nueva]],38,FALSE),0)</f>
        <v>0</v>
      </c>
    </row>
    <row r="3040" spans="1:20" hidden="1" x14ac:dyDescent="0.35">
      <c r="A3040">
        <f t="shared" si="143"/>
        <v>1020681</v>
      </c>
      <c r="B3040" s="6" t="s">
        <v>1145</v>
      </c>
      <c r="C3040" s="7" t="s">
        <v>553</v>
      </c>
      <c r="D3040" s="7" t="s">
        <v>1097</v>
      </c>
      <c r="E3040" s="7" t="s">
        <v>55</v>
      </c>
      <c r="F3040" s="7" t="s">
        <v>56</v>
      </c>
      <c r="G3040" s="7" t="s">
        <v>1075</v>
      </c>
      <c r="H3040" s="7" t="s">
        <v>1003</v>
      </c>
      <c r="I3040" s="6" t="s">
        <v>16</v>
      </c>
      <c r="J3040" s="1"/>
      <c r="K3040" s="1"/>
      <c r="L3040" s="1"/>
      <c r="M3040" s="1"/>
      <c r="N3040" s="1"/>
      <c r="O3040" s="1"/>
      <c r="P3040" s="1"/>
      <c r="Q3040" s="12">
        <v>19999.999</v>
      </c>
      <c r="R3040" s="29">
        <f t="shared" si="144"/>
        <v>0</v>
      </c>
      <c r="S3040" t="str">
        <f t="shared" si="145"/>
        <v>OK</v>
      </c>
      <c r="T3040" s="10">
        <f>IFERROR(VLOOKUP(A3040,[1]!Tabla1[[#All],[Material]:[venta nueva]],38,FALSE),0)</f>
        <v>0</v>
      </c>
    </row>
    <row r="3041" spans="1:20" hidden="1" x14ac:dyDescent="0.35">
      <c r="A3041">
        <f t="shared" si="143"/>
        <v>1020704</v>
      </c>
      <c r="B3041" s="6" t="s">
        <v>1145</v>
      </c>
      <c r="C3041" s="7" t="s">
        <v>553</v>
      </c>
      <c r="D3041" s="7" t="s">
        <v>1097</v>
      </c>
      <c r="E3041" s="7" t="s">
        <v>57</v>
      </c>
      <c r="F3041" s="7" t="s">
        <v>58</v>
      </c>
      <c r="G3041" s="7" t="s">
        <v>985</v>
      </c>
      <c r="H3041" s="7" t="s">
        <v>1012</v>
      </c>
      <c r="I3041" s="6" t="s">
        <v>16</v>
      </c>
      <c r="J3041" s="1"/>
      <c r="K3041" s="1"/>
      <c r="L3041" s="1"/>
      <c r="M3041" s="1"/>
      <c r="N3041" s="1"/>
      <c r="O3041" s="1"/>
      <c r="P3041" s="1"/>
      <c r="Q3041" s="12">
        <v>962.37400000000002</v>
      </c>
      <c r="R3041" s="29">
        <f t="shared" si="144"/>
        <v>0</v>
      </c>
      <c r="S3041" t="str">
        <f t="shared" si="145"/>
        <v>OK</v>
      </c>
      <c r="T3041" s="10">
        <f>IFERROR(VLOOKUP(A3041,[1]!Tabla1[[#All],[Material]:[venta nueva]],38,FALSE),0)</f>
        <v>0</v>
      </c>
    </row>
    <row r="3042" spans="1:20" hidden="1" x14ac:dyDescent="0.35">
      <c r="A3042">
        <f t="shared" si="143"/>
        <v>1020715</v>
      </c>
      <c r="B3042" s="6" t="s">
        <v>1145</v>
      </c>
      <c r="C3042" s="7" t="s">
        <v>553</v>
      </c>
      <c r="D3042" s="7" t="s">
        <v>1097</v>
      </c>
      <c r="E3042" s="7" t="s">
        <v>59</v>
      </c>
      <c r="F3042" s="7" t="s">
        <v>60</v>
      </c>
      <c r="G3042" s="7" t="s">
        <v>1082</v>
      </c>
      <c r="H3042" s="7" t="s">
        <v>1014</v>
      </c>
      <c r="I3042" s="6" t="s">
        <v>16</v>
      </c>
      <c r="J3042" s="1"/>
      <c r="K3042" s="1"/>
      <c r="L3042" s="1"/>
      <c r="M3042" s="1"/>
      <c r="N3042" s="1"/>
      <c r="O3042" s="1"/>
      <c r="P3042" s="1"/>
      <c r="Q3042" s="12">
        <v>1999.9960000000001</v>
      </c>
      <c r="R3042" s="29">
        <f t="shared" si="144"/>
        <v>0</v>
      </c>
      <c r="S3042" t="str">
        <f t="shared" si="145"/>
        <v>OK</v>
      </c>
      <c r="T3042" s="10">
        <f>IFERROR(VLOOKUP(A3042,[1]!Tabla1[[#All],[Material]:[venta nueva]],38,FALSE),0)</f>
        <v>0</v>
      </c>
    </row>
    <row r="3043" spans="1:20" hidden="1" x14ac:dyDescent="0.35">
      <c r="A3043">
        <f t="shared" si="143"/>
        <v>1020731</v>
      </c>
      <c r="B3043" s="6" t="s">
        <v>1145</v>
      </c>
      <c r="C3043" s="7" t="s">
        <v>553</v>
      </c>
      <c r="D3043" s="7" t="s">
        <v>1097</v>
      </c>
      <c r="E3043" s="7" t="s">
        <v>61</v>
      </c>
      <c r="F3043" s="7" t="s">
        <v>62</v>
      </c>
      <c r="G3043" s="7" t="s">
        <v>1082</v>
      </c>
      <c r="H3043" s="7" t="s">
        <v>1013</v>
      </c>
      <c r="I3043" s="6" t="s">
        <v>16</v>
      </c>
      <c r="J3043" s="1"/>
      <c r="K3043" s="1"/>
      <c r="L3043" s="1"/>
      <c r="M3043" s="1"/>
      <c r="N3043" s="1"/>
      <c r="O3043" s="1"/>
      <c r="P3043" s="1"/>
      <c r="Q3043" s="12">
        <v>20000.003000000001</v>
      </c>
      <c r="R3043" s="29">
        <f t="shared" si="144"/>
        <v>0</v>
      </c>
      <c r="S3043" t="str">
        <f t="shared" si="145"/>
        <v>OK</v>
      </c>
      <c r="T3043" s="10">
        <f>IFERROR(VLOOKUP(A3043,[1]!Tabla1[[#All],[Material]:[venta nueva]],38,FALSE),0)</f>
        <v>0</v>
      </c>
    </row>
    <row r="3044" spans="1:20" hidden="1" x14ac:dyDescent="0.35">
      <c r="A3044">
        <f t="shared" si="143"/>
        <v>1020758</v>
      </c>
      <c r="B3044" s="6" t="s">
        <v>1145</v>
      </c>
      <c r="C3044" s="7" t="s">
        <v>553</v>
      </c>
      <c r="D3044" s="7" t="s">
        <v>1097</v>
      </c>
      <c r="E3044" s="7" t="s">
        <v>63</v>
      </c>
      <c r="F3044" s="7" t="s">
        <v>64</v>
      </c>
      <c r="G3044" s="7" t="s">
        <v>1075</v>
      </c>
      <c r="H3044" s="7" t="s">
        <v>1011</v>
      </c>
      <c r="I3044" s="6" t="s">
        <v>16</v>
      </c>
      <c r="J3044" s="1"/>
      <c r="K3044" s="1"/>
      <c r="L3044" s="1"/>
      <c r="M3044" s="1"/>
      <c r="N3044" s="1"/>
      <c r="O3044" s="1"/>
      <c r="P3044" s="1"/>
      <c r="Q3044" s="12">
        <v>2989.0039999999999</v>
      </c>
      <c r="R3044" s="29">
        <f t="shared" si="144"/>
        <v>0</v>
      </c>
      <c r="S3044" t="str">
        <f t="shared" si="145"/>
        <v>OK</v>
      </c>
      <c r="T3044" s="10">
        <f>IFERROR(VLOOKUP(A3044,[1]!Tabla1[[#All],[Material]:[venta nueva]],38,FALSE),0)</f>
        <v>0</v>
      </c>
    </row>
    <row r="3045" spans="1:20" hidden="1" x14ac:dyDescent="0.35">
      <c r="A3045">
        <f t="shared" si="143"/>
        <v>1020774</v>
      </c>
      <c r="B3045" s="6" t="s">
        <v>1145</v>
      </c>
      <c r="C3045" s="7" t="s">
        <v>553</v>
      </c>
      <c r="D3045" s="7" t="s">
        <v>1097</v>
      </c>
      <c r="E3045" s="7" t="s">
        <v>65</v>
      </c>
      <c r="F3045" s="7" t="s">
        <v>66</v>
      </c>
      <c r="G3045" s="7" t="s">
        <v>1083</v>
      </c>
      <c r="H3045" s="7" t="s">
        <v>1015</v>
      </c>
      <c r="I3045" s="6" t="s">
        <v>16</v>
      </c>
      <c r="J3045" s="1"/>
      <c r="K3045" s="1"/>
      <c r="L3045" s="1"/>
      <c r="M3045" s="1"/>
      <c r="N3045" s="1"/>
      <c r="O3045" s="1"/>
      <c r="P3045" s="1"/>
      <c r="Q3045" s="12">
        <v>12624.619000000001</v>
      </c>
      <c r="R3045" s="29">
        <f t="shared" si="144"/>
        <v>0</v>
      </c>
      <c r="S3045" t="str">
        <f t="shared" si="145"/>
        <v>OK</v>
      </c>
      <c r="T3045" s="10">
        <f>IFERROR(VLOOKUP(A3045,[1]!Tabla1[[#All],[Material]:[venta nueva]],38,FALSE),0)</f>
        <v>0</v>
      </c>
    </row>
    <row r="3046" spans="1:20" hidden="1" x14ac:dyDescent="0.35">
      <c r="A3046">
        <f t="shared" si="143"/>
        <v>1020802</v>
      </c>
      <c r="B3046" s="6" t="s">
        <v>1145</v>
      </c>
      <c r="C3046" s="7" t="s">
        <v>553</v>
      </c>
      <c r="D3046" s="7" t="s">
        <v>1097</v>
      </c>
      <c r="E3046" s="7" t="s">
        <v>67</v>
      </c>
      <c r="F3046" s="7" t="s">
        <v>68</v>
      </c>
      <c r="G3046" s="7" t="s">
        <v>1082</v>
      </c>
      <c r="H3046" s="7" t="s">
        <v>1013</v>
      </c>
      <c r="I3046" s="6" t="s">
        <v>16</v>
      </c>
      <c r="J3046" s="1"/>
      <c r="K3046" s="1"/>
      <c r="L3046" s="1"/>
      <c r="M3046" s="1"/>
      <c r="N3046" s="1"/>
      <c r="O3046" s="1"/>
      <c r="P3046" s="1"/>
      <c r="Q3046" s="12">
        <v>72797.195000000007</v>
      </c>
      <c r="R3046" s="29">
        <f t="shared" si="144"/>
        <v>0</v>
      </c>
      <c r="S3046" t="str">
        <f t="shared" si="145"/>
        <v>OK</v>
      </c>
      <c r="T3046" s="10">
        <f>IFERROR(VLOOKUP(A3046,[1]!Tabla1[[#All],[Material]:[venta nueva]],38,FALSE),0)</f>
        <v>0</v>
      </c>
    </row>
    <row r="3047" spans="1:20" hidden="1" x14ac:dyDescent="0.35">
      <c r="A3047">
        <f t="shared" si="143"/>
        <v>1020810</v>
      </c>
      <c r="B3047" s="6" t="s">
        <v>1145</v>
      </c>
      <c r="C3047" s="7" t="s">
        <v>553</v>
      </c>
      <c r="D3047" s="7" t="s">
        <v>1097</v>
      </c>
      <c r="E3047" s="7" t="s">
        <v>69</v>
      </c>
      <c r="F3047" s="7" t="s">
        <v>70</v>
      </c>
      <c r="G3047" s="7" t="s">
        <v>1069</v>
      </c>
      <c r="H3047" s="7" t="s">
        <v>1016</v>
      </c>
      <c r="I3047" s="6" t="s">
        <v>16</v>
      </c>
      <c r="J3047" s="1"/>
      <c r="K3047" s="1"/>
      <c r="L3047" s="1"/>
      <c r="M3047" s="1"/>
      <c r="N3047" s="1"/>
      <c r="O3047" s="1"/>
      <c r="P3047" s="1"/>
      <c r="Q3047" s="12">
        <v>6635.6360000000004</v>
      </c>
      <c r="R3047" s="29">
        <f t="shared" si="144"/>
        <v>0</v>
      </c>
      <c r="S3047" t="str">
        <f t="shared" si="145"/>
        <v>OK</v>
      </c>
      <c r="T3047" s="10">
        <f>IFERROR(VLOOKUP(A3047,[1]!Tabla1[[#All],[Material]:[venta nueva]],38,FALSE),0)</f>
        <v>0</v>
      </c>
    </row>
    <row r="3048" spans="1:20" hidden="1" x14ac:dyDescent="0.35">
      <c r="A3048">
        <f t="shared" si="143"/>
        <v>1020822</v>
      </c>
      <c r="B3048" s="6" t="s">
        <v>1145</v>
      </c>
      <c r="C3048" s="7" t="s">
        <v>553</v>
      </c>
      <c r="D3048" s="7" t="s">
        <v>1097</v>
      </c>
      <c r="E3048" s="7" t="s">
        <v>71</v>
      </c>
      <c r="F3048" s="7" t="s">
        <v>72</v>
      </c>
      <c r="G3048" s="7" t="s">
        <v>1084</v>
      </c>
      <c r="H3048" s="7" t="s">
        <v>1017</v>
      </c>
      <c r="I3048" s="6" t="s">
        <v>8</v>
      </c>
      <c r="J3048" s="1"/>
      <c r="K3048" s="1"/>
      <c r="L3048" s="1"/>
      <c r="M3048" s="1"/>
      <c r="N3048" s="1"/>
      <c r="O3048" s="1"/>
      <c r="P3048" s="1"/>
      <c r="Q3048" s="12">
        <v>15547.65</v>
      </c>
      <c r="R3048" s="29">
        <f t="shared" si="144"/>
        <v>0</v>
      </c>
      <c r="S3048" t="str">
        <f t="shared" si="145"/>
        <v>OK</v>
      </c>
      <c r="T3048" s="10">
        <f>IFERROR(VLOOKUP(A3048,[1]!Tabla1[[#All],[Material]:[venta nueva]],38,FALSE),0)</f>
        <v>0</v>
      </c>
    </row>
    <row r="3049" spans="1:20" hidden="1" x14ac:dyDescent="0.35">
      <c r="A3049">
        <f t="shared" si="143"/>
        <v>1020828</v>
      </c>
      <c r="B3049" s="6" t="s">
        <v>1145</v>
      </c>
      <c r="C3049" s="7" t="s">
        <v>553</v>
      </c>
      <c r="D3049" s="7" t="s">
        <v>1097</v>
      </c>
      <c r="E3049" s="7" t="s">
        <v>73</v>
      </c>
      <c r="F3049" s="7" t="s">
        <v>74</v>
      </c>
      <c r="G3049" s="7" t="s">
        <v>1074</v>
      </c>
      <c r="H3049" s="7" t="s">
        <v>1018</v>
      </c>
      <c r="I3049" s="6" t="s">
        <v>8</v>
      </c>
      <c r="J3049" s="1"/>
      <c r="K3049" s="1"/>
      <c r="L3049" s="1"/>
      <c r="M3049" s="1"/>
      <c r="N3049" s="1"/>
      <c r="O3049" s="1"/>
      <c r="P3049" s="1"/>
      <c r="Q3049" s="12">
        <v>28790.753000000001</v>
      </c>
      <c r="R3049" s="29">
        <f t="shared" si="144"/>
        <v>0</v>
      </c>
      <c r="S3049" t="str">
        <f t="shared" si="145"/>
        <v>OK</v>
      </c>
      <c r="T3049" s="10">
        <f>IFERROR(VLOOKUP(A3049,[1]!Tabla1[[#All],[Material]:[venta nueva]],38,FALSE),0)</f>
        <v>0</v>
      </c>
    </row>
    <row r="3050" spans="1:20" hidden="1" x14ac:dyDescent="0.35">
      <c r="A3050">
        <f t="shared" si="143"/>
        <v>1020853</v>
      </c>
      <c r="B3050" s="6" t="s">
        <v>1145</v>
      </c>
      <c r="C3050" s="7" t="s">
        <v>553</v>
      </c>
      <c r="D3050" s="7" t="s">
        <v>1097</v>
      </c>
      <c r="E3050" s="7" t="s">
        <v>77</v>
      </c>
      <c r="F3050" s="7" t="s">
        <v>78</v>
      </c>
      <c r="G3050" s="7" t="s">
        <v>985</v>
      </c>
      <c r="H3050" s="7" t="s">
        <v>1012</v>
      </c>
      <c r="I3050" s="6" t="s">
        <v>9</v>
      </c>
      <c r="J3050" s="1"/>
      <c r="K3050" s="1"/>
      <c r="L3050" s="1"/>
      <c r="M3050" s="1"/>
      <c r="N3050" s="1"/>
      <c r="O3050" s="1"/>
      <c r="P3050" s="1"/>
      <c r="Q3050" s="12">
        <v>171783.122</v>
      </c>
      <c r="R3050" s="29">
        <f t="shared" si="144"/>
        <v>0</v>
      </c>
      <c r="S3050" t="str">
        <f t="shared" si="145"/>
        <v>OK</v>
      </c>
      <c r="T3050" s="10">
        <f>IFERROR(VLOOKUP(A3050,[1]!Tabla1[[#All],[Material]:[venta nueva]],38,FALSE),0)</f>
        <v>0</v>
      </c>
    </row>
    <row r="3051" spans="1:20" hidden="1" x14ac:dyDescent="0.35">
      <c r="A3051">
        <f t="shared" si="143"/>
        <v>1020860</v>
      </c>
      <c r="B3051" s="6" t="s">
        <v>1145</v>
      </c>
      <c r="C3051" s="7" t="s">
        <v>553</v>
      </c>
      <c r="D3051" s="7" t="s">
        <v>1097</v>
      </c>
      <c r="E3051" s="7" t="s">
        <v>79</v>
      </c>
      <c r="F3051" s="7" t="s">
        <v>80</v>
      </c>
      <c r="G3051" s="7" t="s">
        <v>1075</v>
      </c>
      <c r="H3051" s="7" t="s">
        <v>1011</v>
      </c>
      <c r="I3051" s="6" t="s">
        <v>12</v>
      </c>
      <c r="J3051" s="1"/>
      <c r="K3051" s="1"/>
      <c r="L3051" s="1"/>
      <c r="M3051" s="1"/>
      <c r="N3051" s="1"/>
      <c r="O3051" s="1"/>
      <c r="P3051" s="1"/>
      <c r="Q3051" s="12">
        <v>157673.856</v>
      </c>
      <c r="R3051" s="29">
        <f t="shared" si="144"/>
        <v>0</v>
      </c>
      <c r="S3051" t="str">
        <f t="shared" si="145"/>
        <v>OK</v>
      </c>
      <c r="T3051" s="10">
        <f>IFERROR(VLOOKUP(A3051,[1]!Tabla1[[#All],[Material]:[venta nueva]],38,FALSE),0)</f>
        <v>0</v>
      </c>
    </row>
    <row r="3052" spans="1:20" hidden="1" x14ac:dyDescent="0.35">
      <c r="A3052">
        <f t="shared" si="143"/>
        <v>1020861</v>
      </c>
      <c r="B3052" s="6" t="s">
        <v>1145</v>
      </c>
      <c r="C3052" s="7" t="s">
        <v>553</v>
      </c>
      <c r="D3052" s="7" t="s">
        <v>1097</v>
      </c>
      <c r="E3052" s="7" t="s">
        <v>81</v>
      </c>
      <c r="F3052" s="7" t="s">
        <v>82</v>
      </c>
      <c r="G3052" s="7" t="s">
        <v>1075</v>
      </c>
      <c r="H3052" s="7" t="s">
        <v>1011</v>
      </c>
      <c r="I3052" s="6" t="s">
        <v>12</v>
      </c>
      <c r="J3052" s="1"/>
      <c r="K3052" s="1"/>
      <c r="L3052" s="1"/>
      <c r="M3052" s="1"/>
      <c r="N3052" s="1"/>
      <c r="O3052" s="1"/>
      <c r="P3052" s="1"/>
      <c r="Q3052" s="12">
        <v>181219.524</v>
      </c>
      <c r="R3052" s="29">
        <f t="shared" si="144"/>
        <v>0</v>
      </c>
      <c r="S3052" t="str">
        <f t="shared" si="145"/>
        <v>OK</v>
      </c>
      <c r="T3052" s="10">
        <f>IFERROR(VLOOKUP(A3052,[1]!Tabla1[[#All],[Material]:[venta nueva]],38,FALSE),0)</f>
        <v>0</v>
      </c>
    </row>
    <row r="3053" spans="1:20" hidden="1" x14ac:dyDescent="0.35">
      <c r="A3053">
        <f t="shared" si="143"/>
        <v>1020878</v>
      </c>
      <c r="B3053" s="6" t="s">
        <v>1145</v>
      </c>
      <c r="C3053" s="7" t="s">
        <v>553</v>
      </c>
      <c r="D3053" s="7" t="s">
        <v>1097</v>
      </c>
      <c r="E3053" s="7" t="s">
        <v>472</v>
      </c>
      <c r="F3053" s="7" t="s">
        <v>473</v>
      </c>
      <c r="G3053" s="7" t="s">
        <v>1084</v>
      </c>
      <c r="H3053" s="7" t="s">
        <v>1017</v>
      </c>
      <c r="I3053" s="6" t="s">
        <v>8</v>
      </c>
      <c r="J3053" s="1"/>
      <c r="K3053" s="1"/>
      <c r="L3053" s="1"/>
      <c r="M3053" s="1"/>
      <c r="N3053" s="1"/>
      <c r="O3053" s="1"/>
      <c r="P3053" s="1"/>
      <c r="Q3053" s="12">
        <v>67423.403000000006</v>
      </c>
      <c r="R3053" s="29">
        <f t="shared" si="144"/>
        <v>0</v>
      </c>
      <c r="S3053" t="str">
        <f t="shared" si="145"/>
        <v>OK</v>
      </c>
      <c r="T3053" s="10">
        <f>IFERROR(VLOOKUP(A3053,[1]!Tabla1[[#All],[Material]:[venta nueva]],38,FALSE),0)</f>
        <v>0</v>
      </c>
    </row>
    <row r="3054" spans="1:20" hidden="1" x14ac:dyDescent="0.35">
      <c r="A3054">
        <f t="shared" si="143"/>
        <v>1020904</v>
      </c>
      <c r="B3054" s="6" t="s">
        <v>1145</v>
      </c>
      <c r="C3054" s="7" t="s">
        <v>553</v>
      </c>
      <c r="D3054" s="7" t="s">
        <v>1097</v>
      </c>
      <c r="E3054" s="7" t="s">
        <v>85</v>
      </c>
      <c r="F3054" s="7" t="s">
        <v>86</v>
      </c>
      <c r="G3054" s="7" t="s">
        <v>1082</v>
      </c>
      <c r="H3054" s="7" t="s">
        <v>1014</v>
      </c>
      <c r="I3054" s="6" t="s">
        <v>12</v>
      </c>
      <c r="J3054" s="1"/>
      <c r="K3054" s="1"/>
      <c r="L3054" s="1"/>
      <c r="M3054" s="1"/>
      <c r="N3054" s="1"/>
      <c r="O3054" s="1"/>
      <c r="P3054" s="1"/>
      <c r="Q3054" s="12">
        <v>40294.712</v>
      </c>
      <c r="R3054" s="29">
        <f t="shared" si="144"/>
        <v>0</v>
      </c>
      <c r="S3054" t="str">
        <f t="shared" si="145"/>
        <v>OK</v>
      </c>
      <c r="T3054" s="10">
        <f>IFERROR(VLOOKUP(A3054,[1]!Tabla1[[#All],[Material]:[venta nueva]],38,FALSE),0)</f>
        <v>0</v>
      </c>
    </row>
    <row r="3055" spans="1:20" hidden="1" x14ac:dyDescent="0.35">
      <c r="A3055">
        <f t="shared" si="143"/>
        <v>1020905</v>
      </c>
      <c r="B3055" s="6" t="s">
        <v>1145</v>
      </c>
      <c r="C3055" s="7" t="s">
        <v>553</v>
      </c>
      <c r="D3055" s="7" t="s">
        <v>1097</v>
      </c>
      <c r="E3055" s="7" t="s">
        <v>87</v>
      </c>
      <c r="F3055" s="7" t="s">
        <v>88</v>
      </c>
      <c r="G3055" s="7" t="s">
        <v>1082</v>
      </c>
      <c r="H3055" s="7" t="s">
        <v>1014</v>
      </c>
      <c r="I3055" s="6" t="s">
        <v>12</v>
      </c>
      <c r="J3055" s="1"/>
      <c r="K3055" s="1"/>
      <c r="L3055" s="1"/>
      <c r="M3055" s="1"/>
      <c r="N3055" s="1"/>
      <c r="O3055" s="1"/>
      <c r="P3055" s="1"/>
      <c r="Q3055" s="12">
        <v>52217.31</v>
      </c>
      <c r="R3055" s="29">
        <f t="shared" si="144"/>
        <v>0</v>
      </c>
      <c r="S3055" t="str">
        <f t="shared" si="145"/>
        <v>OK</v>
      </c>
      <c r="T3055" s="10">
        <f>IFERROR(VLOOKUP(A3055,[1]!Tabla1[[#All],[Material]:[venta nueva]],38,FALSE),0)</f>
        <v>0</v>
      </c>
    </row>
    <row r="3056" spans="1:20" hidden="1" x14ac:dyDescent="0.35">
      <c r="A3056">
        <f t="shared" si="143"/>
        <v>1020914</v>
      </c>
      <c r="B3056" s="6" t="s">
        <v>1145</v>
      </c>
      <c r="C3056" s="7" t="s">
        <v>553</v>
      </c>
      <c r="D3056" s="7" t="s">
        <v>1097</v>
      </c>
      <c r="E3056" s="7" t="s">
        <v>89</v>
      </c>
      <c r="F3056" s="7" t="s">
        <v>90</v>
      </c>
      <c r="G3056" s="7" t="s">
        <v>1082</v>
      </c>
      <c r="H3056" s="7" t="s">
        <v>1014</v>
      </c>
      <c r="I3056" s="6" t="s">
        <v>16</v>
      </c>
      <c r="J3056" s="1"/>
      <c r="K3056" s="1"/>
      <c r="L3056" s="1"/>
      <c r="M3056" s="1"/>
      <c r="N3056" s="1"/>
      <c r="O3056" s="1"/>
      <c r="P3056" s="1"/>
      <c r="Q3056" s="12">
        <v>10349.962</v>
      </c>
      <c r="R3056" s="29">
        <f t="shared" si="144"/>
        <v>0</v>
      </c>
      <c r="S3056" t="str">
        <f t="shared" si="145"/>
        <v>OK</v>
      </c>
      <c r="T3056" s="10">
        <f>IFERROR(VLOOKUP(A3056,[1]!Tabla1[[#All],[Material]:[venta nueva]],38,FALSE),0)</f>
        <v>0</v>
      </c>
    </row>
    <row r="3057" spans="1:20" hidden="1" x14ac:dyDescent="0.35">
      <c r="A3057">
        <f t="shared" si="143"/>
        <v>1020944</v>
      </c>
      <c r="B3057" s="6" t="s">
        <v>1145</v>
      </c>
      <c r="C3057" s="7" t="s">
        <v>553</v>
      </c>
      <c r="D3057" s="7" t="s">
        <v>1097</v>
      </c>
      <c r="E3057" s="7" t="s">
        <v>95</v>
      </c>
      <c r="F3057" s="7" t="s">
        <v>96</v>
      </c>
      <c r="G3057" s="7" t="s">
        <v>1076</v>
      </c>
      <c r="H3057" s="7" t="s">
        <v>1022</v>
      </c>
      <c r="I3057" s="6" t="s">
        <v>11</v>
      </c>
      <c r="J3057" s="1"/>
      <c r="K3057" s="1"/>
      <c r="L3057" s="1"/>
      <c r="M3057" s="1"/>
      <c r="N3057" s="1"/>
      <c r="O3057" s="1"/>
      <c r="P3057" s="1"/>
      <c r="Q3057" s="12">
        <v>551301.84699999995</v>
      </c>
      <c r="R3057" s="29">
        <f t="shared" si="144"/>
        <v>0</v>
      </c>
      <c r="S3057" t="str">
        <f t="shared" si="145"/>
        <v>OK</v>
      </c>
      <c r="T3057" s="10">
        <f>IFERROR(VLOOKUP(A3057,[1]!Tabla1[[#All],[Material]:[venta nueva]],38,FALSE),0)</f>
        <v>0</v>
      </c>
    </row>
    <row r="3058" spans="1:20" hidden="1" x14ac:dyDescent="0.35">
      <c r="A3058">
        <f t="shared" si="143"/>
        <v>1020990</v>
      </c>
      <c r="B3058" s="6" t="s">
        <v>1145</v>
      </c>
      <c r="C3058" s="7" t="s">
        <v>553</v>
      </c>
      <c r="D3058" s="7" t="s">
        <v>1097</v>
      </c>
      <c r="E3058" s="7" t="s">
        <v>97</v>
      </c>
      <c r="F3058" s="7" t="s">
        <v>98</v>
      </c>
      <c r="G3058" s="7" t="s">
        <v>1076</v>
      </c>
      <c r="H3058" s="7" t="s">
        <v>1004</v>
      </c>
      <c r="I3058" s="6" t="s">
        <v>16</v>
      </c>
      <c r="J3058" s="1"/>
      <c r="K3058" s="1"/>
      <c r="L3058" s="1"/>
      <c r="M3058" s="1"/>
      <c r="N3058" s="1"/>
      <c r="O3058" s="1"/>
      <c r="P3058" s="1"/>
      <c r="Q3058" s="12">
        <v>6847.8339999999998</v>
      </c>
      <c r="R3058" s="29">
        <f t="shared" si="144"/>
        <v>0</v>
      </c>
      <c r="S3058" t="str">
        <f t="shared" si="145"/>
        <v>OK</v>
      </c>
      <c r="T3058" s="10">
        <f>IFERROR(VLOOKUP(A3058,[1]!Tabla1[[#All],[Material]:[venta nueva]],38,FALSE),0)</f>
        <v>0</v>
      </c>
    </row>
    <row r="3059" spans="1:20" hidden="1" x14ac:dyDescent="0.35">
      <c r="A3059">
        <f t="shared" si="143"/>
        <v>1020991</v>
      </c>
      <c r="B3059" s="6" t="s">
        <v>1145</v>
      </c>
      <c r="C3059" s="7" t="s">
        <v>553</v>
      </c>
      <c r="D3059" s="7" t="s">
        <v>1097</v>
      </c>
      <c r="E3059" s="7" t="s">
        <v>99</v>
      </c>
      <c r="F3059" s="7" t="s">
        <v>100</v>
      </c>
      <c r="G3059" s="7" t="s">
        <v>1076</v>
      </c>
      <c r="H3059" s="7" t="s">
        <v>1004</v>
      </c>
      <c r="I3059" s="6" t="s">
        <v>16</v>
      </c>
      <c r="J3059" s="1"/>
      <c r="K3059" s="1"/>
      <c r="L3059" s="1"/>
      <c r="M3059" s="1"/>
      <c r="N3059" s="1"/>
      <c r="O3059" s="1"/>
      <c r="P3059" s="1"/>
      <c r="Q3059" s="12">
        <v>12624.619000000001</v>
      </c>
      <c r="R3059" s="29">
        <f t="shared" si="144"/>
        <v>0</v>
      </c>
      <c r="S3059" t="str">
        <f t="shared" si="145"/>
        <v>OK</v>
      </c>
      <c r="T3059" s="10">
        <f>IFERROR(VLOOKUP(A3059,[1]!Tabla1[[#All],[Material]:[venta nueva]],38,FALSE),0)</f>
        <v>0</v>
      </c>
    </row>
    <row r="3060" spans="1:20" hidden="1" x14ac:dyDescent="0.35">
      <c r="A3060">
        <f t="shared" si="143"/>
        <v>1021012</v>
      </c>
      <c r="B3060" s="6" t="s">
        <v>1145</v>
      </c>
      <c r="C3060" s="7" t="s">
        <v>553</v>
      </c>
      <c r="D3060" s="7" t="s">
        <v>1097</v>
      </c>
      <c r="E3060" s="7" t="s">
        <v>103</v>
      </c>
      <c r="F3060" s="7" t="s">
        <v>104</v>
      </c>
      <c r="G3060" s="7" t="s">
        <v>1079</v>
      </c>
      <c r="H3060" s="7" t="s">
        <v>1007</v>
      </c>
      <c r="I3060" s="6" t="s">
        <v>12</v>
      </c>
      <c r="J3060" s="1"/>
      <c r="K3060" s="1"/>
      <c r="L3060" s="1"/>
      <c r="M3060" s="1"/>
      <c r="N3060" s="1"/>
      <c r="O3060" s="1"/>
      <c r="P3060" s="1"/>
      <c r="Q3060" s="12">
        <v>2528.578</v>
      </c>
      <c r="R3060" s="29">
        <f t="shared" si="144"/>
        <v>0</v>
      </c>
      <c r="S3060" t="str">
        <f t="shared" si="145"/>
        <v>OK</v>
      </c>
      <c r="T3060" s="10">
        <f>IFERROR(VLOOKUP(A3060,[1]!Tabla1[[#All],[Material]:[venta nueva]],38,FALSE),0)</f>
        <v>0</v>
      </c>
    </row>
    <row r="3061" spans="1:20" hidden="1" x14ac:dyDescent="0.35">
      <c r="A3061">
        <f t="shared" si="143"/>
        <v>1021023</v>
      </c>
      <c r="B3061" s="6" t="s">
        <v>1145</v>
      </c>
      <c r="C3061" s="7" t="s">
        <v>553</v>
      </c>
      <c r="D3061" s="7" t="s">
        <v>1097</v>
      </c>
      <c r="E3061" s="7" t="s">
        <v>106</v>
      </c>
      <c r="F3061" s="7" t="s">
        <v>483</v>
      </c>
      <c r="G3061" s="7" t="s">
        <v>1078</v>
      </c>
      <c r="H3061" s="7" t="s">
        <v>1009</v>
      </c>
      <c r="I3061" s="6" t="s">
        <v>11</v>
      </c>
      <c r="J3061" s="1"/>
      <c r="K3061" s="1"/>
      <c r="L3061" s="1"/>
      <c r="M3061" s="1"/>
      <c r="N3061" s="1"/>
      <c r="O3061" s="1"/>
      <c r="P3061" s="1"/>
      <c r="Q3061" s="12">
        <v>133562.717</v>
      </c>
      <c r="R3061" s="29">
        <f t="shared" si="144"/>
        <v>0</v>
      </c>
      <c r="S3061" t="str">
        <f t="shared" si="145"/>
        <v>OK</v>
      </c>
      <c r="T3061" s="10">
        <f>IFERROR(VLOOKUP(A3061,[1]!Tabla1[[#All],[Material]:[venta nueva]],38,FALSE),0)</f>
        <v>0</v>
      </c>
    </row>
    <row r="3062" spans="1:20" hidden="1" x14ac:dyDescent="0.35">
      <c r="A3062">
        <f t="shared" si="143"/>
        <v>1021026</v>
      </c>
      <c r="B3062" s="6" t="s">
        <v>1145</v>
      </c>
      <c r="C3062" s="7" t="s">
        <v>553</v>
      </c>
      <c r="D3062" s="7" t="s">
        <v>1097</v>
      </c>
      <c r="E3062" s="7" t="s">
        <v>524</v>
      </c>
      <c r="F3062" s="7" t="s">
        <v>525</v>
      </c>
      <c r="G3062" s="7" t="s">
        <v>1078</v>
      </c>
      <c r="H3062" s="7" t="s">
        <v>1009</v>
      </c>
      <c r="I3062" s="6" t="s">
        <v>10</v>
      </c>
      <c r="J3062" s="1"/>
      <c r="K3062" s="1"/>
      <c r="L3062" s="1"/>
      <c r="M3062" s="1"/>
      <c r="N3062" s="1"/>
      <c r="O3062" s="1"/>
      <c r="P3062" s="1"/>
      <c r="Q3062" s="12">
        <v>75477.762000000002</v>
      </c>
      <c r="R3062" s="29">
        <f t="shared" si="144"/>
        <v>0</v>
      </c>
      <c r="S3062" t="str">
        <f t="shared" si="145"/>
        <v>OK</v>
      </c>
      <c r="T3062" s="10">
        <f>IFERROR(VLOOKUP(A3062,[1]!Tabla1[[#All],[Material]:[venta nueva]],38,FALSE),0)</f>
        <v>0</v>
      </c>
    </row>
    <row r="3063" spans="1:20" hidden="1" x14ac:dyDescent="0.35">
      <c r="A3063">
        <f t="shared" si="143"/>
        <v>1021039</v>
      </c>
      <c r="B3063" s="6" t="s">
        <v>1145</v>
      </c>
      <c r="C3063" s="7" t="s">
        <v>553</v>
      </c>
      <c r="D3063" s="7" t="s">
        <v>1097</v>
      </c>
      <c r="E3063" s="7" t="s">
        <v>107</v>
      </c>
      <c r="F3063" s="7" t="s">
        <v>484</v>
      </c>
      <c r="G3063" s="7" t="s">
        <v>1080</v>
      </c>
      <c r="H3063" s="7" t="s">
        <v>1024</v>
      </c>
      <c r="I3063" s="6" t="s">
        <v>11</v>
      </c>
      <c r="J3063" s="1"/>
      <c r="K3063" s="1"/>
      <c r="L3063" s="1"/>
      <c r="M3063" s="1"/>
      <c r="N3063" s="1"/>
      <c r="O3063" s="1"/>
      <c r="P3063" s="1"/>
      <c r="Q3063" s="12">
        <v>58762.249000000003</v>
      </c>
      <c r="R3063" s="29">
        <f t="shared" si="144"/>
        <v>0</v>
      </c>
      <c r="S3063" t="str">
        <f t="shared" si="145"/>
        <v>OK</v>
      </c>
      <c r="T3063" s="10">
        <f>IFERROR(VLOOKUP(A3063,[1]!Tabla1[[#All],[Material]:[venta nueva]],38,FALSE),0)</f>
        <v>0</v>
      </c>
    </row>
    <row r="3064" spans="1:20" hidden="1" x14ac:dyDescent="0.35">
      <c r="A3064">
        <f t="shared" si="143"/>
        <v>1021045</v>
      </c>
      <c r="B3064" s="6" t="s">
        <v>1145</v>
      </c>
      <c r="C3064" s="7" t="s">
        <v>553</v>
      </c>
      <c r="D3064" s="7" t="s">
        <v>1097</v>
      </c>
      <c r="E3064" s="7" t="s">
        <v>108</v>
      </c>
      <c r="F3064" s="7" t="s">
        <v>109</v>
      </c>
      <c r="G3064" s="7" t="s">
        <v>1086</v>
      </c>
      <c r="H3064" s="7" t="s">
        <v>1025</v>
      </c>
      <c r="I3064" s="6" t="s">
        <v>12</v>
      </c>
      <c r="J3064" s="1"/>
      <c r="K3064" s="1"/>
      <c r="L3064" s="1"/>
      <c r="M3064" s="1"/>
      <c r="N3064" s="1"/>
      <c r="O3064" s="1"/>
      <c r="P3064" s="1"/>
      <c r="Q3064" s="12">
        <v>42188.538</v>
      </c>
      <c r="R3064" s="29">
        <f t="shared" si="144"/>
        <v>0</v>
      </c>
      <c r="S3064" t="str">
        <f t="shared" si="145"/>
        <v>OK</v>
      </c>
      <c r="T3064" s="10">
        <f>IFERROR(VLOOKUP(A3064,[1]!Tabla1[[#All],[Material]:[venta nueva]],38,FALSE),0)</f>
        <v>0</v>
      </c>
    </row>
    <row r="3065" spans="1:20" hidden="1" x14ac:dyDescent="0.35">
      <c r="A3065">
        <f t="shared" si="143"/>
        <v>1021046</v>
      </c>
      <c r="B3065" s="6" t="s">
        <v>1145</v>
      </c>
      <c r="C3065" s="7" t="s">
        <v>553</v>
      </c>
      <c r="D3065" s="7" t="s">
        <v>1097</v>
      </c>
      <c r="E3065" s="7" t="s">
        <v>110</v>
      </c>
      <c r="F3065" s="7" t="s">
        <v>111</v>
      </c>
      <c r="G3065" s="7" t="s">
        <v>1086</v>
      </c>
      <c r="H3065" s="7" t="s">
        <v>1025</v>
      </c>
      <c r="I3065" s="6" t="s">
        <v>12</v>
      </c>
      <c r="J3065" s="1"/>
      <c r="K3065" s="1"/>
      <c r="L3065" s="1"/>
      <c r="M3065" s="1"/>
      <c r="N3065" s="1"/>
      <c r="O3065" s="1"/>
      <c r="P3065" s="1"/>
      <c r="Q3065" s="12">
        <v>38103.300000000003</v>
      </c>
      <c r="R3065" s="29">
        <f t="shared" si="144"/>
        <v>0</v>
      </c>
      <c r="S3065" t="str">
        <f t="shared" si="145"/>
        <v>OK</v>
      </c>
      <c r="T3065" s="10">
        <f>IFERROR(VLOOKUP(A3065,[1]!Tabla1[[#All],[Material]:[venta nueva]],38,FALSE),0)</f>
        <v>0</v>
      </c>
    </row>
    <row r="3066" spans="1:20" hidden="1" x14ac:dyDescent="0.35">
      <c r="A3066">
        <f t="shared" si="143"/>
        <v>1021077</v>
      </c>
      <c r="B3066" s="6" t="s">
        <v>1145</v>
      </c>
      <c r="C3066" s="7" t="s">
        <v>553</v>
      </c>
      <c r="D3066" s="7" t="s">
        <v>1097</v>
      </c>
      <c r="E3066" s="7" t="s">
        <v>536</v>
      </c>
      <c r="F3066" s="7" t="s">
        <v>243</v>
      </c>
      <c r="G3066" s="7" t="s">
        <v>1078</v>
      </c>
      <c r="H3066" s="7" t="s">
        <v>1009</v>
      </c>
      <c r="I3066" s="6" t="s">
        <v>11</v>
      </c>
      <c r="J3066" s="1"/>
      <c r="K3066" s="1"/>
      <c r="L3066" s="1"/>
      <c r="M3066" s="1"/>
      <c r="N3066" s="1"/>
      <c r="O3066" s="1"/>
      <c r="P3066" s="1"/>
      <c r="Q3066" s="12">
        <v>24809.559000000001</v>
      </c>
      <c r="R3066" s="29">
        <f t="shared" si="144"/>
        <v>0</v>
      </c>
      <c r="S3066" t="str">
        <f t="shared" si="145"/>
        <v>OK</v>
      </c>
      <c r="T3066" s="10">
        <f>IFERROR(VLOOKUP(A3066,[1]!Tabla1[[#All],[Material]:[venta nueva]],38,FALSE),0)</f>
        <v>0</v>
      </c>
    </row>
    <row r="3067" spans="1:20" hidden="1" x14ac:dyDescent="0.35">
      <c r="A3067">
        <f t="shared" si="143"/>
        <v>1021078</v>
      </c>
      <c r="B3067" s="6" t="s">
        <v>1145</v>
      </c>
      <c r="C3067" s="7" t="s">
        <v>553</v>
      </c>
      <c r="D3067" s="7" t="s">
        <v>1097</v>
      </c>
      <c r="E3067" s="7" t="s">
        <v>486</v>
      </c>
      <c r="F3067" s="7" t="s">
        <v>487</v>
      </c>
      <c r="G3067" s="7" t="s">
        <v>1081</v>
      </c>
      <c r="H3067" s="7" t="s">
        <v>1010</v>
      </c>
      <c r="I3067" s="6" t="s">
        <v>11</v>
      </c>
      <c r="J3067" s="1"/>
      <c r="K3067" s="1"/>
      <c r="L3067" s="1"/>
      <c r="M3067" s="1"/>
      <c r="N3067" s="1"/>
      <c r="O3067" s="1"/>
      <c r="P3067" s="1"/>
      <c r="Q3067" s="12">
        <v>101370.345</v>
      </c>
      <c r="R3067" s="29">
        <f t="shared" si="144"/>
        <v>0</v>
      </c>
      <c r="S3067" t="str">
        <f t="shared" si="145"/>
        <v>OK</v>
      </c>
      <c r="T3067" s="10">
        <f>IFERROR(VLOOKUP(A3067,[1]!Tabla1[[#All],[Material]:[venta nueva]],38,FALSE),0)</f>
        <v>0</v>
      </c>
    </row>
    <row r="3068" spans="1:20" hidden="1" x14ac:dyDescent="0.35">
      <c r="A3068">
        <f t="shared" si="143"/>
        <v>1021085</v>
      </c>
      <c r="B3068" s="6" t="s">
        <v>1145</v>
      </c>
      <c r="C3068" s="7" t="s">
        <v>553</v>
      </c>
      <c r="D3068" s="7" t="s">
        <v>1097</v>
      </c>
      <c r="E3068" s="7" t="s">
        <v>114</v>
      </c>
      <c r="F3068" s="7" t="s">
        <v>115</v>
      </c>
      <c r="G3068" s="7" t="s">
        <v>1078</v>
      </c>
      <c r="H3068" s="7" t="s">
        <v>1009</v>
      </c>
      <c r="I3068" s="6" t="s">
        <v>11</v>
      </c>
      <c r="J3068" s="1"/>
      <c r="K3068" s="1"/>
      <c r="L3068" s="1"/>
      <c r="M3068" s="1"/>
      <c r="N3068" s="1"/>
      <c r="O3068" s="1"/>
      <c r="P3068" s="1"/>
      <c r="Q3068" s="12">
        <v>21186.964</v>
      </c>
      <c r="R3068" s="29">
        <f t="shared" si="144"/>
        <v>0</v>
      </c>
      <c r="S3068" t="str">
        <f t="shared" si="145"/>
        <v>OK</v>
      </c>
      <c r="T3068" s="10">
        <f>IFERROR(VLOOKUP(A3068,[1]!Tabla1[[#All],[Material]:[venta nueva]],38,FALSE),0)</f>
        <v>0</v>
      </c>
    </row>
    <row r="3069" spans="1:20" hidden="1" x14ac:dyDescent="0.35">
      <c r="A3069">
        <f t="shared" si="143"/>
        <v>1021092</v>
      </c>
      <c r="B3069" s="6" t="s">
        <v>1145</v>
      </c>
      <c r="C3069" s="7" t="s">
        <v>553</v>
      </c>
      <c r="D3069" s="7" t="s">
        <v>1097</v>
      </c>
      <c r="E3069" s="7" t="s">
        <v>116</v>
      </c>
      <c r="F3069" s="7" t="s">
        <v>117</v>
      </c>
      <c r="G3069" s="7" t="s">
        <v>1081</v>
      </c>
      <c r="H3069" s="7" t="s">
        <v>1010</v>
      </c>
      <c r="I3069" s="6" t="s">
        <v>11</v>
      </c>
      <c r="J3069" s="1"/>
      <c r="K3069" s="1"/>
      <c r="L3069" s="1"/>
      <c r="M3069" s="1"/>
      <c r="N3069" s="1"/>
      <c r="O3069" s="1"/>
      <c r="P3069" s="1"/>
      <c r="Q3069" s="12">
        <v>83808.91</v>
      </c>
      <c r="R3069" s="29">
        <f t="shared" si="144"/>
        <v>0</v>
      </c>
      <c r="S3069" t="str">
        <f t="shared" si="145"/>
        <v>OK</v>
      </c>
      <c r="T3069" s="10">
        <f>IFERROR(VLOOKUP(A3069,[1]!Tabla1[[#All],[Material]:[venta nueva]],38,FALSE),0)</f>
        <v>0</v>
      </c>
    </row>
    <row r="3070" spans="1:20" hidden="1" x14ac:dyDescent="0.35">
      <c r="A3070">
        <f t="shared" si="143"/>
        <v>1021105</v>
      </c>
      <c r="B3070" s="6" t="s">
        <v>1145</v>
      </c>
      <c r="C3070" s="7" t="s">
        <v>553</v>
      </c>
      <c r="D3070" s="7" t="s">
        <v>1097</v>
      </c>
      <c r="E3070" s="7" t="s">
        <v>118</v>
      </c>
      <c r="F3070" s="7" t="s">
        <v>119</v>
      </c>
      <c r="G3070" s="7" t="s">
        <v>1069</v>
      </c>
      <c r="H3070" s="7" t="s">
        <v>1026</v>
      </c>
      <c r="I3070" s="6" t="s">
        <v>11</v>
      </c>
      <c r="J3070" s="1"/>
      <c r="K3070" s="1"/>
      <c r="L3070" s="1"/>
      <c r="M3070" s="1"/>
      <c r="N3070" s="1"/>
      <c r="O3070" s="1"/>
      <c r="P3070" s="1"/>
      <c r="Q3070" s="12">
        <v>17404.268</v>
      </c>
      <c r="R3070" s="29">
        <f t="shared" si="144"/>
        <v>0</v>
      </c>
      <c r="S3070" t="str">
        <f t="shared" si="145"/>
        <v>OK</v>
      </c>
      <c r="T3070" s="10">
        <f>IFERROR(VLOOKUP(A3070,[1]!Tabla1[[#All],[Material]:[venta nueva]],38,FALSE),0)</f>
        <v>0</v>
      </c>
    </row>
    <row r="3071" spans="1:20" hidden="1" x14ac:dyDescent="0.35">
      <c r="A3071">
        <f t="shared" si="143"/>
        <v>1021106</v>
      </c>
      <c r="B3071" s="6" t="s">
        <v>1145</v>
      </c>
      <c r="C3071" s="7" t="s">
        <v>553</v>
      </c>
      <c r="D3071" s="7" t="s">
        <v>1097</v>
      </c>
      <c r="E3071" s="7" t="s">
        <v>120</v>
      </c>
      <c r="F3071" s="7" t="s">
        <v>187</v>
      </c>
      <c r="G3071" s="7" t="s">
        <v>1069</v>
      </c>
      <c r="H3071" s="7" t="s">
        <v>1026</v>
      </c>
      <c r="I3071" s="6" t="s">
        <v>11</v>
      </c>
      <c r="J3071" s="1"/>
      <c r="K3071" s="1"/>
      <c r="L3071" s="1"/>
      <c r="M3071" s="1"/>
      <c r="N3071" s="1"/>
      <c r="O3071" s="1"/>
      <c r="P3071" s="1"/>
      <c r="Q3071" s="12">
        <v>143833.038</v>
      </c>
      <c r="R3071" s="29">
        <f t="shared" si="144"/>
        <v>0</v>
      </c>
      <c r="S3071" t="str">
        <f t="shared" si="145"/>
        <v>OK</v>
      </c>
      <c r="T3071" s="10">
        <f>IFERROR(VLOOKUP(A3071,[1]!Tabla1[[#All],[Material]:[venta nueva]],38,FALSE),0)</f>
        <v>0</v>
      </c>
    </row>
    <row r="3072" spans="1:20" hidden="1" x14ac:dyDescent="0.35">
      <c r="A3072">
        <f t="shared" si="143"/>
        <v>1021111</v>
      </c>
      <c r="B3072" s="6" t="s">
        <v>1145</v>
      </c>
      <c r="C3072" s="7" t="s">
        <v>553</v>
      </c>
      <c r="D3072" s="7" t="s">
        <v>1097</v>
      </c>
      <c r="E3072" s="7" t="s">
        <v>121</v>
      </c>
      <c r="F3072" s="7" t="s">
        <v>122</v>
      </c>
      <c r="G3072" s="7" t="s">
        <v>1078</v>
      </c>
      <c r="H3072" s="7" t="s">
        <v>1027</v>
      </c>
      <c r="I3072" s="6" t="s">
        <v>11</v>
      </c>
      <c r="J3072" s="1"/>
      <c r="K3072" s="1"/>
      <c r="L3072" s="1"/>
      <c r="M3072" s="1"/>
      <c r="N3072" s="1"/>
      <c r="O3072" s="1"/>
      <c r="P3072" s="1"/>
      <c r="Q3072" s="12">
        <v>4999.9960000000001</v>
      </c>
      <c r="R3072" s="29">
        <f t="shared" si="144"/>
        <v>0</v>
      </c>
      <c r="S3072" t="str">
        <f t="shared" si="145"/>
        <v>OK</v>
      </c>
      <c r="T3072" s="10">
        <f>IFERROR(VLOOKUP(A3072,[1]!Tabla1[[#All],[Material]:[venta nueva]],38,FALSE),0)</f>
        <v>0</v>
      </c>
    </row>
    <row r="3073" spans="1:20" hidden="1" x14ac:dyDescent="0.35">
      <c r="A3073">
        <f t="shared" si="143"/>
        <v>1021115</v>
      </c>
      <c r="B3073" s="6" t="s">
        <v>1145</v>
      </c>
      <c r="C3073" s="7" t="s">
        <v>553</v>
      </c>
      <c r="D3073" s="7" t="s">
        <v>1097</v>
      </c>
      <c r="E3073" s="7" t="s">
        <v>123</v>
      </c>
      <c r="F3073" s="7" t="s">
        <v>124</v>
      </c>
      <c r="G3073" s="7" t="s">
        <v>1069</v>
      </c>
      <c r="H3073" s="7" t="s">
        <v>1026</v>
      </c>
      <c r="I3073" s="6" t="s">
        <v>14</v>
      </c>
      <c r="J3073" s="1"/>
      <c r="K3073" s="1"/>
      <c r="L3073" s="1"/>
      <c r="M3073" s="1"/>
      <c r="N3073" s="1"/>
      <c r="O3073" s="1"/>
      <c r="P3073" s="1"/>
      <c r="Q3073" s="12">
        <v>90453.187000000005</v>
      </c>
      <c r="R3073" s="29">
        <f t="shared" si="144"/>
        <v>0</v>
      </c>
      <c r="S3073" t="str">
        <f t="shared" si="145"/>
        <v>OK</v>
      </c>
      <c r="T3073" s="10">
        <f>IFERROR(VLOOKUP(A3073,[1]!Tabla1[[#All],[Material]:[venta nueva]],38,FALSE),0)</f>
        <v>0</v>
      </c>
    </row>
    <row r="3074" spans="1:20" hidden="1" x14ac:dyDescent="0.35">
      <c r="A3074">
        <f t="shared" si="143"/>
        <v>1021136</v>
      </c>
      <c r="B3074" s="6" t="s">
        <v>1145</v>
      </c>
      <c r="C3074" s="7" t="s">
        <v>553</v>
      </c>
      <c r="D3074" s="7" t="s">
        <v>1097</v>
      </c>
      <c r="E3074" s="7" t="s">
        <v>125</v>
      </c>
      <c r="F3074" s="7" t="s">
        <v>126</v>
      </c>
      <c r="G3074" s="7" t="s">
        <v>1069</v>
      </c>
      <c r="H3074" s="7" t="s">
        <v>1026</v>
      </c>
      <c r="I3074" s="6" t="s">
        <v>16</v>
      </c>
      <c r="J3074" s="1"/>
      <c r="K3074" s="1"/>
      <c r="L3074" s="1"/>
      <c r="M3074" s="1"/>
      <c r="N3074" s="1"/>
      <c r="O3074" s="1"/>
      <c r="P3074" s="1"/>
      <c r="Q3074" s="12">
        <v>7149.2</v>
      </c>
      <c r="R3074" s="29">
        <f t="shared" si="144"/>
        <v>0</v>
      </c>
      <c r="S3074" t="str">
        <f t="shared" si="145"/>
        <v>OK</v>
      </c>
      <c r="T3074" s="10">
        <f>IFERROR(VLOOKUP(A3074,[1]!Tabla1[[#All],[Material]:[venta nueva]],38,FALSE),0)</f>
        <v>0</v>
      </c>
    </row>
    <row r="3075" spans="1:20" hidden="1" x14ac:dyDescent="0.35">
      <c r="A3075">
        <f t="shared" si="143"/>
        <v>1021149</v>
      </c>
      <c r="B3075" s="6" t="s">
        <v>1145</v>
      </c>
      <c r="C3075" s="7" t="s">
        <v>553</v>
      </c>
      <c r="D3075" s="7" t="s">
        <v>1097</v>
      </c>
      <c r="E3075" s="7" t="s">
        <v>127</v>
      </c>
      <c r="F3075" s="7" t="s">
        <v>128</v>
      </c>
      <c r="G3075" s="7" t="s">
        <v>1084</v>
      </c>
      <c r="H3075" s="7" t="s">
        <v>1017</v>
      </c>
      <c r="I3075" s="6" t="s">
        <v>12</v>
      </c>
      <c r="J3075" s="1"/>
      <c r="K3075" s="1"/>
      <c r="L3075" s="1"/>
      <c r="M3075" s="1"/>
      <c r="N3075" s="1"/>
      <c r="O3075" s="1"/>
      <c r="P3075" s="1"/>
      <c r="Q3075" s="12">
        <v>20896</v>
      </c>
      <c r="R3075" s="29">
        <f t="shared" si="144"/>
        <v>0</v>
      </c>
      <c r="S3075" t="str">
        <f t="shared" si="145"/>
        <v>OK</v>
      </c>
      <c r="T3075" s="10">
        <f>IFERROR(VLOOKUP(A3075,[1]!Tabla1[[#All],[Material]:[venta nueva]],38,FALSE),0)</f>
        <v>0</v>
      </c>
    </row>
    <row r="3076" spans="1:20" hidden="1" x14ac:dyDescent="0.35">
      <c r="A3076">
        <f t="shared" si="143"/>
        <v>1021150</v>
      </c>
      <c r="B3076" s="6" t="s">
        <v>1145</v>
      </c>
      <c r="C3076" s="7" t="s">
        <v>553</v>
      </c>
      <c r="D3076" s="7" t="s">
        <v>1097</v>
      </c>
      <c r="E3076" s="7" t="s">
        <v>129</v>
      </c>
      <c r="F3076" s="7" t="s">
        <v>130</v>
      </c>
      <c r="G3076" s="7" t="s">
        <v>1084</v>
      </c>
      <c r="H3076" s="7" t="s">
        <v>1017</v>
      </c>
      <c r="I3076" s="6" t="s">
        <v>12</v>
      </c>
      <c r="J3076" s="1"/>
      <c r="K3076" s="1"/>
      <c r="L3076" s="1"/>
      <c r="M3076" s="1"/>
      <c r="N3076" s="1"/>
      <c r="O3076" s="1"/>
      <c r="P3076" s="1"/>
      <c r="Q3076" s="12">
        <v>43008.995999999999</v>
      </c>
      <c r="R3076" s="29">
        <f t="shared" si="144"/>
        <v>0</v>
      </c>
      <c r="S3076" t="str">
        <f t="shared" si="145"/>
        <v>OK</v>
      </c>
      <c r="T3076" s="10">
        <f>IFERROR(VLOOKUP(A3076,[1]!Tabla1[[#All],[Material]:[venta nueva]],38,FALSE),0)</f>
        <v>0</v>
      </c>
    </row>
    <row r="3077" spans="1:20" hidden="1" x14ac:dyDescent="0.35">
      <c r="A3077">
        <f t="shared" si="143"/>
        <v>1021151</v>
      </c>
      <c r="B3077" s="6" t="s">
        <v>1145</v>
      </c>
      <c r="C3077" s="7" t="s">
        <v>553</v>
      </c>
      <c r="D3077" s="7" t="s">
        <v>1097</v>
      </c>
      <c r="E3077" s="7" t="s">
        <v>131</v>
      </c>
      <c r="F3077" s="7" t="s">
        <v>132</v>
      </c>
      <c r="G3077" s="7" t="s">
        <v>1084</v>
      </c>
      <c r="H3077" s="7" t="s">
        <v>1028</v>
      </c>
      <c r="I3077" s="6" t="s">
        <v>12</v>
      </c>
      <c r="J3077" s="1"/>
      <c r="K3077" s="1"/>
      <c r="L3077" s="1"/>
      <c r="M3077" s="1"/>
      <c r="N3077" s="1"/>
      <c r="O3077" s="1"/>
      <c r="P3077" s="1"/>
      <c r="Q3077" s="12">
        <v>22818.061000000002</v>
      </c>
      <c r="R3077" s="29">
        <f t="shared" si="144"/>
        <v>0</v>
      </c>
      <c r="S3077" t="str">
        <f t="shared" si="145"/>
        <v>OK</v>
      </c>
      <c r="T3077" s="10">
        <f>IFERROR(VLOOKUP(A3077,[1]!Tabla1[[#All],[Material]:[venta nueva]],38,FALSE),0)</f>
        <v>0</v>
      </c>
    </row>
    <row r="3078" spans="1:20" hidden="1" x14ac:dyDescent="0.35">
      <c r="A3078">
        <f t="shared" ref="A3078:A3141" si="146">+E3078*1</f>
        <v>1021152</v>
      </c>
      <c r="B3078" s="6" t="s">
        <v>1145</v>
      </c>
      <c r="C3078" s="7" t="s">
        <v>553</v>
      </c>
      <c r="D3078" s="7" t="s">
        <v>1097</v>
      </c>
      <c r="E3078" s="7" t="s">
        <v>133</v>
      </c>
      <c r="F3078" s="7" t="s">
        <v>134</v>
      </c>
      <c r="G3078" s="7" t="s">
        <v>1084</v>
      </c>
      <c r="H3078" s="7" t="s">
        <v>1028</v>
      </c>
      <c r="I3078" s="6" t="s">
        <v>12</v>
      </c>
      <c r="J3078" s="1"/>
      <c r="K3078" s="1"/>
      <c r="L3078" s="1"/>
      <c r="M3078" s="1"/>
      <c r="N3078" s="1"/>
      <c r="O3078" s="1"/>
      <c r="P3078" s="1"/>
      <c r="Q3078" s="12">
        <v>19264</v>
      </c>
      <c r="R3078" s="29">
        <f t="shared" si="144"/>
        <v>0</v>
      </c>
      <c r="S3078" t="str">
        <f t="shared" si="145"/>
        <v>OK</v>
      </c>
      <c r="T3078" s="10">
        <f>IFERROR(VLOOKUP(A3078,[1]!Tabla1[[#All],[Material]:[venta nueva]],38,FALSE),0)</f>
        <v>0</v>
      </c>
    </row>
    <row r="3079" spans="1:20" hidden="1" x14ac:dyDescent="0.35">
      <c r="A3079">
        <f t="shared" si="146"/>
        <v>1021187</v>
      </c>
      <c r="B3079" s="6" t="s">
        <v>1145</v>
      </c>
      <c r="C3079" s="7" t="s">
        <v>553</v>
      </c>
      <c r="D3079" s="7" t="s">
        <v>1097</v>
      </c>
      <c r="E3079" s="7" t="s">
        <v>137</v>
      </c>
      <c r="F3079" s="7" t="s">
        <v>138</v>
      </c>
      <c r="G3079" s="7" t="s">
        <v>1080</v>
      </c>
      <c r="H3079" s="7" t="s">
        <v>1029</v>
      </c>
      <c r="I3079" s="6" t="s">
        <v>11</v>
      </c>
      <c r="J3079" s="1"/>
      <c r="K3079" s="1"/>
      <c r="L3079" s="1"/>
      <c r="M3079" s="1"/>
      <c r="N3079" s="1"/>
      <c r="O3079" s="1"/>
      <c r="P3079" s="1"/>
      <c r="Q3079" s="12">
        <v>24147.89</v>
      </c>
      <c r="R3079" s="29">
        <f t="shared" si="144"/>
        <v>0</v>
      </c>
      <c r="S3079" t="str">
        <f t="shared" si="145"/>
        <v>OK</v>
      </c>
      <c r="T3079" s="10">
        <f>IFERROR(VLOOKUP(A3079,[1]!Tabla1[[#All],[Material]:[venta nueva]],38,FALSE),0)</f>
        <v>0</v>
      </c>
    </row>
    <row r="3080" spans="1:20" hidden="1" x14ac:dyDescent="0.35">
      <c r="A3080">
        <f t="shared" si="146"/>
        <v>1021260</v>
      </c>
      <c r="B3080" s="6" t="s">
        <v>1145</v>
      </c>
      <c r="C3080" s="7" t="s">
        <v>553</v>
      </c>
      <c r="D3080" s="7" t="s">
        <v>1097</v>
      </c>
      <c r="E3080" s="7" t="s">
        <v>456</v>
      </c>
      <c r="F3080" s="7" t="s">
        <v>457</v>
      </c>
      <c r="G3080" s="7" t="s">
        <v>1069</v>
      </c>
      <c r="H3080" s="7" t="s">
        <v>1026</v>
      </c>
      <c r="I3080" s="6" t="s">
        <v>8</v>
      </c>
      <c r="J3080" s="1"/>
      <c r="K3080" s="1"/>
      <c r="L3080" s="1"/>
      <c r="M3080" s="1"/>
      <c r="N3080" s="1"/>
      <c r="O3080" s="1"/>
      <c r="P3080" s="1"/>
      <c r="Q3080" s="12">
        <v>26006.679</v>
      </c>
      <c r="R3080" s="29">
        <f t="shared" ref="R3080:R3143" si="147">+O3080-P3080</f>
        <v>0</v>
      </c>
      <c r="S3080" t="str">
        <f t="shared" ref="S3080:S3143" si="148">IF(R3080&gt;0,"Sobre ingreso",IF(R3080&lt;0,"Pendiente de ingreso","OK"))</f>
        <v>OK</v>
      </c>
      <c r="T3080" s="10">
        <f>IFERROR(VLOOKUP(A3080,[1]!Tabla1[[#All],[Material]:[venta nueva]],38,FALSE),0)</f>
        <v>0</v>
      </c>
    </row>
    <row r="3081" spans="1:20" hidden="1" x14ac:dyDescent="0.35">
      <c r="A3081">
        <f t="shared" si="146"/>
        <v>1021270</v>
      </c>
      <c r="B3081" s="6" t="s">
        <v>1145</v>
      </c>
      <c r="C3081" s="7" t="s">
        <v>553</v>
      </c>
      <c r="D3081" s="7" t="s">
        <v>1097</v>
      </c>
      <c r="E3081" s="7" t="s">
        <v>443</v>
      </c>
      <c r="F3081" s="7" t="s">
        <v>142</v>
      </c>
      <c r="G3081" s="7" t="s">
        <v>1080</v>
      </c>
      <c r="H3081" s="7" t="s">
        <v>1030</v>
      </c>
      <c r="I3081" s="6" t="s">
        <v>10</v>
      </c>
      <c r="J3081" s="1"/>
      <c r="K3081" s="1"/>
      <c r="L3081" s="1"/>
      <c r="M3081" s="1"/>
      <c r="N3081" s="1"/>
      <c r="O3081" s="1"/>
      <c r="P3081" s="1"/>
      <c r="Q3081" s="12">
        <v>79509.725999999995</v>
      </c>
      <c r="R3081" s="29">
        <f t="shared" si="147"/>
        <v>0</v>
      </c>
      <c r="S3081" t="str">
        <f t="shared" si="148"/>
        <v>OK</v>
      </c>
      <c r="T3081" s="10">
        <f>IFERROR(VLOOKUP(A3081,[1]!Tabla1[[#All],[Material]:[venta nueva]],38,FALSE),0)</f>
        <v>0</v>
      </c>
    </row>
    <row r="3082" spans="1:20" hidden="1" x14ac:dyDescent="0.35">
      <c r="A3082">
        <f t="shared" si="146"/>
        <v>1021272</v>
      </c>
      <c r="B3082" s="6" t="s">
        <v>1145</v>
      </c>
      <c r="C3082" s="7" t="s">
        <v>553</v>
      </c>
      <c r="D3082" s="7" t="s">
        <v>1097</v>
      </c>
      <c r="E3082" s="7" t="s">
        <v>143</v>
      </c>
      <c r="F3082" s="7" t="s">
        <v>144</v>
      </c>
      <c r="G3082" s="7" t="s">
        <v>1080</v>
      </c>
      <c r="H3082" s="7" t="s">
        <v>1030</v>
      </c>
      <c r="I3082" s="6" t="s">
        <v>10</v>
      </c>
      <c r="J3082" s="1"/>
      <c r="K3082" s="1"/>
      <c r="L3082" s="1"/>
      <c r="M3082" s="1"/>
      <c r="N3082" s="1"/>
      <c r="O3082" s="1"/>
      <c r="P3082" s="1"/>
      <c r="Q3082" s="12">
        <v>314494.2</v>
      </c>
      <c r="R3082" s="29">
        <f t="shared" si="147"/>
        <v>0</v>
      </c>
      <c r="S3082" t="str">
        <f t="shared" si="148"/>
        <v>OK</v>
      </c>
      <c r="T3082" s="10">
        <f>IFERROR(VLOOKUP(A3082,[1]!Tabla1[[#All],[Material]:[venta nueva]],38,FALSE),0)</f>
        <v>0</v>
      </c>
    </row>
    <row r="3083" spans="1:20" hidden="1" x14ac:dyDescent="0.35">
      <c r="A3083">
        <f t="shared" si="146"/>
        <v>1021385</v>
      </c>
      <c r="B3083" s="6" t="s">
        <v>1145</v>
      </c>
      <c r="C3083" s="7" t="s">
        <v>553</v>
      </c>
      <c r="D3083" s="7" t="s">
        <v>1097</v>
      </c>
      <c r="E3083" s="7" t="s">
        <v>147</v>
      </c>
      <c r="F3083" s="7" t="s">
        <v>148</v>
      </c>
      <c r="G3083" s="7" t="s">
        <v>1080</v>
      </c>
      <c r="H3083" s="7" t="s">
        <v>1031</v>
      </c>
      <c r="I3083" s="6" t="s">
        <v>11</v>
      </c>
      <c r="J3083" s="1"/>
      <c r="K3083" s="1"/>
      <c r="L3083" s="1"/>
      <c r="M3083" s="1"/>
      <c r="N3083" s="1"/>
      <c r="O3083" s="1"/>
      <c r="P3083" s="1"/>
      <c r="Q3083" s="12">
        <v>191882.44500000001</v>
      </c>
      <c r="R3083" s="29">
        <f t="shared" si="147"/>
        <v>0</v>
      </c>
      <c r="S3083" t="str">
        <f t="shared" si="148"/>
        <v>OK</v>
      </c>
      <c r="T3083" s="10">
        <f>IFERROR(VLOOKUP(A3083,[1]!Tabla1[[#All],[Material]:[venta nueva]],38,FALSE),0)</f>
        <v>0</v>
      </c>
    </row>
    <row r="3084" spans="1:20" hidden="1" x14ac:dyDescent="0.35">
      <c r="A3084">
        <f t="shared" si="146"/>
        <v>1021398</v>
      </c>
      <c r="B3084" s="6" t="s">
        <v>1145</v>
      </c>
      <c r="C3084" s="7" t="s">
        <v>553</v>
      </c>
      <c r="D3084" s="7" t="s">
        <v>1097</v>
      </c>
      <c r="E3084" s="7" t="s">
        <v>460</v>
      </c>
      <c r="F3084" s="7" t="s">
        <v>78</v>
      </c>
      <c r="G3084" s="7" t="s">
        <v>985</v>
      </c>
      <c r="H3084" s="7" t="s">
        <v>1012</v>
      </c>
      <c r="I3084" s="6" t="s">
        <v>8</v>
      </c>
      <c r="J3084" s="1"/>
      <c r="K3084" s="1"/>
      <c r="L3084" s="1"/>
      <c r="M3084" s="1"/>
      <c r="N3084" s="1"/>
      <c r="O3084" s="1"/>
      <c r="P3084" s="1"/>
      <c r="Q3084" s="12">
        <v>24572.179</v>
      </c>
      <c r="R3084" s="29">
        <f t="shared" si="147"/>
        <v>0</v>
      </c>
      <c r="S3084" t="str">
        <f t="shared" si="148"/>
        <v>OK</v>
      </c>
      <c r="T3084" s="10">
        <f>IFERROR(VLOOKUP(A3084,[1]!Tabla1[[#All],[Material]:[venta nueva]],38,FALSE),0)</f>
        <v>0</v>
      </c>
    </row>
    <row r="3085" spans="1:20" hidden="1" x14ac:dyDescent="0.35">
      <c r="A3085">
        <f t="shared" si="146"/>
        <v>1021433</v>
      </c>
      <c r="B3085" s="6" t="s">
        <v>1145</v>
      </c>
      <c r="C3085" s="7" t="s">
        <v>553</v>
      </c>
      <c r="D3085" s="7" t="s">
        <v>1097</v>
      </c>
      <c r="E3085" s="7" t="s">
        <v>555</v>
      </c>
      <c r="F3085" s="7" t="s">
        <v>149</v>
      </c>
      <c r="G3085" s="7" t="s">
        <v>1076</v>
      </c>
      <c r="H3085" s="7" t="s">
        <v>1022</v>
      </c>
      <c r="I3085" s="6" t="s">
        <v>9</v>
      </c>
      <c r="J3085" s="1"/>
      <c r="K3085" s="1"/>
      <c r="L3085" s="1"/>
      <c r="M3085" s="1"/>
      <c r="N3085" s="1"/>
      <c r="O3085" s="1"/>
      <c r="P3085" s="1"/>
      <c r="Q3085" s="12">
        <v>804.11500000000001</v>
      </c>
      <c r="R3085" s="29">
        <f t="shared" si="147"/>
        <v>0</v>
      </c>
      <c r="S3085" t="str">
        <f t="shared" si="148"/>
        <v>OK</v>
      </c>
      <c r="T3085" s="10">
        <f>IFERROR(VLOOKUP(A3085,[1]!Tabla1[[#All],[Material]:[venta nueva]],38,FALSE),0)</f>
        <v>0</v>
      </c>
    </row>
    <row r="3086" spans="1:20" hidden="1" x14ac:dyDescent="0.35">
      <c r="A3086">
        <f t="shared" si="146"/>
        <v>1021470</v>
      </c>
      <c r="B3086" s="6" t="s">
        <v>1145</v>
      </c>
      <c r="C3086" s="7" t="s">
        <v>553</v>
      </c>
      <c r="D3086" s="7" t="s">
        <v>1097</v>
      </c>
      <c r="E3086" s="7" t="s">
        <v>152</v>
      </c>
      <c r="F3086" s="7" t="s">
        <v>153</v>
      </c>
      <c r="G3086" s="7" t="s">
        <v>1086</v>
      </c>
      <c r="H3086" s="7" t="s">
        <v>1025</v>
      </c>
      <c r="I3086" s="6" t="s">
        <v>12</v>
      </c>
      <c r="J3086" s="1"/>
      <c r="K3086" s="1"/>
      <c r="L3086" s="1"/>
      <c r="M3086" s="1"/>
      <c r="N3086" s="1"/>
      <c r="O3086" s="1"/>
      <c r="P3086" s="1"/>
      <c r="Q3086" s="12">
        <v>38068.531000000003</v>
      </c>
      <c r="R3086" s="29">
        <f t="shared" si="147"/>
        <v>0</v>
      </c>
      <c r="S3086" t="str">
        <f t="shared" si="148"/>
        <v>OK</v>
      </c>
      <c r="T3086" s="10">
        <f>IFERROR(VLOOKUP(A3086,[1]!Tabla1[[#All],[Material]:[venta nueva]],38,FALSE),0)</f>
        <v>0</v>
      </c>
    </row>
    <row r="3087" spans="1:20" hidden="1" x14ac:dyDescent="0.35">
      <c r="A3087">
        <f t="shared" si="146"/>
        <v>1021538</v>
      </c>
      <c r="B3087" s="6" t="s">
        <v>1145</v>
      </c>
      <c r="C3087" s="7" t="s">
        <v>553</v>
      </c>
      <c r="D3087" s="7" t="s">
        <v>1097</v>
      </c>
      <c r="E3087" s="7" t="s">
        <v>158</v>
      </c>
      <c r="F3087" s="7" t="s">
        <v>159</v>
      </c>
      <c r="G3087" s="7" t="s">
        <v>1082</v>
      </c>
      <c r="H3087" s="7" t="s">
        <v>1013</v>
      </c>
      <c r="I3087" s="6" t="s">
        <v>8</v>
      </c>
      <c r="J3087" s="1"/>
      <c r="K3087" s="1"/>
      <c r="L3087" s="1"/>
      <c r="M3087" s="1"/>
      <c r="N3087" s="1"/>
      <c r="O3087" s="1"/>
      <c r="P3087" s="1"/>
      <c r="Q3087" s="12">
        <v>170798.48699999999</v>
      </c>
      <c r="R3087" s="29">
        <f t="shared" si="147"/>
        <v>0</v>
      </c>
      <c r="S3087" t="str">
        <f t="shared" si="148"/>
        <v>OK</v>
      </c>
      <c r="T3087" s="10">
        <f>IFERROR(VLOOKUP(A3087,[1]!Tabla1[[#All],[Material]:[venta nueva]],38,FALSE),0)</f>
        <v>0</v>
      </c>
    </row>
    <row r="3088" spans="1:20" hidden="1" x14ac:dyDescent="0.35">
      <c r="A3088">
        <f t="shared" si="146"/>
        <v>1021550</v>
      </c>
      <c r="B3088" s="6" t="s">
        <v>1145</v>
      </c>
      <c r="C3088" s="7" t="s">
        <v>553</v>
      </c>
      <c r="D3088" s="7" t="s">
        <v>1097</v>
      </c>
      <c r="E3088" s="7" t="s">
        <v>161</v>
      </c>
      <c r="F3088" s="7" t="s">
        <v>162</v>
      </c>
      <c r="G3088" s="7" t="s">
        <v>1081</v>
      </c>
      <c r="H3088" s="7" t="s">
        <v>1010</v>
      </c>
      <c r="I3088" s="6" t="s">
        <v>9</v>
      </c>
      <c r="J3088" s="1"/>
      <c r="K3088" s="1"/>
      <c r="L3088" s="1"/>
      <c r="M3088" s="1"/>
      <c r="N3088" s="1"/>
      <c r="O3088" s="1"/>
      <c r="P3088" s="1"/>
      <c r="Q3088" s="12">
        <v>939.99699999999996</v>
      </c>
      <c r="R3088" s="29">
        <f t="shared" si="147"/>
        <v>0</v>
      </c>
      <c r="S3088" t="str">
        <f t="shared" si="148"/>
        <v>OK</v>
      </c>
      <c r="T3088" s="10">
        <f>IFERROR(VLOOKUP(A3088,[1]!Tabla1[[#All],[Material]:[venta nueva]],38,FALSE),0)</f>
        <v>0</v>
      </c>
    </row>
    <row r="3089" spans="1:20" hidden="1" x14ac:dyDescent="0.35">
      <c r="A3089">
        <f t="shared" si="146"/>
        <v>1021555</v>
      </c>
      <c r="B3089" s="6" t="s">
        <v>1145</v>
      </c>
      <c r="C3089" s="7" t="s">
        <v>553</v>
      </c>
      <c r="D3089" s="7" t="s">
        <v>1097</v>
      </c>
      <c r="E3089" s="7" t="s">
        <v>163</v>
      </c>
      <c r="F3089" s="7" t="s">
        <v>164</v>
      </c>
      <c r="G3089" s="7" t="s">
        <v>1078</v>
      </c>
      <c r="H3089" s="7" t="s">
        <v>1009</v>
      </c>
      <c r="I3089" s="6" t="s">
        <v>10</v>
      </c>
      <c r="J3089" s="1"/>
      <c r="K3089" s="1"/>
      <c r="L3089" s="1"/>
      <c r="M3089" s="1"/>
      <c r="N3089" s="1"/>
      <c r="O3089" s="1"/>
      <c r="P3089" s="1"/>
      <c r="Q3089" s="12">
        <v>153108.47899999999</v>
      </c>
      <c r="R3089" s="29">
        <f t="shared" si="147"/>
        <v>0</v>
      </c>
      <c r="S3089" t="str">
        <f t="shared" si="148"/>
        <v>OK</v>
      </c>
      <c r="T3089" s="10">
        <f>IFERROR(VLOOKUP(A3089,[1]!Tabla1[[#All],[Material]:[venta nueva]],38,FALSE),0)</f>
        <v>0</v>
      </c>
    </row>
    <row r="3090" spans="1:20" hidden="1" x14ac:dyDescent="0.35">
      <c r="A3090">
        <f t="shared" si="146"/>
        <v>1021596</v>
      </c>
      <c r="B3090" s="6" t="s">
        <v>1145</v>
      </c>
      <c r="C3090" s="7" t="s">
        <v>553</v>
      </c>
      <c r="D3090" s="7" t="s">
        <v>1097</v>
      </c>
      <c r="E3090" s="7" t="s">
        <v>508</v>
      </c>
      <c r="F3090" s="7" t="s">
        <v>148</v>
      </c>
      <c r="G3090" s="7" t="s">
        <v>1080</v>
      </c>
      <c r="H3090" s="7" t="s">
        <v>1031</v>
      </c>
      <c r="I3090" s="6" t="s">
        <v>10</v>
      </c>
      <c r="J3090" s="1"/>
      <c r="K3090" s="1"/>
      <c r="L3090" s="1"/>
      <c r="M3090" s="1"/>
      <c r="N3090" s="1"/>
      <c r="O3090" s="1"/>
      <c r="P3090" s="1"/>
      <c r="Q3090" s="12">
        <v>117592.944</v>
      </c>
      <c r="R3090" s="29">
        <f t="shared" si="147"/>
        <v>0</v>
      </c>
      <c r="S3090" t="str">
        <f t="shared" si="148"/>
        <v>OK</v>
      </c>
      <c r="T3090" s="10">
        <f>IFERROR(VLOOKUP(A3090,[1]!Tabla1[[#All],[Material]:[venta nueva]],38,FALSE),0)</f>
        <v>0</v>
      </c>
    </row>
    <row r="3091" spans="1:20" hidden="1" x14ac:dyDescent="0.35">
      <c r="A3091">
        <f t="shared" si="146"/>
        <v>1021603</v>
      </c>
      <c r="B3091" s="6" t="s">
        <v>1145</v>
      </c>
      <c r="C3091" s="7" t="s">
        <v>553</v>
      </c>
      <c r="D3091" s="7" t="s">
        <v>1097</v>
      </c>
      <c r="E3091" s="7" t="s">
        <v>165</v>
      </c>
      <c r="F3091" s="7" t="s">
        <v>166</v>
      </c>
      <c r="G3091" s="7" t="s">
        <v>1075</v>
      </c>
      <c r="H3091" s="7" t="s">
        <v>1003</v>
      </c>
      <c r="I3091" s="6" t="s">
        <v>16</v>
      </c>
      <c r="J3091" s="1"/>
      <c r="K3091" s="1"/>
      <c r="L3091" s="1"/>
      <c r="M3091" s="1"/>
      <c r="N3091" s="1"/>
      <c r="O3091" s="1"/>
      <c r="P3091" s="1"/>
      <c r="Q3091" s="12">
        <v>6999.9960000000001</v>
      </c>
      <c r="R3091" s="29">
        <f t="shared" si="147"/>
        <v>0</v>
      </c>
      <c r="S3091" t="str">
        <f t="shared" si="148"/>
        <v>OK</v>
      </c>
      <c r="T3091" s="10">
        <f>IFERROR(VLOOKUP(A3091,[1]!Tabla1[[#All],[Material]:[venta nueva]],38,FALSE),0)</f>
        <v>0</v>
      </c>
    </row>
    <row r="3092" spans="1:20" hidden="1" x14ac:dyDescent="0.35">
      <c r="A3092">
        <f t="shared" si="146"/>
        <v>1021664</v>
      </c>
      <c r="B3092" s="6" t="s">
        <v>1145</v>
      </c>
      <c r="C3092" s="7" t="s">
        <v>553</v>
      </c>
      <c r="D3092" s="7" t="s">
        <v>1097</v>
      </c>
      <c r="E3092" s="7" t="s">
        <v>170</v>
      </c>
      <c r="F3092" s="7" t="s">
        <v>171</v>
      </c>
      <c r="G3092" s="7" t="s">
        <v>1085</v>
      </c>
      <c r="H3092" s="7" t="s">
        <v>1019</v>
      </c>
      <c r="I3092" s="6" t="s">
        <v>12</v>
      </c>
      <c r="J3092" s="1"/>
      <c r="K3092" s="1"/>
      <c r="L3092" s="1"/>
      <c r="M3092" s="1"/>
      <c r="N3092" s="1"/>
      <c r="O3092" s="1"/>
      <c r="P3092" s="1"/>
      <c r="Q3092" s="12">
        <v>8070.7340000000004</v>
      </c>
      <c r="R3092" s="29">
        <f t="shared" si="147"/>
        <v>0</v>
      </c>
      <c r="S3092" t="str">
        <f t="shared" si="148"/>
        <v>OK</v>
      </c>
      <c r="T3092" s="10">
        <f>IFERROR(VLOOKUP(A3092,[1]!Tabla1[[#All],[Material]:[venta nueva]],38,FALSE),0)</f>
        <v>0</v>
      </c>
    </row>
    <row r="3093" spans="1:20" hidden="1" x14ac:dyDescent="0.35">
      <c r="A3093">
        <f t="shared" si="146"/>
        <v>1021665</v>
      </c>
      <c r="B3093" s="6" t="s">
        <v>1145</v>
      </c>
      <c r="C3093" s="7" t="s">
        <v>553</v>
      </c>
      <c r="D3093" s="7" t="s">
        <v>1097</v>
      </c>
      <c r="E3093" s="7" t="s">
        <v>172</v>
      </c>
      <c r="F3093" s="7" t="s">
        <v>173</v>
      </c>
      <c r="G3093" s="7" t="s">
        <v>1085</v>
      </c>
      <c r="H3093" s="7" t="s">
        <v>1019</v>
      </c>
      <c r="I3093" s="6" t="s">
        <v>12</v>
      </c>
      <c r="J3093" s="1"/>
      <c r="K3093" s="1"/>
      <c r="L3093" s="1"/>
      <c r="M3093" s="1"/>
      <c r="N3093" s="1"/>
      <c r="O3093" s="1"/>
      <c r="P3093" s="1"/>
      <c r="Q3093" s="12">
        <v>40561.741999999998</v>
      </c>
      <c r="R3093" s="29">
        <f t="shared" si="147"/>
        <v>0</v>
      </c>
      <c r="S3093" t="str">
        <f t="shared" si="148"/>
        <v>OK</v>
      </c>
      <c r="T3093" s="10">
        <f>IFERROR(VLOOKUP(A3093,[1]!Tabla1[[#All],[Material]:[venta nueva]],38,FALSE),0)</f>
        <v>0</v>
      </c>
    </row>
    <row r="3094" spans="1:20" hidden="1" x14ac:dyDescent="0.35">
      <c r="A3094">
        <f t="shared" si="146"/>
        <v>1021731</v>
      </c>
      <c r="B3094" s="6" t="s">
        <v>1145</v>
      </c>
      <c r="C3094" s="7" t="s">
        <v>553</v>
      </c>
      <c r="D3094" s="7" t="s">
        <v>1097</v>
      </c>
      <c r="E3094" s="7" t="s">
        <v>174</v>
      </c>
      <c r="F3094" s="7" t="s">
        <v>175</v>
      </c>
      <c r="G3094" s="7" t="s">
        <v>1086</v>
      </c>
      <c r="H3094" s="7" t="s">
        <v>1025</v>
      </c>
      <c r="I3094" s="6" t="s">
        <v>14</v>
      </c>
      <c r="J3094" s="1"/>
      <c r="K3094" s="1"/>
      <c r="L3094" s="1"/>
      <c r="M3094" s="1"/>
      <c r="N3094" s="1"/>
      <c r="O3094" s="1"/>
      <c r="P3094" s="1"/>
      <c r="Q3094" s="12">
        <v>166376.228</v>
      </c>
      <c r="R3094" s="29">
        <f t="shared" si="147"/>
        <v>0</v>
      </c>
      <c r="S3094" t="str">
        <f t="shared" si="148"/>
        <v>OK</v>
      </c>
      <c r="T3094" s="10">
        <f>IFERROR(VLOOKUP(A3094,[1]!Tabla1[[#All],[Material]:[venta nueva]],38,FALSE),0)</f>
        <v>0</v>
      </c>
    </row>
    <row r="3095" spans="1:20" hidden="1" x14ac:dyDescent="0.35">
      <c r="A3095">
        <f t="shared" si="146"/>
        <v>1021732</v>
      </c>
      <c r="B3095" s="6" t="s">
        <v>1145</v>
      </c>
      <c r="C3095" s="7" t="s">
        <v>553</v>
      </c>
      <c r="D3095" s="7" t="s">
        <v>1097</v>
      </c>
      <c r="E3095" s="7" t="s">
        <v>176</v>
      </c>
      <c r="F3095" s="7" t="s">
        <v>177</v>
      </c>
      <c r="G3095" s="7" t="s">
        <v>1084</v>
      </c>
      <c r="H3095" s="7" t="s">
        <v>1032</v>
      </c>
      <c r="I3095" s="6" t="s">
        <v>14</v>
      </c>
      <c r="J3095" s="1"/>
      <c r="K3095" s="1"/>
      <c r="L3095" s="1"/>
      <c r="M3095" s="1"/>
      <c r="N3095" s="1"/>
      <c r="O3095" s="1"/>
      <c r="P3095" s="1"/>
      <c r="Q3095" s="12">
        <v>309635.391</v>
      </c>
      <c r="R3095" s="29">
        <f t="shared" si="147"/>
        <v>0</v>
      </c>
      <c r="S3095" t="str">
        <f t="shared" si="148"/>
        <v>OK</v>
      </c>
      <c r="T3095" s="10">
        <f>IFERROR(VLOOKUP(A3095,[1]!Tabla1[[#All],[Material]:[venta nueva]],38,FALSE),0)</f>
        <v>0</v>
      </c>
    </row>
    <row r="3096" spans="1:20" hidden="1" x14ac:dyDescent="0.35">
      <c r="A3096">
        <f t="shared" si="146"/>
        <v>1021733</v>
      </c>
      <c r="B3096" s="6" t="s">
        <v>1145</v>
      </c>
      <c r="C3096" s="7" t="s">
        <v>553</v>
      </c>
      <c r="D3096" s="7" t="s">
        <v>1097</v>
      </c>
      <c r="E3096" s="7" t="s">
        <v>178</v>
      </c>
      <c r="F3096" s="7" t="s">
        <v>149</v>
      </c>
      <c r="G3096" s="7" t="s">
        <v>1076</v>
      </c>
      <c r="H3096" s="7" t="s">
        <v>1022</v>
      </c>
      <c r="I3096" s="6" t="s">
        <v>14</v>
      </c>
      <c r="J3096" s="1"/>
      <c r="K3096" s="1"/>
      <c r="L3096" s="1"/>
      <c r="M3096" s="1"/>
      <c r="N3096" s="1"/>
      <c r="O3096" s="1"/>
      <c r="P3096" s="1"/>
      <c r="Q3096" s="12">
        <v>3830.9110000000001</v>
      </c>
      <c r="R3096" s="29">
        <f t="shared" si="147"/>
        <v>0</v>
      </c>
      <c r="S3096" t="str">
        <f t="shared" si="148"/>
        <v>OK</v>
      </c>
      <c r="T3096" s="10">
        <f>IFERROR(VLOOKUP(A3096,[1]!Tabla1[[#All],[Material]:[venta nueva]],38,FALSE),0)</f>
        <v>0</v>
      </c>
    </row>
    <row r="3097" spans="1:20" hidden="1" x14ac:dyDescent="0.35">
      <c r="A3097">
        <f t="shared" si="146"/>
        <v>1021735</v>
      </c>
      <c r="B3097" s="6" t="s">
        <v>1145</v>
      </c>
      <c r="C3097" s="7" t="s">
        <v>553</v>
      </c>
      <c r="D3097" s="7" t="s">
        <v>1097</v>
      </c>
      <c r="E3097" s="7" t="s">
        <v>179</v>
      </c>
      <c r="F3097" s="7" t="s">
        <v>180</v>
      </c>
      <c r="G3097" s="7" t="s">
        <v>1069</v>
      </c>
      <c r="H3097" s="7" t="s">
        <v>1033</v>
      </c>
      <c r="I3097" s="6" t="s">
        <v>14</v>
      </c>
      <c r="J3097" s="1"/>
      <c r="K3097" s="1"/>
      <c r="L3097" s="1"/>
      <c r="M3097" s="1"/>
      <c r="N3097" s="1"/>
      <c r="O3097" s="1"/>
      <c r="P3097" s="1"/>
      <c r="Q3097" s="12">
        <v>178953.79500000001</v>
      </c>
      <c r="R3097" s="29">
        <f t="shared" si="147"/>
        <v>0</v>
      </c>
      <c r="S3097" t="str">
        <f t="shared" si="148"/>
        <v>OK</v>
      </c>
      <c r="T3097" s="10">
        <f>IFERROR(VLOOKUP(A3097,[1]!Tabla1[[#All],[Material]:[venta nueva]],38,FALSE),0)</f>
        <v>0</v>
      </c>
    </row>
    <row r="3098" spans="1:20" hidden="1" x14ac:dyDescent="0.35">
      <c r="A3098">
        <f t="shared" si="146"/>
        <v>1021737</v>
      </c>
      <c r="B3098" s="6" t="s">
        <v>1145</v>
      </c>
      <c r="C3098" s="7" t="s">
        <v>553</v>
      </c>
      <c r="D3098" s="7" t="s">
        <v>1097</v>
      </c>
      <c r="E3098" s="7" t="s">
        <v>181</v>
      </c>
      <c r="F3098" s="7" t="s">
        <v>182</v>
      </c>
      <c r="G3098" s="7" t="s">
        <v>1069</v>
      </c>
      <c r="H3098" s="7" t="s">
        <v>1033</v>
      </c>
      <c r="I3098" s="6" t="s">
        <v>14</v>
      </c>
      <c r="J3098" s="1"/>
      <c r="K3098" s="1"/>
      <c r="L3098" s="1"/>
      <c r="M3098" s="1"/>
      <c r="N3098" s="1"/>
      <c r="O3098" s="1"/>
      <c r="P3098" s="1"/>
      <c r="Q3098" s="12">
        <v>12729.037</v>
      </c>
      <c r="R3098" s="29">
        <f t="shared" si="147"/>
        <v>0</v>
      </c>
      <c r="S3098" t="str">
        <f t="shared" si="148"/>
        <v>OK</v>
      </c>
      <c r="T3098" s="10">
        <f>IFERROR(VLOOKUP(A3098,[1]!Tabla1[[#All],[Material]:[venta nueva]],38,FALSE),0)</f>
        <v>0</v>
      </c>
    </row>
    <row r="3099" spans="1:20" hidden="1" x14ac:dyDescent="0.35">
      <c r="A3099">
        <f t="shared" si="146"/>
        <v>1021738</v>
      </c>
      <c r="B3099" s="6" t="s">
        <v>1145</v>
      </c>
      <c r="C3099" s="7" t="s">
        <v>553</v>
      </c>
      <c r="D3099" s="7" t="s">
        <v>1097</v>
      </c>
      <c r="E3099" s="7" t="s">
        <v>183</v>
      </c>
      <c r="F3099" s="7" t="s">
        <v>184</v>
      </c>
      <c r="G3099" s="7" t="s">
        <v>1069</v>
      </c>
      <c r="H3099" s="7" t="s">
        <v>1033</v>
      </c>
      <c r="I3099" s="6" t="s">
        <v>14</v>
      </c>
      <c r="J3099" s="1"/>
      <c r="K3099" s="1"/>
      <c r="L3099" s="1"/>
      <c r="M3099" s="1"/>
      <c r="N3099" s="1"/>
      <c r="O3099" s="1"/>
      <c r="P3099" s="1"/>
      <c r="Q3099" s="12">
        <v>87845.926000000007</v>
      </c>
      <c r="R3099" s="29">
        <f t="shared" si="147"/>
        <v>0</v>
      </c>
      <c r="S3099" t="str">
        <f t="shared" si="148"/>
        <v>OK</v>
      </c>
      <c r="T3099" s="10">
        <f>IFERROR(VLOOKUP(A3099,[1]!Tabla1[[#All],[Material]:[venta nueva]],38,FALSE),0)</f>
        <v>0</v>
      </c>
    </row>
    <row r="3100" spans="1:20" hidden="1" x14ac:dyDescent="0.35">
      <c r="A3100">
        <f t="shared" si="146"/>
        <v>1021739</v>
      </c>
      <c r="B3100" s="6" t="s">
        <v>1145</v>
      </c>
      <c r="C3100" s="7" t="s">
        <v>553</v>
      </c>
      <c r="D3100" s="7" t="s">
        <v>1097</v>
      </c>
      <c r="E3100" s="7" t="s">
        <v>185</v>
      </c>
      <c r="F3100" s="7" t="s">
        <v>186</v>
      </c>
      <c r="G3100" s="7" t="s">
        <v>1087</v>
      </c>
      <c r="H3100" s="7" t="s">
        <v>1034</v>
      </c>
      <c r="I3100" s="6" t="s">
        <v>14</v>
      </c>
      <c r="J3100" s="1"/>
      <c r="K3100" s="1"/>
      <c r="L3100" s="1"/>
      <c r="M3100" s="1"/>
      <c r="N3100" s="1"/>
      <c r="O3100" s="1"/>
      <c r="P3100" s="1"/>
      <c r="Q3100" s="12">
        <v>35086.466999999997</v>
      </c>
      <c r="R3100" s="29">
        <f t="shared" si="147"/>
        <v>0</v>
      </c>
      <c r="S3100" t="str">
        <f t="shared" si="148"/>
        <v>OK</v>
      </c>
      <c r="T3100" s="10">
        <f>IFERROR(VLOOKUP(A3100,[1]!Tabla1[[#All],[Material]:[venta nueva]],38,FALSE),0)</f>
        <v>0</v>
      </c>
    </row>
    <row r="3101" spans="1:20" hidden="1" x14ac:dyDescent="0.35">
      <c r="A3101">
        <f t="shared" si="146"/>
        <v>1021765</v>
      </c>
      <c r="B3101" s="6" t="s">
        <v>1145</v>
      </c>
      <c r="C3101" s="7" t="s">
        <v>553</v>
      </c>
      <c r="D3101" s="7" t="s">
        <v>1097</v>
      </c>
      <c r="E3101" s="7" t="s">
        <v>188</v>
      </c>
      <c r="F3101" s="7" t="s">
        <v>92</v>
      </c>
      <c r="G3101" s="7" t="s">
        <v>1076</v>
      </c>
      <c r="H3101" s="7" t="s">
        <v>1020</v>
      </c>
      <c r="I3101" s="6" t="s">
        <v>14</v>
      </c>
      <c r="J3101" s="1"/>
      <c r="K3101" s="1"/>
      <c r="L3101" s="1"/>
      <c r="M3101" s="1"/>
      <c r="N3101" s="1"/>
      <c r="O3101" s="1"/>
      <c r="P3101" s="1"/>
      <c r="Q3101" s="12">
        <v>6759.9979999999996</v>
      </c>
      <c r="R3101" s="29">
        <f t="shared" si="147"/>
        <v>0</v>
      </c>
      <c r="S3101" t="str">
        <f t="shared" si="148"/>
        <v>OK</v>
      </c>
      <c r="T3101" s="10">
        <f>IFERROR(VLOOKUP(A3101,[1]!Tabla1[[#All],[Material]:[venta nueva]],38,FALSE),0)</f>
        <v>0</v>
      </c>
    </row>
    <row r="3102" spans="1:20" hidden="1" x14ac:dyDescent="0.35">
      <c r="A3102">
        <f t="shared" si="146"/>
        <v>1021766</v>
      </c>
      <c r="B3102" s="6" t="s">
        <v>1145</v>
      </c>
      <c r="C3102" s="7" t="s">
        <v>553</v>
      </c>
      <c r="D3102" s="7" t="s">
        <v>1097</v>
      </c>
      <c r="E3102" s="7" t="s">
        <v>189</v>
      </c>
      <c r="F3102" s="7" t="s">
        <v>190</v>
      </c>
      <c r="G3102" s="7" t="s">
        <v>1084</v>
      </c>
      <c r="H3102" s="7" t="s">
        <v>1028</v>
      </c>
      <c r="I3102" s="6" t="s">
        <v>14</v>
      </c>
      <c r="J3102" s="1"/>
      <c r="K3102" s="1"/>
      <c r="L3102" s="1"/>
      <c r="M3102" s="1"/>
      <c r="N3102" s="1"/>
      <c r="O3102" s="1"/>
      <c r="P3102" s="1"/>
      <c r="Q3102" s="12">
        <v>335725.734</v>
      </c>
      <c r="R3102" s="29">
        <f t="shared" si="147"/>
        <v>0</v>
      </c>
      <c r="S3102" t="str">
        <f t="shared" si="148"/>
        <v>OK</v>
      </c>
      <c r="T3102" s="10">
        <f>IFERROR(VLOOKUP(A3102,[1]!Tabla1[[#All],[Material]:[venta nueva]],38,FALSE),0)</f>
        <v>0</v>
      </c>
    </row>
    <row r="3103" spans="1:20" hidden="1" x14ac:dyDescent="0.35">
      <c r="A3103">
        <f t="shared" si="146"/>
        <v>1021767</v>
      </c>
      <c r="B3103" s="6" t="s">
        <v>1145</v>
      </c>
      <c r="C3103" s="7" t="s">
        <v>553</v>
      </c>
      <c r="D3103" s="7" t="s">
        <v>1097</v>
      </c>
      <c r="E3103" s="7" t="s">
        <v>191</v>
      </c>
      <c r="F3103" s="7" t="s">
        <v>192</v>
      </c>
      <c r="G3103" s="7" t="s">
        <v>1084</v>
      </c>
      <c r="H3103" s="7" t="s">
        <v>1017</v>
      </c>
      <c r="I3103" s="6" t="s">
        <v>14</v>
      </c>
      <c r="J3103" s="1"/>
      <c r="K3103" s="1"/>
      <c r="L3103" s="1"/>
      <c r="M3103" s="1"/>
      <c r="N3103" s="1"/>
      <c r="O3103" s="1"/>
      <c r="P3103" s="1"/>
      <c r="Q3103" s="12">
        <v>432336.87400000001</v>
      </c>
      <c r="R3103" s="29">
        <f t="shared" si="147"/>
        <v>0</v>
      </c>
      <c r="S3103" t="str">
        <f t="shared" si="148"/>
        <v>OK</v>
      </c>
      <c r="T3103" s="10">
        <f>IFERROR(VLOOKUP(A3103,[1]!Tabla1[[#All],[Material]:[venta nueva]],38,FALSE),0)</f>
        <v>0</v>
      </c>
    </row>
    <row r="3104" spans="1:20" hidden="1" x14ac:dyDescent="0.35">
      <c r="A3104">
        <f t="shared" si="146"/>
        <v>1021774</v>
      </c>
      <c r="B3104" s="6" t="s">
        <v>1145</v>
      </c>
      <c r="C3104" s="7" t="s">
        <v>553</v>
      </c>
      <c r="D3104" s="7" t="s">
        <v>1097</v>
      </c>
      <c r="E3104" s="7" t="s">
        <v>193</v>
      </c>
      <c r="F3104" s="7" t="s">
        <v>194</v>
      </c>
      <c r="G3104" s="7" t="s">
        <v>1084</v>
      </c>
      <c r="H3104" s="7" t="s">
        <v>1028</v>
      </c>
      <c r="I3104" s="6" t="s">
        <v>14</v>
      </c>
      <c r="J3104" s="1"/>
      <c r="K3104" s="1"/>
      <c r="L3104" s="1"/>
      <c r="M3104" s="1"/>
      <c r="N3104" s="1"/>
      <c r="O3104" s="1"/>
      <c r="P3104" s="1"/>
      <c r="Q3104" s="12">
        <v>71828.076000000001</v>
      </c>
      <c r="R3104" s="29">
        <f t="shared" si="147"/>
        <v>0</v>
      </c>
      <c r="S3104" t="str">
        <f t="shared" si="148"/>
        <v>OK</v>
      </c>
      <c r="T3104" s="10">
        <f>IFERROR(VLOOKUP(A3104,[1]!Tabla1[[#All],[Material]:[venta nueva]],38,FALSE),0)</f>
        <v>0</v>
      </c>
    </row>
    <row r="3105" spans="1:20" hidden="1" x14ac:dyDescent="0.35">
      <c r="A3105">
        <f t="shared" si="146"/>
        <v>1021819</v>
      </c>
      <c r="B3105" s="6" t="s">
        <v>1145</v>
      </c>
      <c r="C3105" s="7" t="s">
        <v>553</v>
      </c>
      <c r="D3105" s="7" t="s">
        <v>1097</v>
      </c>
      <c r="E3105" s="7" t="s">
        <v>509</v>
      </c>
      <c r="F3105" s="7" t="s">
        <v>510</v>
      </c>
      <c r="G3105" s="7" t="s">
        <v>1075</v>
      </c>
      <c r="H3105" s="7" t="s">
        <v>1002</v>
      </c>
      <c r="I3105" s="6" t="s">
        <v>9</v>
      </c>
      <c r="J3105" s="1"/>
      <c r="K3105" s="1"/>
      <c r="L3105" s="1"/>
      <c r="M3105" s="1"/>
      <c r="N3105" s="1"/>
      <c r="O3105" s="1"/>
      <c r="P3105" s="1"/>
      <c r="Q3105" s="12">
        <v>609.54600000000005</v>
      </c>
      <c r="R3105" s="29">
        <f t="shared" si="147"/>
        <v>0</v>
      </c>
      <c r="S3105" t="str">
        <f t="shared" si="148"/>
        <v>OK</v>
      </c>
      <c r="T3105" s="10">
        <f>IFERROR(VLOOKUP(A3105,[1]!Tabla1[[#All],[Material]:[venta nueva]],38,FALSE),0)</f>
        <v>0</v>
      </c>
    </row>
    <row r="3106" spans="1:20" hidden="1" x14ac:dyDescent="0.35">
      <c r="A3106">
        <f t="shared" si="146"/>
        <v>1021864</v>
      </c>
      <c r="B3106" s="6" t="s">
        <v>1145</v>
      </c>
      <c r="C3106" s="7" t="s">
        <v>553</v>
      </c>
      <c r="D3106" s="7" t="s">
        <v>1097</v>
      </c>
      <c r="E3106" s="7" t="s">
        <v>195</v>
      </c>
      <c r="F3106" s="7" t="s">
        <v>196</v>
      </c>
      <c r="G3106" s="7" t="s">
        <v>1080</v>
      </c>
      <c r="H3106" s="7" t="s">
        <v>1024</v>
      </c>
      <c r="I3106" s="6" t="s">
        <v>13</v>
      </c>
      <c r="J3106" s="1"/>
      <c r="K3106" s="1"/>
      <c r="L3106" s="1"/>
      <c r="M3106" s="1"/>
      <c r="N3106" s="1"/>
      <c r="O3106" s="1"/>
      <c r="P3106" s="1"/>
      <c r="Q3106" s="12">
        <v>83275.728000000003</v>
      </c>
      <c r="R3106" s="29">
        <f t="shared" si="147"/>
        <v>0</v>
      </c>
      <c r="S3106" t="str">
        <f t="shared" si="148"/>
        <v>OK</v>
      </c>
      <c r="T3106" s="10">
        <f>IFERROR(VLOOKUP(A3106,[1]!Tabla1[[#All],[Material]:[venta nueva]],38,FALSE),0)</f>
        <v>0</v>
      </c>
    </row>
    <row r="3107" spans="1:20" hidden="1" x14ac:dyDescent="0.35">
      <c r="A3107">
        <f t="shared" si="146"/>
        <v>1021874</v>
      </c>
      <c r="B3107" s="6" t="s">
        <v>1145</v>
      </c>
      <c r="C3107" s="7" t="s">
        <v>553</v>
      </c>
      <c r="D3107" s="7" t="s">
        <v>1097</v>
      </c>
      <c r="E3107" s="7" t="s">
        <v>477</v>
      </c>
      <c r="F3107" s="7" t="s">
        <v>243</v>
      </c>
      <c r="G3107" s="7" t="s">
        <v>1078</v>
      </c>
      <c r="H3107" s="7" t="s">
        <v>1009</v>
      </c>
      <c r="I3107" s="6" t="s">
        <v>10</v>
      </c>
      <c r="J3107" s="1"/>
      <c r="K3107" s="1"/>
      <c r="L3107" s="1"/>
      <c r="M3107" s="1"/>
      <c r="N3107" s="1"/>
      <c r="O3107" s="1"/>
      <c r="P3107" s="1"/>
      <c r="Q3107" s="12">
        <v>434401.223</v>
      </c>
      <c r="R3107" s="29">
        <f t="shared" si="147"/>
        <v>0</v>
      </c>
      <c r="S3107" t="str">
        <f t="shared" si="148"/>
        <v>OK</v>
      </c>
      <c r="T3107" s="10">
        <f>IFERROR(VLOOKUP(A3107,[1]!Tabla1[[#All],[Material]:[venta nueva]],38,FALSE),0)</f>
        <v>0</v>
      </c>
    </row>
    <row r="3108" spans="1:20" hidden="1" x14ac:dyDescent="0.35">
      <c r="A3108">
        <f t="shared" si="146"/>
        <v>1021920</v>
      </c>
      <c r="B3108" s="6" t="s">
        <v>1145</v>
      </c>
      <c r="C3108" s="7" t="s">
        <v>553</v>
      </c>
      <c r="D3108" s="7" t="s">
        <v>1097</v>
      </c>
      <c r="E3108" s="7" t="s">
        <v>593</v>
      </c>
      <c r="F3108" s="7" t="s">
        <v>594</v>
      </c>
      <c r="G3108" s="7" t="s">
        <v>1075</v>
      </c>
      <c r="H3108" s="7" t="s">
        <v>1035</v>
      </c>
      <c r="I3108" s="6" t="s">
        <v>15</v>
      </c>
      <c r="J3108" s="1"/>
      <c r="K3108" s="1"/>
      <c r="L3108" s="1"/>
      <c r="M3108" s="1"/>
      <c r="N3108" s="1"/>
      <c r="O3108" s="1"/>
      <c r="P3108" s="1"/>
      <c r="Q3108" s="12">
        <v>847.30200000000002</v>
      </c>
      <c r="R3108" s="29">
        <f t="shared" si="147"/>
        <v>0</v>
      </c>
      <c r="S3108" t="str">
        <f t="shared" si="148"/>
        <v>OK</v>
      </c>
      <c r="T3108" s="10">
        <f>IFERROR(VLOOKUP(A3108,[1]!Tabla1[[#All],[Material]:[venta nueva]],38,FALSE),0)</f>
        <v>0</v>
      </c>
    </row>
    <row r="3109" spans="1:20" hidden="1" x14ac:dyDescent="0.35">
      <c r="A3109">
        <f t="shared" si="146"/>
        <v>1021921</v>
      </c>
      <c r="B3109" s="6" t="s">
        <v>1145</v>
      </c>
      <c r="C3109" s="7" t="s">
        <v>553</v>
      </c>
      <c r="D3109" s="7" t="s">
        <v>1097</v>
      </c>
      <c r="E3109" s="7" t="s">
        <v>595</v>
      </c>
      <c r="F3109" s="7" t="s">
        <v>596</v>
      </c>
      <c r="G3109" s="7" t="s">
        <v>1075</v>
      </c>
      <c r="H3109" s="7" t="s">
        <v>1002</v>
      </c>
      <c r="I3109" s="6" t="s">
        <v>15</v>
      </c>
      <c r="J3109" s="1"/>
      <c r="K3109" s="1"/>
      <c r="L3109" s="1"/>
      <c r="M3109" s="1"/>
      <c r="N3109" s="1"/>
      <c r="O3109" s="1"/>
      <c r="P3109" s="1"/>
      <c r="Q3109" s="12">
        <v>800.00199999999995</v>
      </c>
      <c r="R3109" s="29">
        <f t="shared" si="147"/>
        <v>0</v>
      </c>
      <c r="S3109" t="str">
        <f t="shared" si="148"/>
        <v>OK</v>
      </c>
      <c r="T3109" s="10">
        <f>IFERROR(VLOOKUP(A3109,[1]!Tabla1[[#All],[Material]:[venta nueva]],38,FALSE),0)</f>
        <v>0</v>
      </c>
    </row>
    <row r="3110" spans="1:20" hidden="1" x14ac:dyDescent="0.35">
      <c r="A3110">
        <f t="shared" si="146"/>
        <v>1021924</v>
      </c>
      <c r="B3110" s="6" t="s">
        <v>1145</v>
      </c>
      <c r="C3110" s="7" t="s">
        <v>553</v>
      </c>
      <c r="D3110" s="7" t="s">
        <v>1097</v>
      </c>
      <c r="E3110" s="7" t="s">
        <v>202</v>
      </c>
      <c r="F3110" s="7" t="s">
        <v>203</v>
      </c>
      <c r="G3110" s="7" t="s">
        <v>1075</v>
      </c>
      <c r="H3110" s="7" t="s">
        <v>1003</v>
      </c>
      <c r="I3110" s="6" t="s">
        <v>15</v>
      </c>
      <c r="J3110" s="1"/>
      <c r="K3110" s="1"/>
      <c r="L3110" s="1"/>
      <c r="M3110" s="1"/>
      <c r="N3110" s="1"/>
      <c r="O3110" s="1"/>
      <c r="P3110" s="1"/>
      <c r="Q3110" s="12">
        <v>15076.626</v>
      </c>
      <c r="R3110" s="29">
        <f t="shared" si="147"/>
        <v>0</v>
      </c>
      <c r="S3110" t="str">
        <f t="shared" si="148"/>
        <v>OK</v>
      </c>
      <c r="T3110" s="10">
        <f>IFERROR(VLOOKUP(A3110,[1]!Tabla1[[#All],[Material]:[venta nueva]],38,FALSE),0)</f>
        <v>0</v>
      </c>
    </row>
    <row r="3111" spans="1:20" hidden="1" x14ac:dyDescent="0.35">
      <c r="A3111">
        <f t="shared" si="146"/>
        <v>1021925</v>
      </c>
      <c r="B3111" s="6" t="s">
        <v>1145</v>
      </c>
      <c r="C3111" s="7" t="s">
        <v>553</v>
      </c>
      <c r="D3111" s="7" t="s">
        <v>1097</v>
      </c>
      <c r="E3111" s="7" t="s">
        <v>204</v>
      </c>
      <c r="F3111" s="7" t="s">
        <v>205</v>
      </c>
      <c r="G3111" s="7" t="s">
        <v>1075</v>
      </c>
      <c r="H3111" s="7" t="s">
        <v>1003</v>
      </c>
      <c r="I3111" s="6" t="s">
        <v>15</v>
      </c>
      <c r="J3111" s="1"/>
      <c r="K3111" s="1"/>
      <c r="L3111" s="1"/>
      <c r="M3111" s="1"/>
      <c r="N3111" s="1"/>
      <c r="O3111" s="1"/>
      <c r="P3111" s="1"/>
      <c r="Q3111" s="12">
        <v>17510.166000000001</v>
      </c>
      <c r="R3111" s="29">
        <f t="shared" si="147"/>
        <v>0</v>
      </c>
      <c r="S3111" t="str">
        <f t="shared" si="148"/>
        <v>OK</v>
      </c>
      <c r="T3111" s="10">
        <f>IFERROR(VLOOKUP(A3111,[1]!Tabla1[[#All],[Material]:[venta nueva]],38,FALSE),0)</f>
        <v>0</v>
      </c>
    </row>
    <row r="3112" spans="1:20" hidden="1" x14ac:dyDescent="0.35">
      <c r="A3112">
        <f t="shared" si="146"/>
        <v>1021931</v>
      </c>
      <c r="B3112" s="6" t="s">
        <v>1145</v>
      </c>
      <c r="C3112" s="7" t="s">
        <v>553</v>
      </c>
      <c r="D3112" s="7" t="s">
        <v>1097</v>
      </c>
      <c r="E3112" s="7" t="s">
        <v>206</v>
      </c>
      <c r="F3112" s="7" t="s">
        <v>207</v>
      </c>
      <c r="G3112" s="7" t="s">
        <v>1085</v>
      </c>
      <c r="H3112" s="7" t="s">
        <v>1036</v>
      </c>
      <c r="I3112" s="6" t="s">
        <v>15</v>
      </c>
      <c r="J3112" s="1"/>
      <c r="K3112" s="1"/>
      <c r="L3112" s="1"/>
      <c r="M3112" s="1"/>
      <c r="N3112" s="1"/>
      <c r="O3112" s="1"/>
      <c r="P3112" s="1"/>
      <c r="Q3112" s="12">
        <v>16356.165999999999</v>
      </c>
      <c r="R3112" s="29">
        <f t="shared" si="147"/>
        <v>0</v>
      </c>
      <c r="S3112" t="str">
        <f t="shared" si="148"/>
        <v>OK</v>
      </c>
      <c r="T3112" s="10">
        <f>IFERROR(VLOOKUP(A3112,[1]!Tabla1[[#All],[Material]:[venta nueva]],38,FALSE),0)</f>
        <v>0</v>
      </c>
    </row>
    <row r="3113" spans="1:20" hidden="1" x14ac:dyDescent="0.35">
      <c r="A3113">
        <f t="shared" si="146"/>
        <v>1021936</v>
      </c>
      <c r="B3113" s="6" t="s">
        <v>1145</v>
      </c>
      <c r="C3113" s="7" t="s">
        <v>553</v>
      </c>
      <c r="D3113" s="7" t="s">
        <v>1097</v>
      </c>
      <c r="E3113" s="7" t="s">
        <v>208</v>
      </c>
      <c r="F3113" s="7" t="s">
        <v>209</v>
      </c>
      <c r="G3113" s="7" t="s">
        <v>1077</v>
      </c>
      <c r="H3113" s="7" t="s">
        <v>1005</v>
      </c>
      <c r="I3113" s="6" t="s">
        <v>15</v>
      </c>
      <c r="J3113" s="1"/>
      <c r="K3113" s="1"/>
      <c r="L3113" s="1"/>
      <c r="M3113" s="1"/>
      <c r="N3113" s="1"/>
      <c r="O3113" s="1"/>
      <c r="P3113" s="1"/>
      <c r="Q3113" s="12">
        <v>306484.87</v>
      </c>
      <c r="R3113" s="29">
        <f t="shared" si="147"/>
        <v>0</v>
      </c>
      <c r="S3113" t="str">
        <f t="shared" si="148"/>
        <v>OK</v>
      </c>
      <c r="T3113" s="10">
        <f>IFERROR(VLOOKUP(A3113,[1]!Tabla1[[#All],[Material]:[venta nueva]],38,FALSE),0)</f>
        <v>0</v>
      </c>
    </row>
    <row r="3114" spans="1:20" hidden="1" x14ac:dyDescent="0.35">
      <c r="A3114">
        <f t="shared" si="146"/>
        <v>1021944</v>
      </c>
      <c r="B3114" s="6" t="s">
        <v>1145</v>
      </c>
      <c r="C3114" s="7" t="s">
        <v>553</v>
      </c>
      <c r="D3114" s="7" t="s">
        <v>1097</v>
      </c>
      <c r="E3114" s="7" t="s">
        <v>558</v>
      </c>
      <c r="F3114" s="7" t="s">
        <v>559</v>
      </c>
      <c r="G3114" s="7" t="s">
        <v>1081</v>
      </c>
      <c r="H3114" s="7" t="s">
        <v>1037</v>
      </c>
      <c r="I3114" s="6" t="s">
        <v>15</v>
      </c>
      <c r="J3114" s="1"/>
      <c r="K3114" s="1"/>
      <c r="L3114" s="1"/>
      <c r="M3114" s="1"/>
      <c r="N3114" s="1"/>
      <c r="O3114" s="1"/>
      <c r="P3114" s="1"/>
      <c r="Q3114" s="12">
        <v>1988.998</v>
      </c>
      <c r="R3114" s="29">
        <f t="shared" si="147"/>
        <v>0</v>
      </c>
      <c r="S3114" t="str">
        <f t="shared" si="148"/>
        <v>OK</v>
      </c>
      <c r="T3114" s="10">
        <f>IFERROR(VLOOKUP(A3114,[1]!Tabla1[[#All],[Material]:[venta nueva]],38,FALSE),0)</f>
        <v>0</v>
      </c>
    </row>
    <row r="3115" spans="1:20" hidden="1" x14ac:dyDescent="0.35">
      <c r="A3115">
        <f t="shared" si="146"/>
        <v>1021945</v>
      </c>
      <c r="B3115" s="6" t="s">
        <v>1145</v>
      </c>
      <c r="C3115" s="7" t="s">
        <v>553</v>
      </c>
      <c r="D3115" s="7" t="s">
        <v>1097</v>
      </c>
      <c r="E3115" s="7" t="s">
        <v>560</v>
      </c>
      <c r="F3115" s="7" t="s">
        <v>561</v>
      </c>
      <c r="G3115" s="7" t="s">
        <v>1087</v>
      </c>
      <c r="H3115" s="7" t="s">
        <v>1038</v>
      </c>
      <c r="I3115" s="6" t="s">
        <v>15</v>
      </c>
      <c r="J3115" s="1"/>
      <c r="K3115" s="1"/>
      <c r="L3115" s="1"/>
      <c r="M3115" s="1"/>
      <c r="N3115" s="1"/>
      <c r="O3115" s="1"/>
      <c r="P3115" s="1"/>
      <c r="Q3115" s="12">
        <v>8399.9979999999996</v>
      </c>
      <c r="R3115" s="29">
        <f t="shared" si="147"/>
        <v>0</v>
      </c>
      <c r="S3115" t="str">
        <f t="shared" si="148"/>
        <v>OK</v>
      </c>
      <c r="T3115" s="10">
        <f>IFERROR(VLOOKUP(A3115,[1]!Tabla1[[#All],[Material]:[venta nueva]],38,FALSE),0)</f>
        <v>0</v>
      </c>
    </row>
    <row r="3116" spans="1:20" hidden="1" x14ac:dyDescent="0.35">
      <c r="A3116">
        <f t="shared" si="146"/>
        <v>1021971</v>
      </c>
      <c r="B3116" s="6" t="s">
        <v>1145</v>
      </c>
      <c r="C3116" s="7" t="s">
        <v>553</v>
      </c>
      <c r="D3116" s="7" t="s">
        <v>1097</v>
      </c>
      <c r="E3116" s="7" t="s">
        <v>211</v>
      </c>
      <c r="F3116" s="7" t="s">
        <v>212</v>
      </c>
      <c r="G3116" s="7" t="s">
        <v>1080</v>
      </c>
      <c r="H3116" s="7" t="s">
        <v>1029</v>
      </c>
      <c r="I3116" s="6" t="s">
        <v>14</v>
      </c>
      <c r="J3116" s="1"/>
      <c r="K3116" s="1"/>
      <c r="L3116" s="1"/>
      <c r="M3116" s="1"/>
      <c r="N3116" s="1"/>
      <c r="O3116" s="1"/>
      <c r="P3116" s="1"/>
      <c r="Q3116" s="12">
        <v>41913.148000000001</v>
      </c>
      <c r="R3116" s="29">
        <f t="shared" si="147"/>
        <v>0</v>
      </c>
      <c r="S3116" t="str">
        <f t="shared" si="148"/>
        <v>OK</v>
      </c>
      <c r="T3116" s="10">
        <f>IFERROR(VLOOKUP(A3116,[1]!Tabla1[[#All],[Material]:[venta nueva]],38,FALSE),0)</f>
        <v>0</v>
      </c>
    </row>
    <row r="3117" spans="1:20" hidden="1" x14ac:dyDescent="0.35">
      <c r="A3117">
        <f t="shared" si="146"/>
        <v>1021976</v>
      </c>
      <c r="B3117" s="6" t="s">
        <v>1145</v>
      </c>
      <c r="C3117" s="7" t="s">
        <v>553</v>
      </c>
      <c r="D3117" s="7" t="s">
        <v>1097</v>
      </c>
      <c r="E3117" s="7" t="s">
        <v>213</v>
      </c>
      <c r="F3117" s="7" t="s">
        <v>214</v>
      </c>
      <c r="G3117" s="7" t="s">
        <v>1077</v>
      </c>
      <c r="H3117" s="7" t="s">
        <v>1005</v>
      </c>
      <c r="I3117" s="6" t="s">
        <v>11</v>
      </c>
      <c r="J3117" s="1"/>
      <c r="K3117" s="1"/>
      <c r="L3117" s="1"/>
      <c r="M3117" s="1"/>
      <c r="N3117" s="1"/>
      <c r="O3117" s="1"/>
      <c r="P3117" s="1"/>
      <c r="Q3117" s="12">
        <v>318414.56599999999</v>
      </c>
      <c r="R3117" s="29">
        <f t="shared" si="147"/>
        <v>0</v>
      </c>
      <c r="S3117" t="str">
        <f t="shared" si="148"/>
        <v>OK</v>
      </c>
      <c r="T3117" s="10">
        <f>IFERROR(VLOOKUP(A3117,[1]!Tabla1[[#All],[Material]:[venta nueva]],38,FALSE),0)</f>
        <v>0</v>
      </c>
    </row>
    <row r="3118" spans="1:20" hidden="1" x14ac:dyDescent="0.35">
      <c r="A3118">
        <f t="shared" si="146"/>
        <v>1021987</v>
      </c>
      <c r="B3118" s="6" t="s">
        <v>1145</v>
      </c>
      <c r="C3118" s="7" t="s">
        <v>553</v>
      </c>
      <c r="D3118" s="7" t="s">
        <v>1097</v>
      </c>
      <c r="E3118" s="7" t="s">
        <v>217</v>
      </c>
      <c r="F3118" s="7" t="s">
        <v>218</v>
      </c>
      <c r="G3118" s="7" t="s">
        <v>1069</v>
      </c>
      <c r="H3118" s="7" t="s">
        <v>1016</v>
      </c>
      <c r="I3118" s="6" t="s">
        <v>15</v>
      </c>
      <c r="J3118" s="1"/>
      <c r="K3118" s="1"/>
      <c r="L3118" s="1"/>
      <c r="M3118" s="1"/>
      <c r="N3118" s="1"/>
      <c r="O3118" s="1"/>
      <c r="P3118" s="1"/>
      <c r="Q3118" s="12">
        <v>20568.460999999999</v>
      </c>
      <c r="R3118" s="29">
        <f t="shared" si="147"/>
        <v>0</v>
      </c>
      <c r="S3118" t="str">
        <f t="shared" si="148"/>
        <v>OK</v>
      </c>
      <c r="T3118" s="10">
        <f>IFERROR(VLOOKUP(A3118,[1]!Tabla1[[#All],[Material]:[venta nueva]],38,FALSE),0)</f>
        <v>0</v>
      </c>
    </row>
    <row r="3119" spans="1:20" hidden="1" x14ac:dyDescent="0.35">
      <c r="A3119">
        <f t="shared" si="146"/>
        <v>1021992</v>
      </c>
      <c r="B3119" s="6" t="s">
        <v>1145</v>
      </c>
      <c r="C3119" s="7" t="s">
        <v>553</v>
      </c>
      <c r="D3119" s="7" t="s">
        <v>1097</v>
      </c>
      <c r="E3119" s="7" t="s">
        <v>219</v>
      </c>
      <c r="F3119" s="7" t="s">
        <v>28</v>
      </c>
      <c r="G3119" s="7" t="s">
        <v>1078</v>
      </c>
      <c r="H3119" s="7" t="s">
        <v>1006</v>
      </c>
      <c r="I3119" s="6" t="s">
        <v>14</v>
      </c>
      <c r="J3119" s="1"/>
      <c r="K3119" s="1"/>
      <c r="L3119" s="1"/>
      <c r="M3119" s="1"/>
      <c r="N3119" s="1"/>
      <c r="O3119" s="1"/>
      <c r="P3119" s="1"/>
      <c r="Q3119" s="12">
        <v>40173.209000000003</v>
      </c>
      <c r="R3119" s="29">
        <f t="shared" si="147"/>
        <v>0</v>
      </c>
      <c r="S3119" t="str">
        <f t="shared" si="148"/>
        <v>OK</v>
      </c>
      <c r="T3119" s="10">
        <f>IFERROR(VLOOKUP(A3119,[1]!Tabla1[[#All],[Material]:[venta nueva]],38,FALSE),0)</f>
        <v>0</v>
      </c>
    </row>
    <row r="3120" spans="1:20" hidden="1" x14ac:dyDescent="0.35">
      <c r="A3120">
        <f t="shared" si="146"/>
        <v>1022033</v>
      </c>
      <c r="B3120" s="6" t="s">
        <v>1145</v>
      </c>
      <c r="C3120" s="7" t="s">
        <v>553</v>
      </c>
      <c r="D3120" s="7" t="s">
        <v>1097</v>
      </c>
      <c r="E3120" s="7" t="s">
        <v>220</v>
      </c>
      <c r="F3120" s="7" t="s">
        <v>221</v>
      </c>
      <c r="G3120" s="7" t="s">
        <v>1087</v>
      </c>
      <c r="H3120" s="7" t="s">
        <v>1038</v>
      </c>
      <c r="I3120" s="6" t="s">
        <v>14</v>
      </c>
      <c r="J3120" s="1"/>
      <c r="K3120" s="1"/>
      <c r="L3120" s="1"/>
      <c r="M3120" s="1"/>
      <c r="N3120" s="1"/>
      <c r="O3120" s="1"/>
      <c r="P3120" s="1"/>
      <c r="Q3120" s="12">
        <v>30327.255000000001</v>
      </c>
      <c r="R3120" s="29">
        <f t="shared" si="147"/>
        <v>0</v>
      </c>
      <c r="S3120" t="str">
        <f t="shared" si="148"/>
        <v>OK</v>
      </c>
      <c r="T3120" s="10">
        <f>IFERROR(VLOOKUP(A3120,[1]!Tabla1[[#All],[Material]:[venta nueva]],38,FALSE),0)</f>
        <v>0</v>
      </c>
    </row>
    <row r="3121" spans="1:20" hidden="1" x14ac:dyDescent="0.35">
      <c r="A3121">
        <f t="shared" si="146"/>
        <v>1022073</v>
      </c>
      <c r="B3121" s="6" t="s">
        <v>1145</v>
      </c>
      <c r="C3121" s="7" t="s">
        <v>553</v>
      </c>
      <c r="D3121" s="7" t="s">
        <v>1097</v>
      </c>
      <c r="E3121" s="7" t="s">
        <v>222</v>
      </c>
      <c r="F3121" s="7" t="s">
        <v>223</v>
      </c>
      <c r="G3121" s="7" t="s">
        <v>1078</v>
      </c>
      <c r="H3121" s="7" t="s">
        <v>1027</v>
      </c>
      <c r="I3121" s="6" t="s">
        <v>14</v>
      </c>
      <c r="J3121" s="1"/>
      <c r="K3121" s="1"/>
      <c r="L3121" s="1"/>
      <c r="M3121" s="1"/>
      <c r="N3121" s="1"/>
      <c r="O3121" s="1"/>
      <c r="P3121" s="1"/>
      <c r="Q3121" s="12">
        <v>47019.995000000003</v>
      </c>
      <c r="R3121" s="29">
        <f t="shared" si="147"/>
        <v>0</v>
      </c>
      <c r="S3121" t="str">
        <f t="shared" si="148"/>
        <v>OK</v>
      </c>
      <c r="T3121" s="10">
        <f>IFERROR(VLOOKUP(A3121,[1]!Tabla1[[#All],[Material]:[venta nueva]],38,FALSE),0)</f>
        <v>0</v>
      </c>
    </row>
    <row r="3122" spans="1:20" hidden="1" x14ac:dyDescent="0.35">
      <c r="A3122">
        <f t="shared" si="146"/>
        <v>1022080</v>
      </c>
      <c r="B3122" s="6" t="s">
        <v>1145</v>
      </c>
      <c r="C3122" s="7" t="s">
        <v>553</v>
      </c>
      <c r="D3122" s="7" t="s">
        <v>1097</v>
      </c>
      <c r="E3122" s="7" t="s">
        <v>224</v>
      </c>
      <c r="F3122" s="7" t="s">
        <v>225</v>
      </c>
      <c r="G3122" s="7" t="s">
        <v>1069</v>
      </c>
      <c r="H3122" s="7" t="s">
        <v>1039</v>
      </c>
      <c r="I3122" s="6" t="s">
        <v>14</v>
      </c>
      <c r="J3122" s="1"/>
      <c r="K3122" s="1"/>
      <c r="L3122" s="1"/>
      <c r="M3122" s="1"/>
      <c r="N3122" s="1"/>
      <c r="O3122" s="1"/>
      <c r="P3122" s="1"/>
      <c r="Q3122" s="12">
        <v>76630.296000000002</v>
      </c>
      <c r="R3122" s="29">
        <f t="shared" si="147"/>
        <v>0</v>
      </c>
      <c r="S3122" t="str">
        <f t="shared" si="148"/>
        <v>OK</v>
      </c>
      <c r="T3122" s="10">
        <f>IFERROR(VLOOKUP(A3122,[1]!Tabla1[[#All],[Material]:[venta nueva]],38,FALSE),0)</f>
        <v>0</v>
      </c>
    </row>
    <row r="3123" spans="1:20" hidden="1" x14ac:dyDescent="0.35">
      <c r="A3123">
        <f t="shared" si="146"/>
        <v>1022096</v>
      </c>
      <c r="B3123" s="6" t="s">
        <v>1145</v>
      </c>
      <c r="C3123" s="7" t="s">
        <v>553</v>
      </c>
      <c r="D3123" s="7" t="s">
        <v>1097</v>
      </c>
      <c r="E3123" s="7" t="s">
        <v>226</v>
      </c>
      <c r="F3123" s="7" t="s">
        <v>227</v>
      </c>
      <c r="G3123" s="7" t="s">
        <v>1084</v>
      </c>
      <c r="H3123" s="7" t="s">
        <v>1028</v>
      </c>
      <c r="I3123" s="6" t="s">
        <v>14</v>
      </c>
      <c r="J3123" s="1"/>
      <c r="K3123" s="1"/>
      <c r="L3123" s="1"/>
      <c r="M3123" s="1"/>
      <c r="N3123" s="1"/>
      <c r="O3123" s="1"/>
      <c r="P3123" s="1"/>
      <c r="Q3123" s="12">
        <v>238253.65400000001</v>
      </c>
      <c r="R3123" s="29">
        <f t="shared" si="147"/>
        <v>0</v>
      </c>
      <c r="S3123" t="str">
        <f t="shared" si="148"/>
        <v>OK</v>
      </c>
      <c r="T3123" s="10">
        <f>IFERROR(VLOOKUP(A3123,[1]!Tabla1[[#All],[Material]:[venta nueva]],38,FALSE),0)</f>
        <v>0</v>
      </c>
    </row>
    <row r="3124" spans="1:20" hidden="1" x14ac:dyDescent="0.35">
      <c r="A3124">
        <f t="shared" si="146"/>
        <v>1022099</v>
      </c>
      <c r="B3124" s="6" t="s">
        <v>1145</v>
      </c>
      <c r="C3124" s="7" t="s">
        <v>553</v>
      </c>
      <c r="D3124" s="7" t="s">
        <v>1097</v>
      </c>
      <c r="E3124" s="7" t="s">
        <v>228</v>
      </c>
      <c r="F3124" s="7" t="s">
        <v>229</v>
      </c>
      <c r="G3124" s="7" t="s">
        <v>1084</v>
      </c>
      <c r="H3124" s="7" t="s">
        <v>1017</v>
      </c>
      <c r="I3124" s="6" t="s">
        <v>14</v>
      </c>
      <c r="J3124" s="1"/>
      <c r="K3124" s="1"/>
      <c r="L3124" s="1"/>
      <c r="M3124" s="1"/>
      <c r="N3124" s="1"/>
      <c r="O3124" s="1"/>
      <c r="P3124" s="1"/>
      <c r="Q3124" s="12">
        <v>188040.75700000001</v>
      </c>
      <c r="R3124" s="29">
        <f t="shared" si="147"/>
        <v>0</v>
      </c>
      <c r="S3124" t="str">
        <f t="shared" si="148"/>
        <v>OK</v>
      </c>
      <c r="T3124" s="10">
        <f>IFERROR(VLOOKUP(A3124,[1]!Tabla1[[#All],[Material]:[venta nueva]],38,FALSE),0)</f>
        <v>0</v>
      </c>
    </row>
    <row r="3125" spans="1:20" hidden="1" x14ac:dyDescent="0.35">
      <c r="A3125">
        <f t="shared" si="146"/>
        <v>1022101</v>
      </c>
      <c r="B3125" s="6" t="s">
        <v>1145</v>
      </c>
      <c r="C3125" s="7" t="s">
        <v>553</v>
      </c>
      <c r="D3125" s="7" t="s">
        <v>1097</v>
      </c>
      <c r="E3125" s="7" t="s">
        <v>544</v>
      </c>
      <c r="F3125" s="7" t="s">
        <v>545</v>
      </c>
      <c r="G3125" s="7" t="s">
        <v>1075</v>
      </c>
      <c r="H3125" s="7" t="s">
        <v>1002</v>
      </c>
      <c r="I3125" s="6" t="s">
        <v>15</v>
      </c>
      <c r="J3125" s="1"/>
      <c r="K3125" s="1"/>
      <c r="L3125" s="1"/>
      <c r="M3125" s="1"/>
      <c r="N3125" s="1"/>
      <c r="O3125" s="1"/>
      <c r="P3125" s="1"/>
      <c r="Q3125" s="12">
        <v>1600.0050000000001</v>
      </c>
      <c r="R3125" s="29">
        <f t="shared" si="147"/>
        <v>0</v>
      </c>
      <c r="S3125" t="str">
        <f t="shared" si="148"/>
        <v>OK</v>
      </c>
      <c r="T3125" s="10">
        <f>IFERROR(VLOOKUP(A3125,[1]!Tabla1[[#All],[Material]:[venta nueva]],38,FALSE),0)</f>
        <v>0</v>
      </c>
    </row>
    <row r="3126" spans="1:20" hidden="1" x14ac:dyDescent="0.35">
      <c r="A3126">
        <f t="shared" si="146"/>
        <v>1022125</v>
      </c>
      <c r="B3126" s="6" t="s">
        <v>1145</v>
      </c>
      <c r="C3126" s="7" t="s">
        <v>553</v>
      </c>
      <c r="D3126" s="7" t="s">
        <v>1097</v>
      </c>
      <c r="E3126" s="7" t="s">
        <v>232</v>
      </c>
      <c r="F3126" s="7" t="s">
        <v>233</v>
      </c>
      <c r="G3126" s="7" t="s">
        <v>1086</v>
      </c>
      <c r="H3126" s="7" t="s">
        <v>1025</v>
      </c>
      <c r="I3126" s="6" t="s">
        <v>14</v>
      </c>
      <c r="J3126" s="1"/>
      <c r="K3126" s="1"/>
      <c r="L3126" s="1"/>
      <c r="M3126" s="1"/>
      <c r="N3126" s="1"/>
      <c r="O3126" s="1"/>
      <c r="P3126" s="1"/>
      <c r="Q3126" s="12">
        <v>202333.89499999999</v>
      </c>
      <c r="R3126" s="29">
        <f t="shared" si="147"/>
        <v>0</v>
      </c>
      <c r="S3126" t="str">
        <f t="shared" si="148"/>
        <v>OK</v>
      </c>
      <c r="T3126" s="10">
        <f>IFERROR(VLOOKUP(A3126,[1]!Tabla1[[#All],[Material]:[venta nueva]],38,FALSE),0)</f>
        <v>0</v>
      </c>
    </row>
    <row r="3127" spans="1:20" hidden="1" x14ac:dyDescent="0.35">
      <c r="A3127">
        <f t="shared" si="146"/>
        <v>1022141</v>
      </c>
      <c r="B3127" s="6" t="s">
        <v>1145</v>
      </c>
      <c r="C3127" s="7" t="s">
        <v>553</v>
      </c>
      <c r="D3127" s="7" t="s">
        <v>1097</v>
      </c>
      <c r="E3127" s="7" t="s">
        <v>236</v>
      </c>
      <c r="F3127" s="7" t="s">
        <v>237</v>
      </c>
      <c r="G3127" s="7" t="s">
        <v>1076</v>
      </c>
      <c r="H3127" s="7" t="s">
        <v>1004</v>
      </c>
      <c r="I3127" s="6" t="s">
        <v>15</v>
      </c>
      <c r="J3127" s="1"/>
      <c r="K3127" s="1"/>
      <c r="L3127" s="1"/>
      <c r="M3127" s="1"/>
      <c r="N3127" s="1"/>
      <c r="O3127" s="1"/>
      <c r="P3127" s="1"/>
      <c r="Q3127" s="12">
        <v>26419.116999999998</v>
      </c>
      <c r="R3127" s="29">
        <f t="shared" si="147"/>
        <v>0</v>
      </c>
      <c r="S3127" t="str">
        <f t="shared" si="148"/>
        <v>OK</v>
      </c>
      <c r="T3127" s="10">
        <f>IFERROR(VLOOKUP(A3127,[1]!Tabla1[[#All],[Material]:[venta nueva]],38,FALSE),0)</f>
        <v>0</v>
      </c>
    </row>
    <row r="3128" spans="1:20" hidden="1" x14ac:dyDescent="0.35">
      <c r="A3128">
        <f t="shared" si="146"/>
        <v>1022142</v>
      </c>
      <c r="B3128" s="6" t="s">
        <v>1145</v>
      </c>
      <c r="C3128" s="7" t="s">
        <v>553</v>
      </c>
      <c r="D3128" s="7" t="s">
        <v>1097</v>
      </c>
      <c r="E3128" s="7" t="s">
        <v>238</v>
      </c>
      <c r="F3128" s="7" t="s">
        <v>239</v>
      </c>
      <c r="G3128" s="7" t="s">
        <v>1076</v>
      </c>
      <c r="H3128" s="7" t="s">
        <v>1004</v>
      </c>
      <c r="I3128" s="6" t="s">
        <v>15</v>
      </c>
      <c r="J3128" s="1"/>
      <c r="K3128" s="1"/>
      <c r="L3128" s="1"/>
      <c r="M3128" s="1"/>
      <c r="N3128" s="1"/>
      <c r="O3128" s="1"/>
      <c r="P3128" s="1"/>
      <c r="Q3128" s="12">
        <v>18696.162</v>
      </c>
      <c r="R3128" s="29">
        <f t="shared" si="147"/>
        <v>0</v>
      </c>
      <c r="S3128" t="str">
        <f t="shared" si="148"/>
        <v>OK</v>
      </c>
      <c r="T3128" s="10">
        <f>IFERROR(VLOOKUP(A3128,[1]!Tabla1[[#All],[Material]:[venta nueva]],38,FALSE),0)</f>
        <v>0</v>
      </c>
    </row>
    <row r="3129" spans="1:20" hidden="1" x14ac:dyDescent="0.35">
      <c r="A3129">
        <f t="shared" si="146"/>
        <v>1022150</v>
      </c>
      <c r="B3129" s="6" t="s">
        <v>1145</v>
      </c>
      <c r="C3129" s="7" t="s">
        <v>553</v>
      </c>
      <c r="D3129" s="7" t="s">
        <v>1097</v>
      </c>
      <c r="E3129" s="7" t="s">
        <v>242</v>
      </c>
      <c r="F3129" s="7" t="s">
        <v>243</v>
      </c>
      <c r="G3129" s="7" t="s">
        <v>1078</v>
      </c>
      <c r="H3129" s="7" t="s">
        <v>1009</v>
      </c>
      <c r="I3129" s="6" t="s">
        <v>11</v>
      </c>
      <c r="J3129" s="1"/>
      <c r="K3129" s="1"/>
      <c r="L3129" s="1"/>
      <c r="M3129" s="1"/>
      <c r="N3129" s="1"/>
      <c r="O3129" s="1"/>
      <c r="P3129" s="1"/>
      <c r="Q3129" s="12">
        <v>99513.014999999999</v>
      </c>
      <c r="R3129" s="29">
        <f t="shared" si="147"/>
        <v>0</v>
      </c>
      <c r="S3129" t="str">
        <f t="shared" si="148"/>
        <v>OK</v>
      </c>
      <c r="T3129" s="10">
        <f>IFERROR(VLOOKUP(A3129,[1]!Tabla1[[#All],[Material]:[venta nueva]],38,FALSE),0)</f>
        <v>0</v>
      </c>
    </row>
    <row r="3130" spans="1:20" hidden="1" x14ac:dyDescent="0.35">
      <c r="A3130">
        <f t="shared" si="146"/>
        <v>1022169</v>
      </c>
      <c r="B3130" s="6" t="s">
        <v>1145</v>
      </c>
      <c r="C3130" s="7" t="s">
        <v>553</v>
      </c>
      <c r="D3130" s="7" t="s">
        <v>1097</v>
      </c>
      <c r="E3130" s="7" t="s">
        <v>244</v>
      </c>
      <c r="F3130" s="7" t="s">
        <v>245</v>
      </c>
      <c r="G3130" s="7" t="s">
        <v>1081</v>
      </c>
      <c r="H3130" s="7" t="s">
        <v>1010</v>
      </c>
      <c r="I3130" s="6" t="s">
        <v>14</v>
      </c>
      <c r="J3130" s="1"/>
      <c r="K3130" s="1"/>
      <c r="L3130" s="1"/>
      <c r="M3130" s="1"/>
      <c r="N3130" s="1"/>
      <c r="O3130" s="1"/>
      <c r="P3130" s="1"/>
      <c r="Q3130" s="12">
        <v>130327.31</v>
      </c>
      <c r="R3130" s="29">
        <f t="shared" si="147"/>
        <v>0</v>
      </c>
      <c r="S3130" t="str">
        <f t="shared" si="148"/>
        <v>OK</v>
      </c>
      <c r="T3130" s="10">
        <f>IFERROR(VLOOKUP(A3130,[1]!Tabla1[[#All],[Material]:[venta nueva]],38,FALSE),0)</f>
        <v>0</v>
      </c>
    </row>
    <row r="3131" spans="1:20" hidden="1" x14ac:dyDescent="0.35">
      <c r="A3131">
        <f t="shared" si="146"/>
        <v>1022182</v>
      </c>
      <c r="B3131" s="6" t="s">
        <v>1145</v>
      </c>
      <c r="C3131" s="7" t="s">
        <v>553</v>
      </c>
      <c r="D3131" s="7" t="s">
        <v>1097</v>
      </c>
      <c r="E3131" s="7" t="s">
        <v>562</v>
      </c>
      <c r="F3131" s="7" t="s">
        <v>563</v>
      </c>
      <c r="G3131" s="7" t="s">
        <v>1074</v>
      </c>
      <c r="H3131" s="7" t="s">
        <v>1018</v>
      </c>
      <c r="I3131" s="6" t="s">
        <v>12</v>
      </c>
      <c r="J3131" s="1"/>
      <c r="K3131" s="1"/>
      <c r="L3131" s="1"/>
      <c r="M3131" s="1"/>
      <c r="N3131" s="1"/>
      <c r="O3131" s="1"/>
      <c r="P3131" s="1"/>
      <c r="Q3131" s="12">
        <v>20433</v>
      </c>
      <c r="R3131" s="29">
        <f t="shared" si="147"/>
        <v>0</v>
      </c>
      <c r="S3131" t="str">
        <f t="shared" si="148"/>
        <v>OK</v>
      </c>
      <c r="T3131" s="10">
        <f>IFERROR(VLOOKUP(A3131,[1]!Tabla1[[#All],[Material]:[venta nueva]],38,FALSE),0)</f>
        <v>0</v>
      </c>
    </row>
    <row r="3132" spans="1:20" hidden="1" x14ac:dyDescent="0.35">
      <c r="A3132">
        <f t="shared" si="146"/>
        <v>1022183</v>
      </c>
      <c r="B3132" s="6" t="s">
        <v>1145</v>
      </c>
      <c r="C3132" s="7" t="s">
        <v>553</v>
      </c>
      <c r="D3132" s="7" t="s">
        <v>1097</v>
      </c>
      <c r="E3132" s="7" t="s">
        <v>246</v>
      </c>
      <c r="F3132" s="7" t="s">
        <v>247</v>
      </c>
      <c r="G3132" s="7" t="s">
        <v>1086</v>
      </c>
      <c r="H3132" s="7" t="s">
        <v>1041</v>
      </c>
      <c r="I3132" s="6" t="s">
        <v>14</v>
      </c>
      <c r="J3132" s="1"/>
      <c r="K3132" s="1"/>
      <c r="L3132" s="1"/>
      <c r="M3132" s="1"/>
      <c r="N3132" s="1"/>
      <c r="O3132" s="1"/>
      <c r="P3132" s="1"/>
      <c r="Q3132" s="12">
        <v>734576.375</v>
      </c>
      <c r="R3132" s="29">
        <f t="shared" si="147"/>
        <v>0</v>
      </c>
      <c r="S3132" t="str">
        <f t="shared" si="148"/>
        <v>OK</v>
      </c>
      <c r="T3132" s="10">
        <f>IFERROR(VLOOKUP(A3132,[1]!Tabla1[[#All],[Material]:[venta nueva]],38,FALSE),0)</f>
        <v>0</v>
      </c>
    </row>
    <row r="3133" spans="1:20" hidden="1" x14ac:dyDescent="0.35">
      <c r="A3133">
        <f t="shared" si="146"/>
        <v>1022186</v>
      </c>
      <c r="B3133" s="6" t="s">
        <v>1145</v>
      </c>
      <c r="C3133" s="7" t="s">
        <v>553</v>
      </c>
      <c r="D3133" s="7" t="s">
        <v>1097</v>
      </c>
      <c r="E3133" s="7" t="s">
        <v>248</v>
      </c>
      <c r="F3133" s="7" t="s">
        <v>249</v>
      </c>
      <c r="G3133" s="7" t="s">
        <v>1084</v>
      </c>
      <c r="H3133" s="7" t="s">
        <v>1017</v>
      </c>
      <c r="I3133" s="6" t="s">
        <v>14</v>
      </c>
      <c r="J3133" s="1"/>
      <c r="K3133" s="1"/>
      <c r="L3133" s="1"/>
      <c r="M3133" s="1"/>
      <c r="N3133" s="1"/>
      <c r="O3133" s="1"/>
      <c r="P3133" s="1"/>
      <c r="Q3133" s="12">
        <v>62285.538</v>
      </c>
      <c r="R3133" s="29">
        <f t="shared" si="147"/>
        <v>0</v>
      </c>
      <c r="S3133" t="str">
        <f t="shared" si="148"/>
        <v>OK</v>
      </c>
      <c r="T3133" s="10">
        <f>IFERROR(VLOOKUP(A3133,[1]!Tabla1[[#All],[Material]:[venta nueva]],38,FALSE),0)</f>
        <v>0</v>
      </c>
    </row>
    <row r="3134" spans="1:20" hidden="1" x14ac:dyDescent="0.35">
      <c r="A3134">
        <f t="shared" si="146"/>
        <v>1022193</v>
      </c>
      <c r="B3134" s="6" t="s">
        <v>1145</v>
      </c>
      <c r="C3134" s="7" t="s">
        <v>553</v>
      </c>
      <c r="D3134" s="7" t="s">
        <v>1097</v>
      </c>
      <c r="E3134" s="7" t="s">
        <v>250</v>
      </c>
      <c r="F3134" s="7" t="s">
        <v>251</v>
      </c>
      <c r="G3134" s="7" t="s">
        <v>1075</v>
      </c>
      <c r="H3134" s="7" t="s">
        <v>1011</v>
      </c>
      <c r="I3134" s="6" t="s">
        <v>14</v>
      </c>
      <c r="J3134" s="1"/>
      <c r="K3134" s="1"/>
      <c r="L3134" s="1"/>
      <c r="M3134" s="1"/>
      <c r="N3134" s="1"/>
      <c r="O3134" s="1"/>
      <c r="P3134" s="1"/>
      <c r="Q3134" s="12">
        <v>24642.664000000001</v>
      </c>
      <c r="R3134" s="29">
        <f t="shared" si="147"/>
        <v>0</v>
      </c>
      <c r="S3134" t="str">
        <f t="shared" si="148"/>
        <v>OK</v>
      </c>
      <c r="T3134" s="10">
        <f>IFERROR(VLOOKUP(A3134,[1]!Tabla1[[#All],[Material]:[venta nueva]],38,FALSE),0)</f>
        <v>0</v>
      </c>
    </row>
    <row r="3135" spans="1:20" hidden="1" x14ac:dyDescent="0.35">
      <c r="A3135">
        <f t="shared" si="146"/>
        <v>1022196</v>
      </c>
      <c r="B3135" s="6" t="s">
        <v>1145</v>
      </c>
      <c r="C3135" s="7" t="s">
        <v>553</v>
      </c>
      <c r="D3135" s="7" t="s">
        <v>1097</v>
      </c>
      <c r="E3135" s="7" t="s">
        <v>446</v>
      </c>
      <c r="F3135" s="7" t="s">
        <v>447</v>
      </c>
      <c r="G3135" s="7" t="s">
        <v>1080</v>
      </c>
      <c r="H3135" s="7" t="s">
        <v>1030</v>
      </c>
      <c r="I3135" s="6" t="s">
        <v>11</v>
      </c>
      <c r="J3135" s="1"/>
      <c r="K3135" s="1"/>
      <c r="L3135" s="1"/>
      <c r="M3135" s="1"/>
      <c r="N3135" s="1"/>
      <c r="O3135" s="1"/>
      <c r="P3135" s="1"/>
      <c r="Q3135" s="12">
        <v>8429.2990000000009</v>
      </c>
      <c r="R3135" s="29">
        <f t="shared" si="147"/>
        <v>0</v>
      </c>
      <c r="S3135" t="str">
        <f t="shared" si="148"/>
        <v>OK</v>
      </c>
      <c r="T3135" s="10">
        <f>IFERROR(VLOOKUP(A3135,[1]!Tabla1[[#All],[Material]:[venta nueva]],38,FALSE),0)</f>
        <v>0</v>
      </c>
    </row>
    <row r="3136" spans="1:20" hidden="1" x14ac:dyDescent="0.35">
      <c r="A3136">
        <f t="shared" si="146"/>
        <v>1022197</v>
      </c>
      <c r="B3136" s="6" t="s">
        <v>1145</v>
      </c>
      <c r="C3136" s="7" t="s">
        <v>553</v>
      </c>
      <c r="D3136" s="7" t="s">
        <v>1097</v>
      </c>
      <c r="E3136" s="7" t="s">
        <v>252</v>
      </c>
      <c r="F3136" s="7" t="s">
        <v>253</v>
      </c>
      <c r="G3136" s="7" t="s">
        <v>1080</v>
      </c>
      <c r="H3136" s="7" t="s">
        <v>1030</v>
      </c>
      <c r="I3136" s="6" t="s">
        <v>11</v>
      </c>
      <c r="J3136" s="1"/>
      <c r="K3136" s="1"/>
      <c r="L3136" s="1"/>
      <c r="M3136" s="1"/>
      <c r="N3136" s="1"/>
      <c r="O3136" s="1"/>
      <c r="P3136" s="1"/>
      <c r="Q3136" s="12">
        <v>1376.403</v>
      </c>
      <c r="R3136" s="29">
        <f t="shared" si="147"/>
        <v>0</v>
      </c>
      <c r="S3136" t="str">
        <f t="shared" si="148"/>
        <v>OK</v>
      </c>
      <c r="T3136" s="10">
        <f>IFERROR(VLOOKUP(A3136,[1]!Tabla1[[#All],[Material]:[venta nueva]],38,FALSE),0)</f>
        <v>0</v>
      </c>
    </row>
    <row r="3137" spans="1:20" hidden="1" x14ac:dyDescent="0.35">
      <c r="A3137">
        <f t="shared" si="146"/>
        <v>1022212</v>
      </c>
      <c r="B3137" s="6" t="s">
        <v>1145</v>
      </c>
      <c r="C3137" s="7" t="s">
        <v>553</v>
      </c>
      <c r="D3137" s="7" t="s">
        <v>1097</v>
      </c>
      <c r="E3137" s="7" t="s">
        <v>254</v>
      </c>
      <c r="F3137" s="7" t="s">
        <v>255</v>
      </c>
      <c r="G3137" s="7" t="s">
        <v>1087</v>
      </c>
      <c r="H3137" s="7" t="s">
        <v>1034</v>
      </c>
      <c r="I3137" s="6" t="s">
        <v>14</v>
      </c>
      <c r="J3137" s="1"/>
      <c r="K3137" s="1"/>
      <c r="L3137" s="1"/>
      <c r="M3137" s="1"/>
      <c r="N3137" s="1"/>
      <c r="O3137" s="1"/>
      <c r="P3137" s="1"/>
      <c r="Q3137" s="12">
        <v>648012.44400000002</v>
      </c>
      <c r="R3137" s="29">
        <f t="shared" si="147"/>
        <v>0</v>
      </c>
      <c r="S3137" t="str">
        <f t="shared" si="148"/>
        <v>OK</v>
      </c>
      <c r="T3137" s="10">
        <f>IFERROR(VLOOKUP(A3137,[1]!Tabla1[[#All],[Material]:[venta nueva]],38,FALSE),0)</f>
        <v>0</v>
      </c>
    </row>
    <row r="3138" spans="1:20" hidden="1" x14ac:dyDescent="0.35">
      <c r="A3138">
        <f t="shared" si="146"/>
        <v>1022217</v>
      </c>
      <c r="B3138" s="6" t="s">
        <v>1145</v>
      </c>
      <c r="C3138" s="7" t="s">
        <v>553</v>
      </c>
      <c r="D3138" s="7" t="s">
        <v>1097</v>
      </c>
      <c r="E3138" s="7" t="s">
        <v>256</v>
      </c>
      <c r="F3138" s="7" t="s">
        <v>257</v>
      </c>
      <c r="G3138" s="7" t="s">
        <v>1078</v>
      </c>
      <c r="H3138" s="7" t="s">
        <v>1006</v>
      </c>
      <c r="I3138" s="6" t="s">
        <v>13</v>
      </c>
      <c r="J3138" s="1"/>
      <c r="K3138" s="1"/>
      <c r="L3138" s="1"/>
      <c r="M3138" s="1"/>
      <c r="N3138" s="1"/>
      <c r="O3138" s="1"/>
      <c r="P3138" s="1"/>
      <c r="Q3138" s="12">
        <v>291334.99699999997</v>
      </c>
      <c r="R3138" s="29">
        <f t="shared" si="147"/>
        <v>0</v>
      </c>
      <c r="S3138" t="str">
        <f t="shared" si="148"/>
        <v>OK</v>
      </c>
      <c r="T3138" s="10">
        <f>IFERROR(VLOOKUP(A3138,[1]!Tabla1[[#All],[Material]:[venta nueva]],38,FALSE),0)</f>
        <v>0</v>
      </c>
    </row>
    <row r="3139" spans="1:20" hidden="1" x14ac:dyDescent="0.35">
      <c r="A3139">
        <f t="shared" si="146"/>
        <v>1022218</v>
      </c>
      <c r="B3139" s="6" t="s">
        <v>1145</v>
      </c>
      <c r="C3139" s="7" t="s">
        <v>553</v>
      </c>
      <c r="D3139" s="7" t="s">
        <v>1097</v>
      </c>
      <c r="E3139" s="7" t="s">
        <v>258</v>
      </c>
      <c r="F3139" s="7" t="s">
        <v>94</v>
      </c>
      <c r="G3139" s="7" t="s">
        <v>1078</v>
      </c>
      <c r="H3139" s="7" t="s">
        <v>1021</v>
      </c>
      <c r="I3139" s="6" t="s">
        <v>13</v>
      </c>
      <c r="J3139" s="1"/>
      <c r="K3139" s="1"/>
      <c r="L3139" s="1"/>
      <c r="M3139" s="1"/>
      <c r="N3139" s="1"/>
      <c r="O3139" s="1"/>
      <c r="P3139" s="1"/>
      <c r="Q3139" s="12">
        <v>56540.169000000002</v>
      </c>
      <c r="R3139" s="29">
        <f t="shared" si="147"/>
        <v>0</v>
      </c>
      <c r="S3139" t="str">
        <f t="shared" si="148"/>
        <v>OK</v>
      </c>
      <c r="T3139" s="10">
        <f>IFERROR(VLOOKUP(A3139,[1]!Tabla1[[#All],[Material]:[venta nueva]],38,FALSE),0)</f>
        <v>0</v>
      </c>
    </row>
    <row r="3140" spans="1:20" hidden="1" x14ac:dyDescent="0.35">
      <c r="A3140">
        <f t="shared" si="146"/>
        <v>1022273</v>
      </c>
      <c r="B3140" s="6" t="s">
        <v>1145</v>
      </c>
      <c r="C3140" s="7" t="s">
        <v>553</v>
      </c>
      <c r="D3140" s="7" t="s">
        <v>1097</v>
      </c>
      <c r="E3140" s="7" t="s">
        <v>261</v>
      </c>
      <c r="F3140" s="7" t="s">
        <v>262</v>
      </c>
      <c r="G3140" s="7" t="s">
        <v>1078</v>
      </c>
      <c r="H3140" s="7" t="s">
        <v>1021</v>
      </c>
      <c r="I3140" s="6" t="s">
        <v>13</v>
      </c>
      <c r="J3140" s="1"/>
      <c r="K3140" s="1"/>
      <c r="L3140" s="1"/>
      <c r="M3140" s="1"/>
      <c r="N3140" s="1"/>
      <c r="O3140" s="1"/>
      <c r="P3140" s="1"/>
      <c r="Q3140" s="12">
        <v>181658.99</v>
      </c>
      <c r="R3140" s="29">
        <f t="shared" si="147"/>
        <v>0</v>
      </c>
      <c r="S3140" t="str">
        <f t="shared" si="148"/>
        <v>OK</v>
      </c>
      <c r="T3140" s="10">
        <f>IFERROR(VLOOKUP(A3140,[1]!Tabla1[[#All],[Material]:[venta nueva]],38,FALSE),0)</f>
        <v>0</v>
      </c>
    </row>
    <row r="3141" spans="1:20" hidden="1" x14ac:dyDescent="0.35">
      <c r="A3141">
        <f t="shared" si="146"/>
        <v>1022283</v>
      </c>
      <c r="B3141" s="6" t="s">
        <v>1145</v>
      </c>
      <c r="C3141" s="7" t="s">
        <v>553</v>
      </c>
      <c r="D3141" s="7" t="s">
        <v>1097</v>
      </c>
      <c r="E3141" s="7" t="s">
        <v>265</v>
      </c>
      <c r="F3141" s="7" t="s">
        <v>266</v>
      </c>
      <c r="G3141" s="7" t="s">
        <v>1083</v>
      </c>
      <c r="H3141" s="7" t="s">
        <v>1015</v>
      </c>
      <c r="I3141" s="6" t="s">
        <v>12</v>
      </c>
      <c r="J3141" s="1"/>
      <c r="K3141" s="1"/>
      <c r="L3141" s="1"/>
      <c r="M3141" s="1"/>
      <c r="N3141" s="1"/>
      <c r="O3141" s="1"/>
      <c r="P3141" s="1"/>
      <c r="Q3141" s="12">
        <v>10237.411</v>
      </c>
      <c r="R3141" s="29">
        <f t="shared" si="147"/>
        <v>0</v>
      </c>
      <c r="S3141" t="str">
        <f t="shared" si="148"/>
        <v>OK</v>
      </c>
      <c r="T3141" s="10">
        <f>IFERROR(VLOOKUP(A3141,[1]!Tabla1[[#All],[Material]:[venta nueva]],38,FALSE),0)</f>
        <v>0</v>
      </c>
    </row>
    <row r="3142" spans="1:20" hidden="1" x14ac:dyDescent="0.35">
      <c r="A3142">
        <f t="shared" ref="A3142:A3205" si="149">+E3142*1</f>
        <v>1022291</v>
      </c>
      <c r="B3142" s="6" t="s">
        <v>1145</v>
      </c>
      <c r="C3142" s="7" t="s">
        <v>553</v>
      </c>
      <c r="D3142" s="7" t="s">
        <v>1097</v>
      </c>
      <c r="E3142" s="7" t="s">
        <v>267</v>
      </c>
      <c r="F3142" s="7" t="s">
        <v>268</v>
      </c>
      <c r="G3142" s="7" t="s">
        <v>1086</v>
      </c>
      <c r="H3142" s="7" t="s">
        <v>1025</v>
      </c>
      <c r="I3142" s="6" t="s">
        <v>14</v>
      </c>
      <c r="J3142" s="1"/>
      <c r="K3142" s="1"/>
      <c r="L3142" s="1"/>
      <c r="M3142" s="1"/>
      <c r="N3142" s="1"/>
      <c r="O3142" s="1"/>
      <c r="P3142" s="1"/>
      <c r="Q3142" s="12">
        <v>60409.531999999999</v>
      </c>
      <c r="R3142" s="29">
        <f t="shared" si="147"/>
        <v>0</v>
      </c>
      <c r="S3142" t="str">
        <f t="shared" si="148"/>
        <v>OK</v>
      </c>
      <c r="T3142" s="10">
        <f>IFERROR(VLOOKUP(A3142,[1]!Tabla1[[#All],[Material]:[venta nueva]],38,FALSE),0)</f>
        <v>0</v>
      </c>
    </row>
    <row r="3143" spans="1:20" hidden="1" x14ac:dyDescent="0.35">
      <c r="A3143">
        <f t="shared" si="149"/>
        <v>1022304</v>
      </c>
      <c r="B3143" s="6" t="s">
        <v>1145</v>
      </c>
      <c r="C3143" s="7" t="s">
        <v>553</v>
      </c>
      <c r="D3143" s="7" t="s">
        <v>1097</v>
      </c>
      <c r="E3143" s="7" t="s">
        <v>271</v>
      </c>
      <c r="F3143" s="7" t="s">
        <v>272</v>
      </c>
      <c r="G3143" s="7" t="s">
        <v>1069</v>
      </c>
      <c r="H3143" s="7" t="s">
        <v>1026</v>
      </c>
      <c r="I3143" s="6" t="s">
        <v>9</v>
      </c>
      <c r="J3143" s="1"/>
      <c r="K3143" s="1"/>
      <c r="L3143" s="1"/>
      <c r="M3143" s="1"/>
      <c r="N3143" s="1"/>
      <c r="O3143" s="1"/>
      <c r="P3143" s="1"/>
      <c r="Q3143" s="12">
        <v>22902.420999999998</v>
      </c>
      <c r="R3143" s="29">
        <f t="shared" si="147"/>
        <v>0</v>
      </c>
      <c r="S3143" t="str">
        <f t="shared" si="148"/>
        <v>OK</v>
      </c>
      <c r="T3143" s="10">
        <f>IFERROR(VLOOKUP(A3143,[1]!Tabla1[[#All],[Material]:[venta nueva]],38,FALSE),0)</f>
        <v>0</v>
      </c>
    </row>
    <row r="3144" spans="1:20" hidden="1" x14ac:dyDescent="0.35">
      <c r="A3144">
        <f t="shared" si="149"/>
        <v>1022313</v>
      </c>
      <c r="B3144" s="6" t="s">
        <v>1145</v>
      </c>
      <c r="C3144" s="7" t="s">
        <v>553</v>
      </c>
      <c r="D3144" s="7" t="s">
        <v>1097</v>
      </c>
      <c r="E3144" s="7" t="s">
        <v>273</v>
      </c>
      <c r="F3144" s="7" t="s">
        <v>274</v>
      </c>
      <c r="G3144" s="7" t="s">
        <v>1075</v>
      </c>
      <c r="H3144" s="7" t="s">
        <v>1035</v>
      </c>
      <c r="I3144" s="6" t="s">
        <v>16</v>
      </c>
      <c r="J3144" s="1"/>
      <c r="K3144" s="1"/>
      <c r="L3144" s="1"/>
      <c r="M3144" s="1"/>
      <c r="N3144" s="1"/>
      <c r="O3144" s="1"/>
      <c r="P3144" s="1"/>
      <c r="Q3144" s="12">
        <v>6893.3389999999999</v>
      </c>
      <c r="R3144" s="29">
        <f t="shared" ref="R3144:R3207" si="150">+O3144-P3144</f>
        <v>0</v>
      </c>
      <c r="S3144" t="str">
        <f t="shared" ref="S3144:S3207" si="151">IF(R3144&gt;0,"Sobre ingreso",IF(R3144&lt;0,"Pendiente de ingreso","OK"))</f>
        <v>OK</v>
      </c>
      <c r="T3144" s="10">
        <f>IFERROR(VLOOKUP(A3144,[1]!Tabla1[[#All],[Material]:[venta nueva]],38,FALSE),0)</f>
        <v>0</v>
      </c>
    </row>
    <row r="3145" spans="1:20" hidden="1" x14ac:dyDescent="0.35">
      <c r="A3145">
        <f t="shared" si="149"/>
        <v>1022326</v>
      </c>
      <c r="B3145" s="6" t="s">
        <v>1145</v>
      </c>
      <c r="C3145" s="7" t="s">
        <v>553</v>
      </c>
      <c r="D3145" s="7" t="s">
        <v>1097</v>
      </c>
      <c r="E3145" s="7" t="s">
        <v>275</v>
      </c>
      <c r="F3145" s="7" t="s">
        <v>276</v>
      </c>
      <c r="G3145" s="7" t="s">
        <v>1075</v>
      </c>
      <c r="H3145" s="7" t="s">
        <v>1035</v>
      </c>
      <c r="I3145" s="6" t="s">
        <v>16</v>
      </c>
      <c r="J3145" s="1"/>
      <c r="K3145" s="1"/>
      <c r="L3145" s="1"/>
      <c r="M3145" s="1"/>
      <c r="N3145" s="1"/>
      <c r="O3145" s="1"/>
      <c r="P3145" s="1"/>
      <c r="Q3145" s="12">
        <v>22584.977999999999</v>
      </c>
      <c r="R3145" s="29">
        <f t="shared" si="150"/>
        <v>0</v>
      </c>
      <c r="S3145" t="str">
        <f t="shared" si="151"/>
        <v>OK</v>
      </c>
      <c r="T3145" s="10">
        <f>IFERROR(VLOOKUP(A3145,[1]!Tabla1[[#All],[Material]:[venta nueva]],38,FALSE),0)</f>
        <v>0</v>
      </c>
    </row>
    <row r="3146" spans="1:20" hidden="1" x14ac:dyDescent="0.35">
      <c r="A3146">
        <f t="shared" si="149"/>
        <v>1022370</v>
      </c>
      <c r="B3146" s="6" t="s">
        <v>1145</v>
      </c>
      <c r="C3146" s="7" t="s">
        <v>553</v>
      </c>
      <c r="D3146" s="7" t="s">
        <v>1097</v>
      </c>
      <c r="E3146" s="7" t="s">
        <v>279</v>
      </c>
      <c r="F3146" s="7" t="s">
        <v>280</v>
      </c>
      <c r="G3146" s="7" t="s">
        <v>1075</v>
      </c>
      <c r="H3146" s="7" t="s">
        <v>1003</v>
      </c>
      <c r="I3146" s="6" t="s">
        <v>16</v>
      </c>
      <c r="J3146" s="1"/>
      <c r="K3146" s="1"/>
      <c r="L3146" s="1"/>
      <c r="M3146" s="1"/>
      <c r="N3146" s="1"/>
      <c r="O3146" s="1"/>
      <c r="P3146" s="1"/>
      <c r="Q3146" s="12">
        <v>40000</v>
      </c>
      <c r="R3146" s="29">
        <f t="shared" si="150"/>
        <v>0</v>
      </c>
      <c r="S3146" t="str">
        <f t="shared" si="151"/>
        <v>OK</v>
      </c>
      <c r="T3146" s="10">
        <f>IFERROR(VLOOKUP(A3146,[1]!Tabla1[[#All],[Material]:[venta nueva]],38,FALSE),0)</f>
        <v>0</v>
      </c>
    </row>
    <row r="3147" spans="1:20" hidden="1" x14ac:dyDescent="0.35">
      <c r="A3147">
        <f t="shared" si="149"/>
        <v>1022371</v>
      </c>
      <c r="B3147" s="6" t="s">
        <v>1145</v>
      </c>
      <c r="C3147" s="7" t="s">
        <v>553</v>
      </c>
      <c r="D3147" s="7" t="s">
        <v>1097</v>
      </c>
      <c r="E3147" s="7" t="s">
        <v>526</v>
      </c>
      <c r="F3147" s="7" t="s">
        <v>527</v>
      </c>
      <c r="G3147" s="7" t="s">
        <v>1082</v>
      </c>
      <c r="H3147" s="7" t="s">
        <v>1013</v>
      </c>
      <c r="I3147" s="6" t="s">
        <v>16</v>
      </c>
      <c r="J3147" s="1"/>
      <c r="K3147" s="1"/>
      <c r="L3147" s="1"/>
      <c r="M3147" s="1"/>
      <c r="N3147" s="1"/>
      <c r="O3147" s="1"/>
      <c r="P3147" s="1"/>
      <c r="Q3147" s="12">
        <v>18000.004000000001</v>
      </c>
      <c r="R3147" s="29">
        <f t="shared" si="150"/>
        <v>0</v>
      </c>
      <c r="S3147" t="str">
        <f t="shared" si="151"/>
        <v>OK</v>
      </c>
      <c r="T3147" s="10">
        <f>IFERROR(VLOOKUP(A3147,[1]!Tabla1[[#All],[Material]:[venta nueva]],38,FALSE),0)</f>
        <v>0</v>
      </c>
    </row>
    <row r="3148" spans="1:20" hidden="1" x14ac:dyDescent="0.35">
      <c r="A3148">
        <f t="shared" si="149"/>
        <v>1022378</v>
      </c>
      <c r="B3148" s="6" t="s">
        <v>1145</v>
      </c>
      <c r="C3148" s="7" t="s">
        <v>553</v>
      </c>
      <c r="D3148" s="7" t="s">
        <v>1097</v>
      </c>
      <c r="E3148" s="7" t="s">
        <v>283</v>
      </c>
      <c r="F3148" s="7" t="s">
        <v>284</v>
      </c>
      <c r="G3148" s="7" t="s">
        <v>1084</v>
      </c>
      <c r="H3148" s="7" t="s">
        <v>1017</v>
      </c>
      <c r="I3148" s="6" t="s">
        <v>14</v>
      </c>
      <c r="J3148" s="1"/>
      <c r="K3148" s="1"/>
      <c r="L3148" s="1"/>
      <c r="M3148" s="1"/>
      <c r="N3148" s="1"/>
      <c r="O3148" s="1"/>
      <c r="P3148" s="1"/>
      <c r="Q3148" s="12">
        <v>60958.402999999998</v>
      </c>
      <c r="R3148" s="29">
        <f t="shared" si="150"/>
        <v>0</v>
      </c>
      <c r="S3148" t="str">
        <f t="shared" si="151"/>
        <v>OK</v>
      </c>
      <c r="T3148" s="10">
        <f>IFERROR(VLOOKUP(A3148,[1]!Tabla1[[#All],[Material]:[venta nueva]],38,FALSE),0)</f>
        <v>0</v>
      </c>
    </row>
    <row r="3149" spans="1:20" hidden="1" x14ac:dyDescent="0.35">
      <c r="A3149">
        <f t="shared" si="149"/>
        <v>1022381</v>
      </c>
      <c r="B3149" s="6" t="s">
        <v>1145</v>
      </c>
      <c r="C3149" s="7" t="s">
        <v>553</v>
      </c>
      <c r="D3149" s="7" t="s">
        <v>1097</v>
      </c>
      <c r="E3149" s="7" t="s">
        <v>287</v>
      </c>
      <c r="F3149" s="7" t="s">
        <v>288</v>
      </c>
      <c r="G3149" s="7" t="s">
        <v>1078</v>
      </c>
      <c r="H3149" s="7" t="s">
        <v>1009</v>
      </c>
      <c r="I3149" s="6" t="s">
        <v>14</v>
      </c>
      <c r="J3149" s="1"/>
      <c r="K3149" s="1"/>
      <c r="L3149" s="1"/>
      <c r="M3149" s="1"/>
      <c r="N3149" s="1"/>
      <c r="O3149" s="1"/>
      <c r="P3149" s="1"/>
      <c r="Q3149" s="12">
        <v>91973.062000000005</v>
      </c>
      <c r="R3149" s="29">
        <f t="shared" si="150"/>
        <v>0</v>
      </c>
      <c r="S3149" t="str">
        <f t="shared" si="151"/>
        <v>OK</v>
      </c>
      <c r="T3149" s="10">
        <f>IFERROR(VLOOKUP(A3149,[1]!Tabla1[[#All],[Material]:[venta nueva]],38,FALSE),0)</f>
        <v>0</v>
      </c>
    </row>
    <row r="3150" spans="1:20" hidden="1" x14ac:dyDescent="0.35">
      <c r="A3150">
        <f t="shared" si="149"/>
        <v>1022388</v>
      </c>
      <c r="B3150" s="6" t="s">
        <v>1145</v>
      </c>
      <c r="C3150" s="7" t="s">
        <v>553</v>
      </c>
      <c r="D3150" s="7" t="s">
        <v>1097</v>
      </c>
      <c r="E3150" s="7" t="s">
        <v>291</v>
      </c>
      <c r="F3150" s="7" t="s">
        <v>292</v>
      </c>
      <c r="G3150" s="7" t="s">
        <v>1084</v>
      </c>
      <c r="H3150" s="7" t="s">
        <v>1017</v>
      </c>
      <c r="I3150" s="6" t="s">
        <v>14</v>
      </c>
      <c r="J3150" s="1"/>
      <c r="K3150" s="1"/>
      <c r="L3150" s="1"/>
      <c r="M3150" s="1"/>
      <c r="N3150" s="1"/>
      <c r="O3150" s="1"/>
      <c r="P3150" s="1"/>
      <c r="Q3150" s="12">
        <v>112426.87699999999</v>
      </c>
      <c r="R3150" s="29">
        <f t="shared" si="150"/>
        <v>0</v>
      </c>
      <c r="S3150" t="str">
        <f t="shared" si="151"/>
        <v>OK</v>
      </c>
      <c r="T3150" s="10">
        <f>IFERROR(VLOOKUP(A3150,[1]!Tabla1[[#All],[Material]:[venta nueva]],38,FALSE),0)</f>
        <v>0</v>
      </c>
    </row>
    <row r="3151" spans="1:20" hidden="1" x14ac:dyDescent="0.35">
      <c r="A3151">
        <f t="shared" si="149"/>
        <v>1022398</v>
      </c>
      <c r="B3151" s="6" t="s">
        <v>1145</v>
      </c>
      <c r="C3151" s="7" t="s">
        <v>553</v>
      </c>
      <c r="D3151" s="7" t="s">
        <v>1097</v>
      </c>
      <c r="E3151" s="7" t="s">
        <v>293</v>
      </c>
      <c r="F3151" s="7" t="s">
        <v>294</v>
      </c>
      <c r="G3151" s="7" t="s">
        <v>1076</v>
      </c>
      <c r="H3151" s="7" t="s">
        <v>1004</v>
      </c>
      <c r="I3151" s="6" t="s">
        <v>15</v>
      </c>
      <c r="J3151" s="1"/>
      <c r="K3151" s="1"/>
      <c r="L3151" s="1"/>
      <c r="M3151" s="1"/>
      <c r="N3151" s="1"/>
      <c r="O3151" s="1"/>
      <c r="P3151" s="1"/>
      <c r="Q3151" s="12">
        <v>47766.864999999998</v>
      </c>
      <c r="R3151" s="29">
        <f t="shared" si="150"/>
        <v>0</v>
      </c>
      <c r="S3151" t="str">
        <f t="shared" si="151"/>
        <v>OK</v>
      </c>
      <c r="T3151" s="10">
        <f>IFERROR(VLOOKUP(A3151,[1]!Tabla1[[#All],[Material]:[venta nueva]],38,FALSE),0)</f>
        <v>0</v>
      </c>
    </row>
    <row r="3152" spans="1:20" hidden="1" x14ac:dyDescent="0.35">
      <c r="A3152">
        <f t="shared" si="149"/>
        <v>1022406</v>
      </c>
      <c r="B3152" s="6" t="s">
        <v>1145</v>
      </c>
      <c r="C3152" s="7" t="s">
        <v>553</v>
      </c>
      <c r="D3152" s="7" t="s">
        <v>1097</v>
      </c>
      <c r="E3152" s="7" t="s">
        <v>493</v>
      </c>
      <c r="F3152" s="7" t="s">
        <v>537</v>
      </c>
      <c r="G3152" s="7" t="s">
        <v>1069</v>
      </c>
      <c r="H3152" s="7" t="s">
        <v>1033</v>
      </c>
      <c r="I3152" s="6" t="s">
        <v>11</v>
      </c>
      <c r="J3152" s="1"/>
      <c r="K3152" s="1"/>
      <c r="L3152" s="1"/>
      <c r="M3152" s="1"/>
      <c r="N3152" s="1"/>
      <c r="O3152" s="1"/>
      <c r="P3152" s="1"/>
      <c r="Q3152" s="12">
        <v>4276.3950000000004</v>
      </c>
      <c r="R3152" s="29">
        <f t="shared" si="150"/>
        <v>0</v>
      </c>
      <c r="S3152" t="str">
        <f t="shared" si="151"/>
        <v>OK</v>
      </c>
      <c r="T3152" s="10">
        <f>IFERROR(VLOOKUP(A3152,[1]!Tabla1[[#All],[Material]:[venta nueva]],38,FALSE),0)</f>
        <v>0</v>
      </c>
    </row>
    <row r="3153" spans="1:20" hidden="1" x14ac:dyDescent="0.35">
      <c r="A3153">
        <f t="shared" si="149"/>
        <v>1022413</v>
      </c>
      <c r="B3153" s="6" t="s">
        <v>1145</v>
      </c>
      <c r="C3153" s="7" t="s">
        <v>553</v>
      </c>
      <c r="D3153" s="7" t="s">
        <v>1097</v>
      </c>
      <c r="E3153" s="7" t="s">
        <v>517</v>
      </c>
      <c r="F3153" s="7" t="s">
        <v>518</v>
      </c>
      <c r="G3153" s="7" t="s">
        <v>1069</v>
      </c>
      <c r="H3153" s="7" t="s">
        <v>1026</v>
      </c>
      <c r="I3153" s="6" t="s">
        <v>15</v>
      </c>
      <c r="J3153" s="1"/>
      <c r="K3153" s="1"/>
      <c r="L3153" s="1"/>
      <c r="M3153" s="1"/>
      <c r="N3153" s="1"/>
      <c r="O3153" s="1"/>
      <c r="P3153" s="1"/>
      <c r="Q3153" s="12">
        <v>14845.861999999999</v>
      </c>
      <c r="R3153" s="29">
        <f t="shared" si="150"/>
        <v>0</v>
      </c>
      <c r="S3153" t="str">
        <f t="shared" si="151"/>
        <v>OK</v>
      </c>
      <c r="T3153" s="10">
        <f>IFERROR(VLOOKUP(A3153,[1]!Tabla1[[#All],[Material]:[venta nueva]],38,FALSE),0)</f>
        <v>0</v>
      </c>
    </row>
    <row r="3154" spans="1:20" hidden="1" x14ac:dyDescent="0.35">
      <c r="A3154">
        <f t="shared" si="149"/>
        <v>1022414</v>
      </c>
      <c r="B3154" s="6" t="s">
        <v>1145</v>
      </c>
      <c r="C3154" s="7" t="s">
        <v>553</v>
      </c>
      <c r="D3154" s="7" t="s">
        <v>1097</v>
      </c>
      <c r="E3154" s="7" t="s">
        <v>297</v>
      </c>
      <c r="F3154" s="7" t="s">
        <v>298</v>
      </c>
      <c r="G3154" s="7" t="s">
        <v>1074</v>
      </c>
      <c r="H3154" s="7" t="s">
        <v>1042</v>
      </c>
      <c r="I3154" s="6" t="s">
        <v>14</v>
      </c>
      <c r="J3154" s="1"/>
      <c r="K3154" s="1"/>
      <c r="L3154" s="1"/>
      <c r="M3154" s="1"/>
      <c r="N3154" s="1"/>
      <c r="O3154" s="1"/>
      <c r="P3154" s="1"/>
      <c r="Q3154" s="12">
        <v>189051.76300000001</v>
      </c>
      <c r="R3154" s="29">
        <f t="shared" si="150"/>
        <v>0</v>
      </c>
      <c r="S3154" t="str">
        <f t="shared" si="151"/>
        <v>OK</v>
      </c>
      <c r="T3154" s="10">
        <f>IFERROR(VLOOKUP(A3154,[1]!Tabla1[[#All],[Material]:[venta nueva]],38,FALSE),0)</f>
        <v>0</v>
      </c>
    </row>
    <row r="3155" spans="1:20" hidden="1" x14ac:dyDescent="0.35">
      <c r="A3155">
        <f t="shared" si="149"/>
        <v>1022417</v>
      </c>
      <c r="B3155" s="6" t="s">
        <v>1145</v>
      </c>
      <c r="C3155" s="7" t="s">
        <v>553</v>
      </c>
      <c r="D3155" s="7" t="s">
        <v>1097</v>
      </c>
      <c r="E3155" s="7" t="s">
        <v>301</v>
      </c>
      <c r="F3155" s="7" t="s">
        <v>302</v>
      </c>
      <c r="G3155" s="7" t="s">
        <v>1080</v>
      </c>
      <c r="H3155" s="7" t="s">
        <v>1031</v>
      </c>
      <c r="I3155" s="6" t="s">
        <v>14</v>
      </c>
      <c r="J3155" s="1"/>
      <c r="K3155" s="1"/>
      <c r="L3155" s="1"/>
      <c r="M3155" s="1"/>
      <c r="N3155" s="1"/>
      <c r="O3155" s="1"/>
      <c r="P3155" s="1"/>
      <c r="Q3155" s="12">
        <v>80365.892999999996</v>
      </c>
      <c r="R3155" s="29">
        <f t="shared" si="150"/>
        <v>0</v>
      </c>
      <c r="S3155" t="str">
        <f t="shared" si="151"/>
        <v>OK</v>
      </c>
      <c r="T3155" s="10">
        <f>IFERROR(VLOOKUP(A3155,[1]!Tabla1[[#All],[Material]:[venta nueva]],38,FALSE),0)</f>
        <v>0</v>
      </c>
    </row>
    <row r="3156" spans="1:20" hidden="1" x14ac:dyDescent="0.35">
      <c r="A3156">
        <f t="shared" si="149"/>
        <v>1022418</v>
      </c>
      <c r="B3156" s="6" t="s">
        <v>1145</v>
      </c>
      <c r="C3156" s="7" t="s">
        <v>553</v>
      </c>
      <c r="D3156" s="7" t="s">
        <v>1097</v>
      </c>
      <c r="E3156" s="7" t="s">
        <v>1108</v>
      </c>
      <c r="F3156" s="7" t="s">
        <v>296</v>
      </c>
      <c r="G3156" s="7" t="s">
        <v>1069</v>
      </c>
      <c r="H3156" s="7" t="s">
        <v>1016</v>
      </c>
      <c r="I3156" s="6" t="s">
        <v>14</v>
      </c>
      <c r="J3156" s="1"/>
      <c r="K3156" s="1"/>
      <c r="L3156" s="1"/>
      <c r="M3156" s="1"/>
      <c r="N3156" s="1"/>
      <c r="O3156" s="1"/>
      <c r="P3156" s="1"/>
      <c r="Q3156" s="12">
        <v>12914.994000000001</v>
      </c>
      <c r="R3156" s="29">
        <f t="shared" si="150"/>
        <v>0</v>
      </c>
      <c r="S3156" t="str">
        <f t="shared" si="151"/>
        <v>OK</v>
      </c>
      <c r="T3156" s="10">
        <f>IFERROR(VLOOKUP(A3156,[1]!Tabla1[[#All],[Material]:[venta nueva]],38,FALSE),0)</f>
        <v>0</v>
      </c>
    </row>
    <row r="3157" spans="1:20" hidden="1" x14ac:dyDescent="0.35">
      <c r="A3157">
        <f t="shared" si="149"/>
        <v>1022472</v>
      </c>
      <c r="B3157" s="6" t="s">
        <v>1145</v>
      </c>
      <c r="C3157" s="7" t="s">
        <v>553</v>
      </c>
      <c r="D3157" s="7" t="s">
        <v>1097</v>
      </c>
      <c r="E3157" s="7" t="s">
        <v>303</v>
      </c>
      <c r="F3157" s="7" t="s">
        <v>304</v>
      </c>
      <c r="G3157" s="7" t="s">
        <v>1075</v>
      </c>
      <c r="H3157" s="7" t="s">
        <v>1002</v>
      </c>
      <c r="I3157" s="6" t="s">
        <v>16</v>
      </c>
      <c r="J3157" s="1"/>
      <c r="K3157" s="1"/>
      <c r="L3157" s="1"/>
      <c r="M3157" s="1"/>
      <c r="N3157" s="1"/>
      <c r="O3157" s="1"/>
      <c r="P3157" s="1"/>
      <c r="Q3157" s="12">
        <v>12661.474</v>
      </c>
      <c r="R3157" s="29">
        <f t="shared" si="150"/>
        <v>0</v>
      </c>
      <c r="S3157" t="str">
        <f t="shared" si="151"/>
        <v>OK</v>
      </c>
      <c r="T3157" s="10">
        <f>IFERROR(VLOOKUP(A3157,[1]!Tabla1[[#All],[Material]:[venta nueva]],38,FALSE),0)</f>
        <v>0</v>
      </c>
    </row>
    <row r="3158" spans="1:20" hidden="1" x14ac:dyDescent="0.35">
      <c r="A3158">
        <f t="shared" si="149"/>
        <v>1022499</v>
      </c>
      <c r="B3158" s="6" t="s">
        <v>1145</v>
      </c>
      <c r="C3158" s="7" t="s">
        <v>553</v>
      </c>
      <c r="D3158" s="7" t="s">
        <v>1097</v>
      </c>
      <c r="E3158" s="7" t="s">
        <v>305</v>
      </c>
      <c r="F3158" s="7" t="s">
        <v>306</v>
      </c>
      <c r="G3158" s="7" t="s">
        <v>1075</v>
      </c>
      <c r="H3158" s="7" t="s">
        <v>1011</v>
      </c>
      <c r="I3158" s="6" t="s">
        <v>16</v>
      </c>
      <c r="J3158" s="1"/>
      <c r="K3158" s="1"/>
      <c r="L3158" s="1"/>
      <c r="M3158" s="1"/>
      <c r="N3158" s="1"/>
      <c r="O3158" s="1"/>
      <c r="P3158" s="1"/>
      <c r="Q3158" s="12">
        <v>27702.341</v>
      </c>
      <c r="R3158" s="29">
        <f t="shared" si="150"/>
        <v>0</v>
      </c>
      <c r="S3158" t="str">
        <f t="shared" si="151"/>
        <v>OK</v>
      </c>
      <c r="T3158" s="10">
        <f>IFERROR(VLOOKUP(A3158,[1]!Tabla1[[#All],[Material]:[venta nueva]],38,FALSE),0)</f>
        <v>0</v>
      </c>
    </row>
    <row r="3159" spans="1:20" hidden="1" x14ac:dyDescent="0.35">
      <c r="A3159">
        <f t="shared" si="149"/>
        <v>1022515</v>
      </c>
      <c r="B3159" s="6" t="s">
        <v>1145</v>
      </c>
      <c r="C3159" s="7" t="s">
        <v>553</v>
      </c>
      <c r="D3159" s="7" t="s">
        <v>1097</v>
      </c>
      <c r="E3159" s="7" t="s">
        <v>307</v>
      </c>
      <c r="F3159" s="7" t="s">
        <v>308</v>
      </c>
      <c r="G3159" s="7" t="s">
        <v>1082</v>
      </c>
      <c r="H3159" s="7" t="s">
        <v>1014</v>
      </c>
      <c r="I3159" s="6" t="s">
        <v>15</v>
      </c>
      <c r="J3159" s="1"/>
      <c r="K3159" s="1"/>
      <c r="L3159" s="1"/>
      <c r="M3159" s="1"/>
      <c r="N3159" s="1"/>
      <c r="O3159" s="1"/>
      <c r="P3159" s="1"/>
      <c r="Q3159" s="12">
        <v>24000.002</v>
      </c>
      <c r="R3159" s="29">
        <f t="shared" si="150"/>
        <v>0</v>
      </c>
      <c r="S3159" t="str">
        <f t="shared" si="151"/>
        <v>OK</v>
      </c>
      <c r="T3159" s="10">
        <f>IFERROR(VLOOKUP(A3159,[1]!Tabla1[[#All],[Material]:[venta nueva]],38,FALSE),0)</f>
        <v>0</v>
      </c>
    </row>
    <row r="3160" spans="1:20" hidden="1" x14ac:dyDescent="0.35">
      <c r="A3160">
        <f t="shared" si="149"/>
        <v>1022541</v>
      </c>
      <c r="B3160" s="6" t="s">
        <v>1145</v>
      </c>
      <c r="C3160" s="7" t="s">
        <v>553</v>
      </c>
      <c r="D3160" s="7" t="s">
        <v>1097</v>
      </c>
      <c r="E3160" s="7" t="s">
        <v>309</v>
      </c>
      <c r="F3160" s="7" t="s">
        <v>310</v>
      </c>
      <c r="G3160" s="7" t="s">
        <v>1078</v>
      </c>
      <c r="H3160" s="7" t="s">
        <v>1009</v>
      </c>
      <c r="I3160" s="6" t="s">
        <v>14</v>
      </c>
      <c r="J3160" s="1"/>
      <c r="K3160" s="1"/>
      <c r="L3160" s="1"/>
      <c r="M3160" s="1"/>
      <c r="N3160" s="1"/>
      <c r="O3160" s="1"/>
      <c r="P3160" s="1"/>
      <c r="Q3160" s="12">
        <v>20509.107</v>
      </c>
      <c r="R3160" s="29">
        <f t="shared" si="150"/>
        <v>0</v>
      </c>
      <c r="S3160" t="str">
        <f t="shared" si="151"/>
        <v>OK</v>
      </c>
      <c r="T3160" s="10">
        <f>IFERROR(VLOOKUP(A3160,[1]!Tabla1[[#All],[Material]:[venta nueva]],38,FALSE),0)</f>
        <v>0</v>
      </c>
    </row>
    <row r="3161" spans="1:20" hidden="1" x14ac:dyDescent="0.35">
      <c r="A3161">
        <f t="shared" si="149"/>
        <v>1022561</v>
      </c>
      <c r="B3161" s="6" t="s">
        <v>1145</v>
      </c>
      <c r="C3161" s="7" t="s">
        <v>553</v>
      </c>
      <c r="D3161" s="7" t="s">
        <v>1097</v>
      </c>
      <c r="E3161" s="7" t="s">
        <v>311</v>
      </c>
      <c r="F3161" s="7" t="s">
        <v>312</v>
      </c>
      <c r="G3161" s="7" t="s">
        <v>1075</v>
      </c>
      <c r="H3161" s="7" t="s">
        <v>1003</v>
      </c>
      <c r="I3161" s="6" t="s">
        <v>15</v>
      </c>
      <c r="J3161" s="1"/>
      <c r="K3161" s="1"/>
      <c r="L3161" s="1"/>
      <c r="M3161" s="1"/>
      <c r="N3161" s="1"/>
      <c r="O3161" s="1"/>
      <c r="P3161" s="1"/>
      <c r="Q3161" s="12">
        <v>734.48599999999999</v>
      </c>
      <c r="R3161" s="29">
        <f t="shared" si="150"/>
        <v>0</v>
      </c>
      <c r="S3161" t="str">
        <f t="shared" si="151"/>
        <v>OK</v>
      </c>
      <c r="T3161" s="10">
        <f>IFERROR(VLOOKUP(A3161,[1]!Tabla1[[#All],[Material]:[venta nueva]],38,FALSE),0)</f>
        <v>0</v>
      </c>
    </row>
    <row r="3162" spans="1:20" hidden="1" x14ac:dyDescent="0.35">
      <c r="A3162">
        <f t="shared" si="149"/>
        <v>1022568</v>
      </c>
      <c r="B3162" s="6" t="s">
        <v>1145</v>
      </c>
      <c r="C3162" s="7" t="s">
        <v>553</v>
      </c>
      <c r="D3162" s="7" t="s">
        <v>1097</v>
      </c>
      <c r="E3162" s="7" t="s">
        <v>448</v>
      </c>
      <c r="F3162" s="7" t="s">
        <v>449</v>
      </c>
      <c r="G3162" s="7" t="s">
        <v>1082</v>
      </c>
      <c r="H3162" s="7" t="s">
        <v>1013</v>
      </c>
      <c r="I3162" s="6" t="s">
        <v>14</v>
      </c>
      <c r="J3162" s="1"/>
      <c r="K3162" s="1"/>
      <c r="L3162" s="1"/>
      <c r="M3162" s="1"/>
      <c r="N3162" s="1"/>
      <c r="O3162" s="1"/>
      <c r="P3162" s="1"/>
      <c r="Q3162" s="12">
        <v>24285.047999999999</v>
      </c>
      <c r="R3162" s="29">
        <f t="shared" si="150"/>
        <v>0</v>
      </c>
      <c r="S3162" t="str">
        <f t="shared" si="151"/>
        <v>OK</v>
      </c>
      <c r="T3162" s="10">
        <f>IFERROR(VLOOKUP(A3162,[1]!Tabla1[[#All],[Material]:[venta nueva]],38,FALSE),0)</f>
        <v>0</v>
      </c>
    </row>
    <row r="3163" spans="1:20" hidden="1" x14ac:dyDescent="0.35">
      <c r="A3163">
        <f t="shared" si="149"/>
        <v>1022587</v>
      </c>
      <c r="B3163" s="6" t="s">
        <v>1145</v>
      </c>
      <c r="C3163" s="7" t="s">
        <v>553</v>
      </c>
      <c r="D3163" s="7" t="s">
        <v>1097</v>
      </c>
      <c r="E3163" s="7" t="s">
        <v>313</v>
      </c>
      <c r="F3163" s="7" t="s">
        <v>314</v>
      </c>
      <c r="G3163" s="7" t="s">
        <v>1075</v>
      </c>
      <c r="H3163" s="7" t="s">
        <v>1035</v>
      </c>
      <c r="I3163" s="6" t="s">
        <v>16</v>
      </c>
      <c r="J3163" s="1"/>
      <c r="K3163" s="1"/>
      <c r="L3163" s="1"/>
      <c r="M3163" s="1"/>
      <c r="N3163" s="1"/>
      <c r="O3163" s="1"/>
      <c r="P3163" s="1"/>
      <c r="Q3163" s="12">
        <v>3000.0039999999999</v>
      </c>
      <c r="R3163" s="29">
        <f t="shared" si="150"/>
        <v>0</v>
      </c>
      <c r="S3163" t="str">
        <f t="shared" si="151"/>
        <v>OK</v>
      </c>
      <c r="T3163" s="10">
        <f>IFERROR(VLOOKUP(A3163,[1]!Tabla1[[#All],[Material]:[venta nueva]],38,FALSE),0)</f>
        <v>0</v>
      </c>
    </row>
    <row r="3164" spans="1:20" hidden="1" x14ac:dyDescent="0.35">
      <c r="A3164">
        <f t="shared" si="149"/>
        <v>1022600</v>
      </c>
      <c r="B3164" s="6" t="s">
        <v>1145</v>
      </c>
      <c r="C3164" s="7" t="s">
        <v>553</v>
      </c>
      <c r="D3164" s="7" t="s">
        <v>1097</v>
      </c>
      <c r="E3164" s="7" t="s">
        <v>316</v>
      </c>
      <c r="F3164" s="7" t="s">
        <v>317</v>
      </c>
      <c r="G3164" s="7" t="s">
        <v>1075</v>
      </c>
      <c r="H3164" s="7" t="s">
        <v>1011</v>
      </c>
      <c r="I3164" s="6" t="s">
        <v>16</v>
      </c>
      <c r="J3164" s="1"/>
      <c r="K3164" s="1"/>
      <c r="L3164" s="1"/>
      <c r="M3164" s="1"/>
      <c r="N3164" s="1"/>
      <c r="O3164" s="1"/>
      <c r="P3164" s="1"/>
      <c r="Q3164" s="12">
        <v>21825.744999999999</v>
      </c>
      <c r="R3164" s="29">
        <f t="shared" si="150"/>
        <v>0</v>
      </c>
      <c r="S3164" t="str">
        <f t="shared" si="151"/>
        <v>OK</v>
      </c>
      <c r="T3164" s="10">
        <f>IFERROR(VLOOKUP(A3164,[1]!Tabla1[[#All],[Material]:[venta nueva]],38,FALSE),0)</f>
        <v>0</v>
      </c>
    </row>
    <row r="3165" spans="1:20" hidden="1" x14ac:dyDescent="0.35">
      <c r="A3165">
        <f t="shared" si="149"/>
        <v>1022607</v>
      </c>
      <c r="B3165" s="6" t="s">
        <v>1145</v>
      </c>
      <c r="C3165" s="7" t="s">
        <v>553</v>
      </c>
      <c r="D3165" s="7" t="s">
        <v>1097</v>
      </c>
      <c r="E3165" s="7" t="s">
        <v>318</v>
      </c>
      <c r="F3165" s="7" t="s">
        <v>319</v>
      </c>
      <c r="G3165" s="7" t="s">
        <v>1083</v>
      </c>
      <c r="H3165" s="7" t="s">
        <v>1044</v>
      </c>
      <c r="I3165" s="6" t="s">
        <v>12</v>
      </c>
      <c r="J3165" s="1"/>
      <c r="K3165" s="1"/>
      <c r="L3165" s="1"/>
      <c r="M3165" s="1"/>
      <c r="N3165" s="1"/>
      <c r="O3165" s="1"/>
      <c r="P3165" s="1"/>
      <c r="Q3165" s="12">
        <v>26805.412</v>
      </c>
      <c r="R3165" s="29">
        <f t="shared" si="150"/>
        <v>0</v>
      </c>
      <c r="S3165" t="str">
        <f t="shared" si="151"/>
        <v>OK</v>
      </c>
      <c r="T3165" s="10">
        <f>IFERROR(VLOOKUP(A3165,[1]!Tabla1[[#All],[Material]:[venta nueva]],38,FALSE),0)</f>
        <v>0</v>
      </c>
    </row>
    <row r="3166" spans="1:20" hidden="1" x14ac:dyDescent="0.35">
      <c r="A3166">
        <f t="shared" si="149"/>
        <v>1022619</v>
      </c>
      <c r="B3166" s="6" t="s">
        <v>1145</v>
      </c>
      <c r="C3166" s="7" t="s">
        <v>553</v>
      </c>
      <c r="D3166" s="7" t="s">
        <v>1097</v>
      </c>
      <c r="E3166" s="7" t="s">
        <v>320</v>
      </c>
      <c r="F3166" s="7" t="s">
        <v>321</v>
      </c>
      <c r="G3166" s="7" t="s">
        <v>1083</v>
      </c>
      <c r="H3166" s="7" t="s">
        <v>1015</v>
      </c>
      <c r="I3166" s="6" t="s">
        <v>8</v>
      </c>
      <c r="J3166" s="1"/>
      <c r="K3166" s="1"/>
      <c r="L3166" s="1"/>
      <c r="M3166" s="1"/>
      <c r="N3166" s="1"/>
      <c r="O3166" s="1"/>
      <c r="P3166" s="1"/>
      <c r="Q3166" s="12">
        <v>283.10399999999998</v>
      </c>
      <c r="R3166" s="29">
        <f t="shared" si="150"/>
        <v>0</v>
      </c>
      <c r="S3166" t="str">
        <f t="shared" si="151"/>
        <v>OK</v>
      </c>
      <c r="T3166" s="10">
        <f>IFERROR(VLOOKUP(A3166,[1]!Tabla1[[#All],[Material]:[venta nueva]],38,FALSE),0)</f>
        <v>0</v>
      </c>
    </row>
    <row r="3167" spans="1:20" hidden="1" x14ac:dyDescent="0.35">
      <c r="A3167">
        <f t="shared" si="149"/>
        <v>1022621</v>
      </c>
      <c r="B3167" s="6" t="s">
        <v>1145</v>
      </c>
      <c r="C3167" s="7" t="s">
        <v>553</v>
      </c>
      <c r="D3167" s="7" t="s">
        <v>1097</v>
      </c>
      <c r="E3167" s="7" t="s">
        <v>322</v>
      </c>
      <c r="F3167" s="7" t="s">
        <v>323</v>
      </c>
      <c r="G3167" s="7" t="s">
        <v>1082</v>
      </c>
      <c r="H3167" s="7" t="s">
        <v>1013</v>
      </c>
      <c r="I3167" s="6" t="s">
        <v>15</v>
      </c>
      <c r="J3167" s="1"/>
      <c r="K3167" s="1"/>
      <c r="L3167" s="1"/>
      <c r="M3167" s="1"/>
      <c r="N3167" s="1"/>
      <c r="O3167" s="1"/>
      <c r="P3167" s="1"/>
      <c r="Q3167" s="12">
        <v>31050.876</v>
      </c>
      <c r="R3167" s="29">
        <f t="shared" si="150"/>
        <v>0</v>
      </c>
      <c r="S3167" t="str">
        <f t="shared" si="151"/>
        <v>OK</v>
      </c>
      <c r="T3167" s="10">
        <f>IFERROR(VLOOKUP(A3167,[1]!Tabla1[[#All],[Material]:[venta nueva]],38,FALSE),0)</f>
        <v>0</v>
      </c>
    </row>
    <row r="3168" spans="1:20" hidden="1" x14ac:dyDescent="0.35">
      <c r="A3168">
        <f t="shared" si="149"/>
        <v>1022636</v>
      </c>
      <c r="B3168" s="6" t="s">
        <v>1145</v>
      </c>
      <c r="C3168" s="7" t="s">
        <v>553</v>
      </c>
      <c r="D3168" s="7" t="s">
        <v>1097</v>
      </c>
      <c r="E3168" s="7" t="s">
        <v>324</v>
      </c>
      <c r="F3168" s="7" t="s">
        <v>325</v>
      </c>
      <c r="G3168" s="7" t="s">
        <v>1084</v>
      </c>
      <c r="H3168" s="7" t="s">
        <v>1032</v>
      </c>
      <c r="I3168" s="6" t="s">
        <v>14</v>
      </c>
      <c r="J3168" s="1"/>
      <c r="K3168" s="1"/>
      <c r="L3168" s="1"/>
      <c r="M3168" s="1"/>
      <c r="N3168" s="1"/>
      <c r="O3168" s="1"/>
      <c r="P3168" s="1"/>
      <c r="Q3168" s="12">
        <v>157528.46299999999</v>
      </c>
      <c r="R3168" s="29">
        <f t="shared" si="150"/>
        <v>0</v>
      </c>
      <c r="S3168" t="str">
        <f t="shared" si="151"/>
        <v>OK</v>
      </c>
      <c r="T3168" s="10">
        <f>IFERROR(VLOOKUP(A3168,[1]!Tabla1[[#All],[Material]:[venta nueva]],38,FALSE),0)</f>
        <v>0</v>
      </c>
    </row>
    <row r="3169" spans="1:20" hidden="1" x14ac:dyDescent="0.35">
      <c r="A3169">
        <f t="shared" si="149"/>
        <v>1022637</v>
      </c>
      <c r="B3169" s="6" t="s">
        <v>1145</v>
      </c>
      <c r="C3169" s="7" t="s">
        <v>553</v>
      </c>
      <c r="D3169" s="7" t="s">
        <v>1097</v>
      </c>
      <c r="E3169" s="7" t="s">
        <v>326</v>
      </c>
      <c r="F3169" s="7" t="s">
        <v>327</v>
      </c>
      <c r="G3169" s="7" t="s">
        <v>1084</v>
      </c>
      <c r="H3169" s="7" t="s">
        <v>1028</v>
      </c>
      <c r="I3169" s="6" t="s">
        <v>14</v>
      </c>
      <c r="J3169" s="1"/>
      <c r="K3169" s="1"/>
      <c r="L3169" s="1"/>
      <c r="M3169" s="1"/>
      <c r="N3169" s="1"/>
      <c r="O3169" s="1"/>
      <c r="P3169" s="1"/>
      <c r="Q3169" s="12">
        <v>98505.941999999995</v>
      </c>
      <c r="R3169" s="29">
        <f t="shared" si="150"/>
        <v>0</v>
      </c>
      <c r="S3169" t="str">
        <f t="shared" si="151"/>
        <v>OK</v>
      </c>
      <c r="T3169" s="10">
        <f>IFERROR(VLOOKUP(A3169,[1]!Tabla1[[#All],[Material]:[venta nueva]],38,FALSE),0)</f>
        <v>0</v>
      </c>
    </row>
    <row r="3170" spans="1:20" hidden="1" x14ac:dyDescent="0.35">
      <c r="A3170">
        <f t="shared" si="149"/>
        <v>1022639</v>
      </c>
      <c r="B3170" s="6" t="s">
        <v>1145</v>
      </c>
      <c r="C3170" s="7" t="s">
        <v>553</v>
      </c>
      <c r="D3170" s="7" t="s">
        <v>1097</v>
      </c>
      <c r="E3170" s="7" t="s">
        <v>328</v>
      </c>
      <c r="F3170" s="7" t="s">
        <v>329</v>
      </c>
      <c r="G3170" s="7" t="s">
        <v>1087</v>
      </c>
      <c r="H3170" s="7" t="s">
        <v>1034</v>
      </c>
      <c r="I3170" s="6" t="s">
        <v>14</v>
      </c>
      <c r="J3170" s="1"/>
      <c r="K3170" s="1"/>
      <c r="L3170" s="1"/>
      <c r="M3170" s="1"/>
      <c r="N3170" s="1"/>
      <c r="O3170" s="1"/>
      <c r="P3170" s="1"/>
      <c r="Q3170" s="12">
        <v>885306.13800000004</v>
      </c>
      <c r="R3170" s="29">
        <f t="shared" si="150"/>
        <v>0</v>
      </c>
      <c r="S3170" t="str">
        <f t="shared" si="151"/>
        <v>OK</v>
      </c>
      <c r="T3170" s="10">
        <f>IFERROR(VLOOKUP(A3170,[1]!Tabla1[[#All],[Material]:[venta nueva]],38,FALSE),0)</f>
        <v>0</v>
      </c>
    </row>
    <row r="3171" spans="1:20" hidden="1" x14ac:dyDescent="0.35">
      <c r="A3171">
        <f t="shared" si="149"/>
        <v>1022640</v>
      </c>
      <c r="B3171" s="6" t="s">
        <v>1145</v>
      </c>
      <c r="C3171" s="7" t="s">
        <v>553</v>
      </c>
      <c r="D3171" s="7" t="s">
        <v>1097</v>
      </c>
      <c r="E3171" s="7" t="s">
        <v>330</v>
      </c>
      <c r="F3171" s="7" t="s">
        <v>331</v>
      </c>
      <c r="G3171" s="7" t="s">
        <v>1087</v>
      </c>
      <c r="H3171" s="7" t="s">
        <v>1034</v>
      </c>
      <c r="I3171" s="6" t="s">
        <v>14</v>
      </c>
      <c r="J3171" s="1"/>
      <c r="K3171" s="1"/>
      <c r="L3171" s="1"/>
      <c r="M3171" s="1"/>
      <c r="N3171" s="1"/>
      <c r="O3171" s="1"/>
      <c r="P3171" s="1"/>
      <c r="Q3171" s="12">
        <v>61196.148999999998</v>
      </c>
      <c r="R3171" s="29">
        <f t="shared" si="150"/>
        <v>0</v>
      </c>
      <c r="S3171" t="str">
        <f t="shared" si="151"/>
        <v>OK</v>
      </c>
      <c r="T3171" s="10">
        <f>IFERROR(VLOOKUP(A3171,[1]!Tabla1[[#All],[Material]:[venta nueva]],38,FALSE),0)</f>
        <v>0</v>
      </c>
    </row>
    <row r="3172" spans="1:20" hidden="1" x14ac:dyDescent="0.35">
      <c r="A3172">
        <f t="shared" si="149"/>
        <v>1022646</v>
      </c>
      <c r="B3172" s="6" t="s">
        <v>1145</v>
      </c>
      <c r="C3172" s="7" t="s">
        <v>553</v>
      </c>
      <c r="D3172" s="7" t="s">
        <v>1097</v>
      </c>
      <c r="E3172" s="7" t="s">
        <v>333</v>
      </c>
      <c r="F3172" s="7" t="s">
        <v>159</v>
      </c>
      <c r="G3172" s="7" t="s">
        <v>1082</v>
      </c>
      <c r="H3172" s="7" t="s">
        <v>1013</v>
      </c>
      <c r="I3172" s="6" t="s">
        <v>14</v>
      </c>
      <c r="J3172" s="1"/>
      <c r="K3172" s="1"/>
      <c r="L3172" s="1"/>
      <c r="M3172" s="1"/>
      <c r="N3172" s="1"/>
      <c r="O3172" s="1"/>
      <c r="P3172" s="1"/>
      <c r="Q3172" s="12">
        <v>47.704000000000001</v>
      </c>
      <c r="R3172" s="29">
        <f t="shared" si="150"/>
        <v>0</v>
      </c>
      <c r="S3172" t="str">
        <f t="shared" si="151"/>
        <v>OK</v>
      </c>
      <c r="T3172" s="10">
        <f>IFERROR(VLOOKUP(A3172,[1]!Tabla1[[#All],[Material]:[venta nueva]],38,FALSE),0)</f>
        <v>0</v>
      </c>
    </row>
    <row r="3173" spans="1:20" hidden="1" x14ac:dyDescent="0.35">
      <c r="A3173">
        <f t="shared" si="149"/>
        <v>1022657</v>
      </c>
      <c r="B3173" s="6" t="s">
        <v>1145</v>
      </c>
      <c r="C3173" s="7" t="s">
        <v>553</v>
      </c>
      <c r="D3173" s="7" t="s">
        <v>1097</v>
      </c>
      <c r="E3173" s="7" t="s">
        <v>573</v>
      </c>
      <c r="F3173" s="7" t="s">
        <v>574</v>
      </c>
      <c r="G3173" s="7" t="s">
        <v>1074</v>
      </c>
      <c r="H3173" s="7" t="s">
        <v>1018</v>
      </c>
      <c r="I3173" s="6" t="s">
        <v>10</v>
      </c>
      <c r="J3173" s="1"/>
      <c r="K3173" s="1"/>
      <c r="L3173" s="1"/>
      <c r="M3173" s="1"/>
      <c r="N3173" s="1"/>
      <c r="O3173" s="1"/>
      <c r="P3173" s="1"/>
      <c r="Q3173" s="12">
        <v>7552.5540000000001</v>
      </c>
      <c r="R3173" s="29">
        <f t="shared" si="150"/>
        <v>0</v>
      </c>
      <c r="S3173" t="str">
        <f t="shared" si="151"/>
        <v>OK</v>
      </c>
      <c r="T3173" s="10">
        <f>IFERROR(VLOOKUP(A3173,[1]!Tabla1[[#All],[Material]:[venta nueva]],38,FALSE),0)</f>
        <v>0</v>
      </c>
    </row>
    <row r="3174" spans="1:20" hidden="1" x14ac:dyDescent="0.35">
      <c r="A3174">
        <f t="shared" si="149"/>
        <v>1022664</v>
      </c>
      <c r="B3174" s="6" t="s">
        <v>1145</v>
      </c>
      <c r="C3174" s="7" t="s">
        <v>553</v>
      </c>
      <c r="D3174" s="7" t="s">
        <v>1097</v>
      </c>
      <c r="E3174" s="7" t="s">
        <v>334</v>
      </c>
      <c r="F3174" s="7" t="s">
        <v>335</v>
      </c>
      <c r="G3174" s="7" t="s">
        <v>1075</v>
      </c>
      <c r="H3174" s="7" t="s">
        <v>1035</v>
      </c>
      <c r="I3174" s="6" t="s">
        <v>16</v>
      </c>
      <c r="J3174" s="1"/>
      <c r="K3174" s="1"/>
      <c r="L3174" s="1"/>
      <c r="M3174" s="1"/>
      <c r="N3174" s="1"/>
      <c r="O3174" s="1"/>
      <c r="P3174" s="1"/>
      <c r="Q3174" s="12">
        <v>40000.002</v>
      </c>
      <c r="R3174" s="29">
        <f t="shared" si="150"/>
        <v>0</v>
      </c>
      <c r="S3174" t="str">
        <f t="shared" si="151"/>
        <v>OK</v>
      </c>
      <c r="T3174" s="10">
        <f>IFERROR(VLOOKUP(A3174,[1]!Tabla1[[#All],[Material]:[venta nueva]],38,FALSE),0)</f>
        <v>0</v>
      </c>
    </row>
    <row r="3175" spans="1:20" hidden="1" x14ac:dyDescent="0.35">
      <c r="A3175">
        <f t="shared" si="149"/>
        <v>1022709</v>
      </c>
      <c r="B3175" s="6" t="s">
        <v>1145</v>
      </c>
      <c r="C3175" s="7" t="s">
        <v>553</v>
      </c>
      <c r="D3175" s="7" t="s">
        <v>1097</v>
      </c>
      <c r="E3175" s="7" t="s">
        <v>502</v>
      </c>
      <c r="F3175" s="7" t="s">
        <v>503</v>
      </c>
      <c r="G3175" s="7" t="s">
        <v>1076</v>
      </c>
      <c r="H3175" s="7" t="s">
        <v>1022</v>
      </c>
      <c r="I3175" s="6" t="s">
        <v>11</v>
      </c>
      <c r="J3175" s="1"/>
      <c r="K3175" s="1"/>
      <c r="L3175" s="1"/>
      <c r="M3175" s="1"/>
      <c r="N3175" s="1"/>
      <c r="O3175" s="1"/>
      <c r="P3175" s="1"/>
      <c r="Q3175" s="12">
        <v>48192.47</v>
      </c>
      <c r="R3175" s="29">
        <f t="shared" si="150"/>
        <v>0</v>
      </c>
      <c r="S3175" t="str">
        <f t="shared" si="151"/>
        <v>OK</v>
      </c>
      <c r="T3175" s="10">
        <f>IFERROR(VLOOKUP(A3175,[1]!Tabla1[[#All],[Material]:[venta nueva]],38,FALSE),0)</f>
        <v>0</v>
      </c>
    </row>
    <row r="3176" spans="1:20" hidden="1" x14ac:dyDescent="0.35">
      <c r="A3176">
        <f t="shared" si="149"/>
        <v>1022748</v>
      </c>
      <c r="B3176" s="6" t="s">
        <v>1145</v>
      </c>
      <c r="C3176" s="7" t="s">
        <v>553</v>
      </c>
      <c r="D3176" s="7" t="s">
        <v>1097</v>
      </c>
      <c r="E3176" s="7" t="s">
        <v>336</v>
      </c>
      <c r="F3176" s="7" t="s">
        <v>337</v>
      </c>
      <c r="G3176" s="7" t="s">
        <v>1069</v>
      </c>
      <c r="H3176" s="7" t="s">
        <v>1033</v>
      </c>
      <c r="I3176" s="6" t="s">
        <v>14</v>
      </c>
      <c r="J3176" s="1"/>
      <c r="K3176" s="1"/>
      <c r="L3176" s="1"/>
      <c r="M3176" s="1"/>
      <c r="N3176" s="1"/>
      <c r="O3176" s="1"/>
      <c r="P3176" s="1"/>
      <c r="Q3176" s="12">
        <v>199421.68599999999</v>
      </c>
      <c r="R3176" s="29">
        <f t="shared" si="150"/>
        <v>0</v>
      </c>
      <c r="S3176" t="str">
        <f t="shared" si="151"/>
        <v>OK</v>
      </c>
      <c r="T3176" s="10">
        <f>IFERROR(VLOOKUP(A3176,[1]!Tabla1[[#All],[Material]:[venta nueva]],38,FALSE),0)</f>
        <v>0</v>
      </c>
    </row>
    <row r="3177" spans="1:20" hidden="1" x14ac:dyDescent="0.35">
      <c r="A3177">
        <f t="shared" si="149"/>
        <v>1022750</v>
      </c>
      <c r="B3177" s="6" t="s">
        <v>1145</v>
      </c>
      <c r="C3177" s="7" t="s">
        <v>553</v>
      </c>
      <c r="D3177" s="7" t="s">
        <v>1097</v>
      </c>
      <c r="E3177" s="7" t="s">
        <v>338</v>
      </c>
      <c r="F3177" s="7" t="s">
        <v>339</v>
      </c>
      <c r="G3177" s="7" t="s">
        <v>1077</v>
      </c>
      <c r="H3177" s="7" t="s">
        <v>1005</v>
      </c>
      <c r="I3177" s="6" t="s">
        <v>15</v>
      </c>
      <c r="J3177" s="1"/>
      <c r="K3177" s="1"/>
      <c r="L3177" s="1"/>
      <c r="M3177" s="1"/>
      <c r="N3177" s="1"/>
      <c r="O3177" s="1"/>
      <c r="P3177" s="1"/>
      <c r="Q3177" s="12">
        <v>37750.936000000002</v>
      </c>
      <c r="R3177" s="29">
        <f t="shared" si="150"/>
        <v>0</v>
      </c>
      <c r="S3177" t="str">
        <f t="shared" si="151"/>
        <v>OK</v>
      </c>
      <c r="T3177" s="10">
        <f>IFERROR(VLOOKUP(A3177,[1]!Tabla1[[#All],[Material]:[venta nueva]],38,FALSE),0)</f>
        <v>0</v>
      </c>
    </row>
    <row r="3178" spans="1:20" hidden="1" x14ac:dyDescent="0.35">
      <c r="A3178">
        <f t="shared" si="149"/>
        <v>1022751</v>
      </c>
      <c r="B3178" s="6" t="s">
        <v>1145</v>
      </c>
      <c r="C3178" s="7" t="s">
        <v>553</v>
      </c>
      <c r="D3178" s="7" t="s">
        <v>1097</v>
      </c>
      <c r="E3178" s="7" t="s">
        <v>340</v>
      </c>
      <c r="F3178" s="7" t="s">
        <v>341</v>
      </c>
      <c r="G3178" s="7" t="s">
        <v>1077</v>
      </c>
      <c r="H3178" s="7" t="s">
        <v>1023</v>
      </c>
      <c r="I3178" s="6" t="s">
        <v>15</v>
      </c>
      <c r="J3178" s="1"/>
      <c r="K3178" s="1"/>
      <c r="L3178" s="1"/>
      <c r="M3178" s="1"/>
      <c r="N3178" s="1"/>
      <c r="O3178" s="1"/>
      <c r="P3178" s="1"/>
      <c r="Q3178" s="12">
        <v>27087.927</v>
      </c>
      <c r="R3178" s="29">
        <f t="shared" si="150"/>
        <v>0</v>
      </c>
      <c r="S3178" t="str">
        <f t="shared" si="151"/>
        <v>OK</v>
      </c>
      <c r="T3178" s="10">
        <f>IFERROR(VLOOKUP(A3178,[1]!Tabla1[[#All],[Material]:[venta nueva]],38,FALSE),0)</f>
        <v>0</v>
      </c>
    </row>
    <row r="3179" spans="1:20" hidden="1" x14ac:dyDescent="0.35">
      <c r="A3179">
        <f t="shared" si="149"/>
        <v>1022753</v>
      </c>
      <c r="B3179" s="6" t="s">
        <v>1145</v>
      </c>
      <c r="C3179" s="7" t="s">
        <v>553</v>
      </c>
      <c r="D3179" s="7" t="s">
        <v>1097</v>
      </c>
      <c r="E3179" s="7" t="s">
        <v>342</v>
      </c>
      <c r="F3179" s="7" t="s">
        <v>343</v>
      </c>
      <c r="G3179" s="7" t="s">
        <v>1086</v>
      </c>
      <c r="H3179" s="7" t="s">
        <v>1025</v>
      </c>
      <c r="I3179" s="6" t="s">
        <v>14</v>
      </c>
      <c r="J3179" s="1"/>
      <c r="K3179" s="1"/>
      <c r="L3179" s="1"/>
      <c r="M3179" s="1"/>
      <c r="N3179" s="1"/>
      <c r="O3179" s="1"/>
      <c r="P3179" s="1"/>
      <c r="Q3179" s="12">
        <v>196617.59299999999</v>
      </c>
      <c r="R3179" s="29">
        <f t="shared" si="150"/>
        <v>0</v>
      </c>
      <c r="S3179" t="str">
        <f t="shared" si="151"/>
        <v>OK</v>
      </c>
      <c r="T3179" s="10">
        <f>IFERROR(VLOOKUP(A3179,[1]!Tabla1[[#All],[Material]:[venta nueva]],38,FALSE),0)</f>
        <v>0</v>
      </c>
    </row>
    <row r="3180" spans="1:20" hidden="1" x14ac:dyDescent="0.35">
      <c r="A3180">
        <f t="shared" si="149"/>
        <v>1022767</v>
      </c>
      <c r="B3180" s="6" t="s">
        <v>1145</v>
      </c>
      <c r="C3180" s="7" t="s">
        <v>553</v>
      </c>
      <c r="D3180" s="7" t="s">
        <v>1097</v>
      </c>
      <c r="E3180" s="7" t="s">
        <v>344</v>
      </c>
      <c r="F3180" s="7" t="s">
        <v>345</v>
      </c>
      <c r="G3180" s="7" t="s">
        <v>1078</v>
      </c>
      <c r="H3180" s="7" t="s">
        <v>1009</v>
      </c>
      <c r="I3180" s="6" t="s">
        <v>15</v>
      </c>
      <c r="J3180" s="1"/>
      <c r="K3180" s="1"/>
      <c r="L3180" s="1"/>
      <c r="M3180" s="1"/>
      <c r="N3180" s="1"/>
      <c r="O3180" s="1"/>
      <c r="P3180" s="1"/>
      <c r="Q3180" s="12">
        <v>32853.364000000001</v>
      </c>
      <c r="R3180" s="29">
        <f t="shared" si="150"/>
        <v>0</v>
      </c>
      <c r="S3180" t="str">
        <f t="shared" si="151"/>
        <v>OK</v>
      </c>
      <c r="T3180" s="10">
        <f>IFERROR(VLOOKUP(A3180,[1]!Tabla1[[#All],[Material]:[venta nueva]],38,FALSE),0)</f>
        <v>0</v>
      </c>
    </row>
    <row r="3181" spans="1:20" hidden="1" x14ac:dyDescent="0.35">
      <c r="A3181">
        <f t="shared" si="149"/>
        <v>1022782</v>
      </c>
      <c r="B3181" s="6" t="s">
        <v>1145</v>
      </c>
      <c r="C3181" s="7" t="s">
        <v>553</v>
      </c>
      <c r="D3181" s="7" t="s">
        <v>1097</v>
      </c>
      <c r="E3181" s="7" t="s">
        <v>348</v>
      </c>
      <c r="F3181" s="7" t="s">
        <v>349</v>
      </c>
      <c r="G3181" s="7" t="s">
        <v>1069</v>
      </c>
      <c r="H3181" s="7" t="s">
        <v>1016</v>
      </c>
      <c r="I3181" s="6" t="s">
        <v>11</v>
      </c>
      <c r="J3181" s="1"/>
      <c r="K3181" s="1"/>
      <c r="L3181" s="1"/>
      <c r="M3181" s="1"/>
      <c r="N3181" s="1"/>
      <c r="O3181" s="1"/>
      <c r="P3181" s="1"/>
      <c r="Q3181" s="12">
        <v>3600.0030000000002</v>
      </c>
      <c r="R3181" s="29">
        <f t="shared" si="150"/>
        <v>0</v>
      </c>
      <c r="S3181" t="str">
        <f t="shared" si="151"/>
        <v>OK</v>
      </c>
      <c r="T3181" s="10">
        <f>IFERROR(VLOOKUP(A3181,[1]!Tabla1[[#All],[Material]:[venta nueva]],38,FALSE),0)</f>
        <v>0</v>
      </c>
    </row>
    <row r="3182" spans="1:20" hidden="1" x14ac:dyDescent="0.35">
      <c r="A3182">
        <f t="shared" si="149"/>
        <v>1022783</v>
      </c>
      <c r="B3182" s="6" t="s">
        <v>1145</v>
      </c>
      <c r="C3182" s="7" t="s">
        <v>553</v>
      </c>
      <c r="D3182" s="7" t="s">
        <v>1097</v>
      </c>
      <c r="E3182" s="7" t="s">
        <v>350</v>
      </c>
      <c r="F3182" s="7" t="s">
        <v>351</v>
      </c>
      <c r="G3182" s="7" t="s">
        <v>1069</v>
      </c>
      <c r="H3182" s="7" t="s">
        <v>1016</v>
      </c>
      <c r="I3182" s="6" t="s">
        <v>11</v>
      </c>
      <c r="J3182" s="1"/>
      <c r="K3182" s="1"/>
      <c r="L3182" s="1"/>
      <c r="M3182" s="1"/>
      <c r="N3182" s="1"/>
      <c r="O3182" s="1"/>
      <c r="P3182" s="1"/>
      <c r="Q3182" s="12">
        <v>15599.999</v>
      </c>
      <c r="R3182" s="29">
        <f t="shared" si="150"/>
        <v>0</v>
      </c>
      <c r="S3182" t="str">
        <f t="shared" si="151"/>
        <v>OK</v>
      </c>
      <c r="T3182" s="10">
        <f>IFERROR(VLOOKUP(A3182,[1]!Tabla1[[#All],[Material]:[venta nueva]],38,FALSE),0)</f>
        <v>0</v>
      </c>
    </row>
    <row r="3183" spans="1:20" hidden="1" x14ac:dyDescent="0.35">
      <c r="A3183">
        <f t="shared" si="149"/>
        <v>1022786</v>
      </c>
      <c r="B3183" s="6" t="s">
        <v>1145</v>
      </c>
      <c r="C3183" s="7" t="s">
        <v>553</v>
      </c>
      <c r="D3183" s="7" t="s">
        <v>1097</v>
      </c>
      <c r="E3183" s="7" t="s">
        <v>599</v>
      </c>
      <c r="F3183" s="7" t="s">
        <v>600</v>
      </c>
      <c r="G3183" s="7" t="s">
        <v>1069</v>
      </c>
      <c r="H3183" s="7" t="s">
        <v>1016</v>
      </c>
      <c r="I3183" s="6" t="s">
        <v>11</v>
      </c>
      <c r="J3183" s="1"/>
      <c r="K3183" s="1"/>
      <c r="L3183" s="1"/>
      <c r="M3183" s="1"/>
      <c r="N3183" s="1"/>
      <c r="O3183" s="1"/>
      <c r="P3183" s="1"/>
      <c r="Q3183" s="12">
        <v>299.99700000000001</v>
      </c>
      <c r="R3183" s="29">
        <f t="shared" si="150"/>
        <v>0</v>
      </c>
      <c r="S3183" t="str">
        <f t="shared" si="151"/>
        <v>OK</v>
      </c>
      <c r="T3183" s="10">
        <f>IFERROR(VLOOKUP(A3183,[1]!Tabla1[[#All],[Material]:[venta nueva]],38,FALSE),0)</f>
        <v>0</v>
      </c>
    </row>
    <row r="3184" spans="1:20" hidden="1" x14ac:dyDescent="0.35">
      <c r="A3184">
        <f t="shared" si="149"/>
        <v>1022847</v>
      </c>
      <c r="B3184" s="6" t="s">
        <v>1145</v>
      </c>
      <c r="C3184" s="7" t="s">
        <v>553</v>
      </c>
      <c r="D3184" s="7" t="s">
        <v>1097</v>
      </c>
      <c r="E3184" s="7" t="s">
        <v>354</v>
      </c>
      <c r="F3184" s="7" t="s">
        <v>355</v>
      </c>
      <c r="G3184" s="7" t="s">
        <v>1082</v>
      </c>
      <c r="H3184" s="7" t="s">
        <v>1013</v>
      </c>
      <c r="I3184" s="6" t="s">
        <v>11</v>
      </c>
      <c r="J3184" s="1"/>
      <c r="K3184" s="1"/>
      <c r="L3184" s="1"/>
      <c r="M3184" s="1"/>
      <c r="N3184" s="1"/>
      <c r="O3184" s="1"/>
      <c r="P3184" s="1"/>
      <c r="Q3184" s="12">
        <v>29267.147000000001</v>
      </c>
      <c r="R3184" s="29">
        <f t="shared" si="150"/>
        <v>0</v>
      </c>
      <c r="S3184" t="str">
        <f t="shared" si="151"/>
        <v>OK</v>
      </c>
      <c r="T3184" s="10">
        <f>IFERROR(VLOOKUP(A3184,[1]!Tabla1[[#All],[Material]:[venta nueva]],38,FALSE),0)</f>
        <v>0</v>
      </c>
    </row>
    <row r="3185" spans="1:20" hidden="1" x14ac:dyDescent="0.35">
      <c r="A3185">
        <f t="shared" si="149"/>
        <v>1022855</v>
      </c>
      <c r="B3185" s="6" t="s">
        <v>1145</v>
      </c>
      <c r="C3185" s="7" t="s">
        <v>553</v>
      </c>
      <c r="D3185" s="7" t="s">
        <v>1097</v>
      </c>
      <c r="E3185" s="7" t="s">
        <v>358</v>
      </c>
      <c r="F3185" s="7" t="s">
        <v>315</v>
      </c>
      <c r="G3185" s="7" t="s">
        <v>1078</v>
      </c>
      <c r="H3185" s="7" t="s">
        <v>1021</v>
      </c>
      <c r="I3185" s="6" t="s">
        <v>11</v>
      </c>
      <c r="J3185" s="1"/>
      <c r="K3185" s="1"/>
      <c r="L3185" s="1"/>
      <c r="M3185" s="1"/>
      <c r="N3185" s="1"/>
      <c r="O3185" s="1"/>
      <c r="P3185" s="1"/>
      <c r="Q3185" s="12">
        <v>24549.455999999998</v>
      </c>
      <c r="R3185" s="29">
        <f t="shared" si="150"/>
        <v>0</v>
      </c>
      <c r="S3185" t="str">
        <f t="shared" si="151"/>
        <v>OK</v>
      </c>
      <c r="T3185" s="10">
        <f>IFERROR(VLOOKUP(A3185,[1]!Tabla1[[#All],[Material]:[venta nueva]],38,FALSE),0)</f>
        <v>0</v>
      </c>
    </row>
    <row r="3186" spans="1:20" hidden="1" x14ac:dyDescent="0.35">
      <c r="A3186">
        <f t="shared" si="149"/>
        <v>1022856</v>
      </c>
      <c r="B3186" s="6" t="s">
        <v>1145</v>
      </c>
      <c r="C3186" s="7" t="s">
        <v>553</v>
      </c>
      <c r="D3186" s="7" t="s">
        <v>1097</v>
      </c>
      <c r="E3186" s="7" t="s">
        <v>359</v>
      </c>
      <c r="F3186" s="7" t="s">
        <v>360</v>
      </c>
      <c r="G3186" s="7" t="s">
        <v>1078</v>
      </c>
      <c r="H3186" s="7" t="s">
        <v>1009</v>
      </c>
      <c r="I3186" s="6" t="s">
        <v>14</v>
      </c>
      <c r="J3186" s="1"/>
      <c r="K3186" s="1"/>
      <c r="L3186" s="1"/>
      <c r="M3186" s="1"/>
      <c r="N3186" s="1"/>
      <c r="O3186" s="1"/>
      <c r="P3186" s="1"/>
      <c r="Q3186" s="12">
        <v>83227.125</v>
      </c>
      <c r="R3186" s="29">
        <f t="shared" si="150"/>
        <v>0</v>
      </c>
      <c r="S3186" t="str">
        <f t="shared" si="151"/>
        <v>OK</v>
      </c>
      <c r="T3186" s="10">
        <f>IFERROR(VLOOKUP(A3186,[1]!Tabla1[[#All],[Material]:[venta nueva]],38,FALSE),0)</f>
        <v>0</v>
      </c>
    </row>
    <row r="3187" spans="1:20" hidden="1" x14ac:dyDescent="0.35">
      <c r="A3187">
        <f t="shared" si="149"/>
        <v>1022858</v>
      </c>
      <c r="B3187" s="6" t="s">
        <v>1145</v>
      </c>
      <c r="C3187" s="7" t="s">
        <v>553</v>
      </c>
      <c r="D3187" s="7" t="s">
        <v>1097</v>
      </c>
      <c r="E3187" s="7" t="s">
        <v>601</v>
      </c>
      <c r="F3187" s="7" t="s">
        <v>510</v>
      </c>
      <c r="G3187" s="7" t="s">
        <v>1075</v>
      </c>
      <c r="H3187" s="7" t="s">
        <v>1002</v>
      </c>
      <c r="I3187" s="6" t="s">
        <v>9</v>
      </c>
      <c r="J3187" s="1"/>
      <c r="K3187" s="1"/>
      <c r="L3187" s="1"/>
      <c r="M3187" s="1"/>
      <c r="N3187" s="1"/>
      <c r="O3187" s="1"/>
      <c r="P3187" s="1"/>
      <c r="Q3187" s="12">
        <v>45173.41</v>
      </c>
      <c r="R3187" s="29">
        <f t="shared" si="150"/>
        <v>0</v>
      </c>
      <c r="S3187" t="str">
        <f t="shared" si="151"/>
        <v>OK</v>
      </c>
      <c r="T3187" s="10">
        <f>IFERROR(VLOOKUP(A3187,[1]!Tabla1[[#All],[Material]:[venta nueva]],38,FALSE),0)</f>
        <v>0</v>
      </c>
    </row>
    <row r="3188" spans="1:20" hidden="1" x14ac:dyDescent="0.35">
      <c r="A3188">
        <f t="shared" si="149"/>
        <v>1022863</v>
      </c>
      <c r="B3188" s="6" t="s">
        <v>1145</v>
      </c>
      <c r="C3188" s="7" t="s">
        <v>553</v>
      </c>
      <c r="D3188" s="7" t="s">
        <v>1097</v>
      </c>
      <c r="E3188" s="7" t="s">
        <v>361</v>
      </c>
      <c r="F3188" s="7" t="s">
        <v>362</v>
      </c>
      <c r="G3188" s="7" t="s">
        <v>1075</v>
      </c>
      <c r="H3188" s="7" t="s">
        <v>1011</v>
      </c>
      <c r="I3188" s="6" t="s">
        <v>15</v>
      </c>
      <c r="J3188" s="1"/>
      <c r="K3188" s="1"/>
      <c r="L3188" s="1"/>
      <c r="M3188" s="1"/>
      <c r="N3188" s="1"/>
      <c r="O3188" s="1"/>
      <c r="P3188" s="1"/>
      <c r="Q3188" s="12">
        <v>43012.362000000001</v>
      </c>
      <c r="R3188" s="29">
        <f t="shared" si="150"/>
        <v>0</v>
      </c>
      <c r="S3188" t="str">
        <f t="shared" si="151"/>
        <v>OK</v>
      </c>
      <c r="T3188" s="10">
        <f>IFERROR(VLOOKUP(A3188,[1]!Tabla1[[#All],[Material]:[venta nueva]],38,FALSE),0)</f>
        <v>0</v>
      </c>
    </row>
    <row r="3189" spans="1:20" hidden="1" x14ac:dyDescent="0.35">
      <c r="A3189">
        <f t="shared" si="149"/>
        <v>1022864</v>
      </c>
      <c r="B3189" s="6" t="s">
        <v>1145</v>
      </c>
      <c r="C3189" s="7" t="s">
        <v>553</v>
      </c>
      <c r="D3189" s="7" t="s">
        <v>1097</v>
      </c>
      <c r="E3189" s="7" t="s">
        <v>363</v>
      </c>
      <c r="F3189" s="7" t="s">
        <v>364</v>
      </c>
      <c r="G3189" s="7" t="s">
        <v>1075</v>
      </c>
      <c r="H3189" s="7" t="s">
        <v>1011</v>
      </c>
      <c r="I3189" s="6" t="s">
        <v>15</v>
      </c>
      <c r="J3189" s="1"/>
      <c r="K3189" s="1"/>
      <c r="L3189" s="1"/>
      <c r="M3189" s="1"/>
      <c r="N3189" s="1"/>
      <c r="O3189" s="1"/>
      <c r="P3189" s="1"/>
      <c r="Q3189" s="12">
        <v>37606.052000000003</v>
      </c>
      <c r="R3189" s="29">
        <f t="shared" si="150"/>
        <v>0</v>
      </c>
      <c r="S3189" t="str">
        <f t="shared" si="151"/>
        <v>OK</v>
      </c>
      <c r="T3189" s="10">
        <f>IFERROR(VLOOKUP(A3189,[1]!Tabla1[[#All],[Material]:[venta nueva]],38,FALSE),0)</f>
        <v>0</v>
      </c>
    </row>
    <row r="3190" spans="1:20" hidden="1" x14ac:dyDescent="0.35">
      <c r="A3190">
        <f t="shared" si="149"/>
        <v>1022865</v>
      </c>
      <c r="B3190" s="6" t="s">
        <v>1145</v>
      </c>
      <c r="C3190" s="7" t="s">
        <v>553</v>
      </c>
      <c r="D3190" s="7" t="s">
        <v>1097</v>
      </c>
      <c r="E3190" s="7" t="s">
        <v>365</v>
      </c>
      <c r="F3190" s="7" t="s">
        <v>366</v>
      </c>
      <c r="G3190" s="7" t="s">
        <v>1082</v>
      </c>
      <c r="H3190" s="7" t="s">
        <v>1013</v>
      </c>
      <c r="I3190" s="6" t="s">
        <v>15</v>
      </c>
      <c r="J3190" s="1"/>
      <c r="K3190" s="1"/>
      <c r="L3190" s="1"/>
      <c r="M3190" s="1"/>
      <c r="N3190" s="1"/>
      <c r="O3190" s="1"/>
      <c r="P3190" s="1"/>
      <c r="Q3190" s="12">
        <v>31999.995999999999</v>
      </c>
      <c r="R3190" s="29">
        <f t="shared" si="150"/>
        <v>0</v>
      </c>
      <c r="S3190" t="str">
        <f t="shared" si="151"/>
        <v>OK</v>
      </c>
      <c r="T3190" s="10">
        <f>IFERROR(VLOOKUP(A3190,[1]!Tabla1[[#All],[Material]:[venta nueva]],38,FALSE),0)</f>
        <v>0</v>
      </c>
    </row>
    <row r="3191" spans="1:20" hidden="1" x14ac:dyDescent="0.35">
      <c r="A3191">
        <f t="shared" si="149"/>
        <v>1022866</v>
      </c>
      <c r="B3191" s="6" t="s">
        <v>1145</v>
      </c>
      <c r="C3191" s="7" t="s">
        <v>553</v>
      </c>
      <c r="D3191" s="7" t="s">
        <v>1097</v>
      </c>
      <c r="E3191" s="7" t="s">
        <v>367</v>
      </c>
      <c r="F3191" s="7" t="s">
        <v>368</v>
      </c>
      <c r="G3191" s="7" t="s">
        <v>1082</v>
      </c>
      <c r="H3191" s="7" t="s">
        <v>1013</v>
      </c>
      <c r="I3191" s="6" t="s">
        <v>15</v>
      </c>
      <c r="J3191" s="1"/>
      <c r="K3191" s="1"/>
      <c r="L3191" s="1"/>
      <c r="M3191" s="1"/>
      <c r="N3191" s="1"/>
      <c r="O3191" s="1"/>
      <c r="P3191" s="1"/>
      <c r="Q3191" s="12">
        <v>42550.267</v>
      </c>
      <c r="R3191" s="29">
        <f t="shared" si="150"/>
        <v>0</v>
      </c>
      <c r="S3191" t="str">
        <f t="shared" si="151"/>
        <v>OK</v>
      </c>
      <c r="T3191" s="10">
        <f>IFERROR(VLOOKUP(A3191,[1]!Tabla1[[#All],[Material]:[venta nueva]],38,FALSE),0)</f>
        <v>0</v>
      </c>
    </row>
    <row r="3192" spans="1:20" hidden="1" x14ac:dyDescent="0.35">
      <c r="A3192">
        <f t="shared" si="149"/>
        <v>1022883</v>
      </c>
      <c r="B3192" s="6" t="s">
        <v>1145</v>
      </c>
      <c r="C3192" s="7" t="s">
        <v>553</v>
      </c>
      <c r="D3192" s="7" t="s">
        <v>1097</v>
      </c>
      <c r="E3192" s="7" t="s">
        <v>369</v>
      </c>
      <c r="F3192" s="7" t="s">
        <v>370</v>
      </c>
      <c r="G3192" s="7" t="s">
        <v>1074</v>
      </c>
      <c r="H3192" s="7" t="s">
        <v>1018</v>
      </c>
      <c r="I3192" s="6" t="s">
        <v>8</v>
      </c>
      <c r="J3192" s="1"/>
      <c r="K3192" s="1"/>
      <c r="L3192" s="1"/>
      <c r="M3192" s="1"/>
      <c r="N3192" s="1"/>
      <c r="O3192" s="1"/>
      <c r="P3192" s="1"/>
      <c r="Q3192" s="12">
        <v>23586.830999999998</v>
      </c>
      <c r="R3192" s="29">
        <f t="shared" si="150"/>
        <v>0</v>
      </c>
      <c r="S3192" t="str">
        <f t="shared" si="151"/>
        <v>OK</v>
      </c>
      <c r="T3192" s="10">
        <f>IFERROR(VLOOKUP(A3192,[1]!Tabla1[[#All],[Material]:[venta nueva]],38,FALSE),0)</f>
        <v>0</v>
      </c>
    </row>
    <row r="3193" spans="1:20" hidden="1" x14ac:dyDescent="0.35">
      <c r="A3193">
        <f t="shared" si="149"/>
        <v>1022885</v>
      </c>
      <c r="B3193" s="6" t="s">
        <v>1145</v>
      </c>
      <c r="C3193" s="7" t="s">
        <v>553</v>
      </c>
      <c r="D3193" s="7" t="s">
        <v>1097</v>
      </c>
      <c r="E3193" s="7" t="s">
        <v>371</v>
      </c>
      <c r="F3193" s="7" t="s">
        <v>372</v>
      </c>
      <c r="G3193" s="7" t="s">
        <v>1082</v>
      </c>
      <c r="H3193" s="7" t="s">
        <v>1013</v>
      </c>
      <c r="I3193" s="6" t="s">
        <v>12</v>
      </c>
      <c r="J3193" s="1"/>
      <c r="K3193" s="1"/>
      <c r="L3193" s="1"/>
      <c r="M3193" s="1"/>
      <c r="N3193" s="1"/>
      <c r="O3193" s="1"/>
      <c r="P3193" s="1"/>
      <c r="Q3193" s="12">
        <v>603457.93500000006</v>
      </c>
      <c r="R3193" s="29">
        <f t="shared" si="150"/>
        <v>0</v>
      </c>
      <c r="S3193" t="str">
        <f t="shared" si="151"/>
        <v>OK</v>
      </c>
      <c r="T3193" s="10">
        <f>IFERROR(VLOOKUP(A3193,[1]!Tabla1[[#All],[Material]:[venta nueva]],38,FALSE),0)</f>
        <v>0</v>
      </c>
    </row>
    <row r="3194" spans="1:20" hidden="1" x14ac:dyDescent="0.35">
      <c r="A3194">
        <f t="shared" si="149"/>
        <v>1022887</v>
      </c>
      <c r="B3194" s="6" t="s">
        <v>1145</v>
      </c>
      <c r="C3194" s="7" t="s">
        <v>553</v>
      </c>
      <c r="D3194" s="7" t="s">
        <v>1097</v>
      </c>
      <c r="E3194" s="7" t="s">
        <v>373</v>
      </c>
      <c r="F3194" s="7" t="s">
        <v>374</v>
      </c>
      <c r="G3194" s="7" t="s">
        <v>1082</v>
      </c>
      <c r="H3194" s="7" t="s">
        <v>1013</v>
      </c>
      <c r="I3194" s="6" t="s">
        <v>12</v>
      </c>
      <c r="J3194" s="1"/>
      <c r="K3194" s="1"/>
      <c r="L3194" s="1"/>
      <c r="M3194" s="1"/>
      <c r="N3194" s="1"/>
      <c r="O3194" s="1"/>
      <c r="P3194" s="1"/>
      <c r="Q3194" s="12">
        <v>295051.27799999999</v>
      </c>
      <c r="R3194" s="29">
        <f t="shared" si="150"/>
        <v>0</v>
      </c>
      <c r="S3194" t="str">
        <f t="shared" si="151"/>
        <v>OK</v>
      </c>
      <c r="T3194" s="10">
        <f>IFERROR(VLOOKUP(A3194,[1]!Tabla1[[#All],[Material]:[venta nueva]],38,FALSE),0)</f>
        <v>0</v>
      </c>
    </row>
    <row r="3195" spans="1:20" hidden="1" x14ac:dyDescent="0.35">
      <c r="A3195">
        <f t="shared" si="149"/>
        <v>1022901</v>
      </c>
      <c r="B3195" s="6" t="s">
        <v>1145</v>
      </c>
      <c r="C3195" s="7" t="s">
        <v>553</v>
      </c>
      <c r="D3195" s="7" t="s">
        <v>1097</v>
      </c>
      <c r="E3195" s="7" t="s">
        <v>481</v>
      </c>
      <c r="F3195" s="7" t="s">
        <v>482</v>
      </c>
      <c r="G3195" s="7" t="s">
        <v>1082</v>
      </c>
      <c r="H3195" s="7" t="s">
        <v>1013</v>
      </c>
      <c r="I3195" s="6" t="s">
        <v>16</v>
      </c>
      <c r="J3195" s="1"/>
      <c r="K3195" s="1"/>
      <c r="L3195" s="1"/>
      <c r="M3195" s="1"/>
      <c r="N3195" s="1"/>
      <c r="O3195" s="1"/>
      <c r="P3195" s="1"/>
      <c r="Q3195" s="12">
        <v>10000</v>
      </c>
      <c r="R3195" s="29">
        <f t="shared" si="150"/>
        <v>0</v>
      </c>
      <c r="S3195" t="str">
        <f t="shared" si="151"/>
        <v>OK</v>
      </c>
      <c r="T3195" s="10">
        <f>IFERROR(VLOOKUP(A3195,[1]!Tabla1[[#All],[Material]:[venta nueva]],38,FALSE),0)</f>
        <v>0</v>
      </c>
    </row>
    <row r="3196" spans="1:20" hidden="1" x14ac:dyDescent="0.35">
      <c r="A3196">
        <f t="shared" si="149"/>
        <v>1022907</v>
      </c>
      <c r="B3196" s="6" t="s">
        <v>1145</v>
      </c>
      <c r="C3196" s="7" t="s">
        <v>553</v>
      </c>
      <c r="D3196" s="7" t="s">
        <v>1097</v>
      </c>
      <c r="E3196" s="7" t="s">
        <v>528</v>
      </c>
      <c r="F3196" s="7" t="s">
        <v>529</v>
      </c>
      <c r="G3196" s="7" t="s">
        <v>1069</v>
      </c>
      <c r="H3196" s="7" t="s">
        <v>1026</v>
      </c>
      <c r="I3196" s="6" t="s">
        <v>10</v>
      </c>
      <c r="J3196" s="1"/>
      <c r="K3196" s="1"/>
      <c r="L3196" s="1"/>
      <c r="M3196" s="1"/>
      <c r="N3196" s="1"/>
      <c r="O3196" s="1"/>
      <c r="P3196" s="1"/>
      <c r="Q3196" s="12">
        <v>27921.652999999998</v>
      </c>
      <c r="R3196" s="29">
        <f t="shared" si="150"/>
        <v>0</v>
      </c>
      <c r="S3196" t="str">
        <f t="shared" si="151"/>
        <v>OK</v>
      </c>
      <c r="T3196" s="10">
        <f>IFERROR(VLOOKUP(A3196,[1]!Tabla1[[#All],[Material]:[venta nueva]],38,FALSE),0)</f>
        <v>0</v>
      </c>
    </row>
    <row r="3197" spans="1:20" hidden="1" x14ac:dyDescent="0.35">
      <c r="A3197">
        <f t="shared" si="149"/>
        <v>1022914</v>
      </c>
      <c r="B3197" s="6" t="s">
        <v>1145</v>
      </c>
      <c r="C3197" s="7" t="s">
        <v>553</v>
      </c>
      <c r="D3197" s="7" t="s">
        <v>1097</v>
      </c>
      <c r="E3197" s="7" t="s">
        <v>375</v>
      </c>
      <c r="F3197" s="7" t="s">
        <v>506</v>
      </c>
      <c r="G3197" s="7" t="s">
        <v>1078</v>
      </c>
      <c r="H3197" s="7" t="s">
        <v>1006</v>
      </c>
      <c r="I3197" s="6" t="s">
        <v>15</v>
      </c>
      <c r="J3197" s="1"/>
      <c r="K3197" s="1"/>
      <c r="L3197" s="1"/>
      <c r="M3197" s="1"/>
      <c r="N3197" s="1"/>
      <c r="O3197" s="1"/>
      <c r="P3197" s="1"/>
      <c r="Q3197" s="12">
        <v>4882.5780000000004</v>
      </c>
      <c r="R3197" s="29">
        <f t="shared" si="150"/>
        <v>0</v>
      </c>
      <c r="S3197" t="str">
        <f t="shared" si="151"/>
        <v>OK</v>
      </c>
      <c r="T3197" s="10">
        <f>IFERROR(VLOOKUP(A3197,[1]!Tabla1[[#All],[Material]:[venta nueva]],38,FALSE),0)</f>
        <v>0</v>
      </c>
    </row>
    <row r="3198" spans="1:20" hidden="1" x14ac:dyDescent="0.35">
      <c r="A3198">
        <f t="shared" si="149"/>
        <v>1022918</v>
      </c>
      <c r="B3198" s="6" t="s">
        <v>1145</v>
      </c>
      <c r="C3198" s="7" t="s">
        <v>553</v>
      </c>
      <c r="D3198" s="7" t="s">
        <v>1097</v>
      </c>
      <c r="E3198" s="7" t="s">
        <v>376</v>
      </c>
      <c r="F3198" s="7" t="s">
        <v>377</v>
      </c>
      <c r="G3198" s="7" t="s">
        <v>1078</v>
      </c>
      <c r="H3198" s="7" t="s">
        <v>1006</v>
      </c>
      <c r="I3198" s="6" t="s">
        <v>15</v>
      </c>
      <c r="J3198" s="1"/>
      <c r="K3198" s="1"/>
      <c r="L3198" s="1"/>
      <c r="M3198" s="1"/>
      <c r="N3198" s="1"/>
      <c r="O3198" s="1"/>
      <c r="P3198" s="1"/>
      <c r="Q3198" s="12">
        <v>88209.035999999993</v>
      </c>
      <c r="R3198" s="29">
        <f t="shared" si="150"/>
        <v>0</v>
      </c>
      <c r="S3198" t="str">
        <f t="shared" si="151"/>
        <v>OK</v>
      </c>
      <c r="T3198" s="10">
        <f>IFERROR(VLOOKUP(A3198,[1]!Tabla1[[#All],[Material]:[venta nueva]],38,FALSE),0)</f>
        <v>0</v>
      </c>
    </row>
    <row r="3199" spans="1:20" hidden="1" x14ac:dyDescent="0.35">
      <c r="A3199">
        <f t="shared" si="149"/>
        <v>1022919</v>
      </c>
      <c r="B3199" s="6" t="s">
        <v>1145</v>
      </c>
      <c r="C3199" s="7" t="s">
        <v>553</v>
      </c>
      <c r="D3199" s="7" t="s">
        <v>1097</v>
      </c>
      <c r="E3199" s="7" t="s">
        <v>378</v>
      </c>
      <c r="F3199" s="7" t="s">
        <v>379</v>
      </c>
      <c r="G3199" s="7" t="s">
        <v>1075</v>
      </c>
      <c r="H3199" s="7" t="s">
        <v>1003</v>
      </c>
      <c r="I3199" s="6" t="s">
        <v>16</v>
      </c>
      <c r="J3199" s="1"/>
      <c r="K3199" s="1"/>
      <c r="L3199" s="1"/>
      <c r="M3199" s="1"/>
      <c r="N3199" s="1"/>
      <c r="O3199" s="1"/>
      <c r="P3199" s="1"/>
      <c r="Q3199" s="12">
        <v>5075.1940000000004</v>
      </c>
      <c r="R3199" s="29">
        <f t="shared" si="150"/>
        <v>0</v>
      </c>
      <c r="S3199" t="str">
        <f t="shared" si="151"/>
        <v>OK</v>
      </c>
      <c r="T3199" s="10">
        <f>IFERROR(VLOOKUP(A3199,[1]!Tabla1[[#All],[Material]:[venta nueva]],38,FALSE),0)</f>
        <v>0</v>
      </c>
    </row>
    <row r="3200" spans="1:20" hidden="1" x14ac:dyDescent="0.35">
      <c r="A3200">
        <f t="shared" si="149"/>
        <v>1022921</v>
      </c>
      <c r="B3200" s="6" t="s">
        <v>1145</v>
      </c>
      <c r="C3200" s="7" t="s">
        <v>553</v>
      </c>
      <c r="D3200" s="7" t="s">
        <v>1097</v>
      </c>
      <c r="E3200" s="7" t="s">
        <v>382</v>
      </c>
      <c r="F3200" s="7" t="s">
        <v>383</v>
      </c>
      <c r="G3200" s="7" t="s">
        <v>1078</v>
      </c>
      <c r="H3200" s="7" t="s">
        <v>1009</v>
      </c>
      <c r="I3200" s="6" t="s">
        <v>11</v>
      </c>
      <c r="J3200" s="1"/>
      <c r="K3200" s="1"/>
      <c r="L3200" s="1"/>
      <c r="M3200" s="1"/>
      <c r="N3200" s="1"/>
      <c r="O3200" s="1"/>
      <c r="P3200" s="1"/>
      <c r="Q3200" s="12">
        <v>42082.061000000002</v>
      </c>
      <c r="R3200" s="29">
        <f t="shared" si="150"/>
        <v>0</v>
      </c>
      <c r="S3200" t="str">
        <f t="shared" si="151"/>
        <v>OK</v>
      </c>
      <c r="T3200" s="10">
        <f>IFERROR(VLOOKUP(A3200,[1]!Tabla1[[#All],[Material]:[venta nueva]],38,FALSE),0)</f>
        <v>0</v>
      </c>
    </row>
    <row r="3201" spans="1:20" hidden="1" x14ac:dyDescent="0.35">
      <c r="A3201">
        <f t="shared" si="149"/>
        <v>1022930</v>
      </c>
      <c r="B3201" s="6" t="s">
        <v>1145</v>
      </c>
      <c r="C3201" s="7" t="s">
        <v>553</v>
      </c>
      <c r="D3201" s="7" t="s">
        <v>1097</v>
      </c>
      <c r="E3201" s="7" t="s">
        <v>384</v>
      </c>
      <c r="F3201" s="7" t="s">
        <v>385</v>
      </c>
      <c r="G3201" s="7" t="s">
        <v>1082</v>
      </c>
      <c r="H3201" s="7" t="s">
        <v>1013</v>
      </c>
      <c r="I3201" s="6" t="s">
        <v>12</v>
      </c>
      <c r="J3201" s="1"/>
      <c r="K3201" s="1"/>
      <c r="L3201" s="1"/>
      <c r="M3201" s="1"/>
      <c r="N3201" s="1"/>
      <c r="O3201" s="1"/>
      <c r="P3201" s="1"/>
      <c r="Q3201" s="12">
        <v>112879.993</v>
      </c>
      <c r="R3201" s="29">
        <f t="shared" si="150"/>
        <v>0</v>
      </c>
      <c r="S3201" t="str">
        <f t="shared" si="151"/>
        <v>OK</v>
      </c>
      <c r="T3201" s="10">
        <f>IFERROR(VLOOKUP(A3201,[1]!Tabla1[[#All],[Material]:[venta nueva]],38,FALSE),0)</f>
        <v>0</v>
      </c>
    </row>
    <row r="3202" spans="1:20" hidden="1" x14ac:dyDescent="0.35">
      <c r="A3202">
        <f t="shared" si="149"/>
        <v>1022931</v>
      </c>
      <c r="B3202" s="6" t="s">
        <v>1145</v>
      </c>
      <c r="C3202" s="7" t="s">
        <v>553</v>
      </c>
      <c r="D3202" s="7" t="s">
        <v>1097</v>
      </c>
      <c r="E3202" s="7" t="s">
        <v>386</v>
      </c>
      <c r="F3202" s="7" t="s">
        <v>387</v>
      </c>
      <c r="G3202" s="7" t="s">
        <v>985</v>
      </c>
      <c r="H3202" s="7" t="s">
        <v>1012</v>
      </c>
      <c r="I3202" s="6" t="s">
        <v>16</v>
      </c>
      <c r="J3202" s="1"/>
      <c r="K3202" s="1"/>
      <c r="L3202" s="1"/>
      <c r="M3202" s="1"/>
      <c r="N3202" s="1"/>
      <c r="O3202" s="1"/>
      <c r="P3202" s="1"/>
      <c r="Q3202" s="12">
        <v>30756.812999999998</v>
      </c>
      <c r="R3202" s="29">
        <f t="shared" si="150"/>
        <v>0</v>
      </c>
      <c r="S3202" t="str">
        <f t="shared" si="151"/>
        <v>OK</v>
      </c>
      <c r="T3202" s="10">
        <f>IFERROR(VLOOKUP(A3202,[1]!Tabla1[[#All],[Material]:[venta nueva]],38,FALSE),0)</f>
        <v>0</v>
      </c>
    </row>
    <row r="3203" spans="1:20" hidden="1" x14ac:dyDescent="0.35">
      <c r="A3203">
        <f t="shared" si="149"/>
        <v>1022940</v>
      </c>
      <c r="B3203" s="6" t="s">
        <v>1145</v>
      </c>
      <c r="C3203" s="7" t="s">
        <v>553</v>
      </c>
      <c r="D3203" s="7" t="s">
        <v>1097</v>
      </c>
      <c r="E3203" s="7" t="s">
        <v>391</v>
      </c>
      <c r="F3203" s="7" t="s">
        <v>392</v>
      </c>
      <c r="G3203" s="7" t="s">
        <v>1086</v>
      </c>
      <c r="H3203" s="7" t="s">
        <v>1025</v>
      </c>
      <c r="I3203" s="6" t="s">
        <v>14</v>
      </c>
      <c r="J3203" s="1"/>
      <c r="K3203" s="1"/>
      <c r="L3203" s="1"/>
      <c r="M3203" s="1"/>
      <c r="N3203" s="1"/>
      <c r="O3203" s="1"/>
      <c r="P3203" s="1"/>
      <c r="Q3203" s="12">
        <v>5686.21</v>
      </c>
      <c r="R3203" s="29">
        <f t="shared" si="150"/>
        <v>0</v>
      </c>
      <c r="S3203" t="str">
        <f t="shared" si="151"/>
        <v>OK</v>
      </c>
      <c r="T3203" s="10">
        <f>IFERROR(VLOOKUP(A3203,[1]!Tabla1[[#All],[Material]:[venta nueva]],38,FALSE),0)</f>
        <v>0</v>
      </c>
    </row>
    <row r="3204" spans="1:20" hidden="1" x14ac:dyDescent="0.35">
      <c r="A3204">
        <f t="shared" si="149"/>
        <v>1022941</v>
      </c>
      <c r="B3204" s="6" t="s">
        <v>1145</v>
      </c>
      <c r="C3204" s="7" t="s">
        <v>553</v>
      </c>
      <c r="D3204" s="7" t="s">
        <v>1097</v>
      </c>
      <c r="E3204" s="7" t="s">
        <v>393</v>
      </c>
      <c r="F3204" s="7" t="s">
        <v>394</v>
      </c>
      <c r="G3204" s="7" t="s">
        <v>1086</v>
      </c>
      <c r="H3204" s="7" t="s">
        <v>1025</v>
      </c>
      <c r="I3204" s="6" t="s">
        <v>14</v>
      </c>
      <c r="J3204" s="1"/>
      <c r="K3204" s="1"/>
      <c r="L3204" s="1"/>
      <c r="M3204" s="1"/>
      <c r="N3204" s="1"/>
      <c r="O3204" s="1"/>
      <c r="P3204" s="1"/>
      <c r="Q3204" s="12">
        <v>57580.472999999998</v>
      </c>
      <c r="R3204" s="29">
        <f t="shared" si="150"/>
        <v>0</v>
      </c>
      <c r="S3204" t="str">
        <f t="shared" si="151"/>
        <v>OK</v>
      </c>
      <c r="T3204" s="10">
        <f>IFERROR(VLOOKUP(A3204,[1]!Tabla1[[#All],[Material]:[venta nueva]],38,FALSE),0)</f>
        <v>0</v>
      </c>
    </row>
    <row r="3205" spans="1:20" hidden="1" x14ac:dyDescent="0.35">
      <c r="A3205">
        <f t="shared" si="149"/>
        <v>1022943</v>
      </c>
      <c r="B3205" s="6" t="s">
        <v>1145</v>
      </c>
      <c r="C3205" s="7" t="s">
        <v>553</v>
      </c>
      <c r="D3205" s="7" t="s">
        <v>1097</v>
      </c>
      <c r="E3205" s="7" t="s">
        <v>395</v>
      </c>
      <c r="F3205" s="7" t="s">
        <v>396</v>
      </c>
      <c r="G3205" s="7" t="s">
        <v>1075</v>
      </c>
      <c r="H3205" s="7" t="s">
        <v>1002</v>
      </c>
      <c r="I3205" s="6" t="s">
        <v>14</v>
      </c>
      <c r="J3205" s="1"/>
      <c r="K3205" s="1"/>
      <c r="L3205" s="1"/>
      <c r="M3205" s="1"/>
      <c r="N3205" s="1"/>
      <c r="O3205" s="1"/>
      <c r="P3205" s="1"/>
      <c r="Q3205" s="12">
        <v>56.139000000000003</v>
      </c>
      <c r="R3205" s="29">
        <f t="shared" si="150"/>
        <v>0</v>
      </c>
      <c r="S3205" t="str">
        <f t="shared" si="151"/>
        <v>OK</v>
      </c>
      <c r="T3205" s="10">
        <f>IFERROR(VLOOKUP(A3205,[1]!Tabla1[[#All],[Material]:[venta nueva]],38,FALSE),0)</f>
        <v>0</v>
      </c>
    </row>
    <row r="3206" spans="1:20" hidden="1" x14ac:dyDescent="0.35">
      <c r="A3206">
        <f t="shared" ref="A3206:A3269" si="152">+E3206*1</f>
        <v>1022985</v>
      </c>
      <c r="B3206" s="6" t="s">
        <v>1145</v>
      </c>
      <c r="C3206" s="7" t="s">
        <v>553</v>
      </c>
      <c r="D3206" s="7" t="s">
        <v>1097</v>
      </c>
      <c r="E3206" s="7" t="s">
        <v>398</v>
      </c>
      <c r="F3206" s="7" t="s">
        <v>399</v>
      </c>
      <c r="G3206" s="7" t="s">
        <v>1075</v>
      </c>
      <c r="H3206" s="7" t="s">
        <v>1011</v>
      </c>
      <c r="I3206" s="6" t="s">
        <v>12</v>
      </c>
      <c r="J3206" s="1"/>
      <c r="K3206" s="1"/>
      <c r="L3206" s="1"/>
      <c r="M3206" s="1"/>
      <c r="N3206" s="1"/>
      <c r="O3206" s="1"/>
      <c r="P3206" s="1"/>
      <c r="Q3206" s="12">
        <v>2282.413</v>
      </c>
      <c r="R3206" s="29">
        <f t="shared" si="150"/>
        <v>0</v>
      </c>
      <c r="S3206" t="str">
        <f t="shared" si="151"/>
        <v>OK</v>
      </c>
      <c r="T3206" s="10">
        <f>IFERROR(VLOOKUP(A3206,[1]!Tabla1[[#All],[Material]:[venta nueva]],38,FALSE),0)</f>
        <v>0</v>
      </c>
    </row>
    <row r="3207" spans="1:20" hidden="1" x14ac:dyDescent="0.35">
      <c r="A3207">
        <f t="shared" si="152"/>
        <v>1022986</v>
      </c>
      <c r="B3207" s="6" t="s">
        <v>1145</v>
      </c>
      <c r="C3207" s="7" t="s">
        <v>553</v>
      </c>
      <c r="D3207" s="7" t="s">
        <v>1097</v>
      </c>
      <c r="E3207" s="7" t="s">
        <v>400</v>
      </c>
      <c r="F3207" s="7" t="s">
        <v>401</v>
      </c>
      <c r="G3207" s="7" t="s">
        <v>1082</v>
      </c>
      <c r="H3207" s="7" t="s">
        <v>1013</v>
      </c>
      <c r="I3207" s="6" t="s">
        <v>12</v>
      </c>
      <c r="J3207" s="1"/>
      <c r="K3207" s="1"/>
      <c r="L3207" s="1"/>
      <c r="M3207" s="1"/>
      <c r="N3207" s="1"/>
      <c r="O3207" s="1"/>
      <c r="P3207" s="1"/>
      <c r="Q3207" s="12">
        <v>4.7880000000000003</v>
      </c>
      <c r="R3207" s="29">
        <f t="shared" si="150"/>
        <v>0</v>
      </c>
      <c r="S3207" t="str">
        <f t="shared" si="151"/>
        <v>OK</v>
      </c>
      <c r="T3207" s="10">
        <f>IFERROR(VLOOKUP(A3207,[1]!Tabla1[[#All],[Material]:[venta nueva]],38,FALSE),0)</f>
        <v>0</v>
      </c>
    </row>
    <row r="3208" spans="1:20" hidden="1" x14ac:dyDescent="0.35">
      <c r="A3208">
        <f t="shared" si="152"/>
        <v>1022987</v>
      </c>
      <c r="B3208" s="6" t="s">
        <v>1145</v>
      </c>
      <c r="C3208" s="7" t="s">
        <v>553</v>
      </c>
      <c r="D3208" s="7" t="s">
        <v>1097</v>
      </c>
      <c r="E3208" s="7" t="s">
        <v>546</v>
      </c>
      <c r="F3208" s="7" t="s">
        <v>547</v>
      </c>
      <c r="G3208" s="7" t="s">
        <v>1079</v>
      </c>
      <c r="H3208" s="7" t="s">
        <v>1007</v>
      </c>
      <c r="I3208" s="6" t="s">
        <v>16</v>
      </c>
      <c r="J3208" s="1"/>
      <c r="K3208" s="1"/>
      <c r="L3208" s="1"/>
      <c r="M3208" s="1"/>
      <c r="N3208" s="1"/>
      <c r="O3208" s="1"/>
      <c r="P3208" s="1"/>
      <c r="Q3208" s="12">
        <v>47719.999000000003</v>
      </c>
      <c r="R3208" s="29">
        <f t="shared" ref="R3208:R3271" si="153">+O3208-P3208</f>
        <v>0</v>
      </c>
      <c r="S3208" t="str">
        <f t="shared" ref="S3208:S3271" si="154">IF(R3208&gt;0,"Sobre ingreso",IF(R3208&lt;0,"Pendiente de ingreso","OK"))</f>
        <v>OK</v>
      </c>
      <c r="T3208" s="10">
        <f>IFERROR(VLOOKUP(A3208,[1]!Tabla1[[#All],[Material]:[venta nueva]],38,FALSE),0)</f>
        <v>0</v>
      </c>
    </row>
    <row r="3209" spans="1:20" hidden="1" x14ac:dyDescent="0.35">
      <c r="A3209">
        <f t="shared" si="152"/>
        <v>1022989</v>
      </c>
      <c r="B3209" s="6" t="s">
        <v>1145</v>
      </c>
      <c r="C3209" s="7" t="s">
        <v>553</v>
      </c>
      <c r="D3209" s="7" t="s">
        <v>1097</v>
      </c>
      <c r="E3209" s="7" t="s">
        <v>402</v>
      </c>
      <c r="F3209" s="7" t="s">
        <v>403</v>
      </c>
      <c r="G3209" s="7" t="s">
        <v>1075</v>
      </c>
      <c r="H3209" s="7" t="s">
        <v>1003</v>
      </c>
      <c r="I3209" s="6" t="s">
        <v>15</v>
      </c>
      <c r="J3209" s="1"/>
      <c r="K3209" s="1"/>
      <c r="L3209" s="1"/>
      <c r="M3209" s="1"/>
      <c r="N3209" s="1"/>
      <c r="O3209" s="1"/>
      <c r="P3209" s="1"/>
      <c r="Q3209" s="12">
        <v>80685.767999999996</v>
      </c>
      <c r="R3209" s="29">
        <f t="shared" si="153"/>
        <v>0</v>
      </c>
      <c r="S3209" t="str">
        <f t="shared" si="154"/>
        <v>OK</v>
      </c>
      <c r="T3209" s="10">
        <f>IFERROR(VLOOKUP(A3209,[1]!Tabla1[[#All],[Material]:[venta nueva]],38,FALSE),0)</f>
        <v>0</v>
      </c>
    </row>
    <row r="3210" spans="1:20" hidden="1" x14ac:dyDescent="0.35">
      <c r="A3210">
        <f t="shared" si="152"/>
        <v>1023034</v>
      </c>
      <c r="B3210" s="6" t="s">
        <v>1145</v>
      </c>
      <c r="C3210" s="7" t="s">
        <v>553</v>
      </c>
      <c r="D3210" s="7" t="s">
        <v>1097</v>
      </c>
      <c r="E3210" s="7" t="s">
        <v>408</v>
      </c>
      <c r="F3210" s="7" t="s">
        <v>142</v>
      </c>
      <c r="G3210" s="7" t="s">
        <v>1080</v>
      </c>
      <c r="H3210" s="7" t="s">
        <v>1030</v>
      </c>
      <c r="I3210" s="6" t="s">
        <v>14</v>
      </c>
      <c r="J3210" s="1"/>
      <c r="K3210" s="1"/>
      <c r="L3210" s="1"/>
      <c r="M3210" s="1"/>
      <c r="N3210" s="1"/>
      <c r="O3210" s="1"/>
      <c r="P3210" s="1"/>
      <c r="Q3210" s="12">
        <v>195680.19</v>
      </c>
      <c r="R3210" s="29">
        <f t="shared" si="153"/>
        <v>0</v>
      </c>
      <c r="S3210" t="str">
        <f t="shared" si="154"/>
        <v>OK</v>
      </c>
      <c r="T3210" s="10">
        <f>IFERROR(VLOOKUP(A3210,[1]!Tabla1[[#All],[Material]:[venta nueva]],38,FALSE),0)</f>
        <v>0</v>
      </c>
    </row>
    <row r="3211" spans="1:20" hidden="1" x14ac:dyDescent="0.35">
      <c r="A3211">
        <f t="shared" si="152"/>
        <v>1023037</v>
      </c>
      <c r="B3211" s="6" t="s">
        <v>1145</v>
      </c>
      <c r="C3211" s="7" t="s">
        <v>553</v>
      </c>
      <c r="D3211" s="7" t="s">
        <v>1097</v>
      </c>
      <c r="E3211" s="7" t="s">
        <v>409</v>
      </c>
      <c r="F3211" s="7" t="s">
        <v>410</v>
      </c>
      <c r="G3211" s="7" t="s">
        <v>1082</v>
      </c>
      <c r="H3211" s="7" t="s">
        <v>1013</v>
      </c>
      <c r="I3211" s="6" t="s">
        <v>12</v>
      </c>
      <c r="J3211" s="1"/>
      <c r="K3211" s="1"/>
      <c r="L3211" s="1"/>
      <c r="M3211" s="1"/>
      <c r="N3211" s="1"/>
      <c r="O3211" s="1"/>
      <c r="P3211" s="1"/>
      <c r="Q3211" s="12">
        <v>105456.67200000001</v>
      </c>
      <c r="R3211" s="29">
        <f t="shared" si="153"/>
        <v>0</v>
      </c>
      <c r="S3211" t="str">
        <f t="shared" si="154"/>
        <v>OK</v>
      </c>
      <c r="T3211" s="10">
        <f>IFERROR(VLOOKUP(A3211,[1]!Tabla1[[#All],[Material]:[venta nueva]],38,FALSE),0)</f>
        <v>0</v>
      </c>
    </row>
    <row r="3212" spans="1:20" hidden="1" x14ac:dyDescent="0.35">
      <c r="A3212">
        <f t="shared" si="152"/>
        <v>1023038</v>
      </c>
      <c r="B3212" s="6" t="s">
        <v>1145</v>
      </c>
      <c r="C3212" s="7" t="s">
        <v>553</v>
      </c>
      <c r="D3212" s="7" t="s">
        <v>1097</v>
      </c>
      <c r="E3212" s="7" t="s">
        <v>411</v>
      </c>
      <c r="F3212" s="7" t="s">
        <v>412</v>
      </c>
      <c r="G3212" s="7" t="s">
        <v>1075</v>
      </c>
      <c r="H3212" s="7" t="s">
        <v>1011</v>
      </c>
      <c r="I3212" s="6" t="s">
        <v>12</v>
      </c>
      <c r="J3212" s="1"/>
      <c r="K3212" s="1"/>
      <c r="L3212" s="1"/>
      <c r="M3212" s="1"/>
      <c r="N3212" s="1"/>
      <c r="O3212" s="1"/>
      <c r="P3212" s="1"/>
      <c r="Q3212" s="12">
        <v>27386.862000000001</v>
      </c>
      <c r="R3212" s="29">
        <f t="shared" si="153"/>
        <v>0</v>
      </c>
      <c r="S3212" t="str">
        <f t="shared" si="154"/>
        <v>OK</v>
      </c>
      <c r="T3212" s="10">
        <f>IFERROR(VLOOKUP(A3212,[1]!Tabla1[[#All],[Material]:[venta nueva]],38,FALSE),0)</f>
        <v>0</v>
      </c>
    </row>
    <row r="3213" spans="1:20" hidden="1" x14ac:dyDescent="0.35">
      <c r="A3213">
        <f t="shared" si="152"/>
        <v>1023050</v>
      </c>
      <c r="B3213" s="6" t="s">
        <v>1145</v>
      </c>
      <c r="C3213" s="7" t="s">
        <v>553</v>
      </c>
      <c r="D3213" s="7" t="s">
        <v>1097</v>
      </c>
      <c r="E3213" s="7" t="s">
        <v>470</v>
      </c>
      <c r="F3213" s="7" t="s">
        <v>471</v>
      </c>
      <c r="G3213" s="7" t="s">
        <v>1075</v>
      </c>
      <c r="H3213" s="7" t="s">
        <v>1002</v>
      </c>
      <c r="I3213" s="6" t="s">
        <v>8</v>
      </c>
      <c r="J3213" s="1"/>
      <c r="K3213" s="1"/>
      <c r="L3213" s="1"/>
      <c r="M3213" s="1"/>
      <c r="N3213" s="1"/>
      <c r="O3213" s="1"/>
      <c r="P3213" s="1"/>
      <c r="Q3213" s="12">
        <v>23999.998</v>
      </c>
      <c r="R3213" s="29">
        <f t="shared" si="153"/>
        <v>0</v>
      </c>
      <c r="S3213" t="str">
        <f t="shared" si="154"/>
        <v>OK</v>
      </c>
      <c r="T3213" s="10">
        <f>IFERROR(VLOOKUP(A3213,[1]!Tabla1[[#All],[Material]:[venta nueva]],38,FALSE),0)</f>
        <v>0</v>
      </c>
    </row>
    <row r="3214" spans="1:20" hidden="1" x14ac:dyDescent="0.35">
      <c r="A3214">
        <f t="shared" si="152"/>
        <v>1023055</v>
      </c>
      <c r="B3214" s="6" t="s">
        <v>1145</v>
      </c>
      <c r="C3214" s="7" t="s">
        <v>553</v>
      </c>
      <c r="D3214" s="7" t="s">
        <v>1097</v>
      </c>
      <c r="E3214" s="7" t="s">
        <v>542</v>
      </c>
      <c r="F3214" s="7" t="s">
        <v>543</v>
      </c>
      <c r="G3214" s="7" t="s">
        <v>1075</v>
      </c>
      <c r="H3214" s="7" t="s">
        <v>1011</v>
      </c>
      <c r="I3214" s="6" t="s">
        <v>16</v>
      </c>
      <c r="J3214" s="1"/>
      <c r="K3214" s="1"/>
      <c r="L3214" s="1"/>
      <c r="M3214" s="1"/>
      <c r="N3214" s="1"/>
      <c r="O3214" s="1"/>
      <c r="P3214" s="1"/>
      <c r="Q3214" s="12">
        <v>5000.0010000000002</v>
      </c>
      <c r="R3214" s="29">
        <f t="shared" si="153"/>
        <v>0</v>
      </c>
      <c r="S3214" t="str">
        <f t="shared" si="154"/>
        <v>OK</v>
      </c>
      <c r="T3214" s="10">
        <f>IFERROR(VLOOKUP(A3214,[1]!Tabla1[[#All],[Material]:[venta nueva]],38,FALSE),0)</f>
        <v>0</v>
      </c>
    </row>
    <row r="3215" spans="1:20" hidden="1" x14ac:dyDescent="0.35">
      <c r="A3215">
        <f t="shared" si="152"/>
        <v>1023090</v>
      </c>
      <c r="B3215" s="6" t="s">
        <v>1145</v>
      </c>
      <c r="C3215" s="7" t="s">
        <v>553</v>
      </c>
      <c r="D3215" s="7" t="s">
        <v>1097</v>
      </c>
      <c r="E3215" s="7" t="s">
        <v>413</v>
      </c>
      <c r="F3215" s="7" t="s">
        <v>414</v>
      </c>
      <c r="G3215" s="7" t="s">
        <v>1082</v>
      </c>
      <c r="H3215" s="7" t="s">
        <v>1013</v>
      </c>
      <c r="I3215" s="6" t="s">
        <v>12</v>
      </c>
      <c r="J3215" s="1"/>
      <c r="K3215" s="1"/>
      <c r="L3215" s="1"/>
      <c r="M3215" s="1"/>
      <c r="N3215" s="1"/>
      <c r="O3215" s="1"/>
      <c r="P3215" s="1"/>
      <c r="Q3215" s="12">
        <v>20127.834999999999</v>
      </c>
      <c r="R3215" s="29">
        <f t="shared" si="153"/>
        <v>0</v>
      </c>
      <c r="S3215" t="str">
        <f t="shared" si="154"/>
        <v>OK</v>
      </c>
      <c r="T3215" s="10">
        <f>IFERROR(VLOOKUP(A3215,[1]!Tabla1[[#All],[Material]:[venta nueva]],38,FALSE),0)</f>
        <v>0</v>
      </c>
    </row>
    <row r="3216" spans="1:20" hidden="1" x14ac:dyDescent="0.35">
      <c r="A3216">
        <f t="shared" si="152"/>
        <v>1023093</v>
      </c>
      <c r="B3216" s="6" t="s">
        <v>1145</v>
      </c>
      <c r="C3216" s="7" t="s">
        <v>553</v>
      </c>
      <c r="D3216" s="7" t="s">
        <v>1097</v>
      </c>
      <c r="E3216" s="7" t="s">
        <v>415</v>
      </c>
      <c r="F3216" s="7" t="s">
        <v>416</v>
      </c>
      <c r="G3216" s="7" t="s">
        <v>1081</v>
      </c>
      <c r="H3216" s="7" t="s">
        <v>1010</v>
      </c>
      <c r="I3216" s="6" t="s">
        <v>14</v>
      </c>
      <c r="J3216" s="1"/>
      <c r="K3216" s="1"/>
      <c r="L3216" s="1"/>
      <c r="M3216" s="1"/>
      <c r="N3216" s="1"/>
      <c r="O3216" s="1"/>
      <c r="P3216" s="1"/>
      <c r="Q3216" s="12">
        <v>63123.091999999997</v>
      </c>
      <c r="R3216" s="29">
        <f t="shared" si="153"/>
        <v>0</v>
      </c>
      <c r="S3216" t="str">
        <f t="shared" si="154"/>
        <v>OK</v>
      </c>
      <c r="T3216" s="10">
        <f>IFERROR(VLOOKUP(A3216,[1]!Tabla1[[#All],[Material]:[venta nueva]],38,FALSE),0)</f>
        <v>0</v>
      </c>
    </row>
    <row r="3217" spans="1:20" hidden="1" x14ac:dyDescent="0.35">
      <c r="A3217">
        <f t="shared" si="152"/>
        <v>1023102</v>
      </c>
      <c r="B3217" s="6" t="s">
        <v>1145</v>
      </c>
      <c r="C3217" s="7" t="s">
        <v>553</v>
      </c>
      <c r="D3217" s="7" t="s">
        <v>1097</v>
      </c>
      <c r="E3217" s="7" t="s">
        <v>496</v>
      </c>
      <c r="F3217" s="7" t="s">
        <v>497</v>
      </c>
      <c r="G3217" s="7" t="s">
        <v>1075</v>
      </c>
      <c r="H3217" s="7" t="s">
        <v>1003</v>
      </c>
      <c r="I3217" s="6" t="s">
        <v>15</v>
      </c>
      <c r="J3217" s="1"/>
      <c r="K3217" s="1"/>
      <c r="L3217" s="1"/>
      <c r="M3217" s="1"/>
      <c r="N3217" s="1"/>
      <c r="O3217" s="1"/>
      <c r="P3217" s="1"/>
      <c r="Q3217" s="12">
        <v>7999.9930000000004</v>
      </c>
      <c r="R3217" s="29">
        <f t="shared" si="153"/>
        <v>0</v>
      </c>
      <c r="S3217" t="str">
        <f t="shared" si="154"/>
        <v>OK</v>
      </c>
      <c r="T3217" s="10">
        <f>IFERROR(VLOOKUP(A3217,[1]!Tabla1[[#All],[Material]:[venta nueva]],38,FALSE),0)</f>
        <v>0</v>
      </c>
    </row>
    <row r="3218" spans="1:20" hidden="1" x14ac:dyDescent="0.35">
      <c r="A3218">
        <f t="shared" si="152"/>
        <v>1023144</v>
      </c>
      <c r="B3218" s="6" t="s">
        <v>1145</v>
      </c>
      <c r="C3218" s="7" t="s">
        <v>553</v>
      </c>
      <c r="D3218" s="7" t="s">
        <v>1097</v>
      </c>
      <c r="E3218" s="7" t="s">
        <v>576</v>
      </c>
      <c r="F3218" s="7" t="s">
        <v>577</v>
      </c>
      <c r="G3218" s="7" t="s">
        <v>1079</v>
      </c>
      <c r="H3218" s="7" t="s">
        <v>1040</v>
      </c>
      <c r="I3218" s="6" t="s">
        <v>12</v>
      </c>
      <c r="J3218" s="1"/>
      <c r="K3218" s="1"/>
      <c r="L3218" s="1"/>
      <c r="M3218" s="1"/>
      <c r="N3218" s="1"/>
      <c r="O3218" s="1"/>
      <c r="P3218" s="1"/>
      <c r="Q3218" s="12">
        <v>656</v>
      </c>
      <c r="R3218" s="29">
        <f t="shared" si="153"/>
        <v>0</v>
      </c>
      <c r="S3218" t="str">
        <f t="shared" si="154"/>
        <v>OK</v>
      </c>
      <c r="T3218" s="10">
        <f>IFERROR(VLOOKUP(A3218,[1]!Tabla1[[#All],[Material]:[venta nueva]],38,FALSE),0)</f>
        <v>0</v>
      </c>
    </row>
    <row r="3219" spans="1:20" hidden="1" x14ac:dyDescent="0.35">
      <c r="A3219">
        <f t="shared" si="152"/>
        <v>1023163</v>
      </c>
      <c r="B3219" s="6" t="s">
        <v>1145</v>
      </c>
      <c r="C3219" s="7" t="s">
        <v>553</v>
      </c>
      <c r="D3219" s="7" t="s">
        <v>1097</v>
      </c>
      <c r="E3219" s="7" t="s">
        <v>428</v>
      </c>
      <c r="F3219" s="7" t="s">
        <v>429</v>
      </c>
      <c r="G3219" s="7" t="s">
        <v>1075</v>
      </c>
      <c r="H3219" s="7" t="s">
        <v>1011</v>
      </c>
      <c r="I3219" s="6" t="s">
        <v>16</v>
      </c>
      <c r="J3219" s="1"/>
      <c r="K3219" s="1"/>
      <c r="L3219" s="1"/>
      <c r="M3219" s="1"/>
      <c r="N3219" s="1"/>
      <c r="O3219" s="1"/>
      <c r="P3219" s="1"/>
      <c r="Q3219" s="12">
        <v>25000.004000000001</v>
      </c>
      <c r="R3219" s="29">
        <f t="shared" si="153"/>
        <v>0</v>
      </c>
      <c r="S3219" t="str">
        <f t="shared" si="154"/>
        <v>OK</v>
      </c>
      <c r="T3219" s="10">
        <f>IFERROR(VLOOKUP(A3219,[1]!Tabla1[[#All],[Material]:[venta nueva]],38,FALSE),0)</f>
        <v>0</v>
      </c>
    </row>
    <row r="3220" spans="1:20" hidden="1" x14ac:dyDescent="0.35">
      <c r="A3220">
        <f t="shared" si="152"/>
        <v>1023183</v>
      </c>
      <c r="B3220" s="6" t="s">
        <v>1145</v>
      </c>
      <c r="C3220" s="7" t="s">
        <v>553</v>
      </c>
      <c r="D3220" s="7" t="s">
        <v>1097</v>
      </c>
      <c r="E3220" s="7" t="s">
        <v>430</v>
      </c>
      <c r="F3220" s="7" t="s">
        <v>431</v>
      </c>
      <c r="G3220" s="7" t="s">
        <v>1085</v>
      </c>
      <c r="H3220" s="7" t="s">
        <v>1019</v>
      </c>
      <c r="I3220" s="6" t="s">
        <v>12</v>
      </c>
      <c r="J3220" s="1"/>
      <c r="K3220" s="1"/>
      <c r="L3220" s="1"/>
      <c r="M3220" s="1"/>
      <c r="N3220" s="1"/>
      <c r="O3220" s="1"/>
      <c r="P3220" s="1"/>
      <c r="Q3220" s="12">
        <v>23822.407999999999</v>
      </c>
      <c r="R3220" s="29">
        <f t="shared" si="153"/>
        <v>0</v>
      </c>
      <c r="S3220" t="str">
        <f t="shared" si="154"/>
        <v>OK</v>
      </c>
      <c r="T3220" s="10">
        <f>IFERROR(VLOOKUP(A3220,[1]!Tabla1[[#All],[Material]:[venta nueva]],38,FALSE),0)</f>
        <v>0</v>
      </c>
    </row>
    <row r="3221" spans="1:20" hidden="1" x14ac:dyDescent="0.35">
      <c r="A3221">
        <f t="shared" si="152"/>
        <v>1023190</v>
      </c>
      <c r="B3221" s="6" t="s">
        <v>1145</v>
      </c>
      <c r="C3221" s="7" t="s">
        <v>553</v>
      </c>
      <c r="D3221" s="7" t="s">
        <v>1097</v>
      </c>
      <c r="E3221" s="7" t="s">
        <v>432</v>
      </c>
      <c r="F3221" s="7" t="s">
        <v>433</v>
      </c>
      <c r="G3221" s="7" t="s">
        <v>1069</v>
      </c>
      <c r="H3221" s="7" t="s">
        <v>1026</v>
      </c>
      <c r="I3221" s="6" t="s">
        <v>8</v>
      </c>
      <c r="J3221" s="1"/>
      <c r="K3221" s="1"/>
      <c r="L3221" s="1"/>
      <c r="M3221" s="1"/>
      <c r="N3221" s="1"/>
      <c r="O3221" s="1"/>
      <c r="P3221" s="1"/>
      <c r="Q3221" s="12">
        <v>256614.54399999999</v>
      </c>
      <c r="R3221" s="29">
        <f t="shared" si="153"/>
        <v>0</v>
      </c>
      <c r="S3221" t="str">
        <f t="shared" si="154"/>
        <v>OK</v>
      </c>
      <c r="T3221" s="10">
        <f>IFERROR(VLOOKUP(A3221,[1]!Tabla1[[#All],[Material]:[venta nueva]],38,FALSE),0)</f>
        <v>0</v>
      </c>
    </row>
    <row r="3222" spans="1:20" hidden="1" x14ac:dyDescent="0.35">
      <c r="A3222">
        <f t="shared" si="152"/>
        <v>1023194</v>
      </c>
      <c r="B3222" s="6" t="s">
        <v>1145</v>
      </c>
      <c r="C3222" s="7" t="s">
        <v>553</v>
      </c>
      <c r="D3222" s="7" t="s">
        <v>1097</v>
      </c>
      <c r="E3222" s="7" t="s">
        <v>434</v>
      </c>
      <c r="F3222" s="7" t="s">
        <v>435</v>
      </c>
      <c r="G3222" s="7" t="s">
        <v>1082</v>
      </c>
      <c r="H3222" s="7" t="s">
        <v>1013</v>
      </c>
      <c r="I3222" s="6" t="s">
        <v>16</v>
      </c>
      <c r="J3222" s="1"/>
      <c r="K3222" s="1"/>
      <c r="L3222" s="1"/>
      <c r="M3222" s="1"/>
      <c r="N3222" s="1"/>
      <c r="O3222" s="1"/>
      <c r="P3222" s="1"/>
      <c r="Q3222" s="12">
        <v>6366.424</v>
      </c>
      <c r="R3222" s="29">
        <f t="shared" si="153"/>
        <v>0</v>
      </c>
      <c r="S3222" t="str">
        <f t="shared" si="154"/>
        <v>OK</v>
      </c>
      <c r="T3222" s="10">
        <f>IFERROR(VLOOKUP(A3222,[1]!Tabla1[[#All],[Material]:[venta nueva]],38,FALSE),0)</f>
        <v>0</v>
      </c>
    </row>
    <row r="3223" spans="1:20" hidden="1" x14ac:dyDescent="0.35">
      <c r="A3223">
        <f t="shared" si="152"/>
        <v>1023265</v>
      </c>
      <c r="B3223" s="6" t="s">
        <v>1145</v>
      </c>
      <c r="C3223" s="7" t="s">
        <v>553</v>
      </c>
      <c r="D3223" s="7" t="s">
        <v>1097</v>
      </c>
      <c r="E3223" s="7" t="s">
        <v>436</v>
      </c>
      <c r="F3223" s="7" t="s">
        <v>437</v>
      </c>
      <c r="G3223" s="7" t="s">
        <v>1085</v>
      </c>
      <c r="H3223" s="7" t="s">
        <v>1036</v>
      </c>
      <c r="I3223" s="6" t="s">
        <v>15</v>
      </c>
      <c r="J3223" s="1"/>
      <c r="K3223" s="1"/>
      <c r="L3223" s="1"/>
      <c r="M3223" s="1"/>
      <c r="N3223" s="1"/>
      <c r="O3223" s="1"/>
      <c r="P3223" s="1"/>
      <c r="Q3223" s="12">
        <v>6273.375</v>
      </c>
      <c r="R3223" s="29">
        <f t="shared" si="153"/>
        <v>0</v>
      </c>
      <c r="S3223" t="str">
        <f t="shared" si="154"/>
        <v>OK</v>
      </c>
      <c r="T3223" s="10">
        <f>IFERROR(VLOOKUP(A3223,[1]!Tabla1[[#All],[Material]:[venta nueva]],38,FALSE),0)</f>
        <v>0</v>
      </c>
    </row>
    <row r="3224" spans="1:20" hidden="1" x14ac:dyDescent="0.35">
      <c r="A3224">
        <f t="shared" si="152"/>
        <v>1023273</v>
      </c>
      <c r="B3224" s="6" t="s">
        <v>1145</v>
      </c>
      <c r="C3224" s="7" t="s">
        <v>553</v>
      </c>
      <c r="D3224" s="7" t="s">
        <v>1097</v>
      </c>
      <c r="E3224" s="7" t="s">
        <v>452</v>
      </c>
      <c r="F3224" s="7" t="s">
        <v>453</v>
      </c>
      <c r="G3224" s="7" t="s">
        <v>1076</v>
      </c>
      <c r="H3224" s="7" t="s">
        <v>1004</v>
      </c>
      <c r="I3224" s="6" t="s">
        <v>8</v>
      </c>
      <c r="J3224" s="1"/>
      <c r="K3224" s="1"/>
      <c r="L3224" s="1"/>
      <c r="M3224" s="1"/>
      <c r="N3224" s="1"/>
      <c r="O3224" s="1"/>
      <c r="P3224" s="1"/>
      <c r="Q3224" s="12">
        <v>19043.999</v>
      </c>
      <c r="R3224" s="29">
        <f t="shared" si="153"/>
        <v>0</v>
      </c>
      <c r="S3224" t="str">
        <f t="shared" si="154"/>
        <v>OK</v>
      </c>
      <c r="T3224" s="10">
        <f>IFERROR(VLOOKUP(A3224,[1]!Tabla1[[#All],[Material]:[venta nueva]],38,FALSE),0)</f>
        <v>0</v>
      </c>
    </row>
    <row r="3225" spans="1:20" hidden="1" x14ac:dyDescent="0.35">
      <c r="A3225">
        <f t="shared" si="152"/>
        <v>1023274</v>
      </c>
      <c r="B3225" s="6" t="s">
        <v>1145</v>
      </c>
      <c r="C3225" s="7" t="s">
        <v>553</v>
      </c>
      <c r="D3225" s="7" t="s">
        <v>1097</v>
      </c>
      <c r="E3225" s="7" t="s">
        <v>454</v>
      </c>
      <c r="F3225" s="7" t="s">
        <v>455</v>
      </c>
      <c r="G3225" s="7" t="s">
        <v>1076</v>
      </c>
      <c r="H3225" s="7" t="s">
        <v>1004</v>
      </c>
      <c r="I3225" s="6" t="s">
        <v>8</v>
      </c>
      <c r="J3225" s="1"/>
      <c r="K3225" s="1"/>
      <c r="L3225" s="1"/>
      <c r="M3225" s="1"/>
      <c r="N3225" s="1"/>
      <c r="O3225" s="1"/>
      <c r="P3225" s="1"/>
      <c r="Q3225" s="12">
        <v>2061.904</v>
      </c>
      <c r="R3225" s="29">
        <f t="shared" si="153"/>
        <v>0</v>
      </c>
      <c r="S3225" t="str">
        <f t="shared" si="154"/>
        <v>OK</v>
      </c>
      <c r="T3225" s="10">
        <f>IFERROR(VLOOKUP(A3225,[1]!Tabla1[[#All],[Material]:[venta nueva]],38,FALSE),0)</f>
        <v>0</v>
      </c>
    </row>
    <row r="3226" spans="1:20" hidden="1" x14ac:dyDescent="0.35">
      <c r="A3226">
        <f t="shared" si="152"/>
        <v>1023276</v>
      </c>
      <c r="B3226" s="6" t="s">
        <v>1145</v>
      </c>
      <c r="C3226" s="7" t="s">
        <v>553</v>
      </c>
      <c r="D3226" s="7" t="s">
        <v>1097</v>
      </c>
      <c r="E3226" s="7" t="s">
        <v>604</v>
      </c>
      <c r="F3226" s="7" t="s">
        <v>605</v>
      </c>
      <c r="G3226" s="7" t="s">
        <v>1076</v>
      </c>
      <c r="H3226" s="7" t="s">
        <v>1004</v>
      </c>
      <c r="I3226" s="6" t="s">
        <v>8</v>
      </c>
      <c r="J3226" s="1"/>
      <c r="K3226" s="1"/>
      <c r="L3226" s="1"/>
      <c r="M3226" s="1"/>
      <c r="N3226" s="1"/>
      <c r="O3226" s="1"/>
      <c r="P3226" s="1"/>
      <c r="Q3226" s="12">
        <v>21087.293000000001</v>
      </c>
      <c r="R3226" s="29">
        <f t="shared" si="153"/>
        <v>0</v>
      </c>
      <c r="S3226" t="str">
        <f t="shared" si="154"/>
        <v>OK</v>
      </c>
      <c r="T3226" s="10">
        <f>IFERROR(VLOOKUP(A3226,[1]!Tabla1[[#All],[Material]:[venta nueva]],38,FALSE),0)</f>
        <v>0</v>
      </c>
    </row>
    <row r="3227" spans="1:20" hidden="1" x14ac:dyDescent="0.35">
      <c r="A3227">
        <f t="shared" si="152"/>
        <v>1023283</v>
      </c>
      <c r="B3227" s="6" t="s">
        <v>1145</v>
      </c>
      <c r="C3227" s="7" t="s">
        <v>553</v>
      </c>
      <c r="D3227" s="7" t="s">
        <v>1097</v>
      </c>
      <c r="E3227" s="7" t="s">
        <v>498</v>
      </c>
      <c r="F3227" s="7" t="s">
        <v>499</v>
      </c>
      <c r="G3227" s="7" t="s">
        <v>1069</v>
      </c>
      <c r="H3227" s="7" t="s">
        <v>1045</v>
      </c>
      <c r="I3227" s="6" t="s">
        <v>12</v>
      </c>
      <c r="J3227" s="1"/>
      <c r="K3227" s="1"/>
      <c r="L3227" s="1"/>
      <c r="M3227" s="1"/>
      <c r="N3227" s="1"/>
      <c r="O3227" s="1"/>
      <c r="P3227" s="1"/>
      <c r="Q3227" s="12">
        <v>81068.951000000001</v>
      </c>
      <c r="R3227" s="29">
        <f t="shared" si="153"/>
        <v>0</v>
      </c>
      <c r="S3227" t="str">
        <f t="shared" si="154"/>
        <v>OK</v>
      </c>
      <c r="T3227" s="10">
        <f>IFERROR(VLOOKUP(A3227,[1]!Tabla1[[#All],[Material]:[venta nueva]],38,FALSE),0)</f>
        <v>0</v>
      </c>
    </row>
    <row r="3228" spans="1:20" hidden="1" x14ac:dyDescent="0.35">
      <c r="A3228">
        <f t="shared" si="152"/>
        <v>1023290</v>
      </c>
      <c r="B3228" s="6" t="s">
        <v>1145</v>
      </c>
      <c r="C3228" s="7" t="s">
        <v>553</v>
      </c>
      <c r="D3228" s="7" t="s">
        <v>1097</v>
      </c>
      <c r="E3228" s="7" t="s">
        <v>519</v>
      </c>
      <c r="F3228" s="7" t="s">
        <v>520</v>
      </c>
      <c r="G3228" s="7" t="s">
        <v>1084</v>
      </c>
      <c r="H3228" s="7" t="s">
        <v>1032</v>
      </c>
      <c r="I3228" s="6" t="s">
        <v>14</v>
      </c>
      <c r="J3228" s="1"/>
      <c r="K3228" s="1"/>
      <c r="L3228" s="1"/>
      <c r="M3228" s="1"/>
      <c r="N3228" s="1"/>
      <c r="O3228" s="1"/>
      <c r="P3228" s="1"/>
      <c r="Q3228" s="12">
        <v>700</v>
      </c>
      <c r="R3228" s="29">
        <f t="shared" si="153"/>
        <v>0</v>
      </c>
      <c r="S3228" t="str">
        <f t="shared" si="154"/>
        <v>OK</v>
      </c>
      <c r="T3228" s="10">
        <f>IFERROR(VLOOKUP(A3228,[1]!Tabla1[[#All],[Material]:[venta nueva]],38,FALSE),0)</f>
        <v>0</v>
      </c>
    </row>
    <row r="3229" spans="1:20" hidden="1" x14ac:dyDescent="0.35">
      <c r="A3229">
        <f t="shared" si="152"/>
        <v>1023291</v>
      </c>
      <c r="B3229" s="6" t="s">
        <v>1145</v>
      </c>
      <c r="C3229" s="7" t="s">
        <v>553</v>
      </c>
      <c r="D3229" s="7" t="s">
        <v>1097</v>
      </c>
      <c r="E3229" s="7" t="s">
        <v>521</v>
      </c>
      <c r="F3229" s="7" t="s">
        <v>522</v>
      </c>
      <c r="G3229" s="7" t="s">
        <v>1084</v>
      </c>
      <c r="H3229" s="7" t="s">
        <v>1017</v>
      </c>
      <c r="I3229" s="6" t="s">
        <v>14</v>
      </c>
      <c r="J3229" s="1"/>
      <c r="K3229" s="1"/>
      <c r="L3229" s="1"/>
      <c r="M3229" s="1"/>
      <c r="N3229" s="1"/>
      <c r="O3229" s="1"/>
      <c r="P3229" s="1"/>
      <c r="Q3229" s="12">
        <v>16799.996999999999</v>
      </c>
      <c r="R3229" s="29">
        <f t="shared" si="153"/>
        <v>0</v>
      </c>
      <c r="S3229" t="str">
        <f t="shared" si="154"/>
        <v>OK</v>
      </c>
      <c r="T3229" s="10">
        <f>IFERROR(VLOOKUP(A3229,[1]!Tabla1[[#All],[Material]:[venta nueva]],38,FALSE),0)</f>
        <v>0</v>
      </c>
    </row>
    <row r="3230" spans="1:20" hidden="1" x14ac:dyDescent="0.35">
      <c r="A3230">
        <f t="shared" si="152"/>
        <v>1023295</v>
      </c>
      <c r="B3230" s="6" t="s">
        <v>1145</v>
      </c>
      <c r="C3230" s="7" t="s">
        <v>553</v>
      </c>
      <c r="D3230" s="7" t="s">
        <v>1097</v>
      </c>
      <c r="E3230" s="7" t="s">
        <v>606</v>
      </c>
      <c r="F3230" s="7" t="s">
        <v>607</v>
      </c>
      <c r="G3230" s="7" t="s">
        <v>1069</v>
      </c>
      <c r="H3230" s="7" t="s">
        <v>1016</v>
      </c>
      <c r="I3230" s="6" t="s">
        <v>11</v>
      </c>
      <c r="J3230" s="1"/>
      <c r="K3230" s="1"/>
      <c r="L3230" s="1"/>
      <c r="M3230" s="1"/>
      <c r="N3230" s="1"/>
      <c r="O3230" s="1"/>
      <c r="P3230" s="1"/>
      <c r="Q3230" s="12">
        <v>3000</v>
      </c>
      <c r="R3230" s="29">
        <f t="shared" si="153"/>
        <v>0</v>
      </c>
      <c r="S3230" t="str">
        <f t="shared" si="154"/>
        <v>OK</v>
      </c>
      <c r="T3230" s="10">
        <f>IFERROR(VLOOKUP(A3230,[1]!Tabla1[[#All],[Material]:[venta nueva]],38,FALSE),0)</f>
        <v>0</v>
      </c>
    </row>
    <row r="3231" spans="1:20" hidden="1" x14ac:dyDescent="0.35">
      <c r="A3231">
        <f t="shared" si="152"/>
        <v>1023301</v>
      </c>
      <c r="B3231" s="6" t="s">
        <v>1145</v>
      </c>
      <c r="C3231" s="7" t="s">
        <v>553</v>
      </c>
      <c r="D3231" s="7" t="s">
        <v>1097</v>
      </c>
      <c r="E3231" s="7" t="s">
        <v>488</v>
      </c>
      <c r="F3231" s="7" t="s">
        <v>489</v>
      </c>
      <c r="G3231" s="7" t="s">
        <v>1075</v>
      </c>
      <c r="H3231" s="7" t="s">
        <v>1035</v>
      </c>
      <c r="I3231" s="6" t="s">
        <v>16</v>
      </c>
      <c r="J3231" s="1"/>
      <c r="K3231" s="1"/>
      <c r="L3231" s="1"/>
      <c r="M3231" s="1"/>
      <c r="N3231" s="1"/>
      <c r="O3231" s="1"/>
      <c r="P3231" s="1"/>
      <c r="Q3231" s="12">
        <v>14188.799000000001</v>
      </c>
      <c r="R3231" s="29">
        <f t="shared" si="153"/>
        <v>0</v>
      </c>
      <c r="S3231" t="str">
        <f t="shared" si="154"/>
        <v>OK</v>
      </c>
      <c r="T3231" s="10">
        <f>IFERROR(VLOOKUP(A3231,[1]!Tabla1[[#All],[Material]:[venta nueva]],38,FALSE),0)</f>
        <v>0</v>
      </c>
    </row>
    <row r="3232" spans="1:20" hidden="1" x14ac:dyDescent="0.35">
      <c r="A3232">
        <f t="shared" si="152"/>
        <v>1023302</v>
      </c>
      <c r="B3232" s="6" t="s">
        <v>1145</v>
      </c>
      <c r="C3232" s="7" t="s">
        <v>553</v>
      </c>
      <c r="D3232" s="7" t="s">
        <v>1097</v>
      </c>
      <c r="E3232" s="7" t="s">
        <v>490</v>
      </c>
      <c r="F3232" s="7" t="s">
        <v>223</v>
      </c>
      <c r="G3232" s="7" t="s">
        <v>1078</v>
      </c>
      <c r="H3232" s="7" t="s">
        <v>1027</v>
      </c>
      <c r="I3232" s="6" t="s">
        <v>10</v>
      </c>
      <c r="J3232" s="1"/>
      <c r="K3232" s="1"/>
      <c r="L3232" s="1"/>
      <c r="M3232" s="1"/>
      <c r="N3232" s="1"/>
      <c r="O3232" s="1"/>
      <c r="P3232" s="1"/>
      <c r="Q3232" s="12">
        <v>350571.17200000002</v>
      </c>
      <c r="R3232" s="29">
        <f t="shared" si="153"/>
        <v>0</v>
      </c>
      <c r="S3232" t="str">
        <f t="shared" si="154"/>
        <v>OK</v>
      </c>
      <c r="T3232" s="10">
        <f>IFERROR(VLOOKUP(A3232,[1]!Tabla1[[#All],[Material]:[venta nueva]],38,FALSE),0)</f>
        <v>0</v>
      </c>
    </row>
    <row r="3233" spans="1:20" hidden="1" x14ac:dyDescent="0.35">
      <c r="A3233">
        <f t="shared" si="152"/>
        <v>1023306</v>
      </c>
      <c r="B3233" s="6" t="s">
        <v>1145</v>
      </c>
      <c r="C3233" s="7" t="s">
        <v>553</v>
      </c>
      <c r="D3233" s="7" t="s">
        <v>1097</v>
      </c>
      <c r="E3233" s="7" t="s">
        <v>523</v>
      </c>
      <c r="F3233" s="7" t="s">
        <v>302</v>
      </c>
      <c r="G3233" s="7" t="s">
        <v>1080</v>
      </c>
      <c r="H3233" s="7" t="s">
        <v>1031</v>
      </c>
      <c r="I3233" s="6" t="s">
        <v>14</v>
      </c>
      <c r="J3233" s="1"/>
      <c r="K3233" s="1"/>
      <c r="L3233" s="1"/>
      <c r="M3233" s="1"/>
      <c r="N3233" s="1"/>
      <c r="O3233" s="1"/>
      <c r="P3233" s="1"/>
      <c r="Q3233" s="12">
        <v>346185.15</v>
      </c>
      <c r="R3233" s="29">
        <f t="shared" si="153"/>
        <v>0</v>
      </c>
      <c r="S3233" t="str">
        <f t="shared" si="154"/>
        <v>OK</v>
      </c>
      <c r="T3233" s="10">
        <f>IFERROR(VLOOKUP(A3233,[1]!Tabla1[[#All],[Material]:[venta nueva]],38,FALSE),0)</f>
        <v>0</v>
      </c>
    </row>
    <row r="3234" spans="1:20" hidden="1" x14ac:dyDescent="0.35">
      <c r="A3234">
        <f t="shared" si="152"/>
        <v>1023307</v>
      </c>
      <c r="B3234" s="6" t="s">
        <v>1145</v>
      </c>
      <c r="C3234" s="7" t="s">
        <v>553</v>
      </c>
      <c r="D3234" s="7" t="s">
        <v>1097</v>
      </c>
      <c r="E3234" s="7" t="s">
        <v>515</v>
      </c>
      <c r="F3234" s="7" t="s">
        <v>516</v>
      </c>
      <c r="G3234" s="7" t="s">
        <v>1069</v>
      </c>
      <c r="H3234" s="7" t="s">
        <v>1026</v>
      </c>
      <c r="I3234" s="6" t="s">
        <v>12</v>
      </c>
      <c r="J3234" s="1"/>
      <c r="K3234" s="1"/>
      <c r="L3234" s="1"/>
      <c r="M3234" s="1"/>
      <c r="N3234" s="1"/>
      <c r="O3234" s="1"/>
      <c r="P3234" s="1"/>
      <c r="Q3234" s="12">
        <v>34706.92</v>
      </c>
      <c r="R3234" s="29">
        <f t="shared" si="153"/>
        <v>0</v>
      </c>
      <c r="S3234" t="str">
        <f t="shared" si="154"/>
        <v>OK</v>
      </c>
      <c r="T3234" s="10">
        <f>IFERROR(VLOOKUP(A3234,[1]!Tabla1[[#All],[Material]:[venta nueva]],38,FALSE),0)</f>
        <v>0</v>
      </c>
    </row>
    <row r="3235" spans="1:20" hidden="1" x14ac:dyDescent="0.35">
      <c r="A3235">
        <f t="shared" si="152"/>
        <v>1023319</v>
      </c>
      <c r="B3235" s="6" t="s">
        <v>1145</v>
      </c>
      <c r="C3235" s="7" t="s">
        <v>553</v>
      </c>
      <c r="D3235" s="7" t="s">
        <v>1097</v>
      </c>
      <c r="E3235" s="7" t="s">
        <v>534</v>
      </c>
      <c r="F3235" s="7" t="s">
        <v>535</v>
      </c>
      <c r="G3235" s="7" t="s">
        <v>1081</v>
      </c>
      <c r="H3235" s="7" t="s">
        <v>1010</v>
      </c>
      <c r="I3235" s="6" t="s">
        <v>10</v>
      </c>
      <c r="J3235" s="1"/>
      <c r="K3235" s="1"/>
      <c r="L3235" s="1"/>
      <c r="M3235" s="1"/>
      <c r="N3235" s="1"/>
      <c r="O3235" s="1"/>
      <c r="P3235" s="1"/>
      <c r="Q3235" s="12">
        <v>22223.679</v>
      </c>
      <c r="R3235" s="29">
        <f t="shared" si="153"/>
        <v>0</v>
      </c>
      <c r="S3235" t="str">
        <f t="shared" si="154"/>
        <v>OK</v>
      </c>
      <c r="T3235" s="10">
        <f>IFERROR(VLOOKUP(A3235,[1]!Tabla1[[#All],[Material]:[venta nueva]],38,FALSE),0)</f>
        <v>0</v>
      </c>
    </row>
    <row r="3236" spans="1:20" hidden="1" x14ac:dyDescent="0.35">
      <c r="A3236">
        <f t="shared" si="152"/>
        <v>1023326</v>
      </c>
      <c r="B3236" s="6" t="s">
        <v>1145</v>
      </c>
      <c r="C3236" s="7" t="s">
        <v>553</v>
      </c>
      <c r="D3236" s="7" t="s">
        <v>1097</v>
      </c>
      <c r="E3236" s="7" t="s">
        <v>540</v>
      </c>
      <c r="F3236" s="7" t="s">
        <v>198</v>
      </c>
      <c r="G3236" s="7" t="s">
        <v>1069</v>
      </c>
      <c r="H3236" s="7" t="s">
        <v>1026</v>
      </c>
      <c r="I3236" s="6" t="s">
        <v>12</v>
      </c>
      <c r="J3236" s="1"/>
      <c r="K3236" s="1"/>
      <c r="L3236" s="1"/>
      <c r="M3236" s="1"/>
      <c r="N3236" s="1"/>
      <c r="O3236" s="1"/>
      <c r="P3236" s="1"/>
      <c r="Q3236" s="12">
        <v>18768.984</v>
      </c>
      <c r="R3236" s="29">
        <f t="shared" si="153"/>
        <v>0</v>
      </c>
      <c r="S3236" t="str">
        <f t="shared" si="154"/>
        <v>OK</v>
      </c>
      <c r="T3236" s="10">
        <f>IFERROR(VLOOKUP(A3236,[1]!Tabla1[[#All],[Material]:[venta nueva]],38,FALSE),0)</f>
        <v>0</v>
      </c>
    </row>
    <row r="3237" spans="1:20" hidden="1" x14ac:dyDescent="0.35">
      <c r="A3237">
        <f t="shared" si="152"/>
        <v>1023329</v>
      </c>
      <c r="B3237" s="6" t="s">
        <v>1145</v>
      </c>
      <c r="C3237" s="7" t="s">
        <v>553</v>
      </c>
      <c r="D3237" s="7" t="s">
        <v>1097</v>
      </c>
      <c r="E3237" s="7" t="s">
        <v>541</v>
      </c>
      <c r="F3237" s="7" t="s">
        <v>196</v>
      </c>
      <c r="G3237" s="7" t="s">
        <v>1080</v>
      </c>
      <c r="H3237" s="7" t="s">
        <v>1024</v>
      </c>
      <c r="I3237" s="6" t="s">
        <v>13</v>
      </c>
      <c r="J3237" s="1"/>
      <c r="K3237" s="1"/>
      <c r="L3237" s="1"/>
      <c r="M3237" s="1"/>
      <c r="N3237" s="1"/>
      <c r="O3237" s="1"/>
      <c r="P3237" s="1"/>
      <c r="Q3237" s="12">
        <v>3866.4520000000002</v>
      </c>
      <c r="R3237" s="29">
        <f t="shared" si="153"/>
        <v>0</v>
      </c>
      <c r="S3237" t="str">
        <f t="shared" si="154"/>
        <v>OK</v>
      </c>
      <c r="T3237" s="10">
        <f>IFERROR(VLOOKUP(A3237,[1]!Tabla1[[#All],[Material]:[venta nueva]],38,FALSE),0)</f>
        <v>0</v>
      </c>
    </row>
    <row r="3238" spans="1:20" hidden="1" x14ac:dyDescent="0.35">
      <c r="A3238">
        <f t="shared" si="152"/>
        <v>1023343</v>
      </c>
      <c r="B3238" s="6" t="s">
        <v>1145</v>
      </c>
      <c r="C3238" s="7" t="s">
        <v>553</v>
      </c>
      <c r="D3238" s="7" t="s">
        <v>1097</v>
      </c>
      <c r="E3238" s="7" t="s">
        <v>578</v>
      </c>
      <c r="F3238" s="7" t="s">
        <v>579</v>
      </c>
      <c r="G3238" s="7" t="s">
        <v>1081</v>
      </c>
      <c r="H3238" s="7" t="s">
        <v>1010</v>
      </c>
      <c r="I3238" s="6" t="s">
        <v>10</v>
      </c>
      <c r="J3238" s="1"/>
      <c r="K3238" s="1"/>
      <c r="L3238" s="1"/>
      <c r="M3238" s="1"/>
      <c r="N3238" s="1"/>
      <c r="O3238" s="1"/>
      <c r="P3238" s="1"/>
      <c r="Q3238" s="12">
        <v>54909.32</v>
      </c>
      <c r="R3238" s="29">
        <f t="shared" si="153"/>
        <v>0</v>
      </c>
      <c r="S3238" t="str">
        <f t="shared" si="154"/>
        <v>OK</v>
      </c>
      <c r="T3238" s="10">
        <f>IFERROR(VLOOKUP(A3238,[1]!Tabla1[[#All],[Material]:[venta nueva]],38,FALSE),0)</f>
        <v>0</v>
      </c>
    </row>
    <row r="3239" spans="1:20" hidden="1" x14ac:dyDescent="0.35">
      <c r="A3239">
        <f t="shared" si="152"/>
        <v>1023349</v>
      </c>
      <c r="B3239" s="6" t="s">
        <v>1145</v>
      </c>
      <c r="C3239" s="7" t="s">
        <v>553</v>
      </c>
      <c r="D3239" s="7" t="s">
        <v>1097</v>
      </c>
      <c r="E3239" s="7" t="s">
        <v>564</v>
      </c>
      <c r="F3239" s="7" t="s">
        <v>565</v>
      </c>
      <c r="G3239" s="7" t="s">
        <v>1075</v>
      </c>
      <c r="H3239" s="7" t="s">
        <v>1002</v>
      </c>
      <c r="I3239" s="6" t="s">
        <v>16</v>
      </c>
      <c r="J3239" s="1"/>
      <c r="K3239" s="1"/>
      <c r="L3239" s="1"/>
      <c r="M3239" s="1"/>
      <c r="N3239" s="1"/>
      <c r="O3239" s="1"/>
      <c r="P3239" s="1"/>
      <c r="Q3239" s="12">
        <v>5000.0010000000002</v>
      </c>
      <c r="R3239" s="29">
        <f t="shared" si="153"/>
        <v>0</v>
      </c>
      <c r="S3239" t="str">
        <f t="shared" si="154"/>
        <v>OK</v>
      </c>
      <c r="T3239" s="10">
        <f>IFERROR(VLOOKUP(A3239,[1]!Tabla1[[#All],[Material]:[venta nueva]],38,FALSE),0)</f>
        <v>0</v>
      </c>
    </row>
    <row r="3240" spans="1:20" hidden="1" x14ac:dyDescent="0.35">
      <c r="A3240">
        <f t="shared" si="152"/>
        <v>1023351</v>
      </c>
      <c r="B3240" s="6" t="s">
        <v>1145</v>
      </c>
      <c r="C3240" s="7" t="s">
        <v>553</v>
      </c>
      <c r="D3240" s="7" t="s">
        <v>1097</v>
      </c>
      <c r="E3240" s="7" t="s">
        <v>570</v>
      </c>
      <c r="F3240" s="7" t="s">
        <v>585</v>
      </c>
      <c r="G3240" s="7" t="s">
        <v>1082</v>
      </c>
      <c r="H3240" s="7" t="s">
        <v>1013</v>
      </c>
      <c r="I3240" s="6" t="s">
        <v>16</v>
      </c>
      <c r="J3240" s="1"/>
      <c r="K3240" s="1"/>
      <c r="L3240" s="1"/>
      <c r="M3240" s="1"/>
      <c r="N3240" s="1"/>
      <c r="O3240" s="1"/>
      <c r="P3240" s="1"/>
      <c r="Q3240" s="12">
        <v>12885.766</v>
      </c>
      <c r="R3240" s="29">
        <f t="shared" si="153"/>
        <v>0</v>
      </c>
      <c r="S3240" t="str">
        <f t="shared" si="154"/>
        <v>OK</v>
      </c>
      <c r="T3240" s="10">
        <f>IFERROR(VLOOKUP(A3240,[1]!Tabla1[[#All],[Material]:[venta nueva]],38,FALSE),0)</f>
        <v>0</v>
      </c>
    </row>
    <row r="3241" spans="1:20" hidden="1" x14ac:dyDescent="0.35">
      <c r="A3241">
        <f t="shared" si="152"/>
        <v>1023352</v>
      </c>
      <c r="B3241" s="6" t="s">
        <v>1145</v>
      </c>
      <c r="C3241" s="7" t="s">
        <v>553</v>
      </c>
      <c r="D3241" s="7" t="s">
        <v>1097</v>
      </c>
      <c r="E3241" s="7" t="s">
        <v>568</v>
      </c>
      <c r="F3241" s="7" t="s">
        <v>587</v>
      </c>
      <c r="G3241" s="7" t="s">
        <v>1082</v>
      </c>
      <c r="H3241" s="7" t="s">
        <v>1013</v>
      </c>
      <c r="I3241" s="6" t="s">
        <v>16</v>
      </c>
      <c r="J3241" s="1"/>
      <c r="K3241" s="1"/>
      <c r="L3241" s="1"/>
      <c r="M3241" s="1"/>
      <c r="N3241" s="1"/>
      <c r="O3241" s="1"/>
      <c r="P3241" s="1"/>
      <c r="Q3241" s="12">
        <v>76556.676000000007</v>
      </c>
      <c r="R3241" s="29">
        <f t="shared" si="153"/>
        <v>0</v>
      </c>
      <c r="S3241" t="str">
        <f t="shared" si="154"/>
        <v>OK</v>
      </c>
      <c r="T3241" s="10">
        <f>IFERROR(VLOOKUP(A3241,[1]!Tabla1[[#All],[Material]:[venta nueva]],38,FALSE),0)</f>
        <v>0</v>
      </c>
    </row>
    <row r="3242" spans="1:20" hidden="1" x14ac:dyDescent="0.35">
      <c r="A3242">
        <f t="shared" si="152"/>
        <v>1023353</v>
      </c>
      <c r="B3242" s="6" t="s">
        <v>1145</v>
      </c>
      <c r="C3242" s="7" t="s">
        <v>553</v>
      </c>
      <c r="D3242" s="7" t="s">
        <v>1097</v>
      </c>
      <c r="E3242" s="7" t="s">
        <v>569</v>
      </c>
      <c r="F3242" s="7" t="s">
        <v>102</v>
      </c>
      <c r="G3242" s="7" t="s">
        <v>1077</v>
      </c>
      <c r="H3242" s="7" t="s">
        <v>1005</v>
      </c>
      <c r="I3242" s="6" t="s">
        <v>9</v>
      </c>
      <c r="J3242" s="1"/>
      <c r="K3242" s="1"/>
      <c r="L3242" s="1"/>
      <c r="M3242" s="1"/>
      <c r="N3242" s="1"/>
      <c r="O3242" s="1"/>
      <c r="P3242" s="1"/>
      <c r="Q3242" s="12">
        <v>76530.797000000006</v>
      </c>
      <c r="R3242" s="29">
        <f t="shared" si="153"/>
        <v>0</v>
      </c>
      <c r="S3242" t="str">
        <f t="shared" si="154"/>
        <v>OK</v>
      </c>
      <c r="T3242" s="10">
        <f>IFERROR(VLOOKUP(A3242,[1]!Tabla1[[#All],[Material]:[venta nueva]],38,FALSE),0)</f>
        <v>0</v>
      </c>
    </row>
    <row r="3243" spans="1:20" hidden="1" x14ac:dyDescent="0.35">
      <c r="A3243">
        <f t="shared" si="152"/>
        <v>1023354</v>
      </c>
      <c r="B3243" s="6" t="s">
        <v>1145</v>
      </c>
      <c r="C3243" s="7" t="s">
        <v>553</v>
      </c>
      <c r="D3243" s="7" t="s">
        <v>1097</v>
      </c>
      <c r="E3243" s="7" t="s">
        <v>608</v>
      </c>
      <c r="F3243" s="7" t="s">
        <v>609</v>
      </c>
      <c r="G3243" s="7" t="s">
        <v>1086</v>
      </c>
      <c r="H3243" s="7" t="s">
        <v>1025</v>
      </c>
      <c r="I3243" s="6" t="s">
        <v>14</v>
      </c>
      <c r="J3243" s="1"/>
      <c r="K3243" s="1"/>
      <c r="L3243" s="1"/>
      <c r="M3243" s="1"/>
      <c r="N3243" s="1"/>
      <c r="O3243" s="1"/>
      <c r="P3243" s="1"/>
      <c r="Q3243" s="12">
        <v>24608.451000000001</v>
      </c>
      <c r="R3243" s="29">
        <f t="shared" si="153"/>
        <v>0</v>
      </c>
      <c r="S3243" t="str">
        <f t="shared" si="154"/>
        <v>OK</v>
      </c>
      <c r="T3243" s="10">
        <f>IFERROR(VLOOKUP(A3243,[1]!Tabla1[[#All],[Material]:[venta nueva]],38,FALSE),0)</f>
        <v>0</v>
      </c>
    </row>
    <row r="3244" spans="1:20" hidden="1" x14ac:dyDescent="0.35">
      <c r="A3244">
        <f t="shared" si="152"/>
        <v>1023355</v>
      </c>
      <c r="B3244" s="6" t="s">
        <v>1145</v>
      </c>
      <c r="C3244" s="7" t="s">
        <v>553</v>
      </c>
      <c r="D3244" s="7" t="s">
        <v>1097</v>
      </c>
      <c r="E3244" s="7" t="s">
        <v>580</v>
      </c>
      <c r="F3244" s="7" t="s">
        <v>516</v>
      </c>
      <c r="G3244" s="7" t="s">
        <v>1069</v>
      </c>
      <c r="H3244" s="7" t="s">
        <v>1026</v>
      </c>
      <c r="I3244" s="6" t="s">
        <v>11</v>
      </c>
      <c r="J3244" s="1"/>
      <c r="K3244" s="1"/>
      <c r="L3244" s="1"/>
      <c r="M3244" s="1"/>
      <c r="N3244" s="1"/>
      <c r="O3244" s="1"/>
      <c r="P3244" s="1"/>
      <c r="Q3244" s="12">
        <v>24999.996999999999</v>
      </c>
      <c r="R3244" s="29">
        <f t="shared" si="153"/>
        <v>0</v>
      </c>
      <c r="S3244" t="str">
        <f t="shared" si="154"/>
        <v>OK</v>
      </c>
      <c r="T3244" s="10">
        <f>IFERROR(VLOOKUP(A3244,[1]!Tabla1[[#All],[Material]:[venta nueva]],38,FALSE),0)</f>
        <v>0</v>
      </c>
    </row>
    <row r="3245" spans="1:20" hidden="1" x14ac:dyDescent="0.35">
      <c r="A3245">
        <f t="shared" si="152"/>
        <v>1023375</v>
      </c>
      <c r="B3245" s="6" t="s">
        <v>1145</v>
      </c>
      <c r="C3245" s="7" t="s">
        <v>553</v>
      </c>
      <c r="D3245" s="7" t="s">
        <v>1097</v>
      </c>
      <c r="E3245" s="7" t="s">
        <v>588</v>
      </c>
      <c r="F3245" s="7" t="s">
        <v>589</v>
      </c>
      <c r="G3245" s="7" t="s">
        <v>1069</v>
      </c>
      <c r="H3245" s="7" t="s">
        <v>1016</v>
      </c>
      <c r="I3245" s="6" t="s">
        <v>10</v>
      </c>
      <c r="J3245" s="1"/>
      <c r="K3245" s="1"/>
      <c r="L3245" s="1"/>
      <c r="M3245" s="1"/>
      <c r="N3245" s="1"/>
      <c r="O3245" s="1"/>
      <c r="P3245" s="1"/>
      <c r="Q3245" s="12">
        <v>8400.0049999999992</v>
      </c>
      <c r="R3245" s="29">
        <f t="shared" si="153"/>
        <v>0</v>
      </c>
      <c r="S3245" t="str">
        <f t="shared" si="154"/>
        <v>OK</v>
      </c>
      <c r="T3245" s="10">
        <f>IFERROR(VLOOKUP(A3245,[1]!Tabla1[[#All],[Material]:[venta nueva]],38,FALSE),0)</f>
        <v>0</v>
      </c>
    </row>
    <row r="3246" spans="1:20" hidden="1" x14ac:dyDescent="0.35">
      <c r="A3246">
        <f t="shared" si="152"/>
        <v>1023383</v>
      </c>
      <c r="B3246" s="6" t="s">
        <v>1145</v>
      </c>
      <c r="C3246" s="7" t="s">
        <v>553</v>
      </c>
      <c r="D3246" s="7" t="s">
        <v>1097</v>
      </c>
      <c r="E3246" s="7" t="s">
        <v>590</v>
      </c>
      <c r="F3246" s="7" t="s">
        <v>591</v>
      </c>
      <c r="G3246" s="7" t="s">
        <v>1069</v>
      </c>
      <c r="H3246" s="7" t="s">
        <v>1026</v>
      </c>
      <c r="I3246" s="6" t="s">
        <v>10</v>
      </c>
      <c r="J3246" s="1"/>
      <c r="K3246" s="1"/>
      <c r="L3246" s="1"/>
      <c r="M3246" s="1"/>
      <c r="N3246" s="1"/>
      <c r="O3246" s="1"/>
      <c r="P3246" s="1"/>
      <c r="Q3246" s="12">
        <v>58000.000999999997</v>
      </c>
      <c r="R3246" s="29">
        <f t="shared" si="153"/>
        <v>0</v>
      </c>
      <c r="S3246" t="str">
        <f t="shared" si="154"/>
        <v>OK</v>
      </c>
      <c r="T3246" s="10">
        <f>IFERROR(VLOOKUP(A3246,[1]!Tabla1[[#All],[Material]:[venta nueva]],38,FALSE),0)</f>
        <v>0</v>
      </c>
    </row>
    <row r="3247" spans="1:20" hidden="1" x14ac:dyDescent="0.35">
      <c r="A3247">
        <f t="shared" si="152"/>
        <v>1030224</v>
      </c>
      <c r="B3247" s="6" t="s">
        <v>1145</v>
      </c>
      <c r="C3247" s="7" t="s">
        <v>659</v>
      </c>
      <c r="D3247" s="7" t="s">
        <v>1095</v>
      </c>
      <c r="E3247" s="7" t="s">
        <v>856</v>
      </c>
      <c r="F3247" s="7" t="s">
        <v>857</v>
      </c>
      <c r="G3247" s="7" t="s">
        <v>1089</v>
      </c>
      <c r="H3247" s="7" t="s">
        <v>1049</v>
      </c>
      <c r="I3247" s="6" t="s">
        <v>11</v>
      </c>
      <c r="J3247" s="1">
        <v>-117314</v>
      </c>
      <c r="K3247" s="1">
        <v>117314</v>
      </c>
      <c r="L3247" s="1">
        <v>0</v>
      </c>
      <c r="M3247" s="1">
        <v>-97337</v>
      </c>
      <c r="N3247" s="1">
        <v>97337</v>
      </c>
      <c r="O3247" s="1">
        <v>0</v>
      </c>
      <c r="P3247" s="1"/>
      <c r="Q3247" s="12"/>
      <c r="R3247" s="29">
        <f t="shared" si="153"/>
        <v>0</v>
      </c>
      <c r="S3247" t="str">
        <f t="shared" si="154"/>
        <v>OK</v>
      </c>
      <c r="T3247" s="10">
        <f>IFERROR(VLOOKUP(A3247,[1]!Tabla1[[#All],[Material]:[venta nueva]],38,FALSE),0)</f>
        <v>0</v>
      </c>
    </row>
    <row r="3248" spans="1:20" hidden="1" x14ac:dyDescent="0.35">
      <c r="A3248">
        <f t="shared" si="152"/>
        <v>1030230</v>
      </c>
      <c r="B3248" s="6" t="s">
        <v>1145</v>
      </c>
      <c r="C3248" s="7" t="s">
        <v>659</v>
      </c>
      <c r="D3248" s="7" t="s">
        <v>1095</v>
      </c>
      <c r="E3248" s="7" t="s">
        <v>858</v>
      </c>
      <c r="F3248" s="7" t="s">
        <v>859</v>
      </c>
      <c r="G3248" s="7" t="s">
        <v>1081</v>
      </c>
      <c r="H3248" s="7" t="s">
        <v>1050</v>
      </c>
      <c r="I3248" s="6" t="s">
        <v>11</v>
      </c>
      <c r="J3248" s="1">
        <v>6000</v>
      </c>
      <c r="K3248" s="1">
        <v>0</v>
      </c>
      <c r="L3248" s="1">
        <v>6000</v>
      </c>
      <c r="M3248" s="1">
        <v>6336</v>
      </c>
      <c r="N3248" s="1">
        <v>0</v>
      </c>
      <c r="O3248" s="1">
        <v>0</v>
      </c>
      <c r="P3248" s="1"/>
      <c r="Q3248" s="12"/>
      <c r="R3248" s="29">
        <f t="shared" si="153"/>
        <v>0</v>
      </c>
      <c r="S3248" t="str">
        <f t="shared" si="154"/>
        <v>OK</v>
      </c>
      <c r="T3248" s="10">
        <f>IFERROR(VLOOKUP(A3248,[1]!Tabla1[[#All],[Material]:[venta nueva]],38,FALSE),0)</f>
        <v>0</v>
      </c>
    </row>
    <row r="3249" spans="1:20" hidden="1" x14ac:dyDescent="0.35">
      <c r="A3249">
        <f t="shared" si="152"/>
        <v>1030309</v>
      </c>
      <c r="B3249" s="6" t="s">
        <v>1145</v>
      </c>
      <c r="C3249" s="7" t="s">
        <v>659</v>
      </c>
      <c r="D3249" s="7" t="s">
        <v>1095</v>
      </c>
      <c r="E3249" s="7" t="s">
        <v>864</v>
      </c>
      <c r="F3249" s="7" t="s">
        <v>865</v>
      </c>
      <c r="G3249" s="7" t="s">
        <v>1065</v>
      </c>
      <c r="H3249" s="7" t="s">
        <v>1053</v>
      </c>
      <c r="I3249" s="6" t="s">
        <v>12</v>
      </c>
      <c r="J3249" s="1">
        <v>4980</v>
      </c>
      <c r="K3249" s="1">
        <v>0</v>
      </c>
      <c r="L3249" s="1">
        <v>4980</v>
      </c>
      <c r="M3249" s="1"/>
      <c r="N3249" s="1"/>
      <c r="O3249" s="1"/>
      <c r="P3249" s="1"/>
      <c r="Q3249" s="12"/>
      <c r="R3249" s="29">
        <f t="shared" si="153"/>
        <v>0</v>
      </c>
      <c r="S3249" t="str">
        <f t="shared" si="154"/>
        <v>OK</v>
      </c>
      <c r="T3249" s="10">
        <f>IFERROR(VLOOKUP(A3249,[1]!Tabla1[[#All],[Material]:[venta nueva]],38,FALSE),0)</f>
        <v>0</v>
      </c>
    </row>
    <row r="3250" spans="1:20" hidden="1" x14ac:dyDescent="0.35">
      <c r="A3250">
        <f t="shared" si="152"/>
        <v>1030332</v>
      </c>
      <c r="B3250" s="6" t="s">
        <v>1145</v>
      </c>
      <c r="C3250" s="7" t="s">
        <v>659</v>
      </c>
      <c r="D3250" s="7" t="s">
        <v>1095</v>
      </c>
      <c r="E3250" s="7" t="s">
        <v>871</v>
      </c>
      <c r="F3250" s="7" t="s">
        <v>872</v>
      </c>
      <c r="G3250" s="7" t="s">
        <v>1068</v>
      </c>
      <c r="H3250" s="7" t="s">
        <v>994</v>
      </c>
      <c r="I3250" s="6" t="s">
        <v>662</v>
      </c>
      <c r="J3250" s="1"/>
      <c r="K3250" s="1"/>
      <c r="L3250" s="1"/>
      <c r="M3250" s="1">
        <v>-78722</v>
      </c>
      <c r="N3250" s="1">
        <v>82889</v>
      </c>
      <c r="O3250" s="1">
        <v>0</v>
      </c>
      <c r="P3250" s="1"/>
      <c r="Q3250" s="12"/>
      <c r="R3250" s="29">
        <f t="shared" si="153"/>
        <v>0</v>
      </c>
      <c r="S3250" t="str">
        <f t="shared" si="154"/>
        <v>OK</v>
      </c>
      <c r="T3250" s="10">
        <f>IFERROR(VLOOKUP(A3250,[1]!Tabla1[[#All],[Material]:[venta nueva]],38,FALSE),0)</f>
        <v>0</v>
      </c>
    </row>
    <row r="3251" spans="1:20" hidden="1" x14ac:dyDescent="0.35">
      <c r="A3251">
        <f t="shared" si="152"/>
        <v>1030355</v>
      </c>
      <c r="B3251" s="6" t="s">
        <v>1145</v>
      </c>
      <c r="C3251" s="7" t="s">
        <v>659</v>
      </c>
      <c r="D3251" s="7" t="s">
        <v>1095</v>
      </c>
      <c r="E3251" s="7" t="s">
        <v>875</v>
      </c>
      <c r="F3251" s="7" t="s">
        <v>876</v>
      </c>
      <c r="G3251" s="7" t="s">
        <v>1092</v>
      </c>
      <c r="H3251" s="7" t="s">
        <v>1055</v>
      </c>
      <c r="I3251" s="6" t="s">
        <v>662</v>
      </c>
      <c r="J3251" s="1">
        <v>6802</v>
      </c>
      <c r="K3251" s="1">
        <v>65198</v>
      </c>
      <c r="L3251" s="1">
        <v>72000</v>
      </c>
      <c r="M3251" s="1">
        <v>137</v>
      </c>
      <c r="N3251" s="1">
        <v>63863</v>
      </c>
      <c r="O3251" s="1">
        <v>64000</v>
      </c>
      <c r="P3251" s="1"/>
      <c r="Q3251" s="12"/>
      <c r="R3251" s="29">
        <f t="shared" si="153"/>
        <v>64000</v>
      </c>
      <c r="S3251" t="str">
        <f t="shared" si="154"/>
        <v>Sobre ingreso</v>
      </c>
      <c r="T3251" s="10">
        <f>IFERROR(VLOOKUP(A3251,[1]!Tabla1[[#All],[Material]:[venta nueva]],38,FALSE),0)</f>
        <v>0</v>
      </c>
    </row>
    <row r="3252" spans="1:20" hidden="1" x14ac:dyDescent="0.35">
      <c r="A3252">
        <f t="shared" si="152"/>
        <v>1030378</v>
      </c>
      <c r="B3252" s="6" t="s">
        <v>1145</v>
      </c>
      <c r="C3252" s="7" t="s">
        <v>659</v>
      </c>
      <c r="D3252" s="7" t="s">
        <v>1095</v>
      </c>
      <c r="E3252" s="7" t="s">
        <v>885</v>
      </c>
      <c r="F3252" s="7" t="s">
        <v>886</v>
      </c>
      <c r="G3252" s="7" t="s">
        <v>1065</v>
      </c>
      <c r="H3252" s="7" t="s">
        <v>989</v>
      </c>
      <c r="I3252" s="6" t="s">
        <v>662</v>
      </c>
      <c r="J3252" s="1">
        <v>1847</v>
      </c>
      <c r="K3252" s="1">
        <v>0</v>
      </c>
      <c r="L3252" s="1">
        <v>0</v>
      </c>
      <c r="M3252" s="1"/>
      <c r="N3252" s="1"/>
      <c r="O3252" s="1"/>
      <c r="P3252" s="1"/>
      <c r="Q3252" s="12"/>
      <c r="R3252" s="29">
        <f t="shared" si="153"/>
        <v>0</v>
      </c>
      <c r="S3252" t="str">
        <f t="shared" si="154"/>
        <v>OK</v>
      </c>
      <c r="T3252" s="10">
        <f>IFERROR(VLOOKUP(A3252,[1]!Tabla1[[#All],[Material]:[venta nueva]],38,FALSE),0)</f>
        <v>0</v>
      </c>
    </row>
    <row r="3253" spans="1:20" hidden="1" x14ac:dyDescent="0.35">
      <c r="A3253">
        <f t="shared" si="152"/>
        <v>1030498</v>
      </c>
      <c r="B3253" s="6" t="s">
        <v>1145</v>
      </c>
      <c r="C3253" s="7" t="s">
        <v>659</v>
      </c>
      <c r="D3253" s="7" t="s">
        <v>1095</v>
      </c>
      <c r="E3253" s="7" t="s">
        <v>905</v>
      </c>
      <c r="F3253" s="7" t="s">
        <v>906</v>
      </c>
      <c r="G3253" s="7" t="s">
        <v>1065</v>
      </c>
      <c r="H3253" s="7" t="s">
        <v>981</v>
      </c>
      <c r="I3253" s="6" t="s">
        <v>662</v>
      </c>
      <c r="J3253" s="1">
        <v>1706</v>
      </c>
      <c r="K3253" s="1">
        <v>0</v>
      </c>
      <c r="L3253" s="1">
        <v>1706</v>
      </c>
      <c r="M3253" s="1">
        <v>1820</v>
      </c>
      <c r="N3253" s="1">
        <v>0</v>
      </c>
      <c r="O3253" s="1">
        <v>1820</v>
      </c>
      <c r="P3253" s="1"/>
      <c r="Q3253" s="12"/>
      <c r="R3253" s="29">
        <f t="shared" si="153"/>
        <v>1820</v>
      </c>
      <c r="S3253" t="str">
        <f t="shared" si="154"/>
        <v>Sobre ingreso</v>
      </c>
      <c r="T3253" s="10">
        <f>IFERROR(VLOOKUP(A3253,[1]!Tabla1[[#All],[Material]:[venta nueva]],38,FALSE),0)</f>
        <v>0</v>
      </c>
    </row>
    <row r="3254" spans="1:20" hidden="1" x14ac:dyDescent="0.35">
      <c r="A3254">
        <f t="shared" si="152"/>
        <v>1030535</v>
      </c>
      <c r="B3254" s="6" t="s">
        <v>1145</v>
      </c>
      <c r="C3254" s="7" t="s">
        <v>659</v>
      </c>
      <c r="D3254" s="7" t="s">
        <v>1095</v>
      </c>
      <c r="E3254" s="7" t="s">
        <v>913</v>
      </c>
      <c r="F3254" s="7" t="s">
        <v>914</v>
      </c>
      <c r="G3254" s="7" t="s">
        <v>1089</v>
      </c>
      <c r="H3254" s="7" t="s">
        <v>1049</v>
      </c>
      <c r="I3254" s="6" t="s">
        <v>12</v>
      </c>
      <c r="J3254" s="1">
        <v>5427</v>
      </c>
      <c r="K3254" s="1">
        <v>61949</v>
      </c>
      <c r="L3254" s="1">
        <v>66000</v>
      </c>
      <c r="M3254" s="1">
        <v>0</v>
      </c>
      <c r="N3254" s="1">
        <v>66000</v>
      </c>
      <c r="O3254" s="1">
        <v>66000</v>
      </c>
      <c r="P3254" s="1">
        <v>66000</v>
      </c>
      <c r="Q3254" s="12"/>
      <c r="R3254" s="29">
        <f t="shared" si="153"/>
        <v>0</v>
      </c>
      <c r="S3254" t="str">
        <f t="shared" si="154"/>
        <v>OK</v>
      </c>
      <c r="T3254" s="10">
        <f>IFERROR(VLOOKUP(A3254,[1]!Tabla1[[#All],[Material]:[venta nueva]],38,FALSE),0)</f>
        <v>0</v>
      </c>
    </row>
    <row r="3255" spans="1:20" hidden="1" x14ac:dyDescent="0.35">
      <c r="A3255">
        <f t="shared" si="152"/>
        <v>1030545</v>
      </c>
      <c r="B3255" s="6" t="s">
        <v>1145</v>
      </c>
      <c r="C3255" s="7" t="s">
        <v>659</v>
      </c>
      <c r="D3255" s="7" t="s">
        <v>1095</v>
      </c>
      <c r="E3255" s="7" t="s">
        <v>917</v>
      </c>
      <c r="F3255" s="7" t="s">
        <v>918</v>
      </c>
      <c r="G3255" s="7" t="s">
        <v>1093</v>
      </c>
      <c r="H3255" s="7" t="s">
        <v>1059</v>
      </c>
      <c r="I3255" s="6" t="s">
        <v>11</v>
      </c>
      <c r="J3255" s="1">
        <v>-12961</v>
      </c>
      <c r="K3255" s="1">
        <v>60961</v>
      </c>
      <c r="L3255" s="1">
        <v>48000</v>
      </c>
      <c r="M3255" s="1">
        <v>0</v>
      </c>
      <c r="N3255" s="1">
        <v>48000</v>
      </c>
      <c r="O3255" s="1">
        <v>48000</v>
      </c>
      <c r="P3255" s="1">
        <v>48000</v>
      </c>
      <c r="Q3255" s="12"/>
      <c r="R3255" s="29">
        <f t="shared" si="153"/>
        <v>0</v>
      </c>
      <c r="S3255" t="str">
        <f t="shared" si="154"/>
        <v>OK</v>
      </c>
      <c r="T3255" s="10">
        <f>IFERROR(VLOOKUP(A3255,[1]!Tabla1[[#All],[Material]:[venta nueva]],38,FALSE),0)</f>
        <v>0</v>
      </c>
    </row>
    <row r="3256" spans="1:20" hidden="1" x14ac:dyDescent="0.35">
      <c r="A3256">
        <f t="shared" si="152"/>
        <v>1030576</v>
      </c>
      <c r="B3256" s="6" t="s">
        <v>1145</v>
      </c>
      <c r="C3256" s="7" t="s">
        <v>659</v>
      </c>
      <c r="D3256" s="7" t="s">
        <v>1095</v>
      </c>
      <c r="E3256" s="7" t="s">
        <v>1179</v>
      </c>
      <c r="F3256" s="7" t="s">
        <v>1180</v>
      </c>
      <c r="G3256" s="7" t="s">
        <v>1181</v>
      </c>
      <c r="H3256" s="7" t="s">
        <v>1181</v>
      </c>
      <c r="I3256" s="6" t="s">
        <v>12</v>
      </c>
      <c r="J3256" s="1"/>
      <c r="K3256" s="1"/>
      <c r="L3256" s="1"/>
      <c r="M3256" s="1"/>
      <c r="N3256" s="1"/>
      <c r="O3256" s="1"/>
      <c r="P3256" s="1">
        <v>30</v>
      </c>
      <c r="Q3256" s="12"/>
      <c r="R3256" s="29">
        <f t="shared" si="153"/>
        <v>-30</v>
      </c>
      <c r="S3256" t="str">
        <f t="shared" si="154"/>
        <v>Pendiente de ingreso</v>
      </c>
      <c r="T3256" s="10">
        <f>IFERROR(VLOOKUP(A3256,[1]!Tabla1[[#All],[Material]:[venta nueva]],38,FALSE),0)</f>
        <v>0</v>
      </c>
    </row>
    <row r="3257" spans="1:20" hidden="1" x14ac:dyDescent="0.35">
      <c r="A3257">
        <f t="shared" si="152"/>
        <v>1030635</v>
      </c>
      <c r="B3257" s="6" t="s">
        <v>1145</v>
      </c>
      <c r="C3257" s="7" t="s">
        <v>659</v>
      </c>
      <c r="D3257" s="7" t="s">
        <v>1095</v>
      </c>
      <c r="E3257" s="7" t="s">
        <v>923</v>
      </c>
      <c r="F3257" s="7" t="s">
        <v>924</v>
      </c>
      <c r="G3257" s="7" t="s">
        <v>1065</v>
      </c>
      <c r="H3257" s="7" t="s">
        <v>1053</v>
      </c>
      <c r="I3257" s="6" t="s">
        <v>662</v>
      </c>
      <c r="J3257" s="1">
        <v>11120</v>
      </c>
      <c r="K3257" s="1">
        <v>0</v>
      </c>
      <c r="L3257" s="1">
        <v>11120</v>
      </c>
      <c r="M3257" s="1">
        <v>11120</v>
      </c>
      <c r="N3257" s="1">
        <v>0</v>
      </c>
      <c r="O3257" s="1">
        <v>11120</v>
      </c>
      <c r="P3257" s="1"/>
      <c r="Q3257" s="12"/>
      <c r="R3257" s="29">
        <f t="shared" si="153"/>
        <v>11120</v>
      </c>
      <c r="S3257" t="str">
        <f t="shared" si="154"/>
        <v>Sobre ingreso</v>
      </c>
      <c r="T3257" s="10">
        <f>IFERROR(VLOOKUP(A3257,[1]!Tabla1[[#All],[Material]:[venta nueva]],38,FALSE),0)</f>
        <v>0</v>
      </c>
    </row>
    <row r="3258" spans="1:20" hidden="1" x14ac:dyDescent="0.35">
      <c r="A3258">
        <f t="shared" si="152"/>
        <v>1030670</v>
      </c>
      <c r="B3258" s="6" t="s">
        <v>1145</v>
      </c>
      <c r="C3258" s="7" t="s">
        <v>659</v>
      </c>
      <c r="D3258" s="7" t="s">
        <v>1095</v>
      </c>
      <c r="E3258" s="7" t="s">
        <v>927</v>
      </c>
      <c r="F3258" s="7" t="s">
        <v>928</v>
      </c>
      <c r="G3258" s="7" t="s">
        <v>1090</v>
      </c>
      <c r="H3258" s="7" t="s">
        <v>1052</v>
      </c>
      <c r="I3258" s="6" t="s">
        <v>11</v>
      </c>
      <c r="J3258" s="1">
        <v>-33001</v>
      </c>
      <c r="K3258" s="1">
        <v>105001</v>
      </c>
      <c r="L3258" s="1">
        <v>72000</v>
      </c>
      <c r="M3258" s="1">
        <v>-28176</v>
      </c>
      <c r="N3258" s="1">
        <v>100176</v>
      </c>
      <c r="O3258" s="1">
        <v>72000</v>
      </c>
      <c r="P3258" s="1">
        <v>72000</v>
      </c>
      <c r="Q3258" s="12"/>
      <c r="R3258" s="29">
        <f t="shared" si="153"/>
        <v>0</v>
      </c>
      <c r="S3258" t="str">
        <f t="shared" si="154"/>
        <v>OK</v>
      </c>
      <c r="T3258" s="10">
        <f>IFERROR(VLOOKUP(A3258,[1]!Tabla1[[#All],[Material]:[venta nueva]],38,FALSE),0)</f>
        <v>0</v>
      </c>
    </row>
    <row r="3259" spans="1:20" hidden="1" x14ac:dyDescent="0.35">
      <c r="A3259">
        <f t="shared" si="152"/>
        <v>1030720</v>
      </c>
      <c r="B3259" s="6" t="s">
        <v>1145</v>
      </c>
      <c r="C3259" s="7" t="s">
        <v>659</v>
      </c>
      <c r="D3259" s="7" t="s">
        <v>1095</v>
      </c>
      <c r="E3259" s="7" t="s">
        <v>942</v>
      </c>
      <c r="F3259" s="7" t="s">
        <v>943</v>
      </c>
      <c r="G3259" s="7" t="s">
        <v>1081</v>
      </c>
      <c r="H3259" s="7" t="s">
        <v>1050</v>
      </c>
      <c r="I3259" s="6" t="s">
        <v>662</v>
      </c>
      <c r="J3259" s="1">
        <v>-14930</v>
      </c>
      <c r="K3259" s="1">
        <v>14930</v>
      </c>
      <c r="L3259" s="1">
        <v>0</v>
      </c>
      <c r="M3259" s="1">
        <v>-15070</v>
      </c>
      <c r="N3259" s="1">
        <v>14930</v>
      </c>
      <c r="O3259" s="1">
        <v>0</v>
      </c>
      <c r="P3259" s="1"/>
      <c r="Q3259" s="12"/>
      <c r="R3259" s="29">
        <f t="shared" si="153"/>
        <v>0</v>
      </c>
      <c r="S3259" t="str">
        <f t="shared" si="154"/>
        <v>OK</v>
      </c>
      <c r="T3259" s="10">
        <f>IFERROR(VLOOKUP(A3259,[1]!Tabla1[[#All],[Material]:[venta nueva]],38,FALSE),0)</f>
        <v>0</v>
      </c>
    </row>
    <row r="3260" spans="1:20" hidden="1" x14ac:dyDescent="0.35">
      <c r="A3260">
        <f t="shared" si="152"/>
        <v>1030720</v>
      </c>
      <c r="B3260" s="6" t="s">
        <v>1145</v>
      </c>
      <c r="C3260" s="7" t="s">
        <v>659</v>
      </c>
      <c r="D3260" s="7" t="s">
        <v>1095</v>
      </c>
      <c r="E3260" s="7" t="s">
        <v>942</v>
      </c>
      <c r="F3260" s="7" t="s">
        <v>943</v>
      </c>
      <c r="G3260" s="7" t="s">
        <v>1081</v>
      </c>
      <c r="H3260" s="7" t="s">
        <v>1050</v>
      </c>
      <c r="I3260" s="6" t="s">
        <v>11</v>
      </c>
      <c r="J3260" s="1">
        <v>0</v>
      </c>
      <c r="K3260" s="1">
        <v>36000</v>
      </c>
      <c r="L3260" s="1">
        <v>36000</v>
      </c>
      <c r="M3260" s="1">
        <v>0</v>
      </c>
      <c r="N3260" s="1">
        <v>36000</v>
      </c>
      <c r="O3260" s="1">
        <v>36000</v>
      </c>
      <c r="P3260" s="1"/>
      <c r="Q3260" s="12"/>
      <c r="R3260" s="29">
        <f t="shared" si="153"/>
        <v>36000</v>
      </c>
      <c r="S3260" t="str">
        <f t="shared" si="154"/>
        <v>Sobre ingreso</v>
      </c>
      <c r="T3260" s="10">
        <f>IFERROR(VLOOKUP(A3260,[1]!Tabla1[[#All],[Material]:[venta nueva]],38,FALSE),0)</f>
        <v>0</v>
      </c>
    </row>
    <row r="3261" spans="1:20" hidden="1" x14ac:dyDescent="0.35">
      <c r="A3261">
        <f t="shared" si="152"/>
        <v>1030744</v>
      </c>
      <c r="B3261" s="6" t="s">
        <v>1145</v>
      </c>
      <c r="C3261" s="7" t="s">
        <v>659</v>
      </c>
      <c r="D3261" s="7" t="s">
        <v>1095</v>
      </c>
      <c r="E3261" s="7" t="s">
        <v>952</v>
      </c>
      <c r="F3261" s="7" t="s">
        <v>953</v>
      </c>
      <c r="G3261" s="7" t="s">
        <v>1065</v>
      </c>
      <c r="H3261" s="7" t="s">
        <v>1061</v>
      </c>
      <c r="I3261" s="6" t="s">
        <v>662</v>
      </c>
      <c r="J3261" s="1">
        <v>11174</v>
      </c>
      <c r="K3261" s="1">
        <v>0</v>
      </c>
      <c r="L3261" s="1">
        <v>11174</v>
      </c>
      <c r="M3261" s="1"/>
      <c r="N3261" s="1"/>
      <c r="O3261" s="1"/>
      <c r="P3261" s="1"/>
      <c r="Q3261" s="12"/>
      <c r="R3261" s="29">
        <f t="shared" si="153"/>
        <v>0</v>
      </c>
      <c r="S3261" t="str">
        <f t="shared" si="154"/>
        <v>OK</v>
      </c>
      <c r="T3261" s="10">
        <f>IFERROR(VLOOKUP(A3261,[1]!Tabla1[[#All],[Material]:[venta nueva]],38,FALSE),0)</f>
        <v>0</v>
      </c>
    </row>
    <row r="3262" spans="1:20" hidden="1" x14ac:dyDescent="0.35">
      <c r="A3262">
        <f t="shared" si="152"/>
        <v>1030788</v>
      </c>
      <c r="B3262" s="6" t="s">
        <v>1145</v>
      </c>
      <c r="C3262" s="7" t="s">
        <v>659</v>
      </c>
      <c r="D3262" s="7" t="s">
        <v>1095</v>
      </c>
      <c r="E3262" s="7" t="s">
        <v>972</v>
      </c>
      <c r="F3262" s="7" t="s">
        <v>973</v>
      </c>
      <c r="G3262" s="7" t="s">
        <v>1068</v>
      </c>
      <c r="H3262" s="7" t="s">
        <v>996</v>
      </c>
      <c r="I3262" s="6" t="s">
        <v>662</v>
      </c>
      <c r="J3262" s="1"/>
      <c r="K3262" s="1"/>
      <c r="L3262" s="1"/>
      <c r="M3262" s="1">
        <v>-5600</v>
      </c>
      <c r="N3262" s="1">
        <v>0</v>
      </c>
      <c r="O3262" s="1">
        <v>0</v>
      </c>
      <c r="P3262" s="1"/>
      <c r="Q3262" s="12"/>
      <c r="R3262" s="29">
        <f t="shared" si="153"/>
        <v>0</v>
      </c>
      <c r="S3262" t="str">
        <f t="shared" si="154"/>
        <v>OK</v>
      </c>
      <c r="T3262" s="10">
        <f>IFERROR(VLOOKUP(A3262,[1]!Tabla1[[#All],[Material]:[venta nueva]],38,FALSE),0)</f>
        <v>0</v>
      </c>
    </row>
    <row r="3263" spans="1:20" hidden="1" x14ac:dyDescent="0.35">
      <c r="A3263">
        <f t="shared" si="152"/>
        <v>1030239</v>
      </c>
      <c r="B3263" s="6" t="s">
        <v>1145</v>
      </c>
      <c r="C3263" s="7" t="s">
        <v>659</v>
      </c>
      <c r="D3263" s="7" t="s">
        <v>1096</v>
      </c>
      <c r="E3263" s="7" t="s">
        <v>860</v>
      </c>
      <c r="F3263" s="7" t="s">
        <v>861</v>
      </c>
      <c r="G3263" s="7" t="s">
        <v>1068</v>
      </c>
      <c r="H3263" s="7" t="s">
        <v>1051</v>
      </c>
      <c r="I3263" s="6" t="s">
        <v>8</v>
      </c>
      <c r="J3263" s="1">
        <v>-11270</v>
      </c>
      <c r="K3263" s="1">
        <v>35269</v>
      </c>
      <c r="L3263" s="1">
        <v>24000</v>
      </c>
      <c r="M3263" s="1">
        <v>-15270</v>
      </c>
      <c r="N3263" s="1">
        <v>39270</v>
      </c>
      <c r="O3263" s="1">
        <v>24000</v>
      </c>
      <c r="P3263" s="1">
        <v>24008.04</v>
      </c>
      <c r="Q3263" s="12"/>
      <c r="R3263" s="29">
        <f t="shared" si="153"/>
        <v>-8.0400000000008731</v>
      </c>
      <c r="S3263" t="str">
        <f t="shared" si="154"/>
        <v>Pendiente de ingreso</v>
      </c>
      <c r="T3263" s="10">
        <f>IFERROR(VLOOKUP(A3263,[1]!Tabla1[[#All],[Material]:[venta nueva]],38,FALSE),0)</f>
        <v>0</v>
      </c>
    </row>
    <row r="3264" spans="1:20" hidden="1" x14ac:dyDescent="0.35">
      <c r="A3264">
        <f t="shared" si="152"/>
        <v>1030265</v>
      </c>
      <c r="B3264" s="6" t="s">
        <v>1145</v>
      </c>
      <c r="C3264" s="7" t="s">
        <v>659</v>
      </c>
      <c r="D3264" s="7" t="s">
        <v>1096</v>
      </c>
      <c r="E3264" s="7" t="s">
        <v>862</v>
      </c>
      <c r="F3264" s="7" t="s">
        <v>863</v>
      </c>
      <c r="G3264" s="7" t="s">
        <v>1090</v>
      </c>
      <c r="H3264" s="7" t="s">
        <v>1052</v>
      </c>
      <c r="I3264" s="6" t="s">
        <v>9</v>
      </c>
      <c r="J3264" s="1">
        <v>-51000</v>
      </c>
      <c r="K3264" s="1">
        <v>115800</v>
      </c>
      <c r="L3264" s="1">
        <v>64800</v>
      </c>
      <c r="M3264" s="1">
        <v>-30800</v>
      </c>
      <c r="N3264" s="1">
        <v>95600</v>
      </c>
      <c r="O3264" s="1">
        <v>64800</v>
      </c>
      <c r="P3264" s="1">
        <v>64800</v>
      </c>
      <c r="Q3264" s="12"/>
      <c r="R3264" s="29">
        <f t="shared" si="153"/>
        <v>0</v>
      </c>
      <c r="S3264" t="str">
        <f t="shared" si="154"/>
        <v>OK</v>
      </c>
      <c r="T3264" s="10">
        <f>IFERROR(VLOOKUP(A3264,[1]!Tabla1[[#All],[Material]:[venta nueva]],38,FALSE),0)</f>
        <v>0</v>
      </c>
    </row>
    <row r="3265" spans="1:20" hidden="1" x14ac:dyDescent="0.35">
      <c r="A3265">
        <f t="shared" si="152"/>
        <v>1030321</v>
      </c>
      <c r="B3265" s="6" t="s">
        <v>1145</v>
      </c>
      <c r="C3265" s="7" t="s">
        <v>659</v>
      </c>
      <c r="D3265" s="7" t="s">
        <v>1096</v>
      </c>
      <c r="E3265" s="7" t="s">
        <v>866</v>
      </c>
      <c r="F3265" s="7" t="s">
        <v>867</v>
      </c>
      <c r="G3265" s="7" t="s">
        <v>1091</v>
      </c>
      <c r="H3265" s="7" t="s">
        <v>1054</v>
      </c>
      <c r="I3265" s="6" t="s">
        <v>8</v>
      </c>
      <c r="J3265" s="1">
        <v>1879</v>
      </c>
      <c r="K3265" s="1">
        <v>4241</v>
      </c>
      <c r="L3265" s="1">
        <v>6120</v>
      </c>
      <c r="M3265" s="1">
        <v>-3216</v>
      </c>
      <c r="N3265" s="1">
        <v>9336</v>
      </c>
      <c r="O3265" s="1">
        <v>6120</v>
      </c>
      <c r="P3265" s="1">
        <v>6120</v>
      </c>
      <c r="Q3265" s="12"/>
      <c r="R3265" s="29">
        <f t="shared" si="153"/>
        <v>0</v>
      </c>
      <c r="S3265" t="str">
        <f t="shared" si="154"/>
        <v>OK</v>
      </c>
      <c r="T3265" s="10">
        <f>IFERROR(VLOOKUP(A3265,[1]!Tabla1[[#All],[Material]:[venta nueva]],38,FALSE),0)</f>
        <v>0</v>
      </c>
    </row>
    <row r="3266" spans="1:20" hidden="1" x14ac:dyDescent="0.35">
      <c r="A3266">
        <f t="shared" si="152"/>
        <v>1030337</v>
      </c>
      <c r="B3266" s="6" t="s">
        <v>1145</v>
      </c>
      <c r="C3266" s="7" t="s">
        <v>659</v>
      </c>
      <c r="D3266" s="7" t="s">
        <v>1096</v>
      </c>
      <c r="E3266" s="7" t="s">
        <v>873</v>
      </c>
      <c r="F3266" s="7" t="s">
        <v>874</v>
      </c>
      <c r="G3266" s="7" t="s">
        <v>1090</v>
      </c>
      <c r="H3266" s="7" t="s">
        <v>1052</v>
      </c>
      <c r="I3266" s="6" t="s">
        <v>10</v>
      </c>
      <c r="J3266" s="1">
        <v>-2318</v>
      </c>
      <c r="K3266" s="1">
        <v>86318</v>
      </c>
      <c r="L3266" s="1">
        <v>72000</v>
      </c>
      <c r="M3266" s="1">
        <v>0</v>
      </c>
      <c r="N3266" s="1">
        <v>96000</v>
      </c>
      <c r="O3266" s="1">
        <v>96000</v>
      </c>
      <c r="P3266" s="1">
        <v>96000</v>
      </c>
      <c r="Q3266" s="12"/>
      <c r="R3266" s="29">
        <f t="shared" si="153"/>
        <v>0</v>
      </c>
      <c r="S3266" t="str">
        <f t="shared" si="154"/>
        <v>OK</v>
      </c>
      <c r="T3266" s="10">
        <f>IFERROR(VLOOKUP(A3266,[1]!Tabla1[[#All],[Material]:[venta nueva]],38,FALSE),0)</f>
        <v>0</v>
      </c>
    </row>
    <row r="3267" spans="1:20" hidden="1" x14ac:dyDescent="0.35">
      <c r="A3267">
        <f t="shared" si="152"/>
        <v>1030355</v>
      </c>
      <c r="B3267" s="6" t="s">
        <v>1145</v>
      </c>
      <c r="C3267" s="7" t="s">
        <v>659</v>
      </c>
      <c r="D3267" s="7" t="s">
        <v>1096</v>
      </c>
      <c r="E3267" s="7" t="s">
        <v>875</v>
      </c>
      <c r="F3267" s="7" t="s">
        <v>876</v>
      </c>
      <c r="G3267" s="7" t="s">
        <v>1092</v>
      </c>
      <c r="H3267" s="7" t="s">
        <v>1055</v>
      </c>
      <c r="I3267" s="6" t="s">
        <v>9</v>
      </c>
      <c r="J3267" s="1"/>
      <c r="K3267" s="1"/>
      <c r="L3267" s="1"/>
      <c r="M3267" s="1"/>
      <c r="N3267" s="1"/>
      <c r="O3267" s="1"/>
      <c r="P3267" s="1">
        <v>72000</v>
      </c>
      <c r="Q3267" s="12"/>
      <c r="R3267" s="29">
        <f t="shared" si="153"/>
        <v>-72000</v>
      </c>
      <c r="S3267" t="str">
        <f t="shared" si="154"/>
        <v>Pendiente de ingreso</v>
      </c>
      <c r="T3267" s="10">
        <f>IFERROR(VLOOKUP(A3267,[1]!Tabla1[[#All],[Material]:[venta nueva]],38,FALSE),0)</f>
        <v>0</v>
      </c>
    </row>
    <row r="3268" spans="1:20" hidden="1" x14ac:dyDescent="0.35">
      <c r="A3268">
        <f t="shared" si="152"/>
        <v>1030358</v>
      </c>
      <c r="B3268" s="6" t="s">
        <v>1145</v>
      </c>
      <c r="C3268" s="7" t="s">
        <v>659</v>
      </c>
      <c r="D3268" s="7" t="s">
        <v>1096</v>
      </c>
      <c r="E3268" s="7" t="s">
        <v>1182</v>
      </c>
      <c r="F3268" s="7" t="s">
        <v>1183</v>
      </c>
      <c r="G3268" s="7" t="s">
        <v>1068</v>
      </c>
      <c r="H3268" s="7" t="s">
        <v>1184</v>
      </c>
      <c r="I3268" s="6" t="s">
        <v>14</v>
      </c>
      <c r="J3268" s="1">
        <v>0</v>
      </c>
      <c r="K3268" s="1">
        <v>411</v>
      </c>
      <c r="L3268" s="1">
        <v>0</v>
      </c>
      <c r="M3268" s="1">
        <v>0</v>
      </c>
      <c r="N3268" s="1">
        <v>0</v>
      </c>
      <c r="O3268" s="1">
        <v>0</v>
      </c>
      <c r="P3268" s="1"/>
      <c r="Q3268" s="12"/>
      <c r="R3268" s="29">
        <f t="shared" si="153"/>
        <v>0</v>
      </c>
      <c r="S3268" t="str">
        <f t="shared" si="154"/>
        <v>OK</v>
      </c>
      <c r="T3268" s="10">
        <f>IFERROR(VLOOKUP(A3268,[1]!Tabla1[[#All],[Material]:[venta nueva]],38,FALSE),0)</f>
        <v>0</v>
      </c>
    </row>
    <row r="3269" spans="1:20" hidden="1" x14ac:dyDescent="0.35">
      <c r="A3269">
        <f t="shared" si="152"/>
        <v>1030360</v>
      </c>
      <c r="B3269" s="6" t="s">
        <v>1145</v>
      </c>
      <c r="C3269" s="7" t="s">
        <v>659</v>
      </c>
      <c r="D3269" s="7" t="s">
        <v>1096</v>
      </c>
      <c r="E3269" s="7" t="s">
        <v>877</v>
      </c>
      <c r="F3269" s="7" t="s">
        <v>878</v>
      </c>
      <c r="G3269" s="7" t="s">
        <v>1091</v>
      </c>
      <c r="H3269" s="7" t="s">
        <v>1054</v>
      </c>
      <c r="I3269" s="6" t="s">
        <v>8</v>
      </c>
      <c r="J3269" s="1">
        <v>-1952</v>
      </c>
      <c r="K3269" s="1">
        <v>8072</v>
      </c>
      <c r="L3269" s="1">
        <v>6120</v>
      </c>
      <c r="M3269" s="1">
        <v>-1941</v>
      </c>
      <c r="N3269" s="1">
        <v>8061</v>
      </c>
      <c r="O3269" s="1">
        <v>6120</v>
      </c>
      <c r="P3269" s="1">
        <v>6120</v>
      </c>
      <c r="Q3269" s="12"/>
      <c r="R3269" s="29">
        <f t="shared" si="153"/>
        <v>0</v>
      </c>
      <c r="S3269" t="str">
        <f t="shared" si="154"/>
        <v>OK</v>
      </c>
      <c r="T3269" s="10">
        <f>IFERROR(VLOOKUP(A3269,[1]!Tabla1[[#All],[Material]:[venta nueva]],38,FALSE),0)</f>
        <v>0</v>
      </c>
    </row>
    <row r="3270" spans="1:20" hidden="1" x14ac:dyDescent="0.35">
      <c r="A3270">
        <f t="shared" ref="A3270:A3333" si="155">+E3270*1</f>
        <v>1030366</v>
      </c>
      <c r="B3270" s="6" t="s">
        <v>1145</v>
      </c>
      <c r="C3270" s="7" t="s">
        <v>659</v>
      </c>
      <c r="D3270" s="7" t="s">
        <v>1096</v>
      </c>
      <c r="E3270" s="7" t="s">
        <v>879</v>
      </c>
      <c r="F3270" s="7" t="s">
        <v>880</v>
      </c>
      <c r="G3270" s="7" t="s">
        <v>1091</v>
      </c>
      <c r="H3270" s="7" t="s">
        <v>1054</v>
      </c>
      <c r="I3270" s="6" t="s">
        <v>8</v>
      </c>
      <c r="J3270" s="1">
        <v>0</v>
      </c>
      <c r="K3270" s="1">
        <v>2520</v>
      </c>
      <c r="L3270" s="1">
        <v>2520</v>
      </c>
      <c r="M3270" s="1">
        <v>0</v>
      </c>
      <c r="N3270" s="1">
        <v>2520</v>
      </c>
      <c r="O3270" s="1">
        <v>2520</v>
      </c>
      <c r="P3270" s="1">
        <v>377.44499999999999</v>
      </c>
      <c r="Q3270" s="12"/>
      <c r="R3270" s="29">
        <f t="shared" si="153"/>
        <v>2142.5549999999998</v>
      </c>
      <c r="S3270" t="str">
        <f t="shared" si="154"/>
        <v>Sobre ingreso</v>
      </c>
      <c r="T3270" s="10">
        <f>IFERROR(VLOOKUP(A3270,[1]!Tabla1[[#All],[Material]:[venta nueva]],38,FALSE),0)</f>
        <v>0</v>
      </c>
    </row>
    <row r="3271" spans="1:20" hidden="1" x14ac:dyDescent="0.35">
      <c r="A3271">
        <f t="shared" si="155"/>
        <v>1030370</v>
      </c>
      <c r="B3271" s="6" t="s">
        <v>1145</v>
      </c>
      <c r="C3271" s="7" t="s">
        <v>659</v>
      </c>
      <c r="D3271" s="7" t="s">
        <v>1096</v>
      </c>
      <c r="E3271" s="7" t="s">
        <v>881</v>
      </c>
      <c r="F3271" s="7" t="s">
        <v>882</v>
      </c>
      <c r="G3271" s="7" t="s">
        <v>1081</v>
      </c>
      <c r="H3271" s="7" t="s">
        <v>1056</v>
      </c>
      <c r="I3271" s="6" t="s">
        <v>8</v>
      </c>
      <c r="J3271" s="1">
        <v>2439</v>
      </c>
      <c r="K3271" s="1">
        <v>9561</v>
      </c>
      <c r="L3271" s="1">
        <v>12000</v>
      </c>
      <c r="M3271" s="1">
        <v>915</v>
      </c>
      <c r="N3271" s="1">
        <v>11084</v>
      </c>
      <c r="O3271" s="1">
        <v>12000</v>
      </c>
      <c r="P3271" s="1">
        <v>11809.14</v>
      </c>
      <c r="Q3271" s="12"/>
      <c r="R3271" s="29">
        <f t="shared" si="153"/>
        <v>190.86000000000058</v>
      </c>
      <c r="S3271" t="str">
        <f t="shared" si="154"/>
        <v>Sobre ingreso</v>
      </c>
      <c r="T3271" s="10">
        <f>IFERROR(VLOOKUP(A3271,[1]!Tabla1[[#All],[Material]:[venta nueva]],38,FALSE),0)</f>
        <v>0</v>
      </c>
    </row>
    <row r="3272" spans="1:20" hidden="1" x14ac:dyDescent="0.35">
      <c r="A3272">
        <f t="shared" si="155"/>
        <v>1030376</v>
      </c>
      <c r="B3272" s="6" t="s">
        <v>1145</v>
      </c>
      <c r="C3272" s="7" t="s">
        <v>659</v>
      </c>
      <c r="D3272" s="7" t="s">
        <v>1096</v>
      </c>
      <c r="E3272" s="7" t="s">
        <v>883</v>
      </c>
      <c r="F3272" s="7" t="s">
        <v>884</v>
      </c>
      <c r="G3272" s="7" t="s">
        <v>1091</v>
      </c>
      <c r="H3272" s="7" t="s">
        <v>1054</v>
      </c>
      <c r="I3272" s="6" t="s">
        <v>8</v>
      </c>
      <c r="J3272" s="1">
        <v>2459</v>
      </c>
      <c r="K3272" s="1">
        <v>781</v>
      </c>
      <c r="L3272" s="1">
        <v>3240</v>
      </c>
      <c r="M3272" s="1">
        <v>-8404</v>
      </c>
      <c r="N3272" s="1">
        <v>11644</v>
      </c>
      <c r="O3272" s="1">
        <v>3240</v>
      </c>
      <c r="P3272" s="1">
        <v>4880.9920000000002</v>
      </c>
      <c r="Q3272" s="12"/>
      <c r="R3272" s="29">
        <f t="shared" ref="R3272:R3335" si="156">+O3272-P3272</f>
        <v>-1640.9920000000002</v>
      </c>
      <c r="S3272" t="str">
        <f t="shared" ref="S3272:S3335" si="157">IF(R3272&gt;0,"Sobre ingreso",IF(R3272&lt;0,"Pendiente de ingreso","OK"))</f>
        <v>Pendiente de ingreso</v>
      </c>
      <c r="T3272" s="10">
        <f>IFERROR(VLOOKUP(A3272,[1]!Tabla1[[#All],[Material]:[venta nueva]],38,FALSE),0)</f>
        <v>0</v>
      </c>
    </row>
    <row r="3273" spans="1:20" hidden="1" x14ac:dyDescent="0.35">
      <c r="A3273">
        <f t="shared" si="155"/>
        <v>1030379</v>
      </c>
      <c r="B3273" s="6" t="s">
        <v>1145</v>
      </c>
      <c r="C3273" s="7" t="s">
        <v>659</v>
      </c>
      <c r="D3273" s="7" t="s">
        <v>1096</v>
      </c>
      <c r="E3273" s="7" t="s">
        <v>887</v>
      </c>
      <c r="F3273" s="7" t="s">
        <v>888</v>
      </c>
      <c r="G3273" s="7" t="s">
        <v>1090</v>
      </c>
      <c r="H3273" s="7" t="s">
        <v>1052</v>
      </c>
      <c r="I3273" s="6" t="s">
        <v>8</v>
      </c>
      <c r="J3273" s="1">
        <v>-60541</v>
      </c>
      <c r="K3273" s="1">
        <v>588541</v>
      </c>
      <c r="L3273" s="1">
        <v>528000</v>
      </c>
      <c r="M3273" s="1">
        <v>-80362</v>
      </c>
      <c r="N3273" s="1">
        <v>608362</v>
      </c>
      <c r="O3273" s="1">
        <v>528000</v>
      </c>
      <c r="P3273" s="1">
        <v>527999.57499999995</v>
      </c>
      <c r="Q3273" s="12"/>
      <c r="R3273" s="29">
        <f t="shared" si="156"/>
        <v>0.42500000004656613</v>
      </c>
      <c r="S3273" t="str">
        <f t="shared" si="157"/>
        <v>Sobre ingreso</v>
      </c>
      <c r="T3273" s="10">
        <f>IFERROR(VLOOKUP(A3273,[1]!Tabla1[[#All],[Material]:[venta nueva]],38,FALSE),0)</f>
        <v>0</v>
      </c>
    </row>
    <row r="3274" spans="1:20" hidden="1" x14ac:dyDescent="0.35">
      <c r="A3274">
        <f t="shared" si="155"/>
        <v>1030388</v>
      </c>
      <c r="B3274" s="6" t="s">
        <v>1145</v>
      </c>
      <c r="C3274" s="7" t="s">
        <v>659</v>
      </c>
      <c r="D3274" s="7" t="s">
        <v>1096</v>
      </c>
      <c r="E3274" s="7" t="s">
        <v>889</v>
      </c>
      <c r="F3274" s="7" t="s">
        <v>890</v>
      </c>
      <c r="G3274" s="7" t="s">
        <v>1072</v>
      </c>
      <c r="H3274" s="7" t="s">
        <v>993</v>
      </c>
      <c r="I3274" s="6" t="s">
        <v>14</v>
      </c>
      <c r="J3274" s="1">
        <v>2687</v>
      </c>
      <c r="K3274" s="1">
        <v>0</v>
      </c>
      <c r="L3274" s="1">
        <v>2687</v>
      </c>
      <c r="M3274" s="1">
        <v>2714</v>
      </c>
      <c r="N3274" s="1">
        <v>1744</v>
      </c>
      <c r="O3274" s="1">
        <v>4458</v>
      </c>
      <c r="P3274" s="1"/>
      <c r="Q3274" s="12"/>
      <c r="R3274" s="29">
        <f t="shared" si="156"/>
        <v>4458</v>
      </c>
      <c r="S3274" t="str">
        <f t="shared" si="157"/>
        <v>Sobre ingreso</v>
      </c>
      <c r="T3274" s="10">
        <f>IFERROR(VLOOKUP(A3274,[1]!Tabla1[[#All],[Material]:[venta nueva]],38,FALSE),0)</f>
        <v>0</v>
      </c>
    </row>
    <row r="3275" spans="1:20" hidden="1" x14ac:dyDescent="0.35">
      <c r="A3275">
        <f t="shared" si="155"/>
        <v>1030389</v>
      </c>
      <c r="B3275" s="6" t="s">
        <v>1145</v>
      </c>
      <c r="C3275" s="7" t="s">
        <v>659</v>
      </c>
      <c r="D3275" s="7" t="s">
        <v>1096</v>
      </c>
      <c r="E3275" s="7" t="s">
        <v>891</v>
      </c>
      <c r="F3275" s="7" t="s">
        <v>892</v>
      </c>
      <c r="G3275" s="7" t="s">
        <v>1072</v>
      </c>
      <c r="H3275" s="7" t="s">
        <v>993</v>
      </c>
      <c r="I3275" s="6" t="s">
        <v>14</v>
      </c>
      <c r="J3275" s="1">
        <v>3055</v>
      </c>
      <c r="K3275" s="1">
        <v>0</v>
      </c>
      <c r="L3275" s="1">
        <v>3055</v>
      </c>
      <c r="M3275" s="1"/>
      <c r="N3275" s="1"/>
      <c r="O3275" s="1"/>
      <c r="P3275" s="1"/>
      <c r="Q3275" s="12"/>
      <c r="R3275" s="29">
        <f t="shared" si="156"/>
        <v>0</v>
      </c>
      <c r="S3275" t="str">
        <f t="shared" si="157"/>
        <v>OK</v>
      </c>
      <c r="T3275" s="10">
        <f>IFERROR(VLOOKUP(A3275,[1]!Tabla1[[#All],[Material]:[venta nueva]],38,FALSE),0)</f>
        <v>0</v>
      </c>
    </row>
    <row r="3276" spans="1:20" hidden="1" x14ac:dyDescent="0.35">
      <c r="A3276">
        <f t="shared" si="155"/>
        <v>1030424</v>
      </c>
      <c r="B3276" s="6" t="s">
        <v>1145</v>
      </c>
      <c r="C3276" s="7" t="s">
        <v>659</v>
      </c>
      <c r="D3276" s="7" t="s">
        <v>1096</v>
      </c>
      <c r="E3276" s="7" t="s">
        <v>897</v>
      </c>
      <c r="F3276" s="7" t="s">
        <v>898</v>
      </c>
      <c r="G3276" s="7" t="s">
        <v>1090</v>
      </c>
      <c r="H3276" s="7" t="s">
        <v>1058</v>
      </c>
      <c r="I3276" s="6" t="s">
        <v>8</v>
      </c>
      <c r="J3276" s="1">
        <v>12265</v>
      </c>
      <c r="K3276" s="1">
        <v>83735</v>
      </c>
      <c r="L3276" s="1">
        <v>96000</v>
      </c>
      <c r="M3276" s="1">
        <v>10174</v>
      </c>
      <c r="N3276" s="1">
        <v>85826</v>
      </c>
      <c r="O3276" s="1">
        <v>96000</v>
      </c>
      <c r="P3276" s="1">
        <v>96048</v>
      </c>
      <c r="Q3276" s="12"/>
      <c r="R3276" s="29">
        <f t="shared" si="156"/>
        <v>-48</v>
      </c>
      <c r="S3276" t="str">
        <f t="shared" si="157"/>
        <v>Pendiente de ingreso</v>
      </c>
      <c r="T3276" s="10">
        <f>IFERROR(VLOOKUP(A3276,[1]!Tabla1[[#All],[Material]:[venta nueva]],38,FALSE),0)</f>
        <v>0</v>
      </c>
    </row>
    <row r="3277" spans="1:20" hidden="1" x14ac:dyDescent="0.35">
      <c r="A3277">
        <f t="shared" si="155"/>
        <v>1030452</v>
      </c>
      <c r="B3277" s="6" t="s">
        <v>1145</v>
      </c>
      <c r="C3277" s="7" t="s">
        <v>659</v>
      </c>
      <c r="D3277" s="7" t="s">
        <v>1096</v>
      </c>
      <c r="E3277" s="7" t="s">
        <v>899</v>
      </c>
      <c r="F3277" s="7" t="s">
        <v>900</v>
      </c>
      <c r="G3277" s="7" t="s">
        <v>1090</v>
      </c>
      <c r="H3277" s="7" t="s">
        <v>1052</v>
      </c>
      <c r="I3277" s="6" t="s">
        <v>8</v>
      </c>
      <c r="J3277" s="1">
        <v>4501</v>
      </c>
      <c r="K3277" s="1">
        <v>15179</v>
      </c>
      <c r="L3277" s="1">
        <v>19680</v>
      </c>
      <c r="M3277" s="1">
        <v>1157</v>
      </c>
      <c r="N3277" s="1">
        <v>18523</v>
      </c>
      <c r="O3277" s="1">
        <v>19680</v>
      </c>
      <c r="P3277" s="1">
        <v>17839.511999999999</v>
      </c>
      <c r="Q3277" s="12"/>
      <c r="R3277" s="29">
        <f t="shared" si="156"/>
        <v>1840.4880000000012</v>
      </c>
      <c r="S3277" t="str">
        <f t="shared" si="157"/>
        <v>Sobre ingreso</v>
      </c>
      <c r="T3277" s="10">
        <f>IFERROR(VLOOKUP(A3277,[1]!Tabla1[[#All],[Material]:[venta nueva]],38,FALSE),0)</f>
        <v>0</v>
      </c>
    </row>
    <row r="3278" spans="1:20" hidden="1" x14ac:dyDescent="0.35">
      <c r="A3278">
        <f t="shared" si="155"/>
        <v>1030461</v>
      </c>
      <c r="B3278" s="6" t="s">
        <v>1145</v>
      </c>
      <c r="C3278" s="7" t="s">
        <v>659</v>
      </c>
      <c r="D3278" s="7" t="s">
        <v>1096</v>
      </c>
      <c r="E3278" s="7" t="s">
        <v>901</v>
      </c>
      <c r="F3278" s="7" t="s">
        <v>902</v>
      </c>
      <c r="G3278" s="7" t="s">
        <v>1090</v>
      </c>
      <c r="H3278" s="7" t="s">
        <v>1052</v>
      </c>
      <c r="I3278" s="6" t="s">
        <v>8</v>
      </c>
      <c r="J3278" s="1">
        <v>0</v>
      </c>
      <c r="K3278" s="1">
        <v>14400</v>
      </c>
      <c r="L3278" s="1">
        <v>14400</v>
      </c>
      <c r="M3278" s="1">
        <v>0</v>
      </c>
      <c r="N3278" s="1">
        <v>14400</v>
      </c>
      <c r="O3278" s="1">
        <v>14400</v>
      </c>
      <c r="P3278" s="1">
        <v>3316.444</v>
      </c>
      <c r="Q3278" s="12"/>
      <c r="R3278" s="29">
        <f t="shared" si="156"/>
        <v>11083.556</v>
      </c>
      <c r="S3278" t="str">
        <f t="shared" si="157"/>
        <v>Sobre ingreso</v>
      </c>
      <c r="T3278" s="10">
        <f>IFERROR(VLOOKUP(A3278,[1]!Tabla1[[#All],[Material]:[venta nueva]],38,FALSE),0)</f>
        <v>0</v>
      </c>
    </row>
    <row r="3279" spans="1:20" hidden="1" x14ac:dyDescent="0.35">
      <c r="A3279">
        <f t="shared" si="155"/>
        <v>1030505</v>
      </c>
      <c r="B3279" s="6" t="s">
        <v>1145</v>
      </c>
      <c r="C3279" s="7" t="s">
        <v>659</v>
      </c>
      <c r="D3279" s="7" t="s">
        <v>1096</v>
      </c>
      <c r="E3279" s="7" t="s">
        <v>907</v>
      </c>
      <c r="F3279" s="7" t="s">
        <v>908</v>
      </c>
      <c r="G3279" s="7" t="s">
        <v>1090</v>
      </c>
      <c r="H3279" s="7" t="s">
        <v>1060</v>
      </c>
      <c r="I3279" s="6" t="s">
        <v>8</v>
      </c>
      <c r="J3279" s="1">
        <v>-10443</v>
      </c>
      <c r="K3279" s="1">
        <v>10443</v>
      </c>
      <c r="L3279" s="1">
        <v>0</v>
      </c>
      <c r="M3279" s="1">
        <v>-15254</v>
      </c>
      <c r="N3279" s="1">
        <v>15697</v>
      </c>
      <c r="O3279" s="1">
        <v>0</v>
      </c>
      <c r="P3279" s="1"/>
      <c r="Q3279" s="12"/>
      <c r="R3279" s="29">
        <f t="shared" si="156"/>
        <v>0</v>
      </c>
      <c r="S3279" t="str">
        <f t="shared" si="157"/>
        <v>OK</v>
      </c>
      <c r="T3279" s="10">
        <f>IFERROR(VLOOKUP(A3279,[1]!Tabla1[[#All],[Material]:[venta nueva]],38,FALSE),0)</f>
        <v>0</v>
      </c>
    </row>
    <row r="3280" spans="1:20" hidden="1" x14ac:dyDescent="0.35">
      <c r="A3280">
        <f t="shared" si="155"/>
        <v>1030532</v>
      </c>
      <c r="B3280" s="6" t="s">
        <v>1145</v>
      </c>
      <c r="C3280" s="7" t="s">
        <v>659</v>
      </c>
      <c r="D3280" s="7" t="s">
        <v>1096</v>
      </c>
      <c r="E3280" s="7" t="s">
        <v>1185</v>
      </c>
      <c r="F3280" s="7" t="s">
        <v>1186</v>
      </c>
      <c r="G3280" s="7" t="s">
        <v>1065</v>
      </c>
      <c r="H3280" s="7" t="s">
        <v>989</v>
      </c>
      <c r="I3280" s="6" t="s">
        <v>9</v>
      </c>
      <c r="J3280" s="1">
        <v>0</v>
      </c>
      <c r="K3280" s="1">
        <v>694</v>
      </c>
      <c r="L3280" s="1">
        <v>0</v>
      </c>
      <c r="M3280" s="1">
        <v>0</v>
      </c>
      <c r="N3280" s="1">
        <v>694</v>
      </c>
      <c r="O3280" s="1">
        <v>0</v>
      </c>
      <c r="P3280" s="1"/>
      <c r="Q3280" s="12"/>
      <c r="R3280" s="29">
        <f t="shared" si="156"/>
        <v>0</v>
      </c>
      <c r="S3280" t="str">
        <f t="shared" si="157"/>
        <v>OK</v>
      </c>
      <c r="T3280" s="10">
        <f>IFERROR(VLOOKUP(A3280,[1]!Tabla1[[#All],[Material]:[venta nueva]],38,FALSE),0)</f>
        <v>0</v>
      </c>
    </row>
    <row r="3281" spans="1:20" hidden="1" x14ac:dyDescent="0.35">
      <c r="A3281">
        <f t="shared" si="155"/>
        <v>1030555</v>
      </c>
      <c r="B3281" s="6" t="s">
        <v>1145</v>
      </c>
      <c r="C3281" s="7" t="s">
        <v>659</v>
      </c>
      <c r="D3281" s="7" t="s">
        <v>1096</v>
      </c>
      <c r="E3281" s="7" t="s">
        <v>919</v>
      </c>
      <c r="F3281" s="7" t="s">
        <v>920</v>
      </c>
      <c r="G3281" s="7" t="s">
        <v>1065</v>
      </c>
      <c r="H3281" s="7" t="s">
        <v>989</v>
      </c>
      <c r="I3281" s="6" t="s">
        <v>8</v>
      </c>
      <c r="J3281" s="1"/>
      <c r="K3281" s="1"/>
      <c r="L3281" s="1"/>
      <c r="M3281" s="1">
        <v>200</v>
      </c>
      <c r="N3281" s="1">
        <v>0</v>
      </c>
      <c r="O3281" s="1">
        <v>0</v>
      </c>
      <c r="P3281" s="1"/>
      <c r="Q3281" s="12"/>
      <c r="R3281" s="29">
        <f t="shared" si="156"/>
        <v>0</v>
      </c>
      <c r="S3281" t="str">
        <f t="shared" si="157"/>
        <v>OK</v>
      </c>
      <c r="T3281" s="10">
        <f>IFERROR(VLOOKUP(A3281,[1]!Tabla1[[#All],[Material]:[venta nueva]],38,FALSE),0)</f>
        <v>0</v>
      </c>
    </row>
    <row r="3282" spans="1:20" hidden="1" x14ac:dyDescent="0.35">
      <c r="A3282">
        <f t="shared" si="155"/>
        <v>1030566</v>
      </c>
      <c r="B3282" s="6" t="s">
        <v>1145</v>
      </c>
      <c r="C3282" s="7" t="s">
        <v>659</v>
      </c>
      <c r="D3282" s="7" t="s">
        <v>1096</v>
      </c>
      <c r="E3282" s="7" t="s">
        <v>921</v>
      </c>
      <c r="F3282" s="7" t="s">
        <v>922</v>
      </c>
      <c r="G3282" s="7" t="s">
        <v>1068</v>
      </c>
      <c r="H3282" s="7" t="s">
        <v>1051</v>
      </c>
      <c r="I3282" s="6" t="s">
        <v>14</v>
      </c>
      <c r="J3282" s="1">
        <v>3753</v>
      </c>
      <c r="K3282" s="1">
        <v>18247</v>
      </c>
      <c r="L3282" s="1">
        <v>24000</v>
      </c>
      <c r="M3282" s="1">
        <v>0</v>
      </c>
      <c r="N3282" s="1">
        <v>24000</v>
      </c>
      <c r="O3282" s="1">
        <v>24000</v>
      </c>
      <c r="P3282" s="1">
        <v>24000</v>
      </c>
      <c r="Q3282" s="12"/>
      <c r="R3282" s="29">
        <f t="shared" si="156"/>
        <v>0</v>
      </c>
      <c r="S3282" t="str">
        <f t="shared" si="157"/>
        <v>OK</v>
      </c>
      <c r="T3282" s="10">
        <f>IFERROR(VLOOKUP(A3282,[1]!Tabla1[[#All],[Material]:[venta nueva]],38,FALSE),0)</f>
        <v>0</v>
      </c>
    </row>
    <row r="3283" spans="1:20" hidden="1" x14ac:dyDescent="0.35">
      <c r="A3283">
        <f t="shared" si="155"/>
        <v>1030575</v>
      </c>
      <c r="B3283" s="6" t="s">
        <v>1145</v>
      </c>
      <c r="C3283" s="7" t="s">
        <v>659</v>
      </c>
      <c r="D3283" s="7" t="s">
        <v>1096</v>
      </c>
      <c r="E3283" s="7" t="s">
        <v>1187</v>
      </c>
      <c r="F3283" s="7" t="s">
        <v>1453</v>
      </c>
      <c r="G3283" s="7" t="s">
        <v>1090</v>
      </c>
      <c r="H3283" s="7" t="s">
        <v>1060</v>
      </c>
      <c r="I3283" s="6" t="s">
        <v>10</v>
      </c>
      <c r="J3283" s="1"/>
      <c r="K3283" s="1"/>
      <c r="L3283" s="1"/>
      <c r="M3283" s="1"/>
      <c r="N3283" s="1"/>
      <c r="O3283" s="1"/>
      <c r="P3283" s="1">
        <v>60</v>
      </c>
      <c r="Q3283" s="12"/>
      <c r="R3283" s="29">
        <f t="shared" si="156"/>
        <v>-60</v>
      </c>
      <c r="S3283" t="str">
        <f t="shared" si="157"/>
        <v>Pendiente de ingreso</v>
      </c>
      <c r="T3283" s="10">
        <f>IFERROR(VLOOKUP(A3283,[1]!Tabla1[[#All],[Material]:[venta nueva]],38,FALSE),0)</f>
        <v>0</v>
      </c>
    </row>
    <row r="3284" spans="1:20" hidden="1" x14ac:dyDescent="0.35">
      <c r="A3284">
        <f t="shared" si="155"/>
        <v>1030658</v>
      </c>
      <c r="B3284" s="6" t="s">
        <v>1145</v>
      </c>
      <c r="C3284" s="7" t="s">
        <v>659</v>
      </c>
      <c r="D3284" s="7" t="s">
        <v>1096</v>
      </c>
      <c r="E3284" s="7" t="s">
        <v>925</v>
      </c>
      <c r="F3284" s="7" t="s">
        <v>926</v>
      </c>
      <c r="G3284" s="7" t="s">
        <v>1093</v>
      </c>
      <c r="H3284" s="7" t="s">
        <v>1059</v>
      </c>
      <c r="I3284" s="6" t="s">
        <v>10</v>
      </c>
      <c r="J3284" s="1">
        <v>-63236</v>
      </c>
      <c r="K3284" s="1">
        <v>217431</v>
      </c>
      <c r="L3284" s="1">
        <v>120000</v>
      </c>
      <c r="M3284" s="1">
        <v>-38066</v>
      </c>
      <c r="N3284" s="1">
        <v>158066</v>
      </c>
      <c r="O3284" s="1">
        <v>120000</v>
      </c>
      <c r="P3284" s="1">
        <v>120086.8</v>
      </c>
      <c r="Q3284" s="12"/>
      <c r="R3284" s="29">
        <f t="shared" si="156"/>
        <v>-86.80000000000291</v>
      </c>
      <c r="S3284" t="str">
        <f t="shared" si="157"/>
        <v>Pendiente de ingreso</v>
      </c>
      <c r="T3284" s="10">
        <f>IFERROR(VLOOKUP(A3284,[1]!Tabla1[[#All],[Material]:[venta nueva]],38,FALSE),0)</f>
        <v>0</v>
      </c>
    </row>
    <row r="3285" spans="1:20" hidden="1" x14ac:dyDescent="0.35">
      <c r="A3285">
        <f t="shared" si="155"/>
        <v>1030683</v>
      </c>
      <c r="B3285" s="6" t="s">
        <v>1145</v>
      </c>
      <c r="C3285" s="7" t="s">
        <v>659</v>
      </c>
      <c r="D3285" s="7" t="s">
        <v>1096</v>
      </c>
      <c r="E3285" s="7" t="s">
        <v>931</v>
      </c>
      <c r="F3285" s="7" t="s">
        <v>857</v>
      </c>
      <c r="G3285" s="7" t="s">
        <v>1089</v>
      </c>
      <c r="H3285" s="7" t="s">
        <v>1049</v>
      </c>
      <c r="I3285" s="6" t="s">
        <v>14</v>
      </c>
      <c r="J3285" s="1">
        <v>124463</v>
      </c>
      <c r="K3285" s="1">
        <v>230376</v>
      </c>
      <c r="L3285" s="1">
        <v>336000</v>
      </c>
      <c r="M3285" s="1">
        <v>162344</v>
      </c>
      <c r="N3285" s="1">
        <v>221656</v>
      </c>
      <c r="O3285" s="1">
        <v>384000</v>
      </c>
      <c r="P3285" s="1">
        <v>384000</v>
      </c>
      <c r="Q3285" s="12"/>
      <c r="R3285" s="29">
        <f t="shared" si="156"/>
        <v>0</v>
      </c>
      <c r="S3285" t="str">
        <f t="shared" si="157"/>
        <v>OK</v>
      </c>
      <c r="T3285" s="10">
        <f>IFERROR(VLOOKUP(A3285,[1]!Tabla1[[#All],[Material]:[venta nueva]],38,FALSE),0)</f>
        <v>0</v>
      </c>
    </row>
    <row r="3286" spans="1:20" hidden="1" x14ac:dyDescent="0.35">
      <c r="A3286">
        <f t="shared" si="155"/>
        <v>1030684</v>
      </c>
      <c r="B3286" s="6" t="s">
        <v>1145</v>
      </c>
      <c r="C3286" s="7" t="s">
        <v>659</v>
      </c>
      <c r="D3286" s="7" t="s">
        <v>1096</v>
      </c>
      <c r="E3286" s="7" t="s">
        <v>932</v>
      </c>
      <c r="F3286" s="7" t="s">
        <v>933</v>
      </c>
      <c r="G3286" s="7" t="s">
        <v>1072</v>
      </c>
      <c r="H3286" s="7" t="s">
        <v>993</v>
      </c>
      <c r="I3286" s="6" t="s">
        <v>14</v>
      </c>
      <c r="J3286" s="1">
        <v>1943</v>
      </c>
      <c r="K3286" s="1">
        <v>11589</v>
      </c>
      <c r="L3286" s="1">
        <v>13532</v>
      </c>
      <c r="M3286" s="1">
        <v>7953</v>
      </c>
      <c r="N3286" s="1">
        <v>11589</v>
      </c>
      <c r="O3286" s="1">
        <v>19542</v>
      </c>
      <c r="P3286" s="1">
        <v>24000</v>
      </c>
      <c r="Q3286" s="12"/>
      <c r="R3286" s="29">
        <f t="shared" si="156"/>
        <v>-4458</v>
      </c>
      <c r="S3286" t="str">
        <f t="shared" si="157"/>
        <v>Pendiente de ingreso</v>
      </c>
      <c r="T3286" s="10">
        <f>IFERROR(VLOOKUP(A3286,[1]!Tabla1[[#All],[Material]:[venta nueva]],38,FALSE),0)</f>
        <v>0</v>
      </c>
    </row>
    <row r="3287" spans="1:20" hidden="1" x14ac:dyDescent="0.35">
      <c r="A3287">
        <f t="shared" si="155"/>
        <v>1030685</v>
      </c>
      <c r="B3287" s="6" t="s">
        <v>1145</v>
      </c>
      <c r="C3287" s="7" t="s">
        <v>659</v>
      </c>
      <c r="D3287" s="7" t="s">
        <v>1096</v>
      </c>
      <c r="E3287" s="7" t="s">
        <v>934</v>
      </c>
      <c r="F3287" s="7" t="s">
        <v>935</v>
      </c>
      <c r="G3287" s="7" t="s">
        <v>1068</v>
      </c>
      <c r="H3287" s="7" t="s">
        <v>1051</v>
      </c>
      <c r="I3287" s="6" t="s">
        <v>14</v>
      </c>
      <c r="J3287" s="1">
        <v>-20882</v>
      </c>
      <c r="K3287" s="1">
        <v>108883</v>
      </c>
      <c r="L3287" s="1">
        <v>72000</v>
      </c>
      <c r="M3287" s="1">
        <v>10110</v>
      </c>
      <c r="N3287" s="1">
        <v>61890</v>
      </c>
      <c r="O3287" s="1">
        <v>72000</v>
      </c>
      <c r="P3287" s="1">
        <v>72000</v>
      </c>
      <c r="Q3287" s="12"/>
      <c r="R3287" s="29">
        <f t="shared" si="156"/>
        <v>0</v>
      </c>
      <c r="S3287" t="str">
        <f t="shared" si="157"/>
        <v>OK</v>
      </c>
      <c r="T3287" s="10">
        <f>IFERROR(VLOOKUP(A3287,[1]!Tabla1[[#All],[Material]:[venta nueva]],38,FALSE),0)</f>
        <v>0</v>
      </c>
    </row>
    <row r="3288" spans="1:20" hidden="1" x14ac:dyDescent="0.35">
      <c r="A3288">
        <f t="shared" si="155"/>
        <v>1030686</v>
      </c>
      <c r="B3288" s="6" t="s">
        <v>1145</v>
      </c>
      <c r="C3288" s="7" t="s">
        <v>659</v>
      </c>
      <c r="D3288" s="7" t="s">
        <v>1096</v>
      </c>
      <c r="E3288" s="7" t="s">
        <v>936</v>
      </c>
      <c r="F3288" s="7" t="s">
        <v>937</v>
      </c>
      <c r="G3288" s="7" t="s">
        <v>1065</v>
      </c>
      <c r="H3288" s="7" t="s">
        <v>1053</v>
      </c>
      <c r="I3288" s="6" t="s">
        <v>14</v>
      </c>
      <c r="J3288" s="1">
        <v>-26268</v>
      </c>
      <c r="K3288" s="1">
        <v>111994</v>
      </c>
      <c r="L3288" s="1">
        <v>85726</v>
      </c>
      <c r="M3288" s="1">
        <v>-39029</v>
      </c>
      <c r="N3288" s="1">
        <v>111029</v>
      </c>
      <c r="O3288" s="1">
        <v>72000</v>
      </c>
      <c r="P3288" s="1">
        <v>96000</v>
      </c>
      <c r="Q3288" s="12"/>
      <c r="R3288" s="29">
        <f t="shared" si="156"/>
        <v>-24000</v>
      </c>
      <c r="S3288" t="str">
        <f t="shared" si="157"/>
        <v>Pendiente de ingreso</v>
      </c>
      <c r="T3288" s="10">
        <f>IFERROR(VLOOKUP(A3288,[1]!Tabla1[[#All],[Material]:[venta nueva]],38,FALSE),0)</f>
        <v>0</v>
      </c>
    </row>
    <row r="3289" spans="1:20" hidden="1" x14ac:dyDescent="0.35">
      <c r="A3289">
        <f t="shared" si="155"/>
        <v>1030710</v>
      </c>
      <c r="B3289" s="6" t="s">
        <v>1145</v>
      </c>
      <c r="C3289" s="7" t="s">
        <v>659</v>
      </c>
      <c r="D3289" s="7" t="s">
        <v>1096</v>
      </c>
      <c r="E3289" s="7" t="s">
        <v>938</v>
      </c>
      <c r="F3289" s="7" t="s">
        <v>939</v>
      </c>
      <c r="G3289" s="7" t="s">
        <v>1065</v>
      </c>
      <c r="H3289" s="7" t="s">
        <v>989</v>
      </c>
      <c r="I3289" s="6" t="s">
        <v>9</v>
      </c>
      <c r="J3289" s="1">
        <v>-7240</v>
      </c>
      <c r="K3289" s="1">
        <v>7240</v>
      </c>
      <c r="L3289" s="1">
        <v>0</v>
      </c>
      <c r="M3289" s="1">
        <v>-14600</v>
      </c>
      <c r="N3289" s="1">
        <v>7240</v>
      </c>
      <c r="O3289" s="1">
        <v>0</v>
      </c>
      <c r="P3289" s="1"/>
      <c r="Q3289" s="12"/>
      <c r="R3289" s="29">
        <f t="shared" si="156"/>
        <v>0</v>
      </c>
      <c r="S3289" t="str">
        <f t="shared" si="157"/>
        <v>OK</v>
      </c>
      <c r="T3289" s="10">
        <f>IFERROR(VLOOKUP(A3289,[1]!Tabla1[[#All],[Material]:[venta nueva]],38,FALSE),0)</f>
        <v>0</v>
      </c>
    </row>
    <row r="3290" spans="1:20" hidden="1" x14ac:dyDescent="0.35">
      <c r="A3290">
        <f t="shared" si="155"/>
        <v>1030711</v>
      </c>
      <c r="B3290" s="6" t="s">
        <v>1145</v>
      </c>
      <c r="C3290" s="7" t="s">
        <v>659</v>
      </c>
      <c r="D3290" s="7" t="s">
        <v>1096</v>
      </c>
      <c r="E3290" s="7" t="s">
        <v>940</v>
      </c>
      <c r="F3290" s="7" t="s">
        <v>941</v>
      </c>
      <c r="G3290" s="7" t="s">
        <v>1065</v>
      </c>
      <c r="H3290" s="7" t="s">
        <v>981</v>
      </c>
      <c r="I3290" s="6" t="s">
        <v>9</v>
      </c>
      <c r="J3290" s="1">
        <v>-10320</v>
      </c>
      <c r="K3290" s="1">
        <v>10320</v>
      </c>
      <c r="L3290" s="1">
        <v>0</v>
      </c>
      <c r="M3290" s="1">
        <v>-15250</v>
      </c>
      <c r="N3290" s="1">
        <v>10320</v>
      </c>
      <c r="O3290" s="1">
        <v>0</v>
      </c>
      <c r="P3290" s="1"/>
      <c r="Q3290" s="12"/>
      <c r="R3290" s="29">
        <f t="shared" si="156"/>
        <v>0</v>
      </c>
      <c r="S3290" t="str">
        <f t="shared" si="157"/>
        <v>OK</v>
      </c>
      <c r="T3290" s="10">
        <f>IFERROR(VLOOKUP(A3290,[1]!Tabla1[[#All],[Material]:[venta nueva]],38,FALSE),0)</f>
        <v>0</v>
      </c>
    </row>
    <row r="3291" spans="1:20" hidden="1" x14ac:dyDescent="0.35">
      <c r="A3291">
        <f t="shared" si="155"/>
        <v>1030735</v>
      </c>
      <c r="B3291" s="6" t="s">
        <v>1145</v>
      </c>
      <c r="C3291" s="7" t="s">
        <v>659</v>
      </c>
      <c r="D3291" s="7" t="s">
        <v>1096</v>
      </c>
      <c r="E3291" s="7" t="s">
        <v>944</v>
      </c>
      <c r="F3291" s="7" t="s">
        <v>945</v>
      </c>
      <c r="G3291" s="7" t="s">
        <v>1065</v>
      </c>
      <c r="H3291" s="7" t="s">
        <v>1053</v>
      </c>
      <c r="I3291" s="6" t="s">
        <v>8</v>
      </c>
      <c r="J3291" s="1">
        <v>-41862</v>
      </c>
      <c r="K3291" s="1">
        <v>41862</v>
      </c>
      <c r="L3291" s="1">
        <v>0</v>
      </c>
      <c r="M3291" s="1">
        <v>-65914</v>
      </c>
      <c r="N3291" s="1">
        <v>89914</v>
      </c>
      <c r="O3291" s="1">
        <v>24000</v>
      </c>
      <c r="P3291" s="1">
        <v>19050.864000000001</v>
      </c>
      <c r="Q3291" s="12"/>
      <c r="R3291" s="29">
        <f t="shared" si="156"/>
        <v>4949.1359999999986</v>
      </c>
      <c r="S3291" t="str">
        <f t="shared" si="157"/>
        <v>Sobre ingreso</v>
      </c>
      <c r="T3291" s="10">
        <f>IFERROR(VLOOKUP(A3291,[1]!Tabla1[[#All],[Material]:[venta nueva]],38,FALSE),0)</f>
        <v>0</v>
      </c>
    </row>
    <row r="3292" spans="1:20" hidden="1" x14ac:dyDescent="0.35">
      <c r="A3292">
        <f t="shared" si="155"/>
        <v>1030743</v>
      </c>
      <c r="B3292" s="6" t="s">
        <v>1145</v>
      </c>
      <c r="C3292" s="7" t="s">
        <v>659</v>
      </c>
      <c r="D3292" s="7" t="s">
        <v>1096</v>
      </c>
      <c r="E3292" s="7" t="s">
        <v>950</v>
      </c>
      <c r="F3292" s="7" t="s">
        <v>951</v>
      </c>
      <c r="G3292" s="7" t="s">
        <v>1089</v>
      </c>
      <c r="H3292" s="7" t="s">
        <v>1049</v>
      </c>
      <c r="I3292" s="6" t="s">
        <v>14</v>
      </c>
      <c r="J3292" s="1">
        <v>0</v>
      </c>
      <c r="K3292" s="1">
        <v>5000</v>
      </c>
      <c r="L3292" s="1">
        <v>0</v>
      </c>
      <c r="M3292" s="1"/>
      <c r="N3292" s="1"/>
      <c r="O3292" s="1"/>
      <c r="P3292" s="1"/>
      <c r="Q3292" s="12"/>
      <c r="R3292" s="29">
        <f t="shared" si="156"/>
        <v>0</v>
      </c>
      <c r="S3292" t="str">
        <f t="shared" si="157"/>
        <v>OK</v>
      </c>
      <c r="T3292" s="10">
        <f>IFERROR(VLOOKUP(A3292,[1]!Tabla1[[#All],[Material]:[venta nueva]],38,FALSE),0)</f>
        <v>0</v>
      </c>
    </row>
    <row r="3293" spans="1:20" hidden="1" x14ac:dyDescent="0.35">
      <c r="A3293">
        <f t="shared" si="155"/>
        <v>1030745</v>
      </c>
      <c r="B3293" s="6" t="s">
        <v>1145</v>
      </c>
      <c r="C3293" s="7" t="s">
        <v>659</v>
      </c>
      <c r="D3293" s="7" t="s">
        <v>1096</v>
      </c>
      <c r="E3293" s="7" t="s">
        <v>954</v>
      </c>
      <c r="F3293" s="7" t="s">
        <v>955</v>
      </c>
      <c r="G3293" s="7" t="s">
        <v>1065</v>
      </c>
      <c r="H3293" s="7" t="s">
        <v>1057</v>
      </c>
      <c r="I3293" s="6" t="s">
        <v>8</v>
      </c>
      <c r="J3293" s="1">
        <v>-3111</v>
      </c>
      <c r="K3293" s="1">
        <v>10831</v>
      </c>
      <c r="L3293" s="1">
        <v>7720</v>
      </c>
      <c r="M3293" s="1">
        <v>-1459</v>
      </c>
      <c r="N3293" s="1">
        <v>10831</v>
      </c>
      <c r="O3293" s="1">
        <v>9371</v>
      </c>
      <c r="P3293" s="1">
        <v>9370.8340000000007</v>
      </c>
      <c r="Q3293" s="12"/>
      <c r="R3293" s="29">
        <f t="shared" si="156"/>
        <v>0.16599999999925785</v>
      </c>
      <c r="S3293" t="str">
        <f t="shared" si="157"/>
        <v>Sobre ingreso</v>
      </c>
      <c r="T3293" s="10">
        <f>IFERROR(VLOOKUP(A3293,[1]!Tabla1[[#All],[Material]:[venta nueva]],38,FALSE),0)</f>
        <v>0</v>
      </c>
    </row>
    <row r="3294" spans="1:20" hidden="1" x14ac:dyDescent="0.35">
      <c r="A3294">
        <f t="shared" si="155"/>
        <v>1030765</v>
      </c>
      <c r="B3294" s="6" t="s">
        <v>1145</v>
      </c>
      <c r="C3294" s="7" t="s">
        <v>659</v>
      </c>
      <c r="D3294" s="7" t="s">
        <v>1096</v>
      </c>
      <c r="E3294" s="7" t="s">
        <v>958</v>
      </c>
      <c r="F3294" s="7" t="s">
        <v>959</v>
      </c>
      <c r="G3294" s="7" t="s">
        <v>1065</v>
      </c>
      <c r="H3294" s="7" t="s">
        <v>989</v>
      </c>
      <c r="I3294" s="6" t="s">
        <v>9</v>
      </c>
      <c r="J3294" s="1">
        <v>1860</v>
      </c>
      <c r="K3294" s="1">
        <v>0</v>
      </c>
      <c r="L3294" s="1">
        <v>0</v>
      </c>
      <c r="M3294" s="1"/>
      <c r="N3294" s="1"/>
      <c r="O3294" s="1"/>
      <c r="P3294" s="1"/>
      <c r="Q3294" s="12"/>
      <c r="R3294" s="29">
        <f t="shared" si="156"/>
        <v>0</v>
      </c>
      <c r="S3294" t="str">
        <f t="shared" si="157"/>
        <v>OK</v>
      </c>
      <c r="T3294" s="10">
        <f>IFERROR(VLOOKUP(A3294,[1]!Tabla1[[#All],[Material]:[venta nueva]],38,FALSE),0)</f>
        <v>0</v>
      </c>
    </row>
    <row r="3295" spans="1:20" hidden="1" x14ac:dyDescent="0.35">
      <c r="A3295">
        <f t="shared" si="155"/>
        <v>1030773</v>
      </c>
      <c r="B3295" s="6" t="s">
        <v>1145</v>
      </c>
      <c r="C3295" s="7" t="s">
        <v>659</v>
      </c>
      <c r="D3295" s="7" t="s">
        <v>1096</v>
      </c>
      <c r="E3295" s="7" t="s">
        <v>960</v>
      </c>
      <c r="F3295" s="7" t="s">
        <v>961</v>
      </c>
      <c r="G3295" s="7" t="s">
        <v>1090</v>
      </c>
      <c r="H3295" s="7" t="s">
        <v>1060</v>
      </c>
      <c r="I3295" s="6" t="s">
        <v>8</v>
      </c>
      <c r="J3295" s="1">
        <v>4466</v>
      </c>
      <c r="K3295" s="1">
        <v>19534</v>
      </c>
      <c r="L3295" s="1">
        <v>24000</v>
      </c>
      <c r="M3295" s="1">
        <v>2466</v>
      </c>
      <c r="N3295" s="1">
        <v>21534</v>
      </c>
      <c r="O3295" s="1">
        <v>24000</v>
      </c>
      <c r="P3295" s="1">
        <v>14968.536</v>
      </c>
      <c r="Q3295" s="12"/>
      <c r="R3295" s="29">
        <f t="shared" si="156"/>
        <v>9031.4639999999999</v>
      </c>
      <c r="S3295" t="str">
        <f t="shared" si="157"/>
        <v>Sobre ingreso</v>
      </c>
      <c r="T3295" s="10">
        <f>IFERROR(VLOOKUP(A3295,[1]!Tabla1[[#All],[Material]:[venta nueva]],38,FALSE),0)</f>
        <v>0</v>
      </c>
    </row>
    <row r="3296" spans="1:20" hidden="1" x14ac:dyDescent="0.35">
      <c r="A3296">
        <f t="shared" si="155"/>
        <v>1030782</v>
      </c>
      <c r="B3296" s="6" t="s">
        <v>1145</v>
      </c>
      <c r="C3296" s="7" t="s">
        <v>659</v>
      </c>
      <c r="D3296" s="7" t="s">
        <v>1096</v>
      </c>
      <c r="E3296" s="7" t="s">
        <v>964</v>
      </c>
      <c r="F3296" s="7" t="s">
        <v>965</v>
      </c>
      <c r="G3296" s="7" t="s">
        <v>1090</v>
      </c>
      <c r="H3296" s="7" t="s">
        <v>1052</v>
      </c>
      <c r="I3296" s="6" t="s">
        <v>8</v>
      </c>
      <c r="J3296" s="1">
        <v>-14842</v>
      </c>
      <c r="K3296" s="1">
        <v>28762</v>
      </c>
      <c r="L3296" s="1">
        <v>13920</v>
      </c>
      <c r="M3296" s="1">
        <v>-30199</v>
      </c>
      <c r="N3296" s="1">
        <v>44119</v>
      </c>
      <c r="O3296" s="1">
        <v>13920</v>
      </c>
      <c r="P3296" s="1">
        <v>13010.456</v>
      </c>
      <c r="Q3296" s="12"/>
      <c r="R3296" s="29">
        <f t="shared" si="156"/>
        <v>909.54399999999987</v>
      </c>
      <c r="S3296" t="str">
        <f t="shared" si="157"/>
        <v>Sobre ingreso</v>
      </c>
      <c r="T3296" s="10">
        <f>IFERROR(VLOOKUP(A3296,[1]!Tabla1[[#All],[Material]:[venta nueva]],38,FALSE),0)</f>
        <v>0</v>
      </c>
    </row>
    <row r="3297" spans="1:20" hidden="1" x14ac:dyDescent="0.35">
      <c r="A3297">
        <f t="shared" si="155"/>
        <v>1030783</v>
      </c>
      <c r="B3297" s="6" t="s">
        <v>1145</v>
      </c>
      <c r="C3297" s="7" t="s">
        <v>659</v>
      </c>
      <c r="D3297" s="7" t="s">
        <v>1096</v>
      </c>
      <c r="E3297" s="7" t="s">
        <v>966</v>
      </c>
      <c r="F3297" s="7" t="s">
        <v>967</v>
      </c>
      <c r="G3297" s="7" t="s">
        <v>1091</v>
      </c>
      <c r="H3297" s="7" t="s">
        <v>1054</v>
      </c>
      <c r="I3297" s="6" t="s">
        <v>8</v>
      </c>
      <c r="J3297" s="1">
        <v>-1145</v>
      </c>
      <c r="K3297" s="1">
        <v>1265</v>
      </c>
      <c r="L3297" s="1">
        <v>120</v>
      </c>
      <c r="M3297" s="1">
        <v>-1928</v>
      </c>
      <c r="N3297" s="1">
        <v>2048</v>
      </c>
      <c r="O3297" s="1">
        <v>120</v>
      </c>
      <c r="P3297" s="1"/>
      <c r="Q3297" s="12"/>
      <c r="R3297" s="29">
        <f t="shared" si="156"/>
        <v>120</v>
      </c>
      <c r="S3297" t="str">
        <f t="shared" si="157"/>
        <v>Sobre ingreso</v>
      </c>
      <c r="T3297" s="10">
        <f>IFERROR(VLOOKUP(A3297,[1]!Tabla1[[#All],[Material]:[venta nueva]],38,FALSE),0)</f>
        <v>0</v>
      </c>
    </row>
    <row r="3298" spans="1:20" hidden="1" x14ac:dyDescent="0.35">
      <c r="A3298">
        <f t="shared" si="155"/>
        <v>1030784</v>
      </c>
      <c r="B3298" s="6" t="s">
        <v>1145</v>
      </c>
      <c r="C3298" s="7" t="s">
        <v>659</v>
      </c>
      <c r="D3298" s="7" t="s">
        <v>1096</v>
      </c>
      <c r="E3298" s="7" t="s">
        <v>968</v>
      </c>
      <c r="F3298" s="7" t="s">
        <v>969</v>
      </c>
      <c r="G3298" s="7" t="s">
        <v>1091</v>
      </c>
      <c r="H3298" s="7" t="s">
        <v>1054</v>
      </c>
      <c r="I3298" s="6" t="s">
        <v>8</v>
      </c>
      <c r="J3298" s="1">
        <v>2703</v>
      </c>
      <c r="K3298" s="1">
        <v>1497</v>
      </c>
      <c r="L3298" s="1">
        <v>4200</v>
      </c>
      <c r="M3298" s="1">
        <v>725</v>
      </c>
      <c r="N3298" s="1">
        <v>3475</v>
      </c>
      <c r="O3298" s="1">
        <v>4200</v>
      </c>
      <c r="P3298" s="1">
        <v>4291.3549999999996</v>
      </c>
      <c r="Q3298" s="12"/>
      <c r="R3298" s="29">
        <f t="shared" si="156"/>
        <v>-91.354999999999563</v>
      </c>
      <c r="S3298" t="str">
        <f t="shared" si="157"/>
        <v>Pendiente de ingreso</v>
      </c>
      <c r="T3298" s="10">
        <f>IFERROR(VLOOKUP(A3298,[1]!Tabla1[[#All],[Material]:[venta nueva]],38,FALSE),0)</f>
        <v>0</v>
      </c>
    </row>
    <row r="3299" spans="1:20" hidden="1" x14ac:dyDescent="0.35">
      <c r="A3299">
        <f t="shared" si="155"/>
        <v>1030785</v>
      </c>
      <c r="B3299" s="6" t="s">
        <v>1145</v>
      </c>
      <c r="C3299" s="7" t="s">
        <v>659</v>
      </c>
      <c r="D3299" s="7" t="s">
        <v>1096</v>
      </c>
      <c r="E3299" s="7" t="s">
        <v>970</v>
      </c>
      <c r="F3299" s="7" t="s">
        <v>971</v>
      </c>
      <c r="G3299" s="7" t="s">
        <v>1091</v>
      </c>
      <c r="H3299" s="7" t="s">
        <v>1054</v>
      </c>
      <c r="I3299" s="6" t="s">
        <v>8</v>
      </c>
      <c r="J3299" s="1">
        <v>0</v>
      </c>
      <c r="K3299" s="1">
        <v>1680</v>
      </c>
      <c r="L3299" s="1">
        <v>1680</v>
      </c>
      <c r="M3299" s="1">
        <v>-1589</v>
      </c>
      <c r="N3299" s="1">
        <v>3269</v>
      </c>
      <c r="O3299" s="1">
        <v>1680</v>
      </c>
      <c r="P3299" s="1"/>
      <c r="Q3299" s="12"/>
      <c r="R3299" s="29">
        <f t="shared" si="156"/>
        <v>1680</v>
      </c>
      <c r="S3299" t="str">
        <f t="shared" si="157"/>
        <v>Sobre ingreso</v>
      </c>
      <c r="T3299" s="10">
        <f>IFERROR(VLOOKUP(A3299,[1]!Tabla1[[#All],[Material]:[venta nueva]],38,FALSE),0)</f>
        <v>0</v>
      </c>
    </row>
    <row r="3300" spans="1:20" hidden="1" x14ac:dyDescent="0.35">
      <c r="A3300">
        <f t="shared" si="155"/>
        <v>1030802</v>
      </c>
      <c r="B3300" s="6" t="s">
        <v>1145</v>
      </c>
      <c r="C3300" s="7" t="s">
        <v>659</v>
      </c>
      <c r="D3300" s="7" t="s">
        <v>1096</v>
      </c>
      <c r="E3300" s="7" t="s">
        <v>976</v>
      </c>
      <c r="F3300" s="7" t="s">
        <v>977</v>
      </c>
      <c r="G3300" s="7" t="s">
        <v>1063</v>
      </c>
      <c r="H3300" s="7" t="s">
        <v>1063</v>
      </c>
      <c r="I3300" s="6" t="s">
        <v>10</v>
      </c>
      <c r="J3300" s="1"/>
      <c r="K3300" s="1"/>
      <c r="L3300" s="1"/>
      <c r="M3300" s="1"/>
      <c r="N3300" s="1"/>
      <c r="O3300" s="1"/>
      <c r="P3300" s="1">
        <v>60</v>
      </c>
      <c r="Q3300" s="12"/>
      <c r="R3300" s="29">
        <f t="shared" si="156"/>
        <v>-60</v>
      </c>
      <c r="S3300" t="str">
        <f t="shared" si="157"/>
        <v>Pendiente de ingreso</v>
      </c>
      <c r="T3300" s="10">
        <f>IFERROR(VLOOKUP(A3300,[1]!Tabla1[[#All],[Material]:[venta nueva]],38,FALSE),0)</f>
        <v>0</v>
      </c>
    </row>
    <row r="3301" spans="1:20" hidden="1" x14ac:dyDescent="0.35">
      <c r="A3301">
        <f t="shared" si="155"/>
        <v>1030224</v>
      </c>
      <c r="B3301" s="6" t="s">
        <v>1145</v>
      </c>
      <c r="C3301" s="7" t="s">
        <v>659</v>
      </c>
      <c r="D3301" s="7" t="s">
        <v>1097</v>
      </c>
      <c r="E3301" s="7" t="s">
        <v>856</v>
      </c>
      <c r="F3301" s="7" t="s">
        <v>857</v>
      </c>
      <c r="G3301" s="7" t="s">
        <v>1089</v>
      </c>
      <c r="H3301" s="7" t="s">
        <v>1049</v>
      </c>
      <c r="I3301" s="6" t="s">
        <v>9</v>
      </c>
      <c r="J3301" s="1"/>
      <c r="K3301" s="1"/>
      <c r="L3301" s="1"/>
      <c r="M3301" s="1"/>
      <c r="N3301" s="1"/>
      <c r="O3301" s="1"/>
      <c r="P3301" s="1"/>
      <c r="Q3301" s="12">
        <v>117315</v>
      </c>
      <c r="R3301" s="29">
        <f t="shared" si="156"/>
        <v>0</v>
      </c>
      <c r="S3301" t="str">
        <f t="shared" si="157"/>
        <v>OK</v>
      </c>
      <c r="T3301" s="10">
        <f>IFERROR(VLOOKUP(A3301,[1]!Tabla1[[#All],[Material]:[venta nueva]],38,FALSE),0)</f>
        <v>0</v>
      </c>
    </row>
    <row r="3302" spans="1:20" hidden="1" x14ac:dyDescent="0.35">
      <c r="A3302">
        <f t="shared" si="155"/>
        <v>1030239</v>
      </c>
      <c r="B3302" s="6" t="s">
        <v>1145</v>
      </c>
      <c r="C3302" s="7" t="s">
        <v>659</v>
      </c>
      <c r="D3302" s="7" t="s">
        <v>1097</v>
      </c>
      <c r="E3302" s="7" t="s">
        <v>860</v>
      </c>
      <c r="F3302" s="7" t="s">
        <v>861</v>
      </c>
      <c r="G3302" s="7" t="s">
        <v>1068</v>
      </c>
      <c r="H3302" s="7" t="s">
        <v>1051</v>
      </c>
      <c r="I3302" s="6" t="s">
        <v>8</v>
      </c>
      <c r="J3302" s="1"/>
      <c r="K3302" s="1"/>
      <c r="L3302" s="1"/>
      <c r="M3302" s="1"/>
      <c r="N3302" s="1"/>
      <c r="O3302" s="1"/>
      <c r="P3302" s="1"/>
      <c r="Q3302" s="12">
        <v>35269</v>
      </c>
      <c r="R3302" s="29">
        <f t="shared" si="156"/>
        <v>0</v>
      </c>
      <c r="S3302" t="str">
        <f t="shared" si="157"/>
        <v>OK</v>
      </c>
      <c r="T3302" s="10">
        <f>IFERROR(VLOOKUP(A3302,[1]!Tabla1[[#All],[Material]:[venta nueva]],38,FALSE),0)</f>
        <v>0</v>
      </c>
    </row>
    <row r="3303" spans="1:20" hidden="1" x14ac:dyDescent="0.35">
      <c r="A3303">
        <f t="shared" si="155"/>
        <v>1030265</v>
      </c>
      <c r="B3303" s="6" t="s">
        <v>1145</v>
      </c>
      <c r="C3303" s="7" t="s">
        <v>659</v>
      </c>
      <c r="D3303" s="7" t="s">
        <v>1097</v>
      </c>
      <c r="E3303" s="7" t="s">
        <v>862</v>
      </c>
      <c r="F3303" s="7" t="s">
        <v>863</v>
      </c>
      <c r="G3303" s="7" t="s">
        <v>1090</v>
      </c>
      <c r="H3303" s="7" t="s">
        <v>1052</v>
      </c>
      <c r="I3303" s="6" t="s">
        <v>9</v>
      </c>
      <c r="J3303" s="1"/>
      <c r="K3303" s="1"/>
      <c r="L3303" s="1"/>
      <c r="M3303" s="1"/>
      <c r="N3303" s="1"/>
      <c r="O3303" s="1"/>
      <c r="P3303" s="1"/>
      <c r="Q3303" s="12">
        <v>115798</v>
      </c>
      <c r="R3303" s="29">
        <f t="shared" si="156"/>
        <v>0</v>
      </c>
      <c r="S3303" t="str">
        <f t="shared" si="157"/>
        <v>OK</v>
      </c>
      <c r="T3303" s="10">
        <f>IFERROR(VLOOKUP(A3303,[1]!Tabla1[[#All],[Material]:[venta nueva]],38,FALSE),0)</f>
        <v>0</v>
      </c>
    </row>
    <row r="3304" spans="1:20" hidden="1" x14ac:dyDescent="0.35">
      <c r="A3304">
        <f t="shared" si="155"/>
        <v>1030321</v>
      </c>
      <c r="B3304" s="6" t="s">
        <v>1145</v>
      </c>
      <c r="C3304" s="7" t="s">
        <v>659</v>
      </c>
      <c r="D3304" s="7" t="s">
        <v>1097</v>
      </c>
      <c r="E3304" s="7" t="s">
        <v>866</v>
      </c>
      <c r="F3304" s="7" t="s">
        <v>867</v>
      </c>
      <c r="G3304" s="7" t="s">
        <v>1091</v>
      </c>
      <c r="H3304" s="7" t="s">
        <v>1054</v>
      </c>
      <c r="I3304" s="6" t="s">
        <v>8</v>
      </c>
      <c r="J3304" s="1"/>
      <c r="K3304" s="1"/>
      <c r="L3304" s="1"/>
      <c r="M3304" s="1"/>
      <c r="N3304" s="1"/>
      <c r="O3304" s="1"/>
      <c r="P3304" s="1"/>
      <c r="Q3304" s="12">
        <v>4241</v>
      </c>
      <c r="R3304" s="29">
        <f t="shared" si="156"/>
        <v>0</v>
      </c>
      <c r="S3304" t="str">
        <f t="shared" si="157"/>
        <v>OK</v>
      </c>
      <c r="T3304" s="10">
        <f>IFERROR(VLOOKUP(A3304,[1]!Tabla1[[#All],[Material]:[venta nueva]],38,FALSE),0)</f>
        <v>0</v>
      </c>
    </row>
    <row r="3305" spans="1:20" hidden="1" x14ac:dyDescent="0.35">
      <c r="A3305">
        <f t="shared" si="155"/>
        <v>1030332</v>
      </c>
      <c r="B3305" s="6" t="s">
        <v>1145</v>
      </c>
      <c r="C3305" s="7" t="s">
        <v>659</v>
      </c>
      <c r="D3305" s="7" t="s">
        <v>1097</v>
      </c>
      <c r="E3305" s="7" t="s">
        <v>871</v>
      </c>
      <c r="F3305" s="7" t="s">
        <v>872</v>
      </c>
      <c r="G3305" s="7" t="s">
        <v>1068</v>
      </c>
      <c r="H3305" s="7" t="s">
        <v>994</v>
      </c>
      <c r="I3305" s="6" t="s">
        <v>9</v>
      </c>
      <c r="J3305" s="1"/>
      <c r="K3305" s="1"/>
      <c r="L3305" s="1"/>
      <c r="M3305" s="1"/>
      <c r="N3305" s="1"/>
      <c r="O3305" s="1"/>
      <c r="P3305" s="1"/>
      <c r="Q3305" s="12">
        <v>165782</v>
      </c>
      <c r="R3305" s="29">
        <f t="shared" si="156"/>
        <v>0</v>
      </c>
      <c r="S3305" t="str">
        <f t="shared" si="157"/>
        <v>OK</v>
      </c>
      <c r="T3305" s="10">
        <f>IFERROR(VLOOKUP(A3305,[1]!Tabla1[[#All],[Material]:[venta nueva]],38,FALSE),0)</f>
        <v>0</v>
      </c>
    </row>
    <row r="3306" spans="1:20" hidden="1" x14ac:dyDescent="0.35">
      <c r="A3306">
        <f t="shared" si="155"/>
        <v>1030337</v>
      </c>
      <c r="B3306" s="6" t="s">
        <v>1145</v>
      </c>
      <c r="C3306" s="7" t="s">
        <v>659</v>
      </c>
      <c r="D3306" s="7" t="s">
        <v>1097</v>
      </c>
      <c r="E3306" s="7" t="s">
        <v>873</v>
      </c>
      <c r="F3306" s="7" t="s">
        <v>874</v>
      </c>
      <c r="G3306" s="7" t="s">
        <v>1090</v>
      </c>
      <c r="H3306" s="7" t="s">
        <v>1052</v>
      </c>
      <c r="I3306" s="6" t="s">
        <v>10</v>
      </c>
      <c r="J3306" s="1"/>
      <c r="K3306" s="1"/>
      <c r="L3306" s="1"/>
      <c r="M3306" s="1"/>
      <c r="N3306" s="1"/>
      <c r="O3306" s="1"/>
      <c r="P3306" s="1"/>
      <c r="Q3306" s="12">
        <v>86314</v>
      </c>
      <c r="R3306" s="29">
        <f t="shared" si="156"/>
        <v>0</v>
      </c>
      <c r="S3306" t="str">
        <f t="shared" si="157"/>
        <v>OK</v>
      </c>
      <c r="T3306" s="10">
        <f>IFERROR(VLOOKUP(A3306,[1]!Tabla1[[#All],[Material]:[venta nueva]],38,FALSE),0)</f>
        <v>0</v>
      </c>
    </row>
    <row r="3307" spans="1:20" hidden="1" x14ac:dyDescent="0.35">
      <c r="A3307">
        <f t="shared" si="155"/>
        <v>1030355</v>
      </c>
      <c r="B3307" s="6" t="s">
        <v>1145</v>
      </c>
      <c r="C3307" s="7" t="s">
        <v>659</v>
      </c>
      <c r="D3307" s="7" t="s">
        <v>1097</v>
      </c>
      <c r="E3307" s="7" t="s">
        <v>875</v>
      </c>
      <c r="F3307" s="7" t="s">
        <v>876</v>
      </c>
      <c r="G3307" s="7" t="s">
        <v>1092</v>
      </c>
      <c r="H3307" s="7" t="s">
        <v>1055</v>
      </c>
      <c r="I3307" s="6" t="s">
        <v>9</v>
      </c>
      <c r="J3307" s="1"/>
      <c r="K3307" s="1"/>
      <c r="L3307" s="1"/>
      <c r="M3307" s="1"/>
      <c r="N3307" s="1"/>
      <c r="O3307" s="1"/>
      <c r="P3307" s="1"/>
      <c r="Q3307" s="12">
        <v>65200</v>
      </c>
      <c r="R3307" s="29">
        <f t="shared" si="156"/>
        <v>0</v>
      </c>
      <c r="S3307" t="str">
        <f t="shared" si="157"/>
        <v>OK</v>
      </c>
      <c r="T3307" s="10">
        <f>IFERROR(VLOOKUP(A3307,[1]!Tabla1[[#All],[Material]:[venta nueva]],38,FALSE),0)</f>
        <v>0</v>
      </c>
    </row>
    <row r="3308" spans="1:20" hidden="1" x14ac:dyDescent="0.35">
      <c r="A3308">
        <f t="shared" si="155"/>
        <v>1030358</v>
      </c>
      <c r="B3308" s="6" t="s">
        <v>1145</v>
      </c>
      <c r="C3308" s="7" t="s">
        <v>659</v>
      </c>
      <c r="D3308" s="7" t="s">
        <v>1097</v>
      </c>
      <c r="E3308" s="7" t="s">
        <v>1182</v>
      </c>
      <c r="F3308" s="7" t="s">
        <v>1183</v>
      </c>
      <c r="G3308" s="7" t="s">
        <v>1068</v>
      </c>
      <c r="H3308" s="7" t="s">
        <v>1184</v>
      </c>
      <c r="I3308" s="6" t="s">
        <v>14</v>
      </c>
      <c r="J3308" s="1"/>
      <c r="K3308" s="1"/>
      <c r="L3308" s="1"/>
      <c r="M3308" s="1"/>
      <c r="N3308" s="1"/>
      <c r="O3308" s="1"/>
      <c r="P3308" s="1"/>
      <c r="Q3308" s="12">
        <v>414</v>
      </c>
      <c r="R3308" s="29">
        <f t="shared" si="156"/>
        <v>0</v>
      </c>
      <c r="S3308" t="str">
        <f t="shared" si="157"/>
        <v>OK</v>
      </c>
      <c r="T3308" s="10">
        <f>IFERROR(VLOOKUP(A3308,[1]!Tabla1[[#All],[Material]:[venta nueva]],38,FALSE),0)</f>
        <v>0</v>
      </c>
    </row>
    <row r="3309" spans="1:20" hidden="1" x14ac:dyDescent="0.35">
      <c r="A3309">
        <f t="shared" si="155"/>
        <v>1030360</v>
      </c>
      <c r="B3309" s="6" t="s">
        <v>1145</v>
      </c>
      <c r="C3309" s="7" t="s">
        <v>659</v>
      </c>
      <c r="D3309" s="7" t="s">
        <v>1097</v>
      </c>
      <c r="E3309" s="7" t="s">
        <v>877</v>
      </c>
      <c r="F3309" s="7" t="s">
        <v>878</v>
      </c>
      <c r="G3309" s="7" t="s">
        <v>1091</v>
      </c>
      <c r="H3309" s="7" t="s">
        <v>1054</v>
      </c>
      <c r="I3309" s="6" t="s">
        <v>8</v>
      </c>
      <c r="J3309" s="1"/>
      <c r="K3309" s="1"/>
      <c r="L3309" s="1"/>
      <c r="M3309" s="1"/>
      <c r="N3309" s="1"/>
      <c r="O3309" s="1"/>
      <c r="P3309" s="1"/>
      <c r="Q3309" s="12">
        <v>8074</v>
      </c>
      <c r="R3309" s="29">
        <f t="shared" si="156"/>
        <v>0</v>
      </c>
      <c r="S3309" t="str">
        <f t="shared" si="157"/>
        <v>OK</v>
      </c>
      <c r="T3309" s="10">
        <f>IFERROR(VLOOKUP(A3309,[1]!Tabla1[[#All],[Material]:[venta nueva]],38,FALSE),0)</f>
        <v>0</v>
      </c>
    </row>
    <row r="3310" spans="1:20" hidden="1" x14ac:dyDescent="0.35">
      <c r="A3310">
        <f t="shared" si="155"/>
        <v>1030370</v>
      </c>
      <c r="B3310" s="6" t="s">
        <v>1145</v>
      </c>
      <c r="C3310" s="7" t="s">
        <v>659</v>
      </c>
      <c r="D3310" s="7" t="s">
        <v>1097</v>
      </c>
      <c r="E3310" s="7" t="s">
        <v>881</v>
      </c>
      <c r="F3310" s="7" t="s">
        <v>882</v>
      </c>
      <c r="G3310" s="7" t="s">
        <v>1081</v>
      </c>
      <c r="H3310" s="7" t="s">
        <v>1056</v>
      </c>
      <c r="I3310" s="6" t="s">
        <v>8</v>
      </c>
      <c r="J3310" s="1"/>
      <c r="K3310" s="1"/>
      <c r="L3310" s="1"/>
      <c r="M3310" s="1"/>
      <c r="N3310" s="1"/>
      <c r="O3310" s="1"/>
      <c r="P3310" s="1"/>
      <c r="Q3310" s="12">
        <v>9564</v>
      </c>
      <c r="R3310" s="29">
        <f t="shared" si="156"/>
        <v>0</v>
      </c>
      <c r="S3310" t="str">
        <f t="shared" si="157"/>
        <v>OK</v>
      </c>
      <c r="T3310" s="10">
        <f>IFERROR(VLOOKUP(A3310,[1]!Tabla1[[#All],[Material]:[venta nueva]],38,FALSE),0)</f>
        <v>0</v>
      </c>
    </row>
    <row r="3311" spans="1:20" hidden="1" x14ac:dyDescent="0.35">
      <c r="A3311">
        <f t="shared" si="155"/>
        <v>1030376</v>
      </c>
      <c r="B3311" s="6" t="s">
        <v>1145</v>
      </c>
      <c r="C3311" s="7" t="s">
        <v>659</v>
      </c>
      <c r="D3311" s="7" t="s">
        <v>1097</v>
      </c>
      <c r="E3311" s="7" t="s">
        <v>883</v>
      </c>
      <c r="F3311" s="7" t="s">
        <v>884</v>
      </c>
      <c r="G3311" s="7" t="s">
        <v>1091</v>
      </c>
      <c r="H3311" s="7" t="s">
        <v>1054</v>
      </c>
      <c r="I3311" s="6" t="s">
        <v>8</v>
      </c>
      <c r="J3311" s="1"/>
      <c r="K3311" s="1"/>
      <c r="L3311" s="1"/>
      <c r="M3311" s="1"/>
      <c r="N3311" s="1"/>
      <c r="O3311" s="1"/>
      <c r="P3311" s="1"/>
      <c r="Q3311" s="12">
        <v>783</v>
      </c>
      <c r="R3311" s="29">
        <f t="shared" si="156"/>
        <v>0</v>
      </c>
      <c r="S3311" t="str">
        <f t="shared" si="157"/>
        <v>OK</v>
      </c>
      <c r="T3311" s="10">
        <f>IFERROR(VLOOKUP(A3311,[1]!Tabla1[[#All],[Material]:[venta nueva]],38,FALSE),0)</f>
        <v>0</v>
      </c>
    </row>
    <row r="3312" spans="1:20" hidden="1" x14ac:dyDescent="0.35">
      <c r="A3312">
        <f t="shared" si="155"/>
        <v>1030379</v>
      </c>
      <c r="B3312" s="6" t="s">
        <v>1145</v>
      </c>
      <c r="C3312" s="7" t="s">
        <v>659</v>
      </c>
      <c r="D3312" s="7" t="s">
        <v>1097</v>
      </c>
      <c r="E3312" s="7" t="s">
        <v>887</v>
      </c>
      <c r="F3312" s="7" t="s">
        <v>888</v>
      </c>
      <c r="G3312" s="7" t="s">
        <v>1090</v>
      </c>
      <c r="H3312" s="7" t="s">
        <v>1052</v>
      </c>
      <c r="I3312" s="6" t="s">
        <v>8</v>
      </c>
      <c r="J3312" s="1"/>
      <c r="K3312" s="1"/>
      <c r="L3312" s="1"/>
      <c r="M3312" s="1"/>
      <c r="N3312" s="1"/>
      <c r="O3312" s="1"/>
      <c r="P3312" s="1"/>
      <c r="Q3312" s="12">
        <v>588545</v>
      </c>
      <c r="R3312" s="29">
        <f t="shared" si="156"/>
        <v>0</v>
      </c>
      <c r="S3312" t="str">
        <f t="shared" si="157"/>
        <v>OK</v>
      </c>
      <c r="T3312" s="10">
        <f>IFERROR(VLOOKUP(A3312,[1]!Tabla1[[#All],[Material]:[venta nueva]],38,FALSE),0)</f>
        <v>0</v>
      </c>
    </row>
    <row r="3313" spans="1:20" hidden="1" x14ac:dyDescent="0.35">
      <c r="A3313">
        <f t="shared" si="155"/>
        <v>1030424</v>
      </c>
      <c r="B3313" s="6" t="s">
        <v>1145</v>
      </c>
      <c r="C3313" s="7" t="s">
        <v>659</v>
      </c>
      <c r="D3313" s="7" t="s">
        <v>1097</v>
      </c>
      <c r="E3313" s="7" t="s">
        <v>897</v>
      </c>
      <c r="F3313" s="7" t="s">
        <v>898</v>
      </c>
      <c r="G3313" s="7" t="s">
        <v>1090</v>
      </c>
      <c r="H3313" s="7" t="s">
        <v>1058</v>
      </c>
      <c r="I3313" s="6" t="s">
        <v>8</v>
      </c>
      <c r="J3313" s="1"/>
      <c r="K3313" s="1"/>
      <c r="L3313" s="1"/>
      <c r="M3313" s="1"/>
      <c r="N3313" s="1"/>
      <c r="O3313" s="1"/>
      <c r="P3313" s="1"/>
      <c r="Q3313" s="12">
        <v>83735</v>
      </c>
      <c r="R3313" s="29">
        <f t="shared" si="156"/>
        <v>0</v>
      </c>
      <c r="S3313" t="str">
        <f t="shared" si="157"/>
        <v>OK</v>
      </c>
      <c r="T3313" s="10">
        <f>IFERROR(VLOOKUP(A3313,[1]!Tabla1[[#All],[Material]:[venta nueva]],38,FALSE),0)</f>
        <v>0</v>
      </c>
    </row>
    <row r="3314" spans="1:20" hidden="1" x14ac:dyDescent="0.35">
      <c r="A3314">
        <f t="shared" si="155"/>
        <v>1030452</v>
      </c>
      <c r="B3314" s="6" t="s">
        <v>1145</v>
      </c>
      <c r="C3314" s="7" t="s">
        <v>659</v>
      </c>
      <c r="D3314" s="7" t="s">
        <v>1097</v>
      </c>
      <c r="E3314" s="7" t="s">
        <v>899</v>
      </c>
      <c r="F3314" s="7" t="s">
        <v>900</v>
      </c>
      <c r="G3314" s="7" t="s">
        <v>1090</v>
      </c>
      <c r="H3314" s="7" t="s">
        <v>1052</v>
      </c>
      <c r="I3314" s="6" t="s">
        <v>8</v>
      </c>
      <c r="J3314" s="1"/>
      <c r="K3314" s="1"/>
      <c r="L3314" s="1"/>
      <c r="M3314" s="1"/>
      <c r="N3314" s="1"/>
      <c r="O3314" s="1"/>
      <c r="P3314" s="1"/>
      <c r="Q3314" s="12">
        <v>15179</v>
      </c>
      <c r="R3314" s="29">
        <f t="shared" si="156"/>
        <v>0</v>
      </c>
      <c r="S3314" t="str">
        <f t="shared" si="157"/>
        <v>OK</v>
      </c>
      <c r="T3314" s="10">
        <f>IFERROR(VLOOKUP(A3314,[1]!Tabla1[[#All],[Material]:[venta nueva]],38,FALSE),0)</f>
        <v>0</v>
      </c>
    </row>
    <row r="3315" spans="1:20" hidden="1" x14ac:dyDescent="0.35">
      <c r="A3315">
        <f t="shared" si="155"/>
        <v>1030505</v>
      </c>
      <c r="B3315" s="6" t="s">
        <v>1145</v>
      </c>
      <c r="C3315" s="7" t="s">
        <v>659</v>
      </c>
      <c r="D3315" s="7" t="s">
        <v>1097</v>
      </c>
      <c r="E3315" s="7" t="s">
        <v>907</v>
      </c>
      <c r="F3315" s="7" t="s">
        <v>908</v>
      </c>
      <c r="G3315" s="7" t="s">
        <v>1090</v>
      </c>
      <c r="H3315" s="7" t="s">
        <v>1060</v>
      </c>
      <c r="I3315" s="6" t="s">
        <v>8</v>
      </c>
      <c r="J3315" s="1"/>
      <c r="K3315" s="1"/>
      <c r="L3315" s="1"/>
      <c r="M3315" s="1"/>
      <c r="N3315" s="1"/>
      <c r="O3315" s="1"/>
      <c r="P3315" s="1"/>
      <c r="Q3315" s="12">
        <v>10440</v>
      </c>
      <c r="R3315" s="29">
        <f t="shared" si="156"/>
        <v>0</v>
      </c>
      <c r="S3315" t="str">
        <f t="shared" si="157"/>
        <v>OK</v>
      </c>
      <c r="T3315" s="10">
        <f>IFERROR(VLOOKUP(A3315,[1]!Tabla1[[#All],[Material]:[venta nueva]],38,FALSE),0)</f>
        <v>0</v>
      </c>
    </row>
    <row r="3316" spans="1:20" hidden="1" x14ac:dyDescent="0.35">
      <c r="A3316">
        <f t="shared" si="155"/>
        <v>1030532</v>
      </c>
      <c r="B3316" s="6" t="s">
        <v>1145</v>
      </c>
      <c r="C3316" s="7" t="s">
        <v>659</v>
      </c>
      <c r="D3316" s="7" t="s">
        <v>1097</v>
      </c>
      <c r="E3316" s="7" t="s">
        <v>1185</v>
      </c>
      <c r="F3316" s="7" t="s">
        <v>1186</v>
      </c>
      <c r="G3316" s="7" t="s">
        <v>1065</v>
      </c>
      <c r="H3316" s="7" t="s">
        <v>989</v>
      </c>
      <c r="I3316" s="6" t="s">
        <v>9</v>
      </c>
      <c r="J3316" s="1"/>
      <c r="K3316" s="1"/>
      <c r="L3316" s="1"/>
      <c r="M3316" s="1"/>
      <c r="N3316" s="1"/>
      <c r="O3316" s="1"/>
      <c r="P3316" s="1"/>
      <c r="Q3316" s="12">
        <v>692</v>
      </c>
      <c r="R3316" s="29">
        <f t="shared" si="156"/>
        <v>0</v>
      </c>
      <c r="S3316" t="str">
        <f t="shared" si="157"/>
        <v>OK</v>
      </c>
      <c r="T3316" s="10">
        <f>IFERROR(VLOOKUP(A3316,[1]!Tabla1[[#All],[Material]:[venta nueva]],38,FALSE),0)</f>
        <v>0</v>
      </c>
    </row>
    <row r="3317" spans="1:20" hidden="1" x14ac:dyDescent="0.35">
      <c r="A3317">
        <f t="shared" si="155"/>
        <v>1030535</v>
      </c>
      <c r="B3317" s="6" t="s">
        <v>1145</v>
      </c>
      <c r="C3317" s="7" t="s">
        <v>659</v>
      </c>
      <c r="D3317" s="7" t="s">
        <v>1097</v>
      </c>
      <c r="E3317" s="7" t="s">
        <v>913</v>
      </c>
      <c r="F3317" s="7" t="s">
        <v>914</v>
      </c>
      <c r="G3317" s="7" t="s">
        <v>1089</v>
      </c>
      <c r="H3317" s="7" t="s">
        <v>1049</v>
      </c>
      <c r="I3317" s="6" t="s">
        <v>12</v>
      </c>
      <c r="J3317" s="1"/>
      <c r="K3317" s="1"/>
      <c r="L3317" s="1"/>
      <c r="M3317" s="1"/>
      <c r="N3317" s="1"/>
      <c r="O3317" s="1"/>
      <c r="P3317" s="1"/>
      <c r="Q3317" s="12">
        <v>61949</v>
      </c>
      <c r="R3317" s="29">
        <f t="shared" si="156"/>
        <v>0</v>
      </c>
      <c r="S3317" t="str">
        <f t="shared" si="157"/>
        <v>OK</v>
      </c>
      <c r="T3317" s="10">
        <f>IFERROR(VLOOKUP(A3317,[1]!Tabla1[[#All],[Material]:[venta nueva]],38,FALSE),0)</f>
        <v>0</v>
      </c>
    </row>
    <row r="3318" spans="1:20" hidden="1" x14ac:dyDescent="0.35">
      <c r="A3318">
        <f t="shared" si="155"/>
        <v>1030545</v>
      </c>
      <c r="B3318" s="6" t="s">
        <v>1145</v>
      </c>
      <c r="C3318" s="7" t="s">
        <v>659</v>
      </c>
      <c r="D3318" s="7" t="s">
        <v>1097</v>
      </c>
      <c r="E3318" s="7" t="s">
        <v>917</v>
      </c>
      <c r="F3318" s="7" t="s">
        <v>918</v>
      </c>
      <c r="G3318" s="7" t="s">
        <v>1093</v>
      </c>
      <c r="H3318" s="7" t="s">
        <v>1059</v>
      </c>
      <c r="I3318" s="6" t="s">
        <v>9</v>
      </c>
      <c r="J3318" s="1"/>
      <c r="K3318" s="1"/>
      <c r="L3318" s="1"/>
      <c r="M3318" s="1"/>
      <c r="N3318" s="1"/>
      <c r="O3318" s="1"/>
      <c r="P3318" s="1"/>
      <c r="Q3318" s="12">
        <v>60959</v>
      </c>
      <c r="R3318" s="29">
        <f t="shared" si="156"/>
        <v>0</v>
      </c>
      <c r="S3318" t="str">
        <f t="shared" si="157"/>
        <v>OK</v>
      </c>
      <c r="T3318" s="10">
        <f>IFERROR(VLOOKUP(A3318,[1]!Tabla1[[#All],[Material]:[venta nueva]],38,FALSE),0)</f>
        <v>0</v>
      </c>
    </row>
    <row r="3319" spans="1:20" hidden="1" x14ac:dyDescent="0.35">
      <c r="A3319">
        <f t="shared" si="155"/>
        <v>1030566</v>
      </c>
      <c r="B3319" s="6" t="s">
        <v>1145</v>
      </c>
      <c r="C3319" s="7" t="s">
        <v>659</v>
      </c>
      <c r="D3319" s="7" t="s">
        <v>1097</v>
      </c>
      <c r="E3319" s="7" t="s">
        <v>921</v>
      </c>
      <c r="F3319" s="7" t="s">
        <v>922</v>
      </c>
      <c r="G3319" s="7" t="s">
        <v>1068</v>
      </c>
      <c r="H3319" s="7" t="s">
        <v>1051</v>
      </c>
      <c r="I3319" s="6" t="s">
        <v>14</v>
      </c>
      <c r="J3319" s="1"/>
      <c r="K3319" s="1"/>
      <c r="L3319" s="1"/>
      <c r="M3319" s="1"/>
      <c r="N3319" s="1"/>
      <c r="O3319" s="1"/>
      <c r="P3319" s="1"/>
      <c r="Q3319" s="12">
        <v>18246</v>
      </c>
      <c r="R3319" s="29">
        <f t="shared" si="156"/>
        <v>0</v>
      </c>
      <c r="S3319" t="str">
        <f t="shared" si="157"/>
        <v>OK</v>
      </c>
      <c r="T3319" s="10">
        <f>IFERROR(VLOOKUP(A3319,[1]!Tabla1[[#All],[Material]:[venta nueva]],38,FALSE),0)</f>
        <v>0</v>
      </c>
    </row>
    <row r="3320" spans="1:20" hidden="1" x14ac:dyDescent="0.35">
      <c r="A3320">
        <f t="shared" si="155"/>
        <v>1030658</v>
      </c>
      <c r="B3320" s="6" t="s">
        <v>1145</v>
      </c>
      <c r="C3320" s="7" t="s">
        <v>659</v>
      </c>
      <c r="D3320" s="7" t="s">
        <v>1097</v>
      </c>
      <c r="E3320" s="7" t="s">
        <v>925</v>
      </c>
      <c r="F3320" s="7" t="s">
        <v>926</v>
      </c>
      <c r="G3320" s="7" t="s">
        <v>1093</v>
      </c>
      <c r="H3320" s="7" t="s">
        <v>1059</v>
      </c>
      <c r="I3320" s="6" t="s">
        <v>10</v>
      </c>
      <c r="J3320" s="1"/>
      <c r="K3320" s="1"/>
      <c r="L3320" s="1"/>
      <c r="M3320" s="1"/>
      <c r="N3320" s="1"/>
      <c r="O3320" s="1"/>
      <c r="P3320" s="1"/>
      <c r="Q3320" s="12">
        <v>217432</v>
      </c>
      <c r="R3320" s="29">
        <f t="shared" si="156"/>
        <v>0</v>
      </c>
      <c r="S3320" t="str">
        <f t="shared" si="157"/>
        <v>OK</v>
      </c>
      <c r="T3320" s="10">
        <f>IFERROR(VLOOKUP(A3320,[1]!Tabla1[[#All],[Material]:[venta nueva]],38,FALSE),0)</f>
        <v>0</v>
      </c>
    </row>
    <row r="3321" spans="1:20" hidden="1" x14ac:dyDescent="0.35">
      <c r="A3321">
        <f t="shared" si="155"/>
        <v>1030670</v>
      </c>
      <c r="B3321" s="6" t="s">
        <v>1145</v>
      </c>
      <c r="C3321" s="7" t="s">
        <v>659</v>
      </c>
      <c r="D3321" s="7" t="s">
        <v>1097</v>
      </c>
      <c r="E3321" s="7" t="s">
        <v>927</v>
      </c>
      <c r="F3321" s="7" t="s">
        <v>928</v>
      </c>
      <c r="G3321" s="7" t="s">
        <v>1090</v>
      </c>
      <c r="H3321" s="7" t="s">
        <v>1052</v>
      </c>
      <c r="I3321" s="6" t="s">
        <v>9</v>
      </c>
      <c r="J3321" s="1"/>
      <c r="K3321" s="1"/>
      <c r="L3321" s="1"/>
      <c r="M3321" s="1"/>
      <c r="N3321" s="1"/>
      <c r="O3321" s="1"/>
      <c r="P3321" s="1"/>
      <c r="Q3321" s="12">
        <v>104999</v>
      </c>
      <c r="R3321" s="29">
        <f t="shared" si="156"/>
        <v>0</v>
      </c>
      <c r="S3321" t="str">
        <f t="shared" si="157"/>
        <v>OK</v>
      </c>
      <c r="T3321" s="10">
        <f>IFERROR(VLOOKUP(A3321,[1]!Tabla1[[#All],[Material]:[venta nueva]],38,FALSE),0)</f>
        <v>0</v>
      </c>
    </row>
    <row r="3322" spans="1:20" hidden="1" x14ac:dyDescent="0.35">
      <c r="A3322">
        <f t="shared" si="155"/>
        <v>1030683</v>
      </c>
      <c r="B3322" s="6" t="s">
        <v>1145</v>
      </c>
      <c r="C3322" s="7" t="s">
        <v>659</v>
      </c>
      <c r="D3322" s="7" t="s">
        <v>1097</v>
      </c>
      <c r="E3322" s="7" t="s">
        <v>931</v>
      </c>
      <c r="F3322" s="7" t="s">
        <v>857</v>
      </c>
      <c r="G3322" s="7" t="s">
        <v>1089</v>
      </c>
      <c r="H3322" s="7" t="s">
        <v>1049</v>
      </c>
      <c r="I3322" s="6" t="s">
        <v>14</v>
      </c>
      <c r="J3322" s="1"/>
      <c r="K3322" s="1"/>
      <c r="L3322" s="1"/>
      <c r="M3322" s="1"/>
      <c r="N3322" s="1"/>
      <c r="O3322" s="1"/>
      <c r="P3322" s="1"/>
      <c r="Q3322" s="12">
        <v>230375</v>
      </c>
      <c r="R3322" s="29">
        <f t="shared" si="156"/>
        <v>0</v>
      </c>
      <c r="S3322" t="str">
        <f t="shared" si="157"/>
        <v>OK</v>
      </c>
      <c r="T3322" s="10">
        <f>IFERROR(VLOOKUP(A3322,[1]!Tabla1[[#All],[Material]:[venta nueva]],38,FALSE),0)</f>
        <v>0</v>
      </c>
    </row>
    <row r="3323" spans="1:20" hidden="1" x14ac:dyDescent="0.35">
      <c r="A3323">
        <f t="shared" si="155"/>
        <v>1030684</v>
      </c>
      <c r="B3323" s="6" t="s">
        <v>1145</v>
      </c>
      <c r="C3323" s="7" t="s">
        <v>659</v>
      </c>
      <c r="D3323" s="7" t="s">
        <v>1097</v>
      </c>
      <c r="E3323" s="7" t="s">
        <v>932</v>
      </c>
      <c r="F3323" s="7" t="s">
        <v>933</v>
      </c>
      <c r="G3323" s="7" t="s">
        <v>1072</v>
      </c>
      <c r="H3323" s="7" t="s">
        <v>993</v>
      </c>
      <c r="I3323" s="6" t="s">
        <v>14</v>
      </c>
      <c r="J3323" s="1"/>
      <c r="K3323" s="1"/>
      <c r="L3323" s="1"/>
      <c r="M3323" s="1"/>
      <c r="N3323" s="1"/>
      <c r="O3323" s="1"/>
      <c r="P3323" s="1"/>
      <c r="Q3323" s="12">
        <v>11590</v>
      </c>
      <c r="R3323" s="29">
        <f t="shared" si="156"/>
        <v>0</v>
      </c>
      <c r="S3323" t="str">
        <f t="shared" si="157"/>
        <v>OK</v>
      </c>
      <c r="T3323" s="10">
        <f>IFERROR(VLOOKUP(A3323,[1]!Tabla1[[#All],[Material]:[venta nueva]],38,FALSE),0)</f>
        <v>0</v>
      </c>
    </row>
    <row r="3324" spans="1:20" hidden="1" x14ac:dyDescent="0.35">
      <c r="A3324">
        <f t="shared" si="155"/>
        <v>1030685</v>
      </c>
      <c r="B3324" s="6" t="s">
        <v>1145</v>
      </c>
      <c r="C3324" s="7" t="s">
        <v>659</v>
      </c>
      <c r="D3324" s="7" t="s">
        <v>1097</v>
      </c>
      <c r="E3324" s="7" t="s">
        <v>934</v>
      </c>
      <c r="F3324" s="7" t="s">
        <v>935</v>
      </c>
      <c r="G3324" s="7" t="s">
        <v>1068</v>
      </c>
      <c r="H3324" s="7" t="s">
        <v>1051</v>
      </c>
      <c r="I3324" s="6" t="s">
        <v>14</v>
      </c>
      <c r="J3324" s="1"/>
      <c r="K3324" s="1"/>
      <c r="L3324" s="1"/>
      <c r="M3324" s="1"/>
      <c r="N3324" s="1"/>
      <c r="O3324" s="1"/>
      <c r="P3324" s="1"/>
      <c r="Q3324" s="12">
        <v>108878</v>
      </c>
      <c r="R3324" s="29">
        <f t="shared" si="156"/>
        <v>0</v>
      </c>
      <c r="S3324" t="str">
        <f t="shared" si="157"/>
        <v>OK</v>
      </c>
      <c r="T3324" s="10">
        <f>IFERROR(VLOOKUP(A3324,[1]!Tabla1[[#All],[Material]:[venta nueva]],38,FALSE),0)</f>
        <v>0</v>
      </c>
    </row>
    <row r="3325" spans="1:20" hidden="1" x14ac:dyDescent="0.35">
      <c r="A3325">
        <f t="shared" si="155"/>
        <v>1030686</v>
      </c>
      <c r="B3325" s="6" t="s">
        <v>1145</v>
      </c>
      <c r="C3325" s="7" t="s">
        <v>659</v>
      </c>
      <c r="D3325" s="7" t="s">
        <v>1097</v>
      </c>
      <c r="E3325" s="7" t="s">
        <v>936</v>
      </c>
      <c r="F3325" s="7" t="s">
        <v>937</v>
      </c>
      <c r="G3325" s="7" t="s">
        <v>1065</v>
      </c>
      <c r="H3325" s="7" t="s">
        <v>1053</v>
      </c>
      <c r="I3325" s="6" t="s">
        <v>14</v>
      </c>
      <c r="J3325" s="1"/>
      <c r="K3325" s="1"/>
      <c r="L3325" s="1"/>
      <c r="M3325" s="1"/>
      <c r="N3325" s="1"/>
      <c r="O3325" s="1"/>
      <c r="P3325" s="1"/>
      <c r="Q3325" s="12">
        <v>111993</v>
      </c>
      <c r="R3325" s="29">
        <f t="shared" si="156"/>
        <v>0</v>
      </c>
      <c r="S3325" t="str">
        <f t="shared" si="157"/>
        <v>OK</v>
      </c>
      <c r="T3325" s="10">
        <f>IFERROR(VLOOKUP(A3325,[1]!Tabla1[[#All],[Material]:[venta nueva]],38,FALSE),0)</f>
        <v>0</v>
      </c>
    </row>
    <row r="3326" spans="1:20" hidden="1" x14ac:dyDescent="0.35">
      <c r="A3326">
        <f t="shared" si="155"/>
        <v>1030710</v>
      </c>
      <c r="B3326" s="6" t="s">
        <v>1145</v>
      </c>
      <c r="C3326" s="7" t="s">
        <v>659</v>
      </c>
      <c r="D3326" s="7" t="s">
        <v>1097</v>
      </c>
      <c r="E3326" s="7" t="s">
        <v>938</v>
      </c>
      <c r="F3326" s="7" t="s">
        <v>939</v>
      </c>
      <c r="G3326" s="7" t="s">
        <v>1065</v>
      </c>
      <c r="H3326" s="7" t="s">
        <v>989</v>
      </c>
      <c r="I3326" s="6" t="s">
        <v>9</v>
      </c>
      <c r="J3326" s="1"/>
      <c r="K3326" s="1"/>
      <c r="L3326" s="1"/>
      <c r="M3326" s="1"/>
      <c r="N3326" s="1"/>
      <c r="O3326" s="1"/>
      <c r="P3326" s="1"/>
      <c r="Q3326" s="12">
        <v>7243</v>
      </c>
      <c r="R3326" s="29">
        <f t="shared" si="156"/>
        <v>0</v>
      </c>
      <c r="S3326" t="str">
        <f t="shared" si="157"/>
        <v>OK</v>
      </c>
      <c r="T3326" s="10">
        <f>IFERROR(VLOOKUP(A3326,[1]!Tabla1[[#All],[Material]:[venta nueva]],38,FALSE),0)</f>
        <v>0</v>
      </c>
    </row>
    <row r="3327" spans="1:20" hidden="1" x14ac:dyDescent="0.35">
      <c r="A3327">
        <f t="shared" si="155"/>
        <v>1030711</v>
      </c>
      <c r="B3327" s="6" t="s">
        <v>1145</v>
      </c>
      <c r="C3327" s="7" t="s">
        <v>659</v>
      </c>
      <c r="D3327" s="7" t="s">
        <v>1097</v>
      </c>
      <c r="E3327" s="7" t="s">
        <v>940</v>
      </c>
      <c r="F3327" s="7" t="s">
        <v>941</v>
      </c>
      <c r="G3327" s="7" t="s">
        <v>1065</v>
      </c>
      <c r="H3327" s="7" t="s">
        <v>981</v>
      </c>
      <c r="I3327" s="6" t="s">
        <v>9</v>
      </c>
      <c r="J3327" s="1"/>
      <c r="K3327" s="1"/>
      <c r="L3327" s="1"/>
      <c r="M3327" s="1"/>
      <c r="N3327" s="1"/>
      <c r="O3327" s="1"/>
      <c r="P3327" s="1"/>
      <c r="Q3327" s="12">
        <v>10317</v>
      </c>
      <c r="R3327" s="29">
        <f t="shared" si="156"/>
        <v>0</v>
      </c>
      <c r="S3327" t="str">
        <f t="shared" si="157"/>
        <v>OK</v>
      </c>
      <c r="T3327" s="10">
        <f>IFERROR(VLOOKUP(A3327,[1]!Tabla1[[#All],[Material]:[venta nueva]],38,FALSE),0)</f>
        <v>0</v>
      </c>
    </row>
    <row r="3328" spans="1:20" hidden="1" x14ac:dyDescent="0.35">
      <c r="A3328">
        <f t="shared" si="155"/>
        <v>1030720</v>
      </c>
      <c r="B3328" s="6" t="s">
        <v>1145</v>
      </c>
      <c r="C3328" s="7" t="s">
        <v>659</v>
      </c>
      <c r="D3328" s="7" t="s">
        <v>1097</v>
      </c>
      <c r="E3328" s="7" t="s">
        <v>942</v>
      </c>
      <c r="F3328" s="7" t="s">
        <v>943</v>
      </c>
      <c r="G3328" s="7" t="s">
        <v>1081</v>
      </c>
      <c r="H3328" s="7" t="s">
        <v>1050</v>
      </c>
      <c r="I3328" s="6" t="s">
        <v>9</v>
      </c>
      <c r="J3328" s="1"/>
      <c r="K3328" s="1"/>
      <c r="L3328" s="1"/>
      <c r="M3328" s="1"/>
      <c r="N3328" s="1"/>
      <c r="O3328" s="1"/>
      <c r="P3328" s="1"/>
      <c r="Q3328" s="12">
        <v>50932</v>
      </c>
      <c r="R3328" s="29">
        <f t="shared" si="156"/>
        <v>0</v>
      </c>
      <c r="S3328" t="str">
        <f t="shared" si="157"/>
        <v>OK</v>
      </c>
      <c r="T3328" s="10">
        <f>IFERROR(VLOOKUP(A3328,[1]!Tabla1[[#All],[Material]:[venta nueva]],38,FALSE),0)</f>
        <v>0</v>
      </c>
    </row>
    <row r="3329" spans="1:20" hidden="1" x14ac:dyDescent="0.35">
      <c r="A3329">
        <f t="shared" si="155"/>
        <v>1030735</v>
      </c>
      <c r="B3329" s="6" t="s">
        <v>1145</v>
      </c>
      <c r="C3329" s="7" t="s">
        <v>659</v>
      </c>
      <c r="D3329" s="7" t="s">
        <v>1097</v>
      </c>
      <c r="E3329" s="7" t="s">
        <v>944</v>
      </c>
      <c r="F3329" s="7" t="s">
        <v>945</v>
      </c>
      <c r="G3329" s="7" t="s">
        <v>1065</v>
      </c>
      <c r="H3329" s="7" t="s">
        <v>1053</v>
      </c>
      <c r="I3329" s="6" t="s">
        <v>8</v>
      </c>
      <c r="J3329" s="1"/>
      <c r="K3329" s="1"/>
      <c r="L3329" s="1"/>
      <c r="M3329" s="1"/>
      <c r="N3329" s="1"/>
      <c r="O3329" s="1"/>
      <c r="P3329" s="1"/>
      <c r="Q3329" s="12">
        <v>41864</v>
      </c>
      <c r="R3329" s="29">
        <f t="shared" si="156"/>
        <v>0</v>
      </c>
      <c r="S3329" t="str">
        <f t="shared" si="157"/>
        <v>OK</v>
      </c>
      <c r="T3329" s="10">
        <f>IFERROR(VLOOKUP(A3329,[1]!Tabla1[[#All],[Material]:[venta nueva]],38,FALSE),0)</f>
        <v>0</v>
      </c>
    </row>
    <row r="3330" spans="1:20" hidden="1" x14ac:dyDescent="0.35">
      <c r="A3330">
        <f t="shared" si="155"/>
        <v>1030743</v>
      </c>
      <c r="B3330" s="6" t="s">
        <v>1145</v>
      </c>
      <c r="C3330" s="7" t="s">
        <v>659</v>
      </c>
      <c r="D3330" s="7" t="s">
        <v>1097</v>
      </c>
      <c r="E3330" s="7" t="s">
        <v>950</v>
      </c>
      <c r="F3330" s="7" t="s">
        <v>951</v>
      </c>
      <c r="G3330" s="7" t="s">
        <v>1089</v>
      </c>
      <c r="H3330" s="7" t="s">
        <v>1049</v>
      </c>
      <c r="I3330" s="6" t="s">
        <v>14</v>
      </c>
      <c r="J3330" s="1"/>
      <c r="K3330" s="1"/>
      <c r="L3330" s="1"/>
      <c r="M3330" s="1"/>
      <c r="N3330" s="1"/>
      <c r="O3330" s="1"/>
      <c r="P3330" s="1"/>
      <c r="Q3330" s="12">
        <v>4994</v>
      </c>
      <c r="R3330" s="29">
        <f t="shared" si="156"/>
        <v>0</v>
      </c>
      <c r="S3330" t="str">
        <f t="shared" si="157"/>
        <v>OK</v>
      </c>
      <c r="T3330" s="10">
        <f>IFERROR(VLOOKUP(A3330,[1]!Tabla1[[#All],[Material]:[venta nueva]],38,FALSE),0)</f>
        <v>0</v>
      </c>
    </row>
    <row r="3331" spans="1:20" hidden="1" x14ac:dyDescent="0.35">
      <c r="A3331">
        <f t="shared" si="155"/>
        <v>1030745</v>
      </c>
      <c r="B3331" s="6" t="s">
        <v>1145</v>
      </c>
      <c r="C3331" s="7" t="s">
        <v>659</v>
      </c>
      <c r="D3331" s="7" t="s">
        <v>1097</v>
      </c>
      <c r="E3331" s="7" t="s">
        <v>954</v>
      </c>
      <c r="F3331" s="7" t="s">
        <v>955</v>
      </c>
      <c r="G3331" s="7" t="s">
        <v>1065</v>
      </c>
      <c r="H3331" s="7" t="s">
        <v>1057</v>
      </c>
      <c r="I3331" s="6" t="s">
        <v>8</v>
      </c>
      <c r="J3331" s="1"/>
      <c r="K3331" s="1"/>
      <c r="L3331" s="1"/>
      <c r="M3331" s="1"/>
      <c r="N3331" s="1"/>
      <c r="O3331" s="1"/>
      <c r="P3331" s="1"/>
      <c r="Q3331" s="12">
        <v>10830</v>
      </c>
      <c r="R3331" s="29">
        <f t="shared" si="156"/>
        <v>0</v>
      </c>
      <c r="S3331" t="str">
        <f t="shared" si="157"/>
        <v>OK</v>
      </c>
      <c r="T3331" s="10">
        <f>IFERROR(VLOOKUP(A3331,[1]!Tabla1[[#All],[Material]:[venta nueva]],38,FALSE),0)</f>
        <v>0</v>
      </c>
    </row>
    <row r="3332" spans="1:20" hidden="1" x14ac:dyDescent="0.35">
      <c r="A3332">
        <f t="shared" si="155"/>
        <v>1030773</v>
      </c>
      <c r="B3332" s="6" t="s">
        <v>1145</v>
      </c>
      <c r="C3332" s="7" t="s">
        <v>659</v>
      </c>
      <c r="D3332" s="7" t="s">
        <v>1097</v>
      </c>
      <c r="E3332" s="7" t="s">
        <v>960</v>
      </c>
      <c r="F3332" s="7" t="s">
        <v>961</v>
      </c>
      <c r="G3332" s="7" t="s">
        <v>1090</v>
      </c>
      <c r="H3332" s="7" t="s">
        <v>1060</v>
      </c>
      <c r="I3332" s="6" t="s">
        <v>8</v>
      </c>
      <c r="J3332" s="1"/>
      <c r="K3332" s="1"/>
      <c r="L3332" s="1"/>
      <c r="M3332" s="1"/>
      <c r="N3332" s="1"/>
      <c r="O3332" s="1"/>
      <c r="P3332" s="1"/>
      <c r="Q3332" s="12">
        <v>19531</v>
      </c>
      <c r="R3332" s="29">
        <f t="shared" si="156"/>
        <v>0</v>
      </c>
      <c r="S3332" t="str">
        <f t="shared" si="157"/>
        <v>OK</v>
      </c>
      <c r="T3332" s="10">
        <f>IFERROR(VLOOKUP(A3332,[1]!Tabla1[[#All],[Material]:[venta nueva]],38,FALSE),0)</f>
        <v>0</v>
      </c>
    </row>
    <row r="3333" spans="1:20" hidden="1" x14ac:dyDescent="0.35">
      <c r="A3333">
        <f t="shared" si="155"/>
        <v>1030782</v>
      </c>
      <c r="B3333" s="6" t="s">
        <v>1145</v>
      </c>
      <c r="C3333" s="7" t="s">
        <v>659</v>
      </c>
      <c r="D3333" s="7" t="s">
        <v>1097</v>
      </c>
      <c r="E3333" s="7" t="s">
        <v>964</v>
      </c>
      <c r="F3333" s="7" t="s">
        <v>965</v>
      </c>
      <c r="G3333" s="7" t="s">
        <v>1090</v>
      </c>
      <c r="H3333" s="7" t="s">
        <v>1052</v>
      </c>
      <c r="I3333" s="6" t="s">
        <v>8</v>
      </c>
      <c r="J3333" s="1"/>
      <c r="K3333" s="1"/>
      <c r="L3333" s="1"/>
      <c r="M3333" s="1"/>
      <c r="N3333" s="1"/>
      <c r="O3333" s="1"/>
      <c r="P3333" s="1"/>
      <c r="Q3333" s="12">
        <v>28760</v>
      </c>
      <c r="R3333" s="29">
        <f t="shared" si="156"/>
        <v>0</v>
      </c>
      <c r="S3333" t="str">
        <f t="shared" si="157"/>
        <v>OK</v>
      </c>
      <c r="T3333" s="10">
        <f>IFERROR(VLOOKUP(A3333,[1]!Tabla1[[#All],[Material]:[venta nueva]],38,FALSE),0)</f>
        <v>0</v>
      </c>
    </row>
    <row r="3334" spans="1:20" hidden="1" x14ac:dyDescent="0.35">
      <c r="A3334">
        <f t="shared" ref="A3334:A3397" si="158">+E3334*1</f>
        <v>1030783</v>
      </c>
      <c r="B3334" s="6" t="s">
        <v>1145</v>
      </c>
      <c r="C3334" s="7" t="s">
        <v>659</v>
      </c>
      <c r="D3334" s="7" t="s">
        <v>1097</v>
      </c>
      <c r="E3334" s="7" t="s">
        <v>966</v>
      </c>
      <c r="F3334" s="7" t="s">
        <v>967</v>
      </c>
      <c r="G3334" s="7" t="s">
        <v>1091</v>
      </c>
      <c r="H3334" s="7" t="s">
        <v>1054</v>
      </c>
      <c r="I3334" s="6" t="s">
        <v>8</v>
      </c>
      <c r="J3334" s="1"/>
      <c r="K3334" s="1"/>
      <c r="L3334" s="1"/>
      <c r="M3334" s="1"/>
      <c r="N3334" s="1"/>
      <c r="O3334" s="1"/>
      <c r="P3334" s="1"/>
      <c r="Q3334" s="12">
        <v>1265</v>
      </c>
      <c r="R3334" s="29">
        <f t="shared" si="156"/>
        <v>0</v>
      </c>
      <c r="S3334" t="str">
        <f t="shared" si="157"/>
        <v>OK</v>
      </c>
      <c r="T3334" s="10">
        <f>IFERROR(VLOOKUP(A3334,[1]!Tabla1[[#All],[Material]:[venta nueva]],38,FALSE),0)</f>
        <v>0</v>
      </c>
    </row>
    <row r="3335" spans="1:20" hidden="1" x14ac:dyDescent="0.35">
      <c r="A3335">
        <f t="shared" si="158"/>
        <v>1030784</v>
      </c>
      <c r="B3335" s="6" t="s">
        <v>1145</v>
      </c>
      <c r="C3335" s="7" t="s">
        <v>659</v>
      </c>
      <c r="D3335" s="7" t="s">
        <v>1097</v>
      </c>
      <c r="E3335" s="7" t="s">
        <v>968</v>
      </c>
      <c r="F3335" s="7" t="s">
        <v>969</v>
      </c>
      <c r="G3335" s="7" t="s">
        <v>1091</v>
      </c>
      <c r="H3335" s="7" t="s">
        <v>1054</v>
      </c>
      <c r="I3335" s="6" t="s">
        <v>8</v>
      </c>
      <c r="J3335" s="1"/>
      <c r="K3335" s="1"/>
      <c r="L3335" s="1"/>
      <c r="M3335" s="1"/>
      <c r="N3335" s="1"/>
      <c r="O3335" s="1"/>
      <c r="P3335" s="1"/>
      <c r="Q3335" s="12">
        <v>1498</v>
      </c>
      <c r="R3335" s="29">
        <f t="shared" si="156"/>
        <v>0</v>
      </c>
      <c r="S3335" t="str">
        <f t="shared" si="157"/>
        <v>OK</v>
      </c>
      <c r="T3335" s="10">
        <f>IFERROR(VLOOKUP(A3335,[1]!Tabla1[[#All],[Material]:[venta nueva]],38,FALSE),0)</f>
        <v>0</v>
      </c>
    </row>
    <row r="3336" spans="1:20" hidden="1" x14ac:dyDescent="0.35">
      <c r="A3336">
        <f t="shared" si="158"/>
        <v>1030785</v>
      </c>
      <c r="B3336" s="6" t="s">
        <v>1145</v>
      </c>
      <c r="C3336" s="7" t="s">
        <v>659</v>
      </c>
      <c r="D3336" s="7" t="s">
        <v>1097</v>
      </c>
      <c r="E3336" s="7" t="s">
        <v>970</v>
      </c>
      <c r="F3336" s="7" t="s">
        <v>971</v>
      </c>
      <c r="G3336" s="7" t="s">
        <v>1091</v>
      </c>
      <c r="H3336" s="7" t="s">
        <v>1054</v>
      </c>
      <c r="I3336" s="6" t="s">
        <v>8</v>
      </c>
      <c r="J3336" s="1"/>
      <c r="K3336" s="1"/>
      <c r="L3336" s="1"/>
      <c r="M3336" s="1"/>
      <c r="N3336" s="1"/>
      <c r="O3336" s="1"/>
      <c r="P3336" s="1"/>
      <c r="Q3336" s="12">
        <v>1682</v>
      </c>
      <c r="R3336" s="29">
        <f t="shared" ref="R3336:R3399" si="159">+O3336-P3336</f>
        <v>0</v>
      </c>
      <c r="S3336" t="str">
        <f t="shared" ref="S3336:S3399" si="160">IF(R3336&gt;0,"Sobre ingreso",IF(R3336&lt;0,"Pendiente de ingreso","OK"))</f>
        <v>OK</v>
      </c>
      <c r="T3336" s="10">
        <f>IFERROR(VLOOKUP(A3336,[1]!Tabla1[[#All],[Material]:[venta nueva]],38,FALSE),0)</f>
        <v>0</v>
      </c>
    </row>
    <row r="3337" spans="1:20" hidden="1" x14ac:dyDescent="0.35">
      <c r="A3337">
        <f t="shared" si="158"/>
        <v>1010877</v>
      </c>
      <c r="B3337" s="6" t="s">
        <v>629</v>
      </c>
      <c r="C3337" s="7" t="s">
        <v>658</v>
      </c>
      <c r="D3337" s="7" t="s">
        <v>1095</v>
      </c>
      <c r="E3337" s="7" t="s">
        <v>660</v>
      </c>
      <c r="F3337" s="7" t="s">
        <v>661</v>
      </c>
      <c r="G3337" s="7" t="s">
        <v>1065</v>
      </c>
      <c r="H3337" s="7" t="s">
        <v>981</v>
      </c>
      <c r="I3337" s="6" t="s">
        <v>11</v>
      </c>
      <c r="J3337" s="1">
        <v>63460</v>
      </c>
      <c r="K3337" s="1">
        <v>96800</v>
      </c>
      <c r="L3337" s="1">
        <v>160260</v>
      </c>
      <c r="M3337" s="1">
        <v>63460</v>
      </c>
      <c r="N3337" s="1">
        <v>96800</v>
      </c>
      <c r="O3337" s="1">
        <v>160260</v>
      </c>
      <c r="P3337" s="1">
        <v>152334</v>
      </c>
      <c r="Q3337" s="12"/>
      <c r="R3337" s="29">
        <f t="shared" si="159"/>
        <v>7926</v>
      </c>
      <c r="S3337" t="str">
        <f t="shared" si="160"/>
        <v>Sobre ingreso</v>
      </c>
      <c r="T3337" s="10">
        <f>IFERROR(VLOOKUP(A3337,[1]!Tabla1[[#All],[Material]:[venta nueva]],38,FALSE),0)</f>
        <v>0</v>
      </c>
    </row>
    <row r="3338" spans="1:20" hidden="1" x14ac:dyDescent="0.35">
      <c r="A3338">
        <f t="shared" si="158"/>
        <v>1011042</v>
      </c>
      <c r="B3338" s="6" t="s">
        <v>629</v>
      </c>
      <c r="C3338" s="7" t="s">
        <v>658</v>
      </c>
      <c r="D3338" s="7" t="s">
        <v>1095</v>
      </c>
      <c r="E3338" s="7" t="s">
        <v>671</v>
      </c>
      <c r="F3338" s="7" t="s">
        <v>672</v>
      </c>
      <c r="G3338" s="7" t="s">
        <v>1067</v>
      </c>
      <c r="H3338" s="7" t="s">
        <v>983</v>
      </c>
      <c r="I3338" s="6" t="s">
        <v>11</v>
      </c>
      <c r="J3338" s="1">
        <v>58860</v>
      </c>
      <c r="K3338" s="1">
        <v>0</v>
      </c>
      <c r="L3338" s="1">
        <v>58860</v>
      </c>
      <c r="M3338" s="1">
        <v>58860</v>
      </c>
      <c r="N3338" s="1">
        <v>0</v>
      </c>
      <c r="O3338" s="1">
        <v>58860</v>
      </c>
      <c r="P3338" s="1">
        <v>60000</v>
      </c>
      <c r="Q3338" s="12"/>
      <c r="R3338" s="29">
        <f t="shared" si="159"/>
        <v>-1140</v>
      </c>
      <c r="S3338" t="str">
        <f t="shared" si="160"/>
        <v>Pendiente de ingreso</v>
      </c>
      <c r="T3338" s="10">
        <f>IFERROR(VLOOKUP(A3338,[1]!Tabla1[[#All],[Material]:[venta nueva]],38,FALSE),0)</f>
        <v>0</v>
      </c>
    </row>
    <row r="3339" spans="1:20" hidden="1" x14ac:dyDescent="0.35">
      <c r="A3339">
        <f t="shared" si="158"/>
        <v>1011127</v>
      </c>
      <c r="B3339" s="6" t="s">
        <v>629</v>
      </c>
      <c r="C3339" s="7" t="s">
        <v>658</v>
      </c>
      <c r="D3339" s="7" t="s">
        <v>1095</v>
      </c>
      <c r="E3339" s="7" t="s">
        <v>677</v>
      </c>
      <c r="F3339" s="7" t="s">
        <v>678</v>
      </c>
      <c r="G3339" s="7" t="s">
        <v>1066</v>
      </c>
      <c r="H3339" s="7" t="s">
        <v>982</v>
      </c>
      <c r="I3339" s="6" t="s">
        <v>11</v>
      </c>
      <c r="J3339" s="1">
        <v>0</v>
      </c>
      <c r="K3339" s="1">
        <v>48000</v>
      </c>
      <c r="L3339" s="1">
        <v>48000</v>
      </c>
      <c r="M3339" s="1"/>
      <c r="N3339" s="1"/>
      <c r="O3339" s="1"/>
      <c r="P3339" s="1"/>
      <c r="Q3339" s="12"/>
      <c r="R3339" s="29">
        <f t="shared" si="159"/>
        <v>0</v>
      </c>
      <c r="S3339" t="str">
        <f t="shared" si="160"/>
        <v>OK</v>
      </c>
      <c r="T3339" s="10">
        <f>IFERROR(VLOOKUP(A3339,[1]!Tabla1[[#All],[Material]:[venta nueva]],38,FALSE),0)</f>
        <v>0</v>
      </c>
    </row>
    <row r="3340" spans="1:20" hidden="1" x14ac:dyDescent="0.35">
      <c r="A3340">
        <f t="shared" si="158"/>
        <v>1011290</v>
      </c>
      <c r="B3340" s="6" t="s">
        <v>629</v>
      </c>
      <c r="C3340" s="7" t="s">
        <v>658</v>
      </c>
      <c r="D3340" s="7" t="s">
        <v>1095</v>
      </c>
      <c r="E3340" s="7" t="s">
        <v>685</v>
      </c>
      <c r="F3340" s="7" t="s">
        <v>686</v>
      </c>
      <c r="G3340" s="7" t="s">
        <v>1069</v>
      </c>
      <c r="H3340" s="7" t="s">
        <v>986</v>
      </c>
      <c r="I3340" s="6" t="s">
        <v>11</v>
      </c>
      <c r="J3340" s="1">
        <v>8084</v>
      </c>
      <c r="K3340" s="1">
        <v>0</v>
      </c>
      <c r="L3340" s="1">
        <v>8084</v>
      </c>
      <c r="M3340" s="1"/>
      <c r="N3340" s="1"/>
      <c r="O3340" s="1"/>
      <c r="P3340" s="1">
        <v>500</v>
      </c>
      <c r="Q3340" s="12"/>
      <c r="R3340" s="29">
        <f t="shared" si="159"/>
        <v>-500</v>
      </c>
      <c r="S3340" t="str">
        <f t="shared" si="160"/>
        <v>Pendiente de ingreso</v>
      </c>
      <c r="T3340" s="10">
        <f>IFERROR(VLOOKUP(A3340,[1]!Tabla1[[#All],[Material]:[venta nueva]],38,FALSE),0)</f>
        <v>0</v>
      </c>
    </row>
    <row r="3341" spans="1:20" hidden="1" x14ac:dyDescent="0.35">
      <c r="A3341">
        <f t="shared" si="158"/>
        <v>1011421</v>
      </c>
      <c r="B3341" s="6" t="s">
        <v>629</v>
      </c>
      <c r="C3341" s="7" t="s">
        <v>658</v>
      </c>
      <c r="D3341" s="7" t="s">
        <v>1095</v>
      </c>
      <c r="E3341" s="7" t="s">
        <v>689</v>
      </c>
      <c r="F3341" s="7" t="s">
        <v>690</v>
      </c>
      <c r="G3341" s="7" t="s">
        <v>1063</v>
      </c>
      <c r="H3341" s="7" t="s">
        <v>988</v>
      </c>
      <c r="I3341" s="6" t="s">
        <v>11</v>
      </c>
      <c r="J3341" s="1">
        <v>-118902</v>
      </c>
      <c r="K3341" s="1">
        <v>886929</v>
      </c>
      <c r="L3341" s="1">
        <v>768028</v>
      </c>
      <c r="M3341" s="1">
        <v>-118902</v>
      </c>
      <c r="N3341" s="1">
        <v>838929</v>
      </c>
      <c r="O3341" s="1">
        <v>720028</v>
      </c>
      <c r="P3341" s="1">
        <v>720000</v>
      </c>
      <c r="Q3341" s="12"/>
      <c r="R3341" s="29">
        <f t="shared" si="159"/>
        <v>28</v>
      </c>
      <c r="S3341" t="str">
        <f t="shared" si="160"/>
        <v>Sobre ingreso</v>
      </c>
      <c r="T3341" s="10">
        <f>IFERROR(VLOOKUP(A3341,[1]!Tabla1[[#All],[Material]:[venta nueva]],38,FALSE),0)</f>
        <v>0</v>
      </c>
    </row>
    <row r="3342" spans="1:20" hidden="1" x14ac:dyDescent="0.35">
      <c r="A3342">
        <f t="shared" si="158"/>
        <v>1011422</v>
      </c>
      <c r="B3342" s="6" t="s">
        <v>629</v>
      </c>
      <c r="C3342" s="7" t="s">
        <v>658</v>
      </c>
      <c r="D3342" s="7" t="s">
        <v>1095</v>
      </c>
      <c r="E3342" s="7" t="s">
        <v>691</v>
      </c>
      <c r="F3342" s="7" t="s">
        <v>692</v>
      </c>
      <c r="G3342" s="7" t="s">
        <v>1069</v>
      </c>
      <c r="H3342" s="7" t="s">
        <v>986</v>
      </c>
      <c r="I3342" s="6" t="s">
        <v>11</v>
      </c>
      <c r="J3342" s="1">
        <v>1252</v>
      </c>
      <c r="K3342" s="1">
        <v>0</v>
      </c>
      <c r="L3342" s="1">
        <v>1252</v>
      </c>
      <c r="M3342" s="1"/>
      <c r="N3342" s="1"/>
      <c r="O3342" s="1"/>
      <c r="P3342" s="1"/>
      <c r="Q3342" s="12"/>
      <c r="R3342" s="29">
        <f t="shared" si="159"/>
        <v>0</v>
      </c>
      <c r="S3342" t="str">
        <f t="shared" si="160"/>
        <v>OK</v>
      </c>
      <c r="T3342" s="10">
        <f>IFERROR(VLOOKUP(A3342,[1]!Tabla1[[#All],[Material]:[venta nueva]],38,FALSE),0)</f>
        <v>0</v>
      </c>
    </row>
    <row r="3343" spans="1:20" hidden="1" x14ac:dyDescent="0.35">
      <c r="A3343">
        <f t="shared" si="158"/>
        <v>1011558</v>
      </c>
      <c r="B3343" s="6" t="s">
        <v>629</v>
      </c>
      <c r="C3343" s="7" t="s">
        <v>658</v>
      </c>
      <c r="D3343" s="7" t="s">
        <v>1095</v>
      </c>
      <c r="E3343" s="7" t="s">
        <v>693</v>
      </c>
      <c r="F3343" s="7" t="s">
        <v>694</v>
      </c>
      <c r="G3343" s="7" t="s">
        <v>1063</v>
      </c>
      <c r="H3343" s="7" t="s">
        <v>988</v>
      </c>
      <c r="I3343" s="6" t="s">
        <v>11</v>
      </c>
      <c r="J3343" s="1">
        <v>-73639</v>
      </c>
      <c r="K3343" s="1">
        <v>73639</v>
      </c>
      <c r="L3343" s="1">
        <v>0</v>
      </c>
      <c r="M3343" s="1">
        <v>-73639</v>
      </c>
      <c r="N3343" s="1">
        <v>169639</v>
      </c>
      <c r="O3343" s="1">
        <v>96000</v>
      </c>
      <c r="P3343" s="1">
        <v>148410</v>
      </c>
      <c r="Q3343" s="12"/>
      <c r="R3343" s="29">
        <f t="shared" si="159"/>
        <v>-52410</v>
      </c>
      <c r="S3343" t="str">
        <f t="shared" si="160"/>
        <v>Pendiente de ingreso</v>
      </c>
      <c r="T3343" s="10">
        <f>IFERROR(VLOOKUP(A3343,[1]!Tabla1[[#All],[Material]:[venta nueva]],38,FALSE),0)</f>
        <v>0</v>
      </c>
    </row>
    <row r="3344" spans="1:20" hidden="1" x14ac:dyDescent="0.35">
      <c r="A3344">
        <f t="shared" si="158"/>
        <v>1011560</v>
      </c>
      <c r="B3344" s="6" t="s">
        <v>629</v>
      </c>
      <c r="C3344" s="7" t="s">
        <v>658</v>
      </c>
      <c r="D3344" s="7" t="s">
        <v>1095</v>
      </c>
      <c r="E3344" s="7" t="s">
        <v>695</v>
      </c>
      <c r="F3344" s="7" t="s">
        <v>696</v>
      </c>
      <c r="G3344" s="7" t="s">
        <v>1065</v>
      </c>
      <c r="H3344" s="7" t="s">
        <v>989</v>
      </c>
      <c r="I3344" s="6" t="s">
        <v>13</v>
      </c>
      <c r="J3344" s="1">
        <v>-15312</v>
      </c>
      <c r="K3344" s="1">
        <v>15312</v>
      </c>
      <c r="L3344" s="1">
        <v>0</v>
      </c>
      <c r="M3344" s="1">
        <v>-15312</v>
      </c>
      <c r="N3344" s="1">
        <v>15312</v>
      </c>
      <c r="O3344" s="1">
        <v>0</v>
      </c>
      <c r="P3344" s="1"/>
      <c r="Q3344" s="12"/>
      <c r="R3344" s="29">
        <f t="shared" si="159"/>
        <v>0</v>
      </c>
      <c r="S3344" t="str">
        <f t="shared" si="160"/>
        <v>OK</v>
      </c>
      <c r="T3344" s="10">
        <f>IFERROR(VLOOKUP(A3344,[1]!Tabla1[[#All],[Material]:[venta nueva]],38,FALSE),0)</f>
        <v>0</v>
      </c>
    </row>
    <row r="3345" spans="1:20" hidden="1" x14ac:dyDescent="0.35">
      <c r="A3345">
        <f t="shared" si="158"/>
        <v>1011566</v>
      </c>
      <c r="B3345" s="6" t="s">
        <v>629</v>
      </c>
      <c r="C3345" s="7" t="s">
        <v>658</v>
      </c>
      <c r="D3345" s="7" t="s">
        <v>1095</v>
      </c>
      <c r="E3345" s="7" t="s">
        <v>697</v>
      </c>
      <c r="F3345" s="7" t="s">
        <v>1357</v>
      </c>
      <c r="G3345" s="7" t="s">
        <v>990</v>
      </c>
      <c r="H3345" s="7" t="s">
        <v>990</v>
      </c>
      <c r="I3345" s="6" t="s">
        <v>11</v>
      </c>
      <c r="J3345" s="1"/>
      <c r="K3345" s="1"/>
      <c r="L3345" s="1"/>
      <c r="M3345" s="1"/>
      <c r="N3345" s="1"/>
      <c r="O3345" s="1"/>
      <c r="P3345" s="1">
        <v>2120</v>
      </c>
      <c r="Q3345" s="12"/>
      <c r="R3345" s="29">
        <f t="shared" si="159"/>
        <v>-2120</v>
      </c>
      <c r="S3345" t="str">
        <f t="shared" si="160"/>
        <v>Pendiente de ingreso</v>
      </c>
      <c r="T3345" s="10">
        <f>IFERROR(VLOOKUP(A3345,[1]!Tabla1[[#All],[Material]:[venta nueva]],38,FALSE),0)</f>
        <v>0</v>
      </c>
    </row>
    <row r="3346" spans="1:20" hidden="1" x14ac:dyDescent="0.35">
      <c r="A3346">
        <f t="shared" si="158"/>
        <v>1011582</v>
      </c>
      <c r="B3346" s="6" t="s">
        <v>629</v>
      </c>
      <c r="C3346" s="7" t="s">
        <v>658</v>
      </c>
      <c r="D3346" s="7" t="s">
        <v>1095</v>
      </c>
      <c r="E3346" s="7" t="s">
        <v>698</v>
      </c>
      <c r="F3346" s="7" t="s">
        <v>699</v>
      </c>
      <c r="G3346" s="7" t="s">
        <v>1071</v>
      </c>
      <c r="H3346" s="7" t="s">
        <v>991</v>
      </c>
      <c r="I3346" s="6" t="s">
        <v>11</v>
      </c>
      <c r="J3346" s="1">
        <v>-1491</v>
      </c>
      <c r="K3346" s="1">
        <v>25491</v>
      </c>
      <c r="L3346" s="1">
        <v>24000</v>
      </c>
      <c r="M3346" s="1">
        <v>-1491</v>
      </c>
      <c r="N3346" s="1">
        <v>0</v>
      </c>
      <c r="O3346" s="1">
        <v>0</v>
      </c>
      <c r="P3346" s="1">
        <v>1546</v>
      </c>
      <c r="Q3346" s="12"/>
      <c r="R3346" s="29">
        <f t="shared" si="159"/>
        <v>-1546</v>
      </c>
      <c r="S3346" t="str">
        <f t="shared" si="160"/>
        <v>Pendiente de ingreso</v>
      </c>
      <c r="T3346" s="10">
        <f>IFERROR(VLOOKUP(A3346,[1]!Tabla1[[#All],[Material]:[venta nueva]],38,FALSE),0)</f>
        <v>0</v>
      </c>
    </row>
    <row r="3347" spans="1:20" hidden="1" x14ac:dyDescent="0.35">
      <c r="A3347">
        <f t="shared" si="158"/>
        <v>1011586</v>
      </c>
      <c r="B3347" s="6" t="s">
        <v>629</v>
      </c>
      <c r="C3347" s="7" t="s">
        <v>658</v>
      </c>
      <c r="D3347" s="7" t="s">
        <v>1095</v>
      </c>
      <c r="E3347" s="7" t="s">
        <v>700</v>
      </c>
      <c r="F3347" s="7" t="s">
        <v>701</v>
      </c>
      <c r="G3347" s="7" t="s">
        <v>1068</v>
      </c>
      <c r="H3347" s="7" t="s">
        <v>992</v>
      </c>
      <c r="I3347" s="6" t="s">
        <v>14</v>
      </c>
      <c r="J3347" s="1"/>
      <c r="K3347" s="1"/>
      <c r="L3347" s="1"/>
      <c r="M3347" s="1"/>
      <c r="N3347" s="1"/>
      <c r="O3347" s="1"/>
      <c r="P3347" s="1">
        <v>48000</v>
      </c>
      <c r="Q3347" s="12"/>
      <c r="R3347" s="29">
        <f t="shared" si="159"/>
        <v>-48000</v>
      </c>
      <c r="S3347" t="str">
        <f t="shared" si="160"/>
        <v>Pendiente de ingreso</v>
      </c>
      <c r="T3347" s="10">
        <f>IFERROR(VLOOKUP(A3347,[1]!Tabla1[[#All],[Material]:[venta nueva]],38,FALSE),0)</f>
        <v>0</v>
      </c>
    </row>
    <row r="3348" spans="1:20" hidden="1" x14ac:dyDescent="0.35">
      <c r="A3348">
        <f t="shared" si="158"/>
        <v>1012012</v>
      </c>
      <c r="B3348" s="6" t="s">
        <v>629</v>
      </c>
      <c r="C3348" s="7" t="s">
        <v>658</v>
      </c>
      <c r="D3348" s="7" t="s">
        <v>1095</v>
      </c>
      <c r="E3348" s="7" t="s">
        <v>716</v>
      </c>
      <c r="F3348" s="7" t="s">
        <v>717</v>
      </c>
      <c r="G3348" s="7" t="s">
        <v>1068</v>
      </c>
      <c r="H3348" s="7" t="s">
        <v>992</v>
      </c>
      <c r="I3348" s="6" t="s">
        <v>12</v>
      </c>
      <c r="J3348" s="1">
        <v>3578</v>
      </c>
      <c r="K3348" s="1">
        <v>16422</v>
      </c>
      <c r="L3348" s="1">
        <v>20000</v>
      </c>
      <c r="M3348" s="1">
        <v>3578</v>
      </c>
      <c r="N3348" s="1">
        <v>16422</v>
      </c>
      <c r="O3348" s="1">
        <v>20000</v>
      </c>
      <c r="P3348" s="1">
        <v>19958.047999999999</v>
      </c>
      <c r="Q3348" s="12"/>
      <c r="R3348" s="29">
        <f t="shared" si="159"/>
        <v>41.952000000001135</v>
      </c>
      <c r="S3348" t="str">
        <f t="shared" si="160"/>
        <v>Sobre ingreso</v>
      </c>
      <c r="T3348" s="10">
        <f>IFERROR(VLOOKUP(A3348,[1]!Tabla1[[#All],[Material]:[venta nueva]],38,FALSE),0)</f>
        <v>0</v>
      </c>
    </row>
    <row r="3349" spans="1:20" hidden="1" x14ac:dyDescent="0.35">
      <c r="A3349">
        <f t="shared" si="158"/>
        <v>1012207</v>
      </c>
      <c r="B3349" s="6" t="s">
        <v>629</v>
      </c>
      <c r="C3349" s="7" t="s">
        <v>658</v>
      </c>
      <c r="D3349" s="7" t="s">
        <v>1095</v>
      </c>
      <c r="E3349" s="7" t="s">
        <v>760</v>
      </c>
      <c r="F3349" s="7" t="s">
        <v>761</v>
      </c>
      <c r="G3349" s="7" t="s">
        <v>1065</v>
      </c>
      <c r="H3349" s="7" t="s">
        <v>981</v>
      </c>
      <c r="I3349" s="6" t="s">
        <v>11</v>
      </c>
      <c r="J3349" s="1"/>
      <c r="K3349" s="1"/>
      <c r="L3349" s="1"/>
      <c r="M3349" s="1"/>
      <c r="N3349" s="1"/>
      <c r="O3349" s="1"/>
      <c r="P3349" s="1">
        <v>72000</v>
      </c>
      <c r="Q3349" s="12"/>
      <c r="R3349" s="29">
        <f t="shared" si="159"/>
        <v>-72000</v>
      </c>
      <c r="S3349" t="str">
        <f t="shared" si="160"/>
        <v>Pendiente de ingreso</v>
      </c>
      <c r="T3349" s="10">
        <f>IFERROR(VLOOKUP(A3349,[1]!Tabla1[[#All],[Material]:[venta nueva]],38,FALSE),0)</f>
        <v>0</v>
      </c>
    </row>
    <row r="3350" spans="1:20" hidden="1" x14ac:dyDescent="0.35">
      <c r="A3350">
        <f t="shared" si="158"/>
        <v>1012208</v>
      </c>
      <c r="B3350" s="6" t="s">
        <v>629</v>
      </c>
      <c r="C3350" s="7" t="s">
        <v>658</v>
      </c>
      <c r="D3350" s="7" t="s">
        <v>1095</v>
      </c>
      <c r="E3350" s="7" t="s">
        <v>762</v>
      </c>
      <c r="F3350" s="7" t="s">
        <v>763</v>
      </c>
      <c r="G3350" s="7" t="s">
        <v>1071</v>
      </c>
      <c r="H3350" s="7" t="s">
        <v>991</v>
      </c>
      <c r="I3350" s="6" t="s">
        <v>11</v>
      </c>
      <c r="J3350" s="1">
        <v>-17239</v>
      </c>
      <c r="K3350" s="1">
        <v>41239</v>
      </c>
      <c r="L3350" s="1">
        <v>24000</v>
      </c>
      <c r="M3350" s="1">
        <v>-17239</v>
      </c>
      <c r="N3350" s="1">
        <v>41239</v>
      </c>
      <c r="O3350" s="1">
        <v>24000</v>
      </c>
      <c r="P3350" s="1">
        <v>24000</v>
      </c>
      <c r="Q3350" s="12"/>
      <c r="R3350" s="29">
        <f t="shared" si="159"/>
        <v>0</v>
      </c>
      <c r="S3350" t="str">
        <f t="shared" si="160"/>
        <v>OK</v>
      </c>
      <c r="T3350" s="10">
        <f>IFERROR(VLOOKUP(A3350,[1]!Tabla1[[#All],[Material]:[venta nueva]],38,FALSE),0)</f>
        <v>0</v>
      </c>
    </row>
    <row r="3351" spans="1:20" hidden="1" x14ac:dyDescent="0.35">
      <c r="A3351">
        <f t="shared" si="158"/>
        <v>1012283</v>
      </c>
      <c r="B3351" s="6" t="s">
        <v>629</v>
      </c>
      <c r="C3351" s="7" t="s">
        <v>658</v>
      </c>
      <c r="D3351" s="7" t="s">
        <v>1095</v>
      </c>
      <c r="E3351" s="7" t="s">
        <v>770</v>
      </c>
      <c r="F3351" s="7" t="s">
        <v>771</v>
      </c>
      <c r="G3351" s="7" t="s">
        <v>1065</v>
      </c>
      <c r="H3351" s="7" t="s">
        <v>995</v>
      </c>
      <c r="I3351" s="6" t="s">
        <v>11</v>
      </c>
      <c r="J3351" s="1">
        <v>13838</v>
      </c>
      <c r="K3351" s="1">
        <v>99116</v>
      </c>
      <c r="L3351" s="1">
        <v>112954</v>
      </c>
      <c r="M3351" s="1">
        <v>13838</v>
      </c>
      <c r="N3351" s="1">
        <v>99116</v>
      </c>
      <c r="O3351" s="1">
        <v>112954</v>
      </c>
      <c r="P3351" s="1">
        <v>96000</v>
      </c>
      <c r="Q3351" s="12"/>
      <c r="R3351" s="29">
        <f t="shared" si="159"/>
        <v>16954</v>
      </c>
      <c r="S3351" t="str">
        <f t="shared" si="160"/>
        <v>Sobre ingreso</v>
      </c>
      <c r="T3351" s="10">
        <f>IFERROR(VLOOKUP(A3351,[1]!Tabla1[[#All],[Material]:[venta nueva]],38,FALSE),0)</f>
        <v>0</v>
      </c>
    </row>
    <row r="3352" spans="1:20" hidden="1" x14ac:dyDescent="0.35">
      <c r="A3352">
        <f t="shared" si="158"/>
        <v>1012362</v>
      </c>
      <c r="B3352" s="6" t="s">
        <v>629</v>
      </c>
      <c r="C3352" s="7" t="s">
        <v>658</v>
      </c>
      <c r="D3352" s="7" t="s">
        <v>1095</v>
      </c>
      <c r="E3352" s="7" t="s">
        <v>774</v>
      </c>
      <c r="F3352" s="7" t="s">
        <v>775</v>
      </c>
      <c r="G3352" s="7" t="s">
        <v>1065</v>
      </c>
      <c r="H3352" s="7" t="s">
        <v>989</v>
      </c>
      <c r="I3352" s="6" t="s">
        <v>11</v>
      </c>
      <c r="J3352" s="1">
        <v>-39722</v>
      </c>
      <c r="K3352" s="1">
        <v>39722</v>
      </c>
      <c r="L3352" s="1">
        <v>0</v>
      </c>
      <c r="M3352" s="1">
        <v>-39722</v>
      </c>
      <c r="N3352" s="1">
        <v>39722</v>
      </c>
      <c r="O3352" s="1">
        <v>0</v>
      </c>
      <c r="P3352" s="1"/>
      <c r="Q3352" s="12"/>
      <c r="R3352" s="29">
        <f t="shared" si="159"/>
        <v>0</v>
      </c>
      <c r="S3352" t="str">
        <f t="shared" si="160"/>
        <v>OK</v>
      </c>
      <c r="T3352" s="10">
        <f>IFERROR(VLOOKUP(A3352,[1]!Tabla1[[#All],[Material]:[venta nueva]],38,FALSE),0)</f>
        <v>0</v>
      </c>
    </row>
    <row r="3353" spans="1:20" hidden="1" x14ac:dyDescent="0.35">
      <c r="A3353">
        <f t="shared" si="158"/>
        <v>1012362</v>
      </c>
      <c r="B3353" s="6" t="s">
        <v>629</v>
      </c>
      <c r="C3353" s="7" t="s">
        <v>658</v>
      </c>
      <c r="D3353" s="7" t="s">
        <v>1095</v>
      </c>
      <c r="E3353" s="7" t="s">
        <v>774</v>
      </c>
      <c r="F3353" s="7" t="s">
        <v>775</v>
      </c>
      <c r="G3353" s="7" t="s">
        <v>1065</v>
      </c>
      <c r="H3353" s="7" t="s">
        <v>989</v>
      </c>
      <c r="I3353" s="6" t="s">
        <v>13</v>
      </c>
      <c r="J3353" s="1">
        <v>0</v>
      </c>
      <c r="K3353" s="1">
        <v>18725</v>
      </c>
      <c r="L3353" s="1">
        <v>18725</v>
      </c>
      <c r="M3353" s="1">
        <v>0</v>
      </c>
      <c r="N3353" s="1">
        <v>18725</v>
      </c>
      <c r="O3353" s="1">
        <v>18725</v>
      </c>
      <c r="P3353" s="1"/>
      <c r="Q3353" s="12"/>
      <c r="R3353" s="29">
        <f t="shared" si="159"/>
        <v>18725</v>
      </c>
      <c r="S3353" t="str">
        <f t="shared" si="160"/>
        <v>Sobre ingreso</v>
      </c>
      <c r="T3353" s="10">
        <f>IFERROR(VLOOKUP(A3353,[1]!Tabla1[[#All],[Material]:[venta nueva]],38,FALSE),0)</f>
        <v>0</v>
      </c>
    </row>
    <row r="3354" spans="1:20" hidden="1" x14ac:dyDescent="0.35">
      <c r="A3354">
        <f t="shared" si="158"/>
        <v>1012448</v>
      </c>
      <c r="B3354" s="6" t="s">
        <v>629</v>
      </c>
      <c r="C3354" s="7" t="s">
        <v>658</v>
      </c>
      <c r="D3354" s="7" t="s">
        <v>1095</v>
      </c>
      <c r="E3354" s="7" t="s">
        <v>784</v>
      </c>
      <c r="F3354" s="7" t="s">
        <v>785</v>
      </c>
      <c r="G3354" s="7" t="s">
        <v>1072</v>
      </c>
      <c r="H3354" s="7" t="s">
        <v>993</v>
      </c>
      <c r="I3354" s="6" t="s">
        <v>14</v>
      </c>
      <c r="J3354" s="1">
        <v>26381</v>
      </c>
      <c r="K3354" s="1">
        <v>203779</v>
      </c>
      <c r="L3354" s="1">
        <v>230160</v>
      </c>
      <c r="M3354" s="1">
        <v>26381</v>
      </c>
      <c r="N3354" s="1">
        <v>189619</v>
      </c>
      <c r="O3354" s="1">
        <v>216000</v>
      </c>
      <c r="P3354" s="1">
        <v>96000</v>
      </c>
      <c r="Q3354" s="12"/>
      <c r="R3354" s="29">
        <f t="shared" si="159"/>
        <v>120000</v>
      </c>
      <c r="S3354" t="str">
        <f t="shared" si="160"/>
        <v>Sobre ingreso</v>
      </c>
      <c r="T3354" s="10">
        <f>IFERROR(VLOOKUP(A3354,[1]!Tabla1[[#All],[Material]:[venta nueva]],38,FALSE),0)</f>
        <v>0</v>
      </c>
    </row>
    <row r="3355" spans="1:20" hidden="1" x14ac:dyDescent="0.35">
      <c r="A3355">
        <f t="shared" si="158"/>
        <v>1012452</v>
      </c>
      <c r="B3355" s="6" t="s">
        <v>629</v>
      </c>
      <c r="C3355" s="7" t="s">
        <v>658</v>
      </c>
      <c r="D3355" s="7" t="s">
        <v>1095</v>
      </c>
      <c r="E3355" s="7" t="s">
        <v>788</v>
      </c>
      <c r="F3355" s="7" t="s">
        <v>789</v>
      </c>
      <c r="G3355" s="7" t="s">
        <v>1068</v>
      </c>
      <c r="H3355" s="7" t="s">
        <v>992</v>
      </c>
      <c r="I3355" s="6" t="s">
        <v>14</v>
      </c>
      <c r="J3355" s="1">
        <v>-20496</v>
      </c>
      <c r="K3355" s="1">
        <v>20496</v>
      </c>
      <c r="L3355" s="1">
        <v>0</v>
      </c>
      <c r="M3355" s="1">
        <v>-20496</v>
      </c>
      <c r="N3355" s="1">
        <v>20496</v>
      </c>
      <c r="O3355" s="1">
        <v>0</v>
      </c>
      <c r="P3355" s="1">
        <v>24000</v>
      </c>
      <c r="Q3355" s="12"/>
      <c r="R3355" s="29">
        <f t="shared" si="159"/>
        <v>-24000</v>
      </c>
      <c r="S3355" t="str">
        <f t="shared" si="160"/>
        <v>Pendiente de ingreso</v>
      </c>
      <c r="T3355" s="10">
        <f>IFERROR(VLOOKUP(A3355,[1]!Tabla1[[#All],[Material]:[venta nueva]],38,FALSE),0)</f>
        <v>0</v>
      </c>
    </row>
    <row r="3356" spans="1:20" hidden="1" x14ac:dyDescent="0.35">
      <c r="A3356">
        <f t="shared" si="158"/>
        <v>1012455</v>
      </c>
      <c r="B3356" s="6" t="s">
        <v>629</v>
      </c>
      <c r="C3356" s="7" t="s">
        <v>658</v>
      </c>
      <c r="D3356" s="7" t="s">
        <v>1095</v>
      </c>
      <c r="E3356" s="7" t="s">
        <v>790</v>
      </c>
      <c r="F3356" s="7" t="s">
        <v>791</v>
      </c>
      <c r="G3356" s="7" t="s">
        <v>1068</v>
      </c>
      <c r="H3356" s="7" t="s">
        <v>997</v>
      </c>
      <c r="I3356" s="6" t="s">
        <v>14</v>
      </c>
      <c r="J3356" s="1">
        <v>20740</v>
      </c>
      <c r="K3356" s="1">
        <v>219260</v>
      </c>
      <c r="L3356" s="1">
        <v>240000</v>
      </c>
      <c r="M3356" s="1">
        <v>20740</v>
      </c>
      <c r="N3356" s="1">
        <v>219260</v>
      </c>
      <c r="O3356" s="1">
        <v>240000</v>
      </c>
      <c r="P3356" s="1">
        <v>144000</v>
      </c>
      <c r="Q3356" s="12"/>
      <c r="R3356" s="29">
        <f t="shared" si="159"/>
        <v>96000</v>
      </c>
      <c r="S3356" t="str">
        <f t="shared" si="160"/>
        <v>Sobre ingreso</v>
      </c>
      <c r="T3356" s="10">
        <f>IFERROR(VLOOKUP(A3356,[1]!Tabla1[[#All],[Material]:[venta nueva]],38,FALSE),0)</f>
        <v>0</v>
      </c>
    </row>
    <row r="3357" spans="1:20" hidden="1" x14ac:dyDescent="0.35">
      <c r="A3357">
        <f t="shared" si="158"/>
        <v>1012504</v>
      </c>
      <c r="B3357" s="6" t="s">
        <v>629</v>
      </c>
      <c r="C3357" s="7" t="s">
        <v>658</v>
      </c>
      <c r="D3357" s="7" t="s">
        <v>1095</v>
      </c>
      <c r="E3357" s="7" t="s">
        <v>800</v>
      </c>
      <c r="F3357" s="7" t="s">
        <v>785</v>
      </c>
      <c r="G3357" s="7" t="s">
        <v>1072</v>
      </c>
      <c r="H3357" s="7" t="s">
        <v>993</v>
      </c>
      <c r="I3357" s="6" t="s">
        <v>14</v>
      </c>
      <c r="J3357" s="1"/>
      <c r="K3357" s="1"/>
      <c r="L3357" s="1"/>
      <c r="M3357" s="1"/>
      <c r="N3357" s="1"/>
      <c r="O3357" s="1"/>
      <c r="P3357" s="1">
        <v>24000</v>
      </c>
      <c r="Q3357" s="12"/>
      <c r="R3357" s="29">
        <f t="shared" si="159"/>
        <v>-24000</v>
      </c>
      <c r="S3357" t="str">
        <f t="shared" si="160"/>
        <v>Pendiente de ingreso</v>
      </c>
      <c r="T3357" s="10">
        <f>IFERROR(VLOOKUP(A3357,[1]!Tabla1[[#All],[Material]:[venta nueva]],38,FALSE),0)</f>
        <v>0</v>
      </c>
    </row>
    <row r="3358" spans="1:20" hidden="1" x14ac:dyDescent="0.35">
      <c r="A3358">
        <f t="shared" si="158"/>
        <v>1012552</v>
      </c>
      <c r="B3358" s="6" t="s">
        <v>629</v>
      </c>
      <c r="C3358" s="7" t="s">
        <v>658</v>
      </c>
      <c r="D3358" s="7" t="s">
        <v>1095</v>
      </c>
      <c r="E3358" s="7" t="s">
        <v>817</v>
      </c>
      <c r="F3358" s="7" t="s">
        <v>818</v>
      </c>
      <c r="G3358" s="7" t="s">
        <v>1066</v>
      </c>
      <c r="H3358" s="7" t="s">
        <v>982</v>
      </c>
      <c r="I3358" s="6" t="s">
        <v>11</v>
      </c>
      <c r="J3358" s="1">
        <v>0</v>
      </c>
      <c r="K3358" s="1">
        <v>48000</v>
      </c>
      <c r="L3358" s="1">
        <v>48000</v>
      </c>
      <c r="M3358" s="1">
        <v>0</v>
      </c>
      <c r="N3358" s="1">
        <v>46000</v>
      </c>
      <c r="O3358" s="1">
        <v>46000</v>
      </c>
      <c r="P3358" s="1">
        <v>47000</v>
      </c>
      <c r="Q3358" s="12"/>
      <c r="R3358" s="29">
        <f t="shared" si="159"/>
        <v>-1000</v>
      </c>
      <c r="S3358" t="str">
        <f t="shared" si="160"/>
        <v>Pendiente de ingreso</v>
      </c>
      <c r="T3358" s="10">
        <f>IFERROR(VLOOKUP(A3358,[1]!Tabla1[[#All],[Material]:[venta nueva]],38,FALSE),0)</f>
        <v>0</v>
      </c>
    </row>
    <row r="3359" spans="1:20" hidden="1" x14ac:dyDescent="0.35">
      <c r="A3359">
        <f t="shared" si="158"/>
        <v>1012556</v>
      </c>
      <c r="B3359" s="6" t="s">
        <v>629</v>
      </c>
      <c r="C3359" s="7" t="s">
        <v>658</v>
      </c>
      <c r="D3359" s="7" t="s">
        <v>1095</v>
      </c>
      <c r="E3359" s="7" t="s">
        <v>819</v>
      </c>
      <c r="F3359" s="7" t="s">
        <v>820</v>
      </c>
      <c r="G3359" s="7" t="s">
        <v>1063</v>
      </c>
      <c r="H3359" s="7" t="s">
        <v>999</v>
      </c>
      <c r="I3359" s="6" t="s">
        <v>11</v>
      </c>
      <c r="J3359" s="1">
        <v>8903</v>
      </c>
      <c r="K3359" s="1">
        <v>0</v>
      </c>
      <c r="L3359" s="1">
        <v>8903</v>
      </c>
      <c r="M3359" s="1"/>
      <c r="N3359" s="1"/>
      <c r="O3359" s="1"/>
      <c r="P3359" s="1"/>
      <c r="Q3359" s="12"/>
      <c r="R3359" s="29">
        <f t="shared" si="159"/>
        <v>0</v>
      </c>
      <c r="S3359" t="str">
        <f t="shared" si="160"/>
        <v>OK</v>
      </c>
      <c r="T3359" s="10">
        <f>IFERROR(VLOOKUP(A3359,[1]!Tabla1[[#All],[Material]:[venta nueva]],38,FALSE),0)</f>
        <v>0</v>
      </c>
    </row>
    <row r="3360" spans="1:20" hidden="1" x14ac:dyDescent="0.35">
      <c r="A3360">
        <f t="shared" si="158"/>
        <v>1012612</v>
      </c>
      <c r="B3360" s="6" t="s">
        <v>629</v>
      </c>
      <c r="C3360" s="7" t="s">
        <v>658</v>
      </c>
      <c r="D3360" s="7" t="s">
        <v>1095</v>
      </c>
      <c r="E3360" s="7" t="s">
        <v>825</v>
      </c>
      <c r="F3360" s="7" t="s">
        <v>826</v>
      </c>
      <c r="G3360" s="7" t="s">
        <v>1063</v>
      </c>
      <c r="H3360" s="7" t="s">
        <v>988</v>
      </c>
      <c r="I3360" s="6" t="s">
        <v>12</v>
      </c>
      <c r="J3360" s="1">
        <v>-284299</v>
      </c>
      <c r="K3360" s="1">
        <v>1284299</v>
      </c>
      <c r="L3360" s="1">
        <v>1000000</v>
      </c>
      <c r="M3360" s="1">
        <v>-284299</v>
      </c>
      <c r="N3360" s="1">
        <v>1284299</v>
      </c>
      <c r="O3360" s="1">
        <v>1000000</v>
      </c>
      <c r="P3360" s="1">
        <v>1000000</v>
      </c>
      <c r="Q3360" s="12"/>
      <c r="R3360" s="29">
        <f t="shared" si="159"/>
        <v>0</v>
      </c>
      <c r="S3360" t="str">
        <f t="shared" si="160"/>
        <v>OK</v>
      </c>
      <c r="T3360" s="10">
        <f>IFERROR(VLOOKUP(A3360,[1]!Tabla1[[#All],[Material]:[venta nueva]],38,FALSE),0)</f>
        <v>0</v>
      </c>
    </row>
    <row r="3361" spans="1:20" hidden="1" x14ac:dyDescent="0.35">
      <c r="A3361">
        <f t="shared" si="158"/>
        <v>1012674</v>
      </c>
      <c r="B3361" s="6" t="s">
        <v>629</v>
      </c>
      <c r="C3361" s="7" t="s">
        <v>658</v>
      </c>
      <c r="D3361" s="7" t="s">
        <v>1095</v>
      </c>
      <c r="E3361" s="7" t="s">
        <v>828</v>
      </c>
      <c r="F3361" s="7" t="s">
        <v>829</v>
      </c>
      <c r="G3361" s="7" t="s">
        <v>1065</v>
      </c>
      <c r="H3361" s="7" t="s">
        <v>989</v>
      </c>
      <c r="I3361" s="6" t="s">
        <v>13</v>
      </c>
      <c r="J3361" s="1">
        <v>-120161</v>
      </c>
      <c r="K3361" s="1">
        <v>54000</v>
      </c>
      <c r="L3361" s="1">
        <v>0</v>
      </c>
      <c r="M3361" s="1">
        <v>-120161</v>
      </c>
      <c r="N3361" s="1">
        <v>54000</v>
      </c>
      <c r="O3361" s="1">
        <v>0</v>
      </c>
      <c r="P3361" s="1"/>
      <c r="Q3361" s="12"/>
      <c r="R3361" s="29">
        <f t="shared" si="159"/>
        <v>0</v>
      </c>
      <c r="S3361" t="str">
        <f t="shared" si="160"/>
        <v>OK</v>
      </c>
      <c r="T3361" s="10">
        <f>IFERROR(VLOOKUP(A3361,[1]!Tabla1[[#All],[Material]:[venta nueva]],38,FALSE),0)</f>
        <v>0</v>
      </c>
    </row>
    <row r="3362" spans="1:20" hidden="1" x14ac:dyDescent="0.35">
      <c r="A3362">
        <f t="shared" si="158"/>
        <v>1012698</v>
      </c>
      <c r="B3362" s="6" t="s">
        <v>629</v>
      </c>
      <c r="C3362" s="7" t="s">
        <v>658</v>
      </c>
      <c r="D3362" s="7" t="s">
        <v>1095</v>
      </c>
      <c r="E3362" s="7" t="s">
        <v>833</v>
      </c>
      <c r="F3362" s="7" t="s">
        <v>834</v>
      </c>
      <c r="G3362" s="7" t="s">
        <v>985</v>
      </c>
      <c r="H3362" s="7" t="s">
        <v>985</v>
      </c>
      <c r="I3362" s="6" t="s">
        <v>11</v>
      </c>
      <c r="J3362" s="1"/>
      <c r="K3362" s="1"/>
      <c r="L3362" s="1"/>
      <c r="M3362" s="1"/>
      <c r="N3362" s="1"/>
      <c r="O3362" s="1"/>
      <c r="P3362" s="1">
        <v>36</v>
      </c>
      <c r="Q3362" s="12"/>
      <c r="R3362" s="29">
        <f t="shared" si="159"/>
        <v>-36</v>
      </c>
      <c r="S3362" t="str">
        <f t="shared" si="160"/>
        <v>Pendiente de ingreso</v>
      </c>
      <c r="T3362" s="10">
        <f>IFERROR(VLOOKUP(A3362,[1]!Tabla1[[#All],[Material]:[venta nueva]],38,FALSE),0)</f>
        <v>0</v>
      </c>
    </row>
    <row r="3363" spans="1:20" hidden="1" x14ac:dyDescent="0.35">
      <c r="A3363">
        <f t="shared" si="158"/>
        <v>1012699</v>
      </c>
      <c r="B3363" s="6" t="s">
        <v>629</v>
      </c>
      <c r="C3363" s="7" t="s">
        <v>658</v>
      </c>
      <c r="D3363" s="7" t="s">
        <v>1095</v>
      </c>
      <c r="E3363" s="7" t="s">
        <v>835</v>
      </c>
      <c r="F3363" s="7" t="s">
        <v>836</v>
      </c>
      <c r="G3363" s="7" t="s">
        <v>1068</v>
      </c>
      <c r="H3363" s="7" t="s">
        <v>994</v>
      </c>
      <c r="I3363" s="6" t="s">
        <v>11</v>
      </c>
      <c r="J3363" s="1">
        <v>36</v>
      </c>
      <c r="K3363" s="1">
        <v>0</v>
      </c>
      <c r="L3363" s="1">
        <v>0</v>
      </c>
      <c r="M3363" s="1">
        <v>36</v>
      </c>
      <c r="N3363" s="1">
        <v>0</v>
      </c>
      <c r="O3363" s="1">
        <v>0</v>
      </c>
      <c r="P3363" s="1">
        <v>36</v>
      </c>
      <c r="Q3363" s="12"/>
      <c r="R3363" s="29">
        <f t="shared" si="159"/>
        <v>-36</v>
      </c>
      <c r="S3363" t="str">
        <f t="shared" si="160"/>
        <v>Pendiente de ingreso</v>
      </c>
      <c r="T3363" s="10">
        <f>IFERROR(VLOOKUP(A3363,[1]!Tabla1[[#All],[Material]:[venta nueva]],38,FALSE),0)</f>
        <v>0</v>
      </c>
    </row>
    <row r="3364" spans="1:20" hidden="1" x14ac:dyDescent="0.35">
      <c r="A3364">
        <f t="shared" si="158"/>
        <v>1012719</v>
      </c>
      <c r="B3364" s="6" t="s">
        <v>629</v>
      </c>
      <c r="C3364" s="7" t="s">
        <v>658</v>
      </c>
      <c r="D3364" s="7" t="s">
        <v>1095</v>
      </c>
      <c r="E3364" s="7" t="s">
        <v>837</v>
      </c>
      <c r="F3364" s="7" t="s">
        <v>838</v>
      </c>
      <c r="G3364" s="7" t="s">
        <v>1063</v>
      </c>
      <c r="H3364" s="7" t="s">
        <v>999</v>
      </c>
      <c r="I3364" s="6" t="s">
        <v>11</v>
      </c>
      <c r="J3364" s="1">
        <v>-23622</v>
      </c>
      <c r="K3364" s="1">
        <v>204336</v>
      </c>
      <c r="L3364" s="1">
        <v>180714</v>
      </c>
      <c r="M3364" s="1">
        <v>-23622</v>
      </c>
      <c r="N3364" s="1">
        <v>215622</v>
      </c>
      <c r="O3364" s="1">
        <v>192000</v>
      </c>
      <c r="P3364" s="1">
        <v>208446</v>
      </c>
      <c r="Q3364" s="12"/>
      <c r="R3364" s="29">
        <f t="shared" si="159"/>
        <v>-16446</v>
      </c>
      <c r="S3364" t="str">
        <f t="shared" si="160"/>
        <v>Pendiente de ingreso</v>
      </c>
      <c r="T3364" s="10">
        <f>IFERROR(VLOOKUP(A3364,[1]!Tabla1[[#All],[Material]:[venta nueva]],38,FALSE),0)</f>
        <v>0</v>
      </c>
    </row>
    <row r="3365" spans="1:20" hidden="1" x14ac:dyDescent="0.35">
      <c r="A3365">
        <f t="shared" si="158"/>
        <v>1012763</v>
      </c>
      <c r="B3365" s="6" t="s">
        <v>629</v>
      </c>
      <c r="C3365" s="7" t="s">
        <v>658</v>
      </c>
      <c r="D3365" s="7" t="s">
        <v>1095</v>
      </c>
      <c r="E3365" s="7" t="s">
        <v>847</v>
      </c>
      <c r="F3365" s="7" t="s">
        <v>848</v>
      </c>
      <c r="G3365" s="7" t="s">
        <v>1065</v>
      </c>
      <c r="H3365" s="7" t="s">
        <v>995</v>
      </c>
      <c r="I3365" s="6" t="s">
        <v>11</v>
      </c>
      <c r="J3365" s="1">
        <v>85375</v>
      </c>
      <c r="K3365" s="1">
        <v>0</v>
      </c>
      <c r="L3365" s="1">
        <v>85375</v>
      </c>
      <c r="M3365" s="1">
        <v>85375</v>
      </c>
      <c r="N3365" s="1">
        <v>0</v>
      </c>
      <c r="O3365" s="1">
        <v>85375</v>
      </c>
      <c r="P3365" s="1">
        <v>120000</v>
      </c>
      <c r="Q3365" s="12"/>
      <c r="R3365" s="29">
        <f t="shared" si="159"/>
        <v>-34625</v>
      </c>
      <c r="S3365" t="str">
        <f t="shared" si="160"/>
        <v>Pendiente de ingreso</v>
      </c>
      <c r="T3365" s="10">
        <f>IFERROR(VLOOKUP(A3365,[1]!Tabla1[[#All],[Material]:[venta nueva]],38,FALSE),0)</f>
        <v>0</v>
      </c>
    </row>
    <row r="3366" spans="1:20" hidden="1" x14ac:dyDescent="0.35">
      <c r="A3366">
        <f t="shared" si="158"/>
        <v>1012764</v>
      </c>
      <c r="B3366" s="6" t="s">
        <v>629</v>
      </c>
      <c r="C3366" s="7" t="s">
        <v>658</v>
      </c>
      <c r="D3366" s="7" t="s">
        <v>1095</v>
      </c>
      <c r="E3366" s="7" t="s">
        <v>849</v>
      </c>
      <c r="F3366" s="7" t="s">
        <v>850</v>
      </c>
      <c r="G3366" s="7" t="s">
        <v>1063</v>
      </c>
      <c r="H3366" s="7" t="s">
        <v>999</v>
      </c>
      <c r="I3366" s="6" t="s">
        <v>10</v>
      </c>
      <c r="J3366" s="1">
        <v>-28857</v>
      </c>
      <c r="K3366" s="1">
        <v>288857</v>
      </c>
      <c r="L3366" s="1">
        <v>260000</v>
      </c>
      <c r="M3366" s="1">
        <v>-28857</v>
      </c>
      <c r="N3366" s="1">
        <v>292857</v>
      </c>
      <c r="O3366" s="1">
        <v>264000</v>
      </c>
      <c r="P3366" s="1">
        <v>264000</v>
      </c>
      <c r="Q3366" s="12"/>
      <c r="R3366" s="29">
        <f t="shared" si="159"/>
        <v>0</v>
      </c>
      <c r="S3366" t="str">
        <f t="shared" si="160"/>
        <v>OK</v>
      </c>
      <c r="T3366" s="10">
        <f>IFERROR(VLOOKUP(A3366,[1]!Tabla1[[#All],[Material]:[venta nueva]],38,FALSE),0)</f>
        <v>0</v>
      </c>
    </row>
    <row r="3367" spans="1:20" hidden="1" x14ac:dyDescent="0.35">
      <c r="A3367">
        <f t="shared" si="158"/>
        <v>1012778</v>
      </c>
      <c r="B3367" s="6" t="s">
        <v>629</v>
      </c>
      <c r="C3367" s="7" t="s">
        <v>658</v>
      </c>
      <c r="D3367" s="7" t="s">
        <v>1095</v>
      </c>
      <c r="E3367" s="7" t="s">
        <v>852</v>
      </c>
      <c r="F3367" s="7" t="s">
        <v>853</v>
      </c>
      <c r="G3367" s="7" t="s">
        <v>1065</v>
      </c>
      <c r="H3367" s="7" t="s">
        <v>989</v>
      </c>
      <c r="I3367" s="6" t="s">
        <v>11</v>
      </c>
      <c r="J3367" s="1">
        <v>28697</v>
      </c>
      <c r="K3367" s="1">
        <v>0</v>
      </c>
      <c r="L3367" s="1">
        <v>28697</v>
      </c>
      <c r="M3367" s="1">
        <v>28697</v>
      </c>
      <c r="N3367" s="1">
        <v>0</v>
      </c>
      <c r="O3367" s="1">
        <v>28697</v>
      </c>
      <c r="P3367" s="1">
        <v>24000</v>
      </c>
      <c r="Q3367" s="12"/>
      <c r="R3367" s="29">
        <f t="shared" si="159"/>
        <v>4697</v>
      </c>
      <c r="S3367" t="str">
        <f t="shared" si="160"/>
        <v>Sobre ingreso</v>
      </c>
      <c r="T3367" s="10">
        <f>IFERROR(VLOOKUP(A3367,[1]!Tabla1[[#All],[Material]:[venta nueva]],38,FALSE),0)</f>
        <v>0</v>
      </c>
    </row>
    <row r="3368" spans="1:20" hidden="1" x14ac:dyDescent="0.35">
      <c r="A3368">
        <f t="shared" si="158"/>
        <v>1012782</v>
      </c>
      <c r="B3368" s="6" t="s">
        <v>629</v>
      </c>
      <c r="C3368" s="7" t="s">
        <v>658</v>
      </c>
      <c r="D3368" s="7" t="s">
        <v>1095</v>
      </c>
      <c r="E3368" s="7" t="s">
        <v>1285</v>
      </c>
      <c r="F3368" s="7" t="s">
        <v>1286</v>
      </c>
      <c r="G3368" s="7" t="s">
        <v>1069</v>
      </c>
      <c r="H3368" s="7" t="s">
        <v>986</v>
      </c>
      <c r="I3368" s="6" t="s">
        <v>11</v>
      </c>
      <c r="J3368" s="1"/>
      <c r="K3368" s="1"/>
      <c r="L3368" s="1"/>
      <c r="M3368" s="1"/>
      <c r="N3368" s="1"/>
      <c r="O3368" s="1"/>
      <c r="P3368" s="1">
        <v>2628</v>
      </c>
      <c r="Q3368" s="12"/>
      <c r="R3368" s="29">
        <f t="shared" si="159"/>
        <v>-2628</v>
      </c>
      <c r="S3368" t="str">
        <f t="shared" si="160"/>
        <v>Pendiente de ingreso</v>
      </c>
      <c r="T3368" s="10">
        <f>IFERROR(VLOOKUP(A3368,[1]!Tabla1[[#All],[Material]:[venta nueva]],38,FALSE),0)</f>
        <v>0</v>
      </c>
    </row>
    <row r="3369" spans="1:20" hidden="1" x14ac:dyDescent="0.35">
      <c r="A3369">
        <f t="shared" si="158"/>
        <v>1010885</v>
      </c>
      <c r="B3369" s="6" t="s">
        <v>629</v>
      </c>
      <c r="C3369" s="7" t="s">
        <v>658</v>
      </c>
      <c r="D3369" s="7" t="s">
        <v>1096</v>
      </c>
      <c r="E3369" s="7" t="s">
        <v>663</v>
      </c>
      <c r="F3369" s="7" t="s">
        <v>664</v>
      </c>
      <c r="G3369" s="7" t="s">
        <v>1066</v>
      </c>
      <c r="H3369" s="7" t="s">
        <v>982</v>
      </c>
      <c r="I3369" s="6" t="s">
        <v>8</v>
      </c>
      <c r="J3369" s="1">
        <v>18898</v>
      </c>
      <c r="K3369" s="1">
        <v>0</v>
      </c>
      <c r="L3369" s="1">
        <v>18898</v>
      </c>
      <c r="M3369" s="1">
        <v>16329</v>
      </c>
      <c r="N3369" s="1">
        <v>3454</v>
      </c>
      <c r="O3369" s="1">
        <v>19783</v>
      </c>
      <c r="P3369" s="1">
        <v>23048.899000000001</v>
      </c>
      <c r="Q3369" s="12"/>
      <c r="R3369" s="29">
        <f t="shared" si="159"/>
        <v>-3265.8990000000013</v>
      </c>
      <c r="S3369" t="str">
        <f t="shared" si="160"/>
        <v>Pendiente de ingreso</v>
      </c>
      <c r="T3369" s="10">
        <f>IFERROR(VLOOKUP(A3369,[1]!Tabla1[[#All],[Material]:[venta nueva]],38,FALSE),0)</f>
        <v>0</v>
      </c>
    </row>
    <row r="3370" spans="1:20" hidden="1" x14ac:dyDescent="0.35">
      <c r="A3370">
        <f t="shared" si="158"/>
        <v>1010886</v>
      </c>
      <c r="B3370" s="6" t="s">
        <v>629</v>
      </c>
      <c r="C3370" s="7" t="s">
        <v>658</v>
      </c>
      <c r="D3370" s="7" t="s">
        <v>1096</v>
      </c>
      <c r="E3370" s="7" t="s">
        <v>665</v>
      </c>
      <c r="F3370" s="7" t="s">
        <v>666</v>
      </c>
      <c r="G3370" s="7" t="s">
        <v>1066</v>
      </c>
      <c r="H3370" s="7" t="s">
        <v>982</v>
      </c>
      <c r="I3370" s="6" t="s">
        <v>8</v>
      </c>
      <c r="J3370" s="1">
        <v>-4540</v>
      </c>
      <c r="K3370" s="1">
        <v>4540</v>
      </c>
      <c r="L3370" s="1">
        <v>0</v>
      </c>
      <c r="M3370" s="1">
        <v>0</v>
      </c>
      <c r="N3370" s="1">
        <v>4540</v>
      </c>
      <c r="O3370" s="1">
        <v>0</v>
      </c>
      <c r="P3370" s="1"/>
      <c r="Q3370" s="12"/>
      <c r="R3370" s="29">
        <f t="shared" si="159"/>
        <v>0</v>
      </c>
      <c r="S3370" t="str">
        <f t="shared" si="160"/>
        <v>OK</v>
      </c>
      <c r="T3370" s="10">
        <f>IFERROR(VLOOKUP(A3370,[1]!Tabla1[[#All],[Material]:[venta nueva]],38,FALSE),0)</f>
        <v>0</v>
      </c>
    </row>
    <row r="3371" spans="1:20" hidden="1" x14ac:dyDescent="0.35">
      <c r="A3371">
        <f t="shared" si="158"/>
        <v>1010887</v>
      </c>
      <c r="B3371" s="6" t="s">
        <v>629</v>
      </c>
      <c r="C3371" s="7" t="s">
        <v>658</v>
      </c>
      <c r="D3371" s="7" t="s">
        <v>1096</v>
      </c>
      <c r="E3371" s="7" t="s">
        <v>667</v>
      </c>
      <c r="F3371" s="7" t="s">
        <v>668</v>
      </c>
      <c r="G3371" s="7" t="s">
        <v>1066</v>
      </c>
      <c r="H3371" s="7" t="s">
        <v>982</v>
      </c>
      <c r="I3371" s="6" t="s">
        <v>8</v>
      </c>
      <c r="J3371" s="1">
        <v>127</v>
      </c>
      <c r="K3371" s="1">
        <v>0</v>
      </c>
      <c r="L3371" s="1">
        <v>0</v>
      </c>
      <c r="M3371" s="1">
        <v>127</v>
      </c>
      <c r="N3371" s="1">
        <v>0</v>
      </c>
      <c r="O3371" s="1">
        <v>0</v>
      </c>
      <c r="P3371" s="1"/>
      <c r="Q3371" s="12"/>
      <c r="R3371" s="29">
        <f t="shared" si="159"/>
        <v>0</v>
      </c>
      <c r="S3371" t="str">
        <f t="shared" si="160"/>
        <v>OK</v>
      </c>
      <c r="T3371" s="10">
        <f>IFERROR(VLOOKUP(A3371,[1]!Tabla1[[#All],[Material]:[venta nueva]],38,FALSE),0)</f>
        <v>0</v>
      </c>
    </row>
    <row r="3372" spans="1:20" hidden="1" x14ac:dyDescent="0.35">
      <c r="A3372">
        <f t="shared" si="158"/>
        <v>1010888</v>
      </c>
      <c r="B3372" s="6" t="s">
        <v>629</v>
      </c>
      <c r="C3372" s="7" t="s">
        <v>658</v>
      </c>
      <c r="D3372" s="7" t="s">
        <v>1096</v>
      </c>
      <c r="E3372" s="7" t="s">
        <v>669</v>
      </c>
      <c r="F3372" s="7" t="s">
        <v>670</v>
      </c>
      <c r="G3372" s="7" t="s">
        <v>1066</v>
      </c>
      <c r="H3372" s="7" t="s">
        <v>982</v>
      </c>
      <c r="I3372" s="6" t="s">
        <v>8</v>
      </c>
      <c r="J3372" s="1">
        <v>11267</v>
      </c>
      <c r="K3372" s="1">
        <v>0</v>
      </c>
      <c r="L3372" s="1">
        <v>11267</v>
      </c>
      <c r="M3372" s="1">
        <v>11267</v>
      </c>
      <c r="N3372" s="1">
        <v>1298</v>
      </c>
      <c r="O3372" s="1">
        <v>12565</v>
      </c>
      <c r="P3372" s="1">
        <v>12564.745999999999</v>
      </c>
      <c r="Q3372" s="12"/>
      <c r="R3372" s="29">
        <f t="shared" si="159"/>
        <v>0.25400000000081491</v>
      </c>
      <c r="S3372" t="str">
        <f t="shared" si="160"/>
        <v>Sobre ingreso</v>
      </c>
      <c r="T3372" s="10">
        <f>IFERROR(VLOOKUP(A3372,[1]!Tabla1[[#All],[Material]:[venta nueva]],38,FALSE),0)</f>
        <v>0</v>
      </c>
    </row>
    <row r="3373" spans="1:20" hidden="1" x14ac:dyDescent="0.35">
      <c r="A3373">
        <f t="shared" si="158"/>
        <v>1011047</v>
      </c>
      <c r="B3373" s="6" t="s">
        <v>629</v>
      </c>
      <c r="C3373" s="7" t="s">
        <v>658</v>
      </c>
      <c r="D3373" s="7" t="s">
        <v>1096</v>
      </c>
      <c r="E3373" s="7" t="s">
        <v>673</v>
      </c>
      <c r="F3373" s="7" t="s">
        <v>674</v>
      </c>
      <c r="G3373" s="7" t="s">
        <v>1066</v>
      </c>
      <c r="H3373" s="7" t="s">
        <v>982</v>
      </c>
      <c r="I3373" s="6" t="s">
        <v>10</v>
      </c>
      <c r="J3373" s="1">
        <v>2620</v>
      </c>
      <c r="K3373" s="1">
        <v>21380</v>
      </c>
      <c r="L3373" s="1">
        <v>24000</v>
      </c>
      <c r="M3373" s="1">
        <v>2620</v>
      </c>
      <c r="N3373" s="1">
        <v>20180</v>
      </c>
      <c r="O3373" s="1">
        <v>22800</v>
      </c>
      <c r="P3373" s="1">
        <v>22800</v>
      </c>
      <c r="Q3373" s="12"/>
      <c r="R3373" s="29">
        <f t="shared" si="159"/>
        <v>0</v>
      </c>
      <c r="S3373" t="str">
        <f t="shared" si="160"/>
        <v>OK</v>
      </c>
      <c r="T3373" s="10">
        <f>IFERROR(VLOOKUP(A3373,[1]!Tabla1[[#All],[Material]:[venta nueva]],38,FALSE),0)</f>
        <v>0</v>
      </c>
    </row>
    <row r="3374" spans="1:20" hidden="1" x14ac:dyDescent="0.35">
      <c r="A3374">
        <f t="shared" si="158"/>
        <v>1011105</v>
      </c>
      <c r="B3374" s="6" t="s">
        <v>629</v>
      </c>
      <c r="C3374" s="7" t="s">
        <v>658</v>
      </c>
      <c r="D3374" s="7" t="s">
        <v>1096</v>
      </c>
      <c r="E3374" s="7" t="s">
        <v>675</v>
      </c>
      <c r="F3374" s="7" t="s">
        <v>676</v>
      </c>
      <c r="G3374" s="7" t="s">
        <v>1068</v>
      </c>
      <c r="H3374" s="7" t="s">
        <v>984</v>
      </c>
      <c r="I3374" s="6" t="s">
        <v>8</v>
      </c>
      <c r="J3374" s="1">
        <v>19410</v>
      </c>
      <c r="K3374" s="1">
        <v>548</v>
      </c>
      <c r="L3374" s="1">
        <v>19958</v>
      </c>
      <c r="M3374" s="1">
        <v>19410</v>
      </c>
      <c r="N3374" s="1">
        <v>548</v>
      </c>
      <c r="O3374" s="1">
        <v>19958</v>
      </c>
      <c r="P3374" s="1">
        <v>19972.14</v>
      </c>
      <c r="Q3374" s="12"/>
      <c r="R3374" s="29">
        <f t="shared" si="159"/>
        <v>-14.139999999999418</v>
      </c>
      <c r="S3374" t="str">
        <f t="shared" si="160"/>
        <v>Pendiente de ingreso</v>
      </c>
      <c r="T3374" s="10">
        <f>IFERROR(VLOOKUP(A3374,[1]!Tabla1[[#All],[Material]:[venta nueva]],38,FALSE),0)</f>
        <v>0</v>
      </c>
    </row>
    <row r="3375" spans="1:20" hidden="1" x14ac:dyDescent="0.35">
      <c r="A3375">
        <f t="shared" si="158"/>
        <v>1011127</v>
      </c>
      <c r="B3375" s="6" t="s">
        <v>629</v>
      </c>
      <c r="C3375" s="7" t="s">
        <v>658</v>
      </c>
      <c r="D3375" s="7" t="s">
        <v>1096</v>
      </c>
      <c r="E3375" s="7" t="s">
        <v>677</v>
      </c>
      <c r="F3375" s="7" t="s">
        <v>678</v>
      </c>
      <c r="G3375" s="7" t="s">
        <v>1066</v>
      </c>
      <c r="H3375" s="7" t="s">
        <v>982</v>
      </c>
      <c r="I3375" s="6" t="s">
        <v>10</v>
      </c>
      <c r="J3375" s="1">
        <v>-24089</v>
      </c>
      <c r="K3375" s="1">
        <v>1342251</v>
      </c>
      <c r="L3375" s="1">
        <v>1318161</v>
      </c>
      <c r="M3375" s="1">
        <v>-24089</v>
      </c>
      <c r="N3375" s="1">
        <v>1346251</v>
      </c>
      <c r="O3375" s="1">
        <v>1322161</v>
      </c>
      <c r="P3375" s="1">
        <v>1322400</v>
      </c>
      <c r="Q3375" s="12"/>
      <c r="R3375" s="29">
        <f t="shared" si="159"/>
        <v>-239</v>
      </c>
      <c r="S3375" t="str">
        <f t="shared" si="160"/>
        <v>Pendiente de ingreso</v>
      </c>
      <c r="T3375" s="10">
        <f>IFERROR(VLOOKUP(A3375,[1]!Tabla1[[#All],[Material]:[venta nueva]],38,FALSE),0)</f>
        <v>0</v>
      </c>
    </row>
    <row r="3376" spans="1:20" hidden="1" x14ac:dyDescent="0.35">
      <c r="A3376">
        <f t="shared" si="158"/>
        <v>1011150</v>
      </c>
      <c r="B3376" s="6" t="s">
        <v>629</v>
      </c>
      <c r="C3376" s="7" t="s">
        <v>658</v>
      </c>
      <c r="D3376" s="7" t="s">
        <v>1096</v>
      </c>
      <c r="E3376" s="7" t="s">
        <v>679</v>
      </c>
      <c r="F3376" s="7" t="s">
        <v>680</v>
      </c>
      <c r="G3376" s="7" t="s">
        <v>1068</v>
      </c>
      <c r="H3376" s="7" t="s">
        <v>984</v>
      </c>
      <c r="I3376" s="6" t="s">
        <v>10</v>
      </c>
      <c r="J3376" s="1">
        <v>10910</v>
      </c>
      <c r="K3376" s="1">
        <v>71772</v>
      </c>
      <c r="L3376" s="1">
        <v>82682</v>
      </c>
      <c r="M3376" s="1">
        <v>10910</v>
      </c>
      <c r="N3376" s="1">
        <v>71772</v>
      </c>
      <c r="O3376" s="1">
        <v>82682</v>
      </c>
      <c r="P3376" s="1">
        <v>82692</v>
      </c>
      <c r="Q3376" s="12"/>
      <c r="R3376" s="29">
        <f t="shared" si="159"/>
        <v>-10</v>
      </c>
      <c r="S3376" t="str">
        <f t="shared" si="160"/>
        <v>Pendiente de ingreso</v>
      </c>
      <c r="T3376" s="10">
        <f>IFERROR(VLOOKUP(A3376,[1]!Tabla1[[#All],[Material]:[venta nueva]],38,FALSE),0)</f>
        <v>0</v>
      </c>
    </row>
    <row r="3377" spans="1:20" hidden="1" x14ac:dyDescent="0.35">
      <c r="A3377">
        <f t="shared" si="158"/>
        <v>1011151</v>
      </c>
      <c r="B3377" s="6" t="s">
        <v>629</v>
      </c>
      <c r="C3377" s="7" t="s">
        <v>658</v>
      </c>
      <c r="D3377" s="7" t="s">
        <v>1096</v>
      </c>
      <c r="E3377" s="7" t="s">
        <v>681</v>
      </c>
      <c r="F3377" s="7" t="s">
        <v>682</v>
      </c>
      <c r="G3377" s="7" t="s">
        <v>985</v>
      </c>
      <c r="H3377" s="7" t="s">
        <v>985</v>
      </c>
      <c r="I3377" s="6" t="s">
        <v>10</v>
      </c>
      <c r="J3377" s="1">
        <v>738</v>
      </c>
      <c r="K3377" s="1">
        <v>0</v>
      </c>
      <c r="L3377" s="1">
        <v>0</v>
      </c>
      <c r="M3377" s="1">
        <v>738</v>
      </c>
      <c r="N3377" s="1">
        <v>0</v>
      </c>
      <c r="O3377" s="1">
        <v>0</v>
      </c>
      <c r="P3377" s="1"/>
      <c r="Q3377" s="12"/>
      <c r="R3377" s="29">
        <f t="shared" si="159"/>
        <v>0</v>
      </c>
      <c r="S3377" t="str">
        <f t="shared" si="160"/>
        <v>OK</v>
      </c>
      <c r="T3377" s="10">
        <f>IFERROR(VLOOKUP(A3377,[1]!Tabla1[[#All],[Material]:[venta nueva]],38,FALSE),0)</f>
        <v>0</v>
      </c>
    </row>
    <row r="3378" spans="1:20" hidden="1" x14ac:dyDescent="0.35">
      <c r="A3378">
        <f t="shared" si="158"/>
        <v>1011250</v>
      </c>
      <c r="B3378" s="6" t="s">
        <v>629</v>
      </c>
      <c r="C3378" s="7" t="s">
        <v>658</v>
      </c>
      <c r="D3378" s="7" t="s">
        <v>1096</v>
      </c>
      <c r="E3378" s="7" t="s">
        <v>683</v>
      </c>
      <c r="F3378" s="7" t="s">
        <v>684</v>
      </c>
      <c r="G3378" s="7" t="s">
        <v>1066</v>
      </c>
      <c r="H3378" s="7" t="s">
        <v>982</v>
      </c>
      <c r="I3378" s="6" t="s">
        <v>8</v>
      </c>
      <c r="J3378" s="1">
        <v>18974</v>
      </c>
      <c r="K3378" s="1">
        <v>13627</v>
      </c>
      <c r="L3378" s="1">
        <v>32601</v>
      </c>
      <c r="M3378" s="1">
        <v>18974</v>
      </c>
      <c r="N3378" s="1">
        <v>19016</v>
      </c>
      <c r="O3378" s="1">
        <v>37990</v>
      </c>
      <c r="P3378" s="1">
        <v>35924.923999999999</v>
      </c>
      <c r="Q3378" s="12"/>
      <c r="R3378" s="29">
        <f t="shared" si="159"/>
        <v>2065.0760000000009</v>
      </c>
      <c r="S3378" t="str">
        <f t="shared" si="160"/>
        <v>Sobre ingreso</v>
      </c>
      <c r="T3378" s="10">
        <f>IFERROR(VLOOKUP(A3378,[1]!Tabla1[[#All],[Material]:[venta nueva]],38,FALSE),0)</f>
        <v>0</v>
      </c>
    </row>
    <row r="3379" spans="1:20" hidden="1" x14ac:dyDescent="0.35">
      <c r="A3379">
        <f t="shared" si="158"/>
        <v>1011379</v>
      </c>
      <c r="B3379" s="6" t="s">
        <v>629</v>
      </c>
      <c r="C3379" s="7" t="s">
        <v>658</v>
      </c>
      <c r="D3379" s="7" t="s">
        <v>1096</v>
      </c>
      <c r="E3379" s="7" t="s">
        <v>687</v>
      </c>
      <c r="F3379" s="7" t="s">
        <v>688</v>
      </c>
      <c r="G3379" s="7" t="s">
        <v>1070</v>
      </c>
      <c r="H3379" s="7" t="s">
        <v>987</v>
      </c>
      <c r="I3379" s="6" t="s">
        <v>15</v>
      </c>
      <c r="J3379" s="1">
        <v>12</v>
      </c>
      <c r="K3379" s="1">
        <v>0</v>
      </c>
      <c r="L3379" s="1">
        <v>0</v>
      </c>
      <c r="M3379" s="1">
        <v>12</v>
      </c>
      <c r="N3379" s="1">
        <v>0</v>
      </c>
      <c r="O3379" s="1">
        <v>0</v>
      </c>
      <c r="P3379" s="1"/>
      <c r="Q3379" s="12"/>
      <c r="R3379" s="29">
        <f t="shared" si="159"/>
        <v>0</v>
      </c>
      <c r="S3379" t="str">
        <f t="shared" si="160"/>
        <v>OK</v>
      </c>
      <c r="T3379" s="10">
        <f>IFERROR(VLOOKUP(A3379,[1]!Tabla1[[#All],[Material]:[venta nueva]],38,FALSE),0)</f>
        <v>0</v>
      </c>
    </row>
    <row r="3380" spans="1:20" hidden="1" x14ac:dyDescent="0.35">
      <c r="A3380">
        <f t="shared" si="158"/>
        <v>1011586</v>
      </c>
      <c r="B3380" s="6" t="s">
        <v>629</v>
      </c>
      <c r="C3380" s="7" t="s">
        <v>658</v>
      </c>
      <c r="D3380" s="7" t="s">
        <v>1096</v>
      </c>
      <c r="E3380" s="7" t="s">
        <v>700</v>
      </c>
      <c r="F3380" s="7" t="s">
        <v>701</v>
      </c>
      <c r="G3380" s="7" t="s">
        <v>1068</v>
      </c>
      <c r="H3380" s="7" t="s">
        <v>992</v>
      </c>
      <c r="I3380" s="6" t="s">
        <v>14</v>
      </c>
      <c r="J3380" s="1">
        <v>15256</v>
      </c>
      <c r="K3380" s="1">
        <v>68744</v>
      </c>
      <c r="L3380" s="1">
        <v>84000</v>
      </c>
      <c r="M3380" s="1">
        <v>15256</v>
      </c>
      <c r="N3380" s="1">
        <v>56744</v>
      </c>
      <c r="O3380" s="1">
        <v>72000</v>
      </c>
      <c r="P3380" s="1">
        <v>24000</v>
      </c>
      <c r="Q3380" s="12"/>
      <c r="R3380" s="29">
        <f t="shared" si="159"/>
        <v>48000</v>
      </c>
      <c r="S3380" t="str">
        <f t="shared" si="160"/>
        <v>Sobre ingreso</v>
      </c>
      <c r="T3380" s="10">
        <f>IFERROR(VLOOKUP(A3380,[1]!Tabla1[[#All],[Material]:[venta nueva]],38,FALSE),0)</f>
        <v>0</v>
      </c>
    </row>
    <row r="3381" spans="1:20" hidden="1" x14ac:dyDescent="0.35">
      <c r="A3381">
        <f t="shared" si="158"/>
        <v>1011701</v>
      </c>
      <c r="B3381" s="6" t="s">
        <v>629</v>
      </c>
      <c r="C3381" s="7" t="s">
        <v>658</v>
      </c>
      <c r="D3381" s="7" t="s">
        <v>1096</v>
      </c>
      <c r="E3381" s="7" t="s">
        <v>702</v>
      </c>
      <c r="F3381" s="7" t="s">
        <v>703</v>
      </c>
      <c r="G3381" s="7" t="s">
        <v>1066</v>
      </c>
      <c r="H3381" s="7" t="s">
        <v>982</v>
      </c>
      <c r="I3381" s="6" t="s">
        <v>8</v>
      </c>
      <c r="J3381" s="1">
        <v>3356</v>
      </c>
      <c r="K3381" s="1">
        <v>154083</v>
      </c>
      <c r="L3381" s="1">
        <v>157439</v>
      </c>
      <c r="M3381" s="1">
        <v>3356</v>
      </c>
      <c r="N3381" s="1">
        <v>159937</v>
      </c>
      <c r="O3381" s="1">
        <v>163293</v>
      </c>
      <c r="P3381" s="1">
        <v>163293.12</v>
      </c>
      <c r="Q3381" s="12"/>
      <c r="R3381" s="29">
        <f t="shared" si="159"/>
        <v>-0.11999999999534339</v>
      </c>
      <c r="S3381" t="str">
        <f t="shared" si="160"/>
        <v>Pendiente de ingreso</v>
      </c>
      <c r="T3381" s="10">
        <f>IFERROR(VLOOKUP(A3381,[1]!Tabla1[[#All],[Material]:[venta nueva]],38,FALSE),0)</f>
        <v>0</v>
      </c>
    </row>
    <row r="3382" spans="1:20" hidden="1" x14ac:dyDescent="0.35">
      <c r="A3382">
        <f t="shared" si="158"/>
        <v>1011748</v>
      </c>
      <c r="B3382" s="6" t="s">
        <v>629</v>
      </c>
      <c r="C3382" s="7" t="s">
        <v>658</v>
      </c>
      <c r="D3382" s="7" t="s">
        <v>1096</v>
      </c>
      <c r="E3382" s="7" t="s">
        <v>704</v>
      </c>
      <c r="F3382" s="7" t="s">
        <v>705</v>
      </c>
      <c r="G3382" s="7" t="s">
        <v>1066</v>
      </c>
      <c r="H3382" s="7" t="s">
        <v>982</v>
      </c>
      <c r="I3382" s="6" t="s">
        <v>9</v>
      </c>
      <c r="J3382" s="1">
        <v>17086</v>
      </c>
      <c r="K3382" s="1">
        <v>147000</v>
      </c>
      <c r="L3382" s="1">
        <v>164086</v>
      </c>
      <c r="M3382" s="1">
        <v>17086</v>
      </c>
      <c r="N3382" s="1">
        <v>142514</v>
      </c>
      <c r="O3382" s="1">
        <v>159600</v>
      </c>
      <c r="P3382" s="1">
        <v>159600</v>
      </c>
      <c r="Q3382" s="12"/>
      <c r="R3382" s="29">
        <f t="shared" si="159"/>
        <v>0</v>
      </c>
      <c r="S3382" t="str">
        <f t="shared" si="160"/>
        <v>OK</v>
      </c>
      <c r="T3382" s="10">
        <f>IFERROR(VLOOKUP(A3382,[1]!Tabla1[[#All],[Material]:[venta nueva]],38,FALSE),0)</f>
        <v>0</v>
      </c>
    </row>
    <row r="3383" spans="1:20" hidden="1" x14ac:dyDescent="0.35">
      <c r="A3383">
        <f t="shared" si="158"/>
        <v>1011748</v>
      </c>
      <c r="B3383" s="6" t="s">
        <v>629</v>
      </c>
      <c r="C3383" s="7" t="s">
        <v>658</v>
      </c>
      <c r="D3383" s="7" t="s">
        <v>1096</v>
      </c>
      <c r="E3383" s="7" t="s">
        <v>704</v>
      </c>
      <c r="F3383" s="7" t="s">
        <v>705</v>
      </c>
      <c r="G3383" s="7" t="s">
        <v>1066</v>
      </c>
      <c r="H3383" s="7" t="s">
        <v>982</v>
      </c>
      <c r="I3383" s="6" t="s">
        <v>10</v>
      </c>
      <c r="J3383" s="1"/>
      <c r="K3383" s="1"/>
      <c r="L3383" s="1"/>
      <c r="M3383" s="1">
        <v>0</v>
      </c>
      <c r="N3383" s="1">
        <v>33000</v>
      </c>
      <c r="O3383" s="1">
        <v>33000</v>
      </c>
      <c r="P3383" s="1">
        <v>22800</v>
      </c>
      <c r="Q3383" s="12"/>
      <c r="R3383" s="29">
        <f t="shared" si="159"/>
        <v>10200</v>
      </c>
      <c r="S3383" t="str">
        <f t="shared" si="160"/>
        <v>Sobre ingreso</v>
      </c>
      <c r="T3383" s="10">
        <f>IFERROR(VLOOKUP(A3383,[1]!Tabla1[[#All],[Material]:[venta nueva]],38,FALSE),0)</f>
        <v>0</v>
      </c>
    </row>
    <row r="3384" spans="1:20" hidden="1" x14ac:dyDescent="0.35">
      <c r="A3384">
        <f t="shared" si="158"/>
        <v>1011948</v>
      </c>
      <c r="B3384" s="6" t="s">
        <v>629</v>
      </c>
      <c r="C3384" s="7" t="s">
        <v>658</v>
      </c>
      <c r="D3384" s="7" t="s">
        <v>1096</v>
      </c>
      <c r="E3384" s="7" t="s">
        <v>706</v>
      </c>
      <c r="F3384" s="7" t="s">
        <v>707</v>
      </c>
      <c r="G3384" s="7" t="s">
        <v>1065</v>
      </c>
      <c r="H3384" s="7" t="s">
        <v>981</v>
      </c>
      <c r="I3384" s="6" t="s">
        <v>15</v>
      </c>
      <c r="J3384" s="1">
        <v>108</v>
      </c>
      <c r="K3384" s="1">
        <v>0</v>
      </c>
      <c r="L3384" s="1">
        <v>0</v>
      </c>
      <c r="M3384" s="1">
        <v>108</v>
      </c>
      <c r="N3384" s="1">
        <v>0</v>
      </c>
      <c r="O3384" s="1">
        <v>0</v>
      </c>
      <c r="P3384" s="1"/>
      <c r="Q3384" s="12"/>
      <c r="R3384" s="29">
        <f t="shared" si="159"/>
        <v>0</v>
      </c>
      <c r="S3384" t="str">
        <f t="shared" si="160"/>
        <v>OK</v>
      </c>
      <c r="T3384" s="10">
        <f>IFERROR(VLOOKUP(A3384,[1]!Tabla1[[#All],[Material]:[venta nueva]],38,FALSE),0)</f>
        <v>0</v>
      </c>
    </row>
    <row r="3385" spans="1:20" hidden="1" x14ac:dyDescent="0.35">
      <c r="A3385">
        <f t="shared" si="158"/>
        <v>1011967</v>
      </c>
      <c r="B3385" s="6" t="s">
        <v>629</v>
      </c>
      <c r="C3385" s="7" t="s">
        <v>658</v>
      </c>
      <c r="D3385" s="7" t="s">
        <v>1096</v>
      </c>
      <c r="E3385" s="7" t="s">
        <v>708</v>
      </c>
      <c r="F3385" s="7" t="s">
        <v>709</v>
      </c>
      <c r="G3385" s="7" t="s">
        <v>1072</v>
      </c>
      <c r="H3385" s="7" t="s">
        <v>993</v>
      </c>
      <c r="I3385" s="6" t="s">
        <v>14</v>
      </c>
      <c r="J3385" s="1">
        <v>-12451</v>
      </c>
      <c r="K3385" s="1">
        <v>184423</v>
      </c>
      <c r="L3385" s="1">
        <v>171973</v>
      </c>
      <c r="M3385" s="1">
        <v>-12451</v>
      </c>
      <c r="N3385" s="1">
        <v>180450</v>
      </c>
      <c r="O3385" s="1">
        <v>168000</v>
      </c>
      <c r="P3385" s="1">
        <v>72000</v>
      </c>
      <c r="Q3385" s="12"/>
      <c r="R3385" s="29">
        <f t="shared" si="159"/>
        <v>96000</v>
      </c>
      <c r="S3385" t="str">
        <f t="shared" si="160"/>
        <v>Sobre ingreso</v>
      </c>
      <c r="T3385" s="10">
        <f>IFERROR(VLOOKUP(A3385,[1]!Tabla1[[#All],[Material]:[venta nueva]],38,FALSE),0)</f>
        <v>0</v>
      </c>
    </row>
    <row r="3386" spans="1:20" hidden="1" x14ac:dyDescent="0.35">
      <c r="A3386">
        <f t="shared" si="158"/>
        <v>1011968</v>
      </c>
      <c r="B3386" s="6" t="s">
        <v>629</v>
      </c>
      <c r="C3386" s="7" t="s">
        <v>658</v>
      </c>
      <c r="D3386" s="7" t="s">
        <v>1096</v>
      </c>
      <c r="E3386" s="7" t="s">
        <v>710</v>
      </c>
      <c r="F3386" s="7" t="s">
        <v>711</v>
      </c>
      <c r="G3386" s="7" t="s">
        <v>1072</v>
      </c>
      <c r="H3386" s="7" t="s">
        <v>993</v>
      </c>
      <c r="I3386" s="6" t="s">
        <v>14</v>
      </c>
      <c r="J3386" s="1">
        <v>7002</v>
      </c>
      <c r="K3386" s="1">
        <v>18004</v>
      </c>
      <c r="L3386" s="1">
        <v>25006</v>
      </c>
      <c r="M3386" s="1">
        <v>7002</v>
      </c>
      <c r="N3386" s="1">
        <v>16998</v>
      </c>
      <c r="O3386" s="1">
        <v>24000</v>
      </c>
      <c r="P3386" s="1">
        <v>24000</v>
      </c>
      <c r="Q3386" s="12"/>
      <c r="R3386" s="29">
        <f t="shared" si="159"/>
        <v>0</v>
      </c>
      <c r="S3386" t="str">
        <f t="shared" si="160"/>
        <v>OK</v>
      </c>
      <c r="T3386" s="10">
        <f>IFERROR(VLOOKUP(A3386,[1]!Tabla1[[#All],[Material]:[venta nueva]],38,FALSE),0)</f>
        <v>0</v>
      </c>
    </row>
    <row r="3387" spans="1:20" hidden="1" x14ac:dyDescent="0.35">
      <c r="A3387">
        <f t="shared" si="158"/>
        <v>1011969</v>
      </c>
      <c r="B3387" s="6" t="s">
        <v>629</v>
      </c>
      <c r="C3387" s="7" t="s">
        <v>658</v>
      </c>
      <c r="D3387" s="7" t="s">
        <v>1096</v>
      </c>
      <c r="E3387" s="7" t="s">
        <v>712</v>
      </c>
      <c r="F3387" s="7" t="s">
        <v>713</v>
      </c>
      <c r="G3387" s="7" t="s">
        <v>1072</v>
      </c>
      <c r="H3387" s="7" t="s">
        <v>993</v>
      </c>
      <c r="I3387" s="6" t="s">
        <v>14</v>
      </c>
      <c r="J3387" s="1">
        <v>-2180</v>
      </c>
      <c r="K3387" s="1">
        <v>132907</v>
      </c>
      <c r="L3387" s="1">
        <v>130728</v>
      </c>
      <c r="M3387" s="1">
        <v>-2180</v>
      </c>
      <c r="N3387" s="1">
        <v>146179</v>
      </c>
      <c r="O3387" s="1">
        <v>144000</v>
      </c>
      <c r="P3387" s="1">
        <v>144000</v>
      </c>
      <c r="Q3387" s="12"/>
      <c r="R3387" s="29">
        <f t="shared" si="159"/>
        <v>0</v>
      </c>
      <c r="S3387" t="str">
        <f t="shared" si="160"/>
        <v>OK</v>
      </c>
      <c r="T3387" s="10">
        <f>IFERROR(VLOOKUP(A3387,[1]!Tabla1[[#All],[Material]:[venta nueva]],38,FALSE),0)</f>
        <v>0</v>
      </c>
    </row>
    <row r="3388" spans="1:20" hidden="1" x14ac:dyDescent="0.35">
      <c r="A3388">
        <f t="shared" si="158"/>
        <v>1012005</v>
      </c>
      <c r="B3388" s="6" t="s">
        <v>629</v>
      </c>
      <c r="C3388" s="7" t="s">
        <v>658</v>
      </c>
      <c r="D3388" s="7" t="s">
        <v>1096</v>
      </c>
      <c r="E3388" s="7" t="s">
        <v>714</v>
      </c>
      <c r="F3388" s="7" t="s">
        <v>715</v>
      </c>
      <c r="G3388" s="7" t="s">
        <v>1072</v>
      </c>
      <c r="H3388" s="7" t="s">
        <v>993</v>
      </c>
      <c r="I3388" s="6" t="s">
        <v>14</v>
      </c>
      <c r="J3388" s="1">
        <v>-168</v>
      </c>
      <c r="K3388" s="1">
        <v>0</v>
      </c>
      <c r="L3388" s="1">
        <v>0</v>
      </c>
      <c r="M3388" s="1">
        <v>-168</v>
      </c>
      <c r="N3388" s="1">
        <v>0</v>
      </c>
      <c r="O3388" s="1">
        <v>0</v>
      </c>
      <c r="P3388" s="1"/>
      <c r="Q3388" s="12"/>
      <c r="R3388" s="29">
        <f t="shared" si="159"/>
        <v>0</v>
      </c>
      <c r="S3388" t="str">
        <f t="shared" si="160"/>
        <v>OK</v>
      </c>
      <c r="T3388" s="10">
        <f>IFERROR(VLOOKUP(A3388,[1]!Tabla1[[#All],[Material]:[venta nueva]],38,FALSE),0)</f>
        <v>0</v>
      </c>
    </row>
    <row r="3389" spans="1:20" hidden="1" x14ac:dyDescent="0.35">
      <c r="A3389">
        <f t="shared" si="158"/>
        <v>1012038</v>
      </c>
      <c r="B3389" s="6" t="s">
        <v>629</v>
      </c>
      <c r="C3389" s="7" t="s">
        <v>658</v>
      </c>
      <c r="D3389" s="7" t="s">
        <v>1096</v>
      </c>
      <c r="E3389" s="7" t="s">
        <v>718</v>
      </c>
      <c r="F3389" s="7" t="s">
        <v>719</v>
      </c>
      <c r="G3389" s="7" t="s">
        <v>1066</v>
      </c>
      <c r="H3389" s="7" t="s">
        <v>982</v>
      </c>
      <c r="I3389" s="6" t="s">
        <v>8</v>
      </c>
      <c r="J3389" s="1">
        <v>2642</v>
      </c>
      <c r="K3389" s="1">
        <v>0</v>
      </c>
      <c r="L3389" s="1">
        <v>2642</v>
      </c>
      <c r="M3389" s="1">
        <v>2642</v>
      </c>
      <c r="N3389" s="1">
        <v>9778</v>
      </c>
      <c r="O3389" s="1">
        <v>12420</v>
      </c>
      <c r="P3389" s="1">
        <v>13236.034</v>
      </c>
      <c r="Q3389" s="12"/>
      <c r="R3389" s="29">
        <f t="shared" si="159"/>
        <v>-816.03399999999965</v>
      </c>
      <c r="S3389" t="str">
        <f t="shared" si="160"/>
        <v>Pendiente de ingreso</v>
      </c>
      <c r="T3389" s="10">
        <f>IFERROR(VLOOKUP(A3389,[1]!Tabla1[[#All],[Material]:[venta nueva]],38,FALSE),0)</f>
        <v>0</v>
      </c>
    </row>
    <row r="3390" spans="1:20" hidden="1" x14ac:dyDescent="0.35">
      <c r="A3390">
        <f t="shared" si="158"/>
        <v>1012107</v>
      </c>
      <c r="B3390" s="6" t="s">
        <v>629</v>
      </c>
      <c r="C3390" s="7" t="s">
        <v>658</v>
      </c>
      <c r="D3390" s="7" t="s">
        <v>1096</v>
      </c>
      <c r="E3390" s="7" t="s">
        <v>720</v>
      </c>
      <c r="F3390" s="7" t="s">
        <v>721</v>
      </c>
      <c r="G3390" s="7" t="s">
        <v>1066</v>
      </c>
      <c r="H3390" s="7" t="s">
        <v>982</v>
      </c>
      <c r="I3390" s="6" t="s">
        <v>8</v>
      </c>
      <c r="J3390" s="1">
        <v>-80435</v>
      </c>
      <c r="K3390" s="1">
        <v>80735</v>
      </c>
      <c r="L3390" s="1">
        <v>0</v>
      </c>
      <c r="M3390" s="1">
        <v>-80435</v>
      </c>
      <c r="N3390" s="1">
        <v>80735</v>
      </c>
      <c r="O3390" s="1">
        <v>0</v>
      </c>
      <c r="P3390" s="1"/>
      <c r="Q3390" s="12"/>
      <c r="R3390" s="29">
        <f t="shared" si="159"/>
        <v>0</v>
      </c>
      <c r="S3390" t="str">
        <f t="shared" si="160"/>
        <v>OK</v>
      </c>
      <c r="T3390" s="10">
        <f>IFERROR(VLOOKUP(A3390,[1]!Tabla1[[#All],[Material]:[venta nueva]],38,FALSE),0)</f>
        <v>0</v>
      </c>
    </row>
    <row r="3391" spans="1:20" hidden="1" x14ac:dyDescent="0.35">
      <c r="A3391">
        <f t="shared" si="158"/>
        <v>1012108</v>
      </c>
      <c r="B3391" s="6" t="s">
        <v>629</v>
      </c>
      <c r="C3391" s="7" t="s">
        <v>658</v>
      </c>
      <c r="D3391" s="7" t="s">
        <v>1096</v>
      </c>
      <c r="E3391" s="7" t="s">
        <v>722</v>
      </c>
      <c r="F3391" s="7" t="s">
        <v>723</v>
      </c>
      <c r="G3391" s="7" t="s">
        <v>1066</v>
      </c>
      <c r="H3391" s="7" t="s">
        <v>982</v>
      </c>
      <c r="I3391" s="6" t="s">
        <v>8</v>
      </c>
      <c r="J3391" s="1">
        <v>-75894</v>
      </c>
      <c r="K3391" s="1">
        <v>301584</v>
      </c>
      <c r="L3391" s="1">
        <v>225690</v>
      </c>
      <c r="M3391" s="1">
        <v>-75894</v>
      </c>
      <c r="N3391" s="1">
        <v>301421</v>
      </c>
      <c r="O3391" s="1">
        <v>225527</v>
      </c>
      <c r="P3391" s="1">
        <v>225708.435</v>
      </c>
      <c r="Q3391" s="12"/>
      <c r="R3391" s="29">
        <f t="shared" si="159"/>
        <v>-181.43499999999767</v>
      </c>
      <c r="S3391" t="str">
        <f t="shared" si="160"/>
        <v>Pendiente de ingreso</v>
      </c>
      <c r="T3391" s="10">
        <f>IFERROR(VLOOKUP(A3391,[1]!Tabla1[[#All],[Material]:[venta nueva]],38,FALSE),0)</f>
        <v>0</v>
      </c>
    </row>
    <row r="3392" spans="1:20" hidden="1" x14ac:dyDescent="0.35">
      <c r="A3392">
        <f t="shared" si="158"/>
        <v>1012109</v>
      </c>
      <c r="B3392" s="6" t="s">
        <v>629</v>
      </c>
      <c r="C3392" s="7" t="s">
        <v>658</v>
      </c>
      <c r="D3392" s="7" t="s">
        <v>1096</v>
      </c>
      <c r="E3392" s="7" t="s">
        <v>724</v>
      </c>
      <c r="F3392" s="7" t="s">
        <v>725</v>
      </c>
      <c r="G3392" s="7" t="s">
        <v>1066</v>
      </c>
      <c r="H3392" s="7" t="s">
        <v>982</v>
      </c>
      <c r="I3392" s="6" t="s">
        <v>8</v>
      </c>
      <c r="J3392" s="1">
        <v>-31775</v>
      </c>
      <c r="K3392" s="1">
        <v>384969</v>
      </c>
      <c r="L3392" s="1">
        <v>353194</v>
      </c>
      <c r="M3392" s="1">
        <v>-31775</v>
      </c>
      <c r="N3392" s="1">
        <v>384969</v>
      </c>
      <c r="O3392" s="1">
        <v>353194</v>
      </c>
      <c r="P3392" s="1">
        <v>353621.73</v>
      </c>
      <c r="Q3392" s="12"/>
      <c r="R3392" s="29">
        <f t="shared" si="159"/>
        <v>-427.72999999998137</v>
      </c>
      <c r="S3392" t="str">
        <f t="shared" si="160"/>
        <v>Pendiente de ingreso</v>
      </c>
      <c r="T3392" s="10">
        <f>IFERROR(VLOOKUP(A3392,[1]!Tabla1[[#All],[Material]:[venta nueva]],38,FALSE),0)</f>
        <v>0</v>
      </c>
    </row>
    <row r="3393" spans="1:20" hidden="1" x14ac:dyDescent="0.35">
      <c r="A3393">
        <f t="shared" si="158"/>
        <v>1012110</v>
      </c>
      <c r="B3393" s="6" t="s">
        <v>629</v>
      </c>
      <c r="C3393" s="7" t="s">
        <v>658</v>
      </c>
      <c r="D3393" s="7" t="s">
        <v>1096</v>
      </c>
      <c r="E3393" s="7" t="s">
        <v>726</v>
      </c>
      <c r="F3393" s="7" t="s">
        <v>727</v>
      </c>
      <c r="G3393" s="7" t="s">
        <v>1066</v>
      </c>
      <c r="H3393" s="7" t="s">
        <v>982</v>
      </c>
      <c r="I3393" s="6" t="s">
        <v>8</v>
      </c>
      <c r="J3393" s="1">
        <v>12210</v>
      </c>
      <c r="K3393" s="1">
        <v>94928</v>
      </c>
      <c r="L3393" s="1">
        <v>107138</v>
      </c>
      <c r="M3393" s="1">
        <v>12210</v>
      </c>
      <c r="N3393" s="1">
        <v>94566</v>
      </c>
      <c r="O3393" s="1">
        <v>106776</v>
      </c>
      <c r="P3393" s="1">
        <v>106775.909</v>
      </c>
      <c r="Q3393" s="12"/>
      <c r="R3393" s="29">
        <f t="shared" si="159"/>
        <v>9.1000000000349246E-2</v>
      </c>
      <c r="S3393" t="str">
        <f t="shared" si="160"/>
        <v>Sobre ingreso</v>
      </c>
      <c r="T3393" s="10">
        <f>IFERROR(VLOOKUP(A3393,[1]!Tabla1[[#All],[Material]:[venta nueva]],38,FALSE),0)</f>
        <v>0</v>
      </c>
    </row>
    <row r="3394" spans="1:20" hidden="1" x14ac:dyDescent="0.35">
      <c r="A3394">
        <f t="shared" si="158"/>
        <v>1012111</v>
      </c>
      <c r="B3394" s="6" t="s">
        <v>629</v>
      </c>
      <c r="C3394" s="7" t="s">
        <v>658</v>
      </c>
      <c r="D3394" s="7" t="s">
        <v>1096</v>
      </c>
      <c r="E3394" s="7" t="s">
        <v>728</v>
      </c>
      <c r="F3394" s="7" t="s">
        <v>729</v>
      </c>
      <c r="G3394" s="7" t="s">
        <v>1066</v>
      </c>
      <c r="H3394" s="7" t="s">
        <v>982</v>
      </c>
      <c r="I3394" s="6" t="s">
        <v>8</v>
      </c>
      <c r="J3394" s="1">
        <v>56196</v>
      </c>
      <c r="K3394" s="1">
        <v>92742</v>
      </c>
      <c r="L3394" s="1">
        <v>148938</v>
      </c>
      <c r="M3394" s="1">
        <v>56196</v>
      </c>
      <c r="N3394" s="1">
        <v>82513</v>
      </c>
      <c r="O3394" s="1">
        <v>138709</v>
      </c>
      <c r="P3394" s="1">
        <v>139888.12400000001</v>
      </c>
      <c r="Q3394" s="12"/>
      <c r="R3394" s="29">
        <f t="shared" si="159"/>
        <v>-1179.1240000000107</v>
      </c>
      <c r="S3394" t="str">
        <f t="shared" si="160"/>
        <v>Pendiente de ingreso</v>
      </c>
      <c r="T3394" s="10">
        <f>IFERROR(VLOOKUP(A3394,[1]!Tabla1[[#All],[Material]:[venta nueva]],38,FALSE),0)</f>
        <v>0</v>
      </c>
    </row>
    <row r="3395" spans="1:20" hidden="1" x14ac:dyDescent="0.35">
      <c r="A3395">
        <f t="shared" si="158"/>
        <v>1012112</v>
      </c>
      <c r="B3395" s="6" t="s">
        <v>629</v>
      </c>
      <c r="C3395" s="7" t="s">
        <v>658</v>
      </c>
      <c r="D3395" s="7" t="s">
        <v>1096</v>
      </c>
      <c r="E3395" s="7" t="s">
        <v>730</v>
      </c>
      <c r="F3395" s="7" t="s">
        <v>731</v>
      </c>
      <c r="G3395" s="7" t="s">
        <v>1066</v>
      </c>
      <c r="H3395" s="7" t="s">
        <v>982</v>
      </c>
      <c r="I3395" s="6" t="s">
        <v>8</v>
      </c>
      <c r="J3395" s="1">
        <v>599</v>
      </c>
      <c r="K3395" s="1">
        <v>21590</v>
      </c>
      <c r="L3395" s="1">
        <v>22189</v>
      </c>
      <c r="M3395" s="1">
        <v>599</v>
      </c>
      <c r="N3395" s="1">
        <v>21355</v>
      </c>
      <c r="O3395" s="1">
        <v>21954</v>
      </c>
      <c r="P3395" s="1">
        <v>20139.485000000001</v>
      </c>
      <c r="Q3395" s="12"/>
      <c r="R3395" s="29">
        <f t="shared" si="159"/>
        <v>1814.5149999999994</v>
      </c>
      <c r="S3395" t="str">
        <f t="shared" si="160"/>
        <v>Sobre ingreso</v>
      </c>
      <c r="T3395" s="10">
        <f>IFERROR(VLOOKUP(A3395,[1]!Tabla1[[#All],[Material]:[venta nueva]],38,FALSE),0)</f>
        <v>0</v>
      </c>
    </row>
    <row r="3396" spans="1:20" hidden="1" x14ac:dyDescent="0.35">
      <c r="A3396">
        <f t="shared" si="158"/>
        <v>1012115</v>
      </c>
      <c r="B3396" s="6" t="s">
        <v>629</v>
      </c>
      <c r="C3396" s="7" t="s">
        <v>658</v>
      </c>
      <c r="D3396" s="7" t="s">
        <v>1096</v>
      </c>
      <c r="E3396" s="7" t="s">
        <v>732</v>
      </c>
      <c r="F3396" s="7" t="s">
        <v>733</v>
      </c>
      <c r="G3396" s="7" t="s">
        <v>1066</v>
      </c>
      <c r="H3396" s="7" t="s">
        <v>982</v>
      </c>
      <c r="I3396" s="6" t="s">
        <v>8</v>
      </c>
      <c r="J3396" s="1">
        <v>-26309</v>
      </c>
      <c r="K3396" s="1">
        <v>46267</v>
      </c>
      <c r="L3396" s="1">
        <v>19958</v>
      </c>
      <c r="M3396" s="1">
        <v>-26309</v>
      </c>
      <c r="N3396" s="1">
        <v>46267</v>
      </c>
      <c r="O3396" s="1">
        <v>19958</v>
      </c>
      <c r="P3396" s="1">
        <v>20502.417000000001</v>
      </c>
      <c r="Q3396" s="12"/>
      <c r="R3396" s="29">
        <f t="shared" si="159"/>
        <v>-544.41700000000128</v>
      </c>
      <c r="S3396" t="str">
        <f t="shared" si="160"/>
        <v>Pendiente de ingreso</v>
      </c>
      <c r="T3396" s="10">
        <f>IFERROR(VLOOKUP(A3396,[1]!Tabla1[[#All],[Material]:[venta nueva]],38,FALSE),0)</f>
        <v>0</v>
      </c>
    </row>
    <row r="3397" spans="1:20" hidden="1" x14ac:dyDescent="0.35">
      <c r="A3397">
        <f t="shared" si="158"/>
        <v>1012145</v>
      </c>
      <c r="B3397" s="6" t="s">
        <v>629</v>
      </c>
      <c r="C3397" s="7" t="s">
        <v>658</v>
      </c>
      <c r="D3397" s="7" t="s">
        <v>1096</v>
      </c>
      <c r="E3397" s="7" t="s">
        <v>734</v>
      </c>
      <c r="F3397" s="7" t="s">
        <v>735</v>
      </c>
      <c r="G3397" s="7" t="s">
        <v>1066</v>
      </c>
      <c r="H3397" s="7" t="s">
        <v>982</v>
      </c>
      <c r="I3397" s="6" t="s">
        <v>8</v>
      </c>
      <c r="J3397" s="1">
        <v>16137</v>
      </c>
      <c r="K3397" s="1">
        <v>83654</v>
      </c>
      <c r="L3397" s="1">
        <v>99791</v>
      </c>
      <c r="M3397" s="1">
        <v>16137</v>
      </c>
      <c r="N3397" s="1">
        <v>203581</v>
      </c>
      <c r="O3397" s="1">
        <v>219718</v>
      </c>
      <c r="P3397" s="1">
        <v>219474.921</v>
      </c>
      <c r="Q3397" s="12"/>
      <c r="R3397" s="29">
        <f t="shared" si="159"/>
        <v>243.0789999999979</v>
      </c>
      <c r="S3397" t="str">
        <f t="shared" si="160"/>
        <v>Sobre ingreso</v>
      </c>
      <c r="T3397" s="10">
        <f>IFERROR(VLOOKUP(A3397,[1]!Tabla1[[#All],[Material]:[venta nueva]],38,FALSE),0)</f>
        <v>0</v>
      </c>
    </row>
    <row r="3398" spans="1:20" hidden="1" x14ac:dyDescent="0.35">
      <c r="A3398">
        <f t="shared" ref="A3398:A3461" si="161">+E3398*1</f>
        <v>1012147</v>
      </c>
      <c r="B3398" s="6" t="s">
        <v>629</v>
      </c>
      <c r="C3398" s="7" t="s">
        <v>658</v>
      </c>
      <c r="D3398" s="7" t="s">
        <v>1096</v>
      </c>
      <c r="E3398" s="7" t="s">
        <v>736</v>
      </c>
      <c r="F3398" s="7" t="s">
        <v>737</v>
      </c>
      <c r="G3398" s="7" t="s">
        <v>985</v>
      </c>
      <c r="H3398" s="7" t="s">
        <v>985</v>
      </c>
      <c r="I3398" s="6" t="s">
        <v>8</v>
      </c>
      <c r="J3398" s="1">
        <v>-26237</v>
      </c>
      <c r="K3398" s="1">
        <v>195881</v>
      </c>
      <c r="L3398" s="1">
        <v>169643</v>
      </c>
      <c r="M3398" s="1">
        <v>-26237</v>
      </c>
      <c r="N3398" s="1">
        <v>205942</v>
      </c>
      <c r="O3398" s="1">
        <v>179704</v>
      </c>
      <c r="P3398" s="1">
        <v>178592.158</v>
      </c>
      <c r="Q3398" s="12"/>
      <c r="R3398" s="29">
        <f t="shared" si="159"/>
        <v>1111.8420000000042</v>
      </c>
      <c r="S3398" t="str">
        <f t="shared" si="160"/>
        <v>Sobre ingreso</v>
      </c>
      <c r="T3398" s="10">
        <f>IFERROR(VLOOKUP(A3398,[1]!Tabla1[[#All],[Material]:[venta nueva]],38,FALSE),0)</f>
        <v>0</v>
      </c>
    </row>
    <row r="3399" spans="1:20" hidden="1" x14ac:dyDescent="0.35">
      <c r="A3399">
        <f t="shared" si="161"/>
        <v>1012148</v>
      </c>
      <c r="B3399" s="6" t="s">
        <v>629</v>
      </c>
      <c r="C3399" s="7" t="s">
        <v>658</v>
      </c>
      <c r="D3399" s="7" t="s">
        <v>1096</v>
      </c>
      <c r="E3399" s="7" t="s">
        <v>738</v>
      </c>
      <c r="F3399" s="7" t="s">
        <v>739</v>
      </c>
      <c r="G3399" s="7" t="s">
        <v>1068</v>
      </c>
      <c r="H3399" s="7" t="s">
        <v>984</v>
      </c>
      <c r="I3399" s="6" t="s">
        <v>8</v>
      </c>
      <c r="J3399" s="1">
        <v>3217</v>
      </c>
      <c r="K3399" s="1">
        <v>86584</v>
      </c>
      <c r="L3399" s="1">
        <v>89801</v>
      </c>
      <c r="M3399" s="1">
        <v>3217</v>
      </c>
      <c r="N3399" s="1">
        <v>96084</v>
      </c>
      <c r="O3399" s="1">
        <v>99301</v>
      </c>
      <c r="P3399" s="1">
        <v>99871.835000000006</v>
      </c>
      <c r="Q3399" s="12"/>
      <c r="R3399" s="29">
        <f t="shared" si="159"/>
        <v>-570.8350000000064</v>
      </c>
      <c r="S3399" t="str">
        <f t="shared" si="160"/>
        <v>Pendiente de ingreso</v>
      </c>
      <c r="T3399" s="10">
        <f>IFERROR(VLOOKUP(A3399,[1]!Tabla1[[#All],[Material]:[venta nueva]],38,FALSE),0)</f>
        <v>0</v>
      </c>
    </row>
    <row r="3400" spans="1:20" hidden="1" x14ac:dyDescent="0.35">
      <c r="A3400">
        <f t="shared" si="161"/>
        <v>1012157</v>
      </c>
      <c r="B3400" s="6" t="s">
        <v>629</v>
      </c>
      <c r="C3400" s="7" t="s">
        <v>658</v>
      </c>
      <c r="D3400" s="7" t="s">
        <v>1096</v>
      </c>
      <c r="E3400" s="7" t="s">
        <v>740</v>
      </c>
      <c r="F3400" s="7" t="s">
        <v>741</v>
      </c>
      <c r="G3400" s="7" t="s">
        <v>1068</v>
      </c>
      <c r="H3400" s="7" t="s">
        <v>994</v>
      </c>
      <c r="I3400" s="6" t="s">
        <v>8</v>
      </c>
      <c r="J3400" s="1">
        <v>-2228</v>
      </c>
      <c r="K3400" s="1">
        <v>22186</v>
      </c>
      <c r="L3400" s="1">
        <v>19958</v>
      </c>
      <c r="M3400" s="1">
        <v>-2228</v>
      </c>
      <c r="N3400" s="1">
        <v>23093</v>
      </c>
      <c r="O3400" s="1">
        <v>20865</v>
      </c>
      <c r="P3400" s="1">
        <v>22679.648000000001</v>
      </c>
      <c r="Q3400" s="12"/>
      <c r="R3400" s="29">
        <f t="shared" ref="R3400:R3463" si="162">+O3400-P3400</f>
        <v>-1814.648000000001</v>
      </c>
      <c r="S3400" t="str">
        <f t="shared" ref="S3400:S3463" si="163">IF(R3400&gt;0,"Sobre ingreso",IF(R3400&lt;0,"Pendiente de ingreso","OK"))</f>
        <v>Pendiente de ingreso</v>
      </c>
      <c r="T3400" s="10">
        <f>IFERROR(VLOOKUP(A3400,[1]!Tabla1[[#All],[Material]:[venta nueva]],38,FALSE),0)</f>
        <v>0</v>
      </c>
    </row>
    <row r="3401" spans="1:20" hidden="1" x14ac:dyDescent="0.35">
      <c r="A3401">
        <f t="shared" si="161"/>
        <v>1012158</v>
      </c>
      <c r="B3401" s="6" t="s">
        <v>629</v>
      </c>
      <c r="C3401" s="7" t="s">
        <v>658</v>
      </c>
      <c r="D3401" s="7" t="s">
        <v>1096</v>
      </c>
      <c r="E3401" s="7" t="s">
        <v>742</v>
      </c>
      <c r="F3401" s="7" t="s">
        <v>743</v>
      </c>
      <c r="G3401" s="7" t="s">
        <v>985</v>
      </c>
      <c r="H3401" s="7" t="s">
        <v>985</v>
      </c>
      <c r="I3401" s="6" t="s">
        <v>8</v>
      </c>
      <c r="J3401" s="1">
        <v>-19179</v>
      </c>
      <c r="K3401" s="1">
        <v>99010</v>
      </c>
      <c r="L3401" s="1">
        <v>79832</v>
      </c>
      <c r="M3401" s="1">
        <v>-19179</v>
      </c>
      <c r="N3401" s="1">
        <v>129980</v>
      </c>
      <c r="O3401" s="1">
        <v>110802</v>
      </c>
      <c r="P3401" s="1">
        <v>115847.58900000001</v>
      </c>
      <c r="Q3401" s="12"/>
      <c r="R3401" s="29">
        <f t="shared" si="162"/>
        <v>-5045.5890000000072</v>
      </c>
      <c r="S3401" t="str">
        <f t="shared" si="163"/>
        <v>Pendiente de ingreso</v>
      </c>
      <c r="T3401" s="10">
        <f>IFERROR(VLOOKUP(A3401,[1]!Tabla1[[#All],[Material]:[venta nueva]],38,FALSE),0)</f>
        <v>0</v>
      </c>
    </row>
    <row r="3402" spans="1:20" hidden="1" x14ac:dyDescent="0.35">
      <c r="A3402">
        <f t="shared" si="161"/>
        <v>1012159</v>
      </c>
      <c r="B3402" s="6" t="s">
        <v>629</v>
      </c>
      <c r="C3402" s="7" t="s">
        <v>658</v>
      </c>
      <c r="D3402" s="7" t="s">
        <v>1096</v>
      </c>
      <c r="E3402" s="7" t="s">
        <v>744</v>
      </c>
      <c r="F3402" s="7" t="s">
        <v>745</v>
      </c>
      <c r="G3402" s="7" t="s">
        <v>1068</v>
      </c>
      <c r="H3402" s="7" t="s">
        <v>984</v>
      </c>
      <c r="I3402" s="6" t="s">
        <v>8</v>
      </c>
      <c r="J3402" s="1">
        <v>3597</v>
      </c>
      <c r="K3402" s="1">
        <v>305752</v>
      </c>
      <c r="L3402" s="1">
        <v>309349</v>
      </c>
      <c r="M3402" s="1">
        <v>3597</v>
      </c>
      <c r="N3402" s="1">
        <v>292147</v>
      </c>
      <c r="O3402" s="1">
        <v>295744</v>
      </c>
      <c r="P3402" s="1">
        <v>294837.78200000001</v>
      </c>
      <c r="Q3402" s="12"/>
      <c r="R3402" s="29">
        <f t="shared" si="162"/>
        <v>906.21799999999348</v>
      </c>
      <c r="S3402" t="str">
        <f t="shared" si="163"/>
        <v>Sobre ingreso</v>
      </c>
      <c r="T3402" s="10">
        <f>IFERROR(VLOOKUP(A3402,[1]!Tabla1[[#All],[Material]:[venta nueva]],38,FALSE),0)</f>
        <v>0</v>
      </c>
    </row>
    <row r="3403" spans="1:20" hidden="1" x14ac:dyDescent="0.35">
      <c r="A3403">
        <f t="shared" si="161"/>
        <v>1012160</v>
      </c>
      <c r="B3403" s="6" t="s">
        <v>629</v>
      </c>
      <c r="C3403" s="7" t="s">
        <v>658</v>
      </c>
      <c r="D3403" s="7" t="s">
        <v>1096</v>
      </c>
      <c r="E3403" s="7" t="s">
        <v>746</v>
      </c>
      <c r="F3403" s="7" t="s">
        <v>747</v>
      </c>
      <c r="G3403" s="7" t="s">
        <v>1066</v>
      </c>
      <c r="H3403" s="7" t="s">
        <v>982</v>
      </c>
      <c r="I3403" s="6" t="s">
        <v>8</v>
      </c>
      <c r="J3403" s="1">
        <v>-33539</v>
      </c>
      <c r="K3403" s="1">
        <v>93414</v>
      </c>
      <c r="L3403" s="1">
        <v>59875</v>
      </c>
      <c r="M3403" s="1">
        <v>-33539</v>
      </c>
      <c r="N3403" s="1">
        <v>80713</v>
      </c>
      <c r="O3403" s="1">
        <v>47174</v>
      </c>
      <c r="P3403" s="1">
        <v>47173.728000000003</v>
      </c>
      <c r="Q3403" s="12"/>
      <c r="R3403" s="29">
        <f t="shared" si="162"/>
        <v>0.27199999999720603</v>
      </c>
      <c r="S3403" t="str">
        <f t="shared" si="163"/>
        <v>Sobre ingreso</v>
      </c>
      <c r="T3403" s="10">
        <f>IFERROR(VLOOKUP(A3403,[1]!Tabla1[[#All],[Material]:[venta nueva]],38,FALSE),0)</f>
        <v>0</v>
      </c>
    </row>
    <row r="3404" spans="1:20" hidden="1" x14ac:dyDescent="0.35">
      <c r="A3404">
        <f t="shared" si="161"/>
        <v>1012161</v>
      </c>
      <c r="B3404" s="6" t="s">
        <v>629</v>
      </c>
      <c r="C3404" s="7" t="s">
        <v>658</v>
      </c>
      <c r="D3404" s="7" t="s">
        <v>1096</v>
      </c>
      <c r="E3404" s="7" t="s">
        <v>748</v>
      </c>
      <c r="F3404" s="7" t="s">
        <v>749</v>
      </c>
      <c r="G3404" s="7" t="s">
        <v>1068</v>
      </c>
      <c r="H3404" s="7" t="s">
        <v>992</v>
      </c>
      <c r="I3404" s="6" t="s">
        <v>8</v>
      </c>
      <c r="J3404" s="1">
        <v>8111</v>
      </c>
      <c r="K3404" s="1">
        <v>65181</v>
      </c>
      <c r="L3404" s="1">
        <v>73292</v>
      </c>
      <c r="M3404" s="1">
        <v>8111</v>
      </c>
      <c r="N3404" s="1">
        <v>77600</v>
      </c>
      <c r="O3404" s="1">
        <v>85711</v>
      </c>
      <c r="P3404" s="1">
        <v>85711.263999999996</v>
      </c>
      <c r="Q3404" s="12"/>
      <c r="R3404" s="29">
        <f t="shared" si="162"/>
        <v>-0.26399999999557622</v>
      </c>
      <c r="S3404" t="str">
        <f t="shared" si="163"/>
        <v>Pendiente de ingreso</v>
      </c>
      <c r="T3404" s="10">
        <f>IFERROR(VLOOKUP(A3404,[1]!Tabla1[[#All],[Material]:[venta nueva]],38,FALSE),0)</f>
        <v>0</v>
      </c>
    </row>
    <row r="3405" spans="1:20" hidden="1" x14ac:dyDescent="0.35">
      <c r="A3405">
        <f t="shared" si="161"/>
        <v>1012163</v>
      </c>
      <c r="B3405" s="6" t="s">
        <v>629</v>
      </c>
      <c r="C3405" s="7" t="s">
        <v>658</v>
      </c>
      <c r="D3405" s="7" t="s">
        <v>1096</v>
      </c>
      <c r="E3405" s="7" t="s">
        <v>750</v>
      </c>
      <c r="F3405" s="7" t="s">
        <v>751</v>
      </c>
      <c r="G3405" s="7" t="s">
        <v>985</v>
      </c>
      <c r="H3405" s="7" t="s">
        <v>985</v>
      </c>
      <c r="I3405" s="6" t="s">
        <v>8</v>
      </c>
      <c r="J3405" s="1">
        <v>-9838</v>
      </c>
      <c r="K3405" s="1">
        <v>59733</v>
      </c>
      <c r="L3405" s="1">
        <v>49895</v>
      </c>
      <c r="M3405" s="1">
        <v>-9838</v>
      </c>
      <c r="N3405" s="1">
        <v>90396</v>
      </c>
      <c r="O3405" s="1">
        <v>80558</v>
      </c>
      <c r="P3405" s="1">
        <v>80558.467000000004</v>
      </c>
      <c r="Q3405" s="12"/>
      <c r="R3405" s="29">
        <f t="shared" si="162"/>
        <v>-0.46700000000419095</v>
      </c>
      <c r="S3405" t="str">
        <f t="shared" si="163"/>
        <v>Pendiente de ingreso</v>
      </c>
      <c r="T3405" s="10">
        <f>IFERROR(VLOOKUP(A3405,[1]!Tabla1[[#All],[Material]:[venta nueva]],38,FALSE),0)</f>
        <v>0</v>
      </c>
    </row>
    <row r="3406" spans="1:20" hidden="1" x14ac:dyDescent="0.35">
      <c r="A3406">
        <f t="shared" si="161"/>
        <v>1012164</v>
      </c>
      <c r="B3406" s="6" t="s">
        <v>629</v>
      </c>
      <c r="C3406" s="7" t="s">
        <v>658</v>
      </c>
      <c r="D3406" s="7" t="s">
        <v>1096</v>
      </c>
      <c r="E3406" s="7" t="s">
        <v>752</v>
      </c>
      <c r="F3406" s="7" t="s">
        <v>753</v>
      </c>
      <c r="G3406" s="7" t="s">
        <v>1068</v>
      </c>
      <c r="H3406" s="7" t="s">
        <v>992</v>
      </c>
      <c r="I3406" s="6" t="s">
        <v>8</v>
      </c>
      <c r="J3406" s="1">
        <v>5407</v>
      </c>
      <c r="K3406" s="1">
        <v>34509</v>
      </c>
      <c r="L3406" s="1">
        <v>39916</v>
      </c>
      <c r="M3406" s="1">
        <v>5407</v>
      </c>
      <c r="N3406" s="1">
        <v>43763</v>
      </c>
      <c r="O3406" s="1">
        <v>49170</v>
      </c>
      <c r="P3406" s="1">
        <v>49169.536</v>
      </c>
      <c r="Q3406" s="12"/>
      <c r="R3406" s="29">
        <f t="shared" si="162"/>
        <v>0.46399999999994179</v>
      </c>
      <c r="S3406" t="str">
        <f t="shared" si="163"/>
        <v>Sobre ingreso</v>
      </c>
      <c r="T3406" s="10">
        <f>IFERROR(VLOOKUP(A3406,[1]!Tabla1[[#All],[Material]:[venta nueva]],38,FALSE),0)</f>
        <v>0</v>
      </c>
    </row>
    <row r="3407" spans="1:20" hidden="1" x14ac:dyDescent="0.35">
      <c r="A3407">
        <f t="shared" si="161"/>
        <v>1012165</v>
      </c>
      <c r="B3407" s="6" t="s">
        <v>629</v>
      </c>
      <c r="C3407" s="7" t="s">
        <v>658</v>
      </c>
      <c r="D3407" s="7" t="s">
        <v>1096</v>
      </c>
      <c r="E3407" s="7" t="s">
        <v>754</v>
      </c>
      <c r="F3407" s="7" t="s">
        <v>755</v>
      </c>
      <c r="G3407" s="7" t="s">
        <v>1068</v>
      </c>
      <c r="H3407" s="7" t="s">
        <v>984</v>
      </c>
      <c r="I3407" s="6" t="s">
        <v>8</v>
      </c>
      <c r="J3407" s="1">
        <v>-90222</v>
      </c>
      <c r="K3407" s="1">
        <v>908243</v>
      </c>
      <c r="L3407" s="1">
        <v>818022</v>
      </c>
      <c r="M3407" s="1">
        <v>-90222</v>
      </c>
      <c r="N3407" s="1">
        <v>888243</v>
      </c>
      <c r="O3407" s="1">
        <v>798022</v>
      </c>
      <c r="P3407" s="1">
        <v>814202.36</v>
      </c>
      <c r="Q3407" s="12"/>
      <c r="R3407" s="29">
        <f t="shared" si="162"/>
        <v>-16180.359999999986</v>
      </c>
      <c r="S3407" t="str">
        <f t="shared" si="163"/>
        <v>Pendiente de ingreso</v>
      </c>
      <c r="T3407" s="10">
        <f>IFERROR(VLOOKUP(A3407,[1]!Tabla1[[#All],[Material]:[venta nueva]],38,FALSE),0)</f>
        <v>0</v>
      </c>
    </row>
    <row r="3408" spans="1:20" hidden="1" x14ac:dyDescent="0.35">
      <c r="A3408">
        <f t="shared" si="161"/>
        <v>1012166</v>
      </c>
      <c r="B3408" s="6" t="s">
        <v>629</v>
      </c>
      <c r="C3408" s="7" t="s">
        <v>658</v>
      </c>
      <c r="D3408" s="7" t="s">
        <v>1096</v>
      </c>
      <c r="E3408" s="7" t="s">
        <v>756</v>
      </c>
      <c r="F3408" s="7" t="s">
        <v>757</v>
      </c>
      <c r="G3408" s="7" t="s">
        <v>1068</v>
      </c>
      <c r="H3408" s="7" t="s">
        <v>994</v>
      </c>
      <c r="I3408" s="6" t="s">
        <v>8</v>
      </c>
      <c r="J3408" s="1">
        <v>-4046</v>
      </c>
      <c r="K3408" s="1">
        <v>4046</v>
      </c>
      <c r="L3408" s="1">
        <v>0</v>
      </c>
      <c r="M3408" s="1">
        <v>-4046</v>
      </c>
      <c r="N3408" s="1">
        <v>4046</v>
      </c>
      <c r="O3408" s="1">
        <v>0</v>
      </c>
      <c r="P3408" s="1"/>
      <c r="Q3408" s="12"/>
      <c r="R3408" s="29">
        <f t="shared" si="162"/>
        <v>0</v>
      </c>
      <c r="S3408" t="str">
        <f t="shared" si="163"/>
        <v>OK</v>
      </c>
      <c r="T3408" s="10">
        <f>IFERROR(VLOOKUP(A3408,[1]!Tabla1[[#All],[Material]:[venta nueva]],38,FALSE),0)</f>
        <v>0</v>
      </c>
    </row>
    <row r="3409" spans="1:20" hidden="1" x14ac:dyDescent="0.35">
      <c r="A3409">
        <f t="shared" si="161"/>
        <v>1012167</v>
      </c>
      <c r="B3409" s="6" t="s">
        <v>629</v>
      </c>
      <c r="C3409" s="7" t="s">
        <v>658</v>
      </c>
      <c r="D3409" s="7" t="s">
        <v>1096</v>
      </c>
      <c r="E3409" s="7" t="s">
        <v>758</v>
      </c>
      <c r="F3409" s="7" t="s">
        <v>759</v>
      </c>
      <c r="G3409" s="7" t="s">
        <v>1066</v>
      </c>
      <c r="H3409" s="7" t="s">
        <v>982</v>
      </c>
      <c r="I3409" s="6" t="s">
        <v>8</v>
      </c>
      <c r="J3409" s="1">
        <v>-106079</v>
      </c>
      <c r="K3409" s="1">
        <v>649600</v>
      </c>
      <c r="L3409" s="1">
        <v>543521</v>
      </c>
      <c r="M3409" s="1">
        <v>-106079</v>
      </c>
      <c r="N3409" s="1">
        <v>651848</v>
      </c>
      <c r="O3409" s="1">
        <v>545769</v>
      </c>
      <c r="P3409" s="1">
        <v>545769.05599999998</v>
      </c>
      <c r="Q3409" s="12"/>
      <c r="R3409" s="29">
        <f t="shared" si="162"/>
        <v>-5.5999999982304871E-2</v>
      </c>
      <c r="S3409" t="str">
        <f t="shared" si="163"/>
        <v>Pendiente de ingreso</v>
      </c>
      <c r="T3409" s="10">
        <f>IFERROR(VLOOKUP(A3409,[1]!Tabla1[[#All],[Material]:[venta nueva]],38,FALSE),0)</f>
        <v>0</v>
      </c>
    </row>
    <row r="3410" spans="1:20" hidden="1" x14ac:dyDescent="0.35">
      <c r="A3410">
        <f t="shared" si="161"/>
        <v>1012207</v>
      </c>
      <c r="B3410" s="6" t="s">
        <v>629</v>
      </c>
      <c r="C3410" s="7" t="s">
        <v>658</v>
      </c>
      <c r="D3410" s="7" t="s">
        <v>1096</v>
      </c>
      <c r="E3410" s="7" t="s">
        <v>760</v>
      </c>
      <c r="F3410" s="7" t="s">
        <v>761</v>
      </c>
      <c r="G3410" s="7" t="s">
        <v>1065</v>
      </c>
      <c r="H3410" s="7" t="s">
        <v>981</v>
      </c>
      <c r="I3410" s="6" t="s">
        <v>11</v>
      </c>
      <c r="J3410" s="1">
        <v>20020</v>
      </c>
      <c r="K3410" s="1">
        <v>45500</v>
      </c>
      <c r="L3410" s="1">
        <v>65520</v>
      </c>
      <c r="M3410" s="1">
        <v>20020</v>
      </c>
      <c r="N3410" s="1">
        <v>51980</v>
      </c>
      <c r="O3410" s="1">
        <v>72000</v>
      </c>
      <c r="P3410" s="1"/>
      <c r="Q3410" s="12"/>
      <c r="R3410" s="29">
        <f t="shared" si="162"/>
        <v>72000</v>
      </c>
      <c r="S3410" t="str">
        <f t="shared" si="163"/>
        <v>Sobre ingreso</v>
      </c>
      <c r="T3410" s="10">
        <f>IFERROR(VLOOKUP(A3410,[1]!Tabla1[[#All],[Material]:[venta nueva]],38,FALSE),0)</f>
        <v>0</v>
      </c>
    </row>
    <row r="3411" spans="1:20" hidden="1" x14ac:dyDescent="0.35">
      <c r="A3411">
        <f t="shared" si="161"/>
        <v>1012218</v>
      </c>
      <c r="B3411" s="6" t="s">
        <v>629</v>
      </c>
      <c r="C3411" s="7" t="s">
        <v>658</v>
      </c>
      <c r="D3411" s="7" t="s">
        <v>1096</v>
      </c>
      <c r="E3411" s="7" t="s">
        <v>764</v>
      </c>
      <c r="F3411" s="7" t="s">
        <v>765</v>
      </c>
      <c r="G3411" s="7" t="s">
        <v>1068</v>
      </c>
      <c r="H3411" s="7" t="s">
        <v>992</v>
      </c>
      <c r="I3411" s="6" t="s">
        <v>14</v>
      </c>
      <c r="J3411" s="1">
        <v>-24000</v>
      </c>
      <c r="K3411" s="1">
        <v>0</v>
      </c>
      <c r="L3411" s="1">
        <v>0</v>
      </c>
      <c r="M3411" s="1">
        <v>-24000</v>
      </c>
      <c r="N3411" s="1">
        <v>0</v>
      </c>
      <c r="O3411" s="1">
        <v>0</v>
      </c>
      <c r="P3411" s="1"/>
      <c r="Q3411" s="12"/>
      <c r="R3411" s="29">
        <f t="shared" si="162"/>
        <v>0</v>
      </c>
      <c r="S3411" t="str">
        <f t="shared" si="163"/>
        <v>OK</v>
      </c>
      <c r="T3411" s="10">
        <f>IFERROR(VLOOKUP(A3411,[1]!Tabla1[[#All],[Material]:[venta nueva]],38,FALSE),0)</f>
        <v>0</v>
      </c>
    </row>
    <row r="3412" spans="1:20" hidden="1" x14ac:dyDescent="0.35">
      <c r="A3412">
        <f t="shared" si="161"/>
        <v>1012275</v>
      </c>
      <c r="B3412" s="6" t="s">
        <v>629</v>
      </c>
      <c r="C3412" s="7" t="s">
        <v>658</v>
      </c>
      <c r="D3412" s="7" t="s">
        <v>1096</v>
      </c>
      <c r="E3412" s="7" t="s">
        <v>766</v>
      </c>
      <c r="F3412" s="7" t="s">
        <v>767</v>
      </c>
      <c r="G3412" s="7" t="s">
        <v>1068</v>
      </c>
      <c r="H3412" s="7" t="s">
        <v>994</v>
      </c>
      <c r="I3412" s="6" t="s">
        <v>14</v>
      </c>
      <c r="J3412" s="1">
        <v>0</v>
      </c>
      <c r="K3412" s="1">
        <v>12000</v>
      </c>
      <c r="L3412" s="1">
        <v>12000</v>
      </c>
      <c r="M3412" s="1"/>
      <c r="N3412" s="1"/>
      <c r="O3412" s="1"/>
      <c r="P3412" s="1"/>
      <c r="Q3412" s="12"/>
      <c r="R3412" s="29">
        <f t="shared" si="162"/>
        <v>0</v>
      </c>
      <c r="S3412" t="str">
        <f t="shared" si="163"/>
        <v>OK</v>
      </c>
      <c r="T3412" s="10">
        <f>IFERROR(VLOOKUP(A3412,[1]!Tabla1[[#All],[Material]:[venta nueva]],38,FALSE),0)</f>
        <v>0</v>
      </c>
    </row>
    <row r="3413" spans="1:20" hidden="1" x14ac:dyDescent="0.35">
      <c r="A3413">
        <f t="shared" si="161"/>
        <v>1012278</v>
      </c>
      <c r="B3413" s="6" t="s">
        <v>629</v>
      </c>
      <c r="C3413" s="7" t="s">
        <v>658</v>
      </c>
      <c r="D3413" s="7" t="s">
        <v>1096</v>
      </c>
      <c r="E3413" s="7" t="s">
        <v>768</v>
      </c>
      <c r="F3413" s="7" t="s">
        <v>769</v>
      </c>
      <c r="G3413" s="7" t="s">
        <v>1068</v>
      </c>
      <c r="H3413" s="7" t="s">
        <v>994</v>
      </c>
      <c r="I3413" s="6" t="s">
        <v>10</v>
      </c>
      <c r="J3413" s="1">
        <v>-7876</v>
      </c>
      <c r="K3413" s="1">
        <v>87876</v>
      </c>
      <c r="L3413" s="1">
        <v>80000</v>
      </c>
      <c r="M3413" s="1">
        <v>-7876</v>
      </c>
      <c r="N3413" s="1">
        <v>87876</v>
      </c>
      <c r="O3413" s="1">
        <v>80000</v>
      </c>
      <c r="P3413" s="1">
        <v>80028</v>
      </c>
      <c r="Q3413" s="12"/>
      <c r="R3413" s="29">
        <f t="shared" si="162"/>
        <v>-28</v>
      </c>
      <c r="S3413" t="str">
        <f t="shared" si="163"/>
        <v>Pendiente de ingreso</v>
      </c>
      <c r="T3413" s="10">
        <f>IFERROR(VLOOKUP(A3413,[1]!Tabla1[[#All],[Material]:[venta nueva]],38,FALSE),0)</f>
        <v>0</v>
      </c>
    </row>
    <row r="3414" spans="1:20" hidden="1" x14ac:dyDescent="0.35">
      <c r="A3414">
        <f t="shared" si="161"/>
        <v>1012326</v>
      </c>
      <c r="B3414" s="6" t="s">
        <v>629</v>
      </c>
      <c r="C3414" s="7" t="s">
        <v>658</v>
      </c>
      <c r="D3414" s="7" t="s">
        <v>1096</v>
      </c>
      <c r="E3414" s="7" t="s">
        <v>772</v>
      </c>
      <c r="F3414" s="7" t="s">
        <v>773</v>
      </c>
      <c r="G3414" s="7" t="s">
        <v>1065</v>
      </c>
      <c r="H3414" s="7" t="s">
        <v>989</v>
      </c>
      <c r="I3414" s="6" t="s">
        <v>15</v>
      </c>
      <c r="J3414" s="1">
        <v>2858</v>
      </c>
      <c r="K3414" s="1">
        <v>7142</v>
      </c>
      <c r="L3414" s="1">
        <v>10000</v>
      </c>
      <c r="M3414" s="1">
        <v>2858</v>
      </c>
      <c r="N3414" s="1">
        <v>7142</v>
      </c>
      <c r="O3414" s="1">
        <v>10000</v>
      </c>
      <c r="P3414" s="1">
        <v>10000</v>
      </c>
      <c r="Q3414" s="12"/>
      <c r="R3414" s="29">
        <f t="shared" si="162"/>
        <v>0</v>
      </c>
      <c r="S3414" t="str">
        <f t="shared" si="163"/>
        <v>OK</v>
      </c>
      <c r="T3414" s="10">
        <f>IFERROR(VLOOKUP(A3414,[1]!Tabla1[[#All],[Material]:[venta nueva]],38,FALSE),0)</f>
        <v>0</v>
      </c>
    </row>
    <row r="3415" spans="1:20" hidden="1" x14ac:dyDescent="0.35">
      <c r="A3415">
        <f t="shared" si="161"/>
        <v>1012399</v>
      </c>
      <c r="B3415" s="6" t="s">
        <v>629</v>
      </c>
      <c r="C3415" s="7" t="s">
        <v>658</v>
      </c>
      <c r="D3415" s="7" t="s">
        <v>1096</v>
      </c>
      <c r="E3415" s="7" t="s">
        <v>776</v>
      </c>
      <c r="F3415" s="7" t="s">
        <v>777</v>
      </c>
      <c r="G3415" s="7" t="s">
        <v>1066</v>
      </c>
      <c r="H3415" s="7" t="s">
        <v>982</v>
      </c>
      <c r="I3415" s="6" t="s">
        <v>8</v>
      </c>
      <c r="J3415" s="1">
        <v>2352</v>
      </c>
      <c r="K3415" s="1">
        <v>15792</v>
      </c>
      <c r="L3415" s="1">
        <v>18144</v>
      </c>
      <c r="M3415" s="1"/>
      <c r="N3415" s="1"/>
      <c r="O3415" s="1"/>
      <c r="P3415" s="1"/>
      <c r="Q3415" s="12"/>
      <c r="R3415" s="29">
        <f t="shared" si="162"/>
        <v>0</v>
      </c>
      <c r="S3415" t="str">
        <f t="shared" si="163"/>
        <v>OK</v>
      </c>
      <c r="T3415" s="10">
        <f>IFERROR(VLOOKUP(A3415,[1]!Tabla1[[#All],[Material]:[venta nueva]],38,FALSE),0)</f>
        <v>0</v>
      </c>
    </row>
    <row r="3416" spans="1:20" hidden="1" x14ac:dyDescent="0.35">
      <c r="A3416">
        <f t="shared" si="161"/>
        <v>1012400</v>
      </c>
      <c r="B3416" s="6" t="s">
        <v>629</v>
      </c>
      <c r="C3416" s="7" t="s">
        <v>658</v>
      </c>
      <c r="D3416" s="7" t="s">
        <v>1096</v>
      </c>
      <c r="E3416" s="7" t="s">
        <v>778</v>
      </c>
      <c r="F3416" s="7" t="s">
        <v>779</v>
      </c>
      <c r="G3416" s="7" t="s">
        <v>985</v>
      </c>
      <c r="H3416" s="7" t="s">
        <v>985</v>
      </c>
      <c r="I3416" s="6" t="s">
        <v>8</v>
      </c>
      <c r="J3416" s="1">
        <v>-5460</v>
      </c>
      <c r="K3416" s="1">
        <v>25418</v>
      </c>
      <c r="L3416" s="1">
        <v>19958</v>
      </c>
      <c r="M3416" s="1">
        <v>-5460</v>
      </c>
      <c r="N3416" s="1">
        <v>0</v>
      </c>
      <c r="O3416" s="1">
        <v>0</v>
      </c>
      <c r="P3416" s="1"/>
      <c r="Q3416" s="12"/>
      <c r="R3416" s="29">
        <f t="shared" si="162"/>
        <v>0</v>
      </c>
      <c r="S3416" t="str">
        <f t="shared" si="163"/>
        <v>OK</v>
      </c>
      <c r="T3416" s="10">
        <f>IFERROR(VLOOKUP(A3416,[1]!Tabla1[[#All],[Material]:[venta nueva]],38,FALSE),0)</f>
        <v>0</v>
      </c>
    </row>
    <row r="3417" spans="1:20" hidden="1" x14ac:dyDescent="0.35">
      <c r="A3417">
        <f t="shared" si="161"/>
        <v>1012401</v>
      </c>
      <c r="B3417" s="6" t="s">
        <v>629</v>
      </c>
      <c r="C3417" s="7" t="s">
        <v>658</v>
      </c>
      <c r="D3417" s="7" t="s">
        <v>1096</v>
      </c>
      <c r="E3417" s="7" t="s">
        <v>780</v>
      </c>
      <c r="F3417" s="7" t="s">
        <v>781</v>
      </c>
      <c r="G3417" s="7" t="s">
        <v>1068</v>
      </c>
      <c r="H3417" s="7" t="s">
        <v>984</v>
      </c>
      <c r="I3417" s="6" t="s">
        <v>8</v>
      </c>
      <c r="J3417" s="1">
        <v>8770</v>
      </c>
      <c r="K3417" s="1">
        <v>35188</v>
      </c>
      <c r="L3417" s="1">
        <v>43958</v>
      </c>
      <c r="M3417" s="1"/>
      <c r="N3417" s="1"/>
      <c r="O3417" s="1"/>
      <c r="P3417" s="1"/>
      <c r="Q3417" s="12"/>
      <c r="R3417" s="29">
        <f t="shared" si="162"/>
        <v>0</v>
      </c>
      <c r="S3417" t="str">
        <f t="shared" si="163"/>
        <v>OK</v>
      </c>
      <c r="T3417" s="10">
        <f>IFERROR(VLOOKUP(A3417,[1]!Tabla1[[#All],[Material]:[venta nueva]],38,FALSE),0)</f>
        <v>0</v>
      </c>
    </row>
    <row r="3418" spans="1:20" hidden="1" x14ac:dyDescent="0.35">
      <c r="A3418">
        <f t="shared" si="161"/>
        <v>1012434</v>
      </c>
      <c r="B3418" s="6" t="s">
        <v>629</v>
      </c>
      <c r="C3418" s="7" t="s">
        <v>658</v>
      </c>
      <c r="D3418" s="7" t="s">
        <v>1096</v>
      </c>
      <c r="E3418" s="7" t="s">
        <v>782</v>
      </c>
      <c r="F3418" s="7" t="s">
        <v>783</v>
      </c>
      <c r="G3418" s="7" t="s">
        <v>1068</v>
      </c>
      <c r="H3418" s="7" t="s">
        <v>996</v>
      </c>
      <c r="I3418" s="6" t="s">
        <v>14</v>
      </c>
      <c r="J3418" s="1">
        <v>-9460</v>
      </c>
      <c r="K3418" s="1">
        <v>9460</v>
      </c>
      <c r="L3418" s="1">
        <v>0</v>
      </c>
      <c r="M3418" s="1">
        <v>-9460</v>
      </c>
      <c r="N3418" s="1">
        <v>9460</v>
      </c>
      <c r="O3418" s="1">
        <v>0</v>
      </c>
      <c r="P3418" s="1"/>
      <c r="Q3418" s="12"/>
      <c r="R3418" s="29">
        <f t="shared" si="162"/>
        <v>0</v>
      </c>
      <c r="S3418" t="str">
        <f t="shared" si="163"/>
        <v>OK</v>
      </c>
      <c r="T3418" s="10">
        <f>IFERROR(VLOOKUP(A3418,[1]!Tabla1[[#All],[Material]:[venta nueva]],38,FALSE),0)</f>
        <v>0</v>
      </c>
    </row>
    <row r="3419" spans="1:20" hidden="1" x14ac:dyDescent="0.35">
      <c r="A3419">
        <f t="shared" si="161"/>
        <v>1012448</v>
      </c>
      <c r="B3419" s="6" t="s">
        <v>629</v>
      </c>
      <c r="C3419" s="7" t="s">
        <v>658</v>
      </c>
      <c r="D3419" s="7" t="s">
        <v>1096</v>
      </c>
      <c r="E3419" s="7" t="s">
        <v>784</v>
      </c>
      <c r="F3419" s="7" t="s">
        <v>785</v>
      </c>
      <c r="G3419" s="7" t="s">
        <v>1072</v>
      </c>
      <c r="H3419" s="7" t="s">
        <v>993</v>
      </c>
      <c r="I3419" s="6" t="s">
        <v>14</v>
      </c>
      <c r="J3419" s="1"/>
      <c r="K3419" s="1"/>
      <c r="L3419" s="1"/>
      <c r="M3419" s="1"/>
      <c r="N3419" s="1"/>
      <c r="O3419" s="1"/>
      <c r="P3419" s="1">
        <v>120000</v>
      </c>
      <c r="Q3419" s="12"/>
      <c r="R3419" s="29">
        <f t="shared" si="162"/>
        <v>-120000</v>
      </c>
      <c r="S3419" t="str">
        <f t="shared" si="163"/>
        <v>Pendiente de ingreso</v>
      </c>
      <c r="T3419" s="10">
        <f>IFERROR(VLOOKUP(A3419,[1]!Tabla1[[#All],[Material]:[venta nueva]],38,FALSE),0)</f>
        <v>0</v>
      </c>
    </row>
    <row r="3420" spans="1:20" hidden="1" x14ac:dyDescent="0.35">
      <c r="A3420">
        <f t="shared" si="161"/>
        <v>1012451</v>
      </c>
      <c r="B3420" s="6" t="s">
        <v>629</v>
      </c>
      <c r="C3420" s="7" t="s">
        <v>658</v>
      </c>
      <c r="D3420" s="7" t="s">
        <v>1096</v>
      </c>
      <c r="E3420" s="7" t="s">
        <v>786</v>
      </c>
      <c r="F3420" s="7" t="s">
        <v>787</v>
      </c>
      <c r="G3420" s="7" t="s">
        <v>1068</v>
      </c>
      <c r="H3420" s="7" t="s">
        <v>992</v>
      </c>
      <c r="I3420" s="6" t="s">
        <v>14</v>
      </c>
      <c r="J3420" s="1">
        <v>-20595</v>
      </c>
      <c r="K3420" s="1">
        <v>32595</v>
      </c>
      <c r="L3420" s="1">
        <v>12000</v>
      </c>
      <c r="M3420" s="1">
        <v>-20595</v>
      </c>
      <c r="N3420" s="1">
        <v>32595</v>
      </c>
      <c r="O3420" s="1">
        <v>12000</v>
      </c>
      <c r="P3420" s="1"/>
      <c r="Q3420" s="12"/>
      <c r="R3420" s="29">
        <f t="shared" si="162"/>
        <v>12000</v>
      </c>
      <c r="S3420" t="str">
        <f t="shared" si="163"/>
        <v>Sobre ingreso</v>
      </c>
      <c r="T3420" s="10">
        <f>IFERROR(VLOOKUP(A3420,[1]!Tabla1[[#All],[Material]:[venta nueva]],38,FALSE),0)</f>
        <v>0</v>
      </c>
    </row>
    <row r="3421" spans="1:20" hidden="1" x14ac:dyDescent="0.35">
      <c r="A3421">
        <f t="shared" si="161"/>
        <v>1012455</v>
      </c>
      <c r="B3421" s="6" t="s">
        <v>629</v>
      </c>
      <c r="C3421" s="7" t="s">
        <v>658</v>
      </c>
      <c r="D3421" s="7" t="s">
        <v>1096</v>
      </c>
      <c r="E3421" s="7" t="s">
        <v>790</v>
      </c>
      <c r="F3421" s="7" t="s">
        <v>791</v>
      </c>
      <c r="G3421" s="7" t="s">
        <v>1068</v>
      </c>
      <c r="H3421" s="7" t="s">
        <v>997</v>
      </c>
      <c r="I3421" s="6" t="s">
        <v>14</v>
      </c>
      <c r="J3421" s="1"/>
      <c r="K3421" s="1"/>
      <c r="L3421" s="1"/>
      <c r="M3421" s="1"/>
      <c r="N3421" s="1"/>
      <c r="O3421" s="1"/>
      <c r="P3421" s="1">
        <v>96000</v>
      </c>
      <c r="Q3421" s="12"/>
      <c r="R3421" s="29">
        <f t="shared" si="162"/>
        <v>-96000</v>
      </c>
      <c r="S3421" t="str">
        <f t="shared" si="163"/>
        <v>Pendiente de ingreso</v>
      </c>
      <c r="T3421" s="10">
        <f>IFERROR(VLOOKUP(A3421,[1]!Tabla1[[#All],[Material]:[venta nueva]],38,FALSE),0)</f>
        <v>0</v>
      </c>
    </row>
    <row r="3422" spans="1:20" hidden="1" x14ac:dyDescent="0.35">
      <c r="A3422">
        <f t="shared" si="161"/>
        <v>1012483</v>
      </c>
      <c r="B3422" s="6" t="s">
        <v>629</v>
      </c>
      <c r="C3422" s="7" t="s">
        <v>658</v>
      </c>
      <c r="D3422" s="7" t="s">
        <v>1096</v>
      </c>
      <c r="E3422" s="7" t="s">
        <v>792</v>
      </c>
      <c r="F3422" s="7" t="s">
        <v>793</v>
      </c>
      <c r="G3422" s="7" t="s">
        <v>1068</v>
      </c>
      <c r="H3422" s="7" t="s">
        <v>984</v>
      </c>
      <c r="I3422" s="6" t="s">
        <v>8</v>
      </c>
      <c r="J3422" s="1">
        <v>8860</v>
      </c>
      <c r="K3422" s="1">
        <v>260573</v>
      </c>
      <c r="L3422" s="1">
        <v>269433</v>
      </c>
      <c r="M3422" s="1">
        <v>8860</v>
      </c>
      <c r="N3422" s="1">
        <v>246989</v>
      </c>
      <c r="O3422" s="1">
        <v>255849</v>
      </c>
      <c r="P3422" s="1">
        <v>257662.62400000001</v>
      </c>
      <c r="Q3422" s="12"/>
      <c r="R3422" s="29">
        <f t="shared" si="162"/>
        <v>-1813.6240000000107</v>
      </c>
      <c r="S3422" t="str">
        <f t="shared" si="163"/>
        <v>Pendiente de ingreso</v>
      </c>
      <c r="T3422" s="10">
        <f>IFERROR(VLOOKUP(A3422,[1]!Tabla1[[#All],[Material]:[venta nueva]],38,FALSE),0)</f>
        <v>0</v>
      </c>
    </row>
    <row r="3423" spans="1:20" hidden="1" x14ac:dyDescent="0.35">
      <c r="A3423">
        <f t="shared" si="161"/>
        <v>1012488</v>
      </c>
      <c r="B3423" s="6" t="s">
        <v>629</v>
      </c>
      <c r="C3423" s="7" t="s">
        <v>658</v>
      </c>
      <c r="D3423" s="7" t="s">
        <v>1096</v>
      </c>
      <c r="E3423" s="7" t="s">
        <v>794</v>
      </c>
      <c r="F3423" s="7" t="s">
        <v>795</v>
      </c>
      <c r="G3423" s="7" t="s">
        <v>1066</v>
      </c>
      <c r="H3423" s="7" t="s">
        <v>982</v>
      </c>
      <c r="I3423" s="6" t="s">
        <v>8</v>
      </c>
      <c r="J3423" s="1">
        <v>-19959</v>
      </c>
      <c r="K3423" s="1">
        <v>19959</v>
      </c>
      <c r="L3423" s="1">
        <v>0</v>
      </c>
      <c r="M3423" s="1">
        <v>-19959</v>
      </c>
      <c r="N3423" s="1">
        <v>19959</v>
      </c>
      <c r="O3423" s="1">
        <v>0</v>
      </c>
      <c r="P3423" s="1"/>
      <c r="Q3423" s="12"/>
      <c r="R3423" s="29">
        <f t="shared" si="162"/>
        <v>0</v>
      </c>
      <c r="S3423" t="str">
        <f t="shared" si="163"/>
        <v>OK</v>
      </c>
      <c r="T3423" s="10">
        <f>IFERROR(VLOOKUP(A3423,[1]!Tabla1[[#All],[Material]:[venta nueva]],38,FALSE),0)</f>
        <v>0</v>
      </c>
    </row>
    <row r="3424" spans="1:20" hidden="1" x14ac:dyDescent="0.35">
      <c r="A3424">
        <f t="shared" si="161"/>
        <v>1012502</v>
      </c>
      <c r="B3424" s="6" t="s">
        <v>629</v>
      </c>
      <c r="C3424" s="7" t="s">
        <v>658</v>
      </c>
      <c r="D3424" s="7" t="s">
        <v>1096</v>
      </c>
      <c r="E3424" s="7" t="s">
        <v>796</v>
      </c>
      <c r="F3424" s="7" t="s">
        <v>797</v>
      </c>
      <c r="G3424" s="7" t="s">
        <v>1072</v>
      </c>
      <c r="H3424" s="7" t="s">
        <v>993</v>
      </c>
      <c r="I3424" s="6" t="s">
        <v>14</v>
      </c>
      <c r="J3424" s="1">
        <v>12066</v>
      </c>
      <c r="K3424" s="1">
        <v>9703</v>
      </c>
      <c r="L3424" s="1">
        <v>21769</v>
      </c>
      <c r="M3424" s="1">
        <v>12066</v>
      </c>
      <c r="N3424" s="1">
        <v>11934</v>
      </c>
      <c r="O3424" s="1">
        <v>24000</v>
      </c>
      <c r="P3424" s="1">
        <v>24000</v>
      </c>
      <c r="Q3424" s="12"/>
      <c r="R3424" s="29">
        <f t="shared" si="162"/>
        <v>0</v>
      </c>
      <c r="S3424" t="str">
        <f t="shared" si="163"/>
        <v>OK</v>
      </c>
      <c r="T3424" s="10">
        <f>IFERROR(VLOOKUP(A3424,[1]!Tabla1[[#All],[Material]:[venta nueva]],38,FALSE),0)</f>
        <v>0</v>
      </c>
    </row>
    <row r="3425" spans="1:20" hidden="1" x14ac:dyDescent="0.35">
      <c r="A3425">
        <f t="shared" si="161"/>
        <v>1012503</v>
      </c>
      <c r="B3425" s="6" t="s">
        <v>629</v>
      </c>
      <c r="C3425" s="7" t="s">
        <v>658</v>
      </c>
      <c r="D3425" s="7" t="s">
        <v>1096</v>
      </c>
      <c r="E3425" s="7" t="s">
        <v>798</v>
      </c>
      <c r="F3425" s="7" t="s">
        <v>799</v>
      </c>
      <c r="G3425" s="7" t="s">
        <v>1072</v>
      </c>
      <c r="H3425" s="7" t="s">
        <v>993</v>
      </c>
      <c r="I3425" s="6" t="s">
        <v>14</v>
      </c>
      <c r="J3425" s="1">
        <v>-40929</v>
      </c>
      <c r="K3425" s="1">
        <v>287500</v>
      </c>
      <c r="L3425" s="1">
        <v>246571</v>
      </c>
      <c r="M3425" s="1">
        <v>-40929</v>
      </c>
      <c r="N3425" s="1">
        <v>280929</v>
      </c>
      <c r="O3425" s="1">
        <v>240000</v>
      </c>
      <c r="P3425" s="1">
        <v>240000</v>
      </c>
      <c r="Q3425" s="12"/>
      <c r="R3425" s="29">
        <f t="shared" si="162"/>
        <v>0</v>
      </c>
      <c r="S3425" t="str">
        <f t="shared" si="163"/>
        <v>OK</v>
      </c>
      <c r="T3425" s="10">
        <f>IFERROR(VLOOKUP(A3425,[1]!Tabla1[[#All],[Material]:[venta nueva]],38,FALSE),0)</f>
        <v>0</v>
      </c>
    </row>
    <row r="3426" spans="1:20" hidden="1" x14ac:dyDescent="0.35">
      <c r="A3426">
        <f t="shared" si="161"/>
        <v>1012504</v>
      </c>
      <c r="B3426" s="6" t="s">
        <v>629</v>
      </c>
      <c r="C3426" s="7" t="s">
        <v>658</v>
      </c>
      <c r="D3426" s="7" t="s">
        <v>1096</v>
      </c>
      <c r="E3426" s="7" t="s">
        <v>800</v>
      </c>
      <c r="F3426" s="7" t="s">
        <v>785</v>
      </c>
      <c r="G3426" s="7" t="s">
        <v>1072</v>
      </c>
      <c r="H3426" s="7" t="s">
        <v>993</v>
      </c>
      <c r="I3426" s="6" t="s">
        <v>14</v>
      </c>
      <c r="J3426" s="1">
        <v>-7847</v>
      </c>
      <c r="K3426" s="1">
        <v>56367</v>
      </c>
      <c r="L3426" s="1">
        <v>48520</v>
      </c>
      <c r="M3426" s="1">
        <v>-7847</v>
      </c>
      <c r="N3426" s="1">
        <v>55847</v>
      </c>
      <c r="O3426" s="1">
        <v>48000</v>
      </c>
      <c r="P3426" s="1">
        <v>24000</v>
      </c>
      <c r="Q3426" s="12"/>
      <c r="R3426" s="29">
        <f t="shared" si="162"/>
        <v>24000</v>
      </c>
      <c r="S3426" t="str">
        <f t="shared" si="163"/>
        <v>Sobre ingreso</v>
      </c>
      <c r="T3426" s="10">
        <f>IFERROR(VLOOKUP(A3426,[1]!Tabla1[[#All],[Material]:[venta nueva]],38,FALSE),0)</f>
        <v>0</v>
      </c>
    </row>
    <row r="3427" spans="1:20" hidden="1" x14ac:dyDescent="0.35">
      <c r="A3427">
        <f t="shared" si="161"/>
        <v>1012518</v>
      </c>
      <c r="B3427" s="6" t="s">
        <v>629</v>
      </c>
      <c r="C3427" s="7" t="s">
        <v>658</v>
      </c>
      <c r="D3427" s="7" t="s">
        <v>1096</v>
      </c>
      <c r="E3427" s="7" t="s">
        <v>801</v>
      </c>
      <c r="F3427" s="7" t="s">
        <v>802</v>
      </c>
      <c r="G3427" s="7" t="s">
        <v>985</v>
      </c>
      <c r="H3427" s="7" t="s">
        <v>985</v>
      </c>
      <c r="I3427" s="6" t="s">
        <v>8</v>
      </c>
      <c r="J3427" s="1">
        <v>-41000</v>
      </c>
      <c r="K3427" s="1">
        <v>155000</v>
      </c>
      <c r="L3427" s="1">
        <v>114000</v>
      </c>
      <c r="M3427" s="1">
        <v>-41000</v>
      </c>
      <c r="N3427" s="1">
        <v>149864</v>
      </c>
      <c r="O3427" s="1">
        <v>108864</v>
      </c>
      <c r="P3427" s="1">
        <v>108864</v>
      </c>
      <c r="Q3427" s="12"/>
      <c r="R3427" s="29">
        <f t="shared" si="162"/>
        <v>0</v>
      </c>
      <c r="S3427" t="str">
        <f t="shared" si="163"/>
        <v>OK</v>
      </c>
      <c r="T3427" s="10">
        <f>IFERROR(VLOOKUP(A3427,[1]!Tabla1[[#All],[Material]:[venta nueva]],38,FALSE),0)</f>
        <v>0</v>
      </c>
    </row>
    <row r="3428" spans="1:20" hidden="1" x14ac:dyDescent="0.35">
      <c r="A3428">
        <f t="shared" si="161"/>
        <v>1012519</v>
      </c>
      <c r="B3428" s="6" t="s">
        <v>629</v>
      </c>
      <c r="C3428" s="7" t="s">
        <v>658</v>
      </c>
      <c r="D3428" s="7" t="s">
        <v>1096</v>
      </c>
      <c r="E3428" s="7" t="s">
        <v>803</v>
      </c>
      <c r="F3428" s="7" t="s">
        <v>721</v>
      </c>
      <c r="G3428" s="7" t="s">
        <v>1066</v>
      </c>
      <c r="H3428" s="7" t="s">
        <v>982</v>
      </c>
      <c r="I3428" s="6" t="s">
        <v>8</v>
      </c>
      <c r="J3428" s="1">
        <v>-10931</v>
      </c>
      <c r="K3428" s="1">
        <v>17036</v>
      </c>
      <c r="L3428" s="1">
        <v>6105</v>
      </c>
      <c r="M3428" s="1">
        <v>-10931</v>
      </c>
      <c r="N3428" s="1">
        <v>19188</v>
      </c>
      <c r="O3428" s="1">
        <v>8257</v>
      </c>
      <c r="P3428" s="1">
        <v>6441.0320000000002</v>
      </c>
      <c r="Q3428" s="12"/>
      <c r="R3428" s="29">
        <f t="shared" si="162"/>
        <v>1815.9679999999998</v>
      </c>
      <c r="S3428" t="str">
        <f t="shared" si="163"/>
        <v>Sobre ingreso</v>
      </c>
      <c r="T3428" s="10">
        <f>IFERROR(VLOOKUP(A3428,[1]!Tabla1[[#All],[Material]:[venta nueva]],38,FALSE),0)</f>
        <v>0</v>
      </c>
    </row>
    <row r="3429" spans="1:20" hidden="1" x14ac:dyDescent="0.35">
      <c r="A3429">
        <f t="shared" si="161"/>
        <v>1012520</v>
      </c>
      <c r="B3429" s="6" t="s">
        <v>629</v>
      </c>
      <c r="C3429" s="7" t="s">
        <v>658</v>
      </c>
      <c r="D3429" s="7" t="s">
        <v>1096</v>
      </c>
      <c r="E3429" s="7" t="s">
        <v>804</v>
      </c>
      <c r="F3429" s="7" t="s">
        <v>723</v>
      </c>
      <c r="G3429" s="7" t="s">
        <v>1066</v>
      </c>
      <c r="H3429" s="7" t="s">
        <v>982</v>
      </c>
      <c r="I3429" s="6" t="s">
        <v>8</v>
      </c>
      <c r="J3429" s="1">
        <v>-9620</v>
      </c>
      <c r="K3429" s="1">
        <v>69860</v>
      </c>
      <c r="L3429" s="1">
        <v>60240</v>
      </c>
      <c r="M3429" s="1">
        <v>-9620</v>
      </c>
      <c r="N3429" s="1">
        <v>75029</v>
      </c>
      <c r="O3429" s="1">
        <v>65409</v>
      </c>
      <c r="P3429" s="1">
        <v>65408.608999999997</v>
      </c>
      <c r="Q3429" s="12"/>
      <c r="R3429" s="29">
        <f t="shared" si="162"/>
        <v>0.39100000000325963</v>
      </c>
      <c r="S3429" t="str">
        <f t="shared" si="163"/>
        <v>Sobre ingreso</v>
      </c>
      <c r="T3429" s="10">
        <f>IFERROR(VLOOKUP(A3429,[1]!Tabla1[[#All],[Material]:[venta nueva]],38,FALSE),0)</f>
        <v>0</v>
      </c>
    </row>
    <row r="3430" spans="1:20" hidden="1" x14ac:dyDescent="0.35">
      <c r="A3430">
        <f t="shared" si="161"/>
        <v>1012521</v>
      </c>
      <c r="B3430" s="6" t="s">
        <v>629</v>
      </c>
      <c r="C3430" s="7" t="s">
        <v>658</v>
      </c>
      <c r="D3430" s="7" t="s">
        <v>1096</v>
      </c>
      <c r="E3430" s="7" t="s">
        <v>805</v>
      </c>
      <c r="F3430" s="7" t="s">
        <v>725</v>
      </c>
      <c r="G3430" s="7" t="s">
        <v>1066</v>
      </c>
      <c r="H3430" s="7" t="s">
        <v>982</v>
      </c>
      <c r="I3430" s="6" t="s">
        <v>8</v>
      </c>
      <c r="J3430" s="1">
        <v>-30301</v>
      </c>
      <c r="K3430" s="1">
        <v>180452</v>
      </c>
      <c r="L3430" s="1">
        <v>150152</v>
      </c>
      <c r="M3430" s="1">
        <v>-30301</v>
      </c>
      <c r="N3430" s="1">
        <v>181372</v>
      </c>
      <c r="O3430" s="1">
        <v>151072</v>
      </c>
      <c r="P3430" s="1">
        <v>151228.16800000001</v>
      </c>
      <c r="Q3430" s="12"/>
      <c r="R3430" s="29">
        <f t="shared" si="162"/>
        <v>-156.16800000000512</v>
      </c>
      <c r="S3430" t="str">
        <f t="shared" si="163"/>
        <v>Pendiente de ingreso</v>
      </c>
      <c r="T3430" s="10">
        <f>IFERROR(VLOOKUP(A3430,[1]!Tabla1[[#All],[Material]:[venta nueva]],38,FALSE),0)</f>
        <v>0</v>
      </c>
    </row>
    <row r="3431" spans="1:20" hidden="1" x14ac:dyDescent="0.35">
      <c r="A3431">
        <f t="shared" si="161"/>
        <v>1012522</v>
      </c>
      <c r="B3431" s="6" t="s">
        <v>629</v>
      </c>
      <c r="C3431" s="7" t="s">
        <v>658</v>
      </c>
      <c r="D3431" s="7" t="s">
        <v>1096</v>
      </c>
      <c r="E3431" s="7" t="s">
        <v>806</v>
      </c>
      <c r="F3431" s="7" t="s">
        <v>727</v>
      </c>
      <c r="G3431" s="7" t="s">
        <v>1066</v>
      </c>
      <c r="H3431" s="7" t="s">
        <v>982</v>
      </c>
      <c r="I3431" s="6" t="s">
        <v>8</v>
      </c>
      <c r="J3431" s="1">
        <v>5867</v>
      </c>
      <c r="K3431" s="1">
        <v>101838</v>
      </c>
      <c r="L3431" s="1">
        <v>107705</v>
      </c>
      <c r="M3431" s="1">
        <v>5867</v>
      </c>
      <c r="N3431" s="1">
        <v>101454</v>
      </c>
      <c r="O3431" s="1">
        <v>107321</v>
      </c>
      <c r="P3431" s="1">
        <v>108409.10799999999</v>
      </c>
      <c r="Q3431" s="12"/>
      <c r="R3431" s="29">
        <f t="shared" si="162"/>
        <v>-1088.1079999999929</v>
      </c>
      <c r="S3431" t="str">
        <f t="shared" si="163"/>
        <v>Pendiente de ingreso</v>
      </c>
      <c r="T3431" s="10">
        <f>IFERROR(VLOOKUP(A3431,[1]!Tabla1[[#All],[Material]:[venta nueva]],38,FALSE),0)</f>
        <v>0</v>
      </c>
    </row>
    <row r="3432" spans="1:20" hidden="1" x14ac:dyDescent="0.35">
      <c r="A3432">
        <f t="shared" si="161"/>
        <v>1012523</v>
      </c>
      <c r="B3432" s="6" t="s">
        <v>629</v>
      </c>
      <c r="C3432" s="7" t="s">
        <v>658</v>
      </c>
      <c r="D3432" s="7" t="s">
        <v>1096</v>
      </c>
      <c r="E3432" s="7" t="s">
        <v>807</v>
      </c>
      <c r="F3432" s="7" t="s">
        <v>729</v>
      </c>
      <c r="G3432" s="7" t="s">
        <v>1066</v>
      </c>
      <c r="H3432" s="7" t="s">
        <v>982</v>
      </c>
      <c r="I3432" s="6" t="s">
        <v>8</v>
      </c>
      <c r="J3432" s="1">
        <v>7512</v>
      </c>
      <c r="K3432" s="1">
        <v>79705</v>
      </c>
      <c r="L3432" s="1">
        <v>87217</v>
      </c>
      <c r="M3432" s="1">
        <v>7512</v>
      </c>
      <c r="N3432" s="1">
        <v>88468</v>
      </c>
      <c r="O3432" s="1">
        <v>95980</v>
      </c>
      <c r="P3432" s="1">
        <v>92986.501000000004</v>
      </c>
      <c r="Q3432" s="12"/>
      <c r="R3432" s="29">
        <f t="shared" si="162"/>
        <v>2993.4989999999962</v>
      </c>
      <c r="S3432" t="str">
        <f t="shared" si="163"/>
        <v>Sobre ingreso</v>
      </c>
      <c r="T3432" s="10">
        <f>IFERROR(VLOOKUP(A3432,[1]!Tabla1[[#All],[Material]:[venta nueva]],38,FALSE),0)</f>
        <v>0</v>
      </c>
    </row>
    <row r="3433" spans="1:20" hidden="1" x14ac:dyDescent="0.35">
      <c r="A3433">
        <f t="shared" si="161"/>
        <v>1012524</v>
      </c>
      <c r="B3433" s="6" t="s">
        <v>629</v>
      </c>
      <c r="C3433" s="7" t="s">
        <v>658</v>
      </c>
      <c r="D3433" s="7" t="s">
        <v>1096</v>
      </c>
      <c r="E3433" s="7" t="s">
        <v>808</v>
      </c>
      <c r="F3433" s="7" t="s">
        <v>731</v>
      </c>
      <c r="G3433" s="7" t="s">
        <v>1066</v>
      </c>
      <c r="H3433" s="7" t="s">
        <v>982</v>
      </c>
      <c r="I3433" s="6" t="s">
        <v>8</v>
      </c>
      <c r="J3433" s="1">
        <v>1843</v>
      </c>
      <c r="K3433" s="1">
        <v>32728</v>
      </c>
      <c r="L3433" s="1">
        <v>34571</v>
      </c>
      <c r="M3433" s="1">
        <v>1843</v>
      </c>
      <c r="N3433" s="1">
        <v>33084</v>
      </c>
      <c r="O3433" s="1">
        <v>34927</v>
      </c>
      <c r="P3433" s="1">
        <v>34926.584000000003</v>
      </c>
      <c r="Q3433" s="12"/>
      <c r="R3433" s="29">
        <f t="shared" si="162"/>
        <v>0.41599999999743886</v>
      </c>
      <c r="S3433" t="str">
        <f t="shared" si="163"/>
        <v>Sobre ingreso</v>
      </c>
      <c r="T3433" s="10">
        <f>IFERROR(VLOOKUP(A3433,[1]!Tabla1[[#All],[Material]:[venta nueva]],38,FALSE),0)</f>
        <v>0</v>
      </c>
    </row>
    <row r="3434" spans="1:20" hidden="1" x14ac:dyDescent="0.35">
      <c r="A3434">
        <f t="shared" si="161"/>
        <v>1012525</v>
      </c>
      <c r="B3434" s="6" t="s">
        <v>629</v>
      </c>
      <c r="C3434" s="7" t="s">
        <v>658</v>
      </c>
      <c r="D3434" s="7" t="s">
        <v>1096</v>
      </c>
      <c r="E3434" s="7" t="s">
        <v>809</v>
      </c>
      <c r="F3434" s="7" t="s">
        <v>709</v>
      </c>
      <c r="G3434" s="7" t="s">
        <v>1072</v>
      </c>
      <c r="H3434" s="7" t="s">
        <v>993</v>
      </c>
      <c r="I3434" s="6" t="s">
        <v>14</v>
      </c>
      <c r="J3434" s="1">
        <v>-16398</v>
      </c>
      <c r="K3434" s="1">
        <v>10728</v>
      </c>
      <c r="L3434" s="1">
        <v>0</v>
      </c>
      <c r="M3434" s="1">
        <v>-16398</v>
      </c>
      <c r="N3434" s="1">
        <v>10728</v>
      </c>
      <c r="O3434" s="1">
        <v>0</v>
      </c>
      <c r="P3434" s="1"/>
      <c r="Q3434" s="12"/>
      <c r="R3434" s="29">
        <f t="shared" si="162"/>
        <v>0</v>
      </c>
      <c r="S3434" t="str">
        <f t="shared" si="163"/>
        <v>OK</v>
      </c>
      <c r="T3434" s="10">
        <f>IFERROR(VLOOKUP(A3434,[1]!Tabla1[[#All],[Material]:[venta nueva]],38,FALSE),0)</f>
        <v>0</v>
      </c>
    </row>
    <row r="3435" spans="1:20" hidden="1" x14ac:dyDescent="0.35">
      <c r="A3435">
        <f t="shared" si="161"/>
        <v>1012526</v>
      </c>
      <c r="B3435" s="6" t="s">
        <v>629</v>
      </c>
      <c r="C3435" s="7" t="s">
        <v>658</v>
      </c>
      <c r="D3435" s="7" t="s">
        <v>1096</v>
      </c>
      <c r="E3435" s="7" t="s">
        <v>810</v>
      </c>
      <c r="F3435" s="7" t="s">
        <v>711</v>
      </c>
      <c r="G3435" s="7" t="s">
        <v>1072</v>
      </c>
      <c r="H3435" s="7" t="s">
        <v>993</v>
      </c>
      <c r="I3435" s="6" t="s">
        <v>14</v>
      </c>
      <c r="J3435" s="1">
        <v>3460</v>
      </c>
      <c r="K3435" s="1">
        <v>10767</v>
      </c>
      <c r="L3435" s="1">
        <v>14228</v>
      </c>
      <c r="M3435" s="1">
        <v>3460</v>
      </c>
      <c r="N3435" s="1">
        <v>8539</v>
      </c>
      <c r="O3435" s="1">
        <v>12000</v>
      </c>
      <c r="P3435" s="1">
        <v>12000</v>
      </c>
      <c r="Q3435" s="12"/>
      <c r="R3435" s="29">
        <f t="shared" si="162"/>
        <v>0</v>
      </c>
      <c r="S3435" t="str">
        <f t="shared" si="163"/>
        <v>OK</v>
      </c>
      <c r="T3435" s="10">
        <f>IFERROR(VLOOKUP(A3435,[1]!Tabla1[[#All],[Material]:[venta nueva]],38,FALSE),0)</f>
        <v>0</v>
      </c>
    </row>
    <row r="3436" spans="1:20" hidden="1" x14ac:dyDescent="0.35">
      <c r="A3436">
        <f t="shared" si="161"/>
        <v>1012527</v>
      </c>
      <c r="B3436" s="6" t="s">
        <v>629</v>
      </c>
      <c r="C3436" s="7" t="s">
        <v>658</v>
      </c>
      <c r="D3436" s="7" t="s">
        <v>1096</v>
      </c>
      <c r="E3436" s="7" t="s">
        <v>811</v>
      </c>
      <c r="F3436" s="7" t="s">
        <v>812</v>
      </c>
      <c r="G3436" s="7" t="s">
        <v>1072</v>
      </c>
      <c r="H3436" s="7" t="s">
        <v>993</v>
      </c>
      <c r="I3436" s="6" t="s">
        <v>14</v>
      </c>
      <c r="J3436" s="1">
        <v>-1958</v>
      </c>
      <c r="K3436" s="1">
        <v>14469</v>
      </c>
      <c r="L3436" s="1">
        <v>12511</v>
      </c>
      <c r="M3436" s="1">
        <v>-1958</v>
      </c>
      <c r="N3436" s="1">
        <v>13958</v>
      </c>
      <c r="O3436" s="1">
        <v>12000</v>
      </c>
      <c r="P3436" s="1">
        <v>12000</v>
      </c>
      <c r="Q3436" s="12"/>
      <c r="R3436" s="29">
        <f t="shared" si="162"/>
        <v>0</v>
      </c>
      <c r="S3436" t="str">
        <f t="shared" si="163"/>
        <v>OK</v>
      </c>
      <c r="T3436" s="10">
        <f>IFERROR(VLOOKUP(A3436,[1]!Tabla1[[#All],[Material]:[venta nueva]],38,FALSE),0)</f>
        <v>0</v>
      </c>
    </row>
    <row r="3437" spans="1:20" hidden="1" x14ac:dyDescent="0.35">
      <c r="A3437">
        <f t="shared" si="161"/>
        <v>1012532</v>
      </c>
      <c r="B3437" s="6" t="s">
        <v>629</v>
      </c>
      <c r="C3437" s="7" t="s">
        <v>658</v>
      </c>
      <c r="D3437" s="7" t="s">
        <v>1096</v>
      </c>
      <c r="E3437" s="7" t="s">
        <v>813</v>
      </c>
      <c r="F3437" s="7" t="s">
        <v>814</v>
      </c>
      <c r="G3437" s="7" t="s">
        <v>1065</v>
      </c>
      <c r="H3437" s="7" t="s">
        <v>981</v>
      </c>
      <c r="I3437" s="6" t="s">
        <v>8</v>
      </c>
      <c r="J3437" s="1">
        <v>-1793</v>
      </c>
      <c r="K3437" s="1">
        <v>6600</v>
      </c>
      <c r="L3437" s="1">
        <v>4807</v>
      </c>
      <c r="M3437" s="1">
        <v>-1793</v>
      </c>
      <c r="N3437" s="1">
        <v>6600</v>
      </c>
      <c r="O3437" s="1">
        <v>4807</v>
      </c>
      <c r="P3437" s="1">
        <v>4808.16</v>
      </c>
      <c r="Q3437" s="12"/>
      <c r="R3437" s="29">
        <f t="shared" si="162"/>
        <v>-1.1599999999998545</v>
      </c>
      <c r="S3437" t="str">
        <f t="shared" si="163"/>
        <v>Pendiente de ingreso</v>
      </c>
      <c r="T3437" s="10">
        <f>IFERROR(VLOOKUP(A3437,[1]!Tabla1[[#All],[Material]:[venta nueva]],38,FALSE),0)</f>
        <v>0</v>
      </c>
    </row>
    <row r="3438" spans="1:20" hidden="1" x14ac:dyDescent="0.35">
      <c r="A3438">
        <f t="shared" si="161"/>
        <v>1012534</v>
      </c>
      <c r="B3438" s="6" t="s">
        <v>629</v>
      </c>
      <c r="C3438" s="7" t="s">
        <v>658</v>
      </c>
      <c r="D3438" s="7" t="s">
        <v>1096</v>
      </c>
      <c r="E3438" s="7" t="s">
        <v>815</v>
      </c>
      <c r="F3438" s="7" t="s">
        <v>816</v>
      </c>
      <c r="G3438" s="7" t="s">
        <v>1073</v>
      </c>
      <c r="H3438" s="7" t="s">
        <v>998</v>
      </c>
      <c r="I3438" s="6" t="s">
        <v>10</v>
      </c>
      <c r="J3438" s="1">
        <v>-388149</v>
      </c>
      <c r="K3438" s="1">
        <v>591478</v>
      </c>
      <c r="L3438" s="1">
        <v>203329</v>
      </c>
      <c r="M3438" s="1">
        <v>-388149</v>
      </c>
      <c r="N3438" s="1">
        <v>587749</v>
      </c>
      <c r="O3438" s="1">
        <v>199600</v>
      </c>
      <c r="P3438" s="1"/>
      <c r="Q3438" s="12"/>
      <c r="R3438" s="29">
        <f t="shared" si="162"/>
        <v>199600</v>
      </c>
      <c r="S3438" t="str">
        <f t="shared" si="163"/>
        <v>Sobre ingreso</v>
      </c>
      <c r="T3438" s="10">
        <f>IFERROR(VLOOKUP(A3438,[1]!Tabla1[[#All],[Material]:[venta nueva]],38,FALSE),0)</f>
        <v>0</v>
      </c>
    </row>
    <row r="3439" spans="1:20" hidden="1" x14ac:dyDescent="0.35">
      <c r="A3439">
        <f t="shared" si="161"/>
        <v>1012598</v>
      </c>
      <c r="B3439" s="6" t="s">
        <v>629</v>
      </c>
      <c r="C3439" s="7" t="s">
        <v>658</v>
      </c>
      <c r="D3439" s="7" t="s">
        <v>1096</v>
      </c>
      <c r="E3439" s="7" t="s">
        <v>821</v>
      </c>
      <c r="F3439" s="7" t="s">
        <v>822</v>
      </c>
      <c r="G3439" s="7" t="s">
        <v>1072</v>
      </c>
      <c r="H3439" s="7" t="s">
        <v>993</v>
      </c>
      <c r="I3439" s="6" t="s">
        <v>14</v>
      </c>
      <c r="J3439" s="1">
        <v>-3080</v>
      </c>
      <c r="K3439" s="1">
        <v>1111</v>
      </c>
      <c r="L3439" s="1">
        <v>0</v>
      </c>
      <c r="M3439" s="1">
        <v>-3080</v>
      </c>
      <c r="N3439" s="1">
        <v>1111</v>
      </c>
      <c r="O3439" s="1">
        <v>0</v>
      </c>
      <c r="P3439" s="1"/>
      <c r="Q3439" s="12"/>
      <c r="R3439" s="29">
        <f t="shared" si="162"/>
        <v>0</v>
      </c>
      <c r="S3439" t="str">
        <f t="shared" si="163"/>
        <v>OK</v>
      </c>
      <c r="T3439" s="10">
        <f>IFERROR(VLOOKUP(A3439,[1]!Tabla1[[#All],[Material]:[venta nueva]],38,FALSE),0)</f>
        <v>0</v>
      </c>
    </row>
    <row r="3440" spans="1:20" hidden="1" x14ac:dyDescent="0.35">
      <c r="A3440">
        <f t="shared" si="161"/>
        <v>1012601</v>
      </c>
      <c r="B3440" s="6" t="s">
        <v>629</v>
      </c>
      <c r="C3440" s="7" t="s">
        <v>658</v>
      </c>
      <c r="D3440" s="7" t="s">
        <v>1096</v>
      </c>
      <c r="E3440" s="7" t="s">
        <v>823</v>
      </c>
      <c r="F3440" s="7" t="s">
        <v>1452</v>
      </c>
      <c r="G3440" s="7" t="s">
        <v>1065</v>
      </c>
      <c r="H3440" s="7" t="s">
        <v>995</v>
      </c>
      <c r="I3440" s="6" t="s">
        <v>8</v>
      </c>
      <c r="J3440" s="1">
        <v>5664</v>
      </c>
      <c r="K3440" s="1">
        <v>167936</v>
      </c>
      <c r="L3440" s="1">
        <v>173601</v>
      </c>
      <c r="M3440" s="1">
        <v>5664</v>
      </c>
      <c r="N3440" s="1">
        <v>167936</v>
      </c>
      <c r="O3440" s="1">
        <v>173601</v>
      </c>
      <c r="P3440" s="1">
        <v>173599.62400000001</v>
      </c>
      <c r="Q3440" s="12"/>
      <c r="R3440" s="29">
        <f t="shared" si="162"/>
        <v>1.3759999999892898</v>
      </c>
      <c r="S3440" t="str">
        <f t="shared" si="163"/>
        <v>Sobre ingreso</v>
      </c>
      <c r="T3440" s="10">
        <f>IFERROR(VLOOKUP(A3440,[1]!Tabla1[[#All],[Material]:[venta nueva]],38,FALSE),0)</f>
        <v>0</v>
      </c>
    </row>
    <row r="3441" spans="1:20" hidden="1" x14ac:dyDescent="0.35">
      <c r="A3441">
        <f t="shared" si="161"/>
        <v>1012633</v>
      </c>
      <c r="B3441" s="6" t="s">
        <v>629</v>
      </c>
      <c r="C3441" s="7" t="s">
        <v>658</v>
      </c>
      <c r="D3441" s="7" t="s">
        <v>1096</v>
      </c>
      <c r="E3441" s="7" t="s">
        <v>827</v>
      </c>
      <c r="F3441" s="7" t="s">
        <v>771</v>
      </c>
      <c r="G3441" s="7" t="s">
        <v>1065</v>
      </c>
      <c r="H3441" s="7" t="s">
        <v>995</v>
      </c>
      <c r="I3441" s="6" t="s">
        <v>8</v>
      </c>
      <c r="J3441" s="1">
        <v>78</v>
      </c>
      <c r="K3441" s="1">
        <v>0</v>
      </c>
      <c r="L3441" s="1">
        <v>0</v>
      </c>
      <c r="M3441" s="1">
        <v>78</v>
      </c>
      <c r="N3441" s="1">
        <v>0</v>
      </c>
      <c r="O3441" s="1">
        <v>0</v>
      </c>
      <c r="P3441" s="1"/>
      <c r="Q3441" s="12"/>
      <c r="R3441" s="29">
        <f t="shared" si="162"/>
        <v>0</v>
      </c>
      <c r="S3441" t="str">
        <f t="shared" si="163"/>
        <v>OK</v>
      </c>
      <c r="T3441" s="10">
        <f>IFERROR(VLOOKUP(A3441,[1]!Tabla1[[#All],[Material]:[venta nueva]],38,FALSE),0)</f>
        <v>0</v>
      </c>
    </row>
    <row r="3442" spans="1:20" hidden="1" x14ac:dyDescent="0.35">
      <c r="A3442">
        <f t="shared" si="161"/>
        <v>1012681</v>
      </c>
      <c r="B3442" s="6" t="s">
        <v>629</v>
      </c>
      <c r="C3442" s="7" t="s">
        <v>658</v>
      </c>
      <c r="D3442" s="7" t="s">
        <v>1096</v>
      </c>
      <c r="E3442" s="7" t="s">
        <v>830</v>
      </c>
      <c r="F3442" s="7" t="s">
        <v>831</v>
      </c>
      <c r="G3442" s="7" t="s">
        <v>1069</v>
      </c>
      <c r="H3442" s="7" t="s">
        <v>1000</v>
      </c>
      <c r="I3442" s="6" t="s">
        <v>14</v>
      </c>
      <c r="J3442" s="1">
        <v>-1120</v>
      </c>
      <c r="K3442" s="1">
        <v>0</v>
      </c>
      <c r="L3442" s="1">
        <v>0</v>
      </c>
      <c r="M3442" s="1">
        <v>-1120</v>
      </c>
      <c r="N3442" s="1">
        <v>49120</v>
      </c>
      <c r="O3442" s="1">
        <v>48000</v>
      </c>
      <c r="P3442" s="1">
        <v>24000</v>
      </c>
      <c r="Q3442" s="12"/>
      <c r="R3442" s="29">
        <f t="shared" si="162"/>
        <v>24000</v>
      </c>
      <c r="S3442" t="str">
        <f t="shared" si="163"/>
        <v>Sobre ingreso</v>
      </c>
      <c r="T3442" s="10">
        <f>IFERROR(VLOOKUP(A3442,[1]!Tabla1[[#All],[Material]:[venta nueva]],38,FALSE),0)</f>
        <v>0</v>
      </c>
    </row>
    <row r="3443" spans="1:20" hidden="1" x14ac:dyDescent="0.35">
      <c r="A3443">
        <f t="shared" si="161"/>
        <v>1012694</v>
      </c>
      <c r="B3443" s="6" t="s">
        <v>629</v>
      </c>
      <c r="C3443" s="7" t="s">
        <v>658</v>
      </c>
      <c r="D3443" s="7" t="s">
        <v>1096</v>
      </c>
      <c r="E3443" s="7" t="s">
        <v>832</v>
      </c>
      <c r="F3443" s="7" t="s">
        <v>1282</v>
      </c>
      <c r="G3443" s="7" t="s">
        <v>1066</v>
      </c>
      <c r="H3443" s="7" t="s">
        <v>982</v>
      </c>
      <c r="I3443" s="6" t="s">
        <v>8</v>
      </c>
      <c r="J3443" s="1">
        <v>-13053</v>
      </c>
      <c r="K3443" s="1">
        <v>67484</v>
      </c>
      <c r="L3443" s="1">
        <v>54432</v>
      </c>
      <c r="M3443" s="1">
        <v>-13053</v>
      </c>
      <c r="N3443" s="1">
        <v>72884</v>
      </c>
      <c r="O3443" s="1">
        <v>59832</v>
      </c>
      <c r="P3443" s="1">
        <v>19958.047999999999</v>
      </c>
      <c r="Q3443" s="12"/>
      <c r="R3443" s="29">
        <f t="shared" si="162"/>
        <v>39873.952000000005</v>
      </c>
      <c r="S3443" t="str">
        <f t="shared" si="163"/>
        <v>Sobre ingreso</v>
      </c>
      <c r="T3443" s="10">
        <f>IFERROR(VLOOKUP(A3443,[1]!Tabla1[[#All],[Material]:[venta nueva]],38,FALSE),0)</f>
        <v>0</v>
      </c>
    </row>
    <row r="3444" spans="1:20" hidden="1" x14ac:dyDescent="0.35">
      <c r="A3444">
        <f t="shared" si="161"/>
        <v>1012724</v>
      </c>
      <c r="B3444" s="6" t="s">
        <v>629</v>
      </c>
      <c r="C3444" s="7" t="s">
        <v>658</v>
      </c>
      <c r="D3444" s="7" t="s">
        <v>1096</v>
      </c>
      <c r="E3444" s="7" t="s">
        <v>839</v>
      </c>
      <c r="F3444" s="7" t="s">
        <v>840</v>
      </c>
      <c r="G3444" s="7" t="s">
        <v>1065</v>
      </c>
      <c r="H3444" s="7" t="s">
        <v>989</v>
      </c>
      <c r="I3444" s="6" t="s">
        <v>9</v>
      </c>
      <c r="J3444" s="1">
        <v>1463</v>
      </c>
      <c r="K3444" s="1">
        <v>0</v>
      </c>
      <c r="L3444" s="1">
        <v>1463</v>
      </c>
      <c r="M3444" s="1">
        <v>0</v>
      </c>
      <c r="N3444" s="1">
        <v>8011</v>
      </c>
      <c r="O3444" s="1">
        <v>8011</v>
      </c>
      <c r="P3444" s="1">
        <v>8011</v>
      </c>
      <c r="Q3444" s="12"/>
      <c r="R3444" s="29">
        <f t="shared" si="162"/>
        <v>0</v>
      </c>
      <c r="S3444" t="str">
        <f t="shared" si="163"/>
        <v>OK</v>
      </c>
      <c r="T3444" s="10">
        <f>IFERROR(VLOOKUP(A3444,[1]!Tabla1[[#All],[Material]:[venta nueva]],38,FALSE),0)</f>
        <v>0</v>
      </c>
    </row>
    <row r="3445" spans="1:20" hidden="1" x14ac:dyDescent="0.35">
      <c r="A3445">
        <f t="shared" si="161"/>
        <v>1012725</v>
      </c>
      <c r="B3445" s="6" t="s">
        <v>629</v>
      </c>
      <c r="C3445" s="7" t="s">
        <v>658</v>
      </c>
      <c r="D3445" s="7" t="s">
        <v>1096</v>
      </c>
      <c r="E3445" s="7" t="s">
        <v>841</v>
      </c>
      <c r="F3445" s="7" t="s">
        <v>842</v>
      </c>
      <c r="G3445" s="7" t="s">
        <v>985</v>
      </c>
      <c r="H3445" s="7" t="s">
        <v>985</v>
      </c>
      <c r="I3445" s="6" t="s">
        <v>10</v>
      </c>
      <c r="J3445" s="1">
        <v>4463</v>
      </c>
      <c r="K3445" s="1">
        <v>13537</v>
      </c>
      <c r="L3445" s="1">
        <v>18000</v>
      </c>
      <c r="M3445" s="1">
        <v>4463</v>
      </c>
      <c r="N3445" s="1">
        <v>16057</v>
      </c>
      <c r="O3445" s="1">
        <v>20520</v>
      </c>
      <c r="P3445" s="1">
        <v>20520</v>
      </c>
      <c r="Q3445" s="12"/>
      <c r="R3445" s="29">
        <f t="shared" si="162"/>
        <v>0</v>
      </c>
      <c r="S3445" t="str">
        <f t="shared" si="163"/>
        <v>OK</v>
      </c>
      <c r="T3445" s="10">
        <f>IFERROR(VLOOKUP(A3445,[1]!Tabla1[[#All],[Material]:[venta nueva]],38,FALSE),0)</f>
        <v>0</v>
      </c>
    </row>
    <row r="3446" spans="1:20" hidden="1" x14ac:dyDescent="0.35">
      <c r="A3446">
        <f t="shared" si="161"/>
        <v>1012730</v>
      </c>
      <c r="B3446" s="6" t="s">
        <v>629</v>
      </c>
      <c r="C3446" s="7" t="s">
        <v>658</v>
      </c>
      <c r="D3446" s="7" t="s">
        <v>1096</v>
      </c>
      <c r="E3446" s="7" t="s">
        <v>843</v>
      </c>
      <c r="F3446" s="7" t="s">
        <v>844</v>
      </c>
      <c r="G3446" s="7" t="s">
        <v>1065</v>
      </c>
      <c r="H3446" s="7" t="s">
        <v>989</v>
      </c>
      <c r="I3446" s="6" t="s">
        <v>9</v>
      </c>
      <c r="J3446" s="1">
        <v>1639</v>
      </c>
      <c r="K3446" s="1">
        <v>0</v>
      </c>
      <c r="L3446" s="1">
        <v>1639</v>
      </c>
      <c r="M3446" s="1">
        <v>1639</v>
      </c>
      <c r="N3446" s="1">
        <v>0</v>
      </c>
      <c r="O3446" s="1">
        <v>1639</v>
      </c>
      <c r="P3446" s="1">
        <v>8011</v>
      </c>
      <c r="Q3446" s="12"/>
      <c r="R3446" s="29">
        <f t="shared" si="162"/>
        <v>-6372</v>
      </c>
      <c r="S3446" t="str">
        <f t="shared" si="163"/>
        <v>Pendiente de ingreso</v>
      </c>
      <c r="T3446" s="10">
        <f>IFERROR(VLOOKUP(A3446,[1]!Tabla1[[#All],[Material]:[venta nueva]],38,FALSE),0)</f>
        <v>0</v>
      </c>
    </row>
    <row r="3447" spans="1:20" hidden="1" x14ac:dyDescent="0.35">
      <c r="A3447">
        <f t="shared" si="161"/>
        <v>1012745</v>
      </c>
      <c r="B3447" s="6" t="s">
        <v>629</v>
      </c>
      <c r="C3447" s="7" t="s">
        <v>658</v>
      </c>
      <c r="D3447" s="7" t="s">
        <v>1096</v>
      </c>
      <c r="E3447" s="7" t="s">
        <v>845</v>
      </c>
      <c r="F3447" s="7" t="s">
        <v>846</v>
      </c>
      <c r="G3447" s="7" t="s">
        <v>1065</v>
      </c>
      <c r="H3447" s="7" t="s">
        <v>989</v>
      </c>
      <c r="I3447" s="6" t="s">
        <v>9</v>
      </c>
      <c r="J3447" s="1">
        <v>16297</v>
      </c>
      <c r="K3447" s="1">
        <v>0</v>
      </c>
      <c r="L3447" s="1">
        <v>16297</v>
      </c>
      <c r="M3447" s="1">
        <v>16297</v>
      </c>
      <c r="N3447" s="1">
        <v>5306</v>
      </c>
      <c r="O3447" s="1">
        <v>21603</v>
      </c>
      <c r="P3447" s="1">
        <v>29614</v>
      </c>
      <c r="Q3447" s="12"/>
      <c r="R3447" s="29">
        <f t="shared" si="162"/>
        <v>-8011</v>
      </c>
      <c r="S3447" t="str">
        <f t="shared" si="163"/>
        <v>Pendiente de ingreso</v>
      </c>
      <c r="T3447" s="10">
        <f>IFERROR(VLOOKUP(A3447,[1]!Tabla1[[#All],[Material]:[venta nueva]],38,FALSE),0)</f>
        <v>0</v>
      </c>
    </row>
    <row r="3448" spans="1:20" hidden="1" x14ac:dyDescent="0.35">
      <c r="A3448">
        <f t="shared" si="161"/>
        <v>1012773</v>
      </c>
      <c r="B3448" s="6" t="s">
        <v>629</v>
      </c>
      <c r="C3448" s="7" t="s">
        <v>658</v>
      </c>
      <c r="D3448" s="7" t="s">
        <v>1096</v>
      </c>
      <c r="E3448" s="7" t="s">
        <v>851</v>
      </c>
      <c r="F3448" s="7" t="s">
        <v>824</v>
      </c>
      <c r="G3448" s="7" t="s">
        <v>1065</v>
      </c>
      <c r="H3448" s="7" t="s">
        <v>995</v>
      </c>
      <c r="I3448" s="6" t="s">
        <v>9</v>
      </c>
      <c r="J3448" s="1"/>
      <c r="K3448" s="1"/>
      <c r="L3448" s="1"/>
      <c r="M3448" s="1">
        <v>0</v>
      </c>
      <c r="N3448" s="1">
        <v>21600</v>
      </c>
      <c r="O3448" s="1">
        <v>21600</v>
      </c>
      <c r="P3448" s="1">
        <v>21604.74</v>
      </c>
      <c r="Q3448" s="12"/>
      <c r="R3448" s="29">
        <f t="shared" si="162"/>
        <v>-4.7400000000016007</v>
      </c>
      <c r="S3448" t="str">
        <f t="shared" si="163"/>
        <v>Pendiente de ingreso</v>
      </c>
      <c r="T3448" s="10">
        <f>IFERROR(VLOOKUP(A3448,[1]!Tabla1[[#All],[Material]:[venta nueva]],38,FALSE),0)</f>
        <v>0</v>
      </c>
    </row>
    <row r="3449" spans="1:20" hidden="1" x14ac:dyDescent="0.35">
      <c r="A3449">
        <f t="shared" si="161"/>
        <v>1012788</v>
      </c>
      <c r="B3449" s="6" t="s">
        <v>629</v>
      </c>
      <c r="C3449" s="7" t="s">
        <v>658</v>
      </c>
      <c r="D3449" s="7" t="s">
        <v>1096</v>
      </c>
      <c r="E3449" s="7" t="s">
        <v>854</v>
      </c>
      <c r="F3449" s="7" t="s">
        <v>855</v>
      </c>
      <c r="G3449" s="7" t="s">
        <v>1073</v>
      </c>
      <c r="H3449" s="7" t="s">
        <v>998</v>
      </c>
      <c r="I3449" s="6" t="s">
        <v>10</v>
      </c>
      <c r="J3449" s="1">
        <v>0</v>
      </c>
      <c r="K3449" s="1">
        <v>160000</v>
      </c>
      <c r="L3449" s="1">
        <v>160000</v>
      </c>
      <c r="M3449" s="1">
        <v>0</v>
      </c>
      <c r="N3449" s="1">
        <v>196000</v>
      </c>
      <c r="O3449" s="1">
        <v>196000</v>
      </c>
      <c r="P3449" s="1">
        <v>159680</v>
      </c>
      <c r="Q3449" s="12"/>
      <c r="R3449" s="29">
        <f t="shared" si="162"/>
        <v>36320</v>
      </c>
      <c r="S3449" t="str">
        <f t="shared" si="163"/>
        <v>Sobre ingreso</v>
      </c>
      <c r="T3449" s="10">
        <f>IFERROR(VLOOKUP(A3449,[1]!Tabla1[[#All],[Material]:[venta nueva]],38,FALSE),0)</f>
        <v>0</v>
      </c>
    </row>
    <row r="3450" spans="1:20" hidden="1" x14ac:dyDescent="0.35">
      <c r="A3450">
        <f t="shared" si="161"/>
        <v>1010877</v>
      </c>
      <c r="B3450" s="6" t="s">
        <v>629</v>
      </c>
      <c r="C3450" s="7" t="s">
        <v>658</v>
      </c>
      <c r="D3450" s="7" t="s">
        <v>1097</v>
      </c>
      <c r="E3450" s="7" t="s">
        <v>660</v>
      </c>
      <c r="F3450" s="7" t="s">
        <v>661</v>
      </c>
      <c r="G3450" s="7" t="s">
        <v>1065</v>
      </c>
      <c r="H3450" s="7" t="s">
        <v>981</v>
      </c>
      <c r="I3450" s="6" t="s">
        <v>662</v>
      </c>
      <c r="J3450" s="1"/>
      <c r="K3450" s="1"/>
      <c r="L3450" s="1"/>
      <c r="M3450" s="1"/>
      <c r="N3450" s="1"/>
      <c r="O3450" s="1"/>
      <c r="P3450" s="1"/>
      <c r="Q3450" s="12">
        <v>96800</v>
      </c>
      <c r="R3450" s="29">
        <f t="shared" si="162"/>
        <v>0</v>
      </c>
      <c r="S3450" t="str">
        <f t="shared" si="163"/>
        <v>OK</v>
      </c>
      <c r="T3450" s="10">
        <f>IFERROR(VLOOKUP(A3450,[1]!Tabla1[[#All],[Material]:[venta nueva]],38,FALSE),0)</f>
        <v>0</v>
      </c>
    </row>
    <row r="3451" spans="1:20" hidden="1" x14ac:dyDescent="0.35">
      <c r="A3451">
        <f t="shared" si="161"/>
        <v>1010886</v>
      </c>
      <c r="B3451" s="6" t="s">
        <v>629</v>
      </c>
      <c r="C3451" s="7" t="s">
        <v>658</v>
      </c>
      <c r="D3451" s="7" t="s">
        <v>1097</v>
      </c>
      <c r="E3451" s="7" t="s">
        <v>665</v>
      </c>
      <c r="F3451" s="7" t="s">
        <v>666</v>
      </c>
      <c r="G3451" s="7" t="s">
        <v>1066</v>
      </c>
      <c r="H3451" s="7" t="s">
        <v>982</v>
      </c>
      <c r="I3451" s="6" t="s">
        <v>8</v>
      </c>
      <c r="J3451" s="1"/>
      <c r="K3451" s="1"/>
      <c r="L3451" s="1"/>
      <c r="M3451" s="1"/>
      <c r="N3451" s="1"/>
      <c r="O3451" s="1"/>
      <c r="P3451" s="1"/>
      <c r="Q3451" s="12">
        <v>4540</v>
      </c>
      <c r="R3451" s="29">
        <f t="shared" si="162"/>
        <v>0</v>
      </c>
      <c r="S3451" t="str">
        <f t="shared" si="163"/>
        <v>OK</v>
      </c>
      <c r="T3451" s="10">
        <f>IFERROR(VLOOKUP(A3451,[1]!Tabla1[[#All],[Material]:[venta nueva]],38,FALSE),0)</f>
        <v>0</v>
      </c>
    </row>
    <row r="3452" spans="1:20" hidden="1" x14ac:dyDescent="0.35">
      <c r="A3452">
        <f t="shared" si="161"/>
        <v>1011047</v>
      </c>
      <c r="B3452" s="6" t="s">
        <v>629</v>
      </c>
      <c r="C3452" s="7" t="s">
        <v>658</v>
      </c>
      <c r="D3452" s="7" t="s">
        <v>1097</v>
      </c>
      <c r="E3452" s="7" t="s">
        <v>673</v>
      </c>
      <c r="F3452" s="7" t="s">
        <v>674</v>
      </c>
      <c r="G3452" s="7" t="s">
        <v>1066</v>
      </c>
      <c r="H3452" s="7" t="s">
        <v>982</v>
      </c>
      <c r="I3452" s="6" t="s">
        <v>10</v>
      </c>
      <c r="J3452" s="1"/>
      <c r="K3452" s="1"/>
      <c r="L3452" s="1"/>
      <c r="M3452" s="1"/>
      <c r="N3452" s="1"/>
      <c r="O3452" s="1"/>
      <c r="P3452" s="1"/>
      <c r="Q3452" s="12">
        <v>21378</v>
      </c>
      <c r="R3452" s="29">
        <f t="shared" si="162"/>
        <v>0</v>
      </c>
      <c r="S3452" t="str">
        <f t="shared" si="163"/>
        <v>OK</v>
      </c>
      <c r="T3452" s="10">
        <f>IFERROR(VLOOKUP(A3452,[1]!Tabla1[[#All],[Material]:[venta nueva]],38,FALSE),0)</f>
        <v>0</v>
      </c>
    </row>
    <row r="3453" spans="1:20" hidden="1" x14ac:dyDescent="0.35">
      <c r="A3453">
        <f t="shared" si="161"/>
        <v>1011127</v>
      </c>
      <c r="B3453" s="6" t="s">
        <v>629</v>
      </c>
      <c r="C3453" s="7" t="s">
        <v>658</v>
      </c>
      <c r="D3453" s="7" t="s">
        <v>1097</v>
      </c>
      <c r="E3453" s="7" t="s">
        <v>677</v>
      </c>
      <c r="F3453" s="7" t="s">
        <v>678</v>
      </c>
      <c r="G3453" s="7" t="s">
        <v>1066</v>
      </c>
      <c r="H3453" s="7" t="s">
        <v>982</v>
      </c>
      <c r="I3453" s="6" t="s">
        <v>10</v>
      </c>
      <c r="J3453" s="1"/>
      <c r="K3453" s="1"/>
      <c r="L3453" s="1"/>
      <c r="M3453" s="1"/>
      <c r="N3453" s="1"/>
      <c r="O3453" s="1"/>
      <c r="P3453" s="1"/>
      <c r="Q3453" s="12">
        <v>1390254</v>
      </c>
      <c r="R3453" s="29">
        <f t="shared" si="162"/>
        <v>0</v>
      </c>
      <c r="S3453" t="str">
        <f t="shared" si="163"/>
        <v>OK</v>
      </c>
      <c r="T3453" s="10">
        <f>IFERROR(VLOOKUP(A3453,[1]!Tabla1[[#All],[Material]:[venta nueva]],38,FALSE),0)</f>
        <v>0</v>
      </c>
    </row>
    <row r="3454" spans="1:20" hidden="1" x14ac:dyDescent="0.35">
      <c r="A3454">
        <f t="shared" si="161"/>
        <v>1011150</v>
      </c>
      <c r="B3454" s="6" t="s">
        <v>629</v>
      </c>
      <c r="C3454" s="7" t="s">
        <v>658</v>
      </c>
      <c r="D3454" s="7" t="s">
        <v>1097</v>
      </c>
      <c r="E3454" s="7" t="s">
        <v>679</v>
      </c>
      <c r="F3454" s="7" t="s">
        <v>680</v>
      </c>
      <c r="G3454" s="7" t="s">
        <v>1068</v>
      </c>
      <c r="H3454" s="7" t="s">
        <v>984</v>
      </c>
      <c r="I3454" s="6" t="s">
        <v>10</v>
      </c>
      <c r="J3454" s="1"/>
      <c r="K3454" s="1"/>
      <c r="L3454" s="1"/>
      <c r="M3454" s="1"/>
      <c r="N3454" s="1"/>
      <c r="O3454" s="1"/>
      <c r="P3454" s="1"/>
      <c r="Q3454" s="12">
        <v>71774</v>
      </c>
      <c r="R3454" s="29">
        <f t="shared" si="162"/>
        <v>0</v>
      </c>
      <c r="S3454" t="str">
        <f t="shared" si="163"/>
        <v>OK</v>
      </c>
      <c r="T3454" s="10">
        <f>IFERROR(VLOOKUP(A3454,[1]!Tabla1[[#All],[Material]:[venta nueva]],38,FALSE),0)</f>
        <v>0</v>
      </c>
    </row>
    <row r="3455" spans="1:20" hidden="1" x14ac:dyDescent="0.35">
      <c r="A3455">
        <f t="shared" si="161"/>
        <v>1011250</v>
      </c>
      <c r="B3455" s="6" t="s">
        <v>629</v>
      </c>
      <c r="C3455" s="7" t="s">
        <v>658</v>
      </c>
      <c r="D3455" s="7" t="s">
        <v>1097</v>
      </c>
      <c r="E3455" s="7" t="s">
        <v>683</v>
      </c>
      <c r="F3455" s="7" t="s">
        <v>684</v>
      </c>
      <c r="G3455" s="7" t="s">
        <v>1066</v>
      </c>
      <c r="H3455" s="7" t="s">
        <v>982</v>
      </c>
      <c r="I3455" s="6" t="s">
        <v>8</v>
      </c>
      <c r="J3455" s="1"/>
      <c r="K3455" s="1"/>
      <c r="L3455" s="1"/>
      <c r="M3455" s="1"/>
      <c r="N3455" s="1"/>
      <c r="O3455" s="1"/>
      <c r="P3455" s="1"/>
      <c r="Q3455" s="12">
        <v>13627</v>
      </c>
      <c r="R3455" s="29">
        <f t="shared" si="162"/>
        <v>0</v>
      </c>
      <c r="S3455" t="str">
        <f t="shared" si="163"/>
        <v>OK</v>
      </c>
      <c r="T3455" s="10">
        <f>IFERROR(VLOOKUP(A3455,[1]!Tabla1[[#All],[Material]:[venta nueva]],38,FALSE),0)</f>
        <v>0</v>
      </c>
    </row>
    <row r="3456" spans="1:20" hidden="1" x14ac:dyDescent="0.35">
      <c r="A3456">
        <f t="shared" si="161"/>
        <v>1011421</v>
      </c>
      <c r="B3456" s="6" t="s">
        <v>629</v>
      </c>
      <c r="C3456" s="7" t="s">
        <v>658</v>
      </c>
      <c r="D3456" s="7" t="s">
        <v>1097</v>
      </c>
      <c r="E3456" s="7" t="s">
        <v>689</v>
      </c>
      <c r="F3456" s="7" t="s">
        <v>690</v>
      </c>
      <c r="G3456" s="7" t="s">
        <v>1063</v>
      </c>
      <c r="H3456" s="7" t="s">
        <v>988</v>
      </c>
      <c r="I3456" s="6" t="s">
        <v>11</v>
      </c>
      <c r="J3456" s="1"/>
      <c r="K3456" s="1"/>
      <c r="L3456" s="1"/>
      <c r="M3456" s="1"/>
      <c r="N3456" s="1"/>
      <c r="O3456" s="1"/>
      <c r="P3456" s="1"/>
      <c r="Q3456" s="12">
        <v>886932</v>
      </c>
      <c r="R3456" s="29">
        <f t="shared" si="162"/>
        <v>0</v>
      </c>
      <c r="S3456" t="str">
        <f t="shared" si="163"/>
        <v>OK</v>
      </c>
      <c r="T3456" s="10">
        <f>IFERROR(VLOOKUP(A3456,[1]!Tabla1[[#All],[Material]:[venta nueva]],38,FALSE),0)</f>
        <v>0</v>
      </c>
    </row>
    <row r="3457" spans="1:20" hidden="1" x14ac:dyDescent="0.35">
      <c r="A3457">
        <f t="shared" si="161"/>
        <v>1011558</v>
      </c>
      <c r="B3457" s="6" t="s">
        <v>629</v>
      </c>
      <c r="C3457" s="7" t="s">
        <v>658</v>
      </c>
      <c r="D3457" s="7" t="s">
        <v>1097</v>
      </c>
      <c r="E3457" s="7" t="s">
        <v>693</v>
      </c>
      <c r="F3457" s="7" t="s">
        <v>694</v>
      </c>
      <c r="G3457" s="7" t="s">
        <v>1063</v>
      </c>
      <c r="H3457" s="7" t="s">
        <v>988</v>
      </c>
      <c r="I3457" s="6" t="s">
        <v>11</v>
      </c>
      <c r="J3457" s="1"/>
      <c r="K3457" s="1"/>
      <c r="L3457" s="1"/>
      <c r="M3457" s="1"/>
      <c r="N3457" s="1"/>
      <c r="O3457" s="1"/>
      <c r="P3457" s="1"/>
      <c r="Q3457" s="12">
        <v>121637</v>
      </c>
      <c r="R3457" s="29">
        <f t="shared" si="162"/>
        <v>0</v>
      </c>
      <c r="S3457" t="str">
        <f t="shared" si="163"/>
        <v>OK</v>
      </c>
      <c r="T3457" s="10">
        <f>IFERROR(VLOOKUP(A3457,[1]!Tabla1[[#All],[Material]:[venta nueva]],38,FALSE),0)</f>
        <v>0</v>
      </c>
    </row>
    <row r="3458" spans="1:20" hidden="1" x14ac:dyDescent="0.35">
      <c r="A3458">
        <f t="shared" si="161"/>
        <v>1011560</v>
      </c>
      <c r="B3458" s="6" t="s">
        <v>629</v>
      </c>
      <c r="C3458" s="7" t="s">
        <v>658</v>
      </c>
      <c r="D3458" s="7" t="s">
        <v>1097</v>
      </c>
      <c r="E3458" s="7" t="s">
        <v>695</v>
      </c>
      <c r="F3458" s="7" t="s">
        <v>696</v>
      </c>
      <c r="G3458" s="7" t="s">
        <v>1065</v>
      </c>
      <c r="H3458" s="7" t="s">
        <v>989</v>
      </c>
      <c r="I3458" s="6" t="s">
        <v>13</v>
      </c>
      <c r="J3458" s="1"/>
      <c r="K3458" s="1"/>
      <c r="L3458" s="1"/>
      <c r="M3458" s="1"/>
      <c r="N3458" s="1"/>
      <c r="O3458" s="1"/>
      <c r="P3458" s="1"/>
      <c r="Q3458" s="12">
        <v>15311</v>
      </c>
      <c r="R3458" s="29">
        <f t="shared" si="162"/>
        <v>0</v>
      </c>
      <c r="S3458" t="str">
        <f t="shared" si="163"/>
        <v>OK</v>
      </c>
      <c r="T3458" s="10">
        <f>IFERROR(VLOOKUP(A3458,[1]!Tabla1[[#All],[Material]:[venta nueva]],38,FALSE),0)</f>
        <v>0</v>
      </c>
    </row>
    <row r="3459" spans="1:20" hidden="1" x14ac:dyDescent="0.35">
      <c r="A3459">
        <f t="shared" si="161"/>
        <v>1011586</v>
      </c>
      <c r="B3459" s="6" t="s">
        <v>629</v>
      </c>
      <c r="C3459" s="7" t="s">
        <v>658</v>
      </c>
      <c r="D3459" s="7" t="s">
        <v>1097</v>
      </c>
      <c r="E3459" s="7" t="s">
        <v>700</v>
      </c>
      <c r="F3459" s="7" t="s">
        <v>701</v>
      </c>
      <c r="G3459" s="7" t="s">
        <v>1068</v>
      </c>
      <c r="H3459" s="7" t="s">
        <v>992</v>
      </c>
      <c r="I3459" s="6" t="s">
        <v>14</v>
      </c>
      <c r="J3459" s="1"/>
      <c r="K3459" s="1"/>
      <c r="L3459" s="1"/>
      <c r="M3459" s="1"/>
      <c r="N3459" s="1"/>
      <c r="O3459" s="1"/>
      <c r="P3459" s="1"/>
      <c r="Q3459" s="12">
        <v>68744</v>
      </c>
      <c r="R3459" s="29">
        <f t="shared" si="162"/>
        <v>0</v>
      </c>
      <c r="S3459" t="str">
        <f t="shared" si="163"/>
        <v>OK</v>
      </c>
      <c r="T3459" s="10">
        <f>IFERROR(VLOOKUP(A3459,[1]!Tabla1[[#All],[Material]:[venta nueva]],38,FALSE),0)</f>
        <v>0</v>
      </c>
    </row>
    <row r="3460" spans="1:20" hidden="1" x14ac:dyDescent="0.35">
      <c r="A3460">
        <f t="shared" si="161"/>
        <v>1011701</v>
      </c>
      <c r="B3460" s="6" t="s">
        <v>629</v>
      </c>
      <c r="C3460" s="7" t="s">
        <v>658</v>
      </c>
      <c r="D3460" s="7" t="s">
        <v>1097</v>
      </c>
      <c r="E3460" s="7" t="s">
        <v>702</v>
      </c>
      <c r="F3460" s="7" t="s">
        <v>703</v>
      </c>
      <c r="G3460" s="7" t="s">
        <v>1066</v>
      </c>
      <c r="H3460" s="7" t="s">
        <v>982</v>
      </c>
      <c r="I3460" s="6" t="s">
        <v>8</v>
      </c>
      <c r="J3460" s="1"/>
      <c r="K3460" s="1"/>
      <c r="L3460" s="1"/>
      <c r="M3460" s="1"/>
      <c r="N3460" s="1"/>
      <c r="O3460" s="1"/>
      <c r="P3460" s="1"/>
      <c r="Q3460" s="12">
        <v>84083</v>
      </c>
      <c r="R3460" s="29">
        <f t="shared" si="162"/>
        <v>0</v>
      </c>
      <c r="S3460" t="str">
        <f t="shared" si="163"/>
        <v>OK</v>
      </c>
      <c r="T3460" s="10">
        <f>IFERROR(VLOOKUP(A3460,[1]!Tabla1[[#All],[Material]:[venta nueva]],38,FALSE),0)</f>
        <v>0</v>
      </c>
    </row>
    <row r="3461" spans="1:20" hidden="1" x14ac:dyDescent="0.35">
      <c r="A3461">
        <f t="shared" si="161"/>
        <v>1011748</v>
      </c>
      <c r="B3461" s="6" t="s">
        <v>629</v>
      </c>
      <c r="C3461" s="7" t="s">
        <v>658</v>
      </c>
      <c r="D3461" s="7" t="s">
        <v>1097</v>
      </c>
      <c r="E3461" s="7" t="s">
        <v>704</v>
      </c>
      <c r="F3461" s="7" t="s">
        <v>705</v>
      </c>
      <c r="G3461" s="7" t="s">
        <v>1066</v>
      </c>
      <c r="H3461" s="7" t="s">
        <v>982</v>
      </c>
      <c r="I3461" s="6" t="s">
        <v>9</v>
      </c>
      <c r="J3461" s="1"/>
      <c r="K3461" s="1"/>
      <c r="L3461" s="1"/>
      <c r="M3461" s="1"/>
      <c r="N3461" s="1"/>
      <c r="O3461" s="1"/>
      <c r="P3461" s="1"/>
      <c r="Q3461" s="12">
        <v>146998</v>
      </c>
      <c r="R3461" s="29">
        <f t="shared" si="162"/>
        <v>0</v>
      </c>
      <c r="S3461" t="str">
        <f t="shared" si="163"/>
        <v>OK</v>
      </c>
      <c r="T3461" s="10">
        <f>IFERROR(VLOOKUP(A3461,[1]!Tabla1[[#All],[Material]:[venta nueva]],38,FALSE),0)</f>
        <v>0</v>
      </c>
    </row>
    <row r="3462" spans="1:20" hidden="1" x14ac:dyDescent="0.35">
      <c r="A3462">
        <f t="shared" ref="A3462:A3525" si="164">+E3462*1</f>
        <v>1011967</v>
      </c>
      <c r="B3462" s="6" t="s">
        <v>629</v>
      </c>
      <c r="C3462" s="7" t="s">
        <v>658</v>
      </c>
      <c r="D3462" s="7" t="s">
        <v>1097</v>
      </c>
      <c r="E3462" s="7" t="s">
        <v>708</v>
      </c>
      <c r="F3462" s="7" t="s">
        <v>709</v>
      </c>
      <c r="G3462" s="7" t="s">
        <v>1072</v>
      </c>
      <c r="H3462" s="7" t="s">
        <v>993</v>
      </c>
      <c r="I3462" s="6" t="s">
        <v>14</v>
      </c>
      <c r="J3462" s="1"/>
      <c r="K3462" s="1"/>
      <c r="L3462" s="1"/>
      <c r="M3462" s="1"/>
      <c r="N3462" s="1"/>
      <c r="O3462" s="1"/>
      <c r="P3462" s="1"/>
      <c r="Q3462" s="12">
        <v>184422</v>
      </c>
      <c r="R3462" s="29">
        <f t="shared" si="162"/>
        <v>0</v>
      </c>
      <c r="S3462" t="str">
        <f t="shared" si="163"/>
        <v>OK</v>
      </c>
      <c r="T3462" s="10">
        <f>IFERROR(VLOOKUP(A3462,[1]!Tabla1[[#All],[Material]:[venta nueva]],38,FALSE),0)</f>
        <v>0</v>
      </c>
    </row>
    <row r="3463" spans="1:20" hidden="1" x14ac:dyDescent="0.35">
      <c r="A3463">
        <f t="shared" si="164"/>
        <v>1011968</v>
      </c>
      <c r="B3463" s="6" t="s">
        <v>629</v>
      </c>
      <c r="C3463" s="7" t="s">
        <v>658</v>
      </c>
      <c r="D3463" s="7" t="s">
        <v>1097</v>
      </c>
      <c r="E3463" s="7" t="s">
        <v>710</v>
      </c>
      <c r="F3463" s="7" t="s">
        <v>711</v>
      </c>
      <c r="G3463" s="7" t="s">
        <v>1072</v>
      </c>
      <c r="H3463" s="7" t="s">
        <v>993</v>
      </c>
      <c r="I3463" s="6" t="s">
        <v>14</v>
      </c>
      <c r="J3463" s="1"/>
      <c r="K3463" s="1"/>
      <c r="L3463" s="1"/>
      <c r="M3463" s="1"/>
      <c r="N3463" s="1"/>
      <c r="O3463" s="1"/>
      <c r="P3463" s="1"/>
      <c r="Q3463" s="12">
        <v>18005</v>
      </c>
      <c r="R3463" s="29">
        <f t="shared" si="162"/>
        <v>0</v>
      </c>
      <c r="S3463" t="str">
        <f t="shared" si="163"/>
        <v>OK</v>
      </c>
      <c r="T3463" s="10">
        <f>IFERROR(VLOOKUP(A3463,[1]!Tabla1[[#All],[Material]:[venta nueva]],38,FALSE),0)</f>
        <v>0</v>
      </c>
    </row>
    <row r="3464" spans="1:20" hidden="1" x14ac:dyDescent="0.35">
      <c r="A3464">
        <f t="shared" si="164"/>
        <v>1011969</v>
      </c>
      <c r="B3464" s="6" t="s">
        <v>629</v>
      </c>
      <c r="C3464" s="7" t="s">
        <v>658</v>
      </c>
      <c r="D3464" s="7" t="s">
        <v>1097</v>
      </c>
      <c r="E3464" s="7" t="s">
        <v>712</v>
      </c>
      <c r="F3464" s="7" t="s">
        <v>713</v>
      </c>
      <c r="G3464" s="7" t="s">
        <v>1072</v>
      </c>
      <c r="H3464" s="7" t="s">
        <v>993</v>
      </c>
      <c r="I3464" s="6" t="s">
        <v>14</v>
      </c>
      <c r="J3464" s="1"/>
      <c r="K3464" s="1"/>
      <c r="L3464" s="1"/>
      <c r="M3464" s="1"/>
      <c r="N3464" s="1"/>
      <c r="O3464" s="1"/>
      <c r="P3464" s="1"/>
      <c r="Q3464" s="12">
        <v>132912</v>
      </c>
      <c r="R3464" s="29">
        <f t="shared" ref="R3464:R3527" si="165">+O3464-P3464</f>
        <v>0</v>
      </c>
      <c r="S3464" t="str">
        <f t="shared" ref="S3464:S3527" si="166">IF(R3464&gt;0,"Sobre ingreso",IF(R3464&lt;0,"Pendiente de ingreso","OK"))</f>
        <v>OK</v>
      </c>
      <c r="T3464" s="10">
        <f>IFERROR(VLOOKUP(A3464,[1]!Tabla1[[#All],[Material]:[venta nueva]],38,FALSE),0)</f>
        <v>0</v>
      </c>
    </row>
    <row r="3465" spans="1:20" hidden="1" x14ac:dyDescent="0.35">
      <c r="A3465">
        <f t="shared" si="164"/>
        <v>1012012</v>
      </c>
      <c r="B3465" s="6" t="s">
        <v>629</v>
      </c>
      <c r="C3465" s="7" t="s">
        <v>658</v>
      </c>
      <c r="D3465" s="7" t="s">
        <v>1097</v>
      </c>
      <c r="E3465" s="7" t="s">
        <v>716</v>
      </c>
      <c r="F3465" s="7" t="s">
        <v>717</v>
      </c>
      <c r="G3465" s="7" t="s">
        <v>1068</v>
      </c>
      <c r="H3465" s="7" t="s">
        <v>992</v>
      </c>
      <c r="I3465" s="6" t="s">
        <v>12</v>
      </c>
      <c r="J3465" s="1"/>
      <c r="K3465" s="1"/>
      <c r="L3465" s="1"/>
      <c r="M3465" s="1"/>
      <c r="N3465" s="1"/>
      <c r="O3465" s="1"/>
      <c r="P3465" s="1"/>
      <c r="Q3465" s="12">
        <v>16423</v>
      </c>
      <c r="R3465" s="29">
        <f t="shared" si="165"/>
        <v>0</v>
      </c>
      <c r="S3465" t="str">
        <f t="shared" si="166"/>
        <v>OK</v>
      </c>
      <c r="T3465" s="10">
        <f>IFERROR(VLOOKUP(A3465,[1]!Tabla1[[#All],[Material]:[venta nueva]],38,FALSE),0)</f>
        <v>0</v>
      </c>
    </row>
    <row r="3466" spans="1:20" hidden="1" x14ac:dyDescent="0.35">
      <c r="A3466">
        <f t="shared" si="164"/>
        <v>1012107</v>
      </c>
      <c r="B3466" s="6" t="s">
        <v>629</v>
      </c>
      <c r="C3466" s="7" t="s">
        <v>658</v>
      </c>
      <c r="D3466" s="7" t="s">
        <v>1097</v>
      </c>
      <c r="E3466" s="7" t="s">
        <v>720</v>
      </c>
      <c r="F3466" s="7" t="s">
        <v>721</v>
      </c>
      <c r="G3466" s="7" t="s">
        <v>1066</v>
      </c>
      <c r="H3466" s="7" t="s">
        <v>982</v>
      </c>
      <c r="I3466" s="6" t="s">
        <v>8</v>
      </c>
      <c r="J3466" s="1"/>
      <c r="K3466" s="1"/>
      <c r="L3466" s="1"/>
      <c r="M3466" s="1"/>
      <c r="N3466" s="1"/>
      <c r="O3466" s="1"/>
      <c r="P3466" s="1"/>
      <c r="Q3466" s="12">
        <v>80735</v>
      </c>
      <c r="R3466" s="29">
        <f t="shared" si="165"/>
        <v>0</v>
      </c>
      <c r="S3466" t="str">
        <f t="shared" si="166"/>
        <v>OK</v>
      </c>
      <c r="T3466" s="10">
        <f>IFERROR(VLOOKUP(A3466,[1]!Tabla1[[#All],[Material]:[venta nueva]],38,FALSE),0)</f>
        <v>0</v>
      </c>
    </row>
    <row r="3467" spans="1:20" hidden="1" x14ac:dyDescent="0.35">
      <c r="A3467">
        <f t="shared" si="164"/>
        <v>1012108</v>
      </c>
      <c r="B3467" s="6" t="s">
        <v>629</v>
      </c>
      <c r="C3467" s="7" t="s">
        <v>658</v>
      </c>
      <c r="D3467" s="7" t="s">
        <v>1097</v>
      </c>
      <c r="E3467" s="7" t="s">
        <v>722</v>
      </c>
      <c r="F3467" s="7" t="s">
        <v>723</v>
      </c>
      <c r="G3467" s="7" t="s">
        <v>1066</v>
      </c>
      <c r="H3467" s="7" t="s">
        <v>982</v>
      </c>
      <c r="I3467" s="6" t="s">
        <v>8</v>
      </c>
      <c r="J3467" s="1"/>
      <c r="K3467" s="1"/>
      <c r="L3467" s="1"/>
      <c r="M3467" s="1"/>
      <c r="N3467" s="1"/>
      <c r="O3467" s="1"/>
      <c r="P3467" s="1"/>
      <c r="Q3467" s="12">
        <v>301584</v>
      </c>
      <c r="R3467" s="29">
        <f t="shared" si="165"/>
        <v>0</v>
      </c>
      <c r="S3467" t="str">
        <f t="shared" si="166"/>
        <v>OK</v>
      </c>
      <c r="T3467" s="10">
        <f>IFERROR(VLOOKUP(A3467,[1]!Tabla1[[#All],[Material]:[venta nueva]],38,FALSE),0)</f>
        <v>0</v>
      </c>
    </row>
    <row r="3468" spans="1:20" hidden="1" x14ac:dyDescent="0.35">
      <c r="A3468">
        <f t="shared" si="164"/>
        <v>1012109</v>
      </c>
      <c r="B3468" s="6" t="s">
        <v>629</v>
      </c>
      <c r="C3468" s="7" t="s">
        <v>658</v>
      </c>
      <c r="D3468" s="7" t="s">
        <v>1097</v>
      </c>
      <c r="E3468" s="7" t="s">
        <v>724</v>
      </c>
      <c r="F3468" s="7" t="s">
        <v>725</v>
      </c>
      <c r="G3468" s="7" t="s">
        <v>1066</v>
      </c>
      <c r="H3468" s="7" t="s">
        <v>982</v>
      </c>
      <c r="I3468" s="6" t="s">
        <v>8</v>
      </c>
      <c r="J3468" s="1"/>
      <c r="K3468" s="1"/>
      <c r="L3468" s="1"/>
      <c r="M3468" s="1"/>
      <c r="N3468" s="1"/>
      <c r="O3468" s="1"/>
      <c r="P3468" s="1"/>
      <c r="Q3468" s="12">
        <v>384968</v>
      </c>
      <c r="R3468" s="29">
        <f t="shared" si="165"/>
        <v>0</v>
      </c>
      <c r="S3468" t="str">
        <f t="shared" si="166"/>
        <v>OK</v>
      </c>
      <c r="T3468" s="10">
        <f>IFERROR(VLOOKUP(A3468,[1]!Tabla1[[#All],[Material]:[venta nueva]],38,FALSE),0)</f>
        <v>0</v>
      </c>
    </row>
    <row r="3469" spans="1:20" hidden="1" x14ac:dyDescent="0.35">
      <c r="A3469">
        <f t="shared" si="164"/>
        <v>1012115</v>
      </c>
      <c r="B3469" s="6" t="s">
        <v>629</v>
      </c>
      <c r="C3469" s="7" t="s">
        <v>658</v>
      </c>
      <c r="D3469" s="7" t="s">
        <v>1097</v>
      </c>
      <c r="E3469" s="7" t="s">
        <v>732</v>
      </c>
      <c r="F3469" s="7" t="s">
        <v>733</v>
      </c>
      <c r="G3469" s="7" t="s">
        <v>1066</v>
      </c>
      <c r="H3469" s="7" t="s">
        <v>982</v>
      </c>
      <c r="I3469" s="6" t="s">
        <v>8</v>
      </c>
      <c r="J3469" s="1"/>
      <c r="K3469" s="1"/>
      <c r="L3469" s="1"/>
      <c r="M3469" s="1"/>
      <c r="N3469" s="1"/>
      <c r="O3469" s="1"/>
      <c r="P3469" s="1"/>
      <c r="Q3469" s="12">
        <v>46271</v>
      </c>
      <c r="R3469" s="29">
        <f t="shared" si="165"/>
        <v>0</v>
      </c>
      <c r="S3469" t="str">
        <f t="shared" si="166"/>
        <v>OK</v>
      </c>
      <c r="T3469" s="10">
        <f>IFERROR(VLOOKUP(A3469,[1]!Tabla1[[#All],[Material]:[venta nueva]],38,FALSE),0)</f>
        <v>0</v>
      </c>
    </row>
    <row r="3470" spans="1:20" hidden="1" x14ac:dyDescent="0.35">
      <c r="A3470">
        <f t="shared" si="164"/>
        <v>1012145</v>
      </c>
      <c r="B3470" s="6" t="s">
        <v>629</v>
      </c>
      <c r="C3470" s="7" t="s">
        <v>658</v>
      </c>
      <c r="D3470" s="7" t="s">
        <v>1097</v>
      </c>
      <c r="E3470" s="7" t="s">
        <v>734</v>
      </c>
      <c r="F3470" s="7" t="s">
        <v>735</v>
      </c>
      <c r="G3470" s="7" t="s">
        <v>1066</v>
      </c>
      <c r="H3470" s="7" t="s">
        <v>982</v>
      </c>
      <c r="I3470" s="6" t="s">
        <v>8</v>
      </c>
      <c r="J3470" s="1"/>
      <c r="K3470" s="1"/>
      <c r="L3470" s="1"/>
      <c r="M3470" s="1"/>
      <c r="N3470" s="1"/>
      <c r="O3470" s="1"/>
      <c r="P3470" s="1"/>
      <c r="Q3470" s="12">
        <v>83654</v>
      </c>
      <c r="R3470" s="29">
        <f t="shared" si="165"/>
        <v>0</v>
      </c>
      <c r="S3470" t="str">
        <f t="shared" si="166"/>
        <v>OK</v>
      </c>
      <c r="T3470" s="10">
        <f>IFERROR(VLOOKUP(A3470,[1]!Tabla1[[#All],[Material]:[venta nueva]],38,FALSE),0)</f>
        <v>0</v>
      </c>
    </row>
    <row r="3471" spans="1:20" hidden="1" x14ac:dyDescent="0.35">
      <c r="A3471">
        <f t="shared" si="164"/>
        <v>1012147</v>
      </c>
      <c r="B3471" s="6" t="s">
        <v>629</v>
      </c>
      <c r="C3471" s="7" t="s">
        <v>658</v>
      </c>
      <c r="D3471" s="7" t="s">
        <v>1097</v>
      </c>
      <c r="E3471" s="7" t="s">
        <v>736</v>
      </c>
      <c r="F3471" s="7" t="s">
        <v>737</v>
      </c>
      <c r="G3471" s="7" t="s">
        <v>985</v>
      </c>
      <c r="H3471" s="7" t="s">
        <v>985</v>
      </c>
      <c r="I3471" s="6" t="s">
        <v>8</v>
      </c>
      <c r="J3471" s="1"/>
      <c r="K3471" s="1"/>
      <c r="L3471" s="1"/>
      <c r="M3471" s="1"/>
      <c r="N3471" s="1"/>
      <c r="O3471" s="1"/>
      <c r="P3471" s="1"/>
      <c r="Q3471" s="12">
        <v>195879</v>
      </c>
      <c r="R3471" s="29">
        <f t="shared" si="165"/>
        <v>0</v>
      </c>
      <c r="S3471" t="str">
        <f t="shared" si="166"/>
        <v>OK</v>
      </c>
      <c r="T3471" s="10">
        <f>IFERROR(VLOOKUP(A3471,[1]!Tabla1[[#All],[Material]:[venta nueva]],38,FALSE),0)</f>
        <v>0</v>
      </c>
    </row>
    <row r="3472" spans="1:20" hidden="1" x14ac:dyDescent="0.35">
      <c r="A3472">
        <f t="shared" si="164"/>
        <v>1012148</v>
      </c>
      <c r="B3472" s="6" t="s">
        <v>629</v>
      </c>
      <c r="C3472" s="7" t="s">
        <v>658</v>
      </c>
      <c r="D3472" s="7" t="s">
        <v>1097</v>
      </c>
      <c r="E3472" s="7" t="s">
        <v>738</v>
      </c>
      <c r="F3472" s="7" t="s">
        <v>739</v>
      </c>
      <c r="G3472" s="7" t="s">
        <v>1068</v>
      </c>
      <c r="H3472" s="7" t="s">
        <v>984</v>
      </c>
      <c r="I3472" s="6" t="s">
        <v>8</v>
      </c>
      <c r="J3472" s="1"/>
      <c r="K3472" s="1"/>
      <c r="L3472" s="1"/>
      <c r="M3472" s="1"/>
      <c r="N3472" s="1"/>
      <c r="O3472" s="1"/>
      <c r="P3472" s="1"/>
      <c r="Q3472" s="12">
        <v>86582</v>
      </c>
      <c r="R3472" s="29">
        <f t="shared" si="165"/>
        <v>0</v>
      </c>
      <c r="S3472" t="str">
        <f t="shared" si="166"/>
        <v>OK</v>
      </c>
      <c r="T3472" s="10">
        <f>IFERROR(VLOOKUP(A3472,[1]!Tabla1[[#All],[Material]:[venta nueva]],38,FALSE),0)</f>
        <v>0</v>
      </c>
    </row>
    <row r="3473" spans="1:20" hidden="1" x14ac:dyDescent="0.35">
      <c r="A3473">
        <f t="shared" si="164"/>
        <v>1012157</v>
      </c>
      <c r="B3473" s="6" t="s">
        <v>629</v>
      </c>
      <c r="C3473" s="7" t="s">
        <v>658</v>
      </c>
      <c r="D3473" s="7" t="s">
        <v>1097</v>
      </c>
      <c r="E3473" s="7" t="s">
        <v>740</v>
      </c>
      <c r="F3473" s="7" t="s">
        <v>741</v>
      </c>
      <c r="G3473" s="7" t="s">
        <v>1068</v>
      </c>
      <c r="H3473" s="7" t="s">
        <v>994</v>
      </c>
      <c r="I3473" s="6" t="s">
        <v>8</v>
      </c>
      <c r="J3473" s="1"/>
      <c r="K3473" s="1"/>
      <c r="L3473" s="1"/>
      <c r="M3473" s="1"/>
      <c r="N3473" s="1"/>
      <c r="O3473" s="1"/>
      <c r="P3473" s="1"/>
      <c r="Q3473" s="12">
        <v>22186</v>
      </c>
      <c r="R3473" s="29">
        <f t="shared" si="165"/>
        <v>0</v>
      </c>
      <c r="S3473" t="str">
        <f t="shared" si="166"/>
        <v>OK</v>
      </c>
      <c r="T3473" s="10">
        <f>IFERROR(VLOOKUP(A3473,[1]!Tabla1[[#All],[Material]:[venta nueva]],38,FALSE),0)</f>
        <v>0</v>
      </c>
    </row>
    <row r="3474" spans="1:20" hidden="1" x14ac:dyDescent="0.35">
      <c r="A3474">
        <f t="shared" si="164"/>
        <v>1012158</v>
      </c>
      <c r="B3474" s="6" t="s">
        <v>629</v>
      </c>
      <c r="C3474" s="7" t="s">
        <v>658</v>
      </c>
      <c r="D3474" s="7" t="s">
        <v>1097</v>
      </c>
      <c r="E3474" s="7" t="s">
        <v>742</v>
      </c>
      <c r="F3474" s="7" t="s">
        <v>743</v>
      </c>
      <c r="G3474" s="7" t="s">
        <v>985</v>
      </c>
      <c r="H3474" s="7" t="s">
        <v>985</v>
      </c>
      <c r="I3474" s="6" t="s">
        <v>8</v>
      </c>
      <c r="J3474" s="1"/>
      <c r="K3474" s="1"/>
      <c r="L3474" s="1"/>
      <c r="M3474" s="1"/>
      <c r="N3474" s="1"/>
      <c r="O3474" s="1"/>
      <c r="P3474" s="1"/>
      <c r="Q3474" s="12">
        <v>99007</v>
      </c>
      <c r="R3474" s="29">
        <f t="shared" si="165"/>
        <v>0</v>
      </c>
      <c r="S3474" t="str">
        <f t="shared" si="166"/>
        <v>OK</v>
      </c>
      <c r="T3474" s="10">
        <f>IFERROR(VLOOKUP(A3474,[1]!Tabla1[[#All],[Material]:[venta nueva]],38,FALSE),0)</f>
        <v>0</v>
      </c>
    </row>
    <row r="3475" spans="1:20" hidden="1" x14ac:dyDescent="0.35">
      <c r="A3475">
        <f t="shared" si="164"/>
        <v>1012159</v>
      </c>
      <c r="B3475" s="6" t="s">
        <v>629</v>
      </c>
      <c r="C3475" s="7" t="s">
        <v>658</v>
      </c>
      <c r="D3475" s="7" t="s">
        <v>1097</v>
      </c>
      <c r="E3475" s="7" t="s">
        <v>744</v>
      </c>
      <c r="F3475" s="7" t="s">
        <v>745</v>
      </c>
      <c r="G3475" s="7" t="s">
        <v>1068</v>
      </c>
      <c r="H3475" s="7" t="s">
        <v>984</v>
      </c>
      <c r="I3475" s="6" t="s">
        <v>8</v>
      </c>
      <c r="J3475" s="1"/>
      <c r="K3475" s="1"/>
      <c r="L3475" s="1"/>
      <c r="M3475" s="1"/>
      <c r="N3475" s="1"/>
      <c r="O3475" s="1"/>
      <c r="P3475" s="1"/>
      <c r="Q3475" s="12">
        <v>305755</v>
      </c>
      <c r="R3475" s="29">
        <f t="shared" si="165"/>
        <v>0</v>
      </c>
      <c r="S3475" t="str">
        <f t="shared" si="166"/>
        <v>OK</v>
      </c>
      <c r="T3475" s="10">
        <f>IFERROR(VLOOKUP(A3475,[1]!Tabla1[[#All],[Material]:[venta nueva]],38,FALSE),0)</f>
        <v>0</v>
      </c>
    </row>
    <row r="3476" spans="1:20" hidden="1" x14ac:dyDescent="0.35">
      <c r="A3476">
        <f t="shared" si="164"/>
        <v>1012160</v>
      </c>
      <c r="B3476" s="6" t="s">
        <v>629</v>
      </c>
      <c r="C3476" s="7" t="s">
        <v>658</v>
      </c>
      <c r="D3476" s="7" t="s">
        <v>1097</v>
      </c>
      <c r="E3476" s="7" t="s">
        <v>746</v>
      </c>
      <c r="F3476" s="7" t="s">
        <v>747</v>
      </c>
      <c r="G3476" s="7" t="s">
        <v>1066</v>
      </c>
      <c r="H3476" s="7" t="s">
        <v>982</v>
      </c>
      <c r="I3476" s="6" t="s">
        <v>8</v>
      </c>
      <c r="J3476" s="1"/>
      <c r="K3476" s="1"/>
      <c r="L3476" s="1"/>
      <c r="M3476" s="1"/>
      <c r="N3476" s="1"/>
      <c r="O3476" s="1"/>
      <c r="P3476" s="1"/>
      <c r="Q3476" s="12">
        <v>93415</v>
      </c>
      <c r="R3476" s="29">
        <f t="shared" si="165"/>
        <v>0</v>
      </c>
      <c r="S3476" t="str">
        <f t="shared" si="166"/>
        <v>OK</v>
      </c>
      <c r="T3476" s="10">
        <f>IFERROR(VLOOKUP(A3476,[1]!Tabla1[[#All],[Material]:[venta nueva]],38,FALSE),0)</f>
        <v>0</v>
      </c>
    </row>
    <row r="3477" spans="1:20" hidden="1" x14ac:dyDescent="0.35">
      <c r="A3477">
        <f t="shared" si="164"/>
        <v>1012161</v>
      </c>
      <c r="B3477" s="6" t="s">
        <v>629</v>
      </c>
      <c r="C3477" s="7" t="s">
        <v>658</v>
      </c>
      <c r="D3477" s="7" t="s">
        <v>1097</v>
      </c>
      <c r="E3477" s="7" t="s">
        <v>748</v>
      </c>
      <c r="F3477" s="7" t="s">
        <v>749</v>
      </c>
      <c r="G3477" s="7" t="s">
        <v>1068</v>
      </c>
      <c r="H3477" s="7" t="s">
        <v>992</v>
      </c>
      <c r="I3477" s="6" t="s">
        <v>8</v>
      </c>
      <c r="J3477" s="1"/>
      <c r="K3477" s="1"/>
      <c r="L3477" s="1"/>
      <c r="M3477" s="1"/>
      <c r="N3477" s="1"/>
      <c r="O3477" s="1"/>
      <c r="P3477" s="1"/>
      <c r="Q3477" s="12">
        <v>65181</v>
      </c>
      <c r="R3477" s="29">
        <f t="shared" si="165"/>
        <v>0</v>
      </c>
      <c r="S3477" t="str">
        <f t="shared" si="166"/>
        <v>OK</v>
      </c>
      <c r="T3477" s="10">
        <f>IFERROR(VLOOKUP(A3477,[1]!Tabla1[[#All],[Material]:[venta nueva]],38,FALSE),0)</f>
        <v>0</v>
      </c>
    </row>
    <row r="3478" spans="1:20" hidden="1" x14ac:dyDescent="0.35">
      <c r="A3478">
        <f t="shared" si="164"/>
        <v>1012163</v>
      </c>
      <c r="B3478" s="6" t="s">
        <v>629</v>
      </c>
      <c r="C3478" s="7" t="s">
        <v>658</v>
      </c>
      <c r="D3478" s="7" t="s">
        <v>1097</v>
      </c>
      <c r="E3478" s="7" t="s">
        <v>750</v>
      </c>
      <c r="F3478" s="7" t="s">
        <v>751</v>
      </c>
      <c r="G3478" s="7" t="s">
        <v>985</v>
      </c>
      <c r="H3478" s="7" t="s">
        <v>985</v>
      </c>
      <c r="I3478" s="6" t="s">
        <v>8</v>
      </c>
      <c r="J3478" s="1"/>
      <c r="K3478" s="1"/>
      <c r="L3478" s="1"/>
      <c r="M3478" s="1"/>
      <c r="N3478" s="1"/>
      <c r="O3478" s="1"/>
      <c r="P3478" s="1"/>
      <c r="Q3478" s="12">
        <v>49731</v>
      </c>
      <c r="R3478" s="29">
        <f t="shared" si="165"/>
        <v>0</v>
      </c>
      <c r="S3478" t="str">
        <f t="shared" si="166"/>
        <v>OK</v>
      </c>
      <c r="T3478" s="10">
        <f>IFERROR(VLOOKUP(A3478,[1]!Tabla1[[#All],[Material]:[venta nueva]],38,FALSE),0)</f>
        <v>0</v>
      </c>
    </row>
    <row r="3479" spans="1:20" hidden="1" x14ac:dyDescent="0.35">
      <c r="A3479">
        <f t="shared" si="164"/>
        <v>1012164</v>
      </c>
      <c r="B3479" s="6" t="s">
        <v>629</v>
      </c>
      <c r="C3479" s="7" t="s">
        <v>658</v>
      </c>
      <c r="D3479" s="7" t="s">
        <v>1097</v>
      </c>
      <c r="E3479" s="7" t="s">
        <v>752</v>
      </c>
      <c r="F3479" s="7" t="s">
        <v>753</v>
      </c>
      <c r="G3479" s="7" t="s">
        <v>1068</v>
      </c>
      <c r="H3479" s="7" t="s">
        <v>992</v>
      </c>
      <c r="I3479" s="6" t="s">
        <v>8</v>
      </c>
      <c r="J3479" s="1"/>
      <c r="K3479" s="1"/>
      <c r="L3479" s="1"/>
      <c r="M3479" s="1"/>
      <c r="N3479" s="1"/>
      <c r="O3479" s="1"/>
      <c r="P3479" s="1"/>
      <c r="Q3479" s="12">
        <v>34509</v>
      </c>
      <c r="R3479" s="29">
        <f t="shared" si="165"/>
        <v>0</v>
      </c>
      <c r="S3479" t="str">
        <f t="shared" si="166"/>
        <v>OK</v>
      </c>
      <c r="T3479" s="10">
        <f>IFERROR(VLOOKUP(A3479,[1]!Tabla1[[#All],[Material]:[venta nueva]],38,FALSE),0)</f>
        <v>0</v>
      </c>
    </row>
    <row r="3480" spans="1:20" hidden="1" x14ac:dyDescent="0.35">
      <c r="A3480">
        <f t="shared" si="164"/>
        <v>1012165</v>
      </c>
      <c r="B3480" s="6" t="s">
        <v>629</v>
      </c>
      <c r="C3480" s="7" t="s">
        <v>658</v>
      </c>
      <c r="D3480" s="7" t="s">
        <v>1097</v>
      </c>
      <c r="E3480" s="7" t="s">
        <v>754</v>
      </c>
      <c r="F3480" s="7" t="s">
        <v>755</v>
      </c>
      <c r="G3480" s="7" t="s">
        <v>1068</v>
      </c>
      <c r="H3480" s="7" t="s">
        <v>984</v>
      </c>
      <c r="I3480" s="6" t="s">
        <v>8</v>
      </c>
      <c r="J3480" s="1"/>
      <c r="K3480" s="1"/>
      <c r="L3480" s="1"/>
      <c r="M3480" s="1"/>
      <c r="N3480" s="1"/>
      <c r="O3480" s="1"/>
      <c r="P3480" s="1"/>
      <c r="Q3480" s="12">
        <v>888239</v>
      </c>
      <c r="R3480" s="29">
        <f t="shared" si="165"/>
        <v>0</v>
      </c>
      <c r="S3480" t="str">
        <f t="shared" si="166"/>
        <v>OK</v>
      </c>
      <c r="T3480" s="10">
        <f>IFERROR(VLOOKUP(A3480,[1]!Tabla1[[#All],[Material]:[venta nueva]],38,FALSE),0)</f>
        <v>0</v>
      </c>
    </row>
    <row r="3481" spans="1:20" hidden="1" x14ac:dyDescent="0.35">
      <c r="A3481">
        <f t="shared" si="164"/>
        <v>1012166</v>
      </c>
      <c r="B3481" s="6" t="s">
        <v>629</v>
      </c>
      <c r="C3481" s="7" t="s">
        <v>658</v>
      </c>
      <c r="D3481" s="7" t="s">
        <v>1097</v>
      </c>
      <c r="E3481" s="7" t="s">
        <v>756</v>
      </c>
      <c r="F3481" s="7" t="s">
        <v>757</v>
      </c>
      <c r="G3481" s="7" t="s">
        <v>1068</v>
      </c>
      <c r="H3481" s="7" t="s">
        <v>994</v>
      </c>
      <c r="I3481" s="6" t="s">
        <v>8</v>
      </c>
      <c r="J3481" s="1"/>
      <c r="K3481" s="1"/>
      <c r="L3481" s="1"/>
      <c r="M3481" s="1"/>
      <c r="N3481" s="1"/>
      <c r="O3481" s="1"/>
      <c r="P3481" s="1"/>
      <c r="Q3481" s="12">
        <v>4047</v>
      </c>
      <c r="R3481" s="29">
        <f t="shared" si="165"/>
        <v>0</v>
      </c>
      <c r="S3481" t="str">
        <f t="shared" si="166"/>
        <v>OK</v>
      </c>
      <c r="T3481" s="10">
        <f>IFERROR(VLOOKUP(A3481,[1]!Tabla1[[#All],[Material]:[venta nueva]],38,FALSE),0)</f>
        <v>0</v>
      </c>
    </row>
    <row r="3482" spans="1:20" hidden="1" x14ac:dyDescent="0.35">
      <c r="A3482">
        <f t="shared" si="164"/>
        <v>1012167</v>
      </c>
      <c r="B3482" s="6" t="s">
        <v>629</v>
      </c>
      <c r="C3482" s="7" t="s">
        <v>658</v>
      </c>
      <c r="D3482" s="7" t="s">
        <v>1097</v>
      </c>
      <c r="E3482" s="7" t="s">
        <v>758</v>
      </c>
      <c r="F3482" s="7" t="s">
        <v>759</v>
      </c>
      <c r="G3482" s="7" t="s">
        <v>1066</v>
      </c>
      <c r="H3482" s="7" t="s">
        <v>982</v>
      </c>
      <c r="I3482" s="6" t="s">
        <v>8</v>
      </c>
      <c r="J3482" s="1"/>
      <c r="K3482" s="1"/>
      <c r="L3482" s="1"/>
      <c r="M3482" s="1"/>
      <c r="N3482" s="1"/>
      <c r="O3482" s="1"/>
      <c r="P3482" s="1"/>
      <c r="Q3482" s="12">
        <v>649598</v>
      </c>
      <c r="R3482" s="29">
        <f t="shared" si="165"/>
        <v>0</v>
      </c>
      <c r="S3482" t="str">
        <f t="shared" si="166"/>
        <v>OK</v>
      </c>
      <c r="T3482" s="10">
        <f>IFERROR(VLOOKUP(A3482,[1]!Tabla1[[#All],[Material]:[venta nueva]],38,FALSE),0)</f>
        <v>0</v>
      </c>
    </row>
    <row r="3483" spans="1:20" hidden="1" x14ac:dyDescent="0.35">
      <c r="A3483">
        <f t="shared" si="164"/>
        <v>1012207</v>
      </c>
      <c r="B3483" s="6" t="s">
        <v>629</v>
      </c>
      <c r="C3483" s="7" t="s">
        <v>658</v>
      </c>
      <c r="D3483" s="7" t="s">
        <v>1097</v>
      </c>
      <c r="E3483" s="7" t="s">
        <v>760</v>
      </c>
      <c r="F3483" s="7" t="s">
        <v>761</v>
      </c>
      <c r="G3483" s="7" t="s">
        <v>1065</v>
      </c>
      <c r="H3483" s="7" t="s">
        <v>981</v>
      </c>
      <c r="I3483" s="6" t="s">
        <v>662</v>
      </c>
      <c r="J3483" s="1"/>
      <c r="K3483" s="1"/>
      <c r="L3483" s="1"/>
      <c r="M3483" s="1"/>
      <c r="N3483" s="1"/>
      <c r="O3483" s="1"/>
      <c r="P3483" s="1"/>
      <c r="Q3483" s="12">
        <v>45498</v>
      </c>
      <c r="R3483" s="29">
        <f t="shared" si="165"/>
        <v>0</v>
      </c>
      <c r="S3483" t="str">
        <f t="shared" si="166"/>
        <v>OK</v>
      </c>
      <c r="T3483" s="10">
        <f>IFERROR(VLOOKUP(A3483,[1]!Tabla1[[#All],[Material]:[venta nueva]],38,FALSE),0)</f>
        <v>0</v>
      </c>
    </row>
    <row r="3484" spans="1:20" hidden="1" x14ac:dyDescent="0.35">
      <c r="A3484">
        <f t="shared" si="164"/>
        <v>1012208</v>
      </c>
      <c r="B3484" s="6" t="s">
        <v>629</v>
      </c>
      <c r="C3484" s="7" t="s">
        <v>658</v>
      </c>
      <c r="D3484" s="7" t="s">
        <v>1097</v>
      </c>
      <c r="E3484" s="7" t="s">
        <v>762</v>
      </c>
      <c r="F3484" s="7" t="s">
        <v>763</v>
      </c>
      <c r="G3484" s="7" t="s">
        <v>1071</v>
      </c>
      <c r="H3484" s="7" t="s">
        <v>991</v>
      </c>
      <c r="I3484" s="6" t="s">
        <v>11</v>
      </c>
      <c r="J3484" s="1"/>
      <c r="K3484" s="1"/>
      <c r="L3484" s="1"/>
      <c r="M3484" s="1"/>
      <c r="N3484" s="1"/>
      <c r="O3484" s="1"/>
      <c r="P3484" s="1"/>
      <c r="Q3484" s="12">
        <v>41240</v>
      </c>
      <c r="R3484" s="29">
        <f t="shared" si="165"/>
        <v>0</v>
      </c>
      <c r="S3484" t="str">
        <f t="shared" si="166"/>
        <v>OK</v>
      </c>
      <c r="T3484" s="10">
        <f>IFERROR(VLOOKUP(A3484,[1]!Tabla1[[#All],[Material]:[venta nueva]],38,FALSE),0)</f>
        <v>0</v>
      </c>
    </row>
    <row r="3485" spans="1:20" hidden="1" x14ac:dyDescent="0.35">
      <c r="A3485">
        <f t="shared" si="164"/>
        <v>1012275</v>
      </c>
      <c r="B3485" s="6" t="s">
        <v>629</v>
      </c>
      <c r="C3485" s="7" t="s">
        <v>658</v>
      </c>
      <c r="D3485" s="7" t="s">
        <v>1097</v>
      </c>
      <c r="E3485" s="7" t="s">
        <v>766</v>
      </c>
      <c r="F3485" s="7" t="s">
        <v>767</v>
      </c>
      <c r="G3485" s="7" t="s">
        <v>1068</v>
      </c>
      <c r="H3485" s="7" t="s">
        <v>994</v>
      </c>
      <c r="I3485" s="6" t="s">
        <v>14</v>
      </c>
      <c r="J3485" s="1"/>
      <c r="K3485" s="1"/>
      <c r="L3485" s="1"/>
      <c r="M3485" s="1"/>
      <c r="N3485" s="1"/>
      <c r="O3485" s="1"/>
      <c r="P3485" s="1"/>
      <c r="Q3485" s="12">
        <v>12000</v>
      </c>
      <c r="R3485" s="29">
        <f t="shared" si="165"/>
        <v>0</v>
      </c>
      <c r="S3485" t="str">
        <f t="shared" si="166"/>
        <v>OK</v>
      </c>
      <c r="T3485" s="10">
        <f>IFERROR(VLOOKUP(A3485,[1]!Tabla1[[#All],[Material]:[venta nueva]],38,FALSE),0)</f>
        <v>0</v>
      </c>
    </row>
    <row r="3486" spans="1:20" hidden="1" x14ac:dyDescent="0.35">
      <c r="A3486">
        <f t="shared" si="164"/>
        <v>1012278</v>
      </c>
      <c r="B3486" s="6" t="s">
        <v>629</v>
      </c>
      <c r="C3486" s="7" t="s">
        <v>658</v>
      </c>
      <c r="D3486" s="7" t="s">
        <v>1097</v>
      </c>
      <c r="E3486" s="7" t="s">
        <v>768</v>
      </c>
      <c r="F3486" s="7" t="s">
        <v>769</v>
      </c>
      <c r="G3486" s="7" t="s">
        <v>1068</v>
      </c>
      <c r="H3486" s="7" t="s">
        <v>994</v>
      </c>
      <c r="I3486" s="6" t="s">
        <v>10</v>
      </c>
      <c r="J3486" s="1"/>
      <c r="K3486" s="1"/>
      <c r="L3486" s="1"/>
      <c r="M3486" s="1"/>
      <c r="N3486" s="1"/>
      <c r="O3486" s="1"/>
      <c r="P3486" s="1"/>
      <c r="Q3486" s="12">
        <v>87873</v>
      </c>
      <c r="R3486" s="29">
        <f t="shared" si="165"/>
        <v>0</v>
      </c>
      <c r="S3486" t="str">
        <f t="shared" si="166"/>
        <v>OK</v>
      </c>
      <c r="T3486" s="10">
        <f>IFERROR(VLOOKUP(A3486,[1]!Tabla1[[#All],[Material]:[venta nueva]],38,FALSE),0)</f>
        <v>0</v>
      </c>
    </row>
    <row r="3487" spans="1:20" hidden="1" x14ac:dyDescent="0.35">
      <c r="A3487">
        <f t="shared" si="164"/>
        <v>1012283</v>
      </c>
      <c r="B3487" s="6" t="s">
        <v>629</v>
      </c>
      <c r="C3487" s="7" t="s">
        <v>658</v>
      </c>
      <c r="D3487" s="7" t="s">
        <v>1097</v>
      </c>
      <c r="E3487" s="7" t="s">
        <v>770</v>
      </c>
      <c r="F3487" s="7" t="s">
        <v>771</v>
      </c>
      <c r="G3487" s="7" t="s">
        <v>1065</v>
      </c>
      <c r="H3487" s="7" t="s">
        <v>995</v>
      </c>
      <c r="I3487" s="6" t="s">
        <v>11</v>
      </c>
      <c r="J3487" s="1"/>
      <c r="K3487" s="1"/>
      <c r="L3487" s="1"/>
      <c r="M3487" s="1"/>
      <c r="N3487" s="1"/>
      <c r="O3487" s="1"/>
      <c r="P3487" s="1"/>
      <c r="Q3487" s="12">
        <v>99115</v>
      </c>
      <c r="R3487" s="29">
        <f t="shared" si="165"/>
        <v>0</v>
      </c>
      <c r="S3487" t="str">
        <f t="shared" si="166"/>
        <v>OK</v>
      </c>
      <c r="T3487" s="10">
        <f>IFERROR(VLOOKUP(A3487,[1]!Tabla1[[#All],[Material]:[venta nueva]],38,FALSE),0)</f>
        <v>0</v>
      </c>
    </row>
    <row r="3488" spans="1:20" hidden="1" x14ac:dyDescent="0.35">
      <c r="A3488">
        <f t="shared" si="164"/>
        <v>1012326</v>
      </c>
      <c r="B3488" s="6" t="s">
        <v>629</v>
      </c>
      <c r="C3488" s="7" t="s">
        <v>658</v>
      </c>
      <c r="D3488" s="7" t="s">
        <v>1097</v>
      </c>
      <c r="E3488" s="7" t="s">
        <v>772</v>
      </c>
      <c r="F3488" s="7" t="s">
        <v>773</v>
      </c>
      <c r="G3488" s="7" t="s">
        <v>1065</v>
      </c>
      <c r="H3488" s="7" t="s">
        <v>989</v>
      </c>
      <c r="I3488" s="6" t="s">
        <v>15</v>
      </c>
      <c r="J3488" s="1"/>
      <c r="K3488" s="1"/>
      <c r="L3488" s="1"/>
      <c r="M3488" s="1"/>
      <c r="N3488" s="1"/>
      <c r="O3488" s="1"/>
      <c r="P3488" s="1"/>
      <c r="Q3488" s="12">
        <v>7141</v>
      </c>
      <c r="R3488" s="29">
        <f t="shared" si="165"/>
        <v>0</v>
      </c>
      <c r="S3488" t="str">
        <f t="shared" si="166"/>
        <v>OK</v>
      </c>
      <c r="T3488" s="10">
        <f>IFERROR(VLOOKUP(A3488,[1]!Tabla1[[#All],[Material]:[venta nueva]],38,FALSE),0)</f>
        <v>0</v>
      </c>
    </row>
    <row r="3489" spans="1:20" hidden="1" x14ac:dyDescent="0.35">
      <c r="A3489">
        <f t="shared" si="164"/>
        <v>1012362</v>
      </c>
      <c r="B3489" s="6" t="s">
        <v>629</v>
      </c>
      <c r="C3489" s="7" t="s">
        <v>658</v>
      </c>
      <c r="D3489" s="7" t="s">
        <v>1097</v>
      </c>
      <c r="E3489" s="7" t="s">
        <v>774</v>
      </c>
      <c r="F3489" s="7" t="s">
        <v>775</v>
      </c>
      <c r="G3489" s="7" t="s">
        <v>1065</v>
      </c>
      <c r="H3489" s="7" t="s">
        <v>989</v>
      </c>
      <c r="I3489" s="6" t="s">
        <v>13</v>
      </c>
      <c r="J3489" s="1"/>
      <c r="K3489" s="1"/>
      <c r="L3489" s="1"/>
      <c r="M3489" s="1"/>
      <c r="N3489" s="1"/>
      <c r="O3489" s="1"/>
      <c r="P3489" s="1"/>
      <c r="Q3489" s="12">
        <v>58446</v>
      </c>
      <c r="R3489" s="29">
        <f t="shared" si="165"/>
        <v>0</v>
      </c>
      <c r="S3489" t="str">
        <f t="shared" si="166"/>
        <v>OK</v>
      </c>
      <c r="T3489" s="10">
        <f>IFERROR(VLOOKUP(A3489,[1]!Tabla1[[#All],[Material]:[venta nueva]],38,FALSE),0)</f>
        <v>0</v>
      </c>
    </row>
    <row r="3490" spans="1:20" hidden="1" x14ac:dyDescent="0.35">
      <c r="A3490">
        <f t="shared" si="164"/>
        <v>1012399</v>
      </c>
      <c r="B3490" s="6" t="s">
        <v>629</v>
      </c>
      <c r="C3490" s="7" t="s">
        <v>658</v>
      </c>
      <c r="D3490" s="7" t="s">
        <v>1097</v>
      </c>
      <c r="E3490" s="7" t="s">
        <v>776</v>
      </c>
      <c r="F3490" s="7" t="s">
        <v>777</v>
      </c>
      <c r="G3490" s="7" t="s">
        <v>1066</v>
      </c>
      <c r="H3490" s="7" t="s">
        <v>982</v>
      </c>
      <c r="I3490" s="6" t="s">
        <v>8</v>
      </c>
      <c r="J3490" s="1"/>
      <c r="K3490" s="1"/>
      <c r="L3490" s="1"/>
      <c r="M3490" s="1"/>
      <c r="N3490" s="1"/>
      <c r="O3490" s="1"/>
      <c r="P3490" s="1"/>
      <c r="Q3490" s="12">
        <v>15791</v>
      </c>
      <c r="R3490" s="29">
        <f t="shared" si="165"/>
        <v>0</v>
      </c>
      <c r="S3490" t="str">
        <f t="shared" si="166"/>
        <v>OK</v>
      </c>
      <c r="T3490" s="10">
        <f>IFERROR(VLOOKUP(A3490,[1]!Tabla1[[#All],[Material]:[venta nueva]],38,FALSE),0)</f>
        <v>0</v>
      </c>
    </row>
    <row r="3491" spans="1:20" hidden="1" x14ac:dyDescent="0.35">
      <c r="A3491">
        <f t="shared" si="164"/>
        <v>1012400</v>
      </c>
      <c r="B3491" s="6" t="s">
        <v>629</v>
      </c>
      <c r="C3491" s="7" t="s">
        <v>658</v>
      </c>
      <c r="D3491" s="7" t="s">
        <v>1097</v>
      </c>
      <c r="E3491" s="7" t="s">
        <v>778</v>
      </c>
      <c r="F3491" s="7" t="s">
        <v>779</v>
      </c>
      <c r="G3491" s="7" t="s">
        <v>985</v>
      </c>
      <c r="H3491" s="7" t="s">
        <v>985</v>
      </c>
      <c r="I3491" s="6" t="s">
        <v>8</v>
      </c>
      <c r="J3491" s="1"/>
      <c r="K3491" s="1"/>
      <c r="L3491" s="1"/>
      <c r="M3491" s="1"/>
      <c r="N3491" s="1"/>
      <c r="O3491" s="1"/>
      <c r="P3491" s="1"/>
      <c r="Q3491" s="12">
        <v>25420</v>
      </c>
      <c r="R3491" s="29">
        <f t="shared" si="165"/>
        <v>0</v>
      </c>
      <c r="S3491" t="str">
        <f t="shared" si="166"/>
        <v>OK</v>
      </c>
      <c r="T3491" s="10">
        <f>IFERROR(VLOOKUP(A3491,[1]!Tabla1[[#All],[Material]:[venta nueva]],38,FALSE),0)</f>
        <v>0</v>
      </c>
    </row>
    <row r="3492" spans="1:20" hidden="1" x14ac:dyDescent="0.35">
      <c r="A3492">
        <f t="shared" si="164"/>
        <v>1012401</v>
      </c>
      <c r="B3492" s="6" t="s">
        <v>629</v>
      </c>
      <c r="C3492" s="7" t="s">
        <v>658</v>
      </c>
      <c r="D3492" s="7" t="s">
        <v>1097</v>
      </c>
      <c r="E3492" s="7" t="s">
        <v>780</v>
      </c>
      <c r="F3492" s="7" t="s">
        <v>781</v>
      </c>
      <c r="G3492" s="7" t="s">
        <v>1068</v>
      </c>
      <c r="H3492" s="7" t="s">
        <v>984</v>
      </c>
      <c r="I3492" s="6" t="s">
        <v>8</v>
      </c>
      <c r="J3492" s="1"/>
      <c r="K3492" s="1"/>
      <c r="L3492" s="1"/>
      <c r="M3492" s="1"/>
      <c r="N3492" s="1"/>
      <c r="O3492" s="1"/>
      <c r="P3492" s="1"/>
      <c r="Q3492" s="12">
        <v>35187</v>
      </c>
      <c r="R3492" s="29">
        <f t="shared" si="165"/>
        <v>0</v>
      </c>
      <c r="S3492" t="str">
        <f t="shared" si="166"/>
        <v>OK</v>
      </c>
      <c r="T3492" s="10">
        <f>IFERROR(VLOOKUP(A3492,[1]!Tabla1[[#All],[Material]:[venta nueva]],38,FALSE),0)</f>
        <v>0</v>
      </c>
    </row>
    <row r="3493" spans="1:20" hidden="1" x14ac:dyDescent="0.35">
      <c r="A3493">
        <f t="shared" si="164"/>
        <v>1012434</v>
      </c>
      <c r="B3493" s="6" t="s">
        <v>629</v>
      </c>
      <c r="C3493" s="7" t="s">
        <v>658</v>
      </c>
      <c r="D3493" s="7" t="s">
        <v>1097</v>
      </c>
      <c r="E3493" s="7" t="s">
        <v>782</v>
      </c>
      <c r="F3493" s="7" t="s">
        <v>783</v>
      </c>
      <c r="G3493" s="7" t="s">
        <v>1068</v>
      </c>
      <c r="H3493" s="7" t="s">
        <v>996</v>
      </c>
      <c r="I3493" s="6" t="s">
        <v>14</v>
      </c>
      <c r="J3493" s="1"/>
      <c r="K3493" s="1"/>
      <c r="L3493" s="1"/>
      <c r="M3493" s="1"/>
      <c r="N3493" s="1"/>
      <c r="O3493" s="1"/>
      <c r="P3493" s="1"/>
      <c r="Q3493" s="12">
        <v>9458</v>
      </c>
      <c r="R3493" s="29">
        <f t="shared" si="165"/>
        <v>0</v>
      </c>
      <c r="S3493" t="str">
        <f t="shared" si="166"/>
        <v>OK</v>
      </c>
      <c r="T3493" s="10">
        <f>IFERROR(VLOOKUP(A3493,[1]!Tabla1[[#All],[Material]:[venta nueva]],38,FALSE),0)</f>
        <v>0</v>
      </c>
    </row>
    <row r="3494" spans="1:20" hidden="1" x14ac:dyDescent="0.35">
      <c r="A3494">
        <f t="shared" si="164"/>
        <v>1012448</v>
      </c>
      <c r="B3494" s="6" t="s">
        <v>629</v>
      </c>
      <c r="C3494" s="7" t="s">
        <v>658</v>
      </c>
      <c r="D3494" s="7" t="s">
        <v>1097</v>
      </c>
      <c r="E3494" s="7" t="s">
        <v>784</v>
      </c>
      <c r="F3494" s="7" t="s">
        <v>785</v>
      </c>
      <c r="G3494" s="7" t="s">
        <v>1072</v>
      </c>
      <c r="H3494" s="7" t="s">
        <v>993</v>
      </c>
      <c r="I3494" s="6" t="s">
        <v>14</v>
      </c>
      <c r="J3494" s="1"/>
      <c r="K3494" s="1"/>
      <c r="L3494" s="1"/>
      <c r="M3494" s="1"/>
      <c r="N3494" s="1"/>
      <c r="O3494" s="1"/>
      <c r="P3494" s="1"/>
      <c r="Q3494" s="12">
        <v>203780</v>
      </c>
      <c r="R3494" s="29">
        <f t="shared" si="165"/>
        <v>0</v>
      </c>
      <c r="S3494" t="str">
        <f t="shared" si="166"/>
        <v>OK</v>
      </c>
      <c r="T3494" s="10">
        <f>IFERROR(VLOOKUP(A3494,[1]!Tabla1[[#All],[Material]:[venta nueva]],38,FALSE),0)</f>
        <v>0</v>
      </c>
    </row>
    <row r="3495" spans="1:20" hidden="1" x14ac:dyDescent="0.35">
      <c r="A3495">
        <f t="shared" si="164"/>
        <v>1012451</v>
      </c>
      <c r="B3495" s="6" t="s">
        <v>629</v>
      </c>
      <c r="C3495" s="7" t="s">
        <v>658</v>
      </c>
      <c r="D3495" s="7" t="s">
        <v>1097</v>
      </c>
      <c r="E3495" s="7" t="s">
        <v>786</v>
      </c>
      <c r="F3495" s="7" t="s">
        <v>787</v>
      </c>
      <c r="G3495" s="7" t="s">
        <v>1068</v>
      </c>
      <c r="H3495" s="7" t="s">
        <v>992</v>
      </c>
      <c r="I3495" s="6" t="s">
        <v>14</v>
      </c>
      <c r="J3495" s="1"/>
      <c r="K3495" s="1"/>
      <c r="L3495" s="1"/>
      <c r="M3495" s="1"/>
      <c r="N3495" s="1"/>
      <c r="O3495" s="1"/>
      <c r="P3495" s="1"/>
      <c r="Q3495" s="12">
        <v>32595</v>
      </c>
      <c r="R3495" s="29">
        <f t="shared" si="165"/>
        <v>0</v>
      </c>
      <c r="S3495" t="str">
        <f t="shared" si="166"/>
        <v>OK</v>
      </c>
      <c r="T3495" s="10">
        <f>IFERROR(VLOOKUP(A3495,[1]!Tabla1[[#All],[Material]:[venta nueva]],38,FALSE),0)</f>
        <v>0</v>
      </c>
    </row>
    <row r="3496" spans="1:20" hidden="1" x14ac:dyDescent="0.35">
      <c r="A3496">
        <f t="shared" si="164"/>
        <v>1012452</v>
      </c>
      <c r="B3496" s="6" t="s">
        <v>629</v>
      </c>
      <c r="C3496" s="7" t="s">
        <v>658</v>
      </c>
      <c r="D3496" s="7" t="s">
        <v>1097</v>
      </c>
      <c r="E3496" s="7" t="s">
        <v>788</v>
      </c>
      <c r="F3496" s="7" t="s">
        <v>789</v>
      </c>
      <c r="G3496" s="7" t="s">
        <v>1068</v>
      </c>
      <c r="H3496" s="7" t="s">
        <v>992</v>
      </c>
      <c r="I3496" s="6" t="s">
        <v>14</v>
      </c>
      <c r="J3496" s="1"/>
      <c r="K3496" s="1"/>
      <c r="L3496" s="1"/>
      <c r="M3496" s="1"/>
      <c r="N3496" s="1"/>
      <c r="O3496" s="1"/>
      <c r="P3496" s="1"/>
      <c r="Q3496" s="12">
        <v>20495</v>
      </c>
      <c r="R3496" s="29">
        <f t="shared" si="165"/>
        <v>0</v>
      </c>
      <c r="S3496" t="str">
        <f t="shared" si="166"/>
        <v>OK</v>
      </c>
      <c r="T3496" s="10">
        <f>IFERROR(VLOOKUP(A3496,[1]!Tabla1[[#All],[Material]:[venta nueva]],38,FALSE),0)</f>
        <v>0</v>
      </c>
    </row>
    <row r="3497" spans="1:20" hidden="1" x14ac:dyDescent="0.35">
      <c r="A3497">
        <f t="shared" si="164"/>
        <v>1012455</v>
      </c>
      <c r="B3497" s="6" t="s">
        <v>629</v>
      </c>
      <c r="C3497" s="7" t="s">
        <v>658</v>
      </c>
      <c r="D3497" s="7" t="s">
        <v>1097</v>
      </c>
      <c r="E3497" s="7" t="s">
        <v>790</v>
      </c>
      <c r="F3497" s="7" t="s">
        <v>791</v>
      </c>
      <c r="G3497" s="7" t="s">
        <v>1068</v>
      </c>
      <c r="H3497" s="7" t="s">
        <v>997</v>
      </c>
      <c r="I3497" s="6" t="s">
        <v>14</v>
      </c>
      <c r="J3497" s="1"/>
      <c r="K3497" s="1"/>
      <c r="L3497" s="1"/>
      <c r="M3497" s="1"/>
      <c r="N3497" s="1"/>
      <c r="O3497" s="1"/>
      <c r="P3497" s="1"/>
      <c r="Q3497" s="12">
        <v>219260</v>
      </c>
      <c r="R3497" s="29">
        <f t="shared" si="165"/>
        <v>0</v>
      </c>
      <c r="S3497" t="str">
        <f t="shared" si="166"/>
        <v>OK</v>
      </c>
      <c r="T3497" s="10">
        <f>IFERROR(VLOOKUP(A3497,[1]!Tabla1[[#All],[Material]:[venta nueva]],38,FALSE),0)</f>
        <v>0</v>
      </c>
    </row>
    <row r="3498" spans="1:20" hidden="1" x14ac:dyDescent="0.35">
      <c r="A3498">
        <f t="shared" si="164"/>
        <v>1012483</v>
      </c>
      <c r="B3498" s="6" t="s">
        <v>629</v>
      </c>
      <c r="C3498" s="7" t="s">
        <v>658</v>
      </c>
      <c r="D3498" s="7" t="s">
        <v>1097</v>
      </c>
      <c r="E3498" s="7" t="s">
        <v>792</v>
      </c>
      <c r="F3498" s="7" t="s">
        <v>793</v>
      </c>
      <c r="G3498" s="7" t="s">
        <v>1068</v>
      </c>
      <c r="H3498" s="7" t="s">
        <v>984</v>
      </c>
      <c r="I3498" s="6" t="s">
        <v>8</v>
      </c>
      <c r="J3498" s="1"/>
      <c r="K3498" s="1"/>
      <c r="L3498" s="1"/>
      <c r="M3498" s="1"/>
      <c r="N3498" s="1"/>
      <c r="O3498" s="1"/>
      <c r="P3498" s="1"/>
      <c r="Q3498" s="12">
        <v>260573</v>
      </c>
      <c r="R3498" s="29">
        <f t="shared" si="165"/>
        <v>0</v>
      </c>
      <c r="S3498" t="str">
        <f t="shared" si="166"/>
        <v>OK</v>
      </c>
      <c r="T3498" s="10">
        <f>IFERROR(VLOOKUP(A3498,[1]!Tabla1[[#All],[Material]:[venta nueva]],38,FALSE),0)</f>
        <v>0</v>
      </c>
    </row>
    <row r="3499" spans="1:20" hidden="1" x14ac:dyDescent="0.35">
      <c r="A3499">
        <f t="shared" si="164"/>
        <v>1012488</v>
      </c>
      <c r="B3499" s="6" t="s">
        <v>629</v>
      </c>
      <c r="C3499" s="7" t="s">
        <v>658</v>
      </c>
      <c r="D3499" s="7" t="s">
        <v>1097</v>
      </c>
      <c r="E3499" s="7" t="s">
        <v>794</v>
      </c>
      <c r="F3499" s="7" t="s">
        <v>795</v>
      </c>
      <c r="G3499" s="7" t="s">
        <v>1066</v>
      </c>
      <c r="H3499" s="7" t="s">
        <v>982</v>
      </c>
      <c r="I3499" s="6" t="s">
        <v>8</v>
      </c>
      <c r="J3499" s="1"/>
      <c r="K3499" s="1"/>
      <c r="L3499" s="1"/>
      <c r="M3499" s="1"/>
      <c r="N3499" s="1"/>
      <c r="O3499" s="1"/>
      <c r="P3499" s="1"/>
      <c r="Q3499" s="12">
        <v>19960</v>
      </c>
      <c r="R3499" s="29">
        <f t="shared" si="165"/>
        <v>0</v>
      </c>
      <c r="S3499" t="str">
        <f t="shared" si="166"/>
        <v>OK</v>
      </c>
      <c r="T3499" s="10">
        <f>IFERROR(VLOOKUP(A3499,[1]!Tabla1[[#All],[Material]:[venta nueva]],38,FALSE),0)</f>
        <v>0</v>
      </c>
    </row>
    <row r="3500" spans="1:20" hidden="1" x14ac:dyDescent="0.35">
      <c r="A3500">
        <f t="shared" si="164"/>
        <v>1012502</v>
      </c>
      <c r="B3500" s="6" t="s">
        <v>629</v>
      </c>
      <c r="C3500" s="7" t="s">
        <v>658</v>
      </c>
      <c r="D3500" s="7" t="s">
        <v>1097</v>
      </c>
      <c r="E3500" s="7" t="s">
        <v>796</v>
      </c>
      <c r="F3500" s="7" t="s">
        <v>797</v>
      </c>
      <c r="G3500" s="7" t="s">
        <v>1072</v>
      </c>
      <c r="H3500" s="7" t="s">
        <v>993</v>
      </c>
      <c r="I3500" s="6" t="s">
        <v>14</v>
      </c>
      <c r="J3500" s="1"/>
      <c r="K3500" s="1"/>
      <c r="L3500" s="1"/>
      <c r="M3500" s="1"/>
      <c r="N3500" s="1"/>
      <c r="O3500" s="1"/>
      <c r="P3500" s="1"/>
      <c r="Q3500" s="12">
        <v>9701</v>
      </c>
      <c r="R3500" s="29">
        <f t="shared" si="165"/>
        <v>0</v>
      </c>
      <c r="S3500" t="str">
        <f t="shared" si="166"/>
        <v>OK</v>
      </c>
      <c r="T3500" s="10">
        <f>IFERROR(VLOOKUP(A3500,[1]!Tabla1[[#All],[Material]:[venta nueva]],38,FALSE),0)</f>
        <v>0</v>
      </c>
    </row>
    <row r="3501" spans="1:20" hidden="1" x14ac:dyDescent="0.35">
      <c r="A3501">
        <f t="shared" si="164"/>
        <v>1012503</v>
      </c>
      <c r="B3501" s="6" t="s">
        <v>629</v>
      </c>
      <c r="C3501" s="7" t="s">
        <v>658</v>
      </c>
      <c r="D3501" s="7" t="s">
        <v>1097</v>
      </c>
      <c r="E3501" s="7" t="s">
        <v>798</v>
      </c>
      <c r="F3501" s="7" t="s">
        <v>799</v>
      </c>
      <c r="G3501" s="7" t="s">
        <v>1072</v>
      </c>
      <c r="H3501" s="7" t="s">
        <v>993</v>
      </c>
      <c r="I3501" s="6" t="s">
        <v>14</v>
      </c>
      <c r="J3501" s="1"/>
      <c r="K3501" s="1"/>
      <c r="L3501" s="1"/>
      <c r="M3501" s="1"/>
      <c r="N3501" s="1"/>
      <c r="O3501" s="1"/>
      <c r="P3501" s="1"/>
      <c r="Q3501" s="12">
        <v>287500</v>
      </c>
      <c r="R3501" s="29">
        <f t="shared" si="165"/>
        <v>0</v>
      </c>
      <c r="S3501" t="str">
        <f t="shared" si="166"/>
        <v>OK</v>
      </c>
      <c r="T3501" s="10">
        <f>IFERROR(VLOOKUP(A3501,[1]!Tabla1[[#All],[Material]:[venta nueva]],38,FALSE),0)</f>
        <v>0</v>
      </c>
    </row>
    <row r="3502" spans="1:20" hidden="1" x14ac:dyDescent="0.35">
      <c r="A3502">
        <f t="shared" si="164"/>
        <v>1012504</v>
      </c>
      <c r="B3502" s="6" t="s">
        <v>629</v>
      </c>
      <c r="C3502" s="7" t="s">
        <v>658</v>
      </c>
      <c r="D3502" s="7" t="s">
        <v>1097</v>
      </c>
      <c r="E3502" s="7" t="s">
        <v>800</v>
      </c>
      <c r="F3502" s="7" t="s">
        <v>785</v>
      </c>
      <c r="G3502" s="7" t="s">
        <v>1072</v>
      </c>
      <c r="H3502" s="7" t="s">
        <v>993</v>
      </c>
      <c r="I3502" s="6" t="s">
        <v>14</v>
      </c>
      <c r="J3502" s="1"/>
      <c r="K3502" s="1"/>
      <c r="L3502" s="1"/>
      <c r="M3502" s="1"/>
      <c r="N3502" s="1"/>
      <c r="O3502" s="1"/>
      <c r="P3502" s="1"/>
      <c r="Q3502" s="12">
        <v>56367</v>
      </c>
      <c r="R3502" s="29">
        <f t="shared" si="165"/>
        <v>0</v>
      </c>
      <c r="S3502" t="str">
        <f t="shared" si="166"/>
        <v>OK</v>
      </c>
      <c r="T3502" s="10">
        <f>IFERROR(VLOOKUP(A3502,[1]!Tabla1[[#All],[Material]:[venta nueva]],38,FALSE),0)</f>
        <v>0</v>
      </c>
    </row>
    <row r="3503" spans="1:20" hidden="1" x14ac:dyDescent="0.35">
      <c r="A3503">
        <f t="shared" si="164"/>
        <v>1012518</v>
      </c>
      <c r="B3503" s="6" t="s">
        <v>629</v>
      </c>
      <c r="C3503" s="7" t="s">
        <v>658</v>
      </c>
      <c r="D3503" s="7" t="s">
        <v>1097</v>
      </c>
      <c r="E3503" s="7" t="s">
        <v>801</v>
      </c>
      <c r="F3503" s="7" t="s">
        <v>802</v>
      </c>
      <c r="G3503" s="7" t="s">
        <v>985</v>
      </c>
      <c r="H3503" s="7" t="s">
        <v>985</v>
      </c>
      <c r="I3503" s="6" t="s">
        <v>8</v>
      </c>
      <c r="J3503" s="1"/>
      <c r="K3503" s="1"/>
      <c r="L3503" s="1"/>
      <c r="M3503" s="1"/>
      <c r="N3503" s="1"/>
      <c r="O3503" s="1"/>
      <c r="P3503" s="1"/>
      <c r="Q3503" s="12">
        <v>154997</v>
      </c>
      <c r="R3503" s="29">
        <f t="shared" si="165"/>
        <v>0</v>
      </c>
      <c r="S3503" t="str">
        <f t="shared" si="166"/>
        <v>OK</v>
      </c>
      <c r="T3503" s="10">
        <f>IFERROR(VLOOKUP(A3503,[1]!Tabla1[[#All],[Material]:[venta nueva]],38,FALSE),0)</f>
        <v>0</v>
      </c>
    </row>
    <row r="3504" spans="1:20" hidden="1" x14ac:dyDescent="0.35">
      <c r="A3504">
        <f t="shared" si="164"/>
        <v>1012519</v>
      </c>
      <c r="B3504" s="6" t="s">
        <v>629</v>
      </c>
      <c r="C3504" s="7" t="s">
        <v>658</v>
      </c>
      <c r="D3504" s="7" t="s">
        <v>1097</v>
      </c>
      <c r="E3504" s="7" t="s">
        <v>803</v>
      </c>
      <c r="F3504" s="7" t="s">
        <v>721</v>
      </c>
      <c r="G3504" s="7" t="s">
        <v>1066</v>
      </c>
      <c r="H3504" s="7" t="s">
        <v>982</v>
      </c>
      <c r="I3504" s="6" t="s">
        <v>8</v>
      </c>
      <c r="J3504" s="1"/>
      <c r="K3504" s="1"/>
      <c r="L3504" s="1"/>
      <c r="M3504" s="1"/>
      <c r="N3504" s="1"/>
      <c r="O3504" s="1"/>
      <c r="P3504" s="1"/>
      <c r="Q3504" s="12">
        <v>17038</v>
      </c>
      <c r="R3504" s="29">
        <f t="shared" si="165"/>
        <v>0</v>
      </c>
      <c r="S3504" t="str">
        <f t="shared" si="166"/>
        <v>OK</v>
      </c>
      <c r="T3504" s="10">
        <f>IFERROR(VLOOKUP(A3504,[1]!Tabla1[[#All],[Material]:[venta nueva]],38,FALSE),0)</f>
        <v>0</v>
      </c>
    </row>
    <row r="3505" spans="1:20" hidden="1" x14ac:dyDescent="0.35">
      <c r="A3505">
        <f t="shared" si="164"/>
        <v>1012520</v>
      </c>
      <c r="B3505" s="6" t="s">
        <v>629</v>
      </c>
      <c r="C3505" s="7" t="s">
        <v>658</v>
      </c>
      <c r="D3505" s="7" t="s">
        <v>1097</v>
      </c>
      <c r="E3505" s="7" t="s">
        <v>804</v>
      </c>
      <c r="F3505" s="7" t="s">
        <v>723</v>
      </c>
      <c r="G3505" s="7" t="s">
        <v>1066</v>
      </c>
      <c r="H3505" s="7" t="s">
        <v>982</v>
      </c>
      <c r="I3505" s="6" t="s">
        <v>8</v>
      </c>
      <c r="J3505" s="1"/>
      <c r="K3505" s="1"/>
      <c r="L3505" s="1"/>
      <c r="M3505" s="1"/>
      <c r="N3505" s="1"/>
      <c r="O3505" s="1"/>
      <c r="P3505" s="1"/>
      <c r="Q3505" s="12">
        <v>69859</v>
      </c>
      <c r="R3505" s="29">
        <f t="shared" si="165"/>
        <v>0</v>
      </c>
      <c r="S3505" t="str">
        <f t="shared" si="166"/>
        <v>OK</v>
      </c>
      <c r="T3505" s="10">
        <f>IFERROR(VLOOKUP(A3505,[1]!Tabla1[[#All],[Material]:[venta nueva]],38,FALSE),0)</f>
        <v>0</v>
      </c>
    </row>
    <row r="3506" spans="1:20" hidden="1" x14ac:dyDescent="0.35">
      <c r="A3506">
        <f t="shared" si="164"/>
        <v>1012521</v>
      </c>
      <c r="B3506" s="6" t="s">
        <v>629</v>
      </c>
      <c r="C3506" s="7" t="s">
        <v>658</v>
      </c>
      <c r="D3506" s="7" t="s">
        <v>1097</v>
      </c>
      <c r="E3506" s="7" t="s">
        <v>805</v>
      </c>
      <c r="F3506" s="7" t="s">
        <v>725</v>
      </c>
      <c r="G3506" s="7" t="s">
        <v>1066</v>
      </c>
      <c r="H3506" s="7" t="s">
        <v>982</v>
      </c>
      <c r="I3506" s="6" t="s">
        <v>8</v>
      </c>
      <c r="J3506" s="1"/>
      <c r="K3506" s="1"/>
      <c r="L3506" s="1"/>
      <c r="M3506" s="1"/>
      <c r="N3506" s="1"/>
      <c r="O3506" s="1"/>
      <c r="P3506" s="1"/>
      <c r="Q3506" s="12">
        <v>180457</v>
      </c>
      <c r="R3506" s="29">
        <f t="shared" si="165"/>
        <v>0</v>
      </c>
      <c r="S3506" t="str">
        <f t="shared" si="166"/>
        <v>OK</v>
      </c>
      <c r="T3506" s="10">
        <f>IFERROR(VLOOKUP(A3506,[1]!Tabla1[[#All],[Material]:[venta nueva]],38,FALSE),0)</f>
        <v>0</v>
      </c>
    </row>
    <row r="3507" spans="1:20" hidden="1" x14ac:dyDescent="0.35">
      <c r="A3507">
        <f t="shared" si="164"/>
        <v>1012522</v>
      </c>
      <c r="B3507" s="6" t="s">
        <v>629</v>
      </c>
      <c r="C3507" s="7" t="s">
        <v>658</v>
      </c>
      <c r="D3507" s="7" t="s">
        <v>1097</v>
      </c>
      <c r="E3507" s="7" t="s">
        <v>806</v>
      </c>
      <c r="F3507" s="7" t="s">
        <v>727</v>
      </c>
      <c r="G3507" s="7" t="s">
        <v>1066</v>
      </c>
      <c r="H3507" s="7" t="s">
        <v>982</v>
      </c>
      <c r="I3507" s="6" t="s">
        <v>8</v>
      </c>
      <c r="J3507" s="1"/>
      <c r="K3507" s="1"/>
      <c r="L3507" s="1"/>
      <c r="M3507" s="1"/>
      <c r="N3507" s="1"/>
      <c r="O3507" s="1"/>
      <c r="P3507" s="1"/>
      <c r="Q3507" s="12">
        <v>101839</v>
      </c>
      <c r="R3507" s="29">
        <f t="shared" si="165"/>
        <v>0</v>
      </c>
      <c r="S3507" t="str">
        <f t="shared" si="166"/>
        <v>OK</v>
      </c>
      <c r="T3507" s="10">
        <f>IFERROR(VLOOKUP(A3507,[1]!Tabla1[[#All],[Material]:[venta nueva]],38,FALSE),0)</f>
        <v>0</v>
      </c>
    </row>
    <row r="3508" spans="1:20" hidden="1" x14ac:dyDescent="0.35">
      <c r="A3508">
        <f t="shared" si="164"/>
        <v>1012523</v>
      </c>
      <c r="B3508" s="6" t="s">
        <v>629</v>
      </c>
      <c r="C3508" s="7" t="s">
        <v>658</v>
      </c>
      <c r="D3508" s="7" t="s">
        <v>1097</v>
      </c>
      <c r="E3508" s="7" t="s">
        <v>807</v>
      </c>
      <c r="F3508" s="7" t="s">
        <v>729</v>
      </c>
      <c r="G3508" s="7" t="s">
        <v>1066</v>
      </c>
      <c r="H3508" s="7" t="s">
        <v>982</v>
      </c>
      <c r="I3508" s="6" t="s">
        <v>8</v>
      </c>
      <c r="J3508" s="1"/>
      <c r="K3508" s="1"/>
      <c r="L3508" s="1"/>
      <c r="M3508" s="1"/>
      <c r="N3508" s="1"/>
      <c r="O3508" s="1"/>
      <c r="P3508" s="1"/>
      <c r="Q3508" s="12">
        <v>79704</v>
      </c>
      <c r="R3508" s="29">
        <f t="shared" si="165"/>
        <v>0</v>
      </c>
      <c r="S3508" t="str">
        <f t="shared" si="166"/>
        <v>OK</v>
      </c>
      <c r="T3508" s="10">
        <f>IFERROR(VLOOKUP(A3508,[1]!Tabla1[[#All],[Material]:[venta nueva]],38,FALSE),0)</f>
        <v>0</v>
      </c>
    </row>
    <row r="3509" spans="1:20" hidden="1" x14ac:dyDescent="0.35">
      <c r="A3509">
        <f t="shared" si="164"/>
        <v>1012524</v>
      </c>
      <c r="B3509" s="6" t="s">
        <v>629</v>
      </c>
      <c r="C3509" s="7" t="s">
        <v>658</v>
      </c>
      <c r="D3509" s="7" t="s">
        <v>1097</v>
      </c>
      <c r="E3509" s="7" t="s">
        <v>808</v>
      </c>
      <c r="F3509" s="7" t="s">
        <v>731</v>
      </c>
      <c r="G3509" s="7" t="s">
        <v>1066</v>
      </c>
      <c r="H3509" s="7" t="s">
        <v>982</v>
      </c>
      <c r="I3509" s="6" t="s">
        <v>8</v>
      </c>
      <c r="J3509" s="1"/>
      <c r="K3509" s="1"/>
      <c r="L3509" s="1"/>
      <c r="M3509" s="1"/>
      <c r="N3509" s="1"/>
      <c r="O3509" s="1"/>
      <c r="P3509" s="1"/>
      <c r="Q3509" s="12">
        <v>32724</v>
      </c>
      <c r="R3509" s="29">
        <f t="shared" si="165"/>
        <v>0</v>
      </c>
      <c r="S3509" t="str">
        <f t="shared" si="166"/>
        <v>OK</v>
      </c>
      <c r="T3509" s="10">
        <f>IFERROR(VLOOKUP(A3509,[1]!Tabla1[[#All],[Material]:[venta nueva]],38,FALSE),0)</f>
        <v>0</v>
      </c>
    </row>
    <row r="3510" spans="1:20" hidden="1" x14ac:dyDescent="0.35">
      <c r="A3510">
        <f t="shared" si="164"/>
        <v>1012525</v>
      </c>
      <c r="B3510" s="6" t="s">
        <v>629</v>
      </c>
      <c r="C3510" s="7" t="s">
        <v>658</v>
      </c>
      <c r="D3510" s="7" t="s">
        <v>1097</v>
      </c>
      <c r="E3510" s="7" t="s">
        <v>809</v>
      </c>
      <c r="F3510" s="7" t="s">
        <v>709</v>
      </c>
      <c r="G3510" s="7" t="s">
        <v>1072</v>
      </c>
      <c r="H3510" s="7" t="s">
        <v>993</v>
      </c>
      <c r="I3510" s="6" t="s">
        <v>14</v>
      </c>
      <c r="J3510" s="1"/>
      <c r="K3510" s="1"/>
      <c r="L3510" s="1"/>
      <c r="M3510" s="1"/>
      <c r="N3510" s="1"/>
      <c r="O3510" s="1"/>
      <c r="P3510" s="1"/>
      <c r="Q3510" s="12">
        <v>10728</v>
      </c>
      <c r="R3510" s="29">
        <f t="shared" si="165"/>
        <v>0</v>
      </c>
      <c r="S3510" t="str">
        <f t="shared" si="166"/>
        <v>OK</v>
      </c>
      <c r="T3510" s="10">
        <f>IFERROR(VLOOKUP(A3510,[1]!Tabla1[[#All],[Material]:[venta nueva]],38,FALSE),0)</f>
        <v>0</v>
      </c>
    </row>
    <row r="3511" spans="1:20" hidden="1" x14ac:dyDescent="0.35">
      <c r="A3511">
        <f t="shared" si="164"/>
        <v>1012526</v>
      </c>
      <c r="B3511" s="6" t="s">
        <v>629</v>
      </c>
      <c r="C3511" s="7" t="s">
        <v>658</v>
      </c>
      <c r="D3511" s="7" t="s">
        <v>1097</v>
      </c>
      <c r="E3511" s="7" t="s">
        <v>810</v>
      </c>
      <c r="F3511" s="7" t="s">
        <v>711</v>
      </c>
      <c r="G3511" s="7" t="s">
        <v>1072</v>
      </c>
      <c r="H3511" s="7" t="s">
        <v>993</v>
      </c>
      <c r="I3511" s="6" t="s">
        <v>14</v>
      </c>
      <c r="J3511" s="1"/>
      <c r="K3511" s="1"/>
      <c r="L3511" s="1"/>
      <c r="M3511" s="1"/>
      <c r="N3511" s="1"/>
      <c r="O3511" s="1"/>
      <c r="P3511" s="1"/>
      <c r="Q3511" s="12">
        <v>10766</v>
      </c>
      <c r="R3511" s="29">
        <f t="shared" si="165"/>
        <v>0</v>
      </c>
      <c r="S3511" t="str">
        <f t="shared" si="166"/>
        <v>OK</v>
      </c>
      <c r="T3511" s="10">
        <f>IFERROR(VLOOKUP(A3511,[1]!Tabla1[[#All],[Material]:[venta nueva]],38,FALSE),0)</f>
        <v>0</v>
      </c>
    </row>
    <row r="3512" spans="1:20" hidden="1" x14ac:dyDescent="0.35">
      <c r="A3512">
        <f t="shared" si="164"/>
        <v>1012527</v>
      </c>
      <c r="B3512" s="6" t="s">
        <v>629</v>
      </c>
      <c r="C3512" s="7" t="s">
        <v>658</v>
      </c>
      <c r="D3512" s="7" t="s">
        <v>1097</v>
      </c>
      <c r="E3512" s="7" t="s">
        <v>811</v>
      </c>
      <c r="F3512" s="7" t="s">
        <v>812</v>
      </c>
      <c r="G3512" s="7" t="s">
        <v>1072</v>
      </c>
      <c r="H3512" s="7" t="s">
        <v>993</v>
      </c>
      <c r="I3512" s="6" t="s">
        <v>14</v>
      </c>
      <c r="J3512" s="1"/>
      <c r="K3512" s="1"/>
      <c r="L3512" s="1"/>
      <c r="M3512" s="1"/>
      <c r="N3512" s="1"/>
      <c r="O3512" s="1"/>
      <c r="P3512" s="1"/>
      <c r="Q3512" s="12">
        <v>14468</v>
      </c>
      <c r="R3512" s="29">
        <f t="shared" si="165"/>
        <v>0</v>
      </c>
      <c r="S3512" t="str">
        <f t="shared" si="166"/>
        <v>OK</v>
      </c>
      <c r="T3512" s="10">
        <f>IFERROR(VLOOKUP(A3512,[1]!Tabla1[[#All],[Material]:[venta nueva]],38,FALSE),0)</f>
        <v>0</v>
      </c>
    </row>
    <row r="3513" spans="1:20" hidden="1" x14ac:dyDescent="0.35">
      <c r="A3513">
        <f t="shared" si="164"/>
        <v>1012532</v>
      </c>
      <c r="B3513" s="6" t="s">
        <v>629</v>
      </c>
      <c r="C3513" s="7" t="s">
        <v>658</v>
      </c>
      <c r="D3513" s="7" t="s">
        <v>1097</v>
      </c>
      <c r="E3513" s="7" t="s">
        <v>813</v>
      </c>
      <c r="F3513" s="7" t="s">
        <v>814</v>
      </c>
      <c r="G3513" s="7" t="s">
        <v>1065</v>
      </c>
      <c r="H3513" s="7" t="s">
        <v>981</v>
      </c>
      <c r="I3513" s="6" t="s">
        <v>8</v>
      </c>
      <c r="J3513" s="1"/>
      <c r="K3513" s="1"/>
      <c r="L3513" s="1"/>
      <c r="M3513" s="1"/>
      <c r="N3513" s="1"/>
      <c r="O3513" s="1"/>
      <c r="P3513" s="1"/>
      <c r="Q3513" s="12">
        <v>6600</v>
      </c>
      <c r="R3513" s="29">
        <f t="shared" si="165"/>
        <v>0</v>
      </c>
      <c r="S3513" t="str">
        <f t="shared" si="166"/>
        <v>OK</v>
      </c>
      <c r="T3513" s="10">
        <f>IFERROR(VLOOKUP(A3513,[1]!Tabla1[[#All],[Material]:[venta nueva]],38,FALSE),0)</f>
        <v>0</v>
      </c>
    </row>
    <row r="3514" spans="1:20" hidden="1" x14ac:dyDescent="0.35">
      <c r="A3514">
        <f t="shared" si="164"/>
        <v>1012534</v>
      </c>
      <c r="B3514" s="6" t="s">
        <v>629</v>
      </c>
      <c r="C3514" s="7" t="s">
        <v>658</v>
      </c>
      <c r="D3514" s="7" t="s">
        <v>1097</v>
      </c>
      <c r="E3514" s="7" t="s">
        <v>815</v>
      </c>
      <c r="F3514" s="7" t="s">
        <v>816</v>
      </c>
      <c r="G3514" s="7" t="s">
        <v>1073</v>
      </c>
      <c r="H3514" s="7" t="s">
        <v>998</v>
      </c>
      <c r="I3514" s="6" t="s">
        <v>10</v>
      </c>
      <c r="J3514" s="1"/>
      <c r="K3514" s="1"/>
      <c r="L3514" s="1"/>
      <c r="M3514" s="1"/>
      <c r="N3514" s="1"/>
      <c r="O3514" s="1"/>
      <c r="P3514" s="1"/>
      <c r="Q3514" s="12">
        <v>591478</v>
      </c>
      <c r="R3514" s="29">
        <f t="shared" si="165"/>
        <v>0</v>
      </c>
      <c r="S3514" t="str">
        <f t="shared" si="166"/>
        <v>OK</v>
      </c>
      <c r="T3514" s="10">
        <f>IFERROR(VLOOKUP(A3514,[1]!Tabla1[[#All],[Material]:[venta nueva]],38,FALSE),0)</f>
        <v>0</v>
      </c>
    </row>
    <row r="3515" spans="1:20" hidden="1" x14ac:dyDescent="0.35">
      <c r="A3515">
        <f t="shared" si="164"/>
        <v>1012552</v>
      </c>
      <c r="B3515" s="6" t="s">
        <v>629</v>
      </c>
      <c r="C3515" s="7" t="s">
        <v>658</v>
      </c>
      <c r="D3515" s="7" t="s">
        <v>1097</v>
      </c>
      <c r="E3515" s="7" t="s">
        <v>817</v>
      </c>
      <c r="F3515" s="7" t="s">
        <v>818</v>
      </c>
      <c r="G3515" s="7" t="s">
        <v>1066</v>
      </c>
      <c r="H3515" s="7" t="s">
        <v>982</v>
      </c>
      <c r="I3515" s="6" t="s">
        <v>11</v>
      </c>
      <c r="J3515" s="1"/>
      <c r="K3515" s="1"/>
      <c r="L3515" s="1"/>
      <c r="M3515" s="1"/>
      <c r="N3515" s="1"/>
      <c r="O3515" s="1"/>
      <c r="P3515" s="1"/>
      <c r="Q3515" s="12">
        <v>48001</v>
      </c>
      <c r="R3515" s="29">
        <f t="shared" si="165"/>
        <v>0</v>
      </c>
      <c r="S3515" t="str">
        <f t="shared" si="166"/>
        <v>OK</v>
      </c>
      <c r="T3515" s="10">
        <f>IFERROR(VLOOKUP(A3515,[1]!Tabla1[[#All],[Material]:[venta nueva]],38,FALSE),0)</f>
        <v>0</v>
      </c>
    </row>
    <row r="3516" spans="1:20" hidden="1" x14ac:dyDescent="0.35">
      <c r="A3516">
        <f t="shared" si="164"/>
        <v>1012598</v>
      </c>
      <c r="B3516" s="6" t="s">
        <v>629</v>
      </c>
      <c r="C3516" s="7" t="s">
        <v>658</v>
      </c>
      <c r="D3516" s="7" t="s">
        <v>1097</v>
      </c>
      <c r="E3516" s="7" t="s">
        <v>821</v>
      </c>
      <c r="F3516" s="7" t="s">
        <v>822</v>
      </c>
      <c r="G3516" s="7" t="s">
        <v>1072</v>
      </c>
      <c r="H3516" s="7" t="s">
        <v>993</v>
      </c>
      <c r="I3516" s="6" t="s">
        <v>14</v>
      </c>
      <c r="J3516" s="1"/>
      <c r="K3516" s="1"/>
      <c r="L3516" s="1"/>
      <c r="M3516" s="1"/>
      <c r="N3516" s="1"/>
      <c r="O3516" s="1"/>
      <c r="P3516" s="1"/>
      <c r="Q3516" s="12">
        <v>1110</v>
      </c>
      <c r="R3516" s="29">
        <f t="shared" si="165"/>
        <v>0</v>
      </c>
      <c r="S3516" t="str">
        <f t="shared" si="166"/>
        <v>OK</v>
      </c>
      <c r="T3516" s="10">
        <f>IFERROR(VLOOKUP(A3516,[1]!Tabla1[[#All],[Material]:[venta nueva]],38,FALSE),0)</f>
        <v>0</v>
      </c>
    </row>
    <row r="3517" spans="1:20" hidden="1" x14ac:dyDescent="0.35">
      <c r="A3517">
        <f t="shared" si="164"/>
        <v>1012601</v>
      </c>
      <c r="B3517" s="6" t="s">
        <v>629</v>
      </c>
      <c r="C3517" s="7" t="s">
        <v>658</v>
      </c>
      <c r="D3517" s="7" t="s">
        <v>1097</v>
      </c>
      <c r="E3517" s="7" t="s">
        <v>823</v>
      </c>
      <c r="F3517" s="7" t="s">
        <v>1452</v>
      </c>
      <c r="G3517" s="7" t="s">
        <v>1065</v>
      </c>
      <c r="H3517" s="7" t="s">
        <v>995</v>
      </c>
      <c r="I3517" s="6" t="s">
        <v>8</v>
      </c>
      <c r="J3517" s="1"/>
      <c r="K3517" s="1"/>
      <c r="L3517" s="1"/>
      <c r="M3517" s="1"/>
      <c r="N3517" s="1"/>
      <c r="O3517" s="1"/>
      <c r="P3517" s="1"/>
      <c r="Q3517" s="12">
        <v>167936</v>
      </c>
      <c r="R3517" s="29">
        <f t="shared" si="165"/>
        <v>0</v>
      </c>
      <c r="S3517" t="str">
        <f t="shared" si="166"/>
        <v>OK</v>
      </c>
      <c r="T3517" s="10">
        <f>IFERROR(VLOOKUP(A3517,[1]!Tabla1[[#All],[Material]:[venta nueva]],38,FALSE),0)</f>
        <v>0</v>
      </c>
    </row>
    <row r="3518" spans="1:20" hidden="1" x14ac:dyDescent="0.35">
      <c r="A3518">
        <f t="shared" si="164"/>
        <v>1012612</v>
      </c>
      <c r="B3518" s="6" t="s">
        <v>629</v>
      </c>
      <c r="C3518" s="7" t="s">
        <v>658</v>
      </c>
      <c r="D3518" s="7" t="s">
        <v>1097</v>
      </c>
      <c r="E3518" s="7" t="s">
        <v>825</v>
      </c>
      <c r="F3518" s="7" t="s">
        <v>826</v>
      </c>
      <c r="G3518" s="7" t="s">
        <v>1063</v>
      </c>
      <c r="H3518" s="7" t="s">
        <v>988</v>
      </c>
      <c r="I3518" s="6" t="s">
        <v>12</v>
      </c>
      <c r="J3518" s="1"/>
      <c r="K3518" s="1"/>
      <c r="L3518" s="1"/>
      <c r="M3518" s="1"/>
      <c r="N3518" s="1"/>
      <c r="O3518" s="1"/>
      <c r="P3518" s="1"/>
      <c r="Q3518" s="12">
        <v>1284301</v>
      </c>
      <c r="R3518" s="29">
        <f t="shared" si="165"/>
        <v>0</v>
      </c>
      <c r="S3518" t="str">
        <f t="shared" si="166"/>
        <v>OK</v>
      </c>
      <c r="T3518" s="10">
        <f>IFERROR(VLOOKUP(A3518,[1]!Tabla1[[#All],[Material]:[venta nueva]],38,FALSE),0)</f>
        <v>0</v>
      </c>
    </row>
    <row r="3519" spans="1:20" hidden="1" x14ac:dyDescent="0.35">
      <c r="A3519">
        <f t="shared" si="164"/>
        <v>1012674</v>
      </c>
      <c r="B3519" s="6" t="s">
        <v>629</v>
      </c>
      <c r="C3519" s="7" t="s">
        <v>658</v>
      </c>
      <c r="D3519" s="7" t="s">
        <v>1097</v>
      </c>
      <c r="E3519" s="7" t="s">
        <v>828</v>
      </c>
      <c r="F3519" s="7" t="s">
        <v>829</v>
      </c>
      <c r="G3519" s="7" t="s">
        <v>1065</v>
      </c>
      <c r="H3519" s="7" t="s">
        <v>989</v>
      </c>
      <c r="I3519" s="6" t="s">
        <v>13</v>
      </c>
      <c r="J3519" s="1"/>
      <c r="K3519" s="1"/>
      <c r="L3519" s="1"/>
      <c r="M3519" s="1"/>
      <c r="N3519" s="1"/>
      <c r="O3519" s="1"/>
      <c r="P3519" s="1"/>
      <c r="Q3519" s="12">
        <v>54001</v>
      </c>
      <c r="R3519" s="29">
        <f t="shared" si="165"/>
        <v>0</v>
      </c>
      <c r="S3519" t="str">
        <f t="shared" si="166"/>
        <v>OK</v>
      </c>
      <c r="T3519" s="10">
        <f>IFERROR(VLOOKUP(A3519,[1]!Tabla1[[#All],[Material]:[venta nueva]],38,FALSE),0)</f>
        <v>0</v>
      </c>
    </row>
    <row r="3520" spans="1:20" hidden="1" x14ac:dyDescent="0.35">
      <c r="A3520">
        <f t="shared" si="164"/>
        <v>1012694</v>
      </c>
      <c r="B3520" s="6" t="s">
        <v>629</v>
      </c>
      <c r="C3520" s="7" t="s">
        <v>658</v>
      </c>
      <c r="D3520" s="7" t="s">
        <v>1097</v>
      </c>
      <c r="E3520" s="7" t="s">
        <v>832</v>
      </c>
      <c r="F3520" s="7" t="s">
        <v>1282</v>
      </c>
      <c r="G3520" s="7" t="s">
        <v>1066</v>
      </c>
      <c r="H3520" s="7" t="s">
        <v>982</v>
      </c>
      <c r="I3520" s="6" t="s">
        <v>8</v>
      </c>
      <c r="J3520" s="1"/>
      <c r="K3520" s="1"/>
      <c r="L3520" s="1"/>
      <c r="M3520" s="1"/>
      <c r="N3520" s="1"/>
      <c r="O3520" s="1"/>
      <c r="P3520" s="1"/>
      <c r="Q3520" s="12">
        <v>67486</v>
      </c>
      <c r="R3520" s="29">
        <f t="shared" si="165"/>
        <v>0</v>
      </c>
      <c r="S3520" t="str">
        <f t="shared" si="166"/>
        <v>OK</v>
      </c>
      <c r="T3520" s="10">
        <f>IFERROR(VLOOKUP(A3520,[1]!Tabla1[[#All],[Material]:[venta nueva]],38,FALSE),0)</f>
        <v>0</v>
      </c>
    </row>
    <row r="3521" spans="1:20" hidden="1" x14ac:dyDescent="0.35">
      <c r="A3521">
        <f t="shared" si="164"/>
        <v>1012719</v>
      </c>
      <c r="B3521" s="6" t="s">
        <v>629</v>
      </c>
      <c r="C3521" s="7" t="s">
        <v>658</v>
      </c>
      <c r="D3521" s="7" t="s">
        <v>1097</v>
      </c>
      <c r="E3521" s="7" t="s">
        <v>837</v>
      </c>
      <c r="F3521" s="7" t="s">
        <v>838</v>
      </c>
      <c r="G3521" s="7" t="s">
        <v>1063</v>
      </c>
      <c r="H3521" s="7" t="s">
        <v>999</v>
      </c>
      <c r="I3521" s="6" t="s">
        <v>662</v>
      </c>
      <c r="J3521" s="1"/>
      <c r="K3521" s="1"/>
      <c r="L3521" s="1"/>
      <c r="M3521" s="1"/>
      <c r="N3521" s="1"/>
      <c r="O3521" s="1"/>
      <c r="P3521" s="1"/>
      <c r="Q3521" s="12">
        <v>204334</v>
      </c>
      <c r="R3521" s="29">
        <f t="shared" si="165"/>
        <v>0</v>
      </c>
      <c r="S3521" t="str">
        <f t="shared" si="166"/>
        <v>OK</v>
      </c>
      <c r="T3521" s="10">
        <f>IFERROR(VLOOKUP(A3521,[1]!Tabla1[[#All],[Material]:[venta nueva]],38,FALSE),0)</f>
        <v>0</v>
      </c>
    </row>
    <row r="3522" spans="1:20" hidden="1" x14ac:dyDescent="0.35">
      <c r="A3522">
        <f t="shared" si="164"/>
        <v>1012725</v>
      </c>
      <c r="B3522" s="6" t="s">
        <v>629</v>
      </c>
      <c r="C3522" s="7" t="s">
        <v>658</v>
      </c>
      <c r="D3522" s="7" t="s">
        <v>1097</v>
      </c>
      <c r="E3522" s="7" t="s">
        <v>841</v>
      </c>
      <c r="F3522" s="7" t="s">
        <v>842</v>
      </c>
      <c r="G3522" s="7" t="s">
        <v>985</v>
      </c>
      <c r="H3522" s="7" t="s">
        <v>985</v>
      </c>
      <c r="I3522" s="6" t="s">
        <v>10</v>
      </c>
      <c r="J3522" s="1"/>
      <c r="K3522" s="1"/>
      <c r="L3522" s="1"/>
      <c r="M3522" s="1"/>
      <c r="N3522" s="1"/>
      <c r="O3522" s="1"/>
      <c r="P3522" s="1"/>
      <c r="Q3522" s="12">
        <v>13535</v>
      </c>
      <c r="R3522" s="29">
        <f t="shared" si="165"/>
        <v>0</v>
      </c>
      <c r="S3522" t="str">
        <f t="shared" si="166"/>
        <v>OK</v>
      </c>
      <c r="T3522" s="10">
        <f>IFERROR(VLOOKUP(A3522,[1]!Tabla1[[#All],[Material]:[venta nueva]],38,FALSE),0)</f>
        <v>0</v>
      </c>
    </row>
    <row r="3523" spans="1:20" hidden="1" x14ac:dyDescent="0.35">
      <c r="A3523">
        <f t="shared" si="164"/>
        <v>1012764</v>
      </c>
      <c r="B3523" s="6" t="s">
        <v>629</v>
      </c>
      <c r="C3523" s="7" t="s">
        <v>658</v>
      </c>
      <c r="D3523" s="7" t="s">
        <v>1097</v>
      </c>
      <c r="E3523" s="7" t="s">
        <v>849</v>
      </c>
      <c r="F3523" s="7" t="s">
        <v>850</v>
      </c>
      <c r="G3523" s="7" t="s">
        <v>1063</v>
      </c>
      <c r="H3523" s="7" t="s">
        <v>999</v>
      </c>
      <c r="I3523" s="6" t="s">
        <v>10</v>
      </c>
      <c r="J3523" s="1"/>
      <c r="K3523" s="1"/>
      <c r="L3523" s="1"/>
      <c r="M3523" s="1"/>
      <c r="N3523" s="1"/>
      <c r="O3523" s="1"/>
      <c r="P3523" s="1"/>
      <c r="Q3523" s="12">
        <v>288859</v>
      </c>
      <c r="R3523" s="29">
        <f t="shared" si="165"/>
        <v>0</v>
      </c>
      <c r="S3523" t="str">
        <f t="shared" si="166"/>
        <v>OK</v>
      </c>
      <c r="T3523" s="10">
        <f>IFERROR(VLOOKUP(A3523,[1]!Tabla1[[#All],[Material]:[venta nueva]],38,FALSE),0)</f>
        <v>0</v>
      </c>
    </row>
    <row r="3524" spans="1:20" hidden="1" x14ac:dyDescent="0.35">
      <c r="A3524">
        <f t="shared" si="164"/>
        <v>1020017</v>
      </c>
      <c r="B3524" s="6" t="s">
        <v>629</v>
      </c>
      <c r="C3524" s="7" t="s">
        <v>553</v>
      </c>
      <c r="D3524" s="7" t="s">
        <v>1095</v>
      </c>
      <c r="E3524" s="7" t="s">
        <v>17</v>
      </c>
      <c r="F3524" s="7" t="s">
        <v>18</v>
      </c>
      <c r="G3524" s="7" t="s">
        <v>1074</v>
      </c>
      <c r="H3524" s="7" t="s">
        <v>1001</v>
      </c>
      <c r="I3524" s="6" t="s">
        <v>11</v>
      </c>
      <c r="J3524" s="1">
        <v>-13776</v>
      </c>
      <c r="K3524" s="1">
        <v>0</v>
      </c>
      <c r="L3524" s="1">
        <v>0</v>
      </c>
      <c r="M3524" s="1">
        <v>-13776</v>
      </c>
      <c r="N3524" s="1">
        <v>0</v>
      </c>
      <c r="O3524" s="1">
        <v>0</v>
      </c>
      <c r="P3524" s="1"/>
      <c r="Q3524" s="12"/>
      <c r="R3524" s="29">
        <f t="shared" si="165"/>
        <v>0</v>
      </c>
      <c r="S3524" t="str">
        <f t="shared" si="166"/>
        <v>OK</v>
      </c>
      <c r="T3524" s="10">
        <f>IFERROR(VLOOKUP(A3524,[1]!Tabla1[[#All],[Material]:[venta nueva]],38,FALSE),0)</f>
        <v>0</v>
      </c>
    </row>
    <row r="3525" spans="1:20" hidden="1" x14ac:dyDescent="0.35">
      <c r="A3525">
        <f t="shared" si="164"/>
        <v>1020105</v>
      </c>
      <c r="B3525" s="6" t="s">
        <v>629</v>
      </c>
      <c r="C3525" s="7" t="s">
        <v>553</v>
      </c>
      <c r="D3525" s="7" t="s">
        <v>1095</v>
      </c>
      <c r="E3525" s="7" t="s">
        <v>19</v>
      </c>
      <c r="F3525" s="7" t="s">
        <v>20</v>
      </c>
      <c r="G3525" s="7" t="s">
        <v>1075</v>
      </c>
      <c r="H3525" s="7" t="s">
        <v>1002</v>
      </c>
      <c r="I3525" s="6" t="s">
        <v>16</v>
      </c>
      <c r="J3525" s="1">
        <v>953</v>
      </c>
      <c r="K3525" s="1">
        <v>39047</v>
      </c>
      <c r="L3525" s="1">
        <v>40000</v>
      </c>
      <c r="M3525" s="1">
        <v>953</v>
      </c>
      <c r="N3525" s="1">
        <v>39047</v>
      </c>
      <c r="O3525" s="1">
        <v>40000</v>
      </c>
      <c r="P3525" s="1">
        <v>40000</v>
      </c>
      <c r="Q3525" s="12"/>
      <c r="R3525" s="29">
        <f t="shared" si="165"/>
        <v>0</v>
      </c>
      <c r="S3525" t="str">
        <f t="shared" si="166"/>
        <v>OK</v>
      </c>
      <c r="T3525" s="10">
        <f>IFERROR(VLOOKUP(A3525,[1]!Tabla1[[#All],[Material]:[venta nueva]],38,FALSE),0)</f>
        <v>0</v>
      </c>
    </row>
    <row r="3526" spans="1:20" hidden="1" x14ac:dyDescent="0.35">
      <c r="A3526">
        <f t="shared" ref="A3526:A3589" si="167">+E3526*1</f>
        <v>1020110</v>
      </c>
      <c r="B3526" s="6" t="s">
        <v>629</v>
      </c>
      <c r="C3526" s="7" t="s">
        <v>553</v>
      </c>
      <c r="D3526" s="7" t="s">
        <v>1095</v>
      </c>
      <c r="E3526" s="7" t="s">
        <v>21</v>
      </c>
      <c r="F3526" s="7" t="s">
        <v>22</v>
      </c>
      <c r="G3526" s="7" t="s">
        <v>1075</v>
      </c>
      <c r="H3526" s="7" t="s">
        <v>1003</v>
      </c>
      <c r="I3526" s="6" t="s">
        <v>16</v>
      </c>
      <c r="J3526" s="1">
        <v>-313795</v>
      </c>
      <c r="K3526" s="1">
        <v>745788</v>
      </c>
      <c r="L3526" s="1">
        <v>700000</v>
      </c>
      <c r="M3526" s="1">
        <v>-313795</v>
      </c>
      <c r="N3526" s="1">
        <v>739188</v>
      </c>
      <c r="O3526" s="1">
        <v>693400</v>
      </c>
      <c r="P3526" s="1">
        <v>700600</v>
      </c>
      <c r="Q3526" s="12"/>
      <c r="R3526" s="29">
        <f t="shared" si="165"/>
        <v>-7200</v>
      </c>
      <c r="S3526" t="str">
        <f t="shared" si="166"/>
        <v>Pendiente de ingreso</v>
      </c>
      <c r="T3526" s="10">
        <f>IFERROR(VLOOKUP(A3526,[1]!Tabla1[[#All],[Material]:[venta nueva]],38,FALSE),0)</f>
        <v>0</v>
      </c>
    </row>
    <row r="3527" spans="1:20" hidden="1" x14ac:dyDescent="0.35">
      <c r="A3527">
        <f t="shared" si="167"/>
        <v>1020284</v>
      </c>
      <c r="B3527" s="6" t="s">
        <v>629</v>
      </c>
      <c r="C3527" s="7" t="s">
        <v>553</v>
      </c>
      <c r="D3527" s="7" t="s">
        <v>1095</v>
      </c>
      <c r="E3527" s="7" t="s">
        <v>23</v>
      </c>
      <c r="F3527" s="7" t="s">
        <v>24</v>
      </c>
      <c r="G3527" s="7" t="s">
        <v>1076</v>
      </c>
      <c r="H3527" s="7" t="s">
        <v>1004</v>
      </c>
      <c r="I3527" s="6" t="s">
        <v>16</v>
      </c>
      <c r="J3527" s="1">
        <v>-3057</v>
      </c>
      <c r="K3527" s="1">
        <v>17057</v>
      </c>
      <c r="L3527" s="1">
        <v>14000</v>
      </c>
      <c r="M3527" s="1">
        <v>-3057</v>
      </c>
      <c r="N3527" s="1">
        <v>17057</v>
      </c>
      <c r="O3527" s="1">
        <v>14000</v>
      </c>
      <c r="P3527" s="1">
        <v>5000</v>
      </c>
      <c r="Q3527" s="12"/>
      <c r="R3527" s="29">
        <f t="shared" si="165"/>
        <v>9000</v>
      </c>
      <c r="S3527" t="str">
        <f t="shared" si="166"/>
        <v>Sobre ingreso</v>
      </c>
      <c r="T3527" s="10">
        <f>IFERROR(VLOOKUP(A3527,[1]!Tabla1[[#All],[Material]:[venta nueva]],38,FALSE),0)</f>
        <v>0</v>
      </c>
    </row>
    <row r="3528" spans="1:20" hidden="1" x14ac:dyDescent="0.35">
      <c r="A3528">
        <f t="shared" si="167"/>
        <v>1020326</v>
      </c>
      <c r="B3528" s="6" t="s">
        <v>629</v>
      </c>
      <c r="C3528" s="7" t="s">
        <v>553</v>
      </c>
      <c r="D3528" s="7" t="s">
        <v>1095</v>
      </c>
      <c r="E3528" s="7" t="s">
        <v>25</v>
      </c>
      <c r="F3528" s="7" t="s">
        <v>26</v>
      </c>
      <c r="G3528" s="7" t="s">
        <v>1077</v>
      </c>
      <c r="H3528" s="7" t="s">
        <v>1005</v>
      </c>
      <c r="I3528" s="6" t="s">
        <v>16</v>
      </c>
      <c r="J3528" s="1">
        <v>-15008</v>
      </c>
      <c r="K3528" s="1">
        <v>269348</v>
      </c>
      <c r="L3528" s="1">
        <v>240000</v>
      </c>
      <c r="M3528" s="1">
        <v>-15008</v>
      </c>
      <c r="N3528" s="1">
        <v>255008</v>
      </c>
      <c r="O3528" s="1">
        <v>240000</v>
      </c>
      <c r="P3528" s="1">
        <v>264000</v>
      </c>
      <c r="Q3528" s="12"/>
      <c r="R3528" s="29">
        <f t="shared" ref="R3528:R3591" si="168">+O3528-P3528</f>
        <v>-24000</v>
      </c>
      <c r="S3528" t="str">
        <f t="shared" ref="S3528:S3591" si="169">IF(R3528&gt;0,"Sobre ingreso",IF(R3528&lt;0,"Pendiente de ingreso","OK"))</f>
        <v>Pendiente de ingreso</v>
      </c>
      <c r="T3528" s="10">
        <f>IFERROR(VLOOKUP(A3528,[1]!Tabla1[[#All],[Material]:[venta nueva]],38,FALSE),0)</f>
        <v>0</v>
      </c>
    </row>
    <row r="3529" spans="1:20" hidden="1" x14ac:dyDescent="0.35">
      <c r="A3529">
        <f t="shared" si="167"/>
        <v>1020339</v>
      </c>
      <c r="B3529" s="6" t="s">
        <v>629</v>
      </c>
      <c r="C3529" s="7" t="s">
        <v>553</v>
      </c>
      <c r="D3529" s="7" t="s">
        <v>1095</v>
      </c>
      <c r="E3529" s="7" t="s">
        <v>27</v>
      </c>
      <c r="F3529" s="7" t="s">
        <v>28</v>
      </c>
      <c r="G3529" s="7" t="s">
        <v>1078</v>
      </c>
      <c r="H3529" s="7" t="s">
        <v>1006</v>
      </c>
      <c r="I3529" s="6" t="s">
        <v>11</v>
      </c>
      <c r="J3529" s="1">
        <v>-60012</v>
      </c>
      <c r="K3529" s="1">
        <v>94169</v>
      </c>
      <c r="L3529" s="1">
        <v>72000</v>
      </c>
      <c r="M3529" s="1">
        <v>-60012</v>
      </c>
      <c r="N3529" s="1">
        <v>94169</v>
      </c>
      <c r="O3529" s="1">
        <v>72000</v>
      </c>
      <c r="P3529" s="1">
        <v>72000</v>
      </c>
      <c r="Q3529" s="12"/>
      <c r="R3529" s="29">
        <f t="shared" si="168"/>
        <v>0</v>
      </c>
      <c r="S3529" t="str">
        <f t="shared" si="169"/>
        <v>OK</v>
      </c>
      <c r="T3529" s="10">
        <f>IFERROR(VLOOKUP(A3529,[1]!Tabla1[[#All],[Material]:[venta nueva]],38,FALSE),0)</f>
        <v>0</v>
      </c>
    </row>
    <row r="3530" spans="1:20" hidden="1" x14ac:dyDescent="0.35">
      <c r="A3530">
        <f t="shared" si="167"/>
        <v>1020349</v>
      </c>
      <c r="B3530" s="6" t="s">
        <v>629</v>
      </c>
      <c r="C3530" s="7" t="s">
        <v>553</v>
      </c>
      <c r="D3530" s="7" t="s">
        <v>1095</v>
      </c>
      <c r="E3530" s="7" t="s">
        <v>29</v>
      </c>
      <c r="F3530" s="7" t="s">
        <v>30</v>
      </c>
      <c r="G3530" s="7" t="s">
        <v>1079</v>
      </c>
      <c r="H3530" s="7" t="s">
        <v>1007</v>
      </c>
      <c r="I3530" s="6" t="s">
        <v>11</v>
      </c>
      <c r="J3530" s="1">
        <v>29691</v>
      </c>
      <c r="K3530" s="1">
        <v>635</v>
      </c>
      <c r="L3530" s="1">
        <v>24000</v>
      </c>
      <c r="M3530" s="1">
        <v>29691</v>
      </c>
      <c r="N3530" s="1">
        <v>635</v>
      </c>
      <c r="O3530" s="1">
        <v>24000</v>
      </c>
      <c r="P3530" s="1"/>
      <c r="Q3530" s="12"/>
      <c r="R3530" s="29">
        <f t="shared" si="168"/>
        <v>24000</v>
      </c>
      <c r="S3530" t="str">
        <f t="shared" si="169"/>
        <v>Sobre ingreso</v>
      </c>
      <c r="T3530" s="10">
        <f>IFERROR(VLOOKUP(A3530,[1]!Tabla1[[#All],[Material]:[venta nueva]],38,FALSE),0)</f>
        <v>0</v>
      </c>
    </row>
    <row r="3531" spans="1:20" hidden="1" x14ac:dyDescent="0.35">
      <c r="A3531">
        <f t="shared" si="167"/>
        <v>1020352</v>
      </c>
      <c r="B3531" s="6" t="s">
        <v>629</v>
      </c>
      <c r="C3531" s="7" t="s">
        <v>553</v>
      </c>
      <c r="D3531" s="7" t="s">
        <v>1095</v>
      </c>
      <c r="E3531" s="7" t="s">
        <v>31</v>
      </c>
      <c r="F3531" s="7" t="s">
        <v>32</v>
      </c>
      <c r="G3531" s="7" t="s">
        <v>1080</v>
      </c>
      <c r="H3531" s="7" t="s">
        <v>1008</v>
      </c>
      <c r="I3531" s="6" t="s">
        <v>11</v>
      </c>
      <c r="J3531" s="1">
        <v>-46766</v>
      </c>
      <c r="K3531" s="1">
        <v>43879</v>
      </c>
      <c r="L3531" s="1">
        <v>0</v>
      </c>
      <c r="M3531" s="1">
        <v>-46766</v>
      </c>
      <c r="N3531" s="1">
        <v>43879</v>
      </c>
      <c r="O3531" s="1">
        <v>0</v>
      </c>
      <c r="P3531" s="1"/>
      <c r="Q3531" s="12"/>
      <c r="R3531" s="29">
        <f t="shared" si="168"/>
        <v>0</v>
      </c>
      <c r="S3531" t="str">
        <f t="shared" si="169"/>
        <v>OK</v>
      </c>
      <c r="T3531" s="10">
        <f>IFERROR(VLOOKUP(A3531,[1]!Tabla1[[#All],[Material]:[venta nueva]],38,FALSE),0)</f>
        <v>0</v>
      </c>
    </row>
    <row r="3532" spans="1:20" hidden="1" x14ac:dyDescent="0.35">
      <c r="A3532">
        <f t="shared" si="167"/>
        <v>1020367</v>
      </c>
      <c r="B3532" s="6" t="s">
        <v>629</v>
      </c>
      <c r="C3532" s="7" t="s">
        <v>553</v>
      </c>
      <c r="D3532" s="7" t="s">
        <v>1095</v>
      </c>
      <c r="E3532" s="7" t="s">
        <v>33</v>
      </c>
      <c r="F3532" s="7" t="s">
        <v>34</v>
      </c>
      <c r="G3532" s="7" t="s">
        <v>1078</v>
      </c>
      <c r="H3532" s="7" t="s">
        <v>1009</v>
      </c>
      <c r="I3532" s="6" t="s">
        <v>11</v>
      </c>
      <c r="J3532" s="1">
        <v>16980</v>
      </c>
      <c r="K3532" s="1">
        <v>79020</v>
      </c>
      <c r="L3532" s="1">
        <v>96000</v>
      </c>
      <c r="M3532" s="1">
        <v>16980</v>
      </c>
      <c r="N3532" s="1">
        <v>103020</v>
      </c>
      <c r="O3532" s="1">
        <v>120000</v>
      </c>
      <c r="P3532" s="1">
        <v>109000</v>
      </c>
      <c r="Q3532" s="12"/>
      <c r="R3532" s="29">
        <f t="shared" si="168"/>
        <v>11000</v>
      </c>
      <c r="S3532" t="str">
        <f t="shared" si="169"/>
        <v>Sobre ingreso</v>
      </c>
      <c r="T3532" s="10">
        <f>IFERROR(VLOOKUP(A3532,[1]!Tabla1[[#All],[Material]:[venta nueva]],38,FALSE),0)</f>
        <v>0</v>
      </c>
    </row>
    <row r="3533" spans="1:20" hidden="1" x14ac:dyDescent="0.35">
      <c r="A3533">
        <f t="shared" si="167"/>
        <v>1020412</v>
      </c>
      <c r="B3533" s="6" t="s">
        <v>629</v>
      </c>
      <c r="C3533" s="7" t="s">
        <v>553</v>
      </c>
      <c r="D3533" s="7" t="s">
        <v>1095</v>
      </c>
      <c r="E3533" s="7" t="s">
        <v>35</v>
      </c>
      <c r="F3533" s="7" t="s">
        <v>36</v>
      </c>
      <c r="G3533" s="7" t="s">
        <v>1081</v>
      </c>
      <c r="H3533" s="7" t="s">
        <v>1010</v>
      </c>
      <c r="I3533" s="6" t="s">
        <v>11</v>
      </c>
      <c r="J3533" s="1">
        <v>86491</v>
      </c>
      <c r="K3533" s="1">
        <v>71677</v>
      </c>
      <c r="L3533" s="1">
        <v>96000</v>
      </c>
      <c r="M3533" s="1">
        <v>86491</v>
      </c>
      <c r="N3533" s="1">
        <v>71677</v>
      </c>
      <c r="O3533" s="1">
        <v>96000</v>
      </c>
      <c r="P3533" s="1">
        <v>129000</v>
      </c>
      <c r="Q3533" s="12"/>
      <c r="R3533" s="29">
        <f t="shared" si="168"/>
        <v>-33000</v>
      </c>
      <c r="S3533" t="str">
        <f t="shared" si="169"/>
        <v>Pendiente de ingreso</v>
      </c>
      <c r="T3533" s="10">
        <f>IFERROR(VLOOKUP(A3533,[1]!Tabla1[[#All],[Material]:[venta nueva]],38,FALSE),0)</f>
        <v>0</v>
      </c>
    </row>
    <row r="3534" spans="1:20" hidden="1" x14ac:dyDescent="0.35">
      <c r="A3534">
        <f t="shared" si="167"/>
        <v>1020589</v>
      </c>
      <c r="B3534" s="6" t="s">
        <v>629</v>
      </c>
      <c r="C3534" s="7" t="s">
        <v>553</v>
      </c>
      <c r="D3534" s="7" t="s">
        <v>1095</v>
      </c>
      <c r="E3534" s="7" t="s">
        <v>37</v>
      </c>
      <c r="F3534" s="7" t="s">
        <v>38</v>
      </c>
      <c r="G3534" s="7" t="s">
        <v>1075</v>
      </c>
      <c r="H3534" s="7" t="s">
        <v>1003</v>
      </c>
      <c r="I3534" s="6" t="s">
        <v>16</v>
      </c>
      <c r="J3534" s="1">
        <v>-29441</v>
      </c>
      <c r="K3534" s="1">
        <v>133272</v>
      </c>
      <c r="L3534" s="1">
        <v>120000</v>
      </c>
      <c r="M3534" s="1">
        <v>-29441</v>
      </c>
      <c r="N3534" s="1">
        <v>133272</v>
      </c>
      <c r="O3534" s="1">
        <v>120000</v>
      </c>
      <c r="P3534" s="1">
        <v>120000</v>
      </c>
      <c r="Q3534" s="12"/>
      <c r="R3534" s="29">
        <f t="shared" si="168"/>
        <v>0</v>
      </c>
      <c r="S3534" t="str">
        <f t="shared" si="169"/>
        <v>OK</v>
      </c>
      <c r="T3534" s="10">
        <f>IFERROR(VLOOKUP(A3534,[1]!Tabla1[[#All],[Material]:[venta nueva]],38,FALSE),0)</f>
        <v>0</v>
      </c>
    </row>
    <row r="3535" spans="1:20" hidden="1" x14ac:dyDescent="0.35">
      <c r="A3535">
        <f t="shared" si="167"/>
        <v>1020592</v>
      </c>
      <c r="B3535" s="6" t="s">
        <v>629</v>
      </c>
      <c r="C3535" s="7" t="s">
        <v>553</v>
      </c>
      <c r="D3535" s="7" t="s">
        <v>1095</v>
      </c>
      <c r="E3535" s="7" t="s">
        <v>39</v>
      </c>
      <c r="F3535" s="7" t="s">
        <v>40</v>
      </c>
      <c r="G3535" s="7" t="s">
        <v>1075</v>
      </c>
      <c r="H3535" s="7" t="s">
        <v>1011</v>
      </c>
      <c r="I3535" s="6" t="s">
        <v>16</v>
      </c>
      <c r="J3535" s="1">
        <v>-39786</v>
      </c>
      <c r="K3535" s="1">
        <v>209786</v>
      </c>
      <c r="L3535" s="1">
        <v>170000</v>
      </c>
      <c r="M3535" s="1">
        <v>-39786</v>
      </c>
      <c r="N3535" s="1">
        <v>209786</v>
      </c>
      <c r="O3535" s="1">
        <v>170000</v>
      </c>
      <c r="P3535" s="1">
        <v>163000</v>
      </c>
      <c r="Q3535" s="12"/>
      <c r="R3535" s="29">
        <f t="shared" si="168"/>
        <v>7000</v>
      </c>
      <c r="S3535" t="str">
        <f t="shared" si="169"/>
        <v>Sobre ingreso</v>
      </c>
      <c r="T3535" s="10">
        <f>IFERROR(VLOOKUP(A3535,[1]!Tabla1[[#All],[Material]:[venta nueva]],38,FALSE),0)</f>
        <v>0</v>
      </c>
    </row>
    <row r="3536" spans="1:20" hidden="1" x14ac:dyDescent="0.35">
      <c r="A3536">
        <f t="shared" si="167"/>
        <v>1020620</v>
      </c>
      <c r="B3536" s="6" t="s">
        <v>629</v>
      </c>
      <c r="C3536" s="7" t="s">
        <v>553</v>
      </c>
      <c r="D3536" s="7" t="s">
        <v>1095</v>
      </c>
      <c r="E3536" s="7" t="s">
        <v>41</v>
      </c>
      <c r="F3536" s="7" t="s">
        <v>42</v>
      </c>
      <c r="G3536" s="7" t="s">
        <v>1075</v>
      </c>
      <c r="H3536" s="7" t="s">
        <v>1011</v>
      </c>
      <c r="I3536" s="6" t="s">
        <v>16</v>
      </c>
      <c r="J3536" s="1">
        <v>-1659</v>
      </c>
      <c r="K3536" s="1">
        <v>31659</v>
      </c>
      <c r="L3536" s="1">
        <v>30000</v>
      </c>
      <c r="M3536" s="1">
        <v>-1659</v>
      </c>
      <c r="N3536" s="1">
        <v>31659</v>
      </c>
      <c r="O3536" s="1">
        <v>30000</v>
      </c>
      <c r="P3536" s="1">
        <v>30000</v>
      </c>
      <c r="Q3536" s="12"/>
      <c r="R3536" s="29">
        <f t="shared" si="168"/>
        <v>0</v>
      </c>
      <c r="S3536" t="str">
        <f t="shared" si="169"/>
        <v>OK</v>
      </c>
      <c r="T3536" s="10">
        <f>IFERROR(VLOOKUP(A3536,[1]!Tabla1[[#All],[Material]:[venta nueva]],38,FALSE),0)</f>
        <v>0</v>
      </c>
    </row>
    <row r="3537" spans="1:20" hidden="1" x14ac:dyDescent="0.35">
      <c r="A3537">
        <f t="shared" si="167"/>
        <v>1020636</v>
      </c>
      <c r="B3537" s="6" t="s">
        <v>629</v>
      </c>
      <c r="C3537" s="7" t="s">
        <v>553</v>
      </c>
      <c r="D3537" s="7" t="s">
        <v>1095</v>
      </c>
      <c r="E3537" s="7" t="s">
        <v>43</v>
      </c>
      <c r="F3537" s="7" t="s">
        <v>44</v>
      </c>
      <c r="G3537" s="7" t="s">
        <v>985</v>
      </c>
      <c r="H3537" s="7" t="s">
        <v>1012</v>
      </c>
      <c r="I3537" s="6" t="s">
        <v>16</v>
      </c>
      <c r="J3537" s="1">
        <v>-1094</v>
      </c>
      <c r="K3537" s="1">
        <v>14094</v>
      </c>
      <c r="L3537" s="1">
        <v>13000</v>
      </c>
      <c r="M3537" s="1">
        <v>-1094</v>
      </c>
      <c r="N3537" s="1">
        <v>14094</v>
      </c>
      <c r="O3537" s="1">
        <v>13000</v>
      </c>
      <c r="P3537" s="1">
        <v>13000</v>
      </c>
      <c r="Q3537" s="12"/>
      <c r="R3537" s="29">
        <f t="shared" si="168"/>
        <v>0</v>
      </c>
      <c r="S3537" t="str">
        <f t="shared" si="169"/>
        <v>OK</v>
      </c>
      <c r="T3537" s="10">
        <f>IFERROR(VLOOKUP(A3537,[1]!Tabla1[[#All],[Material]:[venta nueva]],38,FALSE),0)</f>
        <v>0</v>
      </c>
    </row>
    <row r="3538" spans="1:20" hidden="1" x14ac:dyDescent="0.35">
      <c r="A3538">
        <f t="shared" si="167"/>
        <v>1020637</v>
      </c>
      <c r="B3538" s="6" t="s">
        <v>629</v>
      </c>
      <c r="C3538" s="7" t="s">
        <v>553</v>
      </c>
      <c r="D3538" s="7" t="s">
        <v>1095</v>
      </c>
      <c r="E3538" s="7" t="s">
        <v>45</v>
      </c>
      <c r="F3538" s="7" t="s">
        <v>46</v>
      </c>
      <c r="G3538" s="7" t="s">
        <v>1082</v>
      </c>
      <c r="H3538" s="7" t="s">
        <v>1013</v>
      </c>
      <c r="I3538" s="6" t="s">
        <v>16</v>
      </c>
      <c r="J3538" s="1">
        <v>-24948</v>
      </c>
      <c r="K3538" s="1">
        <v>214948</v>
      </c>
      <c r="L3538" s="1">
        <v>180000</v>
      </c>
      <c r="M3538" s="1">
        <v>-24948</v>
      </c>
      <c r="N3538" s="1">
        <v>214948</v>
      </c>
      <c r="O3538" s="1">
        <v>190000</v>
      </c>
      <c r="P3538" s="1">
        <v>185700</v>
      </c>
      <c r="Q3538" s="12"/>
      <c r="R3538" s="29">
        <f t="shared" si="168"/>
        <v>4300</v>
      </c>
      <c r="S3538" t="str">
        <f t="shared" si="169"/>
        <v>Sobre ingreso</v>
      </c>
      <c r="T3538" s="10">
        <f>IFERROR(VLOOKUP(A3538,[1]!Tabla1[[#All],[Material]:[venta nueva]],38,FALSE),0)</f>
        <v>0</v>
      </c>
    </row>
    <row r="3539" spans="1:20" hidden="1" x14ac:dyDescent="0.35">
      <c r="A3539">
        <f t="shared" si="167"/>
        <v>1020662</v>
      </c>
      <c r="B3539" s="6" t="s">
        <v>629</v>
      </c>
      <c r="C3539" s="7" t="s">
        <v>553</v>
      </c>
      <c r="D3539" s="7" t="s">
        <v>1095</v>
      </c>
      <c r="E3539" s="7" t="s">
        <v>47</v>
      </c>
      <c r="F3539" s="7" t="s">
        <v>48</v>
      </c>
      <c r="G3539" s="7" t="s">
        <v>1076</v>
      </c>
      <c r="H3539" s="7" t="s">
        <v>1004</v>
      </c>
      <c r="I3539" s="6" t="s">
        <v>16</v>
      </c>
      <c r="J3539" s="1">
        <v>144</v>
      </c>
      <c r="K3539" s="1">
        <v>19856</v>
      </c>
      <c r="L3539" s="1">
        <v>20000</v>
      </c>
      <c r="M3539" s="1">
        <v>144</v>
      </c>
      <c r="N3539" s="1">
        <v>19856</v>
      </c>
      <c r="O3539" s="1">
        <v>20000</v>
      </c>
      <c r="P3539" s="1">
        <v>20000</v>
      </c>
      <c r="Q3539" s="12"/>
      <c r="R3539" s="29">
        <f t="shared" si="168"/>
        <v>0</v>
      </c>
      <c r="S3539" t="str">
        <f t="shared" si="169"/>
        <v>OK</v>
      </c>
      <c r="T3539" s="10">
        <f>IFERROR(VLOOKUP(A3539,[1]!Tabla1[[#All],[Material]:[venta nueva]],38,FALSE),0)</f>
        <v>0</v>
      </c>
    </row>
    <row r="3540" spans="1:20" hidden="1" x14ac:dyDescent="0.35">
      <c r="A3540">
        <f t="shared" si="167"/>
        <v>1020664</v>
      </c>
      <c r="B3540" s="6" t="s">
        <v>629</v>
      </c>
      <c r="C3540" s="7" t="s">
        <v>553</v>
      </c>
      <c r="D3540" s="7" t="s">
        <v>1095</v>
      </c>
      <c r="E3540" s="7" t="s">
        <v>49</v>
      </c>
      <c r="F3540" s="7" t="s">
        <v>50</v>
      </c>
      <c r="G3540" s="7" t="s">
        <v>1076</v>
      </c>
      <c r="H3540" s="7" t="s">
        <v>1004</v>
      </c>
      <c r="I3540" s="6" t="s">
        <v>16</v>
      </c>
      <c r="J3540" s="1">
        <v>679</v>
      </c>
      <c r="K3540" s="1">
        <v>2321</v>
      </c>
      <c r="L3540" s="1">
        <v>3000</v>
      </c>
      <c r="M3540" s="1">
        <v>679</v>
      </c>
      <c r="N3540" s="1">
        <v>2321</v>
      </c>
      <c r="O3540" s="1">
        <v>3000</v>
      </c>
      <c r="P3540" s="1">
        <v>3000</v>
      </c>
      <c r="Q3540" s="12"/>
      <c r="R3540" s="29">
        <f t="shared" si="168"/>
        <v>0</v>
      </c>
      <c r="S3540" t="str">
        <f t="shared" si="169"/>
        <v>OK</v>
      </c>
      <c r="T3540" s="10">
        <f>IFERROR(VLOOKUP(A3540,[1]!Tabla1[[#All],[Material]:[venta nueva]],38,FALSE),0)</f>
        <v>0</v>
      </c>
    </row>
    <row r="3541" spans="1:20" hidden="1" x14ac:dyDescent="0.35">
      <c r="A3541">
        <f t="shared" si="167"/>
        <v>1020665</v>
      </c>
      <c r="B3541" s="6" t="s">
        <v>629</v>
      </c>
      <c r="C3541" s="7" t="s">
        <v>553</v>
      </c>
      <c r="D3541" s="7" t="s">
        <v>1095</v>
      </c>
      <c r="E3541" s="7" t="s">
        <v>51</v>
      </c>
      <c r="F3541" s="7" t="s">
        <v>52</v>
      </c>
      <c r="G3541" s="7" t="s">
        <v>1076</v>
      </c>
      <c r="H3541" s="7" t="s">
        <v>1004</v>
      </c>
      <c r="I3541" s="6" t="s">
        <v>16</v>
      </c>
      <c r="J3541" s="1">
        <v>-5794</v>
      </c>
      <c r="K3541" s="1">
        <v>19794</v>
      </c>
      <c r="L3541" s="1">
        <v>14000</v>
      </c>
      <c r="M3541" s="1">
        <v>-5794</v>
      </c>
      <c r="N3541" s="1">
        <v>19794</v>
      </c>
      <c r="O3541" s="1">
        <v>14000</v>
      </c>
      <c r="P3541" s="1">
        <v>5000</v>
      </c>
      <c r="Q3541" s="12"/>
      <c r="R3541" s="29">
        <f t="shared" si="168"/>
        <v>9000</v>
      </c>
      <c r="S3541" t="str">
        <f t="shared" si="169"/>
        <v>Sobre ingreso</v>
      </c>
      <c r="T3541" s="10">
        <f>IFERROR(VLOOKUP(A3541,[1]!Tabla1[[#All],[Material]:[venta nueva]],38,FALSE),0)</f>
        <v>0</v>
      </c>
    </row>
    <row r="3542" spans="1:20" hidden="1" x14ac:dyDescent="0.35">
      <c r="A3542">
        <f t="shared" si="167"/>
        <v>1020678</v>
      </c>
      <c r="B3542" s="6" t="s">
        <v>629</v>
      </c>
      <c r="C3542" s="7" t="s">
        <v>553</v>
      </c>
      <c r="D3542" s="7" t="s">
        <v>1095</v>
      </c>
      <c r="E3542" s="7" t="s">
        <v>53</v>
      </c>
      <c r="F3542" s="7" t="s">
        <v>54</v>
      </c>
      <c r="G3542" s="7" t="s">
        <v>1075</v>
      </c>
      <c r="H3542" s="7" t="s">
        <v>1002</v>
      </c>
      <c r="I3542" s="6" t="s">
        <v>16</v>
      </c>
      <c r="J3542" s="1">
        <v>-500</v>
      </c>
      <c r="K3542" s="1">
        <v>500</v>
      </c>
      <c r="L3542" s="1">
        <v>500</v>
      </c>
      <c r="M3542" s="1">
        <v>-500</v>
      </c>
      <c r="N3542" s="1">
        <v>500</v>
      </c>
      <c r="O3542" s="1">
        <v>500</v>
      </c>
      <c r="P3542" s="1"/>
      <c r="Q3542" s="12"/>
      <c r="R3542" s="29">
        <f t="shared" si="168"/>
        <v>500</v>
      </c>
      <c r="S3542" t="str">
        <f t="shared" si="169"/>
        <v>Sobre ingreso</v>
      </c>
      <c r="T3542" s="10">
        <f>IFERROR(VLOOKUP(A3542,[1]!Tabla1[[#All],[Material]:[venta nueva]],38,FALSE),0)</f>
        <v>0</v>
      </c>
    </row>
    <row r="3543" spans="1:20" hidden="1" x14ac:dyDescent="0.35">
      <c r="A3543">
        <f t="shared" si="167"/>
        <v>1020681</v>
      </c>
      <c r="B3543" s="6" t="s">
        <v>629</v>
      </c>
      <c r="C3543" s="7" t="s">
        <v>553</v>
      </c>
      <c r="D3543" s="7" t="s">
        <v>1095</v>
      </c>
      <c r="E3543" s="7" t="s">
        <v>55</v>
      </c>
      <c r="F3543" s="7" t="s">
        <v>56</v>
      </c>
      <c r="G3543" s="7" t="s">
        <v>1075</v>
      </c>
      <c r="H3543" s="7" t="s">
        <v>1003</v>
      </c>
      <c r="I3543" s="6" t="s">
        <v>16</v>
      </c>
      <c r="J3543" s="1">
        <v>-19268</v>
      </c>
      <c r="K3543" s="1">
        <v>20000</v>
      </c>
      <c r="L3543" s="1">
        <v>20000</v>
      </c>
      <c r="M3543" s="1">
        <v>-19268</v>
      </c>
      <c r="N3543" s="1">
        <v>20000</v>
      </c>
      <c r="O3543" s="1">
        <v>20000</v>
      </c>
      <c r="P3543" s="1">
        <v>15000</v>
      </c>
      <c r="Q3543" s="12"/>
      <c r="R3543" s="29">
        <f t="shared" si="168"/>
        <v>5000</v>
      </c>
      <c r="S3543" t="str">
        <f t="shared" si="169"/>
        <v>Sobre ingreso</v>
      </c>
      <c r="T3543" s="10">
        <f>IFERROR(VLOOKUP(A3543,[1]!Tabla1[[#All],[Material]:[venta nueva]],38,FALSE),0)</f>
        <v>0</v>
      </c>
    </row>
    <row r="3544" spans="1:20" hidden="1" x14ac:dyDescent="0.35">
      <c r="A3544">
        <f t="shared" si="167"/>
        <v>1020704</v>
      </c>
      <c r="B3544" s="6" t="s">
        <v>629</v>
      </c>
      <c r="C3544" s="7" t="s">
        <v>553</v>
      </c>
      <c r="D3544" s="7" t="s">
        <v>1095</v>
      </c>
      <c r="E3544" s="7" t="s">
        <v>57</v>
      </c>
      <c r="F3544" s="7" t="s">
        <v>58</v>
      </c>
      <c r="G3544" s="7" t="s">
        <v>985</v>
      </c>
      <c r="H3544" s="7" t="s">
        <v>1012</v>
      </c>
      <c r="I3544" s="6" t="s">
        <v>16</v>
      </c>
      <c r="J3544" s="1">
        <v>-174</v>
      </c>
      <c r="K3544" s="1">
        <v>1174</v>
      </c>
      <c r="L3544" s="1">
        <v>1000</v>
      </c>
      <c r="M3544" s="1">
        <v>-174</v>
      </c>
      <c r="N3544" s="1">
        <v>1174</v>
      </c>
      <c r="O3544" s="1">
        <v>1000</v>
      </c>
      <c r="P3544" s="1">
        <v>1000</v>
      </c>
      <c r="Q3544" s="12"/>
      <c r="R3544" s="29">
        <f t="shared" si="168"/>
        <v>0</v>
      </c>
      <c r="S3544" t="str">
        <f t="shared" si="169"/>
        <v>OK</v>
      </c>
      <c r="T3544" s="10">
        <f>IFERROR(VLOOKUP(A3544,[1]!Tabla1[[#All],[Material]:[venta nueva]],38,FALSE),0)</f>
        <v>0</v>
      </c>
    </row>
    <row r="3545" spans="1:20" hidden="1" x14ac:dyDescent="0.35">
      <c r="A3545">
        <f t="shared" si="167"/>
        <v>1020715</v>
      </c>
      <c r="B3545" s="6" t="s">
        <v>629</v>
      </c>
      <c r="C3545" s="7" t="s">
        <v>553</v>
      </c>
      <c r="D3545" s="7" t="s">
        <v>1095</v>
      </c>
      <c r="E3545" s="7" t="s">
        <v>59</v>
      </c>
      <c r="F3545" s="7" t="s">
        <v>60</v>
      </c>
      <c r="G3545" s="7" t="s">
        <v>1082</v>
      </c>
      <c r="H3545" s="7" t="s">
        <v>1014</v>
      </c>
      <c r="I3545" s="6" t="s">
        <v>16</v>
      </c>
      <c r="J3545" s="1">
        <v>-1057</v>
      </c>
      <c r="K3545" s="1">
        <v>3057</v>
      </c>
      <c r="L3545" s="1">
        <v>2000</v>
      </c>
      <c r="M3545" s="1">
        <v>-1057</v>
      </c>
      <c r="N3545" s="1">
        <v>3057</v>
      </c>
      <c r="O3545" s="1">
        <v>2000</v>
      </c>
      <c r="P3545" s="1">
        <v>2000</v>
      </c>
      <c r="Q3545" s="12"/>
      <c r="R3545" s="29">
        <f t="shared" si="168"/>
        <v>0</v>
      </c>
      <c r="S3545" t="str">
        <f t="shared" si="169"/>
        <v>OK</v>
      </c>
      <c r="T3545" s="10">
        <f>IFERROR(VLOOKUP(A3545,[1]!Tabla1[[#All],[Material]:[venta nueva]],38,FALSE),0)</f>
        <v>0</v>
      </c>
    </row>
    <row r="3546" spans="1:20" hidden="1" x14ac:dyDescent="0.35">
      <c r="A3546">
        <f t="shared" si="167"/>
        <v>1020731</v>
      </c>
      <c r="B3546" s="6" t="s">
        <v>629</v>
      </c>
      <c r="C3546" s="7" t="s">
        <v>553</v>
      </c>
      <c r="D3546" s="7" t="s">
        <v>1095</v>
      </c>
      <c r="E3546" s="7" t="s">
        <v>61</v>
      </c>
      <c r="F3546" s="7" t="s">
        <v>62</v>
      </c>
      <c r="G3546" s="7" t="s">
        <v>1082</v>
      </c>
      <c r="H3546" s="7" t="s">
        <v>1013</v>
      </c>
      <c r="I3546" s="6" t="s">
        <v>16</v>
      </c>
      <c r="J3546" s="1">
        <v>961</v>
      </c>
      <c r="K3546" s="1">
        <v>19039</v>
      </c>
      <c r="L3546" s="1">
        <v>20000</v>
      </c>
      <c r="M3546" s="1">
        <v>961</v>
      </c>
      <c r="N3546" s="1">
        <v>19039</v>
      </c>
      <c r="O3546" s="1">
        <v>20000</v>
      </c>
      <c r="P3546" s="1">
        <v>20000</v>
      </c>
      <c r="Q3546" s="12"/>
      <c r="R3546" s="29">
        <f t="shared" si="168"/>
        <v>0</v>
      </c>
      <c r="S3546" t="str">
        <f t="shared" si="169"/>
        <v>OK</v>
      </c>
      <c r="T3546" s="10">
        <f>IFERROR(VLOOKUP(A3546,[1]!Tabla1[[#All],[Material]:[venta nueva]],38,FALSE),0)</f>
        <v>0</v>
      </c>
    </row>
    <row r="3547" spans="1:20" hidden="1" x14ac:dyDescent="0.35">
      <c r="A3547">
        <f t="shared" si="167"/>
        <v>1020758</v>
      </c>
      <c r="B3547" s="6" t="s">
        <v>629</v>
      </c>
      <c r="C3547" s="7" t="s">
        <v>553</v>
      </c>
      <c r="D3547" s="7" t="s">
        <v>1095</v>
      </c>
      <c r="E3547" s="7" t="s">
        <v>63</v>
      </c>
      <c r="F3547" s="7" t="s">
        <v>64</v>
      </c>
      <c r="G3547" s="7" t="s">
        <v>1075</v>
      </c>
      <c r="H3547" s="7" t="s">
        <v>1011</v>
      </c>
      <c r="I3547" s="6" t="s">
        <v>16</v>
      </c>
      <c r="J3547" s="1">
        <v>1899</v>
      </c>
      <c r="K3547" s="1">
        <v>1101</v>
      </c>
      <c r="L3547" s="1">
        <v>3000</v>
      </c>
      <c r="M3547" s="1">
        <v>1899</v>
      </c>
      <c r="N3547" s="1">
        <v>1101</v>
      </c>
      <c r="O3547" s="1">
        <v>3000</v>
      </c>
      <c r="P3547" s="1">
        <v>3000</v>
      </c>
      <c r="Q3547" s="12"/>
      <c r="R3547" s="29">
        <f t="shared" si="168"/>
        <v>0</v>
      </c>
      <c r="S3547" t="str">
        <f t="shared" si="169"/>
        <v>OK</v>
      </c>
      <c r="T3547" s="10">
        <f>IFERROR(VLOOKUP(A3547,[1]!Tabla1[[#All],[Material]:[venta nueva]],38,FALSE),0)</f>
        <v>0</v>
      </c>
    </row>
    <row r="3548" spans="1:20" hidden="1" x14ac:dyDescent="0.35">
      <c r="A3548">
        <f t="shared" si="167"/>
        <v>1020774</v>
      </c>
      <c r="B3548" s="6" t="s">
        <v>629</v>
      </c>
      <c r="C3548" s="7" t="s">
        <v>553</v>
      </c>
      <c r="D3548" s="7" t="s">
        <v>1095</v>
      </c>
      <c r="E3548" s="7" t="s">
        <v>65</v>
      </c>
      <c r="F3548" s="7" t="s">
        <v>66</v>
      </c>
      <c r="G3548" s="7" t="s">
        <v>1083</v>
      </c>
      <c r="H3548" s="7" t="s">
        <v>1015</v>
      </c>
      <c r="I3548" s="6" t="s">
        <v>16</v>
      </c>
      <c r="J3548" s="1">
        <v>-975</v>
      </c>
      <c r="K3548" s="1">
        <v>8000</v>
      </c>
      <c r="L3548" s="1">
        <v>8000</v>
      </c>
      <c r="M3548" s="1">
        <v>-975</v>
      </c>
      <c r="N3548" s="1">
        <v>8000</v>
      </c>
      <c r="O3548" s="1">
        <v>8000</v>
      </c>
      <c r="P3548" s="1">
        <v>8000</v>
      </c>
      <c r="Q3548" s="12"/>
      <c r="R3548" s="29">
        <f t="shared" si="168"/>
        <v>0</v>
      </c>
      <c r="S3548" t="str">
        <f t="shared" si="169"/>
        <v>OK</v>
      </c>
      <c r="T3548" s="10">
        <f>IFERROR(VLOOKUP(A3548,[1]!Tabla1[[#All],[Material]:[venta nueva]],38,FALSE),0)</f>
        <v>0</v>
      </c>
    </row>
    <row r="3549" spans="1:20" hidden="1" x14ac:dyDescent="0.35">
      <c r="A3549">
        <f t="shared" si="167"/>
        <v>1020802</v>
      </c>
      <c r="B3549" s="6" t="s">
        <v>629</v>
      </c>
      <c r="C3549" s="7" t="s">
        <v>553</v>
      </c>
      <c r="D3549" s="7" t="s">
        <v>1095</v>
      </c>
      <c r="E3549" s="7" t="s">
        <v>67</v>
      </c>
      <c r="F3549" s="7" t="s">
        <v>68</v>
      </c>
      <c r="G3549" s="7" t="s">
        <v>1082</v>
      </c>
      <c r="H3549" s="7" t="s">
        <v>1013</v>
      </c>
      <c r="I3549" s="6" t="s">
        <v>16</v>
      </c>
      <c r="J3549" s="1">
        <v>-19738</v>
      </c>
      <c r="K3549" s="1">
        <v>92610</v>
      </c>
      <c r="L3549" s="1">
        <v>73000</v>
      </c>
      <c r="M3549" s="1">
        <v>-19738</v>
      </c>
      <c r="N3549" s="1">
        <v>92610</v>
      </c>
      <c r="O3549" s="1">
        <v>73000</v>
      </c>
      <c r="P3549" s="1">
        <v>73000</v>
      </c>
      <c r="Q3549" s="12"/>
      <c r="R3549" s="29">
        <f t="shared" si="168"/>
        <v>0</v>
      </c>
      <c r="S3549" t="str">
        <f t="shared" si="169"/>
        <v>OK</v>
      </c>
      <c r="T3549" s="10">
        <f>IFERROR(VLOOKUP(A3549,[1]!Tabla1[[#All],[Material]:[venta nueva]],38,FALSE),0)</f>
        <v>0</v>
      </c>
    </row>
    <row r="3550" spans="1:20" hidden="1" x14ac:dyDescent="0.35">
      <c r="A3550">
        <f t="shared" si="167"/>
        <v>1020810</v>
      </c>
      <c r="B3550" s="6" t="s">
        <v>629</v>
      </c>
      <c r="C3550" s="7" t="s">
        <v>553</v>
      </c>
      <c r="D3550" s="7" t="s">
        <v>1095</v>
      </c>
      <c r="E3550" s="7" t="s">
        <v>69</v>
      </c>
      <c r="F3550" s="7" t="s">
        <v>70</v>
      </c>
      <c r="G3550" s="7" t="s">
        <v>1069</v>
      </c>
      <c r="H3550" s="7" t="s">
        <v>1016</v>
      </c>
      <c r="I3550" s="6" t="s">
        <v>16</v>
      </c>
      <c r="J3550" s="1">
        <v>-4870</v>
      </c>
      <c r="K3550" s="1">
        <v>6870</v>
      </c>
      <c r="L3550" s="1">
        <v>2000</v>
      </c>
      <c r="M3550" s="1">
        <v>-4870</v>
      </c>
      <c r="N3550" s="1">
        <v>6870</v>
      </c>
      <c r="O3550" s="1">
        <v>2000</v>
      </c>
      <c r="P3550" s="1">
        <v>2000</v>
      </c>
      <c r="Q3550" s="12"/>
      <c r="R3550" s="29">
        <f t="shared" si="168"/>
        <v>0</v>
      </c>
      <c r="S3550" t="str">
        <f t="shared" si="169"/>
        <v>OK</v>
      </c>
      <c r="T3550" s="10">
        <f>IFERROR(VLOOKUP(A3550,[1]!Tabla1[[#All],[Material]:[venta nueva]],38,FALSE),0)</f>
        <v>0</v>
      </c>
    </row>
    <row r="3551" spans="1:20" hidden="1" x14ac:dyDescent="0.35">
      <c r="A3551">
        <f t="shared" si="167"/>
        <v>1020848</v>
      </c>
      <c r="B3551" s="6" t="s">
        <v>629</v>
      </c>
      <c r="C3551" s="7" t="s">
        <v>553</v>
      </c>
      <c r="D3551" s="7" t="s">
        <v>1095</v>
      </c>
      <c r="E3551" s="7" t="s">
        <v>75</v>
      </c>
      <c r="F3551" s="7" t="s">
        <v>76</v>
      </c>
      <c r="G3551" s="7" t="s">
        <v>1075</v>
      </c>
      <c r="H3551" s="7" t="s">
        <v>1002</v>
      </c>
      <c r="I3551" s="6" t="s">
        <v>11</v>
      </c>
      <c r="J3551" s="1">
        <v>4315</v>
      </c>
      <c r="K3551" s="1">
        <v>20000</v>
      </c>
      <c r="L3551" s="1">
        <v>24000</v>
      </c>
      <c r="M3551" s="1">
        <v>4315</v>
      </c>
      <c r="N3551" s="1">
        <v>20000</v>
      </c>
      <c r="O3551" s="1">
        <v>24000</v>
      </c>
      <c r="P3551" s="1">
        <v>24000</v>
      </c>
      <c r="Q3551" s="12"/>
      <c r="R3551" s="29">
        <f t="shared" si="168"/>
        <v>0</v>
      </c>
      <c r="S3551" t="str">
        <f t="shared" si="169"/>
        <v>OK</v>
      </c>
      <c r="T3551" s="10">
        <f>IFERROR(VLOOKUP(A3551,[1]!Tabla1[[#All],[Material]:[venta nueva]],38,FALSE),0)</f>
        <v>0</v>
      </c>
    </row>
    <row r="3552" spans="1:20" hidden="1" x14ac:dyDescent="0.35">
      <c r="A3552">
        <f t="shared" si="167"/>
        <v>1020860</v>
      </c>
      <c r="B3552" s="6" t="s">
        <v>629</v>
      </c>
      <c r="C3552" s="7" t="s">
        <v>553</v>
      </c>
      <c r="D3552" s="7" t="s">
        <v>1095</v>
      </c>
      <c r="E3552" s="7" t="s">
        <v>79</v>
      </c>
      <c r="F3552" s="7" t="s">
        <v>80</v>
      </c>
      <c r="G3552" s="7" t="s">
        <v>1075</v>
      </c>
      <c r="H3552" s="7" t="s">
        <v>1011</v>
      </c>
      <c r="I3552" s="6" t="s">
        <v>12</v>
      </c>
      <c r="J3552" s="1">
        <v>466</v>
      </c>
      <c r="K3552" s="1">
        <v>142300</v>
      </c>
      <c r="L3552" s="1">
        <v>142766</v>
      </c>
      <c r="M3552" s="1">
        <v>466</v>
      </c>
      <c r="N3552" s="1">
        <v>142300</v>
      </c>
      <c r="O3552" s="1">
        <v>142766</v>
      </c>
      <c r="P3552" s="1">
        <v>143000</v>
      </c>
      <c r="Q3552" s="12"/>
      <c r="R3552" s="29">
        <f t="shared" si="168"/>
        <v>-234</v>
      </c>
      <c r="S3552" t="str">
        <f t="shared" si="169"/>
        <v>Pendiente de ingreso</v>
      </c>
      <c r="T3552" s="10">
        <f>IFERROR(VLOOKUP(A3552,[1]!Tabla1[[#All],[Material]:[venta nueva]],38,FALSE),0)</f>
        <v>0</v>
      </c>
    </row>
    <row r="3553" spans="1:20" hidden="1" x14ac:dyDescent="0.35">
      <c r="A3553">
        <f t="shared" si="167"/>
        <v>1020861</v>
      </c>
      <c r="B3553" s="6" t="s">
        <v>629</v>
      </c>
      <c r="C3553" s="7" t="s">
        <v>553</v>
      </c>
      <c r="D3553" s="7" t="s">
        <v>1095</v>
      </c>
      <c r="E3553" s="7" t="s">
        <v>81</v>
      </c>
      <c r="F3553" s="7" t="s">
        <v>82</v>
      </c>
      <c r="G3553" s="7" t="s">
        <v>1075</v>
      </c>
      <c r="H3553" s="7" t="s">
        <v>1011</v>
      </c>
      <c r="I3553" s="6" t="s">
        <v>12</v>
      </c>
      <c r="J3553" s="1">
        <v>-47038</v>
      </c>
      <c r="K3553" s="1">
        <v>110000</v>
      </c>
      <c r="L3553" s="1">
        <v>62962</v>
      </c>
      <c r="M3553" s="1">
        <v>-47038</v>
      </c>
      <c r="N3553" s="1">
        <v>158481</v>
      </c>
      <c r="O3553" s="1">
        <v>110000</v>
      </c>
      <c r="P3553" s="1">
        <v>110000</v>
      </c>
      <c r="Q3553" s="12"/>
      <c r="R3553" s="29">
        <f t="shared" si="168"/>
        <v>0</v>
      </c>
      <c r="S3553" t="str">
        <f t="shared" si="169"/>
        <v>OK</v>
      </c>
      <c r="T3553" s="10">
        <f>IFERROR(VLOOKUP(A3553,[1]!Tabla1[[#All],[Material]:[venta nueva]],38,FALSE),0)</f>
        <v>0</v>
      </c>
    </row>
    <row r="3554" spans="1:20" hidden="1" x14ac:dyDescent="0.35">
      <c r="A3554">
        <f t="shared" si="167"/>
        <v>1020869</v>
      </c>
      <c r="B3554" s="6" t="s">
        <v>629</v>
      </c>
      <c r="C3554" s="7" t="s">
        <v>553</v>
      </c>
      <c r="D3554" s="7" t="s">
        <v>1095</v>
      </c>
      <c r="E3554" s="7" t="s">
        <v>491</v>
      </c>
      <c r="F3554" s="7" t="s">
        <v>492</v>
      </c>
      <c r="G3554" s="7" t="s">
        <v>1085</v>
      </c>
      <c r="H3554" s="7" t="s">
        <v>1019</v>
      </c>
      <c r="I3554" s="6" t="s">
        <v>11</v>
      </c>
      <c r="J3554" s="1">
        <v>14767</v>
      </c>
      <c r="K3554" s="1">
        <v>9233</v>
      </c>
      <c r="L3554" s="1">
        <v>24000</v>
      </c>
      <c r="M3554" s="1">
        <v>14767</v>
      </c>
      <c r="N3554" s="1">
        <v>9233</v>
      </c>
      <c r="O3554" s="1">
        <v>24000</v>
      </c>
      <c r="P3554" s="1"/>
      <c r="Q3554" s="12"/>
      <c r="R3554" s="29">
        <f t="shared" si="168"/>
        <v>24000</v>
      </c>
      <c r="S3554" t="str">
        <f t="shared" si="169"/>
        <v>Sobre ingreso</v>
      </c>
      <c r="T3554" s="10">
        <f>IFERROR(VLOOKUP(A3554,[1]!Tabla1[[#All],[Material]:[venta nueva]],38,FALSE),0)</f>
        <v>0</v>
      </c>
    </row>
    <row r="3555" spans="1:20" hidden="1" x14ac:dyDescent="0.35">
      <c r="A3555">
        <f t="shared" si="167"/>
        <v>1020886</v>
      </c>
      <c r="B3555" s="6" t="s">
        <v>629</v>
      </c>
      <c r="C3555" s="7" t="s">
        <v>553</v>
      </c>
      <c r="D3555" s="7" t="s">
        <v>1095</v>
      </c>
      <c r="E3555" s="7" t="s">
        <v>83</v>
      </c>
      <c r="F3555" s="7" t="s">
        <v>84</v>
      </c>
      <c r="G3555" s="7" t="s">
        <v>1082</v>
      </c>
      <c r="H3555" s="7" t="s">
        <v>1013</v>
      </c>
      <c r="I3555" s="6" t="s">
        <v>11</v>
      </c>
      <c r="J3555" s="1">
        <v>1805</v>
      </c>
      <c r="K3555" s="1">
        <v>0</v>
      </c>
      <c r="L3555" s="1">
        <v>0</v>
      </c>
      <c r="M3555" s="1">
        <v>1805</v>
      </c>
      <c r="N3555" s="1">
        <v>0</v>
      </c>
      <c r="O3555" s="1">
        <v>0</v>
      </c>
      <c r="P3555" s="1"/>
      <c r="Q3555" s="12"/>
      <c r="R3555" s="29">
        <f t="shared" si="168"/>
        <v>0</v>
      </c>
      <c r="S3555" t="str">
        <f t="shared" si="169"/>
        <v>OK</v>
      </c>
      <c r="T3555" s="10">
        <f>IFERROR(VLOOKUP(A3555,[1]!Tabla1[[#All],[Material]:[venta nueva]],38,FALSE),0)</f>
        <v>0</v>
      </c>
    </row>
    <row r="3556" spans="1:20" hidden="1" x14ac:dyDescent="0.35">
      <c r="A3556">
        <f t="shared" si="167"/>
        <v>1020904</v>
      </c>
      <c r="B3556" s="6" t="s">
        <v>629</v>
      </c>
      <c r="C3556" s="7" t="s">
        <v>553</v>
      </c>
      <c r="D3556" s="7" t="s">
        <v>1095</v>
      </c>
      <c r="E3556" s="7" t="s">
        <v>85</v>
      </c>
      <c r="F3556" s="7" t="s">
        <v>86</v>
      </c>
      <c r="G3556" s="7" t="s">
        <v>1082</v>
      </c>
      <c r="H3556" s="7" t="s">
        <v>1014</v>
      </c>
      <c r="I3556" s="6" t="s">
        <v>12</v>
      </c>
      <c r="J3556" s="1">
        <v>-116279</v>
      </c>
      <c r="K3556" s="1">
        <v>18991</v>
      </c>
      <c r="L3556" s="1">
        <v>0</v>
      </c>
      <c r="M3556" s="1">
        <v>-116279</v>
      </c>
      <c r="N3556" s="1">
        <v>18991</v>
      </c>
      <c r="O3556" s="1">
        <v>0</v>
      </c>
      <c r="P3556" s="1"/>
      <c r="Q3556" s="12"/>
      <c r="R3556" s="29">
        <f t="shared" si="168"/>
        <v>0</v>
      </c>
      <c r="S3556" t="str">
        <f t="shared" si="169"/>
        <v>OK</v>
      </c>
      <c r="T3556" s="10">
        <f>IFERROR(VLOOKUP(A3556,[1]!Tabla1[[#All],[Material]:[venta nueva]],38,FALSE),0)</f>
        <v>0</v>
      </c>
    </row>
    <row r="3557" spans="1:20" hidden="1" x14ac:dyDescent="0.35">
      <c r="A3557">
        <f t="shared" si="167"/>
        <v>1020905</v>
      </c>
      <c r="B3557" s="6" t="s">
        <v>629</v>
      </c>
      <c r="C3557" s="7" t="s">
        <v>553</v>
      </c>
      <c r="D3557" s="7" t="s">
        <v>1095</v>
      </c>
      <c r="E3557" s="7" t="s">
        <v>87</v>
      </c>
      <c r="F3557" s="7" t="s">
        <v>88</v>
      </c>
      <c r="G3557" s="7" t="s">
        <v>1082</v>
      </c>
      <c r="H3557" s="7" t="s">
        <v>1014</v>
      </c>
      <c r="I3557" s="6" t="s">
        <v>12</v>
      </c>
      <c r="J3557" s="1">
        <v>-103996</v>
      </c>
      <c r="K3557" s="1">
        <v>22300</v>
      </c>
      <c r="L3557" s="1">
        <v>0</v>
      </c>
      <c r="M3557" s="1">
        <v>-103996</v>
      </c>
      <c r="N3557" s="1">
        <v>22300</v>
      </c>
      <c r="O3557" s="1">
        <v>0</v>
      </c>
      <c r="P3557" s="1"/>
      <c r="Q3557" s="12"/>
      <c r="R3557" s="29">
        <f t="shared" si="168"/>
        <v>0</v>
      </c>
      <c r="S3557" t="str">
        <f t="shared" si="169"/>
        <v>OK</v>
      </c>
      <c r="T3557" s="10">
        <f>IFERROR(VLOOKUP(A3557,[1]!Tabla1[[#All],[Material]:[venta nueva]],38,FALSE),0)</f>
        <v>0</v>
      </c>
    </row>
    <row r="3558" spans="1:20" hidden="1" x14ac:dyDescent="0.35">
      <c r="A3558">
        <f t="shared" si="167"/>
        <v>1020914</v>
      </c>
      <c r="B3558" s="6" t="s">
        <v>629</v>
      </c>
      <c r="C3558" s="7" t="s">
        <v>553</v>
      </c>
      <c r="D3558" s="7" t="s">
        <v>1095</v>
      </c>
      <c r="E3558" s="7" t="s">
        <v>89</v>
      </c>
      <c r="F3558" s="7" t="s">
        <v>90</v>
      </c>
      <c r="G3558" s="7" t="s">
        <v>1082</v>
      </c>
      <c r="H3558" s="7" t="s">
        <v>1014</v>
      </c>
      <c r="I3558" s="6" t="s">
        <v>16</v>
      </c>
      <c r="J3558" s="1">
        <v>3058</v>
      </c>
      <c r="K3558" s="1">
        <v>5942</v>
      </c>
      <c r="L3558" s="1">
        <v>9000</v>
      </c>
      <c r="M3558" s="1">
        <v>3058</v>
      </c>
      <c r="N3558" s="1">
        <v>5942</v>
      </c>
      <c r="O3558" s="1">
        <v>9000</v>
      </c>
      <c r="P3558" s="1">
        <v>10500</v>
      </c>
      <c r="Q3558" s="12"/>
      <c r="R3558" s="29">
        <f t="shared" si="168"/>
        <v>-1500</v>
      </c>
      <c r="S3558" t="str">
        <f t="shared" si="169"/>
        <v>Pendiente de ingreso</v>
      </c>
      <c r="T3558" s="10">
        <f>IFERROR(VLOOKUP(A3558,[1]!Tabla1[[#All],[Material]:[venta nueva]],38,FALSE),0)</f>
        <v>0</v>
      </c>
    </row>
    <row r="3559" spans="1:20" hidden="1" x14ac:dyDescent="0.35">
      <c r="A3559">
        <f t="shared" si="167"/>
        <v>1020915</v>
      </c>
      <c r="B3559" s="6" t="s">
        <v>629</v>
      </c>
      <c r="C3559" s="7" t="s">
        <v>553</v>
      </c>
      <c r="D3559" s="7" t="s">
        <v>1095</v>
      </c>
      <c r="E3559" s="7" t="s">
        <v>91</v>
      </c>
      <c r="F3559" s="7" t="s">
        <v>92</v>
      </c>
      <c r="G3559" s="7" t="s">
        <v>1076</v>
      </c>
      <c r="H3559" s="7" t="s">
        <v>1020</v>
      </c>
      <c r="I3559" s="6" t="s">
        <v>11</v>
      </c>
      <c r="J3559" s="1">
        <v>-1579</v>
      </c>
      <c r="K3559" s="1">
        <v>1579</v>
      </c>
      <c r="L3559" s="1">
        <v>0</v>
      </c>
      <c r="M3559" s="1">
        <v>-1579</v>
      </c>
      <c r="N3559" s="1">
        <v>1579</v>
      </c>
      <c r="O3559" s="1">
        <v>0</v>
      </c>
      <c r="P3559" s="1"/>
      <c r="Q3559" s="12"/>
      <c r="R3559" s="29">
        <f t="shared" si="168"/>
        <v>0</v>
      </c>
      <c r="S3559" t="str">
        <f t="shared" si="169"/>
        <v>OK</v>
      </c>
      <c r="T3559" s="10">
        <f>IFERROR(VLOOKUP(A3559,[1]!Tabla1[[#All],[Material]:[venta nueva]],38,FALSE),0)</f>
        <v>0</v>
      </c>
    </row>
    <row r="3560" spans="1:20" hidden="1" x14ac:dyDescent="0.35">
      <c r="A3560">
        <f t="shared" si="167"/>
        <v>1020925</v>
      </c>
      <c r="B3560" s="6" t="s">
        <v>629</v>
      </c>
      <c r="C3560" s="7" t="s">
        <v>553</v>
      </c>
      <c r="D3560" s="7" t="s">
        <v>1095</v>
      </c>
      <c r="E3560" s="7" t="s">
        <v>93</v>
      </c>
      <c r="F3560" s="7" t="s">
        <v>94</v>
      </c>
      <c r="G3560" s="7" t="s">
        <v>1078</v>
      </c>
      <c r="H3560" s="7" t="s">
        <v>1021</v>
      </c>
      <c r="I3560" s="6" t="s">
        <v>11</v>
      </c>
      <c r="J3560" s="1">
        <v>-997</v>
      </c>
      <c r="K3560" s="1">
        <v>48997</v>
      </c>
      <c r="L3560" s="1">
        <v>48000</v>
      </c>
      <c r="M3560" s="1">
        <v>-997</v>
      </c>
      <c r="N3560" s="1">
        <v>48997</v>
      </c>
      <c r="O3560" s="1">
        <v>48000</v>
      </c>
      <c r="P3560" s="1">
        <v>48000</v>
      </c>
      <c r="Q3560" s="12"/>
      <c r="R3560" s="29">
        <f t="shared" si="168"/>
        <v>0</v>
      </c>
      <c r="S3560" t="str">
        <f t="shared" si="169"/>
        <v>OK</v>
      </c>
      <c r="T3560" s="10">
        <f>IFERROR(VLOOKUP(A3560,[1]!Tabla1[[#All],[Material]:[venta nueva]],38,FALSE),0)</f>
        <v>0</v>
      </c>
    </row>
    <row r="3561" spans="1:20" hidden="1" x14ac:dyDescent="0.35">
      <c r="A3561">
        <f t="shared" si="167"/>
        <v>1020944</v>
      </c>
      <c r="B3561" s="6" t="s">
        <v>629</v>
      </c>
      <c r="C3561" s="7" t="s">
        <v>553</v>
      </c>
      <c r="D3561" s="7" t="s">
        <v>1095</v>
      </c>
      <c r="E3561" s="7" t="s">
        <v>95</v>
      </c>
      <c r="F3561" s="7" t="s">
        <v>96</v>
      </c>
      <c r="G3561" s="7" t="s">
        <v>1076</v>
      </c>
      <c r="H3561" s="7" t="s">
        <v>1022</v>
      </c>
      <c r="I3561" s="6" t="s">
        <v>11</v>
      </c>
      <c r="J3561" s="1">
        <v>-92269</v>
      </c>
      <c r="K3561" s="1">
        <v>634989</v>
      </c>
      <c r="L3561" s="1">
        <v>480000</v>
      </c>
      <c r="M3561" s="1">
        <v>-92269</v>
      </c>
      <c r="N3561" s="1">
        <v>529989</v>
      </c>
      <c r="O3561" s="1">
        <v>384000</v>
      </c>
      <c r="P3561" s="1">
        <v>386700</v>
      </c>
      <c r="Q3561" s="12"/>
      <c r="R3561" s="29">
        <f t="shared" si="168"/>
        <v>-2700</v>
      </c>
      <c r="S3561" t="str">
        <f t="shared" si="169"/>
        <v>Pendiente de ingreso</v>
      </c>
      <c r="T3561" s="10">
        <f>IFERROR(VLOOKUP(A3561,[1]!Tabla1[[#All],[Material]:[venta nueva]],38,FALSE),0)</f>
        <v>0</v>
      </c>
    </row>
    <row r="3562" spans="1:20" hidden="1" x14ac:dyDescent="0.35">
      <c r="A3562">
        <f t="shared" si="167"/>
        <v>1020990</v>
      </c>
      <c r="B3562" s="6" t="s">
        <v>629</v>
      </c>
      <c r="C3562" s="7" t="s">
        <v>553</v>
      </c>
      <c r="D3562" s="7" t="s">
        <v>1095</v>
      </c>
      <c r="E3562" s="7" t="s">
        <v>97</v>
      </c>
      <c r="F3562" s="7" t="s">
        <v>98</v>
      </c>
      <c r="G3562" s="7" t="s">
        <v>1076</v>
      </c>
      <c r="H3562" s="7" t="s">
        <v>1004</v>
      </c>
      <c r="I3562" s="6" t="s">
        <v>16</v>
      </c>
      <c r="J3562" s="1">
        <v>295</v>
      </c>
      <c r="K3562" s="1">
        <v>9705</v>
      </c>
      <c r="L3562" s="1">
        <v>10000</v>
      </c>
      <c r="M3562" s="1">
        <v>295</v>
      </c>
      <c r="N3562" s="1">
        <v>9705</v>
      </c>
      <c r="O3562" s="1">
        <v>10000</v>
      </c>
      <c r="P3562" s="1">
        <v>5000</v>
      </c>
      <c r="Q3562" s="12"/>
      <c r="R3562" s="29">
        <f t="shared" si="168"/>
        <v>5000</v>
      </c>
      <c r="S3562" t="str">
        <f t="shared" si="169"/>
        <v>Sobre ingreso</v>
      </c>
      <c r="T3562" s="10">
        <f>IFERROR(VLOOKUP(A3562,[1]!Tabla1[[#All],[Material]:[venta nueva]],38,FALSE),0)</f>
        <v>0</v>
      </c>
    </row>
    <row r="3563" spans="1:20" hidden="1" x14ac:dyDescent="0.35">
      <c r="A3563">
        <f t="shared" si="167"/>
        <v>1020991</v>
      </c>
      <c r="B3563" s="6" t="s">
        <v>629</v>
      </c>
      <c r="C3563" s="7" t="s">
        <v>553</v>
      </c>
      <c r="D3563" s="7" t="s">
        <v>1095</v>
      </c>
      <c r="E3563" s="7" t="s">
        <v>99</v>
      </c>
      <c r="F3563" s="7" t="s">
        <v>100</v>
      </c>
      <c r="G3563" s="7" t="s">
        <v>1076</v>
      </c>
      <c r="H3563" s="7" t="s">
        <v>1004</v>
      </c>
      <c r="I3563" s="6" t="s">
        <v>16</v>
      </c>
      <c r="J3563" s="1">
        <v>-14720</v>
      </c>
      <c r="K3563" s="1">
        <v>10466</v>
      </c>
      <c r="L3563" s="1">
        <v>24000</v>
      </c>
      <c r="M3563" s="1">
        <v>-14720</v>
      </c>
      <c r="N3563" s="1">
        <v>10466</v>
      </c>
      <c r="O3563" s="1">
        <v>24000</v>
      </c>
      <c r="P3563" s="1">
        <v>6000</v>
      </c>
      <c r="Q3563" s="12"/>
      <c r="R3563" s="29">
        <f t="shared" si="168"/>
        <v>18000</v>
      </c>
      <c r="S3563" t="str">
        <f t="shared" si="169"/>
        <v>Sobre ingreso</v>
      </c>
      <c r="T3563" s="10">
        <f>IFERROR(VLOOKUP(A3563,[1]!Tabla1[[#All],[Material]:[venta nueva]],38,FALSE),0)</f>
        <v>0</v>
      </c>
    </row>
    <row r="3564" spans="1:20" hidden="1" x14ac:dyDescent="0.35">
      <c r="A3564">
        <f t="shared" si="167"/>
        <v>1020993</v>
      </c>
      <c r="B3564" s="6" t="s">
        <v>629</v>
      </c>
      <c r="C3564" s="7" t="s">
        <v>553</v>
      </c>
      <c r="D3564" s="7" t="s">
        <v>1095</v>
      </c>
      <c r="E3564" s="7" t="s">
        <v>592</v>
      </c>
      <c r="F3564" s="7" t="s">
        <v>356</v>
      </c>
      <c r="G3564" s="7" t="s">
        <v>1077</v>
      </c>
      <c r="H3564" s="7" t="s">
        <v>1023</v>
      </c>
      <c r="I3564" s="6" t="s">
        <v>11</v>
      </c>
      <c r="J3564" s="1">
        <v>6190</v>
      </c>
      <c r="K3564" s="1">
        <v>0</v>
      </c>
      <c r="L3564" s="1">
        <v>0</v>
      </c>
      <c r="M3564" s="1">
        <v>6190</v>
      </c>
      <c r="N3564" s="1">
        <v>0</v>
      </c>
      <c r="O3564" s="1">
        <v>0</v>
      </c>
      <c r="P3564" s="1">
        <v>7806</v>
      </c>
      <c r="Q3564" s="12"/>
      <c r="R3564" s="29">
        <f t="shared" si="168"/>
        <v>-7806</v>
      </c>
      <c r="S3564" t="str">
        <f t="shared" si="169"/>
        <v>Pendiente de ingreso</v>
      </c>
      <c r="T3564" s="10">
        <f>IFERROR(VLOOKUP(A3564,[1]!Tabla1[[#All],[Material]:[venta nueva]],38,FALSE),0)</f>
        <v>0</v>
      </c>
    </row>
    <row r="3565" spans="1:20" hidden="1" x14ac:dyDescent="0.35">
      <c r="A3565">
        <f t="shared" si="167"/>
        <v>1021012</v>
      </c>
      <c r="B3565" s="6" t="s">
        <v>629</v>
      </c>
      <c r="C3565" s="7" t="s">
        <v>553</v>
      </c>
      <c r="D3565" s="7" t="s">
        <v>1095</v>
      </c>
      <c r="E3565" s="7" t="s">
        <v>103</v>
      </c>
      <c r="F3565" s="7" t="s">
        <v>104</v>
      </c>
      <c r="G3565" s="7" t="s">
        <v>1079</v>
      </c>
      <c r="H3565" s="7" t="s">
        <v>1007</v>
      </c>
      <c r="I3565" s="6" t="s">
        <v>12</v>
      </c>
      <c r="J3565" s="1">
        <v>1856</v>
      </c>
      <c r="K3565" s="1">
        <v>151144</v>
      </c>
      <c r="L3565" s="1">
        <v>153000</v>
      </c>
      <c r="M3565" s="1">
        <v>1856</v>
      </c>
      <c r="N3565" s="1">
        <v>151144</v>
      </c>
      <c r="O3565" s="1">
        <v>153000</v>
      </c>
      <c r="P3565" s="1">
        <v>154000</v>
      </c>
      <c r="Q3565" s="12"/>
      <c r="R3565" s="29">
        <f t="shared" si="168"/>
        <v>-1000</v>
      </c>
      <c r="S3565" t="str">
        <f t="shared" si="169"/>
        <v>Pendiente de ingreso</v>
      </c>
      <c r="T3565" s="10">
        <f>IFERROR(VLOOKUP(A3565,[1]!Tabla1[[#All],[Material]:[venta nueva]],38,FALSE),0)</f>
        <v>0</v>
      </c>
    </row>
    <row r="3566" spans="1:20" hidden="1" x14ac:dyDescent="0.35">
      <c r="A3566">
        <f t="shared" si="167"/>
        <v>1021023</v>
      </c>
      <c r="B3566" s="6" t="s">
        <v>629</v>
      </c>
      <c r="C3566" s="7" t="s">
        <v>553</v>
      </c>
      <c r="D3566" s="7" t="s">
        <v>1095</v>
      </c>
      <c r="E3566" s="7" t="s">
        <v>106</v>
      </c>
      <c r="F3566" s="7" t="s">
        <v>483</v>
      </c>
      <c r="G3566" s="7" t="s">
        <v>1078</v>
      </c>
      <c r="H3566" s="7" t="s">
        <v>1009</v>
      </c>
      <c r="I3566" s="6" t="s">
        <v>11</v>
      </c>
      <c r="J3566" s="1">
        <v>-33731</v>
      </c>
      <c r="K3566" s="1">
        <v>150936</v>
      </c>
      <c r="L3566" s="1">
        <v>144000</v>
      </c>
      <c r="M3566" s="1">
        <v>-33731</v>
      </c>
      <c r="N3566" s="1">
        <v>150936</v>
      </c>
      <c r="O3566" s="1">
        <v>144000</v>
      </c>
      <c r="P3566" s="1">
        <v>144000</v>
      </c>
      <c r="Q3566" s="12"/>
      <c r="R3566" s="29">
        <f t="shared" si="168"/>
        <v>0</v>
      </c>
      <c r="S3566" t="str">
        <f t="shared" si="169"/>
        <v>OK</v>
      </c>
      <c r="T3566" s="10">
        <f>IFERROR(VLOOKUP(A3566,[1]!Tabla1[[#All],[Material]:[venta nueva]],38,FALSE),0)</f>
        <v>0</v>
      </c>
    </row>
    <row r="3567" spans="1:20" hidden="1" x14ac:dyDescent="0.35">
      <c r="A3567">
        <f t="shared" si="167"/>
        <v>1021039</v>
      </c>
      <c r="B3567" s="6" t="s">
        <v>629</v>
      </c>
      <c r="C3567" s="7" t="s">
        <v>553</v>
      </c>
      <c r="D3567" s="7" t="s">
        <v>1095</v>
      </c>
      <c r="E3567" s="7" t="s">
        <v>107</v>
      </c>
      <c r="F3567" s="7" t="s">
        <v>484</v>
      </c>
      <c r="G3567" s="7" t="s">
        <v>1080</v>
      </c>
      <c r="H3567" s="7" t="s">
        <v>1024</v>
      </c>
      <c r="I3567" s="6" t="s">
        <v>11</v>
      </c>
      <c r="J3567" s="1">
        <v>44091</v>
      </c>
      <c r="K3567" s="1">
        <v>84889</v>
      </c>
      <c r="L3567" s="1">
        <v>96000</v>
      </c>
      <c r="M3567" s="1">
        <v>44091</v>
      </c>
      <c r="N3567" s="1">
        <v>84889</v>
      </c>
      <c r="O3567" s="1">
        <v>96000</v>
      </c>
      <c r="P3567" s="1">
        <v>81271</v>
      </c>
      <c r="Q3567" s="12"/>
      <c r="R3567" s="29">
        <f t="shared" si="168"/>
        <v>14729</v>
      </c>
      <c r="S3567" t="str">
        <f t="shared" si="169"/>
        <v>Sobre ingreso</v>
      </c>
      <c r="T3567" s="10">
        <f>IFERROR(VLOOKUP(A3567,[1]!Tabla1[[#All],[Material]:[venta nueva]],38,FALSE),0)</f>
        <v>0</v>
      </c>
    </row>
    <row r="3568" spans="1:20" hidden="1" x14ac:dyDescent="0.35">
      <c r="A3568">
        <f t="shared" si="167"/>
        <v>1021045</v>
      </c>
      <c r="B3568" s="6" t="s">
        <v>629</v>
      </c>
      <c r="C3568" s="7" t="s">
        <v>553</v>
      </c>
      <c r="D3568" s="7" t="s">
        <v>1095</v>
      </c>
      <c r="E3568" s="7" t="s">
        <v>108</v>
      </c>
      <c r="F3568" s="7" t="s">
        <v>109</v>
      </c>
      <c r="G3568" s="7" t="s">
        <v>1086</v>
      </c>
      <c r="H3568" s="7" t="s">
        <v>1025</v>
      </c>
      <c r="I3568" s="6" t="s">
        <v>12</v>
      </c>
      <c r="J3568" s="1">
        <v>1606</v>
      </c>
      <c r="K3568" s="1">
        <v>0</v>
      </c>
      <c r="L3568" s="1">
        <v>1606</v>
      </c>
      <c r="M3568" s="1">
        <v>1606</v>
      </c>
      <c r="N3568" s="1">
        <v>0</v>
      </c>
      <c r="O3568" s="1">
        <v>1606</v>
      </c>
      <c r="P3568" s="1"/>
      <c r="Q3568" s="12"/>
      <c r="R3568" s="29">
        <f t="shared" si="168"/>
        <v>1606</v>
      </c>
      <c r="S3568" t="str">
        <f t="shared" si="169"/>
        <v>Sobre ingreso</v>
      </c>
      <c r="T3568" s="10">
        <f>IFERROR(VLOOKUP(A3568,[1]!Tabla1[[#All],[Material]:[venta nueva]],38,FALSE),0)</f>
        <v>0</v>
      </c>
    </row>
    <row r="3569" spans="1:20" hidden="1" x14ac:dyDescent="0.35">
      <c r="A3569">
        <f t="shared" si="167"/>
        <v>1021046</v>
      </c>
      <c r="B3569" s="6" t="s">
        <v>629</v>
      </c>
      <c r="C3569" s="7" t="s">
        <v>553</v>
      </c>
      <c r="D3569" s="7" t="s">
        <v>1095</v>
      </c>
      <c r="E3569" s="7" t="s">
        <v>110</v>
      </c>
      <c r="F3569" s="7" t="s">
        <v>111</v>
      </c>
      <c r="G3569" s="7" t="s">
        <v>1086</v>
      </c>
      <c r="H3569" s="7" t="s">
        <v>1025</v>
      </c>
      <c r="I3569" s="6" t="s">
        <v>12</v>
      </c>
      <c r="J3569" s="1">
        <v>-1211</v>
      </c>
      <c r="K3569" s="1">
        <v>0</v>
      </c>
      <c r="L3569" s="1">
        <v>0</v>
      </c>
      <c r="M3569" s="1">
        <v>-1211</v>
      </c>
      <c r="N3569" s="1">
        <v>0</v>
      </c>
      <c r="O3569" s="1">
        <v>0</v>
      </c>
      <c r="P3569" s="1"/>
      <c r="Q3569" s="12"/>
      <c r="R3569" s="29">
        <f t="shared" si="168"/>
        <v>0</v>
      </c>
      <c r="S3569" t="str">
        <f t="shared" si="169"/>
        <v>OK</v>
      </c>
      <c r="T3569" s="10">
        <f>IFERROR(VLOOKUP(A3569,[1]!Tabla1[[#All],[Material]:[venta nueva]],38,FALSE),0)</f>
        <v>0</v>
      </c>
    </row>
    <row r="3570" spans="1:20" hidden="1" x14ac:dyDescent="0.35">
      <c r="A3570">
        <f t="shared" si="167"/>
        <v>1021077</v>
      </c>
      <c r="B3570" s="6" t="s">
        <v>629</v>
      </c>
      <c r="C3570" s="7" t="s">
        <v>553</v>
      </c>
      <c r="D3570" s="7" t="s">
        <v>1095</v>
      </c>
      <c r="E3570" s="7" t="s">
        <v>536</v>
      </c>
      <c r="F3570" s="7" t="s">
        <v>243</v>
      </c>
      <c r="G3570" s="7" t="s">
        <v>1078</v>
      </c>
      <c r="H3570" s="7" t="s">
        <v>1009</v>
      </c>
      <c r="I3570" s="6" t="s">
        <v>11</v>
      </c>
      <c r="J3570" s="1">
        <v>4366</v>
      </c>
      <c r="K3570" s="1">
        <v>0</v>
      </c>
      <c r="L3570" s="1">
        <v>0</v>
      </c>
      <c r="M3570" s="1">
        <v>4366</v>
      </c>
      <c r="N3570" s="1">
        <v>0</v>
      </c>
      <c r="O3570" s="1">
        <v>0</v>
      </c>
      <c r="P3570" s="1">
        <v>43000</v>
      </c>
      <c r="Q3570" s="12"/>
      <c r="R3570" s="29">
        <f t="shared" si="168"/>
        <v>-43000</v>
      </c>
      <c r="S3570" t="str">
        <f t="shared" si="169"/>
        <v>Pendiente de ingreso</v>
      </c>
      <c r="T3570" s="10">
        <f>IFERROR(VLOOKUP(A3570,[1]!Tabla1[[#All],[Material]:[venta nueva]],38,FALSE),0)</f>
        <v>0</v>
      </c>
    </row>
    <row r="3571" spans="1:20" hidden="1" x14ac:dyDescent="0.35">
      <c r="A3571">
        <f t="shared" si="167"/>
        <v>1021078</v>
      </c>
      <c r="B3571" s="6" t="s">
        <v>629</v>
      </c>
      <c r="C3571" s="7" t="s">
        <v>553</v>
      </c>
      <c r="D3571" s="7" t="s">
        <v>1095</v>
      </c>
      <c r="E3571" s="7" t="s">
        <v>486</v>
      </c>
      <c r="F3571" s="7" t="s">
        <v>487</v>
      </c>
      <c r="G3571" s="7" t="s">
        <v>1081</v>
      </c>
      <c r="H3571" s="7" t="s">
        <v>1010</v>
      </c>
      <c r="I3571" s="6" t="s">
        <v>11</v>
      </c>
      <c r="J3571" s="1">
        <v>14326</v>
      </c>
      <c r="K3571" s="1">
        <v>97410</v>
      </c>
      <c r="L3571" s="1">
        <v>120000</v>
      </c>
      <c r="M3571" s="1">
        <v>14326</v>
      </c>
      <c r="N3571" s="1">
        <v>97410</v>
      </c>
      <c r="O3571" s="1">
        <v>120000</v>
      </c>
      <c r="P3571" s="1">
        <v>120000</v>
      </c>
      <c r="Q3571" s="12"/>
      <c r="R3571" s="29">
        <f t="shared" si="168"/>
        <v>0</v>
      </c>
      <c r="S3571" t="str">
        <f t="shared" si="169"/>
        <v>OK</v>
      </c>
      <c r="T3571" s="10">
        <f>IFERROR(VLOOKUP(A3571,[1]!Tabla1[[#All],[Material]:[venta nueva]],38,FALSE),0)</f>
        <v>0</v>
      </c>
    </row>
    <row r="3572" spans="1:20" hidden="1" x14ac:dyDescent="0.35">
      <c r="A3572">
        <f t="shared" si="167"/>
        <v>1021082</v>
      </c>
      <c r="B3572" s="6" t="s">
        <v>629</v>
      </c>
      <c r="C3572" s="7" t="s">
        <v>553</v>
      </c>
      <c r="D3572" s="7" t="s">
        <v>1095</v>
      </c>
      <c r="E3572" s="7" t="s">
        <v>112</v>
      </c>
      <c r="F3572" s="7" t="s">
        <v>113</v>
      </c>
      <c r="G3572" s="7" t="s">
        <v>1081</v>
      </c>
      <c r="H3572" s="7" t="s">
        <v>1010</v>
      </c>
      <c r="I3572" s="6" t="s">
        <v>11</v>
      </c>
      <c r="J3572" s="1">
        <v>-26456</v>
      </c>
      <c r="K3572" s="1">
        <v>74456</v>
      </c>
      <c r="L3572" s="1">
        <v>48000</v>
      </c>
      <c r="M3572" s="1">
        <v>-26456</v>
      </c>
      <c r="N3572" s="1">
        <v>74456</v>
      </c>
      <c r="O3572" s="1">
        <v>48000</v>
      </c>
      <c r="P3572" s="1">
        <v>47000</v>
      </c>
      <c r="Q3572" s="12"/>
      <c r="R3572" s="29">
        <f t="shared" si="168"/>
        <v>1000</v>
      </c>
      <c r="S3572" t="str">
        <f t="shared" si="169"/>
        <v>Sobre ingreso</v>
      </c>
      <c r="T3572" s="10">
        <f>IFERROR(VLOOKUP(A3572,[1]!Tabla1[[#All],[Material]:[venta nueva]],38,FALSE),0)</f>
        <v>0</v>
      </c>
    </row>
    <row r="3573" spans="1:20" hidden="1" x14ac:dyDescent="0.35">
      <c r="A3573">
        <f t="shared" si="167"/>
        <v>1021085</v>
      </c>
      <c r="B3573" s="6" t="s">
        <v>629</v>
      </c>
      <c r="C3573" s="7" t="s">
        <v>553</v>
      </c>
      <c r="D3573" s="7" t="s">
        <v>1095</v>
      </c>
      <c r="E3573" s="7" t="s">
        <v>114</v>
      </c>
      <c r="F3573" s="7" t="s">
        <v>115</v>
      </c>
      <c r="G3573" s="7" t="s">
        <v>1078</v>
      </c>
      <c r="H3573" s="7" t="s">
        <v>1009</v>
      </c>
      <c r="I3573" s="6" t="s">
        <v>11</v>
      </c>
      <c r="J3573" s="1">
        <v>1848</v>
      </c>
      <c r="K3573" s="1">
        <v>22152</v>
      </c>
      <c r="L3573" s="1">
        <v>24000</v>
      </c>
      <c r="M3573" s="1">
        <v>1848</v>
      </c>
      <c r="N3573" s="1">
        <v>22152</v>
      </c>
      <c r="O3573" s="1">
        <v>24000</v>
      </c>
      <c r="P3573" s="1">
        <v>21300</v>
      </c>
      <c r="Q3573" s="12"/>
      <c r="R3573" s="29">
        <f t="shared" si="168"/>
        <v>2700</v>
      </c>
      <c r="S3573" t="str">
        <f t="shared" si="169"/>
        <v>Sobre ingreso</v>
      </c>
      <c r="T3573" s="10">
        <f>IFERROR(VLOOKUP(A3573,[1]!Tabla1[[#All],[Material]:[venta nueva]],38,FALSE),0)</f>
        <v>0</v>
      </c>
    </row>
    <row r="3574" spans="1:20" hidden="1" x14ac:dyDescent="0.35">
      <c r="A3574">
        <f t="shared" si="167"/>
        <v>1021092</v>
      </c>
      <c r="B3574" s="6" t="s">
        <v>629</v>
      </c>
      <c r="C3574" s="7" t="s">
        <v>553</v>
      </c>
      <c r="D3574" s="7" t="s">
        <v>1095</v>
      </c>
      <c r="E3574" s="7" t="s">
        <v>116</v>
      </c>
      <c r="F3574" s="7" t="s">
        <v>117</v>
      </c>
      <c r="G3574" s="7" t="s">
        <v>1081</v>
      </c>
      <c r="H3574" s="7" t="s">
        <v>1010</v>
      </c>
      <c r="I3574" s="6" t="s">
        <v>11</v>
      </c>
      <c r="J3574" s="1">
        <v>29752</v>
      </c>
      <c r="K3574" s="1">
        <v>111752</v>
      </c>
      <c r="L3574" s="1">
        <v>144000</v>
      </c>
      <c r="M3574" s="1">
        <v>29752</v>
      </c>
      <c r="N3574" s="1">
        <v>111752</v>
      </c>
      <c r="O3574" s="1">
        <v>144000</v>
      </c>
      <c r="P3574" s="1">
        <v>144000</v>
      </c>
      <c r="Q3574" s="12"/>
      <c r="R3574" s="29">
        <f t="shared" si="168"/>
        <v>0</v>
      </c>
      <c r="S3574" t="str">
        <f t="shared" si="169"/>
        <v>OK</v>
      </c>
      <c r="T3574" s="10">
        <f>IFERROR(VLOOKUP(A3574,[1]!Tabla1[[#All],[Material]:[venta nueva]],38,FALSE),0)</f>
        <v>0</v>
      </c>
    </row>
    <row r="3575" spans="1:20" hidden="1" x14ac:dyDescent="0.35">
      <c r="A3575">
        <f t="shared" si="167"/>
        <v>1021101</v>
      </c>
      <c r="B3575" s="6" t="s">
        <v>629</v>
      </c>
      <c r="C3575" s="7" t="s">
        <v>553</v>
      </c>
      <c r="D3575" s="7" t="s">
        <v>1095</v>
      </c>
      <c r="E3575" s="7" t="s">
        <v>458</v>
      </c>
      <c r="F3575" s="7" t="s">
        <v>459</v>
      </c>
      <c r="G3575" s="7" t="s">
        <v>1069</v>
      </c>
      <c r="H3575" s="7" t="s">
        <v>1026</v>
      </c>
      <c r="I3575" s="6" t="s">
        <v>11</v>
      </c>
      <c r="J3575" s="1">
        <v>2326</v>
      </c>
      <c r="K3575" s="1">
        <v>21674</v>
      </c>
      <c r="L3575" s="1">
        <v>24000</v>
      </c>
      <c r="M3575" s="1">
        <v>2326</v>
      </c>
      <c r="N3575" s="1">
        <v>21674</v>
      </c>
      <c r="O3575" s="1">
        <v>24000</v>
      </c>
      <c r="P3575" s="1">
        <v>25000</v>
      </c>
      <c r="Q3575" s="12"/>
      <c r="R3575" s="29">
        <f t="shared" si="168"/>
        <v>-1000</v>
      </c>
      <c r="S3575" t="str">
        <f t="shared" si="169"/>
        <v>Pendiente de ingreso</v>
      </c>
      <c r="T3575" s="10">
        <f>IFERROR(VLOOKUP(A3575,[1]!Tabla1[[#All],[Material]:[venta nueva]],38,FALSE),0)</f>
        <v>0</v>
      </c>
    </row>
    <row r="3576" spans="1:20" hidden="1" x14ac:dyDescent="0.35">
      <c r="A3576">
        <f t="shared" si="167"/>
        <v>1021105</v>
      </c>
      <c r="B3576" s="6" t="s">
        <v>629</v>
      </c>
      <c r="C3576" s="7" t="s">
        <v>553</v>
      </c>
      <c r="D3576" s="7" t="s">
        <v>1095</v>
      </c>
      <c r="E3576" s="7" t="s">
        <v>118</v>
      </c>
      <c r="F3576" s="7" t="s">
        <v>119</v>
      </c>
      <c r="G3576" s="7" t="s">
        <v>1069</v>
      </c>
      <c r="H3576" s="7" t="s">
        <v>1026</v>
      </c>
      <c r="I3576" s="6" t="s">
        <v>11</v>
      </c>
      <c r="J3576" s="1">
        <v>-23847</v>
      </c>
      <c r="K3576" s="1">
        <v>23847</v>
      </c>
      <c r="L3576" s="1">
        <v>0</v>
      </c>
      <c r="M3576" s="1">
        <v>-23847</v>
      </c>
      <c r="N3576" s="1">
        <v>23847</v>
      </c>
      <c r="O3576" s="1">
        <v>0</v>
      </c>
      <c r="P3576" s="1">
        <v>5211</v>
      </c>
      <c r="Q3576" s="12"/>
      <c r="R3576" s="29">
        <f t="shared" si="168"/>
        <v>-5211</v>
      </c>
      <c r="S3576" t="str">
        <f t="shared" si="169"/>
        <v>Pendiente de ingreso</v>
      </c>
      <c r="T3576" s="10">
        <f>IFERROR(VLOOKUP(A3576,[1]!Tabla1[[#All],[Material]:[venta nueva]],38,FALSE),0)</f>
        <v>0</v>
      </c>
    </row>
    <row r="3577" spans="1:20" hidden="1" x14ac:dyDescent="0.35">
      <c r="A3577">
        <f t="shared" si="167"/>
        <v>1021106</v>
      </c>
      <c r="B3577" s="6" t="s">
        <v>629</v>
      </c>
      <c r="C3577" s="7" t="s">
        <v>553</v>
      </c>
      <c r="D3577" s="7" t="s">
        <v>1095</v>
      </c>
      <c r="E3577" s="7" t="s">
        <v>120</v>
      </c>
      <c r="F3577" s="7" t="s">
        <v>187</v>
      </c>
      <c r="G3577" s="7" t="s">
        <v>1069</v>
      </c>
      <c r="H3577" s="7" t="s">
        <v>1026</v>
      </c>
      <c r="I3577" s="6" t="s">
        <v>11</v>
      </c>
      <c r="J3577" s="1">
        <v>63455</v>
      </c>
      <c r="K3577" s="1">
        <v>74769</v>
      </c>
      <c r="L3577" s="1">
        <v>24000</v>
      </c>
      <c r="M3577" s="1">
        <v>63455</v>
      </c>
      <c r="N3577" s="1">
        <v>74769</v>
      </c>
      <c r="O3577" s="1">
        <v>24000</v>
      </c>
      <c r="P3577" s="1"/>
      <c r="Q3577" s="12"/>
      <c r="R3577" s="29">
        <f t="shared" si="168"/>
        <v>24000</v>
      </c>
      <c r="S3577" t="str">
        <f t="shared" si="169"/>
        <v>Sobre ingreso</v>
      </c>
      <c r="T3577" s="10">
        <f>IFERROR(VLOOKUP(A3577,[1]!Tabla1[[#All],[Material]:[venta nueva]],38,FALSE),0)</f>
        <v>0</v>
      </c>
    </row>
    <row r="3578" spans="1:20" hidden="1" x14ac:dyDescent="0.35">
      <c r="A3578">
        <f t="shared" si="167"/>
        <v>1021111</v>
      </c>
      <c r="B3578" s="6" t="s">
        <v>629</v>
      </c>
      <c r="C3578" s="7" t="s">
        <v>553</v>
      </c>
      <c r="D3578" s="7" t="s">
        <v>1095</v>
      </c>
      <c r="E3578" s="7" t="s">
        <v>121</v>
      </c>
      <c r="F3578" s="7" t="s">
        <v>122</v>
      </c>
      <c r="G3578" s="7" t="s">
        <v>1078</v>
      </c>
      <c r="H3578" s="7" t="s">
        <v>1027</v>
      </c>
      <c r="I3578" s="6" t="s">
        <v>11</v>
      </c>
      <c r="J3578" s="1">
        <v>1101</v>
      </c>
      <c r="K3578" s="1">
        <v>0</v>
      </c>
      <c r="L3578" s="1">
        <v>0</v>
      </c>
      <c r="M3578" s="1">
        <v>1101</v>
      </c>
      <c r="N3578" s="1">
        <v>0</v>
      </c>
      <c r="O3578" s="1">
        <v>0</v>
      </c>
      <c r="P3578" s="1">
        <v>3262</v>
      </c>
      <c r="Q3578" s="12"/>
      <c r="R3578" s="29">
        <f t="shared" si="168"/>
        <v>-3262</v>
      </c>
      <c r="S3578" t="str">
        <f t="shared" si="169"/>
        <v>Pendiente de ingreso</v>
      </c>
      <c r="T3578" s="10">
        <f>IFERROR(VLOOKUP(A3578,[1]!Tabla1[[#All],[Material]:[venta nueva]],38,FALSE),0)</f>
        <v>0</v>
      </c>
    </row>
    <row r="3579" spans="1:20" hidden="1" x14ac:dyDescent="0.35">
      <c r="A3579">
        <f t="shared" si="167"/>
        <v>1021115</v>
      </c>
      <c r="B3579" s="6" t="s">
        <v>629</v>
      </c>
      <c r="C3579" s="7" t="s">
        <v>553</v>
      </c>
      <c r="D3579" s="7" t="s">
        <v>1095</v>
      </c>
      <c r="E3579" s="7" t="s">
        <v>123</v>
      </c>
      <c r="F3579" s="7" t="s">
        <v>124</v>
      </c>
      <c r="G3579" s="7" t="s">
        <v>1069</v>
      </c>
      <c r="H3579" s="7" t="s">
        <v>1026</v>
      </c>
      <c r="I3579" s="6" t="s">
        <v>14</v>
      </c>
      <c r="J3579" s="1">
        <v>-16900</v>
      </c>
      <c r="K3579" s="1">
        <v>16900</v>
      </c>
      <c r="L3579" s="1">
        <v>0</v>
      </c>
      <c r="M3579" s="1">
        <v>-16900</v>
      </c>
      <c r="N3579" s="1">
        <v>16900</v>
      </c>
      <c r="O3579" s="1">
        <v>0</v>
      </c>
      <c r="P3579" s="1"/>
      <c r="Q3579" s="12"/>
      <c r="R3579" s="29">
        <f t="shared" si="168"/>
        <v>0</v>
      </c>
      <c r="S3579" t="str">
        <f t="shared" si="169"/>
        <v>OK</v>
      </c>
      <c r="T3579" s="10">
        <f>IFERROR(VLOOKUP(A3579,[1]!Tabla1[[#All],[Material]:[venta nueva]],38,FALSE),0)</f>
        <v>0</v>
      </c>
    </row>
    <row r="3580" spans="1:20" hidden="1" x14ac:dyDescent="0.35">
      <c r="A3580">
        <f t="shared" si="167"/>
        <v>1021136</v>
      </c>
      <c r="B3580" s="6" t="s">
        <v>629</v>
      </c>
      <c r="C3580" s="7" t="s">
        <v>553</v>
      </c>
      <c r="D3580" s="7" t="s">
        <v>1095</v>
      </c>
      <c r="E3580" s="7" t="s">
        <v>125</v>
      </c>
      <c r="F3580" s="7" t="s">
        <v>126</v>
      </c>
      <c r="G3580" s="7" t="s">
        <v>1069</v>
      </c>
      <c r="H3580" s="7" t="s">
        <v>1026</v>
      </c>
      <c r="I3580" s="6" t="s">
        <v>16</v>
      </c>
      <c r="J3580" s="1">
        <v>-6410</v>
      </c>
      <c r="K3580" s="1">
        <v>7410</v>
      </c>
      <c r="L3580" s="1">
        <v>1000</v>
      </c>
      <c r="M3580" s="1">
        <v>-6410</v>
      </c>
      <c r="N3580" s="1">
        <v>8410</v>
      </c>
      <c r="O3580" s="1">
        <v>2000</v>
      </c>
      <c r="P3580" s="1">
        <v>2000</v>
      </c>
      <c r="Q3580" s="12"/>
      <c r="R3580" s="29">
        <f t="shared" si="168"/>
        <v>0</v>
      </c>
      <c r="S3580" t="str">
        <f t="shared" si="169"/>
        <v>OK</v>
      </c>
      <c r="T3580" s="10">
        <f>IFERROR(VLOOKUP(A3580,[1]!Tabla1[[#All],[Material]:[venta nueva]],38,FALSE),0)</f>
        <v>0</v>
      </c>
    </row>
    <row r="3581" spans="1:20" hidden="1" x14ac:dyDescent="0.35">
      <c r="A3581">
        <f t="shared" si="167"/>
        <v>1021149</v>
      </c>
      <c r="B3581" s="6" t="s">
        <v>629</v>
      </c>
      <c r="C3581" s="7" t="s">
        <v>553</v>
      </c>
      <c r="D3581" s="7" t="s">
        <v>1095</v>
      </c>
      <c r="E3581" s="7" t="s">
        <v>127</v>
      </c>
      <c r="F3581" s="7" t="s">
        <v>128</v>
      </c>
      <c r="G3581" s="7" t="s">
        <v>1084</v>
      </c>
      <c r="H3581" s="7" t="s">
        <v>1017</v>
      </c>
      <c r="I3581" s="6" t="s">
        <v>12</v>
      </c>
      <c r="J3581" s="1">
        <v>-21264</v>
      </c>
      <c r="K3581" s="1">
        <v>104982</v>
      </c>
      <c r="L3581" s="1">
        <v>83718</v>
      </c>
      <c r="M3581" s="1">
        <v>-21264</v>
      </c>
      <c r="N3581" s="1">
        <v>104982</v>
      </c>
      <c r="O3581" s="1">
        <v>83718</v>
      </c>
      <c r="P3581" s="1">
        <v>66000</v>
      </c>
      <c r="Q3581" s="12"/>
      <c r="R3581" s="29">
        <f t="shared" si="168"/>
        <v>17718</v>
      </c>
      <c r="S3581" t="str">
        <f t="shared" si="169"/>
        <v>Sobre ingreso</v>
      </c>
      <c r="T3581" s="10">
        <f>IFERROR(VLOOKUP(A3581,[1]!Tabla1[[#All],[Material]:[venta nueva]],38,FALSE),0)</f>
        <v>0</v>
      </c>
    </row>
    <row r="3582" spans="1:20" hidden="1" x14ac:dyDescent="0.35">
      <c r="A3582">
        <f t="shared" si="167"/>
        <v>1021150</v>
      </c>
      <c r="B3582" s="6" t="s">
        <v>629</v>
      </c>
      <c r="C3582" s="7" t="s">
        <v>553</v>
      </c>
      <c r="D3582" s="7" t="s">
        <v>1095</v>
      </c>
      <c r="E3582" s="7" t="s">
        <v>129</v>
      </c>
      <c r="F3582" s="7" t="s">
        <v>130</v>
      </c>
      <c r="G3582" s="7" t="s">
        <v>1084</v>
      </c>
      <c r="H3582" s="7" t="s">
        <v>1017</v>
      </c>
      <c r="I3582" s="6" t="s">
        <v>12</v>
      </c>
      <c r="J3582" s="1">
        <v>22239</v>
      </c>
      <c r="K3582" s="1">
        <v>0</v>
      </c>
      <c r="L3582" s="1">
        <v>22239</v>
      </c>
      <c r="M3582" s="1">
        <v>22239</v>
      </c>
      <c r="N3582" s="1">
        <v>0</v>
      </c>
      <c r="O3582" s="1">
        <v>22239</v>
      </c>
      <c r="P3582" s="1">
        <v>44000</v>
      </c>
      <c r="Q3582" s="12"/>
      <c r="R3582" s="29">
        <f t="shared" si="168"/>
        <v>-21761</v>
      </c>
      <c r="S3582" t="str">
        <f t="shared" si="169"/>
        <v>Pendiente de ingreso</v>
      </c>
      <c r="T3582" s="10">
        <f>IFERROR(VLOOKUP(A3582,[1]!Tabla1[[#All],[Material]:[venta nueva]],38,FALSE),0)</f>
        <v>0</v>
      </c>
    </row>
    <row r="3583" spans="1:20" hidden="1" x14ac:dyDescent="0.35">
      <c r="A3583">
        <f t="shared" si="167"/>
        <v>1021151</v>
      </c>
      <c r="B3583" s="6" t="s">
        <v>629</v>
      </c>
      <c r="C3583" s="7" t="s">
        <v>553</v>
      </c>
      <c r="D3583" s="7" t="s">
        <v>1095</v>
      </c>
      <c r="E3583" s="7" t="s">
        <v>131</v>
      </c>
      <c r="F3583" s="7" t="s">
        <v>132</v>
      </c>
      <c r="G3583" s="7" t="s">
        <v>1084</v>
      </c>
      <c r="H3583" s="7" t="s">
        <v>1028</v>
      </c>
      <c r="I3583" s="6" t="s">
        <v>12</v>
      </c>
      <c r="J3583" s="1">
        <v>-1691</v>
      </c>
      <c r="K3583" s="1">
        <v>0</v>
      </c>
      <c r="L3583" s="1">
        <v>0</v>
      </c>
      <c r="M3583" s="1">
        <v>-1691</v>
      </c>
      <c r="N3583" s="1">
        <v>0</v>
      </c>
      <c r="O3583" s="1">
        <v>0</v>
      </c>
      <c r="P3583" s="1"/>
      <c r="Q3583" s="12"/>
      <c r="R3583" s="29">
        <f t="shared" si="168"/>
        <v>0</v>
      </c>
      <c r="S3583" t="str">
        <f t="shared" si="169"/>
        <v>OK</v>
      </c>
      <c r="T3583" s="10">
        <f>IFERROR(VLOOKUP(A3583,[1]!Tabla1[[#All],[Material]:[venta nueva]],38,FALSE),0)</f>
        <v>0</v>
      </c>
    </row>
    <row r="3584" spans="1:20" hidden="1" x14ac:dyDescent="0.35">
      <c r="A3584">
        <f t="shared" si="167"/>
        <v>1021152</v>
      </c>
      <c r="B3584" s="6" t="s">
        <v>629</v>
      </c>
      <c r="C3584" s="7" t="s">
        <v>553</v>
      </c>
      <c r="D3584" s="7" t="s">
        <v>1095</v>
      </c>
      <c r="E3584" s="7" t="s">
        <v>133</v>
      </c>
      <c r="F3584" s="7" t="s">
        <v>134</v>
      </c>
      <c r="G3584" s="7" t="s">
        <v>1084</v>
      </c>
      <c r="H3584" s="7" t="s">
        <v>1028</v>
      </c>
      <c r="I3584" s="6" t="s">
        <v>12</v>
      </c>
      <c r="J3584" s="1">
        <v>4368</v>
      </c>
      <c r="K3584" s="1">
        <v>0</v>
      </c>
      <c r="L3584" s="1">
        <v>0</v>
      </c>
      <c r="M3584" s="1">
        <v>4368</v>
      </c>
      <c r="N3584" s="1">
        <v>0</v>
      </c>
      <c r="O3584" s="1">
        <v>0</v>
      </c>
      <c r="P3584" s="1"/>
      <c r="Q3584" s="12"/>
      <c r="R3584" s="29">
        <f t="shared" si="168"/>
        <v>0</v>
      </c>
      <c r="S3584" t="str">
        <f t="shared" si="169"/>
        <v>OK</v>
      </c>
      <c r="T3584" s="10">
        <f>IFERROR(VLOOKUP(A3584,[1]!Tabla1[[#All],[Material]:[venta nueva]],38,FALSE),0)</f>
        <v>0</v>
      </c>
    </row>
    <row r="3585" spans="1:20" hidden="1" x14ac:dyDescent="0.35">
      <c r="A3585">
        <f t="shared" si="167"/>
        <v>1021156</v>
      </c>
      <c r="B3585" s="6" t="s">
        <v>629</v>
      </c>
      <c r="C3585" s="7" t="s">
        <v>553</v>
      </c>
      <c r="D3585" s="7" t="s">
        <v>1095</v>
      </c>
      <c r="E3585" s="7" t="s">
        <v>135</v>
      </c>
      <c r="F3585" s="7" t="s">
        <v>136</v>
      </c>
      <c r="G3585" s="7" t="s">
        <v>1084</v>
      </c>
      <c r="H3585" s="7" t="s">
        <v>1017</v>
      </c>
      <c r="I3585" s="6" t="s">
        <v>11</v>
      </c>
      <c r="J3585" s="1"/>
      <c r="K3585" s="1"/>
      <c r="L3585" s="1"/>
      <c r="M3585" s="1"/>
      <c r="N3585" s="1"/>
      <c r="O3585" s="1"/>
      <c r="P3585" s="1">
        <v>29000</v>
      </c>
      <c r="Q3585" s="12"/>
      <c r="R3585" s="29">
        <f t="shared" si="168"/>
        <v>-29000</v>
      </c>
      <c r="S3585" t="str">
        <f t="shared" si="169"/>
        <v>Pendiente de ingreso</v>
      </c>
      <c r="T3585" s="10">
        <f>IFERROR(VLOOKUP(A3585,[1]!Tabla1[[#All],[Material]:[venta nueva]],38,FALSE),0)</f>
        <v>0</v>
      </c>
    </row>
    <row r="3586" spans="1:20" hidden="1" x14ac:dyDescent="0.35">
      <c r="A3586">
        <f t="shared" si="167"/>
        <v>1021156</v>
      </c>
      <c r="B3586" s="6" t="s">
        <v>629</v>
      </c>
      <c r="C3586" s="7" t="s">
        <v>553</v>
      </c>
      <c r="D3586" s="7" t="s">
        <v>1095</v>
      </c>
      <c r="E3586" s="7" t="s">
        <v>135</v>
      </c>
      <c r="F3586" s="7" t="s">
        <v>136</v>
      </c>
      <c r="G3586" s="7" t="s">
        <v>1084</v>
      </c>
      <c r="H3586" s="7" t="s">
        <v>1017</v>
      </c>
      <c r="I3586" s="6" t="s">
        <v>12</v>
      </c>
      <c r="J3586" s="1">
        <v>-4094</v>
      </c>
      <c r="K3586" s="1">
        <v>0</v>
      </c>
      <c r="L3586" s="1">
        <v>0</v>
      </c>
      <c r="M3586" s="1">
        <v>-4094</v>
      </c>
      <c r="N3586" s="1">
        <v>0</v>
      </c>
      <c r="O3586" s="1">
        <v>0</v>
      </c>
      <c r="P3586" s="1"/>
      <c r="Q3586" s="12"/>
      <c r="R3586" s="29">
        <f t="shared" si="168"/>
        <v>0</v>
      </c>
      <c r="S3586" t="str">
        <f t="shared" si="169"/>
        <v>OK</v>
      </c>
      <c r="T3586" s="10">
        <f>IFERROR(VLOOKUP(A3586,[1]!Tabla1[[#All],[Material]:[venta nueva]],38,FALSE),0)</f>
        <v>0</v>
      </c>
    </row>
    <row r="3587" spans="1:20" hidden="1" x14ac:dyDescent="0.35">
      <c r="A3587">
        <f t="shared" si="167"/>
        <v>1021187</v>
      </c>
      <c r="B3587" s="6" t="s">
        <v>629</v>
      </c>
      <c r="C3587" s="7" t="s">
        <v>553</v>
      </c>
      <c r="D3587" s="7" t="s">
        <v>1095</v>
      </c>
      <c r="E3587" s="7" t="s">
        <v>137</v>
      </c>
      <c r="F3587" s="7" t="s">
        <v>138</v>
      </c>
      <c r="G3587" s="7" t="s">
        <v>1080</v>
      </c>
      <c r="H3587" s="7" t="s">
        <v>1029</v>
      </c>
      <c r="I3587" s="6" t="s">
        <v>11</v>
      </c>
      <c r="J3587" s="1">
        <v>-27150</v>
      </c>
      <c r="K3587" s="1">
        <v>80644</v>
      </c>
      <c r="L3587" s="1">
        <v>48000</v>
      </c>
      <c r="M3587" s="1">
        <v>-27150</v>
      </c>
      <c r="N3587" s="1">
        <v>80644</v>
      </c>
      <c r="O3587" s="1">
        <v>48000</v>
      </c>
      <c r="P3587" s="1">
        <v>45000</v>
      </c>
      <c r="Q3587" s="12"/>
      <c r="R3587" s="29">
        <f t="shared" si="168"/>
        <v>3000</v>
      </c>
      <c r="S3587" t="str">
        <f t="shared" si="169"/>
        <v>Sobre ingreso</v>
      </c>
      <c r="T3587" s="10">
        <f>IFERROR(VLOOKUP(A3587,[1]!Tabla1[[#All],[Material]:[venta nueva]],38,FALSE),0)</f>
        <v>0</v>
      </c>
    </row>
    <row r="3588" spans="1:20" hidden="1" x14ac:dyDescent="0.35">
      <c r="A3588">
        <f t="shared" si="167"/>
        <v>1021204</v>
      </c>
      <c r="B3588" s="6" t="s">
        <v>629</v>
      </c>
      <c r="C3588" s="7" t="s">
        <v>553</v>
      </c>
      <c r="D3588" s="7" t="s">
        <v>1095</v>
      </c>
      <c r="E3588" s="7" t="s">
        <v>474</v>
      </c>
      <c r="F3588" s="7" t="s">
        <v>28</v>
      </c>
      <c r="G3588" s="7" t="s">
        <v>1078</v>
      </c>
      <c r="H3588" s="7" t="s">
        <v>1006</v>
      </c>
      <c r="I3588" s="6" t="s">
        <v>12</v>
      </c>
      <c r="J3588" s="1">
        <v>23040</v>
      </c>
      <c r="K3588" s="1">
        <v>0</v>
      </c>
      <c r="L3588" s="1">
        <v>23040</v>
      </c>
      <c r="M3588" s="1">
        <v>23040</v>
      </c>
      <c r="N3588" s="1">
        <v>0</v>
      </c>
      <c r="O3588" s="1">
        <v>0</v>
      </c>
      <c r="P3588" s="1"/>
      <c r="Q3588" s="12"/>
      <c r="R3588" s="29">
        <f t="shared" si="168"/>
        <v>0</v>
      </c>
      <c r="S3588" t="str">
        <f t="shared" si="169"/>
        <v>OK</v>
      </c>
      <c r="T3588" s="10">
        <f>IFERROR(VLOOKUP(A3588,[1]!Tabla1[[#All],[Material]:[venta nueva]],38,FALSE),0)</f>
        <v>0</v>
      </c>
    </row>
    <row r="3589" spans="1:20" hidden="1" x14ac:dyDescent="0.35">
      <c r="A3589">
        <f t="shared" si="167"/>
        <v>1021385</v>
      </c>
      <c r="B3589" s="6" t="s">
        <v>629</v>
      </c>
      <c r="C3589" s="7" t="s">
        <v>553</v>
      </c>
      <c r="D3589" s="7" t="s">
        <v>1095</v>
      </c>
      <c r="E3589" s="7" t="s">
        <v>147</v>
      </c>
      <c r="F3589" s="7" t="s">
        <v>148</v>
      </c>
      <c r="G3589" s="7" t="s">
        <v>1080</v>
      </c>
      <c r="H3589" s="7" t="s">
        <v>1031</v>
      </c>
      <c r="I3589" s="6" t="s">
        <v>11</v>
      </c>
      <c r="J3589" s="1">
        <v>41955</v>
      </c>
      <c r="K3589" s="1">
        <v>213453</v>
      </c>
      <c r="L3589" s="1">
        <v>216000</v>
      </c>
      <c r="M3589" s="1">
        <v>41955</v>
      </c>
      <c r="N3589" s="1">
        <v>213453</v>
      </c>
      <c r="O3589" s="1">
        <v>216000</v>
      </c>
      <c r="P3589" s="1">
        <v>160200</v>
      </c>
      <c r="Q3589" s="12"/>
      <c r="R3589" s="29">
        <f t="shared" si="168"/>
        <v>55800</v>
      </c>
      <c r="S3589" t="str">
        <f t="shared" si="169"/>
        <v>Sobre ingreso</v>
      </c>
      <c r="T3589" s="10">
        <f>IFERROR(VLOOKUP(A3589,[1]!Tabla1[[#All],[Material]:[venta nueva]],38,FALSE),0)</f>
        <v>0</v>
      </c>
    </row>
    <row r="3590" spans="1:20" hidden="1" x14ac:dyDescent="0.35">
      <c r="A3590">
        <f t="shared" ref="A3590:A3653" si="170">+E3590*1</f>
        <v>1021470</v>
      </c>
      <c r="B3590" s="6" t="s">
        <v>629</v>
      </c>
      <c r="C3590" s="7" t="s">
        <v>553</v>
      </c>
      <c r="D3590" s="7" t="s">
        <v>1095</v>
      </c>
      <c r="E3590" s="7" t="s">
        <v>152</v>
      </c>
      <c r="F3590" s="7" t="s">
        <v>153</v>
      </c>
      <c r="G3590" s="7" t="s">
        <v>1086</v>
      </c>
      <c r="H3590" s="7" t="s">
        <v>1025</v>
      </c>
      <c r="I3590" s="6" t="s">
        <v>12</v>
      </c>
      <c r="J3590" s="1">
        <v>-2072</v>
      </c>
      <c r="K3590" s="1">
        <v>2072</v>
      </c>
      <c r="L3590" s="1">
        <v>0</v>
      </c>
      <c r="M3590" s="1">
        <v>-2072</v>
      </c>
      <c r="N3590" s="1">
        <v>2072</v>
      </c>
      <c r="O3590" s="1">
        <v>0</v>
      </c>
      <c r="P3590" s="1"/>
      <c r="Q3590" s="12"/>
      <c r="R3590" s="29">
        <f t="shared" si="168"/>
        <v>0</v>
      </c>
      <c r="S3590" t="str">
        <f t="shared" si="169"/>
        <v>OK</v>
      </c>
      <c r="T3590" s="10">
        <f>IFERROR(VLOOKUP(A3590,[1]!Tabla1[[#All],[Material]:[venta nueva]],38,FALSE),0)</f>
        <v>0</v>
      </c>
    </row>
    <row r="3591" spans="1:20" hidden="1" x14ac:dyDescent="0.35">
      <c r="A3591">
        <f t="shared" si="170"/>
        <v>1021533</v>
      </c>
      <c r="B3591" s="6" t="s">
        <v>629</v>
      </c>
      <c r="C3591" s="7" t="s">
        <v>553</v>
      </c>
      <c r="D3591" s="7" t="s">
        <v>1095</v>
      </c>
      <c r="E3591" s="7" t="s">
        <v>156</v>
      </c>
      <c r="F3591" s="7" t="s">
        <v>157</v>
      </c>
      <c r="G3591" s="7" t="s">
        <v>1082</v>
      </c>
      <c r="H3591" s="7" t="s">
        <v>1013</v>
      </c>
      <c r="I3591" s="6" t="s">
        <v>16</v>
      </c>
      <c r="J3591" s="1">
        <v>1659</v>
      </c>
      <c r="K3591" s="1">
        <v>20332</v>
      </c>
      <c r="L3591" s="1">
        <v>15000</v>
      </c>
      <c r="M3591" s="1">
        <v>1659</v>
      </c>
      <c r="N3591" s="1">
        <v>25332</v>
      </c>
      <c r="O3591" s="1">
        <v>20000</v>
      </c>
      <c r="P3591" s="1">
        <v>15000</v>
      </c>
      <c r="Q3591" s="12"/>
      <c r="R3591" s="29">
        <f t="shared" si="168"/>
        <v>5000</v>
      </c>
      <c r="S3591" t="str">
        <f t="shared" si="169"/>
        <v>Sobre ingreso</v>
      </c>
      <c r="T3591" s="10">
        <f>IFERROR(VLOOKUP(A3591,[1]!Tabla1[[#All],[Material]:[venta nueva]],38,FALSE),0)</f>
        <v>0</v>
      </c>
    </row>
    <row r="3592" spans="1:20" hidden="1" x14ac:dyDescent="0.35">
      <c r="A3592">
        <f t="shared" si="170"/>
        <v>1021603</v>
      </c>
      <c r="B3592" s="6" t="s">
        <v>629</v>
      </c>
      <c r="C3592" s="7" t="s">
        <v>553</v>
      </c>
      <c r="D3592" s="7" t="s">
        <v>1095</v>
      </c>
      <c r="E3592" s="7" t="s">
        <v>165</v>
      </c>
      <c r="F3592" s="7" t="s">
        <v>166</v>
      </c>
      <c r="G3592" s="7" t="s">
        <v>1075</v>
      </c>
      <c r="H3592" s="7" t="s">
        <v>1003</v>
      </c>
      <c r="I3592" s="6" t="s">
        <v>16</v>
      </c>
      <c r="J3592" s="1">
        <v>-32</v>
      </c>
      <c r="K3592" s="1">
        <v>7032</v>
      </c>
      <c r="L3592" s="1">
        <v>7000</v>
      </c>
      <c r="M3592" s="1">
        <v>-32</v>
      </c>
      <c r="N3592" s="1">
        <v>7032</v>
      </c>
      <c r="O3592" s="1">
        <v>7000</v>
      </c>
      <c r="P3592" s="1">
        <v>7000</v>
      </c>
      <c r="Q3592" s="12"/>
      <c r="R3592" s="29">
        <f t="shared" ref="R3592:R3655" si="171">+O3592-P3592</f>
        <v>0</v>
      </c>
      <c r="S3592" t="str">
        <f t="shared" ref="S3592:S3655" si="172">IF(R3592&gt;0,"Sobre ingreso",IF(R3592&lt;0,"Pendiente de ingreso","OK"))</f>
        <v>OK</v>
      </c>
      <c r="T3592" s="10">
        <f>IFERROR(VLOOKUP(A3592,[1]!Tabla1[[#All],[Material]:[venta nueva]],38,FALSE),0)</f>
        <v>0</v>
      </c>
    </row>
    <row r="3593" spans="1:20" hidden="1" x14ac:dyDescent="0.35">
      <c r="A3593">
        <f t="shared" si="170"/>
        <v>1021609</v>
      </c>
      <c r="B3593" s="6" t="s">
        <v>629</v>
      </c>
      <c r="C3593" s="7" t="s">
        <v>553</v>
      </c>
      <c r="D3593" s="7" t="s">
        <v>1095</v>
      </c>
      <c r="E3593" s="7" t="s">
        <v>167</v>
      </c>
      <c r="F3593" s="7" t="s">
        <v>168</v>
      </c>
      <c r="G3593" s="7" t="s">
        <v>985</v>
      </c>
      <c r="H3593" s="7" t="s">
        <v>1012</v>
      </c>
      <c r="I3593" s="6" t="s">
        <v>16</v>
      </c>
      <c r="J3593" s="1">
        <v>3887</v>
      </c>
      <c r="K3593" s="1">
        <v>0</v>
      </c>
      <c r="L3593" s="1">
        <v>0</v>
      </c>
      <c r="M3593" s="1">
        <v>3887</v>
      </c>
      <c r="N3593" s="1">
        <v>0</v>
      </c>
      <c r="O3593" s="1">
        <v>0</v>
      </c>
      <c r="P3593" s="1">
        <v>30000</v>
      </c>
      <c r="Q3593" s="12"/>
      <c r="R3593" s="29">
        <f t="shared" si="171"/>
        <v>-30000</v>
      </c>
      <c r="S3593" t="str">
        <f t="shared" si="172"/>
        <v>Pendiente de ingreso</v>
      </c>
      <c r="T3593" s="10">
        <f>IFERROR(VLOOKUP(A3593,[1]!Tabla1[[#All],[Material]:[venta nueva]],38,FALSE),0)</f>
        <v>0</v>
      </c>
    </row>
    <row r="3594" spans="1:20" hidden="1" x14ac:dyDescent="0.35">
      <c r="A3594">
        <f t="shared" si="170"/>
        <v>1021622</v>
      </c>
      <c r="B3594" s="6" t="s">
        <v>629</v>
      </c>
      <c r="C3594" s="7" t="s">
        <v>553</v>
      </c>
      <c r="D3594" s="7" t="s">
        <v>1095</v>
      </c>
      <c r="E3594" s="7" t="s">
        <v>169</v>
      </c>
      <c r="F3594" s="7" t="s">
        <v>74</v>
      </c>
      <c r="G3594" s="7" t="s">
        <v>1074</v>
      </c>
      <c r="H3594" s="7" t="s">
        <v>1018</v>
      </c>
      <c r="I3594" s="6" t="s">
        <v>11</v>
      </c>
      <c r="J3594" s="1">
        <v>1740</v>
      </c>
      <c r="K3594" s="1">
        <v>10260</v>
      </c>
      <c r="L3594" s="1">
        <v>12000</v>
      </c>
      <c r="M3594" s="1">
        <v>1740</v>
      </c>
      <c r="N3594" s="1">
        <v>10260</v>
      </c>
      <c r="O3594" s="1">
        <v>12000</v>
      </c>
      <c r="P3594" s="1"/>
      <c r="Q3594" s="12"/>
      <c r="R3594" s="29">
        <f t="shared" si="171"/>
        <v>12000</v>
      </c>
      <c r="S3594" t="str">
        <f t="shared" si="172"/>
        <v>Sobre ingreso</v>
      </c>
      <c r="T3594" s="10">
        <f>IFERROR(VLOOKUP(A3594,[1]!Tabla1[[#All],[Material]:[venta nueva]],38,FALSE),0)</f>
        <v>0</v>
      </c>
    </row>
    <row r="3595" spans="1:20" hidden="1" x14ac:dyDescent="0.35">
      <c r="A3595">
        <f t="shared" si="170"/>
        <v>1021623</v>
      </c>
      <c r="B3595" s="6" t="s">
        <v>629</v>
      </c>
      <c r="C3595" s="7" t="s">
        <v>553</v>
      </c>
      <c r="D3595" s="7" t="s">
        <v>1095</v>
      </c>
      <c r="E3595" s="7" t="s">
        <v>444</v>
      </c>
      <c r="F3595" s="7" t="s">
        <v>445</v>
      </c>
      <c r="G3595" s="7" t="s">
        <v>1074</v>
      </c>
      <c r="H3595" s="7" t="s">
        <v>1018</v>
      </c>
      <c r="I3595" s="6" t="s">
        <v>11</v>
      </c>
      <c r="J3595" s="1">
        <v>-100</v>
      </c>
      <c r="K3595" s="1">
        <v>0</v>
      </c>
      <c r="L3595" s="1">
        <v>0</v>
      </c>
      <c r="M3595" s="1">
        <v>-100</v>
      </c>
      <c r="N3595" s="1">
        <v>0</v>
      </c>
      <c r="O3595" s="1">
        <v>0</v>
      </c>
      <c r="P3595" s="1"/>
      <c r="Q3595" s="12"/>
      <c r="R3595" s="29">
        <f t="shared" si="171"/>
        <v>0</v>
      </c>
      <c r="S3595" t="str">
        <f t="shared" si="172"/>
        <v>OK</v>
      </c>
      <c r="T3595" s="10">
        <f>IFERROR(VLOOKUP(A3595,[1]!Tabla1[[#All],[Material]:[venta nueva]],38,FALSE),0)</f>
        <v>0</v>
      </c>
    </row>
    <row r="3596" spans="1:20" hidden="1" x14ac:dyDescent="0.35">
      <c r="A3596">
        <f t="shared" si="170"/>
        <v>1021639</v>
      </c>
      <c r="B3596" s="6" t="s">
        <v>629</v>
      </c>
      <c r="C3596" s="7" t="s">
        <v>553</v>
      </c>
      <c r="D3596" s="7" t="s">
        <v>1095</v>
      </c>
      <c r="E3596" s="7" t="s">
        <v>461</v>
      </c>
      <c r="F3596" s="7" t="s">
        <v>78</v>
      </c>
      <c r="G3596" s="7" t="s">
        <v>985</v>
      </c>
      <c r="H3596" s="7" t="s">
        <v>1012</v>
      </c>
      <c r="I3596" s="6" t="s">
        <v>11</v>
      </c>
      <c r="J3596" s="1">
        <v>1349</v>
      </c>
      <c r="K3596" s="1">
        <v>0</v>
      </c>
      <c r="L3596" s="1">
        <v>0</v>
      </c>
      <c r="M3596" s="1">
        <v>1349</v>
      </c>
      <c r="N3596" s="1">
        <v>0</v>
      </c>
      <c r="O3596" s="1">
        <v>0</v>
      </c>
      <c r="P3596" s="1"/>
      <c r="Q3596" s="12"/>
      <c r="R3596" s="29">
        <f t="shared" si="171"/>
        <v>0</v>
      </c>
      <c r="S3596" t="str">
        <f t="shared" si="172"/>
        <v>OK</v>
      </c>
      <c r="T3596" s="10">
        <f>IFERROR(VLOOKUP(A3596,[1]!Tabla1[[#All],[Material]:[venta nueva]],38,FALSE),0)</f>
        <v>0</v>
      </c>
    </row>
    <row r="3597" spans="1:20" hidden="1" x14ac:dyDescent="0.35">
      <c r="A3597">
        <f t="shared" si="170"/>
        <v>1021655</v>
      </c>
      <c r="B3597" s="6" t="s">
        <v>629</v>
      </c>
      <c r="C3597" s="7" t="s">
        <v>553</v>
      </c>
      <c r="D3597" s="7" t="s">
        <v>1095</v>
      </c>
      <c r="E3597" s="7" t="s">
        <v>614</v>
      </c>
      <c r="F3597" s="7" t="s">
        <v>615</v>
      </c>
      <c r="G3597" s="7" t="s">
        <v>1069</v>
      </c>
      <c r="H3597" s="7" t="s">
        <v>1026</v>
      </c>
      <c r="I3597" s="6" t="s">
        <v>12</v>
      </c>
      <c r="J3597" s="1">
        <v>-24000</v>
      </c>
      <c r="K3597" s="1">
        <v>88000</v>
      </c>
      <c r="L3597" s="1">
        <v>0</v>
      </c>
      <c r="M3597" s="1">
        <v>-24000</v>
      </c>
      <c r="N3597" s="1">
        <v>88000</v>
      </c>
      <c r="O3597" s="1">
        <v>48000</v>
      </c>
      <c r="P3597" s="1"/>
      <c r="Q3597" s="12"/>
      <c r="R3597" s="29">
        <f t="shared" si="171"/>
        <v>48000</v>
      </c>
      <c r="S3597" t="str">
        <f t="shared" si="172"/>
        <v>Sobre ingreso</v>
      </c>
      <c r="T3597" s="10">
        <f>IFERROR(VLOOKUP(A3597,[1]!Tabla1[[#All],[Material]:[venta nueva]],38,FALSE),0)</f>
        <v>0</v>
      </c>
    </row>
    <row r="3598" spans="1:20" hidden="1" x14ac:dyDescent="0.35">
      <c r="A3598">
        <f t="shared" si="170"/>
        <v>1021664</v>
      </c>
      <c r="B3598" s="6" t="s">
        <v>629</v>
      </c>
      <c r="C3598" s="7" t="s">
        <v>553</v>
      </c>
      <c r="D3598" s="7" t="s">
        <v>1095</v>
      </c>
      <c r="E3598" s="7" t="s">
        <v>170</v>
      </c>
      <c r="F3598" s="7" t="s">
        <v>171</v>
      </c>
      <c r="G3598" s="7" t="s">
        <v>1085</v>
      </c>
      <c r="H3598" s="7" t="s">
        <v>1019</v>
      </c>
      <c r="I3598" s="6" t="s">
        <v>12</v>
      </c>
      <c r="J3598" s="1">
        <v>17003</v>
      </c>
      <c r="K3598" s="1">
        <v>0</v>
      </c>
      <c r="L3598" s="1">
        <v>17003</v>
      </c>
      <c r="M3598" s="1">
        <v>17003</v>
      </c>
      <c r="N3598" s="1">
        <v>0</v>
      </c>
      <c r="O3598" s="1">
        <v>17003</v>
      </c>
      <c r="P3598" s="1">
        <v>39000</v>
      </c>
      <c r="Q3598" s="12"/>
      <c r="R3598" s="29">
        <f t="shared" si="171"/>
        <v>-21997</v>
      </c>
      <c r="S3598" t="str">
        <f t="shared" si="172"/>
        <v>Pendiente de ingreso</v>
      </c>
      <c r="T3598" s="10">
        <f>IFERROR(VLOOKUP(A3598,[1]!Tabla1[[#All],[Material]:[venta nueva]],38,FALSE),0)</f>
        <v>0</v>
      </c>
    </row>
    <row r="3599" spans="1:20" hidden="1" x14ac:dyDescent="0.35">
      <c r="A3599">
        <f t="shared" si="170"/>
        <v>1021665</v>
      </c>
      <c r="B3599" s="6" t="s">
        <v>629</v>
      </c>
      <c r="C3599" s="7" t="s">
        <v>553</v>
      </c>
      <c r="D3599" s="7" t="s">
        <v>1095</v>
      </c>
      <c r="E3599" s="7" t="s">
        <v>172</v>
      </c>
      <c r="F3599" s="7" t="s">
        <v>173</v>
      </c>
      <c r="G3599" s="7" t="s">
        <v>1085</v>
      </c>
      <c r="H3599" s="7" t="s">
        <v>1019</v>
      </c>
      <c r="I3599" s="6" t="s">
        <v>12</v>
      </c>
      <c r="J3599" s="1">
        <v>-4546</v>
      </c>
      <c r="K3599" s="1">
        <v>2200</v>
      </c>
      <c r="L3599" s="1">
        <v>0</v>
      </c>
      <c r="M3599" s="1">
        <v>-4546</v>
      </c>
      <c r="N3599" s="1">
        <v>2200</v>
      </c>
      <c r="O3599" s="1">
        <v>0</v>
      </c>
      <c r="P3599" s="1"/>
      <c r="Q3599" s="12"/>
      <c r="R3599" s="29">
        <f t="shared" si="171"/>
        <v>0</v>
      </c>
      <c r="S3599" t="str">
        <f t="shared" si="172"/>
        <v>OK</v>
      </c>
      <c r="T3599" s="10">
        <f>IFERROR(VLOOKUP(A3599,[1]!Tabla1[[#All],[Material]:[venta nueva]],38,FALSE),0)</f>
        <v>0</v>
      </c>
    </row>
    <row r="3600" spans="1:20" hidden="1" x14ac:dyDescent="0.35">
      <c r="A3600">
        <f t="shared" si="170"/>
        <v>1021731</v>
      </c>
      <c r="B3600" s="6" t="s">
        <v>629</v>
      </c>
      <c r="C3600" s="7" t="s">
        <v>553</v>
      </c>
      <c r="D3600" s="7" t="s">
        <v>1095</v>
      </c>
      <c r="E3600" s="7" t="s">
        <v>174</v>
      </c>
      <c r="F3600" s="7" t="s">
        <v>175</v>
      </c>
      <c r="G3600" s="7" t="s">
        <v>1086</v>
      </c>
      <c r="H3600" s="7" t="s">
        <v>1025</v>
      </c>
      <c r="I3600" s="6" t="s">
        <v>14</v>
      </c>
      <c r="J3600" s="1">
        <v>-17811</v>
      </c>
      <c r="K3600" s="1">
        <v>382333</v>
      </c>
      <c r="L3600" s="1">
        <v>360000</v>
      </c>
      <c r="M3600" s="1">
        <v>-17811</v>
      </c>
      <c r="N3600" s="1">
        <v>382333</v>
      </c>
      <c r="O3600" s="1">
        <v>360000</v>
      </c>
      <c r="P3600" s="1">
        <v>264000</v>
      </c>
      <c r="Q3600" s="12"/>
      <c r="R3600" s="29">
        <f t="shared" si="171"/>
        <v>96000</v>
      </c>
      <c r="S3600" t="str">
        <f t="shared" si="172"/>
        <v>Sobre ingreso</v>
      </c>
      <c r="T3600" s="10">
        <f>IFERROR(VLOOKUP(A3600,[1]!Tabla1[[#All],[Material]:[venta nueva]],38,FALSE),0)</f>
        <v>0</v>
      </c>
    </row>
    <row r="3601" spans="1:20" hidden="1" x14ac:dyDescent="0.35">
      <c r="A3601">
        <f t="shared" si="170"/>
        <v>1021735</v>
      </c>
      <c r="B3601" s="6" t="s">
        <v>629</v>
      </c>
      <c r="C3601" s="7" t="s">
        <v>553</v>
      </c>
      <c r="D3601" s="7" t="s">
        <v>1095</v>
      </c>
      <c r="E3601" s="7" t="s">
        <v>179</v>
      </c>
      <c r="F3601" s="7" t="s">
        <v>180</v>
      </c>
      <c r="G3601" s="7" t="s">
        <v>1069</v>
      </c>
      <c r="H3601" s="7" t="s">
        <v>1033</v>
      </c>
      <c r="I3601" s="6" t="s">
        <v>14</v>
      </c>
      <c r="J3601" s="1">
        <v>7882</v>
      </c>
      <c r="K3601" s="1">
        <v>104907</v>
      </c>
      <c r="L3601" s="1">
        <v>120000</v>
      </c>
      <c r="M3601" s="1">
        <v>7882</v>
      </c>
      <c r="N3601" s="1">
        <v>104907</v>
      </c>
      <c r="O3601" s="1">
        <v>120000</v>
      </c>
      <c r="P3601" s="1">
        <v>120000</v>
      </c>
      <c r="Q3601" s="12"/>
      <c r="R3601" s="29">
        <f t="shared" si="171"/>
        <v>0</v>
      </c>
      <c r="S3601" t="str">
        <f t="shared" si="172"/>
        <v>OK</v>
      </c>
      <c r="T3601" s="10">
        <f>IFERROR(VLOOKUP(A3601,[1]!Tabla1[[#All],[Material]:[venta nueva]],38,FALSE),0)</f>
        <v>0</v>
      </c>
    </row>
    <row r="3602" spans="1:20" hidden="1" x14ac:dyDescent="0.35">
      <c r="A3602">
        <f t="shared" si="170"/>
        <v>1021765</v>
      </c>
      <c r="B3602" s="6" t="s">
        <v>629</v>
      </c>
      <c r="C3602" s="7" t="s">
        <v>553</v>
      </c>
      <c r="D3602" s="7" t="s">
        <v>1095</v>
      </c>
      <c r="E3602" s="7" t="s">
        <v>188</v>
      </c>
      <c r="F3602" s="7" t="s">
        <v>92</v>
      </c>
      <c r="G3602" s="7" t="s">
        <v>1076</v>
      </c>
      <c r="H3602" s="7" t="s">
        <v>1020</v>
      </c>
      <c r="I3602" s="6" t="s">
        <v>14</v>
      </c>
      <c r="J3602" s="1">
        <v>0</v>
      </c>
      <c r="K3602" s="1">
        <v>20</v>
      </c>
      <c r="L3602" s="1">
        <v>0</v>
      </c>
      <c r="M3602" s="1">
        <v>0</v>
      </c>
      <c r="N3602" s="1">
        <v>20</v>
      </c>
      <c r="O3602" s="1">
        <v>0</v>
      </c>
      <c r="P3602" s="1"/>
      <c r="Q3602" s="12"/>
      <c r="R3602" s="29">
        <f t="shared" si="171"/>
        <v>0</v>
      </c>
      <c r="S3602" t="str">
        <f t="shared" si="172"/>
        <v>OK</v>
      </c>
      <c r="T3602" s="10">
        <f>IFERROR(VLOOKUP(A3602,[1]!Tabla1[[#All],[Material]:[venta nueva]],38,FALSE),0)</f>
        <v>0</v>
      </c>
    </row>
    <row r="3603" spans="1:20" hidden="1" x14ac:dyDescent="0.35">
      <c r="A3603">
        <f t="shared" si="170"/>
        <v>1021864</v>
      </c>
      <c r="B3603" s="6" t="s">
        <v>629</v>
      </c>
      <c r="C3603" s="7" t="s">
        <v>553</v>
      </c>
      <c r="D3603" s="7" t="s">
        <v>1095</v>
      </c>
      <c r="E3603" s="7" t="s">
        <v>195</v>
      </c>
      <c r="F3603" s="7" t="s">
        <v>196</v>
      </c>
      <c r="G3603" s="7" t="s">
        <v>1080</v>
      </c>
      <c r="H3603" s="7" t="s">
        <v>1024</v>
      </c>
      <c r="I3603" s="6" t="s">
        <v>13</v>
      </c>
      <c r="J3603" s="1">
        <v>-19453</v>
      </c>
      <c r="K3603" s="1">
        <v>15135</v>
      </c>
      <c r="L3603" s="1">
        <v>48000</v>
      </c>
      <c r="M3603" s="1">
        <v>-19453</v>
      </c>
      <c r="N3603" s="1">
        <v>15135</v>
      </c>
      <c r="O3603" s="1">
        <v>48000</v>
      </c>
      <c r="P3603" s="1">
        <v>48000</v>
      </c>
      <c r="Q3603" s="12"/>
      <c r="R3603" s="29">
        <f t="shared" si="171"/>
        <v>0</v>
      </c>
      <c r="S3603" t="str">
        <f t="shared" si="172"/>
        <v>OK</v>
      </c>
      <c r="T3603" s="10">
        <f>IFERROR(VLOOKUP(A3603,[1]!Tabla1[[#All],[Material]:[venta nueva]],38,FALSE),0)</f>
        <v>0</v>
      </c>
    </row>
    <row r="3604" spans="1:20" hidden="1" x14ac:dyDescent="0.35">
      <c r="A3604">
        <f t="shared" si="170"/>
        <v>1021868</v>
      </c>
      <c r="B3604" s="6" t="s">
        <v>629</v>
      </c>
      <c r="C3604" s="7" t="s">
        <v>553</v>
      </c>
      <c r="D3604" s="7" t="s">
        <v>1095</v>
      </c>
      <c r="E3604" s="7" t="s">
        <v>556</v>
      </c>
      <c r="F3604" s="7" t="s">
        <v>557</v>
      </c>
      <c r="G3604" s="7" t="s">
        <v>1076</v>
      </c>
      <c r="H3604" s="7" t="s">
        <v>1004</v>
      </c>
      <c r="I3604" s="6" t="s">
        <v>11</v>
      </c>
      <c r="J3604" s="1">
        <v>-5333</v>
      </c>
      <c r="K3604" s="1">
        <v>0</v>
      </c>
      <c r="L3604" s="1">
        <v>0</v>
      </c>
      <c r="M3604" s="1">
        <v>-5333</v>
      </c>
      <c r="N3604" s="1">
        <v>77333</v>
      </c>
      <c r="O3604" s="1">
        <v>72000</v>
      </c>
      <c r="P3604" s="1">
        <v>72000</v>
      </c>
      <c r="Q3604" s="12"/>
      <c r="R3604" s="29">
        <f t="shared" si="171"/>
        <v>0</v>
      </c>
      <c r="S3604" t="str">
        <f t="shared" si="172"/>
        <v>OK</v>
      </c>
      <c r="T3604" s="10">
        <f>IFERROR(VLOOKUP(A3604,[1]!Tabla1[[#All],[Material]:[venta nueva]],38,FALSE),0)</f>
        <v>0</v>
      </c>
    </row>
    <row r="3605" spans="1:20" hidden="1" x14ac:dyDescent="0.35">
      <c r="A3605">
        <f t="shared" si="170"/>
        <v>1021905</v>
      </c>
      <c r="B3605" s="6" t="s">
        <v>629</v>
      </c>
      <c r="C3605" s="7" t="s">
        <v>553</v>
      </c>
      <c r="D3605" s="7" t="s">
        <v>1095</v>
      </c>
      <c r="E3605" s="7" t="s">
        <v>199</v>
      </c>
      <c r="F3605" s="7" t="s">
        <v>200</v>
      </c>
      <c r="G3605" s="7" t="s">
        <v>1081</v>
      </c>
      <c r="H3605" s="7" t="s">
        <v>1010</v>
      </c>
      <c r="I3605" s="6" t="s">
        <v>14</v>
      </c>
      <c r="J3605" s="1">
        <v>33763</v>
      </c>
      <c r="K3605" s="1">
        <v>0</v>
      </c>
      <c r="L3605" s="1">
        <v>0</v>
      </c>
      <c r="M3605" s="1">
        <v>33763</v>
      </c>
      <c r="N3605" s="1">
        <v>0</v>
      </c>
      <c r="O3605" s="1">
        <v>24000</v>
      </c>
      <c r="P3605" s="1"/>
      <c r="Q3605" s="12"/>
      <c r="R3605" s="29">
        <f t="shared" si="171"/>
        <v>24000</v>
      </c>
      <c r="S3605" t="str">
        <f t="shared" si="172"/>
        <v>Sobre ingreso</v>
      </c>
      <c r="T3605" s="10">
        <f>IFERROR(VLOOKUP(A3605,[1]!Tabla1[[#All],[Material]:[venta nueva]],38,FALSE),0)</f>
        <v>0</v>
      </c>
    </row>
    <row r="3606" spans="1:20" hidden="1" x14ac:dyDescent="0.35">
      <c r="A3606">
        <f t="shared" si="170"/>
        <v>1021971</v>
      </c>
      <c r="B3606" s="6" t="s">
        <v>629</v>
      </c>
      <c r="C3606" s="7" t="s">
        <v>553</v>
      </c>
      <c r="D3606" s="7" t="s">
        <v>1095</v>
      </c>
      <c r="E3606" s="7" t="s">
        <v>211</v>
      </c>
      <c r="F3606" s="7" t="s">
        <v>212</v>
      </c>
      <c r="G3606" s="7" t="s">
        <v>1080</v>
      </c>
      <c r="H3606" s="7" t="s">
        <v>1029</v>
      </c>
      <c r="I3606" s="6" t="s">
        <v>11</v>
      </c>
      <c r="J3606" s="1"/>
      <c r="K3606" s="1"/>
      <c r="L3606" s="1"/>
      <c r="M3606" s="1"/>
      <c r="N3606" s="1"/>
      <c r="O3606" s="1"/>
      <c r="P3606" s="1">
        <v>3000</v>
      </c>
      <c r="Q3606" s="12"/>
      <c r="R3606" s="29">
        <f t="shared" si="171"/>
        <v>-3000</v>
      </c>
      <c r="S3606" t="str">
        <f t="shared" si="172"/>
        <v>Pendiente de ingreso</v>
      </c>
      <c r="T3606" s="10">
        <f>IFERROR(VLOOKUP(A3606,[1]!Tabla1[[#All],[Material]:[venta nueva]],38,FALSE),0)</f>
        <v>0</v>
      </c>
    </row>
    <row r="3607" spans="1:20" hidden="1" x14ac:dyDescent="0.35">
      <c r="A3607">
        <f t="shared" si="170"/>
        <v>1021976</v>
      </c>
      <c r="B3607" s="6" t="s">
        <v>629</v>
      </c>
      <c r="C3607" s="7" t="s">
        <v>553</v>
      </c>
      <c r="D3607" s="7" t="s">
        <v>1095</v>
      </c>
      <c r="E3607" s="7" t="s">
        <v>213</v>
      </c>
      <c r="F3607" s="7" t="s">
        <v>214</v>
      </c>
      <c r="G3607" s="7" t="s">
        <v>1077</v>
      </c>
      <c r="H3607" s="7" t="s">
        <v>1005</v>
      </c>
      <c r="I3607" s="6" t="s">
        <v>11</v>
      </c>
      <c r="J3607" s="1">
        <v>-75890</v>
      </c>
      <c r="K3607" s="1">
        <v>271396</v>
      </c>
      <c r="L3607" s="1">
        <v>264000</v>
      </c>
      <c r="M3607" s="1">
        <v>-75890</v>
      </c>
      <c r="N3607" s="1">
        <v>271396</v>
      </c>
      <c r="O3607" s="1">
        <v>264000</v>
      </c>
      <c r="P3607" s="1">
        <v>264001</v>
      </c>
      <c r="Q3607" s="12"/>
      <c r="R3607" s="29">
        <f t="shared" si="171"/>
        <v>-1</v>
      </c>
      <c r="S3607" t="str">
        <f t="shared" si="172"/>
        <v>Pendiente de ingreso</v>
      </c>
      <c r="T3607" s="10">
        <f>IFERROR(VLOOKUP(A3607,[1]!Tabla1[[#All],[Material]:[venta nueva]],38,FALSE),0)</f>
        <v>0</v>
      </c>
    </row>
    <row r="3608" spans="1:20" hidden="1" x14ac:dyDescent="0.35">
      <c r="A3608">
        <f t="shared" si="170"/>
        <v>1022047</v>
      </c>
      <c r="B3608" s="6" t="s">
        <v>629</v>
      </c>
      <c r="C3608" s="7" t="s">
        <v>553</v>
      </c>
      <c r="D3608" s="7" t="s">
        <v>1095</v>
      </c>
      <c r="E3608" s="7" t="s">
        <v>586</v>
      </c>
      <c r="F3608" s="7" t="s">
        <v>582</v>
      </c>
      <c r="G3608" s="7" t="s">
        <v>1081</v>
      </c>
      <c r="H3608" s="7" t="s">
        <v>1010</v>
      </c>
      <c r="I3608" s="6" t="s">
        <v>11</v>
      </c>
      <c r="J3608" s="1">
        <v>-38400</v>
      </c>
      <c r="K3608" s="1">
        <v>3643</v>
      </c>
      <c r="L3608" s="1">
        <v>0</v>
      </c>
      <c r="M3608" s="1">
        <v>-38400</v>
      </c>
      <c r="N3608" s="1">
        <v>3643</v>
      </c>
      <c r="O3608" s="1">
        <v>0</v>
      </c>
      <c r="P3608" s="1"/>
      <c r="Q3608" s="12"/>
      <c r="R3608" s="29">
        <f t="shared" si="171"/>
        <v>0</v>
      </c>
      <c r="S3608" t="str">
        <f t="shared" si="172"/>
        <v>OK</v>
      </c>
      <c r="T3608" s="10">
        <f>IFERROR(VLOOKUP(A3608,[1]!Tabla1[[#All],[Material]:[venta nueva]],38,FALSE),0)</f>
        <v>0</v>
      </c>
    </row>
    <row r="3609" spans="1:20" hidden="1" x14ac:dyDescent="0.35">
      <c r="A3609">
        <f t="shared" si="170"/>
        <v>1022073</v>
      </c>
      <c r="B3609" s="6" t="s">
        <v>629</v>
      </c>
      <c r="C3609" s="7" t="s">
        <v>553</v>
      </c>
      <c r="D3609" s="7" t="s">
        <v>1095</v>
      </c>
      <c r="E3609" s="7" t="s">
        <v>222</v>
      </c>
      <c r="F3609" s="7" t="s">
        <v>223</v>
      </c>
      <c r="G3609" s="7" t="s">
        <v>1078</v>
      </c>
      <c r="H3609" s="7" t="s">
        <v>1027</v>
      </c>
      <c r="I3609" s="6" t="s">
        <v>14</v>
      </c>
      <c r="J3609" s="1"/>
      <c r="K3609" s="1"/>
      <c r="L3609" s="1"/>
      <c r="M3609" s="1"/>
      <c r="N3609" s="1"/>
      <c r="O3609" s="1"/>
      <c r="P3609" s="1">
        <v>24000</v>
      </c>
      <c r="Q3609" s="12"/>
      <c r="R3609" s="29">
        <f t="shared" si="171"/>
        <v>-24000</v>
      </c>
      <c r="S3609" t="str">
        <f t="shared" si="172"/>
        <v>Pendiente de ingreso</v>
      </c>
      <c r="T3609" s="10">
        <f>IFERROR(VLOOKUP(A3609,[1]!Tabla1[[#All],[Material]:[venta nueva]],38,FALSE),0)</f>
        <v>0</v>
      </c>
    </row>
    <row r="3610" spans="1:20" hidden="1" x14ac:dyDescent="0.35">
      <c r="A3610">
        <f t="shared" si="170"/>
        <v>1022096</v>
      </c>
      <c r="B3610" s="6" t="s">
        <v>629</v>
      </c>
      <c r="C3610" s="7" t="s">
        <v>553</v>
      </c>
      <c r="D3610" s="7" t="s">
        <v>1095</v>
      </c>
      <c r="E3610" s="7" t="s">
        <v>226</v>
      </c>
      <c r="F3610" s="7" t="s">
        <v>227</v>
      </c>
      <c r="G3610" s="7" t="s">
        <v>1084</v>
      </c>
      <c r="H3610" s="7" t="s">
        <v>1028</v>
      </c>
      <c r="I3610" s="6" t="s">
        <v>14</v>
      </c>
      <c r="J3610" s="1">
        <v>-29708</v>
      </c>
      <c r="K3610" s="1">
        <v>177305</v>
      </c>
      <c r="L3610" s="1">
        <v>192000</v>
      </c>
      <c r="M3610" s="1">
        <v>-29708</v>
      </c>
      <c r="N3610" s="1">
        <v>177305</v>
      </c>
      <c r="O3610" s="1">
        <v>192000</v>
      </c>
      <c r="P3610" s="1">
        <v>144000</v>
      </c>
      <c r="Q3610" s="12"/>
      <c r="R3610" s="29">
        <f t="shared" si="171"/>
        <v>48000</v>
      </c>
      <c r="S3610" t="str">
        <f t="shared" si="172"/>
        <v>Sobre ingreso</v>
      </c>
      <c r="T3610" s="10">
        <f>IFERROR(VLOOKUP(A3610,[1]!Tabla1[[#All],[Material]:[venta nueva]],38,FALSE),0)</f>
        <v>0</v>
      </c>
    </row>
    <row r="3611" spans="1:20" hidden="1" x14ac:dyDescent="0.35">
      <c r="A3611">
        <f t="shared" si="170"/>
        <v>1022102</v>
      </c>
      <c r="B3611" s="6" t="s">
        <v>629</v>
      </c>
      <c r="C3611" s="7" t="s">
        <v>553</v>
      </c>
      <c r="D3611" s="7" t="s">
        <v>1095</v>
      </c>
      <c r="E3611" s="7" t="s">
        <v>230</v>
      </c>
      <c r="F3611" s="7" t="s">
        <v>231</v>
      </c>
      <c r="G3611" s="7" t="s">
        <v>1085</v>
      </c>
      <c r="H3611" s="7" t="s">
        <v>1019</v>
      </c>
      <c r="I3611" s="6" t="s">
        <v>11</v>
      </c>
      <c r="J3611" s="1">
        <v>3441</v>
      </c>
      <c r="K3611" s="1">
        <v>0</v>
      </c>
      <c r="L3611" s="1">
        <v>0</v>
      </c>
      <c r="M3611" s="1">
        <v>3441</v>
      </c>
      <c r="N3611" s="1">
        <v>0</v>
      </c>
      <c r="O3611" s="1">
        <v>0</v>
      </c>
      <c r="P3611" s="1"/>
      <c r="Q3611" s="12"/>
      <c r="R3611" s="29">
        <f t="shared" si="171"/>
        <v>0</v>
      </c>
      <c r="S3611" t="str">
        <f t="shared" si="172"/>
        <v>OK</v>
      </c>
      <c r="T3611" s="10">
        <f>IFERROR(VLOOKUP(A3611,[1]!Tabla1[[#All],[Material]:[venta nueva]],38,FALSE),0)</f>
        <v>0</v>
      </c>
    </row>
    <row r="3612" spans="1:20" hidden="1" x14ac:dyDescent="0.35">
      <c r="A3612">
        <f t="shared" si="170"/>
        <v>1022149</v>
      </c>
      <c r="B3612" s="6" t="s">
        <v>629</v>
      </c>
      <c r="C3612" s="7" t="s">
        <v>553</v>
      </c>
      <c r="D3612" s="7" t="s">
        <v>1095</v>
      </c>
      <c r="E3612" s="7" t="s">
        <v>240</v>
      </c>
      <c r="F3612" s="7" t="s">
        <v>241</v>
      </c>
      <c r="G3612" s="7" t="s">
        <v>1079</v>
      </c>
      <c r="H3612" s="7" t="s">
        <v>1007</v>
      </c>
      <c r="I3612" s="6" t="s">
        <v>11</v>
      </c>
      <c r="J3612" s="1">
        <v>-5423</v>
      </c>
      <c r="K3612" s="1">
        <v>0</v>
      </c>
      <c r="L3612" s="1">
        <v>0</v>
      </c>
      <c r="M3612" s="1">
        <v>-5423</v>
      </c>
      <c r="N3612" s="1">
        <v>0</v>
      </c>
      <c r="O3612" s="1">
        <v>0</v>
      </c>
      <c r="P3612" s="1"/>
      <c r="Q3612" s="12"/>
      <c r="R3612" s="29">
        <f t="shared" si="171"/>
        <v>0</v>
      </c>
      <c r="S3612" t="str">
        <f t="shared" si="172"/>
        <v>OK</v>
      </c>
      <c r="T3612" s="10">
        <f>IFERROR(VLOOKUP(A3612,[1]!Tabla1[[#All],[Material]:[venta nueva]],38,FALSE),0)</f>
        <v>0</v>
      </c>
    </row>
    <row r="3613" spans="1:20" hidden="1" x14ac:dyDescent="0.35">
      <c r="A3613">
        <f t="shared" si="170"/>
        <v>1022150</v>
      </c>
      <c r="B3613" s="6" t="s">
        <v>629</v>
      </c>
      <c r="C3613" s="7" t="s">
        <v>553</v>
      </c>
      <c r="D3613" s="7" t="s">
        <v>1095</v>
      </c>
      <c r="E3613" s="7" t="s">
        <v>242</v>
      </c>
      <c r="F3613" s="7" t="s">
        <v>243</v>
      </c>
      <c r="G3613" s="7" t="s">
        <v>1078</v>
      </c>
      <c r="H3613" s="7" t="s">
        <v>1009</v>
      </c>
      <c r="I3613" s="6" t="s">
        <v>11</v>
      </c>
      <c r="J3613" s="1">
        <v>12194</v>
      </c>
      <c r="K3613" s="1">
        <v>83806</v>
      </c>
      <c r="L3613" s="1">
        <v>96000</v>
      </c>
      <c r="M3613" s="1">
        <v>12194</v>
      </c>
      <c r="N3613" s="1">
        <v>83806</v>
      </c>
      <c r="O3613" s="1">
        <v>96000</v>
      </c>
      <c r="P3613" s="1">
        <v>120000</v>
      </c>
      <c r="Q3613" s="12"/>
      <c r="R3613" s="29">
        <f t="shared" si="171"/>
        <v>-24000</v>
      </c>
      <c r="S3613" t="str">
        <f t="shared" si="172"/>
        <v>Pendiente de ingreso</v>
      </c>
      <c r="T3613" s="10">
        <f>IFERROR(VLOOKUP(A3613,[1]!Tabla1[[#All],[Material]:[venta nueva]],38,FALSE),0)</f>
        <v>0</v>
      </c>
    </row>
    <row r="3614" spans="1:20" hidden="1" x14ac:dyDescent="0.35">
      <c r="A3614">
        <f t="shared" si="170"/>
        <v>1022182</v>
      </c>
      <c r="B3614" s="6" t="s">
        <v>629</v>
      </c>
      <c r="C3614" s="7" t="s">
        <v>553</v>
      </c>
      <c r="D3614" s="7" t="s">
        <v>1095</v>
      </c>
      <c r="E3614" s="7" t="s">
        <v>562</v>
      </c>
      <c r="F3614" s="7" t="s">
        <v>563</v>
      </c>
      <c r="G3614" s="7" t="s">
        <v>1074</v>
      </c>
      <c r="H3614" s="7" t="s">
        <v>1018</v>
      </c>
      <c r="I3614" s="6" t="s">
        <v>12</v>
      </c>
      <c r="J3614" s="1">
        <v>-4466</v>
      </c>
      <c r="K3614" s="1">
        <v>0</v>
      </c>
      <c r="L3614" s="1">
        <v>0</v>
      </c>
      <c r="M3614" s="1">
        <v>-4466</v>
      </c>
      <c r="N3614" s="1">
        <v>0</v>
      </c>
      <c r="O3614" s="1">
        <v>0</v>
      </c>
      <c r="P3614" s="1"/>
      <c r="Q3614" s="12"/>
      <c r="R3614" s="29">
        <f t="shared" si="171"/>
        <v>0</v>
      </c>
      <c r="S3614" t="str">
        <f t="shared" si="172"/>
        <v>OK</v>
      </c>
      <c r="T3614" s="10">
        <f>IFERROR(VLOOKUP(A3614,[1]!Tabla1[[#All],[Material]:[venta nueva]],38,FALSE),0)</f>
        <v>0</v>
      </c>
    </row>
    <row r="3615" spans="1:20" hidden="1" x14ac:dyDescent="0.35">
      <c r="A3615">
        <f t="shared" si="170"/>
        <v>1022183</v>
      </c>
      <c r="B3615" s="6" t="s">
        <v>629</v>
      </c>
      <c r="C3615" s="7" t="s">
        <v>553</v>
      </c>
      <c r="D3615" s="7" t="s">
        <v>1095</v>
      </c>
      <c r="E3615" s="7" t="s">
        <v>246</v>
      </c>
      <c r="F3615" s="7" t="s">
        <v>247</v>
      </c>
      <c r="G3615" s="7" t="s">
        <v>1086</v>
      </c>
      <c r="H3615" s="7" t="s">
        <v>1041</v>
      </c>
      <c r="I3615" s="6" t="s">
        <v>14</v>
      </c>
      <c r="J3615" s="1">
        <v>-13723</v>
      </c>
      <c r="K3615" s="1">
        <v>213723</v>
      </c>
      <c r="L3615" s="1">
        <v>200000</v>
      </c>
      <c r="M3615" s="1">
        <v>-13723</v>
      </c>
      <c r="N3615" s="1">
        <v>213723</v>
      </c>
      <c r="O3615" s="1">
        <v>200000</v>
      </c>
      <c r="P3615" s="1">
        <v>456000</v>
      </c>
      <c r="Q3615" s="12"/>
      <c r="R3615" s="29">
        <f t="shared" si="171"/>
        <v>-256000</v>
      </c>
      <c r="S3615" t="str">
        <f t="shared" si="172"/>
        <v>Pendiente de ingreso</v>
      </c>
      <c r="T3615" s="10">
        <f>IFERROR(VLOOKUP(A3615,[1]!Tabla1[[#All],[Material]:[venta nueva]],38,FALSE),0)</f>
        <v>0</v>
      </c>
    </row>
    <row r="3616" spans="1:20" hidden="1" x14ac:dyDescent="0.35">
      <c r="A3616">
        <f t="shared" si="170"/>
        <v>1022186</v>
      </c>
      <c r="B3616" s="6" t="s">
        <v>629</v>
      </c>
      <c r="C3616" s="7" t="s">
        <v>553</v>
      </c>
      <c r="D3616" s="7" t="s">
        <v>1095</v>
      </c>
      <c r="E3616" s="7" t="s">
        <v>248</v>
      </c>
      <c r="F3616" s="7" t="s">
        <v>249</v>
      </c>
      <c r="G3616" s="7" t="s">
        <v>1084</v>
      </c>
      <c r="H3616" s="7" t="s">
        <v>1017</v>
      </c>
      <c r="I3616" s="6" t="s">
        <v>14</v>
      </c>
      <c r="J3616" s="1">
        <v>26707</v>
      </c>
      <c r="K3616" s="1">
        <v>77380</v>
      </c>
      <c r="L3616" s="1">
        <v>96000</v>
      </c>
      <c r="M3616" s="1">
        <v>26707</v>
      </c>
      <c r="N3616" s="1">
        <v>77380</v>
      </c>
      <c r="O3616" s="1">
        <v>96000</v>
      </c>
      <c r="P3616" s="1">
        <v>48000</v>
      </c>
      <c r="Q3616" s="12"/>
      <c r="R3616" s="29">
        <f t="shared" si="171"/>
        <v>48000</v>
      </c>
      <c r="S3616" t="str">
        <f t="shared" si="172"/>
        <v>Sobre ingreso</v>
      </c>
      <c r="T3616" s="10">
        <f>IFERROR(VLOOKUP(A3616,[1]!Tabla1[[#All],[Material]:[venta nueva]],38,FALSE),0)</f>
        <v>0</v>
      </c>
    </row>
    <row r="3617" spans="1:20" hidden="1" x14ac:dyDescent="0.35">
      <c r="A3617">
        <f t="shared" si="170"/>
        <v>1022196</v>
      </c>
      <c r="B3617" s="6" t="s">
        <v>629</v>
      </c>
      <c r="C3617" s="7" t="s">
        <v>553</v>
      </c>
      <c r="D3617" s="7" t="s">
        <v>1095</v>
      </c>
      <c r="E3617" s="7" t="s">
        <v>446</v>
      </c>
      <c r="F3617" s="7" t="s">
        <v>447</v>
      </c>
      <c r="G3617" s="7" t="s">
        <v>1080</v>
      </c>
      <c r="H3617" s="7" t="s">
        <v>1030</v>
      </c>
      <c r="I3617" s="6" t="s">
        <v>11</v>
      </c>
      <c r="J3617" s="1">
        <v>4023</v>
      </c>
      <c r="K3617" s="1">
        <v>0</v>
      </c>
      <c r="L3617" s="1">
        <v>0</v>
      </c>
      <c r="M3617" s="1">
        <v>4023</v>
      </c>
      <c r="N3617" s="1">
        <v>43977</v>
      </c>
      <c r="O3617" s="1">
        <v>48000</v>
      </c>
      <c r="P3617" s="1">
        <v>48000</v>
      </c>
      <c r="Q3617" s="12"/>
      <c r="R3617" s="29">
        <f t="shared" si="171"/>
        <v>0</v>
      </c>
      <c r="S3617" t="str">
        <f t="shared" si="172"/>
        <v>OK</v>
      </c>
      <c r="T3617" s="10">
        <f>IFERROR(VLOOKUP(A3617,[1]!Tabla1[[#All],[Material]:[venta nueva]],38,FALSE),0)</f>
        <v>0</v>
      </c>
    </row>
    <row r="3618" spans="1:20" hidden="1" x14ac:dyDescent="0.35">
      <c r="A3618">
        <f t="shared" si="170"/>
        <v>1022197</v>
      </c>
      <c r="B3618" s="6" t="s">
        <v>629</v>
      </c>
      <c r="C3618" s="7" t="s">
        <v>553</v>
      </c>
      <c r="D3618" s="7" t="s">
        <v>1095</v>
      </c>
      <c r="E3618" s="7" t="s">
        <v>252</v>
      </c>
      <c r="F3618" s="7" t="s">
        <v>253</v>
      </c>
      <c r="G3618" s="7" t="s">
        <v>1080</v>
      </c>
      <c r="H3618" s="7" t="s">
        <v>1030</v>
      </c>
      <c r="I3618" s="6" t="s">
        <v>11</v>
      </c>
      <c r="J3618" s="1">
        <v>15932</v>
      </c>
      <c r="K3618" s="1">
        <v>0</v>
      </c>
      <c r="L3618" s="1">
        <v>0</v>
      </c>
      <c r="M3618" s="1">
        <v>15932</v>
      </c>
      <c r="N3618" s="1">
        <v>0</v>
      </c>
      <c r="O3618" s="1">
        <v>0</v>
      </c>
      <c r="P3618" s="1">
        <v>4698</v>
      </c>
      <c r="Q3618" s="12"/>
      <c r="R3618" s="29">
        <f t="shared" si="171"/>
        <v>-4698</v>
      </c>
      <c r="S3618" t="str">
        <f t="shared" si="172"/>
        <v>Pendiente de ingreso</v>
      </c>
      <c r="T3618" s="10">
        <f>IFERROR(VLOOKUP(A3618,[1]!Tabla1[[#All],[Material]:[venta nueva]],38,FALSE),0)</f>
        <v>0</v>
      </c>
    </row>
    <row r="3619" spans="1:20" hidden="1" x14ac:dyDescent="0.35">
      <c r="A3619">
        <f t="shared" si="170"/>
        <v>1022217</v>
      </c>
      <c r="B3619" s="6" t="s">
        <v>629</v>
      </c>
      <c r="C3619" s="7" t="s">
        <v>553</v>
      </c>
      <c r="D3619" s="7" t="s">
        <v>1095</v>
      </c>
      <c r="E3619" s="7" t="s">
        <v>256</v>
      </c>
      <c r="F3619" s="7" t="s">
        <v>257</v>
      </c>
      <c r="G3619" s="7" t="s">
        <v>1078</v>
      </c>
      <c r="H3619" s="7" t="s">
        <v>1006</v>
      </c>
      <c r="I3619" s="6" t="s">
        <v>11</v>
      </c>
      <c r="J3619" s="1"/>
      <c r="K3619" s="1"/>
      <c r="L3619" s="1"/>
      <c r="M3619" s="1"/>
      <c r="N3619" s="1"/>
      <c r="O3619" s="1"/>
      <c r="P3619" s="1">
        <v>46000</v>
      </c>
      <c r="Q3619" s="12"/>
      <c r="R3619" s="29">
        <f t="shared" si="171"/>
        <v>-46000</v>
      </c>
      <c r="S3619" t="str">
        <f t="shared" si="172"/>
        <v>Pendiente de ingreso</v>
      </c>
      <c r="T3619" s="10">
        <f>IFERROR(VLOOKUP(A3619,[1]!Tabla1[[#All],[Material]:[venta nueva]],38,FALSE),0)</f>
        <v>0</v>
      </c>
    </row>
    <row r="3620" spans="1:20" hidden="1" x14ac:dyDescent="0.35">
      <c r="A3620">
        <f t="shared" si="170"/>
        <v>1022217</v>
      </c>
      <c r="B3620" s="6" t="s">
        <v>629</v>
      </c>
      <c r="C3620" s="7" t="s">
        <v>553</v>
      </c>
      <c r="D3620" s="7" t="s">
        <v>1095</v>
      </c>
      <c r="E3620" s="7" t="s">
        <v>256</v>
      </c>
      <c r="F3620" s="7" t="s">
        <v>257</v>
      </c>
      <c r="G3620" s="7" t="s">
        <v>1078</v>
      </c>
      <c r="H3620" s="7" t="s">
        <v>1006</v>
      </c>
      <c r="I3620" s="6" t="s">
        <v>13</v>
      </c>
      <c r="J3620" s="1">
        <v>-169287</v>
      </c>
      <c r="K3620" s="1">
        <v>326523</v>
      </c>
      <c r="L3620" s="1">
        <v>72000</v>
      </c>
      <c r="M3620" s="1">
        <v>-169287</v>
      </c>
      <c r="N3620" s="1">
        <v>326523</v>
      </c>
      <c r="O3620" s="1">
        <v>72000</v>
      </c>
      <c r="P3620" s="1">
        <v>24000</v>
      </c>
      <c r="Q3620" s="12"/>
      <c r="R3620" s="29">
        <f t="shared" si="171"/>
        <v>48000</v>
      </c>
      <c r="S3620" t="str">
        <f t="shared" si="172"/>
        <v>Sobre ingreso</v>
      </c>
      <c r="T3620" s="10">
        <f>IFERROR(VLOOKUP(A3620,[1]!Tabla1[[#All],[Material]:[venta nueva]],38,FALSE),0)</f>
        <v>0</v>
      </c>
    </row>
    <row r="3621" spans="1:20" hidden="1" x14ac:dyDescent="0.35">
      <c r="A3621">
        <f t="shared" si="170"/>
        <v>1022218</v>
      </c>
      <c r="B3621" s="6" t="s">
        <v>629</v>
      </c>
      <c r="C3621" s="7" t="s">
        <v>553</v>
      </c>
      <c r="D3621" s="7" t="s">
        <v>1095</v>
      </c>
      <c r="E3621" s="7" t="s">
        <v>258</v>
      </c>
      <c r="F3621" s="7" t="s">
        <v>94</v>
      </c>
      <c r="G3621" s="7" t="s">
        <v>1078</v>
      </c>
      <c r="H3621" s="7" t="s">
        <v>1021</v>
      </c>
      <c r="I3621" s="6" t="s">
        <v>13</v>
      </c>
      <c r="J3621" s="1">
        <v>-209534</v>
      </c>
      <c r="K3621" s="1">
        <v>60299</v>
      </c>
      <c r="L3621" s="1">
        <v>0</v>
      </c>
      <c r="M3621" s="1">
        <v>-209534</v>
      </c>
      <c r="N3621" s="1">
        <v>60299</v>
      </c>
      <c r="O3621" s="1">
        <v>0</v>
      </c>
      <c r="P3621" s="1"/>
      <c r="Q3621" s="12"/>
      <c r="R3621" s="29">
        <f t="shared" si="171"/>
        <v>0</v>
      </c>
      <c r="S3621" t="str">
        <f t="shared" si="172"/>
        <v>OK</v>
      </c>
      <c r="T3621" s="10">
        <f>IFERROR(VLOOKUP(A3621,[1]!Tabla1[[#All],[Material]:[venta nueva]],38,FALSE),0)</f>
        <v>0</v>
      </c>
    </row>
    <row r="3622" spans="1:20" hidden="1" x14ac:dyDescent="0.35">
      <c r="A3622">
        <f t="shared" si="170"/>
        <v>1022273</v>
      </c>
      <c r="B3622" s="6" t="s">
        <v>629</v>
      </c>
      <c r="C3622" s="7" t="s">
        <v>553</v>
      </c>
      <c r="D3622" s="7" t="s">
        <v>1095</v>
      </c>
      <c r="E3622" s="7" t="s">
        <v>261</v>
      </c>
      <c r="F3622" s="7" t="s">
        <v>262</v>
      </c>
      <c r="G3622" s="7" t="s">
        <v>1078</v>
      </c>
      <c r="H3622" s="7" t="s">
        <v>1021</v>
      </c>
      <c r="I3622" s="6" t="s">
        <v>13</v>
      </c>
      <c r="J3622" s="1">
        <v>-102845</v>
      </c>
      <c r="K3622" s="1">
        <v>151161</v>
      </c>
      <c r="L3622" s="1">
        <v>48000</v>
      </c>
      <c r="M3622" s="1">
        <v>-102845</v>
      </c>
      <c r="N3622" s="1">
        <v>151161</v>
      </c>
      <c r="O3622" s="1">
        <v>48000</v>
      </c>
      <c r="P3622" s="1">
        <v>46000</v>
      </c>
      <c r="Q3622" s="12"/>
      <c r="R3622" s="29">
        <f t="shared" si="171"/>
        <v>2000</v>
      </c>
      <c r="S3622" t="str">
        <f t="shared" si="172"/>
        <v>Sobre ingreso</v>
      </c>
      <c r="T3622" s="10">
        <f>IFERROR(VLOOKUP(A3622,[1]!Tabla1[[#All],[Material]:[venta nueva]],38,FALSE),0)</f>
        <v>0</v>
      </c>
    </row>
    <row r="3623" spans="1:20" hidden="1" x14ac:dyDescent="0.35">
      <c r="A3623">
        <f t="shared" si="170"/>
        <v>1022282</v>
      </c>
      <c r="B3623" s="6" t="s">
        <v>629</v>
      </c>
      <c r="C3623" s="7" t="s">
        <v>553</v>
      </c>
      <c r="D3623" s="7" t="s">
        <v>1095</v>
      </c>
      <c r="E3623" s="7" t="s">
        <v>263</v>
      </c>
      <c r="F3623" s="7" t="s">
        <v>264</v>
      </c>
      <c r="G3623" s="7" t="s">
        <v>1083</v>
      </c>
      <c r="H3623" s="7" t="s">
        <v>1015</v>
      </c>
      <c r="I3623" s="6" t="s">
        <v>16</v>
      </c>
      <c r="J3623" s="1">
        <v>-3000</v>
      </c>
      <c r="K3623" s="1">
        <v>0</v>
      </c>
      <c r="L3623" s="1">
        <v>0</v>
      </c>
      <c r="M3623" s="1">
        <v>-3000</v>
      </c>
      <c r="N3623" s="1">
        <v>0</v>
      </c>
      <c r="O3623" s="1">
        <v>0</v>
      </c>
      <c r="P3623" s="1"/>
      <c r="Q3623" s="12"/>
      <c r="R3623" s="29">
        <f t="shared" si="171"/>
        <v>0</v>
      </c>
      <c r="S3623" t="str">
        <f t="shared" si="172"/>
        <v>OK</v>
      </c>
      <c r="T3623" s="10">
        <f>IFERROR(VLOOKUP(A3623,[1]!Tabla1[[#All],[Material]:[venta nueva]],38,FALSE),0)</f>
        <v>0</v>
      </c>
    </row>
    <row r="3624" spans="1:20" hidden="1" x14ac:dyDescent="0.35">
      <c r="A3624">
        <f t="shared" si="170"/>
        <v>1022283</v>
      </c>
      <c r="B3624" s="6" t="s">
        <v>629</v>
      </c>
      <c r="C3624" s="7" t="s">
        <v>553</v>
      </c>
      <c r="D3624" s="7" t="s">
        <v>1095</v>
      </c>
      <c r="E3624" s="7" t="s">
        <v>265</v>
      </c>
      <c r="F3624" s="7" t="s">
        <v>266</v>
      </c>
      <c r="G3624" s="7" t="s">
        <v>1083</v>
      </c>
      <c r="H3624" s="7" t="s">
        <v>1015</v>
      </c>
      <c r="I3624" s="6" t="s">
        <v>12</v>
      </c>
      <c r="J3624" s="1">
        <v>-4892</v>
      </c>
      <c r="K3624" s="1">
        <v>4892</v>
      </c>
      <c r="L3624" s="1">
        <v>4892</v>
      </c>
      <c r="M3624" s="1">
        <v>-4892</v>
      </c>
      <c r="N3624" s="1">
        <v>4892</v>
      </c>
      <c r="O3624" s="1">
        <v>4892</v>
      </c>
      <c r="P3624" s="1">
        <v>5000</v>
      </c>
      <c r="Q3624" s="12"/>
      <c r="R3624" s="29">
        <f t="shared" si="171"/>
        <v>-108</v>
      </c>
      <c r="S3624" t="str">
        <f t="shared" si="172"/>
        <v>Pendiente de ingreso</v>
      </c>
      <c r="T3624" s="10">
        <f>IFERROR(VLOOKUP(A3624,[1]!Tabla1[[#All],[Material]:[venta nueva]],38,FALSE),0)</f>
        <v>0</v>
      </c>
    </row>
    <row r="3625" spans="1:20" hidden="1" x14ac:dyDescent="0.35">
      <c r="A3625">
        <f t="shared" si="170"/>
        <v>1022291</v>
      </c>
      <c r="B3625" s="6" t="s">
        <v>629</v>
      </c>
      <c r="C3625" s="7" t="s">
        <v>553</v>
      </c>
      <c r="D3625" s="7" t="s">
        <v>1095</v>
      </c>
      <c r="E3625" s="7" t="s">
        <v>267</v>
      </c>
      <c r="F3625" s="7" t="s">
        <v>268</v>
      </c>
      <c r="G3625" s="7" t="s">
        <v>1086</v>
      </c>
      <c r="H3625" s="7" t="s">
        <v>1025</v>
      </c>
      <c r="I3625" s="6" t="s">
        <v>14</v>
      </c>
      <c r="J3625" s="1">
        <v>-10461</v>
      </c>
      <c r="K3625" s="1">
        <v>62797</v>
      </c>
      <c r="L3625" s="1">
        <v>48000</v>
      </c>
      <c r="M3625" s="1">
        <v>-10461</v>
      </c>
      <c r="N3625" s="1">
        <v>62797</v>
      </c>
      <c r="O3625" s="1">
        <v>48000</v>
      </c>
      <c r="P3625" s="1">
        <v>24000</v>
      </c>
      <c r="Q3625" s="12"/>
      <c r="R3625" s="29">
        <f t="shared" si="171"/>
        <v>24000</v>
      </c>
      <c r="S3625" t="str">
        <f t="shared" si="172"/>
        <v>Sobre ingreso</v>
      </c>
      <c r="T3625" s="10">
        <f>IFERROR(VLOOKUP(A3625,[1]!Tabla1[[#All],[Material]:[venta nueva]],38,FALSE),0)</f>
        <v>0</v>
      </c>
    </row>
    <row r="3626" spans="1:20" hidden="1" x14ac:dyDescent="0.35">
      <c r="A3626">
        <f t="shared" si="170"/>
        <v>1022313</v>
      </c>
      <c r="B3626" s="6" t="s">
        <v>629</v>
      </c>
      <c r="C3626" s="7" t="s">
        <v>553</v>
      </c>
      <c r="D3626" s="7" t="s">
        <v>1095</v>
      </c>
      <c r="E3626" s="7" t="s">
        <v>273</v>
      </c>
      <c r="F3626" s="7" t="s">
        <v>274</v>
      </c>
      <c r="G3626" s="7" t="s">
        <v>1075</v>
      </c>
      <c r="H3626" s="7" t="s">
        <v>1035</v>
      </c>
      <c r="I3626" s="6" t="s">
        <v>16</v>
      </c>
      <c r="J3626" s="1">
        <v>1420</v>
      </c>
      <c r="K3626" s="1">
        <v>7274</v>
      </c>
      <c r="L3626" s="1">
        <v>10000</v>
      </c>
      <c r="M3626" s="1">
        <v>1420</v>
      </c>
      <c r="N3626" s="1">
        <v>7274</v>
      </c>
      <c r="O3626" s="1">
        <v>10000</v>
      </c>
      <c r="P3626" s="1">
        <v>10000</v>
      </c>
      <c r="Q3626" s="12"/>
      <c r="R3626" s="29">
        <f t="shared" si="171"/>
        <v>0</v>
      </c>
      <c r="S3626" t="str">
        <f t="shared" si="172"/>
        <v>OK</v>
      </c>
      <c r="T3626" s="10">
        <f>IFERROR(VLOOKUP(A3626,[1]!Tabla1[[#All],[Material]:[venta nueva]],38,FALSE),0)</f>
        <v>0</v>
      </c>
    </row>
    <row r="3627" spans="1:20" hidden="1" x14ac:dyDescent="0.35">
      <c r="A3627">
        <f t="shared" si="170"/>
        <v>1022326</v>
      </c>
      <c r="B3627" s="6" t="s">
        <v>629</v>
      </c>
      <c r="C3627" s="7" t="s">
        <v>553</v>
      </c>
      <c r="D3627" s="7" t="s">
        <v>1095</v>
      </c>
      <c r="E3627" s="7" t="s">
        <v>275</v>
      </c>
      <c r="F3627" s="7" t="s">
        <v>276</v>
      </c>
      <c r="G3627" s="7" t="s">
        <v>1075</v>
      </c>
      <c r="H3627" s="7" t="s">
        <v>1035</v>
      </c>
      <c r="I3627" s="6" t="s">
        <v>16</v>
      </c>
      <c r="J3627" s="1">
        <v>35</v>
      </c>
      <c r="K3627" s="1">
        <v>24965</v>
      </c>
      <c r="L3627" s="1">
        <v>25000</v>
      </c>
      <c r="M3627" s="1">
        <v>35</v>
      </c>
      <c r="N3627" s="1">
        <v>24965</v>
      </c>
      <c r="O3627" s="1">
        <v>25000</v>
      </c>
      <c r="P3627" s="1">
        <v>25000</v>
      </c>
      <c r="Q3627" s="12"/>
      <c r="R3627" s="29">
        <f t="shared" si="171"/>
        <v>0</v>
      </c>
      <c r="S3627" t="str">
        <f t="shared" si="172"/>
        <v>OK</v>
      </c>
      <c r="T3627" s="10">
        <f>IFERROR(VLOOKUP(A3627,[1]!Tabla1[[#All],[Material]:[venta nueva]],38,FALSE),0)</f>
        <v>0</v>
      </c>
    </row>
    <row r="3628" spans="1:20" hidden="1" x14ac:dyDescent="0.35">
      <c r="A3628">
        <f t="shared" si="170"/>
        <v>1022370</v>
      </c>
      <c r="B3628" s="6" t="s">
        <v>629</v>
      </c>
      <c r="C3628" s="7" t="s">
        <v>553</v>
      </c>
      <c r="D3628" s="7" t="s">
        <v>1095</v>
      </c>
      <c r="E3628" s="7" t="s">
        <v>279</v>
      </c>
      <c r="F3628" s="7" t="s">
        <v>280</v>
      </c>
      <c r="G3628" s="7" t="s">
        <v>1075</v>
      </c>
      <c r="H3628" s="7" t="s">
        <v>1003</v>
      </c>
      <c r="I3628" s="6" t="s">
        <v>16</v>
      </c>
      <c r="J3628" s="1">
        <v>-6695</v>
      </c>
      <c r="K3628" s="1">
        <v>40000</v>
      </c>
      <c r="L3628" s="1">
        <v>40000</v>
      </c>
      <c r="M3628" s="1">
        <v>-6695</v>
      </c>
      <c r="N3628" s="1">
        <v>40000</v>
      </c>
      <c r="O3628" s="1">
        <v>40000</v>
      </c>
      <c r="P3628" s="1">
        <v>40000</v>
      </c>
      <c r="Q3628" s="12"/>
      <c r="R3628" s="29">
        <f t="shared" si="171"/>
        <v>0</v>
      </c>
      <c r="S3628" t="str">
        <f t="shared" si="172"/>
        <v>OK</v>
      </c>
      <c r="T3628" s="10">
        <f>IFERROR(VLOOKUP(A3628,[1]!Tabla1[[#All],[Material]:[venta nueva]],38,FALSE),0)</f>
        <v>0</v>
      </c>
    </row>
    <row r="3629" spans="1:20" hidden="1" x14ac:dyDescent="0.35">
      <c r="A3629">
        <f t="shared" si="170"/>
        <v>1022371</v>
      </c>
      <c r="B3629" s="6" t="s">
        <v>629</v>
      </c>
      <c r="C3629" s="7" t="s">
        <v>553</v>
      </c>
      <c r="D3629" s="7" t="s">
        <v>1095</v>
      </c>
      <c r="E3629" s="7" t="s">
        <v>526</v>
      </c>
      <c r="F3629" s="7" t="s">
        <v>527</v>
      </c>
      <c r="G3629" s="7" t="s">
        <v>1082</v>
      </c>
      <c r="H3629" s="7" t="s">
        <v>1013</v>
      </c>
      <c r="I3629" s="6" t="s">
        <v>16</v>
      </c>
      <c r="J3629" s="1">
        <v>2700</v>
      </c>
      <c r="K3629" s="1">
        <v>15300</v>
      </c>
      <c r="L3629" s="1">
        <v>28000</v>
      </c>
      <c r="M3629" s="1">
        <v>2700</v>
      </c>
      <c r="N3629" s="1">
        <v>15300</v>
      </c>
      <c r="O3629" s="1">
        <v>28000</v>
      </c>
      <c r="P3629" s="1">
        <v>18000</v>
      </c>
      <c r="Q3629" s="12"/>
      <c r="R3629" s="29">
        <f t="shared" si="171"/>
        <v>10000</v>
      </c>
      <c r="S3629" t="str">
        <f t="shared" si="172"/>
        <v>Sobre ingreso</v>
      </c>
      <c r="T3629" s="10">
        <f>IFERROR(VLOOKUP(A3629,[1]!Tabla1[[#All],[Material]:[venta nueva]],38,FALSE),0)</f>
        <v>0</v>
      </c>
    </row>
    <row r="3630" spans="1:20" hidden="1" x14ac:dyDescent="0.35">
      <c r="A3630">
        <f t="shared" si="170"/>
        <v>1022373</v>
      </c>
      <c r="B3630" s="6" t="s">
        <v>629</v>
      </c>
      <c r="C3630" s="7" t="s">
        <v>553</v>
      </c>
      <c r="D3630" s="7" t="s">
        <v>1095</v>
      </c>
      <c r="E3630" s="7" t="s">
        <v>281</v>
      </c>
      <c r="F3630" s="7" t="s">
        <v>282</v>
      </c>
      <c r="G3630" s="7" t="s">
        <v>1081</v>
      </c>
      <c r="H3630" s="7" t="s">
        <v>1010</v>
      </c>
      <c r="I3630" s="6" t="s">
        <v>14</v>
      </c>
      <c r="J3630" s="1">
        <v>1034</v>
      </c>
      <c r="K3630" s="1">
        <v>73633</v>
      </c>
      <c r="L3630" s="1">
        <v>72000</v>
      </c>
      <c r="M3630" s="1">
        <v>1034</v>
      </c>
      <c r="N3630" s="1">
        <v>73633</v>
      </c>
      <c r="O3630" s="1">
        <v>72000</v>
      </c>
      <c r="P3630" s="1">
        <v>48000</v>
      </c>
      <c r="Q3630" s="12"/>
      <c r="R3630" s="29">
        <f t="shared" si="171"/>
        <v>24000</v>
      </c>
      <c r="S3630" t="str">
        <f t="shared" si="172"/>
        <v>Sobre ingreso</v>
      </c>
      <c r="T3630" s="10">
        <f>IFERROR(VLOOKUP(A3630,[1]!Tabla1[[#All],[Material]:[venta nueva]],38,FALSE),0)</f>
        <v>0</v>
      </c>
    </row>
    <row r="3631" spans="1:20" hidden="1" x14ac:dyDescent="0.35">
      <c r="A3631">
        <f t="shared" si="170"/>
        <v>1022378</v>
      </c>
      <c r="B3631" s="6" t="s">
        <v>629</v>
      </c>
      <c r="C3631" s="7" t="s">
        <v>553</v>
      </c>
      <c r="D3631" s="7" t="s">
        <v>1095</v>
      </c>
      <c r="E3631" s="7" t="s">
        <v>283</v>
      </c>
      <c r="F3631" s="7" t="s">
        <v>284</v>
      </c>
      <c r="G3631" s="7" t="s">
        <v>1084</v>
      </c>
      <c r="H3631" s="7" t="s">
        <v>1017</v>
      </c>
      <c r="I3631" s="6" t="s">
        <v>14</v>
      </c>
      <c r="J3631" s="1">
        <v>15057</v>
      </c>
      <c r="K3631" s="1">
        <v>58968</v>
      </c>
      <c r="L3631" s="1">
        <v>72000</v>
      </c>
      <c r="M3631" s="1">
        <v>15057</v>
      </c>
      <c r="N3631" s="1">
        <v>58968</v>
      </c>
      <c r="O3631" s="1">
        <v>72000</v>
      </c>
      <c r="P3631" s="1">
        <v>48000</v>
      </c>
      <c r="Q3631" s="12"/>
      <c r="R3631" s="29">
        <f t="shared" si="171"/>
        <v>24000</v>
      </c>
      <c r="S3631" t="str">
        <f t="shared" si="172"/>
        <v>Sobre ingreso</v>
      </c>
      <c r="T3631" s="10">
        <f>IFERROR(VLOOKUP(A3631,[1]!Tabla1[[#All],[Material]:[venta nueva]],38,FALSE),0)</f>
        <v>0</v>
      </c>
    </row>
    <row r="3632" spans="1:20" hidden="1" x14ac:dyDescent="0.35">
      <c r="A3632">
        <f t="shared" si="170"/>
        <v>1022381</v>
      </c>
      <c r="B3632" s="6" t="s">
        <v>629</v>
      </c>
      <c r="C3632" s="7" t="s">
        <v>553</v>
      </c>
      <c r="D3632" s="7" t="s">
        <v>1095</v>
      </c>
      <c r="E3632" s="7" t="s">
        <v>287</v>
      </c>
      <c r="F3632" s="7" t="s">
        <v>288</v>
      </c>
      <c r="G3632" s="7" t="s">
        <v>1078</v>
      </c>
      <c r="H3632" s="7" t="s">
        <v>1009</v>
      </c>
      <c r="I3632" s="6" t="s">
        <v>14</v>
      </c>
      <c r="J3632" s="1">
        <v>31855</v>
      </c>
      <c r="K3632" s="1">
        <v>51716</v>
      </c>
      <c r="L3632" s="1">
        <v>96000</v>
      </c>
      <c r="M3632" s="1">
        <v>31855</v>
      </c>
      <c r="N3632" s="1">
        <v>51716</v>
      </c>
      <c r="O3632" s="1">
        <v>96000</v>
      </c>
      <c r="P3632" s="1">
        <v>48000</v>
      </c>
      <c r="Q3632" s="12"/>
      <c r="R3632" s="29">
        <f t="shared" si="171"/>
        <v>48000</v>
      </c>
      <c r="S3632" t="str">
        <f t="shared" si="172"/>
        <v>Sobre ingreso</v>
      </c>
      <c r="T3632" s="10">
        <f>IFERROR(VLOOKUP(A3632,[1]!Tabla1[[#All],[Material]:[venta nueva]],38,FALSE),0)</f>
        <v>0</v>
      </c>
    </row>
    <row r="3633" spans="1:20" hidden="1" x14ac:dyDescent="0.35">
      <c r="A3633">
        <f t="shared" si="170"/>
        <v>1022384</v>
      </c>
      <c r="B3633" s="6" t="s">
        <v>629</v>
      </c>
      <c r="C3633" s="7" t="s">
        <v>553</v>
      </c>
      <c r="D3633" s="7" t="s">
        <v>1095</v>
      </c>
      <c r="E3633" s="7" t="s">
        <v>289</v>
      </c>
      <c r="F3633" s="7" t="s">
        <v>290</v>
      </c>
      <c r="G3633" s="7" t="s">
        <v>1074</v>
      </c>
      <c r="H3633" s="7" t="s">
        <v>1018</v>
      </c>
      <c r="I3633" s="6" t="s">
        <v>11</v>
      </c>
      <c r="J3633" s="1">
        <v>1</v>
      </c>
      <c r="K3633" s="1">
        <v>0</v>
      </c>
      <c r="L3633" s="1">
        <v>0</v>
      </c>
      <c r="M3633" s="1">
        <v>1</v>
      </c>
      <c r="N3633" s="1">
        <v>0</v>
      </c>
      <c r="O3633" s="1">
        <v>0</v>
      </c>
      <c r="P3633" s="1"/>
      <c r="Q3633" s="12"/>
      <c r="R3633" s="29">
        <f t="shared" si="171"/>
        <v>0</v>
      </c>
      <c r="S3633" t="str">
        <f t="shared" si="172"/>
        <v>OK</v>
      </c>
      <c r="T3633" s="10">
        <f>IFERROR(VLOOKUP(A3633,[1]!Tabla1[[#All],[Material]:[venta nueva]],38,FALSE),0)</f>
        <v>0</v>
      </c>
    </row>
    <row r="3634" spans="1:20" hidden="1" x14ac:dyDescent="0.35">
      <c r="A3634">
        <f t="shared" si="170"/>
        <v>1022406</v>
      </c>
      <c r="B3634" s="6" t="s">
        <v>629</v>
      </c>
      <c r="C3634" s="7" t="s">
        <v>553</v>
      </c>
      <c r="D3634" s="7" t="s">
        <v>1095</v>
      </c>
      <c r="E3634" s="7" t="s">
        <v>493</v>
      </c>
      <c r="F3634" s="7" t="s">
        <v>537</v>
      </c>
      <c r="G3634" s="7" t="s">
        <v>1069</v>
      </c>
      <c r="H3634" s="7" t="s">
        <v>1033</v>
      </c>
      <c r="I3634" s="6" t="s">
        <v>11</v>
      </c>
      <c r="J3634" s="1">
        <v>314</v>
      </c>
      <c r="K3634" s="1">
        <v>0</v>
      </c>
      <c r="L3634" s="1">
        <v>0</v>
      </c>
      <c r="M3634" s="1">
        <v>314</v>
      </c>
      <c r="N3634" s="1">
        <v>0</v>
      </c>
      <c r="O3634" s="1">
        <v>0</v>
      </c>
      <c r="P3634" s="1"/>
      <c r="Q3634" s="12"/>
      <c r="R3634" s="29">
        <f t="shared" si="171"/>
        <v>0</v>
      </c>
      <c r="S3634" t="str">
        <f t="shared" si="172"/>
        <v>OK</v>
      </c>
      <c r="T3634" s="10">
        <f>IFERROR(VLOOKUP(A3634,[1]!Tabla1[[#All],[Material]:[venta nueva]],38,FALSE),0)</f>
        <v>0</v>
      </c>
    </row>
    <row r="3635" spans="1:20" hidden="1" x14ac:dyDescent="0.35">
      <c r="A3635">
        <f t="shared" si="170"/>
        <v>1022409</v>
      </c>
      <c r="B3635" s="6" t="s">
        <v>629</v>
      </c>
      <c r="C3635" s="7" t="s">
        <v>553</v>
      </c>
      <c r="D3635" s="7" t="s">
        <v>1095</v>
      </c>
      <c r="E3635" s="7" t="s">
        <v>295</v>
      </c>
      <c r="F3635" s="7" t="s">
        <v>296</v>
      </c>
      <c r="G3635" s="7" t="s">
        <v>1069</v>
      </c>
      <c r="H3635" s="7" t="s">
        <v>1016</v>
      </c>
      <c r="I3635" s="6" t="s">
        <v>11</v>
      </c>
      <c r="J3635" s="1">
        <v>26935</v>
      </c>
      <c r="K3635" s="1">
        <v>0</v>
      </c>
      <c r="L3635" s="1">
        <v>0</v>
      </c>
      <c r="M3635" s="1">
        <v>26935</v>
      </c>
      <c r="N3635" s="1">
        <v>0</v>
      </c>
      <c r="O3635" s="1">
        <v>0</v>
      </c>
      <c r="P3635" s="1"/>
      <c r="Q3635" s="12"/>
      <c r="R3635" s="29">
        <f t="shared" si="171"/>
        <v>0</v>
      </c>
      <c r="S3635" t="str">
        <f t="shared" si="172"/>
        <v>OK</v>
      </c>
      <c r="T3635" s="10">
        <f>IFERROR(VLOOKUP(A3635,[1]!Tabla1[[#All],[Material]:[venta nueva]],38,FALSE),0)</f>
        <v>0</v>
      </c>
    </row>
    <row r="3636" spans="1:20" hidden="1" x14ac:dyDescent="0.35">
      <c r="A3636">
        <f t="shared" si="170"/>
        <v>1022414</v>
      </c>
      <c r="B3636" s="6" t="s">
        <v>629</v>
      </c>
      <c r="C3636" s="7" t="s">
        <v>553</v>
      </c>
      <c r="D3636" s="7" t="s">
        <v>1095</v>
      </c>
      <c r="E3636" s="7" t="s">
        <v>297</v>
      </c>
      <c r="F3636" s="7" t="s">
        <v>298</v>
      </c>
      <c r="G3636" s="7" t="s">
        <v>1074</v>
      </c>
      <c r="H3636" s="7" t="s">
        <v>1042</v>
      </c>
      <c r="I3636" s="6" t="s">
        <v>14</v>
      </c>
      <c r="J3636" s="1">
        <v>-20758</v>
      </c>
      <c r="K3636" s="1">
        <v>85209</v>
      </c>
      <c r="L3636" s="1">
        <v>72000</v>
      </c>
      <c r="M3636" s="1">
        <v>-20758</v>
      </c>
      <c r="N3636" s="1">
        <v>85209</v>
      </c>
      <c r="O3636" s="1">
        <v>72000</v>
      </c>
      <c r="P3636" s="1">
        <v>120000</v>
      </c>
      <c r="Q3636" s="12"/>
      <c r="R3636" s="29">
        <f t="shared" si="171"/>
        <v>-48000</v>
      </c>
      <c r="S3636" t="str">
        <f t="shared" si="172"/>
        <v>Pendiente de ingreso</v>
      </c>
      <c r="T3636" s="10">
        <f>IFERROR(VLOOKUP(A3636,[1]!Tabla1[[#All],[Material]:[venta nueva]],38,FALSE),0)</f>
        <v>0</v>
      </c>
    </row>
    <row r="3637" spans="1:20" hidden="1" x14ac:dyDescent="0.35">
      <c r="A3637">
        <f t="shared" si="170"/>
        <v>1022417</v>
      </c>
      <c r="B3637" s="6" t="s">
        <v>629</v>
      </c>
      <c r="C3637" s="7" t="s">
        <v>553</v>
      </c>
      <c r="D3637" s="7" t="s">
        <v>1095</v>
      </c>
      <c r="E3637" s="7" t="s">
        <v>301</v>
      </c>
      <c r="F3637" s="7" t="s">
        <v>302</v>
      </c>
      <c r="G3637" s="7" t="s">
        <v>1080</v>
      </c>
      <c r="H3637" s="7" t="s">
        <v>1031</v>
      </c>
      <c r="I3637" s="6" t="s">
        <v>14</v>
      </c>
      <c r="J3637" s="1">
        <v>0</v>
      </c>
      <c r="K3637" s="1">
        <v>125648</v>
      </c>
      <c r="L3637" s="1">
        <v>120000</v>
      </c>
      <c r="M3637" s="1">
        <v>0</v>
      </c>
      <c r="N3637" s="1">
        <v>197648</v>
      </c>
      <c r="O3637" s="1">
        <v>192000</v>
      </c>
      <c r="P3637" s="1">
        <v>24000</v>
      </c>
      <c r="Q3637" s="12"/>
      <c r="R3637" s="29">
        <f t="shared" si="171"/>
        <v>168000</v>
      </c>
      <c r="S3637" t="str">
        <f t="shared" si="172"/>
        <v>Sobre ingreso</v>
      </c>
      <c r="T3637" s="10">
        <f>IFERROR(VLOOKUP(A3637,[1]!Tabla1[[#All],[Material]:[venta nueva]],38,FALSE),0)</f>
        <v>0</v>
      </c>
    </row>
    <row r="3638" spans="1:20" hidden="1" x14ac:dyDescent="0.35">
      <c r="A3638">
        <f t="shared" si="170"/>
        <v>1022472</v>
      </c>
      <c r="B3638" s="6" t="s">
        <v>629</v>
      </c>
      <c r="C3638" s="7" t="s">
        <v>553</v>
      </c>
      <c r="D3638" s="7" t="s">
        <v>1095</v>
      </c>
      <c r="E3638" s="7" t="s">
        <v>303</v>
      </c>
      <c r="F3638" s="7" t="s">
        <v>304</v>
      </c>
      <c r="G3638" s="7" t="s">
        <v>1075</v>
      </c>
      <c r="H3638" s="7" t="s">
        <v>1002</v>
      </c>
      <c r="I3638" s="6" t="s">
        <v>16</v>
      </c>
      <c r="J3638" s="1">
        <v>-2716</v>
      </c>
      <c r="K3638" s="1">
        <v>0</v>
      </c>
      <c r="L3638" s="1">
        <v>13000</v>
      </c>
      <c r="M3638" s="1">
        <v>-2716</v>
      </c>
      <c r="N3638" s="1">
        <v>0</v>
      </c>
      <c r="O3638" s="1">
        <v>13000</v>
      </c>
      <c r="P3638" s="1">
        <v>13000</v>
      </c>
      <c r="Q3638" s="12"/>
      <c r="R3638" s="29">
        <f t="shared" si="171"/>
        <v>0</v>
      </c>
      <c r="S3638" t="str">
        <f t="shared" si="172"/>
        <v>OK</v>
      </c>
      <c r="T3638" s="10">
        <f>IFERROR(VLOOKUP(A3638,[1]!Tabla1[[#All],[Material]:[venta nueva]],38,FALSE),0)</f>
        <v>0</v>
      </c>
    </row>
    <row r="3639" spans="1:20" hidden="1" x14ac:dyDescent="0.35">
      <c r="A3639">
        <f t="shared" si="170"/>
        <v>1022499</v>
      </c>
      <c r="B3639" s="6" t="s">
        <v>629</v>
      </c>
      <c r="C3639" s="7" t="s">
        <v>553</v>
      </c>
      <c r="D3639" s="7" t="s">
        <v>1095</v>
      </c>
      <c r="E3639" s="7" t="s">
        <v>305</v>
      </c>
      <c r="F3639" s="7" t="s">
        <v>306</v>
      </c>
      <c r="G3639" s="7" t="s">
        <v>1075</v>
      </c>
      <c r="H3639" s="7" t="s">
        <v>1011</v>
      </c>
      <c r="I3639" s="6" t="s">
        <v>16</v>
      </c>
      <c r="J3639" s="1">
        <v>-326</v>
      </c>
      <c r="K3639" s="1">
        <v>21326</v>
      </c>
      <c r="L3639" s="1">
        <v>21000</v>
      </c>
      <c r="M3639" s="1">
        <v>-326</v>
      </c>
      <c r="N3639" s="1">
        <v>21326</v>
      </c>
      <c r="O3639" s="1">
        <v>21000</v>
      </c>
      <c r="P3639" s="1">
        <v>21000</v>
      </c>
      <c r="Q3639" s="12"/>
      <c r="R3639" s="29">
        <f t="shared" si="171"/>
        <v>0</v>
      </c>
      <c r="S3639" t="str">
        <f t="shared" si="172"/>
        <v>OK</v>
      </c>
      <c r="T3639" s="10">
        <f>IFERROR(VLOOKUP(A3639,[1]!Tabla1[[#All],[Material]:[venta nueva]],38,FALSE),0)</f>
        <v>0</v>
      </c>
    </row>
    <row r="3640" spans="1:20" hidden="1" x14ac:dyDescent="0.35">
      <c r="A3640">
        <f t="shared" si="170"/>
        <v>1022541</v>
      </c>
      <c r="B3640" s="6" t="s">
        <v>629</v>
      </c>
      <c r="C3640" s="7" t="s">
        <v>553</v>
      </c>
      <c r="D3640" s="7" t="s">
        <v>1095</v>
      </c>
      <c r="E3640" s="7" t="s">
        <v>309</v>
      </c>
      <c r="F3640" s="7" t="s">
        <v>310</v>
      </c>
      <c r="G3640" s="7" t="s">
        <v>1078</v>
      </c>
      <c r="H3640" s="7" t="s">
        <v>1009</v>
      </c>
      <c r="I3640" s="6" t="s">
        <v>14</v>
      </c>
      <c r="J3640" s="1">
        <v>5143</v>
      </c>
      <c r="K3640" s="1">
        <v>494857</v>
      </c>
      <c r="L3640" s="1">
        <v>500000</v>
      </c>
      <c r="M3640" s="1">
        <v>5143</v>
      </c>
      <c r="N3640" s="1">
        <v>494857</v>
      </c>
      <c r="O3640" s="1">
        <v>500000</v>
      </c>
      <c r="P3640" s="1">
        <v>264000</v>
      </c>
      <c r="Q3640" s="12"/>
      <c r="R3640" s="29">
        <f t="shared" si="171"/>
        <v>236000</v>
      </c>
      <c r="S3640" t="str">
        <f t="shared" si="172"/>
        <v>Sobre ingreso</v>
      </c>
      <c r="T3640" s="10">
        <f>IFERROR(VLOOKUP(A3640,[1]!Tabla1[[#All],[Material]:[venta nueva]],38,FALSE),0)</f>
        <v>0</v>
      </c>
    </row>
    <row r="3641" spans="1:20" hidden="1" x14ac:dyDescent="0.35">
      <c r="A3641">
        <f t="shared" si="170"/>
        <v>1022569</v>
      </c>
      <c r="B3641" s="6" t="s">
        <v>629</v>
      </c>
      <c r="C3641" s="7" t="s">
        <v>553</v>
      </c>
      <c r="D3641" s="7" t="s">
        <v>1095</v>
      </c>
      <c r="E3641" s="7" t="s">
        <v>494</v>
      </c>
      <c r="F3641" s="7" t="s">
        <v>495</v>
      </c>
      <c r="G3641" s="7" t="s">
        <v>1074</v>
      </c>
      <c r="H3641" s="7" t="s">
        <v>1018</v>
      </c>
      <c r="I3641" s="6" t="s">
        <v>11</v>
      </c>
      <c r="J3641" s="1">
        <v>110</v>
      </c>
      <c r="K3641" s="1">
        <v>0</v>
      </c>
      <c r="L3641" s="1">
        <v>0</v>
      </c>
      <c r="M3641" s="1">
        <v>110</v>
      </c>
      <c r="N3641" s="1">
        <v>0</v>
      </c>
      <c r="O3641" s="1">
        <v>0</v>
      </c>
      <c r="P3641" s="1"/>
      <c r="Q3641" s="12"/>
      <c r="R3641" s="29">
        <f t="shared" si="171"/>
        <v>0</v>
      </c>
      <c r="S3641" t="str">
        <f t="shared" si="172"/>
        <v>OK</v>
      </c>
      <c r="T3641" s="10">
        <f>IFERROR(VLOOKUP(A3641,[1]!Tabla1[[#All],[Material]:[venta nueva]],38,FALSE),0)</f>
        <v>0</v>
      </c>
    </row>
    <row r="3642" spans="1:20" hidden="1" x14ac:dyDescent="0.35">
      <c r="A3642">
        <f t="shared" si="170"/>
        <v>1022587</v>
      </c>
      <c r="B3642" s="6" t="s">
        <v>629</v>
      </c>
      <c r="C3642" s="7" t="s">
        <v>553</v>
      </c>
      <c r="D3642" s="7" t="s">
        <v>1095</v>
      </c>
      <c r="E3642" s="7" t="s">
        <v>313</v>
      </c>
      <c r="F3642" s="7" t="s">
        <v>314</v>
      </c>
      <c r="G3642" s="7" t="s">
        <v>1075</v>
      </c>
      <c r="H3642" s="7" t="s">
        <v>1035</v>
      </c>
      <c r="I3642" s="6" t="s">
        <v>16</v>
      </c>
      <c r="J3642" s="1">
        <v>-1785</v>
      </c>
      <c r="K3642" s="1">
        <v>3000</v>
      </c>
      <c r="L3642" s="1">
        <v>3000</v>
      </c>
      <c r="M3642" s="1">
        <v>-1785</v>
      </c>
      <c r="N3642" s="1">
        <v>3000</v>
      </c>
      <c r="O3642" s="1">
        <v>3000</v>
      </c>
      <c r="P3642" s="1">
        <v>3000</v>
      </c>
      <c r="Q3642" s="12"/>
      <c r="R3642" s="29">
        <f t="shared" si="171"/>
        <v>0</v>
      </c>
      <c r="S3642" t="str">
        <f t="shared" si="172"/>
        <v>OK</v>
      </c>
      <c r="T3642" s="10">
        <f>IFERROR(VLOOKUP(A3642,[1]!Tabla1[[#All],[Material]:[venta nueva]],38,FALSE),0)</f>
        <v>0</v>
      </c>
    </row>
    <row r="3643" spans="1:20" hidden="1" x14ac:dyDescent="0.35">
      <c r="A3643">
        <f t="shared" si="170"/>
        <v>1022600</v>
      </c>
      <c r="B3643" s="6" t="s">
        <v>629</v>
      </c>
      <c r="C3643" s="7" t="s">
        <v>553</v>
      </c>
      <c r="D3643" s="7" t="s">
        <v>1095</v>
      </c>
      <c r="E3643" s="7" t="s">
        <v>316</v>
      </c>
      <c r="F3643" s="7" t="s">
        <v>317</v>
      </c>
      <c r="G3643" s="7" t="s">
        <v>1075</v>
      </c>
      <c r="H3643" s="7" t="s">
        <v>1011</v>
      </c>
      <c r="I3643" s="6" t="s">
        <v>16</v>
      </c>
      <c r="J3643" s="1">
        <v>-1227</v>
      </c>
      <c r="K3643" s="1">
        <v>16227</v>
      </c>
      <c r="L3643" s="1">
        <v>15000</v>
      </c>
      <c r="M3643" s="1">
        <v>-1227</v>
      </c>
      <c r="N3643" s="1">
        <v>16227</v>
      </c>
      <c r="O3643" s="1">
        <v>15000</v>
      </c>
      <c r="P3643" s="1">
        <v>15000</v>
      </c>
      <c r="Q3643" s="12"/>
      <c r="R3643" s="29">
        <f t="shared" si="171"/>
        <v>0</v>
      </c>
      <c r="S3643" t="str">
        <f t="shared" si="172"/>
        <v>OK</v>
      </c>
      <c r="T3643" s="10">
        <f>IFERROR(VLOOKUP(A3643,[1]!Tabla1[[#All],[Material]:[venta nueva]],38,FALSE),0)</f>
        <v>0</v>
      </c>
    </row>
    <row r="3644" spans="1:20" hidden="1" x14ac:dyDescent="0.35">
      <c r="A3644">
        <f t="shared" si="170"/>
        <v>1022605</v>
      </c>
      <c r="B3644" s="6" t="s">
        <v>629</v>
      </c>
      <c r="C3644" s="7" t="s">
        <v>553</v>
      </c>
      <c r="D3644" s="7" t="s">
        <v>1095</v>
      </c>
      <c r="E3644" s="7" t="s">
        <v>630</v>
      </c>
      <c r="F3644" s="7" t="s">
        <v>631</v>
      </c>
      <c r="G3644" s="7" t="s">
        <v>1069</v>
      </c>
      <c r="H3644" s="7" t="s">
        <v>1016</v>
      </c>
      <c r="I3644" s="6" t="s">
        <v>12</v>
      </c>
      <c r="J3644" s="1">
        <v>0</v>
      </c>
      <c r="K3644" s="1">
        <v>579</v>
      </c>
      <c r="L3644" s="1">
        <v>579</v>
      </c>
      <c r="M3644" s="1">
        <v>0</v>
      </c>
      <c r="N3644" s="1">
        <v>579</v>
      </c>
      <c r="O3644" s="1">
        <v>579</v>
      </c>
      <c r="P3644" s="1"/>
      <c r="Q3644" s="12"/>
      <c r="R3644" s="29">
        <f t="shared" si="171"/>
        <v>579</v>
      </c>
      <c r="S3644" t="str">
        <f t="shared" si="172"/>
        <v>Sobre ingreso</v>
      </c>
      <c r="T3644" s="10">
        <f>IFERROR(VLOOKUP(A3644,[1]!Tabla1[[#All],[Material]:[venta nueva]],38,FALSE),0)</f>
        <v>0</v>
      </c>
    </row>
    <row r="3645" spans="1:20" hidden="1" x14ac:dyDescent="0.35">
      <c r="A3645">
        <f t="shared" si="170"/>
        <v>1022607</v>
      </c>
      <c r="B3645" s="6" t="s">
        <v>629</v>
      </c>
      <c r="C3645" s="7" t="s">
        <v>553</v>
      </c>
      <c r="D3645" s="7" t="s">
        <v>1095</v>
      </c>
      <c r="E3645" s="7" t="s">
        <v>318</v>
      </c>
      <c r="F3645" s="7" t="s">
        <v>319</v>
      </c>
      <c r="G3645" s="7" t="s">
        <v>1083</v>
      </c>
      <c r="H3645" s="7" t="s">
        <v>1044</v>
      </c>
      <c r="I3645" s="6" t="s">
        <v>12</v>
      </c>
      <c r="J3645" s="1">
        <v>-12687</v>
      </c>
      <c r="K3645" s="1">
        <v>28284</v>
      </c>
      <c r="L3645" s="1">
        <v>15597</v>
      </c>
      <c r="M3645" s="1">
        <v>-12687</v>
      </c>
      <c r="N3645" s="1">
        <v>28284</v>
      </c>
      <c r="O3645" s="1">
        <v>22000</v>
      </c>
      <c r="P3645" s="1">
        <v>22000</v>
      </c>
      <c r="Q3645" s="12"/>
      <c r="R3645" s="29">
        <f t="shared" si="171"/>
        <v>0</v>
      </c>
      <c r="S3645" t="str">
        <f t="shared" si="172"/>
        <v>OK</v>
      </c>
      <c r="T3645" s="10">
        <f>IFERROR(VLOOKUP(A3645,[1]!Tabla1[[#All],[Material]:[venta nueva]],38,FALSE),0)</f>
        <v>0</v>
      </c>
    </row>
    <row r="3646" spans="1:20" hidden="1" x14ac:dyDescent="0.35">
      <c r="A3646">
        <f t="shared" si="170"/>
        <v>1022637</v>
      </c>
      <c r="B3646" s="6" t="s">
        <v>629</v>
      </c>
      <c r="C3646" s="7" t="s">
        <v>553</v>
      </c>
      <c r="D3646" s="7" t="s">
        <v>1095</v>
      </c>
      <c r="E3646" s="7" t="s">
        <v>326</v>
      </c>
      <c r="F3646" s="7" t="s">
        <v>327</v>
      </c>
      <c r="G3646" s="7" t="s">
        <v>1084</v>
      </c>
      <c r="H3646" s="7" t="s">
        <v>1028</v>
      </c>
      <c r="I3646" s="6" t="s">
        <v>14</v>
      </c>
      <c r="J3646" s="1">
        <v>10652</v>
      </c>
      <c r="K3646" s="1">
        <v>116341</v>
      </c>
      <c r="L3646" s="1">
        <v>120000</v>
      </c>
      <c r="M3646" s="1">
        <v>10652</v>
      </c>
      <c r="N3646" s="1">
        <v>116341</v>
      </c>
      <c r="O3646" s="1">
        <v>120000</v>
      </c>
      <c r="P3646" s="1">
        <v>48000</v>
      </c>
      <c r="Q3646" s="12"/>
      <c r="R3646" s="29">
        <f t="shared" si="171"/>
        <v>72000</v>
      </c>
      <c r="S3646" t="str">
        <f t="shared" si="172"/>
        <v>Sobre ingreso</v>
      </c>
      <c r="T3646" s="10">
        <f>IFERROR(VLOOKUP(A3646,[1]!Tabla1[[#All],[Material]:[venta nueva]],38,FALSE),0)</f>
        <v>0</v>
      </c>
    </row>
    <row r="3647" spans="1:20" hidden="1" x14ac:dyDescent="0.35">
      <c r="A3647">
        <f t="shared" si="170"/>
        <v>1022646</v>
      </c>
      <c r="B3647" s="6" t="s">
        <v>629</v>
      </c>
      <c r="C3647" s="7" t="s">
        <v>553</v>
      </c>
      <c r="D3647" s="7" t="s">
        <v>1095</v>
      </c>
      <c r="E3647" s="7" t="s">
        <v>333</v>
      </c>
      <c r="F3647" s="7" t="s">
        <v>159</v>
      </c>
      <c r="G3647" s="7" t="s">
        <v>1082</v>
      </c>
      <c r="H3647" s="7" t="s">
        <v>1013</v>
      </c>
      <c r="I3647" s="6" t="s">
        <v>14</v>
      </c>
      <c r="J3647" s="1"/>
      <c r="K3647" s="1"/>
      <c r="L3647" s="1"/>
      <c r="M3647" s="1">
        <v>0</v>
      </c>
      <c r="N3647" s="1">
        <v>0</v>
      </c>
      <c r="O3647" s="1">
        <v>10000</v>
      </c>
      <c r="P3647" s="1"/>
      <c r="Q3647" s="12"/>
      <c r="R3647" s="29">
        <f t="shared" si="171"/>
        <v>10000</v>
      </c>
      <c r="S3647" t="str">
        <f t="shared" si="172"/>
        <v>Sobre ingreso</v>
      </c>
      <c r="T3647" s="10">
        <f>IFERROR(VLOOKUP(A3647,[1]!Tabla1[[#All],[Material]:[venta nueva]],38,FALSE),0)</f>
        <v>0</v>
      </c>
    </row>
    <row r="3648" spans="1:20" hidden="1" x14ac:dyDescent="0.35">
      <c r="A3648">
        <f t="shared" si="170"/>
        <v>1022664</v>
      </c>
      <c r="B3648" s="6" t="s">
        <v>629</v>
      </c>
      <c r="C3648" s="7" t="s">
        <v>553</v>
      </c>
      <c r="D3648" s="7" t="s">
        <v>1095</v>
      </c>
      <c r="E3648" s="7" t="s">
        <v>334</v>
      </c>
      <c r="F3648" s="7" t="s">
        <v>335</v>
      </c>
      <c r="G3648" s="7" t="s">
        <v>1075</v>
      </c>
      <c r="H3648" s="7" t="s">
        <v>1035</v>
      </c>
      <c r="I3648" s="6" t="s">
        <v>16</v>
      </c>
      <c r="J3648" s="1">
        <v>9714</v>
      </c>
      <c r="K3648" s="1">
        <v>30286</v>
      </c>
      <c r="L3648" s="1">
        <v>40000</v>
      </c>
      <c r="M3648" s="1">
        <v>9714</v>
      </c>
      <c r="N3648" s="1">
        <v>40286</v>
      </c>
      <c r="O3648" s="1">
        <v>50000</v>
      </c>
      <c r="P3648" s="1">
        <v>30000</v>
      </c>
      <c r="Q3648" s="12"/>
      <c r="R3648" s="29">
        <f t="shared" si="171"/>
        <v>20000</v>
      </c>
      <c r="S3648" t="str">
        <f t="shared" si="172"/>
        <v>Sobre ingreso</v>
      </c>
      <c r="T3648" s="10">
        <f>IFERROR(VLOOKUP(A3648,[1]!Tabla1[[#All],[Material]:[venta nueva]],38,FALSE),0)</f>
        <v>0</v>
      </c>
    </row>
    <row r="3649" spans="1:20" hidden="1" x14ac:dyDescent="0.35">
      <c r="A3649">
        <f t="shared" si="170"/>
        <v>1022705</v>
      </c>
      <c r="B3649" s="6" t="s">
        <v>629</v>
      </c>
      <c r="C3649" s="7" t="s">
        <v>553</v>
      </c>
      <c r="D3649" s="7" t="s">
        <v>1095</v>
      </c>
      <c r="E3649" s="7" t="s">
        <v>632</v>
      </c>
      <c r="F3649" s="7" t="s">
        <v>223</v>
      </c>
      <c r="G3649" s="7" t="s">
        <v>1078</v>
      </c>
      <c r="H3649" s="7" t="s">
        <v>1027</v>
      </c>
      <c r="I3649" s="6" t="s">
        <v>11</v>
      </c>
      <c r="J3649" s="1">
        <v>4693</v>
      </c>
      <c r="K3649" s="1">
        <v>0</v>
      </c>
      <c r="L3649" s="1">
        <v>0</v>
      </c>
      <c r="M3649" s="1">
        <v>4693</v>
      </c>
      <c r="N3649" s="1">
        <v>0</v>
      </c>
      <c r="O3649" s="1">
        <v>0</v>
      </c>
      <c r="P3649" s="1"/>
      <c r="Q3649" s="12"/>
      <c r="R3649" s="29">
        <f t="shared" si="171"/>
        <v>0</v>
      </c>
      <c r="S3649" t="str">
        <f t="shared" si="172"/>
        <v>OK</v>
      </c>
      <c r="T3649" s="10">
        <f>IFERROR(VLOOKUP(A3649,[1]!Tabla1[[#All],[Material]:[venta nueva]],38,FALSE),0)</f>
        <v>0</v>
      </c>
    </row>
    <row r="3650" spans="1:20" hidden="1" x14ac:dyDescent="0.35">
      <c r="A3650">
        <f t="shared" si="170"/>
        <v>1022709</v>
      </c>
      <c r="B3650" s="6" t="s">
        <v>629</v>
      </c>
      <c r="C3650" s="7" t="s">
        <v>553</v>
      </c>
      <c r="D3650" s="7" t="s">
        <v>1095</v>
      </c>
      <c r="E3650" s="7" t="s">
        <v>502</v>
      </c>
      <c r="F3650" s="7" t="s">
        <v>503</v>
      </c>
      <c r="G3650" s="7" t="s">
        <v>1076</v>
      </c>
      <c r="H3650" s="7" t="s">
        <v>1022</v>
      </c>
      <c r="I3650" s="6" t="s">
        <v>11</v>
      </c>
      <c r="J3650" s="1">
        <v>3507</v>
      </c>
      <c r="K3650" s="1">
        <v>236493</v>
      </c>
      <c r="L3650" s="1">
        <v>240000</v>
      </c>
      <c r="M3650" s="1">
        <v>3507</v>
      </c>
      <c r="N3650" s="1">
        <v>260493</v>
      </c>
      <c r="O3650" s="1">
        <v>264000</v>
      </c>
      <c r="P3650" s="1">
        <v>288000</v>
      </c>
      <c r="Q3650" s="12"/>
      <c r="R3650" s="29">
        <f t="shared" si="171"/>
        <v>-24000</v>
      </c>
      <c r="S3650" t="str">
        <f t="shared" si="172"/>
        <v>Pendiente de ingreso</v>
      </c>
      <c r="T3650" s="10">
        <f>IFERROR(VLOOKUP(A3650,[1]!Tabla1[[#All],[Material]:[venta nueva]],38,FALSE),0)</f>
        <v>0</v>
      </c>
    </row>
    <row r="3651" spans="1:20" hidden="1" x14ac:dyDescent="0.35">
      <c r="A3651">
        <f t="shared" si="170"/>
        <v>1022748</v>
      </c>
      <c r="B3651" s="6" t="s">
        <v>629</v>
      </c>
      <c r="C3651" s="7" t="s">
        <v>553</v>
      </c>
      <c r="D3651" s="7" t="s">
        <v>1095</v>
      </c>
      <c r="E3651" s="7" t="s">
        <v>336</v>
      </c>
      <c r="F3651" s="7" t="s">
        <v>337</v>
      </c>
      <c r="G3651" s="7" t="s">
        <v>1069</v>
      </c>
      <c r="H3651" s="7" t="s">
        <v>1033</v>
      </c>
      <c r="I3651" s="6" t="s">
        <v>14</v>
      </c>
      <c r="J3651" s="1"/>
      <c r="K3651" s="1"/>
      <c r="L3651" s="1"/>
      <c r="M3651" s="1"/>
      <c r="N3651" s="1"/>
      <c r="O3651" s="1"/>
      <c r="P3651" s="1">
        <v>96000</v>
      </c>
      <c r="Q3651" s="12"/>
      <c r="R3651" s="29">
        <f t="shared" si="171"/>
        <v>-96000</v>
      </c>
      <c r="S3651" t="str">
        <f t="shared" si="172"/>
        <v>Pendiente de ingreso</v>
      </c>
      <c r="T3651" s="10">
        <f>IFERROR(VLOOKUP(A3651,[1]!Tabla1[[#All],[Material]:[venta nueva]],38,FALSE),0)</f>
        <v>0</v>
      </c>
    </row>
    <row r="3652" spans="1:20" hidden="1" x14ac:dyDescent="0.35">
      <c r="A3652">
        <f t="shared" si="170"/>
        <v>1022767</v>
      </c>
      <c r="B3652" s="6" t="s">
        <v>629</v>
      </c>
      <c r="C3652" s="7" t="s">
        <v>553</v>
      </c>
      <c r="D3652" s="7" t="s">
        <v>1095</v>
      </c>
      <c r="E3652" s="7" t="s">
        <v>344</v>
      </c>
      <c r="F3652" s="7" t="s">
        <v>345</v>
      </c>
      <c r="G3652" s="7" t="s">
        <v>1078</v>
      </c>
      <c r="H3652" s="7" t="s">
        <v>1009</v>
      </c>
      <c r="I3652" s="6" t="s">
        <v>12</v>
      </c>
      <c r="J3652" s="1">
        <v>35443</v>
      </c>
      <c r="K3652" s="1">
        <v>0</v>
      </c>
      <c r="L3652" s="1">
        <v>0</v>
      </c>
      <c r="M3652" s="1">
        <v>35443</v>
      </c>
      <c r="N3652" s="1">
        <v>0</v>
      </c>
      <c r="O3652" s="1">
        <v>0</v>
      </c>
      <c r="P3652" s="1"/>
      <c r="Q3652" s="12"/>
      <c r="R3652" s="29">
        <f t="shared" si="171"/>
        <v>0</v>
      </c>
      <c r="S3652" t="str">
        <f t="shared" si="172"/>
        <v>OK</v>
      </c>
      <c r="T3652" s="10">
        <f>IFERROR(VLOOKUP(A3652,[1]!Tabla1[[#All],[Material]:[venta nueva]],38,FALSE),0)</f>
        <v>0</v>
      </c>
    </row>
    <row r="3653" spans="1:20" hidden="1" x14ac:dyDescent="0.35">
      <c r="A3653">
        <f t="shared" si="170"/>
        <v>1022780</v>
      </c>
      <c r="B3653" s="6" t="s">
        <v>629</v>
      </c>
      <c r="C3653" s="7" t="s">
        <v>553</v>
      </c>
      <c r="D3653" s="7" t="s">
        <v>1095</v>
      </c>
      <c r="E3653" s="7" t="s">
        <v>633</v>
      </c>
      <c r="F3653" s="7" t="s">
        <v>634</v>
      </c>
      <c r="G3653" s="7" t="s">
        <v>1069</v>
      </c>
      <c r="H3653" s="7" t="s">
        <v>1016</v>
      </c>
      <c r="I3653" s="6" t="s">
        <v>11</v>
      </c>
      <c r="J3653" s="1">
        <v>-510</v>
      </c>
      <c r="K3653" s="1">
        <v>510</v>
      </c>
      <c r="L3653" s="1">
        <v>0</v>
      </c>
      <c r="M3653" s="1">
        <v>-510</v>
      </c>
      <c r="N3653" s="1">
        <v>510</v>
      </c>
      <c r="O3653" s="1">
        <v>0</v>
      </c>
      <c r="P3653" s="1"/>
      <c r="Q3653" s="12"/>
      <c r="R3653" s="29">
        <f t="shared" si="171"/>
        <v>0</v>
      </c>
      <c r="S3653" t="str">
        <f t="shared" si="172"/>
        <v>OK</v>
      </c>
      <c r="T3653" s="10">
        <f>IFERROR(VLOOKUP(A3653,[1]!Tabla1[[#All],[Material]:[venta nueva]],38,FALSE),0)</f>
        <v>0</v>
      </c>
    </row>
    <row r="3654" spans="1:20" hidden="1" x14ac:dyDescent="0.35">
      <c r="A3654">
        <f t="shared" ref="A3654:A3717" si="173">+E3654*1</f>
        <v>1022781</v>
      </c>
      <c r="B3654" s="6" t="s">
        <v>629</v>
      </c>
      <c r="C3654" s="7" t="s">
        <v>553</v>
      </c>
      <c r="D3654" s="7" t="s">
        <v>1095</v>
      </c>
      <c r="E3654" s="7" t="s">
        <v>346</v>
      </c>
      <c r="F3654" s="7" t="s">
        <v>347</v>
      </c>
      <c r="G3654" s="7" t="s">
        <v>1069</v>
      </c>
      <c r="H3654" s="7" t="s">
        <v>1016</v>
      </c>
      <c r="I3654" s="6" t="s">
        <v>11</v>
      </c>
      <c r="J3654" s="1">
        <v>-9150</v>
      </c>
      <c r="K3654" s="1">
        <v>8757</v>
      </c>
      <c r="L3654" s="1">
        <v>0</v>
      </c>
      <c r="M3654" s="1">
        <v>-9150</v>
      </c>
      <c r="N3654" s="1">
        <v>8757</v>
      </c>
      <c r="O3654" s="1">
        <v>0</v>
      </c>
      <c r="P3654" s="1">
        <v>8731.2000000000007</v>
      </c>
      <c r="Q3654" s="12"/>
      <c r="R3654" s="29">
        <f t="shared" si="171"/>
        <v>-8731.2000000000007</v>
      </c>
      <c r="S3654" t="str">
        <f t="shared" si="172"/>
        <v>Pendiente de ingreso</v>
      </c>
      <c r="T3654" s="10">
        <f>IFERROR(VLOOKUP(A3654,[1]!Tabla1[[#All],[Material]:[venta nueva]],38,FALSE),0)</f>
        <v>0</v>
      </c>
    </row>
    <row r="3655" spans="1:20" hidden="1" x14ac:dyDescent="0.35">
      <c r="A3655">
        <f t="shared" si="173"/>
        <v>1022782</v>
      </c>
      <c r="B3655" s="6" t="s">
        <v>629</v>
      </c>
      <c r="C3655" s="7" t="s">
        <v>553</v>
      </c>
      <c r="D3655" s="7" t="s">
        <v>1095</v>
      </c>
      <c r="E3655" s="7" t="s">
        <v>348</v>
      </c>
      <c r="F3655" s="7" t="s">
        <v>349</v>
      </c>
      <c r="G3655" s="7" t="s">
        <v>1069</v>
      </c>
      <c r="H3655" s="7" t="s">
        <v>1016</v>
      </c>
      <c r="I3655" s="6" t="s">
        <v>11</v>
      </c>
      <c r="J3655" s="1"/>
      <c r="K3655" s="1"/>
      <c r="L3655" s="1"/>
      <c r="M3655" s="1"/>
      <c r="N3655" s="1"/>
      <c r="O3655" s="1"/>
      <c r="P3655" s="1">
        <v>11520</v>
      </c>
      <c r="Q3655" s="12"/>
      <c r="R3655" s="29">
        <f t="shared" si="171"/>
        <v>-11520</v>
      </c>
      <c r="S3655" t="str">
        <f t="shared" si="172"/>
        <v>Pendiente de ingreso</v>
      </c>
      <c r="T3655" s="10">
        <f>IFERROR(VLOOKUP(A3655,[1]!Tabla1[[#All],[Material]:[venta nueva]],38,FALSE),0)</f>
        <v>0</v>
      </c>
    </row>
    <row r="3656" spans="1:20" hidden="1" x14ac:dyDescent="0.35">
      <c r="A3656">
        <f t="shared" si="173"/>
        <v>1022782</v>
      </c>
      <c r="B3656" s="6" t="s">
        <v>629</v>
      </c>
      <c r="C3656" s="7" t="s">
        <v>553</v>
      </c>
      <c r="D3656" s="7" t="s">
        <v>1095</v>
      </c>
      <c r="E3656" s="7" t="s">
        <v>348</v>
      </c>
      <c r="F3656" s="7" t="s">
        <v>349</v>
      </c>
      <c r="G3656" s="7" t="s">
        <v>1069</v>
      </c>
      <c r="H3656" s="7" t="s">
        <v>1016</v>
      </c>
      <c r="I3656" s="6" t="s">
        <v>13</v>
      </c>
      <c r="J3656" s="1">
        <v>-7200</v>
      </c>
      <c r="K3656" s="1">
        <v>0</v>
      </c>
      <c r="L3656" s="1">
        <v>0</v>
      </c>
      <c r="M3656" s="1">
        <v>-7200</v>
      </c>
      <c r="N3656" s="1">
        <v>0</v>
      </c>
      <c r="O3656" s="1">
        <v>0</v>
      </c>
      <c r="P3656" s="1">
        <v>7924.8</v>
      </c>
      <c r="Q3656" s="12"/>
      <c r="R3656" s="29">
        <f t="shared" ref="R3656:R3719" si="174">+O3656-P3656</f>
        <v>-7924.8</v>
      </c>
      <c r="S3656" t="str">
        <f t="shared" ref="S3656:S3719" si="175">IF(R3656&gt;0,"Sobre ingreso",IF(R3656&lt;0,"Pendiente de ingreso","OK"))</f>
        <v>Pendiente de ingreso</v>
      </c>
      <c r="T3656" s="10">
        <f>IFERROR(VLOOKUP(A3656,[1]!Tabla1[[#All],[Material]:[venta nueva]],38,FALSE),0)</f>
        <v>0</v>
      </c>
    </row>
    <row r="3657" spans="1:20" hidden="1" x14ac:dyDescent="0.35">
      <c r="A3657">
        <f t="shared" si="173"/>
        <v>1022783</v>
      </c>
      <c r="B3657" s="6" t="s">
        <v>629</v>
      </c>
      <c r="C3657" s="7" t="s">
        <v>553</v>
      </c>
      <c r="D3657" s="7" t="s">
        <v>1095</v>
      </c>
      <c r="E3657" s="7" t="s">
        <v>350</v>
      </c>
      <c r="F3657" s="7" t="s">
        <v>351</v>
      </c>
      <c r="G3657" s="7" t="s">
        <v>1069</v>
      </c>
      <c r="H3657" s="7" t="s">
        <v>1016</v>
      </c>
      <c r="I3657" s="6" t="s">
        <v>11</v>
      </c>
      <c r="J3657" s="1">
        <v>-26400</v>
      </c>
      <c r="K3657" s="1">
        <v>15155</v>
      </c>
      <c r="L3657" s="1">
        <v>0</v>
      </c>
      <c r="M3657" s="1">
        <v>-26400</v>
      </c>
      <c r="N3657" s="1">
        <v>15155</v>
      </c>
      <c r="O3657" s="1">
        <v>0</v>
      </c>
      <c r="P3657" s="1">
        <v>4800</v>
      </c>
      <c r="Q3657" s="12"/>
      <c r="R3657" s="29">
        <f t="shared" si="174"/>
        <v>-4800</v>
      </c>
      <c r="S3657" t="str">
        <f t="shared" si="175"/>
        <v>Pendiente de ingreso</v>
      </c>
      <c r="T3657" s="10">
        <f>IFERROR(VLOOKUP(A3657,[1]!Tabla1[[#All],[Material]:[venta nueva]],38,FALSE),0)</f>
        <v>0</v>
      </c>
    </row>
    <row r="3658" spans="1:20" hidden="1" x14ac:dyDescent="0.35">
      <c r="A3658">
        <f t="shared" si="173"/>
        <v>1022783</v>
      </c>
      <c r="B3658" s="6" t="s">
        <v>629</v>
      </c>
      <c r="C3658" s="7" t="s">
        <v>553</v>
      </c>
      <c r="D3658" s="7" t="s">
        <v>1095</v>
      </c>
      <c r="E3658" s="7" t="s">
        <v>350</v>
      </c>
      <c r="F3658" s="7" t="s">
        <v>351</v>
      </c>
      <c r="G3658" s="7" t="s">
        <v>1069</v>
      </c>
      <c r="H3658" s="7" t="s">
        <v>1016</v>
      </c>
      <c r="I3658" s="6" t="s">
        <v>13</v>
      </c>
      <c r="J3658" s="1"/>
      <c r="K3658" s="1"/>
      <c r="L3658" s="1"/>
      <c r="M3658" s="1"/>
      <c r="N3658" s="1"/>
      <c r="O3658" s="1"/>
      <c r="P3658" s="1">
        <v>8359.2000000000007</v>
      </c>
      <c r="Q3658" s="12"/>
      <c r="R3658" s="29">
        <f t="shared" si="174"/>
        <v>-8359.2000000000007</v>
      </c>
      <c r="S3658" t="str">
        <f t="shared" si="175"/>
        <v>Pendiente de ingreso</v>
      </c>
      <c r="T3658" s="10">
        <f>IFERROR(VLOOKUP(A3658,[1]!Tabla1[[#All],[Material]:[venta nueva]],38,FALSE),0)</f>
        <v>0</v>
      </c>
    </row>
    <row r="3659" spans="1:20" hidden="1" x14ac:dyDescent="0.35">
      <c r="A3659">
        <f t="shared" si="173"/>
        <v>1022784</v>
      </c>
      <c r="B3659" s="6" t="s">
        <v>629</v>
      </c>
      <c r="C3659" s="7" t="s">
        <v>553</v>
      </c>
      <c r="D3659" s="7" t="s">
        <v>1095</v>
      </c>
      <c r="E3659" s="7" t="s">
        <v>649</v>
      </c>
      <c r="F3659" s="7" t="s">
        <v>650</v>
      </c>
      <c r="G3659" s="7" t="s">
        <v>1069</v>
      </c>
      <c r="H3659" s="7" t="s">
        <v>1016</v>
      </c>
      <c r="I3659" s="6" t="s">
        <v>11</v>
      </c>
      <c r="J3659" s="1"/>
      <c r="K3659" s="1"/>
      <c r="L3659" s="1"/>
      <c r="M3659" s="1"/>
      <c r="N3659" s="1"/>
      <c r="O3659" s="1"/>
      <c r="P3659" s="1">
        <v>900</v>
      </c>
      <c r="Q3659" s="12"/>
      <c r="R3659" s="29">
        <f t="shared" si="174"/>
        <v>-900</v>
      </c>
      <c r="S3659" t="str">
        <f t="shared" si="175"/>
        <v>Pendiente de ingreso</v>
      </c>
      <c r="T3659" s="10">
        <f>IFERROR(VLOOKUP(A3659,[1]!Tabla1[[#All],[Material]:[venta nueva]],38,FALSE),0)</f>
        <v>0</v>
      </c>
    </row>
    <row r="3660" spans="1:20" hidden="1" x14ac:dyDescent="0.35">
      <c r="A3660">
        <f t="shared" si="173"/>
        <v>1022784</v>
      </c>
      <c r="B3660" s="6" t="s">
        <v>629</v>
      </c>
      <c r="C3660" s="7" t="s">
        <v>553</v>
      </c>
      <c r="D3660" s="7" t="s">
        <v>1095</v>
      </c>
      <c r="E3660" s="7" t="s">
        <v>649</v>
      </c>
      <c r="F3660" s="7" t="s">
        <v>650</v>
      </c>
      <c r="G3660" s="7" t="s">
        <v>1069</v>
      </c>
      <c r="H3660" s="7" t="s">
        <v>1016</v>
      </c>
      <c r="I3660" s="6" t="s">
        <v>13</v>
      </c>
      <c r="J3660" s="1"/>
      <c r="K3660" s="1"/>
      <c r="L3660" s="1"/>
      <c r="M3660" s="1"/>
      <c r="N3660" s="1"/>
      <c r="O3660" s="1"/>
      <c r="P3660" s="1">
        <v>6779.25</v>
      </c>
      <c r="Q3660" s="12"/>
      <c r="R3660" s="29">
        <f t="shared" si="174"/>
        <v>-6779.25</v>
      </c>
      <c r="S3660" t="str">
        <f t="shared" si="175"/>
        <v>Pendiente de ingreso</v>
      </c>
      <c r="T3660" s="10">
        <f>IFERROR(VLOOKUP(A3660,[1]!Tabla1[[#All],[Material]:[venta nueva]],38,FALSE),0)</f>
        <v>0</v>
      </c>
    </row>
    <row r="3661" spans="1:20" hidden="1" x14ac:dyDescent="0.35">
      <c r="A3661">
        <f t="shared" si="173"/>
        <v>1022786</v>
      </c>
      <c r="B3661" s="6" t="s">
        <v>629</v>
      </c>
      <c r="C3661" s="7" t="s">
        <v>553</v>
      </c>
      <c r="D3661" s="7" t="s">
        <v>1095</v>
      </c>
      <c r="E3661" s="7" t="s">
        <v>599</v>
      </c>
      <c r="F3661" s="7" t="s">
        <v>600</v>
      </c>
      <c r="G3661" s="7" t="s">
        <v>1069</v>
      </c>
      <c r="H3661" s="7" t="s">
        <v>1016</v>
      </c>
      <c r="I3661" s="6" t="s">
        <v>11</v>
      </c>
      <c r="J3661" s="1">
        <v>-14100</v>
      </c>
      <c r="K3661" s="1">
        <v>14400</v>
      </c>
      <c r="L3661" s="1">
        <v>300</v>
      </c>
      <c r="M3661" s="1">
        <v>-14100</v>
      </c>
      <c r="N3661" s="1">
        <v>14400</v>
      </c>
      <c r="O3661" s="1">
        <v>300</v>
      </c>
      <c r="P3661" s="1"/>
      <c r="Q3661" s="12"/>
      <c r="R3661" s="29">
        <f t="shared" si="174"/>
        <v>300</v>
      </c>
      <c r="S3661" t="str">
        <f t="shared" si="175"/>
        <v>Sobre ingreso</v>
      </c>
      <c r="T3661" s="10">
        <f>IFERROR(VLOOKUP(A3661,[1]!Tabla1[[#All],[Material]:[venta nueva]],38,FALSE),0)</f>
        <v>0</v>
      </c>
    </row>
    <row r="3662" spans="1:20" hidden="1" x14ac:dyDescent="0.35">
      <c r="A3662">
        <f t="shared" si="173"/>
        <v>1022847</v>
      </c>
      <c r="B3662" s="6" t="s">
        <v>629</v>
      </c>
      <c r="C3662" s="7" t="s">
        <v>553</v>
      </c>
      <c r="D3662" s="7" t="s">
        <v>1095</v>
      </c>
      <c r="E3662" s="7" t="s">
        <v>354</v>
      </c>
      <c r="F3662" s="7" t="s">
        <v>355</v>
      </c>
      <c r="G3662" s="7" t="s">
        <v>1082</v>
      </c>
      <c r="H3662" s="7" t="s">
        <v>1013</v>
      </c>
      <c r="I3662" s="6" t="s">
        <v>11</v>
      </c>
      <c r="J3662" s="1">
        <v>-1695</v>
      </c>
      <c r="K3662" s="1">
        <v>32500</v>
      </c>
      <c r="L3662" s="1">
        <v>24000</v>
      </c>
      <c r="M3662" s="1">
        <v>-1695</v>
      </c>
      <c r="N3662" s="1">
        <v>32500</v>
      </c>
      <c r="O3662" s="1">
        <v>24000</v>
      </c>
      <c r="P3662" s="1">
        <v>24000</v>
      </c>
      <c r="Q3662" s="12"/>
      <c r="R3662" s="29">
        <f t="shared" si="174"/>
        <v>0</v>
      </c>
      <c r="S3662" t="str">
        <f t="shared" si="175"/>
        <v>OK</v>
      </c>
      <c r="T3662" s="10">
        <f>IFERROR(VLOOKUP(A3662,[1]!Tabla1[[#All],[Material]:[venta nueva]],38,FALSE),0)</f>
        <v>0</v>
      </c>
    </row>
    <row r="3663" spans="1:20" hidden="1" x14ac:dyDescent="0.35">
      <c r="A3663">
        <f t="shared" si="173"/>
        <v>1022855</v>
      </c>
      <c r="B3663" s="6" t="s">
        <v>629</v>
      </c>
      <c r="C3663" s="7" t="s">
        <v>553</v>
      </c>
      <c r="D3663" s="7" t="s">
        <v>1095</v>
      </c>
      <c r="E3663" s="7" t="s">
        <v>358</v>
      </c>
      <c r="F3663" s="7" t="s">
        <v>315</v>
      </c>
      <c r="G3663" s="7" t="s">
        <v>1078</v>
      </c>
      <c r="H3663" s="7" t="s">
        <v>1021</v>
      </c>
      <c r="I3663" s="6" t="s">
        <v>11</v>
      </c>
      <c r="J3663" s="1">
        <v>0</v>
      </c>
      <c r="K3663" s="1">
        <v>10000</v>
      </c>
      <c r="L3663" s="1">
        <v>0</v>
      </c>
      <c r="M3663" s="1">
        <v>0</v>
      </c>
      <c r="N3663" s="1">
        <v>10000</v>
      </c>
      <c r="O3663" s="1">
        <v>0</v>
      </c>
      <c r="P3663" s="1"/>
      <c r="Q3663" s="12"/>
      <c r="R3663" s="29">
        <f t="shared" si="174"/>
        <v>0</v>
      </c>
      <c r="S3663" t="str">
        <f t="shared" si="175"/>
        <v>OK</v>
      </c>
      <c r="T3663" s="10">
        <f>IFERROR(VLOOKUP(A3663,[1]!Tabla1[[#All],[Material]:[venta nueva]],38,FALSE),0)</f>
        <v>0</v>
      </c>
    </row>
    <row r="3664" spans="1:20" hidden="1" x14ac:dyDescent="0.35">
      <c r="A3664">
        <f t="shared" si="173"/>
        <v>1022856</v>
      </c>
      <c r="B3664" s="6" t="s">
        <v>629</v>
      </c>
      <c r="C3664" s="7" t="s">
        <v>553</v>
      </c>
      <c r="D3664" s="7" t="s">
        <v>1095</v>
      </c>
      <c r="E3664" s="7" t="s">
        <v>359</v>
      </c>
      <c r="F3664" s="7" t="s">
        <v>360</v>
      </c>
      <c r="G3664" s="7" t="s">
        <v>1078</v>
      </c>
      <c r="H3664" s="7" t="s">
        <v>1009</v>
      </c>
      <c r="I3664" s="6" t="s">
        <v>14</v>
      </c>
      <c r="J3664" s="1">
        <v>12567</v>
      </c>
      <c r="K3664" s="1">
        <v>170114</v>
      </c>
      <c r="L3664" s="1">
        <v>192000</v>
      </c>
      <c r="M3664" s="1">
        <v>12567</v>
      </c>
      <c r="N3664" s="1">
        <v>146114</v>
      </c>
      <c r="O3664" s="1">
        <v>192000</v>
      </c>
      <c r="P3664" s="1">
        <v>120000</v>
      </c>
      <c r="Q3664" s="12"/>
      <c r="R3664" s="29">
        <f t="shared" si="174"/>
        <v>72000</v>
      </c>
      <c r="S3664" t="str">
        <f t="shared" si="175"/>
        <v>Sobre ingreso</v>
      </c>
      <c r="T3664" s="10">
        <f>IFERROR(VLOOKUP(A3664,[1]!Tabla1[[#All],[Material]:[venta nueva]],38,FALSE),0)</f>
        <v>0</v>
      </c>
    </row>
    <row r="3665" spans="1:20" hidden="1" x14ac:dyDescent="0.35">
      <c r="A3665">
        <f t="shared" si="173"/>
        <v>1022869</v>
      </c>
      <c r="B3665" s="6" t="s">
        <v>629</v>
      </c>
      <c r="C3665" s="7" t="s">
        <v>553</v>
      </c>
      <c r="D3665" s="7" t="s">
        <v>1095</v>
      </c>
      <c r="E3665" s="7" t="s">
        <v>513</v>
      </c>
      <c r="F3665" s="7" t="s">
        <v>514</v>
      </c>
      <c r="G3665" s="7" t="s">
        <v>1084</v>
      </c>
      <c r="H3665" s="7" t="s">
        <v>1017</v>
      </c>
      <c r="I3665" s="6" t="s">
        <v>16</v>
      </c>
      <c r="J3665" s="1">
        <v>-610</v>
      </c>
      <c r="K3665" s="1">
        <v>610</v>
      </c>
      <c r="L3665" s="1">
        <v>0</v>
      </c>
      <c r="M3665" s="1">
        <v>-610</v>
      </c>
      <c r="N3665" s="1">
        <v>610</v>
      </c>
      <c r="O3665" s="1">
        <v>0</v>
      </c>
      <c r="P3665" s="1"/>
      <c r="Q3665" s="12"/>
      <c r="R3665" s="29">
        <f t="shared" si="174"/>
        <v>0</v>
      </c>
      <c r="S3665" t="str">
        <f t="shared" si="175"/>
        <v>OK</v>
      </c>
      <c r="T3665" s="10">
        <f>IFERROR(VLOOKUP(A3665,[1]!Tabla1[[#All],[Material]:[venta nueva]],38,FALSE),0)</f>
        <v>0</v>
      </c>
    </row>
    <row r="3666" spans="1:20" hidden="1" x14ac:dyDescent="0.35">
      <c r="A3666">
        <f t="shared" si="173"/>
        <v>1022885</v>
      </c>
      <c r="B3666" s="6" t="s">
        <v>629</v>
      </c>
      <c r="C3666" s="7" t="s">
        <v>553</v>
      </c>
      <c r="D3666" s="7" t="s">
        <v>1095</v>
      </c>
      <c r="E3666" s="7" t="s">
        <v>371</v>
      </c>
      <c r="F3666" s="7" t="s">
        <v>372</v>
      </c>
      <c r="G3666" s="7" t="s">
        <v>1082</v>
      </c>
      <c r="H3666" s="7" t="s">
        <v>1013</v>
      </c>
      <c r="I3666" s="6" t="s">
        <v>12</v>
      </c>
      <c r="J3666" s="1">
        <v>-19168</v>
      </c>
      <c r="K3666" s="1">
        <v>534719</v>
      </c>
      <c r="L3666" s="1">
        <v>550000</v>
      </c>
      <c r="M3666" s="1">
        <v>-19168</v>
      </c>
      <c r="N3666" s="1">
        <v>534719</v>
      </c>
      <c r="O3666" s="1">
        <v>550000</v>
      </c>
      <c r="P3666" s="1">
        <v>550000</v>
      </c>
      <c r="Q3666" s="12"/>
      <c r="R3666" s="29">
        <f t="shared" si="174"/>
        <v>0</v>
      </c>
      <c r="S3666" t="str">
        <f t="shared" si="175"/>
        <v>OK</v>
      </c>
      <c r="T3666" s="10">
        <f>IFERROR(VLOOKUP(A3666,[1]!Tabla1[[#All],[Material]:[venta nueva]],38,FALSE),0)</f>
        <v>0</v>
      </c>
    </row>
    <row r="3667" spans="1:20" hidden="1" x14ac:dyDescent="0.35">
      <c r="A3667">
        <f t="shared" si="173"/>
        <v>1022887</v>
      </c>
      <c r="B3667" s="6" t="s">
        <v>629</v>
      </c>
      <c r="C3667" s="7" t="s">
        <v>553</v>
      </c>
      <c r="D3667" s="7" t="s">
        <v>1095</v>
      </c>
      <c r="E3667" s="7" t="s">
        <v>373</v>
      </c>
      <c r="F3667" s="7" t="s">
        <v>374</v>
      </c>
      <c r="G3667" s="7" t="s">
        <v>1082</v>
      </c>
      <c r="H3667" s="7" t="s">
        <v>1013</v>
      </c>
      <c r="I3667" s="6" t="s">
        <v>12</v>
      </c>
      <c r="J3667" s="1">
        <v>-67317</v>
      </c>
      <c r="K3667" s="1">
        <v>316143</v>
      </c>
      <c r="L3667" s="1">
        <v>264000</v>
      </c>
      <c r="M3667" s="1">
        <v>-67317</v>
      </c>
      <c r="N3667" s="1">
        <v>316143</v>
      </c>
      <c r="O3667" s="1">
        <v>264000</v>
      </c>
      <c r="P3667" s="1">
        <v>253000</v>
      </c>
      <c r="Q3667" s="12"/>
      <c r="R3667" s="29">
        <f t="shared" si="174"/>
        <v>11000</v>
      </c>
      <c r="S3667" t="str">
        <f t="shared" si="175"/>
        <v>Sobre ingreso</v>
      </c>
      <c r="T3667" s="10">
        <f>IFERROR(VLOOKUP(A3667,[1]!Tabla1[[#All],[Material]:[venta nueva]],38,FALSE),0)</f>
        <v>0</v>
      </c>
    </row>
    <row r="3668" spans="1:20" hidden="1" x14ac:dyDescent="0.35">
      <c r="A3668">
        <f t="shared" si="173"/>
        <v>1022901</v>
      </c>
      <c r="B3668" s="6" t="s">
        <v>629</v>
      </c>
      <c r="C3668" s="7" t="s">
        <v>553</v>
      </c>
      <c r="D3668" s="7" t="s">
        <v>1095</v>
      </c>
      <c r="E3668" s="7" t="s">
        <v>481</v>
      </c>
      <c r="F3668" s="7" t="s">
        <v>482</v>
      </c>
      <c r="G3668" s="7" t="s">
        <v>1082</v>
      </c>
      <c r="H3668" s="7" t="s">
        <v>1013</v>
      </c>
      <c r="I3668" s="6" t="s">
        <v>16</v>
      </c>
      <c r="J3668" s="1">
        <v>-77</v>
      </c>
      <c r="K3668" s="1">
        <v>10077</v>
      </c>
      <c r="L3668" s="1">
        <v>10000</v>
      </c>
      <c r="M3668" s="1">
        <v>-77</v>
      </c>
      <c r="N3668" s="1">
        <v>10077</v>
      </c>
      <c r="O3668" s="1">
        <v>10000</v>
      </c>
      <c r="P3668" s="1">
        <v>10000</v>
      </c>
      <c r="Q3668" s="12"/>
      <c r="R3668" s="29">
        <f t="shared" si="174"/>
        <v>0</v>
      </c>
      <c r="S3668" t="str">
        <f t="shared" si="175"/>
        <v>OK</v>
      </c>
      <c r="T3668" s="10">
        <f>IFERROR(VLOOKUP(A3668,[1]!Tabla1[[#All],[Material]:[venta nueva]],38,FALSE),0)</f>
        <v>0</v>
      </c>
    </row>
    <row r="3669" spans="1:20" hidden="1" x14ac:dyDescent="0.35">
      <c r="A3669">
        <f t="shared" si="173"/>
        <v>1022919</v>
      </c>
      <c r="B3669" s="6" t="s">
        <v>629</v>
      </c>
      <c r="C3669" s="7" t="s">
        <v>553</v>
      </c>
      <c r="D3669" s="7" t="s">
        <v>1095</v>
      </c>
      <c r="E3669" s="7" t="s">
        <v>378</v>
      </c>
      <c r="F3669" s="7" t="s">
        <v>379</v>
      </c>
      <c r="G3669" s="7" t="s">
        <v>1075</v>
      </c>
      <c r="H3669" s="7" t="s">
        <v>1003</v>
      </c>
      <c r="I3669" s="6" t="s">
        <v>16</v>
      </c>
      <c r="J3669" s="1">
        <v>-2225</v>
      </c>
      <c r="K3669" s="1">
        <v>26225</v>
      </c>
      <c r="L3669" s="1">
        <v>24000</v>
      </c>
      <c r="M3669" s="1">
        <v>-2225</v>
      </c>
      <c r="N3669" s="1">
        <v>26225</v>
      </c>
      <c r="O3669" s="1">
        <v>24000</v>
      </c>
      <c r="P3669" s="1">
        <v>24000</v>
      </c>
      <c r="Q3669" s="12"/>
      <c r="R3669" s="29">
        <f t="shared" si="174"/>
        <v>0</v>
      </c>
      <c r="S3669" t="str">
        <f t="shared" si="175"/>
        <v>OK</v>
      </c>
      <c r="T3669" s="10">
        <f>IFERROR(VLOOKUP(A3669,[1]!Tabla1[[#All],[Material]:[venta nueva]],38,FALSE),0)</f>
        <v>0</v>
      </c>
    </row>
    <row r="3670" spans="1:20" hidden="1" x14ac:dyDescent="0.35">
      <c r="A3670">
        <f t="shared" si="173"/>
        <v>1022920</v>
      </c>
      <c r="B3670" s="6" t="s">
        <v>629</v>
      </c>
      <c r="C3670" s="7" t="s">
        <v>553</v>
      </c>
      <c r="D3670" s="7" t="s">
        <v>1095</v>
      </c>
      <c r="E3670" s="7" t="s">
        <v>380</v>
      </c>
      <c r="F3670" s="7" t="s">
        <v>381</v>
      </c>
      <c r="G3670" s="7" t="s">
        <v>1078</v>
      </c>
      <c r="H3670" s="7" t="s">
        <v>1009</v>
      </c>
      <c r="I3670" s="6" t="s">
        <v>11</v>
      </c>
      <c r="J3670" s="1">
        <v>0</v>
      </c>
      <c r="K3670" s="1">
        <v>22202</v>
      </c>
      <c r="L3670" s="1">
        <v>24000</v>
      </c>
      <c r="M3670" s="1">
        <v>0</v>
      </c>
      <c r="N3670" s="1">
        <v>22202</v>
      </c>
      <c r="O3670" s="1">
        <v>24000</v>
      </c>
      <c r="P3670" s="1">
        <v>24000</v>
      </c>
      <c r="Q3670" s="12"/>
      <c r="R3670" s="29">
        <f t="shared" si="174"/>
        <v>0</v>
      </c>
      <c r="S3670" t="str">
        <f t="shared" si="175"/>
        <v>OK</v>
      </c>
      <c r="T3670" s="10">
        <f>IFERROR(VLOOKUP(A3670,[1]!Tabla1[[#All],[Material]:[venta nueva]],38,FALSE),0)</f>
        <v>0</v>
      </c>
    </row>
    <row r="3671" spans="1:20" hidden="1" x14ac:dyDescent="0.35">
      <c r="A3671">
        <f t="shared" si="173"/>
        <v>1022921</v>
      </c>
      <c r="B3671" s="6" t="s">
        <v>629</v>
      </c>
      <c r="C3671" s="7" t="s">
        <v>553</v>
      </c>
      <c r="D3671" s="7" t="s">
        <v>1095</v>
      </c>
      <c r="E3671" s="7" t="s">
        <v>382</v>
      </c>
      <c r="F3671" s="7" t="s">
        <v>383</v>
      </c>
      <c r="G3671" s="7" t="s">
        <v>1078</v>
      </c>
      <c r="H3671" s="7" t="s">
        <v>1009</v>
      </c>
      <c r="I3671" s="6" t="s">
        <v>11</v>
      </c>
      <c r="J3671" s="1">
        <v>-7218</v>
      </c>
      <c r="K3671" s="1">
        <v>34403</v>
      </c>
      <c r="L3671" s="1">
        <v>23000</v>
      </c>
      <c r="M3671" s="1">
        <v>-7218</v>
      </c>
      <c r="N3671" s="1">
        <v>34403</v>
      </c>
      <c r="O3671" s="1">
        <v>23000</v>
      </c>
      <c r="P3671" s="1">
        <v>27500</v>
      </c>
      <c r="Q3671" s="12"/>
      <c r="R3671" s="29">
        <f t="shared" si="174"/>
        <v>-4500</v>
      </c>
      <c r="S3671" t="str">
        <f t="shared" si="175"/>
        <v>Pendiente de ingreso</v>
      </c>
      <c r="T3671" s="10">
        <f>IFERROR(VLOOKUP(A3671,[1]!Tabla1[[#All],[Material]:[venta nueva]],38,FALSE),0)</f>
        <v>0</v>
      </c>
    </row>
    <row r="3672" spans="1:20" hidden="1" x14ac:dyDescent="0.35">
      <c r="A3672">
        <f t="shared" si="173"/>
        <v>1022922</v>
      </c>
      <c r="B3672" s="6" t="s">
        <v>629</v>
      </c>
      <c r="C3672" s="7" t="s">
        <v>553</v>
      </c>
      <c r="D3672" s="7" t="s">
        <v>1095</v>
      </c>
      <c r="E3672" s="7" t="s">
        <v>581</v>
      </c>
      <c r="F3672" s="7" t="s">
        <v>582</v>
      </c>
      <c r="G3672" s="7" t="s">
        <v>1081</v>
      </c>
      <c r="H3672" s="7" t="s">
        <v>1010</v>
      </c>
      <c r="I3672" s="6" t="s">
        <v>11</v>
      </c>
      <c r="J3672" s="1">
        <v>-2595</v>
      </c>
      <c r="K3672" s="1">
        <v>0</v>
      </c>
      <c r="L3672" s="1">
        <v>0</v>
      </c>
      <c r="M3672" s="1">
        <v>-2595</v>
      </c>
      <c r="N3672" s="1">
        <v>0</v>
      </c>
      <c r="O3672" s="1">
        <v>0</v>
      </c>
      <c r="P3672" s="1">
        <v>684</v>
      </c>
      <c r="Q3672" s="12"/>
      <c r="R3672" s="29">
        <f t="shared" si="174"/>
        <v>-684</v>
      </c>
      <c r="S3672" t="str">
        <f t="shared" si="175"/>
        <v>Pendiente de ingreso</v>
      </c>
      <c r="T3672" s="10">
        <f>IFERROR(VLOOKUP(A3672,[1]!Tabla1[[#All],[Material]:[venta nueva]],38,FALSE),0)</f>
        <v>0</v>
      </c>
    </row>
    <row r="3673" spans="1:20" hidden="1" x14ac:dyDescent="0.35">
      <c r="A3673">
        <f t="shared" si="173"/>
        <v>1022928</v>
      </c>
      <c r="B3673" s="6" t="s">
        <v>629</v>
      </c>
      <c r="C3673" s="7" t="s">
        <v>553</v>
      </c>
      <c r="D3673" s="7" t="s">
        <v>1095</v>
      </c>
      <c r="E3673" s="7" t="s">
        <v>583</v>
      </c>
      <c r="F3673" s="7" t="s">
        <v>584</v>
      </c>
      <c r="G3673" s="7" t="s">
        <v>1080</v>
      </c>
      <c r="H3673" s="7" t="s">
        <v>1031</v>
      </c>
      <c r="I3673" s="6" t="s">
        <v>11</v>
      </c>
      <c r="J3673" s="1">
        <v>4120</v>
      </c>
      <c r="K3673" s="1">
        <v>0</v>
      </c>
      <c r="L3673" s="1">
        <v>0</v>
      </c>
      <c r="M3673" s="1">
        <v>4120</v>
      </c>
      <c r="N3673" s="1">
        <v>0</v>
      </c>
      <c r="O3673" s="1">
        <v>0</v>
      </c>
      <c r="P3673" s="1"/>
      <c r="Q3673" s="12"/>
      <c r="R3673" s="29">
        <f t="shared" si="174"/>
        <v>0</v>
      </c>
      <c r="S3673" t="str">
        <f t="shared" si="175"/>
        <v>OK</v>
      </c>
      <c r="T3673" s="10">
        <f>IFERROR(VLOOKUP(A3673,[1]!Tabla1[[#All],[Material]:[venta nueva]],38,FALSE),0)</f>
        <v>0</v>
      </c>
    </row>
    <row r="3674" spans="1:20" hidden="1" x14ac:dyDescent="0.35">
      <c r="A3674">
        <f t="shared" si="173"/>
        <v>1022930</v>
      </c>
      <c r="B3674" s="6" t="s">
        <v>629</v>
      </c>
      <c r="C3674" s="7" t="s">
        <v>553</v>
      </c>
      <c r="D3674" s="7" t="s">
        <v>1095</v>
      </c>
      <c r="E3674" s="7" t="s">
        <v>384</v>
      </c>
      <c r="F3674" s="7" t="s">
        <v>385</v>
      </c>
      <c r="G3674" s="7" t="s">
        <v>1082</v>
      </c>
      <c r="H3674" s="7" t="s">
        <v>1013</v>
      </c>
      <c r="I3674" s="6" t="s">
        <v>12</v>
      </c>
      <c r="J3674" s="1">
        <v>22852</v>
      </c>
      <c r="K3674" s="1">
        <v>87148</v>
      </c>
      <c r="L3674" s="1">
        <v>110000</v>
      </c>
      <c r="M3674" s="1">
        <v>22852</v>
      </c>
      <c r="N3674" s="1">
        <v>87148</v>
      </c>
      <c r="O3674" s="1">
        <v>110000</v>
      </c>
      <c r="P3674" s="1">
        <v>110000</v>
      </c>
      <c r="Q3674" s="12"/>
      <c r="R3674" s="29">
        <f t="shared" si="174"/>
        <v>0</v>
      </c>
      <c r="S3674" t="str">
        <f t="shared" si="175"/>
        <v>OK</v>
      </c>
      <c r="T3674" s="10">
        <f>IFERROR(VLOOKUP(A3674,[1]!Tabla1[[#All],[Material]:[venta nueva]],38,FALSE),0)</f>
        <v>0</v>
      </c>
    </row>
    <row r="3675" spans="1:20" hidden="1" x14ac:dyDescent="0.35">
      <c r="A3675">
        <f t="shared" si="173"/>
        <v>1022931</v>
      </c>
      <c r="B3675" s="6" t="s">
        <v>629</v>
      </c>
      <c r="C3675" s="7" t="s">
        <v>553</v>
      </c>
      <c r="D3675" s="7" t="s">
        <v>1095</v>
      </c>
      <c r="E3675" s="7" t="s">
        <v>386</v>
      </c>
      <c r="F3675" s="7" t="s">
        <v>387</v>
      </c>
      <c r="G3675" s="7" t="s">
        <v>985</v>
      </c>
      <c r="H3675" s="7" t="s">
        <v>1012</v>
      </c>
      <c r="I3675" s="6" t="s">
        <v>16</v>
      </c>
      <c r="J3675" s="1">
        <v>-3298</v>
      </c>
      <c r="K3675" s="1">
        <v>33298</v>
      </c>
      <c r="L3675" s="1">
        <v>30000</v>
      </c>
      <c r="M3675" s="1">
        <v>-3298</v>
      </c>
      <c r="N3675" s="1">
        <v>33298</v>
      </c>
      <c r="O3675" s="1">
        <v>30000</v>
      </c>
      <c r="P3675" s="1">
        <v>20000</v>
      </c>
      <c r="Q3675" s="12"/>
      <c r="R3675" s="29">
        <f t="shared" si="174"/>
        <v>10000</v>
      </c>
      <c r="S3675" t="str">
        <f t="shared" si="175"/>
        <v>Sobre ingreso</v>
      </c>
      <c r="T3675" s="10">
        <f>IFERROR(VLOOKUP(A3675,[1]!Tabla1[[#All],[Material]:[venta nueva]],38,FALSE),0)</f>
        <v>0</v>
      </c>
    </row>
    <row r="3676" spans="1:20" hidden="1" x14ac:dyDescent="0.35">
      <c r="A3676">
        <f t="shared" si="173"/>
        <v>1022945</v>
      </c>
      <c r="B3676" s="6" t="s">
        <v>629</v>
      </c>
      <c r="C3676" s="7" t="s">
        <v>553</v>
      </c>
      <c r="D3676" s="7" t="s">
        <v>1095</v>
      </c>
      <c r="E3676" s="7" t="s">
        <v>397</v>
      </c>
      <c r="F3676" s="7" t="s">
        <v>223</v>
      </c>
      <c r="G3676" s="7" t="s">
        <v>1078</v>
      </c>
      <c r="H3676" s="7" t="s">
        <v>1027</v>
      </c>
      <c r="I3676" s="6" t="s">
        <v>14</v>
      </c>
      <c r="J3676" s="1"/>
      <c r="K3676" s="1"/>
      <c r="L3676" s="1"/>
      <c r="M3676" s="1"/>
      <c r="N3676" s="1"/>
      <c r="O3676" s="1"/>
      <c r="P3676" s="1">
        <v>48000</v>
      </c>
      <c r="Q3676" s="12"/>
      <c r="R3676" s="29">
        <f t="shared" si="174"/>
        <v>-48000</v>
      </c>
      <c r="S3676" t="str">
        <f t="shared" si="175"/>
        <v>Pendiente de ingreso</v>
      </c>
      <c r="T3676" s="10">
        <f>IFERROR(VLOOKUP(A3676,[1]!Tabla1[[#All],[Material]:[venta nueva]],38,FALSE),0)</f>
        <v>0</v>
      </c>
    </row>
    <row r="3677" spans="1:20" hidden="1" x14ac:dyDescent="0.35">
      <c r="A3677">
        <f t="shared" si="173"/>
        <v>1022985</v>
      </c>
      <c r="B3677" s="6" t="s">
        <v>629</v>
      </c>
      <c r="C3677" s="7" t="s">
        <v>553</v>
      </c>
      <c r="D3677" s="7" t="s">
        <v>1095</v>
      </c>
      <c r="E3677" s="7" t="s">
        <v>398</v>
      </c>
      <c r="F3677" s="7" t="s">
        <v>399</v>
      </c>
      <c r="G3677" s="7" t="s">
        <v>1075</v>
      </c>
      <c r="H3677" s="7" t="s">
        <v>1011</v>
      </c>
      <c r="I3677" s="6" t="s">
        <v>12</v>
      </c>
      <c r="J3677" s="1">
        <v>-521</v>
      </c>
      <c r="K3677" s="1">
        <v>0</v>
      </c>
      <c r="L3677" s="1">
        <v>0</v>
      </c>
      <c r="M3677" s="1">
        <v>-521</v>
      </c>
      <c r="N3677" s="1">
        <v>0</v>
      </c>
      <c r="O3677" s="1">
        <v>0</v>
      </c>
      <c r="P3677" s="1"/>
      <c r="Q3677" s="12"/>
      <c r="R3677" s="29">
        <f t="shared" si="174"/>
        <v>0</v>
      </c>
      <c r="S3677" t="str">
        <f t="shared" si="175"/>
        <v>OK</v>
      </c>
      <c r="T3677" s="10">
        <f>IFERROR(VLOOKUP(A3677,[1]!Tabla1[[#All],[Material]:[venta nueva]],38,FALSE),0)</f>
        <v>0</v>
      </c>
    </row>
    <row r="3678" spans="1:20" hidden="1" x14ac:dyDescent="0.35">
      <c r="A3678">
        <f t="shared" si="173"/>
        <v>1022986</v>
      </c>
      <c r="B3678" s="6" t="s">
        <v>629</v>
      </c>
      <c r="C3678" s="7" t="s">
        <v>553</v>
      </c>
      <c r="D3678" s="7" t="s">
        <v>1095</v>
      </c>
      <c r="E3678" s="7" t="s">
        <v>400</v>
      </c>
      <c r="F3678" s="7" t="s">
        <v>401</v>
      </c>
      <c r="G3678" s="7" t="s">
        <v>1082</v>
      </c>
      <c r="H3678" s="7" t="s">
        <v>1013</v>
      </c>
      <c r="I3678" s="6" t="s">
        <v>12</v>
      </c>
      <c r="J3678" s="1">
        <v>91</v>
      </c>
      <c r="K3678" s="1">
        <v>0</v>
      </c>
      <c r="L3678" s="1">
        <v>91</v>
      </c>
      <c r="M3678" s="1">
        <v>91</v>
      </c>
      <c r="N3678" s="1">
        <v>0</v>
      </c>
      <c r="O3678" s="1">
        <v>91</v>
      </c>
      <c r="P3678" s="1"/>
      <c r="Q3678" s="12"/>
      <c r="R3678" s="29">
        <f t="shared" si="174"/>
        <v>91</v>
      </c>
      <c r="S3678" t="str">
        <f t="shared" si="175"/>
        <v>Sobre ingreso</v>
      </c>
      <c r="T3678" s="10">
        <f>IFERROR(VLOOKUP(A3678,[1]!Tabla1[[#All],[Material]:[venta nueva]],38,FALSE),0)</f>
        <v>0</v>
      </c>
    </row>
    <row r="3679" spans="1:20" hidden="1" x14ac:dyDescent="0.35">
      <c r="A3679">
        <f t="shared" si="173"/>
        <v>1022987</v>
      </c>
      <c r="B3679" s="6" t="s">
        <v>629</v>
      </c>
      <c r="C3679" s="7" t="s">
        <v>553</v>
      </c>
      <c r="D3679" s="7" t="s">
        <v>1095</v>
      </c>
      <c r="E3679" s="7" t="s">
        <v>546</v>
      </c>
      <c r="F3679" s="7" t="s">
        <v>547</v>
      </c>
      <c r="G3679" s="7" t="s">
        <v>1079</v>
      </c>
      <c r="H3679" s="7" t="s">
        <v>1007</v>
      </c>
      <c r="I3679" s="6" t="s">
        <v>16</v>
      </c>
      <c r="J3679" s="1">
        <v>-26070</v>
      </c>
      <c r="K3679" s="1">
        <v>26070</v>
      </c>
      <c r="L3679" s="1">
        <v>24000</v>
      </c>
      <c r="M3679" s="1">
        <v>-26070</v>
      </c>
      <c r="N3679" s="1">
        <v>26070</v>
      </c>
      <c r="O3679" s="1">
        <v>24000</v>
      </c>
      <c r="P3679" s="1">
        <v>24000</v>
      </c>
      <c r="Q3679" s="12"/>
      <c r="R3679" s="29">
        <f t="shared" si="174"/>
        <v>0</v>
      </c>
      <c r="S3679" t="str">
        <f t="shared" si="175"/>
        <v>OK</v>
      </c>
      <c r="T3679" s="10">
        <f>IFERROR(VLOOKUP(A3679,[1]!Tabla1[[#All],[Material]:[venta nueva]],38,FALSE),0)</f>
        <v>0</v>
      </c>
    </row>
    <row r="3680" spans="1:20" hidden="1" x14ac:dyDescent="0.35">
      <c r="A3680">
        <f t="shared" si="173"/>
        <v>1022990</v>
      </c>
      <c r="B3680" s="6" t="s">
        <v>629</v>
      </c>
      <c r="C3680" s="7" t="s">
        <v>553</v>
      </c>
      <c r="D3680" s="7" t="s">
        <v>1095</v>
      </c>
      <c r="E3680" s="7" t="s">
        <v>404</v>
      </c>
      <c r="F3680" s="7" t="s">
        <v>405</v>
      </c>
      <c r="G3680" s="7" t="s">
        <v>1082</v>
      </c>
      <c r="H3680" s="7" t="s">
        <v>1013</v>
      </c>
      <c r="I3680" s="6" t="s">
        <v>16</v>
      </c>
      <c r="J3680" s="1">
        <v>-143</v>
      </c>
      <c r="K3680" s="1">
        <v>143</v>
      </c>
      <c r="L3680" s="1">
        <v>25000</v>
      </c>
      <c r="M3680" s="1">
        <v>-143</v>
      </c>
      <c r="N3680" s="1">
        <v>143</v>
      </c>
      <c r="O3680" s="1">
        <v>25000</v>
      </c>
      <c r="P3680" s="1"/>
      <c r="Q3680" s="12"/>
      <c r="R3680" s="29">
        <f t="shared" si="174"/>
        <v>25000</v>
      </c>
      <c r="S3680" t="str">
        <f t="shared" si="175"/>
        <v>Sobre ingreso</v>
      </c>
      <c r="T3680" s="10">
        <f>IFERROR(VLOOKUP(A3680,[1]!Tabla1[[#All],[Material]:[venta nueva]],38,FALSE),0)</f>
        <v>0</v>
      </c>
    </row>
    <row r="3681" spans="1:20" hidden="1" x14ac:dyDescent="0.35">
      <c r="A3681">
        <f t="shared" si="173"/>
        <v>1022996</v>
      </c>
      <c r="B3681" s="6" t="s">
        <v>629</v>
      </c>
      <c r="C3681" s="7" t="s">
        <v>553</v>
      </c>
      <c r="D3681" s="7" t="s">
        <v>1095</v>
      </c>
      <c r="E3681" s="7" t="s">
        <v>406</v>
      </c>
      <c r="F3681" s="7" t="s">
        <v>407</v>
      </c>
      <c r="G3681" s="7" t="s">
        <v>1078</v>
      </c>
      <c r="H3681" s="7" t="s">
        <v>1009</v>
      </c>
      <c r="I3681" s="6" t="s">
        <v>11</v>
      </c>
      <c r="J3681" s="1">
        <v>6307</v>
      </c>
      <c r="K3681" s="1">
        <v>0</v>
      </c>
      <c r="L3681" s="1">
        <v>0</v>
      </c>
      <c r="M3681" s="1">
        <v>6307</v>
      </c>
      <c r="N3681" s="1">
        <v>0</v>
      </c>
      <c r="O3681" s="1">
        <v>0</v>
      </c>
      <c r="P3681" s="1">
        <v>6307</v>
      </c>
      <c r="Q3681" s="12"/>
      <c r="R3681" s="29">
        <f t="shared" si="174"/>
        <v>-6307</v>
      </c>
      <c r="S3681" t="str">
        <f t="shared" si="175"/>
        <v>Pendiente de ingreso</v>
      </c>
      <c r="T3681" s="10">
        <f>IFERROR(VLOOKUP(A3681,[1]!Tabla1[[#All],[Material]:[venta nueva]],38,FALSE),0)</f>
        <v>0</v>
      </c>
    </row>
    <row r="3682" spans="1:20" hidden="1" x14ac:dyDescent="0.35">
      <c r="A3682">
        <f t="shared" si="173"/>
        <v>1023035</v>
      </c>
      <c r="B3682" s="6" t="s">
        <v>629</v>
      </c>
      <c r="C3682" s="7" t="s">
        <v>553</v>
      </c>
      <c r="D3682" s="7" t="s">
        <v>1095</v>
      </c>
      <c r="E3682" s="7" t="s">
        <v>468</v>
      </c>
      <c r="F3682" s="7" t="s">
        <v>469</v>
      </c>
      <c r="G3682" s="7" t="s">
        <v>1081</v>
      </c>
      <c r="H3682" s="7" t="s">
        <v>1010</v>
      </c>
      <c r="I3682" s="6" t="s">
        <v>14</v>
      </c>
      <c r="J3682" s="1">
        <v>-16357</v>
      </c>
      <c r="K3682" s="1">
        <v>16357</v>
      </c>
      <c r="L3682" s="1">
        <v>0</v>
      </c>
      <c r="M3682" s="1">
        <v>-16357</v>
      </c>
      <c r="N3682" s="1">
        <v>16357</v>
      </c>
      <c r="O3682" s="1">
        <v>0</v>
      </c>
      <c r="P3682" s="1"/>
      <c r="Q3682" s="12"/>
      <c r="R3682" s="29">
        <f t="shared" si="174"/>
        <v>0</v>
      </c>
      <c r="S3682" t="str">
        <f t="shared" si="175"/>
        <v>OK</v>
      </c>
      <c r="T3682" s="10">
        <f>IFERROR(VLOOKUP(A3682,[1]!Tabla1[[#All],[Material]:[venta nueva]],38,FALSE),0)</f>
        <v>0</v>
      </c>
    </row>
    <row r="3683" spans="1:20" hidden="1" x14ac:dyDescent="0.35">
      <c r="A3683">
        <f t="shared" si="173"/>
        <v>1023037</v>
      </c>
      <c r="B3683" s="6" t="s">
        <v>629</v>
      </c>
      <c r="C3683" s="7" t="s">
        <v>553</v>
      </c>
      <c r="D3683" s="7" t="s">
        <v>1095</v>
      </c>
      <c r="E3683" s="7" t="s">
        <v>409</v>
      </c>
      <c r="F3683" s="7" t="s">
        <v>410</v>
      </c>
      <c r="G3683" s="7" t="s">
        <v>1082</v>
      </c>
      <c r="H3683" s="7" t="s">
        <v>1013</v>
      </c>
      <c r="I3683" s="6" t="s">
        <v>12</v>
      </c>
      <c r="J3683" s="1">
        <v>3053</v>
      </c>
      <c r="K3683" s="1">
        <v>117947</v>
      </c>
      <c r="L3683" s="1">
        <v>121000</v>
      </c>
      <c r="M3683" s="1">
        <v>3053</v>
      </c>
      <c r="N3683" s="1">
        <v>95974</v>
      </c>
      <c r="O3683" s="1">
        <v>121000</v>
      </c>
      <c r="P3683" s="1">
        <v>132000</v>
      </c>
      <c r="Q3683" s="12"/>
      <c r="R3683" s="29">
        <f t="shared" si="174"/>
        <v>-11000</v>
      </c>
      <c r="S3683" t="str">
        <f t="shared" si="175"/>
        <v>Pendiente de ingreso</v>
      </c>
      <c r="T3683" s="10">
        <f>IFERROR(VLOOKUP(A3683,[1]!Tabla1[[#All],[Material]:[venta nueva]],38,FALSE),0)</f>
        <v>0</v>
      </c>
    </row>
    <row r="3684" spans="1:20" hidden="1" x14ac:dyDescent="0.35">
      <c r="A3684">
        <f t="shared" si="173"/>
        <v>1023038</v>
      </c>
      <c r="B3684" s="6" t="s">
        <v>629</v>
      </c>
      <c r="C3684" s="7" t="s">
        <v>553</v>
      </c>
      <c r="D3684" s="7" t="s">
        <v>1095</v>
      </c>
      <c r="E3684" s="7" t="s">
        <v>411</v>
      </c>
      <c r="F3684" s="7" t="s">
        <v>412</v>
      </c>
      <c r="G3684" s="7" t="s">
        <v>1075</v>
      </c>
      <c r="H3684" s="7" t="s">
        <v>1011</v>
      </c>
      <c r="I3684" s="6" t="s">
        <v>12</v>
      </c>
      <c r="J3684" s="1">
        <v>-4438</v>
      </c>
      <c r="K3684" s="1">
        <v>77000</v>
      </c>
      <c r="L3684" s="1">
        <v>72562</v>
      </c>
      <c r="M3684" s="1">
        <v>-4438</v>
      </c>
      <c r="N3684" s="1">
        <v>77000</v>
      </c>
      <c r="O3684" s="1">
        <v>72562</v>
      </c>
      <c r="P3684" s="1">
        <v>66000</v>
      </c>
      <c r="Q3684" s="12"/>
      <c r="R3684" s="29">
        <f t="shared" si="174"/>
        <v>6562</v>
      </c>
      <c r="S3684" t="str">
        <f t="shared" si="175"/>
        <v>Sobre ingreso</v>
      </c>
      <c r="T3684" s="10">
        <f>IFERROR(VLOOKUP(A3684,[1]!Tabla1[[#All],[Material]:[venta nueva]],38,FALSE),0)</f>
        <v>0</v>
      </c>
    </row>
    <row r="3685" spans="1:20" hidden="1" x14ac:dyDescent="0.35">
      <c r="A3685">
        <f t="shared" si="173"/>
        <v>1023051</v>
      </c>
      <c r="B3685" s="6" t="s">
        <v>629</v>
      </c>
      <c r="C3685" s="7" t="s">
        <v>553</v>
      </c>
      <c r="D3685" s="7" t="s">
        <v>1095</v>
      </c>
      <c r="E3685" s="7" t="s">
        <v>616</v>
      </c>
      <c r="F3685" s="7" t="s">
        <v>617</v>
      </c>
      <c r="G3685" s="7" t="s">
        <v>1075</v>
      </c>
      <c r="H3685" s="7" t="s">
        <v>1011</v>
      </c>
      <c r="I3685" s="6" t="s">
        <v>16</v>
      </c>
      <c r="J3685" s="1">
        <v>1344</v>
      </c>
      <c r="K3685" s="1">
        <v>0</v>
      </c>
      <c r="L3685" s="1">
        <v>0</v>
      </c>
      <c r="M3685" s="1">
        <v>1344</v>
      </c>
      <c r="N3685" s="1">
        <v>0</v>
      </c>
      <c r="O3685" s="1">
        <v>0</v>
      </c>
      <c r="P3685" s="1">
        <v>2000</v>
      </c>
      <c r="Q3685" s="12"/>
      <c r="R3685" s="29">
        <f t="shared" si="174"/>
        <v>-2000</v>
      </c>
      <c r="S3685" t="str">
        <f t="shared" si="175"/>
        <v>Pendiente de ingreso</v>
      </c>
      <c r="T3685" s="10">
        <f>IFERROR(VLOOKUP(A3685,[1]!Tabla1[[#All],[Material]:[venta nueva]],38,FALSE),0)</f>
        <v>0</v>
      </c>
    </row>
    <row r="3686" spans="1:20" hidden="1" x14ac:dyDescent="0.35">
      <c r="A3686">
        <f t="shared" si="173"/>
        <v>1023055</v>
      </c>
      <c r="B3686" s="6" t="s">
        <v>629</v>
      </c>
      <c r="C3686" s="7" t="s">
        <v>553</v>
      </c>
      <c r="D3686" s="7" t="s">
        <v>1095</v>
      </c>
      <c r="E3686" s="7" t="s">
        <v>542</v>
      </c>
      <c r="F3686" s="7" t="s">
        <v>543</v>
      </c>
      <c r="G3686" s="7" t="s">
        <v>1075</v>
      </c>
      <c r="H3686" s="7" t="s">
        <v>1011</v>
      </c>
      <c r="I3686" s="6" t="s">
        <v>16</v>
      </c>
      <c r="J3686" s="1">
        <v>-3707</v>
      </c>
      <c r="K3686" s="1">
        <v>3707</v>
      </c>
      <c r="L3686" s="1">
        <v>0</v>
      </c>
      <c r="M3686" s="1">
        <v>-3707</v>
      </c>
      <c r="N3686" s="1">
        <v>3707</v>
      </c>
      <c r="O3686" s="1">
        <v>0</v>
      </c>
      <c r="P3686" s="1">
        <v>5000</v>
      </c>
      <c r="Q3686" s="12"/>
      <c r="R3686" s="29">
        <f t="shared" si="174"/>
        <v>-5000</v>
      </c>
      <c r="S3686" t="str">
        <f t="shared" si="175"/>
        <v>Pendiente de ingreso</v>
      </c>
      <c r="T3686" s="10">
        <f>IFERROR(VLOOKUP(A3686,[1]!Tabla1[[#All],[Material]:[venta nueva]],38,FALSE),0)</f>
        <v>0</v>
      </c>
    </row>
    <row r="3687" spans="1:20" hidden="1" x14ac:dyDescent="0.35">
      <c r="A3687">
        <f t="shared" si="173"/>
        <v>1023090</v>
      </c>
      <c r="B3687" s="6" t="s">
        <v>629</v>
      </c>
      <c r="C3687" s="7" t="s">
        <v>553</v>
      </c>
      <c r="D3687" s="7" t="s">
        <v>1095</v>
      </c>
      <c r="E3687" s="7" t="s">
        <v>413</v>
      </c>
      <c r="F3687" s="7" t="s">
        <v>414</v>
      </c>
      <c r="G3687" s="7" t="s">
        <v>1082</v>
      </c>
      <c r="H3687" s="7" t="s">
        <v>1013</v>
      </c>
      <c r="I3687" s="6" t="s">
        <v>12</v>
      </c>
      <c r="J3687" s="1">
        <v>3363</v>
      </c>
      <c r="K3687" s="1">
        <v>18637</v>
      </c>
      <c r="L3687" s="1">
        <v>22000</v>
      </c>
      <c r="M3687" s="1">
        <v>3363</v>
      </c>
      <c r="N3687" s="1">
        <v>18637</v>
      </c>
      <c r="O3687" s="1">
        <v>22000</v>
      </c>
      <c r="P3687" s="1">
        <v>22000</v>
      </c>
      <c r="Q3687" s="12"/>
      <c r="R3687" s="29">
        <f t="shared" si="174"/>
        <v>0</v>
      </c>
      <c r="S3687" t="str">
        <f t="shared" si="175"/>
        <v>OK</v>
      </c>
      <c r="T3687" s="10">
        <f>IFERROR(VLOOKUP(A3687,[1]!Tabla1[[#All],[Material]:[venta nueva]],38,FALSE),0)</f>
        <v>0</v>
      </c>
    </row>
    <row r="3688" spans="1:20" hidden="1" x14ac:dyDescent="0.35">
      <c r="A3688">
        <f t="shared" si="173"/>
        <v>1023110</v>
      </c>
      <c r="B3688" s="6" t="s">
        <v>629</v>
      </c>
      <c r="C3688" s="7" t="s">
        <v>553</v>
      </c>
      <c r="D3688" s="7" t="s">
        <v>1095</v>
      </c>
      <c r="E3688" s="7" t="s">
        <v>417</v>
      </c>
      <c r="F3688" s="7" t="s">
        <v>144</v>
      </c>
      <c r="G3688" s="7" t="s">
        <v>1080</v>
      </c>
      <c r="H3688" s="7" t="s">
        <v>1030</v>
      </c>
      <c r="I3688" s="6" t="s">
        <v>14</v>
      </c>
      <c r="J3688" s="1">
        <v>0</v>
      </c>
      <c r="K3688" s="1">
        <v>144000</v>
      </c>
      <c r="L3688" s="1">
        <v>144000</v>
      </c>
      <c r="M3688" s="1">
        <v>0</v>
      </c>
      <c r="N3688" s="1">
        <v>144000</v>
      </c>
      <c r="O3688" s="1">
        <v>144000</v>
      </c>
      <c r="P3688" s="1">
        <v>48000</v>
      </c>
      <c r="Q3688" s="12"/>
      <c r="R3688" s="29">
        <f t="shared" si="174"/>
        <v>96000</v>
      </c>
      <c r="S3688" t="str">
        <f t="shared" si="175"/>
        <v>Sobre ingreso</v>
      </c>
      <c r="T3688" s="10">
        <f>IFERROR(VLOOKUP(A3688,[1]!Tabla1[[#All],[Material]:[venta nueva]],38,FALSE),0)</f>
        <v>0</v>
      </c>
    </row>
    <row r="3689" spans="1:20" hidden="1" x14ac:dyDescent="0.35">
      <c r="A3689">
        <f t="shared" si="173"/>
        <v>1023111</v>
      </c>
      <c r="B3689" s="6" t="s">
        <v>629</v>
      </c>
      <c r="C3689" s="7" t="s">
        <v>553</v>
      </c>
      <c r="D3689" s="7" t="s">
        <v>1095</v>
      </c>
      <c r="E3689" s="7" t="s">
        <v>418</v>
      </c>
      <c r="F3689" s="7" t="s">
        <v>419</v>
      </c>
      <c r="G3689" s="7" t="s">
        <v>1078</v>
      </c>
      <c r="H3689" s="7" t="s">
        <v>1021</v>
      </c>
      <c r="I3689" s="6" t="s">
        <v>14</v>
      </c>
      <c r="J3689" s="1">
        <v>3385</v>
      </c>
      <c r="K3689" s="1">
        <v>0</v>
      </c>
      <c r="L3689" s="1">
        <v>0</v>
      </c>
      <c r="M3689" s="1">
        <v>3385</v>
      </c>
      <c r="N3689" s="1">
        <v>0</v>
      </c>
      <c r="O3689" s="1">
        <v>0</v>
      </c>
      <c r="P3689" s="1"/>
      <c r="Q3689" s="12"/>
      <c r="R3689" s="29">
        <f t="shared" si="174"/>
        <v>0</v>
      </c>
      <c r="S3689" t="str">
        <f t="shared" si="175"/>
        <v>OK</v>
      </c>
      <c r="T3689" s="10">
        <f>IFERROR(VLOOKUP(A3689,[1]!Tabla1[[#All],[Material]:[venta nueva]],38,FALSE),0)</f>
        <v>0</v>
      </c>
    </row>
    <row r="3690" spans="1:20" hidden="1" x14ac:dyDescent="0.35">
      <c r="A3690">
        <f t="shared" si="173"/>
        <v>1023144</v>
      </c>
      <c r="B3690" s="6" t="s">
        <v>629</v>
      </c>
      <c r="C3690" s="7" t="s">
        <v>553</v>
      </c>
      <c r="D3690" s="7" t="s">
        <v>1095</v>
      </c>
      <c r="E3690" s="7" t="s">
        <v>576</v>
      </c>
      <c r="F3690" s="7" t="s">
        <v>577</v>
      </c>
      <c r="G3690" s="7" t="s">
        <v>1079</v>
      </c>
      <c r="H3690" s="7" t="s">
        <v>1040</v>
      </c>
      <c r="I3690" s="6" t="s">
        <v>12</v>
      </c>
      <c r="J3690" s="1">
        <v>-123</v>
      </c>
      <c r="K3690" s="1">
        <v>48123</v>
      </c>
      <c r="L3690" s="1">
        <v>48000</v>
      </c>
      <c r="M3690" s="1">
        <v>-123</v>
      </c>
      <c r="N3690" s="1">
        <v>48123</v>
      </c>
      <c r="O3690" s="1">
        <v>48000</v>
      </c>
      <c r="P3690" s="1">
        <v>48000</v>
      </c>
      <c r="Q3690" s="12"/>
      <c r="R3690" s="29">
        <f t="shared" si="174"/>
        <v>0</v>
      </c>
      <c r="S3690" t="str">
        <f t="shared" si="175"/>
        <v>OK</v>
      </c>
      <c r="T3690" s="10">
        <f>IFERROR(VLOOKUP(A3690,[1]!Tabla1[[#All],[Material]:[venta nueva]],38,FALSE),0)</f>
        <v>0</v>
      </c>
    </row>
    <row r="3691" spans="1:20" hidden="1" x14ac:dyDescent="0.35">
      <c r="A3691">
        <f t="shared" si="173"/>
        <v>1023163</v>
      </c>
      <c r="B3691" s="6" t="s">
        <v>629</v>
      </c>
      <c r="C3691" s="7" t="s">
        <v>553</v>
      </c>
      <c r="D3691" s="7" t="s">
        <v>1095</v>
      </c>
      <c r="E3691" s="7" t="s">
        <v>428</v>
      </c>
      <c r="F3691" s="7" t="s">
        <v>429</v>
      </c>
      <c r="G3691" s="7" t="s">
        <v>1075</v>
      </c>
      <c r="H3691" s="7" t="s">
        <v>1011</v>
      </c>
      <c r="I3691" s="6" t="s">
        <v>16</v>
      </c>
      <c r="J3691" s="1">
        <v>-3996</v>
      </c>
      <c r="K3691" s="1">
        <v>28996</v>
      </c>
      <c r="L3691" s="1">
        <v>25000</v>
      </c>
      <c r="M3691" s="1">
        <v>-3996</v>
      </c>
      <c r="N3691" s="1">
        <v>28996</v>
      </c>
      <c r="O3691" s="1">
        <v>25000</v>
      </c>
      <c r="P3691" s="1">
        <v>25000</v>
      </c>
      <c r="Q3691" s="12"/>
      <c r="R3691" s="29">
        <f t="shared" si="174"/>
        <v>0</v>
      </c>
      <c r="S3691" t="str">
        <f t="shared" si="175"/>
        <v>OK</v>
      </c>
      <c r="T3691" s="10">
        <f>IFERROR(VLOOKUP(A3691,[1]!Tabla1[[#All],[Material]:[venta nueva]],38,FALSE),0)</f>
        <v>0</v>
      </c>
    </row>
    <row r="3692" spans="1:20" hidden="1" x14ac:dyDescent="0.35">
      <c r="A3692">
        <f t="shared" si="173"/>
        <v>1023166</v>
      </c>
      <c r="B3692" s="6" t="s">
        <v>629</v>
      </c>
      <c r="C3692" s="7" t="s">
        <v>553</v>
      </c>
      <c r="D3692" s="7" t="s">
        <v>1095</v>
      </c>
      <c r="E3692" s="7" t="s">
        <v>655</v>
      </c>
      <c r="F3692" s="7" t="s">
        <v>278</v>
      </c>
      <c r="G3692" s="7" t="s">
        <v>1082</v>
      </c>
      <c r="H3692" s="7" t="s">
        <v>1013</v>
      </c>
      <c r="I3692" s="6" t="s">
        <v>16</v>
      </c>
      <c r="J3692" s="1"/>
      <c r="K3692" s="1"/>
      <c r="L3692" s="1"/>
      <c r="M3692" s="1"/>
      <c r="N3692" s="1"/>
      <c r="O3692" s="1"/>
      <c r="P3692" s="1">
        <v>100</v>
      </c>
      <c r="Q3692" s="12"/>
      <c r="R3692" s="29">
        <f t="shared" si="174"/>
        <v>-100</v>
      </c>
      <c r="S3692" t="str">
        <f t="shared" si="175"/>
        <v>Pendiente de ingreso</v>
      </c>
      <c r="T3692" s="10">
        <f>IFERROR(VLOOKUP(A3692,[1]!Tabla1[[#All],[Material]:[venta nueva]],38,FALSE),0)</f>
        <v>0</v>
      </c>
    </row>
    <row r="3693" spans="1:20" hidden="1" x14ac:dyDescent="0.35">
      <c r="A3693">
        <f t="shared" si="173"/>
        <v>1023183</v>
      </c>
      <c r="B3693" s="6" t="s">
        <v>629</v>
      </c>
      <c r="C3693" s="7" t="s">
        <v>553</v>
      </c>
      <c r="D3693" s="7" t="s">
        <v>1095</v>
      </c>
      <c r="E3693" s="7" t="s">
        <v>430</v>
      </c>
      <c r="F3693" s="7" t="s">
        <v>431</v>
      </c>
      <c r="G3693" s="7" t="s">
        <v>1085</v>
      </c>
      <c r="H3693" s="7" t="s">
        <v>1019</v>
      </c>
      <c r="I3693" s="6" t="s">
        <v>12</v>
      </c>
      <c r="J3693" s="1">
        <v>-20135</v>
      </c>
      <c r="K3693" s="1">
        <v>20499</v>
      </c>
      <c r="L3693" s="1">
        <v>20499</v>
      </c>
      <c r="M3693" s="1">
        <v>-20135</v>
      </c>
      <c r="N3693" s="1">
        <v>20499</v>
      </c>
      <c r="O3693" s="1">
        <v>44000</v>
      </c>
      <c r="P3693" s="1">
        <v>22000</v>
      </c>
      <c r="Q3693" s="12"/>
      <c r="R3693" s="29">
        <f t="shared" si="174"/>
        <v>22000</v>
      </c>
      <c r="S3693" t="str">
        <f t="shared" si="175"/>
        <v>Sobre ingreso</v>
      </c>
      <c r="T3693" s="10">
        <f>IFERROR(VLOOKUP(A3693,[1]!Tabla1[[#All],[Material]:[venta nueva]],38,FALSE),0)</f>
        <v>0</v>
      </c>
    </row>
    <row r="3694" spans="1:20" hidden="1" x14ac:dyDescent="0.35">
      <c r="A3694">
        <f t="shared" si="173"/>
        <v>1023194</v>
      </c>
      <c r="B3694" s="6" t="s">
        <v>629</v>
      </c>
      <c r="C3694" s="7" t="s">
        <v>553</v>
      </c>
      <c r="D3694" s="7" t="s">
        <v>1095</v>
      </c>
      <c r="E3694" s="7" t="s">
        <v>434</v>
      </c>
      <c r="F3694" s="7" t="s">
        <v>435</v>
      </c>
      <c r="G3694" s="7" t="s">
        <v>1082</v>
      </c>
      <c r="H3694" s="7" t="s">
        <v>1013</v>
      </c>
      <c r="I3694" s="6" t="s">
        <v>16</v>
      </c>
      <c r="J3694" s="1">
        <v>250</v>
      </c>
      <c r="K3694" s="1">
        <v>5750</v>
      </c>
      <c r="L3694" s="1">
        <v>6000</v>
      </c>
      <c r="M3694" s="1">
        <v>250</v>
      </c>
      <c r="N3694" s="1">
        <v>5750</v>
      </c>
      <c r="O3694" s="1">
        <v>6000</v>
      </c>
      <c r="P3694" s="1">
        <v>6000</v>
      </c>
      <c r="Q3694" s="12"/>
      <c r="R3694" s="29">
        <f t="shared" si="174"/>
        <v>0</v>
      </c>
      <c r="S3694" t="str">
        <f t="shared" si="175"/>
        <v>OK</v>
      </c>
      <c r="T3694" s="10">
        <f>IFERROR(VLOOKUP(A3694,[1]!Tabla1[[#All],[Material]:[venta nueva]],38,FALSE),0)</f>
        <v>0</v>
      </c>
    </row>
    <row r="3695" spans="1:20" hidden="1" x14ac:dyDescent="0.35">
      <c r="A3695">
        <f t="shared" si="173"/>
        <v>1023283</v>
      </c>
      <c r="B3695" s="6" t="s">
        <v>629</v>
      </c>
      <c r="C3695" s="7" t="s">
        <v>553</v>
      </c>
      <c r="D3695" s="7" t="s">
        <v>1095</v>
      </c>
      <c r="E3695" s="7" t="s">
        <v>498</v>
      </c>
      <c r="F3695" s="7" t="s">
        <v>499</v>
      </c>
      <c r="G3695" s="7" t="s">
        <v>1069</v>
      </c>
      <c r="H3695" s="7" t="s">
        <v>1045</v>
      </c>
      <c r="I3695" s="6" t="s">
        <v>12</v>
      </c>
      <c r="J3695" s="1">
        <v>-84064</v>
      </c>
      <c r="K3695" s="1">
        <v>76000</v>
      </c>
      <c r="L3695" s="1">
        <v>29483</v>
      </c>
      <c r="M3695" s="1">
        <v>-84064</v>
      </c>
      <c r="N3695" s="1">
        <v>76000</v>
      </c>
      <c r="O3695" s="1">
        <v>29483</v>
      </c>
      <c r="P3695" s="1">
        <v>24000</v>
      </c>
      <c r="Q3695" s="12"/>
      <c r="R3695" s="29">
        <f t="shared" si="174"/>
        <v>5483</v>
      </c>
      <c r="S3695" t="str">
        <f t="shared" si="175"/>
        <v>Sobre ingreso</v>
      </c>
      <c r="T3695" s="10">
        <f>IFERROR(VLOOKUP(A3695,[1]!Tabla1[[#All],[Material]:[venta nueva]],38,FALSE),0)</f>
        <v>0</v>
      </c>
    </row>
    <row r="3696" spans="1:20" hidden="1" x14ac:dyDescent="0.35">
      <c r="A3696">
        <f t="shared" si="173"/>
        <v>1023295</v>
      </c>
      <c r="B3696" s="6" t="s">
        <v>629</v>
      </c>
      <c r="C3696" s="7" t="s">
        <v>553</v>
      </c>
      <c r="D3696" s="7" t="s">
        <v>1095</v>
      </c>
      <c r="E3696" s="7" t="s">
        <v>606</v>
      </c>
      <c r="F3696" s="7" t="s">
        <v>607</v>
      </c>
      <c r="G3696" s="7" t="s">
        <v>1069</v>
      </c>
      <c r="H3696" s="7" t="s">
        <v>1016</v>
      </c>
      <c r="I3696" s="6" t="s">
        <v>11</v>
      </c>
      <c r="J3696" s="1">
        <v>0</v>
      </c>
      <c r="K3696" s="1">
        <v>1000</v>
      </c>
      <c r="L3696" s="1">
        <v>1000</v>
      </c>
      <c r="M3696" s="1">
        <v>0</v>
      </c>
      <c r="N3696" s="1">
        <v>1000</v>
      </c>
      <c r="O3696" s="1">
        <v>1000</v>
      </c>
      <c r="P3696" s="1"/>
      <c r="Q3696" s="12"/>
      <c r="R3696" s="29">
        <f t="shared" si="174"/>
        <v>1000</v>
      </c>
      <c r="S3696" t="str">
        <f t="shared" si="175"/>
        <v>Sobre ingreso</v>
      </c>
      <c r="T3696" s="10">
        <f>IFERROR(VLOOKUP(A3696,[1]!Tabla1[[#All],[Material]:[venta nueva]],38,FALSE),0)</f>
        <v>0</v>
      </c>
    </row>
    <row r="3697" spans="1:20" hidden="1" x14ac:dyDescent="0.35">
      <c r="A3697">
        <f t="shared" si="173"/>
        <v>1023295</v>
      </c>
      <c r="B3697" s="6" t="s">
        <v>629</v>
      </c>
      <c r="C3697" s="7" t="s">
        <v>553</v>
      </c>
      <c r="D3697" s="7" t="s">
        <v>1095</v>
      </c>
      <c r="E3697" s="7" t="s">
        <v>606</v>
      </c>
      <c r="F3697" s="7" t="s">
        <v>607</v>
      </c>
      <c r="G3697" s="7" t="s">
        <v>1069</v>
      </c>
      <c r="H3697" s="7" t="s">
        <v>1016</v>
      </c>
      <c r="I3697" s="6" t="s">
        <v>13</v>
      </c>
      <c r="J3697" s="1">
        <v>0</v>
      </c>
      <c r="K3697" s="1">
        <v>1000</v>
      </c>
      <c r="L3697" s="1">
        <v>1000</v>
      </c>
      <c r="M3697" s="1">
        <v>0</v>
      </c>
      <c r="N3697" s="1">
        <v>1000</v>
      </c>
      <c r="O3697" s="1">
        <v>1000</v>
      </c>
      <c r="P3697" s="1"/>
      <c r="Q3697" s="12"/>
      <c r="R3697" s="29">
        <f t="shared" si="174"/>
        <v>1000</v>
      </c>
      <c r="S3697" t="str">
        <f t="shared" si="175"/>
        <v>Sobre ingreso</v>
      </c>
      <c r="T3697" s="10">
        <f>IFERROR(VLOOKUP(A3697,[1]!Tabla1[[#All],[Material]:[venta nueva]],38,FALSE),0)</f>
        <v>0</v>
      </c>
    </row>
    <row r="3698" spans="1:20" hidden="1" x14ac:dyDescent="0.35">
      <c r="A3698">
        <f t="shared" si="173"/>
        <v>1023301</v>
      </c>
      <c r="B3698" s="6" t="s">
        <v>629</v>
      </c>
      <c r="C3698" s="7" t="s">
        <v>553</v>
      </c>
      <c r="D3698" s="7" t="s">
        <v>1095</v>
      </c>
      <c r="E3698" s="7" t="s">
        <v>488</v>
      </c>
      <c r="F3698" s="7" t="s">
        <v>489</v>
      </c>
      <c r="G3698" s="7" t="s">
        <v>1075</v>
      </c>
      <c r="H3698" s="7" t="s">
        <v>1035</v>
      </c>
      <c r="I3698" s="6" t="s">
        <v>16</v>
      </c>
      <c r="J3698" s="1">
        <v>-174</v>
      </c>
      <c r="K3698" s="1">
        <v>23500</v>
      </c>
      <c r="L3698" s="1">
        <v>23500</v>
      </c>
      <c r="M3698" s="1">
        <v>-174</v>
      </c>
      <c r="N3698" s="1">
        <v>23500</v>
      </c>
      <c r="O3698" s="1">
        <v>23500</v>
      </c>
      <c r="P3698" s="1">
        <v>23500</v>
      </c>
      <c r="Q3698" s="12"/>
      <c r="R3698" s="29">
        <f t="shared" si="174"/>
        <v>0</v>
      </c>
      <c r="S3698" t="str">
        <f t="shared" si="175"/>
        <v>OK</v>
      </c>
      <c r="T3698" s="10">
        <f>IFERROR(VLOOKUP(A3698,[1]!Tabla1[[#All],[Material]:[venta nueva]],38,FALSE),0)</f>
        <v>0</v>
      </c>
    </row>
    <row r="3699" spans="1:20" hidden="1" x14ac:dyDescent="0.35">
      <c r="A3699">
        <f t="shared" si="173"/>
        <v>1023307</v>
      </c>
      <c r="B3699" s="6" t="s">
        <v>629</v>
      </c>
      <c r="C3699" s="7" t="s">
        <v>553</v>
      </c>
      <c r="D3699" s="7" t="s">
        <v>1095</v>
      </c>
      <c r="E3699" s="7" t="s">
        <v>515</v>
      </c>
      <c r="F3699" s="7" t="s">
        <v>516</v>
      </c>
      <c r="G3699" s="7" t="s">
        <v>1069</v>
      </c>
      <c r="H3699" s="7" t="s">
        <v>1026</v>
      </c>
      <c r="I3699" s="6" t="s">
        <v>12</v>
      </c>
      <c r="J3699" s="1">
        <v>11479</v>
      </c>
      <c r="K3699" s="1">
        <v>33249</v>
      </c>
      <c r="L3699" s="1">
        <v>44728</v>
      </c>
      <c r="M3699" s="1">
        <v>11479</v>
      </c>
      <c r="N3699" s="1">
        <v>36521</v>
      </c>
      <c r="O3699" s="1">
        <v>48000</v>
      </c>
      <c r="P3699" s="1">
        <v>48000</v>
      </c>
      <c r="Q3699" s="12"/>
      <c r="R3699" s="29">
        <f t="shared" si="174"/>
        <v>0</v>
      </c>
      <c r="S3699" t="str">
        <f t="shared" si="175"/>
        <v>OK</v>
      </c>
      <c r="T3699" s="10">
        <f>IFERROR(VLOOKUP(A3699,[1]!Tabla1[[#All],[Material]:[venta nueva]],38,FALSE),0)</f>
        <v>0</v>
      </c>
    </row>
    <row r="3700" spans="1:20" hidden="1" x14ac:dyDescent="0.35">
      <c r="A3700">
        <f t="shared" si="173"/>
        <v>1023312</v>
      </c>
      <c r="B3700" s="6" t="s">
        <v>629</v>
      </c>
      <c r="C3700" s="7" t="s">
        <v>553</v>
      </c>
      <c r="D3700" s="7" t="s">
        <v>1095</v>
      </c>
      <c r="E3700" s="7" t="s">
        <v>504</v>
      </c>
      <c r="F3700" s="7" t="s">
        <v>505</v>
      </c>
      <c r="G3700" s="7" t="s">
        <v>985</v>
      </c>
      <c r="H3700" s="7" t="s">
        <v>1012</v>
      </c>
      <c r="I3700" s="6" t="s">
        <v>11</v>
      </c>
      <c r="J3700" s="1">
        <v>11368</v>
      </c>
      <c r="K3700" s="1">
        <v>0</v>
      </c>
      <c r="L3700" s="1">
        <v>0</v>
      </c>
      <c r="M3700" s="1">
        <v>11368</v>
      </c>
      <c r="N3700" s="1">
        <v>0</v>
      </c>
      <c r="O3700" s="1">
        <v>0</v>
      </c>
      <c r="P3700" s="1"/>
      <c r="Q3700" s="12"/>
      <c r="R3700" s="29">
        <f t="shared" si="174"/>
        <v>0</v>
      </c>
      <c r="S3700" t="str">
        <f t="shared" si="175"/>
        <v>OK</v>
      </c>
      <c r="T3700" s="10">
        <f>IFERROR(VLOOKUP(A3700,[1]!Tabla1[[#All],[Material]:[venta nueva]],38,FALSE),0)</f>
        <v>0</v>
      </c>
    </row>
    <row r="3701" spans="1:20" hidden="1" x14ac:dyDescent="0.35">
      <c r="A3701">
        <f t="shared" si="173"/>
        <v>1023326</v>
      </c>
      <c r="B3701" s="6" t="s">
        <v>629</v>
      </c>
      <c r="C3701" s="7" t="s">
        <v>553</v>
      </c>
      <c r="D3701" s="7" t="s">
        <v>1095</v>
      </c>
      <c r="E3701" s="7" t="s">
        <v>540</v>
      </c>
      <c r="F3701" s="7" t="s">
        <v>198</v>
      </c>
      <c r="G3701" s="7" t="s">
        <v>1069</v>
      </c>
      <c r="H3701" s="7" t="s">
        <v>1026</v>
      </c>
      <c r="I3701" s="6" t="s">
        <v>12</v>
      </c>
      <c r="J3701" s="1">
        <v>5244</v>
      </c>
      <c r="K3701" s="1">
        <v>18756</v>
      </c>
      <c r="L3701" s="1">
        <v>24000</v>
      </c>
      <c r="M3701" s="1">
        <v>5244</v>
      </c>
      <c r="N3701" s="1">
        <v>18756</v>
      </c>
      <c r="O3701" s="1">
        <v>24000</v>
      </c>
      <c r="P3701" s="1">
        <v>24000</v>
      </c>
      <c r="Q3701" s="12"/>
      <c r="R3701" s="29">
        <f t="shared" si="174"/>
        <v>0</v>
      </c>
      <c r="S3701" t="str">
        <f t="shared" si="175"/>
        <v>OK</v>
      </c>
      <c r="T3701" s="10">
        <f>IFERROR(VLOOKUP(A3701,[1]!Tabla1[[#All],[Material]:[venta nueva]],38,FALSE),0)</f>
        <v>0</v>
      </c>
    </row>
    <row r="3702" spans="1:20" hidden="1" x14ac:dyDescent="0.35">
      <c r="A3702">
        <f t="shared" si="173"/>
        <v>1023329</v>
      </c>
      <c r="B3702" s="6" t="s">
        <v>629</v>
      </c>
      <c r="C3702" s="7" t="s">
        <v>553</v>
      </c>
      <c r="D3702" s="7" t="s">
        <v>1095</v>
      </c>
      <c r="E3702" s="7" t="s">
        <v>541</v>
      </c>
      <c r="F3702" s="7" t="s">
        <v>196</v>
      </c>
      <c r="G3702" s="7" t="s">
        <v>1080</v>
      </c>
      <c r="H3702" s="7" t="s">
        <v>1024</v>
      </c>
      <c r="I3702" s="6" t="s">
        <v>11</v>
      </c>
      <c r="J3702" s="1"/>
      <c r="K3702" s="1"/>
      <c r="L3702" s="1"/>
      <c r="M3702" s="1"/>
      <c r="N3702" s="1"/>
      <c r="O3702" s="1"/>
      <c r="P3702" s="1">
        <v>14729</v>
      </c>
      <c r="Q3702" s="12"/>
      <c r="R3702" s="29">
        <f t="shared" si="174"/>
        <v>-14729</v>
      </c>
      <c r="S3702" t="str">
        <f t="shared" si="175"/>
        <v>Pendiente de ingreso</v>
      </c>
      <c r="T3702" s="10">
        <f>IFERROR(VLOOKUP(A3702,[1]!Tabla1[[#All],[Material]:[venta nueva]],38,FALSE),0)</f>
        <v>0</v>
      </c>
    </row>
    <row r="3703" spans="1:20" hidden="1" x14ac:dyDescent="0.35">
      <c r="A3703">
        <f t="shared" si="173"/>
        <v>1023329</v>
      </c>
      <c r="B3703" s="6" t="s">
        <v>629</v>
      </c>
      <c r="C3703" s="7" t="s">
        <v>553</v>
      </c>
      <c r="D3703" s="7" t="s">
        <v>1095</v>
      </c>
      <c r="E3703" s="7" t="s">
        <v>541</v>
      </c>
      <c r="F3703" s="7" t="s">
        <v>196</v>
      </c>
      <c r="G3703" s="7" t="s">
        <v>1080</v>
      </c>
      <c r="H3703" s="7" t="s">
        <v>1024</v>
      </c>
      <c r="I3703" s="6" t="s">
        <v>13</v>
      </c>
      <c r="J3703" s="1">
        <v>-97440</v>
      </c>
      <c r="K3703" s="1">
        <v>40000</v>
      </c>
      <c r="L3703" s="1">
        <v>0</v>
      </c>
      <c r="M3703" s="1">
        <v>-97440</v>
      </c>
      <c r="N3703" s="1">
        <v>40000</v>
      </c>
      <c r="O3703" s="1">
        <v>0</v>
      </c>
      <c r="P3703" s="1">
        <v>72000</v>
      </c>
      <c r="Q3703" s="12"/>
      <c r="R3703" s="29">
        <f t="shared" si="174"/>
        <v>-72000</v>
      </c>
      <c r="S3703" t="str">
        <f t="shared" si="175"/>
        <v>Pendiente de ingreso</v>
      </c>
      <c r="T3703" s="10">
        <f>IFERROR(VLOOKUP(A3703,[1]!Tabla1[[#All],[Material]:[venta nueva]],38,FALSE),0)</f>
        <v>0</v>
      </c>
    </row>
    <row r="3704" spans="1:20" hidden="1" x14ac:dyDescent="0.35">
      <c r="A3704">
        <f t="shared" si="173"/>
        <v>1023331</v>
      </c>
      <c r="B3704" s="6" t="s">
        <v>629</v>
      </c>
      <c r="C3704" s="7" t="s">
        <v>553</v>
      </c>
      <c r="D3704" s="7" t="s">
        <v>1095</v>
      </c>
      <c r="E3704" s="7" t="s">
        <v>538</v>
      </c>
      <c r="F3704" s="7" t="s">
        <v>251</v>
      </c>
      <c r="G3704" s="7" t="s">
        <v>1075</v>
      </c>
      <c r="H3704" s="7" t="s">
        <v>1011</v>
      </c>
      <c r="I3704" s="6" t="s">
        <v>11</v>
      </c>
      <c r="J3704" s="1">
        <v>-4038</v>
      </c>
      <c r="K3704" s="1">
        <v>0</v>
      </c>
      <c r="L3704" s="1">
        <v>0</v>
      </c>
      <c r="M3704" s="1">
        <v>-4038</v>
      </c>
      <c r="N3704" s="1">
        <v>0</v>
      </c>
      <c r="O3704" s="1">
        <v>0</v>
      </c>
      <c r="P3704" s="1"/>
      <c r="Q3704" s="12"/>
      <c r="R3704" s="29">
        <f t="shared" si="174"/>
        <v>0</v>
      </c>
      <c r="S3704" t="str">
        <f t="shared" si="175"/>
        <v>OK</v>
      </c>
      <c r="T3704" s="10">
        <f>IFERROR(VLOOKUP(A3704,[1]!Tabla1[[#All],[Material]:[venta nueva]],38,FALSE),0)</f>
        <v>0</v>
      </c>
    </row>
    <row r="3705" spans="1:20" hidden="1" x14ac:dyDescent="0.35">
      <c r="A3705">
        <f t="shared" si="173"/>
        <v>1023334</v>
      </c>
      <c r="B3705" s="6" t="s">
        <v>629</v>
      </c>
      <c r="C3705" s="7" t="s">
        <v>553</v>
      </c>
      <c r="D3705" s="7" t="s">
        <v>1095</v>
      </c>
      <c r="E3705" s="7" t="s">
        <v>550</v>
      </c>
      <c r="F3705" s="7" t="s">
        <v>551</v>
      </c>
      <c r="G3705" s="7" t="s">
        <v>1080</v>
      </c>
      <c r="H3705" s="7" t="s">
        <v>1031</v>
      </c>
      <c r="I3705" s="6" t="s">
        <v>13</v>
      </c>
      <c r="J3705" s="1">
        <v>9501</v>
      </c>
      <c r="K3705" s="1">
        <v>134499</v>
      </c>
      <c r="L3705" s="1">
        <v>144000</v>
      </c>
      <c r="M3705" s="1">
        <v>9501</v>
      </c>
      <c r="N3705" s="1">
        <v>134499</v>
      </c>
      <c r="O3705" s="1">
        <v>144000</v>
      </c>
      <c r="P3705" s="1">
        <v>144000</v>
      </c>
      <c r="Q3705" s="12"/>
      <c r="R3705" s="29">
        <f t="shared" si="174"/>
        <v>0</v>
      </c>
      <c r="S3705" t="str">
        <f t="shared" si="175"/>
        <v>OK</v>
      </c>
      <c r="T3705" s="10">
        <f>IFERROR(VLOOKUP(A3705,[1]!Tabla1[[#All],[Material]:[venta nueva]],38,FALSE),0)</f>
        <v>0</v>
      </c>
    </row>
    <row r="3706" spans="1:20" hidden="1" x14ac:dyDescent="0.35">
      <c r="A3706">
        <f t="shared" si="173"/>
        <v>1023336</v>
      </c>
      <c r="B3706" s="6" t="s">
        <v>629</v>
      </c>
      <c r="C3706" s="7" t="s">
        <v>553</v>
      </c>
      <c r="D3706" s="7" t="s">
        <v>1095</v>
      </c>
      <c r="E3706" s="7" t="s">
        <v>552</v>
      </c>
      <c r="F3706" s="7" t="s">
        <v>551</v>
      </c>
      <c r="G3706" s="7" t="s">
        <v>1080</v>
      </c>
      <c r="H3706" s="7" t="s">
        <v>1031</v>
      </c>
      <c r="I3706" s="6" t="s">
        <v>13</v>
      </c>
      <c r="J3706" s="1">
        <v>-29668</v>
      </c>
      <c r="K3706" s="1">
        <v>29668</v>
      </c>
      <c r="L3706" s="1">
        <v>0</v>
      </c>
      <c r="M3706" s="1">
        <v>-29668</v>
      </c>
      <c r="N3706" s="1">
        <v>29668</v>
      </c>
      <c r="O3706" s="1">
        <v>0</v>
      </c>
      <c r="P3706" s="1"/>
      <c r="Q3706" s="12"/>
      <c r="R3706" s="29">
        <f t="shared" si="174"/>
        <v>0</v>
      </c>
      <c r="S3706" t="str">
        <f t="shared" si="175"/>
        <v>OK</v>
      </c>
      <c r="T3706" s="10">
        <f>IFERROR(VLOOKUP(A3706,[1]!Tabla1[[#All],[Material]:[venta nueva]],38,FALSE),0)</f>
        <v>0</v>
      </c>
    </row>
    <row r="3707" spans="1:20" hidden="1" x14ac:dyDescent="0.35">
      <c r="A3707">
        <f t="shared" si="173"/>
        <v>1023349</v>
      </c>
      <c r="B3707" s="6" t="s">
        <v>629</v>
      </c>
      <c r="C3707" s="7" t="s">
        <v>553</v>
      </c>
      <c r="D3707" s="7" t="s">
        <v>1095</v>
      </c>
      <c r="E3707" s="7" t="s">
        <v>564</v>
      </c>
      <c r="F3707" s="7" t="s">
        <v>565</v>
      </c>
      <c r="G3707" s="7" t="s">
        <v>1075</v>
      </c>
      <c r="H3707" s="7" t="s">
        <v>1002</v>
      </c>
      <c r="I3707" s="6" t="s">
        <v>16</v>
      </c>
      <c r="J3707" s="1">
        <v>629</v>
      </c>
      <c r="K3707" s="1">
        <v>4371</v>
      </c>
      <c r="L3707" s="1">
        <v>5000</v>
      </c>
      <c r="M3707" s="1">
        <v>629</v>
      </c>
      <c r="N3707" s="1">
        <v>4371</v>
      </c>
      <c r="O3707" s="1">
        <v>5000</v>
      </c>
      <c r="P3707" s="1">
        <v>5000</v>
      </c>
      <c r="Q3707" s="12"/>
      <c r="R3707" s="29">
        <f t="shared" si="174"/>
        <v>0</v>
      </c>
      <c r="S3707" t="str">
        <f t="shared" si="175"/>
        <v>OK</v>
      </c>
      <c r="T3707" s="10">
        <f>IFERROR(VLOOKUP(A3707,[1]!Tabla1[[#All],[Material]:[venta nueva]],38,FALSE),0)</f>
        <v>0</v>
      </c>
    </row>
    <row r="3708" spans="1:20" hidden="1" x14ac:dyDescent="0.35">
      <c r="A3708">
        <f t="shared" si="173"/>
        <v>1023350</v>
      </c>
      <c r="B3708" s="6" t="s">
        <v>629</v>
      </c>
      <c r="C3708" s="7" t="s">
        <v>553</v>
      </c>
      <c r="D3708" s="7" t="s">
        <v>1095</v>
      </c>
      <c r="E3708" s="7" t="s">
        <v>566</v>
      </c>
      <c r="F3708" s="7" t="s">
        <v>567</v>
      </c>
      <c r="G3708" s="7" t="s">
        <v>1075</v>
      </c>
      <c r="H3708" s="7" t="s">
        <v>1011</v>
      </c>
      <c r="I3708" s="6" t="s">
        <v>16</v>
      </c>
      <c r="J3708" s="1">
        <v>-1241</v>
      </c>
      <c r="K3708" s="1">
        <v>21241</v>
      </c>
      <c r="L3708" s="1">
        <v>20000</v>
      </c>
      <c r="M3708" s="1">
        <v>-1241</v>
      </c>
      <c r="N3708" s="1">
        <v>21241</v>
      </c>
      <c r="O3708" s="1">
        <v>20000</v>
      </c>
      <c r="P3708" s="1">
        <v>20000</v>
      </c>
      <c r="Q3708" s="12"/>
      <c r="R3708" s="29">
        <f t="shared" si="174"/>
        <v>0</v>
      </c>
      <c r="S3708" t="str">
        <f t="shared" si="175"/>
        <v>OK</v>
      </c>
      <c r="T3708" s="10">
        <f>IFERROR(VLOOKUP(A3708,[1]!Tabla1[[#All],[Material]:[venta nueva]],38,FALSE),0)</f>
        <v>0</v>
      </c>
    </row>
    <row r="3709" spans="1:20" hidden="1" x14ac:dyDescent="0.35">
      <c r="A3709">
        <f t="shared" si="173"/>
        <v>1023351</v>
      </c>
      <c r="B3709" s="6" t="s">
        <v>629</v>
      </c>
      <c r="C3709" s="7" t="s">
        <v>553</v>
      </c>
      <c r="D3709" s="7" t="s">
        <v>1095</v>
      </c>
      <c r="E3709" s="7" t="s">
        <v>570</v>
      </c>
      <c r="F3709" s="7" t="s">
        <v>585</v>
      </c>
      <c r="G3709" s="7" t="s">
        <v>1082</v>
      </c>
      <c r="H3709" s="7" t="s">
        <v>1013</v>
      </c>
      <c r="I3709" s="6" t="s">
        <v>16</v>
      </c>
      <c r="J3709" s="1">
        <v>-4526</v>
      </c>
      <c r="K3709" s="1">
        <v>9526</v>
      </c>
      <c r="L3709" s="1">
        <v>5000</v>
      </c>
      <c r="M3709" s="1">
        <v>-4526</v>
      </c>
      <c r="N3709" s="1">
        <v>9526</v>
      </c>
      <c r="O3709" s="1">
        <v>5000</v>
      </c>
      <c r="P3709" s="1">
        <v>5000</v>
      </c>
      <c r="Q3709" s="12"/>
      <c r="R3709" s="29">
        <f t="shared" si="174"/>
        <v>0</v>
      </c>
      <c r="S3709" t="str">
        <f t="shared" si="175"/>
        <v>OK</v>
      </c>
      <c r="T3709" s="10">
        <f>IFERROR(VLOOKUP(A3709,[1]!Tabla1[[#All],[Material]:[venta nueva]],38,FALSE),0)</f>
        <v>0</v>
      </c>
    </row>
    <row r="3710" spans="1:20" hidden="1" x14ac:dyDescent="0.35">
      <c r="A3710">
        <f t="shared" si="173"/>
        <v>1023352</v>
      </c>
      <c r="B3710" s="6" t="s">
        <v>629</v>
      </c>
      <c r="C3710" s="7" t="s">
        <v>553</v>
      </c>
      <c r="D3710" s="7" t="s">
        <v>1095</v>
      </c>
      <c r="E3710" s="7" t="s">
        <v>568</v>
      </c>
      <c r="F3710" s="7" t="s">
        <v>587</v>
      </c>
      <c r="G3710" s="7" t="s">
        <v>1082</v>
      </c>
      <c r="H3710" s="7" t="s">
        <v>1013</v>
      </c>
      <c r="I3710" s="6" t="s">
        <v>16</v>
      </c>
      <c r="J3710" s="1">
        <v>-142631</v>
      </c>
      <c r="K3710" s="1">
        <v>118797</v>
      </c>
      <c r="L3710" s="1">
        <v>80000</v>
      </c>
      <c r="M3710" s="1">
        <v>-142631</v>
      </c>
      <c r="N3710" s="1">
        <v>118797</v>
      </c>
      <c r="O3710" s="1">
        <v>80000</v>
      </c>
      <c r="P3710" s="1">
        <v>80000</v>
      </c>
      <c r="Q3710" s="12"/>
      <c r="R3710" s="29">
        <f t="shared" si="174"/>
        <v>0</v>
      </c>
      <c r="S3710" t="str">
        <f t="shared" si="175"/>
        <v>OK</v>
      </c>
      <c r="T3710" s="10">
        <f>IFERROR(VLOOKUP(A3710,[1]!Tabla1[[#All],[Material]:[venta nueva]],38,FALSE),0)</f>
        <v>0</v>
      </c>
    </row>
    <row r="3711" spans="1:20" hidden="1" x14ac:dyDescent="0.35">
      <c r="A3711">
        <f t="shared" si="173"/>
        <v>1023355</v>
      </c>
      <c r="B3711" s="6" t="s">
        <v>629</v>
      </c>
      <c r="C3711" s="7" t="s">
        <v>553</v>
      </c>
      <c r="D3711" s="7" t="s">
        <v>1095</v>
      </c>
      <c r="E3711" s="7" t="s">
        <v>580</v>
      </c>
      <c r="F3711" s="7" t="s">
        <v>516</v>
      </c>
      <c r="G3711" s="7" t="s">
        <v>1069</v>
      </c>
      <c r="H3711" s="7" t="s">
        <v>1026</v>
      </c>
      <c r="I3711" s="6" t="s">
        <v>11</v>
      </c>
      <c r="J3711" s="1">
        <v>-7333</v>
      </c>
      <c r="K3711" s="1">
        <v>0</v>
      </c>
      <c r="L3711" s="1">
        <v>0</v>
      </c>
      <c r="M3711" s="1">
        <v>-7333</v>
      </c>
      <c r="N3711" s="1">
        <v>25000</v>
      </c>
      <c r="O3711" s="1">
        <v>24000</v>
      </c>
      <c r="P3711" s="1">
        <v>24000</v>
      </c>
      <c r="Q3711" s="12"/>
      <c r="R3711" s="29">
        <f t="shared" si="174"/>
        <v>0</v>
      </c>
      <c r="S3711" t="str">
        <f t="shared" si="175"/>
        <v>OK</v>
      </c>
      <c r="T3711" s="10">
        <f>IFERROR(VLOOKUP(A3711,[1]!Tabla1[[#All],[Material]:[venta nueva]],38,FALSE),0)</f>
        <v>0</v>
      </c>
    </row>
    <row r="3712" spans="1:20" hidden="1" x14ac:dyDescent="0.35">
      <c r="A3712">
        <f t="shared" si="173"/>
        <v>1023397</v>
      </c>
      <c r="B3712" s="6" t="s">
        <v>629</v>
      </c>
      <c r="C3712" s="7" t="s">
        <v>553</v>
      </c>
      <c r="D3712" s="7" t="s">
        <v>1095</v>
      </c>
      <c r="E3712" s="7" t="s">
        <v>652</v>
      </c>
      <c r="F3712" s="7" t="s">
        <v>115</v>
      </c>
      <c r="G3712" s="7" t="s">
        <v>1078</v>
      </c>
      <c r="H3712" s="7" t="s">
        <v>1009</v>
      </c>
      <c r="I3712" s="6" t="s">
        <v>12</v>
      </c>
      <c r="J3712" s="1"/>
      <c r="K3712" s="1"/>
      <c r="L3712" s="1"/>
      <c r="M3712" s="1"/>
      <c r="N3712" s="1"/>
      <c r="O3712" s="1"/>
      <c r="P3712" s="1">
        <v>48000</v>
      </c>
      <c r="Q3712" s="12"/>
      <c r="R3712" s="29">
        <f t="shared" si="174"/>
        <v>-48000</v>
      </c>
      <c r="S3712" t="str">
        <f t="shared" si="175"/>
        <v>Pendiente de ingreso</v>
      </c>
      <c r="T3712" s="10">
        <f>IFERROR(VLOOKUP(A3712,[1]!Tabla1[[#All],[Material]:[venta nueva]],38,FALSE),0)</f>
        <v>0</v>
      </c>
    </row>
    <row r="3713" spans="1:20" hidden="1" x14ac:dyDescent="0.35">
      <c r="A3713">
        <f t="shared" si="173"/>
        <v>1023398</v>
      </c>
      <c r="B3713" s="6" t="s">
        <v>629</v>
      </c>
      <c r="C3713" s="7" t="s">
        <v>553</v>
      </c>
      <c r="D3713" s="7" t="s">
        <v>1095</v>
      </c>
      <c r="E3713" s="7" t="s">
        <v>1358</v>
      </c>
      <c r="F3713" s="7" t="s">
        <v>483</v>
      </c>
      <c r="G3713" s="7" t="s">
        <v>1078</v>
      </c>
      <c r="H3713" s="7" t="s">
        <v>1009</v>
      </c>
      <c r="I3713" s="6" t="s">
        <v>13</v>
      </c>
      <c r="J3713" s="1"/>
      <c r="K3713" s="1"/>
      <c r="L3713" s="1"/>
      <c r="M3713" s="1"/>
      <c r="N3713" s="1"/>
      <c r="O3713" s="1"/>
      <c r="P3713" s="1">
        <v>1000</v>
      </c>
      <c r="Q3713" s="12"/>
      <c r="R3713" s="29">
        <f t="shared" si="174"/>
        <v>-1000</v>
      </c>
      <c r="S3713" t="str">
        <f t="shared" si="175"/>
        <v>Pendiente de ingreso</v>
      </c>
      <c r="T3713" s="10">
        <f>IFERROR(VLOOKUP(A3713,[1]!Tabla1[[#All],[Material]:[venta nueva]],38,FALSE),0)</f>
        <v>0</v>
      </c>
    </row>
    <row r="3714" spans="1:20" hidden="1" x14ac:dyDescent="0.35">
      <c r="A3714">
        <f t="shared" si="173"/>
        <v>1023399</v>
      </c>
      <c r="B3714" s="6" t="s">
        <v>629</v>
      </c>
      <c r="C3714" s="7" t="s">
        <v>553</v>
      </c>
      <c r="D3714" s="7" t="s">
        <v>1095</v>
      </c>
      <c r="E3714" s="7" t="s">
        <v>1359</v>
      </c>
      <c r="F3714" s="7" t="s">
        <v>151</v>
      </c>
      <c r="G3714" s="7" t="s">
        <v>1078</v>
      </c>
      <c r="H3714" s="7" t="s">
        <v>1009</v>
      </c>
      <c r="I3714" s="6" t="s">
        <v>13</v>
      </c>
      <c r="J3714" s="1"/>
      <c r="K3714" s="1"/>
      <c r="L3714" s="1"/>
      <c r="M3714" s="1"/>
      <c r="N3714" s="1"/>
      <c r="O3714" s="1"/>
      <c r="P3714" s="1">
        <v>1000</v>
      </c>
      <c r="Q3714" s="12"/>
      <c r="R3714" s="29">
        <f t="shared" si="174"/>
        <v>-1000</v>
      </c>
      <c r="S3714" t="str">
        <f t="shared" si="175"/>
        <v>Pendiente de ingreso</v>
      </c>
      <c r="T3714" s="10">
        <f>IFERROR(VLOOKUP(A3714,[1]!Tabla1[[#All],[Material]:[venta nueva]],38,FALSE),0)</f>
        <v>0</v>
      </c>
    </row>
    <row r="3715" spans="1:20" hidden="1" x14ac:dyDescent="0.35">
      <c r="A3715">
        <f t="shared" si="173"/>
        <v>1020822</v>
      </c>
      <c r="B3715" s="6" t="s">
        <v>629</v>
      </c>
      <c r="C3715" s="7" t="s">
        <v>553</v>
      </c>
      <c r="D3715" s="7" t="s">
        <v>1096</v>
      </c>
      <c r="E3715" s="7" t="s">
        <v>71</v>
      </c>
      <c r="F3715" s="7" t="s">
        <v>72</v>
      </c>
      <c r="G3715" s="7" t="s">
        <v>1084</v>
      </c>
      <c r="H3715" s="7" t="s">
        <v>1017</v>
      </c>
      <c r="I3715" s="6" t="s">
        <v>8</v>
      </c>
      <c r="J3715" s="1">
        <v>-22547</v>
      </c>
      <c r="K3715" s="1">
        <v>46581</v>
      </c>
      <c r="L3715" s="1">
        <v>24034</v>
      </c>
      <c r="M3715" s="1">
        <v>-22547</v>
      </c>
      <c r="N3715" s="1">
        <v>46581</v>
      </c>
      <c r="O3715" s="1">
        <v>24034</v>
      </c>
      <c r="P3715" s="1">
        <v>23995.017</v>
      </c>
      <c r="Q3715" s="12"/>
      <c r="R3715" s="29">
        <f t="shared" si="174"/>
        <v>38.983000000000175</v>
      </c>
      <c r="S3715" t="str">
        <f t="shared" si="175"/>
        <v>Sobre ingreso</v>
      </c>
      <c r="T3715" s="10">
        <f>IFERROR(VLOOKUP(A3715,[1]!Tabla1[[#All],[Material]:[venta nueva]],38,FALSE),0)</f>
        <v>0</v>
      </c>
    </row>
    <row r="3716" spans="1:20" hidden="1" x14ac:dyDescent="0.35">
      <c r="A3716">
        <f t="shared" si="173"/>
        <v>1020828</v>
      </c>
      <c r="B3716" s="6" t="s">
        <v>629</v>
      </c>
      <c r="C3716" s="7" t="s">
        <v>553</v>
      </c>
      <c r="D3716" s="7" t="s">
        <v>1096</v>
      </c>
      <c r="E3716" s="7" t="s">
        <v>73</v>
      </c>
      <c r="F3716" s="7" t="s">
        <v>74</v>
      </c>
      <c r="G3716" s="7" t="s">
        <v>1074</v>
      </c>
      <c r="H3716" s="7" t="s">
        <v>1018</v>
      </c>
      <c r="I3716" s="6" t="s">
        <v>8</v>
      </c>
      <c r="J3716" s="1">
        <v>-4236</v>
      </c>
      <c r="K3716" s="1">
        <v>67823</v>
      </c>
      <c r="L3716" s="1">
        <v>64000</v>
      </c>
      <c r="M3716" s="1">
        <v>-4236</v>
      </c>
      <c r="N3716" s="1">
        <v>67823</v>
      </c>
      <c r="O3716" s="1">
        <v>64000</v>
      </c>
      <c r="P3716" s="1">
        <v>63999.01</v>
      </c>
      <c r="Q3716" s="12"/>
      <c r="R3716" s="29">
        <f t="shared" si="174"/>
        <v>0.98999999999796273</v>
      </c>
      <c r="S3716" t="str">
        <f t="shared" si="175"/>
        <v>Sobre ingreso</v>
      </c>
      <c r="T3716" s="10">
        <f>IFERROR(VLOOKUP(A3716,[1]!Tabla1[[#All],[Material]:[venta nueva]],38,FALSE),0)</f>
        <v>0</v>
      </c>
    </row>
    <row r="3717" spans="1:20" hidden="1" x14ac:dyDescent="0.35">
      <c r="A3717">
        <f t="shared" si="173"/>
        <v>1020845</v>
      </c>
      <c r="B3717" s="6" t="s">
        <v>629</v>
      </c>
      <c r="C3717" s="7" t="s">
        <v>553</v>
      </c>
      <c r="D3717" s="7" t="s">
        <v>1096</v>
      </c>
      <c r="E3717" s="7" t="s">
        <v>507</v>
      </c>
      <c r="F3717" s="7" t="s">
        <v>476</v>
      </c>
      <c r="G3717" s="7" t="s">
        <v>1075</v>
      </c>
      <c r="H3717" s="7" t="s">
        <v>1011</v>
      </c>
      <c r="I3717" s="6" t="s">
        <v>10</v>
      </c>
      <c r="J3717" s="1">
        <v>318</v>
      </c>
      <c r="K3717" s="1">
        <v>0</v>
      </c>
      <c r="L3717" s="1">
        <v>0</v>
      </c>
      <c r="M3717" s="1">
        <v>318</v>
      </c>
      <c r="N3717" s="1">
        <v>0</v>
      </c>
      <c r="O3717" s="1">
        <v>0</v>
      </c>
      <c r="P3717" s="1"/>
      <c r="Q3717" s="12"/>
      <c r="R3717" s="29">
        <f t="shared" si="174"/>
        <v>0</v>
      </c>
      <c r="S3717" t="str">
        <f t="shared" si="175"/>
        <v>OK</v>
      </c>
      <c r="T3717" s="10">
        <f>IFERROR(VLOOKUP(A3717,[1]!Tabla1[[#All],[Material]:[venta nueva]],38,FALSE),0)</f>
        <v>0</v>
      </c>
    </row>
    <row r="3718" spans="1:20" hidden="1" x14ac:dyDescent="0.35">
      <c r="A3718">
        <f t="shared" ref="A3718:A3781" si="176">+E3718*1</f>
        <v>1020853</v>
      </c>
      <c r="B3718" s="6" t="s">
        <v>629</v>
      </c>
      <c r="C3718" s="7" t="s">
        <v>553</v>
      </c>
      <c r="D3718" s="7" t="s">
        <v>1096</v>
      </c>
      <c r="E3718" s="7" t="s">
        <v>77</v>
      </c>
      <c r="F3718" s="7" t="s">
        <v>78</v>
      </c>
      <c r="G3718" s="7" t="s">
        <v>985</v>
      </c>
      <c r="H3718" s="7" t="s">
        <v>1012</v>
      </c>
      <c r="I3718" s="6" t="s">
        <v>9</v>
      </c>
      <c r="J3718" s="1">
        <v>-14383</v>
      </c>
      <c r="K3718" s="1">
        <v>188717</v>
      </c>
      <c r="L3718" s="1">
        <v>168000</v>
      </c>
      <c r="M3718" s="1">
        <v>-14383</v>
      </c>
      <c r="N3718" s="1">
        <v>188717</v>
      </c>
      <c r="O3718" s="1">
        <v>168000</v>
      </c>
      <c r="P3718" s="1">
        <v>160000</v>
      </c>
      <c r="Q3718" s="12"/>
      <c r="R3718" s="29">
        <f t="shared" si="174"/>
        <v>8000</v>
      </c>
      <c r="S3718" t="str">
        <f t="shared" si="175"/>
        <v>Sobre ingreso</v>
      </c>
      <c r="T3718" s="10">
        <f>IFERROR(VLOOKUP(A3718,[1]!Tabla1[[#All],[Material]:[venta nueva]],38,FALSE),0)</f>
        <v>0</v>
      </c>
    </row>
    <row r="3719" spans="1:20" hidden="1" x14ac:dyDescent="0.35">
      <c r="A3719">
        <f t="shared" si="176"/>
        <v>1020878</v>
      </c>
      <c r="B3719" s="6" t="s">
        <v>629</v>
      </c>
      <c r="C3719" s="7" t="s">
        <v>553</v>
      </c>
      <c r="D3719" s="7" t="s">
        <v>1096</v>
      </c>
      <c r="E3719" s="7" t="s">
        <v>472</v>
      </c>
      <c r="F3719" s="7" t="s">
        <v>473</v>
      </c>
      <c r="G3719" s="7" t="s">
        <v>1084</v>
      </c>
      <c r="H3719" s="7" t="s">
        <v>1017</v>
      </c>
      <c r="I3719" s="6" t="s">
        <v>8</v>
      </c>
      <c r="J3719" s="1">
        <v>13356</v>
      </c>
      <c r="K3719" s="1">
        <v>53685</v>
      </c>
      <c r="L3719" s="1">
        <v>67041</v>
      </c>
      <c r="M3719" s="1">
        <v>13356</v>
      </c>
      <c r="N3719" s="1">
        <v>53685</v>
      </c>
      <c r="O3719" s="1">
        <v>67041</v>
      </c>
      <c r="P3719" s="1">
        <v>24001.9</v>
      </c>
      <c r="Q3719" s="12"/>
      <c r="R3719" s="29">
        <f t="shared" si="174"/>
        <v>43039.1</v>
      </c>
      <c r="S3719" t="str">
        <f t="shared" si="175"/>
        <v>Sobre ingreso</v>
      </c>
      <c r="T3719" s="10">
        <f>IFERROR(VLOOKUP(A3719,[1]!Tabla1[[#All],[Material]:[venta nueva]],38,FALSE),0)</f>
        <v>0</v>
      </c>
    </row>
    <row r="3720" spans="1:20" hidden="1" x14ac:dyDescent="0.35">
      <c r="A3720">
        <f t="shared" si="176"/>
        <v>1021005</v>
      </c>
      <c r="B3720" s="6" t="s">
        <v>629</v>
      </c>
      <c r="C3720" s="7" t="s">
        <v>553</v>
      </c>
      <c r="D3720" s="7" t="s">
        <v>1096</v>
      </c>
      <c r="E3720" s="7" t="s">
        <v>101</v>
      </c>
      <c r="F3720" s="7" t="s">
        <v>102</v>
      </c>
      <c r="G3720" s="7" t="s">
        <v>1077</v>
      </c>
      <c r="H3720" s="7" t="s">
        <v>1005</v>
      </c>
      <c r="I3720" s="6" t="s">
        <v>9</v>
      </c>
      <c r="J3720" s="1">
        <v>2849</v>
      </c>
      <c r="K3720" s="1">
        <v>0</v>
      </c>
      <c r="L3720" s="1">
        <v>0</v>
      </c>
      <c r="M3720" s="1">
        <v>2849</v>
      </c>
      <c r="N3720" s="1">
        <v>0</v>
      </c>
      <c r="O3720" s="1">
        <v>0</v>
      </c>
      <c r="P3720" s="1"/>
      <c r="Q3720" s="12"/>
      <c r="R3720" s="29">
        <f t="shared" ref="R3720:R3783" si="177">+O3720-P3720</f>
        <v>0</v>
      </c>
      <c r="S3720" t="str">
        <f t="shared" ref="S3720:S3783" si="178">IF(R3720&gt;0,"Sobre ingreso",IF(R3720&lt;0,"Pendiente de ingreso","OK"))</f>
        <v>OK</v>
      </c>
      <c r="T3720" s="10">
        <f>IFERROR(VLOOKUP(A3720,[1]!Tabla1[[#All],[Material]:[venta nueva]],38,FALSE),0)</f>
        <v>0</v>
      </c>
    </row>
    <row r="3721" spans="1:20" hidden="1" x14ac:dyDescent="0.35">
      <c r="A3721">
        <f t="shared" si="176"/>
        <v>1021020</v>
      </c>
      <c r="B3721" s="6" t="s">
        <v>629</v>
      </c>
      <c r="C3721" s="7" t="s">
        <v>553</v>
      </c>
      <c r="D3721" s="7" t="s">
        <v>1096</v>
      </c>
      <c r="E3721" s="7" t="s">
        <v>105</v>
      </c>
      <c r="F3721" s="7" t="s">
        <v>478</v>
      </c>
      <c r="G3721" s="7" t="s">
        <v>1079</v>
      </c>
      <c r="H3721" s="7" t="s">
        <v>1007</v>
      </c>
      <c r="I3721" s="6" t="s">
        <v>10</v>
      </c>
      <c r="J3721" s="1">
        <v>1730</v>
      </c>
      <c r="K3721" s="1">
        <v>0</v>
      </c>
      <c r="L3721" s="1">
        <v>0</v>
      </c>
      <c r="M3721" s="1">
        <v>1730</v>
      </c>
      <c r="N3721" s="1">
        <v>0</v>
      </c>
      <c r="O3721" s="1">
        <v>0</v>
      </c>
      <c r="P3721" s="1"/>
      <c r="Q3721" s="12"/>
      <c r="R3721" s="29">
        <f t="shared" si="177"/>
        <v>0</v>
      </c>
      <c r="S3721" t="str">
        <f t="shared" si="178"/>
        <v>OK</v>
      </c>
      <c r="T3721" s="10">
        <f>IFERROR(VLOOKUP(A3721,[1]!Tabla1[[#All],[Material]:[venta nueva]],38,FALSE),0)</f>
        <v>0</v>
      </c>
    </row>
    <row r="3722" spans="1:20" hidden="1" x14ac:dyDescent="0.35">
      <c r="A3722">
        <f t="shared" si="176"/>
        <v>1021026</v>
      </c>
      <c r="B3722" s="6" t="s">
        <v>629</v>
      </c>
      <c r="C3722" s="7" t="s">
        <v>553</v>
      </c>
      <c r="D3722" s="7" t="s">
        <v>1096</v>
      </c>
      <c r="E3722" s="7" t="s">
        <v>524</v>
      </c>
      <c r="F3722" s="7" t="s">
        <v>525</v>
      </c>
      <c r="G3722" s="7" t="s">
        <v>1078</v>
      </c>
      <c r="H3722" s="7" t="s">
        <v>1009</v>
      </c>
      <c r="I3722" s="6" t="s">
        <v>10</v>
      </c>
      <c r="J3722" s="1">
        <v>-1741</v>
      </c>
      <c r="K3722" s="1">
        <v>20389</v>
      </c>
      <c r="L3722" s="1">
        <v>24000</v>
      </c>
      <c r="M3722" s="1">
        <v>-1741</v>
      </c>
      <c r="N3722" s="1">
        <v>20389</v>
      </c>
      <c r="O3722" s="1">
        <v>24000</v>
      </c>
      <c r="P3722" s="1">
        <v>24002</v>
      </c>
      <c r="Q3722" s="12"/>
      <c r="R3722" s="29">
        <f t="shared" si="177"/>
        <v>-2</v>
      </c>
      <c r="S3722" t="str">
        <f t="shared" si="178"/>
        <v>Pendiente de ingreso</v>
      </c>
      <c r="T3722" s="10">
        <f>IFERROR(VLOOKUP(A3722,[1]!Tabla1[[#All],[Material]:[venta nueva]],38,FALSE),0)</f>
        <v>0</v>
      </c>
    </row>
    <row r="3723" spans="1:20" hidden="1" x14ac:dyDescent="0.35">
      <c r="A3723">
        <f t="shared" si="176"/>
        <v>1021140</v>
      </c>
      <c r="B3723" s="6" t="s">
        <v>629</v>
      </c>
      <c r="C3723" s="7" t="s">
        <v>553</v>
      </c>
      <c r="D3723" s="7" t="s">
        <v>1096</v>
      </c>
      <c r="E3723" s="7" t="s">
        <v>441</v>
      </c>
      <c r="F3723" s="7" t="s">
        <v>442</v>
      </c>
      <c r="G3723" s="7" t="s">
        <v>1074</v>
      </c>
      <c r="H3723" s="7" t="s">
        <v>1001</v>
      </c>
      <c r="I3723" s="6" t="s">
        <v>8</v>
      </c>
      <c r="J3723" s="1">
        <v>-817</v>
      </c>
      <c r="K3723" s="1">
        <v>0</v>
      </c>
      <c r="L3723" s="1">
        <v>0</v>
      </c>
      <c r="M3723" s="1">
        <v>-817</v>
      </c>
      <c r="N3723" s="1">
        <v>0</v>
      </c>
      <c r="O3723" s="1">
        <v>0</v>
      </c>
      <c r="P3723" s="1"/>
      <c r="Q3723" s="12"/>
      <c r="R3723" s="29">
        <f t="shared" si="177"/>
        <v>0</v>
      </c>
      <c r="S3723" t="str">
        <f t="shared" si="178"/>
        <v>OK</v>
      </c>
      <c r="T3723" s="10">
        <f>IFERROR(VLOOKUP(A3723,[1]!Tabla1[[#All],[Material]:[venta nueva]],38,FALSE),0)</f>
        <v>0</v>
      </c>
    </row>
    <row r="3724" spans="1:20" hidden="1" x14ac:dyDescent="0.35">
      <c r="A3724">
        <f t="shared" si="176"/>
        <v>1021237</v>
      </c>
      <c r="B3724" s="6" t="s">
        <v>629</v>
      </c>
      <c r="C3724" s="7" t="s">
        <v>553</v>
      </c>
      <c r="D3724" s="7" t="s">
        <v>1096</v>
      </c>
      <c r="E3724" s="7" t="s">
        <v>139</v>
      </c>
      <c r="F3724" s="7" t="s">
        <v>140</v>
      </c>
      <c r="G3724" s="7" t="s">
        <v>1081</v>
      </c>
      <c r="H3724" s="7" t="s">
        <v>1010</v>
      </c>
      <c r="I3724" s="6" t="s">
        <v>9</v>
      </c>
      <c r="J3724" s="1">
        <v>-27942</v>
      </c>
      <c r="K3724" s="1">
        <v>0</v>
      </c>
      <c r="L3724" s="1">
        <v>0</v>
      </c>
      <c r="M3724" s="1">
        <v>-27942</v>
      </c>
      <c r="N3724" s="1">
        <v>0</v>
      </c>
      <c r="O3724" s="1">
        <v>0</v>
      </c>
      <c r="P3724" s="1"/>
      <c r="Q3724" s="12"/>
      <c r="R3724" s="29">
        <f t="shared" si="177"/>
        <v>0</v>
      </c>
      <c r="S3724" t="str">
        <f t="shared" si="178"/>
        <v>OK</v>
      </c>
      <c r="T3724" s="10">
        <f>IFERROR(VLOOKUP(A3724,[1]!Tabla1[[#All],[Material]:[venta nueva]],38,FALSE),0)</f>
        <v>0</v>
      </c>
    </row>
    <row r="3725" spans="1:20" hidden="1" x14ac:dyDescent="0.35">
      <c r="A3725">
        <f t="shared" si="176"/>
        <v>1021260</v>
      </c>
      <c r="B3725" s="6" t="s">
        <v>629</v>
      </c>
      <c r="C3725" s="7" t="s">
        <v>553</v>
      </c>
      <c r="D3725" s="7" t="s">
        <v>1096</v>
      </c>
      <c r="E3725" s="7" t="s">
        <v>456</v>
      </c>
      <c r="F3725" s="7" t="s">
        <v>457</v>
      </c>
      <c r="G3725" s="7" t="s">
        <v>1069</v>
      </c>
      <c r="H3725" s="7" t="s">
        <v>1026</v>
      </c>
      <c r="I3725" s="6" t="s">
        <v>8</v>
      </c>
      <c r="J3725" s="1">
        <v>-178</v>
      </c>
      <c r="K3725" s="1">
        <v>178</v>
      </c>
      <c r="L3725" s="1">
        <v>0</v>
      </c>
      <c r="M3725" s="1">
        <v>-178</v>
      </c>
      <c r="N3725" s="1">
        <v>178</v>
      </c>
      <c r="O3725" s="1">
        <v>0</v>
      </c>
      <c r="P3725" s="1"/>
      <c r="Q3725" s="12"/>
      <c r="R3725" s="29">
        <f t="shared" si="177"/>
        <v>0</v>
      </c>
      <c r="S3725" t="str">
        <f t="shared" si="178"/>
        <v>OK</v>
      </c>
      <c r="T3725" s="10">
        <f>IFERROR(VLOOKUP(A3725,[1]!Tabla1[[#All],[Material]:[venta nueva]],38,FALSE),0)</f>
        <v>0</v>
      </c>
    </row>
    <row r="3726" spans="1:20" hidden="1" x14ac:dyDescent="0.35">
      <c r="A3726">
        <f t="shared" si="176"/>
        <v>1021263</v>
      </c>
      <c r="B3726" s="6" t="s">
        <v>629</v>
      </c>
      <c r="C3726" s="7" t="s">
        <v>553</v>
      </c>
      <c r="D3726" s="7" t="s">
        <v>1096</v>
      </c>
      <c r="E3726" s="7" t="s">
        <v>141</v>
      </c>
      <c r="F3726" s="7" t="s">
        <v>96</v>
      </c>
      <c r="G3726" s="7" t="s">
        <v>1076</v>
      </c>
      <c r="H3726" s="7" t="s">
        <v>1022</v>
      </c>
      <c r="I3726" s="6" t="s">
        <v>9</v>
      </c>
      <c r="J3726" s="1">
        <v>-99755</v>
      </c>
      <c r="K3726" s="1">
        <v>0</v>
      </c>
      <c r="L3726" s="1">
        <v>0</v>
      </c>
      <c r="M3726" s="1">
        <v>-99755</v>
      </c>
      <c r="N3726" s="1">
        <v>0</v>
      </c>
      <c r="O3726" s="1">
        <v>0</v>
      </c>
      <c r="P3726" s="1"/>
      <c r="Q3726" s="12"/>
      <c r="R3726" s="29">
        <f t="shared" si="177"/>
        <v>0</v>
      </c>
      <c r="S3726" t="str">
        <f t="shared" si="178"/>
        <v>OK</v>
      </c>
      <c r="T3726" s="10">
        <f>IFERROR(VLOOKUP(A3726,[1]!Tabla1[[#All],[Material]:[venta nueva]],38,FALSE),0)</f>
        <v>0</v>
      </c>
    </row>
    <row r="3727" spans="1:20" hidden="1" x14ac:dyDescent="0.35">
      <c r="A3727">
        <f t="shared" si="176"/>
        <v>1021270</v>
      </c>
      <c r="B3727" s="6" t="s">
        <v>629</v>
      </c>
      <c r="C3727" s="7" t="s">
        <v>553</v>
      </c>
      <c r="D3727" s="7" t="s">
        <v>1096</v>
      </c>
      <c r="E3727" s="7" t="s">
        <v>443</v>
      </c>
      <c r="F3727" s="7" t="s">
        <v>142</v>
      </c>
      <c r="G3727" s="7" t="s">
        <v>1080</v>
      </c>
      <c r="H3727" s="7" t="s">
        <v>1030</v>
      </c>
      <c r="I3727" s="6" t="s">
        <v>10</v>
      </c>
      <c r="J3727" s="1">
        <v>-19318</v>
      </c>
      <c r="K3727" s="1">
        <v>309105</v>
      </c>
      <c r="L3727" s="1">
        <v>240000</v>
      </c>
      <c r="M3727" s="1">
        <v>-19318</v>
      </c>
      <c r="N3727" s="1">
        <v>260028</v>
      </c>
      <c r="O3727" s="1">
        <v>168000</v>
      </c>
      <c r="P3727" s="1">
        <v>168000</v>
      </c>
      <c r="Q3727" s="12"/>
      <c r="R3727" s="29">
        <f t="shared" si="177"/>
        <v>0</v>
      </c>
      <c r="S3727" t="str">
        <f t="shared" si="178"/>
        <v>OK</v>
      </c>
      <c r="T3727" s="10">
        <f>IFERROR(VLOOKUP(A3727,[1]!Tabla1[[#All],[Material]:[venta nueva]],38,FALSE),0)</f>
        <v>0</v>
      </c>
    </row>
    <row r="3728" spans="1:20" hidden="1" x14ac:dyDescent="0.35">
      <c r="A3728">
        <f t="shared" si="176"/>
        <v>1021272</v>
      </c>
      <c r="B3728" s="6" t="s">
        <v>629</v>
      </c>
      <c r="C3728" s="7" t="s">
        <v>553</v>
      </c>
      <c r="D3728" s="7" t="s">
        <v>1096</v>
      </c>
      <c r="E3728" s="7" t="s">
        <v>143</v>
      </c>
      <c r="F3728" s="7" t="s">
        <v>144</v>
      </c>
      <c r="G3728" s="7" t="s">
        <v>1080</v>
      </c>
      <c r="H3728" s="7" t="s">
        <v>1030</v>
      </c>
      <c r="I3728" s="6" t="s">
        <v>10</v>
      </c>
      <c r="J3728" s="1">
        <v>-18516</v>
      </c>
      <c r="K3728" s="1">
        <v>165280</v>
      </c>
      <c r="L3728" s="1">
        <v>144000</v>
      </c>
      <c r="M3728" s="1">
        <v>-18516</v>
      </c>
      <c r="N3728" s="1">
        <v>165280</v>
      </c>
      <c r="O3728" s="1">
        <v>144000</v>
      </c>
      <c r="P3728" s="1">
        <v>144000</v>
      </c>
      <c r="Q3728" s="12"/>
      <c r="R3728" s="29">
        <f t="shared" si="177"/>
        <v>0</v>
      </c>
      <c r="S3728" t="str">
        <f t="shared" si="178"/>
        <v>OK</v>
      </c>
      <c r="T3728" s="10">
        <f>IFERROR(VLOOKUP(A3728,[1]!Tabla1[[#All],[Material]:[venta nueva]],38,FALSE),0)</f>
        <v>0</v>
      </c>
    </row>
    <row r="3729" spans="1:20" hidden="1" x14ac:dyDescent="0.35">
      <c r="A3729">
        <f t="shared" si="176"/>
        <v>1021287</v>
      </c>
      <c r="B3729" s="6" t="s">
        <v>629</v>
      </c>
      <c r="C3729" s="7" t="s">
        <v>553</v>
      </c>
      <c r="D3729" s="7" t="s">
        <v>1096</v>
      </c>
      <c r="E3729" s="7" t="s">
        <v>145</v>
      </c>
      <c r="F3729" s="7" t="s">
        <v>146</v>
      </c>
      <c r="G3729" s="7" t="s">
        <v>1078</v>
      </c>
      <c r="H3729" s="7" t="s">
        <v>1006</v>
      </c>
      <c r="I3729" s="6" t="s">
        <v>9</v>
      </c>
      <c r="J3729" s="1">
        <v>776</v>
      </c>
      <c r="K3729" s="1">
        <v>0</v>
      </c>
      <c r="L3729" s="1">
        <v>0</v>
      </c>
      <c r="M3729" s="1">
        <v>776</v>
      </c>
      <c r="N3729" s="1">
        <v>0</v>
      </c>
      <c r="O3729" s="1">
        <v>0</v>
      </c>
      <c r="P3729" s="1"/>
      <c r="Q3729" s="12"/>
      <c r="R3729" s="29">
        <f t="shared" si="177"/>
        <v>0</v>
      </c>
      <c r="S3729" t="str">
        <f t="shared" si="178"/>
        <v>OK</v>
      </c>
      <c r="T3729" s="10">
        <f>IFERROR(VLOOKUP(A3729,[1]!Tabla1[[#All],[Material]:[venta nueva]],38,FALSE),0)</f>
        <v>0</v>
      </c>
    </row>
    <row r="3730" spans="1:20" hidden="1" x14ac:dyDescent="0.35">
      <c r="A3730">
        <f t="shared" si="176"/>
        <v>1021398</v>
      </c>
      <c r="B3730" s="6" t="s">
        <v>629</v>
      </c>
      <c r="C3730" s="7" t="s">
        <v>553</v>
      </c>
      <c r="D3730" s="7" t="s">
        <v>1096</v>
      </c>
      <c r="E3730" s="7" t="s">
        <v>460</v>
      </c>
      <c r="F3730" s="7" t="s">
        <v>78</v>
      </c>
      <c r="G3730" s="7" t="s">
        <v>985</v>
      </c>
      <c r="H3730" s="7" t="s">
        <v>1012</v>
      </c>
      <c r="I3730" s="6" t="s">
        <v>8</v>
      </c>
      <c r="J3730" s="1">
        <v>-13810</v>
      </c>
      <c r="K3730" s="1">
        <v>37810</v>
      </c>
      <c r="L3730" s="1">
        <v>24000</v>
      </c>
      <c r="M3730" s="1">
        <v>-13810</v>
      </c>
      <c r="N3730" s="1">
        <v>37810</v>
      </c>
      <c r="O3730" s="1">
        <v>24000</v>
      </c>
      <c r="P3730" s="1">
        <v>24648.188999999998</v>
      </c>
      <c r="Q3730" s="12"/>
      <c r="R3730" s="29">
        <f t="shared" si="177"/>
        <v>-648.18899999999849</v>
      </c>
      <c r="S3730" t="str">
        <f t="shared" si="178"/>
        <v>Pendiente de ingreso</v>
      </c>
      <c r="T3730" s="10">
        <f>IFERROR(VLOOKUP(A3730,[1]!Tabla1[[#All],[Material]:[venta nueva]],38,FALSE),0)</f>
        <v>0</v>
      </c>
    </row>
    <row r="3731" spans="1:20" hidden="1" x14ac:dyDescent="0.35">
      <c r="A3731">
        <f t="shared" si="176"/>
        <v>1021433</v>
      </c>
      <c r="B3731" s="6" t="s">
        <v>629</v>
      </c>
      <c r="C3731" s="7" t="s">
        <v>553</v>
      </c>
      <c r="D3731" s="7" t="s">
        <v>1096</v>
      </c>
      <c r="E3731" s="7" t="s">
        <v>555</v>
      </c>
      <c r="F3731" s="7" t="s">
        <v>149</v>
      </c>
      <c r="G3731" s="7" t="s">
        <v>1076</v>
      </c>
      <c r="H3731" s="7" t="s">
        <v>1022</v>
      </c>
      <c r="I3731" s="6" t="s">
        <v>9</v>
      </c>
      <c r="J3731" s="1">
        <v>-6715</v>
      </c>
      <c r="K3731" s="1">
        <v>192932</v>
      </c>
      <c r="L3731" s="1">
        <v>120000</v>
      </c>
      <c r="M3731" s="1">
        <v>-6715</v>
      </c>
      <c r="N3731" s="1">
        <v>192932</v>
      </c>
      <c r="O3731" s="1">
        <v>129654</v>
      </c>
      <c r="P3731" s="1">
        <v>129654</v>
      </c>
      <c r="Q3731" s="12"/>
      <c r="R3731" s="29">
        <f t="shared" si="177"/>
        <v>0</v>
      </c>
      <c r="S3731" t="str">
        <f t="shared" si="178"/>
        <v>OK</v>
      </c>
      <c r="T3731" s="10">
        <f>IFERROR(VLOOKUP(A3731,[1]!Tabla1[[#All],[Material]:[venta nueva]],38,FALSE),0)</f>
        <v>0</v>
      </c>
    </row>
    <row r="3732" spans="1:20" hidden="1" x14ac:dyDescent="0.35">
      <c r="A3732">
        <f t="shared" si="176"/>
        <v>1021435</v>
      </c>
      <c r="B3732" s="6" t="s">
        <v>629</v>
      </c>
      <c r="C3732" s="7" t="s">
        <v>553</v>
      </c>
      <c r="D3732" s="7" t="s">
        <v>1096</v>
      </c>
      <c r="E3732" s="7" t="s">
        <v>150</v>
      </c>
      <c r="F3732" s="7" t="s">
        <v>151</v>
      </c>
      <c r="G3732" s="7" t="s">
        <v>1078</v>
      </c>
      <c r="H3732" s="7" t="s">
        <v>1009</v>
      </c>
      <c r="I3732" s="6" t="s">
        <v>9</v>
      </c>
      <c r="J3732" s="1">
        <v>-13035</v>
      </c>
      <c r="K3732" s="1">
        <v>0</v>
      </c>
      <c r="L3732" s="1">
        <v>0</v>
      </c>
      <c r="M3732" s="1">
        <v>-13035</v>
      </c>
      <c r="N3732" s="1">
        <v>0</v>
      </c>
      <c r="O3732" s="1">
        <v>0</v>
      </c>
      <c r="P3732" s="1"/>
      <c r="Q3732" s="12"/>
      <c r="R3732" s="29">
        <f t="shared" si="177"/>
        <v>0</v>
      </c>
      <c r="S3732" t="str">
        <f t="shared" si="178"/>
        <v>OK</v>
      </c>
      <c r="T3732" s="10">
        <f>IFERROR(VLOOKUP(A3732,[1]!Tabla1[[#All],[Material]:[venta nueva]],38,FALSE),0)</f>
        <v>0</v>
      </c>
    </row>
    <row r="3733" spans="1:20" hidden="1" x14ac:dyDescent="0.35">
      <c r="A3733">
        <f t="shared" si="176"/>
        <v>1021474</v>
      </c>
      <c r="B3733" s="6" t="s">
        <v>629</v>
      </c>
      <c r="C3733" s="7" t="s">
        <v>553</v>
      </c>
      <c r="D3733" s="7" t="s">
        <v>1096</v>
      </c>
      <c r="E3733" s="7" t="s">
        <v>154</v>
      </c>
      <c r="F3733" s="7" t="s">
        <v>155</v>
      </c>
      <c r="G3733" s="7" t="s">
        <v>1078</v>
      </c>
      <c r="H3733" s="7" t="s">
        <v>1009</v>
      </c>
      <c r="I3733" s="6" t="s">
        <v>9</v>
      </c>
      <c r="J3733" s="1">
        <v>3213</v>
      </c>
      <c r="K3733" s="1">
        <v>0</v>
      </c>
      <c r="L3733" s="1">
        <v>0</v>
      </c>
      <c r="M3733" s="1">
        <v>3213</v>
      </c>
      <c r="N3733" s="1">
        <v>0</v>
      </c>
      <c r="O3733" s="1">
        <v>0</v>
      </c>
      <c r="P3733" s="1"/>
      <c r="Q3733" s="12"/>
      <c r="R3733" s="29">
        <f t="shared" si="177"/>
        <v>0</v>
      </c>
      <c r="S3733" t="str">
        <f t="shared" si="178"/>
        <v>OK</v>
      </c>
      <c r="T3733" s="10">
        <f>IFERROR(VLOOKUP(A3733,[1]!Tabla1[[#All],[Material]:[venta nueva]],38,FALSE),0)</f>
        <v>0</v>
      </c>
    </row>
    <row r="3734" spans="1:20" hidden="1" x14ac:dyDescent="0.35">
      <c r="A3734">
        <f t="shared" si="176"/>
        <v>1021538</v>
      </c>
      <c r="B3734" s="6" t="s">
        <v>629</v>
      </c>
      <c r="C3734" s="7" t="s">
        <v>553</v>
      </c>
      <c r="D3734" s="7" t="s">
        <v>1096</v>
      </c>
      <c r="E3734" s="7" t="s">
        <v>158</v>
      </c>
      <c r="F3734" s="7" t="s">
        <v>159</v>
      </c>
      <c r="G3734" s="7" t="s">
        <v>1082</v>
      </c>
      <c r="H3734" s="7" t="s">
        <v>1013</v>
      </c>
      <c r="I3734" s="6" t="s">
        <v>8</v>
      </c>
      <c r="J3734" s="1">
        <v>-11566</v>
      </c>
      <c r="K3734" s="1">
        <v>227725</v>
      </c>
      <c r="L3734" s="1">
        <v>216159</v>
      </c>
      <c r="M3734" s="1">
        <v>-11566</v>
      </c>
      <c r="N3734" s="1">
        <v>227725</v>
      </c>
      <c r="O3734" s="1">
        <v>216159</v>
      </c>
      <c r="P3734" s="1">
        <v>216106.307</v>
      </c>
      <c r="Q3734" s="12"/>
      <c r="R3734" s="29">
        <f t="shared" si="177"/>
        <v>52.692999999999302</v>
      </c>
      <c r="S3734" t="str">
        <f t="shared" si="178"/>
        <v>Sobre ingreso</v>
      </c>
      <c r="T3734" s="10">
        <f>IFERROR(VLOOKUP(A3734,[1]!Tabla1[[#All],[Material]:[venta nueva]],38,FALSE),0)</f>
        <v>0</v>
      </c>
    </row>
    <row r="3735" spans="1:20" hidden="1" x14ac:dyDescent="0.35">
      <c r="A3735">
        <f t="shared" si="176"/>
        <v>1021539</v>
      </c>
      <c r="B3735" s="6" t="s">
        <v>629</v>
      </c>
      <c r="C3735" s="7" t="s">
        <v>553</v>
      </c>
      <c r="D3735" s="7" t="s">
        <v>1096</v>
      </c>
      <c r="E3735" s="7" t="s">
        <v>554</v>
      </c>
      <c r="F3735" s="7" t="s">
        <v>160</v>
      </c>
      <c r="G3735" s="7" t="s">
        <v>1082</v>
      </c>
      <c r="H3735" s="7" t="s">
        <v>1013</v>
      </c>
      <c r="I3735" s="6" t="s">
        <v>8</v>
      </c>
      <c r="J3735" s="1">
        <v>16444</v>
      </c>
      <c r="K3735" s="1">
        <v>0</v>
      </c>
      <c r="L3735" s="1">
        <v>0</v>
      </c>
      <c r="M3735" s="1">
        <v>16444</v>
      </c>
      <c r="N3735" s="1">
        <v>0</v>
      </c>
      <c r="O3735" s="1">
        <v>0</v>
      </c>
      <c r="P3735" s="1">
        <v>7459.7740000000003</v>
      </c>
      <c r="Q3735" s="12"/>
      <c r="R3735" s="29">
        <f t="shared" si="177"/>
        <v>-7459.7740000000003</v>
      </c>
      <c r="S3735" t="str">
        <f t="shared" si="178"/>
        <v>Pendiente de ingreso</v>
      </c>
      <c r="T3735" s="10">
        <f>IFERROR(VLOOKUP(A3735,[1]!Tabla1[[#All],[Material]:[venta nueva]],38,FALSE),0)</f>
        <v>0</v>
      </c>
    </row>
    <row r="3736" spans="1:20" hidden="1" x14ac:dyDescent="0.35">
      <c r="A3736">
        <f t="shared" si="176"/>
        <v>1021550</v>
      </c>
      <c r="B3736" s="6" t="s">
        <v>629</v>
      </c>
      <c r="C3736" s="7" t="s">
        <v>553</v>
      </c>
      <c r="D3736" s="7" t="s">
        <v>1096</v>
      </c>
      <c r="E3736" s="7" t="s">
        <v>161</v>
      </c>
      <c r="F3736" s="7" t="s">
        <v>162</v>
      </c>
      <c r="G3736" s="7" t="s">
        <v>1081</v>
      </c>
      <c r="H3736" s="7" t="s">
        <v>1010</v>
      </c>
      <c r="I3736" s="6" t="s">
        <v>9</v>
      </c>
      <c r="J3736" s="1">
        <v>-25258</v>
      </c>
      <c r="K3736" s="1">
        <v>0</v>
      </c>
      <c r="L3736" s="1">
        <v>0</v>
      </c>
      <c r="M3736" s="1">
        <v>-25258</v>
      </c>
      <c r="N3736" s="1">
        <v>0</v>
      </c>
      <c r="O3736" s="1">
        <v>0</v>
      </c>
      <c r="P3736" s="1"/>
      <c r="Q3736" s="12"/>
      <c r="R3736" s="29">
        <f t="shared" si="177"/>
        <v>0</v>
      </c>
      <c r="S3736" t="str">
        <f t="shared" si="178"/>
        <v>OK</v>
      </c>
      <c r="T3736" s="10">
        <f>IFERROR(VLOOKUP(A3736,[1]!Tabla1[[#All],[Material]:[venta nueva]],38,FALSE),0)</f>
        <v>0</v>
      </c>
    </row>
    <row r="3737" spans="1:20" hidden="1" x14ac:dyDescent="0.35">
      <c r="A3737">
        <f t="shared" si="176"/>
        <v>1021555</v>
      </c>
      <c r="B3737" s="6" t="s">
        <v>629</v>
      </c>
      <c r="C3737" s="7" t="s">
        <v>553</v>
      </c>
      <c r="D3737" s="7" t="s">
        <v>1096</v>
      </c>
      <c r="E3737" s="7" t="s">
        <v>163</v>
      </c>
      <c r="F3737" s="7" t="s">
        <v>164</v>
      </c>
      <c r="G3737" s="7" t="s">
        <v>1078</v>
      </c>
      <c r="H3737" s="7" t="s">
        <v>1009</v>
      </c>
      <c r="I3737" s="6" t="s">
        <v>10</v>
      </c>
      <c r="J3737" s="1">
        <v>-381</v>
      </c>
      <c r="K3737" s="1">
        <v>170401</v>
      </c>
      <c r="L3737" s="1">
        <v>168000</v>
      </c>
      <c r="M3737" s="1">
        <v>-381</v>
      </c>
      <c r="N3737" s="1">
        <v>170401</v>
      </c>
      <c r="O3737" s="1">
        <v>168000</v>
      </c>
      <c r="P3737" s="1">
        <v>168014</v>
      </c>
      <c r="Q3737" s="12"/>
      <c r="R3737" s="29">
        <f t="shared" si="177"/>
        <v>-14</v>
      </c>
      <c r="S3737" t="str">
        <f t="shared" si="178"/>
        <v>Pendiente de ingreso</v>
      </c>
      <c r="T3737" s="10">
        <f>IFERROR(VLOOKUP(A3737,[1]!Tabla1[[#All],[Material]:[venta nueva]],38,FALSE),0)</f>
        <v>0</v>
      </c>
    </row>
    <row r="3738" spans="1:20" hidden="1" x14ac:dyDescent="0.35">
      <c r="A3738">
        <f t="shared" si="176"/>
        <v>1021596</v>
      </c>
      <c r="B3738" s="6" t="s">
        <v>629</v>
      </c>
      <c r="C3738" s="7" t="s">
        <v>553</v>
      </c>
      <c r="D3738" s="7" t="s">
        <v>1096</v>
      </c>
      <c r="E3738" s="7" t="s">
        <v>508</v>
      </c>
      <c r="F3738" s="7" t="s">
        <v>148</v>
      </c>
      <c r="G3738" s="7" t="s">
        <v>1080</v>
      </c>
      <c r="H3738" s="7" t="s">
        <v>1031</v>
      </c>
      <c r="I3738" s="6" t="s">
        <v>10</v>
      </c>
      <c r="J3738" s="1">
        <v>12801</v>
      </c>
      <c r="K3738" s="1">
        <v>107199</v>
      </c>
      <c r="L3738" s="1">
        <v>120000</v>
      </c>
      <c r="M3738" s="1">
        <v>12801</v>
      </c>
      <c r="N3738" s="1">
        <v>35199</v>
      </c>
      <c r="O3738" s="1">
        <v>48000</v>
      </c>
      <c r="P3738" s="1">
        <v>120009</v>
      </c>
      <c r="Q3738" s="12"/>
      <c r="R3738" s="29">
        <f t="shared" si="177"/>
        <v>-72009</v>
      </c>
      <c r="S3738" t="str">
        <f t="shared" si="178"/>
        <v>Pendiente de ingreso</v>
      </c>
      <c r="T3738" s="10">
        <f>IFERROR(VLOOKUP(A3738,[1]!Tabla1[[#All],[Material]:[venta nueva]],38,FALSE),0)</f>
        <v>0</v>
      </c>
    </row>
    <row r="3739" spans="1:20" hidden="1" x14ac:dyDescent="0.35">
      <c r="A3739">
        <f t="shared" si="176"/>
        <v>1021732</v>
      </c>
      <c r="B3739" s="6" t="s">
        <v>629</v>
      </c>
      <c r="C3739" s="7" t="s">
        <v>553</v>
      </c>
      <c r="D3739" s="7" t="s">
        <v>1096</v>
      </c>
      <c r="E3739" s="7" t="s">
        <v>176</v>
      </c>
      <c r="F3739" s="7" t="s">
        <v>177</v>
      </c>
      <c r="G3739" s="7" t="s">
        <v>1084</v>
      </c>
      <c r="H3739" s="7" t="s">
        <v>1032</v>
      </c>
      <c r="I3739" s="6" t="s">
        <v>14</v>
      </c>
      <c r="J3739" s="1">
        <v>16006</v>
      </c>
      <c r="K3739" s="1">
        <v>347001</v>
      </c>
      <c r="L3739" s="1">
        <v>400000</v>
      </c>
      <c r="M3739" s="1">
        <v>16006</v>
      </c>
      <c r="N3739" s="1">
        <v>347001</v>
      </c>
      <c r="O3739" s="1">
        <v>400000</v>
      </c>
      <c r="P3739" s="1">
        <v>391800</v>
      </c>
      <c r="Q3739" s="12"/>
      <c r="R3739" s="29">
        <f t="shared" si="177"/>
        <v>8200</v>
      </c>
      <c r="S3739" t="str">
        <f t="shared" si="178"/>
        <v>Sobre ingreso</v>
      </c>
      <c r="T3739" s="10">
        <f>IFERROR(VLOOKUP(A3739,[1]!Tabla1[[#All],[Material]:[venta nueva]],38,FALSE),0)</f>
        <v>0</v>
      </c>
    </row>
    <row r="3740" spans="1:20" hidden="1" x14ac:dyDescent="0.35">
      <c r="A3740">
        <f t="shared" si="176"/>
        <v>1021733</v>
      </c>
      <c r="B3740" s="6" t="s">
        <v>629</v>
      </c>
      <c r="C3740" s="7" t="s">
        <v>553</v>
      </c>
      <c r="D3740" s="7" t="s">
        <v>1096</v>
      </c>
      <c r="E3740" s="7" t="s">
        <v>178</v>
      </c>
      <c r="F3740" s="7" t="s">
        <v>149</v>
      </c>
      <c r="G3740" s="7" t="s">
        <v>1076</v>
      </c>
      <c r="H3740" s="7" t="s">
        <v>1022</v>
      </c>
      <c r="I3740" s="6" t="s">
        <v>14</v>
      </c>
      <c r="J3740" s="1">
        <v>216</v>
      </c>
      <c r="K3740" s="1">
        <v>0</v>
      </c>
      <c r="L3740" s="1">
        <v>0</v>
      </c>
      <c r="M3740" s="1">
        <v>216</v>
      </c>
      <c r="N3740" s="1">
        <v>0</v>
      </c>
      <c r="O3740" s="1">
        <v>0</v>
      </c>
      <c r="P3740" s="1"/>
      <c r="Q3740" s="12"/>
      <c r="R3740" s="29">
        <f t="shared" si="177"/>
        <v>0</v>
      </c>
      <c r="S3740" t="str">
        <f t="shared" si="178"/>
        <v>OK</v>
      </c>
      <c r="T3740" s="10">
        <f>IFERROR(VLOOKUP(A3740,[1]!Tabla1[[#All],[Material]:[venta nueva]],38,FALSE),0)</f>
        <v>0</v>
      </c>
    </row>
    <row r="3741" spans="1:20" hidden="1" x14ac:dyDescent="0.35">
      <c r="A3741">
        <f t="shared" si="176"/>
        <v>1021735</v>
      </c>
      <c r="B3741" s="6" t="s">
        <v>629</v>
      </c>
      <c r="C3741" s="7" t="s">
        <v>553</v>
      </c>
      <c r="D3741" s="7" t="s">
        <v>1096</v>
      </c>
      <c r="E3741" s="7" t="s">
        <v>179</v>
      </c>
      <c r="F3741" s="7" t="s">
        <v>180</v>
      </c>
      <c r="G3741" s="7" t="s">
        <v>1069</v>
      </c>
      <c r="H3741" s="7" t="s">
        <v>1033</v>
      </c>
      <c r="I3741" s="6" t="s">
        <v>14</v>
      </c>
      <c r="J3741" s="1">
        <v>0</v>
      </c>
      <c r="K3741" s="1">
        <v>120000</v>
      </c>
      <c r="L3741" s="1">
        <v>120000</v>
      </c>
      <c r="M3741" s="1">
        <v>0</v>
      </c>
      <c r="N3741" s="1">
        <v>120000</v>
      </c>
      <c r="O3741" s="1">
        <v>120000</v>
      </c>
      <c r="P3741" s="1">
        <v>120000</v>
      </c>
      <c r="Q3741" s="12"/>
      <c r="R3741" s="29">
        <f t="shared" si="177"/>
        <v>0</v>
      </c>
      <c r="S3741" t="str">
        <f t="shared" si="178"/>
        <v>OK</v>
      </c>
      <c r="T3741" s="10">
        <f>IFERROR(VLOOKUP(A3741,[1]!Tabla1[[#All],[Material]:[venta nueva]],38,FALSE),0)</f>
        <v>0</v>
      </c>
    </row>
    <row r="3742" spans="1:20" hidden="1" x14ac:dyDescent="0.35">
      <c r="A3742">
        <f t="shared" si="176"/>
        <v>1021737</v>
      </c>
      <c r="B3742" s="6" t="s">
        <v>629</v>
      </c>
      <c r="C3742" s="7" t="s">
        <v>553</v>
      </c>
      <c r="D3742" s="7" t="s">
        <v>1096</v>
      </c>
      <c r="E3742" s="7" t="s">
        <v>181</v>
      </c>
      <c r="F3742" s="7" t="s">
        <v>182</v>
      </c>
      <c r="G3742" s="7" t="s">
        <v>1069</v>
      </c>
      <c r="H3742" s="7" t="s">
        <v>1033</v>
      </c>
      <c r="I3742" s="6" t="s">
        <v>14</v>
      </c>
      <c r="J3742" s="1">
        <v>8952</v>
      </c>
      <c r="K3742" s="1">
        <v>15587</v>
      </c>
      <c r="L3742" s="1">
        <v>24000</v>
      </c>
      <c r="M3742" s="1">
        <v>8952</v>
      </c>
      <c r="N3742" s="1">
        <v>15587</v>
      </c>
      <c r="O3742" s="1">
        <v>24000</v>
      </c>
      <c r="P3742" s="1">
        <v>24000</v>
      </c>
      <c r="Q3742" s="12"/>
      <c r="R3742" s="29">
        <f t="shared" si="177"/>
        <v>0</v>
      </c>
      <c r="S3742" t="str">
        <f t="shared" si="178"/>
        <v>OK</v>
      </c>
      <c r="T3742" s="10">
        <f>IFERROR(VLOOKUP(A3742,[1]!Tabla1[[#All],[Material]:[venta nueva]],38,FALSE),0)</f>
        <v>0</v>
      </c>
    </row>
    <row r="3743" spans="1:20" hidden="1" x14ac:dyDescent="0.35">
      <c r="A3743">
        <f t="shared" si="176"/>
        <v>1021738</v>
      </c>
      <c r="B3743" s="6" t="s">
        <v>629</v>
      </c>
      <c r="C3743" s="7" t="s">
        <v>553</v>
      </c>
      <c r="D3743" s="7" t="s">
        <v>1096</v>
      </c>
      <c r="E3743" s="7" t="s">
        <v>183</v>
      </c>
      <c r="F3743" s="7" t="s">
        <v>184</v>
      </c>
      <c r="G3743" s="7" t="s">
        <v>1069</v>
      </c>
      <c r="H3743" s="7" t="s">
        <v>1033</v>
      </c>
      <c r="I3743" s="6" t="s">
        <v>14</v>
      </c>
      <c r="J3743" s="1">
        <v>-11022</v>
      </c>
      <c r="K3743" s="1">
        <v>96389</v>
      </c>
      <c r="L3743" s="1">
        <v>96000</v>
      </c>
      <c r="M3743" s="1">
        <v>-11022</v>
      </c>
      <c r="N3743" s="1">
        <v>96389</v>
      </c>
      <c r="O3743" s="1">
        <v>96000</v>
      </c>
      <c r="P3743" s="1">
        <v>96000</v>
      </c>
      <c r="Q3743" s="12"/>
      <c r="R3743" s="29">
        <f t="shared" si="177"/>
        <v>0</v>
      </c>
      <c r="S3743" t="str">
        <f t="shared" si="178"/>
        <v>OK</v>
      </c>
      <c r="T3743" s="10">
        <f>IFERROR(VLOOKUP(A3743,[1]!Tabla1[[#All],[Material]:[venta nueva]],38,FALSE),0)</f>
        <v>0</v>
      </c>
    </row>
    <row r="3744" spans="1:20" hidden="1" x14ac:dyDescent="0.35">
      <c r="A3744">
        <f t="shared" si="176"/>
        <v>1021739</v>
      </c>
      <c r="B3744" s="6" t="s">
        <v>629</v>
      </c>
      <c r="C3744" s="7" t="s">
        <v>553</v>
      </c>
      <c r="D3744" s="7" t="s">
        <v>1096</v>
      </c>
      <c r="E3744" s="7" t="s">
        <v>185</v>
      </c>
      <c r="F3744" s="7" t="s">
        <v>186</v>
      </c>
      <c r="G3744" s="7" t="s">
        <v>1087</v>
      </c>
      <c r="H3744" s="7" t="s">
        <v>1034</v>
      </c>
      <c r="I3744" s="6" t="s">
        <v>14</v>
      </c>
      <c r="J3744" s="1">
        <v>1193</v>
      </c>
      <c r="K3744" s="1">
        <v>24249</v>
      </c>
      <c r="L3744" s="1">
        <v>0</v>
      </c>
      <c r="M3744" s="1">
        <v>1193</v>
      </c>
      <c r="N3744" s="1">
        <v>24249</v>
      </c>
      <c r="O3744" s="1">
        <v>24000</v>
      </c>
      <c r="P3744" s="1">
        <v>24000</v>
      </c>
      <c r="Q3744" s="12"/>
      <c r="R3744" s="29">
        <f t="shared" si="177"/>
        <v>0</v>
      </c>
      <c r="S3744" t="str">
        <f t="shared" si="178"/>
        <v>OK</v>
      </c>
      <c r="T3744" s="10">
        <f>IFERROR(VLOOKUP(A3744,[1]!Tabla1[[#All],[Material]:[venta nueva]],38,FALSE),0)</f>
        <v>0</v>
      </c>
    </row>
    <row r="3745" spans="1:20" hidden="1" x14ac:dyDescent="0.35">
      <c r="A3745">
        <f t="shared" si="176"/>
        <v>1021765</v>
      </c>
      <c r="B3745" s="6" t="s">
        <v>629</v>
      </c>
      <c r="C3745" s="7" t="s">
        <v>553</v>
      </c>
      <c r="D3745" s="7" t="s">
        <v>1096</v>
      </c>
      <c r="E3745" s="7" t="s">
        <v>188</v>
      </c>
      <c r="F3745" s="7" t="s">
        <v>92</v>
      </c>
      <c r="G3745" s="7" t="s">
        <v>1076</v>
      </c>
      <c r="H3745" s="7" t="s">
        <v>1020</v>
      </c>
      <c r="I3745" s="6" t="s">
        <v>14</v>
      </c>
      <c r="J3745" s="1">
        <v>20</v>
      </c>
      <c r="K3745" s="1">
        <v>0</v>
      </c>
      <c r="L3745" s="1">
        <v>0</v>
      </c>
      <c r="M3745" s="1">
        <v>20</v>
      </c>
      <c r="N3745" s="1">
        <v>0</v>
      </c>
      <c r="O3745" s="1">
        <v>0</v>
      </c>
      <c r="P3745" s="1"/>
      <c r="Q3745" s="12"/>
      <c r="R3745" s="29">
        <f t="shared" si="177"/>
        <v>0</v>
      </c>
      <c r="S3745" t="str">
        <f t="shared" si="178"/>
        <v>OK</v>
      </c>
      <c r="T3745" s="10">
        <f>IFERROR(VLOOKUP(A3745,[1]!Tabla1[[#All],[Material]:[venta nueva]],38,FALSE),0)</f>
        <v>0</v>
      </c>
    </row>
    <row r="3746" spans="1:20" hidden="1" x14ac:dyDescent="0.35">
      <c r="A3746">
        <f t="shared" si="176"/>
        <v>1021766</v>
      </c>
      <c r="B3746" s="6" t="s">
        <v>629</v>
      </c>
      <c r="C3746" s="7" t="s">
        <v>553</v>
      </c>
      <c r="D3746" s="7" t="s">
        <v>1096</v>
      </c>
      <c r="E3746" s="7" t="s">
        <v>189</v>
      </c>
      <c r="F3746" s="7" t="s">
        <v>190</v>
      </c>
      <c r="G3746" s="7" t="s">
        <v>1084</v>
      </c>
      <c r="H3746" s="7" t="s">
        <v>1028</v>
      </c>
      <c r="I3746" s="6" t="s">
        <v>14</v>
      </c>
      <c r="J3746" s="1">
        <v>-12835</v>
      </c>
      <c r="K3746" s="1">
        <v>377981</v>
      </c>
      <c r="L3746" s="1">
        <v>432000</v>
      </c>
      <c r="M3746" s="1">
        <v>-12835</v>
      </c>
      <c r="N3746" s="1">
        <v>377981</v>
      </c>
      <c r="O3746" s="1">
        <v>432000</v>
      </c>
      <c r="P3746" s="1">
        <v>432000</v>
      </c>
      <c r="Q3746" s="12"/>
      <c r="R3746" s="29">
        <f t="shared" si="177"/>
        <v>0</v>
      </c>
      <c r="S3746" t="str">
        <f t="shared" si="178"/>
        <v>OK</v>
      </c>
      <c r="T3746" s="10">
        <f>IFERROR(VLOOKUP(A3746,[1]!Tabla1[[#All],[Material]:[venta nueva]],38,FALSE),0)</f>
        <v>0</v>
      </c>
    </row>
    <row r="3747" spans="1:20" hidden="1" x14ac:dyDescent="0.35">
      <c r="A3747">
        <f t="shared" si="176"/>
        <v>1021767</v>
      </c>
      <c r="B3747" s="6" t="s">
        <v>629</v>
      </c>
      <c r="C3747" s="7" t="s">
        <v>553</v>
      </c>
      <c r="D3747" s="7" t="s">
        <v>1096</v>
      </c>
      <c r="E3747" s="7" t="s">
        <v>191</v>
      </c>
      <c r="F3747" s="7" t="s">
        <v>192</v>
      </c>
      <c r="G3747" s="7" t="s">
        <v>1084</v>
      </c>
      <c r="H3747" s="7" t="s">
        <v>1017</v>
      </c>
      <c r="I3747" s="6" t="s">
        <v>14</v>
      </c>
      <c r="J3747" s="1">
        <v>41238</v>
      </c>
      <c r="K3747" s="1">
        <v>469457</v>
      </c>
      <c r="L3747" s="1">
        <v>504000</v>
      </c>
      <c r="M3747" s="1">
        <v>41238</v>
      </c>
      <c r="N3747" s="1">
        <v>469457</v>
      </c>
      <c r="O3747" s="1">
        <v>504000</v>
      </c>
      <c r="P3747" s="1">
        <v>504000</v>
      </c>
      <c r="Q3747" s="12"/>
      <c r="R3747" s="29">
        <f t="shared" si="177"/>
        <v>0</v>
      </c>
      <c r="S3747" t="str">
        <f t="shared" si="178"/>
        <v>OK</v>
      </c>
      <c r="T3747" s="10">
        <f>IFERROR(VLOOKUP(A3747,[1]!Tabla1[[#All],[Material]:[venta nueva]],38,FALSE),0)</f>
        <v>0</v>
      </c>
    </row>
    <row r="3748" spans="1:20" hidden="1" x14ac:dyDescent="0.35">
      <c r="A3748">
        <f t="shared" si="176"/>
        <v>1021774</v>
      </c>
      <c r="B3748" s="6" t="s">
        <v>629</v>
      </c>
      <c r="C3748" s="7" t="s">
        <v>553</v>
      </c>
      <c r="D3748" s="7" t="s">
        <v>1096</v>
      </c>
      <c r="E3748" s="7" t="s">
        <v>193</v>
      </c>
      <c r="F3748" s="7" t="s">
        <v>194</v>
      </c>
      <c r="G3748" s="7" t="s">
        <v>1084</v>
      </c>
      <c r="H3748" s="7" t="s">
        <v>1028</v>
      </c>
      <c r="I3748" s="6" t="s">
        <v>14</v>
      </c>
      <c r="J3748" s="1">
        <v>18220</v>
      </c>
      <c r="K3748" s="1">
        <v>85282</v>
      </c>
      <c r="L3748" s="1">
        <v>96000</v>
      </c>
      <c r="M3748" s="1">
        <v>18220</v>
      </c>
      <c r="N3748" s="1">
        <v>85282</v>
      </c>
      <c r="O3748" s="1">
        <v>96000</v>
      </c>
      <c r="P3748" s="1">
        <v>96000</v>
      </c>
      <c r="Q3748" s="12"/>
      <c r="R3748" s="29">
        <f t="shared" si="177"/>
        <v>0</v>
      </c>
      <c r="S3748" t="str">
        <f t="shared" si="178"/>
        <v>OK</v>
      </c>
      <c r="T3748" s="10">
        <f>IFERROR(VLOOKUP(A3748,[1]!Tabla1[[#All],[Material]:[venta nueva]],38,FALSE),0)</f>
        <v>0</v>
      </c>
    </row>
    <row r="3749" spans="1:20" hidden="1" x14ac:dyDescent="0.35">
      <c r="A3749">
        <f t="shared" si="176"/>
        <v>1021819</v>
      </c>
      <c r="B3749" s="6" t="s">
        <v>629</v>
      </c>
      <c r="C3749" s="7" t="s">
        <v>553</v>
      </c>
      <c r="D3749" s="7" t="s">
        <v>1096</v>
      </c>
      <c r="E3749" s="7" t="s">
        <v>509</v>
      </c>
      <c r="F3749" s="7" t="s">
        <v>510</v>
      </c>
      <c r="G3749" s="7" t="s">
        <v>1075</v>
      </c>
      <c r="H3749" s="7" t="s">
        <v>1002</v>
      </c>
      <c r="I3749" s="6" t="s">
        <v>9</v>
      </c>
      <c r="J3749" s="1">
        <v>-63334</v>
      </c>
      <c r="K3749" s="1">
        <v>0</v>
      </c>
      <c r="L3749" s="1">
        <v>0</v>
      </c>
      <c r="M3749" s="1">
        <v>-63334</v>
      </c>
      <c r="N3749" s="1">
        <v>0</v>
      </c>
      <c r="O3749" s="1">
        <v>0</v>
      </c>
      <c r="P3749" s="1"/>
      <c r="Q3749" s="12"/>
      <c r="R3749" s="29">
        <f t="shared" si="177"/>
        <v>0</v>
      </c>
      <c r="S3749" t="str">
        <f t="shared" si="178"/>
        <v>OK</v>
      </c>
      <c r="T3749" s="10">
        <f>IFERROR(VLOOKUP(A3749,[1]!Tabla1[[#All],[Material]:[venta nueva]],38,FALSE),0)</f>
        <v>0</v>
      </c>
    </row>
    <row r="3750" spans="1:20" hidden="1" x14ac:dyDescent="0.35">
      <c r="A3750">
        <f t="shared" si="176"/>
        <v>1021820</v>
      </c>
      <c r="B3750" s="6" t="s">
        <v>629</v>
      </c>
      <c r="C3750" s="7" t="s">
        <v>553</v>
      </c>
      <c r="D3750" s="7" t="s">
        <v>1096</v>
      </c>
      <c r="E3750" s="7" t="s">
        <v>475</v>
      </c>
      <c r="F3750" s="7" t="s">
        <v>476</v>
      </c>
      <c r="G3750" s="7" t="s">
        <v>1075</v>
      </c>
      <c r="H3750" s="7" t="s">
        <v>1011</v>
      </c>
      <c r="I3750" s="6" t="s">
        <v>9</v>
      </c>
      <c r="J3750" s="1">
        <v>-20684</v>
      </c>
      <c r="K3750" s="1">
        <v>0</v>
      </c>
      <c r="L3750" s="1">
        <v>0</v>
      </c>
      <c r="M3750" s="1">
        <v>-20684</v>
      </c>
      <c r="N3750" s="1">
        <v>0</v>
      </c>
      <c r="O3750" s="1">
        <v>0</v>
      </c>
      <c r="P3750" s="1"/>
      <c r="Q3750" s="12"/>
      <c r="R3750" s="29">
        <f t="shared" si="177"/>
        <v>0</v>
      </c>
      <c r="S3750" t="str">
        <f t="shared" si="178"/>
        <v>OK</v>
      </c>
      <c r="T3750" s="10">
        <f>IFERROR(VLOOKUP(A3750,[1]!Tabla1[[#All],[Material]:[venta nueva]],38,FALSE),0)</f>
        <v>0</v>
      </c>
    </row>
    <row r="3751" spans="1:20" hidden="1" x14ac:dyDescent="0.35">
      <c r="A3751">
        <f t="shared" si="176"/>
        <v>1021874</v>
      </c>
      <c r="B3751" s="6" t="s">
        <v>629</v>
      </c>
      <c r="C3751" s="7" t="s">
        <v>553</v>
      </c>
      <c r="D3751" s="7" t="s">
        <v>1096</v>
      </c>
      <c r="E3751" s="7" t="s">
        <v>477</v>
      </c>
      <c r="F3751" s="7" t="s">
        <v>243</v>
      </c>
      <c r="G3751" s="7" t="s">
        <v>1078</v>
      </c>
      <c r="H3751" s="7" t="s">
        <v>1009</v>
      </c>
      <c r="I3751" s="6" t="s">
        <v>10</v>
      </c>
      <c r="J3751" s="1">
        <v>59207</v>
      </c>
      <c r="K3751" s="1">
        <v>248651</v>
      </c>
      <c r="L3751" s="1">
        <v>312000</v>
      </c>
      <c r="M3751" s="1">
        <v>59207</v>
      </c>
      <c r="N3751" s="1">
        <v>248651</v>
      </c>
      <c r="O3751" s="1">
        <v>312000</v>
      </c>
      <c r="P3751" s="1">
        <v>312024</v>
      </c>
      <c r="Q3751" s="12"/>
      <c r="R3751" s="29">
        <f t="shared" si="177"/>
        <v>-24</v>
      </c>
      <c r="S3751" t="str">
        <f t="shared" si="178"/>
        <v>Pendiente de ingreso</v>
      </c>
      <c r="T3751" s="10">
        <f>IFERROR(VLOOKUP(A3751,[1]!Tabla1[[#All],[Material]:[venta nueva]],38,FALSE),0)</f>
        <v>0</v>
      </c>
    </row>
    <row r="3752" spans="1:20" hidden="1" x14ac:dyDescent="0.35">
      <c r="A3752">
        <f t="shared" si="176"/>
        <v>1021903</v>
      </c>
      <c r="B3752" s="6" t="s">
        <v>629</v>
      </c>
      <c r="C3752" s="7" t="s">
        <v>553</v>
      </c>
      <c r="D3752" s="7" t="s">
        <v>1096</v>
      </c>
      <c r="E3752" s="7" t="s">
        <v>197</v>
      </c>
      <c r="F3752" s="7" t="s">
        <v>198</v>
      </c>
      <c r="G3752" s="7" t="s">
        <v>1069</v>
      </c>
      <c r="H3752" s="7" t="s">
        <v>1026</v>
      </c>
      <c r="I3752" s="6" t="s">
        <v>9</v>
      </c>
      <c r="J3752" s="1">
        <v>-22891</v>
      </c>
      <c r="K3752" s="1">
        <v>0</v>
      </c>
      <c r="L3752" s="1">
        <v>0</v>
      </c>
      <c r="M3752" s="1">
        <v>-22891</v>
      </c>
      <c r="N3752" s="1">
        <v>0</v>
      </c>
      <c r="O3752" s="1">
        <v>0</v>
      </c>
      <c r="P3752" s="1"/>
      <c r="Q3752" s="12"/>
      <c r="R3752" s="29">
        <f t="shared" si="177"/>
        <v>0</v>
      </c>
      <c r="S3752" t="str">
        <f t="shared" si="178"/>
        <v>OK</v>
      </c>
      <c r="T3752" s="10">
        <f>IFERROR(VLOOKUP(A3752,[1]!Tabla1[[#All],[Material]:[venta nueva]],38,FALSE),0)</f>
        <v>0</v>
      </c>
    </row>
    <row r="3753" spans="1:20" hidden="1" x14ac:dyDescent="0.35">
      <c r="A3753">
        <f t="shared" si="176"/>
        <v>1021905</v>
      </c>
      <c r="B3753" s="6" t="s">
        <v>629</v>
      </c>
      <c r="C3753" s="7" t="s">
        <v>553</v>
      </c>
      <c r="D3753" s="7" t="s">
        <v>1096</v>
      </c>
      <c r="E3753" s="7" t="s">
        <v>199</v>
      </c>
      <c r="F3753" s="7" t="s">
        <v>200</v>
      </c>
      <c r="G3753" s="7" t="s">
        <v>1081</v>
      </c>
      <c r="H3753" s="7" t="s">
        <v>1010</v>
      </c>
      <c r="I3753" s="6" t="s">
        <v>14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24000</v>
      </c>
      <c r="Q3753" s="12"/>
      <c r="R3753" s="29">
        <f t="shared" si="177"/>
        <v>-24000</v>
      </c>
      <c r="S3753" t="str">
        <f t="shared" si="178"/>
        <v>Pendiente de ingreso</v>
      </c>
      <c r="T3753" s="10">
        <f>IFERROR(VLOOKUP(A3753,[1]!Tabla1[[#All],[Material]:[venta nueva]],38,FALSE),0)</f>
        <v>0</v>
      </c>
    </row>
    <row r="3754" spans="1:20" hidden="1" x14ac:dyDescent="0.35">
      <c r="A3754">
        <f t="shared" si="176"/>
        <v>1021920</v>
      </c>
      <c r="B3754" s="6" t="s">
        <v>629</v>
      </c>
      <c r="C3754" s="7" t="s">
        <v>553</v>
      </c>
      <c r="D3754" s="7" t="s">
        <v>1096</v>
      </c>
      <c r="E3754" s="7" t="s">
        <v>593</v>
      </c>
      <c r="F3754" s="7" t="s">
        <v>594</v>
      </c>
      <c r="G3754" s="7" t="s">
        <v>1075</v>
      </c>
      <c r="H3754" s="7" t="s">
        <v>1035</v>
      </c>
      <c r="I3754" s="6" t="s">
        <v>15</v>
      </c>
      <c r="J3754" s="1">
        <v>14</v>
      </c>
      <c r="K3754" s="1">
        <v>0</v>
      </c>
      <c r="L3754" s="1">
        <v>0</v>
      </c>
      <c r="M3754" s="1">
        <v>14</v>
      </c>
      <c r="N3754" s="1">
        <v>0</v>
      </c>
      <c r="O3754" s="1">
        <v>0</v>
      </c>
      <c r="P3754" s="1"/>
      <c r="Q3754" s="12"/>
      <c r="R3754" s="29">
        <f t="shared" si="177"/>
        <v>0</v>
      </c>
      <c r="S3754" t="str">
        <f t="shared" si="178"/>
        <v>OK</v>
      </c>
      <c r="T3754" s="10">
        <f>IFERROR(VLOOKUP(A3754,[1]!Tabla1[[#All],[Material]:[venta nueva]],38,FALSE),0)</f>
        <v>0</v>
      </c>
    </row>
    <row r="3755" spans="1:20" hidden="1" x14ac:dyDescent="0.35">
      <c r="A3755">
        <f t="shared" si="176"/>
        <v>1021921</v>
      </c>
      <c r="B3755" s="6" t="s">
        <v>629</v>
      </c>
      <c r="C3755" s="7" t="s">
        <v>553</v>
      </c>
      <c r="D3755" s="7" t="s">
        <v>1096</v>
      </c>
      <c r="E3755" s="7" t="s">
        <v>595</v>
      </c>
      <c r="F3755" s="7" t="s">
        <v>596</v>
      </c>
      <c r="G3755" s="7" t="s">
        <v>1075</v>
      </c>
      <c r="H3755" s="7" t="s">
        <v>1002</v>
      </c>
      <c r="I3755" s="6" t="s">
        <v>15</v>
      </c>
      <c r="J3755" s="1">
        <v>380</v>
      </c>
      <c r="K3755" s="1">
        <v>2620</v>
      </c>
      <c r="L3755" s="1">
        <v>3000</v>
      </c>
      <c r="M3755" s="1">
        <v>380</v>
      </c>
      <c r="N3755" s="1">
        <v>2620</v>
      </c>
      <c r="O3755" s="1">
        <v>3000</v>
      </c>
      <c r="P3755" s="1">
        <v>3000</v>
      </c>
      <c r="Q3755" s="12"/>
      <c r="R3755" s="29">
        <f t="shared" si="177"/>
        <v>0</v>
      </c>
      <c r="S3755" t="str">
        <f t="shared" si="178"/>
        <v>OK</v>
      </c>
      <c r="T3755" s="10">
        <f>IFERROR(VLOOKUP(A3755,[1]!Tabla1[[#All],[Material]:[venta nueva]],38,FALSE),0)</f>
        <v>0</v>
      </c>
    </row>
    <row r="3756" spans="1:20" hidden="1" x14ac:dyDescent="0.35">
      <c r="A3756">
        <f t="shared" si="176"/>
        <v>1021922</v>
      </c>
      <c r="B3756" s="6" t="s">
        <v>629</v>
      </c>
      <c r="C3756" s="7" t="s">
        <v>553</v>
      </c>
      <c r="D3756" s="7" t="s">
        <v>1096</v>
      </c>
      <c r="E3756" s="7" t="s">
        <v>201</v>
      </c>
      <c r="F3756" s="7" t="s">
        <v>78</v>
      </c>
      <c r="G3756" s="7" t="s">
        <v>985</v>
      </c>
      <c r="H3756" s="7" t="s">
        <v>1012</v>
      </c>
      <c r="I3756" s="6" t="s">
        <v>15</v>
      </c>
      <c r="J3756" s="1">
        <v>0</v>
      </c>
      <c r="K3756" s="1">
        <v>2000</v>
      </c>
      <c r="L3756" s="1">
        <v>2000</v>
      </c>
      <c r="M3756" s="1">
        <v>0</v>
      </c>
      <c r="N3756" s="1">
        <v>2000</v>
      </c>
      <c r="O3756" s="1">
        <v>2000</v>
      </c>
      <c r="P3756" s="1">
        <v>2000</v>
      </c>
      <c r="Q3756" s="12"/>
      <c r="R3756" s="29">
        <f t="shared" si="177"/>
        <v>0</v>
      </c>
      <c r="S3756" t="str">
        <f t="shared" si="178"/>
        <v>OK</v>
      </c>
      <c r="T3756" s="10">
        <f>IFERROR(VLOOKUP(A3756,[1]!Tabla1[[#All],[Material]:[venta nueva]],38,FALSE),0)</f>
        <v>0</v>
      </c>
    </row>
    <row r="3757" spans="1:20" hidden="1" x14ac:dyDescent="0.35">
      <c r="A3757">
        <f t="shared" si="176"/>
        <v>1021924</v>
      </c>
      <c r="B3757" s="6" t="s">
        <v>629</v>
      </c>
      <c r="C3757" s="7" t="s">
        <v>553</v>
      </c>
      <c r="D3757" s="7" t="s">
        <v>1096</v>
      </c>
      <c r="E3757" s="7" t="s">
        <v>202</v>
      </c>
      <c r="F3757" s="7" t="s">
        <v>203</v>
      </c>
      <c r="G3757" s="7" t="s">
        <v>1075</v>
      </c>
      <c r="H3757" s="7" t="s">
        <v>1003</v>
      </c>
      <c r="I3757" s="6" t="s">
        <v>15</v>
      </c>
      <c r="J3757" s="1">
        <v>-2294</v>
      </c>
      <c r="K3757" s="1">
        <v>42294</v>
      </c>
      <c r="L3757" s="1">
        <v>40000</v>
      </c>
      <c r="M3757" s="1">
        <v>-2294</v>
      </c>
      <c r="N3757" s="1">
        <v>42294</v>
      </c>
      <c r="O3757" s="1">
        <v>40000</v>
      </c>
      <c r="P3757" s="1">
        <v>40000</v>
      </c>
      <c r="Q3757" s="12"/>
      <c r="R3757" s="29">
        <f t="shared" si="177"/>
        <v>0</v>
      </c>
      <c r="S3757" t="str">
        <f t="shared" si="178"/>
        <v>OK</v>
      </c>
      <c r="T3757" s="10">
        <f>IFERROR(VLOOKUP(A3757,[1]!Tabla1[[#All],[Material]:[venta nueva]],38,FALSE),0)</f>
        <v>0</v>
      </c>
    </row>
    <row r="3758" spans="1:20" hidden="1" x14ac:dyDescent="0.35">
      <c r="A3758">
        <f t="shared" si="176"/>
        <v>1021925</v>
      </c>
      <c r="B3758" s="6" t="s">
        <v>629</v>
      </c>
      <c r="C3758" s="7" t="s">
        <v>553</v>
      </c>
      <c r="D3758" s="7" t="s">
        <v>1096</v>
      </c>
      <c r="E3758" s="7" t="s">
        <v>204</v>
      </c>
      <c r="F3758" s="7" t="s">
        <v>205</v>
      </c>
      <c r="G3758" s="7" t="s">
        <v>1075</v>
      </c>
      <c r="H3758" s="7" t="s">
        <v>1003</v>
      </c>
      <c r="I3758" s="6" t="s">
        <v>15</v>
      </c>
      <c r="J3758" s="1">
        <v>2725</v>
      </c>
      <c r="K3758" s="1">
        <v>27155</v>
      </c>
      <c r="L3758" s="1">
        <v>29880</v>
      </c>
      <c r="M3758" s="1">
        <v>2725</v>
      </c>
      <c r="N3758" s="1">
        <v>38155</v>
      </c>
      <c r="O3758" s="1">
        <v>40880</v>
      </c>
      <c r="P3758" s="1">
        <v>40000</v>
      </c>
      <c r="Q3758" s="12"/>
      <c r="R3758" s="29">
        <f t="shared" si="177"/>
        <v>880</v>
      </c>
      <c r="S3758" t="str">
        <f t="shared" si="178"/>
        <v>Sobre ingreso</v>
      </c>
      <c r="T3758" s="10">
        <f>IFERROR(VLOOKUP(A3758,[1]!Tabla1[[#All],[Material]:[venta nueva]],38,FALSE),0)</f>
        <v>0</v>
      </c>
    </row>
    <row r="3759" spans="1:20" hidden="1" x14ac:dyDescent="0.35">
      <c r="A3759">
        <f t="shared" si="176"/>
        <v>1021929</v>
      </c>
      <c r="B3759" s="6" t="s">
        <v>629</v>
      </c>
      <c r="C3759" s="7" t="s">
        <v>553</v>
      </c>
      <c r="D3759" s="7" t="s">
        <v>1096</v>
      </c>
      <c r="E3759" s="7" t="s">
        <v>571</v>
      </c>
      <c r="F3759" s="7" t="s">
        <v>572</v>
      </c>
      <c r="G3759" s="7" t="s">
        <v>1082</v>
      </c>
      <c r="H3759" s="7" t="s">
        <v>1014</v>
      </c>
      <c r="I3759" s="6" t="s">
        <v>15</v>
      </c>
      <c r="J3759" s="1">
        <v>490</v>
      </c>
      <c r="K3759" s="1">
        <v>1510</v>
      </c>
      <c r="L3759" s="1">
        <v>2000</v>
      </c>
      <c r="M3759" s="1">
        <v>490</v>
      </c>
      <c r="N3759" s="1">
        <v>1510</v>
      </c>
      <c r="O3759" s="1">
        <v>2000</v>
      </c>
      <c r="P3759" s="1">
        <v>2000</v>
      </c>
      <c r="Q3759" s="12"/>
      <c r="R3759" s="29">
        <f t="shared" si="177"/>
        <v>0</v>
      </c>
      <c r="S3759" t="str">
        <f t="shared" si="178"/>
        <v>OK</v>
      </c>
      <c r="T3759" s="10">
        <f>IFERROR(VLOOKUP(A3759,[1]!Tabla1[[#All],[Material]:[venta nueva]],38,FALSE),0)</f>
        <v>0</v>
      </c>
    </row>
    <row r="3760" spans="1:20" hidden="1" x14ac:dyDescent="0.35">
      <c r="A3760">
        <f t="shared" si="176"/>
        <v>1021931</v>
      </c>
      <c r="B3760" s="6" t="s">
        <v>629</v>
      </c>
      <c r="C3760" s="7" t="s">
        <v>553</v>
      </c>
      <c r="D3760" s="7" t="s">
        <v>1096</v>
      </c>
      <c r="E3760" s="7" t="s">
        <v>206</v>
      </c>
      <c r="F3760" s="7" t="s">
        <v>207</v>
      </c>
      <c r="G3760" s="7" t="s">
        <v>1085</v>
      </c>
      <c r="H3760" s="7" t="s">
        <v>1036</v>
      </c>
      <c r="I3760" s="6" t="s">
        <v>15</v>
      </c>
      <c r="J3760" s="1">
        <v>8134</v>
      </c>
      <c r="K3760" s="1">
        <v>15430</v>
      </c>
      <c r="L3760" s="1">
        <v>22000</v>
      </c>
      <c r="M3760" s="1">
        <v>8134</v>
      </c>
      <c r="N3760" s="1">
        <v>15430</v>
      </c>
      <c r="O3760" s="1">
        <v>22000</v>
      </c>
      <c r="P3760" s="1">
        <v>22000</v>
      </c>
      <c r="Q3760" s="12"/>
      <c r="R3760" s="29">
        <f t="shared" si="177"/>
        <v>0</v>
      </c>
      <c r="S3760" t="str">
        <f t="shared" si="178"/>
        <v>OK</v>
      </c>
      <c r="T3760" s="10">
        <f>IFERROR(VLOOKUP(A3760,[1]!Tabla1[[#All],[Material]:[venta nueva]],38,FALSE),0)</f>
        <v>0</v>
      </c>
    </row>
    <row r="3761" spans="1:20" hidden="1" x14ac:dyDescent="0.35">
      <c r="A3761">
        <f t="shared" si="176"/>
        <v>1021936</v>
      </c>
      <c r="B3761" s="6" t="s">
        <v>629</v>
      </c>
      <c r="C3761" s="7" t="s">
        <v>553</v>
      </c>
      <c r="D3761" s="7" t="s">
        <v>1096</v>
      </c>
      <c r="E3761" s="7" t="s">
        <v>208</v>
      </c>
      <c r="F3761" s="7" t="s">
        <v>209</v>
      </c>
      <c r="G3761" s="7" t="s">
        <v>1077</v>
      </c>
      <c r="H3761" s="7" t="s">
        <v>1005</v>
      </c>
      <c r="I3761" s="6" t="s">
        <v>15</v>
      </c>
      <c r="J3761" s="1">
        <v>-3700</v>
      </c>
      <c r="K3761" s="1">
        <v>483700</v>
      </c>
      <c r="L3761" s="1">
        <v>480000</v>
      </c>
      <c r="M3761" s="1">
        <v>-3700</v>
      </c>
      <c r="N3761" s="1">
        <v>483700</v>
      </c>
      <c r="O3761" s="1">
        <v>480000</v>
      </c>
      <c r="P3761" s="1">
        <v>480000</v>
      </c>
      <c r="Q3761" s="12"/>
      <c r="R3761" s="29">
        <f t="shared" si="177"/>
        <v>0</v>
      </c>
      <c r="S3761" t="str">
        <f t="shared" si="178"/>
        <v>OK</v>
      </c>
      <c r="T3761" s="10">
        <f>IFERROR(VLOOKUP(A3761,[1]!Tabla1[[#All],[Material]:[venta nueva]],38,FALSE),0)</f>
        <v>0</v>
      </c>
    </row>
    <row r="3762" spans="1:20" hidden="1" x14ac:dyDescent="0.35">
      <c r="A3762">
        <f t="shared" si="176"/>
        <v>1021944</v>
      </c>
      <c r="B3762" s="6" t="s">
        <v>629</v>
      </c>
      <c r="C3762" s="7" t="s">
        <v>553</v>
      </c>
      <c r="D3762" s="7" t="s">
        <v>1096</v>
      </c>
      <c r="E3762" s="7" t="s">
        <v>558</v>
      </c>
      <c r="F3762" s="7" t="s">
        <v>559</v>
      </c>
      <c r="G3762" s="7" t="s">
        <v>1081</v>
      </c>
      <c r="H3762" s="7" t="s">
        <v>1037</v>
      </c>
      <c r="I3762" s="6" t="s">
        <v>15</v>
      </c>
      <c r="J3762" s="1">
        <v>-1352</v>
      </c>
      <c r="K3762" s="1">
        <v>4352</v>
      </c>
      <c r="L3762" s="1">
        <v>3000</v>
      </c>
      <c r="M3762" s="1">
        <v>-1352</v>
      </c>
      <c r="N3762" s="1">
        <v>4352</v>
      </c>
      <c r="O3762" s="1">
        <v>3000</v>
      </c>
      <c r="P3762" s="1">
        <v>3000</v>
      </c>
      <c r="Q3762" s="12"/>
      <c r="R3762" s="29">
        <f t="shared" si="177"/>
        <v>0</v>
      </c>
      <c r="S3762" t="str">
        <f t="shared" si="178"/>
        <v>OK</v>
      </c>
      <c r="T3762" s="10">
        <f>IFERROR(VLOOKUP(A3762,[1]!Tabla1[[#All],[Material]:[venta nueva]],38,FALSE),0)</f>
        <v>0</v>
      </c>
    </row>
    <row r="3763" spans="1:20" hidden="1" x14ac:dyDescent="0.35">
      <c r="A3763">
        <f t="shared" si="176"/>
        <v>1021945</v>
      </c>
      <c r="B3763" s="6" t="s">
        <v>629</v>
      </c>
      <c r="C3763" s="7" t="s">
        <v>553</v>
      </c>
      <c r="D3763" s="7" t="s">
        <v>1096</v>
      </c>
      <c r="E3763" s="7" t="s">
        <v>560</v>
      </c>
      <c r="F3763" s="7" t="s">
        <v>561</v>
      </c>
      <c r="G3763" s="7" t="s">
        <v>1087</v>
      </c>
      <c r="H3763" s="7" t="s">
        <v>1038</v>
      </c>
      <c r="I3763" s="6" t="s">
        <v>15</v>
      </c>
      <c r="J3763" s="1">
        <v>-300</v>
      </c>
      <c r="K3763" s="1">
        <v>3300</v>
      </c>
      <c r="L3763" s="1">
        <v>3000</v>
      </c>
      <c r="M3763" s="1">
        <v>-300</v>
      </c>
      <c r="N3763" s="1">
        <v>3300</v>
      </c>
      <c r="O3763" s="1">
        <v>3000</v>
      </c>
      <c r="P3763" s="1">
        <v>3000</v>
      </c>
      <c r="Q3763" s="12"/>
      <c r="R3763" s="29">
        <f t="shared" si="177"/>
        <v>0</v>
      </c>
      <c r="S3763" t="str">
        <f t="shared" si="178"/>
        <v>OK</v>
      </c>
      <c r="T3763" s="10">
        <f>IFERROR(VLOOKUP(A3763,[1]!Tabla1[[#All],[Material]:[venta nueva]],38,FALSE),0)</f>
        <v>0</v>
      </c>
    </row>
    <row r="3764" spans="1:20" hidden="1" x14ac:dyDescent="0.35">
      <c r="A3764">
        <f t="shared" si="176"/>
        <v>1021952</v>
      </c>
      <c r="B3764" s="6" t="s">
        <v>629</v>
      </c>
      <c r="C3764" s="7" t="s">
        <v>553</v>
      </c>
      <c r="D3764" s="7" t="s">
        <v>1096</v>
      </c>
      <c r="E3764" s="7" t="s">
        <v>210</v>
      </c>
      <c r="F3764" s="7" t="s">
        <v>74</v>
      </c>
      <c r="G3764" s="7" t="s">
        <v>1074</v>
      </c>
      <c r="H3764" s="7" t="s">
        <v>1018</v>
      </c>
      <c r="I3764" s="6" t="s">
        <v>15</v>
      </c>
      <c r="J3764" s="1">
        <v>327</v>
      </c>
      <c r="K3764" s="1">
        <v>2673</v>
      </c>
      <c r="L3764" s="1">
        <v>3000</v>
      </c>
      <c r="M3764" s="1">
        <v>327</v>
      </c>
      <c r="N3764" s="1">
        <v>4673</v>
      </c>
      <c r="O3764" s="1">
        <v>5000</v>
      </c>
      <c r="P3764" s="1">
        <v>5000</v>
      </c>
      <c r="Q3764" s="12"/>
      <c r="R3764" s="29">
        <f t="shared" si="177"/>
        <v>0</v>
      </c>
      <c r="S3764" t="str">
        <f t="shared" si="178"/>
        <v>OK</v>
      </c>
      <c r="T3764" s="10">
        <f>IFERROR(VLOOKUP(A3764,[1]!Tabla1[[#All],[Material]:[venta nueva]],38,FALSE),0)</f>
        <v>0</v>
      </c>
    </row>
    <row r="3765" spans="1:20" hidden="1" x14ac:dyDescent="0.35">
      <c r="A3765">
        <f t="shared" si="176"/>
        <v>1021971</v>
      </c>
      <c r="B3765" s="6" t="s">
        <v>629</v>
      </c>
      <c r="C3765" s="7" t="s">
        <v>553</v>
      </c>
      <c r="D3765" s="7" t="s">
        <v>1096</v>
      </c>
      <c r="E3765" s="7" t="s">
        <v>211</v>
      </c>
      <c r="F3765" s="7" t="s">
        <v>212</v>
      </c>
      <c r="G3765" s="7" t="s">
        <v>1080</v>
      </c>
      <c r="H3765" s="7" t="s">
        <v>1029</v>
      </c>
      <c r="I3765" s="6" t="s">
        <v>14</v>
      </c>
      <c r="J3765" s="1">
        <v>-1504</v>
      </c>
      <c r="K3765" s="1">
        <v>1504</v>
      </c>
      <c r="L3765" s="1">
        <v>0</v>
      </c>
      <c r="M3765" s="1">
        <v>-1504</v>
      </c>
      <c r="N3765" s="1">
        <v>1504</v>
      </c>
      <c r="O3765" s="1">
        <v>0</v>
      </c>
      <c r="P3765" s="1"/>
      <c r="Q3765" s="12"/>
      <c r="R3765" s="29">
        <f t="shared" si="177"/>
        <v>0</v>
      </c>
      <c r="S3765" t="str">
        <f t="shared" si="178"/>
        <v>OK</v>
      </c>
      <c r="T3765" s="10">
        <f>IFERROR(VLOOKUP(A3765,[1]!Tabla1[[#All],[Material]:[venta nueva]],38,FALSE),0)</f>
        <v>0</v>
      </c>
    </row>
    <row r="3766" spans="1:20" hidden="1" x14ac:dyDescent="0.35">
      <c r="A3766">
        <f t="shared" si="176"/>
        <v>1021980</v>
      </c>
      <c r="B3766" s="6" t="s">
        <v>629</v>
      </c>
      <c r="C3766" s="7" t="s">
        <v>553</v>
      </c>
      <c r="D3766" s="7" t="s">
        <v>1096</v>
      </c>
      <c r="E3766" s="7" t="s">
        <v>215</v>
      </c>
      <c r="F3766" s="7" t="s">
        <v>216</v>
      </c>
      <c r="G3766" s="7" t="s">
        <v>1074</v>
      </c>
      <c r="H3766" s="7" t="s">
        <v>1018</v>
      </c>
      <c r="I3766" s="6" t="s">
        <v>10</v>
      </c>
      <c r="J3766" s="1">
        <v>0</v>
      </c>
      <c r="K3766" s="1">
        <v>10624</v>
      </c>
      <c r="L3766" s="1">
        <v>12000</v>
      </c>
      <c r="M3766" s="1">
        <v>0</v>
      </c>
      <c r="N3766" s="1">
        <v>10624</v>
      </c>
      <c r="O3766" s="1">
        <v>12000</v>
      </c>
      <c r="P3766" s="1"/>
      <c r="Q3766" s="12"/>
      <c r="R3766" s="29">
        <f t="shared" si="177"/>
        <v>12000</v>
      </c>
      <c r="S3766" t="str">
        <f t="shared" si="178"/>
        <v>Sobre ingreso</v>
      </c>
      <c r="T3766" s="10">
        <f>IFERROR(VLOOKUP(A3766,[1]!Tabla1[[#All],[Material]:[venta nueva]],38,FALSE),0)</f>
        <v>0</v>
      </c>
    </row>
    <row r="3767" spans="1:20" hidden="1" x14ac:dyDescent="0.35">
      <c r="A3767">
        <f t="shared" si="176"/>
        <v>1021987</v>
      </c>
      <c r="B3767" s="6" t="s">
        <v>629</v>
      </c>
      <c r="C3767" s="7" t="s">
        <v>553</v>
      </c>
      <c r="D3767" s="7" t="s">
        <v>1096</v>
      </c>
      <c r="E3767" s="7" t="s">
        <v>217</v>
      </c>
      <c r="F3767" s="7" t="s">
        <v>218</v>
      </c>
      <c r="G3767" s="7" t="s">
        <v>1069</v>
      </c>
      <c r="H3767" s="7" t="s">
        <v>1016</v>
      </c>
      <c r="I3767" s="6" t="s">
        <v>15</v>
      </c>
      <c r="J3767" s="1">
        <v>-5340</v>
      </c>
      <c r="K3767" s="1">
        <v>15340</v>
      </c>
      <c r="L3767" s="1">
        <v>10000</v>
      </c>
      <c r="M3767" s="1">
        <v>-5340</v>
      </c>
      <c r="N3767" s="1">
        <v>15340</v>
      </c>
      <c r="O3767" s="1">
        <v>10000</v>
      </c>
      <c r="P3767" s="1">
        <v>10000</v>
      </c>
      <c r="Q3767" s="12"/>
      <c r="R3767" s="29">
        <f t="shared" si="177"/>
        <v>0</v>
      </c>
      <c r="S3767" t="str">
        <f t="shared" si="178"/>
        <v>OK</v>
      </c>
      <c r="T3767" s="10">
        <f>IFERROR(VLOOKUP(A3767,[1]!Tabla1[[#All],[Material]:[venta nueva]],38,FALSE),0)</f>
        <v>0</v>
      </c>
    </row>
    <row r="3768" spans="1:20" hidden="1" x14ac:dyDescent="0.35">
      <c r="A3768">
        <f t="shared" si="176"/>
        <v>1021992</v>
      </c>
      <c r="B3768" s="6" t="s">
        <v>629</v>
      </c>
      <c r="C3768" s="7" t="s">
        <v>553</v>
      </c>
      <c r="D3768" s="7" t="s">
        <v>1096</v>
      </c>
      <c r="E3768" s="7" t="s">
        <v>219</v>
      </c>
      <c r="F3768" s="7" t="s">
        <v>28</v>
      </c>
      <c r="G3768" s="7" t="s">
        <v>1078</v>
      </c>
      <c r="H3768" s="7" t="s">
        <v>1006</v>
      </c>
      <c r="I3768" s="6" t="s">
        <v>14</v>
      </c>
      <c r="J3768" s="1">
        <v>4728</v>
      </c>
      <c r="K3768" s="1">
        <v>0</v>
      </c>
      <c r="L3768" s="1">
        <v>0</v>
      </c>
      <c r="M3768" s="1">
        <v>4728</v>
      </c>
      <c r="N3768" s="1">
        <v>0</v>
      </c>
      <c r="O3768" s="1">
        <v>0</v>
      </c>
      <c r="P3768" s="1"/>
      <c r="Q3768" s="12"/>
      <c r="R3768" s="29">
        <f t="shared" si="177"/>
        <v>0</v>
      </c>
      <c r="S3768" t="str">
        <f t="shared" si="178"/>
        <v>OK</v>
      </c>
      <c r="T3768" s="10">
        <f>IFERROR(VLOOKUP(A3768,[1]!Tabla1[[#All],[Material]:[venta nueva]],38,FALSE),0)</f>
        <v>0</v>
      </c>
    </row>
    <row r="3769" spans="1:20" hidden="1" x14ac:dyDescent="0.35">
      <c r="A3769">
        <f t="shared" si="176"/>
        <v>1022033</v>
      </c>
      <c r="B3769" s="6" t="s">
        <v>629</v>
      </c>
      <c r="C3769" s="7" t="s">
        <v>553</v>
      </c>
      <c r="D3769" s="7" t="s">
        <v>1096</v>
      </c>
      <c r="E3769" s="7" t="s">
        <v>220</v>
      </c>
      <c r="F3769" s="7" t="s">
        <v>221</v>
      </c>
      <c r="G3769" s="7" t="s">
        <v>1087</v>
      </c>
      <c r="H3769" s="7" t="s">
        <v>1038</v>
      </c>
      <c r="I3769" s="6" t="s">
        <v>14</v>
      </c>
      <c r="J3769" s="1">
        <v>7858</v>
      </c>
      <c r="K3769" s="1">
        <v>38974</v>
      </c>
      <c r="L3769" s="1">
        <v>48000</v>
      </c>
      <c r="M3769" s="1">
        <v>7858</v>
      </c>
      <c r="N3769" s="1">
        <v>38974</v>
      </c>
      <c r="O3769" s="1">
        <v>48000</v>
      </c>
      <c r="P3769" s="1">
        <v>48001</v>
      </c>
      <c r="Q3769" s="12"/>
      <c r="R3769" s="29">
        <f t="shared" si="177"/>
        <v>-1</v>
      </c>
      <c r="S3769" t="str">
        <f t="shared" si="178"/>
        <v>Pendiente de ingreso</v>
      </c>
      <c r="T3769" s="10">
        <f>IFERROR(VLOOKUP(A3769,[1]!Tabla1[[#All],[Material]:[venta nueva]],38,FALSE),0)</f>
        <v>0</v>
      </c>
    </row>
    <row r="3770" spans="1:20" hidden="1" x14ac:dyDescent="0.35">
      <c r="A3770">
        <f t="shared" si="176"/>
        <v>1022073</v>
      </c>
      <c r="B3770" s="6" t="s">
        <v>629</v>
      </c>
      <c r="C3770" s="7" t="s">
        <v>553</v>
      </c>
      <c r="D3770" s="7" t="s">
        <v>1096</v>
      </c>
      <c r="E3770" s="7" t="s">
        <v>222</v>
      </c>
      <c r="F3770" s="7" t="s">
        <v>223</v>
      </c>
      <c r="G3770" s="7" t="s">
        <v>1078</v>
      </c>
      <c r="H3770" s="7" t="s">
        <v>1027</v>
      </c>
      <c r="I3770" s="6" t="s">
        <v>14</v>
      </c>
      <c r="J3770" s="1">
        <v>7467</v>
      </c>
      <c r="K3770" s="1">
        <v>16533</v>
      </c>
      <c r="L3770" s="1">
        <v>24000</v>
      </c>
      <c r="M3770" s="1">
        <v>7467</v>
      </c>
      <c r="N3770" s="1">
        <v>16533</v>
      </c>
      <c r="O3770" s="1">
        <v>24000</v>
      </c>
      <c r="P3770" s="1"/>
      <c r="Q3770" s="12"/>
      <c r="R3770" s="29">
        <f t="shared" si="177"/>
        <v>24000</v>
      </c>
      <c r="S3770" t="str">
        <f t="shared" si="178"/>
        <v>Sobre ingreso</v>
      </c>
      <c r="T3770" s="10">
        <f>IFERROR(VLOOKUP(A3770,[1]!Tabla1[[#All],[Material]:[venta nueva]],38,FALSE),0)</f>
        <v>0</v>
      </c>
    </row>
    <row r="3771" spans="1:20" hidden="1" x14ac:dyDescent="0.35">
      <c r="A3771">
        <f t="shared" si="176"/>
        <v>1022080</v>
      </c>
      <c r="B3771" s="6" t="s">
        <v>629</v>
      </c>
      <c r="C3771" s="7" t="s">
        <v>553</v>
      </c>
      <c r="D3771" s="7" t="s">
        <v>1096</v>
      </c>
      <c r="E3771" s="7" t="s">
        <v>224</v>
      </c>
      <c r="F3771" s="7" t="s">
        <v>225</v>
      </c>
      <c r="G3771" s="7" t="s">
        <v>1069</v>
      </c>
      <c r="H3771" s="7" t="s">
        <v>1039</v>
      </c>
      <c r="I3771" s="6" t="s">
        <v>14</v>
      </c>
      <c r="J3771" s="1">
        <v>7067</v>
      </c>
      <c r="K3771" s="1">
        <v>91468</v>
      </c>
      <c r="L3771" s="1">
        <v>96000</v>
      </c>
      <c r="M3771" s="1">
        <v>7067</v>
      </c>
      <c r="N3771" s="1">
        <v>91468</v>
      </c>
      <c r="O3771" s="1">
        <v>96000</v>
      </c>
      <c r="P3771" s="1">
        <v>96000</v>
      </c>
      <c r="Q3771" s="12"/>
      <c r="R3771" s="29">
        <f t="shared" si="177"/>
        <v>0</v>
      </c>
      <c r="S3771" t="str">
        <f t="shared" si="178"/>
        <v>OK</v>
      </c>
      <c r="T3771" s="10">
        <f>IFERROR(VLOOKUP(A3771,[1]!Tabla1[[#All],[Material]:[venta nueva]],38,FALSE),0)</f>
        <v>0</v>
      </c>
    </row>
    <row r="3772" spans="1:20" hidden="1" x14ac:dyDescent="0.35">
      <c r="A3772">
        <f t="shared" si="176"/>
        <v>1022096</v>
      </c>
      <c r="B3772" s="6" t="s">
        <v>629</v>
      </c>
      <c r="C3772" s="7" t="s">
        <v>553</v>
      </c>
      <c r="D3772" s="7" t="s">
        <v>1096</v>
      </c>
      <c r="E3772" s="7" t="s">
        <v>226</v>
      </c>
      <c r="F3772" s="7" t="s">
        <v>227</v>
      </c>
      <c r="G3772" s="7" t="s">
        <v>1084</v>
      </c>
      <c r="H3772" s="7" t="s">
        <v>1028</v>
      </c>
      <c r="I3772" s="6" t="s">
        <v>14</v>
      </c>
      <c r="J3772" s="1"/>
      <c r="K3772" s="1"/>
      <c r="L3772" s="1"/>
      <c r="M3772" s="1"/>
      <c r="N3772" s="1"/>
      <c r="O3772" s="1"/>
      <c r="P3772" s="1">
        <v>48000</v>
      </c>
      <c r="Q3772" s="12"/>
      <c r="R3772" s="29">
        <f t="shared" si="177"/>
        <v>-48000</v>
      </c>
      <c r="S3772" t="str">
        <f t="shared" si="178"/>
        <v>Pendiente de ingreso</v>
      </c>
      <c r="T3772" s="10">
        <f>IFERROR(VLOOKUP(A3772,[1]!Tabla1[[#All],[Material]:[venta nueva]],38,FALSE),0)</f>
        <v>0</v>
      </c>
    </row>
    <row r="3773" spans="1:20" hidden="1" x14ac:dyDescent="0.35">
      <c r="A3773">
        <f t="shared" si="176"/>
        <v>1022097</v>
      </c>
      <c r="B3773" s="6" t="s">
        <v>629</v>
      </c>
      <c r="C3773" s="7" t="s">
        <v>553</v>
      </c>
      <c r="D3773" s="7" t="s">
        <v>1096</v>
      </c>
      <c r="E3773" s="7" t="s">
        <v>462</v>
      </c>
      <c r="F3773" s="7" t="s">
        <v>463</v>
      </c>
      <c r="G3773" s="7" t="s">
        <v>985</v>
      </c>
      <c r="H3773" s="7" t="s">
        <v>1012</v>
      </c>
      <c r="I3773" s="6" t="s">
        <v>9</v>
      </c>
      <c r="J3773" s="1">
        <v>8060</v>
      </c>
      <c r="K3773" s="1">
        <v>0</v>
      </c>
      <c r="L3773" s="1">
        <v>0</v>
      </c>
      <c r="M3773" s="1">
        <v>8060</v>
      </c>
      <c r="N3773" s="1">
        <v>0</v>
      </c>
      <c r="O3773" s="1">
        <v>0</v>
      </c>
      <c r="P3773" s="1"/>
      <c r="Q3773" s="12"/>
      <c r="R3773" s="29">
        <f t="shared" si="177"/>
        <v>0</v>
      </c>
      <c r="S3773" t="str">
        <f t="shared" si="178"/>
        <v>OK</v>
      </c>
      <c r="T3773" s="10">
        <f>IFERROR(VLOOKUP(A3773,[1]!Tabla1[[#All],[Material]:[venta nueva]],38,FALSE),0)</f>
        <v>0</v>
      </c>
    </row>
    <row r="3774" spans="1:20" hidden="1" x14ac:dyDescent="0.35">
      <c r="A3774">
        <f t="shared" si="176"/>
        <v>1022099</v>
      </c>
      <c r="B3774" s="6" t="s">
        <v>629</v>
      </c>
      <c r="C3774" s="7" t="s">
        <v>553</v>
      </c>
      <c r="D3774" s="7" t="s">
        <v>1096</v>
      </c>
      <c r="E3774" s="7" t="s">
        <v>228</v>
      </c>
      <c r="F3774" s="7" t="s">
        <v>229</v>
      </c>
      <c r="G3774" s="7" t="s">
        <v>1084</v>
      </c>
      <c r="H3774" s="7" t="s">
        <v>1017</v>
      </c>
      <c r="I3774" s="6" t="s">
        <v>14</v>
      </c>
      <c r="J3774" s="1">
        <v>44429</v>
      </c>
      <c r="K3774" s="1">
        <v>75571</v>
      </c>
      <c r="L3774" s="1">
        <v>120000</v>
      </c>
      <c r="M3774" s="1">
        <v>44429</v>
      </c>
      <c r="N3774" s="1">
        <v>75571</v>
      </c>
      <c r="O3774" s="1">
        <v>120000</v>
      </c>
      <c r="P3774" s="1">
        <v>120000</v>
      </c>
      <c r="Q3774" s="12"/>
      <c r="R3774" s="29">
        <f t="shared" si="177"/>
        <v>0</v>
      </c>
      <c r="S3774" t="str">
        <f t="shared" si="178"/>
        <v>OK</v>
      </c>
      <c r="T3774" s="10">
        <f>IFERROR(VLOOKUP(A3774,[1]!Tabla1[[#All],[Material]:[venta nueva]],38,FALSE),0)</f>
        <v>0</v>
      </c>
    </row>
    <row r="3775" spans="1:20" hidden="1" x14ac:dyDescent="0.35">
      <c r="A3775">
        <f t="shared" si="176"/>
        <v>1022101</v>
      </c>
      <c r="B3775" s="6" t="s">
        <v>629</v>
      </c>
      <c r="C3775" s="7" t="s">
        <v>553</v>
      </c>
      <c r="D3775" s="7" t="s">
        <v>1096</v>
      </c>
      <c r="E3775" s="7" t="s">
        <v>544</v>
      </c>
      <c r="F3775" s="7" t="s">
        <v>545</v>
      </c>
      <c r="G3775" s="7" t="s">
        <v>1075</v>
      </c>
      <c r="H3775" s="7" t="s">
        <v>1002</v>
      </c>
      <c r="I3775" s="6" t="s">
        <v>15</v>
      </c>
      <c r="J3775" s="1">
        <v>299</v>
      </c>
      <c r="K3775" s="1">
        <v>1701</v>
      </c>
      <c r="L3775" s="1">
        <v>2000</v>
      </c>
      <c r="M3775" s="1">
        <v>299</v>
      </c>
      <c r="N3775" s="1">
        <v>1701</v>
      </c>
      <c r="O3775" s="1">
        <v>2000</v>
      </c>
      <c r="P3775" s="1">
        <v>2000</v>
      </c>
      <c r="Q3775" s="12"/>
      <c r="R3775" s="29">
        <f t="shared" si="177"/>
        <v>0</v>
      </c>
      <c r="S3775" t="str">
        <f t="shared" si="178"/>
        <v>OK</v>
      </c>
      <c r="T3775" s="10">
        <f>IFERROR(VLOOKUP(A3775,[1]!Tabla1[[#All],[Material]:[venta nueva]],38,FALSE),0)</f>
        <v>0</v>
      </c>
    </row>
    <row r="3776" spans="1:20" hidden="1" x14ac:dyDescent="0.35">
      <c r="A3776">
        <f t="shared" si="176"/>
        <v>1022115</v>
      </c>
      <c r="B3776" s="6" t="s">
        <v>629</v>
      </c>
      <c r="C3776" s="7" t="s">
        <v>553</v>
      </c>
      <c r="D3776" s="7" t="s">
        <v>1096</v>
      </c>
      <c r="E3776" s="7" t="s">
        <v>464</v>
      </c>
      <c r="F3776" s="7" t="s">
        <v>465</v>
      </c>
      <c r="G3776" s="7" t="s">
        <v>1079</v>
      </c>
      <c r="H3776" s="7" t="s">
        <v>1040</v>
      </c>
      <c r="I3776" s="6" t="s">
        <v>10</v>
      </c>
      <c r="J3776" s="1">
        <v>5954</v>
      </c>
      <c r="K3776" s="1">
        <v>0</v>
      </c>
      <c r="L3776" s="1">
        <v>0</v>
      </c>
      <c r="M3776" s="1">
        <v>5954</v>
      </c>
      <c r="N3776" s="1">
        <v>0</v>
      </c>
      <c r="O3776" s="1">
        <v>0</v>
      </c>
      <c r="P3776" s="1"/>
      <c r="Q3776" s="12"/>
      <c r="R3776" s="29">
        <f t="shared" si="177"/>
        <v>0</v>
      </c>
      <c r="S3776" t="str">
        <f t="shared" si="178"/>
        <v>OK</v>
      </c>
      <c r="T3776" s="10">
        <f>IFERROR(VLOOKUP(A3776,[1]!Tabla1[[#All],[Material]:[venta nueva]],38,FALSE),0)</f>
        <v>0</v>
      </c>
    </row>
    <row r="3777" spans="1:20" hidden="1" x14ac:dyDescent="0.35">
      <c r="A3777">
        <f t="shared" si="176"/>
        <v>1022125</v>
      </c>
      <c r="B3777" s="6" t="s">
        <v>629</v>
      </c>
      <c r="C3777" s="7" t="s">
        <v>553</v>
      </c>
      <c r="D3777" s="7" t="s">
        <v>1096</v>
      </c>
      <c r="E3777" s="7" t="s">
        <v>232</v>
      </c>
      <c r="F3777" s="7" t="s">
        <v>233</v>
      </c>
      <c r="G3777" s="7" t="s">
        <v>1086</v>
      </c>
      <c r="H3777" s="7" t="s">
        <v>1025</v>
      </c>
      <c r="I3777" s="6" t="s">
        <v>14</v>
      </c>
      <c r="J3777" s="1">
        <v>-14527</v>
      </c>
      <c r="K3777" s="1">
        <v>0</v>
      </c>
      <c r="L3777" s="1">
        <v>0</v>
      </c>
      <c r="M3777" s="1">
        <v>-14527</v>
      </c>
      <c r="N3777" s="1">
        <v>0</v>
      </c>
      <c r="O3777" s="1">
        <v>0</v>
      </c>
      <c r="P3777" s="1"/>
      <c r="Q3777" s="12"/>
      <c r="R3777" s="29">
        <f t="shared" si="177"/>
        <v>0</v>
      </c>
      <c r="S3777" t="str">
        <f t="shared" si="178"/>
        <v>OK</v>
      </c>
      <c r="T3777" s="10">
        <f>IFERROR(VLOOKUP(A3777,[1]!Tabla1[[#All],[Material]:[venta nueva]],38,FALSE),0)</f>
        <v>0</v>
      </c>
    </row>
    <row r="3778" spans="1:20" hidden="1" x14ac:dyDescent="0.35">
      <c r="A3778">
        <f t="shared" si="176"/>
        <v>1022128</v>
      </c>
      <c r="B3778" s="6" t="s">
        <v>629</v>
      </c>
      <c r="C3778" s="7" t="s">
        <v>553</v>
      </c>
      <c r="D3778" s="7" t="s">
        <v>1096</v>
      </c>
      <c r="E3778" s="7" t="s">
        <v>234</v>
      </c>
      <c r="F3778" s="7" t="s">
        <v>235</v>
      </c>
      <c r="G3778" s="7" t="s">
        <v>1076</v>
      </c>
      <c r="H3778" s="7" t="s">
        <v>1004</v>
      </c>
      <c r="I3778" s="6" t="s">
        <v>15</v>
      </c>
      <c r="J3778" s="1">
        <v>699</v>
      </c>
      <c r="K3778" s="1">
        <v>14301</v>
      </c>
      <c r="L3778" s="1">
        <v>15000</v>
      </c>
      <c r="M3778" s="1">
        <v>699</v>
      </c>
      <c r="N3778" s="1">
        <v>14301</v>
      </c>
      <c r="O3778" s="1">
        <v>15000</v>
      </c>
      <c r="P3778" s="1">
        <v>11000</v>
      </c>
      <c r="Q3778" s="12"/>
      <c r="R3778" s="29">
        <f t="shared" si="177"/>
        <v>4000</v>
      </c>
      <c r="S3778" t="str">
        <f t="shared" si="178"/>
        <v>Sobre ingreso</v>
      </c>
      <c r="T3778" s="10">
        <f>IFERROR(VLOOKUP(A3778,[1]!Tabla1[[#All],[Material]:[venta nueva]],38,FALSE),0)</f>
        <v>0</v>
      </c>
    </row>
    <row r="3779" spans="1:20" hidden="1" x14ac:dyDescent="0.35">
      <c r="A3779">
        <f t="shared" si="176"/>
        <v>1022141</v>
      </c>
      <c r="B3779" s="6" t="s">
        <v>629</v>
      </c>
      <c r="C3779" s="7" t="s">
        <v>553</v>
      </c>
      <c r="D3779" s="7" t="s">
        <v>1096</v>
      </c>
      <c r="E3779" s="7" t="s">
        <v>236</v>
      </c>
      <c r="F3779" s="7" t="s">
        <v>237</v>
      </c>
      <c r="G3779" s="7" t="s">
        <v>1076</v>
      </c>
      <c r="H3779" s="7" t="s">
        <v>1004</v>
      </c>
      <c r="I3779" s="6" t="s">
        <v>15</v>
      </c>
      <c r="J3779" s="1">
        <v>473</v>
      </c>
      <c r="K3779" s="1">
        <v>27876</v>
      </c>
      <c r="L3779" s="1">
        <v>28350</v>
      </c>
      <c r="M3779" s="1">
        <v>473</v>
      </c>
      <c r="N3779" s="1">
        <v>42876</v>
      </c>
      <c r="O3779" s="1">
        <v>43350</v>
      </c>
      <c r="P3779" s="1">
        <v>43000</v>
      </c>
      <c r="Q3779" s="12"/>
      <c r="R3779" s="29">
        <f t="shared" si="177"/>
        <v>350</v>
      </c>
      <c r="S3779" t="str">
        <f t="shared" si="178"/>
        <v>Sobre ingreso</v>
      </c>
      <c r="T3779" s="10">
        <f>IFERROR(VLOOKUP(A3779,[1]!Tabla1[[#All],[Material]:[venta nueva]],38,FALSE),0)</f>
        <v>0</v>
      </c>
    </row>
    <row r="3780" spans="1:20" hidden="1" x14ac:dyDescent="0.35">
      <c r="A3780">
        <f t="shared" si="176"/>
        <v>1022142</v>
      </c>
      <c r="B3780" s="6" t="s">
        <v>629</v>
      </c>
      <c r="C3780" s="7" t="s">
        <v>553</v>
      </c>
      <c r="D3780" s="7" t="s">
        <v>1096</v>
      </c>
      <c r="E3780" s="7" t="s">
        <v>238</v>
      </c>
      <c r="F3780" s="7" t="s">
        <v>239</v>
      </c>
      <c r="G3780" s="7" t="s">
        <v>1076</v>
      </c>
      <c r="H3780" s="7" t="s">
        <v>1004</v>
      </c>
      <c r="I3780" s="6" t="s">
        <v>15</v>
      </c>
      <c r="J3780" s="1">
        <v>1661</v>
      </c>
      <c r="K3780" s="1">
        <v>13339</v>
      </c>
      <c r="L3780" s="1">
        <v>15000</v>
      </c>
      <c r="M3780" s="1">
        <v>1661</v>
      </c>
      <c r="N3780" s="1">
        <v>13339</v>
      </c>
      <c r="O3780" s="1">
        <v>15000</v>
      </c>
      <c r="P3780" s="1">
        <v>15000</v>
      </c>
      <c r="Q3780" s="12"/>
      <c r="R3780" s="29">
        <f t="shared" si="177"/>
        <v>0</v>
      </c>
      <c r="S3780" t="str">
        <f t="shared" si="178"/>
        <v>OK</v>
      </c>
      <c r="T3780" s="10">
        <f>IFERROR(VLOOKUP(A3780,[1]!Tabla1[[#All],[Material]:[venta nueva]],38,FALSE),0)</f>
        <v>0</v>
      </c>
    </row>
    <row r="3781" spans="1:20" hidden="1" x14ac:dyDescent="0.35">
      <c r="A3781">
        <f t="shared" si="176"/>
        <v>1022145</v>
      </c>
      <c r="B3781" s="6" t="s">
        <v>629</v>
      </c>
      <c r="C3781" s="7" t="s">
        <v>553</v>
      </c>
      <c r="D3781" s="7" t="s">
        <v>1096</v>
      </c>
      <c r="E3781" s="7" t="s">
        <v>597</v>
      </c>
      <c r="F3781" s="7" t="s">
        <v>598</v>
      </c>
      <c r="G3781" s="7" t="s">
        <v>1076</v>
      </c>
      <c r="H3781" s="7" t="s">
        <v>1022</v>
      </c>
      <c r="I3781" s="6" t="s">
        <v>9</v>
      </c>
      <c r="J3781" s="1">
        <v>-1215</v>
      </c>
      <c r="K3781" s="1">
        <v>0</v>
      </c>
      <c r="L3781" s="1">
        <v>0</v>
      </c>
      <c r="M3781" s="1">
        <v>-1215</v>
      </c>
      <c r="N3781" s="1">
        <v>0</v>
      </c>
      <c r="O3781" s="1">
        <v>0</v>
      </c>
      <c r="P3781" s="1"/>
      <c r="Q3781" s="12"/>
      <c r="R3781" s="29">
        <f t="shared" si="177"/>
        <v>0</v>
      </c>
      <c r="S3781" t="str">
        <f t="shared" si="178"/>
        <v>OK</v>
      </c>
      <c r="T3781" s="10">
        <f>IFERROR(VLOOKUP(A3781,[1]!Tabla1[[#All],[Material]:[venta nueva]],38,FALSE),0)</f>
        <v>0</v>
      </c>
    </row>
    <row r="3782" spans="1:20" hidden="1" x14ac:dyDescent="0.35">
      <c r="A3782">
        <f t="shared" ref="A3782:A3845" si="179">+E3782*1</f>
        <v>1022169</v>
      </c>
      <c r="B3782" s="6" t="s">
        <v>629</v>
      </c>
      <c r="C3782" s="7" t="s">
        <v>553</v>
      </c>
      <c r="D3782" s="7" t="s">
        <v>1096</v>
      </c>
      <c r="E3782" s="7" t="s">
        <v>244</v>
      </c>
      <c r="F3782" s="7" t="s">
        <v>245</v>
      </c>
      <c r="G3782" s="7" t="s">
        <v>1081</v>
      </c>
      <c r="H3782" s="7" t="s">
        <v>1010</v>
      </c>
      <c r="I3782" s="6" t="s">
        <v>14</v>
      </c>
      <c r="J3782" s="1">
        <v>13561</v>
      </c>
      <c r="K3782" s="1">
        <v>189854</v>
      </c>
      <c r="L3782" s="1">
        <v>216000</v>
      </c>
      <c r="M3782" s="1">
        <v>13561</v>
      </c>
      <c r="N3782" s="1">
        <v>189854</v>
      </c>
      <c r="O3782" s="1">
        <v>216000</v>
      </c>
      <c r="P3782" s="1">
        <v>216000</v>
      </c>
      <c r="Q3782" s="12"/>
      <c r="R3782" s="29">
        <f t="shared" si="177"/>
        <v>0</v>
      </c>
      <c r="S3782" t="str">
        <f t="shared" si="178"/>
        <v>OK</v>
      </c>
      <c r="T3782" s="10">
        <f>IFERROR(VLOOKUP(A3782,[1]!Tabla1[[#All],[Material]:[venta nueva]],38,FALSE),0)</f>
        <v>0</v>
      </c>
    </row>
    <row r="3783" spans="1:20" hidden="1" x14ac:dyDescent="0.35">
      <c r="A3783">
        <f t="shared" si="179"/>
        <v>1022183</v>
      </c>
      <c r="B3783" s="6" t="s">
        <v>629</v>
      </c>
      <c r="C3783" s="7" t="s">
        <v>553</v>
      </c>
      <c r="D3783" s="7" t="s">
        <v>1096</v>
      </c>
      <c r="E3783" s="7" t="s">
        <v>246</v>
      </c>
      <c r="F3783" s="7" t="s">
        <v>247</v>
      </c>
      <c r="G3783" s="7" t="s">
        <v>1086</v>
      </c>
      <c r="H3783" s="7" t="s">
        <v>1041</v>
      </c>
      <c r="I3783" s="6" t="s">
        <v>14</v>
      </c>
      <c r="J3783" s="1">
        <v>0</v>
      </c>
      <c r="K3783" s="1">
        <v>595582</v>
      </c>
      <c r="L3783" s="1">
        <v>600000</v>
      </c>
      <c r="M3783" s="1">
        <v>0</v>
      </c>
      <c r="N3783" s="1">
        <v>595582</v>
      </c>
      <c r="O3783" s="1">
        <v>600000</v>
      </c>
      <c r="P3783" s="1">
        <v>336000</v>
      </c>
      <c r="Q3783" s="12"/>
      <c r="R3783" s="29">
        <f t="shared" si="177"/>
        <v>264000</v>
      </c>
      <c r="S3783" t="str">
        <f t="shared" si="178"/>
        <v>Sobre ingreso</v>
      </c>
      <c r="T3783" s="10">
        <f>IFERROR(VLOOKUP(A3783,[1]!Tabla1[[#All],[Material]:[venta nueva]],38,FALSE),0)</f>
        <v>0</v>
      </c>
    </row>
    <row r="3784" spans="1:20" hidden="1" x14ac:dyDescent="0.35">
      <c r="A3784">
        <f t="shared" si="179"/>
        <v>1022186</v>
      </c>
      <c r="B3784" s="6" t="s">
        <v>629</v>
      </c>
      <c r="C3784" s="7" t="s">
        <v>553</v>
      </c>
      <c r="D3784" s="7" t="s">
        <v>1096</v>
      </c>
      <c r="E3784" s="7" t="s">
        <v>248</v>
      </c>
      <c r="F3784" s="7" t="s">
        <v>249</v>
      </c>
      <c r="G3784" s="7" t="s">
        <v>1084</v>
      </c>
      <c r="H3784" s="7" t="s">
        <v>1017</v>
      </c>
      <c r="I3784" s="6" t="s">
        <v>14</v>
      </c>
      <c r="J3784" s="1"/>
      <c r="K3784" s="1"/>
      <c r="L3784" s="1"/>
      <c r="M3784" s="1"/>
      <c r="N3784" s="1"/>
      <c r="O3784" s="1"/>
      <c r="P3784" s="1">
        <v>48000</v>
      </c>
      <c r="Q3784" s="12"/>
      <c r="R3784" s="29">
        <f t="shared" ref="R3784:R3847" si="180">+O3784-P3784</f>
        <v>-48000</v>
      </c>
      <c r="S3784" t="str">
        <f t="shared" ref="S3784:S3847" si="181">IF(R3784&gt;0,"Sobre ingreso",IF(R3784&lt;0,"Pendiente de ingreso","OK"))</f>
        <v>Pendiente de ingreso</v>
      </c>
      <c r="T3784" s="10">
        <f>IFERROR(VLOOKUP(A3784,[1]!Tabla1[[#All],[Material]:[venta nueva]],38,FALSE),0)</f>
        <v>0</v>
      </c>
    </row>
    <row r="3785" spans="1:20" hidden="1" x14ac:dyDescent="0.35">
      <c r="A3785">
        <f t="shared" si="179"/>
        <v>1022193</v>
      </c>
      <c r="B3785" s="6" t="s">
        <v>629</v>
      </c>
      <c r="C3785" s="7" t="s">
        <v>553</v>
      </c>
      <c r="D3785" s="7" t="s">
        <v>1096</v>
      </c>
      <c r="E3785" s="7" t="s">
        <v>250</v>
      </c>
      <c r="F3785" s="7" t="s">
        <v>251</v>
      </c>
      <c r="G3785" s="7" t="s">
        <v>1075</v>
      </c>
      <c r="H3785" s="7" t="s">
        <v>1011</v>
      </c>
      <c r="I3785" s="6" t="s">
        <v>14</v>
      </c>
      <c r="J3785" s="1">
        <v>12</v>
      </c>
      <c r="K3785" s="1">
        <v>0</v>
      </c>
      <c r="L3785" s="1">
        <v>0</v>
      </c>
      <c r="M3785" s="1">
        <v>12</v>
      </c>
      <c r="N3785" s="1">
        <v>0</v>
      </c>
      <c r="O3785" s="1">
        <v>24000</v>
      </c>
      <c r="P3785" s="1">
        <v>24000</v>
      </c>
      <c r="Q3785" s="12"/>
      <c r="R3785" s="29">
        <f t="shared" si="180"/>
        <v>0</v>
      </c>
      <c r="S3785" t="str">
        <f t="shared" si="181"/>
        <v>OK</v>
      </c>
      <c r="T3785" s="10">
        <f>IFERROR(VLOOKUP(A3785,[1]!Tabla1[[#All],[Material]:[venta nueva]],38,FALSE),0)</f>
        <v>0</v>
      </c>
    </row>
    <row r="3786" spans="1:20" hidden="1" x14ac:dyDescent="0.35">
      <c r="A3786">
        <f t="shared" si="179"/>
        <v>1022212</v>
      </c>
      <c r="B3786" s="6" t="s">
        <v>629</v>
      </c>
      <c r="C3786" s="7" t="s">
        <v>553</v>
      </c>
      <c r="D3786" s="7" t="s">
        <v>1096</v>
      </c>
      <c r="E3786" s="7" t="s">
        <v>254</v>
      </c>
      <c r="F3786" s="7" t="s">
        <v>255</v>
      </c>
      <c r="G3786" s="7" t="s">
        <v>1087</v>
      </c>
      <c r="H3786" s="7" t="s">
        <v>1034</v>
      </c>
      <c r="I3786" s="6" t="s">
        <v>14</v>
      </c>
      <c r="J3786" s="1">
        <v>-27400</v>
      </c>
      <c r="K3786" s="1">
        <v>714792</v>
      </c>
      <c r="L3786" s="1">
        <v>696000</v>
      </c>
      <c r="M3786" s="1">
        <v>-27400</v>
      </c>
      <c r="N3786" s="1">
        <v>714792</v>
      </c>
      <c r="O3786" s="1">
        <v>696000</v>
      </c>
      <c r="P3786" s="1">
        <v>696000</v>
      </c>
      <c r="Q3786" s="12"/>
      <c r="R3786" s="29">
        <f t="shared" si="180"/>
        <v>0</v>
      </c>
      <c r="S3786" t="str">
        <f t="shared" si="181"/>
        <v>OK</v>
      </c>
      <c r="T3786" s="10">
        <f>IFERROR(VLOOKUP(A3786,[1]!Tabla1[[#All],[Material]:[venta nueva]],38,FALSE),0)</f>
        <v>0</v>
      </c>
    </row>
    <row r="3787" spans="1:20" hidden="1" x14ac:dyDescent="0.35">
      <c r="A3787">
        <f t="shared" si="179"/>
        <v>1022247</v>
      </c>
      <c r="B3787" s="6" t="s">
        <v>629</v>
      </c>
      <c r="C3787" s="7" t="s">
        <v>553</v>
      </c>
      <c r="D3787" s="7" t="s">
        <v>1096</v>
      </c>
      <c r="E3787" s="7" t="s">
        <v>259</v>
      </c>
      <c r="F3787" s="7" t="s">
        <v>260</v>
      </c>
      <c r="G3787" s="7" t="s">
        <v>1081</v>
      </c>
      <c r="H3787" s="7" t="s">
        <v>1010</v>
      </c>
      <c r="I3787" s="6" t="s">
        <v>9</v>
      </c>
      <c r="J3787" s="1">
        <v>2683</v>
      </c>
      <c r="K3787" s="1">
        <v>0</v>
      </c>
      <c r="L3787" s="1">
        <v>0</v>
      </c>
      <c r="M3787" s="1">
        <v>2683</v>
      </c>
      <c r="N3787" s="1">
        <v>0</v>
      </c>
      <c r="O3787" s="1">
        <v>0</v>
      </c>
      <c r="P3787" s="1"/>
      <c r="Q3787" s="12"/>
      <c r="R3787" s="29">
        <f t="shared" si="180"/>
        <v>0</v>
      </c>
      <c r="S3787" t="str">
        <f t="shared" si="181"/>
        <v>OK</v>
      </c>
      <c r="T3787" s="10">
        <f>IFERROR(VLOOKUP(A3787,[1]!Tabla1[[#All],[Material]:[venta nueva]],38,FALSE),0)</f>
        <v>0</v>
      </c>
    </row>
    <row r="3788" spans="1:20" hidden="1" x14ac:dyDescent="0.35">
      <c r="A3788">
        <f t="shared" si="179"/>
        <v>1022291</v>
      </c>
      <c r="B3788" s="6" t="s">
        <v>629</v>
      </c>
      <c r="C3788" s="7" t="s">
        <v>553</v>
      </c>
      <c r="D3788" s="7" t="s">
        <v>1096</v>
      </c>
      <c r="E3788" s="7" t="s">
        <v>267</v>
      </c>
      <c r="F3788" s="7" t="s">
        <v>268</v>
      </c>
      <c r="G3788" s="7" t="s">
        <v>1086</v>
      </c>
      <c r="H3788" s="7" t="s">
        <v>1025</v>
      </c>
      <c r="I3788" s="6" t="s">
        <v>14</v>
      </c>
      <c r="J3788" s="1"/>
      <c r="K3788" s="1"/>
      <c r="L3788" s="1"/>
      <c r="M3788" s="1"/>
      <c r="N3788" s="1"/>
      <c r="O3788" s="1"/>
      <c r="P3788" s="1">
        <v>24000</v>
      </c>
      <c r="Q3788" s="12"/>
      <c r="R3788" s="29">
        <f t="shared" si="180"/>
        <v>-24000</v>
      </c>
      <c r="S3788" t="str">
        <f t="shared" si="181"/>
        <v>Pendiente de ingreso</v>
      </c>
      <c r="T3788" s="10">
        <f>IFERROR(VLOOKUP(A3788,[1]!Tabla1[[#All],[Material]:[venta nueva]],38,FALSE),0)</f>
        <v>0</v>
      </c>
    </row>
    <row r="3789" spans="1:20" hidden="1" x14ac:dyDescent="0.35">
      <c r="A3789">
        <f t="shared" si="179"/>
        <v>1022293</v>
      </c>
      <c r="B3789" s="6" t="s">
        <v>629</v>
      </c>
      <c r="C3789" s="7" t="s">
        <v>553</v>
      </c>
      <c r="D3789" s="7" t="s">
        <v>1096</v>
      </c>
      <c r="E3789" s="7" t="s">
        <v>269</v>
      </c>
      <c r="F3789" s="7" t="s">
        <v>270</v>
      </c>
      <c r="G3789" s="7" t="s">
        <v>1083</v>
      </c>
      <c r="H3789" s="7" t="s">
        <v>1015</v>
      </c>
      <c r="I3789" s="6" t="s">
        <v>15</v>
      </c>
      <c r="J3789" s="1">
        <v>725</v>
      </c>
      <c r="K3789" s="1">
        <v>5321</v>
      </c>
      <c r="L3789" s="1">
        <v>6046</v>
      </c>
      <c r="M3789" s="1">
        <v>725</v>
      </c>
      <c r="N3789" s="1">
        <v>5321</v>
      </c>
      <c r="O3789" s="1">
        <v>6046</v>
      </c>
      <c r="P3789" s="1">
        <v>6000</v>
      </c>
      <c r="Q3789" s="12"/>
      <c r="R3789" s="29">
        <f t="shared" si="180"/>
        <v>46</v>
      </c>
      <c r="S3789" t="str">
        <f t="shared" si="181"/>
        <v>Sobre ingreso</v>
      </c>
      <c r="T3789" s="10">
        <f>IFERROR(VLOOKUP(A3789,[1]!Tabla1[[#All],[Material]:[venta nueva]],38,FALSE),0)</f>
        <v>0</v>
      </c>
    </row>
    <row r="3790" spans="1:20" hidden="1" x14ac:dyDescent="0.35">
      <c r="A3790">
        <f t="shared" si="179"/>
        <v>1022304</v>
      </c>
      <c r="B3790" s="6" t="s">
        <v>629</v>
      </c>
      <c r="C3790" s="7" t="s">
        <v>553</v>
      </c>
      <c r="D3790" s="7" t="s">
        <v>1096</v>
      </c>
      <c r="E3790" s="7" t="s">
        <v>271</v>
      </c>
      <c r="F3790" s="7" t="s">
        <v>272</v>
      </c>
      <c r="G3790" s="7" t="s">
        <v>1069</v>
      </c>
      <c r="H3790" s="7" t="s">
        <v>1026</v>
      </c>
      <c r="I3790" s="6" t="s">
        <v>9</v>
      </c>
      <c r="J3790" s="1">
        <v>-17438</v>
      </c>
      <c r="K3790" s="1">
        <v>24094</v>
      </c>
      <c r="L3790" s="1">
        <v>0</v>
      </c>
      <c r="M3790" s="1">
        <v>-17438</v>
      </c>
      <c r="N3790" s="1">
        <v>24094</v>
      </c>
      <c r="O3790" s="1">
        <v>20000</v>
      </c>
      <c r="P3790" s="1">
        <v>20000</v>
      </c>
      <c r="Q3790" s="12"/>
      <c r="R3790" s="29">
        <f t="shared" si="180"/>
        <v>0</v>
      </c>
      <c r="S3790" t="str">
        <f t="shared" si="181"/>
        <v>OK</v>
      </c>
      <c r="T3790" s="10">
        <f>IFERROR(VLOOKUP(A3790,[1]!Tabla1[[#All],[Material]:[venta nueva]],38,FALSE),0)</f>
        <v>0</v>
      </c>
    </row>
    <row r="3791" spans="1:20" hidden="1" x14ac:dyDescent="0.35">
      <c r="A3791">
        <f t="shared" si="179"/>
        <v>1022335</v>
      </c>
      <c r="B3791" s="6" t="s">
        <v>629</v>
      </c>
      <c r="C3791" s="7" t="s">
        <v>553</v>
      </c>
      <c r="D3791" s="7" t="s">
        <v>1096</v>
      </c>
      <c r="E3791" s="7" t="s">
        <v>511</v>
      </c>
      <c r="F3791" s="7" t="s">
        <v>512</v>
      </c>
      <c r="G3791" s="7" t="s">
        <v>1084</v>
      </c>
      <c r="H3791" s="7" t="s">
        <v>1017</v>
      </c>
      <c r="I3791" s="6" t="s">
        <v>8</v>
      </c>
      <c r="J3791" s="1">
        <v>42</v>
      </c>
      <c r="K3791" s="1">
        <v>0</v>
      </c>
      <c r="L3791" s="1">
        <v>0</v>
      </c>
      <c r="M3791" s="1">
        <v>42</v>
      </c>
      <c r="N3791" s="1">
        <v>0</v>
      </c>
      <c r="O3791" s="1">
        <v>0</v>
      </c>
      <c r="P3791" s="1"/>
      <c r="Q3791" s="12"/>
      <c r="R3791" s="29">
        <f t="shared" si="180"/>
        <v>0</v>
      </c>
      <c r="S3791" t="str">
        <f t="shared" si="181"/>
        <v>OK</v>
      </c>
      <c r="T3791" s="10">
        <f>IFERROR(VLOOKUP(A3791,[1]!Tabla1[[#All],[Material]:[venta nueva]],38,FALSE),0)</f>
        <v>0</v>
      </c>
    </row>
    <row r="3792" spans="1:20" hidden="1" x14ac:dyDescent="0.35">
      <c r="A3792">
        <f t="shared" si="179"/>
        <v>1022340</v>
      </c>
      <c r="B3792" s="6" t="s">
        <v>629</v>
      </c>
      <c r="C3792" s="7" t="s">
        <v>553</v>
      </c>
      <c r="D3792" s="7" t="s">
        <v>1096</v>
      </c>
      <c r="E3792" s="7" t="s">
        <v>277</v>
      </c>
      <c r="F3792" s="7" t="s">
        <v>278</v>
      </c>
      <c r="G3792" s="7" t="s">
        <v>1075</v>
      </c>
      <c r="H3792" s="7" t="s">
        <v>1011</v>
      </c>
      <c r="I3792" s="6" t="s">
        <v>14</v>
      </c>
      <c r="J3792" s="1">
        <v>3790</v>
      </c>
      <c r="K3792" s="1">
        <v>0</v>
      </c>
      <c r="L3792" s="1">
        <v>0</v>
      </c>
      <c r="M3792" s="1">
        <v>3790</v>
      </c>
      <c r="N3792" s="1">
        <v>0</v>
      </c>
      <c r="O3792" s="1">
        <v>0</v>
      </c>
      <c r="P3792" s="1"/>
      <c r="Q3792" s="12"/>
      <c r="R3792" s="29">
        <f t="shared" si="180"/>
        <v>0</v>
      </c>
      <c r="S3792" t="str">
        <f t="shared" si="181"/>
        <v>OK</v>
      </c>
      <c r="T3792" s="10">
        <f>IFERROR(VLOOKUP(A3792,[1]!Tabla1[[#All],[Material]:[venta nueva]],38,FALSE),0)</f>
        <v>0</v>
      </c>
    </row>
    <row r="3793" spans="1:20" hidden="1" x14ac:dyDescent="0.35">
      <c r="A3793">
        <f t="shared" si="179"/>
        <v>1022373</v>
      </c>
      <c r="B3793" s="6" t="s">
        <v>629</v>
      </c>
      <c r="C3793" s="7" t="s">
        <v>553</v>
      </c>
      <c r="D3793" s="7" t="s">
        <v>1096</v>
      </c>
      <c r="E3793" s="7" t="s">
        <v>281</v>
      </c>
      <c r="F3793" s="7" t="s">
        <v>282</v>
      </c>
      <c r="G3793" s="7" t="s">
        <v>1081</v>
      </c>
      <c r="H3793" s="7" t="s">
        <v>1010</v>
      </c>
      <c r="I3793" s="6" t="s">
        <v>14</v>
      </c>
      <c r="J3793" s="1"/>
      <c r="K3793" s="1"/>
      <c r="L3793" s="1"/>
      <c r="M3793" s="1"/>
      <c r="N3793" s="1"/>
      <c r="O3793" s="1"/>
      <c r="P3793" s="1">
        <v>24000</v>
      </c>
      <c r="Q3793" s="12"/>
      <c r="R3793" s="29">
        <f t="shared" si="180"/>
        <v>-24000</v>
      </c>
      <c r="S3793" t="str">
        <f t="shared" si="181"/>
        <v>Pendiente de ingreso</v>
      </c>
      <c r="T3793" s="10">
        <f>IFERROR(VLOOKUP(A3793,[1]!Tabla1[[#All],[Material]:[venta nueva]],38,FALSE),0)</f>
        <v>0</v>
      </c>
    </row>
    <row r="3794" spans="1:20" hidden="1" x14ac:dyDescent="0.35">
      <c r="A3794">
        <f t="shared" si="179"/>
        <v>1022378</v>
      </c>
      <c r="B3794" s="6" t="s">
        <v>629</v>
      </c>
      <c r="C3794" s="7" t="s">
        <v>553</v>
      </c>
      <c r="D3794" s="7" t="s">
        <v>1096</v>
      </c>
      <c r="E3794" s="7" t="s">
        <v>283</v>
      </c>
      <c r="F3794" s="7" t="s">
        <v>284</v>
      </c>
      <c r="G3794" s="7" t="s">
        <v>1084</v>
      </c>
      <c r="H3794" s="7" t="s">
        <v>1017</v>
      </c>
      <c r="I3794" s="6" t="s">
        <v>14</v>
      </c>
      <c r="J3794" s="1"/>
      <c r="K3794" s="1"/>
      <c r="L3794" s="1"/>
      <c r="M3794" s="1"/>
      <c r="N3794" s="1"/>
      <c r="O3794" s="1"/>
      <c r="P3794" s="1">
        <v>24000</v>
      </c>
      <c r="Q3794" s="12"/>
      <c r="R3794" s="29">
        <f t="shared" si="180"/>
        <v>-24000</v>
      </c>
      <c r="S3794" t="str">
        <f t="shared" si="181"/>
        <v>Pendiente de ingreso</v>
      </c>
      <c r="T3794" s="10">
        <f>IFERROR(VLOOKUP(A3794,[1]!Tabla1[[#All],[Material]:[venta nueva]],38,FALSE),0)</f>
        <v>0</v>
      </c>
    </row>
    <row r="3795" spans="1:20" hidden="1" x14ac:dyDescent="0.35">
      <c r="A3795">
        <f t="shared" si="179"/>
        <v>1022379</v>
      </c>
      <c r="B3795" s="6" t="s">
        <v>629</v>
      </c>
      <c r="C3795" s="7" t="s">
        <v>553</v>
      </c>
      <c r="D3795" s="7" t="s">
        <v>1096</v>
      </c>
      <c r="E3795" s="7" t="s">
        <v>285</v>
      </c>
      <c r="F3795" s="7" t="s">
        <v>286</v>
      </c>
      <c r="G3795" s="7" t="s">
        <v>1077</v>
      </c>
      <c r="H3795" s="7" t="s">
        <v>1005</v>
      </c>
      <c r="I3795" s="6" t="s">
        <v>14</v>
      </c>
      <c r="J3795" s="1">
        <v>10394</v>
      </c>
      <c r="K3795" s="1">
        <v>0</v>
      </c>
      <c r="L3795" s="1">
        <v>12000</v>
      </c>
      <c r="M3795" s="1">
        <v>10394</v>
      </c>
      <c r="N3795" s="1">
        <v>0</v>
      </c>
      <c r="O3795" s="1">
        <v>12000</v>
      </c>
      <c r="P3795" s="1"/>
      <c r="Q3795" s="12"/>
      <c r="R3795" s="29">
        <f t="shared" si="180"/>
        <v>12000</v>
      </c>
      <c r="S3795" t="str">
        <f t="shared" si="181"/>
        <v>Sobre ingreso</v>
      </c>
      <c r="T3795" s="10">
        <f>IFERROR(VLOOKUP(A3795,[1]!Tabla1[[#All],[Material]:[venta nueva]],38,FALSE),0)</f>
        <v>0</v>
      </c>
    </row>
    <row r="3796" spans="1:20" hidden="1" x14ac:dyDescent="0.35">
      <c r="A3796">
        <f t="shared" si="179"/>
        <v>1022381</v>
      </c>
      <c r="B3796" s="6" t="s">
        <v>629</v>
      </c>
      <c r="C3796" s="7" t="s">
        <v>553</v>
      </c>
      <c r="D3796" s="7" t="s">
        <v>1096</v>
      </c>
      <c r="E3796" s="7" t="s">
        <v>287</v>
      </c>
      <c r="F3796" s="7" t="s">
        <v>288</v>
      </c>
      <c r="G3796" s="7" t="s">
        <v>1078</v>
      </c>
      <c r="H3796" s="7" t="s">
        <v>1009</v>
      </c>
      <c r="I3796" s="6" t="s">
        <v>14</v>
      </c>
      <c r="J3796" s="1"/>
      <c r="K3796" s="1"/>
      <c r="L3796" s="1"/>
      <c r="M3796" s="1"/>
      <c r="N3796" s="1"/>
      <c r="O3796" s="1"/>
      <c r="P3796" s="1">
        <v>48000</v>
      </c>
      <c r="Q3796" s="12"/>
      <c r="R3796" s="29">
        <f t="shared" si="180"/>
        <v>-48000</v>
      </c>
      <c r="S3796" t="str">
        <f t="shared" si="181"/>
        <v>Pendiente de ingreso</v>
      </c>
      <c r="T3796" s="10">
        <f>IFERROR(VLOOKUP(A3796,[1]!Tabla1[[#All],[Material]:[venta nueva]],38,FALSE),0)</f>
        <v>0</v>
      </c>
    </row>
    <row r="3797" spans="1:20" hidden="1" x14ac:dyDescent="0.35">
      <c r="A3797">
        <f t="shared" si="179"/>
        <v>1022388</v>
      </c>
      <c r="B3797" s="6" t="s">
        <v>629</v>
      </c>
      <c r="C3797" s="7" t="s">
        <v>553</v>
      </c>
      <c r="D3797" s="7" t="s">
        <v>1096</v>
      </c>
      <c r="E3797" s="7" t="s">
        <v>291</v>
      </c>
      <c r="F3797" s="7" t="s">
        <v>292</v>
      </c>
      <c r="G3797" s="7" t="s">
        <v>1084</v>
      </c>
      <c r="H3797" s="7" t="s">
        <v>1017</v>
      </c>
      <c r="I3797" s="6" t="s">
        <v>14</v>
      </c>
      <c r="J3797" s="1">
        <v>5406</v>
      </c>
      <c r="K3797" s="1">
        <v>153919</v>
      </c>
      <c r="L3797" s="1">
        <v>168000</v>
      </c>
      <c r="M3797" s="1">
        <v>5406</v>
      </c>
      <c r="N3797" s="1">
        <v>153919</v>
      </c>
      <c r="O3797" s="1">
        <v>168000</v>
      </c>
      <c r="P3797" s="1">
        <v>168000</v>
      </c>
      <c r="Q3797" s="12"/>
      <c r="R3797" s="29">
        <f t="shared" si="180"/>
        <v>0</v>
      </c>
      <c r="S3797" t="str">
        <f t="shared" si="181"/>
        <v>OK</v>
      </c>
      <c r="T3797" s="10">
        <f>IFERROR(VLOOKUP(A3797,[1]!Tabla1[[#All],[Material]:[venta nueva]],38,FALSE),0)</f>
        <v>0</v>
      </c>
    </row>
    <row r="3798" spans="1:20" hidden="1" x14ac:dyDescent="0.35">
      <c r="A3798">
        <f t="shared" si="179"/>
        <v>1022389</v>
      </c>
      <c r="B3798" s="6" t="s">
        <v>629</v>
      </c>
      <c r="C3798" s="7" t="s">
        <v>553</v>
      </c>
      <c r="D3798" s="7" t="s">
        <v>1096</v>
      </c>
      <c r="E3798" s="7" t="s">
        <v>500</v>
      </c>
      <c r="F3798" s="7" t="s">
        <v>501</v>
      </c>
      <c r="G3798" s="7" t="s">
        <v>1080</v>
      </c>
      <c r="H3798" s="7" t="s">
        <v>1008</v>
      </c>
      <c r="I3798" s="6" t="s">
        <v>14</v>
      </c>
      <c r="J3798" s="1">
        <v>1600</v>
      </c>
      <c r="K3798" s="1">
        <v>0</v>
      </c>
      <c r="L3798" s="1">
        <v>0</v>
      </c>
      <c r="M3798" s="1">
        <v>1600</v>
      </c>
      <c r="N3798" s="1">
        <v>0</v>
      </c>
      <c r="O3798" s="1">
        <v>0</v>
      </c>
      <c r="P3798" s="1"/>
      <c r="Q3798" s="12"/>
      <c r="R3798" s="29">
        <f t="shared" si="180"/>
        <v>0</v>
      </c>
      <c r="S3798" t="str">
        <f t="shared" si="181"/>
        <v>OK</v>
      </c>
      <c r="T3798" s="10">
        <f>IFERROR(VLOOKUP(A3798,[1]!Tabla1[[#All],[Material]:[venta nueva]],38,FALSE),0)</f>
        <v>0</v>
      </c>
    </row>
    <row r="3799" spans="1:20" hidden="1" x14ac:dyDescent="0.35">
      <c r="A3799">
        <f t="shared" si="179"/>
        <v>1022398</v>
      </c>
      <c r="B3799" s="6" t="s">
        <v>629</v>
      </c>
      <c r="C3799" s="7" t="s">
        <v>553</v>
      </c>
      <c r="D3799" s="7" t="s">
        <v>1096</v>
      </c>
      <c r="E3799" s="7" t="s">
        <v>293</v>
      </c>
      <c r="F3799" s="7" t="s">
        <v>294</v>
      </c>
      <c r="G3799" s="7" t="s">
        <v>1076</v>
      </c>
      <c r="H3799" s="7" t="s">
        <v>1004</v>
      </c>
      <c r="I3799" s="6" t="s">
        <v>15</v>
      </c>
      <c r="J3799" s="1">
        <v>6137</v>
      </c>
      <c r="K3799" s="1">
        <v>33863</v>
      </c>
      <c r="L3799" s="1">
        <v>40000</v>
      </c>
      <c r="M3799" s="1">
        <v>6137</v>
      </c>
      <c r="N3799" s="1">
        <v>33863</v>
      </c>
      <c r="O3799" s="1">
        <v>40000</v>
      </c>
      <c r="P3799" s="1">
        <v>40000</v>
      </c>
      <c r="Q3799" s="12"/>
      <c r="R3799" s="29">
        <f t="shared" si="180"/>
        <v>0</v>
      </c>
      <c r="S3799" t="str">
        <f t="shared" si="181"/>
        <v>OK</v>
      </c>
      <c r="T3799" s="10">
        <f>IFERROR(VLOOKUP(A3799,[1]!Tabla1[[#All],[Material]:[venta nueva]],38,FALSE),0)</f>
        <v>0</v>
      </c>
    </row>
    <row r="3800" spans="1:20" hidden="1" x14ac:dyDescent="0.35">
      <c r="A3800">
        <f t="shared" si="179"/>
        <v>1022413</v>
      </c>
      <c r="B3800" s="6" t="s">
        <v>629</v>
      </c>
      <c r="C3800" s="7" t="s">
        <v>553</v>
      </c>
      <c r="D3800" s="7" t="s">
        <v>1096</v>
      </c>
      <c r="E3800" s="7" t="s">
        <v>517</v>
      </c>
      <c r="F3800" s="7" t="s">
        <v>518</v>
      </c>
      <c r="G3800" s="7" t="s">
        <v>1069</v>
      </c>
      <c r="H3800" s="7" t="s">
        <v>1026</v>
      </c>
      <c r="I3800" s="6" t="s">
        <v>15</v>
      </c>
      <c r="J3800" s="1">
        <v>-147</v>
      </c>
      <c r="K3800" s="1">
        <v>11020</v>
      </c>
      <c r="L3800" s="1">
        <v>10873</v>
      </c>
      <c r="M3800" s="1">
        <v>-147</v>
      </c>
      <c r="N3800" s="1">
        <v>11020</v>
      </c>
      <c r="O3800" s="1">
        <v>10873</v>
      </c>
      <c r="P3800" s="1">
        <v>10000</v>
      </c>
      <c r="Q3800" s="12"/>
      <c r="R3800" s="29">
        <f t="shared" si="180"/>
        <v>873</v>
      </c>
      <c r="S3800" t="str">
        <f t="shared" si="181"/>
        <v>Sobre ingreso</v>
      </c>
      <c r="T3800" s="10">
        <f>IFERROR(VLOOKUP(A3800,[1]!Tabla1[[#All],[Material]:[venta nueva]],38,FALSE),0)</f>
        <v>0</v>
      </c>
    </row>
    <row r="3801" spans="1:20" hidden="1" x14ac:dyDescent="0.35">
      <c r="A3801">
        <f t="shared" si="179"/>
        <v>1022414</v>
      </c>
      <c r="B3801" s="6" t="s">
        <v>629</v>
      </c>
      <c r="C3801" s="7" t="s">
        <v>553</v>
      </c>
      <c r="D3801" s="7" t="s">
        <v>1096</v>
      </c>
      <c r="E3801" s="7" t="s">
        <v>297</v>
      </c>
      <c r="F3801" s="7" t="s">
        <v>298</v>
      </c>
      <c r="G3801" s="7" t="s">
        <v>1074</v>
      </c>
      <c r="H3801" s="7" t="s">
        <v>1042</v>
      </c>
      <c r="I3801" s="6" t="s">
        <v>14</v>
      </c>
      <c r="J3801" s="1">
        <v>0</v>
      </c>
      <c r="K3801" s="1">
        <v>120000</v>
      </c>
      <c r="L3801" s="1">
        <v>120000</v>
      </c>
      <c r="M3801" s="1">
        <v>0</v>
      </c>
      <c r="N3801" s="1">
        <v>120000</v>
      </c>
      <c r="O3801" s="1">
        <v>120000</v>
      </c>
      <c r="P3801" s="1">
        <v>72000</v>
      </c>
      <c r="Q3801" s="12"/>
      <c r="R3801" s="29">
        <f t="shared" si="180"/>
        <v>48000</v>
      </c>
      <c r="S3801" t="str">
        <f t="shared" si="181"/>
        <v>Sobre ingreso</v>
      </c>
      <c r="T3801" s="10">
        <f>IFERROR(VLOOKUP(A3801,[1]!Tabla1[[#All],[Material]:[venta nueva]],38,FALSE),0)</f>
        <v>0</v>
      </c>
    </row>
    <row r="3802" spans="1:20" hidden="1" x14ac:dyDescent="0.35">
      <c r="A3802">
        <f t="shared" si="179"/>
        <v>1022416</v>
      </c>
      <c r="B3802" s="6" t="s">
        <v>629</v>
      </c>
      <c r="C3802" s="7" t="s">
        <v>553</v>
      </c>
      <c r="D3802" s="7" t="s">
        <v>1096</v>
      </c>
      <c r="E3802" s="7" t="s">
        <v>299</v>
      </c>
      <c r="F3802" s="7" t="s">
        <v>300</v>
      </c>
      <c r="G3802" s="7" t="s">
        <v>1074</v>
      </c>
      <c r="H3802" s="7" t="s">
        <v>1043</v>
      </c>
      <c r="I3802" s="6" t="s">
        <v>14</v>
      </c>
      <c r="J3802" s="1">
        <v>1116</v>
      </c>
      <c r="K3802" s="1">
        <v>0</v>
      </c>
      <c r="L3802" s="1">
        <v>0</v>
      </c>
      <c r="M3802" s="1">
        <v>1116</v>
      </c>
      <c r="N3802" s="1">
        <v>0</v>
      </c>
      <c r="O3802" s="1">
        <v>0</v>
      </c>
      <c r="P3802" s="1"/>
      <c r="Q3802" s="12"/>
      <c r="R3802" s="29">
        <f t="shared" si="180"/>
        <v>0</v>
      </c>
      <c r="S3802" t="str">
        <f t="shared" si="181"/>
        <v>OK</v>
      </c>
      <c r="T3802" s="10">
        <f>IFERROR(VLOOKUP(A3802,[1]!Tabla1[[#All],[Material]:[venta nueva]],38,FALSE),0)</f>
        <v>0</v>
      </c>
    </row>
    <row r="3803" spans="1:20" hidden="1" x14ac:dyDescent="0.35">
      <c r="A3803">
        <f t="shared" si="179"/>
        <v>1022417</v>
      </c>
      <c r="B3803" s="6" t="s">
        <v>629</v>
      </c>
      <c r="C3803" s="7" t="s">
        <v>553</v>
      </c>
      <c r="D3803" s="7" t="s">
        <v>1096</v>
      </c>
      <c r="E3803" s="7" t="s">
        <v>301</v>
      </c>
      <c r="F3803" s="7" t="s">
        <v>302</v>
      </c>
      <c r="G3803" s="7" t="s">
        <v>1080</v>
      </c>
      <c r="H3803" s="7" t="s">
        <v>1031</v>
      </c>
      <c r="I3803" s="6" t="s">
        <v>14</v>
      </c>
      <c r="J3803" s="1">
        <v>7152</v>
      </c>
      <c r="K3803" s="1">
        <v>0</v>
      </c>
      <c r="L3803" s="1">
        <v>0</v>
      </c>
      <c r="M3803" s="1">
        <v>7152</v>
      </c>
      <c r="N3803" s="1">
        <v>0</v>
      </c>
      <c r="O3803" s="1">
        <v>0</v>
      </c>
      <c r="P3803" s="1">
        <v>168000</v>
      </c>
      <c r="Q3803" s="12"/>
      <c r="R3803" s="29">
        <f t="shared" si="180"/>
        <v>-168000</v>
      </c>
      <c r="S3803" t="str">
        <f t="shared" si="181"/>
        <v>Pendiente de ingreso</v>
      </c>
      <c r="T3803" s="10">
        <f>IFERROR(VLOOKUP(A3803,[1]!Tabla1[[#All],[Material]:[venta nueva]],38,FALSE),0)</f>
        <v>0</v>
      </c>
    </row>
    <row r="3804" spans="1:20" hidden="1" x14ac:dyDescent="0.35">
      <c r="A3804">
        <f t="shared" si="179"/>
        <v>1022515</v>
      </c>
      <c r="B3804" s="6" t="s">
        <v>629</v>
      </c>
      <c r="C3804" s="7" t="s">
        <v>553</v>
      </c>
      <c r="D3804" s="7" t="s">
        <v>1096</v>
      </c>
      <c r="E3804" s="7" t="s">
        <v>307</v>
      </c>
      <c r="F3804" s="7" t="s">
        <v>308</v>
      </c>
      <c r="G3804" s="7" t="s">
        <v>1082</v>
      </c>
      <c r="H3804" s="7" t="s">
        <v>1014</v>
      </c>
      <c r="I3804" s="6" t="s">
        <v>15</v>
      </c>
      <c r="J3804" s="1">
        <v>-3608</v>
      </c>
      <c r="K3804" s="1">
        <v>30000</v>
      </c>
      <c r="L3804" s="1">
        <v>26392</v>
      </c>
      <c r="M3804" s="1">
        <v>-3608</v>
      </c>
      <c r="N3804" s="1">
        <v>30000</v>
      </c>
      <c r="O3804" s="1">
        <v>26392</v>
      </c>
      <c r="P3804" s="1">
        <v>26000</v>
      </c>
      <c r="Q3804" s="12"/>
      <c r="R3804" s="29">
        <f t="shared" si="180"/>
        <v>392</v>
      </c>
      <c r="S3804" t="str">
        <f t="shared" si="181"/>
        <v>Sobre ingreso</v>
      </c>
      <c r="T3804" s="10">
        <f>IFERROR(VLOOKUP(A3804,[1]!Tabla1[[#All],[Material]:[venta nueva]],38,FALSE),0)</f>
        <v>0</v>
      </c>
    </row>
    <row r="3805" spans="1:20" hidden="1" x14ac:dyDescent="0.35">
      <c r="A3805">
        <f t="shared" si="179"/>
        <v>1022541</v>
      </c>
      <c r="B3805" s="6" t="s">
        <v>629</v>
      </c>
      <c r="C3805" s="7" t="s">
        <v>553</v>
      </c>
      <c r="D3805" s="7" t="s">
        <v>1096</v>
      </c>
      <c r="E3805" s="7" t="s">
        <v>309</v>
      </c>
      <c r="F3805" s="7" t="s">
        <v>310</v>
      </c>
      <c r="G3805" s="7" t="s">
        <v>1078</v>
      </c>
      <c r="H3805" s="7" t="s">
        <v>1009</v>
      </c>
      <c r="I3805" s="6" t="s">
        <v>14</v>
      </c>
      <c r="J3805" s="1"/>
      <c r="K3805" s="1"/>
      <c r="L3805" s="1"/>
      <c r="M3805" s="1"/>
      <c r="N3805" s="1"/>
      <c r="O3805" s="1"/>
      <c r="P3805" s="1">
        <v>240001</v>
      </c>
      <c r="Q3805" s="12"/>
      <c r="R3805" s="29">
        <f t="shared" si="180"/>
        <v>-240001</v>
      </c>
      <c r="S3805" t="str">
        <f t="shared" si="181"/>
        <v>Pendiente de ingreso</v>
      </c>
      <c r="T3805" s="10">
        <f>IFERROR(VLOOKUP(A3805,[1]!Tabla1[[#All],[Material]:[venta nueva]],38,FALSE),0)</f>
        <v>0</v>
      </c>
    </row>
    <row r="3806" spans="1:20" hidden="1" x14ac:dyDescent="0.35">
      <c r="A3806">
        <f t="shared" si="179"/>
        <v>1022550</v>
      </c>
      <c r="B3806" s="6" t="s">
        <v>629</v>
      </c>
      <c r="C3806" s="7" t="s">
        <v>553</v>
      </c>
      <c r="D3806" s="7" t="s">
        <v>1096</v>
      </c>
      <c r="E3806" s="7" t="s">
        <v>466</v>
      </c>
      <c r="F3806" s="7" t="s">
        <v>467</v>
      </c>
      <c r="G3806" s="7" t="s">
        <v>1084</v>
      </c>
      <c r="H3806" s="7" t="s">
        <v>1032</v>
      </c>
      <c r="I3806" s="6" t="s">
        <v>15</v>
      </c>
      <c r="J3806" s="1">
        <v>26180</v>
      </c>
      <c r="K3806" s="1">
        <v>0</v>
      </c>
      <c r="L3806" s="1">
        <v>0</v>
      </c>
      <c r="M3806" s="1">
        <v>26180</v>
      </c>
      <c r="N3806" s="1">
        <v>0</v>
      </c>
      <c r="O3806" s="1">
        <v>0</v>
      </c>
      <c r="P3806" s="1"/>
      <c r="Q3806" s="12"/>
      <c r="R3806" s="29">
        <f t="shared" si="180"/>
        <v>0</v>
      </c>
      <c r="S3806" t="str">
        <f t="shared" si="181"/>
        <v>OK</v>
      </c>
      <c r="T3806" s="10">
        <f>IFERROR(VLOOKUP(A3806,[1]!Tabla1[[#All],[Material]:[venta nueva]],38,FALSE),0)</f>
        <v>0</v>
      </c>
    </row>
    <row r="3807" spans="1:20" hidden="1" x14ac:dyDescent="0.35">
      <c r="A3807">
        <f t="shared" si="179"/>
        <v>1022561</v>
      </c>
      <c r="B3807" s="6" t="s">
        <v>629</v>
      </c>
      <c r="C3807" s="7" t="s">
        <v>553</v>
      </c>
      <c r="D3807" s="7" t="s">
        <v>1096</v>
      </c>
      <c r="E3807" s="7" t="s">
        <v>311</v>
      </c>
      <c r="F3807" s="7" t="s">
        <v>312</v>
      </c>
      <c r="G3807" s="7" t="s">
        <v>1075</v>
      </c>
      <c r="H3807" s="7" t="s">
        <v>1003</v>
      </c>
      <c r="I3807" s="6" t="s">
        <v>15</v>
      </c>
      <c r="J3807" s="1">
        <v>-2340</v>
      </c>
      <c r="K3807" s="1">
        <v>2000</v>
      </c>
      <c r="L3807" s="1">
        <v>0</v>
      </c>
      <c r="M3807" s="1">
        <v>-2340</v>
      </c>
      <c r="N3807" s="1">
        <v>6000</v>
      </c>
      <c r="O3807" s="1">
        <v>4000</v>
      </c>
      <c r="P3807" s="1">
        <v>4000</v>
      </c>
      <c r="Q3807" s="12"/>
      <c r="R3807" s="29">
        <f t="shared" si="180"/>
        <v>0</v>
      </c>
      <c r="S3807" t="str">
        <f t="shared" si="181"/>
        <v>OK</v>
      </c>
      <c r="T3807" s="10">
        <f>IFERROR(VLOOKUP(A3807,[1]!Tabla1[[#All],[Material]:[venta nueva]],38,FALSE),0)</f>
        <v>0</v>
      </c>
    </row>
    <row r="3808" spans="1:20" hidden="1" x14ac:dyDescent="0.35">
      <c r="A3808">
        <f t="shared" si="179"/>
        <v>1022568</v>
      </c>
      <c r="B3808" s="6" t="s">
        <v>629</v>
      </c>
      <c r="C3808" s="7" t="s">
        <v>553</v>
      </c>
      <c r="D3808" s="7" t="s">
        <v>1096</v>
      </c>
      <c r="E3808" s="7" t="s">
        <v>448</v>
      </c>
      <c r="F3808" s="7" t="s">
        <v>449</v>
      </c>
      <c r="G3808" s="7" t="s">
        <v>1082</v>
      </c>
      <c r="H3808" s="7" t="s">
        <v>1013</v>
      </c>
      <c r="I3808" s="6" t="s">
        <v>14</v>
      </c>
      <c r="J3808" s="1">
        <v>342</v>
      </c>
      <c r="K3808" s="1">
        <v>117658</v>
      </c>
      <c r="L3808" s="1">
        <v>120000</v>
      </c>
      <c r="M3808" s="1">
        <v>342</v>
      </c>
      <c r="N3808" s="1">
        <v>117658</v>
      </c>
      <c r="O3808" s="1">
        <v>120000</v>
      </c>
      <c r="P3808" s="1">
        <v>120000</v>
      </c>
      <c r="Q3808" s="12"/>
      <c r="R3808" s="29">
        <f t="shared" si="180"/>
        <v>0</v>
      </c>
      <c r="S3808" t="str">
        <f t="shared" si="181"/>
        <v>OK</v>
      </c>
      <c r="T3808" s="10">
        <f>IFERROR(VLOOKUP(A3808,[1]!Tabla1[[#All],[Material]:[venta nueva]],38,FALSE),0)</f>
        <v>0</v>
      </c>
    </row>
    <row r="3809" spans="1:20" hidden="1" x14ac:dyDescent="0.35">
      <c r="A3809">
        <f t="shared" si="179"/>
        <v>1022570</v>
      </c>
      <c r="B3809" s="6" t="s">
        <v>629</v>
      </c>
      <c r="C3809" s="7" t="s">
        <v>553</v>
      </c>
      <c r="D3809" s="7" t="s">
        <v>1096</v>
      </c>
      <c r="E3809" s="7" t="s">
        <v>479</v>
      </c>
      <c r="F3809" s="7" t="s">
        <v>480</v>
      </c>
      <c r="G3809" s="7" t="s">
        <v>1082</v>
      </c>
      <c r="H3809" s="7" t="s">
        <v>1014</v>
      </c>
      <c r="I3809" s="6" t="s">
        <v>15</v>
      </c>
      <c r="J3809" s="1">
        <v>-1571</v>
      </c>
      <c r="K3809" s="1">
        <v>3571</v>
      </c>
      <c r="L3809" s="1">
        <v>2000</v>
      </c>
      <c r="M3809" s="1">
        <v>-1571</v>
      </c>
      <c r="N3809" s="1">
        <v>1571</v>
      </c>
      <c r="O3809" s="1">
        <v>0</v>
      </c>
      <c r="P3809" s="1"/>
      <c r="Q3809" s="12"/>
      <c r="R3809" s="29">
        <f t="shared" si="180"/>
        <v>0</v>
      </c>
      <c r="S3809" t="str">
        <f t="shared" si="181"/>
        <v>OK</v>
      </c>
      <c r="T3809" s="10">
        <f>IFERROR(VLOOKUP(A3809,[1]!Tabla1[[#All],[Material]:[venta nueva]],38,FALSE),0)</f>
        <v>0</v>
      </c>
    </row>
    <row r="3810" spans="1:20" hidden="1" x14ac:dyDescent="0.35">
      <c r="A3810">
        <f t="shared" si="179"/>
        <v>1022619</v>
      </c>
      <c r="B3810" s="6" t="s">
        <v>629</v>
      </c>
      <c r="C3810" s="7" t="s">
        <v>553</v>
      </c>
      <c r="D3810" s="7" t="s">
        <v>1096</v>
      </c>
      <c r="E3810" s="7" t="s">
        <v>320</v>
      </c>
      <c r="F3810" s="7" t="s">
        <v>321</v>
      </c>
      <c r="G3810" s="7" t="s">
        <v>1083</v>
      </c>
      <c r="H3810" s="7" t="s">
        <v>1015</v>
      </c>
      <c r="I3810" s="6" t="s">
        <v>8</v>
      </c>
      <c r="J3810" s="1">
        <v>-252</v>
      </c>
      <c r="K3810" s="1">
        <v>6209</v>
      </c>
      <c r="L3810" s="1">
        <v>5957</v>
      </c>
      <c r="M3810" s="1">
        <v>-252</v>
      </c>
      <c r="N3810" s="1">
        <v>6209</v>
      </c>
      <c r="O3810" s="1">
        <v>5957</v>
      </c>
      <c r="P3810" s="1">
        <v>5955.6549999999997</v>
      </c>
      <c r="Q3810" s="12"/>
      <c r="R3810" s="29">
        <f t="shared" si="180"/>
        <v>1.3450000000002547</v>
      </c>
      <c r="S3810" t="str">
        <f t="shared" si="181"/>
        <v>Sobre ingreso</v>
      </c>
      <c r="T3810" s="10">
        <f>IFERROR(VLOOKUP(A3810,[1]!Tabla1[[#All],[Material]:[venta nueva]],38,FALSE),0)</f>
        <v>0</v>
      </c>
    </row>
    <row r="3811" spans="1:20" hidden="1" x14ac:dyDescent="0.35">
      <c r="A3811">
        <f t="shared" si="179"/>
        <v>1022621</v>
      </c>
      <c r="B3811" s="6" t="s">
        <v>629</v>
      </c>
      <c r="C3811" s="7" t="s">
        <v>553</v>
      </c>
      <c r="D3811" s="7" t="s">
        <v>1096</v>
      </c>
      <c r="E3811" s="7" t="s">
        <v>322</v>
      </c>
      <c r="F3811" s="7" t="s">
        <v>323</v>
      </c>
      <c r="G3811" s="7" t="s">
        <v>1082</v>
      </c>
      <c r="H3811" s="7" t="s">
        <v>1013</v>
      </c>
      <c r="I3811" s="6" t="s">
        <v>15</v>
      </c>
      <c r="J3811" s="1">
        <v>-685</v>
      </c>
      <c r="K3811" s="1">
        <v>40000</v>
      </c>
      <c r="L3811" s="1">
        <v>39315</v>
      </c>
      <c r="M3811" s="1">
        <v>-685</v>
      </c>
      <c r="N3811" s="1">
        <v>40000</v>
      </c>
      <c r="O3811" s="1">
        <v>39315</v>
      </c>
      <c r="P3811" s="1">
        <v>39000</v>
      </c>
      <c r="Q3811" s="12"/>
      <c r="R3811" s="29">
        <f t="shared" si="180"/>
        <v>315</v>
      </c>
      <c r="S3811" t="str">
        <f t="shared" si="181"/>
        <v>Sobre ingreso</v>
      </c>
      <c r="T3811" s="10">
        <f>IFERROR(VLOOKUP(A3811,[1]!Tabla1[[#All],[Material]:[venta nueva]],38,FALSE),0)</f>
        <v>0</v>
      </c>
    </row>
    <row r="3812" spans="1:20" hidden="1" x14ac:dyDescent="0.35">
      <c r="A3812">
        <f t="shared" si="179"/>
        <v>1022636</v>
      </c>
      <c r="B3812" s="6" t="s">
        <v>629</v>
      </c>
      <c r="C3812" s="7" t="s">
        <v>553</v>
      </c>
      <c r="D3812" s="7" t="s">
        <v>1096</v>
      </c>
      <c r="E3812" s="7" t="s">
        <v>324</v>
      </c>
      <c r="F3812" s="7" t="s">
        <v>325</v>
      </c>
      <c r="G3812" s="7" t="s">
        <v>1084</v>
      </c>
      <c r="H3812" s="7" t="s">
        <v>1032</v>
      </c>
      <c r="I3812" s="6" t="s">
        <v>14</v>
      </c>
      <c r="J3812" s="1">
        <v>40707</v>
      </c>
      <c r="K3812" s="1">
        <v>169947</v>
      </c>
      <c r="L3812" s="1">
        <v>216000</v>
      </c>
      <c r="M3812" s="1">
        <v>40707</v>
      </c>
      <c r="N3812" s="1">
        <v>169947</v>
      </c>
      <c r="O3812" s="1">
        <v>216000</v>
      </c>
      <c r="P3812" s="1">
        <v>216000</v>
      </c>
      <c r="Q3812" s="12"/>
      <c r="R3812" s="29">
        <f t="shared" si="180"/>
        <v>0</v>
      </c>
      <c r="S3812" t="str">
        <f t="shared" si="181"/>
        <v>OK</v>
      </c>
      <c r="T3812" s="10">
        <f>IFERROR(VLOOKUP(A3812,[1]!Tabla1[[#All],[Material]:[venta nueva]],38,FALSE),0)</f>
        <v>0</v>
      </c>
    </row>
    <row r="3813" spans="1:20" hidden="1" x14ac:dyDescent="0.35">
      <c r="A3813">
        <f t="shared" si="179"/>
        <v>1022637</v>
      </c>
      <c r="B3813" s="6" t="s">
        <v>629</v>
      </c>
      <c r="C3813" s="7" t="s">
        <v>553</v>
      </c>
      <c r="D3813" s="7" t="s">
        <v>1096</v>
      </c>
      <c r="E3813" s="7" t="s">
        <v>326</v>
      </c>
      <c r="F3813" s="7" t="s">
        <v>327</v>
      </c>
      <c r="G3813" s="7" t="s">
        <v>1084</v>
      </c>
      <c r="H3813" s="7" t="s">
        <v>1028</v>
      </c>
      <c r="I3813" s="6" t="s">
        <v>14</v>
      </c>
      <c r="J3813" s="1"/>
      <c r="K3813" s="1"/>
      <c r="L3813" s="1"/>
      <c r="M3813" s="1"/>
      <c r="N3813" s="1"/>
      <c r="O3813" s="1"/>
      <c r="P3813" s="1">
        <v>72000</v>
      </c>
      <c r="Q3813" s="12"/>
      <c r="R3813" s="29">
        <f t="shared" si="180"/>
        <v>-72000</v>
      </c>
      <c r="S3813" t="str">
        <f t="shared" si="181"/>
        <v>Pendiente de ingreso</v>
      </c>
      <c r="T3813" s="10">
        <f>IFERROR(VLOOKUP(A3813,[1]!Tabla1[[#All],[Material]:[venta nueva]],38,FALSE),0)</f>
        <v>0</v>
      </c>
    </row>
    <row r="3814" spans="1:20" hidden="1" x14ac:dyDescent="0.35">
      <c r="A3814">
        <f t="shared" si="179"/>
        <v>1022639</v>
      </c>
      <c r="B3814" s="6" t="s">
        <v>629</v>
      </c>
      <c r="C3814" s="7" t="s">
        <v>553</v>
      </c>
      <c r="D3814" s="7" t="s">
        <v>1096</v>
      </c>
      <c r="E3814" s="7" t="s">
        <v>328</v>
      </c>
      <c r="F3814" s="7" t="s">
        <v>329</v>
      </c>
      <c r="G3814" s="7" t="s">
        <v>1087</v>
      </c>
      <c r="H3814" s="7" t="s">
        <v>1034</v>
      </c>
      <c r="I3814" s="6" t="s">
        <v>14</v>
      </c>
      <c r="J3814" s="1">
        <v>68563</v>
      </c>
      <c r="K3814" s="1">
        <v>1004393</v>
      </c>
      <c r="L3814" s="1">
        <v>1080000</v>
      </c>
      <c r="M3814" s="1">
        <v>68563</v>
      </c>
      <c r="N3814" s="1">
        <v>1004393</v>
      </c>
      <c r="O3814" s="1">
        <v>1080000</v>
      </c>
      <c r="P3814" s="1">
        <v>1080000</v>
      </c>
      <c r="Q3814" s="12"/>
      <c r="R3814" s="29">
        <f t="shared" si="180"/>
        <v>0</v>
      </c>
      <c r="S3814" t="str">
        <f t="shared" si="181"/>
        <v>OK</v>
      </c>
      <c r="T3814" s="10">
        <f>IFERROR(VLOOKUP(A3814,[1]!Tabla1[[#All],[Material]:[venta nueva]],38,FALSE),0)</f>
        <v>0</v>
      </c>
    </row>
    <row r="3815" spans="1:20" hidden="1" x14ac:dyDescent="0.35">
      <c r="A3815">
        <f t="shared" si="179"/>
        <v>1022640</v>
      </c>
      <c r="B3815" s="6" t="s">
        <v>629</v>
      </c>
      <c r="C3815" s="7" t="s">
        <v>553</v>
      </c>
      <c r="D3815" s="7" t="s">
        <v>1096</v>
      </c>
      <c r="E3815" s="7" t="s">
        <v>330</v>
      </c>
      <c r="F3815" s="7" t="s">
        <v>331</v>
      </c>
      <c r="G3815" s="7" t="s">
        <v>1087</v>
      </c>
      <c r="H3815" s="7" t="s">
        <v>1034</v>
      </c>
      <c r="I3815" s="6" t="s">
        <v>14</v>
      </c>
      <c r="J3815" s="1">
        <v>-5492</v>
      </c>
      <c r="K3815" s="1">
        <v>55759</v>
      </c>
      <c r="L3815" s="1">
        <v>48000</v>
      </c>
      <c r="M3815" s="1">
        <v>-5492</v>
      </c>
      <c r="N3815" s="1">
        <v>55759</v>
      </c>
      <c r="O3815" s="1">
        <v>48000</v>
      </c>
      <c r="P3815" s="1">
        <v>48000</v>
      </c>
      <c r="Q3815" s="12"/>
      <c r="R3815" s="29">
        <f t="shared" si="180"/>
        <v>0</v>
      </c>
      <c r="S3815" t="str">
        <f t="shared" si="181"/>
        <v>OK</v>
      </c>
      <c r="T3815" s="10">
        <f>IFERROR(VLOOKUP(A3815,[1]!Tabla1[[#All],[Material]:[venta nueva]],38,FALSE),0)</f>
        <v>0</v>
      </c>
    </row>
    <row r="3816" spans="1:20" hidden="1" x14ac:dyDescent="0.35">
      <c r="A3816">
        <f t="shared" si="179"/>
        <v>1022645</v>
      </c>
      <c r="B3816" s="6" t="s">
        <v>629</v>
      </c>
      <c r="C3816" s="7" t="s">
        <v>553</v>
      </c>
      <c r="D3816" s="7" t="s">
        <v>1096</v>
      </c>
      <c r="E3816" s="7" t="s">
        <v>332</v>
      </c>
      <c r="F3816" s="7" t="s">
        <v>160</v>
      </c>
      <c r="G3816" s="7" t="s">
        <v>1082</v>
      </c>
      <c r="H3816" s="7" t="s">
        <v>1013</v>
      </c>
      <c r="I3816" s="6" t="s">
        <v>14</v>
      </c>
      <c r="J3816" s="1">
        <v>-13069</v>
      </c>
      <c r="K3816" s="1">
        <v>21206</v>
      </c>
      <c r="L3816" s="1">
        <v>8000</v>
      </c>
      <c r="M3816" s="1">
        <v>-13069</v>
      </c>
      <c r="N3816" s="1">
        <v>21206</v>
      </c>
      <c r="O3816" s="1">
        <v>8000</v>
      </c>
      <c r="P3816" s="1"/>
      <c r="Q3816" s="12"/>
      <c r="R3816" s="29">
        <f t="shared" si="180"/>
        <v>8000</v>
      </c>
      <c r="S3816" t="str">
        <f t="shared" si="181"/>
        <v>Sobre ingreso</v>
      </c>
      <c r="T3816" s="10">
        <f>IFERROR(VLOOKUP(A3816,[1]!Tabla1[[#All],[Material]:[venta nueva]],38,FALSE),0)</f>
        <v>0</v>
      </c>
    </row>
    <row r="3817" spans="1:20" hidden="1" x14ac:dyDescent="0.35">
      <c r="A3817">
        <f t="shared" si="179"/>
        <v>1022646</v>
      </c>
      <c r="B3817" s="6" t="s">
        <v>629</v>
      </c>
      <c r="C3817" s="7" t="s">
        <v>553</v>
      </c>
      <c r="D3817" s="7" t="s">
        <v>1096</v>
      </c>
      <c r="E3817" s="7" t="s">
        <v>333</v>
      </c>
      <c r="F3817" s="7" t="s">
        <v>159</v>
      </c>
      <c r="G3817" s="7" t="s">
        <v>1082</v>
      </c>
      <c r="H3817" s="7" t="s">
        <v>1013</v>
      </c>
      <c r="I3817" s="6" t="s">
        <v>14</v>
      </c>
      <c r="J3817" s="1">
        <v>-240</v>
      </c>
      <c r="K3817" s="1">
        <v>240</v>
      </c>
      <c r="L3817" s="1">
        <v>0</v>
      </c>
      <c r="M3817" s="1">
        <v>-240</v>
      </c>
      <c r="N3817" s="1">
        <v>240</v>
      </c>
      <c r="O3817" s="1">
        <v>0</v>
      </c>
      <c r="P3817" s="1"/>
      <c r="Q3817" s="12"/>
      <c r="R3817" s="29">
        <f t="shared" si="180"/>
        <v>0</v>
      </c>
      <c r="S3817" t="str">
        <f t="shared" si="181"/>
        <v>OK</v>
      </c>
      <c r="T3817" s="10">
        <f>IFERROR(VLOOKUP(A3817,[1]!Tabla1[[#All],[Material]:[venta nueva]],38,FALSE),0)</f>
        <v>0</v>
      </c>
    </row>
    <row r="3818" spans="1:20" hidden="1" x14ac:dyDescent="0.35">
      <c r="A3818">
        <f t="shared" si="179"/>
        <v>1022654</v>
      </c>
      <c r="B3818" s="6" t="s">
        <v>629</v>
      </c>
      <c r="C3818" s="7" t="s">
        <v>553</v>
      </c>
      <c r="D3818" s="7" t="s">
        <v>1096</v>
      </c>
      <c r="E3818" s="7" t="s">
        <v>450</v>
      </c>
      <c r="F3818" s="7" t="s">
        <v>451</v>
      </c>
      <c r="G3818" s="7" t="s">
        <v>1081</v>
      </c>
      <c r="H3818" s="7" t="s">
        <v>1010</v>
      </c>
      <c r="I3818" s="6" t="s">
        <v>9</v>
      </c>
      <c r="J3818" s="1">
        <v>-31900</v>
      </c>
      <c r="K3818" s="1">
        <v>0</v>
      </c>
      <c r="L3818" s="1">
        <v>0</v>
      </c>
      <c r="M3818" s="1">
        <v>-31900</v>
      </c>
      <c r="N3818" s="1">
        <v>0</v>
      </c>
      <c r="O3818" s="1">
        <v>0</v>
      </c>
      <c r="P3818" s="1"/>
      <c r="Q3818" s="12"/>
      <c r="R3818" s="29">
        <f t="shared" si="180"/>
        <v>0</v>
      </c>
      <c r="S3818" t="str">
        <f t="shared" si="181"/>
        <v>OK</v>
      </c>
      <c r="T3818" s="10">
        <f>IFERROR(VLOOKUP(A3818,[1]!Tabla1[[#All],[Material]:[venta nueva]],38,FALSE),0)</f>
        <v>0</v>
      </c>
    </row>
    <row r="3819" spans="1:20" hidden="1" x14ac:dyDescent="0.35">
      <c r="A3819">
        <f t="shared" si="179"/>
        <v>1022657</v>
      </c>
      <c r="B3819" s="6" t="s">
        <v>629</v>
      </c>
      <c r="C3819" s="7" t="s">
        <v>553</v>
      </c>
      <c r="D3819" s="7" t="s">
        <v>1096</v>
      </c>
      <c r="E3819" s="7" t="s">
        <v>573</v>
      </c>
      <c r="F3819" s="7" t="s">
        <v>574</v>
      </c>
      <c r="G3819" s="7" t="s">
        <v>1074</v>
      </c>
      <c r="H3819" s="7" t="s">
        <v>1018</v>
      </c>
      <c r="I3819" s="6" t="s">
        <v>10</v>
      </c>
      <c r="J3819" s="1">
        <v>-5788</v>
      </c>
      <c r="K3819" s="1">
        <v>5788</v>
      </c>
      <c r="L3819" s="1">
        <v>0</v>
      </c>
      <c r="M3819" s="1">
        <v>-5788</v>
      </c>
      <c r="N3819" s="1">
        <v>5788</v>
      </c>
      <c r="O3819" s="1">
        <v>0</v>
      </c>
      <c r="P3819" s="1"/>
      <c r="Q3819" s="12"/>
      <c r="R3819" s="29">
        <f t="shared" si="180"/>
        <v>0</v>
      </c>
      <c r="S3819" t="str">
        <f t="shared" si="181"/>
        <v>OK</v>
      </c>
      <c r="T3819" s="10">
        <f>IFERROR(VLOOKUP(A3819,[1]!Tabla1[[#All],[Material]:[venta nueva]],38,FALSE),0)</f>
        <v>0</v>
      </c>
    </row>
    <row r="3820" spans="1:20" hidden="1" x14ac:dyDescent="0.35">
      <c r="A3820">
        <f t="shared" si="179"/>
        <v>1022748</v>
      </c>
      <c r="B3820" s="6" t="s">
        <v>629</v>
      </c>
      <c r="C3820" s="7" t="s">
        <v>553</v>
      </c>
      <c r="D3820" s="7" t="s">
        <v>1096</v>
      </c>
      <c r="E3820" s="7" t="s">
        <v>336</v>
      </c>
      <c r="F3820" s="7" t="s">
        <v>337</v>
      </c>
      <c r="G3820" s="7" t="s">
        <v>1069</v>
      </c>
      <c r="H3820" s="7" t="s">
        <v>1033</v>
      </c>
      <c r="I3820" s="6" t="s">
        <v>14</v>
      </c>
      <c r="J3820" s="1">
        <v>-41262</v>
      </c>
      <c r="K3820" s="1">
        <v>264943</v>
      </c>
      <c r="L3820" s="1">
        <v>216000</v>
      </c>
      <c r="M3820" s="1">
        <v>-41262</v>
      </c>
      <c r="N3820" s="1">
        <v>264943</v>
      </c>
      <c r="O3820" s="1">
        <v>216000</v>
      </c>
      <c r="P3820" s="1">
        <v>120000</v>
      </c>
      <c r="Q3820" s="12"/>
      <c r="R3820" s="29">
        <f t="shared" si="180"/>
        <v>96000</v>
      </c>
      <c r="S3820" t="str">
        <f t="shared" si="181"/>
        <v>Sobre ingreso</v>
      </c>
      <c r="T3820" s="10">
        <f>IFERROR(VLOOKUP(A3820,[1]!Tabla1[[#All],[Material]:[venta nueva]],38,FALSE),0)</f>
        <v>0</v>
      </c>
    </row>
    <row r="3821" spans="1:20" hidden="1" x14ac:dyDescent="0.35">
      <c r="A3821">
        <f t="shared" si="179"/>
        <v>1022750</v>
      </c>
      <c r="B3821" s="6" t="s">
        <v>629</v>
      </c>
      <c r="C3821" s="7" t="s">
        <v>553</v>
      </c>
      <c r="D3821" s="7" t="s">
        <v>1096</v>
      </c>
      <c r="E3821" s="7" t="s">
        <v>338</v>
      </c>
      <c r="F3821" s="7" t="s">
        <v>339</v>
      </c>
      <c r="G3821" s="7" t="s">
        <v>1077</v>
      </c>
      <c r="H3821" s="7" t="s">
        <v>1005</v>
      </c>
      <c r="I3821" s="6" t="s">
        <v>15</v>
      </c>
      <c r="J3821" s="1">
        <v>-1178</v>
      </c>
      <c r="K3821" s="1">
        <v>1178</v>
      </c>
      <c r="L3821" s="1">
        <v>0</v>
      </c>
      <c r="M3821" s="1">
        <v>-1178</v>
      </c>
      <c r="N3821" s="1">
        <v>1178</v>
      </c>
      <c r="O3821" s="1">
        <v>0</v>
      </c>
      <c r="P3821" s="1"/>
      <c r="Q3821" s="12"/>
      <c r="R3821" s="29">
        <f t="shared" si="180"/>
        <v>0</v>
      </c>
      <c r="S3821" t="str">
        <f t="shared" si="181"/>
        <v>OK</v>
      </c>
      <c r="T3821" s="10">
        <f>IFERROR(VLOOKUP(A3821,[1]!Tabla1[[#All],[Material]:[venta nueva]],38,FALSE),0)</f>
        <v>0</v>
      </c>
    </row>
    <row r="3822" spans="1:20" hidden="1" x14ac:dyDescent="0.35">
      <c r="A3822">
        <f t="shared" si="179"/>
        <v>1022751</v>
      </c>
      <c r="B3822" s="6" t="s">
        <v>629</v>
      </c>
      <c r="C3822" s="7" t="s">
        <v>553</v>
      </c>
      <c r="D3822" s="7" t="s">
        <v>1096</v>
      </c>
      <c r="E3822" s="7" t="s">
        <v>340</v>
      </c>
      <c r="F3822" s="7" t="s">
        <v>341</v>
      </c>
      <c r="G3822" s="7" t="s">
        <v>1077</v>
      </c>
      <c r="H3822" s="7" t="s">
        <v>1023</v>
      </c>
      <c r="I3822" s="6" t="s">
        <v>15</v>
      </c>
      <c r="J3822" s="1">
        <v>-3349</v>
      </c>
      <c r="K3822" s="1">
        <v>23349</v>
      </c>
      <c r="L3822" s="1">
        <v>20000</v>
      </c>
      <c r="M3822" s="1">
        <v>-3349</v>
      </c>
      <c r="N3822" s="1">
        <v>38349</v>
      </c>
      <c r="O3822" s="1">
        <v>35000</v>
      </c>
      <c r="P3822" s="1">
        <v>35000</v>
      </c>
      <c r="Q3822" s="12"/>
      <c r="R3822" s="29">
        <f t="shared" si="180"/>
        <v>0</v>
      </c>
      <c r="S3822" t="str">
        <f t="shared" si="181"/>
        <v>OK</v>
      </c>
      <c r="T3822" s="10">
        <f>IFERROR(VLOOKUP(A3822,[1]!Tabla1[[#All],[Material]:[venta nueva]],38,FALSE),0)</f>
        <v>0</v>
      </c>
    </row>
    <row r="3823" spans="1:20" hidden="1" x14ac:dyDescent="0.35">
      <c r="A3823">
        <f t="shared" si="179"/>
        <v>1022753</v>
      </c>
      <c r="B3823" s="6" t="s">
        <v>629</v>
      </c>
      <c r="C3823" s="7" t="s">
        <v>553</v>
      </c>
      <c r="D3823" s="7" t="s">
        <v>1096</v>
      </c>
      <c r="E3823" s="7" t="s">
        <v>342</v>
      </c>
      <c r="F3823" s="7" t="s">
        <v>343</v>
      </c>
      <c r="G3823" s="7" t="s">
        <v>1086</v>
      </c>
      <c r="H3823" s="7" t="s">
        <v>1025</v>
      </c>
      <c r="I3823" s="6" t="s">
        <v>14</v>
      </c>
      <c r="J3823" s="1">
        <v>-99285</v>
      </c>
      <c r="K3823" s="1">
        <v>211576</v>
      </c>
      <c r="L3823" s="1">
        <v>120000</v>
      </c>
      <c r="M3823" s="1">
        <v>-99285</v>
      </c>
      <c r="N3823" s="1">
        <v>211576</v>
      </c>
      <c r="O3823" s="1">
        <v>120000</v>
      </c>
      <c r="P3823" s="1">
        <v>120000</v>
      </c>
      <c r="Q3823" s="12"/>
      <c r="R3823" s="29">
        <f t="shared" si="180"/>
        <v>0</v>
      </c>
      <c r="S3823" t="str">
        <f t="shared" si="181"/>
        <v>OK</v>
      </c>
      <c r="T3823" s="10">
        <f>IFERROR(VLOOKUP(A3823,[1]!Tabla1[[#All],[Material]:[venta nueva]],38,FALSE),0)</f>
        <v>0</v>
      </c>
    </row>
    <row r="3824" spans="1:20" hidden="1" x14ac:dyDescent="0.35">
      <c r="A3824">
        <f t="shared" si="179"/>
        <v>1022760</v>
      </c>
      <c r="B3824" s="6" t="s">
        <v>629</v>
      </c>
      <c r="C3824" s="7" t="s">
        <v>553</v>
      </c>
      <c r="D3824" s="7" t="s">
        <v>1096</v>
      </c>
      <c r="E3824" s="7" t="s">
        <v>548</v>
      </c>
      <c r="F3824" s="7" t="s">
        <v>549</v>
      </c>
      <c r="G3824" s="7" t="s">
        <v>1082</v>
      </c>
      <c r="H3824" s="7" t="s">
        <v>1013</v>
      </c>
      <c r="I3824" s="6" t="s">
        <v>8</v>
      </c>
      <c r="J3824" s="1">
        <v>1051</v>
      </c>
      <c r="K3824" s="1">
        <v>0</v>
      </c>
      <c r="L3824" s="1">
        <v>0</v>
      </c>
      <c r="M3824" s="1">
        <v>1051</v>
      </c>
      <c r="N3824" s="1">
        <v>0</v>
      </c>
      <c r="O3824" s="1">
        <v>0</v>
      </c>
      <c r="P3824" s="1"/>
      <c r="Q3824" s="12"/>
      <c r="R3824" s="29">
        <f t="shared" si="180"/>
        <v>0</v>
      </c>
      <c r="S3824" t="str">
        <f t="shared" si="181"/>
        <v>OK</v>
      </c>
      <c r="T3824" s="10">
        <f>IFERROR(VLOOKUP(A3824,[1]!Tabla1[[#All],[Material]:[venta nueva]],38,FALSE),0)</f>
        <v>0</v>
      </c>
    </row>
    <row r="3825" spans="1:20" hidden="1" x14ac:dyDescent="0.35">
      <c r="A3825">
        <f t="shared" si="179"/>
        <v>1022767</v>
      </c>
      <c r="B3825" s="6" t="s">
        <v>629</v>
      </c>
      <c r="C3825" s="7" t="s">
        <v>553</v>
      </c>
      <c r="D3825" s="7" t="s">
        <v>1096</v>
      </c>
      <c r="E3825" s="7" t="s">
        <v>344</v>
      </c>
      <c r="F3825" s="7" t="s">
        <v>345</v>
      </c>
      <c r="G3825" s="7" t="s">
        <v>1078</v>
      </c>
      <c r="H3825" s="7" t="s">
        <v>1009</v>
      </c>
      <c r="I3825" s="6" t="s">
        <v>15</v>
      </c>
      <c r="J3825" s="1">
        <v>0</v>
      </c>
      <c r="K3825" s="1">
        <v>61962</v>
      </c>
      <c r="L3825" s="1">
        <v>48000</v>
      </c>
      <c r="M3825" s="1">
        <v>0</v>
      </c>
      <c r="N3825" s="1">
        <v>37962</v>
      </c>
      <c r="O3825" s="1">
        <v>48000</v>
      </c>
      <c r="P3825" s="1">
        <v>48000</v>
      </c>
      <c r="Q3825" s="12"/>
      <c r="R3825" s="29">
        <f t="shared" si="180"/>
        <v>0</v>
      </c>
      <c r="S3825" t="str">
        <f t="shared" si="181"/>
        <v>OK</v>
      </c>
      <c r="T3825" s="10">
        <f>IFERROR(VLOOKUP(A3825,[1]!Tabla1[[#All],[Material]:[venta nueva]],38,FALSE),0)</f>
        <v>0</v>
      </c>
    </row>
    <row r="3826" spans="1:20" hidden="1" x14ac:dyDescent="0.35">
      <c r="A3826">
        <f t="shared" si="179"/>
        <v>1022854</v>
      </c>
      <c r="B3826" s="6" t="s">
        <v>629</v>
      </c>
      <c r="C3826" s="7" t="s">
        <v>553</v>
      </c>
      <c r="D3826" s="7" t="s">
        <v>1096</v>
      </c>
      <c r="E3826" s="7" t="s">
        <v>575</v>
      </c>
      <c r="F3826" s="7" t="s">
        <v>357</v>
      </c>
      <c r="G3826" s="7" t="s">
        <v>1084</v>
      </c>
      <c r="H3826" s="7" t="s">
        <v>1017</v>
      </c>
      <c r="I3826" s="6" t="s">
        <v>10</v>
      </c>
      <c r="J3826" s="1">
        <v>-29493</v>
      </c>
      <c r="K3826" s="1">
        <v>0</v>
      </c>
      <c r="L3826" s="1">
        <v>0</v>
      </c>
      <c r="M3826" s="1">
        <v>-29493</v>
      </c>
      <c r="N3826" s="1">
        <v>0</v>
      </c>
      <c r="O3826" s="1">
        <v>0</v>
      </c>
      <c r="P3826" s="1"/>
      <c r="Q3826" s="12"/>
      <c r="R3826" s="29">
        <f t="shared" si="180"/>
        <v>0</v>
      </c>
      <c r="S3826" t="str">
        <f t="shared" si="181"/>
        <v>OK</v>
      </c>
      <c r="T3826" s="10">
        <f>IFERROR(VLOOKUP(A3826,[1]!Tabla1[[#All],[Material]:[venta nueva]],38,FALSE),0)</f>
        <v>0</v>
      </c>
    </row>
    <row r="3827" spans="1:20" hidden="1" x14ac:dyDescent="0.35">
      <c r="A3827">
        <f t="shared" si="179"/>
        <v>1022856</v>
      </c>
      <c r="B3827" s="6" t="s">
        <v>629</v>
      </c>
      <c r="C3827" s="7" t="s">
        <v>553</v>
      </c>
      <c r="D3827" s="7" t="s">
        <v>1096</v>
      </c>
      <c r="E3827" s="7" t="s">
        <v>359</v>
      </c>
      <c r="F3827" s="7" t="s">
        <v>360</v>
      </c>
      <c r="G3827" s="7" t="s">
        <v>1078</v>
      </c>
      <c r="H3827" s="7" t="s">
        <v>1009</v>
      </c>
      <c r="I3827" s="6" t="s">
        <v>14</v>
      </c>
      <c r="J3827" s="1"/>
      <c r="K3827" s="1"/>
      <c r="L3827" s="1"/>
      <c r="M3827" s="1"/>
      <c r="N3827" s="1"/>
      <c r="O3827" s="1"/>
      <c r="P3827" s="1">
        <v>72000</v>
      </c>
      <c r="Q3827" s="12"/>
      <c r="R3827" s="29">
        <f t="shared" si="180"/>
        <v>-72000</v>
      </c>
      <c r="S3827" t="str">
        <f t="shared" si="181"/>
        <v>Pendiente de ingreso</v>
      </c>
      <c r="T3827" s="10">
        <f>IFERROR(VLOOKUP(A3827,[1]!Tabla1[[#All],[Material]:[venta nueva]],38,FALSE),0)</f>
        <v>0</v>
      </c>
    </row>
    <row r="3828" spans="1:20" hidden="1" x14ac:dyDescent="0.35">
      <c r="A3828">
        <f t="shared" si="179"/>
        <v>1022858</v>
      </c>
      <c r="B3828" s="6" t="s">
        <v>629</v>
      </c>
      <c r="C3828" s="7" t="s">
        <v>553</v>
      </c>
      <c r="D3828" s="7" t="s">
        <v>1096</v>
      </c>
      <c r="E3828" s="7" t="s">
        <v>601</v>
      </c>
      <c r="F3828" s="7" t="s">
        <v>510</v>
      </c>
      <c r="G3828" s="7" t="s">
        <v>1075</v>
      </c>
      <c r="H3828" s="7" t="s">
        <v>1002</v>
      </c>
      <c r="I3828" s="6" t="s">
        <v>9</v>
      </c>
      <c r="J3828" s="1">
        <v>4021</v>
      </c>
      <c r="K3828" s="1">
        <v>83667</v>
      </c>
      <c r="L3828" s="1">
        <v>96000</v>
      </c>
      <c r="M3828" s="1">
        <v>4021</v>
      </c>
      <c r="N3828" s="1">
        <v>83667</v>
      </c>
      <c r="O3828" s="1">
        <v>96000</v>
      </c>
      <c r="P3828" s="1">
        <v>87200</v>
      </c>
      <c r="Q3828" s="12"/>
      <c r="R3828" s="29">
        <f t="shared" si="180"/>
        <v>8800</v>
      </c>
      <c r="S3828" t="str">
        <f t="shared" si="181"/>
        <v>Sobre ingreso</v>
      </c>
      <c r="T3828" s="10">
        <f>IFERROR(VLOOKUP(A3828,[1]!Tabla1[[#All],[Material]:[venta nueva]],38,FALSE),0)</f>
        <v>0</v>
      </c>
    </row>
    <row r="3829" spans="1:20" hidden="1" x14ac:dyDescent="0.35">
      <c r="A3829">
        <f t="shared" si="179"/>
        <v>1022863</v>
      </c>
      <c r="B3829" s="6" t="s">
        <v>629</v>
      </c>
      <c r="C3829" s="7" t="s">
        <v>553</v>
      </c>
      <c r="D3829" s="7" t="s">
        <v>1096</v>
      </c>
      <c r="E3829" s="7" t="s">
        <v>361</v>
      </c>
      <c r="F3829" s="7" t="s">
        <v>362</v>
      </c>
      <c r="G3829" s="7" t="s">
        <v>1075</v>
      </c>
      <c r="H3829" s="7" t="s">
        <v>1011</v>
      </c>
      <c r="I3829" s="6" t="s">
        <v>15</v>
      </c>
      <c r="J3829" s="1">
        <v>8966</v>
      </c>
      <c r="K3829" s="1">
        <v>91034</v>
      </c>
      <c r="L3829" s="1">
        <v>100000</v>
      </c>
      <c r="M3829" s="1">
        <v>8966</v>
      </c>
      <c r="N3829" s="1">
        <v>91034</v>
      </c>
      <c r="O3829" s="1">
        <v>100000</v>
      </c>
      <c r="P3829" s="1">
        <v>100000</v>
      </c>
      <c r="Q3829" s="12"/>
      <c r="R3829" s="29">
        <f t="shared" si="180"/>
        <v>0</v>
      </c>
      <c r="S3829" t="str">
        <f t="shared" si="181"/>
        <v>OK</v>
      </c>
      <c r="T3829" s="10">
        <f>IFERROR(VLOOKUP(A3829,[1]!Tabla1[[#All],[Material]:[venta nueva]],38,FALSE),0)</f>
        <v>0</v>
      </c>
    </row>
    <row r="3830" spans="1:20" hidden="1" x14ac:dyDescent="0.35">
      <c r="A3830">
        <f t="shared" si="179"/>
        <v>1022864</v>
      </c>
      <c r="B3830" s="6" t="s">
        <v>629</v>
      </c>
      <c r="C3830" s="7" t="s">
        <v>553</v>
      </c>
      <c r="D3830" s="7" t="s">
        <v>1096</v>
      </c>
      <c r="E3830" s="7" t="s">
        <v>363</v>
      </c>
      <c r="F3830" s="7" t="s">
        <v>364</v>
      </c>
      <c r="G3830" s="7" t="s">
        <v>1075</v>
      </c>
      <c r="H3830" s="7" t="s">
        <v>1011</v>
      </c>
      <c r="I3830" s="6" t="s">
        <v>15</v>
      </c>
      <c r="J3830" s="1">
        <v>-427</v>
      </c>
      <c r="K3830" s="1">
        <v>100427</v>
      </c>
      <c r="L3830" s="1">
        <v>100000</v>
      </c>
      <c r="M3830" s="1">
        <v>-427</v>
      </c>
      <c r="N3830" s="1">
        <v>100427</v>
      </c>
      <c r="O3830" s="1">
        <v>100000</v>
      </c>
      <c r="P3830" s="1">
        <v>100000</v>
      </c>
      <c r="Q3830" s="12"/>
      <c r="R3830" s="29">
        <f t="shared" si="180"/>
        <v>0</v>
      </c>
      <c r="S3830" t="str">
        <f t="shared" si="181"/>
        <v>OK</v>
      </c>
      <c r="T3830" s="10">
        <f>IFERROR(VLOOKUP(A3830,[1]!Tabla1[[#All],[Material]:[venta nueva]],38,FALSE),0)</f>
        <v>0</v>
      </c>
    </row>
    <row r="3831" spans="1:20" hidden="1" x14ac:dyDescent="0.35">
      <c r="A3831">
        <f t="shared" si="179"/>
        <v>1022865</v>
      </c>
      <c r="B3831" s="6" t="s">
        <v>629</v>
      </c>
      <c r="C3831" s="7" t="s">
        <v>553</v>
      </c>
      <c r="D3831" s="7" t="s">
        <v>1096</v>
      </c>
      <c r="E3831" s="7" t="s">
        <v>365</v>
      </c>
      <c r="F3831" s="7" t="s">
        <v>366</v>
      </c>
      <c r="G3831" s="7" t="s">
        <v>1082</v>
      </c>
      <c r="H3831" s="7" t="s">
        <v>1013</v>
      </c>
      <c r="I3831" s="6" t="s">
        <v>15</v>
      </c>
      <c r="J3831" s="1">
        <v>-20816</v>
      </c>
      <c r="K3831" s="1">
        <v>70816</v>
      </c>
      <c r="L3831" s="1">
        <v>50000</v>
      </c>
      <c r="M3831" s="1">
        <v>-20816</v>
      </c>
      <c r="N3831" s="1">
        <v>70816</v>
      </c>
      <c r="O3831" s="1">
        <v>50000</v>
      </c>
      <c r="P3831" s="1">
        <v>50000</v>
      </c>
      <c r="Q3831" s="12"/>
      <c r="R3831" s="29">
        <f t="shared" si="180"/>
        <v>0</v>
      </c>
      <c r="S3831" t="str">
        <f t="shared" si="181"/>
        <v>OK</v>
      </c>
      <c r="T3831" s="10">
        <f>IFERROR(VLOOKUP(A3831,[1]!Tabla1[[#All],[Material]:[venta nueva]],38,FALSE),0)</f>
        <v>0</v>
      </c>
    </row>
    <row r="3832" spans="1:20" hidden="1" x14ac:dyDescent="0.35">
      <c r="A3832">
        <f t="shared" si="179"/>
        <v>1022866</v>
      </c>
      <c r="B3832" s="6" t="s">
        <v>629</v>
      </c>
      <c r="C3832" s="7" t="s">
        <v>553</v>
      </c>
      <c r="D3832" s="7" t="s">
        <v>1096</v>
      </c>
      <c r="E3832" s="7" t="s">
        <v>367</v>
      </c>
      <c r="F3832" s="7" t="s">
        <v>368</v>
      </c>
      <c r="G3832" s="7" t="s">
        <v>1082</v>
      </c>
      <c r="H3832" s="7" t="s">
        <v>1013</v>
      </c>
      <c r="I3832" s="6" t="s">
        <v>15</v>
      </c>
      <c r="J3832" s="1">
        <v>2456</v>
      </c>
      <c r="K3832" s="1">
        <v>47544</v>
      </c>
      <c r="L3832" s="1">
        <v>50000</v>
      </c>
      <c r="M3832" s="1">
        <v>2456</v>
      </c>
      <c r="N3832" s="1">
        <v>47544</v>
      </c>
      <c r="O3832" s="1">
        <v>50000</v>
      </c>
      <c r="P3832" s="1">
        <v>48000</v>
      </c>
      <c r="Q3832" s="12"/>
      <c r="R3832" s="29">
        <f t="shared" si="180"/>
        <v>2000</v>
      </c>
      <c r="S3832" t="str">
        <f t="shared" si="181"/>
        <v>Sobre ingreso</v>
      </c>
      <c r="T3832" s="10">
        <f>IFERROR(VLOOKUP(A3832,[1]!Tabla1[[#All],[Material]:[venta nueva]],38,FALSE),0)</f>
        <v>0</v>
      </c>
    </row>
    <row r="3833" spans="1:20" hidden="1" x14ac:dyDescent="0.35">
      <c r="A3833">
        <f t="shared" si="179"/>
        <v>1022883</v>
      </c>
      <c r="B3833" s="6" t="s">
        <v>629</v>
      </c>
      <c r="C3833" s="7" t="s">
        <v>553</v>
      </c>
      <c r="D3833" s="7" t="s">
        <v>1096</v>
      </c>
      <c r="E3833" s="7" t="s">
        <v>369</v>
      </c>
      <c r="F3833" s="7" t="s">
        <v>370</v>
      </c>
      <c r="G3833" s="7" t="s">
        <v>1074</v>
      </c>
      <c r="H3833" s="7" t="s">
        <v>1018</v>
      </c>
      <c r="I3833" s="6" t="s">
        <v>8</v>
      </c>
      <c r="J3833" s="1">
        <v>0</v>
      </c>
      <c r="K3833" s="1">
        <v>8726</v>
      </c>
      <c r="L3833" s="1">
        <v>23587</v>
      </c>
      <c r="M3833" s="1">
        <v>0</v>
      </c>
      <c r="N3833" s="1">
        <v>8726</v>
      </c>
      <c r="O3833" s="1">
        <v>23587</v>
      </c>
      <c r="P3833" s="1">
        <v>24000</v>
      </c>
      <c r="Q3833" s="12"/>
      <c r="R3833" s="29">
        <f t="shared" si="180"/>
        <v>-413</v>
      </c>
      <c r="S3833" t="str">
        <f t="shared" si="181"/>
        <v>Pendiente de ingreso</v>
      </c>
      <c r="T3833" s="10">
        <f>IFERROR(VLOOKUP(A3833,[1]!Tabla1[[#All],[Material]:[venta nueva]],38,FALSE),0)</f>
        <v>0</v>
      </c>
    </row>
    <row r="3834" spans="1:20" hidden="1" x14ac:dyDescent="0.35">
      <c r="A3834">
        <f t="shared" si="179"/>
        <v>1022907</v>
      </c>
      <c r="B3834" s="6" t="s">
        <v>629</v>
      </c>
      <c r="C3834" s="7" t="s">
        <v>553</v>
      </c>
      <c r="D3834" s="7" t="s">
        <v>1096</v>
      </c>
      <c r="E3834" s="7" t="s">
        <v>528</v>
      </c>
      <c r="F3834" s="7" t="s">
        <v>529</v>
      </c>
      <c r="G3834" s="7" t="s">
        <v>1069</v>
      </c>
      <c r="H3834" s="7" t="s">
        <v>1026</v>
      </c>
      <c r="I3834" s="6" t="s">
        <v>10</v>
      </c>
      <c r="J3834" s="1">
        <v>12767</v>
      </c>
      <c r="K3834" s="1">
        <v>26000</v>
      </c>
      <c r="L3834" s="1">
        <v>24000</v>
      </c>
      <c r="M3834" s="1">
        <v>12767</v>
      </c>
      <c r="N3834" s="1">
        <v>26000</v>
      </c>
      <c r="O3834" s="1">
        <v>24000</v>
      </c>
      <c r="P3834" s="1">
        <v>24000</v>
      </c>
      <c r="Q3834" s="12"/>
      <c r="R3834" s="29">
        <f t="shared" si="180"/>
        <v>0</v>
      </c>
      <c r="S3834" t="str">
        <f t="shared" si="181"/>
        <v>OK</v>
      </c>
      <c r="T3834" s="10">
        <f>IFERROR(VLOOKUP(A3834,[1]!Tabla1[[#All],[Material]:[venta nueva]],38,FALSE),0)</f>
        <v>0</v>
      </c>
    </row>
    <row r="3835" spans="1:20" hidden="1" x14ac:dyDescent="0.35">
      <c r="A3835">
        <f t="shared" si="179"/>
        <v>1022914</v>
      </c>
      <c r="B3835" s="6" t="s">
        <v>629</v>
      </c>
      <c r="C3835" s="7" t="s">
        <v>553</v>
      </c>
      <c r="D3835" s="7" t="s">
        <v>1096</v>
      </c>
      <c r="E3835" s="7" t="s">
        <v>375</v>
      </c>
      <c r="F3835" s="7" t="s">
        <v>506</v>
      </c>
      <c r="G3835" s="7" t="s">
        <v>1078</v>
      </c>
      <c r="H3835" s="7" t="s">
        <v>1006</v>
      </c>
      <c r="I3835" s="6" t="s">
        <v>15</v>
      </c>
      <c r="J3835" s="1">
        <v>448</v>
      </c>
      <c r="K3835" s="1">
        <v>28233</v>
      </c>
      <c r="L3835" s="1">
        <v>24000</v>
      </c>
      <c r="M3835" s="1">
        <v>448</v>
      </c>
      <c r="N3835" s="1">
        <v>28233</v>
      </c>
      <c r="O3835" s="1">
        <v>48000</v>
      </c>
      <c r="P3835" s="1">
        <v>48000</v>
      </c>
      <c r="Q3835" s="12"/>
      <c r="R3835" s="29">
        <f t="shared" si="180"/>
        <v>0</v>
      </c>
      <c r="S3835" t="str">
        <f t="shared" si="181"/>
        <v>OK</v>
      </c>
      <c r="T3835" s="10">
        <f>IFERROR(VLOOKUP(A3835,[1]!Tabla1[[#All],[Material]:[venta nueva]],38,FALSE),0)</f>
        <v>0</v>
      </c>
    </row>
    <row r="3836" spans="1:20" hidden="1" x14ac:dyDescent="0.35">
      <c r="A3836">
        <f t="shared" si="179"/>
        <v>1022918</v>
      </c>
      <c r="B3836" s="6" t="s">
        <v>629</v>
      </c>
      <c r="C3836" s="7" t="s">
        <v>553</v>
      </c>
      <c r="D3836" s="7" t="s">
        <v>1096</v>
      </c>
      <c r="E3836" s="7" t="s">
        <v>376</v>
      </c>
      <c r="F3836" s="7" t="s">
        <v>377</v>
      </c>
      <c r="G3836" s="7" t="s">
        <v>1078</v>
      </c>
      <c r="H3836" s="7" t="s">
        <v>1006</v>
      </c>
      <c r="I3836" s="6" t="s">
        <v>15</v>
      </c>
      <c r="J3836" s="1">
        <v>-21171</v>
      </c>
      <c r="K3836" s="1">
        <v>96000</v>
      </c>
      <c r="L3836" s="1">
        <v>72000</v>
      </c>
      <c r="M3836" s="1">
        <v>-21171</v>
      </c>
      <c r="N3836" s="1">
        <v>120000</v>
      </c>
      <c r="O3836" s="1">
        <v>96000</v>
      </c>
      <c r="P3836" s="1">
        <v>96000</v>
      </c>
      <c r="Q3836" s="12"/>
      <c r="R3836" s="29">
        <f t="shared" si="180"/>
        <v>0</v>
      </c>
      <c r="S3836" t="str">
        <f t="shared" si="181"/>
        <v>OK</v>
      </c>
      <c r="T3836" s="10">
        <f>IFERROR(VLOOKUP(A3836,[1]!Tabla1[[#All],[Material]:[venta nueva]],38,FALSE),0)</f>
        <v>0</v>
      </c>
    </row>
    <row r="3837" spans="1:20" hidden="1" x14ac:dyDescent="0.35">
      <c r="A3837">
        <f t="shared" si="179"/>
        <v>1022936</v>
      </c>
      <c r="B3837" s="6" t="s">
        <v>629</v>
      </c>
      <c r="C3837" s="7" t="s">
        <v>553</v>
      </c>
      <c r="D3837" s="7" t="s">
        <v>1096</v>
      </c>
      <c r="E3837" s="7" t="s">
        <v>388</v>
      </c>
      <c r="F3837" s="7" t="s">
        <v>78</v>
      </c>
      <c r="G3837" s="7" t="s">
        <v>985</v>
      </c>
      <c r="H3837" s="7" t="s">
        <v>1012</v>
      </c>
      <c r="I3837" s="6" t="s">
        <v>14</v>
      </c>
      <c r="J3837" s="1">
        <v>60</v>
      </c>
      <c r="K3837" s="1">
        <v>0</v>
      </c>
      <c r="L3837" s="1">
        <v>0</v>
      </c>
      <c r="M3837" s="1">
        <v>60</v>
      </c>
      <c r="N3837" s="1">
        <v>0</v>
      </c>
      <c r="O3837" s="1">
        <v>0</v>
      </c>
      <c r="P3837" s="1"/>
      <c r="Q3837" s="12"/>
      <c r="R3837" s="29">
        <f t="shared" si="180"/>
        <v>0</v>
      </c>
      <c r="S3837" t="str">
        <f t="shared" si="181"/>
        <v>OK</v>
      </c>
      <c r="T3837" s="10">
        <f>IFERROR(VLOOKUP(A3837,[1]!Tabla1[[#All],[Material]:[venta nueva]],38,FALSE),0)</f>
        <v>0</v>
      </c>
    </row>
    <row r="3838" spans="1:20" hidden="1" x14ac:dyDescent="0.35">
      <c r="A3838">
        <f t="shared" si="179"/>
        <v>1022939</v>
      </c>
      <c r="B3838" s="6" t="s">
        <v>629</v>
      </c>
      <c r="C3838" s="7" t="s">
        <v>553</v>
      </c>
      <c r="D3838" s="7" t="s">
        <v>1096</v>
      </c>
      <c r="E3838" s="7" t="s">
        <v>389</v>
      </c>
      <c r="F3838" s="7" t="s">
        <v>390</v>
      </c>
      <c r="G3838" s="7" t="s">
        <v>1085</v>
      </c>
      <c r="H3838" s="7" t="s">
        <v>1036</v>
      </c>
      <c r="I3838" s="6" t="s">
        <v>14</v>
      </c>
      <c r="J3838" s="1">
        <v>-2480</v>
      </c>
      <c r="K3838" s="1">
        <v>0</v>
      </c>
      <c r="L3838" s="1">
        <v>0</v>
      </c>
      <c r="M3838" s="1">
        <v>-2480</v>
      </c>
      <c r="N3838" s="1">
        <v>0</v>
      </c>
      <c r="O3838" s="1">
        <v>0</v>
      </c>
      <c r="P3838" s="1"/>
      <c r="Q3838" s="12"/>
      <c r="R3838" s="29">
        <f t="shared" si="180"/>
        <v>0</v>
      </c>
      <c r="S3838" t="str">
        <f t="shared" si="181"/>
        <v>OK</v>
      </c>
      <c r="T3838" s="10">
        <f>IFERROR(VLOOKUP(A3838,[1]!Tabla1[[#All],[Material]:[venta nueva]],38,FALSE),0)</f>
        <v>0</v>
      </c>
    </row>
    <row r="3839" spans="1:20" hidden="1" x14ac:dyDescent="0.35">
      <c r="A3839">
        <f t="shared" si="179"/>
        <v>1022940</v>
      </c>
      <c r="B3839" s="6" t="s">
        <v>629</v>
      </c>
      <c r="C3839" s="7" t="s">
        <v>553</v>
      </c>
      <c r="D3839" s="7" t="s">
        <v>1096</v>
      </c>
      <c r="E3839" s="7" t="s">
        <v>391</v>
      </c>
      <c r="F3839" s="7" t="s">
        <v>392</v>
      </c>
      <c r="G3839" s="7" t="s">
        <v>1086</v>
      </c>
      <c r="H3839" s="7" t="s">
        <v>1025</v>
      </c>
      <c r="I3839" s="6" t="s">
        <v>14</v>
      </c>
      <c r="J3839" s="1">
        <v>45476</v>
      </c>
      <c r="K3839" s="1">
        <v>33451</v>
      </c>
      <c r="L3839" s="1">
        <v>72000</v>
      </c>
      <c r="M3839" s="1">
        <v>45476</v>
      </c>
      <c r="N3839" s="1">
        <v>33451</v>
      </c>
      <c r="O3839" s="1">
        <v>72000</v>
      </c>
      <c r="P3839" s="1">
        <v>72000</v>
      </c>
      <c r="Q3839" s="12"/>
      <c r="R3839" s="29">
        <f t="shared" si="180"/>
        <v>0</v>
      </c>
      <c r="S3839" t="str">
        <f t="shared" si="181"/>
        <v>OK</v>
      </c>
      <c r="T3839" s="10">
        <f>IFERROR(VLOOKUP(A3839,[1]!Tabla1[[#All],[Material]:[venta nueva]],38,FALSE),0)</f>
        <v>0</v>
      </c>
    </row>
    <row r="3840" spans="1:20" hidden="1" x14ac:dyDescent="0.35">
      <c r="A3840">
        <f t="shared" si="179"/>
        <v>1022941</v>
      </c>
      <c r="B3840" s="6" t="s">
        <v>629</v>
      </c>
      <c r="C3840" s="7" t="s">
        <v>553</v>
      </c>
      <c r="D3840" s="7" t="s">
        <v>1096</v>
      </c>
      <c r="E3840" s="7" t="s">
        <v>393</v>
      </c>
      <c r="F3840" s="7" t="s">
        <v>394</v>
      </c>
      <c r="G3840" s="7" t="s">
        <v>1086</v>
      </c>
      <c r="H3840" s="7" t="s">
        <v>1025</v>
      </c>
      <c r="I3840" s="6" t="s">
        <v>14</v>
      </c>
      <c r="J3840" s="1">
        <v>9820</v>
      </c>
      <c r="K3840" s="1">
        <v>51385</v>
      </c>
      <c r="L3840" s="1">
        <v>48000</v>
      </c>
      <c r="M3840" s="1">
        <v>9820</v>
      </c>
      <c r="N3840" s="1">
        <v>51385</v>
      </c>
      <c r="O3840" s="1">
        <v>72000</v>
      </c>
      <c r="P3840" s="1">
        <v>72000</v>
      </c>
      <c r="Q3840" s="12"/>
      <c r="R3840" s="29">
        <f t="shared" si="180"/>
        <v>0</v>
      </c>
      <c r="S3840" t="str">
        <f t="shared" si="181"/>
        <v>OK</v>
      </c>
      <c r="T3840" s="10">
        <f>IFERROR(VLOOKUP(A3840,[1]!Tabla1[[#All],[Material]:[venta nueva]],38,FALSE),0)</f>
        <v>0</v>
      </c>
    </row>
    <row r="3841" spans="1:20" hidden="1" x14ac:dyDescent="0.35">
      <c r="A3841">
        <f t="shared" si="179"/>
        <v>1022943</v>
      </c>
      <c r="B3841" s="6" t="s">
        <v>629</v>
      </c>
      <c r="C3841" s="7" t="s">
        <v>553</v>
      </c>
      <c r="D3841" s="7" t="s">
        <v>1096</v>
      </c>
      <c r="E3841" s="7" t="s">
        <v>395</v>
      </c>
      <c r="F3841" s="7" t="s">
        <v>396</v>
      </c>
      <c r="G3841" s="7" t="s">
        <v>1075</v>
      </c>
      <c r="H3841" s="7" t="s">
        <v>1002</v>
      </c>
      <c r="I3841" s="6" t="s">
        <v>14</v>
      </c>
      <c r="J3841" s="1">
        <v>1228</v>
      </c>
      <c r="K3841" s="1">
        <v>0</v>
      </c>
      <c r="L3841" s="1">
        <v>0</v>
      </c>
      <c r="M3841" s="1">
        <v>1228</v>
      </c>
      <c r="N3841" s="1">
        <v>0</v>
      </c>
      <c r="O3841" s="1">
        <v>0</v>
      </c>
      <c r="P3841" s="1"/>
      <c r="Q3841" s="12"/>
      <c r="R3841" s="29">
        <f t="shared" si="180"/>
        <v>0</v>
      </c>
      <c r="S3841" t="str">
        <f t="shared" si="181"/>
        <v>OK</v>
      </c>
      <c r="T3841" s="10">
        <f>IFERROR(VLOOKUP(A3841,[1]!Tabla1[[#All],[Material]:[venta nueva]],38,FALSE),0)</f>
        <v>0</v>
      </c>
    </row>
    <row r="3842" spans="1:20" hidden="1" x14ac:dyDescent="0.35">
      <c r="A3842">
        <f t="shared" si="179"/>
        <v>1022945</v>
      </c>
      <c r="B3842" s="6" t="s">
        <v>629</v>
      </c>
      <c r="C3842" s="7" t="s">
        <v>553</v>
      </c>
      <c r="D3842" s="7" t="s">
        <v>1096</v>
      </c>
      <c r="E3842" s="7" t="s">
        <v>397</v>
      </c>
      <c r="F3842" s="7" t="s">
        <v>223</v>
      </c>
      <c r="G3842" s="7" t="s">
        <v>1078</v>
      </c>
      <c r="H3842" s="7" t="s">
        <v>1027</v>
      </c>
      <c r="I3842" s="6" t="s">
        <v>14</v>
      </c>
      <c r="J3842" s="1">
        <v>920</v>
      </c>
      <c r="K3842" s="1">
        <v>193880</v>
      </c>
      <c r="L3842" s="1">
        <v>192000</v>
      </c>
      <c r="M3842" s="1">
        <v>920</v>
      </c>
      <c r="N3842" s="1">
        <v>193880</v>
      </c>
      <c r="O3842" s="1">
        <v>192000</v>
      </c>
      <c r="P3842" s="1">
        <v>144000</v>
      </c>
      <c r="Q3842" s="12"/>
      <c r="R3842" s="29">
        <f t="shared" si="180"/>
        <v>48000</v>
      </c>
      <c r="S3842" t="str">
        <f t="shared" si="181"/>
        <v>Sobre ingreso</v>
      </c>
      <c r="T3842" s="10">
        <f>IFERROR(VLOOKUP(A3842,[1]!Tabla1[[#All],[Material]:[venta nueva]],38,FALSE),0)</f>
        <v>0</v>
      </c>
    </row>
    <row r="3843" spans="1:20" hidden="1" x14ac:dyDescent="0.35">
      <c r="A3843">
        <f t="shared" si="179"/>
        <v>1022989</v>
      </c>
      <c r="B3843" s="6" t="s">
        <v>629</v>
      </c>
      <c r="C3843" s="7" t="s">
        <v>553</v>
      </c>
      <c r="D3843" s="7" t="s">
        <v>1096</v>
      </c>
      <c r="E3843" s="7" t="s">
        <v>402</v>
      </c>
      <c r="F3843" s="7" t="s">
        <v>403</v>
      </c>
      <c r="G3843" s="7" t="s">
        <v>1075</v>
      </c>
      <c r="H3843" s="7" t="s">
        <v>1003</v>
      </c>
      <c r="I3843" s="6" t="s">
        <v>15</v>
      </c>
      <c r="J3843" s="1">
        <v>3506</v>
      </c>
      <c r="K3843" s="1">
        <v>48359</v>
      </c>
      <c r="L3843" s="1">
        <v>51865</v>
      </c>
      <c r="M3843" s="1">
        <v>3506</v>
      </c>
      <c r="N3843" s="1">
        <v>37359</v>
      </c>
      <c r="O3843" s="1">
        <v>40865</v>
      </c>
      <c r="P3843" s="1">
        <v>40000</v>
      </c>
      <c r="Q3843" s="12"/>
      <c r="R3843" s="29">
        <f t="shared" si="180"/>
        <v>865</v>
      </c>
      <c r="S3843" t="str">
        <f t="shared" si="181"/>
        <v>Sobre ingreso</v>
      </c>
      <c r="T3843" s="10">
        <f>IFERROR(VLOOKUP(A3843,[1]!Tabla1[[#All],[Material]:[venta nueva]],38,FALSE),0)</f>
        <v>0</v>
      </c>
    </row>
    <row r="3844" spans="1:20" hidden="1" x14ac:dyDescent="0.35">
      <c r="A3844">
        <f t="shared" si="179"/>
        <v>1022995</v>
      </c>
      <c r="B3844" s="6" t="s">
        <v>629</v>
      </c>
      <c r="C3844" s="7" t="s">
        <v>553</v>
      </c>
      <c r="D3844" s="7" t="s">
        <v>1096</v>
      </c>
      <c r="E3844" s="7" t="s">
        <v>635</v>
      </c>
      <c r="F3844" s="7" t="s">
        <v>636</v>
      </c>
      <c r="G3844" s="7" t="s">
        <v>1082</v>
      </c>
      <c r="H3844" s="7" t="s">
        <v>1014</v>
      </c>
      <c r="I3844" s="6" t="s">
        <v>14</v>
      </c>
      <c r="J3844" s="1">
        <v>0</v>
      </c>
      <c r="K3844" s="1">
        <v>2000</v>
      </c>
      <c r="L3844" s="1">
        <v>2000</v>
      </c>
      <c r="M3844" s="1">
        <v>0</v>
      </c>
      <c r="N3844" s="1">
        <v>2000</v>
      </c>
      <c r="O3844" s="1">
        <v>2000</v>
      </c>
      <c r="P3844" s="1">
        <v>2000</v>
      </c>
      <c r="Q3844" s="12"/>
      <c r="R3844" s="29">
        <f t="shared" si="180"/>
        <v>0</v>
      </c>
      <c r="S3844" t="str">
        <f t="shared" si="181"/>
        <v>OK</v>
      </c>
      <c r="T3844" s="10">
        <f>IFERROR(VLOOKUP(A3844,[1]!Tabla1[[#All],[Material]:[venta nueva]],38,FALSE),0)</f>
        <v>0</v>
      </c>
    </row>
    <row r="3845" spans="1:20" hidden="1" x14ac:dyDescent="0.35">
      <c r="A3845">
        <f t="shared" si="179"/>
        <v>1023034</v>
      </c>
      <c r="B3845" s="6" t="s">
        <v>629</v>
      </c>
      <c r="C3845" s="7" t="s">
        <v>553</v>
      </c>
      <c r="D3845" s="7" t="s">
        <v>1096</v>
      </c>
      <c r="E3845" s="7" t="s">
        <v>408</v>
      </c>
      <c r="F3845" s="7" t="s">
        <v>142</v>
      </c>
      <c r="G3845" s="7" t="s">
        <v>1080</v>
      </c>
      <c r="H3845" s="7" t="s">
        <v>1030</v>
      </c>
      <c r="I3845" s="6" t="s">
        <v>14</v>
      </c>
      <c r="J3845" s="1">
        <v>-23817</v>
      </c>
      <c r="K3845" s="1">
        <v>0</v>
      </c>
      <c r="L3845" s="1">
        <v>10000</v>
      </c>
      <c r="M3845" s="1">
        <v>-23817</v>
      </c>
      <c r="N3845" s="1">
        <v>0</v>
      </c>
      <c r="O3845" s="1">
        <v>50680</v>
      </c>
      <c r="P3845" s="1">
        <v>48000</v>
      </c>
      <c r="Q3845" s="12"/>
      <c r="R3845" s="29">
        <f t="shared" si="180"/>
        <v>2680</v>
      </c>
      <c r="S3845" t="str">
        <f t="shared" si="181"/>
        <v>Sobre ingreso</v>
      </c>
      <c r="T3845" s="10">
        <f>IFERROR(VLOOKUP(A3845,[1]!Tabla1[[#All],[Material]:[venta nueva]],38,FALSE),0)</f>
        <v>0</v>
      </c>
    </row>
    <row r="3846" spans="1:20" hidden="1" x14ac:dyDescent="0.35">
      <c r="A3846">
        <f t="shared" ref="A3846:A3909" si="182">+E3846*1</f>
        <v>1023050</v>
      </c>
      <c r="B3846" s="6" t="s">
        <v>629</v>
      </c>
      <c r="C3846" s="7" t="s">
        <v>553</v>
      </c>
      <c r="D3846" s="7" t="s">
        <v>1096</v>
      </c>
      <c r="E3846" s="7" t="s">
        <v>470</v>
      </c>
      <c r="F3846" s="7" t="s">
        <v>471</v>
      </c>
      <c r="G3846" s="7" t="s">
        <v>1075</v>
      </c>
      <c r="H3846" s="7" t="s">
        <v>1002</v>
      </c>
      <c r="I3846" s="6" t="s">
        <v>8</v>
      </c>
      <c r="J3846" s="1">
        <v>-895</v>
      </c>
      <c r="K3846" s="1">
        <v>0</v>
      </c>
      <c r="L3846" s="1">
        <v>0</v>
      </c>
      <c r="M3846" s="1">
        <v>-895</v>
      </c>
      <c r="N3846" s="1">
        <v>0</v>
      </c>
      <c r="O3846" s="1">
        <v>0</v>
      </c>
      <c r="P3846" s="1"/>
      <c r="Q3846" s="12"/>
      <c r="R3846" s="29">
        <f t="shared" si="180"/>
        <v>0</v>
      </c>
      <c r="S3846" t="str">
        <f t="shared" si="181"/>
        <v>OK</v>
      </c>
      <c r="T3846" s="10">
        <f>IFERROR(VLOOKUP(A3846,[1]!Tabla1[[#All],[Material]:[venta nueva]],38,FALSE),0)</f>
        <v>0</v>
      </c>
    </row>
    <row r="3847" spans="1:20" hidden="1" x14ac:dyDescent="0.35">
      <c r="A3847">
        <f t="shared" si="182"/>
        <v>1023093</v>
      </c>
      <c r="B3847" s="6" t="s">
        <v>629</v>
      </c>
      <c r="C3847" s="7" t="s">
        <v>553</v>
      </c>
      <c r="D3847" s="7" t="s">
        <v>1096</v>
      </c>
      <c r="E3847" s="7" t="s">
        <v>415</v>
      </c>
      <c r="F3847" s="7" t="s">
        <v>416</v>
      </c>
      <c r="G3847" s="7" t="s">
        <v>1081</v>
      </c>
      <c r="H3847" s="7" t="s">
        <v>1010</v>
      </c>
      <c r="I3847" s="6" t="s">
        <v>14</v>
      </c>
      <c r="J3847" s="1">
        <v>3716</v>
      </c>
      <c r="K3847" s="1">
        <v>66605</v>
      </c>
      <c r="L3847" s="1">
        <v>72000</v>
      </c>
      <c r="M3847" s="1">
        <v>3716</v>
      </c>
      <c r="N3847" s="1">
        <v>66605</v>
      </c>
      <c r="O3847" s="1">
        <v>72000</v>
      </c>
      <c r="P3847" s="1">
        <v>72000</v>
      </c>
      <c r="Q3847" s="12"/>
      <c r="R3847" s="29">
        <f t="shared" si="180"/>
        <v>0</v>
      </c>
      <c r="S3847" t="str">
        <f t="shared" si="181"/>
        <v>OK</v>
      </c>
      <c r="T3847" s="10">
        <f>IFERROR(VLOOKUP(A3847,[1]!Tabla1[[#All],[Material]:[venta nueva]],38,FALSE),0)</f>
        <v>0</v>
      </c>
    </row>
    <row r="3848" spans="1:20" hidden="1" x14ac:dyDescent="0.35">
      <c r="A3848">
        <f t="shared" si="182"/>
        <v>1023102</v>
      </c>
      <c r="B3848" s="6" t="s">
        <v>629</v>
      </c>
      <c r="C3848" s="7" t="s">
        <v>553</v>
      </c>
      <c r="D3848" s="7" t="s">
        <v>1096</v>
      </c>
      <c r="E3848" s="7" t="s">
        <v>496</v>
      </c>
      <c r="F3848" s="7" t="s">
        <v>497</v>
      </c>
      <c r="G3848" s="7" t="s">
        <v>1075</v>
      </c>
      <c r="H3848" s="7" t="s">
        <v>1003</v>
      </c>
      <c r="I3848" s="6" t="s">
        <v>15</v>
      </c>
      <c r="J3848" s="1">
        <v>-8696</v>
      </c>
      <c r="K3848" s="1">
        <v>10000</v>
      </c>
      <c r="L3848" s="1">
        <v>1304</v>
      </c>
      <c r="M3848" s="1">
        <v>-8696</v>
      </c>
      <c r="N3848" s="1">
        <v>8696</v>
      </c>
      <c r="O3848" s="1">
        <v>0</v>
      </c>
      <c r="P3848" s="1"/>
      <c r="Q3848" s="12"/>
      <c r="R3848" s="29">
        <f t="shared" ref="R3848:R3911" si="183">+O3848-P3848</f>
        <v>0</v>
      </c>
      <c r="S3848" t="str">
        <f t="shared" ref="S3848:S3911" si="184">IF(R3848&gt;0,"Sobre ingreso",IF(R3848&lt;0,"Pendiente de ingreso","OK"))</f>
        <v>OK</v>
      </c>
      <c r="T3848" s="10">
        <f>IFERROR(VLOOKUP(A3848,[1]!Tabla1[[#All],[Material]:[venta nueva]],38,FALSE),0)</f>
        <v>0</v>
      </c>
    </row>
    <row r="3849" spans="1:20" hidden="1" x14ac:dyDescent="0.35">
      <c r="A3849">
        <f t="shared" si="182"/>
        <v>1023110</v>
      </c>
      <c r="B3849" s="6" t="s">
        <v>629</v>
      </c>
      <c r="C3849" s="7" t="s">
        <v>553</v>
      </c>
      <c r="D3849" s="7" t="s">
        <v>1096</v>
      </c>
      <c r="E3849" s="7" t="s">
        <v>417</v>
      </c>
      <c r="F3849" s="7" t="s">
        <v>144</v>
      </c>
      <c r="G3849" s="7" t="s">
        <v>1080</v>
      </c>
      <c r="H3849" s="7" t="s">
        <v>1030</v>
      </c>
      <c r="I3849" s="6" t="s">
        <v>14</v>
      </c>
      <c r="J3849" s="1"/>
      <c r="K3849" s="1"/>
      <c r="L3849" s="1"/>
      <c r="M3849" s="1"/>
      <c r="N3849" s="1"/>
      <c r="O3849" s="1"/>
      <c r="P3849" s="1">
        <v>96000</v>
      </c>
      <c r="Q3849" s="12"/>
      <c r="R3849" s="29">
        <f t="shared" si="183"/>
        <v>-96000</v>
      </c>
      <c r="S3849" t="str">
        <f t="shared" si="184"/>
        <v>Pendiente de ingreso</v>
      </c>
      <c r="T3849" s="10">
        <f>IFERROR(VLOOKUP(A3849,[1]!Tabla1[[#All],[Material]:[venta nueva]],38,FALSE),0)</f>
        <v>0</v>
      </c>
    </row>
    <row r="3850" spans="1:20" hidden="1" x14ac:dyDescent="0.35">
      <c r="A3850">
        <f t="shared" si="182"/>
        <v>1023123</v>
      </c>
      <c r="B3850" s="6" t="s">
        <v>629</v>
      </c>
      <c r="C3850" s="7" t="s">
        <v>553</v>
      </c>
      <c r="D3850" s="7" t="s">
        <v>1096</v>
      </c>
      <c r="E3850" s="7" t="s">
        <v>420</v>
      </c>
      <c r="F3850" s="7" t="s">
        <v>421</v>
      </c>
      <c r="G3850" s="7" t="s">
        <v>1075</v>
      </c>
      <c r="H3850" s="7" t="s">
        <v>1011</v>
      </c>
      <c r="I3850" s="6" t="s">
        <v>15</v>
      </c>
      <c r="J3850" s="1">
        <v>992</v>
      </c>
      <c r="K3850" s="1">
        <v>2008</v>
      </c>
      <c r="L3850" s="1">
        <v>3000</v>
      </c>
      <c r="M3850" s="1">
        <v>992</v>
      </c>
      <c r="N3850" s="1">
        <v>2008</v>
      </c>
      <c r="O3850" s="1">
        <v>3000</v>
      </c>
      <c r="P3850" s="1">
        <v>3000</v>
      </c>
      <c r="Q3850" s="12"/>
      <c r="R3850" s="29">
        <f t="shared" si="183"/>
        <v>0</v>
      </c>
      <c r="S3850" t="str">
        <f t="shared" si="184"/>
        <v>OK</v>
      </c>
      <c r="T3850" s="10">
        <f>IFERROR(VLOOKUP(A3850,[1]!Tabla1[[#All],[Material]:[venta nueva]],38,FALSE),0)</f>
        <v>0</v>
      </c>
    </row>
    <row r="3851" spans="1:20" hidden="1" x14ac:dyDescent="0.35">
      <c r="A3851">
        <f t="shared" si="182"/>
        <v>1023126</v>
      </c>
      <c r="B3851" s="6" t="s">
        <v>629</v>
      </c>
      <c r="C3851" s="7" t="s">
        <v>553</v>
      </c>
      <c r="D3851" s="7" t="s">
        <v>1096</v>
      </c>
      <c r="E3851" s="7" t="s">
        <v>422</v>
      </c>
      <c r="F3851" s="7" t="s">
        <v>423</v>
      </c>
      <c r="G3851" s="7" t="s">
        <v>1081</v>
      </c>
      <c r="H3851" s="7" t="s">
        <v>1010</v>
      </c>
      <c r="I3851" s="6" t="s">
        <v>14</v>
      </c>
      <c r="J3851" s="1">
        <v>-340</v>
      </c>
      <c r="K3851" s="1">
        <v>340</v>
      </c>
      <c r="L3851" s="1">
        <v>0</v>
      </c>
      <c r="M3851" s="1">
        <v>-340</v>
      </c>
      <c r="N3851" s="1">
        <v>340</v>
      </c>
      <c r="O3851" s="1">
        <v>0</v>
      </c>
      <c r="P3851" s="1"/>
      <c r="Q3851" s="12"/>
      <c r="R3851" s="29">
        <f t="shared" si="183"/>
        <v>0</v>
      </c>
      <c r="S3851" t="str">
        <f t="shared" si="184"/>
        <v>OK</v>
      </c>
      <c r="T3851" s="10">
        <f>IFERROR(VLOOKUP(A3851,[1]!Tabla1[[#All],[Material]:[venta nueva]],38,FALSE),0)</f>
        <v>0</v>
      </c>
    </row>
    <row r="3852" spans="1:20" hidden="1" x14ac:dyDescent="0.35">
      <c r="A3852">
        <f t="shared" si="182"/>
        <v>1023132</v>
      </c>
      <c r="B3852" s="6" t="s">
        <v>629</v>
      </c>
      <c r="C3852" s="7" t="s">
        <v>553</v>
      </c>
      <c r="D3852" s="7" t="s">
        <v>1096</v>
      </c>
      <c r="E3852" s="7" t="s">
        <v>424</v>
      </c>
      <c r="F3852" s="7" t="s">
        <v>425</v>
      </c>
      <c r="G3852" s="7" t="s">
        <v>1077</v>
      </c>
      <c r="H3852" s="7" t="s">
        <v>1005</v>
      </c>
      <c r="I3852" s="6" t="s">
        <v>14</v>
      </c>
      <c r="J3852" s="1">
        <v>1489</v>
      </c>
      <c r="K3852" s="1">
        <v>0</v>
      </c>
      <c r="L3852" s="1">
        <v>0</v>
      </c>
      <c r="M3852" s="1">
        <v>1489</v>
      </c>
      <c r="N3852" s="1">
        <v>0</v>
      </c>
      <c r="O3852" s="1">
        <v>0</v>
      </c>
      <c r="P3852" s="1"/>
      <c r="Q3852" s="12"/>
      <c r="R3852" s="29">
        <f t="shared" si="183"/>
        <v>0</v>
      </c>
      <c r="S3852" t="str">
        <f t="shared" si="184"/>
        <v>OK</v>
      </c>
      <c r="T3852" s="10">
        <f>IFERROR(VLOOKUP(A3852,[1]!Tabla1[[#All],[Material]:[venta nueva]],38,FALSE),0)</f>
        <v>0</v>
      </c>
    </row>
    <row r="3853" spans="1:20" hidden="1" x14ac:dyDescent="0.35">
      <c r="A3853">
        <f t="shared" si="182"/>
        <v>1023143</v>
      </c>
      <c r="B3853" s="6" t="s">
        <v>629</v>
      </c>
      <c r="C3853" s="7" t="s">
        <v>553</v>
      </c>
      <c r="D3853" s="7" t="s">
        <v>1096</v>
      </c>
      <c r="E3853" s="7" t="s">
        <v>426</v>
      </c>
      <c r="F3853" s="7" t="s">
        <v>427</v>
      </c>
      <c r="G3853" s="7" t="s">
        <v>1083</v>
      </c>
      <c r="H3853" s="7" t="s">
        <v>1044</v>
      </c>
      <c r="I3853" s="6" t="s">
        <v>14</v>
      </c>
      <c r="J3853" s="1">
        <v>0</v>
      </c>
      <c r="K3853" s="1">
        <v>1000</v>
      </c>
      <c r="L3853" s="1">
        <v>1000</v>
      </c>
      <c r="M3853" s="1">
        <v>0</v>
      </c>
      <c r="N3853" s="1">
        <v>1000</v>
      </c>
      <c r="O3853" s="1">
        <v>1000</v>
      </c>
      <c r="P3853" s="1">
        <v>1000</v>
      </c>
      <c r="Q3853" s="12"/>
      <c r="R3853" s="29">
        <f t="shared" si="183"/>
        <v>0</v>
      </c>
      <c r="S3853" t="str">
        <f t="shared" si="184"/>
        <v>OK</v>
      </c>
      <c r="T3853" s="10">
        <f>IFERROR(VLOOKUP(A3853,[1]!Tabla1[[#All],[Material]:[venta nueva]],38,FALSE),0)</f>
        <v>0</v>
      </c>
    </row>
    <row r="3854" spans="1:20" hidden="1" x14ac:dyDescent="0.35">
      <c r="A3854">
        <f t="shared" si="182"/>
        <v>1023157</v>
      </c>
      <c r="B3854" s="6" t="s">
        <v>629</v>
      </c>
      <c r="C3854" s="7" t="s">
        <v>553</v>
      </c>
      <c r="D3854" s="7" t="s">
        <v>1096</v>
      </c>
      <c r="E3854" s="7" t="s">
        <v>602</v>
      </c>
      <c r="F3854" s="7" t="s">
        <v>603</v>
      </c>
      <c r="G3854" s="7" t="s">
        <v>1078</v>
      </c>
      <c r="H3854" s="7" t="s">
        <v>1006</v>
      </c>
      <c r="I3854" s="6" t="s">
        <v>14</v>
      </c>
      <c r="J3854" s="1">
        <v>-460</v>
      </c>
      <c r="K3854" s="1">
        <v>460</v>
      </c>
      <c r="L3854" s="1">
        <v>0</v>
      </c>
      <c r="M3854" s="1">
        <v>-460</v>
      </c>
      <c r="N3854" s="1">
        <v>460</v>
      </c>
      <c r="O3854" s="1">
        <v>0</v>
      </c>
      <c r="P3854" s="1"/>
      <c r="Q3854" s="12"/>
      <c r="R3854" s="29">
        <f t="shared" si="183"/>
        <v>0</v>
      </c>
      <c r="S3854" t="str">
        <f t="shared" si="184"/>
        <v>OK</v>
      </c>
      <c r="T3854" s="10">
        <f>IFERROR(VLOOKUP(A3854,[1]!Tabla1[[#All],[Material]:[venta nueva]],38,FALSE),0)</f>
        <v>0</v>
      </c>
    </row>
    <row r="3855" spans="1:20" hidden="1" x14ac:dyDescent="0.35">
      <c r="A3855">
        <f t="shared" si="182"/>
        <v>1023175</v>
      </c>
      <c r="B3855" s="6" t="s">
        <v>629</v>
      </c>
      <c r="C3855" s="7" t="s">
        <v>553</v>
      </c>
      <c r="D3855" s="7" t="s">
        <v>1096</v>
      </c>
      <c r="E3855" s="7" t="s">
        <v>656</v>
      </c>
      <c r="F3855" s="7" t="s">
        <v>657</v>
      </c>
      <c r="G3855" s="7" t="s">
        <v>990</v>
      </c>
      <c r="H3855" s="7" t="s">
        <v>990</v>
      </c>
      <c r="I3855" s="6" t="s">
        <v>8</v>
      </c>
      <c r="J3855" s="1"/>
      <c r="K3855" s="1"/>
      <c r="L3855" s="1"/>
      <c r="M3855" s="1"/>
      <c r="N3855" s="1"/>
      <c r="O3855" s="1"/>
      <c r="P3855" s="1">
        <v>79.56</v>
      </c>
      <c r="Q3855" s="12"/>
      <c r="R3855" s="29">
        <f t="shared" si="183"/>
        <v>-79.56</v>
      </c>
      <c r="S3855" t="str">
        <f t="shared" si="184"/>
        <v>Pendiente de ingreso</v>
      </c>
      <c r="T3855" s="10">
        <f>IFERROR(VLOOKUP(A3855,[1]!Tabla1[[#All],[Material]:[venta nueva]],38,FALSE),0)</f>
        <v>0</v>
      </c>
    </row>
    <row r="3856" spans="1:20" hidden="1" x14ac:dyDescent="0.35">
      <c r="A3856">
        <f t="shared" si="182"/>
        <v>1023184</v>
      </c>
      <c r="B3856" s="6" t="s">
        <v>629</v>
      </c>
      <c r="C3856" s="7" t="s">
        <v>553</v>
      </c>
      <c r="D3856" s="7" t="s">
        <v>1096</v>
      </c>
      <c r="E3856" s="7" t="s">
        <v>618</v>
      </c>
      <c r="F3856" s="7" t="s">
        <v>619</v>
      </c>
      <c r="G3856" s="7" t="s">
        <v>1075</v>
      </c>
      <c r="H3856" s="7" t="s">
        <v>1035</v>
      </c>
      <c r="I3856" s="6" t="s">
        <v>15</v>
      </c>
      <c r="J3856" s="1">
        <v>1427</v>
      </c>
      <c r="K3856" s="1">
        <v>0</v>
      </c>
      <c r="L3856" s="1">
        <v>1000</v>
      </c>
      <c r="M3856" s="1">
        <v>1427</v>
      </c>
      <c r="N3856" s="1">
        <v>0</v>
      </c>
      <c r="O3856" s="1">
        <v>1000</v>
      </c>
      <c r="P3856" s="1">
        <v>2000</v>
      </c>
      <c r="Q3856" s="12"/>
      <c r="R3856" s="29">
        <f t="shared" si="183"/>
        <v>-1000</v>
      </c>
      <c r="S3856" t="str">
        <f t="shared" si="184"/>
        <v>Pendiente de ingreso</v>
      </c>
      <c r="T3856" s="10">
        <f>IFERROR(VLOOKUP(A3856,[1]!Tabla1[[#All],[Material]:[venta nueva]],38,FALSE),0)</f>
        <v>0</v>
      </c>
    </row>
    <row r="3857" spans="1:20" hidden="1" x14ac:dyDescent="0.35">
      <c r="A3857">
        <f t="shared" si="182"/>
        <v>1023190</v>
      </c>
      <c r="B3857" s="6" t="s">
        <v>629</v>
      </c>
      <c r="C3857" s="7" t="s">
        <v>553</v>
      </c>
      <c r="D3857" s="7" t="s">
        <v>1096</v>
      </c>
      <c r="E3857" s="7" t="s">
        <v>432</v>
      </c>
      <c r="F3857" s="7" t="s">
        <v>433</v>
      </c>
      <c r="G3857" s="7" t="s">
        <v>1069</v>
      </c>
      <c r="H3857" s="7" t="s">
        <v>1026</v>
      </c>
      <c r="I3857" s="6" t="s">
        <v>8</v>
      </c>
      <c r="J3857" s="1">
        <v>-5390</v>
      </c>
      <c r="K3857" s="1">
        <v>274974</v>
      </c>
      <c r="L3857" s="1">
        <v>269584</v>
      </c>
      <c r="M3857" s="1">
        <v>-5390</v>
      </c>
      <c r="N3857" s="1">
        <v>274974</v>
      </c>
      <c r="O3857" s="1">
        <v>269584</v>
      </c>
      <c r="P3857" s="1">
        <v>269576.49800000002</v>
      </c>
      <c r="Q3857" s="12"/>
      <c r="R3857" s="29">
        <f t="shared" si="183"/>
        <v>7.5019999999785796</v>
      </c>
      <c r="S3857" t="str">
        <f t="shared" si="184"/>
        <v>Sobre ingreso</v>
      </c>
      <c r="T3857" s="10">
        <f>IFERROR(VLOOKUP(A3857,[1]!Tabla1[[#All],[Material]:[venta nueva]],38,FALSE),0)</f>
        <v>0</v>
      </c>
    </row>
    <row r="3858" spans="1:20" hidden="1" x14ac:dyDescent="0.35">
      <c r="A3858">
        <f t="shared" si="182"/>
        <v>1023219</v>
      </c>
      <c r="B3858" s="6" t="s">
        <v>629</v>
      </c>
      <c r="C3858" s="7" t="s">
        <v>553</v>
      </c>
      <c r="D3858" s="7" t="s">
        <v>1096</v>
      </c>
      <c r="E3858" s="7" t="s">
        <v>639</v>
      </c>
      <c r="F3858" s="7" t="s">
        <v>247</v>
      </c>
      <c r="G3858" s="7" t="s">
        <v>1086</v>
      </c>
      <c r="H3858" s="7" t="s">
        <v>1041</v>
      </c>
      <c r="I3858" s="6" t="s">
        <v>10</v>
      </c>
      <c r="J3858" s="1">
        <v>1020</v>
      </c>
      <c r="K3858" s="1">
        <v>0</v>
      </c>
      <c r="L3858" s="1">
        <v>0</v>
      </c>
      <c r="M3858" s="1">
        <v>1020</v>
      </c>
      <c r="N3858" s="1">
        <v>0</v>
      </c>
      <c r="O3858" s="1">
        <v>0</v>
      </c>
      <c r="P3858" s="1"/>
      <c r="Q3858" s="12"/>
      <c r="R3858" s="29">
        <f t="shared" si="183"/>
        <v>0</v>
      </c>
      <c r="S3858" t="str">
        <f t="shared" si="184"/>
        <v>OK</v>
      </c>
      <c r="T3858" s="10">
        <f>IFERROR(VLOOKUP(A3858,[1]!Tabla1[[#All],[Material]:[venta nueva]],38,FALSE),0)</f>
        <v>0</v>
      </c>
    </row>
    <row r="3859" spans="1:20" hidden="1" x14ac:dyDescent="0.35">
      <c r="A3859">
        <f t="shared" si="182"/>
        <v>1023247</v>
      </c>
      <c r="B3859" s="6" t="s">
        <v>629</v>
      </c>
      <c r="C3859" s="7" t="s">
        <v>553</v>
      </c>
      <c r="D3859" s="7" t="s">
        <v>1096</v>
      </c>
      <c r="E3859" s="7" t="s">
        <v>627</v>
      </c>
      <c r="F3859" s="7" t="s">
        <v>628</v>
      </c>
      <c r="G3859" s="7" t="s">
        <v>1082</v>
      </c>
      <c r="H3859" s="7" t="s">
        <v>1013</v>
      </c>
      <c r="I3859" s="6" t="s">
        <v>15</v>
      </c>
      <c r="J3859" s="1">
        <v>45</v>
      </c>
      <c r="K3859" s="1">
        <v>955</v>
      </c>
      <c r="L3859" s="1">
        <v>1000</v>
      </c>
      <c r="M3859" s="1">
        <v>45</v>
      </c>
      <c r="N3859" s="1">
        <v>955</v>
      </c>
      <c r="O3859" s="1">
        <v>1000</v>
      </c>
      <c r="P3859" s="1">
        <v>1000</v>
      </c>
      <c r="Q3859" s="12"/>
      <c r="R3859" s="29">
        <f t="shared" si="183"/>
        <v>0</v>
      </c>
      <c r="S3859" t="str">
        <f t="shared" si="184"/>
        <v>OK</v>
      </c>
      <c r="T3859" s="10">
        <f>IFERROR(VLOOKUP(A3859,[1]!Tabla1[[#All],[Material]:[venta nueva]],38,FALSE),0)</f>
        <v>0</v>
      </c>
    </row>
    <row r="3860" spans="1:20" hidden="1" x14ac:dyDescent="0.35">
      <c r="A3860">
        <f t="shared" si="182"/>
        <v>1023257</v>
      </c>
      <c r="B3860" s="6" t="s">
        <v>629</v>
      </c>
      <c r="C3860" s="7" t="s">
        <v>553</v>
      </c>
      <c r="D3860" s="7" t="s">
        <v>1096</v>
      </c>
      <c r="E3860" s="7" t="s">
        <v>530</v>
      </c>
      <c r="F3860" s="7" t="s">
        <v>531</v>
      </c>
      <c r="G3860" s="7" t="s">
        <v>1081</v>
      </c>
      <c r="H3860" s="7" t="s">
        <v>1010</v>
      </c>
      <c r="I3860" s="6" t="s">
        <v>10</v>
      </c>
      <c r="J3860" s="1">
        <v>8422</v>
      </c>
      <c r="K3860" s="1">
        <v>0</v>
      </c>
      <c r="L3860" s="1">
        <v>0</v>
      </c>
      <c r="M3860" s="1">
        <v>8422</v>
      </c>
      <c r="N3860" s="1">
        <v>0</v>
      </c>
      <c r="O3860" s="1">
        <v>0</v>
      </c>
      <c r="P3860" s="1"/>
      <c r="Q3860" s="12"/>
      <c r="R3860" s="29">
        <f t="shared" si="183"/>
        <v>0</v>
      </c>
      <c r="S3860" t="str">
        <f t="shared" si="184"/>
        <v>OK</v>
      </c>
      <c r="T3860" s="10">
        <f>IFERROR(VLOOKUP(A3860,[1]!Tabla1[[#All],[Material]:[venta nueva]],38,FALSE),0)</f>
        <v>0</v>
      </c>
    </row>
    <row r="3861" spans="1:20" hidden="1" x14ac:dyDescent="0.35">
      <c r="A3861">
        <f t="shared" si="182"/>
        <v>1023265</v>
      </c>
      <c r="B3861" s="6" t="s">
        <v>629</v>
      </c>
      <c r="C3861" s="7" t="s">
        <v>553</v>
      </c>
      <c r="D3861" s="7" t="s">
        <v>1096</v>
      </c>
      <c r="E3861" s="7" t="s">
        <v>436</v>
      </c>
      <c r="F3861" s="7" t="s">
        <v>437</v>
      </c>
      <c r="G3861" s="7" t="s">
        <v>1085</v>
      </c>
      <c r="H3861" s="7" t="s">
        <v>1036</v>
      </c>
      <c r="I3861" s="6" t="s">
        <v>15</v>
      </c>
      <c r="J3861" s="1">
        <v>284</v>
      </c>
      <c r="K3861" s="1">
        <v>6600</v>
      </c>
      <c r="L3861" s="1">
        <v>5000</v>
      </c>
      <c r="M3861" s="1">
        <v>284</v>
      </c>
      <c r="N3861" s="1">
        <v>6600</v>
      </c>
      <c r="O3861" s="1">
        <v>5000</v>
      </c>
      <c r="P3861" s="1">
        <v>5000</v>
      </c>
      <c r="Q3861" s="12"/>
      <c r="R3861" s="29">
        <f t="shared" si="183"/>
        <v>0</v>
      </c>
      <c r="S3861" t="str">
        <f t="shared" si="184"/>
        <v>OK</v>
      </c>
      <c r="T3861" s="10">
        <f>IFERROR(VLOOKUP(A3861,[1]!Tabla1[[#All],[Material]:[venta nueva]],38,FALSE),0)</f>
        <v>0</v>
      </c>
    </row>
    <row r="3862" spans="1:20" hidden="1" x14ac:dyDescent="0.35">
      <c r="A3862">
        <f t="shared" si="182"/>
        <v>1023273</v>
      </c>
      <c r="B3862" s="6" t="s">
        <v>629</v>
      </c>
      <c r="C3862" s="7" t="s">
        <v>553</v>
      </c>
      <c r="D3862" s="7" t="s">
        <v>1096</v>
      </c>
      <c r="E3862" s="7" t="s">
        <v>452</v>
      </c>
      <c r="F3862" s="7" t="s">
        <v>453</v>
      </c>
      <c r="G3862" s="7" t="s">
        <v>1076</v>
      </c>
      <c r="H3862" s="7" t="s">
        <v>1004</v>
      </c>
      <c r="I3862" s="6" t="s">
        <v>8</v>
      </c>
      <c r="J3862" s="1">
        <v>-21592</v>
      </c>
      <c r="K3862" s="1">
        <v>43852</v>
      </c>
      <c r="L3862" s="1">
        <v>22260</v>
      </c>
      <c r="M3862" s="1">
        <v>-21592</v>
      </c>
      <c r="N3862" s="1">
        <v>43852</v>
      </c>
      <c r="O3862" s="1">
        <v>22260</v>
      </c>
      <c r="P3862" s="1">
        <v>22425.736000000001</v>
      </c>
      <c r="Q3862" s="12"/>
      <c r="R3862" s="29">
        <f t="shared" si="183"/>
        <v>-165.73600000000079</v>
      </c>
      <c r="S3862" t="str">
        <f t="shared" si="184"/>
        <v>Pendiente de ingreso</v>
      </c>
      <c r="T3862" s="10">
        <f>IFERROR(VLOOKUP(A3862,[1]!Tabla1[[#All],[Material]:[venta nueva]],38,FALSE),0)</f>
        <v>0</v>
      </c>
    </row>
    <row r="3863" spans="1:20" hidden="1" x14ac:dyDescent="0.35">
      <c r="A3863">
        <f t="shared" si="182"/>
        <v>1023274</v>
      </c>
      <c r="B3863" s="6" t="s">
        <v>629</v>
      </c>
      <c r="C3863" s="7" t="s">
        <v>553</v>
      </c>
      <c r="D3863" s="7" t="s">
        <v>1096</v>
      </c>
      <c r="E3863" s="7" t="s">
        <v>454</v>
      </c>
      <c r="F3863" s="7" t="s">
        <v>455</v>
      </c>
      <c r="G3863" s="7" t="s">
        <v>1076</v>
      </c>
      <c r="H3863" s="7" t="s">
        <v>1004</v>
      </c>
      <c r="I3863" s="6" t="s">
        <v>8</v>
      </c>
      <c r="J3863" s="1">
        <v>-2062</v>
      </c>
      <c r="K3863" s="1">
        <v>14347</v>
      </c>
      <c r="L3863" s="1">
        <v>12284</v>
      </c>
      <c r="M3863" s="1">
        <v>-2062</v>
      </c>
      <c r="N3863" s="1">
        <v>14347</v>
      </c>
      <c r="O3863" s="1">
        <v>12284</v>
      </c>
      <c r="P3863" s="1">
        <v>12700.575999999999</v>
      </c>
      <c r="Q3863" s="12"/>
      <c r="R3863" s="29">
        <f t="shared" si="183"/>
        <v>-416.57599999999911</v>
      </c>
      <c r="S3863" t="str">
        <f t="shared" si="184"/>
        <v>Pendiente de ingreso</v>
      </c>
      <c r="T3863" s="10">
        <f>IFERROR(VLOOKUP(A3863,[1]!Tabla1[[#All],[Material]:[venta nueva]],38,FALSE),0)</f>
        <v>0</v>
      </c>
    </row>
    <row r="3864" spans="1:20" hidden="1" x14ac:dyDescent="0.35">
      <c r="A3864">
        <f t="shared" si="182"/>
        <v>1023276</v>
      </c>
      <c r="B3864" s="6" t="s">
        <v>629</v>
      </c>
      <c r="C3864" s="7" t="s">
        <v>553</v>
      </c>
      <c r="D3864" s="7" t="s">
        <v>1096</v>
      </c>
      <c r="E3864" s="7" t="s">
        <v>604</v>
      </c>
      <c r="F3864" s="7" t="s">
        <v>605</v>
      </c>
      <c r="G3864" s="7" t="s">
        <v>1076</v>
      </c>
      <c r="H3864" s="7" t="s">
        <v>1004</v>
      </c>
      <c r="I3864" s="6" t="s">
        <v>8</v>
      </c>
      <c r="J3864" s="1">
        <v>1102</v>
      </c>
      <c r="K3864" s="1">
        <v>0</v>
      </c>
      <c r="L3864" s="1">
        <v>1102</v>
      </c>
      <c r="M3864" s="1">
        <v>1102</v>
      </c>
      <c r="N3864" s="1">
        <v>0</v>
      </c>
      <c r="O3864" s="1">
        <v>1102</v>
      </c>
      <c r="P3864" s="1"/>
      <c r="Q3864" s="12"/>
      <c r="R3864" s="29">
        <f t="shared" si="183"/>
        <v>1102</v>
      </c>
      <c r="S3864" t="str">
        <f t="shared" si="184"/>
        <v>Sobre ingreso</v>
      </c>
      <c r="T3864" s="10">
        <f>IFERROR(VLOOKUP(A3864,[1]!Tabla1[[#All],[Material]:[venta nueva]],38,FALSE),0)</f>
        <v>0</v>
      </c>
    </row>
    <row r="3865" spans="1:20" hidden="1" x14ac:dyDescent="0.35">
      <c r="A3865">
        <f t="shared" si="182"/>
        <v>1023290</v>
      </c>
      <c r="B3865" s="6" t="s">
        <v>629</v>
      </c>
      <c r="C3865" s="7" t="s">
        <v>553</v>
      </c>
      <c r="D3865" s="7" t="s">
        <v>1096</v>
      </c>
      <c r="E3865" s="7" t="s">
        <v>519</v>
      </c>
      <c r="F3865" s="7" t="s">
        <v>520</v>
      </c>
      <c r="G3865" s="7" t="s">
        <v>1084</v>
      </c>
      <c r="H3865" s="7" t="s">
        <v>1032</v>
      </c>
      <c r="I3865" s="6" t="s">
        <v>14</v>
      </c>
      <c r="J3865" s="1">
        <v>-9336</v>
      </c>
      <c r="K3865" s="1">
        <v>0</v>
      </c>
      <c r="L3865" s="1">
        <v>0</v>
      </c>
      <c r="M3865" s="1">
        <v>-9336</v>
      </c>
      <c r="N3865" s="1">
        <v>0</v>
      </c>
      <c r="O3865" s="1">
        <v>0</v>
      </c>
      <c r="P3865" s="1"/>
      <c r="Q3865" s="12"/>
      <c r="R3865" s="29">
        <f t="shared" si="183"/>
        <v>0</v>
      </c>
      <c r="S3865" t="str">
        <f t="shared" si="184"/>
        <v>OK</v>
      </c>
      <c r="T3865" s="10">
        <f>IFERROR(VLOOKUP(A3865,[1]!Tabla1[[#All],[Material]:[venta nueva]],38,FALSE),0)</f>
        <v>0</v>
      </c>
    </row>
    <row r="3866" spans="1:20" hidden="1" x14ac:dyDescent="0.35">
      <c r="A3866">
        <f t="shared" si="182"/>
        <v>1023291</v>
      </c>
      <c r="B3866" s="6" t="s">
        <v>629</v>
      </c>
      <c r="C3866" s="7" t="s">
        <v>553</v>
      </c>
      <c r="D3866" s="7" t="s">
        <v>1096</v>
      </c>
      <c r="E3866" s="7" t="s">
        <v>521</v>
      </c>
      <c r="F3866" s="7" t="s">
        <v>522</v>
      </c>
      <c r="G3866" s="7" t="s">
        <v>1084</v>
      </c>
      <c r="H3866" s="7" t="s">
        <v>1017</v>
      </c>
      <c r="I3866" s="6" t="s">
        <v>14</v>
      </c>
      <c r="J3866" s="1">
        <v>3493</v>
      </c>
      <c r="K3866" s="1">
        <v>116507</v>
      </c>
      <c r="L3866" s="1">
        <v>120000</v>
      </c>
      <c r="M3866" s="1">
        <v>3493</v>
      </c>
      <c r="N3866" s="1">
        <v>116507</v>
      </c>
      <c r="O3866" s="1">
        <v>120000</v>
      </c>
      <c r="P3866" s="1">
        <v>24000</v>
      </c>
      <c r="Q3866" s="12"/>
      <c r="R3866" s="29">
        <f t="shared" si="183"/>
        <v>96000</v>
      </c>
      <c r="S3866" t="str">
        <f t="shared" si="184"/>
        <v>Sobre ingreso</v>
      </c>
      <c r="T3866" s="10">
        <f>IFERROR(VLOOKUP(A3866,[1]!Tabla1[[#All],[Material]:[venta nueva]],38,FALSE),0)</f>
        <v>0</v>
      </c>
    </row>
    <row r="3867" spans="1:20" hidden="1" x14ac:dyDescent="0.35">
      <c r="A3867">
        <f t="shared" si="182"/>
        <v>1023302</v>
      </c>
      <c r="B3867" s="6" t="s">
        <v>629</v>
      </c>
      <c r="C3867" s="7" t="s">
        <v>553</v>
      </c>
      <c r="D3867" s="7" t="s">
        <v>1096</v>
      </c>
      <c r="E3867" s="7" t="s">
        <v>490</v>
      </c>
      <c r="F3867" s="7" t="s">
        <v>223</v>
      </c>
      <c r="G3867" s="7" t="s">
        <v>1078</v>
      </c>
      <c r="H3867" s="7" t="s">
        <v>1027</v>
      </c>
      <c r="I3867" s="6" t="s">
        <v>10</v>
      </c>
      <c r="J3867" s="1">
        <v>-11450</v>
      </c>
      <c r="K3867" s="1">
        <v>203451</v>
      </c>
      <c r="L3867" s="1">
        <v>192000</v>
      </c>
      <c r="M3867" s="1">
        <v>-11450</v>
      </c>
      <c r="N3867" s="1">
        <v>203451</v>
      </c>
      <c r="O3867" s="1">
        <v>192000</v>
      </c>
      <c r="P3867" s="1">
        <v>192000</v>
      </c>
      <c r="Q3867" s="12"/>
      <c r="R3867" s="29">
        <f t="shared" si="183"/>
        <v>0</v>
      </c>
      <c r="S3867" t="str">
        <f t="shared" si="184"/>
        <v>OK</v>
      </c>
      <c r="T3867" s="10">
        <f>IFERROR(VLOOKUP(A3867,[1]!Tabla1[[#All],[Material]:[venta nueva]],38,FALSE),0)</f>
        <v>0</v>
      </c>
    </row>
    <row r="3868" spans="1:20" hidden="1" x14ac:dyDescent="0.35">
      <c r="A3868">
        <f t="shared" si="182"/>
        <v>1023306</v>
      </c>
      <c r="B3868" s="6" t="s">
        <v>629</v>
      </c>
      <c r="C3868" s="7" t="s">
        <v>553</v>
      </c>
      <c r="D3868" s="7" t="s">
        <v>1096</v>
      </c>
      <c r="E3868" s="7" t="s">
        <v>523</v>
      </c>
      <c r="F3868" s="7" t="s">
        <v>302</v>
      </c>
      <c r="G3868" s="7" t="s">
        <v>1080</v>
      </c>
      <c r="H3868" s="7" t="s">
        <v>1031</v>
      </c>
      <c r="I3868" s="6" t="s">
        <v>14</v>
      </c>
      <c r="J3868" s="1">
        <v>-70465</v>
      </c>
      <c r="K3868" s="1">
        <v>199465</v>
      </c>
      <c r="L3868" s="1">
        <v>120000</v>
      </c>
      <c r="M3868" s="1">
        <v>-70465</v>
      </c>
      <c r="N3868" s="1">
        <v>199465</v>
      </c>
      <c r="O3868" s="1">
        <v>120000</v>
      </c>
      <c r="P3868" s="1">
        <v>120000</v>
      </c>
      <c r="Q3868" s="12"/>
      <c r="R3868" s="29">
        <f t="shared" si="183"/>
        <v>0</v>
      </c>
      <c r="S3868" t="str">
        <f t="shared" si="184"/>
        <v>OK</v>
      </c>
      <c r="T3868" s="10">
        <f>IFERROR(VLOOKUP(A3868,[1]!Tabla1[[#All],[Material]:[venta nueva]],38,FALSE),0)</f>
        <v>0</v>
      </c>
    </row>
    <row r="3869" spans="1:20" hidden="1" x14ac:dyDescent="0.35">
      <c r="A3869">
        <f t="shared" si="182"/>
        <v>1023318</v>
      </c>
      <c r="B3869" s="6" t="s">
        <v>629</v>
      </c>
      <c r="C3869" s="7" t="s">
        <v>553</v>
      </c>
      <c r="D3869" s="7" t="s">
        <v>1096</v>
      </c>
      <c r="E3869" s="7" t="s">
        <v>532</v>
      </c>
      <c r="F3869" s="7" t="s">
        <v>533</v>
      </c>
      <c r="G3869" s="7" t="s">
        <v>1081</v>
      </c>
      <c r="H3869" s="7" t="s">
        <v>1010</v>
      </c>
      <c r="I3869" s="6" t="s">
        <v>10</v>
      </c>
      <c r="J3869" s="1">
        <v>9189</v>
      </c>
      <c r="K3869" s="1">
        <v>0</v>
      </c>
      <c r="L3869" s="1">
        <v>10000</v>
      </c>
      <c r="M3869" s="1">
        <v>9189</v>
      </c>
      <c r="N3869" s="1">
        <v>0</v>
      </c>
      <c r="O3869" s="1">
        <v>12000</v>
      </c>
      <c r="P3869" s="1">
        <v>12000</v>
      </c>
      <c r="Q3869" s="12"/>
      <c r="R3869" s="29">
        <f t="shared" si="183"/>
        <v>0</v>
      </c>
      <c r="S3869" t="str">
        <f t="shared" si="184"/>
        <v>OK</v>
      </c>
      <c r="T3869" s="10">
        <f>IFERROR(VLOOKUP(A3869,[1]!Tabla1[[#All],[Material]:[venta nueva]],38,FALSE),0)</f>
        <v>0</v>
      </c>
    </row>
    <row r="3870" spans="1:20" hidden="1" x14ac:dyDescent="0.35">
      <c r="A3870">
        <f t="shared" si="182"/>
        <v>1023319</v>
      </c>
      <c r="B3870" s="6" t="s">
        <v>629</v>
      </c>
      <c r="C3870" s="7" t="s">
        <v>553</v>
      </c>
      <c r="D3870" s="7" t="s">
        <v>1096</v>
      </c>
      <c r="E3870" s="7" t="s">
        <v>534</v>
      </c>
      <c r="F3870" s="7" t="s">
        <v>535</v>
      </c>
      <c r="G3870" s="7" t="s">
        <v>1081</v>
      </c>
      <c r="H3870" s="7" t="s">
        <v>1010</v>
      </c>
      <c r="I3870" s="6" t="s">
        <v>10</v>
      </c>
      <c r="J3870" s="1">
        <v>8441</v>
      </c>
      <c r="K3870" s="1">
        <v>1559</v>
      </c>
      <c r="L3870" s="1">
        <v>10000</v>
      </c>
      <c r="M3870" s="1">
        <v>8441</v>
      </c>
      <c r="N3870" s="1">
        <v>1559</v>
      </c>
      <c r="O3870" s="1">
        <v>12000</v>
      </c>
      <c r="P3870" s="1">
        <v>12000</v>
      </c>
      <c r="Q3870" s="12"/>
      <c r="R3870" s="29">
        <f t="shared" si="183"/>
        <v>0</v>
      </c>
      <c r="S3870" t="str">
        <f t="shared" si="184"/>
        <v>OK</v>
      </c>
      <c r="T3870" s="10">
        <f>IFERROR(VLOOKUP(A3870,[1]!Tabla1[[#All],[Material]:[venta nueva]],38,FALSE),0)</f>
        <v>0</v>
      </c>
    </row>
    <row r="3871" spans="1:20" hidden="1" x14ac:dyDescent="0.35">
      <c r="A3871">
        <f t="shared" si="182"/>
        <v>1023324</v>
      </c>
      <c r="B3871" s="6" t="s">
        <v>629</v>
      </c>
      <c r="C3871" s="7" t="s">
        <v>553</v>
      </c>
      <c r="D3871" s="7" t="s">
        <v>1096</v>
      </c>
      <c r="E3871" s="7" t="s">
        <v>613</v>
      </c>
      <c r="F3871" s="7" t="s">
        <v>149</v>
      </c>
      <c r="G3871" s="7" t="s">
        <v>1076</v>
      </c>
      <c r="H3871" s="7" t="s">
        <v>1022</v>
      </c>
      <c r="I3871" s="6" t="s">
        <v>10</v>
      </c>
      <c r="J3871" s="1">
        <v>55634</v>
      </c>
      <c r="K3871" s="1">
        <v>103808</v>
      </c>
      <c r="L3871" s="1">
        <v>96000</v>
      </c>
      <c r="M3871" s="1">
        <v>55634</v>
      </c>
      <c r="N3871" s="1">
        <v>103808</v>
      </c>
      <c r="O3871" s="1">
        <v>96000</v>
      </c>
      <c r="P3871" s="1">
        <v>96006</v>
      </c>
      <c r="Q3871" s="12"/>
      <c r="R3871" s="29">
        <f t="shared" si="183"/>
        <v>-6</v>
      </c>
      <c r="S3871" t="str">
        <f t="shared" si="184"/>
        <v>Pendiente de ingreso</v>
      </c>
      <c r="T3871" s="10">
        <f>IFERROR(VLOOKUP(A3871,[1]!Tabla1[[#All],[Material]:[venta nueva]],38,FALSE),0)</f>
        <v>0</v>
      </c>
    </row>
    <row r="3872" spans="1:20" hidden="1" x14ac:dyDescent="0.35">
      <c r="A3872">
        <f t="shared" si="182"/>
        <v>1023343</v>
      </c>
      <c r="B3872" s="6" t="s">
        <v>629</v>
      </c>
      <c r="C3872" s="7" t="s">
        <v>553</v>
      </c>
      <c r="D3872" s="7" t="s">
        <v>1096</v>
      </c>
      <c r="E3872" s="7" t="s">
        <v>578</v>
      </c>
      <c r="F3872" s="7" t="s">
        <v>579</v>
      </c>
      <c r="G3872" s="7" t="s">
        <v>1081</v>
      </c>
      <c r="H3872" s="7" t="s">
        <v>1010</v>
      </c>
      <c r="I3872" s="6" t="s">
        <v>10</v>
      </c>
      <c r="J3872" s="1">
        <v>9634</v>
      </c>
      <c r="K3872" s="1">
        <v>130890</v>
      </c>
      <c r="L3872" s="1">
        <v>144000</v>
      </c>
      <c r="M3872" s="1">
        <v>9634</v>
      </c>
      <c r="N3872" s="1">
        <v>130890</v>
      </c>
      <c r="O3872" s="1">
        <v>144000</v>
      </c>
      <c r="P3872" s="1">
        <v>144012</v>
      </c>
      <c r="Q3872" s="12"/>
      <c r="R3872" s="29">
        <f t="shared" si="183"/>
        <v>-12</v>
      </c>
      <c r="S3872" t="str">
        <f t="shared" si="184"/>
        <v>Pendiente de ingreso</v>
      </c>
      <c r="T3872" s="10">
        <f>IFERROR(VLOOKUP(A3872,[1]!Tabla1[[#All],[Material]:[venta nueva]],38,FALSE),0)</f>
        <v>0</v>
      </c>
    </row>
    <row r="3873" spans="1:20" hidden="1" x14ac:dyDescent="0.35">
      <c r="A3873">
        <f t="shared" si="182"/>
        <v>1023353</v>
      </c>
      <c r="B3873" s="6" t="s">
        <v>629</v>
      </c>
      <c r="C3873" s="7" t="s">
        <v>553</v>
      </c>
      <c r="D3873" s="7" t="s">
        <v>1096</v>
      </c>
      <c r="E3873" s="7" t="s">
        <v>569</v>
      </c>
      <c r="F3873" s="7" t="s">
        <v>102</v>
      </c>
      <c r="G3873" s="7" t="s">
        <v>1077</v>
      </c>
      <c r="H3873" s="7" t="s">
        <v>1005</v>
      </c>
      <c r="I3873" s="6" t="s">
        <v>9</v>
      </c>
      <c r="J3873" s="1">
        <v>-6933</v>
      </c>
      <c r="K3873" s="1">
        <v>120000</v>
      </c>
      <c r="L3873" s="1">
        <v>120000</v>
      </c>
      <c r="M3873" s="1">
        <v>-6933</v>
      </c>
      <c r="N3873" s="1">
        <v>120000</v>
      </c>
      <c r="O3873" s="1">
        <v>129600</v>
      </c>
      <c r="P3873" s="1">
        <v>129600</v>
      </c>
      <c r="Q3873" s="12"/>
      <c r="R3873" s="29">
        <f t="shared" si="183"/>
        <v>0</v>
      </c>
      <c r="S3873" t="str">
        <f t="shared" si="184"/>
        <v>OK</v>
      </c>
      <c r="T3873" s="10">
        <f>IFERROR(VLOOKUP(A3873,[1]!Tabla1[[#All],[Material]:[venta nueva]],38,FALSE),0)</f>
        <v>0</v>
      </c>
    </row>
    <row r="3874" spans="1:20" hidden="1" x14ac:dyDescent="0.35">
      <c r="A3874">
        <f t="shared" si="182"/>
        <v>1023354</v>
      </c>
      <c r="B3874" s="6" t="s">
        <v>629</v>
      </c>
      <c r="C3874" s="7" t="s">
        <v>553</v>
      </c>
      <c r="D3874" s="7" t="s">
        <v>1096</v>
      </c>
      <c r="E3874" s="7" t="s">
        <v>608</v>
      </c>
      <c r="F3874" s="7" t="s">
        <v>609</v>
      </c>
      <c r="G3874" s="7" t="s">
        <v>1086</v>
      </c>
      <c r="H3874" s="7" t="s">
        <v>1025</v>
      </c>
      <c r="I3874" s="6" t="s">
        <v>14</v>
      </c>
      <c r="J3874" s="1">
        <v>-17000</v>
      </c>
      <c r="K3874" s="1">
        <v>11983</v>
      </c>
      <c r="L3874" s="1">
        <v>0</v>
      </c>
      <c r="M3874" s="1">
        <v>-17000</v>
      </c>
      <c r="N3874" s="1">
        <v>11983</v>
      </c>
      <c r="O3874" s="1">
        <v>0</v>
      </c>
      <c r="P3874" s="1"/>
      <c r="Q3874" s="12"/>
      <c r="R3874" s="29">
        <f t="shared" si="183"/>
        <v>0</v>
      </c>
      <c r="S3874" t="str">
        <f t="shared" si="184"/>
        <v>OK</v>
      </c>
      <c r="T3874" s="10">
        <f>IFERROR(VLOOKUP(A3874,[1]!Tabla1[[#All],[Material]:[venta nueva]],38,FALSE),0)</f>
        <v>0</v>
      </c>
    </row>
    <row r="3875" spans="1:20" hidden="1" x14ac:dyDescent="0.35">
      <c r="A3875">
        <f t="shared" si="182"/>
        <v>1023375</v>
      </c>
      <c r="B3875" s="6" t="s">
        <v>629</v>
      </c>
      <c r="C3875" s="7" t="s">
        <v>553</v>
      </c>
      <c r="D3875" s="7" t="s">
        <v>1096</v>
      </c>
      <c r="E3875" s="7" t="s">
        <v>588</v>
      </c>
      <c r="F3875" s="7" t="s">
        <v>589</v>
      </c>
      <c r="G3875" s="7" t="s">
        <v>1069</v>
      </c>
      <c r="H3875" s="7" t="s">
        <v>1016</v>
      </c>
      <c r="I3875" s="6" t="s">
        <v>10</v>
      </c>
      <c r="J3875" s="1">
        <v>4776</v>
      </c>
      <c r="K3875" s="1">
        <v>0</v>
      </c>
      <c r="L3875" s="1">
        <v>0</v>
      </c>
      <c r="M3875" s="1">
        <v>4776</v>
      </c>
      <c r="N3875" s="1">
        <v>0</v>
      </c>
      <c r="O3875" s="1">
        <v>0</v>
      </c>
      <c r="P3875" s="1"/>
      <c r="Q3875" s="12"/>
      <c r="R3875" s="29">
        <f t="shared" si="183"/>
        <v>0</v>
      </c>
      <c r="S3875" t="str">
        <f t="shared" si="184"/>
        <v>OK</v>
      </c>
      <c r="T3875" s="10">
        <f>IFERROR(VLOOKUP(A3875,[1]!Tabla1[[#All],[Material]:[venta nueva]],38,FALSE),0)</f>
        <v>0</v>
      </c>
    </row>
    <row r="3876" spans="1:20" hidden="1" x14ac:dyDescent="0.35">
      <c r="A3876">
        <f t="shared" si="182"/>
        <v>1023383</v>
      </c>
      <c r="B3876" s="6" t="s">
        <v>629</v>
      </c>
      <c r="C3876" s="7" t="s">
        <v>553</v>
      </c>
      <c r="D3876" s="7" t="s">
        <v>1096</v>
      </c>
      <c r="E3876" s="7" t="s">
        <v>590</v>
      </c>
      <c r="F3876" s="7" t="s">
        <v>591</v>
      </c>
      <c r="G3876" s="7" t="s">
        <v>1069</v>
      </c>
      <c r="H3876" s="7" t="s">
        <v>1026</v>
      </c>
      <c r="I3876" s="6" t="s">
        <v>10</v>
      </c>
      <c r="J3876" s="1">
        <v>-40997</v>
      </c>
      <c r="K3876" s="1">
        <v>52500</v>
      </c>
      <c r="L3876" s="1">
        <v>0</v>
      </c>
      <c r="M3876" s="1">
        <v>-40997</v>
      </c>
      <c r="N3876" s="1">
        <v>52500</v>
      </c>
      <c r="O3876" s="1">
        <v>24000</v>
      </c>
      <c r="P3876" s="1">
        <v>24002</v>
      </c>
      <c r="Q3876" s="12"/>
      <c r="R3876" s="29">
        <f t="shared" si="183"/>
        <v>-2</v>
      </c>
      <c r="S3876" t="str">
        <f t="shared" si="184"/>
        <v>Pendiente de ingreso</v>
      </c>
      <c r="T3876" s="10">
        <f>IFERROR(VLOOKUP(A3876,[1]!Tabla1[[#All],[Material]:[venta nueva]],38,FALSE),0)</f>
        <v>0</v>
      </c>
    </row>
    <row r="3877" spans="1:20" hidden="1" x14ac:dyDescent="0.35">
      <c r="A3877">
        <f t="shared" si="182"/>
        <v>1023387</v>
      </c>
      <c r="B3877" s="6" t="s">
        <v>629</v>
      </c>
      <c r="C3877" s="7" t="s">
        <v>553</v>
      </c>
      <c r="D3877" s="7" t="s">
        <v>1096</v>
      </c>
      <c r="E3877" s="7" t="s">
        <v>640</v>
      </c>
      <c r="F3877" s="7" t="s">
        <v>113</v>
      </c>
      <c r="G3877" s="7" t="s">
        <v>1081</v>
      </c>
      <c r="H3877" s="7" t="s">
        <v>1010</v>
      </c>
      <c r="I3877" s="6" t="s">
        <v>9</v>
      </c>
      <c r="J3877" s="1">
        <v>0</v>
      </c>
      <c r="K3877" s="1">
        <v>40000</v>
      </c>
      <c r="L3877" s="1">
        <v>40000</v>
      </c>
      <c r="M3877" s="1"/>
      <c r="N3877" s="1"/>
      <c r="O3877" s="1"/>
      <c r="P3877" s="1"/>
      <c r="Q3877" s="12"/>
      <c r="R3877" s="29">
        <f t="shared" si="183"/>
        <v>0</v>
      </c>
      <c r="S3877" t="str">
        <f t="shared" si="184"/>
        <v>OK</v>
      </c>
      <c r="T3877" s="10">
        <f>IFERROR(VLOOKUP(A3877,[1]!Tabla1[[#All],[Material]:[venta nueva]],38,FALSE),0)</f>
        <v>0</v>
      </c>
    </row>
    <row r="3878" spans="1:20" hidden="1" x14ac:dyDescent="0.35">
      <c r="A3878">
        <f t="shared" si="182"/>
        <v>1023389</v>
      </c>
      <c r="B3878" s="6" t="s">
        <v>629</v>
      </c>
      <c r="C3878" s="7" t="s">
        <v>553</v>
      </c>
      <c r="D3878" s="7" t="s">
        <v>1096</v>
      </c>
      <c r="E3878" s="7" t="s">
        <v>610</v>
      </c>
      <c r="F3878" s="7" t="s">
        <v>611</v>
      </c>
      <c r="G3878" s="7" t="s">
        <v>1081</v>
      </c>
      <c r="H3878" s="7" t="s">
        <v>1010</v>
      </c>
      <c r="I3878" s="6" t="s">
        <v>9</v>
      </c>
      <c r="J3878" s="1">
        <v>0</v>
      </c>
      <c r="K3878" s="1">
        <v>40000</v>
      </c>
      <c r="L3878" s="1">
        <v>40000</v>
      </c>
      <c r="M3878" s="1"/>
      <c r="N3878" s="1"/>
      <c r="O3878" s="1"/>
      <c r="P3878" s="1"/>
      <c r="Q3878" s="12"/>
      <c r="R3878" s="29">
        <f t="shared" si="183"/>
        <v>0</v>
      </c>
      <c r="S3878" t="str">
        <f t="shared" si="184"/>
        <v>OK</v>
      </c>
      <c r="T3878" s="10">
        <f>IFERROR(VLOOKUP(A3878,[1]!Tabla1[[#All],[Material]:[venta nueva]],38,FALSE),0)</f>
        <v>0</v>
      </c>
    </row>
    <row r="3879" spans="1:20" hidden="1" x14ac:dyDescent="0.35">
      <c r="A3879">
        <f t="shared" si="182"/>
        <v>1023391</v>
      </c>
      <c r="B3879" s="6" t="s">
        <v>629</v>
      </c>
      <c r="C3879" s="7" t="s">
        <v>553</v>
      </c>
      <c r="D3879" s="7" t="s">
        <v>1096</v>
      </c>
      <c r="E3879" s="7" t="s">
        <v>612</v>
      </c>
      <c r="F3879" s="7" t="s">
        <v>451</v>
      </c>
      <c r="G3879" s="7" t="s">
        <v>1081</v>
      </c>
      <c r="H3879" s="7" t="s">
        <v>1010</v>
      </c>
      <c r="I3879" s="6" t="s">
        <v>9</v>
      </c>
      <c r="J3879" s="1">
        <v>0</v>
      </c>
      <c r="K3879" s="1">
        <v>26032</v>
      </c>
      <c r="L3879" s="1">
        <v>24000</v>
      </c>
      <c r="M3879" s="1">
        <v>0</v>
      </c>
      <c r="N3879" s="1">
        <v>26032</v>
      </c>
      <c r="O3879" s="1">
        <v>24000</v>
      </c>
      <c r="P3879" s="1"/>
      <c r="Q3879" s="12"/>
      <c r="R3879" s="29">
        <f t="shared" si="183"/>
        <v>24000</v>
      </c>
      <c r="S3879" t="str">
        <f t="shared" si="184"/>
        <v>Sobre ingreso</v>
      </c>
      <c r="T3879" s="10">
        <f>IFERROR(VLOOKUP(A3879,[1]!Tabla1[[#All],[Material]:[venta nueva]],38,FALSE),0)</f>
        <v>0</v>
      </c>
    </row>
    <row r="3880" spans="1:20" hidden="1" x14ac:dyDescent="0.35">
      <c r="A3880">
        <f t="shared" si="182"/>
        <v>1023397</v>
      </c>
      <c r="B3880" s="6" t="s">
        <v>629</v>
      </c>
      <c r="C3880" s="7" t="s">
        <v>553</v>
      </c>
      <c r="D3880" s="7" t="s">
        <v>1096</v>
      </c>
      <c r="E3880" s="7" t="s">
        <v>652</v>
      </c>
      <c r="F3880" s="7" t="s">
        <v>115</v>
      </c>
      <c r="G3880" s="7" t="s">
        <v>1078</v>
      </c>
      <c r="H3880" s="7" t="s">
        <v>1009</v>
      </c>
      <c r="I3880" s="6" t="s">
        <v>12</v>
      </c>
      <c r="J3880" s="1"/>
      <c r="K3880" s="1"/>
      <c r="L3880" s="1"/>
      <c r="M3880" s="1">
        <v>0</v>
      </c>
      <c r="N3880" s="1">
        <v>24000</v>
      </c>
      <c r="O3880" s="1">
        <v>24000</v>
      </c>
      <c r="P3880" s="1"/>
      <c r="Q3880" s="12"/>
      <c r="R3880" s="29">
        <f t="shared" si="183"/>
        <v>24000</v>
      </c>
      <c r="S3880" t="str">
        <f t="shared" si="184"/>
        <v>Sobre ingreso</v>
      </c>
      <c r="T3880" s="10">
        <f>IFERROR(VLOOKUP(A3880,[1]!Tabla1[[#All],[Material]:[venta nueva]],38,FALSE),0)</f>
        <v>0</v>
      </c>
    </row>
    <row r="3881" spans="1:20" hidden="1" x14ac:dyDescent="0.35">
      <c r="A3881">
        <f t="shared" si="182"/>
        <v>1023400</v>
      </c>
      <c r="B3881" s="6" t="s">
        <v>629</v>
      </c>
      <c r="C3881" s="7" t="s">
        <v>553</v>
      </c>
      <c r="D3881" s="7" t="s">
        <v>1096</v>
      </c>
      <c r="E3881" s="7" t="s">
        <v>651</v>
      </c>
      <c r="F3881" s="7" t="s">
        <v>1300</v>
      </c>
      <c r="G3881" s="7" t="s">
        <v>1076</v>
      </c>
      <c r="H3881" s="7" t="s">
        <v>1022</v>
      </c>
      <c r="I3881" s="6" t="s">
        <v>9</v>
      </c>
      <c r="J3881" s="1"/>
      <c r="K3881" s="1"/>
      <c r="L3881" s="1"/>
      <c r="M3881" s="1"/>
      <c r="N3881" s="1"/>
      <c r="O3881" s="1"/>
      <c r="P3881" s="1">
        <v>100</v>
      </c>
      <c r="Q3881" s="12"/>
      <c r="R3881" s="29">
        <f t="shared" si="183"/>
        <v>-100</v>
      </c>
      <c r="S3881" t="str">
        <f t="shared" si="184"/>
        <v>Pendiente de ingreso</v>
      </c>
      <c r="T3881" s="10">
        <f>IFERROR(VLOOKUP(A3881,[1]!Tabla1[[#All],[Material]:[venta nueva]],38,FALSE),0)</f>
        <v>0</v>
      </c>
    </row>
    <row r="3882" spans="1:20" hidden="1" x14ac:dyDescent="0.35">
      <c r="A3882">
        <f t="shared" si="182"/>
        <v>1020105</v>
      </c>
      <c r="B3882" s="6" t="s">
        <v>629</v>
      </c>
      <c r="C3882" s="7" t="s">
        <v>553</v>
      </c>
      <c r="D3882" s="7" t="s">
        <v>1097</v>
      </c>
      <c r="E3882" s="7" t="s">
        <v>19</v>
      </c>
      <c r="F3882" s="7" t="s">
        <v>20</v>
      </c>
      <c r="G3882" s="7" t="s">
        <v>1075</v>
      </c>
      <c r="H3882" s="7" t="s">
        <v>1002</v>
      </c>
      <c r="I3882" s="6" t="s">
        <v>16</v>
      </c>
      <c r="J3882" s="1"/>
      <c r="K3882" s="1"/>
      <c r="L3882" s="1"/>
      <c r="M3882" s="1"/>
      <c r="N3882" s="1"/>
      <c r="O3882" s="1"/>
      <c r="P3882" s="1"/>
      <c r="Q3882" s="12">
        <v>39046.756000000001</v>
      </c>
      <c r="R3882" s="29">
        <f t="shared" si="183"/>
        <v>0</v>
      </c>
      <c r="S3882" t="str">
        <f t="shared" si="184"/>
        <v>OK</v>
      </c>
      <c r="T3882" s="10">
        <f>IFERROR(VLOOKUP(A3882,[1]!Tabla1[[#All],[Material]:[venta nueva]],38,FALSE),0)</f>
        <v>0</v>
      </c>
    </row>
    <row r="3883" spans="1:20" hidden="1" x14ac:dyDescent="0.35">
      <c r="A3883">
        <f t="shared" si="182"/>
        <v>1020110</v>
      </c>
      <c r="B3883" s="6" t="s">
        <v>629</v>
      </c>
      <c r="C3883" s="7" t="s">
        <v>553</v>
      </c>
      <c r="D3883" s="7" t="s">
        <v>1097</v>
      </c>
      <c r="E3883" s="7" t="s">
        <v>21</v>
      </c>
      <c r="F3883" s="7" t="s">
        <v>22</v>
      </c>
      <c r="G3883" s="7" t="s">
        <v>1075</v>
      </c>
      <c r="H3883" s="7" t="s">
        <v>1003</v>
      </c>
      <c r="I3883" s="6" t="s">
        <v>16</v>
      </c>
      <c r="J3883" s="1"/>
      <c r="K3883" s="1"/>
      <c r="L3883" s="1"/>
      <c r="M3883" s="1"/>
      <c r="N3883" s="1"/>
      <c r="O3883" s="1"/>
      <c r="P3883" s="1"/>
      <c r="Q3883" s="12">
        <v>745788.11499999999</v>
      </c>
      <c r="R3883" s="29">
        <f t="shared" si="183"/>
        <v>0</v>
      </c>
      <c r="S3883" t="str">
        <f t="shared" si="184"/>
        <v>OK</v>
      </c>
      <c r="T3883" s="10">
        <f>IFERROR(VLOOKUP(A3883,[1]!Tabla1[[#All],[Material]:[venta nueva]],38,FALSE),0)</f>
        <v>0</v>
      </c>
    </row>
    <row r="3884" spans="1:20" hidden="1" x14ac:dyDescent="0.35">
      <c r="A3884">
        <f t="shared" si="182"/>
        <v>1020284</v>
      </c>
      <c r="B3884" s="6" t="s">
        <v>629</v>
      </c>
      <c r="C3884" s="7" t="s">
        <v>553</v>
      </c>
      <c r="D3884" s="7" t="s">
        <v>1097</v>
      </c>
      <c r="E3884" s="7" t="s">
        <v>23</v>
      </c>
      <c r="F3884" s="7" t="s">
        <v>24</v>
      </c>
      <c r="G3884" s="7" t="s">
        <v>1076</v>
      </c>
      <c r="H3884" s="7" t="s">
        <v>1004</v>
      </c>
      <c r="I3884" s="6" t="s">
        <v>16</v>
      </c>
      <c r="J3884" s="1"/>
      <c r="K3884" s="1"/>
      <c r="L3884" s="1"/>
      <c r="M3884" s="1"/>
      <c r="N3884" s="1"/>
      <c r="O3884" s="1"/>
      <c r="P3884" s="1"/>
      <c r="Q3884" s="12">
        <v>17056.527999999998</v>
      </c>
      <c r="R3884" s="29">
        <f t="shared" si="183"/>
        <v>0</v>
      </c>
      <c r="S3884" t="str">
        <f t="shared" si="184"/>
        <v>OK</v>
      </c>
      <c r="T3884" s="10">
        <f>IFERROR(VLOOKUP(A3884,[1]!Tabla1[[#All],[Material]:[venta nueva]],38,FALSE),0)</f>
        <v>0</v>
      </c>
    </row>
    <row r="3885" spans="1:20" hidden="1" x14ac:dyDescent="0.35">
      <c r="A3885">
        <f t="shared" si="182"/>
        <v>1020326</v>
      </c>
      <c r="B3885" s="6" t="s">
        <v>629</v>
      </c>
      <c r="C3885" s="7" t="s">
        <v>553</v>
      </c>
      <c r="D3885" s="7" t="s">
        <v>1097</v>
      </c>
      <c r="E3885" s="7" t="s">
        <v>25</v>
      </c>
      <c r="F3885" s="7" t="s">
        <v>26</v>
      </c>
      <c r="G3885" s="7" t="s">
        <v>1077</v>
      </c>
      <c r="H3885" s="7" t="s">
        <v>1005</v>
      </c>
      <c r="I3885" s="6" t="s">
        <v>16</v>
      </c>
      <c r="J3885" s="1"/>
      <c r="K3885" s="1"/>
      <c r="L3885" s="1"/>
      <c r="M3885" s="1"/>
      <c r="N3885" s="1"/>
      <c r="O3885" s="1"/>
      <c r="P3885" s="1"/>
      <c r="Q3885" s="12">
        <v>269347.85200000001</v>
      </c>
      <c r="R3885" s="29">
        <f t="shared" si="183"/>
        <v>0</v>
      </c>
      <c r="S3885" t="str">
        <f t="shared" si="184"/>
        <v>OK</v>
      </c>
      <c r="T3885" s="10">
        <f>IFERROR(VLOOKUP(A3885,[1]!Tabla1[[#All],[Material]:[venta nueva]],38,FALSE),0)</f>
        <v>0</v>
      </c>
    </row>
    <row r="3886" spans="1:20" hidden="1" x14ac:dyDescent="0.35">
      <c r="A3886">
        <f t="shared" si="182"/>
        <v>1020339</v>
      </c>
      <c r="B3886" s="6" t="s">
        <v>629</v>
      </c>
      <c r="C3886" s="7" t="s">
        <v>553</v>
      </c>
      <c r="D3886" s="7" t="s">
        <v>1097</v>
      </c>
      <c r="E3886" s="7" t="s">
        <v>27</v>
      </c>
      <c r="F3886" s="7" t="s">
        <v>28</v>
      </c>
      <c r="G3886" s="7" t="s">
        <v>1078</v>
      </c>
      <c r="H3886" s="7" t="s">
        <v>1006</v>
      </c>
      <c r="I3886" s="6" t="s">
        <v>11</v>
      </c>
      <c r="J3886" s="1"/>
      <c r="K3886" s="1"/>
      <c r="L3886" s="1"/>
      <c r="M3886" s="1"/>
      <c r="N3886" s="1"/>
      <c r="O3886" s="1"/>
      <c r="P3886" s="1"/>
      <c r="Q3886" s="12">
        <v>94767.654999999999</v>
      </c>
      <c r="R3886" s="29">
        <f t="shared" si="183"/>
        <v>0</v>
      </c>
      <c r="S3886" t="str">
        <f t="shared" si="184"/>
        <v>OK</v>
      </c>
      <c r="T3886" s="10">
        <f>IFERROR(VLOOKUP(A3886,[1]!Tabla1[[#All],[Material]:[venta nueva]],38,FALSE),0)</f>
        <v>0</v>
      </c>
    </row>
    <row r="3887" spans="1:20" hidden="1" x14ac:dyDescent="0.35">
      <c r="A3887">
        <f t="shared" si="182"/>
        <v>1020349</v>
      </c>
      <c r="B3887" s="6" t="s">
        <v>629</v>
      </c>
      <c r="C3887" s="7" t="s">
        <v>553</v>
      </c>
      <c r="D3887" s="7" t="s">
        <v>1097</v>
      </c>
      <c r="E3887" s="7" t="s">
        <v>29</v>
      </c>
      <c r="F3887" s="7" t="s">
        <v>30</v>
      </c>
      <c r="G3887" s="7" t="s">
        <v>1079</v>
      </c>
      <c r="H3887" s="7" t="s">
        <v>1007</v>
      </c>
      <c r="I3887" s="6" t="s">
        <v>11</v>
      </c>
      <c r="J3887" s="1"/>
      <c r="K3887" s="1"/>
      <c r="L3887" s="1"/>
      <c r="M3887" s="1"/>
      <c r="N3887" s="1"/>
      <c r="O3887" s="1"/>
      <c r="P3887" s="1"/>
      <c r="Q3887" s="12">
        <v>634.53700000000003</v>
      </c>
      <c r="R3887" s="29">
        <f t="shared" si="183"/>
        <v>0</v>
      </c>
      <c r="S3887" t="str">
        <f t="shared" si="184"/>
        <v>OK</v>
      </c>
      <c r="T3887" s="10">
        <f>IFERROR(VLOOKUP(A3887,[1]!Tabla1[[#All],[Material]:[venta nueva]],38,FALSE),0)</f>
        <v>0</v>
      </c>
    </row>
    <row r="3888" spans="1:20" hidden="1" x14ac:dyDescent="0.35">
      <c r="A3888">
        <f t="shared" si="182"/>
        <v>1020352</v>
      </c>
      <c r="B3888" s="6" t="s">
        <v>629</v>
      </c>
      <c r="C3888" s="7" t="s">
        <v>553</v>
      </c>
      <c r="D3888" s="7" t="s">
        <v>1097</v>
      </c>
      <c r="E3888" s="7" t="s">
        <v>31</v>
      </c>
      <c r="F3888" s="7" t="s">
        <v>32</v>
      </c>
      <c r="G3888" s="7" t="s">
        <v>1080</v>
      </c>
      <c r="H3888" s="7" t="s">
        <v>1008</v>
      </c>
      <c r="I3888" s="6" t="s">
        <v>11</v>
      </c>
      <c r="J3888" s="1"/>
      <c r="K3888" s="1"/>
      <c r="L3888" s="1"/>
      <c r="M3888" s="1"/>
      <c r="N3888" s="1"/>
      <c r="O3888" s="1"/>
      <c r="P3888" s="1"/>
      <c r="Q3888" s="12">
        <v>44442.269</v>
      </c>
      <c r="R3888" s="29">
        <f t="shared" si="183"/>
        <v>0</v>
      </c>
      <c r="S3888" t="str">
        <f t="shared" si="184"/>
        <v>OK</v>
      </c>
      <c r="T3888" s="10">
        <f>IFERROR(VLOOKUP(A3888,[1]!Tabla1[[#All],[Material]:[venta nueva]],38,FALSE),0)</f>
        <v>0</v>
      </c>
    </row>
    <row r="3889" spans="1:20" hidden="1" x14ac:dyDescent="0.35">
      <c r="A3889">
        <f t="shared" si="182"/>
        <v>1020367</v>
      </c>
      <c r="B3889" s="6" t="s">
        <v>629</v>
      </c>
      <c r="C3889" s="7" t="s">
        <v>553</v>
      </c>
      <c r="D3889" s="7" t="s">
        <v>1097</v>
      </c>
      <c r="E3889" s="7" t="s">
        <v>33</v>
      </c>
      <c r="F3889" s="7" t="s">
        <v>34</v>
      </c>
      <c r="G3889" s="7" t="s">
        <v>1078</v>
      </c>
      <c r="H3889" s="7" t="s">
        <v>1009</v>
      </c>
      <c r="I3889" s="6" t="s">
        <v>11</v>
      </c>
      <c r="J3889" s="1"/>
      <c r="K3889" s="1"/>
      <c r="L3889" s="1"/>
      <c r="M3889" s="1"/>
      <c r="N3889" s="1"/>
      <c r="O3889" s="1"/>
      <c r="P3889" s="1"/>
      <c r="Q3889" s="12">
        <v>79020.297999999995</v>
      </c>
      <c r="R3889" s="29">
        <f t="shared" si="183"/>
        <v>0</v>
      </c>
      <c r="S3889" t="str">
        <f t="shared" si="184"/>
        <v>OK</v>
      </c>
      <c r="T3889" s="10">
        <f>IFERROR(VLOOKUP(A3889,[1]!Tabla1[[#All],[Material]:[venta nueva]],38,FALSE),0)</f>
        <v>0</v>
      </c>
    </row>
    <row r="3890" spans="1:20" hidden="1" x14ac:dyDescent="0.35">
      <c r="A3890">
        <f t="shared" si="182"/>
        <v>1020412</v>
      </c>
      <c r="B3890" s="6" t="s">
        <v>629</v>
      </c>
      <c r="C3890" s="7" t="s">
        <v>553</v>
      </c>
      <c r="D3890" s="7" t="s">
        <v>1097</v>
      </c>
      <c r="E3890" s="7" t="s">
        <v>35</v>
      </c>
      <c r="F3890" s="7" t="s">
        <v>36</v>
      </c>
      <c r="G3890" s="7" t="s">
        <v>1081</v>
      </c>
      <c r="H3890" s="7" t="s">
        <v>1010</v>
      </c>
      <c r="I3890" s="6" t="s">
        <v>11</v>
      </c>
      <c r="J3890" s="1"/>
      <c r="K3890" s="1"/>
      <c r="L3890" s="1"/>
      <c r="M3890" s="1"/>
      <c r="N3890" s="1"/>
      <c r="O3890" s="1"/>
      <c r="P3890" s="1"/>
      <c r="Q3890" s="12">
        <v>71677.417000000001</v>
      </c>
      <c r="R3890" s="29">
        <f t="shared" si="183"/>
        <v>0</v>
      </c>
      <c r="S3890" t="str">
        <f t="shared" si="184"/>
        <v>OK</v>
      </c>
      <c r="T3890" s="10">
        <f>IFERROR(VLOOKUP(A3890,[1]!Tabla1[[#All],[Material]:[venta nueva]],38,FALSE),0)</f>
        <v>0</v>
      </c>
    </row>
    <row r="3891" spans="1:20" hidden="1" x14ac:dyDescent="0.35">
      <c r="A3891">
        <f t="shared" si="182"/>
        <v>1020589</v>
      </c>
      <c r="B3891" s="6" t="s">
        <v>629</v>
      </c>
      <c r="C3891" s="7" t="s">
        <v>553</v>
      </c>
      <c r="D3891" s="7" t="s">
        <v>1097</v>
      </c>
      <c r="E3891" s="7" t="s">
        <v>37</v>
      </c>
      <c r="F3891" s="7" t="s">
        <v>38</v>
      </c>
      <c r="G3891" s="7" t="s">
        <v>1075</v>
      </c>
      <c r="H3891" s="7" t="s">
        <v>1003</v>
      </c>
      <c r="I3891" s="6" t="s">
        <v>16</v>
      </c>
      <c r="J3891" s="1"/>
      <c r="K3891" s="1"/>
      <c r="L3891" s="1"/>
      <c r="M3891" s="1"/>
      <c r="N3891" s="1"/>
      <c r="O3891" s="1"/>
      <c r="P3891" s="1"/>
      <c r="Q3891" s="12">
        <v>133272.117</v>
      </c>
      <c r="R3891" s="29">
        <f t="shared" si="183"/>
        <v>0</v>
      </c>
      <c r="S3891" t="str">
        <f t="shared" si="184"/>
        <v>OK</v>
      </c>
      <c r="T3891" s="10">
        <f>IFERROR(VLOOKUP(A3891,[1]!Tabla1[[#All],[Material]:[venta nueva]],38,FALSE),0)</f>
        <v>0</v>
      </c>
    </row>
    <row r="3892" spans="1:20" hidden="1" x14ac:dyDescent="0.35">
      <c r="A3892">
        <f t="shared" si="182"/>
        <v>1020592</v>
      </c>
      <c r="B3892" s="6" t="s">
        <v>629</v>
      </c>
      <c r="C3892" s="7" t="s">
        <v>553</v>
      </c>
      <c r="D3892" s="7" t="s">
        <v>1097</v>
      </c>
      <c r="E3892" s="7" t="s">
        <v>39</v>
      </c>
      <c r="F3892" s="7" t="s">
        <v>40</v>
      </c>
      <c r="G3892" s="7" t="s">
        <v>1075</v>
      </c>
      <c r="H3892" s="7" t="s">
        <v>1011</v>
      </c>
      <c r="I3892" s="6" t="s">
        <v>16</v>
      </c>
      <c r="J3892" s="1"/>
      <c r="K3892" s="1"/>
      <c r="L3892" s="1"/>
      <c r="M3892" s="1"/>
      <c r="N3892" s="1"/>
      <c r="O3892" s="1"/>
      <c r="P3892" s="1"/>
      <c r="Q3892" s="12">
        <v>209786.209</v>
      </c>
      <c r="R3892" s="29">
        <f t="shared" si="183"/>
        <v>0</v>
      </c>
      <c r="S3892" t="str">
        <f t="shared" si="184"/>
        <v>OK</v>
      </c>
      <c r="T3892" s="10">
        <f>IFERROR(VLOOKUP(A3892,[1]!Tabla1[[#All],[Material]:[venta nueva]],38,FALSE),0)</f>
        <v>0</v>
      </c>
    </row>
    <row r="3893" spans="1:20" hidden="1" x14ac:dyDescent="0.35">
      <c r="A3893">
        <f t="shared" si="182"/>
        <v>1020620</v>
      </c>
      <c r="B3893" s="6" t="s">
        <v>629</v>
      </c>
      <c r="C3893" s="7" t="s">
        <v>553</v>
      </c>
      <c r="D3893" s="7" t="s">
        <v>1097</v>
      </c>
      <c r="E3893" s="7" t="s">
        <v>41</v>
      </c>
      <c r="F3893" s="7" t="s">
        <v>42</v>
      </c>
      <c r="G3893" s="7" t="s">
        <v>1075</v>
      </c>
      <c r="H3893" s="7" t="s">
        <v>1011</v>
      </c>
      <c r="I3893" s="6" t="s">
        <v>16</v>
      </c>
      <c r="J3893" s="1"/>
      <c r="K3893" s="1"/>
      <c r="L3893" s="1"/>
      <c r="M3893" s="1"/>
      <c r="N3893" s="1"/>
      <c r="O3893" s="1"/>
      <c r="P3893" s="1"/>
      <c r="Q3893" s="12">
        <v>31658.664000000001</v>
      </c>
      <c r="R3893" s="29">
        <f t="shared" si="183"/>
        <v>0</v>
      </c>
      <c r="S3893" t="str">
        <f t="shared" si="184"/>
        <v>OK</v>
      </c>
      <c r="T3893" s="10">
        <f>IFERROR(VLOOKUP(A3893,[1]!Tabla1[[#All],[Material]:[venta nueva]],38,FALSE),0)</f>
        <v>0</v>
      </c>
    </row>
    <row r="3894" spans="1:20" hidden="1" x14ac:dyDescent="0.35">
      <c r="A3894">
        <f t="shared" si="182"/>
        <v>1020636</v>
      </c>
      <c r="B3894" s="6" t="s">
        <v>629</v>
      </c>
      <c r="C3894" s="7" t="s">
        <v>553</v>
      </c>
      <c r="D3894" s="7" t="s">
        <v>1097</v>
      </c>
      <c r="E3894" s="7" t="s">
        <v>43</v>
      </c>
      <c r="F3894" s="7" t="s">
        <v>44</v>
      </c>
      <c r="G3894" s="7" t="s">
        <v>985</v>
      </c>
      <c r="H3894" s="7" t="s">
        <v>1012</v>
      </c>
      <c r="I3894" s="6" t="s">
        <v>16</v>
      </c>
      <c r="J3894" s="1"/>
      <c r="K3894" s="1"/>
      <c r="L3894" s="1"/>
      <c r="M3894" s="1"/>
      <c r="N3894" s="1"/>
      <c r="O3894" s="1"/>
      <c r="P3894" s="1"/>
      <c r="Q3894" s="12">
        <v>14093.802</v>
      </c>
      <c r="R3894" s="29">
        <f t="shared" si="183"/>
        <v>0</v>
      </c>
      <c r="S3894" t="str">
        <f t="shared" si="184"/>
        <v>OK</v>
      </c>
      <c r="T3894" s="10">
        <f>IFERROR(VLOOKUP(A3894,[1]!Tabla1[[#All],[Material]:[venta nueva]],38,FALSE),0)</f>
        <v>0</v>
      </c>
    </row>
    <row r="3895" spans="1:20" hidden="1" x14ac:dyDescent="0.35">
      <c r="A3895">
        <f t="shared" si="182"/>
        <v>1020637</v>
      </c>
      <c r="B3895" s="6" t="s">
        <v>629</v>
      </c>
      <c r="C3895" s="7" t="s">
        <v>553</v>
      </c>
      <c r="D3895" s="7" t="s">
        <v>1097</v>
      </c>
      <c r="E3895" s="7" t="s">
        <v>45</v>
      </c>
      <c r="F3895" s="7" t="s">
        <v>46</v>
      </c>
      <c r="G3895" s="7" t="s">
        <v>1082</v>
      </c>
      <c r="H3895" s="7" t="s">
        <v>1013</v>
      </c>
      <c r="I3895" s="6" t="s">
        <v>16</v>
      </c>
      <c r="J3895" s="1"/>
      <c r="K3895" s="1"/>
      <c r="L3895" s="1"/>
      <c r="M3895" s="1"/>
      <c r="N3895" s="1"/>
      <c r="O3895" s="1"/>
      <c r="P3895" s="1"/>
      <c r="Q3895" s="12">
        <v>214948.503</v>
      </c>
      <c r="R3895" s="29">
        <f t="shared" si="183"/>
        <v>0</v>
      </c>
      <c r="S3895" t="str">
        <f t="shared" si="184"/>
        <v>OK</v>
      </c>
      <c r="T3895" s="10">
        <f>IFERROR(VLOOKUP(A3895,[1]!Tabla1[[#All],[Material]:[venta nueva]],38,FALSE),0)</f>
        <v>0</v>
      </c>
    </row>
    <row r="3896" spans="1:20" hidden="1" x14ac:dyDescent="0.35">
      <c r="A3896">
        <f t="shared" si="182"/>
        <v>1020662</v>
      </c>
      <c r="B3896" s="6" t="s">
        <v>629</v>
      </c>
      <c r="C3896" s="7" t="s">
        <v>553</v>
      </c>
      <c r="D3896" s="7" t="s">
        <v>1097</v>
      </c>
      <c r="E3896" s="7" t="s">
        <v>47</v>
      </c>
      <c r="F3896" s="7" t="s">
        <v>48</v>
      </c>
      <c r="G3896" s="7" t="s">
        <v>1076</v>
      </c>
      <c r="H3896" s="7" t="s">
        <v>1004</v>
      </c>
      <c r="I3896" s="6" t="s">
        <v>16</v>
      </c>
      <c r="J3896" s="1"/>
      <c r="K3896" s="1"/>
      <c r="L3896" s="1"/>
      <c r="M3896" s="1"/>
      <c r="N3896" s="1"/>
      <c r="O3896" s="1"/>
      <c r="P3896" s="1"/>
      <c r="Q3896" s="12">
        <v>19855.558000000001</v>
      </c>
      <c r="R3896" s="29">
        <f t="shared" si="183"/>
        <v>0</v>
      </c>
      <c r="S3896" t="str">
        <f t="shared" si="184"/>
        <v>OK</v>
      </c>
      <c r="T3896" s="10">
        <f>IFERROR(VLOOKUP(A3896,[1]!Tabla1[[#All],[Material]:[venta nueva]],38,FALSE),0)</f>
        <v>0</v>
      </c>
    </row>
    <row r="3897" spans="1:20" hidden="1" x14ac:dyDescent="0.35">
      <c r="A3897">
        <f t="shared" si="182"/>
        <v>1020664</v>
      </c>
      <c r="B3897" s="6" t="s">
        <v>629</v>
      </c>
      <c r="C3897" s="7" t="s">
        <v>553</v>
      </c>
      <c r="D3897" s="7" t="s">
        <v>1097</v>
      </c>
      <c r="E3897" s="7" t="s">
        <v>49</v>
      </c>
      <c r="F3897" s="7" t="s">
        <v>50</v>
      </c>
      <c r="G3897" s="7" t="s">
        <v>1076</v>
      </c>
      <c r="H3897" s="7" t="s">
        <v>1004</v>
      </c>
      <c r="I3897" s="6" t="s">
        <v>16</v>
      </c>
      <c r="J3897" s="1"/>
      <c r="K3897" s="1"/>
      <c r="L3897" s="1"/>
      <c r="M3897" s="1"/>
      <c r="N3897" s="1"/>
      <c r="O3897" s="1"/>
      <c r="P3897" s="1"/>
      <c r="Q3897" s="12">
        <v>2321.248</v>
      </c>
      <c r="R3897" s="29">
        <f t="shared" si="183"/>
        <v>0</v>
      </c>
      <c r="S3897" t="str">
        <f t="shared" si="184"/>
        <v>OK</v>
      </c>
      <c r="T3897" s="10">
        <f>IFERROR(VLOOKUP(A3897,[1]!Tabla1[[#All],[Material]:[venta nueva]],38,FALSE),0)</f>
        <v>0</v>
      </c>
    </row>
    <row r="3898" spans="1:20" hidden="1" x14ac:dyDescent="0.35">
      <c r="A3898">
        <f t="shared" si="182"/>
        <v>1020665</v>
      </c>
      <c r="B3898" s="6" t="s">
        <v>629</v>
      </c>
      <c r="C3898" s="7" t="s">
        <v>553</v>
      </c>
      <c r="D3898" s="7" t="s">
        <v>1097</v>
      </c>
      <c r="E3898" s="7" t="s">
        <v>51</v>
      </c>
      <c r="F3898" s="7" t="s">
        <v>52</v>
      </c>
      <c r="G3898" s="7" t="s">
        <v>1076</v>
      </c>
      <c r="H3898" s="7" t="s">
        <v>1004</v>
      </c>
      <c r="I3898" s="6" t="s">
        <v>16</v>
      </c>
      <c r="J3898" s="1"/>
      <c r="K3898" s="1"/>
      <c r="L3898" s="1"/>
      <c r="M3898" s="1"/>
      <c r="N3898" s="1"/>
      <c r="O3898" s="1"/>
      <c r="P3898" s="1"/>
      <c r="Q3898" s="12">
        <v>19793.559000000001</v>
      </c>
      <c r="R3898" s="29">
        <f t="shared" si="183"/>
        <v>0</v>
      </c>
      <c r="S3898" t="str">
        <f t="shared" si="184"/>
        <v>OK</v>
      </c>
      <c r="T3898" s="10">
        <f>IFERROR(VLOOKUP(A3898,[1]!Tabla1[[#All],[Material]:[venta nueva]],38,FALSE),0)</f>
        <v>0</v>
      </c>
    </row>
    <row r="3899" spans="1:20" hidden="1" x14ac:dyDescent="0.35">
      <c r="A3899">
        <f t="shared" si="182"/>
        <v>1020678</v>
      </c>
      <c r="B3899" s="6" t="s">
        <v>629</v>
      </c>
      <c r="C3899" s="7" t="s">
        <v>553</v>
      </c>
      <c r="D3899" s="7" t="s">
        <v>1097</v>
      </c>
      <c r="E3899" s="7" t="s">
        <v>53</v>
      </c>
      <c r="F3899" s="7" t="s">
        <v>54</v>
      </c>
      <c r="G3899" s="7" t="s">
        <v>1075</v>
      </c>
      <c r="H3899" s="7" t="s">
        <v>1002</v>
      </c>
      <c r="I3899" s="6" t="s">
        <v>16</v>
      </c>
      <c r="J3899" s="1"/>
      <c r="K3899" s="1"/>
      <c r="L3899" s="1"/>
      <c r="M3899" s="1"/>
      <c r="N3899" s="1"/>
      <c r="O3899" s="1"/>
      <c r="P3899" s="1"/>
      <c r="Q3899" s="12">
        <v>500.00400000000002</v>
      </c>
      <c r="R3899" s="29">
        <f t="shared" si="183"/>
        <v>0</v>
      </c>
      <c r="S3899" t="str">
        <f t="shared" si="184"/>
        <v>OK</v>
      </c>
      <c r="T3899" s="10">
        <f>IFERROR(VLOOKUP(A3899,[1]!Tabla1[[#All],[Material]:[venta nueva]],38,FALSE),0)</f>
        <v>0</v>
      </c>
    </row>
    <row r="3900" spans="1:20" hidden="1" x14ac:dyDescent="0.35">
      <c r="A3900">
        <f t="shared" si="182"/>
        <v>1020681</v>
      </c>
      <c r="B3900" s="6" t="s">
        <v>629</v>
      </c>
      <c r="C3900" s="7" t="s">
        <v>553</v>
      </c>
      <c r="D3900" s="7" t="s">
        <v>1097</v>
      </c>
      <c r="E3900" s="7" t="s">
        <v>55</v>
      </c>
      <c r="F3900" s="7" t="s">
        <v>56</v>
      </c>
      <c r="G3900" s="7" t="s">
        <v>1075</v>
      </c>
      <c r="H3900" s="7" t="s">
        <v>1003</v>
      </c>
      <c r="I3900" s="6" t="s">
        <v>16</v>
      </c>
      <c r="J3900" s="1"/>
      <c r="K3900" s="1"/>
      <c r="L3900" s="1"/>
      <c r="M3900" s="1"/>
      <c r="N3900" s="1"/>
      <c r="O3900" s="1"/>
      <c r="P3900" s="1"/>
      <c r="Q3900" s="12">
        <v>20000.003000000001</v>
      </c>
      <c r="R3900" s="29">
        <f t="shared" si="183"/>
        <v>0</v>
      </c>
      <c r="S3900" t="str">
        <f t="shared" si="184"/>
        <v>OK</v>
      </c>
      <c r="T3900" s="10">
        <f>IFERROR(VLOOKUP(A3900,[1]!Tabla1[[#All],[Material]:[venta nueva]],38,FALSE),0)</f>
        <v>0</v>
      </c>
    </row>
    <row r="3901" spans="1:20" hidden="1" x14ac:dyDescent="0.35">
      <c r="A3901">
        <f t="shared" si="182"/>
        <v>1020704</v>
      </c>
      <c r="B3901" s="6" t="s">
        <v>629</v>
      </c>
      <c r="C3901" s="7" t="s">
        <v>553</v>
      </c>
      <c r="D3901" s="7" t="s">
        <v>1097</v>
      </c>
      <c r="E3901" s="7" t="s">
        <v>57</v>
      </c>
      <c r="F3901" s="7" t="s">
        <v>58</v>
      </c>
      <c r="G3901" s="7" t="s">
        <v>985</v>
      </c>
      <c r="H3901" s="7" t="s">
        <v>1012</v>
      </c>
      <c r="I3901" s="6" t="s">
        <v>16</v>
      </c>
      <c r="J3901" s="1"/>
      <c r="K3901" s="1"/>
      <c r="L3901" s="1"/>
      <c r="M3901" s="1"/>
      <c r="N3901" s="1"/>
      <c r="O3901" s="1"/>
      <c r="P3901" s="1"/>
      <c r="Q3901" s="12">
        <v>1173.7439999999999</v>
      </c>
      <c r="R3901" s="29">
        <f t="shared" si="183"/>
        <v>0</v>
      </c>
      <c r="S3901" t="str">
        <f t="shared" si="184"/>
        <v>OK</v>
      </c>
      <c r="T3901" s="10">
        <f>IFERROR(VLOOKUP(A3901,[1]!Tabla1[[#All],[Material]:[venta nueva]],38,FALSE),0)</f>
        <v>0</v>
      </c>
    </row>
    <row r="3902" spans="1:20" hidden="1" x14ac:dyDescent="0.35">
      <c r="A3902">
        <f t="shared" si="182"/>
        <v>1020715</v>
      </c>
      <c r="B3902" s="6" t="s">
        <v>629</v>
      </c>
      <c r="C3902" s="7" t="s">
        <v>553</v>
      </c>
      <c r="D3902" s="7" t="s">
        <v>1097</v>
      </c>
      <c r="E3902" s="7" t="s">
        <v>59</v>
      </c>
      <c r="F3902" s="7" t="s">
        <v>60</v>
      </c>
      <c r="G3902" s="7" t="s">
        <v>1082</v>
      </c>
      <c r="H3902" s="7" t="s">
        <v>1014</v>
      </c>
      <c r="I3902" s="6" t="s">
        <v>16</v>
      </c>
      <c r="J3902" s="1"/>
      <c r="K3902" s="1"/>
      <c r="L3902" s="1"/>
      <c r="M3902" s="1"/>
      <c r="N3902" s="1"/>
      <c r="O3902" s="1"/>
      <c r="P3902" s="1"/>
      <c r="Q3902" s="12">
        <v>3056.9119999999998</v>
      </c>
      <c r="R3902" s="29">
        <f t="shared" si="183"/>
        <v>0</v>
      </c>
      <c r="S3902" t="str">
        <f t="shared" si="184"/>
        <v>OK</v>
      </c>
      <c r="T3902" s="10">
        <f>IFERROR(VLOOKUP(A3902,[1]!Tabla1[[#All],[Material]:[venta nueva]],38,FALSE),0)</f>
        <v>0</v>
      </c>
    </row>
    <row r="3903" spans="1:20" hidden="1" x14ac:dyDescent="0.35">
      <c r="A3903">
        <f t="shared" si="182"/>
        <v>1020731</v>
      </c>
      <c r="B3903" s="6" t="s">
        <v>629</v>
      </c>
      <c r="C3903" s="7" t="s">
        <v>553</v>
      </c>
      <c r="D3903" s="7" t="s">
        <v>1097</v>
      </c>
      <c r="E3903" s="7" t="s">
        <v>61</v>
      </c>
      <c r="F3903" s="7" t="s">
        <v>62</v>
      </c>
      <c r="G3903" s="7" t="s">
        <v>1082</v>
      </c>
      <c r="H3903" s="7" t="s">
        <v>1013</v>
      </c>
      <c r="I3903" s="6" t="s">
        <v>16</v>
      </c>
      <c r="J3903" s="1"/>
      <c r="K3903" s="1"/>
      <c r="L3903" s="1"/>
      <c r="M3903" s="1"/>
      <c r="N3903" s="1"/>
      <c r="O3903" s="1"/>
      <c r="P3903" s="1"/>
      <c r="Q3903" s="12">
        <v>19038.644</v>
      </c>
      <c r="R3903" s="29">
        <f t="shared" si="183"/>
        <v>0</v>
      </c>
      <c r="S3903" t="str">
        <f t="shared" si="184"/>
        <v>OK</v>
      </c>
      <c r="T3903" s="10">
        <f>IFERROR(VLOOKUP(A3903,[1]!Tabla1[[#All],[Material]:[venta nueva]],38,FALSE),0)</f>
        <v>0</v>
      </c>
    </row>
    <row r="3904" spans="1:20" hidden="1" x14ac:dyDescent="0.35">
      <c r="A3904">
        <f t="shared" si="182"/>
        <v>1020758</v>
      </c>
      <c r="B3904" s="6" t="s">
        <v>629</v>
      </c>
      <c r="C3904" s="7" t="s">
        <v>553</v>
      </c>
      <c r="D3904" s="7" t="s">
        <v>1097</v>
      </c>
      <c r="E3904" s="7" t="s">
        <v>63</v>
      </c>
      <c r="F3904" s="7" t="s">
        <v>64</v>
      </c>
      <c r="G3904" s="7" t="s">
        <v>1075</v>
      </c>
      <c r="H3904" s="7" t="s">
        <v>1011</v>
      </c>
      <c r="I3904" s="6" t="s">
        <v>16</v>
      </c>
      <c r="J3904" s="1"/>
      <c r="K3904" s="1"/>
      <c r="L3904" s="1"/>
      <c r="M3904" s="1"/>
      <c r="N3904" s="1"/>
      <c r="O3904" s="1"/>
      <c r="P3904" s="1"/>
      <c r="Q3904" s="12">
        <v>1101.4739999999999</v>
      </c>
      <c r="R3904" s="29">
        <f t="shared" si="183"/>
        <v>0</v>
      </c>
      <c r="S3904" t="str">
        <f t="shared" si="184"/>
        <v>OK</v>
      </c>
      <c r="T3904" s="10">
        <f>IFERROR(VLOOKUP(A3904,[1]!Tabla1[[#All],[Material]:[venta nueva]],38,FALSE),0)</f>
        <v>0</v>
      </c>
    </row>
    <row r="3905" spans="1:20" hidden="1" x14ac:dyDescent="0.35">
      <c r="A3905">
        <f t="shared" si="182"/>
        <v>1020774</v>
      </c>
      <c r="B3905" s="6" t="s">
        <v>629</v>
      </c>
      <c r="C3905" s="7" t="s">
        <v>553</v>
      </c>
      <c r="D3905" s="7" t="s">
        <v>1097</v>
      </c>
      <c r="E3905" s="7" t="s">
        <v>65</v>
      </c>
      <c r="F3905" s="7" t="s">
        <v>66</v>
      </c>
      <c r="G3905" s="7" t="s">
        <v>1083</v>
      </c>
      <c r="H3905" s="7" t="s">
        <v>1015</v>
      </c>
      <c r="I3905" s="6" t="s">
        <v>16</v>
      </c>
      <c r="J3905" s="1"/>
      <c r="K3905" s="1"/>
      <c r="L3905" s="1"/>
      <c r="M3905" s="1"/>
      <c r="N3905" s="1"/>
      <c r="O3905" s="1"/>
      <c r="P3905" s="1"/>
      <c r="Q3905" s="12">
        <v>8000.0020000000004</v>
      </c>
      <c r="R3905" s="29">
        <f t="shared" si="183"/>
        <v>0</v>
      </c>
      <c r="S3905" t="str">
        <f t="shared" si="184"/>
        <v>OK</v>
      </c>
      <c r="T3905" s="10">
        <f>IFERROR(VLOOKUP(A3905,[1]!Tabla1[[#All],[Material]:[venta nueva]],38,FALSE),0)</f>
        <v>0</v>
      </c>
    </row>
    <row r="3906" spans="1:20" hidden="1" x14ac:dyDescent="0.35">
      <c r="A3906">
        <f t="shared" si="182"/>
        <v>1020802</v>
      </c>
      <c r="B3906" s="6" t="s">
        <v>629</v>
      </c>
      <c r="C3906" s="7" t="s">
        <v>553</v>
      </c>
      <c r="D3906" s="7" t="s">
        <v>1097</v>
      </c>
      <c r="E3906" s="7" t="s">
        <v>67</v>
      </c>
      <c r="F3906" s="7" t="s">
        <v>68</v>
      </c>
      <c r="G3906" s="7" t="s">
        <v>1082</v>
      </c>
      <c r="H3906" s="7" t="s">
        <v>1013</v>
      </c>
      <c r="I3906" s="6" t="s">
        <v>16</v>
      </c>
      <c r="J3906" s="1"/>
      <c r="K3906" s="1"/>
      <c r="L3906" s="1"/>
      <c r="M3906" s="1"/>
      <c r="N3906" s="1"/>
      <c r="O3906" s="1"/>
      <c r="P3906" s="1"/>
      <c r="Q3906" s="12">
        <v>92610.209000000003</v>
      </c>
      <c r="R3906" s="29">
        <f t="shared" si="183"/>
        <v>0</v>
      </c>
      <c r="S3906" t="str">
        <f t="shared" si="184"/>
        <v>OK</v>
      </c>
      <c r="T3906" s="10">
        <f>IFERROR(VLOOKUP(A3906,[1]!Tabla1[[#All],[Material]:[venta nueva]],38,FALSE),0)</f>
        <v>0</v>
      </c>
    </row>
    <row r="3907" spans="1:20" hidden="1" x14ac:dyDescent="0.35">
      <c r="A3907">
        <f t="shared" si="182"/>
        <v>1020810</v>
      </c>
      <c r="B3907" s="6" t="s">
        <v>629</v>
      </c>
      <c r="C3907" s="7" t="s">
        <v>553</v>
      </c>
      <c r="D3907" s="7" t="s">
        <v>1097</v>
      </c>
      <c r="E3907" s="7" t="s">
        <v>69</v>
      </c>
      <c r="F3907" s="7" t="s">
        <v>70</v>
      </c>
      <c r="G3907" s="7" t="s">
        <v>1069</v>
      </c>
      <c r="H3907" s="7" t="s">
        <v>1016</v>
      </c>
      <c r="I3907" s="6" t="s">
        <v>16</v>
      </c>
      <c r="J3907" s="1"/>
      <c r="K3907" s="1"/>
      <c r="L3907" s="1"/>
      <c r="M3907" s="1"/>
      <c r="N3907" s="1"/>
      <c r="O3907" s="1"/>
      <c r="P3907" s="1"/>
      <c r="Q3907" s="12">
        <v>6869.9920000000002</v>
      </c>
      <c r="R3907" s="29">
        <f t="shared" si="183"/>
        <v>0</v>
      </c>
      <c r="S3907" t="str">
        <f t="shared" si="184"/>
        <v>OK</v>
      </c>
      <c r="T3907" s="10">
        <f>IFERROR(VLOOKUP(A3907,[1]!Tabla1[[#All],[Material]:[venta nueva]],38,FALSE),0)</f>
        <v>0</v>
      </c>
    </row>
    <row r="3908" spans="1:20" hidden="1" x14ac:dyDescent="0.35">
      <c r="A3908">
        <f t="shared" si="182"/>
        <v>1020822</v>
      </c>
      <c r="B3908" s="6" t="s">
        <v>629</v>
      </c>
      <c r="C3908" s="7" t="s">
        <v>553</v>
      </c>
      <c r="D3908" s="7" t="s">
        <v>1097</v>
      </c>
      <c r="E3908" s="7" t="s">
        <v>71</v>
      </c>
      <c r="F3908" s="7" t="s">
        <v>72</v>
      </c>
      <c r="G3908" s="7" t="s">
        <v>1084</v>
      </c>
      <c r="H3908" s="7" t="s">
        <v>1017</v>
      </c>
      <c r="I3908" s="6" t="s">
        <v>8</v>
      </c>
      <c r="J3908" s="1"/>
      <c r="K3908" s="1"/>
      <c r="L3908" s="1"/>
      <c r="M3908" s="1"/>
      <c r="N3908" s="1"/>
      <c r="O3908" s="1"/>
      <c r="P3908" s="1"/>
      <c r="Q3908" s="12">
        <v>46580.625</v>
      </c>
      <c r="R3908" s="29">
        <f t="shared" si="183"/>
        <v>0</v>
      </c>
      <c r="S3908" t="str">
        <f t="shared" si="184"/>
        <v>OK</v>
      </c>
      <c r="T3908" s="10">
        <f>IFERROR(VLOOKUP(A3908,[1]!Tabla1[[#All],[Material]:[venta nueva]],38,FALSE),0)</f>
        <v>0</v>
      </c>
    </row>
    <row r="3909" spans="1:20" hidden="1" x14ac:dyDescent="0.35">
      <c r="A3909">
        <f t="shared" si="182"/>
        <v>1020828</v>
      </c>
      <c r="B3909" s="6" t="s">
        <v>629</v>
      </c>
      <c r="C3909" s="7" t="s">
        <v>553</v>
      </c>
      <c r="D3909" s="7" t="s">
        <v>1097</v>
      </c>
      <c r="E3909" s="7" t="s">
        <v>73</v>
      </c>
      <c r="F3909" s="7" t="s">
        <v>74</v>
      </c>
      <c r="G3909" s="7" t="s">
        <v>1074</v>
      </c>
      <c r="H3909" s="7" t="s">
        <v>1018</v>
      </c>
      <c r="I3909" s="6" t="s">
        <v>8</v>
      </c>
      <c r="J3909" s="1"/>
      <c r="K3909" s="1"/>
      <c r="L3909" s="1"/>
      <c r="M3909" s="1"/>
      <c r="N3909" s="1"/>
      <c r="O3909" s="1"/>
      <c r="P3909" s="1"/>
      <c r="Q3909" s="12">
        <v>48182.288999999997</v>
      </c>
      <c r="R3909" s="29">
        <f t="shared" si="183"/>
        <v>0</v>
      </c>
      <c r="S3909" t="str">
        <f t="shared" si="184"/>
        <v>OK</v>
      </c>
      <c r="T3909" s="10">
        <f>IFERROR(VLOOKUP(A3909,[1]!Tabla1[[#All],[Material]:[venta nueva]],38,FALSE),0)</f>
        <v>0</v>
      </c>
    </row>
    <row r="3910" spans="1:20" hidden="1" x14ac:dyDescent="0.35">
      <c r="A3910">
        <f t="shared" ref="A3910:A3973" si="185">+E3910*1</f>
        <v>1020848</v>
      </c>
      <c r="B3910" s="6" t="s">
        <v>629</v>
      </c>
      <c r="C3910" s="7" t="s">
        <v>553</v>
      </c>
      <c r="D3910" s="7" t="s">
        <v>1097</v>
      </c>
      <c r="E3910" s="7" t="s">
        <v>75</v>
      </c>
      <c r="F3910" s="7" t="s">
        <v>76</v>
      </c>
      <c r="G3910" s="7" t="s">
        <v>1075</v>
      </c>
      <c r="H3910" s="7" t="s">
        <v>1002</v>
      </c>
      <c r="I3910" s="6" t="s">
        <v>11</v>
      </c>
      <c r="J3910" s="1"/>
      <c r="K3910" s="1"/>
      <c r="L3910" s="1"/>
      <c r="M3910" s="1"/>
      <c r="N3910" s="1"/>
      <c r="O3910" s="1"/>
      <c r="P3910" s="1"/>
      <c r="Q3910" s="12">
        <v>50604.218999999997</v>
      </c>
      <c r="R3910" s="29">
        <f t="shared" si="183"/>
        <v>0</v>
      </c>
      <c r="S3910" t="str">
        <f t="shared" si="184"/>
        <v>OK</v>
      </c>
      <c r="T3910" s="10">
        <f>IFERROR(VLOOKUP(A3910,[1]!Tabla1[[#All],[Material]:[venta nueva]],38,FALSE),0)</f>
        <v>0</v>
      </c>
    </row>
    <row r="3911" spans="1:20" hidden="1" x14ac:dyDescent="0.35">
      <c r="A3911">
        <f t="shared" si="185"/>
        <v>1020853</v>
      </c>
      <c r="B3911" s="6" t="s">
        <v>629</v>
      </c>
      <c r="C3911" s="7" t="s">
        <v>553</v>
      </c>
      <c r="D3911" s="7" t="s">
        <v>1097</v>
      </c>
      <c r="E3911" s="7" t="s">
        <v>77</v>
      </c>
      <c r="F3911" s="7" t="s">
        <v>78</v>
      </c>
      <c r="G3911" s="7" t="s">
        <v>985</v>
      </c>
      <c r="H3911" s="7" t="s">
        <v>1012</v>
      </c>
      <c r="I3911" s="6" t="s">
        <v>9</v>
      </c>
      <c r="J3911" s="1"/>
      <c r="K3911" s="1"/>
      <c r="L3911" s="1"/>
      <c r="M3911" s="1"/>
      <c r="N3911" s="1"/>
      <c r="O3911" s="1"/>
      <c r="P3911" s="1"/>
      <c r="Q3911" s="12">
        <v>203152.34299999999</v>
      </c>
      <c r="R3911" s="29">
        <f t="shared" si="183"/>
        <v>0</v>
      </c>
      <c r="S3911" t="str">
        <f t="shared" si="184"/>
        <v>OK</v>
      </c>
      <c r="T3911" s="10">
        <f>IFERROR(VLOOKUP(A3911,[1]!Tabla1[[#All],[Material]:[venta nueva]],38,FALSE),0)</f>
        <v>0</v>
      </c>
    </row>
    <row r="3912" spans="1:20" hidden="1" x14ac:dyDescent="0.35">
      <c r="A3912">
        <f t="shared" si="185"/>
        <v>1020860</v>
      </c>
      <c r="B3912" s="6" t="s">
        <v>629</v>
      </c>
      <c r="C3912" s="7" t="s">
        <v>553</v>
      </c>
      <c r="D3912" s="7" t="s">
        <v>1097</v>
      </c>
      <c r="E3912" s="7" t="s">
        <v>79</v>
      </c>
      <c r="F3912" s="7" t="s">
        <v>80</v>
      </c>
      <c r="G3912" s="7" t="s">
        <v>1075</v>
      </c>
      <c r="H3912" s="7" t="s">
        <v>1011</v>
      </c>
      <c r="I3912" s="6" t="s">
        <v>12</v>
      </c>
      <c r="J3912" s="1"/>
      <c r="K3912" s="1"/>
      <c r="L3912" s="1"/>
      <c r="M3912" s="1"/>
      <c r="N3912" s="1"/>
      <c r="O3912" s="1"/>
      <c r="P3912" s="1"/>
      <c r="Q3912" s="12">
        <v>142212.522</v>
      </c>
      <c r="R3912" s="29">
        <f t="shared" ref="R3912:R3975" si="186">+O3912-P3912</f>
        <v>0</v>
      </c>
      <c r="S3912" t="str">
        <f t="shared" ref="S3912:S3975" si="187">IF(R3912&gt;0,"Sobre ingreso",IF(R3912&lt;0,"Pendiente de ingreso","OK"))</f>
        <v>OK</v>
      </c>
      <c r="T3912" s="10">
        <f>IFERROR(VLOOKUP(A3912,[1]!Tabla1[[#All],[Material]:[venta nueva]],38,FALSE),0)</f>
        <v>0</v>
      </c>
    </row>
    <row r="3913" spans="1:20" hidden="1" x14ac:dyDescent="0.35">
      <c r="A3913">
        <f t="shared" si="185"/>
        <v>1020861</v>
      </c>
      <c r="B3913" s="6" t="s">
        <v>629</v>
      </c>
      <c r="C3913" s="7" t="s">
        <v>553</v>
      </c>
      <c r="D3913" s="7" t="s">
        <v>1097</v>
      </c>
      <c r="E3913" s="7" t="s">
        <v>81</v>
      </c>
      <c r="F3913" s="7" t="s">
        <v>82</v>
      </c>
      <c r="G3913" s="7" t="s">
        <v>1075</v>
      </c>
      <c r="H3913" s="7" t="s">
        <v>1011</v>
      </c>
      <c r="I3913" s="6" t="s">
        <v>12</v>
      </c>
      <c r="J3913" s="1"/>
      <c r="K3913" s="1"/>
      <c r="L3913" s="1"/>
      <c r="M3913" s="1"/>
      <c r="N3913" s="1"/>
      <c r="O3913" s="1"/>
      <c r="P3913" s="1"/>
      <c r="Q3913" s="12">
        <v>158481.427</v>
      </c>
      <c r="R3913" s="29">
        <f t="shared" si="186"/>
        <v>0</v>
      </c>
      <c r="S3913" t="str">
        <f t="shared" si="187"/>
        <v>OK</v>
      </c>
      <c r="T3913" s="10">
        <f>IFERROR(VLOOKUP(A3913,[1]!Tabla1[[#All],[Material]:[venta nueva]],38,FALSE),0)</f>
        <v>0</v>
      </c>
    </row>
    <row r="3914" spans="1:20" hidden="1" x14ac:dyDescent="0.35">
      <c r="A3914">
        <f t="shared" si="185"/>
        <v>1020869</v>
      </c>
      <c r="B3914" s="6" t="s">
        <v>629</v>
      </c>
      <c r="C3914" s="7" t="s">
        <v>553</v>
      </c>
      <c r="D3914" s="7" t="s">
        <v>1097</v>
      </c>
      <c r="E3914" s="7" t="s">
        <v>491</v>
      </c>
      <c r="F3914" s="7" t="s">
        <v>492</v>
      </c>
      <c r="G3914" s="7" t="s">
        <v>1085</v>
      </c>
      <c r="H3914" s="7" t="s">
        <v>1019</v>
      </c>
      <c r="I3914" s="6" t="s">
        <v>11</v>
      </c>
      <c r="J3914" s="1"/>
      <c r="K3914" s="1"/>
      <c r="L3914" s="1"/>
      <c r="M3914" s="1"/>
      <c r="N3914" s="1"/>
      <c r="O3914" s="1"/>
      <c r="P3914" s="1"/>
      <c r="Q3914" s="12">
        <v>9232.5759999999991</v>
      </c>
      <c r="R3914" s="29">
        <f t="shared" si="186"/>
        <v>0</v>
      </c>
      <c r="S3914" t="str">
        <f t="shared" si="187"/>
        <v>OK</v>
      </c>
      <c r="T3914" s="10">
        <f>IFERROR(VLOOKUP(A3914,[1]!Tabla1[[#All],[Material]:[venta nueva]],38,FALSE),0)</f>
        <v>0</v>
      </c>
    </row>
    <row r="3915" spans="1:20" hidden="1" x14ac:dyDescent="0.35">
      <c r="A3915">
        <f t="shared" si="185"/>
        <v>1020878</v>
      </c>
      <c r="B3915" s="6" t="s">
        <v>629</v>
      </c>
      <c r="C3915" s="7" t="s">
        <v>553</v>
      </c>
      <c r="D3915" s="7" t="s">
        <v>1097</v>
      </c>
      <c r="E3915" s="7" t="s">
        <v>472</v>
      </c>
      <c r="F3915" s="7" t="s">
        <v>473</v>
      </c>
      <c r="G3915" s="7" t="s">
        <v>1084</v>
      </c>
      <c r="H3915" s="7" t="s">
        <v>1017</v>
      </c>
      <c r="I3915" s="6" t="s">
        <v>8</v>
      </c>
      <c r="J3915" s="1"/>
      <c r="K3915" s="1"/>
      <c r="L3915" s="1"/>
      <c r="M3915" s="1"/>
      <c r="N3915" s="1"/>
      <c r="O3915" s="1"/>
      <c r="P3915" s="1"/>
      <c r="Q3915" s="12">
        <v>53684.571000000004</v>
      </c>
      <c r="R3915" s="29">
        <f t="shared" si="186"/>
        <v>0</v>
      </c>
      <c r="S3915" t="str">
        <f t="shared" si="187"/>
        <v>OK</v>
      </c>
      <c r="T3915" s="10">
        <f>IFERROR(VLOOKUP(A3915,[1]!Tabla1[[#All],[Material]:[venta nueva]],38,FALSE),0)</f>
        <v>0</v>
      </c>
    </row>
    <row r="3916" spans="1:20" hidden="1" x14ac:dyDescent="0.35">
      <c r="A3916">
        <f t="shared" si="185"/>
        <v>1020904</v>
      </c>
      <c r="B3916" s="6" t="s">
        <v>629</v>
      </c>
      <c r="C3916" s="7" t="s">
        <v>553</v>
      </c>
      <c r="D3916" s="7" t="s">
        <v>1097</v>
      </c>
      <c r="E3916" s="7" t="s">
        <v>85</v>
      </c>
      <c r="F3916" s="7" t="s">
        <v>86</v>
      </c>
      <c r="G3916" s="7" t="s">
        <v>1082</v>
      </c>
      <c r="H3916" s="7" t="s">
        <v>1014</v>
      </c>
      <c r="I3916" s="6" t="s">
        <v>12</v>
      </c>
      <c r="J3916" s="1"/>
      <c r="K3916" s="1"/>
      <c r="L3916" s="1"/>
      <c r="M3916" s="1"/>
      <c r="N3916" s="1"/>
      <c r="O3916" s="1"/>
      <c r="P3916" s="1"/>
      <c r="Q3916" s="12">
        <v>18988.272000000001</v>
      </c>
      <c r="R3916" s="29">
        <f t="shared" si="186"/>
        <v>0</v>
      </c>
      <c r="S3916" t="str">
        <f t="shared" si="187"/>
        <v>OK</v>
      </c>
      <c r="T3916" s="10">
        <f>IFERROR(VLOOKUP(A3916,[1]!Tabla1[[#All],[Material]:[venta nueva]],38,FALSE),0)</f>
        <v>0</v>
      </c>
    </row>
    <row r="3917" spans="1:20" hidden="1" x14ac:dyDescent="0.35">
      <c r="A3917">
        <f t="shared" si="185"/>
        <v>1020905</v>
      </c>
      <c r="B3917" s="6" t="s">
        <v>629</v>
      </c>
      <c r="C3917" s="7" t="s">
        <v>553</v>
      </c>
      <c r="D3917" s="7" t="s">
        <v>1097</v>
      </c>
      <c r="E3917" s="7" t="s">
        <v>87</v>
      </c>
      <c r="F3917" s="7" t="s">
        <v>88</v>
      </c>
      <c r="G3917" s="7" t="s">
        <v>1082</v>
      </c>
      <c r="H3917" s="7" t="s">
        <v>1014</v>
      </c>
      <c r="I3917" s="6" t="s">
        <v>12</v>
      </c>
      <c r="J3917" s="1"/>
      <c r="K3917" s="1"/>
      <c r="L3917" s="1"/>
      <c r="M3917" s="1"/>
      <c r="N3917" s="1"/>
      <c r="O3917" s="1"/>
      <c r="P3917" s="1"/>
      <c r="Q3917" s="12">
        <v>22343.554</v>
      </c>
      <c r="R3917" s="29">
        <f t="shared" si="186"/>
        <v>0</v>
      </c>
      <c r="S3917" t="str">
        <f t="shared" si="187"/>
        <v>OK</v>
      </c>
      <c r="T3917" s="10">
        <f>IFERROR(VLOOKUP(A3917,[1]!Tabla1[[#All],[Material]:[venta nueva]],38,FALSE),0)</f>
        <v>0</v>
      </c>
    </row>
    <row r="3918" spans="1:20" hidden="1" x14ac:dyDescent="0.35">
      <c r="A3918">
        <f t="shared" si="185"/>
        <v>1020914</v>
      </c>
      <c r="B3918" s="6" t="s">
        <v>629</v>
      </c>
      <c r="C3918" s="7" t="s">
        <v>553</v>
      </c>
      <c r="D3918" s="7" t="s">
        <v>1097</v>
      </c>
      <c r="E3918" s="7" t="s">
        <v>89</v>
      </c>
      <c r="F3918" s="7" t="s">
        <v>90</v>
      </c>
      <c r="G3918" s="7" t="s">
        <v>1082</v>
      </c>
      <c r="H3918" s="7" t="s">
        <v>1014</v>
      </c>
      <c r="I3918" s="6" t="s">
        <v>16</v>
      </c>
      <c r="J3918" s="1"/>
      <c r="K3918" s="1"/>
      <c r="L3918" s="1"/>
      <c r="M3918" s="1"/>
      <c r="N3918" s="1"/>
      <c r="O3918" s="1"/>
      <c r="P3918" s="1"/>
      <c r="Q3918" s="12">
        <v>5941.7650000000003</v>
      </c>
      <c r="R3918" s="29">
        <f t="shared" si="186"/>
        <v>0</v>
      </c>
      <c r="S3918" t="str">
        <f t="shared" si="187"/>
        <v>OK</v>
      </c>
      <c r="T3918" s="10">
        <f>IFERROR(VLOOKUP(A3918,[1]!Tabla1[[#All],[Material]:[venta nueva]],38,FALSE),0)</f>
        <v>0</v>
      </c>
    </row>
    <row r="3919" spans="1:20" hidden="1" x14ac:dyDescent="0.35">
      <c r="A3919">
        <f t="shared" si="185"/>
        <v>1020915</v>
      </c>
      <c r="B3919" s="6" t="s">
        <v>629</v>
      </c>
      <c r="C3919" s="7" t="s">
        <v>553</v>
      </c>
      <c r="D3919" s="7" t="s">
        <v>1097</v>
      </c>
      <c r="E3919" s="7" t="s">
        <v>91</v>
      </c>
      <c r="F3919" s="7" t="s">
        <v>92</v>
      </c>
      <c r="G3919" s="7" t="s">
        <v>1076</v>
      </c>
      <c r="H3919" s="7" t="s">
        <v>1020</v>
      </c>
      <c r="I3919" s="6" t="s">
        <v>11</v>
      </c>
      <c r="J3919" s="1"/>
      <c r="K3919" s="1"/>
      <c r="L3919" s="1"/>
      <c r="M3919" s="1"/>
      <c r="N3919" s="1"/>
      <c r="O3919" s="1"/>
      <c r="P3919" s="1"/>
      <c r="Q3919" s="12">
        <v>1579.422</v>
      </c>
      <c r="R3919" s="29">
        <f t="shared" si="186"/>
        <v>0</v>
      </c>
      <c r="S3919" t="str">
        <f t="shared" si="187"/>
        <v>OK</v>
      </c>
      <c r="T3919" s="10">
        <f>IFERROR(VLOOKUP(A3919,[1]!Tabla1[[#All],[Material]:[venta nueva]],38,FALSE),0)</f>
        <v>0</v>
      </c>
    </row>
    <row r="3920" spans="1:20" hidden="1" x14ac:dyDescent="0.35">
      <c r="A3920">
        <f t="shared" si="185"/>
        <v>1020925</v>
      </c>
      <c r="B3920" s="6" t="s">
        <v>629</v>
      </c>
      <c r="C3920" s="7" t="s">
        <v>553</v>
      </c>
      <c r="D3920" s="7" t="s">
        <v>1097</v>
      </c>
      <c r="E3920" s="7" t="s">
        <v>93</v>
      </c>
      <c r="F3920" s="7" t="s">
        <v>94</v>
      </c>
      <c r="G3920" s="7" t="s">
        <v>1078</v>
      </c>
      <c r="H3920" s="7" t="s">
        <v>1021</v>
      </c>
      <c r="I3920" s="6" t="s">
        <v>11</v>
      </c>
      <c r="J3920" s="1"/>
      <c r="K3920" s="1"/>
      <c r="L3920" s="1"/>
      <c r="M3920" s="1"/>
      <c r="N3920" s="1"/>
      <c r="O3920" s="1"/>
      <c r="P3920" s="1"/>
      <c r="Q3920" s="12">
        <v>48997.330999999998</v>
      </c>
      <c r="R3920" s="29">
        <f t="shared" si="186"/>
        <v>0</v>
      </c>
      <c r="S3920" t="str">
        <f t="shared" si="187"/>
        <v>OK</v>
      </c>
      <c r="T3920" s="10">
        <f>IFERROR(VLOOKUP(A3920,[1]!Tabla1[[#All],[Material]:[venta nueva]],38,FALSE),0)</f>
        <v>0</v>
      </c>
    </row>
    <row r="3921" spans="1:20" hidden="1" x14ac:dyDescent="0.35">
      <c r="A3921">
        <f t="shared" si="185"/>
        <v>1020944</v>
      </c>
      <c r="B3921" s="6" t="s">
        <v>629</v>
      </c>
      <c r="C3921" s="7" t="s">
        <v>553</v>
      </c>
      <c r="D3921" s="7" t="s">
        <v>1097</v>
      </c>
      <c r="E3921" s="7" t="s">
        <v>95</v>
      </c>
      <c r="F3921" s="7" t="s">
        <v>96</v>
      </c>
      <c r="G3921" s="7" t="s">
        <v>1076</v>
      </c>
      <c r="H3921" s="7" t="s">
        <v>1022</v>
      </c>
      <c r="I3921" s="6" t="s">
        <v>11</v>
      </c>
      <c r="J3921" s="1"/>
      <c r="K3921" s="1"/>
      <c r="L3921" s="1"/>
      <c r="M3921" s="1"/>
      <c r="N3921" s="1"/>
      <c r="O3921" s="1"/>
      <c r="P3921" s="1"/>
      <c r="Q3921" s="12">
        <v>634989.48300000001</v>
      </c>
      <c r="R3921" s="29">
        <f t="shared" si="186"/>
        <v>0</v>
      </c>
      <c r="S3921" t="str">
        <f t="shared" si="187"/>
        <v>OK</v>
      </c>
      <c r="T3921" s="10">
        <f>IFERROR(VLOOKUP(A3921,[1]!Tabla1[[#All],[Material]:[venta nueva]],38,FALSE),0)</f>
        <v>0</v>
      </c>
    </row>
    <row r="3922" spans="1:20" hidden="1" x14ac:dyDescent="0.35">
      <c r="A3922">
        <f t="shared" si="185"/>
        <v>1020990</v>
      </c>
      <c r="B3922" s="6" t="s">
        <v>629</v>
      </c>
      <c r="C3922" s="7" t="s">
        <v>553</v>
      </c>
      <c r="D3922" s="7" t="s">
        <v>1097</v>
      </c>
      <c r="E3922" s="7" t="s">
        <v>97</v>
      </c>
      <c r="F3922" s="7" t="s">
        <v>98</v>
      </c>
      <c r="G3922" s="7" t="s">
        <v>1076</v>
      </c>
      <c r="H3922" s="7" t="s">
        <v>1004</v>
      </c>
      <c r="I3922" s="6" t="s">
        <v>16</v>
      </c>
      <c r="J3922" s="1"/>
      <c r="K3922" s="1"/>
      <c r="L3922" s="1"/>
      <c r="M3922" s="1"/>
      <c r="N3922" s="1"/>
      <c r="O3922" s="1"/>
      <c r="P3922" s="1"/>
      <c r="Q3922" s="12">
        <v>9705.0660000000007</v>
      </c>
      <c r="R3922" s="29">
        <f t="shared" si="186"/>
        <v>0</v>
      </c>
      <c r="S3922" t="str">
        <f t="shared" si="187"/>
        <v>OK</v>
      </c>
      <c r="T3922" s="10">
        <f>IFERROR(VLOOKUP(A3922,[1]!Tabla1[[#All],[Material]:[venta nueva]],38,FALSE),0)</f>
        <v>0</v>
      </c>
    </row>
    <row r="3923" spans="1:20" hidden="1" x14ac:dyDescent="0.35">
      <c r="A3923">
        <f t="shared" si="185"/>
        <v>1020991</v>
      </c>
      <c r="B3923" s="6" t="s">
        <v>629</v>
      </c>
      <c r="C3923" s="7" t="s">
        <v>553</v>
      </c>
      <c r="D3923" s="7" t="s">
        <v>1097</v>
      </c>
      <c r="E3923" s="7" t="s">
        <v>99</v>
      </c>
      <c r="F3923" s="7" t="s">
        <v>100</v>
      </c>
      <c r="G3923" s="7" t="s">
        <v>1076</v>
      </c>
      <c r="H3923" s="7" t="s">
        <v>1004</v>
      </c>
      <c r="I3923" s="6" t="s">
        <v>16</v>
      </c>
      <c r="J3923" s="1"/>
      <c r="K3923" s="1"/>
      <c r="L3923" s="1"/>
      <c r="M3923" s="1"/>
      <c r="N3923" s="1"/>
      <c r="O3923" s="1"/>
      <c r="P3923" s="1"/>
      <c r="Q3923" s="12">
        <v>10465.92</v>
      </c>
      <c r="R3923" s="29">
        <f t="shared" si="186"/>
        <v>0</v>
      </c>
      <c r="S3923" t="str">
        <f t="shared" si="187"/>
        <v>OK</v>
      </c>
      <c r="T3923" s="10">
        <f>IFERROR(VLOOKUP(A3923,[1]!Tabla1[[#All],[Material]:[venta nueva]],38,FALSE),0)</f>
        <v>0</v>
      </c>
    </row>
    <row r="3924" spans="1:20" hidden="1" x14ac:dyDescent="0.35">
      <c r="A3924">
        <f t="shared" si="185"/>
        <v>1021012</v>
      </c>
      <c r="B3924" s="6" t="s">
        <v>629</v>
      </c>
      <c r="C3924" s="7" t="s">
        <v>553</v>
      </c>
      <c r="D3924" s="7" t="s">
        <v>1097</v>
      </c>
      <c r="E3924" s="7" t="s">
        <v>103</v>
      </c>
      <c r="F3924" s="7" t="s">
        <v>104</v>
      </c>
      <c r="G3924" s="7" t="s">
        <v>1079</v>
      </c>
      <c r="H3924" s="7" t="s">
        <v>1007</v>
      </c>
      <c r="I3924" s="6" t="s">
        <v>12</v>
      </c>
      <c r="J3924" s="1"/>
      <c r="K3924" s="1"/>
      <c r="L3924" s="1"/>
      <c r="M3924" s="1"/>
      <c r="N3924" s="1"/>
      <c r="O3924" s="1"/>
      <c r="P3924" s="1"/>
      <c r="Q3924" s="12">
        <v>150838.77799999999</v>
      </c>
      <c r="R3924" s="29">
        <f t="shared" si="186"/>
        <v>0</v>
      </c>
      <c r="S3924" t="str">
        <f t="shared" si="187"/>
        <v>OK</v>
      </c>
      <c r="T3924" s="10">
        <f>IFERROR(VLOOKUP(A3924,[1]!Tabla1[[#All],[Material]:[venta nueva]],38,FALSE),0)</f>
        <v>0</v>
      </c>
    </row>
    <row r="3925" spans="1:20" hidden="1" x14ac:dyDescent="0.35">
      <c r="A3925">
        <f t="shared" si="185"/>
        <v>1021023</v>
      </c>
      <c r="B3925" s="6" t="s">
        <v>629</v>
      </c>
      <c r="C3925" s="7" t="s">
        <v>553</v>
      </c>
      <c r="D3925" s="7" t="s">
        <v>1097</v>
      </c>
      <c r="E3925" s="7" t="s">
        <v>106</v>
      </c>
      <c r="F3925" s="7" t="s">
        <v>483</v>
      </c>
      <c r="G3925" s="7" t="s">
        <v>1078</v>
      </c>
      <c r="H3925" s="7" t="s">
        <v>1009</v>
      </c>
      <c r="I3925" s="6" t="s">
        <v>11</v>
      </c>
      <c r="J3925" s="1"/>
      <c r="K3925" s="1"/>
      <c r="L3925" s="1"/>
      <c r="M3925" s="1"/>
      <c r="N3925" s="1"/>
      <c r="O3925" s="1"/>
      <c r="P3925" s="1"/>
      <c r="Q3925" s="12">
        <v>150936.09299999999</v>
      </c>
      <c r="R3925" s="29">
        <f t="shared" si="186"/>
        <v>0</v>
      </c>
      <c r="S3925" t="str">
        <f t="shared" si="187"/>
        <v>OK</v>
      </c>
      <c r="T3925" s="10">
        <f>IFERROR(VLOOKUP(A3925,[1]!Tabla1[[#All],[Material]:[venta nueva]],38,FALSE),0)</f>
        <v>0</v>
      </c>
    </row>
    <row r="3926" spans="1:20" hidden="1" x14ac:dyDescent="0.35">
      <c r="A3926">
        <f t="shared" si="185"/>
        <v>1021026</v>
      </c>
      <c r="B3926" s="6" t="s">
        <v>629</v>
      </c>
      <c r="C3926" s="7" t="s">
        <v>553</v>
      </c>
      <c r="D3926" s="7" t="s">
        <v>1097</v>
      </c>
      <c r="E3926" s="7" t="s">
        <v>524</v>
      </c>
      <c r="F3926" s="7" t="s">
        <v>525</v>
      </c>
      <c r="G3926" s="7" t="s">
        <v>1078</v>
      </c>
      <c r="H3926" s="7" t="s">
        <v>1009</v>
      </c>
      <c r="I3926" s="6" t="s">
        <v>10</v>
      </c>
      <c r="J3926" s="1"/>
      <c r="K3926" s="1"/>
      <c r="L3926" s="1"/>
      <c r="M3926" s="1"/>
      <c r="N3926" s="1"/>
      <c r="O3926" s="1"/>
      <c r="P3926" s="1"/>
      <c r="Q3926" s="12">
        <v>20388.941999999999</v>
      </c>
      <c r="R3926" s="29">
        <f t="shared" si="186"/>
        <v>0</v>
      </c>
      <c r="S3926" t="str">
        <f t="shared" si="187"/>
        <v>OK</v>
      </c>
      <c r="T3926" s="10">
        <f>IFERROR(VLOOKUP(A3926,[1]!Tabla1[[#All],[Material]:[venta nueva]],38,FALSE),0)</f>
        <v>0</v>
      </c>
    </row>
    <row r="3927" spans="1:20" hidden="1" x14ac:dyDescent="0.35">
      <c r="A3927">
        <f t="shared" si="185"/>
        <v>1021039</v>
      </c>
      <c r="B3927" s="6" t="s">
        <v>629</v>
      </c>
      <c r="C3927" s="7" t="s">
        <v>553</v>
      </c>
      <c r="D3927" s="7" t="s">
        <v>1097</v>
      </c>
      <c r="E3927" s="7" t="s">
        <v>107</v>
      </c>
      <c r="F3927" s="7" t="s">
        <v>484</v>
      </c>
      <c r="G3927" s="7" t="s">
        <v>1080</v>
      </c>
      <c r="H3927" s="7" t="s">
        <v>1024</v>
      </c>
      <c r="I3927" s="6" t="s">
        <v>11</v>
      </c>
      <c r="J3927" s="1"/>
      <c r="K3927" s="1"/>
      <c r="L3927" s="1"/>
      <c r="M3927" s="1"/>
      <c r="N3927" s="1"/>
      <c r="O3927" s="1"/>
      <c r="P3927" s="1"/>
      <c r="Q3927" s="12">
        <v>84211</v>
      </c>
      <c r="R3927" s="29">
        <f t="shared" si="186"/>
        <v>0</v>
      </c>
      <c r="S3927" t="str">
        <f t="shared" si="187"/>
        <v>OK</v>
      </c>
      <c r="T3927" s="10">
        <f>IFERROR(VLOOKUP(A3927,[1]!Tabla1[[#All],[Material]:[venta nueva]],38,FALSE),0)</f>
        <v>0</v>
      </c>
    </row>
    <row r="3928" spans="1:20" hidden="1" x14ac:dyDescent="0.35">
      <c r="A3928">
        <f t="shared" si="185"/>
        <v>1021078</v>
      </c>
      <c r="B3928" s="6" t="s">
        <v>629</v>
      </c>
      <c r="C3928" s="7" t="s">
        <v>553</v>
      </c>
      <c r="D3928" s="7" t="s">
        <v>1097</v>
      </c>
      <c r="E3928" s="7" t="s">
        <v>486</v>
      </c>
      <c r="F3928" s="7" t="s">
        <v>487</v>
      </c>
      <c r="G3928" s="7" t="s">
        <v>1081</v>
      </c>
      <c r="H3928" s="7" t="s">
        <v>1010</v>
      </c>
      <c r="I3928" s="6" t="s">
        <v>11</v>
      </c>
      <c r="J3928" s="1"/>
      <c r="K3928" s="1"/>
      <c r="L3928" s="1"/>
      <c r="M3928" s="1"/>
      <c r="N3928" s="1"/>
      <c r="O3928" s="1"/>
      <c r="P3928" s="1"/>
      <c r="Q3928" s="12">
        <v>97409.562999999995</v>
      </c>
      <c r="R3928" s="29">
        <f t="shared" si="186"/>
        <v>0</v>
      </c>
      <c r="S3928" t="str">
        <f t="shared" si="187"/>
        <v>OK</v>
      </c>
      <c r="T3928" s="10">
        <f>IFERROR(VLOOKUP(A3928,[1]!Tabla1[[#All],[Material]:[venta nueva]],38,FALSE),0)</f>
        <v>0</v>
      </c>
    </row>
    <row r="3929" spans="1:20" hidden="1" x14ac:dyDescent="0.35">
      <c r="A3929">
        <f t="shared" si="185"/>
        <v>1021082</v>
      </c>
      <c r="B3929" s="6" t="s">
        <v>629</v>
      </c>
      <c r="C3929" s="7" t="s">
        <v>553</v>
      </c>
      <c r="D3929" s="7" t="s">
        <v>1097</v>
      </c>
      <c r="E3929" s="7" t="s">
        <v>112</v>
      </c>
      <c r="F3929" s="7" t="s">
        <v>113</v>
      </c>
      <c r="G3929" s="7" t="s">
        <v>1081</v>
      </c>
      <c r="H3929" s="7" t="s">
        <v>1010</v>
      </c>
      <c r="I3929" s="6" t="s">
        <v>11</v>
      </c>
      <c r="J3929" s="1"/>
      <c r="K3929" s="1"/>
      <c r="L3929" s="1"/>
      <c r="M3929" s="1"/>
      <c r="N3929" s="1"/>
      <c r="O3929" s="1"/>
      <c r="P3929" s="1"/>
      <c r="Q3929" s="12">
        <v>74456.129000000001</v>
      </c>
      <c r="R3929" s="29">
        <f t="shared" si="186"/>
        <v>0</v>
      </c>
      <c r="S3929" t="str">
        <f t="shared" si="187"/>
        <v>OK</v>
      </c>
      <c r="T3929" s="10">
        <f>IFERROR(VLOOKUP(A3929,[1]!Tabla1[[#All],[Material]:[venta nueva]],38,FALSE),0)</f>
        <v>0</v>
      </c>
    </row>
    <row r="3930" spans="1:20" hidden="1" x14ac:dyDescent="0.35">
      <c r="A3930">
        <f t="shared" si="185"/>
        <v>1021085</v>
      </c>
      <c r="B3930" s="6" t="s">
        <v>629</v>
      </c>
      <c r="C3930" s="7" t="s">
        <v>553</v>
      </c>
      <c r="D3930" s="7" t="s">
        <v>1097</v>
      </c>
      <c r="E3930" s="7" t="s">
        <v>114</v>
      </c>
      <c r="F3930" s="7" t="s">
        <v>115</v>
      </c>
      <c r="G3930" s="7" t="s">
        <v>1078</v>
      </c>
      <c r="H3930" s="7" t="s">
        <v>1009</v>
      </c>
      <c r="I3930" s="6" t="s">
        <v>11</v>
      </c>
      <c r="J3930" s="1"/>
      <c r="K3930" s="1"/>
      <c r="L3930" s="1"/>
      <c r="M3930" s="1"/>
      <c r="N3930" s="1"/>
      <c r="O3930" s="1"/>
      <c r="P3930" s="1"/>
      <c r="Q3930" s="12">
        <v>22151.972000000002</v>
      </c>
      <c r="R3930" s="29">
        <f t="shared" si="186"/>
        <v>0</v>
      </c>
      <c r="S3930" t="str">
        <f t="shared" si="187"/>
        <v>OK</v>
      </c>
      <c r="T3930" s="10">
        <f>IFERROR(VLOOKUP(A3930,[1]!Tabla1[[#All],[Material]:[venta nueva]],38,FALSE),0)</f>
        <v>0</v>
      </c>
    </row>
    <row r="3931" spans="1:20" hidden="1" x14ac:dyDescent="0.35">
      <c r="A3931">
        <f t="shared" si="185"/>
        <v>1021092</v>
      </c>
      <c r="B3931" s="6" t="s">
        <v>629</v>
      </c>
      <c r="C3931" s="7" t="s">
        <v>553</v>
      </c>
      <c r="D3931" s="7" t="s">
        <v>1097</v>
      </c>
      <c r="E3931" s="7" t="s">
        <v>116</v>
      </c>
      <c r="F3931" s="7" t="s">
        <v>117</v>
      </c>
      <c r="G3931" s="7" t="s">
        <v>1081</v>
      </c>
      <c r="H3931" s="7" t="s">
        <v>1010</v>
      </c>
      <c r="I3931" s="6" t="s">
        <v>11</v>
      </c>
      <c r="J3931" s="1"/>
      <c r="K3931" s="1"/>
      <c r="L3931" s="1"/>
      <c r="M3931" s="1"/>
      <c r="N3931" s="1"/>
      <c r="O3931" s="1"/>
      <c r="P3931" s="1"/>
      <c r="Q3931" s="12">
        <v>118846.698</v>
      </c>
      <c r="R3931" s="29">
        <f t="shared" si="186"/>
        <v>0</v>
      </c>
      <c r="S3931" t="str">
        <f t="shared" si="187"/>
        <v>OK</v>
      </c>
      <c r="T3931" s="10">
        <f>IFERROR(VLOOKUP(A3931,[1]!Tabla1[[#All],[Material]:[venta nueva]],38,FALSE),0)</f>
        <v>0</v>
      </c>
    </row>
    <row r="3932" spans="1:20" hidden="1" x14ac:dyDescent="0.35">
      <c r="A3932">
        <f t="shared" si="185"/>
        <v>1021101</v>
      </c>
      <c r="B3932" s="6" t="s">
        <v>629</v>
      </c>
      <c r="C3932" s="7" t="s">
        <v>553</v>
      </c>
      <c r="D3932" s="7" t="s">
        <v>1097</v>
      </c>
      <c r="E3932" s="7" t="s">
        <v>458</v>
      </c>
      <c r="F3932" s="7" t="s">
        <v>459</v>
      </c>
      <c r="G3932" s="7" t="s">
        <v>1069</v>
      </c>
      <c r="H3932" s="7" t="s">
        <v>1026</v>
      </c>
      <c r="I3932" s="6" t="s">
        <v>11</v>
      </c>
      <c r="J3932" s="1"/>
      <c r="K3932" s="1"/>
      <c r="L3932" s="1"/>
      <c r="M3932" s="1"/>
      <c r="N3932" s="1"/>
      <c r="O3932" s="1"/>
      <c r="P3932" s="1"/>
      <c r="Q3932" s="12">
        <v>21674.021000000001</v>
      </c>
      <c r="R3932" s="29">
        <f t="shared" si="186"/>
        <v>0</v>
      </c>
      <c r="S3932" t="str">
        <f t="shared" si="187"/>
        <v>OK</v>
      </c>
      <c r="T3932" s="10">
        <f>IFERROR(VLOOKUP(A3932,[1]!Tabla1[[#All],[Material]:[venta nueva]],38,FALSE),0)</f>
        <v>0</v>
      </c>
    </row>
    <row r="3933" spans="1:20" hidden="1" x14ac:dyDescent="0.35">
      <c r="A3933">
        <f t="shared" si="185"/>
        <v>1021105</v>
      </c>
      <c r="B3933" s="6" t="s">
        <v>629</v>
      </c>
      <c r="C3933" s="7" t="s">
        <v>553</v>
      </c>
      <c r="D3933" s="7" t="s">
        <v>1097</v>
      </c>
      <c r="E3933" s="7" t="s">
        <v>118</v>
      </c>
      <c r="F3933" s="7" t="s">
        <v>119</v>
      </c>
      <c r="G3933" s="7" t="s">
        <v>1069</v>
      </c>
      <c r="H3933" s="7" t="s">
        <v>1026</v>
      </c>
      <c r="I3933" s="6" t="s">
        <v>11</v>
      </c>
      <c r="J3933" s="1"/>
      <c r="K3933" s="1"/>
      <c r="L3933" s="1"/>
      <c r="M3933" s="1"/>
      <c r="N3933" s="1"/>
      <c r="O3933" s="1"/>
      <c r="P3933" s="1"/>
      <c r="Q3933" s="12">
        <v>23846.813999999998</v>
      </c>
      <c r="R3933" s="29">
        <f t="shared" si="186"/>
        <v>0</v>
      </c>
      <c r="S3933" t="str">
        <f t="shared" si="187"/>
        <v>OK</v>
      </c>
      <c r="T3933" s="10">
        <f>IFERROR(VLOOKUP(A3933,[1]!Tabla1[[#All],[Material]:[venta nueva]],38,FALSE),0)</f>
        <v>0</v>
      </c>
    </row>
    <row r="3934" spans="1:20" hidden="1" x14ac:dyDescent="0.35">
      <c r="A3934">
        <f t="shared" si="185"/>
        <v>1021106</v>
      </c>
      <c r="B3934" s="6" t="s">
        <v>629</v>
      </c>
      <c r="C3934" s="7" t="s">
        <v>553</v>
      </c>
      <c r="D3934" s="7" t="s">
        <v>1097</v>
      </c>
      <c r="E3934" s="7" t="s">
        <v>120</v>
      </c>
      <c r="F3934" s="7" t="s">
        <v>187</v>
      </c>
      <c r="G3934" s="7" t="s">
        <v>1069</v>
      </c>
      <c r="H3934" s="7" t="s">
        <v>1026</v>
      </c>
      <c r="I3934" s="6" t="s">
        <v>11</v>
      </c>
      <c r="J3934" s="1"/>
      <c r="K3934" s="1"/>
      <c r="L3934" s="1"/>
      <c r="M3934" s="1"/>
      <c r="N3934" s="1"/>
      <c r="O3934" s="1"/>
      <c r="P3934" s="1"/>
      <c r="Q3934" s="12">
        <v>73923.138999999996</v>
      </c>
      <c r="R3934" s="29">
        <f t="shared" si="186"/>
        <v>0</v>
      </c>
      <c r="S3934" t="str">
        <f t="shared" si="187"/>
        <v>OK</v>
      </c>
      <c r="T3934" s="10">
        <f>IFERROR(VLOOKUP(A3934,[1]!Tabla1[[#All],[Material]:[venta nueva]],38,FALSE),0)</f>
        <v>0</v>
      </c>
    </row>
    <row r="3935" spans="1:20" hidden="1" x14ac:dyDescent="0.35">
      <c r="A3935">
        <f t="shared" si="185"/>
        <v>1021111</v>
      </c>
      <c r="B3935" s="6" t="s">
        <v>629</v>
      </c>
      <c r="C3935" s="7" t="s">
        <v>553</v>
      </c>
      <c r="D3935" s="7" t="s">
        <v>1097</v>
      </c>
      <c r="E3935" s="7" t="s">
        <v>121</v>
      </c>
      <c r="F3935" s="7" t="s">
        <v>122</v>
      </c>
      <c r="G3935" s="7" t="s">
        <v>1078</v>
      </c>
      <c r="H3935" s="7" t="s">
        <v>1027</v>
      </c>
      <c r="I3935" s="6" t="s">
        <v>11</v>
      </c>
      <c r="J3935" s="1"/>
      <c r="K3935" s="1"/>
      <c r="L3935" s="1"/>
      <c r="M3935" s="1"/>
      <c r="N3935" s="1"/>
      <c r="O3935" s="1"/>
      <c r="P3935" s="1"/>
      <c r="Q3935" s="12">
        <v>5000.0010000000002</v>
      </c>
      <c r="R3935" s="29">
        <f t="shared" si="186"/>
        <v>0</v>
      </c>
      <c r="S3935" t="str">
        <f t="shared" si="187"/>
        <v>OK</v>
      </c>
      <c r="T3935" s="10">
        <f>IFERROR(VLOOKUP(A3935,[1]!Tabla1[[#All],[Material]:[venta nueva]],38,FALSE),0)</f>
        <v>0</v>
      </c>
    </row>
    <row r="3936" spans="1:20" hidden="1" x14ac:dyDescent="0.35">
      <c r="A3936">
        <f t="shared" si="185"/>
        <v>1021115</v>
      </c>
      <c r="B3936" s="6" t="s">
        <v>629</v>
      </c>
      <c r="C3936" s="7" t="s">
        <v>553</v>
      </c>
      <c r="D3936" s="7" t="s">
        <v>1097</v>
      </c>
      <c r="E3936" s="7" t="s">
        <v>123</v>
      </c>
      <c r="F3936" s="7" t="s">
        <v>124</v>
      </c>
      <c r="G3936" s="7" t="s">
        <v>1069</v>
      </c>
      <c r="H3936" s="7" t="s">
        <v>1026</v>
      </c>
      <c r="I3936" s="6" t="s">
        <v>14</v>
      </c>
      <c r="J3936" s="1"/>
      <c r="K3936" s="1"/>
      <c r="L3936" s="1"/>
      <c r="M3936" s="1"/>
      <c r="N3936" s="1"/>
      <c r="O3936" s="1"/>
      <c r="P3936" s="1"/>
      <c r="Q3936" s="12">
        <v>16900</v>
      </c>
      <c r="R3936" s="29">
        <f t="shared" si="186"/>
        <v>0</v>
      </c>
      <c r="S3936" t="str">
        <f t="shared" si="187"/>
        <v>OK</v>
      </c>
      <c r="T3936" s="10">
        <f>IFERROR(VLOOKUP(A3936,[1]!Tabla1[[#All],[Material]:[venta nueva]],38,FALSE),0)</f>
        <v>0</v>
      </c>
    </row>
    <row r="3937" spans="1:20" hidden="1" x14ac:dyDescent="0.35">
      <c r="A3937">
        <f t="shared" si="185"/>
        <v>1021136</v>
      </c>
      <c r="B3937" s="6" t="s">
        <v>629</v>
      </c>
      <c r="C3937" s="7" t="s">
        <v>553</v>
      </c>
      <c r="D3937" s="7" t="s">
        <v>1097</v>
      </c>
      <c r="E3937" s="7" t="s">
        <v>125</v>
      </c>
      <c r="F3937" s="7" t="s">
        <v>126</v>
      </c>
      <c r="G3937" s="7" t="s">
        <v>1069</v>
      </c>
      <c r="H3937" s="7" t="s">
        <v>1026</v>
      </c>
      <c r="I3937" s="6" t="s">
        <v>16</v>
      </c>
      <c r="J3937" s="1"/>
      <c r="K3937" s="1"/>
      <c r="L3937" s="1"/>
      <c r="M3937" s="1"/>
      <c r="N3937" s="1"/>
      <c r="O3937" s="1"/>
      <c r="P3937" s="1"/>
      <c r="Q3937" s="12">
        <v>7409.9859999999999</v>
      </c>
      <c r="R3937" s="29">
        <f t="shared" si="186"/>
        <v>0</v>
      </c>
      <c r="S3937" t="str">
        <f t="shared" si="187"/>
        <v>OK</v>
      </c>
      <c r="T3937" s="10">
        <f>IFERROR(VLOOKUP(A3937,[1]!Tabla1[[#All],[Material]:[venta nueva]],38,FALSE),0)</f>
        <v>0</v>
      </c>
    </row>
    <row r="3938" spans="1:20" hidden="1" x14ac:dyDescent="0.35">
      <c r="A3938">
        <f t="shared" si="185"/>
        <v>1021149</v>
      </c>
      <c r="B3938" s="6" t="s">
        <v>629</v>
      </c>
      <c r="C3938" s="7" t="s">
        <v>553</v>
      </c>
      <c r="D3938" s="7" t="s">
        <v>1097</v>
      </c>
      <c r="E3938" s="7" t="s">
        <v>127</v>
      </c>
      <c r="F3938" s="7" t="s">
        <v>128</v>
      </c>
      <c r="G3938" s="7" t="s">
        <v>1084</v>
      </c>
      <c r="H3938" s="7" t="s">
        <v>1017</v>
      </c>
      <c r="I3938" s="6" t="s">
        <v>12</v>
      </c>
      <c r="J3938" s="1"/>
      <c r="K3938" s="1"/>
      <c r="L3938" s="1"/>
      <c r="M3938" s="1"/>
      <c r="N3938" s="1"/>
      <c r="O3938" s="1"/>
      <c r="P3938" s="1"/>
      <c r="Q3938" s="12">
        <v>104981.886</v>
      </c>
      <c r="R3938" s="29">
        <f t="shared" si="186"/>
        <v>0</v>
      </c>
      <c r="S3938" t="str">
        <f t="shared" si="187"/>
        <v>OK</v>
      </c>
      <c r="T3938" s="10">
        <f>IFERROR(VLOOKUP(A3938,[1]!Tabla1[[#All],[Material]:[venta nueva]],38,FALSE),0)</f>
        <v>0</v>
      </c>
    </row>
    <row r="3939" spans="1:20" hidden="1" x14ac:dyDescent="0.35">
      <c r="A3939">
        <f t="shared" si="185"/>
        <v>1021152</v>
      </c>
      <c r="B3939" s="6" t="s">
        <v>629</v>
      </c>
      <c r="C3939" s="7" t="s">
        <v>553</v>
      </c>
      <c r="D3939" s="7" t="s">
        <v>1097</v>
      </c>
      <c r="E3939" s="7" t="s">
        <v>133</v>
      </c>
      <c r="F3939" s="7" t="s">
        <v>134</v>
      </c>
      <c r="G3939" s="7" t="s">
        <v>1084</v>
      </c>
      <c r="H3939" s="7" t="s">
        <v>1028</v>
      </c>
      <c r="I3939" s="6" t="s">
        <v>12</v>
      </c>
      <c r="J3939" s="1"/>
      <c r="K3939" s="1"/>
      <c r="L3939" s="1"/>
      <c r="M3939" s="1"/>
      <c r="N3939" s="1"/>
      <c r="O3939" s="1"/>
      <c r="P3939" s="1"/>
      <c r="Q3939" s="12">
        <v>10407.116</v>
      </c>
      <c r="R3939" s="29">
        <f t="shared" si="186"/>
        <v>0</v>
      </c>
      <c r="S3939" t="str">
        <f t="shared" si="187"/>
        <v>OK</v>
      </c>
      <c r="T3939" s="10">
        <f>IFERROR(VLOOKUP(A3939,[1]!Tabla1[[#All],[Material]:[venta nueva]],38,FALSE),0)</f>
        <v>0</v>
      </c>
    </row>
    <row r="3940" spans="1:20" hidden="1" x14ac:dyDescent="0.35">
      <c r="A3940">
        <f t="shared" si="185"/>
        <v>1021187</v>
      </c>
      <c r="B3940" s="6" t="s">
        <v>629</v>
      </c>
      <c r="C3940" s="7" t="s">
        <v>553</v>
      </c>
      <c r="D3940" s="7" t="s">
        <v>1097</v>
      </c>
      <c r="E3940" s="7" t="s">
        <v>137</v>
      </c>
      <c r="F3940" s="7" t="s">
        <v>138</v>
      </c>
      <c r="G3940" s="7" t="s">
        <v>1080</v>
      </c>
      <c r="H3940" s="7" t="s">
        <v>1029</v>
      </c>
      <c r="I3940" s="6" t="s">
        <v>11</v>
      </c>
      <c r="J3940" s="1"/>
      <c r="K3940" s="1"/>
      <c r="L3940" s="1"/>
      <c r="M3940" s="1"/>
      <c r="N3940" s="1"/>
      <c r="O3940" s="1"/>
      <c r="P3940" s="1"/>
      <c r="Q3940" s="12">
        <v>80644.418999999994</v>
      </c>
      <c r="R3940" s="29">
        <f t="shared" si="186"/>
        <v>0</v>
      </c>
      <c r="S3940" t="str">
        <f t="shared" si="187"/>
        <v>OK</v>
      </c>
      <c r="T3940" s="10">
        <f>IFERROR(VLOOKUP(A3940,[1]!Tabla1[[#All],[Material]:[venta nueva]],38,FALSE),0)</f>
        <v>0</v>
      </c>
    </row>
    <row r="3941" spans="1:20" hidden="1" x14ac:dyDescent="0.35">
      <c r="A3941">
        <f t="shared" si="185"/>
        <v>1021260</v>
      </c>
      <c r="B3941" s="6" t="s">
        <v>629</v>
      </c>
      <c r="C3941" s="7" t="s">
        <v>553</v>
      </c>
      <c r="D3941" s="7" t="s">
        <v>1097</v>
      </c>
      <c r="E3941" s="7" t="s">
        <v>456</v>
      </c>
      <c r="F3941" s="7" t="s">
        <v>457</v>
      </c>
      <c r="G3941" s="7" t="s">
        <v>1069</v>
      </c>
      <c r="H3941" s="7" t="s">
        <v>1026</v>
      </c>
      <c r="I3941" s="6" t="s">
        <v>8</v>
      </c>
      <c r="J3941" s="1"/>
      <c r="K3941" s="1"/>
      <c r="L3941" s="1"/>
      <c r="M3941" s="1"/>
      <c r="N3941" s="1"/>
      <c r="O3941" s="1"/>
      <c r="P3941" s="1"/>
      <c r="Q3941" s="12">
        <v>178.298</v>
      </c>
      <c r="R3941" s="29">
        <f t="shared" si="186"/>
        <v>0</v>
      </c>
      <c r="S3941" t="str">
        <f t="shared" si="187"/>
        <v>OK</v>
      </c>
      <c r="T3941" s="10">
        <f>IFERROR(VLOOKUP(A3941,[1]!Tabla1[[#All],[Material]:[venta nueva]],38,FALSE),0)</f>
        <v>0</v>
      </c>
    </row>
    <row r="3942" spans="1:20" hidden="1" x14ac:dyDescent="0.35">
      <c r="A3942">
        <f t="shared" si="185"/>
        <v>1021270</v>
      </c>
      <c r="B3942" s="6" t="s">
        <v>629</v>
      </c>
      <c r="C3942" s="7" t="s">
        <v>553</v>
      </c>
      <c r="D3942" s="7" t="s">
        <v>1097</v>
      </c>
      <c r="E3942" s="7" t="s">
        <v>443</v>
      </c>
      <c r="F3942" s="7" t="s">
        <v>142</v>
      </c>
      <c r="G3942" s="7" t="s">
        <v>1080</v>
      </c>
      <c r="H3942" s="7" t="s">
        <v>1030</v>
      </c>
      <c r="I3942" s="6" t="s">
        <v>10</v>
      </c>
      <c r="J3942" s="1"/>
      <c r="K3942" s="1"/>
      <c r="L3942" s="1"/>
      <c r="M3942" s="1"/>
      <c r="N3942" s="1"/>
      <c r="O3942" s="1"/>
      <c r="P3942" s="1"/>
      <c r="Q3942" s="12">
        <v>309104.47700000001</v>
      </c>
      <c r="R3942" s="29">
        <f t="shared" si="186"/>
        <v>0</v>
      </c>
      <c r="S3942" t="str">
        <f t="shared" si="187"/>
        <v>OK</v>
      </c>
      <c r="T3942" s="10">
        <f>IFERROR(VLOOKUP(A3942,[1]!Tabla1[[#All],[Material]:[venta nueva]],38,FALSE),0)</f>
        <v>0</v>
      </c>
    </row>
    <row r="3943" spans="1:20" hidden="1" x14ac:dyDescent="0.35">
      <c r="A3943">
        <f t="shared" si="185"/>
        <v>1021272</v>
      </c>
      <c r="B3943" s="6" t="s">
        <v>629</v>
      </c>
      <c r="C3943" s="7" t="s">
        <v>553</v>
      </c>
      <c r="D3943" s="7" t="s">
        <v>1097</v>
      </c>
      <c r="E3943" s="7" t="s">
        <v>143</v>
      </c>
      <c r="F3943" s="7" t="s">
        <v>144</v>
      </c>
      <c r="G3943" s="7" t="s">
        <v>1080</v>
      </c>
      <c r="H3943" s="7" t="s">
        <v>1030</v>
      </c>
      <c r="I3943" s="6" t="s">
        <v>10</v>
      </c>
      <c r="J3943" s="1"/>
      <c r="K3943" s="1"/>
      <c r="L3943" s="1"/>
      <c r="M3943" s="1"/>
      <c r="N3943" s="1"/>
      <c r="O3943" s="1"/>
      <c r="P3943" s="1"/>
      <c r="Q3943" s="12">
        <v>309215.19099999999</v>
      </c>
      <c r="R3943" s="29">
        <f t="shared" si="186"/>
        <v>0</v>
      </c>
      <c r="S3943" t="str">
        <f t="shared" si="187"/>
        <v>OK</v>
      </c>
      <c r="T3943" s="10">
        <f>IFERROR(VLOOKUP(A3943,[1]!Tabla1[[#All],[Material]:[venta nueva]],38,FALSE),0)</f>
        <v>0</v>
      </c>
    </row>
    <row r="3944" spans="1:20" hidden="1" x14ac:dyDescent="0.35">
      <c r="A3944">
        <f t="shared" si="185"/>
        <v>1021385</v>
      </c>
      <c r="B3944" s="6" t="s">
        <v>629</v>
      </c>
      <c r="C3944" s="7" t="s">
        <v>553</v>
      </c>
      <c r="D3944" s="7" t="s">
        <v>1097</v>
      </c>
      <c r="E3944" s="7" t="s">
        <v>147</v>
      </c>
      <c r="F3944" s="7" t="s">
        <v>148</v>
      </c>
      <c r="G3944" s="7" t="s">
        <v>1080</v>
      </c>
      <c r="H3944" s="7" t="s">
        <v>1031</v>
      </c>
      <c r="I3944" s="6" t="s">
        <v>11</v>
      </c>
      <c r="J3944" s="1"/>
      <c r="K3944" s="1"/>
      <c r="L3944" s="1"/>
      <c r="M3944" s="1"/>
      <c r="N3944" s="1"/>
      <c r="O3944" s="1"/>
      <c r="P3944" s="1"/>
      <c r="Q3944" s="12">
        <v>213090.13099999999</v>
      </c>
      <c r="R3944" s="29">
        <f t="shared" si="186"/>
        <v>0</v>
      </c>
      <c r="S3944" t="str">
        <f t="shared" si="187"/>
        <v>OK</v>
      </c>
      <c r="T3944" s="10">
        <f>IFERROR(VLOOKUP(A3944,[1]!Tabla1[[#All],[Material]:[venta nueva]],38,FALSE),0)</f>
        <v>0</v>
      </c>
    </row>
    <row r="3945" spans="1:20" hidden="1" x14ac:dyDescent="0.35">
      <c r="A3945">
        <f t="shared" si="185"/>
        <v>1021398</v>
      </c>
      <c r="B3945" s="6" t="s">
        <v>629</v>
      </c>
      <c r="C3945" s="7" t="s">
        <v>553</v>
      </c>
      <c r="D3945" s="7" t="s">
        <v>1097</v>
      </c>
      <c r="E3945" s="7" t="s">
        <v>460</v>
      </c>
      <c r="F3945" s="7" t="s">
        <v>78</v>
      </c>
      <c r="G3945" s="7" t="s">
        <v>985</v>
      </c>
      <c r="H3945" s="7" t="s">
        <v>1012</v>
      </c>
      <c r="I3945" s="6" t="s">
        <v>8</v>
      </c>
      <c r="J3945" s="1"/>
      <c r="K3945" s="1"/>
      <c r="L3945" s="1"/>
      <c r="M3945" s="1"/>
      <c r="N3945" s="1"/>
      <c r="O3945" s="1"/>
      <c r="P3945" s="1"/>
      <c r="Q3945" s="12">
        <v>23374.006000000001</v>
      </c>
      <c r="R3945" s="29">
        <f t="shared" si="186"/>
        <v>0</v>
      </c>
      <c r="S3945" t="str">
        <f t="shared" si="187"/>
        <v>OK</v>
      </c>
      <c r="T3945" s="10">
        <f>IFERROR(VLOOKUP(A3945,[1]!Tabla1[[#All],[Material]:[venta nueva]],38,FALSE),0)</f>
        <v>0</v>
      </c>
    </row>
    <row r="3946" spans="1:20" hidden="1" x14ac:dyDescent="0.35">
      <c r="A3946">
        <f t="shared" si="185"/>
        <v>1021433</v>
      </c>
      <c r="B3946" s="6" t="s">
        <v>629</v>
      </c>
      <c r="C3946" s="7" t="s">
        <v>553</v>
      </c>
      <c r="D3946" s="7" t="s">
        <v>1097</v>
      </c>
      <c r="E3946" s="7" t="s">
        <v>555</v>
      </c>
      <c r="F3946" s="7" t="s">
        <v>149</v>
      </c>
      <c r="G3946" s="7" t="s">
        <v>1076</v>
      </c>
      <c r="H3946" s="7" t="s">
        <v>1022</v>
      </c>
      <c r="I3946" s="6" t="s">
        <v>9</v>
      </c>
      <c r="J3946" s="1"/>
      <c r="K3946" s="1"/>
      <c r="L3946" s="1"/>
      <c r="M3946" s="1"/>
      <c r="N3946" s="1"/>
      <c r="O3946" s="1"/>
      <c r="P3946" s="1"/>
      <c r="Q3946" s="12">
        <v>126715.28599999999</v>
      </c>
      <c r="R3946" s="29">
        <f t="shared" si="186"/>
        <v>0</v>
      </c>
      <c r="S3946" t="str">
        <f t="shared" si="187"/>
        <v>OK</v>
      </c>
      <c r="T3946" s="10">
        <f>IFERROR(VLOOKUP(A3946,[1]!Tabla1[[#All],[Material]:[venta nueva]],38,FALSE),0)</f>
        <v>0</v>
      </c>
    </row>
    <row r="3947" spans="1:20" hidden="1" x14ac:dyDescent="0.35">
      <c r="A3947">
        <f t="shared" si="185"/>
        <v>1021470</v>
      </c>
      <c r="B3947" s="6" t="s">
        <v>629</v>
      </c>
      <c r="C3947" s="7" t="s">
        <v>553</v>
      </c>
      <c r="D3947" s="7" t="s">
        <v>1097</v>
      </c>
      <c r="E3947" s="7" t="s">
        <v>152</v>
      </c>
      <c r="F3947" s="7" t="s">
        <v>153</v>
      </c>
      <c r="G3947" s="7" t="s">
        <v>1086</v>
      </c>
      <c r="H3947" s="7" t="s">
        <v>1025</v>
      </c>
      <c r="I3947" s="6" t="s">
        <v>12</v>
      </c>
      <c r="J3947" s="1"/>
      <c r="K3947" s="1"/>
      <c r="L3947" s="1"/>
      <c r="M3947" s="1"/>
      <c r="N3947" s="1"/>
      <c r="O3947" s="1"/>
      <c r="P3947" s="1"/>
      <c r="Q3947" s="12">
        <v>2072.384</v>
      </c>
      <c r="R3947" s="29">
        <f t="shared" si="186"/>
        <v>0</v>
      </c>
      <c r="S3947" t="str">
        <f t="shared" si="187"/>
        <v>OK</v>
      </c>
      <c r="T3947" s="10">
        <f>IFERROR(VLOOKUP(A3947,[1]!Tabla1[[#All],[Material]:[venta nueva]],38,FALSE),0)</f>
        <v>0</v>
      </c>
    </row>
    <row r="3948" spans="1:20" hidden="1" x14ac:dyDescent="0.35">
      <c r="A3948">
        <f t="shared" si="185"/>
        <v>1021533</v>
      </c>
      <c r="B3948" s="6" t="s">
        <v>629</v>
      </c>
      <c r="C3948" s="7" t="s">
        <v>553</v>
      </c>
      <c r="D3948" s="7" t="s">
        <v>1097</v>
      </c>
      <c r="E3948" s="7" t="s">
        <v>156</v>
      </c>
      <c r="F3948" s="7" t="s">
        <v>157</v>
      </c>
      <c r="G3948" s="7" t="s">
        <v>1082</v>
      </c>
      <c r="H3948" s="7" t="s">
        <v>1013</v>
      </c>
      <c r="I3948" s="6" t="s">
        <v>16</v>
      </c>
      <c r="J3948" s="1"/>
      <c r="K3948" s="1"/>
      <c r="L3948" s="1"/>
      <c r="M3948" s="1"/>
      <c r="N3948" s="1"/>
      <c r="O3948" s="1"/>
      <c r="P3948" s="1"/>
      <c r="Q3948" s="12">
        <v>20332.317999999999</v>
      </c>
      <c r="R3948" s="29">
        <f t="shared" si="186"/>
        <v>0</v>
      </c>
      <c r="S3948" t="str">
        <f t="shared" si="187"/>
        <v>OK</v>
      </c>
      <c r="T3948" s="10">
        <f>IFERROR(VLOOKUP(A3948,[1]!Tabla1[[#All],[Material]:[venta nueva]],38,FALSE),0)</f>
        <v>0</v>
      </c>
    </row>
    <row r="3949" spans="1:20" hidden="1" x14ac:dyDescent="0.35">
      <c r="A3949">
        <f t="shared" si="185"/>
        <v>1021538</v>
      </c>
      <c r="B3949" s="6" t="s">
        <v>629</v>
      </c>
      <c r="C3949" s="7" t="s">
        <v>553</v>
      </c>
      <c r="D3949" s="7" t="s">
        <v>1097</v>
      </c>
      <c r="E3949" s="7" t="s">
        <v>158</v>
      </c>
      <c r="F3949" s="7" t="s">
        <v>159</v>
      </c>
      <c r="G3949" s="7" t="s">
        <v>1082</v>
      </c>
      <c r="H3949" s="7" t="s">
        <v>1013</v>
      </c>
      <c r="I3949" s="6" t="s">
        <v>8</v>
      </c>
      <c r="J3949" s="1"/>
      <c r="K3949" s="1"/>
      <c r="L3949" s="1"/>
      <c r="M3949" s="1"/>
      <c r="N3949" s="1"/>
      <c r="O3949" s="1"/>
      <c r="P3949" s="1"/>
      <c r="Q3949" s="12">
        <v>227724.98699999999</v>
      </c>
      <c r="R3949" s="29">
        <f t="shared" si="186"/>
        <v>0</v>
      </c>
      <c r="S3949" t="str">
        <f t="shared" si="187"/>
        <v>OK</v>
      </c>
      <c r="T3949" s="10">
        <f>IFERROR(VLOOKUP(A3949,[1]!Tabla1[[#All],[Material]:[venta nueva]],38,FALSE),0)</f>
        <v>0</v>
      </c>
    </row>
    <row r="3950" spans="1:20" hidden="1" x14ac:dyDescent="0.35">
      <c r="A3950">
        <f t="shared" si="185"/>
        <v>1021555</v>
      </c>
      <c r="B3950" s="6" t="s">
        <v>629</v>
      </c>
      <c r="C3950" s="7" t="s">
        <v>553</v>
      </c>
      <c r="D3950" s="7" t="s">
        <v>1097</v>
      </c>
      <c r="E3950" s="7" t="s">
        <v>163</v>
      </c>
      <c r="F3950" s="7" t="s">
        <v>164</v>
      </c>
      <c r="G3950" s="7" t="s">
        <v>1078</v>
      </c>
      <c r="H3950" s="7" t="s">
        <v>1009</v>
      </c>
      <c r="I3950" s="6" t="s">
        <v>10</v>
      </c>
      <c r="J3950" s="1"/>
      <c r="K3950" s="1"/>
      <c r="L3950" s="1"/>
      <c r="M3950" s="1"/>
      <c r="N3950" s="1"/>
      <c r="O3950" s="1"/>
      <c r="P3950" s="1"/>
      <c r="Q3950" s="12">
        <v>168751.37100000001</v>
      </c>
      <c r="R3950" s="29">
        <f t="shared" si="186"/>
        <v>0</v>
      </c>
      <c r="S3950" t="str">
        <f t="shared" si="187"/>
        <v>OK</v>
      </c>
      <c r="T3950" s="10">
        <f>IFERROR(VLOOKUP(A3950,[1]!Tabla1[[#All],[Material]:[venta nueva]],38,FALSE),0)</f>
        <v>0</v>
      </c>
    </row>
    <row r="3951" spans="1:20" hidden="1" x14ac:dyDescent="0.35">
      <c r="A3951">
        <f t="shared" si="185"/>
        <v>1021596</v>
      </c>
      <c r="B3951" s="6" t="s">
        <v>629</v>
      </c>
      <c r="C3951" s="7" t="s">
        <v>553</v>
      </c>
      <c r="D3951" s="7" t="s">
        <v>1097</v>
      </c>
      <c r="E3951" s="7" t="s">
        <v>508</v>
      </c>
      <c r="F3951" s="7" t="s">
        <v>148</v>
      </c>
      <c r="G3951" s="7" t="s">
        <v>1080</v>
      </c>
      <c r="H3951" s="7" t="s">
        <v>1031</v>
      </c>
      <c r="I3951" s="6" t="s">
        <v>10</v>
      </c>
      <c r="J3951" s="1"/>
      <c r="K3951" s="1"/>
      <c r="L3951" s="1"/>
      <c r="M3951" s="1"/>
      <c r="N3951" s="1"/>
      <c r="O3951" s="1"/>
      <c r="P3951" s="1"/>
      <c r="Q3951" s="12">
        <v>107197.997</v>
      </c>
      <c r="R3951" s="29">
        <f t="shared" si="186"/>
        <v>0</v>
      </c>
      <c r="S3951" t="str">
        <f t="shared" si="187"/>
        <v>OK</v>
      </c>
      <c r="T3951" s="10">
        <f>IFERROR(VLOOKUP(A3951,[1]!Tabla1[[#All],[Material]:[venta nueva]],38,FALSE),0)</f>
        <v>0</v>
      </c>
    </row>
    <row r="3952" spans="1:20" hidden="1" x14ac:dyDescent="0.35">
      <c r="A3952">
        <f t="shared" si="185"/>
        <v>1021603</v>
      </c>
      <c r="B3952" s="6" t="s">
        <v>629</v>
      </c>
      <c r="C3952" s="7" t="s">
        <v>553</v>
      </c>
      <c r="D3952" s="7" t="s">
        <v>1097</v>
      </c>
      <c r="E3952" s="7" t="s">
        <v>165</v>
      </c>
      <c r="F3952" s="7" t="s">
        <v>166</v>
      </c>
      <c r="G3952" s="7" t="s">
        <v>1075</v>
      </c>
      <c r="H3952" s="7" t="s">
        <v>1003</v>
      </c>
      <c r="I3952" s="6" t="s">
        <v>16</v>
      </c>
      <c r="J3952" s="1"/>
      <c r="K3952" s="1"/>
      <c r="L3952" s="1"/>
      <c r="M3952" s="1"/>
      <c r="N3952" s="1"/>
      <c r="O3952" s="1"/>
      <c r="P3952" s="1"/>
      <c r="Q3952" s="12">
        <v>7032.17</v>
      </c>
      <c r="R3952" s="29">
        <f t="shared" si="186"/>
        <v>0</v>
      </c>
      <c r="S3952" t="str">
        <f t="shared" si="187"/>
        <v>OK</v>
      </c>
      <c r="T3952" s="10">
        <f>IFERROR(VLOOKUP(A3952,[1]!Tabla1[[#All],[Material]:[venta nueva]],38,FALSE),0)</f>
        <v>0</v>
      </c>
    </row>
    <row r="3953" spans="1:20" hidden="1" x14ac:dyDescent="0.35">
      <c r="A3953">
        <f t="shared" si="185"/>
        <v>1021622</v>
      </c>
      <c r="B3953" s="6" t="s">
        <v>629</v>
      </c>
      <c r="C3953" s="7" t="s">
        <v>553</v>
      </c>
      <c r="D3953" s="7" t="s">
        <v>1097</v>
      </c>
      <c r="E3953" s="7" t="s">
        <v>169</v>
      </c>
      <c r="F3953" s="7" t="s">
        <v>74</v>
      </c>
      <c r="G3953" s="7" t="s">
        <v>1074</v>
      </c>
      <c r="H3953" s="7" t="s">
        <v>1018</v>
      </c>
      <c r="I3953" s="6" t="s">
        <v>11</v>
      </c>
      <c r="J3953" s="1"/>
      <c r="K3953" s="1"/>
      <c r="L3953" s="1"/>
      <c r="M3953" s="1"/>
      <c r="N3953" s="1"/>
      <c r="O3953" s="1"/>
      <c r="P3953" s="1"/>
      <c r="Q3953" s="12">
        <v>10259.995000000001</v>
      </c>
      <c r="R3953" s="29">
        <f t="shared" si="186"/>
        <v>0</v>
      </c>
      <c r="S3953" t="str">
        <f t="shared" si="187"/>
        <v>OK</v>
      </c>
      <c r="T3953" s="10">
        <f>IFERROR(VLOOKUP(A3953,[1]!Tabla1[[#All],[Material]:[venta nueva]],38,FALSE),0)</f>
        <v>0</v>
      </c>
    </row>
    <row r="3954" spans="1:20" hidden="1" x14ac:dyDescent="0.35">
      <c r="A3954">
        <f t="shared" si="185"/>
        <v>1021655</v>
      </c>
      <c r="B3954" s="6" t="s">
        <v>629</v>
      </c>
      <c r="C3954" s="7" t="s">
        <v>553</v>
      </c>
      <c r="D3954" s="7" t="s">
        <v>1097</v>
      </c>
      <c r="E3954" s="7" t="s">
        <v>614</v>
      </c>
      <c r="F3954" s="7" t="s">
        <v>615</v>
      </c>
      <c r="G3954" s="7" t="s">
        <v>1069</v>
      </c>
      <c r="H3954" s="7" t="s">
        <v>1026</v>
      </c>
      <c r="I3954" s="6" t="s">
        <v>12</v>
      </c>
      <c r="J3954" s="1"/>
      <c r="K3954" s="1"/>
      <c r="L3954" s="1"/>
      <c r="M3954" s="1"/>
      <c r="N3954" s="1"/>
      <c r="O3954" s="1"/>
      <c r="P3954" s="1"/>
      <c r="Q3954" s="12">
        <v>92426.501000000004</v>
      </c>
      <c r="R3954" s="29">
        <f t="shared" si="186"/>
        <v>0</v>
      </c>
      <c r="S3954" t="str">
        <f t="shared" si="187"/>
        <v>OK</v>
      </c>
      <c r="T3954" s="10">
        <f>IFERROR(VLOOKUP(A3954,[1]!Tabla1[[#All],[Material]:[venta nueva]],38,FALSE),0)</f>
        <v>0</v>
      </c>
    </row>
    <row r="3955" spans="1:20" hidden="1" x14ac:dyDescent="0.35">
      <c r="A3955">
        <f t="shared" si="185"/>
        <v>1021665</v>
      </c>
      <c r="B3955" s="6" t="s">
        <v>629</v>
      </c>
      <c r="C3955" s="7" t="s">
        <v>553</v>
      </c>
      <c r="D3955" s="7" t="s">
        <v>1097</v>
      </c>
      <c r="E3955" s="7" t="s">
        <v>172</v>
      </c>
      <c r="F3955" s="7" t="s">
        <v>173</v>
      </c>
      <c r="G3955" s="7" t="s">
        <v>1085</v>
      </c>
      <c r="H3955" s="7" t="s">
        <v>1019</v>
      </c>
      <c r="I3955" s="6" t="s">
        <v>12</v>
      </c>
      <c r="J3955" s="1"/>
      <c r="K3955" s="1"/>
      <c r="L3955" s="1"/>
      <c r="M3955" s="1"/>
      <c r="N3955" s="1"/>
      <c r="O3955" s="1"/>
      <c r="P3955" s="1"/>
      <c r="Q3955" s="12">
        <v>2268.1</v>
      </c>
      <c r="R3955" s="29">
        <f t="shared" si="186"/>
        <v>0</v>
      </c>
      <c r="S3955" t="str">
        <f t="shared" si="187"/>
        <v>OK</v>
      </c>
      <c r="T3955" s="10">
        <f>IFERROR(VLOOKUP(A3955,[1]!Tabla1[[#All],[Material]:[venta nueva]],38,FALSE),0)</f>
        <v>0</v>
      </c>
    </row>
    <row r="3956" spans="1:20" hidden="1" x14ac:dyDescent="0.35">
      <c r="A3956">
        <f t="shared" si="185"/>
        <v>1021731</v>
      </c>
      <c r="B3956" s="6" t="s">
        <v>629</v>
      </c>
      <c r="C3956" s="7" t="s">
        <v>553</v>
      </c>
      <c r="D3956" s="7" t="s">
        <v>1097</v>
      </c>
      <c r="E3956" s="7" t="s">
        <v>174</v>
      </c>
      <c r="F3956" s="7" t="s">
        <v>175</v>
      </c>
      <c r="G3956" s="7" t="s">
        <v>1086</v>
      </c>
      <c r="H3956" s="7" t="s">
        <v>1025</v>
      </c>
      <c r="I3956" s="6" t="s">
        <v>14</v>
      </c>
      <c r="J3956" s="1"/>
      <c r="K3956" s="1"/>
      <c r="L3956" s="1"/>
      <c r="M3956" s="1"/>
      <c r="N3956" s="1"/>
      <c r="O3956" s="1"/>
      <c r="P3956" s="1"/>
      <c r="Q3956" s="12">
        <v>382332.49300000002</v>
      </c>
      <c r="R3956" s="29">
        <f t="shared" si="186"/>
        <v>0</v>
      </c>
      <c r="S3956" t="str">
        <f t="shared" si="187"/>
        <v>OK</v>
      </c>
      <c r="T3956" s="10">
        <f>IFERROR(VLOOKUP(A3956,[1]!Tabla1[[#All],[Material]:[venta nueva]],38,FALSE),0)</f>
        <v>0</v>
      </c>
    </row>
    <row r="3957" spans="1:20" hidden="1" x14ac:dyDescent="0.35">
      <c r="A3957">
        <f t="shared" si="185"/>
        <v>1021732</v>
      </c>
      <c r="B3957" s="6" t="s">
        <v>629</v>
      </c>
      <c r="C3957" s="7" t="s">
        <v>553</v>
      </c>
      <c r="D3957" s="7" t="s">
        <v>1097</v>
      </c>
      <c r="E3957" s="7" t="s">
        <v>176</v>
      </c>
      <c r="F3957" s="7" t="s">
        <v>177</v>
      </c>
      <c r="G3957" s="7" t="s">
        <v>1084</v>
      </c>
      <c r="H3957" s="7" t="s">
        <v>1032</v>
      </c>
      <c r="I3957" s="6" t="s">
        <v>14</v>
      </c>
      <c r="J3957" s="1"/>
      <c r="K3957" s="1"/>
      <c r="L3957" s="1"/>
      <c r="M3957" s="1"/>
      <c r="N3957" s="1"/>
      <c r="O3957" s="1"/>
      <c r="P3957" s="1"/>
      <c r="Q3957" s="12">
        <v>347001.69300000003</v>
      </c>
      <c r="R3957" s="29">
        <f t="shared" si="186"/>
        <v>0</v>
      </c>
      <c r="S3957" t="str">
        <f t="shared" si="187"/>
        <v>OK</v>
      </c>
      <c r="T3957" s="10">
        <f>IFERROR(VLOOKUP(A3957,[1]!Tabla1[[#All],[Material]:[venta nueva]],38,FALSE),0)</f>
        <v>0</v>
      </c>
    </row>
    <row r="3958" spans="1:20" hidden="1" x14ac:dyDescent="0.35">
      <c r="A3958">
        <f t="shared" si="185"/>
        <v>1021735</v>
      </c>
      <c r="B3958" s="6" t="s">
        <v>629</v>
      </c>
      <c r="C3958" s="7" t="s">
        <v>553</v>
      </c>
      <c r="D3958" s="7" t="s">
        <v>1097</v>
      </c>
      <c r="E3958" s="7" t="s">
        <v>179</v>
      </c>
      <c r="F3958" s="7" t="s">
        <v>180</v>
      </c>
      <c r="G3958" s="7" t="s">
        <v>1069</v>
      </c>
      <c r="H3958" s="7" t="s">
        <v>1033</v>
      </c>
      <c r="I3958" s="6" t="s">
        <v>14</v>
      </c>
      <c r="J3958" s="1"/>
      <c r="K3958" s="1"/>
      <c r="L3958" s="1"/>
      <c r="M3958" s="1"/>
      <c r="N3958" s="1"/>
      <c r="O3958" s="1"/>
      <c r="P3958" s="1"/>
      <c r="Q3958" s="12">
        <v>224907.198</v>
      </c>
      <c r="R3958" s="29">
        <f t="shared" si="186"/>
        <v>0</v>
      </c>
      <c r="S3958" t="str">
        <f t="shared" si="187"/>
        <v>OK</v>
      </c>
      <c r="T3958" s="10">
        <f>IFERROR(VLOOKUP(A3958,[1]!Tabla1[[#All],[Material]:[venta nueva]],38,FALSE),0)</f>
        <v>0</v>
      </c>
    </row>
    <row r="3959" spans="1:20" hidden="1" x14ac:dyDescent="0.35">
      <c r="A3959">
        <f t="shared" si="185"/>
        <v>1021737</v>
      </c>
      <c r="B3959" s="6" t="s">
        <v>629</v>
      </c>
      <c r="C3959" s="7" t="s">
        <v>553</v>
      </c>
      <c r="D3959" s="7" t="s">
        <v>1097</v>
      </c>
      <c r="E3959" s="7" t="s">
        <v>181</v>
      </c>
      <c r="F3959" s="7" t="s">
        <v>182</v>
      </c>
      <c r="G3959" s="7" t="s">
        <v>1069</v>
      </c>
      <c r="H3959" s="7" t="s">
        <v>1033</v>
      </c>
      <c r="I3959" s="6" t="s">
        <v>14</v>
      </c>
      <c r="J3959" s="1"/>
      <c r="K3959" s="1"/>
      <c r="L3959" s="1"/>
      <c r="M3959" s="1"/>
      <c r="N3959" s="1"/>
      <c r="O3959" s="1"/>
      <c r="P3959" s="1"/>
      <c r="Q3959" s="12">
        <v>15586.659</v>
      </c>
      <c r="R3959" s="29">
        <f t="shared" si="186"/>
        <v>0</v>
      </c>
      <c r="S3959" t="str">
        <f t="shared" si="187"/>
        <v>OK</v>
      </c>
      <c r="T3959" s="10">
        <f>IFERROR(VLOOKUP(A3959,[1]!Tabla1[[#All],[Material]:[venta nueva]],38,FALSE),0)</f>
        <v>0</v>
      </c>
    </row>
    <row r="3960" spans="1:20" hidden="1" x14ac:dyDescent="0.35">
      <c r="A3960">
        <f t="shared" si="185"/>
        <v>1021738</v>
      </c>
      <c r="B3960" s="6" t="s">
        <v>629</v>
      </c>
      <c r="C3960" s="7" t="s">
        <v>553</v>
      </c>
      <c r="D3960" s="7" t="s">
        <v>1097</v>
      </c>
      <c r="E3960" s="7" t="s">
        <v>183</v>
      </c>
      <c r="F3960" s="7" t="s">
        <v>184</v>
      </c>
      <c r="G3960" s="7" t="s">
        <v>1069</v>
      </c>
      <c r="H3960" s="7" t="s">
        <v>1033</v>
      </c>
      <c r="I3960" s="6" t="s">
        <v>14</v>
      </c>
      <c r="J3960" s="1"/>
      <c r="K3960" s="1"/>
      <c r="L3960" s="1"/>
      <c r="M3960" s="1"/>
      <c r="N3960" s="1"/>
      <c r="O3960" s="1"/>
      <c r="P3960" s="1"/>
      <c r="Q3960" s="12">
        <v>96388.811000000002</v>
      </c>
      <c r="R3960" s="29">
        <f t="shared" si="186"/>
        <v>0</v>
      </c>
      <c r="S3960" t="str">
        <f t="shared" si="187"/>
        <v>OK</v>
      </c>
      <c r="T3960" s="10">
        <f>IFERROR(VLOOKUP(A3960,[1]!Tabla1[[#All],[Material]:[venta nueva]],38,FALSE),0)</f>
        <v>0</v>
      </c>
    </row>
    <row r="3961" spans="1:20" hidden="1" x14ac:dyDescent="0.35">
      <c r="A3961">
        <f t="shared" si="185"/>
        <v>1021739</v>
      </c>
      <c r="B3961" s="6" t="s">
        <v>629</v>
      </c>
      <c r="C3961" s="7" t="s">
        <v>553</v>
      </c>
      <c r="D3961" s="7" t="s">
        <v>1097</v>
      </c>
      <c r="E3961" s="7" t="s">
        <v>185</v>
      </c>
      <c r="F3961" s="7" t="s">
        <v>186</v>
      </c>
      <c r="G3961" s="7" t="s">
        <v>1087</v>
      </c>
      <c r="H3961" s="7" t="s">
        <v>1034</v>
      </c>
      <c r="I3961" s="6" t="s">
        <v>14</v>
      </c>
      <c r="J3961" s="1"/>
      <c r="K3961" s="1"/>
      <c r="L3961" s="1"/>
      <c r="M3961" s="1"/>
      <c r="N3961" s="1"/>
      <c r="O3961" s="1"/>
      <c r="P3961" s="1"/>
      <c r="Q3961" s="12">
        <v>24248.517</v>
      </c>
      <c r="R3961" s="29">
        <f t="shared" si="186"/>
        <v>0</v>
      </c>
      <c r="S3961" t="str">
        <f t="shared" si="187"/>
        <v>OK</v>
      </c>
      <c r="T3961" s="10">
        <f>IFERROR(VLOOKUP(A3961,[1]!Tabla1[[#All],[Material]:[venta nueva]],38,FALSE),0)</f>
        <v>0</v>
      </c>
    </row>
    <row r="3962" spans="1:20" hidden="1" x14ac:dyDescent="0.35">
      <c r="A3962">
        <f t="shared" si="185"/>
        <v>1021766</v>
      </c>
      <c r="B3962" s="6" t="s">
        <v>629</v>
      </c>
      <c r="C3962" s="7" t="s">
        <v>553</v>
      </c>
      <c r="D3962" s="7" t="s">
        <v>1097</v>
      </c>
      <c r="E3962" s="7" t="s">
        <v>189</v>
      </c>
      <c r="F3962" s="7" t="s">
        <v>190</v>
      </c>
      <c r="G3962" s="7" t="s">
        <v>1084</v>
      </c>
      <c r="H3962" s="7" t="s">
        <v>1028</v>
      </c>
      <c r="I3962" s="6" t="s">
        <v>14</v>
      </c>
      <c r="J3962" s="1"/>
      <c r="K3962" s="1"/>
      <c r="L3962" s="1"/>
      <c r="M3962" s="1"/>
      <c r="N3962" s="1"/>
      <c r="O3962" s="1"/>
      <c r="P3962" s="1"/>
      <c r="Q3962" s="12">
        <v>368983.80800000002</v>
      </c>
      <c r="R3962" s="29">
        <f t="shared" si="186"/>
        <v>0</v>
      </c>
      <c r="S3962" t="str">
        <f t="shared" si="187"/>
        <v>OK</v>
      </c>
      <c r="T3962" s="10">
        <f>IFERROR(VLOOKUP(A3962,[1]!Tabla1[[#All],[Material]:[venta nueva]],38,FALSE),0)</f>
        <v>0</v>
      </c>
    </row>
    <row r="3963" spans="1:20" hidden="1" x14ac:dyDescent="0.35">
      <c r="A3963">
        <f t="shared" si="185"/>
        <v>1021767</v>
      </c>
      <c r="B3963" s="6" t="s">
        <v>629</v>
      </c>
      <c r="C3963" s="7" t="s">
        <v>553</v>
      </c>
      <c r="D3963" s="7" t="s">
        <v>1097</v>
      </c>
      <c r="E3963" s="7" t="s">
        <v>191</v>
      </c>
      <c r="F3963" s="7" t="s">
        <v>192</v>
      </c>
      <c r="G3963" s="7" t="s">
        <v>1084</v>
      </c>
      <c r="H3963" s="7" t="s">
        <v>1017</v>
      </c>
      <c r="I3963" s="6" t="s">
        <v>14</v>
      </c>
      <c r="J3963" s="1"/>
      <c r="K3963" s="1"/>
      <c r="L3963" s="1"/>
      <c r="M3963" s="1"/>
      <c r="N3963" s="1"/>
      <c r="O3963" s="1"/>
      <c r="P3963" s="1"/>
      <c r="Q3963" s="12">
        <v>469460.43099999998</v>
      </c>
      <c r="R3963" s="29">
        <f t="shared" si="186"/>
        <v>0</v>
      </c>
      <c r="S3963" t="str">
        <f t="shared" si="187"/>
        <v>OK</v>
      </c>
      <c r="T3963" s="10">
        <f>IFERROR(VLOOKUP(A3963,[1]!Tabla1[[#All],[Material]:[venta nueva]],38,FALSE),0)</f>
        <v>0</v>
      </c>
    </row>
    <row r="3964" spans="1:20" hidden="1" x14ac:dyDescent="0.35">
      <c r="A3964">
        <f t="shared" si="185"/>
        <v>1021774</v>
      </c>
      <c r="B3964" s="6" t="s">
        <v>629</v>
      </c>
      <c r="C3964" s="7" t="s">
        <v>553</v>
      </c>
      <c r="D3964" s="7" t="s">
        <v>1097</v>
      </c>
      <c r="E3964" s="7" t="s">
        <v>193</v>
      </c>
      <c r="F3964" s="7" t="s">
        <v>194</v>
      </c>
      <c r="G3964" s="7" t="s">
        <v>1084</v>
      </c>
      <c r="H3964" s="7" t="s">
        <v>1028</v>
      </c>
      <c r="I3964" s="6" t="s">
        <v>14</v>
      </c>
      <c r="J3964" s="1"/>
      <c r="K3964" s="1"/>
      <c r="L3964" s="1"/>
      <c r="M3964" s="1"/>
      <c r="N3964" s="1"/>
      <c r="O3964" s="1"/>
      <c r="P3964" s="1"/>
      <c r="Q3964" s="12">
        <v>85258.22</v>
      </c>
      <c r="R3964" s="29">
        <f t="shared" si="186"/>
        <v>0</v>
      </c>
      <c r="S3964" t="str">
        <f t="shared" si="187"/>
        <v>OK</v>
      </c>
      <c r="T3964" s="10">
        <f>IFERROR(VLOOKUP(A3964,[1]!Tabla1[[#All],[Material]:[venta nueva]],38,FALSE),0)</f>
        <v>0</v>
      </c>
    </row>
    <row r="3965" spans="1:20" hidden="1" x14ac:dyDescent="0.35">
      <c r="A3965">
        <f t="shared" si="185"/>
        <v>1021864</v>
      </c>
      <c r="B3965" s="6" t="s">
        <v>629</v>
      </c>
      <c r="C3965" s="7" t="s">
        <v>553</v>
      </c>
      <c r="D3965" s="7" t="s">
        <v>1097</v>
      </c>
      <c r="E3965" s="7" t="s">
        <v>195</v>
      </c>
      <c r="F3965" s="7" t="s">
        <v>196</v>
      </c>
      <c r="G3965" s="7" t="s">
        <v>1080</v>
      </c>
      <c r="H3965" s="7" t="s">
        <v>1024</v>
      </c>
      <c r="I3965" s="6" t="s">
        <v>13</v>
      </c>
      <c r="J3965" s="1"/>
      <c r="K3965" s="1"/>
      <c r="L3965" s="1"/>
      <c r="M3965" s="1"/>
      <c r="N3965" s="1"/>
      <c r="O3965" s="1"/>
      <c r="P3965" s="1"/>
      <c r="Q3965" s="12">
        <v>15135.003000000001</v>
      </c>
      <c r="R3965" s="29">
        <f t="shared" si="186"/>
        <v>0</v>
      </c>
      <c r="S3965" t="str">
        <f t="shared" si="187"/>
        <v>OK</v>
      </c>
      <c r="T3965" s="10">
        <f>IFERROR(VLOOKUP(A3965,[1]!Tabla1[[#All],[Material]:[venta nueva]],38,FALSE),0)</f>
        <v>0</v>
      </c>
    </row>
    <row r="3966" spans="1:20" hidden="1" x14ac:dyDescent="0.35">
      <c r="A3966">
        <f t="shared" si="185"/>
        <v>1021874</v>
      </c>
      <c r="B3966" s="6" t="s">
        <v>629</v>
      </c>
      <c r="C3966" s="7" t="s">
        <v>553</v>
      </c>
      <c r="D3966" s="7" t="s">
        <v>1097</v>
      </c>
      <c r="E3966" s="7" t="s">
        <v>477</v>
      </c>
      <c r="F3966" s="7" t="s">
        <v>243</v>
      </c>
      <c r="G3966" s="7" t="s">
        <v>1078</v>
      </c>
      <c r="H3966" s="7" t="s">
        <v>1009</v>
      </c>
      <c r="I3966" s="6" t="s">
        <v>10</v>
      </c>
      <c r="J3966" s="1"/>
      <c r="K3966" s="1"/>
      <c r="L3966" s="1"/>
      <c r="M3966" s="1"/>
      <c r="N3966" s="1"/>
      <c r="O3966" s="1"/>
      <c r="P3966" s="1"/>
      <c r="Q3966" s="12">
        <v>248650.818</v>
      </c>
      <c r="R3966" s="29">
        <f t="shared" si="186"/>
        <v>0</v>
      </c>
      <c r="S3966" t="str">
        <f t="shared" si="187"/>
        <v>OK</v>
      </c>
      <c r="T3966" s="10">
        <f>IFERROR(VLOOKUP(A3966,[1]!Tabla1[[#All],[Material]:[venta nueva]],38,FALSE),0)</f>
        <v>0</v>
      </c>
    </row>
    <row r="3967" spans="1:20" hidden="1" x14ac:dyDescent="0.35">
      <c r="A3967">
        <f t="shared" si="185"/>
        <v>1021921</v>
      </c>
      <c r="B3967" s="6" t="s">
        <v>629</v>
      </c>
      <c r="C3967" s="7" t="s">
        <v>553</v>
      </c>
      <c r="D3967" s="7" t="s">
        <v>1097</v>
      </c>
      <c r="E3967" s="7" t="s">
        <v>595</v>
      </c>
      <c r="F3967" s="7" t="s">
        <v>596</v>
      </c>
      <c r="G3967" s="7" t="s">
        <v>1075</v>
      </c>
      <c r="H3967" s="7" t="s">
        <v>1002</v>
      </c>
      <c r="I3967" s="6" t="s">
        <v>15</v>
      </c>
      <c r="J3967" s="1"/>
      <c r="K3967" s="1"/>
      <c r="L3967" s="1"/>
      <c r="M3967" s="1"/>
      <c r="N3967" s="1"/>
      <c r="O3967" s="1"/>
      <c r="P3967" s="1"/>
      <c r="Q3967" s="12">
        <v>2619.5680000000002</v>
      </c>
      <c r="R3967" s="29">
        <f t="shared" si="186"/>
        <v>0</v>
      </c>
      <c r="S3967" t="str">
        <f t="shared" si="187"/>
        <v>OK</v>
      </c>
      <c r="T3967" s="10">
        <f>IFERROR(VLOOKUP(A3967,[1]!Tabla1[[#All],[Material]:[venta nueva]],38,FALSE),0)</f>
        <v>0</v>
      </c>
    </row>
    <row r="3968" spans="1:20" hidden="1" x14ac:dyDescent="0.35">
      <c r="A3968">
        <f t="shared" si="185"/>
        <v>1021922</v>
      </c>
      <c r="B3968" s="6" t="s">
        <v>629</v>
      </c>
      <c r="C3968" s="7" t="s">
        <v>553</v>
      </c>
      <c r="D3968" s="7" t="s">
        <v>1097</v>
      </c>
      <c r="E3968" s="7" t="s">
        <v>201</v>
      </c>
      <c r="F3968" s="7" t="s">
        <v>78</v>
      </c>
      <c r="G3968" s="7" t="s">
        <v>985</v>
      </c>
      <c r="H3968" s="7" t="s">
        <v>1012</v>
      </c>
      <c r="I3968" s="6" t="s">
        <v>15</v>
      </c>
      <c r="J3968" s="1"/>
      <c r="K3968" s="1"/>
      <c r="L3968" s="1"/>
      <c r="M3968" s="1"/>
      <c r="N3968" s="1"/>
      <c r="O3968" s="1"/>
      <c r="P3968" s="1"/>
      <c r="Q3968" s="12">
        <v>1999.998</v>
      </c>
      <c r="R3968" s="29">
        <f t="shared" si="186"/>
        <v>0</v>
      </c>
      <c r="S3968" t="str">
        <f t="shared" si="187"/>
        <v>OK</v>
      </c>
      <c r="T3968" s="10">
        <f>IFERROR(VLOOKUP(A3968,[1]!Tabla1[[#All],[Material]:[venta nueva]],38,FALSE),0)</f>
        <v>0</v>
      </c>
    </row>
    <row r="3969" spans="1:20" hidden="1" x14ac:dyDescent="0.35">
      <c r="A3969">
        <f t="shared" si="185"/>
        <v>1021924</v>
      </c>
      <c r="B3969" s="6" t="s">
        <v>629</v>
      </c>
      <c r="C3969" s="7" t="s">
        <v>553</v>
      </c>
      <c r="D3969" s="7" t="s">
        <v>1097</v>
      </c>
      <c r="E3969" s="7" t="s">
        <v>202</v>
      </c>
      <c r="F3969" s="7" t="s">
        <v>203</v>
      </c>
      <c r="G3969" s="7" t="s">
        <v>1075</v>
      </c>
      <c r="H3969" s="7" t="s">
        <v>1003</v>
      </c>
      <c r="I3969" s="6" t="s">
        <v>15</v>
      </c>
      <c r="J3969" s="1"/>
      <c r="K3969" s="1"/>
      <c r="L3969" s="1"/>
      <c r="M3969" s="1"/>
      <c r="N3969" s="1"/>
      <c r="O3969" s="1"/>
      <c r="P3969" s="1"/>
      <c r="Q3969" s="12">
        <v>42293.771999999997</v>
      </c>
      <c r="R3969" s="29">
        <f t="shared" si="186"/>
        <v>0</v>
      </c>
      <c r="S3969" t="str">
        <f t="shared" si="187"/>
        <v>OK</v>
      </c>
      <c r="T3969" s="10">
        <f>IFERROR(VLOOKUP(A3969,[1]!Tabla1[[#All],[Material]:[venta nueva]],38,FALSE),0)</f>
        <v>0</v>
      </c>
    </row>
    <row r="3970" spans="1:20" hidden="1" x14ac:dyDescent="0.35">
      <c r="A3970">
        <f t="shared" si="185"/>
        <v>1021925</v>
      </c>
      <c r="B3970" s="6" t="s">
        <v>629</v>
      </c>
      <c r="C3970" s="7" t="s">
        <v>553</v>
      </c>
      <c r="D3970" s="7" t="s">
        <v>1097</v>
      </c>
      <c r="E3970" s="7" t="s">
        <v>204</v>
      </c>
      <c r="F3970" s="7" t="s">
        <v>205</v>
      </c>
      <c r="G3970" s="7" t="s">
        <v>1075</v>
      </c>
      <c r="H3970" s="7" t="s">
        <v>1003</v>
      </c>
      <c r="I3970" s="6" t="s">
        <v>15</v>
      </c>
      <c r="J3970" s="1"/>
      <c r="K3970" s="1"/>
      <c r="L3970" s="1"/>
      <c r="M3970" s="1"/>
      <c r="N3970" s="1"/>
      <c r="O3970" s="1"/>
      <c r="P3970" s="1"/>
      <c r="Q3970" s="12">
        <v>27155.378000000001</v>
      </c>
      <c r="R3970" s="29">
        <f t="shared" si="186"/>
        <v>0</v>
      </c>
      <c r="S3970" t="str">
        <f t="shared" si="187"/>
        <v>OK</v>
      </c>
      <c r="T3970" s="10">
        <f>IFERROR(VLOOKUP(A3970,[1]!Tabla1[[#All],[Material]:[venta nueva]],38,FALSE),0)</f>
        <v>0</v>
      </c>
    </row>
    <row r="3971" spans="1:20" hidden="1" x14ac:dyDescent="0.35">
      <c r="A3971">
        <f t="shared" si="185"/>
        <v>1021929</v>
      </c>
      <c r="B3971" s="6" t="s">
        <v>629</v>
      </c>
      <c r="C3971" s="7" t="s">
        <v>553</v>
      </c>
      <c r="D3971" s="7" t="s">
        <v>1097</v>
      </c>
      <c r="E3971" s="7" t="s">
        <v>571</v>
      </c>
      <c r="F3971" s="7" t="s">
        <v>572</v>
      </c>
      <c r="G3971" s="7" t="s">
        <v>1082</v>
      </c>
      <c r="H3971" s="7" t="s">
        <v>1014</v>
      </c>
      <c r="I3971" s="6" t="s">
        <v>15</v>
      </c>
      <c r="J3971" s="1"/>
      <c r="K3971" s="1"/>
      <c r="L3971" s="1"/>
      <c r="M3971" s="1"/>
      <c r="N3971" s="1"/>
      <c r="O3971" s="1"/>
      <c r="P3971" s="1"/>
      <c r="Q3971" s="12">
        <v>1509.9960000000001</v>
      </c>
      <c r="R3971" s="29">
        <f t="shared" si="186"/>
        <v>0</v>
      </c>
      <c r="S3971" t="str">
        <f t="shared" si="187"/>
        <v>OK</v>
      </c>
      <c r="T3971" s="10">
        <f>IFERROR(VLOOKUP(A3971,[1]!Tabla1[[#All],[Material]:[venta nueva]],38,FALSE),0)</f>
        <v>0</v>
      </c>
    </row>
    <row r="3972" spans="1:20" hidden="1" x14ac:dyDescent="0.35">
      <c r="A3972">
        <f t="shared" si="185"/>
        <v>1021931</v>
      </c>
      <c r="B3972" s="6" t="s">
        <v>629</v>
      </c>
      <c r="C3972" s="7" t="s">
        <v>553</v>
      </c>
      <c r="D3972" s="7" t="s">
        <v>1097</v>
      </c>
      <c r="E3972" s="7" t="s">
        <v>206</v>
      </c>
      <c r="F3972" s="7" t="s">
        <v>207</v>
      </c>
      <c r="G3972" s="7" t="s">
        <v>1085</v>
      </c>
      <c r="H3972" s="7" t="s">
        <v>1036</v>
      </c>
      <c r="I3972" s="6" t="s">
        <v>15</v>
      </c>
      <c r="J3972" s="1"/>
      <c r="K3972" s="1"/>
      <c r="L3972" s="1"/>
      <c r="M3972" s="1"/>
      <c r="N3972" s="1"/>
      <c r="O3972" s="1"/>
      <c r="P3972" s="1"/>
      <c r="Q3972" s="12">
        <v>15430.245999999999</v>
      </c>
      <c r="R3972" s="29">
        <f t="shared" si="186"/>
        <v>0</v>
      </c>
      <c r="S3972" t="str">
        <f t="shared" si="187"/>
        <v>OK</v>
      </c>
      <c r="T3972" s="10">
        <f>IFERROR(VLOOKUP(A3972,[1]!Tabla1[[#All],[Material]:[venta nueva]],38,FALSE),0)</f>
        <v>0</v>
      </c>
    </row>
    <row r="3973" spans="1:20" hidden="1" x14ac:dyDescent="0.35">
      <c r="A3973">
        <f t="shared" si="185"/>
        <v>1021936</v>
      </c>
      <c r="B3973" s="6" t="s">
        <v>629</v>
      </c>
      <c r="C3973" s="7" t="s">
        <v>553</v>
      </c>
      <c r="D3973" s="7" t="s">
        <v>1097</v>
      </c>
      <c r="E3973" s="7" t="s">
        <v>208</v>
      </c>
      <c r="F3973" s="7" t="s">
        <v>209</v>
      </c>
      <c r="G3973" s="7" t="s">
        <v>1077</v>
      </c>
      <c r="H3973" s="7" t="s">
        <v>1005</v>
      </c>
      <c r="I3973" s="6" t="s">
        <v>15</v>
      </c>
      <c r="J3973" s="1"/>
      <c r="K3973" s="1"/>
      <c r="L3973" s="1"/>
      <c r="M3973" s="1"/>
      <c r="N3973" s="1"/>
      <c r="O3973" s="1"/>
      <c r="P3973" s="1"/>
      <c r="Q3973" s="12">
        <v>483700.38</v>
      </c>
      <c r="R3973" s="29">
        <f t="shared" si="186"/>
        <v>0</v>
      </c>
      <c r="S3973" t="str">
        <f t="shared" si="187"/>
        <v>OK</v>
      </c>
      <c r="T3973" s="10">
        <f>IFERROR(VLOOKUP(A3973,[1]!Tabla1[[#All],[Material]:[venta nueva]],38,FALSE),0)</f>
        <v>0</v>
      </c>
    </row>
    <row r="3974" spans="1:20" hidden="1" x14ac:dyDescent="0.35">
      <c r="A3974">
        <f t="shared" ref="A3974:A4037" si="188">+E3974*1</f>
        <v>1021944</v>
      </c>
      <c r="B3974" s="6" t="s">
        <v>629</v>
      </c>
      <c r="C3974" s="7" t="s">
        <v>553</v>
      </c>
      <c r="D3974" s="7" t="s">
        <v>1097</v>
      </c>
      <c r="E3974" s="7" t="s">
        <v>558</v>
      </c>
      <c r="F3974" s="7" t="s">
        <v>559</v>
      </c>
      <c r="G3974" s="7" t="s">
        <v>1081</v>
      </c>
      <c r="H3974" s="7" t="s">
        <v>1037</v>
      </c>
      <c r="I3974" s="6" t="s">
        <v>15</v>
      </c>
      <c r="J3974" s="1"/>
      <c r="K3974" s="1"/>
      <c r="L3974" s="1"/>
      <c r="M3974" s="1"/>
      <c r="N3974" s="1"/>
      <c r="O3974" s="1"/>
      <c r="P3974" s="1"/>
      <c r="Q3974" s="12">
        <v>4352.0020000000004</v>
      </c>
      <c r="R3974" s="29">
        <f t="shared" si="186"/>
        <v>0</v>
      </c>
      <c r="S3974" t="str">
        <f t="shared" si="187"/>
        <v>OK</v>
      </c>
      <c r="T3974" s="10">
        <f>IFERROR(VLOOKUP(A3974,[1]!Tabla1[[#All],[Material]:[venta nueva]],38,FALSE),0)</f>
        <v>0</v>
      </c>
    </row>
    <row r="3975" spans="1:20" hidden="1" x14ac:dyDescent="0.35">
      <c r="A3975">
        <f t="shared" si="188"/>
        <v>1021945</v>
      </c>
      <c r="B3975" s="6" t="s">
        <v>629</v>
      </c>
      <c r="C3975" s="7" t="s">
        <v>553</v>
      </c>
      <c r="D3975" s="7" t="s">
        <v>1097</v>
      </c>
      <c r="E3975" s="7" t="s">
        <v>560</v>
      </c>
      <c r="F3975" s="7" t="s">
        <v>561</v>
      </c>
      <c r="G3975" s="7" t="s">
        <v>1087</v>
      </c>
      <c r="H3975" s="7" t="s">
        <v>1038</v>
      </c>
      <c r="I3975" s="6" t="s">
        <v>15</v>
      </c>
      <c r="J3975" s="1"/>
      <c r="K3975" s="1"/>
      <c r="L3975" s="1"/>
      <c r="M3975" s="1"/>
      <c r="N3975" s="1"/>
      <c r="O3975" s="1"/>
      <c r="P3975" s="1"/>
      <c r="Q3975" s="12">
        <v>3299.9949999999999</v>
      </c>
      <c r="R3975" s="29">
        <f t="shared" si="186"/>
        <v>0</v>
      </c>
      <c r="S3975" t="str">
        <f t="shared" si="187"/>
        <v>OK</v>
      </c>
      <c r="T3975" s="10">
        <f>IFERROR(VLOOKUP(A3975,[1]!Tabla1[[#All],[Material]:[venta nueva]],38,FALSE),0)</f>
        <v>0</v>
      </c>
    </row>
    <row r="3976" spans="1:20" hidden="1" x14ac:dyDescent="0.35">
      <c r="A3976">
        <f t="shared" si="188"/>
        <v>1021952</v>
      </c>
      <c r="B3976" s="6" t="s">
        <v>629</v>
      </c>
      <c r="C3976" s="7" t="s">
        <v>553</v>
      </c>
      <c r="D3976" s="7" t="s">
        <v>1097</v>
      </c>
      <c r="E3976" s="7" t="s">
        <v>210</v>
      </c>
      <c r="F3976" s="7" t="s">
        <v>74</v>
      </c>
      <c r="G3976" s="7" t="s">
        <v>1074</v>
      </c>
      <c r="H3976" s="7" t="s">
        <v>1018</v>
      </c>
      <c r="I3976" s="6" t="s">
        <v>15</v>
      </c>
      <c r="J3976" s="1"/>
      <c r="K3976" s="1"/>
      <c r="L3976" s="1"/>
      <c r="M3976" s="1"/>
      <c r="N3976" s="1"/>
      <c r="O3976" s="1"/>
      <c r="P3976" s="1"/>
      <c r="Q3976" s="12">
        <v>2672.9949999999999</v>
      </c>
      <c r="R3976" s="29">
        <f t="shared" ref="R3976:R4039" si="189">+O3976-P3976</f>
        <v>0</v>
      </c>
      <c r="S3976" t="str">
        <f t="shared" ref="S3976:S4039" si="190">IF(R3976&gt;0,"Sobre ingreso",IF(R3976&lt;0,"Pendiente de ingreso","OK"))</f>
        <v>OK</v>
      </c>
      <c r="T3976" s="10">
        <f>IFERROR(VLOOKUP(A3976,[1]!Tabla1[[#All],[Material]:[venta nueva]],38,FALSE),0)</f>
        <v>0</v>
      </c>
    </row>
    <row r="3977" spans="1:20" hidden="1" x14ac:dyDescent="0.35">
      <c r="A3977">
        <f t="shared" si="188"/>
        <v>1021971</v>
      </c>
      <c r="B3977" s="6" t="s">
        <v>629</v>
      </c>
      <c r="C3977" s="7" t="s">
        <v>553</v>
      </c>
      <c r="D3977" s="7" t="s">
        <v>1097</v>
      </c>
      <c r="E3977" s="7" t="s">
        <v>211</v>
      </c>
      <c r="F3977" s="7" t="s">
        <v>212</v>
      </c>
      <c r="G3977" s="7" t="s">
        <v>1080</v>
      </c>
      <c r="H3977" s="7" t="s">
        <v>1029</v>
      </c>
      <c r="I3977" s="6" t="s">
        <v>14</v>
      </c>
      <c r="J3977" s="1"/>
      <c r="K3977" s="1"/>
      <c r="L3977" s="1"/>
      <c r="M3977" s="1"/>
      <c r="N3977" s="1"/>
      <c r="O3977" s="1"/>
      <c r="P3977" s="1"/>
      <c r="Q3977" s="12">
        <v>1503.846</v>
      </c>
      <c r="R3977" s="29">
        <f t="shared" si="189"/>
        <v>0</v>
      </c>
      <c r="S3977" t="str">
        <f t="shared" si="190"/>
        <v>OK</v>
      </c>
      <c r="T3977" s="10">
        <f>IFERROR(VLOOKUP(A3977,[1]!Tabla1[[#All],[Material]:[venta nueva]],38,FALSE),0)</f>
        <v>0</v>
      </c>
    </row>
    <row r="3978" spans="1:20" hidden="1" x14ac:dyDescent="0.35">
      <c r="A3978">
        <f t="shared" si="188"/>
        <v>1021976</v>
      </c>
      <c r="B3978" s="6" t="s">
        <v>629</v>
      </c>
      <c r="C3978" s="7" t="s">
        <v>553</v>
      </c>
      <c r="D3978" s="7" t="s">
        <v>1097</v>
      </c>
      <c r="E3978" s="7" t="s">
        <v>213</v>
      </c>
      <c r="F3978" s="7" t="s">
        <v>214</v>
      </c>
      <c r="G3978" s="7" t="s">
        <v>1077</v>
      </c>
      <c r="H3978" s="7" t="s">
        <v>1005</v>
      </c>
      <c r="I3978" s="6" t="s">
        <v>11</v>
      </c>
      <c r="J3978" s="1"/>
      <c r="K3978" s="1"/>
      <c r="L3978" s="1"/>
      <c r="M3978" s="1"/>
      <c r="N3978" s="1"/>
      <c r="O3978" s="1"/>
      <c r="P3978" s="1"/>
      <c r="Q3978" s="12">
        <v>274605.43300000002</v>
      </c>
      <c r="R3978" s="29">
        <f t="shared" si="189"/>
        <v>0</v>
      </c>
      <c r="S3978" t="str">
        <f t="shared" si="190"/>
        <v>OK</v>
      </c>
      <c r="T3978" s="10">
        <f>IFERROR(VLOOKUP(A3978,[1]!Tabla1[[#All],[Material]:[venta nueva]],38,FALSE),0)</f>
        <v>0</v>
      </c>
    </row>
    <row r="3979" spans="1:20" hidden="1" x14ac:dyDescent="0.35">
      <c r="A3979">
        <f t="shared" si="188"/>
        <v>1021980</v>
      </c>
      <c r="B3979" s="6" t="s">
        <v>629</v>
      </c>
      <c r="C3979" s="7" t="s">
        <v>553</v>
      </c>
      <c r="D3979" s="7" t="s">
        <v>1097</v>
      </c>
      <c r="E3979" s="7" t="s">
        <v>215</v>
      </c>
      <c r="F3979" s="7" t="s">
        <v>216</v>
      </c>
      <c r="G3979" s="7" t="s">
        <v>1074</v>
      </c>
      <c r="H3979" s="7" t="s">
        <v>1018</v>
      </c>
      <c r="I3979" s="6" t="s">
        <v>10</v>
      </c>
      <c r="J3979" s="1"/>
      <c r="K3979" s="1"/>
      <c r="L3979" s="1"/>
      <c r="M3979" s="1"/>
      <c r="N3979" s="1"/>
      <c r="O3979" s="1"/>
      <c r="P3979" s="1"/>
      <c r="Q3979" s="12">
        <v>10624.19</v>
      </c>
      <c r="R3979" s="29">
        <f t="shared" si="189"/>
        <v>0</v>
      </c>
      <c r="S3979" t="str">
        <f t="shared" si="190"/>
        <v>OK</v>
      </c>
      <c r="T3979" s="10">
        <f>IFERROR(VLOOKUP(A3979,[1]!Tabla1[[#All],[Material]:[venta nueva]],38,FALSE),0)</f>
        <v>0</v>
      </c>
    </row>
    <row r="3980" spans="1:20" hidden="1" x14ac:dyDescent="0.35">
      <c r="A3980">
        <f t="shared" si="188"/>
        <v>1021987</v>
      </c>
      <c r="B3980" s="6" t="s">
        <v>629</v>
      </c>
      <c r="C3980" s="7" t="s">
        <v>553</v>
      </c>
      <c r="D3980" s="7" t="s">
        <v>1097</v>
      </c>
      <c r="E3980" s="7" t="s">
        <v>217</v>
      </c>
      <c r="F3980" s="7" t="s">
        <v>218</v>
      </c>
      <c r="G3980" s="7" t="s">
        <v>1069</v>
      </c>
      <c r="H3980" s="7" t="s">
        <v>1016</v>
      </c>
      <c r="I3980" s="6" t="s">
        <v>15</v>
      </c>
      <c r="J3980" s="1"/>
      <c r="K3980" s="1"/>
      <c r="L3980" s="1"/>
      <c r="M3980" s="1"/>
      <c r="N3980" s="1"/>
      <c r="O3980" s="1"/>
      <c r="P3980" s="1"/>
      <c r="Q3980" s="12">
        <v>14439.513999999999</v>
      </c>
      <c r="R3980" s="29">
        <f t="shared" si="189"/>
        <v>0</v>
      </c>
      <c r="S3980" t="str">
        <f t="shared" si="190"/>
        <v>OK</v>
      </c>
      <c r="T3980" s="10">
        <f>IFERROR(VLOOKUP(A3980,[1]!Tabla1[[#All],[Material]:[venta nueva]],38,FALSE),0)</f>
        <v>0</v>
      </c>
    </row>
    <row r="3981" spans="1:20" hidden="1" x14ac:dyDescent="0.35">
      <c r="A3981">
        <f t="shared" si="188"/>
        <v>1022033</v>
      </c>
      <c r="B3981" s="6" t="s">
        <v>629</v>
      </c>
      <c r="C3981" s="7" t="s">
        <v>553</v>
      </c>
      <c r="D3981" s="7" t="s">
        <v>1097</v>
      </c>
      <c r="E3981" s="7" t="s">
        <v>220</v>
      </c>
      <c r="F3981" s="7" t="s">
        <v>221</v>
      </c>
      <c r="G3981" s="7" t="s">
        <v>1087</v>
      </c>
      <c r="H3981" s="7" t="s">
        <v>1038</v>
      </c>
      <c r="I3981" s="6" t="s">
        <v>14</v>
      </c>
      <c r="J3981" s="1"/>
      <c r="K3981" s="1"/>
      <c r="L3981" s="1"/>
      <c r="M3981" s="1"/>
      <c r="N3981" s="1"/>
      <c r="O3981" s="1"/>
      <c r="P3981" s="1"/>
      <c r="Q3981" s="12">
        <v>38973.927000000003</v>
      </c>
      <c r="R3981" s="29">
        <f t="shared" si="189"/>
        <v>0</v>
      </c>
      <c r="S3981" t="str">
        <f t="shared" si="190"/>
        <v>OK</v>
      </c>
      <c r="T3981" s="10">
        <f>IFERROR(VLOOKUP(A3981,[1]!Tabla1[[#All],[Material]:[venta nueva]],38,FALSE),0)</f>
        <v>0</v>
      </c>
    </row>
    <row r="3982" spans="1:20" hidden="1" x14ac:dyDescent="0.35">
      <c r="A3982">
        <f t="shared" si="188"/>
        <v>1022047</v>
      </c>
      <c r="B3982" s="6" t="s">
        <v>629</v>
      </c>
      <c r="C3982" s="7" t="s">
        <v>553</v>
      </c>
      <c r="D3982" s="7" t="s">
        <v>1097</v>
      </c>
      <c r="E3982" s="7" t="s">
        <v>586</v>
      </c>
      <c r="F3982" s="7" t="s">
        <v>582</v>
      </c>
      <c r="G3982" s="7" t="s">
        <v>1081</v>
      </c>
      <c r="H3982" s="7" t="s">
        <v>1010</v>
      </c>
      <c r="I3982" s="6" t="s">
        <v>11</v>
      </c>
      <c r="J3982" s="1"/>
      <c r="K3982" s="1"/>
      <c r="L3982" s="1"/>
      <c r="M3982" s="1"/>
      <c r="N3982" s="1"/>
      <c r="O3982" s="1"/>
      <c r="P3982" s="1"/>
      <c r="Q3982" s="12">
        <v>3642.9949999999999</v>
      </c>
      <c r="R3982" s="29">
        <f t="shared" si="189"/>
        <v>0</v>
      </c>
      <c r="S3982" t="str">
        <f t="shared" si="190"/>
        <v>OK</v>
      </c>
      <c r="T3982" s="10">
        <f>IFERROR(VLOOKUP(A3982,[1]!Tabla1[[#All],[Material]:[venta nueva]],38,FALSE),0)</f>
        <v>0</v>
      </c>
    </row>
    <row r="3983" spans="1:20" hidden="1" x14ac:dyDescent="0.35">
      <c r="A3983">
        <f t="shared" si="188"/>
        <v>1022073</v>
      </c>
      <c r="B3983" s="6" t="s">
        <v>629</v>
      </c>
      <c r="C3983" s="7" t="s">
        <v>553</v>
      </c>
      <c r="D3983" s="7" t="s">
        <v>1097</v>
      </c>
      <c r="E3983" s="7" t="s">
        <v>222</v>
      </c>
      <c r="F3983" s="7" t="s">
        <v>223</v>
      </c>
      <c r="G3983" s="7" t="s">
        <v>1078</v>
      </c>
      <c r="H3983" s="7" t="s">
        <v>1027</v>
      </c>
      <c r="I3983" s="6" t="s">
        <v>14</v>
      </c>
      <c r="J3983" s="1"/>
      <c r="K3983" s="1"/>
      <c r="L3983" s="1"/>
      <c r="M3983" s="1"/>
      <c r="N3983" s="1"/>
      <c r="O3983" s="1"/>
      <c r="P3983" s="1"/>
      <c r="Q3983" s="12">
        <v>16533.002</v>
      </c>
      <c r="R3983" s="29">
        <f t="shared" si="189"/>
        <v>0</v>
      </c>
      <c r="S3983" t="str">
        <f t="shared" si="190"/>
        <v>OK</v>
      </c>
      <c r="T3983" s="10">
        <f>IFERROR(VLOOKUP(A3983,[1]!Tabla1[[#All],[Material]:[venta nueva]],38,FALSE),0)</f>
        <v>0</v>
      </c>
    </row>
    <row r="3984" spans="1:20" hidden="1" x14ac:dyDescent="0.35">
      <c r="A3984">
        <f t="shared" si="188"/>
        <v>1022080</v>
      </c>
      <c r="B3984" s="6" t="s">
        <v>629</v>
      </c>
      <c r="C3984" s="7" t="s">
        <v>553</v>
      </c>
      <c r="D3984" s="7" t="s">
        <v>1097</v>
      </c>
      <c r="E3984" s="7" t="s">
        <v>224</v>
      </c>
      <c r="F3984" s="7" t="s">
        <v>225</v>
      </c>
      <c r="G3984" s="7" t="s">
        <v>1069</v>
      </c>
      <c r="H3984" s="7" t="s">
        <v>1039</v>
      </c>
      <c r="I3984" s="6" t="s">
        <v>14</v>
      </c>
      <c r="J3984" s="1"/>
      <c r="K3984" s="1"/>
      <c r="L3984" s="1"/>
      <c r="M3984" s="1"/>
      <c r="N3984" s="1"/>
      <c r="O3984" s="1"/>
      <c r="P3984" s="1"/>
      <c r="Q3984" s="12">
        <v>91486.567999999999</v>
      </c>
      <c r="R3984" s="29">
        <f t="shared" si="189"/>
        <v>0</v>
      </c>
      <c r="S3984" t="str">
        <f t="shared" si="190"/>
        <v>OK</v>
      </c>
      <c r="T3984" s="10">
        <f>IFERROR(VLOOKUP(A3984,[1]!Tabla1[[#All],[Material]:[venta nueva]],38,FALSE),0)</f>
        <v>0</v>
      </c>
    </row>
    <row r="3985" spans="1:20" hidden="1" x14ac:dyDescent="0.35">
      <c r="A3985">
        <f t="shared" si="188"/>
        <v>1022096</v>
      </c>
      <c r="B3985" s="6" t="s">
        <v>629</v>
      </c>
      <c r="C3985" s="7" t="s">
        <v>553</v>
      </c>
      <c r="D3985" s="7" t="s">
        <v>1097</v>
      </c>
      <c r="E3985" s="7" t="s">
        <v>226</v>
      </c>
      <c r="F3985" s="7" t="s">
        <v>227</v>
      </c>
      <c r="G3985" s="7" t="s">
        <v>1084</v>
      </c>
      <c r="H3985" s="7" t="s">
        <v>1028</v>
      </c>
      <c r="I3985" s="6" t="s">
        <v>14</v>
      </c>
      <c r="J3985" s="1"/>
      <c r="K3985" s="1"/>
      <c r="L3985" s="1"/>
      <c r="M3985" s="1"/>
      <c r="N3985" s="1"/>
      <c r="O3985" s="1"/>
      <c r="P3985" s="1"/>
      <c r="Q3985" s="12">
        <v>177305.13800000001</v>
      </c>
      <c r="R3985" s="29">
        <f t="shared" si="189"/>
        <v>0</v>
      </c>
      <c r="S3985" t="str">
        <f t="shared" si="190"/>
        <v>OK</v>
      </c>
      <c r="T3985" s="10">
        <f>IFERROR(VLOOKUP(A3985,[1]!Tabla1[[#All],[Material]:[venta nueva]],38,FALSE),0)</f>
        <v>0</v>
      </c>
    </row>
    <row r="3986" spans="1:20" hidden="1" x14ac:dyDescent="0.35">
      <c r="A3986">
        <f t="shared" si="188"/>
        <v>1022099</v>
      </c>
      <c r="B3986" s="6" t="s">
        <v>629</v>
      </c>
      <c r="C3986" s="7" t="s">
        <v>553</v>
      </c>
      <c r="D3986" s="7" t="s">
        <v>1097</v>
      </c>
      <c r="E3986" s="7" t="s">
        <v>228</v>
      </c>
      <c r="F3986" s="7" t="s">
        <v>229</v>
      </c>
      <c r="G3986" s="7" t="s">
        <v>1084</v>
      </c>
      <c r="H3986" s="7" t="s">
        <v>1017</v>
      </c>
      <c r="I3986" s="6" t="s">
        <v>14</v>
      </c>
      <c r="J3986" s="1"/>
      <c r="K3986" s="1"/>
      <c r="L3986" s="1"/>
      <c r="M3986" s="1"/>
      <c r="N3986" s="1"/>
      <c r="O3986" s="1"/>
      <c r="P3986" s="1"/>
      <c r="Q3986" s="12">
        <v>75570.995999999999</v>
      </c>
      <c r="R3986" s="29">
        <f t="shared" si="189"/>
        <v>0</v>
      </c>
      <c r="S3986" t="str">
        <f t="shared" si="190"/>
        <v>OK</v>
      </c>
      <c r="T3986" s="10">
        <f>IFERROR(VLOOKUP(A3986,[1]!Tabla1[[#All],[Material]:[venta nueva]],38,FALSE),0)</f>
        <v>0</v>
      </c>
    </row>
    <row r="3987" spans="1:20" hidden="1" x14ac:dyDescent="0.35">
      <c r="A3987">
        <f t="shared" si="188"/>
        <v>1022101</v>
      </c>
      <c r="B3987" s="6" t="s">
        <v>629</v>
      </c>
      <c r="C3987" s="7" t="s">
        <v>553</v>
      </c>
      <c r="D3987" s="7" t="s">
        <v>1097</v>
      </c>
      <c r="E3987" s="7" t="s">
        <v>544</v>
      </c>
      <c r="F3987" s="7" t="s">
        <v>545</v>
      </c>
      <c r="G3987" s="7" t="s">
        <v>1075</v>
      </c>
      <c r="H3987" s="7" t="s">
        <v>1002</v>
      </c>
      <c r="I3987" s="6" t="s">
        <v>15</v>
      </c>
      <c r="J3987" s="1"/>
      <c r="K3987" s="1"/>
      <c r="L3987" s="1"/>
      <c r="M3987" s="1"/>
      <c r="N3987" s="1"/>
      <c r="O3987" s="1"/>
      <c r="P3987" s="1"/>
      <c r="Q3987" s="12">
        <v>1700.722</v>
      </c>
      <c r="R3987" s="29">
        <f t="shared" si="189"/>
        <v>0</v>
      </c>
      <c r="S3987" t="str">
        <f t="shared" si="190"/>
        <v>OK</v>
      </c>
      <c r="T3987" s="10">
        <f>IFERROR(VLOOKUP(A3987,[1]!Tabla1[[#All],[Material]:[venta nueva]],38,FALSE),0)</f>
        <v>0</v>
      </c>
    </row>
    <row r="3988" spans="1:20" hidden="1" x14ac:dyDescent="0.35">
      <c r="A3988">
        <f t="shared" si="188"/>
        <v>1022128</v>
      </c>
      <c r="B3988" s="6" t="s">
        <v>629</v>
      </c>
      <c r="C3988" s="7" t="s">
        <v>553</v>
      </c>
      <c r="D3988" s="7" t="s">
        <v>1097</v>
      </c>
      <c r="E3988" s="7" t="s">
        <v>234</v>
      </c>
      <c r="F3988" s="7" t="s">
        <v>235</v>
      </c>
      <c r="G3988" s="7" t="s">
        <v>1076</v>
      </c>
      <c r="H3988" s="7" t="s">
        <v>1004</v>
      </c>
      <c r="I3988" s="6" t="s">
        <v>15</v>
      </c>
      <c r="J3988" s="1"/>
      <c r="K3988" s="1"/>
      <c r="L3988" s="1"/>
      <c r="M3988" s="1"/>
      <c r="N3988" s="1"/>
      <c r="O3988" s="1"/>
      <c r="P3988" s="1"/>
      <c r="Q3988" s="12">
        <v>14300.776</v>
      </c>
      <c r="R3988" s="29">
        <f t="shared" si="189"/>
        <v>0</v>
      </c>
      <c r="S3988" t="str">
        <f t="shared" si="190"/>
        <v>OK</v>
      </c>
      <c r="T3988" s="10">
        <f>IFERROR(VLOOKUP(A3988,[1]!Tabla1[[#All],[Material]:[venta nueva]],38,FALSE),0)</f>
        <v>0</v>
      </c>
    </row>
    <row r="3989" spans="1:20" hidden="1" x14ac:dyDescent="0.35">
      <c r="A3989">
        <f t="shared" si="188"/>
        <v>1022141</v>
      </c>
      <c r="B3989" s="6" t="s">
        <v>629</v>
      </c>
      <c r="C3989" s="7" t="s">
        <v>553</v>
      </c>
      <c r="D3989" s="7" t="s">
        <v>1097</v>
      </c>
      <c r="E3989" s="7" t="s">
        <v>236</v>
      </c>
      <c r="F3989" s="7" t="s">
        <v>237</v>
      </c>
      <c r="G3989" s="7" t="s">
        <v>1076</v>
      </c>
      <c r="H3989" s="7" t="s">
        <v>1004</v>
      </c>
      <c r="I3989" s="6" t="s">
        <v>15</v>
      </c>
      <c r="J3989" s="1"/>
      <c r="K3989" s="1"/>
      <c r="L3989" s="1"/>
      <c r="M3989" s="1"/>
      <c r="N3989" s="1"/>
      <c r="O3989" s="1"/>
      <c r="P3989" s="1"/>
      <c r="Q3989" s="12">
        <v>27876.400000000001</v>
      </c>
      <c r="R3989" s="29">
        <f t="shared" si="189"/>
        <v>0</v>
      </c>
      <c r="S3989" t="str">
        <f t="shared" si="190"/>
        <v>OK</v>
      </c>
      <c r="T3989" s="10">
        <f>IFERROR(VLOOKUP(A3989,[1]!Tabla1[[#All],[Material]:[venta nueva]],38,FALSE),0)</f>
        <v>0</v>
      </c>
    </row>
    <row r="3990" spans="1:20" hidden="1" x14ac:dyDescent="0.35">
      <c r="A3990">
        <f t="shared" si="188"/>
        <v>1022142</v>
      </c>
      <c r="B3990" s="6" t="s">
        <v>629</v>
      </c>
      <c r="C3990" s="7" t="s">
        <v>553</v>
      </c>
      <c r="D3990" s="7" t="s">
        <v>1097</v>
      </c>
      <c r="E3990" s="7" t="s">
        <v>238</v>
      </c>
      <c r="F3990" s="7" t="s">
        <v>239</v>
      </c>
      <c r="G3990" s="7" t="s">
        <v>1076</v>
      </c>
      <c r="H3990" s="7" t="s">
        <v>1004</v>
      </c>
      <c r="I3990" s="6" t="s">
        <v>15</v>
      </c>
      <c r="J3990" s="1"/>
      <c r="K3990" s="1"/>
      <c r="L3990" s="1"/>
      <c r="M3990" s="1"/>
      <c r="N3990" s="1"/>
      <c r="O3990" s="1"/>
      <c r="P3990" s="1"/>
      <c r="Q3990" s="12">
        <v>13339.278</v>
      </c>
      <c r="R3990" s="29">
        <f t="shared" si="189"/>
        <v>0</v>
      </c>
      <c r="S3990" t="str">
        <f t="shared" si="190"/>
        <v>OK</v>
      </c>
      <c r="T3990" s="10">
        <f>IFERROR(VLOOKUP(A3990,[1]!Tabla1[[#All],[Material]:[venta nueva]],38,FALSE),0)</f>
        <v>0</v>
      </c>
    </row>
    <row r="3991" spans="1:20" hidden="1" x14ac:dyDescent="0.35">
      <c r="A3991">
        <f t="shared" si="188"/>
        <v>1022150</v>
      </c>
      <c r="B3991" s="6" t="s">
        <v>629</v>
      </c>
      <c r="C3991" s="7" t="s">
        <v>553</v>
      </c>
      <c r="D3991" s="7" t="s">
        <v>1097</v>
      </c>
      <c r="E3991" s="7" t="s">
        <v>242</v>
      </c>
      <c r="F3991" s="7" t="s">
        <v>243</v>
      </c>
      <c r="G3991" s="7" t="s">
        <v>1078</v>
      </c>
      <c r="H3991" s="7" t="s">
        <v>1009</v>
      </c>
      <c r="I3991" s="6" t="s">
        <v>11</v>
      </c>
      <c r="J3991" s="1"/>
      <c r="K3991" s="1"/>
      <c r="L3991" s="1"/>
      <c r="M3991" s="1"/>
      <c r="N3991" s="1"/>
      <c r="O3991" s="1"/>
      <c r="P3991" s="1"/>
      <c r="Q3991" s="12">
        <v>83806.481</v>
      </c>
      <c r="R3991" s="29">
        <f t="shared" si="189"/>
        <v>0</v>
      </c>
      <c r="S3991" t="str">
        <f t="shared" si="190"/>
        <v>OK</v>
      </c>
      <c r="T3991" s="10">
        <f>IFERROR(VLOOKUP(A3991,[1]!Tabla1[[#All],[Material]:[venta nueva]],38,FALSE),0)</f>
        <v>0</v>
      </c>
    </row>
    <row r="3992" spans="1:20" hidden="1" x14ac:dyDescent="0.35">
      <c r="A3992">
        <f t="shared" si="188"/>
        <v>1022169</v>
      </c>
      <c r="B3992" s="6" t="s">
        <v>629</v>
      </c>
      <c r="C3992" s="7" t="s">
        <v>553</v>
      </c>
      <c r="D3992" s="7" t="s">
        <v>1097</v>
      </c>
      <c r="E3992" s="7" t="s">
        <v>244</v>
      </c>
      <c r="F3992" s="7" t="s">
        <v>245</v>
      </c>
      <c r="G3992" s="7" t="s">
        <v>1081</v>
      </c>
      <c r="H3992" s="7" t="s">
        <v>1010</v>
      </c>
      <c r="I3992" s="6" t="s">
        <v>14</v>
      </c>
      <c r="J3992" s="1"/>
      <c r="K3992" s="1"/>
      <c r="L3992" s="1"/>
      <c r="M3992" s="1"/>
      <c r="N3992" s="1"/>
      <c r="O3992" s="1"/>
      <c r="P3992" s="1"/>
      <c r="Q3992" s="12">
        <v>189853.91</v>
      </c>
      <c r="R3992" s="29">
        <f t="shared" si="189"/>
        <v>0</v>
      </c>
      <c r="S3992" t="str">
        <f t="shared" si="190"/>
        <v>OK</v>
      </c>
      <c r="T3992" s="10">
        <f>IFERROR(VLOOKUP(A3992,[1]!Tabla1[[#All],[Material]:[venta nueva]],38,FALSE),0)</f>
        <v>0</v>
      </c>
    </row>
    <row r="3993" spans="1:20" hidden="1" x14ac:dyDescent="0.35">
      <c r="A3993">
        <f t="shared" si="188"/>
        <v>1022183</v>
      </c>
      <c r="B3993" s="6" t="s">
        <v>629</v>
      </c>
      <c r="C3993" s="7" t="s">
        <v>553</v>
      </c>
      <c r="D3993" s="7" t="s">
        <v>1097</v>
      </c>
      <c r="E3993" s="7" t="s">
        <v>246</v>
      </c>
      <c r="F3993" s="7" t="s">
        <v>247</v>
      </c>
      <c r="G3993" s="7" t="s">
        <v>1086</v>
      </c>
      <c r="H3993" s="7" t="s">
        <v>1041</v>
      </c>
      <c r="I3993" s="6" t="s">
        <v>14</v>
      </c>
      <c r="J3993" s="1"/>
      <c r="K3993" s="1"/>
      <c r="L3993" s="1"/>
      <c r="M3993" s="1"/>
      <c r="N3993" s="1"/>
      <c r="O3993" s="1"/>
      <c r="P3993" s="1"/>
      <c r="Q3993" s="12">
        <v>809305.08900000004</v>
      </c>
      <c r="R3993" s="29">
        <f t="shared" si="189"/>
        <v>0</v>
      </c>
      <c r="S3993" t="str">
        <f t="shared" si="190"/>
        <v>OK</v>
      </c>
      <c r="T3993" s="10">
        <f>IFERROR(VLOOKUP(A3993,[1]!Tabla1[[#All],[Material]:[venta nueva]],38,FALSE),0)</f>
        <v>0</v>
      </c>
    </row>
    <row r="3994" spans="1:20" hidden="1" x14ac:dyDescent="0.35">
      <c r="A3994">
        <f t="shared" si="188"/>
        <v>1022186</v>
      </c>
      <c r="B3994" s="6" t="s">
        <v>629</v>
      </c>
      <c r="C3994" s="7" t="s">
        <v>553</v>
      </c>
      <c r="D3994" s="7" t="s">
        <v>1097</v>
      </c>
      <c r="E3994" s="7" t="s">
        <v>248</v>
      </c>
      <c r="F3994" s="7" t="s">
        <v>249</v>
      </c>
      <c r="G3994" s="7" t="s">
        <v>1084</v>
      </c>
      <c r="H3994" s="7" t="s">
        <v>1017</v>
      </c>
      <c r="I3994" s="6" t="s">
        <v>14</v>
      </c>
      <c r="J3994" s="1"/>
      <c r="K3994" s="1"/>
      <c r="L3994" s="1"/>
      <c r="M3994" s="1"/>
      <c r="N3994" s="1"/>
      <c r="O3994" s="1"/>
      <c r="P3994" s="1"/>
      <c r="Q3994" s="12">
        <v>77380.595000000001</v>
      </c>
      <c r="R3994" s="29">
        <f t="shared" si="189"/>
        <v>0</v>
      </c>
      <c r="S3994" t="str">
        <f t="shared" si="190"/>
        <v>OK</v>
      </c>
      <c r="T3994" s="10">
        <f>IFERROR(VLOOKUP(A3994,[1]!Tabla1[[#All],[Material]:[venta nueva]],38,FALSE),0)</f>
        <v>0</v>
      </c>
    </row>
    <row r="3995" spans="1:20" hidden="1" x14ac:dyDescent="0.35">
      <c r="A3995">
        <f t="shared" si="188"/>
        <v>1022212</v>
      </c>
      <c r="B3995" s="6" t="s">
        <v>629</v>
      </c>
      <c r="C3995" s="7" t="s">
        <v>553</v>
      </c>
      <c r="D3995" s="7" t="s">
        <v>1097</v>
      </c>
      <c r="E3995" s="7" t="s">
        <v>254</v>
      </c>
      <c r="F3995" s="7" t="s">
        <v>255</v>
      </c>
      <c r="G3995" s="7" t="s">
        <v>1087</v>
      </c>
      <c r="H3995" s="7" t="s">
        <v>1034</v>
      </c>
      <c r="I3995" s="6" t="s">
        <v>14</v>
      </c>
      <c r="J3995" s="1"/>
      <c r="K3995" s="1"/>
      <c r="L3995" s="1"/>
      <c r="M3995" s="1"/>
      <c r="N3995" s="1"/>
      <c r="O3995" s="1"/>
      <c r="P3995" s="1"/>
      <c r="Q3995" s="12">
        <v>714791.98100000003</v>
      </c>
      <c r="R3995" s="29">
        <f t="shared" si="189"/>
        <v>0</v>
      </c>
      <c r="S3995" t="str">
        <f t="shared" si="190"/>
        <v>OK</v>
      </c>
      <c r="T3995" s="10">
        <f>IFERROR(VLOOKUP(A3995,[1]!Tabla1[[#All],[Material]:[venta nueva]],38,FALSE),0)</f>
        <v>0</v>
      </c>
    </row>
    <row r="3996" spans="1:20" hidden="1" x14ac:dyDescent="0.35">
      <c r="A3996">
        <f t="shared" si="188"/>
        <v>1022217</v>
      </c>
      <c r="B3996" s="6" t="s">
        <v>629</v>
      </c>
      <c r="C3996" s="7" t="s">
        <v>553</v>
      </c>
      <c r="D3996" s="7" t="s">
        <v>1097</v>
      </c>
      <c r="E3996" s="7" t="s">
        <v>256</v>
      </c>
      <c r="F3996" s="7" t="s">
        <v>257</v>
      </c>
      <c r="G3996" s="7" t="s">
        <v>1078</v>
      </c>
      <c r="H3996" s="7" t="s">
        <v>1006</v>
      </c>
      <c r="I3996" s="6" t="s">
        <v>13</v>
      </c>
      <c r="J3996" s="1"/>
      <c r="K3996" s="1"/>
      <c r="L3996" s="1"/>
      <c r="M3996" s="1"/>
      <c r="N3996" s="1"/>
      <c r="O3996" s="1"/>
      <c r="P3996" s="1"/>
      <c r="Q3996" s="12">
        <v>344556.57900000003</v>
      </c>
      <c r="R3996" s="29">
        <f t="shared" si="189"/>
        <v>0</v>
      </c>
      <c r="S3996" t="str">
        <f t="shared" si="190"/>
        <v>OK</v>
      </c>
      <c r="T3996" s="10">
        <f>IFERROR(VLOOKUP(A3996,[1]!Tabla1[[#All],[Material]:[venta nueva]],38,FALSE),0)</f>
        <v>0</v>
      </c>
    </row>
    <row r="3997" spans="1:20" hidden="1" x14ac:dyDescent="0.35">
      <c r="A3997">
        <f t="shared" si="188"/>
        <v>1022218</v>
      </c>
      <c r="B3997" s="6" t="s">
        <v>629</v>
      </c>
      <c r="C3997" s="7" t="s">
        <v>553</v>
      </c>
      <c r="D3997" s="7" t="s">
        <v>1097</v>
      </c>
      <c r="E3997" s="7" t="s">
        <v>258</v>
      </c>
      <c r="F3997" s="7" t="s">
        <v>94</v>
      </c>
      <c r="G3997" s="7" t="s">
        <v>1078</v>
      </c>
      <c r="H3997" s="7" t="s">
        <v>1021</v>
      </c>
      <c r="I3997" s="6" t="s">
        <v>13</v>
      </c>
      <c r="J3997" s="1"/>
      <c r="K3997" s="1"/>
      <c r="L3997" s="1"/>
      <c r="M3997" s="1"/>
      <c r="N3997" s="1"/>
      <c r="O3997" s="1"/>
      <c r="P3997" s="1"/>
      <c r="Q3997" s="12">
        <v>60299.317999999999</v>
      </c>
      <c r="R3997" s="29">
        <f t="shared" si="189"/>
        <v>0</v>
      </c>
      <c r="S3997" t="str">
        <f t="shared" si="190"/>
        <v>OK</v>
      </c>
      <c r="T3997" s="10">
        <f>IFERROR(VLOOKUP(A3997,[1]!Tabla1[[#All],[Material]:[venta nueva]],38,FALSE),0)</f>
        <v>0</v>
      </c>
    </row>
    <row r="3998" spans="1:20" hidden="1" x14ac:dyDescent="0.35">
      <c r="A3998">
        <f t="shared" si="188"/>
        <v>1022273</v>
      </c>
      <c r="B3998" s="6" t="s">
        <v>629</v>
      </c>
      <c r="C3998" s="7" t="s">
        <v>553</v>
      </c>
      <c r="D3998" s="7" t="s">
        <v>1097</v>
      </c>
      <c r="E3998" s="7" t="s">
        <v>261</v>
      </c>
      <c r="F3998" s="7" t="s">
        <v>262</v>
      </c>
      <c r="G3998" s="7" t="s">
        <v>1078</v>
      </c>
      <c r="H3998" s="7" t="s">
        <v>1021</v>
      </c>
      <c r="I3998" s="6" t="s">
        <v>13</v>
      </c>
      <c r="J3998" s="1"/>
      <c r="K3998" s="1"/>
      <c r="L3998" s="1"/>
      <c r="M3998" s="1"/>
      <c r="N3998" s="1"/>
      <c r="O3998" s="1"/>
      <c r="P3998" s="1"/>
      <c r="Q3998" s="12">
        <v>151160.67300000001</v>
      </c>
      <c r="R3998" s="29">
        <f t="shared" si="189"/>
        <v>0</v>
      </c>
      <c r="S3998" t="str">
        <f t="shared" si="190"/>
        <v>OK</v>
      </c>
      <c r="T3998" s="10">
        <f>IFERROR(VLOOKUP(A3998,[1]!Tabla1[[#All],[Material]:[venta nueva]],38,FALSE),0)</f>
        <v>0</v>
      </c>
    </row>
    <row r="3999" spans="1:20" hidden="1" x14ac:dyDescent="0.35">
      <c r="A3999">
        <f t="shared" si="188"/>
        <v>1022283</v>
      </c>
      <c r="B3999" s="6" t="s">
        <v>629</v>
      </c>
      <c r="C3999" s="7" t="s">
        <v>553</v>
      </c>
      <c r="D3999" s="7" t="s">
        <v>1097</v>
      </c>
      <c r="E3999" s="7" t="s">
        <v>265</v>
      </c>
      <c r="F3999" s="7" t="s">
        <v>266</v>
      </c>
      <c r="G3999" s="7" t="s">
        <v>1083</v>
      </c>
      <c r="H3999" s="7" t="s">
        <v>1015</v>
      </c>
      <c r="I3999" s="6" t="s">
        <v>12</v>
      </c>
      <c r="J3999" s="1"/>
      <c r="K3999" s="1"/>
      <c r="L3999" s="1"/>
      <c r="M3999" s="1"/>
      <c r="N3999" s="1"/>
      <c r="O3999" s="1"/>
      <c r="P3999" s="1"/>
      <c r="Q3999" s="12">
        <v>4891.9979999999996</v>
      </c>
      <c r="R3999" s="29">
        <f t="shared" si="189"/>
        <v>0</v>
      </c>
      <c r="S3999" t="str">
        <f t="shared" si="190"/>
        <v>OK</v>
      </c>
      <c r="T3999" s="10">
        <f>IFERROR(VLOOKUP(A3999,[1]!Tabla1[[#All],[Material]:[venta nueva]],38,FALSE),0)</f>
        <v>0</v>
      </c>
    </row>
    <row r="4000" spans="1:20" hidden="1" x14ac:dyDescent="0.35">
      <c r="A4000">
        <f t="shared" si="188"/>
        <v>1022291</v>
      </c>
      <c r="B4000" s="6" t="s">
        <v>629</v>
      </c>
      <c r="C4000" s="7" t="s">
        <v>553</v>
      </c>
      <c r="D4000" s="7" t="s">
        <v>1097</v>
      </c>
      <c r="E4000" s="7" t="s">
        <v>267</v>
      </c>
      <c r="F4000" s="7" t="s">
        <v>268</v>
      </c>
      <c r="G4000" s="7" t="s">
        <v>1086</v>
      </c>
      <c r="H4000" s="7" t="s">
        <v>1025</v>
      </c>
      <c r="I4000" s="6" t="s">
        <v>14</v>
      </c>
      <c r="J4000" s="1"/>
      <c r="K4000" s="1"/>
      <c r="L4000" s="1"/>
      <c r="M4000" s="1"/>
      <c r="N4000" s="1"/>
      <c r="O4000" s="1"/>
      <c r="P4000" s="1"/>
      <c r="Q4000" s="12">
        <v>62796.553999999996</v>
      </c>
      <c r="R4000" s="29">
        <f t="shared" si="189"/>
        <v>0</v>
      </c>
      <c r="S4000" t="str">
        <f t="shared" si="190"/>
        <v>OK</v>
      </c>
      <c r="T4000" s="10">
        <f>IFERROR(VLOOKUP(A4000,[1]!Tabla1[[#All],[Material]:[venta nueva]],38,FALSE),0)</f>
        <v>0</v>
      </c>
    </row>
    <row r="4001" spans="1:20" hidden="1" x14ac:dyDescent="0.35">
      <c r="A4001">
        <f t="shared" si="188"/>
        <v>1022293</v>
      </c>
      <c r="B4001" s="6" t="s">
        <v>629</v>
      </c>
      <c r="C4001" s="7" t="s">
        <v>553</v>
      </c>
      <c r="D4001" s="7" t="s">
        <v>1097</v>
      </c>
      <c r="E4001" s="7" t="s">
        <v>269</v>
      </c>
      <c r="F4001" s="7" t="s">
        <v>270</v>
      </c>
      <c r="G4001" s="7" t="s">
        <v>1083</v>
      </c>
      <c r="H4001" s="7" t="s">
        <v>1015</v>
      </c>
      <c r="I4001" s="6" t="s">
        <v>15</v>
      </c>
      <c r="J4001" s="1"/>
      <c r="K4001" s="1"/>
      <c r="L4001" s="1"/>
      <c r="M4001" s="1"/>
      <c r="N4001" s="1"/>
      <c r="O4001" s="1"/>
      <c r="P4001" s="1"/>
      <c r="Q4001" s="12">
        <v>5321</v>
      </c>
      <c r="R4001" s="29">
        <f t="shared" si="189"/>
        <v>0</v>
      </c>
      <c r="S4001" t="str">
        <f t="shared" si="190"/>
        <v>OK</v>
      </c>
      <c r="T4001" s="10">
        <f>IFERROR(VLOOKUP(A4001,[1]!Tabla1[[#All],[Material]:[venta nueva]],38,FALSE),0)</f>
        <v>0</v>
      </c>
    </row>
    <row r="4002" spans="1:20" hidden="1" x14ac:dyDescent="0.35">
      <c r="A4002">
        <f t="shared" si="188"/>
        <v>1022304</v>
      </c>
      <c r="B4002" s="6" t="s">
        <v>629</v>
      </c>
      <c r="C4002" s="7" t="s">
        <v>553</v>
      </c>
      <c r="D4002" s="7" t="s">
        <v>1097</v>
      </c>
      <c r="E4002" s="7" t="s">
        <v>271</v>
      </c>
      <c r="F4002" s="7" t="s">
        <v>272</v>
      </c>
      <c r="G4002" s="7" t="s">
        <v>1069</v>
      </c>
      <c r="H4002" s="7" t="s">
        <v>1026</v>
      </c>
      <c r="I4002" s="6" t="s">
        <v>9</v>
      </c>
      <c r="J4002" s="1"/>
      <c r="K4002" s="1"/>
      <c r="L4002" s="1"/>
      <c r="M4002" s="1"/>
      <c r="N4002" s="1"/>
      <c r="O4002" s="1"/>
      <c r="P4002" s="1"/>
      <c r="Q4002" s="12">
        <v>24094.433000000001</v>
      </c>
      <c r="R4002" s="29">
        <f t="shared" si="189"/>
        <v>0</v>
      </c>
      <c r="S4002" t="str">
        <f t="shared" si="190"/>
        <v>OK</v>
      </c>
      <c r="T4002" s="10">
        <f>IFERROR(VLOOKUP(A4002,[1]!Tabla1[[#All],[Material]:[venta nueva]],38,FALSE),0)</f>
        <v>0</v>
      </c>
    </row>
    <row r="4003" spans="1:20" hidden="1" x14ac:dyDescent="0.35">
      <c r="A4003">
        <f t="shared" si="188"/>
        <v>1022313</v>
      </c>
      <c r="B4003" s="6" t="s">
        <v>629</v>
      </c>
      <c r="C4003" s="7" t="s">
        <v>553</v>
      </c>
      <c r="D4003" s="7" t="s">
        <v>1097</v>
      </c>
      <c r="E4003" s="7" t="s">
        <v>273</v>
      </c>
      <c r="F4003" s="7" t="s">
        <v>274</v>
      </c>
      <c r="G4003" s="7" t="s">
        <v>1075</v>
      </c>
      <c r="H4003" s="7" t="s">
        <v>1035</v>
      </c>
      <c r="I4003" s="6" t="s">
        <v>16</v>
      </c>
      <c r="J4003" s="1"/>
      <c r="K4003" s="1"/>
      <c r="L4003" s="1"/>
      <c r="M4003" s="1"/>
      <c r="N4003" s="1"/>
      <c r="O4003" s="1"/>
      <c r="P4003" s="1"/>
      <c r="Q4003" s="12">
        <v>7273.5780000000004</v>
      </c>
      <c r="R4003" s="29">
        <f t="shared" si="189"/>
        <v>0</v>
      </c>
      <c r="S4003" t="str">
        <f t="shared" si="190"/>
        <v>OK</v>
      </c>
      <c r="T4003" s="10">
        <f>IFERROR(VLOOKUP(A4003,[1]!Tabla1[[#All],[Material]:[venta nueva]],38,FALSE),0)</f>
        <v>0</v>
      </c>
    </row>
    <row r="4004" spans="1:20" hidden="1" x14ac:dyDescent="0.35">
      <c r="A4004">
        <f t="shared" si="188"/>
        <v>1022326</v>
      </c>
      <c r="B4004" s="6" t="s">
        <v>629</v>
      </c>
      <c r="C4004" s="7" t="s">
        <v>553</v>
      </c>
      <c r="D4004" s="7" t="s">
        <v>1097</v>
      </c>
      <c r="E4004" s="7" t="s">
        <v>275</v>
      </c>
      <c r="F4004" s="7" t="s">
        <v>276</v>
      </c>
      <c r="G4004" s="7" t="s">
        <v>1075</v>
      </c>
      <c r="H4004" s="7" t="s">
        <v>1035</v>
      </c>
      <c r="I4004" s="6" t="s">
        <v>16</v>
      </c>
      <c r="J4004" s="1"/>
      <c r="K4004" s="1"/>
      <c r="L4004" s="1"/>
      <c r="M4004" s="1"/>
      <c r="N4004" s="1"/>
      <c r="O4004" s="1"/>
      <c r="P4004" s="1"/>
      <c r="Q4004" s="12">
        <v>24964.672999999999</v>
      </c>
      <c r="R4004" s="29">
        <f t="shared" si="189"/>
        <v>0</v>
      </c>
      <c r="S4004" t="str">
        <f t="shared" si="190"/>
        <v>OK</v>
      </c>
      <c r="T4004" s="10">
        <f>IFERROR(VLOOKUP(A4004,[1]!Tabla1[[#All],[Material]:[venta nueva]],38,FALSE),0)</f>
        <v>0</v>
      </c>
    </row>
    <row r="4005" spans="1:20" hidden="1" x14ac:dyDescent="0.35">
      <c r="A4005">
        <f t="shared" si="188"/>
        <v>1022370</v>
      </c>
      <c r="B4005" s="6" t="s">
        <v>629</v>
      </c>
      <c r="C4005" s="7" t="s">
        <v>553</v>
      </c>
      <c r="D4005" s="7" t="s">
        <v>1097</v>
      </c>
      <c r="E4005" s="7" t="s">
        <v>279</v>
      </c>
      <c r="F4005" s="7" t="s">
        <v>280</v>
      </c>
      <c r="G4005" s="7" t="s">
        <v>1075</v>
      </c>
      <c r="H4005" s="7" t="s">
        <v>1003</v>
      </c>
      <c r="I4005" s="6" t="s">
        <v>16</v>
      </c>
      <c r="J4005" s="1"/>
      <c r="K4005" s="1"/>
      <c r="L4005" s="1"/>
      <c r="M4005" s="1"/>
      <c r="N4005" s="1"/>
      <c r="O4005" s="1"/>
      <c r="P4005" s="1"/>
      <c r="Q4005" s="12">
        <v>39999.998</v>
      </c>
      <c r="R4005" s="29">
        <f t="shared" si="189"/>
        <v>0</v>
      </c>
      <c r="S4005" t="str">
        <f t="shared" si="190"/>
        <v>OK</v>
      </c>
      <c r="T4005" s="10">
        <f>IFERROR(VLOOKUP(A4005,[1]!Tabla1[[#All],[Material]:[venta nueva]],38,FALSE),0)</f>
        <v>0</v>
      </c>
    </row>
    <row r="4006" spans="1:20" hidden="1" x14ac:dyDescent="0.35">
      <c r="A4006">
        <f t="shared" si="188"/>
        <v>1022371</v>
      </c>
      <c r="B4006" s="6" t="s">
        <v>629</v>
      </c>
      <c r="C4006" s="7" t="s">
        <v>553</v>
      </c>
      <c r="D4006" s="7" t="s">
        <v>1097</v>
      </c>
      <c r="E4006" s="7" t="s">
        <v>526</v>
      </c>
      <c r="F4006" s="7" t="s">
        <v>527</v>
      </c>
      <c r="G4006" s="7" t="s">
        <v>1082</v>
      </c>
      <c r="H4006" s="7" t="s">
        <v>1013</v>
      </c>
      <c r="I4006" s="6" t="s">
        <v>16</v>
      </c>
      <c r="J4006" s="1"/>
      <c r="K4006" s="1"/>
      <c r="L4006" s="1"/>
      <c r="M4006" s="1"/>
      <c r="N4006" s="1"/>
      <c r="O4006" s="1"/>
      <c r="P4006" s="1"/>
      <c r="Q4006" s="12">
        <v>15299.578</v>
      </c>
      <c r="R4006" s="29">
        <f t="shared" si="189"/>
        <v>0</v>
      </c>
      <c r="S4006" t="str">
        <f t="shared" si="190"/>
        <v>OK</v>
      </c>
      <c r="T4006" s="10">
        <f>IFERROR(VLOOKUP(A4006,[1]!Tabla1[[#All],[Material]:[venta nueva]],38,FALSE),0)</f>
        <v>0</v>
      </c>
    </row>
    <row r="4007" spans="1:20" hidden="1" x14ac:dyDescent="0.35">
      <c r="A4007">
        <f t="shared" si="188"/>
        <v>1022373</v>
      </c>
      <c r="B4007" s="6" t="s">
        <v>629</v>
      </c>
      <c r="C4007" s="7" t="s">
        <v>553</v>
      </c>
      <c r="D4007" s="7" t="s">
        <v>1097</v>
      </c>
      <c r="E4007" s="7" t="s">
        <v>281</v>
      </c>
      <c r="F4007" s="7" t="s">
        <v>282</v>
      </c>
      <c r="G4007" s="7" t="s">
        <v>1081</v>
      </c>
      <c r="H4007" s="7" t="s">
        <v>1010</v>
      </c>
      <c r="I4007" s="6" t="s">
        <v>14</v>
      </c>
      <c r="J4007" s="1"/>
      <c r="K4007" s="1"/>
      <c r="L4007" s="1"/>
      <c r="M4007" s="1"/>
      <c r="N4007" s="1"/>
      <c r="O4007" s="1"/>
      <c r="P4007" s="1"/>
      <c r="Q4007" s="12">
        <v>73625.305999999997</v>
      </c>
      <c r="R4007" s="29">
        <f t="shared" si="189"/>
        <v>0</v>
      </c>
      <c r="S4007" t="str">
        <f t="shared" si="190"/>
        <v>OK</v>
      </c>
      <c r="T4007" s="10">
        <f>IFERROR(VLOOKUP(A4007,[1]!Tabla1[[#All],[Material]:[venta nueva]],38,FALSE),0)</f>
        <v>0</v>
      </c>
    </row>
    <row r="4008" spans="1:20" hidden="1" x14ac:dyDescent="0.35">
      <c r="A4008">
        <f t="shared" si="188"/>
        <v>1022378</v>
      </c>
      <c r="B4008" s="6" t="s">
        <v>629</v>
      </c>
      <c r="C4008" s="7" t="s">
        <v>553</v>
      </c>
      <c r="D4008" s="7" t="s">
        <v>1097</v>
      </c>
      <c r="E4008" s="7" t="s">
        <v>283</v>
      </c>
      <c r="F4008" s="7" t="s">
        <v>284</v>
      </c>
      <c r="G4008" s="7" t="s">
        <v>1084</v>
      </c>
      <c r="H4008" s="7" t="s">
        <v>1017</v>
      </c>
      <c r="I4008" s="6" t="s">
        <v>14</v>
      </c>
      <c r="J4008" s="1"/>
      <c r="K4008" s="1"/>
      <c r="L4008" s="1"/>
      <c r="M4008" s="1"/>
      <c r="N4008" s="1"/>
      <c r="O4008" s="1"/>
      <c r="P4008" s="1"/>
      <c r="Q4008" s="12">
        <v>58968.303</v>
      </c>
      <c r="R4008" s="29">
        <f t="shared" si="189"/>
        <v>0</v>
      </c>
      <c r="S4008" t="str">
        <f t="shared" si="190"/>
        <v>OK</v>
      </c>
      <c r="T4008" s="10">
        <f>IFERROR(VLOOKUP(A4008,[1]!Tabla1[[#All],[Material]:[venta nueva]],38,FALSE),0)</f>
        <v>0</v>
      </c>
    </row>
    <row r="4009" spans="1:20" hidden="1" x14ac:dyDescent="0.35">
      <c r="A4009">
        <f t="shared" si="188"/>
        <v>1022381</v>
      </c>
      <c r="B4009" s="6" t="s">
        <v>629</v>
      </c>
      <c r="C4009" s="7" t="s">
        <v>553</v>
      </c>
      <c r="D4009" s="7" t="s">
        <v>1097</v>
      </c>
      <c r="E4009" s="7" t="s">
        <v>287</v>
      </c>
      <c r="F4009" s="7" t="s">
        <v>288</v>
      </c>
      <c r="G4009" s="7" t="s">
        <v>1078</v>
      </c>
      <c r="H4009" s="7" t="s">
        <v>1009</v>
      </c>
      <c r="I4009" s="6" t="s">
        <v>14</v>
      </c>
      <c r="J4009" s="1"/>
      <c r="K4009" s="1"/>
      <c r="L4009" s="1"/>
      <c r="M4009" s="1"/>
      <c r="N4009" s="1"/>
      <c r="O4009" s="1"/>
      <c r="P4009" s="1"/>
      <c r="Q4009" s="12">
        <v>51715.618000000002</v>
      </c>
      <c r="R4009" s="29">
        <f t="shared" si="189"/>
        <v>0</v>
      </c>
      <c r="S4009" t="str">
        <f t="shared" si="190"/>
        <v>OK</v>
      </c>
      <c r="T4009" s="10">
        <f>IFERROR(VLOOKUP(A4009,[1]!Tabla1[[#All],[Material]:[venta nueva]],38,FALSE),0)</f>
        <v>0</v>
      </c>
    </row>
    <row r="4010" spans="1:20" hidden="1" x14ac:dyDescent="0.35">
      <c r="A4010">
        <f t="shared" si="188"/>
        <v>1022388</v>
      </c>
      <c r="B4010" s="6" t="s">
        <v>629</v>
      </c>
      <c r="C4010" s="7" t="s">
        <v>553</v>
      </c>
      <c r="D4010" s="7" t="s">
        <v>1097</v>
      </c>
      <c r="E4010" s="7" t="s">
        <v>291</v>
      </c>
      <c r="F4010" s="7" t="s">
        <v>292</v>
      </c>
      <c r="G4010" s="7" t="s">
        <v>1084</v>
      </c>
      <c r="H4010" s="7" t="s">
        <v>1017</v>
      </c>
      <c r="I4010" s="6" t="s">
        <v>14</v>
      </c>
      <c r="J4010" s="1"/>
      <c r="K4010" s="1"/>
      <c r="L4010" s="1"/>
      <c r="M4010" s="1"/>
      <c r="N4010" s="1"/>
      <c r="O4010" s="1"/>
      <c r="P4010" s="1"/>
      <c r="Q4010" s="12">
        <v>153918.595</v>
      </c>
      <c r="R4010" s="29">
        <f t="shared" si="189"/>
        <v>0</v>
      </c>
      <c r="S4010" t="str">
        <f t="shared" si="190"/>
        <v>OK</v>
      </c>
      <c r="T4010" s="10">
        <f>IFERROR(VLOOKUP(A4010,[1]!Tabla1[[#All],[Material]:[venta nueva]],38,FALSE),0)</f>
        <v>0</v>
      </c>
    </row>
    <row r="4011" spans="1:20" hidden="1" x14ac:dyDescent="0.35">
      <c r="A4011">
        <f t="shared" si="188"/>
        <v>1022398</v>
      </c>
      <c r="B4011" s="6" t="s">
        <v>629</v>
      </c>
      <c r="C4011" s="7" t="s">
        <v>553</v>
      </c>
      <c r="D4011" s="7" t="s">
        <v>1097</v>
      </c>
      <c r="E4011" s="7" t="s">
        <v>293</v>
      </c>
      <c r="F4011" s="7" t="s">
        <v>294</v>
      </c>
      <c r="G4011" s="7" t="s">
        <v>1076</v>
      </c>
      <c r="H4011" s="7" t="s">
        <v>1004</v>
      </c>
      <c r="I4011" s="6" t="s">
        <v>15</v>
      </c>
      <c r="J4011" s="1"/>
      <c r="K4011" s="1"/>
      <c r="L4011" s="1"/>
      <c r="M4011" s="1"/>
      <c r="N4011" s="1"/>
      <c r="O4011" s="1"/>
      <c r="P4011" s="1"/>
      <c r="Q4011" s="12">
        <v>33862.92</v>
      </c>
      <c r="R4011" s="29">
        <f t="shared" si="189"/>
        <v>0</v>
      </c>
      <c r="S4011" t="str">
        <f t="shared" si="190"/>
        <v>OK</v>
      </c>
      <c r="T4011" s="10">
        <f>IFERROR(VLOOKUP(A4011,[1]!Tabla1[[#All],[Material]:[venta nueva]],38,FALSE),0)</f>
        <v>0</v>
      </c>
    </row>
    <row r="4012" spans="1:20" hidden="1" x14ac:dyDescent="0.35">
      <c r="A4012">
        <f t="shared" si="188"/>
        <v>1022413</v>
      </c>
      <c r="B4012" s="6" t="s">
        <v>629</v>
      </c>
      <c r="C4012" s="7" t="s">
        <v>553</v>
      </c>
      <c r="D4012" s="7" t="s">
        <v>1097</v>
      </c>
      <c r="E4012" s="7" t="s">
        <v>517</v>
      </c>
      <c r="F4012" s="7" t="s">
        <v>518</v>
      </c>
      <c r="G4012" s="7" t="s">
        <v>1069</v>
      </c>
      <c r="H4012" s="7" t="s">
        <v>1026</v>
      </c>
      <c r="I4012" s="6" t="s">
        <v>15</v>
      </c>
      <c r="J4012" s="1"/>
      <c r="K4012" s="1"/>
      <c r="L4012" s="1"/>
      <c r="M4012" s="1"/>
      <c r="N4012" s="1"/>
      <c r="O4012" s="1"/>
      <c r="P4012" s="1"/>
      <c r="Q4012" s="12">
        <v>11846.883</v>
      </c>
      <c r="R4012" s="29">
        <f t="shared" si="189"/>
        <v>0</v>
      </c>
      <c r="S4012" t="str">
        <f t="shared" si="190"/>
        <v>OK</v>
      </c>
      <c r="T4012" s="10">
        <f>IFERROR(VLOOKUP(A4012,[1]!Tabla1[[#All],[Material]:[venta nueva]],38,FALSE),0)</f>
        <v>0</v>
      </c>
    </row>
    <row r="4013" spans="1:20" hidden="1" x14ac:dyDescent="0.35">
      <c r="A4013">
        <f t="shared" si="188"/>
        <v>1022414</v>
      </c>
      <c r="B4013" s="6" t="s">
        <v>629</v>
      </c>
      <c r="C4013" s="7" t="s">
        <v>553</v>
      </c>
      <c r="D4013" s="7" t="s">
        <v>1097</v>
      </c>
      <c r="E4013" s="7" t="s">
        <v>297</v>
      </c>
      <c r="F4013" s="7" t="s">
        <v>298</v>
      </c>
      <c r="G4013" s="7" t="s">
        <v>1074</v>
      </c>
      <c r="H4013" s="7" t="s">
        <v>1042</v>
      </c>
      <c r="I4013" s="6" t="s">
        <v>14</v>
      </c>
      <c r="J4013" s="1"/>
      <c r="K4013" s="1"/>
      <c r="L4013" s="1"/>
      <c r="M4013" s="1"/>
      <c r="N4013" s="1"/>
      <c r="O4013" s="1"/>
      <c r="P4013" s="1"/>
      <c r="Q4013" s="12">
        <v>205209.49299999999</v>
      </c>
      <c r="R4013" s="29">
        <f t="shared" si="189"/>
        <v>0</v>
      </c>
      <c r="S4013" t="str">
        <f t="shared" si="190"/>
        <v>OK</v>
      </c>
      <c r="T4013" s="10">
        <f>IFERROR(VLOOKUP(A4013,[1]!Tabla1[[#All],[Material]:[venta nueva]],38,FALSE),0)</f>
        <v>0</v>
      </c>
    </row>
    <row r="4014" spans="1:20" hidden="1" x14ac:dyDescent="0.35">
      <c r="A4014">
        <f t="shared" si="188"/>
        <v>1022417</v>
      </c>
      <c r="B4014" s="6" t="s">
        <v>629</v>
      </c>
      <c r="C4014" s="7" t="s">
        <v>553</v>
      </c>
      <c r="D4014" s="7" t="s">
        <v>1097</v>
      </c>
      <c r="E4014" s="7" t="s">
        <v>301</v>
      </c>
      <c r="F4014" s="7" t="s">
        <v>302</v>
      </c>
      <c r="G4014" s="7" t="s">
        <v>1080</v>
      </c>
      <c r="H4014" s="7" t="s">
        <v>1031</v>
      </c>
      <c r="I4014" s="6" t="s">
        <v>14</v>
      </c>
      <c r="J4014" s="1"/>
      <c r="K4014" s="1"/>
      <c r="L4014" s="1"/>
      <c r="M4014" s="1"/>
      <c r="N4014" s="1"/>
      <c r="O4014" s="1"/>
      <c r="P4014" s="1"/>
      <c r="Q4014" s="12">
        <v>135647.99100000001</v>
      </c>
      <c r="R4014" s="29">
        <f t="shared" si="189"/>
        <v>0</v>
      </c>
      <c r="S4014" t="str">
        <f t="shared" si="190"/>
        <v>OK</v>
      </c>
      <c r="T4014" s="10">
        <f>IFERROR(VLOOKUP(A4014,[1]!Tabla1[[#All],[Material]:[venta nueva]],38,FALSE),0)</f>
        <v>0</v>
      </c>
    </row>
    <row r="4015" spans="1:20" hidden="1" x14ac:dyDescent="0.35">
      <c r="A4015">
        <f t="shared" si="188"/>
        <v>1022499</v>
      </c>
      <c r="B4015" s="6" t="s">
        <v>629</v>
      </c>
      <c r="C4015" s="7" t="s">
        <v>553</v>
      </c>
      <c r="D4015" s="7" t="s">
        <v>1097</v>
      </c>
      <c r="E4015" s="7" t="s">
        <v>305</v>
      </c>
      <c r="F4015" s="7" t="s">
        <v>306</v>
      </c>
      <c r="G4015" s="7" t="s">
        <v>1075</v>
      </c>
      <c r="H4015" s="7" t="s">
        <v>1011</v>
      </c>
      <c r="I4015" s="6" t="s">
        <v>16</v>
      </c>
      <c r="J4015" s="1"/>
      <c r="K4015" s="1"/>
      <c r="L4015" s="1"/>
      <c r="M4015" s="1"/>
      <c r="N4015" s="1"/>
      <c r="O4015" s="1"/>
      <c r="P4015" s="1"/>
      <c r="Q4015" s="12">
        <v>21326.466</v>
      </c>
      <c r="R4015" s="29">
        <f t="shared" si="189"/>
        <v>0</v>
      </c>
      <c r="S4015" t="str">
        <f t="shared" si="190"/>
        <v>OK</v>
      </c>
      <c r="T4015" s="10">
        <f>IFERROR(VLOOKUP(A4015,[1]!Tabla1[[#All],[Material]:[venta nueva]],38,FALSE),0)</f>
        <v>0</v>
      </c>
    </row>
    <row r="4016" spans="1:20" hidden="1" x14ac:dyDescent="0.35">
      <c r="A4016">
        <f t="shared" si="188"/>
        <v>1022515</v>
      </c>
      <c r="B4016" s="6" t="s">
        <v>629</v>
      </c>
      <c r="C4016" s="7" t="s">
        <v>553</v>
      </c>
      <c r="D4016" s="7" t="s">
        <v>1097</v>
      </c>
      <c r="E4016" s="7" t="s">
        <v>307</v>
      </c>
      <c r="F4016" s="7" t="s">
        <v>308</v>
      </c>
      <c r="G4016" s="7" t="s">
        <v>1082</v>
      </c>
      <c r="H4016" s="7" t="s">
        <v>1014</v>
      </c>
      <c r="I4016" s="6" t="s">
        <v>15</v>
      </c>
      <c r="J4016" s="1"/>
      <c r="K4016" s="1"/>
      <c r="L4016" s="1"/>
      <c r="M4016" s="1"/>
      <c r="N4016" s="1"/>
      <c r="O4016" s="1"/>
      <c r="P4016" s="1"/>
      <c r="Q4016" s="12">
        <v>30000.002</v>
      </c>
      <c r="R4016" s="29">
        <f t="shared" si="189"/>
        <v>0</v>
      </c>
      <c r="S4016" t="str">
        <f t="shared" si="190"/>
        <v>OK</v>
      </c>
      <c r="T4016" s="10">
        <f>IFERROR(VLOOKUP(A4016,[1]!Tabla1[[#All],[Material]:[venta nueva]],38,FALSE),0)</f>
        <v>0</v>
      </c>
    </row>
    <row r="4017" spans="1:20" hidden="1" x14ac:dyDescent="0.35">
      <c r="A4017">
        <f t="shared" si="188"/>
        <v>1022541</v>
      </c>
      <c r="B4017" s="6" t="s">
        <v>629</v>
      </c>
      <c r="C4017" s="7" t="s">
        <v>553</v>
      </c>
      <c r="D4017" s="7" t="s">
        <v>1097</v>
      </c>
      <c r="E4017" s="7" t="s">
        <v>309</v>
      </c>
      <c r="F4017" s="7" t="s">
        <v>310</v>
      </c>
      <c r="G4017" s="7" t="s">
        <v>1078</v>
      </c>
      <c r="H4017" s="7" t="s">
        <v>1009</v>
      </c>
      <c r="I4017" s="6" t="s">
        <v>14</v>
      </c>
      <c r="J4017" s="1"/>
      <c r="K4017" s="1"/>
      <c r="L4017" s="1"/>
      <c r="M4017" s="1"/>
      <c r="N4017" s="1"/>
      <c r="O4017" s="1"/>
      <c r="P4017" s="1"/>
      <c r="Q4017" s="12">
        <v>494856.65899999999</v>
      </c>
      <c r="R4017" s="29">
        <f t="shared" si="189"/>
        <v>0</v>
      </c>
      <c r="S4017" t="str">
        <f t="shared" si="190"/>
        <v>OK</v>
      </c>
      <c r="T4017" s="10">
        <f>IFERROR(VLOOKUP(A4017,[1]!Tabla1[[#All],[Material]:[venta nueva]],38,FALSE),0)</f>
        <v>0</v>
      </c>
    </row>
    <row r="4018" spans="1:20" hidden="1" x14ac:dyDescent="0.35">
      <c r="A4018">
        <f t="shared" si="188"/>
        <v>1022561</v>
      </c>
      <c r="B4018" s="6" t="s">
        <v>629</v>
      </c>
      <c r="C4018" s="7" t="s">
        <v>553</v>
      </c>
      <c r="D4018" s="7" t="s">
        <v>1097</v>
      </c>
      <c r="E4018" s="7" t="s">
        <v>311</v>
      </c>
      <c r="F4018" s="7" t="s">
        <v>312</v>
      </c>
      <c r="G4018" s="7" t="s">
        <v>1075</v>
      </c>
      <c r="H4018" s="7" t="s">
        <v>1003</v>
      </c>
      <c r="I4018" s="6" t="s">
        <v>15</v>
      </c>
      <c r="J4018" s="1"/>
      <c r="K4018" s="1"/>
      <c r="L4018" s="1"/>
      <c r="M4018" s="1"/>
      <c r="N4018" s="1"/>
      <c r="O4018" s="1"/>
      <c r="P4018" s="1"/>
      <c r="Q4018" s="12">
        <v>1999.998</v>
      </c>
      <c r="R4018" s="29">
        <f t="shared" si="189"/>
        <v>0</v>
      </c>
      <c r="S4018" t="str">
        <f t="shared" si="190"/>
        <v>OK</v>
      </c>
      <c r="T4018" s="10">
        <f>IFERROR(VLOOKUP(A4018,[1]!Tabla1[[#All],[Material]:[venta nueva]],38,FALSE),0)</f>
        <v>0</v>
      </c>
    </row>
    <row r="4019" spans="1:20" hidden="1" x14ac:dyDescent="0.35">
      <c r="A4019">
        <f t="shared" si="188"/>
        <v>1022568</v>
      </c>
      <c r="B4019" s="6" t="s">
        <v>629</v>
      </c>
      <c r="C4019" s="7" t="s">
        <v>553</v>
      </c>
      <c r="D4019" s="7" t="s">
        <v>1097</v>
      </c>
      <c r="E4019" s="7" t="s">
        <v>448</v>
      </c>
      <c r="F4019" s="7" t="s">
        <v>449</v>
      </c>
      <c r="G4019" s="7" t="s">
        <v>1082</v>
      </c>
      <c r="H4019" s="7" t="s">
        <v>1013</v>
      </c>
      <c r="I4019" s="6" t="s">
        <v>14</v>
      </c>
      <c r="J4019" s="1"/>
      <c r="K4019" s="1"/>
      <c r="L4019" s="1"/>
      <c r="M4019" s="1"/>
      <c r="N4019" s="1"/>
      <c r="O4019" s="1"/>
      <c r="P4019" s="1"/>
      <c r="Q4019" s="12">
        <v>112317.588</v>
      </c>
      <c r="R4019" s="29">
        <f t="shared" si="189"/>
        <v>0</v>
      </c>
      <c r="S4019" t="str">
        <f t="shared" si="190"/>
        <v>OK</v>
      </c>
      <c r="T4019" s="10">
        <f>IFERROR(VLOOKUP(A4019,[1]!Tabla1[[#All],[Material]:[venta nueva]],38,FALSE),0)</f>
        <v>0</v>
      </c>
    </row>
    <row r="4020" spans="1:20" hidden="1" x14ac:dyDescent="0.35">
      <c r="A4020">
        <f t="shared" si="188"/>
        <v>1022570</v>
      </c>
      <c r="B4020" s="6" t="s">
        <v>629</v>
      </c>
      <c r="C4020" s="7" t="s">
        <v>553</v>
      </c>
      <c r="D4020" s="7" t="s">
        <v>1097</v>
      </c>
      <c r="E4020" s="7" t="s">
        <v>479</v>
      </c>
      <c r="F4020" s="7" t="s">
        <v>480</v>
      </c>
      <c r="G4020" s="7" t="s">
        <v>1082</v>
      </c>
      <c r="H4020" s="7" t="s">
        <v>1014</v>
      </c>
      <c r="I4020" s="6" t="s">
        <v>15</v>
      </c>
      <c r="J4020" s="1"/>
      <c r="K4020" s="1"/>
      <c r="L4020" s="1"/>
      <c r="M4020" s="1"/>
      <c r="N4020" s="1"/>
      <c r="O4020" s="1"/>
      <c r="P4020" s="1"/>
      <c r="Q4020" s="12">
        <v>3571.4690000000001</v>
      </c>
      <c r="R4020" s="29">
        <f t="shared" si="189"/>
        <v>0</v>
      </c>
      <c r="S4020" t="str">
        <f t="shared" si="190"/>
        <v>OK</v>
      </c>
      <c r="T4020" s="10">
        <f>IFERROR(VLOOKUP(A4020,[1]!Tabla1[[#All],[Material]:[venta nueva]],38,FALSE),0)</f>
        <v>0</v>
      </c>
    </row>
    <row r="4021" spans="1:20" hidden="1" x14ac:dyDescent="0.35">
      <c r="A4021">
        <f t="shared" si="188"/>
        <v>1022587</v>
      </c>
      <c r="B4021" s="6" t="s">
        <v>629</v>
      </c>
      <c r="C4021" s="7" t="s">
        <v>553</v>
      </c>
      <c r="D4021" s="7" t="s">
        <v>1097</v>
      </c>
      <c r="E4021" s="7" t="s">
        <v>313</v>
      </c>
      <c r="F4021" s="7" t="s">
        <v>314</v>
      </c>
      <c r="G4021" s="7" t="s">
        <v>1075</v>
      </c>
      <c r="H4021" s="7" t="s">
        <v>1035</v>
      </c>
      <c r="I4021" s="6" t="s">
        <v>16</v>
      </c>
      <c r="J4021" s="1"/>
      <c r="K4021" s="1"/>
      <c r="L4021" s="1"/>
      <c r="M4021" s="1"/>
      <c r="N4021" s="1"/>
      <c r="O4021" s="1"/>
      <c r="P4021" s="1"/>
      <c r="Q4021" s="12">
        <v>3000.0010000000002</v>
      </c>
      <c r="R4021" s="29">
        <f t="shared" si="189"/>
        <v>0</v>
      </c>
      <c r="S4021" t="str">
        <f t="shared" si="190"/>
        <v>OK</v>
      </c>
      <c r="T4021" s="10">
        <f>IFERROR(VLOOKUP(A4021,[1]!Tabla1[[#All],[Material]:[venta nueva]],38,FALSE),0)</f>
        <v>0</v>
      </c>
    </row>
    <row r="4022" spans="1:20" hidden="1" x14ac:dyDescent="0.35">
      <c r="A4022">
        <f t="shared" si="188"/>
        <v>1022600</v>
      </c>
      <c r="B4022" s="6" t="s">
        <v>629</v>
      </c>
      <c r="C4022" s="7" t="s">
        <v>553</v>
      </c>
      <c r="D4022" s="7" t="s">
        <v>1097</v>
      </c>
      <c r="E4022" s="7" t="s">
        <v>316</v>
      </c>
      <c r="F4022" s="7" t="s">
        <v>317</v>
      </c>
      <c r="G4022" s="7" t="s">
        <v>1075</v>
      </c>
      <c r="H4022" s="7" t="s">
        <v>1011</v>
      </c>
      <c r="I4022" s="6" t="s">
        <v>16</v>
      </c>
      <c r="J4022" s="1"/>
      <c r="K4022" s="1"/>
      <c r="L4022" s="1"/>
      <c r="M4022" s="1"/>
      <c r="N4022" s="1"/>
      <c r="O4022" s="1"/>
      <c r="P4022" s="1"/>
      <c r="Q4022" s="12">
        <v>16227.175999999999</v>
      </c>
      <c r="R4022" s="29">
        <f t="shared" si="189"/>
        <v>0</v>
      </c>
      <c r="S4022" t="str">
        <f t="shared" si="190"/>
        <v>OK</v>
      </c>
      <c r="T4022" s="10">
        <f>IFERROR(VLOOKUP(A4022,[1]!Tabla1[[#All],[Material]:[venta nueva]],38,FALSE),0)</f>
        <v>0</v>
      </c>
    </row>
    <row r="4023" spans="1:20" hidden="1" x14ac:dyDescent="0.35">
      <c r="A4023">
        <f t="shared" si="188"/>
        <v>1022605</v>
      </c>
      <c r="B4023" s="6" t="s">
        <v>629</v>
      </c>
      <c r="C4023" s="7" t="s">
        <v>553</v>
      </c>
      <c r="D4023" s="7" t="s">
        <v>1097</v>
      </c>
      <c r="E4023" s="7" t="s">
        <v>630</v>
      </c>
      <c r="F4023" s="7" t="s">
        <v>631</v>
      </c>
      <c r="G4023" s="7" t="s">
        <v>1069</v>
      </c>
      <c r="H4023" s="7" t="s">
        <v>1016</v>
      </c>
      <c r="I4023" s="6" t="s">
        <v>12</v>
      </c>
      <c r="J4023" s="1"/>
      <c r="K4023" s="1"/>
      <c r="L4023" s="1"/>
      <c r="M4023" s="1"/>
      <c r="N4023" s="1"/>
      <c r="O4023" s="1"/>
      <c r="P4023" s="1"/>
      <c r="Q4023" s="12">
        <v>578.62599999999998</v>
      </c>
      <c r="R4023" s="29">
        <f t="shared" si="189"/>
        <v>0</v>
      </c>
      <c r="S4023" t="str">
        <f t="shared" si="190"/>
        <v>OK</v>
      </c>
      <c r="T4023" s="10">
        <f>IFERROR(VLOOKUP(A4023,[1]!Tabla1[[#All],[Material]:[venta nueva]],38,FALSE),0)</f>
        <v>0</v>
      </c>
    </row>
    <row r="4024" spans="1:20" hidden="1" x14ac:dyDescent="0.35">
      <c r="A4024">
        <f t="shared" si="188"/>
        <v>1022607</v>
      </c>
      <c r="B4024" s="6" t="s">
        <v>629</v>
      </c>
      <c r="C4024" s="7" t="s">
        <v>553</v>
      </c>
      <c r="D4024" s="7" t="s">
        <v>1097</v>
      </c>
      <c r="E4024" s="7" t="s">
        <v>318</v>
      </c>
      <c r="F4024" s="7" t="s">
        <v>319</v>
      </c>
      <c r="G4024" s="7" t="s">
        <v>1083</v>
      </c>
      <c r="H4024" s="7" t="s">
        <v>1044</v>
      </c>
      <c r="I4024" s="6" t="s">
        <v>12</v>
      </c>
      <c r="J4024" s="1"/>
      <c r="K4024" s="1"/>
      <c r="L4024" s="1"/>
      <c r="M4024" s="1"/>
      <c r="N4024" s="1"/>
      <c r="O4024" s="1"/>
      <c r="P4024" s="1"/>
      <c r="Q4024" s="12">
        <v>28284.021000000001</v>
      </c>
      <c r="R4024" s="29">
        <f t="shared" si="189"/>
        <v>0</v>
      </c>
      <c r="S4024" t="str">
        <f t="shared" si="190"/>
        <v>OK</v>
      </c>
      <c r="T4024" s="10">
        <f>IFERROR(VLOOKUP(A4024,[1]!Tabla1[[#All],[Material]:[venta nueva]],38,FALSE),0)</f>
        <v>0</v>
      </c>
    </row>
    <row r="4025" spans="1:20" hidden="1" x14ac:dyDescent="0.35">
      <c r="A4025">
        <f t="shared" si="188"/>
        <v>1022619</v>
      </c>
      <c r="B4025" s="6" t="s">
        <v>629</v>
      </c>
      <c r="C4025" s="7" t="s">
        <v>553</v>
      </c>
      <c r="D4025" s="7" t="s">
        <v>1097</v>
      </c>
      <c r="E4025" s="7" t="s">
        <v>320</v>
      </c>
      <c r="F4025" s="7" t="s">
        <v>321</v>
      </c>
      <c r="G4025" s="7" t="s">
        <v>1083</v>
      </c>
      <c r="H4025" s="7" t="s">
        <v>1015</v>
      </c>
      <c r="I4025" s="6" t="s">
        <v>8</v>
      </c>
      <c r="J4025" s="1"/>
      <c r="K4025" s="1"/>
      <c r="L4025" s="1"/>
      <c r="M4025" s="1"/>
      <c r="N4025" s="1"/>
      <c r="O4025" s="1"/>
      <c r="P4025" s="1"/>
      <c r="Q4025" s="12">
        <v>6208.826</v>
      </c>
      <c r="R4025" s="29">
        <f t="shared" si="189"/>
        <v>0</v>
      </c>
      <c r="S4025" t="str">
        <f t="shared" si="190"/>
        <v>OK</v>
      </c>
      <c r="T4025" s="10">
        <f>IFERROR(VLOOKUP(A4025,[1]!Tabla1[[#All],[Material]:[venta nueva]],38,FALSE),0)</f>
        <v>0</v>
      </c>
    </row>
    <row r="4026" spans="1:20" hidden="1" x14ac:dyDescent="0.35">
      <c r="A4026">
        <f t="shared" si="188"/>
        <v>1022621</v>
      </c>
      <c r="B4026" s="6" t="s">
        <v>629</v>
      </c>
      <c r="C4026" s="7" t="s">
        <v>553</v>
      </c>
      <c r="D4026" s="7" t="s">
        <v>1097</v>
      </c>
      <c r="E4026" s="7" t="s">
        <v>322</v>
      </c>
      <c r="F4026" s="7" t="s">
        <v>323</v>
      </c>
      <c r="G4026" s="7" t="s">
        <v>1082</v>
      </c>
      <c r="H4026" s="7" t="s">
        <v>1013</v>
      </c>
      <c r="I4026" s="6" t="s">
        <v>15</v>
      </c>
      <c r="J4026" s="1"/>
      <c r="K4026" s="1"/>
      <c r="L4026" s="1"/>
      <c r="M4026" s="1"/>
      <c r="N4026" s="1"/>
      <c r="O4026" s="1"/>
      <c r="P4026" s="1"/>
      <c r="Q4026" s="12">
        <v>39999.997000000003</v>
      </c>
      <c r="R4026" s="29">
        <f t="shared" si="189"/>
        <v>0</v>
      </c>
      <c r="S4026" t="str">
        <f t="shared" si="190"/>
        <v>OK</v>
      </c>
      <c r="T4026" s="10">
        <f>IFERROR(VLOOKUP(A4026,[1]!Tabla1[[#All],[Material]:[venta nueva]],38,FALSE),0)</f>
        <v>0</v>
      </c>
    </row>
    <row r="4027" spans="1:20" hidden="1" x14ac:dyDescent="0.35">
      <c r="A4027">
        <f t="shared" si="188"/>
        <v>1022636</v>
      </c>
      <c r="B4027" s="6" t="s">
        <v>629</v>
      </c>
      <c r="C4027" s="7" t="s">
        <v>553</v>
      </c>
      <c r="D4027" s="7" t="s">
        <v>1097</v>
      </c>
      <c r="E4027" s="7" t="s">
        <v>324</v>
      </c>
      <c r="F4027" s="7" t="s">
        <v>325</v>
      </c>
      <c r="G4027" s="7" t="s">
        <v>1084</v>
      </c>
      <c r="H4027" s="7" t="s">
        <v>1032</v>
      </c>
      <c r="I4027" s="6" t="s">
        <v>14</v>
      </c>
      <c r="J4027" s="1"/>
      <c r="K4027" s="1"/>
      <c r="L4027" s="1"/>
      <c r="M4027" s="1"/>
      <c r="N4027" s="1"/>
      <c r="O4027" s="1"/>
      <c r="P4027" s="1"/>
      <c r="Q4027" s="12">
        <v>169946.45800000001</v>
      </c>
      <c r="R4027" s="29">
        <f t="shared" si="189"/>
        <v>0</v>
      </c>
      <c r="S4027" t="str">
        <f t="shared" si="190"/>
        <v>OK</v>
      </c>
      <c r="T4027" s="10">
        <f>IFERROR(VLOOKUP(A4027,[1]!Tabla1[[#All],[Material]:[venta nueva]],38,FALSE),0)</f>
        <v>0</v>
      </c>
    </row>
    <row r="4028" spans="1:20" hidden="1" x14ac:dyDescent="0.35">
      <c r="A4028">
        <f t="shared" si="188"/>
        <v>1022637</v>
      </c>
      <c r="B4028" s="6" t="s">
        <v>629</v>
      </c>
      <c r="C4028" s="7" t="s">
        <v>553</v>
      </c>
      <c r="D4028" s="7" t="s">
        <v>1097</v>
      </c>
      <c r="E4028" s="7" t="s">
        <v>326</v>
      </c>
      <c r="F4028" s="7" t="s">
        <v>327</v>
      </c>
      <c r="G4028" s="7" t="s">
        <v>1084</v>
      </c>
      <c r="H4028" s="7" t="s">
        <v>1028</v>
      </c>
      <c r="I4028" s="6" t="s">
        <v>14</v>
      </c>
      <c r="J4028" s="1"/>
      <c r="K4028" s="1"/>
      <c r="L4028" s="1"/>
      <c r="M4028" s="1"/>
      <c r="N4028" s="1"/>
      <c r="O4028" s="1"/>
      <c r="P4028" s="1"/>
      <c r="Q4028" s="12">
        <v>116340.514</v>
      </c>
      <c r="R4028" s="29">
        <f t="shared" si="189"/>
        <v>0</v>
      </c>
      <c r="S4028" t="str">
        <f t="shared" si="190"/>
        <v>OK</v>
      </c>
      <c r="T4028" s="10">
        <f>IFERROR(VLOOKUP(A4028,[1]!Tabla1[[#All],[Material]:[venta nueva]],38,FALSE),0)</f>
        <v>0</v>
      </c>
    </row>
    <row r="4029" spans="1:20" hidden="1" x14ac:dyDescent="0.35">
      <c r="A4029">
        <f t="shared" si="188"/>
        <v>1022639</v>
      </c>
      <c r="B4029" s="6" t="s">
        <v>629</v>
      </c>
      <c r="C4029" s="7" t="s">
        <v>553</v>
      </c>
      <c r="D4029" s="7" t="s">
        <v>1097</v>
      </c>
      <c r="E4029" s="7" t="s">
        <v>328</v>
      </c>
      <c r="F4029" s="7" t="s">
        <v>329</v>
      </c>
      <c r="G4029" s="7" t="s">
        <v>1087</v>
      </c>
      <c r="H4029" s="7" t="s">
        <v>1034</v>
      </c>
      <c r="I4029" s="6" t="s">
        <v>14</v>
      </c>
      <c r="J4029" s="1"/>
      <c r="K4029" s="1"/>
      <c r="L4029" s="1"/>
      <c r="M4029" s="1"/>
      <c r="N4029" s="1"/>
      <c r="O4029" s="1"/>
      <c r="P4029" s="1"/>
      <c r="Q4029" s="12">
        <v>1004392.48</v>
      </c>
      <c r="R4029" s="29">
        <f t="shared" si="189"/>
        <v>0</v>
      </c>
      <c r="S4029" t="str">
        <f t="shared" si="190"/>
        <v>OK</v>
      </c>
      <c r="T4029" s="10">
        <f>IFERROR(VLOOKUP(A4029,[1]!Tabla1[[#All],[Material]:[venta nueva]],38,FALSE),0)</f>
        <v>0</v>
      </c>
    </row>
    <row r="4030" spans="1:20" hidden="1" x14ac:dyDescent="0.35">
      <c r="A4030">
        <f t="shared" si="188"/>
        <v>1022640</v>
      </c>
      <c r="B4030" s="6" t="s">
        <v>629</v>
      </c>
      <c r="C4030" s="7" t="s">
        <v>553</v>
      </c>
      <c r="D4030" s="7" t="s">
        <v>1097</v>
      </c>
      <c r="E4030" s="7" t="s">
        <v>330</v>
      </c>
      <c r="F4030" s="7" t="s">
        <v>331</v>
      </c>
      <c r="G4030" s="7" t="s">
        <v>1087</v>
      </c>
      <c r="H4030" s="7" t="s">
        <v>1034</v>
      </c>
      <c r="I4030" s="6" t="s">
        <v>14</v>
      </c>
      <c r="J4030" s="1"/>
      <c r="K4030" s="1"/>
      <c r="L4030" s="1"/>
      <c r="M4030" s="1"/>
      <c r="N4030" s="1"/>
      <c r="O4030" s="1"/>
      <c r="P4030" s="1"/>
      <c r="Q4030" s="12">
        <v>55758.321000000004</v>
      </c>
      <c r="R4030" s="29">
        <f t="shared" si="189"/>
        <v>0</v>
      </c>
      <c r="S4030" t="str">
        <f t="shared" si="190"/>
        <v>OK</v>
      </c>
      <c r="T4030" s="10">
        <f>IFERROR(VLOOKUP(A4030,[1]!Tabla1[[#All],[Material]:[venta nueva]],38,FALSE),0)</f>
        <v>0</v>
      </c>
    </row>
    <row r="4031" spans="1:20" hidden="1" x14ac:dyDescent="0.35">
      <c r="A4031">
        <f t="shared" si="188"/>
        <v>1022645</v>
      </c>
      <c r="B4031" s="6" t="s">
        <v>629</v>
      </c>
      <c r="C4031" s="7" t="s">
        <v>553</v>
      </c>
      <c r="D4031" s="7" t="s">
        <v>1097</v>
      </c>
      <c r="E4031" s="7" t="s">
        <v>332</v>
      </c>
      <c r="F4031" s="7" t="s">
        <v>160</v>
      </c>
      <c r="G4031" s="7" t="s">
        <v>1082</v>
      </c>
      <c r="H4031" s="7" t="s">
        <v>1013</v>
      </c>
      <c r="I4031" s="6" t="s">
        <v>14</v>
      </c>
      <c r="J4031" s="1"/>
      <c r="K4031" s="1"/>
      <c r="L4031" s="1"/>
      <c r="M4031" s="1"/>
      <c r="N4031" s="1"/>
      <c r="O4031" s="1"/>
      <c r="P4031" s="1"/>
      <c r="Q4031" s="12">
        <v>21205.776999999998</v>
      </c>
      <c r="R4031" s="29">
        <f t="shared" si="189"/>
        <v>0</v>
      </c>
      <c r="S4031" t="str">
        <f t="shared" si="190"/>
        <v>OK</v>
      </c>
      <c r="T4031" s="10">
        <f>IFERROR(VLOOKUP(A4031,[1]!Tabla1[[#All],[Material]:[venta nueva]],38,FALSE),0)</f>
        <v>0</v>
      </c>
    </row>
    <row r="4032" spans="1:20" hidden="1" x14ac:dyDescent="0.35">
      <c r="A4032">
        <f t="shared" si="188"/>
        <v>1022646</v>
      </c>
      <c r="B4032" s="6" t="s">
        <v>629</v>
      </c>
      <c r="C4032" s="7" t="s">
        <v>553</v>
      </c>
      <c r="D4032" s="7" t="s">
        <v>1097</v>
      </c>
      <c r="E4032" s="7" t="s">
        <v>333</v>
      </c>
      <c r="F4032" s="7" t="s">
        <v>159</v>
      </c>
      <c r="G4032" s="7" t="s">
        <v>1082</v>
      </c>
      <c r="H4032" s="7" t="s">
        <v>1013</v>
      </c>
      <c r="I4032" s="6" t="s">
        <v>14</v>
      </c>
      <c r="J4032" s="1"/>
      <c r="K4032" s="1"/>
      <c r="L4032" s="1"/>
      <c r="M4032" s="1"/>
      <c r="N4032" s="1"/>
      <c r="O4032" s="1"/>
      <c r="P4032" s="1"/>
      <c r="Q4032" s="12">
        <v>240.256</v>
      </c>
      <c r="R4032" s="29">
        <f t="shared" si="189"/>
        <v>0</v>
      </c>
      <c r="S4032" t="str">
        <f t="shared" si="190"/>
        <v>OK</v>
      </c>
      <c r="T4032" s="10">
        <f>IFERROR(VLOOKUP(A4032,[1]!Tabla1[[#All],[Material]:[venta nueva]],38,FALSE),0)</f>
        <v>0</v>
      </c>
    </row>
    <row r="4033" spans="1:20" hidden="1" x14ac:dyDescent="0.35">
      <c r="A4033">
        <f t="shared" si="188"/>
        <v>1022657</v>
      </c>
      <c r="B4033" s="6" t="s">
        <v>629</v>
      </c>
      <c r="C4033" s="7" t="s">
        <v>553</v>
      </c>
      <c r="D4033" s="7" t="s">
        <v>1097</v>
      </c>
      <c r="E4033" s="7" t="s">
        <v>573</v>
      </c>
      <c r="F4033" s="7" t="s">
        <v>574</v>
      </c>
      <c r="G4033" s="7" t="s">
        <v>1074</v>
      </c>
      <c r="H4033" s="7" t="s">
        <v>1018</v>
      </c>
      <c r="I4033" s="6" t="s">
        <v>10</v>
      </c>
      <c r="J4033" s="1"/>
      <c r="K4033" s="1"/>
      <c r="L4033" s="1"/>
      <c r="M4033" s="1"/>
      <c r="N4033" s="1"/>
      <c r="O4033" s="1"/>
      <c r="P4033" s="1"/>
      <c r="Q4033" s="12">
        <v>26045.996999999999</v>
      </c>
      <c r="R4033" s="29">
        <f t="shared" si="189"/>
        <v>0</v>
      </c>
      <c r="S4033" t="str">
        <f t="shared" si="190"/>
        <v>OK</v>
      </c>
      <c r="T4033" s="10">
        <f>IFERROR(VLOOKUP(A4033,[1]!Tabla1[[#All],[Material]:[venta nueva]],38,FALSE),0)</f>
        <v>0</v>
      </c>
    </row>
    <row r="4034" spans="1:20" hidden="1" x14ac:dyDescent="0.35">
      <c r="A4034">
        <f t="shared" si="188"/>
        <v>1022664</v>
      </c>
      <c r="B4034" s="6" t="s">
        <v>629</v>
      </c>
      <c r="C4034" s="7" t="s">
        <v>553</v>
      </c>
      <c r="D4034" s="7" t="s">
        <v>1097</v>
      </c>
      <c r="E4034" s="7" t="s">
        <v>334</v>
      </c>
      <c r="F4034" s="7" t="s">
        <v>335</v>
      </c>
      <c r="G4034" s="7" t="s">
        <v>1075</v>
      </c>
      <c r="H4034" s="7" t="s">
        <v>1035</v>
      </c>
      <c r="I4034" s="6" t="s">
        <v>16</v>
      </c>
      <c r="J4034" s="1"/>
      <c r="K4034" s="1"/>
      <c r="L4034" s="1"/>
      <c r="M4034" s="1"/>
      <c r="N4034" s="1"/>
      <c r="O4034" s="1"/>
      <c r="P4034" s="1"/>
      <c r="Q4034" s="12">
        <v>30286.062000000002</v>
      </c>
      <c r="R4034" s="29">
        <f t="shared" si="189"/>
        <v>0</v>
      </c>
      <c r="S4034" t="str">
        <f t="shared" si="190"/>
        <v>OK</v>
      </c>
      <c r="T4034" s="10">
        <f>IFERROR(VLOOKUP(A4034,[1]!Tabla1[[#All],[Material]:[venta nueva]],38,FALSE),0)</f>
        <v>0</v>
      </c>
    </row>
    <row r="4035" spans="1:20" hidden="1" x14ac:dyDescent="0.35">
      <c r="A4035">
        <f t="shared" si="188"/>
        <v>1022709</v>
      </c>
      <c r="B4035" s="6" t="s">
        <v>629</v>
      </c>
      <c r="C4035" s="7" t="s">
        <v>553</v>
      </c>
      <c r="D4035" s="7" t="s">
        <v>1097</v>
      </c>
      <c r="E4035" s="7" t="s">
        <v>502</v>
      </c>
      <c r="F4035" s="7" t="s">
        <v>503</v>
      </c>
      <c r="G4035" s="7" t="s">
        <v>1076</v>
      </c>
      <c r="H4035" s="7" t="s">
        <v>1022</v>
      </c>
      <c r="I4035" s="6" t="s">
        <v>11</v>
      </c>
      <c r="J4035" s="1"/>
      <c r="K4035" s="1"/>
      <c r="L4035" s="1"/>
      <c r="M4035" s="1"/>
      <c r="N4035" s="1"/>
      <c r="O4035" s="1"/>
      <c r="P4035" s="1"/>
      <c r="Q4035" s="12">
        <v>236493.31200000001</v>
      </c>
      <c r="R4035" s="29">
        <f t="shared" si="189"/>
        <v>0</v>
      </c>
      <c r="S4035" t="str">
        <f t="shared" si="190"/>
        <v>OK</v>
      </c>
      <c r="T4035" s="10">
        <f>IFERROR(VLOOKUP(A4035,[1]!Tabla1[[#All],[Material]:[venta nueva]],38,FALSE),0)</f>
        <v>0</v>
      </c>
    </row>
    <row r="4036" spans="1:20" hidden="1" x14ac:dyDescent="0.35">
      <c r="A4036">
        <f t="shared" si="188"/>
        <v>1022748</v>
      </c>
      <c r="B4036" s="6" t="s">
        <v>629</v>
      </c>
      <c r="C4036" s="7" t="s">
        <v>553</v>
      </c>
      <c r="D4036" s="7" t="s">
        <v>1097</v>
      </c>
      <c r="E4036" s="7" t="s">
        <v>336</v>
      </c>
      <c r="F4036" s="7" t="s">
        <v>337</v>
      </c>
      <c r="G4036" s="7" t="s">
        <v>1069</v>
      </c>
      <c r="H4036" s="7" t="s">
        <v>1033</v>
      </c>
      <c r="I4036" s="6" t="s">
        <v>14</v>
      </c>
      <c r="J4036" s="1"/>
      <c r="K4036" s="1"/>
      <c r="L4036" s="1"/>
      <c r="M4036" s="1"/>
      <c r="N4036" s="1"/>
      <c r="O4036" s="1"/>
      <c r="P4036" s="1"/>
      <c r="Q4036" s="12">
        <v>264942.61599999998</v>
      </c>
      <c r="R4036" s="29">
        <f t="shared" si="189"/>
        <v>0</v>
      </c>
      <c r="S4036" t="str">
        <f t="shared" si="190"/>
        <v>OK</v>
      </c>
      <c r="T4036" s="10">
        <f>IFERROR(VLOOKUP(A4036,[1]!Tabla1[[#All],[Material]:[venta nueva]],38,FALSE),0)</f>
        <v>0</v>
      </c>
    </row>
    <row r="4037" spans="1:20" hidden="1" x14ac:dyDescent="0.35">
      <c r="A4037">
        <f t="shared" si="188"/>
        <v>1022750</v>
      </c>
      <c r="B4037" s="6" t="s">
        <v>629</v>
      </c>
      <c r="C4037" s="7" t="s">
        <v>553</v>
      </c>
      <c r="D4037" s="7" t="s">
        <v>1097</v>
      </c>
      <c r="E4037" s="7" t="s">
        <v>338</v>
      </c>
      <c r="F4037" s="7" t="s">
        <v>339</v>
      </c>
      <c r="G4037" s="7" t="s">
        <v>1077</v>
      </c>
      <c r="H4037" s="7" t="s">
        <v>1005</v>
      </c>
      <c r="I4037" s="6" t="s">
        <v>15</v>
      </c>
      <c r="J4037" s="1"/>
      <c r="K4037" s="1"/>
      <c r="L4037" s="1"/>
      <c r="M4037" s="1"/>
      <c r="N4037" s="1"/>
      <c r="O4037" s="1"/>
      <c r="P4037" s="1"/>
      <c r="Q4037" s="12">
        <v>1178</v>
      </c>
      <c r="R4037" s="29">
        <f t="shared" si="189"/>
        <v>0</v>
      </c>
      <c r="S4037" t="str">
        <f t="shared" si="190"/>
        <v>OK</v>
      </c>
      <c r="T4037" s="10">
        <f>IFERROR(VLOOKUP(A4037,[1]!Tabla1[[#All],[Material]:[venta nueva]],38,FALSE),0)</f>
        <v>0</v>
      </c>
    </row>
    <row r="4038" spans="1:20" hidden="1" x14ac:dyDescent="0.35">
      <c r="A4038">
        <f t="shared" ref="A4038:A4101" si="191">+E4038*1</f>
        <v>1022751</v>
      </c>
      <c r="B4038" s="6" t="s">
        <v>629</v>
      </c>
      <c r="C4038" s="7" t="s">
        <v>553</v>
      </c>
      <c r="D4038" s="7" t="s">
        <v>1097</v>
      </c>
      <c r="E4038" s="7" t="s">
        <v>340</v>
      </c>
      <c r="F4038" s="7" t="s">
        <v>341</v>
      </c>
      <c r="G4038" s="7" t="s">
        <v>1077</v>
      </c>
      <c r="H4038" s="7" t="s">
        <v>1023</v>
      </c>
      <c r="I4038" s="6" t="s">
        <v>15</v>
      </c>
      <c r="J4038" s="1"/>
      <c r="K4038" s="1"/>
      <c r="L4038" s="1"/>
      <c r="M4038" s="1"/>
      <c r="N4038" s="1"/>
      <c r="O4038" s="1"/>
      <c r="P4038" s="1"/>
      <c r="Q4038" s="12">
        <v>23348.66</v>
      </c>
      <c r="R4038" s="29">
        <f t="shared" si="189"/>
        <v>0</v>
      </c>
      <c r="S4038" t="str">
        <f t="shared" si="190"/>
        <v>OK</v>
      </c>
      <c r="T4038" s="10">
        <f>IFERROR(VLOOKUP(A4038,[1]!Tabla1[[#All],[Material]:[venta nueva]],38,FALSE),0)</f>
        <v>0</v>
      </c>
    </row>
    <row r="4039" spans="1:20" hidden="1" x14ac:dyDescent="0.35">
      <c r="A4039">
        <f t="shared" si="191"/>
        <v>1022753</v>
      </c>
      <c r="B4039" s="6" t="s">
        <v>629</v>
      </c>
      <c r="C4039" s="7" t="s">
        <v>553</v>
      </c>
      <c r="D4039" s="7" t="s">
        <v>1097</v>
      </c>
      <c r="E4039" s="7" t="s">
        <v>342</v>
      </c>
      <c r="F4039" s="7" t="s">
        <v>343</v>
      </c>
      <c r="G4039" s="7" t="s">
        <v>1086</v>
      </c>
      <c r="H4039" s="7" t="s">
        <v>1025</v>
      </c>
      <c r="I4039" s="6" t="s">
        <v>14</v>
      </c>
      <c r="J4039" s="1"/>
      <c r="K4039" s="1"/>
      <c r="L4039" s="1"/>
      <c r="M4039" s="1"/>
      <c r="N4039" s="1"/>
      <c r="O4039" s="1"/>
      <c r="P4039" s="1"/>
      <c r="Q4039" s="12">
        <v>211576.56099999999</v>
      </c>
      <c r="R4039" s="29">
        <f t="shared" si="189"/>
        <v>0</v>
      </c>
      <c r="S4039" t="str">
        <f t="shared" si="190"/>
        <v>OK</v>
      </c>
      <c r="T4039" s="10">
        <f>IFERROR(VLOOKUP(A4039,[1]!Tabla1[[#All],[Material]:[venta nueva]],38,FALSE),0)</f>
        <v>0</v>
      </c>
    </row>
    <row r="4040" spans="1:20" hidden="1" x14ac:dyDescent="0.35">
      <c r="A4040">
        <f t="shared" si="191"/>
        <v>1022767</v>
      </c>
      <c r="B4040" s="6" t="s">
        <v>629</v>
      </c>
      <c r="C4040" s="7" t="s">
        <v>553</v>
      </c>
      <c r="D4040" s="7" t="s">
        <v>1097</v>
      </c>
      <c r="E4040" s="7" t="s">
        <v>344</v>
      </c>
      <c r="F4040" s="7" t="s">
        <v>345</v>
      </c>
      <c r="G4040" s="7" t="s">
        <v>1078</v>
      </c>
      <c r="H4040" s="7" t="s">
        <v>1009</v>
      </c>
      <c r="I4040" s="6" t="s">
        <v>15</v>
      </c>
      <c r="J4040" s="1"/>
      <c r="K4040" s="1"/>
      <c r="L4040" s="1"/>
      <c r="M4040" s="1"/>
      <c r="N4040" s="1"/>
      <c r="O4040" s="1"/>
      <c r="P4040" s="1"/>
      <c r="Q4040" s="12">
        <v>61962.036</v>
      </c>
      <c r="R4040" s="29">
        <f t="shared" ref="R4040:R4103" si="192">+O4040-P4040</f>
        <v>0</v>
      </c>
      <c r="S4040" t="str">
        <f t="shared" ref="S4040:S4103" si="193">IF(R4040&gt;0,"Sobre ingreso",IF(R4040&lt;0,"Pendiente de ingreso","OK"))</f>
        <v>OK</v>
      </c>
      <c r="T4040" s="10">
        <f>IFERROR(VLOOKUP(A4040,[1]!Tabla1[[#All],[Material]:[venta nueva]],38,FALSE),0)</f>
        <v>0</v>
      </c>
    </row>
    <row r="4041" spans="1:20" hidden="1" x14ac:dyDescent="0.35">
      <c r="A4041">
        <f t="shared" si="191"/>
        <v>1022780</v>
      </c>
      <c r="B4041" s="6" t="s">
        <v>629</v>
      </c>
      <c r="C4041" s="7" t="s">
        <v>553</v>
      </c>
      <c r="D4041" s="7" t="s">
        <v>1097</v>
      </c>
      <c r="E4041" s="7" t="s">
        <v>633</v>
      </c>
      <c r="F4041" s="7" t="s">
        <v>634</v>
      </c>
      <c r="G4041" s="7" t="s">
        <v>1069</v>
      </c>
      <c r="H4041" s="7" t="s">
        <v>1016</v>
      </c>
      <c r="I4041" s="6" t="s">
        <v>11</v>
      </c>
      <c r="J4041" s="1"/>
      <c r="K4041" s="1"/>
      <c r="L4041" s="1"/>
      <c r="M4041" s="1"/>
      <c r="N4041" s="1"/>
      <c r="O4041" s="1"/>
      <c r="P4041" s="1"/>
      <c r="Q4041" s="12">
        <v>509.99599999999998</v>
      </c>
      <c r="R4041" s="29">
        <f t="shared" si="192"/>
        <v>0</v>
      </c>
      <c r="S4041" t="str">
        <f t="shared" si="193"/>
        <v>OK</v>
      </c>
      <c r="T4041" s="10">
        <f>IFERROR(VLOOKUP(A4041,[1]!Tabla1[[#All],[Material]:[venta nueva]],38,FALSE),0)</f>
        <v>0</v>
      </c>
    </row>
    <row r="4042" spans="1:20" hidden="1" x14ac:dyDescent="0.35">
      <c r="A4042">
        <f t="shared" si="191"/>
        <v>1022781</v>
      </c>
      <c r="B4042" s="6" t="s">
        <v>629</v>
      </c>
      <c r="C4042" s="7" t="s">
        <v>553</v>
      </c>
      <c r="D4042" s="7" t="s">
        <v>1097</v>
      </c>
      <c r="E4042" s="7" t="s">
        <v>346</v>
      </c>
      <c r="F4042" s="7" t="s">
        <v>347</v>
      </c>
      <c r="G4042" s="7" t="s">
        <v>1069</v>
      </c>
      <c r="H4042" s="7" t="s">
        <v>1016</v>
      </c>
      <c r="I4042" s="6" t="s">
        <v>11</v>
      </c>
      <c r="J4042" s="1"/>
      <c r="K4042" s="1"/>
      <c r="L4042" s="1"/>
      <c r="M4042" s="1"/>
      <c r="N4042" s="1"/>
      <c r="O4042" s="1"/>
      <c r="P4042" s="1"/>
      <c r="Q4042" s="12">
        <v>8757.2139999999999</v>
      </c>
      <c r="R4042" s="29">
        <f t="shared" si="192"/>
        <v>0</v>
      </c>
      <c r="S4042" t="str">
        <f t="shared" si="193"/>
        <v>OK</v>
      </c>
      <c r="T4042" s="10">
        <f>IFERROR(VLOOKUP(A4042,[1]!Tabla1[[#All],[Material]:[venta nueva]],38,FALSE),0)</f>
        <v>0</v>
      </c>
    </row>
    <row r="4043" spans="1:20" hidden="1" x14ac:dyDescent="0.35">
      <c r="A4043">
        <f t="shared" si="191"/>
        <v>1022783</v>
      </c>
      <c r="B4043" s="6" t="s">
        <v>629</v>
      </c>
      <c r="C4043" s="7" t="s">
        <v>553</v>
      </c>
      <c r="D4043" s="7" t="s">
        <v>1097</v>
      </c>
      <c r="E4043" s="7" t="s">
        <v>350</v>
      </c>
      <c r="F4043" s="7" t="s">
        <v>351</v>
      </c>
      <c r="G4043" s="7" t="s">
        <v>1069</v>
      </c>
      <c r="H4043" s="7" t="s">
        <v>1016</v>
      </c>
      <c r="I4043" s="6" t="s">
        <v>11</v>
      </c>
      <c r="J4043" s="1"/>
      <c r="K4043" s="1"/>
      <c r="L4043" s="1"/>
      <c r="M4043" s="1"/>
      <c r="N4043" s="1"/>
      <c r="O4043" s="1"/>
      <c r="P4043" s="1"/>
      <c r="Q4043" s="12">
        <v>15154.614</v>
      </c>
      <c r="R4043" s="29">
        <f t="shared" si="192"/>
        <v>0</v>
      </c>
      <c r="S4043" t="str">
        <f t="shared" si="193"/>
        <v>OK</v>
      </c>
      <c r="T4043" s="10">
        <f>IFERROR(VLOOKUP(A4043,[1]!Tabla1[[#All],[Material]:[venta nueva]],38,FALSE),0)</f>
        <v>0</v>
      </c>
    </row>
    <row r="4044" spans="1:20" hidden="1" x14ac:dyDescent="0.35">
      <c r="A4044">
        <f t="shared" si="191"/>
        <v>1022786</v>
      </c>
      <c r="B4044" s="6" t="s">
        <v>629</v>
      </c>
      <c r="C4044" s="7" t="s">
        <v>553</v>
      </c>
      <c r="D4044" s="7" t="s">
        <v>1097</v>
      </c>
      <c r="E4044" s="7" t="s">
        <v>599</v>
      </c>
      <c r="F4044" s="7" t="s">
        <v>600</v>
      </c>
      <c r="G4044" s="7" t="s">
        <v>1069</v>
      </c>
      <c r="H4044" s="7" t="s">
        <v>1016</v>
      </c>
      <c r="I4044" s="6" t="s">
        <v>11</v>
      </c>
      <c r="J4044" s="1"/>
      <c r="K4044" s="1"/>
      <c r="L4044" s="1"/>
      <c r="M4044" s="1"/>
      <c r="N4044" s="1"/>
      <c r="O4044" s="1"/>
      <c r="P4044" s="1"/>
      <c r="Q4044" s="12">
        <v>14399.99</v>
      </c>
      <c r="R4044" s="29">
        <f t="shared" si="192"/>
        <v>0</v>
      </c>
      <c r="S4044" t="str">
        <f t="shared" si="193"/>
        <v>OK</v>
      </c>
      <c r="T4044" s="10">
        <f>IFERROR(VLOOKUP(A4044,[1]!Tabla1[[#All],[Material]:[venta nueva]],38,FALSE),0)</f>
        <v>0</v>
      </c>
    </row>
    <row r="4045" spans="1:20" hidden="1" x14ac:dyDescent="0.35">
      <c r="A4045">
        <f t="shared" si="191"/>
        <v>1022847</v>
      </c>
      <c r="B4045" s="6" t="s">
        <v>629</v>
      </c>
      <c r="C4045" s="7" t="s">
        <v>553</v>
      </c>
      <c r="D4045" s="7" t="s">
        <v>1097</v>
      </c>
      <c r="E4045" s="7" t="s">
        <v>354</v>
      </c>
      <c r="F4045" s="7" t="s">
        <v>355</v>
      </c>
      <c r="G4045" s="7" t="s">
        <v>1082</v>
      </c>
      <c r="H4045" s="7" t="s">
        <v>1013</v>
      </c>
      <c r="I4045" s="6" t="s">
        <v>11</v>
      </c>
      <c r="J4045" s="1"/>
      <c r="K4045" s="1"/>
      <c r="L4045" s="1"/>
      <c r="M4045" s="1"/>
      <c r="N4045" s="1"/>
      <c r="O4045" s="1"/>
      <c r="P4045" s="1"/>
      <c r="Q4045" s="12">
        <v>32500</v>
      </c>
      <c r="R4045" s="29">
        <f t="shared" si="192"/>
        <v>0</v>
      </c>
      <c r="S4045" t="str">
        <f t="shared" si="193"/>
        <v>OK</v>
      </c>
      <c r="T4045" s="10">
        <f>IFERROR(VLOOKUP(A4045,[1]!Tabla1[[#All],[Material]:[venta nueva]],38,FALSE),0)</f>
        <v>0</v>
      </c>
    </row>
    <row r="4046" spans="1:20" hidden="1" x14ac:dyDescent="0.35">
      <c r="A4046">
        <f t="shared" si="191"/>
        <v>1022855</v>
      </c>
      <c r="B4046" s="6" t="s">
        <v>629</v>
      </c>
      <c r="C4046" s="7" t="s">
        <v>553</v>
      </c>
      <c r="D4046" s="7" t="s">
        <v>1097</v>
      </c>
      <c r="E4046" s="7" t="s">
        <v>358</v>
      </c>
      <c r="F4046" s="7" t="s">
        <v>315</v>
      </c>
      <c r="G4046" s="7" t="s">
        <v>1078</v>
      </c>
      <c r="H4046" s="7" t="s">
        <v>1021</v>
      </c>
      <c r="I4046" s="6" t="s">
        <v>11</v>
      </c>
      <c r="J4046" s="1"/>
      <c r="K4046" s="1"/>
      <c r="L4046" s="1"/>
      <c r="M4046" s="1"/>
      <c r="N4046" s="1"/>
      <c r="O4046" s="1"/>
      <c r="P4046" s="1"/>
      <c r="Q4046" s="12">
        <v>9605.9110000000001</v>
      </c>
      <c r="R4046" s="29">
        <f t="shared" si="192"/>
        <v>0</v>
      </c>
      <c r="S4046" t="str">
        <f t="shared" si="193"/>
        <v>OK</v>
      </c>
      <c r="T4046" s="10">
        <f>IFERROR(VLOOKUP(A4046,[1]!Tabla1[[#All],[Material]:[venta nueva]],38,FALSE),0)</f>
        <v>0</v>
      </c>
    </row>
    <row r="4047" spans="1:20" hidden="1" x14ac:dyDescent="0.35">
      <c r="A4047">
        <f t="shared" si="191"/>
        <v>1022856</v>
      </c>
      <c r="B4047" s="6" t="s">
        <v>629</v>
      </c>
      <c r="C4047" s="7" t="s">
        <v>553</v>
      </c>
      <c r="D4047" s="7" t="s">
        <v>1097</v>
      </c>
      <c r="E4047" s="7" t="s">
        <v>359</v>
      </c>
      <c r="F4047" s="7" t="s">
        <v>360</v>
      </c>
      <c r="G4047" s="7" t="s">
        <v>1078</v>
      </c>
      <c r="H4047" s="7" t="s">
        <v>1009</v>
      </c>
      <c r="I4047" s="6" t="s">
        <v>14</v>
      </c>
      <c r="J4047" s="1"/>
      <c r="K4047" s="1"/>
      <c r="L4047" s="1"/>
      <c r="M4047" s="1"/>
      <c r="N4047" s="1"/>
      <c r="O4047" s="1"/>
      <c r="P4047" s="1"/>
      <c r="Q4047" s="12">
        <v>170112.71100000001</v>
      </c>
      <c r="R4047" s="29">
        <f t="shared" si="192"/>
        <v>0</v>
      </c>
      <c r="S4047" t="str">
        <f t="shared" si="193"/>
        <v>OK</v>
      </c>
      <c r="T4047" s="10">
        <f>IFERROR(VLOOKUP(A4047,[1]!Tabla1[[#All],[Material]:[venta nueva]],38,FALSE),0)</f>
        <v>0</v>
      </c>
    </row>
    <row r="4048" spans="1:20" hidden="1" x14ac:dyDescent="0.35">
      <c r="A4048">
        <f t="shared" si="191"/>
        <v>1022858</v>
      </c>
      <c r="B4048" s="6" t="s">
        <v>629</v>
      </c>
      <c r="C4048" s="7" t="s">
        <v>553</v>
      </c>
      <c r="D4048" s="7" t="s">
        <v>1097</v>
      </c>
      <c r="E4048" s="7" t="s">
        <v>601</v>
      </c>
      <c r="F4048" s="7" t="s">
        <v>510</v>
      </c>
      <c r="G4048" s="7" t="s">
        <v>1075</v>
      </c>
      <c r="H4048" s="7" t="s">
        <v>1002</v>
      </c>
      <c r="I4048" s="6" t="s">
        <v>9</v>
      </c>
      <c r="J4048" s="1"/>
      <c r="K4048" s="1"/>
      <c r="L4048" s="1"/>
      <c r="M4048" s="1"/>
      <c r="N4048" s="1"/>
      <c r="O4048" s="1"/>
      <c r="P4048" s="1"/>
      <c r="Q4048" s="12">
        <v>53667.491000000002</v>
      </c>
      <c r="R4048" s="29">
        <f t="shared" si="192"/>
        <v>0</v>
      </c>
      <c r="S4048" t="str">
        <f t="shared" si="193"/>
        <v>OK</v>
      </c>
      <c r="T4048" s="10">
        <f>IFERROR(VLOOKUP(A4048,[1]!Tabla1[[#All],[Material]:[venta nueva]],38,FALSE),0)</f>
        <v>0</v>
      </c>
    </row>
    <row r="4049" spans="1:20" hidden="1" x14ac:dyDescent="0.35">
      <c r="A4049">
        <f t="shared" si="191"/>
        <v>1022863</v>
      </c>
      <c r="B4049" s="6" t="s">
        <v>629</v>
      </c>
      <c r="C4049" s="7" t="s">
        <v>553</v>
      </c>
      <c r="D4049" s="7" t="s">
        <v>1097</v>
      </c>
      <c r="E4049" s="7" t="s">
        <v>361</v>
      </c>
      <c r="F4049" s="7" t="s">
        <v>362</v>
      </c>
      <c r="G4049" s="7" t="s">
        <v>1075</v>
      </c>
      <c r="H4049" s="7" t="s">
        <v>1011</v>
      </c>
      <c r="I4049" s="6" t="s">
        <v>15</v>
      </c>
      <c r="J4049" s="1"/>
      <c r="K4049" s="1"/>
      <c r="L4049" s="1"/>
      <c r="M4049" s="1"/>
      <c r="N4049" s="1"/>
      <c r="O4049" s="1"/>
      <c r="P4049" s="1"/>
      <c r="Q4049" s="12">
        <v>91034.482000000004</v>
      </c>
      <c r="R4049" s="29">
        <f t="shared" si="192"/>
        <v>0</v>
      </c>
      <c r="S4049" t="str">
        <f t="shared" si="193"/>
        <v>OK</v>
      </c>
      <c r="T4049" s="10">
        <f>IFERROR(VLOOKUP(A4049,[1]!Tabla1[[#All],[Material]:[venta nueva]],38,FALSE),0)</f>
        <v>0</v>
      </c>
    </row>
    <row r="4050" spans="1:20" hidden="1" x14ac:dyDescent="0.35">
      <c r="A4050">
        <f t="shared" si="191"/>
        <v>1022864</v>
      </c>
      <c r="B4050" s="6" t="s">
        <v>629</v>
      </c>
      <c r="C4050" s="7" t="s">
        <v>553</v>
      </c>
      <c r="D4050" s="7" t="s">
        <v>1097</v>
      </c>
      <c r="E4050" s="7" t="s">
        <v>363</v>
      </c>
      <c r="F4050" s="7" t="s">
        <v>364</v>
      </c>
      <c r="G4050" s="7" t="s">
        <v>1075</v>
      </c>
      <c r="H4050" s="7" t="s">
        <v>1011</v>
      </c>
      <c r="I4050" s="6" t="s">
        <v>15</v>
      </c>
      <c r="J4050" s="1"/>
      <c r="K4050" s="1"/>
      <c r="L4050" s="1"/>
      <c r="M4050" s="1"/>
      <c r="N4050" s="1"/>
      <c r="O4050" s="1"/>
      <c r="P4050" s="1"/>
      <c r="Q4050" s="12">
        <v>100426.63800000001</v>
      </c>
      <c r="R4050" s="29">
        <f t="shared" si="192"/>
        <v>0</v>
      </c>
      <c r="S4050" t="str">
        <f t="shared" si="193"/>
        <v>OK</v>
      </c>
      <c r="T4050" s="10">
        <f>IFERROR(VLOOKUP(A4050,[1]!Tabla1[[#All],[Material]:[venta nueva]],38,FALSE),0)</f>
        <v>0</v>
      </c>
    </row>
    <row r="4051" spans="1:20" hidden="1" x14ac:dyDescent="0.35">
      <c r="A4051">
        <f t="shared" si="191"/>
        <v>1022865</v>
      </c>
      <c r="B4051" s="6" t="s">
        <v>629</v>
      </c>
      <c r="C4051" s="7" t="s">
        <v>553</v>
      </c>
      <c r="D4051" s="7" t="s">
        <v>1097</v>
      </c>
      <c r="E4051" s="7" t="s">
        <v>365</v>
      </c>
      <c r="F4051" s="7" t="s">
        <v>366</v>
      </c>
      <c r="G4051" s="7" t="s">
        <v>1082</v>
      </c>
      <c r="H4051" s="7" t="s">
        <v>1013</v>
      </c>
      <c r="I4051" s="6" t="s">
        <v>15</v>
      </c>
      <c r="J4051" s="1"/>
      <c r="K4051" s="1"/>
      <c r="L4051" s="1"/>
      <c r="M4051" s="1"/>
      <c r="N4051" s="1"/>
      <c r="O4051" s="1"/>
      <c r="P4051" s="1"/>
      <c r="Q4051" s="12">
        <v>70816.212</v>
      </c>
      <c r="R4051" s="29">
        <f t="shared" si="192"/>
        <v>0</v>
      </c>
      <c r="S4051" t="str">
        <f t="shared" si="193"/>
        <v>OK</v>
      </c>
      <c r="T4051" s="10">
        <f>IFERROR(VLOOKUP(A4051,[1]!Tabla1[[#All],[Material]:[venta nueva]],38,FALSE),0)</f>
        <v>0</v>
      </c>
    </row>
    <row r="4052" spans="1:20" hidden="1" x14ac:dyDescent="0.35">
      <c r="A4052">
        <f t="shared" si="191"/>
        <v>1022866</v>
      </c>
      <c r="B4052" s="6" t="s">
        <v>629</v>
      </c>
      <c r="C4052" s="7" t="s">
        <v>553</v>
      </c>
      <c r="D4052" s="7" t="s">
        <v>1097</v>
      </c>
      <c r="E4052" s="7" t="s">
        <v>367</v>
      </c>
      <c r="F4052" s="7" t="s">
        <v>368</v>
      </c>
      <c r="G4052" s="7" t="s">
        <v>1082</v>
      </c>
      <c r="H4052" s="7" t="s">
        <v>1013</v>
      </c>
      <c r="I4052" s="6" t="s">
        <v>15</v>
      </c>
      <c r="J4052" s="1"/>
      <c r="K4052" s="1"/>
      <c r="L4052" s="1"/>
      <c r="M4052" s="1"/>
      <c r="N4052" s="1"/>
      <c r="O4052" s="1"/>
      <c r="P4052" s="1"/>
      <c r="Q4052" s="12">
        <v>47543.705000000002</v>
      </c>
      <c r="R4052" s="29">
        <f t="shared" si="192"/>
        <v>0</v>
      </c>
      <c r="S4052" t="str">
        <f t="shared" si="193"/>
        <v>OK</v>
      </c>
      <c r="T4052" s="10">
        <f>IFERROR(VLOOKUP(A4052,[1]!Tabla1[[#All],[Material]:[venta nueva]],38,FALSE),0)</f>
        <v>0</v>
      </c>
    </row>
    <row r="4053" spans="1:20" hidden="1" x14ac:dyDescent="0.35">
      <c r="A4053">
        <f t="shared" si="191"/>
        <v>1022869</v>
      </c>
      <c r="B4053" s="6" t="s">
        <v>629</v>
      </c>
      <c r="C4053" s="7" t="s">
        <v>553</v>
      </c>
      <c r="D4053" s="7" t="s">
        <v>1097</v>
      </c>
      <c r="E4053" s="7" t="s">
        <v>513</v>
      </c>
      <c r="F4053" s="7" t="s">
        <v>514</v>
      </c>
      <c r="G4053" s="7" t="s">
        <v>1084</v>
      </c>
      <c r="H4053" s="7" t="s">
        <v>1017</v>
      </c>
      <c r="I4053" s="6" t="s">
        <v>16</v>
      </c>
      <c r="J4053" s="1"/>
      <c r="K4053" s="1"/>
      <c r="L4053" s="1"/>
      <c r="M4053" s="1"/>
      <c r="N4053" s="1"/>
      <c r="O4053" s="1"/>
      <c r="P4053" s="1"/>
      <c r="Q4053" s="12">
        <v>610.00400000000002</v>
      </c>
      <c r="R4053" s="29">
        <f t="shared" si="192"/>
        <v>0</v>
      </c>
      <c r="S4053" t="str">
        <f t="shared" si="193"/>
        <v>OK</v>
      </c>
      <c r="T4053" s="10">
        <f>IFERROR(VLOOKUP(A4053,[1]!Tabla1[[#All],[Material]:[venta nueva]],38,FALSE),0)</f>
        <v>0</v>
      </c>
    </row>
    <row r="4054" spans="1:20" hidden="1" x14ac:dyDescent="0.35">
      <c r="A4054">
        <f t="shared" si="191"/>
        <v>1022883</v>
      </c>
      <c r="B4054" s="6" t="s">
        <v>629</v>
      </c>
      <c r="C4054" s="7" t="s">
        <v>553</v>
      </c>
      <c r="D4054" s="7" t="s">
        <v>1097</v>
      </c>
      <c r="E4054" s="7" t="s">
        <v>369</v>
      </c>
      <c r="F4054" s="7" t="s">
        <v>370</v>
      </c>
      <c r="G4054" s="7" t="s">
        <v>1074</v>
      </c>
      <c r="H4054" s="7" t="s">
        <v>1018</v>
      </c>
      <c r="I4054" s="6" t="s">
        <v>8</v>
      </c>
      <c r="J4054" s="1"/>
      <c r="K4054" s="1"/>
      <c r="L4054" s="1"/>
      <c r="M4054" s="1"/>
      <c r="N4054" s="1"/>
      <c r="O4054" s="1"/>
      <c r="P4054" s="1"/>
      <c r="Q4054" s="12">
        <v>8787.0490000000009</v>
      </c>
      <c r="R4054" s="29">
        <f t="shared" si="192"/>
        <v>0</v>
      </c>
      <c r="S4054" t="str">
        <f t="shared" si="193"/>
        <v>OK</v>
      </c>
      <c r="T4054" s="10">
        <f>IFERROR(VLOOKUP(A4054,[1]!Tabla1[[#All],[Material]:[venta nueva]],38,FALSE),0)</f>
        <v>0</v>
      </c>
    </row>
    <row r="4055" spans="1:20" hidden="1" x14ac:dyDescent="0.35">
      <c r="A4055">
        <f t="shared" si="191"/>
        <v>1022885</v>
      </c>
      <c r="B4055" s="6" t="s">
        <v>629</v>
      </c>
      <c r="C4055" s="7" t="s">
        <v>553</v>
      </c>
      <c r="D4055" s="7" t="s">
        <v>1097</v>
      </c>
      <c r="E4055" s="7" t="s">
        <v>371</v>
      </c>
      <c r="F4055" s="7" t="s">
        <v>372</v>
      </c>
      <c r="G4055" s="7" t="s">
        <v>1082</v>
      </c>
      <c r="H4055" s="7" t="s">
        <v>1013</v>
      </c>
      <c r="I4055" s="6" t="s">
        <v>12</v>
      </c>
      <c r="J4055" s="1"/>
      <c r="K4055" s="1"/>
      <c r="L4055" s="1"/>
      <c r="M4055" s="1"/>
      <c r="N4055" s="1"/>
      <c r="O4055" s="1"/>
      <c r="P4055" s="1"/>
      <c r="Q4055" s="12">
        <v>534246.68299999996</v>
      </c>
      <c r="R4055" s="29">
        <f t="shared" si="192"/>
        <v>0</v>
      </c>
      <c r="S4055" t="str">
        <f t="shared" si="193"/>
        <v>OK</v>
      </c>
      <c r="T4055" s="10">
        <f>IFERROR(VLOOKUP(A4055,[1]!Tabla1[[#All],[Material]:[venta nueva]],38,FALSE),0)</f>
        <v>0</v>
      </c>
    </row>
    <row r="4056" spans="1:20" hidden="1" x14ac:dyDescent="0.35">
      <c r="A4056">
        <f t="shared" si="191"/>
        <v>1022887</v>
      </c>
      <c r="B4056" s="6" t="s">
        <v>629</v>
      </c>
      <c r="C4056" s="7" t="s">
        <v>553</v>
      </c>
      <c r="D4056" s="7" t="s">
        <v>1097</v>
      </c>
      <c r="E4056" s="7" t="s">
        <v>373</v>
      </c>
      <c r="F4056" s="7" t="s">
        <v>374</v>
      </c>
      <c r="G4056" s="7" t="s">
        <v>1082</v>
      </c>
      <c r="H4056" s="7" t="s">
        <v>1013</v>
      </c>
      <c r="I4056" s="6" t="s">
        <v>12</v>
      </c>
      <c r="J4056" s="1"/>
      <c r="K4056" s="1"/>
      <c r="L4056" s="1"/>
      <c r="M4056" s="1"/>
      <c r="N4056" s="1"/>
      <c r="O4056" s="1"/>
      <c r="P4056" s="1"/>
      <c r="Q4056" s="12">
        <v>316143.48</v>
      </c>
      <c r="R4056" s="29">
        <f t="shared" si="192"/>
        <v>0</v>
      </c>
      <c r="S4056" t="str">
        <f t="shared" si="193"/>
        <v>OK</v>
      </c>
      <c r="T4056" s="10">
        <f>IFERROR(VLOOKUP(A4056,[1]!Tabla1[[#All],[Material]:[venta nueva]],38,FALSE),0)</f>
        <v>0</v>
      </c>
    </row>
    <row r="4057" spans="1:20" hidden="1" x14ac:dyDescent="0.35">
      <c r="A4057">
        <f t="shared" si="191"/>
        <v>1022901</v>
      </c>
      <c r="B4057" s="6" t="s">
        <v>629</v>
      </c>
      <c r="C4057" s="7" t="s">
        <v>553</v>
      </c>
      <c r="D4057" s="7" t="s">
        <v>1097</v>
      </c>
      <c r="E4057" s="7" t="s">
        <v>481</v>
      </c>
      <c r="F4057" s="7" t="s">
        <v>482</v>
      </c>
      <c r="G4057" s="7" t="s">
        <v>1082</v>
      </c>
      <c r="H4057" s="7" t="s">
        <v>1013</v>
      </c>
      <c r="I4057" s="6" t="s">
        <v>16</v>
      </c>
      <c r="J4057" s="1"/>
      <c r="K4057" s="1"/>
      <c r="L4057" s="1"/>
      <c r="M4057" s="1"/>
      <c r="N4057" s="1"/>
      <c r="O4057" s="1"/>
      <c r="P4057" s="1"/>
      <c r="Q4057" s="12">
        <v>10076.781999999999</v>
      </c>
      <c r="R4057" s="29">
        <f t="shared" si="192"/>
        <v>0</v>
      </c>
      <c r="S4057" t="str">
        <f t="shared" si="193"/>
        <v>OK</v>
      </c>
      <c r="T4057" s="10">
        <f>IFERROR(VLOOKUP(A4057,[1]!Tabla1[[#All],[Material]:[venta nueva]],38,FALSE),0)</f>
        <v>0</v>
      </c>
    </row>
    <row r="4058" spans="1:20" hidden="1" x14ac:dyDescent="0.35">
      <c r="A4058">
        <f t="shared" si="191"/>
        <v>1022907</v>
      </c>
      <c r="B4058" s="6" t="s">
        <v>629</v>
      </c>
      <c r="C4058" s="7" t="s">
        <v>553</v>
      </c>
      <c r="D4058" s="7" t="s">
        <v>1097</v>
      </c>
      <c r="E4058" s="7" t="s">
        <v>528</v>
      </c>
      <c r="F4058" s="7" t="s">
        <v>529</v>
      </c>
      <c r="G4058" s="7" t="s">
        <v>1069</v>
      </c>
      <c r="H4058" s="7" t="s">
        <v>1026</v>
      </c>
      <c r="I4058" s="6" t="s">
        <v>10</v>
      </c>
      <c r="J4058" s="1"/>
      <c r="K4058" s="1"/>
      <c r="L4058" s="1"/>
      <c r="M4058" s="1"/>
      <c r="N4058" s="1"/>
      <c r="O4058" s="1"/>
      <c r="P4058" s="1"/>
      <c r="Q4058" s="12">
        <v>26249.994999999999</v>
      </c>
      <c r="R4058" s="29">
        <f t="shared" si="192"/>
        <v>0</v>
      </c>
      <c r="S4058" t="str">
        <f t="shared" si="193"/>
        <v>OK</v>
      </c>
      <c r="T4058" s="10">
        <f>IFERROR(VLOOKUP(A4058,[1]!Tabla1[[#All],[Material]:[venta nueva]],38,FALSE),0)</f>
        <v>0</v>
      </c>
    </row>
    <row r="4059" spans="1:20" hidden="1" x14ac:dyDescent="0.35">
      <c r="A4059">
        <f t="shared" si="191"/>
        <v>1022914</v>
      </c>
      <c r="B4059" s="6" t="s">
        <v>629</v>
      </c>
      <c r="C4059" s="7" t="s">
        <v>553</v>
      </c>
      <c r="D4059" s="7" t="s">
        <v>1097</v>
      </c>
      <c r="E4059" s="7" t="s">
        <v>375</v>
      </c>
      <c r="F4059" s="7" t="s">
        <v>506</v>
      </c>
      <c r="G4059" s="7" t="s">
        <v>1078</v>
      </c>
      <c r="H4059" s="7" t="s">
        <v>1006</v>
      </c>
      <c r="I4059" s="6" t="s">
        <v>15</v>
      </c>
      <c r="J4059" s="1"/>
      <c r="K4059" s="1"/>
      <c r="L4059" s="1"/>
      <c r="M4059" s="1"/>
      <c r="N4059" s="1"/>
      <c r="O4059" s="1"/>
      <c r="P4059" s="1"/>
      <c r="Q4059" s="12">
        <v>28232.942999999999</v>
      </c>
      <c r="R4059" s="29">
        <f t="shared" si="192"/>
        <v>0</v>
      </c>
      <c r="S4059" t="str">
        <f t="shared" si="193"/>
        <v>OK</v>
      </c>
      <c r="T4059" s="10">
        <f>IFERROR(VLOOKUP(A4059,[1]!Tabla1[[#All],[Material]:[venta nueva]],38,FALSE),0)</f>
        <v>0</v>
      </c>
    </row>
    <row r="4060" spans="1:20" hidden="1" x14ac:dyDescent="0.35">
      <c r="A4060">
        <f t="shared" si="191"/>
        <v>1022918</v>
      </c>
      <c r="B4060" s="6" t="s">
        <v>629</v>
      </c>
      <c r="C4060" s="7" t="s">
        <v>553</v>
      </c>
      <c r="D4060" s="7" t="s">
        <v>1097</v>
      </c>
      <c r="E4060" s="7" t="s">
        <v>376</v>
      </c>
      <c r="F4060" s="7" t="s">
        <v>377</v>
      </c>
      <c r="G4060" s="7" t="s">
        <v>1078</v>
      </c>
      <c r="H4060" s="7" t="s">
        <v>1006</v>
      </c>
      <c r="I4060" s="6" t="s">
        <v>15</v>
      </c>
      <c r="J4060" s="1"/>
      <c r="K4060" s="1"/>
      <c r="L4060" s="1"/>
      <c r="M4060" s="1"/>
      <c r="N4060" s="1"/>
      <c r="O4060" s="1"/>
      <c r="P4060" s="1"/>
      <c r="Q4060" s="12">
        <v>95999.997000000003</v>
      </c>
      <c r="R4060" s="29">
        <f t="shared" si="192"/>
        <v>0</v>
      </c>
      <c r="S4060" t="str">
        <f t="shared" si="193"/>
        <v>OK</v>
      </c>
      <c r="T4060" s="10">
        <f>IFERROR(VLOOKUP(A4060,[1]!Tabla1[[#All],[Material]:[venta nueva]],38,FALSE),0)</f>
        <v>0</v>
      </c>
    </row>
    <row r="4061" spans="1:20" hidden="1" x14ac:dyDescent="0.35">
      <c r="A4061">
        <f t="shared" si="191"/>
        <v>1022919</v>
      </c>
      <c r="B4061" s="6" t="s">
        <v>629</v>
      </c>
      <c r="C4061" s="7" t="s">
        <v>553</v>
      </c>
      <c r="D4061" s="7" t="s">
        <v>1097</v>
      </c>
      <c r="E4061" s="7" t="s">
        <v>378</v>
      </c>
      <c r="F4061" s="7" t="s">
        <v>379</v>
      </c>
      <c r="G4061" s="7" t="s">
        <v>1075</v>
      </c>
      <c r="H4061" s="7" t="s">
        <v>1003</v>
      </c>
      <c r="I4061" s="6" t="s">
        <v>16</v>
      </c>
      <c r="J4061" s="1"/>
      <c r="K4061" s="1"/>
      <c r="L4061" s="1"/>
      <c r="M4061" s="1"/>
      <c r="N4061" s="1"/>
      <c r="O4061" s="1"/>
      <c r="P4061" s="1"/>
      <c r="Q4061" s="12">
        <v>26225.478999999999</v>
      </c>
      <c r="R4061" s="29">
        <f t="shared" si="192"/>
        <v>0</v>
      </c>
      <c r="S4061" t="str">
        <f t="shared" si="193"/>
        <v>OK</v>
      </c>
      <c r="T4061" s="10">
        <f>IFERROR(VLOOKUP(A4061,[1]!Tabla1[[#All],[Material]:[venta nueva]],38,FALSE),0)</f>
        <v>0</v>
      </c>
    </row>
    <row r="4062" spans="1:20" hidden="1" x14ac:dyDescent="0.35">
      <c r="A4062">
        <f t="shared" si="191"/>
        <v>1022920</v>
      </c>
      <c r="B4062" s="6" t="s">
        <v>629</v>
      </c>
      <c r="C4062" s="7" t="s">
        <v>553</v>
      </c>
      <c r="D4062" s="7" t="s">
        <v>1097</v>
      </c>
      <c r="E4062" s="7" t="s">
        <v>380</v>
      </c>
      <c r="F4062" s="7" t="s">
        <v>381</v>
      </c>
      <c r="G4062" s="7" t="s">
        <v>1078</v>
      </c>
      <c r="H4062" s="7" t="s">
        <v>1009</v>
      </c>
      <c r="I4062" s="6" t="s">
        <v>11</v>
      </c>
      <c r="J4062" s="1"/>
      <c r="K4062" s="1"/>
      <c r="L4062" s="1"/>
      <c r="M4062" s="1"/>
      <c r="N4062" s="1"/>
      <c r="O4062" s="1"/>
      <c r="P4062" s="1"/>
      <c r="Q4062" s="12">
        <v>22201.655999999999</v>
      </c>
      <c r="R4062" s="29">
        <f t="shared" si="192"/>
        <v>0</v>
      </c>
      <c r="S4062" t="str">
        <f t="shared" si="193"/>
        <v>OK</v>
      </c>
      <c r="T4062" s="10">
        <f>IFERROR(VLOOKUP(A4062,[1]!Tabla1[[#All],[Material]:[venta nueva]],38,FALSE),0)</f>
        <v>0</v>
      </c>
    </row>
    <row r="4063" spans="1:20" hidden="1" x14ac:dyDescent="0.35">
      <c r="A4063">
        <f t="shared" si="191"/>
        <v>1022921</v>
      </c>
      <c r="B4063" s="6" t="s">
        <v>629</v>
      </c>
      <c r="C4063" s="7" t="s">
        <v>553</v>
      </c>
      <c r="D4063" s="7" t="s">
        <v>1097</v>
      </c>
      <c r="E4063" s="7" t="s">
        <v>382</v>
      </c>
      <c r="F4063" s="7" t="s">
        <v>383</v>
      </c>
      <c r="G4063" s="7" t="s">
        <v>1078</v>
      </c>
      <c r="H4063" s="7" t="s">
        <v>1009</v>
      </c>
      <c r="I4063" s="6" t="s">
        <v>11</v>
      </c>
      <c r="J4063" s="1"/>
      <c r="K4063" s="1"/>
      <c r="L4063" s="1"/>
      <c r="M4063" s="1"/>
      <c r="N4063" s="1"/>
      <c r="O4063" s="1"/>
      <c r="P4063" s="1"/>
      <c r="Q4063" s="12">
        <v>34403.326999999997</v>
      </c>
      <c r="R4063" s="29">
        <f t="shared" si="192"/>
        <v>0</v>
      </c>
      <c r="S4063" t="str">
        <f t="shared" si="193"/>
        <v>OK</v>
      </c>
      <c r="T4063" s="10">
        <f>IFERROR(VLOOKUP(A4063,[1]!Tabla1[[#All],[Material]:[venta nueva]],38,FALSE),0)</f>
        <v>0</v>
      </c>
    </row>
    <row r="4064" spans="1:20" hidden="1" x14ac:dyDescent="0.35">
      <c r="A4064">
        <f t="shared" si="191"/>
        <v>1022930</v>
      </c>
      <c r="B4064" s="6" t="s">
        <v>629</v>
      </c>
      <c r="C4064" s="7" t="s">
        <v>553</v>
      </c>
      <c r="D4064" s="7" t="s">
        <v>1097</v>
      </c>
      <c r="E4064" s="7" t="s">
        <v>384</v>
      </c>
      <c r="F4064" s="7" t="s">
        <v>385</v>
      </c>
      <c r="G4064" s="7" t="s">
        <v>1082</v>
      </c>
      <c r="H4064" s="7" t="s">
        <v>1013</v>
      </c>
      <c r="I4064" s="6" t="s">
        <v>12</v>
      </c>
      <c r="J4064" s="1"/>
      <c r="K4064" s="1"/>
      <c r="L4064" s="1"/>
      <c r="M4064" s="1"/>
      <c r="N4064" s="1"/>
      <c r="O4064" s="1"/>
      <c r="P4064" s="1"/>
      <c r="Q4064" s="12">
        <v>87147.849000000002</v>
      </c>
      <c r="R4064" s="29">
        <f t="shared" si="192"/>
        <v>0</v>
      </c>
      <c r="S4064" t="str">
        <f t="shared" si="193"/>
        <v>OK</v>
      </c>
      <c r="T4064" s="10">
        <f>IFERROR(VLOOKUP(A4064,[1]!Tabla1[[#All],[Material]:[venta nueva]],38,FALSE),0)</f>
        <v>0</v>
      </c>
    </row>
    <row r="4065" spans="1:20" hidden="1" x14ac:dyDescent="0.35">
      <c r="A4065">
        <f t="shared" si="191"/>
        <v>1022931</v>
      </c>
      <c r="B4065" s="6" t="s">
        <v>629</v>
      </c>
      <c r="C4065" s="7" t="s">
        <v>553</v>
      </c>
      <c r="D4065" s="7" t="s">
        <v>1097</v>
      </c>
      <c r="E4065" s="7" t="s">
        <v>386</v>
      </c>
      <c r="F4065" s="7" t="s">
        <v>387</v>
      </c>
      <c r="G4065" s="7" t="s">
        <v>985</v>
      </c>
      <c r="H4065" s="7" t="s">
        <v>1012</v>
      </c>
      <c r="I4065" s="6" t="s">
        <v>16</v>
      </c>
      <c r="J4065" s="1"/>
      <c r="K4065" s="1"/>
      <c r="L4065" s="1"/>
      <c r="M4065" s="1"/>
      <c r="N4065" s="1"/>
      <c r="O4065" s="1"/>
      <c r="P4065" s="1"/>
      <c r="Q4065" s="12">
        <v>33298.28</v>
      </c>
      <c r="R4065" s="29">
        <f t="shared" si="192"/>
        <v>0</v>
      </c>
      <c r="S4065" t="str">
        <f t="shared" si="193"/>
        <v>OK</v>
      </c>
      <c r="T4065" s="10">
        <f>IFERROR(VLOOKUP(A4065,[1]!Tabla1[[#All],[Material]:[venta nueva]],38,FALSE),0)</f>
        <v>0</v>
      </c>
    </row>
    <row r="4066" spans="1:20" hidden="1" x14ac:dyDescent="0.35">
      <c r="A4066">
        <f t="shared" si="191"/>
        <v>1022940</v>
      </c>
      <c r="B4066" s="6" t="s">
        <v>629</v>
      </c>
      <c r="C4066" s="7" t="s">
        <v>553</v>
      </c>
      <c r="D4066" s="7" t="s">
        <v>1097</v>
      </c>
      <c r="E4066" s="7" t="s">
        <v>391</v>
      </c>
      <c r="F4066" s="7" t="s">
        <v>392</v>
      </c>
      <c r="G4066" s="7" t="s">
        <v>1086</v>
      </c>
      <c r="H4066" s="7" t="s">
        <v>1025</v>
      </c>
      <c r="I4066" s="6" t="s">
        <v>14</v>
      </c>
      <c r="J4066" s="1"/>
      <c r="K4066" s="1"/>
      <c r="L4066" s="1"/>
      <c r="M4066" s="1"/>
      <c r="N4066" s="1"/>
      <c r="O4066" s="1"/>
      <c r="P4066" s="1"/>
      <c r="Q4066" s="12">
        <v>33451.476000000002</v>
      </c>
      <c r="R4066" s="29">
        <f t="shared" si="192"/>
        <v>0</v>
      </c>
      <c r="S4066" t="str">
        <f t="shared" si="193"/>
        <v>OK</v>
      </c>
      <c r="T4066" s="10">
        <f>IFERROR(VLOOKUP(A4066,[1]!Tabla1[[#All],[Material]:[venta nueva]],38,FALSE),0)</f>
        <v>0</v>
      </c>
    </row>
    <row r="4067" spans="1:20" hidden="1" x14ac:dyDescent="0.35">
      <c r="A4067">
        <f t="shared" si="191"/>
        <v>1022941</v>
      </c>
      <c r="B4067" s="6" t="s">
        <v>629</v>
      </c>
      <c r="C4067" s="7" t="s">
        <v>553</v>
      </c>
      <c r="D4067" s="7" t="s">
        <v>1097</v>
      </c>
      <c r="E4067" s="7" t="s">
        <v>393</v>
      </c>
      <c r="F4067" s="7" t="s">
        <v>394</v>
      </c>
      <c r="G4067" s="7" t="s">
        <v>1086</v>
      </c>
      <c r="H4067" s="7" t="s">
        <v>1025</v>
      </c>
      <c r="I4067" s="6" t="s">
        <v>14</v>
      </c>
      <c r="J4067" s="1"/>
      <c r="K4067" s="1"/>
      <c r="L4067" s="1"/>
      <c r="M4067" s="1"/>
      <c r="N4067" s="1"/>
      <c r="O4067" s="1"/>
      <c r="P4067" s="1"/>
      <c r="Q4067" s="12">
        <v>51385.614000000001</v>
      </c>
      <c r="R4067" s="29">
        <f t="shared" si="192"/>
        <v>0</v>
      </c>
      <c r="S4067" t="str">
        <f t="shared" si="193"/>
        <v>OK</v>
      </c>
      <c r="T4067" s="10">
        <f>IFERROR(VLOOKUP(A4067,[1]!Tabla1[[#All],[Material]:[venta nueva]],38,FALSE),0)</f>
        <v>0</v>
      </c>
    </row>
    <row r="4068" spans="1:20" hidden="1" x14ac:dyDescent="0.35">
      <c r="A4068">
        <f t="shared" si="191"/>
        <v>1022945</v>
      </c>
      <c r="B4068" s="6" t="s">
        <v>629</v>
      </c>
      <c r="C4068" s="7" t="s">
        <v>553</v>
      </c>
      <c r="D4068" s="7" t="s">
        <v>1097</v>
      </c>
      <c r="E4068" s="7" t="s">
        <v>397</v>
      </c>
      <c r="F4068" s="7" t="s">
        <v>223</v>
      </c>
      <c r="G4068" s="7" t="s">
        <v>1078</v>
      </c>
      <c r="H4068" s="7" t="s">
        <v>1027</v>
      </c>
      <c r="I4068" s="6" t="s">
        <v>14</v>
      </c>
      <c r="J4068" s="1"/>
      <c r="K4068" s="1"/>
      <c r="L4068" s="1"/>
      <c r="M4068" s="1"/>
      <c r="N4068" s="1"/>
      <c r="O4068" s="1"/>
      <c r="P4068" s="1"/>
      <c r="Q4068" s="12">
        <v>193880.00099999999</v>
      </c>
      <c r="R4068" s="29">
        <f t="shared" si="192"/>
        <v>0</v>
      </c>
      <c r="S4068" t="str">
        <f t="shared" si="193"/>
        <v>OK</v>
      </c>
      <c r="T4068" s="10">
        <f>IFERROR(VLOOKUP(A4068,[1]!Tabla1[[#All],[Material]:[venta nueva]],38,FALSE),0)</f>
        <v>0</v>
      </c>
    </row>
    <row r="4069" spans="1:20" hidden="1" x14ac:dyDescent="0.35">
      <c r="A4069">
        <f t="shared" si="191"/>
        <v>1022987</v>
      </c>
      <c r="B4069" s="6" t="s">
        <v>629</v>
      </c>
      <c r="C4069" s="7" t="s">
        <v>553</v>
      </c>
      <c r="D4069" s="7" t="s">
        <v>1097</v>
      </c>
      <c r="E4069" s="7" t="s">
        <v>546</v>
      </c>
      <c r="F4069" s="7" t="s">
        <v>547</v>
      </c>
      <c r="G4069" s="7" t="s">
        <v>1079</v>
      </c>
      <c r="H4069" s="7" t="s">
        <v>1007</v>
      </c>
      <c r="I4069" s="6" t="s">
        <v>16</v>
      </c>
      <c r="J4069" s="1"/>
      <c r="K4069" s="1"/>
      <c r="L4069" s="1"/>
      <c r="M4069" s="1"/>
      <c r="N4069" s="1"/>
      <c r="O4069" s="1"/>
      <c r="P4069" s="1"/>
      <c r="Q4069" s="12">
        <v>26070</v>
      </c>
      <c r="R4069" s="29">
        <f t="shared" si="192"/>
        <v>0</v>
      </c>
      <c r="S4069" t="str">
        <f t="shared" si="193"/>
        <v>OK</v>
      </c>
      <c r="T4069" s="10">
        <f>IFERROR(VLOOKUP(A4069,[1]!Tabla1[[#All],[Material]:[venta nueva]],38,FALSE),0)</f>
        <v>0</v>
      </c>
    </row>
    <row r="4070" spans="1:20" hidden="1" x14ac:dyDescent="0.35">
      <c r="A4070">
        <f t="shared" si="191"/>
        <v>1022989</v>
      </c>
      <c r="B4070" s="6" t="s">
        <v>629</v>
      </c>
      <c r="C4070" s="7" t="s">
        <v>553</v>
      </c>
      <c r="D4070" s="7" t="s">
        <v>1097</v>
      </c>
      <c r="E4070" s="7" t="s">
        <v>402</v>
      </c>
      <c r="F4070" s="7" t="s">
        <v>403</v>
      </c>
      <c r="G4070" s="7" t="s">
        <v>1075</v>
      </c>
      <c r="H4070" s="7" t="s">
        <v>1003</v>
      </c>
      <c r="I4070" s="6" t="s">
        <v>15</v>
      </c>
      <c r="J4070" s="1"/>
      <c r="K4070" s="1"/>
      <c r="L4070" s="1"/>
      <c r="M4070" s="1"/>
      <c r="N4070" s="1"/>
      <c r="O4070" s="1"/>
      <c r="P4070" s="1"/>
      <c r="Q4070" s="12">
        <v>48358.512000000002</v>
      </c>
      <c r="R4070" s="29">
        <f t="shared" si="192"/>
        <v>0</v>
      </c>
      <c r="S4070" t="str">
        <f t="shared" si="193"/>
        <v>OK</v>
      </c>
      <c r="T4070" s="10">
        <f>IFERROR(VLOOKUP(A4070,[1]!Tabla1[[#All],[Material]:[venta nueva]],38,FALSE),0)</f>
        <v>0</v>
      </c>
    </row>
    <row r="4071" spans="1:20" hidden="1" x14ac:dyDescent="0.35">
      <c r="A4071">
        <f t="shared" si="191"/>
        <v>1022990</v>
      </c>
      <c r="B4071" s="6" t="s">
        <v>629</v>
      </c>
      <c r="C4071" s="7" t="s">
        <v>553</v>
      </c>
      <c r="D4071" s="7" t="s">
        <v>1097</v>
      </c>
      <c r="E4071" s="7" t="s">
        <v>404</v>
      </c>
      <c r="F4071" s="7" t="s">
        <v>405</v>
      </c>
      <c r="G4071" s="7" t="s">
        <v>1082</v>
      </c>
      <c r="H4071" s="7" t="s">
        <v>1013</v>
      </c>
      <c r="I4071" s="6" t="s">
        <v>16</v>
      </c>
      <c r="J4071" s="1"/>
      <c r="K4071" s="1"/>
      <c r="L4071" s="1"/>
      <c r="M4071" s="1"/>
      <c r="N4071" s="1"/>
      <c r="O4071" s="1"/>
      <c r="P4071" s="1"/>
      <c r="Q4071" s="12">
        <v>142.68600000000001</v>
      </c>
      <c r="R4071" s="29">
        <f t="shared" si="192"/>
        <v>0</v>
      </c>
      <c r="S4071" t="str">
        <f t="shared" si="193"/>
        <v>OK</v>
      </c>
      <c r="T4071" s="10">
        <f>IFERROR(VLOOKUP(A4071,[1]!Tabla1[[#All],[Material]:[venta nueva]],38,FALSE),0)</f>
        <v>0</v>
      </c>
    </row>
    <row r="4072" spans="1:20" hidden="1" x14ac:dyDescent="0.35">
      <c r="A4072">
        <f t="shared" si="191"/>
        <v>1023035</v>
      </c>
      <c r="B4072" s="6" t="s">
        <v>629</v>
      </c>
      <c r="C4072" s="7" t="s">
        <v>553</v>
      </c>
      <c r="D4072" s="7" t="s">
        <v>1097</v>
      </c>
      <c r="E4072" s="7" t="s">
        <v>468</v>
      </c>
      <c r="F4072" s="7" t="s">
        <v>469</v>
      </c>
      <c r="G4072" s="7" t="s">
        <v>1081</v>
      </c>
      <c r="H4072" s="7" t="s">
        <v>1010</v>
      </c>
      <c r="I4072" s="6" t="s">
        <v>14</v>
      </c>
      <c r="J4072" s="1"/>
      <c r="K4072" s="1"/>
      <c r="L4072" s="1"/>
      <c r="M4072" s="1"/>
      <c r="N4072" s="1"/>
      <c r="O4072" s="1"/>
      <c r="P4072" s="1"/>
      <c r="Q4072" s="12">
        <v>16365.004000000001</v>
      </c>
      <c r="R4072" s="29">
        <f t="shared" si="192"/>
        <v>0</v>
      </c>
      <c r="S4072" t="str">
        <f t="shared" si="193"/>
        <v>OK</v>
      </c>
      <c r="T4072" s="10">
        <f>IFERROR(VLOOKUP(A4072,[1]!Tabla1[[#All],[Material]:[venta nueva]],38,FALSE),0)</f>
        <v>0</v>
      </c>
    </row>
    <row r="4073" spans="1:20" hidden="1" x14ac:dyDescent="0.35">
      <c r="A4073">
        <f t="shared" si="191"/>
        <v>1023037</v>
      </c>
      <c r="B4073" s="6" t="s">
        <v>629</v>
      </c>
      <c r="C4073" s="7" t="s">
        <v>553</v>
      </c>
      <c r="D4073" s="7" t="s">
        <v>1097</v>
      </c>
      <c r="E4073" s="7" t="s">
        <v>409</v>
      </c>
      <c r="F4073" s="7" t="s">
        <v>410</v>
      </c>
      <c r="G4073" s="7" t="s">
        <v>1082</v>
      </c>
      <c r="H4073" s="7" t="s">
        <v>1013</v>
      </c>
      <c r="I4073" s="6" t="s">
        <v>12</v>
      </c>
      <c r="J4073" s="1"/>
      <c r="K4073" s="1"/>
      <c r="L4073" s="1"/>
      <c r="M4073" s="1"/>
      <c r="N4073" s="1"/>
      <c r="O4073" s="1"/>
      <c r="P4073" s="1"/>
      <c r="Q4073" s="12">
        <v>117947.33500000001</v>
      </c>
      <c r="R4073" s="29">
        <f t="shared" si="192"/>
        <v>0</v>
      </c>
      <c r="S4073" t="str">
        <f t="shared" si="193"/>
        <v>OK</v>
      </c>
      <c r="T4073" s="10">
        <f>IFERROR(VLOOKUP(A4073,[1]!Tabla1[[#All],[Material]:[venta nueva]],38,FALSE),0)</f>
        <v>0</v>
      </c>
    </row>
    <row r="4074" spans="1:20" hidden="1" x14ac:dyDescent="0.35">
      <c r="A4074">
        <f t="shared" si="191"/>
        <v>1023038</v>
      </c>
      <c r="B4074" s="6" t="s">
        <v>629</v>
      </c>
      <c r="C4074" s="7" t="s">
        <v>553</v>
      </c>
      <c r="D4074" s="7" t="s">
        <v>1097</v>
      </c>
      <c r="E4074" s="7" t="s">
        <v>411</v>
      </c>
      <c r="F4074" s="7" t="s">
        <v>412</v>
      </c>
      <c r="G4074" s="7" t="s">
        <v>1075</v>
      </c>
      <c r="H4074" s="7" t="s">
        <v>1011</v>
      </c>
      <c r="I4074" s="6" t="s">
        <v>12</v>
      </c>
      <c r="J4074" s="1"/>
      <c r="K4074" s="1"/>
      <c r="L4074" s="1"/>
      <c r="M4074" s="1"/>
      <c r="N4074" s="1"/>
      <c r="O4074" s="1"/>
      <c r="P4074" s="1"/>
      <c r="Q4074" s="12">
        <v>77000.005000000005</v>
      </c>
      <c r="R4074" s="29">
        <f t="shared" si="192"/>
        <v>0</v>
      </c>
      <c r="S4074" t="str">
        <f t="shared" si="193"/>
        <v>OK</v>
      </c>
      <c r="T4074" s="10">
        <f>IFERROR(VLOOKUP(A4074,[1]!Tabla1[[#All],[Material]:[venta nueva]],38,FALSE),0)</f>
        <v>0</v>
      </c>
    </row>
    <row r="4075" spans="1:20" hidden="1" x14ac:dyDescent="0.35">
      <c r="A4075">
        <f t="shared" si="191"/>
        <v>1023055</v>
      </c>
      <c r="B4075" s="6" t="s">
        <v>629</v>
      </c>
      <c r="C4075" s="7" t="s">
        <v>553</v>
      </c>
      <c r="D4075" s="7" t="s">
        <v>1097</v>
      </c>
      <c r="E4075" s="7" t="s">
        <v>542</v>
      </c>
      <c r="F4075" s="7" t="s">
        <v>543</v>
      </c>
      <c r="G4075" s="7" t="s">
        <v>1075</v>
      </c>
      <c r="H4075" s="7" t="s">
        <v>1011</v>
      </c>
      <c r="I4075" s="6" t="s">
        <v>16</v>
      </c>
      <c r="J4075" s="1"/>
      <c r="K4075" s="1"/>
      <c r="L4075" s="1"/>
      <c r="M4075" s="1"/>
      <c r="N4075" s="1"/>
      <c r="O4075" s="1"/>
      <c r="P4075" s="1"/>
      <c r="Q4075" s="12">
        <v>3706.54</v>
      </c>
      <c r="R4075" s="29">
        <f t="shared" si="192"/>
        <v>0</v>
      </c>
      <c r="S4075" t="str">
        <f t="shared" si="193"/>
        <v>OK</v>
      </c>
      <c r="T4075" s="10">
        <f>IFERROR(VLOOKUP(A4075,[1]!Tabla1[[#All],[Material]:[venta nueva]],38,FALSE),0)</f>
        <v>0</v>
      </c>
    </row>
    <row r="4076" spans="1:20" hidden="1" x14ac:dyDescent="0.35">
      <c r="A4076">
        <f t="shared" si="191"/>
        <v>1023090</v>
      </c>
      <c r="B4076" s="6" t="s">
        <v>629</v>
      </c>
      <c r="C4076" s="7" t="s">
        <v>553</v>
      </c>
      <c r="D4076" s="7" t="s">
        <v>1097</v>
      </c>
      <c r="E4076" s="7" t="s">
        <v>413</v>
      </c>
      <c r="F4076" s="7" t="s">
        <v>414</v>
      </c>
      <c r="G4076" s="7" t="s">
        <v>1082</v>
      </c>
      <c r="H4076" s="7" t="s">
        <v>1013</v>
      </c>
      <c r="I4076" s="6" t="s">
        <v>12</v>
      </c>
      <c r="J4076" s="1"/>
      <c r="K4076" s="1"/>
      <c r="L4076" s="1"/>
      <c r="M4076" s="1"/>
      <c r="N4076" s="1"/>
      <c r="O4076" s="1"/>
      <c r="P4076" s="1"/>
      <c r="Q4076" s="12">
        <v>18636.79</v>
      </c>
      <c r="R4076" s="29">
        <f t="shared" si="192"/>
        <v>0</v>
      </c>
      <c r="S4076" t="str">
        <f t="shared" si="193"/>
        <v>OK</v>
      </c>
      <c r="T4076" s="10">
        <f>IFERROR(VLOOKUP(A4076,[1]!Tabla1[[#All],[Material]:[venta nueva]],38,FALSE),0)</f>
        <v>0</v>
      </c>
    </row>
    <row r="4077" spans="1:20" hidden="1" x14ac:dyDescent="0.35">
      <c r="A4077">
        <f t="shared" si="191"/>
        <v>1023093</v>
      </c>
      <c r="B4077" s="6" t="s">
        <v>629</v>
      </c>
      <c r="C4077" s="7" t="s">
        <v>553</v>
      </c>
      <c r="D4077" s="7" t="s">
        <v>1097</v>
      </c>
      <c r="E4077" s="7" t="s">
        <v>415</v>
      </c>
      <c r="F4077" s="7" t="s">
        <v>416</v>
      </c>
      <c r="G4077" s="7" t="s">
        <v>1081</v>
      </c>
      <c r="H4077" s="7" t="s">
        <v>1010</v>
      </c>
      <c r="I4077" s="6" t="s">
        <v>14</v>
      </c>
      <c r="J4077" s="1"/>
      <c r="K4077" s="1"/>
      <c r="L4077" s="1"/>
      <c r="M4077" s="1"/>
      <c r="N4077" s="1"/>
      <c r="O4077" s="1"/>
      <c r="P4077" s="1"/>
      <c r="Q4077" s="12">
        <v>66604.975999999995</v>
      </c>
      <c r="R4077" s="29">
        <f t="shared" si="192"/>
        <v>0</v>
      </c>
      <c r="S4077" t="str">
        <f t="shared" si="193"/>
        <v>OK</v>
      </c>
      <c r="T4077" s="10">
        <f>IFERROR(VLOOKUP(A4077,[1]!Tabla1[[#All],[Material]:[venta nueva]],38,FALSE),0)</f>
        <v>0</v>
      </c>
    </row>
    <row r="4078" spans="1:20" hidden="1" x14ac:dyDescent="0.35">
      <c r="A4078">
        <f t="shared" si="191"/>
        <v>1023102</v>
      </c>
      <c r="B4078" s="6" t="s">
        <v>629</v>
      </c>
      <c r="C4078" s="7" t="s">
        <v>553</v>
      </c>
      <c r="D4078" s="7" t="s">
        <v>1097</v>
      </c>
      <c r="E4078" s="7" t="s">
        <v>496</v>
      </c>
      <c r="F4078" s="7" t="s">
        <v>497</v>
      </c>
      <c r="G4078" s="7" t="s">
        <v>1075</v>
      </c>
      <c r="H4078" s="7" t="s">
        <v>1003</v>
      </c>
      <c r="I4078" s="6" t="s">
        <v>15</v>
      </c>
      <c r="J4078" s="1"/>
      <c r="K4078" s="1"/>
      <c r="L4078" s="1"/>
      <c r="M4078" s="1"/>
      <c r="N4078" s="1"/>
      <c r="O4078" s="1"/>
      <c r="P4078" s="1"/>
      <c r="Q4078" s="12">
        <v>10000.004999999999</v>
      </c>
      <c r="R4078" s="29">
        <f t="shared" si="192"/>
        <v>0</v>
      </c>
      <c r="S4078" t="str">
        <f t="shared" si="193"/>
        <v>OK</v>
      </c>
      <c r="T4078" s="10">
        <f>IFERROR(VLOOKUP(A4078,[1]!Tabla1[[#All],[Material]:[venta nueva]],38,FALSE),0)</f>
        <v>0</v>
      </c>
    </row>
    <row r="4079" spans="1:20" hidden="1" x14ac:dyDescent="0.35">
      <c r="A4079">
        <f t="shared" si="191"/>
        <v>1023123</v>
      </c>
      <c r="B4079" s="6" t="s">
        <v>629</v>
      </c>
      <c r="C4079" s="7" t="s">
        <v>553</v>
      </c>
      <c r="D4079" s="7" t="s">
        <v>1097</v>
      </c>
      <c r="E4079" s="7" t="s">
        <v>420</v>
      </c>
      <c r="F4079" s="7" t="s">
        <v>421</v>
      </c>
      <c r="G4079" s="7" t="s">
        <v>1075</v>
      </c>
      <c r="H4079" s="7" t="s">
        <v>1011</v>
      </c>
      <c r="I4079" s="6" t="s">
        <v>15</v>
      </c>
      <c r="J4079" s="1"/>
      <c r="K4079" s="1"/>
      <c r="L4079" s="1"/>
      <c r="M4079" s="1"/>
      <c r="N4079" s="1"/>
      <c r="O4079" s="1"/>
      <c r="P4079" s="1"/>
      <c r="Q4079" s="12">
        <v>2008.34</v>
      </c>
      <c r="R4079" s="29">
        <f t="shared" si="192"/>
        <v>0</v>
      </c>
      <c r="S4079" t="str">
        <f t="shared" si="193"/>
        <v>OK</v>
      </c>
      <c r="T4079" s="10">
        <f>IFERROR(VLOOKUP(A4079,[1]!Tabla1[[#All],[Material]:[venta nueva]],38,FALSE),0)</f>
        <v>0</v>
      </c>
    </row>
    <row r="4080" spans="1:20" hidden="1" x14ac:dyDescent="0.35">
      <c r="A4080">
        <f t="shared" si="191"/>
        <v>1023126</v>
      </c>
      <c r="B4080" s="6" t="s">
        <v>629</v>
      </c>
      <c r="C4080" s="7" t="s">
        <v>553</v>
      </c>
      <c r="D4080" s="7" t="s">
        <v>1097</v>
      </c>
      <c r="E4080" s="7" t="s">
        <v>422</v>
      </c>
      <c r="F4080" s="7" t="s">
        <v>423</v>
      </c>
      <c r="G4080" s="7" t="s">
        <v>1081</v>
      </c>
      <c r="H4080" s="7" t="s">
        <v>1010</v>
      </c>
      <c r="I4080" s="6" t="s">
        <v>14</v>
      </c>
      <c r="J4080" s="1"/>
      <c r="K4080" s="1"/>
      <c r="L4080" s="1"/>
      <c r="M4080" s="1"/>
      <c r="N4080" s="1"/>
      <c r="O4080" s="1"/>
      <c r="P4080" s="1"/>
      <c r="Q4080" s="12">
        <v>339.99799999999999</v>
      </c>
      <c r="R4080" s="29">
        <f t="shared" si="192"/>
        <v>0</v>
      </c>
      <c r="S4080" t="str">
        <f t="shared" si="193"/>
        <v>OK</v>
      </c>
      <c r="T4080" s="10">
        <f>IFERROR(VLOOKUP(A4080,[1]!Tabla1[[#All],[Material]:[venta nueva]],38,FALSE),0)</f>
        <v>0</v>
      </c>
    </row>
    <row r="4081" spans="1:20" hidden="1" x14ac:dyDescent="0.35">
      <c r="A4081">
        <f t="shared" si="191"/>
        <v>1023143</v>
      </c>
      <c r="B4081" s="6" t="s">
        <v>629</v>
      </c>
      <c r="C4081" s="7" t="s">
        <v>553</v>
      </c>
      <c r="D4081" s="7" t="s">
        <v>1097</v>
      </c>
      <c r="E4081" s="7" t="s">
        <v>426</v>
      </c>
      <c r="F4081" s="7" t="s">
        <v>427</v>
      </c>
      <c r="G4081" s="7" t="s">
        <v>1083</v>
      </c>
      <c r="H4081" s="7" t="s">
        <v>1044</v>
      </c>
      <c r="I4081" s="6" t="s">
        <v>14</v>
      </c>
      <c r="J4081" s="1"/>
      <c r="K4081" s="1"/>
      <c r="L4081" s="1"/>
      <c r="M4081" s="1"/>
      <c r="N4081" s="1"/>
      <c r="O4081" s="1"/>
      <c r="P4081" s="1"/>
      <c r="Q4081" s="12">
        <v>1000.004</v>
      </c>
      <c r="R4081" s="29">
        <f t="shared" si="192"/>
        <v>0</v>
      </c>
      <c r="S4081" t="str">
        <f t="shared" si="193"/>
        <v>OK</v>
      </c>
      <c r="T4081" s="10">
        <f>IFERROR(VLOOKUP(A4081,[1]!Tabla1[[#All],[Material]:[venta nueva]],38,FALSE),0)</f>
        <v>0</v>
      </c>
    </row>
    <row r="4082" spans="1:20" hidden="1" x14ac:dyDescent="0.35">
      <c r="A4082">
        <f t="shared" si="191"/>
        <v>1023144</v>
      </c>
      <c r="B4082" s="6" t="s">
        <v>629</v>
      </c>
      <c r="C4082" s="7" t="s">
        <v>553</v>
      </c>
      <c r="D4082" s="7" t="s">
        <v>1097</v>
      </c>
      <c r="E4082" s="7" t="s">
        <v>576</v>
      </c>
      <c r="F4082" s="7" t="s">
        <v>577</v>
      </c>
      <c r="G4082" s="7" t="s">
        <v>1079</v>
      </c>
      <c r="H4082" s="7" t="s">
        <v>1040</v>
      </c>
      <c r="I4082" s="6" t="s">
        <v>12</v>
      </c>
      <c r="J4082" s="1"/>
      <c r="K4082" s="1"/>
      <c r="L4082" s="1"/>
      <c r="M4082" s="1"/>
      <c r="N4082" s="1"/>
      <c r="O4082" s="1"/>
      <c r="P4082" s="1"/>
      <c r="Q4082" s="12">
        <v>48000.002999999997</v>
      </c>
      <c r="R4082" s="29">
        <f t="shared" si="192"/>
        <v>0</v>
      </c>
      <c r="S4082" t="str">
        <f t="shared" si="193"/>
        <v>OK</v>
      </c>
      <c r="T4082" s="10">
        <f>IFERROR(VLOOKUP(A4082,[1]!Tabla1[[#All],[Material]:[venta nueva]],38,FALSE),0)</f>
        <v>0</v>
      </c>
    </row>
    <row r="4083" spans="1:20" hidden="1" x14ac:dyDescent="0.35">
      <c r="A4083">
        <f t="shared" si="191"/>
        <v>1023157</v>
      </c>
      <c r="B4083" s="6" t="s">
        <v>629</v>
      </c>
      <c r="C4083" s="7" t="s">
        <v>553</v>
      </c>
      <c r="D4083" s="7" t="s">
        <v>1097</v>
      </c>
      <c r="E4083" s="7" t="s">
        <v>602</v>
      </c>
      <c r="F4083" s="7" t="s">
        <v>603</v>
      </c>
      <c r="G4083" s="7" t="s">
        <v>1078</v>
      </c>
      <c r="H4083" s="7" t="s">
        <v>1006</v>
      </c>
      <c r="I4083" s="6" t="s">
        <v>14</v>
      </c>
      <c r="J4083" s="1"/>
      <c r="K4083" s="1"/>
      <c r="L4083" s="1"/>
      <c r="M4083" s="1"/>
      <c r="N4083" s="1"/>
      <c r="O4083" s="1"/>
      <c r="P4083" s="1"/>
      <c r="Q4083" s="12">
        <v>459.99799999999999</v>
      </c>
      <c r="R4083" s="29">
        <f t="shared" si="192"/>
        <v>0</v>
      </c>
      <c r="S4083" t="str">
        <f t="shared" si="193"/>
        <v>OK</v>
      </c>
      <c r="T4083" s="10">
        <f>IFERROR(VLOOKUP(A4083,[1]!Tabla1[[#All],[Material]:[venta nueva]],38,FALSE),0)</f>
        <v>0</v>
      </c>
    </row>
    <row r="4084" spans="1:20" hidden="1" x14ac:dyDescent="0.35">
      <c r="A4084">
        <f t="shared" si="191"/>
        <v>1023163</v>
      </c>
      <c r="B4084" s="6" t="s">
        <v>629</v>
      </c>
      <c r="C4084" s="7" t="s">
        <v>553</v>
      </c>
      <c r="D4084" s="7" t="s">
        <v>1097</v>
      </c>
      <c r="E4084" s="7" t="s">
        <v>428</v>
      </c>
      <c r="F4084" s="7" t="s">
        <v>429</v>
      </c>
      <c r="G4084" s="7" t="s">
        <v>1075</v>
      </c>
      <c r="H4084" s="7" t="s">
        <v>1011</v>
      </c>
      <c r="I4084" s="6" t="s">
        <v>16</v>
      </c>
      <c r="J4084" s="1"/>
      <c r="K4084" s="1"/>
      <c r="L4084" s="1"/>
      <c r="M4084" s="1"/>
      <c r="N4084" s="1"/>
      <c r="O4084" s="1"/>
      <c r="P4084" s="1"/>
      <c r="Q4084" s="12">
        <v>28995.707999999999</v>
      </c>
      <c r="R4084" s="29">
        <f t="shared" si="192"/>
        <v>0</v>
      </c>
      <c r="S4084" t="str">
        <f t="shared" si="193"/>
        <v>OK</v>
      </c>
      <c r="T4084" s="10">
        <f>IFERROR(VLOOKUP(A4084,[1]!Tabla1[[#All],[Material]:[venta nueva]],38,FALSE),0)</f>
        <v>0</v>
      </c>
    </row>
    <row r="4085" spans="1:20" hidden="1" x14ac:dyDescent="0.35">
      <c r="A4085">
        <f t="shared" si="191"/>
        <v>1023183</v>
      </c>
      <c r="B4085" s="6" t="s">
        <v>629</v>
      </c>
      <c r="C4085" s="7" t="s">
        <v>553</v>
      </c>
      <c r="D4085" s="7" t="s">
        <v>1097</v>
      </c>
      <c r="E4085" s="7" t="s">
        <v>430</v>
      </c>
      <c r="F4085" s="7" t="s">
        <v>431</v>
      </c>
      <c r="G4085" s="7" t="s">
        <v>1085</v>
      </c>
      <c r="H4085" s="7" t="s">
        <v>1019</v>
      </c>
      <c r="I4085" s="6" t="s">
        <v>12</v>
      </c>
      <c r="J4085" s="1"/>
      <c r="K4085" s="1"/>
      <c r="L4085" s="1"/>
      <c r="M4085" s="1"/>
      <c r="N4085" s="1"/>
      <c r="O4085" s="1"/>
      <c r="P4085" s="1"/>
      <c r="Q4085" s="12">
        <v>20498.907999999999</v>
      </c>
      <c r="R4085" s="29">
        <f t="shared" si="192"/>
        <v>0</v>
      </c>
      <c r="S4085" t="str">
        <f t="shared" si="193"/>
        <v>OK</v>
      </c>
      <c r="T4085" s="10">
        <f>IFERROR(VLOOKUP(A4085,[1]!Tabla1[[#All],[Material]:[venta nueva]],38,FALSE),0)</f>
        <v>0</v>
      </c>
    </row>
    <row r="4086" spans="1:20" hidden="1" x14ac:dyDescent="0.35">
      <c r="A4086">
        <f t="shared" si="191"/>
        <v>1023190</v>
      </c>
      <c r="B4086" s="6" t="s">
        <v>629</v>
      </c>
      <c r="C4086" s="7" t="s">
        <v>553</v>
      </c>
      <c r="D4086" s="7" t="s">
        <v>1097</v>
      </c>
      <c r="E4086" s="7" t="s">
        <v>432</v>
      </c>
      <c r="F4086" s="7" t="s">
        <v>433</v>
      </c>
      <c r="G4086" s="7" t="s">
        <v>1069</v>
      </c>
      <c r="H4086" s="7" t="s">
        <v>1026</v>
      </c>
      <c r="I4086" s="6" t="s">
        <v>8</v>
      </c>
      <c r="J4086" s="1"/>
      <c r="K4086" s="1"/>
      <c r="L4086" s="1"/>
      <c r="M4086" s="1"/>
      <c r="N4086" s="1"/>
      <c r="O4086" s="1"/>
      <c r="P4086" s="1"/>
      <c r="Q4086" s="12">
        <v>274974.08500000002</v>
      </c>
      <c r="R4086" s="29">
        <f t="shared" si="192"/>
        <v>0</v>
      </c>
      <c r="S4086" t="str">
        <f t="shared" si="193"/>
        <v>OK</v>
      </c>
      <c r="T4086" s="10">
        <f>IFERROR(VLOOKUP(A4086,[1]!Tabla1[[#All],[Material]:[venta nueva]],38,FALSE),0)</f>
        <v>0</v>
      </c>
    </row>
    <row r="4087" spans="1:20" hidden="1" x14ac:dyDescent="0.35">
      <c r="A4087">
        <f t="shared" si="191"/>
        <v>1023194</v>
      </c>
      <c r="B4087" s="6" t="s">
        <v>629</v>
      </c>
      <c r="C4087" s="7" t="s">
        <v>553</v>
      </c>
      <c r="D4087" s="7" t="s">
        <v>1097</v>
      </c>
      <c r="E4087" s="7" t="s">
        <v>434</v>
      </c>
      <c r="F4087" s="7" t="s">
        <v>435</v>
      </c>
      <c r="G4087" s="7" t="s">
        <v>1082</v>
      </c>
      <c r="H4087" s="7" t="s">
        <v>1013</v>
      </c>
      <c r="I4087" s="6" t="s">
        <v>16</v>
      </c>
      <c r="J4087" s="1"/>
      <c r="K4087" s="1"/>
      <c r="L4087" s="1"/>
      <c r="M4087" s="1"/>
      <c r="N4087" s="1"/>
      <c r="O4087" s="1"/>
      <c r="P4087" s="1"/>
      <c r="Q4087" s="12">
        <v>5749.7370000000001</v>
      </c>
      <c r="R4087" s="29">
        <f t="shared" si="192"/>
        <v>0</v>
      </c>
      <c r="S4087" t="str">
        <f t="shared" si="193"/>
        <v>OK</v>
      </c>
      <c r="T4087" s="10">
        <f>IFERROR(VLOOKUP(A4087,[1]!Tabla1[[#All],[Material]:[venta nueva]],38,FALSE),0)</f>
        <v>0</v>
      </c>
    </row>
    <row r="4088" spans="1:20" hidden="1" x14ac:dyDescent="0.35">
      <c r="A4088">
        <f t="shared" si="191"/>
        <v>1023247</v>
      </c>
      <c r="B4088" s="6" t="s">
        <v>629</v>
      </c>
      <c r="C4088" s="7" t="s">
        <v>553</v>
      </c>
      <c r="D4088" s="7" t="s">
        <v>1097</v>
      </c>
      <c r="E4088" s="7" t="s">
        <v>627</v>
      </c>
      <c r="F4088" s="7" t="s">
        <v>628</v>
      </c>
      <c r="G4088" s="7" t="s">
        <v>1082</v>
      </c>
      <c r="H4088" s="7" t="s">
        <v>1013</v>
      </c>
      <c r="I4088" s="6" t="s">
        <v>15</v>
      </c>
      <c r="J4088" s="1"/>
      <c r="K4088" s="1"/>
      <c r="L4088" s="1"/>
      <c r="M4088" s="1"/>
      <c r="N4088" s="1"/>
      <c r="O4088" s="1"/>
      <c r="P4088" s="1"/>
      <c r="Q4088" s="12">
        <v>955</v>
      </c>
      <c r="R4088" s="29">
        <f t="shared" si="192"/>
        <v>0</v>
      </c>
      <c r="S4088" t="str">
        <f t="shared" si="193"/>
        <v>OK</v>
      </c>
      <c r="T4088" s="10">
        <f>IFERROR(VLOOKUP(A4088,[1]!Tabla1[[#All],[Material]:[venta nueva]],38,FALSE),0)</f>
        <v>0</v>
      </c>
    </row>
    <row r="4089" spans="1:20" hidden="1" x14ac:dyDescent="0.35">
      <c r="A4089">
        <f t="shared" si="191"/>
        <v>1023265</v>
      </c>
      <c r="B4089" s="6" t="s">
        <v>629</v>
      </c>
      <c r="C4089" s="7" t="s">
        <v>553</v>
      </c>
      <c r="D4089" s="7" t="s">
        <v>1097</v>
      </c>
      <c r="E4089" s="7" t="s">
        <v>436</v>
      </c>
      <c r="F4089" s="7" t="s">
        <v>437</v>
      </c>
      <c r="G4089" s="7" t="s">
        <v>1085</v>
      </c>
      <c r="H4089" s="7" t="s">
        <v>1036</v>
      </c>
      <c r="I4089" s="6" t="s">
        <v>15</v>
      </c>
      <c r="J4089" s="1"/>
      <c r="K4089" s="1"/>
      <c r="L4089" s="1"/>
      <c r="M4089" s="1"/>
      <c r="N4089" s="1"/>
      <c r="O4089" s="1"/>
      <c r="P4089" s="1"/>
      <c r="Q4089" s="12">
        <v>6600.3159999999998</v>
      </c>
      <c r="R4089" s="29">
        <f t="shared" si="192"/>
        <v>0</v>
      </c>
      <c r="S4089" t="str">
        <f t="shared" si="193"/>
        <v>OK</v>
      </c>
      <c r="T4089" s="10">
        <f>IFERROR(VLOOKUP(A4089,[1]!Tabla1[[#All],[Material]:[venta nueva]],38,FALSE),0)</f>
        <v>0</v>
      </c>
    </row>
    <row r="4090" spans="1:20" hidden="1" x14ac:dyDescent="0.35">
      <c r="A4090">
        <f t="shared" si="191"/>
        <v>1023273</v>
      </c>
      <c r="B4090" s="6" t="s">
        <v>629</v>
      </c>
      <c r="C4090" s="7" t="s">
        <v>553</v>
      </c>
      <c r="D4090" s="7" t="s">
        <v>1097</v>
      </c>
      <c r="E4090" s="7" t="s">
        <v>452</v>
      </c>
      <c r="F4090" s="7" t="s">
        <v>453</v>
      </c>
      <c r="G4090" s="7" t="s">
        <v>1076</v>
      </c>
      <c r="H4090" s="7" t="s">
        <v>1004</v>
      </c>
      <c r="I4090" s="6" t="s">
        <v>8</v>
      </c>
      <c r="J4090" s="1"/>
      <c r="K4090" s="1"/>
      <c r="L4090" s="1"/>
      <c r="M4090" s="1"/>
      <c r="N4090" s="1"/>
      <c r="O4090" s="1"/>
      <c r="P4090" s="1"/>
      <c r="Q4090" s="12">
        <v>43852.071000000004</v>
      </c>
      <c r="R4090" s="29">
        <f t="shared" si="192"/>
        <v>0</v>
      </c>
      <c r="S4090" t="str">
        <f t="shared" si="193"/>
        <v>OK</v>
      </c>
      <c r="T4090" s="10">
        <f>IFERROR(VLOOKUP(A4090,[1]!Tabla1[[#All],[Material]:[venta nueva]],38,FALSE),0)</f>
        <v>0</v>
      </c>
    </row>
    <row r="4091" spans="1:20" hidden="1" x14ac:dyDescent="0.35">
      <c r="A4091">
        <f t="shared" si="191"/>
        <v>1023274</v>
      </c>
      <c r="B4091" s="6" t="s">
        <v>629</v>
      </c>
      <c r="C4091" s="7" t="s">
        <v>553</v>
      </c>
      <c r="D4091" s="7" t="s">
        <v>1097</v>
      </c>
      <c r="E4091" s="7" t="s">
        <v>454</v>
      </c>
      <c r="F4091" s="7" t="s">
        <v>455</v>
      </c>
      <c r="G4091" s="7" t="s">
        <v>1076</v>
      </c>
      <c r="H4091" s="7" t="s">
        <v>1004</v>
      </c>
      <c r="I4091" s="6" t="s">
        <v>8</v>
      </c>
      <c r="J4091" s="1"/>
      <c r="K4091" s="1"/>
      <c r="L4091" s="1"/>
      <c r="M4091" s="1"/>
      <c r="N4091" s="1"/>
      <c r="O4091" s="1"/>
      <c r="P4091" s="1"/>
      <c r="Q4091" s="12">
        <v>14346.74</v>
      </c>
      <c r="R4091" s="29">
        <f t="shared" si="192"/>
        <v>0</v>
      </c>
      <c r="S4091" t="str">
        <f t="shared" si="193"/>
        <v>OK</v>
      </c>
      <c r="T4091" s="10">
        <f>IFERROR(VLOOKUP(A4091,[1]!Tabla1[[#All],[Material]:[venta nueva]],38,FALSE),0)</f>
        <v>0</v>
      </c>
    </row>
    <row r="4092" spans="1:20" hidden="1" x14ac:dyDescent="0.35">
      <c r="A4092">
        <f t="shared" si="191"/>
        <v>1023283</v>
      </c>
      <c r="B4092" s="6" t="s">
        <v>629</v>
      </c>
      <c r="C4092" s="7" t="s">
        <v>553</v>
      </c>
      <c r="D4092" s="7" t="s">
        <v>1097</v>
      </c>
      <c r="E4092" s="7" t="s">
        <v>498</v>
      </c>
      <c r="F4092" s="7" t="s">
        <v>499</v>
      </c>
      <c r="G4092" s="7" t="s">
        <v>1069</v>
      </c>
      <c r="H4092" s="7" t="s">
        <v>1045</v>
      </c>
      <c r="I4092" s="6" t="s">
        <v>12</v>
      </c>
      <c r="J4092" s="1"/>
      <c r="K4092" s="1"/>
      <c r="L4092" s="1"/>
      <c r="M4092" s="1"/>
      <c r="N4092" s="1"/>
      <c r="O4092" s="1"/>
      <c r="P4092" s="1"/>
      <c r="Q4092" s="12">
        <v>83516.862999999998</v>
      </c>
      <c r="R4092" s="29">
        <f t="shared" si="192"/>
        <v>0</v>
      </c>
      <c r="S4092" t="str">
        <f t="shared" si="193"/>
        <v>OK</v>
      </c>
      <c r="T4092" s="10">
        <f>IFERROR(VLOOKUP(A4092,[1]!Tabla1[[#All],[Material]:[venta nueva]],38,FALSE),0)</f>
        <v>0</v>
      </c>
    </row>
    <row r="4093" spans="1:20" hidden="1" x14ac:dyDescent="0.35">
      <c r="A4093">
        <f t="shared" si="191"/>
        <v>1023291</v>
      </c>
      <c r="B4093" s="6" t="s">
        <v>629</v>
      </c>
      <c r="C4093" s="7" t="s">
        <v>553</v>
      </c>
      <c r="D4093" s="7" t="s">
        <v>1097</v>
      </c>
      <c r="E4093" s="7" t="s">
        <v>521</v>
      </c>
      <c r="F4093" s="7" t="s">
        <v>522</v>
      </c>
      <c r="G4093" s="7" t="s">
        <v>1084</v>
      </c>
      <c r="H4093" s="7" t="s">
        <v>1017</v>
      </c>
      <c r="I4093" s="6" t="s">
        <v>14</v>
      </c>
      <c r="J4093" s="1"/>
      <c r="K4093" s="1"/>
      <c r="L4093" s="1"/>
      <c r="M4093" s="1"/>
      <c r="N4093" s="1"/>
      <c r="O4093" s="1"/>
      <c r="P4093" s="1"/>
      <c r="Q4093" s="12">
        <v>116507.217</v>
      </c>
      <c r="R4093" s="29">
        <f t="shared" si="192"/>
        <v>0</v>
      </c>
      <c r="S4093" t="str">
        <f t="shared" si="193"/>
        <v>OK</v>
      </c>
      <c r="T4093" s="10">
        <f>IFERROR(VLOOKUP(A4093,[1]!Tabla1[[#All],[Material]:[venta nueva]],38,FALSE),0)</f>
        <v>0</v>
      </c>
    </row>
    <row r="4094" spans="1:20" hidden="1" x14ac:dyDescent="0.35">
      <c r="A4094">
        <f t="shared" si="191"/>
        <v>1023295</v>
      </c>
      <c r="B4094" s="6" t="s">
        <v>629</v>
      </c>
      <c r="C4094" s="7" t="s">
        <v>553</v>
      </c>
      <c r="D4094" s="7" t="s">
        <v>1097</v>
      </c>
      <c r="E4094" s="7" t="s">
        <v>606</v>
      </c>
      <c r="F4094" s="7" t="s">
        <v>607</v>
      </c>
      <c r="G4094" s="7" t="s">
        <v>1069</v>
      </c>
      <c r="H4094" s="7" t="s">
        <v>1016</v>
      </c>
      <c r="I4094" s="6" t="s">
        <v>11</v>
      </c>
      <c r="J4094" s="1"/>
      <c r="K4094" s="1"/>
      <c r="L4094" s="1"/>
      <c r="M4094" s="1"/>
      <c r="N4094" s="1"/>
      <c r="O4094" s="1"/>
      <c r="P4094" s="1"/>
      <c r="Q4094" s="12">
        <v>1000.004</v>
      </c>
      <c r="R4094" s="29">
        <f t="shared" si="192"/>
        <v>0</v>
      </c>
      <c r="S4094" t="str">
        <f t="shared" si="193"/>
        <v>OK</v>
      </c>
      <c r="T4094" s="10">
        <f>IFERROR(VLOOKUP(A4094,[1]!Tabla1[[#All],[Material]:[venta nueva]],38,FALSE),0)</f>
        <v>0</v>
      </c>
    </row>
    <row r="4095" spans="1:20" hidden="1" x14ac:dyDescent="0.35">
      <c r="A4095">
        <f t="shared" si="191"/>
        <v>1023301</v>
      </c>
      <c r="B4095" s="6" t="s">
        <v>629</v>
      </c>
      <c r="C4095" s="7" t="s">
        <v>553</v>
      </c>
      <c r="D4095" s="7" t="s">
        <v>1097</v>
      </c>
      <c r="E4095" s="7" t="s">
        <v>488</v>
      </c>
      <c r="F4095" s="7" t="s">
        <v>489</v>
      </c>
      <c r="G4095" s="7" t="s">
        <v>1075</v>
      </c>
      <c r="H4095" s="7" t="s">
        <v>1035</v>
      </c>
      <c r="I4095" s="6" t="s">
        <v>16</v>
      </c>
      <c r="J4095" s="1"/>
      <c r="K4095" s="1"/>
      <c r="L4095" s="1"/>
      <c r="M4095" s="1"/>
      <c r="N4095" s="1"/>
      <c r="O4095" s="1"/>
      <c r="P4095" s="1"/>
      <c r="Q4095" s="12">
        <v>23500.001</v>
      </c>
      <c r="R4095" s="29">
        <f t="shared" si="192"/>
        <v>0</v>
      </c>
      <c r="S4095" t="str">
        <f t="shared" si="193"/>
        <v>OK</v>
      </c>
      <c r="T4095" s="10">
        <f>IFERROR(VLOOKUP(A4095,[1]!Tabla1[[#All],[Material]:[venta nueva]],38,FALSE),0)</f>
        <v>0</v>
      </c>
    </row>
    <row r="4096" spans="1:20" hidden="1" x14ac:dyDescent="0.35">
      <c r="A4096">
        <f t="shared" si="191"/>
        <v>1023302</v>
      </c>
      <c r="B4096" s="6" t="s">
        <v>629</v>
      </c>
      <c r="C4096" s="7" t="s">
        <v>553</v>
      </c>
      <c r="D4096" s="7" t="s">
        <v>1097</v>
      </c>
      <c r="E4096" s="7" t="s">
        <v>490</v>
      </c>
      <c r="F4096" s="7" t="s">
        <v>223</v>
      </c>
      <c r="G4096" s="7" t="s">
        <v>1078</v>
      </c>
      <c r="H4096" s="7" t="s">
        <v>1027</v>
      </c>
      <c r="I4096" s="6" t="s">
        <v>10</v>
      </c>
      <c r="J4096" s="1"/>
      <c r="K4096" s="1"/>
      <c r="L4096" s="1"/>
      <c r="M4096" s="1"/>
      <c r="N4096" s="1"/>
      <c r="O4096" s="1"/>
      <c r="P4096" s="1"/>
      <c r="Q4096" s="12">
        <v>227449.84599999999</v>
      </c>
      <c r="R4096" s="29">
        <f t="shared" si="192"/>
        <v>0</v>
      </c>
      <c r="S4096" t="str">
        <f t="shared" si="193"/>
        <v>OK</v>
      </c>
      <c r="T4096" s="10">
        <f>IFERROR(VLOOKUP(A4096,[1]!Tabla1[[#All],[Material]:[venta nueva]],38,FALSE),0)</f>
        <v>0</v>
      </c>
    </row>
    <row r="4097" spans="1:20" hidden="1" x14ac:dyDescent="0.35">
      <c r="A4097">
        <f t="shared" si="191"/>
        <v>1023306</v>
      </c>
      <c r="B4097" s="6" t="s">
        <v>629</v>
      </c>
      <c r="C4097" s="7" t="s">
        <v>553</v>
      </c>
      <c r="D4097" s="7" t="s">
        <v>1097</v>
      </c>
      <c r="E4097" s="7" t="s">
        <v>523</v>
      </c>
      <c r="F4097" s="7" t="s">
        <v>302</v>
      </c>
      <c r="G4097" s="7" t="s">
        <v>1080</v>
      </c>
      <c r="H4097" s="7" t="s">
        <v>1031</v>
      </c>
      <c r="I4097" s="6" t="s">
        <v>14</v>
      </c>
      <c r="J4097" s="1"/>
      <c r="K4097" s="1"/>
      <c r="L4097" s="1"/>
      <c r="M4097" s="1"/>
      <c r="N4097" s="1"/>
      <c r="O4097" s="1"/>
      <c r="P4097" s="1"/>
      <c r="Q4097" s="12">
        <v>199464.61300000001</v>
      </c>
      <c r="R4097" s="29">
        <f t="shared" si="192"/>
        <v>0</v>
      </c>
      <c r="S4097" t="str">
        <f t="shared" si="193"/>
        <v>OK</v>
      </c>
      <c r="T4097" s="10">
        <f>IFERROR(VLOOKUP(A4097,[1]!Tabla1[[#All],[Material]:[venta nueva]],38,FALSE),0)</f>
        <v>0</v>
      </c>
    </row>
    <row r="4098" spans="1:20" hidden="1" x14ac:dyDescent="0.35">
      <c r="A4098">
        <f t="shared" si="191"/>
        <v>1023307</v>
      </c>
      <c r="B4098" s="6" t="s">
        <v>629</v>
      </c>
      <c r="C4098" s="7" t="s">
        <v>553</v>
      </c>
      <c r="D4098" s="7" t="s">
        <v>1097</v>
      </c>
      <c r="E4098" s="7" t="s">
        <v>515</v>
      </c>
      <c r="F4098" s="7" t="s">
        <v>516</v>
      </c>
      <c r="G4098" s="7" t="s">
        <v>1069</v>
      </c>
      <c r="H4098" s="7" t="s">
        <v>1026</v>
      </c>
      <c r="I4098" s="6" t="s">
        <v>12</v>
      </c>
      <c r="J4098" s="1"/>
      <c r="K4098" s="1"/>
      <c r="L4098" s="1"/>
      <c r="M4098" s="1"/>
      <c r="N4098" s="1"/>
      <c r="O4098" s="1"/>
      <c r="P4098" s="1"/>
      <c r="Q4098" s="12">
        <v>33249.161999999997</v>
      </c>
      <c r="R4098" s="29">
        <f t="shared" si="192"/>
        <v>0</v>
      </c>
      <c r="S4098" t="str">
        <f t="shared" si="193"/>
        <v>OK</v>
      </c>
      <c r="T4098" s="10">
        <f>IFERROR(VLOOKUP(A4098,[1]!Tabla1[[#All],[Material]:[venta nueva]],38,FALSE),0)</f>
        <v>0</v>
      </c>
    </row>
    <row r="4099" spans="1:20" hidden="1" x14ac:dyDescent="0.35">
      <c r="A4099">
        <f t="shared" si="191"/>
        <v>1023319</v>
      </c>
      <c r="B4099" s="6" t="s">
        <v>629</v>
      </c>
      <c r="C4099" s="7" t="s">
        <v>553</v>
      </c>
      <c r="D4099" s="7" t="s">
        <v>1097</v>
      </c>
      <c r="E4099" s="7" t="s">
        <v>534</v>
      </c>
      <c r="F4099" s="7" t="s">
        <v>535</v>
      </c>
      <c r="G4099" s="7" t="s">
        <v>1081</v>
      </c>
      <c r="H4099" s="7" t="s">
        <v>1010</v>
      </c>
      <c r="I4099" s="6" t="s">
        <v>10</v>
      </c>
      <c r="J4099" s="1"/>
      <c r="K4099" s="1"/>
      <c r="L4099" s="1"/>
      <c r="M4099" s="1"/>
      <c r="N4099" s="1"/>
      <c r="O4099" s="1"/>
      <c r="P4099" s="1"/>
      <c r="Q4099" s="12">
        <v>9353.0069999999996</v>
      </c>
      <c r="R4099" s="29">
        <f t="shared" si="192"/>
        <v>0</v>
      </c>
      <c r="S4099" t="str">
        <f t="shared" si="193"/>
        <v>OK</v>
      </c>
      <c r="T4099" s="10">
        <f>IFERROR(VLOOKUP(A4099,[1]!Tabla1[[#All],[Material]:[venta nueva]],38,FALSE),0)</f>
        <v>0</v>
      </c>
    </row>
    <row r="4100" spans="1:20" hidden="1" x14ac:dyDescent="0.35">
      <c r="A4100">
        <f t="shared" si="191"/>
        <v>1023324</v>
      </c>
      <c r="B4100" s="6" t="s">
        <v>629</v>
      </c>
      <c r="C4100" s="7" t="s">
        <v>553</v>
      </c>
      <c r="D4100" s="7" t="s">
        <v>1097</v>
      </c>
      <c r="E4100" s="7" t="s">
        <v>613</v>
      </c>
      <c r="F4100" s="7" t="s">
        <v>149</v>
      </c>
      <c r="G4100" s="7" t="s">
        <v>1076</v>
      </c>
      <c r="H4100" s="7" t="s">
        <v>1022</v>
      </c>
      <c r="I4100" s="6" t="s">
        <v>10</v>
      </c>
      <c r="J4100" s="1"/>
      <c r="K4100" s="1"/>
      <c r="L4100" s="1"/>
      <c r="M4100" s="1"/>
      <c r="N4100" s="1"/>
      <c r="O4100" s="1"/>
      <c r="P4100" s="1"/>
      <c r="Q4100" s="12">
        <v>170024.622</v>
      </c>
      <c r="R4100" s="29">
        <f t="shared" si="192"/>
        <v>0</v>
      </c>
      <c r="S4100" t="str">
        <f t="shared" si="193"/>
        <v>OK</v>
      </c>
      <c r="T4100" s="10">
        <f>IFERROR(VLOOKUP(A4100,[1]!Tabla1[[#All],[Material]:[venta nueva]],38,FALSE),0)</f>
        <v>0</v>
      </c>
    </row>
    <row r="4101" spans="1:20" hidden="1" x14ac:dyDescent="0.35">
      <c r="A4101">
        <f t="shared" si="191"/>
        <v>1023326</v>
      </c>
      <c r="B4101" s="6" t="s">
        <v>629</v>
      </c>
      <c r="C4101" s="7" t="s">
        <v>553</v>
      </c>
      <c r="D4101" s="7" t="s">
        <v>1097</v>
      </c>
      <c r="E4101" s="7" t="s">
        <v>540</v>
      </c>
      <c r="F4101" s="7" t="s">
        <v>198</v>
      </c>
      <c r="G4101" s="7" t="s">
        <v>1069</v>
      </c>
      <c r="H4101" s="7" t="s">
        <v>1026</v>
      </c>
      <c r="I4101" s="6" t="s">
        <v>12</v>
      </c>
      <c r="J4101" s="1"/>
      <c r="K4101" s="1"/>
      <c r="L4101" s="1"/>
      <c r="M4101" s="1"/>
      <c r="N4101" s="1"/>
      <c r="O4101" s="1"/>
      <c r="P4101" s="1"/>
      <c r="Q4101" s="12">
        <v>19000</v>
      </c>
      <c r="R4101" s="29">
        <f t="shared" si="192"/>
        <v>0</v>
      </c>
      <c r="S4101" t="str">
        <f t="shared" si="193"/>
        <v>OK</v>
      </c>
      <c r="T4101" s="10">
        <f>IFERROR(VLOOKUP(A4101,[1]!Tabla1[[#All],[Material]:[venta nueva]],38,FALSE),0)</f>
        <v>0</v>
      </c>
    </row>
    <row r="4102" spans="1:20" hidden="1" x14ac:dyDescent="0.35">
      <c r="A4102">
        <f t="shared" ref="A4102:A4165" si="194">+E4102*1</f>
        <v>1023329</v>
      </c>
      <c r="B4102" s="6" t="s">
        <v>629</v>
      </c>
      <c r="C4102" s="7" t="s">
        <v>553</v>
      </c>
      <c r="D4102" s="7" t="s">
        <v>1097</v>
      </c>
      <c r="E4102" s="7" t="s">
        <v>541</v>
      </c>
      <c r="F4102" s="7" t="s">
        <v>196</v>
      </c>
      <c r="G4102" s="7" t="s">
        <v>1080</v>
      </c>
      <c r="H4102" s="7" t="s">
        <v>1024</v>
      </c>
      <c r="I4102" s="6" t="s">
        <v>13</v>
      </c>
      <c r="J4102" s="1"/>
      <c r="K4102" s="1"/>
      <c r="L4102" s="1"/>
      <c r="M4102" s="1"/>
      <c r="N4102" s="1"/>
      <c r="O4102" s="1"/>
      <c r="P4102" s="1"/>
      <c r="Q4102" s="12">
        <v>40462.32</v>
      </c>
      <c r="R4102" s="29">
        <f t="shared" si="192"/>
        <v>0</v>
      </c>
      <c r="S4102" t="str">
        <f t="shared" si="193"/>
        <v>OK</v>
      </c>
      <c r="T4102" s="10">
        <f>IFERROR(VLOOKUP(A4102,[1]!Tabla1[[#All],[Material]:[venta nueva]],38,FALSE),0)</f>
        <v>0</v>
      </c>
    </row>
    <row r="4103" spans="1:20" hidden="1" x14ac:dyDescent="0.35">
      <c r="A4103">
        <f t="shared" si="194"/>
        <v>1023334</v>
      </c>
      <c r="B4103" s="6" t="s">
        <v>629</v>
      </c>
      <c r="C4103" s="7" t="s">
        <v>553</v>
      </c>
      <c r="D4103" s="7" t="s">
        <v>1097</v>
      </c>
      <c r="E4103" s="7" t="s">
        <v>550</v>
      </c>
      <c r="F4103" s="7" t="s">
        <v>551</v>
      </c>
      <c r="G4103" s="7" t="s">
        <v>1080</v>
      </c>
      <c r="H4103" s="7" t="s">
        <v>1031</v>
      </c>
      <c r="I4103" s="6" t="s">
        <v>13</v>
      </c>
      <c r="J4103" s="1"/>
      <c r="K4103" s="1"/>
      <c r="L4103" s="1"/>
      <c r="M4103" s="1"/>
      <c r="N4103" s="1"/>
      <c r="O4103" s="1"/>
      <c r="P4103" s="1"/>
      <c r="Q4103" s="12">
        <v>134497.995</v>
      </c>
      <c r="R4103" s="29">
        <f t="shared" si="192"/>
        <v>0</v>
      </c>
      <c r="S4103" t="str">
        <f t="shared" si="193"/>
        <v>OK</v>
      </c>
      <c r="T4103" s="10">
        <f>IFERROR(VLOOKUP(A4103,[1]!Tabla1[[#All],[Material]:[venta nueva]],38,FALSE),0)</f>
        <v>0</v>
      </c>
    </row>
    <row r="4104" spans="1:20" hidden="1" x14ac:dyDescent="0.35">
      <c r="A4104">
        <f t="shared" si="194"/>
        <v>1023336</v>
      </c>
      <c r="B4104" s="6" t="s">
        <v>629</v>
      </c>
      <c r="C4104" s="7" t="s">
        <v>553</v>
      </c>
      <c r="D4104" s="7" t="s">
        <v>1097</v>
      </c>
      <c r="E4104" s="7" t="s">
        <v>552</v>
      </c>
      <c r="F4104" s="7" t="s">
        <v>551</v>
      </c>
      <c r="G4104" s="7" t="s">
        <v>1080</v>
      </c>
      <c r="H4104" s="7" t="s">
        <v>1031</v>
      </c>
      <c r="I4104" s="6" t="s">
        <v>13</v>
      </c>
      <c r="J4104" s="1"/>
      <c r="K4104" s="1"/>
      <c r="L4104" s="1"/>
      <c r="M4104" s="1"/>
      <c r="N4104" s="1"/>
      <c r="O4104" s="1"/>
      <c r="P4104" s="1"/>
      <c r="Q4104" s="12">
        <v>29668.01</v>
      </c>
      <c r="R4104" s="29">
        <f t="shared" ref="R4104:R4167" si="195">+O4104-P4104</f>
        <v>0</v>
      </c>
      <c r="S4104" t="str">
        <f t="shared" ref="S4104:S4167" si="196">IF(R4104&gt;0,"Sobre ingreso",IF(R4104&lt;0,"Pendiente de ingreso","OK"))</f>
        <v>OK</v>
      </c>
      <c r="T4104" s="10">
        <f>IFERROR(VLOOKUP(A4104,[1]!Tabla1[[#All],[Material]:[venta nueva]],38,FALSE),0)</f>
        <v>0</v>
      </c>
    </row>
    <row r="4105" spans="1:20" hidden="1" x14ac:dyDescent="0.35">
      <c r="A4105">
        <f t="shared" si="194"/>
        <v>1023343</v>
      </c>
      <c r="B4105" s="6" t="s">
        <v>629</v>
      </c>
      <c r="C4105" s="7" t="s">
        <v>553</v>
      </c>
      <c r="D4105" s="7" t="s">
        <v>1097</v>
      </c>
      <c r="E4105" s="7" t="s">
        <v>578</v>
      </c>
      <c r="F4105" s="7" t="s">
        <v>579</v>
      </c>
      <c r="G4105" s="7" t="s">
        <v>1081</v>
      </c>
      <c r="H4105" s="7" t="s">
        <v>1010</v>
      </c>
      <c r="I4105" s="6" t="s">
        <v>10</v>
      </c>
      <c r="J4105" s="1"/>
      <c r="K4105" s="1"/>
      <c r="L4105" s="1"/>
      <c r="M4105" s="1"/>
      <c r="N4105" s="1"/>
      <c r="O4105" s="1"/>
      <c r="P4105" s="1"/>
      <c r="Q4105" s="12">
        <v>130890.469</v>
      </c>
      <c r="R4105" s="29">
        <f t="shared" si="195"/>
        <v>0</v>
      </c>
      <c r="S4105" t="str">
        <f t="shared" si="196"/>
        <v>OK</v>
      </c>
      <c r="T4105" s="10">
        <f>IFERROR(VLOOKUP(A4105,[1]!Tabla1[[#All],[Material]:[venta nueva]],38,FALSE),0)</f>
        <v>0</v>
      </c>
    </row>
    <row r="4106" spans="1:20" hidden="1" x14ac:dyDescent="0.35">
      <c r="A4106">
        <f t="shared" si="194"/>
        <v>1023349</v>
      </c>
      <c r="B4106" s="6" t="s">
        <v>629</v>
      </c>
      <c r="C4106" s="7" t="s">
        <v>553</v>
      </c>
      <c r="D4106" s="7" t="s">
        <v>1097</v>
      </c>
      <c r="E4106" s="7" t="s">
        <v>564</v>
      </c>
      <c r="F4106" s="7" t="s">
        <v>565</v>
      </c>
      <c r="G4106" s="7" t="s">
        <v>1075</v>
      </c>
      <c r="H4106" s="7" t="s">
        <v>1002</v>
      </c>
      <c r="I4106" s="6" t="s">
        <v>16</v>
      </c>
      <c r="J4106" s="1"/>
      <c r="K4106" s="1"/>
      <c r="L4106" s="1"/>
      <c r="M4106" s="1"/>
      <c r="N4106" s="1"/>
      <c r="O4106" s="1"/>
      <c r="P4106" s="1"/>
      <c r="Q4106" s="12">
        <v>4371.1180000000004</v>
      </c>
      <c r="R4106" s="29">
        <f t="shared" si="195"/>
        <v>0</v>
      </c>
      <c r="S4106" t="str">
        <f t="shared" si="196"/>
        <v>OK</v>
      </c>
      <c r="T4106" s="10">
        <f>IFERROR(VLOOKUP(A4106,[1]!Tabla1[[#All],[Material]:[venta nueva]],38,FALSE),0)</f>
        <v>0</v>
      </c>
    </row>
    <row r="4107" spans="1:20" hidden="1" x14ac:dyDescent="0.35">
      <c r="A4107">
        <f t="shared" si="194"/>
        <v>1023350</v>
      </c>
      <c r="B4107" s="6" t="s">
        <v>629</v>
      </c>
      <c r="C4107" s="7" t="s">
        <v>553</v>
      </c>
      <c r="D4107" s="7" t="s">
        <v>1097</v>
      </c>
      <c r="E4107" s="7" t="s">
        <v>566</v>
      </c>
      <c r="F4107" s="7" t="s">
        <v>567</v>
      </c>
      <c r="G4107" s="7" t="s">
        <v>1075</v>
      </c>
      <c r="H4107" s="7" t="s">
        <v>1011</v>
      </c>
      <c r="I4107" s="6" t="s">
        <v>16</v>
      </c>
      <c r="J4107" s="1"/>
      <c r="K4107" s="1"/>
      <c r="L4107" s="1"/>
      <c r="M4107" s="1"/>
      <c r="N4107" s="1"/>
      <c r="O4107" s="1"/>
      <c r="P4107" s="1"/>
      <c r="Q4107" s="12">
        <v>21241.253000000001</v>
      </c>
      <c r="R4107" s="29">
        <f t="shared" si="195"/>
        <v>0</v>
      </c>
      <c r="S4107" t="str">
        <f t="shared" si="196"/>
        <v>OK</v>
      </c>
      <c r="T4107" s="10">
        <f>IFERROR(VLOOKUP(A4107,[1]!Tabla1[[#All],[Material]:[venta nueva]],38,FALSE),0)</f>
        <v>0</v>
      </c>
    </row>
    <row r="4108" spans="1:20" hidden="1" x14ac:dyDescent="0.35">
      <c r="A4108">
        <f t="shared" si="194"/>
        <v>1023351</v>
      </c>
      <c r="B4108" s="6" t="s">
        <v>629</v>
      </c>
      <c r="C4108" s="7" t="s">
        <v>553</v>
      </c>
      <c r="D4108" s="7" t="s">
        <v>1097</v>
      </c>
      <c r="E4108" s="7" t="s">
        <v>570</v>
      </c>
      <c r="F4108" s="7" t="s">
        <v>585</v>
      </c>
      <c r="G4108" s="7" t="s">
        <v>1082</v>
      </c>
      <c r="H4108" s="7" t="s">
        <v>1013</v>
      </c>
      <c r="I4108" s="6" t="s">
        <v>16</v>
      </c>
      <c r="J4108" s="1"/>
      <c r="K4108" s="1"/>
      <c r="L4108" s="1"/>
      <c r="M4108" s="1"/>
      <c r="N4108" s="1"/>
      <c r="O4108" s="1"/>
      <c r="P4108" s="1"/>
      <c r="Q4108" s="12">
        <v>9525.616</v>
      </c>
      <c r="R4108" s="29">
        <f t="shared" si="195"/>
        <v>0</v>
      </c>
      <c r="S4108" t="str">
        <f t="shared" si="196"/>
        <v>OK</v>
      </c>
      <c r="T4108" s="10">
        <f>IFERROR(VLOOKUP(A4108,[1]!Tabla1[[#All],[Material]:[venta nueva]],38,FALSE),0)</f>
        <v>0</v>
      </c>
    </row>
    <row r="4109" spans="1:20" hidden="1" x14ac:dyDescent="0.35">
      <c r="A4109">
        <f t="shared" si="194"/>
        <v>1023352</v>
      </c>
      <c r="B4109" s="6" t="s">
        <v>629</v>
      </c>
      <c r="C4109" s="7" t="s">
        <v>553</v>
      </c>
      <c r="D4109" s="7" t="s">
        <v>1097</v>
      </c>
      <c r="E4109" s="7" t="s">
        <v>568</v>
      </c>
      <c r="F4109" s="7" t="s">
        <v>587</v>
      </c>
      <c r="G4109" s="7" t="s">
        <v>1082</v>
      </c>
      <c r="H4109" s="7" t="s">
        <v>1013</v>
      </c>
      <c r="I4109" s="6" t="s">
        <v>16</v>
      </c>
      <c r="J4109" s="1"/>
      <c r="K4109" s="1"/>
      <c r="L4109" s="1"/>
      <c r="M4109" s="1"/>
      <c r="N4109" s="1"/>
      <c r="O4109" s="1"/>
      <c r="P4109" s="1"/>
      <c r="Q4109" s="12">
        <v>118796.67200000001</v>
      </c>
      <c r="R4109" s="29">
        <f t="shared" si="195"/>
        <v>0</v>
      </c>
      <c r="S4109" t="str">
        <f t="shared" si="196"/>
        <v>OK</v>
      </c>
      <c r="T4109" s="10">
        <f>IFERROR(VLOOKUP(A4109,[1]!Tabla1[[#All],[Material]:[venta nueva]],38,FALSE),0)</f>
        <v>0</v>
      </c>
    </row>
    <row r="4110" spans="1:20" hidden="1" x14ac:dyDescent="0.35">
      <c r="A4110">
        <f t="shared" si="194"/>
        <v>1023353</v>
      </c>
      <c r="B4110" s="6" t="s">
        <v>629</v>
      </c>
      <c r="C4110" s="7" t="s">
        <v>553</v>
      </c>
      <c r="D4110" s="7" t="s">
        <v>1097</v>
      </c>
      <c r="E4110" s="7" t="s">
        <v>569</v>
      </c>
      <c r="F4110" s="7" t="s">
        <v>102</v>
      </c>
      <c r="G4110" s="7" t="s">
        <v>1077</v>
      </c>
      <c r="H4110" s="7" t="s">
        <v>1005</v>
      </c>
      <c r="I4110" s="6" t="s">
        <v>9</v>
      </c>
      <c r="J4110" s="1"/>
      <c r="K4110" s="1"/>
      <c r="L4110" s="1"/>
      <c r="M4110" s="1"/>
      <c r="N4110" s="1"/>
      <c r="O4110" s="1"/>
      <c r="P4110" s="1"/>
      <c r="Q4110" s="12">
        <v>119999.992</v>
      </c>
      <c r="R4110" s="29">
        <f t="shared" si="195"/>
        <v>0</v>
      </c>
      <c r="S4110" t="str">
        <f t="shared" si="196"/>
        <v>OK</v>
      </c>
      <c r="T4110" s="10">
        <f>IFERROR(VLOOKUP(A4110,[1]!Tabla1[[#All],[Material]:[venta nueva]],38,FALSE),0)</f>
        <v>0</v>
      </c>
    </row>
    <row r="4111" spans="1:20" hidden="1" x14ac:dyDescent="0.35">
      <c r="A4111">
        <f t="shared" si="194"/>
        <v>1023354</v>
      </c>
      <c r="B4111" s="6" t="s">
        <v>629</v>
      </c>
      <c r="C4111" s="7" t="s">
        <v>553</v>
      </c>
      <c r="D4111" s="7" t="s">
        <v>1097</v>
      </c>
      <c r="E4111" s="7" t="s">
        <v>608</v>
      </c>
      <c r="F4111" s="7" t="s">
        <v>609</v>
      </c>
      <c r="G4111" s="7" t="s">
        <v>1086</v>
      </c>
      <c r="H4111" s="7" t="s">
        <v>1025</v>
      </c>
      <c r="I4111" s="6" t="s">
        <v>14</v>
      </c>
      <c r="J4111" s="1"/>
      <c r="K4111" s="1"/>
      <c r="L4111" s="1"/>
      <c r="M4111" s="1"/>
      <c r="N4111" s="1"/>
      <c r="O4111" s="1"/>
      <c r="P4111" s="1"/>
      <c r="Q4111" s="12">
        <v>11982.976000000001</v>
      </c>
      <c r="R4111" s="29">
        <f t="shared" si="195"/>
        <v>0</v>
      </c>
      <c r="S4111" t="str">
        <f t="shared" si="196"/>
        <v>OK</v>
      </c>
      <c r="T4111" s="10">
        <f>IFERROR(VLOOKUP(A4111,[1]!Tabla1[[#All],[Material]:[venta nueva]],38,FALSE),0)</f>
        <v>0</v>
      </c>
    </row>
    <row r="4112" spans="1:20" hidden="1" x14ac:dyDescent="0.35">
      <c r="A4112">
        <f t="shared" si="194"/>
        <v>1023355</v>
      </c>
      <c r="B4112" s="6" t="s">
        <v>629</v>
      </c>
      <c r="C4112" s="7" t="s">
        <v>553</v>
      </c>
      <c r="D4112" s="7" t="s">
        <v>1097</v>
      </c>
      <c r="E4112" s="7" t="s">
        <v>580</v>
      </c>
      <c r="F4112" s="7" t="s">
        <v>516</v>
      </c>
      <c r="G4112" s="7" t="s">
        <v>1069</v>
      </c>
      <c r="H4112" s="7" t="s">
        <v>1026</v>
      </c>
      <c r="I4112" s="6" t="s">
        <v>11</v>
      </c>
      <c r="J4112" s="1"/>
      <c r="K4112" s="1"/>
      <c r="L4112" s="1"/>
      <c r="M4112" s="1"/>
      <c r="N4112" s="1"/>
      <c r="O4112" s="1"/>
      <c r="P4112" s="1"/>
      <c r="Q4112" s="12">
        <v>25000.007000000001</v>
      </c>
      <c r="R4112" s="29">
        <f t="shared" si="195"/>
        <v>0</v>
      </c>
      <c r="S4112" t="str">
        <f t="shared" si="196"/>
        <v>OK</v>
      </c>
      <c r="T4112" s="10">
        <f>IFERROR(VLOOKUP(A4112,[1]!Tabla1[[#All],[Material]:[venta nueva]],38,FALSE),0)</f>
        <v>0</v>
      </c>
    </row>
    <row r="4113" spans="1:20" hidden="1" x14ac:dyDescent="0.35">
      <c r="A4113">
        <f t="shared" si="194"/>
        <v>1023362</v>
      </c>
      <c r="B4113" s="6" t="s">
        <v>629</v>
      </c>
      <c r="C4113" s="7" t="s">
        <v>553</v>
      </c>
      <c r="D4113" s="7" t="s">
        <v>1097</v>
      </c>
      <c r="E4113" s="7" t="s">
        <v>641</v>
      </c>
      <c r="F4113" s="7" t="s">
        <v>620</v>
      </c>
      <c r="G4113" s="7" t="s">
        <v>1088</v>
      </c>
      <c r="H4113" s="7" t="s">
        <v>1046</v>
      </c>
      <c r="I4113" s="6" t="s">
        <v>14</v>
      </c>
      <c r="J4113" s="1"/>
      <c r="K4113" s="1"/>
      <c r="L4113" s="1"/>
      <c r="M4113" s="1"/>
      <c r="N4113" s="1"/>
      <c r="O4113" s="1"/>
      <c r="P4113" s="1"/>
      <c r="Q4113" s="12">
        <v>18953.823</v>
      </c>
      <c r="R4113" s="29">
        <f t="shared" si="195"/>
        <v>0</v>
      </c>
      <c r="S4113" t="str">
        <f t="shared" si="196"/>
        <v>OK</v>
      </c>
      <c r="T4113" s="10">
        <f>IFERROR(VLOOKUP(A4113,[1]!Tabla1[[#All],[Material]:[venta nueva]],38,FALSE),0)</f>
        <v>0</v>
      </c>
    </row>
    <row r="4114" spans="1:20" hidden="1" x14ac:dyDescent="0.35">
      <c r="A4114">
        <f t="shared" si="194"/>
        <v>1023363</v>
      </c>
      <c r="B4114" s="6" t="s">
        <v>629</v>
      </c>
      <c r="C4114" s="7" t="s">
        <v>553</v>
      </c>
      <c r="D4114" s="7" t="s">
        <v>1097</v>
      </c>
      <c r="E4114" s="7" t="s">
        <v>642</v>
      </c>
      <c r="F4114" s="7" t="s">
        <v>621</v>
      </c>
      <c r="G4114" s="7" t="s">
        <v>1088</v>
      </c>
      <c r="H4114" s="7" t="s">
        <v>1047</v>
      </c>
      <c r="I4114" s="6" t="s">
        <v>14</v>
      </c>
      <c r="J4114" s="1"/>
      <c r="K4114" s="1"/>
      <c r="L4114" s="1"/>
      <c r="M4114" s="1"/>
      <c r="N4114" s="1"/>
      <c r="O4114" s="1"/>
      <c r="P4114" s="1"/>
      <c r="Q4114" s="12">
        <v>17400.096000000001</v>
      </c>
      <c r="R4114" s="29">
        <f t="shared" si="195"/>
        <v>0</v>
      </c>
      <c r="S4114" t="str">
        <f t="shared" si="196"/>
        <v>OK</v>
      </c>
      <c r="T4114" s="10">
        <f>IFERROR(VLOOKUP(A4114,[1]!Tabla1[[#All],[Material]:[venta nueva]],38,FALSE),0)</f>
        <v>0</v>
      </c>
    </row>
    <row r="4115" spans="1:20" hidden="1" x14ac:dyDescent="0.35">
      <c r="A4115">
        <f t="shared" si="194"/>
        <v>1023364</v>
      </c>
      <c r="B4115" s="6" t="s">
        <v>629</v>
      </c>
      <c r="C4115" s="7" t="s">
        <v>553</v>
      </c>
      <c r="D4115" s="7" t="s">
        <v>1097</v>
      </c>
      <c r="E4115" s="7" t="s">
        <v>643</v>
      </c>
      <c r="F4115" s="7" t="s">
        <v>622</v>
      </c>
      <c r="G4115" s="7" t="s">
        <v>1069</v>
      </c>
      <c r="H4115" s="7" t="s">
        <v>1033</v>
      </c>
      <c r="I4115" s="6" t="s">
        <v>14</v>
      </c>
      <c r="J4115" s="1"/>
      <c r="K4115" s="1"/>
      <c r="L4115" s="1"/>
      <c r="M4115" s="1"/>
      <c r="N4115" s="1"/>
      <c r="O4115" s="1"/>
      <c r="P4115" s="1"/>
      <c r="Q4115" s="12">
        <v>491.94600000000003</v>
      </c>
      <c r="R4115" s="29">
        <f t="shared" si="195"/>
        <v>0</v>
      </c>
      <c r="S4115" t="str">
        <f t="shared" si="196"/>
        <v>OK</v>
      </c>
      <c r="T4115" s="10">
        <f>IFERROR(VLOOKUP(A4115,[1]!Tabla1[[#All],[Material]:[venta nueva]],38,FALSE),0)</f>
        <v>0</v>
      </c>
    </row>
    <row r="4116" spans="1:20" hidden="1" x14ac:dyDescent="0.35">
      <c r="A4116">
        <f t="shared" si="194"/>
        <v>1023365</v>
      </c>
      <c r="B4116" s="6" t="s">
        <v>629</v>
      </c>
      <c r="C4116" s="7" t="s">
        <v>553</v>
      </c>
      <c r="D4116" s="7" t="s">
        <v>1097</v>
      </c>
      <c r="E4116" s="7" t="s">
        <v>644</v>
      </c>
      <c r="F4116" s="7" t="s">
        <v>623</v>
      </c>
      <c r="G4116" s="7" t="s">
        <v>1078</v>
      </c>
      <c r="H4116" s="7" t="s">
        <v>1027</v>
      </c>
      <c r="I4116" s="6" t="s">
        <v>14</v>
      </c>
      <c r="J4116" s="1"/>
      <c r="K4116" s="1"/>
      <c r="L4116" s="1"/>
      <c r="M4116" s="1"/>
      <c r="N4116" s="1"/>
      <c r="O4116" s="1"/>
      <c r="P4116" s="1"/>
      <c r="Q4116" s="12">
        <v>676.07399999999996</v>
      </c>
      <c r="R4116" s="29">
        <f t="shared" si="195"/>
        <v>0</v>
      </c>
      <c r="S4116" t="str">
        <f t="shared" si="196"/>
        <v>OK</v>
      </c>
      <c r="T4116" s="10">
        <f>IFERROR(VLOOKUP(A4116,[1]!Tabla1[[#All],[Material]:[venta nueva]],38,FALSE),0)</f>
        <v>0</v>
      </c>
    </row>
    <row r="4117" spans="1:20" hidden="1" x14ac:dyDescent="0.35">
      <c r="A4117">
        <f t="shared" si="194"/>
        <v>1023366</v>
      </c>
      <c r="B4117" s="6" t="s">
        <v>629</v>
      </c>
      <c r="C4117" s="7" t="s">
        <v>553</v>
      </c>
      <c r="D4117" s="7" t="s">
        <v>1097</v>
      </c>
      <c r="E4117" s="7" t="s">
        <v>645</v>
      </c>
      <c r="F4117" s="7" t="s">
        <v>624</v>
      </c>
      <c r="G4117" s="7" t="s">
        <v>1069</v>
      </c>
      <c r="H4117" s="7" t="s">
        <v>1033</v>
      </c>
      <c r="I4117" s="6" t="s">
        <v>14</v>
      </c>
      <c r="J4117" s="1"/>
      <c r="K4117" s="1"/>
      <c r="L4117" s="1"/>
      <c r="M4117" s="1"/>
      <c r="N4117" s="1"/>
      <c r="O4117" s="1"/>
      <c r="P4117" s="1"/>
      <c r="Q4117" s="12">
        <v>596.44200000000001</v>
      </c>
      <c r="R4117" s="29">
        <f t="shared" si="195"/>
        <v>0</v>
      </c>
      <c r="S4117" t="str">
        <f t="shared" si="196"/>
        <v>OK</v>
      </c>
      <c r="T4117" s="10">
        <f>IFERROR(VLOOKUP(A4117,[1]!Tabla1[[#All],[Material]:[venta nueva]],38,FALSE),0)</f>
        <v>0</v>
      </c>
    </row>
    <row r="4118" spans="1:20" hidden="1" x14ac:dyDescent="0.35">
      <c r="A4118">
        <f t="shared" si="194"/>
        <v>1023367</v>
      </c>
      <c r="B4118" s="6" t="s">
        <v>629</v>
      </c>
      <c r="C4118" s="7" t="s">
        <v>553</v>
      </c>
      <c r="D4118" s="7" t="s">
        <v>1097</v>
      </c>
      <c r="E4118" s="7" t="s">
        <v>646</v>
      </c>
      <c r="F4118" s="7" t="s">
        <v>625</v>
      </c>
      <c r="G4118" s="7" t="s">
        <v>1087</v>
      </c>
      <c r="H4118" s="7" t="s">
        <v>1034</v>
      </c>
      <c r="I4118" s="6" t="s">
        <v>14</v>
      </c>
      <c r="J4118" s="1"/>
      <c r="K4118" s="1"/>
      <c r="L4118" s="1"/>
      <c r="M4118" s="1"/>
      <c r="N4118" s="1"/>
      <c r="O4118" s="1"/>
      <c r="P4118" s="1"/>
      <c r="Q4118" s="12">
        <v>3373.1669999999999</v>
      </c>
      <c r="R4118" s="29">
        <f t="shared" si="195"/>
        <v>0</v>
      </c>
      <c r="S4118" t="str">
        <f t="shared" si="196"/>
        <v>OK</v>
      </c>
      <c r="T4118" s="10">
        <f>IFERROR(VLOOKUP(A4118,[1]!Tabla1[[#All],[Material]:[venta nueva]],38,FALSE),0)</f>
        <v>0</v>
      </c>
    </row>
    <row r="4119" spans="1:20" hidden="1" x14ac:dyDescent="0.35">
      <c r="A4119">
        <f t="shared" si="194"/>
        <v>1023368</v>
      </c>
      <c r="B4119" s="6" t="s">
        <v>629</v>
      </c>
      <c r="C4119" s="7" t="s">
        <v>553</v>
      </c>
      <c r="D4119" s="7" t="s">
        <v>1097</v>
      </c>
      <c r="E4119" s="7" t="s">
        <v>647</v>
      </c>
      <c r="F4119" s="7" t="s">
        <v>626</v>
      </c>
      <c r="G4119" s="7" t="s">
        <v>1088</v>
      </c>
      <c r="H4119" s="7" t="s">
        <v>1048</v>
      </c>
      <c r="I4119" s="6" t="s">
        <v>14</v>
      </c>
      <c r="J4119" s="1"/>
      <c r="K4119" s="1"/>
      <c r="L4119" s="1"/>
      <c r="M4119" s="1"/>
      <c r="N4119" s="1"/>
      <c r="O4119" s="1"/>
      <c r="P4119" s="1"/>
      <c r="Q4119" s="12">
        <v>17005.421999999999</v>
      </c>
      <c r="R4119" s="29">
        <f t="shared" si="195"/>
        <v>0</v>
      </c>
      <c r="S4119" t="str">
        <f t="shared" si="196"/>
        <v>OK</v>
      </c>
      <c r="T4119" s="10">
        <f>IFERROR(VLOOKUP(A4119,[1]!Tabla1[[#All],[Material]:[venta nueva]],38,FALSE),0)</f>
        <v>0</v>
      </c>
    </row>
    <row r="4120" spans="1:20" hidden="1" x14ac:dyDescent="0.35">
      <c r="A4120">
        <f t="shared" si="194"/>
        <v>1023375</v>
      </c>
      <c r="B4120" s="6" t="s">
        <v>629</v>
      </c>
      <c r="C4120" s="7" t="s">
        <v>553</v>
      </c>
      <c r="D4120" s="7" t="s">
        <v>1097</v>
      </c>
      <c r="E4120" s="7" t="s">
        <v>588</v>
      </c>
      <c r="F4120" s="7" t="s">
        <v>589</v>
      </c>
      <c r="G4120" s="7" t="s">
        <v>1069</v>
      </c>
      <c r="H4120" s="7" t="s">
        <v>1016</v>
      </c>
      <c r="I4120" s="6" t="s">
        <v>10</v>
      </c>
      <c r="J4120" s="1"/>
      <c r="K4120" s="1"/>
      <c r="L4120" s="1"/>
      <c r="M4120" s="1"/>
      <c r="N4120" s="1"/>
      <c r="O4120" s="1"/>
      <c r="P4120" s="1"/>
      <c r="Q4120" s="12">
        <v>4600.0020000000004</v>
      </c>
      <c r="R4120" s="29">
        <f t="shared" si="195"/>
        <v>0</v>
      </c>
      <c r="S4120" t="str">
        <f t="shared" si="196"/>
        <v>OK</v>
      </c>
      <c r="T4120" s="10">
        <f>IFERROR(VLOOKUP(A4120,[1]!Tabla1[[#All],[Material]:[venta nueva]],38,FALSE),0)</f>
        <v>0</v>
      </c>
    </row>
    <row r="4121" spans="1:20" hidden="1" x14ac:dyDescent="0.35">
      <c r="A4121">
        <f t="shared" si="194"/>
        <v>1023383</v>
      </c>
      <c r="B4121" s="6" t="s">
        <v>629</v>
      </c>
      <c r="C4121" s="7" t="s">
        <v>553</v>
      </c>
      <c r="D4121" s="7" t="s">
        <v>1097</v>
      </c>
      <c r="E4121" s="7" t="s">
        <v>590</v>
      </c>
      <c r="F4121" s="7" t="s">
        <v>591</v>
      </c>
      <c r="G4121" s="7" t="s">
        <v>1069</v>
      </c>
      <c r="H4121" s="7" t="s">
        <v>1026</v>
      </c>
      <c r="I4121" s="6" t="s">
        <v>10</v>
      </c>
      <c r="J4121" s="1"/>
      <c r="K4121" s="1"/>
      <c r="L4121" s="1"/>
      <c r="M4121" s="1"/>
      <c r="N4121" s="1"/>
      <c r="O4121" s="1"/>
      <c r="P4121" s="1"/>
      <c r="Q4121" s="12">
        <v>52500.002999999997</v>
      </c>
      <c r="R4121" s="29">
        <f t="shared" si="195"/>
        <v>0</v>
      </c>
      <c r="S4121" t="str">
        <f t="shared" si="196"/>
        <v>OK</v>
      </c>
      <c r="T4121" s="10">
        <f>IFERROR(VLOOKUP(A4121,[1]!Tabla1[[#All],[Material]:[venta nueva]],38,FALSE),0)</f>
        <v>0</v>
      </c>
    </row>
    <row r="4122" spans="1:20" hidden="1" x14ac:dyDescent="0.35">
      <c r="A4122">
        <f t="shared" si="194"/>
        <v>1023391</v>
      </c>
      <c r="B4122" s="6" t="s">
        <v>629</v>
      </c>
      <c r="C4122" s="7" t="s">
        <v>553</v>
      </c>
      <c r="D4122" s="7" t="s">
        <v>1097</v>
      </c>
      <c r="E4122" s="7" t="s">
        <v>612</v>
      </c>
      <c r="F4122" s="7" t="s">
        <v>451</v>
      </c>
      <c r="G4122" s="7" t="s">
        <v>1081</v>
      </c>
      <c r="H4122" s="7" t="s">
        <v>1010</v>
      </c>
      <c r="I4122" s="6" t="s">
        <v>9</v>
      </c>
      <c r="J4122" s="1"/>
      <c r="K4122" s="1"/>
      <c r="L4122" s="1"/>
      <c r="M4122" s="1"/>
      <c r="N4122" s="1"/>
      <c r="O4122" s="1"/>
      <c r="P4122" s="1"/>
      <c r="Q4122" s="12">
        <v>16182.550999999999</v>
      </c>
      <c r="R4122" s="29">
        <f t="shared" si="195"/>
        <v>0</v>
      </c>
      <c r="S4122" t="str">
        <f t="shared" si="196"/>
        <v>OK</v>
      </c>
      <c r="T4122" s="10">
        <f>IFERROR(VLOOKUP(A4122,[1]!Tabla1[[#All],[Material]:[venta nueva]],38,FALSE),0)</f>
        <v>0</v>
      </c>
    </row>
    <row r="4123" spans="1:20" hidden="1" x14ac:dyDescent="0.35">
      <c r="A4123">
        <f t="shared" si="194"/>
        <v>1030224</v>
      </c>
      <c r="B4123" s="6" t="s">
        <v>629</v>
      </c>
      <c r="C4123" s="7" t="s">
        <v>659</v>
      </c>
      <c r="D4123" s="7" t="s">
        <v>1095</v>
      </c>
      <c r="E4123" s="7" t="s">
        <v>856</v>
      </c>
      <c r="F4123" s="7" t="s">
        <v>857</v>
      </c>
      <c r="G4123" s="7" t="s">
        <v>1089</v>
      </c>
      <c r="H4123" s="7" t="s">
        <v>1049</v>
      </c>
      <c r="I4123" s="6" t="s">
        <v>11</v>
      </c>
      <c r="J4123" s="1">
        <v>-7248</v>
      </c>
      <c r="K4123" s="1">
        <v>103248</v>
      </c>
      <c r="L4123" s="1">
        <v>96000</v>
      </c>
      <c r="M4123" s="1">
        <v>20767</v>
      </c>
      <c r="N4123" s="1">
        <v>75233</v>
      </c>
      <c r="O4123" s="1">
        <v>96000</v>
      </c>
      <c r="P4123" s="1">
        <v>96000</v>
      </c>
      <c r="Q4123" s="12"/>
      <c r="R4123" s="29">
        <f t="shared" si="195"/>
        <v>0</v>
      </c>
      <c r="S4123" t="str">
        <f t="shared" si="196"/>
        <v>OK</v>
      </c>
      <c r="T4123" s="10">
        <f>IFERROR(VLOOKUP(A4123,[1]!Tabla1[[#All],[Material]:[venta nueva]],38,FALSE),0)</f>
        <v>0</v>
      </c>
    </row>
    <row r="4124" spans="1:20" hidden="1" x14ac:dyDescent="0.35">
      <c r="A4124">
        <f t="shared" si="194"/>
        <v>1030230</v>
      </c>
      <c r="B4124" s="6" t="s">
        <v>629</v>
      </c>
      <c r="C4124" s="7" t="s">
        <v>659</v>
      </c>
      <c r="D4124" s="7" t="s">
        <v>1095</v>
      </c>
      <c r="E4124" s="7" t="s">
        <v>858</v>
      </c>
      <c r="F4124" s="7" t="s">
        <v>859</v>
      </c>
      <c r="G4124" s="7" t="s">
        <v>1081</v>
      </c>
      <c r="H4124" s="7" t="s">
        <v>1050</v>
      </c>
      <c r="I4124" s="6" t="s">
        <v>11</v>
      </c>
      <c r="J4124" s="1">
        <v>8358</v>
      </c>
      <c r="K4124" s="1">
        <v>0</v>
      </c>
      <c r="L4124" s="1">
        <v>8358</v>
      </c>
      <c r="M4124" s="1">
        <v>4307</v>
      </c>
      <c r="N4124" s="1">
        <v>0</v>
      </c>
      <c r="O4124" s="1">
        <v>4307</v>
      </c>
      <c r="P4124" s="1"/>
      <c r="Q4124" s="12"/>
      <c r="R4124" s="29">
        <f t="shared" si="195"/>
        <v>4307</v>
      </c>
      <c r="S4124" t="str">
        <f t="shared" si="196"/>
        <v>Sobre ingreso</v>
      </c>
      <c r="T4124" s="10">
        <f>IFERROR(VLOOKUP(A4124,[1]!Tabla1[[#All],[Material]:[venta nueva]],38,FALSE),0)</f>
        <v>0</v>
      </c>
    </row>
    <row r="4125" spans="1:20" hidden="1" x14ac:dyDescent="0.35">
      <c r="A4125">
        <f t="shared" si="194"/>
        <v>1030309</v>
      </c>
      <c r="B4125" s="6" t="s">
        <v>629</v>
      </c>
      <c r="C4125" s="7" t="s">
        <v>659</v>
      </c>
      <c r="D4125" s="7" t="s">
        <v>1095</v>
      </c>
      <c r="E4125" s="7" t="s">
        <v>864</v>
      </c>
      <c r="F4125" s="7" t="s">
        <v>865</v>
      </c>
      <c r="G4125" s="7" t="s">
        <v>1065</v>
      </c>
      <c r="H4125" s="7" t="s">
        <v>1053</v>
      </c>
      <c r="I4125" s="6" t="s">
        <v>12</v>
      </c>
      <c r="J4125" s="1">
        <v>3450</v>
      </c>
      <c r="K4125" s="1">
        <v>0</v>
      </c>
      <c r="L4125" s="1">
        <v>3450</v>
      </c>
      <c r="M4125" s="1">
        <v>3450</v>
      </c>
      <c r="N4125" s="1">
        <v>0</v>
      </c>
      <c r="O4125" s="1">
        <v>3450</v>
      </c>
      <c r="P4125" s="1"/>
      <c r="Q4125" s="12"/>
      <c r="R4125" s="29">
        <f t="shared" si="195"/>
        <v>3450</v>
      </c>
      <c r="S4125" t="str">
        <f t="shared" si="196"/>
        <v>Sobre ingreso</v>
      </c>
      <c r="T4125" s="10">
        <f>IFERROR(VLOOKUP(A4125,[1]!Tabla1[[#All],[Material]:[venta nueva]],38,FALSE),0)</f>
        <v>0</v>
      </c>
    </row>
    <row r="4126" spans="1:20" hidden="1" x14ac:dyDescent="0.35">
      <c r="A4126">
        <f t="shared" si="194"/>
        <v>1030332</v>
      </c>
      <c r="B4126" s="6" t="s">
        <v>629</v>
      </c>
      <c r="C4126" s="7" t="s">
        <v>659</v>
      </c>
      <c r="D4126" s="7" t="s">
        <v>1095</v>
      </c>
      <c r="E4126" s="7" t="s">
        <v>871</v>
      </c>
      <c r="F4126" s="7" t="s">
        <v>872</v>
      </c>
      <c r="G4126" s="7" t="s">
        <v>1068</v>
      </c>
      <c r="H4126" s="7" t="s">
        <v>994</v>
      </c>
      <c r="I4126" s="6" t="s">
        <v>662</v>
      </c>
      <c r="J4126" s="1">
        <v>-10952</v>
      </c>
      <c r="K4126" s="1">
        <v>10952</v>
      </c>
      <c r="L4126" s="1">
        <v>0</v>
      </c>
      <c r="M4126" s="1">
        <v>-28169</v>
      </c>
      <c r="N4126" s="1">
        <v>10952</v>
      </c>
      <c r="O4126" s="1">
        <v>0</v>
      </c>
      <c r="P4126" s="1"/>
      <c r="Q4126" s="12"/>
      <c r="R4126" s="29">
        <f t="shared" si="195"/>
        <v>0</v>
      </c>
      <c r="S4126" t="str">
        <f t="shared" si="196"/>
        <v>OK</v>
      </c>
      <c r="T4126" s="10">
        <f>IFERROR(VLOOKUP(A4126,[1]!Tabla1[[#All],[Material]:[venta nueva]],38,FALSE),0)</f>
        <v>0</v>
      </c>
    </row>
    <row r="4127" spans="1:20" hidden="1" x14ac:dyDescent="0.35">
      <c r="A4127">
        <f t="shared" si="194"/>
        <v>1030355</v>
      </c>
      <c r="B4127" s="6" t="s">
        <v>629</v>
      </c>
      <c r="C4127" s="7" t="s">
        <v>659</v>
      </c>
      <c r="D4127" s="7" t="s">
        <v>1095</v>
      </c>
      <c r="E4127" s="7" t="s">
        <v>875</v>
      </c>
      <c r="F4127" s="7" t="s">
        <v>876</v>
      </c>
      <c r="G4127" s="7" t="s">
        <v>1092</v>
      </c>
      <c r="H4127" s="7" t="s">
        <v>1055</v>
      </c>
      <c r="I4127" s="6" t="s">
        <v>662</v>
      </c>
      <c r="J4127" s="1">
        <v>57791</v>
      </c>
      <c r="K4127" s="1">
        <v>62208</v>
      </c>
      <c r="L4127" s="1">
        <v>120000</v>
      </c>
      <c r="M4127" s="1"/>
      <c r="N4127" s="1"/>
      <c r="O4127" s="1"/>
      <c r="P4127" s="1"/>
      <c r="Q4127" s="12"/>
      <c r="R4127" s="29">
        <f t="shared" si="195"/>
        <v>0</v>
      </c>
      <c r="S4127" t="str">
        <f t="shared" si="196"/>
        <v>OK</v>
      </c>
      <c r="T4127" s="10">
        <f>IFERROR(VLOOKUP(A4127,[1]!Tabla1[[#All],[Material]:[venta nueva]],38,FALSE),0)</f>
        <v>0</v>
      </c>
    </row>
    <row r="4128" spans="1:20" hidden="1" x14ac:dyDescent="0.35">
      <c r="A4128">
        <f t="shared" si="194"/>
        <v>1030355</v>
      </c>
      <c r="B4128" s="6" t="s">
        <v>629</v>
      </c>
      <c r="C4128" s="7" t="s">
        <v>659</v>
      </c>
      <c r="D4128" s="7" t="s">
        <v>1095</v>
      </c>
      <c r="E4128" s="7" t="s">
        <v>875</v>
      </c>
      <c r="F4128" s="7" t="s">
        <v>876</v>
      </c>
      <c r="G4128" s="7" t="s">
        <v>1092</v>
      </c>
      <c r="H4128" s="7" t="s">
        <v>1055</v>
      </c>
      <c r="I4128" s="6" t="s">
        <v>9</v>
      </c>
      <c r="J4128" s="1"/>
      <c r="K4128" s="1"/>
      <c r="L4128" s="1"/>
      <c r="M4128" s="1">
        <v>-12009</v>
      </c>
      <c r="N4128" s="1">
        <v>74008</v>
      </c>
      <c r="O4128" s="1">
        <v>62000</v>
      </c>
      <c r="P4128" s="1"/>
      <c r="Q4128" s="12"/>
      <c r="R4128" s="29">
        <f t="shared" si="195"/>
        <v>62000</v>
      </c>
      <c r="S4128" t="str">
        <f t="shared" si="196"/>
        <v>Sobre ingreso</v>
      </c>
      <c r="T4128" s="10">
        <f>IFERROR(VLOOKUP(A4128,[1]!Tabla1[[#All],[Material]:[venta nueva]],38,FALSE),0)</f>
        <v>0</v>
      </c>
    </row>
    <row r="4129" spans="1:20" hidden="1" x14ac:dyDescent="0.35">
      <c r="A4129">
        <f t="shared" si="194"/>
        <v>1030378</v>
      </c>
      <c r="B4129" s="6" t="s">
        <v>629</v>
      </c>
      <c r="C4129" s="7" t="s">
        <v>659</v>
      </c>
      <c r="D4129" s="7" t="s">
        <v>1095</v>
      </c>
      <c r="E4129" s="7" t="s">
        <v>885</v>
      </c>
      <c r="F4129" s="7" t="s">
        <v>886</v>
      </c>
      <c r="G4129" s="7" t="s">
        <v>1065</v>
      </c>
      <c r="H4129" s="7" t="s">
        <v>989</v>
      </c>
      <c r="I4129" s="6" t="s">
        <v>662</v>
      </c>
      <c r="J4129" s="1">
        <v>1847</v>
      </c>
      <c r="K4129" s="1">
        <v>0</v>
      </c>
      <c r="L4129" s="1">
        <v>1847</v>
      </c>
      <c r="M4129" s="1"/>
      <c r="N4129" s="1"/>
      <c r="O4129" s="1"/>
      <c r="P4129" s="1"/>
      <c r="Q4129" s="12"/>
      <c r="R4129" s="29">
        <f t="shared" si="195"/>
        <v>0</v>
      </c>
      <c r="S4129" t="str">
        <f t="shared" si="196"/>
        <v>OK</v>
      </c>
      <c r="T4129" s="10">
        <f>IFERROR(VLOOKUP(A4129,[1]!Tabla1[[#All],[Material]:[venta nueva]],38,FALSE),0)</f>
        <v>0</v>
      </c>
    </row>
    <row r="4130" spans="1:20" hidden="1" x14ac:dyDescent="0.35">
      <c r="A4130">
        <f t="shared" si="194"/>
        <v>1030419</v>
      </c>
      <c r="B4130" s="6" t="s">
        <v>629</v>
      </c>
      <c r="C4130" s="7" t="s">
        <v>659</v>
      </c>
      <c r="D4130" s="7" t="s">
        <v>1095</v>
      </c>
      <c r="E4130" s="7" t="s">
        <v>895</v>
      </c>
      <c r="F4130" s="7" t="s">
        <v>896</v>
      </c>
      <c r="G4130" s="7" t="s">
        <v>1065</v>
      </c>
      <c r="H4130" s="7" t="s">
        <v>1057</v>
      </c>
      <c r="I4130" s="6" t="s">
        <v>14</v>
      </c>
      <c r="J4130" s="1"/>
      <c r="K4130" s="1"/>
      <c r="L4130" s="1"/>
      <c r="M4130" s="1"/>
      <c r="N4130" s="1"/>
      <c r="O4130" s="1"/>
      <c r="P4130" s="1">
        <v>24000</v>
      </c>
      <c r="Q4130" s="12"/>
      <c r="R4130" s="29">
        <f t="shared" si="195"/>
        <v>-24000</v>
      </c>
      <c r="S4130" t="str">
        <f t="shared" si="196"/>
        <v>Pendiente de ingreso</v>
      </c>
      <c r="T4130" s="10">
        <f>IFERROR(VLOOKUP(A4130,[1]!Tabla1[[#All],[Material]:[venta nueva]],38,FALSE),0)</f>
        <v>0</v>
      </c>
    </row>
    <row r="4131" spans="1:20" hidden="1" x14ac:dyDescent="0.35">
      <c r="A4131">
        <f t="shared" si="194"/>
        <v>1030498</v>
      </c>
      <c r="B4131" s="6" t="s">
        <v>629</v>
      </c>
      <c r="C4131" s="7" t="s">
        <v>659</v>
      </c>
      <c r="D4131" s="7" t="s">
        <v>1095</v>
      </c>
      <c r="E4131" s="7" t="s">
        <v>905</v>
      </c>
      <c r="F4131" s="7" t="s">
        <v>906</v>
      </c>
      <c r="G4131" s="7" t="s">
        <v>1065</v>
      </c>
      <c r="H4131" s="7" t="s">
        <v>981</v>
      </c>
      <c r="I4131" s="6" t="s">
        <v>662</v>
      </c>
      <c r="J4131" s="1">
        <v>1630</v>
      </c>
      <c r="K4131" s="1">
        <v>0</v>
      </c>
      <c r="L4131" s="1">
        <v>1630</v>
      </c>
      <c r="M4131" s="1"/>
      <c r="N4131" s="1"/>
      <c r="O4131" s="1"/>
      <c r="P4131" s="1"/>
      <c r="Q4131" s="12"/>
      <c r="R4131" s="29">
        <f t="shared" si="195"/>
        <v>0</v>
      </c>
      <c r="S4131" t="str">
        <f t="shared" si="196"/>
        <v>OK</v>
      </c>
      <c r="T4131" s="10">
        <f>IFERROR(VLOOKUP(A4131,[1]!Tabla1[[#All],[Material]:[venta nueva]],38,FALSE),0)</f>
        <v>0</v>
      </c>
    </row>
    <row r="4132" spans="1:20" hidden="1" x14ac:dyDescent="0.35">
      <c r="A4132">
        <f t="shared" si="194"/>
        <v>1030498</v>
      </c>
      <c r="B4132" s="6" t="s">
        <v>629</v>
      </c>
      <c r="C4132" s="7" t="s">
        <v>659</v>
      </c>
      <c r="D4132" s="7" t="s">
        <v>1095</v>
      </c>
      <c r="E4132" s="7" t="s">
        <v>905</v>
      </c>
      <c r="F4132" s="7" t="s">
        <v>906</v>
      </c>
      <c r="G4132" s="7" t="s">
        <v>1065</v>
      </c>
      <c r="H4132" s="7" t="s">
        <v>981</v>
      </c>
      <c r="I4132" s="6" t="s">
        <v>11</v>
      </c>
      <c r="J4132" s="1">
        <v>0</v>
      </c>
      <c r="K4132" s="1">
        <v>10149</v>
      </c>
      <c r="L4132" s="1">
        <v>10149</v>
      </c>
      <c r="M4132" s="1">
        <v>0</v>
      </c>
      <c r="N4132" s="1">
        <v>10149</v>
      </c>
      <c r="O4132" s="1">
        <v>10149</v>
      </c>
      <c r="P4132" s="1"/>
      <c r="Q4132" s="12"/>
      <c r="R4132" s="29">
        <f t="shared" si="195"/>
        <v>10149</v>
      </c>
      <c r="S4132" t="str">
        <f t="shared" si="196"/>
        <v>Sobre ingreso</v>
      </c>
      <c r="T4132" s="10">
        <f>IFERROR(VLOOKUP(A4132,[1]!Tabla1[[#All],[Material]:[venta nueva]],38,FALSE),0)</f>
        <v>0</v>
      </c>
    </row>
    <row r="4133" spans="1:20" hidden="1" x14ac:dyDescent="0.35">
      <c r="A4133">
        <f t="shared" si="194"/>
        <v>1030525</v>
      </c>
      <c r="B4133" s="6" t="s">
        <v>629</v>
      </c>
      <c r="C4133" s="7" t="s">
        <v>659</v>
      </c>
      <c r="D4133" s="7" t="s">
        <v>1095</v>
      </c>
      <c r="E4133" s="7" t="s">
        <v>911</v>
      </c>
      <c r="F4133" s="7" t="s">
        <v>912</v>
      </c>
      <c r="G4133" s="7" t="s">
        <v>1068</v>
      </c>
      <c r="H4133" s="7" t="s">
        <v>994</v>
      </c>
      <c r="I4133" s="6" t="s">
        <v>14</v>
      </c>
      <c r="J4133" s="1">
        <v>0</v>
      </c>
      <c r="K4133" s="1">
        <v>48000</v>
      </c>
      <c r="L4133" s="1">
        <v>48000</v>
      </c>
      <c r="M4133" s="1"/>
      <c r="N4133" s="1"/>
      <c r="O4133" s="1"/>
      <c r="P4133" s="1"/>
      <c r="Q4133" s="12"/>
      <c r="R4133" s="29">
        <f t="shared" si="195"/>
        <v>0</v>
      </c>
      <c r="S4133" t="str">
        <f t="shared" si="196"/>
        <v>OK</v>
      </c>
      <c r="T4133" s="10">
        <f>IFERROR(VLOOKUP(A4133,[1]!Tabla1[[#All],[Material]:[venta nueva]],38,FALSE),0)</f>
        <v>0</v>
      </c>
    </row>
    <row r="4134" spans="1:20" hidden="1" x14ac:dyDescent="0.35">
      <c r="A4134">
        <f t="shared" si="194"/>
        <v>1030535</v>
      </c>
      <c r="B4134" s="6" t="s">
        <v>629</v>
      </c>
      <c r="C4134" s="7" t="s">
        <v>659</v>
      </c>
      <c r="D4134" s="7" t="s">
        <v>1095</v>
      </c>
      <c r="E4134" s="7" t="s">
        <v>913</v>
      </c>
      <c r="F4134" s="7" t="s">
        <v>914</v>
      </c>
      <c r="G4134" s="7" t="s">
        <v>1089</v>
      </c>
      <c r="H4134" s="7" t="s">
        <v>1049</v>
      </c>
      <c r="I4134" s="6" t="s">
        <v>12</v>
      </c>
      <c r="J4134" s="1">
        <v>3584</v>
      </c>
      <c r="K4134" s="1">
        <v>44416</v>
      </c>
      <c r="L4134" s="1">
        <v>48000</v>
      </c>
      <c r="M4134" s="1">
        <v>3821</v>
      </c>
      <c r="N4134" s="1">
        <v>44179</v>
      </c>
      <c r="O4134" s="1">
        <v>48000</v>
      </c>
      <c r="P4134" s="1">
        <v>44000</v>
      </c>
      <c r="Q4134" s="12"/>
      <c r="R4134" s="29">
        <f t="shared" si="195"/>
        <v>4000</v>
      </c>
      <c r="S4134" t="str">
        <f t="shared" si="196"/>
        <v>Sobre ingreso</v>
      </c>
      <c r="T4134" s="10">
        <f>IFERROR(VLOOKUP(A4134,[1]!Tabla1[[#All],[Material]:[venta nueva]],38,FALSE),0)</f>
        <v>0</v>
      </c>
    </row>
    <row r="4135" spans="1:20" hidden="1" x14ac:dyDescent="0.35">
      <c r="A4135">
        <f t="shared" si="194"/>
        <v>1030542</v>
      </c>
      <c r="B4135" s="6" t="s">
        <v>629</v>
      </c>
      <c r="C4135" s="7" t="s">
        <v>659</v>
      </c>
      <c r="D4135" s="7" t="s">
        <v>1095</v>
      </c>
      <c r="E4135" s="7" t="s">
        <v>915</v>
      </c>
      <c r="F4135" s="7" t="s">
        <v>916</v>
      </c>
      <c r="G4135" s="7" t="s">
        <v>1090</v>
      </c>
      <c r="H4135" s="7" t="s">
        <v>1052</v>
      </c>
      <c r="I4135" s="6" t="s">
        <v>12</v>
      </c>
      <c r="J4135" s="1">
        <v>1050</v>
      </c>
      <c r="K4135" s="1">
        <v>0</v>
      </c>
      <c r="L4135" s="1">
        <v>1050</v>
      </c>
      <c r="M4135" s="1">
        <v>1050</v>
      </c>
      <c r="N4135" s="1">
        <v>0</v>
      </c>
      <c r="O4135" s="1">
        <v>1050</v>
      </c>
      <c r="P4135" s="1"/>
      <c r="Q4135" s="12"/>
      <c r="R4135" s="29">
        <f t="shared" si="195"/>
        <v>1050</v>
      </c>
      <c r="S4135" t="str">
        <f t="shared" si="196"/>
        <v>Sobre ingreso</v>
      </c>
      <c r="T4135" s="10">
        <f>IFERROR(VLOOKUP(A4135,[1]!Tabla1[[#All],[Material]:[venta nueva]],38,FALSE),0)</f>
        <v>0</v>
      </c>
    </row>
    <row r="4136" spans="1:20" hidden="1" x14ac:dyDescent="0.35">
      <c r="A4136">
        <f t="shared" si="194"/>
        <v>1030545</v>
      </c>
      <c r="B4136" s="6" t="s">
        <v>629</v>
      </c>
      <c r="C4136" s="7" t="s">
        <v>659</v>
      </c>
      <c r="D4136" s="7" t="s">
        <v>1095</v>
      </c>
      <c r="E4136" s="7" t="s">
        <v>917</v>
      </c>
      <c r="F4136" s="7" t="s">
        <v>918</v>
      </c>
      <c r="G4136" s="7" t="s">
        <v>1093</v>
      </c>
      <c r="H4136" s="7" t="s">
        <v>1059</v>
      </c>
      <c r="I4136" s="6" t="s">
        <v>11</v>
      </c>
      <c r="J4136" s="1">
        <v>-4401</v>
      </c>
      <c r="K4136" s="1">
        <v>4401</v>
      </c>
      <c r="L4136" s="1">
        <v>0</v>
      </c>
      <c r="M4136" s="1">
        <v>-13001</v>
      </c>
      <c r="N4136" s="1">
        <v>4401</v>
      </c>
      <c r="O4136" s="1">
        <v>0</v>
      </c>
      <c r="P4136" s="1"/>
      <c r="Q4136" s="12"/>
      <c r="R4136" s="29">
        <f t="shared" si="195"/>
        <v>0</v>
      </c>
      <c r="S4136" t="str">
        <f t="shared" si="196"/>
        <v>OK</v>
      </c>
      <c r="T4136" s="10">
        <f>IFERROR(VLOOKUP(A4136,[1]!Tabla1[[#All],[Material]:[venta nueva]],38,FALSE),0)</f>
        <v>0</v>
      </c>
    </row>
    <row r="4137" spans="1:20" hidden="1" x14ac:dyDescent="0.35">
      <c r="A4137">
        <f t="shared" si="194"/>
        <v>1030635</v>
      </c>
      <c r="B4137" s="6" t="s">
        <v>629</v>
      </c>
      <c r="C4137" s="7" t="s">
        <v>659</v>
      </c>
      <c r="D4137" s="7" t="s">
        <v>1095</v>
      </c>
      <c r="E4137" s="7" t="s">
        <v>923</v>
      </c>
      <c r="F4137" s="7" t="s">
        <v>924</v>
      </c>
      <c r="G4137" s="7" t="s">
        <v>1065</v>
      </c>
      <c r="H4137" s="7" t="s">
        <v>1053</v>
      </c>
      <c r="I4137" s="6" t="s">
        <v>662</v>
      </c>
      <c r="J4137" s="1">
        <v>11140</v>
      </c>
      <c r="K4137" s="1">
        <v>0</v>
      </c>
      <c r="L4137" s="1">
        <v>11140</v>
      </c>
      <c r="M4137" s="1"/>
      <c r="N4137" s="1"/>
      <c r="O4137" s="1"/>
      <c r="P4137" s="1"/>
      <c r="Q4137" s="12"/>
      <c r="R4137" s="29">
        <f t="shared" si="195"/>
        <v>0</v>
      </c>
      <c r="S4137" t="str">
        <f t="shared" si="196"/>
        <v>OK</v>
      </c>
      <c r="T4137" s="10">
        <f>IFERROR(VLOOKUP(A4137,[1]!Tabla1[[#All],[Material]:[venta nueva]],38,FALSE),0)</f>
        <v>0</v>
      </c>
    </row>
    <row r="4138" spans="1:20" hidden="1" x14ac:dyDescent="0.35">
      <c r="A4138">
        <f t="shared" si="194"/>
        <v>1030670</v>
      </c>
      <c r="B4138" s="6" t="s">
        <v>629</v>
      </c>
      <c r="C4138" s="7" t="s">
        <v>659</v>
      </c>
      <c r="D4138" s="7" t="s">
        <v>1095</v>
      </c>
      <c r="E4138" s="7" t="s">
        <v>927</v>
      </c>
      <c r="F4138" s="7" t="s">
        <v>928</v>
      </c>
      <c r="G4138" s="7" t="s">
        <v>1090</v>
      </c>
      <c r="H4138" s="7" t="s">
        <v>1052</v>
      </c>
      <c r="I4138" s="6" t="s">
        <v>11</v>
      </c>
      <c r="J4138" s="1">
        <v>2333</v>
      </c>
      <c r="K4138" s="1">
        <v>45667</v>
      </c>
      <c r="L4138" s="1">
        <v>48000</v>
      </c>
      <c r="M4138" s="1">
        <v>8100</v>
      </c>
      <c r="N4138" s="1">
        <v>39899</v>
      </c>
      <c r="O4138" s="1">
        <v>48000</v>
      </c>
      <c r="P4138" s="1">
        <v>48000</v>
      </c>
      <c r="Q4138" s="12"/>
      <c r="R4138" s="29">
        <f t="shared" si="195"/>
        <v>0</v>
      </c>
      <c r="S4138" t="str">
        <f t="shared" si="196"/>
        <v>OK</v>
      </c>
      <c r="T4138" s="10">
        <f>IFERROR(VLOOKUP(A4138,[1]!Tabla1[[#All],[Material]:[venta nueva]],38,FALSE),0)</f>
        <v>0</v>
      </c>
    </row>
    <row r="4139" spans="1:20" hidden="1" x14ac:dyDescent="0.35">
      <c r="A4139">
        <f t="shared" si="194"/>
        <v>1030672</v>
      </c>
      <c r="B4139" s="6" t="s">
        <v>629</v>
      </c>
      <c r="C4139" s="7" t="s">
        <v>659</v>
      </c>
      <c r="D4139" s="7" t="s">
        <v>1095</v>
      </c>
      <c r="E4139" s="7" t="s">
        <v>929</v>
      </c>
      <c r="F4139" s="7" t="s">
        <v>930</v>
      </c>
      <c r="G4139" s="7" t="s">
        <v>1089</v>
      </c>
      <c r="H4139" s="7" t="s">
        <v>1049</v>
      </c>
      <c r="I4139" s="6" t="s">
        <v>662</v>
      </c>
      <c r="J4139" s="1">
        <v>60</v>
      </c>
      <c r="K4139" s="1">
        <v>0</v>
      </c>
      <c r="L4139" s="1">
        <v>0</v>
      </c>
      <c r="M4139" s="1">
        <v>60</v>
      </c>
      <c r="N4139" s="1">
        <v>0</v>
      </c>
      <c r="O4139" s="1">
        <v>0</v>
      </c>
      <c r="P4139" s="1"/>
      <c r="Q4139" s="12"/>
      <c r="R4139" s="29">
        <f t="shared" si="195"/>
        <v>0</v>
      </c>
      <c r="S4139" t="str">
        <f t="shared" si="196"/>
        <v>OK</v>
      </c>
      <c r="T4139" s="10">
        <f>IFERROR(VLOOKUP(A4139,[1]!Tabla1[[#All],[Material]:[venta nueva]],38,FALSE),0)</f>
        <v>0</v>
      </c>
    </row>
    <row r="4140" spans="1:20" hidden="1" x14ac:dyDescent="0.35">
      <c r="A4140">
        <f t="shared" si="194"/>
        <v>1030720</v>
      </c>
      <c r="B4140" s="6" t="s">
        <v>629</v>
      </c>
      <c r="C4140" s="7" t="s">
        <v>659</v>
      </c>
      <c r="D4140" s="7" t="s">
        <v>1095</v>
      </c>
      <c r="E4140" s="7" t="s">
        <v>942</v>
      </c>
      <c r="F4140" s="7" t="s">
        <v>943</v>
      </c>
      <c r="G4140" s="7" t="s">
        <v>1081</v>
      </c>
      <c r="H4140" s="7" t="s">
        <v>1050</v>
      </c>
      <c r="I4140" s="6" t="s">
        <v>662</v>
      </c>
      <c r="J4140" s="1">
        <v>1117</v>
      </c>
      <c r="K4140" s="1">
        <v>0</v>
      </c>
      <c r="L4140" s="1">
        <v>1117</v>
      </c>
      <c r="M4140" s="1"/>
      <c r="N4140" s="1"/>
      <c r="O4140" s="1"/>
      <c r="P4140" s="1"/>
      <c r="Q4140" s="12"/>
      <c r="R4140" s="29">
        <f t="shared" si="195"/>
        <v>0</v>
      </c>
      <c r="S4140" t="str">
        <f t="shared" si="196"/>
        <v>OK</v>
      </c>
      <c r="T4140" s="10">
        <f>IFERROR(VLOOKUP(A4140,[1]!Tabla1[[#All],[Material]:[venta nueva]],38,FALSE),0)</f>
        <v>0</v>
      </c>
    </row>
    <row r="4141" spans="1:20" hidden="1" x14ac:dyDescent="0.35">
      <c r="A4141">
        <f t="shared" si="194"/>
        <v>1030720</v>
      </c>
      <c r="B4141" s="6" t="s">
        <v>629</v>
      </c>
      <c r="C4141" s="7" t="s">
        <v>659</v>
      </c>
      <c r="D4141" s="7" t="s">
        <v>1095</v>
      </c>
      <c r="E4141" s="7" t="s">
        <v>942</v>
      </c>
      <c r="F4141" s="7" t="s">
        <v>943</v>
      </c>
      <c r="G4141" s="7" t="s">
        <v>1081</v>
      </c>
      <c r="H4141" s="7" t="s">
        <v>1050</v>
      </c>
      <c r="I4141" s="6" t="s">
        <v>11</v>
      </c>
      <c r="J4141" s="1">
        <v>0</v>
      </c>
      <c r="K4141" s="1">
        <v>48000</v>
      </c>
      <c r="L4141" s="1">
        <v>48000</v>
      </c>
      <c r="M4141" s="1">
        <v>0</v>
      </c>
      <c r="N4141" s="1">
        <v>48000</v>
      </c>
      <c r="O4141" s="1">
        <v>48000</v>
      </c>
      <c r="P4141" s="1">
        <v>48000</v>
      </c>
      <c r="Q4141" s="12"/>
      <c r="R4141" s="29">
        <f t="shared" si="195"/>
        <v>0</v>
      </c>
      <c r="S4141" t="str">
        <f t="shared" si="196"/>
        <v>OK</v>
      </c>
      <c r="T4141" s="10">
        <f>IFERROR(VLOOKUP(A4141,[1]!Tabla1[[#All],[Material]:[venta nueva]],38,FALSE),0)</f>
        <v>0</v>
      </c>
    </row>
    <row r="4142" spans="1:20" hidden="1" x14ac:dyDescent="0.35">
      <c r="A4142">
        <f t="shared" si="194"/>
        <v>1030736</v>
      </c>
      <c r="B4142" s="6" t="s">
        <v>629</v>
      </c>
      <c r="C4142" s="7" t="s">
        <v>659</v>
      </c>
      <c r="D4142" s="7" t="s">
        <v>1095</v>
      </c>
      <c r="E4142" s="7" t="s">
        <v>946</v>
      </c>
      <c r="F4142" s="7" t="s">
        <v>947</v>
      </c>
      <c r="G4142" s="7" t="s">
        <v>1090</v>
      </c>
      <c r="H4142" s="7" t="s">
        <v>1058</v>
      </c>
      <c r="I4142" s="6" t="s">
        <v>11</v>
      </c>
      <c r="J4142" s="1">
        <v>495</v>
      </c>
      <c r="K4142" s="1">
        <v>0</v>
      </c>
      <c r="L4142" s="1">
        <v>0</v>
      </c>
      <c r="M4142" s="1">
        <v>495</v>
      </c>
      <c r="N4142" s="1">
        <v>0</v>
      </c>
      <c r="O4142" s="1">
        <v>0</v>
      </c>
      <c r="P4142" s="1"/>
      <c r="Q4142" s="12"/>
      <c r="R4142" s="29">
        <f t="shared" si="195"/>
        <v>0</v>
      </c>
      <c r="S4142" t="str">
        <f t="shared" si="196"/>
        <v>OK</v>
      </c>
      <c r="T4142" s="10">
        <f>IFERROR(VLOOKUP(A4142,[1]!Tabla1[[#All],[Material]:[venta nueva]],38,FALSE),0)</f>
        <v>0</v>
      </c>
    </row>
    <row r="4143" spans="1:20" hidden="1" x14ac:dyDescent="0.35">
      <c r="A4143">
        <f t="shared" si="194"/>
        <v>1030740</v>
      </c>
      <c r="B4143" s="6" t="s">
        <v>629</v>
      </c>
      <c r="C4143" s="7" t="s">
        <v>659</v>
      </c>
      <c r="D4143" s="7" t="s">
        <v>1095</v>
      </c>
      <c r="E4143" s="7" t="s">
        <v>948</v>
      </c>
      <c r="F4143" s="7" t="s">
        <v>949</v>
      </c>
      <c r="G4143" s="7" t="s">
        <v>1090</v>
      </c>
      <c r="H4143" s="7" t="s">
        <v>1058</v>
      </c>
      <c r="I4143" s="6" t="s">
        <v>13</v>
      </c>
      <c r="J4143" s="1">
        <v>105</v>
      </c>
      <c r="K4143" s="1">
        <v>0</v>
      </c>
      <c r="L4143" s="1">
        <v>0</v>
      </c>
      <c r="M4143" s="1">
        <v>105</v>
      </c>
      <c r="N4143" s="1">
        <v>0</v>
      </c>
      <c r="O4143" s="1">
        <v>0</v>
      </c>
      <c r="P4143" s="1"/>
      <c r="Q4143" s="12"/>
      <c r="R4143" s="29">
        <f t="shared" si="195"/>
        <v>0</v>
      </c>
      <c r="S4143" t="str">
        <f t="shared" si="196"/>
        <v>OK</v>
      </c>
      <c r="T4143" s="10">
        <f>IFERROR(VLOOKUP(A4143,[1]!Tabla1[[#All],[Material]:[venta nueva]],38,FALSE),0)</f>
        <v>0</v>
      </c>
    </row>
    <row r="4144" spans="1:20" hidden="1" x14ac:dyDescent="0.35">
      <c r="A4144">
        <f t="shared" si="194"/>
        <v>1030744</v>
      </c>
      <c r="B4144" s="6" t="s">
        <v>629</v>
      </c>
      <c r="C4144" s="7" t="s">
        <v>659</v>
      </c>
      <c r="D4144" s="7" t="s">
        <v>1095</v>
      </c>
      <c r="E4144" s="7" t="s">
        <v>952</v>
      </c>
      <c r="F4144" s="7" t="s">
        <v>953</v>
      </c>
      <c r="G4144" s="7" t="s">
        <v>1065</v>
      </c>
      <c r="H4144" s="7" t="s">
        <v>1061</v>
      </c>
      <c r="I4144" s="6" t="s">
        <v>662</v>
      </c>
      <c r="J4144" s="1">
        <v>11174</v>
      </c>
      <c r="K4144" s="1">
        <v>0</v>
      </c>
      <c r="L4144" s="1">
        <v>11174</v>
      </c>
      <c r="M4144" s="1"/>
      <c r="N4144" s="1"/>
      <c r="O4144" s="1"/>
      <c r="P4144" s="1"/>
      <c r="Q4144" s="12"/>
      <c r="R4144" s="29">
        <f t="shared" si="195"/>
        <v>0</v>
      </c>
      <c r="S4144" t="str">
        <f t="shared" si="196"/>
        <v>OK</v>
      </c>
      <c r="T4144" s="10">
        <f>IFERROR(VLOOKUP(A4144,[1]!Tabla1[[#All],[Material]:[venta nueva]],38,FALSE),0)</f>
        <v>0</v>
      </c>
    </row>
    <row r="4145" spans="1:20" hidden="1" x14ac:dyDescent="0.35">
      <c r="A4145">
        <f t="shared" si="194"/>
        <v>1030755</v>
      </c>
      <c r="B4145" s="6" t="s">
        <v>629</v>
      </c>
      <c r="C4145" s="7" t="s">
        <v>659</v>
      </c>
      <c r="D4145" s="7" t="s">
        <v>1095</v>
      </c>
      <c r="E4145" s="7" t="s">
        <v>956</v>
      </c>
      <c r="F4145" s="7" t="s">
        <v>957</v>
      </c>
      <c r="G4145" s="7" t="s">
        <v>1089</v>
      </c>
      <c r="H4145" s="7" t="s">
        <v>1062</v>
      </c>
      <c r="I4145" s="6" t="s">
        <v>11</v>
      </c>
      <c r="J4145" s="1">
        <v>28</v>
      </c>
      <c r="K4145" s="1">
        <v>0</v>
      </c>
      <c r="L4145" s="1">
        <v>0</v>
      </c>
      <c r="M4145" s="1">
        <v>14</v>
      </c>
      <c r="N4145" s="1">
        <v>0</v>
      </c>
      <c r="O4145" s="1">
        <v>0</v>
      </c>
      <c r="P4145" s="1"/>
      <c r="Q4145" s="12"/>
      <c r="R4145" s="29">
        <f t="shared" si="195"/>
        <v>0</v>
      </c>
      <c r="S4145" t="str">
        <f t="shared" si="196"/>
        <v>OK</v>
      </c>
      <c r="T4145" s="10">
        <f>IFERROR(VLOOKUP(A4145,[1]!Tabla1[[#All],[Material]:[venta nueva]],38,FALSE),0)</f>
        <v>0</v>
      </c>
    </row>
    <row r="4146" spans="1:20" hidden="1" x14ac:dyDescent="0.35">
      <c r="A4146">
        <f t="shared" si="194"/>
        <v>1030780</v>
      </c>
      <c r="B4146" s="6" t="s">
        <v>629</v>
      </c>
      <c r="C4146" s="7" t="s">
        <v>659</v>
      </c>
      <c r="D4146" s="7" t="s">
        <v>1095</v>
      </c>
      <c r="E4146" s="7" t="s">
        <v>962</v>
      </c>
      <c r="F4146" s="7" t="s">
        <v>963</v>
      </c>
      <c r="G4146" s="7" t="s">
        <v>1091</v>
      </c>
      <c r="H4146" s="7" t="s">
        <v>1054</v>
      </c>
      <c r="I4146" s="6" t="s">
        <v>11</v>
      </c>
      <c r="J4146" s="1">
        <v>13</v>
      </c>
      <c r="K4146" s="1">
        <v>0</v>
      </c>
      <c r="L4146" s="1">
        <v>0</v>
      </c>
      <c r="M4146" s="1">
        <v>13</v>
      </c>
      <c r="N4146" s="1">
        <v>0</v>
      </c>
      <c r="O4146" s="1">
        <v>0</v>
      </c>
      <c r="P4146" s="1"/>
      <c r="Q4146" s="12"/>
      <c r="R4146" s="29">
        <f t="shared" si="195"/>
        <v>0</v>
      </c>
      <c r="S4146" t="str">
        <f t="shared" si="196"/>
        <v>OK</v>
      </c>
      <c r="T4146" s="10">
        <f>IFERROR(VLOOKUP(A4146,[1]!Tabla1[[#All],[Material]:[venta nueva]],38,FALSE),0)</f>
        <v>0</v>
      </c>
    </row>
    <row r="4147" spans="1:20" hidden="1" x14ac:dyDescent="0.35">
      <c r="A4147">
        <f t="shared" si="194"/>
        <v>1030788</v>
      </c>
      <c r="B4147" s="6" t="s">
        <v>629</v>
      </c>
      <c r="C4147" s="7" t="s">
        <v>659</v>
      </c>
      <c r="D4147" s="7" t="s">
        <v>1095</v>
      </c>
      <c r="E4147" s="7" t="s">
        <v>972</v>
      </c>
      <c r="F4147" s="7" t="s">
        <v>973</v>
      </c>
      <c r="G4147" s="7" t="s">
        <v>1068</v>
      </c>
      <c r="H4147" s="7" t="s">
        <v>996</v>
      </c>
      <c r="I4147" s="6" t="s">
        <v>662</v>
      </c>
      <c r="J4147" s="1">
        <v>-2755</v>
      </c>
      <c r="K4147" s="1">
        <v>229</v>
      </c>
      <c r="L4147" s="1">
        <v>0</v>
      </c>
      <c r="M4147" s="1">
        <v>-3615</v>
      </c>
      <c r="N4147" s="1">
        <v>229</v>
      </c>
      <c r="O4147" s="1">
        <v>0</v>
      </c>
      <c r="P4147" s="1"/>
      <c r="Q4147" s="12"/>
      <c r="R4147" s="29">
        <f t="shared" si="195"/>
        <v>0</v>
      </c>
      <c r="S4147" t="str">
        <f t="shared" si="196"/>
        <v>OK</v>
      </c>
      <c r="T4147" s="10">
        <f>IFERROR(VLOOKUP(A4147,[1]!Tabla1[[#All],[Material]:[venta nueva]],38,FALSE),0)</f>
        <v>0</v>
      </c>
    </row>
    <row r="4148" spans="1:20" hidden="1" x14ac:dyDescent="0.35">
      <c r="A4148">
        <f t="shared" si="194"/>
        <v>1030239</v>
      </c>
      <c r="B4148" s="6" t="s">
        <v>629</v>
      </c>
      <c r="C4148" s="7" t="s">
        <v>659</v>
      </c>
      <c r="D4148" s="7" t="s">
        <v>1096</v>
      </c>
      <c r="E4148" s="7" t="s">
        <v>860</v>
      </c>
      <c r="F4148" s="7" t="s">
        <v>861</v>
      </c>
      <c r="G4148" s="7" t="s">
        <v>1068</v>
      </c>
      <c r="H4148" s="7" t="s">
        <v>1051</v>
      </c>
      <c r="I4148" s="6" t="s">
        <v>8</v>
      </c>
      <c r="J4148" s="1">
        <v>12709</v>
      </c>
      <c r="K4148" s="1">
        <v>11291</v>
      </c>
      <c r="L4148" s="1">
        <v>24000</v>
      </c>
      <c r="M4148" s="1">
        <v>19312</v>
      </c>
      <c r="N4148" s="1">
        <v>4688</v>
      </c>
      <c r="O4148" s="1">
        <v>24000</v>
      </c>
      <c r="P4148" s="1">
        <v>23995.017</v>
      </c>
      <c r="Q4148" s="12"/>
      <c r="R4148" s="29">
        <f t="shared" si="195"/>
        <v>4.9830000000001746</v>
      </c>
      <c r="S4148" t="str">
        <f t="shared" si="196"/>
        <v>Sobre ingreso</v>
      </c>
      <c r="T4148" s="10">
        <f>IFERROR(VLOOKUP(A4148,[1]!Tabla1[[#All],[Material]:[venta nueva]],38,FALSE),0)</f>
        <v>0</v>
      </c>
    </row>
    <row r="4149" spans="1:20" hidden="1" x14ac:dyDescent="0.35">
      <c r="A4149">
        <f t="shared" si="194"/>
        <v>1030265</v>
      </c>
      <c r="B4149" s="6" t="s">
        <v>629</v>
      </c>
      <c r="C4149" s="7" t="s">
        <v>659</v>
      </c>
      <c r="D4149" s="7" t="s">
        <v>1096</v>
      </c>
      <c r="E4149" s="7" t="s">
        <v>862</v>
      </c>
      <c r="F4149" s="7" t="s">
        <v>863</v>
      </c>
      <c r="G4149" s="7" t="s">
        <v>1090</v>
      </c>
      <c r="H4149" s="7" t="s">
        <v>1052</v>
      </c>
      <c r="I4149" s="6" t="s">
        <v>9</v>
      </c>
      <c r="J4149" s="1">
        <v>-43786</v>
      </c>
      <c r="K4149" s="1">
        <v>108586</v>
      </c>
      <c r="L4149" s="1">
        <v>64800</v>
      </c>
      <c r="M4149" s="1">
        <v>-43200</v>
      </c>
      <c r="N4149" s="1">
        <v>64800</v>
      </c>
      <c r="O4149" s="1">
        <v>21600</v>
      </c>
      <c r="P4149" s="1">
        <v>21600</v>
      </c>
      <c r="Q4149" s="12"/>
      <c r="R4149" s="29">
        <f t="shared" si="195"/>
        <v>0</v>
      </c>
      <c r="S4149" t="str">
        <f t="shared" si="196"/>
        <v>OK</v>
      </c>
      <c r="T4149" s="10">
        <f>IFERROR(VLOOKUP(A4149,[1]!Tabla1[[#All],[Material]:[venta nueva]],38,FALSE),0)</f>
        <v>0</v>
      </c>
    </row>
    <row r="4150" spans="1:20" hidden="1" x14ac:dyDescent="0.35">
      <c r="A4150">
        <f t="shared" si="194"/>
        <v>1030321</v>
      </c>
      <c r="B4150" s="6" t="s">
        <v>629</v>
      </c>
      <c r="C4150" s="7" t="s">
        <v>659</v>
      </c>
      <c r="D4150" s="7" t="s">
        <v>1096</v>
      </c>
      <c r="E4150" s="7" t="s">
        <v>866</v>
      </c>
      <c r="F4150" s="7" t="s">
        <v>867</v>
      </c>
      <c r="G4150" s="7" t="s">
        <v>1091</v>
      </c>
      <c r="H4150" s="7" t="s">
        <v>1054</v>
      </c>
      <c r="I4150" s="6" t="s">
        <v>8</v>
      </c>
      <c r="J4150" s="1">
        <v>-5301</v>
      </c>
      <c r="K4150" s="1">
        <v>6120</v>
      </c>
      <c r="L4150" s="1">
        <v>0</v>
      </c>
      <c r="M4150" s="1">
        <v>-5301</v>
      </c>
      <c r="N4150" s="1">
        <v>6120</v>
      </c>
      <c r="O4150" s="1">
        <v>0</v>
      </c>
      <c r="P4150" s="1"/>
      <c r="Q4150" s="12"/>
      <c r="R4150" s="29">
        <f t="shared" si="195"/>
        <v>0</v>
      </c>
      <c r="S4150" t="str">
        <f t="shared" si="196"/>
        <v>OK</v>
      </c>
      <c r="T4150" s="10">
        <f>IFERROR(VLOOKUP(A4150,[1]!Tabla1[[#All],[Material]:[venta nueva]],38,FALSE),0)</f>
        <v>0</v>
      </c>
    </row>
    <row r="4151" spans="1:20" hidden="1" x14ac:dyDescent="0.35">
      <c r="A4151">
        <f t="shared" si="194"/>
        <v>1030325</v>
      </c>
      <c r="B4151" s="6" t="s">
        <v>629</v>
      </c>
      <c r="C4151" s="7" t="s">
        <v>659</v>
      </c>
      <c r="D4151" s="7" t="s">
        <v>1096</v>
      </c>
      <c r="E4151" s="7" t="s">
        <v>868</v>
      </c>
      <c r="F4151" s="7" t="s">
        <v>861</v>
      </c>
      <c r="G4151" s="7" t="s">
        <v>1068</v>
      </c>
      <c r="H4151" s="7" t="s">
        <v>1051</v>
      </c>
      <c r="I4151" s="6" t="s">
        <v>8</v>
      </c>
      <c r="J4151" s="1">
        <v>14</v>
      </c>
      <c r="K4151" s="1">
        <v>0</v>
      </c>
      <c r="L4151" s="1">
        <v>0</v>
      </c>
      <c r="M4151" s="1">
        <v>14</v>
      </c>
      <c r="N4151" s="1">
        <v>0</v>
      </c>
      <c r="O4151" s="1">
        <v>0</v>
      </c>
      <c r="P4151" s="1"/>
      <c r="Q4151" s="12"/>
      <c r="R4151" s="29">
        <f t="shared" si="195"/>
        <v>0</v>
      </c>
      <c r="S4151" t="str">
        <f t="shared" si="196"/>
        <v>OK</v>
      </c>
      <c r="T4151" s="10">
        <f>IFERROR(VLOOKUP(A4151,[1]!Tabla1[[#All],[Material]:[venta nueva]],38,FALSE),0)</f>
        <v>0</v>
      </c>
    </row>
    <row r="4152" spans="1:20" hidden="1" x14ac:dyDescent="0.35">
      <c r="A4152">
        <f t="shared" si="194"/>
        <v>1030327</v>
      </c>
      <c r="B4152" s="6" t="s">
        <v>629</v>
      </c>
      <c r="C4152" s="7" t="s">
        <v>659</v>
      </c>
      <c r="D4152" s="7" t="s">
        <v>1096</v>
      </c>
      <c r="E4152" s="7" t="s">
        <v>869</v>
      </c>
      <c r="F4152" s="7" t="s">
        <v>870</v>
      </c>
      <c r="G4152" s="7" t="s">
        <v>1090</v>
      </c>
      <c r="H4152" s="7" t="s">
        <v>1052</v>
      </c>
      <c r="I4152" s="6" t="s">
        <v>10</v>
      </c>
      <c r="J4152" s="1">
        <v>2900</v>
      </c>
      <c r="K4152" s="1">
        <v>45100</v>
      </c>
      <c r="L4152" s="1">
        <v>48000</v>
      </c>
      <c r="M4152" s="1">
        <v>2900</v>
      </c>
      <c r="N4152" s="1">
        <v>45100</v>
      </c>
      <c r="O4152" s="1">
        <v>48000</v>
      </c>
      <c r="P4152" s="1">
        <v>48020</v>
      </c>
      <c r="Q4152" s="12"/>
      <c r="R4152" s="29">
        <f t="shared" si="195"/>
        <v>-20</v>
      </c>
      <c r="S4152" t="str">
        <f t="shared" si="196"/>
        <v>Pendiente de ingreso</v>
      </c>
      <c r="T4152" s="10">
        <f>IFERROR(VLOOKUP(A4152,[1]!Tabla1[[#All],[Material]:[venta nueva]],38,FALSE),0)</f>
        <v>0</v>
      </c>
    </row>
    <row r="4153" spans="1:20" hidden="1" x14ac:dyDescent="0.35">
      <c r="A4153">
        <f t="shared" si="194"/>
        <v>1030337</v>
      </c>
      <c r="B4153" s="6" t="s">
        <v>629</v>
      </c>
      <c r="C4153" s="7" t="s">
        <v>659</v>
      </c>
      <c r="D4153" s="7" t="s">
        <v>1096</v>
      </c>
      <c r="E4153" s="7" t="s">
        <v>873</v>
      </c>
      <c r="F4153" s="7" t="s">
        <v>874</v>
      </c>
      <c r="G4153" s="7" t="s">
        <v>1090</v>
      </c>
      <c r="H4153" s="7" t="s">
        <v>1052</v>
      </c>
      <c r="I4153" s="6" t="s">
        <v>10</v>
      </c>
      <c r="J4153" s="1">
        <v>8273</v>
      </c>
      <c r="K4153" s="1">
        <v>183726</v>
      </c>
      <c r="L4153" s="1">
        <v>192000</v>
      </c>
      <c r="M4153" s="1">
        <v>10425</v>
      </c>
      <c r="N4153" s="1">
        <v>181575</v>
      </c>
      <c r="O4153" s="1">
        <v>192000</v>
      </c>
      <c r="P4153" s="1">
        <v>192000</v>
      </c>
      <c r="Q4153" s="12"/>
      <c r="R4153" s="29">
        <f t="shared" si="195"/>
        <v>0</v>
      </c>
      <c r="S4153" t="str">
        <f t="shared" si="196"/>
        <v>OK</v>
      </c>
      <c r="T4153" s="10">
        <f>IFERROR(VLOOKUP(A4153,[1]!Tabla1[[#All],[Material]:[venta nueva]],38,FALSE),0)</f>
        <v>0</v>
      </c>
    </row>
    <row r="4154" spans="1:20" hidden="1" x14ac:dyDescent="0.35">
      <c r="A4154">
        <f t="shared" si="194"/>
        <v>1030355</v>
      </c>
      <c r="B4154" s="6" t="s">
        <v>629</v>
      </c>
      <c r="C4154" s="7" t="s">
        <v>659</v>
      </c>
      <c r="D4154" s="7" t="s">
        <v>1096</v>
      </c>
      <c r="E4154" s="7" t="s">
        <v>875</v>
      </c>
      <c r="F4154" s="7" t="s">
        <v>876</v>
      </c>
      <c r="G4154" s="7" t="s">
        <v>1092</v>
      </c>
      <c r="H4154" s="7" t="s">
        <v>1055</v>
      </c>
      <c r="I4154" s="6" t="s">
        <v>9</v>
      </c>
      <c r="J4154" s="1"/>
      <c r="K4154" s="1"/>
      <c r="L4154" s="1"/>
      <c r="M4154" s="1"/>
      <c r="N4154" s="1"/>
      <c r="O4154" s="1"/>
      <c r="P4154" s="1">
        <v>129600</v>
      </c>
      <c r="Q4154" s="12"/>
      <c r="R4154" s="29">
        <f t="shared" si="195"/>
        <v>-129600</v>
      </c>
      <c r="S4154" t="str">
        <f t="shared" si="196"/>
        <v>Pendiente de ingreso</v>
      </c>
      <c r="T4154" s="10">
        <f>IFERROR(VLOOKUP(A4154,[1]!Tabla1[[#All],[Material]:[venta nueva]],38,FALSE),0)</f>
        <v>0</v>
      </c>
    </row>
    <row r="4155" spans="1:20" hidden="1" x14ac:dyDescent="0.35">
      <c r="A4155">
        <f t="shared" si="194"/>
        <v>1030360</v>
      </c>
      <c r="B4155" s="6" t="s">
        <v>629</v>
      </c>
      <c r="C4155" s="7" t="s">
        <v>659</v>
      </c>
      <c r="D4155" s="7" t="s">
        <v>1096</v>
      </c>
      <c r="E4155" s="7" t="s">
        <v>877</v>
      </c>
      <c r="F4155" s="7" t="s">
        <v>878</v>
      </c>
      <c r="G4155" s="7" t="s">
        <v>1091</v>
      </c>
      <c r="H4155" s="7" t="s">
        <v>1054</v>
      </c>
      <c r="I4155" s="6" t="s">
        <v>8</v>
      </c>
      <c r="J4155" s="1">
        <v>-745</v>
      </c>
      <c r="K4155" s="1">
        <v>5520</v>
      </c>
      <c r="L4155" s="1">
        <v>4775</v>
      </c>
      <c r="M4155" s="1">
        <v>-745</v>
      </c>
      <c r="N4155" s="1">
        <v>5520</v>
      </c>
      <c r="O4155" s="1">
        <v>4775</v>
      </c>
      <c r="P4155" s="1">
        <v>7701.9920000000002</v>
      </c>
      <c r="Q4155" s="12"/>
      <c r="R4155" s="29">
        <f t="shared" si="195"/>
        <v>-2926.9920000000002</v>
      </c>
      <c r="S4155" t="str">
        <f t="shared" si="196"/>
        <v>Pendiente de ingreso</v>
      </c>
      <c r="T4155" s="10">
        <f>IFERROR(VLOOKUP(A4155,[1]!Tabla1[[#All],[Material]:[venta nueva]],38,FALSE),0)</f>
        <v>0</v>
      </c>
    </row>
    <row r="4156" spans="1:20" hidden="1" x14ac:dyDescent="0.35">
      <c r="A4156">
        <f t="shared" si="194"/>
        <v>1030366</v>
      </c>
      <c r="B4156" s="6" t="s">
        <v>629</v>
      </c>
      <c r="C4156" s="7" t="s">
        <v>659</v>
      </c>
      <c r="D4156" s="7" t="s">
        <v>1096</v>
      </c>
      <c r="E4156" s="7" t="s">
        <v>879</v>
      </c>
      <c r="F4156" s="7" t="s">
        <v>880</v>
      </c>
      <c r="G4156" s="7" t="s">
        <v>1091</v>
      </c>
      <c r="H4156" s="7" t="s">
        <v>1054</v>
      </c>
      <c r="I4156" s="6" t="s">
        <v>8</v>
      </c>
      <c r="J4156" s="1">
        <v>-1749</v>
      </c>
      <c r="K4156" s="1">
        <v>4269</v>
      </c>
      <c r="L4156" s="1">
        <v>2520</v>
      </c>
      <c r="M4156" s="1">
        <v>-2531</v>
      </c>
      <c r="N4156" s="1">
        <v>5051</v>
      </c>
      <c r="O4156" s="1">
        <v>2520</v>
      </c>
      <c r="P4156" s="1">
        <v>1307.952</v>
      </c>
      <c r="Q4156" s="12"/>
      <c r="R4156" s="29">
        <f t="shared" si="195"/>
        <v>1212.048</v>
      </c>
      <c r="S4156" t="str">
        <f t="shared" si="196"/>
        <v>Sobre ingreso</v>
      </c>
      <c r="T4156" s="10">
        <f>IFERROR(VLOOKUP(A4156,[1]!Tabla1[[#All],[Material]:[venta nueva]],38,FALSE),0)</f>
        <v>0</v>
      </c>
    </row>
    <row r="4157" spans="1:20" hidden="1" x14ac:dyDescent="0.35">
      <c r="A4157">
        <f t="shared" si="194"/>
        <v>1030370</v>
      </c>
      <c r="B4157" s="6" t="s">
        <v>629</v>
      </c>
      <c r="C4157" s="7" t="s">
        <v>659</v>
      </c>
      <c r="D4157" s="7" t="s">
        <v>1096</v>
      </c>
      <c r="E4157" s="7" t="s">
        <v>881</v>
      </c>
      <c r="F4157" s="7" t="s">
        <v>882</v>
      </c>
      <c r="G4157" s="7" t="s">
        <v>1081</v>
      </c>
      <c r="H4157" s="7" t="s">
        <v>1056</v>
      </c>
      <c r="I4157" s="6" t="s">
        <v>8</v>
      </c>
      <c r="J4157" s="1">
        <v>2274</v>
      </c>
      <c r="K4157" s="1">
        <v>9726</v>
      </c>
      <c r="L4157" s="1">
        <v>12000</v>
      </c>
      <c r="M4157" s="1">
        <v>406</v>
      </c>
      <c r="N4157" s="1">
        <v>11594</v>
      </c>
      <c r="O4157" s="1">
        <v>12000</v>
      </c>
      <c r="P4157" s="1">
        <v>11793.392</v>
      </c>
      <c r="Q4157" s="12"/>
      <c r="R4157" s="29">
        <f t="shared" si="195"/>
        <v>206.60800000000017</v>
      </c>
      <c r="S4157" t="str">
        <f t="shared" si="196"/>
        <v>Sobre ingreso</v>
      </c>
      <c r="T4157" s="10">
        <f>IFERROR(VLOOKUP(A4157,[1]!Tabla1[[#All],[Material]:[venta nueva]],38,FALSE),0)</f>
        <v>0</v>
      </c>
    </row>
    <row r="4158" spans="1:20" hidden="1" x14ac:dyDescent="0.35">
      <c r="A4158">
        <f t="shared" si="194"/>
        <v>1030376</v>
      </c>
      <c r="B4158" s="6" t="s">
        <v>629</v>
      </c>
      <c r="C4158" s="7" t="s">
        <v>659</v>
      </c>
      <c r="D4158" s="7" t="s">
        <v>1096</v>
      </c>
      <c r="E4158" s="7" t="s">
        <v>883</v>
      </c>
      <c r="F4158" s="7" t="s">
        <v>884</v>
      </c>
      <c r="G4158" s="7" t="s">
        <v>1091</v>
      </c>
      <c r="H4158" s="7" t="s">
        <v>1054</v>
      </c>
      <c r="I4158" s="6" t="s">
        <v>8</v>
      </c>
      <c r="J4158" s="1">
        <v>-1980</v>
      </c>
      <c r="K4158" s="1">
        <v>3240</v>
      </c>
      <c r="L4158" s="1">
        <v>1260</v>
      </c>
      <c r="M4158" s="1">
        <v>-1980</v>
      </c>
      <c r="N4158" s="1">
        <v>3240</v>
      </c>
      <c r="O4158" s="1">
        <v>1260</v>
      </c>
      <c r="P4158" s="1">
        <v>2640.2620000000002</v>
      </c>
      <c r="Q4158" s="12"/>
      <c r="R4158" s="29">
        <f t="shared" si="195"/>
        <v>-1380.2620000000002</v>
      </c>
      <c r="S4158" t="str">
        <f t="shared" si="196"/>
        <v>Pendiente de ingreso</v>
      </c>
      <c r="T4158" s="10">
        <f>IFERROR(VLOOKUP(A4158,[1]!Tabla1[[#All],[Material]:[venta nueva]],38,FALSE),0)</f>
        <v>0</v>
      </c>
    </row>
    <row r="4159" spans="1:20" hidden="1" x14ac:dyDescent="0.35">
      <c r="A4159">
        <f t="shared" si="194"/>
        <v>1030378</v>
      </c>
      <c r="B4159" s="6" t="s">
        <v>629</v>
      </c>
      <c r="C4159" s="7" t="s">
        <v>659</v>
      </c>
      <c r="D4159" s="7" t="s">
        <v>1096</v>
      </c>
      <c r="E4159" s="7" t="s">
        <v>885</v>
      </c>
      <c r="F4159" s="7" t="s">
        <v>886</v>
      </c>
      <c r="G4159" s="7" t="s">
        <v>1065</v>
      </c>
      <c r="H4159" s="7" t="s">
        <v>989</v>
      </c>
      <c r="I4159" s="6" t="s">
        <v>9</v>
      </c>
      <c r="J4159" s="1"/>
      <c r="K4159" s="1"/>
      <c r="L4159" s="1"/>
      <c r="M4159" s="1"/>
      <c r="N4159" s="1"/>
      <c r="O4159" s="1"/>
      <c r="P4159" s="1">
        <v>1800</v>
      </c>
      <c r="Q4159" s="12"/>
      <c r="R4159" s="29">
        <f t="shared" si="195"/>
        <v>-1800</v>
      </c>
      <c r="S4159" t="str">
        <f t="shared" si="196"/>
        <v>Pendiente de ingreso</v>
      </c>
      <c r="T4159" s="10">
        <f>IFERROR(VLOOKUP(A4159,[1]!Tabla1[[#All],[Material]:[venta nueva]],38,FALSE),0)</f>
        <v>0</v>
      </c>
    </row>
    <row r="4160" spans="1:20" hidden="1" x14ac:dyDescent="0.35">
      <c r="A4160">
        <f t="shared" si="194"/>
        <v>1030379</v>
      </c>
      <c r="B4160" s="6" t="s">
        <v>629</v>
      </c>
      <c r="C4160" s="7" t="s">
        <v>659</v>
      </c>
      <c r="D4160" s="7" t="s">
        <v>1096</v>
      </c>
      <c r="E4160" s="7" t="s">
        <v>887</v>
      </c>
      <c r="F4160" s="7" t="s">
        <v>888</v>
      </c>
      <c r="G4160" s="7" t="s">
        <v>1090</v>
      </c>
      <c r="H4160" s="7" t="s">
        <v>1052</v>
      </c>
      <c r="I4160" s="6" t="s">
        <v>8</v>
      </c>
      <c r="J4160" s="1">
        <v>9373</v>
      </c>
      <c r="K4160" s="1">
        <v>566627</v>
      </c>
      <c r="L4160" s="1">
        <v>576000</v>
      </c>
      <c r="M4160" s="1">
        <v>14002</v>
      </c>
      <c r="N4160" s="1">
        <v>585998</v>
      </c>
      <c r="O4160" s="1">
        <v>600000</v>
      </c>
      <c r="P4160" s="1">
        <v>599875.42500000005</v>
      </c>
      <c r="Q4160" s="12"/>
      <c r="R4160" s="29">
        <f t="shared" si="195"/>
        <v>124.57499999995343</v>
      </c>
      <c r="S4160" t="str">
        <f t="shared" si="196"/>
        <v>Sobre ingreso</v>
      </c>
      <c r="T4160" s="10">
        <f>IFERROR(VLOOKUP(A4160,[1]!Tabla1[[#All],[Material]:[venta nueva]],38,FALSE),0)</f>
        <v>0</v>
      </c>
    </row>
    <row r="4161" spans="1:20" hidden="1" x14ac:dyDescent="0.35">
      <c r="A4161">
        <f t="shared" si="194"/>
        <v>1030388</v>
      </c>
      <c r="B4161" s="6" t="s">
        <v>629</v>
      </c>
      <c r="C4161" s="7" t="s">
        <v>659</v>
      </c>
      <c r="D4161" s="7" t="s">
        <v>1096</v>
      </c>
      <c r="E4161" s="7" t="s">
        <v>889</v>
      </c>
      <c r="F4161" s="7" t="s">
        <v>890</v>
      </c>
      <c r="G4161" s="7" t="s">
        <v>1072</v>
      </c>
      <c r="H4161" s="7" t="s">
        <v>993</v>
      </c>
      <c r="I4161" s="6" t="s">
        <v>14</v>
      </c>
      <c r="J4161" s="1">
        <v>16538</v>
      </c>
      <c r="K4161" s="1">
        <v>0</v>
      </c>
      <c r="L4161" s="1">
        <v>16538</v>
      </c>
      <c r="M4161" s="1">
        <v>17785</v>
      </c>
      <c r="N4161" s="1">
        <v>19462</v>
      </c>
      <c r="O4161" s="1">
        <v>37247</v>
      </c>
      <c r="P4161" s="1">
        <v>36000</v>
      </c>
      <c r="Q4161" s="12"/>
      <c r="R4161" s="29">
        <f t="shared" si="195"/>
        <v>1247</v>
      </c>
      <c r="S4161" t="str">
        <f t="shared" si="196"/>
        <v>Sobre ingreso</v>
      </c>
      <c r="T4161" s="10">
        <f>IFERROR(VLOOKUP(A4161,[1]!Tabla1[[#All],[Material]:[venta nueva]],38,FALSE),0)</f>
        <v>0</v>
      </c>
    </row>
    <row r="4162" spans="1:20" hidden="1" x14ac:dyDescent="0.35">
      <c r="A4162">
        <f t="shared" si="194"/>
        <v>1030389</v>
      </c>
      <c r="B4162" s="6" t="s">
        <v>629</v>
      </c>
      <c r="C4162" s="7" t="s">
        <v>659</v>
      </c>
      <c r="D4162" s="7" t="s">
        <v>1096</v>
      </c>
      <c r="E4162" s="7" t="s">
        <v>891</v>
      </c>
      <c r="F4162" s="7" t="s">
        <v>892</v>
      </c>
      <c r="G4162" s="7" t="s">
        <v>1072</v>
      </c>
      <c r="H4162" s="7" t="s">
        <v>993</v>
      </c>
      <c r="I4162" s="6" t="s">
        <v>14</v>
      </c>
      <c r="J4162" s="1">
        <v>4455</v>
      </c>
      <c r="K4162" s="1">
        <v>0</v>
      </c>
      <c r="L4162" s="1">
        <v>4455</v>
      </c>
      <c r="M4162" s="1">
        <v>4455</v>
      </c>
      <c r="N4162" s="1">
        <v>0</v>
      </c>
      <c r="O4162" s="1">
        <v>4455</v>
      </c>
      <c r="P4162" s="1">
        <v>4455</v>
      </c>
      <c r="Q4162" s="12"/>
      <c r="R4162" s="29">
        <f t="shared" si="195"/>
        <v>0</v>
      </c>
      <c r="S4162" t="str">
        <f t="shared" si="196"/>
        <v>OK</v>
      </c>
      <c r="T4162" s="10">
        <f>IFERROR(VLOOKUP(A4162,[1]!Tabla1[[#All],[Material]:[venta nueva]],38,FALSE),0)</f>
        <v>0</v>
      </c>
    </row>
    <row r="4163" spans="1:20" hidden="1" x14ac:dyDescent="0.35">
      <c r="A4163">
        <f t="shared" si="194"/>
        <v>1030390</v>
      </c>
      <c r="B4163" s="6" t="s">
        <v>629</v>
      </c>
      <c r="C4163" s="7" t="s">
        <v>659</v>
      </c>
      <c r="D4163" s="7" t="s">
        <v>1096</v>
      </c>
      <c r="E4163" s="7" t="s">
        <v>893</v>
      </c>
      <c r="F4163" s="7" t="s">
        <v>894</v>
      </c>
      <c r="G4163" s="7" t="s">
        <v>1072</v>
      </c>
      <c r="H4163" s="7" t="s">
        <v>993</v>
      </c>
      <c r="I4163" s="6" t="s">
        <v>14</v>
      </c>
      <c r="J4163" s="1">
        <v>90</v>
      </c>
      <c r="K4163" s="1">
        <v>0</v>
      </c>
      <c r="L4163" s="1">
        <v>0</v>
      </c>
      <c r="M4163" s="1">
        <v>90</v>
      </c>
      <c r="N4163" s="1">
        <v>0</v>
      </c>
      <c r="O4163" s="1">
        <v>0</v>
      </c>
      <c r="P4163" s="1"/>
      <c r="Q4163" s="12"/>
      <c r="R4163" s="29">
        <f t="shared" si="195"/>
        <v>0</v>
      </c>
      <c r="S4163" t="str">
        <f t="shared" si="196"/>
        <v>OK</v>
      </c>
      <c r="T4163" s="10">
        <f>IFERROR(VLOOKUP(A4163,[1]!Tabla1[[#All],[Material]:[venta nueva]],38,FALSE),0)</f>
        <v>0</v>
      </c>
    </row>
    <row r="4164" spans="1:20" hidden="1" x14ac:dyDescent="0.35">
      <c r="A4164">
        <f t="shared" si="194"/>
        <v>1030419</v>
      </c>
      <c r="B4164" s="6" t="s">
        <v>629</v>
      </c>
      <c r="C4164" s="7" t="s">
        <v>659</v>
      </c>
      <c r="D4164" s="7" t="s">
        <v>1096</v>
      </c>
      <c r="E4164" s="7" t="s">
        <v>895</v>
      </c>
      <c r="F4164" s="7" t="s">
        <v>896</v>
      </c>
      <c r="G4164" s="7" t="s">
        <v>1065</v>
      </c>
      <c r="H4164" s="7" t="s">
        <v>1057</v>
      </c>
      <c r="I4164" s="6" t="s">
        <v>14</v>
      </c>
      <c r="J4164" s="1">
        <v>15</v>
      </c>
      <c r="K4164" s="1">
        <v>21750</v>
      </c>
      <c r="L4164" s="1">
        <v>21765</v>
      </c>
      <c r="M4164" s="1">
        <v>15</v>
      </c>
      <c r="N4164" s="1">
        <v>23985</v>
      </c>
      <c r="O4164" s="1">
        <v>24000</v>
      </c>
      <c r="P4164" s="1"/>
      <c r="Q4164" s="12"/>
      <c r="R4164" s="29">
        <f t="shared" si="195"/>
        <v>24000</v>
      </c>
      <c r="S4164" t="str">
        <f t="shared" si="196"/>
        <v>Sobre ingreso</v>
      </c>
      <c r="T4164" s="10">
        <f>IFERROR(VLOOKUP(A4164,[1]!Tabla1[[#All],[Material]:[venta nueva]],38,FALSE),0)</f>
        <v>0</v>
      </c>
    </row>
    <row r="4165" spans="1:20" hidden="1" x14ac:dyDescent="0.35">
      <c r="A4165">
        <f t="shared" si="194"/>
        <v>1030424</v>
      </c>
      <c r="B4165" s="6" t="s">
        <v>629</v>
      </c>
      <c r="C4165" s="7" t="s">
        <v>659</v>
      </c>
      <c r="D4165" s="7" t="s">
        <v>1096</v>
      </c>
      <c r="E4165" s="7" t="s">
        <v>897</v>
      </c>
      <c r="F4165" s="7" t="s">
        <v>898</v>
      </c>
      <c r="G4165" s="7" t="s">
        <v>1090</v>
      </c>
      <c r="H4165" s="7" t="s">
        <v>1058</v>
      </c>
      <c r="I4165" s="6" t="s">
        <v>8</v>
      </c>
      <c r="J4165" s="1">
        <v>-6214</v>
      </c>
      <c r="K4165" s="1">
        <v>78215</v>
      </c>
      <c r="L4165" s="1">
        <v>72000</v>
      </c>
      <c r="M4165" s="1">
        <v>-16144</v>
      </c>
      <c r="N4165" s="1">
        <v>78144</v>
      </c>
      <c r="O4165" s="1">
        <v>62000</v>
      </c>
      <c r="P4165" s="1">
        <v>71985.051000000007</v>
      </c>
      <c r="Q4165" s="12"/>
      <c r="R4165" s="29">
        <f t="shared" si="195"/>
        <v>-9985.0510000000068</v>
      </c>
      <c r="S4165" t="str">
        <f t="shared" si="196"/>
        <v>Pendiente de ingreso</v>
      </c>
      <c r="T4165" s="10">
        <f>IFERROR(VLOOKUP(A4165,[1]!Tabla1[[#All],[Material]:[venta nueva]],38,FALSE),0)</f>
        <v>0</v>
      </c>
    </row>
    <row r="4166" spans="1:20" hidden="1" x14ac:dyDescent="0.35">
      <c r="A4166">
        <f t="shared" ref="A4166:A4229" si="197">+E4166*1</f>
        <v>1030452</v>
      </c>
      <c r="B4166" s="6" t="s">
        <v>629</v>
      </c>
      <c r="C4166" s="7" t="s">
        <v>659</v>
      </c>
      <c r="D4166" s="7" t="s">
        <v>1096</v>
      </c>
      <c r="E4166" s="7" t="s">
        <v>899</v>
      </c>
      <c r="F4166" s="7" t="s">
        <v>900</v>
      </c>
      <c r="G4166" s="7" t="s">
        <v>1090</v>
      </c>
      <c r="H4166" s="7" t="s">
        <v>1052</v>
      </c>
      <c r="I4166" s="6" t="s">
        <v>8</v>
      </c>
      <c r="J4166" s="1">
        <v>16403</v>
      </c>
      <c r="K4166" s="1">
        <v>7597</v>
      </c>
      <c r="L4166" s="1">
        <v>24000</v>
      </c>
      <c r="M4166" s="1">
        <v>16403</v>
      </c>
      <c r="N4166" s="1">
        <v>7597</v>
      </c>
      <c r="O4166" s="1">
        <v>24000</v>
      </c>
      <c r="P4166" s="1">
        <v>23586.784</v>
      </c>
      <c r="Q4166" s="12"/>
      <c r="R4166" s="29">
        <f t="shared" si="195"/>
        <v>413.21600000000035</v>
      </c>
      <c r="S4166" t="str">
        <f t="shared" si="196"/>
        <v>Sobre ingreso</v>
      </c>
      <c r="T4166" s="10">
        <f>IFERROR(VLOOKUP(A4166,[1]!Tabla1[[#All],[Material]:[venta nueva]],38,FALSE),0)</f>
        <v>0</v>
      </c>
    </row>
    <row r="4167" spans="1:20" hidden="1" x14ac:dyDescent="0.35">
      <c r="A4167">
        <f t="shared" si="197"/>
        <v>1030461</v>
      </c>
      <c r="B4167" s="6" t="s">
        <v>629</v>
      </c>
      <c r="C4167" s="7" t="s">
        <v>659</v>
      </c>
      <c r="D4167" s="7" t="s">
        <v>1096</v>
      </c>
      <c r="E4167" s="7" t="s">
        <v>901</v>
      </c>
      <c r="F4167" s="7" t="s">
        <v>902</v>
      </c>
      <c r="G4167" s="7" t="s">
        <v>1090</v>
      </c>
      <c r="H4167" s="7" t="s">
        <v>1052</v>
      </c>
      <c r="I4167" s="6" t="s">
        <v>8</v>
      </c>
      <c r="J4167" s="1">
        <v>-12714</v>
      </c>
      <c r="K4167" s="1">
        <v>7200</v>
      </c>
      <c r="L4167" s="1">
        <v>0</v>
      </c>
      <c r="M4167" s="1">
        <v>-12714</v>
      </c>
      <c r="N4167" s="1">
        <v>7200</v>
      </c>
      <c r="O4167" s="1">
        <v>0</v>
      </c>
      <c r="P4167" s="1"/>
      <c r="Q4167" s="12"/>
      <c r="R4167" s="29">
        <f t="shared" si="195"/>
        <v>0</v>
      </c>
      <c r="S4167" t="str">
        <f t="shared" si="196"/>
        <v>OK</v>
      </c>
      <c r="T4167" s="10">
        <f>IFERROR(VLOOKUP(A4167,[1]!Tabla1[[#All],[Material]:[venta nueva]],38,FALSE),0)</f>
        <v>0</v>
      </c>
    </row>
    <row r="4168" spans="1:20" hidden="1" x14ac:dyDescent="0.35">
      <c r="A4168">
        <f t="shared" si="197"/>
        <v>1030468</v>
      </c>
      <c r="B4168" s="6" t="s">
        <v>629</v>
      </c>
      <c r="C4168" s="7" t="s">
        <v>659</v>
      </c>
      <c r="D4168" s="7" t="s">
        <v>1096</v>
      </c>
      <c r="E4168" s="7" t="s">
        <v>903</v>
      </c>
      <c r="F4168" s="7" t="s">
        <v>904</v>
      </c>
      <c r="G4168" s="7" t="s">
        <v>1093</v>
      </c>
      <c r="H4168" s="7" t="s">
        <v>1059</v>
      </c>
      <c r="I4168" s="6" t="s">
        <v>9</v>
      </c>
      <c r="J4168" s="1">
        <v>30</v>
      </c>
      <c r="K4168" s="1">
        <v>0</v>
      </c>
      <c r="L4168" s="1">
        <v>0</v>
      </c>
      <c r="M4168" s="1">
        <v>30</v>
      </c>
      <c r="N4168" s="1">
        <v>0</v>
      </c>
      <c r="O4168" s="1">
        <v>0</v>
      </c>
      <c r="P4168" s="1"/>
      <c r="Q4168" s="12"/>
      <c r="R4168" s="29">
        <f t="shared" ref="R4168:R4231" si="198">+O4168-P4168</f>
        <v>0</v>
      </c>
      <c r="S4168" t="str">
        <f t="shared" ref="S4168:S4231" si="199">IF(R4168&gt;0,"Sobre ingreso",IF(R4168&lt;0,"Pendiente de ingreso","OK"))</f>
        <v>OK</v>
      </c>
      <c r="T4168" s="10">
        <f>IFERROR(VLOOKUP(A4168,[1]!Tabla1[[#All],[Material]:[venta nueva]],38,FALSE),0)</f>
        <v>0</v>
      </c>
    </row>
    <row r="4169" spans="1:20" hidden="1" x14ac:dyDescent="0.35">
      <c r="A4169">
        <f t="shared" si="197"/>
        <v>1030498</v>
      </c>
      <c r="B4169" s="6" t="s">
        <v>629</v>
      </c>
      <c r="C4169" s="7" t="s">
        <v>659</v>
      </c>
      <c r="D4169" s="7" t="s">
        <v>1096</v>
      </c>
      <c r="E4169" s="7" t="s">
        <v>905</v>
      </c>
      <c r="F4169" s="7" t="s">
        <v>906</v>
      </c>
      <c r="G4169" s="7" t="s">
        <v>1065</v>
      </c>
      <c r="H4169" s="7" t="s">
        <v>981</v>
      </c>
      <c r="I4169" s="6" t="s">
        <v>9</v>
      </c>
      <c r="J4169" s="1"/>
      <c r="K4169" s="1"/>
      <c r="L4169" s="1"/>
      <c r="M4169" s="1"/>
      <c r="N4169" s="1"/>
      <c r="O4169" s="1"/>
      <c r="P4169" s="1">
        <v>1600</v>
      </c>
      <c r="Q4169" s="12"/>
      <c r="R4169" s="29">
        <f t="shared" si="198"/>
        <v>-1600</v>
      </c>
      <c r="S4169" t="str">
        <f t="shared" si="199"/>
        <v>Pendiente de ingreso</v>
      </c>
      <c r="T4169" s="10">
        <f>IFERROR(VLOOKUP(A4169,[1]!Tabla1[[#All],[Material]:[venta nueva]],38,FALSE),0)</f>
        <v>0</v>
      </c>
    </row>
    <row r="4170" spans="1:20" hidden="1" x14ac:dyDescent="0.35">
      <c r="A4170">
        <f t="shared" si="197"/>
        <v>1030505</v>
      </c>
      <c r="B4170" s="6" t="s">
        <v>629</v>
      </c>
      <c r="C4170" s="7" t="s">
        <v>659</v>
      </c>
      <c r="D4170" s="7" t="s">
        <v>1096</v>
      </c>
      <c r="E4170" s="7" t="s">
        <v>907</v>
      </c>
      <c r="F4170" s="7" t="s">
        <v>908</v>
      </c>
      <c r="G4170" s="7" t="s">
        <v>1090</v>
      </c>
      <c r="H4170" s="7" t="s">
        <v>1060</v>
      </c>
      <c r="I4170" s="6" t="s">
        <v>8</v>
      </c>
      <c r="J4170" s="1">
        <v>-5296</v>
      </c>
      <c r="K4170" s="1">
        <v>17296</v>
      </c>
      <c r="L4170" s="1">
        <v>12000</v>
      </c>
      <c r="M4170" s="1">
        <v>-5412</v>
      </c>
      <c r="N4170" s="1">
        <v>17412</v>
      </c>
      <c r="O4170" s="1">
        <v>12000</v>
      </c>
      <c r="P4170" s="1">
        <v>11793.392</v>
      </c>
      <c r="Q4170" s="12"/>
      <c r="R4170" s="29">
        <f t="shared" si="198"/>
        <v>206.60800000000017</v>
      </c>
      <c r="S4170" t="str">
        <f t="shared" si="199"/>
        <v>Sobre ingreso</v>
      </c>
      <c r="T4170" s="10">
        <f>IFERROR(VLOOKUP(A4170,[1]!Tabla1[[#All],[Material]:[venta nueva]],38,FALSE),0)</f>
        <v>0</v>
      </c>
    </row>
    <row r="4171" spans="1:20" hidden="1" x14ac:dyDescent="0.35">
      <c r="A4171">
        <f t="shared" si="197"/>
        <v>1030506</v>
      </c>
      <c r="B4171" s="6" t="s">
        <v>629</v>
      </c>
      <c r="C4171" s="7" t="s">
        <v>659</v>
      </c>
      <c r="D4171" s="7" t="s">
        <v>1096</v>
      </c>
      <c r="E4171" s="7" t="s">
        <v>909</v>
      </c>
      <c r="F4171" s="7" t="s">
        <v>910</v>
      </c>
      <c r="G4171" s="7" t="s">
        <v>1090</v>
      </c>
      <c r="H4171" s="7" t="s">
        <v>1052</v>
      </c>
      <c r="I4171" s="6" t="s">
        <v>14</v>
      </c>
      <c r="J4171" s="1">
        <v>1380</v>
      </c>
      <c r="K4171" s="1">
        <v>0</v>
      </c>
      <c r="L4171" s="1">
        <v>1380</v>
      </c>
      <c r="M4171" s="1">
        <v>1380</v>
      </c>
      <c r="N4171" s="1">
        <v>0</v>
      </c>
      <c r="O4171" s="1">
        <v>1380</v>
      </c>
      <c r="P4171" s="1">
        <v>1380</v>
      </c>
      <c r="Q4171" s="12"/>
      <c r="R4171" s="29">
        <f t="shared" si="198"/>
        <v>0</v>
      </c>
      <c r="S4171" t="str">
        <f t="shared" si="199"/>
        <v>OK</v>
      </c>
      <c r="T4171" s="10">
        <f>IFERROR(VLOOKUP(A4171,[1]!Tabla1[[#All],[Material]:[venta nueva]],38,FALSE),0)</f>
        <v>0</v>
      </c>
    </row>
    <row r="4172" spans="1:20" hidden="1" x14ac:dyDescent="0.35">
      <c r="A4172">
        <f t="shared" si="197"/>
        <v>1030525</v>
      </c>
      <c r="B4172" s="6" t="s">
        <v>629</v>
      </c>
      <c r="C4172" s="7" t="s">
        <v>659</v>
      </c>
      <c r="D4172" s="7" t="s">
        <v>1096</v>
      </c>
      <c r="E4172" s="7" t="s">
        <v>911</v>
      </c>
      <c r="F4172" s="7" t="s">
        <v>912</v>
      </c>
      <c r="G4172" s="7" t="s">
        <v>1068</v>
      </c>
      <c r="H4172" s="7" t="s">
        <v>994</v>
      </c>
      <c r="I4172" s="6" t="s">
        <v>14</v>
      </c>
      <c r="J4172" s="1"/>
      <c r="K4172" s="1"/>
      <c r="L4172" s="1"/>
      <c r="M4172" s="1">
        <v>60</v>
      </c>
      <c r="N4172" s="1">
        <v>47940</v>
      </c>
      <c r="O4172" s="1">
        <v>48000</v>
      </c>
      <c r="P4172" s="1">
        <v>48000</v>
      </c>
      <c r="Q4172" s="12"/>
      <c r="R4172" s="29">
        <f t="shared" si="198"/>
        <v>0</v>
      </c>
      <c r="S4172" t="str">
        <f t="shared" si="199"/>
        <v>OK</v>
      </c>
      <c r="T4172" s="10">
        <f>IFERROR(VLOOKUP(A4172,[1]!Tabla1[[#All],[Material]:[venta nueva]],38,FALSE),0)</f>
        <v>0</v>
      </c>
    </row>
    <row r="4173" spans="1:20" hidden="1" x14ac:dyDescent="0.35">
      <c r="A4173">
        <f t="shared" si="197"/>
        <v>1030555</v>
      </c>
      <c r="B4173" s="6" t="s">
        <v>629</v>
      </c>
      <c r="C4173" s="7" t="s">
        <v>659</v>
      </c>
      <c r="D4173" s="7" t="s">
        <v>1096</v>
      </c>
      <c r="E4173" s="7" t="s">
        <v>919</v>
      </c>
      <c r="F4173" s="7" t="s">
        <v>920</v>
      </c>
      <c r="G4173" s="7" t="s">
        <v>1065</v>
      </c>
      <c r="H4173" s="7" t="s">
        <v>989</v>
      </c>
      <c r="I4173" s="6" t="s">
        <v>8</v>
      </c>
      <c r="J4173" s="1">
        <v>200</v>
      </c>
      <c r="K4173" s="1">
        <v>8607</v>
      </c>
      <c r="L4173" s="1">
        <v>8807</v>
      </c>
      <c r="M4173" s="1">
        <v>200</v>
      </c>
      <c r="N4173" s="1">
        <v>8607</v>
      </c>
      <c r="O4173" s="1">
        <v>8807</v>
      </c>
      <c r="P4173" s="1">
        <v>8805.8449999999993</v>
      </c>
      <c r="Q4173" s="12"/>
      <c r="R4173" s="29">
        <f t="shared" si="198"/>
        <v>1.1550000000006548</v>
      </c>
      <c r="S4173" t="str">
        <f t="shared" si="199"/>
        <v>Sobre ingreso</v>
      </c>
      <c r="T4173" s="10">
        <f>IFERROR(VLOOKUP(A4173,[1]!Tabla1[[#All],[Material]:[venta nueva]],38,FALSE),0)</f>
        <v>0</v>
      </c>
    </row>
    <row r="4174" spans="1:20" hidden="1" x14ac:dyDescent="0.35">
      <c r="A4174">
        <f t="shared" si="197"/>
        <v>1030566</v>
      </c>
      <c r="B4174" s="6" t="s">
        <v>629</v>
      </c>
      <c r="C4174" s="7" t="s">
        <v>659</v>
      </c>
      <c r="D4174" s="7" t="s">
        <v>1096</v>
      </c>
      <c r="E4174" s="7" t="s">
        <v>921</v>
      </c>
      <c r="F4174" s="7" t="s">
        <v>922</v>
      </c>
      <c r="G4174" s="7" t="s">
        <v>1068</v>
      </c>
      <c r="H4174" s="7" t="s">
        <v>1051</v>
      </c>
      <c r="I4174" s="6" t="s">
        <v>14</v>
      </c>
      <c r="J4174" s="1">
        <v>0</v>
      </c>
      <c r="K4174" s="1">
        <v>18408</v>
      </c>
      <c r="L4174" s="1">
        <v>18408</v>
      </c>
      <c r="M4174" s="1">
        <v>2684</v>
      </c>
      <c r="N4174" s="1">
        <v>21315</v>
      </c>
      <c r="O4174" s="1">
        <v>24000</v>
      </c>
      <c r="P4174" s="1">
        <v>24000</v>
      </c>
      <c r="Q4174" s="12"/>
      <c r="R4174" s="29">
        <f t="shared" si="198"/>
        <v>0</v>
      </c>
      <c r="S4174" t="str">
        <f t="shared" si="199"/>
        <v>OK</v>
      </c>
      <c r="T4174" s="10">
        <f>IFERROR(VLOOKUP(A4174,[1]!Tabla1[[#All],[Material]:[venta nueva]],38,FALSE),0)</f>
        <v>0</v>
      </c>
    </row>
    <row r="4175" spans="1:20" hidden="1" x14ac:dyDescent="0.35">
      <c r="A4175">
        <f t="shared" si="197"/>
        <v>1030635</v>
      </c>
      <c r="B4175" s="6" t="s">
        <v>629</v>
      </c>
      <c r="C4175" s="7" t="s">
        <v>659</v>
      </c>
      <c r="D4175" s="7" t="s">
        <v>1096</v>
      </c>
      <c r="E4175" s="7" t="s">
        <v>923</v>
      </c>
      <c r="F4175" s="7" t="s">
        <v>924</v>
      </c>
      <c r="G4175" s="7" t="s">
        <v>1065</v>
      </c>
      <c r="H4175" s="7" t="s">
        <v>1053</v>
      </c>
      <c r="I4175" s="6" t="s">
        <v>9</v>
      </c>
      <c r="J4175" s="1"/>
      <c r="K4175" s="1"/>
      <c r="L4175" s="1"/>
      <c r="M4175" s="1"/>
      <c r="N4175" s="1"/>
      <c r="O4175" s="1"/>
      <c r="P4175" s="1">
        <v>11000</v>
      </c>
      <c r="Q4175" s="12"/>
      <c r="R4175" s="29">
        <f t="shared" si="198"/>
        <v>-11000</v>
      </c>
      <c r="S4175" t="str">
        <f t="shared" si="199"/>
        <v>Pendiente de ingreso</v>
      </c>
      <c r="T4175" s="10">
        <f>IFERROR(VLOOKUP(A4175,[1]!Tabla1[[#All],[Material]:[venta nueva]],38,FALSE),0)</f>
        <v>0</v>
      </c>
    </row>
    <row r="4176" spans="1:20" hidden="1" x14ac:dyDescent="0.35">
      <c r="A4176">
        <f t="shared" si="197"/>
        <v>1030658</v>
      </c>
      <c r="B4176" s="6" t="s">
        <v>629</v>
      </c>
      <c r="C4176" s="7" t="s">
        <v>659</v>
      </c>
      <c r="D4176" s="7" t="s">
        <v>1096</v>
      </c>
      <c r="E4176" s="7" t="s">
        <v>925</v>
      </c>
      <c r="F4176" s="7" t="s">
        <v>926</v>
      </c>
      <c r="G4176" s="7" t="s">
        <v>1093</v>
      </c>
      <c r="H4176" s="7" t="s">
        <v>1059</v>
      </c>
      <c r="I4176" s="6" t="s">
        <v>10</v>
      </c>
      <c r="J4176" s="1">
        <v>1114</v>
      </c>
      <c r="K4176" s="1">
        <v>286886</v>
      </c>
      <c r="L4176" s="1">
        <v>288000</v>
      </c>
      <c r="M4176" s="1">
        <v>23275</v>
      </c>
      <c r="N4176" s="1">
        <v>264725</v>
      </c>
      <c r="O4176" s="1">
        <v>288000</v>
      </c>
      <c r="P4176" s="1">
        <v>288208.32</v>
      </c>
      <c r="Q4176" s="12"/>
      <c r="R4176" s="29">
        <f t="shared" si="198"/>
        <v>-208.32000000000698</v>
      </c>
      <c r="S4176" t="str">
        <f t="shared" si="199"/>
        <v>Pendiente de ingreso</v>
      </c>
      <c r="T4176" s="10">
        <f>IFERROR(VLOOKUP(A4176,[1]!Tabla1[[#All],[Material]:[venta nueva]],38,FALSE),0)</f>
        <v>0</v>
      </c>
    </row>
    <row r="4177" spans="1:20" hidden="1" x14ac:dyDescent="0.35">
      <c r="A4177">
        <f t="shared" si="197"/>
        <v>1030683</v>
      </c>
      <c r="B4177" s="6" t="s">
        <v>629</v>
      </c>
      <c r="C4177" s="7" t="s">
        <v>659</v>
      </c>
      <c r="D4177" s="7" t="s">
        <v>1096</v>
      </c>
      <c r="E4177" s="7" t="s">
        <v>931</v>
      </c>
      <c r="F4177" s="7" t="s">
        <v>857</v>
      </c>
      <c r="G4177" s="7" t="s">
        <v>1089</v>
      </c>
      <c r="H4177" s="7" t="s">
        <v>1049</v>
      </c>
      <c r="I4177" s="6" t="s">
        <v>14</v>
      </c>
      <c r="J4177" s="1">
        <v>-45750</v>
      </c>
      <c r="K4177" s="1">
        <v>309750</v>
      </c>
      <c r="L4177" s="1">
        <v>264000</v>
      </c>
      <c r="M4177" s="1">
        <v>-45750</v>
      </c>
      <c r="N4177" s="1">
        <v>309750</v>
      </c>
      <c r="O4177" s="1">
        <v>264000</v>
      </c>
      <c r="P4177" s="1">
        <v>264000</v>
      </c>
      <c r="Q4177" s="12"/>
      <c r="R4177" s="29">
        <f t="shared" si="198"/>
        <v>0</v>
      </c>
      <c r="S4177" t="str">
        <f t="shared" si="199"/>
        <v>OK</v>
      </c>
      <c r="T4177" s="10">
        <f>IFERROR(VLOOKUP(A4177,[1]!Tabla1[[#All],[Material]:[venta nueva]],38,FALSE),0)</f>
        <v>0</v>
      </c>
    </row>
    <row r="4178" spans="1:20" hidden="1" x14ac:dyDescent="0.35">
      <c r="A4178">
        <f t="shared" si="197"/>
        <v>1030684</v>
      </c>
      <c r="B4178" s="6" t="s">
        <v>629</v>
      </c>
      <c r="C4178" s="7" t="s">
        <v>659</v>
      </c>
      <c r="D4178" s="7" t="s">
        <v>1096</v>
      </c>
      <c r="E4178" s="7" t="s">
        <v>932</v>
      </c>
      <c r="F4178" s="7" t="s">
        <v>933</v>
      </c>
      <c r="G4178" s="7" t="s">
        <v>1072</v>
      </c>
      <c r="H4178" s="7" t="s">
        <v>993</v>
      </c>
      <c r="I4178" s="6" t="s">
        <v>14</v>
      </c>
      <c r="J4178" s="1">
        <v>14716</v>
      </c>
      <c r="K4178" s="1">
        <v>12573</v>
      </c>
      <c r="L4178" s="1">
        <v>27289</v>
      </c>
      <c r="M4178" s="1">
        <v>5488</v>
      </c>
      <c r="N4178" s="1">
        <v>21284</v>
      </c>
      <c r="O4178" s="1">
        <v>26772</v>
      </c>
      <c r="P4178" s="1">
        <v>24000</v>
      </c>
      <c r="Q4178" s="12"/>
      <c r="R4178" s="29">
        <f t="shared" si="198"/>
        <v>2772</v>
      </c>
      <c r="S4178" t="str">
        <f t="shared" si="199"/>
        <v>Sobre ingreso</v>
      </c>
      <c r="T4178" s="10">
        <f>IFERROR(VLOOKUP(A4178,[1]!Tabla1[[#All],[Material]:[venta nueva]],38,FALSE),0)</f>
        <v>0</v>
      </c>
    </row>
    <row r="4179" spans="1:20" hidden="1" x14ac:dyDescent="0.35">
      <c r="A4179">
        <f t="shared" si="197"/>
        <v>1030685</v>
      </c>
      <c r="B4179" s="6" t="s">
        <v>629</v>
      </c>
      <c r="C4179" s="7" t="s">
        <v>659</v>
      </c>
      <c r="D4179" s="7" t="s">
        <v>1096</v>
      </c>
      <c r="E4179" s="7" t="s">
        <v>934</v>
      </c>
      <c r="F4179" s="7" t="s">
        <v>935</v>
      </c>
      <c r="G4179" s="7" t="s">
        <v>1068</v>
      </c>
      <c r="H4179" s="7" t="s">
        <v>1051</v>
      </c>
      <c r="I4179" s="6" t="s">
        <v>14</v>
      </c>
      <c r="J4179" s="1">
        <v>45347</v>
      </c>
      <c r="K4179" s="1">
        <v>146653</v>
      </c>
      <c r="L4179" s="1">
        <v>192000</v>
      </c>
      <c r="M4179" s="1">
        <v>46634</v>
      </c>
      <c r="N4179" s="1">
        <v>145366</v>
      </c>
      <c r="O4179" s="1">
        <v>192000</v>
      </c>
      <c r="P4179" s="1">
        <v>192000</v>
      </c>
      <c r="Q4179" s="12"/>
      <c r="R4179" s="29">
        <f t="shared" si="198"/>
        <v>0</v>
      </c>
      <c r="S4179" t="str">
        <f t="shared" si="199"/>
        <v>OK</v>
      </c>
      <c r="T4179" s="10">
        <f>IFERROR(VLOOKUP(A4179,[1]!Tabla1[[#All],[Material]:[venta nueva]],38,FALSE),0)</f>
        <v>0</v>
      </c>
    </row>
    <row r="4180" spans="1:20" hidden="1" x14ac:dyDescent="0.35">
      <c r="A4180">
        <f t="shared" si="197"/>
        <v>1030686</v>
      </c>
      <c r="B4180" s="6" t="s">
        <v>629</v>
      </c>
      <c r="C4180" s="7" t="s">
        <v>659</v>
      </c>
      <c r="D4180" s="7" t="s">
        <v>1096</v>
      </c>
      <c r="E4180" s="7" t="s">
        <v>936</v>
      </c>
      <c r="F4180" s="7" t="s">
        <v>937</v>
      </c>
      <c r="G4180" s="7" t="s">
        <v>1065</v>
      </c>
      <c r="H4180" s="7" t="s">
        <v>1053</v>
      </c>
      <c r="I4180" s="6" t="s">
        <v>14</v>
      </c>
      <c r="J4180" s="1">
        <v>-42211</v>
      </c>
      <c r="K4180" s="1">
        <v>121868</v>
      </c>
      <c r="L4180" s="1">
        <v>79657</v>
      </c>
      <c r="M4180" s="1">
        <v>-27900</v>
      </c>
      <c r="N4180" s="1">
        <v>123900</v>
      </c>
      <c r="O4180" s="1">
        <v>96000</v>
      </c>
      <c r="P4180" s="1">
        <v>96000</v>
      </c>
      <c r="Q4180" s="12"/>
      <c r="R4180" s="29">
        <f t="shared" si="198"/>
        <v>0</v>
      </c>
      <c r="S4180" t="str">
        <f t="shared" si="199"/>
        <v>OK</v>
      </c>
      <c r="T4180" s="10">
        <f>IFERROR(VLOOKUP(A4180,[1]!Tabla1[[#All],[Material]:[venta nueva]],38,FALSE),0)</f>
        <v>0</v>
      </c>
    </row>
    <row r="4181" spans="1:20" hidden="1" x14ac:dyDescent="0.35">
      <c r="A4181">
        <f t="shared" si="197"/>
        <v>1030710</v>
      </c>
      <c r="B4181" s="6" t="s">
        <v>629</v>
      </c>
      <c r="C4181" s="7" t="s">
        <v>659</v>
      </c>
      <c r="D4181" s="7" t="s">
        <v>1096</v>
      </c>
      <c r="E4181" s="7" t="s">
        <v>938</v>
      </c>
      <c r="F4181" s="7" t="s">
        <v>939</v>
      </c>
      <c r="G4181" s="7" t="s">
        <v>1065</v>
      </c>
      <c r="H4181" s="7" t="s">
        <v>989</v>
      </c>
      <c r="I4181" s="6" t="s">
        <v>9</v>
      </c>
      <c r="J4181" s="1">
        <v>1235</v>
      </c>
      <c r="K4181" s="1">
        <v>0</v>
      </c>
      <c r="L4181" s="1">
        <v>1235</v>
      </c>
      <c r="M4181" s="1">
        <v>7875</v>
      </c>
      <c r="N4181" s="1">
        <v>3150</v>
      </c>
      <c r="O4181" s="1">
        <v>11025</v>
      </c>
      <c r="P4181" s="1">
        <v>11025</v>
      </c>
      <c r="Q4181" s="12"/>
      <c r="R4181" s="29">
        <f t="shared" si="198"/>
        <v>0</v>
      </c>
      <c r="S4181" t="str">
        <f t="shared" si="199"/>
        <v>OK</v>
      </c>
      <c r="T4181" s="10">
        <f>IFERROR(VLOOKUP(A4181,[1]!Tabla1[[#All],[Material]:[venta nueva]],38,FALSE),0)</f>
        <v>0</v>
      </c>
    </row>
    <row r="4182" spans="1:20" hidden="1" x14ac:dyDescent="0.35">
      <c r="A4182">
        <f t="shared" si="197"/>
        <v>1030711</v>
      </c>
      <c r="B4182" s="6" t="s">
        <v>629</v>
      </c>
      <c r="C4182" s="7" t="s">
        <v>659</v>
      </c>
      <c r="D4182" s="7" t="s">
        <v>1096</v>
      </c>
      <c r="E4182" s="7" t="s">
        <v>940</v>
      </c>
      <c r="F4182" s="7" t="s">
        <v>941</v>
      </c>
      <c r="G4182" s="7" t="s">
        <v>1065</v>
      </c>
      <c r="H4182" s="7" t="s">
        <v>981</v>
      </c>
      <c r="I4182" s="6" t="s">
        <v>9</v>
      </c>
      <c r="J4182" s="1">
        <v>3444</v>
      </c>
      <c r="K4182" s="1">
        <v>0</v>
      </c>
      <c r="L4182" s="1">
        <v>3444</v>
      </c>
      <c r="M4182" s="1">
        <v>7281</v>
      </c>
      <c r="N4182" s="1">
        <v>0</v>
      </c>
      <c r="O4182" s="1">
        <v>7281</v>
      </c>
      <c r="P4182" s="1"/>
      <c r="Q4182" s="12"/>
      <c r="R4182" s="29">
        <f t="shared" si="198"/>
        <v>7281</v>
      </c>
      <c r="S4182" t="str">
        <f t="shared" si="199"/>
        <v>Sobre ingreso</v>
      </c>
      <c r="T4182" s="10">
        <f>IFERROR(VLOOKUP(A4182,[1]!Tabla1[[#All],[Material]:[venta nueva]],38,FALSE),0)</f>
        <v>0</v>
      </c>
    </row>
    <row r="4183" spans="1:20" hidden="1" x14ac:dyDescent="0.35">
      <c r="A4183">
        <f t="shared" si="197"/>
        <v>1030720</v>
      </c>
      <c r="B4183" s="6" t="s">
        <v>629</v>
      </c>
      <c r="C4183" s="7" t="s">
        <v>659</v>
      </c>
      <c r="D4183" s="7" t="s">
        <v>1096</v>
      </c>
      <c r="E4183" s="7" t="s">
        <v>942</v>
      </c>
      <c r="F4183" s="7" t="s">
        <v>943</v>
      </c>
      <c r="G4183" s="7" t="s">
        <v>1081</v>
      </c>
      <c r="H4183" s="7" t="s">
        <v>1050</v>
      </c>
      <c r="I4183" s="6" t="s">
        <v>9</v>
      </c>
      <c r="J4183" s="1"/>
      <c r="K4183" s="1"/>
      <c r="L4183" s="1"/>
      <c r="M4183" s="1">
        <v>0</v>
      </c>
      <c r="N4183" s="1">
        <v>24000</v>
      </c>
      <c r="O4183" s="1">
        <v>24000</v>
      </c>
      <c r="P4183" s="1">
        <v>24000</v>
      </c>
      <c r="Q4183" s="12"/>
      <c r="R4183" s="29">
        <f t="shared" si="198"/>
        <v>0</v>
      </c>
      <c r="S4183" t="str">
        <f t="shared" si="199"/>
        <v>OK</v>
      </c>
      <c r="T4183" s="10">
        <f>IFERROR(VLOOKUP(A4183,[1]!Tabla1[[#All],[Material]:[venta nueva]],38,FALSE),0)</f>
        <v>0</v>
      </c>
    </row>
    <row r="4184" spans="1:20" hidden="1" x14ac:dyDescent="0.35">
      <c r="A4184">
        <f t="shared" si="197"/>
        <v>1030735</v>
      </c>
      <c r="B4184" s="6" t="s">
        <v>629</v>
      </c>
      <c r="C4184" s="7" t="s">
        <v>659</v>
      </c>
      <c r="D4184" s="7" t="s">
        <v>1096</v>
      </c>
      <c r="E4184" s="7" t="s">
        <v>944</v>
      </c>
      <c r="F4184" s="7" t="s">
        <v>945</v>
      </c>
      <c r="G4184" s="7" t="s">
        <v>1065</v>
      </c>
      <c r="H4184" s="7" t="s">
        <v>1053</v>
      </c>
      <c r="I4184" s="6" t="s">
        <v>8</v>
      </c>
      <c r="J4184" s="1">
        <v>-15251</v>
      </c>
      <c r="K4184" s="1">
        <v>39251</v>
      </c>
      <c r="L4184" s="1">
        <v>24000</v>
      </c>
      <c r="M4184" s="1">
        <v>-50559</v>
      </c>
      <c r="N4184" s="1">
        <v>39251</v>
      </c>
      <c r="O4184" s="1">
        <v>0</v>
      </c>
      <c r="P4184" s="1">
        <v>19050.864000000001</v>
      </c>
      <c r="Q4184" s="12"/>
      <c r="R4184" s="29">
        <f t="shared" si="198"/>
        <v>-19050.864000000001</v>
      </c>
      <c r="S4184" t="str">
        <f t="shared" si="199"/>
        <v>Pendiente de ingreso</v>
      </c>
      <c r="T4184" s="10">
        <f>IFERROR(VLOOKUP(A4184,[1]!Tabla1[[#All],[Material]:[venta nueva]],38,FALSE),0)</f>
        <v>0</v>
      </c>
    </row>
    <row r="4185" spans="1:20" hidden="1" x14ac:dyDescent="0.35">
      <c r="A4185">
        <f t="shared" si="197"/>
        <v>1030743</v>
      </c>
      <c r="B4185" s="6" t="s">
        <v>629</v>
      </c>
      <c r="C4185" s="7" t="s">
        <v>659</v>
      </c>
      <c r="D4185" s="7" t="s">
        <v>1096</v>
      </c>
      <c r="E4185" s="7" t="s">
        <v>950</v>
      </c>
      <c r="F4185" s="7" t="s">
        <v>951</v>
      </c>
      <c r="G4185" s="7" t="s">
        <v>1089</v>
      </c>
      <c r="H4185" s="7" t="s">
        <v>1049</v>
      </c>
      <c r="I4185" s="6" t="s">
        <v>14</v>
      </c>
      <c r="J4185" s="1">
        <v>917</v>
      </c>
      <c r="K4185" s="1">
        <v>4083</v>
      </c>
      <c r="L4185" s="1">
        <v>5000</v>
      </c>
      <c r="M4185" s="1">
        <v>0</v>
      </c>
      <c r="N4185" s="1">
        <v>4000</v>
      </c>
      <c r="O4185" s="1">
        <v>4000</v>
      </c>
      <c r="P4185" s="1">
        <v>5000</v>
      </c>
      <c r="Q4185" s="12"/>
      <c r="R4185" s="29">
        <f t="shared" si="198"/>
        <v>-1000</v>
      </c>
      <c r="S4185" t="str">
        <f t="shared" si="199"/>
        <v>Pendiente de ingreso</v>
      </c>
      <c r="T4185" s="10">
        <f>IFERROR(VLOOKUP(A4185,[1]!Tabla1[[#All],[Material]:[venta nueva]],38,FALSE),0)</f>
        <v>0</v>
      </c>
    </row>
    <row r="4186" spans="1:20" hidden="1" x14ac:dyDescent="0.35">
      <c r="A4186">
        <f t="shared" si="197"/>
        <v>1030745</v>
      </c>
      <c r="B4186" s="6" t="s">
        <v>629</v>
      </c>
      <c r="C4186" s="7" t="s">
        <v>659</v>
      </c>
      <c r="D4186" s="7" t="s">
        <v>1096</v>
      </c>
      <c r="E4186" s="7" t="s">
        <v>954</v>
      </c>
      <c r="F4186" s="7" t="s">
        <v>955</v>
      </c>
      <c r="G4186" s="7" t="s">
        <v>1065</v>
      </c>
      <c r="H4186" s="7" t="s">
        <v>1057</v>
      </c>
      <c r="I4186" s="6" t="s">
        <v>8</v>
      </c>
      <c r="J4186" s="1">
        <v>12430</v>
      </c>
      <c r="K4186" s="1">
        <v>0</v>
      </c>
      <c r="L4186" s="1">
        <v>12430</v>
      </c>
      <c r="M4186" s="1">
        <v>-3105</v>
      </c>
      <c r="N4186" s="1">
        <v>0</v>
      </c>
      <c r="O4186" s="1">
        <v>0</v>
      </c>
      <c r="P4186" s="1">
        <v>1105.857</v>
      </c>
      <c r="Q4186" s="12"/>
      <c r="R4186" s="29">
        <f t="shared" si="198"/>
        <v>-1105.857</v>
      </c>
      <c r="S4186" t="str">
        <f t="shared" si="199"/>
        <v>Pendiente de ingreso</v>
      </c>
      <c r="T4186" s="10">
        <f>IFERROR(VLOOKUP(A4186,[1]!Tabla1[[#All],[Material]:[venta nueva]],38,FALSE),0)</f>
        <v>0</v>
      </c>
    </row>
    <row r="4187" spans="1:20" hidden="1" x14ac:dyDescent="0.35">
      <c r="A4187">
        <f t="shared" si="197"/>
        <v>1030765</v>
      </c>
      <c r="B4187" s="6" t="s">
        <v>629</v>
      </c>
      <c r="C4187" s="7" t="s">
        <v>659</v>
      </c>
      <c r="D4187" s="7" t="s">
        <v>1096</v>
      </c>
      <c r="E4187" s="7" t="s">
        <v>958</v>
      </c>
      <c r="F4187" s="7" t="s">
        <v>959</v>
      </c>
      <c r="G4187" s="7" t="s">
        <v>1065</v>
      </c>
      <c r="H4187" s="7" t="s">
        <v>989</v>
      </c>
      <c r="I4187" s="6" t="s">
        <v>9</v>
      </c>
      <c r="J4187" s="1">
        <v>1860</v>
      </c>
      <c r="K4187" s="1">
        <v>0</v>
      </c>
      <c r="L4187" s="1">
        <v>1860</v>
      </c>
      <c r="M4187" s="1">
        <v>660</v>
      </c>
      <c r="N4187" s="1">
        <v>0</v>
      </c>
      <c r="O4187" s="1">
        <v>0</v>
      </c>
      <c r="P4187" s="1"/>
      <c r="Q4187" s="12"/>
      <c r="R4187" s="29">
        <f t="shared" si="198"/>
        <v>0</v>
      </c>
      <c r="S4187" t="str">
        <f t="shared" si="199"/>
        <v>OK</v>
      </c>
      <c r="T4187" s="10">
        <f>IFERROR(VLOOKUP(A4187,[1]!Tabla1[[#All],[Material]:[venta nueva]],38,FALSE),0)</f>
        <v>0</v>
      </c>
    </row>
    <row r="4188" spans="1:20" hidden="1" x14ac:dyDescent="0.35">
      <c r="A4188">
        <f t="shared" si="197"/>
        <v>1030773</v>
      </c>
      <c r="B4188" s="6" t="s">
        <v>629</v>
      </c>
      <c r="C4188" s="7" t="s">
        <v>659</v>
      </c>
      <c r="D4188" s="7" t="s">
        <v>1096</v>
      </c>
      <c r="E4188" s="7" t="s">
        <v>960</v>
      </c>
      <c r="F4188" s="7" t="s">
        <v>961</v>
      </c>
      <c r="G4188" s="7" t="s">
        <v>1090</v>
      </c>
      <c r="H4188" s="7" t="s">
        <v>1060</v>
      </c>
      <c r="I4188" s="6" t="s">
        <v>8</v>
      </c>
      <c r="J4188" s="1">
        <v>-8025</v>
      </c>
      <c r="K4188" s="1">
        <v>32025</v>
      </c>
      <c r="L4188" s="1">
        <v>24000</v>
      </c>
      <c r="M4188" s="1">
        <v>-5106</v>
      </c>
      <c r="N4188" s="1">
        <v>41106</v>
      </c>
      <c r="O4188" s="1">
        <v>36000</v>
      </c>
      <c r="P4188" s="1">
        <v>30799.365000000002</v>
      </c>
      <c r="Q4188" s="12"/>
      <c r="R4188" s="29">
        <f t="shared" si="198"/>
        <v>5200.6349999999984</v>
      </c>
      <c r="S4188" t="str">
        <f t="shared" si="199"/>
        <v>Sobre ingreso</v>
      </c>
      <c r="T4188" s="10">
        <f>IFERROR(VLOOKUP(A4188,[1]!Tabla1[[#All],[Material]:[venta nueva]],38,FALSE),0)</f>
        <v>0</v>
      </c>
    </row>
    <row r="4189" spans="1:20" hidden="1" x14ac:dyDescent="0.35">
      <c r="A4189">
        <f t="shared" si="197"/>
        <v>1030782</v>
      </c>
      <c r="B4189" s="6" t="s">
        <v>629</v>
      </c>
      <c r="C4189" s="7" t="s">
        <v>659</v>
      </c>
      <c r="D4189" s="7" t="s">
        <v>1096</v>
      </c>
      <c r="E4189" s="7" t="s">
        <v>964</v>
      </c>
      <c r="F4189" s="7" t="s">
        <v>965</v>
      </c>
      <c r="G4189" s="7" t="s">
        <v>1090</v>
      </c>
      <c r="H4189" s="7" t="s">
        <v>1052</v>
      </c>
      <c r="I4189" s="6" t="s">
        <v>8</v>
      </c>
      <c r="J4189" s="1">
        <v>-32821</v>
      </c>
      <c r="K4189" s="1">
        <v>6960</v>
      </c>
      <c r="L4189" s="1">
        <v>0</v>
      </c>
      <c r="M4189" s="1">
        <v>-32821</v>
      </c>
      <c r="N4189" s="1">
        <v>6960</v>
      </c>
      <c r="O4189" s="1">
        <v>0</v>
      </c>
      <c r="P4189" s="1"/>
      <c r="Q4189" s="12"/>
      <c r="R4189" s="29">
        <f t="shared" si="198"/>
        <v>0</v>
      </c>
      <c r="S4189" t="str">
        <f t="shared" si="199"/>
        <v>OK</v>
      </c>
      <c r="T4189" s="10">
        <f>IFERROR(VLOOKUP(A4189,[1]!Tabla1[[#All],[Material]:[venta nueva]],38,FALSE),0)</f>
        <v>0</v>
      </c>
    </row>
    <row r="4190" spans="1:20" hidden="1" x14ac:dyDescent="0.35">
      <c r="A4190">
        <f t="shared" si="197"/>
        <v>1030783</v>
      </c>
      <c r="B4190" s="6" t="s">
        <v>629</v>
      </c>
      <c r="C4190" s="7" t="s">
        <v>659</v>
      </c>
      <c r="D4190" s="7" t="s">
        <v>1096</v>
      </c>
      <c r="E4190" s="7" t="s">
        <v>966</v>
      </c>
      <c r="F4190" s="7" t="s">
        <v>967</v>
      </c>
      <c r="G4190" s="7" t="s">
        <v>1091</v>
      </c>
      <c r="H4190" s="7" t="s">
        <v>1054</v>
      </c>
      <c r="I4190" s="6" t="s">
        <v>8</v>
      </c>
      <c r="J4190" s="1">
        <v>-690</v>
      </c>
      <c r="K4190" s="1">
        <v>810</v>
      </c>
      <c r="L4190" s="1">
        <v>0</v>
      </c>
      <c r="M4190" s="1">
        <v>-690</v>
      </c>
      <c r="N4190" s="1">
        <v>810</v>
      </c>
      <c r="O4190" s="1">
        <v>0</v>
      </c>
      <c r="P4190" s="1"/>
      <c r="Q4190" s="12"/>
      <c r="R4190" s="29">
        <f t="shared" si="198"/>
        <v>0</v>
      </c>
      <c r="S4190" t="str">
        <f t="shared" si="199"/>
        <v>OK</v>
      </c>
      <c r="T4190" s="10">
        <f>IFERROR(VLOOKUP(A4190,[1]!Tabla1[[#All],[Material]:[venta nueva]],38,FALSE),0)</f>
        <v>0</v>
      </c>
    </row>
    <row r="4191" spans="1:20" hidden="1" x14ac:dyDescent="0.35">
      <c r="A4191">
        <f t="shared" si="197"/>
        <v>1030784</v>
      </c>
      <c r="B4191" s="6" t="s">
        <v>629</v>
      </c>
      <c r="C4191" s="7" t="s">
        <v>659</v>
      </c>
      <c r="D4191" s="7" t="s">
        <v>1096</v>
      </c>
      <c r="E4191" s="7" t="s">
        <v>968</v>
      </c>
      <c r="F4191" s="7" t="s">
        <v>969</v>
      </c>
      <c r="G4191" s="7" t="s">
        <v>1091</v>
      </c>
      <c r="H4191" s="7" t="s">
        <v>1054</v>
      </c>
      <c r="I4191" s="6" t="s">
        <v>8</v>
      </c>
      <c r="J4191" s="1">
        <v>1689</v>
      </c>
      <c r="K4191" s="1">
        <v>3600</v>
      </c>
      <c r="L4191" s="1">
        <v>5289</v>
      </c>
      <c r="M4191" s="1">
        <v>1689</v>
      </c>
      <c r="N4191" s="1">
        <v>3600</v>
      </c>
      <c r="O4191" s="1">
        <v>5289</v>
      </c>
      <c r="P4191" s="1">
        <v>5288.4309999999996</v>
      </c>
      <c r="Q4191" s="12"/>
      <c r="R4191" s="29">
        <f t="shared" si="198"/>
        <v>0.56900000000041473</v>
      </c>
      <c r="S4191" t="str">
        <f t="shared" si="199"/>
        <v>Sobre ingreso</v>
      </c>
      <c r="T4191" s="10">
        <f>IFERROR(VLOOKUP(A4191,[1]!Tabla1[[#All],[Material]:[venta nueva]],38,FALSE),0)</f>
        <v>0</v>
      </c>
    </row>
    <row r="4192" spans="1:20" hidden="1" x14ac:dyDescent="0.35">
      <c r="A4192">
        <f t="shared" si="197"/>
        <v>1030785</v>
      </c>
      <c r="B4192" s="6" t="s">
        <v>629</v>
      </c>
      <c r="C4192" s="7" t="s">
        <v>659</v>
      </c>
      <c r="D4192" s="7" t="s">
        <v>1096</v>
      </c>
      <c r="E4192" s="7" t="s">
        <v>970</v>
      </c>
      <c r="F4192" s="7" t="s">
        <v>971</v>
      </c>
      <c r="G4192" s="7" t="s">
        <v>1091</v>
      </c>
      <c r="H4192" s="7" t="s">
        <v>1054</v>
      </c>
      <c r="I4192" s="6" t="s">
        <v>8</v>
      </c>
      <c r="J4192" s="1">
        <v>98</v>
      </c>
      <c r="K4192" s="1">
        <v>1080</v>
      </c>
      <c r="L4192" s="1">
        <v>1178</v>
      </c>
      <c r="M4192" s="1">
        <v>98</v>
      </c>
      <c r="N4192" s="1">
        <v>1080</v>
      </c>
      <c r="O4192" s="1">
        <v>1178</v>
      </c>
      <c r="P4192" s="1"/>
      <c r="Q4192" s="12"/>
      <c r="R4192" s="29">
        <f t="shared" si="198"/>
        <v>1178</v>
      </c>
      <c r="S4192" t="str">
        <f t="shared" si="199"/>
        <v>Sobre ingreso</v>
      </c>
      <c r="T4192" s="10">
        <f>IFERROR(VLOOKUP(A4192,[1]!Tabla1[[#All],[Material]:[venta nueva]],38,FALSE),0)</f>
        <v>0</v>
      </c>
    </row>
    <row r="4193" spans="1:20" hidden="1" x14ac:dyDescent="0.35">
      <c r="A4193">
        <f t="shared" si="197"/>
        <v>1030792</v>
      </c>
      <c r="B4193" s="6" t="s">
        <v>629</v>
      </c>
      <c r="C4193" s="7" t="s">
        <v>659</v>
      </c>
      <c r="D4193" s="7" t="s">
        <v>1096</v>
      </c>
      <c r="E4193" s="7" t="s">
        <v>974</v>
      </c>
      <c r="F4193" s="7" t="s">
        <v>975</v>
      </c>
      <c r="G4193" s="7" t="s">
        <v>1090</v>
      </c>
      <c r="H4193" s="7" t="s">
        <v>1060</v>
      </c>
      <c r="I4193" s="6" t="s">
        <v>10</v>
      </c>
      <c r="J4193" s="1">
        <v>20250</v>
      </c>
      <c r="K4193" s="1">
        <v>15750</v>
      </c>
      <c r="L4193" s="1">
        <v>36000</v>
      </c>
      <c r="M4193" s="1">
        <v>20250</v>
      </c>
      <c r="N4193" s="1">
        <v>27750</v>
      </c>
      <c r="O4193" s="1">
        <v>48000</v>
      </c>
      <c r="P4193" s="1">
        <v>48000</v>
      </c>
      <c r="Q4193" s="12"/>
      <c r="R4193" s="29">
        <f t="shared" si="198"/>
        <v>0</v>
      </c>
      <c r="S4193" t="str">
        <f t="shared" si="199"/>
        <v>OK</v>
      </c>
      <c r="T4193" s="10">
        <f>IFERROR(VLOOKUP(A4193,[1]!Tabla1[[#All],[Material]:[venta nueva]],38,FALSE),0)</f>
        <v>0</v>
      </c>
    </row>
    <row r="4194" spans="1:20" hidden="1" x14ac:dyDescent="0.35">
      <c r="A4194">
        <f t="shared" si="197"/>
        <v>1030802</v>
      </c>
      <c r="B4194" s="6" t="s">
        <v>629</v>
      </c>
      <c r="C4194" s="7" t="s">
        <v>659</v>
      </c>
      <c r="D4194" s="7" t="s">
        <v>1096</v>
      </c>
      <c r="E4194" s="7" t="s">
        <v>976</v>
      </c>
      <c r="F4194" s="7" t="s">
        <v>977</v>
      </c>
      <c r="G4194" s="7" t="s">
        <v>1063</v>
      </c>
      <c r="H4194" s="7" t="s">
        <v>1063</v>
      </c>
      <c r="I4194" s="6" t="s">
        <v>10</v>
      </c>
      <c r="J4194" s="1">
        <v>-14</v>
      </c>
      <c r="K4194" s="1">
        <v>14</v>
      </c>
      <c r="L4194" s="1">
        <v>0</v>
      </c>
      <c r="M4194" s="1"/>
      <c r="N4194" s="1"/>
      <c r="O4194" s="1"/>
      <c r="P4194" s="1"/>
      <c r="Q4194" s="12"/>
      <c r="R4194" s="29">
        <f t="shared" si="198"/>
        <v>0</v>
      </c>
      <c r="S4194" t="str">
        <f t="shared" si="199"/>
        <v>OK</v>
      </c>
      <c r="T4194" s="10">
        <f>IFERROR(VLOOKUP(A4194,[1]!Tabla1[[#All],[Material]:[venta nueva]],38,FALSE),0)</f>
        <v>0</v>
      </c>
    </row>
    <row r="4195" spans="1:20" hidden="1" x14ac:dyDescent="0.35">
      <c r="A4195">
        <f t="shared" si="197"/>
        <v>1030804</v>
      </c>
      <c r="B4195" s="6" t="s">
        <v>629</v>
      </c>
      <c r="C4195" s="7" t="s">
        <v>659</v>
      </c>
      <c r="D4195" s="7" t="s">
        <v>1096</v>
      </c>
      <c r="E4195" s="7" t="s">
        <v>978</v>
      </c>
      <c r="F4195" s="7" t="s">
        <v>979</v>
      </c>
      <c r="G4195" s="7" t="s">
        <v>1065</v>
      </c>
      <c r="H4195" s="7" t="s">
        <v>1057</v>
      </c>
      <c r="I4195" s="6" t="s">
        <v>9</v>
      </c>
      <c r="J4195" s="1"/>
      <c r="K4195" s="1"/>
      <c r="L4195" s="1"/>
      <c r="M4195" s="1">
        <v>0</v>
      </c>
      <c r="N4195" s="1">
        <v>10800</v>
      </c>
      <c r="O4195" s="1">
        <v>10800</v>
      </c>
      <c r="P4195" s="1">
        <v>10800</v>
      </c>
      <c r="Q4195" s="12"/>
      <c r="R4195" s="29">
        <f t="shared" si="198"/>
        <v>0</v>
      </c>
      <c r="S4195" t="str">
        <f t="shared" si="199"/>
        <v>OK</v>
      </c>
      <c r="T4195" s="10">
        <f>IFERROR(VLOOKUP(A4195,[1]!Tabla1[[#All],[Material]:[venta nueva]],38,FALSE),0)</f>
        <v>0</v>
      </c>
    </row>
    <row r="4196" spans="1:20" hidden="1" x14ac:dyDescent="0.35">
      <c r="A4196">
        <f t="shared" si="197"/>
        <v>1030224</v>
      </c>
      <c r="B4196" s="6" t="s">
        <v>629</v>
      </c>
      <c r="C4196" s="7" t="s">
        <v>659</v>
      </c>
      <c r="D4196" s="7" t="s">
        <v>1097</v>
      </c>
      <c r="E4196" s="7" t="s">
        <v>856</v>
      </c>
      <c r="F4196" s="7" t="s">
        <v>857</v>
      </c>
      <c r="G4196" s="7" t="s">
        <v>1089</v>
      </c>
      <c r="H4196" s="7" t="s">
        <v>1049</v>
      </c>
      <c r="I4196" s="6" t="s">
        <v>9</v>
      </c>
      <c r="J4196" s="1"/>
      <c r="K4196" s="1"/>
      <c r="L4196" s="1"/>
      <c r="M4196" s="1"/>
      <c r="N4196" s="1"/>
      <c r="O4196" s="1"/>
      <c r="P4196" s="1"/>
      <c r="Q4196" s="12">
        <v>103245</v>
      </c>
      <c r="R4196" s="29">
        <f t="shared" si="198"/>
        <v>0</v>
      </c>
      <c r="S4196" t="str">
        <f t="shared" si="199"/>
        <v>OK</v>
      </c>
      <c r="T4196" s="10">
        <f>IFERROR(VLOOKUP(A4196,[1]!Tabla1[[#All],[Material]:[venta nueva]],38,FALSE),0)</f>
        <v>0</v>
      </c>
    </row>
    <row r="4197" spans="1:20" hidden="1" x14ac:dyDescent="0.35">
      <c r="A4197">
        <f t="shared" si="197"/>
        <v>1030239</v>
      </c>
      <c r="B4197" s="6" t="s">
        <v>629</v>
      </c>
      <c r="C4197" s="7" t="s">
        <v>659</v>
      </c>
      <c r="D4197" s="7" t="s">
        <v>1097</v>
      </c>
      <c r="E4197" s="7" t="s">
        <v>860</v>
      </c>
      <c r="F4197" s="7" t="s">
        <v>861</v>
      </c>
      <c r="G4197" s="7" t="s">
        <v>1068</v>
      </c>
      <c r="H4197" s="7" t="s">
        <v>1051</v>
      </c>
      <c r="I4197" s="6" t="s">
        <v>8</v>
      </c>
      <c r="J4197" s="1"/>
      <c r="K4197" s="1"/>
      <c r="L4197" s="1"/>
      <c r="M4197" s="1"/>
      <c r="N4197" s="1"/>
      <c r="O4197" s="1"/>
      <c r="P4197" s="1"/>
      <c r="Q4197" s="12">
        <v>11297</v>
      </c>
      <c r="R4197" s="29">
        <f t="shared" si="198"/>
        <v>0</v>
      </c>
      <c r="S4197" t="str">
        <f t="shared" si="199"/>
        <v>OK</v>
      </c>
      <c r="T4197" s="10">
        <f>IFERROR(VLOOKUP(A4197,[1]!Tabla1[[#All],[Material]:[venta nueva]],38,FALSE),0)</f>
        <v>0</v>
      </c>
    </row>
    <row r="4198" spans="1:20" hidden="1" x14ac:dyDescent="0.35">
      <c r="A4198">
        <f t="shared" si="197"/>
        <v>1030265</v>
      </c>
      <c r="B4198" s="6" t="s">
        <v>629</v>
      </c>
      <c r="C4198" s="7" t="s">
        <v>659</v>
      </c>
      <c r="D4198" s="7" t="s">
        <v>1097</v>
      </c>
      <c r="E4198" s="7" t="s">
        <v>862</v>
      </c>
      <c r="F4198" s="7" t="s">
        <v>863</v>
      </c>
      <c r="G4198" s="7" t="s">
        <v>1090</v>
      </c>
      <c r="H4198" s="7" t="s">
        <v>1052</v>
      </c>
      <c r="I4198" s="6" t="s">
        <v>9</v>
      </c>
      <c r="J4198" s="1"/>
      <c r="K4198" s="1"/>
      <c r="L4198" s="1"/>
      <c r="M4198" s="1"/>
      <c r="N4198" s="1"/>
      <c r="O4198" s="1"/>
      <c r="P4198" s="1"/>
      <c r="Q4198" s="12">
        <v>108584</v>
      </c>
      <c r="R4198" s="29">
        <f t="shared" si="198"/>
        <v>0</v>
      </c>
      <c r="S4198" t="str">
        <f t="shared" si="199"/>
        <v>OK</v>
      </c>
      <c r="T4198" s="10">
        <f>IFERROR(VLOOKUP(A4198,[1]!Tabla1[[#All],[Material]:[venta nueva]],38,FALSE),0)</f>
        <v>0</v>
      </c>
    </row>
    <row r="4199" spans="1:20" hidden="1" x14ac:dyDescent="0.35">
      <c r="A4199">
        <f t="shared" si="197"/>
        <v>1030321</v>
      </c>
      <c r="B4199" s="6" t="s">
        <v>629</v>
      </c>
      <c r="C4199" s="7" t="s">
        <v>659</v>
      </c>
      <c r="D4199" s="7" t="s">
        <v>1097</v>
      </c>
      <c r="E4199" s="7" t="s">
        <v>866</v>
      </c>
      <c r="F4199" s="7" t="s">
        <v>867</v>
      </c>
      <c r="G4199" s="7" t="s">
        <v>1091</v>
      </c>
      <c r="H4199" s="7" t="s">
        <v>1054</v>
      </c>
      <c r="I4199" s="6" t="s">
        <v>8</v>
      </c>
      <c r="J4199" s="1"/>
      <c r="K4199" s="1"/>
      <c r="L4199" s="1"/>
      <c r="M4199" s="1"/>
      <c r="N4199" s="1"/>
      <c r="O4199" s="1"/>
      <c r="P4199" s="1"/>
      <c r="Q4199" s="12">
        <v>6125</v>
      </c>
      <c r="R4199" s="29">
        <f t="shared" si="198"/>
        <v>0</v>
      </c>
      <c r="S4199" t="str">
        <f t="shared" si="199"/>
        <v>OK</v>
      </c>
      <c r="T4199" s="10">
        <f>IFERROR(VLOOKUP(A4199,[1]!Tabla1[[#All],[Material]:[venta nueva]],38,FALSE),0)</f>
        <v>0</v>
      </c>
    </row>
    <row r="4200" spans="1:20" hidden="1" x14ac:dyDescent="0.35">
      <c r="A4200">
        <f t="shared" si="197"/>
        <v>1030327</v>
      </c>
      <c r="B4200" s="6" t="s">
        <v>629</v>
      </c>
      <c r="C4200" s="7" t="s">
        <v>659</v>
      </c>
      <c r="D4200" s="7" t="s">
        <v>1097</v>
      </c>
      <c r="E4200" s="7" t="s">
        <v>869</v>
      </c>
      <c r="F4200" s="7" t="s">
        <v>870</v>
      </c>
      <c r="G4200" s="7" t="s">
        <v>1090</v>
      </c>
      <c r="H4200" s="7" t="s">
        <v>1052</v>
      </c>
      <c r="I4200" s="6" t="s">
        <v>10</v>
      </c>
      <c r="J4200" s="1"/>
      <c r="K4200" s="1"/>
      <c r="L4200" s="1"/>
      <c r="M4200" s="1"/>
      <c r="N4200" s="1"/>
      <c r="O4200" s="1"/>
      <c r="P4200" s="1"/>
      <c r="Q4200" s="12">
        <v>45096</v>
      </c>
      <c r="R4200" s="29">
        <f t="shared" si="198"/>
        <v>0</v>
      </c>
      <c r="S4200" t="str">
        <f t="shared" si="199"/>
        <v>OK</v>
      </c>
      <c r="T4200" s="10">
        <f>IFERROR(VLOOKUP(A4200,[1]!Tabla1[[#All],[Material]:[venta nueva]],38,FALSE),0)</f>
        <v>0</v>
      </c>
    </row>
    <row r="4201" spans="1:20" hidden="1" x14ac:dyDescent="0.35">
      <c r="A4201">
        <f t="shared" si="197"/>
        <v>1030332</v>
      </c>
      <c r="B4201" s="6" t="s">
        <v>629</v>
      </c>
      <c r="C4201" s="7" t="s">
        <v>659</v>
      </c>
      <c r="D4201" s="7" t="s">
        <v>1097</v>
      </c>
      <c r="E4201" s="7" t="s">
        <v>871</v>
      </c>
      <c r="F4201" s="7" t="s">
        <v>872</v>
      </c>
      <c r="G4201" s="7" t="s">
        <v>1068</v>
      </c>
      <c r="H4201" s="7" t="s">
        <v>994</v>
      </c>
      <c r="I4201" s="6" t="s">
        <v>9</v>
      </c>
      <c r="J4201" s="1"/>
      <c r="K4201" s="1"/>
      <c r="L4201" s="1"/>
      <c r="M4201" s="1"/>
      <c r="N4201" s="1"/>
      <c r="O4201" s="1"/>
      <c r="P4201" s="1"/>
      <c r="Q4201" s="12">
        <v>10953</v>
      </c>
      <c r="R4201" s="29">
        <f t="shared" si="198"/>
        <v>0</v>
      </c>
      <c r="S4201" t="str">
        <f t="shared" si="199"/>
        <v>OK</v>
      </c>
      <c r="T4201" s="10">
        <f>IFERROR(VLOOKUP(A4201,[1]!Tabla1[[#All],[Material]:[venta nueva]],38,FALSE),0)</f>
        <v>0</v>
      </c>
    </row>
    <row r="4202" spans="1:20" hidden="1" x14ac:dyDescent="0.35">
      <c r="A4202">
        <f t="shared" si="197"/>
        <v>1030337</v>
      </c>
      <c r="B4202" s="6" t="s">
        <v>629</v>
      </c>
      <c r="C4202" s="7" t="s">
        <v>659</v>
      </c>
      <c r="D4202" s="7" t="s">
        <v>1097</v>
      </c>
      <c r="E4202" s="7" t="s">
        <v>873</v>
      </c>
      <c r="F4202" s="7" t="s">
        <v>874</v>
      </c>
      <c r="G4202" s="7" t="s">
        <v>1090</v>
      </c>
      <c r="H4202" s="7" t="s">
        <v>1052</v>
      </c>
      <c r="I4202" s="6" t="s">
        <v>10</v>
      </c>
      <c r="J4202" s="1"/>
      <c r="K4202" s="1"/>
      <c r="L4202" s="1"/>
      <c r="M4202" s="1"/>
      <c r="N4202" s="1"/>
      <c r="O4202" s="1"/>
      <c r="P4202" s="1"/>
      <c r="Q4202" s="12">
        <v>183730</v>
      </c>
      <c r="R4202" s="29">
        <f t="shared" si="198"/>
        <v>0</v>
      </c>
      <c r="S4202" t="str">
        <f t="shared" si="199"/>
        <v>OK</v>
      </c>
      <c r="T4202" s="10">
        <f>IFERROR(VLOOKUP(A4202,[1]!Tabla1[[#All],[Material]:[venta nueva]],38,FALSE),0)</f>
        <v>0</v>
      </c>
    </row>
    <row r="4203" spans="1:20" hidden="1" x14ac:dyDescent="0.35">
      <c r="A4203">
        <f t="shared" si="197"/>
        <v>1030355</v>
      </c>
      <c r="B4203" s="6" t="s">
        <v>629</v>
      </c>
      <c r="C4203" s="7" t="s">
        <v>659</v>
      </c>
      <c r="D4203" s="7" t="s">
        <v>1097</v>
      </c>
      <c r="E4203" s="7" t="s">
        <v>875</v>
      </c>
      <c r="F4203" s="7" t="s">
        <v>876</v>
      </c>
      <c r="G4203" s="7" t="s">
        <v>1092</v>
      </c>
      <c r="H4203" s="7" t="s">
        <v>1055</v>
      </c>
      <c r="I4203" s="6" t="s">
        <v>9</v>
      </c>
      <c r="J4203" s="1"/>
      <c r="K4203" s="1"/>
      <c r="L4203" s="1"/>
      <c r="M4203" s="1"/>
      <c r="N4203" s="1"/>
      <c r="O4203" s="1"/>
      <c r="P4203" s="1"/>
      <c r="Q4203" s="12">
        <v>62213</v>
      </c>
      <c r="R4203" s="29">
        <f t="shared" si="198"/>
        <v>0</v>
      </c>
      <c r="S4203" t="str">
        <f t="shared" si="199"/>
        <v>OK</v>
      </c>
      <c r="T4203" s="10">
        <f>IFERROR(VLOOKUP(A4203,[1]!Tabla1[[#All],[Material]:[venta nueva]],38,FALSE),0)</f>
        <v>0</v>
      </c>
    </row>
    <row r="4204" spans="1:20" hidden="1" x14ac:dyDescent="0.35">
      <c r="A4204">
        <f t="shared" si="197"/>
        <v>1030360</v>
      </c>
      <c r="B4204" s="6" t="s">
        <v>629</v>
      </c>
      <c r="C4204" s="7" t="s">
        <v>659</v>
      </c>
      <c r="D4204" s="7" t="s">
        <v>1097</v>
      </c>
      <c r="E4204" s="7" t="s">
        <v>877</v>
      </c>
      <c r="F4204" s="7" t="s">
        <v>878</v>
      </c>
      <c r="G4204" s="7" t="s">
        <v>1091</v>
      </c>
      <c r="H4204" s="7" t="s">
        <v>1054</v>
      </c>
      <c r="I4204" s="6" t="s">
        <v>8</v>
      </c>
      <c r="J4204" s="1"/>
      <c r="K4204" s="1"/>
      <c r="L4204" s="1"/>
      <c r="M4204" s="1"/>
      <c r="N4204" s="1"/>
      <c r="O4204" s="1"/>
      <c r="P4204" s="1"/>
      <c r="Q4204" s="12">
        <v>5523</v>
      </c>
      <c r="R4204" s="29">
        <f t="shared" si="198"/>
        <v>0</v>
      </c>
      <c r="S4204" t="str">
        <f t="shared" si="199"/>
        <v>OK</v>
      </c>
      <c r="T4204" s="10">
        <f>IFERROR(VLOOKUP(A4204,[1]!Tabla1[[#All],[Material]:[venta nueva]],38,FALSE),0)</f>
        <v>0</v>
      </c>
    </row>
    <row r="4205" spans="1:20" hidden="1" x14ac:dyDescent="0.35">
      <c r="A4205">
        <f t="shared" si="197"/>
        <v>1030366</v>
      </c>
      <c r="B4205" s="6" t="s">
        <v>629</v>
      </c>
      <c r="C4205" s="7" t="s">
        <v>659</v>
      </c>
      <c r="D4205" s="7" t="s">
        <v>1097</v>
      </c>
      <c r="E4205" s="7" t="s">
        <v>879</v>
      </c>
      <c r="F4205" s="7" t="s">
        <v>880</v>
      </c>
      <c r="G4205" s="7" t="s">
        <v>1091</v>
      </c>
      <c r="H4205" s="7" t="s">
        <v>1054</v>
      </c>
      <c r="I4205" s="6" t="s">
        <v>8</v>
      </c>
      <c r="J4205" s="1"/>
      <c r="K4205" s="1"/>
      <c r="L4205" s="1"/>
      <c r="M4205" s="1"/>
      <c r="N4205" s="1"/>
      <c r="O4205" s="1"/>
      <c r="P4205" s="1"/>
      <c r="Q4205" s="12">
        <v>4270</v>
      </c>
      <c r="R4205" s="29">
        <f t="shared" si="198"/>
        <v>0</v>
      </c>
      <c r="S4205" t="str">
        <f t="shared" si="199"/>
        <v>OK</v>
      </c>
      <c r="T4205" s="10">
        <f>IFERROR(VLOOKUP(A4205,[1]!Tabla1[[#All],[Material]:[venta nueva]],38,FALSE),0)</f>
        <v>0</v>
      </c>
    </row>
    <row r="4206" spans="1:20" hidden="1" x14ac:dyDescent="0.35">
      <c r="A4206">
        <f t="shared" si="197"/>
        <v>1030370</v>
      </c>
      <c r="B4206" s="6" t="s">
        <v>629</v>
      </c>
      <c r="C4206" s="7" t="s">
        <v>659</v>
      </c>
      <c r="D4206" s="7" t="s">
        <v>1097</v>
      </c>
      <c r="E4206" s="7" t="s">
        <v>881</v>
      </c>
      <c r="F4206" s="7" t="s">
        <v>882</v>
      </c>
      <c r="G4206" s="7" t="s">
        <v>1081</v>
      </c>
      <c r="H4206" s="7" t="s">
        <v>1056</v>
      </c>
      <c r="I4206" s="6" t="s">
        <v>8</v>
      </c>
      <c r="J4206" s="1"/>
      <c r="K4206" s="1"/>
      <c r="L4206" s="1"/>
      <c r="M4206" s="1"/>
      <c r="N4206" s="1"/>
      <c r="O4206" s="1"/>
      <c r="P4206" s="1"/>
      <c r="Q4206" s="12">
        <v>9727</v>
      </c>
      <c r="R4206" s="29">
        <f t="shared" si="198"/>
        <v>0</v>
      </c>
      <c r="S4206" t="str">
        <f t="shared" si="199"/>
        <v>OK</v>
      </c>
      <c r="T4206" s="10">
        <f>IFERROR(VLOOKUP(A4206,[1]!Tabla1[[#All],[Material]:[venta nueva]],38,FALSE),0)</f>
        <v>0</v>
      </c>
    </row>
    <row r="4207" spans="1:20" hidden="1" x14ac:dyDescent="0.35">
      <c r="A4207">
        <f t="shared" si="197"/>
        <v>1030376</v>
      </c>
      <c r="B4207" s="6" t="s">
        <v>629</v>
      </c>
      <c r="C4207" s="7" t="s">
        <v>659</v>
      </c>
      <c r="D4207" s="7" t="s">
        <v>1097</v>
      </c>
      <c r="E4207" s="7" t="s">
        <v>883</v>
      </c>
      <c r="F4207" s="7" t="s">
        <v>884</v>
      </c>
      <c r="G4207" s="7" t="s">
        <v>1091</v>
      </c>
      <c r="H4207" s="7" t="s">
        <v>1054</v>
      </c>
      <c r="I4207" s="6" t="s">
        <v>8</v>
      </c>
      <c r="J4207" s="1"/>
      <c r="K4207" s="1"/>
      <c r="L4207" s="1"/>
      <c r="M4207" s="1"/>
      <c r="N4207" s="1"/>
      <c r="O4207" s="1"/>
      <c r="P4207" s="1"/>
      <c r="Q4207" s="12">
        <v>3238</v>
      </c>
      <c r="R4207" s="29">
        <f t="shared" si="198"/>
        <v>0</v>
      </c>
      <c r="S4207" t="str">
        <f t="shared" si="199"/>
        <v>OK</v>
      </c>
      <c r="T4207" s="10">
        <f>IFERROR(VLOOKUP(A4207,[1]!Tabla1[[#All],[Material]:[venta nueva]],38,FALSE),0)</f>
        <v>0</v>
      </c>
    </row>
    <row r="4208" spans="1:20" hidden="1" x14ac:dyDescent="0.35">
      <c r="A4208">
        <f t="shared" si="197"/>
        <v>1030379</v>
      </c>
      <c r="B4208" s="6" t="s">
        <v>629</v>
      </c>
      <c r="C4208" s="7" t="s">
        <v>659</v>
      </c>
      <c r="D4208" s="7" t="s">
        <v>1097</v>
      </c>
      <c r="E4208" s="7" t="s">
        <v>887</v>
      </c>
      <c r="F4208" s="7" t="s">
        <v>888</v>
      </c>
      <c r="G4208" s="7" t="s">
        <v>1090</v>
      </c>
      <c r="H4208" s="7" t="s">
        <v>1052</v>
      </c>
      <c r="I4208" s="6" t="s">
        <v>8</v>
      </c>
      <c r="J4208" s="1"/>
      <c r="K4208" s="1"/>
      <c r="L4208" s="1"/>
      <c r="M4208" s="1"/>
      <c r="N4208" s="1"/>
      <c r="O4208" s="1"/>
      <c r="P4208" s="1"/>
      <c r="Q4208" s="12">
        <v>566626</v>
      </c>
      <c r="R4208" s="29">
        <f t="shared" si="198"/>
        <v>0</v>
      </c>
      <c r="S4208" t="str">
        <f t="shared" si="199"/>
        <v>OK</v>
      </c>
      <c r="T4208" s="10">
        <f>IFERROR(VLOOKUP(A4208,[1]!Tabla1[[#All],[Material]:[venta nueva]],38,FALSE),0)</f>
        <v>0</v>
      </c>
    </row>
    <row r="4209" spans="1:20" hidden="1" x14ac:dyDescent="0.35">
      <c r="A4209">
        <f t="shared" si="197"/>
        <v>1030419</v>
      </c>
      <c r="B4209" s="6" t="s">
        <v>629</v>
      </c>
      <c r="C4209" s="7" t="s">
        <v>659</v>
      </c>
      <c r="D4209" s="7" t="s">
        <v>1097</v>
      </c>
      <c r="E4209" s="7" t="s">
        <v>895</v>
      </c>
      <c r="F4209" s="7" t="s">
        <v>896</v>
      </c>
      <c r="G4209" s="7" t="s">
        <v>1065</v>
      </c>
      <c r="H4209" s="7" t="s">
        <v>1057</v>
      </c>
      <c r="I4209" s="6" t="s">
        <v>14</v>
      </c>
      <c r="J4209" s="1"/>
      <c r="K4209" s="1"/>
      <c r="L4209" s="1"/>
      <c r="M4209" s="1"/>
      <c r="N4209" s="1"/>
      <c r="O4209" s="1"/>
      <c r="P4209" s="1"/>
      <c r="Q4209" s="12">
        <v>21748</v>
      </c>
      <c r="R4209" s="29">
        <f t="shared" si="198"/>
        <v>0</v>
      </c>
      <c r="S4209" t="str">
        <f t="shared" si="199"/>
        <v>OK</v>
      </c>
      <c r="T4209" s="10">
        <f>IFERROR(VLOOKUP(A4209,[1]!Tabla1[[#All],[Material]:[venta nueva]],38,FALSE),0)</f>
        <v>0</v>
      </c>
    </row>
    <row r="4210" spans="1:20" hidden="1" x14ac:dyDescent="0.35">
      <c r="A4210">
        <f t="shared" si="197"/>
        <v>1030424</v>
      </c>
      <c r="B4210" s="6" t="s">
        <v>629</v>
      </c>
      <c r="C4210" s="7" t="s">
        <v>659</v>
      </c>
      <c r="D4210" s="7" t="s">
        <v>1097</v>
      </c>
      <c r="E4210" s="7" t="s">
        <v>897</v>
      </c>
      <c r="F4210" s="7" t="s">
        <v>898</v>
      </c>
      <c r="G4210" s="7" t="s">
        <v>1090</v>
      </c>
      <c r="H4210" s="7" t="s">
        <v>1058</v>
      </c>
      <c r="I4210" s="6" t="s">
        <v>8</v>
      </c>
      <c r="J4210" s="1"/>
      <c r="K4210" s="1"/>
      <c r="L4210" s="1"/>
      <c r="M4210" s="1"/>
      <c r="N4210" s="1"/>
      <c r="O4210" s="1"/>
      <c r="P4210" s="1"/>
      <c r="Q4210" s="12">
        <v>78212</v>
      </c>
      <c r="R4210" s="29">
        <f t="shared" si="198"/>
        <v>0</v>
      </c>
      <c r="S4210" t="str">
        <f t="shared" si="199"/>
        <v>OK</v>
      </c>
      <c r="T4210" s="10">
        <f>IFERROR(VLOOKUP(A4210,[1]!Tabla1[[#All],[Material]:[venta nueva]],38,FALSE),0)</f>
        <v>0</v>
      </c>
    </row>
    <row r="4211" spans="1:20" hidden="1" x14ac:dyDescent="0.35">
      <c r="A4211">
        <f t="shared" si="197"/>
        <v>1030452</v>
      </c>
      <c r="B4211" s="6" t="s">
        <v>629</v>
      </c>
      <c r="C4211" s="7" t="s">
        <v>659</v>
      </c>
      <c r="D4211" s="7" t="s">
        <v>1097</v>
      </c>
      <c r="E4211" s="7" t="s">
        <v>899</v>
      </c>
      <c r="F4211" s="7" t="s">
        <v>900</v>
      </c>
      <c r="G4211" s="7" t="s">
        <v>1090</v>
      </c>
      <c r="H4211" s="7" t="s">
        <v>1052</v>
      </c>
      <c r="I4211" s="6" t="s">
        <v>8</v>
      </c>
      <c r="J4211" s="1"/>
      <c r="K4211" s="1"/>
      <c r="L4211" s="1"/>
      <c r="M4211" s="1"/>
      <c r="N4211" s="1"/>
      <c r="O4211" s="1"/>
      <c r="P4211" s="1"/>
      <c r="Q4211" s="12">
        <v>7594</v>
      </c>
      <c r="R4211" s="29">
        <f t="shared" si="198"/>
        <v>0</v>
      </c>
      <c r="S4211" t="str">
        <f t="shared" si="199"/>
        <v>OK</v>
      </c>
      <c r="T4211" s="10">
        <f>IFERROR(VLOOKUP(A4211,[1]!Tabla1[[#All],[Material]:[venta nueva]],38,FALSE),0)</f>
        <v>0</v>
      </c>
    </row>
    <row r="4212" spans="1:20" hidden="1" x14ac:dyDescent="0.35">
      <c r="A4212">
        <f t="shared" si="197"/>
        <v>1030461</v>
      </c>
      <c r="B4212" s="6" t="s">
        <v>629</v>
      </c>
      <c r="C4212" s="7" t="s">
        <v>659</v>
      </c>
      <c r="D4212" s="7" t="s">
        <v>1097</v>
      </c>
      <c r="E4212" s="7" t="s">
        <v>901</v>
      </c>
      <c r="F4212" s="7" t="s">
        <v>902</v>
      </c>
      <c r="G4212" s="7" t="s">
        <v>1090</v>
      </c>
      <c r="H4212" s="7" t="s">
        <v>1052</v>
      </c>
      <c r="I4212" s="6" t="s">
        <v>8</v>
      </c>
      <c r="J4212" s="1"/>
      <c r="K4212" s="1"/>
      <c r="L4212" s="1"/>
      <c r="M4212" s="1"/>
      <c r="N4212" s="1"/>
      <c r="O4212" s="1"/>
      <c r="P4212" s="1"/>
      <c r="Q4212" s="12">
        <v>7201</v>
      </c>
      <c r="R4212" s="29">
        <f t="shared" si="198"/>
        <v>0</v>
      </c>
      <c r="S4212" t="str">
        <f t="shared" si="199"/>
        <v>OK</v>
      </c>
      <c r="T4212" s="10">
        <f>IFERROR(VLOOKUP(A4212,[1]!Tabla1[[#All],[Material]:[venta nueva]],38,FALSE),0)</f>
        <v>0</v>
      </c>
    </row>
    <row r="4213" spans="1:20" hidden="1" x14ac:dyDescent="0.35">
      <c r="A4213">
        <f t="shared" si="197"/>
        <v>1030498</v>
      </c>
      <c r="B4213" s="6" t="s">
        <v>629</v>
      </c>
      <c r="C4213" s="7" t="s">
        <v>659</v>
      </c>
      <c r="D4213" s="7" t="s">
        <v>1097</v>
      </c>
      <c r="E4213" s="7" t="s">
        <v>905</v>
      </c>
      <c r="F4213" s="7" t="s">
        <v>906</v>
      </c>
      <c r="G4213" s="7" t="s">
        <v>1065</v>
      </c>
      <c r="H4213" s="7" t="s">
        <v>981</v>
      </c>
      <c r="I4213" s="6" t="s">
        <v>9</v>
      </c>
      <c r="J4213" s="1"/>
      <c r="K4213" s="1"/>
      <c r="L4213" s="1"/>
      <c r="M4213" s="1"/>
      <c r="N4213" s="1"/>
      <c r="O4213" s="1"/>
      <c r="P4213" s="1"/>
      <c r="Q4213" s="12">
        <v>10152</v>
      </c>
      <c r="R4213" s="29">
        <f t="shared" si="198"/>
        <v>0</v>
      </c>
      <c r="S4213" t="str">
        <f t="shared" si="199"/>
        <v>OK</v>
      </c>
      <c r="T4213" s="10">
        <f>IFERROR(VLOOKUP(A4213,[1]!Tabla1[[#All],[Material]:[venta nueva]],38,FALSE),0)</f>
        <v>0</v>
      </c>
    </row>
    <row r="4214" spans="1:20" hidden="1" x14ac:dyDescent="0.35">
      <c r="A4214">
        <f t="shared" si="197"/>
        <v>1030505</v>
      </c>
      <c r="B4214" s="6" t="s">
        <v>629</v>
      </c>
      <c r="C4214" s="7" t="s">
        <v>659</v>
      </c>
      <c r="D4214" s="7" t="s">
        <v>1097</v>
      </c>
      <c r="E4214" s="7" t="s">
        <v>907</v>
      </c>
      <c r="F4214" s="7" t="s">
        <v>908</v>
      </c>
      <c r="G4214" s="7" t="s">
        <v>1090</v>
      </c>
      <c r="H4214" s="7" t="s">
        <v>1060</v>
      </c>
      <c r="I4214" s="6" t="s">
        <v>8</v>
      </c>
      <c r="J4214" s="1"/>
      <c r="K4214" s="1"/>
      <c r="L4214" s="1"/>
      <c r="M4214" s="1"/>
      <c r="N4214" s="1"/>
      <c r="O4214" s="1"/>
      <c r="P4214" s="1"/>
      <c r="Q4214" s="12">
        <v>17299</v>
      </c>
      <c r="R4214" s="29">
        <f t="shared" si="198"/>
        <v>0</v>
      </c>
      <c r="S4214" t="str">
        <f t="shared" si="199"/>
        <v>OK</v>
      </c>
      <c r="T4214" s="10">
        <f>IFERROR(VLOOKUP(A4214,[1]!Tabla1[[#All],[Material]:[venta nueva]],38,FALSE),0)</f>
        <v>0</v>
      </c>
    </row>
    <row r="4215" spans="1:20" hidden="1" x14ac:dyDescent="0.35">
      <c r="A4215">
        <f t="shared" si="197"/>
        <v>1030525</v>
      </c>
      <c r="B4215" s="6" t="s">
        <v>629</v>
      </c>
      <c r="C4215" s="7" t="s">
        <v>659</v>
      </c>
      <c r="D4215" s="7" t="s">
        <v>1097</v>
      </c>
      <c r="E4215" s="7" t="s">
        <v>911</v>
      </c>
      <c r="F4215" s="7" t="s">
        <v>912</v>
      </c>
      <c r="G4215" s="7" t="s">
        <v>1068</v>
      </c>
      <c r="H4215" s="7" t="s">
        <v>994</v>
      </c>
      <c r="I4215" s="6" t="s">
        <v>14</v>
      </c>
      <c r="J4215" s="1"/>
      <c r="K4215" s="1"/>
      <c r="L4215" s="1"/>
      <c r="M4215" s="1"/>
      <c r="N4215" s="1"/>
      <c r="O4215" s="1"/>
      <c r="P4215" s="1"/>
      <c r="Q4215" s="12">
        <v>48000</v>
      </c>
      <c r="R4215" s="29">
        <f t="shared" si="198"/>
        <v>0</v>
      </c>
      <c r="S4215" t="str">
        <f t="shared" si="199"/>
        <v>OK</v>
      </c>
      <c r="T4215" s="10">
        <f>IFERROR(VLOOKUP(A4215,[1]!Tabla1[[#All],[Material]:[venta nueva]],38,FALSE),0)</f>
        <v>0</v>
      </c>
    </row>
    <row r="4216" spans="1:20" hidden="1" x14ac:dyDescent="0.35">
      <c r="A4216">
        <f t="shared" si="197"/>
        <v>1030535</v>
      </c>
      <c r="B4216" s="6" t="s">
        <v>629</v>
      </c>
      <c r="C4216" s="7" t="s">
        <v>659</v>
      </c>
      <c r="D4216" s="7" t="s">
        <v>1097</v>
      </c>
      <c r="E4216" s="7" t="s">
        <v>913</v>
      </c>
      <c r="F4216" s="7" t="s">
        <v>914</v>
      </c>
      <c r="G4216" s="7" t="s">
        <v>1089</v>
      </c>
      <c r="H4216" s="7" t="s">
        <v>1049</v>
      </c>
      <c r="I4216" s="6" t="s">
        <v>12</v>
      </c>
      <c r="J4216" s="1"/>
      <c r="K4216" s="1"/>
      <c r="L4216" s="1"/>
      <c r="M4216" s="1"/>
      <c r="N4216" s="1"/>
      <c r="O4216" s="1"/>
      <c r="P4216" s="1"/>
      <c r="Q4216" s="12">
        <v>44418</v>
      </c>
      <c r="R4216" s="29">
        <f t="shared" si="198"/>
        <v>0</v>
      </c>
      <c r="S4216" t="str">
        <f t="shared" si="199"/>
        <v>OK</v>
      </c>
      <c r="T4216" s="10">
        <f>IFERROR(VLOOKUP(A4216,[1]!Tabla1[[#All],[Material]:[venta nueva]],38,FALSE),0)</f>
        <v>0</v>
      </c>
    </row>
    <row r="4217" spans="1:20" hidden="1" x14ac:dyDescent="0.35">
      <c r="A4217">
        <f t="shared" si="197"/>
        <v>1030545</v>
      </c>
      <c r="B4217" s="6" t="s">
        <v>629</v>
      </c>
      <c r="C4217" s="7" t="s">
        <v>659</v>
      </c>
      <c r="D4217" s="7" t="s">
        <v>1097</v>
      </c>
      <c r="E4217" s="7" t="s">
        <v>917</v>
      </c>
      <c r="F4217" s="7" t="s">
        <v>918</v>
      </c>
      <c r="G4217" s="7" t="s">
        <v>1093</v>
      </c>
      <c r="H4217" s="7" t="s">
        <v>1059</v>
      </c>
      <c r="I4217" s="6" t="s">
        <v>9</v>
      </c>
      <c r="J4217" s="1"/>
      <c r="K4217" s="1"/>
      <c r="L4217" s="1"/>
      <c r="M4217" s="1"/>
      <c r="N4217" s="1"/>
      <c r="O4217" s="1"/>
      <c r="P4217" s="1"/>
      <c r="Q4217" s="12">
        <v>4405</v>
      </c>
      <c r="R4217" s="29">
        <f t="shared" si="198"/>
        <v>0</v>
      </c>
      <c r="S4217" t="str">
        <f t="shared" si="199"/>
        <v>OK</v>
      </c>
      <c r="T4217" s="10">
        <f>IFERROR(VLOOKUP(A4217,[1]!Tabla1[[#All],[Material]:[venta nueva]],38,FALSE),0)</f>
        <v>0</v>
      </c>
    </row>
    <row r="4218" spans="1:20" hidden="1" x14ac:dyDescent="0.35">
      <c r="A4218">
        <f t="shared" si="197"/>
        <v>1030555</v>
      </c>
      <c r="B4218" s="6" t="s">
        <v>629</v>
      </c>
      <c r="C4218" s="7" t="s">
        <v>659</v>
      </c>
      <c r="D4218" s="7" t="s">
        <v>1097</v>
      </c>
      <c r="E4218" s="7" t="s">
        <v>919</v>
      </c>
      <c r="F4218" s="7" t="s">
        <v>920</v>
      </c>
      <c r="G4218" s="7" t="s">
        <v>1065</v>
      </c>
      <c r="H4218" s="7" t="s">
        <v>989</v>
      </c>
      <c r="I4218" s="6" t="s">
        <v>8</v>
      </c>
      <c r="J4218" s="1"/>
      <c r="K4218" s="1"/>
      <c r="L4218" s="1"/>
      <c r="M4218" s="1"/>
      <c r="N4218" s="1"/>
      <c r="O4218" s="1"/>
      <c r="P4218" s="1"/>
      <c r="Q4218" s="12">
        <v>8604</v>
      </c>
      <c r="R4218" s="29">
        <f t="shared" si="198"/>
        <v>0</v>
      </c>
      <c r="S4218" t="str">
        <f t="shared" si="199"/>
        <v>OK</v>
      </c>
      <c r="T4218" s="10">
        <f>IFERROR(VLOOKUP(A4218,[1]!Tabla1[[#All],[Material]:[venta nueva]],38,FALSE),0)</f>
        <v>0</v>
      </c>
    </row>
    <row r="4219" spans="1:20" hidden="1" x14ac:dyDescent="0.35">
      <c r="A4219">
        <f t="shared" si="197"/>
        <v>1030566</v>
      </c>
      <c r="B4219" s="6" t="s">
        <v>629</v>
      </c>
      <c r="C4219" s="7" t="s">
        <v>659</v>
      </c>
      <c r="D4219" s="7" t="s">
        <v>1097</v>
      </c>
      <c r="E4219" s="7" t="s">
        <v>921</v>
      </c>
      <c r="F4219" s="7" t="s">
        <v>922</v>
      </c>
      <c r="G4219" s="7" t="s">
        <v>1068</v>
      </c>
      <c r="H4219" s="7" t="s">
        <v>1051</v>
      </c>
      <c r="I4219" s="6" t="s">
        <v>14</v>
      </c>
      <c r="J4219" s="1"/>
      <c r="K4219" s="1"/>
      <c r="L4219" s="1"/>
      <c r="M4219" s="1"/>
      <c r="N4219" s="1"/>
      <c r="O4219" s="1"/>
      <c r="P4219" s="1"/>
      <c r="Q4219" s="12">
        <v>18407</v>
      </c>
      <c r="R4219" s="29">
        <f t="shared" si="198"/>
        <v>0</v>
      </c>
      <c r="S4219" t="str">
        <f t="shared" si="199"/>
        <v>OK</v>
      </c>
      <c r="T4219" s="10">
        <f>IFERROR(VLOOKUP(A4219,[1]!Tabla1[[#All],[Material]:[venta nueva]],38,FALSE),0)</f>
        <v>0</v>
      </c>
    </row>
    <row r="4220" spans="1:20" hidden="1" x14ac:dyDescent="0.35">
      <c r="A4220">
        <f t="shared" si="197"/>
        <v>1030658</v>
      </c>
      <c r="B4220" s="6" t="s">
        <v>629</v>
      </c>
      <c r="C4220" s="7" t="s">
        <v>659</v>
      </c>
      <c r="D4220" s="7" t="s">
        <v>1097</v>
      </c>
      <c r="E4220" s="7" t="s">
        <v>925</v>
      </c>
      <c r="F4220" s="7" t="s">
        <v>926</v>
      </c>
      <c r="G4220" s="7" t="s">
        <v>1093</v>
      </c>
      <c r="H4220" s="7" t="s">
        <v>1059</v>
      </c>
      <c r="I4220" s="6" t="s">
        <v>10</v>
      </c>
      <c r="J4220" s="1"/>
      <c r="K4220" s="1"/>
      <c r="L4220" s="1"/>
      <c r="M4220" s="1"/>
      <c r="N4220" s="1"/>
      <c r="O4220" s="1"/>
      <c r="P4220" s="1"/>
      <c r="Q4220" s="12">
        <v>308900</v>
      </c>
      <c r="R4220" s="29">
        <f t="shared" si="198"/>
        <v>0</v>
      </c>
      <c r="S4220" t="str">
        <f t="shared" si="199"/>
        <v>OK</v>
      </c>
      <c r="T4220" s="10">
        <f>IFERROR(VLOOKUP(A4220,[1]!Tabla1[[#All],[Material]:[venta nueva]],38,FALSE),0)</f>
        <v>0</v>
      </c>
    </row>
    <row r="4221" spans="1:20" hidden="1" x14ac:dyDescent="0.35">
      <c r="A4221">
        <f t="shared" si="197"/>
        <v>1030670</v>
      </c>
      <c r="B4221" s="6" t="s">
        <v>629</v>
      </c>
      <c r="C4221" s="7" t="s">
        <v>659</v>
      </c>
      <c r="D4221" s="7" t="s">
        <v>1097</v>
      </c>
      <c r="E4221" s="7" t="s">
        <v>927</v>
      </c>
      <c r="F4221" s="7" t="s">
        <v>928</v>
      </c>
      <c r="G4221" s="7" t="s">
        <v>1090</v>
      </c>
      <c r="H4221" s="7" t="s">
        <v>1052</v>
      </c>
      <c r="I4221" s="6" t="s">
        <v>9</v>
      </c>
      <c r="J4221" s="1"/>
      <c r="K4221" s="1"/>
      <c r="L4221" s="1"/>
      <c r="M4221" s="1"/>
      <c r="N4221" s="1"/>
      <c r="O4221" s="1"/>
      <c r="P4221" s="1"/>
      <c r="Q4221" s="12">
        <v>45666</v>
      </c>
      <c r="R4221" s="29">
        <f t="shared" si="198"/>
        <v>0</v>
      </c>
      <c r="S4221" t="str">
        <f t="shared" si="199"/>
        <v>OK</v>
      </c>
      <c r="T4221" s="10">
        <f>IFERROR(VLOOKUP(A4221,[1]!Tabla1[[#All],[Material]:[venta nueva]],38,FALSE),0)</f>
        <v>0</v>
      </c>
    </row>
    <row r="4222" spans="1:20" hidden="1" x14ac:dyDescent="0.35">
      <c r="A4222">
        <f t="shared" si="197"/>
        <v>1030683</v>
      </c>
      <c r="B4222" s="6" t="s">
        <v>629</v>
      </c>
      <c r="C4222" s="7" t="s">
        <v>659</v>
      </c>
      <c r="D4222" s="7" t="s">
        <v>1097</v>
      </c>
      <c r="E4222" s="7" t="s">
        <v>931</v>
      </c>
      <c r="F4222" s="7" t="s">
        <v>857</v>
      </c>
      <c r="G4222" s="7" t="s">
        <v>1089</v>
      </c>
      <c r="H4222" s="7" t="s">
        <v>1049</v>
      </c>
      <c r="I4222" s="6" t="s">
        <v>14</v>
      </c>
      <c r="J4222" s="1"/>
      <c r="K4222" s="1"/>
      <c r="L4222" s="1"/>
      <c r="M4222" s="1"/>
      <c r="N4222" s="1"/>
      <c r="O4222" s="1"/>
      <c r="P4222" s="1"/>
      <c r="Q4222" s="12">
        <v>309750</v>
      </c>
      <c r="R4222" s="29">
        <f t="shared" si="198"/>
        <v>0</v>
      </c>
      <c r="S4222" t="str">
        <f t="shared" si="199"/>
        <v>OK</v>
      </c>
      <c r="T4222" s="10">
        <f>IFERROR(VLOOKUP(A4222,[1]!Tabla1[[#All],[Material]:[venta nueva]],38,FALSE),0)</f>
        <v>0</v>
      </c>
    </row>
    <row r="4223" spans="1:20" hidden="1" x14ac:dyDescent="0.35">
      <c r="A4223">
        <f t="shared" si="197"/>
        <v>1030684</v>
      </c>
      <c r="B4223" s="6" t="s">
        <v>629</v>
      </c>
      <c r="C4223" s="7" t="s">
        <v>659</v>
      </c>
      <c r="D4223" s="7" t="s">
        <v>1097</v>
      </c>
      <c r="E4223" s="7" t="s">
        <v>932</v>
      </c>
      <c r="F4223" s="7" t="s">
        <v>933</v>
      </c>
      <c r="G4223" s="7" t="s">
        <v>1072</v>
      </c>
      <c r="H4223" s="7" t="s">
        <v>993</v>
      </c>
      <c r="I4223" s="6" t="s">
        <v>14</v>
      </c>
      <c r="J4223" s="1"/>
      <c r="K4223" s="1"/>
      <c r="L4223" s="1"/>
      <c r="M4223" s="1"/>
      <c r="N4223" s="1"/>
      <c r="O4223" s="1"/>
      <c r="P4223" s="1"/>
      <c r="Q4223" s="12">
        <v>12577</v>
      </c>
      <c r="R4223" s="29">
        <f t="shared" si="198"/>
        <v>0</v>
      </c>
      <c r="S4223" t="str">
        <f t="shared" si="199"/>
        <v>OK</v>
      </c>
      <c r="T4223" s="10">
        <f>IFERROR(VLOOKUP(A4223,[1]!Tabla1[[#All],[Material]:[venta nueva]],38,FALSE),0)</f>
        <v>0</v>
      </c>
    </row>
    <row r="4224" spans="1:20" hidden="1" x14ac:dyDescent="0.35">
      <c r="A4224">
        <f t="shared" si="197"/>
        <v>1030685</v>
      </c>
      <c r="B4224" s="6" t="s">
        <v>629</v>
      </c>
      <c r="C4224" s="7" t="s">
        <v>659</v>
      </c>
      <c r="D4224" s="7" t="s">
        <v>1097</v>
      </c>
      <c r="E4224" s="7" t="s">
        <v>934</v>
      </c>
      <c r="F4224" s="7" t="s">
        <v>935</v>
      </c>
      <c r="G4224" s="7" t="s">
        <v>1068</v>
      </c>
      <c r="H4224" s="7" t="s">
        <v>1051</v>
      </c>
      <c r="I4224" s="6" t="s">
        <v>14</v>
      </c>
      <c r="J4224" s="1"/>
      <c r="K4224" s="1"/>
      <c r="L4224" s="1"/>
      <c r="M4224" s="1"/>
      <c r="N4224" s="1"/>
      <c r="O4224" s="1"/>
      <c r="P4224" s="1"/>
      <c r="Q4224" s="12">
        <v>146658</v>
      </c>
      <c r="R4224" s="29">
        <f t="shared" si="198"/>
        <v>0</v>
      </c>
      <c r="S4224" t="str">
        <f t="shared" si="199"/>
        <v>OK</v>
      </c>
      <c r="T4224" s="10">
        <f>IFERROR(VLOOKUP(A4224,[1]!Tabla1[[#All],[Material]:[venta nueva]],38,FALSE),0)</f>
        <v>0</v>
      </c>
    </row>
    <row r="4225" spans="1:20" hidden="1" x14ac:dyDescent="0.35">
      <c r="A4225">
        <f t="shared" si="197"/>
        <v>1030686</v>
      </c>
      <c r="B4225" s="6" t="s">
        <v>629</v>
      </c>
      <c r="C4225" s="7" t="s">
        <v>659</v>
      </c>
      <c r="D4225" s="7" t="s">
        <v>1097</v>
      </c>
      <c r="E4225" s="7" t="s">
        <v>936</v>
      </c>
      <c r="F4225" s="7" t="s">
        <v>937</v>
      </c>
      <c r="G4225" s="7" t="s">
        <v>1065</v>
      </c>
      <c r="H4225" s="7" t="s">
        <v>1053</v>
      </c>
      <c r="I4225" s="6" t="s">
        <v>14</v>
      </c>
      <c r="J4225" s="1"/>
      <c r="K4225" s="1"/>
      <c r="L4225" s="1"/>
      <c r="M4225" s="1"/>
      <c r="N4225" s="1"/>
      <c r="O4225" s="1"/>
      <c r="P4225" s="1"/>
      <c r="Q4225" s="12">
        <v>121868</v>
      </c>
      <c r="R4225" s="29">
        <f t="shared" si="198"/>
        <v>0</v>
      </c>
      <c r="S4225" t="str">
        <f t="shared" si="199"/>
        <v>OK</v>
      </c>
      <c r="T4225" s="10">
        <f>IFERROR(VLOOKUP(A4225,[1]!Tabla1[[#All],[Material]:[venta nueva]],38,FALSE),0)</f>
        <v>0</v>
      </c>
    </row>
    <row r="4226" spans="1:20" hidden="1" x14ac:dyDescent="0.35">
      <c r="A4226">
        <f t="shared" si="197"/>
        <v>1030720</v>
      </c>
      <c r="B4226" s="6" t="s">
        <v>629</v>
      </c>
      <c r="C4226" s="7" t="s">
        <v>659</v>
      </c>
      <c r="D4226" s="7" t="s">
        <v>1097</v>
      </c>
      <c r="E4226" s="7" t="s">
        <v>942</v>
      </c>
      <c r="F4226" s="7" t="s">
        <v>943</v>
      </c>
      <c r="G4226" s="7" t="s">
        <v>1081</v>
      </c>
      <c r="H4226" s="7" t="s">
        <v>1050</v>
      </c>
      <c r="I4226" s="6" t="s">
        <v>9</v>
      </c>
      <c r="J4226" s="1"/>
      <c r="K4226" s="1"/>
      <c r="L4226" s="1"/>
      <c r="M4226" s="1"/>
      <c r="N4226" s="1"/>
      <c r="O4226" s="1"/>
      <c r="P4226" s="1"/>
      <c r="Q4226" s="12">
        <v>48000</v>
      </c>
      <c r="R4226" s="29">
        <f t="shared" si="198"/>
        <v>0</v>
      </c>
      <c r="S4226" t="str">
        <f t="shared" si="199"/>
        <v>OK</v>
      </c>
      <c r="T4226" s="10">
        <f>IFERROR(VLOOKUP(A4226,[1]!Tabla1[[#All],[Material]:[venta nueva]],38,FALSE),0)</f>
        <v>0</v>
      </c>
    </row>
    <row r="4227" spans="1:20" hidden="1" x14ac:dyDescent="0.35">
      <c r="A4227">
        <f t="shared" si="197"/>
        <v>1030735</v>
      </c>
      <c r="B4227" s="6" t="s">
        <v>629</v>
      </c>
      <c r="C4227" s="7" t="s">
        <v>659</v>
      </c>
      <c r="D4227" s="7" t="s">
        <v>1097</v>
      </c>
      <c r="E4227" s="7" t="s">
        <v>944</v>
      </c>
      <c r="F4227" s="7" t="s">
        <v>945</v>
      </c>
      <c r="G4227" s="7" t="s">
        <v>1065</v>
      </c>
      <c r="H4227" s="7" t="s">
        <v>1053</v>
      </c>
      <c r="I4227" s="6" t="s">
        <v>8</v>
      </c>
      <c r="J4227" s="1"/>
      <c r="K4227" s="1"/>
      <c r="L4227" s="1"/>
      <c r="M4227" s="1"/>
      <c r="N4227" s="1"/>
      <c r="O4227" s="1"/>
      <c r="P4227" s="1"/>
      <c r="Q4227" s="12">
        <v>39246</v>
      </c>
      <c r="R4227" s="29">
        <f t="shared" si="198"/>
        <v>0</v>
      </c>
      <c r="S4227" t="str">
        <f t="shared" si="199"/>
        <v>OK</v>
      </c>
      <c r="T4227" s="10">
        <f>IFERROR(VLOOKUP(A4227,[1]!Tabla1[[#All],[Material]:[venta nueva]],38,FALSE),0)</f>
        <v>0</v>
      </c>
    </row>
    <row r="4228" spans="1:20" hidden="1" x14ac:dyDescent="0.35">
      <c r="A4228">
        <f t="shared" si="197"/>
        <v>1030743</v>
      </c>
      <c r="B4228" s="6" t="s">
        <v>629</v>
      </c>
      <c r="C4228" s="7" t="s">
        <v>659</v>
      </c>
      <c r="D4228" s="7" t="s">
        <v>1097</v>
      </c>
      <c r="E4228" s="7" t="s">
        <v>950</v>
      </c>
      <c r="F4228" s="7" t="s">
        <v>951</v>
      </c>
      <c r="G4228" s="7" t="s">
        <v>1089</v>
      </c>
      <c r="H4228" s="7" t="s">
        <v>1049</v>
      </c>
      <c r="I4228" s="6" t="s">
        <v>14</v>
      </c>
      <c r="J4228" s="1"/>
      <c r="K4228" s="1"/>
      <c r="L4228" s="1"/>
      <c r="M4228" s="1"/>
      <c r="N4228" s="1"/>
      <c r="O4228" s="1"/>
      <c r="P4228" s="1"/>
      <c r="Q4228" s="12">
        <v>4086</v>
      </c>
      <c r="R4228" s="29">
        <f t="shared" si="198"/>
        <v>0</v>
      </c>
      <c r="S4228" t="str">
        <f t="shared" si="199"/>
        <v>OK</v>
      </c>
      <c r="T4228" s="10">
        <f>IFERROR(VLOOKUP(A4228,[1]!Tabla1[[#All],[Material]:[venta nueva]],38,FALSE),0)</f>
        <v>0</v>
      </c>
    </row>
    <row r="4229" spans="1:20" hidden="1" x14ac:dyDescent="0.35">
      <c r="A4229">
        <f t="shared" si="197"/>
        <v>1030773</v>
      </c>
      <c r="B4229" s="6" t="s">
        <v>629</v>
      </c>
      <c r="C4229" s="7" t="s">
        <v>659</v>
      </c>
      <c r="D4229" s="7" t="s">
        <v>1097</v>
      </c>
      <c r="E4229" s="7" t="s">
        <v>960</v>
      </c>
      <c r="F4229" s="7" t="s">
        <v>961</v>
      </c>
      <c r="G4229" s="7" t="s">
        <v>1090</v>
      </c>
      <c r="H4229" s="7" t="s">
        <v>1060</v>
      </c>
      <c r="I4229" s="6" t="s">
        <v>8</v>
      </c>
      <c r="J4229" s="1"/>
      <c r="K4229" s="1"/>
      <c r="L4229" s="1"/>
      <c r="M4229" s="1"/>
      <c r="N4229" s="1"/>
      <c r="O4229" s="1"/>
      <c r="P4229" s="1"/>
      <c r="Q4229" s="12">
        <v>32028</v>
      </c>
      <c r="R4229" s="29">
        <f t="shared" si="198"/>
        <v>0</v>
      </c>
      <c r="S4229" t="str">
        <f t="shared" si="199"/>
        <v>OK</v>
      </c>
      <c r="T4229" s="10">
        <f>IFERROR(VLOOKUP(A4229,[1]!Tabla1[[#All],[Material]:[venta nueva]],38,FALSE),0)</f>
        <v>0</v>
      </c>
    </row>
    <row r="4230" spans="1:20" hidden="1" x14ac:dyDescent="0.35">
      <c r="A4230">
        <f t="shared" ref="A4230:A4293" si="200">+E4230*1</f>
        <v>1030782</v>
      </c>
      <c r="B4230" s="6" t="s">
        <v>629</v>
      </c>
      <c r="C4230" s="7" t="s">
        <v>659</v>
      </c>
      <c r="D4230" s="7" t="s">
        <v>1097</v>
      </c>
      <c r="E4230" s="7" t="s">
        <v>964</v>
      </c>
      <c r="F4230" s="7" t="s">
        <v>965</v>
      </c>
      <c r="G4230" s="7" t="s">
        <v>1090</v>
      </c>
      <c r="H4230" s="7" t="s">
        <v>1052</v>
      </c>
      <c r="I4230" s="6" t="s">
        <v>8</v>
      </c>
      <c r="J4230" s="1"/>
      <c r="K4230" s="1"/>
      <c r="L4230" s="1"/>
      <c r="M4230" s="1"/>
      <c r="N4230" s="1"/>
      <c r="O4230" s="1"/>
      <c r="P4230" s="1"/>
      <c r="Q4230" s="12">
        <v>6958</v>
      </c>
      <c r="R4230" s="29">
        <f t="shared" si="198"/>
        <v>0</v>
      </c>
      <c r="S4230" t="str">
        <f t="shared" si="199"/>
        <v>OK</v>
      </c>
      <c r="T4230" s="10">
        <f>IFERROR(VLOOKUP(A4230,[1]!Tabla1[[#All],[Material]:[venta nueva]],38,FALSE),0)</f>
        <v>0</v>
      </c>
    </row>
    <row r="4231" spans="1:20" hidden="1" x14ac:dyDescent="0.35">
      <c r="A4231">
        <f t="shared" si="200"/>
        <v>1030783</v>
      </c>
      <c r="B4231" s="6" t="s">
        <v>629</v>
      </c>
      <c r="C4231" s="7" t="s">
        <v>659</v>
      </c>
      <c r="D4231" s="7" t="s">
        <v>1097</v>
      </c>
      <c r="E4231" s="7" t="s">
        <v>966</v>
      </c>
      <c r="F4231" s="7" t="s">
        <v>967</v>
      </c>
      <c r="G4231" s="7" t="s">
        <v>1091</v>
      </c>
      <c r="H4231" s="7" t="s">
        <v>1054</v>
      </c>
      <c r="I4231" s="6" t="s">
        <v>8</v>
      </c>
      <c r="J4231" s="1"/>
      <c r="K4231" s="1"/>
      <c r="L4231" s="1"/>
      <c r="M4231" s="1"/>
      <c r="N4231" s="1"/>
      <c r="O4231" s="1"/>
      <c r="P4231" s="1"/>
      <c r="Q4231" s="12">
        <v>806</v>
      </c>
      <c r="R4231" s="29">
        <f t="shared" si="198"/>
        <v>0</v>
      </c>
      <c r="S4231" t="str">
        <f t="shared" si="199"/>
        <v>OK</v>
      </c>
      <c r="T4231" s="10">
        <f>IFERROR(VLOOKUP(A4231,[1]!Tabla1[[#All],[Material]:[venta nueva]],38,FALSE),0)</f>
        <v>0</v>
      </c>
    </row>
    <row r="4232" spans="1:20" hidden="1" x14ac:dyDescent="0.35">
      <c r="A4232">
        <f t="shared" si="200"/>
        <v>1030784</v>
      </c>
      <c r="B4232" s="6" t="s">
        <v>629</v>
      </c>
      <c r="C4232" s="7" t="s">
        <v>659</v>
      </c>
      <c r="D4232" s="7" t="s">
        <v>1097</v>
      </c>
      <c r="E4232" s="7" t="s">
        <v>968</v>
      </c>
      <c r="F4232" s="7" t="s">
        <v>969</v>
      </c>
      <c r="G4232" s="7" t="s">
        <v>1091</v>
      </c>
      <c r="H4232" s="7" t="s">
        <v>1054</v>
      </c>
      <c r="I4232" s="6" t="s">
        <v>8</v>
      </c>
      <c r="J4232" s="1"/>
      <c r="K4232" s="1"/>
      <c r="L4232" s="1"/>
      <c r="M4232" s="1"/>
      <c r="N4232" s="1"/>
      <c r="O4232" s="1"/>
      <c r="P4232" s="1"/>
      <c r="Q4232" s="12">
        <v>3602</v>
      </c>
      <c r="R4232" s="29">
        <f t="shared" ref="R4232:R4295" si="201">+O4232-P4232</f>
        <v>0</v>
      </c>
      <c r="S4232" t="str">
        <f t="shared" ref="S4232:S4295" si="202">IF(R4232&gt;0,"Sobre ingreso",IF(R4232&lt;0,"Pendiente de ingreso","OK"))</f>
        <v>OK</v>
      </c>
      <c r="T4232" s="10">
        <f>IFERROR(VLOOKUP(A4232,[1]!Tabla1[[#All],[Material]:[venta nueva]],38,FALSE),0)</f>
        <v>0</v>
      </c>
    </row>
    <row r="4233" spans="1:20" hidden="1" x14ac:dyDescent="0.35">
      <c r="A4233">
        <f t="shared" si="200"/>
        <v>1030785</v>
      </c>
      <c r="B4233" s="6" t="s">
        <v>629</v>
      </c>
      <c r="C4233" s="7" t="s">
        <v>659</v>
      </c>
      <c r="D4233" s="7" t="s">
        <v>1097</v>
      </c>
      <c r="E4233" s="7" t="s">
        <v>970</v>
      </c>
      <c r="F4233" s="7" t="s">
        <v>971</v>
      </c>
      <c r="G4233" s="7" t="s">
        <v>1091</v>
      </c>
      <c r="H4233" s="7" t="s">
        <v>1054</v>
      </c>
      <c r="I4233" s="6" t="s">
        <v>8</v>
      </c>
      <c r="J4233" s="1"/>
      <c r="K4233" s="1"/>
      <c r="L4233" s="1"/>
      <c r="M4233" s="1"/>
      <c r="N4233" s="1"/>
      <c r="O4233" s="1"/>
      <c r="P4233" s="1"/>
      <c r="Q4233" s="12">
        <v>1081</v>
      </c>
      <c r="R4233" s="29">
        <f t="shared" si="201"/>
        <v>0</v>
      </c>
      <c r="S4233" t="str">
        <f t="shared" si="202"/>
        <v>OK</v>
      </c>
      <c r="T4233" s="10">
        <f>IFERROR(VLOOKUP(A4233,[1]!Tabla1[[#All],[Material]:[venta nueva]],38,FALSE),0)</f>
        <v>0</v>
      </c>
    </row>
    <row r="4234" spans="1:20" hidden="1" x14ac:dyDescent="0.35">
      <c r="A4234">
        <f t="shared" si="200"/>
        <v>1030788</v>
      </c>
      <c r="B4234" s="6" t="s">
        <v>629</v>
      </c>
      <c r="C4234" s="7" t="s">
        <v>659</v>
      </c>
      <c r="D4234" s="7" t="s">
        <v>1097</v>
      </c>
      <c r="E4234" s="7" t="s">
        <v>972</v>
      </c>
      <c r="F4234" s="7" t="s">
        <v>973</v>
      </c>
      <c r="G4234" s="7" t="s">
        <v>1068</v>
      </c>
      <c r="H4234" s="7" t="s">
        <v>996</v>
      </c>
      <c r="I4234" s="6" t="s">
        <v>9</v>
      </c>
      <c r="J4234" s="1"/>
      <c r="K4234" s="1"/>
      <c r="L4234" s="1"/>
      <c r="M4234" s="1"/>
      <c r="N4234" s="1"/>
      <c r="O4234" s="1"/>
      <c r="P4234" s="1"/>
      <c r="Q4234" s="12">
        <v>231</v>
      </c>
      <c r="R4234" s="29">
        <f t="shared" si="201"/>
        <v>0</v>
      </c>
      <c r="S4234" t="str">
        <f t="shared" si="202"/>
        <v>OK</v>
      </c>
      <c r="T4234" s="10">
        <f>IFERROR(VLOOKUP(A4234,[1]!Tabla1[[#All],[Material]:[venta nueva]],38,FALSE),0)</f>
        <v>0</v>
      </c>
    </row>
    <row r="4235" spans="1:20" hidden="1" x14ac:dyDescent="0.35">
      <c r="A4235">
        <f t="shared" si="200"/>
        <v>1030792</v>
      </c>
      <c r="B4235" s="6" t="s">
        <v>629</v>
      </c>
      <c r="C4235" s="7" t="s">
        <v>659</v>
      </c>
      <c r="D4235" s="7" t="s">
        <v>1097</v>
      </c>
      <c r="E4235" s="7" t="s">
        <v>974</v>
      </c>
      <c r="F4235" s="7" t="s">
        <v>975</v>
      </c>
      <c r="G4235" s="7" t="s">
        <v>1090</v>
      </c>
      <c r="H4235" s="7" t="s">
        <v>1060</v>
      </c>
      <c r="I4235" s="6" t="s">
        <v>10</v>
      </c>
      <c r="J4235" s="1"/>
      <c r="K4235" s="1"/>
      <c r="L4235" s="1"/>
      <c r="M4235" s="1"/>
      <c r="N4235" s="1"/>
      <c r="O4235" s="1"/>
      <c r="P4235" s="1"/>
      <c r="Q4235" s="12">
        <v>15746</v>
      </c>
      <c r="R4235" s="29">
        <f t="shared" si="201"/>
        <v>0</v>
      </c>
      <c r="S4235" t="str">
        <f t="shared" si="202"/>
        <v>OK</v>
      </c>
      <c r="T4235" s="10">
        <f>IFERROR(VLOOKUP(A4235,[1]!Tabla1[[#All],[Material]:[venta nueva]],38,FALSE),0)</f>
        <v>0</v>
      </c>
    </row>
    <row r="4236" spans="1:20" hidden="1" x14ac:dyDescent="0.35">
      <c r="A4236">
        <f t="shared" si="200"/>
        <v>1010877</v>
      </c>
      <c r="B4236" s="6" t="s">
        <v>1188</v>
      </c>
      <c r="C4236" s="7" t="s">
        <v>658</v>
      </c>
      <c r="D4236" s="7" t="s">
        <v>1095</v>
      </c>
      <c r="E4236" s="7" t="s">
        <v>660</v>
      </c>
      <c r="F4236" s="7" t="s">
        <v>661</v>
      </c>
      <c r="G4236" s="7" t="s">
        <v>1065</v>
      </c>
      <c r="H4236" s="7" t="s">
        <v>981</v>
      </c>
      <c r="I4236" s="6" t="s">
        <v>11</v>
      </c>
      <c r="J4236" s="1">
        <v>31954</v>
      </c>
      <c r="K4236" s="1">
        <v>103356</v>
      </c>
      <c r="L4236" s="1">
        <v>135310</v>
      </c>
      <c r="M4236" s="1">
        <v>-42004</v>
      </c>
      <c r="N4236" s="1">
        <v>103356</v>
      </c>
      <c r="O4236" s="1">
        <v>61352</v>
      </c>
      <c r="P4236" s="1">
        <v>132000</v>
      </c>
      <c r="Q4236" s="12"/>
      <c r="R4236" s="29">
        <f t="shared" si="201"/>
        <v>-70648</v>
      </c>
      <c r="S4236" t="str">
        <f t="shared" si="202"/>
        <v>Pendiente de ingreso</v>
      </c>
      <c r="T4236" s="10">
        <f>IFERROR(VLOOKUP(A4236,[1]!Tabla1[[#All],[Material]:[venta nueva]],38,FALSE),0)</f>
        <v>0</v>
      </c>
    </row>
    <row r="4237" spans="1:20" hidden="1" x14ac:dyDescent="0.35">
      <c r="A4237">
        <f t="shared" si="200"/>
        <v>1011042</v>
      </c>
      <c r="B4237" s="6" t="s">
        <v>1188</v>
      </c>
      <c r="C4237" s="7" t="s">
        <v>658</v>
      </c>
      <c r="D4237" s="7" t="s">
        <v>1095</v>
      </c>
      <c r="E4237" s="7" t="s">
        <v>671</v>
      </c>
      <c r="F4237" s="7" t="s">
        <v>672</v>
      </c>
      <c r="G4237" s="7" t="s">
        <v>1067</v>
      </c>
      <c r="H4237" s="7" t="s">
        <v>983</v>
      </c>
      <c r="I4237" s="6" t="s">
        <v>11</v>
      </c>
      <c r="J4237" s="1">
        <v>24370</v>
      </c>
      <c r="K4237" s="1">
        <v>0</v>
      </c>
      <c r="L4237" s="1">
        <v>24370</v>
      </c>
      <c r="M4237" s="1">
        <v>160</v>
      </c>
      <c r="N4237" s="1">
        <v>0</v>
      </c>
      <c r="O4237" s="1">
        <v>0</v>
      </c>
      <c r="P4237" s="1">
        <v>24000</v>
      </c>
      <c r="Q4237" s="12"/>
      <c r="R4237" s="29">
        <f t="shared" si="201"/>
        <v>-24000</v>
      </c>
      <c r="S4237" t="str">
        <f t="shared" si="202"/>
        <v>Pendiente de ingreso</v>
      </c>
      <c r="T4237" s="10">
        <f>IFERROR(VLOOKUP(A4237,[1]!Tabla1[[#All],[Material]:[venta nueva]],38,FALSE),0)</f>
        <v>0</v>
      </c>
    </row>
    <row r="4238" spans="1:20" hidden="1" x14ac:dyDescent="0.35">
      <c r="A4238">
        <f t="shared" si="200"/>
        <v>1011105</v>
      </c>
      <c r="B4238" s="6" t="s">
        <v>1188</v>
      </c>
      <c r="C4238" s="7" t="s">
        <v>658</v>
      </c>
      <c r="D4238" s="7" t="s">
        <v>1095</v>
      </c>
      <c r="E4238" s="7" t="s">
        <v>675</v>
      </c>
      <c r="F4238" s="7" t="s">
        <v>676</v>
      </c>
      <c r="G4238" s="7" t="s">
        <v>1068</v>
      </c>
      <c r="H4238" s="7" t="s">
        <v>984</v>
      </c>
      <c r="I4238" s="6" t="s">
        <v>11</v>
      </c>
      <c r="J4238" s="1"/>
      <c r="K4238" s="1"/>
      <c r="L4238" s="1"/>
      <c r="M4238" s="1"/>
      <c r="N4238" s="1"/>
      <c r="O4238" s="1"/>
      <c r="P4238" s="1">
        <v>6000</v>
      </c>
      <c r="Q4238" s="12"/>
      <c r="R4238" s="29">
        <f t="shared" si="201"/>
        <v>-6000</v>
      </c>
      <c r="S4238" t="str">
        <f t="shared" si="202"/>
        <v>Pendiente de ingreso</v>
      </c>
      <c r="T4238" s="10">
        <f>IFERROR(VLOOKUP(A4238,[1]!Tabla1[[#All],[Material]:[venta nueva]],38,FALSE),0)</f>
        <v>0</v>
      </c>
    </row>
    <row r="4239" spans="1:20" hidden="1" x14ac:dyDescent="0.35">
      <c r="A4239">
        <f t="shared" si="200"/>
        <v>1011258</v>
      </c>
      <c r="B4239" s="6" t="s">
        <v>1188</v>
      </c>
      <c r="C4239" s="7" t="s">
        <v>658</v>
      </c>
      <c r="D4239" s="7" t="s">
        <v>1095</v>
      </c>
      <c r="E4239" s="7" t="s">
        <v>1360</v>
      </c>
      <c r="F4239" s="7" t="s">
        <v>1361</v>
      </c>
      <c r="G4239" s="7" t="s">
        <v>990</v>
      </c>
      <c r="H4239" s="7" t="s">
        <v>990</v>
      </c>
      <c r="I4239" s="6" t="s">
        <v>11</v>
      </c>
      <c r="J4239" s="1"/>
      <c r="K4239" s="1"/>
      <c r="L4239" s="1"/>
      <c r="M4239" s="1"/>
      <c r="N4239" s="1"/>
      <c r="O4239" s="1"/>
      <c r="P4239" s="1">
        <v>2120</v>
      </c>
      <c r="Q4239" s="12"/>
      <c r="R4239" s="29">
        <f t="shared" si="201"/>
        <v>-2120</v>
      </c>
      <c r="S4239" t="str">
        <f t="shared" si="202"/>
        <v>Pendiente de ingreso</v>
      </c>
      <c r="T4239" s="10">
        <f>IFERROR(VLOOKUP(A4239,[1]!Tabla1[[#All],[Material]:[venta nueva]],38,FALSE),0)</f>
        <v>0</v>
      </c>
    </row>
    <row r="4240" spans="1:20" hidden="1" x14ac:dyDescent="0.35">
      <c r="A4240">
        <f t="shared" si="200"/>
        <v>1011421</v>
      </c>
      <c r="B4240" s="6" t="s">
        <v>1188</v>
      </c>
      <c r="C4240" s="7" t="s">
        <v>658</v>
      </c>
      <c r="D4240" s="7" t="s">
        <v>1095</v>
      </c>
      <c r="E4240" s="7" t="s">
        <v>689</v>
      </c>
      <c r="F4240" s="7" t="s">
        <v>690</v>
      </c>
      <c r="G4240" s="7" t="s">
        <v>1063</v>
      </c>
      <c r="H4240" s="7" t="s">
        <v>988</v>
      </c>
      <c r="I4240" s="6" t="s">
        <v>11</v>
      </c>
      <c r="J4240" s="1">
        <v>-107115</v>
      </c>
      <c r="K4240" s="1">
        <v>1009850</v>
      </c>
      <c r="L4240" s="1">
        <v>902735</v>
      </c>
      <c r="M4240" s="1">
        <v>-116399</v>
      </c>
      <c r="N4240" s="1">
        <v>1009850</v>
      </c>
      <c r="O4240" s="1">
        <v>893451</v>
      </c>
      <c r="P4240" s="1">
        <v>888000</v>
      </c>
      <c r="Q4240" s="12"/>
      <c r="R4240" s="29">
        <f t="shared" si="201"/>
        <v>5451</v>
      </c>
      <c r="S4240" t="str">
        <f t="shared" si="202"/>
        <v>Sobre ingreso</v>
      </c>
      <c r="T4240" s="10">
        <f>IFERROR(VLOOKUP(A4240,[1]!Tabla1[[#All],[Material]:[venta nueva]],38,FALSE),0)</f>
        <v>0</v>
      </c>
    </row>
    <row r="4241" spans="1:20" hidden="1" x14ac:dyDescent="0.35">
      <c r="A4241">
        <f t="shared" si="200"/>
        <v>1011558</v>
      </c>
      <c r="B4241" s="6" t="s">
        <v>1188</v>
      </c>
      <c r="C4241" s="7" t="s">
        <v>658</v>
      </c>
      <c r="D4241" s="7" t="s">
        <v>1095</v>
      </c>
      <c r="E4241" s="7" t="s">
        <v>693</v>
      </c>
      <c r="F4241" s="7" t="s">
        <v>694</v>
      </c>
      <c r="G4241" s="7" t="s">
        <v>1063</v>
      </c>
      <c r="H4241" s="7" t="s">
        <v>988</v>
      </c>
      <c r="I4241" s="6" t="s">
        <v>11</v>
      </c>
      <c r="J4241" s="1">
        <v>53748</v>
      </c>
      <c r="K4241" s="1">
        <v>0</v>
      </c>
      <c r="L4241" s="1">
        <v>53748</v>
      </c>
      <c r="M4241" s="1">
        <v>30389</v>
      </c>
      <c r="N4241" s="1">
        <v>48000</v>
      </c>
      <c r="O4241" s="1">
        <v>78389</v>
      </c>
      <c r="P4241" s="1">
        <v>78000</v>
      </c>
      <c r="Q4241" s="12"/>
      <c r="R4241" s="29">
        <f t="shared" si="201"/>
        <v>389</v>
      </c>
      <c r="S4241" t="str">
        <f t="shared" si="202"/>
        <v>Sobre ingreso</v>
      </c>
      <c r="T4241" s="10">
        <f>IFERROR(VLOOKUP(A4241,[1]!Tabla1[[#All],[Material]:[venta nueva]],38,FALSE),0)</f>
        <v>0</v>
      </c>
    </row>
    <row r="4242" spans="1:20" hidden="1" x14ac:dyDescent="0.35">
      <c r="A4242">
        <f t="shared" si="200"/>
        <v>1011560</v>
      </c>
      <c r="B4242" s="6" t="s">
        <v>1188</v>
      </c>
      <c r="C4242" s="7" t="s">
        <v>658</v>
      </c>
      <c r="D4242" s="7" t="s">
        <v>1095</v>
      </c>
      <c r="E4242" s="7" t="s">
        <v>695</v>
      </c>
      <c r="F4242" s="7" t="s">
        <v>696</v>
      </c>
      <c r="G4242" s="7" t="s">
        <v>1065</v>
      </c>
      <c r="H4242" s="7" t="s">
        <v>989</v>
      </c>
      <c r="I4242" s="6" t="s">
        <v>13</v>
      </c>
      <c r="J4242" s="1">
        <v>1476</v>
      </c>
      <c r="K4242" s="1">
        <v>46524</v>
      </c>
      <c r="L4242" s="1">
        <v>48000</v>
      </c>
      <c r="M4242" s="1">
        <v>-5304</v>
      </c>
      <c r="N4242" s="1">
        <v>5304</v>
      </c>
      <c r="O4242" s="1">
        <v>0</v>
      </c>
      <c r="P4242" s="1"/>
      <c r="Q4242" s="12"/>
      <c r="R4242" s="29">
        <f t="shared" si="201"/>
        <v>0</v>
      </c>
      <c r="S4242" t="str">
        <f t="shared" si="202"/>
        <v>OK</v>
      </c>
      <c r="T4242" s="10">
        <f>IFERROR(VLOOKUP(A4242,[1]!Tabla1[[#All],[Material]:[venta nueva]],38,FALSE),0)</f>
        <v>0</v>
      </c>
    </row>
    <row r="4243" spans="1:20" hidden="1" x14ac:dyDescent="0.35">
      <c r="A4243">
        <f t="shared" si="200"/>
        <v>1011586</v>
      </c>
      <c r="B4243" s="6" t="s">
        <v>1188</v>
      </c>
      <c r="C4243" s="7" t="s">
        <v>658</v>
      </c>
      <c r="D4243" s="7" t="s">
        <v>1095</v>
      </c>
      <c r="E4243" s="7" t="s">
        <v>700</v>
      </c>
      <c r="F4243" s="7" t="s">
        <v>701</v>
      </c>
      <c r="G4243" s="7" t="s">
        <v>1068</v>
      </c>
      <c r="H4243" s="7" t="s">
        <v>992</v>
      </c>
      <c r="I4243" s="6" t="s">
        <v>14</v>
      </c>
      <c r="J4243" s="1">
        <v>7011</v>
      </c>
      <c r="K4243" s="1">
        <v>65543</v>
      </c>
      <c r="L4243" s="1">
        <v>72554</v>
      </c>
      <c r="M4243" s="1">
        <v>1469</v>
      </c>
      <c r="N4243" s="1">
        <v>70531</v>
      </c>
      <c r="O4243" s="1">
        <v>72000</v>
      </c>
      <c r="P4243" s="1">
        <v>72000</v>
      </c>
      <c r="Q4243" s="12"/>
      <c r="R4243" s="29">
        <f t="shared" si="201"/>
        <v>0</v>
      </c>
      <c r="S4243" t="str">
        <f t="shared" si="202"/>
        <v>OK</v>
      </c>
      <c r="T4243" s="10">
        <f>IFERROR(VLOOKUP(A4243,[1]!Tabla1[[#All],[Material]:[venta nueva]],38,FALSE),0)</f>
        <v>0</v>
      </c>
    </row>
    <row r="4244" spans="1:20" hidden="1" x14ac:dyDescent="0.35">
      <c r="A4244">
        <f t="shared" si="200"/>
        <v>1012012</v>
      </c>
      <c r="B4244" s="6" t="s">
        <v>1188</v>
      </c>
      <c r="C4244" s="7" t="s">
        <v>658</v>
      </c>
      <c r="D4244" s="7" t="s">
        <v>1095</v>
      </c>
      <c r="E4244" s="7" t="s">
        <v>716</v>
      </c>
      <c r="F4244" s="7" t="s">
        <v>717</v>
      </c>
      <c r="G4244" s="7" t="s">
        <v>1068</v>
      </c>
      <c r="H4244" s="7" t="s">
        <v>992</v>
      </c>
      <c r="I4244" s="6" t="s">
        <v>12</v>
      </c>
      <c r="J4244" s="1">
        <v>1247</v>
      </c>
      <c r="K4244" s="1">
        <v>18753</v>
      </c>
      <c r="L4244" s="1">
        <v>20000</v>
      </c>
      <c r="M4244" s="1">
        <v>6216</v>
      </c>
      <c r="N4244" s="1">
        <v>10784</v>
      </c>
      <c r="O4244" s="1">
        <v>17000</v>
      </c>
      <c r="P4244" s="1">
        <v>17000</v>
      </c>
      <c r="Q4244" s="12"/>
      <c r="R4244" s="29">
        <f t="shared" si="201"/>
        <v>0</v>
      </c>
      <c r="S4244" t="str">
        <f t="shared" si="202"/>
        <v>OK</v>
      </c>
      <c r="T4244" s="10">
        <f>IFERROR(VLOOKUP(A4244,[1]!Tabla1[[#All],[Material]:[venta nueva]],38,FALSE),0)</f>
        <v>0</v>
      </c>
    </row>
    <row r="4245" spans="1:20" hidden="1" x14ac:dyDescent="0.35">
      <c r="A4245">
        <f t="shared" si="200"/>
        <v>1012207</v>
      </c>
      <c r="B4245" s="6" t="s">
        <v>1188</v>
      </c>
      <c r="C4245" s="7" t="s">
        <v>658</v>
      </c>
      <c r="D4245" s="7" t="s">
        <v>1095</v>
      </c>
      <c r="E4245" s="7" t="s">
        <v>760</v>
      </c>
      <c r="F4245" s="7" t="s">
        <v>761</v>
      </c>
      <c r="G4245" s="7" t="s">
        <v>1065</v>
      </c>
      <c r="H4245" s="7" t="s">
        <v>981</v>
      </c>
      <c r="I4245" s="6" t="s">
        <v>662</v>
      </c>
      <c r="J4245" s="1">
        <v>-4430</v>
      </c>
      <c r="K4245" s="1">
        <v>4430</v>
      </c>
      <c r="L4245" s="1">
        <v>0</v>
      </c>
      <c r="M4245" s="1">
        <v>0</v>
      </c>
      <c r="N4245" s="1">
        <v>4430</v>
      </c>
      <c r="O4245" s="1">
        <v>4430</v>
      </c>
      <c r="P4245" s="1"/>
      <c r="Q4245" s="12"/>
      <c r="R4245" s="29">
        <f t="shared" si="201"/>
        <v>4430</v>
      </c>
      <c r="S4245" t="str">
        <f t="shared" si="202"/>
        <v>Sobre ingreso</v>
      </c>
      <c r="T4245" s="10">
        <f>IFERROR(VLOOKUP(A4245,[1]!Tabla1[[#All],[Material]:[venta nueva]],38,FALSE),0)</f>
        <v>0</v>
      </c>
    </row>
    <row r="4246" spans="1:20" hidden="1" x14ac:dyDescent="0.35">
      <c r="A4246">
        <f t="shared" si="200"/>
        <v>1012207</v>
      </c>
      <c r="B4246" s="6" t="s">
        <v>1188</v>
      </c>
      <c r="C4246" s="7" t="s">
        <v>658</v>
      </c>
      <c r="D4246" s="7" t="s">
        <v>1095</v>
      </c>
      <c r="E4246" s="7" t="s">
        <v>760</v>
      </c>
      <c r="F4246" s="7" t="s">
        <v>761</v>
      </c>
      <c r="G4246" s="7" t="s">
        <v>1065</v>
      </c>
      <c r="H4246" s="7" t="s">
        <v>981</v>
      </c>
      <c r="I4246" s="6" t="s">
        <v>11</v>
      </c>
      <c r="J4246" s="1">
        <v>0</v>
      </c>
      <c r="K4246" s="1">
        <v>37570</v>
      </c>
      <c r="L4246" s="1">
        <v>37570</v>
      </c>
      <c r="M4246" s="1">
        <v>0</v>
      </c>
      <c r="N4246" s="1">
        <v>48000</v>
      </c>
      <c r="O4246" s="1">
        <v>48000</v>
      </c>
      <c r="P4246" s="1">
        <v>48000</v>
      </c>
      <c r="Q4246" s="12"/>
      <c r="R4246" s="29">
        <f t="shared" si="201"/>
        <v>0</v>
      </c>
      <c r="S4246" t="str">
        <f t="shared" si="202"/>
        <v>OK</v>
      </c>
      <c r="T4246" s="10">
        <f>IFERROR(VLOOKUP(A4246,[1]!Tabla1[[#All],[Material]:[venta nueva]],38,FALSE),0)</f>
        <v>0</v>
      </c>
    </row>
    <row r="4247" spans="1:20" hidden="1" x14ac:dyDescent="0.35">
      <c r="A4247">
        <f t="shared" si="200"/>
        <v>1012208</v>
      </c>
      <c r="B4247" s="6" t="s">
        <v>1188</v>
      </c>
      <c r="C4247" s="7" t="s">
        <v>658</v>
      </c>
      <c r="D4247" s="7" t="s">
        <v>1095</v>
      </c>
      <c r="E4247" s="7" t="s">
        <v>762</v>
      </c>
      <c r="F4247" s="7" t="s">
        <v>763</v>
      </c>
      <c r="G4247" s="7" t="s">
        <v>1071</v>
      </c>
      <c r="H4247" s="7" t="s">
        <v>991</v>
      </c>
      <c r="I4247" s="6" t="s">
        <v>11</v>
      </c>
      <c r="J4247" s="1">
        <v>-33618</v>
      </c>
      <c r="K4247" s="1">
        <v>33618</v>
      </c>
      <c r="L4247" s="1">
        <v>0</v>
      </c>
      <c r="M4247" s="1">
        <v>-26816</v>
      </c>
      <c r="N4247" s="1">
        <v>33618</v>
      </c>
      <c r="O4247" s="1">
        <v>6802</v>
      </c>
      <c r="P4247" s="1"/>
      <c r="Q4247" s="12"/>
      <c r="R4247" s="29">
        <f t="shared" si="201"/>
        <v>6802</v>
      </c>
      <c r="S4247" t="str">
        <f t="shared" si="202"/>
        <v>Sobre ingreso</v>
      </c>
      <c r="T4247" s="10">
        <f>IFERROR(VLOOKUP(A4247,[1]!Tabla1[[#All],[Material]:[venta nueva]],38,FALSE),0)</f>
        <v>0</v>
      </c>
    </row>
    <row r="4248" spans="1:20" hidden="1" x14ac:dyDescent="0.35">
      <c r="A4248">
        <f t="shared" si="200"/>
        <v>1012283</v>
      </c>
      <c r="B4248" s="6" t="s">
        <v>1188</v>
      </c>
      <c r="C4248" s="7" t="s">
        <v>658</v>
      </c>
      <c r="D4248" s="7" t="s">
        <v>1095</v>
      </c>
      <c r="E4248" s="7" t="s">
        <v>770</v>
      </c>
      <c r="F4248" s="7" t="s">
        <v>771</v>
      </c>
      <c r="G4248" s="7" t="s">
        <v>1065</v>
      </c>
      <c r="H4248" s="7" t="s">
        <v>995</v>
      </c>
      <c r="I4248" s="6" t="s">
        <v>11</v>
      </c>
      <c r="J4248" s="1">
        <v>-47796</v>
      </c>
      <c r="K4248" s="1">
        <v>47796</v>
      </c>
      <c r="L4248" s="1">
        <v>0</v>
      </c>
      <c r="M4248" s="1">
        <v>-27678</v>
      </c>
      <c r="N4248" s="1">
        <v>47796</v>
      </c>
      <c r="O4248" s="1">
        <v>20118</v>
      </c>
      <c r="P4248" s="1">
        <v>24000</v>
      </c>
      <c r="Q4248" s="12"/>
      <c r="R4248" s="29">
        <f t="shared" si="201"/>
        <v>-3882</v>
      </c>
      <c r="S4248" t="str">
        <f t="shared" si="202"/>
        <v>Pendiente de ingreso</v>
      </c>
      <c r="T4248" s="10">
        <f>IFERROR(VLOOKUP(A4248,[1]!Tabla1[[#All],[Material]:[venta nueva]],38,FALSE),0)</f>
        <v>0</v>
      </c>
    </row>
    <row r="4249" spans="1:20" hidden="1" x14ac:dyDescent="0.35">
      <c r="A4249">
        <f t="shared" si="200"/>
        <v>1012362</v>
      </c>
      <c r="B4249" s="6" t="s">
        <v>1188</v>
      </c>
      <c r="C4249" s="7" t="s">
        <v>658</v>
      </c>
      <c r="D4249" s="7" t="s">
        <v>1095</v>
      </c>
      <c r="E4249" s="7" t="s">
        <v>774</v>
      </c>
      <c r="F4249" s="7" t="s">
        <v>775</v>
      </c>
      <c r="G4249" s="7" t="s">
        <v>1065</v>
      </c>
      <c r="H4249" s="7" t="s">
        <v>989</v>
      </c>
      <c r="I4249" s="6" t="s">
        <v>11</v>
      </c>
      <c r="J4249" s="1">
        <v>16076</v>
      </c>
      <c r="K4249" s="1">
        <v>0</v>
      </c>
      <c r="L4249" s="1">
        <v>16076</v>
      </c>
      <c r="M4249" s="1">
        <v>-37423</v>
      </c>
      <c r="N4249" s="1">
        <v>0</v>
      </c>
      <c r="O4249" s="1">
        <v>0</v>
      </c>
      <c r="P4249" s="1">
        <v>29000</v>
      </c>
      <c r="Q4249" s="12"/>
      <c r="R4249" s="29">
        <f t="shared" si="201"/>
        <v>-29000</v>
      </c>
      <c r="S4249" t="str">
        <f t="shared" si="202"/>
        <v>Pendiente de ingreso</v>
      </c>
      <c r="T4249" s="10">
        <f>IFERROR(VLOOKUP(A4249,[1]!Tabla1[[#All],[Material]:[venta nueva]],38,FALSE),0)</f>
        <v>0</v>
      </c>
    </row>
    <row r="4250" spans="1:20" hidden="1" x14ac:dyDescent="0.35">
      <c r="A4250">
        <f t="shared" si="200"/>
        <v>1012362</v>
      </c>
      <c r="B4250" s="6" t="s">
        <v>1188</v>
      </c>
      <c r="C4250" s="7" t="s">
        <v>658</v>
      </c>
      <c r="D4250" s="7" t="s">
        <v>1095</v>
      </c>
      <c r="E4250" s="7" t="s">
        <v>774</v>
      </c>
      <c r="F4250" s="7" t="s">
        <v>775</v>
      </c>
      <c r="G4250" s="7" t="s">
        <v>1065</v>
      </c>
      <c r="H4250" s="7" t="s">
        <v>989</v>
      </c>
      <c r="I4250" s="6" t="s">
        <v>13</v>
      </c>
      <c r="J4250" s="1">
        <v>0</v>
      </c>
      <c r="K4250" s="1">
        <v>23268</v>
      </c>
      <c r="L4250" s="1">
        <v>23268</v>
      </c>
      <c r="M4250" s="1">
        <v>0</v>
      </c>
      <c r="N4250" s="1">
        <v>23268</v>
      </c>
      <c r="O4250" s="1">
        <v>23268</v>
      </c>
      <c r="P4250" s="1">
        <v>23995</v>
      </c>
      <c r="Q4250" s="12"/>
      <c r="R4250" s="29">
        <f t="shared" si="201"/>
        <v>-727</v>
      </c>
      <c r="S4250" t="str">
        <f t="shared" si="202"/>
        <v>Pendiente de ingreso</v>
      </c>
      <c r="T4250" s="10">
        <f>IFERROR(VLOOKUP(A4250,[1]!Tabla1[[#All],[Material]:[venta nueva]],38,FALSE),0)</f>
        <v>0</v>
      </c>
    </row>
    <row r="4251" spans="1:20" hidden="1" x14ac:dyDescent="0.35">
      <c r="A4251">
        <f t="shared" si="200"/>
        <v>1012424</v>
      </c>
      <c r="B4251" s="6" t="s">
        <v>1188</v>
      </c>
      <c r="C4251" s="7" t="s">
        <v>658</v>
      </c>
      <c r="D4251" s="7" t="s">
        <v>1095</v>
      </c>
      <c r="E4251" s="7" t="s">
        <v>1150</v>
      </c>
      <c r="F4251" s="7" t="s">
        <v>1151</v>
      </c>
      <c r="G4251" s="7" t="s">
        <v>1068</v>
      </c>
      <c r="H4251" s="7" t="s">
        <v>997</v>
      </c>
      <c r="I4251" s="6" t="s">
        <v>14</v>
      </c>
      <c r="J4251" s="1">
        <v>2120</v>
      </c>
      <c r="K4251" s="1">
        <v>0</v>
      </c>
      <c r="L4251" s="1">
        <v>2120</v>
      </c>
      <c r="M4251" s="1">
        <v>2120</v>
      </c>
      <c r="N4251" s="1">
        <v>0</v>
      </c>
      <c r="O4251" s="1">
        <v>2120</v>
      </c>
      <c r="P4251" s="1"/>
      <c r="Q4251" s="12"/>
      <c r="R4251" s="29">
        <f t="shared" si="201"/>
        <v>2120</v>
      </c>
      <c r="S4251" t="str">
        <f t="shared" si="202"/>
        <v>Sobre ingreso</v>
      </c>
      <c r="T4251" s="10">
        <f>IFERROR(VLOOKUP(A4251,[1]!Tabla1[[#All],[Material]:[venta nueva]],38,FALSE),0)</f>
        <v>0</v>
      </c>
    </row>
    <row r="4252" spans="1:20" hidden="1" x14ac:dyDescent="0.35">
      <c r="A4252">
        <f t="shared" si="200"/>
        <v>1012448</v>
      </c>
      <c r="B4252" s="6" t="s">
        <v>1188</v>
      </c>
      <c r="C4252" s="7" t="s">
        <v>658</v>
      </c>
      <c r="D4252" s="7" t="s">
        <v>1095</v>
      </c>
      <c r="E4252" s="7" t="s">
        <v>784</v>
      </c>
      <c r="F4252" s="7" t="s">
        <v>785</v>
      </c>
      <c r="G4252" s="7" t="s">
        <v>1072</v>
      </c>
      <c r="H4252" s="7" t="s">
        <v>993</v>
      </c>
      <c r="I4252" s="6" t="s">
        <v>14</v>
      </c>
      <c r="J4252" s="1">
        <v>80799</v>
      </c>
      <c r="K4252" s="1">
        <v>207095</v>
      </c>
      <c r="L4252" s="1">
        <v>287894</v>
      </c>
      <c r="M4252" s="1">
        <v>140360</v>
      </c>
      <c r="N4252" s="1">
        <v>207095</v>
      </c>
      <c r="O4252" s="1">
        <v>347455</v>
      </c>
      <c r="P4252" s="1">
        <v>72000</v>
      </c>
      <c r="Q4252" s="12"/>
      <c r="R4252" s="29">
        <f t="shared" si="201"/>
        <v>275455</v>
      </c>
      <c r="S4252" t="str">
        <f t="shared" si="202"/>
        <v>Sobre ingreso</v>
      </c>
      <c r="T4252" s="10">
        <f>IFERROR(VLOOKUP(A4252,[1]!Tabla1[[#All],[Material]:[venta nueva]],38,FALSE),0)</f>
        <v>0</v>
      </c>
    </row>
    <row r="4253" spans="1:20" hidden="1" x14ac:dyDescent="0.35">
      <c r="A4253">
        <f t="shared" si="200"/>
        <v>1012452</v>
      </c>
      <c r="B4253" s="6" t="s">
        <v>1188</v>
      </c>
      <c r="C4253" s="7" t="s">
        <v>658</v>
      </c>
      <c r="D4253" s="7" t="s">
        <v>1095</v>
      </c>
      <c r="E4253" s="7" t="s">
        <v>788</v>
      </c>
      <c r="F4253" s="7" t="s">
        <v>789</v>
      </c>
      <c r="G4253" s="7" t="s">
        <v>1068</v>
      </c>
      <c r="H4253" s="7" t="s">
        <v>992</v>
      </c>
      <c r="I4253" s="6" t="s">
        <v>14</v>
      </c>
      <c r="J4253" s="1">
        <v>-29802</v>
      </c>
      <c r="K4253" s="1">
        <v>20000</v>
      </c>
      <c r="L4253" s="1">
        <v>0</v>
      </c>
      <c r="M4253" s="1">
        <v>-28735</v>
      </c>
      <c r="N4253" s="1">
        <v>20000</v>
      </c>
      <c r="O4253" s="1">
        <v>0</v>
      </c>
      <c r="P4253" s="1"/>
      <c r="Q4253" s="12"/>
      <c r="R4253" s="29">
        <f t="shared" si="201"/>
        <v>0</v>
      </c>
      <c r="S4253" t="str">
        <f t="shared" si="202"/>
        <v>OK</v>
      </c>
      <c r="T4253" s="10">
        <f>IFERROR(VLOOKUP(A4253,[1]!Tabla1[[#All],[Material]:[venta nueva]],38,FALSE),0)</f>
        <v>0</v>
      </c>
    </row>
    <row r="4254" spans="1:20" hidden="1" x14ac:dyDescent="0.35">
      <c r="A4254">
        <f t="shared" si="200"/>
        <v>1012454</v>
      </c>
      <c r="B4254" s="6" t="s">
        <v>1188</v>
      </c>
      <c r="C4254" s="7" t="s">
        <v>658</v>
      </c>
      <c r="D4254" s="7" t="s">
        <v>1095</v>
      </c>
      <c r="E4254" s="7" t="s">
        <v>1152</v>
      </c>
      <c r="F4254" s="7" t="s">
        <v>1153</v>
      </c>
      <c r="G4254" s="7" t="s">
        <v>1068</v>
      </c>
      <c r="H4254" s="7" t="s">
        <v>997</v>
      </c>
      <c r="I4254" s="6" t="s">
        <v>14</v>
      </c>
      <c r="J4254" s="1">
        <v>340</v>
      </c>
      <c r="K4254" s="1">
        <v>1950</v>
      </c>
      <c r="L4254" s="1">
        <v>2290</v>
      </c>
      <c r="M4254" s="1">
        <v>340</v>
      </c>
      <c r="N4254" s="1">
        <v>1950</v>
      </c>
      <c r="O4254" s="1">
        <v>2290</v>
      </c>
      <c r="P4254" s="1"/>
      <c r="Q4254" s="12"/>
      <c r="R4254" s="29">
        <f t="shared" si="201"/>
        <v>2290</v>
      </c>
      <c r="S4254" t="str">
        <f t="shared" si="202"/>
        <v>Sobre ingreso</v>
      </c>
      <c r="T4254" s="10">
        <f>IFERROR(VLOOKUP(A4254,[1]!Tabla1[[#All],[Material]:[venta nueva]],38,FALSE),0)</f>
        <v>0</v>
      </c>
    </row>
    <row r="4255" spans="1:20" hidden="1" x14ac:dyDescent="0.35">
      <c r="A4255">
        <f t="shared" si="200"/>
        <v>1012455</v>
      </c>
      <c r="B4255" s="6" t="s">
        <v>1188</v>
      </c>
      <c r="C4255" s="7" t="s">
        <v>658</v>
      </c>
      <c r="D4255" s="7" t="s">
        <v>1095</v>
      </c>
      <c r="E4255" s="7" t="s">
        <v>790</v>
      </c>
      <c r="F4255" s="7" t="s">
        <v>791</v>
      </c>
      <c r="G4255" s="7" t="s">
        <v>1068</v>
      </c>
      <c r="H4255" s="7" t="s">
        <v>997</v>
      </c>
      <c r="I4255" s="6" t="s">
        <v>14</v>
      </c>
      <c r="J4255" s="1">
        <v>-42040</v>
      </c>
      <c r="K4255" s="1">
        <v>282040</v>
      </c>
      <c r="L4255" s="1">
        <v>240000</v>
      </c>
      <c r="M4255" s="1">
        <v>-41740</v>
      </c>
      <c r="N4255" s="1">
        <v>282040</v>
      </c>
      <c r="O4255" s="1">
        <v>240300</v>
      </c>
      <c r="P4255" s="1">
        <v>162500</v>
      </c>
      <c r="Q4255" s="12"/>
      <c r="R4255" s="29">
        <f t="shared" si="201"/>
        <v>77800</v>
      </c>
      <c r="S4255" t="str">
        <f t="shared" si="202"/>
        <v>Sobre ingreso</v>
      </c>
      <c r="T4255" s="10">
        <f>IFERROR(VLOOKUP(A4255,[1]!Tabla1[[#All],[Material]:[venta nueva]],38,FALSE),0)</f>
        <v>0</v>
      </c>
    </row>
    <row r="4256" spans="1:20" hidden="1" x14ac:dyDescent="0.35">
      <c r="A4256">
        <f t="shared" si="200"/>
        <v>1012504</v>
      </c>
      <c r="B4256" s="6" t="s">
        <v>1188</v>
      </c>
      <c r="C4256" s="7" t="s">
        <v>658</v>
      </c>
      <c r="D4256" s="7" t="s">
        <v>1095</v>
      </c>
      <c r="E4256" s="7" t="s">
        <v>800</v>
      </c>
      <c r="F4256" s="7" t="s">
        <v>785</v>
      </c>
      <c r="G4256" s="7" t="s">
        <v>1072</v>
      </c>
      <c r="H4256" s="7" t="s">
        <v>993</v>
      </c>
      <c r="I4256" s="6" t="s">
        <v>14</v>
      </c>
      <c r="J4256" s="1">
        <v>-1406</v>
      </c>
      <c r="K4256" s="1">
        <v>47416</v>
      </c>
      <c r="L4256" s="1">
        <v>46010</v>
      </c>
      <c r="M4256" s="1">
        <v>5660</v>
      </c>
      <c r="N4256" s="1">
        <v>42340</v>
      </c>
      <c r="O4256" s="1">
        <v>48000</v>
      </c>
      <c r="P4256" s="1">
        <v>24000</v>
      </c>
      <c r="Q4256" s="12"/>
      <c r="R4256" s="29">
        <f t="shared" si="201"/>
        <v>24000</v>
      </c>
      <c r="S4256" t="str">
        <f t="shared" si="202"/>
        <v>Sobre ingreso</v>
      </c>
      <c r="T4256" s="10">
        <f>IFERROR(VLOOKUP(A4256,[1]!Tabla1[[#All],[Material]:[venta nueva]],38,FALSE),0)</f>
        <v>0</v>
      </c>
    </row>
    <row r="4257" spans="1:20" hidden="1" x14ac:dyDescent="0.35">
      <c r="A4257">
        <f t="shared" si="200"/>
        <v>1012552</v>
      </c>
      <c r="B4257" s="6" t="s">
        <v>1188</v>
      </c>
      <c r="C4257" s="7" t="s">
        <v>658</v>
      </c>
      <c r="D4257" s="7" t="s">
        <v>1095</v>
      </c>
      <c r="E4257" s="7" t="s">
        <v>817</v>
      </c>
      <c r="F4257" s="7" t="s">
        <v>818</v>
      </c>
      <c r="G4257" s="7" t="s">
        <v>1066</v>
      </c>
      <c r="H4257" s="7" t="s">
        <v>982</v>
      </c>
      <c r="I4257" s="6" t="s">
        <v>11</v>
      </c>
      <c r="J4257" s="1">
        <v>-475</v>
      </c>
      <c r="K4257" s="1">
        <v>475</v>
      </c>
      <c r="L4257" s="1">
        <v>0</v>
      </c>
      <c r="M4257" s="1">
        <v>0</v>
      </c>
      <c r="N4257" s="1">
        <v>475</v>
      </c>
      <c r="O4257" s="1">
        <v>0</v>
      </c>
      <c r="P4257" s="1"/>
      <c r="Q4257" s="12"/>
      <c r="R4257" s="29">
        <f t="shared" si="201"/>
        <v>0</v>
      </c>
      <c r="S4257" t="str">
        <f t="shared" si="202"/>
        <v>OK</v>
      </c>
      <c r="T4257" s="10">
        <f>IFERROR(VLOOKUP(A4257,[1]!Tabla1[[#All],[Material]:[venta nueva]],38,FALSE),0)</f>
        <v>0</v>
      </c>
    </row>
    <row r="4258" spans="1:20" hidden="1" x14ac:dyDescent="0.35">
      <c r="A4258">
        <f t="shared" si="200"/>
        <v>1012556</v>
      </c>
      <c r="B4258" s="6" t="s">
        <v>1188</v>
      </c>
      <c r="C4258" s="7" t="s">
        <v>658</v>
      </c>
      <c r="D4258" s="7" t="s">
        <v>1095</v>
      </c>
      <c r="E4258" s="7" t="s">
        <v>819</v>
      </c>
      <c r="F4258" s="7" t="s">
        <v>820</v>
      </c>
      <c r="G4258" s="7" t="s">
        <v>1063</v>
      </c>
      <c r="H4258" s="7" t="s">
        <v>999</v>
      </c>
      <c r="I4258" s="6" t="s">
        <v>11</v>
      </c>
      <c r="J4258" s="1">
        <v>0</v>
      </c>
      <c r="K4258" s="1">
        <v>96000</v>
      </c>
      <c r="L4258" s="1">
        <v>96000</v>
      </c>
      <c r="M4258" s="1">
        <v>0</v>
      </c>
      <c r="N4258" s="1">
        <v>96000</v>
      </c>
      <c r="O4258" s="1">
        <v>96000</v>
      </c>
      <c r="P4258" s="1">
        <v>96000</v>
      </c>
      <c r="Q4258" s="12"/>
      <c r="R4258" s="29">
        <f t="shared" si="201"/>
        <v>0</v>
      </c>
      <c r="S4258" t="str">
        <f t="shared" si="202"/>
        <v>OK</v>
      </c>
      <c r="T4258" s="10">
        <f>IFERROR(VLOOKUP(A4258,[1]!Tabla1[[#All],[Material]:[venta nueva]],38,FALSE),0)</f>
        <v>0</v>
      </c>
    </row>
    <row r="4259" spans="1:20" hidden="1" x14ac:dyDescent="0.35">
      <c r="A4259">
        <f t="shared" si="200"/>
        <v>1012612</v>
      </c>
      <c r="B4259" s="6" t="s">
        <v>1188</v>
      </c>
      <c r="C4259" s="7" t="s">
        <v>658</v>
      </c>
      <c r="D4259" s="7" t="s">
        <v>1095</v>
      </c>
      <c r="E4259" s="7" t="s">
        <v>825</v>
      </c>
      <c r="F4259" s="7" t="s">
        <v>826</v>
      </c>
      <c r="G4259" s="7" t="s">
        <v>1063</v>
      </c>
      <c r="H4259" s="7" t="s">
        <v>988</v>
      </c>
      <c r="I4259" s="6" t="s">
        <v>11</v>
      </c>
      <c r="J4259" s="1"/>
      <c r="K4259" s="1"/>
      <c r="L4259" s="1"/>
      <c r="M4259" s="1"/>
      <c r="N4259" s="1"/>
      <c r="O4259" s="1"/>
      <c r="P4259" s="1">
        <v>50000</v>
      </c>
      <c r="Q4259" s="12"/>
      <c r="R4259" s="29">
        <f t="shared" si="201"/>
        <v>-50000</v>
      </c>
      <c r="S4259" t="str">
        <f t="shared" si="202"/>
        <v>Pendiente de ingreso</v>
      </c>
      <c r="T4259" s="10">
        <f>IFERROR(VLOOKUP(A4259,[1]!Tabla1[[#All],[Material]:[venta nueva]],38,FALSE),0)</f>
        <v>0</v>
      </c>
    </row>
    <row r="4260" spans="1:20" hidden="1" x14ac:dyDescent="0.35">
      <c r="A4260">
        <f t="shared" si="200"/>
        <v>1012612</v>
      </c>
      <c r="B4260" s="6" t="s">
        <v>1188</v>
      </c>
      <c r="C4260" s="7" t="s">
        <v>658</v>
      </c>
      <c r="D4260" s="7" t="s">
        <v>1095</v>
      </c>
      <c r="E4260" s="7" t="s">
        <v>825</v>
      </c>
      <c r="F4260" s="7" t="s">
        <v>826</v>
      </c>
      <c r="G4260" s="7" t="s">
        <v>1063</v>
      </c>
      <c r="H4260" s="7" t="s">
        <v>988</v>
      </c>
      <c r="I4260" s="6" t="s">
        <v>12</v>
      </c>
      <c r="J4260" s="1">
        <v>-203867</v>
      </c>
      <c r="K4260" s="1">
        <v>1003867</v>
      </c>
      <c r="L4260" s="1">
        <v>800000</v>
      </c>
      <c r="M4260" s="1">
        <v>-188927</v>
      </c>
      <c r="N4260" s="1">
        <v>1003867</v>
      </c>
      <c r="O4260" s="1">
        <v>814940</v>
      </c>
      <c r="P4260" s="1">
        <v>1000000</v>
      </c>
      <c r="Q4260" s="12"/>
      <c r="R4260" s="29">
        <f t="shared" si="201"/>
        <v>-185060</v>
      </c>
      <c r="S4260" t="str">
        <f t="shared" si="202"/>
        <v>Pendiente de ingreso</v>
      </c>
      <c r="T4260" s="10">
        <f>IFERROR(VLOOKUP(A4260,[1]!Tabla1[[#All],[Material]:[venta nueva]],38,FALSE),0)</f>
        <v>0</v>
      </c>
    </row>
    <row r="4261" spans="1:20" hidden="1" x14ac:dyDescent="0.35">
      <c r="A4261">
        <f t="shared" si="200"/>
        <v>1012674</v>
      </c>
      <c r="B4261" s="6" t="s">
        <v>1188</v>
      </c>
      <c r="C4261" s="7" t="s">
        <v>658</v>
      </c>
      <c r="D4261" s="7" t="s">
        <v>1095</v>
      </c>
      <c r="E4261" s="7" t="s">
        <v>828</v>
      </c>
      <c r="F4261" s="7" t="s">
        <v>829</v>
      </c>
      <c r="G4261" s="7" t="s">
        <v>1065</v>
      </c>
      <c r="H4261" s="7" t="s">
        <v>989</v>
      </c>
      <c r="I4261" s="6" t="s">
        <v>13</v>
      </c>
      <c r="J4261" s="1">
        <v>-96754</v>
      </c>
      <c r="K4261" s="1">
        <v>50200</v>
      </c>
      <c r="L4261" s="1">
        <v>0</v>
      </c>
      <c r="M4261" s="1">
        <v>-109795</v>
      </c>
      <c r="N4261" s="1">
        <v>50200</v>
      </c>
      <c r="O4261" s="1">
        <v>0</v>
      </c>
      <c r="P4261" s="1"/>
      <c r="Q4261" s="12"/>
      <c r="R4261" s="29">
        <f t="shared" si="201"/>
        <v>0</v>
      </c>
      <c r="S4261" t="str">
        <f t="shared" si="202"/>
        <v>OK</v>
      </c>
      <c r="T4261" s="10">
        <f>IFERROR(VLOOKUP(A4261,[1]!Tabla1[[#All],[Material]:[venta nueva]],38,FALSE),0)</f>
        <v>0</v>
      </c>
    </row>
    <row r="4262" spans="1:20" hidden="1" x14ac:dyDescent="0.35">
      <c r="A4262">
        <f t="shared" si="200"/>
        <v>1012719</v>
      </c>
      <c r="B4262" s="6" t="s">
        <v>1188</v>
      </c>
      <c r="C4262" s="7" t="s">
        <v>658</v>
      </c>
      <c r="D4262" s="7" t="s">
        <v>1095</v>
      </c>
      <c r="E4262" s="7" t="s">
        <v>837</v>
      </c>
      <c r="F4262" s="7" t="s">
        <v>838</v>
      </c>
      <c r="G4262" s="7" t="s">
        <v>1063</v>
      </c>
      <c r="H4262" s="7" t="s">
        <v>999</v>
      </c>
      <c r="I4262" s="6" t="s">
        <v>11</v>
      </c>
      <c r="J4262" s="1">
        <v>11511</v>
      </c>
      <c r="K4262" s="1">
        <v>8771</v>
      </c>
      <c r="L4262" s="1">
        <v>20282</v>
      </c>
      <c r="M4262" s="1">
        <v>16276</v>
      </c>
      <c r="N4262" s="1">
        <v>230075</v>
      </c>
      <c r="O4262" s="1">
        <v>246351</v>
      </c>
      <c r="P4262" s="1">
        <v>93880</v>
      </c>
      <c r="Q4262" s="12"/>
      <c r="R4262" s="29">
        <f t="shared" si="201"/>
        <v>152471</v>
      </c>
      <c r="S4262" t="str">
        <f t="shared" si="202"/>
        <v>Sobre ingreso</v>
      </c>
      <c r="T4262" s="10">
        <f>IFERROR(VLOOKUP(A4262,[1]!Tabla1[[#All],[Material]:[venta nueva]],38,FALSE),0)</f>
        <v>0</v>
      </c>
    </row>
    <row r="4263" spans="1:20" hidden="1" x14ac:dyDescent="0.35">
      <c r="A4263">
        <f t="shared" si="200"/>
        <v>1012763</v>
      </c>
      <c r="B4263" s="6" t="s">
        <v>1188</v>
      </c>
      <c r="C4263" s="7" t="s">
        <v>658</v>
      </c>
      <c r="D4263" s="7" t="s">
        <v>1095</v>
      </c>
      <c r="E4263" s="7" t="s">
        <v>847</v>
      </c>
      <c r="F4263" s="7" t="s">
        <v>848</v>
      </c>
      <c r="G4263" s="7" t="s">
        <v>1065</v>
      </c>
      <c r="H4263" s="7" t="s">
        <v>995</v>
      </c>
      <c r="I4263" s="6" t="s">
        <v>11</v>
      </c>
      <c r="J4263" s="1">
        <v>11197</v>
      </c>
      <c r="K4263" s="1">
        <v>60803</v>
      </c>
      <c r="L4263" s="1">
        <v>72000</v>
      </c>
      <c r="M4263" s="1">
        <v>-10610</v>
      </c>
      <c r="N4263" s="1">
        <v>60803</v>
      </c>
      <c r="O4263" s="1">
        <v>50193</v>
      </c>
      <c r="P4263" s="1">
        <v>48001</v>
      </c>
      <c r="Q4263" s="12"/>
      <c r="R4263" s="29">
        <f t="shared" si="201"/>
        <v>2192</v>
      </c>
      <c r="S4263" t="str">
        <f t="shared" si="202"/>
        <v>Sobre ingreso</v>
      </c>
      <c r="T4263" s="10">
        <f>IFERROR(VLOOKUP(A4263,[1]!Tabla1[[#All],[Material]:[venta nueva]],38,FALSE),0)</f>
        <v>0</v>
      </c>
    </row>
    <row r="4264" spans="1:20" hidden="1" x14ac:dyDescent="0.35">
      <c r="A4264">
        <f t="shared" si="200"/>
        <v>1012764</v>
      </c>
      <c r="B4264" s="6" t="s">
        <v>1188</v>
      </c>
      <c r="C4264" s="7" t="s">
        <v>658</v>
      </c>
      <c r="D4264" s="7" t="s">
        <v>1095</v>
      </c>
      <c r="E4264" s="7" t="s">
        <v>849</v>
      </c>
      <c r="F4264" s="7" t="s">
        <v>850</v>
      </c>
      <c r="G4264" s="7" t="s">
        <v>1063</v>
      </c>
      <c r="H4264" s="7" t="s">
        <v>999</v>
      </c>
      <c r="I4264" s="6" t="s">
        <v>10</v>
      </c>
      <c r="J4264" s="1">
        <v>-70673</v>
      </c>
      <c r="K4264" s="1">
        <v>550673</v>
      </c>
      <c r="L4264" s="1">
        <v>480000</v>
      </c>
      <c r="M4264" s="1">
        <v>-89369</v>
      </c>
      <c r="N4264" s="1">
        <v>329369</v>
      </c>
      <c r="O4264" s="1">
        <v>240000</v>
      </c>
      <c r="P4264" s="1">
        <v>240000</v>
      </c>
      <c r="Q4264" s="12"/>
      <c r="R4264" s="29">
        <f t="shared" si="201"/>
        <v>0</v>
      </c>
      <c r="S4264" t="str">
        <f t="shared" si="202"/>
        <v>OK</v>
      </c>
      <c r="T4264" s="10">
        <f>IFERROR(VLOOKUP(A4264,[1]!Tabla1[[#All],[Material]:[venta nueva]],38,FALSE),0)</f>
        <v>0</v>
      </c>
    </row>
    <row r="4265" spans="1:20" hidden="1" x14ac:dyDescent="0.35">
      <c r="A4265">
        <f t="shared" si="200"/>
        <v>1012778</v>
      </c>
      <c r="B4265" s="6" t="s">
        <v>1188</v>
      </c>
      <c r="C4265" s="7" t="s">
        <v>658</v>
      </c>
      <c r="D4265" s="7" t="s">
        <v>1095</v>
      </c>
      <c r="E4265" s="7" t="s">
        <v>852</v>
      </c>
      <c r="F4265" s="7" t="s">
        <v>853</v>
      </c>
      <c r="G4265" s="7" t="s">
        <v>1065</v>
      </c>
      <c r="H4265" s="7" t="s">
        <v>989</v>
      </c>
      <c r="I4265" s="6" t="s">
        <v>11</v>
      </c>
      <c r="J4265" s="1">
        <v>28015</v>
      </c>
      <c r="K4265" s="1">
        <v>0</v>
      </c>
      <c r="L4265" s="1">
        <v>28015</v>
      </c>
      <c r="M4265" s="1"/>
      <c r="N4265" s="1"/>
      <c r="O4265" s="1"/>
      <c r="P4265" s="1">
        <v>41000</v>
      </c>
      <c r="Q4265" s="12"/>
      <c r="R4265" s="29">
        <f t="shared" si="201"/>
        <v>-41000</v>
      </c>
      <c r="S4265" t="str">
        <f t="shared" si="202"/>
        <v>Pendiente de ingreso</v>
      </c>
      <c r="T4265" s="10">
        <f>IFERROR(VLOOKUP(A4265,[1]!Tabla1[[#All],[Material]:[venta nueva]],38,FALSE),0)</f>
        <v>0</v>
      </c>
    </row>
    <row r="4266" spans="1:20" hidden="1" x14ac:dyDescent="0.35">
      <c r="A4266">
        <f t="shared" si="200"/>
        <v>8888888</v>
      </c>
      <c r="B4266" s="6" t="s">
        <v>1188</v>
      </c>
      <c r="C4266" s="7" t="s">
        <v>658</v>
      </c>
      <c r="D4266" s="7" t="s">
        <v>1095</v>
      </c>
      <c r="E4266" s="7" t="s">
        <v>1189</v>
      </c>
      <c r="F4266" s="7" t="s">
        <v>1189</v>
      </c>
      <c r="G4266" s="7" t="s">
        <v>1097</v>
      </c>
      <c r="H4266" s="7" t="s">
        <v>1097</v>
      </c>
      <c r="I4266" s="6" t="s">
        <v>11</v>
      </c>
      <c r="J4266" s="1">
        <v>0</v>
      </c>
      <c r="K4266" s="1">
        <v>24000</v>
      </c>
      <c r="L4266" s="1">
        <v>24000</v>
      </c>
      <c r="M4266" s="1">
        <v>0</v>
      </c>
      <c r="N4266" s="1">
        <v>24000</v>
      </c>
      <c r="O4266" s="1">
        <v>24000</v>
      </c>
      <c r="P4266" s="1"/>
      <c r="Q4266" s="12"/>
      <c r="R4266" s="29">
        <f t="shared" si="201"/>
        <v>24000</v>
      </c>
      <c r="S4266" t="str">
        <f t="shared" si="202"/>
        <v>Sobre ingreso</v>
      </c>
      <c r="T4266" s="10">
        <f>IFERROR(VLOOKUP(A4266,[1]!Tabla1[[#All],[Material]:[venta nueva]],38,FALSE),0)</f>
        <v>0</v>
      </c>
    </row>
    <row r="4267" spans="1:20" hidden="1" x14ac:dyDescent="0.35">
      <c r="A4267">
        <f t="shared" si="200"/>
        <v>1010885</v>
      </c>
      <c r="B4267" s="6" t="s">
        <v>1188</v>
      </c>
      <c r="C4267" s="7" t="s">
        <v>658</v>
      </c>
      <c r="D4267" s="7" t="s">
        <v>1096</v>
      </c>
      <c r="E4267" s="7" t="s">
        <v>663</v>
      </c>
      <c r="F4267" s="7" t="s">
        <v>664</v>
      </c>
      <c r="G4267" s="7" t="s">
        <v>1066</v>
      </c>
      <c r="H4267" s="7" t="s">
        <v>982</v>
      </c>
      <c r="I4267" s="6" t="s">
        <v>8</v>
      </c>
      <c r="J4267" s="1">
        <v>-16</v>
      </c>
      <c r="K4267" s="1">
        <v>2284</v>
      </c>
      <c r="L4267" s="1">
        <v>2268</v>
      </c>
      <c r="M4267" s="1">
        <v>73</v>
      </c>
      <c r="N4267" s="1">
        <v>2284</v>
      </c>
      <c r="O4267" s="1">
        <v>2357</v>
      </c>
      <c r="P4267" s="1">
        <v>1633.0519999999999</v>
      </c>
      <c r="Q4267" s="12"/>
      <c r="R4267" s="29">
        <f t="shared" si="201"/>
        <v>723.94800000000009</v>
      </c>
      <c r="S4267" t="str">
        <f t="shared" si="202"/>
        <v>Sobre ingreso</v>
      </c>
      <c r="T4267" s="10">
        <f>IFERROR(VLOOKUP(A4267,[1]!Tabla1[[#All],[Material]:[venta nueva]],38,FALSE),0)</f>
        <v>0</v>
      </c>
    </row>
    <row r="4268" spans="1:20" hidden="1" x14ac:dyDescent="0.35">
      <c r="A4268">
        <f t="shared" si="200"/>
        <v>1010886</v>
      </c>
      <c r="B4268" s="6" t="s">
        <v>1188</v>
      </c>
      <c r="C4268" s="7" t="s">
        <v>658</v>
      </c>
      <c r="D4268" s="7" t="s">
        <v>1096</v>
      </c>
      <c r="E4268" s="7" t="s">
        <v>665</v>
      </c>
      <c r="F4268" s="7" t="s">
        <v>666</v>
      </c>
      <c r="G4268" s="7" t="s">
        <v>1066</v>
      </c>
      <c r="H4268" s="7" t="s">
        <v>982</v>
      </c>
      <c r="I4268" s="6" t="s">
        <v>8</v>
      </c>
      <c r="J4268" s="1">
        <v>4711</v>
      </c>
      <c r="K4268" s="1">
        <v>278</v>
      </c>
      <c r="L4268" s="1">
        <v>4990</v>
      </c>
      <c r="M4268" s="1">
        <v>0</v>
      </c>
      <c r="N4268" s="1">
        <v>4907</v>
      </c>
      <c r="O4268" s="1">
        <v>4907</v>
      </c>
      <c r="P4268" s="1">
        <v>1633.297</v>
      </c>
      <c r="Q4268" s="12"/>
      <c r="R4268" s="29">
        <f t="shared" si="201"/>
        <v>3273.703</v>
      </c>
      <c r="S4268" t="str">
        <f t="shared" si="202"/>
        <v>Sobre ingreso</v>
      </c>
      <c r="T4268" s="10">
        <f>IFERROR(VLOOKUP(A4268,[1]!Tabla1[[#All],[Material]:[venta nueva]],38,FALSE),0)</f>
        <v>0</v>
      </c>
    </row>
    <row r="4269" spans="1:20" hidden="1" x14ac:dyDescent="0.35">
      <c r="A4269">
        <f t="shared" si="200"/>
        <v>1010887</v>
      </c>
      <c r="B4269" s="6" t="s">
        <v>1188</v>
      </c>
      <c r="C4269" s="7" t="s">
        <v>658</v>
      </c>
      <c r="D4269" s="7" t="s">
        <v>1096</v>
      </c>
      <c r="E4269" s="7" t="s">
        <v>667</v>
      </c>
      <c r="F4269" s="7" t="s">
        <v>668</v>
      </c>
      <c r="G4269" s="7" t="s">
        <v>1066</v>
      </c>
      <c r="H4269" s="7" t="s">
        <v>982</v>
      </c>
      <c r="I4269" s="6" t="s">
        <v>8</v>
      </c>
      <c r="J4269" s="1">
        <v>127</v>
      </c>
      <c r="K4269" s="1">
        <v>0</v>
      </c>
      <c r="L4269" s="1">
        <v>0</v>
      </c>
      <c r="M4269" s="1">
        <v>127</v>
      </c>
      <c r="N4269" s="1">
        <v>0</v>
      </c>
      <c r="O4269" s="1">
        <v>0</v>
      </c>
      <c r="P4269" s="1"/>
      <c r="Q4269" s="12"/>
      <c r="R4269" s="29">
        <f t="shared" si="201"/>
        <v>0</v>
      </c>
      <c r="S4269" t="str">
        <f t="shared" si="202"/>
        <v>OK</v>
      </c>
      <c r="T4269" s="10">
        <f>IFERROR(VLOOKUP(A4269,[1]!Tabla1[[#All],[Material]:[venta nueva]],38,FALSE),0)</f>
        <v>0</v>
      </c>
    </row>
    <row r="4270" spans="1:20" hidden="1" x14ac:dyDescent="0.35">
      <c r="A4270">
        <f t="shared" si="200"/>
        <v>1010888</v>
      </c>
      <c r="B4270" s="6" t="s">
        <v>1188</v>
      </c>
      <c r="C4270" s="7" t="s">
        <v>658</v>
      </c>
      <c r="D4270" s="7" t="s">
        <v>1096</v>
      </c>
      <c r="E4270" s="7" t="s">
        <v>669</v>
      </c>
      <c r="F4270" s="7" t="s">
        <v>670</v>
      </c>
      <c r="G4270" s="7" t="s">
        <v>1066</v>
      </c>
      <c r="H4270" s="7" t="s">
        <v>982</v>
      </c>
      <c r="I4270" s="6" t="s">
        <v>8</v>
      </c>
      <c r="J4270" s="1"/>
      <c r="K4270" s="1"/>
      <c r="L4270" s="1"/>
      <c r="M4270" s="1">
        <v>853</v>
      </c>
      <c r="N4270" s="1">
        <v>0</v>
      </c>
      <c r="O4270" s="1">
        <v>0</v>
      </c>
      <c r="P4270" s="1"/>
      <c r="Q4270" s="12"/>
      <c r="R4270" s="29">
        <f t="shared" si="201"/>
        <v>0</v>
      </c>
      <c r="S4270" t="str">
        <f t="shared" si="202"/>
        <v>OK</v>
      </c>
      <c r="T4270" s="10">
        <f>IFERROR(VLOOKUP(A4270,[1]!Tabla1[[#All],[Material]:[venta nueva]],38,FALSE),0)</f>
        <v>0</v>
      </c>
    </row>
    <row r="4271" spans="1:20" hidden="1" x14ac:dyDescent="0.35">
      <c r="A4271">
        <f t="shared" si="200"/>
        <v>1011047</v>
      </c>
      <c r="B4271" s="6" t="s">
        <v>1188</v>
      </c>
      <c r="C4271" s="7" t="s">
        <v>658</v>
      </c>
      <c r="D4271" s="7" t="s">
        <v>1096</v>
      </c>
      <c r="E4271" s="7" t="s">
        <v>673</v>
      </c>
      <c r="F4271" s="7" t="s">
        <v>674</v>
      </c>
      <c r="G4271" s="7" t="s">
        <v>1066</v>
      </c>
      <c r="H4271" s="7" t="s">
        <v>982</v>
      </c>
      <c r="I4271" s="6" t="s">
        <v>10</v>
      </c>
      <c r="J4271" s="1">
        <v>610</v>
      </c>
      <c r="K4271" s="1">
        <v>0</v>
      </c>
      <c r="L4271" s="1">
        <v>0</v>
      </c>
      <c r="M4271" s="1">
        <v>-90</v>
      </c>
      <c r="N4271" s="1">
        <v>0</v>
      </c>
      <c r="O4271" s="1">
        <v>0</v>
      </c>
      <c r="P4271" s="1"/>
      <c r="Q4271" s="12"/>
      <c r="R4271" s="29">
        <f t="shared" si="201"/>
        <v>0</v>
      </c>
      <c r="S4271" t="str">
        <f t="shared" si="202"/>
        <v>OK</v>
      </c>
      <c r="T4271" s="10">
        <f>IFERROR(VLOOKUP(A4271,[1]!Tabla1[[#All],[Material]:[venta nueva]],38,FALSE),0)</f>
        <v>0</v>
      </c>
    </row>
    <row r="4272" spans="1:20" hidden="1" x14ac:dyDescent="0.35">
      <c r="A4272">
        <f t="shared" si="200"/>
        <v>1011105</v>
      </c>
      <c r="B4272" s="6" t="s">
        <v>1188</v>
      </c>
      <c r="C4272" s="7" t="s">
        <v>658</v>
      </c>
      <c r="D4272" s="7" t="s">
        <v>1096</v>
      </c>
      <c r="E4272" s="7" t="s">
        <v>675</v>
      </c>
      <c r="F4272" s="7" t="s">
        <v>676</v>
      </c>
      <c r="G4272" s="7" t="s">
        <v>1068</v>
      </c>
      <c r="H4272" s="7" t="s">
        <v>984</v>
      </c>
      <c r="I4272" s="6" t="s">
        <v>8</v>
      </c>
      <c r="J4272" s="1">
        <v>-548</v>
      </c>
      <c r="K4272" s="1">
        <v>548</v>
      </c>
      <c r="L4272" s="1">
        <v>0</v>
      </c>
      <c r="M4272" s="1"/>
      <c r="N4272" s="1"/>
      <c r="O4272" s="1"/>
      <c r="P4272" s="1"/>
      <c r="Q4272" s="12"/>
      <c r="R4272" s="29">
        <f t="shared" si="201"/>
        <v>0</v>
      </c>
      <c r="S4272" t="str">
        <f t="shared" si="202"/>
        <v>OK</v>
      </c>
      <c r="T4272" s="10">
        <f>IFERROR(VLOOKUP(A4272,[1]!Tabla1[[#All],[Material]:[venta nueva]],38,FALSE),0)</f>
        <v>0</v>
      </c>
    </row>
    <row r="4273" spans="1:20" hidden="1" x14ac:dyDescent="0.35">
      <c r="A4273">
        <f t="shared" si="200"/>
        <v>1011105</v>
      </c>
      <c r="B4273" s="6" t="s">
        <v>1188</v>
      </c>
      <c r="C4273" s="7" t="s">
        <v>658</v>
      </c>
      <c r="D4273" s="7" t="s">
        <v>1096</v>
      </c>
      <c r="E4273" s="7" t="s">
        <v>675</v>
      </c>
      <c r="F4273" s="7" t="s">
        <v>676</v>
      </c>
      <c r="G4273" s="7" t="s">
        <v>1068</v>
      </c>
      <c r="H4273" s="7" t="s">
        <v>984</v>
      </c>
      <c r="I4273" s="6" t="s">
        <v>11</v>
      </c>
      <c r="J4273" s="1"/>
      <c r="K4273" s="1"/>
      <c r="L4273" s="1"/>
      <c r="M4273" s="1">
        <v>0</v>
      </c>
      <c r="N4273" s="1">
        <v>6000</v>
      </c>
      <c r="O4273" s="1">
        <v>6000</v>
      </c>
      <c r="P4273" s="1"/>
      <c r="Q4273" s="12"/>
      <c r="R4273" s="29">
        <f t="shared" si="201"/>
        <v>6000</v>
      </c>
      <c r="S4273" t="str">
        <f t="shared" si="202"/>
        <v>Sobre ingreso</v>
      </c>
      <c r="T4273" s="10">
        <f>IFERROR(VLOOKUP(A4273,[1]!Tabla1[[#All],[Material]:[venta nueva]],38,FALSE),0)</f>
        <v>0</v>
      </c>
    </row>
    <row r="4274" spans="1:20" hidden="1" x14ac:dyDescent="0.35">
      <c r="A4274">
        <f t="shared" si="200"/>
        <v>1011127</v>
      </c>
      <c r="B4274" s="6" t="s">
        <v>1188</v>
      </c>
      <c r="C4274" s="7" t="s">
        <v>658</v>
      </c>
      <c r="D4274" s="7" t="s">
        <v>1096</v>
      </c>
      <c r="E4274" s="7" t="s">
        <v>677</v>
      </c>
      <c r="F4274" s="7" t="s">
        <v>678</v>
      </c>
      <c r="G4274" s="7" t="s">
        <v>1066</v>
      </c>
      <c r="H4274" s="7" t="s">
        <v>982</v>
      </c>
      <c r="I4274" s="6" t="s">
        <v>10</v>
      </c>
      <c r="J4274" s="1">
        <v>-17678</v>
      </c>
      <c r="K4274" s="1">
        <v>1373478</v>
      </c>
      <c r="L4274" s="1">
        <v>1355799</v>
      </c>
      <c r="M4274" s="1">
        <v>-102989</v>
      </c>
      <c r="N4274" s="1">
        <v>1459189</v>
      </c>
      <c r="O4274" s="1">
        <v>1356200</v>
      </c>
      <c r="P4274" s="1">
        <v>1356200</v>
      </c>
      <c r="Q4274" s="12"/>
      <c r="R4274" s="29">
        <f t="shared" si="201"/>
        <v>0</v>
      </c>
      <c r="S4274" t="str">
        <f t="shared" si="202"/>
        <v>OK</v>
      </c>
      <c r="T4274" s="10">
        <f>IFERROR(VLOOKUP(A4274,[1]!Tabla1[[#All],[Material]:[venta nueva]],38,FALSE),0)</f>
        <v>0</v>
      </c>
    </row>
    <row r="4275" spans="1:20" hidden="1" x14ac:dyDescent="0.35">
      <c r="A4275">
        <f t="shared" si="200"/>
        <v>1011150</v>
      </c>
      <c r="B4275" s="6" t="s">
        <v>1188</v>
      </c>
      <c r="C4275" s="7" t="s">
        <v>658</v>
      </c>
      <c r="D4275" s="7" t="s">
        <v>1096</v>
      </c>
      <c r="E4275" s="7" t="s">
        <v>679</v>
      </c>
      <c r="F4275" s="7" t="s">
        <v>680</v>
      </c>
      <c r="G4275" s="7" t="s">
        <v>1068</v>
      </c>
      <c r="H4275" s="7" t="s">
        <v>984</v>
      </c>
      <c r="I4275" s="6" t="s">
        <v>8</v>
      </c>
      <c r="J4275" s="1">
        <v>0</v>
      </c>
      <c r="K4275" s="1">
        <v>8056</v>
      </c>
      <c r="L4275" s="1">
        <v>8056</v>
      </c>
      <c r="M4275" s="1"/>
      <c r="N4275" s="1"/>
      <c r="O4275" s="1"/>
      <c r="P4275" s="1"/>
      <c r="Q4275" s="12"/>
      <c r="R4275" s="29">
        <f t="shared" si="201"/>
        <v>0</v>
      </c>
      <c r="S4275" t="str">
        <f t="shared" si="202"/>
        <v>OK</v>
      </c>
      <c r="T4275" s="10">
        <f>IFERROR(VLOOKUP(A4275,[1]!Tabla1[[#All],[Material]:[venta nueva]],38,FALSE),0)</f>
        <v>0</v>
      </c>
    </row>
    <row r="4276" spans="1:20" hidden="1" x14ac:dyDescent="0.35">
      <c r="A4276">
        <f t="shared" si="200"/>
        <v>1011150</v>
      </c>
      <c r="B4276" s="6" t="s">
        <v>1188</v>
      </c>
      <c r="C4276" s="7" t="s">
        <v>658</v>
      </c>
      <c r="D4276" s="7" t="s">
        <v>1096</v>
      </c>
      <c r="E4276" s="7" t="s">
        <v>679</v>
      </c>
      <c r="F4276" s="7" t="s">
        <v>680</v>
      </c>
      <c r="G4276" s="7" t="s">
        <v>1068</v>
      </c>
      <c r="H4276" s="7" t="s">
        <v>984</v>
      </c>
      <c r="I4276" s="6" t="s">
        <v>10</v>
      </c>
      <c r="J4276" s="1">
        <v>-185</v>
      </c>
      <c r="K4276" s="1">
        <v>40185</v>
      </c>
      <c r="L4276" s="1">
        <v>40000</v>
      </c>
      <c r="M4276" s="1">
        <v>-17908</v>
      </c>
      <c r="N4276" s="1">
        <v>57922</v>
      </c>
      <c r="O4276" s="1">
        <v>40014</v>
      </c>
      <c r="P4276" s="1">
        <v>40014</v>
      </c>
      <c r="Q4276" s="12"/>
      <c r="R4276" s="29">
        <f t="shared" si="201"/>
        <v>0</v>
      </c>
      <c r="S4276" t="str">
        <f t="shared" si="202"/>
        <v>OK</v>
      </c>
      <c r="T4276" s="10">
        <f>IFERROR(VLOOKUP(A4276,[1]!Tabla1[[#All],[Material]:[venta nueva]],38,FALSE),0)</f>
        <v>0</v>
      </c>
    </row>
    <row r="4277" spans="1:20" hidden="1" x14ac:dyDescent="0.35">
      <c r="A4277">
        <f t="shared" si="200"/>
        <v>1011151</v>
      </c>
      <c r="B4277" s="6" t="s">
        <v>1188</v>
      </c>
      <c r="C4277" s="7" t="s">
        <v>658</v>
      </c>
      <c r="D4277" s="7" t="s">
        <v>1096</v>
      </c>
      <c r="E4277" s="7" t="s">
        <v>681</v>
      </c>
      <c r="F4277" s="7" t="s">
        <v>682</v>
      </c>
      <c r="G4277" s="7" t="s">
        <v>985</v>
      </c>
      <c r="H4277" s="7" t="s">
        <v>985</v>
      </c>
      <c r="I4277" s="6" t="s">
        <v>10</v>
      </c>
      <c r="J4277" s="1">
        <v>738</v>
      </c>
      <c r="K4277" s="1">
        <v>0</v>
      </c>
      <c r="L4277" s="1">
        <v>0</v>
      </c>
      <c r="M4277" s="1">
        <v>738</v>
      </c>
      <c r="N4277" s="1">
        <v>0</v>
      </c>
      <c r="O4277" s="1">
        <v>0</v>
      </c>
      <c r="P4277" s="1"/>
      <c r="Q4277" s="12"/>
      <c r="R4277" s="29">
        <f t="shared" si="201"/>
        <v>0</v>
      </c>
      <c r="S4277" t="str">
        <f t="shared" si="202"/>
        <v>OK</v>
      </c>
      <c r="T4277" s="10">
        <f>IFERROR(VLOOKUP(A4277,[1]!Tabla1[[#All],[Material]:[venta nueva]],38,FALSE),0)</f>
        <v>0</v>
      </c>
    </row>
    <row r="4278" spans="1:20" hidden="1" x14ac:dyDescent="0.35">
      <c r="A4278">
        <f t="shared" si="200"/>
        <v>1011250</v>
      </c>
      <c r="B4278" s="6" t="s">
        <v>1188</v>
      </c>
      <c r="C4278" s="7" t="s">
        <v>658</v>
      </c>
      <c r="D4278" s="7" t="s">
        <v>1096</v>
      </c>
      <c r="E4278" s="7" t="s">
        <v>683</v>
      </c>
      <c r="F4278" s="7" t="s">
        <v>684</v>
      </c>
      <c r="G4278" s="7" t="s">
        <v>1066</v>
      </c>
      <c r="H4278" s="7" t="s">
        <v>982</v>
      </c>
      <c r="I4278" s="6" t="s">
        <v>8</v>
      </c>
      <c r="J4278" s="1">
        <v>-110</v>
      </c>
      <c r="K4278" s="1">
        <v>28195</v>
      </c>
      <c r="L4278" s="1">
        <v>28085</v>
      </c>
      <c r="M4278" s="1">
        <v>1723</v>
      </c>
      <c r="N4278" s="1">
        <v>28195</v>
      </c>
      <c r="O4278" s="1">
        <v>29918</v>
      </c>
      <c r="P4278" s="1">
        <v>39916.415999999997</v>
      </c>
      <c r="Q4278" s="12"/>
      <c r="R4278" s="29">
        <f t="shared" si="201"/>
        <v>-9998.4159999999974</v>
      </c>
      <c r="S4278" t="str">
        <f t="shared" si="202"/>
        <v>Pendiente de ingreso</v>
      </c>
      <c r="T4278" s="10">
        <f>IFERROR(VLOOKUP(A4278,[1]!Tabla1[[#All],[Material]:[venta nueva]],38,FALSE),0)</f>
        <v>0</v>
      </c>
    </row>
    <row r="4279" spans="1:20" hidden="1" x14ac:dyDescent="0.35">
      <c r="A4279">
        <f t="shared" si="200"/>
        <v>1011417</v>
      </c>
      <c r="B4279" s="6" t="s">
        <v>1188</v>
      </c>
      <c r="C4279" s="7" t="s">
        <v>658</v>
      </c>
      <c r="D4279" s="7" t="s">
        <v>1096</v>
      </c>
      <c r="E4279" s="7" t="s">
        <v>1154</v>
      </c>
      <c r="F4279" s="7" t="s">
        <v>1155</v>
      </c>
      <c r="G4279" s="7" t="s">
        <v>1068</v>
      </c>
      <c r="H4279" s="7" t="s">
        <v>992</v>
      </c>
      <c r="I4279" s="6" t="s">
        <v>14</v>
      </c>
      <c r="J4279" s="1">
        <v>3132</v>
      </c>
      <c r="K4279" s="1">
        <v>0</v>
      </c>
      <c r="L4279" s="1">
        <v>3132</v>
      </c>
      <c r="M4279" s="1">
        <v>3132</v>
      </c>
      <c r="N4279" s="1">
        <v>0</v>
      </c>
      <c r="O4279" s="1">
        <v>3132</v>
      </c>
      <c r="P4279" s="1"/>
      <c r="Q4279" s="12"/>
      <c r="R4279" s="29">
        <f t="shared" si="201"/>
        <v>3132</v>
      </c>
      <c r="S4279" t="str">
        <f t="shared" si="202"/>
        <v>Sobre ingreso</v>
      </c>
      <c r="T4279" s="10">
        <f>IFERROR(VLOOKUP(A4279,[1]!Tabla1[[#All],[Material]:[venta nueva]],38,FALSE),0)</f>
        <v>0</v>
      </c>
    </row>
    <row r="4280" spans="1:20" hidden="1" x14ac:dyDescent="0.35">
      <c r="A4280">
        <f t="shared" si="200"/>
        <v>1011614</v>
      </c>
      <c r="B4280" s="6" t="s">
        <v>1188</v>
      </c>
      <c r="C4280" s="7" t="s">
        <v>658</v>
      </c>
      <c r="D4280" s="7" t="s">
        <v>1096</v>
      </c>
      <c r="E4280" s="7" t="s">
        <v>1156</v>
      </c>
      <c r="F4280" s="7" t="s">
        <v>1157</v>
      </c>
      <c r="G4280" s="7" t="s">
        <v>1066</v>
      </c>
      <c r="H4280" s="7" t="s">
        <v>982</v>
      </c>
      <c r="I4280" s="6" t="s">
        <v>10</v>
      </c>
      <c r="J4280" s="1">
        <v>1832</v>
      </c>
      <c r="K4280" s="1">
        <v>0</v>
      </c>
      <c r="L4280" s="1">
        <v>1832</v>
      </c>
      <c r="M4280" s="1"/>
      <c r="N4280" s="1"/>
      <c r="O4280" s="1"/>
      <c r="P4280" s="1"/>
      <c r="Q4280" s="12"/>
      <c r="R4280" s="29">
        <f t="shared" si="201"/>
        <v>0</v>
      </c>
      <c r="S4280" t="str">
        <f t="shared" si="202"/>
        <v>OK</v>
      </c>
      <c r="T4280" s="10">
        <f>IFERROR(VLOOKUP(A4280,[1]!Tabla1[[#All],[Material]:[venta nueva]],38,FALSE),0)</f>
        <v>0</v>
      </c>
    </row>
    <row r="4281" spans="1:20" hidden="1" x14ac:dyDescent="0.35">
      <c r="A4281">
        <f t="shared" si="200"/>
        <v>1011701</v>
      </c>
      <c r="B4281" s="6" t="s">
        <v>1188</v>
      </c>
      <c r="C4281" s="7" t="s">
        <v>658</v>
      </c>
      <c r="D4281" s="7" t="s">
        <v>1096</v>
      </c>
      <c r="E4281" s="7" t="s">
        <v>702</v>
      </c>
      <c r="F4281" s="7" t="s">
        <v>703</v>
      </c>
      <c r="G4281" s="7" t="s">
        <v>1066</v>
      </c>
      <c r="H4281" s="7" t="s">
        <v>982</v>
      </c>
      <c r="I4281" s="6" t="s">
        <v>8</v>
      </c>
      <c r="J4281" s="1">
        <v>42723</v>
      </c>
      <c r="K4281" s="1">
        <v>257012</v>
      </c>
      <c r="L4281" s="1">
        <v>299735</v>
      </c>
      <c r="M4281" s="1">
        <v>54748</v>
      </c>
      <c r="N4281" s="1">
        <v>245530</v>
      </c>
      <c r="O4281" s="1">
        <v>300278</v>
      </c>
      <c r="P4281" s="1">
        <v>272155.2</v>
      </c>
      <c r="Q4281" s="12"/>
      <c r="R4281" s="29">
        <f t="shared" si="201"/>
        <v>28122.799999999988</v>
      </c>
      <c r="S4281" t="str">
        <f t="shared" si="202"/>
        <v>Sobre ingreso</v>
      </c>
      <c r="T4281" s="10">
        <f>IFERROR(VLOOKUP(A4281,[1]!Tabla1[[#All],[Material]:[venta nueva]],38,FALSE),0)</f>
        <v>0</v>
      </c>
    </row>
    <row r="4282" spans="1:20" hidden="1" x14ac:dyDescent="0.35">
      <c r="A4282">
        <f t="shared" si="200"/>
        <v>1011748</v>
      </c>
      <c r="B4282" s="6" t="s">
        <v>1188</v>
      </c>
      <c r="C4282" s="7" t="s">
        <v>658</v>
      </c>
      <c r="D4282" s="7" t="s">
        <v>1096</v>
      </c>
      <c r="E4282" s="7" t="s">
        <v>704</v>
      </c>
      <c r="F4282" s="7" t="s">
        <v>705</v>
      </c>
      <c r="G4282" s="7" t="s">
        <v>1066</v>
      </c>
      <c r="H4282" s="7" t="s">
        <v>982</v>
      </c>
      <c r="I4282" s="6" t="s">
        <v>9</v>
      </c>
      <c r="J4282" s="1">
        <v>-128696</v>
      </c>
      <c r="K4282" s="1">
        <v>128696</v>
      </c>
      <c r="L4282" s="1">
        <v>0</v>
      </c>
      <c r="M4282" s="1">
        <v>-158900</v>
      </c>
      <c r="N4282" s="1">
        <v>128696</v>
      </c>
      <c r="O4282" s="1">
        <v>0</v>
      </c>
      <c r="P4282" s="1"/>
      <c r="Q4282" s="12"/>
      <c r="R4282" s="29">
        <f t="shared" si="201"/>
        <v>0</v>
      </c>
      <c r="S4282" t="str">
        <f t="shared" si="202"/>
        <v>OK</v>
      </c>
      <c r="T4282" s="10">
        <f>IFERROR(VLOOKUP(A4282,[1]!Tabla1[[#All],[Material]:[venta nueva]],38,FALSE),0)</f>
        <v>0</v>
      </c>
    </row>
    <row r="4283" spans="1:20" hidden="1" x14ac:dyDescent="0.35">
      <c r="A4283">
        <f t="shared" si="200"/>
        <v>1011948</v>
      </c>
      <c r="B4283" s="6" t="s">
        <v>1188</v>
      </c>
      <c r="C4283" s="7" t="s">
        <v>658</v>
      </c>
      <c r="D4283" s="7" t="s">
        <v>1096</v>
      </c>
      <c r="E4283" s="7" t="s">
        <v>706</v>
      </c>
      <c r="F4283" s="7" t="s">
        <v>707</v>
      </c>
      <c r="G4283" s="7" t="s">
        <v>1065</v>
      </c>
      <c r="H4283" s="7" t="s">
        <v>981</v>
      </c>
      <c r="I4283" s="6" t="s">
        <v>15</v>
      </c>
      <c r="J4283" s="1">
        <v>84</v>
      </c>
      <c r="K4283" s="1">
        <v>0</v>
      </c>
      <c r="L4283" s="1">
        <v>0</v>
      </c>
      <c r="M4283" s="1">
        <v>84</v>
      </c>
      <c r="N4283" s="1">
        <v>0</v>
      </c>
      <c r="O4283" s="1">
        <v>0</v>
      </c>
      <c r="P4283" s="1"/>
      <c r="Q4283" s="12"/>
      <c r="R4283" s="29">
        <f t="shared" si="201"/>
        <v>0</v>
      </c>
      <c r="S4283" t="str">
        <f t="shared" si="202"/>
        <v>OK</v>
      </c>
      <c r="T4283" s="10">
        <f>IFERROR(VLOOKUP(A4283,[1]!Tabla1[[#All],[Material]:[venta nueva]],38,FALSE),0)</f>
        <v>0</v>
      </c>
    </row>
    <row r="4284" spans="1:20" hidden="1" x14ac:dyDescent="0.35">
      <c r="A4284">
        <f t="shared" si="200"/>
        <v>1011967</v>
      </c>
      <c r="B4284" s="6" t="s">
        <v>1188</v>
      </c>
      <c r="C4284" s="7" t="s">
        <v>658</v>
      </c>
      <c r="D4284" s="7" t="s">
        <v>1096</v>
      </c>
      <c r="E4284" s="7" t="s">
        <v>708</v>
      </c>
      <c r="F4284" s="7" t="s">
        <v>709</v>
      </c>
      <c r="G4284" s="7" t="s">
        <v>1072</v>
      </c>
      <c r="H4284" s="7" t="s">
        <v>993</v>
      </c>
      <c r="I4284" s="6" t="s">
        <v>14</v>
      </c>
      <c r="J4284" s="1">
        <v>-183156</v>
      </c>
      <c r="K4284" s="1">
        <v>168975</v>
      </c>
      <c r="L4284" s="1">
        <v>0</v>
      </c>
      <c r="M4284" s="1">
        <v>-186340</v>
      </c>
      <c r="N4284" s="1">
        <v>168975</v>
      </c>
      <c r="O4284" s="1">
        <v>0</v>
      </c>
      <c r="P4284" s="1">
        <v>12000</v>
      </c>
      <c r="Q4284" s="12"/>
      <c r="R4284" s="29">
        <f t="shared" si="201"/>
        <v>-12000</v>
      </c>
      <c r="S4284" t="str">
        <f t="shared" si="202"/>
        <v>Pendiente de ingreso</v>
      </c>
      <c r="T4284" s="10">
        <f>IFERROR(VLOOKUP(A4284,[1]!Tabla1[[#All],[Material]:[venta nueva]],38,FALSE),0)</f>
        <v>0</v>
      </c>
    </row>
    <row r="4285" spans="1:20" hidden="1" x14ac:dyDescent="0.35">
      <c r="A4285">
        <f t="shared" si="200"/>
        <v>1011968</v>
      </c>
      <c r="B4285" s="6" t="s">
        <v>1188</v>
      </c>
      <c r="C4285" s="7" t="s">
        <v>658</v>
      </c>
      <c r="D4285" s="7" t="s">
        <v>1096</v>
      </c>
      <c r="E4285" s="7" t="s">
        <v>710</v>
      </c>
      <c r="F4285" s="7" t="s">
        <v>711</v>
      </c>
      <c r="G4285" s="7" t="s">
        <v>1072</v>
      </c>
      <c r="H4285" s="7" t="s">
        <v>993</v>
      </c>
      <c r="I4285" s="6" t="s">
        <v>14</v>
      </c>
      <c r="J4285" s="1">
        <v>-27396</v>
      </c>
      <c r="K4285" s="1">
        <v>13540</v>
      </c>
      <c r="L4285" s="1">
        <v>0</v>
      </c>
      <c r="M4285" s="1">
        <v>-27320</v>
      </c>
      <c r="N4285" s="1">
        <v>13540</v>
      </c>
      <c r="O4285" s="1">
        <v>0</v>
      </c>
      <c r="P4285" s="1"/>
      <c r="Q4285" s="12"/>
      <c r="R4285" s="29">
        <f t="shared" si="201"/>
        <v>0</v>
      </c>
      <c r="S4285" t="str">
        <f t="shared" si="202"/>
        <v>OK</v>
      </c>
      <c r="T4285" s="10">
        <f>IFERROR(VLOOKUP(A4285,[1]!Tabla1[[#All],[Material]:[venta nueva]],38,FALSE),0)</f>
        <v>0</v>
      </c>
    </row>
    <row r="4286" spans="1:20" hidden="1" x14ac:dyDescent="0.35">
      <c r="A4286">
        <f t="shared" si="200"/>
        <v>1011969</v>
      </c>
      <c r="B4286" s="6" t="s">
        <v>1188</v>
      </c>
      <c r="C4286" s="7" t="s">
        <v>658</v>
      </c>
      <c r="D4286" s="7" t="s">
        <v>1096</v>
      </c>
      <c r="E4286" s="7" t="s">
        <v>712</v>
      </c>
      <c r="F4286" s="7" t="s">
        <v>713</v>
      </c>
      <c r="G4286" s="7" t="s">
        <v>1072</v>
      </c>
      <c r="H4286" s="7" t="s">
        <v>993</v>
      </c>
      <c r="I4286" s="6" t="s">
        <v>14</v>
      </c>
      <c r="J4286" s="1">
        <v>-88905</v>
      </c>
      <c r="K4286" s="1">
        <v>130201</v>
      </c>
      <c r="L4286" s="1">
        <v>41296</v>
      </c>
      <c r="M4286" s="1">
        <v>-98960</v>
      </c>
      <c r="N4286" s="1">
        <v>146960</v>
      </c>
      <c r="O4286" s="1">
        <v>48000</v>
      </c>
      <c r="P4286" s="1">
        <v>48000</v>
      </c>
      <c r="Q4286" s="12"/>
      <c r="R4286" s="29">
        <f t="shared" si="201"/>
        <v>0</v>
      </c>
      <c r="S4286" t="str">
        <f t="shared" si="202"/>
        <v>OK</v>
      </c>
      <c r="T4286" s="10">
        <f>IFERROR(VLOOKUP(A4286,[1]!Tabla1[[#All],[Material]:[venta nueva]],38,FALSE),0)</f>
        <v>0</v>
      </c>
    </row>
    <row r="4287" spans="1:20" hidden="1" x14ac:dyDescent="0.35">
      <c r="A4287">
        <f t="shared" si="200"/>
        <v>1012005</v>
      </c>
      <c r="B4287" s="6" t="s">
        <v>1188</v>
      </c>
      <c r="C4287" s="7" t="s">
        <v>658</v>
      </c>
      <c r="D4287" s="7" t="s">
        <v>1096</v>
      </c>
      <c r="E4287" s="7" t="s">
        <v>714</v>
      </c>
      <c r="F4287" s="7" t="s">
        <v>715</v>
      </c>
      <c r="G4287" s="7" t="s">
        <v>1072</v>
      </c>
      <c r="H4287" s="7" t="s">
        <v>993</v>
      </c>
      <c r="I4287" s="6" t="s">
        <v>14</v>
      </c>
      <c r="J4287" s="1">
        <v>8944</v>
      </c>
      <c r="K4287" s="1">
        <v>0</v>
      </c>
      <c r="L4287" s="1">
        <v>8944</v>
      </c>
      <c r="M4287" s="1">
        <v>8944</v>
      </c>
      <c r="N4287" s="1">
        <v>3056</v>
      </c>
      <c r="O4287" s="1">
        <v>12000</v>
      </c>
      <c r="P4287" s="1">
        <v>12000</v>
      </c>
      <c r="Q4287" s="12"/>
      <c r="R4287" s="29">
        <f t="shared" si="201"/>
        <v>0</v>
      </c>
      <c r="S4287" t="str">
        <f t="shared" si="202"/>
        <v>OK</v>
      </c>
      <c r="T4287" s="10">
        <f>IFERROR(VLOOKUP(A4287,[1]!Tabla1[[#All],[Material]:[venta nueva]],38,FALSE),0)</f>
        <v>0</v>
      </c>
    </row>
    <row r="4288" spans="1:20" hidden="1" x14ac:dyDescent="0.35">
      <c r="A4288">
        <f t="shared" si="200"/>
        <v>1012038</v>
      </c>
      <c r="B4288" s="6" t="s">
        <v>1188</v>
      </c>
      <c r="C4288" s="7" t="s">
        <v>658</v>
      </c>
      <c r="D4288" s="7" t="s">
        <v>1096</v>
      </c>
      <c r="E4288" s="7" t="s">
        <v>718</v>
      </c>
      <c r="F4288" s="7" t="s">
        <v>719</v>
      </c>
      <c r="G4288" s="7" t="s">
        <v>1066</v>
      </c>
      <c r="H4288" s="7" t="s">
        <v>982</v>
      </c>
      <c r="I4288" s="6" t="s">
        <v>8</v>
      </c>
      <c r="J4288" s="1">
        <v>4684</v>
      </c>
      <c r="K4288" s="1">
        <v>0</v>
      </c>
      <c r="L4288" s="1">
        <v>4684</v>
      </c>
      <c r="M4288" s="1">
        <v>-771</v>
      </c>
      <c r="N4288" s="1">
        <v>4808</v>
      </c>
      <c r="O4288" s="1">
        <v>4037</v>
      </c>
      <c r="P4288" s="1">
        <v>4898.8779999999997</v>
      </c>
      <c r="Q4288" s="12"/>
      <c r="R4288" s="29">
        <f t="shared" si="201"/>
        <v>-861.8779999999997</v>
      </c>
      <c r="S4288" t="str">
        <f t="shared" si="202"/>
        <v>Pendiente de ingreso</v>
      </c>
      <c r="T4288" s="10">
        <f>IFERROR(VLOOKUP(A4288,[1]!Tabla1[[#All],[Material]:[venta nueva]],38,FALSE),0)</f>
        <v>0</v>
      </c>
    </row>
    <row r="4289" spans="1:20" hidden="1" x14ac:dyDescent="0.35">
      <c r="A4289">
        <f t="shared" si="200"/>
        <v>1012107</v>
      </c>
      <c r="B4289" s="6" t="s">
        <v>1188</v>
      </c>
      <c r="C4289" s="7" t="s">
        <v>658</v>
      </c>
      <c r="D4289" s="7" t="s">
        <v>1096</v>
      </c>
      <c r="E4289" s="7" t="s">
        <v>720</v>
      </c>
      <c r="F4289" s="7" t="s">
        <v>721</v>
      </c>
      <c r="G4289" s="7" t="s">
        <v>1066</v>
      </c>
      <c r="H4289" s="7" t="s">
        <v>982</v>
      </c>
      <c r="I4289" s="6" t="s">
        <v>8</v>
      </c>
      <c r="J4289" s="1">
        <v>28774</v>
      </c>
      <c r="K4289" s="1">
        <v>130371</v>
      </c>
      <c r="L4289" s="1">
        <v>159145</v>
      </c>
      <c r="M4289" s="1">
        <v>37956</v>
      </c>
      <c r="N4289" s="1">
        <v>121709</v>
      </c>
      <c r="O4289" s="1">
        <v>159665</v>
      </c>
      <c r="P4289" s="1">
        <v>159755.80600000001</v>
      </c>
      <c r="Q4289" s="12"/>
      <c r="R4289" s="29">
        <f t="shared" si="201"/>
        <v>-90.806000000011409</v>
      </c>
      <c r="S4289" t="str">
        <f t="shared" si="202"/>
        <v>Pendiente de ingreso</v>
      </c>
      <c r="T4289" s="10">
        <f>IFERROR(VLOOKUP(A4289,[1]!Tabla1[[#All],[Material]:[venta nueva]],38,FALSE),0)</f>
        <v>0</v>
      </c>
    </row>
    <row r="4290" spans="1:20" hidden="1" x14ac:dyDescent="0.35">
      <c r="A4290">
        <f t="shared" si="200"/>
        <v>1012108</v>
      </c>
      <c r="B4290" s="6" t="s">
        <v>1188</v>
      </c>
      <c r="C4290" s="7" t="s">
        <v>658</v>
      </c>
      <c r="D4290" s="7" t="s">
        <v>1096</v>
      </c>
      <c r="E4290" s="7" t="s">
        <v>722</v>
      </c>
      <c r="F4290" s="7" t="s">
        <v>723</v>
      </c>
      <c r="G4290" s="7" t="s">
        <v>1066</v>
      </c>
      <c r="H4290" s="7" t="s">
        <v>982</v>
      </c>
      <c r="I4290" s="6" t="s">
        <v>8</v>
      </c>
      <c r="J4290" s="1">
        <v>32457</v>
      </c>
      <c r="K4290" s="1">
        <v>307524</v>
      </c>
      <c r="L4290" s="1">
        <v>339980</v>
      </c>
      <c r="M4290" s="1">
        <v>35070</v>
      </c>
      <c r="N4290" s="1">
        <v>298775</v>
      </c>
      <c r="O4290" s="1">
        <v>333845</v>
      </c>
      <c r="P4290" s="1">
        <v>333845.408</v>
      </c>
      <c r="Q4290" s="12"/>
      <c r="R4290" s="29">
        <f t="shared" si="201"/>
        <v>-0.40799999999580905</v>
      </c>
      <c r="S4290" t="str">
        <f t="shared" si="202"/>
        <v>Pendiente de ingreso</v>
      </c>
      <c r="T4290" s="10">
        <f>IFERROR(VLOOKUP(A4290,[1]!Tabla1[[#All],[Material]:[venta nueva]],38,FALSE),0)</f>
        <v>0</v>
      </c>
    </row>
    <row r="4291" spans="1:20" hidden="1" x14ac:dyDescent="0.35">
      <c r="A4291">
        <f t="shared" si="200"/>
        <v>1012109</v>
      </c>
      <c r="B4291" s="6" t="s">
        <v>1188</v>
      </c>
      <c r="C4291" s="7" t="s">
        <v>658</v>
      </c>
      <c r="D4291" s="7" t="s">
        <v>1096</v>
      </c>
      <c r="E4291" s="7" t="s">
        <v>724</v>
      </c>
      <c r="F4291" s="7" t="s">
        <v>725</v>
      </c>
      <c r="G4291" s="7" t="s">
        <v>1066</v>
      </c>
      <c r="H4291" s="7" t="s">
        <v>982</v>
      </c>
      <c r="I4291" s="6" t="s">
        <v>8</v>
      </c>
      <c r="J4291" s="1">
        <v>-80494</v>
      </c>
      <c r="K4291" s="1">
        <v>340692</v>
      </c>
      <c r="L4291" s="1">
        <v>260198</v>
      </c>
      <c r="M4291" s="1">
        <v>-95285</v>
      </c>
      <c r="N4291" s="1">
        <v>354287</v>
      </c>
      <c r="O4291" s="1">
        <v>259002</v>
      </c>
      <c r="P4291" s="1">
        <v>251200.71400000001</v>
      </c>
      <c r="Q4291" s="12"/>
      <c r="R4291" s="29">
        <f t="shared" si="201"/>
        <v>7801.2859999999928</v>
      </c>
      <c r="S4291" t="str">
        <f t="shared" si="202"/>
        <v>Sobre ingreso</v>
      </c>
      <c r="T4291" s="10">
        <f>IFERROR(VLOOKUP(A4291,[1]!Tabla1[[#All],[Material]:[venta nueva]],38,FALSE),0)</f>
        <v>0</v>
      </c>
    </row>
    <row r="4292" spans="1:20" hidden="1" x14ac:dyDescent="0.35">
      <c r="A4292">
        <f t="shared" si="200"/>
        <v>1012110</v>
      </c>
      <c r="B4292" s="6" t="s">
        <v>1188</v>
      </c>
      <c r="C4292" s="7" t="s">
        <v>658</v>
      </c>
      <c r="D4292" s="7" t="s">
        <v>1096</v>
      </c>
      <c r="E4292" s="7" t="s">
        <v>726</v>
      </c>
      <c r="F4292" s="7" t="s">
        <v>727</v>
      </c>
      <c r="G4292" s="7" t="s">
        <v>1066</v>
      </c>
      <c r="H4292" s="7" t="s">
        <v>982</v>
      </c>
      <c r="I4292" s="6" t="s">
        <v>8</v>
      </c>
      <c r="J4292" s="1">
        <v>-59892</v>
      </c>
      <c r="K4292" s="1">
        <v>80726</v>
      </c>
      <c r="L4292" s="1">
        <v>20834</v>
      </c>
      <c r="M4292" s="1">
        <v>-52710</v>
      </c>
      <c r="N4292" s="1">
        <v>72668</v>
      </c>
      <c r="O4292" s="1">
        <v>19958</v>
      </c>
      <c r="P4292" s="1">
        <v>19958.047999999999</v>
      </c>
      <c r="Q4292" s="12"/>
      <c r="R4292" s="29">
        <f t="shared" si="201"/>
        <v>-4.7999999998864951E-2</v>
      </c>
      <c r="S4292" t="str">
        <f t="shared" si="202"/>
        <v>Pendiente de ingreso</v>
      </c>
      <c r="T4292" s="10">
        <f>IFERROR(VLOOKUP(A4292,[1]!Tabla1[[#All],[Material]:[venta nueva]],38,FALSE),0)</f>
        <v>0</v>
      </c>
    </row>
    <row r="4293" spans="1:20" hidden="1" x14ac:dyDescent="0.35">
      <c r="A4293">
        <f t="shared" si="200"/>
        <v>1012111</v>
      </c>
      <c r="B4293" s="6" t="s">
        <v>1188</v>
      </c>
      <c r="C4293" s="7" t="s">
        <v>658</v>
      </c>
      <c r="D4293" s="7" t="s">
        <v>1096</v>
      </c>
      <c r="E4293" s="7" t="s">
        <v>728</v>
      </c>
      <c r="F4293" s="7" t="s">
        <v>729</v>
      </c>
      <c r="G4293" s="7" t="s">
        <v>1066</v>
      </c>
      <c r="H4293" s="7" t="s">
        <v>982</v>
      </c>
      <c r="I4293" s="6" t="s">
        <v>8</v>
      </c>
      <c r="J4293" s="1">
        <v>-62747</v>
      </c>
      <c r="K4293" s="1">
        <v>50608</v>
      </c>
      <c r="L4293" s="1">
        <v>0</v>
      </c>
      <c r="M4293" s="1">
        <v>-54738</v>
      </c>
      <c r="N4293" s="1">
        <v>50608</v>
      </c>
      <c r="O4293" s="1">
        <v>0</v>
      </c>
      <c r="P4293" s="1"/>
      <c r="Q4293" s="12"/>
      <c r="R4293" s="29">
        <f t="shared" si="201"/>
        <v>0</v>
      </c>
      <c r="S4293" t="str">
        <f t="shared" si="202"/>
        <v>OK</v>
      </c>
      <c r="T4293" s="10">
        <f>IFERROR(VLOOKUP(A4293,[1]!Tabla1[[#All],[Material]:[venta nueva]],38,FALSE),0)</f>
        <v>0</v>
      </c>
    </row>
    <row r="4294" spans="1:20" hidden="1" x14ac:dyDescent="0.35">
      <c r="A4294">
        <f t="shared" ref="A4294:A4357" si="203">+E4294*1</f>
        <v>1012112</v>
      </c>
      <c r="B4294" s="6" t="s">
        <v>1188</v>
      </c>
      <c r="C4294" s="7" t="s">
        <v>658</v>
      </c>
      <c r="D4294" s="7" t="s">
        <v>1096</v>
      </c>
      <c r="E4294" s="7" t="s">
        <v>730</v>
      </c>
      <c r="F4294" s="7" t="s">
        <v>731</v>
      </c>
      <c r="G4294" s="7" t="s">
        <v>1066</v>
      </c>
      <c r="H4294" s="7" t="s">
        <v>982</v>
      </c>
      <c r="I4294" s="6" t="s">
        <v>8</v>
      </c>
      <c r="J4294" s="1">
        <v>-18075</v>
      </c>
      <c r="K4294" s="1">
        <v>15045</v>
      </c>
      <c r="L4294" s="1">
        <v>0</v>
      </c>
      <c r="M4294" s="1">
        <v>-16927</v>
      </c>
      <c r="N4294" s="1">
        <v>15045</v>
      </c>
      <c r="O4294" s="1">
        <v>0</v>
      </c>
      <c r="P4294" s="1"/>
      <c r="Q4294" s="12"/>
      <c r="R4294" s="29">
        <f t="shared" si="201"/>
        <v>0</v>
      </c>
      <c r="S4294" t="str">
        <f t="shared" si="202"/>
        <v>OK</v>
      </c>
      <c r="T4294" s="10">
        <f>IFERROR(VLOOKUP(A4294,[1]!Tabla1[[#All],[Material]:[venta nueva]],38,FALSE),0)</f>
        <v>0</v>
      </c>
    </row>
    <row r="4295" spans="1:20" hidden="1" x14ac:dyDescent="0.35">
      <c r="A4295">
        <f t="shared" si="203"/>
        <v>1012115</v>
      </c>
      <c r="B4295" s="6" t="s">
        <v>1188</v>
      </c>
      <c r="C4295" s="7" t="s">
        <v>658</v>
      </c>
      <c r="D4295" s="7" t="s">
        <v>1096</v>
      </c>
      <c r="E4295" s="7" t="s">
        <v>732</v>
      </c>
      <c r="F4295" s="7" t="s">
        <v>733</v>
      </c>
      <c r="G4295" s="7" t="s">
        <v>1066</v>
      </c>
      <c r="H4295" s="7" t="s">
        <v>982</v>
      </c>
      <c r="I4295" s="6" t="s">
        <v>8</v>
      </c>
      <c r="J4295" s="1">
        <v>-13136</v>
      </c>
      <c r="K4295" s="1">
        <v>13136</v>
      </c>
      <c r="L4295" s="1">
        <v>0</v>
      </c>
      <c r="M4295" s="1">
        <v>-11847</v>
      </c>
      <c r="N4295" s="1">
        <v>11847</v>
      </c>
      <c r="O4295" s="1">
        <v>0</v>
      </c>
      <c r="P4295" s="1"/>
      <c r="Q4295" s="12"/>
      <c r="R4295" s="29">
        <f t="shared" si="201"/>
        <v>0</v>
      </c>
      <c r="S4295" t="str">
        <f t="shared" si="202"/>
        <v>OK</v>
      </c>
      <c r="T4295" s="10">
        <f>IFERROR(VLOOKUP(A4295,[1]!Tabla1[[#All],[Material]:[venta nueva]],38,FALSE),0)</f>
        <v>0</v>
      </c>
    </row>
    <row r="4296" spans="1:20" hidden="1" x14ac:dyDescent="0.35">
      <c r="A4296">
        <f t="shared" si="203"/>
        <v>1012145</v>
      </c>
      <c r="B4296" s="6" t="s">
        <v>1188</v>
      </c>
      <c r="C4296" s="7" t="s">
        <v>658</v>
      </c>
      <c r="D4296" s="7" t="s">
        <v>1096</v>
      </c>
      <c r="E4296" s="7" t="s">
        <v>734</v>
      </c>
      <c r="F4296" s="7" t="s">
        <v>735</v>
      </c>
      <c r="G4296" s="7" t="s">
        <v>1066</v>
      </c>
      <c r="H4296" s="7" t="s">
        <v>982</v>
      </c>
      <c r="I4296" s="6" t="s">
        <v>8</v>
      </c>
      <c r="J4296" s="1">
        <v>13780</v>
      </c>
      <c r="K4296" s="1">
        <v>145886</v>
      </c>
      <c r="L4296" s="1">
        <v>159666</v>
      </c>
      <c r="M4296" s="1">
        <v>36729</v>
      </c>
      <c r="N4296" s="1">
        <v>145886</v>
      </c>
      <c r="O4296" s="1">
        <v>182615</v>
      </c>
      <c r="P4296" s="1">
        <v>179736.66500000001</v>
      </c>
      <c r="Q4296" s="12"/>
      <c r="R4296" s="29">
        <f t="shared" ref="R4296:R4359" si="204">+O4296-P4296</f>
        <v>2878.3349999999919</v>
      </c>
      <c r="S4296" t="str">
        <f t="shared" ref="S4296:S4359" si="205">IF(R4296&gt;0,"Sobre ingreso",IF(R4296&lt;0,"Pendiente de ingreso","OK"))</f>
        <v>Sobre ingreso</v>
      </c>
      <c r="T4296" s="10">
        <f>IFERROR(VLOOKUP(A4296,[1]!Tabla1[[#All],[Material]:[venta nueva]],38,FALSE),0)</f>
        <v>0</v>
      </c>
    </row>
    <row r="4297" spans="1:20" hidden="1" x14ac:dyDescent="0.35">
      <c r="A4297">
        <f t="shared" si="203"/>
        <v>1012147</v>
      </c>
      <c r="B4297" s="6" t="s">
        <v>1188</v>
      </c>
      <c r="C4297" s="7" t="s">
        <v>658</v>
      </c>
      <c r="D4297" s="7" t="s">
        <v>1096</v>
      </c>
      <c r="E4297" s="7" t="s">
        <v>736</v>
      </c>
      <c r="F4297" s="7" t="s">
        <v>737</v>
      </c>
      <c r="G4297" s="7" t="s">
        <v>985</v>
      </c>
      <c r="H4297" s="7" t="s">
        <v>985</v>
      </c>
      <c r="I4297" s="6" t="s">
        <v>8</v>
      </c>
      <c r="J4297" s="1">
        <v>-11537</v>
      </c>
      <c r="K4297" s="1">
        <v>182081</v>
      </c>
      <c r="L4297" s="1">
        <v>170543</v>
      </c>
      <c r="M4297" s="1">
        <v>-1758</v>
      </c>
      <c r="N4297" s="1">
        <v>200081</v>
      </c>
      <c r="O4297" s="1">
        <v>198323</v>
      </c>
      <c r="P4297" s="1">
        <v>229599.011</v>
      </c>
      <c r="Q4297" s="12"/>
      <c r="R4297" s="29">
        <f t="shared" si="204"/>
        <v>-31276.010999999999</v>
      </c>
      <c r="S4297" t="str">
        <f t="shared" si="205"/>
        <v>Pendiente de ingreso</v>
      </c>
      <c r="T4297" s="10">
        <f>IFERROR(VLOOKUP(A4297,[1]!Tabla1[[#All],[Material]:[venta nueva]],38,FALSE),0)</f>
        <v>0</v>
      </c>
    </row>
    <row r="4298" spans="1:20" hidden="1" x14ac:dyDescent="0.35">
      <c r="A4298">
        <f t="shared" si="203"/>
        <v>1012148</v>
      </c>
      <c r="B4298" s="6" t="s">
        <v>1188</v>
      </c>
      <c r="C4298" s="7" t="s">
        <v>658</v>
      </c>
      <c r="D4298" s="7" t="s">
        <v>1096</v>
      </c>
      <c r="E4298" s="7" t="s">
        <v>738</v>
      </c>
      <c r="F4298" s="7" t="s">
        <v>739</v>
      </c>
      <c r="G4298" s="7" t="s">
        <v>1068</v>
      </c>
      <c r="H4298" s="7" t="s">
        <v>984</v>
      </c>
      <c r="I4298" s="6" t="s">
        <v>8</v>
      </c>
      <c r="J4298" s="1">
        <v>-13870</v>
      </c>
      <c r="K4298" s="1">
        <v>104139</v>
      </c>
      <c r="L4298" s="1">
        <v>90269</v>
      </c>
      <c r="M4298" s="1">
        <v>-32733</v>
      </c>
      <c r="N4298" s="1">
        <v>109621</v>
      </c>
      <c r="O4298" s="1">
        <v>76888</v>
      </c>
      <c r="P4298" s="1">
        <v>76887.884999999995</v>
      </c>
      <c r="Q4298" s="12"/>
      <c r="R4298" s="29">
        <f t="shared" si="204"/>
        <v>0.11500000000523869</v>
      </c>
      <c r="S4298" t="str">
        <f t="shared" si="205"/>
        <v>Sobre ingreso</v>
      </c>
      <c r="T4298" s="10">
        <f>IFERROR(VLOOKUP(A4298,[1]!Tabla1[[#All],[Material]:[venta nueva]],38,FALSE),0)</f>
        <v>0</v>
      </c>
    </row>
    <row r="4299" spans="1:20" hidden="1" x14ac:dyDescent="0.35">
      <c r="A4299">
        <f t="shared" si="203"/>
        <v>1012157</v>
      </c>
      <c r="B4299" s="6" t="s">
        <v>1188</v>
      </c>
      <c r="C4299" s="7" t="s">
        <v>658</v>
      </c>
      <c r="D4299" s="7" t="s">
        <v>1096</v>
      </c>
      <c r="E4299" s="7" t="s">
        <v>740</v>
      </c>
      <c r="F4299" s="7" t="s">
        <v>741</v>
      </c>
      <c r="G4299" s="7" t="s">
        <v>1068</v>
      </c>
      <c r="H4299" s="7" t="s">
        <v>994</v>
      </c>
      <c r="I4299" s="6" t="s">
        <v>8</v>
      </c>
      <c r="J4299" s="1">
        <v>-1869</v>
      </c>
      <c r="K4299" s="1">
        <v>21827</v>
      </c>
      <c r="L4299" s="1">
        <v>19958</v>
      </c>
      <c r="M4299" s="1">
        <v>10656</v>
      </c>
      <c r="N4299" s="1">
        <v>21827</v>
      </c>
      <c r="O4299" s="1">
        <v>32483</v>
      </c>
      <c r="P4299" s="1">
        <v>30844.448</v>
      </c>
      <c r="Q4299" s="12"/>
      <c r="R4299" s="29">
        <f t="shared" si="204"/>
        <v>1638.5519999999997</v>
      </c>
      <c r="S4299" t="str">
        <f t="shared" si="205"/>
        <v>Sobre ingreso</v>
      </c>
      <c r="T4299" s="10">
        <f>IFERROR(VLOOKUP(A4299,[1]!Tabla1[[#All],[Material]:[venta nueva]],38,FALSE),0)</f>
        <v>0</v>
      </c>
    </row>
    <row r="4300" spans="1:20" hidden="1" x14ac:dyDescent="0.35">
      <c r="A4300">
        <f t="shared" si="203"/>
        <v>1012158</v>
      </c>
      <c r="B4300" s="6" t="s">
        <v>1188</v>
      </c>
      <c r="C4300" s="7" t="s">
        <v>658</v>
      </c>
      <c r="D4300" s="7" t="s">
        <v>1096</v>
      </c>
      <c r="E4300" s="7" t="s">
        <v>742</v>
      </c>
      <c r="F4300" s="7" t="s">
        <v>743</v>
      </c>
      <c r="G4300" s="7" t="s">
        <v>985</v>
      </c>
      <c r="H4300" s="7" t="s">
        <v>985</v>
      </c>
      <c r="I4300" s="6" t="s">
        <v>8</v>
      </c>
      <c r="J4300" s="1">
        <v>46699</v>
      </c>
      <c r="K4300" s="1">
        <v>54884</v>
      </c>
      <c r="L4300" s="1">
        <v>101583</v>
      </c>
      <c r="M4300" s="1">
        <v>81667</v>
      </c>
      <c r="N4300" s="1">
        <v>81333</v>
      </c>
      <c r="O4300" s="1">
        <v>163000</v>
      </c>
      <c r="P4300" s="1">
        <v>163378.144</v>
      </c>
      <c r="Q4300" s="12"/>
      <c r="R4300" s="29">
        <f t="shared" si="204"/>
        <v>-378.14400000000023</v>
      </c>
      <c r="S4300" t="str">
        <f t="shared" si="205"/>
        <v>Pendiente de ingreso</v>
      </c>
      <c r="T4300" s="10">
        <f>IFERROR(VLOOKUP(A4300,[1]!Tabla1[[#All],[Material]:[venta nueva]],38,FALSE),0)</f>
        <v>0</v>
      </c>
    </row>
    <row r="4301" spans="1:20" hidden="1" x14ac:dyDescent="0.35">
      <c r="A4301">
        <f t="shared" si="203"/>
        <v>1012159</v>
      </c>
      <c r="B4301" s="6" t="s">
        <v>1188</v>
      </c>
      <c r="C4301" s="7" t="s">
        <v>658</v>
      </c>
      <c r="D4301" s="7" t="s">
        <v>1096</v>
      </c>
      <c r="E4301" s="7" t="s">
        <v>744</v>
      </c>
      <c r="F4301" s="7" t="s">
        <v>745</v>
      </c>
      <c r="G4301" s="7" t="s">
        <v>1068</v>
      </c>
      <c r="H4301" s="7" t="s">
        <v>984</v>
      </c>
      <c r="I4301" s="6" t="s">
        <v>8</v>
      </c>
      <c r="J4301" s="1">
        <v>3835</v>
      </c>
      <c r="K4301" s="1">
        <v>235100</v>
      </c>
      <c r="L4301" s="1">
        <v>238935</v>
      </c>
      <c r="M4301" s="1">
        <v>32776</v>
      </c>
      <c r="N4301" s="1">
        <v>273100</v>
      </c>
      <c r="O4301" s="1">
        <v>305876</v>
      </c>
      <c r="P4301" s="1">
        <v>303968.90700000001</v>
      </c>
      <c r="Q4301" s="12"/>
      <c r="R4301" s="29">
        <f t="shared" si="204"/>
        <v>1907.0929999999935</v>
      </c>
      <c r="S4301" t="str">
        <f t="shared" si="205"/>
        <v>Sobre ingreso</v>
      </c>
      <c r="T4301" s="10">
        <f>IFERROR(VLOOKUP(A4301,[1]!Tabla1[[#All],[Material]:[venta nueva]],38,FALSE),0)</f>
        <v>0</v>
      </c>
    </row>
    <row r="4302" spans="1:20" hidden="1" x14ac:dyDescent="0.35">
      <c r="A4302">
        <f t="shared" si="203"/>
        <v>1012160</v>
      </c>
      <c r="B4302" s="6" t="s">
        <v>1188</v>
      </c>
      <c r="C4302" s="7" t="s">
        <v>658</v>
      </c>
      <c r="D4302" s="7" t="s">
        <v>1096</v>
      </c>
      <c r="E4302" s="7" t="s">
        <v>746</v>
      </c>
      <c r="F4302" s="7" t="s">
        <v>747</v>
      </c>
      <c r="G4302" s="7" t="s">
        <v>1066</v>
      </c>
      <c r="H4302" s="7" t="s">
        <v>982</v>
      </c>
      <c r="I4302" s="6" t="s">
        <v>8</v>
      </c>
      <c r="J4302" s="1">
        <v>10261</v>
      </c>
      <c r="K4302" s="1">
        <v>40459</v>
      </c>
      <c r="L4302" s="1">
        <v>50720</v>
      </c>
      <c r="M4302" s="1">
        <v>17110</v>
      </c>
      <c r="N4302" s="1">
        <v>58459</v>
      </c>
      <c r="O4302" s="1">
        <v>75569</v>
      </c>
      <c r="P4302" s="1">
        <v>68946.528000000006</v>
      </c>
      <c r="Q4302" s="12"/>
      <c r="R4302" s="29">
        <f t="shared" si="204"/>
        <v>6622.4719999999943</v>
      </c>
      <c r="S4302" t="str">
        <f t="shared" si="205"/>
        <v>Sobre ingreso</v>
      </c>
      <c r="T4302" s="10">
        <f>IFERROR(VLOOKUP(A4302,[1]!Tabla1[[#All],[Material]:[venta nueva]],38,FALSE),0)</f>
        <v>0</v>
      </c>
    </row>
    <row r="4303" spans="1:20" hidden="1" x14ac:dyDescent="0.35">
      <c r="A4303">
        <f t="shared" si="203"/>
        <v>1012161</v>
      </c>
      <c r="B4303" s="6" t="s">
        <v>1188</v>
      </c>
      <c r="C4303" s="7" t="s">
        <v>658</v>
      </c>
      <c r="D4303" s="7" t="s">
        <v>1096</v>
      </c>
      <c r="E4303" s="7" t="s">
        <v>748</v>
      </c>
      <c r="F4303" s="7" t="s">
        <v>749</v>
      </c>
      <c r="G4303" s="7" t="s">
        <v>1068</v>
      </c>
      <c r="H4303" s="7" t="s">
        <v>992</v>
      </c>
      <c r="I4303" s="6" t="s">
        <v>8</v>
      </c>
      <c r="J4303" s="1">
        <v>7873</v>
      </c>
      <c r="K4303" s="1">
        <v>91726</v>
      </c>
      <c r="L4303" s="1">
        <v>99599</v>
      </c>
      <c r="M4303" s="1">
        <v>33373</v>
      </c>
      <c r="N4303" s="1">
        <v>91726</v>
      </c>
      <c r="O4303" s="1">
        <v>125099</v>
      </c>
      <c r="P4303" s="1">
        <v>136078.62400000001</v>
      </c>
      <c r="Q4303" s="12"/>
      <c r="R4303" s="29">
        <f t="shared" si="204"/>
        <v>-10979.624000000011</v>
      </c>
      <c r="S4303" t="str">
        <f t="shared" si="205"/>
        <v>Pendiente de ingreso</v>
      </c>
      <c r="T4303" s="10">
        <f>IFERROR(VLOOKUP(A4303,[1]!Tabla1[[#All],[Material]:[venta nueva]],38,FALSE),0)</f>
        <v>0</v>
      </c>
    </row>
    <row r="4304" spans="1:20" hidden="1" x14ac:dyDescent="0.35">
      <c r="A4304">
        <f t="shared" si="203"/>
        <v>1012163</v>
      </c>
      <c r="B4304" s="6" t="s">
        <v>1188</v>
      </c>
      <c r="C4304" s="7" t="s">
        <v>658</v>
      </c>
      <c r="D4304" s="7" t="s">
        <v>1096</v>
      </c>
      <c r="E4304" s="7" t="s">
        <v>750</v>
      </c>
      <c r="F4304" s="7" t="s">
        <v>751</v>
      </c>
      <c r="G4304" s="7" t="s">
        <v>985</v>
      </c>
      <c r="H4304" s="7" t="s">
        <v>985</v>
      </c>
      <c r="I4304" s="6" t="s">
        <v>8</v>
      </c>
      <c r="J4304" s="1">
        <v>11352</v>
      </c>
      <c r="K4304" s="1">
        <v>228147</v>
      </c>
      <c r="L4304" s="1">
        <v>239499</v>
      </c>
      <c r="M4304" s="1">
        <v>12156</v>
      </c>
      <c r="N4304" s="1">
        <v>227341</v>
      </c>
      <c r="O4304" s="1">
        <v>239497</v>
      </c>
      <c r="P4304" s="1">
        <v>237682.88</v>
      </c>
      <c r="Q4304" s="12"/>
      <c r="R4304" s="29">
        <f t="shared" si="204"/>
        <v>1814.1199999999953</v>
      </c>
      <c r="S4304" t="str">
        <f t="shared" si="205"/>
        <v>Sobre ingreso</v>
      </c>
      <c r="T4304" s="10">
        <f>IFERROR(VLOOKUP(A4304,[1]!Tabla1[[#All],[Material]:[venta nueva]],38,FALSE),0)</f>
        <v>0</v>
      </c>
    </row>
    <row r="4305" spans="1:20" hidden="1" x14ac:dyDescent="0.35">
      <c r="A4305">
        <f t="shared" si="203"/>
        <v>1012164</v>
      </c>
      <c r="B4305" s="6" t="s">
        <v>1188</v>
      </c>
      <c r="C4305" s="7" t="s">
        <v>658</v>
      </c>
      <c r="D4305" s="7" t="s">
        <v>1096</v>
      </c>
      <c r="E4305" s="7" t="s">
        <v>752</v>
      </c>
      <c r="F4305" s="7" t="s">
        <v>753</v>
      </c>
      <c r="G4305" s="7" t="s">
        <v>1068</v>
      </c>
      <c r="H4305" s="7" t="s">
        <v>992</v>
      </c>
      <c r="I4305" s="6" t="s">
        <v>8</v>
      </c>
      <c r="J4305" s="1">
        <v>35675</v>
      </c>
      <c r="K4305" s="1">
        <v>3992</v>
      </c>
      <c r="L4305" s="1">
        <v>39667</v>
      </c>
      <c r="M4305" s="1">
        <v>27524</v>
      </c>
      <c r="N4305" s="1">
        <v>10578</v>
      </c>
      <c r="O4305" s="1">
        <v>38102</v>
      </c>
      <c r="P4305" s="1">
        <v>39916.415999999997</v>
      </c>
      <c r="Q4305" s="12"/>
      <c r="R4305" s="29">
        <f t="shared" si="204"/>
        <v>-1814.4159999999974</v>
      </c>
      <c r="S4305" t="str">
        <f t="shared" si="205"/>
        <v>Pendiente de ingreso</v>
      </c>
      <c r="T4305" s="10">
        <f>IFERROR(VLOOKUP(A4305,[1]!Tabla1[[#All],[Material]:[venta nueva]],38,FALSE),0)</f>
        <v>0</v>
      </c>
    </row>
    <row r="4306" spans="1:20" hidden="1" x14ac:dyDescent="0.35">
      <c r="A4306">
        <f t="shared" si="203"/>
        <v>1012165</v>
      </c>
      <c r="B4306" s="6" t="s">
        <v>1188</v>
      </c>
      <c r="C4306" s="7" t="s">
        <v>658</v>
      </c>
      <c r="D4306" s="7" t="s">
        <v>1096</v>
      </c>
      <c r="E4306" s="7" t="s">
        <v>754</v>
      </c>
      <c r="F4306" s="7" t="s">
        <v>755</v>
      </c>
      <c r="G4306" s="7" t="s">
        <v>1068</v>
      </c>
      <c r="H4306" s="7" t="s">
        <v>984</v>
      </c>
      <c r="I4306" s="6" t="s">
        <v>8</v>
      </c>
      <c r="J4306" s="1">
        <v>-349481</v>
      </c>
      <c r="K4306" s="1">
        <v>599686</v>
      </c>
      <c r="L4306" s="1">
        <v>250205</v>
      </c>
      <c r="M4306" s="1">
        <v>-296941</v>
      </c>
      <c r="N4306" s="1">
        <v>546686</v>
      </c>
      <c r="O4306" s="1">
        <v>249745</v>
      </c>
      <c r="P4306" s="1">
        <v>247663.136</v>
      </c>
      <c r="Q4306" s="12"/>
      <c r="R4306" s="29">
        <f t="shared" si="204"/>
        <v>2081.8640000000014</v>
      </c>
      <c r="S4306" t="str">
        <f t="shared" si="205"/>
        <v>Sobre ingreso</v>
      </c>
      <c r="T4306" s="10">
        <f>IFERROR(VLOOKUP(A4306,[1]!Tabla1[[#All],[Material]:[venta nueva]],38,FALSE),0)</f>
        <v>0</v>
      </c>
    </row>
    <row r="4307" spans="1:20" hidden="1" x14ac:dyDescent="0.35">
      <c r="A4307">
        <f t="shared" si="203"/>
        <v>1012166</v>
      </c>
      <c r="B4307" s="6" t="s">
        <v>1188</v>
      </c>
      <c r="C4307" s="7" t="s">
        <v>658</v>
      </c>
      <c r="D4307" s="7" t="s">
        <v>1096</v>
      </c>
      <c r="E4307" s="7" t="s">
        <v>756</v>
      </c>
      <c r="F4307" s="7" t="s">
        <v>757</v>
      </c>
      <c r="G4307" s="7" t="s">
        <v>1068</v>
      </c>
      <c r="H4307" s="7" t="s">
        <v>994</v>
      </c>
      <c r="I4307" s="6" t="s">
        <v>8</v>
      </c>
      <c r="J4307" s="1">
        <v>2250</v>
      </c>
      <c r="K4307" s="1">
        <v>0</v>
      </c>
      <c r="L4307" s="1">
        <v>2250</v>
      </c>
      <c r="M4307" s="1">
        <v>2250</v>
      </c>
      <c r="N4307" s="1">
        <v>0</v>
      </c>
      <c r="O4307" s="1">
        <v>2250</v>
      </c>
      <c r="P4307" s="1"/>
      <c r="Q4307" s="12"/>
      <c r="R4307" s="29">
        <f t="shared" si="204"/>
        <v>2250</v>
      </c>
      <c r="S4307" t="str">
        <f t="shared" si="205"/>
        <v>Sobre ingreso</v>
      </c>
      <c r="T4307" s="10">
        <f>IFERROR(VLOOKUP(A4307,[1]!Tabla1[[#All],[Material]:[venta nueva]],38,FALSE),0)</f>
        <v>0</v>
      </c>
    </row>
    <row r="4308" spans="1:20" hidden="1" x14ac:dyDescent="0.35">
      <c r="A4308">
        <f t="shared" si="203"/>
        <v>1012167</v>
      </c>
      <c r="B4308" s="6" t="s">
        <v>1188</v>
      </c>
      <c r="C4308" s="7" t="s">
        <v>658</v>
      </c>
      <c r="D4308" s="7" t="s">
        <v>1096</v>
      </c>
      <c r="E4308" s="7" t="s">
        <v>758</v>
      </c>
      <c r="F4308" s="7" t="s">
        <v>759</v>
      </c>
      <c r="G4308" s="7" t="s">
        <v>1066</v>
      </c>
      <c r="H4308" s="7" t="s">
        <v>982</v>
      </c>
      <c r="I4308" s="6" t="s">
        <v>8</v>
      </c>
      <c r="J4308" s="1">
        <v>-287649</v>
      </c>
      <c r="K4308" s="1">
        <v>846251</v>
      </c>
      <c r="L4308" s="1">
        <v>558602</v>
      </c>
      <c r="M4308" s="1">
        <v>-316448</v>
      </c>
      <c r="N4308" s="1">
        <v>654310</v>
      </c>
      <c r="O4308" s="1">
        <v>337862</v>
      </c>
      <c r="P4308" s="1">
        <v>543588.25600000005</v>
      </c>
      <c r="Q4308" s="12"/>
      <c r="R4308" s="29">
        <f t="shared" si="204"/>
        <v>-205726.25600000005</v>
      </c>
      <c r="S4308" t="str">
        <f t="shared" si="205"/>
        <v>Pendiente de ingreso</v>
      </c>
      <c r="T4308" s="10">
        <f>IFERROR(VLOOKUP(A4308,[1]!Tabla1[[#All],[Material]:[venta nueva]],38,FALSE),0)</f>
        <v>0</v>
      </c>
    </row>
    <row r="4309" spans="1:20" hidden="1" x14ac:dyDescent="0.35">
      <c r="A4309">
        <f t="shared" si="203"/>
        <v>1012218</v>
      </c>
      <c r="B4309" s="6" t="s">
        <v>1188</v>
      </c>
      <c r="C4309" s="7" t="s">
        <v>658</v>
      </c>
      <c r="D4309" s="7" t="s">
        <v>1096</v>
      </c>
      <c r="E4309" s="7" t="s">
        <v>764</v>
      </c>
      <c r="F4309" s="7" t="s">
        <v>765</v>
      </c>
      <c r="G4309" s="7" t="s">
        <v>1068</v>
      </c>
      <c r="H4309" s="7" t="s">
        <v>992</v>
      </c>
      <c r="I4309" s="6" t="s">
        <v>14</v>
      </c>
      <c r="J4309" s="1">
        <v>-24000</v>
      </c>
      <c r="K4309" s="1">
        <v>24000</v>
      </c>
      <c r="L4309" s="1">
        <v>0</v>
      </c>
      <c r="M4309" s="1">
        <v>-24000</v>
      </c>
      <c r="N4309" s="1">
        <v>24000</v>
      </c>
      <c r="O4309" s="1">
        <v>0</v>
      </c>
      <c r="P4309" s="1"/>
      <c r="Q4309" s="12"/>
      <c r="R4309" s="29">
        <f t="shared" si="204"/>
        <v>0</v>
      </c>
      <c r="S4309" t="str">
        <f t="shared" si="205"/>
        <v>OK</v>
      </c>
      <c r="T4309" s="10">
        <f>IFERROR(VLOOKUP(A4309,[1]!Tabla1[[#All],[Material]:[venta nueva]],38,FALSE),0)</f>
        <v>0</v>
      </c>
    </row>
    <row r="4310" spans="1:20" hidden="1" x14ac:dyDescent="0.35">
      <c r="A4310">
        <f t="shared" si="203"/>
        <v>1012275</v>
      </c>
      <c r="B4310" s="6" t="s">
        <v>1188</v>
      </c>
      <c r="C4310" s="7" t="s">
        <v>658</v>
      </c>
      <c r="D4310" s="7" t="s">
        <v>1096</v>
      </c>
      <c r="E4310" s="7" t="s">
        <v>766</v>
      </c>
      <c r="F4310" s="7" t="s">
        <v>767</v>
      </c>
      <c r="G4310" s="7" t="s">
        <v>1068</v>
      </c>
      <c r="H4310" s="7" t="s">
        <v>994</v>
      </c>
      <c r="I4310" s="6" t="s">
        <v>14</v>
      </c>
      <c r="J4310" s="1">
        <v>-4160</v>
      </c>
      <c r="K4310" s="1">
        <v>4160</v>
      </c>
      <c r="L4310" s="1">
        <v>0</v>
      </c>
      <c r="M4310" s="1">
        <v>0</v>
      </c>
      <c r="N4310" s="1">
        <v>4160</v>
      </c>
      <c r="O4310" s="1">
        <v>4160</v>
      </c>
      <c r="P4310" s="1"/>
      <c r="Q4310" s="12"/>
      <c r="R4310" s="29">
        <f t="shared" si="204"/>
        <v>4160</v>
      </c>
      <c r="S4310" t="str">
        <f t="shared" si="205"/>
        <v>Sobre ingreso</v>
      </c>
      <c r="T4310" s="10">
        <f>IFERROR(VLOOKUP(A4310,[1]!Tabla1[[#All],[Material]:[venta nueva]],38,FALSE),0)</f>
        <v>0</v>
      </c>
    </row>
    <row r="4311" spans="1:20" hidden="1" x14ac:dyDescent="0.35">
      <c r="A4311">
        <f t="shared" si="203"/>
        <v>1012278</v>
      </c>
      <c r="B4311" s="6" t="s">
        <v>1188</v>
      </c>
      <c r="C4311" s="7" t="s">
        <v>658</v>
      </c>
      <c r="D4311" s="7" t="s">
        <v>1096</v>
      </c>
      <c r="E4311" s="7" t="s">
        <v>768</v>
      </c>
      <c r="F4311" s="7" t="s">
        <v>769</v>
      </c>
      <c r="G4311" s="7" t="s">
        <v>1068</v>
      </c>
      <c r="H4311" s="7" t="s">
        <v>994</v>
      </c>
      <c r="I4311" s="6" t="s">
        <v>10</v>
      </c>
      <c r="J4311" s="1">
        <v>3505</v>
      </c>
      <c r="K4311" s="1">
        <v>76495</v>
      </c>
      <c r="L4311" s="1">
        <v>80000</v>
      </c>
      <c r="M4311" s="1">
        <v>-1874</v>
      </c>
      <c r="N4311" s="1">
        <v>81902</v>
      </c>
      <c r="O4311" s="1">
        <v>80028</v>
      </c>
      <c r="P4311" s="1">
        <v>80028</v>
      </c>
      <c r="Q4311" s="12"/>
      <c r="R4311" s="29">
        <f t="shared" si="204"/>
        <v>0</v>
      </c>
      <c r="S4311" t="str">
        <f t="shared" si="205"/>
        <v>OK</v>
      </c>
      <c r="T4311" s="10">
        <f>IFERROR(VLOOKUP(A4311,[1]!Tabla1[[#All],[Material]:[venta nueva]],38,FALSE),0)</f>
        <v>0</v>
      </c>
    </row>
    <row r="4312" spans="1:20" hidden="1" x14ac:dyDescent="0.35">
      <c r="A4312">
        <f t="shared" si="203"/>
        <v>1012326</v>
      </c>
      <c r="B4312" s="6" t="s">
        <v>1188</v>
      </c>
      <c r="C4312" s="7" t="s">
        <v>658</v>
      </c>
      <c r="D4312" s="7" t="s">
        <v>1096</v>
      </c>
      <c r="E4312" s="7" t="s">
        <v>772</v>
      </c>
      <c r="F4312" s="7" t="s">
        <v>773</v>
      </c>
      <c r="G4312" s="7" t="s">
        <v>1065</v>
      </c>
      <c r="H4312" s="7" t="s">
        <v>989</v>
      </c>
      <c r="I4312" s="6" t="s">
        <v>15</v>
      </c>
      <c r="J4312" s="1">
        <v>2592</v>
      </c>
      <c r="K4312" s="1">
        <v>5408</v>
      </c>
      <c r="L4312" s="1">
        <v>8000</v>
      </c>
      <c r="M4312" s="1">
        <v>2868</v>
      </c>
      <c r="N4312" s="1">
        <v>5408</v>
      </c>
      <c r="O4312" s="1">
        <v>8276</v>
      </c>
      <c r="P4312" s="1">
        <v>8000</v>
      </c>
      <c r="Q4312" s="12"/>
      <c r="R4312" s="29">
        <f t="shared" si="204"/>
        <v>276</v>
      </c>
      <c r="S4312" t="str">
        <f t="shared" si="205"/>
        <v>Sobre ingreso</v>
      </c>
      <c r="T4312" s="10">
        <f>IFERROR(VLOOKUP(A4312,[1]!Tabla1[[#All],[Material]:[venta nueva]],38,FALSE),0)</f>
        <v>0</v>
      </c>
    </row>
    <row r="4313" spans="1:20" hidden="1" x14ac:dyDescent="0.35">
      <c r="A4313">
        <f t="shared" si="203"/>
        <v>1012399</v>
      </c>
      <c r="B4313" s="6" t="s">
        <v>1188</v>
      </c>
      <c r="C4313" s="7" t="s">
        <v>658</v>
      </c>
      <c r="D4313" s="7" t="s">
        <v>1096</v>
      </c>
      <c r="E4313" s="7" t="s">
        <v>776</v>
      </c>
      <c r="F4313" s="7" t="s">
        <v>777</v>
      </c>
      <c r="G4313" s="7" t="s">
        <v>1066</v>
      </c>
      <c r="H4313" s="7" t="s">
        <v>982</v>
      </c>
      <c r="I4313" s="6" t="s">
        <v>8</v>
      </c>
      <c r="J4313" s="1">
        <v>0</v>
      </c>
      <c r="K4313" s="1">
        <v>18144</v>
      </c>
      <c r="L4313" s="1">
        <v>18144</v>
      </c>
      <c r="M4313" s="1"/>
      <c r="N4313" s="1"/>
      <c r="O4313" s="1"/>
      <c r="P4313" s="1"/>
      <c r="Q4313" s="12"/>
      <c r="R4313" s="29">
        <f t="shared" si="204"/>
        <v>0</v>
      </c>
      <c r="S4313" t="str">
        <f t="shared" si="205"/>
        <v>OK</v>
      </c>
      <c r="T4313" s="10">
        <f>IFERROR(VLOOKUP(A4313,[1]!Tabla1[[#All],[Material]:[venta nueva]],38,FALSE),0)</f>
        <v>0</v>
      </c>
    </row>
    <row r="4314" spans="1:20" hidden="1" x14ac:dyDescent="0.35">
      <c r="A4314">
        <f t="shared" si="203"/>
        <v>1012400</v>
      </c>
      <c r="B4314" s="6" t="s">
        <v>1188</v>
      </c>
      <c r="C4314" s="7" t="s">
        <v>658</v>
      </c>
      <c r="D4314" s="7" t="s">
        <v>1096</v>
      </c>
      <c r="E4314" s="7" t="s">
        <v>778</v>
      </c>
      <c r="F4314" s="7" t="s">
        <v>779</v>
      </c>
      <c r="G4314" s="7" t="s">
        <v>985</v>
      </c>
      <c r="H4314" s="7" t="s">
        <v>985</v>
      </c>
      <c r="I4314" s="6" t="s">
        <v>8</v>
      </c>
      <c r="J4314" s="1">
        <v>353</v>
      </c>
      <c r="K4314" s="1">
        <v>17791</v>
      </c>
      <c r="L4314" s="1">
        <v>18144</v>
      </c>
      <c r="M4314" s="1"/>
      <c r="N4314" s="1"/>
      <c r="O4314" s="1"/>
      <c r="P4314" s="1"/>
      <c r="Q4314" s="12"/>
      <c r="R4314" s="29">
        <f t="shared" si="204"/>
        <v>0</v>
      </c>
      <c r="S4314" t="str">
        <f t="shared" si="205"/>
        <v>OK</v>
      </c>
      <c r="T4314" s="10">
        <f>IFERROR(VLOOKUP(A4314,[1]!Tabla1[[#All],[Material]:[venta nueva]],38,FALSE),0)</f>
        <v>0</v>
      </c>
    </row>
    <row r="4315" spans="1:20" hidden="1" x14ac:dyDescent="0.35">
      <c r="A4315">
        <f t="shared" si="203"/>
        <v>1012401</v>
      </c>
      <c r="B4315" s="6" t="s">
        <v>1188</v>
      </c>
      <c r="C4315" s="7" t="s">
        <v>658</v>
      </c>
      <c r="D4315" s="7" t="s">
        <v>1096</v>
      </c>
      <c r="E4315" s="7" t="s">
        <v>780</v>
      </c>
      <c r="F4315" s="7" t="s">
        <v>781</v>
      </c>
      <c r="G4315" s="7" t="s">
        <v>1068</v>
      </c>
      <c r="H4315" s="7" t="s">
        <v>984</v>
      </c>
      <c r="I4315" s="6" t="s">
        <v>8</v>
      </c>
      <c r="J4315" s="1">
        <v>8770</v>
      </c>
      <c r="K4315" s="1">
        <v>11370</v>
      </c>
      <c r="L4315" s="1">
        <v>20140</v>
      </c>
      <c r="M4315" s="1"/>
      <c r="N4315" s="1"/>
      <c r="O4315" s="1"/>
      <c r="P4315" s="1"/>
      <c r="Q4315" s="12"/>
      <c r="R4315" s="29">
        <f t="shared" si="204"/>
        <v>0</v>
      </c>
      <c r="S4315" t="str">
        <f t="shared" si="205"/>
        <v>OK</v>
      </c>
      <c r="T4315" s="10">
        <f>IFERROR(VLOOKUP(A4315,[1]!Tabla1[[#All],[Material]:[venta nueva]],38,FALSE),0)</f>
        <v>0</v>
      </c>
    </row>
    <row r="4316" spans="1:20" hidden="1" x14ac:dyDescent="0.35">
      <c r="A4316">
        <f t="shared" si="203"/>
        <v>1012434</v>
      </c>
      <c r="B4316" s="6" t="s">
        <v>1188</v>
      </c>
      <c r="C4316" s="7" t="s">
        <v>658</v>
      </c>
      <c r="D4316" s="7" t="s">
        <v>1096</v>
      </c>
      <c r="E4316" s="7" t="s">
        <v>782</v>
      </c>
      <c r="F4316" s="7" t="s">
        <v>783</v>
      </c>
      <c r="G4316" s="7" t="s">
        <v>1068</v>
      </c>
      <c r="H4316" s="7" t="s">
        <v>996</v>
      </c>
      <c r="I4316" s="6" t="s">
        <v>14</v>
      </c>
      <c r="J4316" s="1">
        <v>-9480</v>
      </c>
      <c r="K4316" s="1">
        <v>57480</v>
      </c>
      <c r="L4316" s="1">
        <v>48000</v>
      </c>
      <c r="M4316" s="1">
        <v>14520</v>
      </c>
      <c r="N4316" s="1">
        <v>57480</v>
      </c>
      <c r="O4316" s="1">
        <v>72000</v>
      </c>
      <c r="P4316" s="1">
        <v>72000</v>
      </c>
      <c r="Q4316" s="12"/>
      <c r="R4316" s="29">
        <f t="shared" si="204"/>
        <v>0</v>
      </c>
      <c r="S4316" t="str">
        <f t="shared" si="205"/>
        <v>OK</v>
      </c>
      <c r="T4316" s="10">
        <f>IFERROR(VLOOKUP(A4316,[1]!Tabla1[[#All],[Material]:[venta nueva]],38,FALSE),0)</f>
        <v>0</v>
      </c>
    </row>
    <row r="4317" spans="1:20" hidden="1" x14ac:dyDescent="0.35">
      <c r="A4317">
        <f t="shared" si="203"/>
        <v>1012448</v>
      </c>
      <c r="B4317" s="6" t="s">
        <v>1188</v>
      </c>
      <c r="C4317" s="7" t="s">
        <v>658</v>
      </c>
      <c r="D4317" s="7" t="s">
        <v>1096</v>
      </c>
      <c r="E4317" s="7" t="s">
        <v>784</v>
      </c>
      <c r="F4317" s="7" t="s">
        <v>785</v>
      </c>
      <c r="G4317" s="7" t="s">
        <v>1072</v>
      </c>
      <c r="H4317" s="7" t="s">
        <v>993</v>
      </c>
      <c r="I4317" s="6" t="s">
        <v>14</v>
      </c>
      <c r="J4317" s="1"/>
      <c r="K4317" s="1"/>
      <c r="L4317" s="1"/>
      <c r="M4317" s="1"/>
      <c r="N4317" s="1"/>
      <c r="O4317" s="1"/>
      <c r="P4317" s="1">
        <v>264000</v>
      </c>
      <c r="Q4317" s="12"/>
      <c r="R4317" s="29">
        <f t="shared" si="204"/>
        <v>-264000</v>
      </c>
      <c r="S4317" t="str">
        <f t="shared" si="205"/>
        <v>Pendiente de ingreso</v>
      </c>
      <c r="T4317" s="10">
        <f>IFERROR(VLOOKUP(A4317,[1]!Tabla1[[#All],[Material]:[venta nueva]],38,FALSE),0)</f>
        <v>0</v>
      </c>
    </row>
    <row r="4318" spans="1:20" hidden="1" x14ac:dyDescent="0.35">
      <c r="A4318">
        <f t="shared" si="203"/>
        <v>1012451</v>
      </c>
      <c r="B4318" s="6" t="s">
        <v>1188</v>
      </c>
      <c r="C4318" s="7" t="s">
        <v>658</v>
      </c>
      <c r="D4318" s="7" t="s">
        <v>1096</v>
      </c>
      <c r="E4318" s="7" t="s">
        <v>786</v>
      </c>
      <c r="F4318" s="7" t="s">
        <v>787</v>
      </c>
      <c r="G4318" s="7" t="s">
        <v>1068</v>
      </c>
      <c r="H4318" s="7" t="s">
        <v>992</v>
      </c>
      <c r="I4318" s="6" t="s">
        <v>14</v>
      </c>
      <c r="J4318" s="1">
        <v>-8723</v>
      </c>
      <c r="K4318" s="1">
        <v>8723</v>
      </c>
      <c r="L4318" s="1">
        <v>0</v>
      </c>
      <c r="M4318" s="1">
        <v>-2415</v>
      </c>
      <c r="N4318" s="1">
        <v>8723</v>
      </c>
      <c r="O4318" s="1">
        <v>6308</v>
      </c>
      <c r="P4318" s="1"/>
      <c r="Q4318" s="12"/>
      <c r="R4318" s="29">
        <f t="shared" si="204"/>
        <v>6308</v>
      </c>
      <c r="S4318" t="str">
        <f t="shared" si="205"/>
        <v>Sobre ingreso</v>
      </c>
      <c r="T4318" s="10">
        <f>IFERROR(VLOOKUP(A4318,[1]!Tabla1[[#All],[Material]:[venta nueva]],38,FALSE),0)</f>
        <v>0</v>
      </c>
    </row>
    <row r="4319" spans="1:20" hidden="1" x14ac:dyDescent="0.35">
      <c r="A4319">
        <f t="shared" si="203"/>
        <v>1012455</v>
      </c>
      <c r="B4319" s="6" t="s">
        <v>1188</v>
      </c>
      <c r="C4319" s="7" t="s">
        <v>658</v>
      </c>
      <c r="D4319" s="7" t="s">
        <v>1096</v>
      </c>
      <c r="E4319" s="7" t="s">
        <v>790</v>
      </c>
      <c r="F4319" s="7" t="s">
        <v>791</v>
      </c>
      <c r="G4319" s="7" t="s">
        <v>1068</v>
      </c>
      <c r="H4319" s="7" t="s">
        <v>997</v>
      </c>
      <c r="I4319" s="6" t="s">
        <v>14</v>
      </c>
      <c r="J4319" s="1"/>
      <c r="K4319" s="1"/>
      <c r="L4319" s="1"/>
      <c r="M4319" s="1"/>
      <c r="N4319" s="1"/>
      <c r="O4319" s="1"/>
      <c r="P4319" s="1">
        <v>120000</v>
      </c>
      <c r="Q4319" s="12"/>
      <c r="R4319" s="29">
        <f t="shared" si="204"/>
        <v>-120000</v>
      </c>
      <c r="S4319" t="str">
        <f t="shared" si="205"/>
        <v>Pendiente de ingreso</v>
      </c>
      <c r="T4319" s="10">
        <f>IFERROR(VLOOKUP(A4319,[1]!Tabla1[[#All],[Material]:[venta nueva]],38,FALSE),0)</f>
        <v>0</v>
      </c>
    </row>
    <row r="4320" spans="1:20" hidden="1" x14ac:dyDescent="0.35">
      <c r="A4320">
        <f t="shared" si="203"/>
        <v>1012483</v>
      </c>
      <c r="B4320" s="6" t="s">
        <v>1188</v>
      </c>
      <c r="C4320" s="7" t="s">
        <v>658</v>
      </c>
      <c r="D4320" s="7" t="s">
        <v>1096</v>
      </c>
      <c r="E4320" s="7" t="s">
        <v>792</v>
      </c>
      <c r="F4320" s="7" t="s">
        <v>793</v>
      </c>
      <c r="G4320" s="7" t="s">
        <v>1068</v>
      </c>
      <c r="H4320" s="7" t="s">
        <v>984</v>
      </c>
      <c r="I4320" s="6" t="s">
        <v>8</v>
      </c>
      <c r="J4320" s="1">
        <v>-25580</v>
      </c>
      <c r="K4320" s="1">
        <v>295742</v>
      </c>
      <c r="L4320" s="1">
        <v>270162</v>
      </c>
      <c r="M4320" s="1">
        <v>-58441</v>
      </c>
      <c r="N4320" s="1">
        <v>315742</v>
      </c>
      <c r="O4320" s="1">
        <v>257301</v>
      </c>
      <c r="P4320" s="1">
        <v>269434</v>
      </c>
      <c r="Q4320" s="12"/>
      <c r="R4320" s="29">
        <f t="shared" si="204"/>
        <v>-12133</v>
      </c>
      <c r="S4320" t="str">
        <f t="shared" si="205"/>
        <v>Pendiente de ingreso</v>
      </c>
      <c r="T4320" s="10">
        <f>IFERROR(VLOOKUP(A4320,[1]!Tabla1[[#All],[Material]:[venta nueva]],38,FALSE),0)</f>
        <v>0</v>
      </c>
    </row>
    <row r="4321" spans="1:20" hidden="1" x14ac:dyDescent="0.35">
      <c r="A4321">
        <f t="shared" si="203"/>
        <v>1012488</v>
      </c>
      <c r="B4321" s="6" t="s">
        <v>1188</v>
      </c>
      <c r="C4321" s="7" t="s">
        <v>658</v>
      </c>
      <c r="D4321" s="7" t="s">
        <v>1096</v>
      </c>
      <c r="E4321" s="7" t="s">
        <v>794</v>
      </c>
      <c r="F4321" s="7" t="s">
        <v>795</v>
      </c>
      <c r="G4321" s="7" t="s">
        <v>1066</v>
      </c>
      <c r="H4321" s="7" t="s">
        <v>982</v>
      </c>
      <c r="I4321" s="6" t="s">
        <v>8</v>
      </c>
      <c r="J4321" s="1">
        <v>11203</v>
      </c>
      <c r="K4321" s="1">
        <v>0</v>
      </c>
      <c r="L4321" s="1">
        <v>11203</v>
      </c>
      <c r="M4321" s="1">
        <v>8854</v>
      </c>
      <c r="N4321" s="1">
        <v>191147</v>
      </c>
      <c r="O4321" s="1">
        <v>200001</v>
      </c>
      <c r="P4321" s="1">
        <v>199584.10200000001</v>
      </c>
      <c r="Q4321" s="12"/>
      <c r="R4321" s="29">
        <f t="shared" si="204"/>
        <v>416.8979999999865</v>
      </c>
      <c r="S4321" t="str">
        <f t="shared" si="205"/>
        <v>Sobre ingreso</v>
      </c>
      <c r="T4321" s="10">
        <f>IFERROR(VLOOKUP(A4321,[1]!Tabla1[[#All],[Material]:[venta nueva]],38,FALSE),0)</f>
        <v>0</v>
      </c>
    </row>
    <row r="4322" spans="1:20" hidden="1" x14ac:dyDescent="0.35">
      <c r="A4322">
        <f t="shared" si="203"/>
        <v>1012502</v>
      </c>
      <c r="B4322" s="6" t="s">
        <v>1188</v>
      </c>
      <c r="C4322" s="7" t="s">
        <v>658</v>
      </c>
      <c r="D4322" s="7" t="s">
        <v>1096</v>
      </c>
      <c r="E4322" s="7" t="s">
        <v>796</v>
      </c>
      <c r="F4322" s="7" t="s">
        <v>797</v>
      </c>
      <c r="G4322" s="7" t="s">
        <v>1072</v>
      </c>
      <c r="H4322" s="7" t="s">
        <v>993</v>
      </c>
      <c r="I4322" s="6" t="s">
        <v>14</v>
      </c>
      <c r="J4322" s="1">
        <v>-3842</v>
      </c>
      <c r="K4322" s="1">
        <v>8978</v>
      </c>
      <c r="L4322" s="1">
        <v>5137</v>
      </c>
      <c r="M4322" s="1">
        <v>-4080</v>
      </c>
      <c r="N4322" s="1">
        <v>8978</v>
      </c>
      <c r="O4322" s="1">
        <v>4898</v>
      </c>
      <c r="P4322" s="1"/>
      <c r="Q4322" s="12"/>
      <c r="R4322" s="29">
        <f t="shared" si="204"/>
        <v>4898</v>
      </c>
      <c r="S4322" t="str">
        <f t="shared" si="205"/>
        <v>Sobre ingreso</v>
      </c>
      <c r="T4322" s="10">
        <f>IFERROR(VLOOKUP(A4322,[1]!Tabla1[[#All],[Material]:[venta nueva]],38,FALSE),0)</f>
        <v>0</v>
      </c>
    </row>
    <row r="4323" spans="1:20" hidden="1" x14ac:dyDescent="0.35">
      <c r="A4323">
        <f t="shared" si="203"/>
        <v>1012503</v>
      </c>
      <c r="B4323" s="6" t="s">
        <v>1188</v>
      </c>
      <c r="C4323" s="7" t="s">
        <v>658</v>
      </c>
      <c r="D4323" s="7" t="s">
        <v>1096</v>
      </c>
      <c r="E4323" s="7" t="s">
        <v>798</v>
      </c>
      <c r="F4323" s="7" t="s">
        <v>799</v>
      </c>
      <c r="G4323" s="7" t="s">
        <v>1072</v>
      </c>
      <c r="H4323" s="7" t="s">
        <v>993</v>
      </c>
      <c r="I4323" s="6" t="s">
        <v>14</v>
      </c>
      <c r="J4323" s="1">
        <v>-4243</v>
      </c>
      <c r="K4323" s="1">
        <v>240334</v>
      </c>
      <c r="L4323" s="1">
        <v>236091</v>
      </c>
      <c r="M4323" s="1">
        <v>-800</v>
      </c>
      <c r="N4323" s="1">
        <v>240800</v>
      </c>
      <c r="O4323" s="1">
        <v>240000</v>
      </c>
      <c r="P4323" s="1">
        <v>240000</v>
      </c>
      <c r="Q4323" s="12"/>
      <c r="R4323" s="29">
        <f t="shared" si="204"/>
        <v>0</v>
      </c>
      <c r="S4323" t="str">
        <f t="shared" si="205"/>
        <v>OK</v>
      </c>
      <c r="T4323" s="10">
        <f>IFERROR(VLOOKUP(A4323,[1]!Tabla1[[#All],[Material]:[venta nueva]],38,FALSE),0)</f>
        <v>0</v>
      </c>
    </row>
    <row r="4324" spans="1:20" hidden="1" x14ac:dyDescent="0.35">
      <c r="A4324">
        <f t="shared" si="203"/>
        <v>1012504</v>
      </c>
      <c r="B4324" s="6" t="s">
        <v>1188</v>
      </c>
      <c r="C4324" s="7" t="s">
        <v>658</v>
      </c>
      <c r="D4324" s="7" t="s">
        <v>1096</v>
      </c>
      <c r="E4324" s="7" t="s">
        <v>800</v>
      </c>
      <c r="F4324" s="7" t="s">
        <v>785</v>
      </c>
      <c r="G4324" s="7" t="s">
        <v>1072</v>
      </c>
      <c r="H4324" s="7" t="s">
        <v>993</v>
      </c>
      <c r="I4324" s="6" t="s">
        <v>14</v>
      </c>
      <c r="J4324" s="1"/>
      <c r="K4324" s="1"/>
      <c r="L4324" s="1"/>
      <c r="M4324" s="1"/>
      <c r="N4324" s="1"/>
      <c r="O4324" s="1"/>
      <c r="P4324" s="1">
        <v>24000</v>
      </c>
      <c r="Q4324" s="12"/>
      <c r="R4324" s="29">
        <f t="shared" si="204"/>
        <v>-24000</v>
      </c>
      <c r="S4324" t="str">
        <f t="shared" si="205"/>
        <v>Pendiente de ingreso</v>
      </c>
      <c r="T4324" s="10">
        <f>IFERROR(VLOOKUP(A4324,[1]!Tabla1[[#All],[Material]:[venta nueva]],38,FALSE),0)</f>
        <v>0</v>
      </c>
    </row>
    <row r="4325" spans="1:20" hidden="1" x14ac:dyDescent="0.35">
      <c r="A4325">
        <f t="shared" si="203"/>
        <v>1012518</v>
      </c>
      <c r="B4325" s="6" t="s">
        <v>1188</v>
      </c>
      <c r="C4325" s="7" t="s">
        <v>658</v>
      </c>
      <c r="D4325" s="7" t="s">
        <v>1096</v>
      </c>
      <c r="E4325" s="7" t="s">
        <v>801</v>
      </c>
      <c r="F4325" s="7" t="s">
        <v>802</v>
      </c>
      <c r="G4325" s="7" t="s">
        <v>985</v>
      </c>
      <c r="H4325" s="7" t="s">
        <v>985</v>
      </c>
      <c r="I4325" s="6" t="s">
        <v>8</v>
      </c>
      <c r="J4325" s="1">
        <v>-90058</v>
      </c>
      <c r="K4325" s="1">
        <v>143000</v>
      </c>
      <c r="L4325" s="1">
        <v>52942</v>
      </c>
      <c r="M4325" s="1">
        <v>-83254</v>
      </c>
      <c r="N4325" s="1">
        <v>137685</v>
      </c>
      <c r="O4325" s="1">
        <v>54431</v>
      </c>
      <c r="P4325" s="1">
        <v>54431.040000000001</v>
      </c>
      <c r="Q4325" s="12"/>
      <c r="R4325" s="29">
        <f t="shared" si="204"/>
        <v>-4.0000000000873115E-2</v>
      </c>
      <c r="S4325" t="str">
        <f t="shared" si="205"/>
        <v>Pendiente de ingreso</v>
      </c>
      <c r="T4325" s="10">
        <f>IFERROR(VLOOKUP(A4325,[1]!Tabla1[[#All],[Material]:[venta nueva]],38,FALSE),0)</f>
        <v>0</v>
      </c>
    </row>
    <row r="4326" spans="1:20" hidden="1" x14ac:dyDescent="0.35">
      <c r="A4326">
        <f t="shared" si="203"/>
        <v>1012519</v>
      </c>
      <c r="B4326" s="6" t="s">
        <v>1188</v>
      </c>
      <c r="C4326" s="7" t="s">
        <v>658</v>
      </c>
      <c r="D4326" s="7" t="s">
        <v>1096</v>
      </c>
      <c r="E4326" s="7" t="s">
        <v>803</v>
      </c>
      <c r="F4326" s="7" t="s">
        <v>721</v>
      </c>
      <c r="G4326" s="7" t="s">
        <v>1066</v>
      </c>
      <c r="H4326" s="7" t="s">
        <v>982</v>
      </c>
      <c r="I4326" s="6" t="s">
        <v>8</v>
      </c>
      <c r="J4326" s="1">
        <v>9426</v>
      </c>
      <c r="K4326" s="1">
        <v>21073</v>
      </c>
      <c r="L4326" s="1">
        <v>30499</v>
      </c>
      <c r="M4326" s="1">
        <v>7336</v>
      </c>
      <c r="N4326" s="1">
        <v>23146</v>
      </c>
      <c r="O4326" s="1">
        <v>30482</v>
      </c>
      <c r="P4326" s="1">
        <v>30209.64</v>
      </c>
      <c r="Q4326" s="12"/>
      <c r="R4326" s="29">
        <f t="shared" si="204"/>
        <v>272.36000000000058</v>
      </c>
      <c r="S4326" t="str">
        <f t="shared" si="205"/>
        <v>Sobre ingreso</v>
      </c>
      <c r="T4326" s="10">
        <f>IFERROR(VLOOKUP(A4326,[1]!Tabla1[[#All],[Material]:[venta nueva]],38,FALSE),0)</f>
        <v>0</v>
      </c>
    </row>
    <row r="4327" spans="1:20" hidden="1" x14ac:dyDescent="0.35">
      <c r="A4327">
        <f t="shared" si="203"/>
        <v>1012520</v>
      </c>
      <c r="B4327" s="6" t="s">
        <v>1188</v>
      </c>
      <c r="C4327" s="7" t="s">
        <v>658</v>
      </c>
      <c r="D4327" s="7" t="s">
        <v>1096</v>
      </c>
      <c r="E4327" s="7" t="s">
        <v>804</v>
      </c>
      <c r="F4327" s="7" t="s">
        <v>723</v>
      </c>
      <c r="G4327" s="7" t="s">
        <v>1066</v>
      </c>
      <c r="H4327" s="7" t="s">
        <v>982</v>
      </c>
      <c r="I4327" s="6" t="s">
        <v>8</v>
      </c>
      <c r="J4327" s="1">
        <v>31375</v>
      </c>
      <c r="K4327" s="1">
        <v>68071</v>
      </c>
      <c r="L4327" s="1">
        <v>99446</v>
      </c>
      <c r="M4327" s="1">
        <v>39767</v>
      </c>
      <c r="N4327" s="1">
        <v>64560</v>
      </c>
      <c r="O4327" s="1">
        <v>104327</v>
      </c>
      <c r="P4327" s="1">
        <v>104326.976</v>
      </c>
      <c r="Q4327" s="12"/>
      <c r="R4327" s="29">
        <f t="shared" si="204"/>
        <v>2.4000000004889444E-2</v>
      </c>
      <c r="S4327" t="str">
        <f t="shared" si="205"/>
        <v>Sobre ingreso</v>
      </c>
      <c r="T4327" s="10">
        <f>IFERROR(VLOOKUP(A4327,[1]!Tabla1[[#All],[Material]:[venta nueva]],38,FALSE),0)</f>
        <v>0</v>
      </c>
    </row>
    <row r="4328" spans="1:20" hidden="1" x14ac:dyDescent="0.35">
      <c r="A4328">
        <f t="shared" si="203"/>
        <v>1012521</v>
      </c>
      <c r="B4328" s="6" t="s">
        <v>1188</v>
      </c>
      <c r="C4328" s="7" t="s">
        <v>658</v>
      </c>
      <c r="D4328" s="7" t="s">
        <v>1096</v>
      </c>
      <c r="E4328" s="7" t="s">
        <v>805</v>
      </c>
      <c r="F4328" s="7" t="s">
        <v>725</v>
      </c>
      <c r="G4328" s="7" t="s">
        <v>1066</v>
      </c>
      <c r="H4328" s="7" t="s">
        <v>982</v>
      </c>
      <c r="I4328" s="6" t="s">
        <v>8</v>
      </c>
      <c r="J4328" s="1">
        <v>-8501</v>
      </c>
      <c r="K4328" s="1">
        <v>188518</v>
      </c>
      <c r="L4328" s="1">
        <v>180017</v>
      </c>
      <c r="M4328" s="1">
        <v>194</v>
      </c>
      <c r="N4328" s="1">
        <v>179030</v>
      </c>
      <c r="O4328" s="1">
        <v>179224</v>
      </c>
      <c r="P4328" s="1">
        <v>188386.72</v>
      </c>
      <c r="Q4328" s="12"/>
      <c r="R4328" s="29">
        <f t="shared" si="204"/>
        <v>-9162.7200000000012</v>
      </c>
      <c r="S4328" t="str">
        <f t="shared" si="205"/>
        <v>Pendiente de ingreso</v>
      </c>
      <c r="T4328" s="10">
        <f>IFERROR(VLOOKUP(A4328,[1]!Tabla1[[#All],[Material]:[venta nueva]],38,FALSE),0)</f>
        <v>0</v>
      </c>
    </row>
    <row r="4329" spans="1:20" hidden="1" x14ac:dyDescent="0.35">
      <c r="A4329">
        <f t="shared" si="203"/>
        <v>1012522</v>
      </c>
      <c r="B4329" s="6" t="s">
        <v>1188</v>
      </c>
      <c r="C4329" s="7" t="s">
        <v>658</v>
      </c>
      <c r="D4329" s="7" t="s">
        <v>1096</v>
      </c>
      <c r="E4329" s="7" t="s">
        <v>806</v>
      </c>
      <c r="F4329" s="7" t="s">
        <v>727</v>
      </c>
      <c r="G4329" s="7" t="s">
        <v>1066</v>
      </c>
      <c r="H4329" s="7" t="s">
        <v>982</v>
      </c>
      <c r="I4329" s="6" t="s">
        <v>8</v>
      </c>
      <c r="J4329" s="1">
        <v>-48414</v>
      </c>
      <c r="K4329" s="1">
        <v>97665</v>
      </c>
      <c r="L4329" s="1">
        <v>49251</v>
      </c>
      <c r="M4329" s="1">
        <v>-35953</v>
      </c>
      <c r="N4329" s="1">
        <v>85667</v>
      </c>
      <c r="O4329" s="1">
        <v>49714</v>
      </c>
      <c r="P4329" s="1">
        <v>44905.813000000002</v>
      </c>
      <c r="Q4329" s="12"/>
      <c r="R4329" s="29">
        <f t="shared" si="204"/>
        <v>4808.1869999999981</v>
      </c>
      <c r="S4329" t="str">
        <f t="shared" si="205"/>
        <v>Sobre ingreso</v>
      </c>
      <c r="T4329" s="10">
        <f>IFERROR(VLOOKUP(A4329,[1]!Tabla1[[#All],[Material]:[venta nueva]],38,FALSE),0)</f>
        <v>0</v>
      </c>
    </row>
    <row r="4330" spans="1:20" hidden="1" x14ac:dyDescent="0.35">
      <c r="A4330">
        <f t="shared" si="203"/>
        <v>1012523</v>
      </c>
      <c r="B4330" s="6" t="s">
        <v>1188</v>
      </c>
      <c r="C4330" s="7" t="s">
        <v>658</v>
      </c>
      <c r="D4330" s="7" t="s">
        <v>1096</v>
      </c>
      <c r="E4330" s="7" t="s">
        <v>807</v>
      </c>
      <c r="F4330" s="7" t="s">
        <v>729</v>
      </c>
      <c r="G4330" s="7" t="s">
        <v>1066</v>
      </c>
      <c r="H4330" s="7" t="s">
        <v>982</v>
      </c>
      <c r="I4330" s="6" t="s">
        <v>8</v>
      </c>
      <c r="J4330" s="1">
        <v>-16284</v>
      </c>
      <c r="K4330" s="1">
        <v>66871</v>
      </c>
      <c r="L4330" s="1">
        <v>50586</v>
      </c>
      <c r="M4330" s="1">
        <v>-10820</v>
      </c>
      <c r="N4330" s="1">
        <v>61260</v>
      </c>
      <c r="O4330" s="1">
        <v>50440</v>
      </c>
      <c r="P4330" s="1">
        <v>52707.752</v>
      </c>
      <c r="Q4330" s="12"/>
      <c r="R4330" s="29">
        <f t="shared" si="204"/>
        <v>-2267.7520000000004</v>
      </c>
      <c r="S4330" t="str">
        <f t="shared" si="205"/>
        <v>Pendiente de ingreso</v>
      </c>
      <c r="T4330" s="10">
        <f>IFERROR(VLOOKUP(A4330,[1]!Tabla1[[#All],[Material]:[venta nueva]],38,FALSE),0)</f>
        <v>0</v>
      </c>
    </row>
    <row r="4331" spans="1:20" hidden="1" x14ac:dyDescent="0.35">
      <c r="A4331">
        <f t="shared" si="203"/>
        <v>1012524</v>
      </c>
      <c r="B4331" s="6" t="s">
        <v>1188</v>
      </c>
      <c r="C4331" s="7" t="s">
        <v>658</v>
      </c>
      <c r="D4331" s="7" t="s">
        <v>1096</v>
      </c>
      <c r="E4331" s="7" t="s">
        <v>808</v>
      </c>
      <c r="F4331" s="7" t="s">
        <v>731</v>
      </c>
      <c r="G4331" s="7" t="s">
        <v>1066</v>
      </c>
      <c r="H4331" s="7" t="s">
        <v>982</v>
      </c>
      <c r="I4331" s="6" t="s">
        <v>8</v>
      </c>
      <c r="J4331" s="1">
        <v>-24161</v>
      </c>
      <c r="K4331" s="1">
        <v>34065</v>
      </c>
      <c r="L4331" s="1">
        <v>9903</v>
      </c>
      <c r="M4331" s="1">
        <v>-23856</v>
      </c>
      <c r="N4331" s="1">
        <v>34065</v>
      </c>
      <c r="O4331" s="1">
        <v>10209</v>
      </c>
      <c r="P4331" s="1">
        <v>5987.4139999999998</v>
      </c>
      <c r="Q4331" s="12"/>
      <c r="R4331" s="29">
        <f t="shared" si="204"/>
        <v>4221.5860000000002</v>
      </c>
      <c r="S4331" t="str">
        <f t="shared" si="205"/>
        <v>Sobre ingreso</v>
      </c>
      <c r="T4331" s="10">
        <f>IFERROR(VLOOKUP(A4331,[1]!Tabla1[[#All],[Material]:[venta nueva]],38,FALSE),0)</f>
        <v>0</v>
      </c>
    </row>
    <row r="4332" spans="1:20" hidden="1" x14ac:dyDescent="0.35">
      <c r="A4332">
        <f t="shared" si="203"/>
        <v>1012525</v>
      </c>
      <c r="B4332" s="6" t="s">
        <v>1188</v>
      </c>
      <c r="C4332" s="7" t="s">
        <v>658</v>
      </c>
      <c r="D4332" s="7" t="s">
        <v>1096</v>
      </c>
      <c r="E4332" s="7" t="s">
        <v>809</v>
      </c>
      <c r="F4332" s="7" t="s">
        <v>709</v>
      </c>
      <c r="G4332" s="7" t="s">
        <v>1072</v>
      </c>
      <c r="H4332" s="7" t="s">
        <v>993</v>
      </c>
      <c r="I4332" s="6" t="s">
        <v>14</v>
      </c>
      <c r="J4332" s="1">
        <v>-10760</v>
      </c>
      <c r="K4332" s="1">
        <v>8436</v>
      </c>
      <c r="L4332" s="1">
        <v>0</v>
      </c>
      <c r="M4332" s="1">
        <v>13160</v>
      </c>
      <c r="N4332" s="1">
        <v>8436</v>
      </c>
      <c r="O4332" s="1">
        <v>21596</v>
      </c>
      <c r="P4332" s="1">
        <v>24000</v>
      </c>
      <c r="Q4332" s="12"/>
      <c r="R4332" s="29">
        <f t="shared" si="204"/>
        <v>-2404</v>
      </c>
      <c r="S4332" t="str">
        <f t="shared" si="205"/>
        <v>Pendiente de ingreso</v>
      </c>
      <c r="T4332" s="10">
        <f>IFERROR(VLOOKUP(A4332,[1]!Tabla1[[#All],[Material]:[venta nueva]],38,FALSE),0)</f>
        <v>0</v>
      </c>
    </row>
    <row r="4333" spans="1:20" hidden="1" x14ac:dyDescent="0.35">
      <c r="A4333">
        <f t="shared" si="203"/>
        <v>1012526</v>
      </c>
      <c r="B4333" s="6" t="s">
        <v>1188</v>
      </c>
      <c r="C4333" s="7" t="s">
        <v>658</v>
      </c>
      <c r="D4333" s="7" t="s">
        <v>1096</v>
      </c>
      <c r="E4333" s="7" t="s">
        <v>810</v>
      </c>
      <c r="F4333" s="7" t="s">
        <v>711</v>
      </c>
      <c r="G4333" s="7" t="s">
        <v>1072</v>
      </c>
      <c r="H4333" s="7" t="s">
        <v>993</v>
      </c>
      <c r="I4333" s="6" t="s">
        <v>14</v>
      </c>
      <c r="J4333" s="1">
        <v>-7564</v>
      </c>
      <c r="K4333" s="1">
        <v>7594</v>
      </c>
      <c r="L4333" s="1">
        <v>0</v>
      </c>
      <c r="M4333" s="1">
        <v>-5240</v>
      </c>
      <c r="N4333" s="1">
        <v>7594</v>
      </c>
      <c r="O4333" s="1">
        <v>2354</v>
      </c>
      <c r="P4333" s="1"/>
      <c r="Q4333" s="12"/>
      <c r="R4333" s="29">
        <f t="shared" si="204"/>
        <v>2354</v>
      </c>
      <c r="S4333" t="str">
        <f t="shared" si="205"/>
        <v>Sobre ingreso</v>
      </c>
      <c r="T4333" s="10">
        <f>IFERROR(VLOOKUP(A4333,[1]!Tabla1[[#All],[Material]:[venta nueva]],38,FALSE),0)</f>
        <v>0</v>
      </c>
    </row>
    <row r="4334" spans="1:20" hidden="1" x14ac:dyDescent="0.35">
      <c r="A4334">
        <f t="shared" si="203"/>
        <v>1012527</v>
      </c>
      <c r="B4334" s="6" t="s">
        <v>1188</v>
      </c>
      <c r="C4334" s="7" t="s">
        <v>658</v>
      </c>
      <c r="D4334" s="7" t="s">
        <v>1096</v>
      </c>
      <c r="E4334" s="7" t="s">
        <v>811</v>
      </c>
      <c r="F4334" s="7" t="s">
        <v>812</v>
      </c>
      <c r="G4334" s="7" t="s">
        <v>1072</v>
      </c>
      <c r="H4334" s="7" t="s">
        <v>993</v>
      </c>
      <c r="I4334" s="6" t="s">
        <v>14</v>
      </c>
      <c r="J4334" s="1">
        <v>-8573</v>
      </c>
      <c r="K4334" s="1">
        <v>11550</v>
      </c>
      <c r="L4334" s="1">
        <v>2978</v>
      </c>
      <c r="M4334" s="1">
        <v>-7220</v>
      </c>
      <c r="N4334" s="1">
        <v>11550</v>
      </c>
      <c r="O4334" s="1">
        <v>4330</v>
      </c>
      <c r="P4334" s="1"/>
      <c r="Q4334" s="12"/>
      <c r="R4334" s="29">
        <f t="shared" si="204"/>
        <v>4330</v>
      </c>
      <c r="S4334" t="str">
        <f t="shared" si="205"/>
        <v>Sobre ingreso</v>
      </c>
      <c r="T4334" s="10">
        <f>IFERROR(VLOOKUP(A4334,[1]!Tabla1[[#All],[Material]:[venta nueva]],38,FALSE),0)</f>
        <v>0</v>
      </c>
    </row>
    <row r="4335" spans="1:20" hidden="1" x14ac:dyDescent="0.35">
      <c r="A4335">
        <f t="shared" si="203"/>
        <v>1012532</v>
      </c>
      <c r="B4335" s="6" t="s">
        <v>1188</v>
      </c>
      <c r="C4335" s="7" t="s">
        <v>658</v>
      </c>
      <c r="D4335" s="7" t="s">
        <v>1096</v>
      </c>
      <c r="E4335" s="7" t="s">
        <v>813</v>
      </c>
      <c r="F4335" s="7" t="s">
        <v>814</v>
      </c>
      <c r="G4335" s="7" t="s">
        <v>1065</v>
      </c>
      <c r="H4335" s="7" t="s">
        <v>981</v>
      </c>
      <c r="I4335" s="6" t="s">
        <v>8</v>
      </c>
      <c r="J4335" s="1">
        <v>169</v>
      </c>
      <c r="K4335" s="1">
        <v>6000</v>
      </c>
      <c r="L4335" s="1">
        <v>6169</v>
      </c>
      <c r="M4335" s="1">
        <v>0</v>
      </c>
      <c r="N4335" s="1">
        <v>6000</v>
      </c>
      <c r="O4335" s="1">
        <v>6000</v>
      </c>
      <c r="P4335" s="1">
        <v>6168.8519999999999</v>
      </c>
      <c r="Q4335" s="12"/>
      <c r="R4335" s="29">
        <f t="shared" si="204"/>
        <v>-168.85199999999986</v>
      </c>
      <c r="S4335" t="str">
        <f t="shared" si="205"/>
        <v>Pendiente de ingreso</v>
      </c>
      <c r="T4335" s="10">
        <f>IFERROR(VLOOKUP(A4335,[1]!Tabla1[[#All],[Material]:[venta nueva]],38,FALSE),0)</f>
        <v>0</v>
      </c>
    </row>
    <row r="4336" spans="1:20" hidden="1" x14ac:dyDescent="0.35">
      <c r="A4336">
        <f t="shared" si="203"/>
        <v>1012534</v>
      </c>
      <c r="B4336" s="6" t="s">
        <v>1188</v>
      </c>
      <c r="C4336" s="7" t="s">
        <v>658</v>
      </c>
      <c r="D4336" s="7" t="s">
        <v>1096</v>
      </c>
      <c r="E4336" s="7" t="s">
        <v>815</v>
      </c>
      <c r="F4336" s="7" t="s">
        <v>816</v>
      </c>
      <c r="G4336" s="7" t="s">
        <v>1073</v>
      </c>
      <c r="H4336" s="7" t="s">
        <v>998</v>
      </c>
      <c r="I4336" s="6" t="s">
        <v>10</v>
      </c>
      <c r="J4336" s="1">
        <v>-423342</v>
      </c>
      <c r="K4336" s="1">
        <v>648000</v>
      </c>
      <c r="L4336" s="1">
        <v>224658</v>
      </c>
      <c r="M4336" s="1">
        <v>-466117</v>
      </c>
      <c r="N4336" s="1">
        <v>643342</v>
      </c>
      <c r="O4336" s="1">
        <v>177225</v>
      </c>
      <c r="P4336" s="1">
        <v>220000</v>
      </c>
      <c r="Q4336" s="12"/>
      <c r="R4336" s="29">
        <f t="shared" si="204"/>
        <v>-42775</v>
      </c>
      <c r="S4336" t="str">
        <f t="shared" si="205"/>
        <v>Pendiente de ingreso</v>
      </c>
      <c r="T4336" s="10">
        <f>IFERROR(VLOOKUP(A4336,[1]!Tabla1[[#All],[Material]:[venta nueva]],38,FALSE),0)</f>
        <v>0</v>
      </c>
    </row>
    <row r="4337" spans="1:20" hidden="1" x14ac:dyDescent="0.35">
      <c r="A4337">
        <f t="shared" si="203"/>
        <v>1012598</v>
      </c>
      <c r="B4337" s="6" t="s">
        <v>1188</v>
      </c>
      <c r="C4337" s="7" t="s">
        <v>658</v>
      </c>
      <c r="D4337" s="7" t="s">
        <v>1096</v>
      </c>
      <c r="E4337" s="7" t="s">
        <v>821</v>
      </c>
      <c r="F4337" s="7" t="s">
        <v>822</v>
      </c>
      <c r="G4337" s="7" t="s">
        <v>1072</v>
      </c>
      <c r="H4337" s="7" t="s">
        <v>993</v>
      </c>
      <c r="I4337" s="6" t="s">
        <v>14</v>
      </c>
      <c r="J4337" s="1">
        <v>-7580</v>
      </c>
      <c r="K4337" s="1">
        <v>3391</v>
      </c>
      <c r="L4337" s="1">
        <v>0</v>
      </c>
      <c r="M4337" s="1">
        <v>-6300</v>
      </c>
      <c r="N4337" s="1">
        <v>3391</v>
      </c>
      <c r="O4337" s="1">
        <v>0</v>
      </c>
      <c r="P4337" s="1"/>
      <c r="Q4337" s="12"/>
      <c r="R4337" s="29">
        <f t="shared" si="204"/>
        <v>0</v>
      </c>
      <c r="S4337" t="str">
        <f t="shared" si="205"/>
        <v>OK</v>
      </c>
      <c r="T4337" s="10">
        <f>IFERROR(VLOOKUP(A4337,[1]!Tabla1[[#All],[Material]:[venta nueva]],38,FALSE),0)</f>
        <v>0</v>
      </c>
    </row>
    <row r="4338" spans="1:20" hidden="1" x14ac:dyDescent="0.35">
      <c r="A4338">
        <f t="shared" si="203"/>
        <v>1012601</v>
      </c>
      <c r="B4338" s="6" t="s">
        <v>1188</v>
      </c>
      <c r="C4338" s="7" t="s">
        <v>658</v>
      </c>
      <c r="D4338" s="7" t="s">
        <v>1096</v>
      </c>
      <c r="E4338" s="7" t="s">
        <v>823</v>
      </c>
      <c r="F4338" s="7" t="s">
        <v>1452</v>
      </c>
      <c r="G4338" s="7" t="s">
        <v>1065</v>
      </c>
      <c r="H4338" s="7" t="s">
        <v>995</v>
      </c>
      <c r="I4338" s="6" t="s">
        <v>8</v>
      </c>
      <c r="J4338" s="1">
        <v>-13997</v>
      </c>
      <c r="K4338" s="1">
        <v>187598</v>
      </c>
      <c r="L4338" s="1">
        <v>173601</v>
      </c>
      <c r="M4338" s="1">
        <v>-1346</v>
      </c>
      <c r="N4338" s="1">
        <v>174946</v>
      </c>
      <c r="O4338" s="1">
        <v>173600</v>
      </c>
      <c r="P4338" s="1">
        <v>173599.62400000001</v>
      </c>
      <c r="Q4338" s="12"/>
      <c r="R4338" s="29">
        <f t="shared" si="204"/>
        <v>0.37599999998928979</v>
      </c>
      <c r="S4338" t="str">
        <f t="shared" si="205"/>
        <v>Sobre ingreso</v>
      </c>
      <c r="T4338" s="10">
        <f>IFERROR(VLOOKUP(A4338,[1]!Tabla1[[#All],[Material]:[venta nueva]],38,FALSE),0)</f>
        <v>0</v>
      </c>
    </row>
    <row r="4339" spans="1:20" hidden="1" x14ac:dyDescent="0.35">
      <c r="A4339">
        <f t="shared" si="203"/>
        <v>1012633</v>
      </c>
      <c r="B4339" s="6" t="s">
        <v>1188</v>
      </c>
      <c r="C4339" s="7" t="s">
        <v>658</v>
      </c>
      <c r="D4339" s="7" t="s">
        <v>1096</v>
      </c>
      <c r="E4339" s="7" t="s">
        <v>827</v>
      </c>
      <c r="F4339" s="7" t="s">
        <v>771</v>
      </c>
      <c r="G4339" s="7" t="s">
        <v>1065</v>
      </c>
      <c r="H4339" s="7" t="s">
        <v>995</v>
      </c>
      <c r="I4339" s="6" t="s">
        <v>8</v>
      </c>
      <c r="J4339" s="1">
        <v>78</v>
      </c>
      <c r="K4339" s="1">
        <v>0</v>
      </c>
      <c r="L4339" s="1">
        <v>0</v>
      </c>
      <c r="M4339" s="1">
        <v>78</v>
      </c>
      <c r="N4339" s="1">
        <v>0</v>
      </c>
      <c r="O4339" s="1">
        <v>0</v>
      </c>
      <c r="P4339" s="1"/>
      <c r="Q4339" s="12"/>
      <c r="R4339" s="29">
        <f t="shared" si="204"/>
        <v>0</v>
      </c>
      <c r="S4339" t="str">
        <f t="shared" si="205"/>
        <v>OK</v>
      </c>
      <c r="T4339" s="10">
        <f>IFERROR(VLOOKUP(A4339,[1]!Tabla1[[#All],[Material]:[venta nueva]],38,FALSE),0)</f>
        <v>0</v>
      </c>
    </row>
    <row r="4340" spans="1:20" hidden="1" x14ac:dyDescent="0.35">
      <c r="A4340">
        <f t="shared" si="203"/>
        <v>1012681</v>
      </c>
      <c r="B4340" s="6" t="s">
        <v>1188</v>
      </c>
      <c r="C4340" s="7" t="s">
        <v>658</v>
      </c>
      <c r="D4340" s="7" t="s">
        <v>1096</v>
      </c>
      <c r="E4340" s="7" t="s">
        <v>830</v>
      </c>
      <c r="F4340" s="7" t="s">
        <v>831</v>
      </c>
      <c r="G4340" s="7" t="s">
        <v>1069</v>
      </c>
      <c r="H4340" s="7" t="s">
        <v>1000</v>
      </c>
      <c r="I4340" s="6" t="s">
        <v>14</v>
      </c>
      <c r="J4340" s="1">
        <v>-48480</v>
      </c>
      <c r="K4340" s="1">
        <v>36000</v>
      </c>
      <c r="L4340" s="1">
        <v>0</v>
      </c>
      <c r="M4340" s="1">
        <v>-36380</v>
      </c>
      <c r="N4340" s="1">
        <v>36000</v>
      </c>
      <c r="O4340" s="1">
        <v>0</v>
      </c>
      <c r="P4340" s="1"/>
      <c r="Q4340" s="12"/>
      <c r="R4340" s="29">
        <f t="shared" si="204"/>
        <v>0</v>
      </c>
      <c r="S4340" t="str">
        <f t="shared" si="205"/>
        <v>OK</v>
      </c>
      <c r="T4340" s="10">
        <f>IFERROR(VLOOKUP(A4340,[1]!Tabla1[[#All],[Material]:[venta nueva]],38,FALSE),0)</f>
        <v>0</v>
      </c>
    </row>
    <row r="4341" spans="1:20" hidden="1" x14ac:dyDescent="0.35">
      <c r="A4341">
        <f t="shared" si="203"/>
        <v>1012694</v>
      </c>
      <c r="B4341" s="6" t="s">
        <v>1188</v>
      </c>
      <c r="C4341" s="7" t="s">
        <v>658</v>
      </c>
      <c r="D4341" s="7" t="s">
        <v>1096</v>
      </c>
      <c r="E4341" s="7" t="s">
        <v>832</v>
      </c>
      <c r="F4341" s="7" t="s">
        <v>1282</v>
      </c>
      <c r="G4341" s="7" t="s">
        <v>1066</v>
      </c>
      <c r="H4341" s="7" t="s">
        <v>982</v>
      </c>
      <c r="I4341" s="6" t="s">
        <v>8</v>
      </c>
      <c r="J4341" s="1">
        <v>-91885</v>
      </c>
      <c r="K4341" s="1">
        <v>146317</v>
      </c>
      <c r="L4341" s="1">
        <v>54432</v>
      </c>
      <c r="M4341" s="1">
        <v>-93210</v>
      </c>
      <c r="N4341" s="1">
        <v>153084</v>
      </c>
      <c r="O4341" s="1">
        <v>59874</v>
      </c>
      <c r="P4341" s="1"/>
      <c r="Q4341" s="12"/>
      <c r="R4341" s="29">
        <f t="shared" si="204"/>
        <v>59874</v>
      </c>
      <c r="S4341" t="str">
        <f t="shared" si="205"/>
        <v>Sobre ingreso</v>
      </c>
      <c r="T4341" s="10">
        <f>IFERROR(VLOOKUP(A4341,[1]!Tabla1[[#All],[Material]:[venta nueva]],38,FALSE),0)</f>
        <v>0</v>
      </c>
    </row>
    <row r="4342" spans="1:20" hidden="1" x14ac:dyDescent="0.35">
      <c r="A4342">
        <f t="shared" si="203"/>
        <v>1012724</v>
      </c>
      <c r="B4342" s="6" t="s">
        <v>1188</v>
      </c>
      <c r="C4342" s="7" t="s">
        <v>658</v>
      </c>
      <c r="D4342" s="7" t="s">
        <v>1096</v>
      </c>
      <c r="E4342" s="7" t="s">
        <v>839</v>
      </c>
      <c r="F4342" s="7" t="s">
        <v>840</v>
      </c>
      <c r="G4342" s="7" t="s">
        <v>1065</v>
      </c>
      <c r="H4342" s="7" t="s">
        <v>989</v>
      </c>
      <c r="I4342" s="6" t="s">
        <v>9</v>
      </c>
      <c r="J4342" s="1">
        <v>1073</v>
      </c>
      <c r="K4342" s="1">
        <v>0</v>
      </c>
      <c r="L4342" s="1">
        <v>1073</v>
      </c>
      <c r="M4342" s="1">
        <v>9182</v>
      </c>
      <c r="N4342" s="1">
        <v>0</v>
      </c>
      <c r="O4342" s="1">
        <v>9182</v>
      </c>
      <c r="P4342" s="1">
        <v>13500</v>
      </c>
      <c r="Q4342" s="12"/>
      <c r="R4342" s="29">
        <f t="shared" si="204"/>
        <v>-4318</v>
      </c>
      <c r="S4342" t="str">
        <f t="shared" si="205"/>
        <v>Pendiente de ingreso</v>
      </c>
      <c r="T4342" s="10">
        <f>IFERROR(VLOOKUP(A4342,[1]!Tabla1[[#All],[Material]:[venta nueva]],38,FALSE),0)</f>
        <v>0</v>
      </c>
    </row>
    <row r="4343" spans="1:20" hidden="1" x14ac:dyDescent="0.35">
      <c r="A4343">
        <f t="shared" si="203"/>
        <v>1012725</v>
      </c>
      <c r="B4343" s="6" t="s">
        <v>1188</v>
      </c>
      <c r="C4343" s="7" t="s">
        <v>658</v>
      </c>
      <c r="D4343" s="7" t="s">
        <v>1096</v>
      </c>
      <c r="E4343" s="7" t="s">
        <v>841</v>
      </c>
      <c r="F4343" s="7" t="s">
        <v>842</v>
      </c>
      <c r="G4343" s="7" t="s">
        <v>985</v>
      </c>
      <c r="H4343" s="7" t="s">
        <v>985</v>
      </c>
      <c r="I4343" s="6" t="s">
        <v>10</v>
      </c>
      <c r="J4343" s="1">
        <v>48</v>
      </c>
      <c r="K4343" s="1">
        <v>19952</v>
      </c>
      <c r="L4343" s="1">
        <v>20000</v>
      </c>
      <c r="M4343" s="1">
        <v>563</v>
      </c>
      <c r="N4343" s="1">
        <v>19952</v>
      </c>
      <c r="O4343" s="1">
        <v>20515</v>
      </c>
      <c r="P4343" s="1">
        <v>20012.831999999999</v>
      </c>
      <c r="Q4343" s="12"/>
      <c r="R4343" s="29">
        <f t="shared" si="204"/>
        <v>502.16800000000148</v>
      </c>
      <c r="S4343" t="str">
        <f t="shared" si="205"/>
        <v>Sobre ingreso</v>
      </c>
      <c r="T4343" s="10">
        <f>IFERROR(VLOOKUP(A4343,[1]!Tabla1[[#All],[Material]:[venta nueva]],38,FALSE),0)</f>
        <v>0</v>
      </c>
    </row>
    <row r="4344" spans="1:20" hidden="1" x14ac:dyDescent="0.35">
      <c r="A4344">
        <f t="shared" si="203"/>
        <v>1012730</v>
      </c>
      <c r="B4344" s="6" t="s">
        <v>1188</v>
      </c>
      <c r="C4344" s="7" t="s">
        <v>658</v>
      </c>
      <c r="D4344" s="7" t="s">
        <v>1096</v>
      </c>
      <c r="E4344" s="7" t="s">
        <v>843</v>
      </c>
      <c r="F4344" s="7" t="s">
        <v>844</v>
      </c>
      <c r="G4344" s="7" t="s">
        <v>1065</v>
      </c>
      <c r="H4344" s="7" t="s">
        <v>989</v>
      </c>
      <c r="I4344" s="6" t="s">
        <v>9</v>
      </c>
      <c r="J4344" s="1">
        <v>10213</v>
      </c>
      <c r="K4344" s="1">
        <v>0</v>
      </c>
      <c r="L4344" s="1">
        <v>10213</v>
      </c>
      <c r="M4344" s="1">
        <v>29893</v>
      </c>
      <c r="N4344" s="1">
        <v>0</v>
      </c>
      <c r="O4344" s="1">
        <v>29893</v>
      </c>
      <c r="P4344" s="1">
        <v>29703</v>
      </c>
      <c r="Q4344" s="12"/>
      <c r="R4344" s="29">
        <f t="shared" si="204"/>
        <v>190</v>
      </c>
      <c r="S4344" t="str">
        <f t="shared" si="205"/>
        <v>Sobre ingreso</v>
      </c>
      <c r="T4344" s="10">
        <f>IFERROR(VLOOKUP(A4344,[1]!Tabla1[[#All],[Material]:[venta nueva]],38,FALSE),0)</f>
        <v>0</v>
      </c>
    </row>
    <row r="4345" spans="1:20" hidden="1" x14ac:dyDescent="0.35">
      <c r="A4345">
        <f t="shared" si="203"/>
        <v>1012744</v>
      </c>
      <c r="B4345" s="6" t="s">
        <v>1188</v>
      </c>
      <c r="C4345" s="7" t="s">
        <v>658</v>
      </c>
      <c r="D4345" s="7" t="s">
        <v>1096</v>
      </c>
      <c r="E4345" s="7" t="s">
        <v>1099</v>
      </c>
      <c r="F4345" s="7" t="s">
        <v>1100</v>
      </c>
      <c r="G4345" s="7" t="s">
        <v>1066</v>
      </c>
      <c r="H4345" s="7" t="s">
        <v>982</v>
      </c>
      <c r="I4345" s="6" t="s">
        <v>11</v>
      </c>
      <c r="J4345" s="1">
        <v>21</v>
      </c>
      <c r="K4345" s="1">
        <v>0</v>
      </c>
      <c r="L4345" s="1">
        <v>0</v>
      </c>
      <c r="M4345" s="1"/>
      <c r="N4345" s="1"/>
      <c r="O4345" s="1"/>
      <c r="P4345" s="1"/>
      <c r="Q4345" s="12"/>
      <c r="R4345" s="29">
        <f t="shared" si="204"/>
        <v>0</v>
      </c>
      <c r="S4345" t="str">
        <f t="shared" si="205"/>
        <v>OK</v>
      </c>
      <c r="T4345" s="10">
        <f>IFERROR(VLOOKUP(A4345,[1]!Tabla1[[#All],[Material]:[venta nueva]],38,FALSE),0)</f>
        <v>0</v>
      </c>
    </row>
    <row r="4346" spans="1:20" hidden="1" x14ac:dyDescent="0.35">
      <c r="A4346">
        <f t="shared" si="203"/>
        <v>1012745</v>
      </c>
      <c r="B4346" s="6" t="s">
        <v>1188</v>
      </c>
      <c r="C4346" s="7" t="s">
        <v>658</v>
      </c>
      <c r="D4346" s="7" t="s">
        <v>1096</v>
      </c>
      <c r="E4346" s="7" t="s">
        <v>845</v>
      </c>
      <c r="F4346" s="7" t="s">
        <v>846</v>
      </c>
      <c r="G4346" s="7" t="s">
        <v>1065</v>
      </c>
      <c r="H4346" s="7" t="s">
        <v>989</v>
      </c>
      <c r="I4346" s="6" t="s">
        <v>9</v>
      </c>
      <c r="J4346" s="1">
        <v>91</v>
      </c>
      <c r="K4346" s="1">
        <v>0</v>
      </c>
      <c r="L4346" s="1">
        <v>0</v>
      </c>
      <c r="M4346" s="1">
        <v>747</v>
      </c>
      <c r="N4346" s="1">
        <v>0</v>
      </c>
      <c r="O4346" s="1">
        <v>0</v>
      </c>
      <c r="P4346" s="1"/>
      <c r="Q4346" s="12"/>
      <c r="R4346" s="29">
        <f t="shared" si="204"/>
        <v>0</v>
      </c>
      <c r="S4346" t="str">
        <f t="shared" si="205"/>
        <v>OK</v>
      </c>
      <c r="T4346" s="10">
        <f>IFERROR(VLOOKUP(A4346,[1]!Tabla1[[#All],[Material]:[venta nueva]],38,FALSE),0)</f>
        <v>0</v>
      </c>
    </row>
    <row r="4347" spans="1:20" hidden="1" x14ac:dyDescent="0.35">
      <c r="A4347">
        <f t="shared" si="203"/>
        <v>1012773</v>
      </c>
      <c r="B4347" s="6" t="s">
        <v>1188</v>
      </c>
      <c r="C4347" s="7" t="s">
        <v>658</v>
      </c>
      <c r="D4347" s="7" t="s">
        <v>1096</v>
      </c>
      <c r="E4347" s="7" t="s">
        <v>851</v>
      </c>
      <c r="F4347" s="7" t="s">
        <v>824</v>
      </c>
      <c r="G4347" s="7" t="s">
        <v>1065</v>
      </c>
      <c r="H4347" s="7" t="s">
        <v>995</v>
      </c>
      <c r="I4347" s="6" t="s">
        <v>9</v>
      </c>
      <c r="J4347" s="1">
        <v>-10991</v>
      </c>
      <c r="K4347" s="1">
        <v>10991</v>
      </c>
      <c r="L4347" s="1">
        <v>0</v>
      </c>
      <c r="M4347" s="1">
        <v>2081</v>
      </c>
      <c r="N4347" s="1">
        <v>10991</v>
      </c>
      <c r="O4347" s="1">
        <v>13072</v>
      </c>
      <c r="P4347" s="1"/>
      <c r="Q4347" s="12"/>
      <c r="R4347" s="29">
        <f t="shared" si="204"/>
        <v>13072</v>
      </c>
      <c r="S4347" t="str">
        <f t="shared" si="205"/>
        <v>Sobre ingreso</v>
      </c>
      <c r="T4347" s="10">
        <f>IFERROR(VLOOKUP(A4347,[1]!Tabla1[[#All],[Material]:[venta nueva]],38,FALSE),0)</f>
        <v>0</v>
      </c>
    </row>
    <row r="4348" spans="1:20" hidden="1" x14ac:dyDescent="0.35">
      <c r="A4348">
        <f t="shared" si="203"/>
        <v>1012796</v>
      </c>
      <c r="B4348" s="6" t="s">
        <v>1188</v>
      </c>
      <c r="C4348" s="7" t="s">
        <v>658</v>
      </c>
      <c r="D4348" s="7" t="s">
        <v>1096</v>
      </c>
      <c r="E4348" s="7" t="s">
        <v>1190</v>
      </c>
      <c r="F4348" s="7" t="s">
        <v>1191</v>
      </c>
      <c r="G4348" s="7" t="s">
        <v>1068</v>
      </c>
      <c r="H4348" s="7" t="s">
        <v>1192</v>
      </c>
      <c r="I4348" s="6" t="s">
        <v>10</v>
      </c>
      <c r="J4348" s="1">
        <v>0</v>
      </c>
      <c r="K4348" s="1">
        <v>60000</v>
      </c>
      <c r="L4348" s="1">
        <v>60000</v>
      </c>
      <c r="M4348" s="1">
        <v>0</v>
      </c>
      <c r="N4348" s="1">
        <v>60000</v>
      </c>
      <c r="O4348" s="1">
        <v>60000</v>
      </c>
      <c r="P4348" s="1">
        <v>60000</v>
      </c>
      <c r="Q4348" s="12"/>
      <c r="R4348" s="29">
        <f t="shared" si="204"/>
        <v>0</v>
      </c>
      <c r="S4348" t="str">
        <f t="shared" si="205"/>
        <v>OK</v>
      </c>
      <c r="T4348" s="10">
        <f>IFERROR(VLOOKUP(A4348,[1]!Tabla1[[#All],[Material]:[venta nueva]],38,FALSE),0)</f>
        <v>0</v>
      </c>
    </row>
    <row r="4349" spans="1:20" hidden="1" x14ac:dyDescent="0.35">
      <c r="A4349">
        <f t="shared" si="203"/>
        <v>1010877</v>
      </c>
      <c r="B4349" s="6" t="s">
        <v>1188</v>
      </c>
      <c r="C4349" s="7" t="s">
        <v>658</v>
      </c>
      <c r="D4349" s="7" t="s">
        <v>1097</v>
      </c>
      <c r="E4349" s="7" t="s">
        <v>660</v>
      </c>
      <c r="F4349" s="7" t="s">
        <v>661</v>
      </c>
      <c r="G4349" s="7" t="s">
        <v>1065</v>
      </c>
      <c r="H4349" s="7" t="s">
        <v>981</v>
      </c>
      <c r="I4349" s="6" t="s">
        <v>662</v>
      </c>
      <c r="J4349" s="1"/>
      <c r="K4349" s="1"/>
      <c r="L4349" s="1"/>
      <c r="M4349" s="1"/>
      <c r="N4349" s="1"/>
      <c r="O4349" s="1"/>
      <c r="P4349" s="1"/>
      <c r="Q4349" s="12">
        <v>103357</v>
      </c>
      <c r="R4349" s="29">
        <f t="shared" si="204"/>
        <v>0</v>
      </c>
      <c r="S4349" t="str">
        <f t="shared" si="205"/>
        <v>OK</v>
      </c>
      <c r="T4349" s="10">
        <f>IFERROR(VLOOKUP(A4349,[1]!Tabla1[[#All],[Material]:[venta nueva]],38,FALSE),0)</f>
        <v>0</v>
      </c>
    </row>
    <row r="4350" spans="1:20" hidden="1" x14ac:dyDescent="0.35">
      <c r="A4350">
        <f t="shared" si="203"/>
        <v>1010885</v>
      </c>
      <c r="B4350" s="6" t="s">
        <v>1188</v>
      </c>
      <c r="C4350" s="7" t="s">
        <v>658</v>
      </c>
      <c r="D4350" s="7" t="s">
        <v>1097</v>
      </c>
      <c r="E4350" s="7" t="s">
        <v>663</v>
      </c>
      <c r="F4350" s="7" t="s">
        <v>664</v>
      </c>
      <c r="G4350" s="7" t="s">
        <v>1066</v>
      </c>
      <c r="H4350" s="7" t="s">
        <v>982</v>
      </c>
      <c r="I4350" s="6" t="s">
        <v>8</v>
      </c>
      <c r="J4350" s="1"/>
      <c r="K4350" s="1"/>
      <c r="L4350" s="1"/>
      <c r="M4350" s="1"/>
      <c r="N4350" s="1"/>
      <c r="O4350" s="1"/>
      <c r="P4350" s="1"/>
      <c r="Q4350" s="12">
        <v>2286</v>
      </c>
      <c r="R4350" s="29">
        <f t="shared" si="204"/>
        <v>0</v>
      </c>
      <c r="S4350" t="str">
        <f t="shared" si="205"/>
        <v>OK</v>
      </c>
      <c r="T4350" s="10">
        <f>IFERROR(VLOOKUP(A4350,[1]!Tabla1[[#All],[Material]:[venta nueva]],38,FALSE),0)</f>
        <v>0</v>
      </c>
    </row>
    <row r="4351" spans="1:20" hidden="1" x14ac:dyDescent="0.35">
      <c r="A4351">
        <f t="shared" si="203"/>
        <v>1010886</v>
      </c>
      <c r="B4351" s="6" t="s">
        <v>1188</v>
      </c>
      <c r="C4351" s="7" t="s">
        <v>658</v>
      </c>
      <c r="D4351" s="7" t="s">
        <v>1097</v>
      </c>
      <c r="E4351" s="7" t="s">
        <v>665</v>
      </c>
      <c r="F4351" s="7" t="s">
        <v>666</v>
      </c>
      <c r="G4351" s="7" t="s">
        <v>1066</v>
      </c>
      <c r="H4351" s="7" t="s">
        <v>982</v>
      </c>
      <c r="I4351" s="6" t="s">
        <v>8</v>
      </c>
      <c r="J4351" s="1"/>
      <c r="K4351" s="1"/>
      <c r="L4351" s="1"/>
      <c r="M4351" s="1"/>
      <c r="N4351" s="1"/>
      <c r="O4351" s="1"/>
      <c r="P4351" s="1"/>
      <c r="Q4351" s="12">
        <v>277</v>
      </c>
      <c r="R4351" s="29">
        <f t="shared" si="204"/>
        <v>0</v>
      </c>
      <c r="S4351" t="str">
        <f t="shared" si="205"/>
        <v>OK</v>
      </c>
      <c r="T4351" s="10">
        <f>IFERROR(VLOOKUP(A4351,[1]!Tabla1[[#All],[Material]:[venta nueva]],38,FALSE),0)</f>
        <v>0</v>
      </c>
    </row>
    <row r="4352" spans="1:20" hidden="1" x14ac:dyDescent="0.35">
      <c r="A4352">
        <f t="shared" si="203"/>
        <v>1011105</v>
      </c>
      <c r="B4352" s="6" t="s">
        <v>1188</v>
      </c>
      <c r="C4352" s="7" t="s">
        <v>658</v>
      </c>
      <c r="D4352" s="7" t="s">
        <v>1097</v>
      </c>
      <c r="E4352" s="7" t="s">
        <v>675</v>
      </c>
      <c r="F4352" s="7" t="s">
        <v>676</v>
      </c>
      <c r="G4352" s="7" t="s">
        <v>1068</v>
      </c>
      <c r="H4352" s="7" t="s">
        <v>984</v>
      </c>
      <c r="I4352" s="6" t="s">
        <v>8</v>
      </c>
      <c r="J4352" s="1"/>
      <c r="K4352" s="1"/>
      <c r="L4352" s="1"/>
      <c r="M4352" s="1"/>
      <c r="N4352" s="1"/>
      <c r="O4352" s="1"/>
      <c r="P4352" s="1"/>
      <c r="Q4352" s="12">
        <v>546</v>
      </c>
      <c r="R4352" s="29">
        <f t="shared" si="204"/>
        <v>0</v>
      </c>
      <c r="S4352" t="str">
        <f t="shared" si="205"/>
        <v>OK</v>
      </c>
      <c r="T4352" s="10">
        <f>IFERROR(VLOOKUP(A4352,[1]!Tabla1[[#All],[Material]:[venta nueva]],38,FALSE),0)</f>
        <v>0</v>
      </c>
    </row>
    <row r="4353" spans="1:20" hidden="1" x14ac:dyDescent="0.35">
      <c r="A4353">
        <f t="shared" si="203"/>
        <v>1011127</v>
      </c>
      <c r="B4353" s="6" t="s">
        <v>1188</v>
      </c>
      <c r="C4353" s="7" t="s">
        <v>658</v>
      </c>
      <c r="D4353" s="7" t="s">
        <v>1097</v>
      </c>
      <c r="E4353" s="7" t="s">
        <v>677</v>
      </c>
      <c r="F4353" s="7" t="s">
        <v>678</v>
      </c>
      <c r="G4353" s="7" t="s">
        <v>1066</v>
      </c>
      <c r="H4353" s="7" t="s">
        <v>982</v>
      </c>
      <c r="I4353" s="6" t="s">
        <v>10</v>
      </c>
      <c r="J4353" s="1"/>
      <c r="K4353" s="1"/>
      <c r="L4353" s="1"/>
      <c r="M4353" s="1"/>
      <c r="N4353" s="1"/>
      <c r="O4353" s="1"/>
      <c r="P4353" s="1"/>
      <c r="Q4353" s="12">
        <v>1373476</v>
      </c>
      <c r="R4353" s="29">
        <f t="shared" si="204"/>
        <v>0</v>
      </c>
      <c r="S4353" t="str">
        <f t="shared" si="205"/>
        <v>OK</v>
      </c>
      <c r="T4353" s="10">
        <f>IFERROR(VLOOKUP(A4353,[1]!Tabla1[[#All],[Material]:[venta nueva]],38,FALSE),0)</f>
        <v>0</v>
      </c>
    </row>
    <row r="4354" spans="1:20" hidden="1" x14ac:dyDescent="0.35">
      <c r="A4354">
        <f t="shared" si="203"/>
        <v>1011150</v>
      </c>
      <c r="B4354" s="6" t="s">
        <v>1188</v>
      </c>
      <c r="C4354" s="7" t="s">
        <v>658</v>
      </c>
      <c r="D4354" s="7" t="s">
        <v>1097</v>
      </c>
      <c r="E4354" s="7" t="s">
        <v>679</v>
      </c>
      <c r="F4354" s="7" t="s">
        <v>680</v>
      </c>
      <c r="G4354" s="7" t="s">
        <v>1068</v>
      </c>
      <c r="H4354" s="7" t="s">
        <v>984</v>
      </c>
      <c r="I4354" s="6" t="s">
        <v>10</v>
      </c>
      <c r="J4354" s="1"/>
      <c r="K4354" s="1"/>
      <c r="L4354" s="1"/>
      <c r="M4354" s="1"/>
      <c r="N4354" s="1"/>
      <c r="O4354" s="1"/>
      <c r="P4354" s="1"/>
      <c r="Q4354" s="12">
        <v>48243</v>
      </c>
      <c r="R4354" s="29">
        <f t="shared" si="204"/>
        <v>0</v>
      </c>
      <c r="S4354" t="str">
        <f t="shared" si="205"/>
        <v>OK</v>
      </c>
      <c r="T4354" s="10">
        <f>IFERROR(VLOOKUP(A4354,[1]!Tabla1[[#All],[Material]:[venta nueva]],38,FALSE),0)</f>
        <v>0</v>
      </c>
    </row>
    <row r="4355" spans="1:20" hidden="1" x14ac:dyDescent="0.35">
      <c r="A4355">
        <f t="shared" si="203"/>
        <v>1011250</v>
      </c>
      <c r="B4355" s="6" t="s">
        <v>1188</v>
      </c>
      <c r="C4355" s="7" t="s">
        <v>658</v>
      </c>
      <c r="D4355" s="7" t="s">
        <v>1097</v>
      </c>
      <c r="E4355" s="7" t="s">
        <v>683</v>
      </c>
      <c r="F4355" s="7" t="s">
        <v>684</v>
      </c>
      <c r="G4355" s="7" t="s">
        <v>1066</v>
      </c>
      <c r="H4355" s="7" t="s">
        <v>982</v>
      </c>
      <c r="I4355" s="6" t="s">
        <v>8</v>
      </c>
      <c r="J4355" s="1"/>
      <c r="K4355" s="1"/>
      <c r="L4355" s="1"/>
      <c r="M4355" s="1"/>
      <c r="N4355" s="1"/>
      <c r="O4355" s="1"/>
      <c r="P4355" s="1"/>
      <c r="Q4355" s="12">
        <v>28193</v>
      </c>
      <c r="R4355" s="29">
        <f t="shared" si="204"/>
        <v>0</v>
      </c>
      <c r="S4355" t="str">
        <f t="shared" si="205"/>
        <v>OK</v>
      </c>
      <c r="T4355" s="10">
        <f>IFERROR(VLOOKUP(A4355,[1]!Tabla1[[#All],[Material]:[venta nueva]],38,FALSE),0)</f>
        <v>0</v>
      </c>
    </row>
    <row r="4356" spans="1:20" hidden="1" x14ac:dyDescent="0.35">
      <c r="A4356">
        <f t="shared" si="203"/>
        <v>1011421</v>
      </c>
      <c r="B4356" s="6" t="s">
        <v>1188</v>
      </c>
      <c r="C4356" s="7" t="s">
        <v>658</v>
      </c>
      <c r="D4356" s="7" t="s">
        <v>1097</v>
      </c>
      <c r="E4356" s="7" t="s">
        <v>689</v>
      </c>
      <c r="F4356" s="7" t="s">
        <v>690</v>
      </c>
      <c r="G4356" s="7" t="s">
        <v>1063</v>
      </c>
      <c r="H4356" s="7" t="s">
        <v>988</v>
      </c>
      <c r="I4356" s="6" t="s">
        <v>11</v>
      </c>
      <c r="J4356" s="1"/>
      <c r="K4356" s="1"/>
      <c r="L4356" s="1"/>
      <c r="M4356" s="1"/>
      <c r="N4356" s="1"/>
      <c r="O4356" s="1"/>
      <c r="P4356" s="1"/>
      <c r="Q4356" s="12">
        <v>1009854</v>
      </c>
      <c r="R4356" s="29">
        <f t="shared" si="204"/>
        <v>0</v>
      </c>
      <c r="S4356" t="str">
        <f t="shared" si="205"/>
        <v>OK</v>
      </c>
      <c r="T4356" s="10">
        <f>IFERROR(VLOOKUP(A4356,[1]!Tabla1[[#All],[Material]:[venta nueva]],38,FALSE),0)</f>
        <v>0</v>
      </c>
    </row>
    <row r="4357" spans="1:20" hidden="1" x14ac:dyDescent="0.35">
      <c r="A4357">
        <f t="shared" si="203"/>
        <v>1011560</v>
      </c>
      <c r="B4357" s="6" t="s">
        <v>1188</v>
      </c>
      <c r="C4357" s="7" t="s">
        <v>658</v>
      </c>
      <c r="D4357" s="7" t="s">
        <v>1097</v>
      </c>
      <c r="E4357" s="7" t="s">
        <v>695</v>
      </c>
      <c r="F4357" s="7" t="s">
        <v>696</v>
      </c>
      <c r="G4357" s="7" t="s">
        <v>1065</v>
      </c>
      <c r="H4357" s="7" t="s">
        <v>989</v>
      </c>
      <c r="I4357" s="6" t="s">
        <v>13</v>
      </c>
      <c r="J4357" s="1"/>
      <c r="K4357" s="1"/>
      <c r="L4357" s="1"/>
      <c r="M4357" s="1"/>
      <c r="N4357" s="1"/>
      <c r="O4357" s="1"/>
      <c r="P4357" s="1"/>
      <c r="Q4357" s="12">
        <v>46525</v>
      </c>
      <c r="R4357" s="29">
        <f t="shared" si="204"/>
        <v>0</v>
      </c>
      <c r="S4357" t="str">
        <f t="shared" si="205"/>
        <v>OK</v>
      </c>
      <c r="T4357" s="10">
        <f>IFERROR(VLOOKUP(A4357,[1]!Tabla1[[#All],[Material]:[venta nueva]],38,FALSE),0)</f>
        <v>0</v>
      </c>
    </row>
    <row r="4358" spans="1:20" hidden="1" x14ac:dyDescent="0.35">
      <c r="A4358">
        <f t="shared" ref="A4358:A4421" si="206">+E4358*1</f>
        <v>1011582</v>
      </c>
      <c r="B4358" s="6" t="s">
        <v>1188</v>
      </c>
      <c r="C4358" s="7" t="s">
        <v>658</v>
      </c>
      <c r="D4358" s="7" t="s">
        <v>1097</v>
      </c>
      <c r="E4358" s="7" t="s">
        <v>698</v>
      </c>
      <c r="F4358" s="7" t="s">
        <v>699</v>
      </c>
      <c r="G4358" s="7" t="s">
        <v>1071</v>
      </c>
      <c r="H4358" s="7" t="s">
        <v>991</v>
      </c>
      <c r="I4358" s="6" t="s">
        <v>11</v>
      </c>
      <c r="J4358" s="1"/>
      <c r="K4358" s="1"/>
      <c r="L4358" s="1"/>
      <c r="M4358" s="1"/>
      <c r="N4358" s="1"/>
      <c r="O4358" s="1"/>
      <c r="P4358" s="1"/>
      <c r="Q4358" s="12">
        <v>5301</v>
      </c>
      <c r="R4358" s="29">
        <f t="shared" si="204"/>
        <v>0</v>
      </c>
      <c r="S4358" t="str">
        <f t="shared" si="205"/>
        <v>OK</v>
      </c>
      <c r="T4358" s="10">
        <f>IFERROR(VLOOKUP(A4358,[1]!Tabla1[[#All],[Material]:[venta nueva]],38,FALSE),0)</f>
        <v>0</v>
      </c>
    </row>
    <row r="4359" spans="1:20" hidden="1" x14ac:dyDescent="0.35">
      <c r="A4359">
        <f t="shared" si="206"/>
        <v>1011586</v>
      </c>
      <c r="B4359" s="6" t="s">
        <v>1188</v>
      </c>
      <c r="C4359" s="7" t="s">
        <v>658</v>
      </c>
      <c r="D4359" s="7" t="s">
        <v>1097</v>
      </c>
      <c r="E4359" s="7" t="s">
        <v>700</v>
      </c>
      <c r="F4359" s="7" t="s">
        <v>701</v>
      </c>
      <c r="G4359" s="7" t="s">
        <v>1068</v>
      </c>
      <c r="H4359" s="7" t="s">
        <v>992</v>
      </c>
      <c r="I4359" s="6" t="s">
        <v>14</v>
      </c>
      <c r="J4359" s="1"/>
      <c r="K4359" s="1"/>
      <c r="L4359" s="1"/>
      <c r="M4359" s="1"/>
      <c r="N4359" s="1"/>
      <c r="O4359" s="1"/>
      <c r="P4359" s="1"/>
      <c r="Q4359" s="12">
        <v>65539</v>
      </c>
      <c r="R4359" s="29">
        <f t="shared" si="204"/>
        <v>0</v>
      </c>
      <c r="S4359" t="str">
        <f t="shared" si="205"/>
        <v>OK</v>
      </c>
      <c r="T4359" s="10">
        <f>IFERROR(VLOOKUP(A4359,[1]!Tabla1[[#All],[Material]:[venta nueva]],38,FALSE),0)</f>
        <v>0</v>
      </c>
    </row>
    <row r="4360" spans="1:20" hidden="1" x14ac:dyDescent="0.35">
      <c r="A4360">
        <f t="shared" si="206"/>
        <v>1011701</v>
      </c>
      <c r="B4360" s="6" t="s">
        <v>1188</v>
      </c>
      <c r="C4360" s="7" t="s">
        <v>658</v>
      </c>
      <c r="D4360" s="7" t="s">
        <v>1097</v>
      </c>
      <c r="E4360" s="7" t="s">
        <v>702</v>
      </c>
      <c r="F4360" s="7" t="s">
        <v>703</v>
      </c>
      <c r="G4360" s="7" t="s">
        <v>1066</v>
      </c>
      <c r="H4360" s="7" t="s">
        <v>982</v>
      </c>
      <c r="I4360" s="6" t="s">
        <v>8</v>
      </c>
      <c r="J4360" s="1"/>
      <c r="K4360" s="1"/>
      <c r="L4360" s="1"/>
      <c r="M4360" s="1"/>
      <c r="N4360" s="1"/>
      <c r="O4360" s="1"/>
      <c r="P4360" s="1"/>
      <c r="Q4360" s="12">
        <v>257014</v>
      </c>
      <c r="R4360" s="29">
        <f t="shared" ref="R4360:R4423" si="207">+O4360-P4360</f>
        <v>0</v>
      </c>
      <c r="S4360" t="str">
        <f t="shared" ref="S4360:S4423" si="208">IF(R4360&gt;0,"Sobre ingreso",IF(R4360&lt;0,"Pendiente de ingreso","OK"))</f>
        <v>OK</v>
      </c>
      <c r="T4360" s="10">
        <f>IFERROR(VLOOKUP(A4360,[1]!Tabla1[[#All],[Material]:[venta nueva]],38,FALSE),0)</f>
        <v>0</v>
      </c>
    </row>
    <row r="4361" spans="1:20" hidden="1" x14ac:dyDescent="0.35">
      <c r="A4361">
        <f t="shared" si="206"/>
        <v>1011748</v>
      </c>
      <c r="B4361" s="6" t="s">
        <v>1188</v>
      </c>
      <c r="C4361" s="7" t="s">
        <v>658</v>
      </c>
      <c r="D4361" s="7" t="s">
        <v>1097</v>
      </c>
      <c r="E4361" s="7" t="s">
        <v>704</v>
      </c>
      <c r="F4361" s="7" t="s">
        <v>705</v>
      </c>
      <c r="G4361" s="7" t="s">
        <v>1066</v>
      </c>
      <c r="H4361" s="7" t="s">
        <v>982</v>
      </c>
      <c r="I4361" s="6" t="s">
        <v>9</v>
      </c>
      <c r="J4361" s="1"/>
      <c r="K4361" s="1"/>
      <c r="L4361" s="1"/>
      <c r="M4361" s="1"/>
      <c r="N4361" s="1"/>
      <c r="O4361" s="1"/>
      <c r="P4361" s="1"/>
      <c r="Q4361" s="12">
        <v>128697</v>
      </c>
      <c r="R4361" s="29">
        <f t="shared" si="207"/>
        <v>0</v>
      </c>
      <c r="S4361" t="str">
        <f t="shared" si="208"/>
        <v>OK</v>
      </c>
      <c r="T4361" s="10">
        <f>IFERROR(VLOOKUP(A4361,[1]!Tabla1[[#All],[Material]:[venta nueva]],38,FALSE),0)</f>
        <v>0</v>
      </c>
    </row>
    <row r="4362" spans="1:20" hidden="1" x14ac:dyDescent="0.35">
      <c r="A4362">
        <f t="shared" si="206"/>
        <v>1011967</v>
      </c>
      <c r="B4362" s="6" t="s">
        <v>1188</v>
      </c>
      <c r="C4362" s="7" t="s">
        <v>658</v>
      </c>
      <c r="D4362" s="7" t="s">
        <v>1097</v>
      </c>
      <c r="E4362" s="7" t="s">
        <v>708</v>
      </c>
      <c r="F4362" s="7" t="s">
        <v>709</v>
      </c>
      <c r="G4362" s="7" t="s">
        <v>1072</v>
      </c>
      <c r="H4362" s="7" t="s">
        <v>993</v>
      </c>
      <c r="I4362" s="6" t="s">
        <v>14</v>
      </c>
      <c r="J4362" s="1"/>
      <c r="K4362" s="1"/>
      <c r="L4362" s="1"/>
      <c r="M4362" s="1"/>
      <c r="N4362" s="1"/>
      <c r="O4362" s="1"/>
      <c r="P4362" s="1"/>
      <c r="Q4362" s="12">
        <v>168973</v>
      </c>
      <c r="R4362" s="29">
        <f t="shared" si="207"/>
        <v>0</v>
      </c>
      <c r="S4362" t="str">
        <f t="shared" si="208"/>
        <v>OK</v>
      </c>
      <c r="T4362" s="10">
        <f>IFERROR(VLOOKUP(A4362,[1]!Tabla1[[#All],[Material]:[venta nueva]],38,FALSE),0)</f>
        <v>0</v>
      </c>
    </row>
    <row r="4363" spans="1:20" hidden="1" x14ac:dyDescent="0.35">
      <c r="A4363">
        <f t="shared" si="206"/>
        <v>1011968</v>
      </c>
      <c r="B4363" s="6" t="s">
        <v>1188</v>
      </c>
      <c r="C4363" s="7" t="s">
        <v>658</v>
      </c>
      <c r="D4363" s="7" t="s">
        <v>1097</v>
      </c>
      <c r="E4363" s="7" t="s">
        <v>710</v>
      </c>
      <c r="F4363" s="7" t="s">
        <v>711</v>
      </c>
      <c r="G4363" s="7" t="s">
        <v>1072</v>
      </c>
      <c r="H4363" s="7" t="s">
        <v>993</v>
      </c>
      <c r="I4363" s="6" t="s">
        <v>14</v>
      </c>
      <c r="J4363" s="1"/>
      <c r="K4363" s="1"/>
      <c r="L4363" s="1"/>
      <c r="M4363" s="1"/>
      <c r="N4363" s="1"/>
      <c r="O4363" s="1"/>
      <c r="P4363" s="1"/>
      <c r="Q4363" s="12">
        <v>13542</v>
      </c>
      <c r="R4363" s="29">
        <f t="shared" si="207"/>
        <v>0</v>
      </c>
      <c r="S4363" t="str">
        <f t="shared" si="208"/>
        <v>OK</v>
      </c>
      <c r="T4363" s="10">
        <f>IFERROR(VLOOKUP(A4363,[1]!Tabla1[[#All],[Material]:[venta nueva]],38,FALSE),0)</f>
        <v>0</v>
      </c>
    </row>
    <row r="4364" spans="1:20" hidden="1" x14ac:dyDescent="0.35">
      <c r="A4364">
        <f t="shared" si="206"/>
        <v>1011969</v>
      </c>
      <c r="B4364" s="6" t="s">
        <v>1188</v>
      </c>
      <c r="C4364" s="7" t="s">
        <v>658</v>
      </c>
      <c r="D4364" s="7" t="s">
        <v>1097</v>
      </c>
      <c r="E4364" s="7" t="s">
        <v>712</v>
      </c>
      <c r="F4364" s="7" t="s">
        <v>713</v>
      </c>
      <c r="G4364" s="7" t="s">
        <v>1072</v>
      </c>
      <c r="H4364" s="7" t="s">
        <v>993</v>
      </c>
      <c r="I4364" s="6" t="s">
        <v>14</v>
      </c>
      <c r="J4364" s="1"/>
      <c r="K4364" s="1"/>
      <c r="L4364" s="1"/>
      <c r="M4364" s="1"/>
      <c r="N4364" s="1"/>
      <c r="O4364" s="1"/>
      <c r="P4364" s="1"/>
      <c r="Q4364" s="12">
        <v>130201</v>
      </c>
      <c r="R4364" s="29">
        <f t="shared" si="207"/>
        <v>0</v>
      </c>
      <c r="S4364" t="str">
        <f t="shared" si="208"/>
        <v>OK</v>
      </c>
      <c r="T4364" s="10">
        <f>IFERROR(VLOOKUP(A4364,[1]!Tabla1[[#All],[Material]:[venta nueva]],38,FALSE),0)</f>
        <v>0</v>
      </c>
    </row>
    <row r="4365" spans="1:20" hidden="1" x14ac:dyDescent="0.35">
      <c r="A4365">
        <f t="shared" si="206"/>
        <v>1012012</v>
      </c>
      <c r="B4365" s="6" t="s">
        <v>1188</v>
      </c>
      <c r="C4365" s="7" t="s">
        <v>658</v>
      </c>
      <c r="D4365" s="7" t="s">
        <v>1097</v>
      </c>
      <c r="E4365" s="7" t="s">
        <v>716</v>
      </c>
      <c r="F4365" s="7" t="s">
        <v>717</v>
      </c>
      <c r="G4365" s="7" t="s">
        <v>1068</v>
      </c>
      <c r="H4365" s="7" t="s">
        <v>992</v>
      </c>
      <c r="I4365" s="6" t="s">
        <v>12</v>
      </c>
      <c r="J4365" s="1"/>
      <c r="K4365" s="1"/>
      <c r="L4365" s="1"/>
      <c r="M4365" s="1"/>
      <c r="N4365" s="1"/>
      <c r="O4365" s="1"/>
      <c r="P4365" s="1"/>
      <c r="Q4365" s="12">
        <v>18751</v>
      </c>
      <c r="R4365" s="29">
        <f t="shared" si="207"/>
        <v>0</v>
      </c>
      <c r="S4365" t="str">
        <f t="shared" si="208"/>
        <v>OK</v>
      </c>
      <c r="T4365" s="10">
        <f>IFERROR(VLOOKUP(A4365,[1]!Tabla1[[#All],[Material]:[venta nueva]],38,FALSE),0)</f>
        <v>0</v>
      </c>
    </row>
    <row r="4366" spans="1:20" hidden="1" x14ac:dyDescent="0.35">
      <c r="A4366">
        <f t="shared" si="206"/>
        <v>1012109</v>
      </c>
      <c r="B4366" s="6" t="s">
        <v>1188</v>
      </c>
      <c r="C4366" s="7" t="s">
        <v>658</v>
      </c>
      <c r="D4366" s="7" t="s">
        <v>1097</v>
      </c>
      <c r="E4366" s="7" t="s">
        <v>724</v>
      </c>
      <c r="F4366" s="7" t="s">
        <v>725</v>
      </c>
      <c r="G4366" s="7" t="s">
        <v>1066</v>
      </c>
      <c r="H4366" s="7" t="s">
        <v>982</v>
      </c>
      <c r="I4366" s="6" t="s">
        <v>8</v>
      </c>
      <c r="J4366" s="1"/>
      <c r="K4366" s="1"/>
      <c r="L4366" s="1"/>
      <c r="M4366" s="1"/>
      <c r="N4366" s="1"/>
      <c r="O4366" s="1"/>
      <c r="P4366" s="1"/>
      <c r="Q4366" s="12">
        <v>340692</v>
      </c>
      <c r="R4366" s="29">
        <f t="shared" si="207"/>
        <v>0</v>
      </c>
      <c r="S4366" t="str">
        <f t="shared" si="208"/>
        <v>OK</v>
      </c>
      <c r="T4366" s="10">
        <f>IFERROR(VLOOKUP(A4366,[1]!Tabla1[[#All],[Material]:[venta nueva]],38,FALSE),0)</f>
        <v>0</v>
      </c>
    </row>
    <row r="4367" spans="1:20" hidden="1" x14ac:dyDescent="0.35">
      <c r="A4367">
        <f t="shared" si="206"/>
        <v>1012110</v>
      </c>
      <c r="B4367" s="6" t="s">
        <v>1188</v>
      </c>
      <c r="C4367" s="7" t="s">
        <v>658</v>
      </c>
      <c r="D4367" s="7" t="s">
        <v>1097</v>
      </c>
      <c r="E4367" s="7" t="s">
        <v>726</v>
      </c>
      <c r="F4367" s="7" t="s">
        <v>727</v>
      </c>
      <c r="G4367" s="7" t="s">
        <v>1066</v>
      </c>
      <c r="H4367" s="7" t="s">
        <v>982</v>
      </c>
      <c r="I4367" s="6" t="s">
        <v>8</v>
      </c>
      <c r="J4367" s="1"/>
      <c r="K4367" s="1"/>
      <c r="L4367" s="1"/>
      <c r="M4367" s="1"/>
      <c r="N4367" s="1"/>
      <c r="O4367" s="1"/>
      <c r="P4367" s="1"/>
      <c r="Q4367" s="12">
        <v>80729</v>
      </c>
      <c r="R4367" s="29">
        <f t="shared" si="207"/>
        <v>0</v>
      </c>
      <c r="S4367" t="str">
        <f t="shared" si="208"/>
        <v>OK</v>
      </c>
      <c r="T4367" s="10">
        <f>IFERROR(VLOOKUP(A4367,[1]!Tabla1[[#All],[Material]:[venta nueva]],38,FALSE),0)</f>
        <v>0</v>
      </c>
    </row>
    <row r="4368" spans="1:20" hidden="1" x14ac:dyDescent="0.35">
      <c r="A4368">
        <f t="shared" si="206"/>
        <v>1012111</v>
      </c>
      <c r="B4368" s="6" t="s">
        <v>1188</v>
      </c>
      <c r="C4368" s="7" t="s">
        <v>658</v>
      </c>
      <c r="D4368" s="7" t="s">
        <v>1097</v>
      </c>
      <c r="E4368" s="7" t="s">
        <v>728</v>
      </c>
      <c r="F4368" s="7" t="s">
        <v>729</v>
      </c>
      <c r="G4368" s="7" t="s">
        <v>1066</v>
      </c>
      <c r="H4368" s="7" t="s">
        <v>982</v>
      </c>
      <c r="I4368" s="6" t="s">
        <v>8</v>
      </c>
      <c r="J4368" s="1"/>
      <c r="K4368" s="1"/>
      <c r="L4368" s="1"/>
      <c r="M4368" s="1"/>
      <c r="N4368" s="1"/>
      <c r="O4368" s="1"/>
      <c r="P4368" s="1"/>
      <c r="Q4368" s="12">
        <v>50604</v>
      </c>
      <c r="R4368" s="29">
        <f t="shared" si="207"/>
        <v>0</v>
      </c>
      <c r="S4368" t="str">
        <f t="shared" si="208"/>
        <v>OK</v>
      </c>
      <c r="T4368" s="10">
        <f>IFERROR(VLOOKUP(A4368,[1]!Tabla1[[#All],[Material]:[venta nueva]],38,FALSE),0)</f>
        <v>0</v>
      </c>
    </row>
    <row r="4369" spans="1:20" hidden="1" x14ac:dyDescent="0.35">
      <c r="A4369">
        <f t="shared" si="206"/>
        <v>1012112</v>
      </c>
      <c r="B4369" s="6" t="s">
        <v>1188</v>
      </c>
      <c r="C4369" s="7" t="s">
        <v>658</v>
      </c>
      <c r="D4369" s="7" t="s">
        <v>1097</v>
      </c>
      <c r="E4369" s="7" t="s">
        <v>730</v>
      </c>
      <c r="F4369" s="7" t="s">
        <v>731</v>
      </c>
      <c r="G4369" s="7" t="s">
        <v>1066</v>
      </c>
      <c r="H4369" s="7" t="s">
        <v>982</v>
      </c>
      <c r="I4369" s="6" t="s">
        <v>8</v>
      </c>
      <c r="J4369" s="1"/>
      <c r="K4369" s="1"/>
      <c r="L4369" s="1"/>
      <c r="M4369" s="1"/>
      <c r="N4369" s="1"/>
      <c r="O4369" s="1"/>
      <c r="P4369" s="1"/>
      <c r="Q4369" s="12">
        <v>15042</v>
      </c>
      <c r="R4369" s="29">
        <f t="shared" si="207"/>
        <v>0</v>
      </c>
      <c r="S4369" t="str">
        <f t="shared" si="208"/>
        <v>OK</v>
      </c>
      <c r="T4369" s="10">
        <f>IFERROR(VLOOKUP(A4369,[1]!Tabla1[[#All],[Material]:[venta nueva]],38,FALSE),0)</f>
        <v>0</v>
      </c>
    </row>
    <row r="4370" spans="1:20" hidden="1" x14ac:dyDescent="0.35">
      <c r="A4370">
        <f t="shared" si="206"/>
        <v>1012115</v>
      </c>
      <c r="B4370" s="6" t="s">
        <v>1188</v>
      </c>
      <c r="C4370" s="7" t="s">
        <v>658</v>
      </c>
      <c r="D4370" s="7" t="s">
        <v>1097</v>
      </c>
      <c r="E4370" s="7" t="s">
        <v>732</v>
      </c>
      <c r="F4370" s="7" t="s">
        <v>733</v>
      </c>
      <c r="G4370" s="7" t="s">
        <v>1066</v>
      </c>
      <c r="H4370" s="7" t="s">
        <v>982</v>
      </c>
      <c r="I4370" s="6" t="s">
        <v>8</v>
      </c>
      <c r="J4370" s="1"/>
      <c r="K4370" s="1"/>
      <c r="L4370" s="1"/>
      <c r="M4370" s="1"/>
      <c r="N4370" s="1"/>
      <c r="O4370" s="1"/>
      <c r="P4370" s="1"/>
      <c r="Q4370" s="12">
        <v>13142</v>
      </c>
      <c r="R4370" s="29">
        <f t="shared" si="207"/>
        <v>0</v>
      </c>
      <c r="S4370" t="str">
        <f t="shared" si="208"/>
        <v>OK</v>
      </c>
      <c r="T4370" s="10">
        <f>IFERROR(VLOOKUP(A4370,[1]!Tabla1[[#All],[Material]:[venta nueva]],38,FALSE),0)</f>
        <v>0</v>
      </c>
    </row>
    <row r="4371" spans="1:20" hidden="1" x14ac:dyDescent="0.35">
      <c r="A4371">
        <f t="shared" si="206"/>
        <v>1012145</v>
      </c>
      <c r="B4371" s="6" t="s">
        <v>1188</v>
      </c>
      <c r="C4371" s="7" t="s">
        <v>658</v>
      </c>
      <c r="D4371" s="7" t="s">
        <v>1097</v>
      </c>
      <c r="E4371" s="7" t="s">
        <v>734</v>
      </c>
      <c r="F4371" s="7" t="s">
        <v>735</v>
      </c>
      <c r="G4371" s="7" t="s">
        <v>1066</v>
      </c>
      <c r="H4371" s="7" t="s">
        <v>982</v>
      </c>
      <c r="I4371" s="6" t="s">
        <v>8</v>
      </c>
      <c r="J4371" s="1"/>
      <c r="K4371" s="1"/>
      <c r="L4371" s="1"/>
      <c r="M4371" s="1"/>
      <c r="N4371" s="1"/>
      <c r="O4371" s="1"/>
      <c r="P4371" s="1"/>
      <c r="Q4371" s="12">
        <v>145888</v>
      </c>
      <c r="R4371" s="29">
        <f t="shared" si="207"/>
        <v>0</v>
      </c>
      <c r="S4371" t="str">
        <f t="shared" si="208"/>
        <v>OK</v>
      </c>
      <c r="T4371" s="10">
        <f>IFERROR(VLOOKUP(A4371,[1]!Tabla1[[#All],[Material]:[venta nueva]],38,FALSE),0)</f>
        <v>0</v>
      </c>
    </row>
    <row r="4372" spans="1:20" hidden="1" x14ac:dyDescent="0.35">
      <c r="A4372">
        <f t="shared" si="206"/>
        <v>1012147</v>
      </c>
      <c r="B4372" s="6" t="s">
        <v>1188</v>
      </c>
      <c r="C4372" s="7" t="s">
        <v>658</v>
      </c>
      <c r="D4372" s="7" t="s">
        <v>1097</v>
      </c>
      <c r="E4372" s="7" t="s">
        <v>736</v>
      </c>
      <c r="F4372" s="7" t="s">
        <v>737</v>
      </c>
      <c r="G4372" s="7" t="s">
        <v>985</v>
      </c>
      <c r="H4372" s="7" t="s">
        <v>985</v>
      </c>
      <c r="I4372" s="6" t="s">
        <v>8</v>
      </c>
      <c r="J4372" s="1"/>
      <c r="K4372" s="1"/>
      <c r="L4372" s="1"/>
      <c r="M4372" s="1"/>
      <c r="N4372" s="1"/>
      <c r="O4372" s="1"/>
      <c r="P4372" s="1"/>
      <c r="Q4372" s="12">
        <v>182077</v>
      </c>
      <c r="R4372" s="29">
        <f t="shared" si="207"/>
        <v>0</v>
      </c>
      <c r="S4372" t="str">
        <f t="shared" si="208"/>
        <v>OK</v>
      </c>
      <c r="T4372" s="10">
        <f>IFERROR(VLOOKUP(A4372,[1]!Tabla1[[#All],[Material]:[venta nueva]],38,FALSE),0)</f>
        <v>0</v>
      </c>
    </row>
    <row r="4373" spans="1:20" hidden="1" x14ac:dyDescent="0.35">
      <c r="A4373">
        <f t="shared" si="206"/>
        <v>1012148</v>
      </c>
      <c r="B4373" s="6" t="s">
        <v>1188</v>
      </c>
      <c r="C4373" s="7" t="s">
        <v>658</v>
      </c>
      <c r="D4373" s="7" t="s">
        <v>1097</v>
      </c>
      <c r="E4373" s="7" t="s">
        <v>738</v>
      </c>
      <c r="F4373" s="7" t="s">
        <v>739</v>
      </c>
      <c r="G4373" s="7" t="s">
        <v>1068</v>
      </c>
      <c r="H4373" s="7" t="s">
        <v>984</v>
      </c>
      <c r="I4373" s="6" t="s">
        <v>8</v>
      </c>
      <c r="J4373" s="1"/>
      <c r="K4373" s="1"/>
      <c r="L4373" s="1"/>
      <c r="M4373" s="1"/>
      <c r="N4373" s="1"/>
      <c r="O4373" s="1"/>
      <c r="P4373" s="1"/>
      <c r="Q4373" s="12">
        <v>104139</v>
      </c>
      <c r="R4373" s="29">
        <f t="shared" si="207"/>
        <v>0</v>
      </c>
      <c r="S4373" t="str">
        <f t="shared" si="208"/>
        <v>OK</v>
      </c>
      <c r="T4373" s="10">
        <f>IFERROR(VLOOKUP(A4373,[1]!Tabla1[[#All],[Material]:[venta nueva]],38,FALSE),0)</f>
        <v>0</v>
      </c>
    </row>
    <row r="4374" spans="1:20" hidden="1" x14ac:dyDescent="0.35">
      <c r="A4374">
        <f t="shared" si="206"/>
        <v>1012157</v>
      </c>
      <c r="B4374" s="6" t="s">
        <v>1188</v>
      </c>
      <c r="C4374" s="7" t="s">
        <v>658</v>
      </c>
      <c r="D4374" s="7" t="s">
        <v>1097</v>
      </c>
      <c r="E4374" s="7" t="s">
        <v>740</v>
      </c>
      <c r="F4374" s="7" t="s">
        <v>741</v>
      </c>
      <c r="G4374" s="7" t="s">
        <v>1068</v>
      </c>
      <c r="H4374" s="7" t="s">
        <v>994</v>
      </c>
      <c r="I4374" s="6" t="s">
        <v>8</v>
      </c>
      <c r="J4374" s="1"/>
      <c r="K4374" s="1"/>
      <c r="L4374" s="1"/>
      <c r="M4374" s="1"/>
      <c r="N4374" s="1"/>
      <c r="O4374" s="1"/>
      <c r="P4374" s="1"/>
      <c r="Q4374" s="12">
        <v>21823</v>
      </c>
      <c r="R4374" s="29">
        <f t="shared" si="207"/>
        <v>0</v>
      </c>
      <c r="S4374" t="str">
        <f t="shared" si="208"/>
        <v>OK</v>
      </c>
      <c r="T4374" s="10">
        <f>IFERROR(VLOOKUP(A4374,[1]!Tabla1[[#All],[Material]:[venta nueva]],38,FALSE),0)</f>
        <v>0</v>
      </c>
    </row>
    <row r="4375" spans="1:20" hidden="1" x14ac:dyDescent="0.35">
      <c r="A4375">
        <f t="shared" si="206"/>
        <v>1012158</v>
      </c>
      <c r="B4375" s="6" t="s">
        <v>1188</v>
      </c>
      <c r="C4375" s="7" t="s">
        <v>658</v>
      </c>
      <c r="D4375" s="7" t="s">
        <v>1097</v>
      </c>
      <c r="E4375" s="7" t="s">
        <v>742</v>
      </c>
      <c r="F4375" s="7" t="s">
        <v>743</v>
      </c>
      <c r="G4375" s="7" t="s">
        <v>985</v>
      </c>
      <c r="H4375" s="7" t="s">
        <v>985</v>
      </c>
      <c r="I4375" s="6" t="s">
        <v>8</v>
      </c>
      <c r="J4375" s="1"/>
      <c r="K4375" s="1"/>
      <c r="L4375" s="1"/>
      <c r="M4375" s="1"/>
      <c r="N4375" s="1"/>
      <c r="O4375" s="1"/>
      <c r="P4375" s="1"/>
      <c r="Q4375" s="12">
        <v>54887</v>
      </c>
      <c r="R4375" s="29">
        <f t="shared" si="207"/>
        <v>0</v>
      </c>
      <c r="S4375" t="str">
        <f t="shared" si="208"/>
        <v>OK</v>
      </c>
      <c r="T4375" s="10">
        <f>IFERROR(VLOOKUP(A4375,[1]!Tabla1[[#All],[Material]:[venta nueva]],38,FALSE),0)</f>
        <v>0</v>
      </c>
    </row>
    <row r="4376" spans="1:20" hidden="1" x14ac:dyDescent="0.35">
      <c r="A4376">
        <f t="shared" si="206"/>
        <v>1012159</v>
      </c>
      <c r="B4376" s="6" t="s">
        <v>1188</v>
      </c>
      <c r="C4376" s="7" t="s">
        <v>658</v>
      </c>
      <c r="D4376" s="7" t="s">
        <v>1097</v>
      </c>
      <c r="E4376" s="7" t="s">
        <v>744</v>
      </c>
      <c r="F4376" s="7" t="s">
        <v>745</v>
      </c>
      <c r="G4376" s="7" t="s">
        <v>1068</v>
      </c>
      <c r="H4376" s="7" t="s">
        <v>984</v>
      </c>
      <c r="I4376" s="6" t="s">
        <v>8</v>
      </c>
      <c r="J4376" s="1"/>
      <c r="K4376" s="1"/>
      <c r="L4376" s="1"/>
      <c r="M4376" s="1"/>
      <c r="N4376" s="1"/>
      <c r="O4376" s="1"/>
      <c r="P4376" s="1"/>
      <c r="Q4376" s="12">
        <v>235103</v>
      </c>
      <c r="R4376" s="29">
        <f t="shared" si="207"/>
        <v>0</v>
      </c>
      <c r="S4376" t="str">
        <f t="shared" si="208"/>
        <v>OK</v>
      </c>
      <c r="T4376" s="10">
        <f>IFERROR(VLOOKUP(A4376,[1]!Tabla1[[#All],[Material]:[venta nueva]],38,FALSE),0)</f>
        <v>0</v>
      </c>
    </row>
    <row r="4377" spans="1:20" hidden="1" x14ac:dyDescent="0.35">
      <c r="A4377">
        <f t="shared" si="206"/>
        <v>1012160</v>
      </c>
      <c r="B4377" s="6" t="s">
        <v>1188</v>
      </c>
      <c r="C4377" s="7" t="s">
        <v>658</v>
      </c>
      <c r="D4377" s="7" t="s">
        <v>1097</v>
      </c>
      <c r="E4377" s="7" t="s">
        <v>746</v>
      </c>
      <c r="F4377" s="7" t="s">
        <v>747</v>
      </c>
      <c r="G4377" s="7" t="s">
        <v>1066</v>
      </c>
      <c r="H4377" s="7" t="s">
        <v>982</v>
      </c>
      <c r="I4377" s="6" t="s">
        <v>8</v>
      </c>
      <c r="J4377" s="1"/>
      <c r="K4377" s="1"/>
      <c r="L4377" s="1"/>
      <c r="M4377" s="1"/>
      <c r="N4377" s="1"/>
      <c r="O4377" s="1"/>
      <c r="P4377" s="1"/>
      <c r="Q4377" s="12">
        <v>40458</v>
      </c>
      <c r="R4377" s="29">
        <f t="shared" si="207"/>
        <v>0</v>
      </c>
      <c r="S4377" t="str">
        <f t="shared" si="208"/>
        <v>OK</v>
      </c>
      <c r="T4377" s="10">
        <f>IFERROR(VLOOKUP(A4377,[1]!Tabla1[[#All],[Material]:[venta nueva]],38,FALSE),0)</f>
        <v>0</v>
      </c>
    </row>
    <row r="4378" spans="1:20" hidden="1" x14ac:dyDescent="0.35">
      <c r="A4378">
        <f t="shared" si="206"/>
        <v>1012161</v>
      </c>
      <c r="B4378" s="6" t="s">
        <v>1188</v>
      </c>
      <c r="C4378" s="7" t="s">
        <v>658</v>
      </c>
      <c r="D4378" s="7" t="s">
        <v>1097</v>
      </c>
      <c r="E4378" s="7" t="s">
        <v>748</v>
      </c>
      <c r="F4378" s="7" t="s">
        <v>749</v>
      </c>
      <c r="G4378" s="7" t="s">
        <v>1068</v>
      </c>
      <c r="H4378" s="7" t="s">
        <v>992</v>
      </c>
      <c r="I4378" s="6" t="s">
        <v>8</v>
      </c>
      <c r="J4378" s="1"/>
      <c r="K4378" s="1"/>
      <c r="L4378" s="1"/>
      <c r="M4378" s="1"/>
      <c r="N4378" s="1"/>
      <c r="O4378" s="1"/>
      <c r="P4378" s="1"/>
      <c r="Q4378" s="12">
        <v>91726</v>
      </c>
      <c r="R4378" s="29">
        <f t="shared" si="207"/>
        <v>0</v>
      </c>
      <c r="S4378" t="str">
        <f t="shared" si="208"/>
        <v>OK</v>
      </c>
      <c r="T4378" s="10">
        <f>IFERROR(VLOOKUP(A4378,[1]!Tabla1[[#All],[Material]:[venta nueva]],38,FALSE),0)</f>
        <v>0</v>
      </c>
    </row>
    <row r="4379" spans="1:20" hidden="1" x14ac:dyDescent="0.35">
      <c r="A4379">
        <f t="shared" si="206"/>
        <v>1012163</v>
      </c>
      <c r="B4379" s="6" t="s">
        <v>1188</v>
      </c>
      <c r="C4379" s="7" t="s">
        <v>658</v>
      </c>
      <c r="D4379" s="7" t="s">
        <v>1097</v>
      </c>
      <c r="E4379" s="7" t="s">
        <v>750</v>
      </c>
      <c r="F4379" s="7" t="s">
        <v>751</v>
      </c>
      <c r="G4379" s="7" t="s">
        <v>985</v>
      </c>
      <c r="H4379" s="7" t="s">
        <v>985</v>
      </c>
      <c r="I4379" s="6" t="s">
        <v>8</v>
      </c>
      <c r="J4379" s="1"/>
      <c r="K4379" s="1"/>
      <c r="L4379" s="1"/>
      <c r="M4379" s="1"/>
      <c r="N4379" s="1"/>
      <c r="O4379" s="1"/>
      <c r="P4379" s="1"/>
      <c r="Q4379" s="12">
        <v>228151</v>
      </c>
      <c r="R4379" s="29">
        <f t="shared" si="207"/>
        <v>0</v>
      </c>
      <c r="S4379" t="str">
        <f t="shared" si="208"/>
        <v>OK</v>
      </c>
      <c r="T4379" s="10">
        <f>IFERROR(VLOOKUP(A4379,[1]!Tabla1[[#All],[Material]:[venta nueva]],38,FALSE),0)</f>
        <v>0</v>
      </c>
    </row>
    <row r="4380" spans="1:20" hidden="1" x14ac:dyDescent="0.35">
      <c r="A4380">
        <f t="shared" si="206"/>
        <v>1012165</v>
      </c>
      <c r="B4380" s="6" t="s">
        <v>1188</v>
      </c>
      <c r="C4380" s="7" t="s">
        <v>658</v>
      </c>
      <c r="D4380" s="7" t="s">
        <v>1097</v>
      </c>
      <c r="E4380" s="7" t="s">
        <v>754</v>
      </c>
      <c r="F4380" s="7" t="s">
        <v>755</v>
      </c>
      <c r="G4380" s="7" t="s">
        <v>1068</v>
      </c>
      <c r="H4380" s="7" t="s">
        <v>984</v>
      </c>
      <c r="I4380" s="6" t="s">
        <v>8</v>
      </c>
      <c r="J4380" s="1"/>
      <c r="K4380" s="1"/>
      <c r="L4380" s="1"/>
      <c r="M4380" s="1"/>
      <c r="N4380" s="1"/>
      <c r="O4380" s="1"/>
      <c r="P4380" s="1"/>
      <c r="Q4380" s="12">
        <v>599688</v>
      </c>
      <c r="R4380" s="29">
        <f t="shared" si="207"/>
        <v>0</v>
      </c>
      <c r="S4380" t="str">
        <f t="shared" si="208"/>
        <v>OK</v>
      </c>
      <c r="T4380" s="10">
        <f>IFERROR(VLOOKUP(A4380,[1]!Tabla1[[#All],[Material]:[venta nueva]],38,FALSE),0)</f>
        <v>0</v>
      </c>
    </row>
    <row r="4381" spans="1:20" hidden="1" x14ac:dyDescent="0.35">
      <c r="A4381">
        <f t="shared" si="206"/>
        <v>1012167</v>
      </c>
      <c r="B4381" s="6" t="s">
        <v>1188</v>
      </c>
      <c r="C4381" s="7" t="s">
        <v>658</v>
      </c>
      <c r="D4381" s="7" t="s">
        <v>1097</v>
      </c>
      <c r="E4381" s="7" t="s">
        <v>758</v>
      </c>
      <c r="F4381" s="7" t="s">
        <v>759</v>
      </c>
      <c r="G4381" s="7" t="s">
        <v>1066</v>
      </c>
      <c r="H4381" s="7" t="s">
        <v>982</v>
      </c>
      <c r="I4381" s="6" t="s">
        <v>8</v>
      </c>
      <c r="J4381" s="1"/>
      <c r="K4381" s="1"/>
      <c r="L4381" s="1"/>
      <c r="M4381" s="1"/>
      <c r="N4381" s="1"/>
      <c r="O4381" s="1"/>
      <c r="P4381" s="1"/>
      <c r="Q4381" s="12">
        <v>846257</v>
      </c>
      <c r="R4381" s="29">
        <f t="shared" si="207"/>
        <v>0</v>
      </c>
      <c r="S4381" t="str">
        <f t="shared" si="208"/>
        <v>OK</v>
      </c>
      <c r="T4381" s="10">
        <f>IFERROR(VLOOKUP(A4381,[1]!Tabla1[[#All],[Material]:[venta nueva]],38,FALSE),0)</f>
        <v>0</v>
      </c>
    </row>
    <row r="4382" spans="1:20" hidden="1" x14ac:dyDescent="0.35">
      <c r="A4382">
        <f t="shared" si="206"/>
        <v>1012207</v>
      </c>
      <c r="B4382" s="6" t="s">
        <v>1188</v>
      </c>
      <c r="C4382" s="7" t="s">
        <v>658</v>
      </c>
      <c r="D4382" s="7" t="s">
        <v>1097</v>
      </c>
      <c r="E4382" s="7" t="s">
        <v>760</v>
      </c>
      <c r="F4382" s="7" t="s">
        <v>761</v>
      </c>
      <c r="G4382" s="7" t="s">
        <v>1065</v>
      </c>
      <c r="H4382" s="7" t="s">
        <v>981</v>
      </c>
      <c r="I4382" s="6" t="s">
        <v>662</v>
      </c>
      <c r="J4382" s="1"/>
      <c r="K4382" s="1"/>
      <c r="L4382" s="1"/>
      <c r="M4382" s="1"/>
      <c r="N4382" s="1"/>
      <c r="O4382" s="1"/>
      <c r="P4382" s="1"/>
      <c r="Q4382" s="12">
        <v>42000</v>
      </c>
      <c r="R4382" s="29">
        <f t="shared" si="207"/>
        <v>0</v>
      </c>
      <c r="S4382" t="str">
        <f t="shared" si="208"/>
        <v>OK</v>
      </c>
      <c r="T4382" s="10">
        <f>IFERROR(VLOOKUP(A4382,[1]!Tabla1[[#All],[Material]:[venta nueva]],38,FALSE),0)</f>
        <v>0</v>
      </c>
    </row>
    <row r="4383" spans="1:20" hidden="1" x14ac:dyDescent="0.35">
      <c r="A4383">
        <f t="shared" si="206"/>
        <v>1012208</v>
      </c>
      <c r="B4383" s="6" t="s">
        <v>1188</v>
      </c>
      <c r="C4383" s="7" t="s">
        <v>658</v>
      </c>
      <c r="D4383" s="7" t="s">
        <v>1097</v>
      </c>
      <c r="E4383" s="7" t="s">
        <v>762</v>
      </c>
      <c r="F4383" s="7" t="s">
        <v>763</v>
      </c>
      <c r="G4383" s="7" t="s">
        <v>1071</v>
      </c>
      <c r="H4383" s="7" t="s">
        <v>991</v>
      </c>
      <c r="I4383" s="6" t="s">
        <v>11</v>
      </c>
      <c r="J4383" s="1"/>
      <c r="K4383" s="1"/>
      <c r="L4383" s="1"/>
      <c r="M4383" s="1"/>
      <c r="N4383" s="1"/>
      <c r="O4383" s="1"/>
      <c r="P4383" s="1"/>
      <c r="Q4383" s="12">
        <v>33618</v>
      </c>
      <c r="R4383" s="29">
        <f t="shared" si="207"/>
        <v>0</v>
      </c>
      <c r="S4383" t="str">
        <f t="shared" si="208"/>
        <v>OK</v>
      </c>
      <c r="T4383" s="10">
        <f>IFERROR(VLOOKUP(A4383,[1]!Tabla1[[#All],[Material]:[venta nueva]],38,FALSE),0)</f>
        <v>0</v>
      </c>
    </row>
    <row r="4384" spans="1:20" hidden="1" x14ac:dyDescent="0.35">
      <c r="A4384">
        <f t="shared" si="206"/>
        <v>1012218</v>
      </c>
      <c r="B4384" s="6" t="s">
        <v>1188</v>
      </c>
      <c r="C4384" s="7" t="s">
        <v>658</v>
      </c>
      <c r="D4384" s="7" t="s">
        <v>1097</v>
      </c>
      <c r="E4384" s="7" t="s">
        <v>764</v>
      </c>
      <c r="F4384" s="7" t="s">
        <v>765</v>
      </c>
      <c r="G4384" s="7" t="s">
        <v>1068</v>
      </c>
      <c r="H4384" s="7" t="s">
        <v>992</v>
      </c>
      <c r="I4384" s="6" t="s">
        <v>14</v>
      </c>
      <c r="J4384" s="1"/>
      <c r="K4384" s="1"/>
      <c r="L4384" s="1"/>
      <c r="M4384" s="1"/>
      <c r="N4384" s="1"/>
      <c r="O4384" s="1"/>
      <c r="P4384" s="1"/>
      <c r="Q4384" s="12">
        <v>23999</v>
      </c>
      <c r="R4384" s="29">
        <f t="shared" si="207"/>
        <v>0</v>
      </c>
      <c r="S4384" t="str">
        <f t="shared" si="208"/>
        <v>OK</v>
      </c>
      <c r="T4384" s="10">
        <f>IFERROR(VLOOKUP(A4384,[1]!Tabla1[[#All],[Material]:[venta nueva]],38,FALSE),0)</f>
        <v>0</v>
      </c>
    </row>
    <row r="4385" spans="1:20" hidden="1" x14ac:dyDescent="0.35">
      <c r="A4385">
        <f t="shared" si="206"/>
        <v>1012275</v>
      </c>
      <c r="B4385" s="6" t="s">
        <v>1188</v>
      </c>
      <c r="C4385" s="7" t="s">
        <v>658</v>
      </c>
      <c r="D4385" s="7" t="s">
        <v>1097</v>
      </c>
      <c r="E4385" s="7" t="s">
        <v>766</v>
      </c>
      <c r="F4385" s="7" t="s">
        <v>767</v>
      </c>
      <c r="G4385" s="7" t="s">
        <v>1068</v>
      </c>
      <c r="H4385" s="7" t="s">
        <v>994</v>
      </c>
      <c r="I4385" s="6" t="s">
        <v>14</v>
      </c>
      <c r="J4385" s="1"/>
      <c r="K4385" s="1"/>
      <c r="L4385" s="1"/>
      <c r="M4385" s="1"/>
      <c r="N4385" s="1"/>
      <c r="O4385" s="1"/>
      <c r="P4385" s="1"/>
      <c r="Q4385" s="12">
        <v>4162</v>
      </c>
      <c r="R4385" s="29">
        <f t="shared" si="207"/>
        <v>0</v>
      </c>
      <c r="S4385" t="str">
        <f t="shared" si="208"/>
        <v>OK</v>
      </c>
      <c r="T4385" s="10">
        <f>IFERROR(VLOOKUP(A4385,[1]!Tabla1[[#All],[Material]:[venta nueva]],38,FALSE),0)</f>
        <v>0</v>
      </c>
    </row>
    <row r="4386" spans="1:20" hidden="1" x14ac:dyDescent="0.35">
      <c r="A4386">
        <f t="shared" si="206"/>
        <v>1012278</v>
      </c>
      <c r="B4386" s="6" t="s">
        <v>1188</v>
      </c>
      <c r="C4386" s="7" t="s">
        <v>658</v>
      </c>
      <c r="D4386" s="7" t="s">
        <v>1097</v>
      </c>
      <c r="E4386" s="7" t="s">
        <v>768</v>
      </c>
      <c r="F4386" s="7" t="s">
        <v>769</v>
      </c>
      <c r="G4386" s="7" t="s">
        <v>1068</v>
      </c>
      <c r="H4386" s="7" t="s">
        <v>994</v>
      </c>
      <c r="I4386" s="6" t="s">
        <v>10</v>
      </c>
      <c r="J4386" s="1"/>
      <c r="K4386" s="1"/>
      <c r="L4386" s="1"/>
      <c r="M4386" s="1"/>
      <c r="N4386" s="1"/>
      <c r="O4386" s="1"/>
      <c r="P4386" s="1"/>
      <c r="Q4386" s="12">
        <v>76498</v>
      </c>
      <c r="R4386" s="29">
        <f t="shared" si="207"/>
        <v>0</v>
      </c>
      <c r="S4386" t="str">
        <f t="shared" si="208"/>
        <v>OK</v>
      </c>
      <c r="T4386" s="10">
        <f>IFERROR(VLOOKUP(A4386,[1]!Tabla1[[#All],[Material]:[venta nueva]],38,FALSE),0)</f>
        <v>0</v>
      </c>
    </row>
    <row r="4387" spans="1:20" hidden="1" x14ac:dyDescent="0.35">
      <c r="A4387">
        <f t="shared" si="206"/>
        <v>1012283</v>
      </c>
      <c r="B4387" s="6" t="s">
        <v>1188</v>
      </c>
      <c r="C4387" s="7" t="s">
        <v>658</v>
      </c>
      <c r="D4387" s="7" t="s">
        <v>1097</v>
      </c>
      <c r="E4387" s="7" t="s">
        <v>770</v>
      </c>
      <c r="F4387" s="7" t="s">
        <v>771</v>
      </c>
      <c r="G4387" s="7" t="s">
        <v>1065</v>
      </c>
      <c r="H4387" s="7" t="s">
        <v>995</v>
      </c>
      <c r="I4387" s="6" t="s">
        <v>11</v>
      </c>
      <c r="J4387" s="1"/>
      <c r="K4387" s="1"/>
      <c r="L4387" s="1"/>
      <c r="M4387" s="1"/>
      <c r="N4387" s="1"/>
      <c r="O4387" s="1"/>
      <c r="P4387" s="1"/>
      <c r="Q4387" s="12">
        <v>47800</v>
      </c>
      <c r="R4387" s="29">
        <f t="shared" si="207"/>
        <v>0</v>
      </c>
      <c r="S4387" t="str">
        <f t="shared" si="208"/>
        <v>OK</v>
      </c>
      <c r="T4387" s="10">
        <f>IFERROR(VLOOKUP(A4387,[1]!Tabla1[[#All],[Material]:[venta nueva]],38,FALSE),0)</f>
        <v>0</v>
      </c>
    </row>
    <row r="4388" spans="1:20" hidden="1" x14ac:dyDescent="0.35">
      <c r="A4388">
        <f t="shared" si="206"/>
        <v>1012326</v>
      </c>
      <c r="B4388" s="6" t="s">
        <v>1188</v>
      </c>
      <c r="C4388" s="7" t="s">
        <v>658</v>
      </c>
      <c r="D4388" s="7" t="s">
        <v>1097</v>
      </c>
      <c r="E4388" s="7" t="s">
        <v>772</v>
      </c>
      <c r="F4388" s="7" t="s">
        <v>773</v>
      </c>
      <c r="G4388" s="7" t="s">
        <v>1065</v>
      </c>
      <c r="H4388" s="7" t="s">
        <v>989</v>
      </c>
      <c r="I4388" s="6" t="s">
        <v>15</v>
      </c>
      <c r="J4388" s="1"/>
      <c r="K4388" s="1"/>
      <c r="L4388" s="1"/>
      <c r="M4388" s="1"/>
      <c r="N4388" s="1"/>
      <c r="O4388" s="1"/>
      <c r="P4388" s="1"/>
      <c r="Q4388" s="12">
        <v>5410</v>
      </c>
      <c r="R4388" s="29">
        <f t="shared" si="207"/>
        <v>0</v>
      </c>
      <c r="S4388" t="str">
        <f t="shared" si="208"/>
        <v>OK</v>
      </c>
      <c r="T4388" s="10">
        <f>IFERROR(VLOOKUP(A4388,[1]!Tabla1[[#All],[Material]:[venta nueva]],38,FALSE),0)</f>
        <v>0</v>
      </c>
    </row>
    <row r="4389" spans="1:20" hidden="1" x14ac:dyDescent="0.35">
      <c r="A4389">
        <f t="shared" si="206"/>
        <v>1012362</v>
      </c>
      <c r="B4389" s="6" t="s">
        <v>1188</v>
      </c>
      <c r="C4389" s="7" t="s">
        <v>658</v>
      </c>
      <c r="D4389" s="7" t="s">
        <v>1097</v>
      </c>
      <c r="E4389" s="7" t="s">
        <v>774</v>
      </c>
      <c r="F4389" s="7" t="s">
        <v>775</v>
      </c>
      <c r="G4389" s="7" t="s">
        <v>1065</v>
      </c>
      <c r="H4389" s="7" t="s">
        <v>989</v>
      </c>
      <c r="I4389" s="6" t="s">
        <v>13</v>
      </c>
      <c r="J4389" s="1"/>
      <c r="K4389" s="1"/>
      <c r="L4389" s="1"/>
      <c r="M4389" s="1"/>
      <c r="N4389" s="1"/>
      <c r="O4389" s="1"/>
      <c r="P4389" s="1"/>
      <c r="Q4389" s="12">
        <v>23271</v>
      </c>
      <c r="R4389" s="29">
        <f t="shared" si="207"/>
        <v>0</v>
      </c>
      <c r="S4389" t="str">
        <f t="shared" si="208"/>
        <v>OK</v>
      </c>
      <c r="T4389" s="10">
        <f>IFERROR(VLOOKUP(A4389,[1]!Tabla1[[#All],[Material]:[venta nueva]],38,FALSE),0)</f>
        <v>0</v>
      </c>
    </row>
    <row r="4390" spans="1:20" hidden="1" x14ac:dyDescent="0.35">
      <c r="A4390">
        <f t="shared" si="206"/>
        <v>1012399</v>
      </c>
      <c r="B4390" s="6" t="s">
        <v>1188</v>
      </c>
      <c r="C4390" s="7" t="s">
        <v>658</v>
      </c>
      <c r="D4390" s="7" t="s">
        <v>1097</v>
      </c>
      <c r="E4390" s="7" t="s">
        <v>776</v>
      </c>
      <c r="F4390" s="7" t="s">
        <v>777</v>
      </c>
      <c r="G4390" s="7" t="s">
        <v>1066</v>
      </c>
      <c r="H4390" s="7" t="s">
        <v>982</v>
      </c>
      <c r="I4390" s="6" t="s">
        <v>8</v>
      </c>
      <c r="J4390" s="1"/>
      <c r="K4390" s="1"/>
      <c r="L4390" s="1"/>
      <c r="M4390" s="1"/>
      <c r="N4390" s="1"/>
      <c r="O4390" s="1"/>
      <c r="P4390" s="1"/>
      <c r="Q4390" s="12">
        <v>18143</v>
      </c>
      <c r="R4390" s="29">
        <f t="shared" si="207"/>
        <v>0</v>
      </c>
      <c r="S4390" t="str">
        <f t="shared" si="208"/>
        <v>OK</v>
      </c>
      <c r="T4390" s="10">
        <f>IFERROR(VLOOKUP(A4390,[1]!Tabla1[[#All],[Material]:[venta nueva]],38,FALSE),0)</f>
        <v>0</v>
      </c>
    </row>
    <row r="4391" spans="1:20" hidden="1" x14ac:dyDescent="0.35">
      <c r="A4391">
        <f t="shared" si="206"/>
        <v>1012400</v>
      </c>
      <c r="B4391" s="6" t="s">
        <v>1188</v>
      </c>
      <c r="C4391" s="7" t="s">
        <v>658</v>
      </c>
      <c r="D4391" s="7" t="s">
        <v>1097</v>
      </c>
      <c r="E4391" s="7" t="s">
        <v>778</v>
      </c>
      <c r="F4391" s="7" t="s">
        <v>779</v>
      </c>
      <c r="G4391" s="7" t="s">
        <v>985</v>
      </c>
      <c r="H4391" s="7" t="s">
        <v>985</v>
      </c>
      <c r="I4391" s="6" t="s">
        <v>8</v>
      </c>
      <c r="J4391" s="1"/>
      <c r="K4391" s="1"/>
      <c r="L4391" s="1"/>
      <c r="M4391" s="1"/>
      <c r="N4391" s="1"/>
      <c r="O4391" s="1"/>
      <c r="P4391" s="1"/>
      <c r="Q4391" s="12">
        <v>17791</v>
      </c>
      <c r="R4391" s="29">
        <f t="shared" si="207"/>
        <v>0</v>
      </c>
      <c r="S4391" t="str">
        <f t="shared" si="208"/>
        <v>OK</v>
      </c>
      <c r="T4391" s="10">
        <f>IFERROR(VLOOKUP(A4391,[1]!Tabla1[[#All],[Material]:[venta nueva]],38,FALSE),0)</f>
        <v>0</v>
      </c>
    </row>
    <row r="4392" spans="1:20" hidden="1" x14ac:dyDescent="0.35">
      <c r="A4392">
        <f t="shared" si="206"/>
        <v>1012401</v>
      </c>
      <c r="B4392" s="6" t="s">
        <v>1188</v>
      </c>
      <c r="C4392" s="7" t="s">
        <v>658</v>
      </c>
      <c r="D4392" s="7" t="s">
        <v>1097</v>
      </c>
      <c r="E4392" s="7" t="s">
        <v>780</v>
      </c>
      <c r="F4392" s="7" t="s">
        <v>781</v>
      </c>
      <c r="G4392" s="7" t="s">
        <v>1068</v>
      </c>
      <c r="H4392" s="7" t="s">
        <v>984</v>
      </c>
      <c r="I4392" s="6" t="s">
        <v>8</v>
      </c>
      <c r="J4392" s="1"/>
      <c r="K4392" s="1"/>
      <c r="L4392" s="1"/>
      <c r="M4392" s="1"/>
      <c r="N4392" s="1"/>
      <c r="O4392" s="1"/>
      <c r="P4392" s="1"/>
      <c r="Q4392" s="12">
        <v>9373</v>
      </c>
      <c r="R4392" s="29">
        <f t="shared" si="207"/>
        <v>0</v>
      </c>
      <c r="S4392" t="str">
        <f t="shared" si="208"/>
        <v>OK</v>
      </c>
      <c r="T4392" s="10">
        <f>IFERROR(VLOOKUP(A4392,[1]!Tabla1[[#All],[Material]:[venta nueva]],38,FALSE),0)</f>
        <v>0</v>
      </c>
    </row>
    <row r="4393" spans="1:20" hidden="1" x14ac:dyDescent="0.35">
      <c r="A4393">
        <f t="shared" si="206"/>
        <v>1012434</v>
      </c>
      <c r="B4393" s="6" t="s">
        <v>1188</v>
      </c>
      <c r="C4393" s="7" t="s">
        <v>658</v>
      </c>
      <c r="D4393" s="7" t="s">
        <v>1097</v>
      </c>
      <c r="E4393" s="7" t="s">
        <v>782</v>
      </c>
      <c r="F4393" s="7" t="s">
        <v>783</v>
      </c>
      <c r="G4393" s="7" t="s">
        <v>1068</v>
      </c>
      <c r="H4393" s="7" t="s">
        <v>996</v>
      </c>
      <c r="I4393" s="6" t="s">
        <v>14</v>
      </c>
      <c r="J4393" s="1"/>
      <c r="K4393" s="1"/>
      <c r="L4393" s="1"/>
      <c r="M4393" s="1"/>
      <c r="N4393" s="1"/>
      <c r="O4393" s="1"/>
      <c r="P4393" s="1"/>
      <c r="Q4393" s="12">
        <v>57478</v>
      </c>
      <c r="R4393" s="29">
        <f t="shared" si="207"/>
        <v>0</v>
      </c>
      <c r="S4393" t="str">
        <f t="shared" si="208"/>
        <v>OK</v>
      </c>
      <c r="T4393" s="10">
        <f>IFERROR(VLOOKUP(A4393,[1]!Tabla1[[#All],[Material]:[venta nueva]],38,FALSE),0)</f>
        <v>0</v>
      </c>
    </row>
    <row r="4394" spans="1:20" hidden="1" x14ac:dyDescent="0.35">
      <c r="A4394">
        <f t="shared" si="206"/>
        <v>1012448</v>
      </c>
      <c r="B4394" s="6" t="s">
        <v>1188</v>
      </c>
      <c r="C4394" s="7" t="s">
        <v>658</v>
      </c>
      <c r="D4394" s="7" t="s">
        <v>1097</v>
      </c>
      <c r="E4394" s="7" t="s">
        <v>784</v>
      </c>
      <c r="F4394" s="7" t="s">
        <v>785</v>
      </c>
      <c r="G4394" s="7" t="s">
        <v>1072</v>
      </c>
      <c r="H4394" s="7" t="s">
        <v>993</v>
      </c>
      <c r="I4394" s="6" t="s">
        <v>14</v>
      </c>
      <c r="J4394" s="1"/>
      <c r="K4394" s="1"/>
      <c r="L4394" s="1"/>
      <c r="M4394" s="1"/>
      <c r="N4394" s="1"/>
      <c r="O4394" s="1"/>
      <c r="P4394" s="1"/>
      <c r="Q4394" s="12">
        <v>207094</v>
      </c>
      <c r="R4394" s="29">
        <f t="shared" si="207"/>
        <v>0</v>
      </c>
      <c r="S4394" t="str">
        <f t="shared" si="208"/>
        <v>OK</v>
      </c>
      <c r="T4394" s="10">
        <f>IFERROR(VLOOKUP(A4394,[1]!Tabla1[[#All],[Material]:[venta nueva]],38,FALSE),0)</f>
        <v>0</v>
      </c>
    </row>
    <row r="4395" spans="1:20" hidden="1" x14ac:dyDescent="0.35">
      <c r="A4395">
        <f t="shared" si="206"/>
        <v>1012451</v>
      </c>
      <c r="B4395" s="6" t="s">
        <v>1188</v>
      </c>
      <c r="C4395" s="7" t="s">
        <v>658</v>
      </c>
      <c r="D4395" s="7" t="s">
        <v>1097</v>
      </c>
      <c r="E4395" s="7" t="s">
        <v>786</v>
      </c>
      <c r="F4395" s="7" t="s">
        <v>787</v>
      </c>
      <c r="G4395" s="7" t="s">
        <v>1068</v>
      </c>
      <c r="H4395" s="7" t="s">
        <v>992</v>
      </c>
      <c r="I4395" s="6" t="s">
        <v>14</v>
      </c>
      <c r="J4395" s="1"/>
      <c r="K4395" s="1"/>
      <c r="L4395" s="1"/>
      <c r="M4395" s="1"/>
      <c r="N4395" s="1"/>
      <c r="O4395" s="1"/>
      <c r="P4395" s="1"/>
      <c r="Q4395" s="12">
        <v>8721</v>
      </c>
      <c r="R4395" s="29">
        <f t="shared" si="207"/>
        <v>0</v>
      </c>
      <c r="S4395" t="str">
        <f t="shared" si="208"/>
        <v>OK</v>
      </c>
      <c r="T4395" s="10">
        <f>IFERROR(VLOOKUP(A4395,[1]!Tabla1[[#All],[Material]:[venta nueva]],38,FALSE),0)</f>
        <v>0</v>
      </c>
    </row>
    <row r="4396" spans="1:20" hidden="1" x14ac:dyDescent="0.35">
      <c r="A4396">
        <f t="shared" si="206"/>
        <v>1012452</v>
      </c>
      <c r="B4396" s="6" t="s">
        <v>1188</v>
      </c>
      <c r="C4396" s="7" t="s">
        <v>658</v>
      </c>
      <c r="D4396" s="7" t="s">
        <v>1097</v>
      </c>
      <c r="E4396" s="7" t="s">
        <v>788</v>
      </c>
      <c r="F4396" s="7" t="s">
        <v>789</v>
      </c>
      <c r="G4396" s="7" t="s">
        <v>1068</v>
      </c>
      <c r="H4396" s="7" t="s">
        <v>992</v>
      </c>
      <c r="I4396" s="6" t="s">
        <v>14</v>
      </c>
      <c r="J4396" s="1"/>
      <c r="K4396" s="1"/>
      <c r="L4396" s="1"/>
      <c r="M4396" s="1"/>
      <c r="N4396" s="1"/>
      <c r="O4396" s="1"/>
      <c r="P4396" s="1"/>
      <c r="Q4396" s="12">
        <v>19996</v>
      </c>
      <c r="R4396" s="29">
        <f t="shared" si="207"/>
        <v>0</v>
      </c>
      <c r="S4396" t="str">
        <f t="shared" si="208"/>
        <v>OK</v>
      </c>
      <c r="T4396" s="10">
        <f>IFERROR(VLOOKUP(A4396,[1]!Tabla1[[#All],[Material]:[venta nueva]],38,FALSE),0)</f>
        <v>0</v>
      </c>
    </row>
    <row r="4397" spans="1:20" hidden="1" x14ac:dyDescent="0.35">
      <c r="A4397">
        <f t="shared" si="206"/>
        <v>1012454</v>
      </c>
      <c r="B4397" s="6" t="s">
        <v>1188</v>
      </c>
      <c r="C4397" s="7" t="s">
        <v>658</v>
      </c>
      <c r="D4397" s="7" t="s">
        <v>1097</v>
      </c>
      <c r="E4397" s="7" t="s">
        <v>1152</v>
      </c>
      <c r="F4397" s="7" t="s">
        <v>1153</v>
      </c>
      <c r="G4397" s="7" t="s">
        <v>1068</v>
      </c>
      <c r="H4397" s="7" t="s">
        <v>997</v>
      </c>
      <c r="I4397" s="6" t="s">
        <v>14</v>
      </c>
      <c r="J4397" s="1"/>
      <c r="K4397" s="1"/>
      <c r="L4397" s="1"/>
      <c r="M4397" s="1"/>
      <c r="N4397" s="1"/>
      <c r="O4397" s="1"/>
      <c r="P4397" s="1"/>
      <c r="Q4397" s="12">
        <v>1951</v>
      </c>
      <c r="R4397" s="29">
        <f t="shared" si="207"/>
        <v>0</v>
      </c>
      <c r="S4397" t="str">
        <f t="shared" si="208"/>
        <v>OK</v>
      </c>
      <c r="T4397" s="10">
        <f>IFERROR(VLOOKUP(A4397,[1]!Tabla1[[#All],[Material]:[venta nueva]],38,FALSE),0)</f>
        <v>0</v>
      </c>
    </row>
    <row r="4398" spans="1:20" hidden="1" x14ac:dyDescent="0.35">
      <c r="A4398">
        <f t="shared" si="206"/>
        <v>1012455</v>
      </c>
      <c r="B4398" s="6" t="s">
        <v>1188</v>
      </c>
      <c r="C4398" s="7" t="s">
        <v>658</v>
      </c>
      <c r="D4398" s="7" t="s">
        <v>1097</v>
      </c>
      <c r="E4398" s="7" t="s">
        <v>790</v>
      </c>
      <c r="F4398" s="7" t="s">
        <v>791</v>
      </c>
      <c r="G4398" s="7" t="s">
        <v>1068</v>
      </c>
      <c r="H4398" s="7" t="s">
        <v>997</v>
      </c>
      <c r="I4398" s="6" t="s">
        <v>14</v>
      </c>
      <c r="J4398" s="1"/>
      <c r="K4398" s="1"/>
      <c r="L4398" s="1"/>
      <c r="M4398" s="1"/>
      <c r="N4398" s="1"/>
      <c r="O4398" s="1"/>
      <c r="P4398" s="1"/>
      <c r="Q4398" s="12">
        <v>282039</v>
      </c>
      <c r="R4398" s="29">
        <f t="shared" si="207"/>
        <v>0</v>
      </c>
      <c r="S4398" t="str">
        <f t="shared" si="208"/>
        <v>OK</v>
      </c>
      <c r="T4398" s="10">
        <f>IFERROR(VLOOKUP(A4398,[1]!Tabla1[[#All],[Material]:[venta nueva]],38,FALSE),0)</f>
        <v>0</v>
      </c>
    </row>
    <row r="4399" spans="1:20" hidden="1" x14ac:dyDescent="0.35">
      <c r="A4399">
        <f t="shared" si="206"/>
        <v>1012483</v>
      </c>
      <c r="B4399" s="6" t="s">
        <v>1188</v>
      </c>
      <c r="C4399" s="7" t="s">
        <v>658</v>
      </c>
      <c r="D4399" s="7" t="s">
        <v>1097</v>
      </c>
      <c r="E4399" s="7" t="s">
        <v>792</v>
      </c>
      <c r="F4399" s="7" t="s">
        <v>793</v>
      </c>
      <c r="G4399" s="7" t="s">
        <v>1068</v>
      </c>
      <c r="H4399" s="7" t="s">
        <v>984</v>
      </c>
      <c r="I4399" s="6" t="s">
        <v>8</v>
      </c>
      <c r="J4399" s="1"/>
      <c r="K4399" s="1"/>
      <c r="L4399" s="1"/>
      <c r="M4399" s="1"/>
      <c r="N4399" s="1"/>
      <c r="O4399" s="1"/>
      <c r="P4399" s="1"/>
      <c r="Q4399" s="12">
        <v>295743</v>
      </c>
      <c r="R4399" s="29">
        <f t="shared" si="207"/>
        <v>0</v>
      </c>
      <c r="S4399" t="str">
        <f t="shared" si="208"/>
        <v>OK</v>
      </c>
      <c r="T4399" s="10">
        <f>IFERROR(VLOOKUP(A4399,[1]!Tabla1[[#All],[Material]:[venta nueva]],38,FALSE),0)</f>
        <v>0</v>
      </c>
    </row>
    <row r="4400" spans="1:20" hidden="1" x14ac:dyDescent="0.35">
      <c r="A4400">
        <f t="shared" si="206"/>
        <v>1012502</v>
      </c>
      <c r="B4400" s="6" t="s">
        <v>1188</v>
      </c>
      <c r="C4400" s="7" t="s">
        <v>658</v>
      </c>
      <c r="D4400" s="7" t="s">
        <v>1097</v>
      </c>
      <c r="E4400" s="7" t="s">
        <v>796</v>
      </c>
      <c r="F4400" s="7" t="s">
        <v>797</v>
      </c>
      <c r="G4400" s="7" t="s">
        <v>1072</v>
      </c>
      <c r="H4400" s="7" t="s">
        <v>993</v>
      </c>
      <c r="I4400" s="6" t="s">
        <v>14</v>
      </c>
      <c r="J4400" s="1"/>
      <c r="K4400" s="1"/>
      <c r="L4400" s="1"/>
      <c r="M4400" s="1"/>
      <c r="N4400" s="1"/>
      <c r="O4400" s="1"/>
      <c r="P4400" s="1"/>
      <c r="Q4400" s="12">
        <v>8976</v>
      </c>
      <c r="R4400" s="29">
        <f t="shared" si="207"/>
        <v>0</v>
      </c>
      <c r="S4400" t="str">
        <f t="shared" si="208"/>
        <v>OK</v>
      </c>
      <c r="T4400" s="10">
        <f>IFERROR(VLOOKUP(A4400,[1]!Tabla1[[#All],[Material]:[venta nueva]],38,FALSE),0)</f>
        <v>0</v>
      </c>
    </row>
    <row r="4401" spans="1:20" hidden="1" x14ac:dyDescent="0.35">
      <c r="A4401">
        <f t="shared" si="206"/>
        <v>1012503</v>
      </c>
      <c r="B4401" s="6" t="s">
        <v>1188</v>
      </c>
      <c r="C4401" s="7" t="s">
        <v>658</v>
      </c>
      <c r="D4401" s="7" t="s">
        <v>1097</v>
      </c>
      <c r="E4401" s="7" t="s">
        <v>798</v>
      </c>
      <c r="F4401" s="7" t="s">
        <v>799</v>
      </c>
      <c r="G4401" s="7" t="s">
        <v>1072</v>
      </c>
      <c r="H4401" s="7" t="s">
        <v>993</v>
      </c>
      <c r="I4401" s="6" t="s">
        <v>14</v>
      </c>
      <c r="J4401" s="1"/>
      <c r="K4401" s="1"/>
      <c r="L4401" s="1"/>
      <c r="M4401" s="1"/>
      <c r="N4401" s="1"/>
      <c r="O4401" s="1"/>
      <c r="P4401" s="1"/>
      <c r="Q4401" s="12">
        <v>240335</v>
      </c>
      <c r="R4401" s="29">
        <f t="shared" si="207"/>
        <v>0</v>
      </c>
      <c r="S4401" t="str">
        <f t="shared" si="208"/>
        <v>OK</v>
      </c>
      <c r="T4401" s="10">
        <f>IFERROR(VLOOKUP(A4401,[1]!Tabla1[[#All],[Material]:[venta nueva]],38,FALSE),0)</f>
        <v>0</v>
      </c>
    </row>
    <row r="4402" spans="1:20" hidden="1" x14ac:dyDescent="0.35">
      <c r="A4402">
        <f t="shared" si="206"/>
        <v>1012504</v>
      </c>
      <c r="B4402" s="6" t="s">
        <v>1188</v>
      </c>
      <c r="C4402" s="7" t="s">
        <v>658</v>
      </c>
      <c r="D4402" s="7" t="s">
        <v>1097</v>
      </c>
      <c r="E4402" s="7" t="s">
        <v>800</v>
      </c>
      <c r="F4402" s="7" t="s">
        <v>785</v>
      </c>
      <c r="G4402" s="7" t="s">
        <v>1072</v>
      </c>
      <c r="H4402" s="7" t="s">
        <v>993</v>
      </c>
      <c r="I4402" s="6" t="s">
        <v>14</v>
      </c>
      <c r="J4402" s="1"/>
      <c r="K4402" s="1"/>
      <c r="L4402" s="1"/>
      <c r="M4402" s="1"/>
      <c r="N4402" s="1"/>
      <c r="O4402" s="1"/>
      <c r="P4402" s="1"/>
      <c r="Q4402" s="12">
        <v>47415</v>
      </c>
      <c r="R4402" s="29">
        <f t="shared" si="207"/>
        <v>0</v>
      </c>
      <c r="S4402" t="str">
        <f t="shared" si="208"/>
        <v>OK</v>
      </c>
      <c r="T4402" s="10">
        <f>IFERROR(VLOOKUP(A4402,[1]!Tabla1[[#All],[Material]:[venta nueva]],38,FALSE),0)</f>
        <v>0</v>
      </c>
    </row>
    <row r="4403" spans="1:20" hidden="1" x14ac:dyDescent="0.35">
      <c r="A4403">
        <f t="shared" si="206"/>
        <v>1012518</v>
      </c>
      <c r="B4403" s="6" t="s">
        <v>1188</v>
      </c>
      <c r="C4403" s="7" t="s">
        <v>658</v>
      </c>
      <c r="D4403" s="7" t="s">
        <v>1097</v>
      </c>
      <c r="E4403" s="7" t="s">
        <v>801</v>
      </c>
      <c r="F4403" s="7" t="s">
        <v>802</v>
      </c>
      <c r="G4403" s="7" t="s">
        <v>985</v>
      </c>
      <c r="H4403" s="7" t="s">
        <v>985</v>
      </c>
      <c r="I4403" s="6" t="s">
        <v>8</v>
      </c>
      <c r="J4403" s="1"/>
      <c r="K4403" s="1"/>
      <c r="L4403" s="1"/>
      <c r="M4403" s="1"/>
      <c r="N4403" s="1"/>
      <c r="O4403" s="1"/>
      <c r="P4403" s="1"/>
      <c r="Q4403" s="12">
        <v>142998</v>
      </c>
      <c r="R4403" s="29">
        <f t="shared" si="207"/>
        <v>0</v>
      </c>
      <c r="S4403" t="str">
        <f t="shared" si="208"/>
        <v>OK</v>
      </c>
      <c r="T4403" s="10">
        <f>IFERROR(VLOOKUP(A4403,[1]!Tabla1[[#All],[Material]:[venta nueva]],38,FALSE),0)</f>
        <v>0</v>
      </c>
    </row>
    <row r="4404" spans="1:20" hidden="1" x14ac:dyDescent="0.35">
      <c r="A4404">
        <f t="shared" si="206"/>
        <v>1012519</v>
      </c>
      <c r="B4404" s="6" t="s">
        <v>1188</v>
      </c>
      <c r="C4404" s="7" t="s">
        <v>658</v>
      </c>
      <c r="D4404" s="7" t="s">
        <v>1097</v>
      </c>
      <c r="E4404" s="7" t="s">
        <v>803</v>
      </c>
      <c r="F4404" s="7" t="s">
        <v>721</v>
      </c>
      <c r="G4404" s="7" t="s">
        <v>1066</v>
      </c>
      <c r="H4404" s="7" t="s">
        <v>982</v>
      </c>
      <c r="I4404" s="6" t="s">
        <v>8</v>
      </c>
      <c r="J4404" s="1"/>
      <c r="K4404" s="1"/>
      <c r="L4404" s="1"/>
      <c r="M4404" s="1"/>
      <c r="N4404" s="1"/>
      <c r="O4404" s="1"/>
      <c r="P4404" s="1"/>
      <c r="Q4404" s="12">
        <v>21072</v>
      </c>
      <c r="R4404" s="29">
        <f t="shared" si="207"/>
        <v>0</v>
      </c>
      <c r="S4404" t="str">
        <f t="shared" si="208"/>
        <v>OK</v>
      </c>
      <c r="T4404" s="10">
        <f>IFERROR(VLOOKUP(A4404,[1]!Tabla1[[#All],[Material]:[venta nueva]],38,FALSE),0)</f>
        <v>0</v>
      </c>
    </row>
    <row r="4405" spans="1:20" hidden="1" x14ac:dyDescent="0.35">
      <c r="A4405">
        <f t="shared" si="206"/>
        <v>1012520</v>
      </c>
      <c r="B4405" s="6" t="s">
        <v>1188</v>
      </c>
      <c r="C4405" s="7" t="s">
        <v>658</v>
      </c>
      <c r="D4405" s="7" t="s">
        <v>1097</v>
      </c>
      <c r="E4405" s="7" t="s">
        <v>804</v>
      </c>
      <c r="F4405" s="7" t="s">
        <v>723</v>
      </c>
      <c r="G4405" s="7" t="s">
        <v>1066</v>
      </c>
      <c r="H4405" s="7" t="s">
        <v>982</v>
      </c>
      <c r="I4405" s="6" t="s">
        <v>8</v>
      </c>
      <c r="J4405" s="1"/>
      <c r="K4405" s="1"/>
      <c r="L4405" s="1"/>
      <c r="M4405" s="1"/>
      <c r="N4405" s="1"/>
      <c r="O4405" s="1"/>
      <c r="P4405" s="1"/>
      <c r="Q4405" s="12">
        <v>68070</v>
      </c>
      <c r="R4405" s="29">
        <f t="shared" si="207"/>
        <v>0</v>
      </c>
      <c r="S4405" t="str">
        <f t="shared" si="208"/>
        <v>OK</v>
      </c>
      <c r="T4405" s="10">
        <f>IFERROR(VLOOKUP(A4405,[1]!Tabla1[[#All],[Material]:[venta nueva]],38,FALSE),0)</f>
        <v>0</v>
      </c>
    </row>
    <row r="4406" spans="1:20" hidden="1" x14ac:dyDescent="0.35">
      <c r="A4406">
        <f t="shared" si="206"/>
        <v>1012521</v>
      </c>
      <c r="B4406" s="6" t="s">
        <v>1188</v>
      </c>
      <c r="C4406" s="7" t="s">
        <v>658</v>
      </c>
      <c r="D4406" s="7" t="s">
        <v>1097</v>
      </c>
      <c r="E4406" s="7" t="s">
        <v>805</v>
      </c>
      <c r="F4406" s="7" t="s">
        <v>725</v>
      </c>
      <c r="G4406" s="7" t="s">
        <v>1066</v>
      </c>
      <c r="H4406" s="7" t="s">
        <v>982</v>
      </c>
      <c r="I4406" s="6" t="s">
        <v>8</v>
      </c>
      <c r="J4406" s="1"/>
      <c r="K4406" s="1"/>
      <c r="L4406" s="1"/>
      <c r="M4406" s="1"/>
      <c r="N4406" s="1"/>
      <c r="O4406" s="1"/>
      <c r="P4406" s="1"/>
      <c r="Q4406" s="12">
        <v>188515</v>
      </c>
      <c r="R4406" s="29">
        <f t="shared" si="207"/>
        <v>0</v>
      </c>
      <c r="S4406" t="str">
        <f t="shared" si="208"/>
        <v>OK</v>
      </c>
      <c r="T4406" s="10">
        <f>IFERROR(VLOOKUP(A4406,[1]!Tabla1[[#All],[Material]:[venta nueva]],38,FALSE),0)</f>
        <v>0</v>
      </c>
    </row>
    <row r="4407" spans="1:20" hidden="1" x14ac:dyDescent="0.35">
      <c r="A4407">
        <f t="shared" si="206"/>
        <v>1012522</v>
      </c>
      <c r="B4407" s="6" t="s">
        <v>1188</v>
      </c>
      <c r="C4407" s="7" t="s">
        <v>658</v>
      </c>
      <c r="D4407" s="7" t="s">
        <v>1097</v>
      </c>
      <c r="E4407" s="7" t="s">
        <v>806</v>
      </c>
      <c r="F4407" s="7" t="s">
        <v>727</v>
      </c>
      <c r="G4407" s="7" t="s">
        <v>1066</v>
      </c>
      <c r="H4407" s="7" t="s">
        <v>982</v>
      </c>
      <c r="I4407" s="6" t="s">
        <v>8</v>
      </c>
      <c r="J4407" s="1"/>
      <c r="K4407" s="1"/>
      <c r="L4407" s="1"/>
      <c r="M4407" s="1"/>
      <c r="N4407" s="1"/>
      <c r="O4407" s="1"/>
      <c r="P4407" s="1"/>
      <c r="Q4407" s="12">
        <v>97665</v>
      </c>
      <c r="R4407" s="29">
        <f t="shared" si="207"/>
        <v>0</v>
      </c>
      <c r="S4407" t="str">
        <f t="shared" si="208"/>
        <v>OK</v>
      </c>
      <c r="T4407" s="10">
        <f>IFERROR(VLOOKUP(A4407,[1]!Tabla1[[#All],[Material]:[venta nueva]],38,FALSE),0)</f>
        <v>0</v>
      </c>
    </row>
    <row r="4408" spans="1:20" hidden="1" x14ac:dyDescent="0.35">
      <c r="A4408">
        <f t="shared" si="206"/>
        <v>1012523</v>
      </c>
      <c r="B4408" s="6" t="s">
        <v>1188</v>
      </c>
      <c r="C4408" s="7" t="s">
        <v>658</v>
      </c>
      <c r="D4408" s="7" t="s">
        <v>1097</v>
      </c>
      <c r="E4408" s="7" t="s">
        <v>807</v>
      </c>
      <c r="F4408" s="7" t="s">
        <v>729</v>
      </c>
      <c r="G4408" s="7" t="s">
        <v>1066</v>
      </c>
      <c r="H4408" s="7" t="s">
        <v>982</v>
      </c>
      <c r="I4408" s="6" t="s">
        <v>8</v>
      </c>
      <c r="J4408" s="1"/>
      <c r="K4408" s="1"/>
      <c r="L4408" s="1"/>
      <c r="M4408" s="1"/>
      <c r="N4408" s="1"/>
      <c r="O4408" s="1"/>
      <c r="P4408" s="1"/>
      <c r="Q4408" s="12">
        <v>66871</v>
      </c>
      <c r="R4408" s="29">
        <f t="shared" si="207"/>
        <v>0</v>
      </c>
      <c r="S4408" t="str">
        <f t="shared" si="208"/>
        <v>OK</v>
      </c>
      <c r="T4408" s="10">
        <f>IFERROR(VLOOKUP(A4408,[1]!Tabla1[[#All],[Material]:[venta nueva]],38,FALSE),0)</f>
        <v>0</v>
      </c>
    </row>
    <row r="4409" spans="1:20" hidden="1" x14ac:dyDescent="0.35">
      <c r="A4409">
        <f t="shared" si="206"/>
        <v>1012524</v>
      </c>
      <c r="B4409" s="6" t="s">
        <v>1188</v>
      </c>
      <c r="C4409" s="7" t="s">
        <v>658</v>
      </c>
      <c r="D4409" s="7" t="s">
        <v>1097</v>
      </c>
      <c r="E4409" s="7" t="s">
        <v>808</v>
      </c>
      <c r="F4409" s="7" t="s">
        <v>731</v>
      </c>
      <c r="G4409" s="7" t="s">
        <v>1066</v>
      </c>
      <c r="H4409" s="7" t="s">
        <v>982</v>
      </c>
      <c r="I4409" s="6" t="s">
        <v>8</v>
      </c>
      <c r="J4409" s="1"/>
      <c r="K4409" s="1"/>
      <c r="L4409" s="1"/>
      <c r="M4409" s="1"/>
      <c r="N4409" s="1"/>
      <c r="O4409" s="1"/>
      <c r="P4409" s="1"/>
      <c r="Q4409" s="12">
        <v>34069</v>
      </c>
      <c r="R4409" s="29">
        <f t="shared" si="207"/>
        <v>0</v>
      </c>
      <c r="S4409" t="str">
        <f t="shared" si="208"/>
        <v>OK</v>
      </c>
      <c r="T4409" s="10">
        <f>IFERROR(VLOOKUP(A4409,[1]!Tabla1[[#All],[Material]:[venta nueva]],38,FALSE),0)</f>
        <v>0</v>
      </c>
    </row>
    <row r="4410" spans="1:20" hidden="1" x14ac:dyDescent="0.35">
      <c r="A4410">
        <f t="shared" si="206"/>
        <v>1012525</v>
      </c>
      <c r="B4410" s="6" t="s">
        <v>1188</v>
      </c>
      <c r="C4410" s="7" t="s">
        <v>658</v>
      </c>
      <c r="D4410" s="7" t="s">
        <v>1097</v>
      </c>
      <c r="E4410" s="7" t="s">
        <v>809</v>
      </c>
      <c r="F4410" s="7" t="s">
        <v>709</v>
      </c>
      <c r="G4410" s="7" t="s">
        <v>1072</v>
      </c>
      <c r="H4410" s="7" t="s">
        <v>993</v>
      </c>
      <c r="I4410" s="6" t="s">
        <v>14</v>
      </c>
      <c r="J4410" s="1"/>
      <c r="K4410" s="1"/>
      <c r="L4410" s="1"/>
      <c r="M4410" s="1"/>
      <c r="N4410" s="1"/>
      <c r="O4410" s="1"/>
      <c r="P4410" s="1"/>
      <c r="Q4410" s="12">
        <v>8436</v>
      </c>
      <c r="R4410" s="29">
        <f t="shared" si="207"/>
        <v>0</v>
      </c>
      <c r="S4410" t="str">
        <f t="shared" si="208"/>
        <v>OK</v>
      </c>
      <c r="T4410" s="10">
        <f>IFERROR(VLOOKUP(A4410,[1]!Tabla1[[#All],[Material]:[venta nueva]],38,FALSE),0)</f>
        <v>0</v>
      </c>
    </row>
    <row r="4411" spans="1:20" hidden="1" x14ac:dyDescent="0.35">
      <c r="A4411">
        <f t="shared" si="206"/>
        <v>1012526</v>
      </c>
      <c r="B4411" s="6" t="s">
        <v>1188</v>
      </c>
      <c r="C4411" s="7" t="s">
        <v>658</v>
      </c>
      <c r="D4411" s="7" t="s">
        <v>1097</v>
      </c>
      <c r="E4411" s="7" t="s">
        <v>810</v>
      </c>
      <c r="F4411" s="7" t="s">
        <v>711</v>
      </c>
      <c r="G4411" s="7" t="s">
        <v>1072</v>
      </c>
      <c r="H4411" s="7" t="s">
        <v>993</v>
      </c>
      <c r="I4411" s="6" t="s">
        <v>14</v>
      </c>
      <c r="J4411" s="1"/>
      <c r="K4411" s="1"/>
      <c r="L4411" s="1"/>
      <c r="M4411" s="1"/>
      <c r="N4411" s="1"/>
      <c r="O4411" s="1"/>
      <c r="P4411" s="1"/>
      <c r="Q4411" s="12">
        <v>7593</v>
      </c>
      <c r="R4411" s="29">
        <f t="shared" si="207"/>
        <v>0</v>
      </c>
      <c r="S4411" t="str">
        <f t="shared" si="208"/>
        <v>OK</v>
      </c>
      <c r="T4411" s="10">
        <f>IFERROR(VLOOKUP(A4411,[1]!Tabla1[[#All],[Material]:[venta nueva]],38,FALSE),0)</f>
        <v>0</v>
      </c>
    </row>
    <row r="4412" spans="1:20" hidden="1" x14ac:dyDescent="0.35">
      <c r="A4412">
        <f t="shared" si="206"/>
        <v>1012527</v>
      </c>
      <c r="B4412" s="6" t="s">
        <v>1188</v>
      </c>
      <c r="C4412" s="7" t="s">
        <v>658</v>
      </c>
      <c r="D4412" s="7" t="s">
        <v>1097</v>
      </c>
      <c r="E4412" s="7" t="s">
        <v>811</v>
      </c>
      <c r="F4412" s="7" t="s">
        <v>812</v>
      </c>
      <c r="G4412" s="7" t="s">
        <v>1072</v>
      </c>
      <c r="H4412" s="7" t="s">
        <v>993</v>
      </c>
      <c r="I4412" s="6" t="s">
        <v>14</v>
      </c>
      <c r="J4412" s="1"/>
      <c r="K4412" s="1"/>
      <c r="L4412" s="1"/>
      <c r="M4412" s="1"/>
      <c r="N4412" s="1"/>
      <c r="O4412" s="1"/>
      <c r="P4412" s="1"/>
      <c r="Q4412" s="12">
        <v>11547</v>
      </c>
      <c r="R4412" s="29">
        <f t="shared" si="207"/>
        <v>0</v>
      </c>
      <c r="S4412" t="str">
        <f t="shared" si="208"/>
        <v>OK</v>
      </c>
      <c r="T4412" s="10">
        <f>IFERROR(VLOOKUP(A4412,[1]!Tabla1[[#All],[Material]:[venta nueva]],38,FALSE),0)</f>
        <v>0</v>
      </c>
    </row>
    <row r="4413" spans="1:20" hidden="1" x14ac:dyDescent="0.35">
      <c r="A4413">
        <f t="shared" si="206"/>
        <v>1012532</v>
      </c>
      <c r="B4413" s="6" t="s">
        <v>1188</v>
      </c>
      <c r="C4413" s="7" t="s">
        <v>658</v>
      </c>
      <c r="D4413" s="7" t="s">
        <v>1097</v>
      </c>
      <c r="E4413" s="7" t="s">
        <v>813</v>
      </c>
      <c r="F4413" s="7" t="s">
        <v>814</v>
      </c>
      <c r="G4413" s="7" t="s">
        <v>1065</v>
      </c>
      <c r="H4413" s="7" t="s">
        <v>981</v>
      </c>
      <c r="I4413" s="6" t="s">
        <v>8</v>
      </c>
      <c r="J4413" s="1"/>
      <c r="K4413" s="1"/>
      <c r="L4413" s="1"/>
      <c r="M4413" s="1"/>
      <c r="N4413" s="1"/>
      <c r="O4413" s="1"/>
      <c r="P4413" s="1"/>
      <c r="Q4413" s="12">
        <v>6000</v>
      </c>
      <c r="R4413" s="29">
        <f t="shared" si="207"/>
        <v>0</v>
      </c>
      <c r="S4413" t="str">
        <f t="shared" si="208"/>
        <v>OK</v>
      </c>
      <c r="T4413" s="10">
        <f>IFERROR(VLOOKUP(A4413,[1]!Tabla1[[#All],[Material]:[venta nueva]],38,FALSE),0)</f>
        <v>0</v>
      </c>
    </row>
    <row r="4414" spans="1:20" hidden="1" x14ac:dyDescent="0.35">
      <c r="A4414">
        <f t="shared" si="206"/>
        <v>1012534</v>
      </c>
      <c r="B4414" s="6" t="s">
        <v>1188</v>
      </c>
      <c r="C4414" s="7" t="s">
        <v>658</v>
      </c>
      <c r="D4414" s="7" t="s">
        <v>1097</v>
      </c>
      <c r="E4414" s="7" t="s">
        <v>815</v>
      </c>
      <c r="F4414" s="7" t="s">
        <v>816</v>
      </c>
      <c r="G4414" s="7" t="s">
        <v>1073</v>
      </c>
      <c r="H4414" s="7" t="s">
        <v>998</v>
      </c>
      <c r="I4414" s="6" t="s">
        <v>10</v>
      </c>
      <c r="J4414" s="1"/>
      <c r="K4414" s="1"/>
      <c r="L4414" s="1"/>
      <c r="M4414" s="1"/>
      <c r="N4414" s="1"/>
      <c r="O4414" s="1"/>
      <c r="P4414" s="1"/>
      <c r="Q4414" s="12">
        <v>647999</v>
      </c>
      <c r="R4414" s="29">
        <f t="shared" si="207"/>
        <v>0</v>
      </c>
      <c r="S4414" t="str">
        <f t="shared" si="208"/>
        <v>OK</v>
      </c>
      <c r="T4414" s="10">
        <f>IFERROR(VLOOKUP(A4414,[1]!Tabla1[[#All],[Material]:[venta nueva]],38,FALSE),0)</f>
        <v>0</v>
      </c>
    </row>
    <row r="4415" spans="1:20" hidden="1" x14ac:dyDescent="0.35">
      <c r="A4415">
        <f t="shared" si="206"/>
        <v>1012552</v>
      </c>
      <c r="B4415" s="6" t="s">
        <v>1188</v>
      </c>
      <c r="C4415" s="7" t="s">
        <v>658</v>
      </c>
      <c r="D4415" s="7" t="s">
        <v>1097</v>
      </c>
      <c r="E4415" s="7" t="s">
        <v>817</v>
      </c>
      <c r="F4415" s="7" t="s">
        <v>818</v>
      </c>
      <c r="G4415" s="7" t="s">
        <v>1066</v>
      </c>
      <c r="H4415" s="7" t="s">
        <v>982</v>
      </c>
      <c r="I4415" s="6" t="s">
        <v>11</v>
      </c>
      <c r="J4415" s="1"/>
      <c r="K4415" s="1"/>
      <c r="L4415" s="1"/>
      <c r="M4415" s="1"/>
      <c r="N4415" s="1"/>
      <c r="O4415" s="1"/>
      <c r="P4415" s="1"/>
      <c r="Q4415" s="12">
        <v>476</v>
      </c>
      <c r="R4415" s="29">
        <f t="shared" si="207"/>
        <v>0</v>
      </c>
      <c r="S4415" t="str">
        <f t="shared" si="208"/>
        <v>OK</v>
      </c>
      <c r="T4415" s="10">
        <f>IFERROR(VLOOKUP(A4415,[1]!Tabla1[[#All],[Material]:[venta nueva]],38,FALSE),0)</f>
        <v>0</v>
      </c>
    </row>
    <row r="4416" spans="1:20" hidden="1" x14ac:dyDescent="0.35">
      <c r="A4416">
        <f t="shared" si="206"/>
        <v>1012556</v>
      </c>
      <c r="B4416" s="6" t="s">
        <v>1188</v>
      </c>
      <c r="C4416" s="7" t="s">
        <v>658</v>
      </c>
      <c r="D4416" s="7" t="s">
        <v>1097</v>
      </c>
      <c r="E4416" s="7" t="s">
        <v>819</v>
      </c>
      <c r="F4416" s="7" t="s">
        <v>820</v>
      </c>
      <c r="G4416" s="7" t="s">
        <v>1063</v>
      </c>
      <c r="H4416" s="7" t="s">
        <v>999</v>
      </c>
      <c r="I4416" s="6" t="s">
        <v>11</v>
      </c>
      <c r="J4416" s="1"/>
      <c r="K4416" s="1"/>
      <c r="L4416" s="1"/>
      <c r="M4416" s="1"/>
      <c r="N4416" s="1"/>
      <c r="O4416" s="1"/>
      <c r="P4416" s="1"/>
      <c r="Q4416" s="12">
        <v>95998</v>
      </c>
      <c r="R4416" s="29">
        <f t="shared" si="207"/>
        <v>0</v>
      </c>
      <c r="S4416" t="str">
        <f t="shared" si="208"/>
        <v>OK</v>
      </c>
      <c r="T4416" s="10">
        <f>IFERROR(VLOOKUP(A4416,[1]!Tabla1[[#All],[Material]:[venta nueva]],38,FALSE),0)</f>
        <v>0</v>
      </c>
    </row>
    <row r="4417" spans="1:20" hidden="1" x14ac:dyDescent="0.35">
      <c r="A4417">
        <f t="shared" si="206"/>
        <v>1012598</v>
      </c>
      <c r="B4417" s="6" t="s">
        <v>1188</v>
      </c>
      <c r="C4417" s="7" t="s">
        <v>658</v>
      </c>
      <c r="D4417" s="7" t="s">
        <v>1097</v>
      </c>
      <c r="E4417" s="7" t="s">
        <v>821</v>
      </c>
      <c r="F4417" s="7" t="s">
        <v>822</v>
      </c>
      <c r="G4417" s="7" t="s">
        <v>1072</v>
      </c>
      <c r="H4417" s="7" t="s">
        <v>993</v>
      </c>
      <c r="I4417" s="6" t="s">
        <v>14</v>
      </c>
      <c r="J4417" s="1"/>
      <c r="K4417" s="1"/>
      <c r="L4417" s="1"/>
      <c r="M4417" s="1"/>
      <c r="N4417" s="1"/>
      <c r="O4417" s="1"/>
      <c r="P4417" s="1"/>
      <c r="Q4417" s="12">
        <v>3391</v>
      </c>
      <c r="R4417" s="29">
        <f t="shared" si="207"/>
        <v>0</v>
      </c>
      <c r="S4417" t="str">
        <f t="shared" si="208"/>
        <v>OK</v>
      </c>
      <c r="T4417" s="10">
        <f>IFERROR(VLOOKUP(A4417,[1]!Tabla1[[#All],[Material]:[venta nueva]],38,FALSE),0)</f>
        <v>0</v>
      </c>
    </row>
    <row r="4418" spans="1:20" hidden="1" x14ac:dyDescent="0.35">
      <c r="A4418">
        <f t="shared" si="206"/>
        <v>1012601</v>
      </c>
      <c r="B4418" s="6" t="s">
        <v>1188</v>
      </c>
      <c r="C4418" s="7" t="s">
        <v>658</v>
      </c>
      <c r="D4418" s="7" t="s">
        <v>1097</v>
      </c>
      <c r="E4418" s="7" t="s">
        <v>823</v>
      </c>
      <c r="F4418" s="7" t="s">
        <v>1452</v>
      </c>
      <c r="G4418" s="7" t="s">
        <v>1065</v>
      </c>
      <c r="H4418" s="7" t="s">
        <v>995</v>
      </c>
      <c r="I4418" s="6" t="s">
        <v>8</v>
      </c>
      <c r="J4418" s="1"/>
      <c r="K4418" s="1"/>
      <c r="L4418" s="1"/>
      <c r="M4418" s="1"/>
      <c r="N4418" s="1"/>
      <c r="O4418" s="1"/>
      <c r="P4418" s="1"/>
      <c r="Q4418" s="12">
        <v>187597</v>
      </c>
      <c r="R4418" s="29">
        <f t="shared" si="207"/>
        <v>0</v>
      </c>
      <c r="S4418" t="str">
        <f t="shared" si="208"/>
        <v>OK</v>
      </c>
      <c r="T4418" s="10">
        <f>IFERROR(VLOOKUP(A4418,[1]!Tabla1[[#All],[Material]:[venta nueva]],38,FALSE),0)</f>
        <v>0</v>
      </c>
    </row>
    <row r="4419" spans="1:20" hidden="1" x14ac:dyDescent="0.35">
      <c r="A4419">
        <f t="shared" si="206"/>
        <v>1012612</v>
      </c>
      <c r="B4419" s="6" t="s">
        <v>1188</v>
      </c>
      <c r="C4419" s="7" t="s">
        <v>658</v>
      </c>
      <c r="D4419" s="7" t="s">
        <v>1097</v>
      </c>
      <c r="E4419" s="7" t="s">
        <v>825</v>
      </c>
      <c r="F4419" s="7" t="s">
        <v>826</v>
      </c>
      <c r="G4419" s="7" t="s">
        <v>1063</v>
      </c>
      <c r="H4419" s="7" t="s">
        <v>988</v>
      </c>
      <c r="I4419" s="6" t="s">
        <v>12</v>
      </c>
      <c r="J4419" s="1"/>
      <c r="K4419" s="1"/>
      <c r="L4419" s="1"/>
      <c r="M4419" s="1"/>
      <c r="N4419" s="1"/>
      <c r="O4419" s="1"/>
      <c r="P4419" s="1"/>
      <c r="Q4419" s="12">
        <v>1003868</v>
      </c>
      <c r="R4419" s="29">
        <f t="shared" si="207"/>
        <v>0</v>
      </c>
      <c r="S4419" t="str">
        <f t="shared" si="208"/>
        <v>OK</v>
      </c>
      <c r="T4419" s="10">
        <f>IFERROR(VLOOKUP(A4419,[1]!Tabla1[[#All],[Material]:[venta nueva]],38,FALSE),0)</f>
        <v>0</v>
      </c>
    </row>
    <row r="4420" spans="1:20" hidden="1" x14ac:dyDescent="0.35">
      <c r="A4420">
        <f t="shared" si="206"/>
        <v>1012674</v>
      </c>
      <c r="B4420" s="6" t="s">
        <v>1188</v>
      </c>
      <c r="C4420" s="7" t="s">
        <v>658</v>
      </c>
      <c r="D4420" s="7" t="s">
        <v>1097</v>
      </c>
      <c r="E4420" s="7" t="s">
        <v>828</v>
      </c>
      <c r="F4420" s="7" t="s">
        <v>829</v>
      </c>
      <c r="G4420" s="7" t="s">
        <v>1065</v>
      </c>
      <c r="H4420" s="7" t="s">
        <v>989</v>
      </c>
      <c r="I4420" s="6" t="s">
        <v>13</v>
      </c>
      <c r="J4420" s="1"/>
      <c r="K4420" s="1"/>
      <c r="L4420" s="1"/>
      <c r="M4420" s="1"/>
      <c r="N4420" s="1"/>
      <c r="O4420" s="1"/>
      <c r="P4420" s="1"/>
      <c r="Q4420" s="12">
        <v>50198</v>
      </c>
      <c r="R4420" s="29">
        <f t="shared" si="207"/>
        <v>0</v>
      </c>
      <c r="S4420" t="str">
        <f t="shared" si="208"/>
        <v>OK</v>
      </c>
      <c r="T4420" s="10">
        <f>IFERROR(VLOOKUP(A4420,[1]!Tabla1[[#All],[Material]:[venta nueva]],38,FALSE),0)</f>
        <v>0</v>
      </c>
    </row>
    <row r="4421" spans="1:20" hidden="1" x14ac:dyDescent="0.35">
      <c r="A4421">
        <f t="shared" si="206"/>
        <v>1012681</v>
      </c>
      <c r="B4421" s="6" t="s">
        <v>1188</v>
      </c>
      <c r="C4421" s="7" t="s">
        <v>658</v>
      </c>
      <c r="D4421" s="7" t="s">
        <v>1097</v>
      </c>
      <c r="E4421" s="7" t="s">
        <v>830</v>
      </c>
      <c r="F4421" s="7" t="s">
        <v>831</v>
      </c>
      <c r="G4421" s="7" t="s">
        <v>1069</v>
      </c>
      <c r="H4421" s="7" t="s">
        <v>1000</v>
      </c>
      <c r="I4421" s="6" t="s">
        <v>14</v>
      </c>
      <c r="J4421" s="1"/>
      <c r="K4421" s="1"/>
      <c r="L4421" s="1"/>
      <c r="M4421" s="1"/>
      <c r="N4421" s="1"/>
      <c r="O4421" s="1"/>
      <c r="P4421" s="1"/>
      <c r="Q4421" s="12">
        <v>36001</v>
      </c>
      <c r="R4421" s="29">
        <f t="shared" si="207"/>
        <v>0</v>
      </c>
      <c r="S4421" t="str">
        <f t="shared" si="208"/>
        <v>OK</v>
      </c>
      <c r="T4421" s="10">
        <f>IFERROR(VLOOKUP(A4421,[1]!Tabla1[[#All],[Material]:[venta nueva]],38,FALSE),0)</f>
        <v>0</v>
      </c>
    </row>
    <row r="4422" spans="1:20" hidden="1" x14ac:dyDescent="0.35">
      <c r="A4422">
        <f t="shared" ref="A4422:A4485" si="209">+E4422*1</f>
        <v>1012694</v>
      </c>
      <c r="B4422" s="6" t="s">
        <v>1188</v>
      </c>
      <c r="C4422" s="7" t="s">
        <v>658</v>
      </c>
      <c r="D4422" s="7" t="s">
        <v>1097</v>
      </c>
      <c r="E4422" s="7" t="s">
        <v>832</v>
      </c>
      <c r="F4422" s="7" t="s">
        <v>1282</v>
      </c>
      <c r="G4422" s="7" t="s">
        <v>1066</v>
      </c>
      <c r="H4422" s="7" t="s">
        <v>982</v>
      </c>
      <c r="I4422" s="6" t="s">
        <v>8</v>
      </c>
      <c r="J4422" s="1"/>
      <c r="K4422" s="1"/>
      <c r="L4422" s="1"/>
      <c r="M4422" s="1"/>
      <c r="N4422" s="1"/>
      <c r="O4422" s="1"/>
      <c r="P4422" s="1"/>
      <c r="Q4422" s="12">
        <v>146316</v>
      </c>
      <c r="R4422" s="29">
        <f t="shared" si="207"/>
        <v>0</v>
      </c>
      <c r="S4422" t="str">
        <f t="shared" si="208"/>
        <v>OK</v>
      </c>
      <c r="T4422" s="10">
        <f>IFERROR(VLOOKUP(A4422,[1]!Tabla1[[#All],[Material]:[venta nueva]],38,FALSE),0)</f>
        <v>0</v>
      </c>
    </row>
    <row r="4423" spans="1:20" hidden="1" x14ac:dyDescent="0.35">
      <c r="A4423">
        <f t="shared" si="209"/>
        <v>1012719</v>
      </c>
      <c r="B4423" s="6" t="s">
        <v>1188</v>
      </c>
      <c r="C4423" s="7" t="s">
        <v>658</v>
      </c>
      <c r="D4423" s="7" t="s">
        <v>1097</v>
      </c>
      <c r="E4423" s="7" t="s">
        <v>837</v>
      </c>
      <c r="F4423" s="7" t="s">
        <v>838</v>
      </c>
      <c r="G4423" s="7" t="s">
        <v>1063</v>
      </c>
      <c r="H4423" s="7" t="s">
        <v>999</v>
      </c>
      <c r="I4423" s="6" t="s">
        <v>662</v>
      </c>
      <c r="J4423" s="1"/>
      <c r="K4423" s="1"/>
      <c r="L4423" s="1"/>
      <c r="M4423" s="1"/>
      <c r="N4423" s="1"/>
      <c r="O4423" s="1"/>
      <c r="P4423" s="1"/>
      <c r="Q4423" s="12">
        <v>8774</v>
      </c>
      <c r="R4423" s="29">
        <f t="shared" si="207"/>
        <v>0</v>
      </c>
      <c r="S4423" t="str">
        <f t="shared" si="208"/>
        <v>OK</v>
      </c>
      <c r="T4423" s="10">
        <f>IFERROR(VLOOKUP(A4423,[1]!Tabla1[[#All],[Material]:[venta nueva]],38,FALSE),0)</f>
        <v>0</v>
      </c>
    </row>
    <row r="4424" spans="1:20" hidden="1" x14ac:dyDescent="0.35">
      <c r="A4424">
        <f t="shared" si="209"/>
        <v>1012725</v>
      </c>
      <c r="B4424" s="6" t="s">
        <v>1188</v>
      </c>
      <c r="C4424" s="7" t="s">
        <v>658</v>
      </c>
      <c r="D4424" s="7" t="s">
        <v>1097</v>
      </c>
      <c r="E4424" s="7" t="s">
        <v>841</v>
      </c>
      <c r="F4424" s="7" t="s">
        <v>842</v>
      </c>
      <c r="G4424" s="7" t="s">
        <v>985</v>
      </c>
      <c r="H4424" s="7" t="s">
        <v>985</v>
      </c>
      <c r="I4424" s="6" t="s">
        <v>10</v>
      </c>
      <c r="J4424" s="1"/>
      <c r="K4424" s="1"/>
      <c r="L4424" s="1"/>
      <c r="M4424" s="1"/>
      <c r="N4424" s="1"/>
      <c r="O4424" s="1"/>
      <c r="P4424" s="1"/>
      <c r="Q4424" s="12">
        <v>19952</v>
      </c>
      <c r="R4424" s="29">
        <f t="shared" ref="R4424:R4487" si="210">+O4424-P4424</f>
        <v>0</v>
      </c>
      <c r="S4424" t="str">
        <f t="shared" ref="S4424:S4487" si="211">IF(R4424&gt;0,"Sobre ingreso",IF(R4424&lt;0,"Pendiente de ingreso","OK"))</f>
        <v>OK</v>
      </c>
      <c r="T4424" s="10">
        <f>IFERROR(VLOOKUP(A4424,[1]!Tabla1[[#All],[Material]:[venta nueva]],38,FALSE),0)</f>
        <v>0</v>
      </c>
    </row>
    <row r="4425" spans="1:20" hidden="1" x14ac:dyDescent="0.35">
      <c r="A4425">
        <f t="shared" si="209"/>
        <v>1012763</v>
      </c>
      <c r="B4425" s="6" t="s">
        <v>1188</v>
      </c>
      <c r="C4425" s="7" t="s">
        <v>658</v>
      </c>
      <c r="D4425" s="7" t="s">
        <v>1097</v>
      </c>
      <c r="E4425" s="7" t="s">
        <v>847</v>
      </c>
      <c r="F4425" s="7" t="s">
        <v>848</v>
      </c>
      <c r="G4425" s="7" t="s">
        <v>1065</v>
      </c>
      <c r="H4425" s="7" t="s">
        <v>995</v>
      </c>
      <c r="I4425" s="6" t="s">
        <v>11</v>
      </c>
      <c r="J4425" s="1"/>
      <c r="K4425" s="1"/>
      <c r="L4425" s="1"/>
      <c r="M4425" s="1"/>
      <c r="N4425" s="1"/>
      <c r="O4425" s="1"/>
      <c r="P4425" s="1"/>
      <c r="Q4425" s="12">
        <v>60808</v>
      </c>
      <c r="R4425" s="29">
        <f t="shared" si="210"/>
        <v>0</v>
      </c>
      <c r="S4425" t="str">
        <f t="shared" si="211"/>
        <v>OK</v>
      </c>
      <c r="T4425" s="10">
        <f>IFERROR(VLOOKUP(A4425,[1]!Tabla1[[#All],[Material]:[venta nueva]],38,FALSE),0)</f>
        <v>0</v>
      </c>
    </row>
    <row r="4426" spans="1:20" hidden="1" x14ac:dyDescent="0.35">
      <c r="A4426">
        <f t="shared" si="209"/>
        <v>1012764</v>
      </c>
      <c r="B4426" s="6" t="s">
        <v>1188</v>
      </c>
      <c r="C4426" s="7" t="s">
        <v>658</v>
      </c>
      <c r="D4426" s="7" t="s">
        <v>1097</v>
      </c>
      <c r="E4426" s="7" t="s">
        <v>849</v>
      </c>
      <c r="F4426" s="7" t="s">
        <v>850</v>
      </c>
      <c r="G4426" s="7" t="s">
        <v>1063</v>
      </c>
      <c r="H4426" s="7" t="s">
        <v>999</v>
      </c>
      <c r="I4426" s="6" t="s">
        <v>10</v>
      </c>
      <c r="J4426" s="1"/>
      <c r="K4426" s="1"/>
      <c r="L4426" s="1"/>
      <c r="M4426" s="1"/>
      <c r="N4426" s="1"/>
      <c r="O4426" s="1"/>
      <c r="P4426" s="1"/>
      <c r="Q4426" s="12">
        <v>550674</v>
      </c>
      <c r="R4426" s="29">
        <f t="shared" si="210"/>
        <v>0</v>
      </c>
      <c r="S4426" t="str">
        <f t="shared" si="211"/>
        <v>OK</v>
      </c>
      <c r="T4426" s="10">
        <f>IFERROR(VLOOKUP(A4426,[1]!Tabla1[[#All],[Material]:[venta nueva]],38,FALSE),0)</f>
        <v>0</v>
      </c>
    </row>
    <row r="4427" spans="1:20" hidden="1" x14ac:dyDescent="0.35">
      <c r="A4427">
        <f t="shared" si="209"/>
        <v>1012773</v>
      </c>
      <c r="B4427" s="6" t="s">
        <v>1188</v>
      </c>
      <c r="C4427" s="7" t="s">
        <v>658</v>
      </c>
      <c r="D4427" s="7" t="s">
        <v>1097</v>
      </c>
      <c r="E4427" s="7" t="s">
        <v>851</v>
      </c>
      <c r="F4427" s="7" t="s">
        <v>824</v>
      </c>
      <c r="G4427" s="7" t="s">
        <v>1065</v>
      </c>
      <c r="H4427" s="7" t="s">
        <v>995</v>
      </c>
      <c r="I4427" s="6" t="s">
        <v>9</v>
      </c>
      <c r="J4427" s="1"/>
      <c r="K4427" s="1"/>
      <c r="L4427" s="1"/>
      <c r="M4427" s="1"/>
      <c r="N4427" s="1"/>
      <c r="O4427" s="1"/>
      <c r="P4427" s="1"/>
      <c r="Q4427" s="12">
        <v>10991</v>
      </c>
      <c r="R4427" s="29">
        <f t="shared" si="210"/>
        <v>0</v>
      </c>
      <c r="S4427" t="str">
        <f t="shared" si="211"/>
        <v>OK</v>
      </c>
      <c r="T4427" s="10">
        <f>IFERROR(VLOOKUP(A4427,[1]!Tabla1[[#All],[Material]:[venta nueva]],38,FALSE),0)</f>
        <v>0</v>
      </c>
    </row>
    <row r="4428" spans="1:20" hidden="1" x14ac:dyDescent="0.35">
      <c r="A4428">
        <f t="shared" si="209"/>
        <v>1020017</v>
      </c>
      <c r="B4428" s="6" t="s">
        <v>1188</v>
      </c>
      <c r="C4428" s="7" t="s">
        <v>553</v>
      </c>
      <c r="D4428" s="7" t="s">
        <v>1095</v>
      </c>
      <c r="E4428" s="7" t="s">
        <v>17</v>
      </c>
      <c r="F4428" s="7" t="s">
        <v>18</v>
      </c>
      <c r="G4428" s="7" t="s">
        <v>1074</v>
      </c>
      <c r="H4428" s="7" t="s">
        <v>1001</v>
      </c>
      <c r="I4428" s="6" t="s">
        <v>11</v>
      </c>
      <c r="J4428" s="1">
        <v>-12059</v>
      </c>
      <c r="K4428" s="1">
        <v>0</v>
      </c>
      <c r="L4428" s="1">
        <v>0</v>
      </c>
      <c r="M4428" s="1">
        <v>-12059</v>
      </c>
      <c r="N4428" s="1">
        <v>0</v>
      </c>
      <c r="O4428" s="1">
        <v>0</v>
      </c>
      <c r="P4428" s="1"/>
      <c r="Q4428" s="12"/>
      <c r="R4428" s="29">
        <f t="shared" si="210"/>
        <v>0</v>
      </c>
      <c r="S4428" t="str">
        <f t="shared" si="211"/>
        <v>OK</v>
      </c>
      <c r="T4428" s="10">
        <f>IFERROR(VLOOKUP(A4428,[1]!Tabla1[[#All],[Material]:[venta nueva]],38,FALSE),0)</f>
        <v>0</v>
      </c>
    </row>
    <row r="4429" spans="1:20" hidden="1" x14ac:dyDescent="0.35">
      <c r="A4429">
        <f t="shared" si="209"/>
        <v>1020105</v>
      </c>
      <c r="B4429" s="6" t="s">
        <v>1188</v>
      </c>
      <c r="C4429" s="7" t="s">
        <v>553</v>
      </c>
      <c r="D4429" s="7" t="s">
        <v>1095</v>
      </c>
      <c r="E4429" s="7" t="s">
        <v>19</v>
      </c>
      <c r="F4429" s="7" t="s">
        <v>20</v>
      </c>
      <c r="G4429" s="7" t="s">
        <v>1075</v>
      </c>
      <c r="H4429" s="7" t="s">
        <v>1002</v>
      </c>
      <c r="I4429" s="6" t="s">
        <v>16</v>
      </c>
      <c r="J4429" s="1">
        <v>2621</v>
      </c>
      <c r="K4429" s="1">
        <v>37379</v>
      </c>
      <c r="L4429" s="1">
        <v>40000</v>
      </c>
      <c r="M4429" s="1">
        <v>2621</v>
      </c>
      <c r="N4429" s="1">
        <v>37379</v>
      </c>
      <c r="O4429" s="1">
        <v>40000</v>
      </c>
      <c r="P4429" s="1">
        <v>40000</v>
      </c>
      <c r="Q4429" s="12"/>
      <c r="R4429" s="29">
        <f t="shared" si="210"/>
        <v>0</v>
      </c>
      <c r="S4429" t="str">
        <f t="shared" si="211"/>
        <v>OK</v>
      </c>
      <c r="T4429" s="10">
        <f>IFERROR(VLOOKUP(A4429,[1]!Tabla1[[#All],[Material]:[venta nueva]],38,FALSE),0)</f>
        <v>0</v>
      </c>
    </row>
    <row r="4430" spans="1:20" hidden="1" x14ac:dyDescent="0.35">
      <c r="A4430">
        <f t="shared" si="209"/>
        <v>1020110</v>
      </c>
      <c r="B4430" s="6" t="s">
        <v>1188</v>
      </c>
      <c r="C4430" s="7" t="s">
        <v>553</v>
      </c>
      <c r="D4430" s="7" t="s">
        <v>1095</v>
      </c>
      <c r="E4430" s="7" t="s">
        <v>21</v>
      </c>
      <c r="F4430" s="7" t="s">
        <v>22</v>
      </c>
      <c r="G4430" s="7" t="s">
        <v>1075</v>
      </c>
      <c r="H4430" s="7" t="s">
        <v>1003</v>
      </c>
      <c r="I4430" s="6" t="s">
        <v>16</v>
      </c>
      <c r="J4430" s="1">
        <v>-382897</v>
      </c>
      <c r="K4430" s="1">
        <v>714462</v>
      </c>
      <c r="L4430" s="1">
        <v>700000</v>
      </c>
      <c r="M4430" s="1">
        <v>-382897</v>
      </c>
      <c r="N4430" s="1">
        <v>624811</v>
      </c>
      <c r="O4430" s="1">
        <v>700000</v>
      </c>
      <c r="P4430" s="1">
        <v>727980</v>
      </c>
      <c r="Q4430" s="12"/>
      <c r="R4430" s="29">
        <f t="shared" si="210"/>
        <v>-27980</v>
      </c>
      <c r="S4430" t="str">
        <f t="shared" si="211"/>
        <v>Pendiente de ingreso</v>
      </c>
      <c r="T4430" s="10">
        <f>IFERROR(VLOOKUP(A4430,[1]!Tabla1[[#All],[Material]:[venta nueva]],38,FALSE),0)</f>
        <v>0</v>
      </c>
    </row>
    <row r="4431" spans="1:20" hidden="1" x14ac:dyDescent="0.35">
      <c r="A4431">
        <f t="shared" si="209"/>
        <v>1020284</v>
      </c>
      <c r="B4431" s="6" t="s">
        <v>1188</v>
      </c>
      <c r="C4431" s="7" t="s">
        <v>553</v>
      </c>
      <c r="D4431" s="7" t="s">
        <v>1095</v>
      </c>
      <c r="E4431" s="7" t="s">
        <v>23</v>
      </c>
      <c r="F4431" s="7" t="s">
        <v>24</v>
      </c>
      <c r="G4431" s="7" t="s">
        <v>1076</v>
      </c>
      <c r="H4431" s="7" t="s">
        <v>1004</v>
      </c>
      <c r="I4431" s="6" t="s">
        <v>16</v>
      </c>
      <c r="J4431" s="1">
        <v>20025</v>
      </c>
      <c r="K4431" s="1">
        <v>0</v>
      </c>
      <c r="L4431" s="1">
        <v>5000</v>
      </c>
      <c r="M4431" s="1">
        <v>20025</v>
      </c>
      <c r="N4431" s="1">
        <v>0</v>
      </c>
      <c r="O4431" s="1">
        <v>5000</v>
      </c>
      <c r="P4431" s="1">
        <v>5000</v>
      </c>
      <c r="Q4431" s="12"/>
      <c r="R4431" s="29">
        <f t="shared" si="210"/>
        <v>0</v>
      </c>
      <c r="S4431" t="str">
        <f t="shared" si="211"/>
        <v>OK</v>
      </c>
      <c r="T4431" s="10">
        <f>IFERROR(VLOOKUP(A4431,[1]!Tabla1[[#All],[Material]:[venta nueva]],38,FALSE),0)</f>
        <v>0</v>
      </c>
    </row>
    <row r="4432" spans="1:20" hidden="1" x14ac:dyDescent="0.35">
      <c r="A4432">
        <f t="shared" si="209"/>
        <v>1020326</v>
      </c>
      <c r="B4432" s="6" t="s">
        <v>1188</v>
      </c>
      <c r="C4432" s="7" t="s">
        <v>553</v>
      </c>
      <c r="D4432" s="7" t="s">
        <v>1095</v>
      </c>
      <c r="E4432" s="7" t="s">
        <v>25</v>
      </c>
      <c r="F4432" s="7" t="s">
        <v>26</v>
      </c>
      <c r="G4432" s="7" t="s">
        <v>1077</v>
      </c>
      <c r="H4432" s="7" t="s">
        <v>1005</v>
      </c>
      <c r="I4432" s="6" t="s">
        <v>16</v>
      </c>
      <c r="J4432" s="1">
        <v>-35208</v>
      </c>
      <c r="K4432" s="1">
        <v>299208</v>
      </c>
      <c r="L4432" s="1">
        <v>264000</v>
      </c>
      <c r="M4432" s="1">
        <v>-35208</v>
      </c>
      <c r="N4432" s="1">
        <v>299208</v>
      </c>
      <c r="O4432" s="1">
        <v>264000</v>
      </c>
      <c r="P4432" s="1">
        <v>264000</v>
      </c>
      <c r="Q4432" s="12"/>
      <c r="R4432" s="29">
        <f t="shared" si="210"/>
        <v>0</v>
      </c>
      <c r="S4432" t="str">
        <f t="shared" si="211"/>
        <v>OK</v>
      </c>
      <c r="T4432" s="10">
        <f>IFERROR(VLOOKUP(A4432,[1]!Tabla1[[#All],[Material]:[venta nueva]],38,FALSE),0)</f>
        <v>0</v>
      </c>
    </row>
    <row r="4433" spans="1:20" hidden="1" x14ac:dyDescent="0.35">
      <c r="A4433">
        <f t="shared" si="209"/>
        <v>1020339</v>
      </c>
      <c r="B4433" s="6" t="s">
        <v>1188</v>
      </c>
      <c r="C4433" s="7" t="s">
        <v>553</v>
      </c>
      <c r="D4433" s="7" t="s">
        <v>1095</v>
      </c>
      <c r="E4433" s="7" t="s">
        <v>27</v>
      </c>
      <c r="F4433" s="7" t="s">
        <v>28</v>
      </c>
      <c r="G4433" s="7" t="s">
        <v>1078</v>
      </c>
      <c r="H4433" s="7" t="s">
        <v>1006</v>
      </c>
      <c r="I4433" s="6" t="s">
        <v>11</v>
      </c>
      <c r="J4433" s="1">
        <v>-24002</v>
      </c>
      <c r="K4433" s="1">
        <v>24002</v>
      </c>
      <c r="L4433" s="1">
        <v>0</v>
      </c>
      <c r="M4433" s="1">
        <v>-24002</v>
      </c>
      <c r="N4433" s="1">
        <v>85002</v>
      </c>
      <c r="O4433" s="1">
        <v>72000</v>
      </c>
      <c r="P4433" s="1">
        <v>72000</v>
      </c>
      <c r="Q4433" s="12"/>
      <c r="R4433" s="29">
        <f t="shared" si="210"/>
        <v>0</v>
      </c>
      <c r="S4433" t="str">
        <f t="shared" si="211"/>
        <v>OK</v>
      </c>
      <c r="T4433" s="10">
        <f>IFERROR(VLOOKUP(A4433,[1]!Tabla1[[#All],[Material]:[venta nueva]],38,FALSE),0)</f>
        <v>0</v>
      </c>
    </row>
    <row r="4434" spans="1:20" hidden="1" x14ac:dyDescent="0.35">
      <c r="A4434">
        <f t="shared" si="209"/>
        <v>1020349</v>
      </c>
      <c r="B4434" s="6" t="s">
        <v>1188</v>
      </c>
      <c r="C4434" s="7" t="s">
        <v>553</v>
      </c>
      <c r="D4434" s="7" t="s">
        <v>1095</v>
      </c>
      <c r="E4434" s="7" t="s">
        <v>29</v>
      </c>
      <c r="F4434" s="7" t="s">
        <v>30</v>
      </c>
      <c r="G4434" s="7" t="s">
        <v>1079</v>
      </c>
      <c r="H4434" s="7" t="s">
        <v>1007</v>
      </c>
      <c r="I4434" s="6" t="s">
        <v>11</v>
      </c>
      <c r="J4434" s="1">
        <v>20570</v>
      </c>
      <c r="K4434" s="1">
        <v>0</v>
      </c>
      <c r="L4434" s="1">
        <v>0</v>
      </c>
      <c r="M4434" s="1">
        <v>20570</v>
      </c>
      <c r="N4434" s="1">
        <v>0</v>
      </c>
      <c r="O4434" s="1">
        <v>24000</v>
      </c>
      <c r="P4434" s="1"/>
      <c r="Q4434" s="12"/>
      <c r="R4434" s="29">
        <f t="shared" si="210"/>
        <v>24000</v>
      </c>
      <c r="S4434" t="str">
        <f t="shared" si="211"/>
        <v>Sobre ingreso</v>
      </c>
      <c r="T4434" s="10">
        <f>IFERROR(VLOOKUP(A4434,[1]!Tabla1[[#All],[Material]:[venta nueva]],38,FALSE),0)</f>
        <v>0</v>
      </c>
    </row>
    <row r="4435" spans="1:20" hidden="1" x14ac:dyDescent="0.35">
      <c r="A4435">
        <f t="shared" si="209"/>
        <v>1020352</v>
      </c>
      <c r="B4435" s="6" t="s">
        <v>1188</v>
      </c>
      <c r="C4435" s="7" t="s">
        <v>553</v>
      </c>
      <c r="D4435" s="7" t="s">
        <v>1095</v>
      </c>
      <c r="E4435" s="7" t="s">
        <v>31</v>
      </c>
      <c r="F4435" s="7" t="s">
        <v>32</v>
      </c>
      <c r="G4435" s="7" t="s">
        <v>1080</v>
      </c>
      <c r="H4435" s="7" t="s">
        <v>1008</v>
      </c>
      <c r="I4435" s="6" t="s">
        <v>11</v>
      </c>
      <c r="J4435" s="1">
        <v>-3794</v>
      </c>
      <c r="K4435" s="1">
        <v>27812</v>
      </c>
      <c r="L4435" s="1">
        <v>48000</v>
      </c>
      <c r="M4435" s="1">
        <v>-3794</v>
      </c>
      <c r="N4435" s="1">
        <v>27812</v>
      </c>
      <c r="O4435" s="1">
        <v>72000</v>
      </c>
      <c r="P4435" s="1">
        <v>72000</v>
      </c>
      <c r="Q4435" s="12"/>
      <c r="R4435" s="29">
        <f t="shared" si="210"/>
        <v>0</v>
      </c>
      <c r="S4435" t="str">
        <f t="shared" si="211"/>
        <v>OK</v>
      </c>
      <c r="T4435" s="10">
        <f>IFERROR(VLOOKUP(A4435,[1]!Tabla1[[#All],[Material]:[venta nueva]],38,FALSE),0)</f>
        <v>0</v>
      </c>
    </row>
    <row r="4436" spans="1:20" hidden="1" x14ac:dyDescent="0.35">
      <c r="A4436">
        <f t="shared" si="209"/>
        <v>1020367</v>
      </c>
      <c r="B4436" s="6" t="s">
        <v>1188</v>
      </c>
      <c r="C4436" s="7" t="s">
        <v>553</v>
      </c>
      <c r="D4436" s="7" t="s">
        <v>1095</v>
      </c>
      <c r="E4436" s="7" t="s">
        <v>33</v>
      </c>
      <c r="F4436" s="7" t="s">
        <v>34</v>
      </c>
      <c r="G4436" s="7" t="s">
        <v>1078</v>
      </c>
      <c r="H4436" s="7" t="s">
        <v>1009</v>
      </c>
      <c r="I4436" s="6" t="s">
        <v>11</v>
      </c>
      <c r="J4436" s="1">
        <v>14642</v>
      </c>
      <c r="K4436" s="1">
        <v>153358</v>
      </c>
      <c r="L4436" s="1">
        <v>168000</v>
      </c>
      <c r="M4436" s="1">
        <v>14642</v>
      </c>
      <c r="N4436" s="1">
        <v>116358</v>
      </c>
      <c r="O4436" s="1">
        <v>131000</v>
      </c>
      <c r="P4436" s="1">
        <v>187000</v>
      </c>
      <c r="Q4436" s="12"/>
      <c r="R4436" s="29">
        <f t="shared" si="210"/>
        <v>-56000</v>
      </c>
      <c r="S4436" t="str">
        <f t="shared" si="211"/>
        <v>Pendiente de ingreso</v>
      </c>
      <c r="T4436" s="10">
        <f>IFERROR(VLOOKUP(A4436,[1]!Tabla1[[#All],[Material]:[venta nueva]],38,FALSE),0)</f>
        <v>0</v>
      </c>
    </row>
    <row r="4437" spans="1:20" hidden="1" x14ac:dyDescent="0.35">
      <c r="A4437">
        <f t="shared" si="209"/>
        <v>1020412</v>
      </c>
      <c r="B4437" s="6" t="s">
        <v>1188</v>
      </c>
      <c r="C4437" s="7" t="s">
        <v>553</v>
      </c>
      <c r="D4437" s="7" t="s">
        <v>1095</v>
      </c>
      <c r="E4437" s="7" t="s">
        <v>35</v>
      </c>
      <c r="F4437" s="7" t="s">
        <v>36</v>
      </c>
      <c r="G4437" s="7" t="s">
        <v>1081</v>
      </c>
      <c r="H4437" s="7" t="s">
        <v>1010</v>
      </c>
      <c r="I4437" s="6" t="s">
        <v>11</v>
      </c>
      <c r="J4437" s="1">
        <v>-29987</v>
      </c>
      <c r="K4437" s="1">
        <v>157781</v>
      </c>
      <c r="L4437" s="1">
        <v>168000</v>
      </c>
      <c r="M4437" s="1">
        <v>-29987</v>
      </c>
      <c r="N4437" s="1">
        <v>157781</v>
      </c>
      <c r="O4437" s="1">
        <v>168000</v>
      </c>
      <c r="P4437" s="1">
        <v>156000</v>
      </c>
      <c r="Q4437" s="12"/>
      <c r="R4437" s="29">
        <f t="shared" si="210"/>
        <v>12000</v>
      </c>
      <c r="S4437" t="str">
        <f t="shared" si="211"/>
        <v>Sobre ingreso</v>
      </c>
      <c r="T4437" s="10">
        <f>IFERROR(VLOOKUP(A4437,[1]!Tabla1[[#All],[Material]:[venta nueva]],38,FALSE),0)</f>
        <v>0</v>
      </c>
    </row>
    <row r="4438" spans="1:20" hidden="1" x14ac:dyDescent="0.35">
      <c r="A4438">
        <f t="shared" si="209"/>
        <v>1020589</v>
      </c>
      <c r="B4438" s="6" t="s">
        <v>1188</v>
      </c>
      <c r="C4438" s="7" t="s">
        <v>553</v>
      </c>
      <c r="D4438" s="7" t="s">
        <v>1095</v>
      </c>
      <c r="E4438" s="7" t="s">
        <v>37</v>
      </c>
      <c r="F4438" s="7" t="s">
        <v>38</v>
      </c>
      <c r="G4438" s="7" t="s">
        <v>1075</v>
      </c>
      <c r="H4438" s="7" t="s">
        <v>1003</v>
      </c>
      <c r="I4438" s="6" t="s">
        <v>16</v>
      </c>
      <c r="J4438" s="1">
        <v>11096</v>
      </c>
      <c r="K4438" s="1">
        <v>108904</v>
      </c>
      <c r="L4438" s="1">
        <v>120000</v>
      </c>
      <c r="M4438" s="1">
        <v>11096</v>
      </c>
      <c r="N4438" s="1">
        <v>126473</v>
      </c>
      <c r="O4438" s="1">
        <v>120000</v>
      </c>
      <c r="P4438" s="1">
        <v>120000</v>
      </c>
      <c r="Q4438" s="12"/>
      <c r="R4438" s="29">
        <f t="shared" si="210"/>
        <v>0</v>
      </c>
      <c r="S4438" t="str">
        <f t="shared" si="211"/>
        <v>OK</v>
      </c>
      <c r="T4438" s="10">
        <f>IFERROR(VLOOKUP(A4438,[1]!Tabla1[[#All],[Material]:[venta nueva]],38,FALSE),0)</f>
        <v>0</v>
      </c>
    </row>
    <row r="4439" spans="1:20" hidden="1" x14ac:dyDescent="0.35">
      <c r="A4439">
        <f t="shared" si="209"/>
        <v>1020592</v>
      </c>
      <c r="B4439" s="6" t="s">
        <v>1188</v>
      </c>
      <c r="C4439" s="7" t="s">
        <v>553</v>
      </c>
      <c r="D4439" s="7" t="s">
        <v>1095</v>
      </c>
      <c r="E4439" s="7" t="s">
        <v>39</v>
      </c>
      <c r="F4439" s="7" t="s">
        <v>40</v>
      </c>
      <c r="G4439" s="7" t="s">
        <v>1075</v>
      </c>
      <c r="H4439" s="7" t="s">
        <v>1011</v>
      </c>
      <c r="I4439" s="6" t="s">
        <v>16</v>
      </c>
      <c r="J4439" s="1">
        <v>6136</v>
      </c>
      <c r="K4439" s="1">
        <v>163864</v>
      </c>
      <c r="L4439" s="1">
        <v>170000</v>
      </c>
      <c r="M4439" s="1">
        <v>6136</v>
      </c>
      <c r="N4439" s="1">
        <v>163864</v>
      </c>
      <c r="O4439" s="1">
        <v>167000</v>
      </c>
      <c r="P4439" s="1">
        <v>162920</v>
      </c>
      <c r="Q4439" s="12"/>
      <c r="R4439" s="29">
        <f t="shared" si="210"/>
        <v>4080</v>
      </c>
      <c r="S4439" t="str">
        <f t="shared" si="211"/>
        <v>Sobre ingreso</v>
      </c>
      <c r="T4439" s="10">
        <f>IFERROR(VLOOKUP(A4439,[1]!Tabla1[[#All],[Material]:[venta nueva]],38,FALSE),0)</f>
        <v>0</v>
      </c>
    </row>
    <row r="4440" spans="1:20" hidden="1" x14ac:dyDescent="0.35">
      <c r="A4440">
        <f t="shared" si="209"/>
        <v>1020620</v>
      </c>
      <c r="B4440" s="6" t="s">
        <v>1188</v>
      </c>
      <c r="C4440" s="7" t="s">
        <v>553</v>
      </c>
      <c r="D4440" s="7" t="s">
        <v>1095</v>
      </c>
      <c r="E4440" s="7" t="s">
        <v>41</v>
      </c>
      <c r="F4440" s="7" t="s">
        <v>42</v>
      </c>
      <c r="G4440" s="7" t="s">
        <v>1075</v>
      </c>
      <c r="H4440" s="7" t="s">
        <v>1011</v>
      </c>
      <c r="I4440" s="6" t="s">
        <v>16</v>
      </c>
      <c r="J4440" s="1">
        <v>-5554</v>
      </c>
      <c r="K4440" s="1">
        <v>35554</v>
      </c>
      <c r="L4440" s="1">
        <v>30000</v>
      </c>
      <c r="M4440" s="1">
        <v>-5554</v>
      </c>
      <c r="N4440" s="1">
        <v>35554</v>
      </c>
      <c r="O4440" s="1">
        <v>30000</v>
      </c>
      <c r="P4440" s="1">
        <v>30000</v>
      </c>
      <c r="Q4440" s="12"/>
      <c r="R4440" s="29">
        <f t="shared" si="210"/>
        <v>0</v>
      </c>
      <c r="S4440" t="str">
        <f t="shared" si="211"/>
        <v>OK</v>
      </c>
      <c r="T4440" s="10">
        <f>IFERROR(VLOOKUP(A4440,[1]!Tabla1[[#All],[Material]:[venta nueva]],38,FALSE),0)</f>
        <v>0</v>
      </c>
    </row>
    <row r="4441" spans="1:20" hidden="1" x14ac:dyDescent="0.35">
      <c r="A4441">
        <f t="shared" si="209"/>
        <v>1020636</v>
      </c>
      <c r="B4441" s="6" t="s">
        <v>1188</v>
      </c>
      <c r="C4441" s="7" t="s">
        <v>553</v>
      </c>
      <c r="D4441" s="7" t="s">
        <v>1095</v>
      </c>
      <c r="E4441" s="7" t="s">
        <v>43</v>
      </c>
      <c r="F4441" s="7" t="s">
        <v>44</v>
      </c>
      <c r="G4441" s="7" t="s">
        <v>985</v>
      </c>
      <c r="H4441" s="7" t="s">
        <v>1012</v>
      </c>
      <c r="I4441" s="6" t="s">
        <v>16</v>
      </c>
      <c r="J4441" s="1">
        <v>1995</v>
      </c>
      <c r="K4441" s="1">
        <v>11005</v>
      </c>
      <c r="L4441" s="1">
        <v>13000</v>
      </c>
      <c r="M4441" s="1">
        <v>1995</v>
      </c>
      <c r="N4441" s="1">
        <v>11005</v>
      </c>
      <c r="O4441" s="1">
        <v>13000</v>
      </c>
      <c r="P4441" s="1">
        <v>14000</v>
      </c>
      <c r="Q4441" s="12"/>
      <c r="R4441" s="29">
        <f t="shared" si="210"/>
        <v>-1000</v>
      </c>
      <c r="S4441" t="str">
        <f t="shared" si="211"/>
        <v>Pendiente de ingreso</v>
      </c>
      <c r="T4441" s="10">
        <f>IFERROR(VLOOKUP(A4441,[1]!Tabla1[[#All],[Material]:[venta nueva]],38,FALSE),0)</f>
        <v>0</v>
      </c>
    </row>
    <row r="4442" spans="1:20" hidden="1" x14ac:dyDescent="0.35">
      <c r="A4442">
        <f t="shared" si="209"/>
        <v>1020637</v>
      </c>
      <c r="B4442" s="6" t="s">
        <v>1188</v>
      </c>
      <c r="C4442" s="7" t="s">
        <v>553</v>
      </c>
      <c r="D4442" s="7" t="s">
        <v>1095</v>
      </c>
      <c r="E4442" s="7" t="s">
        <v>45</v>
      </c>
      <c r="F4442" s="7" t="s">
        <v>46</v>
      </c>
      <c r="G4442" s="7" t="s">
        <v>1082</v>
      </c>
      <c r="H4442" s="7" t="s">
        <v>1013</v>
      </c>
      <c r="I4442" s="6" t="s">
        <v>16</v>
      </c>
      <c r="J4442" s="1">
        <v>-80481</v>
      </c>
      <c r="K4442" s="1">
        <v>260481</v>
      </c>
      <c r="L4442" s="1">
        <v>180000</v>
      </c>
      <c r="M4442" s="1">
        <v>-80481</v>
      </c>
      <c r="N4442" s="1">
        <v>260481</v>
      </c>
      <c r="O4442" s="1">
        <v>180000</v>
      </c>
      <c r="P4442" s="1">
        <v>179700</v>
      </c>
      <c r="Q4442" s="12"/>
      <c r="R4442" s="29">
        <f t="shared" si="210"/>
        <v>300</v>
      </c>
      <c r="S4442" t="str">
        <f t="shared" si="211"/>
        <v>Sobre ingreso</v>
      </c>
      <c r="T4442" s="10">
        <f>IFERROR(VLOOKUP(A4442,[1]!Tabla1[[#All],[Material]:[venta nueva]],38,FALSE),0)</f>
        <v>0</v>
      </c>
    </row>
    <row r="4443" spans="1:20" hidden="1" x14ac:dyDescent="0.35">
      <c r="A4443">
        <f t="shared" si="209"/>
        <v>1020662</v>
      </c>
      <c r="B4443" s="6" t="s">
        <v>1188</v>
      </c>
      <c r="C4443" s="7" t="s">
        <v>553</v>
      </c>
      <c r="D4443" s="7" t="s">
        <v>1095</v>
      </c>
      <c r="E4443" s="7" t="s">
        <v>47</v>
      </c>
      <c r="F4443" s="7" t="s">
        <v>48</v>
      </c>
      <c r="G4443" s="7" t="s">
        <v>1076</v>
      </c>
      <c r="H4443" s="7" t="s">
        <v>1004</v>
      </c>
      <c r="I4443" s="6" t="s">
        <v>16</v>
      </c>
      <c r="J4443" s="1">
        <v>1496</v>
      </c>
      <c r="K4443" s="1">
        <v>18504</v>
      </c>
      <c r="L4443" s="1">
        <v>20000</v>
      </c>
      <c r="M4443" s="1">
        <v>1496</v>
      </c>
      <c r="N4443" s="1">
        <v>18504</v>
      </c>
      <c r="O4443" s="1">
        <v>20000</v>
      </c>
      <c r="P4443" s="1">
        <v>20000</v>
      </c>
      <c r="Q4443" s="12"/>
      <c r="R4443" s="29">
        <f t="shared" si="210"/>
        <v>0</v>
      </c>
      <c r="S4443" t="str">
        <f t="shared" si="211"/>
        <v>OK</v>
      </c>
      <c r="T4443" s="10">
        <f>IFERROR(VLOOKUP(A4443,[1]!Tabla1[[#All],[Material]:[venta nueva]],38,FALSE),0)</f>
        <v>0</v>
      </c>
    </row>
    <row r="4444" spans="1:20" hidden="1" x14ac:dyDescent="0.35">
      <c r="A4444">
        <f t="shared" si="209"/>
        <v>1020664</v>
      </c>
      <c r="B4444" s="6" t="s">
        <v>1188</v>
      </c>
      <c r="C4444" s="7" t="s">
        <v>553</v>
      </c>
      <c r="D4444" s="7" t="s">
        <v>1095</v>
      </c>
      <c r="E4444" s="7" t="s">
        <v>49</v>
      </c>
      <c r="F4444" s="7" t="s">
        <v>50</v>
      </c>
      <c r="G4444" s="7" t="s">
        <v>1076</v>
      </c>
      <c r="H4444" s="7" t="s">
        <v>1004</v>
      </c>
      <c r="I4444" s="6" t="s">
        <v>16</v>
      </c>
      <c r="J4444" s="1">
        <v>-1915</v>
      </c>
      <c r="K4444" s="1">
        <v>4915</v>
      </c>
      <c r="L4444" s="1">
        <v>3000</v>
      </c>
      <c r="M4444" s="1">
        <v>-1915</v>
      </c>
      <c r="N4444" s="1">
        <v>4915</v>
      </c>
      <c r="O4444" s="1">
        <v>3000</v>
      </c>
      <c r="P4444" s="1">
        <v>3000</v>
      </c>
      <c r="Q4444" s="12"/>
      <c r="R4444" s="29">
        <f t="shared" si="210"/>
        <v>0</v>
      </c>
      <c r="S4444" t="str">
        <f t="shared" si="211"/>
        <v>OK</v>
      </c>
      <c r="T4444" s="10">
        <f>IFERROR(VLOOKUP(A4444,[1]!Tabla1[[#All],[Material]:[venta nueva]],38,FALSE),0)</f>
        <v>0</v>
      </c>
    </row>
    <row r="4445" spans="1:20" hidden="1" x14ac:dyDescent="0.35">
      <c r="A4445">
        <f t="shared" si="209"/>
        <v>1020665</v>
      </c>
      <c r="B4445" s="6" t="s">
        <v>1188</v>
      </c>
      <c r="C4445" s="7" t="s">
        <v>553</v>
      </c>
      <c r="D4445" s="7" t="s">
        <v>1095</v>
      </c>
      <c r="E4445" s="7" t="s">
        <v>51</v>
      </c>
      <c r="F4445" s="7" t="s">
        <v>52</v>
      </c>
      <c r="G4445" s="7" t="s">
        <v>1076</v>
      </c>
      <c r="H4445" s="7" t="s">
        <v>1004</v>
      </c>
      <c r="I4445" s="6" t="s">
        <v>16</v>
      </c>
      <c r="J4445" s="1">
        <v>9405</v>
      </c>
      <c r="K4445" s="1">
        <v>0</v>
      </c>
      <c r="L4445" s="1">
        <v>5000</v>
      </c>
      <c r="M4445" s="1">
        <v>9405</v>
      </c>
      <c r="N4445" s="1">
        <v>0</v>
      </c>
      <c r="O4445" s="1">
        <v>5000</v>
      </c>
      <c r="P4445" s="1">
        <v>5000</v>
      </c>
      <c r="Q4445" s="12"/>
      <c r="R4445" s="29">
        <f t="shared" si="210"/>
        <v>0</v>
      </c>
      <c r="S4445" t="str">
        <f t="shared" si="211"/>
        <v>OK</v>
      </c>
      <c r="T4445" s="10">
        <f>IFERROR(VLOOKUP(A4445,[1]!Tabla1[[#All],[Material]:[venta nueva]],38,FALSE),0)</f>
        <v>0</v>
      </c>
    </row>
    <row r="4446" spans="1:20" hidden="1" x14ac:dyDescent="0.35">
      <c r="A4446">
        <f t="shared" si="209"/>
        <v>1020681</v>
      </c>
      <c r="B4446" s="6" t="s">
        <v>1188</v>
      </c>
      <c r="C4446" s="7" t="s">
        <v>553</v>
      </c>
      <c r="D4446" s="7" t="s">
        <v>1095</v>
      </c>
      <c r="E4446" s="7" t="s">
        <v>55</v>
      </c>
      <c r="F4446" s="7" t="s">
        <v>56</v>
      </c>
      <c r="G4446" s="7" t="s">
        <v>1075</v>
      </c>
      <c r="H4446" s="7" t="s">
        <v>1003</v>
      </c>
      <c r="I4446" s="6" t="s">
        <v>16</v>
      </c>
      <c r="J4446" s="1">
        <v>-285</v>
      </c>
      <c r="K4446" s="1">
        <v>10000</v>
      </c>
      <c r="L4446" s="1">
        <v>10000</v>
      </c>
      <c r="M4446" s="1">
        <v>-285</v>
      </c>
      <c r="N4446" s="1">
        <v>10000</v>
      </c>
      <c r="O4446" s="1">
        <v>10000</v>
      </c>
      <c r="P4446" s="1">
        <v>10000</v>
      </c>
      <c r="Q4446" s="12"/>
      <c r="R4446" s="29">
        <f t="shared" si="210"/>
        <v>0</v>
      </c>
      <c r="S4446" t="str">
        <f t="shared" si="211"/>
        <v>OK</v>
      </c>
      <c r="T4446" s="10">
        <f>IFERROR(VLOOKUP(A4446,[1]!Tabla1[[#All],[Material]:[venta nueva]],38,FALSE),0)</f>
        <v>0</v>
      </c>
    </row>
    <row r="4447" spans="1:20" hidden="1" x14ac:dyDescent="0.35">
      <c r="A4447">
        <f t="shared" si="209"/>
        <v>1020704</v>
      </c>
      <c r="B4447" s="6" t="s">
        <v>1188</v>
      </c>
      <c r="C4447" s="7" t="s">
        <v>553</v>
      </c>
      <c r="D4447" s="7" t="s">
        <v>1095</v>
      </c>
      <c r="E4447" s="7" t="s">
        <v>57</v>
      </c>
      <c r="F4447" s="7" t="s">
        <v>58</v>
      </c>
      <c r="G4447" s="7" t="s">
        <v>985</v>
      </c>
      <c r="H4447" s="7" t="s">
        <v>1012</v>
      </c>
      <c r="I4447" s="6" t="s">
        <v>16</v>
      </c>
      <c r="J4447" s="1">
        <v>-311</v>
      </c>
      <c r="K4447" s="1">
        <v>1311</v>
      </c>
      <c r="L4447" s="1">
        <v>1000</v>
      </c>
      <c r="M4447" s="1">
        <v>-311</v>
      </c>
      <c r="N4447" s="1">
        <v>1311</v>
      </c>
      <c r="O4447" s="1">
        <v>1000</v>
      </c>
      <c r="P4447" s="1">
        <v>1000</v>
      </c>
      <c r="Q4447" s="12"/>
      <c r="R4447" s="29">
        <f t="shared" si="210"/>
        <v>0</v>
      </c>
      <c r="S4447" t="str">
        <f t="shared" si="211"/>
        <v>OK</v>
      </c>
      <c r="T4447" s="10">
        <f>IFERROR(VLOOKUP(A4447,[1]!Tabla1[[#All],[Material]:[venta nueva]],38,FALSE),0)</f>
        <v>0</v>
      </c>
    </row>
    <row r="4448" spans="1:20" hidden="1" x14ac:dyDescent="0.35">
      <c r="A4448">
        <f t="shared" si="209"/>
        <v>1020715</v>
      </c>
      <c r="B4448" s="6" t="s">
        <v>1188</v>
      </c>
      <c r="C4448" s="7" t="s">
        <v>553</v>
      </c>
      <c r="D4448" s="7" t="s">
        <v>1095</v>
      </c>
      <c r="E4448" s="7" t="s">
        <v>59</v>
      </c>
      <c r="F4448" s="7" t="s">
        <v>60</v>
      </c>
      <c r="G4448" s="7" t="s">
        <v>1082</v>
      </c>
      <c r="H4448" s="7" t="s">
        <v>1014</v>
      </c>
      <c r="I4448" s="6" t="s">
        <v>16</v>
      </c>
      <c r="J4448" s="1">
        <v>451</v>
      </c>
      <c r="K4448" s="1">
        <v>1549</v>
      </c>
      <c r="L4448" s="1">
        <v>2000</v>
      </c>
      <c r="M4448" s="1">
        <v>451</v>
      </c>
      <c r="N4448" s="1">
        <v>1549</v>
      </c>
      <c r="O4448" s="1">
        <v>2000</v>
      </c>
      <c r="P4448" s="1">
        <v>2000</v>
      </c>
      <c r="Q4448" s="12"/>
      <c r="R4448" s="29">
        <f t="shared" si="210"/>
        <v>0</v>
      </c>
      <c r="S4448" t="str">
        <f t="shared" si="211"/>
        <v>OK</v>
      </c>
      <c r="T4448" s="10">
        <f>IFERROR(VLOOKUP(A4448,[1]!Tabla1[[#All],[Material]:[venta nueva]],38,FALSE),0)</f>
        <v>0</v>
      </c>
    </row>
    <row r="4449" spans="1:20" hidden="1" x14ac:dyDescent="0.35">
      <c r="A4449">
        <f t="shared" si="209"/>
        <v>1020731</v>
      </c>
      <c r="B4449" s="6" t="s">
        <v>1188</v>
      </c>
      <c r="C4449" s="7" t="s">
        <v>553</v>
      </c>
      <c r="D4449" s="7" t="s">
        <v>1095</v>
      </c>
      <c r="E4449" s="7" t="s">
        <v>61</v>
      </c>
      <c r="F4449" s="7" t="s">
        <v>62</v>
      </c>
      <c r="G4449" s="7" t="s">
        <v>1082</v>
      </c>
      <c r="H4449" s="7" t="s">
        <v>1013</v>
      </c>
      <c r="I4449" s="6" t="s">
        <v>16</v>
      </c>
      <c r="J4449" s="1">
        <v>-5937</v>
      </c>
      <c r="K4449" s="1">
        <v>24916</v>
      </c>
      <c r="L4449" s="1">
        <v>20000</v>
      </c>
      <c r="M4449" s="1">
        <v>-5937</v>
      </c>
      <c r="N4449" s="1">
        <v>24916</v>
      </c>
      <c r="O4449" s="1">
        <v>20000</v>
      </c>
      <c r="P4449" s="1">
        <v>20000</v>
      </c>
      <c r="Q4449" s="12"/>
      <c r="R4449" s="29">
        <f t="shared" si="210"/>
        <v>0</v>
      </c>
      <c r="S4449" t="str">
        <f t="shared" si="211"/>
        <v>OK</v>
      </c>
      <c r="T4449" s="10">
        <f>IFERROR(VLOOKUP(A4449,[1]!Tabla1[[#All],[Material]:[venta nueva]],38,FALSE),0)</f>
        <v>0</v>
      </c>
    </row>
    <row r="4450" spans="1:20" hidden="1" x14ac:dyDescent="0.35">
      <c r="A4450">
        <f t="shared" si="209"/>
        <v>1020758</v>
      </c>
      <c r="B4450" s="6" t="s">
        <v>1188</v>
      </c>
      <c r="C4450" s="7" t="s">
        <v>553</v>
      </c>
      <c r="D4450" s="7" t="s">
        <v>1095</v>
      </c>
      <c r="E4450" s="7" t="s">
        <v>63</v>
      </c>
      <c r="F4450" s="7" t="s">
        <v>64</v>
      </c>
      <c r="G4450" s="7" t="s">
        <v>1075</v>
      </c>
      <c r="H4450" s="7" t="s">
        <v>1011</v>
      </c>
      <c r="I4450" s="6" t="s">
        <v>16</v>
      </c>
      <c r="J4450" s="1">
        <v>-2092</v>
      </c>
      <c r="K4450" s="1">
        <v>5092</v>
      </c>
      <c r="L4450" s="1">
        <v>3000</v>
      </c>
      <c r="M4450" s="1">
        <v>-2092</v>
      </c>
      <c r="N4450" s="1">
        <v>5092</v>
      </c>
      <c r="O4450" s="1">
        <v>3000</v>
      </c>
      <c r="P4450" s="1">
        <v>3000</v>
      </c>
      <c r="Q4450" s="12"/>
      <c r="R4450" s="29">
        <f t="shared" si="210"/>
        <v>0</v>
      </c>
      <c r="S4450" t="str">
        <f t="shared" si="211"/>
        <v>OK</v>
      </c>
      <c r="T4450" s="10">
        <f>IFERROR(VLOOKUP(A4450,[1]!Tabla1[[#All],[Material]:[venta nueva]],38,FALSE),0)</f>
        <v>0</v>
      </c>
    </row>
    <row r="4451" spans="1:20" hidden="1" x14ac:dyDescent="0.35">
      <c r="A4451">
        <f t="shared" si="209"/>
        <v>1020774</v>
      </c>
      <c r="B4451" s="6" t="s">
        <v>1188</v>
      </c>
      <c r="C4451" s="7" t="s">
        <v>553</v>
      </c>
      <c r="D4451" s="7" t="s">
        <v>1095</v>
      </c>
      <c r="E4451" s="7" t="s">
        <v>65</v>
      </c>
      <c r="F4451" s="7" t="s">
        <v>66</v>
      </c>
      <c r="G4451" s="7" t="s">
        <v>1083</v>
      </c>
      <c r="H4451" s="7" t="s">
        <v>1015</v>
      </c>
      <c r="I4451" s="6" t="s">
        <v>16</v>
      </c>
      <c r="J4451" s="1">
        <v>-2890</v>
      </c>
      <c r="K4451" s="1">
        <v>10890</v>
      </c>
      <c r="L4451" s="1">
        <v>8000</v>
      </c>
      <c r="M4451" s="1">
        <v>-2890</v>
      </c>
      <c r="N4451" s="1">
        <v>10890</v>
      </c>
      <c r="O4451" s="1">
        <v>8000</v>
      </c>
      <c r="P4451" s="1">
        <v>8000</v>
      </c>
      <c r="Q4451" s="12"/>
      <c r="R4451" s="29">
        <f t="shared" si="210"/>
        <v>0</v>
      </c>
      <c r="S4451" t="str">
        <f t="shared" si="211"/>
        <v>OK</v>
      </c>
      <c r="T4451" s="10">
        <f>IFERROR(VLOOKUP(A4451,[1]!Tabla1[[#All],[Material]:[venta nueva]],38,FALSE),0)</f>
        <v>0</v>
      </c>
    </row>
    <row r="4452" spans="1:20" hidden="1" x14ac:dyDescent="0.35">
      <c r="A4452">
        <f t="shared" si="209"/>
        <v>1020802</v>
      </c>
      <c r="B4452" s="6" t="s">
        <v>1188</v>
      </c>
      <c r="C4452" s="7" t="s">
        <v>553</v>
      </c>
      <c r="D4452" s="7" t="s">
        <v>1095</v>
      </c>
      <c r="E4452" s="7" t="s">
        <v>67</v>
      </c>
      <c r="F4452" s="7" t="s">
        <v>68</v>
      </c>
      <c r="G4452" s="7" t="s">
        <v>1082</v>
      </c>
      <c r="H4452" s="7" t="s">
        <v>1013</v>
      </c>
      <c r="I4452" s="6" t="s">
        <v>16</v>
      </c>
      <c r="J4452" s="1">
        <v>-16783</v>
      </c>
      <c r="K4452" s="1">
        <v>94783</v>
      </c>
      <c r="L4452" s="1">
        <v>78000</v>
      </c>
      <c r="M4452" s="1">
        <v>-16783</v>
      </c>
      <c r="N4452" s="1">
        <v>94783</v>
      </c>
      <c r="O4452" s="1">
        <v>78000</v>
      </c>
      <c r="P4452" s="1">
        <v>78000</v>
      </c>
      <c r="Q4452" s="12"/>
      <c r="R4452" s="29">
        <f t="shared" si="210"/>
        <v>0</v>
      </c>
      <c r="S4452" t="str">
        <f t="shared" si="211"/>
        <v>OK</v>
      </c>
      <c r="T4452" s="10">
        <f>IFERROR(VLOOKUP(A4452,[1]!Tabla1[[#All],[Material]:[venta nueva]],38,FALSE),0)</f>
        <v>0</v>
      </c>
    </row>
    <row r="4453" spans="1:20" hidden="1" x14ac:dyDescent="0.35">
      <c r="A4453">
        <f t="shared" si="209"/>
        <v>1020810</v>
      </c>
      <c r="B4453" s="6" t="s">
        <v>1188</v>
      </c>
      <c r="C4453" s="7" t="s">
        <v>553</v>
      </c>
      <c r="D4453" s="7" t="s">
        <v>1095</v>
      </c>
      <c r="E4453" s="7" t="s">
        <v>69</v>
      </c>
      <c r="F4453" s="7" t="s">
        <v>70</v>
      </c>
      <c r="G4453" s="7" t="s">
        <v>1069</v>
      </c>
      <c r="H4453" s="7" t="s">
        <v>1016</v>
      </c>
      <c r="I4453" s="6" t="s">
        <v>16</v>
      </c>
      <c r="J4453" s="1">
        <v>611</v>
      </c>
      <c r="K4453" s="1">
        <v>1389</v>
      </c>
      <c r="L4453" s="1">
        <v>2000</v>
      </c>
      <c r="M4453" s="1">
        <v>611</v>
      </c>
      <c r="N4453" s="1">
        <v>1389</v>
      </c>
      <c r="O4453" s="1">
        <v>2000</v>
      </c>
      <c r="P4453" s="1">
        <v>2330</v>
      </c>
      <c r="Q4453" s="12"/>
      <c r="R4453" s="29">
        <f t="shared" si="210"/>
        <v>-330</v>
      </c>
      <c r="S4453" t="str">
        <f t="shared" si="211"/>
        <v>Pendiente de ingreso</v>
      </c>
      <c r="T4453" s="10">
        <f>IFERROR(VLOOKUP(A4453,[1]!Tabla1[[#All],[Material]:[venta nueva]],38,FALSE),0)</f>
        <v>0</v>
      </c>
    </row>
    <row r="4454" spans="1:20" hidden="1" x14ac:dyDescent="0.35">
      <c r="A4454">
        <f t="shared" si="209"/>
        <v>1020848</v>
      </c>
      <c r="B4454" s="6" t="s">
        <v>1188</v>
      </c>
      <c r="C4454" s="7" t="s">
        <v>553</v>
      </c>
      <c r="D4454" s="7" t="s">
        <v>1095</v>
      </c>
      <c r="E4454" s="7" t="s">
        <v>75</v>
      </c>
      <c r="F4454" s="7" t="s">
        <v>76</v>
      </c>
      <c r="G4454" s="7" t="s">
        <v>1075</v>
      </c>
      <c r="H4454" s="7" t="s">
        <v>1002</v>
      </c>
      <c r="I4454" s="6" t="s">
        <v>11</v>
      </c>
      <c r="J4454" s="1">
        <v>-104</v>
      </c>
      <c r="K4454" s="1">
        <v>48104</v>
      </c>
      <c r="L4454" s="1">
        <v>48000</v>
      </c>
      <c r="M4454" s="1">
        <v>-104</v>
      </c>
      <c r="N4454" s="1">
        <v>48104</v>
      </c>
      <c r="O4454" s="1">
        <v>48000</v>
      </c>
      <c r="P4454" s="1">
        <v>48000</v>
      </c>
      <c r="Q4454" s="12"/>
      <c r="R4454" s="29">
        <f t="shared" si="210"/>
        <v>0</v>
      </c>
      <c r="S4454" t="str">
        <f t="shared" si="211"/>
        <v>OK</v>
      </c>
      <c r="T4454" s="10">
        <f>IFERROR(VLOOKUP(A4454,[1]!Tabla1[[#All],[Material]:[venta nueva]],38,FALSE),0)</f>
        <v>0</v>
      </c>
    </row>
    <row r="4455" spans="1:20" hidden="1" x14ac:dyDescent="0.35">
      <c r="A4455">
        <f t="shared" si="209"/>
        <v>1020860</v>
      </c>
      <c r="B4455" s="6" t="s">
        <v>1188</v>
      </c>
      <c r="C4455" s="7" t="s">
        <v>553</v>
      </c>
      <c r="D4455" s="7" t="s">
        <v>1095</v>
      </c>
      <c r="E4455" s="7" t="s">
        <v>79</v>
      </c>
      <c r="F4455" s="7" t="s">
        <v>80</v>
      </c>
      <c r="G4455" s="7" t="s">
        <v>1075</v>
      </c>
      <c r="H4455" s="7" t="s">
        <v>1011</v>
      </c>
      <c r="I4455" s="6" t="s">
        <v>12</v>
      </c>
      <c r="J4455" s="1">
        <v>-7544</v>
      </c>
      <c r="K4455" s="1">
        <v>161544</v>
      </c>
      <c r="L4455" s="1">
        <v>154000</v>
      </c>
      <c r="M4455" s="1">
        <v>-7544</v>
      </c>
      <c r="N4455" s="1">
        <v>161544</v>
      </c>
      <c r="O4455" s="1">
        <v>154000</v>
      </c>
      <c r="P4455" s="1">
        <v>154000</v>
      </c>
      <c r="Q4455" s="12"/>
      <c r="R4455" s="29">
        <f t="shared" si="210"/>
        <v>0</v>
      </c>
      <c r="S4455" t="str">
        <f t="shared" si="211"/>
        <v>OK</v>
      </c>
      <c r="T4455" s="10">
        <f>IFERROR(VLOOKUP(A4455,[1]!Tabla1[[#All],[Material]:[venta nueva]],38,FALSE),0)</f>
        <v>0</v>
      </c>
    </row>
    <row r="4456" spans="1:20" hidden="1" x14ac:dyDescent="0.35">
      <c r="A4456">
        <f t="shared" si="209"/>
        <v>1020861</v>
      </c>
      <c r="B4456" s="6" t="s">
        <v>1188</v>
      </c>
      <c r="C4456" s="7" t="s">
        <v>553</v>
      </c>
      <c r="D4456" s="7" t="s">
        <v>1095</v>
      </c>
      <c r="E4456" s="7" t="s">
        <v>81</v>
      </c>
      <c r="F4456" s="7" t="s">
        <v>82</v>
      </c>
      <c r="G4456" s="7" t="s">
        <v>1075</v>
      </c>
      <c r="H4456" s="7" t="s">
        <v>1011</v>
      </c>
      <c r="I4456" s="6" t="s">
        <v>12</v>
      </c>
      <c r="J4456" s="1">
        <v>-19940</v>
      </c>
      <c r="K4456" s="1">
        <v>129940</v>
      </c>
      <c r="L4456" s="1">
        <v>110000</v>
      </c>
      <c r="M4456" s="1">
        <v>-19940</v>
      </c>
      <c r="N4456" s="1">
        <v>160862</v>
      </c>
      <c r="O4456" s="1">
        <v>154000</v>
      </c>
      <c r="P4456" s="1">
        <v>166000</v>
      </c>
      <c r="Q4456" s="12"/>
      <c r="R4456" s="29">
        <f t="shared" si="210"/>
        <v>-12000</v>
      </c>
      <c r="S4456" t="str">
        <f t="shared" si="211"/>
        <v>Pendiente de ingreso</v>
      </c>
      <c r="T4456" s="10">
        <f>IFERROR(VLOOKUP(A4456,[1]!Tabla1[[#All],[Material]:[venta nueva]],38,FALSE),0)</f>
        <v>0</v>
      </c>
    </row>
    <row r="4457" spans="1:20" hidden="1" x14ac:dyDescent="0.35">
      <c r="A4457">
        <f t="shared" si="209"/>
        <v>1020869</v>
      </c>
      <c r="B4457" s="6" t="s">
        <v>1188</v>
      </c>
      <c r="C4457" s="7" t="s">
        <v>553</v>
      </c>
      <c r="D4457" s="7" t="s">
        <v>1095</v>
      </c>
      <c r="E4457" s="7" t="s">
        <v>491</v>
      </c>
      <c r="F4457" s="7" t="s">
        <v>492</v>
      </c>
      <c r="G4457" s="7" t="s">
        <v>1085</v>
      </c>
      <c r="H4457" s="7" t="s">
        <v>1019</v>
      </c>
      <c r="I4457" s="6" t="s">
        <v>11</v>
      </c>
      <c r="J4457" s="1">
        <v>38645</v>
      </c>
      <c r="K4457" s="1">
        <v>34000</v>
      </c>
      <c r="L4457" s="1">
        <v>24000</v>
      </c>
      <c r="M4457" s="1">
        <v>38645</v>
      </c>
      <c r="N4457" s="1">
        <v>10000</v>
      </c>
      <c r="O4457" s="1">
        <v>0</v>
      </c>
      <c r="P4457" s="1"/>
      <c r="Q4457" s="12"/>
      <c r="R4457" s="29">
        <f t="shared" si="210"/>
        <v>0</v>
      </c>
      <c r="S4457" t="str">
        <f t="shared" si="211"/>
        <v>OK</v>
      </c>
      <c r="T4457" s="10">
        <f>IFERROR(VLOOKUP(A4457,[1]!Tabla1[[#All],[Material]:[venta nueva]],38,FALSE),0)</f>
        <v>0</v>
      </c>
    </row>
    <row r="4458" spans="1:20" hidden="1" x14ac:dyDescent="0.35">
      <c r="A4458">
        <f t="shared" si="209"/>
        <v>1020886</v>
      </c>
      <c r="B4458" s="6" t="s">
        <v>1188</v>
      </c>
      <c r="C4458" s="7" t="s">
        <v>553</v>
      </c>
      <c r="D4458" s="7" t="s">
        <v>1095</v>
      </c>
      <c r="E4458" s="7" t="s">
        <v>83</v>
      </c>
      <c r="F4458" s="7" t="s">
        <v>84</v>
      </c>
      <c r="G4458" s="7" t="s">
        <v>1082</v>
      </c>
      <c r="H4458" s="7" t="s">
        <v>1013</v>
      </c>
      <c r="I4458" s="6" t="s">
        <v>11</v>
      </c>
      <c r="J4458" s="1">
        <v>1424</v>
      </c>
      <c r="K4458" s="1">
        <v>22576</v>
      </c>
      <c r="L4458" s="1">
        <v>24000</v>
      </c>
      <c r="M4458" s="1">
        <v>1424</v>
      </c>
      <c r="N4458" s="1">
        <v>0</v>
      </c>
      <c r="O4458" s="1">
        <v>0</v>
      </c>
      <c r="P4458" s="1"/>
      <c r="Q4458" s="12"/>
      <c r="R4458" s="29">
        <f t="shared" si="210"/>
        <v>0</v>
      </c>
      <c r="S4458" t="str">
        <f t="shared" si="211"/>
        <v>OK</v>
      </c>
      <c r="T4458" s="10">
        <f>IFERROR(VLOOKUP(A4458,[1]!Tabla1[[#All],[Material]:[venta nueva]],38,FALSE),0)</f>
        <v>0</v>
      </c>
    </row>
    <row r="4459" spans="1:20" hidden="1" x14ac:dyDescent="0.35">
      <c r="A4459">
        <f t="shared" si="209"/>
        <v>1020904</v>
      </c>
      <c r="B4459" s="6" t="s">
        <v>1188</v>
      </c>
      <c r="C4459" s="7" t="s">
        <v>553</v>
      </c>
      <c r="D4459" s="7" t="s">
        <v>1095</v>
      </c>
      <c r="E4459" s="7" t="s">
        <v>85</v>
      </c>
      <c r="F4459" s="7" t="s">
        <v>86</v>
      </c>
      <c r="G4459" s="7" t="s">
        <v>1082</v>
      </c>
      <c r="H4459" s="7" t="s">
        <v>1014</v>
      </c>
      <c r="I4459" s="6" t="s">
        <v>12</v>
      </c>
      <c r="J4459" s="1">
        <v>-103393</v>
      </c>
      <c r="K4459" s="1">
        <v>0</v>
      </c>
      <c r="L4459" s="1">
        <v>0</v>
      </c>
      <c r="M4459" s="1">
        <v>-103393</v>
      </c>
      <c r="N4459" s="1">
        <v>0</v>
      </c>
      <c r="O4459" s="1">
        <v>0</v>
      </c>
      <c r="P4459" s="1"/>
      <c r="Q4459" s="12"/>
      <c r="R4459" s="29">
        <f t="shared" si="210"/>
        <v>0</v>
      </c>
      <c r="S4459" t="str">
        <f t="shared" si="211"/>
        <v>OK</v>
      </c>
      <c r="T4459" s="10">
        <f>IFERROR(VLOOKUP(A4459,[1]!Tabla1[[#All],[Material]:[venta nueva]],38,FALSE),0)</f>
        <v>0</v>
      </c>
    </row>
    <row r="4460" spans="1:20" hidden="1" x14ac:dyDescent="0.35">
      <c r="A4460">
        <f t="shared" si="209"/>
        <v>1020905</v>
      </c>
      <c r="B4460" s="6" t="s">
        <v>1188</v>
      </c>
      <c r="C4460" s="7" t="s">
        <v>553</v>
      </c>
      <c r="D4460" s="7" t="s">
        <v>1095</v>
      </c>
      <c r="E4460" s="7" t="s">
        <v>87</v>
      </c>
      <c r="F4460" s="7" t="s">
        <v>88</v>
      </c>
      <c r="G4460" s="7" t="s">
        <v>1082</v>
      </c>
      <c r="H4460" s="7" t="s">
        <v>1014</v>
      </c>
      <c r="I4460" s="6" t="s">
        <v>12</v>
      </c>
      <c r="J4460" s="1">
        <v>-99055</v>
      </c>
      <c r="K4460" s="1">
        <v>0</v>
      </c>
      <c r="L4460" s="1">
        <v>0</v>
      </c>
      <c r="M4460" s="1">
        <v>-99055</v>
      </c>
      <c r="N4460" s="1">
        <v>0</v>
      </c>
      <c r="O4460" s="1">
        <v>0</v>
      </c>
      <c r="P4460" s="1"/>
      <c r="Q4460" s="12"/>
      <c r="R4460" s="29">
        <f t="shared" si="210"/>
        <v>0</v>
      </c>
      <c r="S4460" t="str">
        <f t="shared" si="211"/>
        <v>OK</v>
      </c>
      <c r="T4460" s="10">
        <f>IFERROR(VLOOKUP(A4460,[1]!Tabla1[[#All],[Material]:[venta nueva]],38,FALSE),0)</f>
        <v>0</v>
      </c>
    </row>
    <row r="4461" spans="1:20" hidden="1" x14ac:dyDescent="0.35">
      <c r="A4461">
        <f t="shared" si="209"/>
        <v>1020914</v>
      </c>
      <c r="B4461" s="6" t="s">
        <v>1188</v>
      </c>
      <c r="C4461" s="7" t="s">
        <v>553</v>
      </c>
      <c r="D4461" s="7" t="s">
        <v>1095</v>
      </c>
      <c r="E4461" s="7" t="s">
        <v>89</v>
      </c>
      <c r="F4461" s="7" t="s">
        <v>90</v>
      </c>
      <c r="G4461" s="7" t="s">
        <v>1082</v>
      </c>
      <c r="H4461" s="7" t="s">
        <v>1014</v>
      </c>
      <c r="I4461" s="6" t="s">
        <v>16</v>
      </c>
      <c r="J4461" s="1">
        <v>-846</v>
      </c>
      <c r="K4461" s="1">
        <v>9846</v>
      </c>
      <c r="L4461" s="1">
        <v>9000</v>
      </c>
      <c r="M4461" s="1">
        <v>-846</v>
      </c>
      <c r="N4461" s="1">
        <v>9846</v>
      </c>
      <c r="O4461" s="1">
        <v>9000</v>
      </c>
      <c r="P4461" s="1">
        <v>9000</v>
      </c>
      <c r="Q4461" s="12"/>
      <c r="R4461" s="29">
        <f t="shared" si="210"/>
        <v>0</v>
      </c>
      <c r="S4461" t="str">
        <f t="shared" si="211"/>
        <v>OK</v>
      </c>
      <c r="T4461" s="10">
        <f>IFERROR(VLOOKUP(A4461,[1]!Tabla1[[#All],[Material]:[venta nueva]],38,FALSE),0)</f>
        <v>0</v>
      </c>
    </row>
    <row r="4462" spans="1:20" hidden="1" x14ac:dyDescent="0.35">
      <c r="A4462">
        <f t="shared" si="209"/>
        <v>1020915</v>
      </c>
      <c r="B4462" s="6" t="s">
        <v>1188</v>
      </c>
      <c r="C4462" s="7" t="s">
        <v>553</v>
      </c>
      <c r="D4462" s="7" t="s">
        <v>1095</v>
      </c>
      <c r="E4462" s="7" t="s">
        <v>91</v>
      </c>
      <c r="F4462" s="7" t="s">
        <v>92</v>
      </c>
      <c r="G4462" s="7" t="s">
        <v>1076</v>
      </c>
      <c r="H4462" s="7" t="s">
        <v>1020</v>
      </c>
      <c r="I4462" s="6" t="s">
        <v>11</v>
      </c>
      <c r="J4462" s="1">
        <v>-4000</v>
      </c>
      <c r="K4462" s="1">
        <v>4000</v>
      </c>
      <c r="L4462" s="1">
        <v>0</v>
      </c>
      <c r="M4462" s="1">
        <v>-4000</v>
      </c>
      <c r="N4462" s="1">
        <v>65000</v>
      </c>
      <c r="O4462" s="1">
        <v>72000</v>
      </c>
      <c r="P4462" s="1">
        <v>72000</v>
      </c>
      <c r="Q4462" s="12"/>
      <c r="R4462" s="29">
        <f t="shared" si="210"/>
        <v>0</v>
      </c>
      <c r="S4462" t="str">
        <f t="shared" si="211"/>
        <v>OK</v>
      </c>
      <c r="T4462" s="10">
        <f>IFERROR(VLOOKUP(A4462,[1]!Tabla1[[#All],[Material]:[venta nueva]],38,FALSE),0)</f>
        <v>0</v>
      </c>
    </row>
    <row r="4463" spans="1:20" hidden="1" x14ac:dyDescent="0.35">
      <c r="A4463">
        <f t="shared" si="209"/>
        <v>1020925</v>
      </c>
      <c r="B4463" s="6" t="s">
        <v>1188</v>
      </c>
      <c r="C4463" s="7" t="s">
        <v>553</v>
      </c>
      <c r="D4463" s="7" t="s">
        <v>1095</v>
      </c>
      <c r="E4463" s="7" t="s">
        <v>93</v>
      </c>
      <c r="F4463" s="7" t="s">
        <v>94</v>
      </c>
      <c r="G4463" s="7" t="s">
        <v>1078</v>
      </c>
      <c r="H4463" s="7" t="s">
        <v>1021</v>
      </c>
      <c r="I4463" s="6" t="s">
        <v>11</v>
      </c>
      <c r="J4463" s="1">
        <v>-14242</v>
      </c>
      <c r="K4463" s="1">
        <v>110242</v>
      </c>
      <c r="L4463" s="1">
        <v>96000</v>
      </c>
      <c r="M4463" s="1">
        <v>-14242</v>
      </c>
      <c r="N4463" s="1">
        <v>110242</v>
      </c>
      <c r="O4463" s="1">
        <v>96000</v>
      </c>
      <c r="P4463" s="1">
        <v>90200</v>
      </c>
      <c r="Q4463" s="12"/>
      <c r="R4463" s="29">
        <f t="shared" si="210"/>
        <v>5800</v>
      </c>
      <c r="S4463" t="str">
        <f t="shared" si="211"/>
        <v>Sobre ingreso</v>
      </c>
      <c r="T4463" s="10">
        <f>IFERROR(VLOOKUP(A4463,[1]!Tabla1[[#All],[Material]:[venta nueva]],38,FALSE),0)</f>
        <v>0</v>
      </c>
    </row>
    <row r="4464" spans="1:20" hidden="1" x14ac:dyDescent="0.35">
      <c r="A4464">
        <f t="shared" si="209"/>
        <v>1020944</v>
      </c>
      <c r="B4464" s="6" t="s">
        <v>1188</v>
      </c>
      <c r="C4464" s="7" t="s">
        <v>553</v>
      </c>
      <c r="D4464" s="7" t="s">
        <v>1095</v>
      </c>
      <c r="E4464" s="7" t="s">
        <v>95</v>
      </c>
      <c r="F4464" s="7" t="s">
        <v>96</v>
      </c>
      <c r="G4464" s="7" t="s">
        <v>1076</v>
      </c>
      <c r="H4464" s="7" t="s">
        <v>1022</v>
      </c>
      <c r="I4464" s="6" t="s">
        <v>11</v>
      </c>
      <c r="J4464" s="1">
        <v>185703</v>
      </c>
      <c r="K4464" s="1">
        <v>164809</v>
      </c>
      <c r="L4464" s="1">
        <v>120000</v>
      </c>
      <c r="M4464" s="1">
        <v>185703</v>
      </c>
      <c r="N4464" s="1">
        <v>270809</v>
      </c>
      <c r="O4464" s="1">
        <v>226000</v>
      </c>
      <c r="P4464" s="1">
        <v>226000</v>
      </c>
      <c r="Q4464" s="12"/>
      <c r="R4464" s="29">
        <f t="shared" si="210"/>
        <v>0</v>
      </c>
      <c r="S4464" t="str">
        <f t="shared" si="211"/>
        <v>OK</v>
      </c>
      <c r="T4464" s="10">
        <f>IFERROR(VLOOKUP(A4464,[1]!Tabla1[[#All],[Material]:[venta nueva]],38,FALSE),0)</f>
        <v>0</v>
      </c>
    </row>
    <row r="4465" spans="1:20" hidden="1" x14ac:dyDescent="0.35">
      <c r="A4465">
        <f t="shared" si="209"/>
        <v>1020990</v>
      </c>
      <c r="B4465" s="6" t="s">
        <v>1188</v>
      </c>
      <c r="C4465" s="7" t="s">
        <v>553</v>
      </c>
      <c r="D4465" s="7" t="s">
        <v>1095</v>
      </c>
      <c r="E4465" s="7" t="s">
        <v>97</v>
      </c>
      <c r="F4465" s="7" t="s">
        <v>98</v>
      </c>
      <c r="G4465" s="7" t="s">
        <v>1076</v>
      </c>
      <c r="H4465" s="7" t="s">
        <v>1004</v>
      </c>
      <c r="I4465" s="6" t="s">
        <v>16</v>
      </c>
      <c r="J4465" s="1">
        <v>15562</v>
      </c>
      <c r="K4465" s="1">
        <v>0</v>
      </c>
      <c r="L4465" s="1">
        <v>5000</v>
      </c>
      <c r="M4465" s="1">
        <v>15562</v>
      </c>
      <c r="N4465" s="1">
        <v>0</v>
      </c>
      <c r="O4465" s="1">
        <v>5000</v>
      </c>
      <c r="P4465" s="1">
        <v>5000</v>
      </c>
      <c r="Q4465" s="12"/>
      <c r="R4465" s="29">
        <f t="shared" si="210"/>
        <v>0</v>
      </c>
      <c r="S4465" t="str">
        <f t="shared" si="211"/>
        <v>OK</v>
      </c>
      <c r="T4465" s="10">
        <f>IFERROR(VLOOKUP(A4465,[1]!Tabla1[[#All],[Material]:[venta nueva]],38,FALSE),0)</f>
        <v>0</v>
      </c>
    </row>
    <row r="4466" spans="1:20" hidden="1" x14ac:dyDescent="0.35">
      <c r="A4466">
        <f t="shared" si="209"/>
        <v>1020991</v>
      </c>
      <c r="B4466" s="6" t="s">
        <v>1188</v>
      </c>
      <c r="C4466" s="7" t="s">
        <v>553</v>
      </c>
      <c r="D4466" s="7" t="s">
        <v>1095</v>
      </c>
      <c r="E4466" s="7" t="s">
        <v>99</v>
      </c>
      <c r="F4466" s="7" t="s">
        <v>100</v>
      </c>
      <c r="G4466" s="7" t="s">
        <v>1076</v>
      </c>
      <c r="H4466" s="7" t="s">
        <v>1004</v>
      </c>
      <c r="I4466" s="6" t="s">
        <v>16</v>
      </c>
      <c r="J4466" s="1">
        <v>5572</v>
      </c>
      <c r="K4466" s="1">
        <v>9428</v>
      </c>
      <c r="L4466" s="1">
        <v>15000</v>
      </c>
      <c r="M4466" s="1">
        <v>5572</v>
      </c>
      <c r="N4466" s="1">
        <v>9428</v>
      </c>
      <c r="O4466" s="1">
        <v>15000</v>
      </c>
      <c r="P4466" s="1">
        <v>15000</v>
      </c>
      <c r="Q4466" s="12"/>
      <c r="R4466" s="29">
        <f t="shared" si="210"/>
        <v>0</v>
      </c>
      <c r="S4466" t="str">
        <f t="shared" si="211"/>
        <v>OK</v>
      </c>
      <c r="T4466" s="10">
        <f>IFERROR(VLOOKUP(A4466,[1]!Tabla1[[#All],[Material]:[venta nueva]],38,FALSE),0)</f>
        <v>0</v>
      </c>
    </row>
    <row r="4467" spans="1:20" hidden="1" x14ac:dyDescent="0.35">
      <c r="A4467">
        <f t="shared" si="209"/>
        <v>1021012</v>
      </c>
      <c r="B4467" s="6" t="s">
        <v>1188</v>
      </c>
      <c r="C4467" s="7" t="s">
        <v>553</v>
      </c>
      <c r="D4467" s="7" t="s">
        <v>1095</v>
      </c>
      <c r="E4467" s="7" t="s">
        <v>103</v>
      </c>
      <c r="F4467" s="7" t="s">
        <v>104</v>
      </c>
      <c r="G4467" s="7" t="s">
        <v>1079</v>
      </c>
      <c r="H4467" s="7" t="s">
        <v>1007</v>
      </c>
      <c r="I4467" s="6" t="s">
        <v>12</v>
      </c>
      <c r="J4467" s="1">
        <v>66210</v>
      </c>
      <c r="K4467" s="1">
        <v>131790</v>
      </c>
      <c r="L4467" s="1">
        <v>198000</v>
      </c>
      <c r="M4467" s="1">
        <v>66210</v>
      </c>
      <c r="N4467" s="1">
        <v>131790</v>
      </c>
      <c r="O4467" s="1">
        <v>209000</v>
      </c>
      <c r="P4467" s="1">
        <v>209000</v>
      </c>
      <c r="Q4467" s="12"/>
      <c r="R4467" s="29">
        <f t="shared" si="210"/>
        <v>0</v>
      </c>
      <c r="S4467" t="str">
        <f t="shared" si="211"/>
        <v>OK</v>
      </c>
      <c r="T4467" s="10">
        <f>IFERROR(VLOOKUP(A4467,[1]!Tabla1[[#All],[Material]:[venta nueva]],38,FALSE),0)</f>
        <v>0</v>
      </c>
    </row>
    <row r="4468" spans="1:20" hidden="1" x14ac:dyDescent="0.35">
      <c r="A4468">
        <f t="shared" si="209"/>
        <v>1021023</v>
      </c>
      <c r="B4468" s="6" t="s">
        <v>1188</v>
      </c>
      <c r="C4468" s="7" t="s">
        <v>553</v>
      </c>
      <c r="D4468" s="7" t="s">
        <v>1095</v>
      </c>
      <c r="E4468" s="7" t="s">
        <v>106</v>
      </c>
      <c r="F4468" s="7" t="s">
        <v>483</v>
      </c>
      <c r="G4468" s="7" t="s">
        <v>1078</v>
      </c>
      <c r="H4468" s="7" t="s">
        <v>1009</v>
      </c>
      <c r="I4468" s="6" t="s">
        <v>11</v>
      </c>
      <c r="J4468" s="1">
        <v>24362</v>
      </c>
      <c r="K4468" s="1">
        <v>0</v>
      </c>
      <c r="L4468" s="1">
        <v>24000</v>
      </c>
      <c r="M4468" s="1">
        <v>24362</v>
      </c>
      <c r="N4468" s="1">
        <v>98555</v>
      </c>
      <c r="O4468" s="1">
        <v>120000</v>
      </c>
      <c r="P4468" s="1">
        <v>133000</v>
      </c>
      <c r="Q4468" s="12"/>
      <c r="R4468" s="29">
        <f t="shared" si="210"/>
        <v>-13000</v>
      </c>
      <c r="S4468" t="str">
        <f t="shared" si="211"/>
        <v>Pendiente de ingreso</v>
      </c>
      <c r="T4468" s="10">
        <f>IFERROR(VLOOKUP(A4468,[1]!Tabla1[[#All],[Material]:[venta nueva]],38,FALSE),0)</f>
        <v>0</v>
      </c>
    </row>
    <row r="4469" spans="1:20" hidden="1" x14ac:dyDescent="0.35">
      <c r="A4469">
        <f t="shared" si="209"/>
        <v>1021039</v>
      </c>
      <c r="B4469" s="6" t="s">
        <v>1188</v>
      </c>
      <c r="C4469" s="7" t="s">
        <v>553</v>
      </c>
      <c r="D4469" s="7" t="s">
        <v>1095</v>
      </c>
      <c r="E4469" s="7" t="s">
        <v>107</v>
      </c>
      <c r="F4469" s="7" t="s">
        <v>484</v>
      </c>
      <c r="G4469" s="7" t="s">
        <v>1080</v>
      </c>
      <c r="H4469" s="7" t="s">
        <v>1024</v>
      </c>
      <c r="I4469" s="6" t="s">
        <v>11</v>
      </c>
      <c r="J4469" s="1">
        <v>-9382</v>
      </c>
      <c r="K4469" s="1">
        <v>9382</v>
      </c>
      <c r="L4469" s="1">
        <v>0</v>
      </c>
      <c r="M4469" s="1">
        <v>-9382</v>
      </c>
      <c r="N4469" s="1">
        <v>57382</v>
      </c>
      <c r="O4469" s="1">
        <v>48000</v>
      </c>
      <c r="P4469" s="1">
        <v>24000</v>
      </c>
      <c r="Q4469" s="12"/>
      <c r="R4469" s="29">
        <f t="shared" si="210"/>
        <v>24000</v>
      </c>
      <c r="S4469" t="str">
        <f t="shared" si="211"/>
        <v>Sobre ingreso</v>
      </c>
      <c r="T4469" s="10">
        <f>IFERROR(VLOOKUP(A4469,[1]!Tabla1[[#All],[Material]:[venta nueva]],38,FALSE),0)</f>
        <v>0</v>
      </c>
    </row>
    <row r="4470" spans="1:20" hidden="1" x14ac:dyDescent="0.35">
      <c r="A4470">
        <f t="shared" si="209"/>
        <v>1021045</v>
      </c>
      <c r="B4470" s="6" t="s">
        <v>1188</v>
      </c>
      <c r="C4470" s="7" t="s">
        <v>553</v>
      </c>
      <c r="D4470" s="7" t="s">
        <v>1095</v>
      </c>
      <c r="E4470" s="7" t="s">
        <v>108</v>
      </c>
      <c r="F4470" s="7" t="s">
        <v>109</v>
      </c>
      <c r="G4470" s="7" t="s">
        <v>1086</v>
      </c>
      <c r="H4470" s="7" t="s">
        <v>1025</v>
      </c>
      <c r="I4470" s="6" t="s">
        <v>12</v>
      </c>
      <c r="J4470" s="1">
        <v>21011</v>
      </c>
      <c r="K4470" s="1">
        <v>22989</v>
      </c>
      <c r="L4470" s="1">
        <v>44000</v>
      </c>
      <c r="M4470" s="1">
        <v>21011</v>
      </c>
      <c r="N4470" s="1">
        <v>-21011</v>
      </c>
      <c r="O4470" s="1">
        <v>0</v>
      </c>
      <c r="P4470" s="1">
        <v>44000</v>
      </c>
      <c r="Q4470" s="12"/>
      <c r="R4470" s="29">
        <f t="shared" si="210"/>
        <v>-44000</v>
      </c>
      <c r="S4470" t="str">
        <f t="shared" si="211"/>
        <v>Pendiente de ingreso</v>
      </c>
      <c r="T4470" s="10">
        <f>IFERROR(VLOOKUP(A4470,[1]!Tabla1[[#All],[Material]:[venta nueva]],38,FALSE),0)</f>
        <v>0</v>
      </c>
    </row>
    <row r="4471" spans="1:20" hidden="1" x14ac:dyDescent="0.35">
      <c r="A4471">
        <f t="shared" si="209"/>
        <v>1021046</v>
      </c>
      <c r="B4471" s="6" t="s">
        <v>1188</v>
      </c>
      <c r="C4471" s="7" t="s">
        <v>553</v>
      </c>
      <c r="D4471" s="7" t="s">
        <v>1095</v>
      </c>
      <c r="E4471" s="7" t="s">
        <v>110</v>
      </c>
      <c r="F4471" s="7" t="s">
        <v>111</v>
      </c>
      <c r="G4471" s="7" t="s">
        <v>1086</v>
      </c>
      <c r="H4471" s="7" t="s">
        <v>1025</v>
      </c>
      <c r="I4471" s="6" t="s">
        <v>12</v>
      </c>
      <c r="J4471" s="1">
        <v>2972</v>
      </c>
      <c r="K4471" s="1">
        <v>57405</v>
      </c>
      <c r="L4471" s="1">
        <v>66000</v>
      </c>
      <c r="M4471" s="1">
        <v>2972</v>
      </c>
      <c r="N4471" s="1">
        <v>-8595</v>
      </c>
      <c r="O4471" s="1">
        <v>0</v>
      </c>
      <c r="P4471" s="1"/>
      <c r="Q4471" s="12"/>
      <c r="R4471" s="29">
        <f t="shared" si="210"/>
        <v>0</v>
      </c>
      <c r="S4471" t="str">
        <f t="shared" si="211"/>
        <v>OK</v>
      </c>
      <c r="T4471" s="10">
        <f>IFERROR(VLOOKUP(A4471,[1]!Tabla1[[#All],[Material]:[venta nueva]],38,FALSE),0)</f>
        <v>0</v>
      </c>
    </row>
    <row r="4472" spans="1:20" hidden="1" x14ac:dyDescent="0.35">
      <c r="A4472">
        <f t="shared" si="209"/>
        <v>1021077</v>
      </c>
      <c r="B4472" s="6" t="s">
        <v>1188</v>
      </c>
      <c r="C4472" s="7" t="s">
        <v>553</v>
      </c>
      <c r="D4472" s="7" t="s">
        <v>1095</v>
      </c>
      <c r="E4472" s="7" t="s">
        <v>536</v>
      </c>
      <c r="F4472" s="7" t="s">
        <v>243</v>
      </c>
      <c r="G4472" s="7" t="s">
        <v>1078</v>
      </c>
      <c r="H4472" s="7" t="s">
        <v>1009</v>
      </c>
      <c r="I4472" s="6" t="s">
        <v>11</v>
      </c>
      <c r="J4472" s="1">
        <v>-80882</v>
      </c>
      <c r="K4472" s="1">
        <v>80882</v>
      </c>
      <c r="L4472" s="1">
        <v>0</v>
      </c>
      <c r="M4472" s="1">
        <v>-80882</v>
      </c>
      <c r="N4472" s="1">
        <v>80882</v>
      </c>
      <c r="O4472" s="1">
        <v>0</v>
      </c>
      <c r="P4472" s="1"/>
      <c r="Q4472" s="12"/>
      <c r="R4472" s="29">
        <f t="shared" si="210"/>
        <v>0</v>
      </c>
      <c r="S4472" t="str">
        <f t="shared" si="211"/>
        <v>OK</v>
      </c>
      <c r="T4472" s="10">
        <f>IFERROR(VLOOKUP(A4472,[1]!Tabla1[[#All],[Material]:[venta nueva]],38,FALSE),0)</f>
        <v>0</v>
      </c>
    </row>
    <row r="4473" spans="1:20" hidden="1" x14ac:dyDescent="0.35">
      <c r="A4473">
        <f t="shared" si="209"/>
        <v>1021078</v>
      </c>
      <c r="B4473" s="6" t="s">
        <v>1188</v>
      </c>
      <c r="C4473" s="7" t="s">
        <v>553</v>
      </c>
      <c r="D4473" s="7" t="s">
        <v>1095</v>
      </c>
      <c r="E4473" s="7" t="s">
        <v>486</v>
      </c>
      <c r="F4473" s="7" t="s">
        <v>487</v>
      </c>
      <c r="G4473" s="7" t="s">
        <v>1081</v>
      </c>
      <c r="H4473" s="7" t="s">
        <v>1010</v>
      </c>
      <c r="I4473" s="6" t="s">
        <v>11</v>
      </c>
      <c r="J4473" s="1">
        <v>63966</v>
      </c>
      <c r="K4473" s="1">
        <v>93034</v>
      </c>
      <c r="L4473" s="1">
        <v>120000</v>
      </c>
      <c r="M4473" s="1">
        <v>63966</v>
      </c>
      <c r="N4473" s="1">
        <v>93034</v>
      </c>
      <c r="O4473" s="1">
        <v>120000</v>
      </c>
      <c r="P4473" s="1">
        <v>120000</v>
      </c>
      <c r="Q4473" s="12"/>
      <c r="R4473" s="29">
        <f t="shared" si="210"/>
        <v>0</v>
      </c>
      <c r="S4473" t="str">
        <f t="shared" si="211"/>
        <v>OK</v>
      </c>
      <c r="T4473" s="10">
        <f>IFERROR(VLOOKUP(A4473,[1]!Tabla1[[#All],[Material]:[venta nueva]],38,FALSE),0)</f>
        <v>0</v>
      </c>
    </row>
    <row r="4474" spans="1:20" hidden="1" x14ac:dyDescent="0.35">
      <c r="A4474">
        <f t="shared" si="209"/>
        <v>1021082</v>
      </c>
      <c r="B4474" s="6" t="s">
        <v>1188</v>
      </c>
      <c r="C4474" s="7" t="s">
        <v>553</v>
      </c>
      <c r="D4474" s="7" t="s">
        <v>1095</v>
      </c>
      <c r="E4474" s="7" t="s">
        <v>112</v>
      </c>
      <c r="F4474" s="7" t="s">
        <v>113</v>
      </c>
      <c r="G4474" s="7" t="s">
        <v>1081</v>
      </c>
      <c r="H4474" s="7" t="s">
        <v>1010</v>
      </c>
      <c r="I4474" s="6" t="s">
        <v>11</v>
      </c>
      <c r="J4474" s="1">
        <v>6179</v>
      </c>
      <c r="K4474" s="1">
        <v>0</v>
      </c>
      <c r="L4474" s="1">
        <v>0</v>
      </c>
      <c r="M4474" s="1">
        <v>6179</v>
      </c>
      <c r="N4474" s="1">
        <v>24000</v>
      </c>
      <c r="O4474" s="1">
        <v>24000</v>
      </c>
      <c r="P4474" s="1">
        <v>23000</v>
      </c>
      <c r="Q4474" s="12"/>
      <c r="R4474" s="29">
        <f t="shared" si="210"/>
        <v>1000</v>
      </c>
      <c r="S4474" t="str">
        <f t="shared" si="211"/>
        <v>Sobre ingreso</v>
      </c>
      <c r="T4474" s="10">
        <f>IFERROR(VLOOKUP(A4474,[1]!Tabla1[[#All],[Material]:[venta nueva]],38,FALSE),0)</f>
        <v>0</v>
      </c>
    </row>
    <row r="4475" spans="1:20" hidden="1" x14ac:dyDescent="0.35">
      <c r="A4475">
        <f t="shared" si="209"/>
        <v>1021085</v>
      </c>
      <c r="B4475" s="6" t="s">
        <v>1188</v>
      </c>
      <c r="C4475" s="7" t="s">
        <v>553</v>
      </c>
      <c r="D4475" s="7" t="s">
        <v>1095</v>
      </c>
      <c r="E4475" s="7" t="s">
        <v>114</v>
      </c>
      <c r="F4475" s="7" t="s">
        <v>115</v>
      </c>
      <c r="G4475" s="7" t="s">
        <v>1078</v>
      </c>
      <c r="H4475" s="7" t="s">
        <v>1009</v>
      </c>
      <c r="I4475" s="6" t="s">
        <v>11</v>
      </c>
      <c r="J4475" s="1">
        <v>-4877</v>
      </c>
      <c r="K4475" s="1">
        <v>0</v>
      </c>
      <c r="L4475" s="1">
        <v>0</v>
      </c>
      <c r="M4475" s="1">
        <v>-4877</v>
      </c>
      <c r="N4475" s="1">
        <v>0</v>
      </c>
      <c r="O4475" s="1">
        <v>0</v>
      </c>
      <c r="P4475" s="1"/>
      <c r="Q4475" s="12"/>
      <c r="R4475" s="29">
        <f t="shared" si="210"/>
        <v>0</v>
      </c>
      <c r="S4475" t="str">
        <f t="shared" si="211"/>
        <v>OK</v>
      </c>
      <c r="T4475" s="10">
        <f>IFERROR(VLOOKUP(A4475,[1]!Tabla1[[#All],[Material]:[venta nueva]],38,FALSE),0)</f>
        <v>0</v>
      </c>
    </row>
    <row r="4476" spans="1:20" hidden="1" x14ac:dyDescent="0.35">
      <c r="A4476">
        <f t="shared" si="209"/>
        <v>1021092</v>
      </c>
      <c r="B4476" s="6" t="s">
        <v>1188</v>
      </c>
      <c r="C4476" s="7" t="s">
        <v>553</v>
      </c>
      <c r="D4476" s="7" t="s">
        <v>1095</v>
      </c>
      <c r="E4476" s="7" t="s">
        <v>116</v>
      </c>
      <c r="F4476" s="7" t="s">
        <v>117</v>
      </c>
      <c r="G4476" s="7" t="s">
        <v>1081</v>
      </c>
      <c r="H4476" s="7" t="s">
        <v>1010</v>
      </c>
      <c r="I4476" s="6" t="s">
        <v>11</v>
      </c>
      <c r="J4476" s="1">
        <v>4399</v>
      </c>
      <c r="K4476" s="1">
        <v>139601</v>
      </c>
      <c r="L4476" s="1">
        <v>144000</v>
      </c>
      <c r="M4476" s="1">
        <v>4399</v>
      </c>
      <c r="N4476" s="1">
        <v>139601</v>
      </c>
      <c r="O4476" s="1">
        <v>144000</v>
      </c>
      <c r="P4476" s="1">
        <v>144000</v>
      </c>
      <c r="Q4476" s="12"/>
      <c r="R4476" s="29">
        <f t="shared" si="210"/>
        <v>0</v>
      </c>
      <c r="S4476" t="str">
        <f t="shared" si="211"/>
        <v>OK</v>
      </c>
      <c r="T4476" s="10">
        <f>IFERROR(VLOOKUP(A4476,[1]!Tabla1[[#All],[Material]:[venta nueva]],38,FALSE),0)</f>
        <v>0</v>
      </c>
    </row>
    <row r="4477" spans="1:20" hidden="1" x14ac:dyDescent="0.35">
      <c r="A4477">
        <f t="shared" si="209"/>
        <v>1021101</v>
      </c>
      <c r="B4477" s="6" t="s">
        <v>1188</v>
      </c>
      <c r="C4477" s="7" t="s">
        <v>553</v>
      </c>
      <c r="D4477" s="7" t="s">
        <v>1095</v>
      </c>
      <c r="E4477" s="7" t="s">
        <v>458</v>
      </c>
      <c r="F4477" s="7" t="s">
        <v>459</v>
      </c>
      <c r="G4477" s="7" t="s">
        <v>1069</v>
      </c>
      <c r="H4477" s="7" t="s">
        <v>1026</v>
      </c>
      <c r="I4477" s="6" t="s">
        <v>11</v>
      </c>
      <c r="J4477" s="1">
        <v>-9257</v>
      </c>
      <c r="K4477" s="1">
        <v>8257</v>
      </c>
      <c r="L4477" s="1">
        <v>0</v>
      </c>
      <c r="M4477" s="1">
        <v>-9257</v>
      </c>
      <c r="N4477" s="1">
        <v>8257</v>
      </c>
      <c r="O4477" s="1">
        <v>0</v>
      </c>
      <c r="P4477" s="1">
        <v>1000</v>
      </c>
      <c r="Q4477" s="12"/>
      <c r="R4477" s="29">
        <f t="shared" si="210"/>
        <v>-1000</v>
      </c>
      <c r="S4477" t="str">
        <f t="shared" si="211"/>
        <v>Pendiente de ingreso</v>
      </c>
      <c r="T4477" s="10">
        <f>IFERROR(VLOOKUP(A4477,[1]!Tabla1[[#All],[Material]:[venta nueva]],38,FALSE),0)</f>
        <v>0</v>
      </c>
    </row>
    <row r="4478" spans="1:20" hidden="1" x14ac:dyDescent="0.35">
      <c r="A4478">
        <f t="shared" si="209"/>
        <v>1021105</v>
      </c>
      <c r="B4478" s="6" t="s">
        <v>1188</v>
      </c>
      <c r="C4478" s="7" t="s">
        <v>553</v>
      </c>
      <c r="D4478" s="7" t="s">
        <v>1095</v>
      </c>
      <c r="E4478" s="7" t="s">
        <v>118</v>
      </c>
      <c r="F4478" s="7" t="s">
        <v>119</v>
      </c>
      <c r="G4478" s="7" t="s">
        <v>1069</v>
      </c>
      <c r="H4478" s="7" t="s">
        <v>1026</v>
      </c>
      <c r="I4478" s="6" t="s">
        <v>11</v>
      </c>
      <c r="J4478" s="1">
        <v>6266</v>
      </c>
      <c r="K4478" s="1">
        <v>0</v>
      </c>
      <c r="L4478" s="1">
        <v>24000</v>
      </c>
      <c r="M4478" s="1">
        <v>6266</v>
      </c>
      <c r="N4478" s="1">
        <v>0</v>
      </c>
      <c r="O4478" s="1">
        <v>24000</v>
      </c>
      <c r="P4478" s="1">
        <v>24000</v>
      </c>
      <c r="Q4478" s="12"/>
      <c r="R4478" s="29">
        <f t="shared" si="210"/>
        <v>0</v>
      </c>
      <c r="S4478" t="str">
        <f t="shared" si="211"/>
        <v>OK</v>
      </c>
      <c r="T4478" s="10">
        <f>IFERROR(VLOOKUP(A4478,[1]!Tabla1[[#All],[Material]:[venta nueva]],38,FALSE),0)</f>
        <v>0</v>
      </c>
    </row>
    <row r="4479" spans="1:20" hidden="1" x14ac:dyDescent="0.35">
      <c r="A4479">
        <f t="shared" si="209"/>
        <v>1021106</v>
      </c>
      <c r="B4479" s="6" t="s">
        <v>1188</v>
      </c>
      <c r="C4479" s="7" t="s">
        <v>553</v>
      </c>
      <c r="D4479" s="7" t="s">
        <v>1095</v>
      </c>
      <c r="E4479" s="7" t="s">
        <v>120</v>
      </c>
      <c r="F4479" s="7" t="s">
        <v>187</v>
      </c>
      <c r="G4479" s="7" t="s">
        <v>1069</v>
      </c>
      <c r="H4479" s="7" t="s">
        <v>1026</v>
      </c>
      <c r="I4479" s="6" t="s">
        <v>11</v>
      </c>
      <c r="J4479" s="1">
        <v>117505</v>
      </c>
      <c r="K4479" s="1">
        <v>61500</v>
      </c>
      <c r="L4479" s="1">
        <v>144000</v>
      </c>
      <c r="M4479" s="1">
        <v>117505</v>
      </c>
      <c r="N4479" s="1">
        <v>61500</v>
      </c>
      <c r="O4479" s="1">
        <v>144000</v>
      </c>
      <c r="P4479" s="1"/>
      <c r="Q4479" s="12"/>
      <c r="R4479" s="29">
        <f t="shared" si="210"/>
        <v>144000</v>
      </c>
      <c r="S4479" t="str">
        <f t="shared" si="211"/>
        <v>Sobre ingreso</v>
      </c>
      <c r="T4479" s="10">
        <f>IFERROR(VLOOKUP(A4479,[1]!Tabla1[[#All],[Material]:[venta nueva]],38,FALSE),0)</f>
        <v>0</v>
      </c>
    </row>
    <row r="4480" spans="1:20" hidden="1" x14ac:dyDescent="0.35">
      <c r="A4480">
        <f t="shared" si="209"/>
        <v>1021111</v>
      </c>
      <c r="B4480" s="6" t="s">
        <v>1188</v>
      </c>
      <c r="C4480" s="7" t="s">
        <v>553</v>
      </c>
      <c r="D4480" s="7" t="s">
        <v>1095</v>
      </c>
      <c r="E4480" s="7" t="s">
        <v>121</v>
      </c>
      <c r="F4480" s="7" t="s">
        <v>122</v>
      </c>
      <c r="G4480" s="7" t="s">
        <v>1078</v>
      </c>
      <c r="H4480" s="7" t="s">
        <v>1027</v>
      </c>
      <c r="I4480" s="6" t="s">
        <v>11</v>
      </c>
      <c r="J4480" s="1">
        <v>2878</v>
      </c>
      <c r="K4480" s="1">
        <v>4100</v>
      </c>
      <c r="L4480" s="1">
        <v>3000</v>
      </c>
      <c r="M4480" s="1">
        <v>2878</v>
      </c>
      <c r="N4480" s="1">
        <v>4100</v>
      </c>
      <c r="O4480" s="1">
        <v>0</v>
      </c>
      <c r="P4480" s="1"/>
      <c r="Q4480" s="12"/>
      <c r="R4480" s="29">
        <f t="shared" si="210"/>
        <v>0</v>
      </c>
      <c r="S4480" t="str">
        <f t="shared" si="211"/>
        <v>OK</v>
      </c>
      <c r="T4480" s="10">
        <f>IFERROR(VLOOKUP(A4480,[1]!Tabla1[[#All],[Material]:[venta nueva]],38,FALSE),0)</f>
        <v>0</v>
      </c>
    </row>
    <row r="4481" spans="1:20" hidden="1" x14ac:dyDescent="0.35">
      <c r="A4481">
        <f t="shared" si="209"/>
        <v>1021115</v>
      </c>
      <c r="B4481" s="6" t="s">
        <v>1188</v>
      </c>
      <c r="C4481" s="7" t="s">
        <v>553</v>
      </c>
      <c r="D4481" s="7" t="s">
        <v>1095</v>
      </c>
      <c r="E4481" s="7" t="s">
        <v>123</v>
      </c>
      <c r="F4481" s="7" t="s">
        <v>124</v>
      </c>
      <c r="G4481" s="7" t="s">
        <v>1069</v>
      </c>
      <c r="H4481" s="7" t="s">
        <v>1026</v>
      </c>
      <c r="I4481" s="6" t="s">
        <v>14</v>
      </c>
      <c r="J4481" s="1">
        <v>30323</v>
      </c>
      <c r="K4481" s="1">
        <v>0</v>
      </c>
      <c r="L4481" s="1">
        <v>0</v>
      </c>
      <c r="M4481" s="1">
        <v>30323</v>
      </c>
      <c r="N4481" s="1">
        <v>0</v>
      </c>
      <c r="O4481" s="1">
        <v>0</v>
      </c>
      <c r="P4481" s="1"/>
      <c r="Q4481" s="12"/>
      <c r="R4481" s="29">
        <f t="shared" si="210"/>
        <v>0</v>
      </c>
      <c r="S4481" t="str">
        <f t="shared" si="211"/>
        <v>OK</v>
      </c>
      <c r="T4481" s="10">
        <f>IFERROR(VLOOKUP(A4481,[1]!Tabla1[[#All],[Material]:[venta nueva]],38,FALSE),0)</f>
        <v>0</v>
      </c>
    </row>
    <row r="4482" spans="1:20" hidden="1" x14ac:dyDescent="0.35">
      <c r="A4482">
        <f t="shared" si="209"/>
        <v>1021136</v>
      </c>
      <c r="B4482" s="6" t="s">
        <v>1188</v>
      </c>
      <c r="C4482" s="7" t="s">
        <v>553</v>
      </c>
      <c r="D4482" s="7" t="s">
        <v>1095</v>
      </c>
      <c r="E4482" s="7" t="s">
        <v>125</v>
      </c>
      <c r="F4482" s="7" t="s">
        <v>126</v>
      </c>
      <c r="G4482" s="7" t="s">
        <v>1069</v>
      </c>
      <c r="H4482" s="7" t="s">
        <v>1026</v>
      </c>
      <c r="I4482" s="6" t="s">
        <v>16</v>
      </c>
      <c r="J4482" s="1">
        <v>-2407</v>
      </c>
      <c r="K4482" s="1">
        <v>3589</v>
      </c>
      <c r="L4482" s="1">
        <v>2000</v>
      </c>
      <c r="M4482" s="1">
        <v>-2407</v>
      </c>
      <c r="N4482" s="1">
        <v>9289</v>
      </c>
      <c r="O4482" s="1">
        <v>2000</v>
      </c>
      <c r="P4482" s="1">
        <v>2000</v>
      </c>
      <c r="Q4482" s="12"/>
      <c r="R4482" s="29">
        <f t="shared" si="210"/>
        <v>0</v>
      </c>
      <c r="S4482" t="str">
        <f t="shared" si="211"/>
        <v>OK</v>
      </c>
      <c r="T4482" s="10">
        <f>IFERROR(VLOOKUP(A4482,[1]!Tabla1[[#All],[Material]:[venta nueva]],38,FALSE),0)</f>
        <v>0</v>
      </c>
    </row>
    <row r="4483" spans="1:20" hidden="1" x14ac:dyDescent="0.35">
      <c r="A4483">
        <f t="shared" si="209"/>
        <v>1021149</v>
      </c>
      <c r="B4483" s="6" t="s">
        <v>1188</v>
      </c>
      <c r="C4483" s="7" t="s">
        <v>553</v>
      </c>
      <c r="D4483" s="7" t="s">
        <v>1095</v>
      </c>
      <c r="E4483" s="7" t="s">
        <v>127</v>
      </c>
      <c r="F4483" s="7" t="s">
        <v>128</v>
      </c>
      <c r="G4483" s="7" t="s">
        <v>1084</v>
      </c>
      <c r="H4483" s="7" t="s">
        <v>1017</v>
      </c>
      <c r="I4483" s="6" t="s">
        <v>12</v>
      </c>
      <c r="J4483" s="1">
        <v>44298</v>
      </c>
      <c r="K4483" s="1">
        <v>43702</v>
      </c>
      <c r="L4483" s="1">
        <v>88000</v>
      </c>
      <c r="M4483" s="1">
        <v>44298</v>
      </c>
      <c r="N4483" s="1">
        <v>21702</v>
      </c>
      <c r="O4483" s="1">
        <v>66000</v>
      </c>
      <c r="P4483" s="1">
        <v>66000</v>
      </c>
      <c r="Q4483" s="12"/>
      <c r="R4483" s="29">
        <f t="shared" si="210"/>
        <v>0</v>
      </c>
      <c r="S4483" t="str">
        <f t="shared" si="211"/>
        <v>OK</v>
      </c>
      <c r="T4483" s="10">
        <f>IFERROR(VLOOKUP(A4483,[1]!Tabla1[[#All],[Material]:[venta nueva]],38,FALSE),0)</f>
        <v>0</v>
      </c>
    </row>
    <row r="4484" spans="1:20" hidden="1" x14ac:dyDescent="0.35">
      <c r="A4484">
        <f t="shared" si="209"/>
        <v>1021150</v>
      </c>
      <c r="B4484" s="6" t="s">
        <v>1188</v>
      </c>
      <c r="C4484" s="7" t="s">
        <v>553</v>
      </c>
      <c r="D4484" s="7" t="s">
        <v>1095</v>
      </c>
      <c r="E4484" s="7" t="s">
        <v>129</v>
      </c>
      <c r="F4484" s="7" t="s">
        <v>130</v>
      </c>
      <c r="G4484" s="7" t="s">
        <v>1084</v>
      </c>
      <c r="H4484" s="7" t="s">
        <v>1017</v>
      </c>
      <c r="I4484" s="6" t="s">
        <v>12</v>
      </c>
      <c r="J4484" s="1">
        <v>-41633</v>
      </c>
      <c r="K4484" s="1">
        <v>151633</v>
      </c>
      <c r="L4484" s="1">
        <v>110000</v>
      </c>
      <c r="M4484" s="1">
        <v>-41633</v>
      </c>
      <c r="N4484" s="1">
        <v>58633</v>
      </c>
      <c r="O4484" s="1">
        <v>44000</v>
      </c>
      <c r="P4484" s="1">
        <v>44000</v>
      </c>
      <c r="Q4484" s="12"/>
      <c r="R4484" s="29">
        <f t="shared" si="210"/>
        <v>0</v>
      </c>
      <c r="S4484" t="str">
        <f t="shared" si="211"/>
        <v>OK</v>
      </c>
      <c r="T4484" s="10">
        <f>IFERROR(VLOOKUP(A4484,[1]!Tabla1[[#All],[Material]:[venta nueva]],38,FALSE),0)</f>
        <v>0</v>
      </c>
    </row>
    <row r="4485" spans="1:20" hidden="1" x14ac:dyDescent="0.35">
      <c r="A4485">
        <f t="shared" si="209"/>
        <v>1021151</v>
      </c>
      <c r="B4485" s="6" t="s">
        <v>1188</v>
      </c>
      <c r="C4485" s="7" t="s">
        <v>553</v>
      </c>
      <c r="D4485" s="7" t="s">
        <v>1095</v>
      </c>
      <c r="E4485" s="7" t="s">
        <v>131</v>
      </c>
      <c r="F4485" s="7" t="s">
        <v>132</v>
      </c>
      <c r="G4485" s="7" t="s">
        <v>1084</v>
      </c>
      <c r="H4485" s="7" t="s">
        <v>1028</v>
      </c>
      <c r="I4485" s="6" t="s">
        <v>12</v>
      </c>
      <c r="J4485" s="1">
        <v>23232</v>
      </c>
      <c r="K4485" s="1">
        <v>559</v>
      </c>
      <c r="L4485" s="1">
        <v>23792</v>
      </c>
      <c r="M4485" s="1">
        <v>23232</v>
      </c>
      <c r="N4485" s="1">
        <v>559</v>
      </c>
      <c r="O4485" s="1">
        <v>0</v>
      </c>
      <c r="P4485" s="1">
        <v>44000</v>
      </c>
      <c r="Q4485" s="12"/>
      <c r="R4485" s="29">
        <f t="shared" si="210"/>
        <v>-44000</v>
      </c>
      <c r="S4485" t="str">
        <f t="shared" si="211"/>
        <v>Pendiente de ingreso</v>
      </c>
      <c r="T4485" s="10">
        <f>IFERROR(VLOOKUP(A4485,[1]!Tabla1[[#All],[Material]:[venta nueva]],38,FALSE),0)</f>
        <v>0</v>
      </c>
    </row>
    <row r="4486" spans="1:20" hidden="1" x14ac:dyDescent="0.35">
      <c r="A4486">
        <f t="shared" ref="A4486:A4549" si="212">+E4486*1</f>
        <v>1021152</v>
      </c>
      <c r="B4486" s="6" t="s">
        <v>1188</v>
      </c>
      <c r="C4486" s="7" t="s">
        <v>553</v>
      </c>
      <c r="D4486" s="7" t="s">
        <v>1095</v>
      </c>
      <c r="E4486" s="7" t="s">
        <v>133</v>
      </c>
      <c r="F4486" s="7" t="s">
        <v>134</v>
      </c>
      <c r="G4486" s="7" t="s">
        <v>1084</v>
      </c>
      <c r="H4486" s="7" t="s">
        <v>1028</v>
      </c>
      <c r="I4486" s="6" t="s">
        <v>12</v>
      </c>
      <c r="J4486" s="1">
        <v>4288</v>
      </c>
      <c r="K4486" s="1">
        <v>53712</v>
      </c>
      <c r="L4486" s="1">
        <v>88000</v>
      </c>
      <c r="M4486" s="1">
        <v>4288</v>
      </c>
      <c r="N4486" s="1">
        <v>53712</v>
      </c>
      <c r="O4486" s="1">
        <v>0</v>
      </c>
      <c r="P4486" s="1"/>
      <c r="Q4486" s="12"/>
      <c r="R4486" s="29">
        <f t="shared" si="210"/>
        <v>0</v>
      </c>
      <c r="S4486" t="str">
        <f t="shared" si="211"/>
        <v>OK</v>
      </c>
      <c r="T4486" s="10">
        <f>IFERROR(VLOOKUP(A4486,[1]!Tabla1[[#All],[Material]:[venta nueva]],38,FALSE),0)</f>
        <v>0</v>
      </c>
    </row>
    <row r="4487" spans="1:20" hidden="1" x14ac:dyDescent="0.35">
      <c r="A4487">
        <f t="shared" si="212"/>
        <v>1021156</v>
      </c>
      <c r="B4487" s="6" t="s">
        <v>1188</v>
      </c>
      <c r="C4487" s="7" t="s">
        <v>553</v>
      </c>
      <c r="D4487" s="7" t="s">
        <v>1095</v>
      </c>
      <c r="E4487" s="7" t="s">
        <v>135</v>
      </c>
      <c r="F4487" s="7" t="s">
        <v>136</v>
      </c>
      <c r="G4487" s="7" t="s">
        <v>1084</v>
      </c>
      <c r="H4487" s="7" t="s">
        <v>1017</v>
      </c>
      <c r="I4487" s="6" t="s">
        <v>12</v>
      </c>
      <c r="J4487" s="1">
        <v>-55597</v>
      </c>
      <c r="K4487" s="1">
        <v>51522</v>
      </c>
      <c r="L4487" s="1">
        <v>0</v>
      </c>
      <c r="M4487" s="1">
        <v>-55597</v>
      </c>
      <c r="N4487" s="1">
        <v>115000</v>
      </c>
      <c r="O4487" s="1">
        <v>24000</v>
      </c>
      <c r="P4487" s="1">
        <v>24000</v>
      </c>
      <c r="Q4487" s="12"/>
      <c r="R4487" s="29">
        <f t="shared" si="210"/>
        <v>0</v>
      </c>
      <c r="S4487" t="str">
        <f t="shared" si="211"/>
        <v>OK</v>
      </c>
      <c r="T4487" s="10">
        <f>IFERROR(VLOOKUP(A4487,[1]!Tabla1[[#All],[Material]:[venta nueva]],38,FALSE),0)</f>
        <v>0</v>
      </c>
    </row>
    <row r="4488" spans="1:20" hidden="1" x14ac:dyDescent="0.35">
      <c r="A4488">
        <f t="shared" si="212"/>
        <v>1021187</v>
      </c>
      <c r="B4488" s="6" t="s">
        <v>1188</v>
      </c>
      <c r="C4488" s="7" t="s">
        <v>553</v>
      </c>
      <c r="D4488" s="7" t="s">
        <v>1095</v>
      </c>
      <c r="E4488" s="7" t="s">
        <v>137</v>
      </c>
      <c r="F4488" s="7" t="s">
        <v>138</v>
      </c>
      <c r="G4488" s="7" t="s">
        <v>1080</v>
      </c>
      <c r="H4488" s="7" t="s">
        <v>1029</v>
      </c>
      <c r="I4488" s="6" t="s">
        <v>11</v>
      </c>
      <c r="J4488" s="1">
        <v>5167</v>
      </c>
      <c r="K4488" s="1">
        <v>64416</v>
      </c>
      <c r="L4488" s="1">
        <v>72000</v>
      </c>
      <c r="M4488" s="1">
        <v>5167</v>
      </c>
      <c r="N4488" s="1">
        <v>64416</v>
      </c>
      <c r="O4488" s="1">
        <v>72000</v>
      </c>
      <c r="P4488" s="1">
        <v>72000</v>
      </c>
      <c r="Q4488" s="12"/>
      <c r="R4488" s="29">
        <f t="shared" ref="R4488:R4551" si="213">+O4488-P4488</f>
        <v>0</v>
      </c>
      <c r="S4488" t="str">
        <f t="shared" ref="S4488:S4551" si="214">IF(R4488&gt;0,"Sobre ingreso",IF(R4488&lt;0,"Pendiente de ingreso","OK"))</f>
        <v>OK</v>
      </c>
      <c r="T4488" s="10">
        <f>IFERROR(VLOOKUP(A4488,[1]!Tabla1[[#All],[Material]:[venta nueva]],38,FALSE),0)</f>
        <v>0</v>
      </c>
    </row>
    <row r="4489" spans="1:20" hidden="1" x14ac:dyDescent="0.35">
      <c r="A4489">
        <f t="shared" si="212"/>
        <v>1021204</v>
      </c>
      <c r="B4489" s="6" t="s">
        <v>1188</v>
      </c>
      <c r="C4489" s="7" t="s">
        <v>553</v>
      </c>
      <c r="D4489" s="7" t="s">
        <v>1095</v>
      </c>
      <c r="E4489" s="7" t="s">
        <v>474</v>
      </c>
      <c r="F4489" s="7" t="s">
        <v>28</v>
      </c>
      <c r="G4489" s="7" t="s">
        <v>1078</v>
      </c>
      <c r="H4489" s="7" t="s">
        <v>1006</v>
      </c>
      <c r="I4489" s="6" t="s">
        <v>12</v>
      </c>
      <c r="J4489" s="1">
        <v>55194</v>
      </c>
      <c r="K4489" s="1">
        <v>0</v>
      </c>
      <c r="L4489" s="1">
        <v>48000</v>
      </c>
      <c r="M4489" s="1">
        <v>55194</v>
      </c>
      <c r="N4489" s="1">
        <v>-48000</v>
      </c>
      <c r="O4489" s="1">
        <v>0</v>
      </c>
      <c r="P4489" s="1"/>
      <c r="Q4489" s="12"/>
      <c r="R4489" s="29">
        <f t="shared" si="213"/>
        <v>0</v>
      </c>
      <c r="S4489" t="str">
        <f t="shared" si="214"/>
        <v>OK</v>
      </c>
      <c r="T4489" s="10">
        <f>IFERROR(VLOOKUP(A4489,[1]!Tabla1[[#All],[Material]:[venta nueva]],38,FALSE),0)</f>
        <v>0</v>
      </c>
    </row>
    <row r="4490" spans="1:20" hidden="1" x14ac:dyDescent="0.35">
      <c r="A4490">
        <f t="shared" si="212"/>
        <v>1021385</v>
      </c>
      <c r="B4490" s="6" t="s">
        <v>1188</v>
      </c>
      <c r="C4490" s="7" t="s">
        <v>553</v>
      </c>
      <c r="D4490" s="7" t="s">
        <v>1095</v>
      </c>
      <c r="E4490" s="7" t="s">
        <v>147</v>
      </c>
      <c r="F4490" s="7" t="s">
        <v>148</v>
      </c>
      <c r="G4490" s="7" t="s">
        <v>1080</v>
      </c>
      <c r="H4490" s="7" t="s">
        <v>1031</v>
      </c>
      <c r="I4490" s="6" t="s">
        <v>11</v>
      </c>
      <c r="J4490" s="1">
        <v>193834</v>
      </c>
      <c r="K4490" s="1">
        <v>24000</v>
      </c>
      <c r="L4490" s="1">
        <v>144000</v>
      </c>
      <c r="M4490" s="1">
        <v>193834</v>
      </c>
      <c r="N4490" s="1">
        <v>0</v>
      </c>
      <c r="O4490" s="1">
        <v>120000</v>
      </c>
      <c r="P4490" s="1">
        <v>120001</v>
      </c>
      <c r="Q4490" s="12"/>
      <c r="R4490" s="29">
        <f t="shared" si="213"/>
        <v>-1</v>
      </c>
      <c r="S4490" t="str">
        <f t="shared" si="214"/>
        <v>Pendiente de ingreso</v>
      </c>
      <c r="T4490" s="10">
        <f>IFERROR(VLOOKUP(A4490,[1]!Tabla1[[#All],[Material]:[venta nueva]],38,FALSE),0)</f>
        <v>0</v>
      </c>
    </row>
    <row r="4491" spans="1:20" hidden="1" x14ac:dyDescent="0.35">
      <c r="A4491">
        <f t="shared" si="212"/>
        <v>1021470</v>
      </c>
      <c r="B4491" s="6" t="s">
        <v>1188</v>
      </c>
      <c r="C4491" s="7" t="s">
        <v>553</v>
      </c>
      <c r="D4491" s="7" t="s">
        <v>1095</v>
      </c>
      <c r="E4491" s="7" t="s">
        <v>152</v>
      </c>
      <c r="F4491" s="7" t="s">
        <v>153</v>
      </c>
      <c r="G4491" s="7" t="s">
        <v>1086</v>
      </c>
      <c r="H4491" s="7" t="s">
        <v>1025</v>
      </c>
      <c r="I4491" s="6" t="s">
        <v>12</v>
      </c>
      <c r="J4491" s="1">
        <v>708</v>
      </c>
      <c r="K4491" s="1">
        <v>21292</v>
      </c>
      <c r="L4491" s="1">
        <v>22000</v>
      </c>
      <c r="M4491" s="1">
        <v>708</v>
      </c>
      <c r="N4491" s="1">
        <v>-708</v>
      </c>
      <c r="O4491" s="1">
        <v>0</v>
      </c>
      <c r="P4491" s="1"/>
      <c r="Q4491" s="12"/>
      <c r="R4491" s="29">
        <f t="shared" si="213"/>
        <v>0</v>
      </c>
      <c r="S4491" t="str">
        <f t="shared" si="214"/>
        <v>OK</v>
      </c>
      <c r="T4491" s="10">
        <f>IFERROR(VLOOKUP(A4491,[1]!Tabla1[[#All],[Material]:[venta nueva]],38,FALSE),0)</f>
        <v>0</v>
      </c>
    </row>
    <row r="4492" spans="1:20" hidden="1" x14ac:dyDescent="0.35">
      <c r="A4492">
        <f t="shared" si="212"/>
        <v>1021533</v>
      </c>
      <c r="B4492" s="6" t="s">
        <v>1188</v>
      </c>
      <c r="C4492" s="7" t="s">
        <v>553</v>
      </c>
      <c r="D4492" s="7" t="s">
        <v>1095</v>
      </c>
      <c r="E4492" s="7" t="s">
        <v>156</v>
      </c>
      <c r="F4492" s="7" t="s">
        <v>157</v>
      </c>
      <c r="G4492" s="7" t="s">
        <v>1082</v>
      </c>
      <c r="H4492" s="7" t="s">
        <v>1013</v>
      </c>
      <c r="I4492" s="6" t="s">
        <v>16</v>
      </c>
      <c r="J4492" s="1">
        <v>-4907</v>
      </c>
      <c r="K4492" s="1">
        <v>0</v>
      </c>
      <c r="L4492" s="1">
        <v>20000</v>
      </c>
      <c r="M4492" s="1">
        <v>-4907</v>
      </c>
      <c r="N4492" s="1">
        <v>0</v>
      </c>
      <c r="O4492" s="1">
        <v>20000</v>
      </c>
      <c r="P4492" s="1">
        <v>20000</v>
      </c>
      <c r="Q4492" s="12"/>
      <c r="R4492" s="29">
        <f t="shared" si="213"/>
        <v>0</v>
      </c>
      <c r="S4492" t="str">
        <f t="shared" si="214"/>
        <v>OK</v>
      </c>
      <c r="T4492" s="10">
        <f>IFERROR(VLOOKUP(A4492,[1]!Tabla1[[#All],[Material]:[venta nueva]],38,FALSE),0)</f>
        <v>0</v>
      </c>
    </row>
    <row r="4493" spans="1:20" hidden="1" x14ac:dyDescent="0.35">
      <c r="A4493">
        <f t="shared" si="212"/>
        <v>1021603</v>
      </c>
      <c r="B4493" s="6" t="s">
        <v>1188</v>
      </c>
      <c r="C4493" s="7" t="s">
        <v>553</v>
      </c>
      <c r="D4493" s="7" t="s">
        <v>1095</v>
      </c>
      <c r="E4493" s="7" t="s">
        <v>165</v>
      </c>
      <c r="F4493" s="7" t="s">
        <v>166</v>
      </c>
      <c r="G4493" s="7" t="s">
        <v>1075</v>
      </c>
      <c r="H4493" s="7" t="s">
        <v>1003</v>
      </c>
      <c r="I4493" s="6" t="s">
        <v>16</v>
      </c>
      <c r="J4493" s="1">
        <v>565</v>
      </c>
      <c r="K4493" s="1">
        <v>6435</v>
      </c>
      <c r="L4493" s="1">
        <v>7000</v>
      </c>
      <c r="M4493" s="1">
        <v>565</v>
      </c>
      <c r="N4493" s="1">
        <v>6435</v>
      </c>
      <c r="O4493" s="1">
        <v>7000</v>
      </c>
      <c r="P4493" s="1">
        <v>7000</v>
      </c>
      <c r="Q4493" s="12"/>
      <c r="R4493" s="29">
        <f t="shared" si="213"/>
        <v>0</v>
      </c>
      <c r="S4493" t="str">
        <f t="shared" si="214"/>
        <v>OK</v>
      </c>
      <c r="T4493" s="10">
        <f>IFERROR(VLOOKUP(A4493,[1]!Tabla1[[#All],[Material]:[venta nueva]],38,FALSE),0)</f>
        <v>0</v>
      </c>
    </row>
    <row r="4494" spans="1:20" hidden="1" x14ac:dyDescent="0.35">
      <c r="A4494">
        <f t="shared" si="212"/>
        <v>1021609</v>
      </c>
      <c r="B4494" s="6" t="s">
        <v>1188</v>
      </c>
      <c r="C4494" s="7" t="s">
        <v>553</v>
      </c>
      <c r="D4494" s="7" t="s">
        <v>1095</v>
      </c>
      <c r="E4494" s="7" t="s">
        <v>167</v>
      </c>
      <c r="F4494" s="7" t="s">
        <v>168</v>
      </c>
      <c r="G4494" s="7" t="s">
        <v>985</v>
      </c>
      <c r="H4494" s="7" t="s">
        <v>1012</v>
      </c>
      <c r="I4494" s="6" t="s">
        <v>16</v>
      </c>
      <c r="J4494" s="1">
        <v>3530</v>
      </c>
      <c r="K4494" s="1">
        <v>0</v>
      </c>
      <c r="L4494" s="1">
        <v>0</v>
      </c>
      <c r="M4494" s="1">
        <v>3530</v>
      </c>
      <c r="N4494" s="1">
        <v>0</v>
      </c>
      <c r="O4494" s="1">
        <v>0</v>
      </c>
      <c r="P4494" s="1">
        <v>45000</v>
      </c>
      <c r="Q4494" s="12"/>
      <c r="R4494" s="29">
        <f t="shared" si="213"/>
        <v>-45000</v>
      </c>
      <c r="S4494" t="str">
        <f t="shared" si="214"/>
        <v>Pendiente de ingreso</v>
      </c>
      <c r="T4494" s="10">
        <f>IFERROR(VLOOKUP(A4494,[1]!Tabla1[[#All],[Material]:[venta nueva]],38,FALSE),0)</f>
        <v>0</v>
      </c>
    </row>
    <row r="4495" spans="1:20" hidden="1" x14ac:dyDescent="0.35">
      <c r="A4495">
        <f t="shared" si="212"/>
        <v>1021622</v>
      </c>
      <c r="B4495" s="6" t="s">
        <v>1188</v>
      </c>
      <c r="C4495" s="7" t="s">
        <v>553</v>
      </c>
      <c r="D4495" s="7" t="s">
        <v>1095</v>
      </c>
      <c r="E4495" s="7" t="s">
        <v>169</v>
      </c>
      <c r="F4495" s="7" t="s">
        <v>74</v>
      </c>
      <c r="G4495" s="7" t="s">
        <v>1074</v>
      </c>
      <c r="H4495" s="7" t="s">
        <v>1018</v>
      </c>
      <c r="I4495" s="6" t="s">
        <v>11</v>
      </c>
      <c r="J4495" s="1">
        <v>24880</v>
      </c>
      <c r="K4495" s="1">
        <v>0</v>
      </c>
      <c r="L4495" s="1">
        <v>12000</v>
      </c>
      <c r="M4495" s="1">
        <v>24880</v>
      </c>
      <c r="N4495" s="1">
        <v>0</v>
      </c>
      <c r="O4495" s="1">
        <v>12000</v>
      </c>
      <c r="P4495" s="1">
        <v>12000</v>
      </c>
      <c r="Q4495" s="12"/>
      <c r="R4495" s="29">
        <f t="shared" si="213"/>
        <v>0</v>
      </c>
      <c r="S4495" t="str">
        <f t="shared" si="214"/>
        <v>OK</v>
      </c>
      <c r="T4495" s="10">
        <f>IFERROR(VLOOKUP(A4495,[1]!Tabla1[[#All],[Material]:[venta nueva]],38,FALSE),0)</f>
        <v>0</v>
      </c>
    </row>
    <row r="4496" spans="1:20" hidden="1" x14ac:dyDescent="0.35">
      <c r="A4496">
        <f t="shared" si="212"/>
        <v>1021639</v>
      </c>
      <c r="B4496" s="6" t="s">
        <v>1188</v>
      </c>
      <c r="C4496" s="7" t="s">
        <v>553</v>
      </c>
      <c r="D4496" s="7" t="s">
        <v>1095</v>
      </c>
      <c r="E4496" s="7" t="s">
        <v>461</v>
      </c>
      <c r="F4496" s="7" t="s">
        <v>78</v>
      </c>
      <c r="G4496" s="7" t="s">
        <v>985</v>
      </c>
      <c r="H4496" s="7" t="s">
        <v>1012</v>
      </c>
      <c r="I4496" s="6" t="s">
        <v>11</v>
      </c>
      <c r="J4496" s="1">
        <v>775</v>
      </c>
      <c r="K4496" s="1">
        <v>0</v>
      </c>
      <c r="L4496" s="1">
        <v>0</v>
      </c>
      <c r="M4496" s="1">
        <v>775</v>
      </c>
      <c r="N4496" s="1">
        <v>0</v>
      </c>
      <c r="O4496" s="1">
        <v>0</v>
      </c>
      <c r="P4496" s="1"/>
      <c r="Q4496" s="12"/>
      <c r="R4496" s="29">
        <f t="shared" si="213"/>
        <v>0</v>
      </c>
      <c r="S4496" t="str">
        <f t="shared" si="214"/>
        <v>OK</v>
      </c>
      <c r="T4496" s="10">
        <f>IFERROR(VLOOKUP(A4496,[1]!Tabla1[[#All],[Material]:[venta nueva]],38,FALSE),0)</f>
        <v>0</v>
      </c>
    </row>
    <row r="4497" spans="1:20" hidden="1" x14ac:dyDescent="0.35">
      <c r="A4497">
        <f t="shared" si="212"/>
        <v>1021655</v>
      </c>
      <c r="B4497" s="6" t="s">
        <v>1188</v>
      </c>
      <c r="C4497" s="7" t="s">
        <v>553</v>
      </c>
      <c r="D4497" s="7" t="s">
        <v>1095</v>
      </c>
      <c r="E4497" s="7" t="s">
        <v>614</v>
      </c>
      <c r="F4497" s="7" t="s">
        <v>615</v>
      </c>
      <c r="G4497" s="7" t="s">
        <v>1069</v>
      </c>
      <c r="H4497" s="7" t="s">
        <v>1026</v>
      </c>
      <c r="I4497" s="6" t="s">
        <v>12</v>
      </c>
      <c r="J4497" s="1">
        <v>39374</v>
      </c>
      <c r="K4497" s="1">
        <v>0</v>
      </c>
      <c r="L4497" s="1">
        <v>0</v>
      </c>
      <c r="M4497" s="1">
        <v>39374</v>
      </c>
      <c r="N4497" s="1">
        <v>0</v>
      </c>
      <c r="O4497" s="1">
        <v>0</v>
      </c>
      <c r="P4497" s="1"/>
      <c r="Q4497" s="12"/>
      <c r="R4497" s="29">
        <f t="shared" si="213"/>
        <v>0</v>
      </c>
      <c r="S4497" t="str">
        <f t="shared" si="214"/>
        <v>OK</v>
      </c>
      <c r="T4497" s="10">
        <f>IFERROR(VLOOKUP(A4497,[1]!Tabla1[[#All],[Material]:[venta nueva]],38,FALSE),0)</f>
        <v>0</v>
      </c>
    </row>
    <row r="4498" spans="1:20" hidden="1" x14ac:dyDescent="0.35">
      <c r="A4498">
        <f t="shared" si="212"/>
        <v>1021664</v>
      </c>
      <c r="B4498" s="6" t="s">
        <v>1188</v>
      </c>
      <c r="C4498" s="7" t="s">
        <v>553</v>
      </c>
      <c r="D4498" s="7" t="s">
        <v>1095</v>
      </c>
      <c r="E4498" s="7" t="s">
        <v>170</v>
      </c>
      <c r="F4498" s="7" t="s">
        <v>171</v>
      </c>
      <c r="G4498" s="7" t="s">
        <v>1085</v>
      </c>
      <c r="H4498" s="7" t="s">
        <v>1019</v>
      </c>
      <c r="I4498" s="6" t="s">
        <v>12</v>
      </c>
      <c r="J4498" s="1">
        <v>-47130</v>
      </c>
      <c r="K4498" s="1">
        <v>0</v>
      </c>
      <c r="L4498" s="1">
        <v>0</v>
      </c>
      <c r="M4498" s="1">
        <v>-47130</v>
      </c>
      <c r="N4498" s="1">
        <v>0</v>
      </c>
      <c r="O4498" s="1">
        <v>39000</v>
      </c>
      <c r="P4498" s="1">
        <v>39000</v>
      </c>
      <c r="Q4498" s="12"/>
      <c r="R4498" s="29">
        <f t="shared" si="213"/>
        <v>0</v>
      </c>
      <c r="S4498" t="str">
        <f t="shared" si="214"/>
        <v>OK</v>
      </c>
      <c r="T4498" s="10">
        <f>IFERROR(VLOOKUP(A4498,[1]!Tabla1[[#All],[Material]:[venta nueva]],38,FALSE),0)</f>
        <v>0</v>
      </c>
    </row>
    <row r="4499" spans="1:20" hidden="1" x14ac:dyDescent="0.35">
      <c r="A4499">
        <f t="shared" si="212"/>
        <v>1021665</v>
      </c>
      <c r="B4499" s="6" t="s">
        <v>1188</v>
      </c>
      <c r="C4499" s="7" t="s">
        <v>553</v>
      </c>
      <c r="D4499" s="7" t="s">
        <v>1095</v>
      </c>
      <c r="E4499" s="7" t="s">
        <v>172</v>
      </c>
      <c r="F4499" s="7" t="s">
        <v>173</v>
      </c>
      <c r="G4499" s="7" t="s">
        <v>1085</v>
      </c>
      <c r="H4499" s="7" t="s">
        <v>1019</v>
      </c>
      <c r="I4499" s="6" t="s">
        <v>12</v>
      </c>
      <c r="J4499" s="1">
        <v>1260</v>
      </c>
      <c r="K4499" s="1">
        <v>0</v>
      </c>
      <c r="L4499" s="1">
        <v>0</v>
      </c>
      <c r="M4499" s="1">
        <v>1260</v>
      </c>
      <c r="N4499" s="1">
        <v>0</v>
      </c>
      <c r="O4499" s="1">
        <v>0</v>
      </c>
      <c r="P4499" s="1"/>
      <c r="Q4499" s="12"/>
      <c r="R4499" s="29">
        <f t="shared" si="213"/>
        <v>0</v>
      </c>
      <c r="S4499" t="str">
        <f t="shared" si="214"/>
        <v>OK</v>
      </c>
      <c r="T4499" s="10">
        <f>IFERROR(VLOOKUP(A4499,[1]!Tabla1[[#All],[Material]:[venta nueva]],38,FALSE),0)</f>
        <v>0</v>
      </c>
    </row>
    <row r="4500" spans="1:20" hidden="1" x14ac:dyDescent="0.35">
      <c r="A4500">
        <f t="shared" si="212"/>
        <v>1021731</v>
      </c>
      <c r="B4500" s="6" t="s">
        <v>1188</v>
      </c>
      <c r="C4500" s="7" t="s">
        <v>553</v>
      </c>
      <c r="D4500" s="7" t="s">
        <v>1095</v>
      </c>
      <c r="E4500" s="7" t="s">
        <v>174</v>
      </c>
      <c r="F4500" s="7" t="s">
        <v>175</v>
      </c>
      <c r="G4500" s="7" t="s">
        <v>1086</v>
      </c>
      <c r="H4500" s="7" t="s">
        <v>1025</v>
      </c>
      <c r="I4500" s="6" t="s">
        <v>14</v>
      </c>
      <c r="J4500" s="1">
        <v>-113752</v>
      </c>
      <c r="K4500" s="1">
        <v>479040</v>
      </c>
      <c r="L4500" s="1">
        <v>360000</v>
      </c>
      <c r="M4500" s="1">
        <v>-113752</v>
      </c>
      <c r="N4500" s="1">
        <v>433921</v>
      </c>
      <c r="O4500" s="1">
        <v>312000</v>
      </c>
      <c r="P4500" s="1">
        <v>120000</v>
      </c>
      <c r="Q4500" s="12"/>
      <c r="R4500" s="29">
        <f t="shared" si="213"/>
        <v>192000</v>
      </c>
      <c r="S4500" t="str">
        <f t="shared" si="214"/>
        <v>Sobre ingreso</v>
      </c>
      <c r="T4500" s="10">
        <f>IFERROR(VLOOKUP(A4500,[1]!Tabla1[[#All],[Material]:[venta nueva]],38,FALSE),0)</f>
        <v>0</v>
      </c>
    </row>
    <row r="4501" spans="1:20" hidden="1" x14ac:dyDescent="0.35">
      <c r="A4501">
        <f t="shared" si="212"/>
        <v>1021735</v>
      </c>
      <c r="B4501" s="6" t="s">
        <v>1188</v>
      </c>
      <c r="C4501" s="7" t="s">
        <v>553</v>
      </c>
      <c r="D4501" s="7" t="s">
        <v>1095</v>
      </c>
      <c r="E4501" s="7" t="s">
        <v>179</v>
      </c>
      <c r="F4501" s="7" t="s">
        <v>180</v>
      </c>
      <c r="G4501" s="7" t="s">
        <v>1069</v>
      </c>
      <c r="H4501" s="7" t="s">
        <v>1033</v>
      </c>
      <c r="I4501" s="6" t="s">
        <v>14</v>
      </c>
      <c r="J4501" s="1">
        <v>-44608</v>
      </c>
      <c r="K4501" s="1">
        <v>126169</v>
      </c>
      <c r="L4501" s="1">
        <v>72000</v>
      </c>
      <c r="M4501" s="1">
        <v>-44608</v>
      </c>
      <c r="N4501" s="1">
        <v>126169</v>
      </c>
      <c r="O4501" s="1">
        <v>72000</v>
      </c>
      <c r="P4501" s="1">
        <v>72000</v>
      </c>
      <c r="Q4501" s="12"/>
      <c r="R4501" s="29">
        <f t="shared" si="213"/>
        <v>0</v>
      </c>
      <c r="S4501" t="str">
        <f t="shared" si="214"/>
        <v>OK</v>
      </c>
      <c r="T4501" s="10">
        <f>IFERROR(VLOOKUP(A4501,[1]!Tabla1[[#All],[Material]:[venta nueva]],38,FALSE),0)</f>
        <v>0</v>
      </c>
    </row>
    <row r="4502" spans="1:20" hidden="1" x14ac:dyDescent="0.35">
      <c r="A4502">
        <f t="shared" si="212"/>
        <v>1021864</v>
      </c>
      <c r="B4502" s="6" t="s">
        <v>1188</v>
      </c>
      <c r="C4502" s="7" t="s">
        <v>553</v>
      </c>
      <c r="D4502" s="7" t="s">
        <v>1095</v>
      </c>
      <c r="E4502" s="7" t="s">
        <v>195</v>
      </c>
      <c r="F4502" s="7" t="s">
        <v>196</v>
      </c>
      <c r="G4502" s="7" t="s">
        <v>1080</v>
      </c>
      <c r="H4502" s="7" t="s">
        <v>1024</v>
      </c>
      <c r="I4502" s="6" t="s">
        <v>13</v>
      </c>
      <c r="J4502" s="1">
        <v>12827</v>
      </c>
      <c r="K4502" s="1">
        <v>35173</v>
      </c>
      <c r="L4502" s="1">
        <v>48000</v>
      </c>
      <c r="M4502" s="1">
        <v>12827</v>
      </c>
      <c r="N4502" s="1">
        <v>35173</v>
      </c>
      <c r="O4502" s="1">
        <v>48000</v>
      </c>
      <c r="P4502" s="1">
        <v>48000</v>
      </c>
      <c r="Q4502" s="12"/>
      <c r="R4502" s="29">
        <f t="shared" si="213"/>
        <v>0</v>
      </c>
      <c r="S4502" t="str">
        <f t="shared" si="214"/>
        <v>OK</v>
      </c>
      <c r="T4502" s="10">
        <f>IFERROR(VLOOKUP(A4502,[1]!Tabla1[[#All],[Material]:[venta nueva]],38,FALSE),0)</f>
        <v>0</v>
      </c>
    </row>
    <row r="4503" spans="1:20" hidden="1" x14ac:dyDescent="0.35">
      <c r="A4503">
        <f t="shared" si="212"/>
        <v>1021868</v>
      </c>
      <c r="B4503" s="6" t="s">
        <v>1188</v>
      </c>
      <c r="C4503" s="7" t="s">
        <v>553</v>
      </c>
      <c r="D4503" s="7" t="s">
        <v>1095</v>
      </c>
      <c r="E4503" s="7" t="s">
        <v>556</v>
      </c>
      <c r="F4503" s="7" t="s">
        <v>557</v>
      </c>
      <c r="G4503" s="7" t="s">
        <v>1076</v>
      </c>
      <c r="H4503" s="7" t="s">
        <v>1004</v>
      </c>
      <c r="I4503" s="6" t="s">
        <v>11</v>
      </c>
      <c r="J4503" s="1">
        <v>-139052</v>
      </c>
      <c r="K4503" s="1">
        <v>48000</v>
      </c>
      <c r="L4503" s="1">
        <v>48000</v>
      </c>
      <c r="M4503" s="1">
        <v>-139052</v>
      </c>
      <c r="N4503" s="1">
        <v>48000</v>
      </c>
      <c r="O4503" s="1">
        <v>48000</v>
      </c>
      <c r="P4503" s="1">
        <v>45000</v>
      </c>
      <c r="Q4503" s="12"/>
      <c r="R4503" s="29">
        <f t="shared" si="213"/>
        <v>3000</v>
      </c>
      <c r="S4503" t="str">
        <f t="shared" si="214"/>
        <v>Sobre ingreso</v>
      </c>
      <c r="T4503" s="10">
        <f>IFERROR(VLOOKUP(A4503,[1]!Tabla1[[#All],[Material]:[venta nueva]],38,FALSE),0)</f>
        <v>0</v>
      </c>
    </row>
    <row r="4504" spans="1:20" hidden="1" x14ac:dyDescent="0.35">
      <c r="A4504">
        <f t="shared" si="212"/>
        <v>1021905</v>
      </c>
      <c r="B4504" s="6" t="s">
        <v>1188</v>
      </c>
      <c r="C4504" s="7" t="s">
        <v>553</v>
      </c>
      <c r="D4504" s="7" t="s">
        <v>1095</v>
      </c>
      <c r="E4504" s="7" t="s">
        <v>199</v>
      </c>
      <c r="F4504" s="7" t="s">
        <v>200</v>
      </c>
      <c r="G4504" s="7" t="s">
        <v>1081</v>
      </c>
      <c r="H4504" s="7" t="s">
        <v>1010</v>
      </c>
      <c r="I4504" s="6" t="s">
        <v>14</v>
      </c>
      <c r="J4504" s="1">
        <v>30281</v>
      </c>
      <c r="K4504" s="1">
        <v>0</v>
      </c>
      <c r="L4504" s="1">
        <v>24000</v>
      </c>
      <c r="M4504" s="1">
        <v>30281</v>
      </c>
      <c r="N4504" s="1">
        <v>0</v>
      </c>
      <c r="O4504" s="1">
        <v>24000</v>
      </c>
      <c r="P4504" s="1"/>
      <c r="Q4504" s="12"/>
      <c r="R4504" s="29">
        <f t="shared" si="213"/>
        <v>24000</v>
      </c>
      <c r="S4504" t="str">
        <f t="shared" si="214"/>
        <v>Sobre ingreso</v>
      </c>
      <c r="T4504" s="10">
        <f>IFERROR(VLOOKUP(A4504,[1]!Tabla1[[#All],[Material]:[venta nueva]],38,FALSE),0)</f>
        <v>0</v>
      </c>
    </row>
    <row r="4505" spans="1:20" hidden="1" x14ac:dyDescent="0.35">
      <c r="A4505">
        <f t="shared" si="212"/>
        <v>1021976</v>
      </c>
      <c r="B4505" s="6" t="s">
        <v>1188</v>
      </c>
      <c r="C4505" s="7" t="s">
        <v>553</v>
      </c>
      <c r="D4505" s="7" t="s">
        <v>1095</v>
      </c>
      <c r="E4505" s="7" t="s">
        <v>213</v>
      </c>
      <c r="F4505" s="7" t="s">
        <v>214</v>
      </c>
      <c r="G4505" s="7" t="s">
        <v>1077</v>
      </c>
      <c r="H4505" s="7" t="s">
        <v>1005</v>
      </c>
      <c r="I4505" s="6" t="s">
        <v>11</v>
      </c>
      <c r="J4505" s="1">
        <v>-7347</v>
      </c>
      <c r="K4505" s="1">
        <v>172724</v>
      </c>
      <c r="L4505" s="1">
        <v>120000</v>
      </c>
      <c r="M4505" s="1">
        <v>-7347</v>
      </c>
      <c r="N4505" s="1">
        <v>207124</v>
      </c>
      <c r="O4505" s="1">
        <v>168000</v>
      </c>
      <c r="P4505" s="1">
        <v>191796</v>
      </c>
      <c r="Q4505" s="12"/>
      <c r="R4505" s="29">
        <f t="shared" si="213"/>
        <v>-23796</v>
      </c>
      <c r="S4505" t="str">
        <f t="shared" si="214"/>
        <v>Pendiente de ingreso</v>
      </c>
      <c r="T4505" s="10">
        <f>IFERROR(VLOOKUP(A4505,[1]!Tabla1[[#All],[Material]:[venta nueva]],38,FALSE),0)</f>
        <v>0</v>
      </c>
    </row>
    <row r="4506" spans="1:20" hidden="1" x14ac:dyDescent="0.35">
      <c r="A4506">
        <f t="shared" si="212"/>
        <v>1021992</v>
      </c>
      <c r="B4506" s="6" t="s">
        <v>1188</v>
      </c>
      <c r="C4506" s="7" t="s">
        <v>553</v>
      </c>
      <c r="D4506" s="7" t="s">
        <v>1095</v>
      </c>
      <c r="E4506" s="7" t="s">
        <v>219</v>
      </c>
      <c r="F4506" s="7" t="s">
        <v>28</v>
      </c>
      <c r="G4506" s="7" t="s">
        <v>1078</v>
      </c>
      <c r="H4506" s="7" t="s">
        <v>1006</v>
      </c>
      <c r="I4506" s="6" t="s">
        <v>14</v>
      </c>
      <c r="J4506" s="1"/>
      <c r="K4506" s="1"/>
      <c r="L4506" s="1"/>
      <c r="M4506" s="1">
        <v>0</v>
      </c>
      <c r="N4506" s="1">
        <v>12000</v>
      </c>
      <c r="O4506" s="1">
        <v>0</v>
      </c>
      <c r="P4506" s="1">
        <v>48000</v>
      </c>
      <c r="Q4506" s="12"/>
      <c r="R4506" s="29">
        <f t="shared" si="213"/>
        <v>-48000</v>
      </c>
      <c r="S4506" t="str">
        <f t="shared" si="214"/>
        <v>Pendiente de ingreso</v>
      </c>
      <c r="T4506" s="10">
        <f>IFERROR(VLOOKUP(A4506,[1]!Tabla1[[#All],[Material]:[venta nueva]],38,FALSE),0)</f>
        <v>0</v>
      </c>
    </row>
    <row r="4507" spans="1:20" hidden="1" x14ac:dyDescent="0.35">
      <c r="A4507">
        <f t="shared" si="212"/>
        <v>1022047</v>
      </c>
      <c r="B4507" s="6" t="s">
        <v>1188</v>
      </c>
      <c r="C4507" s="7" t="s">
        <v>553</v>
      </c>
      <c r="D4507" s="7" t="s">
        <v>1095</v>
      </c>
      <c r="E4507" s="7" t="s">
        <v>586</v>
      </c>
      <c r="F4507" s="7" t="s">
        <v>582</v>
      </c>
      <c r="G4507" s="7" t="s">
        <v>1081</v>
      </c>
      <c r="H4507" s="7" t="s">
        <v>1010</v>
      </c>
      <c r="I4507" s="6" t="s">
        <v>11</v>
      </c>
      <c r="J4507" s="1">
        <v>-35382</v>
      </c>
      <c r="K4507" s="1">
        <v>22000</v>
      </c>
      <c r="L4507" s="1">
        <v>0</v>
      </c>
      <c r="M4507" s="1">
        <v>-35382</v>
      </c>
      <c r="N4507" s="1">
        <v>22000</v>
      </c>
      <c r="O4507" s="1">
        <v>0</v>
      </c>
      <c r="P4507" s="1"/>
      <c r="Q4507" s="12"/>
      <c r="R4507" s="29">
        <f t="shared" si="213"/>
        <v>0</v>
      </c>
      <c r="S4507" t="str">
        <f t="shared" si="214"/>
        <v>OK</v>
      </c>
      <c r="T4507" s="10">
        <f>IFERROR(VLOOKUP(A4507,[1]!Tabla1[[#All],[Material]:[venta nueva]],38,FALSE),0)</f>
        <v>0</v>
      </c>
    </row>
    <row r="4508" spans="1:20" hidden="1" x14ac:dyDescent="0.35">
      <c r="A4508">
        <f t="shared" si="212"/>
        <v>1022073</v>
      </c>
      <c r="B4508" s="6" t="s">
        <v>1188</v>
      </c>
      <c r="C4508" s="7" t="s">
        <v>553</v>
      </c>
      <c r="D4508" s="7" t="s">
        <v>1095</v>
      </c>
      <c r="E4508" s="7" t="s">
        <v>222</v>
      </c>
      <c r="F4508" s="7" t="s">
        <v>223</v>
      </c>
      <c r="G4508" s="7" t="s">
        <v>1078</v>
      </c>
      <c r="H4508" s="7" t="s">
        <v>1027</v>
      </c>
      <c r="I4508" s="6" t="s">
        <v>14</v>
      </c>
      <c r="J4508" s="1"/>
      <c r="K4508" s="1"/>
      <c r="L4508" s="1"/>
      <c r="M4508" s="1"/>
      <c r="N4508" s="1"/>
      <c r="O4508" s="1"/>
      <c r="P4508" s="1">
        <v>72000</v>
      </c>
      <c r="Q4508" s="12"/>
      <c r="R4508" s="29">
        <f t="shared" si="213"/>
        <v>-72000</v>
      </c>
      <c r="S4508" t="str">
        <f t="shared" si="214"/>
        <v>Pendiente de ingreso</v>
      </c>
      <c r="T4508" s="10">
        <f>IFERROR(VLOOKUP(A4508,[1]!Tabla1[[#All],[Material]:[venta nueva]],38,FALSE),0)</f>
        <v>0</v>
      </c>
    </row>
    <row r="4509" spans="1:20" hidden="1" x14ac:dyDescent="0.35">
      <c r="A4509">
        <f t="shared" si="212"/>
        <v>1022096</v>
      </c>
      <c r="B4509" s="6" t="s">
        <v>1188</v>
      </c>
      <c r="C4509" s="7" t="s">
        <v>553</v>
      </c>
      <c r="D4509" s="7" t="s">
        <v>1095</v>
      </c>
      <c r="E4509" s="7" t="s">
        <v>226</v>
      </c>
      <c r="F4509" s="7" t="s">
        <v>227</v>
      </c>
      <c r="G4509" s="7" t="s">
        <v>1084</v>
      </c>
      <c r="H4509" s="7" t="s">
        <v>1028</v>
      </c>
      <c r="I4509" s="6" t="s">
        <v>14</v>
      </c>
      <c r="J4509" s="1">
        <v>-33901</v>
      </c>
      <c r="K4509" s="1">
        <v>155717</v>
      </c>
      <c r="L4509" s="1">
        <v>168000</v>
      </c>
      <c r="M4509" s="1">
        <v>-33901</v>
      </c>
      <c r="N4509" s="1">
        <v>155717</v>
      </c>
      <c r="O4509" s="1">
        <v>168000</v>
      </c>
      <c r="P4509" s="1">
        <v>72000</v>
      </c>
      <c r="Q4509" s="12"/>
      <c r="R4509" s="29">
        <f t="shared" si="213"/>
        <v>96000</v>
      </c>
      <c r="S4509" t="str">
        <f t="shared" si="214"/>
        <v>Sobre ingreso</v>
      </c>
      <c r="T4509" s="10">
        <f>IFERROR(VLOOKUP(A4509,[1]!Tabla1[[#All],[Material]:[venta nueva]],38,FALSE),0)</f>
        <v>0</v>
      </c>
    </row>
    <row r="4510" spans="1:20" hidden="1" x14ac:dyDescent="0.35">
      <c r="A4510">
        <f t="shared" si="212"/>
        <v>1022125</v>
      </c>
      <c r="B4510" s="6" t="s">
        <v>1188</v>
      </c>
      <c r="C4510" s="7" t="s">
        <v>553</v>
      </c>
      <c r="D4510" s="7" t="s">
        <v>1095</v>
      </c>
      <c r="E4510" s="7" t="s">
        <v>232</v>
      </c>
      <c r="F4510" s="7" t="s">
        <v>233</v>
      </c>
      <c r="G4510" s="7" t="s">
        <v>1086</v>
      </c>
      <c r="H4510" s="7" t="s">
        <v>1025</v>
      </c>
      <c r="I4510" s="6" t="s">
        <v>14</v>
      </c>
      <c r="J4510" s="1"/>
      <c r="K4510" s="1"/>
      <c r="L4510" s="1"/>
      <c r="M4510" s="1"/>
      <c r="N4510" s="1"/>
      <c r="O4510" s="1"/>
      <c r="P4510" s="1">
        <v>72000</v>
      </c>
      <c r="Q4510" s="12"/>
      <c r="R4510" s="29">
        <f t="shared" si="213"/>
        <v>-72000</v>
      </c>
      <c r="S4510" t="str">
        <f t="shared" si="214"/>
        <v>Pendiente de ingreso</v>
      </c>
      <c r="T4510" s="10">
        <f>IFERROR(VLOOKUP(A4510,[1]!Tabla1[[#All],[Material]:[venta nueva]],38,FALSE),0)</f>
        <v>0</v>
      </c>
    </row>
    <row r="4511" spans="1:20" hidden="1" x14ac:dyDescent="0.35">
      <c r="A4511">
        <f t="shared" si="212"/>
        <v>1022149</v>
      </c>
      <c r="B4511" s="6" t="s">
        <v>1188</v>
      </c>
      <c r="C4511" s="7" t="s">
        <v>553</v>
      </c>
      <c r="D4511" s="7" t="s">
        <v>1095</v>
      </c>
      <c r="E4511" s="7" t="s">
        <v>240</v>
      </c>
      <c r="F4511" s="7" t="s">
        <v>241</v>
      </c>
      <c r="G4511" s="7" t="s">
        <v>1079</v>
      </c>
      <c r="H4511" s="7" t="s">
        <v>1007</v>
      </c>
      <c r="I4511" s="6" t="s">
        <v>11</v>
      </c>
      <c r="J4511" s="1">
        <v>-4603</v>
      </c>
      <c r="K4511" s="1">
        <v>15510</v>
      </c>
      <c r="L4511" s="1">
        <v>0</v>
      </c>
      <c r="M4511" s="1">
        <v>-4603</v>
      </c>
      <c r="N4511" s="1">
        <v>14000</v>
      </c>
      <c r="O4511" s="1">
        <v>14000</v>
      </c>
      <c r="P4511" s="1">
        <v>14000</v>
      </c>
      <c r="Q4511" s="12"/>
      <c r="R4511" s="29">
        <f t="shared" si="213"/>
        <v>0</v>
      </c>
      <c r="S4511" t="str">
        <f t="shared" si="214"/>
        <v>OK</v>
      </c>
      <c r="T4511" s="10">
        <f>IFERROR(VLOOKUP(A4511,[1]!Tabla1[[#All],[Material]:[venta nueva]],38,FALSE),0)</f>
        <v>0</v>
      </c>
    </row>
    <row r="4512" spans="1:20" hidden="1" x14ac:dyDescent="0.35">
      <c r="A4512">
        <f t="shared" si="212"/>
        <v>1022150</v>
      </c>
      <c r="B4512" s="6" t="s">
        <v>1188</v>
      </c>
      <c r="C4512" s="7" t="s">
        <v>553</v>
      </c>
      <c r="D4512" s="7" t="s">
        <v>1095</v>
      </c>
      <c r="E4512" s="7" t="s">
        <v>242</v>
      </c>
      <c r="F4512" s="7" t="s">
        <v>243</v>
      </c>
      <c r="G4512" s="7" t="s">
        <v>1078</v>
      </c>
      <c r="H4512" s="7" t="s">
        <v>1009</v>
      </c>
      <c r="I4512" s="6" t="s">
        <v>11</v>
      </c>
      <c r="J4512" s="1">
        <v>-84598</v>
      </c>
      <c r="K4512" s="1">
        <v>228598</v>
      </c>
      <c r="L4512" s="1">
        <v>144000</v>
      </c>
      <c r="M4512" s="1">
        <v>-84598</v>
      </c>
      <c r="N4512" s="1">
        <v>228598</v>
      </c>
      <c r="O4512" s="1">
        <v>149000</v>
      </c>
      <c r="P4512" s="1">
        <v>124000</v>
      </c>
      <c r="Q4512" s="12"/>
      <c r="R4512" s="29">
        <f t="shared" si="213"/>
        <v>25000</v>
      </c>
      <c r="S4512" t="str">
        <f t="shared" si="214"/>
        <v>Sobre ingreso</v>
      </c>
      <c r="T4512" s="10">
        <f>IFERROR(VLOOKUP(A4512,[1]!Tabla1[[#All],[Material]:[venta nueva]],38,FALSE),0)</f>
        <v>0</v>
      </c>
    </row>
    <row r="4513" spans="1:20" hidden="1" x14ac:dyDescent="0.35">
      <c r="A4513">
        <f t="shared" si="212"/>
        <v>1022182</v>
      </c>
      <c r="B4513" s="6" t="s">
        <v>1188</v>
      </c>
      <c r="C4513" s="7" t="s">
        <v>553</v>
      </c>
      <c r="D4513" s="7" t="s">
        <v>1095</v>
      </c>
      <c r="E4513" s="7" t="s">
        <v>562</v>
      </c>
      <c r="F4513" s="7" t="s">
        <v>563</v>
      </c>
      <c r="G4513" s="7" t="s">
        <v>1074</v>
      </c>
      <c r="H4513" s="7" t="s">
        <v>1018</v>
      </c>
      <c r="I4513" s="6" t="s">
        <v>12</v>
      </c>
      <c r="J4513" s="1">
        <v>370</v>
      </c>
      <c r="K4513" s="1">
        <v>43630</v>
      </c>
      <c r="L4513" s="1">
        <v>44000</v>
      </c>
      <c r="M4513" s="1">
        <v>370</v>
      </c>
      <c r="N4513" s="1">
        <v>0</v>
      </c>
      <c r="O4513" s="1">
        <v>0</v>
      </c>
      <c r="P4513" s="1"/>
      <c r="Q4513" s="12"/>
      <c r="R4513" s="29">
        <f t="shared" si="213"/>
        <v>0</v>
      </c>
      <c r="S4513" t="str">
        <f t="shared" si="214"/>
        <v>OK</v>
      </c>
      <c r="T4513" s="10">
        <f>IFERROR(VLOOKUP(A4513,[1]!Tabla1[[#All],[Material]:[venta nueva]],38,FALSE),0)</f>
        <v>0</v>
      </c>
    </row>
    <row r="4514" spans="1:20" hidden="1" x14ac:dyDescent="0.35">
      <c r="A4514">
        <f t="shared" si="212"/>
        <v>1022183</v>
      </c>
      <c r="B4514" s="6" t="s">
        <v>1188</v>
      </c>
      <c r="C4514" s="7" t="s">
        <v>553</v>
      </c>
      <c r="D4514" s="7" t="s">
        <v>1095</v>
      </c>
      <c r="E4514" s="7" t="s">
        <v>246</v>
      </c>
      <c r="F4514" s="7" t="s">
        <v>247</v>
      </c>
      <c r="G4514" s="7" t="s">
        <v>1086</v>
      </c>
      <c r="H4514" s="7" t="s">
        <v>1041</v>
      </c>
      <c r="I4514" s="6" t="s">
        <v>14</v>
      </c>
      <c r="J4514" s="1">
        <v>-6258</v>
      </c>
      <c r="K4514" s="1">
        <v>6258</v>
      </c>
      <c r="L4514" s="1">
        <v>0</v>
      </c>
      <c r="M4514" s="1">
        <v>-6258</v>
      </c>
      <c r="N4514" s="1">
        <v>6258</v>
      </c>
      <c r="O4514" s="1">
        <v>0</v>
      </c>
      <c r="P4514" s="1">
        <v>360000</v>
      </c>
      <c r="Q4514" s="12"/>
      <c r="R4514" s="29">
        <f t="shared" si="213"/>
        <v>-360000</v>
      </c>
      <c r="S4514" t="str">
        <f t="shared" si="214"/>
        <v>Pendiente de ingreso</v>
      </c>
      <c r="T4514" s="10">
        <f>IFERROR(VLOOKUP(A4514,[1]!Tabla1[[#All],[Material]:[venta nueva]],38,FALSE),0)</f>
        <v>0</v>
      </c>
    </row>
    <row r="4515" spans="1:20" hidden="1" x14ac:dyDescent="0.35">
      <c r="A4515">
        <f t="shared" si="212"/>
        <v>1022186</v>
      </c>
      <c r="B4515" s="6" t="s">
        <v>1188</v>
      </c>
      <c r="C4515" s="7" t="s">
        <v>553</v>
      </c>
      <c r="D4515" s="7" t="s">
        <v>1095</v>
      </c>
      <c r="E4515" s="7" t="s">
        <v>248</v>
      </c>
      <c r="F4515" s="7" t="s">
        <v>249</v>
      </c>
      <c r="G4515" s="7" t="s">
        <v>1084</v>
      </c>
      <c r="H4515" s="7" t="s">
        <v>1017</v>
      </c>
      <c r="I4515" s="6" t="s">
        <v>14</v>
      </c>
      <c r="J4515" s="1">
        <v>5026</v>
      </c>
      <c r="K4515" s="1">
        <v>60338</v>
      </c>
      <c r="L4515" s="1">
        <v>72000</v>
      </c>
      <c r="M4515" s="1">
        <v>5026</v>
      </c>
      <c r="N4515" s="1">
        <v>60338</v>
      </c>
      <c r="O4515" s="1">
        <v>72000</v>
      </c>
      <c r="P4515" s="1">
        <v>24000</v>
      </c>
      <c r="Q4515" s="12"/>
      <c r="R4515" s="29">
        <f t="shared" si="213"/>
        <v>48000</v>
      </c>
      <c r="S4515" t="str">
        <f t="shared" si="214"/>
        <v>Sobre ingreso</v>
      </c>
      <c r="T4515" s="10">
        <f>IFERROR(VLOOKUP(A4515,[1]!Tabla1[[#All],[Material]:[venta nueva]],38,FALSE),0)</f>
        <v>0</v>
      </c>
    </row>
    <row r="4516" spans="1:20" hidden="1" x14ac:dyDescent="0.35">
      <c r="A4516">
        <f t="shared" si="212"/>
        <v>1022196</v>
      </c>
      <c r="B4516" s="6" t="s">
        <v>1188</v>
      </c>
      <c r="C4516" s="7" t="s">
        <v>553</v>
      </c>
      <c r="D4516" s="7" t="s">
        <v>1095</v>
      </c>
      <c r="E4516" s="7" t="s">
        <v>446</v>
      </c>
      <c r="F4516" s="7" t="s">
        <v>447</v>
      </c>
      <c r="G4516" s="7" t="s">
        <v>1080</v>
      </c>
      <c r="H4516" s="7" t="s">
        <v>1030</v>
      </c>
      <c r="I4516" s="6" t="s">
        <v>11</v>
      </c>
      <c r="J4516" s="1">
        <v>-67795</v>
      </c>
      <c r="K4516" s="1">
        <v>61747</v>
      </c>
      <c r="L4516" s="1">
        <v>48000</v>
      </c>
      <c r="M4516" s="1">
        <v>-67795</v>
      </c>
      <c r="N4516" s="1">
        <v>61747</v>
      </c>
      <c r="O4516" s="1">
        <v>48000</v>
      </c>
      <c r="P4516" s="1">
        <v>48000</v>
      </c>
      <c r="Q4516" s="12"/>
      <c r="R4516" s="29">
        <f t="shared" si="213"/>
        <v>0</v>
      </c>
      <c r="S4516" t="str">
        <f t="shared" si="214"/>
        <v>OK</v>
      </c>
      <c r="T4516" s="10">
        <f>IFERROR(VLOOKUP(A4516,[1]!Tabla1[[#All],[Material]:[venta nueva]],38,FALSE),0)</f>
        <v>0</v>
      </c>
    </row>
    <row r="4517" spans="1:20" hidden="1" x14ac:dyDescent="0.35">
      <c r="A4517">
        <f t="shared" si="212"/>
        <v>1022197</v>
      </c>
      <c r="B4517" s="6" t="s">
        <v>1188</v>
      </c>
      <c r="C4517" s="7" t="s">
        <v>553</v>
      </c>
      <c r="D4517" s="7" t="s">
        <v>1095</v>
      </c>
      <c r="E4517" s="7" t="s">
        <v>252</v>
      </c>
      <c r="F4517" s="7" t="s">
        <v>253</v>
      </c>
      <c r="G4517" s="7" t="s">
        <v>1080</v>
      </c>
      <c r="H4517" s="7" t="s">
        <v>1030</v>
      </c>
      <c r="I4517" s="6" t="s">
        <v>11</v>
      </c>
      <c r="J4517" s="1">
        <v>13364</v>
      </c>
      <c r="K4517" s="1">
        <v>0</v>
      </c>
      <c r="L4517" s="1">
        <v>0</v>
      </c>
      <c r="M4517" s="1">
        <v>13364</v>
      </c>
      <c r="N4517" s="1">
        <v>0</v>
      </c>
      <c r="O4517" s="1">
        <v>0</v>
      </c>
      <c r="P4517" s="1"/>
      <c r="Q4517" s="12"/>
      <c r="R4517" s="29">
        <f t="shared" si="213"/>
        <v>0</v>
      </c>
      <c r="S4517" t="str">
        <f t="shared" si="214"/>
        <v>OK</v>
      </c>
      <c r="T4517" s="10">
        <f>IFERROR(VLOOKUP(A4517,[1]!Tabla1[[#All],[Material]:[venta nueva]],38,FALSE),0)</f>
        <v>0</v>
      </c>
    </row>
    <row r="4518" spans="1:20" hidden="1" x14ac:dyDescent="0.35">
      <c r="A4518">
        <f t="shared" si="212"/>
        <v>1022217</v>
      </c>
      <c r="B4518" s="6" t="s">
        <v>1188</v>
      </c>
      <c r="C4518" s="7" t="s">
        <v>553</v>
      </c>
      <c r="D4518" s="7" t="s">
        <v>1095</v>
      </c>
      <c r="E4518" s="7" t="s">
        <v>256</v>
      </c>
      <c r="F4518" s="7" t="s">
        <v>257</v>
      </c>
      <c r="G4518" s="7" t="s">
        <v>1078</v>
      </c>
      <c r="H4518" s="7" t="s">
        <v>1006</v>
      </c>
      <c r="I4518" s="6" t="s">
        <v>11</v>
      </c>
      <c r="J4518" s="1"/>
      <c r="K4518" s="1"/>
      <c r="L4518" s="1"/>
      <c r="M4518" s="1"/>
      <c r="N4518" s="1"/>
      <c r="O4518" s="1"/>
      <c r="P4518" s="1">
        <v>48000</v>
      </c>
      <c r="Q4518" s="12"/>
      <c r="R4518" s="29">
        <f t="shared" si="213"/>
        <v>-48000</v>
      </c>
      <c r="S4518" t="str">
        <f t="shared" si="214"/>
        <v>Pendiente de ingreso</v>
      </c>
      <c r="T4518" s="10">
        <f>IFERROR(VLOOKUP(A4518,[1]!Tabla1[[#All],[Material]:[venta nueva]],38,FALSE),0)</f>
        <v>0</v>
      </c>
    </row>
    <row r="4519" spans="1:20" hidden="1" x14ac:dyDescent="0.35">
      <c r="A4519">
        <f t="shared" si="212"/>
        <v>1022217</v>
      </c>
      <c r="B4519" s="6" t="s">
        <v>1188</v>
      </c>
      <c r="C4519" s="7" t="s">
        <v>553</v>
      </c>
      <c r="D4519" s="7" t="s">
        <v>1095</v>
      </c>
      <c r="E4519" s="7" t="s">
        <v>256</v>
      </c>
      <c r="F4519" s="7" t="s">
        <v>257</v>
      </c>
      <c r="G4519" s="7" t="s">
        <v>1078</v>
      </c>
      <c r="H4519" s="7" t="s">
        <v>1006</v>
      </c>
      <c r="I4519" s="6" t="s">
        <v>13</v>
      </c>
      <c r="J4519" s="1">
        <v>-3719</v>
      </c>
      <c r="K4519" s="1">
        <v>230719</v>
      </c>
      <c r="L4519" s="1">
        <v>216000</v>
      </c>
      <c r="M4519" s="1">
        <v>-3719</v>
      </c>
      <c r="N4519" s="1">
        <v>169719</v>
      </c>
      <c r="O4519" s="1">
        <v>432000</v>
      </c>
      <c r="P4519" s="1">
        <v>432000</v>
      </c>
      <c r="Q4519" s="12"/>
      <c r="R4519" s="29">
        <f t="shared" si="213"/>
        <v>0</v>
      </c>
      <c r="S4519" t="str">
        <f t="shared" si="214"/>
        <v>OK</v>
      </c>
      <c r="T4519" s="10">
        <f>IFERROR(VLOOKUP(A4519,[1]!Tabla1[[#All],[Material]:[venta nueva]],38,FALSE),0)</f>
        <v>0</v>
      </c>
    </row>
    <row r="4520" spans="1:20" hidden="1" x14ac:dyDescent="0.35">
      <c r="A4520">
        <f t="shared" si="212"/>
        <v>1022218</v>
      </c>
      <c r="B4520" s="6" t="s">
        <v>1188</v>
      </c>
      <c r="C4520" s="7" t="s">
        <v>553</v>
      </c>
      <c r="D4520" s="7" t="s">
        <v>1095</v>
      </c>
      <c r="E4520" s="7" t="s">
        <v>258</v>
      </c>
      <c r="F4520" s="7" t="s">
        <v>94</v>
      </c>
      <c r="G4520" s="7" t="s">
        <v>1078</v>
      </c>
      <c r="H4520" s="7" t="s">
        <v>1021</v>
      </c>
      <c r="I4520" s="6" t="s">
        <v>11</v>
      </c>
      <c r="J4520" s="1"/>
      <c r="K4520" s="1"/>
      <c r="L4520" s="1"/>
      <c r="M4520" s="1"/>
      <c r="N4520" s="1"/>
      <c r="O4520" s="1"/>
      <c r="P4520" s="1">
        <v>5800</v>
      </c>
      <c r="Q4520" s="12"/>
      <c r="R4520" s="29">
        <f t="shared" si="213"/>
        <v>-5800</v>
      </c>
      <c r="S4520" t="str">
        <f t="shared" si="214"/>
        <v>Pendiente de ingreso</v>
      </c>
      <c r="T4520" s="10">
        <f>IFERROR(VLOOKUP(A4520,[1]!Tabla1[[#All],[Material]:[venta nueva]],38,FALSE),0)</f>
        <v>0</v>
      </c>
    </row>
    <row r="4521" spans="1:20" hidden="1" x14ac:dyDescent="0.35">
      <c r="A4521">
        <f t="shared" si="212"/>
        <v>1022218</v>
      </c>
      <c r="B4521" s="6" t="s">
        <v>1188</v>
      </c>
      <c r="C4521" s="7" t="s">
        <v>553</v>
      </c>
      <c r="D4521" s="7" t="s">
        <v>1095</v>
      </c>
      <c r="E4521" s="7" t="s">
        <v>258</v>
      </c>
      <c r="F4521" s="7" t="s">
        <v>94</v>
      </c>
      <c r="G4521" s="7" t="s">
        <v>1078</v>
      </c>
      <c r="H4521" s="7" t="s">
        <v>1021</v>
      </c>
      <c r="I4521" s="6" t="s">
        <v>13</v>
      </c>
      <c r="J4521" s="1">
        <v>-139339</v>
      </c>
      <c r="K4521" s="1">
        <v>56595</v>
      </c>
      <c r="L4521" s="1">
        <v>0</v>
      </c>
      <c r="M4521" s="1">
        <v>-139339</v>
      </c>
      <c r="N4521" s="1">
        <v>56595</v>
      </c>
      <c r="O4521" s="1">
        <v>0</v>
      </c>
      <c r="P4521" s="1"/>
      <c r="Q4521" s="12"/>
      <c r="R4521" s="29">
        <f t="shared" si="213"/>
        <v>0</v>
      </c>
      <c r="S4521" t="str">
        <f t="shared" si="214"/>
        <v>OK</v>
      </c>
      <c r="T4521" s="10">
        <f>IFERROR(VLOOKUP(A4521,[1]!Tabla1[[#All],[Material]:[venta nueva]],38,FALSE),0)</f>
        <v>0</v>
      </c>
    </row>
    <row r="4522" spans="1:20" hidden="1" x14ac:dyDescent="0.35">
      <c r="A4522">
        <f t="shared" si="212"/>
        <v>1022273</v>
      </c>
      <c r="B4522" s="6" t="s">
        <v>1188</v>
      </c>
      <c r="C4522" s="7" t="s">
        <v>553</v>
      </c>
      <c r="D4522" s="7" t="s">
        <v>1095</v>
      </c>
      <c r="E4522" s="7" t="s">
        <v>261</v>
      </c>
      <c r="F4522" s="7" t="s">
        <v>262</v>
      </c>
      <c r="G4522" s="7" t="s">
        <v>1078</v>
      </c>
      <c r="H4522" s="7" t="s">
        <v>1021</v>
      </c>
      <c r="I4522" s="6" t="s">
        <v>13</v>
      </c>
      <c r="J4522" s="1">
        <v>14000</v>
      </c>
      <c r="K4522" s="1">
        <v>76650</v>
      </c>
      <c r="L4522" s="1">
        <v>72000</v>
      </c>
      <c r="M4522" s="1">
        <v>14000</v>
      </c>
      <c r="N4522" s="1">
        <v>76650</v>
      </c>
      <c r="O4522" s="1">
        <v>192000</v>
      </c>
      <c r="P4522" s="1">
        <v>192000</v>
      </c>
      <c r="Q4522" s="12"/>
      <c r="R4522" s="29">
        <f t="shared" si="213"/>
        <v>0</v>
      </c>
      <c r="S4522" t="str">
        <f t="shared" si="214"/>
        <v>OK</v>
      </c>
      <c r="T4522" s="10">
        <f>IFERROR(VLOOKUP(A4522,[1]!Tabla1[[#All],[Material]:[venta nueva]],38,FALSE),0)</f>
        <v>0</v>
      </c>
    </row>
    <row r="4523" spans="1:20" hidden="1" x14ac:dyDescent="0.35">
      <c r="A4523">
        <f t="shared" si="212"/>
        <v>1022282</v>
      </c>
      <c r="B4523" s="6" t="s">
        <v>1188</v>
      </c>
      <c r="C4523" s="7" t="s">
        <v>553</v>
      </c>
      <c r="D4523" s="7" t="s">
        <v>1095</v>
      </c>
      <c r="E4523" s="7" t="s">
        <v>263</v>
      </c>
      <c r="F4523" s="7" t="s">
        <v>264</v>
      </c>
      <c r="G4523" s="7" t="s">
        <v>1083</v>
      </c>
      <c r="H4523" s="7" t="s">
        <v>1015</v>
      </c>
      <c r="I4523" s="6" t="s">
        <v>16</v>
      </c>
      <c r="J4523" s="1">
        <v>-2000</v>
      </c>
      <c r="K4523" s="1">
        <v>0</v>
      </c>
      <c r="L4523" s="1">
        <v>0</v>
      </c>
      <c r="M4523" s="1">
        <v>-2000</v>
      </c>
      <c r="N4523" s="1">
        <v>0</v>
      </c>
      <c r="O4523" s="1">
        <v>0</v>
      </c>
      <c r="P4523" s="1"/>
      <c r="Q4523" s="12"/>
      <c r="R4523" s="29">
        <f t="shared" si="213"/>
        <v>0</v>
      </c>
      <c r="S4523" t="str">
        <f t="shared" si="214"/>
        <v>OK</v>
      </c>
      <c r="T4523" s="10">
        <f>IFERROR(VLOOKUP(A4523,[1]!Tabla1[[#All],[Material]:[venta nueva]],38,FALSE),0)</f>
        <v>0</v>
      </c>
    </row>
    <row r="4524" spans="1:20" hidden="1" x14ac:dyDescent="0.35">
      <c r="A4524">
        <f t="shared" si="212"/>
        <v>1022283</v>
      </c>
      <c r="B4524" s="6" t="s">
        <v>1188</v>
      </c>
      <c r="C4524" s="7" t="s">
        <v>553</v>
      </c>
      <c r="D4524" s="7" t="s">
        <v>1095</v>
      </c>
      <c r="E4524" s="7" t="s">
        <v>265</v>
      </c>
      <c r="F4524" s="7" t="s">
        <v>266</v>
      </c>
      <c r="G4524" s="7" t="s">
        <v>1083</v>
      </c>
      <c r="H4524" s="7" t="s">
        <v>1015</v>
      </c>
      <c r="I4524" s="6" t="s">
        <v>12</v>
      </c>
      <c r="J4524" s="1">
        <v>-3289</v>
      </c>
      <c r="K4524" s="1">
        <v>10534</v>
      </c>
      <c r="L4524" s="1">
        <v>7245</v>
      </c>
      <c r="M4524" s="1">
        <v>-3289</v>
      </c>
      <c r="N4524" s="1">
        <v>8534</v>
      </c>
      <c r="O4524" s="1">
        <v>5245</v>
      </c>
      <c r="P4524" s="1">
        <v>5000</v>
      </c>
      <c r="Q4524" s="12"/>
      <c r="R4524" s="29">
        <f t="shared" si="213"/>
        <v>245</v>
      </c>
      <c r="S4524" t="str">
        <f t="shared" si="214"/>
        <v>Sobre ingreso</v>
      </c>
      <c r="T4524" s="10">
        <f>IFERROR(VLOOKUP(A4524,[1]!Tabla1[[#All],[Material]:[venta nueva]],38,FALSE),0)</f>
        <v>0</v>
      </c>
    </row>
    <row r="4525" spans="1:20" hidden="1" x14ac:dyDescent="0.35">
      <c r="A4525">
        <f t="shared" si="212"/>
        <v>1022291</v>
      </c>
      <c r="B4525" s="6" t="s">
        <v>1188</v>
      </c>
      <c r="C4525" s="7" t="s">
        <v>553</v>
      </c>
      <c r="D4525" s="7" t="s">
        <v>1095</v>
      </c>
      <c r="E4525" s="7" t="s">
        <v>267</v>
      </c>
      <c r="F4525" s="7" t="s">
        <v>268</v>
      </c>
      <c r="G4525" s="7" t="s">
        <v>1086</v>
      </c>
      <c r="H4525" s="7" t="s">
        <v>1025</v>
      </c>
      <c r="I4525" s="6" t="s">
        <v>14</v>
      </c>
      <c r="J4525" s="1">
        <v>-7728</v>
      </c>
      <c r="K4525" s="1">
        <v>61815</v>
      </c>
      <c r="L4525" s="1">
        <v>48000</v>
      </c>
      <c r="M4525" s="1">
        <v>-7728</v>
      </c>
      <c r="N4525" s="1">
        <v>61815</v>
      </c>
      <c r="O4525" s="1">
        <v>48000</v>
      </c>
      <c r="P4525" s="1">
        <v>24000</v>
      </c>
      <c r="Q4525" s="12"/>
      <c r="R4525" s="29">
        <f t="shared" si="213"/>
        <v>24000</v>
      </c>
      <c r="S4525" t="str">
        <f t="shared" si="214"/>
        <v>Sobre ingreso</v>
      </c>
      <c r="T4525" s="10">
        <f>IFERROR(VLOOKUP(A4525,[1]!Tabla1[[#All],[Material]:[venta nueva]],38,FALSE),0)</f>
        <v>0</v>
      </c>
    </row>
    <row r="4526" spans="1:20" hidden="1" x14ac:dyDescent="0.35">
      <c r="A4526">
        <f t="shared" si="212"/>
        <v>1022313</v>
      </c>
      <c r="B4526" s="6" t="s">
        <v>1188</v>
      </c>
      <c r="C4526" s="7" t="s">
        <v>553</v>
      </c>
      <c r="D4526" s="7" t="s">
        <v>1095</v>
      </c>
      <c r="E4526" s="7" t="s">
        <v>273</v>
      </c>
      <c r="F4526" s="7" t="s">
        <v>274</v>
      </c>
      <c r="G4526" s="7" t="s">
        <v>1075</v>
      </c>
      <c r="H4526" s="7" t="s">
        <v>1035</v>
      </c>
      <c r="I4526" s="6" t="s">
        <v>16</v>
      </c>
      <c r="J4526" s="1">
        <v>-1038</v>
      </c>
      <c r="K4526" s="1">
        <v>3038</v>
      </c>
      <c r="L4526" s="1">
        <v>2000</v>
      </c>
      <c r="M4526" s="1">
        <v>-1038</v>
      </c>
      <c r="N4526" s="1">
        <v>3038</v>
      </c>
      <c r="O4526" s="1">
        <v>2000</v>
      </c>
      <c r="P4526" s="1">
        <v>2000</v>
      </c>
      <c r="Q4526" s="12"/>
      <c r="R4526" s="29">
        <f t="shared" si="213"/>
        <v>0</v>
      </c>
      <c r="S4526" t="str">
        <f t="shared" si="214"/>
        <v>OK</v>
      </c>
      <c r="T4526" s="10">
        <f>IFERROR(VLOOKUP(A4526,[1]!Tabla1[[#All],[Material]:[venta nueva]],38,FALSE),0)</f>
        <v>0</v>
      </c>
    </row>
    <row r="4527" spans="1:20" hidden="1" x14ac:dyDescent="0.35">
      <c r="A4527">
        <f t="shared" si="212"/>
        <v>1022326</v>
      </c>
      <c r="B4527" s="6" t="s">
        <v>1188</v>
      </c>
      <c r="C4527" s="7" t="s">
        <v>553</v>
      </c>
      <c r="D4527" s="7" t="s">
        <v>1095</v>
      </c>
      <c r="E4527" s="7" t="s">
        <v>275</v>
      </c>
      <c r="F4527" s="7" t="s">
        <v>276</v>
      </c>
      <c r="G4527" s="7" t="s">
        <v>1075</v>
      </c>
      <c r="H4527" s="7" t="s">
        <v>1035</v>
      </c>
      <c r="I4527" s="6" t="s">
        <v>16</v>
      </c>
      <c r="J4527" s="1">
        <v>-7969</v>
      </c>
      <c r="K4527" s="1">
        <v>25000</v>
      </c>
      <c r="L4527" s="1">
        <v>25000</v>
      </c>
      <c r="M4527" s="1">
        <v>-7969</v>
      </c>
      <c r="N4527" s="1">
        <v>25000</v>
      </c>
      <c r="O4527" s="1">
        <v>25000</v>
      </c>
      <c r="P4527" s="1">
        <v>25000</v>
      </c>
      <c r="Q4527" s="12"/>
      <c r="R4527" s="29">
        <f t="shared" si="213"/>
        <v>0</v>
      </c>
      <c r="S4527" t="str">
        <f t="shared" si="214"/>
        <v>OK</v>
      </c>
      <c r="T4527" s="10">
        <f>IFERROR(VLOOKUP(A4527,[1]!Tabla1[[#All],[Material]:[venta nueva]],38,FALSE),0)</f>
        <v>0</v>
      </c>
    </row>
    <row r="4528" spans="1:20" hidden="1" x14ac:dyDescent="0.35">
      <c r="A4528">
        <f t="shared" si="212"/>
        <v>1022370</v>
      </c>
      <c r="B4528" s="6" t="s">
        <v>1188</v>
      </c>
      <c r="C4528" s="7" t="s">
        <v>553</v>
      </c>
      <c r="D4528" s="7" t="s">
        <v>1095</v>
      </c>
      <c r="E4528" s="7" t="s">
        <v>279</v>
      </c>
      <c r="F4528" s="7" t="s">
        <v>280</v>
      </c>
      <c r="G4528" s="7" t="s">
        <v>1075</v>
      </c>
      <c r="H4528" s="7" t="s">
        <v>1003</v>
      </c>
      <c r="I4528" s="6" t="s">
        <v>16</v>
      </c>
      <c r="J4528" s="1">
        <v>-10357</v>
      </c>
      <c r="K4528" s="1">
        <v>40000</v>
      </c>
      <c r="L4528" s="1">
        <v>40000</v>
      </c>
      <c r="M4528" s="1">
        <v>-10357</v>
      </c>
      <c r="N4528" s="1">
        <v>40000</v>
      </c>
      <c r="O4528" s="1">
        <v>40000</v>
      </c>
      <c r="P4528" s="1">
        <v>40000</v>
      </c>
      <c r="Q4528" s="12"/>
      <c r="R4528" s="29">
        <f t="shared" si="213"/>
        <v>0</v>
      </c>
      <c r="S4528" t="str">
        <f t="shared" si="214"/>
        <v>OK</v>
      </c>
      <c r="T4528" s="10">
        <f>IFERROR(VLOOKUP(A4528,[1]!Tabla1[[#All],[Material]:[venta nueva]],38,FALSE),0)</f>
        <v>0</v>
      </c>
    </row>
    <row r="4529" spans="1:20" hidden="1" x14ac:dyDescent="0.35">
      <c r="A4529">
        <f t="shared" si="212"/>
        <v>1022371</v>
      </c>
      <c r="B4529" s="6" t="s">
        <v>1188</v>
      </c>
      <c r="C4529" s="7" t="s">
        <v>553</v>
      </c>
      <c r="D4529" s="7" t="s">
        <v>1095</v>
      </c>
      <c r="E4529" s="7" t="s">
        <v>526</v>
      </c>
      <c r="F4529" s="7" t="s">
        <v>527</v>
      </c>
      <c r="G4529" s="7" t="s">
        <v>1082</v>
      </c>
      <c r="H4529" s="7" t="s">
        <v>1013</v>
      </c>
      <c r="I4529" s="6" t="s">
        <v>16</v>
      </c>
      <c r="J4529" s="1">
        <v>19186</v>
      </c>
      <c r="K4529" s="1">
        <v>10000</v>
      </c>
      <c r="L4529" s="1">
        <v>18000</v>
      </c>
      <c r="M4529" s="1">
        <v>19186</v>
      </c>
      <c r="N4529" s="1">
        <v>10000</v>
      </c>
      <c r="O4529" s="1">
        <v>18000</v>
      </c>
      <c r="P4529" s="1">
        <v>18000</v>
      </c>
      <c r="Q4529" s="12"/>
      <c r="R4529" s="29">
        <f t="shared" si="213"/>
        <v>0</v>
      </c>
      <c r="S4529" t="str">
        <f t="shared" si="214"/>
        <v>OK</v>
      </c>
      <c r="T4529" s="10">
        <f>IFERROR(VLOOKUP(A4529,[1]!Tabla1[[#All],[Material]:[venta nueva]],38,FALSE),0)</f>
        <v>0</v>
      </c>
    </row>
    <row r="4530" spans="1:20" hidden="1" x14ac:dyDescent="0.35">
      <c r="A4530">
        <f t="shared" si="212"/>
        <v>1022373</v>
      </c>
      <c r="B4530" s="6" t="s">
        <v>1188</v>
      </c>
      <c r="C4530" s="7" t="s">
        <v>553</v>
      </c>
      <c r="D4530" s="7" t="s">
        <v>1095</v>
      </c>
      <c r="E4530" s="7" t="s">
        <v>281</v>
      </c>
      <c r="F4530" s="7" t="s">
        <v>282</v>
      </c>
      <c r="G4530" s="7" t="s">
        <v>1081</v>
      </c>
      <c r="H4530" s="7" t="s">
        <v>1010</v>
      </c>
      <c r="I4530" s="6" t="s">
        <v>14</v>
      </c>
      <c r="J4530" s="1">
        <v>8101</v>
      </c>
      <c r="K4530" s="1">
        <v>0</v>
      </c>
      <c r="L4530" s="1">
        <v>0</v>
      </c>
      <c r="M4530" s="1">
        <v>8101</v>
      </c>
      <c r="N4530" s="1">
        <v>0</v>
      </c>
      <c r="O4530" s="1">
        <v>0</v>
      </c>
      <c r="P4530" s="1"/>
      <c r="Q4530" s="12"/>
      <c r="R4530" s="29">
        <f t="shared" si="213"/>
        <v>0</v>
      </c>
      <c r="S4530" t="str">
        <f t="shared" si="214"/>
        <v>OK</v>
      </c>
      <c r="T4530" s="10">
        <f>IFERROR(VLOOKUP(A4530,[1]!Tabla1[[#All],[Material]:[venta nueva]],38,FALSE),0)</f>
        <v>0</v>
      </c>
    </row>
    <row r="4531" spans="1:20" hidden="1" x14ac:dyDescent="0.35">
      <c r="A4531">
        <f t="shared" si="212"/>
        <v>1022378</v>
      </c>
      <c r="B4531" s="6" t="s">
        <v>1188</v>
      </c>
      <c r="C4531" s="7" t="s">
        <v>553</v>
      </c>
      <c r="D4531" s="7" t="s">
        <v>1095</v>
      </c>
      <c r="E4531" s="7" t="s">
        <v>283</v>
      </c>
      <c r="F4531" s="7" t="s">
        <v>284</v>
      </c>
      <c r="G4531" s="7" t="s">
        <v>1084</v>
      </c>
      <c r="H4531" s="7" t="s">
        <v>1017</v>
      </c>
      <c r="I4531" s="6" t="s">
        <v>14</v>
      </c>
      <c r="J4531" s="1">
        <v>4251</v>
      </c>
      <c r="K4531" s="1">
        <v>75904</v>
      </c>
      <c r="L4531" s="1">
        <v>72000</v>
      </c>
      <c r="M4531" s="1">
        <v>4251</v>
      </c>
      <c r="N4531" s="1">
        <v>75904</v>
      </c>
      <c r="O4531" s="1">
        <v>72000</v>
      </c>
      <c r="P4531" s="1">
        <v>48000</v>
      </c>
      <c r="Q4531" s="12"/>
      <c r="R4531" s="29">
        <f t="shared" si="213"/>
        <v>24000</v>
      </c>
      <c r="S4531" t="str">
        <f t="shared" si="214"/>
        <v>Sobre ingreso</v>
      </c>
      <c r="T4531" s="10">
        <f>IFERROR(VLOOKUP(A4531,[1]!Tabla1[[#All],[Material]:[venta nueva]],38,FALSE),0)</f>
        <v>0</v>
      </c>
    </row>
    <row r="4532" spans="1:20" hidden="1" x14ac:dyDescent="0.35">
      <c r="A4532">
        <f t="shared" si="212"/>
        <v>1022379</v>
      </c>
      <c r="B4532" s="6" t="s">
        <v>1188</v>
      </c>
      <c r="C4532" s="7" t="s">
        <v>553</v>
      </c>
      <c r="D4532" s="7" t="s">
        <v>1095</v>
      </c>
      <c r="E4532" s="7" t="s">
        <v>285</v>
      </c>
      <c r="F4532" s="7" t="s">
        <v>286</v>
      </c>
      <c r="G4532" s="7" t="s">
        <v>1077</v>
      </c>
      <c r="H4532" s="7" t="s">
        <v>1005</v>
      </c>
      <c r="I4532" s="6" t="s">
        <v>14</v>
      </c>
      <c r="J4532" s="1"/>
      <c r="K4532" s="1"/>
      <c r="L4532" s="1"/>
      <c r="M4532" s="1"/>
      <c r="N4532" s="1"/>
      <c r="O4532" s="1"/>
      <c r="P4532" s="1">
        <v>24000</v>
      </c>
      <c r="Q4532" s="12"/>
      <c r="R4532" s="29">
        <f t="shared" si="213"/>
        <v>-24000</v>
      </c>
      <c r="S4532" t="str">
        <f t="shared" si="214"/>
        <v>Pendiente de ingreso</v>
      </c>
      <c r="T4532" s="10">
        <f>IFERROR(VLOOKUP(A4532,[1]!Tabla1[[#All],[Material]:[venta nueva]],38,FALSE),0)</f>
        <v>0</v>
      </c>
    </row>
    <row r="4533" spans="1:20" hidden="1" x14ac:dyDescent="0.35">
      <c r="A4533">
        <f t="shared" si="212"/>
        <v>1022381</v>
      </c>
      <c r="B4533" s="6" t="s">
        <v>1188</v>
      </c>
      <c r="C4533" s="7" t="s">
        <v>553</v>
      </c>
      <c r="D4533" s="7" t="s">
        <v>1095</v>
      </c>
      <c r="E4533" s="7" t="s">
        <v>287</v>
      </c>
      <c r="F4533" s="7" t="s">
        <v>288</v>
      </c>
      <c r="G4533" s="7" t="s">
        <v>1078</v>
      </c>
      <c r="H4533" s="7" t="s">
        <v>1009</v>
      </c>
      <c r="I4533" s="6" t="s">
        <v>14</v>
      </c>
      <c r="J4533" s="1">
        <v>-13960</v>
      </c>
      <c r="K4533" s="1">
        <v>13959</v>
      </c>
      <c r="L4533" s="1">
        <v>0</v>
      </c>
      <c r="M4533" s="1">
        <v>-13960</v>
      </c>
      <c r="N4533" s="1">
        <v>13959</v>
      </c>
      <c r="O4533" s="1">
        <v>24000</v>
      </c>
      <c r="P4533" s="1">
        <v>24001</v>
      </c>
      <c r="Q4533" s="12"/>
      <c r="R4533" s="29">
        <f t="shared" si="213"/>
        <v>-1</v>
      </c>
      <c r="S4533" t="str">
        <f t="shared" si="214"/>
        <v>Pendiente de ingreso</v>
      </c>
      <c r="T4533" s="10">
        <f>IFERROR(VLOOKUP(A4533,[1]!Tabla1[[#All],[Material]:[venta nueva]],38,FALSE),0)</f>
        <v>0</v>
      </c>
    </row>
    <row r="4534" spans="1:20" hidden="1" x14ac:dyDescent="0.35">
      <c r="A4534">
        <f t="shared" si="212"/>
        <v>1022406</v>
      </c>
      <c r="B4534" s="6" t="s">
        <v>1188</v>
      </c>
      <c r="C4534" s="7" t="s">
        <v>553</v>
      </c>
      <c r="D4534" s="7" t="s">
        <v>1095</v>
      </c>
      <c r="E4534" s="7" t="s">
        <v>493</v>
      </c>
      <c r="F4534" s="7" t="s">
        <v>537</v>
      </c>
      <c r="G4534" s="7" t="s">
        <v>1069</v>
      </c>
      <c r="H4534" s="7" t="s">
        <v>1033</v>
      </c>
      <c r="I4534" s="6" t="s">
        <v>11</v>
      </c>
      <c r="J4534" s="1">
        <v>462</v>
      </c>
      <c r="K4534" s="1">
        <v>0</v>
      </c>
      <c r="L4534" s="1">
        <v>0</v>
      </c>
      <c r="M4534" s="1">
        <v>462</v>
      </c>
      <c r="N4534" s="1">
        <v>0</v>
      </c>
      <c r="O4534" s="1">
        <v>0</v>
      </c>
      <c r="P4534" s="1"/>
      <c r="Q4534" s="12"/>
      <c r="R4534" s="29">
        <f t="shared" si="213"/>
        <v>0</v>
      </c>
      <c r="S4534" t="str">
        <f t="shared" si="214"/>
        <v>OK</v>
      </c>
      <c r="T4534" s="10">
        <f>IFERROR(VLOOKUP(A4534,[1]!Tabla1[[#All],[Material]:[venta nueva]],38,FALSE),0)</f>
        <v>0</v>
      </c>
    </row>
    <row r="4535" spans="1:20" hidden="1" x14ac:dyDescent="0.35">
      <c r="A4535">
        <f t="shared" si="212"/>
        <v>1022409</v>
      </c>
      <c r="B4535" s="6" t="s">
        <v>1188</v>
      </c>
      <c r="C4535" s="7" t="s">
        <v>553</v>
      </c>
      <c r="D4535" s="7" t="s">
        <v>1095</v>
      </c>
      <c r="E4535" s="7" t="s">
        <v>295</v>
      </c>
      <c r="F4535" s="7" t="s">
        <v>296</v>
      </c>
      <c r="G4535" s="7" t="s">
        <v>1069</v>
      </c>
      <c r="H4535" s="7" t="s">
        <v>1016</v>
      </c>
      <c r="I4535" s="6" t="s">
        <v>11</v>
      </c>
      <c r="J4535" s="1">
        <v>12968</v>
      </c>
      <c r="K4535" s="1">
        <v>0</v>
      </c>
      <c r="L4535" s="1">
        <v>13000</v>
      </c>
      <c r="M4535" s="1">
        <v>12968</v>
      </c>
      <c r="N4535" s="1">
        <v>0</v>
      </c>
      <c r="O4535" s="1">
        <v>13000</v>
      </c>
      <c r="P4535" s="1">
        <v>23940</v>
      </c>
      <c r="Q4535" s="12"/>
      <c r="R4535" s="29">
        <f t="shared" si="213"/>
        <v>-10940</v>
      </c>
      <c r="S4535" t="str">
        <f t="shared" si="214"/>
        <v>Pendiente de ingreso</v>
      </c>
      <c r="T4535" s="10">
        <f>IFERROR(VLOOKUP(A4535,[1]!Tabla1[[#All],[Material]:[venta nueva]],38,FALSE),0)</f>
        <v>0</v>
      </c>
    </row>
    <row r="4536" spans="1:20" hidden="1" x14ac:dyDescent="0.35">
      <c r="A4536">
        <f t="shared" si="212"/>
        <v>1022414</v>
      </c>
      <c r="B4536" s="6" t="s">
        <v>1188</v>
      </c>
      <c r="C4536" s="7" t="s">
        <v>553</v>
      </c>
      <c r="D4536" s="7" t="s">
        <v>1095</v>
      </c>
      <c r="E4536" s="7" t="s">
        <v>297</v>
      </c>
      <c r="F4536" s="7" t="s">
        <v>298</v>
      </c>
      <c r="G4536" s="7" t="s">
        <v>1074</v>
      </c>
      <c r="H4536" s="7" t="s">
        <v>1042</v>
      </c>
      <c r="I4536" s="6" t="s">
        <v>14</v>
      </c>
      <c r="J4536" s="1">
        <v>-78911</v>
      </c>
      <c r="K4536" s="1">
        <v>0</v>
      </c>
      <c r="L4536" s="1">
        <v>0</v>
      </c>
      <c r="M4536" s="1">
        <v>-78911</v>
      </c>
      <c r="N4536" s="1">
        <v>0</v>
      </c>
      <c r="O4536" s="1">
        <v>0</v>
      </c>
      <c r="P4536" s="1">
        <v>48000</v>
      </c>
      <c r="Q4536" s="12"/>
      <c r="R4536" s="29">
        <f t="shared" si="213"/>
        <v>-48000</v>
      </c>
      <c r="S4536" t="str">
        <f t="shared" si="214"/>
        <v>Pendiente de ingreso</v>
      </c>
      <c r="T4536" s="10">
        <f>IFERROR(VLOOKUP(A4536,[1]!Tabla1[[#All],[Material]:[venta nueva]],38,FALSE),0)</f>
        <v>0</v>
      </c>
    </row>
    <row r="4537" spans="1:20" hidden="1" x14ac:dyDescent="0.35">
      <c r="A4537">
        <f t="shared" si="212"/>
        <v>1022417</v>
      </c>
      <c r="B4537" s="6" t="s">
        <v>1188</v>
      </c>
      <c r="C4537" s="7" t="s">
        <v>553</v>
      </c>
      <c r="D4537" s="7" t="s">
        <v>1095</v>
      </c>
      <c r="E4537" s="7" t="s">
        <v>301</v>
      </c>
      <c r="F4537" s="7" t="s">
        <v>302</v>
      </c>
      <c r="G4537" s="7" t="s">
        <v>1080</v>
      </c>
      <c r="H4537" s="7" t="s">
        <v>1031</v>
      </c>
      <c r="I4537" s="6" t="s">
        <v>14</v>
      </c>
      <c r="J4537" s="1">
        <v>0</v>
      </c>
      <c r="K4537" s="1">
        <v>338132</v>
      </c>
      <c r="L4537" s="1">
        <v>336000</v>
      </c>
      <c r="M4537" s="1">
        <v>0</v>
      </c>
      <c r="N4537" s="1">
        <v>338132</v>
      </c>
      <c r="O4537" s="1">
        <v>336000</v>
      </c>
      <c r="P4537" s="1">
        <v>106000</v>
      </c>
      <c r="Q4537" s="12"/>
      <c r="R4537" s="29">
        <f t="shared" si="213"/>
        <v>230000</v>
      </c>
      <c r="S4537" t="str">
        <f t="shared" si="214"/>
        <v>Sobre ingreso</v>
      </c>
      <c r="T4537" s="10">
        <f>IFERROR(VLOOKUP(A4537,[1]!Tabla1[[#All],[Material]:[venta nueva]],38,FALSE),0)</f>
        <v>0</v>
      </c>
    </row>
    <row r="4538" spans="1:20" hidden="1" x14ac:dyDescent="0.35">
      <c r="A4538">
        <f t="shared" si="212"/>
        <v>1022418</v>
      </c>
      <c r="B4538" s="6" t="s">
        <v>1188</v>
      </c>
      <c r="C4538" s="7" t="s">
        <v>553</v>
      </c>
      <c r="D4538" s="7" t="s">
        <v>1095</v>
      </c>
      <c r="E4538" s="7" t="s">
        <v>1108</v>
      </c>
      <c r="F4538" s="7" t="s">
        <v>296</v>
      </c>
      <c r="G4538" s="7" t="s">
        <v>1069</v>
      </c>
      <c r="H4538" s="7" t="s">
        <v>1016</v>
      </c>
      <c r="I4538" s="6" t="s">
        <v>14</v>
      </c>
      <c r="J4538" s="1">
        <v>0</v>
      </c>
      <c r="K4538" s="1">
        <v>41231</v>
      </c>
      <c r="L4538" s="1">
        <v>42000</v>
      </c>
      <c r="M4538" s="1">
        <v>0</v>
      </c>
      <c r="N4538" s="1">
        <v>41231</v>
      </c>
      <c r="O4538" s="1">
        <v>47880</v>
      </c>
      <c r="P4538" s="1">
        <v>47880</v>
      </c>
      <c r="Q4538" s="12"/>
      <c r="R4538" s="29">
        <f t="shared" si="213"/>
        <v>0</v>
      </c>
      <c r="S4538" t="str">
        <f t="shared" si="214"/>
        <v>OK</v>
      </c>
      <c r="T4538" s="10">
        <f>IFERROR(VLOOKUP(A4538,[1]!Tabla1[[#All],[Material]:[venta nueva]],38,FALSE),0)</f>
        <v>0</v>
      </c>
    </row>
    <row r="4539" spans="1:20" hidden="1" x14ac:dyDescent="0.35">
      <c r="A4539">
        <f t="shared" si="212"/>
        <v>1022472</v>
      </c>
      <c r="B4539" s="6" t="s">
        <v>1188</v>
      </c>
      <c r="C4539" s="7" t="s">
        <v>553</v>
      </c>
      <c r="D4539" s="7" t="s">
        <v>1095</v>
      </c>
      <c r="E4539" s="7" t="s">
        <v>303</v>
      </c>
      <c r="F4539" s="7" t="s">
        <v>304</v>
      </c>
      <c r="G4539" s="7" t="s">
        <v>1075</v>
      </c>
      <c r="H4539" s="7" t="s">
        <v>1002</v>
      </c>
      <c r="I4539" s="6" t="s">
        <v>16</v>
      </c>
      <c r="J4539" s="1">
        <v>-1865</v>
      </c>
      <c r="K4539" s="1">
        <v>15000</v>
      </c>
      <c r="L4539" s="1">
        <v>15000</v>
      </c>
      <c r="M4539" s="1">
        <v>-1865</v>
      </c>
      <c r="N4539" s="1">
        <v>15000</v>
      </c>
      <c r="O4539" s="1">
        <v>15000</v>
      </c>
      <c r="P4539" s="1">
        <v>15000</v>
      </c>
      <c r="Q4539" s="12"/>
      <c r="R4539" s="29">
        <f t="shared" si="213"/>
        <v>0</v>
      </c>
      <c r="S4539" t="str">
        <f t="shared" si="214"/>
        <v>OK</v>
      </c>
      <c r="T4539" s="10">
        <f>IFERROR(VLOOKUP(A4539,[1]!Tabla1[[#All],[Material]:[venta nueva]],38,FALSE),0)</f>
        <v>0</v>
      </c>
    </row>
    <row r="4540" spans="1:20" hidden="1" x14ac:dyDescent="0.35">
      <c r="A4540">
        <f t="shared" si="212"/>
        <v>1022499</v>
      </c>
      <c r="B4540" s="6" t="s">
        <v>1188</v>
      </c>
      <c r="C4540" s="7" t="s">
        <v>553</v>
      </c>
      <c r="D4540" s="7" t="s">
        <v>1095</v>
      </c>
      <c r="E4540" s="7" t="s">
        <v>305</v>
      </c>
      <c r="F4540" s="7" t="s">
        <v>306</v>
      </c>
      <c r="G4540" s="7" t="s">
        <v>1075</v>
      </c>
      <c r="H4540" s="7" t="s">
        <v>1011</v>
      </c>
      <c r="I4540" s="6" t="s">
        <v>16</v>
      </c>
      <c r="J4540" s="1">
        <v>-1930</v>
      </c>
      <c r="K4540" s="1">
        <v>22930</v>
      </c>
      <c r="L4540" s="1">
        <v>21000</v>
      </c>
      <c r="M4540" s="1">
        <v>-1930</v>
      </c>
      <c r="N4540" s="1">
        <v>22930</v>
      </c>
      <c r="O4540" s="1">
        <v>21000</v>
      </c>
      <c r="P4540" s="1">
        <v>21000</v>
      </c>
      <c r="Q4540" s="12"/>
      <c r="R4540" s="29">
        <f t="shared" si="213"/>
        <v>0</v>
      </c>
      <c r="S4540" t="str">
        <f t="shared" si="214"/>
        <v>OK</v>
      </c>
      <c r="T4540" s="10">
        <f>IFERROR(VLOOKUP(A4540,[1]!Tabla1[[#All],[Material]:[venta nueva]],38,FALSE),0)</f>
        <v>0</v>
      </c>
    </row>
    <row r="4541" spans="1:20" hidden="1" x14ac:dyDescent="0.35">
      <c r="A4541">
        <f t="shared" si="212"/>
        <v>1022541</v>
      </c>
      <c r="B4541" s="6" t="s">
        <v>1188</v>
      </c>
      <c r="C4541" s="7" t="s">
        <v>553</v>
      </c>
      <c r="D4541" s="7" t="s">
        <v>1095</v>
      </c>
      <c r="E4541" s="7" t="s">
        <v>309</v>
      </c>
      <c r="F4541" s="7" t="s">
        <v>310</v>
      </c>
      <c r="G4541" s="7" t="s">
        <v>1078</v>
      </c>
      <c r="H4541" s="7" t="s">
        <v>1009</v>
      </c>
      <c r="I4541" s="6" t="s">
        <v>14</v>
      </c>
      <c r="J4541" s="1">
        <v>-11625</v>
      </c>
      <c r="K4541" s="1">
        <v>281431</v>
      </c>
      <c r="L4541" s="1">
        <v>264000</v>
      </c>
      <c r="M4541" s="1">
        <v>-11625</v>
      </c>
      <c r="N4541" s="1">
        <v>271431</v>
      </c>
      <c r="O4541" s="1">
        <v>264000</v>
      </c>
      <c r="P4541" s="1">
        <v>216000</v>
      </c>
      <c r="Q4541" s="12"/>
      <c r="R4541" s="29">
        <f t="shared" si="213"/>
        <v>48000</v>
      </c>
      <c r="S4541" t="str">
        <f t="shared" si="214"/>
        <v>Sobre ingreso</v>
      </c>
      <c r="T4541" s="10">
        <f>IFERROR(VLOOKUP(A4541,[1]!Tabla1[[#All],[Material]:[venta nueva]],38,FALSE),0)</f>
        <v>0</v>
      </c>
    </row>
    <row r="4542" spans="1:20" hidden="1" x14ac:dyDescent="0.35">
      <c r="A4542">
        <f t="shared" si="212"/>
        <v>1022569</v>
      </c>
      <c r="B4542" s="6" t="s">
        <v>1188</v>
      </c>
      <c r="C4542" s="7" t="s">
        <v>553</v>
      </c>
      <c r="D4542" s="7" t="s">
        <v>1095</v>
      </c>
      <c r="E4542" s="7" t="s">
        <v>494</v>
      </c>
      <c r="F4542" s="7" t="s">
        <v>495</v>
      </c>
      <c r="G4542" s="7" t="s">
        <v>1074</v>
      </c>
      <c r="H4542" s="7" t="s">
        <v>1018</v>
      </c>
      <c r="I4542" s="6" t="s">
        <v>11</v>
      </c>
      <c r="J4542" s="1">
        <v>110</v>
      </c>
      <c r="K4542" s="1">
        <v>0</v>
      </c>
      <c r="L4542" s="1">
        <v>0</v>
      </c>
      <c r="M4542" s="1">
        <v>110</v>
      </c>
      <c r="N4542" s="1">
        <v>0</v>
      </c>
      <c r="O4542" s="1">
        <v>0</v>
      </c>
      <c r="P4542" s="1"/>
      <c r="Q4542" s="12"/>
      <c r="R4542" s="29">
        <f t="shared" si="213"/>
        <v>0</v>
      </c>
      <c r="S4542" t="str">
        <f t="shared" si="214"/>
        <v>OK</v>
      </c>
      <c r="T4542" s="10">
        <f>IFERROR(VLOOKUP(A4542,[1]!Tabla1[[#All],[Material]:[venta nueva]],38,FALSE),0)</f>
        <v>0</v>
      </c>
    </row>
    <row r="4543" spans="1:20" hidden="1" x14ac:dyDescent="0.35">
      <c r="A4543">
        <f t="shared" si="212"/>
        <v>1022587</v>
      </c>
      <c r="B4543" s="6" t="s">
        <v>1188</v>
      </c>
      <c r="C4543" s="7" t="s">
        <v>553</v>
      </c>
      <c r="D4543" s="7" t="s">
        <v>1095</v>
      </c>
      <c r="E4543" s="7" t="s">
        <v>313</v>
      </c>
      <c r="F4543" s="7" t="s">
        <v>314</v>
      </c>
      <c r="G4543" s="7" t="s">
        <v>1075</v>
      </c>
      <c r="H4543" s="7" t="s">
        <v>1035</v>
      </c>
      <c r="I4543" s="6" t="s">
        <v>16</v>
      </c>
      <c r="J4543" s="1">
        <v>1092</v>
      </c>
      <c r="K4543" s="1">
        <v>1908</v>
      </c>
      <c r="L4543" s="1">
        <v>3000</v>
      </c>
      <c r="M4543" s="1">
        <v>1092</v>
      </c>
      <c r="N4543" s="1">
        <v>1908</v>
      </c>
      <c r="O4543" s="1">
        <v>3000</v>
      </c>
      <c r="P4543" s="1">
        <v>3000</v>
      </c>
      <c r="Q4543" s="12"/>
      <c r="R4543" s="29">
        <f t="shared" si="213"/>
        <v>0</v>
      </c>
      <c r="S4543" t="str">
        <f t="shared" si="214"/>
        <v>OK</v>
      </c>
      <c r="T4543" s="10">
        <f>IFERROR(VLOOKUP(A4543,[1]!Tabla1[[#All],[Material]:[venta nueva]],38,FALSE),0)</f>
        <v>0</v>
      </c>
    </row>
    <row r="4544" spans="1:20" hidden="1" x14ac:dyDescent="0.35">
      <c r="A4544">
        <f t="shared" si="212"/>
        <v>1022600</v>
      </c>
      <c r="B4544" s="6" t="s">
        <v>1188</v>
      </c>
      <c r="C4544" s="7" t="s">
        <v>553</v>
      </c>
      <c r="D4544" s="7" t="s">
        <v>1095</v>
      </c>
      <c r="E4544" s="7" t="s">
        <v>316</v>
      </c>
      <c r="F4544" s="7" t="s">
        <v>317</v>
      </c>
      <c r="G4544" s="7" t="s">
        <v>1075</v>
      </c>
      <c r="H4544" s="7" t="s">
        <v>1011</v>
      </c>
      <c r="I4544" s="6" t="s">
        <v>16</v>
      </c>
      <c r="J4544" s="1">
        <v>-2739</v>
      </c>
      <c r="K4544" s="1">
        <v>17739</v>
      </c>
      <c r="L4544" s="1">
        <v>15000</v>
      </c>
      <c r="M4544" s="1">
        <v>-2739</v>
      </c>
      <c r="N4544" s="1">
        <v>17739</v>
      </c>
      <c r="O4544" s="1">
        <v>15000</v>
      </c>
      <c r="P4544" s="1">
        <v>15000</v>
      </c>
      <c r="Q4544" s="12"/>
      <c r="R4544" s="29">
        <f t="shared" si="213"/>
        <v>0</v>
      </c>
      <c r="S4544" t="str">
        <f t="shared" si="214"/>
        <v>OK</v>
      </c>
      <c r="T4544" s="10">
        <f>IFERROR(VLOOKUP(A4544,[1]!Tabla1[[#All],[Material]:[venta nueva]],38,FALSE),0)</f>
        <v>0</v>
      </c>
    </row>
    <row r="4545" spans="1:20" hidden="1" x14ac:dyDescent="0.35">
      <c r="A4545">
        <f t="shared" si="212"/>
        <v>1022605</v>
      </c>
      <c r="B4545" s="6" t="s">
        <v>1188</v>
      </c>
      <c r="C4545" s="7" t="s">
        <v>553</v>
      </c>
      <c r="D4545" s="7" t="s">
        <v>1095</v>
      </c>
      <c r="E4545" s="7" t="s">
        <v>630</v>
      </c>
      <c r="F4545" s="7" t="s">
        <v>631</v>
      </c>
      <c r="G4545" s="7" t="s">
        <v>1069</v>
      </c>
      <c r="H4545" s="7" t="s">
        <v>1016</v>
      </c>
      <c r="I4545" s="6" t="s">
        <v>12</v>
      </c>
      <c r="J4545" s="1">
        <v>579</v>
      </c>
      <c r="K4545" s="1">
        <v>13359</v>
      </c>
      <c r="L4545" s="1">
        <v>13938</v>
      </c>
      <c r="M4545" s="1">
        <v>579</v>
      </c>
      <c r="N4545" s="1">
        <v>13359</v>
      </c>
      <c r="O4545" s="1">
        <v>0</v>
      </c>
      <c r="P4545" s="1"/>
      <c r="Q4545" s="12"/>
      <c r="R4545" s="29">
        <f t="shared" si="213"/>
        <v>0</v>
      </c>
      <c r="S4545" t="str">
        <f t="shared" si="214"/>
        <v>OK</v>
      </c>
      <c r="T4545" s="10">
        <f>IFERROR(VLOOKUP(A4545,[1]!Tabla1[[#All],[Material]:[venta nueva]],38,FALSE),0)</f>
        <v>0</v>
      </c>
    </row>
    <row r="4546" spans="1:20" hidden="1" x14ac:dyDescent="0.35">
      <c r="A4546">
        <f t="shared" si="212"/>
        <v>1022607</v>
      </c>
      <c r="B4546" s="6" t="s">
        <v>1188</v>
      </c>
      <c r="C4546" s="7" t="s">
        <v>553</v>
      </c>
      <c r="D4546" s="7" t="s">
        <v>1095</v>
      </c>
      <c r="E4546" s="7" t="s">
        <v>318</v>
      </c>
      <c r="F4546" s="7" t="s">
        <v>319</v>
      </c>
      <c r="G4546" s="7" t="s">
        <v>1083</v>
      </c>
      <c r="H4546" s="7" t="s">
        <v>1044</v>
      </c>
      <c r="I4546" s="6" t="s">
        <v>12</v>
      </c>
      <c r="J4546" s="1">
        <v>-6935</v>
      </c>
      <c r="K4546" s="1">
        <v>28935</v>
      </c>
      <c r="L4546" s="1">
        <v>22000</v>
      </c>
      <c r="M4546" s="1">
        <v>-6935</v>
      </c>
      <c r="N4546" s="1">
        <v>28935</v>
      </c>
      <c r="O4546" s="1">
        <v>22000</v>
      </c>
      <c r="P4546" s="1">
        <v>22000</v>
      </c>
      <c r="Q4546" s="12"/>
      <c r="R4546" s="29">
        <f t="shared" si="213"/>
        <v>0</v>
      </c>
      <c r="S4546" t="str">
        <f t="shared" si="214"/>
        <v>OK</v>
      </c>
      <c r="T4546" s="10">
        <f>IFERROR(VLOOKUP(A4546,[1]!Tabla1[[#All],[Material]:[venta nueva]],38,FALSE),0)</f>
        <v>0</v>
      </c>
    </row>
    <row r="4547" spans="1:20" hidden="1" x14ac:dyDescent="0.35">
      <c r="A4547">
        <f t="shared" si="212"/>
        <v>1022637</v>
      </c>
      <c r="B4547" s="6" t="s">
        <v>1188</v>
      </c>
      <c r="C4547" s="7" t="s">
        <v>553</v>
      </c>
      <c r="D4547" s="7" t="s">
        <v>1095</v>
      </c>
      <c r="E4547" s="7" t="s">
        <v>326</v>
      </c>
      <c r="F4547" s="7" t="s">
        <v>327</v>
      </c>
      <c r="G4547" s="7" t="s">
        <v>1084</v>
      </c>
      <c r="H4547" s="7" t="s">
        <v>1028</v>
      </c>
      <c r="I4547" s="6" t="s">
        <v>14</v>
      </c>
      <c r="J4547" s="1">
        <v>63748</v>
      </c>
      <c r="K4547" s="1">
        <v>106233</v>
      </c>
      <c r="L4547" s="1">
        <v>120000</v>
      </c>
      <c r="M4547" s="1">
        <v>63748</v>
      </c>
      <c r="N4547" s="1">
        <v>106233</v>
      </c>
      <c r="O4547" s="1">
        <v>120000</v>
      </c>
      <c r="P4547" s="1">
        <v>72000</v>
      </c>
      <c r="Q4547" s="12"/>
      <c r="R4547" s="29">
        <f t="shared" si="213"/>
        <v>48000</v>
      </c>
      <c r="S4547" t="str">
        <f t="shared" si="214"/>
        <v>Sobre ingreso</v>
      </c>
      <c r="T4547" s="10">
        <f>IFERROR(VLOOKUP(A4547,[1]!Tabla1[[#All],[Material]:[venta nueva]],38,FALSE),0)</f>
        <v>0</v>
      </c>
    </row>
    <row r="4548" spans="1:20" hidden="1" x14ac:dyDescent="0.35">
      <c r="A4548">
        <f t="shared" si="212"/>
        <v>1022664</v>
      </c>
      <c r="B4548" s="6" t="s">
        <v>1188</v>
      </c>
      <c r="C4548" s="7" t="s">
        <v>553</v>
      </c>
      <c r="D4548" s="7" t="s">
        <v>1095</v>
      </c>
      <c r="E4548" s="7" t="s">
        <v>334</v>
      </c>
      <c r="F4548" s="7" t="s">
        <v>335</v>
      </c>
      <c r="G4548" s="7" t="s">
        <v>1075</v>
      </c>
      <c r="H4548" s="7" t="s">
        <v>1035</v>
      </c>
      <c r="I4548" s="6" t="s">
        <v>16</v>
      </c>
      <c r="J4548" s="1">
        <v>1785</v>
      </c>
      <c r="K4548" s="1">
        <v>18215</v>
      </c>
      <c r="L4548" s="1">
        <v>20000</v>
      </c>
      <c r="M4548" s="1">
        <v>1785</v>
      </c>
      <c r="N4548" s="1">
        <v>18215</v>
      </c>
      <c r="O4548" s="1">
        <v>20000</v>
      </c>
      <c r="P4548" s="1">
        <v>70000</v>
      </c>
      <c r="Q4548" s="12"/>
      <c r="R4548" s="29">
        <f t="shared" si="213"/>
        <v>-50000</v>
      </c>
      <c r="S4548" t="str">
        <f t="shared" si="214"/>
        <v>Pendiente de ingreso</v>
      </c>
      <c r="T4548" s="10">
        <f>IFERROR(VLOOKUP(A4548,[1]!Tabla1[[#All],[Material]:[venta nueva]],38,FALSE),0)</f>
        <v>0</v>
      </c>
    </row>
    <row r="4549" spans="1:20" hidden="1" x14ac:dyDescent="0.35">
      <c r="A4549">
        <f t="shared" si="212"/>
        <v>1022709</v>
      </c>
      <c r="B4549" s="6" t="s">
        <v>1188</v>
      </c>
      <c r="C4549" s="7" t="s">
        <v>553</v>
      </c>
      <c r="D4549" s="7" t="s">
        <v>1095</v>
      </c>
      <c r="E4549" s="7" t="s">
        <v>502</v>
      </c>
      <c r="F4549" s="7" t="s">
        <v>503</v>
      </c>
      <c r="G4549" s="7" t="s">
        <v>1076</v>
      </c>
      <c r="H4549" s="7" t="s">
        <v>1022</v>
      </c>
      <c r="I4549" s="6" t="s">
        <v>11</v>
      </c>
      <c r="J4549" s="1">
        <v>-51761</v>
      </c>
      <c r="K4549" s="1">
        <v>360000</v>
      </c>
      <c r="L4549" s="1">
        <v>336000</v>
      </c>
      <c r="M4549" s="1">
        <v>-51761</v>
      </c>
      <c r="N4549" s="1">
        <v>215000</v>
      </c>
      <c r="O4549" s="1">
        <v>191000</v>
      </c>
      <c r="P4549" s="1">
        <v>192000</v>
      </c>
      <c r="Q4549" s="12"/>
      <c r="R4549" s="29">
        <f t="shared" si="213"/>
        <v>-1000</v>
      </c>
      <c r="S4549" t="str">
        <f t="shared" si="214"/>
        <v>Pendiente de ingreso</v>
      </c>
      <c r="T4549" s="10">
        <f>IFERROR(VLOOKUP(A4549,[1]!Tabla1[[#All],[Material]:[venta nueva]],38,FALSE),0)</f>
        <v>0</v>
      </c>
    </row>
    <row r="4550" spans="1:20" hidden="1" x14ac:dyDescent="0.35">
      <c r="A4550">
        <f t="shared" ref="A4550:A4613" si="215">+E4550*1</f>
        <v>1022748</v>
      </c>
      <c r="B4550" s="6" t="s">
        <v>1188</v>
      </c>
      <c r="C4550" s="7" t="s">
        <v>553</v>
      </c>
      <c r="D4550" s="7" t="s">
        <v>1095</v>
      </c>
      <c r="E4550" s="7" t="s">
        <v>336</v>
      </c>
      <c r="F4550" s="7" t="s">
        <v>337</v>
      </c>
      <c r="G4550" s="7" t="s">
        <v>1069</v>
      </c>
      <c r="H4550" s="7" t="s">
        <v>1033</v>
      </c>
      <c r="I4550" s="6" t="s">
        <v>14</v>
      </c>
      <c r="J4550" s="1">
        <v>0</v>
      </c>
      <c r="K4550" s="1">
        <v>204511</v>
      </c>
      <c r="L4550" s="1">
        <v>216000</v>
      </c>
      <c r="M4550" s="1">
        <v>0</v>
      </c>
      <c r="N4550" s="1">
        <v>229511</v>
      </c>
      <c r="O4550" s="1">
        <v>240000</v>
      </c>
      <c r="P4550" s="1">
        <v>96000</v>
      </c>
      <c r="Q4550" s="12"/>
      <c r="R4550" s="29">
        <f t="shared" si="213"/>
        <v>144000</v>
      </c>
      <c r="S4550" t="str">
        <f t="shared" si="214"/>
        <v>Sobre ingreso</v>
      </c>
      <c r="T4550" s="10">
        <f>IFERROR(VLOOKUP(A4550,[1]!Tabla1[[#All],[Material]:[venta nueva]],38,FALSE),0)</f>
        <v>0</v>
      </c>
    </row>
    <row r="4551" spans="1:20" hidden="1" x14ac:dyDescent="0.35">
      <c r="A4551">
        <f t="shared" si="215"/>
        <v>1022781</v>
      </c>
      <c r="B4551" s="6" t="s">
        <v>1188</v>
      </c>
      <c r="C4551" s="7" t="s">
        <v>553</v>
      </c>
      <c r="D4551" s="7" t="s">
        <v>1095</v>
      </c>
      <c r="E4551" s="7" t="s">
        <v>346</v>
      </c>
      <c r="F4551" s="7" t="s">
        <v>347</v>
      </c>
      <c r="G4551" s="7" t="s">
        <v>1069</v>
      </c>
      <c r="H4551" s="7" t="s">
        <v>1016</v>
      </c>
      <c r="I4551" s="6" t="s">
        <v>11</v>
      </c>
      <c r="J4551" s="1">
        <v>-15300</v>
      </c>
      <c r="K4551" s="1">
        <v>12360</v>
      </c>
      <c r="L4551" s="1">
        <v>0</v>
      </c>
      <c r="M4551" s="1">
        <v>-15300</v>
      </c>
      <c r="N4551" s="1">
        <v>12360</v>
      </c>
      <c r="O4551" s="1">
        <v>11567</v>
      </c>
      <c r="P4551" s="1">
        <v>7711.2</v>
      </c>
      <c r="Q4551" s="12"/>
      <c r="R4551" s="29">
        <f t="shared" si="213"/>
        <v>3855.8</v>
      </c>
      <c r="S4551" t="str">
        <f t="shared" si="214"/>
        <v>Sobre ingreso</v>
      </c>
      <c r="T4551" s="10">
        <f>IFERROR(VLOOKUP(A4551,[1]!Tabla1[[#All],[Material]:[venta nueva]],38,FALSE),0)</f>
        <v>0</v>
      </c>
    </row>
    <row r="4552" spans="1:20" hidden="1" x14ac:dyDescent="0.35">
      <c r="A4552">
        <f t="shared" si="215"/>
        <v>1022782</v>
      </c>
      <c r="B4552" s="6" t="s">
        <v>1188</v>
      </c>
      <c r="C4552" s="7" t="s">
        <v>553</v>
      </c>
      <c r="D4552" s="7" t="s">
        <v>1095</v>
      </c>
      <c r="E4552" s="7" t="s">
        <v>348</v>
      </c>
      <c r="F4552" s="7" t="s">
        <v>349</v>
      </c>
      <c r="G4552" s="7" t="s">
        <v>1069</v>
      </c>
      <c r="H4552" s="7" t="s">
        <v>1016</v>
      </c>
      <c r="I4552" s="6" t="s">
        <v>11</v>
      </c>
      <c r="J4552" s="1"/>
      <c r="K4552" s="1"/>
      <c r="L4552" s="1"/>
      <c r="M4552" s="1">
        <v>0</v>
      </c>
      <c r="N4552" s="1">
        <v>0</v>
      </c>
      <c r="O4552" s="1">
        <v>12192</v>
      </c>
      <c r="P4552" s="1">
        <v>12192</v>
      </c>
      <c r="Q4552" s="12"/>
      <c r="R4552" s="29">
        <f t="shared" ref="R4552:R4615" si="216">+O4552-P4552</f>
        <v>0</v>
      </c>
      <c r="S4552" t="str">
        <f t="shared" ref="S4552:S4615" si="217">IF(R4552&gt;0,"Sobre ingreso",IF(R4552&lt;0,"Pendiente de ingreso","OK"))</f>
        <v>OK</v>
      </c>
      <c r="T4552" s="10">
        <f>IFERROR(VLOOKUP(A4552,[1]!Tabla1[[#All],[Material]:[venta nueva]],38,FALSE),0)</f>
        <v>0</v>
      </c>
    </row>
    <row r="4553" spans="1:20" hidden="1" x14ac:dyDescent="0.35">
      <c r="A4553">
        <f t="shared" si="215"/>
        <v>1022782</v>
      </c>
      <c r="B4553" s="6" t="s">
        <v>1188</v>
      </c>
      <c r="C4553" s="7" t="s">
        <v>553</v>
      </c>
      <c r="D4553" s="7" t="s">
        <v>1095</v>
      </c>
      <c r="E4553" s="7" t="s">
        <v>348</v>
      </c>
      <c r="F4553" s="7" t="s">
        <v>349</v>
      </c>
      <c r="G4553" s="7" t="s">
        <v>1069</v>
      </c>
      <c r="H4553" s="7" t="s">
        <v>1016</v>
      </c>
      <c r="I4553" s="6" t="s">
        <v>13</v>
      </c>
      <c r="J4553" s="1">
        <v>-27360</v>
      </c>
      <c r="K4553" s="1">
        <v>3890</v>
      </c>
      <c r="L4553" s="1">
        <v>0</v>
      </c>
      <c r="M4553" s="1">
        <v>-27360</v>
      </c>
      <c r="N4553" s="1">
        <v>3890</v>
      </c>
      <c r="O4553" s="1">
        <v>0</v>
      </c>
      <c r="P4553" s="1"/>
      <c r="Q4553" s="12"/>
      <c r="R4553" s="29">
        <f t="shared" si="216"/>
        <v>0</v>
      </c>
      <c r="S4553" t="str">
        <f t="shared" si="217"/>
        <v>OK</v>
      </c>
      <c r="T4553" s="10">
        <f>IFERROR(VLOOKUP(A4553,[1]!Tabla1[[#All],[Material]:[venta nueva]],38,FALSE),0)</f>
        <v>0</v>
      </c>
    </row>
    <row r="4554" spans="1:20" hidden="1" x14ac:dyDescent="0.35">
      <c r="A4554">
        <f t="shared" si="215"/>
        <v>1022783</v>
      </c>
      <c r="B4554" s="6" t="s">
        <v>1188</v>
      </c>
      <c r="C4554" s="7" t="s">
        <v>553</v>
      </c>
      <c r="D4554" s="7" t="s">
        <v>1095</v>
      </c>
      <c r="E4554" s="7" t="s">
        <v>350</v>
      </c>
      <c r="F4554" s="7" t="s">
        <v>351</v>
      </c>
      <c r="G4554" s="7" t="s">
        <v>1069</v>
      </c>
      <c r="H4554" s="7" t="s">
        <v>1016</v>
      </c>
      <c r="I4554" s="6" t="s">
        <v>11</v>
      </c>
      <c r="J4554" s="1">
        <v>-24480</v>
      </c>
      <c r="K4554" s="1">
        <v>0</v>
      </c>
      <c r="L4554" s="1">
        <v>0</v>
      </c>
      <c r="M4554" s="1">
        <v>-24480</v>
      </c>
      <c r="N4554" s="1">
        <v>0</v>
      </c>
      <c r="O4554" s="1">
        <v>12384</v>
      </c>
      <c r="P4554" s="1">
        <v>12384</v>
      </c>
      <c r="Q4554" s="12"/>
      <c r="R4554" s="29">
        <f t="shared" si="216"/>
        <v>0</v>
      </c>
      <c r="S4554" t="str">
        <f t="shared" si="217"/>
        <v>OK</v>
      </c>
      <c r="T4554" s="10">
        <f>IFERROR(VLOOKUP(A4554,[1]!Tabla1[[#All],[Material]:[venta nueva]],38,FALSE),0)</f>
        <v>0</v>
      </c>
    </row>
    <row r="4555" spans="1:20" hidden="1" x14ac:dyDescent="0.35">
      <c r="A4555">
        <f t="shared" si="215"/>
        <v>1022784</v>
      </c>
      <c r="B4555" s="6" t="s">
        <v>1188</v>
      </c>
      <c r="C4555" s="7" t="s">
        <v>553</v>
      </c>
      <c r="D4555" s="7" t="s">
        <v>1095</v>
      </c>
      <c r="E4555" s="7" t="s">
        <v>649</v>
      </c>
      <c r="F4555" s="7" t="s">
        <v>650</v>
      </c>
      <c r="G4555" s="7" t="s">
        <v>1069</v>
      </c>
      <c r="H4555" s="7" t="s">
        <v>1016</v>
      </c>
      <c r="I4555" s="6" t="s">
        <v>11</v>
      </c>
      <c r="J4555" s="1">
        <v>-6075</v>
      </c>
      <c r="K4555" s="1">
        <v>6075</v>
      </c>
      <c r="L4555" s="1">
        <v>0</v>
      </c>
      <c r="M4555" s="1">
        <v>-6075</v>
      </c>
      <c r="N4555" s="1">
        <v>6075</v>
      </c>
      <c r="O4555" s="1">
        <v>0</v>
      </c>
      <c r="P4555" s="1"/>
      <c r="Q4555" s="12"/>
      <c r="R4555" s="29">
        <f t="shared" si="216"/>
        <v>0</v>
      </c>
      <c r="S4555" t="str">
        <f t="shared" si="217"/>
        <v>OK</v>
      </c>
      <c r="T4555" s="10">
        <f>IFERROR(VLOOKUP(A4555,[1]!Tabla1[[#All],[Material]:[venta nueva]],38,FALSE),0)</f>
        <v>0</v>
      </c>
    </row>
    <row r="4556" spans="1:20" hidden="1" x14ac:dyDescent="0.35">
      <c r="A4556">
        <f t="shared" si="215"/>
        <v>1022786</v>
      </c>
      <c r="B4556" s="6" t="s">
        <v>1188</v>
      </c>
      <c r="C4556" s="7" t="s">
        <v>553</v>
      </c>
      <c r="D4556" s="7" t="s">
        <v>1095</v>
      </c>
      <c r="E4556" s="7" t="s">
        <v>599</v>
      </c>
      <c r="F4556" s="7" t="s">
        <v>600</v>
      </c>
      <c r="G4556" s="7" t="s">
        <v>1069</v>
      </c>
      <c r="H4556" s="7" t="s">
        <v>1016</v>
      </c>
      <c r="I4556" s="6" t="s">
        <v>11</v>
      </c>
      <c r="J4556" s="1">
        <v>0</v>
      </c>
      <c r="K4556" s="1">
        <v>300</v>
      </c>
      <c r="L4556" s="1">
        <v>300</v>
      </c>
      <c r="M4556" s="1">
        <v>0</v>
      </c>
      <c r="N4556" s="1">
        <v>300</v>
      </c>
      <c r="O4556" s="1">
        <v>0</v>
      </c>
      <c r="P4556" s="1"/>
      <c r="Q4556" s="12"/>
      <c r="R4556" s="29">
        <f t="shared" si="216"/>
        <v>0</v>
      </c>
      <c r="S4556" t="str">
        <f t="shared" si="217"/>
        <v>OK</v>
      </c>
      <c r="T4556" s="10">
        <f>IFERROR(VLOOKUP(A4556,[1]!Tabla1[[#All],[Material]:[venta nueva]],38,FALSE),0)</f>
        <v>0</v>
      </c>
    </row>
    <row r="4557" spans="1:20" hidden="1" x14ac:dyDescent="0.35">
      <c r="A4557">
        <f t="shared" si="215"/>
        <v>1022820</v>
      </c>
      <c r="B4557" s="6" t="s">
        <v>1188</v>
      </c>
      <c r="C4557" s="7" t="s">
        <v>553</v>
      </c>
      <c r="D4557" s="7" t="s">
        <v>1095</v>
      </c>
      <c r="E4557" s="7" t="s">
        <v>1392</v>
      </c>
      <c r="F4557" s="7" t="s">
        <v>1393</v>
      </c>
      <c r="G4557" s="7" t="s">
        <v>1077</v>
      </c>
      <c r="H4557" s="7" t="s">
        <v>1005</v>
      </c>
      <c r="I4557" s="6" t="s">
        <v>11</v>
      </c>
      <c r="J4557" s="1"/>
      <c r="K4557" s="1"/>
      <c r="L4557" s="1"/>
      <c r="M4557" s="1"/>
      <c r="N4557" s="1"/>
      <c r="O4557" s="1"/>
      <c r="P4557" s="1">
        <v>30</v>
      </c>
      <c r="Q4557" s="12"/>
      <c r="R4557" s="29">
        <f t="shared" si="216"/>
        <v>-30</v>
      </c>
      <c r="S4557" t="str">
        <f t="shared" si="217"/>
        <v>Pendiente de ingreso</v>
      </c>
      <c r="T4557" s="10">
        <f>IFERROR(VLOOKUP(A4557,[1]!Tabla1[[#All],[Material]:[venta nueva]],38,FALSE),0)</f>
        <v>0</v>
      </c>
    </row>
    <row r="4558" spans="1:20" hidden="1" x14ac:dyDescent="0.35">
      <c r="A4558">
        <f t="shared" si="215"/>
        <v>1022825</v>
      </c>
      <c r="B4558" s="6" t="s">
        <v>1188</v>
      </c>
      <c r="C4558" s="7" t="s">
        <v>553</v>
      </c>
      <c r="D4558" s="7" t="s">
        <v>1095</v>
      </c>
      <c r="E4558" s="7" t="s">
        <v>1364</v>
      </c>
      <c r="F4558" s="7" t="s">
        <v>416</v>
      </c>
      <c r="G4558" s="7" t="s">
        <v>990</v>
      </c>
      <c r="H4558" s="7" t="s">
        <v>990</v>
      </c>
      <c r="I4558" s="6" t="s">
        <v>11</v>
      </c>
      <c r="J4558" s="1"/>
      <c r="K4558" s="1"/>
      <c r="L4558" s="1"/>
      <c r="M4558" s="1"/>
      <c r="N4558" s="1"/>
      <c r="O4558" s="1"/>
      <c r="P4558" s="1">
        <v>60</v>
      </c>
      <c r="Q4558" s="12"/>
      <c r="R4558" s="29">
        <f t="shared" si="216"/>
        <v>-60</v>
      </c>
      <c r="S4558" t="str">
        <f t="shared" si="217"/>
        <v>Pendiente de ingreso</v>
      </c>
      <c r="T4558" s="10">
        <f>IFERROR(VLOOKUP(A4558,[1]!Tabla1[[#All],[Material]:[venta nueva]],38,FALSE),0)</f>
        <v>0</v>
      </c>
    </row>
    <row r="4559" spans="1:20" hidden="1" x14ac:dyDescent="0.35">
      <c r="A4559">
        <f t="shared" si="215"/>
        <v>1022842</v>
      </c>
      <c r="B4559" s="6" t="s">
        <v>1188</v>
      </c>
      <c r="C4559" s="7" t="s">
        <v>553</v>
      </c>
      <c r="D4559" s="7" t="s">
        <v>1095</v>
      </c>
      <c r="E4559" s="7" t="s">
        <v>1193</v>
      </c>
      <c r="F4559" s="7" t="s">
        <v>1194</v>
      </c>
      <c r="G4559" s="7" t="s">
        <v>1081</v>
      </c>
      <c r="H4559" s="7" t="s">
        <v>1195</v>
      </c>
      <c r="I4559" s="6" t="s">
        <v>11</v>
      </c>
      <c r="J4559" s="1">
        <v>0</v>
      </c>
      <c r="K4559" s="1">
        <v>24000</v>
      </c>
      <c r="L4559" s="1">
        <v>24000</v>
      </c>
      <c r="M4559" s="1">
        <v>0</v>
      </c>
      <c r="N4559" s="1">
        <v>24000</v>
      </c>
      <c r="O4559" s="1">
        <v>24000</v>
      </c>
      <c r="P4559" s="1"/>
      <c r="Q4559" s="12"/>
      <c r="R4559" s="29">
        <f t="shared" si="216"/>
        <v>24000</v>
      </c>
      <c r="S4559" t="str">
        <f t="shared" si="217"/>
        <v>Sobre ingreso</v>
      </c>
      <c r="T4559" s="10">
        <f>IFERROR(VLOOKUP(A4559,[1]!Tabla1[[#All],[Material]:[venta nueva]],38,FALSE),0)</f>
        <v>0</v>
      </c>
    </row>
    <row r="4560" spans="1:20" hidden="1" x14ac:dyDescent="0.35">
      <c r="A4560">
        <f t="shared" si="215"/>
        <v>1022844</v>
      </c>
      <c r="B4560" s="6" t="s">
        <v>1188</v>
      </c>
      <c r="C4560" s="7" t="s">
        <v>553</v>
      </c>
      <c r="D4560" s="7" t="s">
        <v>1095</v>
      </c>
      <c r="E4560" s="7" t="s">
        <v>1196</v>
      </c>
      <c r="F4560" s="7" t="s">
        <v>1197</v>
      </c>
      <c r="G4560" s="7" t="s">
        <v>1081</v>
      </c>
      <c r="H4560" s="7" t="s">
        <v>1010</v>
      </c>
      <c r="I4560" s="6" t="s">
        <v>11</v>
      </c>
      <c r="J4560" s="1">
        <v>0</v>
      </c>
      <c r="K4560" s="1">
        <v>24000</v>
      </c>
      <c r="L4560" s="1">
        <v>24000</v>
      </c>
      <c r="M4560" s="1">
        <v>0</v>
      </c>
      <c r="N4560" s="1">
        <v>24000</v>
      </c>
      <c r="O4560" s="1">
        <v>24000</v>
      </c>
      <c r="P4560" s="1">
        <v>24000</v>
      </c>
      <c r="Q4560" s="12"/>
      <c r="R4560" s="29">
        <f t="shared" si="216"/>
        <v>0</v>
      </c>
      <c r="S4560" t="str">
        <f t="shared" si="217"/>
        <v>OK</v>
      </c>
      <c r="T4560" s="10">
        <f>IFERROR(VLOOKUP(A4560,[1]!Tabla1[[#All],[Material]:[venta nueva]],38,FALSE),0)</f>
        <v>0</v>
      </c>
    </row>
    <row r="4561" spans="1:20" hidden="1" x14ac:dyDescent="0.35">
      <c r="A4561">
        <f t="shared" si="215"/>
        <v>1022847</v>
      </c>
      <c r="B4561" s="6" t="s">
        <v>1188</v>
      </c>
      <c r="C4561" s="7" t="s">
        <v>553</v>
      </c>
      <c r="D4561" s="7" t="s">
        <v>1095</v>
      </c>
      <c r="E4561" s="7" t="s">
        <v>354</v>
      </c>
      <c r="F4561" s="7" t="s">
        <v>355</v>
      </c>
      <c r="G4561" s="7" t="s">
        <v>1082</v>
      </c>
      <c r="H4561" s="7" t="s">
        <v>1013</v>
      </c>
      <c r="I4561" s="6" t="s">
        <v>11</v>
      </c>
      <c r="J4561" s="1">
        <v>3614</v>
      </c>
      <c r="K4561" s="1">
        <v>92386</v>
      </c>
      <c r="L4561" s="1">
        <v>0</v>
      </c>
      <c r="M4561" s="1">
        <v>3614</v>
      </c>
      <c r="N4561" s="1">
        <v>40000</v>
      </c>
      <c r="O4561" s="1">
        <v>24000</v>
      </c>
      <c r="P4561" s="1">
        <v>24000</v>
      </c>
      <c r="Q4561" s="12"/>
      <c r="R4561" s="29">
        <f t="shared" si="216"/>
        <v>0</v>
      </c>
      <c r="S4561" t="str">
        <f t="shared" si="217"/>
        <v>OK</v>
      </c>
      <c r="T4561" s="10">
        <f>IFERROR(VLOOKUP(A4561,[1]!Tabla1[[#All],[Material]:[venta nueva]],38,FALSE),0)</f>
        <v>0</v>
      </c>
    </row>
    <row r="4562" spans="1:20" hidden="1" x14ac:dyDescent="0.35">
      <c r="A4562">
        <f t="shared" si="215"/>
        <v>1022851</v>
      </c>
      <c r="B4562" s="6" t="s">
        <v>1188</v>
      </c>
      <c r="C4562" s="7" t="s">
        <v>553</v>
      </c>
      <c r="D4562" s="7" t="s">
        <v>1095</v>
      </c>
      <c r="E4562" s="7" t="s">
        <v>1172</v>
      </c>
      <c r="F4562" s="7" t="s">
        <v>356</v>
      </c>
      <c r="G4562" s="7" t="s">
        <v>1077</v>
      </c>
      <c r="H4562" s="7" t="s">
        <v>1023</v>
      </c>
      <c r="I4562" s="6" t="s">
        <v>14</v>
      </c>
      <c r="J4562" s="1"/>
      <c r="K4562" s="1"/>
      <c r="L4562" s="1"/>
      <c r="M4562" s="1"/>
      <c r="N4562" s="1"/>
      <c r="O4562" s="1"/>
      <c r="P4562" s="1">
        <v>48000</v>
      </c>
      <c r="Q4562" s="12"/>
      <c r="R4562" s="29">
        <f t="shared" si="216"/>
        <v>-48000</v>
      </c>
      <c r="S4562" t="str">
        <f t="shared" si="217"/>
        <v>Pendiente de ingreso</v>
      </c>
      <c r="T4562" s="10">
        <f>IFERROR(VLOOKUP(A4562,[1]!Tabla1[[#All],[Material]:[venta nueva]],38,FALSE),0)</f>
        <v>0</v>
      </c>
    </row>
    <row r="4563" spans="1:20" hidden="1" x14ac:dyDescent="0.35">
      <c r="A4563">
        <f t="shared" si="215"/>
        <v>1022855</v>
      </c>
      <c r="B4563" s="6" t="s">
        <v>1188</v>
      </c>
      <c r="C4563" s="7" t="s">
        <v>553</v>
      </c>
      <c r="D4563" s="7" t="s">
        <v>1095</v>
      </c>
      <c r="E4563" s="7" t="s">
        <v>358</v>
      </c>
      <c r="F4563" s="7" t="s">
        <v>315</v>
      </c>
      <c r="G4563" s="7" t="s">
        <v>1078</v>
      </c>
      <c r="H4563" s="7" t="s">
        <v>1021</v>
      </c>
      <c r="I4563" s="6" t="s">
        <v>11</v>
      </c>
      <c r="J4563" s="1">
        <v>1021</v>
      </c>
      <c r="K4563" s="1">
        <v>17505</v>
      </c>
      <c r="L4563" s="1">
        <v>24000</v>
      </c>
      <c r="M4563" s="1">
        <v>1021</v>
      </c>
      <c r="N4563" s="1">
        <v>17505</v>
      </c>
      <c r="O4563" s="1">
        <v>24000</v>
      </c>
      <c r="P4563" s="1">
        <v>24000</v>
      </c>
      <c r="Q4563" s="12"/>
      <c r="R4563" s="29">
        <f t="shared" si="216"/>
        <v>0</v>
      </c>
      <c r="S4563" t="str">
        <f t="shared" si="217"/>
        <v>OK</v>
      </c>
      <c r="T4563" s="10">
        <f>IFERROR(VLOOKUP(A4563,[1]!Tabla1[[#All],[Material]:[venta nueva]],38,FALSE),0)</f>
        <v>0</v>
      </c>
    </row>
    <row r="4564" spans="1:20" hidden="1" x14ac:dyDescent="0.35">
      <c r="A4564">
        <f t="shared" si="215"/>
        <v>1022856</v>
      </c>
      <c r="B4564" s="6" t="s">
        <v>1188</v>
      </c>
      <c r="C4564" s="7" t="s">
        <v>553</v>
      </c>
      <c r="D4564" s="7" t="s">
        <v>1095</v>
      </c>
      <c r="E4564" s="7" t="s">
        <v>359</v>
      </c>
      <c r="F4564" s="7" t="s">
        <v>360</v>
      </c>
      <c r="G4564" s="7" t="s">
        <v>1078</v>
      </c>
      <c r="H4564" s="7" t="s">
        <v>1009</v>
      </c>
      <c r="I4564" s="6" t="s">
        <v>14</v>
      </c>
      <c r="J4564" s="1">
        <v>-19223</v>
      </c>
      <c r="K4564" s="1">
        <v>48653</v>
      </c>
      <c r="L4564" s="1">
        <v>24000</v>
      </c>
      <c r="M4564" s="1">
        <v>-19223</v>
      </c>
      <c r="N4564" s="1">
        <v>85653</v>
      </c>
      <c r="O4564" s="1">
        <v>48000</v>
      </c>
      <c r="P4564" s="1">
        <v>72000</v>
      </c>
      <c r="Q4564" s="12"/>
      <c r="R4564" s="29">
        <f t="shared" si="216"/>
        <v>-24000</v>
      </c>
      <c r="S4564" t="str">
        <f t="shared" si="217"/>
        <v>Pendiente de ingreso</v>
      </c>
      <c r="T4564" s="10">
        <f>IFERROR(VLOOKUP(A4564,[1]!Tabla1[[#All],[Material]:[venta nueva]],38,FALSE),0)</f>
        <v>0</v>
      </c>
    </row>
    <row r="4565" spans="1:20" hidden="1" x14ac:dyDescent="0.35">
      <c r="A4565">
        <f t="shared" si="215"/>
        <v>1022869</v>
      </c>
      <c r="B4565" s="6" t="s">
        <v>1188</v>
      </c>
      <c r="C4565" s="7" t="s">
        <v>553</v>
      </c>
      <c r="D4565" s="7" t="s">
        <v>1095</v>
      </c>
      <c r="E4565" s="7" t="s">
        <v>513</v>
      </c>
      <c r="F4565" s="7" t="s">
        <v>514</v>
      </c>
      <c r="G4565" s="7" t="s">
        <v>1084</v>
      </c>
      <c r="H4565" s="7" t="s">
        <v>1017</v>
      </c>
      <c r="I4565" s="6" t="s">
        <v>16</v>
      </c>
      <c r="J4565" s="1">
        <v>190</v>
      </c>
      <c r="K4565" s="1">
        <v>0</v>
      </c>
      <c r="L4565" s="1">
        <v>0</v>
      </c>
      <c r="M4565" s="1">
        <v>190</v>
      </c>
      <c r="N4565" s="1">
        <v>0</v>
      </c>
      <c r="O4565" s="1">
        <v>0</v>
      </c>
      <c r="P4565" s="1"/>
      <c r="Q4565" s="12"/>
      <c r="R4565" s="29">
        <f t="shared" si="216"/>
        <v>0</v>
      </c>
      <c r="S4565" t="str">
        <f t="shared" si="217"/>
        <v>OK</v>
      </c>
      <c r="T4565" s="10">
        <f>IFERROR(VLOOKUP(A4565,[1]!Tabla1[[#All],[Material]:[venta nueva]],38,FALSE),0)</f>
        <v>0</v>
      </c>
    </row>
    <row r="4566" spans="1:20" hidden="1" x14ac:dyDescent="0.35">
      <c r="A4566">
        <f t="shared" si="215"/>
        <v>1022885</v>
      </c>
      <c r="B4566" s="6" t="s">
        <v>1188</v>
      </c>
      <c r="C4566" s="7" t="s">
        <v>553</v>
      </c>
      <c r="D4566" s="7" t="s">
        <v>1095</v>
      </c>
      <c r="E4566" s="7" t="s">
        <v>371</v>
      </c>
      <c r="F4566" s="7" t="s">
        <v>372</v>
      </c>
      <c r="G4566" s="7" t="s">
        <v>1082</v>
      </c>
      <c r="H4566" s="7" t="s">
        <v>1013</v>
      </c>
      <c r="I4566" s="6" t="s">
        <v>12</v>
      </c>
      <c r="J4566" s="1">
        <v>-57038</v>
      </c>
      <c r="K4566" s="1">
        <v>598000</v>
      </c>
      <c r="L4566" s="1">
        <v>550000</v>
      </c>
      <c r="M4566" s="1">
        <v>-57038</v>
      </c>
      <c r="N4566" s="1">
        <v>607038</v>
      </c>
      <c r="O4566" s="1">
        <v>550000</v>
      </c>
      <c r="P4566" s="1">
        <v>550000</v>
      </c>
      <c r="Q4566" s="12"/>
      <c r="R4566" s="29">
        <f t="shared" si="216"/>
        <v>0</v>
      </c>
      <c r="S4566" t="str">
        <f t="shared" si="217"/>
        <v>OK</v>
      </c>
      <c r="T4566" s="10">
        <f>IFERROR(VLOOKUP(A4566,[1]!Tabla1[[#All],[Material]:[venta nueva]],38,FALSE),0)</f>
        <v>0</v>
      </c>
    </row>
    <row r="4567" spans="1:20" hidden="1" x14ac:dyDescent="0.35">
      <c r="A4567">
        <f t="shared" si="215"/>
        <v>1022887</v>
      </c>
      <c r="B4567" s="6" t="s">
        <v>1188</v>
      </c>
      <c r="C4567" s="7" t="s">
        <v>553</v>
      </c>
      <c r="D4567" s="7" t="s">
        <v>1095</v>
      </c>
      <c r="E4567" s="7" t="s">
        <v>373</v>
      </c>
      <c r="F4567" s="7" t="s">
        <v>374</v>
      </c>
      <c r="G4567" s="7" t="s">
        <v>1082</v>
      </c>
      <c r="H4567" s="7" t="s">
        <v>1013</v>
      </c>
      <c r="I4567" s="6" t="s">
        <v>12</v>
      </c>
      <c r="J4567" s="1">
        <v>-10799</v>
      </c>
      <c r="K4567" s="1">
        <v>264000</v>
      </c>
      <c r="L4567" s="1">
        <v>253201</v>
      </c>
      <c r="M4567" s="1">
        <v>-10799</v>
      </c>
      <c r="N4567" s="1">
        <v>284275</v>
      </c>
      <c r="O4567" s="1">
        <v>253000</v>
      </c>
      <c r="P4567" s="1">
        <v>253000</v>
      </c>
      <c r="Q4567" s="12"/>
      <c r="R4567" s="29">
        <f t="shared" si="216"/>
        <v>0</v>
      </c>
      <c r="S4567" t="str">
        <f t="shared" si="217"/>
        <v>OK</v>
      </c>
      <c r="T4567" s="10">
        <f>IFERROR(VLOOKUP(A4567,[1]!Tabla1[[#All],[Material]:[venta nueva]],38,FALSE),0)</f>
        <v>0</v>
      </c>
    </row>
    <row r="4568" spans="1:20" hidden="1" x14ac:dyDescent="0.35">
      <c r="A4568">
        <f t="shared" si="215"/>
        <v>1022901</v>
      </c>
      <c r="B4568" s="6" t="s">
        <v>1188</v>
      </c>
      <c r="C4568" s="7" t="s">
        <v>553</v>
      </c>
      <c r="D4568" s="7" t="s">
        <v>1095</v>
      </c>
      <c r="E4568" s="7" t="s">
        <v>481</v>
      </c>
      <c r="F4568" s="7" t="s">
        <v>482</v>
      </c>
      <c r="G4568" s="7" t="s">
        <v>1082</v>
      </c>
      <c r="H4568" s="7" t="s">
        <v>1013</v>
      </c>
      <c r="I4568" s="6" t="s">
        <v>16</v>
      </c>
      <c r="J4568" s="1">
        <v>1609</v>
      </c>
      <c r="K4568" s="1">
        <v>8391</v>
      </c>
      <c r="L4568" s="1">
        <v>10000</v>
      </c>
      <c r="M4568" s="1">
        <v>1609</v>
      </c>
      <c r="N4568" s="1">
        <v>8391</v>
      </c>
      <c r="O4568" s="1">
        <v>10000</v>
      </c>
      <c r="P4568" s="1">
        <v>10000</v>
      </c>
      <c r="Q4568" s="12"/>
      <c r="R4568" s="29">
        <f t="shared" si="216"/>
        <v>0</v>
      </c>
      <c r="S4568" t="str">
        <f t="shared" si="217"/>
        <v>OK</v>
      </c>
      <c r="T4568" s="10">
        <f>IFERROR(VLOOKUP(A4568,[1]!Tabla1[[#All],[Material]:[venta nueva]],38,FALSE),0)</f>
        <v>0</v>
      </c>
    </row>
    <row r="4569" spans="1:20" hidden="1" x14ac:dyDescent="0.35">
      <c r="A4569">
        <f t="shared" si="215"/>
        <v>1022919</v>
      </c>
      <c r="B4569" s="6" t="s">
        <v>1188</v>
      </c>
      <c r="C4569" s="7" t="s">
        <v>553</v>
      </c>
      <c r="D4569" s="7" t="s">
        <v>1095</v>
      </c>
      <c r="E4569" s="7" t="s">
        <v>378</v>
      </c>
      <c r="F4569" s="7" t="s">
        <v>379</v>
      </c>
      <c r="G4569" s="7" t="s">
        <v>1075</v>
      </c>
      <c r="H4569" s="7" t="s">
        <v>1003</v>
      </c>
      <c r="I4569" s="6" t="s">
        <v>16</v>
      </c>
      <c r="J4569" s="1">
        <v>3804</v>
      </c>
      <c r="K4569" s="1">
        <v>20196</v>
      </c>
      <c r="L4569" s="1">
        <v>24000</v>
      </c>
      <c r="M4569" s="1">
        <v>3804</v>
      </c>
      <c r="N4569" s="1">
        <v>20196</v>
      </c>
      <c r="O4569" s="1">
        <v>24000</v>
      </c>
      <c r="P4569" s="1">
        <v>24000</v>
      </c>
      <c r="Q4569" s="12"/>
      <c r="R4569" s="29">
        <f t="shared" si="216"/>
        <v>0</v>
      </c>
      <c r="S4569" t="str">
        <f t="shared" si="217"/>
        <v>OK</v>
      </c>
      <c r="T4569" s="10">
        <f>IFERROR(VLOOKUP(A4569,[1]!Tabla1[[#All],[Material]:[venta nueva]],38,FALSE),0)</f>
        <v>0</v>
      </c>
    </row>
    <row r="4570" spans="1:20" hidden="1" x14ac:dyDescent="0.35">
      <c r="A4570">
        <f t="shared" si="215"/>
        <v>1022920</v>
      </c>
      <c r="B4570" s="6" t="s">
        <v>1188</v>
      </c>
      <c r="C4570" s="7" t="s">
        <v>553</v>
      </c>
      <c r="D4570" s="7" t="s">
        <v>1095</v>
      </c>
      <c r="E4570" s="7" t="s">
        <v>380</v>
      </c>
      <c r="F4570" s="7" t="s">
        <v>381</v>
      </c>
      <c r="G4570" s="7" t="s">
        <v>1078</v>
      </c>
      <c r="H4570" s="7" t="s">
        <v>1009</v>
      </c>
      <c r="I4570" s="6" t="s">
        <v>11</v>
      </c>
      <c r="J4570" s="1">
        <v>-24000</v>
      </c>
      <c r="K4570" s="1">
        <v>21456</v>
      </c>
      <c r="L4570" s="1">
        <v>0</v>
      </c>
      <c r="M4570" s="1">
        <v>-24000</v>
      </c>
      <c r="N4570" s="1">
        <v>21068</v>
      </c>
      <c r="O4570" s="1">
        <v>0</v>
      </c>
      <c r="P4570" s="1"/>
      <c r="Q4570" s="12"/>
      <c r="R4570" s="29">
        <f t="shared" si="216"/>
        <v>0</v>
      </c>
      <c r="S4570" t="str">
        <f t="shared" si="217"/>
        <v>OK</v>
      </c>
      <c r="T4570" s="10">
        <f>IFERROR(VLOOKUP(A4570,[1]!Tabla1[[#All],[Material]:[venta nueva]],38,FALSE),0)</f>
        <v>0</v>
      </c>
    </row>
    <row r="4571" spans="1:20" hidden="1" x14ac:dyDescent="0.35">
      <c r="A4571">
        <f t="shared" si="215"/>
        <v>1022921</v>
      </c>
      <c r="B4571" s="6" t="s">
        <v>1188</v>
      </c>
      <c r="C4571" s="7" t="s">
        <v>553</v>
      </c>
      <c r="D4571" s="7" t="s">
        <v>1095</v>
      </c>
      <c r="E4571" s="7" t="s">
        <v>382</v>
      </c>
      <c r="F4571" s="7" t="s">
        <v>383</v>
      </c>
      <c r="G4571" s="7" t="s">
        <v>1078</v>
      </c>
      <c r="H4571" s="7" t="s">
        <v>1009</v>
      </c>
      <c r="I4571" s="6" t="s">
        <v>11</v>
      </c>
      <c r="J4571" s="1">
        <v>750</v>
      </c>
      <c r="K4571" s="1">
        <v>0</v>
      </c>
      <c r="L4571" s="1">
        <v>0</v>
      </c>
      <c r="M4571" s="1">
        <v>750</v>
      </c>
      <c r="N4571" s="1">
        <v>0</v>
      </c>
      <c r="O4571" s="1">
        <v>0</v>
      </c>
      <c r="P4571" s="1"/>
      <c r="Q4571" s="12"/>
      <c r="R4571" s="29">
        <f t="shared" si="216"/>
        <v>0</v>
      </c>
      <c r="S4571" t="str">
        <f t="shared" si="217"/>
        <v>OK</v>
      </c>
      <c r="T4571" s="10">
        <f>IFERROR(VLOOKUP(A4571,[1]!Tabla1[[#All],[Material]:[venta nueva]],38,FALSE),0)</f>
        <v>0</v>
      </c>
    </row>
    <row r="4572" spans="1:20" hidden="1" x14ac:dyDescent="0.35">
      <c r="A4572">
        <f t="shared" si="215"/>
        <v>1022922</v>
      </c>
      <c r="B4572" s="6" t="s">
        <v>1188</v>
      </c>
      <c r="C4572" s="7" t="s">
        <v>553</v>
      </c>
      <c r="D4572" s="7" t="s">
        <v>1095</v>
      </c>
      <c r="E4572" s="7" t="s">
        <v>581</v>
      </c>
      <c r="F4572" s="7" t="s">
        <v>582</v>
      </c>
      <c r="G4572" s="7" t="s">
        <v>1081</v>
      </c>
      <c r="H4572" s="7" t="s">
        <v>1010</v>
      </c>
      <c r="I4572" s="6" t="s">
        <v>11</v>
      </c>
      <c r="J4572" s="1">
        <v>694</v>
      </c>
      <c r="K4572" s="1">
        <v>0</v>
      </c>
      <c r="L4572" s="1">
        <v>0</v>
      </c>
      <c r="M4572" s="1">
        <v>694</v>
      </c>
      <c r="N4572" s="1">
        <v>0</v>
      </c>
      <c r="O4572" s="1">
        <v>0</v>
      </c>
      <c r="P4572" s="1"/>
      <c r="Q4572" s="12"/>
      <c r="R4572" s="29">
        <f t="shared" si="216"/>
        <v>0</v>
      </c>
      <c r="S4572" t="str">
        <f t="shared" si="217"/>
        <v>OK</v>
      </c>
      <c r="T4572" s="10">
        <f>IFERROR(VLOOKUP(A4572,[1]!Tabla1[[#All],[Material]:[venta nueva]],38,FALSE),0)</f>
        <v>0</v>
      </c>
    </row>
    <row r="4573" spans="1:20" hidden="1" x14ac:dyDescent="0.35">
      <c r="A4573">
        <f t="shared" si="215"/>
        <v>1022928</v>
      </c>
      <c r="B4573" s="6" t="s">
        <v>1188</v>
      </c>
      <c r="C4573" s="7" t="s">
        <v>553</v>
      </c>
      <c r="D4573" s="7" t="s">
        <v>1095</v>
      </c>
      <c r="E4573" s="7" t="s">
        <v>583</v>
      </c>
      <c r="F4573" s="7" t="s">
        <v>584</v>
      </c>
      <c r="G4573" s="7" t="s">
        <v>1080</v>
      </c>
      <c r="H4573" s="7" t="s">
        <v>1031</v>
      </c>
      <c r="I4573" s="6" t="s">
        <v>11</v>
      </c>
      <c r="J4573" s="1">
        <v>3384</v>
      </c>
      <c r="K4573" s="1">
        <v>6616</v>
      </c>
      <c r="L4573" s="1">
        <v>10000</v>
      </c>
      <c r="M4573" s="1">
        <v>3384</v>
      </c>
      <c r="N4573" s="1">
        <v>0</v>
      </c>
      <c r="O4573" s="1">
        <v>0</v>
      </c>
      <c r="P4573" s="1"/>
      <c r="Q4573" s="12"/>
      <c r="R4573" s="29">
        <f t="shared" si="216"/>
        <v>0</v>
      </c>
      <c r="S4573" t="str">
        <f t="shared" si="217"/>
        <v>OK</v>
      </c>
      <c r="T4573" s="10">
        <f>IFERROR(VLOOKUP(A4573,[1]!Tabla1[[#All],[Material]:[venta nueva]],38,FALSE),0)</f>
        <v>0</v>
      </c>
    </row>
    <row r="4574" spans="1:20" hidden="1" x14ac:dyDescent="0.35">
      <c r="A4574">
        <f t="shared" si="215"/>
        <v>1022930</v>
      </c>
      <c r="B4574" s="6" t="s">
        <v>1188</v>
      </c>
      <c r="C4574" s="7" t="s">
        <v>553</v>
      </c>
      <c r="D4574" s="7" t="s">
        <v>1095</v>
      </c>
      <c r="E4574" s="7" t="s">
        <v>384</v>
      </c>
      <c r="F4574" s="7" t="s">
        <v>385</v>
      </c>
      <c r="G4574" s="7" t="s">
        <v>1082</v>
      </c>
      <c r="H4574" s="7" t="s">
        <v>1013</v>
      </c>
      <c r="I4574" s="6" t="s">
        <v>12</v>
      </c>
      <c r="J4574" s="1">
        <v>-971</v>
      </c>
      <c r="K4574" s="1">
        <v>17482</v>
      </c>
      <c r="L4574" s="1">
        <v>110000</v>
      </c>
      <c r="M4574" s="1">
        <v>-971</v>
      </c>
      <c r="N4574" s="1">
        <v>17482</v>
      </c>
      <c r="O4574" s="1">
        <v>110000</v>
      </c>
      <c r="P4574" s="1">
        <v>110000</v>
      </c>
      <c r="Q4574" s="12"/>
      <c r="R4574" s="29">
        <f t="shared" si="216"/>
        <v>0</v>
      </c>
      <c r="S4574" t="str">
        <f t="shared" si="217"/>
        <v>OK</v>
      </c>
      <c r="T4574" s="10">
        <f>IFERROR(VLOOKUP(A4574,[1]!Tabla1[[#All],[Material]:[venta nueva]],38,FALSE),0)</f>
        <v>0</v>
      </c>
    </row>
    <row r="4575" spans="1:20" hidden="1" x14ac:dyDescent="0.35">
      <c r="A4575">
        <f t="shared" si="215"/>
        <v>1022931</v>
      </c>
      <c r="B4575" s="6" t="s">
        <v>1188</v>
      </c>
      <c r="C4575" s="7" t="s">
        <v>553</v>
      </c>
      <c r="D4575" s="7" t="s">
        <v>1095</v>
      </c>
      <c r="E4575" s="7" t="s">
        <v>386</v>
      </c>
      <c r="F4575" s="7" t="s">
        <v>387</v>
      </c>
      <c r="G4575" s="7" t="s">
        <v>985</v>
      </c>
      <c r="H4575" s="7" t="s">
        <v>1012</v>
      </c>
      <c r="I4575" s="6" t="s">
        <v>16</v>
      </c>
      <c r="J4575" s="1">
        <v>22408</v>
      </c>
      <c r="K4575" s="1">
        <v>0</v>
      </c>
      <c r="L4575" s="1">
        <v>20000</v>
      </c>
      <c r="M4575" s="1">
        <v>22408</v>
      </c>
      <c r="N4575" s="1">
        <v>0</v>
      </c>
      <c r="O4575" s="1">
        <v>20000</v>
      </c>
      <c r="P4575" s="1">
        <v>35000</v>
      </c>
      <c r="Q4575" s="12"/>
      <c r="R4575" s="29">
        <f t="shared" si="216"/>
        <v>-15000</v>
      </c>
      <c r="S4575" t="str">
        <f t="shared" si="217"/>
        <v>Pendiente de ingreso</v>
      </c>
      <c r="T4575" s="10">
        <f>IFERROR(VLOOKUP(A4575,[1]!Tabla1[[#All],[Material]:[venta nueva]],38,FALSE),0)</f>
        <v>0</v>
      </c>
    </row>
    <row r="4576" spans="1:20" hidden="1" x14ac:dyDescent="0.35">
      <c r="A4576">
        <f t="shared" si="215"/>
        <v>1022943</v>
      </c>
      <c r="B4576" s="6" t="s">
        <v>1188</v>
      </c>
      <c r="C4576" s="7" t="s">
        <v>553</v>
      </c>
      <c r="D4576" s="7" t="s">
        <v>1095</v>
      </c>
      <c r="E4576" s="7" t="s">
        <v>395</v>
      </c>
      <c r="F4576" s="7" t="s">
        <v>396</v>
      </c>
      <c r="G4576" s="7" t="s">
        <v>1075</v>
      </c>
      <c r="H4576" s="7" t="s">
        <v>1002</v>
      </c>
      <c r="I4576" s="6" t="s">
        <v>14</v>
      </c>
      <c r="J4576" s="1">
        <v>0</v>
      </c>
      <c r="K4576" s="1">
        <v>1401</v>
      </c>
      <c r="L4576" s="1">
        <v>0</v>
      </c>
      <c r="M4576" s="1">
        <v>0</v>
      </c>
      <c r="N4576" s="1">
        <v>1401</v>
      </c>
      <c r="O4576" s="1">
        <v>0</v>
      </c>
      <c r="P4576" s="1"/>
      <c r="Q4576" s="12"/>
      <c r="R4576" s="29">
        <f t="shared" si="216"/>
        <v>0</v>
      </c>
      <c r="S4576" t="str">
        <f t="shared" si="217"/>
        <v>OK</v>
      </c>
      <c r="T4576" s="10">
        <f>IFERROR(VLOOKUP(A4576,[1]!Tabla1[[#All],[Material]:[venta nueva]],38,FALSE),0)</f>
        <v>0</v>
      </c>
    </row>
    <row r="4577" spans="1:20" hidden="1" x14ac:dyDescent="0.35">
      <c r="A4577">
        <f t="shared" si="215"/>
        <v>1022985</v>
      </c>
      <c r="B4577" s="6" t="s">
        <v>1188</v>
      </c>
      <c r="C4577" s="7" t="s">
        <v>553</v>
      </c>
      <c r="D4577" s="7" t="s">
        <v>1095</v>
      </c>
      <c r="E4577" s="7" t="s">
        <v>398</v>
      </c>
      <c r="F4577" s="7" t="s">
        <v>399</v>
      </c>
      <c r="G4577" s="7" t="s">
        <v>1075</v>
      </c>
      <c r="H4577" s="7" t="s">
        <v>1011</v>
      </c>
      <c r="I4577" s="6" t="s">
        <v>12</v>
      </c>
      <c r="J4577" s="1">
        <v>-373</v>
      </c>
      <c r="K4577" s="1">
        <v>5373</v>
      </c>
      <c r="L4577" s="1">
        <v>5000</v>
      </c>
      <c r="M4577" s="1">
        <v>-373</v>
      </c>
      <c r="N4577" s="1">
        <v>5373</v>
      </c>
      <c r="O4577" s="1">
        <v>5000</v>
      </c>
      <c r="P4577" s="1">
        <v>5000</v>
      </c>
      <c r="Q4577" s="12"/>
      <c r="R4577" s="29">
        <f t="shared" si="216"/>
        <v>0</v>
      </c>
      <c r="S4577" t="str">
        <f t="shared" si="217"/>
        <v>OK</v>
      </c>
      <c r="T4577" s="10">
        <f>IFERROR(VLOOKUP(A4577,[1]!Tabla1[[#All],[Material]:[venta nueva]],38,FALSE),0)</f>
        <v>0</v>
      </c>
    </row>
    <row r="4578" spans="1:20" hidden="1" x14ac:dyDescent="0.35">
      <c r="A4578">
        <f t="shared" si="215"/>
        <v>1022986</v>
      </c>
      <c r="B4578" s="6" t="s">
        <v>1188</v>
      </c>
      <c r="C4578" s="7" t="s">
        <v>553</v>
      </c>
      <c r="D4578" s="7" t="s">
        <v>1095</v>
      </c>
      <c r="E4578" s="7" t="s">
        <v>400</v>
      </c>
      <c r="F4578" s="7" t="s">
        <v>401</v>
      </c>
      <c r="G4578" s="7" t="s">
        <v>1082</v>
      </c>
      <c r="H4578" s="7" t="s">
        <v>1013</v>
      </c>
      <c r="I4578" s="6" t="s">
        <v>12</v>
      </c>
      <c r="J4578" s="1">
        <v>1518</v>
      </c>
      <c r="K4578" s="1">
        <v>0</v>
      </c>
      <c r="L4578" s="1">
        <v>5000</v>
      </c>
      <c r="M4578" s="1">
        <v>1518</v>
      </c>
      <c r="N4578" s="1">
        <v>0</v>
      </c>
      <c r="O4578" s="1">
        <v>5000</v>
      </c>
      <c r="P4578" s="1">
        <v>5000</v>
      </c>
      <c r="Q4578" s="12"/>
      <c r="R4578" s="29">
        <f t="shared" si="216"/>
        <v>0</v>
      </c>
      <c r="S4578" t="str">
        <f t="shared" si="217"/>
        <v>OK</v>
      </c>
      <c r="T4578" s="10">
        <f>IFERROR(VLOOKUP(A4578,[1]!Tabla1[[#All],[Material]:[venta nueva]],38,FALSE),0)</f>
        <v>0</v>
      </c>
    </row>
    <row r="4579" spans="1:20" hidden="1" x14ac:dyDescent="0.35">
      <c r="A4579">
        <f t="shared" si="215"/>
        <v>1022987</v>
      </c>
      <c r="B4579" s="6" t="s">
        <v>1188</v>
      </c>
      <c r="C4579" s="7" t="s">
        <v>553</v>
      </c>
      <c r="D4579" s="7" t="s">
        <v>1095</v>
      </c>
      <c r="E4579" s="7" t="s">
        <v>546</v>
      </c>
      <c r="F4579" s="7" t="s">
        <v>547</v>
      </c>
      <c r="G4579" s="7" t="s">
        <v>1079</v>
      </c>
      <c r="H4579" s="7" t="s">
        <v>1007</v>
      </c>
      <c r="I4579" s="6" t="s">
        <v>16</v>
      </c>
      <c r="J4579" s="1">
        <v>-21489</v>
      </c>
      <c r="K4579" s="1">
        <v>52670</v>
      </c>
      <c r="L4579" s="1">
        <v>48000</v>
      </c>
      <c r="M4579" s="1">
        <v>-21489</v>
      </c>
      <c r="N4579" s="1">
        <v>76670</v>
      </c>
      <c r="O4579" s="1">
        <v>24000</v>
      </c>
      <c r="P4579" s="1">
        <v>24000</v>
      </c>
      <c r="Q4579" s="12"/>
      <c r="R4579" s="29">
        <f t="shared" si="216"/>
        <v>0</v>
      </c>
      <c r="S4579" t="str">
        <f t="shared" si="217"/>
        <v>OK</v>
      </c>
      <c r="T4579" s="10">
        <f>IFERROR(VLOOKUP(A4579,[1]!Tabla1[[#All],[Material]:[venta nueva]],38,FALSE),0)</f>
        <v>0</v>
      </c>
    </row>
    <row r="4580" spans="1:20" hidden="1" x14ac:dyDescent="0.35">
      <c r="A4580">
        <f t="shared" si="215"/>
        <v>1022990</v>
      </c>
      <c r="B4580" s="6" t="s">
        <v>1188</v>
      </c>
      <c r="C4580" s="7" t="s">
        <v>553</v>
      </c>
      <c r="D4580" s="7" t="s">
        <v>1095</v>
      </c>
      <c r="E4580" s="7" t="s">
        <v>404</v>
      </c>
      <c r="F4580" s="7" t="s">
        <v>405</v>
      </c>
      <c r="G4580" s="7" t="s">
        <v>1082</v>
      </c>
      <c r="H4580" s="7" t="s">
        <v>1013</v>
      </c>
      <c r="I4580" s="6" t="s">
        <v>16</v>
      </c>
      <c r="J4580" s="1">
        <v>50223</v>
      </c>
      <c r="K4580" s="1">
        <v>0</v>
      </c>
      <c r="L4580" s="1">
        <v>0</v>
      </c>
      <c r="M4580" s="1">
        <v>50223</v>
      </c>
      <c r="N4580" s="1">
        <v>0</v>
      </c>
      <c r="O4580" s="1">
        <v>0</v>
      </c>
      <c r="P4580" s="1"/>
      <c r="Q4580" s="12"/>
      <c r="R4580" s="29">
        <f t="shared" si="216"/>
        <v>0</v>
      </c>
      <c r="S4580" t="str">
        <f t="shared" si="217"/>
        <v>OK</v>
      </c>
      <c r="T4580" s="10">
        <f>IFERROR(VLOOKUP(A4580,[1]!Tabla1[[#All],[Material]:[venta nueva]],38,FALSE),0)</f>
        <v>0</v>
      </c>
    </row>
    <row r="4581" spans="1:20" hidden="1" x14ac:dyDescent="0.35">
      <c r="A4581">
        <f t="shared" si="215"/>
        <v>1022995</v>
      </c>
      <c r="B4581" s="6" t="s">
        <v>1188</v>
      </c>
      <c r="C4581" s="7" t="s">
        <v>553</v>
      </c>
      <c r="D4581" s="7" t="s">
        <v>1095</v>
      </c>
      <c r="E4581" s="7" t="s">
        <v>635</v>
      </c>
      <c r="F4581" s="7" t="s">
        <v>636</v>
      </c>
      <c r="G4581" s="7" t="s">
        <v>1082</v>
      </c>
      <c r="H4581" s="7" t="s">
        <v>1014</v>
      </c>
      <c r="I4581" s="6" t="s">
        <v>14</v>
      </c>
      <c r="J4581" s="1">
        <v>-2000</v>
      </c>
      <c r="K4581" s="1">
        <v>2000</v>
      </c>
      <c r="L4581" s="1">
        <v>0</v>
      </c>
      <c r="M4581" s="1">
        <v>-2000</v>
      </c>
      <c r="N4581" s="1">
        <v>2000</v>
      </c>
      <c r="O4581" s="1">
        <v>0</v>
      </c>
      <c r="P4581" s="1"/>
      <c r="Q4581" s="12"/>
      <c r="R4581" s="29">
        <f t="shared" si="216"/>
        <v>0</v>
      </c>
      <c r="S4581" t="str">
        <f t="shared" si="217"/>
        <v>OK</v>
      </c>
      <c r="T4581" s="10">
        <f>IFERROR(VLOOKUP(A4581,[1]!Tabla1[[#All],[Material]:[venta nueva]],38,FALSE),0)</f>
        <v>0</v>
      </c>
    </row>
    <row r="4582" spans="1:20" hidden="1" x14ac:dyDescent="0.35">
      <c r="A4582">
        <f t="shared" si="215"/>
        <v>1022996</v>
      </c>
      <c r="B4582" s="6" t="s">
        <v>1188</v>
      </c>
      <c r="C4582" s="7" t="s">
        <v>553</v>
      </c>
      <c r="D4582" s="7" t="s">
        <v>1095</v>
      </c>
      <c r="E4582" s="7" t="s">
        <v>406</v>
      </c>
      <c r="F4582" s="7" t="s">
        <v>407</v>
      </c>
      <c r="G4582" s="7" t="s">
        <v>1078</v>
      </c>
      <c r="H4582" s="7" t="s">
        <v>1009</v>
      </c>
      <c r="I4582" s="6" t="s">
        <v>11</v>
      </c>
      <c r="J4582" s="1">
        <v>6331</v>
      </c>
      <c r="K4582" s="1">
        <v>0</v>
      </c>
      <c r="L4582" s="1">
        <v>0</v>
      </c>
      <c r="M4582" s="1">
        <v>6331</v>
      </c>
      <c r="N4582" s="1">
        <v>0</v>
      </c>
      <c r="O4582" s="1">
        <v>0</v>
      </c>
      <c r="P4582" s="1"/>
      <c r="Q4582" s="12"/>
      <c r="R4582" s="29">
        <f t="shared" si="216"/>
        <v>0</v>
      </c>
      <c r="S4582" t="str">
        <f t="shared" si="217"/>
        <v>OK</v>
      </c>
      <c r="T4582" s="10">
        <f>IFERROR(VLOOKUP(A4582,[1]!Tabla1[[#All],[Material]:[venta nueva]],38,FALSE),0)</f>
        <v>0</v>
      </c>
    </row>
    <row r="4583" spans="1:20" hidden="1" x14ac:dyDescent="0.35">
      <c r="A4583">
        <f t="shared" si="215"/>
        <v>1023034</v>
      </c>
      <c r="B4583" s="6" t="s">
        <v>1188</v>
      </c>
      <c r="C4583" s="7" t="s">
        <v>553</v>
      </c>
      <c r="D4583" s="7" t="s">
        <v>1095</v>
      </c>
      <c r="E4583" s="7" t="s">
        <v>408</v>
      </c>
      <c r="F4583" s="7" t="s">
        <v>142</v>
      </c>
      <c r="G4583" s="7" t="s">
        <v>1080</v>
      </c>
      <c r="H4583" s="7" t="s">
        <v>1030</v>
      </c>
      <c r="I4583" s="6" t="s">
        <v>14</v>
      </c>
      <c r="J4583" s="1"/>
      <c r="K4583" s="1"/>
      <c r="L4583" s="1"/>
      <c r="M4583" s="1"/>
      <c r="N4583" s="1"/>
      <c r="O4583" s="1"/>
      <c r="P4583" s="1">
        <v>96000</v>
      </c>
      <c r="Q4583" s="12"/>
      <c r="R4583" s="29">
        <f t="shared" si="216"/>
        <v>-96000</v>
      </c>
      <c r="S4583" t="str">
        <f t="shared" si="217"/>
        <v>Pendiente de ingreso</v>
      </c>
      <c r="T4583" s="10">
        <f>IFERROR(VLOOKUP(A4583,[1]!Tabla1[[#All],[Material]:[venta nueva]],38,FALSE),0)</f>
        <v>0</v>
      </c>
    </row>
    <row r="4584" spans="1:20" hidden="1" x14ac:dyDescent="0.35">
      <c r="A4584">
        <f t="shared" si="215"/>
        <v>1023035</v>
      </c>
      <c r="B4584" s="6" t="s">
        <v>1188</v>
      </c>
      <c r="C4584" s="7" t="s">
        <v>553</v>
      </c>
      <c r="D4584" s="7" t="s">
        <v>1095</v>
      </c>
      <c r="E4584" s="7" t="s">
        <v>468</v>
      </c>
      <c r="F4584" s="7" t="s">
        <v>469</v>
      </c>
      <c r="G4584" s="7" t="s">
        <v>1081</v>
      </c>
      <c r="H4584" s="7" t="s">
        <v>1010</v>
      </c>
      <c r="I4584" s="6" t="s">
        <v>14</v>
      </c>
      <c r="J4584" s="1">
        <v>-1444</v>
      </c>
      <c r="K4584" s="1">
        <v>0</v>
      </c>
      <c r="L4584" s="1">
        <v>0</v>
      </c>
      <c r="M4584" s="1">
        <v>-1444</v>
      </c>
      <c r="N4584" s="1">
        <v>0</v>
      </c>
      <c r="O4584" s="1">
        <v>0</v>
      </c>
      <c r="P4584" s="1"/>
      <c r="Q4584" s="12"/>
      <c r="R4584" s="29">
        <f t="shared" si="216"/>
        <v>0</v>
      </c>
      <c r="S4584" t="str">
        <f t="shared" si="217"/>
        <v>OK</v>
      </c>
      <c r="T4584" s="10">
        <f>IFERROR(VLOOKUP(A4584,[1]!Tabla1[[#All],[Material]:[venta nueva]],38,FALSE),0)</f>
        <v>0</v>
      </c>
    </row>
    <row r="4585" spans="1:20" hidden="1" x14ac:dyDescent="0.35">
      <c r="A4585">
        <f t="shared" si="215"/>
        <v>1023037</v>
      </c>
      <c r="B4585" s="6" t="s">
        <v>1188</v>
      </c>
      <c r="C4585" s="7" t="s">
        <v>553</v>
      </c>
      <c r="D4585" s="7" t="s">
        <v>1095</v>
      </c>
      <c r="E4585" s="7" t="s">
        <v>409</v>
      </c>
      <c r="F4585" s="7" t="s">
        <v>410</v>
      </c>
      <c r="G4585" s="7" t="s">
        <v>1082</v>
      </c>
      <c r="H4585" s="7" t="s">
        <v>1013</v>
      </c>
      <c r="I4585" s="6" t="s">
        <v>12</v>
      </c>
      <c r="J4585" s="1">
        <v>-62497</v>
      </c>
      <c r="K4585" s="1">
        <v>121000</v>
      </c>
      <c r="L4585" s="1">
        <v>121000</v>
      </c>
      <c r="M4585" s="1">
        <v>-62497</v>
      </c>
      <c r="N4585" s="1">
        <v>132000</v>
      </c>
      <c r="O4585" s="1">
        <v>132000</v>
      </c>
      <c r="P4585" s="1">
        <v>132000</v>
      </c>
      <c r="Q4585" s="12"/>
      <c r="R4585" s="29">
        <f t="shared" si="216"/>
        <v>0</v>
      </c>
      <c r="S4585" t="str">
        <f t="shared" si="217"/>
        <v>OK</v>
      </c>
      <c r="T4585" s="10">
        <f>IFERROR(VLOOKUP(A4585,[1]!Tabla1[[#All],[Material]:[venta nueva]],38,FALSE),0)</f>
        <v>0</v>
      </c>
    </row>
    <row r="4586" spans="1:20" hidden="1" x14ac:dyDescent="0.35">
      <c r="A4586">
        <f t="shared" si="215"/>
        <v>1023038</v>
      </c>
      <c r="B4586" s="6" t="s">
        <v>1188</v>
      </c>
      <c r="C4586" s="7" t="s">
        <v>553</v>
      </c>
      <c r="D4586" s="7" t="s">
        <v>1095</v>
      </c>
      <c r="E4586" s="7" t="s">
        <v>411</v>
      </c>
      <c r="F4586" s="7" t="s">
        <v>412</v>
      </c>
      <c r="G4586" s="7" t="s">
        <v>1075</v>
      </c>
      <c r="H4586" s="7" t="s">
        <v>1011</v>
      </c>
      <c r="I4586" s="6" t="s">
        <v>12</v>
      </c>
      <c r="J4586" s="1">
        <v>6224</v>
      </c>
      <c r="K4586" s="1">
        <v>103776</v>
      </c>
      <c r="L4586" s="1">
        <v>110000</v>
      </c>
      <c r="M4586" s="1">
        <v>6224</v>
      </c>
      <c r="N4586" s="1">
        <v>59776</v>
      </c>
      <c r="O4586" s="1">
        <v>66000</v>
      </c>
      <c r="P4586" s="1">
        <v>66000</v>
      </c>
      <c r="Q4586" s="12"/>
      <c r="R4586" s="29">
        <f t="shared" si="216"/>
        <v>0</v>
      </c>
      <c r="S4586" t="str">
        <f t="shared" si="217"/>
        <v>OK</v>
      </c>
      <c r="T4586" s="10">
        <f>IFERROR(VLOOKUP(A4586,[1]!Tabla1[[#All],[Material]:[venta nueva]],38,FALSE),0)</f>
        <v>0</v>
      </c>
    </row>
    <row r="4587" spans="1:20" hidden="1" x14ac:dyDescent="0.35">
      <c r="A4587">
        <f t="shared" si="215"/>
        <v>1023051</v>
      </c>
      <c r="B4587" s="6" t="s">
        <v>1188</v>
      </c>
      <c r="C4587" s="7" t="s">
        <v>553</v>
      </c>
      <c r="D4587" s="7" t="s">
        <v>1095</v>
      </c>
      <c r="E4587" s="7" t="s">
        <v>616</v>
      </c>
      <c r="F4587" s="7" t="s">
        <v>617</v>
      </c>
      <c r="G4587" s="7" t="s">
        <v>1075</v>
      </c>
      <c r="H4587" s="7" t="s">
        <v>1011</v>
      </c>
      <c r="I4587" s="6" t="s">
        <v>16</v>
      </c>
      <c r="J4587" s="1"/>
      <c r="K4587" s="1"/>
      <c r="L4587" s="1"/>
      <c r="M4587" s="1"/>
      <c r="N4587" s="1"/>
      <c r="O4587" s="1"/>
      <c r="P4587" s="1">
        <v>2000</v>
      </c>
      <c r="Q4587" s="12"/>
      <c r="R4587" s="29">
        <f t="shared" si="216"/>
        <v>-2000</v>
      </c>
      <c r="S4587" t="str">
        <f t="shared" si="217"/>
        <v>Pendiente de ingreso</v>
      </c>
      <c r="T4587" s="10">
        <f>IFERROR(VLOOKUP(A4587,[1]!Tabla1[[#All],[Material]:[venta nueva]],38,FALSE),0)</f>
        <v>0</v>
      </c>
    </row>
    <row r="4588" spans="1:20" hidden="1" x14ac:dyDescent="0.35">
      <c r="A4588">
        <f t="shared" si="215"/>
        <v>1023055</v>
      </c>
      <c r="B4588" s="6" t="s">
        <v>1188</v>
      </c>
      <c r="C4588" s="7" t="s">
        <v>553</v>
      </c>
      <c r="D4588" s="7" t="s">
        <v>1095</v>
      </c>
      <c r="E4588" s="7" t="s">
        <v>542</v>
      </c>
      <c r="F4588" s="7" t="s">
        <v>543</v>
      </c>
      <c r="G4588" s="7" t="s">
        <v>1075</v>
      </c>
      <c r="H4588" s="7" t="s">
        <v>1011</v>
      </c>
      <c r="I4588" s="6" t="s">
        <v>16</v>
      </c>
      <c r="J4588" s="1">
        <v>-4268</v>
      </c>
      <c r="K4588" s="1">
        <v>4268</v>
      </c>
      <c r="L4588" s="1">
        <v>0</v>
      </c>
      <c r="M4588" s="1">
        <v>-4268</v>
      </c>
      <c r="N4588" s="1">
        <v>4268</v>
      </c>
      <c r="O4588" s="1">
        <v>0</v>
      </c>
      <c r="P4588" s="1">
        <v>5000</v>
      </c>
      <c r="Q4588" s="12"/>
      <c r="R4588" s="29">
        <f t="shared" si="216"/>
        <v>-5000</v>
      </c>
      <c r="S4588" t="str">
        <f t="shared" si="217"/>
        <v>Pendiente de ingreso</v>
      </c>
      <c r="T4588" s="10">
        <f>IFERROR(VLOOKUP(A4588,[1]!Tabla1[[#All],[Material]:[venta nueva]],38,FALSE),0)</f>
        <v>0</v>
      </c>
    </row>
    <row r="4589" spans="1:20" hidden="1" x14ac:dyDescent="0.35">
      <c r="A4589">
        <f t="shared" si="215"/>
        <v>1023090</v>
      </c>
      <c r="B4589" s="6" t="s">
        <v>1188</v>
      </c>
      <c r="C4589" s="7" t="s">
        <v>553</v>
      </c>
      <c r="D4589" s="7" t="s">
        <v>1095</v>
      </c>
      <c r="E4589" s="7" t="s">
        <v>413</v>
      </c>
      <c r="F4589" s="7" t="s">
        <v>414</v>
      </c>
      <c r="G4589" s="7" t="s">
        <v>1082</v>
      </c>
      <c r="H4589" s="7" t="s">
        <v>1013</v>
      </c>
      <c r="I4589" s="6" t="s">
        <v>12</v>
      </c>
      <c r="J4589" s="1">
        <v>42</v>
      </c>
      <c r="K4589" s="1">
        <v>21958</v>
      </c>
      <c r="L4589" s="1">
        <v>22000</v>
      </c>
      <c r="M4589" s="1">
        <v>42</v>
      </c>
      <c r="N4589" s="1">
        <v>21958</v>
      </c>
      <c r="O4589" s="1">
        <v>22000</v>
      </c>
      <c r="P4589" s="1">
        <v>22000</v>
      </c>
      <c r="Q4589" s="12"/>
      <c r="R4589" s="29">
        <f t="shared" si="216"/>
        <v>0</v>
      </c>
      <c r="S4589" t="str">
        <f t="shared" si="217"/>
        <v>OK</v>
      </c>
      <c r="T4589" s="10">
        <f>IFERROR(VLOOKUP(A4589,[1]!Tabla1[[#All],[Material]:[venta nueva]],38,FALSE),0)</f>
        <v>0</v>
      </c>
    </row>
    <row r="4590" spans="1:20" hidden="1" x14ac:dyDescent="0.35">
      <c r="A4590">
        <f t="shared" si="215"/>
        <v>1023109</v>
      </c>
      <c r="B4590" s="6" t="s">
        <v>1188</v>
      </c>
      <c r="C4590" s="7" t="s">
        <v>553</v>
      </c>
      <c r="D4590" s="7" t="s">
        <v>1095</v>
      </c>
      <c r="E4590" s="7" t="s">
        <v>1201</v>
      </c>
      <c r="F4590" s="7" t="s">
        <v>310</v>
      </c>
      <c r="G4590" s="7" t="s">
        <v>1078</v>
      </c>
      <c r="H4590" s="7" t="s">
        <v>1009</v>
      </c>
      <c r="I4590" s="6" t="s">
        <v>14</v>
      </c>
      <c r="J4590" s="1"/>
      <c r="K4590" s="1"/>
      <c r="L4590" s="1"/>
      <c r="M4590" s="1">
        <v>0</v>
      </c>
      <c r="N4590" s="1">
        <v>48000</v>
      </c>
      <c r="O4590" s="1">
        <v>48000</v>
      </c>
      <c r="P4590" s="1"/>
      <c r="Q4590" s="12"/>
      <c r="R4590" s="29">
        <f t="shared" si="216"/>
        <v>48000</v>
      </c>
      <c r="S4590" t="str">
        <f t="shared" si="217"/>
        <v>Sobre ingreso</v>
      </c>
      <c r="T4590" s="10">
        <f>IFERROR(VLOOKUP(A4590,[1]!Tabla1[[#All],[Material]:[venta nueva]],38,FALSE),0)</f>
        <v>0</v>
      </c>
    </row>
    <row r="4591" spans="1:20" hidden="1" x14ac:dyDescent="0.35">
      <c r="A4591">
        <f t="shared" si="215"/>
        <v>1023110</v>
      </c>
      <c r="B4591" s="6" t="s">
        <v>1188</v>
      </c>
      <c r="C4591" s="7" t="s">
        <v>553</v>
      </c>
      <c r="D4591" s="7" t="s">
        <v>1095</v>
      </c>
      <c r="E4591" s="7" t="s">
        <v>417</v>
      </c>
      <c r="F4591" s="7" t="s">
        <v>144</v>
      </c>
      <c r="G4591" s="7" t="s">
        <v>1080</v>
      </c>
      <c r="H4591" s="7" t="s">
        <v>1030</v>
      </c>
      <c r="I4591" s="6" t="s">
        <v>14</v>
      </c>
      <c r="J4591" s="1">
        <v>74483</v>
      </c>
      <c r="K4591" s="1">
        <v>117517</v>
      </c>
      <c r="L4591" s="1">
        <v>192000</v>
      </c>
      <c r="M4591" s="1">
        <v>74483</v>
      </c>
      <c r="N4591" s="1">
        <v>117517</v>
      </c>
      <c r="O4591" s="1">
        <v>192000</v>
      </c>
      <c r="P4591" s="1"/>
      <c r="Q4591" s="12"/>
      <c r="R4591" s="29">
        <f t="shared" si="216"/>
        <v>192000</v>
      </c>
      <c r="S4591" t="str">
        <f t="shared" si="217"/>
        <v>Sobre ingreso</v>
      </c>
      <c r="T4591" s="10">
        <f>IFERROR(VLOOKUP(A4591,[1]!Tabla1[[#All],[Material]:[venta nueva]],38,FALSE),0)</f>
        <v>0</v>
      </c>
    </row>
    <row r="4592" spans="1:20" hidden="1" x14ac:dyDescent="0.35">
      <c r="A4592">
        <f t="shared" si="215"/>
        <v>1023111</v>
      </c>
      <c r="B4592" s="6" t="s">
        <v>1188</v>
      </c>
      <c r="C4592" s="7" t="s">
        <v>553</v>
      </c>
      <c r="D4592" s="7" t="s">
        <v>1095</v>
      </c>
      <c r="E4592" s="7" t="s">
        <v>418</v>
      </c>
      <c r="F4592" s="7" t="s">
        <v>419</v>
      </c>
      <c r="G4592" s="7" t="s">
        <v>1078</v>
      </c>
      <c r="H4592" s="7" t="s">
        <v>1021</v>
      </c>
      <c r="I4592" s="6" t="s">
        <v>14</v>
      </c>
      <c r="J4592" s="1">
        <v>3303</v>
      </c>
      <c r="K4592" s="1">
        <v>0</v>
      </c>
      <c r="L4592" s="1">
        <v>0</v>
      </c>
      <c r="M4592" s="1">
        <v>3303</v>
      </c>
      <c r="N4592" s="1">
        <v>0</v>
      </c>
      <c r="O4592" s="1">
        <v>0</v>
      </c>
      <c r="P4592" s="1"/>
      <c r="Q4592" s="12"/>
      <c r="R4592" s="29">
        <f t="shared" si="216"/>
        <v>0</v>
      </c>
      <c r="S4592" t="str">
        <f t="shared" si="217"/>
        <v>OK</v>
      </c>
      <c r="T4592" s="10">
        <f>IFERROR(VLOOKUP(A4592,[1]!Tabla1[[#All],[Material]:[venta nueva]],38,FALSE),0)</f>
        <v>0</v>
      </c>
    </row>
    <row r="4593" spans="1:20" hidden="1" x14ac:dyDescent="0.35">
      <c r="A4593">
        <f t="shared" si="215"/>
        <v>1023144</v>
      </c>
      <c r="B4593" s="6" t="s">
        <v>1188</v>
      </c>
      <c r="C4593" s="7" t="s">
        <v>553</v>
      </c>
      <c r="D4593" s="7" t="s">
        <v>1095</v>
      </c>
      <c r="E4593" s="7" t="s">
        <v>576</v>
      </c>
      <c r="F4593" s="7" t="s">
        <v>577</v>
      </c>
      <c r="G4593" s="7" t="s">
        <v>1079</v>
      </c>
      <c r="H4593" s="7" t="s">
        <v>1040</v>
      </c>
      <c r="I4593" s="6" t="s">
        <v>12</v>
      </c>
      <c r="J4593" s="1">
        <v>-20314</v>
      </c>
      <c r="K4593" s="1">
        <v>68314</v>
      </c>
      <c r="L4593" s="1">
        <v>48000</v>
      </c>
      <c r="M4593" s="1">
        <v>-20314</v>
      </c>
      <c r="N4593" s="1">
        <v>68314</v>
      </c>
      <c r="O4593" s="1">
        <v>48000</v>
      </c>
      <c r="P4593" s="1">
        <v>48000</v>
      </c>
      <c r="Q4593" s="12"/>
      <c r="R4593" s="29">
        <f t="shared" si="216"/>
        <v>0</v>
      </c>
      <c r="S4593" t="str">
        <f t="shared" si="217"/>
        <v>OK</v>
      </c>
      <c r="T4593" s="10">
        <f>IFERROR(VLOOKUP(A4593,[1]!Tabla1[[#All],[Material]:[venta nueva]],38,FALSE),0)</f>
        <v>0</v>
      </c>
    </row>
    <row r="4594" spans="1:20" hidden="1" x14ac:dyDescent="0.35">
      <c r="A4594">
        <f t="shared" si="215"/>
        <v>1023163</v>
      </c>
      <c r="B4594" s="6" t="s">
        <v>1188</v>
      </c>
      <c r="C4594" s="7" t="s">
        <v>553</v>
      </c>
      <c r="D4594" s="7" t="s">
        <v>1095</v>
      </c>
      <c r="E4594" s="7" t="s">
        <v>428</v>
      </c>
      <c r="F4594" s="7" t="s">
        <v>429</v>
      </c>
      <c r="G4594" s="7" t="s">
        <v>1075</v>
      </c>
      <c r="H4594" s="7" t="s">
        <v>1011</v>
      </c>
      <c r="I4594" s="6" t="s">
        <v>16</v>
      </c>
      <c r="J4594" s="1">
        <v>-5766</v>
      </c>
      <c r="K4594" s="1">
        <v>30766</v>
      </c>
      <c r="L4594" s="1">
        <v>25000</v>
      </c>
      <c r="M4594" s="1">
        <v>-5766</v>
      </c>
      <c r="N4594" s="1">
        <v>30766</v>
      </c>
      <c r="O4594" s="1">
        <v>25000</v>
      </c>
      <c r="P4594" s="1">
        <v>25000</v>
      </c>
      <c r="Q4594" s="12"/>
      <c r="R4594" s="29">
        <f t="shared" si="216"/>
        <v>0</v>
      </c>
      <c r="S4594" t="str">
        <f t="shared" si="217"/>
        <v>OK</v>
      </c>
      <c r="T4594" s="10">
        <f>IFERROR(VLOOKUP(A4594,[1]!Tabla1[[#All],[Material]:[venta nueva]],38,FALSE),0)</f>
        <v>0</v>
      </c>
    </row>
    <row r="4595" spans="1:20" hidden="1" x14ac:dyDescent="0.35">
      <c r="A4595">
        <f t="shared" si="215"/>
        <v>1023166</v>
      </c>
      <c r="B4595" s="6" t="s">
        <v>1188</v>
      </c>
      <c r="C4595" s="7" t="s">
        <v>553</v>
      </c>
      <c r="D4595" s="7" t="s">
        <v>1095</v>
      </c>
      <c r="E4595" s="7" t="s">
        <v>655</v>
      </c>
      <c r="F4595" s="7" t="s">
        <v>278</v>
      </c>
      <c r="G4595" s="7" t="s">
        <v>1082</v>
      </c>
      <c r="H4595" s="7" t="s">
        <v>1013</v>
      </c>
      <c r="I4595" s="6" t="s">
        <v>12</v>
      </c>
      <c r="J4595" s="1"/>
      <c r="K4595" s="1"/>
      <c r="L4595" s="1"/>
      <c r="M4595" s="1"/>
      <c r="N4595" s="1"/>
      <c r="O4595" s="1"/>
      <c r="P4595" s="1">
        <v>10</v>
      </c>
      <c r="Q4595" s="12"/>
      <c r="R4595" s="29">
        <f t="shared" si="216"/>
        <v>-10</v>
      </c>
      <c r="S4595" t="str">
        <f t="shared" si="217"/>
        <v>Pendiente de ingreso</v>
      </c>
      <c r="T4595" s="10">
        <f>IFERROR(VLOOKUP(A4595,[1]!Tabla1[[#All],[Material]:[venta nueva]],38,FALSE),0)</f>
        <v>0</v>
      </c>
    </row>
    <row r="4596" spans="1:20" hidden="1" x14ac:dyDescent="0.35">
      <c r="A4596">
        <f t="shared" si="215"/>
        <v>1023167</v>
      </c>
      <c r="B4596" s="6" t="s">
        <v>1188</v>
      </c>
      <c r="C4596" s="7" t="s">
        <v>553</v>
      </c>
      <c r="D4596" s="7" t="s">
        <v>1095</v>
      </c>
      <c r="E4596" s="7" t="s">
        <v>1365</v>
      </c>
      <c r="F4596" s="7" t="s">
        <v>427</v>
      </c>
      <c r="G4596" s="7" t="s">
        <v>1366</v>
      </c>
      <c r="H4596" s="7" t="s">
        <v>1367</v>
      </c>
      <c r="I4596" s="6" t="s">
        <v>11</v>
      </c>
      <c r="J4596" s="1"/>
      <c r="K4596" s="1"/>
      <c r="L4596" s="1"/>
      <c r="M4596" s="1"/>
      <c r="N4596" s="1"/>
      <c r="O4596" s="1"/>
      <c r="P4596" s="1">
        <v>60</v>
      </c>
      <c r="Q4596" s="12"/>
      <c r="R4596" s="29">
        <f t="shared" si="216"/>
        <v>-60</v>
      </c>
      <c r="S4596" t="str">
        <f t="shared" si="217"/>
        <v>Pendiente de ingreso</v>
      </c>
      <c r="T4596" s="10">
        <f>IFERROR(VLOOKUP(A4596,[1]!Tabla1[[#All],[Material]:[venta nueva]],38,FALSE),0)</f>
        <v>0</v>
      </c>
    </row>
    <row r="4597" spans="1:20" hidden="1" x14ac:dyDescent="0.35">
      <c r="A4597">
        <f t="shared" si="215"/>
        <v>1023183</v>
      </c>
      <c r="B4597" s="6" t="s">
        <v>1188</v>
      </c>
      <c r="C4597" s="7" t="s">
        <v>553</v>
      </c>
      <c r="D4597" s="7" t="s">
        <v>1095</v>
      </c>
      <c r="E4597" s="7" t="s">
        <v>430</v>
      </c>
      <c r="F4597" s="7" t="s">
        <v>431</v>
      </c>
      <c r="G4597" s="7" t="s">
        <v>1085</v>
      </c>
      <c r="H4597" s="7" t="s">
        <v>1019</v>
      </c>
      <c r="I4597" s="6" t="s">
        <v>12</v>
      </c>
      <c r="J4597" s="1">
        <v>21645</v>
      </c>
      <c r="K4597" s="1">
        <v>355</v>
      </c>
      <c r="L4597" s="1">
        <v>22000</v>
      </c>
      <c r="M4597" s="1">
        <v>21645</v>
      </c>
      <c r="N4597" s="1">
        <v>355</v>
      </c>
      <c r="O4597" s="1">
        <v>22000</v>
      </c>
      <c r="P4597" s="1">
        <v>22000</v>
      </c>
      <c r="Q4597" s="12"/>
      <c r="R4597" s="29">
        <f t="shared" si="216"/>
        <v>0</v>
      </c>
      <c r="S4597" t="str">
        <f t="shared" si="217"/>
        <v>OK</v>
      </c>
      <c r="T4597" s="10">
        <f>IFERROR(VLOOKUP(A4597,[1]!Tabla1[[#All],[Material]:[venta nueva]],38,FALSE),0)</f>
        <v>0</v>
      </c>
    </row>
    <row r="4598" spans="1:20" hidden="1" x14ac:dyDescent="0.35">
      <c r="A4598">
        <f t="shared" si="215"/>
        <v>1023194</v>
      </c>
      <c r="B4598" s="6" t="s">
        <v>1188</v>
      </c>
      <c r="C4598" s="7" t="s">
        <v>553</v>
      </c>
      <c r="D4598" s="7" t="s">
        <v>1095</v>
      </c>
      <c r="E4598" s="7" t="s">
        <v>434</v>
      </c>
      <c r="F4598" s="7" t="s">
        <v>435</v>
      </c>
      <c r="G4598" s="7" t="s">
        <v>1082</v>
      </c>
      <c r="H4598" s="7" t="s">
        <v>1013</v>
      </c>
      <c r="I4598" s="6" t="s">
        <v>16</v>
      </c>
      <c r="J4598" s="1">
        <v>667</v>
      </c>
      <c r="K4598" s="1">
        <v>5333</v>
      </c>
      <c r="L4598" s="1">
        <v>6000</v>
      </c>
      <c r="M4598" s="1">
        <v>667</v>
      </c>
      <c r="N4598" s="1">
        <v>5333</v>
      </c>
      <c r="O4598" s="1">
        <v>6000</v>
      </c>
      <c r="P4598" s="1">
        <v>6000</v>
      </c>
      <c r="Q4598" s="12"/>
      <c r="R4598" s="29">
        <f t="shared" si="216"/>
        <v>0</v>
      </c>
      <c r="S4598" t="str">
        <f t="shared" si="217"/>
        <v>OK</v>
      </c>
      <c r="T4598" s="10">
        <f>IFERROR(VLOOKUP(A4598,[1]!Tabla1[[#All],[Material]:[venta nueva]],38,FALSE),0)</f>
        <v>0</v>
      </c>
    </row>
    <row r="4599" spans="1:20" hidden="1" x14ac:dyDescent="0.35">
      <c r="A4599">
        <f t="shared" si="215"/>
        <v>1023283</v>
      </c>
      <c r="B4599" s="6" t="s">
        <v>1188</v>
      </c>
      <c r="C4599" s="7" t="s">
        <v>553</v>
      </c>
      <c r="D4599" s="7" t="s">
        <v>1095</v>
      </c>
      <c r="E4599" s="7" t="s">
        <v>498</v>
      </c>
      <c r="F4599" s="7" t="s">
        <v>499</v>
      </c>
      <c r="G4599" s="7" t="s">
        <v>1069</v>
      </c>
      <c r="H4599" s="7" t="s">
        <v>1045</v>
      </c>
      <c r="I4599" s="6" t="s">
        <v>12</v>
      </c>
      <c r="J4599" s="1">
        <v>-27455</v>
      </c>
      <c r="K4599" s="1">
        <v>37738</v>
      </c>
      <c r="L4599" s="1">
        <v>10283</v>
      </c>
      <c r="M4599" s="1">
        <v>-27455</v>
      </c>
      <c r="N4599" s="1">
        <v>80009</v>
      </c>
      <c r="O4599" s="1">
        <v>24000</v>
      </c>
      <c r="P4599" s="1">
        <v>48000</v>
      </c>
      <c r="Q4599" s="12"/>
      <c r="R4599" s="29">
        <f t="shared" si="216"/>
        <v>-24000</v>
      </c>
      <c r="S4599" t="str">
        <f t="shared" si="217"/>
        <v>Pendiente de ingreso</v>
      </c>
      <c r="T4599" s="10">
        <f>IFERROR(VLOOKUP(A4599,[1]!Tabla1[[#All],[Material]:[venta nueva]],38,FALSE),0)</f>
        <v>0</v>
      </c>
    </row>
    <row r="4600" spans="1:20" hidden="1" x14ac:dyDescent="0.35">
      <c r="A4600">
        <f t="shared" si="215"/>
        <v>1023295</v>
      </c>
      <c r="B4600" s="6" t="s">
        <v>1188</v>
      </c>
      <c r="C4600" s="7" t="s">
        <v>553</v>
      </c>
      <c r="D4600" s="7" t="s">
        <v>1095</v>
      </c>
      <c r="E4600" s="7" t="s">
        <v>606</v>
      </c>
      <c r="F4600" s="7" t="s">
        <v>607</v>
      </c>
      <c r="G4600" s="7" t="s">
        <v>1069</v>
      </c>
      <c r="H4600" s="7" t="s">
        <v>1016</v>
      </c>
      <c r="I4600" s="6" t="s">
        <v>11</v>
      </c>
      <c r="J4600" s="1">
        <v>0</v>
      </c>
      <c r="K4600" s="1">
        <v>1000</v>
      </c>
      <c r="L4600" s="1">
        <v>1000</v>
      </c>
      <c r="M4600" s="1">
        <v>0</v>
      </c>
      <c r="N4600" s="1">
        <v>1000</v>
      </c>
      <c r="O4600" s="1">
        <v>0</v>
      </c>
      <c r="P4600" s="1"/>
      <c r="Q4600" s="12"/>
      <c r="R4600" s="29">
        <f t="shared" si="216"/>
        <v>0</v>
      </c>
      <c r="S4600" t="str">
        <f t="shared" si="217"/>
        <v>OK</v>
      </c>
      <c r="T4600" s="10">
        <f>IFERROR(VLOOKUP(A4600,[1]!Tabla1[[#All],[Material]:[venta nueva]],38,FALSE),0)</f>
        <v>0</v>
      </c>
    </row>
    <row r="4601" spans="1:20" hidden="1" x14ac:dyDescent="0.35">
      <c r="A4601">
        <f t="shared" si="215"/>
        <v>1023295</v>
      </c>
      <c r="B4601" s="6" t="s">
        <v>1188</v>
      </c>
      <c r="C4601" s="7" t="s">
        <v>553</v>
      </c>
      <c r="D4601" s="7" t="s">
        <v>1095</v>
      </c>
      <c r="E4601" s="7" t="s">
        <v>606</v>
      </c>
      <c r="F4601" s="7" t="s">
        <v>607</v>
      </c>
      <c r="G4601" s="7" t="s">
        <v>1069</v>
      </c>
      <c r="H4601" s="7" t="s">
        <v>1016</v>
      </c>
      <c r="I4601" s="6" t="s">
        <v>13</v>
      </c>
      <c r="J4601" s="1">
        <v>0</v>
      </c>
      <c r="K4601" s="1">
        <v>1000</v>
      </c>
      <c r="L4601" s="1">
        <v>1000</v>
      </c>
      <c r="M4601" s="1">
        <v>0</v>
      </c>
      <c r="N4601" s="1">
        <v>1000</v>
      </c>
      <c r="O4601" s="1">
        <v>0</v>
      </c>
      <c r="P4601" s="1"/>
      <c r="Q4601" s="12"/>
      <c r="R4601" s="29">
        <f t="shared" si="216"/>
        <v>0</v>
      </c>
      <c r="S4601" t="str">
        <f t="shared" si="217"/>
        <v>OK</v>
      </c>
      <c r="T4601" s="10">
        <f>IFERROR(VLOOKUP(A4601,[1]!Tabla1[[#All],[Material]:[venta nueva]],38,FALSE),0)</f>
        <v>0</v>
      </c>
    </row>
    <row r="4602" spans="1:20" hidden="1" x14ac:dyDescent="0.35">
      <c r="A4602">
        <f t="shared" si="215"/>
        <v>1023301</v>
      </c>
      <c r="B4602" s="6" t="s">
        <v>1188</v>
      </c>
      <c r="C4602" s="7" t="s">
        <v>553</v>
      </c>
      <c r="D4602" s="7" t="s">
        <v>1095</v>
      </c>
      <c r="E4602" s="7" t="s">
        <v>488</v>
      </c>
      <c r="F4602" s="7" t="s">
        <v>489</v>
      </c>
      <c r="G4602" s="7" t="s">
        <v>1075</v>
      </c>
      <c r="H4602" s="7" t="s">
        <v>1035</v>
      </c>
      <c r="I4602" s="6" t="s">
        <v>16</v>
      </c>
      <c r="J4602" s="1">
        <v>-22081</v>
      </c>
      <c r="K4602" s="1">
        <v>23500</v>
      </c>
      <c r="L4602" s="1">
        <v>23500</v>
      </c>
      <c r="M4602" s="1">
        <v>-22081</v>
      </c>
      <c r="N4602" s="1">
        <v>23500</v>
      </c>
      <c r="O4602" s="1">
        <v>23500</v>
      </c>
      <c r="P4602" s="1">
        <v>23500</v>
      </c>
      <c r="Q4602" s="12"/>
      <c r="R4602" s="29">
        <f t="shared" si="216"/>
        <v>0</v>
      </c>
      <c r="S4602" t="str">
        <f t="shared" si="217"/>
        <v>OK</v>
      </c>
      <c r="T4602" s="10">
        <f>IFERROR(VLOOKUP(A4602,[1]!Tabla1[[#All],[Material]:[venta nueva]],38,FALSE),0)</f>
        <v>0</v>
      </c>
    </row>
    <row r="4603" spans="1:20" hidden="1" x14ac:dyDescent="0.35">
      <c r="A4603">
        <f t="shared" si="215"/>
        <v>1023306</v>
      </c>
      <c r="B4603" s="6" t="s">
        <v>1188</v>
      </c>
      <c r="C4603" s="7" t="s">
        <v>553</v>
      </c>
      <c r="D4603" s="7" t="s">
        <v>1095</v>
      </c>
      <c r="E4603" s="7" t="s">
        <v>523</v>
      </c>
      <c r="F4603" s="7" t="s">
        <v>302</v>
      </c>
      <c r="G4603" s="7" t="s">
        <v>1080</v>
      </c>
      <c r="H4603" s="7" t="s">
        <v>1031</v>
      </c>
      <c r="I4603" s="6" t="s">
        <v>14</v>
      </c>
      <c r="J4603" s="1"/>
      <c r="K4603" s="1"/>
      <c r="L4603" s="1"/>
      <c r="M4603" s="1"/>
      <c r="N4603" s="1"/>
      <c r="O4603" s="1"/>
      <c r="P4603" s="1">
        <v>120000</v>
      </c>
      <c r="Q4603" s="12"/>
      <c r="R4603" s="29">
        <f t="shared" si="216"/>
        <v>-120000</v>
      </c>
      <c r="S4603" t="str">
        <f t="shared" si="217"/>
        <v>Pendiente de ingreso</v>
      </c>
      <c r="T4603" s="10">
        <f>IFERROR(VLOOKUP(A4603,[1]!Tabla1[[#All],[Material]:[venta nueva]],38,FALSE),0)</f>
        <v>0</v>
      </c>
    </row>
    <row r="4604" spans="1:20" hidden="1" x14ac:dyDescent="0.35">
      <c r="A4604">
        <f t="shared" si="215"/>
        <v>1023307</v>
      </c>
      <c r="B4604" s="6" t="s">
        <v>1188</v>
      </c>
      <c r="C4604" s="7" t="s">
        <v>553</v>
      </c>
      <c r="D4604" s="7" t="s">
        <v>1095</v>
      </c>
      <c r="E4604" s="7" t="s">
        <v>515</v>
      </c>
      <c r="F4604" s="7" t="s">
        <v>516</v>
      </c>
      <c r="G4604" s="7" t="s">
        <v>1069</v>
      </c>
      <c r="H4604" s="7" t="s">
        <v>1026</v>
      </c>
      <c r="I4604" s="6" t="s">
        <v>12</v>
      </c>
      <c r="J4604" s="1">
        <v>-16494</v>
      </c>
      <c r="K4604" s="1">
        <v>54180</v>
      </c>
      <c r="L4604" s="1">
        <v>37686</v>
      </c>
      <c r="M4604" s="1">
        <v>-16494</v>
      </c>
      <c r="N4604" s="1">
        <v>54180</v>
      </c>
      <c r="O4604" s="1">
        <v>48000</v>
      </c>
      <c r="P4604" s="1">
        <v>48000</v>
      </c>
      <c r="Q4604" s="12"/>
      <c r="R4604" s="29">
        <f t="shared" si="216"/>
        <v>0</v>
      </c>
      <c r="S4604" t="str">
        <f t="shared" si="217"/>
        <v>OK</v>
      </c>
      <c r="T4604" s="10">
        <f>IFERROR(VLOOKUP(A4604,[1]!Tabla1[[#All],[Material]:[venta nueva]],38,FALSE),0)</f>
        <v>0</v>
      </c>
    </row>
    <row r="4605" spans="1:20" hidden="1" x14ac:dyDescent="0.35">
      <c r="A4605">
        <f t="shared" si="215"/>
        <v>1023312</v>
      </c>
      <c r="B4605" s="6" t="s">
        <v>1188</v>
      </c>
      <c r="C4605" s="7" t="s">
        <v>553</v>
      </c>
      <c r="D4605" s="7" t="s">
        <v>1095</v>
      </c>
      <c r="E4605" s="7" t="s">
        <v>504</v>
      </c>
      <c r="F4605" s="7" t="s">
        <v>505</v>
      </c>
      <c r="G4605" s="7" t="s">
        <v>985</v>
      </c>
      <c r="H4605" s="7" t="s">
        <v>1012</v>
      </c>
      <c r="I4605" s="6" t="s">
        <v>11</v>
      </c>
      <c r="J4605" s="1">
        <v>11368</v>
      </c>
      <c r="K4605" s="1">
        <v>0</v>
      </c>
      <c r="L4605" s="1">
        <v>0</v>
      </c>
      <c r="M4605" s="1">
        <v>11368</v>
      </c>
      <c r="N4605" s="1">
        <v>0</v>
      </c>
      <c r="O4605" s="1">
        <v>0</v>
      </c>
      <c r="P4605" s="1"/>
      <c r="Q4605" s="12"/>
      <c r="R4605" s="29">
        <f t="shared" si="216"/>
        <v>0</v>
      </c>
      <c r="S4605" t="str">
        <f t="shared" si="217"/>
        <v>OK</v>
      </c>
      <c r="T4605" s="10">
        <f>IFERROR(VLOOKUP(A4605,[1]!Tabla1[[#All],[Material]:[venta nueva]],38,FALSE),0)</f>
        <v>0</v>
      </c>
    </row>
    <row r="4606" spans="1:20" hidden="1" x14ac:dyDescent="0.35">
      <c r="A4606">
        <f t="shared" si="215"/>
        <v>1023326</v>
      </c>
      <c r="B4606" s="6" t="s">
        <v>1188</v>
      </c>
      <c r="C4606" s="7" t="s">
        <v>553</v>
      </c>
      <c r="D4606" s="7" t="s">
        <v>1095</v>
      </c>
      <c r="E4606" s="7" t="s">
        <v>540</v>
      </c>
      <c r="F4606" s="7" t="s">
        <v>198</v>
      </c>
      <c r="G4606" s="7" t="s">
        <v>1069</v>
      </c>
      <c r="H4606" s="7" t="s">
        <v>1026</v>
      </c>
      <c r="I4606" s="6" t="s">
        <v>12</v>
      </c>
      <c r="J4606" s="1">
        <v>2681</v>
      </c>
      <c r="K4606" s="1">
        <v>45319</v>
      </c>
      <c r="L4606" s="1">
        <v>48000</v>
      </c>
      <c r="M4606" s="1">
        <v>2681</v>
      </c>
      <c r="N4606" s="1">
        <v>45319</v>
      </c>
      <c r="O4606" s="1">
        <v>24000</v>
      </c>
      <c r="P4606" s="1">
        <v>24000</v>
      </c>
      <c r="Q4606" s="12"/>
      <c r="R4606" s="29">
        <f t="shared" si="216"/>
        <v>0</v>
      </c>
      <c r="S4606" t="str">
        <f t="shared" si="217"/>
        <v>OK</v>
      </c>
      <c r="T4606" s="10">
        <f>IFERROR(VLOOKUP(A4606,[1]!Tabla1[[#All],[Material]:[venta nueva]],38,FALSE),0)</f>
        <v>0</v>
      </c>
    </row>
    <row r="4607" spans="1:20" hidden="1" x14ac:dyDescent="0.35">
      <c r="A4607">
        <f t="shared" si="215"/>
        <v>1023328</v>
      </c>
      <c r="B4607" s="6" t="s">
        <v>1188</v>
      </c>
      <c r="C4607" s="7" t="s">
        <v>553</v>
      </c>
      <c r="D4607" s="7" t="s">
        <v>1095</v>
      </c>
      <c r="E4607" s="7" t="s">
        <v>1394</v>
      </c>
      <c r="F4607" s="7" t="s">
        <v>1128</v>
      </c>
      <c r="G4607" s="7" t="s">
        <v>1075</v>
      </c>
      <c r="H4607" s="7" t="s">
        <v>1011</v>
      </c>
      <c r="I4607" s="6" t="s">
        <v>11</v>
      </c>
      <c r="J4607" s="1"/>
      <c r="K4607" s="1"/>
      <c r="L4607" s="1"/>
      <c r="M4607" s="1"/>
      <c r="N4607" s="1"/>
      <c r="O4607" s="1"/>
      <c r="P4607" s="1">
        <v>54</v>
      </c>
      <c r="Q4607" s="12"/>
      <c r="R4607" s="29">
        <f t="shared" si="216"/>
        <v>-54</v>
      </c>
      <c r="S4607" t="str">
        <f t="shared" si="217"/>
        <v>Pendiente de ingreso</v>
      </c>
      <c r="T4607" s="10">
        <f>IFERROR(VLOOKUP(A4607,[1]!Tabla1[[#All],[Material]:[venta nueva]],38,FALSE),0)</f>
        <v>0</v>
      </c>
    </row>
    <row r="4608" spans="1:20" hidden="1" x14ac:dyDescent="0.35">
      <c r="A4608">
        <f t="shared" si="215"/>
        <v>1023329</v>
      </c>
      <c r="B4608" s="6" t="s">
        <v>1188</v>
      </c>
      <c r="C4608" s="7" t="s">
        <v>553</v>
      </c>
      <c r="D4608" s="7" t="s">
        <v>1095</v>
      </c>
      <c r="E4608" s="7" t="s">
        <v>541</v>
      </c>
      <c r="F4608" s="7" t="s">
        <v>196</v>
      </c>
      <c r="G4608" s="7" t="s">
        <v>1080</v>
      </c>
      <c r="H4608" s="7" t="s">
        <v>1024</v>
      </c>
      <c r="I4608" s="6" t="s">
        <v>13</v>
      </c>
      <c r="J4608" s="1">
        <v>-153321</v>
      </c>
      <c r="K4608" s="1">
        <v>89202</v>
      </c>
      <c r="L4608" s="1">
        <v>0</v>
      </c>
      <c r="M4608" s="1">
        <v>-153321</v>
      </c>
      <c r="N4608" s="1">
        <v>39340</v>
      </c>
      <c r="O4608" s="1">
        <v>48000</v>
      </c>
      <c r="P4608" s="1">
        <v>48000</v>
      </c>
      <c r="Q4608" s="12"/>
      <c r="R4608" s="29">
        <f t="shared" si="216"/>
        <v>0</v>
      </c>
      <c r="S4608" t="str">
        <f t="shared" si="217"/>
        <v>OK</v>
      </c>
      <c r="T4608" s="10">
        <f>IFERROR(VLOOKUP(A4608,[1]!Tabla1[[#All],[Material]:[venta nueva]],38,FALSE),0)</f>
        <v>0</v>
      </c>
    </row>
    <row r="4609" spans="1:20" hidden="1" x14ac:dyDescent="0.35">
      <c r="A4609">
        <f t="shared" si="215"/>
        <v>1023331</v>
      </c>
      <c r="B4609" s="6" t="s">
        <v>1188</v>
      </c>
      <c r="C4609" s="7" t="s">
        <v>553</v>
      </c>
      <c r="D4609" s="7" t="s">
        <v>1095</v>
      </c>
      <c r="E4609" s="7" t="s">
        <v>538</v>
      </c>
      <c r="F4609" s="7" t="s">
        <v>251</v>
      </c>
      <c r="G4609" s="7" t="s">
        <v>1075</v>
      </c>
      <c r="H4609" s="7" t="s">
        <v>1011</v>
      </c>
      <c r="I4609" s="6" t="s">
        <v>11</v>
      </c>
      <c r="J4609" s="1">
        <v>104</v>
      </c>
      <c r="K4609" s="1">
        <v>0</v>
      </c>
      <c r="L4609" s="1">
        <v>0</v>
      </c>
      <c r="M4609" s="1">
        <v>104</v>
      </c>
      <c r="N4609" s="1">
        <v>0</v>
      </c>
      <c r="O4609" s="1">
        <v>0</v>
      </c>
      <c r="P4609" s="1"/>
      <c r="Q4609" s="12"/>
      <c r="R4609" s="29">
        <f t="shared" si="216"/>
        <v>0</v>
      </c>
      <c r="S4609" t="str">
        <f t="shared" si="217"/>
        <v>OK</v>
      </c>
      <c r="T4609" s="10">
        <f>IFERROR(VLOOKUP(A4609,[1]!Tabla1[[#All],[Material]:[venta nueva]],38,FALSE),0)</f>
        <v>0</v>
      </c>
    </row>
    <row r="4610" spans="1:20" hidden="1" x14ac:dyDescent="0.35">
      <c r="A4610">
        <f t="shared" si="215"/>
        <v>1023334</v>
      </c>
      <c r="B4610" s="6" t="s">
        <v>1188</v>
      </c>
      <c r="C4610" s="7" t="s">
        <v>553</v>
      </c>
      <c r="D4610" s="7" t="s">
        <v>1095</v>
      </c>
      <c r="E4610" s="7" t="s">
        <v>550</v>
      </c>
      <c r="F4610" s="7" t="s">
        <v>551</v>
      </c>
      <c r="G4610" s="7" t="s">
        <v>1080</v>
      </c>
      <c r="H4610" s="7" t="s">
        <v>1031</v>
      </c>
      <c r="I4610" s="6" t="s">
        <v>13</v>
      </c>
      <c r="J4610" s="1">
        <v>10599</v>
      </c>
      <c r="K4610" s="1">
        <v>72000</v>
      </c>
      <c r="L4610" s="1">
        <v>96000</v>
      </c>
      <c r="M4610" s="1">
        <v>10599</v>
      </c>
      <c r="N4610" s="1">
        <v>96000</v>
      </c>
      <c r="O4610" s="1">
        <v>96000</v>
      </c>
      <c r="P4610" s="1">
        <v>104218</v>
      </c>
      <c r="Q4610" s="12"/>
      <c r="R4610" s="29">
        <f t="shared" si="216"/>
        <v>-8218</v>
      </c>
      <c r="S4610" t="str">
        <f t="shared" si="217"/>
        <v>Pendiente de ingreso</v>
      </c>
      <c r="T4610" s="10">
        <f>IFERROR(VLOOKUP(A4610,[1]!Tabla1[[#All],[Material]:[venta nueva]],38,FALSE),0)</f>
        <v>0</v>
      </c>
    </row>
    <row r="4611" spans="1:20" hidden="1" x14ac:dyDescent="0.35">
      <c r="A4611">
        <f t="shared" si="215"/>
        <v>1023336</v>
      </c>
      <c r="B4611" s="6" t="s">
        <v>1188</v>
      </c>
      <c r="C4611" s="7" t="s">
        <v>553</v>
      </c>
      <c r="D4611" s="7" t="s">
        <v>1095</v>
      </c>
      <c r="E4611" s="7" t="s">
        <v>552</v>
      </c>
      <c r="F4611" s="7" t="s">
        <v>551</v>
      </c>
      <c r="G4611" s="7" t="s">
        <v>1080</v>
      </c>
      <c r="H4611" s="7" t="s">
        <v>1031</v>
      </c>
      <c r="I4611" s="6" t="s">
        <v>13</v>
      </c>
      <c r="J4611" s="1">
        <v>2140</v>
      </c>
      <c r="K4611" s="1">
        <v>0</v>
      </c>
      <c r="L4611" s="1">
        <v>0</v>
      </c>
      <c r="M4611" s="1">
        <v>2140</v>
      </c>
      <c r="N4611" s="1">
        <v>0</v>
      </c>
      <c r="O4611" s="1">
        <v>0</v>
      </c>
      <c r="P4611" s="1"/>
      <c r="Q4611" s="12"/>
      <c r="R4611" s="29">
        <f t="shared" si="216"/>
        <v>0</v>
      </c>
      <c r="S4611" t="str">
        <f t="shared" si="217"/>
        <v>OK</v>
      </c>
      <c r="T4611" s="10">
        <f>IFERROR(VLOOKUP(A4611,[1]!Tabla1[[#All],[Material]:[venta nueva]],38,FALSE),0)</f>
        <v>0</v>
      </c>
    </row>
    <row r="4612" spans="1:20" hidden="1" x14ac:dyDescent="0.35">
      <c r="A4612">
        <f t="shared" si="215"/>
        <v>1023349</v>
      </c>
      <c r="B4612" s="6" t="s">
        <v>1188</v>
      </c>
      <c r="C4612" s="7" t="s">
        <v>553</v>
      </c>
      <c r="D4612" s="7" t="s">
        <v>1095</v>
      </c>
      <c r="E4612" s="7" t="s">
        <v>564</v>
      </c>
      <c r="F4612" s="7" t="s">
        <v>565</v>
      </c>
      <c r="G4612" s="7" t="s">
        <v>1075</v>
      </c>
      <c r="H4612" s="7" t="s">
        <v>1002</v>
      </c>
      <c r="I4612" s="6" t="s">
        <v>16</v>
      </c>
      <c r="J4612" s="1">
        <v>-1215</v>
      </c>
      <c r="K4612" s="1">
        <v>5000</v>
      </c>
      <c r="L4612" s="1">
        <v>5000</v>
      </c>
      <c r="M4612" s="1">
        <v>-1215</v>
      </c>
      <c r="N4612" s="1">
        <v>5000</v>
      </c>
      <c r="O4612" s="1">
        <v>5000</v>
      </c>
      <c r="P4612" s="1">
        <v>5000</v>
      </c>
      <c r="Q4612" s="12"/>
      <c r="R4612" s="29">
        <f t="shared" si="216"/>
        <v>0</v>
      </c>
      <c r="S4612" t="str">
        <f t="shared" si="217"/>
        <v>OK</v>
      </c>
      <c r="T4612" s="10">
        <f>IFERROR(VLOOKUP(A4612,[1]!Tabla1[[#All],[Material]:[venta nueva]],38,FALSE),0)</f>
        <v>0</v>
      </c>
    </row>
    <row r="4613" spans="1:20" hidden="1" x14ac:dyDescent="0.35">
      <c r="A4613">
        <f t="shared" si="215"/>
        <v>1023350</v>
      </c>
      <c r="B4613" s="6" t="s">
        <v>1188</v>
      </c>
      <c r="C4613" s="7" t="s">
        <v>553</v>
      </c>
      <c r="D4613" s="7" t="s">
        <v>1095</v>
      </c>
      <c r="E4613" s="7" t="s">
        <v>566</v>
      </c>
      <c r="F4613" s="7" t="s">
        <v>567</v>
      </c>
      <c r="G4613" s="7" t="s">
        <v>1075</v>
      </c>
      <c r="H4613" s="7" t="s">
        <v>1011</v>
      </c>
      <c r="I4613" s="6" t="s">
        <v>16</v>
      </c>
      <c r="J4613" s="1">
        <v>4197</v>
      </c>
      <c r="K4613" s="1">
        <v>15803</v>
      </c>
      <c r="L4613" s="1">
        <v>20000</v>
      </c>
      <c r="M4613" s="1">
        <v>4197</v>
      </c>
      <c r="N4613" s="1">
        <v>15803</v>
      </c>
      <c r="O4613" s="1">
        <v>20000</v>
      </c>
      <c r="P4613" s="1">
        <v>20000</v>
      </c>
      <c r="Q4613" s="12"/>
      <c r="R4613" s="29">
        <f t="shared" si="216"/>
        <v>0</v>
      </c>
      <c r="S4613" t="str">
        <f t="shared" si="217"/>
        <v>OK</v>
      </c>
      <c r="T4613" s="10">
        <f>IFERROR(VLOOKUP(A4613,[1]!Tabla1[[#All],[Material]:[venta nueva]],38,FALSE),0)</f>
        <v>0</v>
      </c>
    </row>
    <row r="4614" spans="1:20" hidden="1" x14ac:dyDescent="0.35">
      <c r="A4614">
        <f t="shared" ref="A4614:A4677" si="218">+E4614*1</f>
        <v>1023351</v>
      </c>
      <c r="B4614" s="6" t="s">
        <v>1188</v>
      </c>
      <c r="C4614" s="7" t="s">
        <v>553</v>
      </c>
      <c r="D4614" s="7" t="s">
        <v>1095</v>
      </c>
      <c r="E4614" s="7" t="s">
        <v>570</v>
      </c>
      <c r="F4614" s="7" t="s">
        <v>585</v>
      </c>
      <c r="G4614" s="7" t="s">
        <v>1082</v>
      </c>
      <c r="H4614" s="7" t="s">
        <v>1013</v>
      </c>
      <c r="I4614" s="6" t="s">
        <v>16</v>
      </c>
      <c r="J4614" s="1">
        <v>-2838</v>
      </c>
      <c r="K4614" s="1">
        <v>7838</v>
      </c>
      <c r="L4614" s="1">
        <v>5000</v>
      </c>
      <c r="M4614" s="1">
        <v>-2838</v>
      </c>
      <c r="N4614" s="1">
        <v>7838</v>
      </c>
      <c r="O4614" s="1">
        <v>5000</v>
      </c>
      <c r="P4614" s="1">
        <v>5000</v>
      </c>
      <c r="Q4614" s="12"/>
      <c r="R4614" s="29">
        <f t="shared" si="216"/>
        <v>0</v>
      </c>
      <c r="S4614" t="str">
        <f t="shared" si="217"/>
        <v>OK</v>
      </c>
      <c r="T4614" s="10">
        <f>IFERROR(VLOOKUP(A4614,[1]!Tabla1[[#All],[Material]:[venta nueva]],38,FALSE),0)</f>
        <v>0</v>
      </c>
    </row>
    <row r="4615" spans="1:20" hidden="1" x14ac:dyDescent="0.35">
      <c r="A4615">
        <f t="shared" si="218"/>
        <v>1023352</v>
      </c>
      <c r="B4615" s="6" t="s">
        <v>1188</v>
      </c>
      <c r="C4615" s="7" t="s">
        <v>553</v>
      </c>
      <c r="D4615" s="7" t="s">
        <v>1095</v>
      </c>
      <c r="E4615" s="7" t="s">
        <v>568</v>
      </c>
      <c r="F4615" s="7" t="s">
        <v>587</v>
      </c>
      <c r="G4615" s="7" t="s">
        <v>1082</v>
      </c>
      <c r="H4615" s="7" t="s">
        <v>1013</v>
      </c>
      <c r="I4615" s="6" t="s">
        <v>16</v>
      </c>
      <c r="J4615" s="1">
        <v>-95949</v>
      </c>
      <c r="K4615" s="1">
        <v>50563</v>
      </c>
      <c r="L4615" s="1">
        <v>80000</v>
      </c>
      <c r="M4615" s="1">
        <v>-95949</v>
      </c>
      <c r="N4615" s="1">
        <v>50563</v>
      </c>
      <c r="O4615" s="1">
        <v>80000</v>
      </c>
      <c r="P4615" s="1">
        <v>80000</v>
      </c>
      <c r="Q4615" s="12"/>
      <c r="R4615" s="29">
        <f t="shared" si="216"/>
        <v>0</v>
      </c>
      <c r="S4615" t="str">
        <f t="shared" si="217"/>
        <v>OK</v>
      </c>
      <c r="T4615" s="10">
        <f>IFERROR(VLOOKUP(A4615,[1]!Tabla1[[#All],[Material]:[venta nueva]],38,FALSE),0)</f>
        <v>0</v>
      </c>
    </row>
    <row r="4616" spans="1:20" hidden="1" x14ac:dyDescent="0.35">
      <c r="A4616">
        <f t="shared" si="218"/>
        <v>1023355</v>
      </c>
      <c r="B4616" s="6" t="s">
        <v>1188</v>
      </c>
      <c r="C4616" s="7" t="s">
        <v>553</v>
      </c>
      <c r="D4616" s="7" t="s">
        <v>1095</v>
      </c>
      <c r="E4616" s="7" t="s">
        <v>580</v>
      </c>
      <c r="F4616" s="7" t="s">
        <v>516</v>
      </c>
      <c r="G4616" s="7" t="s">
        <v>1069</v>
      </c>
      <c r="H4616" s="7" t="s">
        <v>1026</v>
      </c>
      <c r="I4616" s="6" t="s">
        <v>11</v>
      </c>
      <c r="J4616" s="1">
        <v>4082</v>
      </c>
      <c r="K4616" s="1">
        <v>21000</v>
      </c>
      <c r="L4616" s="1">
        <v>24000</v>
      </c>
      <c r="M4616" s="1">
        <v>4082</v>
      </c>
      <c r="N4616" s="1">
        <v>21000</v>
      </c>
      <c r="O4616" s="1">
        <v>22500</v>
      </c>
      <c r="P4616" s="1">
        <v>22500</v>
      </c>
      <c r="Q4616" s="12"/>
      <c r="R4616" s="29">
        <f t="shared" ref="R4616:R4679" si="219">+O4616-P4616</f>
        <v>0</v>
      </c>
      <c r="S4616" t="str">
        <f t="shared" ref="S4616:S4679" si="220">IF(R4616&gt;0,"Sobre ingreso",IF(R4616&lt;0,"Pendiente de ingreso","OK"))</f>
        <v>OK</v>
      </c>
      <c r="T4616" s="10">
        <f>IFERROR(VLOOKUP(A4616,[1]!Tabla1[[#All],[Material]:[venta nueva]],38,FALSE),0)</f>
        <v>0</v>
      </c>
    </row>
    <row r="4617" spans="1:20" hidden="1" x14ac:dyDescent="0.35">
      <c r="A4617">
        <f t="shared" si="218"/>
        <v>1023370</v>
      </c>
      <c r="B4617" s="6" t="s">
        <v>1188</v>
      </c>
      <c r="C4617" s="7" t="s">
        <v>553</v>
      </c>
      <c r="D4617" s="7" t="s">
        <v>1095</v>
      </c>
      <c r="E4617" s="7" t="s">
        <v>1198</v>
      </c>
      <c r="F4617" s="7" t="s">
        <v>1199</v>
      </c>
      <c r="G4617" s="7" t="s">
        <v>1076</v>
      </c>
      <c r="H4617" s="7" t="s">
        <v>1020</v>
      </c>
      <c r="I4617" s="6" t="s">
        <v>12</v>
      </c>
      <c r="J4617" s="1">
        <v>0</v>
      </c>
      <c r="K4617" s="1">
        <v>48000</v>
      </c>
      <c r="L4617" s="1">
        <v>48000</v>
      </c>
      <c r="M4617" s="1"/>
      <c r="N4617" s="1"/>
      <c r="O4617" s="1"/>
      <c r="P4617" s="1"/>
      <c r="Q4617" s="12"/>
      <c r="R4617" s="29">
        <f t="shared" si="219"/>
        <v>0</v>
      </c>
      <c r="S4617" t="str">
        <f t="shared" si="220"/>
        <v>OK</v>
      </c>
      <c r="T4617" s="10">
        <f>IFERROR(VLOOKUP(A4617,[1]!Tabla1[[#All],[Material]:[venta nueva]],38,FALSE),0)</f>
        <v>0</v>
      </c>
    </row>
    <row r="4618" spans="1:20" hidden="1" x14ac:dyDescent="0.35">
      <c r="A4618">
        <f t="shared" si="218"/>
        <v>1023371</v>
      </c>
      <c r="B4618" s="6" t="s">
        <v>1188</v>
      </c>
      <c r="C4618" s="7" t="s">
        <v>553</v>
      </c>
      <c r="D4618" s="7" t="s">
        <v>1095</v>
      </c>
      <c r="E4618" s="7" t="s">
        <v>1200</v>
      </c>
      <c r="F4618" s="7" t="s">
        <v>356</v>
      </c>
      <c r="G4618" s="7" t="s">
        <v>1077</v>
      </c>
      <c r="H4618" s="7" t="s">
        <v>1023</v>
      </c>
      <c r="I4618" s="6" t="s">
        <v>12</v>
      </c>
      <c r="J4618" s="1">
        <v>0</v>
      </c>
      <c r="K4618" s="1">
        <v>48000</v>
      </c>
      <c r="L4618" s="1">
        <v>48000</v>
      </c>
      <c r="M4618" s="1"/>
      <c r="N4618" s="1"/>
      <c r="O4618" s="1"/>
      <c r="P4618" s="1"/>
      <c r="Q4618" s="12"/>
      <c r="R4618" s="29">
        <f t="shared" si="219"/>
        <v>0</v>
      </c>
      <c r="S4618" t="str">
        <f t="shared" si="220"/>
        <v>OK</v>
      </c>
      <c r="T4618" s="10">
        <f>IFERROR(VLOOKUP(A4618,[1]!Tabla1[[#All],[Material]:[venta nueva]],38,FALSE),0)</f>
        <v>0</v>
      </c>
    </row>
    <row r="4619" spans="1:20" hidden="1" x14ac:dyDescent="0.35">
      <c r="A4619">
        <f t="shared" si="218"/>
        <v>1023372</v>
      </c>
      <c r="B4619" s="6" t="s">
        <v>1188</v>
      </c>
      <c r="C4619" s="7" t="s">
        <v>553</v>
      </c>
      <c r="D4619" s="7" t="s">
        <v>1095</v>
      </c>
      <c r="E4619" s="7" t="s">
        <v>1173</v>
      </c>
      <c r="F4619" s="7" t="s">
        <v>510</v>
      </c>
      <c r="G4619" s="7" t="s">
        <v>1075</v>
      </c>
      <c r="H4619" s="7" t="s">
        <v>1002</v>
      </c>
      <c r="I4619" s="6" t="s">
        <v>12</v>
      </c>
      <c r="J4619" s="1">
        <v>-24000</v>
      </c>
      <c r="K4619" s="1">
        <v>24000</v>
      </c>
      <c r="L4619" s="1">
        <v>0</v>
      </c>
      <c r="M4619" s="1">
        <v>-24000</v>
      </c>
      <c r="N4619" s="1">
        <v>24000</v>
      </c>
      <c r="O4619" s="1">
        <v>0</v>
      </c>
      <c r="P4619" s="1"/>
      <c r="Q4619" s="12"/>
      <c r="R4619" s="29">
        <f t="shared" si="219"/>
        <v>0</v>
      </c>
      <c r="S4619" t="str">
        <f t="shared" si="220"/>
        <v>OK</v>
      </c>
      <c r="T4619" s="10">
        <f>IFERROR(VLOOKUP(A4619,[1]!Tabla1[[#All],[Material]:[venta nueva]],38,FALSE),0)</f>
        <v>0</v>
      </c>
    </row>
    <row r="4620" spans="1:20" hidden="1" x14ac:dyDescent="0.35">
      <c r="A4620">
        <f t="shared" si="218"/>
        <v>1023397</v>
      </c>
      <c r="B4620" s="6" t="s">
        <v>1188</v>
      </c>
      <c r="C4620" s="7" t="s">
        <v>553</v>
      </c>
      <c r="D4620" s="7" t="s">
        <v>1095</v>
      </c>
      <c r="E4620" s="7" t="s">
        <v>652</v>
      </c>
      <c r="F4620" s="7" t="s">
        <v>115</v>
      </c>
      <c r="G4620" s="7" t="s">
        <v>1078</v>
      </c>
      <c r="H4620" s="7" t="s">
        <v>1009</v>
      </c>
      <c r="I4620" s="6" t="s">
        <v>12</v>
      </c>
      <c r="J4620" s="1">
        <v>-26357</v>
      </c>
      <c r="K4620" s="1">
        <v>120000</v>
      </c>
      <c r="L4620" s="1">
        <v>120000</v>
      </c>
      <c r="M4620" s="1">
        <v>-26357</v>
      </c>
      <c r="N4620" s="1">
        <v>72000</v>
      </c>
      <c r="O4620" s="1">
        <v>72000</v>
      </c>
      <c r="P4620" s="1">
        <v>72000</v>
      </c>
      <c r="Q4620" s="12"/>
      <c r="R4620" s="29">
        <f t="shared" si="219"/>
        <v>0</v>
      </c>
      <c r="S4620" t="str">
        <f t="shared" si="220"/>
        <v>OK</v>
      </c>
      <c r="T4620" s="10">
        <f>IFERROR(VLOOKUP(A4620,[1]!Tabla1[[#All],[Material]:[venta nueva]],38,FALSE),0)</f>
        <v>0</v>
      </c>
    </row>
    <row r="4621" spans="1:20" hidden="1" x14ac:dyDescent="0.35">
      <c r="A4621">
        <f t="shared" si="218"/>
        <v>1020822</v>
      </c>
      <c r="B4621" s="6" t="s">
        <v>1188</v>
      </c>
      <c r="C4621" s="7" t="s">
        <v>553</v>
      </c>
      <c r="D4621" s="7" t="s">
        <v>1096</v>
      </c>
      <c r="E4621" s="7" t="s">
        <v>71</v>
      </c>
      <c r="F4621" s="7" t="s">
        <v>72</v>
      </c>
      <c r="G4621" s="7" t="s">
        <v>1084</v>
      </c>
      <c r="H4621" s="7" t="s">
        <v>1017</v>
      </c>
      <c r="I4621" s="6" t="s">
        <v>8</v>
      </c>
      <c r="J4621" s="1">
        <v>0</v>
      </c>
      <c r="K4621" s="1">
        <v>24011</v>
      </c>
      <c r="L4621" s="1">
        <v>24011</v>
      </c>
      <c r="M4621" s="1">
        <v>0</v>
      </c>
      <c r="N4621" s="1">
        <v>24011</v>
      </c>
      <c r="O4621" s="1">
        <v>24011</v>
      </c>
      <c r="P4621" s="1"/>
      <c r="Q4621" s="12"/>
      <c r="R4621" s="29">
        <f t="shared" si="219"/>
        <v>24011</v>
      </c>
      <c r="S4621" t="str">
        <f t="shared" si="220"/>
        <v>Sobre ingreso</v>
      </c>
      <c r="T4621" s="10">
        <f>IFERROR(VLOOKUP(A4621,[1]!Tabla1[[#All],[Material]:[venta nueva]],38,FALSE),0)</f>
        <v>0</v>
      </c>
    </row>
    <row r="4622" spans="1:20" hidden="1" x14ac:dyDescent="0.35">
      <c r="A4622">
        <f t="shared" si="218"/>
        <v>1020828</v>
      </c>
      <c r="B4622" s="6" t="s">
        <v>1188</v>
      </c>
      <c r="C4622" s="7" t="s">
        <v>553</v>
      </c>
      <c r="D4622" s="7" t="s">
        <v>1096</v>
      </c>
      <c r="E4622" s="7" t="s">
        <v>73</v>
      </c>
      <c r="F4622" s="7" t="s">
        <v>74</v>
      </c>
      <c r="G4622" s="7" t="s">
        <v>1074</v>
      </c>
      <c r="H4622" s="7" t="s">
        <v>1018</v>
      </c>
      <c r="I4622" s="6" t="s">
        <v>8</v>
      </c>
      <c r="J4622" s="1">
        <v>-8838</v>
      </c>
      <c r="K4622" s="1">
        <v>72838</v>
      </c>
      <c r="L4622" s="1">
        <v>64000</v>
      </c>
      <c r="M4622" s="1">
        <v>-8838</v>
      </c>
      <c r="N4622" s="1">
        <v>56138</v>
      </c>
      <c r="O4622" s="1">
        <v>65000</v>
      </c>
      <c r="P4622" s="1">
        <v>67089.381999999998</v>
      </c>
      <c r="Q4622" s="12"/>
      <c r="R4622" s="29">
        <f t="shared" si="219"/>
        <v>-2089.3819999999978</v>
      </c>
      <c r="S4622" t="str">
        <f t="shared" si="220"/>
        <v>Pendiente de ingreso</v>
      </c>
      <c r="T4622" s="10">
        <f>IFERROR(VLOOKUP(A4622,[1]!Tabla1[[#All],[Material]:[venta nueva]],38,FALSE),0)</f>
        <v>0</v>
      </c>
    </row>
    <row r="4623" spans="1:20" hidden="1" x14ac:dyDescent="0.35">
      <c r="A4623">
        <f t="shared" si="218"/>
        <v>1020845</v>
      </c>
      <c r="B4623" s="6" t="s">
        <v>1188</v>
      </c>
      <c r="C4623" s="7" t="s">
        <v>553</v>
      </c>
      <c r="D4623" s="7" t="s">
        <v>1096</v>
      </c>
      <c r="E4623" s="7" t="s">
        <v>507</v>
      </c>
      <c r="F4623" s="7" t="s">
        <v>476</v>
      </c>
      <c r="G4623" s="7" t="s">
        <v>1075</v>
      </c>
      <c r="H4623" s="7" t="s">
        <v>1011</v>
      </c>
      <c r="I4623" s="6" t="s">
        <v>10</v>
      </c>
      <c r="J4623" s="1">
        <v>950</v>
      </c>
      <c r="K4623" s="1">
        <v>0</v>
      </c>
      <c r="L4623" s="1">
        <v>0</v>
      </c>
      <c r="M4623" s="1">
        <v>950</v>
      </c>
      <c r="N4623" s="1">
        <v>0</v>
      </c>
      <c r="O4623" s="1">
        <v>0</v>
      </c>
      <c r="P4623" s="1"/>
      <c r="Q4623" s="12"/>
      <c r="R4623" s="29">
        <f t="shared" si="219"/>
        <v>0</v>
      </c>
      <c r="S4623" t="str">
        <f t="shared" si="220"/>
        <v>OK</v>
      </c>
      <c r="T4623" s="10">
        <f>IFERROR(VLOOKUP(A4623,[1]!Tabla1[[#All],[Material]:[venta nueva]],38,FALSE),0)</f>
        <v>0</v>
      </c>
    </row>
    <row r="4624" spans="1:20" hidden="1" x14ac:dyDescent="0.35">
      <c r="A4624">
        <f t="shared" si="218"/>
        <v>1020853</v>
      </c>
      <c r="B4624" s="6" t="s">
        <v>1188</v>
      </c>
      <c r="C4624" s="7" t="s">
        <v>553</v>
      </c>
      <c r="D4624" s="7" t="s">
        <v>1096</v>
      </c>
      <c r="E4624" s="7" t="s">
        <v>77</v>
      </c>
      <c r="F4624" s="7" t="s">
        <v>78</v>
      </c>
      <c r="G4624" s="7" t="s">
        <v>985</v>
      </c>
      <c r="H4624" s="7" t="s">
        <v>1012</v>
      </c>
      <c r="I4624" s="6" t="s">
        <v>9</v>
      </c>
      <c r="J4624" s="1">
        <v>-43450</v>
      </c>
      <c r="K4624" s="1">
        <v>210320</v>
      </c>
      <c r="L4624" s="1">
        <v>200000</v>
      </c>
      <c r="M4624" s="1">
        <v>-43450</v>
      </c>
      <c r="N4624" s="1">
        <v>210320</v>
      </c>
      <c r="O4624" s="1">
        <v>200000</v>
      </c>
      <c r="P4624" s="1">
        <v>200000</v>
      </c>
      <c r="Q4624" s="12"/>
      <c r="R4624" s="29">
        <f t="shared" si="219"/>
        <v>0</v>
      </c>
      <c r="S4624" t="str">
        <f t="shared" si="220"/>
        <v>OK</v>
      </c>
      <c r="T4624" s="10">
        <f>IFERROR(VLOOKUP(A4624,[1]!Tabla1[[#All],[Material]:[venta nueva]],38,FALSE),0)</f>
        <v>0</v>
      </c>
    </row>
    <row r="4625" spans="1:20" hidden="1" x14ac:dyDescent="0.35">
      <c r="A4625">
        <f t="shared" si="218"/>
        <v>1020878</v>
      </c>
      <c r="B4625" s="6" t="s">
        <v>1188</v>
      </c>
      <c r="C4625" s="7" t="s">
        <v>553</v>
      </c>
      <c r="D4625" s="7" t="s">
        <v>1096</v>
      </c>
      <c r="E4625" s="7" t="s">
        <v>472</v>
      </c>
      <c r="F4625" s="7" t="s">
        <v>473</v>
      </c>
      <c r="G4625" s="7" t="s">
        <v>1084</v>
      </c>
      <c r="H4625" s="7" t="s">
        <v>1017</v>
      </c>
      <c r="I4625" s="6" t="s">
        <v>8</v>
      </c>
      <c r="J4625" s="1">
        <v>68213</v>
      </c>
      <c r="K4625" s="1">
        <v>0</v>
      </c>
      <c r="L4625" s="1">
        <v>0</v>
      </c>
      <c r="M4625" s="1">
        <v>68213</v>
      </c>
      <c r="N4625" s="1">
        <v>0</v>
      </c>
      <c r="O4625" s="1">
        <v>0</v>
      </c>
      <c r="P4625" s="1"/>
      <c r="Q4625" s="12"/>
      <c r="R4625" s="29">
        <f t="shared" si="219"/>
        <v>0</v>
      </c>
      <c r="S4625" t="str">
        <f t="shared" si="220"/>
        <v>OK</v>
      </c>
      <c r="T4625" s="10">
        <f>IFERROR(VLOOKUP(A4625,[1]!Tabla1[[#All],[Material]:[venta nueva]],38,FALSE),0)</f>
        <v>0</v>
      </c>
    </row>
    <row r="4626" spans="1:20" hidden="1" x14ac:dyDescent="0.35">
      <c r="A4626">
        <f t="shared" si="218"/>
        <v>1021020</v>
      </c>
      <c r="B4626" s="6" t="s">
        <v>1188</v>
      </c>
      <c r="C4626" s="7" t="s">
        <v>553</v>
      </c>
      <c r="D4626" s="7" t="s">
        <v>1096</v>
      </c>
      <c r="E4626" s="7" t="s">
        <v>105</v>
      </c>
      <c r="F4626" s="7" t="s">
        <v>478</v>
      </c>
      <c r="G4626" s="7" t="s">
        <v>1079</v>
      </c>
      <c r="H4626" s="7" t="s">
        <v>1007</v>
      </c>
      <c r="I4626" s="6" t="s">
        <v>10</v>
      </c>
      <c r="J4626" s="1">
        <v>0</v>
      </c>
      <c r="K4626" s="1">
        <v>17462</v>
      </c>
      <c r="L4626" s="1">
        <v>24000</v>
      </c>
      <c r="M4626" s="1">
        <v>0</v>
      </c>
      <c r="N4626" s="1">
        <v>17462</v>
      </c>
      <c r="O4626" s="1">
        <v>24000</v>
      </c>
      <c r="P4626" s="1">
        <v>24000</v>
      </c>
      <c r="Q4626" s="12"/>
      <c r="R4626" s="29">
        <f t="shared" si="219"/>
        <v>0</v>
      </c>
      <c r="S4626" t="str">
        <f t="shared" si="220"/>
        <v>OK</v>
      </c>
      <c r="T4626" s="10">
        <f>IFERROR(VLOOKUP(A4626,[1]!Tabla1[[#All],[Material]:[venta nueva]],38,FALSE),0)</f>
        <v>0</v>
      </c>
    </row>
    <row r="4627" spans="1:20" hidden="1" x14ac:dyDescent="0.35">
      <c r="A4627">
        <f t="shared" si="218"/>
        <v>1021026</v>
      </c>
      <c r="B4627" s="6" t="s">
        <v>1188</v>
      </c>
      <c r="C4627" s="7" t="s">
        <v>553</v>
      </c>
      <c r="D4627" s="7" t="s">
        <v>1096</v>
      </c>
      <c r="E4627" s="7" t="s">
        <v>524</v>
      </c>
      <c r="F4627" s="7" t="s">
        <v>525</v>
      </c>
      <c r="G4627" s="7" t="s">
        <v>1078</v>
      </c>
      <c r="H4627" s="7" t="s">
        <v>1009</v>
      </c>
      <c r="I4627" s="6" t="s">
        <v>10</v>
      </c>
      <c r="J4627" s="1">
        <v>5488</v>
      </c>
      <c r="K4627" s="1">
        <v>0</v>
      </c>
      <c r="L4627" s="1">
        <v>0</v>
      </c>
      <c r="M4627" s="1">
        <v>5488</v>
      </c>
      <c r="N4627" s="1">
        <v>0</v>
      </c>
      <c r="O4627" s="1">
        <v>0</v>
      </c>
      <c r="P4627" s="1"/>
      <c r="Q4627" s="12"/>
      <c r="R4627" s="29">
        <f t="shared" si="219"/>
        <v>0</v>
      </c>
      <c r="S4627" t="str">
        <f t="shared" si="220"/>
        <v>OK</v>
      </c>
      <c r="T4627" s="10">
        <f>IFERROR(VLOOKUP(A4627,[1]!Tabla1[[#All],[Material]:[venta nueva]],38,FALSE),0)</f>
        <v>0</v>
      </c>
    </row>
    <row r="4628" spans="1:20" hidden="1" x14ac:dyDescent="0.35">
      <c r="A4628">
        <f t="shared" si="218"/>
        <v>1021140</v>
      </c>
      <c r="B4628" s="6" t="s">
        <v>1188</v>
      </c>
      <c r="C4628" s="7" t="s">
        <v>553</v>
      </c>
      <c r="D4628" s="7" t="s">
        <v>1096</v>
      </c>
      <c r="E4628" s="7" t="s">
        <v>441</v>
      </c>
      <c r="F4628" s="7" t="s">
        <v>442</v>
      </c>
      <c r="G4628" s="7" t="s">
        <v>1074</v>
      </c>
      <c r="H4628" s="7" t="s">
        <v>1001</v>
      </c>
      <c r="I4628" s="6" t="s">
        <v>8</v>
      </c>
      <c r="J4628" s="1">
        <v>2839</v>
      </c>
      <c r="K4628" s="1">
        <v>0</v>
      </c>
      <c r="L4628" s="1">
        <v>2839</v>
      </c>
      <c r="M4628" s="1">
        <v>2839</v>
      </c>
      <c r="N4628" s="1">
        <v>0</v>
      </c>
      <c r="O4628" s="1">
        <v>2839</v>
      </c>
      <c r="P4628" s="1"/>
      <c r="Q4628" s="12"/>
      <c r="R4628" s="29">
        <f t="shared" si="219"/>
        <v>2839</v>
      </c>
      <c r="S4628" t="str">
        <f t="shared" si="220"/>
        <v>Sobre ingreso</v>
      </c>
      <c r="T4628" s="10">
        <f>IFERROR(VLOOKUP(A4628,[1]!Tabla1[[#All],[Material]:[venta nueva]],38,FALSE),0)</f>
        <v>0</v>
      </c>
    </row>
    <row r="4629" spans="1:20" hidden="1" x14ac:dyDescent="0.35">
      <c r="A4629">
        <f t="shared" si="218"/>
        <v>1021260</v>
      </c>
      <c r="B4629" s="6" t="s">
        <v>1188</v>
      </c>
      <c r="C4629" s="7" t="s">
        <v>553</v>
      </c>
      <c r="D4629" s="7" t="s">
        <v>1096</v>
      </c>
      <c r="E4629" s="7" t="s">
        <v>456</v>
      </c>
      <c r="F4629" s="7" t="s">
        <v>457</v>
      </c>
      <c r="G4629" s="7" t="s">
        <v>1069</v>
      </c>
      <c r="H4629" s="7" t="s">
        <v>1026</v>
      </c>
      <c r="I4629" s="6" t="s">
        <v>8</v>
      </c>
      <c r="J4629" s="1">
        <v>408</v>
      </c>
      <c r="K4629" s="1">
        <v>0</v>
      </c>
      <c r="L4629" s="1">
        <v>408</v>
      </c>
      <c r="M4629" s="1">
        <v>408</v>
      </c>
      <c r="N4629" s="1">
        <v>0</v>
      </c>
      <c r="O4629" s="1">
        <v>408</v>
      </c>
      <c r="P4629" s="1"/>
      <c r="Q4629" s="12"/>
      <c r="R4629" s="29">
        <f t="shared" si="219"/>
        <v>408</v>
      </c>
      <c r="S4629" t="str">
        <f t="shared" si="220"/>
        <v>Sobre ingreso</v>
      </c>
      <c r="T4629" s="10">
        <f>IFERROR(VLOOKUP(A4629,[1]!Tabla1[[#All],[Material]:[venta nueva]],38,FALSE),0)</f>
        <v>0</v>
      </c>
    </row>
    <row r="4630" spans="1:20" hidden="1" x14ac:dyDescent="0.35">
      <c r="A4630">
        <f t="shared" si="218"/>
        <v>1021270</v>
      </c>
      <c r="B4630" s="6" t="s">
        <v>1188</v>
      </c>
      <c r="C4630" s="7" t="s">
        <v>553</v>
      </c>
      <c r="D4630" s="7" t="s">
        <v>1096</v>
      </c>
      <c r="E4630" s="7" t="s">
        <v>443</v>
      </c>
      <c r="F4630" s="7" t="s">
        <v>142</v>
      </c>
      <c r="G4630" s="7" t="s">
        <v>1080</v>
      </c>
      <c r="H4630" s="7" t="s">
        <v>1030</v>
      </c>
      <c r="I4630" s="6" t="s">
        <v>10</v>
      </c>
      <c r="J4630" s="1">
        <v>104671</v>
      </c>
      <c r="K4630" s="1">
        <v>0</v>
      </c>
      <c r="L4630" s="1">
        <v>120000</v>
      </c>
      <c r="M4630" s="1">
        <v>104671</v>
      </c>
      <c r="N4630" s="1">
        <v>0</v>
      </c>
      <c r="O4630" s="1">
        <v>120000</v>
      </c>
      <c r="P4630" s="1">
        <v>120000</v>
      </c>
      <c r="Q4630" s="12"/>
      <c r="R4630" s="29">
        <f t="shared" si="219"/>
        <v>0</v>
      </c>
      <c r="S4630" t="str">
        <f t="shared" si="220"/>
        <v>OK</v>
      </c>
      <c r="T4630" s="10">
        <f>IFERROR(VLOOKUP(A4630,[1]!Tabla1[[#All],[Material]:[venta nueva]],38,FALSE),0)</f>
        <v>0</v>
      </c>
    </row>
    <row r="4631" spans="1:20" hidden="1" x14ac:dyDescent="0.35">
      <c r="A4631">
        <f t="shared" si="218"/>
        <v>1021272</v>
      </c>
      <c r="B4631" s="6" t="s">
        <v>1188</v>
      </c>
      <c r="C4631" s="7" t="s">
        <v>553</v>
      </c>
      <c r="D4631" s="7" t="s">
        <v>1096</v>
      </c>
      <c r="E4631" s="7" t="s">
        <v>143</v>
      </c>
      <c r="F4631" s="7" t="s">
        <v>144</v>
      </c>
      <c r="G4631" s="7" t="s">
        <v>1080</v>
      </c>
      <c r="H4631" s="7" t="s">
        <v>1030</v>
      </c>
      <c r="I4631" s="6" t="s">
        <v>10</v>
      </c>
      <c r="J4631" s="1">
        <v>15786</v>
      </c>
      <c r="K4631" s="1">
        <v>195327</v>
      </c>
      <c r="L4631" s="1">
        <v>360000</v>
      </c>
      <c r="M4631" s="1">
        <v>15786</v>
      </c>
      <c r="N4631" s="1">
        <v>195327</v>
      </c>
      <c r="O4631" s="1">
        <v>360000</v>
      </c>
      <c r="P4631" s="1">
        <v>360001</v>
      </c>
      <c r="Q4631" s="12"/>
      <c r="R4631" s="29">
        <f t="shared" si="219"/>
        <v>-1</v>
      </c>
      <c r="S4631" t="str">
        <f t="shared" si="220"/>
        <v>Pendiente de ingreso</v>
      </c>
      <c r="T4631" s="10">
        <f>IFERROR(VLOOKUP(A4631,[1]!Tabla1[[#All],[Material]:[venta nueva]],38,FALSE),0)</f>
        <v>0</v>
      </c>
    </row>
    <row r="4632" spans="1:20" hidden="1" x14ac:dyDescent="0.35">
      <c r="A4632">
        <f t="shared" si="218"/>
        <v>1021398</v>
      </c>
      <c r="B4632" s="6" t="s">
        <v>1188</v>
      </c>
      <c r="C4632" s="7" t="s">
        <v>553</v>
      </c>
      <c r="D4632" s="7" t="s">
        <v>1096</v>
      </c>
      <c r="E4632" s="7" t="s">
        <v>460</v>
      </c>
      <c r="F4632" s="7" t="s">
        <v>78</v>
      </c>
      <c r="G4632" s="7" t="s">
        <v>985</v>
      </c>
      <c r="H4632" s="7" t="s">
        <v>1012</v>
      </c>
      <c r="I4632" s="6" t="s">
        <v>8</v>
      </c>
      <c r="J4632" s="1">
        <v>1917</v>
      </c>
      <c r="K4632" s="1">
        <v>41208</v>
      </c>
      <c r="L4632" s="1">
        <v>48000</v>
      </c>
      <c r="M4632" s="1">
        <v>1917</v>
      </c>
      <c r="N4632" s="1">
        <v>41208</v>
      </c>
      <c r="O4632" s="1">
        <v>48000</v>
      </c>
      <c r="P4632" s="1">
        <v>48317.364999999998</v>
      </c>
      <c r="Q4632" s="12"/>
      <c r="R4632" s="29">
        <f t="shared" si="219"/>
        <v>-317.36499999999796</v>
      </c>
      <c r="S4632" t="str">
        <f t="shared" si="220"/>
        <v>Pendiente de ingreso</v>
      </c>
      <c r="T4632" s="10">
        <f>IFERROR(VLOOKUP(A4632,[1]!Tabla1[[#All],[Material]:[venta nueva]],38,FALSE),0)</f>
        <v>0</v>
      </c>
    </row>
    <row r="4633" spans="1:20" hidden="1" x14ac:dyDescent="0.35">
      <c r="A4633">
        <f t="shared" si="218"/>
        <v>1021433</v>
      </c>
      <c r="B4633" s="6" t="s">
        <v>1188</v>
      </c>
      <c r="C4633" s="7" t="s">
        <v>553</v>
      </c>
      <c r="D4633" s="7" t="s">
        <v>1096</v>
      </c>
      <c r="E4633" s="7" t="s">
        <v>555</v>
      </c>
      <c r="F4633" s="7" t="s">
        <v>149</v>
      </c>
      <c r="G4633" s="7" t="s">
        <v>1076</v>
      </c>
      <c r="H4633" s="7" t="s">
        <v>1022</v>
      </c>
      <c r="I4633" s="6" t="s">
        <v>9</v>
      </c>
      <c r="J4633" s="1">
        <v>-9475</v>
      </c>
      <c r="K4633" s="1">
        <v>9475</v>
      </c>
      <c r="L4633" s="1">
        <v>0</v>
      </c>
      <c r="M4633" s="1">
        <v>-9475</v>
      </c>
      <c r="N4633" s="1">
        <v>9475</v>
      </c>
      <c r="O4633" s="1">
        <v>0</v>
      </c>
      <c r="P4633" s="1"/>
      <c r="Q4633" s="12"/>
      <c r="R4633" s="29">
        <f t="shared" si="219"/>
        <v>0</v>
      </c>
      <c r="S4633" t="str">
        <f t="shared" si="220"/>
        <v>OK</v>
      </c>
      <c r="T4633" s="10">
        <f>IFERROR(VLOOKUP(A4633,[1]!Tabla1[[#All],[Material]:[venta nueva]],38,FALSE),0)</f>
        <v>0</v>
      </c>
    </row>
    <row r="4634" spans="1:20" hidden="1" x14ac:dyDescent="0.35">
      <c r="A4634">
        <f t="shared" si="218"/>
        <v>1021538</v>
      </c>
      <c r="B4634" s="6" t="s">
        <v>1188</v>
      </c>
      <c r="C4634" s="7" t="s">
        <v>553</v>
      </c>
      <c r="D4634" s="7" t="s">
        <v>1096</v>
      </c>
      <c r="E4634" s="7" t="s">
        <v>158</v>
      </c>
      <c r="F4634" s="7" t="s">
        <v>159</v>
      </c>
      <c r="G4634" s="7" t="s">
        <v>1082</v>
      </c>
      <c r="H4634" s="7" t="s">
        <v>1013</v>
      </c>
      <c r="I4634" s="6" t="s">
        <v>8</v>
      </c>
      <c r="J4634" s="1">
        <v>17837</v>
      </c>
      <c r="K4634" s="1">
        <v>150376</v>
      </c>
      <c r="L4634" s="1">
        <v>168214</v>
      </c>
      <c r="M4634" s="1">
        <v>17837</v>
      </c>
      <c r="N4634" s="1">
        <v>141338</v>
      </c>
      <c r="O4634" s="1">
        <v>159176</v>
      </c>
      <c r="P4634" s="1">
        <v>159205.57699999999</v>
      </c>
      <c r="Q4634" s="12"/>
      <c r="R4634" s="29">
        <f t="shared" si="219"/>
        <v>-29.576999999990221</v>
      </c>
      <c r="S4634" t="str">
        <f t="shared" si="220"/>
        <v>Pendiente de ingreso</v>
      </c>
      <c r="T4634" s="10">
        <f>IFERROR(VLOOKUP(A4634,[1]!Tabla1[[#All],[Material]:[venta nueva]],38,FALSE),0)</f>
        <v>0</v>
      </c>
    </row>
    <row r="4635" spans="1:20" hidden="1" x14ac:dyDescent="0.35">
      <c r="A4635">
        <f t="shared" si="218"/>
        <v>1021539</v>
      </c>
      <c r="B4635" s="6" t="s">
        <v>1188</v>
      </c>
      <c r="C4635" s="7" t="s">
        <v>553</v>
      </c>
      <c r="D4635" s="7" t="s">
        <v>1096</v>
      </c>
      <c r="E4635" s="7" t="s">
        <v>554</v>
      </c>
      <c r="F4635" s="7" t="s">
        <v>160</v>
      </c>
      <c r="G4635" s="7" t="s">
        <v>1082</v>
      </c>
      <c r="H4635" s="7" t="s">
        <v>1013</v>
      </c>
      <c r="I4635" s="6" t="s">
        <v>8</v>
      </c>
      <c r="J4635" s="1">
        <v>7441</v>
      </c>
      <c r="K4635" s="1">
        <v>0</v>
      </c>
      <c r="L4635" s="1">
        <v>0</v>
      </c>
      <c r="M4635" s="1">
        <v>7441</v>
      </c>
      <c r="N4635" s="1">
        <v>0</v>
      </c>
      <c r="O4635" s="1">
        <v>0</v>
      </c>
      <c r="P4635" s="1"/>
      <c r="Q4635" s="12"/>
      <c r="R4635" s="29">
        <f t="shared" si="219"/>
        <v>0</v>
      </c>
      <c r="S4635" t="str">
        <f t="shared" si="220"/>
        <v>OK</v>
      </c>
      <c r="T4635" s="10">
        <f>IFERROR(VLOOKUP(A4635,[1]!Tabla1[[#All],[Material]:[venta nueva]],38,FALSE),0)</f>
        <v>0</v>
      </c>
    </row>
    <row r="4636" spans="1:20" hidden="1" x14ac:dyDescent="0.35">
      <c r="A4636">
        <f t="shared" si="218"/>
        <v>1021555</v>
      </c>
      <c r="B4636" s="6" t="s">
        <v>1188</v>
      </c>
      <c r="C4636" s="7" t="s">
        <v>553</v>
      </c>
      <c r="D4636" s="7" t="s">
        <v>1096</v>
      </c>
      <c r="E4636" s="7" t="s">
        <v>163</v>
      </c>
      <c r="F4636" s="7" t="s">
        <v>164</v>
      </c>
      <c r="G4636" s="7" t="s">
        <v>1078</v>
      </c>
      <c r="H4636" s="7" t="s">
        <v>1009</v>
      </c>
      <c r="I4636" s="6" t="s">
        <v>10</v>
      </c>
      <c r="J4636" s="1">
        <v>2390</v>
      </c>
      <c r="K4636" s="1">
        <v>71794</v>
      </c>
      <c r="L4636" s="1">
        <v>72000</v>
      </c>
      <c r="M4636" s="1">
        <v>2390</v>
      </c>
      <c r="N4636" s="1">
        <v>71794</v>
      </c>
      <c r="O4636" s="1">
        <v>72000</v>
      </c>
      <c r="P4636" s="1">
        <v>72006</v>
      </c>
      <c r="Q4636" s="12"/>
      <c r="R4636" s="29">
        <f t="shared" si="219"/>
        <v>-6</v>
      </c>
      <c r="S4636" t="str">
        <f t="shared" si="220"/>
        <v>Pendiente de ingreso</v>
      </c>
      <c r="T4636" s="10">
        <f>IFERROR(VLOOKUP(A4636,[1]!Tabla1[[#All],[Material]:[venta nueva]],38,FALSE),0)</f>
        <v>0</v>
      </c>
    </row>
    <row r="4637" spans="1:20" hidden="1" x14ac:dyDescent="0.35">
      <c r="A4637">
        <f t="shared" si="218"/>
        <v>1021596</v>
      </c>
      <c r="B4637" s="6" t="s">
        <v>1188</v>
      </c>
      <c r="C4637" s="7" t="s">
        <v>553</v>
      </c>
      <c r="D4637" s="7" t="s">
        <v>1096</v>
      </c>
      <c r="E4637" s="7" t="s">
        <v>508</v>
      </c>
      <c r="F4637" s="7" t="s">
        <v>148</v>
      </c>
      <c r="G4637" s="7" t="s">
        <v>1080</v>
      </c>
      <c r="H4637" s="7" t="s">
        <v>1031</v>
      </c>
      <c r="I4637" s="6" t="s">
        <v>10</v>
      </c>
      <c r="J4637" s="1">
        <v>-8662</v>
      </c>
      <c r="K4637" s="1">
        <v>8662</v>
      </c>
      <c r="L4637" s="1">
        <v>0</v>
      </c>
      <c r="M4637" s="1">
        <v>-8662</v>
      </c>
      <c r="N4637" s="1">
        <v>8662</v>
      </c>
      <c r="O4637" s="1">
        <v>0</v>
      </c>
      <c r="P4637" s="1"/>
      <c r="Q4637" s="12"/>
      <c r="R4637" s="29">
        <f t="shared" si="219"/>
        <v>0</v>
      </c>
      <c r="S4637" t="str">
        <f t="shared" si="220"/>
        <v>OK</v>
      </c>
      <c r="T4637" s="10">
        <f>IFERROR(VLOOKUP(A4637,[1]!Tabla1[[#All],[Material]:[venta nueva]],38,FALSE),0)</f>
        <v>0</v>
      </c>
    </row>
    <row r="4638" spans="1:20" hidden="1" x14ac:dyDescent="0.35">
      <c r="A4638">
        <f t="shared" si="218"/>
        <v>1021603</v>
      </c>
      <c r="B4638" s="6" t="s">
        <v>1188</v>
      </c>
      <c r="C4638" s="7" t="s">
        <v>553</v>
      </c>
      <c r="D4638" s="7" t="s">
        <v>1096</v>
      </c>
      <c r="E4638" s="7" t="s">
        <v>165</v>
      </c>
      <c r="F4638" s="7" t="s">
        <v>166</v>
      </c>
      <c r="G4638" s="7" t="s">
        <v>1075</v>
      </c>
      <c r="H4638" s="7" t="s">
        <v>1003</v>
      </c>
      <c r="I4638" s="6" t="s">
        <v>15</v>
      </c>
      <c r="J4638" s="1"/>
      <c r="K4638" s="1"/>
      <c r="L4638" s="1"/>
      <c r="M4638" s="1"/>
      <c r="N4638" s="1"/>
      <c r="O4638" s="1"/>
      <c r="P4638" s="1">
        <v>200</v>
      </c>
      <c r="Q4638" s="12"/>
      <c r="R4638" s="29">
        <f t="shared" si="219"/>
        <v>-200</v>
      </c>
      <c r="S4638" t="str">
        <f t="shared" si="220"/>
        <v>Pendiente de ingreso</v>
      </c>
      <c r="T4638" s="10">
        <f>IFERROR(VLOOKUP(A4638,[1]!Tabla1[[#All],[Material]:[venta nueva]],38,FALSE),0)</f>
        <v>0</v>
      </c>
    </row>
    <row r="4639" spans="1:20" hidden="1" x14ac:dyDescent="0.35">
      <c r="A4639">
        <f t="shared" si="218"/>
        <v>1021731</v>
      </c>
      <c r="B4639" s="6" t="s">
        <v>1188</v>
      </c>
      <c r="C4639" s="7" t="s">
        <v>553</v>
      </c>
      <c r="D4639" s="7" t="s">
        <v>1096</v>
      </c>
      <c r="E4639" s="7" t="s">
        <v>174</v>
      </c>
      <c r="F4639" s="7" t="s">
        <v>175</v>
      </c>
      <c r="G4639" s="7" t="s">
        <v>1086</v>
      </c>
      <c r="H4639" s="7" t="s">
        <v>1025</v>
      </c>
      <c r="I4639" s="6" t="s">
        <v>14</v>
      </c>
      <c r="J4639" s="1"/>
      <c r="K4639" s="1"/>
      <c r="L4639" s="1"/>
      <c r="M4639" s="1"/>
      <c r="N4639" s="1"/>
      <c r="O4639" s="1"/>
      <c r="P4639" s="1">
        <v>192000</v>
      </c>
      <c r="Q4639" s="12"/>
      <c r="R4639" s="29">
        <f t="shared" si="219"/>
        <v>-192000</v>
      </c>
      <c r="S4639" t="str">
        <f t="shared" si="220"/>
        <v>Pendiente de ingreso</v>
      </c>
      <c r="T4639" s="10">
        <f>IFERROR(VLOOKUP(A4639,[1]!Tabla1[[#All],[Material]:[venta nueva]],38,FALSE),0)</f>
        <v>0</v>
      </c>
    </row>
    <row r="4640" spans="1:20" hidden="1" x14ac:dyDescent="0.35">
      <c r="A4640">
        <f t="shared" si="218"/>
        <v>1021732</v>
      </c>
      <c r="B4640" s="6" t="s">
        <v>1188</v>
      </c>
      <c r="C4640" s="7" t="s">
        <v>553</v>
      </c>
      <c r="D4640" s="7" t="s">
        <v>1096</v>
      </c>
      <c r="E4640" s="7" t="s">
        <v>176</v>
      </c>
      <c r="F4640" s="7" t="s">
        <v>177</v>
      </c>
      <c r="G4640" s="7" t="s">
        <v>1084</v>
      </c>
      <c r="H4640" s="7" t="s">
        <v>1032</v>
      </c>
      <c r="I4640" s="6" t="s">
        <v>14</v>
      </c>
      <c r="J4640" s="1">
        <v>-19922</v>
      </c>
      <c r="K4640" s="1">
        <v>308364</v>
      </c>
      <c r="L4640" s="1">
        <v>288000</v>
      </c>
      <c r="M4640" s="1">
        <v>-19922</v>
      </c>
      <c r="N4640" s="1">
        <v>308364</v>
      </c>
      <c r="O4640" s="1">
        <v>288000</v>
      </c>
      <c r="P4640" s="1">
        <v>292000</v>
      </c>
      <c r="Q4640" s="12"/>
      <c r="R4640" s="29">
        <f t="shared" si="219"/>
        <v>-4000</v>
      </c>
      <c r="S4640" t="str">
        <f t="shared" si="220"/>
        <v>Pendiente de ingreso</v>
      </c>
      <c r="T4640" s="10">
        <f>IFERROR(VLOOKUP(A4640,[1]!Tabla1[[#All],[Material]:[venta nueva]],38,FALSE),0)</f>
        <v>0</v>
      </c>
    </row>
    <row r="4641" spans="1:20" hidden="1" x14ac:dyDescent="0.35">
      <c r="A4641">
        <f t="shared" si="218"/>
        <v>1021733</v>
      </c>
      <c r="B4641" s="6" t="s">
        <v>1188</v>
      </c>
      <c r="C4641" s="7" t="s">
        <v>553</v>
      </c>
      <c r="D4641" s="7" t="s">
        <v>1096</v>
      </c>
      <c r="E4641" s="7" t="s">
        <v>178</v>
      </c>
      <c r="F4641" s="7" t="s">
        <v>149</v>
      </c>
      <c r="G4641" s="7" t="s">
        <v>1076</v>
      </c>
      <c r="H4641" s="7" t="s">
        <v>1022</v>
      </c>
      <c r="I4641" s="6" t="s">
        <v>14</v>
      </c>
      <c r="J4641" s="1">
        <v>3612</v>
      </c>
      <c r="K4641" s="1">
        <v>115175</v>
      </c>
      <c r="L4641" s="1">
        <v>120000</v>
      </c>
      <c r="M4641" s="1">
        <v>3612</v>
      </c>
      <c r="N4641" s="1">
        <v>115175</v>
      </c>
      <c r="O4641" s="1">
        <v>120000</v>
      </c>
      <c r="P4641" s="1">
        <v>138000</v>
      </c>
      <c r="Q4641" s="12"/>
      <c r="R4641" s="29">
        <f t="shared" si="219"/>
        <v>-18000</v>
      </c>
      <c r="S4641" t="str">
        <f t="shared" si="220"/>
        <v>Pendiente de ingreso</v>
      </c>
      <c r="T4641" s="10">
        <f>IFERROR(VLOOKUP(A4641,[1]!Tabla1[[#All],[Material]:[venta nueva]],38,FALSE),0)</f>
        <v>0</v>
      </c>
    </row>
    <row r="4642" spans="1:20" hidden="1" x14ac:dyDescent="0.35">
      <c r="A4642">
        <f t="shared" si="218"/>
        <v>1021735</v>
      </c>
      <c r="B4642" s="6" t="s">
        <v>1188</v>
      </c>
      <c r="C4642" s="7" t="s">
        <v>553</v>
      </c>
      <c r="D4642" s="7" t="s">
        <v>1096</v>
      </c>
      <c r="E4642" s="7" t="s">
        <v>179</v>
      </c>
      <c r="F4642" s="7" t="s">
        <v>180</v>
      </c>
      <c r="G4642" s="7" t="s">
        <v>1069</v>
      </c>
      <c r="H4642" s="7" t="s">
        <v>1033</v>
      </c>
      <c r="I4642" s="6" t="s">
        <v>14</v>
      </c>
      <c r="J4642" s="1">
        <v>0</v>
      </c>
      <c r="K4642" s="1">
        <v>120000</v>
      </c>
      <c r="L4642" s="1">
        <v>120000</v>
      </c>
      <c r="M4642" s="1">
        <v>0</v>
      </c>
      <c r="N4642" s="1">
        <v>120000</v>
      </c>
      <c r="O4642" s="1">
        <v>120000</v>
      </c>
      <c r="P4642" s="1">
        <v>120000</v>
      </c>
      <c r="Q4642" s="12"/>
      <c r="R4642" s="29">
        <f t="shared" si="219"/>
        <v>0</v>
      </c>
      <c r="S4642" t="str">
        <f t="shared" si="220"/>
        <v>OK</v>
      </c>
      <c r="T4642" s="10">
        <f>IFERROR(VLOOKUP(A4642,[1]!Tabla1[[#All],[Material]:[venta nueva]],38,FALSE),0)</f>
        <v>0</v>
      </c>
    </row>
    <row r="4643" spans="1:20" hidden="1" x14ac:dyDescent="0.35">
      <c r="A4643">
        <f t="shared" si="218"/>
        <v>1021737</v>
      </c>
      <c r="B4643" s="6" t="s">
        <v>1188</v>
      </c>
      <c r="C4643" s="7" t="s">
        <v>553</v>
      </c>
      <c r="D4643" s="7" t="s">
        <v>1096</v>
      </c>
      <c r="E4643" s="7" t="s">
        <v>181</v>
      </c>
      <c r="F4643" s="7" t="s">
        <v>182</v>
      </c>
      <c r="G4643" s="7" t="s">
        <v>1069</v>
      </c>
      <c r="H4643" s="7" t="s">
        <v>1033</v>
      </c>
      <c r="I4643" s="6" t="s">
        <v>14</v>
      </c>
      <c r="J4643" s="1">
        <v>3322</v>
      </c>
      <c r="K4643" s="1">
        <v>12587</v>
      </c>
      <c r="L4643" s="1">
        <v>24000</v>
      </c>
      <c r="M4643" s="1">
        <v>3322</v>
      </c>
      <c r="N4643" s="1">
        <v>12587</v>
      </c>
      <c r="O4643" s="1">
        <v>24000</v>
      </c>
      <c r="P4643" s="1">
        <v>24000</v>
      </c>
      <c r="Q4643" s="12"/>
      <c r="R4643" s="29">
        <f t="shared" si="219"/>
        <v>0</v>
      </c>
      <c r="S4643" t="str">
        <f t="shared" si="220"/>
        <v>OK</v>
      </c>
      <c r="T4643" s="10">
        <f>IFERROR(VLOOKUP(A4643,[1]!Tabla1[[#All],[Material]:[venta nueva]],38,FALSE),0)</f>
        <v>0</v>
      </c>
    </row>
    <row r="4644" spans="1:20" hidden="1" x14ac:dyDescent="0.35">
      <c r="A4644">
        <f t="shared" si="218"/>
        <v>1021738</v>
      </c>
      <c r="B4644" s="6" t="s">
        <v>1188</v>
      </c>
      <c r="C4644" s="7" t="s">
        <v>553</v>
      </c>
      <c r="D4644" s="7" t="s">
        <v>1096</v>
      </c>
      <c r="E4644" s="7" t="s">
        <v>183</v>
      </c>
      <c r="F4644" s="7" t="s">
        <v>184</v>
      </c>
      <c r="G4644" s="7" t="s">
        <v>1069</v>
      </c>
      <c r="H4644" s="7" t="s">
        <v>1033</v>
      </c>
      <c r="I4644" s="6" t="s">
        <v>14</v>
      </c>
      <c r="J4644" s="1">
        <v>-15602</v>
      </c>
      <c r="K4644" s="1">
        <v>86215</v>
      </c>
      <c r="L4644" s="1">
        <v>48000</v>
      </c>
      <c r="M4644" s="1">
        <v>-15602</v>
      </c>
      <c r="N4644" s="1">
        <v>86215</v>
      </c>
      <c r="O4644" s="1">
        <v>48000</v>
      </c>
      <c r="P4644" s="1">
        <v>65000</v>
      </c>
      <c r="Q4644" s="12"/>
      <c r="R4644" s="29">
        <f t="shared" si="219"/>
        <v>-17000</v>
      </c>
      <c r="S4644" t="str">
        <f t="shared" si="220"/>
        <v>Pendiente de ingreso</v>
      </c>
      <c r="T4644" s="10">
        <f>IFERROR(VLOOKUP(A4644,[1]!Tabla1[[#All],[Material]:[venta nueva]],38,FALSE),0)</f>
        <v>0</v>
      </c>
    </row>
    <row r="4645" spans="1:20" hidden="1" x14ac:dyDescent="0.35">
      <c r="A4645">
        <f t="shared" si="218"/>
        <v>1021739</v>
      </c>
      <c r="B4645" s="6" t="s">
        <v>1188</v>
      </c>
      <c r="C4645" s="7" t="s">
        <v>553</v>
      </c>
      <c r="D4645" s="7" t="s">
        <v>1096</v>
      </c>
      <c r="E4645" s="7" t="s">
        <v>185</v>
      </c>
      <c r="F4645" s="7" t="s">
        <v>186</v>
      </c>
      <c r="G4645" s="7" t="s">
        <v>1087</v>
      </c>
      <c r="H4645" s="7" t="s">
        <v>1034</v>
      </c>
      <c r="I4645" s="6" t="s">
        <v>14</v>
      </c>
      <c r="J4645" s="1">
        <v>36321</v>
      </c>
      <c r="K4645" s="1">
        <v>0</v>
      </c>
      <c r="L4645" s="1">
        <v>36000</v>
      </c>
      <c r="M4645" s="1">
        <v>36321</v>
      </c>
      <c r="N4645" s="1">
        <v>0</v>
      </c>
      <c r="O4645" s="1">
        <v>48000</v>
      </c>
      <c r="P4645" s="1">
        <v>48000</v>
      </c>
      <c r="Q4645" s="12"/>
      <c r="R4645" s="29">
        <f t="shared" si="219"/>
        <v>0</v>
      </c>
      <c r="S4645" t="str">
        <f t="shared" si="220"/>
        <v>OK</v>
      </c>
      <c r="T4645" s="10">
        <f>IFERROR(VLOOKUP(A4645,[1]!Tabla1[[#All],[Material]:[venta nueva]],38,FALSE),0)</f>
        <v>0</v>
      </c>
    </row>
    <row r="4646" spans="1:20" hidden="1" x14ac:dyDescent="0.35">
      <c r="A4646">
        <f t="shared" si="218"/>
        <v>1021766</v>
      </c>
      <c r="B4646" s="6" t="s">
        <v>1188</v>
      </c>
      <c r="C4646" s="7" t="s">
        <v>553</v>
      </c>
      <c r="D4646" s="7" t="s">
        <v>1096</v>
      </c>
      <c r="E4646" s="7" t="s">
        <v>189</v>
      </c>
      <c r="F4646" s="7" t="s">
        <v>190</v>
      </c>
      <c r="G4646" s="7" t="s">
        <v>1084</v>
      </c>
      <c r="H4646" s="7" t="s">
        <v>1028</v>
      </c>
      <c r="I4646" s="6" t="s">
        <v>14</v>
      </c>
      <c r="J4646" s="1">
        <v>-40533</v>
      </c>
      <c r="K4646" s="1">
        <v>279394</v>
      </c>
      <c r="L4646" s="1">
        <v>288000</v>
      </c>
      <c r="M4646" s="1">
        <v>-40533</v>
      </c>
      <c r="N4646" s="1">
        <v>279394</v>
      </c>
      <c r="O4646" s="1">
        <v>312000</v>
      </c>
      <c r="P4646" s="1">
        <v>312000</v>
      </c>
      <c r="Q4646" s="12"/>
      <c r="R4646" s="29">
        <f t="shared" si="219"/>
        <v>0</v>
      </c>
      <c r="S4646" t="str">
        <f t="shared" si="220"/>
        <v>OK</v>
      </c>
      <c r="T4646" s="10">
        <f>IFERROR(VLOOKUP(A4646,[1]!Tabla1[[#All],[Material]:[venta nueva]],38,FALSE),0)</f>
        <v>0</v>
      </c>
    </row>
    <row r="4647" spans="1:20" hidden="1" x14ac:dyDescent="0.35">
      <c r="A4647">
        <f t="shared" si="218"/>
        <v>1021767</v>
      </c>
      <c r="B4647" s="6" t="s">
        <v>1188</v>
      </c>
      <c r="C4647" s="7" t="s">
        <v>553</v>
      </c>
      <c r="D4647" s="7" t="s">
        <v>1096</v>
      </c>
      <c r="E4647" s="7" t="s">
        <v>191</v>
      </c>
      <c r="F4647" s="7" t="s">
        <v>192</v>
      </c>
      <c r="G4647" s="7" t="s">
        <v>1084</v>
      </c>
      <c r="H4647" s="7" t="s">
        <v>1017</v>
      </c>
      <c r="I4647" s="6" t="s">
        <v>14</v>
      </c>
      <c r="J4647" s="1">
        <v>49067</v>
      </c>
      <c r="K4647" s="1">
        <v>323923</v>
      </c>
      <c r="L4647" s="1">
        <v>384000</v>
      </c>
      <c r="M4647" s="1">
        <v>49067</v>
      </c>
      <c r="N4647" s="1">
        <v>338923</v>
      </c>
      <c r="O4647" s="1">
        <v>384000</v>
      </c>
      <c r="P4647" s="1">
        <v>384000</v>
      </c>
      <c r="Q4647" s="12"/>
      <c r="R4647" s="29">
        <f t="shared" si="219"/>
        <v>0</v>
      </c>
      <c r="S4647" t="str">
        <f t="shared" si="220"/>
        <v>OK</v>
      </c>
      <c r="T4647" s="10">
        <f>IFERROR(VLOOKUP(A4647,[1]!Tabla1[[#All],[Material]:[venta nueva]],38,FALSE),0)</f>
        <v>0</v>
      </c>
    </row>
    <row r="4648" spans="1:20" hidden="1" x14ac:dyDescent="0.35">
      <c r="A4648">
        <f t="shared" si="218"/>
        <v>1021774</v>
      </c>
      <c r="B4648" s="6" t="s">
        <v>1188</v>
      </c>
      <c r="C4648" s="7" t="s">
        <v>553</v>
      </c>
      <c r="D4648" s="7" t="s">
        <v>1096</v>
      </c>
      <c r="E4648" s="7" t="s">
        <v>193</v>
      </c>
      <c r="F4648" s="7" t="s">
        <v>194</v>
      </c>
      <c r="G4648" s="7" t="s">
        <v>1084</v>
      </c>
      <c r="H4648" s="7" t="s">
        <v>1028</v>
      </c>
      <c r="I4648" s="6" t="s">
        <v>14</v>
      </c>
      <c r="J4648" s="1">
        <v>12720</v>
      </c>
      <c r="K4648" s="1">
        <v>78142</v>
      </c>
      <c r="L4648" s="1">
        <v>96000</v>
      </c>
      <c r="M4648" s="1">
        <v>12720</v>
      </c>
      <c r="N4648" s="1">
        <v>78142</v>
      </c>
      <c r="O4648" s="1">
        <v>96000</v>
      </c>
      <c r="P4648" s="1">
        <v>96000</v>
      </c>
      <c r="Q4648" s="12"/>
      <c r="R4648" s="29">
        <f t="shared" si="219"/>
        <v>0</v>
      </c>
      <c r="S4648" t="str">
        <f t="shared" si="220"/>
        <v>OK</v>
      </c>
      <c r="T4648" s="10">
        <f>IFERROR(VLOOKUP(A4648,[1]!Tabla1[[#All],[Material]:[venta nueva]],38,FALSE),0)</f>
        <v>0</v>
      </c>
    </row>
    <row r="4649" spans="1:20" hidden="1" x14ac:dyDescent="0.35">
      <c r="A4649">
        <f t="shared" si="218"/>
        <v>1021874</v>
      </c>
      <c r="B4649" s="6" t="s">
        <v>1188</v>
      </c>
      <c r="C4649" s="7" t="s">
        <v>553</v>
      </c>
      <c r="D4649" s="7" t="s">
        <v>1096</v>
      </c>
      <c r="E4649" s="7" t="s">
        <v>477</v>
      </c>
      <c r="F4649" s="7" t="s">
        <v>243</v>
      </c>
      <c r="G4649" s="7" t="s">
        <v>1078</v>
      </c>
      <c r="H4649" s="7" t="s">
        <v>1009</v>
      </c>
      <c r="I4649" s="6" t="s">
        <v>10</v>
      </c>
      <c r="J4649" s="1">
        <v>268</v>
      </c>
      <c r="K4649" s="1">
        <v>0</v>
      </c>
      <c r="L4649" s="1">
        <v>0</v>
      </c>
      <c r="M4649" s="1">
        <v>268</v>
      </c>
      <c r="N4649" s="1">
        <v>0</v>
      </c>
      <c r="O4649" s="1">
        <v>39006</v>
      </c>
      <c r="P4649" s="1">
        <v>39908</v>
      </c>
      <c r="Q4649" s="12"/>
      <c r="R4649" s="29">
        <f t="shared" si="219"/>
        <v>-902</v>
      </c>
      <c r="S4649" t="str">
        <f t="shared" si="220"/>
        <v>Pendiente de ingreso</v>
      </c>
      <c r="T4649" s="10">
        <f>IFERROR(VLOOKUP(A4649,[1]!Tabla1[[#All],[Material]:[venta nueva]],38,FALSE),0)</f>
        <v>0</v>
      </c>
    </row>
    <row r="4650" spans="1:20" hidden="1" x14ac:dyDescent="0.35">
      <c r="A4650">
        <f t="shared" si="218"/>
        <v>1021905</v>
      </c>
      <c r="B4650" s="6" t="s">
        <v>1188</v>
      </c>
      <c r="C4650" s="7" t="s">
        <v>553</v>
      </c>
      <c r="D4650" s="7" t="s">
        <v>1096</v>
      </c>
      <c r="E4650" s="7" t="s">
        <v>199</v>
      </c>
      <c r="F4650" s="7" t="s">
        <v>200</v>
      </c>
      <c r="G4650" s="7" t="s">
        <v>1081</v>
      </c>
      <c r="H4650" s="7" t="s">
        <v>1010</v>
      </c>
      <c r="I4650" s="6" t="s">
        <v>14</v>
      </c>
      <c r="J4650" s="1"/>
      <c r="K4650" s="1"/>
      <c r="L4650" s="1"/>
      <c r="M4650" s="1"/>
      <c r="N4650" s="1"/>
      <c r="O4650" s="1"/>
      <c r="P4650" s="1">
        <v>30000</v>
      </c>
      <c r="Q4650" s="12"/>
      <c r="R4650" s="29">
        <f t="shared" si="219"/>
        <v>-30000</v>
      </c>
      <c r="S4650" t="str">
        <f t="shared" si="220"/>
        <v>Pendiente de ingreso</v>
      </c>
      <c r="T4650" s="10">
        <f>IFERROR(VLOOKUP(A4650,[1]!Tabla1[[#All],[Material]:[venta nueva]],38,FALSE),0)</f>
        <v>0</v>
      </c>
    </row>
    <row r="4651" spans="1:20" hidden="1" x14ac:dyDescent="0.35">
      <c r="A4651">
        <f t="shared" si="218"/>
        <v>1021921</v>
      </c>
      <c r="B4651" s="6" t="s">
        <v>1188</v>
      </c>
      <c r="C4651" s="7" t="s">
        <v>553</v>
      </c>
      <c r="D4651" s="7" t="s">
        <v>1096</v>
      </c>
      <c r="E4651" s="7" t="s">
        <v>595</v>
      </c>
      <c r="F4651" s="7" t="s">
        <v>596</v>
      </c>
      <c r="G4651" s="7" t="s">
        <v>1075</v>
      </c>
      <c r="H4651" s="7" t="s">
        <v>1002</v>
      </c>
      <c r="I4651" s="6" t="s">
        <v>15</v>
      </c>
      <c r="J4651" s="1">
        <v>811</v>
      </c>
      <c r="K4651" s="1">
        <v>0</v>
      </c>
      <c r="L4651" s="1">
        <v>811</v>
      </c>
      <c r="M4651" s="1">
        <v>811</v>
      </c>
      <c r="N4651" s="1">
        <v>189</v>
      </c>
      <c r="O4651" s="1">
        <v>1000</v>
      </c>
      <c r="P4651" s="1">
        <v>1000</v>
      </c>
      <c r="Q4651" s="12"/>
      <c r="R4651" s="29">
        <f t="shared" si="219"/>
        <v>0</v>
      </c>
      <c r="S4651" t="str">
        <f t="shared" si="220"/>
        <v>OK</v>
      </c>
      <c r="T4651" s="10">
        <f>IFERROR(VLOOKUP(A4651,[1]!Tabla1[[#All],[Material]:[venta nueva]],38,FALSE),0)</f>
        <v>0</v>
      </c>
    </row>
    <row r="4652" spans="1:20" hidden="1" x14ac:dyDescent="0.35">
      <c r="A4652">
        <f t="shared" si="218"/>
        <v>1021922</v>
      </c>
      <c r="B4652" s="6" t="s">
        <v>1188</v>
      </c>
      <c r="C4652" s="7" t="s">
        <v>553</v>
      </c>
      <c r="D4652" s="7" t="s">
        <v>1096</v>
      </c>
      <c r="E4652" s="7" t="s">
        <v>201</v>
      </c>
      <c r="F4652" s="7" t="s">
        <v>78</v>
      </c>
      <c r="G4652" s="7" t="s">
        <v>985</v>
      </c>
      <c r="H4652" s="7" t="s">
        <v>1012</v>
      </c>
      <c r="I4652" s="6" t="s">
        <v>15</v>
      </c>
      <c r="J4652" s="1">
        <v>-2000</v>
      </c>
      <c r="K4652" s="1">
        <v>2000</v>
      </c>
      <c r="L4652" s="1">
        <v>0</v>
      </c>
      <c r="M4652" s="1">
        <v>-2000</v>
      </c>
      <c r="N4652" s="1">
        <v>2000</v>
      </c>
      <c r="O4652" s="1">
        <v>1000</v>
      </c>
      <c r="P4652" s="1">
        <v>1000</v>
      </c>
      <c r="Q4652" s="12"/>
      <c r="R4652" s="29">
        <f t="shared" si="219"/>
        <v>0</v>
      </c>
      <c r="S4652" t="str">
        <f t="shared" si="220"/>
        <v>OK</v>
      </c>
      <c r="T4652" s="10">
        <f>IFERROR(VLOOKUP(A4652,[1]!Tabla1[[#All],[Material]:[venta nueva]],38,FALSE),0)</f>
        <v>0</v>
      </c>
    </row>
    <row r="4653" spans="1:20" hidden="1" x14ac:dyDescent="0.35">
      <c r="A4653">
        <f t="shared" si="218"/>
        <v>1021924</v>
      </c>
      <c r="B4653" s="6" t="s">
        <v>1188</v>
      </c>
      <c r="C4653" s="7" t="s">
        <v>553</v>
      </c>
      <c r="D4653" s="7" t="s">
        <v>1096</v>
      </c>
      <c r="E4653" s="7" t="s">
        <v>202</v>
      </c>
      <c r="F4653" s="7" t="s">
        <v>203</v>
      </c>
      <c r="G4653" s="7" t="s">
        <v>1075</v>
      </c>
      <c r="H4653" s="7" t="s">
        <v>1003</v>
      </c>
      <c r="I4653" s="6" t="s">
        <v>15</v>
      </c>
      <c r="J4653" s="1">
        <v>-5888</v>
      </c>
      <c r="K4653" s="1">
        <v>5888</v>
      </c>
      <c r="L4653" s="1">
        <v>0</v>
      </c>
      <c r="M4653" s="1">
        <v>-5888</v>
      </c>
      <c r="N4653" s="1">
        <v>5888</v>
      </c>
      <c r="O4653" s="1">
        <v>15000</v>
      </c>
      <c r="P4653" s="1">
        <v>15000</v>
      </c>
      <c r="Q4653" s="12"/>
      <c r="R4653" s="29">
        <f t="shared" si="219"/>
        <v>0</v>
      </c>
      <c r="S4653" t="str">
        <f t="shared" si="220"/>
        <v>OK</v>
      </c>
      <c r="T4653" s="10">
        <f>IFERROR(VLOOKUP(A4653,[1]!Tabla1[[#All],[Material]:[venta nueva]],38,FALSE),0)</f>
        <v>0</v>
      </c>
    </row>
    <row r="4654" spans="1:20" hidden="1" x14ac:dyDescent="0.35">
      <c r="A4654">
        <f t="shared" si="218"/>
        <v>1021925</v>
      </c>
      <c r="B4654" s="6" t="s">
        <v>1188</v>
      </c>
      <c r="C4654" s="7" t="s">
        <v>553</v>
      </c>
      <c r="D4654" s="7" t="s">
        <v>1096</v>
      </c>
      <c r="E4654" s="7" t="s">
        <v>204</v>
      </c>
      <c r="F4654" s="7" t="s">
        <v>205</v>
      </c>
      <c r="G4654" s="7" t="s">
        <v>1075</v>
      </c>
      <c r="H4654" s="7" t="s">
        <v>1003</v>
      </c>
      <c r="I4654" s="6" t="s">
        <v>15</v>
      </c>
      <c r="J4654" s="1">
        <v>-20675</v>
      </c>
      <c r="K4654" s="1">
        <v>20675</v>
      </c>
      <c r="L4654" s="1">
        <v>0</v>
      </c>
      <c r="M4654" s="1">
        <v>-20675</v>
      </c>
      <c r="N4654" s="1">
        <v>20675</v>
      </c>
      <c r="O4654" s="1">
        <v>15000</v>
      </c>
      <c r="P4654" s="1">
        <v>15000</v>
      </c>
      <c r="Q4654" s="12"/>
      <c r="R4654" s="29">
        <f t="shared" si="219"/>
        <v>0</v>
      </c>
      <c r="S4654" t="str">
        <f t="shared" si="220"/>
        <v>OK</v>
      </c>
      <c r="T4654" s="10">
        <f>IFERROR(VLOOKUP(A4654,[1]!Tabla1[[#All],[Material]:[venta nueva]],38,FALSE),0)</f>
        <v>0</v>
      </c>
    </row>
    <row r="4655" spans="1:20" hidden="1" x14ac:dyDescent="0.35">
      <c r="A4655">
        <f t="shared" si="218"/>
        <v>1021929</v>
      </c>
      <c r="B4655" s="6" t="s">
        <v>1188</v>
      </c>
      <c r="C4655" s="7" t="s">
        <v>553</v>
      </c>
      <c r="D4655" s="7" t="s">
        <v>1096</v>
      </c>
      <c r="E4655" s="7" t="s">
        <v>571</v>
      </c>
      <c r="F4655" s="7" t="s">
        <v>572</v>
      </c>
      <c r="G4655" s="7" t="s">
        <v>1082</v>
      </c>
      <c r="H4655" s="7" t="s">
        <v>1014</v>
      </c>
      <c r="I4655" s="6" t="s">
        <v>15</v>
      </c>
      <c r="J4655" s="1">
        <v>-1390</v>
      </c>
      <c r="K4655" s="1">
        <v>1390</v>
      </c>
      <c r="L4655" s="1">
        <v>0</v>
      </c>
      <c r="M4655" s="1">
        <v>-1390</v>
      </c>
      <c r="N4655" s="1">
        <v>1390</v>
      </c>
      <c r="O4655" s="1">
        <v>0</v>
      </c>
      <c r="P4655" s="1"/>
      <c r="Q4655" s="12"/>
      <c r="R4655" s="29">
        <f t="shared" si="219"/>
        <v>0</v>
      </c>
      <c r="S4655" t="str">
        <f t="shared" si="220"/>
        <v>OK</v>
      </c>
      <c r="T4655" s="10">
        <f>IFERROR(VLOOKUP(A4655,[1]!Tabla1[[#All],[Material]:[venta nueva]],38,FALSE),0)</f>
        <v>0</v>
      </c>
    </row>
    <row r="4656" spans="1:20" hidden="1" x14ac:dyDescent="0.35">
      <c r="A4656">
        <f t="shared" si="218"/>
        <v>1021931</v>
      </c>
      <c r="B4656" s="6" t="s">
        <v>1188</v>
      </c>
      <c r="C4656" s="7" t="s">
        <v>553</v>
      </c>
      <c r="D4656" s="7" t="s">
        <v>1096</v>
      </c>
      <c r="E4656" s="7" t="s">
        <v>206</v>
      </c>
      <c r="F4656" s="7" t="s">
        <v>207</v>
      </c>
      <c r="G4656" s="7" t="s">
        <v>1085</v>
      </c>
      <c r="H4656" s="7" t="s">
        <v>1036</v>
      </c>
      <c r="I4656" s="6" t="s">
        <v>15</v>
      </c>
      <c r="J4656" s="1">
        <v>1525</v>
      </c>
      <c r="K4656" s="1">
        <v>3160</v>
      </c>
      <c r="L4656" s="1">
        <v>4685</v>
      </c>
      <c r="M4656" s="1">
        <v>1525</v>
      </c>
      <c r="N4656" s="1">
        <v>16160</v>
      </c>
      <c r="O4656" s="1">
        <v>11000</v>
      </c>
      <c r="P4656" s="1">
        <v>11000</v>
      </c>
      <c r="Q4656" s="12"/>
      <c r="R4656" s="29">
        <f t="shared" si="219"/>
        <v>0</v>
      </c>
      <c r="S4656" t="str">
        <f t="shared" si="220"/>
        <v>OK</v>
      </c>
      <c r="T4656" s="10">
        <f>IFERROR(VLOOKUP(A4656,[1]!Tabla1[[#All],[Material]:[venta nueva]],38,FALSE),0)</f>
        <v>0</v>
      </c>
    </row>
    <row r="4657" spans="1:20" hidden="1" x14ac:dyDescent="0.35">
      <c r="A4657">
        <f t="shared" si="218"/>
        <v>1021936</v>
      </c>
      <c r="B4657" s="6" t="s">
        <v>1188</v>
      </c>
      <c r="C4657" s="7" t="s">
        <v>553</v>
      </c>
      <c r="D4657" s="7" t="s">
        <v>1096</v>
      </c>
      <c r="E4657" s="7" t="s">
        <v>208</v>
      </c>
      <c r="F4657" s="7" t="s">
        <v>209</v>
      </c>
      <c r="G4657" s="7" t="s">
        <v>1077</v>
      </c>
      <c r="H4657" s="7" t="s">
        <v>1005</v>
      </c>
      <c r="I4657" s="6" t="s">
        <v>15</v>
      </c>
      <c r="J4657" s="1">
        <v>-2190</v>
      </c>
      <c r="K4657" s="1">
        <v>453755</v>
      </c>
      <c r="L4657" s="1">
        <v>451565</v>
      </c>
      <c r="M4657" s="1">
        <v>-2190</v>
      </c>
      <c r="N4657" s="1">
        <v>409779</v>
      </c>
      <c r="O4657" s="1">
        <v>407589</v>
      </c>
      <c r="P4657" s="1">
        <v>456000</v>
      </c>
      <c r="Q4657" s="12"/>
      <c r="R4657" s="29">
        <f t="shared" si="219"/>
        <v>-48411</v>
      </c>
      <c r="S4657" t="str">
        <f t="shared" si="220"/>
        <v>Pendiente de ingreso</v>
      </c>
      <c r="T4657" s="10">
        <f>IFERROR(VLOOKUP(A4657,[1]!Tabla1[[#All],[Material]:[venta nueva]],38,FALSE),0)</f>
        <v>0</v>
      </c>
    </row>
    <row r="4658" spans="1:20" hidden="1" x14ac:dyDescent="0.35">
      <c r="A4658">
        <f t="shared" si="218"/>
        <v>1021944</v>
      </c>
      <c r="B4658" s="6" t="s">
        <v>1188</v>
      </c>
      <c r="C4658" s="7" t="s">
        <v>553</v>
      </c>
      <c r="D4658" s="7" t="s">
        <v>1096</v>
      </c>
      <c r="E4658" s="7" t="s">
        <v>558</v>
      </c>
      <c r="F4658" s="7" t="s">
        <v>559</v>
      </c>
      <c r="G4658" s="7" t="s">
        <v>1081</v>
      </c>
      <c r="H4658" s="7" t="s">
        <v>1037</v>
      </c>
      <c r="I4658" s="6" t="s">
        <v>15</v>
      </c>
      <c r="J4658" s="1">
        <v>932</v>
      </c>
      <c r="K4658" s="1">
        <v>2068</v>
      </c>
      <c r="L4658" s="1">
        <v>3000</v>
      </c>
      <c r="M4658" s="1">
        <v>932</v>
      </c>
      <c r="N4658" s="1">
        <v>2068</v>
      </c>
      <c r="O4658" s="1">
        <v>3000</v>
      </c>
      <c r="P4658" s="1">
        <v>3000</v>
      </c>
      <c r="Q4658" s="12"/>
      <c r="R4658" s="29">
        <f t="shared" si="219"/>
        <v>0</v>
      </c>
      <c r="S4658" t="str">
        <f t="shared" si="220"/>
        <v>OK</v>
      </c>
      <c r="T4658" s="10">
        <f>IFERROR(VLOOKUP(A4658,[1]!Tabla1[[#All],[Material]:[venta nueva]],38,FALSE),0)</f>
        <v>0</v>
      </c>
    </row>
    <row r="4659" spans="1:20" hidden="1" x14ac:dyDescent="0.35">
      <c r="A4659">
        <f t="shared" si="218"/>
        <v>1021945</v>
      </c>
      <c r="B4659" s="6" t="s">
        <v>1188</v>
      </c>
      <c r="C4659" s="7" t="s">
        <v>553</v>
      </c>
      <c r="D4659" s="7" t="s">
        <v>1096</v>
      </c>
      <c r="E4659" s="7" t="s">
        <v>560</v>
      </c>
      <c r="F4659" s="7" t="s">
        <v>561</v>
      </c>
      <c r="G4659" s="7" t="s">
        <v>1087</v>
      </c>
      <c r="H4659" s="7" t="s">
        <v>1038</v>
      </c>
      <c r="I4659" s="6" t="s">
        <v>15</v>
      </c>
      <c r="J4659" s="1">
        <v>-9111</v>
      </c>
      <c r="K4659" s="1">
        <v>0</v>
      </c>
      <c r="L4659" s="1">
        <v>0</v>
      </c>
      <c r="M4659" s="1">
        <v>-9111</v>
      </c>
      <c r="N4659" s="1">
        <v>0</v>
      </c>
      <c r="O4659" s="1">
        <v>0</v>
      </c>
      <c r="P4659" s="1"/>
      <c r="Q4659" s="12"/>
      <c r="R4659" s="29">
        <f t="shared" si="219"/>
        <v>0</v>
      </c>
      <c r="S4659" t="str">
        <f t="shared" si="220"/>
        <v>OK</v>
      </c>
      <c r="T4659" s="10">
        <f>IFERROR(VLOOKUP(A4659,[1]!Tabla1[[#All],[Material]:[venta nueva]],38,FALSE),0)</f>
        <v>0</v>
      </c>
    </row>
    <row r="4660" spans="1:20" hidden="1" x14ac:dyDescent="0.35">
      <c r="A4660">
        <f t="shared" si="218"/>
        <v>1021952</v>
      </c>
      <c r="B4660" s="6" t="s">
        <v>1188</v>
      </c>
      <c r="C4660" s="7" t="s">
        <v>553</v>
      </c>
      <c r="D4660" s="7" t="s">
        <v>1096</v>
      </c>
      <c r="E4660" s="7" t="s">
        <v>210</v>
      </c>
      <c r="F4660" s="7" t="s">
        <v>74</v>
      </c>
      <c r="G4660" s="7" t="s">
        <v>1074</v>
      </c>
      <c r="H4660" s="7" t="s">
        <v>1018</v>
      </c>
      <c r="I4660" s="6" t="s">
        <v>15</v>
      </c>
      <c r="J4660" s="1">
        <v>-2562</v>
      </c>
      <c r="K4660" s="1">
        <v>0</v>
      </c>
      <c r="L4660" s="1">
        <v>0</v>
      </c>
      <c r="M4660" s="1">
        <v>-2562</v>
      </c>
      <c r="N4660" s="1">
        <v>0</v>
      </c>
      <c r="O4660" s="1">
        <v>0</v>
      </c>
      <c r="P4660" s="1"/>
      <c r="Q4660" s="12"/>
      <c r="R4660" s="29">
        <f t="shared" si="219"/>
        <v>0</v>
      </c>
      <c r="S4660" t="str">
        <f t="shared" si="220"/>
        <v>OK</v>
      </c>
      <c r="T4660" s="10">
        <f>IFERROR(VLOOKUP(A4660,[1]!Tabla1[[#All],[Material]:[venta nueva]],38,FALSE),0)</f>
        <v>0</v>
      </c>
    </row>
    <row r="4661" spans="1:20" hidden="1" x14ac:dyDescent="0.35">
      <c r="A4661">
        <f t="shared" si="218"/>
        <v>1021971</v>
      </c>
      <c r="B4661" s="6" t="s">
        <v>1188</v>
      </c>
      <c r="C4661" s="7" t="s">
        <v>553</v>
      </c>
      <c r="D4661" s="7" t="s">
        <v>1096</v>
      </c>
      <c r="E4661" s="7" t="s">
        <v>211</v>
      </c>
      <c r="F4661" s="7" t="s">
        <v>212</v>
      </c>
      <c r="G4661" s="7" t="s">
        <v>1080</v>
      </c>
      <c r="H4661" s="7" t="s">
        <v>1029</v>
      </c>
      <c r="I4661" s="6" t="s">
        <v>14</v>
      </c>
      <c r="J4661" s="1">
        <v>3120</v>
      </c>
      <c r="K4661" s="1">
        <v>0</v>
      </c>
      <c r="L4661" s="1">
        <v>0</v>
      </c>
      <c r="M4661" s="1">
        <v>3120</v>
      </c>
      <c r="N4661" s="1">
        <v>0</v>
      </c>
      <c r="O4661" s="1">
        <v>0</v>
      </c>
      <c r="P4661" s="1"/>
      <c r="Q4661" s="12"/>
      <c r="R4661" s="29">
        <f t="shared" si="219"/>
        <v>0</v>
      </c>
      <c r="S4661" t="str">
        <f t="shared" si="220"/>
        <v>OK</v>
      </c>
      <c r="T4661" s="10">
        <f>IFERROR(VLOOKUP(A4661,[1]!Tabla1[[#All],[Material]:[venta nueva]],38,FALSE),0)</f>
        <v>0</v>
      </c>
    </row>
    <row r="4662" spans="1:20" hidden="1" x14ac:dyDescent="0.35">
      <c r="A4662">
        <f t="shared" si="218"/>
        <v>1021980</v>
      </c>
      <c r="B4662" s="6" t="s">
        <v>1188</v>
      </c>
      <c r="C4662" s="7" t="s">
        <v>553</v>
      </c>
      <c r="D4662" s="7" t="s">
        <v>1096</v>
      </c>
      <c r="E4662" s="7" t="s">
        <v>215</v>
      </c>
      <c r="F4662" s="7" t="s">
        <v>216</v>
      </c>
      <c r="G4662" s="7" t="s">
        <v>1074</v>
      </c>
      <c r="H4662" s="7" t="s">
        <v>1018</v>
      </c>
      <c r="I4662" s="6" t="s">
        <v>10</v>
      </c>
      <c r="J4662" s="1">
        <v>18280</v>
      </c>
      <c r="K4662" s="1">
        <v>0</v>
      </c>
      <c r="L4662" s="1">
        <v>0</v>
      </c>
      <c r="M4662" s="1">
        <v>18280</v>
      </c>
      <c r="N4662" s="1">
        <v>0</v>
      </c>
      <c r="O4662" s="1">
        <v>7012</v>
      </c>
      <c r="P4662" s="1">
        <v>6593.2</v>
      </c>
      <c r="Q4662" s="12"/>
      <c r="R4662" s="29">
        <f t="shared" si="219"/>
        <v>418.80000000000018</v>
      </c>
      <c r="S4662" t="str">
        <f t="shared" si="220"/>
        <v>Sobre ingreso</v>
      </c>
      <c r="T4662" s="10">
        <f>IFERROR(VLOOKUP(A4662,[1]!Tabla1[[#All],[Material]:[venta nueva]],38,FALSE),0)</f>
        <v>0</v>
      </c>
    </row>
    <row r="4663" spans="1:20" hidden="1" x14ac:dyDescent="0.35">
      <c r="A4663">
        <f t="shared" si="218"/>
        <v>1021987</v>
      </c>
      <c r="B4663" s="6" t="s">
        <v>1188</v>
      </c>
      <c r="C4663" s="7" t="s">
        <v>553</v>
      </c>
      <c r="D4663" s="7" t="s">
        <v>1096</v>
      </c>
      <c r="E4663" s="7" t="s">
        <v>217</v>
      </c>
      <c r="F4663" s="7" t="s">
        <v>218</v>
      </c>
      <c r="G4663" s="7" t="s">
        <v>1069</v>
      </c>
      <c r="H4663" s="7" t="s">
        <v>1016</v>
      </c>
      <c r="I4663" s="6" t="s">
        <v>15</v>
      </c>
      <c r="J4663" s="1">
        <v>-6017</v>
      </c>
      <c r="K4663" s="1">
        <v>0</v>
      </c>
      <c r="L4663" s="1">
        <v>0</v>
      </c>
      <c r="M4663" s="1">
        <v>-6017</v>
      </c>
      <c r="N4663" s="1">
        <v>0</v>
      </c>
      <c r="O4663" s="1">
        <v>0</v>
      </c>
      <c r="P4663" s="1"/>
      <c r="Q4663" s="12"/>
      <c r="R4663" s="29">
        <f t="shared" si="219"/>
        <v>0</v>
      </c>
      <c r="S4663" t="str">
        <f t="shared" si="220"/>
        <v>OK</v>
      </c>
      <c r="T4663" s="10">
        <f>IFERROR(VLOOKUP(A4663,[1]!Tabla1[[#All],[Material]:[venta nueva]],38,FALSE),0)</f>
        <v>0</v>
      </c>
    </row>
    <row r="4664" spans="1:20" hidden="1" x14ac:dyDescent="0.35">
      <c r="A4664">
        <f t="shared" si="218"/>
        <v>1021992</v>
      </c>
      <c r="B4664" s="6" t="s">
        <v>1188</v>
      </c>
      <c r="C4664" s="7" t="s">
        <v>553</v>
      </c>
      <c r="D4664" s="7" t="s">
        <v>1096</v>
      </c>
      <c r="E4664" s="7" t="s">
        <v>219</v>
      </c>
      <c r="F4664" s="7" t="s">
        <v>28</v>
      </c>
      <c r="G4664" s="7" t="s">
        <v>1078</v>
      </c>
      <c r="H4664" s="7" t="s">
        <v>1006</v>
      </c>
      <c r="I4664" s="6" t="s">
        <v>14</v>
      </c>
      <c r="J4664" s="1">
        <v>1880</v>
      </c>
      <c r="K4664" s="1">
        <v>120000</v>
      </c>
      <c r="L4664" s="1">
        <v>120000</v>
      </c>
      <c r="M4664" s="1">
        <v>1880</v>
      </c>
      <c r="N4664" s="1">
        <v>120000</v>
      </c>
      <c r="O4664" s="1">
        <v>120000</v>
      </c>
      <c r="P4664" s="1">
        <v>72000</v>
      </c>
      <c r="Q4664" s="12"/>
      <c r="R4664" s="29">
        <f t="shared" si="219"/>
        <v>48000</v>
      </c>
      <c r="S4664" t="str">
        <f t="shared" si="220"/>
        <v>Sobre ingreso</v>
      </c>
      <c r="T4664" s="10">
        <f>IFERROR(VLOOKUP(A4664,[1]!Tabla1[[#All],[Material]:[venta nueva]],38,FALSE),0)</f>
        <v>0</v>
      </c>
    </row>
    <row r="4665" spans="1:20" hidden="1" x14ac:dyDescent="0.35">
      <c r="A4665">
        <f t="shared" si="218"/>
        <v>1022033</v>
      </c>
      <c r="B4665" s="6" t="s">
        <v>1188</v>
      </c>
      <c r="C4665" s="7" t="s">
        <v>553</v>
      </c>
      <c r="D4665" s="7" t="s">
        <v>1096</v>
      </c>
      <c r="E4665" s="7" t="s">
        <v>220</v>
      </c>
      <c r="F4665" s="7" t="s">
        <v>221</v>
      </c>
      <c r="G4665" s="7" t="s">
        <v>1087</v>
      </c>
      <c r="H4665" s="7" t="s">
        <v>1038</v>
      </c>
      <c r="I4665" s="6" t="s">
        <v>14</v>
      </c>
      <c r="J4665" s="1">
        <v>4648</v>
      </c>
      <c r="K4665" s="1">
        <v>39555</v>
      </c>
      <c r="L4665" s="1">
        <v>48000</v>
      </c>
      <c r="M4665" s="1">
        <v>4648</v>
      </c>
      <c r="N4665" s="1">
        <v>39555</v>
      </c>
      <c r="O4665" s="1">
        <v>48000</v>
      </c>
      <c r="P4665" s="1">
        <v>48000</v>
      </c>
      <c r="Q4665" s="12"/>
      <c r="R4665" s="29">
        <f t="shared" si="219"/>
        <v>0</v>
      </c>
      <c r="S4665" t="str">
        <f t="shared" si="220"/>
        <v>OK</v>
      </c>
      <c r="T4665" s="10">
        <f>IFERROR(VLOOKUP(A4665,[1]!Tabla1[[#All],[Material]:[venta nueva]],38,FALSE),0)</f>
        <v>0</v>
      </c>
    </row>
    <row r="4666" spans="1:20" hidden="1" x14ac:dyDescent="0.35">
      <c r="A4666">
        <f t="shared" si="218"/>
        <v>1022073</v>
      </c>
      <c r="B4666" s="6" t="s">
        <v>1188</v>
      </c>
      <c r="C4666" s="7" t="s">
        <v>553</v>
      </c>
      <c r="D4666" s="7" t="s">
        <v>1096</v>
      </c>
      <c r="E4666" s="7" t="s">
        <v>222</v>
      </c>
      <c r="F4666" s="7" t="s">
        <v>223</v>
      </c>
      <c r="G4666" s="7" t="s">
        <v>1078</v>
      </c>
      <c r="H4666" s="7" t="s">
        <v>1027</v>
      </c>
      <c r="I4666" s="6" t="s">
        <v>14</v>
      </c>
      <c r="J4666" s="1">
        <v>-1945</v>
      </c>
      <c r="K4666" s="1">
        <v>143282</v>
      </c>
      <c r="L4666" s="1">
        <v>144000</v>
      </c>
      <c r="M4666" s="1">
        <v>-1945</v>
      </c>
      <c r="N4666" s="1">
        <v>143282</v>
      </c>
      <c r="O4666" s="1">
        <v>144000</v>
      </c>
      <c r="P4666" s="1">
        <v>72000</v>
      </c>
      <c r="Q4666" s="12"/>
      <c r="R4666" s="29">
        <f t="shared" si="219"/>
        <v>72000</v>
      </c>
      <c r="S4666" t="str">
        <f t="shared" si="220"/>
        <v>Sobre ingreso</v>
      </c>
      <c r="T4666" s="10">
        <f>IFERROR(VLOOKUP(A4666,[1]!Tabla1[[#All],[Material]:[venta nueva]],38,FALSE),0)</f>
        <v>0</v>
      </c>
    </row>
    <row r="4667" spans="1:20" hidden="1" x14ac:dyDescent="0.35">
      <c r="A4667">
        <f t="shared" si="218"/>
        <v>1022080</v>
      </c>
      <c r="B4667" s="6" t="s">
        <v>1188</v>
      </c>
      <c r="C4667" s="7" t="s">
        <v>553</v>
      </c>
      <c r="D4667" s="7" t="s">
        <v>1096</v>
      </c>
      <c r="E4667" s="7" t="s">
        <v>224</v>
      </c>
      <c r="F4667" s="7" t="s">
        <v>225</v>
      </c>
      <c r="G4667" s="7" t="s">
        <v>1069</v>
      </c>
      <c r="H4667" s="7" t="s">
        <v>1039</v>
      </c>
      <c r="I4667" s="6" t="s">
        <v>14</v>
      </c>
      <c r="J4667" s="1">
        <v>3256</v>
      </c>
      <c r="K4667" s="1">
        <v>104985</v>
      </c>
      <c r="L4667" s="1">
        <v>120000</v>
      </c>
      <c r="M4667" s="1">
        <v>3256</v>
      </c>
      <c r="N4667" s="1">
        <v>104985</v>
      </c>
      <c r="O4667" s="1">
        <v>120000</v>
      </c>
      <c r="P4667" s="1">
        <v>120000</v>
      </c>
      <c r="Q4667" s="12"/>
      <c r="R4667" s="29">
        <f t="shared" si="219"/>
        <v>0</v>
      </c>
      <c r="S4667" t="str">
        <f t="shared" si="220"/>
        <v>OK</v>
      </c>
      <c r="T4667" s="10">
        <f>IFERROR(VLOOKUP(A4667,[1]!Tabla1[[#All],[Material]:[venta nueva]],38,FALSE),0)</f>
        <v>0</v>
      </c>
    </row>
    <row r="4668" spans="1:20" hidden="1" x14ac:dyDescent="0.35">
      <c r="A4668">
        <f t="shared" si="218"/>
        <v>1022096</v>
      </c>
      <c r="B4668" s="6" t="s">
        <v>1188</v>
      </c>
      <c r="C4668" s="7" t="s">
        <v>553</v>
      </c>
      <c r="D4668" s="7" t="s">
        <v>1096</v>
      </c>
      <c r="E4668" s="7" t="s">
        <v>226</v>
      </c>
      <c r="F4668" s="7" t="s">
        <v>227</v>
      </c>
      <c r="G4668" s="7" t="s">
        <v>1084</v>
      </c>
      <c r="H4668" s="7" t="s">
        <v>1028</v>
      </c>
      <c r="I4668" s="6" t="s">
        <v>14</v>
      </c>
      <c r="J4668" s="1"/>
      <c r="K4668" s="1"/>
      <c r="L4668" s="1"/>
      <c r="M4668" s="1"/>
      <c r="N4668" s="1"/>
      <c r="O4668" s="1"/>
      <c r="P4668" s="1">
        <v>96000</v>
      </c>
      <c r="Q4668" s="12"/>
      <c r="R4668" s="29">
        <f t="shared" si="219"/>
        <v>-96000</v>
      </c>
      <c r="S4668" t="str">
        <f t="shared" si="220"/>
        <v>Pendiente de ingreso</v>
      </c>
      <c r="T4668" s="10">
        <f>IFERROR(VLOOKUP(A4668,[1]!Tabla1[[#All],[Material]:[venta nueva]],38,FALSE),0)</f>
        <v>0</v>
      </c>
    </row>
    <row r="4669" spans="1:20" hidden="1" x14ac:dyDescent="0.35">
      <c r="A4669">
        <f t="shared" si="218"/>
        <v>1022099</v>
      </c>
      <c r="B4669" s="6" t="s">
        <v>1188</v>
      </c>
      <c r="C4669" s="7" t="s">
        <v>553</v>
      </c>
      <c r="D4669" s="7" t="s">
        <v>1096</v>
      </c>
      <c r="E4669" s="7" t="s">
        <v>228</v>
      </c>
      <c r="F4669" s="7" t="s">
        <v>229</v>
      </c>
      <c r="G4669" s="7" t="s">
        <v>1084</v>
      </c>
      <c r="H4669" s="7" t="s">
        <v>1017</v>
      </c>
      <c r="I4669" s="6" t="s">
        <v>14</v>
      </c>
      <c r="J4669" s="1">
        <v>127989</v>
      </c>
      <c r="K4669" s="1">
        <v>165000</v>
      </c>
      <c r="L4669" s="1">
        <v>288000</v>
      </c>
      <c r="M4669" s="1">
        <v>127989</v>
      </c>
      <c r="N4669" s="1">
        <v>165000</v>
      </c>
      <c r="O4669" s="1">
        <v>288000</v>
      </c>
      <c r="P4669" s="1">
        <v>288000</v>
      </c>
      <c r="Q4669" s="12"/>
      <c r="R4669" s="29">
        <f t="shared" si="219"/>
        <v>0</v>
      </c>
      <c r="S4669" t="str">
        <f t="shared" si="220"/>
        <v>OK</v>
      </c>
      <c r="T4669" s="10">
        <f>IFERROR(VLOOKUP(A4669,[1]!Tabla1[[#All],[Material]:[venta nueva]],38,FALSE),0)</f>
        <v>0</v>
      </c>
    </row>
    <row r="4670" spans="1:20" hidden="1" x14ac:dyDescent="0.35">
      <c r="A4670">
        <f t="shared" si="218"/>
        <v>1022101</v>
      </c>
      <c r="B4670" s="6" t="s">
        <v>1188</v>
      </c>
      <c r="C4670" s="7" t="s">
        <v>553</v>
      </c>
      <c r="D4670" s="7" t="s">
        <v>1096</v>
      </c>
      <c r="E4670" s="7" t="s">
        <v>544</v>
      </c>
      <c r="F4670" s="7" t="s">
        <v>545</v>
      </c>
      <c r="G4670" s="7" t="s">
        <v>1075</v>
      </c>
      <c r="H4670" s="7" t="s">
        <v>1002</v>
      </c>
      <c r="I4670" s="6" t="s">
        <v>15</v>
      </c>
      <c r="J4670" s="1">
        <v>828</v>
      </c>
      <c r="K4670" s="1">
        <v>172</v>
      </c>
      <c r="L4670" s="1">
        <v>1000</v>
      </c>
      <c r="M4670" s="1">
        <v>828</v>
      </c>
      <c r="N4670" s="1">
        <v>172</v>
      </c>
      <c r="O4670" s="1">
        <v>1000</v>
      </c>
      <c r="P4670" s="1">
        <v>1000</v>
      </c>
      <c r="Q4670" s="12"/>
      <c r="R4670" s="29">
        <f t="shared" si="219"/>
        <v>0</v>
      </c>
      <c r="S4670" t="str">
        <f t="shared" si="220"/>
        <v>OK</v>
      </c>
      <c r="T4670" s="10">
        <f>IFERROR(VLOOKUP(A4670,[1]!Tabla1[[#All],[Material]:[venta nueva]],38,FALSE),0)</f>
        <v>0</v>
      </c>
    </row>
    <row r="4671" spans="1:20" hidden="1" x14ac:dyDescent="0.35">
      <c r="A4671">
        <f t="shared" si="218"/>
        <v>1022115</v>
      </c>
      <c r="B4671" s="6" t="s">
        <v>1188</v>
      </c>
      <c r="C4671" s="7" t="s">
        <v>553</v>
      </c>
      <c r="D4671" s="7" t="s">
        <v>1096</v>
      </c>
      <c r="E4671" s="7" t="s">
        <v>464</v>
      </c>
      <c r="F4671" s="7" t="s">
        <v>465</v>
      </c>
      <c r="G4671" s="7" t="s">
        <v>1079</v>
      </c>
      <c r="H4671" s="7" t="s">
        <v>1040</v>
      </c>
      <c r="I4671" s="6" t="s">
        <v>10</v>
      </c>
      <c r="J4671" s="1">
        <v>5933</v>
      </c>
      <c r="K4671" s="1">
        <v>0</v>
      </c>
      <c r="L4671" s="1">
        <v>0</v>
      </c>
      <c r="M4671" s="1">
        <v>5933</v>
      </c>
      <c r="N4671" s="1">
        <v>0</v>
      </c>
      <c r="O4671" s="1">
        <v>0</v>
      </c>
      <c r="P4671" s="1"/>
      <c r="Q4671" s="12"/>
      <c r="R4671" s="29">
        <f t="shared" si="219"/>
        <v>0</v>
      </c>
      <c r="S4671" t="str">
        <f t="shared" si="220"/>
        <v>OK</v>
      </c>
      <c r="T4671" s="10">
        <f>IFERROR(VLOOKUP(A4671,[1]!Tabla1[[#All],[Material]:[venta nueva]],38,FALSE),0)</f>
        <v>0</v>
      </c>
    </row>
    <row r="4672" spans="1:20" hidden="1" x14ac:dyDescent="0.35">
      <c r="A4672">
        <f t="shared" si="218"/>
        <v>1022125</v>
      </c>
      <c r="B4672" s="6" t="s">
        <v>1188</v>
      </c>
      <c r="C4672" s="7" t="s">
        <v>553</v>
      </c>
      <c r="D4672" s="7" t="s">
        <v>1096</v>
      </c>
      <c r="E4672" s="7" t="s">
        <v>232</v>
      </c>
      <c r="F4672" s="7" t="s">
        <v>233</v>
      </c>
      <c r="G4672" s="7" t="s">
        <v>1086</v>
      </c>
      <c r="H4672" s="7" t="s">
        <v>1025</v>
      </c>
      <c r="I4672" s="6" t="s">
        <v>14</v>
      </c>
      <c r="J4672" s="1">
        <v>6937</v>
      </c>
      <c r="K4672" s="1">
        <v>233063</v>
      </c>
      <c r="L4672" s="1">
        <v>240000</v>
      </c>
      <c r="M4672" s="1">
        <v>6937</v>
      </c>
      <c r="N4672" s="1">
        <v>233063</v>
      </c>
      <c r="O4672" s="1">
        <v>240000</v>
      </c>
      <c r="P4672" s="1">
        <v>168001</v>
      </c>
      <c r="Q4672" s="12"/>
      <c r="R4672" s="29">
        <f t="shared" si="219"/>
        <v>71999</v>
      </c>
      <c r="S4672" t="str">
        <f t="shared" si="220"/>
        <v>Sobre ingreso</v>
      </c>
      <c r="T4672" s="10">
        <f>IFERROR(VLOOKUP(A4672,[1]!Tabla1[[#All],[Material]:[venta nueva]],38,FALSE),0)</f>
        <v>0</v>
      </c>
    </row>
    <row r="4673" spans="1:20" hidden="1" x14ac:dyDescent="0.35">
      <c r="A4673">
        <f t="shared" si="218"/>
        <v>1022128</v>
      </c>
      <c r="B4673" s="6" t="s">
        <v>1188</v>
      </c>
      <c r="C4673" s="7" t="s">
        <v>553</v>
      </c>
      <c r="D4673" s="7" t="s">
        <v>1096</v>
      </c>
      <c r="E4673" s="7" t="s">
        <v>234</v>
      </c>
      <c r="F4673" s="7" t="s">
        <v>235</v>
      </c>
      <c r="G4673" s="7" t="s">
        <v>1076</v>
      </c>
      <c r="H4673" s="7" t="s">
        <v>1004</v>
      </c>
      <c r="I4673" s="6" t="s">
        <v>15</v>
      </c>
      <c r="J4673" s="1">
        <v>8698</v>
      </c>
      <c r="K4673" s="1">
        <v>6302</v>
      </c>
      <c r="L4673" s="1">
        <v>15000</v>
      </c>
      <c r="M4673" s="1">
        <v>8698</v>
      </c>
      <c r="N4673" s="1">
        <v>6302</v>
      </c>
      <c r="O4673" s="1">
        <v>10000</v>
      </c>
      <c r="P4673" s="1">
        <v>10000</v>
      </c>
      <c r="Q4673" s="12"/>
      <c r="R4673" s="29">
        <f t="shared" si="219"/>
        <v>0</v>
      </c>
      <c r="S4673" t="str">
        <f t="shared" si="220"/>
        <v>OK</v>
      </c>
      <c r="T4673" s="10">
        <f>IFERROR(VLOOKUP(A4673,[1]!Tabla1[[#All],[Material]:[venta nueva]],38,FALSE),0)</f>
        <v>0</v>
      </c>
    </row>
    <row r="4674" spans="1:20" hidden="1" x14ac:dyDescent="0.35">
      <c r="A4674">
        <f t="shared" si="218"/>
        <v>1022141</v>
      </c>
      <c r="B4674" s="6" t="s">
        <v>1188</v>
      </c>
      <c r="C4674" s="7" t="s">
        <v>553</v>
      </c>
      <c r="D4674" s="7" t="s">
        <v>1096</v>
      </c>
      <c r="E4674" s="7" t="s">
        <v>236</v>
      </c>
      <c r="F4674" s="7" t="s">
        <v>237</v>
      </c>
      <c r="G4674" s="7" t="s">
        <v>1076</v>
      </c>
      <c r="H4674" s="7" t="s">
        <v>1004</v>
      </c>
      <c r="I4674" s="6" t="s">
        <v>15</v>
      </c>
      <c r="J4674" s="1">
        <v>-14080</v>
      </c>
      <c r="K4674" s="1">
        <v>34047</v>
      </c>
      <c r="L4674" s="1">
        <v>19966</v>
      </c>
      <c r="M4674" s="1">
        <v>-14080</v>
      </c>
      <c r="N4674" s="1">
        <v>44081</v>
      </c>
      <c r="O4674" s="1">
        <v>30000</v>
      </c>
      <c r="P4674" s="1">
        <v>30000</v>
      </c>
      <c r="Q4674" s="12"/>
      <c r="R4674" s="29">
        <f t="shared" si="219"/>
        <v>0</v>
      </c>
      <c r="S4674" t="str">
        <f t="shared" si="220"/>
        <v>OK</v>
      </c>
      <c r="T4674" s="10">
        <f>IFERROR(VLOOKUP(A4674,[1]!Tabla1[[#All],[Material]:[venta nueva]],38,FALSE),0)</f>
        <v>0</v>
      </c>
    </row>
    <row r="4675" spans="1:20" hidden="1" x14ac:dyDescent="0.35">
      <c r="A4675">
        <f t="shared" si="218"/>
        <v>1022142</v>
      </c>
      <c r="B4675" s="6" t="s">
        <v>1188</v>
      </c>
      <c r="C4675" s="7" t="s">
        <v>553</v>
      </c>
      <c r="D4675" s="7" t="s">
        <v>1096</v>
      </c>
      <c r="E4675" s="7" t="s">
        <v>238</v>
      </c>
      <c r="F4675" s="7" t="s">
        <v>239</v>
      </c>
      <c r="G4675" s="7" t="s">
        <v>1076</v>
      </c>
      <c r="H4675" s="7" t="s">
        <v>1004</v>
      </c>
      <c r="I4675" s="6" t="s">
        <v>15</v>
      </c>
      <c r="J4675" s="1">
        <v>35091</v>
      </c>
      <c r="K4675" s="1">
        <v>0</v>
      </c>
      <c r="L4675" s="1">
        <v>15000</v>
      </c>
      <c r="M4675" s="1">
        <v>35091</v>
      </c>
      <c r="N4675" s="1">
        <v>0</v>
      </c>
      <c r="O4675" s="1">
        <v>15000</v>
      </c>
      <c r="P4675" s="1">
        <v>15000</v>
      </c>
      <c r="Q4675" s="12"/>
      <c r="R4675" s="29">
        <f t="shared" si="219"/>
        <v>0</v>
      </c>
      <c r="S4675" t="str">
        <f t="shared" si="220"/>
        <v>OK</v>
      </c>
      <c r="T4675" s="10">
        <f>IFERROR(VLOOKUP(A4675,[1]!Tabla1[[#All],[Material]:[venta nueva]],38,FALSE),0)</f>
        <v>0</v>
      </c>
    </row>
    <row r="4676" spans="1:20" hidden="1" x14ac:dyDescent="0.35">
      <c r="A4676">
        <f t="shared" si="218"/>
        <v>1022145</v>
      </c>
      <c r="B4676" s="6" t="s">
        <v>1188</v>
      </c>
      <c r="C4676" s="7" t="s">
        <v>553</v>
      </c>
      <c r="D4676" s="7" t="s">
        <v>1096</v>
      </c>
      <c r="E4676" s="7" t="s">
        <v>597</v>
      </c>
      <c r="F4676" s="7" t="s">
        <v>598</v>
      </c>
      <c r="G4676" s="7" t="s">
        <v>1076</v>
      </c>
      <c r="H4676" s="7" t="s">
        <v>1022</v>
      </c>
      <c r="I4676" s="6" t="s">
        <v>9</v>
      </c>
      <c r="J4676" s="1">
        <v>3146</v>
      </c>
      <c r="K4676" s="1">
        <v>0</v>
      </c>
      <c r="L4676" s="1">
        <v>0</v>
      </c>
      <c r="M4676" s="1">
        <v>3146</v>
      </c>
      <c r="N4676" s="1">
        <v>0</v>
      </c>
      <c r="O4676" s="1">
        <v>0</v>
      </c>
      <c r="P4676" s="1"/>
      <c r="Q4676" s="12"/>
      <c r="R4676" s="29">
        <f t="shared" si="219"/>
        <v>0</v>
      </c>
      <c r="S4676" t="str">
        <f t="shared" si="220"/>
        <v>OK</v>
      </c>
      <c r="T4676" s="10">
        <f>IFERROR(VLOOKUP(A4676,[1]!Tabla1[[#All],[Material]:[venta nueva]],38,FALSE),0)</f>
        <v>0</v>
      </c>
    </row>
    <row r="4677" spans="1:20" hidden="1" x14ac:dyDescent="0.35">
      <c r="A4677">
        <f t="shared" si="218"/>
        <v>1022169</v>
      </c>
      <c r="B4677" s="6" t="s">
        <v>1188</v>
      </c>
      <c r="C4677" s="7" t="s">
        <v>553</v>
      </c>
      <c r="D4677" s="7" t="s">
        <v>1096</v>
      </c>
      <c r="E4677" s="7" t="s">
        <v>244</v>
      </c>
      <c r="F4677" s="7" t="s">
        <v>245</v>
      </c>
      <c r="G4677" s="7" t="s">
        <v>1081</v>
      </c>
      <c r="H4677" s="7" t="s">
        <v>1010</v>
      </c>
      <c r="I4677" s="6" t="s">
        <v>14</v>
      </c>
      <c r="J4677" s="1">
        <v>-10786</v>
      </c>
      <c r="K4677" s="1">
        <v>181710</v>
      </c>
      <c r="L4677" s="1">
        <v>168000</v>
      </c>
      <c r="M4677" s="1">
        <v>-10786</v>
      </c>
      <c r="N4677" s="1">
        <v>181710</v>
      </c>
      <c r="O4677" s="1">
        <v>168000</v>
      </c>
      <c r="P4677" s="1">
        <v>168000</v>
      </c>
      <c r="Q4677" s="12"/>
      <c r="R4677" s="29">
        <f t="shared" si="219"/>
        <v>0</v>
      </c>
      <c r="S4677" t="str">
        <f t="shared" si="220"/>
        <v>OK</v>
      </c>
      <c r="T4677" s="10">
        <f>IFERROR(VLOOKUP(A4677,[1]!Tabla1[[#All],[Material]:[venta nueva]],38,FALSE),0)</f>
        <v>0</v>
      </c>
    </row>
    <row r="4678" spans="1:20" hidden="1" x14ac:dyDescent="0.35">
      <c r="A4678">
        <f t="shared" ref="A4678:A4741" si="221">+E4678*1</f>
        <v>1022183</v>
      </c>
      <c r="B4678" s="6" t="s">
        <v>1188</v>
      </c>
      <c r="C4678" s="7" t="s">
        <v>553</v>
      </c>
      <c r="D4678" s="7" t="s">
        <v>1096</v>
      </c>
      <c r="E4678" s="7" t="s">
        <v>246</v>
      </c>
      <c r="F4678" s="7" t="s">
        <v>247</v>
      </c>
      <c r="G4678" s="7" t="s">
        <v>1086</v>
      </c>
      <c r="H4678" s="7" t="s">
        <v>1041</v>
      </c>
      <c r="I4678" s="6" t="s">
        <v>14</v>
      </c>
      <c r="J4678" s="1">
        <v>0</v>
      </c>
      <c r="K4678" s="1">
        <v>717508</v>
      </c>
      <c r="L4678" s="1">
        <v>720000</v>
      </c>
      <c r="M4678" s="1">
        <v>0</v>
      </c>
      <c r="N4678" s="1">
        <v>717508</v>
      </c>
      <c r="O4678" s="1">
        <v>720000</v>
      </c>
      <c r="P4678" s="1">
        <v>360000</v>
      </c>
      <c r="Q4678" s="12"/>
      <c r="R4678" s="29">
        <f t="shared" si="219"/>
        <v>360000</v>
      </c>
      <c r="S4678" t="str">
        <f t="shared" si="220"/>
        <v>Sobre ingreso</v>
      </c>
      <c r="T4678" s="10">
        <f>IFERROR(VLOOKUP(A4678,[1]!Tabla1[[#All],[Material]:[venta nueva]],38,FALSE),0)</f>
        <v>0</v>
      </c>
    </row>
    <row r="4679" spans="1:20" hidden="1" x14ac:dyDescent="0.35">
      <c r="A4679">
        <f t="shared" si="221"/>
        <v>1022186</v>
      </c>
      <c r="B4679" s="6" t="s">
        <v>1188</v>
      </c>
      <c r="C4679" s="7" t="s">
        <v>553</v>
      </c>
      <c r="D4679" s="7" t="s">
        <v>1096</v>
      </c>
      <c r="E4679" s="7" t="s">
        <v>248</v>
      </c>
      <c r="F4679" s="7" t="s">
        <v>249</v>
      </c>
      <c r="G4679" s="7" t="s">
        <v>1084</v>
      </c>
      <c r="H4679" s="7" t="s">
        <v>1017</v>
      </c>
      <c r="I4679" s="6" t="s">
        <v>14</v>
      </c>
      <c r="J4679" s="1"/>
      <c r="K4679" s="1"/>
      <c r="L4679" s="1"/>
      <c r="M4679" s="1"/>
      <c r="N4679" s="1"/>
      <c r="O4679" s="1"/>
      <c r="P4679" s="1">
        <v>48000</v>
      </c>
      <c r="Q4679" s="12"/>
      <c r="R4679" s="29">
        <f t="shared" si="219"/>
        <v>-48000</v>
      </c>
      <c r="S4679" t="str">
        <f t="shared" si="220"/>
        <v>Pendiente de ingreso</v>
      </c>
      <c r="T4679" s="10">
        <f>IFERROR(VLOOKUP(A4679,[1]!Tabla1[[#All],[Material]:[venta nueva]],38,FALSE),0)</f>
        <v>0</v>
      </c>
    </row>
    <row r="4680" spans="1:20" hidden="1" x14ac:dyDescent="0.35">
      <c r="A4680">
        <f t="shared" si="221"/>
        <v>1022193</v>
      </c>
      <c r="B4680" s="6" t="s">
        <v>1188</v>
      </c>
      <c r="C4680" s="7" t="s">
        <v>553</v>
      </c>
      <c r="D4680" s="7" t="s">
        <v>1096</v>
      </c>
      <c r="E4680" s="7" t="s">
        <v>250</v>
      </c>
      <c r="F4680" s="7" t="s">
        <v>251</v>
      </c>
      <c r="G4680" s="7" t="s">
        <v>1075</v>
      </c>
      <c r="H4680" s="7" t="s">
        <v>1011</v>
      </c>
      <c r="I4680" s="6" t="s">
        <v>14</v>
      </c>
      <c r="J4680" s="1">
        <v>1736</v>
      </c>
      <c r="K4680" s="1">
        <v>0</v>
      </c>
      <c r="L4680" s="1">
        <v>0</v>
      </c>
      <c r="M4680" s="1">
        <v>1736</v>
      </c>
      <c r="N4680" s="1">
        <v>0</v>
      </c>
      <c r="O4680" s="1">
        <v>0</v>
      </c>
      <c r="P4680" s="1"/>
      <c r="Q4680" s="12"/>
      <c r="R4680" s="29">
        <f t="shared" ref="R4680:R4743" si="222">+O4680-P4680</f>
        <v>0</v>
      </c>
      <c r="S4680" t="str">
        <f t="shared" ref="S4680:S4743" si="223">IF(R4680&gt;0,"Sobre ingreso",IF(R4680&lt;0,"Pendiente de ingreso","OK"))</f>
        <v>OK</v>
      </c>
      <c r="T4680" s="10">
        <f>IFERROR(VLOOKUP(A4680,[1]!Tabla1[[#All],[Material]:[venta nueva]],38,FALSE),0)</f>
        <v>0</v>
      </c>
    </row>
    <row r="4681" spans="1:20" hidden="1" x14ac:dyDescent="0.35">
      <c r="A4681">
        <f t="shared" si="221"/>
        <v>1022212</v>
      </c>
      <c r="B4681" s="6" t="s">
        <v>1188</v>
      </c>
      <c r="C4681" s="7" t="s">
        <v>553</v>
      </c>
      <c r="D4681" s="7" t="s">
        <v>1096</v>
      </c>
      <c r="E4681" s="7" t="s">
        <v>254</v>
      </c>
      <c r="F4681" s="7" t="s">
        <v>255</v>
      </c>
      <c r="G4681" s="7" t="s">
        <v>1087</v>
      </c>
      <c r="H4681" s="7" t="s">
        <v>1034</v>
      </c>
      <c r="I4681" s="6" t="s">
        <v>14</v>
      </c>
      <c r="J4681" s="1">
        <v>-104477</v>
      </c>
      <c r="K4681" s="1">
        <v>576261</v>
      </c>
      <c r="L4681" s="1">
        <v>480000</v>
      </c>
      <c r="M4681" s="1">
        <v>-104477</v>
      </c>
      <c r="N4681" s="1">
        <v>576261</v>
      </c>
      <c r="O4681" s="1">
        <v>480000</v>
      </c>
      <c r="P4681" s="1">
        <v>480000</v>
      </c>
      <c r="Q4681" s="12"/>
      <c r="R4681" s="29">
        <f t="shared" si="222"/>
        <v>0</v>
      </c>
      <c r="S4681" t="str">
        <f t="shared" si="223"/>
        <v>OK</v>
      </c>
      <c r="T4681" s="10">
        <f>IFERROR(VLOOKUP(A4681,[1]!Tabla1[[#All],[Material]:[venta nueva]],38,FALSE),0)</f>
        <v>0</v>
      </c>
    </row>
    <row r="4682" spans="1:20" hidden="1" x14ac:dyDescent="0.35">
      <c r="A4682">
        <f t="shared" si="221"/>
        <v>1022291</v>
      </c>
      <c r="B4682" s="6" t="s">
        <v>1188</v>
      </c>
      <c r="C4682" s="7" t="s">
        <v>553</v>
      </c>
      <c r="D4682" s="7" t="s">
        <v>1096</v>
      </c>
      <c r="E4682" s="7" t="s">
        <v>267</v>
      </c>
      <c r="F4682" s="7" t="s">
        <v>268</v>
      </c>
      <c r="G4682" s="7" t="s">
        <v>1086</v>
      </c>
      <c r="H4682" s="7" t="s">
        <v>1025</v>
      </c>
      <c r="I4682" s="6" t="s">
        <v>14</v>
      </c>
      <c r="J4682" s="1"/>
      <c r="K4682" s="1"/>
      <c r="L4682" s="1"/>
      <c r="M4682" s="1"/>
      <c r="N4682" s="1"/>
      <c r="O4682" s="1"/>
      <c r="P4682" s="1">
        <v>24000</v>
      </c>
      <c r="Q4682" s="12"/>
      <c r="R4682" s="29">
        <f t="shared" si="222"/>
        <v>-24000</v>
      </c>
      <c r="S4682" t="str">
        <f t="shared" si="223"/>
        <v>Pendiente de ingreso</v>
      </c>
      <c r="T4682" s="10">
        <f>IFERROR(VLOOKUP(A4682,[1]!Tabla1[[#All],[Material]:[venta nueva]],38,FALSE),0)</f>
        <v>0</v>
      </c>
    </row>
    <row r="4683" spans="1:20" hidden="1" x14ac:dyDescent="0.35">
      <c r="A4683">
        <f t="shared" si="221"/>
        <v>1022293</v>
      </c>
      <c r="B4683" s="6" t="s">
        <v>1188</v>
      </c>
      <c r="C4683" s="7" t="s">
        <v>553</v>
      </c>
      <c r="D4683" s="7" t="s">
        <v>1096</v>
      </c>
      <c r="E4683" s="7" t="s">
        <v>269</v>
      </c>
      <c r="F4683" s="7" t="s">
        <v>270</v>
      </c>
      <c r="G4683" s="7" t="s">
        <v>1083</v>
      </c>
      <c r="H4683" s="7" t="s">
        <v>1015</v>
      </c>
      <c r="I4683" s="6" t="s">
        <v>15</v>
      </c>
      <c r="J4683" s="1">
        <v>-1877</v>
      </c>
      <c r="K4683" s="1">
        <v>1751</v>
      </c>
      <c r="L4683" s="1">
        <v>0</v>
      </c>
      <c r="M4683" s="1">
        <v>-1877</v>
      </c>
      <c r="N4683" s="1">
        <v>1751</v>
      </c>
      <c r="O4683" s="1">
        <v>0</v>
      </c>
      <c r="P4683" s="1"/>
      <c r="Q4683" s="12"/>
      <c r="R4683" s="29">
        <f t="shared" si="222"/>
        <v>0</v>
      </c>
      <c r="S4683" t="str">
        <f t="shared" si="223"/>
        <v>OK</v>
      </c>
      <c r="T4683" s="10">
        <f>IFERROR(VLOOKUP(A4683,[1]!Tabla1[[#All],[Material]:[venta nueva]],38,FALSE),0)</f>
        <v>0</v>
      </c>
    </row>
    <row r="4684" spans="1:20" hidden="1" x14ac:dyDescent="0.35">
      <c r="A4684">
        <f t="shared" si="221"/>
        <v>1022304</v>
      </c>
      <c r="B4684" s="6" t="s">
        <v>1188</v>
      </c>
      <c r="C4684" s="7" t="s">
        <v>553</v>
      </c>
      <c r="D4684" s="7" t="s">
        <v>1096</v>
      </c>
      <c r="E4684" s="7" t="s">
        <v>271</v>
      </c>
      <c r="F4684" s="7" t="s">
        <v>272</v>
      </c>
      <c r="G4684" s="7" t="s">
        <v>1069</v>
      </c>
      <c r="H4684" s="7" t="s">
        <v>1026</v>
      </c>
      <c r="I4684" s="6" t="s">
        <v>9</v>
      </c>
      <c r="J4684" s="1">
        <v>-17299</v>
      </c>
      <c r="K4684" s="1">
        <v>14117</v>
      </c>
      <c r="L4684" s="1">
        <v>0</v>
      </c>
      <c r="M4684" s="1">
        <v>-17299</v>
      </c>
      <c r="N4684" s="1">
        <v>14117</v>
      </c>
      <c r="O4684" s="1">
        <v>20000</v>
      </c>
      <c r="P4684" s="1">
        <v>20000</v>
      </c>
      <c r="Q4684" s="12"/>
      <c r="R4684" s="29">
        <f t="shared" si="222"/>
        <v>0</v>
      </c>
      <c r="S4684" t="str">
        <f t="shared" si="223"/>
        <v>OK</v>
      </c>
      <c r="T4684" s="10">
        <f>IFERROR(VLOOKUP(A4684,[1]!Tabla1[[#All],[Material]:[venta nueva]],38,FALSE),0)</f>
        <v>0</v>
      </c>
    </row>
    <row r="4685" spans="1:20" hidden="1" x14ac:dyDescent="0.35">
      <c r="A4685">
        <f t="shared" si="221"/>
        <v>1022378</v>
      </c>
      <c r="B4685" s="6" t="s">
        <v>1188</v>
      </c>
      <c r="C4685" s="7" t="s">
        <v>553</v>
      </c>
      <c r="D4685" s="7" t="s">
        <v>1096</v>
      </c>
      <c r="E4685" s="7" t="s">
        <v>283</v>
      </c>
      <c r="F4685" s="7" t="s">
        <v>284</v>
      </c>
      <c r="G4685" s="7" t="s">
        <v>1084</v>
      </c>
      <c r="H4685" s="7" t="s">
        <v>1017</v>
      </c>
      <c r="I4685" s="6" t="s">
        <v>14</v>
      </c>
      <c r="J4685" s="1"/>
      <c r="K4685" s="1"/>
      <c r="L4685" s="1"/>
      <c r="M4685" s="1"/>
      <c r="N4685" s="1"/>
      <c r="O4685" s="1"/>
      <c r="P4685" s="1">
        <v>24000</v>
      </c>
      <c r="Q4685" s="12"/>
      <c r="R4685" s="29">
        <f t="shared" si="222"/>
        <v>-24000</v>
      </c>
      <c r="S4685" t="str">
        <f t="shared" si="223"/>
        <v>Pendiente de ingreso</v>
      </c>
      <c r="T4685" s="10">
        <f>IFERROR(VLOOKUP(A4685,[1]!Tabla1[[#All],[Material]:[venta nueva]],38,FALSE),0)</f>
        <v>0</v>
      </c>
    </row>
    <row r="4686" spans="1:20" hidden="1" x14ac:dyDescent="0.35">
      <c r="A4686">
        <f t="shared" si="221"/>
        <v>1022379</v>
      </c>
      <c r="B4686" s="6" t="s">
        <v>1188</v>
      </c>
      <c r="C4686" s="7" t="s">
        <v>553</v>
      </c>
      <c r="D4686" s="7" t="s">
        <v>1096</v>
      </c>
      <c r="E4686" s="7" t="s">
        <v>285</v>
      </c>
      <c r="F4686" s="7" t="s">
        <v>286</v>
      </c>
      <c r="G4686" s="7" t="s">
        <v>1077</v>
      </c>
      <c r="H4686" s="7" t="s">
        <v>1005</v>
      </c>
      <c r="I4686" s="6" t="s">
        <v>14</v>
      </c>
      <c r="J4686" s="1">
        <v>1457</v>
      </c>
      <c r="K4686" s="1">
        <v>198543</v>
      </c>
      <c r="L4686" s="1">
        <v>200000</v>
      </c>
      <c r="M4686" s="1">
        <v>1457</v>
      </c>
      <c r="N4686" s="1">
        <v>198543</v>
      </c>
      <c r="O4686" s="1">
        <v>200000</v>
      </c>
      <c r="P4686" s="1">
        <v>167000</v>
      </c>
      <c r="Q4686" s="12"/>
      <c r="R4686" s="29">
        <f t="shared" si="222"/>
        <v>33000</v>
      </c>
      <c r="S4686" t="str">
        <f t="shared" si="223"/>
        <v>Sobre ingreso</v>
      </c>
      <c r="T4686" s="10">
        <f>IFERROR(VLOOKUP(A4686,[1]!Tabla1[[#All],[Material]:[venta nueva]],38,FALSE),0)</f>
        <v>0</v>
      </c>
    </row>
    <row r="4687" spans="1:20" hidden="1" x14ac:dyDescent="0.35">
      <c r="A4687">
        <f t="shared" si="221"/>
        <v>1022388</v>
      </c>
      <c r="B4687" s="6" t="s">
        <v>1188</v>
      </c>
      <c r="C4687" s="7" t="s">
        <v>553</v>
      </c>
      <c r="D4687" s="7" t="s">
        <v>1096</v>
      </c>
      <c r="E4687" s="7" t="s">
        <v>291</v>
      </c>
      <c r="F4687" s="7" t="s">
        <v>292</v>
      </c>
      <c r="G4687" s="7" t="s">
        <v>1084</v>
      </c>
      <c r="H4687" s="7" t="s">
        <v>1017</v>
      </c>
      <c r="I4687" s="6" t="s">
        <v>14</v>
      </c>
      <c r="J4687" s="1">
        <v>-18234</v>
      </c>
      <c r="K4687" s="1">
        <v>115426</v>
      </c>
      <c r="L4687" s="1">
        <v>96000</v>
      </c>
      <c r="M4687" s="1">
        <v>-18234</v>
      </c>
      <c r="N4687" s="1">
        <v>115426</v>
      </c>
      <c r="O4687" s="1">
        <v>96000</v>
      </c>
      <c r="P4687" s="1">
        <v>96000</v>
      </c>
      <c r="Q4687" s="12"/>
      <c r="R4687" s="29">
        <f t="shared" si="222"/>
        <v>0</v>
      </c>
      <c r="S4687" t="str">
        <f t="shared" si="223"/>
        <v>OK</v>
      </c>
      <c r="T4687" s="10">
        <f>IFERROR(VLOOKUP(A4687,[1]!Tabla1[[#All],[Material]:[venta nueva]],38,FALSE),0)</f>
        <v>0</v>
      </c>
    </row>
    <row r="4688" spans="1:20" hidden="1" x14ac:dyDescent="0.35">
      <c r="A4688">
        <f t="shared" si="221"/>
        <v>1022389</v>
      </c>
      <c r="B4688" s="6" t="s">
        <v>1188</v>
      </c>
      <c r="C4688" s="7" t="s">
        <v>553</v>
      </c>
      <c r="D4688" s="7" t="s">
        <v>1096</v>
      </c>
      <c r="E4688" s="7" t="s">
        <v>500</v>
      </c>
      <c r="F4688" s="7" t="s">
        <v>501</v>
      </c>
      <c r="G4688" s="7" t="s">
        <v>1080</v>
      </c>
      <c r="H4688" s="7" t="s">
        <v>1008</v>
      </c>
      <c r="I4688" s="6" t="s">
        <v>14</v>
      </c>
      <c r="J4688" s="1">
        <v>1580</v>
      </c>
      <c r="K4688" s="1">
        <v>0</v>
      </c>
      <c r="L4688" s="1">
        <v>0</v>
      </c>
      <c r="M4688" s="1">
        <v>1580</v>
      </c>
      <c r="N4688" s="1">
        <v>0</v>
      </c>
      <c r="O4688" s="1">
        <v>0</v>
      </c>
      <c r="P4688" s="1"/>
      <c r="Q4688" s="12"/>
      <c r="R4688" s="29">
        <f t="shared" si="222"/>
        <v>0</v>
      </c>
      <c r="S4688" t="str">
        <f t="shared" si="223"/>
        <v>OK</v>
      </c>
      <c r="T4688" s="10">
        <f>IFERROR(VLOOKUP(A4688,[1]!Tabla1[[#All],[Material]:[venta nueva]],38,FALSE),0)</f>
        <v>0</v>
      </c>
    </row>
    <row r="4689" spans="1:20" hidden="1" x14ac:dyDescent="0.35">
      <c r="A4689">
        <f t="shared" si="221"/>
        <v>1022398</v>
      </c>
      <c r="B4689" s="6" t="s">
        <v>1188</v>
      </c>
      <c r="C4689" s="7" t="s">
        <v>553</v>
      </c>
      <c r="D4689" s="7" t="s">
        <v>1096</v>
      </c>
      <c r="E4689" s="7" t="s">
        <v>293</v>
      </c>
      <c r="F4689" s="7" t="s">
        <v>294</v>
      </c>
      <c r="G4689" s="7" t="s">
        <v>1076</v>
      </c>
      <c r="H4689" s="7" t="s">
        <v>1004</v>
      </c>
      <c r="I4689" s="6" t="s">
        <v>15</v>
      </c>
      <c r="J4689" s="1">
        <v>131</v>
      </c>
      <c r="K4689" s="1">
        <v>19869</v>
      </c>
      <c r="L4689" s="1">
        <v>20000</v>
      </c>
      <c r="M4689" s="1">
        <v>131</v>
      </c>
      <c r="N4689" s="1">
        <v>19869</v>
      </c>
      <c r="O4689" s="1">
        <v>20000</v>
      </c>
      <c r="P4689" s="1">
        <v>20000</v>
      </c>
      <c r="Q4689" s="12"/>
      <c r="R4689" s="29">
        <f t="shared" si="222"/>
        <v>0</v>
      </c>
      <c r="S4689" t="str">
        <f t="shared" si="223"/>
        <v>OK</v>
      </c>
      <c r="T4689" s="10">
        <f>IFERROR(VLOOKUP(A4689,[1]!Tabla1[[#All],[Material]:[venta nueva]],38,FALSE),0)</f>
        <v>0</v>
      </c>
    </row>
    <row r="4690" spans="1:20" hidden="1" x14ac:dyDescent="0.35">
      <c r="A4690">
        <f t="shared" si="221"/>
        <v>1022413</v>
      </c>
      <c r="B4690" s="6" t="s">
        <v>1188</v>
      </c>
      <c r="C4690" s="7" t="s">
        <v>553</v>
      </c>
      <c r="D4690" s="7" t="s">
        <v>1096</v>
      </c>
      <c r="E4690" s="7" t="s">
        <v>517</v>
      </c>
      <c r="F4690" s="7" t="s">
        <v>518</v>
      </c>
      <c r="G4690" s="7" t="s">
        <v>1069</v>
      </c>
      <c r="H4690" s="7" t="s">
        <v>1026</v>
      </c>
      <c r="I4690" s="6" t="s">
        <v>15</v>
      </c>
      <c r="J4690" s="1">
        <v>3652</v>
      </c>
      <c r="K4690" s="1">
        <v>0</v>
      </c>
      <c r="L4690" s="1">
        <v>3000</v>
      </c>
      <c r="M4690" s="1">
        <v>3652</v>
      </c>
      <c r="N4690" s="1">
        <v>12500</v>
      </c>
      <c r="O4690" s="1">
        <v>0</v>
      </c>
      <c r="P4690" s="1"/>
      <c r="Q4690" s="12"/>
      <c r="R4690" s="29">
        <f t="shared" si="222"/>
        <v>0</v>
      </c>
      <c r="S4690" t="str">
        <f t="shared" si="223"/>
        <v>OK</v>
      </c>
      <c r="T4690" s="10">
        <f>IFERROR(VLOOKUP(A4690,[1]!Tabla1[[#All],[Material]:[venta nueva]],38,FALSE),0)</f>
        <v>0</v>
      </c>
    </row>
    <row r="4691" spans="1:20" hidden="1" x14ac:dyDescent="0.35">
      <c r="A4691">
        <f t="shared" si="221"/>
        <v>1022414</v>
      </c>
      <c r="B4691" s="6" t="s">
        <v>1188</v>
      </c>
      <c r="C4691" s="7" t="s">
        <v>553</v>
      </c>
      <c r="D4691" s="7" t="s">
        <v>1096</v>
      </c>
      <c r="E4691" s="7" t="s">
        <v>297</v>
      </c>
      <c r="F4691" s="7" t="s">
        <v>298</v>
      </c>
      <c r="G4691" s="7" t="s">
        <v>1074</v>
      </c>
      <c r="H4691" s="7" t="s">
        <v>1042</v>
      </c>
      <c r="I4691" s="6" t="s">
        <v>14</v>
      </c>
      <c r="J4691" s="1">
        <v>0</v>
      </c>
      <c r="K4691" s="1">
        <v>125284</v>
      </c>
      <c r="L4691" s="1">
        <v>96000</v>
      </c>
      <c r="M4691" s="1">
        <v>0</v>
      </c>
      <c r="N4691" s="1">
        <v>125284</v>
      </c>
      <c r="O4691" s="1">
        <v>96000</v>
      </c>
      <c r="P4691" s="1">
        <v>48000</v>
      </c>
      <c r="Q4691" s="12"/>
      <c r="R4691" s="29">
        <f t="shared" si="222"/>
        <v>48000</v>
      </c>
      <c r="S4691" t="str">
        <f t="shared" si="223"/>
        <v>Sobre ingreso</v>
      </c>
      <c r="T4691" s="10">
        <f>IFERROR(VLOOKUP(A4691,[1]!Tabla1[[#All],[Material]:[venta nueva]],38,FALSE),0)</f>
        <v>0</v>
      </c>
    </row>
    <row r="4692" spans="1:20" hidden="1" x14ac:dyDescent="0.35">
      <c r="A4692">
        <f t="shared" si="221"/>
        <v>1022417</v>
      </c>
      <c r="B4692" s="6" t="s">
        <v>1188</v>
      </c>
      <c r="C4692" s="7" t="s">
        <v>553</v>
      </c>
      <c r="D4692" s="7" t="s">
        <v>1096</v>
      </c>
      <c r="E4692" s="7" t="s">
        <v>301</v>
      </c>
      <c r="F4692" s="7" t="s">
        <v>302</v>
      </c>
      <c r="G4692" s="7" t="s">
        <v>1080</v>
      </c>
      <c r="H4692" s="7" t="s">
        <v>1031</v>
      </c>
      <c r="I4692" s="6" t="s">
        <v>14</v>
      </c>
      <c r="J4692" s="1">
        <v>-13916</v>
      </c>
      <c r="K4692" s="1">
        <v>13916</v>
      </c>
      <c r="L4692" s="1">
        <v>0</v>
      </c>
      <c r="M4692" s="1">
        <v>-13916</v>
      </c>
      <c r="N4692" s="1">
        <v>13916</v>
      </c>
      <c r="O4692" s="1">
        <v>0</v>
      </c>
      <c r="P4692" s="1">
        <v>240001</v>
      </c>
      <c r="Q4692" s="12"/>
      <c r="R4692" s="29">
        <f t="shared" si="222"/>
        <v>-240001</v>
      </c>
      <c r="S4692" t="str">
        <f t="shared" si="223"/>
        <v>Pendiente de ingreso</v>
      </c>
      <c r="T4692" s="10">
        <f>IFERROR(VLOOKUP(A4692,[1]!Tabla1[[#All],[Material]:[venta nueva]],38,FALSE),0)</f>
        <v>0</v>
      </c>
    </row>
    <row r="4693" spans="1:20" hidden="1" x14ac:dyDescent="0.35">
      <c r="A4693">
        <f t="shared" si="221"/>
        <v>1022515</v>
      </c>
      <c r="B4693" s="6" t="s">
        <v>1188</v>
      </c>
      <c r="C4693" s="7" t="s">
        <v>553</v>
      </c>
      <c r="D4693" s="7" t="s">
        <v>1096</v>
      </c>
      <c r="E4693" s="7" t="s">
        <v>307</v>
      </c>
      <c r="F4693" s="7" t="s">
        <v>308</v>
      </c>
      <c r="G4693" s="7" t="s">
        <v>1082</v>
      </c>
      <c r="H4693" s="7" t="s">
        <v>1014</v>
      </c>
      <c r="I4693" s="6" t="s">
        <v>15</v>
      </c>
      <c r="J4693" s="1">
        <v>-27216</v>
      </c>
      <c r="K4693" s="1">
        <v>0</v>
      </c>
      <c r="L4693" s="1">
        <v>0</v>
      </c>
      <c r="M4693" s="1">
        <v>-27216</v>
      </c>
      <c r="N4693" s="1">
        <v>0</v>
      </c>
      <c r="O4693" s="1">
        <v>0</v>
      </c>
      <c r="P4693" s="1"/>
      <c r="Q4693" s="12"/>
      <c r="R4693" s="29">
        <f t="shared" si="222"/>
        <v>0</v>
      </c>
      <c r="S4693" t="str">
        <f t="shared" si="223"/>
        <v>OK</v>
      </c>
      <c r="T4693" s="10">
        <f>IFERROR(VLOOKUP(A4693,[1]!Tabla1[[#All],[Material]:[venta nueva]],38,FALSE),0)</f>
        <v>0</v>
      </c>
    </row>
    <row r="4694" spans="1:20" hidden="1" x14ac:dyDescent="0.35">
      <c r="A4694">
        <f t="shared" si="221"/>
        <v>1022541</v>
      </c>
      <c r="B4694" s="6" t="s">
        <v>1188</v>
      </c>
      <c r="C4694" s="7" t="s">
        <v>553</v>
      </c>
      <c r="D4694" s="7" t="s">
        <v>1096</v>
      </c>
      <c r="E4694" s="7" t="s">
        <v>309</v>
      </c>
      <c r="F4694" s="7" t="s">
        <v>310</v>
      </c>
      <c r="G4694" s="7" t="s">
        <v>1078</v>
      </c>
      <c r="H4694" s="7" t="s">
        <v>1009</v>
      </c>
      <c r="I4694" s="6" t="s">
        <v>14</v>
      </c>
      <c r="J4694" s="1"/>
      <c r="K4694" s="1"/>
      <c r="L4694" s="1"/>
      <c r="M4694" s="1"/>
      <c r="N4694" s="1"/>
      <c r="O4694" s="1"/>
      <c r="P4694" s="1">
        <v>48000</v>
      </c>
      <c r="Q4694" s="12"/>
      <c r="R4694" s="29">
        <f t="shared" si="222"/>
        <v>-48000</v>
      </c>
      <c r="S4694" t="str">
        <f t="shared" si="223"/>
        <v>Pendiente de ingreso</v>
      </c>
      <c r="T4694" s="10">
        <f>IFERROR(VLOOKUP(A4694,[1]!Tabla1[[#All],[Material]:[venta nueva]],38,FALSE),0)</f>
        <v>0</v>
      </c>
    </row>
    <row r="4695" spans="1:20" hidden="1" x14ac:dyDescent="0.35">
      <c r="A4695">
        <f t="shared" si="221"/>
        <v>1022550</v>
      </c>
      <c r="B4695" s="6" t="s">
        <v>1188</v>
      </c>
      <c r="C4695" s="7" t="s">
        <v>553</v>
      </c>
      <c r="D4695" s="7" t="s">
        <v>1096</v>
      </c>
      <c r="E4695" s="7" t="s">
        <v>466</v>
      </c>
      <c r="F4695" s="7" t="s">
        <v>467</v>
      </c>
      <c r="G4695" s="7" t="s">
        <v>1084</v>
      </c>
      <c r="H4695" s="7" t="s">
        <v>1032</v>
      </c>
      <c r="I4695" s="6" t="s">
        <v>15</v>
      </c>
      <c r="J4695" s="1">
        <v>25820</v>
      </c>
      <c r="K4695" s="1">
        <v>0</v>
      </c>
      <c r="L4695" s="1">
        <v>0</v>
      </c>
      <c r="M4695" s="1">
        <v>25820</v>
      </c>
      <c r="N4695" s="1">
        <v>0</v>
      </c>
      <c r="O4695" s="1">
        <v>0</v>
      </c>
      <c r="P4695" s="1"/>
      <c r="Q4695" s="12"/>
      <c r="R4695" s="29">
        <f t="shared" si="222"/>
        <v>0</v>
      </c>
      <c r="S4695" t="str">
        <f t="shared" si="223"/>
        <v>OK</v>
      </c>
      <c r="T4695" s="10">
        <f>IFERROR(VLOOKUP(A4695,[1]!Tabla1[[#All],[Material]:[venta nueva]],38,FALSE),0)</f>
        <v>0</v>
      </c>
    </row>
    <row r="4696" spans="1:20" hidden="1" x14ac:dyDescent="0.35">
      <c r="A4696">
        <f t="shared" si="221"/>
        <v>1022561</v>
      </c>
      <c r="B4696" s="6" t="s">
        <v>1188</v>
      </c>
      <c r="C4696" s="7" t="s">
        <v>553</v>
      </c>
      <c r="D4696" s="7" t="s">
        <v>1096</v>
      </c>
      <c r="E4696" s="7" t="s">
        <v>311</v>
      </c>
      <c r="F4696" s="7" t="s">
        <v>312</v>
      </c>
      <c r="G4696" s="7" t="s">
        <v>1075</v>
      </c>
      <c r="H4696" s="7" t="s">
        <v>1003</v>
      </c>
      <c r="I4696" s="6" t="s">
        <v>15</v>
      </c>
      <c r="J4696" s="1">
        <v>-4013</v>
      </c>
      <c r="K4696" s="1">
        <v>4013</v>
      </c>
      <c r="L4696" s="1">
        <v>0</v>
      </c>
      <c r="M4696" s="1">
        <v>-4013</v>
      </c>
      <c r="N4696" s="1">
        <v>4013</v>
      </c>
      <c r="O4696" s="1">
        <v>0</v>
      </c>
      <c r="P4696" s="1"/>
      <c r="Q4696" s="12"/>
      <c r="R4696" s="29">
        <f t="shared" si="222"/>
        <v>0</v>
      </c>
      <c r="S4696" t="str">
        <f t="shared" si="223"/>
        <v>OK</v>
      </c>
      <c r="T4696" s="10">
        <f>IFERROR(VLOOKUP(A4696,[1]!Tabla1[[#All],[Material]:[venta nueva]],38,FALSE),0)</f>
        <v>0</v>
      </c>
    </row>
    <row r="4697" spans="1:20" hidden="1" x14ac:dyDescent="0.35">
      <c r="A4697">
        <f t="shared" si="221"/>
        <v>1022568</v>
      </c>
      <c r="B4697" s="6" t="s">
        <v>1188</v>
      </c>
      <c r="C4697" s="7" t="s">
        <v>553</v>
      </c>
      <c r="D4697" s="7" t="s">
        <v>1096</v>
      </c>
      <c r="E4697" s="7" t="s">
        <v>448</v>
      </c>
      <c r="F4697" s="7" t="s">
        <v>449</v>
      </c>
      <c r="G4697" s="7" t="s">
        <v>1082</v>
      </c>
      <c r="H4697" s="7" t="s">
        <v>1013</v>
      </c>
      <c r="I4697" s="6" t="s">
        <v>14</v>
      </c>
      <c r="J4697" s="1">
        <v>-20534</v>
      </c>
      <c r="K4697" s="1">
        <v>44534</v>
      </c>
      <c r="L4697" s="1">
        <v>0</v>
      </c>
      <c r="M4697" s="1">
        <v>-20534</v>
      </c>
      <c r="N4697" s="1">
        <v>67110</v>
      </c>
      <c r="O4697" s="1">
        <v>0</v>
      </c>
      <c r="P4697" s="1">
        <v>3900</v>
      </c>
      <c r="Q4697" s="12"/>
      <c r="R4697" s="29">
        <f t="shared" si="222"/>
        <v>-3900</v>
      </c>
      <c r="S4697" t="str">
        <f t="shared" si="223"/>
        <v>Pendiente de ingreso</v>
      </c>
      <c r="T4697" s="10">
        <f>IFERROR(VLOOKUP(A4697,[1]!Tabla1[[#All],[Material]:[venta nueva]],38,FALSE),0)</f>
        <v>0</v>
      </c>
    </row>
    <row r="4698" spans="1:20" hidden="1" x14ac:dyDescent="0.35">
      <c r="A4698">
        <f t="shared" si="221"/>
        <v>1022570</v>
      </c>
      <c r="B4698" s="6" t="s">
        <v>1188</v>
      </c>
      <c r="C4698" s="7" t="s">
        <v>553</v>
      </c>
      <c r="D4698" s="7" t="s">
        <v>1096</v>
      </c>
      <c r="E4698" s="7" t="s">
        <v>479</v>
      </c>
      <c r="F4698" s="7" t="s">
        <v>480</v>
      </c>
      <c r="G4698" s="7" t="s">
        <v>1082</v>
      </c>
      <c r="H4698" s="7" t="s">
        <v>1014</v>
      </c>
      <c r="I4698" s="6" t="s">
        <v>15</v>
      </c>
      <c r="J4698" s="1">
        <v>1851</v>
      </c>
      <c r="K4698" s="1">
        <v>149</v>
      </c>
      <c r="L4698" s="1">
        <v>2000</v>
      </c>
      <c r="M4698" s="1">
        <v>1851</v>
      </c>
      <c r="N4698" s="1">
        <v>149</v>
      </c>
      <c r="O4698" s="1">
        <v>2000</v>
      </c>
      <c r="P4698" s="1">
        <v>2000</v>
      </c>
      <c r="Q4698" s="12"/>
      <c r="R4698" s="29">
        <f t="shared" si="222"/>
        <v>0</v>
      </c>
      <c r="S4698" t="str">
        <f t="shared" si="223"/>
        <v>OK</v>
      </c>
      <c r="T4698" s="10">
        <f>IFERROR(VLOOKUP(A4698,[1]!Tabla1[[#All],[Material]:[venta nueva]],38,FALSE),0)</f>
        <v>0</v>
      </c>
    </row>
    <row r="4699" spans="1:20" hidden="1" x14ac:dyDescent="0.35">
      <c r="A4699">
        <f t="shared" si="221"/>
        <v>1022619</v>
      </c>
      <c r="B4699" s="6" t="s">
        <v>1188</v>
      </c>
      <c r="C4699" s="7" t="s">
        <v>553</v>
      </c>
      <c r="D4699" s="7" t="s">
        <v>1096</v>
      </c>
      <c r="E4699" s="7" t="s">
        <v>320</v>
      </c>
      <c r="F4699" s="7" t="s">
        <v>321</v>
      </c>
      <c r="G4699" s="7" t="s">
        <v>1083</v>
      </c>
      <c r="H4699" s="7" t="s">
        <v>1015</v>
      </c>
      <c r="I4699" s="6" t="s">
        <v>8</v>
      </c>
      <c r="J4699" s="1">
        <v>841</v>
      </c>
      <c r="K4699" s="1">
        <v>0</v>
      </c>
      <c r="L4699" s="1">
        <v>841</v>
      </c>
      <c r="M4699" s="1">
        <v>841</v>
      </c>
      <c r="N4699" s="1">
        <v>2000</v>
      </c>
      <c r="O4699" s="1">
        <v>2841</v>
      </c>
      <c r="P4699" s="1">
        <v>2844</v>
      </c>
      <c r="Q4699" s="12"/>
      <c r="R4699" s="29">
        <f t="shared" si="222"/>
        <v>-3</v>
      </c>
      <c r="S4699" t="str">
        <f t="shared" si="223"/>
        <v>Pendiente de ingreso</v>
      </c>
      <c r="T4699" s="10">
        <f>IFERROR(VLOOKUP(A4699,[1]!Tabla1[[#All],[Material]:[venta nueva]],38,FALSE),0)</f>
        <v>0</v>
      </c>
    </row>
    <row r="4700" spans="1:20" hidden="1" x14ac:dyDescent="0.35">
      <c r="A4700">
        <f t="shared" si="221"/>
        <v>1022621</v>
      </c>
      <c r="B4700" s="6" t="s">
        <v>1188</v>
      </c>
      <c r="C4700" s="7" t="s">
        <v>553</v>
      </c>
      <c r="D4700" s="7" t="s">
        <v>1096</v>
      </c>
      <c r="E4700" s="7" t="s">
        <v>322</v>
      </c>
      <c r="F4700" s="7" t="s">
        <v>323</v>
      </c>
      <c r="G4700" s="7" t="s">
        <v>1082</v>
      </c>
      <c r="H4700" s="7" t="s">
        <v>1013</v>
      </c>
      <c r="I4700" s="6" t="s">
        <v>15</v>
      </c>
      <c r="J4700" s="1">
        <v>1448</v>
      </c>
      <c r="K4700" s="1">
        <v>0</v>
      </c>
      <c r="L4700" s="1">
        <v>1448</v>
      </c>
      <c r="M4700" s="1">
        <v>1448</v>
      </c>
      <c r="N4700" s="1">
        <v>2552</v>
      </c>
      <c r="O4700" s="1">
        <v>6000</v>
      </c>
      <c r="P4700" s="1">
        <v>6000</v>
      </c>
      <c r="Q4700" s="12"/>
      <c r="R4700" s="29">
        <f t="shared" si="222"/>
        <v>0</v>
      </c>
      <c r="S4700" t="str">
        <f t="shared" si="223"/>
        <v>OK</v>
      </c>
      <c r="T4700" s="10">
        <f>IFERROR(VLOOKUP(A4700,[1]!Tabla1[[#All],[Material]:[venta nueva]],38,FALSE),0)</f>
        <v>0</v>
      </c>
    </row>
    <row r="4701" spans="1:20" hidden="1" x14ac:dyDescent="0.35">
      <c r="A4701">
        <f t="shared" si="221"/>
        <v>1022636</v>
      </c>
      <c r="B4701" s="6" t="s">
        <v>1188</v>
      </c>
      <c r="C4701" s="7" t="s">
        <v>553</v>
      </c>
      <c r="D4701" s="7" t="s">
        <v>1096</v>
      </c>
      <c r="E4701" s="7" t="s">
        <v>324</v>
      </c>
      <c r="F4701" s="7" t="s">
        <v>325</v>
      </c>
      <c r="G4701" s="7" t="s">
        <v>1084</v>
      </c>
      <c r="H4701" s="7" t="s">
        <v>1032</v>
      </c>
      <c r="I4701" s="6" t="s">
        <v>14</v>
      </c>
      <c r="J4701" s="1">
        <v>10595</v>
      </c>
      <c r="K4701" s="1">
        <v>154000</v>
      </c>
      <c r="L4701" s="1">
        <v>168000</v>
      </c>
      <c r="M4701" s="1">
        <v>10595</v>
      </c>
      <c r="N4701" s="1">
        <v>154000</v>
      </c>
      <c r="O4701" s="1">
        <v>168000</v>
      </c>
      <c r="P4701" s="1">
        <v>168000</v>
      </c>
      <c r="Q4701" s="12"/>
      <c r="R4701" s="29">
        <f t="shared" si="222"/>
        <v>0</v>
      </c>
      <c r="S4701" t="str">
        <f t="shared" si="223"/>
        <v>OK</v>
      </c>
      <c r="T4701" s="10">
        <f>IFERROR(VLOOKUP(A4701,[1]!Tabla1[[#All],[Material]:[venta nueva]],38,FALSE),0)</f>
        <v>0</v>
      </c>
    </row>
    <row r="4702" spans="1:20" hidden="1" x14ac:dyDescent="0.35">
      <c r="A4702">
        <f t="shared" si="221"/>
        <v>1022637</v>
      </c>
      <c r="B4702" s="6" t="s">
        <v>1188</v>
      </c>
      <c r="C4702" s="7" t="s">
        <v>553</v>
      </c>
      <c r="D4702" s="7" t="s">
        <v>1096</v>
      </c>
      <c r="E4702" s="7" t="s">
        <v>326</v>
      </c>
      <c r="F4702" s="7" t="s">
        <v>327</v>
      </c>
      <c r="G4702" s="7" t="s">
        <v>1084</v>
      </c>
      <c r="H4702" s="7" t="s">
        <v>1028</v>
      </c>
      <c r="I4702" s="6" t="s">
        <v>14</v>
      </c>
      <c r="J4702" s="1"/>
      <c r="K4702" s="1"/>
      <c r="L4702" s="1"/>
      <c r="M4702" s="1"/>
      <c r="N4702" s="1"/>
      <c r="O4702" s="1"/>
      <c r="P4702" s="1">
        <v>48000</v>
      </c>
      <c r="Q4702" s="12"/>
      <c r="R4702" s="29">
        <f t="shared" si="222"/>
        <v>-48000</v>
      </c>
      <c r="S4702" t="str">
        <f t="shared" si="223"/>
        <v>Pendiente de ingreso</v>
      </c>
      <c r="T4702" s="10">
        <f>IFERROR(VLOOKUP(A4702,[1]!Tabla1[[#All],[Material]:[venta nueva]],38,FALSE),0)</f>
        <v>0</v>
      </c>
    </row>
    <row r="4703" spans="1:20" hidden="1" x14ac:dyDescent="0.35">
      <c r="A4703">
        <f t="shared" si="221"/>
        <v>1022639</v>
      </c>
      <c r="B4703" s="6" t="s">
        <v>1188</v>
      </c>
      <c r="C4703" s="7" t="s">
        <v>553</v>
      </c>
      <c r="D4703" s="7" t="s">
        <v>1096</v>
      </c>
      <c r="E4703" s="7" t="s">
        <v>328</v>
      </c>
      <c r="F4703" s="7" t="s">
        <v>329</v>
      </c>
      <c r="G4703" s="7" t="s">
        <v>1087</v>
      </c>
      <c r="H4703" s="7" t="s">
        <v>1034</v>
      </c>
      <c r="I4703" s="6" t="s">
        <v>14</v>
      </c>
      <c r="J4703" s="1">
        <v>89615</v>
      </c>
      <c r="K4703" s="1">
        <v>968060</v>
      </c>
      <c r="L4703" s="1">
        <v>984000</v>
      </c>
      <c r="M4703" s="1">
        <v>89615</v>
      </c>
      <c r="N4703" s="1">
        <v>968060</v>
      </c>
      <c r="O4703" s="1">
        <v>984000</v>
      </c>
      <c r="P4703" s="1">
        <v>984000</v>
      </c>
      <c r="Q4703" s="12"/>
      <c r="R4703" s="29">
        <f t="shared" si="222"/>
        <v>0</v>
      </c>
      <c r="S4703" t="str">
        <f t="shared" si="223"/>
        <v>OK</v>
      </c>
      <c r="T4703" s="10">
        <f>IFERROR(VLOOKUP(A4703,[1]!Tabla1[[#All],[Material]:[venta nueva]],38,FALSE),0)</f>
        <v>0</v>
      </c>
    </row>
    <row r="4704" spans="1:20" hidden="1" x14ac:dyDescent="0.35">
      <c r="A4704">
        <f t="shared" si="221"/>
        <v>1022640</v>
      </c>
      <c r="B4704" s="6" t="s">
        <v>1188</v>
      </c>
      <c r="C4704" s="7" t="s">
        <v>553</v>
      </c>
      <c r="D4704" s="7" t="s">
        <v>1096</v>
      </c>
      <c r="E4704" s="7" t="s">
        <v>330</v>
      </c>
      <c r="F4704" s="7" t="s">
        <v>331</v>
      </c>
      <c r="G4704" s="7" t="s">
        <v>1087</v>
      </c>
      <c r="H4704" s="7" t="s">
        <v>1034</v>
      </c>
      <c r="I4704" s="6" t="s">
        <v>14</v>
      </c>
      <c r="J4704" s="1">
        <v>-30385</v>
      </c>
      <c r="K4704" s="1">
        <v>58774</v>
      </c>
      <c r="L4704" s="1">
        <v>48000</v>
      </c>
      <c r="M4704" s="1">
        <v>-30385</v>
      </c>
      <c r="N4704" s="1">
        <v>58774</v>
      </c>
      <c r="O4704" s="1">
        <v>48000</v>
      </c>
      <c r="P4704" s="1">
        <v>48000</v>
      </c>
      <c r="Q4704" s="12"/>
      <c r="R4704" s="29">
        <f t="shared" si="222"/>
        <v>0</v>
      </c>
      <c r="S4704" t="str">
        <f t="shared" si="223"/>
        <v>OK</v>
      </c>
      <c r="T4704" s="10">
        <f>IFERROR(VLOOKUP(A4704,[1]!Tabla1[[#All],[Material]:[venta nueva]],38,FALSE),0)</f>
        <v>0</v>
      </c>
    </row>
    <row r="4705" spans="1:20" hidden="1" x14ac:dyDescent="0.35">
      <c r="A4705">
        <f t="shared" si="221"/>
        <v>1022645</v>
      </c>
      <c r="B4705" s="6" t="s">
        <v>1188</v>
      </c>
      <c r="C4705" s="7" t="s">
        <v>553</v>
      </c>
      <c r="D4705" s="7" t="s">
        <v>1096</v>
      </c>
      <c r="E4705" s="7" t="s">
        <v>332</v>
      </c>
      <c r="F4705" s="7" t="s">
        <v>160</v>
      </c>
      <c r="G4705" s="7" t="s">
        <v>1082</v>
      </c>
      <c r="H4705" s="7" t="s">
        <v>1013</v>
      </c>
      <c r="I4705" s="6" t="s">
        <v>14</v>
      </c>
      <c r="J4705" s="1">
        <v>-10559</v>
      </c>
      <c r="K4705" s="1">
        <v>24000</v>
      </c>
      <c r="L4705" s="1">
        <v>0</v>
      </c>
      <c r="M4705" s="1">
        <v>-10559</v>
      </c>
      <c r="N4705" s="1">
        <v>24000</v>
      </c>
      <c r="O4705" s="1">
        <v>0</v>
      </c>
      <c r="P4705" s="1"/>
      <c r="Q4705" s="12"/>
      <c r="R4705" s="29">
        <f t="shared" si="222"/>
        <v>0</v>
      </c>
      <c r="S4705" t="str">
        <f t="shared" si="223"/>
        <v>OK</v>
      </c>
      <c r="T4705" s="10">
        <f>IFERROR(VLOOKUP(A4705,[1]!Tabla1[[#All],[Material]:[venta nueva]],38,FALSE),0)</f>
        <v>0</v>
      </c>
    </row>
    <row r="4706" spans="1:20" hidden="1" x14ac:dyDescent="0.35">
      <c r="A4706">
        <f t="shared" si="221"/>
        <v>1022646</v>
      </c>
      <c r="B4706" s="6" t="s">
        <v>1188</v>
      </c>
      <c r="C4706" s="7" t="s">
        <v>553</v>
      </c>
      <c r="D4706" s="7" t="s">
        <v>1096</v>
      </c>
      <c r="E4706" s="7" t="s">
        <v>333</v>
      </c>
      <c r="F4706" s="7" t="s">
        <v>159</v>
      </c>
      <c r="G4706" s="7" t="s">
        <v>1082</v>
      </c>
      <c r="H4706" s="7" t="s">
        <v>1013</v>
      </c>
      <c r="I4706" s="6" t="s">
        <v>14</v>
      </c>
      <c r="J4706" s="1">
        <v>8896</v>
      </c>
      <c r="K4706" s="1">
        <v>15104</v>
      </c>
      <c r="L4706" s="1">
        <v>24000</v>
      </c>
      <c r="M4706" s="1">
        <v>8896</v>
      </c>
      <c r="N4706" s="1">
        <v>15104</v>
      </c>
      <c r="O4706" s="1">
        <v>24000</v>
      </c>
      <c r="P4706" s="1">
        <v>24001</v>
      </c>
      <c r="Q4706" s="12"/>
      <c r="R4706" s="29">
        <f t="shared" si="222"/>
        <v>-1</v>
      </c>
      <c r="S4706" t="str">
        <f t="shared" si="223"/>
        <v>Pendiente de ingreso</v>
      </c>
      <c r="T4706" s="10">
        <f>IFERROR(VLOOKUP(A4706,[1]!Tabla1[[#All],[Material]:[venta nueva]],38,FALSE),0)</f>
        <v>0</v>
      </c>
    </row>
    <row r="4707" spans="1:20" hidden="1" x14ac:dyDescent="0.35">
      <c r="A4707">
        <f t="shared" si="221"/>
        <v>1022657</v>
      </c>
      <c r="B4707" s="6" t="s">
        <v>1188</v>
      </c>
      <c r="C4707" s="7" t="s">
        <v>553</v>
      </c>
      <c r="D4707" s="7" t="s">
        <v>1096</v>
      </c>
      <c r="E4707" s="7" t="s">
        <v>573</v>
      </c>
      <c r="F4707" s="7" t="s">
        <v>574</v>
      </c>
      <c r="G4707" s="7" t="s">
        <v>1074</v>
      </c>
      <c r="H4707" s="7" t="s">
        <v>1018</v>
      </c>
      <c r="I4707" s="6" t="s">
        <v>10</v>
      </c>
      <c r="J4707" s="1">
        <v>62</v>
      </c>
      <c r="K4707" s="1">
        <v>0</v>
      </c>
      <c r="L4707" s="1">
        <v>0</v>
      </c>
      <c r="M4707" s="1">
        <v>62</v>
      </c>
      <c r="N4707" s="1">
        <v>0</v>
      </c>
      <c r="O4707" s="1">
        <v>0</v>
      </c>
      <c r="P4707" s="1"/>
      <c r="Q4707" s="12"/>
      <c r="R4707" s="29">
        <f t="shared" si="222"/>
        <v>0</v>
      </c>
      <c r="S4707" t="str">
        <f t="shared" si="223"/>
        <v>OK</v>
      </c>
      <c r="T4707" s="10">
        <f>IFERROR(VLOOKUP(A4707,[1]!Tabla1[[#All],[Material]:[venta nueva]],38,FALSE),0)</f>
        <v>0</v>
      </c>
    </row>
    <row r="4708" spans="1:20" hidden="1" x14ac:dyDescent="0.35">
      <c r="A4708">
        <f t="shared" si="221"/>
        <v>1022748</v>
      </c>
      <c r="B4708" s="6" t="s">
        <v>1188</v>
      </c>
      <c r="C4708" s="7" t="s">
        <v>553</v>
      </c>
      <c r="D4708" s="7" t="s">
        <v>1096</v>
      </c>
      <c r="E4708" s="7" t="s">
        <v>336</v>
      </c>
      <c r="F4708" s="7" t="s">
        <v>337</v>
      </c>
      <c r="G4708" s="7" t="s">
        <v>1069</v>
      </c>
      <c r="H4708" s="7" t="s">
        <v>1033</v>
      </c>
      <c r="I4708" s="6" t="s">
        <v>14</v>
      </c>
      <c r="J4708" s="1">
        <v>7307</v>
      </c>
      <c r="K4708" s="1">
        <v>0</v>
      </c>
      <c r="L4708" s="1">
        <v>0</v>
      </c>
      <c r="M4708" s="1">
        <v>7307</v>
      </c>
      <c r="N4708" s="1">
        <v>0</v>
      </c>
      <c r="O4708" s="1">
        <v>0</v>
      </c>
      <c r="P4708" s="1">
        <v>144000</v>
      </c>
      <c r="Q4708" s="12"/>
      <c r="R4708" s="29">
        <f t="shared" si="222"/>
        <v>-144000</v>
      </c>
      <c r="S4708" t="str">
        <f t="shared" si="223"/>
        <v>Pendiente de ingreso</v>
      </c>
      <c r="T4708" s="10">
        <f>IFERROR(VLOOKUP(A4708,[1]!Tabla1[[#All],[Material]:[venta nueva]],38,FALSE),0)</f>
        <v>0</v>
      </c>
    </row>
    <row r="4709" spans="1:20" hidden="1" x14ac:dyDescent="0.35">
      <c r="A4709">
        <f t="shared" si="221"/>
        <v>1022750</v>
      </c>
      <c r="B4709" s="6" t="s">
        <v>1188</v>
      </c>
      <c r="C4709" s="7" t="s">
        <v>553</v>
      </c>
      <c r="D4709" s="7" t="s">
        <v>1096</v>
      </c>
      <c r="E4709" s="7" t="s">
        <v>338</v>
      </c>
      <c r="F4709" s="7" t="s">
        <v>339</v>
      </c>
      <c r="G4709" s="7" t="s">
        <v>1077</v>
      </c>
      <c r="H4709" s="7" t="s">
        <v>1005</v>
      </c>
      <c r="I4709" s="6" t="s">
        <v>15</v>
      </c>
      <c r="J4709" s="1">
        <v>7333</v>
      </c>
      <c r="K4709" s="1">
        <v>0</v>
      </c>
      <c r="L4709" s="1">
        <v>0</v>
      </c>
      <c r="M4709" s="1">
        <v>7333</v>
      </c>
      <c r="N4709" s="1">
        <v>0</v>
      </c>
      <c r="O4709" s="1">
        <v>0</v>
      </c>
      <c r="P4709" s="1"/>
      <c r="Q4709" s="12"/>
      <c r="R4709" s="29">
        <f t="shared" si="222"/>
        <v>0</v>
      </c>
      <c r="S4709" t="str">
        <f t="shared" si="223"/>
        <v>OK</v>
      </c>
      <c r="T4709" s="10">
        <f>IFERROR(VLOOKUP(A4709,[1]!Tabla1[[#All],[Material]:[venta nueva]],38,FALSE),0)</f>
        <v>0</v>
      </c>
    </row>
    <row r="4710" spans="1:20" hidden="1" x14ac:dyDescent="0.35">
      <c r="A4710">
        <f t="shared" si="221"/>
        <v>1022751</v>
      </c>
      <c r="B4710" s="6" t="s">
        <v>1188</v>
      </c>
      <c r="C4710" s="7" t="s">
        <v>553</v>
      </c>
      <c r="D4710" s="7" t="s">
        <v>1096</v>
      </c>
      <c r="E4710" s="7" t="s">
        <v>340</v>
      </c>
      <c r="F4710" s="7" t="s">
        <v>341</v>
      </c>
      <c r="G4710" s="7" t="s">
        <v>1077</v>
      </c>
      <c r="H4710" s="7" t="s">
        <v>1023</v>
      </c>
      <c r="I4710" s="6" t="s">
        <v>15</v>
      </c>
      <c r="J4710" s="1">
        <v>-7677</v>
      </c>
      <c r="K4710" s="1">
        <v>7677</v>
      </c>
      <c r="L4710" s="1">
        <v>0</v>
      </c>
      <c r="M4710" s="1">
        <v>-7677</v>
      </c>
      <c r="N4710" s="1">
        <v>7677</v>
      </c>
      <c r="O4710" s="1">
        <v>0</v>
      </c>
      <c r="P4710" s="1"/>
      <c r="Q4710" s="12"/>
      <c r="R4710" s="29">
        <f t="shared" si="222"/>
        <v>0</v>
      </c>
      <c r="S4710" t="str">
        <f t="shared" si="223"/>
        <v>OK</v>
      </c>
      <c r="T4710" s="10">
        <f>IFERROR(VLOOKUP(A4710,[1]!Tabla1[[#All],[Material]:[venta nueva]],38,FALSE),0)</f>
        <v>0</v>
      </c>
    </row>
    <row r="4711" spans="1:20" hidden="1" x14ac:dyDescent="0.35">
      <c r="A4711">
        <f t="shared" si="221"/>
        <v>1022753</v>
      </c>
      <c r="B4711" s="6" t="s">
        <v>1188</v>
      </c>
      <c r="C4711" s="7" t="s">
        <v>553</v>
      </c>
      <c r="D4711" s="7" t="s">
        <v>1096</v>
      </c>
      <c r="E4711" s="7" t="s">
        <v>342</v>
      </c>
      <c r="F4711" s="7" t="s">
        <v>343</v>
      </c>
      <c r="G4711" s="7" t="s">
        <v>1086</v>
      </c>
      <c r="H4711" s="7" t="s">
        <v>1025</v>
      </c>
      <c r="I4711" s="6" t="s">
        <v>14</v>
      </c>
      <c r="J4711" s="1">
        <v>-27469</v>
      </c>
      <c r="K4711" s="1">
        <v>27469</v>
      </c>
      <c r="L4711" s="1">
        <v>0</v>
      </c>
      <c r="M4711" s="1">
        <v>-27469</v>
      </c>
      <c r="N4711" s="1">
        <v>128989</v>
      </c>
      <c r="O4711" s="1">
        <v>96000</v>
      </c>
      <c r="P4711" s="1">
        <v>116000</v>
      </c>
      <c r="Q4711" s="12"/>
      <c r="R4711" s="29">
        <f t="shared" si="222"/>
        <v>-20000</v>
      </c>
      <c r="S4711" t="str">
        <f t="shared" si="223"/>
        <v>Pendiente de ingreso</v>
      </c>
      <c r="T4711" s="10">
        <f>IFERROR(VLOOKUP(A4711,[1]!Tabla1[[#All],[Material]:[venta nueva]],38,FALSE),0)</f>
        <v>0</v>
      </c>
    </row>
    <row r="4712" spans="1:20" hidden="1" x14ac:dyDescent="0.35">
      <c r="A4712">
        <f t="shared" si="221"/>
        <v>1022760</v>
      </c>
      <c r="B4712" s="6" t="s">
        <v>1188</v>
      </c>
      <c r="C4712" s="7" t="s">
        <v>553</v>
      </c>
      <c r="D4712" s="7" t="s">
        <v>1096</v>
      </c>
      <c r="E4712" s="7" t="s">
        <v>548</v>
      </c>
      <c r="F4712" s="7" t="s">
        <v>549</v>
      </c>
      <c r="G4712" s="7" t="s">
        <v>1082</v>
      </c>
      <c r="H4712" s="7" t="s">
        <v>1013</v>
      </c>
      <c r="I4712" s="6" t="s">
        <v>8</v>
      </c>
      <c r="J4712" s="1">
        <v>1051</v>
      </c>
      <c r="K4712" s="1">
        <v>0</v>
      </c>
      <c r="L4712" s="1">
        <v>0</v>
      </c>
      <c r="M4712" s="1">
        <v>1051</v>
      </c>
      <c r="N4712" s="1">
        <v>0</v>
      </c>
      <c r="O4712" s="1">
        <v>0</v>
      </c>
      <c r="P4712" s="1"/>
      <c r="Q4712" s="12"/>
      <c r="R4712" s="29">
        <f t="shared" si="222"/>
        <v>0</v>
      </c>
      <c r="S4712" t="str">
        <f t="shared" si="223"/>
        <v>OK</v>
      </c>
      <c r="T4712" s="10">
        <f>IFERROR(VLOOKUP(A4712,[1]!Tabla1[[#All],[Material]:[venta nueva]],38,FALSE),0)</f>
        <v>0</v>
      </c>
    </row>
    <row r="4713" spans="1:20" hidden="1" x14ac:dyDescent="0.35">
      <c r="A4713">
        <f t="shared" si="221"/>
        <v>1022767</v>
      </c>
      <c r="B4713" s="6" t="s">
        <v>1188</v>
      </c>
      <c r="C4713" s="7" t="s">
        <v>553</v>
      </c>
      <c r="D4713" s="7" t="s">
        <v>1096</v>
      </c>
      <c r="E4713" s="7" t="s">
        <v>344</v>
      </c>
      <c r="F4713" s="7" t="s">
        <v>345</v>
      </c>
      <c r="G4713" s="7" t="s">
        <v>1078</v>
      </c>
      <c r="H4713" s="7" t="s">
        <v>1009</v>
      </c>
      <c r="I4713" s="6" t="s">
        <v>15</v>
      </c>
      <c r="J4713" s="1">
        <v>4323</v>
      </c>
      <c r="K4713" s="1">
        <v>0</v>
      </c>
      <c r="L4713" s="1">
        <v>0</v>
      </c>
      <c r="M4713" s="1">
        <v>4323</v>
      </c>
      <c r="N4713" s="1">
        <v>24000</v>
      </c>
      <c r="O4713" s="1">
        <v>24000</v>
      </c>
      <c r="P4713" s="1">
        <v>24000</v>
      </c>
      <c r="Q4713" s="12"/>
      <c r="R4713" s="29">
        <f t="shared" si="222"/>
        <v>0</v>
      </c>
      <c r="S4713" t="str">
        <f t="shared" si="223"/>
        <v>OK</v>
      </c>
      <c r="T4713" s="10">
        <f>IFERROR(VLOOKUP(A4713,[1]!Tabla1[[#All],[Material]:[venta nueva]],38,FALSE),0)</f>
        <v>0</v>
      </c>
    </row>
    <row r="4714" spans="1:20" hidden="1" x14ac:dyDescent="0.35">
      <c r="A4714">
        <f t="shared" si="221"/>
        <v>1022851</v>
      </c>
      <c r="B4714" s="6" t="s">
        <v>1188</v>
      </c>
      <c r="C4714" s="7" t="s">
        <v>553</v>
      </c>
      <c r="D4714" s="7" t="s">
        <v>1096</v>
      </c>
      <c r="E4714" s="7" t="s">
        <v>1172</v>
      </c>
      <c r="F4714" s="7" t="s">
        <v>356</v>
      </c>
      <c r="G4714" s="7" t="s">
        <v>1077</v>
      </c>
      <c r="H4714" s="7" t="s">
        <v>1023</v>
      </c>
      <c r="I4714" s="6" t="s">
        <v>14</v>
      </c>
      <c r="J4714" s="1">
        <v>0</v>
      </c>
      <c r="K4714" s="1">
        <v>48000</v>
      </c>
      <c r="L4714" s="1">
        <v>48000</v>
      </c>
      <c r="M4714" s="1">
        <v>0</v>
      </c>
      <c r="N4714" s="1">
        <v>48000</v>
      </c>
      <c r="O4714" s="1">
        <v>48000</v>
      </c>
      <c r="P4714" s="1"/>
      <c r="Q4714" s="12"/>
      <c r="R4714" s="29">
        <f t="shared" si="222"/>
        <v>48000</v>
      </c>
      <c r="S4714" t="str">
        <f t="shared" si="223"/>
        <v>Sobre ingreso</v>
      </c>
      <c r="T4714" s="10">
        <f>IFERROR(VLOOKUP(A4714,[1]!Tabla1[[#All],[Material]:[venta nueva]],38,FALSE),0)</f>
        <v>0</v>
      </c>
    </row>
    <row r="4715" spans="1:20" hidden="1" x14ac:dyDescent="0.35">
      <c r="A4715">
        <f t="shared" si="221"/>
        <v>1022854</v>
      </c>
      <c r="B4715" s="6" t="s">
        <v>1188</v>
      </c>
      <c r="C4715" s="7" t="s">
        <v>553</v>
      </c>
      <c r="D4715" s="7" t="s">
        <v>1096</v>
      </c>
      <c r="E4715" s="7" t="s">
        <v>575</v>
      </c>
      <c r="F4715" s="7" t="s">
        <v>357</v>
      </c>
      <c r="G4715" s="7" t="s">
        <v>1084</v>
      </c>
      <c r="H4715" s="7" t="s">
        <v>1017</v>
      </c>
      <c r="I4715" s="6" t="s">
        <v>10</v>
      </c>
      <c r="J4715" s="1">
        <v>-19320</v>
      </c>
      <c r="K4715" s="1">
        <v>0</v>
      </c>
      <c r="L4715" s="1">
        <v>0</v>
      </c>
      <c r="M4715" s="1">
        <v>-19320</v>
      </c>
      <c r="N4715" s="1">
        <v>0</v>
      </c>
      <c r="O4715" s="1">
        <v>0</v>
      </c>
      <c r="P4715" s="1"/>
      <c r="Q4715" s="12"/>
      <c r="R4715" s="29">
        <f t="shared" si="222"/>
        <v>0</v>
      </c>
      <c r="S4715" t="str">
        <f t="shared" si="223"/>
        <v>OK</v>
      </c>
      <c r="T4715" s="10">
        <f>IFERROR(VLOOKUP(A4715,[1]!Tabla1[[#All],[Material]:[venta nueva]],38,FALSE),0)</f>
        <v>0</v>
      </c>
    </row>
    <row r="4716" spans="1:20" hidden="1" x14ac:dyDescent="0.35">
      <c r="A4716">
        <f t="shared" si="221"/>
        <v>1022856</v>
      </c>
      <c r="B4716" s="6" t="s">
        <v>1188</v>
      </c>
      <c r="C4716" s="7" t="s">
        <v>553</v>
      </c>
      <c r="D4716" s="7" t="s">
        <v>1096</v>
      </c>
      <c r="E4716" s="7" t="s">
        <v>359</v>
      </c>
      <c r="F4716" s="7" t="s">
        <v>360</v>
      </c>
      <c r="G4716" s="7" t="s">
        <v>1078</v>
      </c>
      <c r="H4716" s="7" t="s">
        <v>1009</v>
      </c>
      <c r="I4716" s="6" t="s">
        <v>14</v>
      </c>
      <c r="J4716" s="1">
        <v>0</v>
      </c>
      <c r="K4716" s="1">
        <v>48000</v>
      </c>
      <c r="L4716" s="1">
        <v>48000</v>
      </c>
      <c r="M4716" s="1">
        <v>0</v>
      </c>
      <c r="N4716" s="1">
        <v>48000</v>
      </c>
      <c r="O4716" s="1">
        <v>48000</v>
      </c>
      <c r="P4716" s="1">
        <v>24000</v>
      </c>
      <c r="Q4716" s="12"/>
      <c r="R4716" s="29">
        <f t="shared" si="222"/>
        <v>24000</v>
      </c>
      <c r="S4716" t="str">
        <f t="shared" si="223"/>
        <v>Sobre ingreso</v>
      </c>
      <c r="T4716" s="10">
        <f>IFERROR(VLOOKUP(A4716,[1]!Tabla1[[#All],[Material]:[venta nueva]],38,FALSE),0)</f>
        <v>0</v>
      </c>
    </row>
    <row r="4717" spans="1:20" hidden="1" x14ac:dyDescent="0.35">
      <c r="A4717">
        <f t="shared" si="221"/>
        <v>1022858</v>
      </c>
      <c r="B4717" s="6" t="s">
        <v>1188</v>
      </c>
      <c r="C4717" s="7" t="s">
        <v>553</v>
      </c>
      <c r="D4717" s="7" t="s">
        <v>1096</v>
      </c>
      <c r="E4717" s="7" t="s">
        <v>601</v>
      </c>
      <c r="F4717" s="7" t="s">
        <v>510</v>
      </c>
      <c r="G4717" s="7" t="s">
        <v>1075</v>
      </c>
      <c r="H4717" s="7" t="s">
        <v>1002</v>
      </c>
      <c r="I4717" s="6" t="s">
        <v>9</v>
      </c>
      <c r="J4717" s="1">
        <v>15896</v>
      </c>
      <c r="K4717" s="1">
        <v>0</v>
      </c>
      <c r="L4717" s="1">
        <v>0</v>
      </c>
      <c r="M4717" s="1">
        <v>15896</v>
      </c>
      <c r="N4717" s="1">
        <v>0</v>
      </c>
      <c r="O4717" s="1">
        <v>21600</v>
      </c>
      <c r="P4717" s="1">
        <v>21600</v>
      </c>
      <c r="Q4717" s="12"/>
      <c r="R4717" s="29">
        <f t="shared" si="222"/>
        <v>0</v>
      </c>
      <c r="S4717" t="str">
        <f t="shared" si="223"/>
        <v>OK</v>
      </c>
      <c r="T4717" s="10">
        <f>IFERROR(VLOOKUP(A4717,[1]!Tabla1[[#All],[Material]:[venta nueva]],38,FALSE),0)</f>
        <v>0</v>
      </c>
    </row>
    <row r="4718" spans="1:20" hidden="1" x14ac:dyDescent="0.35">
      <c r="A4718">
        <f t="shared" si="221"/>
        <v>1022863</v>
      </c>
      <c r="B4718" s="6" t="s">
        <v>1188</v>
      </c>
      <c r="C4718" s="7" t="s">
        <v>553</v>
      </c>
      <c r="D4718" s="7" t="s">
        <v>1096</v>
      </c>
      <c r="E4718" s="7" t="s">
        <v>361</v>
      </c>
      <c r="F4718" s="7" t="s">
        <v>362</v>
      </c>
      <c r="G4718" s="7" t="s">
        <v>1075</v>
      </c>
      <c r="H4718" s="7" t="s">
        <v>1011</v>
      </c>
      <c r="I4718" s="6" t="s">
        <v>15</v>
      </c>
      <c r="J4718" s="1">
        <v>-10025</v>
      </c>
      <c r="K4718" s="1">
        <v>10025</v>
      </c>
      <c r="L4718" s="1">
        <v>0</v>
      </c>
      <c r="M4718" s="1">
        <v>-10025</v>
      </c>
      <c r="N4718" s="1">
        <v>10025</v>
      </c>
      <c r="O4718" s="1">
        <v>8000</v>
      </c>
      <c r="P4718" s="1">
        <v>8000</v>
      </c>
      <c r="Q4718" s="12"/>
      <c r="R4718" s="29">
        <f t="shared" si="222"/>
        <v>0</v>
      </c>
      <c r="S4718" t="str">
        <f t="shared" si="223"/>
        <v>OK</v>
      </c>
      <c r="T4718" s="10">
        <f>IFERROR(VLOOKUP(A4718,[1]!Tabla1[[#All],[Material]:[venta nueva]],38,FALSE),0)</f>
        <v>0</v>
      </c>
    </row>
    <row r="4719" spans="1:20" hidden="1" x14ac:dyDescent="0.35">
      <c r="A4719">
        <f t="shared" si="221"/>
        <v>1022864</v>
      </c>
      <c r="B4719" s="6" t="s">
        <v>1188</v>
      </c>
      <c r="C4719" s="7" t="s">
        <v>553</v>
      </c>
      <c r="D4719" s="7" t="s">
        <v>1096</v>
      </c>
      <c r="E4719" s="7" t="s">
        <v>363</v>
      </c>
      <c r="F4719" s="7" t="s">
        <v>364</v>
      </c>
      <c r="G4719" s="7" t="s">
        <v>1075</v>
      </c>
      <c r="H4719" s="7" t="s">
        <v>1011</v>
      </c>
      <c r="I4719" s="6" t="s">
        <v>15</v>
      </c>
      <c r="J4719" s="1">
        <v>-2559</v>
      </c>
      <c r="K4719" s="1">
        <v>77106</v>
      </c>
      <c r="L4719" s="1">
        <v>74546</v>
      </c>
      <c r="M4719" s="1">
        <v>-2559</v>
      </c>
      <c r="N4719" s="1">
        <v>77106</v>
      </c>
      <c r="O4719" s="1">
        <v>82000</v>
      </c>
      <c r="P4719" s="1">
        <v>82000</v>
      </c>
      <c r="Q4719" s="12"/>
      <c r="R4719" s="29">
        <f t="shared" si="222"/>
        <v>0</v>
      </c>
      <c r="S4719" t="str">
        <f t="shared" si="223"/>
        <v>OK</v>
      </c>
      <c r="T4719" s="10">
        <f>IFERROR(VLOOKUP(A4719,[1]!Tabla1[[#All],[Material]:[venta nueva]],38,FALSE),0)</f>
        <v>0</v>
      </c>
    </row>
    <row r="4720" spans="1:20" hidden="1" x14ac:dyDescent="0.35">
      <c r="A4720">
        <f t="shared" si="221"/>
        <v>1022865</v>
      </c>
      <c r="B4720" s="6" t="s">
        <v>1188</v>
      </c>
      <c r="C4720" s="7" t="s">
        <v>553</v>
      </c>
      <c r="D4720" s="7" t="s">
        <v>1096</v>
      </c>
      <c r="E4720" s="7" t="s">
        <v>365</v>
      </c>
      <c r="F4720" s="7" t="s">
        <v>366</v>
      </c>
      <c r="G4720" s="7" t="s">
        <v>1082</v>
      </c>
      <c r="H4720" s="7" t="s">
        <v>1013</v>
      </c>
      <c r="I4720" s="6" t="s">
        <v>15</v>
      </c>
      <c r="J4720" s="1">
        <v>-15179</v>
      </c>
      <c r="K4720" s="1">
        <v>15179</v>
      </c>
      <c r="L4720" s="1">
        <v>0</v>
      </c>
      <c r="M4720" s="1">
        <v>-15179</v>
      </c>
      <c r="N4720" s="1">
        <v>15179</v>
      </c>
      <c r="O4720" s="1">
        <v>0</v>
      </c>
      <c r="P4720" s="1"/>
      <c r="Q4720" s="12"/>
      <c r="R4720" s="29">
        <f t="shared" si="222"/>
        <v>0</v>
      </c>
      <c r="S4720" t="str">
        <f t="shared" si="223"/>
        <v>OK</v>
      </c>
      <c r="T4720" s="10">
        <f>IFERROR(VLOOKUP(A4720,[1]!Tabla1[[#All],[Material]:[venta nueva]],38,FALSE),0)</f>
        <v>0</v>
      </c>
    </row>
    <row r="4721" spans="1:20" hidden="1" x14ac:dyDescent="0.35">
      <c r="A4721">
        <f t="shared" si="221"/>
        <v>1022866</v>
      </c>
      <c r="B4721" s="6" t="s">
        <v>1188</v>
      </c>
      <c r="C4721" s="7" t="s">
        <v>553</v>
      </c>
      <c r="D4721" s="7" t="s">
        <v>1096</v>
      </c>
      <c r="E4721" s="7" t="s">
        <v>367</v>
      </c>
      <c r="F4721" s="7" t="s">
        <v>368</v>
      </c>
      <c r="G4721" s="7" t="s">
        <v>1082</v>
      </c>
      <c r="H4721" s="7" t="s">
        <v>1013</v>
      </c>
      <c r="I4721" s="6" t="s">
        <v>15</v>
      </c>
      <c r="J4721" s="1">
        <v>1782</v>
      </c>
      <c r="K4721" s="1">
        <v>0</v>
      </c>
      <c r="L4721" s="1">
        <v>1782</v>
      </c>
      <c r="M4721" s="1">
        <v>1782</v>
      </c>
      <c r="N4721" s="1">
        <v>0</v>
      </c>
      <c r="O4721" s="1">
        <v>16000</v>
      </c>
      <c r="P4721" s="1">
        <v>16000</v>
      </c>
      <c r="Q4721" s="12"/>
      <c r="R4721" s="29">
        <f t="shared" si="222"/>
        <v>0</v>
      </c>
      <c r="S4721" t="str">
        <f t="shared" si="223"/>
        <v>OK</v>
      </c>
      <c r="T4721" s="10">
        <f>IFERROR(VLOOKUP(A4721,[1]!Tabla1[[#All],[Material]:[venta nueva]],38,FALSE),0)</f>
        <v>0</v>
      </c>
    </row>
    <row r="4722" spans="1:20" hidden="1" x14ac:dyDescent="0.35">
      <c r="A4722">
        <f t="shared" si="221"/>
        <v>1022883</v>
      </c>
      <c r="B4722" s="6" t="s">
        <v>1188</v>
      </c>
      <c r="C4722" s="7" t="s">
        <v>553</v>
      </c>
      <c r="D4722" s="7" t="s">
        <v>1096</v>
      </c>
      <c r="E4722" s="7" t="s">
        <v>369</v>
      </c>
      <c r="F4722" s="7" t="s">
        <v>370</v>
      </c>
      <c r="G4722" s="7" t="s">
        <v>1074</v>
      </c>
      <c r="H4722" s="7" t="s">
        <v>1018</v>
      </c>
      <c r="I4722" s="6" t="s">
        <v>8</v>
      </c>
      <c r="J4722" s="1">
        <v>0</v>
      </c>
      <c r="K4722" s="1">
        <v>23587</v>
      </c>
      <c r="L4722" s="1">
        <v>23587</v>
      </c>
      <c r="M4722" s="1">
        <v>0</v>
      </c>
      <c r="N4722" s="1">
        <v>10106</v>
      </c>
      <c r="O4722" s="1">
        <v>0</v>
      </c>
      <c r="P4722" s="1"/>
      <c r="Q4722" s="12"/>
      <c r="R4722" s="29">
        <f t="shared" si="222"/>
        <v>0</v>
      </c>
      <c r="S4722" t="str">
        <f t="shared" si="223"/>
        <v>OK</v>
      </c>
      <c r="T4722" s="10">
        <f>IFERROR(VLOOKUP(A4722,[1]!Tabla1[[#All],[Material]:[venta nueva]],38,FALSE),0)</f>
        <v>0</v>
      </c>
    </row>
    <row r="4723" spans="1:20" hidden="1" x14ac:dyDescent="0.35">
      <c r="A4723">
        <f t="shared" si="221"/>
        <v>1022914</v>
      </c>
      <c r="B4723" s="6" t="s">
        <v>1188</v>
      </c>
      <c r="C4723" s="7" t="s">
        <v>553</v>
      </c>
      <c r="D4723" s="7" t="s">
        <v>1096</v>
      </c>
      <c r="E4723" s="7" t="s">
        <v>375</v>
      </c>
      <c r="F4723" s="7" t="s">
        <v>506</v>
      </c>
      <c r="G4723" s="7" t="s">
        <v>1078</v>
      </c>
      <c r="H4723" s="7" t="s">
        <v>1006</v>
      </c>
      <c r="I4723" s="6" t="s">
        <v>15</v>
      </c>
      <c r="J4723" s="1">
        <v>3459</v>
      </c>
      <c r="K4723" s="1">
        <v>0</v>
      </c>
      <c r="L4723" s="1">
        <v>3459</v>
      </c>
      <c r="M4723" s="1">
        <v>3459</v>
      </c>
      <c r="N4723" s="1">
        <v>48000</v>
      </c>
      <c r="O4723" s="1">
        <v>48000</v>
      </c>
      <c r="P4723" s="1">
        <v>48000</v>
      </c>
      <c r="Q4723" s="12"/>
      <c r="R4723" s="29">
        <f t="shared" si="222"/>
        <v>0</v>
      </c>
      <c r="S4723" t="str">
        <f t="shared" si="223"/>
        <v>OK</v>
      </c>
      <c r="T4723" s="10">
        <f>IFERROR(VLOOKUP(A4723,[1]!Tabla1[[#All],[Material]:[venta nueva]],38,FALSE),0)</f>
        <v>0</v>
      </c>
    </row>
    <row r="4724" spans="1:20" hidden="1" x14ac:dyDescent="0.35">
      <c r="A4724">
        <f t="shared" si="221"/>
        <v>1022918</v>
      </c>
      <c r="B4724" s="6" t="s">
        <v>1188</v>
      </c>
      <c r="C4724" s="7" t="s">
        <v>553</v>
      </c>
      <c r="D4724" s="7" t="s">
        <v>1096</v>
      </c>
      <c r="E4724" s="7" t="s">
        <v>376</v>
      </c>
      <c r="F4724" s="7" t="s">
        <v>377</v>
      </c>
      <c r="G4724" s="7" t="s">
        <v>1078</v>
      </c>
      <c r="H4724" s="7" t="s">
        <v>1006</v>
      </c>
      <c r="I4724" s="6" t="s">
        <v>15</v>
      </c>
      <c r="J4724" s="1">
        <v>14020</v>
      </c>
      <c r="K4724" s="1">
        <v>106658</v>
      </c>
      <c r="L4724" s="1">
        <v>120678</v>
      </c>
      <c r="M4724" s="1">
        <v>14020</v>
      </c>
      <c r="N4724" s="1">
        <v>105980</v>
      </c>
      <c r="O4724" s="1">
        <v>120000</v>
      </c>
      <c r="P4724" s="1">
        <v>120000</v>
      </c>
      <c r="Q4724" s="12"/>
      <c r="R4724" s="29">
        <f t="shared" si="222"/>
        <v>0</v>
      </c>
      <c r="S4724" t="str">
        <f t="shared" si="223"/>
        <v>OK</v>
      </c>
      <c r="T4724" s="10">
        <f>IFERROR(VLOOKUP(A4724,[1]!Tabla1[[#All],[Material]:[venta nueva]],38,FALSE),0)</f>
        <v>0</v>
      </c>
    </row>
    <row r="4725" spans="1:20" hidden="1" x14ac:dyDescent="0.35">
      <c r="A4725">
        <f t="shared" si="221"/>
        <v>1022936</v>
      </c>
      <c r="B4725" s="6" t="s">
        <v>1188</v>
      </c>
      <c r="C4725" s="7" t="s">
        <v>553</v>
      </c>
      <c r="D4725" s="7" t="s">
        <v>1096</v>
      </c>
      <c r="E4725" s="7" t="s">
        <v>388</v>
      </c>
      <c r="F4725" s="7" t="s">
        <v>78</v>
      </c>
      <c r="G4725" s="7" t="s">
        <v>985</v>
      </c>
      <c r="H4725" s="7" t="s">
        <v>1012</v>
      </c>
      <c r="I4725" s="6" t="s">
        <v>14</v>
      </c>
      <c r="J4725" s="1">
        <v>60</v>
      </c>
      <c r="K4725" s="1">
        <v>0</v>
      </c>
      <c r="L4725" s="1">
        <v>0</v>
      </c>
      <c r="M4725" s="1">
        <v>60</v>
      </c>
      <c r="N4725" s="1">
        <v>0</v>
      </c>
      <c r="O4725" s="1">
        <v>0</v>
      </c>
      <c r="P4725" s="1"/>
      <c r="Q4725" s="12"/>
      <c r="R4725" s="29">
        <f t="shared" si="222"/>
        <v>0</v>
      </c>
      <c r="S4725" t="str">
        <f t="shared" si="223"/>
        <v>OK</v>
      </c>
      <c r="T4725" s="10">
        <f>IFERROR(VLOOKUP(A4725,[1]!Tabla1[[#All],[Material]:[venta nueva]],38,FALSE),0)</f>
        <v>0</v>
      </c>
    </row>
    <row r="4726" spans="1:20" hidden="1" x14ac:dyDescent="0.35">
      <c r="A4726">
        <f t="shared" si="221"/>
        <v>1022939</v>
      </c>
      <c r="B4726" s="6" t="s">
        <v>1188</v>
      </c>
      <c r="C4726" s="7" t="s">
        <v>553</v>
      </c>
      <c r="D4726" s="7" t="s">
        <v>1096</v>
      </c>
      <c r="E4726" s="7" t="s">
        <v>389</v>
      </c>
      <c r="F4726" s="7" t="s">
        <v>390</v>
      </c>
      <c r="G4726" s="7" t="s">
        <v>1085</v>
      </c>
      <c r="H4726" s="7" t="s">
        <v>1036</v>
      </c>
      <c r="I4726" s="6" t="s">
        <v>14</v>
      </c>
      <c r="J4726" s="1">
        <v>-560</v>
      </c>
      <c r="K4726" s="1">
        <v>91781</v>
      </c>
      <c r="L4726" s="1">
        <v>0</v>
      </c>
      <c r="M4726" s="1">
        <v>-560</v>
      </c>
      <c r="N4726" s="1">
        <v>91781</v>
      </c>
      <c r="O4726" s="1">
        <v>0</v>
      </c>
      <c r="P4726" s="1">
        <v>14000</v>
      </c>
      <c r="Q4726" s="12"/>
      <c r="R4726" s="29">
        <f t="shared" si="222"/>
        <v>-14000</v>
      </c>
      <c r="S4726" t="str">
        <f t="shared" si="223"/>
        <v>Pendiente de ingreso</v>
      </c>
      <c r="T4726" s="10">
        <f>IFERROR(VLOOKUP(A4726,[1]!Tabla1[[#All],[Material]:[venta nueva]],38,FALSE),0)</f>
        <v>0</v>
      </c>
    </row>
    <row r="4727" spans="1:20" hidden="1" x14ac:dyDescent="0.35">
      <c r="A4727">
        <f t="shared" si="221"/>
        <v>1022940</v>
      </c>
      <c r="B4727" s="6" t="s">
        <v>1188</v>
      </c>
      <c r="C4727" s="7" t="s">
        <v>553</v>
      </c>
      <c r="D4727" s="7" t="s">
        <v>1096</v>
      </c>
      <c r="E4727" s="7" t="s">
        <v>391</v>
      </c>
      <c r="F4727" s="7" t="s">
        <v>392</v>
      </c>
      <c r="G4727" s="7" t="s">
        <v>1086</v>
      </c>
      <c r="H4727" s="7" t="s">
        <v>1025</v>
      </c>
      <c r="I4727" s="6" t="s">
        <v>14</v>
      </c>
      <c r="J4727" s="1">
        <v>28149</v>
      </c>
      <c r="K4727" s="1">
        <v>0</v>
      </c>
      <c r="L4727" s="1">
        <v>24000</v>
      </c>
      <c r="M4727" s="1">
        <v>28149</v>
      </c>
      <c r="N4727" s="1">
        <v>3008</v>
      </c>
      <c r="O4727" s="1">
        <v>48000</v>
      </c>
      <c r="P4727" s="1">
        <v>48000</v>
      </c>
      <c r="Q4727" s="12"/>
      <c r="R4727" s="29">
        <f t="shared" si="222"/>
        <v>0</v>
      </c>
      <c r="S4727" t="str">
        <f t="shared" si="223"/>
        <v>OK</v>
      </c>
      <c r="T4727" s="10">
        <f>IFERROR(VLOOKUP(A4727,[1]!Tabla1[[#All],[Material]:[venta nueva]],38,FALSE),0)</f>
        <v>0</v>
      </c>
    </row>
    <row r="4728" spans="1:20" hidden="1" x14ac:dyDescent="0.35">
      <c r="A4728">
        <f t="shared" si="221"/>
        <v>1022941</v>
      </c>
      <c r="B4728" s="6" t="s">
        <v>1188</v>
      </c>
      <c r="C4728" s="7" t="s">
        <v>553</v>
      </c>
      <c r="D4728" s="7" t="s">
        <v>1096</v>
      </c>
      <c r="E4728" s="7" t="s">
        <v>393</v>
      </c>
      <c r="F4728" s="7" t="s">
        <v>394</v>
      </c>
      <c r="G4728" s="7" t="s">
        <v>1086</v>
      </c>
      <c r="H4728" s="7" t="s">
        <v>1025</v>
      </c>
      <c r="I4728" s="6" t="s">
        <v>14</v>
      </c>
      <c r="J4728" s="1">
        <v>46624</v>
      </c>
      <c r="K4728" s="1">
        <v>1376</v>
      </c>
      <c r="L4728" s="1">
        <v>48000</v>
      </c>
      <c r="M4728" s="1">
        <v>46624</v>
      </c>
      <c r="N4728" s="1">
        <v>66176</v>
      </c>
      <c r="O4728" s="1">
        <v>120000</v>
      </c>
      <c r="P4728" s="1">
        <v>120000</v>
      </c>
      <c r="Q4728" s="12"/>
      <c r="R4728" s="29">
        <f t="shared" si="222"/>
        <v>0</v>
      </c>
      <c r="S4728" t="str">
        <f t="shared" si="223"/>
        <v>OK</v>
      </c>
      <c r="T4728" s="10">
        <f>IFERROR(VLOOKUP(A4728,[1]!Tabla1[[#All],[Material]:[venta nueva]],38,FALSE),0)</f>
        <v>0</v>
      </c>
    </row>
    <row r="4729" spans="1:20" hidden="1" x14ac:dyDescent="0.35">
      <c r="A4729">
        <f t="shared" si="221"/>
        <v>1022943</v>
      </c>
      <c r="B4729" s="6" t="s">
        <v>1188</v>
      </c>
      <c r="C4729" s="7" t="s">
        <v>553</v>
      </c>
      <c r="D4729" s="7" t="s">
        <v>1096</v>
      </c>
      <c r="E4729" s="7" t="s">
        <v>395</v>
      </c>
      <c r="F4729" s="7" t="s">
        <v>396</v>
      </c>
      <c r="G4729" s="7" t="s">
        <v>1075</v>
      </c>
      <c r="H4729" s="7" t="s">
        <v>1002</v>
      </c>
      <c r="I4729" s="6" t="s">
        <v>14</v>
      </c>
      <c r="J4729" s="1">
        <v>1401</v>
      </c>
      <c r="K4729" s="1">
        <v>0</v>
      </c>
      <c r="L4729" s="1">
        <v>0</v>
      </c>
      <c r="M4729" s="1">
        <v>1401</v>
      </c>
      <c r="N4729" s="1">
        <v>0</v>
      </c>
      <c r="O4729" s="1">
        <v>0</v>
      </c>
      <c r="P4729" s="1"/>
      <c r="Q4729" s="12"/>
      <c r="R4729" s="29">
        <f t="shared" si="222"/>
        <v>0</v>
      </c>
      <c r="S4729" t="str">
        <f t="shared" si="223"/>
        <v>OK</v>
      </c>
      <c r="T4729" s="10">
        <f>IFERROR(VLOOKUP(A4729,[1]!Tabla1[[#All],[Material]:[venta nueva]],38,FALSE),0)</f>
        <v>0</v>
      </c>
    </row>
    <row r="4730" spans="1:20" hidden="1" x14ac:dyDescent="0.35">
      <c r="A4730">
        <f t="shared" si="221"/>
        <v>1022945</v>
      </c>
      <c r="B4730" s="6" t="s">
        <v>1188</v>
      </c>
      <c r="C4730" s="7" t="s">
        <v>553</v>
      </c>
      <c r="D4730" s="7" t="s">
        <v>1096</v>
      </c>
      <c r="E4730" s="7" t="s">
        <v>397</v>
      </c>
      <c r="F4730" s="7" t="s">
        <v>223</v>
      </c>
      <c r="G4730" s="7" t="s">
        <v>1078</v>
      </c>
      <c r="H4730" s="7" t="s">
        <v>1027</v>
      </c>
      <c r="I4730" s="6" t="s">
        <v>14</v>
      </c>
      <c r="J4730" s="1">
        <v>-26187</v>
      </c>
      <c r="K4730" s="1">
        <v>84802</v>
      </c>
      <c r="L4730" s="1">
        <v>48000</v>
      </c>
      <c r="M4730" s="1">
        <v>-26187</v>
      </c>
      <c r="N4730" s="1">
        <v>84802</v>
      </c>
      <c r="O4730" s="1">
        <v>48000</v>
      </c>
      <c r="P4730" s="1">
        <v>48000</v>
      </c>
      <c r="Q4730" s="12"/>
      <c r="R4730" s="29">
        <f t="shared" si="222"/>
        <v>0</v>
      </c>
      <c r="S4730" t="str">
        <f t="shared" si="223"/>
        <v>OK</v>
      </c>
      <c r="T4730" s="10">
        <f>IFERROR(VLOOKUP(A4730,[1]!Tabla1[[#All],[Material]:[venta nueva]],38,FALSE),0)</f>
        <v>0</v>
      </c>
    </row>
    <row r="4731" spans="1:20" hidden="1" x14ac:dyDescent="0.35">
      <c r="A4731">
        <f t="shared" si="221"/>
        <v>1022989</v>
      </c>
      <c r="B4731" s="6" t="s">
        <v>1188</v>
      </c>
      <c r="C4731" s="7" t="s">
        <v>553</v>
      </c>
      <c r="D4731" s="7" t="s">
        <v>1096</v>
      </c>
      <c r="E4731" s="7" t="s">
        <v>402</v>
      </c>
      <c r="F4731" s="7" t="s">
        <v>403</v>
      </c>
      <c r="G4731" s="7" t="s">
        <v>1075</v>
      </c>
      <c r="H4731" s="7" t="s">
        <v>1003</v>
      </c>
      <c r="I4731" s="6" t="s">
        <v>15</v>
      </c>
      <c r="J4731" s="1">
        <v>12686</v>
      </c>
      <c r="K4731" s="1">
        <v>0</v>
      </c>
      <c r="L4731" s="1">
        <v>12686</v>
      </c>
      <c r="M4731" s="1">
        <v>12686</v>
      </c>
      <c r="N4731" s="1">
        <v>0</v>
      </c>
      <c r="O4731" s="1">
        <v>13000</v>
      </c>
      <c r="P4731" s="1">
        <v>13000</v>
      </c>
      <c r="Q4731" s="12"/>
      <c r="R4731" s="29">
        <f t="shared" si="222"/>
        <v>0</v>
      </c>
      <c r="S4731" t="str">
        <f t="shared" si="223"/>
        <v>OK</v>
      </c>
      <c r="T4731" s="10">
        <f>IFERROR(VLOOKUP(A4731,[1]!Tabla1[[#All],[Material]:[venta nueva]],38,FALSE),0)</f>
        <v>0</v>
      </c>
    </row>
    <row r="4732" spans="1:20" hidden="1" x14ac:dyDescent="0.35">
      <c r="A4732">
        <f t="shared" si="221"/>
        <v>1023034</v>
      </c>
      <c r="B4732" s="6" t="s">
        <v>1188</v>
      </c>
      <c r="C4732" s="7" t="s">
        <v>553</v>
      </c>
      <c r="D4732" s="7" t="s">
        <v>1096</v>
      </c>
      <c r="E4732" s="7" t="s">
        <v>408</v>
      </c>
      <c r="F4732" s="7" t="s">
        <v>142</v>
      </c>
      <c r="G4732" s="7" t="s">
        <v>1080</v>
      </c>
      <c r="H4732" s="7" t="s">
        <v>1030</v>
      </c>
      <c r="I4732" s="6" t="s">
        <v>14</v>
      </c>
      <c r="J4732" s="1">
        <v>61874</v>
      </c>
      <c r="K4732" s="1">
        <v>221939</v>
      </c>
      <c r="L4732" s="1">
        <v>288000</v>
      </c>
      <c r="M4732" s="1">
        <v>61874</v>
      </c>
      <c r="N4732" s="1">
        <v>221939</v>
      </c>
      <c r="O4732" s="1">
        <v>288000</v>
      </c>
      <c r="P4732" s="1">
        <v>192000</v>
      </c>
      <c r="Q4732" s="12"/>
      <c r="R4732" s="29">
        <f t="shared" si="222"/>
        <v>96000</v>
      </c>
      <c r="S4732" t="str">
        <f t="shared" si="223"/>
        <v>Sobre ingreso</v>
      </c>
      <c r="T4732" s="10">
        <f>IFERROR(VLOOKUP(A4732,[1]!Tabla1[[#All],[Material]:[venta nueva]],38,FALSE),0)</f>
        <v>0</v>
      </c>
    </row>
    <row r="4733" spans="1:20" hidden="1" x14ac:dyDescent="0.35">
      <c r="A4733">
        <f t="shared" si="221"/>
        <v>1023050</v>
      </c>
      <c r="B4733" s="6" t="s">
        <v>1188</v>
      </c>
      <c r="C4733" s="7" t="s">
        <v>553</v>
      </c>
      <c r="D4733" s="7" t="s">
        <v>1096</v>
      </c>
      <c r="E4733" s="7" t="s">
        <v>470</v>
      </c>
      <c r="F4733" s="7" t="s">
        <v>471</v>
      </c>
      <c r="G4733" s="7" t="s">
        <v>1075</v>
      </c>
      <c r="H4733" s="7" t="s">
        <v>1002</v>
      </c>
      <c r="I4733" s="6" t="s">
        <v>8</v>
      </c>
      <c r="J4733" s="1">
        <v>2740</v>
      </c>
      <c r="K4733" s="1">
        <v>0</v>
      </c>
      <c r="L4733" s="1">
        <v>2740</v>
      </c>
      <c r="M4733" s="1">
        <v>2740</v>
      </c>
      <c r="N4733" s="1">
        <v>0</v>
      </c>
      <c r="O4733" s="1">
        <v>2740</v>
      </c>
      <c r="P4733" s="1"/>
      <c r="Q4733" s="12"/>
      <c r="R4733" s="29">
        <f t="shared" si="222"/>
        <v>2740</v>
      </c>
      <c r="S4733" t="str">
        <f t="shared" si="223"/>
        <v>Sobre ingreso</v>
      </c>
      <c r="T4733" s="10">
        <f>IFERROR(VLOOKUP(A4733,[1]!Tabla1[[#All],[Material]:[venta nueva]],38,FALSE),0)</f>
        <v>0</v>
      </c>
    </row>
    <row r="4734" spans="1:20" hidden="1" x14ac:dyDescent="0.35">
      <c r="A4734">
        <f t="shared" si="221"/>
        <v>1023093</v>
      </c>
      <c r="B4734" s="6" t="s">
        <v>1188</v>
      </c>
      <c r="C4734" s="7" t="s">
        <v>553</v>
      </c>
      <c r="D4734" s="7" t="s">
        <v>1096</v>
      </c>
      <c r="E4734" s="7" t="s">
        <v>415</v>
      </c>
      <c r="F4734" s="7" t="s">
        <v>416</v>
      </c>
      <c r="G4734" s="7" t="s">
        <v>1081</v>
      </c>
      <c r="H4734" s="7" t="s">
        <v>1010</v>
      </c>
      <c r="I4734" s="6" t="s">
        <v>14</v>
      </c>
      <c r="J4734" s="1">
        <v>-1698</v>
      </c>
      <c r="K4734" s="1">
        <v>63204</v>
      </c>
      <c r="L4734" s="1">
        <v>48000</v>
      </c>
      <c r="M4734" s="1">
        <v>-1698</v>
      </c>
      <c r="N4734" s="1">
        <v>63204</v>
      </c>
      <c r="O4734" s="1">
        <v>48000</v>
      </c>
      <c r="P4734" s="1">
        <v>58000</v>
      </c>
      <c r="Q4734" s="12"/>
      <c r="R4734" s="29">
        <f t="shared" si="222"/>
        <v>-10000</v>
      </c>
      <c r="S4734" t="str">
        <f t="shared" si="223"/>
        <v>Pendiente de ingreso</v>
      </c>
      <c r="T4734" s="10">
        <f>IFERROR(VLOOKUP(A4734,[1]!Tabla1[[#All],[Material]:[venta nueva]],38,FALSE),0)</f>
        <v>0</v>
      </c>
    </row>
    <row r="4735" spans="1:20" hidden="1" x14ac:dyDescent="0.35">
      <c r="A4735">
        <f t="shared" si="221"/>
        <v>1023102</v>
      </c>
      <c r="B4735" s="6" t="s">
        <v>1188</v>
      </c>
      <c r="C4735" s="7" t="s">
        <v>553</v>
      </c>
      <c r="D4735" s="7" t="s">
        <v>1096</v>
      </c>
      <c r="E4735" s="7" t="s">
        <v>496</v>
      </c>
      <c r="F4735" s="7" t="s">
        <v>497</v>
      </c>
      <c r="G4735" s="7" t="s">
        <v>1075</v>
      </c>
      <c r="H4735" s="7" t="s">
        <v>1003</v>
      </c>
      <c r="I4735" s="6" t="s">
        <v>15</v>
      </c>
      <c r="J4735" s="1">
        <v>6460</v>
      </c>
      <c r="K4735" s="1">
        <v>0</v>
      </c>
      <c r="L4735" s="1">
        <v>6460</v>
      </c>
      <c r="M4735" s="1">
        <v>6460</v>
      </c>
      <c r="N4735" s="1">
        <v>0</v>
      </c>
      <c r="O4735" s="1">
        <v>20000</v>
      </c>
      <c r="P4735" s="1">
        <v>20000</v>
      </c>
      <c r="Q4735" s="12"/>
      <c r="R4735" s="29">
        <f t="shared" si="222"/>
        <v>0</v>
      </c>
      <c r="S4735" t="str">
        <f t="shared" si="223"/>
        <v>OK</v>
      </c>
      <c r="T4735" s="10">
        <f>IFERROR(VLOOKUP(A4735,[1]!Tabla1[[#All],[Material]:[venta nueva]],38,FALSE),0)</f>
        <v>0</v>
      </c>
    </row>
    <row r="4736" spans="1:20" hidden="1" x14ac:dyDescent="0.35">
      <c r="A4736">
        <f t="shared" si="221"/>
        <v>1023109</v>
      </c>
      <c r="B4736" s="6" t="s">
        <v>1188</v>
      </c>
      <c r="C4736" s="7" t="s">
        <v>553</v>
      </c>
      <c r="D4736" s="7" t="s">
        <v>1096</v>
      </c>
      <c r="E4736" s="7" t="s">
        <v>1201</v>
      </c>
      <c r="F4736" s="7" t="s">
        <v>310</v>
      </c>
      <c r="G4736" s="7" t="s">
        <v>1078</v>
      </c>
      <c r="H4736" s="7" t="s">
        <v>1009</v>
      </c>
      <c r="I4736" s="6" t="s">
        <v>14</v>
      </c>
      <c r="J4736" s="1">
        <v>0</v>
      </c>
      <c r="K4736" s="1">
        <v>24000</v>
      </c>
      <c r="L4736" s="1">
        <v>24000</v>
      </c>
      <c r="M4736" s="1">
        <v>0</v>
      </c>
      <c r="N4736" s="1">
        <v>48000</v>
      </c>
      <c r="O4736" s="1">
        <v>48000</v>
      </c>
      <c r="P4736" s="1">
        <v>96000</v>
      </c>
      <c r="Q4736" s="12"/>
      <c r="R4736" s="29">
        <f t="shared" si="222"/>
        <v>-48000</v>
      </c>
      <c r="S4736" t="str">
        <f t="shared" si="223"/>
        <v>Pendiente de ingreso</v>
      </c>
      <c r="T4736" s="10">
        <f>IFERROR(VLOOKUP(A4736,[1]!Tabla1[[#All],[Material]:[venta nueva]],38,FALSE),0)</f>
        <v>0</v>
      </c>
    </row>
    <row r="4737" spans="1:20" hidden="1" x14ac:dyDescent="0.35">
      <c r="A4737">
        <f t="shared" si="221"/>
        <v>1023110</v>
      </c>
      <c r="B4737" s="6" t="s">
        <v>1188</v>
      </c>
      <c r="C4737" s="7" t="s">
        <v>553</v>
      </c>
      <c r="D4737" s="7" t="s">
        <v>1096</v>
      </c>
      <c r="E4737" s="7" t="s">
        <v>417</v>
      </c>
      <c r="F4737" s="7" t="s">
        <v>144</v>
      </c>
      <c r="G4737" s="7" t="s">
        <v>1080</v>
      </c>
      <c r="H4737" s="7" t="s">
        <v>1030</v>
      </c>
      <c r="I4737" s="6" t="s">
        <v>14</v>
      </c>
      <c r="J4737" s="1"/>
      <c r="K4737" s="1"/>
      <c r="L4737" s="1"/>
      <c r="M4737" s="1"/>
      <c r="N4737" s="1"/>
      <c r="O4737" s="1"/>
      <c r="P4737" s="1">
        <v>192000</v>
      </c>
      <c r="Q4737" s="12"/>
      <c r="R4737" s="29">
        <f t="shared" si="222"/>
        <v>-192000</v>
      </c>
      <c r="S4737" t="str">
        <f t="shared" si="223"/>
        <v>Pendiente de ingreso</v>
      </c>
      <c r="T4737" s="10">
        <f>IFERROR(VLOOKUP(A4737,[1]!Tabla1[[#All],[Material]:[venta nueva]],38,FALSE),0)</f>
        <v>0</v>
      </c>
    </row>
    <row r="4738" spans="1:20" hidden="1" x14ac:dyDescent="0.35">
      <c r="A4738">
        <f t="shared" si="221"/>
        <v>1023111</v>
      </c>
      <c r="B4738" s="6" t="s">
        <v>1188</v>
      </c>
      <c r="C4738" s="7" t="s">
        <v>553</v>
      </c>
      <c r="D4738" s="7" t="s">
        <v>1096</v>
      </c>
      <c r="E4738" s="7" t="s">
        <v>418</v>
      </c>
      <c r="F4738" s="7" t="s">
        <v>419</v>
      </c>
      <c r="G4738" s="7" t="s">
        <v>1078</v>
      </c>
      <c r="H4738" s="7" t="s">
        <v>1021</v>
      </c>
      <c r="I4738" s="6" t="s">
        <v>14</v>
      </c>
      <c r="J4738" s="1"/>
      <c r="K4738" s="1"/>
      <c r="L4738" s="1"/>
      <c r="M4738" s="1"/>
      <c r="N4738" s="1"/>
      <c r="O4738" s="1"/>
      <c r="P4738" s="1">
        <v>3800</v>
      </c>
      <c r="Q4738" s="12"/>
      <c r="R4738" s="29">
        <f t="shared" si="222"/>
        <v>-3800</v>
      </c>
      <c r="S4738" t="str">
        <f t="shared" si="223"/>
        <v>Pendiente de ingreso</v>
      </c>
      <c r="T4738" s="10">
        <f>IFERROR(VLOOKUP(A4738,[1]!Tabla1[[#All],[Material]:[venta nueva]],38,FALSE),0)</f>
        <v>0</v>
      </c>
    </row>
    <row r="4739" spans="1:20" hidden="1" x14ac:dyDescent="0.35">
      <c r="A4739">
        <f t="shared" si="221"/>
        <v>1023123</v>
      </c>
      <c r="B4739" s="6" t="s">
        <v>1188</v>
      </c>
      <c r="C4739" s="7" t="s">
        <v>553</v>
      </c>
      <c r="D4739" s="7" t="s">
        <v>1096</v>
      </c>
      <c r="E4739" s="7" t="s">
        <v>420</v>
      </c>
      <c r="F4739" s="7" t="s">
        <v>421</v>
      </c>
      <c r="G4739" s="7" t="s">
        <v>1075</v>
      </c>
      <c r="H4739" s="7" t="s">
        <v>1011</v>
      </c>
      <c r="I4739" s="6" t="s">
        <v>15</v>
      </c>
      <c r="J4739" s="1">
        <v>1169</v>
      </c>
      <c r="K4739" s="1">
        <v>1831</v>
      </c>
      <c r="L4739" s="1">
        <v>3000</v>
      </c>
      <c r="M4739" s="1">
        <v>1169</v>
      </c>
      <c r="N4739" s="1">
        <v>1831</v>
      </c>
      <c r="O4739" s="1">
        <v>3000</v>
      </c>
      <c r="P4739" s="1">
        <v>3000</v>
      </c>
      <c r="Q4739" s="12"/>
      <c r="R4739" s="29">
        <f t="shared" si="222"/>
        <v>0</v>
      </c>
      <c r="S4739" t="str">
        <f t="shared" si="223"/>
        <v>OK</v>
      </c>
      <c r="T4739" s="10">
        <f>IFERROR(VLOOKUP(A4739,[1]!Tabla1[[#All],[Material]:[venta nueva]],38,FALSE),0)</f>
        <v>0</v>
      </c>
    </row>
    <row r="4740" spans="1:20" hidden="1" x14ac:dyDescent="0.35">
      <c r="A4740">
        <f t="shared" si="221"/>
        <v>1023126</v>
      </c>
      <c r="B4740" s="6" t="s">
        <v>1188</v>
      </c>
      <c r="C4740" s="7" t="s">
        <v>553</v>
      </c>
      <c r="D4740" s="7" t="s">
        <v>1096</v>
      </c>
      <c r="E4740" s="7" t="s">
        <v>422</v>
      </c>
      <c r="F4740" s="7" t="s">
        <v>423</v>
      </c>
      <c r="G4740" s="7" t="s">
        <v>1081</v>
      </c>
      <c r="H4740" s="7" t="s">
        <v>1010</v>
      </c>
      <c r="I4740" s="6" t="s">
        <v>14</v>
      </c>
      <c r="J4740" s="1">
        <v>298</v>
      </c>
      <c r="K4740" s="1">
        <v>0</v>
      </c>
      <c r="L4740" s="1">
        <v>0</v>
      </c>
      <c r="M4740" s="1">
        <v>298</v>
      </c>
      <c r="N4740" s="1">
        <v>0</v>
      </c>
      <c r="O4740" s="1">
        <v>0</v>
      </c>
      <c r="P4740" s="1"/>
      <c r="Q4740" s="12"/>
      <c r="R4740" s="29">
        <f t="shared" si="222"/>
        <v>0</v>
      </c>
      <c r="S4740" t="str">
        <f t="shared" si="223"/>
        <v>OK</v>
      </c>
      <c r="T4740" s="10">
        <f>IFERROR(VLOOKUP(A4740,[1]!Tabla1[[#All],[Material]:[venta nueva]],38,FALSE),0)</f>
        <v>0</v>
      </c>
    </row>
    <row r="4741" spans="1:20" hidden="1" x14ac:dyDescent="0.35">
      <c r="A4741">
        <f t="shared" si="221"/>
        <v>1023143</v>
      </c>
      <c r="B4741" s="6" t="s">
        <v>1188</v>
      </c>
      <c r="C4741" s="7" t="s">
        <v>553</v>
      </c>
      <c r="D4741" s="7" t="s">
        <v>1096</v>
      </c>
      <c r="E4741" s="7" t="s">
        <v>426</v>
      </c>
      <c r="F4741" s="7" t="s">
        <v>427</v>
      </c>
      <c r="G4741" s="7" t="s">
        <v>1083</v>
      </c>
      <c r="H4741" s="7" t="s">
        <v>1044</v>
      </c>
      <c r="I4741" s="6" t="s">
        <v>14</v>
      </c>
      <c r="J4741" s="1">
        <v>-1000</v>
      </c>
      <c r="K4741" s="1">
        <v>2000</v>
      </c>
      <c r="L4741" s="1">
        <v>1000</v>
      </c>
      <c r="M4741" s="1">
        <v>-1000</v>
      </c>
      <c r="N4741" s="1">
        <v>2000</v>
      </c>
      <c r="O4741" s="1">
        <v>1000</v>
      </c>
      <c r="P4741" s="1">
        <v>1000</v>
      </c>
      <c r="Q4741" s="12"/>
      <c r="R4741" s="29">
        <f t="shared" si="222"/>
        <v>0</v>
      </c>
      <c r="S4741" t="str">
        <f t="shared" si="223"/>
        <v>OK</v>
      </c>
      <c r="T4741" s="10">
        <f>IFERROR(VLOOKUP(A4741,[1]!Tabla1[[#All],[Material]:[venta nueva]],38,FALSE),0)</f>
        <v>0</v>
      </c>
    </row>
    <row r="4742" spans="1:20" hidden="1" x14ac:dyDescent="0.35">
      <c r="A4742">
        <f t="shared" ref="A4742:A4805" si="224">+E4742*1</f>
        <v>1023157</v>
      </c>
      <c r="B4742" s="6" t="s">
        <v>1188</v>
      </c>
      <c r="C4742" s="7" t="s">
        <v>553</v>
      </c>
      <c r="D4742" s="7" t="s">
        <v>1096</v>
      </c>
      <c r="E4742" s="7" t="s">
        <v>602</v>
      </c>
      <c r="F4742" s="7" t="s">
        <v>603</v>
      </c>
      <c r="G4742" s="7" t="s">
        <v>1078</v>
      </c>
      <c r="H4742" s="7" t="s">
        <v>1006</v>
      </c>
      <c r="I4742" s="6" t="s">
        <v>14</v>
      </c>
      <c r="J4742" s="1">
        <v>-3500</v>
      </c>
      <c r="K4742" s="1">
        <v>3500</v>
      </c>
      <c r="L4742" s="1">
        <v>0</v>
      </c>
      <c r="M4742" s="1">
        <v>-3500</v>
      </c>
      <c r="N4742" s="1">
        <v>3500</v>
      </c>
      <c r="O4742" s="1">
        <v>0</v>
      </c>
      <c r="P4742" s="1"/>
      <c r="Q4742" s="12"/>
      <c r="R4742" s="29">
        <f t="shared" si="222"/>
        <v>0</v>
      </c>
      <c r="S4742" t="str">
        <f t="shared" si="223"/>
        <v>OK</v>
      </c>
      <c r="T4742" s="10">
        <f>IFERROR(VLOOKUP(A4742,[1]!Tabla1[[#All],[Material]:[venta nueva]],38,FALSE),0)</f>
        <v>0</v>
      </c>
    </row>
    <row r="4743" spans="1:20" hidden="1" x14ac:dyDescent="0.35">
      <c r="A4743">
        <f t="shared" si="224"/>
        <v>1023184</v>
      </c>
      <c r="B4743" s="6" t="s">
        <v>1188</v>
      </c>
      <c r="C4743" s="7" t="s">
        <v>553</v>
      </c>
      <c r="D4743" s="7" t="s">
        <v>1096</v>
      </c>
      <c r="E4743" s="7" t="s">
        <v>618</v>
      </c>
      <c r="F4743" s="7" t="s">
        <v>619</v>
      </c>
      <c r="G4743" s="7" t="s">
        <v>1075</v>
      </c>
      <c r="H4743" s="7" t="s">
        <v>1035</v>
      </c>
      <c r="I4743" s="6" t="s">
        <v>15</v>
      </c>
      <c r="J4743" s="1">
        <v>-1801</v>
      </c>
      <c r="K4743" s="1">
        <v>1801</v>
      </c>
      <c r="L4743" s="1">
        <v>0</v>
      </c>
      <c r="M4743" s="1">
        <v>-1801</v>
      </c>
      <c r="N4743" s="1">
        <v>1801</v>
      </c>
      <c r="O4743" s="1">
        <v>0</v>
      </c>
      <c r="P4743" s="1"/>
      <c r="Q4743" s="12"/>
      <c r="R4743" s="29">
        <f t="shared" si="222"/>
        <v>0</v>
      </c>
      <c r="S4743" t="str">
        <f t="shared" si="223"/>
        <v>OK</v>
      </c>
      <c r="T4743" s="10">
        <f>IFERROR(VLOOKUP(A4743,[1]!Tabla1[[#All],[Material]:[venta nueva]],38,FALSE),0)</f>
        <v>0</v>
      </c>
    </row>
    <row r="4744" spans="1:20" hidden="1" x14ac:dyDescent="0.35">
      <c r="A4744">
        <f t="shared" si="224"/>
        <v>1023190</v>
      </c>
      <c r="B4744" s="6" t="s">
        <v>1188</v>
      </c>
      <c r="C4744" s="7" t="s">
        <v>553</v>
      </c>
      <c r="D4744" s="7" t="s">
        <v>1096</v>
      </c>
      <c r="E4744" s="7" t="s">
        <v>432</v>
      </c>
      <c r="F4744" s="7" t="s">
        <v>433</v>
      </c>
      <c r="G4744" s="7" t="s">
        <v>1069</v>
      </c>
      <c r="H4744" s="7" t="s">
        <v>1026</v>
      </c>
      <c r="I4744" s="6" t="s">
        <v>8</v>
      </c>
      <c r="J4744" s="1">
        <v>12708</v>
      </c>
      <c r="K4744" s="1">
        <v>260931</v>
      </c>
      <c r="L4744" s="1">
        <v>273639</v>
      </c>
      <c r="M4744" s="1">
        <v>12708</v>
      </c>
      <c r="N4744" s="1">
        <v>265041</v>
      </c>
      <c r="O4744" s="1">
        <v>284674</v>
      </c>
      <c r="P4744" s="1">
        <v>142337.59</v>
      </c>
      <c r="Q4744" s="12"/>
      <c r="R4744" s="29">
        <f t="shared" ref="R4744:R4807" si="225">+O4744-P4744</f>
        <v>142336.41</v>
      </c>
      <c r="S4744" t="str">
        <f t="shared" ref="S4744:S4807" si="226">IF(R4744&gt;0,"Sobre ingreso",IF(R4744&lt;0,"Pendiente de ingreso","OK"))</f>
        <v>Sobre ingreso</v>
      </c>
      <c r="T4744" s="10">
        <f>IFERROR(VLOOKUP(A4744,[1]!Tabla1[[#All],[Material]:[venta nueva]],38,FALSE),0)</f>
        <v>0</v>
      </c>
    </row>
    <row r="4745" spans="1:20" hidden="1" x14ac:dyDescent="0.35">
      <c r="A4745">
        <f t="shared" si="224"/>
        <v>1023218</v>
      </c>
      <c r="B4745" s="6" t="s">
        <v>1188</v>
      </c>
      <c r="C4745" s="7" t="s">
        <v>553</v>
      </c>
      <c r="D4745" s="7" t="s">
        <v>1096</v>
      </c>
      <c r="E4745" s="7" t="s">
        <v>1202</v>
      </c>
      <c r="F4745" s="7" t="s">
        <v>1203</v>
      </c>
      <c r="G4745" s="7" t="s">
        <v>1069</v>
      </c>
      <c r="H4745" s="7" t="s">
        <v>1026</v>
      </c>
      <c r="I4745" s="6" t="s">
        <v>10</v>
      </c>
      <c r="J4745" s="1">
        <v>0</v>
      </c>
      <c r="K4745" s="1">
        <v>112990</v>
      </c>
      <c r="L4745" s="1">
        <v>120000</v>
      </c>
      <c r="M4745" s="1">
        <v>0</v>
      </c>
      <c r="N4745" s="1">
        <v>112990</v>
      </c>
      <c r="O4745" s="1">
        <v>120000</v>
      </c>
      <c r="P4745" s="1">
        <v>120000</v>
      </c>
      <c r="Q4745" s="12"/>
      <c r="R4745" s="29">
        <f t="shared" si="225"/>
        <v>0</v>
      </c>
      <c r="S4745" t="str">
        <f t="shared" si="226"/>
        <v>OK</v>
      </c>
      <c r="T4745" s="10">
        <f>IFERROR(VLOOKUP(A4745,[1]!Tabla1[[#All],[Material]:[venta nueva]],38,FALSE),0)</f>
        <v>0</v>
      </c>
    </row>
    <row r="4746" spans="1:20" hidden="1" x14ac:dyDescent="0.35">
      <c r="A4746">
        <f t="shared" si="224"/>
        <v>1023247</v>
      </c>
      <c r="B4746" s="6" t="s">
        <v>1188</v>
      </c>
      <c r="C4746" s="7" t="s">
        <v>553</v>
      </c>
      <c r="D4746" s="7" t="s">
        <v>1096</v>
      </c>
      <c r="E4746" s="7" t="s">
        <v>627</v>
      </c>
      <c r="F4746" s="7" t="s">
        <v>628</v>
      </c>
      <c r="G4746" s="7" t="s">
        <v>1082</v>
      </c>
      <c r="H4746" s="7" t="s">
        <v>1013</v>
      </c>
      <c r="I4746" s="6" t="s">
        <v>15</v>
      </c>
      <c r="J4746" s="1">
        <v>130</v>
      </c>
      <c r="K4746" s="1">
        <v>0</v>
      </c>
      <c r="L4746" s="1">
        <v>0</v>
      </c>
      <c r="M4746" s="1">
        <v>130</v>
      </c>
      <c r="N4746" s="1">
        <v>0</v>
      </c>
      <c r="O4746" s="1">
        <v>0</v>
      </c>
      <c r="P4746" s="1"/>
      <c r="Q4746" s="12"/>
      <c r="R4746" s="29">
        <f t="shared" si="225"/>
        <v>0</v>
      </c>
      <c r="S4746" t="str">
        <f t="shared" si="226"/>
        <v>OK</v>
      </c>
      <c r="T4746" s="10">
        <f>IFERROR(VLOOKUP(A4746,[1]!Tabla1[[#All],[Material]:[venta nueva]],38,FALSE),0)</f>
        <v>0</v>
      </c>
    </row>
    <row r="4747" spans="1:20" hidden="1" x14ac:dyDescent="0.35">
      <c r="A4747">
        <f t="shared" si="224"/>
        <v>1023257</v>
      </c>
      <c r="B4747" s="6" t="s">
        <v>1188</v>
      </c>
      <c r="C4747" s="7" t="s">
        <v>553</v>
      </c>
      <c r="D4747" s="7" t="s">
        <v>1096</v>
      </c>
      <c r="E4747" s="7" t="s">
        <v>530</v>
      </c>
      <c r="F4747" s="7" t="s">
        <v>531</v>
      </c>
      <c r="G4747" s="7" t="s">
        <v>1081</v>
      </c>
      <c r="H4747" s="7" t="s">
        <v>1010</v>
      </c>
      <c r="I4747" s="6" t="s">
        <v>10</v>
      </c>
      <c r="J4747" s="1">
        <v>8265</v>
      </c>
      <c r="K4747" s="1">
        <v>0</v>
      </c>
      <c r="L4747" s="1">
        <v>0</v>
      </c>
      <c r="M4747" s="1">
        <v>8265</v>
      </c>
      <c r="N4747" s="1">
        <v>0</v>
      </c>
      <c r="O4747" s="1">
        <v>0</v>
      </c>
      <c r="P4747" s="1"/>
      <c r="Q4747" s="12"/>
      <c r="R4747" s="29">
        <f t="shared" si="225"/>
        <v>0</v>
      </c>
      <c r="S4747" t="str">
        <f t="shared" si="226"/>
        <v>OK</v>
      </c>
      <c r="T4747" s="10">
        <f>IFERROR(VLOOKUP(A4747,[1]!Tabla1[[#All],[Material]:[venta nueva]],38,FALSE),0)</f>
        <v>0</v>
      </c>
    </row>
    <row r="4748" spans="1:20" hidden="1" x14ac:dyDescent="0.35">
      <c r="A4748">
        <f t="shared" si="224"/>
        <v>1023265</v>
      </c>
      <c r="B4748" s="6" t="s">
        <v>1188</v>
      </c>
      <c r="C4748" s="7" t="s">
        <v>553</v>
      </c>
      <c r="D4748" s="7" t="s">
        <v>1096</v>
      </c>
      <c r="E4748" s="7" t="s">
        <v>436</v>
      </c>
      <c r="F4748" s="7" t="s">
        <v>437</v>
      </c>
      <c r="G4748" s="7" t="s">
        <v>1085</v>
      </c>
      <c r="H4748" s="7" t="s">
        <v>1036</v>
      </c>
      <c r="I4748" s="6" t="s">
        <v>15</v>
      </c>
      <c r="J4748" s="1">
        <v>3597</v>
      </c>
      <c r="K4748" s="1">
        <v>1403</v>
      </c>
      <c r="L4748" s="1">
        <v>5000</v>
      </c>
      <c r="M4748" s="1">
        <v>3597</v>
      </c>
      <c r="N4748" s="1">
        <v>5403</v>
      </c>
      <c r="O4748" s="1">
        <v>8000</v>
      </c>
      <c r="P4748" s="1">
        <v>8000</v>
      </c>
      <c r="Q4748" s="12"/>
      <c r="R4748" s="29">
        <f t="shared" si="225"/>
        <v>0</v>
      </c>
      <c r="S4748" t="str">
        <f t="shared" si="226"/>
        <v>OK</v>
      </c>
      <c r="T4748" s="10">
        <f>IFERROR(VLOOKUP(A4748,[1]!Tabla1[[#All],[Material]:[venta nueva]],38,FALSE),0)</f>
        <v>0</v>
      </c>
    </row>
    <row r="4749" spans="1:20" hidden="1" x14ac:dyDescent="0.35">
      <c r="A4749">
        <f t="shared" si="224"/>
        <v>1023273</v>
      </c>
      <c r="B4749" s="6" t="s">
        <v>1188</v>
      </c>
      <c r="C4749" s="7" t="s">
        <v>553</v>
      </c>
      <c r="D4749" s="7" t="s">
        <v>1096</v>
      </c>
      <c r="E4749" s="7" t="s">
        <v>452</v>
      </c>
      <c r="F4749" s="7" t="s">
        <v>453</v>
      </c>
      <c r="G4749" s="7" t="s">
        <v>1076</v>
      </c>
      <c r="H4749" s="7" t="s">
        <v>1004</v>
      </c>
      <c r="I4749" s="6" t="s">
        <v>8</v>
      </c>
      <c r="J4749" s="1">
        <v>-9726</v>
      </c>
      <c r="K4749" s="1">
        <v>50024</v>
      </c>
      <c r="L4749" s="1">
        <v>40298</v>
      </c>
      <c r="M4749" s="1">
        <v>-9726</v>
      </c>
      <c r="N4749" s="1">
        <v>50024</v>
      </c>
      <c r="O4749" s="1">
        <v>40298</v>
      </c>
      <c r="P4749" s="1">
        <v>39928</v>
      </c>
      <c r="Q4749" s="12"/>
      <c r="R4749" s="29">
        <f t="shared" si="225"/>
        <v>370</v>
      </c>
      <c r="S4749" t="str">
        <f t="shared" si="226"/>
        <v>Sobre ingreso</v>
      </c>
      <c r="T4749" s="10">
        <f>IFERROR(VLOOKUP(A4749,[1]!Tabla1[[#All],[Material]:[venta nueva]],38,FALSE),0)</f>
        <v>0</v>
      </c>
    </row>
    <row r="4750" spans="1:20" hidden="1" x14ac:dyDescent="0.35">
      <c r="A4750">
        <f t="shared" si="224"/>
        <v>1023274</v>
      </c>
      <c r="B4750" s="6" t="s">
        <v>1188</v>
      </c>
      <c r="C4750" s="7" t="s">
        <v>553</v>
      </c>
      <c r="D4750" s="7" t="s">
        <v>1096</v>
      </c>
      <c r="E4750" s="7" t="s">
        <v>454</v>
      </c>
      <c r="F4750" s="7" t="s">
        <v>455</v>
      </c>
      <c r="G4750" s="7" t="s">
        <v>1076</v>
      </c>
      <c r="H4750" s="7" t="s">
        <v>1004</v>
      </c>
      <c r="I4750" s="6" t="s">
        <v>8</v>
      </c>
      <c r="J4750" s="1">
        <v>3447</v>
      </c>
      <c r="K4750" s="1">
        <v>13155</v>
      </c>
      <c r="L4750" s="1">
        <v>16602</v>
      </c>
      <c r="M4750" s="1">
        <v>3447</v>
      </c>
      <c r="N4750" s="1">
        <v>15155</v>
      </c>
      <c r="O4750" s="1">
        <v>16602</v>
      </c>
      <c r="P4750" s="1">
        <v>18144</v>
      </c>
      <c r="Q4750" s="12"/>
      <c r="R4750" s="29">
        <f t="shared" si="225"/>
        <v>-1542</v>
      </c>
      <c r="S4750" t="str">
        <f t="shared" si="226"/>
        <v>Pendiente de ingreso</v>
      </c>
      <c r="T4750" s="10">
        <f>IFERROR(VLOOKUP(A4750,[1]!Tabla1[[#All],[Material]:[venta nueva]],38,FALSE),0)</f>
        <v>0</v>
      </c>
    </row>
    <row r="4751" spans="1:20" hidden="1" x14ac:dyDescent="0.35">
      <c r="A4751">
        <f t="shared" si="224"/>
        <v>1023276</v>
      </c>
      <c r="B4751" s="6" t="s">
        <v>1188</v>
      </c>
      <c r="C4751" s="7" t="s">
        <v>553</v>
      </c>
      <c r="D4751" s="7" t="s">
        <v>1096</v>
      </c>
      <c r="E4751" s="7" t="s">
        <v>604</v>
      </c>
      <c r="F4751" s="7" t="s">
        <v>605</v>
      </c>
      <c r="G4751" s="7" t="s">
        <v>1076</v>
      </c>
      <c r="H4751" s="7" t="s">
        <v>1004</v>
      </c>
      <c r="I4751" s="6" t="s">
        <v>8</v>
      </c>
      <c r="J4751" s="1">
        <v>2272</v>
      </c>
      <c r="K4751" s="1">
        <v>27728</v>
      </c>
      <c r="L4751" s="1">
        <v>30000</v>
      </c>
      <c r="M4751" s="1">
        <v>2272</v>
      </c>
      <c r="N4751" s="1">
        <v>27728</v>
      </c>
      <c r="O4751" s="1">
        <v>30000</v>
      </c>
      <c r="P4751" s="1">
        <v>30789.767</v>
      </c>
      <c r="Q4751" s="12"/>
      <c r="R4751" s="29">
        <f t="shared" si="225"/>
        <v>-789.76699999999983</v>
      </c>
      <c r="S4751" t="str">
        <f t="shared" si="226"/>
        <v>Pendiente de ingreso</v>
      </c>
      <c r="T4751" s="10">
        <f>IFERROR(VLOOKUP(A4751,[1]!Tabla1[[#All],[Material]:[venta nueva]],38,FALSE),0)</f>
        <v>0</v>
      </c>
    </row>
    <row r="4752" spans="1:20" hidden="1" x14ac:dyDescent="0.35">
      <c r="A4752">
        <f t="shared" si="224"/>
        <v>1023290</v>
      </c>
      <c r="B4752" s="6" t="s">
        <v>1188</v>
      </c>
      <c r="C4752" s="7" t="s">
        <v>553</v>
      </c>
      <c r="D4752" s="7" t="s">
        <v>1096</v>
      </c>
      <c r="E4752" s="7" t="s">
        <v>519</v>
      </c>
      <c r="F4752" s="7" t="s">
        <v>520</v>
      </c>
      <c r="G4752" s="7" t="s">
        <v>1084</v>
      </c>
      <c r="H4752" s="7" t="s">
        <v>1032</v>
      </c>
      <c r="I4752" s="6" t="s">
        <v>14</v>
      </c>
      <c r="J4752" s="1">
        <v>5333</v>
      </c>
      <c r="K4752" s="1">
        <v>0</v>
      </c>
      <c r="L4752" s="1">
        <v>0</v>
      </c>
      <c r="M4752" s="1">
        <v>5333</v>
      </c>
      <c r="N4752" s="1">
        <v>0</v>
      </c>
      <c r="O4752" s="1">
        <v>0</v>
      </c>
      <c r="P4752" s="1"/>
      <c r="Q4752" s="12"/>
      <c r="R4752" s="29">
        <f t="shared" si="225"/>
        <v>0</v>
      </c>
      <c r="S4752" t="str">
        <f t="shared" si="226"/>
        <v>OK</v>
      </c>
      <c r="T4752" s="10">
        <f>IFERROR(VLOOKUP(A4752,[1]!Tabla1[[#All],[Material]:[venta nueva]],38,FALSE),0)</f>
        <v>0</v>
      </c>
    </row>
    <row r="4753" spans="1:20" hidden="1" x14ac:dyDescent="0.35">
      <c r="A4753">
        <f t="shared" si="224"/>
        <v>1023291</v>
      </c>
      <c r="B4753" s="6" t="s">
        <v>1188</v>
      </c>
      <c r="C4753" s="7" t="s">
        <v>553</v>
      </c>
      <c r="D4753" s="7" t="s">
        <v>1096</v>
      </c>
      <c r="E4753" s="7" t="s">
        <v>521</v>
      </c>
      <c r="F4753" s="7" t="s">
        <v>522</v>
      </c>
      <c r="G4753" s="7" t="s">
        <v>1084</v>
      </c>
      <c r="H4753" s="7" t="s">
        <v>1017</v>
      </c>
      <c r="I4753" s="6" t="s">
        <v>14</v>
      </c>
      <c r="J4753" s="1">
        <v>-96829</v>
      </c>
      <c r="K4753" s="1">
        <v>33709</v>
      </c>
      <c r="L4753" s="1">
        <v>0</v>
      </c>
      <c r="M4753" s="1">
        <v>-96829</v>
      </c>
      <c r="N4753" s="1">
        <v>33709</v>
      </c>
      <c r="O4753" s="1">
        <v>24000</v>
      </c>
      <c r="P4753" s="1">
        <v>24000</v>
      </c>
      <c r="Q4753" s="12"/>
      <c r="R4753" s="29">
        <f t="shared" si="225"/>
        <v>0</v>
      </c>
      <c r="S4753" t="str">
        <f t="shared" si="226"/>
        <v>OK</v>
      </c>
      <c r="T4753" s="10">
        <f>IFERROR(VLOOKUP(A4753,[1]!Tabla1[[#All],[Material]:[venta nueva]],38,FALSE),0)</f>
        <v>0</v>
      </c>
    </row>
    <row r="4754" spans="1:20" hidden="1" x14ac:dyDescent="0.35">
      <c r="A4754">
        <f t="shared" si="224"/>
        <v>1023302</v>
      </c>
      <c r="B4754" s="6" t="s">
        <v>1188</v>
      </c>
      <c r="C4754" s="7" t="s">
        <v>553</v>
      </c>
      <c r="D4754" s="7" t="s">
        <v>1096</v>
      </c>
      <c r="E4754" s="7" t="s">
        <v>490</v>
      </c>
      <c r="F4754" s="7" t="s">
        <v>223</v>
      </c>
      <c r="G4754" s="7" t="s">
        <v>1078</v>
      </c>
      <c r="H4754" s="7" t="s">
        <v>1027</v>
      </c>
      <c r="I4754" s="6" t="s">
        <v>10</v>
      </c>
      <c r="J4754" s="1">
        <v>-1888</v>
      </c>
      <c r="K4754" s="1">
        <v>1888</v>
      </c>
      <c r="L4754" s="1">
        <v>0</v>
      </c>
      <c r="M4754" s="1">
        <v>-1888</v>
      </c>
      <c r="N4754" s="1">
        <v>1888</v>
      </c>
      <c r="O4754" s="1">
        <v>0</v>
      </c>
      <c r="P4754" s="1"/>
      <c r="Q4754" s="12"/>
      <c r="R4754" s="29">
        <f t="shared" si="225"/>
        <v>0</v>
      </c>
      <c r="S4754" t="str">
        <f t="shared" si="226"/>
        <v>OK</v>
      </c>
      <c r="T4754" s="10">
        <f>IFERROR(VLOOKUP(A4754,[1]!Tabla1[[#All],[Material]:[venta nueva]],38,FALSE),0)</f>
        <v>0</v>
      </c>
    </row>
    <row r="4755" spans="1:20" hidden="1" x14ac:dyDescent="0.35">
      <c r="A4755">
        <f t="shared" si="224"/>
        <v>1023306</v>
      </c>
      <c r="B4755" s="6" t="s">
        <v>1188</v>
      </c>
      <c r="C4755" s="7" t="s">
        <v>553</v>
      </c>
      <c r="D4755" s="7" t="s">
        <v>1096</v>
      </c>
      <c r="E4755" s="7" t="s">
        <v>523</v>
      </c>
      <c r="F4755" s="7" t="s">
        <v>302</v>
      </c>
      <c r="G4755" s="7" t="s">
        <v>1080</v>
      </c>
      <c r="H4755" s="7" t="s">
        <v>1031</v>
      </c>
      <c r="I4755" s="6" t="s">
        <v>14</v>
      </c>
      <c r="J4755" s="1">
        <v>46834</v>
      </c>
      <c r="K4755" s="1">
        <v>308235</v>
      </c>
      <c r="L4755" s="1">
        <v>360000</v>
      </c>
      <c r="M4755" s="1">
        <v>46834</v>
      </c>
      <c r="N4755" s="1">
        <v>308235</v>
      </c>
      <c r="O4755" s="1">
        <v>360000</v>
      </c>
      <c r="P4755" s="1">
        <v>216000</v>
      </c>
      <c r="Q4755" s="12"/>
      <c r="R4755" s="29">
        <f t="shared" si="225"/>
        <v>144000</v>
      </c>
      <c r="S4755" t="str">
        <f t="shared" si="226"/>
        <v>Sobre ingreso</v>
      </c>
      <c r="T4755" s="10">
        <f>IFERROR(VLOOKUP(A4755,[1]!Tabla1[[#All],[Material]:[venta nueva]],38,FALSE),0)</f>
        <v>0</v>
      </c>
    </row>
    <row r="4756" spans="1:20" hidden="1" x14ac:dyDescent="0.35">
      <c r="A4756">
        <f t="shared" si="224"/>
        <v>1023318</v>
      </c>
      <c r="B4756" s="6" t="s">
        <v>1188</v>
      </c>
      <c r="C4756" s="7" t="s">
        <v>553</v>
      </c>
      <c r="D4756" s="7" t="s">
        <v>1096</v>
      </c>
      <c r="E4756" s="7" t="s">
        <v>532</v>
      </c>
      <c r="F4756" s="7" t="s">
        <v>533</v>
      </c>
      <c r="G4756" s="7" t="s">
        <v>1081</v>
      </c>
      <c r="H4756" s="7" t="s">
        <v>1010</v>
      </c>
      <c r="I4756" s="6" t="s">
        <v>10</v>
      </c>
      <c r="J4756" s="1">
        <v>-608</v>
      </c>
      <c r="K4756" s="1">
        <v>608</v>
      </c>
      <c r="L4756" s="1">
        <v>24000</v>
      </c>
      <c r="M4756" s="1">
        <v>-608</v>
      </c>
      <c r="N4756" s="1">
        <v>608</v>
      </c>
      <c r="O4756" s="1">
        <v>24000</v>
      </c>
      <c r="P4756" s="1">
        <v>24000</v>
      </c>
      <c r="Q4756" s="12"/>
      <c r="R4756" s="29">
        <f t="shared" si="225"/>
        <v>0</v>
      </c>
      <c r="S4756" t="str">
        <f t="shared" si="226"/>
        <v>OK</v>
      </c>
      <c r="T4756" s="10">
        <f>IFERROR(VLOOKUP(A4756,[1]!Tabla1[[#All],[Material]:[venta nueva]],38,FALSE),0)</f>
        <v>0</v>
      </c>
    </row>
    <row r="4757" spans="1:20" hidden="1" x14ac:dyDescent="0.35">
      <c r="A4757">
        <f t="shared" si="224"/>
        <v>1023319</v>
      </c>
      <c r="B4757" s="6" t="s">
        <v>1188</v>
      </c>
      <c r="C4757" s="7" t="s">
        <v>553</v>
      </c>
      <c r="D4757" s="7" t="s">
        <v>1096</v>
      </c>
      <c r="E4757" s="7" t="s">
        <v>534</v>
      </c>
      <c r="F4757" s="7" t="s">
        <v>535</v>
      </c>
      <c r="G4757" s="7" t="s">
        <v>1081</v>
      </c>
      <c r="H4757" s="7" t="s">
        <v>1010</v>
      </c>
      <c r="I4757" s="6" t="s">
        <v>10</v>
      </c>
      <c r="J4757" s="1">
        <v>23804</v>
      </c>
      <c r="K4757" s="1">
        <v>196</v>
      </c>
      <c r="L4757" s="1">
        <v>24000</v>
      </c>
      <c r="M4757" s="1">
        <v>23804</v>
      </c>
      <c r="N4757" s="1">
        <v>196</v>
      </c>
      <c r="O4757" s="1">
        <v>24000</v>
      </c>
      <c r="P4757" s="1">
        <v>24000</v>
      </c>
      <c r="Q4757" s="12"/>
      <c r="R4757" s="29">
        <f t="shared" si="225"/>
        <v>0</v>
      </c>
      <c r="S4757" t="str">
        <f t="shared" si="226"/>
        <v>OK</v>
      </c>
      <c r="T4757" s="10">
        <f>IFERROR(VLOOKUP(A4757,[1]!Tabla1[[#All],[Material]:[venta nueva]],38,FALSE),0)</f>
        <v>0</v>
      </c>
    </row>
    <row r="4758" spans="1:20" hidden="1" x14ac:dyDescent="0.35">
      <c r="A4758">
        <f t="shared" si="224"/>
        <v>1023324</v>
      </c>
      <c r="B4758" s="6" t="s">
        <v>1188</v>
      </c>
      <c r="C4758" s="7" t="s">
        <v>553</v>
      </c>
      <c r="D4758" s="7" t="s">
        <v>1096</v>
      </c>
      <c r="E4758" s="7" t="s">
        <v>613</v>
      </c>
      <c r="F4758" s="7" t="s">
        <v>149</v>
      </c>
      <c r="G4758" s="7" t="s">
        <v>1076</v>
      </c>
      <c r="H4758" s="7" t="s">
        <v>1022</v>
      </c>
      <c r="I4758" s="6" t="s">
        <v>10</v>
      </c>
      <c r="J4758" s="1">
        <v>-15615</v>
      </c>
      <c r="K4758" s="1">
        <v>63615</v>
      </c>
      <c r="L4758" s="1">
        <v>48000</v>
      </c>
      <c r="M4758" s="1">
        <v>-15615</v>
      </c>
      <c r="N4758" s="1">
        <v>110615</v>
      </c>
      <c r="O4758" s="1">
        <v>120000</v>
      </c>
      <c r="P4758" s="1">
        <v>120010</v>
      </c>
      <c r="Q4758" s="12"/>
      <c r="R4758" s="29">
        <f t="shared" si="225"/>
        <v>-10</v>
      </c>
      <c r="S4758" t="str">
        <f t="shared" si="226"/>
        <v>Pendiente de ingreso</v>
      </c>
      <c r="T4758" s="10">
        <f>IFERROR(VLOOKUP(A4758,[1]!Tabla1[[#All],[Material]:[venta nueva]],38,FALSE),0)</f>
        <v>0</v>
      </c>
    </row>
    <row r="4759" spans="1:20" hidden="1" x14ac:dyDescent="0.35">
      <c r="A4759">
        <f t="shared" si="224"/>
        <v>1023343</v>
      </c>
      <c r="B4759" s="6" t="s">
        <v>1188</v>
      </c>
      <c r="C4759" s="7" t="s">
        <v>553</v>
      </c>
      <c r="D4759" s="7" t="s">
        <v>1096</v>
      </c>
      <c r="E4759" s="7" t="s">
        <v>578</v>
      </c>
      <c r="F4759" s="7" t="s">
        <v>579</v>
      </c>
      <c r="G4759" s="7" t="s">
        <v>1081</v>
      </c>
      <c r="H4759" s="7" t="s">
        <v>1010</v>
      </c>
      <c r="I4759" s="6" t="s">
        <v>10</v>
      </c>
      <c r="J4759" s="1">
        <v>78441</v>
      </c>
      <c r="K4759" s="1">
        <v>13839</v>
      </c>
      <c r="L4759" s="1">
        <v>72000</v>
      </c>
      <c r="M4759" s="1">
        <v>78441</v>
      </c>
      <c r="N4759" s="1">
        <v>13839</v>
      </c>
      <c r="O4759" s="1">
        <v>96008</v>
      </c>
      <c r="P4759" s="1">
        <v>96008</v>
      </c>
      <c r="Q4759" s="12"/>
      <c r="R4759" s="29">
        <f t="shared" si="225"/>
        <v>0</v>
      </c>
      <c r="S4759" t="str">
        <f t="shared" si="226"/>
        <v>OK</v>
      </c>
      <c r="T4759" s="10">
        <f>IFERROR(VLOOKUP(A4759,[1]!Tabla1[[#All],[Material]:[venta nueva]],38,FALSE),0)</f>
        <v>0</v>
      </c>
    </row>
    <row r="4760" spans="1:20" hidden="1" x14ac:dyDescent="0.35">
      <c r="A4760">
        <f t="shared" si="224"/>
        <v>1023353</v>
      </c>
      <c r="B4760" s="6" t="s">
        <v>1188</v>
      </c>
      <c r="C4760" s="7" t="s">
        <v>553</v>
      </c>
      <c r="D4760" s="7" t="s">
        <v>1096</v>
      </c>
      <c r="E4760" s="7" t="s">
        <v>569</v>
      </c>
      <c r="F4760" s="7" t="s">
        <v>102</v>
      </c>
      <c r="G4760" s="7" t="s">
        <v>1077</v>
      </c>
      <c r="H4760" s="7" t="s">
        <v>1005</v>
      </c>
      <c r="I4760" s="6" t="s">
        <v>9</v>
      </c>
      <c r="J4760" s="1">
        <v>-24511</v>
      </c>
      <c r="K4760" s="1">
        <v>0</v>
      </c>
      <c r="L4760" s="1">
        <v>0</v>
      </c>
      <c r="M4760" s="1">
        <v>-24511</v>
      </c>
      <c r="N4760" s="1">
        <v>0</v>
      </c>
      <c r="O4760" s="1">
        <v>0</v>
      </c>
      <c r="P4760" s="1"/>
      <c r="Q4760" s="12"/>
      <c r="R4760" s="29">
        <f t="shared" si="225"/>
        <v>0</v>
      </c>
      <c r="S4760" t="str">
        <f t="shared" si="226"/>
        <v>OK</v>
      </c>
      <c r="T4760" s="10">
        <f>IFERROR(VLOOKUP(A4760,[1]!Tabla1[[#All],[Material]:[venta nueva]],38,FALSE),0)</f>
        <v>0</v>
      </c>
    </row>
    <row r="4761" spans="1:20" hidden="1" x14ac:dyDescent="0.35">
      <c r="A4761">
        <f t="shared" si="224"/>
        <v>1023354</v>
      </c>
      <c r="B4761" s="6" t="s">
        <v>1188</v>
      </c>
      <c r="C4761" s="7" t="s">
        <v>553</v>
      </c>
      <c r="D4761" s="7" t="s">
        <v>1096</v>
      </c>
      <c r="E4761" s="7" t="s">
        <v>608</v>
      </c>
      <c r="F4761" s="7" t="s">
        <v>609</v>
      </c>
      <c r="G4761" s="7" t="s">
        <v>1086</v>
      </c>
      <c r="H4761" s="7" t="s">
        <v>1025</v>
      </c>
      <c r="I4761" s="6" t="s">
        <v>14</v>
      </c>
      <c r="J4761" s="1">
        <v>-24000</v>
      </c>
      <c r="K4761" s="1">
        <v>3315</v>
      </c>
      <c r="L4761" s="1">
        <v>0</v>
      </c>
      <c r="M4761" s="1">
        <v>-24000</v>
      </c>
      <c r="N4761" s="1">
        <v>60908</v>
      </c>
      <c r="O4761" s="1">
        <v>48000</v>
      </c>
      <c r="P4761" s="1">
        <v>48000</v>
      </c>
      <c r="Q4761" s="12"/>
      <c r="R4761" s="29">
        <f t="shared" si="225"/>
        <v>0</v>
      </c>
      <c r="S4761" t="str">
        <f t="shared" si="226"/>
        <v>OK</v>
      </c>
      <c r="T4761" s="10">
        <f>IFERROR(VLOOKUP(A4761,[1]!Tabla1[[#All],[Material]:[venta nueva]],38,FALSE),0)</f>
        <v>0</v>
      </c>
    </row>
    <row r="4762" spans="1:20" hidden="1" x14ac:dyDescent="0.35">
      <c r="A4762">
        <f t="shared" si="224"/>
        <v>1023375</v>
      </c>
      <c r="B4762" s="6" t="s">
        <v>1188</v>
      </c>
      <c r="C4762" s="7" t="s">
        <v>553</v>
      </c>
      <c r="D4762" s="7" t="s">
        <v>1096</v>
      </c>
      <c r="E4762" s="7" t="s">
        <v>588</v>
      </c>
      <c r="F4762" s="7" t="s">
        <v>589</v>
      </c>
      <c r="G4762" s="7" t="s">
        <v>1069</v>
      </c>
      <c r="H4762" s="7" t="s">
        <v>1016</v>
      </c>
      <c r="I4762" s="6" t="s">
        <v>10</v>
      </c>
      <c r="J4762" s="1">
        <v>0</v>
      </c>
      <c r="K4762" s="1">
        <v>8000</v>
      </c>
      <c r="L4762" s="1">
        <v>12000</v>
      </c>
      <c r="M4762" s="1">
        <v>0</v>
      </c>
      <c r="N4762" s="1">
        <v>8000</v>
      </c>
      <c r="O4762" s="1">
        <v>12000</v>
      </c>
      <c r="P4762" s="1">
        <v>12012</v>
      </c>
      <c r="Q4762" s="12"/>
      <c r="R4762" s="29">
        <f t="shared" si="225"/>
        <v>-12</v>
      </c>
      <c r="S4762" t="str">
        <f t="shared" si="226"/>
        <v>Pendiente de ingreso</v>
      </c>
      <c r="T4762" s="10">
        <f>IFERROR(VLOOKUP(A4762,[1]!Tabla1[[#All],[Material]:[venta nueva]],38,FALSE),0)</f>
        <v>0</v>
      </c>
    </row>
    <row r="4763" spans="1:20" hidden="1" x14ac:dyDescent="0.35">
      <c r="A4763">
        <f t="shared" si="224"/>
        <v>1023383</v>
      </c>
      <c r="B4763" s="6" t="s">
        <v>1188</v>
      </c>
      <c r="C4763" s="7" t="s">
        <v>553</v>
      </c>
      <c r="D4763" s="7" t="s">
        <v>1096</v>
      </c>
      <c r="E4763" s="7" t="s">
        <v>590</v>
      </c>
      <c r="F4763" s="7" t="s">
        <v>591</v>
      </c>
      <c r="G4763" s="7" t="s">
        <v>1069</v>
      </c>
      <c r="H4763" s="7" t="s">
        <v>1026</v>
      </c>
      <c r="I4763" s="6" t="s">
        <v>10</v>
      </c>
      <c r="J4763" s="1">
        <v>658</v>
      </c>
      <c r="K4763" s="1">
        <v>75000</v>
      </c>
      <c r="L4763" s="1">
        <v>72000</v>
      </c>
      <c r="M4763" s="1">
        <v>658</v>
      </c>
      <c r="N4763" s="1">
        <v>75000</v>
      </c>
      <c r="O4763" s="1">
        <v>72000</v>
      </c>
      <c r="P4763" s="1">
        <v>72006</v>
      </c>
      <c r="Q4763" s="12"/>
      <c r="R4763" s="29">
        <f t="shared" si="225"/>
        <v>-6</v>
      </c>
      <c r="S4763" t="str">
        <f t="shared" si="226"/>
        <v>Pendiente de ingreso</v>
      </c>
      <c r="T4763" s="10">
        <f>IFERROR(VLOOKUP(A4763,[1]!Tabla1[[#All],[Material]:[venta nueva]],38,FALSE),0)</f>
        <v>0</v>
      </c>
    </row>
    <row r="4764" spans="1:20" hidden="1" x14ac:dyDescent="0.35">
      <c r="A4764">
        <f t="shared" si="224"/>
        <v>1023387</v>
      </c>
      <c r="B4764" s="6" t="s">
        <v>1188</v>
      </c>
      <c r="C4764" s="7" t="s">
        <v>553</v>
      </c>
      <c r="D4764" s="7" t="s">
        <v>1096</v>
      </c>
      <c r="E4764" s="7" t="s">
        <v>640</v>
      </c>
      <c r="F4764" s="7" t="s">
        <v>113</v>
      </c>
      <c r="G4764" s="7" t="s">
        <v>1081</v>
      </c>
      <c r="H4764" s="7" t="s">
        <v>1010</v>
      </c>
      <c r="I4764" s="6" t="s">
        <v>9</v>
      </c>
      <c r="J4764" s="1">
        <v>40000</v>
      </c>
      <c r="K4764" s="1">
        <v>24000</v>
      </c>
      <c r="L4764" s="1">
        <v>24000</v>
      </c>
      <c r="M4764" s="1">
        <v>40000</v>
      </c>
      <c r="N4764" s="1">
        <v>0</v>
      </c>
      <c r="O4764" s="1">
        <v>0</v>
      </c>
      <c r="P4764" s="1"/>
      <c r="Q4764" s="12"/>
      <c r="R4764" s="29">
        <f t="shared" si="225"/>
        <v>0</v>
      </c>
      <c r="S4764" t="str">
        <f t="shared" si="226"/>
        <v>OK</v>
      </c>
      <c r="T4764" s="10">
        <f>IFERROR(VLOOKUP(A4764,[1]!Tabla1[[#All],[Material]:[venta nueva]],38,FALSE),0)</f>
        <v>0</v>
      </c>
    </row>
    <row r="4765" spans="1:20" hidden="1" x14ac:dyDescent="0.35">
      <c r="A4765">
        <f t="shared" si="224"/>
        <v>1023389</v>
      </c>
      <c r="B4765" s="6" t="s">
        <v>1188</v>
      </c>
      <c r="C4765" s="7" t="s">
        <v>553</v>
      </c>
      <c r="D4765" s="7" t="s">
        <v>1096</v>
      </c>
      <c r="E4765" s="7" t="s">
        <v>610</v>
      </c>
      <c r="F4765" s="7" t="s">
        <v>611</v>
      </c>
      <c r="G4765" s="7" t="s">
        <v>1081</v>
      </c>
      <c r="H4765" s="7" t="s">
        <v>1010</v>
      </c>
      <c r="I4765" s="6" t="s">
        <v>9</v>
      </c>
      <c r="J4765" s="1">
        <v>37008</v>
      </c>
      <c r="K4765" s="1">
        <v>3014</v>
      </c>
      <c r="L4765" s="1">
        <v>0</v>
      </c>
      <c r="M4765" s="1">
        <v>37008</v>
      </c>
      <c r="N4765" s="1">
        <v>3014</v>
      </c>
      <c r="O4765" s="1">
        <v>0</v>
      </c>
      <c r="P4765" s="1"/>
      <c r="Q4765" s="12"/>
      <c r="R4765" s="29">
        <f t="shared" si="225"/>
        <v>0</v>
      </c>
      <c r="S4765" t="str">
        <f t="shared" si="226"/>
        <v>OK</v>
      </c>
      <c r="T4765" s="10">
        <f>IFERROR(VLOOKUP(A4765,[1]!Tabla1[[#All],[Material]:[venta nueva]],38,FALSE),0)</f>
        <v>0</v>
      </c>
    </row>
    <row r="4766" spans="1:20" hidden="1" x14ac:dyDescent="0.35">
      <c r="A4766">
        <f t="shared" si="224"/>
        <v>1023391</v>
      </c>
      <c r="B4766" s="6" t="s">
        <v>1188</v>
      </c>
      <c r="C4766" s="7" t="s">
        <v>553</v>
      </c>
      <c r="D4766" s="7" t="s">
        <v>1096</v>
      </c>
      <c r="E4766" s="7" t="s">
        <v>612</v>
      </c>
      <c r="F4766" s="7" t="s">
        <v>451</v>
      </c>
      <c r="G4766" s="7" t="s">
        <v>1081</v>
      </c>
      <c r="H4766" s="7" t="s">
        <v>1010</v>
      </c>
      <c r="I4766" s="6" t="s">
        <v>9</v>
      </c>
      <c r="J4766" s="1">
        <v>-980</v>
      </c>
      <c r="K4766" s="1">
        <v>27849</v>
      </c>
      <c r="L4766" s="1">
        <v>0</v>
      </c>
      <c r="M4766" s="1">
        <v>-980</v>
      </c>
      <c r="N4766" s="1">
        <v>27849</v>
      </c>
      <c r="O4766" s="1">
        <v>0</v>
      </c>
      <c r="P4766" s="1"/>
      <c r="Q4766" s="12"/>
      <c r="R4766" s="29">
        <f t="shared" si="225"/>
        <v>0</v>
      </c>
      <c r="S4766" t="str">
        <f t="shared" si="226"/>
        <v>OK</v>
      </c>
      <c r="T4766" s="10">
        <f>IFERROR(VLOOKUP(A4766,[1]!Tabla1[[#All],[Material]:[venta nueva]],38,FALSE),0)</f>
        <v>0</v>
      </c>
    </row>
    <row r="4767" spans="1:20" hidden="1" x14ac:dyDescent="0.35">
      <c r="A4767">
        <f t="shared" si="224"/>
        <v>1023400</v>
      </c>
      <c r="B4767" s="6" t="s">
        <v>1188</v>
      </c>
      <c r="C4767" s="7" t="s">
        <v>553</v>
      </c>
      <c r="D4767" s="7" t="s">
        <v>1096</v>
      </c>
      <c r="E4767" s="7" t="s">
        <v>651</v>
      </c>
      <c r="F4767" s="7" t="s">
        <v>1300</v>
      </c>
      <c r="G4767" s="7" t="s">
        <v>1076</v>
      </c>
      <c r="H4767" s="7" t="s">
        <v>1022</v>
      </c>
      <c r="I4767" s="6" t="s">
        <v>9</v>
      </c>
      <c r="J4767" s="1"/>
      <c r="K4767" s="1"/>
      <c r="L4767" s="1"/>
      <c r="M4767" s="1">
        <v>0</v>
      </c>
      <c r="N4767" s="1">
        <v>96000</v>
      </c>
      <c r="O4767" s="1">
        <v>120000</v>
      </c>
      <c r="P4767" s="1">
        <v>2800</v>
      </c>
      <c r="Q4767" s="12"/>
      <c r="R4767" s="29">
        <f t="shared" si="225"/>
        <v>117200</v>
      </c>
      <c r="S4767" t="str">
        <f t="shared" si="226"/>
        <v>Sobre ingreso</v>
      </c>
      <c r="T4767" s="10">
        <f>IFERROR(VLOOKUP(A4767,[1]!Tabla1[[#All],[Material]:[venta nueva]],38,FALSE),0)</f>
        <v>0</v>
      </c>
    </row>
    <row r="4768" spans="1:20" hidden="1" x14ac:dyDescent="0.35">
      <c r="A4768">
        <f t="shared" si="224"/>
        <v>1023411</v>
      </c>
      <c r="B4768" s="6" t="s">
        <v>1188</v>
      </c>
      <c r="C4768" s="7" t="s">
        <v>553</v>
      </c>
      <c r="D4768" s="7" t="s">
        <v>1096</v>
      </c>
      <c r="E4768" s="7" t="s">
        <v>1312</v>
      </c>
      <c r="F4768" s="7" t="s">
        <v>1313</v>
      </c>
      <c r="G4768" s="7" t="s">
        <v>1076</v>
      </c>
      <c r="H4768" s="7" t="s">
        <v>1004</v>
      </c>
      <c r="I4768" s="6" t="s">
        <v>14</v>
      </c>
      <c r="J4768" s="1"/>
      <c r="K4768" s="1"/>
      <c r="L4768" s="1"/>
      <c r="M4768" s="1">
        <v>0</v>
      </c>
      <c r="N4768" s="1">
        <v>17500</v>
      </c>
      <c r="O4768" s="1">
        <v>48000</v>
      </c>
      <c r="P4768" s="1">
        <v>48000</v>
      </c>
      <c r="Q4768" s="12"/>
      <c r="R4768" s="29">
        <f t="shared" si="225"/>
        <v>0</v>
      </c>
      <c r="S4768" t="str">
        <f t="shared" si="226"/>
        <v>OK</v>
      </c>
      <c r="T4768" s="10">
        <f>IFERROR(VLOOKUP(A4768,[1]!Tabla1[[#All],[Material]:[venta nueva]],38,FALSE),0)</f>
        <v>0</v>
      </c>
    </row>
    <row r="4769" spans="1:20" hidden="1" x14ac:dyDescent="0.35">
      <c r="A4769">
        <f t="shared" si="224"/>
        <v>1023412</v>
      </c>
      <c r="B4769" s="6" t="s">
        <v>1188</v>
      </c>
      <c r="C4769" s="7" t="s">
        <v>553</v>
      </c>
      <c r="D4769" s="7" t="s">
        <v>1096</v>
      </c>
      <c r="E4769" s="7" t="s">
        <v>1314</v>
      </c>
      <c r="F4769" s="7" t="s">
        <v>1315</v>
      </c>
      <c r="G4769" s="7" t="s">
        <v>1076</v>
      </c>
      <c r="H4769" s="7" t="s">
        <v>1022</v>
      </c>
      <c r="I4769" s="6" t="s">
        <v>14</v>
      </c>
      <c r="J4769" s="1"/>
      <c r="K4769" s="1"/>
      <c r="L4769" s="1"/>
      <c r="M4769" s="1">
        <v>0</v>
      </c>
      <c r="N4769" s="1">
        <v>22500</v>
      </c>
      <c r="O4769" s="1">
        <v>48000</v>
      </c>
      <c r="P4769" s="1">
        <v>48000</v>
      </c>
      <c r="Q4769" s="12"/>
      <c r="R4769" s="29">
        <f t="shared" si="225"/>
        <v>0</v>
      </c>
      <c r="S4769" t="str">
        <f t="shared" si="226"/>
        <v>OK</v>
      </c>
      <c r="T4769" s="10">
        <f>IFERROR(VLOOKUP(A4769,[1]!Tabla1[[#All],[Material]:[venta nueva]],38,FALSE),0)</f>
        <v>0</v>
      </c>
    </row>
    <row r="4770" spans="1:20" hidden="1" x14ac:dyDescent="0.35">
      <c r="A4770">
        <f t="shared" si="224"/>
        <v>1023417</v>
      </c>
      <c r="B4770" s="6" t="s">
        <v>1188</v>
      </c>
      <c r="C4770" s="7" t="s">
        <v>553</v>
      </c>
      <c r="D4770" s="7" t="s">
        <v>1096</v>
      </c>
      <c r="E4770" s="7" t="s">
        <v>1316</v>
      </c>
      <c r="F4770" s="7" t="s">
        <v>1317</v>
      </c>
      <c r="G4770" s="7" t="s">
        <v>1076</v>
      </c>
      <c r="H4770" s="7" t="s">
        <v>1022</v>
      </c>
      <c r="I4770" s="6" t="s">
        <v>9</v>
      </c>
      <c r="J4770" s="1"/>
      <c r="K4770" s="1"/>
      <c r="L4770" s="1"/>
      <c r="M4770" s="1"/>
      <c r="N4770" s="1"/>
      <c r="O4770" s="1"/>
      <c r="P4770" s="1">
        <v>38000</v>
      </c>
      <c r="Q4770" s="12"/>
      <c r="R4770" s="29">
        <f t="shared" si="225"/>
        <v>-38000</v>
      </c>
      <c r="S4770" t="str">
        <f t="shared" si="226"/>
        <v>Pendiente de ingreso</v>
      </c>
      <c r="T4770" s="10">
        <f>IFERROR(VLOOKUP(A4770,[1]!Tabla1[[#All],[Material]:[venta nueva]],38,FALSE),0)</f>
        <v>0</v>
      </c>
    </row>
    <row r="4771" spans="1:20" hidden="1" x14ac:dyDescent="0.35">
      <c r="A4771">
        <f t="shared" si="224"/>
        <v>1020105</v>
      </c>
      <c r="B4771" s="6" t="s">
        <v>1188</v>
      </c>
      <c r="C4771" s="7" t="s">
        <v>553</v>
      </c>
      <c r="D4771" s="7" t="s">
        <v>1097</v>
      </c>
      <c r="E4771" s="7" t="s">
        <v>19</v>
      </c>
      <c r="F4771" s="7" t="s">
        <v>20</v>
      </c>
      <c r="G4771" s="7" t="s">
        <v>1075</v>
      </c>
      <c r="H4771" s="7" t="s">
        <v>1002</v>
      </c>
      <c r="I4771" s="6" t="s">
        <v>16</v>
      </c>
      <c r="J4771" s="1"/>
      <c r="K4771" s="1"/>
      <c r="L4771" s="1"/>
      <c r="M4771" s="1"/>
      <c r="N4771" s="1"/>
      <c r="O4771" s="1"/>
      <c r="P4771" s="1"/>
      <c r="Q4771" s="12">
        <v>37379.154000000002</v>
      </c>
      <c r="R4771" s="29">
        <f t="shared" si="225"/>
        <v>0</v>
      </c>
      <c r="S4771" t="str">
        <f t="shared" si="226"/>
        <v>OK</v>
      </c>
      <c r="T4771" s="10">
        <f>IFERROR(VLOOKUP(A4771,[1]!Tabla1[[#All],[Material]:[venta nueva]],38,FALSE),0)</f>
        <v>0</v>
      </c>
    </row>
    <row r="4772" spans="1:20" hidden="1" x14ac:dyDescent="0.35">
      <c r="A4772">
        <f t="shared" si="224"/>
        <v>1020110</v>
      </c>
      <c r="B4772" s="6" t="s">
        <v>1188</v>
      </c>
      <c r="C4772" s="7" t="s">
        <v>553</v>
      </c>
      <c r="D4772" s="7" t="s">
        <v>1097</v>
      </c>
      <c r="E4772" s="7" t="s">
        <v>21</v>
      </c>
      <c r="F4772" s="7" t="s">
        <v>22</v>
      </c>
      <c r="G4772" s="7" t="s">
        <v>1075</v>
      </c>
      <c r="H4772" s="7" t="s">
        <v>1003</v>
      </c>
      <c r="I4772" s="6" t="s">
        <v>16</v>
      </c>
      <c r="J4772" s="1"/>
      <c r="K4772" s="1"/>
      <c r="L4772" s="1"/>
      <c r="M4772" s="1"/>
      <c r="N4772" s="1"/>
      <c r="O4772" s="1"/>
      <c r="P4772" s="1"/>
      <c r="Q4772" s="12">
        <v>624811.63300000003</v>
      </c>
      <c r="R4772" s="29">
        <f t="shared" si="225"/>
        <v>0</v>
      </c>
      <c r="S4772" t="str">
        <f t="shared" si="226"/>
        <v>OK</v>
      </c>
      <c r="T4772" s="10">
        <f>IFERROR(VLOOKUP(A4772,[1]!Tabla1[[#All],[Material]:[venta nueva]],38,FALSE),0)</f>
        <v>0</v>
      </c>
    </row>
    <row r="4773" spans="1:20" hidden="1" x14ac:dyDescent="0.35">
      <c r="A4773">
        <f t="shared" si="224"/>
        <v>1020326</v>
      </c>
      <c r="B4773" s="6" t="s">
        <v>1188</v>
      </c>
      <c r="C4773" s="7" t="s">
        <v>553</v>
      </c>
      <c r="D4773" s="7" t="s">
        <v>1097</v>
      </c>
      <c r="E4773" s="7" t="s">
        <v>25</v>
      </c>
      <c r="F4773" s="7" t="s">
        <v>26</v>
      </c>
      <c r="G4773" s="7" t="s">
        <v>1077</v>
      </c>
      <c r="H4773" s="7" t="s">
        <v>1005</v>
      </c>
      <c r="I4773" s="6" t="s">
        <v>16</v>
      </c>
      <c r="J4773" s="1"/>
      <c r="K4773" s="1"/>
      <c r="L4773" s="1"/>
      <c r="M4773" s="1"/>
      <c r="N4773" s="1"/>
      <c r="O4773" s="1"/>
      <c r="P4773" s="1"/>
      <c r="Q4773" s="12">
        <v>299208.03899999999</v>
      </c>
      <c r="R4773" s="29">
        <f t="shared" si="225"/>
        <v>0</v>
      </c>
      <c r="S4773" t="str">
        <f t="shared" si="226"/>
        <v>OK</v>
      </c>
      <c r="T4773" s="10">
        <f>IFERROR(VLOOKUP(A4773,[1]!Tabla1[[#All],[Material]:[venta nueva]],38,FALSE),0)</f>
        <v>0</v>
      </c>
    </row>
    <row r="4774" spans="1:20" hidden="1" x14ac:dyDescent="0.35">
      <c r="A4774">
        <f t="shared" si="224"/>
        <v>1020339</v>
      </c>
      <c r="B4774" s="6" t="s">
        <v>1188</v>
      </c>
      <c r="C4774" s="7" t="s">
        <v>553</v>
      </c>
      <c r="D4774" s="7" t="s">
        <v>1097</v>
      </c>
      <c r="E4774" s="7" t="s">
        <v>27</v>
      </c>
      <c r="F4774" s="7" t="s">
        <v>28</v>
      </c>
      <c r="G4774" s="7" t="s">
        <v>1078</v>
      </c>
      <c r="H4774" s="7" t="s">
        <v>1006</v>
      </c>
      <c r="I4774" s="6" t="s">
        <v>11</v>
      </c>
      <c r="J4774" s="1"/>
      <c r="K4774" s="1"/>
      <c r="L4774" s="1"/>
      <c r="M4774" s="1"/>
      <c r="N4774" s="1"/>
      <c r="O4774" s="1"/>
      <c r="P4774" s="1"/>
      <c r="Q4774" s="12">
        <v>24001.524000000001</v>
      </c>
      <c r="R4774" s="29">
        <f t="shared" si="225"/>
        <v>0</v>
      </c>
      <c r="S4774" t="str">
        <f t="shared" si="226"/>
        <v>OK</v>
      </c>
      <c r="T4774" s="10">
        <f>IFERROR(VLOOKUP(A4774,[1]!Tabla1[[#All],[Material]:[venta nueva]],38,FALSE),0)</f>
        <v>0</v>
      </c>
    </row>
    <row r="4775" spans="1:20" hidden="1" x14ac:dyDescent="0.35">
      <c r="A4775">
        <f t="shared" si="224"/>
        <v>1020349</v>
      </c>
      <c r="B4775" s="6" t="s">
        <v>1188</v>
      </c>
      <c r="C4775" s="7" t="s">
        <v>553</v>
      </c>
      <c r="D4775" s="7" t="s">
        <v>1097</v>
      </c>
      <c r="E4775" s="7" t="s">
        <v>29</v>
      </c>
      <c r="F4775" s="7" t="s">
        <v>30</v>
      </c>
      <c r="G4775" s="7" t="s">
        <v>1079</v>
      </c>
      <c r="H4775" s="7" t="s">
        <v>1007</v>
      </c>
      <c r="I4775" s="6" t="s">
        <v>11</v>
      </c>
      <c r="J4775" s="1"/>
      <c r="K4775" s="1"/>
      <c r="L4775" s="1"/>
      <c r="M4775" s="1"/>
      <c r="N4775" s="1"/>
      <c r="O4775" s="1"/>
      <c r="P4775" s="1"/>
      <c r="Q4775" s="12">
        <v>16961.598999999998</v>
      </c>
      <c r="R4775" s="29">
        <f t="shared" si="225"/>
        <v>0</v>
      </c>
      <c r="S4775" t="str">
        <f t="shared" si="226"/>
        <v>OK</v>
      </c>
      <c r="T4775" s="10">
        <f>IFERROR(VLOOKUP(A4775,[1]!Tabla1[[#All],[Material]:[venta nueva]],38,FALSE),0)</f>
        <v>0</v>
      </c>
    </row>
    <row r="4776" spans="1:20" hidden="1" x14ac:dyDescent="0.35">
      <c r="A4776">
        <f t="shared" si="224"/>
        <v>1020352</v>
      </c>
      <c r="B4776" s="6" t="s">
        <v>1188</v>
      </c>
      <c r="C4776" s="7" t="s">
        <v>553</v>
      </c>
      <c r="D4776" s="7" t="s">
        <v>1097</v>
      </c>
      <c r="E4776" s="7" t="s">
        <v>31</v>
      </c>
      <c r="F4776" s="7" t="s">
        <v>32</v>
      </c>
      <c r="G4776" s="7" t="s">
        <v>1080</v>
      </c>
      <c r="H4776" s="7" t="s">
        <v>1008</v>
      </c>
      <c r="I4776" s="6" t="s">
        <v>11</v>
      </c>
      <c r="J4776" s="1"/>
      <c r="K4776" s="1"/>
      <c r="L4776" s="1"/>
      <c r="M4776" s="1"/>
      <c r="N4776" s="1"/>
      <c r="O4776" s="1"/>
      <c r="P4776" s="1"/>
      <c r="Q4776" s="12">
        <v>26447.120999999999</v>
      </c>
      <c r="R4776" s="29">
        <f t="shared" si="225"/>
        <v>0</v>
      </c>
      <c r="S4776" t="str">
        <f t="shared" si="226"/>
        <v>OK</v>
      </c>
      <c r="T4776" s="10">
        <f>IFERROR(VLOOKUP(A4776,[1]!Tabla1[[#All],[Material]:[venta nueva]],38,FALSE),0)</f>
        <v>0</v>
      </c>
    </row>
    <row r="4777" spans="1:20" hidden="1" x14ac:dyDescent="0.35">
      <c r="A4777">
        <f t="shared" si="224"/>
        <v>1020367</v>
      </c>
      <c r="B4777" s="6" t="s">
        <v>1188</v>
      </c>
      <c r="C4777" s="7" t="s">
        <v>553</v>
      </c>
      <c r="D4777" s="7" t="s">
        <v>1097</v>
      </c>
      <c r="E4777" s="7" t="s">
        <v>33</v>
      </c>
      <c r="F4777" s="7" t="s">
        <v>34</v>
      </c>
      <c r="G4777" s="7" t="s">
        <v>1078</v>
      </c>
      <c r="H4777" s="7" t="s">
        <v>1009</v>
      </c>
      <c r="I4777" s="6" t="s">
        <v>11</v>
      </c>
      <c r="J4777" s="1"/>
      <c r="K4777" s="1"/>
      <c r="L4777" s="1"/>
      <c r="M4777" s="1"/>
      <c r="N4777" s="1"/>
      <c r="O4777" s="1"/>
      <c r="P4777" s="1"/>
      <c r="Q4777" s="12">
        <v>153358.304</v>
      </c>
      <c r="R4777" s="29">
        <f t="shared" si="225"/>
        <v>0</v>
      </c>
      <c r="S4777" t="str">
        <f t="shared" si="226"/>
        <v>OK</v>
      </c>
      <c r="T4777" s="10">
        <f>IFERROR(VLOOKUP(A4777,[1]!Tabla1[[#All],[Material]:[venta nueva]],38,FALSE),0)</f>
        <v>0</v>
      </c>
    </row>
    <row r="4778" spans="1:20" hidden="1" x14ac:dyDescent="0.35">
      <c r="A4778">
        <f t="shared" si="224"/>
        <v>1020412</v>
      </c>
      <c r="B4778" s="6" t="s">
        <v>1188</v>
      </c>
      <c r="C4778" s="7" t="s">
        <v>553</v>
      </c>
      <c r="D4778" s="7" t="s">
        <v>1097</v>
      </c>
      <c r="E4778" s="7" t="s">
        <v>35</v>
      </c>
      <c r="F4778" s="7" t="s">
        <v>36</v>
      </c>
      <c r="G4778" s="7" t="s">
        <v>1081</v>
      </c>
      <c r="H4778" s="7" t="s">
        <v>1010</v>
      </c>
      <c r="I4778" s="6" t="s">
        <v>11</v>
      </c>
      <c r="J4778" s="1"/>
      <c r="K4778" s="1"/>
      <c r="L4778" s="1"/>
      <c r="M4778" s="1"/>
      <c r="N4778" s="1"/>
      <c r="O4778" s="1"/>
      <c r="P4778" s="1"/>
      <c r="Q4778" s="12">
        <v>161219.215</v>
      </c>
      <c r="R4778" s="29">
        <f t="shared" si="225"/>
        <v>0</v>
      </c>
      <c r="S4778" t="str">
        <f t="shared" si="226"/>
        <v>OK</v>
      </c>
      <c r="T4778" s="10">
        <f>IFERROR(VLOOKUP(A4778,[1]!Tabla1[[#All],[Material]:[venta nueva]],38,FALSE),0)</f>
        <v>0</v>
      </c>
    </row>
    <row r="4779" spans="1:20" hidden="1" x14ac:dyDescent="0.35">
      <c r="A4779">
        <f t="shared" si="224"/>
        <v>1020589</v>
      </c>
      <c r="B4779" s="6" t="s">
        <v>1188</v>
      </c>
      <c r="C4779" s="7" t="s">
        <v>553</v>
      </c>
      <c r="D4779" s="7" t="s">
        <v>1097</v>
      </c>
      <c r="E4779" s="7" t="s">
        <v>37</v>
      </c>
      <c r="F4779" s="7" t="s">
        <v>38</v>
      </c>
      <c r="G4779" s="7" t="s">
        <v>1075</v>
      </c>
      <c r="H4779" s="7" t="s">
        <v>1003</v>
      </c>
      <c r="I4779" s="6" t="s">
        <v>16</v>
      </c>
      <c r="J4779" s="1"/>
      <c r="K4779" s="1"/>
      <c r="L4779" s="1"/>
      <c r="M4779" s="1"/>
      <c r="N4779" s="1"/>
      <c r="O4779" s="1"/>
      <c r="P4779" s="1"/>
      <c r="Q4779" s="12">
        <v>126473.247</v>
      </c>
      <c r="R4779" s="29">
        <f t="shared" si="225"/>
        <v>0</v>
      </c>
      <c r="S4779" t="str">
        <f t="shared" si="226"/>
        <v>OK</v>
      </c>
      <c r="T4779" s="10">
        <f>IFERROR(VLOOKUP(A4779,[1]!Tabla1[[#All],[Material]:[venta nueva]],38,FALSE),0)</f>
        <v>0</v>
      </c>
    </row>
    <row r="4780" spans="1:20" hidden="1" x14ac:dyDescent="0.35">
      <c r="A4780">
        <f t="shared" si="224"/>
        <v>1020592</v>
      </c>
      <c r="B4780" s="6" t="s">
        <v>1188</v>
      </c>
      <c r="C4780" s="7" t="s">
        <v>553</v>
      </c>
      <c r="D4780" s="7" t="s">
        <v>1097</v>
      </c>
      <c r="E4780" s="7" t="s">
        <v>39</v>
      </c>
      <c r="F4780" s="7" t="s">
        <v>40</v>
      </c>
      <c r="G4780" s="7" t="s">
        <v>1075</v>
      </c>
      <c r="H4780" s="7" t="s">
        <v>1011</v>
      </c>
      <c r="I4780" s="6" t="s">
        <v>16</v>
      </c>
      <c r="J4780" s="1"/>
      <c r="K4780" s="1"/>
      <c r="L4780" s="1"/>
      <c r="M4780" s="1"/>
      <c r="N4780" s="1"/>
      <c r="O4780" s="1"/>
      <c r="P4780" s="1"/>
      <c r="Q4780" s="12">
        <v>163863.894</v>
      </c>
      <c r="R4780" s="29">
        <f t="shared" si="225"/>
        <v>0</v>
      </c>
      <c r="S4780" t="str">
        <f t="shared" si="226"/>
        <v>OK</v>
      </c>
      <c r="T4780" s="10">
        <f>IFERROR(VLOOKUP(A4780,[1]!Tabla1[[#All],[Material]:[venta nueva]],38,FALSE),0)</f>
        <v>0</v>
      </c>
    </row>
    <row r="4781" spans="1:20" hidden="1" x14ac:dyDescent="0.35">
      <c r="A4781">
        <f t="shared" si="224"/>
        <v>1020620</v>
      </c>
      <c r="B4781" s="6" t="s">
        <v>1188</v>
      </c>
      <c r="C4781" s="7" t="s">
        <v>553</v>
      </c>
      <c r="D4781" s="7" t="s">
        <v>1097</v>
      </c>
      <c r="E4781" s="7" t="s">
        <v>41</v>
      </c>
      <c r="F4781" s="7" t="s">
        <v>42</v>
      </c>
      <c r="G4781" s="7" t="s">
        <v>1075</v>
      </c>
      <c r="H4781" s="7" t="s">
        <v>1011</v>
      </c>
      <c r="I4781" s="6" t="s">
        <v>16</v>
      </c>
      <c r="J4781" s="1"/>
      <c r="K4781" s="1"/>
      <c r="L4781" s="1"/>
      <c r="M4781" s="1"/>
      <c r="N4781" s="1"/>
      <c r="O4781" s="1"/>
      <c r="P4781" s="1"/>
      <c r="Q4781" s="12">
        <v>35553.991999999998</v>
      </c>
      <c r="R4781" s="29">
        <f t="shared" si="225"/>
        <v>0</v>
      </c>
      <c r="S4781" t="str">
        <f t="shared" si="226"/>
        <v>OK</v>
      </c>
      <c r="T4781" s="10">
        <f>IFERROR(VLOOKUP(A4781,[1]!Tabla1[[#All],[Material]:[venta nueva]],38,FALSE),0)</f>
        <v>0</v>
      </c>
    </row>
    <row r="4782" spans="1:20" hidden="1" x14ac:dyDescent="0.35">
      <c r="A4782">
        <f t="shared" si="224"/>
        <v>1020636</v>
      </c>
      <c r="B4782" s="6" t="s">
        <v>1188</v>
      </c>
      <c r="C4782" s="7" t="s">
        <v>553</v>
      </c>
      <c r="D4782" s="7" t="s">
        <v>1097</v>
      </c>
      <c r="E4782" s="7" t="s">
        <v>43</v>
      </c>
      <c r="F4782" s="7" t="s">
        <v>44</v>
      </c>
      <c r="G4782" s="7" t="s">
        <v>985</v>
      </c>
      <c r="H4782" s="7" t="s">
        <v>1012</v>
      </c>
      <c r="I4782" s="6" t="s">
        <v>16</v>
      </c>
      <c r="J4782" s="1"/>
      <c r="K4782" s="1"/>
      <c r="L4782" s="1"/>
      <c r="M4782" s="1"/>
      <c r="N4782" s="1"/>
      <c r="O4782" s="1"/>
      <c r="P4782" s="1"/>
      <c r="Q4782" s="12">
        <v>11005.42</v>
      </c>
      <c r="R4782" s="29">
        <f t="shared" si="225"/>
        <v>0</v>
      </c>
      <c r="S4782" t="str">
        <f t="shared" si="226"/>
        <v>OK</v>
      </c>
      <c r="T4782" s="10">
        <f>IFERROR(VLOOKUP(A4782,[1]!Tabla1[[#All],[Material]:[venta nueva]],38,FALSE),0)</f>
        <v>0</v>
      </c>
    </row>
    <row r="4783" spans="1:20" hidden="1" x14ac:dyDescent="0.35">
      <c r="A4783">
        <f t="shared" si="224"/>
        <v>1020637</v>
      </c>
      <c r="B4783" s="6" t="s">
        <v>1188</v>
      </c>
      <c r="C4783" s="7" t="s">
        <v>553</v>
      </c>
      <c r="D4783" s="7" t="s">
        <v>1097</v>
      </c>
      <c r="E4783" s="7" t="s">
        <v>45</v>
      </c>
      <c r="F4783" s="7" t="s">
        <v>46</v>
      </c>
      <c r="G4783" s="7" t="s">
        <v>1082</v>
      </c>
      <c r="H4783" s="7" t="s">
        <v>1013</v>
      </c>
      <c r="I4783" s="6" t="s">
        <v>16</v>
      </c>
      <c r="J4783" s="1"/>
      <c r="K4783" s="1"/>
      <c r="L4783" s="1"/>
      <c r="M4783" s="1"/>
      <c r="N4783" s="1"/>
      <c r="O4783" s="1"/>
      <c r="P4783" s="1"/>
      <c r="Q4783" s="12">
        <v>270481.37</v>
      </c>
      <c r="R4783" s="29">
        <f t="shared" si="225"/>
        <v>0</v>
      </c>
      <c r="S4783" t="str">
        <f t="shared" si="226"/>
        <v>OK</v>
      </c>
      <c r="T4783" s="10">
        <f>IFERROR(VLOOKUP(A4783,[1]!Tabla1[[#All],[Material]:[venta nueva]],38,FALSE),0)</f>
        <v>0</v>
      </c>
    </row>
    <row r="4784" spans="1:20" hidden="1" x14ac:dyDescent="0.35">
      <c r="A4784">
        <f t="shared" si="224"/>
        <v>1020662</v>
      </c>
      <c r="B4784" s="6" t="s">
        <v>1188</v>
      </c>
      <c r="C4784" s="7" t="s">
        <v>553</v>
      </c>
      <c r="D4784" s="7" t="s">
        <v>1097</v>
      </c>
      <c r="E4784" s="7" t="s">
        <v>47</v>
      </c>
      <c r="F4784" s="7" t="s">
        <v>48</v>
      </c>
      <c r="G4784" s="7" t="s">
        <v>1076</v>
      </c>
      <c r="H4784" s="7" t="s">
        <v>1004</v>
      </c>
      <c r="I4784" s="6" t="s">
        <v>16</v>
      </c>
      <c r="J4784" s="1"/>
      <c r="K4784" s="1"/>
      <c r="L4784" s="1"/>
      <c r="M4784" s="1"/>
      <c r="N4784" s="1"/>
      <c r="O4784" s="1"/>
      <c r="P4784" s="1"/>
      <c r="Q4784" s="12">
        <v>18503.703000000001</v>
      </c>
      <c r="R4784" s="29">
        <f t="shared" si="225"/>
        <v>0</v>
      </c>
      <c r="S4784" t="str">
        <f t="shared" si="226"/>
        <v>OK</v>
      </c>
      <c r="T4784" s="10">
        <f>IFERROR(VLOOKUP(A4784,[1]!Tabla1[[#All],[Material]:[venta nueva]],38,FALSE),0)</f>
        <v>0</v>
      </c>
    </row>
    <row r="4785" spans="1:20" hidden="1" x14ac:dyDescent="0.35">
      <c r="A4785">
        <f t="shared" si="224"/>
        <v>1020664</v>
      </c>
      <c r="B4785" s="6" t="s">
        <v>1188</v>
      </c>
      <c r="C4785" s="7" t="s">
        <v>553</v>
      </c>
      <c r="D4785" s="7" t="s">
        <v>1097</v>
      </c>
      <c r="E4785" s="7" t="s">
        <v>49</v>
      </c>
      <c r="F4785" s="7" t="s">
        <v>50</v>
      </c>
      <c r="G4785" s="7" t="s">
        <v>1076</v>
      </c>
      <c r="H4785" s="7" t="s">
        <v>1004</v>
      </c>
      <c r="I4785" s="6" t="s">
        <v>16</v>
      </c>
      <c r="J4785" s="1"/>
      <c r="K4785" s="1"/>
      <c r="L4785" s="1"/>
      <c r="M4785" s="1"/>
      <c r="N4785" s="1"/>
      <c r="O4785" s="1"/>
      <c r="P4785" s="1"/>
      <c r="Q4785" s="12">
        <v>4915.2129999999997</v>
      </c>
      <c r="R4785" s="29">
        <f t="shared" si="225"/>
        <v>0</v>
      </c>
      <c r="S4785" t="str">
        <f t="shared" si="226"/>
        <v>OK</v>
      </c>
      <c r="T4785" s="10">
        <f>IFERROR(VLOOKUP(A4785,[1]!Tabla1[[#All],[Material]:[venta nueva]],38,FALSE),0)</f>
        <v>0</v>
      </c>
    </row>
    <row r="4786" spans="1:20" hidden="1" x14ac:dyDescent="0.35">
      <c r="A4786">
        <f t="shared" si="224"/>
        <v>1020681</v>
      </c>
      <c r="B4786" s="6" t="s">
        <v>1188</v>
      </c>
      <c r="C4786" s="7" t="s">
        <v>553</v>
      </c>
      <c r="D4786" s="7" t="s">
        <v>1097</v>
      </c>
      <c r="E4786" s="7" t="s">
        <v>55</v>
      </c>
      <c r="F4786" s="7" t="s">
        <v>56</v>
      </c>
      <c r="G4786" s="7" t="s">
        <v>1075</v>
      </c>
      <c r="H4786" s="7" t="s">
        <v>1003</v>
      </c>
      <c r="I4786" s="6" t="s">
        <v>16</v>
      </c>
      <c r="J4786" s="1"/>
      <c r="K4786" s="1"/>
      <c r="L4786" s="1"/>
      <c r="M4786" s="1"/>
      <c r="N4786" s="1"/>
      <c r="O4786" s="1"/>
      <c r="P4786" s="1"/>
      <c r="Q4786" s="12">
        <v>10000</v>
      </c>
      <c r="R4786" s="29">
        <f t="shared" si="225"/>
        <v>0</v>
      </c>
      <c r="S4786" t="str">
        <f t="shared" si="226"/>
        <v>OK</v>
      </c>
      <c r="T4786" s="10">
        <f>IFERROR(VLOOKUP(A4786,[1]!Tabla1[[#All],[Material]:[venta nueva]],38,FALSE),0)</f>
        <v>0</v>
      </c>
    </row>
    <row r="4787" spans="1:20" hidden="1" x14ac:dyDescent="0.35">
      <c r="A4787">
        <f t="shared" si="224"/>
        <v>1020704</v>
      </c>
      <c r="B4787" s="6" t="s">
        <v>1188</v>
      </c>
      <c r="C4787" s="7" t="s">
        <v>553</v>
      </c>
      <c r="D4787" s="7" t="s">
        <v>1097</v>
      </c>
      <c r="E4787" s="7" t="s">
        <v>57</v>
      </c>
      <c r="F4787" s="7" t="s">
        <v>58</v>
      </c>
      <c r="G4787" s="7" t="s">
        <v>985</v>
      </c>
      <c r="H4787" s="7" t="s">
        <v>1012</v>
      </c>
      <c r="I4787" s="6" t="s">
        <v>16</v>
      </c>
      <c r="J4787" s="1"/>
      <c r="K4787" s="1"/>
      <c r="L4787" s="1"/>
      <c r="M4787" s="1"/>
      <c r="N4787" s="1"/>
      <c r="O4787" s="1"/>
      <c r="P4787" s="1"/>
      <c r="Q4787" s="12">
        <v>1311.3489999999999</v>
      </c>
      <c r="R4787" s="29">
        <f t="shared" si="225"/>
        <v>0</v>
      </c>
      <c r="S4787" t="str">
        <f t="shared" si="226"/>
        <v>OK</v>
      </c>
      <c r="T4787" s="10">
        <f>IFERROR(VLOOKUP(A4787,[1]!Tabla1[[#All],[Material]:[venta nueva]],38,FALSE),0)</f>
        <v>0</v>
      </c>
    </row>
    <row r="4788" spans="1:20" hidden="1" x14ac:dyDescent="0.35">
      <c r="A4788">
        <f t="shared" si="224"/>
        <v>1020715</v>
      </c>
      <c r="B4788" s="6" t="s">
        <v>1188</v>
      </c>
      <c r="C4788" s="7" t="s">
        <v>553</v>
      </c>
      <c r="D4788" s="7" t="s">
        <v>1097</v>
      </c>
      <c r="E4788" s="7" t="s">
        <v>59</v>
      </c>
      <c r="F4788" s="7" t="s">
        <v>60</v>
      </c>
      <c r="G4788" s="7" t="s">
        <v>1082</v>
      </c>
      <c r="H4788" s="7" t="s">
        <v>1014</v>
      </c>
      <c r="I4788" s="6" t="s">
        <v>16</v>
      </c>
      <c r="J4788" s="1"/>
      <c r="K4788" s="1"/>
      <c r="L4788" s="1"/>
      <c r="M4788" s="1"/>
      <c r="N4788" s="1"/>
      <c r="O4788" s="1"/>
      <c r="P4788" s="1"/>
      <c r="Q4788" s="12">
        <v>1549.3330000000001</v>
      </c>
      <c r="R4788" s="29">
        <f t="shared" si="225"/>
        <v>0</v>
      </c>
      <c r="S4788" t="str">
        <f t="shared" si="226"/>
        <v>OK</v>
      </c>
      <c r="T4788" s="10">
        <f>IFERROR(VLOOKUP(A4788,[1]!Tabla1[[#All],[Material]:[venta nueva]],38,FALSE),0)</f>
        <v>0</v>
      </c>
    </row>
    <row r="4789" spans="1:20" hidden="1" x14ac:dyDescent="0.35">
      <c r="A4789">
        <f t="shared" si="224"/>
        <v>1020731</v>
      </c>
      <c r="B4789" s="6" t="s">
        <v>1188</v>
      </c>
      <c r="C4789" s="7" t="s">
        <v>553</v>
      </c>
      <c r="D4789" s="7" t="s">
        <v>1097</v>
      </c>
      <c r="E4789" s="7" t="s">
        <v>61</v>
      </c>
      <c r="F4789" s="7" t="s">
        <v>62</v>
      </c>
      <c r="G4789" s="7" t="s">
        <v>1082</v>
      </c>
      <c r="H4789" s="7" t="s">
        <v>1013</v>
      </c>
      <c r="I4789" s="6" t="s">
        <v>16</v>
      </c>
      <c r="J4789" s="1"/>
      <c r="K4789" s="1"/>
      <c r="L4789" s="1"/>
      <c r="M4789" s="1"/>
      <c r="N4789" s="1"/>
      <c r="O4789" s="1"/>
      <c r="P4789" s="1"/>
      <c r="Q4789" s="12">
        <v>25059.566999999999</v>
      </c>
      <c r="R4789" s="29">
        <f t="shared" si="225"/>
        <v>0</v>
      </c>
      <c r="S4789" t="str">
        <f t="shared" si="226"/>
        <v>OK</v>
      </c>
      <c r="T4789" s="10">
        <f>IFERROR(VLOOKUP(A4789,[1]!Tabla1[[#All],[Material]:[venta nueva]],38,FALSE),0)</f>
        <v>0</v>
      </c>
    </row>
    <row r="4790" spans="1:20" hidden="1" x14ac:dyDescent="0.35">
      <c r="A4790">
        <f t="shared" si="224"/>
        <v>1020758</v>
      </c>
      <c r="B4790" s="6" t="s">
        <v>1188</v>
      </c>
      <c r="C4790" s="7" t="s">
        <v>553</v>
      </c>
      <c r="D4790" s="7" t="s">
        <v>1097</v>
      </c>
      <c r="E4790" s="7" t="s">
        <v>63</v>
      </c>
      <c r="F4790" s="7" t="s">
        <v>64</v>
      </c>
      <c r="G4790" s="7" t="s">
        <v>1075</v>
      </c>
      <c r="H4790" s="7" t="s">
        <v>1011</v>
      </c>
      <c r="I4790" s="6" t="s">
        <v>16</v>
      </c>
      <c r="J4790" s="1"/>
      <c r="K4790" s="1"/>
      <c r="L4790" s="1"/>
      <c r="M4790" s="1"/>
      <c r="N4790" s="1"/>
      <c r="O4790" s="1"/>
      <c r="P4790" s="1"/>
      <c r="Q4790" s="12">
        <v>5091.9880000000003</v>
      </c>
      <c r="R4790" s="29">
        <f t="shared" si="225"/>
        <v>0</v>
      </c>
      <c r="S4790" t="str">
        <f t="shared" si="226"/>
        <v>OK</v>
      </c>
      <c r="T4790" s="10">
        <f>IFERROR(VLOOKUP(A4790,[1]!Tabla1[[#All],[Material]:[venta nueva]],38,FALSE),0)</f>
        <v>0</v>
      </c>
    </row>
    <row r="4791" spans="1:20" hidden="1" x14ac:dyDescent="0.35">
      <c r="A4791">
        <f t="shared" si="224"/>
        <v>1020774</v>
      </c>
      <c r="B4791" s="6" t="s">
        <v>1188</v>
      </c>
      <c r="C4791" s="7" t="s">
        <v>553</v>
      </c>
      <c r="D4791" s="7" t="s">
        <v>1097</v>
      </c>
      <c r="E4791" s="7" t="s">
        <v>65</v>
      </c>
      <c r="F4791" s="7" t="s">
        <v>66</v>
      </c>
      <c r="G4791" s="7" t="s">
        <v>1083</v>
      </c>
      <c r="H4791" s="7" t="s">
        <v>1015</v>
      </c>
      <c r="I4791" s="6" t="s">
        <v>16</v>
      </c>
      <c r="J4791" s="1"/>
      <c r="K4791" s="1"/>
      <c r="L4791" s="1"/>
      <c r="M4791" s="1"/>
      <c r="N4791" s="1"/>
      <c r="O4791" s="1"/>
      <c r="P4791" s="1"/>
      <c r="Q4791" s="12">
        <v>10889.995999999999</v>
      </c>
      <c r="R4791" s="29">
        <f t="shared" si="225"/>
        <v>0</v>
      </c>
      <c r="S4791" t="str">
        <f t="shared" si="226"/>
        <v>OK</v>
      </c>
      <c r="T4791" s="10">
        <f>IFERROR(VLOOKUP(A4791,[1]!Tabla1[[#All],[Material]:[venta nueva]],38,FALSE),0)</f>
        <v>0</v>
      </c>
    </row>
    <row r="4792" spans="1:20" hidden="1" x14ac:dyDescent="0.35">
      <c r="A4792">
        <f t="shared" si="224"/>
        <v>1020802</v>
      </c>
      <c r="B4792" s="6" t="s">
        <v>1188</v>
      </c>
      <c r="C4792" s="7" t="s">
        <v>553</v>
      </c>
      <c r="D4792" s="7" t="s">
        <v>1097</v>
      </c>
      <c r="E4792" s="7" t="s">
        <v>67</v>
      </c>
      <c r="F4792" s="7" t="s">
        <v>68</v>
      </c>
      <c r="G4792" s="7" t="s">
        <v>1082</v>
      </c>
      <c r="H4792" s="7" t="s">
        <v>1013</v>
      </c>
      <c r="I4792" s="6" t="s">
        <v>16</v>
      </c>
      <c r="J4792" s="1"/>
      <c r="K4792" s="1"/>
      <c r="L4792" s="1"/>
      <c r="M4792" s="1"/>
      <c r="N4792" s="1"/>
      <c r="O4792" s="1"/>
      <c r="P4792" s="1"/>
      <c r="Q4792" s="12">
        <v>94782.688999999998</v>
      </c>
      <c r="R4792" s="29">
        <f t="shared" si="225"/>
        <v>0</v>
      </c>
      <c r="S4792" t="str">
        <f t="shared" si="226"/>
        <v>OK</v>
      </c>
      <c r="T4792" s="10">
        <f>IFERROR(VLOOKUP(A4792,[1]!Tabla1[[#All],[Material]:[venta nueva]],38,FALSE),0)</f>
        <v>0</v>
      </c>
    </row>
    <row r="4793" spans="1:20" hidden="1" x14ac:dyDescent="0.35">
      <c r="A4793">
        <f t="shared" si="224"/>
        <v>1020810</v>
      </c>
      <c r="B4793" s="6" t="s">
        <v>1188</v>
      </c>
      <c r="C4793" s="7" t="s">
        <v>553</v>
      </c>
      <c r="D4793" s="7" t="s">
        <v>1097</v>
      </c>
      <c r="E4793" s="7" t="s">
        <v>69</v>
      </c>
      <c r="F4793" s="7" t="s">
        <v>70</v>
      </c>
      <c r="G4793" s="7" t="s">
        <v>1069</v>
      </c>
      <c r="H4793" s="7" t="s">
        <v>1016</v>
      </c>
      <c r="I4793" s="6" t="s">
        <v>16</v>
      </c>
      <c r="J4793" s="1"/>
      <c r="K4793" s="1"/>
      <c r="L4793" s="1"/>
      <c r="M4793" s="1"/>
      <c r="N4793" s="1"/>
      <c r="O4793" s="1"/>
      <c r="P4793" s="1"/>
      <c r="Q4793" s="12">
        <v>1388.981</v>
      </c>
      <c r="R4793" s="29">
        <f t="shared" si="225"/>
        <v>0</v>
      </c>
      <c r="S4793" t="str">
        <f t="shared" si="226"/>
        <v>OK</v>
      </c>
      <c r="T4793" s="10">
        <f>IFERROR(VLOOKUP(A4793,[1]!Tabla1[[#All],[Material]:[venta nueva]],38,FALSE),0)</f>
        <v>0</v>
      </c>
    </row>
    <row r="4794" spans="1:20" hidden="1" x14ac:dyDescent="0.35">
      <c r="A4794">
        <f t="shared" si="224"/>
        <v>1020822</v>
      </c>
      <c r="B4794" s="6" t="s">
        <v>1188</v>
      </c>
      <c r="C4794" s="7" t="s">
        <v>553</v>
      </c>
      <c r="D4794" s="7" t="s">
        <v>1097</v>
      </c>
      <c r="E4794" s="7" t="s">
        <v>71</v>
      </c>
      <c r="F4794" s="7" t="s">
        <v>72</v>
      </c>
      <c r="G4794" s="7" t="s">
        <v>1084</v>
      </c>
      <c r="H4794" s="7" t="s">
        <v>1017</v>
      </c>
      <c r="I4794" s="6" t="s">
        <v>8</v>
      </c>
      <c r="J4794" s="1"/>
      <c r="K4794" s="1"/>
      <c r="L4794" s="1"/>
      <c r="M4794" s="1"/>
      <c r="N4794" s="1"/>
      <c r="O4794" s="1"/>
      <c r="P4794" s="1"/>
      <c r="Q4794" s="12">
        <v>24010.705000000002</v>
      </c>
      <c r="R4794" s="29">
        <f t="shared" si="225"/>
        <v>0</v>
      </c>
      <c r="S4794" t="str">
        <f t="shared" si="226"/>
        <v>OK</v>
      </c>
      <c r="T4794" s="10">
        <f>IFERROR(VLOOKUP(A4794,[1]!Tabla1[[#All],[Material]:[venta nueva]],38,FALSE),0)</f>
        <v>0</v>
      </c>
    </row>
    <row r="4795" spans="1:20" hidden="1" x14ac:dyDescent="0.35">
      <c r="A4795">
        <f t="shared" si="224"/>
        <v>1020828</v>
      </c>
      <c r="B4795" s="6" t="s">
        <v>1188</v>
      </c>
      <c r="C4795" s="7" t="s">
        <v>553</v>
      </c>
      <c r="D4795" s="7" t="s">
        <v>1097</v>
      </c>
      <c r="E4795" s="7" t="s">
        <v>73</v>
      </c>
      <c r="F4795" s="7" t="s">
        <v>74</v>
      </c>
      <c r="G4795" s="7" t="s">
        <v>1074</v>
      </c>
      <c r="H4795" s="7" t="s">
        <v>1018</v>
      </c>
      <c r="I4795" s="6" t="s">
        <v>8</v>
      </c>
      <c r="J4795" s="1"/>
      <c r="K4795" s="1"/>
      <c r="L4795" s="1"/>
      <c r="M4795" s="1"/>
      <c r="N4795" s="1"/>
      <c r="O4795" s="1"/>
      <c r="P4795" s="1"/>
      <c r="Q4795" s="12">
        <v>32241.83</v>
      </c>
      <c r="R4795" s="29">
        <f t="shared" si="225"/>
        <v>0</v>
      </c>
      <c r="S4795" t="str">
        <f t="shared" si="226"/>
        <v>OK</v>
      </c>
      <c r="T4795" s="10">
        <f>IFERROR(VLOOKUP(A4795,[1]!Tabla1[[#All],[Material]:[venta nueva]],38,FALSE),0)</f>
        <v>0</v>
      </c>
    </row>
    <row r="4796" spans="1:20" hidden="1" x14ac:dyDescent="0.35">
      <c r="A4796">
        <f t="shared" si="224"/>
        <v>1020853</v>
      </c>
      <c r="B4796" s="6" t="s">
        <v>1188</v>
      </c>
      <c r="C4796" s="7" t="s">
        <v>553</v>
      </c>
      <c r="D4796" s="7" t="s">
        <v>1097</v>
      </c>
      <c r="E4796" s="7" t="s">
        <v>77</v>
      </c>
      <c r="F4796" s="7" t="s">
        <v>78</v>
      </c>
      <c r="G4796" s="7" t="s">
        <v>985</v>
      </c>
      <c r="H4796" s="7" t="s">
        <v>1012</v>
      </c>
      <c r="I4796" s="6" t="s">
        <v>9</v>
      </c>
      <c r="J4796" s="1"/>
      <c r="K4796" s="1"/>
      <c r="L4796" s="1"/>
      <c r="M4796" s="1"/>
      <c r="N4796" s="1"/>
      <c r="O4796" s="1"/>
      <c r="P4796" s="1"/>
      <c r="Q4796" s="12">
        <v>237336.033</v>
      </c>
      <c r="R4796" s="29">
        <f t="shared" si="225"/>
        <v>0</v>
      </c>
      <c r="S4796" t="str">
        <f t="shared" si="226"/>
        <v>OK</v>
      </c>
      <c r="T4796" s="10">
        <f>IFERROR(VLOOKUP(A4796,[1]!Tabla1[[#All],[Material]:[venta nueva]],38,FALSE),0)</f>
        <v>0</v>
      </c>
    </row>
    <row r="4797" spans="1:20" hidden="1" x14ac:dyDescent="0.35">
      <c r="A4797">
        <f t="shared" si="224"/>
        <v>1020860</v>
      </c>
      <c r="B4797" s="6" t="s">
        <v>1188</v>
      </c>
      <c r="C4797" s="7" t="s">
        <v>553</v>
      </c>
      <c r="D4797" s="7" t="s">
        <v>1097</v>
      </c>
      <c r="E4797" s="7" t="s">
        <v>79</v>
      </c>
      <c r="F4797" s="7" t="s">
        <v>80</v>
      </c>
      <c r="G4797" s="7" t="s">
        <v>1075</v>
      </c>
      <c r="H4797" s="7" t="s">
        <v>1011</v>
      </c>
      <c r="I4797" s="6" t="s">
        <v>12</v>
      </c>
      <c r="J4797" s="1"/>
      <c r="K4797" s="1"/>
      <c r="L4797" s="1"/>
      <c r="M4797" s="1"/>
      <c r="N4797" s="1"/>
      <c r="O4797" s="1"/>
      <c r="P4797" s="1"/>
      <c r="Q4797" s="12">
        <v>163355.068</v>
      </c>
      <c r="R4797" s="29">
        <f t="shared" si="225"/>
        <v>0</v>
      </c>
      <c r="S4797" t="str">
        <f t="shared" si="226"/>
        <v>OK</v>
      </c>
      <c r="T4797" s="10">
        <f>IFERROR(VLOOKUP(A4797,[1]!Tabla1[[#All],[Material]:[venta nueva]],38,FALSE),0)</f>
        <v>0</v>
      </c>
    </row>
    <row r="4798" spans="1:20" hidden="1" x14ac:dyDescent="0.35">
      <c r="A4798">
        <f t="shared" si="224"/>
        <v>1020861</v>
      </c>
      <c r="B4798" s="6" t="s">
        <v>1188</v>
      </c>
      <c r="C4798" s="7" t="s">
        <v>553</v>
      </c>
      <c r="D4798" s="7" t="s">
        <v>1097</v>
      </c>
      <c r="E4798" s="7" t="s">
        <v>81</v>
      </c>
      <c r="F4798" s="7" t="s">
        <v>82</v>
      </c>
      <c r="G4798" s="7" t="s">
        <v>1075</v>
      </c>
      <c r="H4798" s="7" t="s">
        <v>1011</v>
      </c>
      <c r="I4798" s="6" t="s">
        <v>12</v>
      </c>
      <c r="J4798" s="1"/>
      <c r="K4798" s="1"/>
      <c r="L4798" s="1"/>
      <c r="M4798" s="1"/>
      <c r="N4798" s="1"/>
      <c r="O4798" s="1"/>
      <c r="P4798" s="1"/>
      <c r="Q4798" s="12">
        <v>116861.212</v>
      </c>
      <c r="R4798" s="29">
        <f t="shared" si="225"/>
        <v>0</v>
      </c>
      <c r="S4798" t="str">
        <f t="shared" si="226"/>
        <v>OK</v>
      </c>
      <c r="T4798" s="10">
        <f>IFERROR(VLOOKUP(A4798,[1]!Tabla1[[#All],[Material]:[venta nueva]],38,FALSE),0)</f>
        <v>0</v>
      </c>
    </row>
    <row r="4799" spans="1:20" hidden="1" x14ac:dyDescent="0.35">
      <c r="A4799">
        <f t="shared" si="224"/>
        <v>1020869</v>
      </c>
      <c r="B4799" s="6" t="s">
        <v>1188</v>
      </c>
      <c r="C4799" s="7" t="s">
        <v>553</v>
      </c>
      <c r="D4799" s="7" t="s">
        <v>1097</v>
      </c>
      <c r="E4799" s="7" t="s">
        <v>491</v>
      </c>
      <c r="F4799" s="7" t="s">
        <v>492</v>
      </c>
      <c r="G4799" s="7" t="s">
        <v>1085</v>
      </c>
      <c r="H4799" s="7" t="s">
        <v>1019</v>
      </c>
      <c r="I4799" s="6" t="s">
        <v>11</v>
      </c>
      <c r="J4799" s="1"/>
      <c r="K4799" s="1"/>
      <c r="L4799" s="1"/>
      <c r="M4799" s="1"/>
      <c r="N4799" s="1"/>
      <c r="O4799" s="1"/>
      <c r="P4799" s="1"/>
      <c r="Q4799" s="12">
        <v>33999.999000000003</v>
      </c>
      <c r="R4799" s="29">
        <f t="shared" si="225"/>
        <v>0</v>
      </c>
      <c r="S4799" t="str">
        <f t="shared" si="226"/>
        <v>OK</v>
      </c>
      <c r="T4799" s="10">
        <f>IFERROR(VLOOKUP(A4799,[1]!Tabla1[[#All],[Material]:[venta nueva]],38,FALSE),0)</f>
        <v>0</v>
      </c>
    </row>
    <row r="4800" spans="1:20" hidden="1" x14ac:dyDescent="0.35">
      <c r="A4800">
        <f t="shared" si="224"/>
        <v>1020886</v>
      </c>
      <c r="B4800" s="6" t="s">
        <v>1188</v>
      </c>
      <c r="C4800" s="7" t="s">
        <v>553</v>
      </c>
      <c r="D4800" s="7" t="s">
        <v>1097</v>
      </c>
      <c r="E4800" s="7" t="s">
        <v>83</v>
      </c>
      <c r="F4800" s="7" t="s">
        <v>84</v>
      </c>
      <c r="G4800" s="7" t="s">
        <v>1082</v>
      </c>
      <c r="H4800" s="7" t="s">
        <v>1013</v>
      </c>
      <c r="I4800" s="6" t="s">
        <v>11</v>
      </c>
      <c r="J4800" s="1"/>
      <c r="K4800" s="1"/>
      <c r="L4800" s="1"/>
      <c r="M4800" s="1"/>
      <c r="N4800" s="1"/>
      <c r="O4800" s="1"/>
      <c r="P4800" s="1"/>
      <c r="Q4800" s="12">
        <v>22576.053</v>
      </c>
      <c r="R4800" s="29">
        <f t="shared" si="225"/>
        <v>0</v>
      </c>
      <c r="S4800" t="str">
        <f t="shared" si="226"/>
        <v>OK</v>
      </c>
      <c r="T4800" s="10">
        <f>IFERROR(VLOOKUP(A4800,[1]!Tabla1[[#All],[Material]:[venta nueva]],38,FALSE),0)</f>
        <v>0</v>
      </c>
    </row>
    <row r="4801" spans="1:20" hidden="1" x14ac:dyDescent="0.35">
      <c r="A4801">
        <f t="shared" si="224"/>
        <v>1020914</v>
      </c>
      <c r="B4801" s="6" t="s">
        <v>1188</v>
      </c>
      <c r="C4801" s="7" t="s">
        <v>553</v>
      </c>
      <c r="D4801" s="7" t="s">
        <v>1097</v>
      </c>
      <c r="E4801" s="7" t="s">
        <v>89</v>
      </c>
      <c r="F4801" s="7" t="s">
        <v>90</v>
      </c>
      <c r="G4801" s="7" t="s">
        <v>1082</v>
      </c>
      <c r="H4801" s="7" t="s">
        <v>1014</v>
      </c>
      <c r="I4801" s="6" t="s">
        <v>16</v>
      </c>
      <c r="J4801" s="1"/>
      <c r="K4801" s="1"/>
      <c r="L4801" s="1"/>
      <c r="M4801" s="1"/>
      <c r="N4801" s="1"/>
      <c r="O4801" s="1"/>
      <c r="P4801" s="1"/>
      <c r="Q4801" s="12">
        <v>9845.9969999999994</v>
      </c>
      <c r="R4801" s="29">
        <f t="shared" si="225"/>
        <v>0</v>
      </c>
      <c r="S4801" t="str">
        <f t="shared" si="226"/>
        <v>OK</v>
      </c>
      <c r="T4801" s="10">
        <f>IFERROR(VLOOKUP(A4801,[1]!Tabla1[[#All],[Material]:[venta nueva]],38,FALSE),0)</f>
        <v>0</v>
      </c>
    </row>
    <row r="4802" spans="1:20" hidden="1" x14ac:dyDescent="0.35">
      <c r="A4802">
        <f t="shared" si="224"/>
        <v>1020915</v>
      </c>
      <c r="B4802" s="6" t="s">
        <v>1188</v>
      </c>
      <c r="C4802" s="7" t="s">
        <v>553</v>
      </c>
      <c r="D4802" s="7" t="s">
        <v>1097</v>
      </c>
      <c r="E4802" s="7" t="s">
        <v>91</v>
      </c>
      <c r="F4802" s="7" t="s">
        <v>92</v>
      </c>
      <c r="G4802" s="7" t="s">
        <v>1076</v>
      </c>
      <c r="H4802" s="7" t="s">
        <v>1020</v>
      </c>
      <c r="I4802" s="6" t="s">
        <v>11</v>
      </c>
      <c r="J4802" s="1"/>
      <c r="K4802" s="1"/>
      <c r="L4802" s="1"/>
      <c r="M4802" s="1"/>
      <c r="N4802" s="1"/>
      <c r="O4802" s="1"/>
      <c r="P4802" s="1"/>
      <c r="Q4802" s="12">
        <v>4000.0039999999999</v>
      </c>
      <c r="R4802" s="29">
        <f t="shared" si="225"/>
        <v>0</v>
      </c>
      <c r="S4802" t="str">
        <f t="shared" si="226"/>
        <v>OK</v>
      </c>
      <c r="T4802" s="10">
        <f>IFERROR(VLOOKUP(A4802,[1]!Tabla1[[#All],[Material]:[venta nueva]],38,FALSE),0)</f>
        <v>0</v>
      </c>
    </row>
    <row r="4803" spans="1:20" hidden="1" x14ac:dyDescent="0.35">
      <c r="A4803">
        <f t="shared" si="224"/>
        <v>1020925</v>
      </c>
      <c r="B4803" s="6" t="s">
        <v>1188</v>
      </c>
      <c r="C4803" s="7" t="s">
        <v>553</v>
      </c>
      <c r="D4803" s="7" t="s">
        <v>1097</v>
      </c>
      <c r="E4803" s="7" t="s">
        <v>93</v>
      </c>
      <c r="F4803" s="7" t="s">
        <v>94</v>
      </c>
      <c r="G4803" s="7" t="s">
        <v>1078</v>
      </c>
      <c r="H4803" s="7" t="s">
        <v>1021</v>
      </c>
      <c r="I4803" s="6" t="s">
        <v>11</v>
      </c>
      <c r="J4803" s="1"/>
      <c r="K4803" s="1"/>
      <c r="L4803" s="1"/>
      <c r="M4803" s="1"/>
      <c r="N4803" s="1"/>
      <c r="O4803" s="1"/>
      <c r="P4803" s="1"/>
      <c r="Q4803" s="12">
        <v>110242.02499999999</v>
      </c>
      <c r="R4803" s="29">
        <f t="shared" si="225"/>
        <v>0</v>
      </c>
      <c r="S4803" t="str">
        <f t="shared" si="226"/>
        <v>OK</v>
      </c>
      <c r="T4803" s="10">
        <f>IFERROR(VLOOKUP(A4803,[1]!Tabla1[[#All],[Material]:[venta nueva]],38,FALSE),0)</f>
        <v>0</v>
      </c>
    </row>
    <row r="4804" spans="1:20" hidden="1" x14ac:dyDescent="0.35">
      <c r="A4804">
        <f t="shared" si="224"/>
        <v>1020944</v>
      </c>
      <c r="B4804" s="6" t="s">
        <v>1188</v>
      </c>
      <c r="C4804" s="7" t="s">
        <v>553</v>
      </c>
      <c r="D4804" s="7" t="s">
        <v>1097</v>
      </c>
      <c r="E4804" s="7" t="s">
        <v>95</v>
      </c>
      <c r="F4804" s="7" t="s">
        <v>96</v>
      </c>
      <c r="G4804" s="7" t="s">
        <v>1076</v>
      </c>
      <c r="H4804" s="7" t="s">
        <v>1022</v>
      </c>
      <c r="I4804" s="6" t="s">
        <v>11</v>
      </c>
      <c r="J4804" s="1"/>
      <c r="K4804" s="1"/>
      <c r="L4804" s="1"/>
      <c r="M4804" s="1"/>
      <c r="N4804" s="1"/>
      <c r="O4804" s="1"/>
      <c r="P4804" s="1"/>
      <c r="Q4804" s="12">
        <v>264000.00400000002</v>
      </c>
      <c r="R4804" s="29">
        <f t="shared" si="225"/>
        <v>0</v>
      </c>
      <c r="S4804" t="str">
        <f t="shared" si="226"/>
        <v>OK</v>
      </c>
      <c r="T4804" s="10">
        <f>IFERROR(VLOOKUP(A4804,[1]!Tabla1[[#All],[Material]:[venta nueva]],38,FALSE),0)</f>
        <v>0</v>
      </c>
    </row>
    <row r="4805" spans="1:20" hidden="1" x14ac:dyDescent="0.35">
      <c r="A4805">
        <f t="shared" si="224"/>
        <v>1020991</v>
      </c>
      <c r="B4805" s="6" t="s">
        <v>1188</v>
      </c>
      <c r="C4805" s="7" t="s">
        <v>553</v>
      </c>
      <c r="D4805" s="7" t="s">
        <v>1097</v>
      </c>
      <c r="E4805" s="7" t="s">
        <v>99</v>
      </c>
      <c r="F4805" s="7" t="s">
        <v>100</v>
      </c>
      <c r="G4805" s="7" t="s">
        <v>1076</v>
      </c>
      <c r="H4805" s="7" t="s">
        <v>1004</v>
      </c>
      <c r="I4805" s="6" t="s">
        <v>16</v>
      </c>
      <c r="J4805" s="1"/>
      <c r="K4805" s="1"/>
      <c r="L4805" s="1"/>
      <c r="M4805" s="1"/>
      <c r="N4805" s="1"/>
      <c r="O4805" s="1"/>
      <c r="P4805" s="1"/>
      <c r="Q4805" s="12">
        <v>9428.2549999999992</v>
      </c>
      <c r="R4805" s="29">
        <f t="shared" si="225"/>
        <v>0</v>
      </c>
      <c r="S4805" t="str">
        <f t="shared" si="226"/>
        <v>OK</v>
      </c>
      <c r="T4805" s="10">
        <f>IFERROR(VLOOKUP(A4805,[1]!Tabla1[[#All],[Material]:[venta nueva]],38,FALSE),0)</f>
        <v>0</v>
      </c>
    </row>
    <row r="4806" spans="1:20" hidden="1" x14ac:dyDescent="0.35">
      <c r="A4806">
        <f t="shared" ref="A4806:A4869" si="227">+E4806*1</f>
        <v>1021012</v>
      </c>
      <c r="B4806" s="6" t="s">
        <v>1188</v>
      </c>
      <c r="C4806" s="7" t="s">
        <v>553</v>
      </c>
      <c r="D4806" s="7" t="s">
        <v>1097</v>
      </c>
      <c r="E4806" s="7" t="s">
        <v>103</v>
      </c>
      <c r="F4806" s="7" t="s">
        <v>104</v>
      </c>
      <c r="G4806" s="7" t="s">
        <v>1079</v>
      </c>
      <c r="H4806" s="7" t="s">
        <v>1007</v>
      </c>
      <c r="I4806" s="6" t="s">
        <v>12</v>
      </c>
      <c r="J4806" s="1"/>
      <c r="K4806" s="1"/>
      <c r="L4806" s="1"/>
      <c r="M4806" s="1"/>
      <c r="N4806" s="1"/>
      <c r="O4806" s="1"/>
      <c r="P4806" s="1"/>
      <c r="Q4806" s="12">
        <v>131395.84099999999</v>
      </c>
      <c r="R4806" s="29">
        <f t="shared" si="225"/>
        <v>0</v>
      </c>
      <c r="S4806" t="str">
        <f t="shared" si="226"/>
        <v>OK</v>
      </c>
      <c r="T4806" s="10">
        <f>IFERROR(VLOOKUP(A4806,[1]!Tabla1[[#All],[Material]:[venta nueva]],38,FALSE),0)</f>
        <v>0</v>
      </c>
    </row>
    <row r="4807" spans="1:20" hidden="1" x14ac:dyDescent="0.35">
      <c r="A4807">
        <f t="shared" si="227"/>
        <v>1021023</v>
      </c>
      <c r="B4807" s="6" t="s">
        <v>1188</v>
      </c>
      <c r="C4807" s="7" t="s">
        <v>553</v>
      </c>
      <c r="D4807" s="7" t="s">
        <v>1097</v>
      </c>
      <c r="E4807" s="7" t="s">
        <v>106</v>
      </c>
      <c r="F4807" s="7" t="s">
        <v>483</v>
      </c>
      <c r="G4807" s="7" t="s">
        <v>1078</v>
      </c>
      <c r="H4807" s="7" t="s">
        <v>1009</v>
      </c>
      <c r="I4807" s="6" t="s">
        <v>11</v>
      </c>
      <c r="J4807" s="1"/>
      <c r="K4807" s="1"/>
      <c r="L4807" s="1"/>
      <c r="M4807" s="1"/>
      <c r="N4807" s="1"/>
      <c r="O4807" s="1"/>
      <c r="P4807" s="1"/>
      <c r="Q4807" s="12">
        <v>184679.10500000001</v>
      </c>
      <c r="R4807" s="29">
        <f t="shared" si="225"/>
        <v>0</v>
      </c>
      <c r="S4807" t="str">
        <f t="shared" si="226"/>
        <v>OK</v>
      </c>
      <c r="T4807" s="10">
        <f>IFERROR(VLOOKUP(A4807,[1]!Tabla1[[#All],[Material]:[venta nueva]],38,FALSE),0)</f>
        <v>0</v>
      </c>
    </row>
    <row r="4808" spans="1:20" hidden="1" x14ac:dyDescent="0.35">
      <c r="A4808">
        <f t="shared" si="227"/>
        <v>1021039</v>
      </c>
      <c r="B4808" s="6" t="s">
        <v>1188</v>
      </c>
      <c r="C4808" s="7" t="s">
        <v>553</v>
      </c>
      <c r="D4808" s="7" t="s">
        <v>1097</v>
      </c>
      <c r="E4808" s="7" t="s">
        <v>107</v>
      </c>
      <c r="F4808" s="7" t="s">
        <v>484</v>
      </c>
      <c r="G4808" s="7" t="s">
        <v>1080</v>
      </c>
      <c r="H4808" s="7" t="s">
        <v>1024</v>
      </c>
      <c r="I4808" s="6" t="s">
        <v>11</v>
      </c>
      <c r="J4808" s="1"/>
      <c r="K4808" s="1"/>
      <c r="L4808" s="1"/>
      <c r="M4808" s="1"/>
      <c r="N4808" s="1"/>
      <c r="O4808" s="1"/>
      <c r="P4808" s="1"/>
      <c r="Q4808" s="12">
        <v>9382.3420000000006</v>
      </c>
      <c r="R4808" s="29">
        <f t="shared" ref="R4808:R4871" si="228">+O4808-P4808</f>
        <v>0</v>
      </c>
      <c r="S4808" t="str">
        <f t="shared" ref="S4808:S4871" si="229">IF(R4808&gt;0,"Sobre ingreso",IF(R4808&lt;0,"Pendiente de ingreso","OK"))</f>
        <v>OK</v>
      </c>
      <c r="T4808" s="10">
        <f>IFERROR(VLOOKUP(A4808,[1]!Tabla1[[#All],[Material]:[venta nueva]],38,FALSE),0)</f>
        <v>0</v>
      </c>
    </row>
    <row r="4809" spans="1:20" hidden="1" x14ac:dyDescent="0.35">
      <c r="A4809">
        <f t="shared" si="227"/>
        <v>1021045</v>
      </c>
      <c r="B4809" s="6" t="s">
        <v>1188</v>
      </c>
      <c r="C4809" s="7" t="s">
        <v>553</v>
      </c>
      <c r="D4809" s="7" t="s">
        <v>1097</v>
      </c>
      <c r="E4809" s="7" t="s">
        <v>108</v>
      </c>
      <c r="F4809" s="7" t="s">
        <v>109</v>
      </c>
      <c r="G4809" s="7" t="s">
        <v>1086</v>
      </c>
      <c r="H4809" s="7" t="s">
        <v>1025</v>
      </c>
      <c r="I4809" s="6" t="s">
        <v>12</v>
      </c>
      <c r="J4809" s="1"/>
      <c r="K4809" s="1"/>
      <c r="L4809" s="1"/>
      <c r="M4809" s="1"/>
      <c r="N4809" s="1"/>
      <c r="O4809" s="1"/>
      <c r="P4809" s="1"/>
      <c r="Q4809" s="12">
        <v>22988.993999999999</v>
      </c>
      <c r="R4809" s="29">
        <f t="shared" si="228"/>
        <v>0</v>
      </c>
      <c r="S4809" t="str">
        <f t="shared" si="229"/>
        <v>OK</v>
      </c>
      <c r="T4809" s="10">
        <f>IFERROR(VLOOKUP(A4809,[1]!Tabla1[[#All],[Material]:[venta nueva]],38,FALSE),0)</f>
        <v>0</v>
      </c>
    </row>
    <row r="4810" spans="1:20" hidden="1" x14ac:dyDescent="0.35">
      <c r="A4810">
        <f t="shared" si="227"/>
        <v>1021046</v>
      </c>
      <c r="B4810" s="6" t="s">
        <v>1188</v>
      </c>
      <c r="C4810" s="7" t="s">
        <v>553</v>
      </c>
      <c r="D4810" s="7" t="s">
        <v>1097</v>
      </c>
      <c r="E4810" s="7" t="s">
        <v>110</v>
      </c>
      <c r="F4810" s="7" t="s">
        <v>111</v>
      </c>
      <c r="G4810" s="7" t="s">
        <v>1086</v>
      </c>
      <c r="H4810" s="7" t="s">
        <v>1025</v>
      </c>
      <c r="I4810" s="6" t="s">
        <v>12</v>
      </c>
      <c r="J4810" s="1"/>
      <c r="K4810" s="1"/>
      <c r="L4810" s="1"/>
      <c r="M4810" s="1"/>
      <c r="N4810" s="1"/>
      <c r="O4810" s="1"/>
      <c r="P4810" s="1"/>
      <c r="Q4810" s="12">
        <v>57405.167000000001</v>
      </c>
      <c r="R4810" s="29">
        <f t="shared" si="228"/>
        <v>0</v>
      </c>
      <c r="S4810" t="str">
        <f t="shared" si="229"/>
        <v>OK</v>
      </c>
      <c r="T4810" s="10">
        <f>IFERROR(VLOOKUP(A4810,[1]!Tabla1[[#All],[Material]:[venta nueva]],38,FALSE),0)</f>
        <v>0</v>
      </c>
    </row>
    <row r="4811" spans="1:20" hidden="1" x14ac:dyDescent="0.35">
      <c r="A4811">
        <f t="shared" si="227"/>
        <v>1021077</v>
      </c>
      <c r="B4811" s="6" t="s">
        <v>1188</v>
      </c>
      <c r="C4811" s="7" t="s">
        <v>553</v>
      </c>
      <c r="D4811" s="7" t="s">
        <v>1097</v>
      </c>
      <c r="E4811" s="7" t="s">
        <v>536</v>
      </c>
      <c r="F4811" s="7" t="s">
        <v>243</v>
      </c>
      <c r="G4811" s="7" t="s">
        <v>1078</v>
      </c>
      <c r="H4811" s="7" t="s">
        <v>1009</v>
      </c>
      <c r="I4811" s="6" t="s">
        <v>11</v>
      </c>
      <c r="J4811" s="1"/>
      <c r="K4811" s="1"/>
      <c r="L4811" s="1"/>
      <c r="M4811" s="1"/>
      <c r="N4811" s="1"/>
      <c r="O4811" s="1"/>
      <c r="P4811" s="1"/>
      <c r="Q4811" s="12">
        <v>80881.94</v>
      </c>
      <c r="R4811" s="29">
        <f t="shared" si="228"/>
        <v>0</v>
      </c>
      <c r="S4811" t="str">
        <f t="shared" si="229"/>
        <v>OK</v>
      </c>
      <c r="T4811" s="10">
        <f>IFERROR(VLOOKUP(A4811,[1]!Tabla1[[#All],[Material]:[venta nueva]],38,FALSE),0)</f>
        <v>0</v>
      </c>
    </row>
    <row r="4812" spans="1:20" hidden="1" x14ac:dyDescent="0.35">
      <c r="A4812">
        <f t="shared" si="227"/>
        <v>1021078</v>
      </c>
      <c r="B4812" s="6" t="s">
        <v>1188</v>
      </c>
      <c r="C4812" s="7" t="s">
        <v>553</v>
      </c>
      <c r="D4812" s="7" t="s">
        <v>1097</v>
      </c>
      <c r="E4812" s="7" t="s">
        <v>486</v>
      </c>
      <c r="F4812" s="7" t="s">
        <v>487</v>
      </c>
      <c r="G4812" s="7" t="s">
        <v>1081</v>
      </c>
      <c r="H4812" s="7" t="s">
        <v>1010</v>
      </c>
      <c r="I4812" s="6" t="s">
        <v>11</v>
      </c>
      <c r="J4812" s="1"/>
      <c r="K4812" s="1"/>
      <c r="L4812" s="1"/>
      <c r="M4812" s="1"/>
      <c r="N4812" s="1"/>
      <c r="O4812" s="1"/>
      <c r="P4812" s="1"/>
      <c r="Q4812" s="12">
        <v>93813.535999999993</v>
      </c>
      <c r="R4812" s="29">
        <f t="shared" si="228"/>
        <v>0</v>
      </c>
      <c r="S4812" t="str">
        <f t="shared" si="229"/>
        <v>OK</v>
      </c>
      <c r="T4812" s="10">
        <f>IFERROR(VLOOKUP(A4812,[1]!Tabla1[[#All],[Material]:[venta nueva]],38,FALSE),0)</f>
        <v>0</v>
      </c>
    </row>
    <row r="4813" spans="1:20" hidden="1" x14ac:dyDescent="0.35">
      <c r="A4813">
        <f t="shared" si="227"/>
        <v>1021092</v>
      </c>
      <c r="B4813" s="6" t="s">
        <v>1188</v>
      </c>
      <c r="C4813" s="7" t="s">
        <v>553</v>
      </c>
      <c r="D4813" s="7" t="s">
        <v>1097</v>
      </c>
      <c r="E4813" s="7" t="s">
        <v>116</v>
      </c>
      <c r="F4813" s="7" t="s">
        <v>117</v>
      </c>
      <c r="G4813" s="7" t="s">
        <v>1081</v>
      </c>
      <c r="H4813" s="7" t="s">
        <v>1010</v>
      </c>
      <c r="I4813" s="6" t="s">
        <v>11</v>
      </c>
      <c r="J4813" s="1"/>
      <c r="K4813" s="1"/>
      <c r="L4813" s="1"/>
      <c r="M4813" s="1"/>
      <c r="N4813" s="1"/>
      <c r="O4813" s="1"/>
      <c r="P4813" s="1"/>
      <c r="Q4813" s="12">
        <v>148477.19899999999</v>
      </c>
      <c r="R4813" s="29">
        <f t="shared" si="228"/>
        <v>0</v>
      </c>
      <c r="S4813" t="str">
        <f t="shared" si="229"/>
        <v>OK</v>
      </c>
      <c r="T4813" s="10">
        <f>IFERROR(VLOOKUP(A4813,[1]!Tabla1[[#All],[Material]:[venta nueva]],38,FALSE),0)</f>
        <v>0</v>
      </c>
    </row>
    <row r="4814" spans="1:20" hidden="1" x14ac:dyDescent="0.35">
      <c r="A4814">
        <f t="shared" si="227"/>
        <v>1021101</v>
      </c>
      <c r="B4814" s="6" t="s">
        <v>1188</v>
      </c>
      <c r="C4814" s="7" t="s">
        <v>553</v>
      </c>
      <c r="D4814" s="7" t="s">
        <v>1097</v>
      </c>
      <c r="E4814" s="7" t="s">
        <v>458</v>
      </c>
      <c r="F4814" s="7" t="s">
        <v>459</v>
      </c>
      <c r="G4814" s="7" t="s">
        <v>1069</v>
      </c>
      <c r="H4814" s="7" t="s">
        <v>1026</v>
      </c>
      <c r="I4814" s="6" t="s">
        <v>11</v>
      </c>
      <c r="J4814" s="1"/>
      <c r="K4814" s="1"/>
      <c r="L4814" s="1"/>
      <c r="M4814" s="1"/>
      <c r="N4814" s="1"/>
      <c r="O4814" s="1"/>
      <c r="P4814" s="1"/>
      <c r="Q4814" s="12">
        <v>9256.5959999999995</v>
      </c>
      <c r="R4814" s="29">
        <f t="shared" si="228"/>
        <v>0</v>
      </c>
      <c r="S4814" t="str">
        <f t="shared" si="229"/>
        <v>OK</v>
      </c>
      <c r="T4814" s="10">
        <f>IFERROR(VLOOKUP(A4814,[1]!Tabla1[[#All],[Material]:[venta nueva]],38,FALSE),0)</f>
        <v>0</v>
      </c>
    </row>
    <row r="4815" spans="1:20" hidden="1" x14ac:dyDescent="0.35">
      <c r="A4815">
        <f t="shared" si="227"/>
        <v>1021106</v>
      </c>
      <c r="B4815" s="6" t="s">
        <v>1188</v>
      </c>
      <c r="C4815" s="7" t="s">
        <v>553</v>
      </c>
      <c r="D4815" s="7" t="s">
        <v>1097</v>
      </c>
      <c r="E4815" s="7" t="s">
        <v>120</v>
      </c>
      <c r="F4815" s="7" t="s">
        <v>187</v>
      </c>
      <c r="G4815" s="7" t="s">
        <v>1069</v>
      </c>
      <c r="H4815" s="7" t="s">
        <v>1026</v>
      </c>
      <c r="I4815" s="6" t="s">
        <v>11</v>
      </c>
      <c r="J4815" s="1"/>
      <c r="K4815" s="1"/>
      <c r="L4815" s="1"/>
      <c r="M4815" s="1"/>
      <c r="N4815" s="1"/>
      <c r="O4815" s="1"/>
      <c r="P4815" s="1"/>
      <c r="Q4815" s="12">
        <v>62000.002999999997</v>
      </c>
      <c r="R4815" s="29">
        <f t="shared" si="228"/>
        <v>0</v>
      </c>
      <c r="S4815" t="str">
        <f t="shared" si="229"/>
        <v>OK</v>
      </c>
      <c r="T4815" s="10">
        <f>IFERROR(VLOOKUP(A4815,[1]!Tabla1[[#All],[Material]:[venta nueva]],38,FALSE),0)</f>
        <v>0</v>
      </c>
    </row>
    <row r="4816" spans="1:20" hidden="1" x14ac:dyDescent="0.35">
      <c r="A4816">
        <f t="shared" si="227"/>
        <v>1021111</v>
      </c>
      <c r="B4816" s="6" t="s">
        <v>1188</v>
      </c>
      <c r="C4816" s="7" t="s">
        <v>553</v>
      </c>
      <c r="D4816" s="7" t="s">
        <v>1097</v>
      </c>
      <c r="E4816" s="7" t="s">
        <v>121</v>
      </c>
      <c r="F4816" s="7" t="s">
        <v>122</v>
      </c>
      <c r="G4816" s="7" t="s">
        <v>1078</v>
      </c>
      <c r="H4816" s="7" t="s">
        <v>1027</v>
      </c>
      <c r="I4816" s="6" t="s">
        <v>11</v>
      </c>
      <c r="J4816" s="1"/>
      <c r="K4816" s="1"/>
      <c r="L4816" s="1"/>
      <c r="M4816" s="1"/>
      <c r="N4816" s="1"/>
      <c r="O4816" s="1"/>
      <c r="P4816" s="1"/>
      <c r="Q4816" s="12">
        <v>4400</v>
      </c>
      <c r="R4816" s="29">
        <f t="shared" si="228"/>
        <v>0</v>
      </c>
      <c r="S4816" t="str">
        <f t="shared" si="229"/>
        <v>OK</v>
      </c>
      <c r="T4816" s="10">
        <f>IFERROR(VLOOKUP(A4816,[1]!Tabla1[[#All],[Material]:[venta nueva]],38,FALSE),0)</f>
        <v>0</v>
      </c>
    </row>
    <row r="4817" spans="1:20" hidden="1" x14ac:dyDescent="0.35">
      <c r="A4817">
        <f t="shared" si="227"/>
        <v>1021136</v>
      </c>
      <c r="B4817" s="6" t="s">
        <v>1188</v>
      </c>
      <c r="C4817" s="7" t="s">
        <v>553</v>
      </c>
      <c r="D4817" s="7" t="s">
        <v>1097</v>
      </c>
      <c r="E4817" s="7" t="s">
        <v>125</v>
      </c>
      <c r="F4817" s="7" t="s">
        <v>126</v>
      </c>
      <c r="G4817" s="7" t="s">
        <v>1069</v>
      </c>
      <c r="H4817" s="7" t="s">
        <v>1026</v>
      </c>
      <c r="I4817" s="6" t="s">
        <v>16</v>
      </c>
      <c r="J4817" s="1"/>
      <c r="K4817" s="1"/>
      <c r="L4817" s="1"/>
      <c r="M4817" s="1"/>
      <c r="N4817" s="1"/>
      <c r="O4817" s="1"/>
      <c r="P4817" s="1"/>
      <c r="Q4817" s="12">
        <v>9346.2250000000004</v>
      </c>
      <c r="R4817" s="29">
        <f t="shared" si="228"/>
        <v>0</v>
      </c>
      <c r="S4817" t="str">
        <f t="shared" si="229"/>
        <v>OK</v>
      </c>
      <c r="T4817" s="10">
        <f>IFERROR(VLOOKUP(A4817,[1]!Tabla1[[#All],[Material]:[venta nueva]],38,FALSE),0)</f>
        <v>0</v>
      </c>
    </row>
    <row r="4818" spans="1:20" hidden="1" x14ac:dyDescent="0.35">
      <c r="A4818">
        <f t="shared" si="227"/>
        <v>1021149</v>
      </c>
      <c r="B4818" s="6" t="s">
        <v>1188</v>
      </c>
      <c r="C4818" s="7" t="s">
        <v>553</v>
      </c>
      <c r="D4818" s="7" t="s">
        <v>1097</v>
      </c>
      <c r="E4818" s="7" t="s">
        <v>127</v>
      </c>
      <c r="F4818" s="7" t="s">
        <v>128</v>
      </c>
      <c r="G4818" s="7" t="s">
        <v>1084</v>
      </c>
      <c r="H4818" s="7" t="s">
        <v>1017</v>
      </c>
      <c r="I4818" s="6" t="s">
        <v>12</v>
      </c>
      <c r="J4818" s="1"/>
      <c r="K4818" s="1"/>
      <c r="L4818" s="1"/>
      <c r="M4818" s="1"/>
      <c r="N4818" s="1"/>
      <c r="O4818" s="1"/>
      <c r="P4818" s="1"/>
      <c r="Q4818" s="12">
        <v>43702.474000000002</v>
      </c>
      <c r="R4818" s="29">
        <f t="shared" si="228"/>
        <v>0</v>
      </c>
      <c r="S4818" t="str">
        <f t="shared" si="229"/>
        <v>OK</v>
      </c>
      <c r="T4818" s="10">
        <f>IFERROR(VLOOKUP(A4818,[1]!Tabla1[[#All],[Material]:[venta nueva]],38,FALSE),0)</f>
        <v>0</v>
      </c>
    </row>
    <row r="4819" spans="1:20" hidden="1" x14ac:dyDescent="0.35">
      <c r="A4819">
        <f t="shared" si="227"/>
        <v>1021150</v>
      </c>
      <c r="B4819" s="6" t="s">
        <v>1188</v>
      </c>
      <c r="C4819" s="7" t="s">
        <v>553</v>
      </c>
      <c r="D4819" s="7" t="s">
        <v>1097</v>
      </c>
      <c r="E4819" s="7" t="s">
        <v>129</v>
      </c>
      <c r="F4819" s="7" t="s">
        <v>130</v>
      </c>
      <c r="G4819" s="7" t="s">
        <v>1084</v>
      </c>
      <c r="H4819" s="7" t="s">
        <v>1017</v>
      </c>
      <c r="I4819" s="6" t="s">
        <v>12</v>
      </c>
      <c r="J4819" s="1"/>
      <c r="K4819" s="1"/>
      <c r="L4819" s="1"/>
      <c r="M4819" s="1"/>
      <c r="N4819" s="1"/>
      <c r="O4819" s="1"/>
      <c r="P4819" s="1"/>
      <c r="Q4819" s="12">
        <v>125098.53599999999</v>
      </c>
      <c r="R4819" s="29">
        <f t="shared" si="228"/>
        <v>0</v>
      </c>
      <c r="S4819" t="str">
        <f t="shared" si="229"/>
        <v>OK</v>
      </c>
      <c r="T4819" s="10">
        <f>IFERROR(VLOOKUP(A4819,[1]!Tabla1[[#All],[Material]:[venta nueva]],38,FALSE),0)</f>
        <v>0</v>
      </c>
    </row>
    <row r="4820" spans="1:20" hidden="1" x14ac:dyDescent="0.35">
      <c r="A4820">
        <f t="shared" si="227"/>
        <v>1021151</v>
      </c>
      <c r="B4820" s="6" t="s">
        <v>1188</v>
      </c>
      <c r="C4820" s="7" t="s">
        <v>553</v>
      </c>
      <c r="D4820" s="7" t="s">
        <v>1097</v>
      </c>
      <c r="E4820" s="7" t="s">
        <v>131</v>
      </c>
      <c r="F4820" s="7" t="s">
        <v>132</v>
      </c>
      <c r="G4820" s="7" t="s">
        <v>1084</v>
      </c>
      <c r="H4820" s="7" t="s">
        <v>1028</v>
      </c>
      <c r="I4820" s="6" t="s">
        <v>12</v>
      </c>
      <c r="J4820" s="1"/>
      <c r="K4820" s="1"/>
      <c r="L4820" s="1"/>
      <c r="M4820" s="1"/>
      <c r="N4820" s="1"/>
      <c r="O4820" s="1"/>
      <c r="P4820" s="1"/>
      <c r="Q4820" s="12">
        <v>559.38199999999995</v>
      </c>
      <c r="R4820" s="29">
        <f t="shared" si="228"/>
        <v>0</v>
      </c>
      <c r="S4820" t="str">
        <f t="shared" si="229"/>
        <v>OK</v>
      </c>
      <c r="T4820" s="10">
        <f>IFERROR(VLOOKUP(A4820,[1]!Tabla1[[#All],[Material]:[venta nueva]],38,FALSE),0)</f>
        <v>0</v>
      </c>
    </row>
    <row r="4821" spans="1:20" hidden="1" x14ac:dyDescent="0.35">
      <c r="A4821">
        <f t="shared" si="227"/>
        <v>1021152</v>
      </c>
      <c r="B4821" s="6" t="s">
        <v>1188</v>
      </c>
      <c r="C4821" s="7" t="s">
        <v>553</v>
      </c>
      <c r="D4821" s="7" t="s">
        <v>1097</v>
      </c>
      <c r="E4821" s="7" t="s">
        <v>133</v>
      </c>
      <c r="F4821" s="7" t="s">
        <v>134</v>
      </c>
      <c r="G4821" s="7" t="s">
        <v>1084</v>
      </c>
      <c r="H4821" s="7" t="s">
        <v>1028</v>
      </c>
      <c r="I4821" s="6" t="s">
        <v>12</v>
      </c>
      <c r="J4821" s="1"/>
      <c r="K4821" s="1"/>
      <c r="L4821" s="1"/>
      <c r="M4821" s="1"/>
      <c r="N4821" s="1"/>
      <c r="O4821" s="1"/>
      <c r="P4821" s="1"/>
      <c r="Q4821" s="12">
        <v>53712.006000000001</v>
      </c>
      <c r="R4821" s="29">
        <f t="shared" si="228"/>
        <v>0</v>
      </c>
      <c r="S4821" t="str">
        <f t="shared" si="229"/>
        <v>OK</v>
      </c>
      <c r="T4821" s="10">
        <f>IFERROR(VLOOKUP(A4821,[1]!Tabla1[[#All],[Material]:[venta nueva]],38,FALSE),0)</f>
        <v>0</v>
      </c>
    </row>
    <row r="4822" spans="1:20" hidden="1" x14ac:dyDescent="0.35">
      <c r="A4822">
        <f t="shared" si="227"/>
        <v>1021156</v>
      </c>
      <c r="B4822" s="6" t="s">
        <v>1188</v>
      </c>
      <c r="C4822" s="7" t="s">
        <v>553</v>
      </c>
      <c r="D4822" s="7" t="s">
        <v>1097</v>
      </c>
      <c r="E4822" s="7" t="s">
        <v>135</v>
      </c>
      <c r="F4822" s="7" t="s">
        <v>136</v>
      </c>
      <c r="G4822" s="7" t="s">
        <v>1084</v>
      </c>
      <c r="H4822" s="7" t="s">
        <v>1017</v>
      </c>
      <c r="I4822" s="6" t="s">
        <v>12</v>
      </c>
      <c r="J4822" s="1"/>
      <c r="K4822" s="1"/>
      <c r="L4822" s="1"/>
      <c r="M4822" s="1"/>
      <c r="N4822" s="1"/>
      <c r="O4822" s="1"/>
      <c r="P4822" s="1"/>
      <c r="Q4822" s="12">
        <v>115000.00599999999</v>
      </c>
      <c r="R4822" s="29">
        <f t="shared" si="228"/>
        <v>0</v>
      </c>
      <c r="S4822" t="str">
        <f t="shared" si="229"/>
        <v>OK</v>
      </c>
      <c r="T4822" s="10">
        <f>IFERROR(VLOOKUP(A4822,[1]!Tabla1[[#All],[Material]:[venta nueva]],38,FALSE),0)</f>
        <v>0</v>
      </c>
    </row>
    <row r="4823" spans="1:20" hidden="1" x14ac:dyDescent="0.35">
      <c r="A4823">
        <f t="shared" si="227"/>
        <v>1021187</v>
      </c>
      <c r="B4823" s="6" t="s">
        <v>1188</v>
      </c>
      <c r="C4823" s="7" t="s">
        <v>553</v>
      </c>
      <c r="D4823" s="7" t="s">
        <v>1097</v>
      </c>
      <c r="E4823" s="7" t="s">
        <v>137</v>
      </c>
      <c r="F4823" s="7" t="s">
        <v>138</v>
      </c>
      <c r="G4823" s="7" t="s">
        <v>1080</v>
      </c>
      <c r="H4823" s="7" t="s">
        <v>1029</v>
      </c>
      <c r="I4823" s="6" t="s">
        <v>11</v>
      </c>
      <c r="J4823" s="1"/>
      <c r="K4823" s="1"/>
      <c r="L4823" s="1"/>
      <c r="M4823" s="1"/>
      <c r="N4823" s="1"/>
      <c r="O4823" s="1"/>
      <c r="P4823" s="1"/>
      <c r="Q4823" s="12">
        <v>64689.947</v>
      </c>
      <c r="R4823" s="29">
        <f t="shared" si="228"/>
        <v>0</v>
      </c>
      <c r="S4823" t="str">
        <f t="shared" si="229"/>
        <v>OK</v>
      </c>
      <c r="T4823" s="10">
        <f>IFERROR(VLOOKUP(A4823,[1]!Tabla1[[#All],[Material]:[venta nueva]],38,FALSE),0)</f>
        <v>0</v>
      </c>
    </row>
    <row r="4824" spans="1:20" hidden="1" x14ac:dyDescent="0.35">
      <c r="A4824">
        <f t="shared" si="227"/>
        <v>1021272</v>
      </c>
      <c r="B4824" s="6" t="s">
        <v>1188</v>
      </c>
      <c r="C4824" s="7" t="s">
        <v>553</v>
      </c>
      <c r="D4824" s="7" t="s">
        <v>1097</v>
      </c>
      <c r="E4824" s="7" t="s">
        <v>143</v>
      </c>
      <c r="F4824" s="7" t="s">
        <v>144</v>
      </c>
      <c r="G4824" s="7" t="s">
        <v>1080</v>
      </c>
      <c r="H4824" s="7" t="s">
        <v>1030</v>
      </c>
      <c r="I4824" s="6" t="s">
        <v>10</v>
      </c>
      <c r="J4824" s="1"/>
      <c r="K4824" s="1"/>
      <c r="L4824" s="1"/>
      <c r="M4824" s="1"/>
      <c r="N4824" s="1"/>
      <c r="O4824" s="1"/>
      <c r="P4824" s="1"/>
      <c r="Q4824" s="12">
        <v>195016.14</v>
      </c>
      <c r="R4824" s="29">
        <f t="shared" si="228"/>
        <v>0</v>
      </c>
      <c r="S4824" t="str">
        <f t="shared" si="229"/>
        <v>OK</v>
      </c>
      <c r="T4824" s="10">
        <f>IFERROR(VLOOKUP(A4824,[1]!Tabla1[[#All],[Material]:[venta nueva]],38,FALSE),0)</f>
        <v>0</v>
      </c>
    </row>
    <row r="4825" spans="1:20" hidden="1" x14ac:dyDescent="0.35">
      <c r="A4825">
        <f t="shared" si="227"/>
        <v>1021279</v>
      </c>
      <c r="B4825" s="6" t="s">
        <v>1188</v>
      </c>
      <c r="C4825" s="7" t="s">
        <v>553</v>
      </c>
      <c r="D4825" s="7" t="s">
        <v>1097</v>
      </c>
      <c r="E4825" s="7" t="s">
        <v>1252</v>
      </c>
      <c r="F4825" s="7" t="s">
        <v>357</v>
      </c>
      <c r="G4825" s="7" t="s">
        <v>1084</v>
      </c>
      <c r="H4825" s="7" t="s">
        <v>1017</v>
      </c>
      <c r="I4825" s="6" t="s">
        <v>11</v>
      </c>
      <c r="J4825" s="1"/>
      <c r="K4825" s="1"/>
      <c r="L4825" s="1"/>
      <c r="M4825" s="1"/>
      <c r="N4825" s="1"/>
      <c r="O4825" s="1"/>
      <c r="P4825" s="1"/>
      <c r="Q4825" s="12">
        <v>24000.001</v>
      </c>
      <c r="R4825" s="29">
        <f t="shared" si="228"/>
        <v>0</v>
      </c>
      <c r="S4825" t="str">
        <f t="shared" si="229"/>
        <v>OK</v>
      </c>
      <c r="T4825" s="10">
        <f>IFERROR(VLOOKUP(A4825,[1]!Tabla1[[#All],[Material]:[venta nueva]],38,FALSE),0)</f>
        <v>0</v>
      </c>
    </row>
    <row r="4826" spans="1:20" hidden="1" x14ac:dyDescent="0.35">
      <c r="A4826">
        <f t="shared" si="227"/>
        <v>1021385</v>
      </c>
      <c r="B4826" s="6" t="s">
        <v>1188</v>
      </c>
      <c r="C4826" s="7" t="s">
        <v>553</v>
      </c>
      <c r="D4826" s="7" t="s">
        <v>1097</v>
      </c>
      <c r="E4826" s="7" t="s">
        <v>147</v>
      </c>
      <c r="F4826" s="7" t="s">
        <v>148</v>
      </c>
      <c r="G4826" s="7" t="s">
        <v>1080</v>
      </c>
      <c r="H4826" s="7" t="s">
        <v>1031</v>
      </c>
      <c r="I4826" s="6" t="s">
        <v>11</v>
      </c>
      <c r="J4826" s="1"/>
      <c r="K4826" s="1"/>
      <c r="L4826" s="1"/>
      <c r="M4826" s="1"/>
      <c r="N4826" s="1"/>
      <c r="O4826" s="1"/>
      <c r="P4826" s="1"/>
      <c r="Q4826" s="12">
        <v>96000.4</v>
      </c>
      <c r="R4826" s="29">
        <f t="shared" si="228"/>
        <v>0</v>
      </c>
      <c r="S4826" t="str">
        <f t="shared" si="229"/>
        <v>OK</v>
      </c>
      <c r="T4826" s="10">
        <f>IFERROR(VLOOKUP(A4826,[1]!Tabla1[[#All],[Material]:[venta nueva]],38,FALSE),0)</f>
        <v>0</v>
      </c>
    </row>
    <row r="4827" spans="1:20" hidden="1" x14ac:dyDescent="0.35">
      <c r="A4827">
        <f t="shared" si="227"/>
        <v>1021433</v>
      </c>
      <c r="B4827" s="6" t="s">
        <v>1188</v>
      </c>
      <c r="C4827" s="7" t="s">
        <v>553</v>
      </c>
      <c r="D4827" s="7" t="s">
        <v>1097</v>
      </c>
      <c r="E4827" s="7" t="s">
        <v>555</v>
      </c>
      <c r="F4827" s="7" t="s">
        <v>149</v>
      </c>
      <c r="G4827" s="7" t="s">
        <v>1076</v>
      </c>
      <c r="H4827" s="7" t="s">
        <v>1022</v>
      </c>
      <c r="I4827" s="6" t="s">
        <v>9</v>
      </c>
      <c r="J4827" s="1"/>
      <c r="K4827" s="1"/>
      <c r="L4827" s="1"/>
      <c r="M4827" s="1"/>
      <c r="N4827" s="1"/>
      <c r="O4827" s="1"/>
      <c r="P4827" s="1"/>
      <c r="Q4827" s="12">
        <v>9767.9089999999997</v>
      </c>
      <c r="R4827" s="29">
        <f t="shared" si="228"/>
        <v>0</v>
      </c>
      <c r="S4827" t="str">
        <f t="shared" si="229"/>
        <v>OK</v>
      </c>
      <c r="T4827" s="10">
        <f>IFERROR(VLOOKUP(A4827,[1]!Tabla1[[#All],[Material]:[venta nueva]],38,FALSE),0)</f>
        <v>0</v>
      </c>
    </row>
    <row r="4828" spans="1:20" hidden="1" x14ac:dyDescent="0.35">
      <c r="A4828">
        <f t="shared" si="227"/>
        <v>1021470</v>
      </c>
      <c r="B4828" s="6" t="s">
        <v>1188</v>
      </c>
      <c r="C4828" s="7" t="s">
        <v>553</v>
      </c>
      <c r="D4828" s="7" t="s">
        <v>1097</v>
      </c>
      <c r="E4828" s="7" t="s">
        <v>152</v>
      </c>
      <c r="F4828" s="7" t="s">
        <v>153</v>
      </c>
      <c r="G4828" s="7" t="s">
        <v>1086</v>
      </c>
      <c r="H4828" s="7" t="s">
        <v>1025</v>
      </c>
      <c r="I4828" s="6" t="s">
        <v>12</v>
      </c>
      <c r="J4828" s="1"/>
      <c r="K4828" s="1"/>
      <c r="L4828" s="1"/>
      <c r="M4828" s="1"/>
      <c r="N4828" s="1"/>
      <c r="O4828" s="1"/>
      <c r="P4828" s="1"/>
      <c r="Q4828" s="12">
        <v>21292.129000000001</v>
      </c>
      <c r="R4828" s="29">
        <f t="shared" si="228"/>
        <v>0</v>
      </c>
      <c r="S4828" t="str">
        <f t="shared" si="229"/>
        <v>OK</v>
      </c>
      <c r="T4828" s="10">
        <f>IFERROR(VLOOKUP(A4828,[1]!Tabla1[[#All],[Material]:[venta nueva]],38,FALSE),0)</f>
        <v>0</v>
      </c>
    </row>
    <row r="4829" spans="1:20" hidden="1" x14ac:dyDescent="0.35">
      <c r="A4829">
        <f t="shared" si="227"/>
        <v>1021538</v>
      </c>
      <c r="B4829" s="6" t="s">
        <v>1188</v>
      </c>
      <c r="C4829" s="7" t="s">
        <v>553</v>
      </c>
      <c r="D4829" s="7" t="s">
        <v>1097</v>
      </c>
      <c r="E4829" s="7" t="s">
        <v>158</v>
      </c>
      <c r="F4829" s="7" t="s">
        <v>159</v>
      </c>
      <c r="G4829" s="7" t="s">
        <v>1082</v>
      </c>
      <c r="H4829" s="7" t="s">
        <v>1013</v>
      </c>
      <c r="I4829" s="6" t="s">
        <v>8</v>
      </c>
      <c r="J4829" s="1"/>
      <c r="K4829" s="1"/>
      <c r="L4829" s="1"/>
      <c r="M4829" s="1"/>
      <c r="N4829" s="1"/>
      <c r="O4829" s="1"/>
      <c r="P4829" s="1"/>
      <c r="Q4829" s="12">
        <v>178264.36900000001</v>
      </c>
      <c r="R4829" s="29">
        <f t="shared" si="228"/>
        <v>0</v>
      </c>
      <c r="S4829" t="str">
        <f t="shared" si="229"/>
        <v>OK</v>
      </c>
      <c r="T4829" s="10">
        <f>IFERROR(VLOOKUP(A4829,[1]!Tabla1[[#All],[Material]:[venta nueva]],38,FALSE),0)</f>
        <v>0</v>
      </c>
    </row>
    <row r="4830" spans="1:20" hidden="1" x14ac:dyDescent="0.35">
      <c r="A4830">
        <f t="shared" si="227"/>
        <v>1021539</v>
      </c>
      <c r="B4830" s="6" t="s">
        <v>1188</v>
      </c>
      <c r="C4830" s="7" t="s">
        <v>553</v>
      </c>
      <c r="D4830" s="7" t="s">
        <v>1097</v>
      </c>
      <c r="E4830" s="7" t="s">
        <v>554</v>
      </c>
      <c r="F4830" s="7" t="s">
        <v>160</v>
      </c>
      <c r="G4830" s="7" t="s">
        <v>1082</v>
      </c>
      <c r="H4830" s="7" t="s">
        <v>1013</v>
      </c>
      <c r="I4830" s="6" t="s">
        <v>8</v>
      </c>
      <c r="J4830" s="1"/>
      <c r="K4830" s="1"/>
      <c r="L4830" s="1"/>
      <c r="M4830" s="1"/>
      <c r="N4830" s="1"/>
      <c r="O4830" s="1"/>
      <c r="P4830" s="1"/>
      <c r="Q4830" s="12">
        <v>1000.002</v>
      </c>
      <c r="R4830" s="29">
        <f t="shared" si="228"/>
        <v>0</v>
      </c>
      <c r="S4830" t="str">
        <f t="shared" si="229"/>
        <v>OK</v>
      </c>
      <c r="T4830" s="10">
        <f>IFERROR(VLOOKUP(A4830,[1]!Tabla1[[#All],[Material]:[venta nueva]],38,FALSE),0)</f>
        <v>0</v>
      </c>
    </row>
    <row r="4831" spans="1:20" hidden="1" x14ac:dyDescent="0.35">
      <c r="A4831">
        <f t="shared" si="227"/>
        <v>1021555</v>
      </c>
      <c r="B4831" s="6" t="s">
        <v>1188</v>
      </c>
      <c r="C4831" s="7" t="s">
        <v>553</v>
      </c>
      <c r="D4831" s="7" t="s">
        <v>1097</v>
      </c>
      <c r="E4831" s="7" t="s">
        <v>163</v>
      </c>
      <c r="F4831" s="7" t="s">
        <v>164</v>
      </c>
      <c r="G4831" s="7" t="s">
        <v>1078</v>
      </c>
      <c r="H4831" s="7" t="s">
        <v>1009</v>
      </c>
      <c r="I4831" s="6" t="s">
        <v>10</v>
      </c>
      <c r="J4831" s="1"/>
      <c r="K4831" s="1"/>
      <c r="L4831" s="1"/>
      <c r="M4831" s="1"/>
      <c r="N4831" s="1"/>
      <c r="O4831" s="1"/>
      <c r="P4831" s="1"/>
      <c r="Q4831" s="12">
        <v>71793.925000000003</v>
      </c>
      <c r="R4831" s="29">
        <f t="shared" si="228"/>
        <v>0</v>
      </c>
      <c r="S4831" t="str">
        <f t="shared" si="229"/>
        <v>OK</v>
      </c>
      <c r="T4831" s="10">
        <f>IFERROR(VLOOKUP(A4831,[1]!Tabla1[[#All],[Material]:[venta nueva]],38,FALSE),0)</f>
        <v>0</v>
      </c>
    </row>
    <row r="4832" spans="1:20" hidden="1" x14ac:dyDescent="0.35">
      <c r="A4832">
        <f t="shared" si="227"/>
        <v>1021596</v>
      </c>
      <c r="B4832" s="6" t="s">
        <v>1188</v>
      </c>
      <c r="C4832" s="7" t="s">
        <v>553</v>
      </c>
      <c r="D4832" s="7" t="s">
        <v>1097</v>
      </c>
      <c r="E4832" s="7" t="s">
        <v>508</v>
      </c>
      <c r="F4832" s="7" t="s">
        <v>148</v>
      </c>
      <c r="G4832" s="7" t="s">
        <v>1080</v>
      </c>
      <c r="H4832" s="7" t="s">
        <v>1031</v>
      </c>
      <c r="I4832" s="6" t="s">
        <v>10</v>
      </c>
      <c r="J4832" s="1"/>
      <c r="K4832" s="1"/>
      <c r="L4832" s="1"/>
      <c r="M4832" s="1"/>
      <c r="N4832" s="1"/>
      <c r="O4832" s="1"/>
      <c r="P4832" s="1"/>
      <c r="Q4832" s="12">
        <v>8661.5499999999993</v>
      </c>
      <c r="R4832" s="29">
        <f t="shared" si="228"/>
        <v>0</v>
      </c>
      <c r="S4832" t="str">
        <f t="shared" si="229"/>
        <v>OK</v>
      </c>
      <c r="T4832" s="10">
        <f>IFERROR(VLOOKUP(A4832,[1]!Tabla1[[#All],[Material]:[venta nueva]],38,FALSE),0)</f>
        <v>0</v>
      </c>
    </row>
    <row r="4833" spans="1:20" hidden="1" x14ac:dyDescent="0.35">
      <c r="A4833">
        <f t="shared" si="227"/>
        <v>1021603</v>
      </c>
      <c r="B4833" s="6" t="s">
        <v>1188</v>
      </c>
      <c r="C4833" s="7" t="s">
        <v>553</v>
      </c>
      <c r="D4833" s="7" t="s">
        <v>1097</v>
      </c>
      <c r="E4833" s="7" t="s">
        <v>165</v>
      </c>
      <c r="F4833" s="7" t="s">
        <v>166</v>
      </c>
      <c r="G4833" s="7" t="s">
        <v>1075</v>
      </c>
      <c r="H4833" s="7" t="s">
        <v>1003</v>
      </c>
      <c r="I4833" s="6" t="s">
        <v>16</v>
      </c>
      <c r="J4833" s="1"/>
      <c r="K4833" s="1"/>
      <c r="L4833" s="1"/>
      <c r="M4833" s="1"/>
      <c r="N4833" s="1"/>
      <c r="O4833" s="1"/>
      <c r="P4833" s="1"/>
      <c r="Q4833" s="12">
        <v>6435.3890000000001</v>
      </c>
      <c r="R4833" s="29">
        <f t="shared" si="228"/>
        <v>0</v>
      </c>
      <c r="S4833" t="str">
        <f t="shared" si="229"/>
        <v>OK</v>
      </c>
      <c r="T4833" s="10">
        <f>IFERROR(VLOOKUP(A4833,[1]!Tabla1[[#All],[Material]:[venta nueva]],38,FALSE),0)</f>
        <v>0</v>
      </c>
    </row>
    <row r="4834" spans="1:20" hidden="1" x14ac:dyDescent="0.35">
      <c r="A4834">
        <f t="shared" si="227"/>
        <v>1021731</v>
      </c>
      <c r="B4834" s="6" t="s">
        <v>1188</v>
      </c>
      <c r="C4834" s="7" t="s">
        <v>553</v>
      </c>
      <c r="D4834" s="7" t="s">
        <v>1097</v>
      </c>
      <c r="E4834" s="7" t="s">
        <v>174</v>
      </c>
      <c r="F4834" s="7" t="s">
        <v>175</v>
      </c>
      <c r="G4834" s="7" t="s">
        <v>1086</v>
      </c>
      <c r="H4834" s="7" t="s">
        <v>1025</v>
      </c>
      <c r="I4834" s="6" t="s">
        <v>14</v>
      </c>
      <c r="J4834" s="1"/>
      <c r="K4834" s="1"/>
      <c r="L4834" s="1"/>
      <c r="M4834" s="1"/>
      <c r="N4834" s="1"/>
      <c r="O4834" s="1"/>
      <c r="P4834" s="1"/>
      <c r="Q4834" s="12">
        <v>221447.20199999999</v>
      </c>
      <c r="R4834" s="29">
        <f t="shared" si="228"/>
        <v>0</v>
      </c>
      <c r="S4834" t="str">
        <f t="shared" si="229"/>
        <v>OK</v>
      </c>
      <c r="T4834" s="10">
        <f>IFERROR(VLOOKUP(A4834,[1]!Tabla1[[#All],[Material]:[venta nueva]],38,FALSE),0)</f>
        <v>0</v>
      </c>
    </row>
    <row r="4835" spans="1:20" hidden="1" x14ac:dyDescent="0.35">
      <c r="A4835">
        <f t="shared" si="227"/>
        <v>1021732</v>
      </c>
      <c r="B4835" s="6" t="s">
        <v>1188</v>
      </c>
      <c r="C4835" s="7" t="s">
        <v>553</v>
      </c>
      <c r="D4835" s="7" t="s">
        <v>1097</v>
      </c>
      <c r="E4835" s="7" t="s">
        <v>176</v>
      </c>
      <c r="F4835" s="7" t="s">
        <v>177</v>
      </c>
      <c r="G4835" s="7" t="s">
        <v>1084</v>
      </c>
      <c r="H4835" s="7" t="s">
        <v>1032</v>
      </c>
      <c r="I4835" s="6" t="s">
        <v>14</v>
      </c>
      <c r="J4835" s="1"/>
      <c r="K4835" s="1"/>
      <c r="L4835" s="1"/>
      <c r="M4835" s="1"/>
      <c r="N4835" s="1"/>
      <c r="O4835" s="1"/>
      <c r="P4835" s="1"/>
      <c r="Q4835" s="12">
        <v>303355.31800000003</v>
      </c>
      <c r="R4835" s="29">
        <f t="shared" si="228"/>
        <v>0</v>
      </c>
      <c r="S4835" t="str">
        <f t="shared" si="229"/>
        <v>OK</v>
      </c>
      <c r="T4835" s="10">
        <f>IFERROR(VLOOKUP(A4835,[1]!Tabla1[[#All],[Material]:[venta nueva]],38,FALSE),0)</f>
        <v>0</v>
      </c>
    </row>
    <row r="4836" spans="1:20" hidden="1" x14ac:dyDescent="0.35">
      <c r="A4836">
        <f t="shared" si="227"/>
        <v>1021733</v>
      </c>
      <c r="B4836" s="6" t="s">
        <v>1188</v>
      </c>
      <c r="C4836" s="7" t="s">
        <v>553</v>
      </c>
      <c r="D4836" s="7" t="s">
        <v>1097</v>
      </c>
      <c r="E4836" s="7" t="s">
        <v>178</v>
      </c>
      <c r="F4836" s="7" t="s">
        <v>149</v>
      </c>
      <c r="G4836" s="7" t="s">
        <v>1076</v>
      </c>
      <c r="H4836" s="7" t="s">
        <v>1022</v>
      </c>
      <c r="I4836" s="6" t="s">
        <v>14</v>
      </c>
      <c r="J4836" s="1"/>
      <c r="K4836" s="1"/>
      <c r="L4836" s="1"/>
      <c r="M4836" s="1"/>
      <c r="N4836" s="1"/>
      <c r="O4836" s="1"/>
      <c r="P4836" s="1"/>
      <c r="Q4836" s="12">
        <v>36285.317999999999</v>
      </c>
      <c r="R4836" s="29">
        <f t="shared" si="228"/>
        <v>0</v>
      </c>
      <c r="S4836" t="str">
        <f t="shared" si="229"/>
        <v>OK</v>
      </c>
      <c r="T4836" s="10">
        <f>IFERROR(VLOOKUP(A4836,[1]!Tabla1[[#All],[Material]:[venta nueva]],38,FALSE),0)</f>
        <v>0</v>
      </c>
    </row>
    <row r="4837" spans="1:20" hidden="1" x14ac:dyDescent="0.35">
      <c r="A4837">
        <f t="shared" si="227"/>
        <v>1021735</v>
      </c>
      <c r="B4837" s="6" t="s">
        <v>1188</v>
      </c>
      <c r="C4837" s="7" t="s">
        <v>553</v>
      </c>
      <c r="D4837" s="7" t="s">
        <v>1097</v>
      </c>
      <c r="E4837" s="7" t="s">
        <v>179</v>
      </c>
      <c r="F4837" s="7" t="s">
        <v>180</v>
      </c>
      <c r="G4837" s="7" t="s">
        <v>1069</v>
      </c>
      <c r="H4837" s="7" t="s">
        <v>1033</v>
      </c>
      <c r="I4837" s="6" t="s">
        <v>14</v>
      </c>
      <c r="J4837" s="1"/>
      <c r="K4837" s="1"/>
      <c r="L4837" s="1"/>
      <c r="M4837" s="1"/>
      <c r="N4837" s="1"/>
      <c r="O4837" s="1"/>
      <c r="P4837" s="1"/>
      <c r="Q4837" s="12">
        <v>153918.576</v>
      </c>
      <c r="R4837" s="29">
        <f t="shared" si="228"/>
        <v>0</v>
      </c>
      <c r="S4837" t="str">
        <f t="shared" si="229"/>
        <v>OK</v>
      </c>
      <c r="T4837" s="10">
        <f>IFERROR(VLOOKUP(A4837,[1]!Tabla1[[#All],[Material]:[venta nueva]],38,FALSE),0)</f>
        <v>0</v>
      </c>
    </row>
    <row r="4838" spans="1:20" hidden="1" x14ac:dyDescent="0.35">
      <c r="A4838">
        <f t="shared" si="227"/>
        <v>1021737</v>
      </c>
      <c r="B4838" s="6" t="s">
        <v>1188</v>
      </c>
      <c r="C4838" s="7" t="s">
        <v>553</v>
      </c>
      <c r="D4838" s="7" t="s">
        <v>1097</v>
      </c>
      <c r="E4838" s="7" t="s">
        <v>181</v>
      </c>
      <c r="F4838" s="7" t="s">
        <v>182</v>
      </c>
      <c r="G4838" s="7" t="s">
        <v>1069</v>
      </c>
      <c r="H4838" s="7" t="s">
        <v>1033</v>
      </c>
      <c r="I4838" s="6" t="s">
        <v>14</v>
      </c>
      <c r="J4838" s="1"/>
      <c r="K4838" s="1"/>
      <c r="L4838" s="1"/>
      <c r="M4838" s="1"/>
      <c r="N4838" s="1"/>
      <c r="O4838" s="1"/>
      <c r="P4838" s="1"/>
      <c r="Q4838" s="12">
        <v>12587.473</v>
      </c>
      <c r="R4838" s="29">
        <f t="shared" si="228"/>
        <v>0</v>
      </c>
      <c r="S4838" t="str">
        <f t="shared" si="229"/>
        <v>OK</v>
      </c>
      <c r="T4838" s="10">
        <f>IFERROR(VLOOKUP(A4838,[1]!Tabla1[[#All],[Material]:[venta nueva]],38,FALSE),0)</f>
        <v>0</v>
      </c>
    </row>
    <row r="4839" spans="1:20" hidden="1" x14ac:dyDescent="0.35">
      <c r="A4839">
        <f t="shared" si="227"/>
        <v>1021738</v>
      </c>
      <c r="B4839" s="6" t="s">
        <v>1188</v>
      </c>
      <c r="C4839" s="7" t="s">
        <v>553</v>
      </c>
      <c r="D4839" s="7" t="s">
        <v>1097</v>
      </c>
      <c r="E4839" s="7" t="s">
        <v>183</v>
      </c>
      <c r="F4839" s="7" t="s">
        <v>184</v>
      </c>
      <c r="G4839" s="7" t="s">
        <v>1069</v>
      </c>
      <c r="H4839" s="7" t="s">
        <v>1033</v>
      </c>
      <c r="I4839" s="6" t="s">
        <v>14</v>
      </c>
      <c r="J4839" s="1"/>
      <c r="K4839" s="1"/>
      <c r="L4839" s="1"/>
      <c r="M4839" s="1"/>
      <c r="N4839" s="1"/>
      <c r="O4839" s="1"/>
      <c r="P4839" s="1"/>
      <c r="Q4839" s="12">
        <v>95385.100999999995</v>
      </c>
      <c r="R4839" s="29">
        <f t="shared" si="228"/>
        <v>0</v>
      </c>
      <c r="S4839" t="str">
        <f t="shared" si="229"/>
        <v>OK</v>
      </c>
      <c r="T4839" s="10">
        <f>IFERROR(VLOOKUP(A4839,[1]!Tabla1[[#All],[Material]:[venta nueva]],38,FALSE),0)</f>
        <v>0</v>
      </c>
    </row>
    <row r="4840" spans="1:20" hidden="1" x14ac:dyDescent="0.35">
      <c r="A4840">
        <f t="shared" si="227"/>
        <v>1021766</v>
      </c>
      <c r="B4840" s="6" t="s">
        <v>1188</v>
      </c>
      <c r="C4840" s="7" t="s">
        <v>553</v>
      </c>
      <c r="D4840" s="7" t="s">
        <v>1097</v>
      </c>
      <c r="E4840" s="7" t="s">
        <v>189</v>
      </c>
      <c r="F4840" s="7" t="s">
        <v>190</v>
      </c>
      <c r="G4840" s="7" t="s">
        <v>1084</v>
      </c>
      <c r="H4840" s="7" t="s">
        <v>1028</v>
      </c>
      <c r="I4840" s="6" t="s">
        <v>14</v>
      </c>
      <c r="J4840" s="1"/>
      <c r="K4840" s="1"/>
      <c r="L4840" s="1"/>
      <c r="M4840" s="1"/>
      <c r="N4840" s="1"/>
      <c r="O4840" s="1"/>
      <c r="P4840" s="1"/>
      <c r="Q4840" s="12">
        <v>279214.864</v>
      </c>
      <c r="R4840" s="29">
        <f t="shared" si="228"/>
        <v>0</v>
      </c>
      <c r="S4840" t="str">
        <f t="shared" si="229"/>
        <v>OK</v>
      </c>
      <c r="T4840" s="10">
        <f>IFERROR(VLOOKUP(A4840,[1]!Tabla1[[#All],[Material]:[venta nueva]],38,FALSE),0)</f>
        <v>0</v>
      </c>
    </row>
    <row r="4841" spans="1:20" hidden="1" x14ac:dyDescent="0.35">
      <c r="A4841">
        <f t="shared" si="227"/>
        <v>1021767</v>
      </c>
      <c r="B4841" s="6" t="s">
        <v>1188</v>
      </c>
      <c r="C4841" s="7" t="s">
        <v>553</v>
      </c>
      <c r="D4841" s="7" t="s">
        <v>1097</v>
      </c>
      <c r="E4841" s="7" t="s">
        <v>191</v>
      </c>
      <c r="F4841" s="7" t="s">
        <v>192</v>
      </c>
      <c r="G4841" s="7" t="s">
        <v>1084</v>
      </c>
      <c r="H4841" s="7" t="s">
        <v>1017</v>
      </c>
      <c r="I4841" s="6" t="s">
        <v>14</v>
      </c>
      <c r="J4841" s="1"/>
      <c r="K4841" s="1"/>
      <c r="L4841" s="1"/>
      <c r="M4841" s="1"/>
      <c r="N4841" s="1"/>
      <c r="O4841" s="1"/>
      <c r="P4841" s="1"/>
      <c r="Q4841" s="12">
        <v>323364.22100000002</v>
      </c>
      <c r="R4841" s="29">
        <f t="shared" si="228"/>
        <v>0</v>
      </c>
      <c r="S4841" t="str">
        <f t="shared" si="229"/>
        <v>OK</v>
      </c>
      <c r="T4841" s="10">
        <f>IFERROR(VLOOKUP(A4841,[1]!Tabla1[[#All],[Material]:[venta nueva]],38,FALSE),0)</f>
        <v>0</v>
      </c>
    </row>
    <row r="4842" spans="1:20" hidden="1" x14ac:dyDescent="0.35">
      <c r="A4842">
        <f t="shared" si="227"/>
        <v>1021774</v>
      </c>
      <c r="B4842" s="6" t="s">
        <v>1188</v>
      </c>
      <c r="C4842" s="7" t="s">
        <v>553</v>
      </c>
      <c r="D4842" s="7" t="s">
        <v>1097</v>
      </c>
      <c r="E4842" s="7" t="s">
        <v>193</v>
      </c>
      <c r="F4842" s="7" t="s">
        <v>194</v>
      </c>
      <c r="G4842" s="7" t="s">
        <v>1084</v>
      </c>
      <c r="H4842" s="7" t="s">
        <v>1028</v>
      </c>
      <c r="I4842" s="6" t="s">
        <v>14</v>
      </c>
      <c r="J4842" s="1"/>
      <c r="K4842" s="1"/>
      <c r="L4842" s="1"/>
      <c r="M4842" s="1"/>
      <c r="N4842" s="1"/>
      <c r="O4842" s="1"/>
      <c r="P4842" s="1"/>
      <c r="Q4842" s="12">
        <v>78069.37</v>
      </c>
      <c r="R4842" s="29">
        <f t="shared" si="228"/>
        <v>0</v>
      </c>
      <c r="S4842" t="str">
        <f t="shared" si="229"/>
        <v>OK</v>
      </c>
      <c r="T4842" s="10">
        <f>IFERROR(VLOOKUP(A4842,[1]!Tabla1[[#All],[Material]:[venta nueva]],38,FALSE),0)</f>
        <v>0</v>
      </c>
    </row>
    <row r="4843" spans="1:20" hidden="1" x14ac:dyDescent="0.35">
      <c r="A4843">
        <f t="shared" si="227"/>
        <v>1021864</v>
      </c>
      <c r="B4843" s="6" t="s">
        <v>1188</v>
      </c>
      <c r="C4843" s="7" t="s">
        <v>553</v>
      </c>
      <c r="D4843" s="7" t="s">
        <v>1097</v>
      </c>
      <c r="E4843" s="7" t="s">
        <v>195</v>
      </c>
      <c r="F4843" s="7" t="s">
        <v>196</v>
      </c>
      <c r="G4843" s="7" t="s">
        <v>1080</v>
      </c>
      <c r="H4843" s="7" t="s">
        <v>1024</v>
      </c>
      <c r="I4843" s="6" t="s">
        <v>13</v>
      </c>
      <c r="J4843" s="1"/>
      <c r="K4843" s="1"/>
      <c r="L4843" s="1"/>
      <c r="M4843" s="1"/>
      <c r="N4843" s="1"/>
      <c r="O4843" s="1"/>
      <c r="P4843" s="1"/>
      <c r="Q4843" s="12">
        <v>96886.910999999993</v>
      </c>
      <c r="R4843" s="29">
        <f t="shared" si="228"/>
        <v>0</v>
      </c>
      <c r="S4843" t="str">
        <f t="shared" si="229"/>
        <v>OK</v>
      </c>
      <c r="T4843" s="10">
        <f>IFERROR(VLOOKUP(A4843,[1]!Tabla1[[#All],[Material]:[venta nueva]],38,FALSE),0)</f>
        <v>0</v>
      </c>
    </row>
    <row r="4844" spans="1:20" hidden="1" x14ac:dyDescent="0.35">
      <c r="A4844">
        <f t="shared" si="227"/>
        <v>1021868</v>
      </c>
      <c r="B4844" s="6" t="s">
        <v>1188</v>
      </c>
      <c r="C4844" s="7" t="s">
        <v>553</v>
      </c>
      <c r="D4844" s="7" t="s">
        <v>1097</v>
      </c>
      <c r="E4844" s="7" t="s">
        <v>556</v>
      </c>
      <c r="F4844" s="7" t="s">
        <v>557</v>
      </c>
      <c r="G4844" s="7" t="s">
        <v>1076</v>
      </c>
      <c r="H4844" s="7" t="s">
        <v>1004</v>
      </c>
      <c r="I4844" s="6" t="s">
        <v>11</v>
      </c>
      <c r="J4844" s="1"/>
      <c r="K4844" s="1"/>
      <c r="L4844" s="1"/>
      <c r="M4844" s="1"/>
      <c r="N4844" s="1"/>
      <c r="O4844" s="1"/>
      <c r="P4844" s="1"/>
      <c r="Q4844" s="12">
        <v>48000</v>
      </c>
      <c r="R4844" s="29">
        <f t="shared" si="228"/>
        <v>0</v>
      </c>
      <c r="S4844" t="str">
        <f t="shared" si="229"/>
        <v>OK</v>
      </c>
      <c r="T4844" s="10">
        <f>IFERROR(VLOOKUP(A4844,[1]!Tabla1[[#All],[Material]:[venta nueva]],38,FALSE),0)</f>
        <v>0</v>
      </c>
    </row>
    <row r="4845" spans="1:20" hidden="1" x14ac:dyDescent="0.35">
      <c r="A4845">
        <f t="shared" si="227"/>
        <v>1021922</v>
      </c>
      <c r="B4845" s="6" t="s">
        <v>1188</v>
      </c>
      <c r="C4845" s="7" t="s">
        <v>553</v>
      </c>
      <c r="D4845" s="7" t="s">
        <v>1097</v>
      </c>
      <c r="E4845" s="7" t="s">
        <v>201</v>
      </c>
      <c r="F4845" s="7" t="s">
        <v>78</v>
      </c>
      <c r="G4845" s="7" t="s">
        <v>985</v>
      </c>
      <c r="H4845" s="7" t="s">
        <v>1012</v>
      </c>
      <c r="I4845" s="6" t="s">
        <v>15</v>
      </c>
      <c r="J4845" s="1"/>
      <c r="K4845" s="1"/>
      <c r="L4845" s="1"/>
      <c r="M4845" s="1"/>
      <c r="N4845" s="1"/>
      <c r="O4845" s="1"/>
      <c r="P4845" s="1"/>
      <c r="Q4845" s="12">
        <v>1999.9970000000001</v>
      </c>
      <c r="R4845" s="29">
        <f t="shared" si="228"/>
        <v>0</v>
      </c>
      <c r="S4845" t="str">
        <f t="shared" si="229"/>
        <v>OK</v>
      </c>
      <c r="T4845" s="10">
        <f>IFERROR(VLOOKUP(A4845,[1]!Tabla1[[#All],[Material]:[venta nueva]],38,FALSE),0)</f>
        <v>0</v>
      </c>
    </row>
    <row r="4846" spans="1:20" hidden="1" x14ac:dyDescent="0.35">
      <c r="A4846">
        <f t="shared" si="227"/>
        <v>1021924</v>
      </c>
      <c r="B4846" s="6" t="s">
        <v>1188</v>
      </c>
      <c r="C4846" s="7" t="s">
        <v>553</v>
      </c>
      <c r="D4846" s="7" t="s">
        <v>1097</v>
      </c>
      <c r="E4846" s="7" t="s">
        <v>202</v>
      </c>
      <c r="F4846" s="7" t="s">
        <v>203</v>
      </c>
      <c r="G4846" s="7" t="s">
        <v>1075</v>
      </c>
      <c r="H4846" s="7" t="s">
        <v>1003</v>
      </c>
      <c r="I4846" s="6" t="s">
        <v>15</v>
      </c>
      <c r="J4846" s="1"/>
      <c r="K4846" s="1"/>
      <c r="L4846" s="1"/>
      <c r="M4846" s="1"/>
      <c r="N4846" s="1"/>
      <c r="O4846" s="1"/>
      <c r="P4846" s="1"/>
      <c r="Q4846" s="12">
        <v>5888.348</v>
      </c>
      <c r="R4846" s="29">
        <f t="shared" si="228"/>
        <v>0</v>
      </c>
      <c r="S4846" t="str">
        <f t="shared" si="229"/>
        <v>OK</v>
      </c>
      <c r="T4846" s="10">
        <f>IFERROR(VLOOKUP(A4846,[1]!Tabla1[[#All],[Material]:[venta nueva]],38,FALSE),0)</f>
        <v>0</v>
      </c>
    </row>
    <row r="4847" spans="1:20" hidden="1" x14ac:dyDescent="0.35">
      <c r="A4847">
        <f t="shared" si="227"/>
        <v>1021925</v>
      </c>
      <c r="B4847" s="6" t="s">
        <v>1188</v>
      </c>
      <c r="C4847" s="7" t="s">
        <v>553</v>
      </c>
      <c r="D4847" s="7" t="s">
        <v>1097</v>
      </c>
      <c r="E4847" s="7" t="s">
        <v>204</v>
      </c>
      <c r="F4847" s="7" t="s">
        <v>205</v>
      </c>
      <c r="G4847" s="7" t="s">
        <v>1075</v>
      </c>
      <c r="H4847" s="7" t="s">
        <v>1003</v>
      </c>
      <c r="I4847" s="6" t="s">
        <v>15</v>
      </c>
      <c r="J4847" s="1"/>
      <c r="K4847" s="1"/>
      <c r="L4847" s="1"/>
      <c r="M4847" s="1"/>
      <c r="N4847" s="1"/>
      <c r="O4847" s="1"/>
      <c r="P4847" s="1"/>
      <c r="Q4847" s="12">
        <v>20675.282999999999</v>
      </c>
      <c r="R4847" s="29">
        <f t="shared" si="228"/>
        <v>0</v>
      </c>
      <c r="S4847" t="str">
        <f t="shared" si="229"/>
        <v>OK</v>
      </c>
      <c r="T4847" s="10">
        <f>IFERROR(VLOOKUP(A4847,[1]!Tabla1[[#All],[Material]:[venta nueva]],38,FALSE),0)</f>
        <v>0</v>
      </c>
    </row>
    <row r="4848" spans="1:20" hidden="1" x14ac:dyDescent="0.35">
      <c r="A4848">
        <f t="shared" si="227"/>
        <v>1021929</v>
      </c>
      <c r="B4848" s="6" t="s">
        <v>1188</v>
      </c>
      <c r="C4848" s="7" t="s">
        <v>553</v>
      </c>
      <c r="D4848" s="7" t="s">
        <v>1097</v>
      </c>
      <c r="E4848" s="7" t="s">
        <v>571</v>
      </c>
      <c r="F4848" s="7" t="s">
        <v>572</v>
      </c>
      <c r="G4848" s="7" t="s">
        <v>1082</v>
      </c>
      <c r="H4848" s="7" t="s">
        <v>1014</v>
      </c>
      <c r="I4848" s="6" t="s">
        <v>15</v>
      </c>
      <c r="J4848" s="1"/>
      <c r="K4848" s="1"/>
      <c r="L4848" s="1"/>
      <c r="M4848" s="1"/>
      <c r="N4848" s="1"/>
      <c r="O4848" s="1"/>
      <c r="P4848" s="1"/>
      <c r="Q4848" s="12">
        <v>1390.0029999999999</v>
      </c>
      <c r="R4848" s="29">
        <f t="shared" si="228"/>
        <v>0</v>
      </c>
      <c r="S4848" t="str">
        <f t="shared" si="229"/>
        <v>OK</v>
      </c>
      <c r="T4848" s="10">
        <f>IFERROR(VLOOKUP(A4848,[1]!Tabla1[[#All],[Material]:[venta nueva]],38,FALSE),0)</f>
        <v>0</v>
      </c>
    </row>
    <row r="4849" spans="1:20" hidden="1" x14ac:dyDescent="0.35">
      <c r="A4849">
        <f t="shared" si="227"/>
        <v>1021931</v>
      </c>
      <c r="B4849" s="6" t="s">
        <v>1188</v>
      </c>
      <c r="C4849" s="7" t="s">
        <v>553</v>
      </c>
      <c r="D4849" s="7" t="s">
        <v>1097</v>
      </c>
      <c r="E4849" s="7" t="s">
        <v>206</v>
      </c>
      <c r="F4849" s="7" t="s">
        <v>207</v>
      </c>
      <c r="G4849" s="7" t="s">
        <v>1085</v>
      </c>
      <c r="H4849" s="7" t="s">
        <v>1036</v>
      </c>
      <c r="I4849" s="6" t="s">
        <v>15</v>
      </c>
      <c r="J4849" s="1"/>
      <c r="K4849" s="1"/>
      <c r="L4849" s="1"/>
      <c r="M4849" s="1"/>
      <c r="N4849" s="1"/>
      <c r="O4849" s="1"/>
      <c r="P4849" s="1"/>
      <c r="Q4849" s="12">
        <v>16160.173000000001</v>
      </c>
      <c r="R4849" s="29">
        <f t="shared" si="228"/>
        <v>0</v>
      </c>
      <c r="S4849" t="str">
        <f t="shared" si="229"/>
        <v>OK</v>
      </c>
      <c r="T4849" s="10">
        <f>IFERROR(VLOOKUP(A4849,[1]!Tabla1[[#All],[Material]:[venta nueva]],38,FALSE),0)</f>
        <v>0</v>
      </c>
    </row>
    <row r="4850" spans="1:20" hidden="1" x14ac:dyDescent="0.35">
      <c r="A4850">
        <f t="shared" si="227"/>
        <v>1021936</v>
      </c>
      <c r="B4850" s="6" t="s">
        <v>1188</v>
      </c>
      <c r="C4850" s="7" t="s">
        <v>553</v>
      </c>
      <c r="D4850" s="7" t="s">
        <v>1097</v>
      </c>
      <c r="E4850" s="7" t="s">
        <v>208</v>
      </c>
      <c r="F4850" s="7" t="s">
        <v>209</v>
      </c>
      <c r="G4850" s="7" t="s">
        <v>1077</v>
      </c>
      <c r="H4850" s="7" t="s">
        <v>1005</v>
      </c>
      <c r="I4850" s="6" t="s">
        <v>15</v>
      </c>
      <c r="J4850" s="1"/>
      <c r="K4850" s="1"/>
      <c r="L4850" s="1"/>
      <c r="M4850" s="1"/>
      <c r="N4850" s="1"/>
      <c r="O4850" s="1"/>
      <c r="P4850" s="1"/>
      <c r="Q4850" s="12">
        <v>409778.946</v>
      </c>
      <c r="R4850" s="29">
        <f t="shared" si="228"/>
        <v>0</v>
      </c>
      <c r="S4850" t="str">
        <f t="shared" si="229"/>
        <v>OK</v>
      </c>
      <c r="T4850" s="10">
        <f>IFERROR(VLOOKUP(A4850,[1]!Tabla1[[#All],[Material]:[venta nueva]],38,FALSE),0)</f>
        <v>0</v>
      </c>
    </row>
    <row r="4851" spans="1:20" hidden="1" x14ac:dyDescent="0.35">
      <c r="A4851">
        <f t="shared" si="227"/>
        <v>1021944</v>
      </c>
      <c r="B4851" s="6" t="s">
        <v>1188</v>
      </c>
      <c r="C4851" s="7" t="s">
        <v>553</v>
      </c>
      <c r="D4851" s="7" t="s">
        <v>1097</v>
      </c>
      <c r="E4851" s="7" t="s">
        <v>558</v>
      </c>
      <c r="F4851" s="7" t="s">
        <v>559</v>
      </c>
      <c r="G4851" s="7" t="s">
        <v>1081</v>
      </c>
      <c r="H4851" s="7" t="s">
        <v>1037</v>
      </c>
      <c r="I4851" s="6" t="s">
        <v>15</v>
      </c>
      <c r="J4851" s="1"/>
      <c r="K4851" s="1"/>
      <c r="L4851" s="1"/>
      <c r="M4851" s="1"/>
      <c r="N4851" s="1"/>
      <c r="O4851" s="1"/>
      <c r="P4851" s="1"/>
      <c r="Q4851" s="12">
        <v>2000</v>
      </c>
      <c r="R4851" s="29">
        <f t="shared" si="228"/>
        <v>0</v>
      </c>
      <c r="S4851" t="str">
        <f t="shared" si="229"/>
        <v>OK</v>
      </c>
      <c r="T4851" s="10">
        <f>IFERROR(VLOOKUP(A4851,[1]!Tabla1[[#All],[Material]:[venta nueva]],38,FALSE),0)</f>
        <v>0</v>
      </c>
    </row>
    <row r="4852" spans="1:20" hidden="1" x14ac:dyDescent="0.35">
      <c r="A4852">
        <f t="shared" si="227"/>
        <v>1021976</v>
      </c>
      <c r="B4852" s="6" t="s">
        <v>1188</v>
      </c>
      <c r="C4852" s="7" t="s">
        <v>553</v>
      </c>
      <c r="D4852" s="7" t="s">
        <v>1097</v>
      </c>
      <c r="E4852" s="7" t="s">
        <v>213</v>
      </c>
      <c r="F4852" s="7" t="s">
        <v>214</v>
      </c>
      <c r="G4852" s="7" t="s">
        <v>1077</v>
      </c>
      <c r="H4852" s="7" t="s">
        <v>1005</v>
      </c>
      <c r="I4852" s="6" t="s">
        <v>11</v>
      </c>
      <c r="J4852" s="1"/>
      <c r="K4852" s="1"/>
      <c r="L4852" s="1"/>
      <c r="M4852" s="1"/>
      <c r="N4852" s="1"/>
      <c r="O4852" s="1"/>
      <c r="P4852" s="1"/>
      <c r="Q4852" s="12">
        <v>176168.91500000001</v>
      </c>
      <c r="R4852" s="29">
        <f t="shared" si="228"/>
        <v>0</v>
      </c>
      <c r="S4852" t="str">
        <f t="shared" si="229"/>
        <v>OK</v>
      </c>
      <c r="T4852" s="10">
        <f>IFERROR(VLOOKUP(A4852,[1]!Tabla1[[#All],[Material]:[venta nueva]],38,FALSE),0)</f>
        <v>0</v>
      </c>
    </row>
    <row r="4853" spans="1:20" hidden="1" x14ac:dyDescent="0.35">
      <c r="A4853">
        <f t="shared" si="227"/>
        <v>1022033</v>
      </c>
      <c r="B4853" s="6" t="s">
        <v>1188</v>
      </c>
      <c r="C4853" s="7" t="s">
        <v>553</v>
      </c>
      <c r="D4853" s="7" t="s">
        <v>1097</v>
      </c>
      <c r="E4853" s="7" t="s">
        <v>220</v>
      </c>
      <c r="F4853" s="7" t="s">
        <v>221</v>
      </c>
      <c r="G4853" s="7" t="s">
        <v>1087</v>
      </c>
      <c r="H4853" s="7" t="s">
        <v>1038</v>
      </c>
      <c r="I4853" s="6" t="s">
        <v>14</v>
      </c>
      <c r="J4853" s="1"/>
      <c r="K4853" s="1"/>
      <c r="L4853" s="1"/>
      <c r="M4853" s="1"/>
      <c r="N4853" s="1"/>
      <c r="O4853" s="1"/>
      <c r="P4853" s="1"/>
      <c r="Q4853" s="12">
        <v>39554.9</v>
      </c>
      <c r="R4853" s="29">
        <f t="shared" si="228"/>
        <v>0</v>
      </c>
      <c r="S4853" t="str">
        <f t="shared" si="229"/>
        <v>OK</v>
      </c>
      <c r="T4853" s="10">
        <f>IFERROR(VLOOKUP(A4853,[1]!Tabla1[[#All],[Material]:[venta nueva]],38,FALSE),0)</f>
        <v>0</v>
      </c>
    </row>
    <row r="4854" spans="1:20" hidden="1" x14ac:dyDescent="0.35">
      <c r="A4854">
        <f t="shared" si="227"/>
        <v>1022047</v>
      </c>
      <c r="B4854" s="6" t="s">
        <v>1188</v>
      </c>
      <c r="C4854" s="7" t="s">
        <v>553</v>
      </c>
      <c r="D4854" s="7" t="s">
        <v>1097</v>
      </c>
      <c r="E4854" s="7" t="s">
        <v>586</v>
      </c>
      <c r="F4854" s="7" t="s">
        <v>582</v>
      </c>
      <c r="G4854" s="7" t="s">
        <v>1081</v>
      </c>
      <c r="H4854" s="7" t="s">
        <v>1010</v>
      </c>
      <c r="I4854" s="6" t="s">
        <v>11</v>
      </c>
      <c r="J4854" s="1"/>
      <c r="K4854" s="1"/>
      <c r="L4854" s="1"/>
      <c r="M4854" s="1"/>
      <c r="N4854" s="1"/>
      <c r="O4854" s="1"/>
      <c r="P4854" s="1"/>
      <c r="Q4854" s="12">
        <v>21999.999</v>
      </c>
      <c r="R4854" s="29">
        <f t="shared" si="228"/>
        <v>0</v>
      </c>
      <c r="S4854" t="str">
        <f t="shared" si="229"/>
        <v>OK</v>
      </c>
      <c r="T4854" s="10">
        <f>IFERROR(VLOOKUP(A4854,[1]!Tabla1[[#All],[Material]:[venta nueva]],38,FALSE),0)</f>
        <v>0</v>
      </c>
    </row>
    <row r="4855" spans="1:20" hidden="1" x14ac:dyDescent="0.35">
      <c r="A4855">
        <f t="shared" si="227"/>
        <v>1022073</v>
      </c>
      <c r="B4855" s="6" t="s">
        <v>1188</v>
      </c>
      <c r="C4855" s="7" t="s">
        <v>553</v>
      </c>
      <c r="D4855" s="7" t="s">
        <v>1097</v>
      </c>
      <c r="E4855" s="7" t="s">
        <v>222</v>
      </c>
      <c r="F4855" s="7" t="s">
        <v>223</v>
      </c>
      <c r="G4855" s="7" t="s">
        <v>1078</v>
      </c>
      <c r="H4855" s="7" t="s">
        <v>1027</v>
      </c>
      <c r="I4855" s="6" t="s">
        <v>14</v>
      </c>
      <c r="J4855" s="1"/>
      <c r="K4855" s="1"/>
      <c r="L4855" s="1"/>
      <c r="M4855" s="1"/>
      <c r="N4855" s="1"/>
      <c r="O4855" s="1"/>
      <c r="P4855" s="1"/>
      <c r="Q4855" s="12">
        <v>152609.75</v>
      </c>
      <c r="R4855" s="29">
        <f t="shared" si="228"/>
        <v>0</v>
      </c>
      <c r="S4855" t="str">
        <f t="shared" si="229"/>
        <v>OK</v>
      </c>
      <c r="T4855" s="10">
        <f>IFERROR(VLOOKUP(A4855,[1]!Tabla1[[#All],[Material]:[venta nueva]],38,FALSE),0)</f>
        <v>0</v>
      </c>
    </row>
    <row r="4856" spans="1:20" hidden="1" x14ac:dyDescent="0.35">
      <c r="A4856">
        <f t="shared" si="227"/>
        <v>1022080</v>
      </c>
      <c r="B4856" s="6" t="s">
        <v>1188</v>
      </c>
      <c r="C4856" s="7" t="s">
        <v>553</v>
      </c>
      <c r="D4856" s="7" t="s">
        <v>1097</v>
      </c>
      <c r="E4856" s="7" t="s">
        <v>224</v>
      </c>
      <c r="F4856" s="7" t="s">
        <v>225</v>
      </c>
      <c r="G4856" s="7" t="s">
        <v>1069</v>
      </c>
      <c r="H4856" s="7" t="s">
        <v>1039</v>
      </c>
      <c r="I4856" s="6" t="s">
        <v>14</v>
      </c>
      <c r="J4856" s="1"/>
      <c r="K4856" s="1"/>
      <c r="L4856" s="1"/>
      <c r="M4856" s="1"/>
      <c r="N4856" s="1"/>
      <c r="O4856" s="1"/>
      <c r="P4856" s="1"/>
      <c r="Q4856" s="12">
        <v>104984.62</v>
      </c>
      <c r="R4856" s="29">
        <f t="shared" si="228"/>
        <v>0</v>
      </c>
      <c r="S4856" t="str">
        <f t="shared" si="229"/>
        <v>OK</v>
      </c>
      <c r="T4856" s="10">
        <f>IFERROR(VLOOKUP(A4856,[1]!Tabla1[[#All],[Material]:[venta nueva]],38,FALSE),0)</f>
        <v>0</v>
      </c>
    </row>
    <row r="4857" spans="1:20" hidden="1" x14ac:dyDescent="0.35">
      <c r="A4857">
        <f t="shared" si="227"/>
        <v>1022096</v>
      </c>
      <c r="B4857" s="6" t="s">
        <v>1188</v>
      </c>
      <c r="C4857" s="7" t="s">
        <v>553</v>
      </c>
      <c r="D4857" s="7" t="s">
        <v>1097</v>
      </c>
      <c r="E4857" s="7" t="s">
        <v>226</v>
      </c>
      <c r="F4857" s="7" t="s">
        <v>227</v>
      </c>
      <c r="G4857" s="7" t="s">
        <v>1084</v>
      </c>
      <c r="H4857" s="7" t="s">
        <v>1028</v>
      </c>
      <c r="I4857" s="6" t="s">
        <v>14</v>
      </c>
      <c r="J4857" s="1"/>
      <c r="K4857" s="1"/>
      <c r="L4857" s="1"/>
      <c r="M4857" s="1"/>
      <c r="N4857" s="1"/>
      <c r="O4857" s="1"/>
      <c r="P4857" s="1"/>
      <c r="Q4857" s="12">
        <v>155717.04800000001</v>
      </c>
      <c r="R4857" s="29">
        <f t="shared" si="228"/>
        <v>0</v>
      </c>
      <c r="S4857" t="str">
        <f t="shared" si="229"/>
        <v>OK</v>
      </c>
      <c r="T4857" s="10">
        <f>IFERROR(VLOOKUP(A4857,[1]!Tabla1[[#All],[Material]:[venta nueva]],38,FALSE),0)</f>
        <v>0</v>
      </c>
    </row>
    <row r="4858" spans="1:20" hidden="1" x14ac:dyDescent="0.35">
      <c r="A4858">
        <f t="shared" si="227"/>
        <v>1022099</v>
      </c>
      <c r="B4858" s="6" t="s">
        <v>1188</v>
      </c>
      <c r="C4858" s="7" t="s">
        <v>553</v>
      </c>
      <c r="D4858" s="7" t="s">
        <v>1097</v>
      </c>
      <c r="E4858" s="7" t="s">
        <v>228</v>
      </c>
      <c r="F4858" s="7" t="s">
        <v>229</v>
      </c>
      <c r="G4858" s="7" t="s">
        <v>1084</v>
      </c>
      <c r="H4858" s="7" t="s">
        <v>1017</v>
      </c>
      <c r="I4858" s="6" t="s">
        <v>14</v>
      </c>
      <c r="J4858" s="1"/>
      <c r="K4858" s="1"/>
      <c r="L4858" s="1"/>
      <c r="M4858" s="1"/>
      <c r="N4858" s="1"/>
      <c r="O4858" s="1"/>
      <c r="P4858" s="1"/>
      <c r="Q4858" s="12">
        <v>165251.73499999999</v>
      </c>
      <c r="R4858" s="29">
        <f t="shared" si="228"/>
        <v>0</v>
      </c>
      <c r="S4858" t="str">
        <f t="shared" si="229"/>
        <v>OK</v>
      </c>
      <c r="T4858" s="10">
        <f>IFERROR(VLOOKUP(A4858,[1]!Tabla1[[#All],[Material]:[venta nueva]],38,FALSE),0)</f>
        <v>0</v>
      </c>
    </row>
    <row r="4859" spans="1:20" hidden="1" x14ac:dyDescent="0.35">
      <c r="A4859">
        <f t="shared" si="227"/>
        <v>1022101</v>
      </c>
      <c r="B4859" s="6" t="s">
        <v>1188</v>
      </c>
      <c r="C4859" s="7" t="s">
        <v>553</v>
      </c>
      <c r="D4859" s="7" t="s">
        <v>1097</v>
      </c>
      <c r="E4859" s="7" t="s">
        <v>544</v>
      </c>
      <c r="F4859" s="7" t="s">
        <v>545</v>
      </c>
      <c r="G4859" s="7" t="s">
        <v>1075</v>
      </c>
      <c r="H4859" s="7" t="s">
        <v>1002</v>
      </c>
      <c r="I4859" s="6" t="s">
        <v>15</v>
      </c>
      <c r="J4859" s="1"/>
      <c r="K4859" s="1"/>
      <c r="L4859" s="1"/>
      <c r="M4859" s="1"/>
      <c r="N4859" s="1"/>
      <c r="O4859" s="1"/>
      <c r="P4859" s="1"/>
      <c r="Q4859" s="12">
        <v>171.55500000000001</v>
      </c>
      <c r="R4859" s="29">
        <f t="shared" si="228"/>
        <v>0</v>
      </c>
      <c r="S4859" t="str">
        <f t="shared" si="229"/>
        <v>OK</v>
      </c>
      <c r="T4859" s="10">
        <f>IFERROR(VLOOKUP(A4859,[1]!Tabla1[[#All],[Material]:[venta nueva]],38,FALSE),0)</f>
        <v>0</v>
      </c>
    </row>
    <row r="4860" spans="1:20" hidden="1" x14ac:dyDescent="0.35">
      <c r="A4860">
        <f t="shared" si="227"/>
        <v>1022125</v>
      </c>
      <c r="B4860" s="6" t="s">
        <v>1188</v>
      </c>
      <c r="C4860" s="7" t="s">
        <v>553</v>
      </c>
      <c r="D4860" s="7" t="s">
        <v>1097</v>
      </c>
      <c r="E4860" s="7" t="s">
        <v>232</v>
      </c>
      <c r="F4860" s="7" t="s">
        <v>233</v>
      </c>
      <c r="G4860" s="7" t="s">
        <v>1086</v>
      </c>
      <c r="H4860" s="7" t="s">
        <v>1025</v>
      </c>
      <c r="I4860" s="6" t="s">
        <v>14</v>
      </c>
      <c r="J4860" s="1"/>
      <c r="K4860" s="1"/>
      <c r="L4860" s="1"/>
      <c r="M4860" s="1"/>
      <c r="N4860" s="1"/>
      <c r="O4860" s="1"/>
      <c r="P4860" s="1"/>
      <c r="Q4860" s="12">
        <v>234204.88399999999</v>
      </c>
      <c r="R4860" s="29">
        <f t="shared" si="228"/>
        <v>0</v>
      </c>
      <c r="S4860" t="str">
        <f t="shared" si="229"/>
        <v>OK</v>
      </c>
      <c r="T4860" s="10">
        <f>IFERROR(VLOOKUP(A4860,[1]!Tabla1[[#All],[Material]:[venta nueva]],38,FALSE),0)</f>
        <v>0</v>
      </c>
    </row>
    <row r="4861" spans="1:20" hidden="1" x14ac:dyDescent="0.35">
      <c r="A4861">
        <f t="shared" si="227"/>
        <v>1022128</v>
      </c>
      <c r="B4861" s="6" t="s">
        <v>1188</v>
      </c>
      <c r="C4861" s="7" t="s">
        <v>553</v>
      </c>
      <c r="D4861" s="7" t="s">
        <v>1097</v>
      </c>
      <c r="E4861" s="7" t="s">
        <v>234</v>
      </c>
      <c r="F4861" s="7" t="s">
        <v>235</v>
      </c>
      <c r="G4861" s="7" t="s">
        <v>1076</v>
      </c>
      <c r="H4861" s="7" t="s">
        <v>1004</v>
      </c>
      <c r="I4861" s="6" t="s">
        <v>15</v>
      </c>
      <c r="J4861" s="1"/>
      <c r="K4861" s="1"/>
      <c r="L4861" s="1"/>
      <c r="M4861" s="1"/>
      <c r="N4861" s="1"/>
      <c r="O4861" s="1"/>
      <c r="P4861" s="1"/>
      <c r="Q4861" s="12">
        <v>6301.5739999999996</v>
      </c>
      <c r="R4861" s="29">
        <f t="shared" si="228"/>
        <v>0</v>
      </c>
      <c r="S4861" t="str">
        <f t="shared" si="229"/>
        <v>OK</v>
      </c>
      <c r="T4861" s="10">
        <f>IFERROR(VLOOKUP(A4861,[1]!Tabla1[[#All],[Material]:[venta nueva]],38,FALSE),0)</f>
        <v>0</v>
      </c>
    </row>
    <row r="4862" spans="1:20" hidden="1" x14ac:dyDescent="0.35">
      <c r="A4862">
        <f t="shared" si="227"/>
        <v>1022141</v>
      </c>
      <c r="B4862" s="6" t="s">
        <v>1188</v>
      </c>
      <c r="C4862" s="7" t="s">
        <v>553</v>
      </c>
      <c r="D4862" s="7" t="s">
        <v>1097</v>
      </c>
      <c r="E4862" s="7" t="s">
        <v>236</v>
      </c>
      <c r="F4862" s="7" t="s">
        <v>237</v>
      </c>
      <c r="G4862" s="7" t="s">
        <v>1076</v>
      </c>
      <c r="H4862" s="7" t="s">
        <v>1004</v>
      </c>
      <c r="I4862" s="6" t="s">
        <v>15</v>
      </c>
      <c r="J4862" s="1"/>
      <c r="K4862" s="1"/>
      <c r="L4862" s="1"/>
      <c r="M4862" s="1"/>
      <c r="N4862" s="1"/>
      <c r="O4862" s="1"/>
      <c r="P4862" s="1"/>
      <c r="Q4862" s="12">
        <v>34046.936999999998</v>
      </c>
      <c r="R4862" s="29">
        <f t="shared" si="228"/>
        <v>0</v>
      </c>
      <c r="S4862" t="str">
        <f t="shared" si="229"/>
        <v>OK</v>
      </c>
      <c r="T4862" s="10">
        <f>IFERROR(VLOOKUP(A4862,[1]!Tabla1[[#All],[Material]:[venta nueva]],38,FALSE),0)</f>
        <v>0</v>
      </c>
    </row>
    <row r="4863" spans="1:20" hidden="1" x14ac:dyDescent="0.35">
      <c r="A4863">
        <f t="shared" si="227"/>
        <v>1022149</v>
      </c>
      <c r="B4863" s="6" t="s">
        <v>1188</v>
      </c>
      <c r="C4863" s="7" t="s">
        <v>553</v>
      </c>
      <c r="D4863" s="7" t="s">
        <v>1097</v>
      </c>
      <c r="E4863" s="7" t="s">
        <v>240</v>
      </c>
      <c r="F4863" s="7" t="s">
        <v>241</v>
      </c>
      <c r="G4863" s="7" t="s">
        <v>1079</v>
      </c>
      <c r="H4863" s="7" t="s">
        <v>1007</v>
      </c>
      <c r="I4863" s="6" t="s">
        <v>11</v>
      </c>
      <c r="J4863" s="1"/>
      <c r="K4863" s="1"/>
      <c r="L4863" s="1"/>
      <c r="M4863" s="1"/>
      <c r="N4863" s="1"/>
      <c r="O4863" s="1"/>
      <c r="P4863" s="1"/>
      <c r="Q4863" s="12">
        <v>14000.004999999999</v>
      </c>
      <c r="R4863" s="29">
        <f t="shared" si="228"/>
        <v>0</v>
      </c>
      <c r="S4863" t="str">
        <f t="shared" si="229"/>
        <v>OK</v>
      </c>
      <c r="T4863" s="10">
        <f>IFERROR(VLOOKUP(A4863,[1]!Tabla1[[#All],[Material]:[venta nueva]],38,FALSE),0)</f>
        <v>0</v>
      </c>
    </row>
    <row r="4864" spans="1:20" hidden="1" x14ac:dyDescent="0.35">
      <c r="A4864">
        <f t="shared" si="227"/>
        <v>1022150</v>
      </c>
      <c r="B4864" s="6" t="s">
        <v>1188</v>
      </c>
      <c r="C4864" s="7" t="s">
        <v>553</v>
      </c>
      <c r="D4864" s="7" t="s">
        <v>1097</v>
      </c>
      <c r="E4864" s="7" t="s">
        <v>242</v>
      </c>
      <c r="F4864" s="7" t="s">
        <v>243</v>
      </c>
      <c r="G4864" s="7" t="s">
        <v>1078</v>
      </c>
      <c r="H4864" s="7" t="s">
        <v>1009</v>
      </c>
      <c r="I4864" s="6" t="s">
        <v>11</v>
      </c>
      <c r="J4864" s="1"/>
      <c r="K4864" s="1"/>
      <c r="L4864" s="1"/>
      <c r="M4864" s="1"/>
      <c r="N4864" s="1"/>
      <c r="O4864" s="1"/>
      <c r="P4864" s="1"/>
      <c r="Q4864" s="12">
        <v>228597.99100000001</v>
      </c>
      <c r="R4864" s="29">
        <f t="shared" si="228"/>
        <v>0</v>
      </c>
      <c r="S4864" t="str">
        <f t="shared" si="229"/>
        <v>OK</v>
      </c>
      <c r="T4864" s="10">
        <f>IFERROR(VLOOKUP(A4864,[1]!Tabla1[[#All],[Material]:[venta nueva]],38,FALSE),0)</f>
        <v>0</v>
      </c>
    </row>
    <row r="4865" spans="1:20" hidden="1" x14ac:dyDescent="0.35">
      <c r="A4865">
        <f t="shared" si="227"/>
        <v>1022169</v>
      </c>
      <c r="B4865" s="6" t="s">
        <v>1188</v>
      </c>
      <c r="C4865" s="7" t="s">
        <v>553</v>
      </c>
      <c r="D4865" s="7" t="s">
        <v>1097</v>
      </c>
      <c r="E4865" s="7" t="s">
        <v>244</v>
      </c>
      <c r="F4865" s="7" t="s">
        <v>245</v>
      </c>
      <c r="G4865" s="7" t="s">
        <v>1081</v>
      </c>
      <c r="H4865" s="7" t="s">
        <v>1010</v>
      </c>
      <c r="I4865" s="6" t="s">
        <v>14</v>
      </c>
      <c r="J4865" s="1"/>
      <c r="K4865" s="1"/>
      <c r="L4865" s="1"/>
      <c r="M4865" s="1"/>
      <c r="N4865" s="1"/>
      <c r="O4865" s="1"/>
      <c r="P4865" s="1"/>
      <c r="Q4865" s="12">
        <v>181710.25200000001</v>
      </c>
      <c r="R4865" s="29">
        <f t="shared" si="228"/>
        <v>0</v>
      </c>
      <c r="S4865" t="str">
        <f t="shared" si="229"/>
        <v>OK</v>
      </c>
      <c r="T4865" s="10">
        <f>IFERROR(VLOOKUP(A4865,[1]!Tabla1[[#All],[Material]:[venta nueva]],38,FALSE),0)</f>
        <v>0</v>
      </c>
    </row>
    <row r="4866" spans="1:20" hidden="1" x14ac:dyDescent="0.35">
      <c r="A4866">
        <f t="shared" si="227"/>
        <v>1022183</v>
      </c>
      <c r="B4866" s="6" t="s">
        <v>1188</v>
      </c>
      <c r="C4866" s="7" t="s">
        <v>553</v>
      </c>
      <c r="D4866" s="7" t="s">
        <v>1097</v>
      </c>
      <c r="E4866" s="7" t="s">
        <v>246</v>
      </c>
      <c r="F4866" s="7" t="s">
        <v>247</v>
      </c>
      <c r="G4866" s="7" t="s">
        <v>1086</v>
      </c>
      <c r="H4866" s="7" t="s">
        <v>1041</v>
      </c>
      <c r="I4866" s="6" t="s">
        <v>14</v>
      </c>
      <c r="J4866" s="1"/>
      <c r="K4866" s="1"/>
      <c r="L4866" s="1"/>
      <c r="M4866" s="1"/>
      <c r="N4866" s="1"/>
      <c r="O4866" s="1"/>
      <c r="P4866" s="1"/>
      <c r="Q4866" s="12">
        <v>727565.75</v>
      </c>
      <c r="R4866" s="29">
        <f t="shared" si="228"/>
        <v>0</v>
      </c>
      <c r="S4866" t="str">
        <f t="shared" si="229"/>
        <v>OK</v>
      </c>
      <c r="T4866" s="10">
        <f>IFERROR(VLOOKUP(A4866,[1]!Tabla1[[#All],[Material]:[venta nueva]],38,FALSE),0)</f>
        <v>0</v>
      </c>
    </row>
    <row r="4867" spans="1:20" hidden="1" x14ac:dyDescent="0.35">
      <c r="A4867">
        <f t="shared" si="227"/>
        <v>1022186</v>
      </c>
      <c r="B4867" s="6" t="s">
        <v>1188</v>
      </c>
      <c r="C4867" s="7" t="s">
        <v>553</v>
      </c>
      <c r="D4867" s="7" t="s">
        <v>1097</v>
      </c>
      <c r="E4867" s="7" t="s">
        <v>248</v>
      </c>
      <c r="F4867" s="7" t="s">
        <v>249</v>
      </c>
      <c r="G4867" s="7" t="s">
        <v>1084</v>
      </c>
      <c r="H4867" s="7" t="s">
        <v>1017</v>
      </c>
      <c r="I4867" s="6" t="s">
        <v>14</v>
      </c>
      <c r="J4867" s="1"/>
      <c r="K4867" s="1"/>
      <c r="L4867" s="1"/>
      <c r="M4867" s="1"/>
      <c r="N4867" s="1"/>
      <c r="O4867" s="1"/>
      <c r="P4867" s="1"/>
      <c r="Q4867" s="12">
        <v>58681.699000000001</v>
      </c>
      <c r="R4867" s="29">
        <f t="shared" si="228"/>
        <v>0</v>
      </c>
      <c r="S4867" t="str">
        <f t="shared" si="229"/>
        <v>OK</v>
      </c>
      <c r="T4867" s="10">
        <f>IFERROR(VLOOKUP(A4867,[1]!Tabla1[[#All],[Material]:[venta nueva]],38,FALSE),0)</f>
        <v>0</v>
      </c>
    </row>
    <row r="4868" spans="1:20" hidden="1" x14ac:dyDescent="0.35">
      <c r="A4868">
        <f t="shared" si="227"/>
        <v>1022196</v>
      </c>
      <c r="B4868" s="6" t="s">
        <v>1188</v>
      </c>
      <c r="C4868" s="7" t="s">
        <v>553</v>
      </c>
      <c r="D4868" s="7" t="s">
        <v>1097</v>
      </c>
      <c r="E4868" s="7" t="s">
        <v>446</v>
      </c>
      <c r="F4868" s="7" t="s">
        <v>447</v>
      </c>
      <c r="G4868" s="7" t="s">
        <v>1080</v>
      </c>
      <c r="H4868" s="7" t="s">
        <v>1030</v>
      </c>
      <c r="I4868" s="6" t="s">
        <v>11</v>
      </c>
      <c r="J4868" s="1"/>
      <c r="K4868" s="1"/>
      <c r="L4868" s="1"/>
      <c r="M4868" s="1"/>
      <c r="N4868" s="1"/>
      <c r="O4868" s="1"/>
      <c r="P4868" s="1"/>
      <c r="Q4868" s="12">
        <v>124244.658</v>
      </c>
      <c r="R4868" s="29">
        <f t="shared" si="228"/>
        <v>0</v>
      </c>
      <c r="S4868" t="str">
        <f t="shared" si="229"/>
        <v>OK</v>
      </c>
      <c r="T4868" s="10">
        <f>IFERROR(VLOOKUP(A4868,[1]!Tabla1[[#All],[Material]:[venta nueva]],38,FALSE),0)</f>
        <v>0</v>
      </c>
    </row>
    <row r="4869" spans="1:20" hidden="1" x14ac:dyDescent="0.35">
      <c r="A4869">
        <f t="shared" si="227"/>
        <v>1022212</v>
      </c>
      <c r="B4869" s="6" t="s">
        <v>1188</v>
      </c>
      <c r="C4869" s="7" t="s">
        <v>553</v>
      </c>
      <c r="D4869" s="7" t="s">
        <v>1097</v>
      </c>
      <c r="E4869" s="7" t="s">
        <v>254</v>
      </c>
      <c r="F4869" s="7" t="s">
        <v>255</v>
      </c>
      <c r="G4869" s="7" t="s">
        <v>1087</v>
      </c>
      <c r="H4869" s="7" t="s">
        <v>1034</v>
      </c>
      <c r="I4869" s="6" t="s">
        <v>14</v>
      </c>
      <c r="J4869" s="1"/>
      <c r="K4869" s="1"/>
      <c r="L4869" s="1"/>
      <c r="M4869" s="1"/>
      <c r="N4869" s="1"/>
      <c r="O4869" s="1"/>
      <c r="P4869" s="1"/>
      <c r="Q4869" s="12">
        <v>578545.56599999999</v>
      </c>
      <c r="R4869" s="29">
        <f t="shared" si="228"/>
        <v>0</v>
      </c>
      <c r="S4869" t="str">
        <f t="shared" si="229"/>
        <v>OK</v>
      </c>
      <c r="T4869" s="10">
        <f>IFERROR(VLOOKUP(A4869,[1]!Tabla1[[#All],[Material]:[venta nueva]],38,FALSE),0)</f>
        <v>0</v>
      </c>
    </row>
    <row r="4870" spans="1:20" hidden="1" x14ac:dyDescent="0.35">
      <c r="A4870">
        <f t="shared" ref="A4870:A4933" si="230">+E4870*1</f>
        <v>1022217</v>
      </c>
      <c r="B4870" s="6" t="s">
        <v>1188</v>
      </c>
      <c r="C4870" s="7" t="s">
        <v>553</v>
      </c>
      <c r="D4870" s="7" t="s">
        <v>1097</v>
      </c>
      <c r="E4870" s="7" t="s">
        <v>256</v>
      </c>
      <c r="F4870" s="7" t="s">
        <v>257</v>
      </c>
      <c r="G4870" s="7" t="s">
        <v>1078</v>
      </c>
      <c r="H4870" s="7" t="s">
        <v>1006</v>
      </c>
      <c r="I4870" s="6" t="s">
        <v>13</v>
      </c>
      <c r="J4870" s="1"/>
      <c r="K4870" s="1"/>
      <c r="L4870" s="1"/>
      <c r="M4870" s="1"/>
      <c r="N4870" s="1"/>
      <c r="O4870" s="1"/>
      <c r="P4870" s="1"/>
      <c r="Q4870" s="12">
        <v>196192.57500000001</v>
      </c>
      <c r="R4870" s="29">
        <f t="shared" si="228"/>
        <v>0</v>
      </c>
      <c r="S4870" t="str">
        <f t="shared" si="229"/>
        <v>OK</v>
      </c>
      <c r="T4870" s="10">
        <f>IFERROR(VLOOKUP(A4870,[1]!Tabla1[[#All],[Material]:[venta nueva]],38,FALSE),0)</f>
        <v>0</v>
      </c>
    </row>
    <row r="4871" spans="1:20" hidden="1" x14ac:dyDescent="0.35">
      <c r="A4871">
        <f t="shared" si="230"/>
        <v>1022218</v>
      </c>
      <c r="B4871" s="6" t="s">
        <v>1188</v>
      </c>
      <c r="C4871" s="7" t="s">
        <v>553</v>
      </c>
      <c r="D4871" s="7" t="s">
        <v>1097</v>
      </c>
      <c r="E4871" s="7" t="s">
        <v>258</v>
      </c>
      <c r="F4871" s="7" t="s">
        <v>94</v>
      </c>
      <c r="G4871" s="7" t="s">
        <v>1078</v>
      </c>
      <c r="H4871" s="7" t="s">
        <v>1021</v>
      </c>
      <c r="I4871" s="6" t="s">
        <v>13</v>
      </c>
      <c r="J4871" s="1"/>
      <c r="K4871" s="1"/>
      <c r="L4871" s="1"/>
      <c r="M4871" s="1"/>
      <c r="N4871" s="1"/>
      <c r="O4871" s="1"/>
      <c r="P4871" s="1"/>
      <c r="Q4871" s="12">
        <v>56595.057000000001</v>
      </c>
      <c r="R4871" s="29">
        <f t="shared" si="228"/>
        <v>0</v>
      </c>
      <c r="S4871" t="str">
        <f t="shared" si="229"/>
        <v>OK</v>
      </c>
      <c r="T4871" s="10">
        <f>IFERROR(VLOOKUP(A4871,[1]!Tabla1[[#All],[Material]:[venta nueva]],38,FALSE),0)</f>
        <v>0</v>
      </c>
    </row>
    <row r="4872" spans="1:20" hidden="1" x14ac:dyDescent="0.35">
      <c r="A4872">
        <f t="shared" si="230"/>
        <v>1022273</v>
      </c>
      <c r="B4872" s="6" t="s">
        <v>1188</v>
      </c>
      <c r="C4872" s="7" t="s">
        <v>553</v>
      </c>
      <c r="D4872" s="7" t="s">
        <v>1097</v>
      </c>
      <c r="E4872" s="7" t="s">
        <v>261</v>
      </c>
      <c r="F4872" s="7" t="s">
        <v>262</v>
      </c>
      <c r="G4872" s="7" t="s">
        <v>1078</v>
      </c>
      <c r="H4872" s="7" t="s">
        <v>1021</v>
      </c>
      <c r="I4872" s="6" t="s">
        <v>13</v>
      </c>
      <c r="J4872" s="1"/>
      <c r="K4872" s="1"/>
      <c r="L4872" s="1"/>
      <c r="M4872" s="1"/>
      <c r="N4872" s="1"/>
      <c r="O4872" s="1"/>
      <c r="P4872" s="1"/>
      <c r="Q4872" s="12">
        <v>76650.217000000004</v>
      </c>
      <c r="R4872" s="29">
        <f t="shared" ref="R4872:R4935" si="231">+O4872-P4872</f>
        <v>0</v>
      </c>
      <c r="S4872" t="str">
        <f t="shared" ref="S4872:S4935" si="232">IF(R4872&gt;0,"Sobre ingreso",IF(R4872&lt;0,"Pendiente de ingreso","OK"))</f>
        <v>OK</v>
      </c>
      <c r="T4872" s="10">
        <f>IFERROR(VLOOKUP(A4872,[1]!Tabla1[[#All],[Material]:[venta nueva]],38,FALSE),0)</f>
        <v>0</v>
      </c>
    </row>
    <row r="4873" spans="1:20" hidden="1" x14ac:dyDescent="0.35">
      <c r="A4873">
        <f t="shared" si="230"/>
        <v>1022283</v>
      </c>
      <c r="B4873" s="6" t="s">
        <v>1188</v>
      </c>
      <c r="C4873" s="7" t="s">
        <v>553</v>
      </c>
      <c r="D4873" s="7" t="s">
        <v>1097</v>
      </c>
      <c r="E4873" s="7" t="s">
        <v>265</v>
      </c>
      <c r="F4873" s="7" t="s">
        <v>266</v>
      </c>
      <c r="G4873" s="7" t="s">
        <v>1083</v>
      </c>
      <c r="H4873" s="7" t="s">
        <v>1015</v>
      </c>
      <c r="I4873" s="6" t="s">
        <v>12</v>
      </c>
      <c r="J4873" s="1"/>
      <c r="K4873" s="1"/>
      <c r="L4873" s="1"/>
      <c r="M4873" s="1"/>
      <c r="N4873" s="1"/>
      <c r="O4873" s="1"/>
      <c r="P4873" s="1"/>
      <c r="Q4873" s="12">
        <v>14483.922</v>
      </c>
      <c r="R4873" s="29">
        <f t="shared" si="231"/>
        <v>0</v>
      </c>
      <c r="S4873" t="str">
        <f t="shared" si="232"/>
        <v>OK</v>
      </c>
      <c r="T4873" s="10">
        <f>IFERROR(VLOOKUP(A4873,[1]!Tabla1[[#All],[Material]:[venta nueva]],38,FALSE),0)</f>
        <v>0</v>
      </c>
    </row>
    <row r="4874" spans="1:20" hidden="1" x14ac:dyDescent="0.35">
      <c r="A4874">
        <f t="shared" si="230"/>
        <v>1022290</v>
      </c>
      <c r="B4874" s="6" t="s">
        <v>1188</v>
      </c>
      <c r="C4874" s="7" t="s">
        <v>553</v>
      </c>
      <c r="D4874" s="7" t="s">
        <v>1097</v>
      </c>
      <c r="E4874" s="7" t="s">
        <v>1287</v>
      </c>
      <c r="F4874" s="7" t="s">
        <v>1288</v>
      </c>
      <c r="G4874" s="7" t="s">
        <v>1078</v>
      </c>
      <c r="H4874" s="7" t="s">
        <v>1006</v>
      </c>
      <c r="I4874" s="6" t="s">
        <v>13</v>
      </c>
      <c r="J4874" s="1"/>
      <c r="K4874" s="1"/>
      <c r="L4874" s="1"/>
      <c r="M4874" s="1"/>
      <c r="N4874" s="1"/>
      <c r="O4874" s="1"/>
      <c r="P4874" s="1"/>
      <c r="Q4874" s="12">
        <v>35155.394</v>
      </c>
      <c r="R4874" s="29">
        <f t="shared" si="231"/>
        <v>0</v>
      </c>
      <c r="S4874" t="str">
        <f t="shared" si="232"/>
        <v>OK</v>
      </c>
      <c r="T4874" s="10">
        <f>IFERROR(VLOOKUP(A4874,[1]!Tabla1[[#All],[Material]:[venta nueva]],38,FALSE),0)</f>
        <v>0</v>
      </c>
    </row>
    <row r="4875" spans="1:20" hidden="1" x14ac:dyDescent="0.35">
      <c r="A4875">
        <f t="shared" si="230"/>
        <v>1022291</v>
      </c>
      <c r="B4875" s="6" t="s">
        <v>1188</v>
      </c>
      <c r="C4875" s="7" t="s">
        <v>553</v>
      </c>
      <c r="D4875" s="7" t="s">
        <v>1097</v>
      </c>
      <c r="E4875" s="7" t="s">
        <v>267</v>
      </c>
      <c r="F4875" s="7" t="s">
        <v>268</v>
      </c>
      <c r="G4875" s="7" t="s">
        <v>1086</v>
      </c>
      <c r="H4875" s="7" t="s">
        <v>1025</v>
      </c>
      <c r="I4875" s="6" t="s">
        <v>14</v>
      </c>
      <c r="J4875" s="1"/>
      <c r="K4875" s="1"/>
      <c r="L4875" s="1"/>
      <c r="M4875" s="1"/>
      <c r="N4875" s="1"/>
      <c r="O4875" s="1"/>
      <c r="P4875" s="1"/>
      <c r="Q4875" s="12">
        <v>34244.934999999998</v>
      </c>
      <c r="R4875" s="29">
        <f t="shared" si="231"/>
        <v>0</v>
      </c>
      <c r="S4875" t="str">
        <f t="shared" si="232"/>
        <v>OK</v>
      </c>
      <c r="T4875" s="10">
        <f>IFERROR(VLOOKUP(A4875,[1]!Tabla1[[#All],[Material]:[venta nueva]],38,FALSE),0)</f>
        <v>0</v>
      </c>
    </row>
    <row r="4876" spans="1:20" hidden="1" x14ac:dyDescent="0.35">
      <c r="A4876">
        <f t="shared" si="230"/>
        <v>1022293</v>
      </c>
      <c r="B4876" s="6" t="s">
        <v>1188</v>
      </c>
      <c r="C4876" s="7" t="s">
        <v>553</v>
      </c>
      <c r="D4876" s="7" t="s">
        <v>1097</v>
      </c>
      <c r="E4876" s="7" t="s">
        <v>269</v>
      </c>
      <c r="F4876" s="7" t="s">
        <v>270</v>
      </c>
      <c r="G4876" s="7" t="s">
        <v>1083</v>
      </c>
      <c r="H4876" s="7" t="s">
        <v>1015</v>
      </c>
      <c r="I4876" s="6" t="s">
        <v>15</v>
      </c>
      <c r="J4876" s="1"/>
      <c r="K4876" s="1"/>
      <c r="L4876" s="1"/>
      <c r="M4876" s="1"/>
      <c r="N4876" s="1"/>
      <c r="O4876" s="1"/>
      <c r="P4876" s="1"/>
      <c r="Q4876" s="12">
        <v>1750.7070000000001</v>
      </c>
      <c r="R4876" s="29">
        <f t="shared" si="231"/>
        <v>0</v>
      </c>
      <c r="S4876" t="str">
        <f t="shared" si="232"/>
        <v>OK</v>
      </c>
      <c r="T4876" s="10">
        <f>IFERROR(VLOOKUP(A4876,[1]!Tabla1[[#All],[Material]:[venta nueva]],38,FALSE),0)</f>
        <v>0</v>
      </c>
    </row>
    <row r="4877" spans="1:20" hidden="1" x14ac:dyDescent="0.35">
      <c r="A4877">
        <f t="shared" si="230"/>
        <v>1022304</v>
      </c>
      <c r="B4877" s="6" t="s">
        <v>1188</v>
      </c>
      <c r="C4877" s="7" t="s">
        <v>553</v>
      </c>
      <c r="D4877" s="7" t="s">
        <v>1097</v>
      </c>
      <c r="E4877" s="7" t="s">
        <v>271</v>
      </c>
      <c r="F4877" s="7" t="s">
        <v>272</v>
      </c>
      <c r="G4877" s="7" t="s">
        <v>1069</v>
      </c>
      <c r="H4877" s="7" t="s">
        <v>1026</v>
      </c>
      <c r="I4877" s="6" t="s">
        <v>9</v>
      </c>
      <c r="J4877" s="1"/>
      <c r="K4877" s="1"/>
      <c r="L4877" s="1"/>
      <c r="M4877" s="1"/>
      <c r="N4877" s="1"/>
      <c r="O4877" s="1"/>
      <c r="P4877" s="1"/>
      <c r="Q4877" s="12">
        <v>14117.474</v>
      </c>
      <c r="R4877" s="29">
        <f t="shared" si="231"/>
        <v>0</v>
      </c>
      <c r="S4877" t="str">
        <f t="shared" si="232"/>
        <v>OK</v>
      </c>
      <c r="T4877" s="10">
        <f>IFERROR(VLOOKUP(A4877,[1]!Tabla1[[#All],[Material]:[venta nueva]],38,FALSE),0)</f>
        <v>0</v>
      </c>
    </row>
    <row r="4878" spans="1:20" hidden="1" x14ac:dyDescent="0.35">
      <c r="A4878">
        <f t="shared" si="230"/>
        <v>1022313</v>
      </c>
      <c r="B4878" s="6" t="s">
        <v>1188</v>
      </c>
      <c r="C4878" s="7" t="s">
        <v>553</v>
      </c>
      <c r="D4878" s="7" t="s">
        <v>1097</v>
      </c>
      <c r="E4878" s="7" t="s">
        <v>273</v>
      </c>
      <c r="F4878" s="7" t="s">
        <v>274</v>
      </c>
      <c r="G4878" s="7" t="s">
        <v>1075</v>
      </c>
      <c r="H4878" s="7" t="s">
        <v>1035</v>
      </c>
      <c r="I4878" s="6" t="s">
        <v>16</v>
      </c>
      <c r="J4878" s="1"/>
      <c r="K4878" s="1"/>
      <c r="L4878" s="1"/>
      <c r="M4878" s="1"/>
      <c r="N4878" s="1"/>
      <c r="O4878" s="1"/>
      <c r="P4878" s="1"/>
      <c r="Q4878" s="12">
        <v>3037.7669999999998</v>
      </c>
      <c r="R4878" s="29">
        <f t="shared" si="231"/>
        <v>0</v>
      </c>
      <c r="S4878" t="str">
        <f t="shared" si="232"/>
        <v>OK</v>
      </c>
      <c r="T4878" s="10">
        <f>IFERROR(VLOOKUP(A4878,[1]!Tabla1[[#All],[Material]:[venta nueva]],38,FALSE),0)</f>
        <v>0</v>
      </c>
    </row>
    <row r="4879" spans="1:20" hidden="1" x14ac:dyDescent="0.35">
      <c r="A4879">
        <f t="shared" si="230"/>
        <v>1022326</v>
      </c>
      <c r="B4879" s="6" t="s">
        <v>1188</v>
      </c>
      <c r="C4879" s="7" t="s">
        <v>553</v>
      </c>
      <c r="D4879" s="7" t="s">
        <v>1097</v>
      </c>
      <c r="E4879" s="7" t="s">
        <v>275</v>
      </c>
      <c r="F4879" s="7" t="s">
        <v>276</v>
      </c>
      <c r="G4879" s="7" t="s">
        <v>1075</v>
      </c>
      <c r="H4879" s="7" t="s">
        <v>1035</v>
      </c>
      <c r="I4879" s="6" t="s">
        <v>16</v>
      </c>
      <c r="J4879" s="1"/>
      <c r="K4879" s="1"/>
      <c r="L4879" s="1"/>
      <c r="M4879" s="1"/>
      <c r="N4879" s="1"/>
      <c r="O4879" s="1"/>
      <c r="P4879" s="1"/>
      <c r="Q4879" s="12">
        <v>24999.998</v>
      </c>
      <c r="R4879" s="29">
        <f t="shared" si="231"/>
        <v>0</v>
      </c>
      <c r="S4879" t="str">
        <f t="shared" si="232"/>
        <v>OK</v>
      </c>
      <c r="T4879" s="10">
        <f>IFERROR(VLOOKUP(A4879,[1]!Tabla1[[#All],[Material]:[venta nueva]],38,FALSE),0)</f>
        <v>0</v>
      </c>
    </row>
    <row r="4880" spans="1:20" hidden="1" x14ac:dyDescent="0.35">
      <c r="A4880">
        <f t="shared" si="230"/>
        <v>1022370</v>
      </c>
      <c r="B4880" s="6" t="s">
        <v>1188</v>
      </c>
      <c r="C4880" s="7" t="s">
        <v>553</v>
      </c>
      <c r="D4880" s="7" t="s">
        <v>1097</v>
      </c>
      <c r="E4880" s="7" t="s">
        <v>279</v>
      </c>
      <c r="F4880" s="7" t="s">
        <v>280</v>
      </c>
      <c r="G4880" s="7" t="s">
        <v>1075</v>
      </c>
      <c r="H4880" s="7" t="s">
        <v>1003</v>
      </c>
      <c r="I4880" s="6" t="s">
        <v>16</v>
      </c>
      <c r="J4880" s="1"/>
      <c r="K4880" s="1"/>
      <c r="L4880" s="1"/>
      <c r="M4880" s="1"/>
      <c r="N4880" s="1"/>
      <c r="O4880" s="1"/>
      <c r="P4880" s="1"/>
      <c r="Q4880" s="12">
        <v>40000.004000000001</v>
      </c>
      <c r="R4880" s="29">
        <f t="shared" si="231"/>
        <v>0</v>
      </c>
      <c r="S4880" t="str">
        <f t="shared" si="232"/>
        <v>OK</v>
      </c>
      <c r="T4880" s="10">
        <f>IFERROR(VLOOKUP(A4880,[1]!Tabla1[[#All],[Material]:[venta nueva]],38,FALSE),0)</f>
        <v>0</v>
      </c>
    </row>
    <row r="4881" spans="1:20" hidden="1" x14ac:dyDescent="0.35">
      <c r="A4881">
        <f t="shared" si="230"/>
        <v>1022378</v>
      </c>
      <c r="B4881" s="6" t="s">
        <v>1188</v>
      </c>
      <c r="C4881" s="7" t="s">
        <v>553</v>
      </c>
      <c r="D4881" s="7" t="s">
        <v>1097</v>
      </c>
      <c r="E4881" s="7" t="s">
        <v>283</v>
      </c>
      <c r="F4881" s="7" t="s">
        <v>284</v>
      </c>
      <c r="G4881" s="7" t="s">
        <v>1084</v>
      </c>
      <c r="H4881" s="7" t="s">
        <v>1017</v>
      </c>
      <c r="I4881" s="6" t="s">
        <v>14</v>
      </c>
      <c r="J4881" s="1"/>
      <c r="K4881" s="1"/>
      <c r="L4881" s="1"/>
      <c r="M4881" s="1"/>
      <c r="N4881" s="1"/>
      <c r="O4881" s="1"/>
      <c r="P4881" s="1"/>
      <c r="Q4881" s="12">
        <v>76020.47</v>
      </c>
      <c r="R4881" s="29">
        <f t="shared" si="231"/>
        <v>0</v>
      </c>
      <c r="S4881" t="str">
        <f t="shared" si="232"/>
        <v>OK</v>
      </c>
      <c r="T4881" s="10">
        <f>IFERROR(VLOOKUP(A4881,[1]!Tabla1[[#All],[Material]:[venta nueva]],38,FALSE),0)</f>
        <v>0</v>
      </c>
    </row>
    <row r="4882" spans="1:20" hidden="1" x14ac:dyDescent="0.35">
      <c r="A4882">
        <f t="shared" si="230"/>
        <v>1022379</v>
      </c>
      <c r="B4882" s="6" t="s">
        <v>1188</v>
      </c>
      <c r="C4882" s="7" t="s">
        <v>553</v>
      </c>
      <c r="D4882" s="7" t="s">
        <v>1097</v>
      </c>
      <c r="E4882" s="7" t="s">
        <v>285</v>
      </c>
      <c r="F4882" s="7" t="s">
        <v>286</v>
      </c>
      <c r="G4882" s="7" t="s">
        <v>1077</v>
      </c>
      <c r="H4882" s="7" t="s">
        <v>1005</v>
      </c>
      <c r="I4882" s="6" t="s">
        <v>14</v>
      </c>
      <c r="J4882" s="1"/>
      <c r="K4882" s="1"/>
      <c r="L4882" s="1"/>
      <c r="M4882" s="1"/>
      <c r="N4882" s="1"/>
      <c r="O4882" s="1"/>
      <c r="P4882" s="1"/>
      <c r="Q4882" s="12">
        <v>198543.46799999999</v>
      </c>
      <c r="R4882" s="29">
        <f t="shared" si="231"/>
        <v>0</v>
      </c>
      <c r="S4882" t="str">
        <f t="shared" si="232"/>
        <v>OK</v>
      </c>
      <c r="T4882" s="10">
        <f>IFERROR(VLOOKUP(A4882,[1]!Tabla1[[#All],[Material]:[venta nueva]],38,FALSE),0)</f>
        <v>0</v>
      </c>
    </row>
    <row r="4883" spans="1:20" hidden="1" x14ac:dyDescent="0.35">
      <c r="A4883">
        <f t="shared" si="230"/>
        <v>1022388</v>
      </c>
      <c r="B4883" s="6" t="s">
        <v>1188</v>
      </c>
      <c r="C4883" s="7" t="s">
        <v>553</v>
      </c>
      <c r="D4883" s="7" t="s">
        <v>1097</v>
      </c>
      <c r="E4883" s="7" t="s">
        <v>291</v>
      </c>
      <c r="F4883" s="7" t="s">
        <v>292</v>
      </c>
      <c r="G4883" s="7" t="s">
        <v>1084</v>
      </c>
      <c r="H4883" s="7" t="s">
        <v>1017</v>
      </c>
      <c r="I4883" s="6" t="s">
        <v>14</v>
      </c>
      <c r="J4883" s="1"/>
      <c r="K4883" s="1"/>
      <c r="L4883" s="1"/>
      <c r="M4883" s="1"/>
      <c r="N4883" s="1"/>
      <c r="O4883" s="1"/>
      <c r="P4883" s="1"/>
      <c r="Q4883" s="12">
        <v>115504.489</v>
      </c>
      <c r="R4883" s="29">
        <f t="shared" si="231"/>
        <v>0</v>
      </c>
      <c r="S4883" t="str">
        <f t="shared" si="232"/>
        <v>OK</v>
      </c>
      <c r="T4883" s="10">
        <f>IFERROR(VLOOKUP(A4883,[1]!Tabla1[[#All],[Material]:[venta nueva]],38,FALSE),0)</f>
        <v>0</v>
      </c>
    </row>
    <row r="4884" spans="1:20" hidden="1" x14ac:dyDescent="0.35">
      <c r="A4884">
        <f t="shared" si="230"/>
        <v>1022389</v>
      </c>
      <c r="B4884" s="6" t="s">
        <v>1188</v>
      </c>
      <c r="C4884" s="7" t="s">
        <v>553</v>
      </c>
      <c r="D4884" s="7" t="s">
        <v>1097</v>
      </c>
      <c r="E4884" s="7" t="s">
        <v>500</v>
      </c>
      <c r="F4884" s="7" t="s">
        <v>501</v>
      </c>
      <c r="G4884" s="7" t="s">
        <v>1080</v>
      </c>
      <c r="H4884" s="7" t="s">
        <v>1008</v>
      </c>
      <c r="I4884" s="6" t="s">
        <v>14</v>
      </c>
      <c r="J4884" s="1"/>
      <c r="K4884" s="1"/>
      <c r="L4884" s="1"/>
      <c r="M4884" s="1"/>
      <c r="N4884" s="1"/>
      <c r="O4884" s="1"/>
      <c r="P4884" s="1"/>
      <c r="Q4884" s="12">
        <v>1580</v>
      </c>
      <c r="R4884" s="29">
        <f t="shared" si="231"/>
        <v>0</v>
      </c>
      <c r="S4884" t="str">
        <f t="shared" si="232"/>
        <v>OK</v>
      </c>
      <c r="T4884" s="10">
        <f>IFERROR(VLOOKUP(A4884,[1]!Tabla1[[#All],[Material]:[venta nueva]],38,FALSE),0)</f>
        <v>0</v>
      </c>
    </row>
    <row r="4885" spans="1:20" hidden="1" x14ac:dyDescent="0.35">
      <c r="A4885">
        <f t="shared" si="230"/>
        <v>1022398</v>
      </c>
      <c r="B4885" s="6" t="s">
        <v>1188</v>
      </c>
      <c r="C4885" s="7" t="s">
        <v>553</v>
      </c>
      <c r="D4885" s="7" t="s">
        <v>1097</v>
      </c>
      <c r="E4885" s="7" t="s">
        <v>293</v>
      </c>
      <c r="F4885" s="7" t="s">
        <v>294</v>
      </c>
      <c r="G4885" s="7" t="s">
        <v>1076</v>
      </c>
      <c r="H4885" s="7" t="s">
        <v>1004</v>
      </c>
      <c r="I4885" s="6" t="s">
        <v>15</v>
      </c>
      <c r="J4885" s="1"/>
      <c r="K4885" s="1"/>
      <c r="L4885" s="1"/>
      <c r="M4885" s="1"/>
      <c r="N4885" s="1"/>
      <c r="O4885" s="1"/>
      <c r="P4885" s="1"/>
      <c r="Q4885" s="12">
        <v>19869.022000000001</v>
      </c>
      <c r="R4885" s="29">
        <f t="shared" si="231"/>
        <v>0</v>
      </c>
      <c r="S4885" t="str">
        <f t="shared" si="232"/>
        <v>OK</v>
      </c>
      <c r="T4885" s="10">
        <f>IFERROR(VLOOKUP(A4885,[1]!Tabla1[[#All],[Material]:[venta nueva]],38,FALSE),0)</f>
        <v>0</v>
      </c>
    </row>
    <row r="4886" spans="1:20" hidden="1" x14ac:dyDescent="0.35">
      <c r="A4886">
        <f t="shared" si="230"/>
        <v>1022409</v>
      </c>
      <c r="B4886" s="6" t="s">
        <v>1188</v>
      </c>
      <c r="C4886" s="7" t="s">
        <v>553</v>
      </c>
      <c r="D4886" s="7" t="s">
        <v>1097</v>
      </c>
      <c r="E4886" s="7" t="s">
        <v>295</v>
      </c>
      <c r="F4886" s="7" t="s">
        <v>296</v>
      </c>
      <c r="G4886" s="7" t="s">
        <v>1069</v>
      </c>
      <c r="H4886" s="7" t="s">
        <v>1016</v>
      </c>
      <c r="I4886" s="6" t="s">
        <v>11</v>
      </c>
      <c r="J4886" s="1"/>
      <c r="K4886" s="1"/>
      <c r="L4886" s="1"/>
      <c r="M4886" s="1"/>
      <c r="N4886" s="1"/>
      <c r="O4886" s="1"/>
      <c r="P4886" s="1"/>
      <c r="Q4886" s="12">
        <v>21000.002</v>
      </c>
      <c r="R4886" s="29">
        <f t="shared" si="231"/>
        <v>0</v>
      </c>
      <c r="S4886" t="str">
        <f t="shared" si="232"/>
        <v>OK</v>
      </c>
      <c r="T4886" s="10">
        <f>IFERROR(VLOOKUP(A4886,[1]!Tabla1[[#All],[Material]:[venta nueva]],38,FALSE),0)</f>
        <v>0</v>
      </c>
    </row>
    <row r="4887" spans="1:20" hidden="1" x14ac:dyDescent="0.35">
      <c r="A4887">
        <f t="shared" si="230"/>
        <v>1022413</v>
      </c>
      <c r="B4887" s="6" t="s">
        <v>1188</v>
      </c>
      <c r="C4887" s="7" t="s">
        <v>553</v>
      </c>
      <c r="D4887" s="7" t="s">
        <v>1097</v>
      </c>
      <c r="E4887" s="7" t="s">
        <v>517</v>
      </c>
      <c r="F4887" s="7" t="s">
        <v>518</v>
      </c>
      <c r="G4887" s="7" t="s">
        <v>1069</v>
      </c>
      <c r="H4887" s="7" t="s">
        <v>1026</v>
      </c>
      <c r="I4887" s="6" t="s">
        <v>15</v>
      </c>
      <c r="J4887" s="1"/>
      <c r="K4887" s="1"/>
      <c r="L4887" s="1"/>
      <c r="M4887" s="1"/>
      <c r="N4887" s="1"/>
      <c r="O4887" s="1"/>
      <c r="P4887" s="1"/>
      <c r="Q4887" s="12">
        <v>12514.321</v>
      </c>
      <c r="R4887" s="29">
        <f t="shared" si="231"/>
        <v>0</v>
      </c>
      <c r="S4887" t="str">
        <f t="shared" si="232"/>
        <v>OK</v>
      </c>
      <c r="T4887" s="10">
        <f>IFERROR(VLOOKUP(A4887,[1]!Tabla1[[#All],[Material]:[venta nueva]],38,FALSE),0)</f>
        <v>0</v>
      </c>
    </row>
    <row r="4888" spans="1:20" hidden="1" x14ac:dyDescent="0.35">
      <c r="A4888">
        <f t="shared" si="230"/>
        <v>1022414</v>
      </c>
      <c r="B4888" s="6" t="s">
        <v>1188</v>
      </c>
      <c r="C4888" s="7" t="s">
        <v>553</v>
      </c>
      <c r="D4888" s="7" t="s">
        <v>1097</v>
      </c>
      <c r="E4888" s="7" t="s">
        <v>297</v>
      </c>
      <c r="F4888" s="7" t="s">
        <v>298</v>
      </c>
      <c r="G4888" s="7" t="s">
        <v>1074</v>
      </c>
      <c r="H4888" s="7" t="s">
        <v>1042</v>
      </c>
      <c r="I4888" s="6" t="s">
        <v>14</v>
      </c>
      <c r="J4888" s="1"/>
      <c r="K4888" s="1"/>
      <c r="L4888" s="1"/>
      <c r="M4888" s="1"/>
      <c r="N4888" s="1"/>
      <c r="O4888" s="1"/>
      <c r="P4888" s="1"/>
      <c r="Q4888" s="12">
        <v>125284.072</v>
      </c>
      <c r="R4888" s="29">
        <f t="shared" si="231"/>
        <v>0</v>
      </c>
      <c r="S4888" t="str">
        <f t="shared" si="232"/>
        <v>OK</v>
      </c>
      <c r="T4888" s="10">
        <f>IFERROR(VLOOKUP(A4888,[1]!Tabla1[[#All],[Material]:[venta nueva]],38,FALSE),0)</f>
        <v>0</v>
      </c>
    </row>
    <row r="4889" spans="1:20" hidden="1" x14ac:dyDescent="0.35">
      <c r="A4889">
        <f t="shared" si="230"/>
        <v>1022417</v>
      </c>
      <c r="B4889" s="6" t="s">
        <v>1188</v>
      </c>
      <c r="C4889" s="7" t="s">
        <v>553</v>
      </c>
      <c r="D4889" s="7" t="s">
        <v>1097</v>
      </c>
      <c r="E4889" s="7" t="s">
        <v>301</v>
      </c>
      <c r="F4889" s="7" t="s">
        <v>302</v>
      </c>
      <c r="G4889" s="7" t="s">
        <v>1080</v>
      </c>
      <c r="H4889" s="7" t="s">
        <v>1031</v>
      </c>
      <c r="I4889" s="6" t="s">
        <v>14</v>
      </c>
      <c r="J4889" s="1"/>
      <c r="K4889" s="1"/>
      <c r="L4889" s="1"/>
      <c r="M4889" s="1"/>
      <c r="N4889" s="1"/>
      <c r="O4889" s="1"/>
      <c r="P4889" s="1"/>
      <c r="Q4889" s="12">
        <v>351991.4</v>
      </c>
      <c r="R4889" s="29">
        <f t="shared" si="231"/>
        <v>0</v>
      </c>
      <c r="S4889" t="str">
        <f t="shared" si="232"/>
        <v>OK</v>
      </c>
      <c r="T4889" s="10">
        <f>IFERROR(VLOOKUP(A4889,[1]!Tabla1[[#All],[Material]:[venta nueva]],38,FALSE),0)</f>
        <v>0</v>
      </c>
    </row>
    <row r="4890" spans="1:20" hidden="1" x14ac:dyDescent="0.35">
      <c r="A4890">
        <f t="shared" si="230"/>
        <v>1022472</v>
      </c>
      <c r="B4890" s="6" t="s">
        <v>1188</v>
      </c>
      <c r="C4890" s="7" t="s">
        <v>553</v>
      </c>
      <c r="D4890" s="7" t="s">
        <v>1097</v>
      </c>
      <c r="E4890" s="7" t="s">
        <v>303</v>
      </c>
      <c r="F4890" s="7" t="s">
        <v>304</v>
      </c>
      <c r="G4890" s="7" t="s">
        <v>1075</v>
      </c>
      <c r="H4890" s="7" t="s">
        <v>1002</v>
      </c>
      <c r="I4890" s="6" t="s">
        <v>16</v>
      </c>
      <c r="J4890" s="1"/>
      <c r="K4890" s="1"/>
      <c r="L4890" s="1"/>
      <c r="M4890" s="1"/>
      <c r="N4890" s="1"/>
      <c r="O4890" s="1"/>
      <c r="P4890" s="1"/>
      <c r="Q4890" s="12">
        <v>14999.995000000001</v>
      </c>
      <c r="R4890" s="29">
        <f t="shared" si="231"/>
        <v>0</v>
      </c>
      <c r="S4890" t="str">
        <f t="shared" si="232"/>
        <v>OK</v>
      </c>
      <c r="T4890" s="10">
        <f>IFERROR(VLOOKUP(A4890,[1]!Tabla1[[#All],[Material]:[venta nueva]],38,FALSE),0)</f>
        <v>0</v>
      </c>
    </row>
    <row r="4891" spans="1:20" hidden="1" x14ac:dyDescent="0.35">
      <c r="A4891">
        <f t="shared" si="230"/>
        <v>1022499</v>
      </c>
      <c r="B4891" s="6" t="s">
        <v>1188</v>
      </c>
      <c r="C4891" s="7" t="s">
        <v>553</v>
      </c>
      <c r="D4891" s="7" t="s">
        <v>1097</v>
      </c>
      <c r="E4891" s="7" t="s">
        <v>305</v>
      </c>
      <c r="F4891" s="7" t="s">
        <v>306</v>
      </c>
      <c r="G4891" s="7" t="s">
        <v>1075</v>
      </c>
      <c r="H4891" s="7" t="s">
        <v>1011</v>
      </c>
      <c r="I4891" s="6" t="s">
        <v>16</v>
      </c>
      <c r="J4891" s="1"/>
      <c r="K4891" s="1"/>
      <c r="L4891" s="1"/>
      <c r="M4891" s="1"/>
      <c r="N4891" s="1"/>
      <c r="O4891" s="1"/>
      <c r="P4891" s="1"/>
      <c r="Q4891" s="12">
        <v>22930.23</v>
      </c>
      <c r="R4891" s="29">
        <f t="shared" si="231"/>
        <v>0</v>
      </c>
      <c r="S4891" t="str">
        <f t="shared" si="232"/>
        <v>OK</v>
      </c>
      <c r="T4891" s="10">
        <f>IFERROR(VLOOKUP(A4891,[1]!Tabla1[[#All],[Material]:[venta nueva]],38,FALSE),0)</f>
        <v>0</v>
      </c>
    </row>
    <row r="4892" spans="1:20" hidden="1" x14ac:dyDescent="0.35">
      <c r="A4892">
        <f t="shared" si="230"/>
        <v>1022541</v>
      </c>
      <c r="B4892" s="6" t="s">
        <v>1188</v>
      </c>
      <c r="C4892" s="7" t="s">
        <v>553</v>
      </c>
      <c r="D4892" s="7" t="s">
        <v>1097</v>
      </c>
      <c r="E4892" s="7" t="s">
        <v>309</v>
      </c>
      <c r="F4892" s="7" t="s">
        <v>310</v>
      </c>
      <c r="G4892" s="7" t="s">
        <v>1078</v>
      </c>
      <c r="H4892" s="7" t="s">
        <v>1009</v>
      </c>
      <c r="I4892" s="6" t="s">
        <v>14</v>
      </c>
      <c r="J4892" s="1"/>
      <c r="K4892" s="1"/>
      <c r="L4892" s="1"/>
      <c r="M4892" s="1"/>
      <c r="N4892" s="1"/>
      <c r="O4892" s="1"/>
      <c r="P4892" s="1"/>
      <c r="Q4892" s="12">
        <v>239295.05600000001</v>
      </c>
      <c r="R4892" s="29">
        <f t="shared" si="231"/>
        <v>0</v>
      </c>
      <c r="S4892" t="str">
        <f t="shared" si="232"/>
        <v>OK</v>
      </c>
      <c r="T4892" s="10">
        <f>IFERROR(VLOOKUP(A4892,[1]!Tabla1[[#All],[Material]:[venta nueva]],38,FALSE),0)</f>
        <v>0</v>
      </c>
    </row>
    <row r="4893" spans="1:20" hidden="1" x14ac:dyDescent="0.35">
      <c r="A4893">
        <f t="shared" si="230"/>
        <v>1022561</v>
      </c>
      <c r="B4893" s="6" t="s">
        <v>1188</v>
      </c>
      <c r="C4893" s="7" t="s">
        <v>553</v>
      </c>
      <c r="D4893" s="7" t="s">
        <v>1097</v>
      </c>
      <c r="E4893" s="7" t="s">
        <v>311</v>
      </c>
      <c r="F4893" s="7" t="s">
        <v>312</v>
      </c>
      <c r="G4893" s="7" t="s">
        <v>1075</v>
      </c>
      <c r="H4893" s="7" t="s">
        <v>1003</v>
      </c>
      <c r="I4893" s="6" t="s">
        <v>15</v>
      </c>
      <c r="J4893" s="1"/>
      <c r="K4893" s="1"/>
      <c r="L4893" s="1"/>
      <c r="M4893" s="1"/>
      <c r="N4893" s="1"/>
      <c r="O4893" s="1"/>
      <c r="P4893" s="1"/>
      <c r="Q4893" s="12">
        <v>4012.8780000000002</v>
      </c>
      <c r="R4893" s="29">
        <f t="shared" si="231"/>
        <v>0</v>
      </c>
      <c r="S4893" t="str">
        <f t="shared" si="232"/>
        <v>OK</v>
      </c>
      <c r="T4893" s="10">
        <f>IFERROR(VLOOKUP(A4893,[1]!Tabla1[[#All],[Material]:[venta nueva]],38,FALSE),0)</f>
        <v>0</v>
      </c>
    </row>
    <row r="4894" spans="1:20" hidden="1" x14ac:dyDescent="0.35">
      <c r="A4894">
        <f t="shared" si="230"/>
        <v>1022568</v>
      </c>
      <c r="B4894" s="6" t="s">
        <v>1188</v>
      </c>
      <c r="C4894" s="7" t="s">
        <v>553</v>
      </c>
      <c r="D4894" s="7" t="s">
        <v>1097</v>
      </c>
      <c r="E4894" s="7" t="s">
        <v>448</v>
      </c>
      <c r="F4894" s="7" t="s">
        <v>449</v>
      </c>
      <c r="G4894" s="7" t="s">
        <v>1082</v>
      </c>
      <c r="H4894" s="7" t="s">
        <v>1013</v>
      </c>
      <c r="I4894" s="6" t="s">
        <v>14</v>
      </c>
      <c r="J4894" s="1"/>
      <c r="K4894" s="1"/>
      <c r="L4894" s="1"/>
      <c r="M4894" s="1"/>
      <c r="N4894" s="1"/>
      <c r="O4894" s="1"/>
      <c r="P4894" s="1"/>
      <c r="Q4894" s="12">
        <v>44533.896000000001</v>
      </c>
      <c r="R4894" s="29">
        <f t="shared" si="231"/>
        <v>0</v>
      </c>
      <c r="S4894" t="str">
        <f t="shared" si="232"/>
        <v>OK</v>
      </c>
      <c r="T4894" s="10">
        <f>IFERROR(VLOOKUP(A4894,[1]!Tabla1[[#All],[Material]:[venta nueva]],38,FALSE),0)</f>
        <v>0</v>
      </c>
    </row>
    <row r="4895" spans="1:20" hidden="1" x14ac:dyDescent="0.35">
      <c r="A4895">
        <f t="shared" si="230"/>
        <v>1022587</v>
      </c>
      <c r="B4895" s="6" t="s">
        <v>1188</v>
      </c>
      <c r="C4895" s="7" t="s">
        <v>553</v>
      </c>
      <c r="D4895" s="7" t="s">
        <v>1097</v>
      </c>
      <c r="E4895" s="7" t="s">
        <v>313</v>
      </c>
      <c r="F4895" s="7" t="s">
        <v>314</v>
      </c>
      <c r="G4895" s="7" t="s">
        <v>1075</v>
      </c>
      <c r="H4895" s="7" t="s">
        <v>1035</v>
      </c>
      <c r="I4895" s="6" t="s">
        <v>16</v>
      </c>
      <c r="J4895" s="1"/>
      <c r="K4895" s="1"/>
      <c r="L4895" s="1"/>
      <c r="M4895" s="1"/>
      <c r="N4895" s="1"/>
      <c r="O4895" s="1"/>
      <c r="P4895" s="1"/>
      <c r="Q4895" s="12">
        <v>1907.885</v>
      </c>
      <c r="R4895" s="29">
        <f t="shared" si="231"/>
        <v>0</v>
      </c>
      <c r="S4895" t="str">
        <f t="shared" si="232"/>
        <v>OK</v>
      </c>
      <c r="T4895" s="10">
        <f>IFERROR(VLOOKUP(A4895,[1]!Tabla1[[#All],[Material]:[venta nueva]],38,FALSE),0)</f>
        <v>0</v>
      </c>
    </row>
    <row r="4896" spans="1:20" hidden="1" x14ac:dyDescent="0.35">
      <c r="A4896">
        <f t="shared" si="230"/>
        <v>1022600</v>
      </c>
      <c r="B4896" s="6" t="s">
        <v>1188</v>
      </c>
      <c r="C4896" s="7" t="s">
        <v>553</v>
      </c>
      <c r="D4896" s="7" t="s">
        <v>1097</v>
      </c>
      <c r="E4896" s="7" t="s">
        <v>316</v>
      </c>
      <c r="F4896" s="7" t="s">
        <v>317</v>
      </c>
      <c r="G4896" s="7" t="s">
        <v>1075</v>
      </c>
      <c r="H4896" s="7" t="s">
        <v>1011</v>
      </c>
      <c r="I4896" s="6" t="s">
        <v>16</v>
      </c>
      <c r="J4896" s="1"/>
      <c r="K4896" s="1"/>
      <c r="L4896" s="1"/>
      <c r="M4896" s="1"/>
      <c r="N4896" s="1"/>
      <c r="O4896" s="1"/>
      <c r="P4896" s="1"/>
      <c r="Q4896" s="12">
        <v>17739.382000000001</v>
      </c>
      <c r="R4896" s="29">
        <f t="shared" si="231"/>
        <v>0</v>
      </c>
      <c r="S4896" t="str">
        <f t="shared" si="232"/>
        <v>OK</v>
      </c>
      <c r="T4896" s="10">
        <f>IFERROR(VLOOKUP(A4896,[1]!Tabla1[[#All],[Material]:[venta nueva]],38,FALSE),0)</f>
        <v>0</v>
      </c>
    </row>
    <row r="4897" spans="1:20" hidden="1" x14ac:dyDescent="0.35">
      <c r="A4897">
        <f t="shared" si="230"/>
        <v>1022605</v>
      </c>
      <c r="B4897" s="6" t="s">
        <v>1188</v>
      </c>
      <c r="C4897" s="7" t="s">
        <v>553</v>
      </c>
      <c r="D4897" s="7" t="s">
        <v>1097</v>
      </c>
      <c r="E4897" s="7" t="s">
        <v>630</v>
      </c>
      <c r="F4897" s="7" t="s">
        <v>631</v>
      </c>
      <c r="G4897" s="7" t="s">
        <v>1069</v>
      </c>
      <c r="H4897" s="7" t="s">
        <v>1016</v>
      </c>
      <c r="I4897" s="6" t="s">
        <v>12</v>
      </c>
      <c r="J4897" s="1"/>
      <c r="K4897" s="1"/>
      <c r="L4897" s="1"/>
      <c r="M4897" s="1"/>
      <c r="N4897" s="1"/>
      <c r="O4897" s="1"/>
      <c r="P4897" s="1"/>
      <c r="Q4897" s="12">
        <v>13358.512000000001</v>
      </c>
      <c r="R4897" s="29">
        <f t="shared" si="231"/>
        <v>0</v>
      </c>
      <c r="S4897" t="str">
        <f t="shared" si="232"/>
        <v>OK</v>
      </c>
      <c r="T4897" s="10">
        <f>IFERROR(VLOOKUP(A4897,[1]!Tabla1[[#All],[Material]:[venta nueva]],38,FALSE),0)</f>
        <v>0</v>
      </c>
    </row>
    <row r="4898" spans="1:20" hidden="1" x14ac:dyDescent="0.35">
      <c r="A4898">
        <f t="shared" si="230"/>
        <v>1022607</v>
      </c>
      <c r="B4898" s="6" t="s">
        <v>1188</v>
      </c>
      <c r="C4898" s="7" t="s">
        <v>553</v>
      </c>
      <c r="D4898" s="7" t="s">
        <v>1097</v>
      </c>
      <c r="E4898" s="7" t="s">
        <v>318</v>
      </c>
      <c r="F4898" s="7" t="s">
        <v>319</v>
      </c>
      <c r="G4898" s="7" t="s">
        <v>1083</v>
      </c>
      <c r="H4898" s="7" t="s">
        <v>1044</v>
      </c>
      <c r="I4898" s="6" t="s">
        <v>12</v>
      </c>
      <c r="J4898" s="1"/>
      <c r="K4898" s="1"/>
      <c r="L4898" s="1"/>
      <c r="M4898" s="1"/>
      <c r="N4898" s="1"/>
      <c r="O4898" s="1"/>
      <c r="P4898" s="1"/>
      <c r="Q4898" s="12">
        <v>26839.574000000001</v>
      </c>
      <c r="R4898" s="29">
        <f t="shared" si="231"/>
        <v>0</v>
      </c>
      <c r="S4898" t="str">
        <f t="shared" si="232"/>
        <v>OK</v>
      </c>
      <c r="T4898" s="10">
        <f>IFERROR(VLOOKUP(A4898,[1]!Tabla1[[#All],[Material]:[venta nueva]],38,FALSE),0)</f>
        <v>0</v>
      </c>
    </row>
    <row r="4899" spans="1:20" hidden="1" x14ac:dyDescent="0.35">
      <c r="A4899">
        <f t="shared" si="230"/>
        <v>1022636</v>
      </c>
      <c r="B4899" s="6" t="s">
        <v>1188</v>
      </c>
      <c r="C4899" s="7" t="s">
        <v>553</v>
      </c>
      <c r="D4899" s="7" t="s">
        <v>1097</v>
      </c>
      <c r="E4899" s="7" t="s">
        <v>324</v>
      </c>
      <c r="F4899" s="7" t="s">
        <v>325</v>
      </c>
      <c r="G4899" s="7" t="s">
        <v>1084</v>
      </c>
      <c r="H4899" s="7" t="s">
        <v>1032</v>
      </c>
      <c r="I4899" s="6" t="s">
        <v>14</v>
      </c>
      <c r="J4899" s="1"/>
      <c r="K4899" s="1"/>
      <c r="L4899" s="1"/>
      <c r="M4899" s="1"/>
      <c r="N4899" s="1"/>
      <c r="O4899" s="1"/>
      <c r="P4899" s="1"/>
      <c r="Q4899" s="12">
        <v>152057.79399999999</v>
      </c>
      <c r="R4899" s="29">
        <f t="shared" si="231"/>
        <v>0</v>
      </c>
      <c r="S4899" t="str">
        <f t="shared" si="232"/>
        <v>OK</v>
      </c>
      <c r="T4899" s="10">
        <f>IFERROR(VLOOKUP(A4899,[1]!Tabla1[[#All],[Material]:[venta nueva]],38,FALSE),0)</f>
        <v>0</v>
      </c>
    </row>
    <row r="4900" spans="1:20" hidden="1" x14ac:dyDescent="0.35">
      <c r="A4900">
        <f t="shared" si="230"/>
        <v>1022637</v>
      </c>
      <c r="B4900" s="6" t="s">
        <v>1188</v>
      </c>
      <c r="C4900" s="7" t="s">
        <v>553</v>
      </c>
      <c r="D4900" s="7" t="s">
        <v>1097</v>
      </c>
      <c r="E4900" s="7" t="s">
        <v>326</v>
      </c>
      <c r="F4900" s="7" t="s">
        <v>327</v>
      </c>
      <c r="G4900" s="7" t="s">
        <v>1084</v>
      </c>
      <c r="H4900" s="7" t="s">
        <v>1028</v>
      </c>
      <c r="I4900" s="6" t="s">
        <v>14</v>
      </c>
      <c r="J4900" s="1"/>
      <c r="K4900" s="1"/>
      <c r="L4900" s="1"/>
      <c r="M4900" s="1"/>
      <c r="N4900" s="1"/>
      <c r="O4900" s="1"/>
      <c r="P4900" s="1"/>
      <c r="Q4900" s="12">
        <v>106594.046</v>
      </c>
      <c r="R4900" s="29">
        <f t="shared" si="231"/>
        <v>0</v>
      </c>
      <c r="S4900" t="str">
        <f t="shared" si="232"/>
        <v>OK</v>
      </c>
      <c r="T4900" s="10">
        <f>IFERROR(VLOOKUP(A4900,[1]!Tabla1[[#All],[Material]:[venta nueva]],38,FALSE),0)</f>
        <v>0</v>
      </c>
    </row>
    <row r="4901" spans="1:20" hidden="1" x14ac:dyDescent="0.35">
      <c r="A4901">
        <f t="shared" si="230"/>
        <v>1022639</v>
      </c>
      <c r="B4901" s="6" t="s">
        <v>1188</v>
      </c>
      <c r="C4901" s="7" t="s">
        <v>553</v>
      </c>
      <c r="D4901" s="7" t="s">
        <v>1097</v>
      </c>
      <c r="E4901" s="7" t="s">
        <v>328</v>
      </c>
      <c r="F4901" s="7" t="s">
        <v>329</v>
      </c>
      <c r="G4901" s="7" t="s">
        <v>1087</v>
      </c>
      <c r="H4901" s="7" t="s">
        <v>1034</v>
      </c>
      <c r="I4901" s="6" t="s">
        <v>14</v>
      </c>
      <c r="J4901" s="1"/>
      <c r="K4901" s="1"/>
      <c r="L4901" s="1"/>
      <c r="M4901" s="1"/>
      <c r="N4901" s="1"/>
      <c r="O4901" s="1"/>
      <c r="P4901" s="1"/>
      <c r="Q4901" s="12">
        <v>973171.69799999997</v>
      </c>
      <c r="R4901" s="29">
        <f t="shared" si="231"/>
        <v>0</v>
      </c>
      <c r="S4901" t="str">
        <f t="shared" si="232"/>
        <v>OK</v>
      </c>
      <c r="T4901" s="10">
        <f>IFERROR(VLOOKUP(A4901,[1]!Tabla1[[#All],[Material]:[venta nueva]],38,FALSE),0)</f>
        <v>0</v>
      </c>
    </row>
    <row r="4902" spans="1:20" hidden="1" x14ac:dyDescent="0.35">
      <c r="A4902">
        <f t="shared" si="230"/>
        <v>1022640</v>
      </c>
      <c r="B4902" s="6" t="s">
        <v>1188</v>
      </c>
      <c r="C4902" s="7" t="s">
        <v>553</v>
      </c>
      <c r="D4902" s="7" t="s">
        <v>1097</v>
      </c>
      <c r="E4902" s="7" t="s">
        <v>330</v>
      </c>
      <c r="F4902" s="7" t="s">
        <v>331</v>
      </c>
      <c r="G4902" s="7" t="s">
        <v>1087</v>
      </c>
      <c r="H4902" s="7" t="s">
        <v>1034</v>
      </c>
      <c r="I4902" s="6" t="s">
        <v>14</v>
      </c>
      <c r="J4902" s="1"/>
      <c r="K4902" s="1"/>
      <c r="L4902" s="1"/>
      <c r="M4902" s="1"/>
      <c r="N4902" s="1"/>
      <c r="O4902" s="1"/>
      <c r="P4902" s="1"/>
      <c r="Q4902" s="12">
        <v>49160.902000000002</v>
      </c>
      <c r="R4902" s="29">
        <f t="shared" si="231"/>
        <v>0</v>
      </c>
      <c r="S4902" t="str">
        <f t="shared" si="232"/>
        <v>OK</v>
      </c>
      <c r="T4902" s="10">
        <f>IFERROR(VLOOKUP(A4902,[1]!Tabla1[[#All],[Material]:[venta nueva]],38,FALSE),0)</f>
        <v>0</v>
      </c>
    </row>
    <row r="4903" spans="1:20" hidden="1" x14ac:dyDescent="0.35">
      <c r="A4903">
        <f t="shared" si="230"/>
        <v>1022645</v>
      </c>
      <c r="B4903" s="6" t="s">
        <v>1188</v>
      </c>
      <c r="C4903" s="7" t="s">
        <v>553</v>
      </c>
      <c r="D4903" s="7" t="s">
        <v>1097</v>
      </c>
      <c r="E4903" s="7" t="s">
        <v>332</v>
      </c>
      <c r="F4903" s="7" t="s">
        <v>160</v>
      </c>
      <c r="G4903" s="7" t="s">
        <v>1082</v>
      </c>
      <c r="H4903" s="7" t="s">
        <v>1013</v>
      </c>
      <c r="I4903" s="6" t="s">
        <v>14</v>
      </c>
      <c r="J4903" s="1"/>
      <c r="K4903" s="1"/>
      <c r="L4903" s="1"/>
      <c r="M4903" s="1"/>
      <c r="N4903" s="1"/>
      <c r="O4903" s="1"/>
      <c r="P4903" s="1"/>
      <c r="Q4903" s="12">
        <v>24000.001</v>
      </c>
      <c r="R4903" s="29">
        <f t="shared" si="231"/>
        <v>0</v>
      </c>
      <c r="S4903" t="str">
        <f t="shared" si="232"/>
        <v>OK</v>
      </c>
      <c r="T4903" s="10">
        <f>IFERROR(VLOOKUP(A4903,[1]!Tabla1[[#All],[Material]:[venta nueva]],38,FALSE),0)</f>
        <v>0</v>
      </c>
    </row>
    <row r="4904" spans="1:20" hidden="1" x14ac:dyDescent="0.35">
      <c r="A4904">
        <f t="shared" si="230"/>
        <v>1022646</v>
      </c>
      <c r="B4904" s="6" t="s">
        <v>1188</v>
      </c>
      <c r="C4904" s="7" t="s">
        <v>553</v>
      </c>
      <c r="D4904" s="7" t="s">
        <v>1097</v>
      </c>
      <c r="E4904" s="7" t="s">
        <v>333</v>
      </c>
      <c r="F4904" s="7" t="s">
        <v>159</v>
      </c>
      <c r="G4904" s="7" t="s">
        <v>1082</v>
      </c>
      <c r="H4904" s="7" t="s">
        <v>1013</v>
      </c>
      <c r="I4904" s="6" t="s">
        <v>14</v>
      </c>
      <c r="J4904" s="1"/>
      <c r="K4904" s="1"/>
      <c r="L4904" s="1"/>
      <c r="M4904" s="1"/>
      <c r="N4904" s="1"/>
      <c r="O4904" s="1"/>
      <c r="P4904" s="1"/>
      <c r="Q4904" s="12">
        <v>15104.494000000001</v>
      </c>
      <c r="R4904" s="29">
        <f t="shared" si="231"/>
        <v>0</v>
      </c>
      <c r="S4904" t="str">
        <f t="shared" si="232"/>
        <v>OK</v>
      </c>
      <c r="T4904" s="10">
        <f>IFERROR(VLOOKUP(A4904,[1]!Tabla1[[#All],[Material]:[venta nueva]],38,FALSE),0)</f>
        <v>0</v>
      </c>
    </row>
    <row r="4905" spans="1:20" hidden="1" x14ac:dyDescent="0.35">
      <c r="A4905">
        <f t="shared" si="230"/>
        <v>1022664</v>
      </c>
      <c r="B4905" s="6" t="s">
        <v>1188</v>
      </c>
      <c r="C4905" s="7" t="s">
        <v>553</v>
      </c>
      <c r="D4905" s="7" t="s">
        <v>1097</v>
      </c>
      <c r="E4905" s="7" t="s">
        <v>334</v>
      </c>
      <c r="F4905" s="7" t="s">
        <v>335</v>
      </c>
      <c r="G4905" s="7" t="s">
        <v>1075</v>
      </c>
      <c r="H4905" s="7" t="s">
        <v>1035</v>
      </c>
      <c r="I4905" s="6" t="s">
        <v>16</v>
      </c>
      <c r="J4905" s="1"/>
      <c r="K4905" s="1"/>
      <c r="L4905" s="1"/>
      <c r="M4905" s="1"/>
      <c r="N4905" s="1"/>
      <c r="O4905" s="1"/>
      <c r="P4905" s="1"/>
      <c r="Q4905" s="12">
        <v>18214.543000000001</v>
      </c>
      <c r="R4905" s="29">
        <f t="shared" si="231"/>
        <v>0</v>
      </c>
      <c r="S4905" t="str">
        <f t="shared" si="232"/>
        <v>OK</v>
      </c>
      <c r="T4905" s="10">
        <f>IFERROR(VLOOKUP(A4905,[1]!Tabla1[[#All],[Material]:[venta nueva]],38,FALSE),0)</f>
        <v>0</v>
      </c>
    </row>
    <row r="4906" spans="1:20" hidden="1" x14ac:dyDescent="0.35">
      <c r="A4906">
        <f t="shared" si="230"/>
        <v>1022709</v>
      </c>
      <c r="B4906" s="6" t="s">
        <v>1188</v>
      </c>
      <c r="C4906" s="7" t="s">
        <v>553</v>
      </c>
      <c r="D4906" s="7" t="s">
        <v>1097</v>
      </c>
      <c r="E4906" s="7" t="s">
        <v>502</v>
      </c>
      <c r="F4906" s="7" t="s">
        <v>503</v>
      </c>
      <c r="G4906" s="7" t="s">
        <v>1076</v>
      </c>
      <c r="H4906" s="7" t="s">
        <v>1022</v>
      </c>
      <c r="I4906" s="6" t="s">
        <v>11</v>
      </c>
      <c r="J4906" s="1"/>
      <c r="K4906" s="1"/>
      <c r="L4906" s="1"/>
      <c r="M4906" s="1"/>
      <c r="N4906" s="1"/>
      <c r="O4906" s="1"/>
      <c r="P4906" s="1"/>
      <c r="Q4906" s="12">
        <v>359999.99699999997</v>
      </c>
      <c r="R4906" s="29">
        <f t="shared" si="231"/>
        <v>0</v>
      </c>
      <c r="S4906" t="str">
        <f t="shared" si="232"/>
        <v>OK</v>
      </c>
      <c r="T4906" s="10">
        <f>IFERROR(VLOOKUP(A4906,[1]!Tabla1[[#All],[Material]:[venta nueva]],38,FALSE),0)</f>
        <v>0</v>
      </c>
    </row>
    <row r="4907" spans="1:20" hidden="1" x14ac:dyDescent="0.35">
      <c r="A4907">
        <f t="shared" si="230"/>
        <v>1022748</v>
      </c>
      <c r="B4907" s="6" t="s">
        <v>1188</v>
      </c>
      <c r="C4907" s="7" t="s">
        <v>553</v>
      </c>
      <c r="D4907" s="7" t="s">
        <v>1097</v>
      </c>
      <c r="E4907" s="7" t="s">
        <v>336</v>
      </c>
      <c r="F4907" s="7" t="s">
        <v>337</v>
      </c>
      <c r="G4907" s="7" t="s">
        <v>1069</v>
      </c>
      <c r="H4907" s="7" t="s">
        <v>1033</v>
      </c>
      <c r="I4907" s="6" t="s">
        <v>14</v>
      </c>
      <c r="J4907" s="1"/>
      <c r="K4907" s="1"/>
      <c r="L4907" s="1"/>
      <c r="M4907" s="1"/>
      <c r="N4907" s="1"/>
      <c r="O4907" s="1"/>
      <c r="P4907" s="1"/>
      <c r="Q4907" s="12">
        <v>204510.96900000001</v>
      </c>
      <c r="R4907" s="29">
        <f t="shared" si="231"/>
        <v>0</v>
      </c>
      <c r="S4907" t="str">
        <f t="shared" si="232"/>
        <v>OK</v>
      </c>
      <c r="T4907" s="10">
        <f>IFERROR(VLOOKUP(A4907,[1]!Tabla1[[#All],[Material]:[venta nueva]],38,FALSE),0)</f>
        <v>0</v>
      </c>
    </row>
    <row r="4908" spans="1:20" hidden="1" x14ac:dyDescent="0.35">
      <c r="A4908">
        <f t="shared" si="230"/>
        <v>1022751</v>
      </c>
      <c r="B4908" s="6" t="s">
        <v>1188</v>
      </c>
      <c r="C4908" s="7" t="s">
        <v>553</v>
      </c>
      <c r="D4908" s="7" t="s">
        <v>1097</v>
      </c>
      <c r="E4908" s="7" t="s">
        <v>340</v>
      </c>
      <c r="F4908" s="7" t="s">
        <v>341</v>
      </c>
      <c r="G4908" s="7" t="s">
        <v>1077</v>
      </c>
      <c r="H4908" s="7" t="s">
        <v>1023</v>
      </c>
      <c r="I4908" s="6" t="s">
        <v>15</v>
      </c>
      <c r="J4908" s="1"/>
      <c r="K4908" s="1"/>
      <c r="L4908" s="1"/>
      <c r="M4908" s="1"/>
      <c r="N4908" s="1"/>
      <c r="O4908" s="1"/>
      <c r="P4908" s="1"/>
      <c r="Q4908" s="12">
        <v>7677.33</v>
      </c>
      <c r="R4908" s="29">
        <f t="shared" si="231"/>
        <v>0</v>
      </c>
      <c r="S4908" t="str">
        <f t="shared" si="232"/>
        <v>OK</v>
      </c>
      <c r="T4908" s="10">
        <f>IFERROR(VLOOKUP(A4908,[1]!Tabla1[[#All],[Material]:[venta nueva]],38,FALSE),0)</f>
        <v>0</v>
      </c>
    </row>
    <row r="4909" spans="1:20" hidden="1" x14ac:dyDescent="0.35">
      <c r="A4909">
        <f t="shared" si="230"/>
        <v>1022753</v>
      </c>
      <c r="B4909" s="6" t="s">
        <v>1188</v>
      </c>
      <c r="C4909" s="7" t="s">
        <v>553</v>
      </c>
      <c r="D4909" s="7" t="s">
        <v>1097</v>
      </c>
      <c r="E4909" s="7" t="s">
        <v>342</v>
      </c>
      <c r="F4909" s="7" t="s">
        <v>343</v>
      </c>
      <c r="G4909" s="7" t="s">
        <v>1086</v>
      </c>
      <c r="H4909" s="7" t="s">
        <v>1025</v>
      </c>
      <c r="I4909" s="6" t="s">
        <v>14</v>
      </c>
      <c r="J4909" s="1"/>
      <c r="K4909" s="1"/>
      <c r="L4909" s="1"/>
      <c r="M4909" s="1"/>
      <c r="N4909" s="1"/>
      <c r="O4909" s="1"/>
      <c r="P4909" s="1"/>
      <c r="Q4909" s="12">
        <v>128989.43799999999</v>
      </c>
      <c r="R4909" s="29">
        <f t="shared" si="231"/>
        <v>0</v>
      </c>
      <c r="S4909" t="str">
        <f t="shared" si="232"/>
        <v>OK</v>
      </c>
      <c r="T4909" s="10">
        <f>IFERROR(VLOOKUP(A4909,[1]!Tabla1[[#All],[Material]:[venta nueva]],38,FALSE),0)</f>
        <v>0</v>
      </c>
    </row>
    <row r="4910" spans="1:20" hidden="1" x14ac:dyDescent="0.35">
      <c r="A4910">
        <f t="shared" si="230"/>
        <v>1022842</v>
      </c>
      <c r="B4910" s="6" t="s">
        <v>1188</v>
      </c>
      <c r="C4910" s="7" t="s">
        <v>553</v>
      </c>
      <c r="D4910" s="7" t="s">
        <v>1097</v>
      </c>
      <c r="E4910" s="7" t="s">
        <v>1193</v>
      </c>
      <c r="F4910" s="7" t="s">
        <v>1194</v>
      </c>
      <c r="G4910" s="7" t="s">
        <v>1081</v>
      </c>
      <c r="H4910" s="7" t="s">
        <v>1195</v>
      </c>
      <c r="I4910" s="6" t="s">
        <v>11</v>
      </c>
      <c r="J4910" s="1"/>
      <c r="K4910" s="1"/>
      <c r="L4910" s="1"/>
      <c r="M4910" s="1"/>
      <c r="N4910" s="1"/>
      <c r="O4910" s="1"/>
      <c r="P4910" s="1"/>
      <c r="Q4910" s="12">
        <v>24000.001</v>
      </c>
      <c r="R4910" s="29">
        <f t="shared" si="231"/>
        <v>0</v>
      </c>
      <c r="S4910" t="str">
        <f t="shared" si="232"/>
        <v>OK</v>
      </c>
      <c r="T4910" s="10">
        <f>IFERROR(VLOOKUP(A4910,[1]!Tabla1[[#All],[Material]:[venta nueva]],38,FALSE),0)</f>
        <v>0</v>
      </c>
    </row>
    <row r="4911" spans="1:20" hidden="1" x14ac:dyDescent="0.35">
      <c r="A4911">
        <f t="shared" si="230"/>
        <v>1022844</v>
      </c>
      <c r="B4911" s="6" t="s">
        <v>1188</v>
      </c>
      <c r="C4911" s="7" t="s">
        <v>553</v>
      </c>
      <c r="D4911" s="7" t="s">
        <v>1097</v>
      </c>
      <c r="E4911" s="7" t="s">
        <v>1196</v>
      </c>
      <c r="F4911" s="7" t="s">
        <v>1197</v>
      </c>
      <c r="G4911" s="7" t="s">
        <v>1081</v>
      </c>
      <c r="H4911" s="7" t="s">
        <v>1010</v>
      </c>
      <c r="I4911" s="6" t="s">
        <v>11</v>
      </c>
      <c r="J4911" s="1"/>
      <c r="K4911" s="1"/>
      <c r="L4911" s="1"/>
      <c r="M4911" s="1"/>
      <c r="N4911" s="1"/>
      <c r="O4911" s="1"/>
      <c r="P4911" s="1"/>
      <c r="Q4911" s="12">
        <v>48000.002</v>
      </c>
      <c r="R4911" s="29">
        <f t="shared" si="231"/>
        <v>0</v>
      </c>
      <c r="S4911" t="str">
        <f t="shared" si="232"/>
        <v>OK</v>
      </c>
      <c r="T4911" s="10">
        <f>IFERROR(VLOOKUP(A4911,[1]!Tabla1[[#All],[Material]:[venta nueva]],38,FALSE),0)</f>
        <v>0</v>
      </c>
    </row>
    <row r="4912" spans="1:20" hidden="1" x14ac:dyDescent="0.35">
      <c r="A4912">
        <f t="shared" si="230"/>
        <v>1022847</v>
      </c>
      <c r="B4912" s="6" t="s">
        <v>1188</v>
      </c>
      <c r="C4912" s="7" t="s">
        <v>553</v>
      </c>
      <c r="D4912" s="7" t="s">
        <v>1097</v>
      </c>
      <c r="E4912" s="7" t="s">
        <v>354</v>
      </c>
      <c r="F4912" s="7" t="s">
        <v>355</v>
      </c>
      <c r="G4912" s="7" t="s">
        <v>1082</v>
      </c>
      <c r="H4912" s="7" t="s">
        <v>1013</v>
      </c>
      <c r="I4912" s="6" t="s">
        <v>11</v>
      </c>
      <c r="J4912" s="1"/>
      <c r="K4912" s="1"/>
      <c r="L4912" s="1"/>
      <c r="M4912" s="1"/>
      <c r="N4912" s="1"/>
      <c r="O4912" s="1"/>
      <c r="P4912" s="1"/>
      <c r="Q4912" s="12">
        <v>92385.861000000004</v>
      </c>
      <c r="R4912" s="29">
        <f t="shared" si="231"/>
        <v>0</v>
      </c>
      <c r="S4912" t="str">
        <f t="shared" si="232"/>
        <v>OK</v>
      </c>
      <c r="T4912" s="10">
        <f>IFERROR(VLOOKUP(A4912,[1]!Tabla1[[#All],[Material]:[venta nueva]],38,FALSE),0)</f>
        <v>0</v>
      </c>
    </row>
    <row r="4913" spans="1:20" hidden="1" x14ac:dyDescent="0.35">
      <c r="A4913">
        <f t="shared" si="230"/>
        <v>1022851</v>
      </c>
      <c r="B4913" s="6" t="s">
        <v>1188</v>
      </c>
      <c r="C4913" s="7" t="s">
        <v>553</v>
      </c>
      <c r="D4913" s="7" t="s">
        <v>1097</v>
      </c>
      <c r="E4913" s="7" t="s">
        <v>1172</v>
      </c>
      <c r="F4913" s="7" t="s">
        <v>356</v>
      </c>
      <c r="G4913" s="7" t="s">
        <v>1077</v>
      </c>
      <c r="H4913" s="7" t="s">
        <v>1023</v>
      </c>
      <c r="I4913" s="6" t="s">
        <v>14</v>
      </c>
      <c r="J4913" s="1"/>
      <c r="K4913" s="1"/>
      <c r="L4913" s="1"/>
      <c r="M4913" s="1"/>
      <c r="N4913" s="1"/>
      <c r="O4913" s="1"/>
      <c r="P4913" s="1"/>
      <c r="Q4913" s="12">
        <v>47999.998</v>
      </c>
      <c r="R4913" s="29">
        <f t="shared" si="231"/>
        <v>0</v>
      </c>
      <c r="S4913" t="str">
        <f t="shared" si="232"/>
        <v>OK</v>
      </c>
      <c r="T4913" s="10">
        <f>IFERROR(VLOOKUP(A4913,[1]!Tabla1[[#All],[Material]:[venta nueva]],38,FALSE),0)</f>
        <v>0</v>
      </c>
    </row>
    <row r="4914" spans="1:20" hidden="1" x14ac:dyDescent="0.35">
      <c r="A4914">
        <f t="shared" si="230"/>
        <v>1022855</v>
      </c>
      <c r="B4914" s="6" t="s">
        <v>1188</v>
      </c>
      <c r="C4914" s="7" t="s">
        <v>553</v>
      </c>
      <c r="D4914" s="7" t="s">
        <v>1097</v>
      </c>
      <c r="E4914" s="7" t="s">
        <v>358</v>
      </c>
      <c r="F4914" s="7" t="s">
        <v>315</v>
      </c>
      <c r="G4914" s="7" t="s">
        <v>1078</v>
      </c>
      <c r="H4914" s="7" t="s">
        <v>1021</v>
      </c>
      <c r="I4914" s="6" t="s">
        <v>11</v>
      </c>
      <c r="J4914" s="1"/>
      <c r="K4914" s="1"/>
      <c r="L4914" s="1"/>
      <c r="M4914" s="1"/>
      <c r="N4914" s="1"/>
      <c r="O4914" s="1"/>
      <c r="P4914" s="1"/>
      <c r="Q4914" s="12">
        <v>18119.866000000002</v>
      </c>
      <c r="R4914" s="29">
        <f t="shared" si="231"/>
        <v>0</v>
      </c>
      <c r="S4914" t="str">
        <f t="shared" si="232"/>
        <v>OK</v>
      </c>
      <c r="T4914" s="10">
        <f>IFERROR(VLOOKUP(A4914,[1]!Tabla1[[#All],[Material]:[venta nueva]],38,FALSE),0)</f>
        <v>0</v>
      </c>
    </row>
    <row r="4915" spans="1:20" hidden="1" x14ac:dyDescent="0.35">
      <c r="A4915">
        <f t="shared" si="230"/>
        <v>1022856</v>
      </c>
      <c r="B4915" s="6" t="s">
        <v>1188</v>
      </c>
      <c r="C4915" s="7" t="s">
        <v>553</v>
      </c>
      <c r="D4915" s="7" t="s">
        <v>1097</v>
      </c>
      <c r="E4915" s="7" t="s">
        <v>359</v>
      </c>
      <c r="F4915" s="7" t="s">
        <v>360</v>
      </c>
      <c r="G4915" s="7" t="s">
        <v>1078</v>
      </c>
      <c r="H4915" s="7" t="s">
        <v>1009</v>
      </c>
      <c r="I4915" s="6" t="s">
        <v>14</v>
      </c>
      <c r="J4915" s="1"/>
      <c r="K4915" s="1"/>
      <c r="L4915" s="1"/>
      <c r="M4915" s="1"/>
      <c r="N4915" s="1"/>
      <c r="O4915" s="1"/>
      <c r="P4915" s="1"/>
      <c r="Q4915" s="12">
        <v>114860.504</v>
      </c>
      <c r="R4915" s="29">
        <f t="shared" si="231"/>
        <v>0</v>
      </c>
      <c r="S4915" t="str">
        <f t="shared" si="232"/>
        <v>OK</v>
      </c>
      <c r="T4915" s="10">
        <f>IFERROR(VLOOKUP(A4915,[1]!Tabla1[[#All],[Material]:[venta nueva]],38,FALSE),0)</f>
        <v>0</v>
      </c>
    </row>
    <row r="4916" spans="1:20" hidden="1" x14ac:dyDescent="0.35">
      <c r="A4916">
        <f t="shared" si="230"/>
        <v>1022858</v>
      </c>
      <c r="B4916" s="6" t="s">
        <v>1188</v>
      </c>
      <c r="C4916" s="7" t="s">
        <v>553</v>
      </c>
      <c r="D4916" s="7" t="s">
        <v>1097</v>
      </c>
      <c r="E4916" s="7" t="s">
        <v>601</v>
      </c>
      <c r="F4916" s="7" t="s">
        <v>510</v>
      </c>
      <c r="G4916" s="7" t="s">
        <v>1075</v>
      </c>
      <c r="H4916" s="7" t="s">
        <v>1002</v>
      </c>
      <c r="I4916" s="6" t="s">
        <v>9</v>
      </c>
      <c r="J4916" s="1"/>
      <c r="K4916" s="1"/>
      <c r="L4916" s="1"/>
      <c r="M4916" s="1"/>
      <c r="N4916" s="1"/>
      <c r="O4916" s="1"/>
      <c r="P4916" s="1"/>
      <c r="Q4916" s="12">
        <v>60894.591999999997</v>
      </c>
      <c r="R4916" s="29">
        <f t="shared" si="231"/>
        <v>0</v>
      </c>
      <c r="S4916" t="str">
        <f t="shared" si="232"/>
        <v>OK</v>
      </c>
      <c r="T4916" s="10">
        <f>IFERROR(VLOOKUP(A4916,[1]!Tabla1[[#All],[Material]:[venta nueva]],38,FALSE),0)</f>
        <v>0</v>
      </c>
    </row>
    <row r="4917" spans="1:20" hidden="1" x14ac:dyDescent="0.35">
      <c r="A4917">
        <f t="shared" si="230"/>
        <v>1022863</v>
      </c>
      <c r="B4917" s="6" t="s">
        <v>1188</v>
      </c>
      <c r="C4917" s="7" t="s">
        <v>553</v>
      </c>
      <c r="D4917" s="7" t="s">
        <v>1097</v>
      </c>
      <c r="E4917" s="7" t="s">
        <v>361</v>
      </c>
      <c r="F4917" s="7" t="s">
        <v>362</v>
      </c>
      <c r="G4917" s="7" t="s">
        <v>1075</v>
      </c>
      <c r="H4917" s="7" t="s">
        <v>1011</v>
      </c>
      <c r="I4917" s="6" t="s">
        <v>15</v>
      </c>
      <c r="J4917" s="1"/>
      <c r="K4917" s="1"/>
      <c r="L4917" s="1"/>
      <c r="M4917" s="1"/>
      <c r="N4917" s="1"/>
      <c r="O4917" s="1"/>
      <c r="P4917" s="1"/>
      <c r="Q4917" s="12">
        <v>10024.525</v>
      </c>
      <c r="R4917" s="29">
        <f t="shared" si="231"/>
        <v>0</v>
      </c>
      <c r="S4917" t="str">
        <f t="shared" si="232"/>
        <v>OK</v>
      </c>
      <c r="T4917" s="10">
        <f>IFERROR(VLOOKUP(A4917,[1]!Tabla1[[#All],[Material]:[venta nueva]],38,FALSE),0)</f>
        <v>0</v>
      </c>
    </row>
    <row r="4918" spans="1:20" hidden="1" x14ac:dyDescent="0.35">
      <c r="A4918">
        <f t="shared" si="230"/>
        <v>1022864</v>
      </c>
      <c r="B4918" s="6" t="s">
        <v>1188</v>
      </c>
      <c r="C4918" s="7" t="s">
        <v>553</v>
      </c>
      <c r="D4918" s="7" t="s">
        <v>1097</v>
      </c>
      <c r="E4918" s="7" t="s">
        <v>363</v>
      </c>
      <c r="F4918" s="7" t="s">
        <v>364</v>
      </c>
      <c r="G4918" s="7" t="s">
        <v>1075</v>
      </c>
      <c r="H4918" s="7" t="s">
        <v>1011</v>
      </c>
      <c r="I4918" s="6" t="s">
        <v>15</v>
      </c>
      <c r="J4918" s="1"/>
      <c r="K4918" s="1"/>
      <c r="L4918" s="1"/>
      <c r="M4918" s="1"/>
      <c r="N4918" s="1"/>
      <c r="O4918" s="1"/>
      <c r="P4918" s="1"/>
      <c r="Q4918" s="12">
        <v>77105.941000000006</v>
      </c>
      <c r="R4918" s="29">
        <f t="shared" si="231"/>
        <v>0</v>
      </c>
      <c r="S4918" t="str">
        <f t="shared" si="232"/>
        <v>OK</v>
      </c>
      <c r="T4918" s="10">
        <f>IFERROR(VLOOKUP(A4918,[1]!Tabla1[[#All],[Material]:[venta nueva]],38,FALSE),0)</f>
        <v>0</v>
      </c>
    </row>
    <row r="4919" spans="1:20" hidden="1" x14ac:dyDescent="0.35">
      <c r="A4919">
        <f t="shared" si="230"/>
        <v>1022865</v>
      </c>
      <c r="B4919" s="6" t="s">
        <v>1188</v>
      </c>
      <c r="C4919" s="7" t="s">
        <v>553</v>
      </c>
      <c r="D4919" s="7" t="s">
        <v>1097</v>
      </c>
      <c r="E4919" s="7" t="s">
        <v>365</v>
      </c>
      <c r="F4919" s="7" t="s">
        <v>366</v>
      </c>
      <c r="G4919" s="7" t="s">
        <v>1082</v>
      </c>
      <c r="H4919" s="7" t="s">
        <v>1013</v>
      </c>
      <c r="I4919" s="6" t="s">
        <v>15</v>
      </c>
      <c r="J4919" s="1"/>
      <c r="K4919" s="1"/>
      <c r="L4919" s="1"/>
      <c r="M4919" s="1"/>
      <c r="N4919" s="1"/>
      <c r="O4919" s="1"/>
      <c r="P4919" s="1"/>
      <c r="Q4919" s="12">
        <v>15178.994000000001</v>
      </c>
      <c r="R4919" s="29">
        <f t="shared" si="231"/>
        <v>0</v>
      </c>
      <c r="S4919" t="str">
        <f t="shared" si="232"/>
        <v>OK</v>
      </c>
      <c r="T4919" s="10">
        <f>IFERROR(VLOOKUP(A4919,[1]!Tabla1[[#All],[Material]:[venta nueva]],38,FALSE),0)</f>
        <v>0</v>
      </c>
    </row>
    <row r="4920" spans="1:20" hidden="1" x14ac:dyDescent="0.35">
      <c r="A4920">
        <f t="shared" si="230"/>
        <v>1022883</v>
      </c>
      <c r="B4920" s="6" t="s">
        <v>1188</v>
      </c>
      <c r="C4920" s="7" t="s">
        <v>553</v>
      </c>
      <c r="D4920" s="7" t="s">
        <v>1097</v>
      </c>
      <c r="E4920" s="7" t="s">
        <v>369</v>
      </c>
      <c r="F4920" s="7" t="s">
        <v>370</v>
      </c>
      <c r="G4920" s="7" t="s">
        <v>1074</v>
      </c>
      <c r="H4920" s="7" t="s">
        <v>1018</v>
      </c>
      <c r="I4920" s="6" t="s">
        <v>8</v>
      </c>
      <c r="J4920" s="1"/>
      <c r="K4920" s="1"/>
      <c r="L4920" s="1"/>
      <c r="M4920" s="1"/>
      <c r="N4920" s="1"/>
      <c r="O4920" s="1"/>
      <c r="P4920" s="1"/>
      <c r="Q4920" s="12">
        <v>9749.9590000000007</v>
      </c>
      <c r="R4920" s="29">
        <f t="shared" si="231"/>
        <v>0</v>
      </c>
      <c r="S4920" t="str">
        <f t="shared" si="232"/>
        <v>OK</v>
      </c>
      <c r="T4920" s="10">
        <f>IFERROR(VLOOKUP(A4920,[1]!Tabla1[[#All],[Material]:[venta nueva]],38,FALSE),0)</f>
        <v>0</v>
      </c>
    </row>
    <row r="4921" spans="1:20" hidden="1" x14ac:dyDescent="0.35">
      <c r="A4921">
        <f t="shared" si="230"/>
        <v>1022885</v>
      </c>
      <c r="B4921" s="6" t="s">
        <v>1188</v>
      </c>
      <c r="C4921" s="7" t="s">
        <v>553</v>
      </c>
      <c r="D4921" s="7" t="s">
        <v>1097</v>
      </c>
      <c r="E4921" s="7" t="s">
        <v>371</v>
      </c>
      <c r="F4921" s="7" t="s">
        <v>372</v>
      </c>
      <c r="G4921" s="7" t="s">
        <v>1082</v>
      </c>
      <c r="H4921" s="7" t="s">
        <v>1013</v>
      </c>
      <c r="I4921" s="6" t="s">
        <v>12</v>
      </c>
      <c r="J4921" s="1"/>
      <c r="K4921" s="1"/>
      <c r="L4921" s="1"/>
      <c r="M4921" s="1"/>
      <c r="N4921" s="1"/>
      <c r="O4921" s="1"/>
      <c r="P4921" s="1"/>
      <c r="Q4921" s="12">
        <v>549999.99800000002</v>
      </c>
      <c r="R4921" s="29">
        <f t="shared" si="231"/>
        <v>0</v>
      </c>
      <c r="S4921" t="str">
        <f t="shared" si="232"/>
        <v>OK</v>
      </c>
      <c r="T4921" s="10">
        <f>IFERROR(VLOOKUP(A4921,[1]!Tabla1[[#All],[Material]:[venta nueva]],38,FALSE),0)</f>
        <v>0</v>
      </c>
    </row>
    <row r="4922" spans="1:20" hidden="1" x14ac:dyDescent="0.35">
      <c r="A4922">
        <f t="shared" si="230"/>
        <v>1022887</v>
      </c>
      <c r="B4922" s="6" t="s">
        <v>1188</v>
      </c>
      <c r="C4922" s="7" t="s">
        <v>553</v>
      </c>
      <c r="D4922" s="7" t="s">
        <v>1097</v>
      </c>
      <c r="E4922" s="7" t="s">
        <v>373</v>
      </c>
      <c r="F4922" s="7" t="s">
        <v>374</v>
      </c>
      <c r="G4922" s="7" t="s">
        <v>1082</v>
      </c>
      <c r="H4922" s="7" t="s">
        <v>1013</v>
      </c>
      <c r="I4922" s="6" t="s">
        <v>12</v>
      </c>
      <c r="J4922" s="1"/>
      <c r="K4922" s="1"/>
      <c r="L4922" s="1"/>
      <c r="M4922" s="1"/>
      <c r="N4922" s="1"/>
      <c r="O4922" s="1"/>
      <c r="P4922" s="1"/>
      <c r="Q4922" s="12">
        <v>295274.75199999998</v>
      </c>
      <c r="R4922" s="29">
        <f t="shared" si="231"/>
        <v>0</v>
      </c>
      <c r="S4922" t="str">
        <f t="shared" si="232"/>
        <v>OK</v>
      </c>
      <c r="T4922" s="10">
        <f>IFERROR(VLOOKUP(A4922,[1]!Tabla1[[#All],[Material]:[venta nueva]],38,FALSE),0)</f>
        <v>0</v>
      </c>
    </row>
    <row r="4923" spans="1:20" hidden="1" x14ac:dyDescent="0.35">
      <c r="A4923">
        <f t="shared" si="230"/>
        <v>1022901</v>
      </c>
      <c r="B4923" s="6" t="s">
        <v>1188</v>
      </c>
      <c r="C4923" s="7" t="s">
        <v>553</v>
      </c>
      <c r="D4923" s="7" t="s">
        <v>1097</v>
      </c>
      <c r="E4923" s="7" t="s">
        <v>481</v>
      </c>
      <c r="F4923" s="7" t="s">
        <v>482</v>
      </c>
      <c r="G4923" s="7" t="s">
        <v>1082</v>
      </c>
      <c r="H4923" s="7" t="s">
        <v>1013</v>
      </c>
      <c r="I4923" s="6" t="s">
        <v>16</v>
      </c>
      <c r="J4923" s="1"/>
      <c r="K4923" s="1"/>
      <c r="L4923" s="1"/>
      <c r="M4923" s="1"/>
      <c r="N4923" s="1"/>
      <c r="O4923" s="1"/>
      <c r="P4923" s="1"/>
      <c r="Q4923" s="12">
        <v>8391.4320000000007</v>
      </c>
      <c r="R4923" s="29">
        <f t="shared" si="231"/>
        <v>0</v>
      </c>
      <c r="S4923" t="str">
        <f t="shared" si="232"/>
        <v>OK</v>
      </c>
      <c r="T4923" s="10">
        <f>IFERROR(VLOOKUP(A4923,[1]!Tabla1[[#All],[Material]:[venta nueva]],38,FALSE),0)</f>
        <v>0</v>
      </c>
    </row>
    <row r="4924" spans="1:20" hidden="1" x14ac:dyDescent="0.35">
      <c r="A4924">
        <f t="shared" si="230"/>
        <v>1022918</v>
      </c>
      <c r="B4924" s="6" t="s">
        <v>1188</v>
      </c>
      <c r="C4924" s="7" t="s">
        <v>553</v>
      </c>
      <c r="D4924" s="7" t="s">
        <v>1097</v>
      </c>
      <c r="E4924" s="7" t="s">
        <v>376</v>
      </c>
      <c r="F4924" s="7" t="s">
        <v>377</v>
      </c>
      <c r="G4924" s="7" t="s">
        <v>1078</v>
      </c>
      <c r="H4924" s="7" t="s">
        <v>1006</v>
      </c>
      <c r="I4924" s="6" t="s">
        <v>15</v>
      </c>
      <c r="J4924" s="1"/>
      <c r="K4924" s="1"/>
      <c r="L4924" s="1"/>
      <c r="M4924" s="1"/>
      <c r="N4924" s="1"/>
      <c r="O4924" s="1"/>
      <c r="P4924" s="1"/>
      <c r="Q4924" s="12">
        <v>82658.111000000004</v>
      </c>
      <c r="R4924" s="29">
        <f t="shared" si="231"/>
        <v>0</v>
      </c>
      <c r="S4924" t="str">
        <f t="shared" si="232"/>
        <v>OK</v>
      </c>
      <c r="T4924" s="10">
        <f>IFERROR(VLOOKUP(A4924,[1]!Tabla1[[#All],[Material]:[venta nueva]],38,FALSE),0)</f>
        <v>0</v>
      </c>
    </row>
    <row r="4925" spans="1:20" hidden="1" x14ac:dyDescent="0.35">
      <c r="A4925">
        <f t="shared" si="230"/>
        <v>1022919</v>
      </c>
      <c r="B4925" s="6" t="s">
        <v>1188</v>
      </c>
      <c r="C4925" s="7" t="s">
        <v>553</v>
      </c>
      <c r="D4925" s="7" t="s">
        <v>1097</v>
      </c>
      <c r="E4925" s="7" t="s">
        <v>378</v>
      </c>
      <c r="F4925" s="7" t="s">
        <v>379</v>
      </c>
      <c r="G4925" s="7" t="s">
        <v>1075</v>
      </c>
      <c r="H4925" s="7" t="s">
        <v>1003</v>
      </c>
      <c r="I4925" s="6" t="s">
        <v>16</v>
      </c>
      <c r="J4925" s="1"/>
      <c r="K4925" s="1"/>
      <c r="L4925" s="1"/>
      <c r="M4925" s="1"/>
      <c r="N4925" s="1"/>
      <c r="O4925" s="1"/>
      <c r="P4925" s="1"/>
      <c r="Q4925" s="12">
        <v>20195.894</v>
      </c>
      <c r="R4925" s="29">
        <f t="shared" si="231"/>
        <v>0</v>
      </c>
      <c r="S4925" t="str">
        <f t="shared" si="232"/>
        <v>OK</v>
      </c>
      <c r="T4925" s="10">
        <f>IFERROR(VLOOKUP(A4925,[1]!Tabla1[[#All],[Material]:[venta nueva]],38,FALSE),0)</f>
        <v>0</v>
      </c>
    </row>
    <row r="4926" spans="1:20" hidden="1" x14ac:dyDescent="0.35">
      <c r="A4926">
        <f t="shared" si="230"/>
        <v>1022921</v>
      </c>
      <c r="B4926" s="6" t="s">
        <v>1188</v>
      </c>
      <c r="C4926" s="7" t="s">
        <v>553</v>
      </c>
      <c r="D4926" s="7" t="s">
        <v>1097</v>
      </c>
      <c r="E4926" s="7" t="s">
        <v>382</v>
      </c>
      <c r="F4926" s="7" t="s">
        <v>383</v>
      </c>
      <c r="G4926" s="7" t="s">
        <v>1078</v>
      </c>
      <c r="H4926" s="7" t="s">
        <v>1009</v>
      </c>
      <c r="I4926" s="6" t="s">
        <v>11</v>
      </c>
      <c r="J4926" s="1"/>
      <c r="K4926" s="1"/>
      <c r="L4926" s="1"/>
      <c r="M4926" s="1"/>
      <c r="N4926" s="1"/>
      <c r="O4926" s="1"/>
      <c r="P4926" s="1"/>
      <c r="Q4926" s="12">
        <v>42135.692000000003</v>
      </c>
      <c r="R4926" s="29">
        <f t="shared" si="231"/>
        <v>0</v>
      </c>
      <c r="S4926" t="str">
        <f t="shared" si="232"/>
        <v>OK</v>
      </c>
      <c r="T4926" s="10">
        <f>IFERROR(VLOOKUP(A4926,[1]!Tabla1[[#All],[Material]:[venta nueva]],38,FALSE),0)</f>
        <v>0</v>
      </c>
    </row>
    <row r="4927" spans="1:20" hidden="1" x14ac:dyDescent="0.35">
      <c r="A4927">
        <f t="shared" si="230"/>
        <v>1022928</v>
      </c>
      <c r="B4927" s="6" t="s">
        <v>1188</v>
      </c>
      <c r="C4927" s="7" t="s">
        <v>553</v>
      </c>
      <c r="D4927" s="7" t="s">
        <v>1097</v>
      </c>
      <c r="E4927" s="7" t="s">
        <v>583</v>
      </c>
      <c r="F4927" s="7" t="s">
        <v>584</v>
      </c>
      <c r="G4927" s="7" t="s">
        <v>1080</v>
      </c>
      <c r="H4927" s="7" t="s">
        <v>1031</v>
      </c>
      <c r="I4927" s="6" t="s">
        <v>11</v>
      </c>
      <c r="J4927" s="1"/>
      <c r="K4927" s="1"/>
      <c r="L4927" s="1"/>
      <c r="M4927" s="1"/>
      <c r="N4927" s="1"/>
      <c r="O4927" s="1"/>
      <c r="P4927" s="1"/>
      <c r="Q4927" s="12">
        <v>6615.6310000000003</v>
      </c>
      <c r="R4927" s="29">
        <f t="shared" si="231"/>
        <v>0</v>
      </c>
      <c r="S4927" t="str">
        <f t="shared" si="232"/>
        <v>OK</v>
      </c>
      <c r="T4927" s="10">
        <f>IFERROR(VLOOKUP(A4927,[1]!Tabla1[[#All],[Material]:[venta nueva]],38,FALSE),0)</f>
        <v>0</v>
      </c>
    </row>
    <row r="4928" spans="1:20" hidden="1" x14ac:dyDescent="0.35">
      <c r="A4928">
        <f t="shared" si="230"/>
        <v>1022930</v>
      </c>
      <c r="B4928" s="6" t="s">
        <v>1188</v>
      </c>
      <c r="C4928" s="7" t="s">
        <v>553</v>
      </c>
      <c r="D4928" s="7" t="s">
        <v>1097</v>
      </c>
      <c r="E4928" s="7" t="s">
        <v>384</v>
      </c>
      <c r="F4928" s="7" t="s">
        <v>385</v>
      </c>
      <c r="G4928" s="7" t="s">
        <v>1082</v>
      </c>
      <c r="H4928" s="7" t="s">
        <v>1013</v>
      </c>
      <c r="I4928" s="6" t="s">
        <v>12</v>
      </c>
      <c r="J4928" s="1"/>
      <c r="K4928" s="1"/>
      <c r="L4928" s="1"/>
      <c r="M4928" s="1"/>
      <c r="N4928" s="1"/>
      <c r="O4928" s="1"/>
      <c r="P4928" s="1"/>
      <c r="Q4928" s="12">
        <v>17482.449000000001</v>
      </c>
      <c r="R4928" s="29">
        <f t="shared" si="231"/>
        <v>0</v>
      </c>
      <c r="S4928" t="str">
        <f t="shared" si="232"/>
        <v>OK</v>
      </c>
      <c r="T4928" s="10">
        <f>IFERROR(VLOOKUP(A4928,[1]!Tabla1[[#All],[Material]:[venta nueva]],38,FALSE),0)</f>
        <v>0</v>
      </c>
    </row>
    <row r="4929" spans="1:20" hidden="1" x14ac:dyDescent="0.35">
      <c r="A4929">
        <f t="shared" si="230"/>
        <v>1022939</v>
      </c>
      <c r="B4929" s="6" t="s">
        <v>1188</v>
      </c>
      <c r="C4929" s="7" t="s">
        <v>553</v>
      </c>
      <c r="D4929" s="7" t="s">
        <v>1097</v>
      </c>
      <c r="E4929" s="7" t="s">
        <v>389</v>
      </c>
      <c r="F4929" s="7" t="s">
        <v>390</v>
      </c>
      <c r="G4929" s="7" t="s">
        <v>1085</v>
      </c>
      <c r="H4929" s="7" t="s">
        <v>1036</v>
      </c>
      <c r="I4929" s="6" t="s">
        <v>14</v>
      </c>
      <c r="J4929" s="1"/>
      <c r="K4929" s="1"/>
      <c r="L4929" s="1"/>
      <c r="M4929" s="1"/>
      <c r="N4929" s="1"/>
      <c r="O4929" s="1"/>
      <c r="P4929" s="1"/>
      <c r="Q4929" s="12">
        <v>91293.856</v>
      </c>
      <c r="R4929" s="29">
        <f t="shared" si="231"/>
        <v>0</v>
      </c>
      <c r="S4929" t="str">
        <f t="shared" si="232"/>
        <v>OK</v>
      </c>
      <c r="T4929" s="10">
        <f>IFERROR(VLOOKUP(A4929,[1]!Tabla1[[#All],[Material]:[venta nueva]],38,FALSE),0)</f>
        <v>0</v>
      </c>
    </row>
    <row r="4930" spans="1:20" hidden="1" x14ac:dyDescent="0.35">
      <c r="A4930">
        <f t="shared" si="230"/>
        <v>1022940</v>
      </c>
      <c r="B4930" s="6" t="s">
        <v>1188</v>
      </c>
      <c r="C4930" s="7" t="s">
        <v>553</v>
      </c>
      <c r="D4930" s="7" t="s">
        <v>1097</v>
      </c>
      <c r="E4930" s="7" t="s">
        <v>391</v>
      </c>
      <c r="F4930" s="7" t="s">
        <v>392</v>
      </c>
      <c r="G4930" s="7" t="s">
        <v>1086</v>
      </c>
      <c r="H4930" s="7" t="s">
        <v>1025</v>
      </c>
      <c r="I4930" s="6" t="s">
        <v>14</v>
      </c>
      <c r="J4930" s="1"/>
      <c r="K4930" s="1"/>
      <c r="L4930" s="1"/>
      <c r="M4930" s="1"/>
      <c r="N4930" s="1"/>
      <c r="O4930" s="1"/>
      <c r="P4930" s="1"/>
      <c r="Q4930" s="12">
        <v>3007.9940000000001</v>
      </c>
      <c r="R4930" s="29">
        <f t="shared" si="231"/>
        <v>0</v>
      </c>
      <c r="S4930" t="str">
        <f t="shared" si="232"/>
        <v>OK</v>
      </c>
      <c r="T4930" s="10">
        <f>IFERROR(VLOOKUP(A4930,[1]!Tabla1[[#All],[Material]:[venta nueva]],38,FALSE),0)</f>
        <v>0</v>
      </c>
    </row>
    <row r="4931" spans="1:20" hidden="1" x14ac:dyDescent="0.35">
      <c r="A4931">
        <f t="shared" si="230"/>
        <v>1022941</v>
      </c>
      <c r="B4931" s="6" t="s">
        <v>1188</v>
      </c>
      <c r="C4931" s="7" t="s">
        <v>553</v>
      </c>
      <c r="D4931" s="7" t="s">
        <v>1097</v>
      </c>
      <c r="E4931" s="7" t="s">
        <v>393</v>
      </c>
      <c r="F4931" s="7" t="s">
        <v>394</v>
      </c>
      <c r="G4931" s="7" t="s">
        <v>1086</v>
      </c>
      <c r="H4931" s="7" t="s">
        <v>1025</v>
      </c>
      <c r="I4931" s="6" t="s">
        <v>14</v>
      </c>
      <c r="J4931" s="1"/>
      <c r="K4931" s="1"/>
      <c r="L4931" s="1"/>
      <c r="M4931" s="1"/>
      <c r="N4931" s="1"/>
      <c r="O4931" s="1"/>
      <c r="P4931" s="1"/>
      <c r="Q4931" s="12">
        <v>66175.664999999994</v>
      </c>
      <c r="R4931" s="29">
        <f t="shared" si="231"/>
        <v>0</v>
      </c>
      <c r="S4931" t="str">
        <f t="shared" si="232"/>
        <v>OK</v>
      </c>
      <c r="T4931" s="10">
        <f>IFERROR(VLOOKUP(A4931,[1]!Tabla1[[#All],[Material]:[venta nueva]],38,FALSE),0)</f>
        <v>0</v>
      </c>
    </row>
    <row r="4932" spans="1:20" hidden="1" x14ac:dyDescent="0.35">
      <c r="A4932">
        <f t="shared" si="230"/>
        <v>1022943</v>
      </c>
      <c r="B4932" s="6" t="s">
        <v>1188</v>
      </c>
      <c r="C4932" s="7" t="s">
        <v>553</v>
      </c>
      <c r="D4932" s="7" t="s">
        <v>1097</v>
      </c>
      <c r="E4932" s="7" t="s">
        <v>395</v>
      </c>
      <c r="F4932" s="7" t="s">
        <v>396</v>
      </c>
      <c r="G4932" s="7" t="s">
        <v>1075</v>
      </c>
      <c r="H4932" s="7" t="s">
        <v>1002</v>
      </c>
      <c r="I4932" s="6" t="s">
        <v>14</v>
      </c>
      <c r="J4932" s="1"/>
      <c r="K4932" s="1"/>
      <c r="L4932" s="1"/>
      <c r="M4932" s="1"/>
      <c r="N4932" s="1"/>
      <c r="O4932" s="1"/>
      <c r="P4932" s="1"/>
      <c r="Q4932" s="12">
        <v>1403.8019999999999</v>
      </c>
      <c r="R4932" s="29">
        <f t="shared" si="231"/>
        <v>0</v>
      </c>
      <c r="S4932" t="str">
        <f t="shared" si="232"/>
        <v>OK</v>
      </c>
      <c r="T4932" s="10">
        <f>IFERROR(VLOOKUP(A4932,[1]!Tabla1[[#All],[Material]:[venta nueva]],38,FALSE),0)</f>
        <v>0</v>
      </c>
    </row>
    <row r="4933" spans="1:20" hidden="1" x14ac:dyDescent="0.35">
      <c r="A4933">
        <f t="shared" si="230"/>
        <v>1022945</v>
      </c>
      <c r="B4933" s="6" t="s">
        <v>1188</v>
      </c>
      <c r="C4933" s="7" t="s">
        <v>553</v>
      </c>
      <c r="D4933" s="7" t="s">
        <v>1097</v>
      </c>
      <c r="E4933" s="7" t="s">
        <v>397</v>
      </c>
      <c r="F4933" s="7" t="s">
        <v>223</v>
      </c>
      <c r="G4933" s="7" t="s">
        <v>1078</v>
      </c>
      <c r="H4933" s="7" t="s">
        <v>1027</v>
      </c>
      <c r="I4933" s="6" t="s">
        <v>14</v>
      </c>
      <c r="J4933" s="1"/>
      <c r="K4933" s="1"/>
      <c r="L4933" s="1"/>
      <c r="M4933" s="1"/>
      <c r="N4933" s="1"/>
      <c r="O4933" s="1"/>
      <c r="P4933" s="1"/>
      <c r="Q4933" s="12">
        <v>75539.462</v>
      </c>
      <c r="R4933" s="29">
        <f t="shared" si="231"/>
        <v>0</v>
      </c>
      <c r="S4933" t="str">
        <f t="shared" si="232"/>
        <v>OK</v>
      </c>
      <c r="T4933" s="10">
        <f>IFERROR(VLOOKUP(A4933,[1]!Tabla1[[#All],[Material]:[venta nueva]],38,FALSE),0)</f>
        <v>0</v>
      </c>
    </row>
    <row r="4934" spans="1:20" hidden="1" x14ac:dyDescent="0.35">
      <c r="A4934">
        <f t="shared" ref="A4934:A4997" si="233">+E4934*1</f>
        <v>1022985</v>
      </c>
      <c r="B4934" s="6" t="s">
        <v>1188</v>
      </c>
      <c r="C4934" s="7" t="s">
        <v>553</v>
      </c>
      <c r="D4934" s="7" t="s">
        <v>1097</v>
      </c>
      <c r="E4934" s="7" t="s">
        <v>398</v>
      </c>
      <c r="F4934" s="7" t="s">
        <v>399</v>
      </c>
      <c r="G4934" s="7" t="s">
        <v>1075</v>
      </c>
      <c r="H4934" s="7" t="s">
        <v>1011</v>
      </c>
      <c r="I4934" s="6" t="s">
        <v>12</v>
      </c>
      <c r="J4934" s="1"/>
      <c r="K4934" s="1"/>
      <c r="L4934" s="1"/>
      <c r="M4934" s="1"/>
      <c r="N4934" s="1"/>
      <c r="O4934" s="1"/>
      <c r="P4934" s="1"/>
      <c r="Q4934" s="12">
        <v>5374.3689999999997</v>
      </c>
      <c r="R4934" s="29">
        <f t="shared" si="231"/>
        <v>0</v>
      </c>
      <c r="S4934" t="str">
        <f t="shared" si="232"/>
        <v>OK</v>
      </c>
      <c r="T4934" s="10">
        <f>IFERROR(VLOOKUP(A4934,[1]!Tabla1[[#All],[Material]:[venta nueva]],38,FALSE),0)</f>
        <v>0</v>
      </c>
    </row>
    <row r="4935" spans="1:20" hidden="1" x14ac:dyDescent="0.35">
      <c r="A4935">
        <f t="shared" si="233"/>
        <v>1022987</v>
      </c>
      <c r="B4935" s="6" t="s">
        <v>1188</v>
      </c>
      <c r="C4935" s="7" t="s">
        <v>553</v>
      </c>
      <c r="D4935" s="7" t="s">
        <v>1097</v>
      </c>
      <c r="E4935" s="7" t="s">
        <v>546</v>
      </c>
      <c r="F4935" s="7" t="s">
        <v>547</v>
      </c>
      <c r="G4935" s="7" t="s">
        <v>1079</v>
      </c>
      <c r="H4935" s="7" t="s">
        <v>1007</v>
      </c>
      <c r="I4935" s="6" t="s">
        <v>16</v>
      </c>
      <c r="J4935" s="1"/>
      <c r="K4935" s="1"/>
      <c r="L4935" s="1"/>
      <c r="M4935" s="1"/>
      <c r="N4935" s="1"/>
      <c r="O4935" s="1"/>
      <c r="P4935" s="1"/>
      <c r="Q4935" s="12">
        <v>76669.615999999995</v>
      </c>
      <c r="R4935" s="29">
        <f t="shared" si="231"/>
        <v>0</v>
      </c>
      <c r="S4935" t="str">
        <f t="shared" si="232"/>
        <v>OK</v>
      </c>
      <c r="T4935" s="10">
        <f>IFERROR(VLOOKUP(A4935,[1]!Tabla1[[#All],[Material]:[venta nueva]],38,FALSE),0)</f>
        <v>0</v>
      </c>
    </row>
    <row r="4936" spans="1:20" hidden="1" x14ac:dyDescent="0.35">
      <c r="A4936">
        <f t="shared" si="233"/>
        <v>1022995</v>
      </c>
      <c r="B4936" s="6" t="s">
        <v>1188</v>
      </c>
      <c r="C4936" s="7" t="s">
        <v>553</v>
      </c>
      <c r="D4936" s="7" t="s">
        <v>1097</v>
      </c>
      <c r="E4936" s="7" t="s">
        <v>635</v>
      </c>
      <c r="F4936" s="7" t="s">
        <v>636</v>
      </c>
      <c r="G4936" s="7" t="s">
        <v>1082</v>
      </c>
      <c r="H4936" s="7" t="s">
        <v>1014</v>
      </c>
      <c r="I4936" s="6" t="s">
        <v>14</v>
      </c>
      <c r="J4936" s="1"/>
      <c r="K4936" s="1"/>
      <c r="L4936" s="1"/>
      <c r="M4936" s="1"/>
      <c r="N4936" s="1"/>
      <c r="O4936" s="1"/>
      <c r="P4936" s="1"/>
      <c r="Q4936" s="12">
        <v>1999.9970000000001</v>
      </c>
      <c r="R4936" s="29">
        <f t="shared" ref="R4936:R4999" si="234">+O4936-P4936</f>
        <v>0</v>
      </c>
      <c r="S4936" t="str">
        <f t="shared" ref="S4936:S4999" si="235">IF(R4936&gt;0,"Sobre ingreso",IF(R4936&lt;0,"Pendiente de ingreso","OK"))</f>
        <v>OK</v>
      </c>
      <c r="T4936" s="10">
        <f>IFERROR(VLOOKUP(A4936,[1]!Tabla1[[#All],[Material]:[venta nueva]],38,FALSE),0)</f>
        <v>0</v>
      </c>
    </row>
    <row r="4937" spans="1:20" hidden="1" x14ac:dyDescent="0.35">
      <c r="A4937">
        <f t="shared" si="233"/>
        <v>1023034</v>
      </c>
      <c r="B4937" s="6" t="s">
        <v>1188</v>
      </c>
      <c r="C4937" s="7" t="s">
        <v>553</v>
      </c>
      <c r="D4937" s="7" t="s">
        <v>1097</v>
      </c>
      <c r="E4937" s="7" t="s">
        <v>408</v>
      </c>
      <c r="F4937" s="7" t="s">
        <v>142</v>
      </c>
      <c r="G4937" s="7" t="s">
        <v>1080</v>
      </c>
      <c r="H4937" s="7" t="s">
        <v>1030</v>
      </c>
      <c r="I4937" s="6" t="s">
        <v>14</v>
      </c>
      <c r="J4937" s="1"/>
      <c r="K4937" s="1"/>
      <c r="L4937" s="1"/>
      <c r="M4937" s="1"/>
      <c r="N4937" s="1"/>
      <c r="O4937" s="1"/>
      <c r="P4937" s="1"/>
      <c r="Q4937" s="12">
        <v>158891.38099999999</v>
      </c>
      <c r="R4937" s="29">
        <f t="shared" si="234"/>
        <v>0</v>
      </c>
      <c r="S4937" t="str">
        <f t="shared" si="235"/>
        <v>OK</v>
      </c>
      <c r="T4937" s="10">
        <f>IFERROR(VLOOKUP(A4937,[1]!Tabla1[[#All],[Material]:[venta nueva]],38,FALSE),0)</f>
        <v>0</v>
      </c>
    </row>
    <row r="4938" spans="1:20" hidden="1" x14ac:dyDescent="0.35">
      <c r="A4938">
        <f t="shared" si="233"/>
        <v>1023037</v>
      </c>
      <c r="B4938" s="6" t="s">
        <v>1188</v>
      </c>
      <c r="C4938" s="7" t="s">
        <v>553</v>
      </c>
      <c r="D4938" s="7" t="s">
        <v>1097</v>
      </c>
      <c r="E4938" s="7" t="s">
        <v>409</v>
      </c>
      <c r="F4938" s="7" t="s">
        <v>410</v>
      </c>
      <c r="G4938" s="7" t="s">
        <v>1082</v>
      </c>
      <c r="H4938" s="7" t="s">
        <v>1013</v>
      </c>
      <c r="I4938" s="6" t="s">
        <v>12</v>
      </c>
      <c r="J4938" s="1"/>
      <c r="K4938" s="1"/>
      <c r="L4938" s="1"/>
      <c r="M4938" s="1"/>
      <c r="N4938" s="1"/>
      <c r="O4938" s="1"/>
      <c r="P4938" s="1"/>
      <c r="Q4938" s="12">
        <v>121000.00199999999</v>
      </c>
      <c r="R4938" s="29">
        <f t="shared" si="234"/>
        <v>0</v>
      </c>
      <c r="S4938" t="str">
        <f t="shared" si="235"/>
        <v>OK</v>
      </c>
      <c r="T4938" s="10">
        <f>IFERROR(VLOOKUP(A4938,[1]!Tabla1[[#All],[Material]:[venta nueva]],38,FALSE),0)</f>
        <v>0</v>
      </c>
    </row>
    <row r="4939" spans="1:20" hidden="1" x14ac:dyDescent="0.35">
      <c r="A4939">
        <f t="shared" si="233"/>
        <v>1023038</v>
      </c>
      <c r="B4939" s="6" t="s">
        <v>1188</v>
      </c>
      <c r="C4939" s="7" t="s">
        <v>553</v>
      </c>
      <c r="D4939" s="7" t="s">
        <v>1097</v>
      </c>
      <c r="E4939" s="7" t="s">
        <v>411</v>
      </c>
      <c r="F4939" s="7" t="s">
        <v>412</v>
      </c>
      <c r="G4939" s="7" t="s">
        <v>1075</v>
      </c>
      <c r="H4939" s="7" t="s">
        <v>1011</v>
      </c>
      <c r="I4939" s="6" t="s">
        <v>12</v>
      </c>
      <c r="J4939" s="1"/>
      <c r="K4939" s="1"/>
      <c r="L4939" s="1"/>
      <c r="M4939" s="1"/>
      <c r="N4939" s="1"/>
      <c r="O4939" s="1"/>
      <c r="P4939" s="1"/>
      <c r="Q4939" s="12">
        <v>103776.49400000001</v>
      </c>
      <c r="R4939" s="29">
        <f t="shared" si="234"/>
        <v>0</v>
      </c>
      <c r="S4939" t="str">
        <f t="shared" si="235"/>
        <v>OK</v>
      </c>
      <c r="T4939" s="10">
        <f>IFERROR(VLOOKUP(A4939,[1]!Tabla1[[#All],[Material]:[venta nueva]],38,FALSE),0)</f>
        <v>0</v>
      </c>
    </row>
    <row r="4940" spans="1:20" hidden="1" x14ac:dyDescent="0.35">
      <c r="A4940">
        <f t="shared" si="233"/>
        <v>1023055</v>
      </c>
      <c r="B4940" s="6" t="s">
        <v>1188</v>
      </c>
      <c r="C4940" s="7" t="s">
        <v>553</v>
      </c>
      <c r="D4940" s="7" t="s">
        <v>1097</v>
      </c>
      <c r="E4940" s="7" t="s">
        <v>542</v>
      </c>
      <c r="F4940" s="7" t="s">
        <v>543</v>
      </c>
      <c r="G4940" s="7" t="s">
        <v>1075</v>
      </c>
      <c r="H4940" s="7" t="s">
        <v>1011</v>
      </c>
      <c r="I4940" s="6" t="s">
        <v>16</v>
      </c>
      <c r="J4940" s="1"/>
      <c r="K4940" s="1"/>
      <c r="L4940" s="1"/>
      <c r="M4940" s="1"/>
      <c r="N4940" s="1"/>
      <c r="O4940" s="1"/>
      <c r="P4940" s="1"/>
      <c r="Q4940" s="12">
        <v>4267.9790000000003</v>
      </c>
      <c r="R4940" s="29">
        <f t="shared" si="234"/>
        <v>0</v>
      </c>
      <c r="S4940" t="str">
        <f t="shared" si="235"/>
        <v>OK</v>
      </c>
      <c r="T4940" s="10">
        <f>IFERROR(VLOOKUP(A4940,[1]!Tabla1[[#All],[Material]:[venta nueva]],38,FALSE),0)</f>
        <v>0</v>
      </c>
    </row>
    <row r="4941" spans="1:20" hidden="1" x14ac:dyDescent="0.35">
      <c r="A4941">
        <f t="shared" si="233"/>
        <v>1023090</v>
      </c>
      <c r="B4941" s="6" t="s">
        <v>1188</v>
      </c>
      <c r="C4941" s="7" t="s">
        <v>553</v>
      </c>
      <c r="D4941" s="7" t="s">
        <v>1097</v>
      </c>
      <c r="E4941" s="7" t="s">
        <v>413</v>
      </c>
      <c r="F4941" s="7" t="s">
        <v>414</v>
      </c>
      <c r="G4941" s="7" t="s">
        <v>1082</v>
      </c>
      <c r="H4941" s="7" t="s">
        <v>1013</v>
      </c>
      <c r="I4941" s="6" t="s">
        <v>12</v>
      </c>
      <c r="J4941" s="1"/>
      <c r="K4941" s="1"/>
      <c r="L4941" s="1"/>
      <c r="M4941" s="1"/>
      <c r="N4941" s="1"/>
      <c r="O4941" s="1"/>
      <c r="P4941" s="1"/>
      <c r="Q4941" s="12">
        <v>21958.221000000001</v>
      </c>
      <c r="R4941" s="29">
        <f t="shared" si="234"/>
        <v>0</v>
      </c>
      <c r="S4941" t="str">
        <f t="shared" si="235"/>
        <v>OK</v>
      </c>
      <c r="T4941" s="10">
        <f>IFERROR(VLOOKUP(A4941,[1]!Tabla1[[#All],[Material]:[venta nueva]],38,FALSE),0)</f>
        <v>0</v>
      </c>
    </row>
    <row r="4942" spans="1:20" hidden="1" x14ac:dyDescent="0.35">
      <c r="A4942">
        <f t="shared" si="233"/>
        <v>1023093</v>
      </c>
      <c r="B4942" s="6" t="s">
        <v>1188</v>
      </c>
      <c r="C4942" s="7" t="s">
        <v>553</v>
      </c>
      <c r="D4942" s="7" t="s">
        <v>1097</v>
      </c>
      <c r="E4942" s="7" t="s">
        <v>415</v>
      </c>
      <c r="F4942" s="7" t="s">
        <v>416</v>
      </c>
      <c r="G4942" s="7" t="s">
        <v>1081</v>
      </c>
      <c r="H4942" s="7" t="s">
        <v>1010</v>
      </c>
      <c r="I4942" s="6" t="s">
        <v>14</v>
      </c>
      <c r="J4942" s="1"/>
      <c r="K4942" s="1"/>
      <c r="L4942" s="1"/>
      <c r="M4942" s="1"/>
      <c r="N4942" s="1"/>
      <c r="O4942" s="1"/>
      <c r="P4942" s="1"/>
      <c r="Q4942" s="12">
        <v>63203.538</v>
      </c>
      <c r="R4942" s="29">
        <f t="shared" si="234"/>
        <v>0</v>
      </c>
      <c r="S4942" t="str">
        <f t="shared" si="235"/>
        <v>OK</v>
      </c>
      <c r="T4942" s="10">
        <f>IFERROR(VLOOKUP(A4942,[1]!Tabla1[[#All],[Material]:[venta nueva]],38,FALSE),0)</f>
        <v>0</v>
      </c>
    </row>
    <row r="4943" spans="1:20" hidden="1" x14ac:dyDescent="0.35">
      <c r="A4943">
        <f t="shared" si="233"/>
        <v>1023109</v>
      </c>
      <c r="B4943" s="6" t="s">
        <v>1188</v>
      </c>
      <c r="C4943" s="7" t="s">
        <v>553</v>
      </c>
      <c r="D4943" s="7" t="s">
        <v>1097</v>
      </c>
      <c r="E4943" s="7" t="s">
        <v>1201</v>
      </c>
      <c r="F4943" s="7" t="s">
        <v>310</v>
      </c>
      <c r="G4943" s="7" t="s">
        <v>1078</v>
      </c>
      <c r="H4943" s="7" t="s">
        <v>1009</v>
      </c>
      <c r="I4943" s="6" t="s">
        <v>14</v>
      </c>
      <c r="J4943" s="1"/>
      <c r="K4943" s="1"/>
      <c r="L4943" s="1"/>
      <c r="M4943" s="1"/>
      <c r="N4943" s="1"/>
      <c r="O4943" s="1"/>
      <c r="P4943" s="1"/>
      <c r="Q4943" s="12">
        <v>30944.339</v>
      </c>
      <c r="R4943" s="29">
        <f t="shared" si="234"/>
        <v>0</v>
      </c>
      <c r="S4943" t="str">
        <f t="shared" si="235"/>
        <v>OK</v>
      </c>
      <c r="T4943" s="10">
        <f>IFERROR(VLOOKUP(A4943,[1]!Tabla1[[#All],[Material]:[venta nueva]],38,FALSE),0)</f>
        <v>0</v>
      </c>
    </row>
    <row r="4944" spans="1:20" hidden="1" x14ac:dyDescent="0.35">
      <c r="A4944">
        <f t="shared" si="233"/>
        <v>1023110</v>
      </c>
      <c r="B4944" s="6" t="s">
        <v>1188</v>
      </c>
      <c r="C4944" s="7" t="s">
        <v>553</v>
      </c>
      <c r="D4944" s="7" t="s">
        <v>1097</v>
      </c>
      <c r="E4944" s="7" t="s">
        <v>417</v>
      </c>
      <c r="F4944" s="7" t="s">
        <v>144</v>
      </c>
      <c r="G4944" s="7" t="s">
        <v>1080</v>
      </c>
      <c r="H4944" s="7" t="s">
        <v>1030</v>
      </c>
      <c r="I4944" s="6" t="s">
        <v>14</v>
      </c>
      <c r="J4944" s="1"/>
      <c r="K4944" s="1"/>
      <c r="L4944" s="1"/>
      <c r="M4944" s="1"/>
      <c r="N4944" s="1"/>
      <c r="O4944" s="1"/>
      <c r="P4944" s="1"/>
      <c r="Q4944" s="12">
        <v>117516.996</v>
      </c>
      <c r="R4944" s="29">
        <f t="shared" si="234"/>
        <v>0</v>
      </c>
      <c r="S4944" t="str">
        <f t="shared" si="235"/>
        <v>OK</v>
      </c>
      <c r="T4944" s="10">
        <f>IFERROR(VLOOKUP(A4944,[1]!Tabla1[[#All],[Material]:[venta nueva]],38,FALSE),0)</f>
        <v>0</v>
      </c>
    </row>
    <row r="4945" spans="1:20" hidden="1" x14ac:dyDescent="0.35">
      <c r="A4945">
        <f t="shared" si="233"/>
        <v>1023123</v>
      </c>
      <c r="B4945" s="6" t="s">
        <v>1188</v>
      </c>
      <c r="C4945" s="7" t="s">
        <v>553</v>
      </c>
      <c r="D4945" s="7" t="s">
        <v>1097</v>
      </c>
      <c r="E4945" s="7" t="s">
        <v>420</v>
      </c>
      <c r="F4945" s="7" t="s">
        <v>421</v>
      </c>
      <c r="G4945" s="7" t="s">
        <v>1075</v>
      </c>
      <c r="H4945" s="7" t="s">
        <v>1011</v>
      </c>
      <c r="I4945" s="6" t="s">
        <v>15</v>
      </c>
      <c r="J4945" s="1"/>
      <c r="K4945" s="1"/>
      <c r="L4945" s="1"/>
      <c r="M4945" s="1"/>
      <c r="N4945" s="1"/>
      <c r="O4945" s="1"/>
      <c r="P4945" s="1"/>
      <c r="Q4945" s="12">
        <v>1830.615</v>
      </c>
      <c r="R4945" s="29">
        <f t="shared" si="234"/>
        <v>0</v>
      </c>
      <c r="S4945" t="str">
        <f t="shared" si="235"/>
        <v>OK</v>
      </c>
      <c r="T4945" s="10">
        <f>IFERROR(VLOOKUP(A4945,[1]!Tabla1[[#All],[Material]:[venta nueva]],38,FALSE),0)</f>
        <v>0</v>
      </c>
    </row>
    <row r="4946" spans="1:20" hidden="1" x14ac:dyDescent="0.35">
      <c r="A4946">
        <f t="shared" si="233"/>
        <v>1023143</v>
      </c>
      <c r="B4946" s="6" t="s">
        <v>1188</v>
      </c>
      <c r="C4946" s="7" t="s">
        <v>553</v>
      </c>
      <c r="D4946" s="7" t="s">
        <v>1097</v>
      </c>
      <c r="E4946" s="7" t="s">
        <v>426</v>
      </c>
      <c r="F4946" s="7" t="s">
        <v>427</v>
      </c>
      <c r="G4946" s="7" t="s">
        <v>1083</v>
      </c>
      <c r="H4946" s="7" t="s">
        <v>1044</v>
      </c>
      <c r="I4946" s="6" t="s">
        <v>14</v>
      </c>
      <c r="J4946" s="1"/>
      <c r="K4946" s="1"/>
      <c r="L4946" s="1"/>
      <c r="M4946" s="1"/>
      <c r="N4946" s="1"/>
      <c r="O4946" s="1"/>
      <c r="P4946" s="1"/>
      <c r="Q4946" s="12">
        <v>2000</v>
      </c>
      <c r="R4946" s="29">
        <f t="shared" si="234"/>
        <v>0</v>
      </c>
      <c r="S4946" t="str">
        <f t="shared" si="235"/>
        <v>OK</v>
      </c>
      <c r="T4946" s="10">
        <f>IFERROR(VLOOKUP(A4946,[1]!Tabla1[[#All],[Material]:[venta nueva]],38,FALSE),0)</f>
        <v>0</v>
      </c>
    </row>
    <row r="4947" spans="1:20" hidden="1" x14ac:dyDescent="0.35">
      <c r="A4947">
        <f t="shared" si="233"/>
        <v>1023144</v>
      </c>
      <c r="B4947" s="6" t="s">
        <v>1188</v>
      </c>
      <c r="C4947" s="7" t="s">
        <v>553</v>
      </c>
      <c r="D4947" s="7" t="s">
        <v>1097</v>
      </c>
      <c r="E4947" s="7" t="s">
        <v>576</v>
      </c>
      <c r="F4947" s="7" t="s">
        <v>577</v>
      </c>
      <c r="G4947" s="7" t="s">
        <v>1079</v>
      </c>
      <c r="H4947" s="7" t="s">
        <v>1040</v>
      </c>
      <c r="I4947" s="6" t="s">
        <v>12</v>
      </c>
      <c r="J4947" s="1"/>
      <c r="K4947" s="1"/>
      <c r="L4947" s="1"/>
      <c r="M4947" s="1"/>
      <c r="N4947" s="1"/>
      <c r="O4947" s="1"/>
      <c r="P4947" s="1"/>
      <c r="Q4947" s="12">
        <v>68698.728000000003</v>
      </c>
      <c r="R4947" s="29">
        <f t="shared" si="234"/>
        <v>0</v>
      </c>
      <c r="S4947" t="str">
        <f t="shared" si="235"/>
        <v>OK</v>
      </c>
      <c r="T4947" s="10">
        <f>IFERROR(VLOOKUP(A4947,[1]!Tabla1[[#All],[Material]:[venta nueva]],38,FALSE),0)</f>
        <v>0</v>
      </c>
    </row>
    <row r="4948" spans="1:20" hidden="1" x14ac:dyDescent="0.35">
      <c r="A4948">
        <f t="shared" si="233"/>
        <v>1023157</v>
      </c>
      <c r="B4948" s="6" t="s">
        <v>1188</v>
      </c>
      <c r="C4948" s="7" t="s">
        <v>553</v>
      </c>
      <c r="D4948" s="7" t="s">
        <v>1097</v>
      </c>
      <c r="E4948" s="7" t="s">
        <v>602</v>
      </c>
      <c r="F4948" s="7" t="s">
        <v>603</v>
      </c>
      <c r="G4948" s="7" t="s">
        <v>1078</v>
      </c>
      <c r="H4948" s="7" t="s">
        <v>1006</v>
      </c>
      <c r="I4948" s="6" t="s">
        <v>14</v>
      </c>
      <c r="J4948" s="1"/>
      <c r="K4948" s="1"/>
      <c r="L4948" s="1"/>
      <c r="M4948" s="1"/>
      <c r="N4948" s="1"/>
      <c r="O4948" s="1"/>
      <c r="P4948" s="1"/>
      <c r="Q4948" s="12">
        <v>123500</v>
      </c>
      <c r="R4948" s="29">
        <f t="shared" si="234"/>
        <v>0</v>
      </c>
      <c r="S4948" t="str">
        <f t="shared" si="235"/>
        <v>OK</v>
      </c>
      <c r="T4948" s="10">
        <f>IFERROR(VLOOKUP(A4948,[1]!Tabla1[[#All],[Material]:[venta nueva]],38,FALSE),0)</f>
        <v>0</v>
      </c>
    </row>
    <row r="4949" spans="1:20" hidden="1" x14ac:dyDescent="0.35">
      <c r="A4949">
        <f t="shared" si="233"/>
        <v>1023163</v>
      </c>
      <c r="B4949" s="6" t="s">
        <v>1188</v>
      </c>
      <c r="C4949" s="7" t="s">
        <v>553</v>
      </c>
      <c r="D4949" s="7" t="s">
        <v>1097</v>
      </c>
      <c r="E4949" s="7" t="s">
        <v>428</v>
      </c>
      <c r="F4949" s="7" t="s">
        <v>429</v>
      </c>
      <c r="G4949" s="7" t="s">
        <v>1075</v>
      </c>
      <c r="H4949" s="7" t="s">
        <v>1011</v>
      </c>
      <c r="I4949" s="6" t="s">
        <v>16</v>
      </c>
      <c r="J4949" s="1"/>
      <c r="K4949" s="1"/>
      <c r="L4949" s="1"/>
      <c r="M4949" s="1"/>
      <c r="N4949" s="1"/>
      <c r="O4949" s="1"/>
      <c r="P4949" s="1"/>
      <c r="Q4949" s="12">
        <v>30765.623</v>
      </c>
      <c r="R4949" s="29">
        <f t="shared" si="234"/>
        <v>0</v>
      </c>
      <c r="S4949" t="str">
        <f t="shared" si="235"/>
        <v>OK</v>
      </c>
      <c r="T4949" s="10">
        <f>IFERROR(VLOOKUP(A4949,[1]!Tabla1[[#All],[Material]:[venta nueva]],38,FALSE),0)</f>
        <v>0</v>
      </c>
    </row>
    <row r="4950" spans="1:20" hidden="1" x14ac:dyDescent="0.35">
      <c r="A4950">
        <f t="shared" si="233"/>
        <v>1023184</v>
      </c>
      <c r="B4950" s="6" t="s">
        <v>1188</v>
      </c>
      <c r="C4950" s="7" t="s">
        <v>553</v>
      </c>
      <c r="D4950" s="7" t="s">
        <v>1097</v>
      </c>
      <c r="E4950" s="7" t="s">
        <v>618</v>
      </c>
      <c r="F4950" s="7" t="s">
        <v>619</v>
      </c>
      <c r="G4950" s="7" t="s">
        <v>1075</v>
      </c>
      <c r="H4950" s="7" t="s">
        <v>1035</v>
      </c>
      <c r="I4950" s="6" t="s">
        <v>15</v>
      </c>
      <c r="J4950" s="1"/>
      <c r="K4950" s="1"/>
      <c r="L4950" s="1"/>
      <c r="M4950" s="1"/>
      <c r="N4950" s="1"/>
      <c r="O4950" s="1"/>
      <c r="P4950" s="1"/>
      <c r="Q4950" s="12">
        <v>1800.6289999999999</v>
      </c>
      <c r="R4950" s="29">
        <f t="shared" si="234"/>
        <v>0</v>
      </c>
      <c r="S4950" t="str">
        <f t="shared" si="235"/>
        <v>OK</v>
      </c>
      <c r="T4950" s="10">
        <f>IFERROR(VLOOKUP(A4950,[1]!Tabla1[[#All],[Material]:[venta nueva]],38,FALSE),0)</f>
        <v>0</v>
      </c>
    </row>
    <row r="4951" spans="1:20" hidden="1" x14ac:dyDescent="0.35">
      <c r="A4951">
        <f t="shared" si="233"/>
        <v>1023190</v>
      </c>
      <c r="B4951" s="6" t="s">
        <v>1188</v>
      </c>
      <c r="C4951" s="7" t="s">
        <v>553</v>
      </c>
      <c r="D4951" s="7" t="s">
        <v>1097</v>
      </c>
      <c r="E4951" s="7" t="s">
        <v>432</v>
      </c>
      <c r="F4951" s="7" t="s">
        <v>433</v>
      </c>
      <c r="G4951" s="7" t="s">
        <v>1069</v>
      </c>
      <c r="H4951" s="7" t="s">
        <v>1026</v>
      </c>
      <c r="I4951" s="6" t="s">
        <v>8</v>
      </c>
      <c r="J4951" s="1"/>
      <c r="K4951" s="1"/>
      <c r="L4951" s="1"/>
      <c r="M4951" s="1"/>
      <c r="N4951" s="1"/>
      <c r="O4951" s="1"/>
      <c r="P4951" s="1"/>
      <c r="Q4951" s="12">
        <v>265041.087</v>
      </c>
      <c r="R4951" s="29">
        <f t="shared" si="234"/>
        <v>0</v>
      </c>
      <c r="S4951" t="str">
        <f t="shared" si="235"/>
        <v>OK</v>
      </c>
      <c r="T4951" s="10">
        <f>IFERROR(VLOOKUP(A4951,[1]!Tabla1[[#All],[Material]:[venta nueva]],38,FALSE),0)</f>
        <v>0</v>
      </c>
    </row>
    <row r="4952" spans="1:20" hidden="1" x14ac:dyDescent="0.35">
      <c r="A4952">
        <f t="shared" si="233"/>
        <v>1023194</v>
      </c>
      <c r="B4952" s="6" t="s">
        <v>1188</v>
      </c>
      <c r="C4952" s="7" t="s">
        <v>553</v>
      </c>
      <c r="D4952" s="7" t="s">
        <v>1097</v>
      </c>
      <c r="E4952" s="7" t="s">
        <v>434</v>
      </c>
      <c r="F4952" s="7" t="s">
        <v>435</v>
      </c>
      <c r="G4952" s="7" t="s">
        <v>1082</v>
      </c>
      <c r="H4952" s="7" t="s">
        <v>1013</v>
      </c>
      <c r="I4952" s="6" t="s">
        <v>16</v>
      </c>
      <c r="J4952" s="1"/>
      <c r="K4952" s="1"/>
      <c r="L4952" s="1"/>
      <c r="M4952" s="1"/>
      <c r="N4952" s="1"/>
      <c r="O4952" s="1"/>
      <c r="P4952" s="1"/>
      <c r="Q4952" s="12">
        <v>5332.9960000000001</v>
      </c>
      <c r="R4952" s="29">
        <f t="shared" si="234"/>
        <v>0</v>
      </c>
      <c r="S4952" t="str">
        <f t="shared" si="235"/>
        <v>OK</v>
      </c>
      <c r="T4952" s="10">
        <f>IFERROR(VLOOKUP(A4952,[1]!Tabla1[[#All],[Material]:[venta nueva]],38,FALSE),0)</f>
        <v>0</v>
      </c>
    </row>
    <row r="4953" spans="1:20" hidden="1" x14ac:dyDescent="0.35">
      <c r="A4953">
        <f t="shared" si="233"/>
        <v>1023218</v>
      </c>
      <c r="B4953" s="6" t="s">
        <v>1188</v>
      </c>
      <c r="C4953" s="7" t="s">
        <v>553</v>
      </c>
      <c r="D4953" s="7" t="s">
        <v>1097</v>
      </c>
      <c r="E4953" s="7" t="s">
        <v>1202</v>
      </c>
      <c r="F4953" s="7" t="s">
        <v>1203</v>
      </c>
      <c r="G4953" s="7" t="s">
        <v>1069</v>
      </c>
      <c r="H4953" s="7" t="s">
        <v>1026</v>
      </c>
      <c r="I4953" s="6" t="s">
        <v>10</v>
      </c>
      <c r="J4953" s="1"/>
      <c r="K4953" s="1"/>
      <c r="L4953" s="1"/>
      <c r="M4953" s="1"/>
      <c r="N4953" s="1"/>
      <c r="O4953" s="1"/>
      <c r="P4953" s="1"/>
      <c r="Q4953" s="12">
        <v>113303.181</v>
      </c>
      <c r="R4953" s="29">
        <f t="shared" si="234"/>
        <v>0</v>
      </c>
      <c r="S4953" t="str">
        <f t="shared" si="235"/>
        <v>OK</v>
      </c>
      <c r="T4953" s="10">
        <f>IFERROR(VLOOKUP(A4953,[1]!Tabla1[[#All],[Material]:[venta nueva]],38,FALSE),0)</f>
        <v>0</v>
      </c>
    </row>
    <row r="4954" spans="1:20" hidden="1" x14ac:dyDescent="0.35">
      <c r="A4954">
        <f t="shared" si="233"/>
        <v>1023265</v>
      </c>
      <c r="B4954" s="6" t="s">
        <v>1188</v>
      </c>
      <c r="C4954" s="7" t="s">
        <v>553</v>
      </c>
      <c r="D4954" s="7" t="s">
        <v>1097</v>
      </c>
      <c r="E4954" s="7" t="s">
        <v>436</v>
      </c>
      <c r="F4954" s="7" t="s">
        <v>437</v>
      </c>
      <c r="G4954" s="7" t="s">
        <v>1085</v>
      </c>
      <c r="H4954" s="7" t="s">
        <v>1036</v>
      </c>
      <c r="I4954" s="6" t="s">
        <v>15</v>
      </c>
      <c r="J4954" s="1"/>
      <c r="K4954" s="1"/>
      <c r="L4954" s="1"/>
      <c r="M4954" s="1"/>
      <c r="N4954" s="1"/>
      <c r="O4954" s="1"/>
      <c r="P4954" s="1"/>
      <c r="Q4954" s="12">
        <v>5403.2290000000003</v>
      </c>
      <c r="R4954" s="29">
        <f t="shared" si="234"/>
        <v>0</v>
      </c>
      <c r="S4954" t="str">
        <f t="shared" si="235"/>
        <v>OK</v>
      </c>
      <c r="T4954" s="10">
        <f>IFERROR(VLOOKUP(A4954,[1]!Tabla1[[#All],[Material]:[venta nueva]],38,FALSE),0)</f>
        <v>0</v>
      </c>
    </row>
    <row r="4955" spans="1:20" hidden="1" x14ac:dyDescent="0.35">
      <c r="A4955">
        <f t="shared" si="233"/>
        <v>1023273</v>
      </c>
      <c r="B4955" s="6" t="s">
        <v>1188</v>
      </c>
      <c r="C4955" s="7" t="s">
        <v>553</v>
      </c>
      <c r="D4955" s="7" t="s">
        <v>1097</v>
      </c>
      <c r="E4955" s="7" t="s">
        <v>452</v>
      </c>
      <c r="F4955" s="7" t="s">
        <v>453</v>
      </c>
      <c r="G4955" s="7" t="s">
        <v>1076</v>
      </c>
      <c r="H4955" s="7" t="s">
        <v>1004</v>
      </c>
      <c r="I4955" s="6" t="s">
        <v>8</v>
      </c>
      <c r="J4955" s="1"/>
      <c r="K4955" s="1"/>
      <c r="L4955" s="1"/>
      <c r="M4955" s="1"/>
      <c r="N4955" s="1"/>
      <c r="O4955" s="1"/>
      <c r="P4955" s="1"/>
      <c r="Q4955" s="12">
        <v>50248.559000000001</v>
      </c>
      <c r="R4955" s="29">
        <f t="shared" si="234"/>
        <v>0</v>
      </c>
      <c r="S4955" t="str">
        <f t="shared" si="235"/>
        <v>OK</v>
      </c>
      <c r="T4955" s="10">
        <f>IFERROR(VLOOKUP(A4955,[1]!Tabla1[[#All],[Material]:[venta nueva]],38,FALSE),0)</f>
        <v>0</v>
      </c>
    </row>
    <row r="4956" spans="1:20" hidden="1" x14ac:dyDescent="0.35">
      <c r="A4956">
        <f t="shared" si="233"/>
        <v>1023274</v>
      </c>
      <c r="B4956" s="6" t="s">
        <v>1188</v>
      </c>
      <c r="C4956" s="7" t="s">
        <v>553</v>
      </c>
      <c r="D4956" s="7" t="s">
        <v>1097</v>
      </c>
      <c r="E4956" s="7" t="s">
        <v>454</v>
      </c>
      <c r="F4956" s="7" t="s">
        <v>455</v>
      </c>
      <c r="G4956" s="7" t="s">
        <v>1076</v>
      </c>
      <c r="H4956" s="7" t="s">
        <v>1004</v>
      </c>
      <c r="I4956" s="6" t="s">
        <v>8</v>
      </c>
      <c r="J4956" s="1"/>
      <c r="K4956" s="1"/>
      <c r="L4956" s="1"/>
      <c r="M4956" s="1"/>
      <c r="N4956" s="1"/>
      <c r="O4956" s="1"/>
      <c r="P4956" s="1"/>
      <c r="Q4956" s="12">
        <v>15897.136</v>
      </c>
      <c r="R4956" s="29">
        <f t="shared" si="234"/>
        <v>0</v>
      </c>
      <c r="S4956" t="str">
        <f t="shared" si="235"/>
        <v>OK</v>
      </c>
      <c r="T4956" s="10">
        <f>IFERROR(VLOOKUP(A4956,[1]!Tabla1[[#All],[Material]:[venta nueva]],38,FALSE),0)</f>
        <v>0</v>
      </c>
    </row>
    <row r="4957" spans="1:20" hidden="1" x14ac:dyDescent="0.35">
      <c r="A4957">
        <f t="shared" si="233"/>
        <v>1023276</v>
      </c>
      <c r="B4957" s="6" t="s">
        <v>1188</v>
      </c>
      <c r="C4957" s="7" t="s">
        <v>553</v>
      </c>
      <c r="D4957" s="7" t="s">
        <v>1097</v>
      </c>
      <c r="E4957" s="7" t="s">
        <v>604</v>
      </c>
      <c r="F4957" s="7" t="s">
        <v>605</v>
      </c>
      <c r="G4957" s="7" t="s">
        <v>1076</v>
      </c>
      <c r="H4957" s="7" t="s">
        <v>1004</v>
      </c>
      <c r="I4957" s="6" t="s">
        <v>8</v>
      </c>
      <c r="J4957" s="1"/>
      <c r="K4957" s="1"/>
      <c r="L4957" s="1"/>
      <c r="M4957" s="1"/>
      <c r="N4957" s="1"/>
      <c r="O4957" s="1"/>
      <c r="P4957" s="1"/>
      <c r="Q4957" s="12">
        <v>27616.466</v>
      </c>
      <c r="R4957" s="29">
        <f t="shared" si="234"/>
        <v>0</v>
      </c>
      <c r="S4957" t="str">
        <f t="shared" si="235"/>
        <v>OK</v>
      </c>
      <c r="T4957" s="10">
        <f>IFERROR(VLOOKUP(A4957,[1]!Tabla1[[#All],[Material]:[venta nueva]],38,FALSE),0)</f>
        <v>0</v>
      </c>
    </row>
    <row r="4958" spans="1:20" hidden="1" x14ac:dyDescent="0.35">
      <c r="A4958">
        <f t="shared" si="233"/>
        <v>1023283</v>
      </c>
      <c r="B4958" s="6" t="s">
        <v>1188</v>
      </c>
      <c r="C4958" s="7" t="s">
        <v>553</v>
      </c>
      <c r="D4958" s="7" t="s">
        <v>1097</v>
      </c>
      <c r="E4958" s="7" t="s">
        <v>498</v>
      </c>
      <c r="F4958" s="7" t="s">
        <v>499</v>
      </c>
      <c r="G4958" s="7" t="s">
        <v>1069</v>
      </c>
      <c r="H4958" s="7" t="s">
        <v>1045</v>
      </c>
      <c r="I4958" s="6" t="s">
        <v>12</v>
      </c>
      <c r="J4958" s="1"/>
      <c r="K4958" s="1"/>
      <c r="L4958" s="1"/>
      <c r="M4958" s="1"/>
      <c r="N4958" s="1"/>
      <c r="O4958" s="1"/>
      <c r="P4958" s="1"/>
      <c r="Q4958" s="12">
        <v>80008.971999999994</v>
      </c>
      <c r="R4958" s="29">
        <f t="shared" si="234"/>
        <v>0</v>
      </c>
      <c r="S4958" t="str">
        <f t="shared" si="235"/>
        <v>OK</v>
      </c>
      <c r="T4958" s="10">
        <f>IFERROR(VLOOKUP(A4958,[1]!Tabla1[[#All],[Material]:[venta nueva]],38,FALSE),0)</f>
        <v>0</v>
      </c>
    </row>
    <row r="4959" spans="1:20" hidden="1" x14ac:dyDescent="0.35">
      <c r="A4959">
        <f t="shared" si="233"/>
        <v>1023291</v>
      </c>
      <c r="B4959" s="6" t="s">
        <v>1188</v>
      </c>
      <c r="C4959" s="7" t="s">
        <v>553</v>
      </c>
      <c r="D4959" s="7" t="s">
        <v>1097</v>
      </c>
      <c r="E4959" s="7" t="s">
        <v>521</v>
      </c>
      <c r="F4959" s="7" t="s">
        <v>522</v>
      </c>
      <c r="G4959" s="7" t="s">
        <v>1084</v>
      </c>
      <c r="H4959" s="7" t="s">
        <v>1017</v>
      </c>
      <c r="I4959" s="6" t="s">
        <v>14</v>
      </c>
      <c r="J4959" s="1"/>
      <c r="K4959" s="1"/>
      <c r="L4959" s="1"/>
      <c r="M4959" s="1"/>
      <c r="N4959" s="1"/>
      <c r="O4959" s="1"/>
      <c r="P4959" s="1"/>
      <c r="Q4959" s="12">
        <v>33708.553</v>
      </c>
      <c r="R4959" s="29">
        <f t="shared" si="234"/>
        <v>0</v>
      </c>
      <c r="S4959" t="str">
        <f t="shared" si="235"/>
        <v>OK</v>
      </c>
      <c r="T4959" s="10">
        <f>IFERROR(VLOOKUP(A4959,[1]!Tabla1[[#All],[Material]:[venta nueva]],38,FALSE),0)</f>
        <v>0</v>
      </c>
    </row>
    <row r="4960" spans="1:20" hidden="1" x14ac:dyDescent="0.35">
      <c r="A4960">
        <f t="shared" si="233"/>
        <v>1023301</v>
      </c>
      <c r="B4960" s="6" t="s">
        <v>1188</v>
      </c>
      <c r="C4960" s="7" t="s">
        <v>553</v>
      </c>
      <c r="D4960" s="7" t="s">
        <v>1097</v>
      </c>
      <c r="E4960" s="7" t="s">
        <v>488</v>
      </c>
      <c r="F4960" s="7" t="s">
        <v>489</v>
      </c>
      <c r="G4960" s="7" t="s">
        <v>1075</v>
      </c>
      <c r="H4960" s="7" t="s">
        <v>1035</v>
      </c>
      <c r="I4960" s="6" t="s">
        <v>16</v>
      </c>
      <c r="J4960" s="1"/>
      <c r="K4960" s="1"/>
      <c r="L4960" s="1"/>
      <c r="M4960" s="1"/>
      <c r="N4960" s="1"/>
      <c r="O4960" s="1"/>
      <c r="P4960" s="1"/>
      <c r="Q4960" s="12">
        <v>23500.001</v>
      </c>
      <c r="R4960" s="29">
        <f t="shared" si="234"/>
        <v>0</v>
      </c>
      <c r="S4960" t="str">
        <f t="shared" si="235"/>
        <v>OK</v>
      </c>
      <c r="T4960" s="10">
        <f>IFERROR(VLOOKUP(A4960,[1]!Tabla1[[#All],[Material]:[venta nueva]],38,FALSE),0)</f>
        <v>0</v>
      </c>
    </row>
    <row r="4961" spans="1:20" hidden="1" x14ac:dyDescent="0.35">
      <c r="A4961">
        <f t="shared" si="233"/>
        <v>1023302</v>
      </c>
      <c r="B4961" s="6" t="s">
        <v>1188</v>
      </c>
      <c r="C4961" s="7" t="s">
        <v>553</v>
      </c>
      <c r="D4961" s="7" t="s">
        <v>1097</v>
      </c>
      <c r="E4961" s="7" t="s">
        <v>490</v>
      </c>
      <c r="F4961" s="7" t="s">
        <v>223</v>
      </c>
      <c r="G4961" s="7" t="s">
        <v>1078</v>
      </c>
      <c r="H4961" s="7" t="s">
        <v>1027</v>
      </c>
      <c r="I4961" s="6" t="s">
        <v>10</v>
      </c>
      <c r="J4961" s="1"/>
      <c r="K4961" s="1"/>
      <c r="L4961" s="1"/>
      <c r="M4961" s="1"/>
      <c r="N4961" s="1"/>
      <c r="O4961" s="1"/>
      <c r="P4961" s="1"/>
      <c r="Q4961" s="12">
        <v>1888.365</v>
      </c>
      <c r="R4961" s="29">
        <f t="shared" si="234"/>
        <v>0</v>
      </c>
      <c r="S4961" t="str">
        <f t="shared" si="235"/>
        <v>OK</v>
      </c>
      <c r="T4961" s="10">
        <f>IFERROR(VLOOKUP(A4961,[1]!Tabla1[[#All],[Material]:[venta nueva]],38,FALSE),0)</f>
        <v>0</v>
      </c>
    </row>
    <row r="4962" spans="1:20" hidden="1" x14ac:dyDescent="0.35">
      <c r="A4962">
        <f t="shared" si="233"/>
        <v>1023306</v>
      </c>
      <c r="B4962" s="6" t="s">
        <v>1188</v>
      </c>
      <c r="C4962" s="7" t="s">
        <v>553</v>
      </c>
      <c r="D4962" s="7" t="s">
        <v>1097</v>
      </c>
      <c r="E4962" s="7" t="s">
        <v>523</v>
      </c>
      <c r="F4962" s="7" t="s">
        <v>302</v>
      </c>
      <c r="G4962" s="7" t="s">
        <v>1080</v>
      </c>
      <c r="H4962" s="7" t="s">
        <v>1031</v>
      </c>
      <c r="I4962" s="6" t="s">
        <v>14</v>
      </c>
      <c r="J4962" s="1"/>
      <c r="K4962" s="1"/>
      <c r="L4962" s="1"/>
      <c r="M4962" s="1"/>
      <c r="N4962" s="1"/>
      <c r="O4962" s="1"/>
      <c r="P4962" s="1"/>
      <c r="Q4962" s="12">
        <v>308235.47399999999</v>
      </c>
      <c r="R4962" s="29">
        <f t="shared" si="234"/>
        <v>0</v>
      </c>
      <c r="S4962" t="str">
        <f t="shared" si="235"/>
        <v>OK</v>
      </c>
      <c r="T4962" s="10">
        <f>IFERROR(VLOOKUP(A4962,[1]!Tabla1[[#All],[Material]:[venta nueva]],38,FALSE),0)</f>
        <v>0</v>
      </c>
    </row>
    <row r="4963" spans="1:20" hidden="1" x14ac:dyDescent="0.35">
      <c r="A4963">
        <f t="shared" si="233"/>
        <v>1023307</v>
      </c>
      <c r="B4963" s="6" t="s">
        <v>1188</v>
      </c>
      <c r="C4963" s="7" t="s">
        <v>553</v>
      </c>
      <c r="D4963" s="7" t="s">
        <v>1097</v>
      </c>
      <c r="E4963" s="7" t="s">
        <v>515</v>
      </c>
      <c r="F4963" s="7" t="s">
        <v>516</v>
      </c>
      <c r="G4963" s="7" t="s">
        <v>1069</v>
      </c>
      <c r="H4963" s="7" t="s">
        <v>1026</v>
      </c>
      <c r="I4963" s="6" t="s">
        <v>12</v>
      </c>
      <c r="J4963" s="1"/>
      <c r="K4963" s="1"/>
      <c r="L4963" s="1"/>
      <c r="M4963" s="1"/>
      <c r="N4963" s="1"/>
      <c r="O4963" s="1"/>
      <c r="P4963" s="1"/>
      <c r="Q4963" s="12">
        <v>52022.203000000001</v>
      </c>
      <c r="R4963" s="29">
        <f t="shared" si="234"/>
        <v>0</v>
      </c>
      <c r="S4963" t="str">
        <f t="shared" si="235"/>
        <v>OK</v>
      </c>
      <c r="T4963" s="10">
        <f>IFERROR(VLOOKUP(A4963,[1]!Tabla1[[#All],[Material]:[venta nueva]],38,FALSE),0)</f>
        <v>0</v>
      </c>
    </row>
    <row r="4964" spans="1:20" hidden="1" x14ac:dyDescent="0.35">
      <c r="A4964">
        <f t="shared" si="233"/>
        <v>1023318</v>
      </c>
      <c r="B4964" s="6" t="s">
        <v>1188</v>
      </c>
      <c r="C4964" s="7" t="s">
        <v>553</v>
      </c>
      <c r="D4964" s="7" t="s">
        <v>1097</v>
      </c>
      <c r="E4964" s="7" t="s">
        <v>532</v>
      </c>
      <c r="F4964" s="7" t="s">
        <v>533</v>
      </c>
      <c r="G4964" s="7" t="s">
        <v>1081</v>
      </c>
      <c r="H4964" s="7" t="s">
        <v>1010</v>
      </c>
      <c r="I4964" s="6" t="s">
        <v>10</v>
      </c>
      <c r="J4964" s="1"/>
      <c r="K4964" s="1"/>
      <c r="L4964" s="1"/>
      <c r="M4964" s="1"/>
      <c r="N4964" s="1"/>
      <c r="O4964" s="1"/>
      <c r="P4964" s="1"/>
      <c r="Q4964" s="12">
        <v>608.00199999999995</v>
      </c>
      <c r="R4964" s="29">
        <f t="shared" si="234"/>
        <v>0</v>
      </c>
      <c r="S4964" t="str">
        <f t="shared" si="235"/>
        <v>OK</v>
      </c>
      <c r="T4964" s="10">
        <f>IFERROR(VLOOKUP(A4964,[1]!Tabla1[[#All],[Material]:[venta nueva]],38,FALSE),0)</f>
        <v>0</v>
      </c>
    </row>
    <row r="4965" spans="1:20" hidden="1" x14ac:dyDescent="0.35">
      <c r="A4965">
        <f t="shared" si="233"/>
        <v>1023319</v>
      </c>
      <c r="B4965" s="6" t="s">
        <v>1188</v>
      </c>
      <c r="C4965" s="7" t="s">
        <v>553</v>
      </c>
      <c r="D4965" s="7" t="s">
        <v>1097</v>
      </c>
      <c r="E4965" s="7" t="s">
        <v>534</v>
      </c>
      <c r="F4965" s="7" t="s">
        <v>535</v>
      </c>
      <c r="G4965" s="7" t="s">
        <v>1081</v>
      </c>
      <c r="H4965" s="7" t="s">
        <v>1010</v>
      </c>
      <c r="I4965" s="6" t="s">
        <v>10</v>
      </c>
      <c r="J4965" s="1"/>
      <c r="K4965" s="1"/>
      <c r="L4965" s="1"/>
      <c r="M4965" s="1"/>
      <c r="N4965" s="1"/>
      <c r="O4965" s="1"/>
      <c r="P4965" s="1"/>
      <c r="Q4965" s="12">
        <v>195.797</v>
      </c>
      <c r="R4965" s="29">
        <f t="shared" si="234"/>
        <v>0</v>
      </c>
      <c r="S4965" t="str">
        <f t="shared" si="235"/>
        <v>OK</v>
      </c>
      <c r="T4965" s="10">
        <f>IFERROR(VLOOKUP(A4965,[1]!Tabla1[[#All],[Material]:[venta nueva]],38,FALSE),0)</f>
        <v>0</v>
      </c>
    </row>
    <row r="4966" spans="1:20" hidden="1" x14ac:dyDescent="0.35">
      <c r="A4966">
        <f t="shared" si="233"/>
        <v>1023324</v>
      </c>
      <c r="B4966" s="6" t="s">
        <v>1188</v>
      </c>
      <c r="C4966" s="7" t="s">
        <v>553</v>
      </c>
      <c r="D4966" s="7" t="s">
        <v>1097</v>
      </c>
      <c r="E4966" s="7" t="s">
        <v>613</v>
      </c>
      <c r="F4966" s="7" t="s">
        <v>149</v>
      </c>
      <c r="G4966" s="7" t="s">
        <v>1076</v>
      </c>
      <c r="H4966" s="7" t="s">
        <v>1022</v>
      </c>
      <c r="I4966" s="6" t="s">
        <v>10</v>
      </c>
      <c r="J4966" s="1"/>
      <c r="K4966" s="1"/>
      <c r="L4966" s="1"/>
      <c r="M4966" s="1"/>
      <c r="N4966" s="1"/>
      <c r="O4966" s="1"/>
      <c r="P4966" s="1"/>
      <c r="Q4966" s="12">
        <v>43210.976999999999</v>
      </c>
      <c r="R4966" s="29">
        <f t="shared" si="234"/>
        <v>0</v>
      </c>
      <c r="S4966" t="str">
        <f t="shared" si="235"/>
        <v>OK</v>
      </c>
      <c r="T4966" s="10">
        <f>IFERROR(VLOOKUP(A4966,[1]!Tabla1[[#All],[Material]:[venta nueva]],38,FALSE),0)</f>
        <v>0</v>
      </c>
    </row>
    <row r="4967" spans="1:20" hidden="1" x14ac:dyDescent="0.35">
      <c r="A4967">
        <f t="shared" si="233"/>
        <v>1023326</v>
      </c>
      <c r="B4967" s="6" t="s">
        <v>1188</v>
      </c>
      <c r="C4967" s="7" t="s">
        <v>553</v>
      </c>
      <c r="D4967" s="7" t="s">
        <v>1097</v>
      </c>
      <c r="E4967" s="7" t="s">
        <v>540</v>
      </c>
      <c r="F4967" s="7" t="s">
        <v>198</v>
      </c>
      <c r="G4967" s="7" t="s">
        <v>1069</v>
      </c>
      <c r="H4967" s="7" t="s">
        <v>1026</v>
      </c>
      <c r="I4967" s="6" t="s">
        <v>12</v>
      </c>
      <c r="J4967" s="1"/>
      <c r="K4967" s="1"/>
      <c r="L4967" s="1"/>
      <c r="M4967" s="1"/>
      <c r="N4967" s="1"/>
      <c r="O4967" s="1"/>
      <c r="P4967" s="1"/>
      <c r="Q4967" s="12">
        <v>44271.525999999998</v>
      </c>
      <c r="R4967" s="29">
        <f t="shared" si="234"/>
        <v>0</v>
      </c>
      <c r="S4967" t="str">
        <f t="shared" si="235"/>
        <v>OK</v>
      </c>
      <c r="T4967" s="10">
        <f>IFERROR(VLOOKUP(A4967,[1]!Tabla1[[#All],[Material]:[venta nueva]],38,FALSE),0)</f>
        <v>0</v>
      </c>
    </row>
    <row r="4968" spans="1:20" hidden="1" x14ac:dyDescent="0.35">
      <c r="A4968">
        <f t="shared" si="233"/>
        <v>1023329</v>
      </c>
      <c r="B4968" s="6" t="s">
        <v>1188</v>
      </c>
      <c r="C4968" s="7" t="s">
        <v>553</v>
      </c>
      <c r="D4968" s="7" t="s">
        <v>1097</v>
      </c>
      <c r="E4968" s="7" t="s">
        <v>541</v>
      </c>
      <c r="F4968" s="7" t="s">
        <v>196</v>
      </c>
      <c r="G4968" s="7" t="s">
        <v>1080</v>
      </c>
      <c r="H4968" s="7" t="s">
        <v>1024</v>
      </c>
      <c r="I4968" s="6" t="s">
        <v>13</v>
      </c>
      <c r="J4968" s="1"/>
      <c r="K4968" s="1"/>
      <c r="L4968" s="1"/>
      <c r="M4968" s="1"/>
      <c r="N4968" s="1"/>
      <c r="O4968" s="1"/>
      <c r="P4968" s="1"/>
      <c r="Q4968" s="12">
        <v>25626.553</v>
      </c>
      <c r="R4968" s="29">
        <f t="shared" si="234"/>
        <v>0</v>
      </c>
      <c r="S4968" t="str">
        <f t="shared" si="235"/>
        <v>OK</v>
      </c>
      <c r="T4968" s="10">
        <f>IFERROR(VLOOKUP(A4968,[1]!Tabla1[[#All],[Material]:[venta nueva]],38,FALSE),0)</f>
        <v>0</v>
      </c>
    </row>
    <row r="4969" spans="1:20" hidden="1" x14ac:dyDescent="0.35">
      <c r="A4969">
        <f t="shared" si="233"/>
        <v>1023349</v>
      </c>
      <c r="B4969" s="6" t="s">
        <v>1188</v>
      </c>
      <c r="C4969" s="7" t="s">
        <v>553</v>
      </c>
      <c r="D4969" s="7" t="s">
        <v>1097</v>
      </c>
      <c r="E4969" s="7" t="s">
        <v>564</v>
      </c>
      <c r="F4969" s="7" t="s">
        <v>565</v>
      </c>
      <c r="G4969" s="7" t="s">
        <v>1075</v>
      </c>
      <c r="H4969" s="7" t="s">
        <v>1002</v>
      </c>
      <c r="I4969" s="6" t="s">
        <v>16</v>
      </c>
      <c r="J4969" s="1"/>
      <c r="K4969" s="1"/>
      <c r="L4969" s="1"/>
      <c r="M4969" s="1"/>
      <c r="N4969" s="1"/>
      <c r="O4969" s="1"/>
      <c r="P4969" s="1"/>
      <c r="Q4969" s="12">
        <v>4999.9970000000003</v>
      </c>
      <c r="R4969" s="29">
        <f t="shared" si="234"/>
        <v>0</v>
      </c>
      <c r="S4969" t="str">
        <f t="shared" si="235"/>
        <v>OK</v>
      </c>
      <c r="T4969" s="10">
        <f>IFERROR(VLOOKUP(A4969,[1]!Tabla1[[#All],[Material]:[venta nueva]],38,FALSE),0)</f>
        <v>0</v>
      </c>
    </row>
    <row r="4970" spans="1:20" hidden="1" x14ac:dyDescent="0.35">
      <c r="A4970">
        <f t="shared" si="233"/>
        <v>1023350</v>
      </c>
      <c r="B4970" s="6" t="s">
        <v>1188</v>
      </c>
      <c r="C4970" s="7" t="s">
        <v>553</v>
      </c>
      <c r="D4970" s="7" t="s">
        <v>1097</v>
      </c>
      <c r="E4970" s="7" t="s">
        <v>566</v>
      </c>
      <c r="F4970" s="7" t="s">
        <v>567</v>
      </c>
      <c r="G4970" s="7" t="s">
        <v>1075</v>
      </c>
      <c r="H4970" s="7" t="s">
        <v>1011</v>
      </c>
      <c r="I4970" s="6" t="s">
        <v>16</v>
      </c>
      <c r="J4970" s="1"/>
      <c r="K4970" s="1"/>
      <c r="L4970" s="1"/>
      <c r="M4970" s="1"/>
      <c r="N4970" s="1"/>
      <c r="O4970" s="1"/>
      <c r="P4970" s="1"/>
      <c r="Q4970" s="12">
        <v>15802.953</v>
      </c>
      <c r="R4970" s="29">
        <f t="shared" si="234"/>
        <v>0</v>
      </c>
      <c r="S4970" t="str">
        <f t="shared" si="235"/>
        <v>OK</v>
      </c>
      <c r="T4970" s="10">
        <f>IFERROR(VLOOKUP(A4970,[1]!Tabla1[[#All],[Material]:[venta nueva]],38,FALSE),0)</f>
        <v>0</v>
      </c>
    </row>
    <row r="4971" spans="1:20" hidden="1" x14ac:dyDescent="0.35">
      <c r="A4971">
        <f t="shared" si="233"/>
        <v>1023351</v>
      </c>
      <c r="B4971" s="6" t="s">
        <v>1188</v>
      </c>
      <c r="C4971" s="7" t="s">
        <v>553</v>
      </c>
      <c r="D4971" s="7" t="s">
        <v>1097</v>
      </c>
      <c r="E4971" s="7" t="s">
        <v>570</v>
      </c>
      <c r="F4971" s="7" t="s">
        <v>585</v>
      </c>
      <c r="G4971" s="7" t="s">
        <v>1082</v>
      </c>
      <c r="H4971" s="7" t="s">
        <v>1013</v>
      </c>
      <c r="I4971" s="6" t="s">
        <v>16</v>
      </c>
      <c r="J4971" s="1"/>
      <c r="K4971" s="1"/>
      <c r="L4971" s="1"/>
      <c r="M4971" s="1"/>
      <c r="N4971" s="1"/>
      <c r="O4971" s="1"/>
      <c r="P4971" s="1"/>
      <c r="Q4971" s="12">
        <v>7837.7650000000003</v>
      </c>
      <c r="R4971" s="29">
        <f t="shared" si="234"/>
        <v>0</v>
      </c>
      <c r="S4971" t="str">
        <f t="shared" si="235"/>
        <v>OK</v>
      </c>
      <c r="T4971" s="10">
        <f>IFERROR(VLOOKUP(A4971,[1]!Tabla1[[#All],[Material]:[venta nueva]],38,FALSE),0)</f>
        <v>0</v>
      </c>
    </row>
    <row r="4972" spans="1:20" hidden="1" x14ac:dyDescent="0.35">
      <c r="A4972">
        <f t="shared" si="233"/>
        <v>1023352</v>
      </c>
      <c r="B4972" s="6" t="s">
        <v>1188</v>
      </c>
      <c r="C4972" s="7" t="s">
        <v>553</v>
      </c>
      <c r="D4972" s="7" t="s">
        <v>1097</v>
      </c>
      <c r="E4972" s="7" t="s">
        <v>568</v>
      </c>
      <c r="F4972" s="7" t="s">
        <v>587</v>
      </c>
      <c r="G4972" s="7" t="s">
        <v>1082</v>
      </c>
      <c r="H4972" s="7" t="s">
        <v>1013</v>
      </c>
      <c r="I4972" s="6" t="s">
        <v>16</v>
      </c>
      <c r="J4972" s="1"/>
      <c r="K4972" s="1"/>
      <c r="L4972" s="1"/>
      <c r="M4972" s="1"/>
      <c r="N4972" s="1"/>
      <c r="O4972" s="1"/>
      <c r="P4972" s="1"/>
      <c r="Q4972" s="12">
        <v>50562.83</v>
      </c>
      <c r="R4972" s="29">
        <f t="shared" si="234"/>
        <v>0</v>
      </c>
      <c r="S4972" t="str">
        <f t="shared" si="235"/>
        <v>OK</v>
      </c>
      <c r="T4972" s="10">
        <f>IFERROR(VLOOKUP(A4972,[1]!Tabla1[[#All],[Material]:[venta nueva]],38,FALSE),0)</f>
        <v>0</v>
      </c>
    </row>
    <row r="4973" spans="1:20" hidden="1" x14ac:dyDescent="0.35">
      <c r="A4973">
        <f t="shared" si="233"/>
        <v>1023354</v>
      </c>
      <c r="B4973" s="6" t="s">
        <v>1188</v>
      </c>
      <c r="C4973" s="7" t="s">
        <v>553</v>
      </c>
      <c r="D4973" s="7" t="s">
        <v>1097</v>
      </c>
      <c r="E4973" s="7" t="s">
        <v>608</v>
      </c>
      <c r="F4973" s="7" t="s">
        <v>609</v>
      </c>
      <c r="G4973" s="7" t="s">
        <v>1086</v>
      </c>
      <c r="H4973" s="7" t="s">
        <v>1025</v>
      </c>
      <c r="I4973" s="6" t="s">
        <v>14</v>
      </c>
      <c r="J4973" s="1"/>
      <c r="K4973" s="1"/>
      <c r="L4973" s="1"/>
      <c r="M4973" s="1"/>
      <c r="N4973" s="1"/>
      <c r="O4973" s="1"/>
      <c r="P4973" s="1"/>
      <c r="Q4973" s="12">
        <v>60907.824000000001</v>
      </c>
      <c r="R4973" s="29">
        <f t="shared" si="234"/>
        <v>0</v>
      </c>
      <c r="S4973" t="str">
        <f t="shared" si="235"/>
        <v>OK</v>
      </c>
      <c r="T4973" s="10">
        <f>IFERROR(VLOOKUP(A4973,[1]!Tabla1[[#All],[Material]:[venta nueva]],38,FALSE),0)</f>
        <v>0</v>
      </c>
    </row>
    <row r="4974" spans="1:20" hidden="1" x14ac:dyDescent="0.35">
      <c r="A4974">
        <f t="shared" si="233"/>
        <v>1023355</v>
      </c>
      <c r="B4974" s="6" t="s">
        <v>1188</v>
      </c>
      <c r="C4974" s="7" t="s">
        <v>553</v>
      </c>
      <c r="D4974" s="7" t="s">
        <v>1097</v>
      </c>
      <c r="E4974" s="7" t="s">
        <v>580</v>
      </c>
      <c r="F4974" s="7" t="s">
        <v>516</v>
      </c>
      <c r="G4974" s="7" t="s">
        <v>1069</v>
      </c>
      <c r="H4974" s="7" t="s">
        <v>1026</v>
      </c>
      <c r="I4974" s="6" t="s">
        <v>11</v>
      </c>
      <c r="J4974" s="1"/>
      <c r="K4974" s="1"/>
      <c r="L4974" s="1"/>
      <c r="M4974" s="1"/>
      <c r="N4974" s="1"/>
      <c r="O4974" s="1"/>
      <c r="P4974" s="1"/>
      <c r="Q4974" s="12">
        <v>23994.510999999999</v>
      </c>
      <c r="R4974" s="29">
        <f t="shared" si="234"/>
        <v>0</v>
      </c>
      <c r="S4974" t="str">
        <f t="shared" si="235"/>
        <v>OK</v>
      </c>
      <c r="T4974" s="10">
        <f>IFERROR(VLOOKUP(A4974,[1]!Tabla1[[#All],[Material]:[venta nueva]],38,FALSE),0)</f>
        <v>0</v>
      </c>
    </row>
    <row r="4975" spans="1:20" hidden="1" x14ac:dyDescent="0.35">
      <c r="A4975">
        <f t="shared" si="233"/>
        <v>1023370</v>
      </c>
      <c r="B4975" s="6" t="s">
        <v>1188</v>
      </c>
      <c r="C4975" s="7" t="s">
        <v>553</v>
      </c>
      <c r="D4975" s="7" t="s">
        <v>1097</v>
      </c>
      <c r="E4975" s="7" t="s">
        <v>1198</v>
      </c>
      <c r="F4975" s="7" t="s">
        <v>1199</v>
      </c>
      <c r="G4975" s="7" t="s">
        <v>1076</v>
      </c>
      <c r="H4975" s="7" t="s">
        <v>1020</v>
      </c>
      <c r="I4975" s="6" t="s">
        <v>12</v>
      </c>
      <c r="J4975" s="1"/>
      <c r="K4975" s="1"/>
      <c r="L4975" s="1"/>
      <c r="M4975" s="1"/>
      <c r="N4975" s="1"/>
      <c r="O4975" s="1"/>
      <c r="P4975" s="1"/>
      <c r="Q4975" s="12">
        <v>47999.999000000003</v>
      </c>
      <c r="R4975" s="29">
        <f t="shared" si="234"/>
        <v>0</v>
      </c>
      <c r="S4975" t="str">
        <f t="shared" si="235"/>
        <v>OK</v>
      </c>
      <c r="T4975" s="10">
        <f>IFERROR(VLOOKUP(A4975,[1]!Tabla1[[#All],[Material]:[venta nueva]],38,FALSE),0)</f>
        <v>0</v>
      </c>
    </row>
    <row r="4976" spans="1:20" hidden="1" x14ac:dyDescent="0.35">
      <c r="A4976">
        <f t="shared" si="233"/>
        <v>1023371</v>
      </c>
      <c r="B4976" s="6" t="s">
        <v>1188</v>
      </c>
      <c r="C4976" s="7" t="s">
        <v>553</v>
      </c>
      <c r="D4976" s="7" t="s">
        <v>1097</v>
      </c>
      <c r="E4976" s="7" t="s">
        <v>1200</v>
      </c>
      <c r="F4976" s="7" t="s">
        <v>356</v>
      </c>
      <c r="G4976" s="7" t="s">
        <v>1077</v>
      </c>
      <c r="H4976" s="7" t="s">
        <v>1023</v>
      </c>
      <c r="I4976" s="6" t="s">
        <v>12</v>
      </c>
      <c r="J4976" s="1"/>
      <c r="K4976" s="1"/>
      <c r="L4976" s="1"/>
      <c r="M4976" s="1"/>
      <c r="N4976" s="1"/>
      <c r="O4976" s="1"/>
      <c r="P4976" s="1"/>
      <c r="Q4976" s="12">
        <v>47999.998</v>
      </c>
      <c r="R4976" s="29">
        <f t="shared" si="234"/>
        <v>0</v>
      </c>
      <c r="S4976" t="str">
        <f t="shared" si="235"/>
        <v>OK</v>
      </c>
      <c r="T4976" s="10">
        <f>IFERROR(VLOOKUP(A4976,[1]!Tabla1[[#All],[Material]:[venta nueva]],38,FALSE),0)</f>
        <v>0</v>
      </c>
    </row>
    <row r="4977" spans="1:20" hidden="1" x14ac:dyDescent="0.35">
      <c r="A4977">
        <f t="shared" si="233"/>
        <v>1023372</v>
      </c>
      <c r="B4977" s="6" t="s">
        <v>1188</v>
      </c>
      <c r="C4977" s="7" t="s">
        <v>553</v>
      </c>
      <c r="D4977" s="7" t="s">
        <v>1097</v>
      </c>
      <c r="E4977" s="7" t="s">
        <v>1173</v>
      </c>
      <c r="F4977" s="7" t="s">
        <v>510</v>
      </c>
      <c r="G4977" s="7" t="s">
        <v>1075</v>
      </c>
      <c r="H4977" s="7" t="s">
        <v>1002</v>
      </c>
      <c r="I4977" s="6" t="s">
        <v>12</v>
      </c>
      <c r="J4977" s="1"/>
      <c r="K4977" s="1"/>
      <c r="L4977" s="1"/>
      <c r="M4977" s="1"/>
      <c r="N4977" s="1"/>
      <c r="O4977" s="1"/>
      <c r="P4977" s="1"/>
      <c r="Q4977" s="12">
        <v>72000</v>
      </c>
      <c r="R4977" s="29">
        <f t="shared" si="234"/>
        <v>0</v>
      </c>
      <c r="S4977" t="str">
        <f t="shared" si="235"/>
        <v>OK</v>
      </c>
      <c r="T4977" s="10">
        <f>IFERROR(VLOOKUP(A4977,[1]!Tabla1[[#All],[Material]:[venta nueva]],38,FALSE),0)</f>
        <v>0</v>
      </c>
    </row>
    <row r="4978" spans="1:20" hidden="1" x14ac:dyDescent="0.35">
      <c r="A4978">
        <f t="shared" si="233"/>
        <v>1023375</v>
      </c>
      <c r="B4978" s="6" t="s">
        <v>1188</v>
      </c>
      <c r="C4978" s="7" t="s">
        <v>553</v>
      </c>
      <c r="D4978" s="7" t="s">
        <v>1097</v>
      </c>
      <c r="E4978" s="7" t="s">
        <v>588</v>
      </c>
      <c r="F4978" s="7" t="s">
        <v>589</v>
      </c>
      <c r="G4978" s="7" t="s">
        <v>1069</v>
      </c>
      <c r="H4978" s="7" t="s">
        <v>1016</v>
      </c>
      <c r="I4978" s="6" t="s">
        <v>10</v>
      </c>
      <c r="J4978" s="1"/>
      <c r="K4978" s="1"/>
      <c r="L4978" s="1"/>
      <c r="M4978" s="1"/>
      <c r="N4978" s="1"/>
      <c r="O4978" s="1"/>
      <c r="P4978" s="1"/>
      <c r="Q4978" s="12">
        <v>4500.0010000000002</v>
      </c>
      <c r="R4978" s="29">
        <f t="shared" si="234"/>
        <v>0</v>
      </c>
      <c r="S4978" t="str">
        <f t="shared" si="235"/>
        <v>OK</v>
      </c>
      <c r="T4978" s="10">
        <f>IFERROR(VLOOKUP(A4978,[1]!Tabla1[[#All],[Material]:[venta nueva]],38,FALSE),0)</f>
        <v>0</v>
      </c>
    </row>
    <row r="4979" spans="1:20" hidden="1" x14ac:dyDescent="0.35">
      <c r="A4979">
        <f t="shared" si="233"/>
        <v>1023383</v>
      </c>
      <c r="B4979" s="6" t="s">
        <v>1188</v>
      </c>
      <c r="C4979" s="7" t="s">
        <v>553</v>
      </c>
      <c r="D4979" s="7" t="s">
        <v>1097</v>
      </c>
      <c r="E4979" s="7" t="s">
        <v>590</v>
      </c>
      <c r="F4979" s="7" t="s">
        <v>591</v>
      </c>
      <c r="G4979" s="7" t="s">
        <v>1069</v>
      </c>
      <c r="H4979" s="7" t="s">
        <v>1026</v>
      </c>
      <c r="I4979" s="6" t="s">
        <v>10</v>
      </c>
      <c r="J4979" s="1"/>
      <c r="K4979" s="1"/>
      <c r="L4979" s="1"/>
      <c r="M4979" s="1"/>
      <c r="N4979" s="1"/>
      <c r="O4979" s="1"/>
      <c r="P4979" s="1"/>
      <c r="Q4979" s="12">
        <v>76016.714000000007</v>
      </c>
      <c r="R4979" s="29">
        <f t="shared" si="234"/>
        <v>0</v>
      </c>
      <c r="S4979" t="str">
        <f t="shared" si="235"/>
        <v>OK</v>
      </c>
      <c r="T4979" s="10">
        <f>IFERROR(VLOOKUP(A4979,[1]!Tabla1[[#All],[Material]:[venta nueva]],38,FALSE),0)</f>
        <v>0</v>
      </c>
    </row>
    <row r="4980" spans="1:20" hidden="1" x14ac:dyDescent="0.35">
      <c r="A4980">
        <f t="shared" si="233"/>
        <v>1023391</v>
      </c>
      <c r="B4980" s="6" t="s">
        <v>1188</v>
      </c>
      <c r="C4980" s="7" t="s">
        <v>553</v>
      </c>
      <c r="D4980" s="7" t="s">
        <v>1097</v>
      </c>
      <c r="E4980" s="7" t="s">
        <v>612</v>
      </c>
      <c r="F4980" s="7" t="s">
        <v>451</v>
      </c>
      <c r="G4980" s="7" t="s">
        <v>1081</v>
      </c>
      <c r="H4980" s="7" t="s">
        <v>1010</v>
      </c>
      <c r="I4980" s="6" t="s">
        <v>9</v>
      </c>
      <c r="J4980" s="1"/>
      <c r="K4980" s="1"/>
      <c r="L4980" s="1"/>
      <c r="M4980" s="1"/>
      <c r="N4980" s="1"/>
      <c r="O4980" s="1"/>
      <c r="P4980" s="1"/>
      <c r="Q4980" s="12">
        <v>27715.753000000001</v>
      </c>
      <c r="R4980" s="29">
        <f t="shared" si="234"/>
        <v>0</v>
      </c>
      <c r="S4980" t="str">
        <f t="shared" si="235"/>
        <v>OK</v>
      </c>
      <c r="T4980" s="10">
        <f>IFERROR(VLOOKUP(A4980,[1]!Tabla1[[#All],[Material]:[venta nueva]],38,FALSE),0)</f>
        <v>0</v>
      </c>
    </row>
    <row r="4981" spans="1:20" hidden="1" x14ac:dyDescent="0.35">
      <c r="A4981">
        <f t="shared" si="233"/>
        <v>1023397</v>
      </c>
      <c r="B4981" s="6" t="s">
        <v>1188</v>
      </c>
      <c r="C4981" s="7" t="s">
        <v>553</v>
      </c>
      <c r="D4981" s="7" t="s">
        <v>1097</v>
      </c>
      <c r="E4981" s="7" t="s">
        <v>652</v>
      </c>
      <c r="F4981" s="7" t="s">
        <v>115</v>
      </c>
      <c r="G4981" s="7" t="s">
        <v>1078</v>
      </c>
      <c r="H4981" s="7" t="s">
        <v>1009</v>
      </c>
      <c r="I4981" s="6" t="s">
        <v>12</v>
      </c>
      <c r="J4981" s="1"/>
      <c r="K4981" s="1"/>
      <c r="L4981" s="1"/>
      <c r="M4981" s="1"/>
      <c r="N4981" s="1"/>
      <c r="O4981" s="1"/>
      <c r="P4981" s="1"/>
      <c r="Q4981" s="12">
        <v>125088.283</v>
      </c>
      <c r="R4981" s="29">
        <f t="shared" si="234"/>
        <v>0</v>
      </c>
      <c r="S4981" t="str">
        <f t="shared" si="235"/>
        <v>OK</v>
      </c>
      <c r="T4981" s="10">
        <f>IFERROR(VLOOKUP(A4981,[1]!Tabla1[[#All],[Material]:[venta nueva]],38,FALSE),0)</f>
        <v>0</v>
      </c>
    </row>
    <row r="4982" spans="1:20" hidden="1" x14ac:dyDescent="0.35">
      <c r="A4982">
        <f t="shared" si="233"/>
        <v>1030224</v>
      </c>
      <c r="B4982" s="6" t="s">
        <v>1188</v>
      </c>
      <c r="C4982" s="7" t="s">
        <v>659</v>
      </c>
      <c r="D4982" s="7" t="s">
        <v>1095</v>
      </c>
      <c r="E4982" s="7" t="s">
        <v>856</v>
      </c>
      <c r="F4982" s="7" t="s">
        <v>857</v>
      </c>
      <c r="G4982" s="7" t="s">
        <v>1089</v>
      </c>
      <c r="H4982" s="7" t="s">
        <v>1049</v>
      </c>
      <c r="I4982" s="6" t="s">
        <v>11</v>
      </c>
      <c r="J4982" s="1">
        <v>14324</v>
      </c>
      <c r="K4982" s="1">
        <v>129676</v>
      </c>
      <c r="L4982" s="1">
        <v>144000</v>
      </c>
      <c r="M4982" s="1">
        <v>18654</v>
      </c>
      <c r="N4982" s="1">
        <v>125346</v>
      </c>
      <c r="O4982" s="1">
        <v>144000</v>
      </c>
      <c r="P4982" s="1">
        <v>72000</v>
      </c>
      <c r="Q4982" s="12"/>
      <c r="R4982" s="29">
        <f t="shared" si="234"/>
        <v>72000</v>
      </c>
      <c r="S4982" t="str">
        <f t="shared" si="235"/>
        <v>Sobre ingreso</v>
      </c>
      <c r="T4982" s="10">
        <f>IFERROR(VLOOKUP(A4982,[1]!Tabla1[[#All],[Material]:[venta nueva]],38,FALSE),0)</f>
        <v>0</v>
      </c>
    </row>
    <row r="4983" spans="1:20" hidden="1" x14ac:dyDescent="0.35">
      <c r="A4983">
        <f t="shared" si="233"/>
        <v>1030230</v>
      </c>
      <c r="B4983" s="6" t="s">
        <v>1188</v>
      </c>
      <c r="C4983" s="7" t="s">
        <v>659</v>
      </c>
      <c r="D4983" s="7" t="s">
        <v>1095</v>
      </c>
      <c r="E4983" s="7" t="s">
        <v>858</v>
      </c>
      <c r="F4983" s="7" t="s">
        <v>859</v>
      </c>
      <c r="G4983" s="7" t="s">
        <v>1081</v>
      </c>
      <c r="H4983" s="7" t="s">
        <v>1050</v>
      </c>
      <c r="I4983" s="6" t="s">
        <v>11</v>
      </c>
      <c r="J4983" s="1">
        <v>-2147</v>
      </c>
      <c r="K4983" s="1">
        <v>2147</v>
      </c>
      <c r="L4983" s="1">
        <v>0</v>
      </c>
      <c r="M4983" s="1">
        <v>0</v>
      </c>
      <c r="N4983" s="1">
        <v>2147</v>
      </c>
      <c r="O4983" s="1">
        <v>2147</v>
      </c>
      <c r="P4983" s="1"/>
      <c r="Q4983" s="12"/>
      <c r="R4983" s="29">
        <f t="shared" si="234"/>
        <v>2147</v>
      </c>
      <c r="S4983" t="str">
        <f t="shared" si="235"/>
        <v>Sobre ingreso</v>
      </c>
      <c r="T4983" s="10">
        <f>IFERROR(VLOOKUP(A4983,[1]!Tabla1[[#All],[Material]:[venta nueva]],38,FALSE),0)</f>
        <v>0</v>
      </c>
    </row>
    <row r="4984" spans="1:20" hidden="1" x14ac:dyDescent="0.35">
      <c r="A4984">
        <f t="shared" si="233"/>
        <v>1030309</v>
      </c>
      <c r="B4984" s="6" t="s">
        <v>1188</v>
      </c>
      <c r="C4984" s="7" t="s">
        <v>659</v>
      </c>
      <c r="D4984" s="7" t="s">
        <v>1095</v>
      </c>
      <c r="E4984" s="7" t="s">
        <v>864</v>
      </c>
      <c r="F4984" s="7" t="s">
        <v>865</v>
      </c>
      <c r="G4984" s="7" t="s">
        <v>1065</v>
      </c>
      <c r="H4984" s="7" t="s">
        <v>1053</v>
      </c>
      <c r="I4984" s="6" t="s">
        <v>12</v>
      </c>
      <c r="J4984" s="1"/>
      <c r="K4984" s="1"/>
      <c r="L4984" s="1"/>
      <c r="M4984" s="1">
        <v>3489</v>
      </c>
      <c r="N4984" s="1">
        <v>0</v>
      </c>
      <c r="O4984" s="1">
        <v>3489</v>
      </c>
      <c r="P4984" s="1"/>
      <c r="Q4984" s="12"/>
      <c r="R4984" s="29">
        <f t="shared" si="234"/>
        <v>3489</v>
      </c>
      <c r="S4984" t="str">
        <f t="shared" si="235"/>
        <v>Sobre ingreso</v>
      </c>
      <c r="T4984" s="10">
        <f>IFERROR(VLOOKUP(A4984,[1]!Tabla1[[#All],[Material]:[venta nueva]],38,FALSE),0)</f>
        <v>0</v>
      </c>
    </row>
    <row r="4985" spans="1:20" hidden="1" x14ac:dyDescent="0.35">
      <c r="A4985">
        <f t="shared" si="233"/>
        <v>1030332</v>
      </c>
      <c r="B4985" s="6" t="s">
        <v>1188</v>
      </c>
      <c r="C4985" s="7" t="s">
        <v>659</v>
      </c>
      <c r="D4985" s="7" t="s">
        <v>1095</v>
      </c>
      <c r="E4985" s="7" t="s">
        <v>871</v>
      </c>
      <c r="F4985" s="7" t="s">
        <v>872</v>
      </c>
      <c r="G4985" s="7" t="s">
        <v>1068</v>
      </c>
      <c r="H4985" s="7" t="s">
        <v>994</v>
      </c>
      <c r="I4985" s="6" t="s">
        <v>662</v>
      </c>
      <c r="J4985" s="1">
        <v>-411</v>
      </c>
      <c r="K4985" s="1">
        <v>48212</v>
      </c>
      <c r="L4985" s="1">
        <v>47801</v>
      </c>
      <c r="M4985" s="1">
        <v>0</v>
      </c>
      <c r="N4985" s="1">
        <v>48000</v>
      </c>
      <c r="O4985" s="1">
        <v>48000</v>
      </c>
      <c r="P4985" s="1"/>
      <c r="Q4985" s="12"/>
      <c r="R4985" s="29">
        <f t="shared" si="234"/>
        <v>48000</v>
      </c>
      <c r="S4985" t="str">
        <f t="shared" si="235"/>
        <v>Sobre ingreso</v>
      </c>
      <c r="T4985" s="10">
        <f>IFERROR(VLOOKUP(A4985,[1]!Tabla1[[#All],[Material]:[venta nueva]],38,FALSE),0)</f>
        <v>0</v>
      </c>
    </row>
    <row r="4986" spans="1:20" hidden="1" x14ac:dyDescent="0.35">
      <c r="A4986">
        <f t="shared" si="233"/>
        <v>1030355</v>
      </c>
      <c r="B4986" s="6" t="s">
        <v>1188</v>
      </c>
      <c r="C4986" s="7" t="s">
        <v>659</v>
      </c>
      <c r="D4986" s="7" t="s">
        <v>1095</v>
      </c>
      <c r="E4986" s="7" t="s">
        <v>875</v>
      </c>
      <c r="F4986" s="7" t="s">
        <v>876</v>
      </c>
      <c r="G4986" s="7" t="s">
        <v>1092</v>
      </c>
      <c r="H4986" s="7" t="s">
        <v>1055</v>
      </c>
      <c r="I4986" s="6" t="s">
        <v>662</v>
      </c>
      <c r="J4986" s="1">
        <v>-79879</v>
      </c>
      <c r="K4986" s="1">
        <v>69000</v>
      </c>
      <c r="L4986" s="1">
        <v>0</v>
      </c>
      <c r="M4986" s="1">
        <v>-74109</v>
      </c>
      <c r="N4986" s="1">
        <v>69000</v>
      </c>
      <c r="O4986" s="1">
        <v>0</v>
      </c>
      <c r="P4986" s="1"/>
      <c r="Q4986" s="12"/>
      <c r="R4986" s="29">
        <f t="shared" si="234"/>
        <v>0</v>
      </c>
      <c r="S4986" t="str">
        <f t="shared" si="235"/>
        <v>OK</v>
      </c>
      <c r="T4986" s="10">
        <f>IFERROR(VLOOKUP(A4986,[1]!Tabla1[[#All],[Material]:[venta nueva]],38,FALSE),0)</f>
        <v>0</v>
      </c>
    </row>
    <row r="4987" spans="1:20" hidden="1" x14ac:dyDescent="0.35">
      <c r="A4987">
        <f t="shared" si="233"/>
        <v>1030419</v>
      </c>
      <c r="B4987" s="6" t="s">
        <v>1188</v>
      </c>
      <c r="C4987" s="7" t="s">
        <v>659</v>
      </c>
      <c r="D4987" s="7" t="s">
        <v>1095</v>
      </c>
      <c r="E4987" s="7" t="s">
        <v>895</v>
      </c>
      <c r="F4987" s="7" t="s">
        <v>896</v>
      </c>
      <c r="G4987" s="7" t="s">
        <v>1065</v>
      </c>
      <c r="H4987" s="7" t="s">
        <v>1057</v>
      </c>
      <c r="I4987" s="6" t="s">
        <v>14</v>
      </c>
      <c r="J4987" s="1"/>
      <c r="K4987" s="1"/>
      <c r="L4987" s="1"/>
      <c r="M4987" s="1"/>
      <c r="N4987" s="1"/>
      <c r="O4987" s="1"/>
      <c r="P4987" s="1">
        <v>24000</v>
      </c>
      <c r="Q4987" s="12"/>
      <c r="R4987" s="29">
        <f t="shared" si="234"/>
        <v>-24000</v>
      </c>
      <c r="S4987" t="str">
        <f t="shared" si="235"/>
        <v>Pendiente de ingreso</v>
      </c>
      <c r="T4987" s="10">
        <f>IFERROR(VLOOKUP(A4987,[1]!Tabla1[[#All],[Material]:[venta nueva]],38,FALSE),0)</f>
        <v>0</v>
      </c>
    </row>
    <row r="4988" spans="1:20" hidden="1" x14ac:dyDescent="0.35">
      <c r="A4988">
        <f t="shared" si="233"/>
        <v>1030498</v>
      </c>
      <c r="B4988" s="6" t="s">
        <v>1188</v>
      </c>
      <c r="C4988" s="7" t="s">
        <v>659</v>
      </c>
      <c r="D4988" s="7" t="s">
        <v>1095</v>
      </c>
      <c r="E4988" s="7" t="s">
        <v>905</v>
      </c>
      <c r="F4988" s="7" t="s">
        <v>906</v>
      </c>
      <c r="G4988" s="7" t="s">
        <v>1065</v>
      </c>
      <c r="H4988" s="7" t="s">
        <v>981</v>
      </c>
      <c r="I4988" s="6" t="s">
        <v>11</v>
      </c>
      <c r="J4988" s="1">
        <v>0</v>
      </c>
      <c r="K4988" s="1">
        <v>10825</v>
      </c>
      <c r="L4988" s="1">
        <v>10825</v>
      </c>
      <c r="M4988" s="1">
        <v>0</v>
      </c>
      <c r="N4988" s="1">
        <v>10825</v>
      </c>
      <c r="O4988" s="1">
        <v>10825</v>
      </c>
      <c r="P4988" s="1">
        <v>24000</v>
      </c>
      <c r="Q4988" s="12"/>
      <c r="R4988" s="29">
        <f t="shared" si="234"/>
        <v>-13175</v>
      </c>
      <c r="S4988" t="str">
        <f t="shared" si="235"/>
        <v>Pendiente de ingreso</v>
      </c>
      <c r="T4988" s="10">
        <f>IFERROR(VLOOKUP(A4988,[1]!Tabla1[[#All],[Material]:[venta nueva]],38,FALSE),0)</f>
        <v>0</v>
      </c>
    </row>
    <row r="4989" spans="1:20" hidden="1" x14ac:dyDescent="0.35">
      <c r="A4989">
        <f t="shared" si="233"/>
        <v>1030525</v>
      </c>
      <c r="B4989" s="6" t="s">
        <v>1188</v>
      </c>
      <c r="C4989" s="7" t="s">
        <v>659</v>
      </c>
      <c r="D4989" s="7" t="s">
        <v>1095</v>
      </c>
      <c r="E4989" s="7" t="s">
        <v>911</v>
      </c>
      <c r="F4989" s="7" t="s">
        <v>912</v>
      </c>
      <c r="G4989" s="7" t="s">
        <v>1068</v>
      </c>
      <c r="H4989" s="7" t="s">
        <v>994</v>
      </c>
      <c r="I4989" s="6" t="s">
        <v>14</v>
      </c>
      <c r="J4989" s="1">
        <v>-27900</v>
      </c>
      <c r="K4989" s="1">
        <v>27900</v>
      </c>
      <c r="L4989" s="1">
        <v>0</v>
      </c>
      <c r="M4989" s="1">
        <v>1090</v>
      </c>
      <c r="N4989" s="1">
        <v>22910</v>
      </c>
      <c r="O4989" s="1">
        <v>24000</v>
      </c>
      <c r="P4989" s="1"/>
      <c r="Q4989" s="12"/>
      <c r="R4989" s="29">
        <f t="shared" si="234"/>
        <v>24000</v>
      </c>
      <c r="S4989" t="str">
        <f t="shared" si="235"/>
        <v>Sobre ingreso</v>
      </c>
      <c r="T4989" s="10">
        <f>IFERROR(VLOOKUP(A4989,[1]!Tabla1[[#All],[Material]:[venta nueva]],38,FALSE),0)</f>
        <v>0</v>
      </c>
    </row>
    <row r="4990" spans="1:20" hidden="1" x14ac:dyDescent="0.35">
      <c r="A4990">
        <f t="shared" si="233"/>
        <v>1030535</v>
      </c>
      <c r="B4990" s="6" t="s">
        <v>1188</v>
      </c>
      <c r="C4990" s="7" t="s">
        <v>659</v>
      </c>
      <c r="D4990" s="7" t="s">
        <v>1095</v>
      </c>
      <c r="E4990" s="7" t="s">
        <v>913</v>
      </c>
      <c r="F4990" s="7" t="s">
        <v>914</v>
      </c>
      <c r="G4990" s="7" t="s">
        <v>1089</v>
      </c>
      <c r="H4990" s="7" t="s">
        <v>1049</v>
      </c>
      <c r="I4990" s="6" t="s">
        <v>12</v>
      </c>
      <c r="J4990" s="1">
        <v>0</v>
      </c>
      <c r="K4990" s="1">
        <v>66000</v>
      </c>
      <c r="L4990" s="1">
        <v>66000</v>
      </c>
      <c r="M4990" s="1">
        <v>0</v>
      </c>
      <c r="N4990" s="1">
        <v>66000</v>
      </c>
      <c r="O4990" s="1">
        <v>66000</v>
      </c>
      <c r="P4990" s="1">
        <v>66000</v>
      </c>
      <c r="Q4990" s="12"/>
      <c r="R4990" s="29">
        <f t="shared" si="234"/>
        <v>0</v>
      </c>
      <c r="S4990" t="str">
        <f t="shared" si="235"/>
        <v>OK</v>
      </c>
      <c r="T4990" s="10">
        <f>IFERROR(VLOOKUP(A4990,[1]!Tabla1[[#All],[Material]:[venta nueva]],38,FALSE),0)</f>
        <v>0</v>
      </c>
    </row>
    <row r="4991" spans="1:20" hidden="1" x14ac:dyDescent="0.35">
      <c r="A4991">
        <f t="shared" si="233"/>
        <v>1030542</v>
      </c>
      <c r="B4991" s="6" t="s">
        <v>1188</v>
      </c>
      <c r="C4991" s="7" t="s">
        <v>659</v>
      </c>
      <c r="D4991" s="7" t="s">
        <v>1095</v>
      </c>
      <c r="E4991" s="7" t="s">
        <v>915</v>
      </c>
      <c r="F4991" s="7" t="s">
        <v>916</v>
      </c>
      <c r="G4991" s="7" t="s">
        <v>1090</v>
      </c>
      <c r="H4991" s="7" t="s">
        <v>1052</v>
      </c>
      <c r="I4991" s="6" t="s">
        <v>12</v>
      </c>
      <c r="J4991" s="1">
        <v>0</v>
      </c>
      <c r="K4991" s="1">
        <v>22000</v>
      </c>
      <c r="L4991" s="1">
        <v>22000</v>
      </c>
      <c r="M4991" s="1">
        <v>1050</v>
      </c>
      <c r="N4991" s="1">
        <v>20950</v>
      </c>
      <c r="O4991" s="1">
        <v>22000</v>
      </c>
      <c r="P4991" s="1">
        <v>22000</v>
      </c>
      <c r="Q4991" s="12"/>
      <c r="R4991" s="29">
        <f t="shared" si="234"/>
        <v>0</v>
      </c>
      <c r="S4991" t="str">
        <f t="shared" si="235"/>
        <v>OK</v>
      </c>
      <c r="T4991" s="10">
        <f>IFERROR(VLOOKUP(A4991,[1]!Tabla1[[#All],[Material]:[venta nueva]],38,FALSE),0)</f>
        <v>0</v>
      </c>
    </row>
    <row r="4992" spans="1:20" hidden="1" x14ac:dyDescent="0.35">
      <c r="A4992">
        <f t="shared" si="233"/>
        <v>1030545</v>
      </c>
      <c r="B4992" s="6" t="s">
        <v>1188</v>
      </c>
      <c r="C4992" s="7" t="s">
        <v>659</v>
      </c>
      <c r="D4992" s="7" t="s">
        <v>1095</v>
      </c>
      <c r="E4992" s="7" t="s">
        <v>917</v>
      </c>
      <c r="F4992" s="7" t="s">
        <v>918</v>
      </c>
      <c r="G4992" s="7" t="s">
        <v>1093</v>
      </c>
      <c r="H4992" s="7" t="s">
        <v>1059</v>
      </c>
      <c r="I4992" s="6" t="s">
        <v>11</v>
      </c>
      <c r="J4992" s="1">
        <v>12750</v>
      </c>
      <c r="K4992" s="1">
        <v>11250</v>
      </c>
      <c r="L4992" s="1">
        <v>24000</v>
      </c>
      <c r="M4992" s="1">
        <v>11005</v>
      </c>
      <c r="N4992" s="1">
        <v>0</v>
      </c>
      <c r="O4992" s="1">
        <v>11005</v>
      </c>
      <c r="P4992" s="1"/>
      <c r="Q4992" s="12"/>
      <c r="R4992" s="29">
        <f t="shared" si="234"/>
        <v>11005</v>
      </c>
      <c r="S4992" t="str">
        <f t="shared" si="235"/>
        <v>Sobre ingreso</v>
      </c>
      <c r="T4992" s="10">
        <f>IFERROR(VLOOKUP(A4992,[1]!Tabla1[[#All],[Material]:[venta nueva]],38,FALSE),0)</f>
        <v>0</v>
      </c>
    </row>
    <row r="4993" spans="1:20" hidden="1" x14ac:dyDescent="0.35">
      <c r="A4993">
        <f t="shared" si="233"/>
        <v>1030670</v>
      </c>
      <c r="B4993" s="6" t="s">
        <v>1188</v>
      </c>
      <c r="C4993" s="7" t="s">
        <v>659</v>
      </c>
      <c r="D4993" s="7" t="s">
        <v>1095</v>
      </c>
      <c r="E4993" s="7" t="s">
        <v>927</v>
      </c>
      <c r="F4993" s="7" t="s">
        <v>928</v>
      </c>
      <c r="G4993" s="7" t="s">
        <v>1090</v>
      </c>
      <c r="H4993" s="7" t="s">
        <v>1052</v>
      </c>
      <c r="I4993" s="6" t="s">
        <v>11</v>
      </c>
      <c r="J4993" s="1">
        <v>19500</v>
      </c>
      <c r="K4993" s="1">
        <v>4500</v>
      </c>
      <c r="L4993" s="1">
        <v>24000</v>
      </c>
      <c r="M4993" s="1">
        <v>47835</v>
      </c>
      <c r="N4993" s="1">
        <v>165</v>
      </c>
      <c r="O4993" s="1">
        <v>48000</v>
      </c>
      <c r="P4993" s="1"/>
      <c r="Q4993" s="12"/>
      <c r="R4993" s="29">
        <f t="shared" si="234"/>
        <v>48000</v>
      </c>
      <c r="S4993" t="str">
        <f t="shared" si="235"/>
        <v>Sobre ingreso</v>
      </c>
      <c r="T4993" s="10">
        <f>IFERROR(VLOOKUP(A4993,[1]!Tabla1[[#All],[Material]:[venta nueva]],38,FALSE),0)</f>
        <v>0</v>
      </c>
    </row>
    <row r="4994" spans="1:20" hidden="1" x14ac:dyDescent="0.35">
      <c r="A4994">
        <f t="shared" si="233"/>
        <v>1030672</v>
      </c>
      <c r="B4994" s="6" t="s">
        <v>1188</v>
      </c>
      <c r="C4994" s="7" t="s">
        <v>659</v>
      </c>
      <c r="D4994" s="7" t="s">
        <v>1095</v>
      </c>
      <c r="E4994" s="7" t="s">
        <v>929</v>
      </c>
      <c r="F4994" s="7" t="s">
        <v>930</v>
      </c>
      <c r="G4994" s="7" t="s">
        <v>1089</v>
      </c>
      <c r="H4994" s="7" t="s">
        <v>1049</v>
      </c>
      <c r="I4994" s="6" t="s">
        <v>662</v>
      </c>
      <c r="J4994" s="1">
        <v>60</v>
      </c>
      <c r="K4994" s="1">
        <v>0</v>
      </c>
      <c r="L4994" s="1">
        <v>0</v>
      </c>
      <c r="M4994" s="1"/>
      <c r="N4994" s="1"/>
      <c r="O4994" s="1"/>
      <c r="P4994" s="1"/>
      <c r="Q4994" s="12"/>
      <c r="R4994" s="29">
        <f t="shared" si="234"/>
        <v>0</v>
      </c>
      <c r="S4994" t="str">
        <f t="shared" si="235"/>
        <v>OK</v>
      </c>
      <c r="T4994" s="10">
        <f>IFERROR(VLOOKUP(A4994,[1]!Tabla1[[#All],[Material]:[venta nueva]],38,FALSE),0)</f>
        <v>0</v>
      </c>
    </row>
    <row r="4995" spans="1:20" hidden="1" x14ac:dyDescent="0.35">
      <c r="A4995">
        <f t="shared" si="233"/>
        <v>1030720</v>
      </c>
      <c r="B4995" s="6" t="s">
        <v>1188</v>
      </c>
      <c r="C4995" s="7" t="s">
        <v>659</v>
      </c>
      <c r="D4995" s="7" t="s">
        <v>1095</v>
      </c>
      <c r="E4995" s="7" t="s">
        <v>942</v>
      </c>
      <c r="F4995" s="7" t="s">
        <v>943</v>
      </c>
      <c r="G4995" s="7" t="s">
        <v>1081</v>
      </c>
      <c r="H4995" s="7" t="s">
        <v>1050</v>
      </c>
      <c r="I4995" s="6" t="s">
        <v>9</v>
      </c>
      <c r="J4995" s="1">
        <v>-17504</v>
      </c>
      <c r="K4995" s="1">
        <v>17504</v>
      </c>
      <c r="L4995" s="1">
        <v>0</v>
      </c>
      <c r="M4995" s="1">
        <v>0</v>
      </c>
      <c r="N4995" s="1">
        <v>17504</v>
      </c>
      <c r="O4995" s="1">
        <v>17504</v>
      </c>
      <c r="P4995" s="1"/>
      <c r="Q4995" s="12"/>
      <c r="R4995" s="29">
        <f t="shared" si="234"/>
        <v>17504</v>
      </c>
      <c r="S4995" t="str">
        <f t="shared" si="235"/>
        <v>Sobre ingreso</v>
      </c>
      <c r="T4995" s="10">
        <f>IFERROR(VLOOKUP(A4995,[1]!Tabla1[[#All],[Material]:[venta nueva]],38,FALSE),0)</f>
        <v>0</v>
      </c>
    </row>
    <row r="4996" spans="1:20" hidden="1" x14ac:dyDescent="0.35">
      <c r="A4996">
        <f t="shared" si="233"/>
        <v>1030744</v>
      </c>
      <c r="B4996" s="6" t="s">
        <v>1188</v>
      </c>
      <c r="C4996" s="7" t="s">
        <v>659</v>
      </c>
      <c r="D4996" s="7" t="s">
        <v>1095</v>
      </c>
      <c r="E4996" s="7" t="s">
        <v>952</v>
      </c>
      <c r="F4996" s="7" t="s">
        <v>953</v>
      </c>
      <c r="G4996" s="7" t="s">
        <v>1065</v>
      </c>
      <c r="H4996" s="7" t="s">
        <v>1061</v>
      </c>
      <c r="I4996" s="6" t="s">
        <v>662</v>
      </c>
      <c r="J4996" s="1"/>
      <c r="K4996" s="1"/>
      <c r="L4996" s="1"/>
      <c r="M4996" s="1">
        <v>10380</v>
      </c>
      <c r="N4996" s="1">
        <v>0</v>
      </c>
      <c r="O4996" s="1">
        <v>10380</v>
      </c>
      <c r="P4996" s="1"/>
      <c r="Q4996" s="12"/>
      <c r="R4996" s="29">
        <f t="shared" si="234"/>
        <v>10380</v>
      </c>
      <c r="S4996" t="str">
        <f t="shared" si="235"/>
        <v>Sobre ingreso</v>
      </c>
      <c r="T4996" s="10">
        <f>IFERROR(VLOOKUP(A4996,[1]!Tabla1[[#All],[Material]:[venta nueva]],38,FALSE),0)</f>
        <v>0</v>
      </c>
    </row>
    <row r="4997" spans="1:20" hidden="1" x14ac:dyDescent="0.35">
      <c r="A4997">
        <f t="shared" si="233"/>
        <v>1030788</v>
      </c>
      <c r="B4997" s="6" t="s">
        <v>1188</v>
      </c>
      <c r="C4997" s="7" t="s">
        <v>659</v>
      </c>
      <c r="D4997" s="7" t="s">
        <v>1095</v>
      </c>
      <c r="E4997" s="7" t="s">
        <v>972</v>
      </c>
      <c r="F4997" s="7" t="s">
        <v>973</v>
      </c>
      <c r="G4997" s="7" t="s">
        <v>1068</v>
      </c>
      <c r="H4997" s="7" t="s">
        <v>996</v>
      </c>
      <c r="I4997" s="6" t="s">
        <v>662</v>
      </c>
      <c r="J4997" s="1">
        <v>-880</v>
      </c>
      <c r="K4997" s="1">
        <v>0</v>
      </c>
      <c r="L4997" s="1">
        <v>0</v>
      </c>
      <c r="M4997" s="1">
        <v>-2570</v>
      </c>
      <c r="N4997" s="1">
        <v>0</v>
      </c>
      <c r="O4997" s="1">
        <v>0</v>
      </c>
      <c r="P4997" s="1"/>
      <c r="Q4997" s="12"/>
      <c r="R4997" s="29">
        <f t="shared" si="234"/>
        <v>0</v>
      </c>
      <c r="S4997" t="str">
        <f t="shared" si="235"/>
        <v>OK</v>
      </c>
      <c r="T4997" s="10">
        <f>IFERROR(VLOOKUP(A4997,[1]!Tabla1[[#All],[Material]:[venta nueva]],38,FALSE),0)</f>
        <v>0</v>
      </c>
    </row>
    <row r="4998" spans="1:20" hidden="1" x14ac:dyDescent="0.35">
      <c r="A4998">
        <f t="shared" ref="A4998:A5061" si="236">+E4998*1</f>
        <v>1030802</v>
      </c>
      <c r="B4998" s="6" t="s">
        <v>1188</v>
      </c>
      <c r="C4998" s="7" t="s">
        <v>659</v>
      </c>
      <c r="D4998" s="7" t="s">
        <v>1095</v>
      </c>
      <c r="E4998" s="7" t="s">
        <v>976</v>
      </c>
      <c r="F4998" s="7" t="s">
        <v>977</v>
      </c>
      <c r="G4998" s="7" t="s">
        <v>1063</v>
      </c>
      <c r="H4998" s="7" t="s">
        <v>1063</v>
      </c>
      <c r="I4998" s="6" t="s">
        <v>11</v>
      </c>
      <c r="J4998" s="1"/>
      <c r="K4998" s="1"/>
      <c r="L4998" s="1"/>
      <c r="M4998" s="1"/>
      <c r="N4998" s="1"/>
      <c r="O4998" s="1"/>
      <c r="P4998" s="1">
        <v>2000</v>
      </c>
      <c r="Q4998" s="12"/>
      <c r="R4998" s="29">
        <f t="shared" si="234"/>
        <v>-2000</v>
      </c>
      <c r="S4998" t="str">
        <f t="shared" si="235"/>
        <v>Pendiente de ingreso</v>
      </c>
      <c r="T4998" s="10">
        <f>IFERROR(VLOOKUP(A4998,[1]!Tabla1[[#All],[Material]:[venta nueva]],38,FALSE),0)</f>
        <v>0</v>
      </c>
    </row>
    <row r="4999" spans="1:20" hidden="1" x14ac:dyDescent="0.35">
      <c r="A4999">
        <f t="shared" si="236"/>
        <v>1030817</v>
      </c>
      <c r="B4999" s="6" t="s">
        <v>1188</v>
      </c>
      <c r="C4999" s="7" t="s">
        <v>659</v>
      </c>
      <c r="D4999" s="7" t="s">
        <v>1095</v>
      </c>
      <c r="E4999" s="7" t="s">
        <v>1362</v>
      </c>
      <c r="F4999" s="7" t="s">
        <v>857</v>
      </c>
      <c r="G4999" s="7" t="s">
        <v>1089</v>
      </c>
      <c r="H4999" s="7" t="s">
        <v>1049</v>
      </c>
      <c r="I4999" s="6" t="s">
        <v>11</v>
      </c>
      <c r="J4999" s="1"/>
      <c r="K4999" s="1"/>
      <c r="L4999" s="1"/>
      <c r="M4999" s="1"/>
      <c r="N4999" s="1"/>
      <c r="O4999" s="1"/>
      <c r="P4999" s="1">
        <v>86000</v>
      </c>
      <c r="Q4999" s="12"/>
      <c r="R4999" s="29">
        <f t="shared" si="234"/>
        <v>-86000</v>
      </c>
      <c r="S4999" t="str">
        <f t="shared" si="235"/>
        <v>Pendiente de ingreso</v>
      </c>
      <c r="T4999" s="10">
        <f>IFERROR(VLOOKUP(A4999,[1]!Tabla1[[#All],[Material]:[venta nueva]],38,FALSE),0)</f>
        <v>0</v>
      </c>
    </row>
    <row r="5000" spans="1:20" hidden="1" x14ac:dyDescent="0.35">
      <c r="A5000">
        <f t="shared" si="236"/>
        <v>1030239</v>
      </c>
      <c r="B5000" s="6" t="s">
        <v>1188</v>
      </c>
      <c r="C5000" s="7" t="s">
        <v>659</v>
      </c>
      <c r="D5000" s="7" t="s">
        <v>1096</v>
      </c>
      <c r="E5000" s="7" t="s">
        <v>860</v>
      </c>
      <c r="F5000" s="7" t="s">
        <v>861</v>
      </c>
      <c r="G5000" s="7" t="s">
        <v>1068</v>
      </c>
      <c r="H5000" s="7" t="s">
        <v>1051</v>
      </c>
      <c r="I5000" s="6" t="s">
        <v>8</v>
      </c>
      <c r="J5000" s="1">
        <v>1235</v>
      </c>
      <c r="K5000" s="1">
        <v>22805</v>
      </c>
      <c r="L5000" s="1">
        <v>24041</v>
      </c>
      <c r="M5000" s="1">
        <v>2020</v>
      </c>
      <c r="N5000" s="1">
        <v>22805</v>
      </c>
      <c r="O5000" s="1">
        <v>24825</v>
      </c>
      <c r="P5000" s="1">
        <v>23995.017</v>
      </c>
      <c r="Q5000" s="12"/>
      <c r="R5000" s="29">
        <f t="shared" ref="R5000:R5063" si="237">+O5000-P5000</f>
        <v>829.98300000000017</v>
      </c>
      <c r="S5000" t="str">
        <f t="shared" ref="S5000:S5063" si="238">IF(R5000&gt;0,"Sobre ingreso",IF(R5000&lt;0,"Pendiente de ingreso","OK"))</f>
        <v>Sobre ingreso</v>
      </c>
      <c r="T5000" s="10">
        <f>IFERROR(VLOOKUP(A5000,[1]!Tabla1[[#All],[Material]:[venta nueva]],38,FALSE),0)</f>
        <v>0</v>
      </c>
    </row>
    <row r="5001" spans="1:20" hidden="1" x14ac:dyDescent="0.35">
      <c r="A5001">
        <f t="shared" si="236"/>
        <v>1030265</v>
      </c>
      <c r="B5001" s="6" t="s">
        <v>1188</v>
      </c>
      <c r="C5001" s="7" t="s">
        <v>659</v>
      </c>
      <c r="D5001" s="7" t="s">
        <v>1096</v>
      </c>
      <c r="E5001" s="7" t="s">
        <v>862</v>
      </c>
      <c r="F5001" s="7" t="s">
        <v>863</v>
      </c>
      <c r="G5001" s="7" t="s">
        <v>1090</v>
      </c>
      <c r="H5001" s="7" t="s">
        <v>1052</v>
      </c>
      <c r="I5001" s="6" t="s">
        <v>9</v>
      </c>
      <c r="J5001" s="1">
        <v>-58000</v>
      </c>
      <c r="K5001" s="1">
        <v>79600</v>
      </c>
      <c r="L5001" s="1">
        <v>21600</v>
      </c>
      <c r="M5001" s="1">
        <v>-38200</v>
      </c>
      <c r="N5001" s="1">
        <v>59800</v>
      </c>
      <c r="O5001" s="1">
        <v>21600</v>
      </c>
      <c r="P5001" s="1">
        <v>21600</v>
      </c>
      <c r="Q5001" s="12"/>
      <c r="R5001" s="29">
        <f t="shared" si="237"/>
        <v>0</v>
      </c>
      <c r="S5001" t="str">
        <f t="shared" si="238"/>
        <v>OK</v>
      </c>
      <c r="T5001" s="10">
        <f>IFERROR(VLOOKUP(A5001,[1]!Tabla1[[#All],[Material]:[venta nueva]],38,FALSE),0)</f>
        <v>0</v>
      </c>
    </row>
    <row r="5002" spans="1:20" hidden="1" x14ac:dyDescent="0.35">
      <c r="A5002">
        <f t="shared" si="236"/>
        <v>1030279</v>
      </c>
      <c r="B5002" s="6" t="s">
        <v>1188</v>
      </c>
      <c r="C5002" s="7" t="s">
        <v>659</v>
      </c>
      <c r="D5002" s="7" t="s">
        <v>1096</v>
      </c>
      <c r="E5002" s="7" t="s">
        <v>1204</v>
      </c>
      <c r="F5002" s="7" t="s">
        <v>1205</v>
      </c>
      <c r="G5002" s="7" t="s">
        <v>1093</v>
      </c>
      <c r="H5002" s="7" t="s">
        <v>1059</v>
      </c>
      <c r="I5002" s="6" t="s">
        <v>9</v>
      </c>
      <c r="J5002" s="1">
        <v>0</v>
      </c>
      <c r="K5002" s="1">
        <v>21600</v>
      </c>
      <c r="L5002" s="1">
        <v>21600</v>
      </c>
      <c r="M5002" s="1">
        <v>0</v>
      </c>
      <c r="N5002" s="1">
        <v>21600</v>
      </c>
      <c r="O5002" s="1">
        <v>21600</v>
      </c>
      <c r="P5002" s="1">
        <v>21600</v>
      </c>
      <c r="Q5002" s="12"/>
      <c r="R5002" s="29">
        <f t="shared" si="237"/>
        <v>0</v>
      </c>
      <c r="S5002" t="str">
        <f t="shared" si="238"/>
        <v>OK</v>
      </c>
      <c r="T5002" s="10">
        <f>IFERROR(VLOOKUP(A5002,[1]!Tabla1[[#All],[Material]:[venta nueva]],38,FALSE),0)</f>
        <v>0</v>
      </c>
    </row>
    <row r="5003" spans="1:20" hidden="1" x14ac:dyDescent="0.35">
      <c r="A5003">
        <f t="shared" si="236"/>
        <v>1030321</v>
      </c>
      <c r="B5003" s="6" t="s">
        <v>1188</v>
      </c>
      <c r="C5003" s="7" t="s">
        <v>659</v>
      </c>
      <c r="D5003" s="7" t="s">
        <v>1096</v>
      </c>
      <c r="E5003" s="7" t="s">
        <v>866</v>
      </c>
      <c r="F5003" s="7" t="s">
        <v>867</v>
      </c>
      <c r="G5003" s="7" t="s">
        <v>1091</v>
      </c>
      <c r="H5003" s="7" t="s">
        <v>1054</v>
      </c>
      <c r="I5003" s="6" t="s">
        <v>8</v>
      </c>
      <c r="J5003" s="1">
        <v>1879</v>
      </c>
      <c r="K5003" s="1">
        <v>6120</v>
      </c>
      <c r="L5003" s="1">
        <v>7999</v>
      </c>
      <c r="M5003" s="1">
        <v>3026</v>
      </c>
      <c r="N5003" s="1">
        <v>6120</v>
      </c>
      <c r="O5003" s="1">
        <v>9146</v>
      </c>
      <c r="P5003" s="1">
        <v>9144.8369999999995</v>
      </c>
      <c r="Q5003" s="12"/>
      <c r="R5003" s="29">
        <f t="shared" si="237"/>
        <v>1.1630000000004657</v>
      </c>
      <c r="S5003" t="str">
        <f t="shared" si="238"/>
        <v>Sobre ingreso</v>
      </c>
      <c r="T5003" s="10">
        <f>IFERROR(VLOOKUP(A5003,[1]!Tabla1[[#All],[Material]:[venta nueva]],38,FALSE),0)</f>
        <v>0</v>
      </c>
    </row>
    <row r="5004" spans="1:20" hidden="1" x14ac:dyDescent="0.35">
      <c r="A5004">
        <f t="shared" si="236"/>
        <v>1030327</v>
      </c>
      <c r="B5004" s="6" t="s">
        <v>1188</v>
      </c>
      <c r="C5004" s="7" t="s">
        <v>659</v>
      </c>
      <c r="D5004" s="7" t="s">
        <v>1096</v>
      </c>
      <c r="E5004" s="7" t="s">
        <v>869</v>
      </c>
      <c r="F5004" s="7" t="s">
        <v>870</v>
      </c>
      <c r="G5004" s="7" t="s">
        <v>1090</v>
      </c>
      <c r="H5004" s="7" t="s">
        <v>1052</v>
      </c>
      <c r="I5004" s="6" t="s">
        <v>10</v>
      </c>
      <c r="J5004" s="1"/>
      <c r="K5004" s="1"/>
      <c r="L5004" s="1"/>
      <c r="M5004" s="1">
        <v>-35191</v>
      </c>
      <c r="N5004" s="1">
        <v>35191</v>
      </c>
      <c r="O5004" s="1">
        <v>0</v>
      </c>
      <c r="P5004" s="1"/>
      <c r="Q5004" s="12"/>
      <c r="R5004" s="29">
        <f t="shared" si="237"/>
        <v>0</v>
      </c>
      <c r="S5004" t="str">
        <f t="shared" si="238"/>
        <v>OK</v>
      </c>
      <c r="T5004" s="10">
        <f>IFERROR(VLOOKUP(A5004,[1]!Tabla1[[#All],[Material]:[venta nueva]],38,FALSE),0)</f>
        <v>0</v>
      </c>
    </row>
    <row r="5005" spans="1:20" hidden="1" x14ac:dyDescent="0.35">
      <c r="A5005">
        <f t="shared" si="236"/>
        <v>1030337</v>
      </c>
      <c r="B5005" s="6" t="s">
        <v>1188</v>
      </c>
      <c r="C5005" s="7" t="s">
        <v>659</v>
      </c>
      <c r="D5005" s="7" t="s">
        <v>1096</v>
      </c>
      <c r="E5005" s="7" t="s">
        <v>873</v>
      </c>
      <c r="F5005" s="7" t="s">
        <v>874</v>
      </c>
      <c r="G5005" s="7" t="s">
        <v>1090</v>
      </c>
      <c r="H5005" s="7" t="s">
        <v>1052</v>
      </c>
      <c r="I5005" s="6" t="s">
        <v>10</v>
      </c>
      <c r="J5005" s="1">
        <v>14226</v>
      </c>
      <c r="K5005" s="1">
        <v>225774</v>
      </c>
      <c r="L5005" s="1">
        <v>240000</v>
      </c>
      <c r="M5005" s="1">
        <v>140788</v>
      </c>
      <c r="N5005" s="1">
        <v>99212</v>
      </c>
      <c r="O5005" s="1">
        <v>240000</v>
      </c>
      <c r="P5005" s="1">
        <v>240000</v>
      </c>
      <c r="Q5005" s="12"/>
      <c r="R5005" s="29">
        <f t="shared" si="237"/>
        <v>0</v>
      </c>
      <c r="S5005" t="str">
        <f t="shared" si="238"/>
        <v>OK</v>
      </c>
      <c r="T5005" s="10">
        <f>IFERROR(VLOOKUP(A5005,[1]!Tabla1[[#All],[Material]:[venta nueva]],38,FALSE),0)</f>
        <v>0</v>
      </c>
    </row>
    <row r="5006" spans="1:20" hidden="1" x14ac:dyDescent="0.35">
      <c r="A5006">
        <f t="shared" si="236"/>
        <v>1030360</v>
      </c>
      <c r="B5006" s="6" t="s">
        <v>1188</v>
      </c>
      <c r="C5006" s="7" t="s">
        <v>659</v>
      </c>
      <c r="D5006" s="7" t="s">
        <v>1096</v>
      </c>
      <c r="E5006" s="7" t="s">
        <v>877</v>
      </c>
      <c r="F5006" s="7" t="s">
        <v>878</v>
      </c>
      <c r="G5006" s="7" t="s">
        <v>1091</v>
      </c>
      <c r="H5006" s="7" t="s">
        <v>1054</v>
      </c>
      <c r="I5006" s="6" t="s">
        <v>8</v>
      </c>
      <c r="J5006" s="1">
        <v>3524</v>
      </c>
      <c r="K5006" s="1">
        <v>5520</v>
      </c>
      <c r="L5006" s="1">
        <v>9044</v>
      </c>
      <c r="M5006" s="1">
        <v>1339</v>
      </c>
      <c r="N5006" s="1">
        <v>5520</v>
      </c>
      <c r="O5006" s="1">
        <v>6859</v>
      </c>
      <c r="P5006" s="1">
        <v>8604.0480000000007</v>
      </c>
      <c r="Q5006" s="12"/>
      <c r="R5006" s="29">
        <f t="shared" si="237"/>
        <v>-1745.0480000000007</v>
      </c>
      <c r="S5006" t="str">
        <f t="shared" si="238"/>
        <v>Pendiente de ingreso</v>
      </c>
      <c r="T5006" s="10">
        <f>IFERROR(VLOOKUP(A5006,[1]!Tabla1[[#All],[Material]:[venta nueva]],38,FALSE),0)</f>
        <v>0</v>
      </c>
    </row>
    <row r="5007" spans="1:20" hidden="1" x14ac:dyDescent="0.35">
      <c r="A5007">
        <f t="shared" si="236"/>
        <v>1030366</v>
      </c>
      <c r="B5007" s="6" t="s">
        <v>1188</v>
      </c>
      <c r="C5007" s="7" t="s">
        <v>659</v>
      </c>
      <c r="D5007" s="7" t="s">
        <v>1096</v>
      </c>
      <c r="E5007" s="7" t="s">
        <v>879</v>
      </c>
      <c r="F5007" s="7" t="s">
        <v>880</v>
      </c>
      <c r="G5007" s="7" t="s">
        <v>1091</v>
      </c>
      <c r="H5007" s="7" t="s">
        <v>1054</v>
      </c>
      <c r="I5007" s="6" t="s">
        <v>8</v>
      </c>
      <c r="J5007" s="1">
        <v>-4581</v>
      </c>
      <c r="K5007" s="1">
        <v>2520</v>
      </c>
      <c r="L5007" s="1">
        <v>0</v>
      </c>
      <c r="M5007" s="1">
        <v>-5463</v>
      </c>
      <c r="N5007" s="1">
        <v>2520</v>
      </c>
      <c r="O5007" s="1">
        <v>0</v>
      </c>
      <c r="P5007" s="1"/>
      <c r="Q5007" s="12"/>
      <c r="R5007" s="29">
        <f t="shared" si="237"/>
        <v>0</v>
      </c>
      <c r="S5007" t="str">
        <f t="shared" si="238"/>
        <v>OK</v>
      </c>
      <c r="T5007" s="10">
        <f>IFERROR(VLOOKUP(A5007,[1]!Tabla1[[#All],[Material]:[venta nueva]],38,FALSE),0)</f>
        <v>0</v>
      </c>
    </row>
    <row r="5008" spans="1:20" hidden="1" x14ac:dyDescent="0.35">
      <c r="A5008">
        <f t="shared" si="236"/>
        <v>1030370</v>
      </c>
      <c r="B5008" s="6" t="s">
        <v>1188</v>
      </c>
      <c r="C5008" s="7" t="s">
        <v>659</v>
      </c>
      <c r="D5008" s="7" t="s">
        <v>1096</v>
      </c>
      <c r="E5008" s="7" t="s">
        <v>881</v>
      </c>
      <c r="F5008" s="7" t="s">
        <v>882</v>
      </c>
      <c r="G5008" s="7" t="s">
        <v>1081</v>
      </c>
      <c r="H5008" s="7" t="s">
        <v>1056</v>
      </c>
      <c r="I5008" s="6" t="s">
        <v>8</v>
      </c>
      <c r="J5008" s="1">
        <v>4869</v>
      </c>
      <c r="K5008" s="1">
        <v>7151</v>
      </c>
      <c r="L5008" s="1">
        <v>12020</v>
      </c>
      <c r="M5008" s="1">
        <v>-25454</v>
      </c>
      <c r="N5008" s="1">
        <v>7151</v>
      </c>
      <c r="O5008" s="1">
        <v>0</v>
      </c>
      <c r="P5008" s="1">
        <v>11997.508</v>
      </c>
      <c r="Q5008" s="12"/>
      <c r="R5008" s="29">
        <f t="shared" si="237"/>
        <v>-11997.508</v>
      </c>
      <c r="S5008" t="str">
        <f t="shared" si="238"/>
        <v>Pendiente de ingreso</v>
      </c>
      <c r="T5008" s="10">
        <f>IFERROR(VLOOKUP(A5008,[1]!Tabla1[[#All],[Material]:[venta nueva]],38,FALSE),0)</f>
        <v>0</v>
      </c>
    </row>
    <row r="5009" spans="1:20" hidden="1" x14ac:dyDescent="0.35">
      <c r="A5009">
        <f t="shared" si="236"/>
        <v>1030376</v>
      </c>
      <c r="B5009" s="6" t="s">
        <v>1188</v>
      </c>
      <c r="C5009" s="7" t="s">
        <v>659</v>
      </c>
      <c r="D5009" s="7" t="s">
        <v>1096</v>
      </c>
      <c r="E5009" s="7" t="s">
        <v>883</v>
      </c>
      <c r="F5009" s="7" t="s">
        <v>884</v>
      </c>
      <c r="G5009" s="7" t="s">
        <v>1091</v>
      </c>
      <c r="H5009" s="7" t="s">
        <v>1054</v>
      </c>
      <c r="I5009" s="6" t="s">
        <v>8</v>
      </c>
      <c r="J5009" s="1">
        <v>1653</v>
      </c>
      <c r="K5009" s="1">
        <v>3240</v>
      </c>
      <c r="L5009" s="1">
        <v>4893</v>
      </c>
      <c r="M5009" s="1">
        <v>1041</v>
      </c>
      <c r="N5009" s="1">
        <v>3240</v>
      </c>
      <c r="O5009" s="1">
        <v>4281</v>
      </c>
      <c r="P5009" s="1">
        <v>4878.4229999999998</v>
      </c>
      <c r="Q5009" s="12"/>
      <c r="R5009" s="29">
        <f t="shared" si="237"/>
        <v>-597.42299999999977</v>
      </c>
      <c r="S5009" t="str">
        <f t="shared" si="238"/>
        <v>Pendiente de ingreso</v>
      </c>
      <c r="T5009" s="10">
        <f>IFERROR(VLOOKUP(A5009,[1]!Tabla1[[#All],[Material]:[venta nueva]],38,FALSE),0)</f>
        <v>0</v>
      </c>
    </row>
    <row r="5010" spans="1:20" hidden="1" x14ac:dyDescent="0.35">
      <c r="A5010">
        <f t="shared" si="236"/>
        <v>1030379</v>
      </c>
      <c r="B5010" s="6" t="s">
        <v>1188</v>
      </c>
      <c r="C5010" s="7" t="s">
        <v>659</v>
      </c>
      <c r="D5010" s="7" t="s">
        <v>1096</v>
      </c>
      <c r="E5010" s="7" t="s">
        <v>887</v>
      </c>
      <c r="F5010" s="7" t="s">
        <v>888</v>
      </c>
      <c r="G5010" s="7" t="s">
        <v>1090</v>
      </c>
      <c r="H5010" s="7" t="s">
        <v>1052</v>
      </c>
      <c r="I5010" s="6" t="s">
        <v>8</v>
      </c>
      <c r="J5010" s="1">
        <v>58029</v>
      </c>
      <c r="K5010" s="1">
        <v>613971</v>
      </c>
      <c r="L5010" s="1">
        <v>672000</v>
      </c>
      <c r="M5010" s="1">
        <v>25013</v>
      </c>
      <c r="N5010" s="1">
        <v>646988</v>
      </c>
      <c r="O5010" s="1">
        <v>672000</v>
      </c>
      <c r="P5010" s="1">
        <v>671860.47600000002</v>
      </c>
      <c r="Q5010" s="12"/>
      <c r="R5010" s="29">
        <f t="shared" si="237"/>
        <v>139.52399999997579</v>
      </c>
      <c r="S5010" t="str">
        <f t="shared" si="238"/>
        <v>Sobre ingreso</v>
      </c>
      <c r="T5010" s="10">
        <f>IFERROR(VLOOKUP(A5010,[1]!Tabla1[[#All],[Material]:[venta nueva]],38,FALSE),0)</f>
        <v>0</v>
      </c>
    </row>
    <row r="5011" spans="1:20" hidden="1" x14ac:dyDescent="0.35">
      <c r="A5011">
        <f t="shared" si="236"/>
        <v>1030388</v>
      </c>
      <c r="B5011" s="6" t="s">
        <v>1188</v>
      </c>
      <c r="C5011" s="7" t="s">
        <v>659</v>
      </c>
      <c r="D5011" s="7" t="s">
        <v>1096</v>
      </c>
      <c r="E5011" s="7" t="s">
        <v>889</v>
      </c>
      <c r="F5011" s="7" t="s">
        <v>890</v>
      </c>
      <c r="G5011" s="7" t="s">
        <v>1072</v>
      </c>
      <c r="H5011" s="7" t="s">
        <v>993</v>
      </c>
      <c r="I5011" s="6" t="s">
        <v>14</v>
      </c>
      <c r="J5011" s="1">
        <v>-8924</v>
      </c>
      <c r="K5011" s="1">
        <v>29275</v>
      </c>
      <c r="L5011" s="1">
        <v>20351</v>
      </c>
      <c r="M5011" s="1">
        <v>-2958</v>
      </c>
      <c r="N5011" s="1">
        <v>29275</v>
      </c>
      <c r="O5011" s="1">
        <v>26317</v>
      </c>
      <c r="P5011" s="1">
        <v>24000</v>
      </c>
      <c r="Q5011" s="12"/>
      <c r="R5011" s="29">
        <f t="shared" si="237"/>
        <v>2317</v>
      </c>
      <c r="S5011" t="str">
        <f t="shared" si="238"/>
        <v>Sobre ingreso</v>
      </c>
      <c r="T5011" s="10">
        <f>IFERROR(VLOOKUP(A5011,[1]!Tabla1[[#All],[Material]:[venta nueva]],38,FALSE),0)</f>
        <v>0</v>
      </c>
    </row>
    <row r="5012" spans="1:20" hidden="1" x14ac:dyDescent="0.35">
      <c r="A5012">
        <f t="shared" si="236"/>
        <v>1030419</v>
      </c>
      <c r="B5012" s="6" t="s">
        <v>1188</v>
      </c>
      <c r="C5012" s="7" t="s">
        <v>659</v>
      </c>
      <c r="D5012" s="7" t="s">
        <v>1096</v>
      </c>
      <c r="E5012" s="7" t="s">
        <v>895</v>
      </c>
      <c r="F5012" s="7" t="s">
        <v>896</v>
      </c>
      <c r="G5012" s="7" t="s">
        <v>1065</v>
      </c>
      <c r="H5012" s="7" t="s">
        <v>1057</v>
      </c>
      <c r="I5012" s="6" t="s">
        <v>14</v>
      </c>
      <c r="J5012" s="1">
        <v>-6244</v>
      </c>
      <c r="K5012" s="1">
        <v>12244</v>
      </c>
      <c r="L5012" s="1">
        <v>6000</v>
      </c>
      <c r="M5012" s="1">
        <v>-17580</v>
      </c>
      <c r="N5012" s="1">
        <v>12244</v>
      </c>
      <c r="O5012" s="1">
        <v>0</v>
      </c>
      <c r="P5012" s="1"/>
      <c r="Q5012" s="12"/>
      <c r="R5012" s="29">
        <f t="shared" si="237"/>
        <v>0</v>
      </c>
      <c r="S5012" t="str">
        <f t="shared" si="238"/>
        <v>OK</v>
      </c>
      <c r="T5012" s="10">
        <f>IFERROR(VLOOKUP(A5012,[1]!Tabla1[[#All],[Material]:[venta nueva]],38,FALSE),0)</f>
        <v>0</v>
      </c>
    </row>
    <row r="5013" spans="1:20" hidden="1" x14ac:dyDescent="0.35">
      <c r="A5013">
        <f t="shared" si="236"/>
        <v>1030424</v>
      </c>
      <c r="B5013" s="6" t="s">
        <v>1188</v>
      </c>
      <c r="C5013" s="7" t="s">
        <v>659</v>
      </c>
      <c r="D5013" s="7" t="s">
        <v>1096</v>
      </c>
      <c r="E5013" s="7" t="s">
        <v>897</v>
      </c>
      <c r="F5013" s="7" t="s">
        <v>898</v>
      </c>
      <c r="G5013" s="7" t="s">
        <v>1090</v>
      </c>
      <c r="H5013" s="7" t="s">
        <v>1058</v>
      </c>
      <c r="I5013" s="6" t="s">
        <v>8</v>
      </c>
      <c r="J5013" s="1">
        <v>0</v>
      </c>
      <c r="K5013" s="1">
        <v>72000</v>
      </c>
      <c r="L5013" s="1">
        <v>72000</v>
      </c>
      <c r="M5013" s="1">
        <v>-40780</v>
      </c>
      <c r="N5013" s="1">
        <v>72780</v>
      </c>
      <c r="O5013" s="1">
        <v>32000</v>
      </c>
      <c r="P5013" s="1">
        <v>71985.051000000007</v>
      </c>
      <c r="Q5013" s="12"/>
      <c r="R5013" s="29">
        <f t="shared" si="237"/>
        <v>-39985.051000000007</v>
      </c>
      <c r="S5013" t="str">
        <f t="shared" si="238"/>
        <v>Pendiente de ingreso</v>
      </c>
      <c r="T5013" s="10">
        <f>IFERROR(VLOOKUP(A5013,[1]!Tabla1[[#All],[Material]:[venta nueva]],38,FALSE),0)</f>
        <v>0</v>
      </c>
    </row>
    <row r="5014" spans="1:20" hidden="1" x14ac:dyDescent="0.35">
      <c r="A5014">
        <f t="shared" si="236"/>
        <v>1030452</v>
      </c>
      <c r="B5014" s="6" t="s">
        <v>1188</v>
      </c>
      <c r="C5014" s="7" t="s">
        <v>659</v>
      </c>
      <c r="D5014" s="7" t="s">
        <v>1096</v>
      </c>
      <c r="E5014" s="7" t="s">
        <v>899</v>
      </c>
      <c r="F5014" s="7" t="s">
        <v>900</v>
      </c>
      <c r="G5014" s="7" t="s">
        <v>1090</v>
      </c>
      <c r="H5014" s="7" t="s">
        <v>1052</v>
      </c>
      <c r="I5014" s="6" t="s">
        <v>8</v>
      </c>
      <c r="J5014" s="1">
        <v>24834</v>
      </c>
      <c r="K5014" s="1">
        <v>9840</v>
      </c>
      <c r="L5014" s="1">
        <v>32000</v>
      </c>
      <c r="M5014" s="1">
        <v>21261</v>
      </c>
      <c r="N5014" s="1">
        <v>9840</v>
      </c>
      <c r="O5014" s="1">
        <v>28427</v>
      </c>
      <c r="P5014" s="1">
        <v>54276.785000000003</v>
      </c>
      <c r="Q5014" s="12"/>
      <c r="R5014" s="29">
        <f t="shared" si="237"/>
        <v>-25849.785000000003</v>
      </c>
      <c r="S5014" t="str">
        <f t="shared" si="238"/>
        <v>Pendiente de ingreso</v>
      </c>
      <c r="T5014" s="10">
        <f>IFERROR(VLOOKUP(A5014,[1]!Tabla1[[#All],[Material]:[venta nueva]],38,FALSE),0)</f>
        <v>0</v>
      </c>
    </row>
    <row r="5015" spans="1:20" hidden="1" x14ac:dyDescent="0.35">
      <c r="A5015">
        <f t="shared" si="236"/>
        <v>1030461</v>
      </c>
      <c r="B5015" s="6" t="s">
        <v>1188</v>
      </c>
      <c r="C5015" s="7" t="s">
        <v>659</v>
      </c>
      <c r="D5015" s="7" t="s">
        <v>1096</v>
      </c>
      <c r="E5015" s="7" t="s">
        <v>901</v>
      </c>
      <c r="F5015" s="7" t="s">
        <v>902</v>
      </c>
      <c r="G5015" s="7" t="s">
        <v>1090</v>
      </c>
      <c r="H5015" s="7" t="s">
        <v>1052</v>
      </c>
      <c r="I5015" s="6" t="s">
        <v>8</v>
      </c>
      <c r="J5015" s="1">
        <v>-4464</v>
      </c>
      <c r="K5015" s="1">
        <v>7200</v>
      </c>
      <c r="L5015" s="1">
        <v>2736</v>
      </c>
      <c r="M5015" s="1">
        <v>-10851</v>
      </c>
      <c r="N5015" s="1">
        <v>7200</v>
      </c>
      <c r="O5015" s="1">
        <v>0</v>
      </c>
      <c r="P5015" s="1">
        <v>3658.6729999999998</v>
      </c>
      <c r="Q5015" s="12"/>
      <c r="R5015" s="29">
        <f t="shared" si="237"/>
        <v>-3658.6729999999998</v>
      </c>
      <c r="S5015" t="str">
        <f t="shared" si="238"/>
        <v>Pendiente de ingreso</v>
      </c>
      <c r="T5015" s="10">
        <f>IFERROR(VLOOKUP(A5015,[1]!Tabla1[[#All],[Material]:[venta nueva]],38,FALSE),0)</f>
        <v>0</v>
      </c>
    </row>
    <row r="5016" spans="1:20" hidden="1" x14ac:dyDescent="0.35">
      <c r="A5016">
        <f t="shared" si="236"/>
        <v>1030505</v>
      </c>
      <c r="B5016" s="6" t="s">
        <v>1188</v>
      </c>
      <c r="C5016" s="7" t="s">
        <v>659</v>
      </c>
      <c r="D5016" s="7" t="s">
        <v>1096</v>
      </c>
      <c r="E5016" s="7" t="s">
        <v>907</v>
      </c>
      <c r="F5016" s="7" t="s">
        <v>908</v>
      </c>
      <c r="G5016" s="7" t="s">
        <v>1090</v>
      </c>
      <c r="H5016" s="7" t="s">
        <v>1060</v>
      </c>
      <c r="I5016" s="6" t="s">
        <v>8</v>
      </c>
      <c r="J5016" s="1">
        <v>-10390</v>
      </c>
      <c r="K5016" s="1">
        <v>0</v>
      </c>
      <c r="L5016" s="1">
        <v>0</v>
      </c>
      <c r="M5016" s="1">
        <v>-13451</v>
      </c>
      <c r="N5016" s="1">
        <v>0</v>
      </c>
      <c r="O5016" s="1">
        <v>0</v>
      </c>
      <c r="P5016" s="1"/>
      <c r="Q5016" s="12"/>
      <c r="R5016" s="29">
        <f t="shared" si="237"/>
        <v>0</v>
      </c>
      <c r="S5016" t="str">
        <f t="shared" si="238"/>
        <v>OK</v>
      </c>
      <c r="T5016" s="10">
        <f>IFERROR(VLOOKUP(A5016,[1]!Tabla1[[#All],[Material]:[venta nueva]],38,FALSE),0)</f>
        <v>0</v>
      </c>
    </row>
    <row r="5017" spans="1:20" hidden="1" x14ac:dyDescent="0.35">
      <c r="A5017">
        <f t="shared" si="236"/>
        <v>1030525</v>
      </c>
      <c r="B5017" s="6" t="s">
        <v>1188</v>
      </c>
      <c r="C5017" s="7" t="s">
        <v>659</v>
      </c>
      <c r="D5017" s="7" t="s">
        <v>1096</v>
      </c>
      <c r="E5017" s="7" t="s">
        <v>911</v>
      </c>
      <c r="F5017" s="7" t="s">
        <v>912</v>
      </c>
      <c r="G5017" s="7" t="s">
        <v>1068</v>
      </c>
      <c r="H5017" s="7" t="s">
        <v>994</v>
      </c>
      <c r="I5017" s="6" t="s">
        <v>14</v>
      </c>
      <c r="J5017" s="1"/>
      <c r="K5017" s="1"/>
      <c r="L5017" s="1"/>
      <c r="M5017" s="1"/>
      <c r="N5017" s="1"/>
      <c r="O5017" s="1"/>
      <c r="P5017" s="1">
        <v>24000</v>
      </c>
      <c r="Q5017" s="12"/>
      <c r="R5017" s="29">
        <f t="shared" si="237"/>
        <v>-24000</v>
      </c>
      <c r="S5017" t="str">
        <f t="shared" si="238"/>
        <v>Pendiente de ingreso</v>
      </c>
      <c r="T5017" s="10">
        <f>IFERROR(VLOOKUP(A5017,[1]!Tabla1[[#All],[Material]:[venta nueva]],38,FALSE),0)</f>
        <v>0</v>
      </c>
    </row>
    <row r="5018" spans="1:20" hidden="1" x14ac:dyDescent="0.35">
      <c r="A5018">
        <f t="shared" si="236"/>
        <v>1030555</v>
      </c>
      <c r="B5018" s="6" t="s">
        <v>1188</v>
      </c>
      <c r="C5018" s="7" t="s">
        <v>659</v>
      </c>
      <c r="D5018" s="7" t="s">
        <v>1096</v>
      </c>
      <c r="E5018" s="7" t="s">
        <v>919</v>
      </c>
      <c r="F5018" s="7" t="s">
        <v>920</v>
      </c>
      <c r="G5018" s="7" t="s">
        <v>1065</v>
      </c>
      <c r="H5018" s="7" t="s">
        <v>989</v>
      </c>
      <c r="I5018" s="6" t="s">
        <v>8</v>
      </c>
      <c r="J5018" s="1">
        <v>3665</v>
      </c>
      <c r="K5018" s="1">
        <v>11364</v>
      </c>
      <c r="L5018" s="1">
        <v>15029</v>
      </c>
      <c r="M5018" s="1">
        <v>-3881</v>
      </c>
      <c r="N5018" s="1">
        <v>11364</v>
      </c>
      <c r="O5018" s="1">
        <v>7482</v>
      </c>
      <c r="P5018" s="1">
        <v>23999.999</v>
      </c>
      <c r="Q5018" s="12"/>
      <c r="R5018" s="29">
        <f t="shared" si="237"/>
        <v>-16517.999</v>
      </c>
      <c r="S5018" t="str">
        <f t="shared" si="238"/>
        <v>Pendiente de ingreso</v>
      </c>
      <c r="T5018" s="10">
        <f>IFERROR(VLOOKUP(A5018,[1]!Tabla1[[#All],[Material]:[venta nueva]],38,FALSE),0)</f>
        <v>0</v>
      </c>
    </row>
    <row r="5019" spans="1:20" hidden="1" x14ac:dyDescent="0.35">
      <c r="A5019">
        <f t="shared" si="236"/>
        <v>1030566</v>
      </c>
      <c r="B5019" s="6" t="s">
        <v>1188</v>
      </c>
      <c r="C5019" s="7" t="s">
        <v>659</v>
      </c>
      <c r="D5019" s="7" t="s">
        <v>1096</v>
      </c>
      <c r="E5019" s="7" t="s">
        <v>921</v>
      </c>
      <c r="F5019" s="7" t="s">
        <v>922</v>
      </c>
      <c r="G5019" s="7" t="s">
        <v>1068</v>
      </c>
      <c r="H5019" s="7" t="s">
        <v>1051</v>
      </c>
      <c r="I5019" s="6" t="s">
        <v>14</v>
      </c>
      <c r="J5019" s="1">
        <v>4075</v>
      </c>
      <c r="K5019" s="1">
        <v>17133</v>
      </c>
      <c r="L5019" s="1">
        <v>22000</v>
      </c>
      <c r="M5019" s="1">
        <v>7341</v>
      </c>
      <c r="N5019" s="1">
        <v>16659</v>
      </c>
      <c r="O5019" s="1">
        <v>24000</v>
      </c>
      <c r="P5019" s="1">
        <v>24000</v>
      </c>
      <c r="Q5019" s="12"/>
      <c r="R5019" s="29">
        <f t="shared" si="237"/>
        <v>0</v>
      </c>
      <c r="S5019" t="str">
        <f t="shared" si="238"/>
        <v>OK</v>
      </c>
      <c r="T5019" s="10">
        <f>IFERROR(VLOOKUP(A5019,[1]!Tabla1[[#All],[Material]:[venta nueva]],38,FALSE),0)</f>
        <v>0</v>
      </c>
    </row>
    <row r="5020" spans="1:20" hidden="1" x14ac:dyDescent="0.35">
      <c r="A5020">
        <f t="shared" si="236"/>
        <v>1030658</v>
      </c>
      <c r="B5020" s="6" t="s">
        <v>1188</v>
      </c>
      <c r="C5020" s="7" t="s">
        <v>659</v>
      </c>
      <c r="D5020" s="7" t="s">
        <v>1096</v>
      </c>
      <c r="E5020" s="7" t="s">
        <v>925</v>
      </c>
      <c r="F5020" s="7" t="s">
        <v>926</v>
      </c>
      <c r="G5020" s="7" t="s">
        <v>1093</v>
      </c>
      <c r="H5020" s="7" t="s">
        <v>1059</v>
      </c>
      <c r="I5020" s="6" t="s">
        <v>10</v>
      </c>
      <c r="J5020" s="1">
        <v>-27154</v>
      </c>
      <c r="K5020" s="1">
        <v>315154</v>
      </c>
      <c r="L5020" s="1">
        <v>288000</v>
      </c>
      <c r="M5020" s="1">
        <v>-29240</v>
      </c>
      <c r="N5020" s="1">
        <v>317239</v>
      </c>
      <c r="O5020" s="1">
        <v>288000</v>
      </c>
      <c r="P5020" s="1">
        <v>288208.32</v>
      </c>
      <c r="Q5020" s="12"/>
      <c r="R5020" s="29">
        <f t="shared" si="237"/>
        <v>-208.32000000000698</v>
      </c>
      <c r="S5020" t="str">
        <f t="shared" si="238"/>
        <v>Pendiente de ingreso</v>
      </c>
      <c r="T5020" s="10">
        <f>IFERROR(VLOOKUP(A5020,[1]!Tabla1[[#All],[Material]:[venta nueva]],38,FALSE),0)</f>
        <v>0</v>
      </c>
    </row>
    <row r="5021" spans="1:20" hidden="1" x14ac:dyDescent="0.35">
      <c r="A5021">
        <f t="shared" si="236"/>
        <v>1030683</v>
      </c>
      <c r="B5021" s="6" t="s">
        <v>1188</v>
      </c>
      <c r="C5021" s="7" t="s">
        <v>659</v>
      </c>
      <c r="D5021" s="7" t="s">
        <v>1096</v>
      </c>
      <c r="E5021" s="7" t="s">
        <v>931</v>
      </c>
      <c r="F5021" s="7" t="s">
        <v>857</v>
      </c>
      <c r="G5021" s="7" t="s">
        <v>1089</v>
      </c>
      <c r="H5021" s="7" t="s">
        <v>1049</v>
      </c>
      <c r="I5021" s="6" t="s">
        <v>14</v>
      </c>
      <c r="J5021" s="1">
        <v>65723</v>
      </c>
      <c r="K5021" s="1">
        <v>246277</v>
      </c>
      <c r="L5021" s="1">
        <v>312000</v>
      </c>
      <c r="M5021" s="1">
        <v>17</v>
      </c>
      <c r="N5021" s="1">
        <v>263983</v>
      </c>
      <c r="O5021" s="1">
        <v>264000</v>
      </c>
      <c r="P5021" s="1">
        <v>312000</v>
      </c>
      <c r="Q5021" s="12"/>
      <c r="R5021" s="29">
        <f t="shared" si="237"/>
        <v>-48000</v>
      </c>
      <c r="S5021" t="str">
        <f t="shared" si="238"/>
        <v>Pendiente de ingreso</v>
      </c>
      <c r="T5021" s="10">
        <f>IFERROR(VLOOKUP(A5021,[1]!Tabla1[[#All],[Material]:[venta nueva]],38,FALSE),0)</f>
        <v>0</v>
      </c>
    </row>
    <row r="5022" spans="1:20" hidden="1" x14ac:dyDescent="0.35">
      <c r="A5022">
        <f t="shared" si="236"/>
        <v>1030684</v>
      </c>
      <c r="B5022" s="6" t="s">
        <v>1188</v>
      </c>
      <c r="C5022" s="7" t="s">
        <v>659</v>
      </c>
      <c r="D5022" s="7" t="s">
        <v>1096</v>
      </c>
      <c r="E5022" s="7" t="s">
        <v>932</v>
      </c>
      <c r="F5022" s="7" t="s">
        <v>933</v>
      </c>
      <c r="G5022" s="7" t="s">
        <v>1072</v>
      </c>
      <c r="H5022" s="7" t="s">
        <v>993</v>
      </c>
      <c r="I5022" s="6" t="s">
        <v>14</v>
      </c>
      <c r="J5022" s="1">
        <v>11587</v>
      </c>
      <c r="K5022" s="1">
        <v>25153</v>
      </c>
      <c r="L5022" s="1">
        <v>36739</v>
      </c>
      <c r="M5022" s="1">
        <v>-7201</v>
      </c>
      <c r="N5022" s="1">
        <v>25153</v>
      </c>
      <c r="O5022" s="1">
        <v>17951</v>
      </c>
      <c r="P5022" s="1">
        <v>24000</v>
      </c>
      <c r="Q5022" s="12"/>
      <c r="R5022" s="29">
        <f t="shared" si="237"/>
        <v>-6049</v>
      </c>
      <c r="S5022" t="str">
        <f t="shared" si="238"/>
        <v>Pendiente de ingreso</v>
      </c>
      <c r="T5022" s="10">
        <f>IFERROR(VLOOKUP(A5022,[1]!Tabla1[[#All],[Material]:[venta nueva]],38,FALSE),0)</f>
        <v>0</v>
      </c>
    </row>
    <row r="5023" spans="1:20" hidden="1" x14ac:dyDescent="0.35">
      <c r="A5023">
        <f t="shared" si="236"/>
        <v>1030685</v>
      </c>
      <c r="B5023" s="6" t="s">
        <v>1188</v>
      </c>
      <c r="C5023" s="7" t="s">
        <v>659</v>
      </c>
      <c r="D5023" s="7" t="s">
        <v>1096</v>
      </c>
      <c r="E5023" s="7" t="s">
        <v>934</v>
      </c>
      <c r="F5023" s="7" t="s">
        <v>935</v>
      </c>
      <c r="G5023" s="7" t="s">
        <v>1068</v>
      </c>
      <c r="H5023" s="7" t="s">
        <v>1051</v>
      </c>
      <c r="I5023" s="6" t="s">
        <v>14</v>
      </c>
      <c r="J5023" s="1">
        <v>2577</v>
      </c>
      <c r="K5023" s="1">
        <v>135945</v>
      </c>
      <c r="L5023" s="1">
        <v>138523</v>
      </c>
      <c r="M5023" s="1">
        <v>9045</v>
      </c>
      <c r="N5023" s="1">
        <v>134954</v>
      </c>
      <c r="O5023" s="1">
        <v>144000</v>
      </c>
      <c r="P5023" s="1">
        <v>144000</v>
      </c>
      <c r="Q5023" s="12"/>
      <c r="R5023" s="29">
        <f t="shared" si="237"/>
        <v>0</v>
      </c>
      <c r="S5023" t="str">
        <f t="shared" si="238"/>
        <v>OK</v>
      </c>
      <c r="T5023" s="10">
        <f>IFERROR(VLOOKUP(A5023,[1]!Tabla1[[#All],[Material]:[venta nueva]],38,FALSE),0)</f>
        <v>0</v>
      </c>
    </row>
    <row r="5024" spans="1:20" hidden="1" x14ac:dyDescent="0.35">
      <c r="A5024">
        <f t="shared" si="236"/>
        <v>1030686</v>
      </c>
      <c r="B5024" s="6" t="s">
        <v>1188</v>
      </c>
      <c r="C5024" s="7" t="s">
        <v>659</v>
      </c>
      <c r="D5024" s="7" t="s">
        <v>1096</v>
      </c>
      <c r="E5024" s="7" t="s">
        <v>936</v>
      </c>
      <c r="F5024" s="7" t="s">
        <v>937</v>
      </c>
      <c r="G5024" s="7" t="s">
        <v>1065</v>
      </c>
      <c r="H5024" s="7" t="s">
        <v>1053</v>
      </c>
      <c r="I5024" s="6" t="s">
        <v>14</v>
      </c>
      <c r="J5024" s="1">
        <v>-24484</v>
      </c>
      <c r="K5024" s="1">
        <v>125653</v>
      </c>
      <c r="L5024" s="1">
        <v>101169</v>
      </c>
      <c r="M5024" s="1">
        <v>-11344</v>
      </c>
      <c r="N5024" s="1">
        <v>125653</v>
      </c>
      <c r="O5024" s="1">
        <v>114309</v>
      </c>
      <c r="P5024" s="1">
        <v>120000</v>
      </c>
      <c r="Q5024" s="12"/>
      <c r="R5024" s="29">
        <f t="shared" si="237"/>
        <v>-5691</v>
      </c>
      <c r="S5024" t="str">
        <f t="shared" si="238"/>
        <v>Pendiente de ingreso</v>
      </c>
      <c r="T5024" s="10">
        <f>IFERROR(VLOOKUP(A5024,[1]!Tabla1[[#All],[Material]:[venta nueva]],38,FALSE),0)</f>
        <v>0</v>
      </c>
    </row>
    <row r="5025" spans="1:20" hidden="1" x14ac:dyDescent="0.35">
      <c r="A5025">
        <f t="shared" si="236"/>
        <v>1030710</v>
      </c>
      <c r="B5025" s="6" t="s">
        <v>1188</v>
      </c>
      <c r="C5025" s="7" t="s">
        <v>659</v>
      </c>
      <c r="D5025" s="7" t="s">
        <v>1096</v>
      </c>
      <c r="E5025" s="7" t="s">
        <v>938</v>
      </c>
      <c r="F5025" s="7" t="s">
        <v>939</v>
      </c>
      <c r="G5025" s="7" t="s">
        <v>1065</v>
      </c>
      <c r="H5025" s="7" t="s">
        <v>989</v>
      </c>
      <c r="I5025" s="6" t="s">
        <v>9</v>
      </c>
      <c r="J5025" s="1"/>
      <c r="K5025" s="1"/>
      <c r="L5025" s="1"/>
      <c r="M5025" s="1">
        <v>559</v>
      </c>
      <c r="N5025" s="1">
        <v>0</v>
      </c>
      <c r="O5025" s="1">
        <v>0</v>
      </c>
      <c r="P5025" s="1"/>
      <c r="Q5025" s="12"/>
      <c r="R5025" s="29">
        <f t="shared" si="237"/>
        <v>0</v>
      </c>
      <c r="S5025" t="str">
        <f t="shared" si="238"/>
        <v>OK</v>
      </c>
      <c r="T5025" s="10">
        <f>IFERROR(VLOOKUP(A5025,[1]!Tabla1[[#All],[Material]:[venta nueva]],38,FALSE),0)</f>
        <v>0</v>
      </c>
    </row>
    <row r="5026" spans="1:20" hidden="1" x14ac:dyDescent="0.35">
      <c r="A5026">
        <f t="shared" si="236"/>
        <v>1030711</v>
      </c>
      <c r="B5026" s="6" t="s">
        <v>1188</v>
      </c>
      <c r="C5026" s="7" t="s">
        <v>659</v>
      </c>
      <c r="D5026" s="7" t="s">
        <v>1096</v>
      </c>
      <c r="E5026" s="7" t="s">
        <v>940</v>
      </c>
      <c r="F5026" s="7" t="s">
        <v>941</v>
      </c>
      <c r="G5026" s="7" t="s">
        <v>1065</v>
      </c>
      <c r="H5026" s="7" t="s">
        <v>981</v>
      </c>
      <c r="I5026" s="6" t="s">
        <v>9</v>
      </c>
      <c r="J5026" s="1">
        <v>1694</v>
      </c>
      <c r="K5026" s="1">
        <v>0</v>
      </c>
      <c r="L5026" s="1">
        <v>1694</v>
      </c>
      <c r="M5026" s="1">
        <v>7975</v>
      </c>
      <c r="N5026" s="1">
        <v>0</v>
      </c>
      <c r="O5026" s="1">
        <v>7975</v>
      </c>
      <c r="P5026" s="1"/>
      <c r="Q5026" s="12"/>
      <c r="R5026" s="29">
        <f t="shared" si="237"/>
        <v>7975</v>
      </c>
      <c r="S5026" t="str">
        <f t="shared" si="238"/>
        <v>Sobre ingreso</v>
      </c>
      <c r="T5026" s="10">
        <f>IFERROR(VLOOKUP(A5026,[1]!Tabla1[[#All],[Material]:[venta nueva]],38,FALSE),0)</f>
        <v>0</v>
      </c>
    </row>
    <row r="5027" spans="1:20" hidden="1" x14ac:dyDescent="0.35">
      <c r="A5027">
        <f t="shared" si="236"/>
        <v>1030735</v>
      </c>
      <c r="B5027" s="6" t="s">
        <v>1188</v>
      </c>
      <c r="C5027" s="7" t="s">
        <v>659</v>
      </c>
      <c r="D5027" s="7" t="s">
        <v>1096</v>
      </c>
      <c r="E5027" s="7" t="s">
        <v>944</v>
      </c>
      <c r="F5027" s="7" t="s">
        <v>945</v>
      </c>
      <c r="G5027" s="7" t="s">
        <v>1065</v>
      </c>
      <c r="H5027" s="7" t="s">
        <v>1053</v>
      </c>
      <c r="I5027" s="6" t="s">
        <v>8</v>
      </c>
      <c r="J5027" s="1">
        <v>-12863</v>
      </c>
      <c r="K5027" s="1">
        <v>36863</v>
      </c>
      <c r="L5027" s="1">
        <v>24000</v>
      </c>
      <c r="M5027" s="1">
        <v>-17698</v>
      </c>
      <c r="N5027" s="1">
        <v>36863</v>
      </c>
      <c r="O5027" s="1">
        <v>19165</v>
      </c>
      <c r="P5027" s="1">
        <v>19050.864000000001</v>
      </c>
      <c r="Q5027" s="12"/>
      <c r="R5027" s="29">
        <f t="shared" si="237"/>
        <v>114.1359999999986</v>
      </c>
      <c r="S5027" t="str">
        <f t="shared" si="238"/>
        <v>Sobre ingreso</v>
      </c>
      <c r="T5027" s="10">
        <f>IFERROR(VLOOKUP(A5027,[1]!Tabla1[[#All],[Material]:[venta nueva]],38,FALSE),0)</f>
        <v>0</v>
      </c>
    </row>
    <row r="5028" spans="1:20" hidden="1" x14ac:dyDescent="0.35">
      <c r="A5028">
        <f t="shared" si="236"/>
        <v>1030743</v>
      </c>
      <c r="B5028" s="6" t="s">
        <v>1188</v>
      </c>
      <c r="C5028" s="7" t="s">
        <v>659</v>
      </c>
      <c r="D5028" s="7" t="s">
        <v>1096</v>
      </c>
      <c r="E5028" s="7" t="s">
        <v>950</v>
      </c>
      <c r="F5028" s="7" t="s">
        <v>951</v>
      </c>
      <c r="G5028" s="7" t="s">
        <v>1089</v>
      </c>
      <c r="H5028" s="7" t="s">
        <v>1049</v>
      </c>
      <c r="I5028" s="6" t="s">
        <v>14</v>
      </c>
      <c r="J5028" s="1">
        <v>-5000</v>
      </c>
      <c r="K5028" s="1">
        <v>10000</v>
      </c>
      <c r="L5028" s="1">
        <v>5000</v>
      </c>
      <c r="M5028" s="1">
        <v>-5000</v>
      </c>
      <c r="N5028" s="1">
        <v>10000</v>
      </c>
      <c r="O5028" s="1">
        <v>5000</v>
      </c>
      <c r="P5028" s="1"/>
      <c r="Q5028" s="12"/>
      <c r="R5028" s="29">
        <f t="shared" si="237"/>
        <v>5000</v>
      </c>
      <c r="S5028" t="str">
        <f t="shared" si="238"/>
        <v>Sobre ingreso</v>
      </c>
      <c r="T5028" s="10">
        <f>IFERROR(VLOOKUP(A5028,[1]!Tabla1[[#All],[Material]:[venta nueva]],38,FALSE),0)</f>
        <v>0</v>
      </c>
    </row>
    <row r="5029" spans="1:20" hidden="1" x14ac:dyDescent="0.35">
      <c r="A5029">
        <f t="shared" si="236"/>
        <v>1030745</v>
      </c>
      <c r="B5029" s="6" t="s">
        <v>1188</v>
      </c>
      <c r="C5029" s="7" t="s">
        <v>659</v>
      </c>
      <c r="D5029" s="7" t="s">
        <v>1096</v>
      </c>
      <c r="E5029" s="7" t="s">
        <v>954</v>
      </c>
      <c r="F5029" s="7" t="s">
        <v>955</v>
      </c>
      <c r="G5029" s="7" t="s">
        <v>1065</v>
      </c>
      <c r="H5029" s="7" t="s">
        <v>1057</v>
      </c>
      <c r="I5029" s="6" t="s">
        <v>8</v>
      </c>
      <c r="J5029" s="1">
        <v>-9158</v>
      </c>
      <c r="K5029" s="1">
        <v>9158</v>
      </c>
      <c r="L5029" s="1">
        <v>0</v>
      </c>
      <c r="M5029" s="1">
        <v>-10710</v>
      </c>
      <c r="N5029" s="1">
        <v>9158</v>
      </c>
      <c r="O5029" s="1">
        <v>0</v>
      </c>
      <c r="P5029" s="1"/>
      <c r="Q5029" s="12"/>
      <c r="R5029" s="29">
        <f t="shared" si="237"/>
        <v>0</v>
      </c>
      <c r="S5029" t="str">
        <f t="shared" si="238"/>
        <v>OK</v>
      </c>
      <c r="T5029" s="10">
        <f>IFERROR(VLOOKUP(A5029,[1]!Tabla1[[#All],[Material]:[venta nueva]],38,FALSE),0)</f>
        <v>0</v>
      </c>
    </row>
    <row r="5030" spans="1:20" hidden="1" x14ac:dyDescent="0.35">
      <c r="A5030">
        <f t="shared" si="236"/>
        <v>1030773</v>
      </c>
      <c r="B5030" s="6" t="s">
        <v>1188</v>
      </c>
      <c r="C5030" s="7" t="s">
        <v>659</v>
      </c>
      <c r="D5030" s="7" t="s">
        <v>1096</v>
      </c>
      <c r="E5030" s="7" t="s">
        <v>960</v>
      </c>
      <c r="F5030" s="7" t="s">
        <v>961</v>
      </c>
      <c r="G5030" s="7" t="s">
        <v>1090</v>
      </c>
      <c r="H5030" s="7" t="s">
        <v>1060</v>
      </c>
      <c r="I5030" s="6" t="s">
        <v>8</v>
      </c>
      <c r="J5030" s="1">
        <v>11812</v>
      </c>
      <c r="K5030" s="1">
        <v>188</v>
      </c>
      <c r="L5030" s="1">
        <v>12000</v>
      </c>
      <c r="M5030" s="1">
        <v>1041</v>
      </c>
      <c r="N5030" s="1">
        <v>3939</v>
      </c>
      <c r="O5030" s="1">
        <v>4980</v>
      </c>
      <c r="P5030" s="1">
        <v>15159.045</v>
      </c>
      <c r="Q5030" s="12"/>
      <c r="R5030" s="29">
        <f t="shared" si="237"/>
        <v>-10179.045</v>
      </c>
      <c r="S5030" t="str">
        <f t="shared" si="238"/>
        <v>Pendiente de ingreso</v>
      </c>
      <c r="T5030" s="10">
        <f>IFERROR(VLOOKUP(A5030,[1]!Tabla1[[#All],[Material]:[venta nueva]],38,FALSE),0)</f>
        <v>0</v>
      </c>
    </row>
    <row r="5031" spans="1:20" hidden="1" x14ac:dyDescent="0.35">
      <c r="A5031">
        <f t="shared" si="236"/>
        <v>1030782</v>
      </c>
      <c r="B5031" s="6" t="s">
        <v>1188</v>
      </c>
      <c r="C5031" s="7" t="s">
        <v>659</v>
      </c>
      <c r="D5031" s="7" t="s">
        <v>1096</v>
      </c>
      <c r="E5031" s="7" t="s">
        <v>964</v>
      </c>
      <c r="F5031" s="7" t="s">
        <v>965</v>
      </c>
      <c r="G5031" s="7" t="s">
        <v>1090</v>
      </c>
      <c r="H5031" s="7" t="s">
        <v>1052</v>
      </c>
      <c r="I5031" s="6" t="s">
        <v>8</v>
      </c>
      <c r="J5031" s="1">
        <v>7001</v>
      </c>
      <c r="K5031" s="1">
        <v>6960</v>
      </c>
      <c r="L5031" s="1">
        <v>13265</v>
      </c>
      <c r="M5031" s="1">
        <v>-7542</v>
      </c>
      <c r="N5031" s="1">
        <v>6960</v>
      </c>
      <c r="O5031" s="1">
        <v>-696</v>
      </c>
      <c r="P5031" s="1">
        <v>14570.282999999999</v>
      </c>
      <c r="Q5031" s="12"/>
      <c r="R5031" s="29">
        <f t="shared" si="237"/>
        <v>-15266.282999999999</v>
      </c>
      <c r="S5031" t="str">
        <f t="shared" si="238"/>
        <v>Pendiente de ingreso</v>
      </c>
      <c r="T5031" s="10">
        <f>IFERROR(VLOOKUP(A5031,[1]!Tabla1[[#All],[Material]:[venta nueva]],38,FALSE),0)</f>
        <v>0</v>
      </c>
    </row>
    <row r="5032" spans="1:20" hidden="1" x14ac:dyDescent="0.35">
      <c r="A5032">
        <f t="shared" si="236"/>
        <v>1030783</v>
      </c>
      <c r="B5032" s="6" t="s">
        <v>1188</v>
      </c>
      <c r="C5032" s="7" t="s">
        <v>659</v>
      </c>
      <c r="D5032" s="7" t="s">
        <v>1096</v>
      </c>
      <c r="E5032" s="7" t="s">
        <v>966</v>
      </c>
      <c r="F5032" s="7" t="s">
        <v>967</v>
      </c>
      <c r="G5032" s="7" t="s">
        <v>1091</v>
      </c>
      <c r="H5032" s="7" t="s">
        <v>1054</v>
      </c>
      <c r="I5032" s="6" t="s">
        <v>8</v>
      </c>
      <c r="J5032" s="1">
        <v>211</v>
      </c>
      <c r="K5032" s="1">
        <v>120</v>
      </c>
      <c r="L5032" s="1">
        <v>0</v>
      </c>
      <c r="M5032" s="1">
        <v>0</v>
      </c>
      <c r="N5032" s="1">
        <v>120</v>
      </c>
      <c r="O5032" s="1">
        <v>0</v>
      </c>
      <c r="P5032" s="1"/>
      <c r="Q5032" s="12"/>
      <c r="R5032" s="29">
        <f t="shared" si="237"/>
        <v>0</v>
      </c>
      <c r="S5032" t="str">
        <f t="shared" si="238"/>
        <v>OK</v>
      </c>
      <c r="T5032" s="10">
        <f>IFERROR(VLOOKUP(A5032,[1]!Tabla1[[#All],[Material]:[venta nueva]],38,FALSE),0)</f>
        <v>0</v>
      </c>
    </row>
    <row r="5033" spans="1:20" hidden="1" x14ac:dyDescent="0.35">
      <c r="A5033">
        <f t="shared" si="236"/>
        <v>1030784</v>
      </c>
      <c r="B5033" s="6" t="s">
        <v>1188</v>
      </c>
      <c r="C5033" s="7" t="s">
        <v>659</v>
      </c>
      <c r="D5033" s="7" t="s">
        <v>1096</v>
      </c>
      <c r="E5033" s="7" t="s">
        <v>968</v>
      </c>
      <c r="F5033" s="7" t="s">
        <v>969</v>
      </c>
      <c r="G5033" s="7" t="s">
        <v>1091</v>
      </c>
      <c r="H5033" s="7" t="s">
        <v>1054</v>
      </c>
      <c r="I5033" s="6" t="s">
        <v>8</v>
      </c>
      <c r="J5033" s="1">
        <v>820</v>
      </c>
      <c r="K5033" s="1">
        <v>3600</v>
      </c>
      <c r="L5033" s="1">
        <v>4420</v>
      </c>
      <c r="M5033" s="1">
        <v>2036</v>
      </c>
      <c r="N5033" s="1">
        <v>3600</v>
      </c>
      <c r="O5033" s="1">
        <v>5636</v>
      </c>
      <c r="P5033" s="1">
        <v>5631.9009999999998</v>
      </c>
      <c r="Q5033" s="12"/>
      <c r="R5033" s="29">
        <f t="shared" si="237"/>
        <v>4.0990000000001601</v>
      </c>
      <c r="S5033" t="str">
        <f t="shared" si="238"/>
        <v>Sobre ingreso</v>
      </c>
      <c r="T5033" s="10">
        <f>IFERROR(VLOOKUP(A5033,[1]!Tabla1[[#All],[Material]:[venta nueva]],38,FALSE),0)</f>
        <v>0</v>
      </c>
    </row>
    <row r="5034" spans="1:20" hidden="1" x14ac:dyDescent="0.35">
      <c r="A5034">
        <f t="shared" si="236"/>
        <v>1030785</v>
      </c>
      <c r="B5034" s="6" t="s">
        <v>1188</v>
      </c>
      <c r="C5034" s="7" t="s">
        <v>659</v>
      </c>
      <c r="D5034" s="7" t="s">
        <v>1096</v>
      </c>
      <c r="E5034" s="7" t="s">
        <v>970</v>
      </c>
      <c r="F5034" s="7" t="s">
        <v>971</v>
      </c>
      <c r="G5034" s="7" t="s">
        <v>1091</v>
      </c>
      <c r="H5034" s="7" t="s">
        <v>1054</v>
      </c>
      <c r="I5034" s="6" t="s">
        <v>8</v>
      </c>
      <c r="J5034" s="1">
        <v>260</v>
      </c>
      <c r="K5034" s="1">
        <v>1080</v>
      </c>
      <c r="L5034" s="1">
        <v>1340</v>
      </c>
      <c r="M5034" s="1">
        <v>1518</v>
      </c>
      <c r="N5034" s="1">
        <v>1080</v>
      </c>
      <c r="O5034" s="1">
        <v>2598</v>
      </c>
      <c r="P5034" s="1">
        <v>2596.9520000000002</v>
      </c>
      <c r="Q5034" s="12"/>
      <c r="R5034" s="29">
        <f t="shared" si="237"/>
        <v>1.0479999999997744</v>
      </c>
      <c r="S5034" t="str">
        <f t="shared" si="238"/>
        <v>Sobre ingreso</v>
      </c>
      <c r="T5034" s="10">
        <f>IFERROR(VLOOKUP(A5034,[1]!Tabla1[[#All],[Material]:[venta nueva]],38,FALSE),0)</f>
        <v>0</v>
      </c>
    </row>
    <row r="5035" spans="1:20" hidden="1" x14ac:dyDescent="0.35">
      <c r="A5035">
        <f t="shared" si="236"/>
        <v>1030792</v>
      </c>
      <c r="B5035" s="6" t="s">
        <v>1188</v>
      </c>
      <c r="C5035" s="7" t="s">
        <v>659</v>
      </c>
      <c r="D5035" s="7" t="s">
        <v>1096</v>
      </c>
      <c r="E5035" s="7" t="s">
        <v>974</v>
      </c>
      <c r="F5035" s="7" t="s">
        <v>975</v>
      </c>
      <c r="G5035" s="7" t="s">
        <v>1090</v>
      </c>
      <c r="H5035" s="7" t="s">
        <v>1060</v>
      </c>
      <c r="I5035" s="6" t="s">
        <v>8</v>
      </c>
      <c r="J5035" s="1">
        <v>0</v>
      </c>
      <c r="K5035" s="1">
        <v>24000</v>
      </c>
      <c r="L5035" s="1">
        <v>24000</v>
      </c>
      <c r="M5035" s="1"/>
      <c r="N5035" s="1"/>
      <c r="O5035" s="1"/>
      <c r="P5035" s="1"/>
      <c r="Q5035" s="12"/>
      <c r="R5035" s="29">
        <f t="shared" si="237"/>
        <v>0</v>
      </c>
      <c r="S5035" t="str">
        <f t="shared" si="238"/>
        <v>OK</v>
      </c>
      <c r="T5035" s="10">
        <f>IFERROR(VLOOKUP(A5035,[1]!Tabla1[[#All],[Material]:[venta nueva]],38,FALSE),0)</f>
        <v>0</v>
      </c>
    </row>
    <row r="5036" spans="1:20" hidden="1" x14ac:dyDescent="0.35">
      <c r="A5036">
        <f t="shared" si="236"/>
        <v>1030792</v>
      </c>
      <c r="B5036" s="6" t="s">
        <v>1188</v>
      </c>
      <c r="C5036" s="7" t="s">
        <v>659</v>
      </c>
      <c r="D5036" s="7" t="s">
        <v>1096</v>
      </c>
      <c r="E5036" s="7" t="s">
        <v>974</v>
      </c>
      <c r="F5036" s="7" t="s">
        <v>975</v>
      </c>
      <c r="G5036" s="7" t="s">
        <v>1090</v>
      </c>
      <c r="H5036" s="7" t="s">
        <v>1060</v>
      </c>
      <c r="I5036" s="6" t="s">
        <v>10</v>
      </c>
      <c r="J5036" s="1">
        <v>13828</v>
      </c>
      <c r="K5036" s="1">
        <v>58172</v>
      </c>
      <c r="L5036" s="1">
        <v>72000</v>
      </c>
      <c r="M5036" s="1">
        <v>20048</v>
      </c>
      <c r="N5036" s="1">
        <v>51952</v>
      </c>
      <c r="O5036" s="1">
        <v>72000</v>
      </c>
      <c r="P5036" s="1">
        <v>72000</v>
      </c>
      <c r="Q5036" s="12"/>
      <c r="R5036" s="29">
        <f t="shared" si="237"/>
        <v>0</v>
      </c>
      <c r="S5036" t="str">
        <f t="shared" si="238"/>
        <v>OK</v>
      </c>
      <c r="T5036" s="10">
        <f>IFERROR(VLOOKUP(A5036,[1]!Tabla1[[#All],[Material]:[venta nueva]],38,FALSE),0)</f>
        <v>0</v>
      </c>
    </row>
    <row r="5037" spans="1:20" hidden="1" x14ac:dyDescent="0.35">
      <c r="A5037">
        <f t="shared" si="236"/>
        <v>1030793</v>
      </c>
      <c r="B5037" s="6" t="s">
        <v>1188</v>
      </c>
      <c r="C5037" s="7" t="s">
        <v>659</v>
      </c>
      <c r="D5037" s="7" t="s">
        <v>1096</v>
      </c>
      <c r="E5037" s="7" t="s">
        <v>1206</v>
      </c>
      <c r="F5037" s="7" t="s">
        <v>1207</v>
      </c>
      <c r="G5037" s="7" t="s">
        <v>1091</v>
      </c>
      <c r="H5037" s="7" t="s">
        <v>1054</v>
      </c>
      <c r="I5037" s="6" t="s">
        <v>8</v>
      </c>
      <c r="J5037" s="1">
        <v>0</v>
      </c>
      <c r="K5037" s="1">
        <v>720</v>
      </c>
      <c r="L5037" s="1">
        <v>0</v>
      </c>
      <c r="M5037" s="1">
        <v>0</v>
      </c>
      <c r="N5037" s="1">
        <v>720</v>
      </c>
      <c r="O5037" s="1">
        <v>0</v>
      </c>
      <c r="P5037" s="1"/>
      <c r="Q5037" s="12"/>
      <c r="R5037" s="29">
        <f t="shared" si="237"/>
        <v>0</v>
      </c>
      <c r="S5037" t="str">
        <f t="shared" si="238"/>
        <v>OK</v>
      </c>
      <c r="T5037" s="10">
        <f>IFERROR(VLOOKUP(A5037,[1]!Tabla1[[#All],[Material]:[venta nueva]],38,FALSE),0)</f>
        <v>0</v>
      </c>
    </row>
    <row r="5038" spans="1:20" hidden="1" x14ac:dyDescent="0.35">
      <c r="A5038">
        <f t="shared" si="236"/>
        <v>1030794</v>
      </c>
      <c r="B5038" s="6" t="s">
        <v>1188</v>
      </c>
      <c r="C5038" s="7" t="s">
        <v>659</v>
      </c>
      <c r="D5038" s="7" t="s">
        <v>1096</v>
      </c>
      <c r="E5038" s="7" t="s">
        <v>1208</v>
      </c>
      <c r="F5038" s="7" t="s">
        <v>1209</v>
      </c>
      <c r="G5038" s="7" t="s">
        <v>1091</v>
      </c>
      <c r="H5038" s="7" t="s">
        <v>1054</v>
      </c>
      <c r="I5038" s="6" t="s">
        <v>8</v>
      </c>
      <c r="J5038" s="1">
        <v>0</v>
      </c>
      <c r="K5038" s="1">
        <v>1080</v>
      </c>
      <c r="L5038" s="1">
        <v>1080</v>
      </c>
      <c r="M5038" s="1">
        <v>0</v>
      </c>
      <c r="N5038" s="1">
        <v>1080</v>
      </c>
      <c r="O5038" s="1">
        <v>1080</v>
      </c>
      <c r="P5038" s="1"/>
      <c r="Q5038" s="12"/>
      <c r="R5038" s="29">
        <f t="shared" si="237"/>
        <v>1080</v>
      </c>
      <c r="S5038" t="str">
        <f t="shared" si="238"/>
        <v>Sobre ingreso</v>
      </c>
      <c r="T5038" s="10">
        <f>IFERROR(VLOOKUP(A5038,[1]!Tabla1[[#All],[Material]:[venta nueva]],38,FALSE),0)</f>
        <v>0</v>
      </c>
    </row>
    <row r="5039" spans="1:20" hidden="1" x14ac:dyDescent="0.35">
      <c r="A5039">
        <f t="shared" si="236"/>
        <v>1030809</v>
      </c>
      <c r="B5039" s="6" t="s">
        <v>1188</v>
      </c>
      <c r="C5039" s="7" t="s">
        <v>659</v>
      </c>
      <c r="D5039" s="7" t="s">
        <v>1096</v>
      </c>
      <c r="E5039" s="7" t="s">
        <v>1289</v>
      </c>
      <c r="F5039" s="7" t="s">
        <v>1290</v>
      </c>
      <c r="G5039" s="7" t="s">
        <v>1089</v>
      </c>
      <c r="H5039" s="7" t="s">
        <v>1291</v>
      </c>
      <c r="I5039" s="6" t="s">
        <v>10</v>
      </c>
      <c r="J5039" s="1"/>
      <c r="K5039" s="1"/>
      <c r="L5039" s="1"/>
      <c r="M5039" s="1"/>
      <c r="N5039" s="1"/>
      <c r="O5039" s="1"/>
      <c r="P5039" s="1">
        <v>105</v>
      </c>
      <c r="Q5039" s="12"/>
      <c r="R5039" s="29">
        <f t="shared" si="237"/>
        <v>-105</v>
      </c>
      <c r="S5039" t="str">
        <f t="shared" si="238"/>
        <v>Pendiente de ingreso</v>
      </c>
      <c r="T5039" s="10">
        <f>IFERROR(VLOOKUP(A5039,[1]!Tabla1[[#All],[Material]:[venta nueva]],38,FALSE),0)</f>
        <v>0</v>
      </c>
    </row>
    <row r="5040" spans="1:20" hidden="1" x14ac:dyDescent="0.35">
      <c r="A5040">
        <f t="shared" si="236"/>
        <v>1030810</v>
      </c>
      <c r="B5040" s="6" t="s">
        <v>1188</v>
      </c>
      <c r="C5040" s="7" t="s">
        <v>659</v>
      </c>
      <c r="D5040" s="7" t="s">
        <v>1096</v>
      </c>
      <c r="E5040" s="7" t="s">
        <v>1292</v>
      </c>
      <c r="F5040" s="7" t="s">
        <v>1293</v>
      </c>
      <c r="G5040" s="7" t="s">
        <v>1089</v>
      </c>
      <c r="H5040" s="7" t="s">
        <v>1049</v>
      </c>
      <c r="I5040" s="6" t="s">
        <v>10</v>
      </c>
      <c r="J5040" s="1"/>
      <c r="K5040" s="1"/>
      <c r="L5040" s="1"/>
      <c r="M5040" s="1"/>
      <c r="N5040" s="1"/>
      <c r="O5040" s="1"/>
      <c r="P5040" s="1">
        <v>105</v>
      </c>
      <c r="Q5040" s="12"/>
      <c r="R5040" s="29">
        <f t="shared" si="237"/>
        <v>-105</v>
      </c>
      <c r="S5040" t="str">
        <f t="shared" si="238"/>
        <v>Pendiente de ingreso</v>
      </c>
      <c r="T5040" s="10">
        <f>IFERROR(VLOOKUP(A5040,[1]!Tabla1[[#All],[Material]:[venta nueva]],38,FALSE),0)</f>
        <v>0</v>
      </c>
    </row>
    <row r="5041" spans="1:20" hidden="1" x14ac:dyDescent="0.35">
      <c r="A5041">
        <f t="shared" si="236"/>
        <v>1030818</v>
      </c>
      <c r="B5041" s="6" t="s">
        <v>1188</v>
      </c>
      <c r="C5041" s="7" t="s">
        <v>659</v>
      </c>
      <c r="D5041" s="7" t="s">
        <v>1096</v>
      </c>
      <c r="E5041" s="7" t="s">
        <v>1318</v>
      </c>
      <c r="F5041" s="7" t="s">
        <v>1319</v>
      </c>
      <c r="G5041" s="7" t="s">
        <v>1090</v>
      </c>
      <c r="H5041" s="7" t="s">
        <v>1060</v>
      </c>
      <c r="I5041" s="6" t="s">
        <v>8</v>
      </c>
      <c r="J5041" s="1"/>
      <c r="K5041" s="1"/>
      <c r="L5041" s="1"/>
      <c r="M5041" s="1">
        <v>0</v>
      </c>
      <c r="N5041" s="1">
        <v>24000</v>
      </c>
      <c r="O5041" s="1">
        <v>24000</v>
      </c>
      <c r="P5041" s="1">
        <v>23995.017</v>
      </c>
      <c r="Q5041" s="12"/>
      <c r="R5041" s="29">
        <f t="shared" si="237"/>
        <v>4.9830000000001746</v>
      </c>
      <c r="S5041" t="str">
        <f t="shared" si="238"/>
        <v>Sobre ingreso</v>
      </c>
      <c r="T5041" s="10">
        <f>IFERROR(VLOOKUP(A5041,[1]!Tabla1[[#All],[Material]:[venta nueva]],38,FALSE),0)</f>
        <v>0</v>
      </c>
    </row>
    <row r="5042" spans="1:20" hidden="1" x14ac:dyDescent="0.35">
      <c r="A5042">
        <f t="shared" si="236"/>
        <v>1030224</v>
      </c>
      <c r="B5042" s="6" t="s">
        <v>1188</v>
      </c>
      <c r="C5042" s="7" t="s">
        <v>659</v>
      </c>
      <c r="D5042" s="7" t="s">
        <v>1097</v>
      </c>
      <c r="E5042" s="7" t="s">
        <v>856</v>
      </c>
      <c r="F5042" s="7" t="s">
        <v>857</v>
      </c>
      <c r="G5042" s="7" t="s">
        <v>1089</v>
      </c>
      <c r="H5042" s="7" t="s">
        <v>1049</v>
      </c>
      <c r="I5042" s="6" t="s">
        <v>9</v>
      </c>
      <c r="J5042" s="1"/>
      <c r="K5042" s="1"/>
      <c r="L5042" s="1"/>
      <c r="M5042" s="1"/>
      <c r="N5042" s="1"/>
      <c r="O5042" s="1"/>
      <c r="P5042" s="1"/>
      <c r="Q5042" s="12">
        <v>129679</v>
      </c>
      <c r="R5042" s="29">
        <f t="shared" si="237"/>
        <v>0</v>
      </c>
      <c r="S5042" t="str">
        <f t="shared" si="238"/>
        <v>OK</v>
      </c>
      <c r="T5042" s="10">
        <f>IFERROR(VLOOKUP(A5042,[1]!Tabla1[[#All],[Material]:[venta nueva]],38,FALSE),0)</f>
        <v>0</v>
      </c>
    </row>
    <row r="5043" spans="1:20" hidden="1" x14ac:dyDescent="0.35">
      <c r="A5043">
        <f t="shared" si="236"/>
        <v>1030230</v>
      </c>
      <c r="B5043" s="6" t="s">
        <v>1188</v>
      </c>
      <c r="C5043" s="7" t="s">
        <v>659</v>
      </c>
      <c r="D5043" s="7" t="s">
        <v>1097</v>
      </c>
      <c r="E5043" s="7" t="s">
        <v>858</v>
      </c>
      <c r="F5043" s="7" t="s">
        <v>859</v>
      </c>
      <c r="G5043" s="7" t="s">
        <v>1081</v>
      </c>
      <c r="H5043" s="7" t="s">
        <v>1050</v>
      </c>
      <c r="I5043" s="6" t="s">
        <v>8</v>
      </c>
      <c r="J5043" s="1"/>
      <c r="K5043" s="1"/>
      <c r="L5043" s="1"/>
      <c r="M5043" s="1"/>
      <c r="N5043" s="1"/>
      <c r="O5043" s="1"/>
      <c r="P5043" s="1"/>
      <c r="Q5043" s="12">
        <v>2146</v>
      </c>
      <c r="R5043" s="29">
        <f t="shared" si="237"/>
        <v>0</v>
      </c>
      <c r="S5043" t="str">
        <f t="shared" si="238"/>
        <v>OK</v>
      </c>
      <c r="T5043" s="10">
        <f>IFERROR(VLOOKUP(A5043,[1]!Tabla1[[#All],[Material]:[venta nueva]],38,FALSE),0)</f>
        <v>0</v>
      </c>
    </row>
    <row r="5044" spans="1:20" hidden="1" x14ac:dyDescent="0.35">
      <c r="A5044">
        <f t="shared" si="236"/>
        <v>1030239</v>
      </c>
      <c r="B5044" s="6" t="s">
        <v>1188</v>
      </c>
      <c r="C5044" s="7" t="s">
        <v>659</v>
      </c>
      <c r="D5044" s="7" t="s">
        <v>1097</v>
      </c>
      <c r="E5044" s="7" t="s">
        <v>860</v>
      </c>
      <c r="F5044" s="7" t="s">
        <v>861</v>
      </c>
      <c r="G5044" s="7" t="s">
        <v>1068</v>
      </c>
      <c r="H5044" s="7" t="s">
        <v>1051</v>
      </c>
      <c r="I5044" s="6" t="s">
        <v>8</v>
      </c>
      <c r="J5044" s="1"/>
      <c r="K5044" s="1"/>
      <c r="L5044" s="1"/>
      <c r="M5044" s="1"/>
      <c r="N5044" s="1"/>
      <c r="O5044" s="1"/>
      <c r="P5044" s="1"/>
      <c r="Q5044" s="12">
        <v>22803</v>
      </c>
      <c r="R5044" s="29">
        <f t="shared" si="237"/>
        <v>0</v>
      </c>
      <c r="S5044" t="str">
        <f t="shared" si="238"/>
        <v>OK</v>
      </c>
      <c r="T5044" s="10">
        <f>IFERROR(VLOOKUP(A5044,[1]!Tabla1[[#All],[Material]:[venta nueva]],38,FALSE),0)</f>
        <v>0</v>
      </c>
    </row>
    <row r="5045" spans="1:20" hidden="1" x14ac:dyDescent="0.35">
      <c r="A5045">
        <f t="shared" si="236"/>
        <v>1030265</v>
      </c>
      <c r="B5045" s="6" t="s">
        <v>1188</v>
      </c>
      <c r="C5045" s="7" t="s">
        <v>659</v>
      </c>
      <c r="D5045" s="7" t="s">
        <v>1097</v>
      </c>
      <c r="E5045" s="7" t="s">
        <v>862</v>
      </c>
      <c r="F5045" s="7" t="s">
        <v>863</v>
      </c>
      <c r="G5045" s="7" t="s">
        <v>1090</v>
      </c>
      <c r="H5045" s="7" t="s">
        <v>1052</v>
      </c>
      <c r="I5045" s="6" t="s">
        <v>9</v>
      </c>
      <c r="J5045" s="1"/>
      <c r="K5045" s="1"/>
      <c r="L5045" s="1"/>
      <c r="M5045" s="1"/>
      <c r="N5045" s="1"/>
      <c r="O5045" s="1"/>
      <c r="P5045" s="1"/>
      <c r="Q5045" s="12">
        <v>79602</v>
      </c>
      <c r="R5045" s="29">
        <f t="shared" si="237"/>
        <v>0</v>
      </c>
      <c r="S5045" t="str">
        <f t="shared" si="238"/>
        <v>OK</v>
      </c>
      <c r="T5045" s="10">
        <f>IFERROR(VLOOKUP(A5045,[1]!Tabla1[[#All],[Material]:[venta nueva]],38,FALSE),0)</f>
        <v>0</v>
      </c>
    </row>
    <row r="5046" spans="1:20" hidden="1" x14ac:dyDescent="0.35">
      <c r="A5046">
        <f t="shared" si="236"/>
        <v>1030279</v>
      </c>
      <c r="B5046" s="6" t="s">
        <v>1188</v>
      </c>
      <c r="C5046" s="7" t="s">
        <v>659</v>
      </c>
      <c r="D5046" s="7" t="s">
        <v>1097</v>
      </c>
      <c r="E5046" s="7" t="s">
        <v>1204</v>
      </c>
      <c r="F5046" s="7" t="s">
        <v>1205</v>
      </c>
      <c r="G5046" s="7" t="s">
        <v>1093</v>
      </c>
      <c r="H5046" s="7" t="s">
        <v>1059</v>
      </c>
      <c r="I5046" s="6" t="s">
        <v>9</v>
      </c>
      <c r="J5046" s="1"/>
      <c r="K5046" s="1"/>
      <c r="L5046" s="1"/>
      <c r="M5046" s="1"/>
      <c r="N5046" s="1"/>
      <c r="O5046" s="1"/>
      <c r="P5046" s="1"/>
      <c r="Q5046" s="12">
        <v>21601</v>
      </c>
      <c r="R5046" s="29">
        <f t="shared" si="237"/>
        <v>0</v>
      </c>
      <c r="S5046" t="str">
        <f t="shared" si="238"/>
        <v>OK</v>
      </c>
      <c r="T5046" s="10">
        <f>IFERROR(VLOOKUP(A5046,[1]!Tabla1[[#All],[Material]:[venta nueva]],38,FALSE),0)</f>
        <v>0</v>
      </c>
    </row>
    <row r="5047" spans="1:20" hidden="1" x14ac:dyDescent="0.35">
      <c r="A5047">
        <f t="shared" si="236"/>
        <v>1030321</v>
      </c>
      <c r="B5047" s="6" t="s">
        <v>1188</v>
      </c>
      <c r="C5047" s="7" t="s">
        <v>659</v>
      </c>
      <c r="D5047" s="7" t="s">
        <v>1097</v>
      </c>
      <c r="E5047" s="7" t="s">
        <v>866</v>
      </c>
      <c r="F5047" s="7" t="s">
        <v>867</v>
      </c>
      <c r="G5047" s="7" t="s">
        <v>1091</v>
      </c>
      <c r="H5047" s="7" t="s">
        <v>1054</v>
      </c>
      <c r="I5047" s="6" t="s">
        <v>8</v>
      </c>
      <c r="J5047" s="1"/>
      <c r="K5047" s="1"/>
      <c r="L5047" s="1"/>
      <c r="M5047" s="1"/>
      <c r="N5047" s="1"/>
      <c r="O5047" s="1"/>
      <c r="P5047" s="1"/>
      <c r="Q5047" s="12">
        <v>6123</v>
      </c>
      <c r="R5047" s="29">
        <f t="shared" si="237"/>
        <v>0</v>
      </c>
      <c r="S5047" t="str">
        <f t="shared" si="238"/>
        <v>OK</v>
      </c>
      <c r="T5047" s="10">
        <f>IFERROR(VLOOKUP(A5047,[1]!Tabla1[[#All],[Material]:[venta nueva]],38,FALSE),0)</f>
        <v>0</v>
      </c>
    </row>
    <row r="5048" spans="1:20" hidden="1" x14ac:dyDescent="0.35">
      <c r="A5048">
        <f t="shared" si="236"/>
        <v>1030332</v>
      </c>
      <c r="B5048" s="6" t="s">
        <v>1188</v>
      </c>
      <c r="C5048" s="7" t="s">
        <v>659</v>
      </c>
      <c r="D5048" s="7" t="s">
        <v>1097</v>
      </c>
      <c r="E5048" s="7" t="s">
        <v>871</v>
      </c>
      <c r="F5048" s="7" t="s">
        <v>872</v>
      </c>
      <c r="G5048" s="7" t="s">
        <v>1068</v>
      </c>
      <c r="H5048" s="7" t="s">
        <v>994</v>
      </c>
      <c r="I5048" s="6" t="s">
        <v>9</v>
      </c>
      <c r="J5048" s="1"/>
      <c r="K5048" s="1"/>
      <c r="L5048" s="1"/>
      <c r="M5048" s="1"/>
      <c r="N5048" s="1"/>
      <c r="O5048" s="1"/>
      <c r="P5048" s="1"/>
      <c r="Q5048" s="12">
        <v>48215</v>
      </c>
      <c r="R5048" s="29">
        <f t="shared" si="237"/>
        <v>0</v>
      </c>
      <c r="S5048" t="str">
        <f t="shared" si="238"/>
        <v>OK</v>
      </c>
      <c r="T5048" s="10">
        <f>IFERROR(VLOOKUP(A5048,[1]!Tabla1[[#All],[Material]:[venta nueva]],38,FALSE),0)</f>
        <v>0</v>
      </c>
    </row>
    <row r="5049" spans="1:20" hidden="1" x14ac:dyDescent="0.35">
      <c r="A5049">
        <f t="shared" si="236"/>
        <v>1030337</v>
      </c>
      <c r="B5049" s="6" t="s">
        <v>1188</v>
      </c>
      <c r="C5049" s="7" t="s">
        <v>659</v>
      </c>
      <c r="D5049" s="7" t="s">
        <v>1097</v>
      </c>
      <c r="E5049" s="7" t="s">
        <v>873</v>
      </c>
      <c r="F5049" s="7" t="s">
        <v>874</v>
      </c>
      <c r="G5049" s="7" t="s">
        <v>1090</v>
      </c>
      <c r="H5049" s="7" t="s">
        <v>1052</v>
      </c>
      <c r="I5049" s="6" t="s">
        <v>10</v>
      </c>
      <c r="J5049" s="1"/>
      <c r="K5049" s="1"/>
      <c r="L5049" s="1"/>
      <c r="M5049" s="1"/>
      <c r="N5049" s="1"/>
      <c r="O5049" s="1"/>
      <c r="P5049" s="1"/>
      <c r="Q5049" s="12">
        <v>225775</v>
      </c>
      <c r="R5049" s="29">
        <f t="shared" si="237"/>
        <v>0</v>
      </c>
      <c r="S5049" t="str">
        <f t="shared" si="238"/>
        <v>OK</v>
      </c>
      <c r="T5049" s="10">
        <f>IFERROR(VLOOKUP(A5049,[1]!Tabla1[[#All],[Material]:[venta nueva]],38,FALSE),0)</f>
        <v>0</v>
      </c>
    </row>
    <row r="5050" spans="1:20" hidden="1" x14ac:dyDescent="0.35">
      <c r="A5050">
        <f t="shared" si="236"/>
        <v>1030355</v>
      </c>
      <c r="B5050" s="6" t="s">
        <v>1188</v>
      </c>
      <c r="C5050" s="7" t="s">
        <v>659</v>
      </c>
      <c r="D5050" s="7" t="s">
        <v>1097</v>
      </c>
      <c r="E5050" s="7" t="s">
        <v>875</v>
      </c>
      <c r="F5050" s="7" t="s">
        <v>876</v>
      </c>
      <c r="G5050" s="7" t="s">
        <v>1092</v>
      </c>
      <c r="H5050" s="7" t="s">
        <v>1055</v>
      </c>
      <c r="I5050" s="6" t="s">
        <v>9</v>
      </c>
      <c r="J5050" s="1"/>
      <c r="K5050" s="1"/>
      <c r="L5050" s="1"/>
      <c r="M5050" s="1"/>
      <c r="N5050" s="1"/>
      <c r="O5050" s="1"/>
      <c r="P5050" s="1"/>
      <c r="Q5050" s="12">
        <v>69001</v>
      </c>
      <c r="R5050" s="29">
        <f t="shared" si="237"/>
        <v>0</v>
      </c>
      <c r="S5050" t="str">
        <f t="shared" si="238"/>
        <v>OK</v>
      </c>
      <c r="T5050" s="10">
        <f>IFERROR(VLOOKUP(A5050,[1]!Tabla1[[#All],[Material]:[venta nueva]],38,FALSE),0)</f>
        <v>0</v>
      </c>
    </row>
    <row r="5051" spans="1:20" hidden="1" x14ac:dyDescent="0.35">
      <c r="A5051">
        <f t="shared" si="236"/>
        <v>1030360</v>
      </c>
      <c r="B5051" s="6" t="s">
        <v>1188</v>
      </c>
      <c r="C5051" s="7" t="s">
        <v>659</v>
      </c>
      <c r="D5051" s="7" t="s">
        <v>1097</v>
      </c>
      <c r="E5051" s="7" t="s">
        <v>877</v>
      </c>
      <c r="F5051" s="7" t="s">
        <v>878</v>
      </c>
      <c r="G5051" s="7" t="s">
        <v>1091</v>
      </c>
      <c r="H5051" s="7" t="s">
        <v>1054</v>
      </c>
      <c r="I5051" s="6" t="s">
        <v>8</v>
      </c>
      <c r="J5051" s="1"/>
      <c r="K5051" s="1"/>
      <c r="L5051" s="1"/>
      <c r="M5051" s="1"/>
      <c r="N5051" s="1"/>
      <c r="O5051" s="1"/>
      <c r="P5051" s="1"/>
      <c r="Q5051" s="12">
        <v>5522</v>
      </c>
      <c r="R5051" s="29">
        <f t="shared" si="237"/>
        <v>0</v>
      </c>
      <c r="S5051" t="str">
        <f t="shared" si="238"/>
        <v>OK</v>
      </c>
      <c r="T5051" s="10">
        <f>IFERROR(VLOOKUP(A5051,[1]!Tabla1[[#All],[Material]:[venta nueva]],38,FALSE),0)</f>
        <v>0</v>
      </c>
    </row>
    <row r="5052" spans="1:20" hidden="1" x14ac:dyDescent="0.35">
      <c r="A5052">
        <f t="shared" si="236"/>
        <v>1030366</v>
      </c>
      <c r="B5052" s="6" t="s">
        <v>1188</v>
      </c>
      <c r="C5052" s="7" t="s">
        <v>659</v>
      </c>
      <c r="D5052" s="7" t="s">
        <v>1097</v>
      </c>
      <c r="E5052" s="7" t="s">
        <v>879</v>
      </c>
      <c r="F5052" s="7" t="s">
        <v>880</v>
      </c>
      <c r="G5052" s="7" t="s">
        <v>1091</v>
      </c>
      <c r="H5052" s="7" t="s">
        <v>1054</v>
      </c>
      <c r="I5052" s="6" t="s">
        <v>8</v>
      </c>
      <c r="J5052" s="1"/>
      <c r="K5052" s="1"/>
      <c r="L5052" s="1"/>
      <c r="M5052" s="1"/>
      <c r="N5052" s="1"/>
      <c r="O5052" s="1"/>
      <c r="P5052" s="1"/>
      <c r="Q5052" s="12">
        <v>2520</v>
      </c>
      <c r="R5052" s="29">
        <f t="shared" si="237"/>
        <v>0</v>
      </c>
      <c r="S5052" t="str">
        <f t="shared" si="238"/>
        <v>OK</v>
      </c>
      <c r="T5052" s="10">
        <f>IFERROR(VLOOKUP(A5052,[1]!Tabla1[[#All],[Material]:[venta nueva]],38,FALSE),0)</f>
        <v>0</v>
      </c>
    </row>
    <row r="5053" spans="1:20" hidden="1" x14ac:dyDescent="0.35">
      <c r="A5053">
        <f t="shared" si="236"/>
        <v>1030370</v>
      </c>
      <c r="B5053" s="6" t="s">
        <v>1188</v>
      </c>
      <c r="C5053" s="7" t="s">
        <v>659</v>
      </c>
      <c r="D5053" s="7" t="s">
        <v>1097</v>
      </c>
      <c r="E5053" s="7" t="s">
        <v>881</v>
      </c>
      <c r="F5053" s="7" t="s">
        <v>882</v>
      </c>
      <c r="G5053" s="7" t="s">
        <v>1081</v>
      </c>
      <c r="H5053" s="7" t="s">
        <v>1056</v>
      </c>
      <c r="I5053" s="6" t="s">
        <v>8</v>
      </c>
      <c r="J5053" s="1"/>
      <c r="K5053" s="1"/>
      <c r="L5053" s="1"/>
      <c r="M5053" s="1"/>
      <c r="N5053" s="1"/>
      <c r="O5053" s="1"/>
      <c r="P5053" s="1"/>
      <c r="Q5053" s="12">
        <v>7154</v>
      </c>
      <c r="R5053" s="29">
        <f t="shared" si="237"/>
        <v>0</v>
      </c>
      <c r="S5053" t="str">
        <f t="shared" si="238"/>
        <v>OK</v>
      </c>
      <c r="T5053" s="10">
        <f>IFERROR(VLOOKUP(A5053,[1]!Tabla1[[#All],[Material]:[venta nueva]],38,FALSE),0)</f>
        <v>0</v>
      </c>
    </row>
    <row r="5054" spans="1:20" hidden="1" x14ac:dyDescent="0.35">
      <c r="A5054">
        <f t="shared" si="236"/>
        <v>1030376</v>
      </c>
      <c r="B5054" s="6" t="s">
        <v>1188</v>
      </c>
      <c r="C5054" s="7" t="s">
        <v>659</v>
      </c>
      <c r="D5054" s="7" t="s">
        <v>1097</v>
      </c>
      <c r="E5054" s="7" t="s">
        <v>883</v>
      </c>
      <c r="F5054" s="7" t="s">
        <v>884</v>
      </c>
      <c r="G5054" s="7" t="s">
        <v>1091</v>
      </c>
      <c r="H5054" s="7" t="s">
        <v>1054</v>
      </c>
      <c r="I5054" s="6" t="s">
        <v>8</v>
      </c>
      <c r="J5054" s="1"/>
      <c r="K5054" s="1"/>
      <c r="L5054" s="1"/>
      <c r="M5054" s="1"/>
      <c r="N5054" s="1"/>
      <c r="O5054" s="1"/>
      <c r="P5054" s="1"/>
      <c r="Q5054" s="12">
        <v>3239</v>
      </c>
      <c r="R5054" s="29">
        <f t="shared" si="237"/>
        <v>0</v>
      </c>
      <c r="S5054" t="str">
        <f t="shared" si="238"/>
        <v>OK</v>
      </c>
      <c r="T5054" s="10">
        <f>IFERROR(VLOOKUP(A5054,[1]!Tabla1[[#All],[Material]:[venta nueva]],38,FALSE),0)</f>
        <v>0</v>
      </c>
    </row>
    <row r="5055" spans="1:20" hidden="1" x14ac:dyDescent="0.35">
      <c r="A5055">
        <f t="shared" si="236"/>
        <v>1030379</v>
      </c>
      <c r="B5055" s="6" t="s">
        <v>1188</v>
      </c>
      <c r="C5055" s="7" t="s">
        <v>659</v>
      </c>
      <c r="D5055" s="7" t="s">
        <v>1097</v>
      </c>
      <c r="E5055" s="7" t="s">
        <v>887</v>
      </c>
      <c r="F5055" s="7" t="s">
        <v>888</v>
      </c>
      <c r="G5055" s="7" t="s">
        <v>1090</v>
      </c>
      <c r="H5055" s="7" t="s">
        <v>1052</v>
      </c>
      <c r="I5055" s="6" t="s">
        <v>8</v>
      </c>
      <c r="J5055" s="1"/>
      <c r="K5055" s="1"/>
      <c r="L5055" s="1"/>
      <c r="M5055" s="1"/>
      <c r="N5055" s="1"/>
      <c r="O5055" s="1"/>
      <c r="P5055" s="1"/>
      <c r="Q5055" s="12">
        <v>613972</v>
      </c>
      <c r="R5055" s="29">
        <f t="shared" si="237"/>
        <v>0</v>
      </c>
      <c r="S5055" t="str">
        <f t="shared" si="238"/>
        <v>OK</v>
      </c>
      <c r="T5055" s="10">
        <f>IFERROR(VLOOKUP(A5055,[1]!Tabla1[[#All],[Material]:[venta nueva]],38,FALSE),0)</f>
        <v>0</v>
      </c>
    </row>
    <row r="5056" spans="1:20" hidden="1" x14ac:dyDescent="0.35">
      <c r="A5056">
        <f t="shared" si="236"/>
        <v>1030388</v>
      </c>
      <c r="B5056" s="6" t="s">
        <v>1188</v>
      </c>
      <c r="C5056" s="7" t="s">
        <v>659</v>
      </c>
      <c r="D5056" s="7" t="s">
        <v>1097</v>
      </c>
      <c r="E5056" s="7" t="s">
        <v>889</v>
      </c>
      <c r="F5056" s="7" t="s">
        <v>890</v>
      </c>
      <c r="G5056" s="7" t="s">
        <v>1072</v>
      </c>
      <c r="H5056" s="7" t="s">
        <v>993</v>
      </c>
      <c r="I5056" s="6" t="s">
        <v>14</v>
      </c>
      <c r="J5056" s="1"/>
      <c r="K5056" s="1"/>
      <c r="L5056" s="1"/>
      <c r="M5056" s="1"/>
      <c r="N5056" s="1"/>
      <c r="O5056" s="1"/>
      <c r="P5056" s="1"/>
      <c r="Q5056" s="12">
        <v>29280</v>
      </c>
      <c r="R5056" s="29">
        <f t="shared" si="237"/>
        <v>0</v>
      </c>
      <c r="S5056" t="str">
        <f t="shared" si="238"/>
        <v>OK</v>
      </c>
      <c r="T5056" s="10">
        <f>IFERROR(VLOOKUP(A5056,[1]!Tabla1[[#All],[Material]:[venta nueva]],38,FALSE),0)</f>
        <v>0</v>
      </c>
    </row>
    <row r="5057" spans="1:20" hidden="1" x14ac:dyDescent="0.35">
      <c r="A5057">
        <f t="shared" si="236"/>
        <v>1030419</v>
      </c>
      <c r="B5057" s="6" t="s">
        <v>1188</v>
      </c>
      <c r="C5057" s="7" t="s">
        <v>659</v>
      </c>
      <c r="D5057" s="7" t="s">
        <v>1097</v>
      </c>
      <c r="E5057" s="7" t="s">
        <v>895</v>
      </c>
      <c r="F5057" s="7" t="s">
        <v>896</v>
      </c>
      <c r="G5057" s="7" t="s">
        <v>1065</v>
      </c>
      <c r="H5057" s="7" t="s">
        <v>1057</v>
      </c>
      <c r="I5057" s="6" t="s">
        <v>14</v>
      </c>
      <c r="J5057" s="1"/>
      <c r="K5057" s="1"/>
      <c r="L5057" s="1"/>
      <c r="M5057" s="1"/>
      <c r="N5057" s="1"/>
      <c r="O5057" s="1"/>
      <c r="P5057" s="1"/>
      <c r="Q5057" s="12">
        <v>12244</v>
      </c>
      <c r="R5057" s="29">
        <f t="shared" si="237"/>
        <v>0</v>
      </c>
      <c r="S5057" t="str">
        <f t="shared" si="238"/>
        <v>OK</v>
      </c>
      <c r="T5057" s="10">
        <f>IFERROR(VLOOKUP(A5057,[1]!Tabla1[[#All],[Material]:[venta nueva]],38,FALSE),0)</f>
        <v>0</v>
      </c>
    </row>
    <row r="5058" spans="1:20" hidden="1" x14ac:dyDescent="0.35">
      <c r="A5058">
        <f t="shared" si="236"/>
        <v>1030424</v>
      </c>
      <c r="B5058" s="6" t="s">
        <v>1188</v>
      </c>
      <c r="C5058" s="7" t="s">
        <v>659</v>
      </c>
      <c r="D5058" s="7" t="s">
        <v>1097</v>
      </c>
      <c r="E5058" s="7" t="s">
        <v>897</v>
      </c>
      <c r="F5058" s="7" t="s">
        <v>898</v>
      </c>
      <c r="G5058" s="7" t="s">
        <v>1090</v>
      </c>
      <c r="H5058" s="7" t="s">
        <v>1058</v>
      </c>
      <c r="I5058" s="6" t="s">
        <v>8</v>
      </c>
      <c r="J5058" s="1"/>
      <c r="K5058" s="1"/>
      <c r="L5058" s="1"/>
      <c r="M5058" s="1"/>
      <c r="N5058" s="1"/>
      <c r="O5058" s="1"/>
      <c r="P5058" s="1"/>
      <c r="Q5058" s="12">
        <v>71998</v>
      </c>
      <c r="R5058" s="29">
        <f t="shared" si="237"/>
        <v>0</v>
      </c>
      <c r="S5058" t="str">
        <f t="shared" si="238"/>
        <v>OK</v>
      </c>
      <c r="T5058" s="10">
        <f>IFERROR(VLOOKUP(A5058,[1]!Tabla1[[#All],[Material]:[venta nueva]],38,FALSE),0)</f>
        <v>0</v>
      </c>
    </row>
    <row r="5059" spans="1:20" hidden="1" x14ac:dyDescent="0.35">
      <c r="A5059">
        <f t="shared" si="236"/>
        <v>1030452</v>
      </c>
      <c r="B5059" s="6" t="s">
        <v>1188</v>
      </c>
      <c r="C5059" s="7" t="s">
        <v>659</v>
      </c>
      <c r="D5059" s="7" t="s">
        <v>1097</v>
      </c>
      <c r="E5059" s="7" t="s">
        <v>899</v>
      </c>
      <c r="F5059" s="7" t="s">
        <v>900</v>
      </c>
      <c r="G5059" s="7" t="s">
        <v>1090</v>
      </c>
      <c r="H5059" s="7" t="s">
        <v>1052</v>
      </c>
      <c r="I5059" s="6" t="s">
        <v>8</v>
      </c>
      <c r="J5059" s="1"/>
      <c r="K5059" s="1"/>
      <c r="L5059" s="1"/>
      <c r="M5059" s="1"/>
      <c r="N5059" s="1"/>
      <c r="O5059" s="1"/>
      <c r="P5059" s="1"/>
      <c r="Q5059" s="12">
        <v>9835</v>
      </c>
      <c r="R5059" s="29">
        <f t="shared" si="237"/>
        <v>0</v>
      </c>
      <c r="S5059" t="str">
        <f t="shared" si="238"/>
        <v>OK</v>
      </c>
      <c r="T5059" s="10">
        <f>IFERROR(VLOOKUP(A5059,[1]!Tabla1[[#All],[Material]:[venta nueva]],38,FALSE),0)</f>
        <v>0</v>
      </c>
    </row>
    <row r="5060" spans="1:20" hidden="1" x14ac:dyDescent="0.35">
      <c r="A5060">
        <f t="shared" si="236"/>
        <v>1030461</v>
      </c>
      <c r="B5060" s="6" t="s">
        <v>1188</v>
      </c>
      <c r="C5060" s="7" t="s">
        <v>659</v>
      </c>
      <c r="D5060" s="7" t="s">
        <v>1097</v>
      </c>
      <c r="E5060" s="7" t="s">
        <v>901</v>
      </c>
      <c r="F5060" s="7" t="s">
        <v>902</v>
      </c>
      <c r="G5060" s="7" t="s">
        <v>1090</v>
      </c>
      <c r="H5060" s="7" t="s">
        <v>1052</v>
      </c>
      <c r="I5060" s="6" t="s">
        <v>8</v>
      </c>
      <c r="J5060" s="1"/>
      <c r="K5060" s="1"/>
      <c r="L5060" s="1"/>
      <c r="M5060" s="1"/>
      <c r="N5060" s="1"/>
      <c r="O5060" s="1"/>
      <c r="P5060" s="1"/>
      <c r="Q5060" s="12">
        <v>7200</v>
      </c>
      <c r="R5060" s="29">
        <f t="shared" si="237"/>
        <v>0</v>
      </c>
      <c r="S5060" t="str">
        <f t="shared" si="238"/>
        <v>OK</v>
      </c>
      <c r="T5060" s="10">
        <f>IFERROR(VLOOKUP(A5060,[1]!Tabla1[[#All],[Material]:[venta nueva]],38,FALSE),0)</f>
        <v>0</v>
      </c>
    </row>
    <row r="5061" spans="1:20" hidden="1" x14ac:dyDescent="0.35">
      <c r="A5061">
        <f t="shared" si="236"/>
        <v>1030498</v>
      </c>
      <c r="B5061" s="6" t="s">
        <v>1188</v>
      </c>
      <c r="C5061" s="7" t="s">
        <v>659</v>
      </c>
      <c r="D5061" s="7" t="s">
        <v>1097</v>
      </c>
      <c r="E5061" s="7" t="s">
        <v>905</v>
      </c>
      <c r="F5061" s="7" t="s">
        <v>906</v>
      </c>
      <c r="G5061" s="7" t="s">
        <v>1065</v>
      </c>
      <c r="H5061" s="7" t="s">
        <v>981</v>
      </c>
      <c r="I5061" s="6" t="s">
        <v>9</v>
      </c>
      <c r="J5061" s="1"/>
      <c r="K5061" s="1"/>
      <c r="L5061" s="1"/>
      <c r="M5061" s="1"/>
      <c r="N5061" s="1"/>
      <c r="O5061" s="1"/>
      <c r="P5061" s="1"/>
      <c r="Q5061" s="12">
        <v>10823</v>
      </c>
      <c r="R5061" s="29">
        <f t="shared" si="237"/>
        <v>0</v>
      </c>
      <c r="S5061" t="str">
        <f t="shared" si="238"/>
        <v>OK</v>
      </c>
      <c r="T5061" s="10">
        <f>IFERROR(VLOOKUP(A5061,[1]!Tabla1[[#All],[Material]:[venta nueva]],38,FALSE),0)</f>
        <v>0</v>
      </c>
    </row>
    <row r="5062" spans="1:20" hidden="1" x14ac:dyDescent="0.35">
      <c r="A5062">
        <f t="shared" ref="A5062:A5125" si="239">+E5062*1</f>
        <v>1030506</v>
      </c>
      <c r="B5062" s="6" t="s">
        <v>1188</v>
      </c>
      <c r="C5062" s="7" t="s">
        <v>659</v>
      </c>
      <c r="D5062" s="7" t="s">
        <v>1097</v>
      </c>
      <c r="E5062" s="7" t="s">
        <v>909</v>
      </c>
      <c r="F5062" s="7" t="s">
        <v>910</v>
      </c>
      <c r="G5062" s="7" t="s">
        <v>1090</v>
      </c>
      <c r="H5062" s="7" t="s">
        <v>1052</v>
      </c>
      <c r="I5062" s="6" t="s">
        <v>14</v>
      </c>
      <c r="J5062" s="1"/>
      <c r="K5062" s="1"/>
      <c r="L5062" s="1"/>
      <c r="M5062" s="1"/>
      <c r="N5062" s="1"/>
      <c r="O5062" s="1"/>
      <c r="P5062" s="1"/>
      <c r="Q5062" s="12">
        <v>23999</v>
      </c>
      <c r="R5062" s="29">
        <f t="shared" si="237"/>
        <v>0</v>
      </c>
      <c r="S5062" t="str">
        <f t="shared" si="238"/>
        <v>OK</v>
      </c>
      <c r="T5062" s="10">
        <f>IFERROR(VLOOKUP(A5062,[1]!Tabla1[[#All],[Material]:[venta nueva]],38,FALSE),0)</f>
        <v>0</v>
      </c>
    </row>
    <row r="5063" spans="1:20" hidden="1" x14ac:dyDescent="0.35">
      <c r="A5063">
        <f t="shared" si="239"/>
        <v>1030525</v>
      </c>
      <c r="B5063" s="6" t="s">
        <v>1188</v>
      </c>
      <c r="C5063" s="7" t="s">
        <v>659</v>
      </c>
      <c r="D5063" s="7" t="s">
        <v>1097</v>
      </c>
      <c r="E5063" s="7" t="s">
        <v>911</v>
      </c>
      <c r="F5063" s="7" t="s">
        <v>912</v>
      </c>
      <c r="G5063" s="7" t="s">
        <v>1068</v>
      </c>
      <c r="H5063" s="7" t="s">
        <v>994</v>
      </c>
      <c r="I5063" s="6" t="s">
        <v>14</v>
      </c>
      <c r="J5063" s="1"/>
      <c r="K5063" s="1"/>
      <c r="L5063" s="1"/>
      <c r="M5063" s="1"/>
      <c r="N5063" s="1"/>
      <c r="O5063" s="1"/>
      <c r="P5063" s="1"/>
      <c r="Q5063" s="12">
        <v>27901</v>
      </c>
      <c r="R5063" s="29">
        <f t="shared" si="237"/>
        <v>0</v>
      </c>
      <c r="S5063" t="str">
        <f t="shared" si="238"/>
        <v>OK</v>
      </c>
      <c r="T5063" s="10">
        <f>IFERROR(VLOOKUP(A5063,[1]!Tabla1[[#All],[Material]:[venta nueva]],38,FALSE),0)</f>
        <v>0</v>
      </c>
    </row>
    <row r="5064" spans="1:20" hidden="1" x14ac:dyDescent="0.35">
      <c r="A5064">
        <f t="shared" si="239"/>
        <v>1030535</v>
      </c>
      <c r="B5064" s="6" t="s">
        <v>1188</v>
      </c>
      <c r="C5064" s="7" t="s">
        <v>659</v>
      </c>
      <c r="D5064" s="7" t="s">
        <v>1097</v>
      </c>
      <c r="E5064" s="7" t="s">
        <v>913</v>
      </c>
      <c r="F5064" s="7" t="s">
        <v>914</v>
      </c>
      <c r="G5064" s="7" t="s">
        <v>1089</v>
      </c>
      <c r="H5064" s="7" t="s">
        <v>1049</v>
      </c>
      <c r="I5064" s="6" t="s">
        <v>12</v>
      </c>
      <c r="J5064" s="1"/>
      <c r="K5064" s="1"/>
      <c r="L5064" s="1"/>
      <c r="M5064" s="1"/>
      <c r="N5064" s="1"/>
      <c r="O5064" s="1"/>
      <c r="P5064" s="1"/>
      <c r="Q5064" s="12">
        <v>66001</v>
      </c>
      <c r="R5064" s="29">
        <f t="shared" ref="R5064:R5127" si="240">+O5064-P5064</f>
        <v>0</v>
      </c>
      <c r="S5064" t="str">
        <f t="shared" ref="S5064:S5127" si="241">IF(R5064&gt;0,"Sobre ingreso",IF(R5064&lt;0,"Pendiente de ingreso","OK"))</f>
        <v>OK</v>
      </c>
      <c r="T5064" s="10">
        <f>IFERROR(VLOOKUP(A5064,[1]!Tabla1[[#All],[Material]:[venta nueva]],38,FALSE),0)</f>
        <v>0</v>
      </c>
    </row>
    <row r="5065" spans="1:20" hidden="1" x14ac:dyDescent="0.35">
      <c r="A5065">
        <f t="shared" si="239"/>
        <v>1030542</v>
      </c>
      <c r="B5065" s="6" t="s">
        <v>1188</v>
      </c>
      <c r="C5065" s="7" t="s">
        <v>659</v>
      </c>
      <c r="D5065" s="7" t="s">
        <v>1097</v>
      </c>
      <c r="E5065" s="7" t="s">
        <v>915</v>
      </c>
      <c r="F5065" s="7" t="s">
        <v>916</v>
      </c>
      <c r="G5065" s="7" t="s">
        <v>1090</v>
      </c>
      <c r="H5065" s="7" t="s">
        <v>1052</v>
      </c>
      <c r="I5065" s="6" t="s">
        <v>12</v>
      </c>
      <c r="J5065" s="1"/>
      <c r="K5065" s="1"/>
      <c r="L5065" s="1"/>
      <c r="M5065" s="1"/>
      <c r="N5065" s="1"/>
      <c r="O5065" s="1"/>
      <c r="P5065" s="1"/>
      <c r="Q5065" s="12">
        <v>22002</v>
      </c>
      <c r="R5065" s="29">
        <f t="shared" si="240"/>
        <v>0</v>
      </c>
      <c r="S5065" t="str">
        <f t="shared" si="241"/>
        <v>OK</v>
      </c>
      <c r="T5065" s="10">
        <f>IFERROR(VLOOKUP(A5065,[1]!Tabla1[[#All],[Material]:[venta nueva]],38,FALSE),0)</f>
        <v>0</v>
      </c>
    </row>
    <row r="5066" spans="1:20" hidden="1" x14ac:dyDescent="0.35">
      <c r="A5066">
        <f t="shared" si="239"/>
        <v>1030545</v>
      </c>
      <c r="B5066" s="6" t="s">
        <v>1188</v>
      </c>
      <c r="C5066" s="7" t="s">
        <v>659</v>
      </c>
      <c r="D5066" s="7" t="s">
        <v>1097</v>
      </c>
      <c r="E5066" s="7" t="s">
        <v>917</v>
      </c>
      <c r="F5066" s="7" t="s">
        <v>918</v>
      </c>
      <c r="G5066" s="7" t="s">
        <v>1093</v>
      </c>
      <c r="H5066" s="7" t="s">
        <v>1059</v>
      </c>
      <c r="I5066" s="6" t="s">
        <v>9</v>
      </c>
      <c r="J5066" s="1"/>
      <c r="K5066" s="1"/>
      <c r="L5066" s="1"/>
      <c r="M5066" s="1"/>
      <c r="N5066" s="1"/>
      <c r="O5066" s="1"/>
      <c r="P5066" s="1"/>
      <c r="Q5066" s="12">
        <v>11250</v>
      </c>
      <c r="R5066" s="29">
        <f t="shared" si="240"/>
        <v>0</v>
      </c>
      <c r="S5066" t="str">
        <f t="shared" si="241"/>
        <v>OK</v>
      </c>
      <c r="T5066" s="10">
        <f>IFERROR(VLOOKUP(A5066,[1]!Tabla1[[#All],[Material]:[venta nueva]],38,FALSE),0)</f>
        <v>0</v>
      </c>
    </row>
    <row r="5067" spans="1:20" hidden="1" x14ac:dyDescent="0.35">
      <c r="A5067">
        <f t="shared" si="239"/>
        <v>1030555</v>
      </c>
      <c r="B5067" s="6" t="s">
        <v>1188</v>
      </c>
      <c r="C5067" s="7" t="s">
        <v>659</v>
      </c>
      <c r="D5067" s="7" t="s">
        <v>1097</v>
      </c>
      <c r="E5067" s="7" t="s">
        <v>919</v>
      </c>
      <c r="F5067" s="7" t="s">
        <v>920</v>
      </c>
      <c r="G5067" s="7" t="s">
        <v>1065</v>
      </c>
      <c r="H5067" s="7" t="s">
        <v>989</v>
      </c>
      <c r="I5067" s="6" t="s">
        <v>8</v>
      </c>
      <c r="J5067" s="1"/>
      <c r="K5067" s="1"/>
      <c r="L5067" s="1"/>
      <c r="M5067" s="1"/>
      <c r="N5067" s="1"/>
      <c r="O5067" s="1"/>
      <c r="P5067" s="1"/>
      <c r="Q5067" s="12">
        <v>11365</v>
      </c>
      <c r="R5067" s="29">
        <f t="shared" si="240"/>
        <v>0</v>
      </c>
      <c r="S5067" t="str">
        <f t="shared" si="241"/>
        <v>OK</v>
      </c>
      <c r="T5067" s="10">
        <f>IFERROR(VLOOKUP(A5067,[1]!Tabla1[[#All],[Material]:[venta nueva]],38,FALSE),0)</f>
        <v>0</v>
      </c>
    </row>
    <row r="5068" spans="1:20" hidden="1" x14ac:dyDescent="0.35">
      <c r="A5068">
        <f t="shared" si="239"/>
        <v>1030566</v>
      </c>
      <c r="B5068" s="6" t="s">
        <v>1188</v>
      </c>
      <c r="C5068" s="7" t="s">
        <v>659</v>
      </c>
      <c r="D5068" s="7" t="s">
        <v>1097</v>
      </c>
      <c r="E5068" s="7" t="s">
        <v>921</v>
      </c>
      <c r="F5068" s="7" t="s">
        <v>922</v>
      </c>
      <c r="G5068" s="7" t="s">
        <v>1068</v>
      </c>
      <c r="H5068" s="7" t="s">
        <v>1051</v>
      </c>
      <c r="I5068" s="6" t="s">
        <v>14</v>
      </c>
      <c r="J5068" s="1"/>
      <c r="K5068" s="1"/>
      <c r="L5068" s="1"/>
      <c r="M5068" s="1"/>
      <c r="N5068" s="1"/>
      <c r="O5068" s="1"/>
      <c r="P5068" s="1"/>
      <c r="Q5068" s="12">
        <v>17131</v>
      </c>
      <c r="R5068" s="29">
        <f t="shared" si="240"/>
        <v>0</v>
      </c>
      <c r="S5068" t="str">
        <f t="shared" si="241"/>
        <v>OK</v>
      </c>
      <c r="T5068" s="10">
        <f>IFERROR(VLOOKUP(A5068,[1]!Tabla1[[#All],[Material]:[venta nueva]],38,FALSE),0)</f>
        <v>0</v>
      </c>
    </row>
    <row r="5069" spans="1:20" hidden="1" x14ac:dyDescent="0.35">
      <c r="A5069">
        <f t="shared" si="239"/>
        <v>1030658</v>
      </c>
      <c r="B5069" s="6" t="s">
        <v>1188</v>
      </c>
      <c r="C5069" s="7" t="s">
        <v>659</v>
      </c>
      <c r="D5069" s="7" t="s">
        <v>1097</v>
      </c>
      <c r="E5069" s="7" t="s">
        <v>925</v>
      </c>
      <c r="F5069" s="7" t="s">
        <v>926</v>
      </c>
      <c r="G5069" s="7" t="s">
        <v>1093</v>
      </c>
      <c r="H5069" s="7" t="s">
        <v>1059</v>
      </c>
      <c r="I5069" s="6" t="s">
        <v>10</v>
      </c>
      <c r="J5069" s="1"/>
      <c r="K5069" s="1"/>
      <c r="L5069" s="1"/>
      <c r="M5069" s="1"/>
      <c r="N5069" s="1"/>
      <c r="O5069" s="1"/>
      <c r="P5069" s="1"/>
      <c r="Q5069" s="12">
        <v>315157</v>
      </c>
      <c r="R5069" s="29">
        <f t="shared" si="240"/>
        <v>0</v>
      </c>
      <c r="S5069" t="str">
        <f t="shared" si="241"/>
        <v>OK</v>
      </c>
      <c r="T5069" s="10">
        <f>IFERROR(VLOOKUP(A5069,[1]!Tabla1[[#All],[Material]:[venta nueva]],38,FALSE),0)</f>
        <v>0</v>
      </c>
    </row>
    <row r="5070" spans="1:20" hidden="1" x14ac:dyDescent="0.35">
      <c r="A5070">
        <f t="shared" si="239"/>
        <v>1030670</v>
      </c>
      <c r="B5070" s="6" t="s">
        <v>1188</v>
      </c>
      <c r="C5070" s="7" t="s">
        <v>659</v>
      </c>
      <c r="D5070" s="7" t="s">
        <v>1097</v>
      </c>
      <c r="E5070" s="7" t="s">
        <v>927</v>
      </c>
      <c r="F5070" s="7" t="s">
        <v>928</v>
      </c>
      <c r="G5070" s="7" t="s">
        <v>1090</v>
      </c>
      <c r="H5070" s="7" t="s">
        <v>1052</v>
      </c>
      <c r="I5070" s="6" t="s">
        <v>9</v>
      </c>
      <c r="J5070" s="1"/>
      <c r="K5070" s="1"/>
      <c r="L5070" s="1"/>
      <c r="M5070" s="1"/>
      <c r="N5070" s="1"/>
      <c r="O5070" s="1"/>
      <c r="P5070" s="1"/>
      <c r="Q5070" s="12">
        <v>4503</v>
      </c>
      <c r="R5070" s="29">
        <f t="shared" si="240"/>
        <v>0</v>
      </c>
      <c r="S5070" t="str">
        <f t="shared" si="241"/>
        <v>OK</v>
      </c>
      <c r="T5070" s="10">
        <f>IFERROR(VLOOKUP(A5070,[1]!Tabla1[[#All],[Material]:[venta nueva]],38,FALSE),0)</f>
        <v>0</v>
      </c>
    </row>
    <row r="5071" spans="1:20" hidden="1" x14ac:dyDescent="0.35">
      <c r="A5071">
        <f t="shared" si="239"/>
        <v>1030683</v>
      </c>
      <c r="B5071" s="6" t="s">
        <v>1188</v>
      </c>
      <c r="C5071" s="7" t="s">
        <v>659</v>
      </c>
      <c r="D5071" s="7" t="s">
        <v>1097</v>
      </c>
      <c r="E5071" s="7" t="s">
        <v>931</v>
      </c>
      <c r="F5071" s="7" t="s">
        <v>857</v>
      </c>
      <c r="G5071" s="7" t="s">
        <v>1089</v>
      </c>
      <c r="H5071" s="7" t="s">
        <v>1049</v>
      </c>
      <c r="I5071" s="6" t="s">
        <v>14</v>
      </c>
      <c r="J5071" s="1"/>
      <c r="K5071" s="1"/>
      <c r="L5071" s="1"/>
      <c r="M5071" s="1"/>
      <c r="N5071" s="1"/>
      <c r="O5071" s="1"/>
      <c r="P5071" s="1"/>
      <c r="Q5071" s="12">
        <v>246274</v>
      </c>
      <c r="R5071" s="29">
        <f t="shared" si="240"/>
        <v>0</v>
      </c>
      <c r="S5071" t="str">
        <f t="shared" si="241"/>
        <v>OK</v>
      </c>
      <c r="T5071" s="10">
        <f>IFERROR(VLOOKUP(A5071,[1]!Tabla1[[#All],[Material]:[venta nueva]],38,FALSE),0)</f>
        <v>0</v>
      </c>
    </row>
    <row r="5072" spans="1:20" hidden="1" x14ac:dyDescent="0.35">
      <c r="A5072">
        <f t="shared" si="239"/>
        <v>1030684</v>
      </c>
      <c r="B5072" s="6" t="s">
        <v>1188</v>
      </c>
      <c r="C5072" s="7" t="s">
        <v>659</v>
      </c>
      <c r="D5072" s="7" t="s">
        <v>1097</v>
      </c>
      <c r="E5072" s="7" t="s">
        <v>932</v>
      </c>
      <c r="F5072" s="7" t="s">
        <v>933</v>
      </c>
      <c r="G5072" s="7" t="s">
        <v>1072</v>
      </c>
      <c r="H5072" s="7" t="s">
        <v>993</v>
      </c>
      <c r="I5072" s="6" t="s">
        <v>14</v>
      </c>
      <c r="J5072" s="1"/>
      <c r="K5072" s="1"/>
      <c r="L5072" s="1"/>
      <c r="M5072" s="1"/>
      <c r="N5072" s="1"/>
      <c r="O5072" s="1"/>
      <c r="P5072" s="1"/>
      <c r="Q5072" s="12">
        <v>25149</v>
      </c>
      <c r="R5072" s="29">
        <f t="shared" si="240"/>
        <v>0</v>
      </c>
      <c r="S5072" t="str">
        <f t="shared" si="241"/>
        <v>OK</v>
      </c>
      <c r="T5072" s="10">
        <f>IFERROR(VLOOKUP(A5072,[1]!Tabla1[[#All],[Material]:[venta nueva]],38,FALSE),0)</f>
        <v>0</v>
      </c>
    </row>
    <row r="5073" spans="1:20" hidden="1" x14ac:dyDescent="0.35">
      <c r="A5073">
        <f t="shared" si="239"/>
        <v>1030685</v>
      </c>
      <c r="B5073" s="6" t="s">
        <v>1188</v>
      </c>
      <c r="C5073" s="7" t="s">
        <v>659</v>
      </c>
      <c r="D5073" s="7" t="s">
        <v>1097</v>
      </c>
      <c r="E5073" s="7" t="s">
        <v>934</v>
      </c>
      <c r="F5073" s="7" t="s">
        <v>935</v>
      </c>
      <c r="G5073" s="7" t="s">
        <v>1068</v>
      </c>
      <c r="H5073" s="7" t="s">
        <v>1051</v>
      </c>
      <c r="I5073" s="6" t="s">
        <v>14</v>
      </c>
      <c r="J5073" s="1"/>
      <c r="K5073" s="1"/>
      <c r="L5073" s="1"/>
      <c r="M5073" s="1"/>
      <c r="N5073" s="1"/>
      <c r="O5073" s="1"/>
      <c r="P5073" s="1"/>
      <c r="Q5073" s="12">
        <v>135943</v>
      </c>
      <c r="R5073" s="29">
        <f t="shared" si="240"/>
        <v>0</v>
      </c>
      <c r="S5073" t="str">
        <f t="shared" si="241"/>
        <v>OK</v>
      </c>
      <c r="T5073" s="10">
        <f>IFERROR(VLOOKUP(A5073,[1]!Tabla1[[#All],[Material]:[venta nueva]],38,FALSE),0)</f>
        <v>0</v>
      </c>
    </row>
    <row r="5074" spans="1:20" hidden="1" x14ac:dyDescent="0.35">
      <c r="A5074">
        <f t="shared" si="239"/>
        <v>1030686</v>
      </c>
      <c r="B5074" s="6" t="s">
        <v>1188</v>
      </c>
      <c r="C5074" s="7" t="s">
        <v>659</v>
      </c>
      <c r="D5074" s="7" t="s">
        <v>1097</v>
      </c>
      <c r="E5074" s="7" t="s">
        <v>936</v>
      </c>
      <c r="F5074" s="7" t="s">
        <v>937</v>
      </c>
      <c r="G5074" s="7" t="s">
        <v>1065</v>
      </c>
      <c r="H5074" s="7" t="s">
        <v>1053</v>
      </c>
      <c r="I5074" s="6" t="s">
        <v>14</v>
      </c>
      <c r="J5074" s="1"/>
      <c r="K5074" s="1"/>
      <c r="L5074" s="1"/>
      <c r="M5074" s="1"/>
      <c r="N5074" s="1"/>
      <c r="O5074" s="1"/>
      <c r="P5074" s="1"/>
      <c r="Q5074" s="12">
        <v>125649</v>
      </c>
      <c r="R5074" s="29">
        <f t="shared" si="240"/>
        <v>0</v>
      </c>
      <c r="S5074" t="str">
        <f t="shared" si="241"/>
        <v>OK</v>
      </c>
      <c r="T5074" s="10">
        <f>IFERROR(VLOOKUP(A5074,[1]!Tabla1[[#All],[Material]:[venta nueva]],38,FALSE),0)</f>
        <v>0</v>
      </c>
    </row>
    <row r="5075" spans="1:20" hidden="1" x14ac:dyDescent="0.35">
      <c r="A5075">
        <f t="shared" si="239"/>
        <v>1030720</v>
      </c>
      <c r="B5075" s="6" t="s">
        <v>1188</v>
      </c>
      <c r="C5075" s="7" t="s">
        <v>659</v>
      </c>
      <c r="D5075" s="7" t="s">
        <v>1097</v>
      </c>
      <c r="E5075" s="7" t="s">
        <v>942</v>
      </c>
      <c r="F5075" s="7" t="s">
        <v>943</v>
      </c>
      <c r="G5075" s="7" t="s">
        <v>1081</v>
      </c>
      <c r="H5075" s="7" t="s">
        <v>1050</v>
      </c>
      <c r="I5075" s="6" t="s">
        <v>9</v>
      </c>
      <c r="J5075" s="1"/>
      <c r="K5075" s="1"/>
      <c r="L5075" s="1"/>
      <c r="M5075" s="1"/>
      <c r="N5075" s="1"/>
      <c r="O5075" s="1"/>
      <c r="P5075" s="1"/>
      <c r="Q5075" s="12">
        <v>17505</v>
      </c>
      <c r="R5075" s="29">
        <f t="shared" si="240"/>
        <v>0</v>
      </c>
      <c r="S5075" t="str">
        <f t="shared" si="241"/>
        <v>OK</v>
      </c>
      <c r="T5075" s="10">
        <f>IFERROR(VLOOKUP(A5075,[1]!Tabla1[[#All],[Material]:[venta nueva]],38,FALSE),0)</f>
        <v>0</v>
      </c>
    </row>
    <row r="5076" spans="1:20" hidden="1" x14ac:dyDescent="0.35">
      <c r="A5076">
        <f t="shared" si="239"/>
        <v>1030735</v>
      </c>
      <c r="B5076" s="6" t="s">
        <v>1188</v>
      </c>
      <c r="C5076" s="7" t="s">
        <v>659</v>
      </c>
      <c r="D5076" s="7" t="s">
        <v>1097</v>
      </c>
      <c r="E5076" s="7" t="s">
        <v>944</v>
      </c>
      <c r="F5076" s="7" t="s">
        <v>945</v>
      </c>
      <c r="G5076" s="7" t="s">
        <v>1065</v>
      </c>
      <c r="H5076" s="7" t="s">
        <v>1053</v>
      </c>
      <c r="I5076" s="6" t="s">
        <v>8</v>
      </c>
      <c r="J5076" s="1"/>
      <c r="K5076" s="1"/>
      <c r="L5076" s="1"/>
      <c r="M5076" s="1"/>
      <c r="N5076" s="1"/>
      <c r="O5076" s="1"/>
      <c r="P5076" s="1"/>
      <c r="Q5076" s="12">
        <v>36864</v>
      </c>
      <c r="R5076" s="29">
        <f t="shared" si="240"/>
        <v>0</v>
      </c>
      <c r="S5076" t="str">
        <f t="shared" si="241"/>
        <v>OK</v>
      </c>
      <c r="T5076" s="10">
        <f>IFERROR(VLOOKUP(A5076,[1]!Tabla1[[#All],[Material]:[venta nueva]],38,FALSE),0)</f>
        <v>0</v>
      </c>
    </row>
    <row r="5077" spans="1:20" hidden="1" x14ac:dyDescent="0.35">
      <c r="A5077">
        <f t="shared" si="239"/>
        <v>1030743</v>
      </c>
      <c r="B5077" s="6" t="s">
        <v>1188</v>
      </c>
      <c r="C5077" s="7" t="s">
        <v>659</v>
      </c>
      <c r="D5077" s="7" t="s">
        <v>1097</v>
      </c>
      <c r="E5077" s="7" t="s">
        <v>950</v>
      </c>
      <c r="F5077" s="7" t="s">
        <v>951</v>
      </c>
      <c r="G5077" s="7" t="s">
        <v>1089</v>
      </c>
      <c r="H5077" s="7" t="s">
        <v>1049</v>
      </c>
      <c r="I5077" s="6" t="s">
        <v>14</v>
      </c>
      <c r="J5077" s="1"/>
      <c r="K5077" s="1"/>
      <c r="L5077" s="1"/>
      <c r="M5077" s="1"/>
      <c r="N5077" s="1"/>
      <c r="O5077" s="1"/>
      <c r="P5077" s="1"/>
      <c r="Q5077" s="12">
        <v>10002</v>
      </c>
      <c r="R5077" s="29">
        <f t="shared" si="240"/>
        <v>0</v>
      </c>
      <c r="S5077" t="str">
        <f t="shared" si="241"/>
        <v>OK</v>
      </c>
      <c r="T5077" s="10">
        <f>IFERROR(VLOOKUP(A5077,[1]!Tabla1[[#All],[Material]:[venta nueva]],38,FALSE),0)</f>
        <v>0</v>
      </c>
    </row>
    <row r="5078" spans="1:20" hidden="1" x14ac:dyDescent="0.35">
      <c r="A5078">
        <f t="shared" si="239"/>
        <v>1030745</v>
      </c>
      <c r="B5078" s="6" t="s">
        <v>1188</v>
      </c>
      <c r="C5078" s="7" t="s">
        <v>659</v>
      </c>
      <c r="D5078" s="7" t="s">
        <v>1097</v>
      </c>
      <c r="E5078" s="7" t="s">
        <v>954</v>
      </c>
      <c r="F5078" s="7" t="s">
        <v>955</v>
      </c>
      <c r="G5078" s="7" t="s">
        <v>1065</v>
      </c>
      <c r="H5078" s="7" t="s">
        <v>1057</v>
      </c>
      <c r="I5078" s="6" t="s">
        <v>8</v>
      </c>
      <c r="J5078" s="1"/>
      <c r="K5078" s="1"/>
      <c r="L5078" s="1"/>
      <c r="M5078" s="1"/>
      <c r="N5078" s="1"/>
      <c r="O5078" s="1"/>
      <c r="P5078" s="1"/>
      <c r="Q5078" s="12">
        <v>9152</v>
      </c>
      <c r="R5078" s="29">
        <f t="shared" si="240"/>
        <v>0</v>
      </c>
      <c r="S5078" t="str">
        <f t="shared" si="241"/>
        <v>OK</v>
      </c>
      <c r="T5078" s="10">
        <f>IFERROR(VLOOKUP(A5078,[1]!Tabla1[[#All],[Material]:[venta nueva]],38,FALSE),0)</f>
        <v>0</v>
      </c>
    </row>
    <row r="5079" spans="1:20" hidden="1" x14ac:dyDescent="0.35">
      <c r="A5079">
        <f t="shared" si="239"/>
        <v>1030782</v>
      </c>
      <c r="B5079" s="6" t="s">
        <v>1188</v>
      </c>
      <c r="C5079" s="7" t="s">
        <v>659</v>
      </c>
      <c r="D5079" s="7" t="s">
        <v>1097</v>
      </c>
      <c r="E5079" s="7" t="s">
        <v>964</v>
      </c>
      <c r="F5079" s="7" t="s">
        <v>965</v>
      </c>
      <c r="G5079" s="7" t="s">
        <v>1090</v>
      </c>
      <c r="H5079" s="7" t="s">
        <v>1052</v>
      </c>
      <c r="I5079" s="6" t="s">
        <v>8</v>
      </c>
      <c r="J5079" s="1"/>
      <c r="K5079" s="1"/>
      <c r="L5079" s="1"/>
      <c r="M5079" s="1"/>
      <c r="N5079" s="1"/>
      <c r="O5079" s="1"/>
      <c r="P5079" s="1"/>
      <c r="Q5079" s="12">
        <v>6960</v>
      </c>
      <c r="R5079" s="29">
        <f t="shared" si="240"/>
        <v>0</v>
      </c>
      <c r="S5079" t="str">
        <f t="shared" si="241"/>
        <v>OK</v>
      </c>
      <c r="T5079" s="10">
        <f>IFERROR(VLOOKUP(A5079,[1]!Tabla1[[#All],[Material]:[venta nueva]],38,FALSE),0)</f>
        <v>0</v>
      </c>
    </row>
    <row r="5080" spans="1:20" hidden="1" x14ac:dyDescent="0.35">
      <c r="A5080">
        <f t="shared" si="239"/>
        <v>1030784</v>
      </c>
      <c r="B5080" s="6" t="s">
        <v>1188</v>
      </c>
      <c r="C5080" s="7" t="s">
        <v>659</v>
      </c>
      <c r="D5080" s="7" t="s">
        <v>1097</v>
      </c>
      <c r="E5080" s="7" t="s">
        <v>968</v>
      </c>
      <c r="F5080" s="7" t="s">
        <v>969</v>
      </c>
      <c r="G5080" s="7" t="s">
        <v>1091</v>
      </c>
      <c r="H5080" s="7" t="s">
        <v>1054</v>
      </c>
      <c r="I5080" s="6" t="s">
        <v>8</v>
      </c>
      <c r="J5080" s="1"/>
      <c r="K5080" s="1"/>
      <c r="L5080" s="1"/>
      <c r="M5080" s="1"/>
      <c r="N5080" s="1"/>
      <c r="O5080" s="1"/>
      <c r="P5080" s="1"/>
      <c r="Q5080" s="12">
        <v>3603</v>
      </c>
      <c r="R5080" s="29">
        <f t="shared" si="240"/>
        <v>0</v>
      </c>
      <c r="S5080" t="str">
        <f t="shared" si="241"/>
        <v>OK</v>
      </c>
      <c r="T5080" s="10">
        <f>IFERROR(VLOOKUP(A5080,[1]!Tabla1[[#All],[Material]:[venta nueva]],38,FALSE),0)</f>
        <v>0</v>
      </c>
    </row>
    <row r="5081" spans="1:20" hidden="1" x14ac:dyDescent="0.35">
      <c r="A5081">
        <f t="shared" si="239"/>
        <v>1030785</v>
      </c>
      <c r="B5081" s="6" t="s">
        <v>1188</v>
      </c>
      <c r="C5081" s="7" t="s">
        <v>659</v>
      </c>
      <c r="D5081" s="7" t="s">
        <v>1097</v>
      </c>
      <c r="E5081" s="7" t="s">
        <v>970</v>
      </c>
      <c r="F5081" s="7" t="s">
        <v>971</v>
      </c>
      <c r="G5081" s="7" t="s">
        <v>1091</v>
      </c>
      <c r="H5081" s="7" t="s">
        <v>1054</v>
      </c>
      <c r="I5081" s="6" t="s">
        <v>8</v>
      </c>
      <c r="J5081" s="1"/>
      <c r="K5081" s="1"/>
      <c r="L5081" s="1"/>
      <c r="M5081" s="1"/>
      <c r="N5081" s="1"/>
      <c r="O5081" s="1"/>
      <c r="P5081" s="1"/>
      <c r="Q5081" s="12">
        <v>1079</v>
      </c>
      <c r="R5081" s="29">
        <f t="shared" si="240"/>
        <v>0</v>
      </c>
      <c r="S5081" t="str">
        <f t="shared" si="241"/>
        <v>OK</v>
      </c>
      <c r="T5081" s="10">
        <f>IFERROR(VLOOKUP(A5081,[1]!Tabla1[[#All],[Material]:[venta nueva]],38,FALSE),0)</f>
        <v>0</v>
      </c>
    </row>
    <row r="5082" spans="1:20" hidden="1" x14ac:dyDescent="0.35">
      <c r="A5082">
        <f t="shared" si="239"/>
        <v>1030792</v>
      </c>
      <c r="B5082" s="6" t="s">
        <v>1188</v>
      </c>
      <c r="C5082" s="7" t="s">
        <v>659</v>
      </c>
      <c r="D5082" s="7" t="s">
        <v>1097</v>
      </c>
      <c r="E5082" s="7" t="s">
        <v>974</v>
      </c>
      <c r="F5082" s="7" t="s">
        <v>975</v>
      </c>
      <c r="G5082" s="7" t="s">
        <v>1090</v>
      </c>
      <c r="H5082" s="7" t="s">
        <v>1060</v>
      </c>
      <c r="I5082" s="6" t="s">
        <v>10</v>
      </c>
      <c r="J5082" s="1"/>
      <c r="K5082" s="1"/>
      <c r="L5082" s="1"/>
      <c r="M5082" s="1"/>
      <c r="N5082" s="1"/>
      <c r="O5082" s="1"/>
      <c r="P5082" s="1"/>
      <c r="Q5082" s="12">
        <v>82169</v>
      </c>
      <c r="R5082" s="29">
        <f t="shared" si="240"/>
        <v>0</v>
      </c>
      <c r="S5082" t="str">
        <f t="shared" si="241"/>
        <v>OK</v>
      </c>
      <c r="T5082" s="10">
        <f>IFERROR(VLOOKUP(A5082,[1]!Tabla1[[#All],[Material]:[venta nueva]],38,FALSE),0)</f>
        <v>0</v>
      </c>
    </row>
    <row r="5083" spans="1:20" hidden="1" x14ac:dyDescent="0.35">
      <c r="A5083">
        <f t="shared" si="239"/>
        <v>1030793</v>
      </c>
      <c r="B5083" s="6" t="s">
        <v>1188</v>
      </c>
      <c r="C5083" s="7" t="s">
        <v>659</v>
      </c>
      <c r="D5083" s="7" t="s">
        <v>1097</v>
      </c>
      <c r="E5083" s="7" t="s">
        <v>1206</v>
      </c>
      <c r="F5083" s="7" t="s">
        <v>1207</v>
      </c>
      <c r="G5083" s="7" t="s">
        <v>1091</v>
      </c>
      <c r="H5083" s="7" t="s">
        <v>1054</v>
      </c>
      <c r="I5083" s="6" t="s">
        <v>8</v>
      </c>
      <c r="J5083" s="1"/>
      <c r="K5083" s="1"/>
      <c r="L5083" s="1"/>
      <c r="M5083" s="1"/>
      <c r="N5083" s="1"/>
      <c r="O5083" s="1"/>
      <c r="P5083" s="1"/>
      <c r="Q5083" s="12">
        <v>719</v>
      </c>
      <c r="R5083" s="29">
        <f t="shared" si="240"/>
        <v>0</v>
      </c>
      <c r="S5083" t="str">
        <f t="shared" si="241"/>
        <v>OK</v>
      </c>
      <c r="T5083" s="10">
        <f>IFERROR(VLOOKUP(A5083,[1]!Tabla1[[#All],[Material]:[venta nueva]],38,FALSE),0)</f>
        <v>0</v>
      </c>
    </row>
    <row r="5084" spans="1:20" hidden="1" x14ac:dyDescent="0.35">
      <c r="A5084">
        <f t="shared" si="239"/>
        <v>1030794</v>
      </c>
      <c r="B5084" s="6" t="s">
        <v>1188</v>
      </c>
      <c r="C5084" s="7" t="s">
        <v>659</v>
      </c>
      <c r="D5084" s="7" t="s">
        <v>1097</v>
      </c>
      <c r="E5084" s="7" t="s">
        <v>1208</v>
      </c>
      <c r="F5084" s="7" t="s">
        <v>1209</v>
      </c>
      <c r="G5084" s="7" t="s">
        <v>1091</v>
      </c>
      <c r="H5084" s="7" t="s">
        <v>1054</v>
      </c>
      <c r="I5084" s="6" t="s">
        <v>8</v>
      </c>
      <c r="J5084" s="1"/>
      <c r="K5084" s="1"/>
      <c r="L5084" s="1"/>
      <c r="M5084" s="1"/>
      <c r="N5084" s="1"/>
      <c r="O5084" s="1"/>
      <c r="P5084" s="1"/>
      <c r="Q5084" s="12">
        <v>1079</v>
      </c>
      <c r="R5084" s="29">
        <f t="shared" si="240"/>
        <v>0</v>
      </c>
      <c r="S5084" t="str">
        <f t="shared" si="241"/>
        <v>OK</v>
      </c>
      <c r="T5084" s="10">
        <f>IFERROR(VLOOKUP(A5084,[1]!Tabla1[[#All],[Material]:[venta nueva]],38,FALSE),0)</f>
        <v>0</v>
      </c>
    </row>
    <row r="5085" spans="1:20" hidden="1" x14ac:dyDescent="0.35">
      <c r="A5085">
        <f t="shared" si="239"/>
        <v>1030804</v>
      </c>
      <c r="B5085" s="6" t="s">
        <v>1188</v>
      </c>
      <c r="C5085" s="7" t="s">
        <v>659</v>
      </c>
      <c r="D5085" s="7" t="s">
        <v>1097</v>
      </c>
      <c r="E5085" s="7" t="s">
        <v>978</v>
      </c>
      <c r="F5085" s="7" t="s">
        <v>979</v>
      </c>
      <c r="G5085" s="7" t="s">
        <v>1065</v>
      </c>
      <c r="H5085" s="7" t="s">
        <v>1057</v>
      </c>
      <c r="I5085" s="6" t="s">
        <v>9</v>
      </c>
      <c r="J5085" s="1"/>
      <c r="K5085" s="1"/>
      <c r="L5085" s="1"/>
      <c r="M5085" s="1"/>
      <c r="N5085" s="1"/>
      <c r="O5085" s="1"/>
      <c r="P5085" s="1"/>
      <c r="Q5085" s="12">
        <v>4598</v>
      </c>
      <c r="R5085" s="29">
        <f t="shared" si="240"/>
        <v>0</v>
      </c>
      <c r="S5085" t="str">
        <f t="shared" si="241"/>
        <v>OK</v>
      </c>
      <c r="T5085" s="10">
        <f>IFERROR(VLOOKUP(A5085,[1]!Tabla1[[#All],[Material]:[venta nueva]],38,FALSE),0)</f>
        <v>0</v>
      </c>
    </row>
    <row r="5086" spans="1:20" hidden="1" x14ac:dyDescent="0.35">
      <c r="A5086">
        <f t="shared" si="239"/>
        <v>1010877</v>
      </c>
      <c r="B5086" s="6" t="s">
        <v>1320</v>
      </c>
      <c r="C5086" s="7" t="s">
        <v>658</v>
      </c>
      <c r="D5086" s="7" t="s">
        <v>1095</v>
      </c>
      <c r="E5086" s="7" t="s">
        <v>660</v>
      </c>
      <c r="F5086" s="7" t="s">
        <v>661</v>
      </c>
      <c r="G5086" s="7" t="s">
        <v>1065</v>
      </c>
      <c r="H5086" s="7" t="s">
        <v>981</v>
      </c>
      <c r="I5086" s="6" t="s">
        <v>11</v>
      </c>
      <c r="J5086" s="1">
        <v>-66006</v>
      </c>
      <c r="K5086" s="1">
        <v>114006</v>
      </c>
      <c r="L5086" s="1">
        <v>48000</v>
      </c>
      <c r="M5086" s="1">
        <v>-66006</v>
      </c>
      <c r="N5086" s="1">
        <v>114006</v>
      </c>
      <c r="O5086" s="1">
        <v>48000</v>
      </c>
      <c r="P5086" s="1">
        <v>40590</v>
      </c>
      <c r="Q5086" s="12"/>
      <c r="R5086" s="29">
        <f t="shared" si="240"/>
        <v>7410</v>
      </c>
      <c r="S5086" t="str">
        <f t="shared" si="241"/>
        <v>Sobre ingreso</v>
      </c>
      <c r="T5086" s="10">
        <f>IFERROR(VLOOKUP(A5086,[1]!Tabla1[[#All],[Material]:[venta nueva]],38,FALSE),0)</f>
        <v>0</v>
      </c>
    </row>
    <row r="5087" spans="1:20" hidden="1" x14ac:dyDescent="0.35">
      <c r="A5087">
        <f t="shared" si="239"/>
        <v>1011042</v>
      </c>
      <c r="B5087" s="6" t="s">
        <v>1320</v>
      </c>
      <c r="C5087" s="7" t="s">
        <v>658</v>
      </c>
      <c r="D5087" s="7" t="s">
        <v>1095</v>
      </c>
      <c r="E5087" s="7" t="s">
        <v>671</v>
      </c>
      <c r="F5087" s="7" t="s">
        <v>672</v>
      </c>
      <c r="G5087" s="7" t="s">
        <v>1067</v>
      </c>
      <c r="H5087" s="7" t="s">
        <v>983</v>
      </c>
      <c r="I5087" s="6" t="s">
        <v>11</v>
      </c>
      <c r="J5087" s="1">
        <v>-459</v>
      </c>
      <c r="K5087" s="1">
        <v>459</v>
      </c>
      <c r="L5087" s="1">
        <v>0</v>
      </c>
      <c r="M5087" s="1">
        <v>-459</v>
      </c>
      <c r="N5087" s="1">
        <v>55869</v>
      </c>
      <c r="O5087" s="1">
        <v>55410</v>
      </c>
      <c r="P5087" s="1">
        <v>55410</v>
      </c>
      <c r="Q5087" s="12"/>
      <c r="R5087" s="29">
        <f t="shared" si="240"/>
        <v>0</v>
      </c>
      <c r="S5087" t="str">
        <f t="shared" si="241"/>
        <v>OK</v>
      </c>
      <c r="T5087" s="10">
        <f>IFERROR(VLOOKUP(A5087,[1]!Tabla1[[#All],[Material]:[venta nueva]],38,FALSE),0)</f>
        <v>0</v>
      </c>
    </row>
    <row r="5088" spans="1:20" hidden="1" x14ac:dyDescent="0.35">
      <c r="A5088">
        <f t="shared" si="239"/>
        <v>1011105</v>
      </c>
      <c r="B5088" s="6" t="s">
        <v>1320</v>
      </c>
      <c r="C5088" s="7" t="s">
        <v>658</v>
      </c>
      <c r="D5088" s="7" t="s">
        <v>1095</v>
      </c>
      <c r="E5088" s="7" t="s">
        <v>675</v>
      </c>
      <c r="F5088" s="7" t="s">
        <v>676</v>
      </c>
      <c r="G5088" s="7" t="s">
        <v>1068</v>
      </c>
      <c r="H5088" s="7" t="s">
        <v>984</v>
      </c>
      <c r="I5088" s="6" t="s">
        <v>11</v>
      </c>
      <c r="J5088" s="1">
        <v>0</v>
      </c>
      <c r="K5088" s="1">
        <v>6000</v>
      </c>
      <c r="L5088" s="1">
        <v>6000</v>
      </c>
      <c r="M5088" s="1">
        <v>0</v>
      </c>
      <c r="N5088" s="1">
        <v>14000</v>
      </c>
      <c r="O5088" s="1">
        <v>14000</v>
      </c>
      <c r="P5088" s="1">
        <v>14000</v>
      </c>
      <c r="Q5088" s="12"/>
      <c r="R5088" s="29">
        <f t="shared" si="240"/>
        <v>0</v>
      </c>
      <c r="S5088" t="str">
        <f t="shared" si="241"/>
        <v>OK</v>
      </c>
      <c r="T5088" s="10">
        <f>IFERROR(VLOOKUP(A5088,[1]!Tabla1[[#All],[Material]:[venta nueva]],38,FALSE),0)</f>
        <v>0</v>
      </c>
    </row>
    <row r="5089" spans="1:20" hidden="1" x14ac:dyDescent="0.35">
      <c r="A5089">
        <f t="shared" si="239"/>
        <v>1011421</v>
      </c>
      <c r="B5089" s="6" t="s">
        <v>1320</v>
      </c>
      <c r="C5089" s="7" t="s">
        <v>658</v>
      </c>
      <c r="D5089" s="7" t="s">
        <v>1095</v>
      </c>
      <c r="E5089" s="7" t="s">
        <v>689</v>
      </c>
      <c r="F5089" s="7" t="s">
        <v>690</v>
      </c>
      <c r="G5089" s="7" t="s">
        <v>1063</v>
      </c>
      <c r="H5089" s="7" t="s">
        <v>988</v>
      </c>
      <c r="I5089" s="6" t="s">
        <v>11</v>
      </c>
      <c r="J5089" s="1">
        <v>-18987</v>
      </c>
      <c r="K5089" s="1">
        <v>898987</v>
      </c>
      <c r="L5089" s="1">
        <v>880000</v>
      </c>
      <c r="M5089" s="1">
        <v>-18987</v>
      </c>
      <c r="N5089" s="1">
        <v>874987</v>
      </c>
      <c r="O5089" s="1">
        <v>856000</v>
      </c>
      <c r="P5089" s="1">
        <v>744000</v>
      </c>
      <c r="Q5089" s="12"/>
      <c r="R5089" s="29">
        <f t="shared" si="240"/>
        <v>112000</v>
      </c>
      <c r="S5089" t="str">
        <f t="shared" si="241"/>
        <v>Sobre ingreso</v>
      </c>
      <c r="T5089" s="10">
        <f>IFERROR(VLOOKUP(A5089,[1]!Tabla1[[#All],[Material]:[venta nueva]],38,FALSE),0)</f>
        <v>0</v>
      </c>
    </row>
    <row r="5090" spans="1:20" hidden="1" x14ac:dyDescent="0.35">
      <c r="A5090">
        <f t="shared" si="239"/>
        <v>1011558</v>
      </c>
      <c r="B5090" s="6" t="s">
        <v>1320</v>
      </c>
      <c r="C5090" s="7" t="s">
        <v>658</v>
      </c>
      <c r="D5090" s="7" t="s">
        <v>1095</v>
      </c>
      <c r="E5090" s="7" t="s">
        <v>693</v>
      </c>
      <c r="F5090" s="7" t="s">
        <v>694</v>
      </c>
      <c r="G5090" s="7" t="s">
        <v>1063</v>
      </c>
      <c r="H5090" s="7" t="s">
        <v>988</v>
      </c>
      <c r="I5090" s="6" t="s">
        <v>11</v>
      </c>
      <c r="J5090" s="1">
        <v>4220</v>
      </c>
      <c r="K5090" s="1">
        <v>48138</v>
      </c>
      <c r="L5090" s="1">
        <v>52358</v>
      </c>
      <c r="M5090" s="1">
        <v>4220</v>
      </c>
      <c r="N5090" s="1">
        <v>260780</v>
      </c>
      <c r="O5090" s="1">
        <v>265000</v>
      </c>
      <c r="P5090" s="1">
        <v>361000</v>
      </c>
      <c r="Q5090" s="12"/>
      <c r="R5090" s="29">
        <f t="shared" si="240"/>
        <v>-96000</v>
      </c>
      <c r="S5090" t="str">
        <f t="shared" si="241"/>
        <v>Pendiente de ingreso</v>
      </c>
      <c r="T5090" s="10">
        <f>IFERROR(VLOOKUP(A5090,[1]!Tabla1[[#All],[Material]:[venta nueva]],38,FALSE),0)</f>
        <v>0</v>
      </c>
    </row>
    <row r="5091" spans="1:20" hidden="1" x14ac:dyDescent="0.35">
      <c r="A5091">
        <f t="shared" si="239"/>
        <v>1011560</v>
      </c>
      <c r="B5091" s="6" t="s">
        <v>1320</v>
      </c>
      <c r="C5091" s="7" t="s">
        <v>658</v>
      </c>
      <c r="D5091" s="7" t="s">
        <v>1095</v>
      </c>
      <c r="E5091" s="7" t="s">
        <v>695</v>
      </c>
      <c r="F5091" s="7" t="s">
        <v>696</v>
      </c>
      <c r="G5091" s="7" t="s">
        <v>1065</v>
      </c>
      <c r="H5091" s="7" t="s">
        <v>989</v>
      </c>
      <c r="I5091" s="6" t="s">
        <v>11</v>
      </c>
      <c r="J5091" s="1"/>
      <c r="K5091" s="1"/>
      <c r="L5091" s="1"/>
      <c r="M5091" s="1"/>
      <c r="N5091" s="1"/>
      <c r="O5091" s="1"/>
      <c r="P5091" s="1">
        <v>15000</v>
      </c>
      <c r="Q5091" s="12"/>
      <c r="R5091" s="29">
        <f t="shared" si="240"/>
        <v>-15000</v>
      </c>
      <c r="S5091" t="str">
        <f t="shared" si="241"/>
        <v>Pendiente de ingreso</v>
      </c>
      <c r="T5091" s="10">
        <f>IFERROR(VLOOKUP(A5091,[1]!Tabla1[[#All],[Material]:[venta nueva]],38,FALSE),0)</f>
        <v>0</v>
      </c>
    </row>
    <row r="5092" spans="1:20" hidden="1" x14ac:dyDescent="0.35">
      <c r="A5092">
        <f t="shared" si="239"/>
        <v>1011560</v>
      </c>
      <c r="B5092" s="6" t="s">
        <v>1320</v>
      </c>
      <c r="C5092" s="7" t="s">
        <v>658</v>
      </c>
      <c r="D5092" s="7" t="s">
        <v>1095</v>
      </c>
      <c r="E5092" s="7" t="s">
        <v>695</v>
      </c>
      <c r="F5092" s="7" t="s">
        <v>696</v>
      </c>
      <c r="G5092" s="7" t="s">
        <v>1065</v>
      </c>
      <c r="H5092" s="7" t="s">
        <v>989</v>
      </c>
      <c r="I5092" s="6" t="s">
        <v>13</v>
      </c>
      <c r="J5092" s="1">
        <v>4095</v>
      </c>
      <c r="K5092" s="1">
        <v>43905</v>
      </c>
      <c r="L5092" s="1">
        <v>48000</v>
      </c>
      <c r="M5092" s="1">
        <v>4095</v>
      </c>
      <c r="N5092" s="1">
        <v>43905</v>
      </c>
      <c r="O5092" s="1">
        <v>48000</v>
      </c>
      <c r="P5092" s="1">
        <v>48000</v>
      </c>
      <c r="Q5092" s="12"/>
      <c r="R5092" s="29">
        <f t="shared" si="240"/>
        <v>0</v>
      </c>
      <c r="S5092" t="str">
        <f t="shared" si="241"/>
        <v>OK</v>
      </c>
      <c r="T5092" s="10">
        <f>IFERROR(VLOOKUP(A5092,[1]!Tabla1[[#All],[Material]:[venta nueva]],38,FALSE),0)</f>
        <v>0</v>
      </c>
    </row>
    <row r="5093" spans="1:20" hidden="1" x14ac:dyDescent="0.35">
      <c r="A5093">
        <f t="shared" si="239"/>
        <v>1011582</v>
      </c>
      <c r="B5093" s="6" t="s">
        <v>1320</v>
      </c>
      <c r="C5093" s="7" t="s">
        <v>658</v>
      </c>
      <c r="D5093" s="7" t="s">
        <v>1095</v>
      </c>
      <c r="E5093" s="7" t="s">
        <v>698</v>
      </c>
      <c r="F5093" s="7" t="s">
        <v>699</v>
      </c>
      <c r="G5093" s="7" t="s">
        <v>1071</v>
      </c>
      <c r="H5093" s="7" t="s">
        <v>991</v>
      </c>
      <c r="I5093" s="6" t="s">
        <v>11</v>
      </c>
      <c r="J5093" s="1">
        <v>1516</v>
      </c>
      <c r="K5093" s="1">
        <v>0</v>
      </c>
      <c r="L5093" s="1">
        <v>1516</v>
      </c>
      <c r="M5093" s="1">
        <v>1516</v>
      </c>
      <c r="N5093" s="1">
        <v>0</v>
      </c>
      <c r="O5093" s="1">
        <v>1516</v>
      </c>
      <c r="P5093" s="1"/>
      <c r="Q5093" s="12"/>
      <c r="R5093" s="29">
        <f t="shared" si="240"/>
        <v>1516</v>
      </c>
      <c r="S5093" t="str">
        <f t="shared" si="241"/>
        <v>Sobre ingreso</v>
      </c>
      <c r="T5093" s="10">
        <f>IFERROR(VLOOKUP(A5093,[1]!Tabla1[[#All],[Material]:[venta nueva]],38,FALSE),0)</f>
        <v>0</v>
      </c>
    </row>
    <row r="5094" spans="1:20" hidden="1" x14ac:dyDescent="0.35">
      <c r="A5094">
        <f t="shared" si="239"/>
        <v>1012012</v>
      </c>
      <c r="B5094" s="6" t="s">
        <v>1320</v>
      </c>
      <c r="C5094" s="7" t="s">
        <v>658</v>
      </c>
      <c r="D5094" s="7" t="s">
        <v>1095</v>
      </c>
      <c r="E5094" s="7" t="s">
        <v>716</v>
      </c>
      <c r="F5094" s="7" t="s">
        <v>717</v>
      </c>
      <c r="G5094" s="7" t="s">
        <v>1068</v>
      </c>
      <c r="H5094" s="7" t="s">
        <v>992</v>
      </c>
      <c r="I5094" s="6" t="s">
        <v>12</v>
      </c>
      <c r="J5094" s="1">
        <v>4313</v>
      </c>
      <c r="K5094" s="1">
        <v>15687</v>
      </c>
      <c r="L5094" s="1">
        <v>20000</v>
      </c>
      <c r="M5094" s="1">
        <v>4313</v>
      </c>
      <c r="N5094" s="1">
        <v>15687</v>
      </c>
      <c r="O5094" s="1">
        <v>20000</v>
      </c>
      <c r="P5094" s="1">
        <v>20000</v>
      </c>
      <c r="Q5094" s="12"/>
      <c r="R5094" s="29">
        <f t="shared" si="240"/>
        <v>0</v>
      </c>
      <c r="S5094" t="str">
        <f t="shared" si="241"/>
        <v>OK</v>
      </c>
      <c r="T5094" s="10">
        <f>IFERROR(VLOOKUP(A5094,[1]!Tabla1[[#All],[Material]:[venta nueva]],38,FALSE),0)</f>
        <v>0</v>
      </c>
    </row>
    <row r="5095" spans="1:20" hidden="1" x14ac:dyDescent="0.35">
      <c r="A5095">
        <f t="shared" si="239"/>
        <v>1012207</v>
      </c>
      <c r="B5095" s="6" t="s">
        <v>1320</v>
      </c>
      <c r="C5095" s="7" t="s">
        <v>658</v>
      </c>
      <c r="D5095" s="7" t="s">
        <v>1095</v>
      </c>
      <c r="E5095" s="7" t="s">
        <v>760</v>
      </c>
      <c r="F5095" s="7" t="s">
        <v>761</v>
      </c>
      <c r="G5095" s="7" t="s">
        <v>1065</v>
      </c>
      <c r="H5095" s="7" t="s">
        <v>981</v>
      </c>
      <c r="I5095" s="6" t="s">
        <v>11</v>
      </c>
      <c r="J5095" s="1">
        <v>0</v>
      </c>
      <c r="K5095" s="1">
        <v>24000</v>
      </c>
      <c r="L5095" s="1">
        <v>24000</v>
      </c>
      <c r="M5095" s="1">
        <v>0</v>
      </c>
      <c r="N5095" s="1">
        <v>24000</v>
      </c>
      <c r="O5095" s="1">
        <v>24000</v>
      </c>
      <c r="P5095" s="1">
        <v>24000</v>
      </c>
      <c r="Q5095" s="12"/>
      <c r="R5095" s="29">
        <f t="shared" si="240"/>
        <v>0</v>
      </c>
      <c r="S5095" t="str">
        <f t="shared" si="241"/>
        <v>OK</v>
      </c>
      <c r="T5095" s="10">
        <f>IFERROR(VLOOKUP(A5095,[1]!Tabla1[[#All],[Material]:[venta nueva]],38,FALSE),0)</f>
        <v>0</v>
      </c>
    </row>
    <row r="5096" spans="1:20" hidden="1" x14ac:dyDescent="0.35">
      <c r="A5096">
        <f t="shared" si="239"/>
        <v>1012208</v>
      </c>
      <c r="B5096" s="6" t="s">
        <v>1320</v>
      </c>
      <c r="C5096" s="7" t="s">
        <v>658</v>
      </c>
      <c r="D5096" s="7" t="s">
        <v>1095</v>
      </c>
      <c r="E5096" s="7" t="s">
        <v>762</v>
      </c>
      <c r="F5096" s="7" t="s">
        <v>763</v>
      </c>
      <c r="G5096" s="7" t="s">
        <v>1071</v>
      </c>
      <c r="H5096" s="7" t="s">
        <v>991</v>
      </c>
      <c r="I5096" s="6" t="s">
        <v>11</v>
      </c>
      <c r="J5096" s="1">
        <v>1870</v>
      </c>
      <c r="K5096" s="1">
        <v>22130</v>
      </c>
      <c r="L5096" s="1">
        <v>24000</v>
      </c>
      <c r="M5096" s="1">
        <v>1870</v>
      </c>
      <c r="N5096" s="1">
        <v>22130</v>
      </c>
      <c r="O5096" s="1">
        <v>24000</v>
      </c>
      <c r="P5096" s="1">
        <v>24000</v>
      </c>
      <c r="Q5096" s="12"/>
      <c r="R5096" s="29">
        <f t="shared" si="240"/>
        <v>0</v>
      </c>
      <c r="S5096" t="str">
        <f t="shared" si="241"/>
        <v>OK</v>
      </c>
      <c r="T5096" s="10">
        <f>IFERROR(VLOOKUP(A5096,[1]!Tabla1[[#All],[Material]:[venta nueva]],38,FALSE),0)</f>
        <v>0</v>
      </c>
    </row>
    <row r="5097" spans="1:20" hidden="1" x14ac:dyDescent="0.35">
      <c r="A5097">
        <f t="shared" si="239"/>
        <v>1012275</v>
      </c>
      <c r="B5097" s="6" t="s">
        <v>1320</v>
      </c>
      <c r="C5097" s="7" t="s">
        <v>658</v>
      </c>
      <c r="D5097" s="7" t="s">
        <v>1095</v>
      </c>
      <c r="E5097" s="7" t="s">
        <v>766</v>
      </c>
      <c r="F5097" s="7" t="s">
        <v>767</v>
      </c>
      <c r="G5097" s="7" t="s">
        <v>1068</v>
      </c>
      <c r="H5097" s="7" t="s">
        <v>994</v>
      </c>
      <c r="I5097" s="6" t="s">
        <v>14</v>
      </c>
      <c r="J5097" s="1">
        <v>1510</v>
      </c>
      <c r="K5097" s="1">
        <v>0</v>
      </c>
      <c r="L5097" s="1">
        <v>0</v>
      </c>
      <c r="M5097" s="1">
        <v>1510</v>
      </c>
      <c r="N5097" s="1">
        <v>0</v>
      </c>
      <c r="O5097" s="1">
        <v>0</v>
      </c>
      <c r="P5097" s="1"/>
      <c r="Q5097" s="12"/>
      <c r="R5097" s="29">
        <f t="shared" si="240"/>
        <v>0</v>
      </c>
      <c r="S5097" t="str">
        <f t="shared" si="241"/>
        <v>OK</v>
      </c>
      <c r="T5097" s="10">
        <f>IFERROR(VLOOKUP(A5097,[1]!Tabla1[[#All],[Material]:[venta nueva]],38,FALSE),0)</f>
        <v>0</v>
      </c>
    </row>
    <row r="5098" spans="1:20" hidden="1" x14ac:dyDescent="0.35">
      <c r="A5098">
        <f t="shared" si="239"/>
        <v>1012283</v>
      </c>
      <c r="B5098" s="6" t="s">
        <v>1320</v>
      </c>
      <c r="C5098" s="7" t="s">
        <v>658</v>
      </c>
      <c r="D5098" s="7" t="s">
        <v>1095</v>
      </c>
      <c r="E5098" s="7" t="s">
        <v>770</v>
      </c>
      <c r="F5098" s="7" t="s">
        <v>771</v>
      </c>
      <c r="G5098" s="7" t="s">
        <v>1065</v>
      </c>
      <c r="H5098" s="7" t="s">
        <v>995</v>
      </c>
      <c r="I5098" s="6" t="s">
        <v>11</v>
      </c>
      <c r="J5098" s="1">
        <v>65266</v>
      </c>
      <c r="K5098" s="1">
        <v>78734</v>
      </c>
      <c r="L5098" s="1">
        <v>144000</v>
      </c>
      <c r="M5098" s="1">
        <v>65266</v>
      </c>
      <c r="N5098" s="1">
        <v>101734</v>
      </c>
      <c r="O5098" s="1">
        <v>167000</v>
      </c>
      <c r="P5098" s="1">
        <v>191000</v>
      </c>
      <c r="Q5098" s="12"/>
      <c r="R5098" s="29">
        <f t="shared" si="240"/>
        <v>-24000</v>
      </c>
      <c r="S5098" t="str">
        <f t="shared" si="241"/>
        <v>Pendiente de ingreso</v>
      </c>
      <c r="T5098" s="10">
        <f>IFERROR(VLOOKUP(A5098,[1]!Tabla1[[#All],[Material]:[venta nueva]],38,FALSE),0)</f>
        <v>0</v>
      </c>
    </row>
    <row r="5099" spans="1:20" hidden="1" x14ac:dyDescent="0.35">
      <c r="A5099">
        <f t="shared" si="239"/>
        <v>1012362</v>
      </c>
      <c r="B5099" s="6" t="s">
        <v>1320</v>
      </c>
      <c r="C5099" s="7" t="s">
        <v>658</v>
      </c>
      <c r="D5099" s="7" t="s">
        <v>1095</v>
      </c>
      <c r="E5099" s="7" t="s">
        <v>774</v>
      </c>
      <c r="F5099" s="7" t="s">
        <v>775</v>
      </c>
      <c r="G5099" s="7" t="s">
        <v>1065</v>
      </c>
      <c r="H5099" s="7" t="s">
        <v>989</v>
      </c>
      <c r="I5099" s="6" t="s">
        <v>11</v>
      </c>
      <c r="J5099" s="1">
        <v>-14183</v>
      </c>
      <c r="K5099" s="1">
        <v>14183</v>
      </c>
      <c r="L5099" s="1">
        <v>0</v>
      </c>
      <c r="M5099" s="1">
        <v>-14183</v>
      </c>
      <c r="N5099" s="1">
        <v>14183</v>
      </c>
      <c r="O5099" s="1">
        <v>0</v>
      </c>
      <c r="P5099" s="1"/>
      <c r="Q5099" s="12"/>
      <c r="R5099" s="29">
        <f t="shared" si="240"/>
        <v>0</v>
      </c>
      <c r="S5099" t="str">
        <f t="shared" si="241"/>
        <v>OK</v>
      </c>
      <c r="T5099" s="10">
        <f>IFERROR(VLOOKUP(A5099,[1]!Tabla1[[#All],[Material]:[venta nueva]],38,FALSE),0)</f>
        <v>0</v>
      </c>
    </row>
    <row r="5100" spans="1:20" hidden="1" x14ac:dyDescent="0.35">
      <c r="A5100">
        <f t="shared" si="239"/>
        <v>1012362</v>
      </c>
      <c r="B5100" s="6" t="s">
        <v>1320</v>
      </c>
      <c r="C5100" s="7" t="s">
        <v>658</v>
      </c>
      <c r="D5100" s="7" t="s">
        <v>1095</v>
      </c>
      <c r="E5100" s="7" t="s">
        <v>774</v>
      </c>
      <c r="F5100" s="7" t="s">
        <v>775</v>
      </c>
      <c r="G5100" s="7" t="s">
        <v>1065</v>
      </c>
      <c r="H5100" s="7" t="s">
        <v>989</v>
      </c>
      <c r="I5100" s="6" t="s">
        <v>13</v>
      </c>
      <c r="J5100" s="1">
        <v>0</v>
      </c>
      <c r="K5100" s="1">
        <v>20612</v>
      </c>
      <c r="L5100" s="1">
        <v>20612</v>
      </c>
      <c r="M5100" s="1">
        <v>0</v>
      </c>
      <c r="N5100" s="1">
        <v>20612</v>
      </c>
      <c r="O5100" s="1">
        <v>20612</v>
      </c>
      <c r="P5100" s="1">
        <v>24000</v>
      </c>
      <c r="Q5100" s="12"/>
      <c r="R5100" s="29">
        <f t="shared" si="240"/>
        <v>-3388</v>
      </c>
      <c r="S5100" t="str">
        <f t="shared" si="241"/>
        <v>Pendiente de ingreso</v>
      </c>
      <c r="T5100" s="10">
        <f>IFERROR(VLOOKUP(A5100,[1]!Tabla1[[#All],[Material]:[venta nueva]],38,FALSE),0)</f>
        <v>0</v>
      </c>
    </row>
    <row r="5101" spans="1:20" hidden="1" x14ac:dyDescent="0.35">
      <c r="A5101">
        <f t="shared" si="239"/>
        <v>1012552</v>
      </c>
      <c r="B5101" s="6" t="s">
        <v>1320</v>
      </c>
      <c r="C5101" s="7" t="s">
        <v>658</v>
      </c>
      <c r="D5101" s="7" t="s">
        <v>1095</v>
      </c>
      <c r="E5101" s="7" t="s">
        <v>817</v>
      </c>
      <c r="F5101" s="7" t="s">
        <v>818</v>
      </c>
      <c r="G5101" s="7" t="s">
        <v>1066</v>
      </c>
      <c r="H5101" s="7" t="s">
        <v>982</v>
      </c>
      <c r="I5101" s="6" t="s">
        <v>11</v>
      </c>
      <c r="J5101" s="1">
        <v>-230</v>
      </c>
      <c r="K5101" s="1">
        <v>230</v>
      </c>
      <c r="L5101" s="1">
        <v>0</v>
      </c>
      <c r="M5101" s="1">
        <v>-230</v>
      </c>
      <c r="N5101" s="1">
        <v>24230</v>
      </c>
      <c r="O5101" s="1">
        <v>24000</v>
      </c>
      <c r="P5101" s="1">
        <v>24000</v>
      </c>
      <c r="Q5101" s="12"/>
      <c r="R5101" s="29">
        <f t="shared" si="240"/>
        <v>0</v>
      </c>
      <c r="S5101" t="str">
        <f t="shared" si="241"/>
        <v>OK</v>
      </c>
      <c r="T5101" s="10">
        <f>IFERROR(VLOOKUP(A5101,[1]!Tabla1[[#All],[Material]:[venta nueva]],38,FALSE),0)</f>
        <v>0</v>
      </c>
    </row>
    <row r="5102" spans="1:20" hidden="1" x14ac:dyDescent="0.35">
      <c r="A5102">
        <f t="shared" si="239"/>
        <v>1012556</v>
      </c>
      <c r="B5102" s="6" t="s">
        <v>1320</v>
      </c>
      <c r="C5102" s="7" t="s">
        <v>658</v>
      </c>
      <c r="D5102" s="7" t="s">
        <v>1095</v>
      </c>
      <c r="E5102" s="7" t="s">
        <v>819</v>
      </c>
      <c r="F5102" s="7" t="s">
        <v>820</v>
      </c>
      <c r="G5102" s="7" t="s">
        <v>1063</v>
      </c>
      <c r="H5102" s="7" t="s">
        <v>999</v>
      </c>
      <c r="I5102" s="6" t="s">
        <v>11</v>
      </c>
      <c r="J5102" s="1">
        <v>0</v>
      </c>
      <c r="K5102" s="1">
        <v>96000</v>
      </c>
      <c r="L5102" s="1">
        <v>96000</v>
      </c>
      <c r="M5102" s="1">
        <v>0</v>
      </c>
      <c r="N5102" s="1">
        <v>192000</v>
      </c>
      <c r="O5102" s="1">
        <v>192000</v>
      </c>
      <c r="P5102" s="1">
        <v>192000</v>
      </c>
      <c r="Q5102" s="12"/>
      <c r="R5102" s="29">
        <f t="shared" si="240"/>
        <v>0</v>
      </c>
      <c r="S5102" t="str">
        <f t="shared" si="241"/>
        <v>OK</v>
      </c>
      <c r="T5102" s="10">
        <f>IFERROR(VLOOKUP(A5102,[1]!Tabla1[[#All],[Material]:[venta nueva]],38,FALSE),0)</f>
        <v>0</v>
      </c>
    </row>
    <row r="5103" spans="1:20" hidden="1" x14ac:dyDescent="0.35">
      <c r="A5103">
        <f t="shared" si="239"/>
        <v>1012612</v>
      </c>
      <c r="B5103" s="6" t="s">
        <v>1320</v>
      </c>
      <c r="C5103" s="7" t="s">
        <v>658</v>
      </c>
      <c r="D5103" s="7" t="s">
        <v>1095</v>
      </c>
      <c r="E5103" s="7" t="s">
        <v>825</v>
      </c>
      <c r="F5103" s="7" t="s">
        <v>826</v>
      </c>
      <c r="G5103" s="7" t="s">
        <v>1063</v>
      </c>
      <c r="H5103" s="7" t="s">
        <v>988</v>
      </c>
      <c r="I5103" s="6" t="s">
        <v>12</v>
      </c>
      <c r="J5103" s="1">
        <v>-25349</v>
      </c>
      <c r="K5103" s="1">
        <v>1425349</v>
      </c>
      <c r="L5103" s="1">
        <v>1400000</v>
      </c>
      <c r="M5103" s="1">
        <v>-25349</v>
      </c>
      <c r="N5103" s="1">
        <v>1425349</v>
      </c>
      <c r="O5103" s="1">
        <v>1400000</v>
      </c>
      <c r="P5103" s="1">
        <v>1400000</v>
      </c>
      <c r="Q5103" s="12"/>
      <c r="R5103" s="29">
        <f t="shared" si="240"/>
        <v>0</v>
      </c>
      <c r="S5103" t="str">
        <f t="shared" si="241"/>
        <v>OK</v>
      </c>
      <c r="T5103" s="10">
        <f>IFERROR(VLOOKUP(A5103,[1]!Tabla1[[#All],[Material]:[venta nueva]],38,FALSE),0)</f>
        <v>0</v>
      </c>
    </row>
    <row r="5104" spans="1:20" hidden="1" x14ac:dyDescent="0.35">
      <c r="A5104">
        <f t="shared" si="239"/>
        <v>1012674</v>
      </c>
      <c r="B5104" s="6" t="s">
        <v>1320</v>
      </c>
      <c r="C5104" s="7" t="s">
        <v>658</v>
      </c>
      <c r="D5104" s="7" t="s">
        <v>1095</v>
      </c>
      <c r="E5104" s="7" t="s">
        <v>828</v>
      </c>
      <c r="F5104" s="7" t="s">
        <v>829</v>
      </c>
      <c r="G5104" s="7" t="s">
        <v>1065</v>
      </c>
      <c r="H5104" s="7" t="s">
        <v>989</v>
      </c>
      <c r="I5104" s="6" t="s">
        <v>13</v>
      </c>
      <c r="J5104" s="1">
        <v>-54645</v>
      </c>
      <c r="K5104" s="1">
        <v>52700</v>
      </c>
      <c r="L5104" s="1">
        <v>0</v>
      </c>
      <c r="M5104" s="1">
        <v>-54645</v>
      </c>
      <c r="N5104" s="1">
        <v>78640</v>
      </c>
      <c r="O5104" s="1">
        <v>23995</v>
      </c>
      <c r="P5104" s="1">
        <v>23995</v>
      </c>
      <c r="Q5104" s="12"/>
      <c r="R5104" s="29">
        <f t="shared" si="240"/>
        <v>0</v>
      </c>
      <c r="S5104" t="str">
        <f t="shared" si="241"/>
        <v>OK</v>
      </c>
      <c r="T5104" s="10">
        <f>IFERROR(VLOOKUP(A5104,[1]!Tabla1[[#All],[Material]:[venta nueva]],38,FALSE),0)</f>
        <v>0</v>
      </c>
    </row>
    <row r="5105" spans="1:20" hidden="1" x14ac:dyDescent="0.35">
      <c r="A5105">
        <f t="shared" si="239"/>
        <v>1012719</v>
      </c>
      <c r="B5105" s="6" t="s">
        <v>1320</v>
      </c>
      <c r="C5105" s="7" t="s">
        <v>658</v>
      </c>
      <c r="D5105" s="7" t="s">
        <v>1095</v>
      </c>
      <c r="E5105" s="7" t="s">
        <v>837</v>
      </c>
      <c r="F5105" s="7" t="s">
        <v>838</v>
      </c>
      <c r="G5105" s="7" t="s">
        <v>1063</v>
      </c>
      <c r="H5105" s="7" t="s">
        <v>999</v>
      </c>
      <c r="I5105" s="6" t="s">
        <v>11</v>
      </c>
      <c r="J5105" s="1">
        <v>137</v>
      </c>
      <c r="K5105" s="1">
        <v>287863</v>
      </c>
      <c r="L5105" s="1">
        <v>288000</v>
      </c>
      <c r="M5105" s="1">
        <v>137</v>
      </c>
      <c r="N5105" s="1">
        <v>167863</v>
      </c>
      <c r="O5105" s="1">
        <v>168000</v>
      </c>
      <c r="P5105" s="1">
        <v>144000</v>
      </c>
      <c r="Q5105" s="12"/>
      <c r="R5105" s="29">
        <f t="shared" si="240"/>
        <v>24000</v>
      </c>
      <c r="S5105" t="str">
        <f t="shared" si="241"/>
        <v>Sobre ingreso</v>
      </c>
      <c r="T5105" s="10">
        <f>IFERROR(VLOOKUP(A5105,[1]!Tabla1[[#All],[Material]:[venta nueva]],38,FALSE),0)</f>
        <v>0</v>
      </c>
    </row>
    <row r="5106" spans="1:20" hidden="1" x14ac:dyDescent="0.35">
      <c r="A5106">
        <f t="shared" si="239"/>
        <v>1012763</v>
      </c>
      <c r="B5106" s="6" t="s">
        <v>1320</v>
      </c>
      <c r="C5106" s="7" t="s">
        <v>658</v>
      </c>
      <c r="D5106" s="7" t="s">
        <v>1095</v>
      </c>
      <c r="E5106" s="7" t="s">
        <v>847</v>
      </c>
      <c r="F5106" s="7" t="s">
        <v>848</v>
      </c>
      <c r="G5106" s="7" t="s">
        <v>1065</v>
      </c>
      <c r="H5106" s="7" t="s">
        <v>995</v>
      </c>
      <c r="I5106" s="6" t="s">
        <v>11</v>
      </c>
      <c r="J5106" s="1">
        <v>-19025</v>
      </c>
      <c r="K5106" s="1">
        <v>91025</v>
      </c>
      <c r="L5106" s="1">
        <v>72000</v>
      </c>
      <c r="M5106" s="1">
        <v>-19025</v>
      </c>
      <c r="N5106" s="1">
        <v>91025</v>
      </c>
      <c r="O5106" s="1">
        <v>72000</v>
      </c>
      <c r="P5106" s="1">
        <v>48000</v>
      </c>
      <c r="Q5106" s="12"/>
      <c r="R5106" s="29">
        <f t="shared" si="240"/>
        <v>24000</v>
      </c>
      <c r="S5106" t="str">
        <f t="shared" si="241"/>
        <v>Sobre ingreso</v>
      </c>
      <c r="T5106" s="10">
        <f>IFERROR(VLOOKUP(A5106,[1]!Tabla1[[#All],[Material]:[venta nueva]],38,FALSE),0)</f>
        <v>0</v>
      </c>
    </row>
    <row r="5107" spans="1:20" hidden="1" x14ac:dyDescent="0.35">
      <c r="A5107">
        <f t="shared" si="239"/>
        <v>1012764</v>
      </c>
      <c r="B5107" s="6" t="s">
        <v>1320</v>
      </c>
      <c r="C5107" s="7" t="s">
        <v>658</v>
      </c>
      <c r="D5107" s="7" t="s">
        <v>1095</v>
      </c>
      <c r="E5107" s="7" t="s">
        <v>849</v>
      </c>
      <c r="F5107" s="7" t="s">
        <v>850</v>
      </c>
      <c r="G5107" s="7" t="s">
        <v>1063</v>
      </c>
      <c r="H5107" s="7" t="s">
        <v>999</v>
      </c>
      <c r="I5107" s="6" t="s">
        <v>10</v>
      </c>
      <c r="J5107" s="1">
        <v>877</v>
      </c>
      <c r="K5107" s="1">
        <v>240000</v>
      </c>
      <c r="L5107" s="1">
        <v>240876</v>
      </c>
      <c r="M5107" s="1">
        <v>877</v>
      </c>
      <c r="N5107" s="1">
        <v>240000</v>
      </c>
      <c r="O5107" s="1">
        <v>240876</v>
      </c>
      <c r="P5107" s="1">
        <v>240000</v>
      </c>
      <c r="Q5107" s="12"/>
      <c r="R5107" s="29">
        <f t="shared" si="240"/>
        <v>876</v>
      </c>
      <c r="S5107" t="str">
        <f t="shared" si="241"/>
        <v>Sobre ingreso</v>
      </c>
      <c r="T5107" s="10">
        <f>IFERROR(VLOOKUP(A5107,[1]!Tabla1[[#All],[Material]:[venta nueva]],38,FALSE),0)</f>
        <v>0</v>
      </c>
    </row>
    <row r="5108" spans="1:20" hidden="1" x14ac:dyDescent="0.35">
      <c r="A5108">
        <f t="shared" si="239"/>
        <v>1012778</v>
      </c>
      <c r="B5108" s="6" t="s">
        <v>1320</v>
      </c>
      <c r="C5108" s="7" t="s">
        <v>658</v>
      </c>
      <c r="D5108" s="7" t="s">
        <v>1095</v>
      </c>
      <c r="E5108" s="7" t="s">
        <v>852</v>
      </c>
      <c r="F5108" s="7" t="s">
        <v>853</v>
      </c>
      <c r="G5108" s="7" t="s">
        <v>1065</v>
      </c>
      <c r="H5108" s="7" t="s">
        <v>989</v>
      </c>
      <c r="I5108" s="6" t="s">
        <v>11</v>
      </c>
      <c r="J5108" s="1"/>
      <c r="K5108" s="1"/>
      <c r="L5108" s="1"/>
      <c r="M5108" s="1">
        <v>48000</v>
      </c>
      <c r="N5108" s="1">
        <v>0</v>
      </c>
      <c r="O5108" s="1">
        <v>48000</v>
      </c>
      <c r="P5108" s="1">
        <v>48000</v>
      </c>
      <c r="Q5108" s="12"/>
      <c r="R5108" s="29">
        <f t="shared" si="240"/>
        <v>0</v>
      </c>
      <c r="S5108" t="str">
        <f t="shared" si="241"/>
        <v>OK</v>
      </c>
      <c r="T5108" s="10">
        <f>IFERROR(VLOOKUP(A5108,[1]!Tabla1[[#All],[Material]:[venta nueva]],38,FALSE),0)</f>
        <v>0</v>
      </c>
    </row>
    <row r="5109" spans="1:20" hidden="1" x14ac:dyDescent="0.35">
      <c r="A5109">
        <f t="shared" si="239"/>
        <v>1010885</v>
      </c>
      <c r="B5109" s="6" t="s">
        <v>1320</v>
      </c>
      <c r="C5109" s="7" t="s">
        <v>658</v>
      </c>
      <c r="D5109" s="7" t="s">
        <v>1096</v>
      </c>
      <c r="E5109" s="7" t="s">
        <v>663</v>
      </c>
      <c r="F5109" s="7" t="s">
        <v>664</v>
      </c>
      <c r="G5109" s="7" t="s">
        <v>1066</v>
      </c>
      <c r="H5109" s="7" t="s">
        <v>982</v>
      </c>
      <c r="I5109" s="6" t="s">
        <v>8</v>
      </c>
      <c r="J5109" s="1">
        <v>820</v>
      </c>
      <c r="K5109" s="1">
        <v>1448</v>
      </c>
      <c r="L5109" s="1">
        <v>2268</v>
      </c>
      <c r="M5109" s="1">
        <v>820</v>
      </c>
      <c r="N5109" s="1">
        <v>0</v>
      </c>
      <c r="O5109" s="1">
        <v>0</v>
      </c>
      <c r="P5109" s="1"/>
      <c r="Q5109" s="12"/>
      <c r="R5109" s="29">
        <f t="shared" si="240"/>
        <v>0</v>
      </c>
      <c r="S5109" t="str">
        <f t="shared" si="241"/>
        <v>OK</v>
      </c>
      <c r="T5109" s="10">
        <f>IFERROR(VLOOKUP(A5109,[1]!Tabla1[[#All],[Material]:[venta nueva]],38,FALSE),0)</f>
        <v>0</v>
      </c>
    </row>
    <row r="5110" spans="1:20" hidden="1" x14ac:dyDescent="0.35">
      <c r="A5110">
        <f t="shared" si="239"/>
        <v>1010886</v>
      </c>
      <c r="B5110" s="6" t="s">
        <v>1320</v>
      </c>
      <c r="C5110" s="7" t="s">
        <v>658</v>
      </c>
      <c r="D5110" s="7" t="s">
        <v>1096</v>
      </c>
      <c r="E5110" s="7" t="s">
        <v>665</v>
      </c>
      <c r="F5110" s="7" t="s">
        <v>666</v>
      </c>
      <c r="G5110" s="7" t="s">
        <v>1066</v>
      </c>
      <c r="H5110" s="7" t="s">
        <v>982</v>
      </c>
      <c r="I5110" s="6" t="s">
        <v>8</v>
      </c>
      <c r="J5110" s="1">
        <v>-1999</v>
      </c>
      <c r="K5110" s="1">
        <v>6988</v>
      </c>
      <c r="L5110" s="1">
        <v>4990</v>
      </c>
      <c r="M5110" s="1">
        <v>-1999</v>
      </c>
      <c r="N5110" s="1">
        <v>0</v>
      </c>
      <c r="O5110" s="1">
        <v>0</v>
      </c>
      <c r="P5110" s="1"/>
      <c r="Q5110" s="12"/>
      <c r="R5110" s="29">
        <f t="shared" si="240"/>
        <v>0</v>
      </c>
      <c r="S5110" t="str">
        <f t="shared" si="241"/>
        <v>OK</v>
      </c>
      <c r="T5110" s="10">
        <f>IFERROR(VLOOKUP(A5110,[1]!Tabla1[[#All],[Material]:[venta nueva]],38,FALSE),0)</f>
        <v>0</v>
      </c>
    </row>
    <row r="5111" spans="1:20" hidden="1" x14ac:dyDescent="0.35">
      <c r="A5111">
        <f t="shared" si="239"/>
        <v>1010887</v>
      </c>
      <c r="B5111" s="6" t="s">
        <v>1320</v>
      </c>
      <c r="C5111" s="7" t="s">
        <v>658</v>
      </c>
      <c r="D5111" s="7" t="s">
        <v>1096</v>
      </c>
      <c r="E5111" s="7" t="s">
        <v>667</v>
      </c>
      <c r="F5111" s="7" t="s">
        <v>668</v>
      </c>
      <c r="G5111" s="7" t="s">
        <v>1066</v>
      </c>
      <c r="H5111" s="7" t="s">
        <v>982</v>
      </c>
      <c r="I5111" s="6" t="s">
        <v>8</v>
      </c>
      <c r="J5111" s="1">
        <v>127</v>
      </c>
      <c r="K5111" s="1">
        <v>0</v>
      </c>
      <c r="L5111" s="1">
        <v>0</v>
      </c>
      <c r="M5111" s="1">
        <v>127</v>
      </c>
      <c r="N5111" s="1">
        <v>0</v>
      </c>
      <c r="O5111" s="1">
        <v>0</v>
      </c>
      <c r="P5111" s="1"/>
      <c r="Q5111" s="12"/>
      <c r="R5111" s="29">
        <f t="shared" si="240"/>
        <v>0</v>
      </c>
      <c r="S5111" t="str">
        <f t="shared" si="241"/>
        <v>OK</v>
      </c>
      <c r="T5111" s="10">
        <f>IFERROR(VLOOKUP(A5111,[1]!Tabla1[[#All],[Material]:[venta nueva]],38,FALSE),0)</f>
        <v>0</v>
      </c>
    </row>
    <row r="5112" spans="1:20" hidden="1" x14ac:dyDescent="0.35">
      <c r="A5112">
        <f t="shared" si="239"/>
        <v>1010888</v>
      </c>
      <c r="B5112" s="6" t="s">
        <v>1320</v>
      </c>
      <c r="C5112" s="7" t="s">
        <v>658</v>
      </c>
      <c r="D5112" s="7" t="s">
        <v>1096</v>
      </c>
      <c r="E5112" s="7" t="s">
        <v>669</v>
      </c>
      <c r="F5112" s="7" t="s">
        <v>670</v>
      </c>
      <c r="G5112" s="7" t="s">
        <v>1066</v>
      </c>
      <c r="H5112" s="7" t="s">
        <v>982</v>
      </c>
      <c r="I5112" s="6" t="s">
        <v>8</v>
      </c>
      <c r="J5112" s="1">
        <v>771</v>
      </c>
      <c r="K5112" s="1">
        <v>0</v>
      </c>
      <c r="L5112" s="1">
        <v>0</v>
      </c>
      <c r="M5112" s="1">
        <v>771</v>
      </c>
      <c r="N5112" s="1">
        <v>0</v>
      </c>
      <c r="O5112" s="1">
        <v>0</v>
      </c>
      <c r="P5112" s="1"/>
      <c r="Q5112" s="12"/>
      <c r="R5112" s="29">
        <f t="shared" si="240"/>
        <v>0</v>
      </c>
      <c r="S5112" t="str">
        <f t="shared" si="241"/>
        <v>OK</v>
      </c>
      <c r="T5112" s="10">
        <f>IFERROR(VLOOKUP(A5112,[1]!Tabla1[[#All],[Material]:[venta nueva]],38,FALSE),0)</f>
        <v>0</v>
      </c>
    </row>
    <row r="5113" spans="1:20" hidden="1" x14ac:dyDescent="0.35">
      <c r="A5113">
        <f t="shared" si="239"/>
        <v>1011047</v>
      </c>
      <c r="B5113" s="6" t="s">
        <v>1320</v>
      </c>
      <c r="C5113" s="7" t="s">
        <v>658</v>
      </c>
      <c r="D5113" s="7" t="s">
        <v>1096</v>
      </c>
      <c r="E5113" s="7" t="s">
        <v>673</v>
      </c>
      <c r="F5113" s="7" t="s">
        <v>674</v>
      </c>
      <c r="G5113" s="7" t="s">
        <v>1066</v>
      </c>
      <c r="H5113" s="7" t="s">
        <v>982</v>
      </c>
      <c r="I5113" s="6" t="s">
        <v>10</v>
      </c>
      <c r="J5113" s="1">
        <v>90</v>
      </c>
      <c r="K5113" s="1">
        <v>0</v>
      </c>
      <c r="L5113" s="1">
        <v>0</v>
      </c>
      <c r="M5113" s="1">
        <v>90</v>
      </c>
      <c r="N5113" s="1">
        <v>22800</v>
      </c>
      <c r="O5113" s="1">
        <v>22890</v>
      </c>
      <c r="P5113" s="1">
        <v>22800</v>
      </c>
      <c r="Q5113" s="12"/>
      <c r="R5113" s="29">
        <f t="shared" si="240"/>
        <v>90</v>
      </c>
      <c r="S5113" t="str">
        <f t="shared" si="241"/>
        <v>Sobre ingreso</v>
      </c>
      <c r="T5113" s="10">
        <f>IFERROR(VLOOKUP(A5113,[1]!Tabla1[[#All],[Material]:[venta nueva]],38,FALSE),0)</f>
        <v>0</v>
      </c>
    </row>
    <row r="5114" spans="1:20" hidden="1" x14ac:dyDescent="0.35">
      <c r="A5114">
        <f t="shared" si="239"/>
        <v>1011105</v>
      </c>
      <c r="B5114" s="6" t="s">
        <v>1320</v>
      </c>
      <c r="C5114" s="7" t="s">
        <v>658</v>
      </c>
      <c r="D5114" s="7" t="s">
        <v>1096</v>
      </c>
      <c r="E5114" s="7" t="s">
        <v>675</v>
      </c>
      <c r="F5114" s="7" t="s">
        <v>676</v>
      </c>
      <c r="G5114" s="7" t="s">
        <v>1068</v>
      </c>
      <c r="H5114" s="7" t="s">
        <v>984</v>
      </c>
      <c r="I5114" s="6" t="s">
        <v>8</v>
      </c>
      <c r="J5114" s="1">
        <v>-6000</v>
      </c>
      <c r="K5114" s="1">
        <v>6000</v>
      </c>
      <c r="L5114" s="1">
        <v>0</v>
      </c>
      <c r="M5114" s="1">
        <v>-6000</v>
      </c>
      <c r="N5114" s="1">
        <v>6000</v>
      </c>
      <c r="O5114" s="1">
        <v>0</v>
      </c>
      <c r="P5114" s="1"/>
      <c r="Q5114" s="12"/>
      <c r="R5114" s="29">
        <f t="shared" si="240"/>
        <v>0</v>
      </c>
      <c r="S5114" t="str">
        <f t="shared" si="241"/>
        <v>OK</v>
      </c>
      <c r="T5114" s="10">
        <f>IFERROR(VLOOKUP(A5114,[1]!Tabla1[[#All],[Material]:[venta nueva]],38,FALSE),0)</f>
        <v>0</v>
      </c>
    </row>
    <row r="5115" spans="1:20" hidden="1" x14ac:dyDescent="0.35">
      <c r="A5115">
        <f t="shared" si="239"/>
        <v>1011127</v>
      </c>
      <c r="B5115" s="6" t="s">
        <v>1320</v>
      </c>
      <c r="C5115" s="7" t="s">
        <v>658</v>
      </c>
      <c r="D5115" s="7" t="s">
        <v>1096</v>
      </c>
      <c r="E5115" s="7" t="s">
        <v>677</v>
      </c>
      <c r="F5115" s="7" t="s">
        <v>678</v>
      </c>
      <c r="G5115" s="7" t="s">
        <v>1066</v>
      </c>
      <c r="H5115" s="7" t="s">
        <v>982</v>
      </c>
      <c r="I5115" s="6" t="s">
        <v>10</v>
      </c>
      <c r="J5115" s="1">
        <v>-23788</v>
      </c>
      <c r="K5115" s="1">
        <v>1453625</v>
      </c>
      <c r="L5115" s="1">
        <v>1429836</v>
      </c>
      <c r="M5115" s="1">
        <v>-23788</v>
      </c>
      <c r="N5115" s="1">
        <v>1374589</v>
      </c>
      <c r="O5115" s="1">
        <v>1350800</v>
      </c>
      <c r="P5115" s="1">
        <v>1402600</v>
      </c>
      <c r="Q5115" s="12"/>
      <c r="R5115" s="29">
        <f t="shared" si="240"/>
        <v>-51800</v>
      </c>
      <c r="S5115" t="str">
        <f t="shared" si="241"/>
        <v>Pendiente de ingreso</v>
      </c>
      <c r="T5115" s="10">
        <f>IFERROR(VLOOKUP(A5115,[1]!Tabla1[[#All],[Material]:[venta nueva]],38,FALSE),0)</f>
        <v>0</v>
      </c>
    </row>
    <row r="5116" spans="1:20" hidden="1" x14ac:dyDescent="0.35">
      <c r="A5116">
        <f t="shared" si="239"/>
        <v>1011150</v>
      </c>
      <c r="B5116" s="6" t="s">
        <v>1320</v>
      </c>
      <c r="C5116" s="7" t="s">
        <v>658</v>
      </c>
      <c r="D5116" s="7" t="s">
        <v>1096</v>
      </c>
      <c r="E5116" s="7" t="s">
        <v>679</v>
      </c>
      <c r="F5116" s="7" t="s">
        <v>680</v>
      </c>
      <c r="G5116" s="7" t="s">
        <v>1068</v>
      </c>
      <c r="H5116" s="7" t="s">
        <v>984</v>
      </c>
      <c r="I5116" s="6" t="s">
        <v>10</v>
      </c>
      <c r="J5116" s="1">
        <v>2241</v>
      </c>
      <c r="K5116" s="1">
        <v>45759</v>
      </c>
      <c r="L5116" s="1">
        <v>48000</v>
      </c>
      <c r="M5116" s="1">
        <v>2241</v>
      </c>
      <c r="N5116" s="1">
        <v>37773</v>
      </c>
      <c r="O5116" s="1">
        <v>40014</v>
      </c>
      <c r="P5116" s="1">
        <v>40014</v>
      </c>
      <c r="Q5116" s="12"/>
      <c r="R5116" s="29">
        <f t="shared" si="240"/>
        <v>0</v>
      </c>
      <c r="S5116" t="str">
        <f t="shared" si="241"/>
        <v>OK</v>
      </c>
      <c r="T5116" s="10">
        <f>IFERROR(VLOOKUP(A5116,[1]!Tabla1[[#All],[Material]:[venta nueva]],38,FALSE),0)</f>
        <v>0</v>
      </c>
    </row>
    <row r="5117" spans="1:20" hidden="1" x14ac:dyDescent="0.35">
      <c r="A5117">
        <f t="shared" si="239"/>
        <v>1011151</v>
      </c>
      <c r="B5117" s="6" t="s">
        <v>1320</v>
      </c>
      <c r="C5117" s="7" t="s">
        <v>658</v>
      </c>
      <c r="D5117" s="7" t="s">
        <v>1096</v>
      </c>
      <c r="E5117" s="7" t="s">
        <v>681</v>
      </c>
      <c r="F5117" s="7" t="s">
        <v>682</v>
      </c>
      <c r="G5117" s="7" t="s">
        <v>985</v>
      </c>
      <c r="H5117" s="7" t="s">
        <v>985</v>
      </c>
      <c r="I5117" s="6" t="s">
        <v>10</v>
      </c>
      <c r="J5117" s="1">
        <v>522</v>
      </c>
      <c r="K5117" s="1">
        <v>0</v>
      </c>
      <c r="L5117" s="1">
        <v>0</v>
      </c>
      <c r="M5117" s="1">
        <v>522</v>
      </c>
      <c r="N5117" s="1">
        <v>0</v>
      </c>
      <c r="O5117" s="1">
        <v>0</v>
      </c>
      <c r="P5117" s="1"/>
      <c r="Q5117" s="12"/>
      <c r="R5117" s="29">
        <f t="shared" si="240"/>
        <v>0</v>
      </c>
      <c r="S5117" t="str">
        <f t="shared" si="241"/>
        <v>OK</v>
      </c>
      <c r="T5117" s="10">
        <f>IFERROR(VLOOKUP(A5117,[1]!Tabla1[[#All],[Material]:[venta nueva]],38,FALSE),0)</f>
        <v>0</v>
      </c>
    </row>
    <row r="5118" spans="1:20" hidden="1" x14ac:dyDescent="0.35">
      <c r="A5118">
        <f t="shared" si="239"/>
        <v>1011250</v>
      </c>
      <c r="B5118" s="6" t="s">
        <v>1320</v>
      </c>
      <c r="C5118" s="7" t="s">
        <v>658</v>
      </c>
      <c r="D5118" s="7" t="s">
        <v>1096</v>
      </c>
      <c r="E5118" s="7" t="s">
        <v>683</v>
      </c>
      <c r="F5118" s="7" t="s">
        <v>684</v>
      </c>
      <c r="G5118" s="7" t="s">
        <v>1066</v>
      </c>
      <c r="H5118" s="7" t="s">
        <v>982</v>
      </c>
      <c r="I5118" s="6" t="s">
        <v>8</v>
      </c>
      <c r="J5118" s="1">
        <v>759</v>
      </c>
      <c r="K5118" s="1">
        <v>11793</v>
      </c>
      <c r="L5118" s="1">
        <v>12552</v>
      </c>
      <c r="M5118" s="1">
        <v>759</v>
      </c>
      <c r="N5118" s="1">
        <v>0</v>
      </c>
      <c r="O5118" s="1">
        <v>0</v>
      </c>
      <c r="P5118" s="1"/>
      <c r="Q5118" s="12"/>
      <c r="R5118" s="29">
        <f t="shared" si="240"/>
        <v>0</v>
      </c>
      <c r="S5118" t="str">
        <f t="shared" si="241"/>
        <v>OK</v>
      </c>
      <c r="T5118" s="10">
        <f>IFERROR(VLOOKUP(A5118,[1]!Tabla1[[#All],[Material]:[venta nueva]],38,FALSE),0)</f>
        <v>0</v>
      </c>
    </row>
    <row r="5119" spans="1:20" hidden="1" x14ac:dyDescent="0.35">
      <c r="A5119">
        <f t="shared" si="239"/>
        <v>1011290</v>
      </c>
      <c r="B5119" s="6" t="s">
        <v>1320</v>
      </c>
      <c r="C5119" s="7" t="s">
        <v>658</v>
      </c>
      <c r="D5119" s="7" t="s">
        <v>1096</v>
      </c>
      <c r="E5119" s="7" t="s">
        <v>685</v>
      </c>
      <c r="F5119" s="7" t="s">
        <v>686</v>
      </c>
      <c r="G5119" s="7" t="s">
        <v>1069</v>
      </c>
      <c r="H5119" s="7" t="s">
        <v>986</v>
      </c>
      <c r="I5119" s="6" t="s">
        <v>11</v>
      </c>
      <c r="J5119" s="1">
        <v>-1</v>
      </c>
      <c r="K5119" s="1">
        <v>0</v>
      </c>
      <c r="L5119" s="1">
        <v>0</v>
      </c>
      <c r="M5119" s="1">
        <v>-1</v>
      </c>
      <c r="N5119" s="1">
        <v>0</v>
      </c>
      <c r="O5119" s="1">
        <v>0</v>
      </c>
      <c r="P5119" s="1"/>
      <c r="Q5119" s="12"/>
      <c r="R5119" s="29">
        <f t="shared" si="240"/>
        <v>0</v>
      </c>
      <c r="S5119" t="str">
        <f t="shared" si="241"/>
        <v>OK</v>
      </c>
      <c r="T5119" s="10">
        <f>IFERROR(VLOOKUP(A5119,[1]!Tabla1[[#All],[Material]:[venta nueva]],38,FALSE),0)</f>
        <v>0</v>
      </c>
    </row>
    <row r="5120" spans="1:20" hidden="1" x14ac:dyDescent="0.35">
      <c r="A5120">
        <f t="shared" si="239"/>
        <v>1011586</v>
      </c>
      <c r="B5120" s="6" t="s">
        <v>1320</v>
      </c>
      <c r="C5120" s="7" t="s">
        <v>658</v>
      </c>
      <c r="D5120" s="7" t="s">
        <v>1096</v>
      </c>
      <c r="E5120" s="7" t="s">
        <v>700</v>
      </c>
      <c r="F5120" s="7" t="s">
        <v>701</v>
      </c>
      <c r="G5120" s="7" t="s">
        <v>1068</v>
      </c>
      <c r="H5120" s="7" t="s">
        <v>992</v>
      </c>
      <c r="I5120" s="6" t="s">
        <v>14</v>
      </c>
      <c r="J5120" s="1">
        <v>2675</v>
      </c>
      <c r="K5120" s="1">
        <v>57325</v>
      </c>
      <c r="L5120" s="1">
        <v>60000</v>
      </c>
      <c r="M5120" s="1">
        <v>2675</v>
      </c>
      <c r="N5120" s="1">
        <v>117325</v>
      </c>
      <c r="O5120" s="1">
        <v>120000</v>
      </c>
      <c r="P5120" s="1">
        <v>120000</v>
      </c>
      <c r="Q5120" s="12"/>
      <c r="R5120" s="29">
        <f t="shared" si="240"/>
        <v>0</v>
      </c>
      <c r="S5120" t="str">
        <f t="shared" si="241"/>
        <v>OK</v>
      </c>
      <c r="T5120" s="10">
        <f>IFERROR(VLOOKUP(A5120,[1]!Tabla1[[#All],[Material]:[venta nueva]],38,FALSE),0)</f>
        <v>0</v>
      </c>
    </row>
    <row r="5121" spans="1:20" hidden="1" x14ac:dyDescent="0.35">
      <c r="A5121">
        <f t="shared" si="239"/>
        <v>1011614</v>
      </c>
      <c r="B5121" s="6" t="s">
        <v>1320</v>
      </c>
      <c r="C5121" s="7" t="s">
        <v>658</v>
      </c>
      <c r="D5121" s="7" t="s">
        <v>1096</v>
      </c>
      <c r="E5121" s="7" t="s">
        <v>1156</v>
      </c>
      <c r="F5121" s="7" t="s">
        <v>1157</v>
      </c>
      <c r="G5121" s="7" t="s">
        <v>1066</v>
      </c>
      <c r="H5121" s="7" t="s">
        <v>982</v>
      </c>
      <c r="I5121" s="6" t="s">
        <v>10</v>
      </c>
      <c r="J5121" s="1">
        <v>1832</v>
      </c>
      <c r="K5121" s="1">
        <v>37209</v>
      </c>
      <c r="L5121" s="1">
        <v>39041</v>
      </c>
      <c r="M5121" s="1">
        <v>1832</v>
      </c>
      <c r="N5121" s="1">
        <v>37209</v>
      </c>
      <c r="O5121" s="1">
        <v>39041</v>
      </c>
      <c r="P5121" s="1">
        <v>39073.56</v>
      </c>
      <c r="Q5121" s="12"/>
      <c r="R5121" s="29">
        <f t="shared" si="240"/>
        <v>-32.559999999997672</v>
      </c>
      <c r="S5121" t="str">
        <f t="shared" si="241"/>
        <v>Pendiente de ingreso</v>
      </c>
      <c r="T5121" s="10">
        <f>IFERROR(VLOOKUP(A5121,[1]!Tabla1[[#All],[Material]:[venta nueva]],38,FALSE),0)</f>
        <v>0</v>
      </c>
    </row>
    <row r="5122" spans="1:20" hidden="1" x14ac:dyDescent="0.35">
      <c r="A5122">
        <f t="shared" si="239"/>
        <v>1011701</v>
      </c>
      <c r="B5122" s="6" t="s">
        <v>1320</v>
      </c>
      <c r="C5122" s="7" t="s">
        <v>658</v>
      </c>
      <c r="D5122" s="7" t="s">
        <v>1096</v>
      </c>
      <c r="E5122" s="7" t="s">
        <v>702</v>
      </c>
      <c r="F5122" s="7" t="s">
        <v>703</v>
      </c>
      <c r="G5122" s="7" t="s">
        <v>1066</v>
      </c>
      <c r="H5122" s="7" t="s">
        <v>982</v>
      </c>
      <c r="I5122" s="6" t="s">
        <v>8</v>
      </c>
      <c r="J5122" s="1">
        <v>-82073</v>
      </c>
      <c r="K5122" s="1">
        <v>118360</v>
      </c>
      <c r="L5122" s="1">
        <v>36288</v>
      </c>
      <c r="M5122" s="1">
        <v>-82073</v>
      </c>
      <c r="N5122" s="1">
        <v>0</v>
      </c>
      <c r="O5122" s="1">
        <v>0</v>
      </c>
      <c r="P5122" s="1"/>
      <c r="Q5122" s="12"/>
      <c r="R5122" s="29">
        <f t="shared" si="240"/>
        <v>0</v>
      </c>
      <c r="S5122" t="str">
        <f t="shared" si="241"/>
        <v>OK</v>
      </c>
      <c r="T5122" s="10">
        <f>IFERROR(VLOOKUP(A5122,[1]!Tabla1[[#All],[Material]:[venta nueva]],38,FALSE),0)</f>
        <v>0</v>
      </c>
    </row>
    <row r="5123" spans="1:20" hidden="1" x14ac:dyDescent="0.35">
      <c r="A5123">
        <f t="shared" si="239"/>
        <v>1011748</v>
      </c>
      <c r="B5123" s="6" t="s">
        <v>1320</v>
      </c>
      <c r="C5123" s="7" t="s">
        <v>658</v>
      </c>
      <c r="D5123" s="7" t="s">
        <v>1096</v>
      </c>
      <c r="E5123" s="7" t="s">
        <v>704</v>
      </c>
      <c r="F5123" s="7" t="s">
        <v>705</v>
      </c>
      <c r="G5123" s="7" t="s">
        <v>1066</v>
      </c>
      <c r="H5123" s="7" t="s">
        <v>982</v>
      </c>
      <c r="I5123" s="6" t="s">
        <v>9</v>
      </c>
      <c r="J5123" s="1">
        <v>-163293</v>
      </c>
      <c r="K5123" s="1">
        <v>140000</v>
      </c>
      <c r="L5123" s="1">
        <v>0</v>
      </c>
      <c r="M5123" s="1">
        <v>-163293</v>
      </c>
      <c r="N5123" s="1">
        <v>140000</v>
      </c>
      <c r="O5123" s="1">
        <v>0</v>
      </c>
      <c r="P5123" s="1"/>
      <c r="Q5123" s="12"/>
      <c r="R5123" s="29">
        <f t="shared" si="240"/>
        <v>0</v>
      </c>
      <c r="S5123" t="str">
        <f t="shared" si="241"/>
        <v>OK</v>
      </c>
      <c r="T5123" s="10">
        <f>IFERROR(VLOOKUP(A5123,[1]!Tabla1[[#All],[Material]:[venta nueva]],38,FALSE),0)</f>
        <v>0</v>
      </c>
    </row>
    <row r="5124" spans="1:20" hidden="1" x14ac:dyDescent="0.35">
      <c r="A5124">
        <f t="shared" si="239"/>
        <v>1011906</v>
      </c>
      <c r="B5124" s="6" t="s">
        <v>1320</v>
      </c>
      <c r="C5124" s="7" t="s">
        <v>658</v>
      </c>
      <c r="D5124" s="7" t="s">
        <v>1096</v>
      </c>
      <c r="E5124" s="7" t="s">
        <v>1395</v>
      </c>
      <c r="F5124" s="7" t="s">
        <v>1396</v>
      </c>
      <c r="G5124" s="7" t="s">
        <v>985</v>
      </c>
      <c r="H5124" s="7" t="s">
        <v>985</v>
      </c>
      <c r="I5124" s="6" t="s">
        <v>9</v>
      </c>
      <c r="J5124" s="1"/>
      <c r="K5124" s="1"/>
      <c r="L5124" s="1"/>
      <c r="M5124" s="1"/>
      <c r="N5124" s="1"/>
      <c r="O5124" s="1"/>
      <c r="P5124" s="1">
        <v>150</v>
      </c>
      <c r="Q5124" s="12"/>
      <c r="R5124" s="29">
        <f t="shared" si="240"/>
        <v>-150</v>
      </c>
      <c r="S5124" t="str">
        <f t="shared" si="241"/>
        <v>Pendiente de ingreso</v>
      </c>
      <c r="T5124" s="10">
        <f>IFERROR(VLOOKUP(A5124,[1]!Tabla1[[#All],[Material]:[venta nueva]],38,FALSE),0)</f>
        <v>0</v>
      </c>
    </row>
    <row r="5125" spans="1:20" hidden="1" x14ac:dyDescent="0.35">
      <c r="A5125">
        <f t="shared" si="239"/>
        <v>1011948</v>
      </c>
      <c r="B5125" s="6" t="s">
        <v>1320</v>
      </c>
      <c r="C5125" s="7" t="s">
        <v>658</v>
      </c>
      <c r="D5125" s="7" t="s">
        <v>1096</v>
      </c>
      <c r="E5125" s="7" t="s">
        <v>706</v>
      </c>
      <c r="F5125" s="7" t="s">
        <v>707</v>
      </c>
      <c r="G5125" s="7" t="s">
        <v>1065</v>
      </c>
      <c r="H5125" s="7" t="s">
        <v>981</v>
      </c>
      <c r="I5125" s="6" t="s">
        <v>15</v>
      </c>
      <c r="J5125" s="1">
        <v>72</v>
      </c>
      <c r="K5125" s="1">
        <v>0</v>
      </c>
      <c r="L5125" s="1">
        <v>0</v>
      </c>
      <c r="M5125" s="1">
        <v>72</v>
      </c>
      <c r="N5125" s="1">
        <v>0</v>
      </c>
      <c r="O5125" s="1">
        <v>0</v>
      </c>
      <c r="P5125" s="1"/>
      <c r="Q5125" s="12"/>
      <c r="R5125" s="29">
        <f t="shared" si="240"/>
        <v>0</v>
      </c>
      <c r="S5125" t="str">
        <f t="shared" si="241"/>
        <v>OK</v>
      </c>
      <c r="T5125" s="10">
        <f>IFERROR(VLOOKUP(A5125,[1]!Tabla1[[#All],[Material]:[venta nueva]],38,FALSE),0)</f>
        <v>0</v>
      </c>
    </row>
    <row r="5126" spans="1:20" hidden="1" x14ac:dyDescent="0.35">
      <c r="A5126">
        <f t="shared" ref="A5126:A5189" si="242">+E5126*1</f>
        <v>1011967</v>
      </c>
      <c r="B5126" s="6" t="s">
        <v>1320</v>
      </c>
      <c r="C5126" s="7" t="s">
        <v>658</v>
      </c>
      <c r="D5126" s="7" t="s">
        <v>1096</v>
      </c>
      <c r="E5126" s="7" t="s">
        <v>708</v>
      </c>
      <c r="F5126" s="7" t="s">
        <v>709</v>
      </c>
      <c r="G5126" s="7" t="s">
        <v>1072</v>
      </c>
      <c r="H5126" s="7" t="s">
        <v>993</v>
      </c>
      <c r="I5126" s="6" t="s">
        <v>14</v>
      </c>
      <c r="J5126" s="1">
        <v>-177197</v>
      </c>
      <c r="K5126" s="1">
        <v>33573</v>
      </c>
      <c r="L5126" s="1">
        <v>0</v>
      </c>
      <c r="M5126" s="1">
        <v>-177197</v>
      </c>
      <c r="N5126" s="1">
        <v>33573</v>
      </c>
      <c r="O5126" s="1">
        <v>0</v>
      </c>
      <c r="P5126" s="1"/>
      <c r="Q5126" s="12"/>
      <c r="R5126" s="29">
        <f t="shared" si="240"/>
        <v>0</v>
      </c>
      <c r="S5126" t="str">
        <f t="shared" si="241"/>
        <v>OK</v>
      </c>
      <c r="T5126" s="10">
        <f>IFERROR(VLOOKUP(A5126,[1]!Tabla1[[#All],[Material]:[venta nueva]],38,FALSE),0)</f>
        <v>0</v>
      </c>
    </row>
    <row r="5127" spans="1:20" hidden="1" x14ac:dyDescent="0.35">
      <c r="A5127">
        <f t="shared" si="242"/>
        <v>1011968</v>
      </c>
      <c r="B5127" s="6" t="s">
        <v>1320</v>
      </c>
      <c r="C5127" s="7" t="s">
        <v>658</v>
      </c>
      <c r="D5127" s="7" t="s">
        <v>1096</v>
      </c>
      <c r="E5127" s="7" t="s">
        <v>710</v>
      </c>
      <c r="F5127" s="7" t="s">
        <v>711</v>
      </c>
      <c r="G5127" s="7" t="s">
        <v>1072</v>
      </c>
      <c r="H5127" s="7" t="s">
        <v>993</v>
      </c>
      <c r="I5127" s="6" t="s">
        <v>14</v>
      </c>
      <c r="J5127" s="1">
        <v>-25971</v>
      </c>
      <c r="K5127" s="1">
        <v>0</v>
      </c>
      <c r="L5127" s="1">
        <v>0</v>
      </c>
      <c r="M5127" s="1">
        <v>-25971</v>
      </c>
      <c r="N5127" s="1">
        <v>37971</v>
      </c>
      <c r="O5127" s="1">
        <v>12000</v>
      </c>
      <c r="P5127" s="1">
        <v>12000</v>
      </c>
      <c r="Q5127" s="12"/>
      <c r="R5127" s="29">
        <f t="shared" si="240"/>
        <v>0</v>
      </c>
      <c r="S5127" t="str">
        <f t="shared" si="241"/>
        <v>OK</v>
      </c>
      <c r="T5127" s="10">
        <f>IFERROR(VLOOKUP(A5127,[1]!Tabla1[[#All],[Material]:[venta nueva]],38,FALSE),0)</f>
        <v>0</v>
      </c>
    </row>
    <row r="5128" spans="1:20" hidden="1" x14ac:dyDescent="0.35">
      <c r="A5128">
        <f t="shared" si="242"/>
        <v>1011969</v>
      </c>
      <c r="B5128" s="6" t="s">
        <v>1320</v>
      </c>
      <c r="C5128" s="7" t="s">
        <v>658</v>
      </c>
      <c r="D5128" s="7" t="s">
        <v>1096</v>
      </c>
      <c r="E5128" s="7" t="s">
        <v>712</v>
      </c>
      <c r="F5128" s="7" t="s">
        <v>713</v>
      </c>
      <c r="G5128" s="7" t="s">
        <v>1072</v>
      </c>
      <c r="H5128" s="7" t="s">
        <v>993</v>
      </c>
      <c r="I5128" s="6" t="s">
        <v>14</v>
      </c>
      <c r="J5128" s="1">
        <v>-64782</v>
      </c>
      <c r="K5128" s="1">
        <v>67917</v>
      </c>
      <c r="L5128" s="1">
        <v>0</v>
      </c>
      <c r="M5128" s="1">
        <v>-64782</v>
      </c>
      <c r="N5128" s="1">
        <v>67917</v>
      </c>
      <c r="O5128" s="1">
        <v>0</v>
      </c>
      <c r="P5128" s="1"/>
      <c r="Q5128" s="12"/>
      <c r="R5128" s="29">
        <f t="shared" ref="R5128:R5191" si="243">+O5128-P5128</f>
        <v>0</v>
      </c>
      <c r="S5128" t="str">
        <f t="shared" ref="S5128:S5191" si="244">IF(R5128&gt;0,"Sobre ingreso",IF(R5128&lt;0,"Pendiente de ingreso","OK"))</f>
        <v>OK</v>
      </c>
      <c r="T5128" s="10">
        <f>IFERROR(VLOOKUP(A5128,[1]!Tabla1[[#All],[Material]:[venta nueva]],38,FALSE),0)</f>
        <v>0</v>
      </c>
    </row>
    <row r="5129" spans="1:20" hidden="1" x14ac:dyDescent="0.35">
      <c r="A5129">
        <f t="shared" si="242"/>
        <v>1012005</v>
      </c>
      <c r="B5129" s="6" t="s">
        <v>1320</v>
      </c>
      <c r="C5129" s="7" t="s">
        <v>658</v>
      </c>
      <c r="D5129" s="7" t="s">
        <v>1096</v>
      </c>
      <c r="E5129" s="7" t="s">
        <v>714</v>
      </c>
      <c r="F5129" s="7" t="s">
        <v>715</v>
      </c>
      <c r="G5129" s="7" t="s">
        <v>1072</v>
      </c>
      <c r="H5129" s="7" t="s">
        <v>993</v>
      </c>
      <c r="I5129" s="6" t="s">
        <v>14</v>
      </c>
      <c r="J5129" s="1">
        <v>404</v>
      </c>
      <c r="K5129" s="1">
        <v>0</v>
      </c>
      <c r="L5129" s="1">
        <v>0</v>
      </c>
      <c r="M5129" s="1">
        <v>404</v>
      </c>
      <c r="N5129" s="1">
        <v>0</v>
      </c>
      <c r="O5129" s="1">
        <v>0</v>
      </c>
      <c r="P5129" s="1"/>
      <c r="Q5129" s="12"/>
      <c r="R5129" s="29">
        <f t="shared" si="243"/>
        <v>0</v>
      </c>
      <c r="S5129" t="str">
        <f t="shared" si="244"/>
        <v>OK</v>
      </c>
      <c r="T5129" s="10">
        <f>IFERROR(VLOOKUP(A5129,[1]!Tabla1[[#All],[Material]:[venta nueva]],38,FALSE),0)</f>
        <v>0</v>
      </c>
    </row>
    <row r="5130" spans="1:20" hidden="1" x14ac:dyDescent="0.35">
      <c r="A5130">
        <f t="shared" si="242"/>
        <v>1012038</v>
      </c>
      <c r="B5130" s="6" t="s">
        <v>1320</v>
      </c>
      <c r="C5130" s="7" t="s">
        <v>658</v>
      </c>
      <c r="D5130" s="7" t="s">
        <v>1096</v>
      </c>
      <c r="E5130" s="7" t="s">
        <v>718</v>
      </c>
      <c r="F5130" s="7" t="s">
        <v>719</v>
      </c>
      <c r="G5130" s="7" t="s">
        <v>1066</v>
      </c>
      <c r="H5130" s="7" t="s">
        <v>982</v>
      </c>
      <c r="I5130" s="6" t="s">
        <v>8</v>
      </c>
      <c r="J5130" s="1">
        <v>-104</v>
      </c>
      <c r="K5130" s="1">
        <v>104</v>
      </c>
      <c r="L5130" s="1">
        <v>0</v>
      </c>
      <c r="M5130" s="1">
        <v>-104</v>
      </c>
      <c r="N5130" s="1">
        <v>0</v>
      </c>
      <c r="O5130" s="1">
        <v>0</v>
      </c>
      <c r="P5130" s="1"/>
      <c r="Q5130" s="12"/>
      <c r="R5130" s="29">
        <f t="shared" si="243"/>
        <v>0</v>
      </c>
      <c r="S5130" t="str">
        <f t="shared" si="244"/>
        <v>OK</v>
      </c>
      <c r="T5130" s="10">
        <f>IFERROR(VLOOKUP(A5130,[1]!Tabla1[[#All],[Material]:[venta nueva]],38,FALSE),0)</f>
        <v>0</v>
      </c>
    </row>
    <row r="5131" spans="1:20" hidden="1" x14ac:dyDescent="0.35">
      <c r="A5131">
        <f t="shared" si="242"/>
        <v>1012107</v>
      </c>
      <c r="B5131" s="6" t="s">
        <v>1320</v>
      </c>
      <c r="C5131" s="7" t="s">
        <v>658</v>
      </c>
      <c r="D5131" s="7" t="s">
        <v>1096</v>
      </c>
      <c r="E5131" s="7" t="s">
        <v>720</v>
      </c>
      <c r="F5131" s="7" t="s">
        <v>721</v>
      </c>
      <c r="G5131" s="7" t="s">
        <v>1066</v>
      </c>
      <c r="H5131" s="7" t="s">
        <v>982</v>
      </c>
      <c r="I5131" s="6" t="s">
        <v>8</v>
      </c>
      <c r="J5131" s="1">
        <v>-15978</v>
      </c>
      <c r="K5131" s="1">
        <v>149851</v>
      </c>
      <c r="L5131" s="1">
        <v>133873</v>
      </c>
      <c r="M5131" s="1">
        <v>-15978</v>
      </c>
      <c r="N5131" s="1">
        <v>149851</v>
      </c>
      <c r="O5131" s="1">
        <v>133873</v>
      </c>
      <c r="P5131" s="1">
        <v>145333.19399999999</v>
      </c>
      <c r="Q5131" s="12"/>
      <c r="R5131" s="29">
        <f t="shared" si="243"/>
        <v>-11460.193999999989</v>
      </c>
      <c r="S5131" t="str">
        <f t="shared" si="244"/>
        <v>Pendiente de ingreso</v>
      </c>
      <c r="T5131" s="10">
        <f>IFERROR(VLOOKUP(A5131,[1]!Tabla1[[#All],[Material]:[venta nueva]],38,FALSE),0)</f>
        <v>0</v>
      </c>
    </row>
    <row r="5132" spans="1:20" hidden="1" x14ac:dyDescent="0.35">
      <c r="A5132">
        <f t="shared" si="242"/>
        <v>1012108</v>
      </c>
      <c r="B5132" s="6" t="s">
        <v>1320</v>
      </c>
      <c r="C5132" s="7" t="s">
        <v>658</v>
      </c>
      <c r="D5132" s="7" t="s">
        <v>1096</v>
      </c>
      <c r="E5132" s="7" t="s">
        <v>722</v>
      </c>
      <c r="F5132" s="7" t="s">
        <v>723</v>
      </c>
      <c r="G5132" s="7" t="s">
        <v>1066</v>
      </c>
      <c r="H5132" s="7" t="s">
        <v>982</v>
      </c>
      <c r="I5132" s="6" t="s">
        <v>8</v>
      </c>
      <c r="J5132" s="1">
        <v>4663</v>
      </c>
      <c r="K5132" s="1">
        <v>366444</v>
      </c>
      <c r="L5132" s="1">
        <v>371107</v>
      </c>
      <c r="M5132" s="1">
        <v>4663</v>
      </c>
      <c r="N5132" s="1">
        <v>384614</v>
      </c>
      <c r="O5132" s="1">
        <v>389277</v>
      </c>
      <c r="P5132" s="1">
        <v>408692.576</v>
      </c>
      <c r="Q5132" s="12"/>
      <c r="R5132" s="29">
        <f t="shared" si="243"/>
        <v>-19415.576000000001</v>
      </c>
      <c r="S5132" t="str">
        <f t="shared" si="244"/>
        <v>Pendiente de ingreso</v>
      </c>
      <c r="T5132" s="10">
        <f>IFERROR(VLOOKUP(A5132,[1]!Tabla1[[#All],[Material]:[venta nueva]],38,FALSE),0)</f>
        <v>0</v>
      </c>
    </row>
    <row r="5133" spans="1:20" hidden="1" x14ac:dyDescent="0.35">
      <c r="A5133">
        <f t="shared" si="242"/>
        <v>1012109</v>
      </c>
      <c r="B5133" s="6" t="s">
        <v>1320</v>
      </c>
      <c r="C5133" s="7" t="s">
        <v>658</v>
      </c>
      <c r="D5133" s="7" t="s">
        <v>1096</v>
      </c>
      <c r="E5133" s="7" t="s">
        <v>724</v>
      </c>
      <c r="F5133" s="7" t="s">
        <v>725</v>
      </c>
      <c r="G5133" s="7" t="s">
        <v>1066</v>
      </c>
      <c r="H5133" s="7" t="s">
        <v>982</v>
      </c>
      <c r="I5133" s="6" t="s">
        <v>8</v>
      </c>
      <c r="J5133" s="1">
        <v>82332</v>
      </c>
      <c r="K5133" s="1">
        <v>462547</v>
      </c>
      <c r="L5133" s="1">
        <v>544880</v>
      </c>
      <c r="M5133" s="1">
        <v>82332</v>
      </c>
      <c r="N5133" s="1">
        <v>487470</v>
      </c>
      <c r="O5133" s="1">
        <v>569803</v>
      </c>
      <c r="P5133" s="1">
        <v>513564.45899999997</v>
      </c>
      <c r="Q5133" s="12"/>
      <c r="R5133" s="29">
        <f t="shared" si="243"/>
        <v>56238.541000000027</v>
      </c>
      <c r="S5133" t="str">
        <f t="shared" si="244"/>
        <v>Sobre ingreso</v>
      </c>
      <c r="T5133" s="10">
        <f>IFERROR(VLOOKUP(A5133,[1]!Tabla1[[#All],[Material]:[venta nueva]],38,FALSE),0)</f>
        <v>0</v>
      </c>
    </row>
    <row r="5134" spans="1:20" hidden="1" x14ac:dyDescent="0.35">
      <c r="A5134">
        <f t="shared" si="242"/>
        <v>1012110</v>
      </c>
      <c r="B5134" s="6" t="s">
        <v>1320</v>
      </c>
      <c r="C5134" s="7" t="s">
        <v>658</v>
      </c>
      <c r="D5134" s="7" t="s">
        <v>1096</v>
      </c>
      <c r="E5134" s="7" t="s">
        <v>726</v>
      </c>
      <c r="F5134" s="7" t="s">
        <v>727</v>
      </c>
      <c r="G5134" s="7" t="s">
        <v>1066</v>
      </c>
      <c r="H5134" s="7" t="s">
        <v>982</v>
      </c>
      <c r="I5134" s="6" t="s">
        <v>8</v>
      </c>
      <c r="J5134" s="1">
        <v>7363</v>
      </c>
      <c r="K5134" s="1">
        <v>88200</v>
      </c>
      <c r="L5134" s="1">
        <v>95563</v>
      </c>
      <c r="M5134" s="1">
        <v>7363</v>
      </c>
      <c r="N5134" s="1">
        <v>117467</v>
      </c>
      <c r="O5134" s="1">
        <v>124830</v>
      </c>
      <c r="P5134" s="1">
        <v>124830.227</v>
      </c>
      <c r="Q5134" s="12"/>
      <c r="R5134" s="29">
        <f t="shared" si="243"/>
        <v>-0.22699999999895226</v>
      </c>
      <c r="S5134" t="str">
        <f t="shared" si="244"/>
        <v>Pendiente de ingreso</v>
      </c>
      <c r="T5134" s="10">
        <f>IFERROR(VLOOKUP(A5134,[1]!Tabla1[[#All],[Material]:[venta nueva]],38,FALSE),0)</f>
        <v>0</v>
      </c>
    </row>
    <row r="5135" spans="1:20" hidden="1" x14ac:dyDescent="0.35">
      <c r="A5135">
        <f t="shared" si="242"/>
        <v>1012111</v>
      </c>
      <c r="B5135" s="6" t="s">
        <v>1320</v>
      </c>
      <c r="C5135" s="7" t="s">
        <v>658</v>
      </c>
      <c r="D5135" s="7" t="s">
        <v>1096</v>
      </c>
      <c r="E5135" s="7" t="s">
        <v>728</v>
      </c>
      <c r="F5135" s="7" t="s">
        <v>729</v>
      </c>
      <c r="G5135" s="7" t="s">
        <v>1066</v>
      </c>
      <c r="H5135" s="7" t="s">
        <v>982</v>
      </c>
      <c r="I5135" s="6" t="s">
        <v>8</v>
      </c>
      <c r="J5135" s="1">
        <v>-23668</v>
      </c>
      <c r="K5135" s="1">
        <v>33720</v>
      </c>
      <c r="L5135" s="1">
        <v>10052</v>
      </c>
      <c r="M5135" s="1">
        <v>-23668</v>
      </c>
      <c r="N5135" s="1">
        <v>35631</v>
      </c>
      <c r="O5135" s="1">
        <v>11963</v>
      </c>
      <c r="P5135" s="1">
        <v>11430.896000000001</v>
      </c>
      <c r="Q5135" s="12"/>
      <c r="R5135" s="29">
        <f t="shared" si="243"/>
        <v>532.10399999999936</v>
      </c>
      <c r="S5135" t="str">
        <f t="shared" si="244"/>
        <v>Sobre ingreso</v>
      </c>
      <c r="T5135" s="10">
        <f>IFERROR(VLOOKUP(A5135,[1]!Tabla1[[#All],[Material]:[venta nueva]],38,FALSE),0)</f>
        <v>0</v>
      </c>
    </row>
    <row r="5136" spans="1:20" hidden="1" x14ac:dyDescent="0.35">
      <c r="A5136">
        <f t="shared" si="242"/>
        <v>1012112</v>
      </c>
      <c r="B5136" s="6" t="s">
        <v>1320</v>
      </c>
      <c r="C5136" s="7" t="s">
        <v>658</v>
      </c>
      <c r="D5136" s="7" t="s">
        <v>1096</v>
      </c>
      <c r="E5136" s="7" t="s">
        <v>730</v>
      </c>
      <c r="F5136" s="7" t="s">
        <v>731</v>
      </c>
      <c r="G5136" s="7" t="s">
        <v>1066</v>
      </c>
      <c r="H5136" s="7" t="s">
        <v>982</v>
      </c>
      <c r="I5136" s="6" t="s">
        <v>8</v>
      </c>
      <c r="J5136" s="1">
        <v>-15006</v>
      </c>
      <c r="K5136" s="1">
        <v>3145</v>
      </c>
      <c r="L5136" s="1">
        <v>0</v>
      </c>
      <c r="M5136" s="1">
        <v>-15006</v>
      </c>
      <c r="N5136" s="1">
        <v>3145</v>
      </c>
      <c r="O5136" s="1">
        <v>0</v>
      </c>
      <c r="P5136" s="1"/>
      <c r="Q5136" s="12"/>
      <c r="R5136" s="29">
        <f t="shared" si="243"/>
        <v>0</v>
      </c>
      <c r="S5136" t="str">
        <f t="shared" si="244"/>
        <v>OK</v>
      </c>
      <c r="T5136" s="10">
        <f>IFERROR(VLOOKUP(A5136,[1]!Tabla1[[#All],[Material]:[venta nueva]],38,FALSE),0)</f>
        <v>0</v>
      </c>
    </row>
    <row r="5137" spans="1:20" hidden="1" x14ac:dyDescent="0.35">
      <c r="A5137">
        <f t="shared" si="242"/>
        <v>1012115</v>
      </c>
      <c r="B5137" s="6" t="s">
        <v>1320</v>
      </c>
      <c r="C5137" s="7" t="s">
        <v>658</v>
      </c>
      <c r="D5137" s="7" t="s">
        <v>1096</v>
      </c>
      <c r="E5137" s="7" t="s">
        <v>732</v>
      </c>
      <c r="F5137" s="7" t="s">
        <v>733</v>
      </c>
      <c r="G5137" s="7" t="s">
        <v>1066</v>
      </c>
      <c r="H5137" s="7" t="s">
        <v>982</v>
      </c>
      <c r="I5137" s="6" t="s">
        <v>8</v>
      </c>
      <c r="J5137" s="1">
        <v>6906</v>
      </c>
      <c r="K5137" s="1">
        <v>0</v>
      </c>
      <c r="L5137" s="1">
        <v>6906</v>
      </c>
      <c r="M5137" s="1">
        <v>6906</v>
      </c>
      <c r="N5137" s="1">
        <v>0</v>
      </c>
      <c r="O5137" s="1">
        <v>6906</v>
      </c>
      <c r="P5137" s="1"/>
      <c r="Q5137" s="12"/>
      <c r="R5137" s="29">
        <f t="shared" si="243"/>
        <v>6906</v>
      </c>
      <c r="S5137" t="str">
        <f t="shared" si="244"/>
        <v>Sobre ingreso</v>
      </c>
      <c r="T5137" s="10">
        <f>IFERROR(VLOOKUP(A5137,[1]!Tabla1[[#All],[Material]:[venta nueva]],38,FALSE),0)</f>
        <v>0</v>
      </c>
    </row>
    <row r="5138" spans="1:20" hidden="1" x14ac:dyDescent="0.35">
      <c r="A5138">
        <f t="shared" si="242"/>
        <v>1012145</v>
      </c>
      <c r="B5138" s="6" t="s">
        <v>1320</v>
      </c>
      <c r="C5138" s="7" t="s">
        <v>658</v>
      </c>
      <c r="D5138" s="7" t="s">
        <v>1096</v>
      </c>
      <c r="E5138" s="7" t="s">
        <v>734</v>
      </c>
      <c r="F5138" s="7" t="s">
        <v>735</v>
      </c>
      <c r="G5138" s="7" t="s">
        <v>1066</v>
      </c>
      <c r="H5138" s="7" t="s">
        <v>982</v>
      </c>
      <c r="I5138" s="6" t="s">
        <v>8</v>
      </c>
      <c r="J5138" s="1">
        <v>-32814</v>
      </c>
      <c r="K5138" s="1">
        <v>120606</v>
      </c>
      <c r="L5138" s="1">
        <v>87791</v>
      </c>
      <c r="M5138" s="1">
        <v>-32814</v>
      </c>
      <c r="N5138" s="1">
        <v>152629</v>
      </c>
      <c r="O5138" s="1">
        <v>119814</v>
      </c>
      <c r="P5138" s="1">
        <v>119814.268</v>
      </c>
      <c r="Q5138" s="12"/>
      <c r="R5138" s="29">
        <f t="shared" si="243"/>
        <v>-0.26799999999639113</v>
      </c>
      <c r="S5138" t="str">
        <f t="shared" si="244"/>
        <v>Pendiente de ingreso</v>
      </c>
      <c r="T5138" s="10">
        <f>IFERROR(VLOOKUP(A5138,[1]!Tabla1[[#All],[Material]:[venta nueva]],38,FALSE),0)</f>
        <v>0</v>
      </c>
    </row>
    <row r="5139" spans="1:20" hidden="1" x14ac:dyDescent="0.35">
      <c r="A5139">
        <f t="shared" si="242"/>
        <v>1012147</v>
      </c>
      <c r="B5139" s="6" t="s">
        <v>1320</v>
      </c>
      <c r="C5139" s="7" t="s">
        <v>658</v>
      </c>
      <c r="D5139" s="7" t="s">
        <v>1096</v>
      </c>
      <c r="E5139" s="7" t="s">
        <v>736</v>
      </c>
      <c r="F5139" s="7" t="s">
        <v>737</v>
      </c>
      <c r="G5139" s="7" t="s">
        <v>985</v>
      </c>
      <c r="H5139" s="7" t="s">
        <v>985</v>
      </c>
      <c r="I5139" s="6" t="s">
        <v>8</v>
      </c>
      <c r="J5139" s="1">
        <v>2334</v>
      </c>
      <c r="K5139" s="1">
        <v>171848</v>
      </c>
      <c r="L5139" s="1">
        <v>174181</v>
      </c>
      <c r="M5139" s="1">
        <v>2334</v>
      </c>
      <c r="N5139" s="1">
        <v>171848</v>
      </c>
      <c r="O5139" s="1">
        <v>174181</v>
      </c>
      <c r="P5139" s="1">
        <v>169689.71900000001</v>
      </c>
      <c r="Q5139" s="12"/>
      <c r="R5139" s="29">
        <f t="shared" si="243"/>
        <v>4491.2809999999881</v>
      </c>
      <c r="S5139" t="str">
        <f t="shared" si="244"/>
        <v>Sobre ingreso</v>
      </c>
      <c r="T5139" s="10">
        <f>IFERROR(VLOOKUP(A5139,[1]!Tabla1[[#All],[Material]:[venta nueva]],38,FALSE),0)</f>
        <v>0</v>
      </c>
    </row>
    <row r="5140" spans="1:20" hidden="1" x14ac:dyDescent="0.35">
      <c r="A5140">
        <f t="shared" si="242"/>
        <v>1012148</v>
      </c>
      <c r="B5140" s="6" t="s">
        <v>1320</v>
      </c>
      <c r="C5140" s="7" t="s">
        <v>658</v>
      </c>
      <c r="D5140" s="7" t="s">
        <v>1096</v>
      </c>
      <c r="E5140" s="7" t="s">
        <v>738</v>
      </c>
      <c r="F5140" s="7" t="s">
        <v>739</v>
      </c>
      <c r="G5140" s="7" t="s">
        <v>1068</v>
      </c>
      <c r="H5140" s="7" t="s">
        <v>984</v>
      </c>
      <c r="I5140" s="6" t="s">
        <v>8</v>
      </c>
      <c r="J5140" s="1">
        <v>12686</v>
      </c>
      <c r="K5140" s="1">
        <v>75588</v>
      </c>
      <c r="L5140" s="1">
        <v>88274</v>
      </c>
      <c r="M5140" s="1">
        <v>12686</v>
      </c>
      <c r="N5140" s="1">
        <v>75588</v>
      </c>
      <c r="O5140" s="1">
        <v>88274</v>
      </c>
      <c r="P5140" s="1">
        <v>89876.491999999998</v>
      </c>
      <c r="Q5140" s="12"/>
      <c r="R5140" s="29">
        <f t="shared" si="243"/>
        <v>-1602.4919999999984</v>
      </c>
      <c r="S5140" t="str">
        <f t="shared" si="244"/>
        <v>Pendiente de ingreso</v>
      </c>
      <c r="T5140" s="10">
        <f>IFERROR(VLOOKUP(A5140,[1]!Tabla1[[#All],[Material]:[venta nueva]],38,FALSE),0)</f>
        <v>0</v>
      </c>
    </row>
    <row r="5141" spans="1:20" hidden="1" x14ac:dyDescent="0.35">
      <c r="A5141">
        <f t="shared" si="242"/>
        <v>1012157</v>
      </c>
      <c r="B5141" s="6" t="s">
        <v>1320</v>
      </c>
      <c r="C5141" s="7" t="s">
        <v>658</v>
      </c>
      <c r="D5141" s="7" t="s">
        <v>1096</v>
      </c>
      <c r="E5141" s="7" t="s">
        <v>740</v>
      </c>
      <c r="F5141" s="7" t="s">
        <v>741</v>
      </c>
      <c r="G5141" s="7" t="s">
        <v>1068</v>
      </c>
      <c r="H5141" s="7" t="s">
        <v>994</v>
      </c>
      <c r="I5141" s="6" t="s">
        <v>8</v>
      </c>
      <c r="J5141" s="1">
        <v>-9334</v>
      </c>
      <c r="K5141" s="1">
        <v>49250</v>
      </c>
      <c r="L5141" s="1">
        <v>39917</v>
      </c>
      <c r="M5141" s="1">
        <v>-9334</v>
      </c>
      <c r="N5141" s="1">
        <v>49250</v>
      </c>
      <c r="O5141" s="1">
        <v>39917</v>
      </c>
      <c r="P5141" s="1">
        <v>45360</v>
      </c>
      <c r="Q5141" s="12"/>
      <c r="R5141" s="29">
        <f t="shared" si="243"/>
        <v>-5443</v>
      </c>
      <c r="S5141" t="str">
        <f t="shared" si="244"/>
        <v>Pendiente de ingreso</v>
      </c>
      <c r="T5141" s="10">
        <f>IFERROR(VLOOKUP(A5141,[1]!Tabla1[[#All],[Material]:[venta nueva]],38,FALSE),0)</f>
        <v>0</v>
      </c>
    </row>
    <row r="5142" spans="1:20" hidden="1" x14ac:dyDescent="0.35">
      <c r="A5142">
        <f t="shared" si="242"/>
        <v>1012158</v>
      </c>
      <c r="B5142" s="6" t="s">
        <v>1320</v>
      </c>
      <c r="C5142" s="7" t="s">
        <v>658</v>
      </c>
      <c r="D5142" s="7" t="s">
        <v>1096</v>
      </c>
      <c r="E5142" s="7" t="s">
        <v>742</v>
      </c>
      <c r="F5142" s="7" t="s">
        <v>743</v>
      </c>
      <c r="G5142" s="7" t="s">
        <v>985</v>
      </c>
      <c r="H5142" s="7" t="s">
        <v>985</v>
      </c>
      <c r="I5142" s="6" t="s">
        <v>8</v>
      </c>
      <c r="J5142" s="1">
        <v>40420</v>
      </c>
      <c r="K5142" s="1">
        <v>46648</v>
      </c>
      <c r="L5142" s="1">
        <v>87068</v>
      </c>
      <c r="M5142" s="1">
        <v>40420</v>
      </c>
      <c r="N5142" s="1">
        <v>46648</v>
      </c>
      <c r="O5142" s="1">
        <v>87068</v>
      </c>
      <c r="P5142" s="1">
        <v>90629.122000000003</v>
      </c>
      <c r="Q5142" s="12"/>
      <c r="R5142" s="29">
        <f t="shared" si="243"/>
        <v>-3561.122000000003</v>
      </c>
      <c r="S5142" t="str">
        <f t="shared" si="244"/>
        <v>Pendiente de ingreso</v>
      </c>
      <c r="T5142" s="10">
        <f>IFERROR(VLOOKUP(A5142,[1]!Tabla1[[#All],[Material]:[venta nueva]],38,FALSE),0)</f>
        <v>0</v>
      </c>
    </row>
    <row r="5143" spans="1:20" hidden="1" x14ac:dyDescent="0.35">
      <c r="A5143">
        <f t="shared" si="242"/>
        <v>1012159</v>
      </c>
      <c r="B5143" s="6" t="s">
        <v>1320</v>
      </c>
      <c r="C5143" s="7" t="s">
        <v>658</v>
      </c>
      <c r="D5143" s="7" t="s">
        <v>1096</v>
      </c>
      <c r="E5143" s="7" t="s">
        <v>744</v>
      </c>
      <c r="F5143" s="7" t="s">
        <v>745</v>
      </c>
      <c r="G5143" s="7" t="s">
        <v>1068</v>
      </c>
      <c r="H5143" s="7" t="s">
        <v>984</v>
      </c>
      <c r="I5143" s="6" t="s">
        <v>8</v>
      </c>
      <c r="J5143" s="1">
        <v>3998</v>
      </c>
      <c r="K5143" s="1">
        <v>379603</v>
      </c>
      <c r="L5143" s="1">
        <v>383601</v>
      </c>
      <c r="M5143" s="1">
        <v>3998</v>
      </c>
      <c r="N5143" s="1">
        <v>387912</v>
      </c>
      <c r="O5143" s="1">
        <v>391910</v>
      </c>
      <c r="P5143" s="1">
        <v>386285.15500000003</v>
      </c>
      <c r="Q5143" s="12"/>
      <c r="R5143" s="29">
        <f t="shared" si="243"/>
        <v>5624.8449999999721</v>
      </c>
      <c r="S5143" t="str">
        <f t="shared" si="244"/>
        <v>Sobre ingreso</v>
      </c>
      <c r="T5143" s="10">
        <f>IFERROR(VLOOKUP(A5143,[1]!Tabla1[[#All],[Material]:[venta nueva]],38,FALSE),0)</f>
        <v>0</v>
      </c>
    </row>
    <row r="5144" spans="1:20" hidden="1" x14ac:dyDescent="0.35">
      <c r="A5144">
        <f t="shared" si="242"/>
        <v>1012160</v>
      </c>
      <c r="B5144" s="6" t="s">
        <v>1320</v>
      </c>
      <c r="C5144" s="7" t="s">
        <v>658</v>
      </c>
      <c r="D5144" s="7" t="s">
        <v>1096</v>
      </c>
      <c r="E5144" s="7" t="s">
        <v>746</v>
      </c>
      <c r="F5144" s="7" t="s">
        <v>747</v>
      </c>
      <c r="G5144" s="7" t="s">
        <v>1066</v>
      </c>
      <c r="H5144" s="7" t="s">
        <v>982</v>
      </c>
      <c r="I5144" s="6" t="s">
        <v>8</v>
      </c>
      <c r="J5144" s="1">
        <v>-828</v>
      </c>
      <c r="K5144" s="1">
        <v>60703</v>
      </c>
      <c r="L5144" s="1">
        <v>59875</v>
      </c>
      <c r="M5144" s="1">
        <v>-828</v>
      </c>
      <c r="N5144" s="1">
        <v>84290</v>
      </c>
      <c r="O5144" s="1">
        <v>83462</v>
      </c>
      <c r="P5144" s="1">
        <v>83462.399999999994</v>
      </c>
      <c r="Q5144" s="12"/>
      <c r="R5144" s="29">
        <f t="shared" si="243"/>
        <v>-0.39999999999417923</v>
      </c>
      <c r="S5144" t="str">
        <f t="shared" si="244"/>
        <v>Pendiente de ingreso</v>
      </c>
      <c r="T5144" s="10">
        <f>IFERROR(VLOOKUP(A5144,[1]!Tabla1[[#All],[Material]:[venta nueva]],38,FALSE),0)</f>
        <v>0</v>
      </c>
    </row>
    <row r="5145" spans="1:20" hidden="1" x14ac:dyDescent="0.35">
      <c r="A5145">
        <f t="shared" si="242"/>
        <v>1012161</v>
      </c>
      <c r="B5145" s="6" t="s">
        <v>1320</v>
      </c>
      <c r="C5145" s="7" t="s">
        <v>658</v>
      </c>
      <c r="D5145" s="7" t="s">
        <v>1096</v>
      </c>
      <c r="E5145" s="7" t="s">
        <v>748</v>
      </c>
      <c r="F5145" s="7" t="s">
        <v>749</v>
      </c>
      <c r="G5145" s="7" t="s">
        <v>1068</v>
      </c>
      <c r="H5145" s="7" t="s">
        <v>992</v>
      </c>
      <c r="I5145" s="6" t="s">
        <v>8</v>
      </c>
      <c r="J5145" s="1">
        <v>7555</v>
      </c>
      <c r="K5145" s="1">
        <v>177987</v>
      </c>
      <c r="L5145" s="1">
        <v>185542</v>
      </c>
      <c r="M5145" s="1">
        <v>7555</v>
      </c>
      <c r="N5145" s="1">
        <v>177987</v>
      </c>
      <c r="O5145" s="1">
        <v>185542</v>
      </c>
      <c r="P5145" s="1">
        <v>188787.807</v>
      </c>
      <c r="Q5145" s="12"/>
      <c r="R5145" s="29">
        <f t="shared" si="243"/>
        <v>-3245.8070000000007</v>
      </c>
      <c r="S5145" t="str">
        <f t="shared" si="244"/>
        <v>Pendiente de ingreso</v>
      </c>
      <c r="T5145" s="10">
        <f>IFERROR(VLOOKUP(A5145,[1]!Tabla1[[#All],[Material]:[venta nueva]],38,FALSE),0)</f>
        <v>0</v>
      </c>
    </row>
    <row r="5146" spans="1:20" hidden="1" x14ac:dyDescent="0.35">
      <c r="A5146">
        <f t="shared" si="242"/>
        <v>1012163</v>
      </c>
      <c r="B5146" s="6" t="s">
        <v>1320</v>
      </c>
      <c r="C5146" s="7" t="s">
        <v>658</v>
      </c>
      <c r="D5146" s="7" t="s">
        <v>1096</v>
      </c>
      <c r="E5146" s="7" t="s">
        <v>750</v>
      </c>
      <c r="F5146" s="7" t="s">
        <v>751</v>
      </c>
      <c r="G5146" s="7" t="s">
        <v>985</v>
      </c>
      <c r="H5146" s="7" t="s">
        <v>985</v>
      </c>
      <c r="I5146" s="6" t="s">
        <v>8</v>
      </c>
      <c r="J5146" s="1">
        <v>-99049</v>
      </c>
      <c r="K5146" s="1">
        <v>338549</v>
      </c>
      <c r="L5146" s="1">
        <v>239499</v>
      </c>
      <c r="M5146" s="1">
        <v>-99049</v>
      </c>
      <c r="N5146" s="1">
        <v>338549</v>
      </c>
      <c r="O5146" s="1">
        <v>239499</v>
      </c>
      <c r="P5146" s="1">
        <v>239500.448</v>
      </c>
      <c r="Q5146" s="12"/>
      <c r="R5146" s="29">
        <f t="shared" si="243"/>
        <v>-1.4480000000039581</v>
      </c>
      <c r="S5146" t="str">
        <f t="shared" si="244"/>
        <v>Pendiente de ingreso</v>
      </c>
      <c r="T5146" s="10">
        <f>IFERROR(VLOOKUP(A5146,[1]!Tabla1[[#All],[Material]:[venta nueva]],38,FALSE),0)</f>
        <v>0</v>
      </c>
    </row>
    <row r="5147" spans="1:20" hidden="1" x14ac:dyDescent="0.35">
      <c r="A5147">
        <f t="shared" si="242"/>
        <v>1012164</v>
      </c>
      <c r="B5147" s="6" t="s">
        <v>1320</v>
      </c>
      <c r="C5147" s="7" t="s">
        <v>658</v>
      </c>
      <c r="D5147" s="7" t="s">
        <v>1096</v>
      </c>
      <c r="E5147" s="7" t="s">
        <v>752</v>
      </c>
      <c r="F5147" s="7" t="s">
        <v>753</v>
      </c>
      <c r="G5147" s="7" t="s">
        <v>1068</v>
      </c>
      <c r="H5147" s="7" t="s">
        <v>992</v>
      </c>
      <c r="I5147" s="6" t="s">
        <v>8</v>
      </c>
      <c r="J5147" s="1">
        <v>4245</v>
      </c>
      <c r="K5147" s="1">
        <v>75588</v>
      </c>
      <c r="L5147" s="1">
        <v>79833</v>
      </c>
      <c r="M5147" s="1">
        <v>4245</v>
      </c>
      <c r="N5147" s="1">
        <v>75588</v>
      </c>
      <c r="O5147" s="1">
        <v>79833</v>
      </c>
      <c r="P5147" s="1">
        <v>83462.399999999994</v>
      </c>
      <c r="Q5147" s="12"/>
      <c r="R5147" s="29">
        <f t="shared" si="243"/>
        <v>-3629.3999999999942</v>
      </c>
      <c r="S5147" t="str">
        <f t="shared" si="244"/>
        <v>Pendiente de ingreso</v>
      </c>
      <c r="T5147" s="10">
        <f>IFERROR(VLOOKUP(A5147,[1]!Tabla1[[#All],[Material]:[venta nueva]],38,FALSE),0)</f>
        <v>0</v>
      </c>
    </row>
    <row r="5148" spans="1:20" hidden="1" x14ac:dyDescent="0.35">
      <c r="A5148">
        <f t="shared" si="242"/>
        <v>1012165</v>
      </c>
      <c r="B5148" s="6" t="s">
        <v>1320</v>
      </c>
      <c r="C5148" s="7" t="s">
        <v>658</v>
      </c>
      <c r="D5148" s="7" t="s">
        <v>1096</v>
      </c>
      <c r="E5148" s="7" t="s">
        <v>754</v>
      </c>
      <c r="F5148" s="7" t="s">
        <v>755</v>
      </c>
      <c r="G5148" s="7" t="s">
        <v>1068</v>
      </c>
      <c r="H5148" s="7" t="s">
        <v>984</v>
      </c>
      <c r="I5148" s="6" t="s">
        <v>8</v>
      </c>
      <c r="J5148" s="1">
        <v>-3716</v>
      </c>
      <c r="K5148" s="1">
        <v>645846</v>
      </c>
      <c r="L5148" s="1">
        <v>642131</v>
      </c>
      <c r="M5148" s="1">
        <v>-3716</v>
      </c>
      <c r="N5148" s="1">
        <v>645846</v>
      </c>
      <c r="O5148" s="1">
        <v>642131</v>
      </c>
      <c r="P5148" s="1">
        <v>644110.97600000002</v>
      </c>
      <c r="Q5148" s="12"/>
      <c r="R5148" s="29">
        <f t="shared" si="243"/>
        <v>-1979.9760000000242</v>
      </c>
      <c r="S5148" t="str">
        <f t="shared" si="244"/>
        <v>Pendiente de ingreso</v>
      </c>
      <c r="T5148" s="10">
        <f>IFERROR(VLOOKUP(A5148,[1]!Tabla1[[#All],[Material]:[venta nueva]],38,FALSE),0)</f>
        <v>0</v>
      </c>
    </row>
    <row r="5149" spans="1:20" hidden="1" x14ac:dyDescent="0.35">
      <c r="A5149">
        <f t="shared" si="242"/>
        <v>1012166</v>
      </c>
      <c r="B5149" s="6" t="s">
        <v>1320</v>
      </c>
      <c r="C5149" s="7" t="s">
        <v>658</v>
      </c>
      <c r="D5149" s="7" t="s">
        <v>1096</v>
      </c>
      <c r="E5149" s="7" t="s">
        <v>756</v>
      </c>
      <c r="F5149" s="7" t="s">
        <v>757</v>
      </c>
      <c r="G5149" s="7" t="s">
        <v>1068</v>
      </c>
      <c r="H5149" s="7" t="s">
        <v>994</v>
      </c>
      <c r="I5149" s="6" t="s">
        <v>8</v>
      </c>
      <c r="J5149" s="1">
        <v>337</v>
      </c>
      <c r="K5149" s="1">
        <v>0</v>
      </c>
      <c r="L5149" s="1">
        <v>0</v>
      </c>
      <c r="M5149" s="1">
        <v>337</v>
      </c>
      <c r="N5149" s="1">
        <v>0</v>
      </c>
      <c r="O5149" s="1">
        <v>0</v>
      </c>
      <c r="P5149" s="1"/>
      <c r="Q5149" s="12"/>
      <c r="R5149" s="29">
        <f t="shared" si="243"/>
        <v>0</v>
      </c>
      <c r="S5149" t="str">
        <f t="shared" si="244"/>
        <v>OK</v>
      </c>
      <c r="T5149" s="10">
        <f>IFERROR(VLOOKUP(A5149,[1]!Tabla1[[#All],[Material]:[venta nueva]],38,FALSE),0)</f>
        <v>0</v>
      </c>
    </row>
    <row r="5150" spans="1:20" hidden="1" x14ac:dyDescent="0.35">
      <c r="A5150">
        <f t="shared" si="242"/>
        <v>1012167</v>
      </c>
      <c r="B5150" s="6" t="s">
        <v>1320</v>
      </c>
      <c r="C5150" s="7" t="s">
        <v>658</v>
      </c>
      <c r="D5150" s="7" t="s">
        <v>1096</v>
      </c>
      <c r="E5150" s="7" t="s">
        <v>758</v>
      </c>
      <c r="F5150" s="7" t="s">
        <v>759</v>
      </c>
      <c r="G5150" s="7" t="s">
        <v>1066</v>
      </c>
      <c r="H5150" s="7" t="s">
        <v>982</v>
      </c>
      <c r="I5150" s="6" t="s">
        <v>8</v>
      </c>
      <c r="J5150" s="1">
        <v>-36760</v>
      </c>
      <c r="K5150" s="1">
        <v>595591</v>
      </c>
      <c r="L5150" s="1">
        <v>558832</v>
      </c>
      <c r="M5150" s="1">
        <v>-36760</v>
      </c>
      <c r="N5150" s="1">
        <v>602126</v>
      </c>
      <c r="O5150" s="1">
        <v>565367</v>
      </c>
      <c r="P5150" s="1">
        <v>565367.04000000004</v>
      </c>
      <c r="Q5150" s="12"/>
      <c r="R5150" s="29">
        <f t="shared" si="243"/>
        <v>-4.0000000037252903E-2</v>
      </c>
      <c r="S5150" t="str">
        <f t="shared" si="244"/>
        <v>Pendiente de ingreso</v>
      </c>
      <c r="T5150" s="10">
        <f>IFERROR(VLOOKUP(A5150,[1]!Tabla1[[#All],[Material]:[venta nueva]],38,FALSE),0)</f>
        <v>0</v>
      </c>
    </row>
    <row r="5151" spans="1:20" hidden="1" x14ac:dyDescent="0.35">
      <c r="A5151">
        <f t="shared" si="242"/>
        <v>1012207</v>
      </c>
      <c r="B5151" s="6" t="s">
        <v>1320</v>
      </c>
      <c r="C5151" s="7" t="s">
        <v>658</v>
      </c>
      <c r="D5151" s="7" t="s">
        <v>1096</v>
      </c>
      <c r="E5151" s="7" t="s">
        <v>760</v>
      </c>
      <c r="F5151" s="7" t="s">
        <v>761</v>
      </c>
      <c r="G5151" s="7" t="s">
        <v>1065</v>
      </c>
      <c r="H5151" s="7" t="s">
        <v>981</v>
      </c>
      <c r="I5151" s="6" t="s">
        <v>662</v>
      </c>
      <c r="J5151" s="1">
        <v>0</v>
      </c>
      <c r="K5151" s="1">
        <v>24000</v>
      </c>
      <c r="L5151" s="1">
        <v>24000</v>
      </c>
      <c r="M5151" s="1"/>
      <c r="N5151" s="1"/>
      <c r="O5151" s="1"/>
      <c r="P5151" s="1"/>
      <c r="Q5151" s="12"/>
      <c r="R5151" s="29">
        <f t="shared" si="243"/>
        <v>0</v>
      </c>
      <c r="S5151" t="str">
        <f t="shared" si="244"/>
        <v>OK</v>
      </c>
      <c r="T5151" s="10">
        <f>IFERROR(VLOOKUP(A5151,[1]!Tabla1[[#All],[Material]:[venta nueva]],38,FALSE),0)</f>
        <v>0</v>
      </c>
    </row>
    <row r="5152" spans="1:20" hidden="1" x14ac:dyDescent="0.35">
      <c r="A5152">
        <f t="shared" si="242"/>
        <v>1012207</v>
      </c>
      <c r="B5152" s="6" t="s">
        <v>1320</v>
      </c>
      <c r="C5152" s="7" t="s">
        <v>658</v>
      </c>
      <c r="D5152" s="7" t="s">
        <v>1096</v>
      </c>
      <c r="E5152" s="7" t="s">
        <v>760</v>
      </c>
      <c r="F5152" s="7" t="s">
        <v>761</v>
      </c>
      <c r="G5152" s="7" t="s">
        <v>1065</v>
      </c>
      <c r="H5152" s="7" t="s">
        <v>981</v>
      </c>
      <c r="I5152" s="6" t="s">
        <v>9</v>
      </c>
      <c r="J5152" s="1"/>
      <c r="K5152" s="1"/>
      <c r="L5152" s="1"/>
      <c r="M5152" s="1">
        <v>0</v>
      </c>
      <c r="N5152" s="1">
        <v>24000</v>
      </c>
      <c r="O5152" s="1">
        <v>24000</v>
      </c>
      <c r="P5152" s="1">
        <v>24000</v>
      </c>
      <c r="Q5152" s="12"/>
      <c r="R5152" s="29">
        <f t="shared" si="243"/>
        <v>0</v>
      </c>
      <c r="S5152" t="str">
        <f t="shared" si="244"/>
        <v>OK</v>
      </c>
      <c r="T5152" s="10">
        <f>IFERROR(VLOOKUP(A5152,[1]!Tabla1[[#All],[Material]:[venta nueva]],38,FALSE),0)</f>
        <v>0</v>
      </c>
    </row>
    <row r="5153" spans="1:20" hidden="1" x14ac:dyDescent="0.35">
      <c r="A5153">
        <f t="shared" si="242"/>
        <v>1012218</v>
      </c>
      <c r="B5153" s="6" t="s">
        <v>1320</v>
      </c>
      <c r="C5153" s="7" t="s">
        <v>658</v>
      </c>
      <c r="D5153" s="7" t="s">
        <v>1096</v>
      </c>
      <c r="E5153" s="7" t="s">
        <v>764</v>
      </c>
      <c r="F5153" s="7" t="s">
        <v>765</v>
      </c>
      <c r="G5153" s="7" t="s">
        <v>1068</v>
      </c>
      <c r="H5153" s="7" t="s">
        <v>992</v>
      </c>
      <c r="I5153" s="6" t="s">
        <v>14</v>
      </c>
      <c r="J5153" s="1">
        <v>-24000</v>
      </c>
      <c r="K5153" s="1">
        <v>48000</v>
      </c>
      <c r="L5153" s="1">
        <v>24000</v>
      </c>
      <c r="M5153" s="1">
        <v>-24000</v>
      </c>
      <c r="N5153" s="1">
        <v>48000</v>
      </c>
      <c r="O5153" s="1">
        <v>24000</v>
      </c>
      <c r="P5153" s="1">
        <v>23920</v>
      </c>
      <c r="Q5153" s="12"/>
      <c r="R5153" s="29">
        <f t="shared" si="243"/>
        <v>80</v>
      </c>
      <c r="S5153" t="str">
        <f t="shared" si="244"/>
        <v>Sobre ingreso</v>
      </c>
      <c r="T5153" s="10">
        <f>IFERROR(VLOOKUP(A5153,[1]!Tabla1[[#All],[Material]:[venta nueva]],38,FALSE),0)</f>
        <v>0</v>
      </c>
    </row>
    <row r="5154" spans="1:20" hidden="1" x14ac:dyDescent="0.35">
      <c r="A5154">
        <f t="shared" si="242"/>
        <v>1012278</v>
      </c>
      <c r="B5154" s="6" t="s">
        <v>1320</v>
      </c>
      <c r="C5154" s="7" t="s">
        <v>658</v>
      </c>
      <c r="D5154" s="7" t="s">
        <v>1096</v>
      </c>
      <c r="E5154" s="7" t="s">
        <v>768</v>
      </c>
      <c r="F5154" s="7" t="s">
        <v>769</v>
      </c>
      <c r="G5154" s="7" t="s">
        <v>1068</v>
      </c>
      <c r="H5154" s="7" t="s">
        <v>994</v>
      </c>
      <c r="I5154" s="6" t="s">
        <v>10</v>
      </c>
      <c r="J5154" s="1">
        <v>-21369</v>
      </c>
      <c r="K5154" s="1">
        <v>27575</v>
      </c>
      <c r="L5154" s="1">
        <v>6206</v>
      </c>
      <c r="M5154" s="1">
        <v>-21369</v>
      </c>
      <c r="N5154" s="1">
        <v>21369</v>
      </c>
      <c r="O5154" s="1">
        <v>0</v>
      </c>
      <c r="P5154" s="1"/>
      <c r="Q5154" s="12"/>
      <c r="R5154" s="29">
        <f t="shared" si="243"/>
        <v>0</v>
      </c>
      <c r="S5154" t="str">
        <f t="shared" si="244"/>
        <v>OK</v>
      </c>
      <c r="T5154" s="10">
        <f>IFERROR(VLOOKUP(A5154,[1]!Tabla1[[#All],[Material]:[venta nueva]],38,FALSE),0)</f>
        <v>0</v>
      </c>
    </row>
    <row r="5155" spans="1:20" hidden="1" x14ac:dyDescent="0.35">
      <c r="A5155">
        <f t="shared" si="242"/>
        <v>1012326</v>
      </c>
      <c r="B5155" s="6" t="s">
        <v>1320</v>
      </c>
      <c r="C5155" s="7" t="s">
        <v>658</v>
      </c>
      <c r="D5155" s="7" t="s">
        <v>1096</v>
      </c>
      <c r="E5155" s="7" t="s">
        <v>772</v>
      </c>
      <c r="F5155" s="7" t="s">
        <v>773</v>
      </c>
      <c r="G5155" s="7" t="s">
        <v>1065</v>
      </c>
      <c r="H5155" s="7" t="s">
        <v>989</v>
      </c>
      <c r="I5155" s="6" t="s">
        <v>15</v>
      </c>
      <c r="J5155" s="1">
        <v>3301</v>
      </c>
      <c r="K5155" s="1">
        <v>0</v>
      </c>
      <c r="L5155" s="1">
        <v>3301</v>
      </c>
      <c r="M5155" s="1"/>
      <c r="N5155" s="1"/>
      <c r="O5155" s="1"/>
      <c r="P5155" s="1"/>
      <c r="Q5155" s="12"/>
      <c r="R5155" s="29">
        <f t="shared" si="243"/>
        <v>0</v>
      </c>
      <c r="S5155" t="str">
        <f t="shared" si="244"/>
        <v>OK</v>
      </c>
      <c r="T5155" s="10">
        <f>IFERROR(VLOOKUP(A5155,[1]!Tabla1[[#All],[Material]:[venta nueva]],38,FALSE),0)</f>
        <v>0</v>
      </c>
    </row>
    <row r="5156" spans="1:20" hidden="1" x14ac:dyDescent="0.35">
      <c r="A5156">
        <f t="shared" si="242"/>
        <v>1012399</v>
      </c>
      <c r="B5156" s="6" t="s">
        <v>1320</v>
      </c>
      <c r="C5156" s="7" t="s">
        <v>658</v>
      </c>
      <c r="D5156" s="7" t="s">
        <v>1096</v>
      </c>
      <c r="E5156" s="7" t="s">
        <v>776</v>
      </c>
      <c r="F5156" s="7" t="s">
        <v>777</v>
      </c>
      <c r="G5156" s="7" t="s">
        <v>1066</v>
      </c>
      <c r="H5156" s="7" t="s">
        <v>982</v>
      </c>
      <c r="I5156" s="6" t="s">
        <v>8</v>
      </c>
      <c r="J5156" s="1">
        <v>2268</v>
      </c>
      <c r="K5156" s="1">
        <v>15876</v>
      </c>
      <c r="L5156" s="1">
        <v>18144</v>
      </c>
      <c r="M5156" s="1">
        <v>2268</v>
      </c>
      <c r="N5156" s="1">
        <v>15876</v>
      </c>
      <c r="O5156" s="1">
        <v>18144</v>
      </c>
      <c r="P5156" s="1">
        <v>24283.852999999999</v>
      </c>
      <c r="Q5156" s="12"/>
      <c r="R5156" s="29">
        <f t="shared" si="243"/>
        <v>-6139.8529999999992</v>
      </c>
      <c r="S5156" t="str">
        <f t="shared" si="244"/>
        <v>Pendiente de ingreso</v>
      </c>
      <c r="T5156" s="10">
        <f>IFERROR(VLOOKUP(A5156,[1]!Tabla1[[#All],[Material]:[venta nueva]],38,FALSE),0)</f>
        <v>0</v>
      </c>
    </row>
    <row r="5157" spans="1:20" hidden="1" x14ac:dyDescent="0.35">
      <c r="A5157">
        <f t="shared" si="242"/>
        <v>1012400</v>
      </c>
      <c r="B5157" s="6" t="s">
        <v>1320</v>
      </c>
      <c r="C5157" s="7" t="s">
        <v>658</v>
      </c>
      <c r="D5157" s="7" t="s">
        <v>1096</v>
      </c>
      <c r="E5157" s="7" t="s">
        <v>778</v>
      </c>
      <c r="F5157" s="7" t="s">
        <v>779</v>
      </c>
      <c r="G5157" s="7" t="s">
        <v>985</v>
      </c>
      <c r="H5157" s="7" t="s">
        <v>985</v>
      </c>
      <c r="I5157" s="6" t="s">
        <v>8</v>
      </c>
      <c r="J5157" s="1">
        <v>0</v>
      </c>
      <c r="K5157" s="1">
        <v>18144</v>
      </c>
      <c r="L5157" s="1">
        <v>18144</v>
      </c>
      <c r="M5157" s="1">
        <v>0</v>
      </c>
      <c r="N5157" s="1">
        <v>18144</v>
      </c>
      <c r="O5157" s="1">
        <v>18144</v>
      </c>
      <c r="P5157" s="1">
        <v>2514.7139999999999</v>
      </c>
      <c r="Q5157" s="12"/>
      <c r="R5157" s="29">
        <f t="shared" si="243"/>
        <v>15629.286</v>
      </c>
      <c r="S5157" t="str">
        <f t="shared" si="244"/>
        <v>Sobre ingreso</v>
      </c>
      <c r="T5157" s="10">
        <f>IFERROR(VLOOKUP(A5157,[1]!Tabla1[[#All],[Material]:[venta nueva]],38,FALSE),0)</f>
        <v>0</v>
      </c>
    </row>
    <row r="5158" spans="1:20" hidden="1" x14ac:dyDescent="0.35">
      <c r="A5158">
        <f t="shared" si="242"/>
        <v>1012400</v>
      </c>
      <c r="B5158" s="6" t="s">
        <v>1320</v>
      </c>
      <c r="C5158" s="7" t="s">
        <v>658</v>
      </c>
      <c r="D5158" s="7" t="s">
        <v>1096</v>
      </c>
      <c r="E5158" s="7" t="s">
        <v>778</v>
      </c>
      <c r="F5158" s="7" t="s">
        <v>779</v>
      </c>
      <c r="G5158" s="7" t="s">
        <v>985</v>
      </c>
      <c r="H5158" s="7" t="s">
        <v>985</v>
      </c>
      <c r="I5158" s="6" t="s">
        <v>10</v>
      </c>
      <c r="J5158" s="1">
        <v>352</v>
      </c>
      <c r="K5158" s="1">
        <v>0</v>
      </c>
      <c r="L5158" s="1">
        <v>0</v>
      </c>
      <c r="M5158" s="1">
        <v>352</v>
      </c>
      <c r="N5158" s="1">
        <v>0</v>
      </c>
      <c r="O5158" s="1">
        <v>0</v>
      </c>
      <c r="P5158" s="1"/>
      <c r="Q5158" s="12"/>
      <c r="R5158" s="29">
        <f t="shared" si="243"/>
        <v>0</v>
      </c>
      <c r="S5158" t="str">
        <f t="shared" si="244"/>
        <v>OK</v>
      </c>
      <c r="T5158" s="10">
        <f>IFERROR(VLOOKUP(A5158,[1]!Tabla1[[#All],[Material]:[venta nueva]],38,FALSE),0)</f>
        <v>0</v>
      </c>
    </row>
    <row r="5159" spans="1:20" hidden="1" x14ac:dyDescent="0.35">
      <c r="A5159">
        <f t="shared" si="242"/>
        <v>1012401</v>
      </c>
      <c r="B5159" s="6" t="s">
        <v>1320</v>
      </c>
      <c r="C5159" s="7" t="s">
        <v>658</v>
      </c>
      <c r="D5159" s="7" t="s">
        <v>1096</v>
      </c>
      <c r="E5159" s="7" t="s">
        <v>780</v>
      </c>
      <c r="F5159" s="7" t="s">
        <v>781</v>
      </c>
      <c r="G5159" s="7" t="s">
        <v>1068</v>
      </c>
      <c r="H5159" s="7" t="s">
        <v>984</v>
      </c>
      <c r="I5159" s="6" t="s">
        <v>8</v>
      </c>
      <c r="J5159" s="1">
        <v>11532</v>
      </c>
      <c r="K5159" s="1">
        <v>6612</v>
      </c>
      <c r="L5159" s="1">
        <v>18144</v>
      </c>
      <c r="M5159" s="1">
        <v>11532</v>
      </c>
      <c r="N5159" s="1">
        <v>6612</v>
      </c>
      <c r="O5159" s="1">
        <v>18144</v>
      </c>
      <c r="P5159" s="1"/>
      <c r="Q5159" s="12"/>
      <c r="R5159" s="29">
        <f t="shared" si="243"/>
        <v>18144</v>
      </c>
      <c r="S5159" t="str">
        <f t="shared" si="244"/>
        <v>Sobre ingreso</v>
      </c>
      <c r="T5159" s="10">
        <f>IFERROR(VLOOKUP(A5159,[1]!Tabla1[[#All],[Material]:[venta nueva]],38,FALSE),0)</f>
        <v>0</v>
      </c>
    </row>
    <row r="5160" spans="1:20" hidden="1" x14ac:dyDescent="0.35">
      <c r="A5160">
        <f t="shared" si="242"/>
        <v>1012434</v>
      </c>
      <c r="B5160" s="6" t="s">
        <v>1320</v>
      </c>
      <c r="C5160" s="7" t="s">
        <v>658</v>
      </c>
      <c r="D5160" s="7" t="s">
        <v>1096</v>
      </c>
      <c r="E5160" s="7" t="s">
        <v>782</v>
      </c>
      <c r="F5160" s="7" t="s">
        <v>783</v>
      </c>
      <c r="G5160" s="7" t="s">
        <v>1068</v>
      </c>
      <c r="H5160" s="7" t="s">
        <v>996</v>
      </c>
      <c r="I5160" s="6" t="s">
        <v>14</v>
      </c>
      <c r="J5160" s="1">
        <v>-42930</v>
      </c>
      <c r="K5160" s="1">
        <v>90930</v>
      </c>
      <c r="L5160" s="1">
        <v>48000</v>
      </c>
      <c r="M5160" s="1">
        <v>-42930</v>
      </c>
      <c r="N5160" s="1">
        <v>90930</v>
      </c>
      <c r="O5160" s="1">
        <v>48000</v>
      </c>
      <c r="P5160" s="1">
        <v>48000</v>
      </c>
      <c r="Q5160" s="12"/>
      <c r="R5160" s="29">
        <f t="shared" si="243"/>
        <v>0</v>
      </c>
      <c r="S5160" t="str">
        <f t="shared" si="244"/>
        <v>OK</v>
      </c>
      <c r="T5160" s="10">
        <f>IFERROR(VLOOKUP(A5160,[1]!Tabla1[[#All],[Material]:[venta nueva]],38,FALSE),0)</f>
        <v>0</v>
      </c>
    </row>
    <row r="5161" spans="1:20" hidden="1" x14ac:dyDescent="0.35">
      <c r="A5161">
        <f t="shared" si="242"/>
        <v>1012448</v>
      </c>
      <c r="B5161" s="6" t="s">
        <v>1320</v>
      </c>
      <c r="C5161" s="7" t="s">
        <v>658</v>
      </c>
      <c r="D5161" s="7" t="s">
        <v>1096</v>
      </c>
      <c r="E5161" s="7" t="s">
        <v>784</v>
      </c>
      <c r="F5161" s="7" t="s">
        <v>785</v>
      </c>
      <c r="G5161" s="7" t="s">
        <v>1072</v>
      </c>
      <c r="H5161" s="7" t="s">
        <v>993</v>
      </c>
      <c r="I5161" s="6" t="s">
        <v>14</v>
      </c>
      <c r="J5161" s="1">
        <v>220840</v>
      </c>
      <c r="K5161" s="1">
        <v>331160</v>
      </c>
      <c r="L5161" s="1">
        <v>552000</v>
      </c>
      <c r="M5161" s="1">
        <v>220840</v>
      </c>
      <c r="N5161" s="1">
        <v>331160</v>
      </c>
      <c r="O5161" s="1">
        <v>552000</v>
      </c>
      <c r="P5161" s="1">
        <v>541000</v>
      </c>
      <c r="Q5161" s="12"/>
      <c r="R5161" s="29">
        <f t="shared" si="243"/>
        <v>11000</v>
      </c>
      <c r="S5161" t="str">
        <f t="shared" si="244"/>
        <v>Sobre ingreso</v>
      </c>
      <c r="T5161" s="10">
        <f>IFERROR(VLOOKUP(A5161,[1]!Tabla1[[#All],[Material]:[venta nueva]],38,FALSE),0)</f>
        <v>0</v>
      </c>
    </row>
    <row r="5162" spans="1:20" hidden="1" x14ac:dyDescent="0.35">
      <c r="A5162">
        <f t="shared" si="242"/>
        <v>1012451</v>
      </c>
      <c r="B5162" s="6" t="s">
        <v>1320</v>
      </c>
      <c r="C5162" s="7" t="s">
        <v>658</v>
      </c>
      <c r="D5162" s="7" t="s">
        <v>1096</v>
      </c>
      <c r="E5162" s="7" t="s">
        <v>786</v>
      </c>
      <c r="F5162" s="7" t="s">
        <v>787</v>
      </c>
      <c r="G5162" s="7" t="s">
        <v>1068</v>
      </c>
      <c r="H5162" s="7" t="s">
        <v>992</v>
      </c>
      <c r="I5162" s="6" t="s">
        <v>14</v>
      </c>
      <c r="J5162" s="1">
        <v>-5687</v>
      </c>
      <c r="K5162" s="1">
        <v>17687</v>
      </c>
      <c r="L5162" s="1">
        <v>12000</v>
      </c>
      <c r="M5162" s="1">
        <v>-5687</v>
      </c>
      <c r="N5162" s="1">
        <v>17687</v>
      </c>
      <c r="O5162" s="1">
        <v>12000</v>
      </c>
      <c r="P5162" s="1">
        <v>12000</v>
      </c>
      <c r="Q5162" s="12"/>
      <c r="R5162" s="29">
        <f t="shared" si="243"/>
        <v>0</v>
      </c>
      <c r="S5162" t="str">
        <f t="shared" si="244"/>
        <v>OK</v>
      </c>
      <c r="T5162" s="10">
        <f>IFERROR(VLOOKUP(A5162,[1]!Tabla1[[#All],[Material]:[venta nueva]],38,FALSE),0)</f>
        <v>0</v>
      </c>
    </row>
    <row r="5163" spans="1:20" hidden="1" x14ac:dyDescent="0.35">
      <c r="A5163">
        <f t="shared" si="242"/>
        <v>1012452</v>
      </c>
      <c r="B5163" s="6" t="s">
        <v>1320</v>
      </c>
      <c r="C5163" s="7" t="s">
        <v>658</v>
      </c>
      <c r="D5163" s="7" t="s">
        <v>1096</v>
      </c>
      <c r="E5163" s="7" t="s">
        <v>788</v>
      </c>
      <c r="F5163" s="7" t="s">
        <v>789</v>
      </c>
      <c r="G5163" s="7" t="s">
        <v>1068</v>
      </c>
      <c r="H5163" s="7" t="s">
        <v>992</v>
      </c>
      <c r="I5163" s="6" t="s">
        <v>14</v>
      </c>
      <c r="J5163" s="1">
        <v>4334</v>
      </c>
      <c r="K5163" s="1">
        <v>19666</v>
      </c>
      <c r="L5163" s="1">
        <v>24000</v>
      </c>
      <c r="M5163" s="1">
        <v>4334</v>
      </c>
      <c r="N5163" s="1">
        <v>19666</v>
      </c>
      <c r="O5163" s="1">
        <v>24000</v>
      </c>
      <c r="P5163" s="1">
        <v>24000</v>
      </c>
      <c r="Q5163" s="12"/>
      <c r="R5163" s="29">
        <f t="shared" si="243"/>
        <v>0</v>
      </c>
      <c r="S5163" t="str">
        <f t="shared" si="244"/>
        <v>OK</v>
      </c>
      <c r="T5163" s="10">
        <f>IFERROR(VLOOKUP(A5163,[1]!Tabla1[[#All],[Material]:[venta nueva]],38,FALSE),0)</f>
        <v>0</v>
      </c>
    </row>
    <row r="5164" spans="1:20" hidden="1" x14ac:dyDescent="0.35">
      <c r="A5164">
        <f t="shared" si="242"/>
        <v>1012455</v>
      </c>
      <c r="B5164" s="6" t="s">
        <v>1320</v>
      </c>
      <c r="C5164" s="7" t="s">
        <v>658</v>
      </c>
      <c r="D5164" s="7" t="s">
        <v>1096</v>
      </c>
      <c r="E5164" s="7" t="s">
        <v>790</v>
      </c>
      <c r="F5164" s="7" t="s">
        <v>791</v>
      </c>
      <c r="G5164" s="7" t="s">
        <v>1068</v>
      </c>
      <c r="H5164" s="7" t="s">
        <v>997</v>
      </c>
      <c r="I5164" s="6" t="s">
        <v>14</v>
      </c>
      <c r="J5164" s="1">
        <v>-6025</v>
      </c>
      <c r="K5164" s="1">
        <v>46025</v>
      </c>
      <c r="L5164" s="1">
        <v>40000</v>
      </c>
      <c r="M5164" s="1">
        <v>-6025</v>
      </c>
      <c r="N5164" s="1">
        <v>54025</v>
      </c>
      <c r="O5164" s="1">
        <v>48000</v>
      </c>
      <c r="P5164" s="1">
        <v>48000</v>
      </c>
      <c r="Q5164" s="12"/>
      <c r="R5164" s="29">
        <f t="shared" si="243"/>
        <v>0</v>
      </c>
      <c r="S5164" t="str">
        <f t="shared" si="244"/>
        <v>OK</v>
      </c>
      <c r="T5164" s="10">
        <f>IFERROR(VLOOKUP(A5164,[1]!Tabla1[[#All],[Material]:[venta nueva]],38,FALSE),0)</f>
        <v>0</v>
      </c>
    </row>
    <row r="5165" spans="1:20" hidden="1" x14ac:dyDescent="0.35">
      <c r="A5165">
        <f t="shared" si="242"/>
        <v>1012483</v>
      </c>
      <c r="B5165" s="6" t="s">
        <v>1320</v>
      </c>
      <c r="C5165" s="7" t="s">
        <v>658</v>
      </c>
      <c r="D5165" s="7" t="s">
        <v>1096</v>
      </c>
      <c r="E5165" s="7" t="s">
        <v>792</v>
      </c>
      <c r="F5165" s="7" t="s">
        <v>793</v>
      </c>
      <c r="G5165" s="7" t="s">
        <v>1068</v>
      </c>
      <c r="H5165" s="7" t="s">
        <v>984</v>
      </c>
      <c r="I5165" s="6" t="s">
        <v>8</v>
      </c>
      <c r="J5165" s="1">
        <v>-857</v>
      </c>
      <c r="K5165" s="1">
        <v>273015</v>
      </c>
      <c r="L5165" s="1">
        <v>272158</v>
      </c>
      <c r="M5165" s="1">
        <v>-857</v>
      </c>
      <c r="N5165" s="1">
        <v>280275</v>
      </c>
      <c r="O5165" s="1">
        <v>279418</v>
      </c>
      <c r="P5165" s="1">
        <v>279417.59999999998</v>
      </c>
      <c r="Q5165" s="12"/>
      <c r="R5165" s="29">
        <f t="shared" si="243"/>
        <v>0.40000000002328306</v>
      </c>
      <c r="S5165" t="str">
        <f t="shared" si="244"/>
        <v>Sobre ingreso</v>
      </c>
      <c r="T5165" s="10">
        <f>IFERROR(VLOOKUP(A5165,[1]!Tabla1[[#All],[Material]:[venta nueva]],38,FALSE),0)</f>
        <v>0</v>
      </c>
    </row>
    <row r="5166" spans="1:20" hidden="1" x14ac:dyDescent="0.35">
      <c r="A5166">
        <f t="shared" si="242"/>
        <v>1012488</v>
      </c>
      <c r="B5166" s="6" t="s">
        <v>1320</v>
      </c>
      <c r="C5166" s="7" t="s">
        <v>658</v>
      </c>
      <c r="D5166" s="7" t="s">
        <v>1096</v>
      </c>
      <c r="E5166" s="7" t="s">
        <v>794</v>
      </c>
      <c r="F5166" s="7" t="s">
        <v>795</v>
      </c>
      <c r="G5166" s="7" t="s">
        <v>1066</v>
      </c>
      <c r="H5166" s="7" t="s">
        <v>982</v>
      </c>
      <c r="I5166" s="6" t="s">
        <v>8</v>
      </c>
      <c r="J5166" s="1">
        <v>-91074</v>
      </c>
      <c r="K5166" s="1">
        <v>91074</v>
      </c>
      <c r="L5166" s="1">
        <v>0</v>
      </c>
      <c r="M5166" s="1">
        <v>-91074</v>
      </c>
      <c r="N5166" s="1">
        <v>91074</v>
      </c>
      <c r="O5166" s="1">
        <v>0</v>
      </c>
      <c r="P5166" s="1"/>
      <c r="Q5166" s="12"/>
      <c r="R5166" s="29">
        <f t="shared" si="243"/>
        <v>0</v>
      </c>
      <c r="S5166" t="str">
        <f t="shared" si="244"/>
        <v>OK</v>
      </c>
      <c r="T5166" s="10">
        <f>IFERROR(VLOOKUP(A5166,[1]!Tabla1[[#All],[Material]:[venta nueva]],38,FALSE),0)</f>
        <v>0</v>
      </c>
    </row>
    <row r="5167" spans="1:20" hidden="1" x14ac:dyDescent="0.35">
      <c r="A5167">
        <f t="shared" si="242"/>
        <v>1012502</v>
      </c>
      <c r="B5167" s="6" t="s">
        <v>1320</v>
      </c>
      <c r="C5167" s="7" t="s">
        <v>658</v>
      </c>
      <c r="D5167" s="7" t="s">
        <v>1096</v>
      </c>
      <c r="E5167" s="7" t="s">
        <v>796</v>
      </c>
      <c r="F5167" s="7" t="s">
        <v>797</v>
      </c>
      <c r="G5167" s="7" t="s">
        <v>1072</v>
      </c>
      <c r="H5167" s="7" t="s">
        <v>993</v>
      </c>
      <c r="I5167" s="6" t="s">
        <v>14</v>
      </c>
      <c r="J5167" s="1">
        <v>-511</v>
      </c>
      <c r="K5167" s="1">
        <v>7041</v>
      </c>
      <c r="L5167" s="1">
        <v>0</v>
      </c>
      <c r="M5167" s="1">
        <v>-511</v>
      </c>
      <c r="N5167" s="1">
        <v>7041</v>
      </c>
      <c r="O5167" s="1">
        <v>0</v>
      </c>
      <c r="P5167" s="1"/>
      <c r="Q5167" s="12"/>
      <c r="R5167" s="29">
        <f t="shared" si="243"/>
        <v>0</v>
      </c>
      <c r="S5167" t="str">
        <f t="shared" si="244"/>
        <v>OK</v>
      </c>
      <c r="T5167" s="10">
        <f>IFERROR(VLOOKUP(A5167,[1]!Tabla1[[#All],[Material]:[venta nueva]],38,FALSE),0)</f>
        <v>0</v>
      </c>
    </row>
    <row r="5168" spans="1:20" hidden="1" x14ac:dyDescent="0.35">
      <c r="A5168">
        <f t="shared" si="242"/>
        <v>1012503</v>
      </c>
      <c r="B5168" s="6" t="s">
        <v>1320</v>
      </c>
      <c r="C5168" s="7" t="s">
        <v>658</v>
      </c>
      <c r="D5168" s="7" t="s">
        <v>1096</v>
      </c>
      <c r="E5168" s="7" t="s">
        <v>798</v>
      </c>
      <c r="F5168" s="7" t="s">
        <v>799</v>
      </c>
      <c r="G5168" s="7" t="s">
        <v>1072</v>
      </c>
      <c r="H5168" s="7" t="s">
        <v>993</v>
      </c>
      <c r="I5168" s="6" t="s">
        <v>14</v>
      </c>
      <c r="J5168" s="1">
        <v>68425</v>
      </c>
      <c r="K5168" s="1">
        <v>267575</v>
      </c>
      <c r="L5168" s="1">
        <v>336000</v>
      </c>
      <c r="M5168" s="1">
        <v>68425</v>
      </c>
      <c r="N5168" s="1">
        <v>268575</v>
      </c>
      <c r="O5168" s="1">
        <v>337000</v>
      </c>
      <c r="P5168" s="1">
        <v>337000</v>
      </c>
      <c r="Q5168" s="12"/>
      <c r="R5168" s="29">
        <f t="shared" si="243"/>
        <v>0</v>
      </c>
      <c r="S5168" t="str">
        <f t="shared" si="244"/>
        <v>OK</v>
      </c>
      <c r="T5168" s="10">
        <f>IFERROR(VLOOKUP(A5168,[1]!Tabla1[[#All],[Material]:[venta nueva]],38,FALSE),0)</f>
        <v>0</v>
      </c>
    </row>
    <row r="5169" spans="1:20" hidden="1" x14ac:dyDescent="0.35">
      <c r="A5169">
        <f t="shared" si="242"/>
        <v>1012504</v>
      </c>
      <c r="B5169" s="6" t="s">
        <v>1320</v>
      </c>
      <c r="C5169" s="7" t="s">
        <v>658</v>
      </c>
      <c r="D5169" s="7" t="s">
        <v>1096</v>
      </c>
      <c r="E5169" s="7" t="s">
        <v>800</v>
      </c>
      <c r="F5169" s="7" t="s">
        <v>785</v>
      </c>
      <c r="G5169" s="7" t="s">
        <v>1072</v>
      </c>
      <c r="H5169" s="7" t="s">
        <v>993</v>
      </c>
      <c r="I5169" s="6" t="s">
        <v>14</v>
      </c>
      <c r="J5169" s="1">
        <v>4530</v>
      </c>
      <c r="K5169" s="1">
        <v>67470</v>
      </c>
      <c r="L5169" s="1">
        <v>72000</v>
      </c>
      <c r="M5169" s="1">
        <v>4530</v>
      </c>
      <c r="N5169" s="1">
        <v>67470</v>
      </c>
      <c r="O5169" s="1">
        <v>72000</v>
      </c>
      <c r="P5169" s="1">
        <v>72000</v>
      </c>
      <c r="Q5169" s="12"/>
      <c r="R5169" s="29">
        <f t="shared" si="243"/>
        <v>0</v>
      </c>
      <c r="S5169" t="str">
        <f t="shared" si="244"/>
        <v>OK</v>
      </c>
      <c r="T5169" s="10">
        <f>IFERROR(VLOOKUP(A5169,[1]!Tabla1[[#All],[Material]:[venta nueva]],38,FALSE),0)</f>
        <v>0</v>
      </c>
    </row>
    <row r="5170" spans="1:20" hidden="1" x14ac:dyDescent="0.35">
      <c r="A5170">
        <f t="shared" si="242"/>
        <v>1012518</v>
      </c>
      <c r="B5170" s="6" t="s">
        <v>1320</v>
      </c>
      <c r="C5170" s="7" t="s">
        <v>658</v>
      </c>
      <c r="D5170" s="7" t="s">
        <v>1096</v>
      </c>
      <c r="E5170" s="7" t="s">
        <v>801</v>
      </c>
      <c r="F5170" s="7" t="s">
        <v>802</v>
      </c>
      <c r="G5170" s="7" t="s">
        <v>985</v>
      </c>
      <c r="H5170" s="7" t="s">
        <v>985</v>
      </c>
      <c r="I5170" s="6" t="s">
        <v>8</v>
      </c>
      <c r="J5170" s="1">
        <v>-12056</v>
      </c>
      <c r="K5170" s="1">
        <v>150000</v>
      </c>
      <c r="L5170" s="1">
        <v>137944</v>
      </c>
      <c r="M5170" s="1">
        <v>-12056</v>
      </c>
      <c r="N5170" s="1">
        <v>157206</v>
      </c>
      <c r="O5170" s="1">
        <v>145150</v>
      </c>
      <c r="P5170" s="1">
        <v>145150.39999999999</v>
      </c>
      <c r="Q5170" s="12"/>
      <c r="R5170" s="29">
        <f t="shared" si="243"/>
        <v>-0.39999999999417923</v>
      </c>
      <c r="S5170" t="str">
        <f t="shared" si="244"/>
        <v>Pendiente de ingreso</v>
      </c>
      <c r="T5170" s="10">
        <f>IFERROR(VLOOKUP(A5170,[1]!Tabla1[[#All],[Material]:[venta nueva]],38,FALSE),0)</f>
        <v>0</v>
      </c>
    </row>
    <row r="5171" spans="1:20" hidden="1" x14ac:dyDescent="0.35">
      <c r="A5171">
        <f t="shared" si="242"/>
        <v>1012519</v>
      </c>
      <c r="B5171" s="6" t="s">
        <v>1320</v>
      </c>
      <c r="C5171" s="7" t="s">
        <v>658</v>
      </c>
      <c r="D5171" s="7" t="s">
        <v>1096</v>
      </c>
      <c r="E5171" s="7" t="s">
        <v>803</v>
      </c>
      <c r="F5171" s="7" t="s">
        <v>721</v>
      </c>
      <c r="G5171" s="7" t="s">
        <v>1066</v>
      </c>
      <c r="H5171" s="7" t="s">
        <v>982</v>
      </c>
      <c r="I5171" s="6" t="s">
        <v>8</v>
      </c>
      <c r="J5171" s="1">
        <v>16032</v>
      </c>
      <c r="K5171" s="1">
        <v>23299</v>
      </c>
      <c r="L5171" s="1">
        <v>39331</v>
      </c>
      <c r="M5171" s="1">
        <v>16032</v>
      </c>
      <c r="N5171" s="1">
        <v>29867</v>
      </c>
      <c r="O5171" s="1">
        <v>45899</v>
      </c>
      <c r="P5171" s="1">
        <v>33929.385000000002</v>
      </c>
      <c r="Q5171" s="12"/>
      <c r="R5171" s="29">
        <f t="shared" si="243"/>
        <v>11969.614999999998</v>
      </c>
      <c r="S5171" t="str">
        <f t="shared" si="244"/>
        <v>Sobre ingreso</v>
      </c>
      <c r="T5171" s="10">
        <f>IFERROR(VLOOKUP(A5171,[1]!Tabla1[[#All],[Material]:[venta nueva]],38,FALSE),0)</f>
        <v>0</v>
      </c>
    </row>
    <row r="5172" spans="1:20" hidden="1" x14ac:dyDescent="0.35">
      <c r="A5172">
        <f t="shared" si="242"/>
        <v>1012520</v>
      </c>
      <c r="B5172" s="6" t="s">
        <v>1320</v>
      </c>
      <c r="C5172" s="7" t="s">
        <v>658</v>
      </c>
      <c r="D5172" s="7" t="s">
        <v>1096</v>
      </c>
      <c r="E5172" s="7" t="s">
        <v>804</v>
      </c>
      <c r="F5172" s="7" t="s">
        <v>723</v>
      </c>
      <c r="G5172" s="7" t="s">
        <v>1066</v>
      </c>
      <c r="H5172" s="7" t="s">
        <v>982</v>
      </c>
      <c r="I5172" s="6" t="s">
        <v>8</v>
      </c>
      <c r="J5172" s="1">
        <v>52844</v>
      </c>
      <c r="K5172" s="1">
        <v>112563</v>
      </c>
      <c r="L5172" s="1">
        <v>165406</v>
      </c>
      <c r="M5172" s="1">
        <v>52844</v>
      </c>
      <c r="N5172" s="1">
        <v>112563</v>
      </c>
      <c r="O5172" s="1">
        <v>165406</v>
      </c>
      <c r="P5172" s="1">
        <v>162842.4</v>
      </c>
      <c r="Q5172" s="12"/>
      <c r="R5172" s="29">
        <f t="shared" si="243"/>
        <v>2563.6000000000058</v>
      </c>
      <c r="S5172" t="str">
        <f t="shared" si="244"/>
        <v>Sobre ingreso</v>
      </c>
      <c r="T5172" s="10">
        <f>IFERROR(VLOOKUP(A5172,[1]!Tabla1[[#All],[Material]:[venta nueva]],38,FALSE),0)</f>
        <v>0</v>
      </c>
    </row>
    <row r="5173" spans="1:20" hidden="1" x14ac:dyDescent="0.35">
      <c r="A5173">
        <f t="shared" si="242"/>
        <v>1012521</v>
      </c>
      <c r="B5173" s="6" t="s">
        <v>1320</v>
      </c>
      <c r="C5173" s="7" t="s">
        <v>658</v>
      </c>
      <c r="D5173" s="7" t="s">
        <v>1096</v>
      </c>
      <c r="E5173" s="7" t="s">
        <v>805</v>
      </c>
      <c r="F5173" s="7" t="s">
        <v>725</v>
      </c>
      <c r="G5173" s="7" t="s">
        <v>1066</v>
      </c>
      <c r="H5173" s="7" t="s">
        <v>982</v>
      </c>
      <c r="I5173" s="6" t="s">
        <v>8</v>
      </c>
      <c r="J5173" s="1">
        <v>-37484</v>
      </c>
      <c r="K5173" s="1">
        <v>179579</v>
      </c>
      <c r="L5173" s="1">
        <v>142094</v>
      </c>
      <c r="M5173" s="1">
        <v>-37484</v>
      </c>
      <c r="N5173" s="1">
        <v>179579</v>
      </c>
      <c r="O5173" s="1">
        <v>142094</v>
      </c>
      <c r="P5173" s="1">
        <v>202940.51699999999</v>
      </c>
      <c r="Q5173" s="12"/>
      <c r="R5173" s="29">
        <f t="shared" si="243"/>
        <v>-60846.516999999993</v>
      </c>
      <c r="S5173" t="str">
        <f t="shared" si="244"/>
        <v>Pendiente de ingreso</v>
      </c>
      <c r="T5173" s="10">
        <f>IFERROR(VLOOKUP(A5173,[1]!Tabla1[[#All],[Material]:[venta nueva]],38,FALSE),0)</f>
        <v>0</v>
      </c>
    </row>
    <row r="5174" spans="1:20" hidden="1" x14ac:dyDescent="0.35">
      <c r="A5174">
        <f t="shared" si="242"/>
        <v>1012522</v>
      </c>
      <c r="B5174" s="6" t="s">
        <v>1320</v>
      </c>
      <c r="C5174" s="7" t="s">
        <v>658</v>
      </c>
      <c r="D5174" s="7" t="s">
        <v>1096</v>
      </c>
      <c r="E5174" s="7" t="s">
        <v>806</v>
      </c>
      <c r="F5174" s="7" t="s">
        <v>727</v>
      </c>
      <c r="G5174" s="7" t="s">
        <v>1066</v>
      </c>
      <c r="H5174" s="7" t="s">
        <v>982</v>
      </c>
      <c r="I5174" s="6" t="s">
        <v>8</v>
      </c>
      <c r="J5174" s="1">
        <v>-35205</v>
      </c>
      <c r="K5174" s="1">
        <v>69918</v>
      </c>
      <c r="L5174" s="1">
        <v>34714</v>
      </c>
      <c r="M5174" s="1">
        <v>-35205</v>
      </c>
      <c r="N5174" s="1">
        <v>117033</v>
      </c>
      <c r="O5174" s="1">
        <v>81829</v>
      </c>
      <c r="P5174" s="1">
        <v>81829.440000000002</v>
      </c>
      <c r="Q5174" s="12"/>
      <c r="R5174" s="29">
        <f t="shared" si="243"/>
        <v>-0.44000000000232831</v>
      </c>
      <c r="S5174" t="str">
        <f t="shared" si="244"/>
        <v>Pendiente de ingreso</v>
      </c>
      <c r="T5174" s="10">
        <f>IFERROR(VLOOKUP(A5174,[1]!Tabla1[[#All],[Material]:[venta nueva]],38,FALSE),0)</f>
        <v>0</v>
      </c>
    </row>
    <row r="5175" spans="1:20" hidden="1" x14ac:dyDescent="0.35">
      <c r="A5175">
        <f t="shared" si="242"/>
        <v>1012523</v>
      </c>
      <c r="B5175" s="6" t="s">
        <v>1320</v>
      </c>
      <c r="C5175" s="7" t="s">
        <v>658</v>
      </c>
      <c r="D5175" s="7" t="s">
        <v>1096</v>
      </c>
      <c r="E5175" s="7" t="s">
        <v>807</v>
      </c>
      <c r="F5175" s="7" t="s">
        <v>729</v>
      </c>
      <c r="G5175" s="7" t="s">
        <v>1066</v>
      </c>
      <c r="H5175" s="7" t="s">
        <v>982</v>
      </c>
      <c r="I5175" s="6" t="s">
        <v>8</v>
      </c>
      <c r="J5175" s="1">
        <v>-17384</v>
      </c>
      <c r="K5175" s="1">
        <v>47944</v>
      </c>
      <c r="L5175" s="1">
        <v>30560</v>
      </c>
      <c r="M5175" s="1">
        <v>-17384</v>
      </c>
      <c r="N5175" s="1">
        <v>47944</v>
      </c>
      <c r="O5175" s="1">
        <v>30560</v>
      </c>
      <c r="P5175" s="1">
        <v>29937.423999999999</v>
      </c>
      <c r="Q5175" s="12"/>
      <c r="R5175" s="29">
        <f t="shared" si="243"/>
        <v>622.57600000000093</v>
      </c>
      <c r="S5175" t="str">
        <f t="shared" si="244"/>
        <v>Sobre ingreso</v>
      </c>
      <c r="T5175" s="10">
        <f>IFERROR(VLOOKUP(A5175,[1]!Tabla1[[#All],[Material]:[venta nueva]],38,FALSE),0)</f>
        <v>0</v>
      </c>
    </row>
    <row r="5176" spans="1:20" hidden="1" x14ac:dyDescent="0.35">
      <c r="A5176">
        <f t="shared" si="242"/>
        <v>1012524</v>
      </c>
      <c r="B5176" s="6" t="s">
        <v>1320</v>
      </c>
      <c r="C5176" s="7" t="s">
        <v>658</v>
      </c>
      <c r="D5176" s="7" t="s">
        <v>1096</v>
      </c>
      <c r="E5176" s="7" t="s">
        <v>808</v>
      </c>
      <c r="F5176" s="7" t="s">
        <v>731</v>
      </c>
      <c r="G5176" s="7" t="s">
        <v>1066</v>
      </c>
      <c r="H5176" s="7" t="s">
        <v>982</v>
      </c>
      <c r="I5176" s="6" t="s">
        <v>8</v>
      </c>
      <c r="J5176" s="1">
        <v>-26543</v>
      </c>
      <c r="K5176" s="1">
        <v>12007</v>
      </c>
      <c r="L5176" s="1">
        <v>0</v>
      </c>
      <c r="M5176" s="1">
        <v>-26543</v>
      </c>
      <c r="N5176" s="1">
        <v>12582</v>
      </c>
      <c r="O5176" s="1">
        <v>0</v>
      </c>
      <c r="P5176" s="1"/>
      <c r="Q5176" s="12"/>
      <c r="R5176" s="29">
        <f t="shared" si="243"/>
        <v>0</v>
      </c>
      <c r="S5176" t="str">
        <f t="shared" si="244"/>
        <v>OK</v>
      </c>
      <c r="T5176" s="10">
        <f>IFERROR(VLOOKUP(A5176,[1]!Tabla1[[#All],[Material]:[venta nueva]],38,FALSE),0)</f>
        <v>0</v>
      </c>
    </row>
    <row r="5177" spans="1:20" hidden="1" x14ac:dyDescent="0.35">
      <c r="A5177">
        <f t="shared" si="242"/>
        <v>1012525</v>
      </c>
      <c r="B5177" s="6" t="s">
        <v>1320</v>
      </c>
      <c r="C5177" s="7" t="s">
        <v>658</v>
      </c>
      <c r="D5177" s="7" t="s">
        <v>1096</v>
      </c>
      <c r="E5177" s="7" t="s">
        <v>809</v>
      </c>
      <c r="F5177" s="7" t="s">
        <v>709</v>
      </c>
      <c r="G5177" s="7" t="s">
        <v>1072</v>
      </c>
      <c r="H5177" s="7" t="s">
        <v>993</v>
      </c>
      <c r="I5177" s="6" t="s">
        <v>14</v>
      </c>
      <c r="J5177" s="1">
        <v>-4375</v>
      </c>
      <c r="K5177" s="1">
        <v>4550</v>
      </c>
      <c r="L5177" s="1">
        <v>0</v>
      </c>
      <c r="M5177" s="1">
        <v>-4375</v>
      </c>
      <c r="N5177" s="1">
        <v>4550</v>
      </c>
      <c r="O5177" s="1">
        <v>0</v>
      </c>
      <c r="P5177" s="1"/>
      <c r="Q5177" s="12"/>
      <c r="R5177" s="29">
        <f t="shared" si="243"/>
        <v>0</v>
      </c>
      <c r="S5177" t="str">
        <f t="shared" si="244"/>
        <v>OK</v>
      </c>
      <c r="T5177" s="10">
        <f>IFERROR(VLOOKUP(A5177,[1]!Tabla1[[#All],[Material]:[venta nueva]],38,FALSE),0)</f>
        <v>0</v>
      </c>
    </row>
    <row r="5178" spans="1:20" hidden="1" x14ac:dyDescent="0.35">
      <c r="A5178">
        <f t="shared" si="242"/>
        <v>1012526</v>
      </c>
      <c r="B5178" s="6" t="s">
        <v>1320</v>
      </c>
      <c r="C5178" s="7" t="s">
        <v>658</v>
      </c>
      <c r="D5178" s="7" t="s">
        <v>1096</v>
      </c>
      <c r="E5178" s="7" t="s">
        <v>810</v>
      </c>
      <c r="F5178" s="7" t="s">
        <v>711</v>
      </c>
      <c r="G5178" s="7" t="s">
        <v>1072</v>
      </c>
      <c r="H5178" s="7" t="s">
        <v>993</v>
      </c>
      <c r="I5178" s="6" t="s">
        <v>14</v>
      </c>
      <c r="J5178" s="1">
        <v>-1732</v>
      </c>
      <c r="K5178" s="1">
        <v>4409</v>
      </c>
      <c r="L5178" s="1">
        <v>0</v>
      </c>
      <c r="M5178" s="1">
        <v>-1732</v>
      </c>
      <c r="N5178" s="1">
        <v>4409</v>
      </c>
      <c r="O5178" s="1">
        <v>0</v>
      </c>
      <c r="P5178" s="1"/>
      <c r="Q5178" s="12"/>
      <c r="R5178" s="29">
        <f t="shared" si="243"/>
        <v>0</v>
      </c>
      <c r="S5178" t="str">
        <f t="shared" si="244"/>
        <v>OK</v>
      </c>
      <c r="T5178" s="10">
        <f>IFERROR(VLOOKUP(A5178,[1]!Tabla1[[#All],[Material]:[venta nueva]],38,FALSE),0)</f>
        <v>0</v>
      </c>
    </row>
    <row r="5179" spans="1:20" hidden="1" x14ac:dyDescent="0.35">
      <c r="A5179">
        <f t="shared" si="242"/>
        <v>1012527</v>
      </c>
      <c r="B5179" s="6" t="s">
        <v>1320</v>
      </c>
      <c r="C5179" s="7" t="s">
        <v>658</v>
      </c>
      <c r="D5179" s="7" t="s">
        <v>1096</v>
      </c>
      <c r="E5179" s="7" t="s">
        <v>811</v>
      </c>
      <c r="F5179" s="7" t="s">
        <v>812</v>
      </c>
      <c r="G5179" s="7" t="s">
        <v>1072</v>
      </c>
      <c r="H5179" s="7" t="s">
        <v>993</v>
      </c>
      <c r="I5179" s="6" t="s">
        <v>14</v>
      </c>
      <c r="J5179" s="1">
        <v>-3530</v>
      </c>
      <c r="K5179" s="1">
        <v>5555</v>
      </c>
      <c r="L5179" s="1">
        <v>0</v>
      </c>
      <c r="M5179" s="1">
        <v>-3530</v>
      </c>
      <c r="N5179" s="1">
        <v>5555</v>
      </c>
      <c r="O5179" s="1">
        <v>0</v>
      </c>
      <c r="P5179" s="1"/>
      <c r="Q5179" s="12"/>
      <c r="R5179" s="29">
        <f t="shared" si="243"/>
        <v>0</v>
      </c>
      <c r="S5179" t="str">
        <f t="shared" si="244"/>
        <v>OK</v>
      </c>
      <c r="T5179" s="10">
        <f>IFERROR(VLOOKUP(A5179,[1]!Tabla1[[#All],[Material]:[venta nueva]],38,FALSE),0)</f>
        <v>0</v>
      </c>
    </row>
    <row r="5180" spans="1:20" hidden="1" x14ac:dyDescent="0.35">
      <c r="A5180">
        <f t="shared" si="242"/>
        <v>1012532</v>
      </c>
      <c r="B5180" s="6" t="s">
        <v>1320</v>
      </c>
      <c r="C5180" s="7" t="s">
        <v>658</v>
      </c>
      <c r="D5180" s="7" t="s">
        <v>1096</v>
      </c>
      <c r="E5180" s="7" t="s">
        <v>813</v>
      </c>
      <c r="F5180" s="7" t="s">
        <v>814</v>
      </c>
      <c r="G5180" s="7" t="s">
        <v>1065</v>
      </c>
      <c r="H5180" s="7" t="s">
        <v>981</v>
      </c>
      <c r="I5180" s="6" t="s">
        <v>8</v>
      </c>
      <c r="J5180" s="1">
        <v>-1999</v>
      </c>
      <c r="K5180" s="1">
        <v>6300</v>
      </c>
      <c r="L5180" s="1">
        <v>4301</v>
      </c>
      <c r="M5180" s="1">
        <v>-1999</v>
      </c>
      <c r="N5180" s="1">
        <v>6300</v>
      </c>
      <c r="O5180" s="1">
        <v>4301</v>
      </c>
      <c r="P5180" s="1">
        <v>4299.9560000000001</v>
      </c>
      <c r="Q5180" s="12"/>
      <c r="R5180" s="29">
        <f t="shared" si="243"/>
        <v>1.043999999999869</v>
      </c>
      <c r="S5180" t="str">
        <f t="shared" si="244"/>
        <v>Sobre ingreso</v>
      </c>
      <c r="T5180" s="10">
        <f>IFERROR(VLOOKUP(A5180,[1]!Tabla1[[#All],[Material]:[venta nueva]],38,FALSE),0)</f>
        <v>0</v>
      </c>
    </row>
    <row r="5181" spans="1:20" hidden="1" x14ac:dyDescent="0.35">
      <c r="A5181">
        <f t="shared" si="242"/>
        <v>1012534</v>
      </c>
      <c r="B5181" s="6" t="s">
        <v>1320</v>
      </c>
      <c r="C5181" s="7" t="s">
        <v>658</v>
      </c>
      <c r="D5181" s="7" t="s">
        <v>1096</v>
      </c>
      <c r="E5181" s="7" t="s">
        <v>815</v>
      </c>
      <c r="F5181" s="7" t="s">
        <v>816</v>
      </c>
      <c r="G5181" s="7" t="s">
        <v>1073</v>
      </c>
      <c r="H5181" s="7" t="s">
        <v>998</v>
      </c>
      <c r="I5181" s="6" t="s">
        <v>10</v>
      </c>
      <c r="J5181" s="1">
        <v>0</v>
      </c>
      <c r="K5181" s="1">
        <v>707630</v>
      </c>
      <c r="L5181" s="1">
        <v>707630</v>
      </c>
      <c r="M5181" s="1">
        <v>0</v>
      </c>
      <c r="N5181" s="1">
        <v>200000</v>
      </c>
      <c r="O5181" s="1">
        <v>200000</v>
      </c>
      <c r="P5181" s="1">
        <v>60000</v>
      </c>
      <c r="Q5181" s="12"/>
      <c r="R5181" s="29">
        <f t="shared" si="243"/>
        <v>140000</v>
      </c>
      <c r="S5181" t="str">
        <f t="shared" si="244"/>
        <v>Sobre ingreso</v>
      </c>
      <c r="T5181" s="10">
        <f>IFERROR(VLOOKUP(A5181,[1]!Tabla1[[#All],[Material]:[venta nueva]],38,FALSE),0)</f>
        <v>0</v>
      </c>
    </row>
    <row r="5182" spans="1:20" hidden="1" x14ac:dyDescent="0.35">
      <c r="A5182">
        <f t="shared" si="242"/>
        <v>1012595</v>
      </c>
      <c r="B5182" s="6" t="s">
        <v>1320</v>
      </c>
      <c r="C5182" s="7" t="s">
        <v>658</v>
      </c>
      <c r="D5182" s="7" t="s">
        <v>1096</v>
      </c>
      <c r="E5182" s="7" t="s">
        <v>1321</v>
      </c>
      <c r="F5182" s="7" t="s">
        <v>1322</v>
      </c>
      <c r="G5182" s="7" t="s">
        <v>1066</v>
      </c>
      <c r="H5182" s="7" t="s">
        <v>982</v>
      </c>
      <c r="I5182" s="6" t="s">
        <v>14</v>
      </c>
      <c r="J5182" s="1">
        <v>0</v>
      </c>
      <c r="K5182" s="1">
        <v>12000</v>
      </c>
      <c r="L5182" s="1">
        <v>12000</v>
      </c>
      <c r="M5182" s="1">
        <v>0</v>
      </c>
      <c r="N5182" s="1">
        <v>12000</v>
      </c>
      <c r="O5182" s="1">
        <v>12000</v>
      </c>
      <c r="P5182" s="1">
        <v>12000</v>
      </c>
      <c r="Q5182" s="12"/>
      <c r="R5182" s="29">
        <f t="shared" si="243"/>
        <v>0</v>
      </c>
      <c r="S5182" t="str">
        <f t="shared" si="244"/>
        <v>OK</v>
      </c>
      <c r="T5182" s="10">
        <f>IFERROR(VLOOKUP(A5182,[1]!Tabla1[[#All],[Material]:[venta nueva]],38,FALSE),0)</f>
        <v>0</v>
      </c>
    </row>
    <row r="5183" spans="1:20" hidden="1" x14ac:dyDescent="0.35">
      <c r="A5183">
        <f t="shared" si="242"/>
        <v>1012598</v>
      </c>
      <c r="B5183" s="6" t="s">
        <v>1320</v>
      </c>
      <c r="C5183" s="7" t="s">
        <v>658</v>
      </c>
      <c r="D5183" s="7" t="s">
        <v>1096</v>
      </c>
      <c r="E5183" s="7" t="s">
        <v>821</v>
      </c>
      <c r="F5183" s="7" t="s">
        <v>822</v>
      </c>
      <c r="G5183" s="7" t="s">
        <v>1072</v>
      </c>
      <c r="H5183" s="7" t="s">
        <v>993</v>
      </c>
      <c r="I5183" s="6" t="s">
        <v>14</v>
      </c>
      <c r="J5183" s="1">
        <v>-5294</v>
      </c>
      <c r="K5183" s="1">
        <v>5294</v>
      </c>
      <c r="L5183" s="1">
        <v>0</v>
      </c>
      <c r="M5183" s="1">
        <v>-5294</v>
      </c>
      <c r="N5183" s="1">
        <v>5294</v>
      </c>
      <c r="O5183" s="1">
        <v>0</v>
      </c>
      <c r="P5183" s="1"/>
      <c r="Q5183" s="12"/>
      <c r="R5183" s="29">
        <f t="shared" si="243"/>
        <v>0</v>
      </c>
      <c r="S5183" t="str">
        <f t="shared" si="244"/>
        <v>OK</v>
      </c>
      <c r="T5183" s="10">
        <f>IFERROR(VLOOKUP(A5183,[1]!Tabla1[[#All],[Material]:[venta nueva]],38,FALSE),0)</f>
        <v>0</v>
      </c>
    </row>
    <row r="5184" spans="1:20" hidden="1" x14ac:dyDescent="0.35">
      <c r="A5184">
        <f t="shared" si="242"/>
        <v>1012601</v>
      </c>
      <c r="B5184" s="6" t="s">
        <v>1320</v>
      </c>
      <c r="C5184" s="7" t="s">
        <v>658</v>
      </c>
      <c r="D5184" s="7" t="s">
        <v>1096</v>
      </c>
      <c r="E5184" s="7" t="s">
        <v>823</v>
      </c>
      <c r="F5184" s="7" t="s">
        <v>1452</v>
      </c>
      <c r="G5184" s="7" t="s">
        <v>1065</v>
      </c>
      <c r="H5184" s="7" t="s">
        <v>995</v>
      </c>
      <c r="I5184" s="6" t="s">
        <v>8</v>
      </c>
      <c r="J5184" s="1">
        <v>-6522</v>
      </c>
      <c r="K5184" s="1">
        <v>183309</v>
      </c>
      <c r="L5184" s="1">
        <v>176787</v>
      </c>
      <c r="M5184" s="1">
        <v>-6522</v>
      </c>
      <c r="N5184" s="1">
        <v>183309</v>
      </c>
      <c r="O5184" s="1">
        <v>176787</v>
      </c>
      <c r="P5184" s="1">
        <v>173598.95199999999</v>
      </c>
      <c r="Q5184" s="12"/>
      <c r="R5184" s="29">
        <f t="shared" si="243"/>
        <v>3188.0480000000098</v>
      </c>
      <c r="S5184" t="str">
        <f t="shared" si="244"/>
        <v>Sobre ingreso</v>
      </c>
      <c r="T5184" s="10">
        <f>IFERROR(VLOOKUP(A5184,[1]!Tabla1[[#All],[Material]:[venta nueva]],38,FALSE),0)</f>
        <v>0</v>
      </c>
    </row>
    <row r="5185" spans="1:20" hidden="1" x14ac:dyDescent="0.35">
      <c r="A5185">
        <f t="shared" si="242"/>
        <v>1012622</v>
      </c>
      <c r="B5185" s="6" t="s">
        <v>1320</v>
      </c>
      <c r="C5185" s="7" t="s">
        <v>658</v>
      </c>
      <c r="D5185" s="7" t="s">
        <v>1096</v>
      </c>
      <c r="E5185" s="7" t="s">
        <v>1454</v>
      </c>
      <c r="F5185" s="7" t="s">
        <v>1455</v>
      </c>
      <c r="G5185" s="7" t="s">
        <v>990</v>
      </c>
      <c r="H5185" s="7" t="s">
        <v>990</v>
      </c>
      <c r="I5185" s="6" t="s">
        <v>14</v>
      </c>
      <c r="J5185" s="1"/>
      <c r="K5185" s="1"/>
      <c r="L5185" s="1"/>
      <c r="M5185" s="1"/>
      <c r="N5185" s="1"/>
      <c r="O5185" s="1"/>
      <c r="P5185" s="1">
        <v>80</v>
      </c>
      <c r="Q5185" s="12"/>
      <c r="R5185" s="29">
        <f t="shared" si="243"/>
        <v>-80</v>
      </c>
      <c r="S5185" t="str">
        <f t="shared" si="244"/>
        <v>Pendiente de ingreso</v>
      </c>
      <c r="T5185" s="10">
        <f>IFERROR(VLOOKUP(A5185,[1]!Tabla1[[#All],[Material]:[venta nueva]],38,FALSE),0)</f>
        <v>0</v>
      </c>
    </row>
    <row r="5186" spans="1:20" hidden="1" x14ac:dyDescent="0.35">
      <c r="A5186">
        <f t="shared" si="242"/>
        <v>1012633</v>
      </c>
      <c r="B5186" s="6" t="s">
        <v>1320</v>
      </c>
      <c r="C5186" s="7" t="s">
        <v>658</v>
      </c>
      <c r="D5186" s="7" t="s">
        <v>1096</v>
      </c>
      <c r="E5186" s="7" t="s">
        <v>827</v>
      </c>
      <c r="F5186" s="7" t="s">
        <v>771</v>
      </c>
      <c r="G5186" s="7" t="s">
        <v>1065</v>
      </c>
      <c r="H5186" s="7" t="s">
        <v>995</v>
      </c>
      <c r="I5186" s="6" t="s">
        <v>8</v>
      </c>
      <c r="J5186" s="1">
        <v>78</v>
      </c>
      <c r="K5186" s="1">
        <v>0</v>
      </c>
      <c r="L5186" s="1">
        <v>0</v>
      </c>
      <c r="M5186" s="1">
        <v>78</v>
      </c>
      <c r="N5186" s="1">
        <v>0</v>
      </c>
      <c r="O5186" s="1">
        <v>0</v>
      </c>
      <c r="P5186" s="1"/>
      <c r="Q5186" s="12"/>
      <c r="R5186" s="29">
        <f t="shared" si="243"/>
        <v>0</v>
      </c>
      <c r="S5186" t="str">
        <f t="shared" si="244"/>
        <v>OK</v>
      </c>
      <c r="T5186" s="10">
        <f>IFERROR(VLOOKUP(A5186,[1]!Tabla1[[#All],[Material]:[venta nueva]],38,FALSE),0)</f>
        <v>0</v>
      </c>
    </row>
    <row r="5187" spans="1:20" hidden="1" x14ac:dyDescent="0.35">
      <c r="A5187">
        <f t="shared" si="242"/>
        <v>1012655</v>
      </c>
      <c r="B5187" s="6" t="s">
        <v>1320</v>
      </c>
      <c r="C5187" s="7" t="s">
        <v>658</v>
      </c>
      <c r="D5187" s="7" t="s">
        <v>1096</v>
      </c>
      <c r="E5187" s="7" t="s">
        <v>1246</v>
      </c>
      <c r="F5187" s="7" t="s">
        <v>1247</v>
      </c>
      <c r="G5187" s="7" t="s">
        <v>1072</v>
      </c>
      <c r="H5187" s="7" t="s">
        <v>993</v>
      </c>
      <c r="I5187" s="6" t="s">
        <v>11</v>
      </c>
      <c r="J5187" s="1">
        <v>20</v>
      </c>
      <c r="K5187" s="1">
        <v>0</v>
      </c>
      <c r="L5187" s="1">
        <v>0</v>
      </c>
      <c r="M5187" s="1">
        <v>20</v>
      </c>
      <c r="N5187" s="1">
        <v>0</v>
      </c>
      <c r="O5187" s="1">
        <v>0</v>
      </c>
      <c r="P5187" s="1"/>
      <c r="Q5187" s="12"/>
      <c r="R5187" s="29">
        <f t="shared" si="243"/>
        <v>0</v>
      </c>
      <c r="S5187" t="str">
        <f t="shared" si="244"/>
        <v>OK</v>
      </c>
      <c r="T5187" s="10">
        <f>IFERROR(VLOOKUP(A5187,[1]!Tabla1[[#All],[Material]:[venta nueva]],38,FALSE),0)</f>
        <v>0</v>
      </c>
    </row>
    <row r="5188" spans="1:20" hidden="1" x14ac:dyDescent="0.35">
      <c r="A5188">
        <f t="shared" si="242"/>
        <v>1012681</v>
      </c>
      <c r="B5188" s="6" t="s">
        <v>1320</v>
      </c>
      <c r="C5188" s="7" t="s">
        <v>658</v>
      </c>
      <c r="D5188" s="7" t="s">
        <v>1096</v>
      </c>
      <c r="E5188" s="7" t="s">
        <v>830</v>
      </c>
      <c r="F5188" s="7" t="s">
        <v>831</v>
      </c>
      <c r="G5188" s="7" t="s">
        <v>1069</v>
      </c>
      <c r="H5188" s="7" t="s">
        <v>1000</v>
      </c>
      <c r="I5188" s="6" t="s">
        <v>14</v>
      </c>
      <c r="J5188" s="1"/>
      <c r="K5188" s="1"/>
      <c r="L5188" s="1"/>
      <c r="M5188" s="1"/>
      <c r="N5188" s="1"/>
      <c r="O5188" s="1"/>
      <c r="P5188" s="1">
        <v>35000</v>
      </c>
      <c r="Q5188" s="12"/>
      <c r="R5188" s="29">
        <f t="shared" si="243"/>
        <v>-35000</v>
      </c>
      <c r="S5188" t="str">
        <f t="shared" si="244"/>
        <v>Pendiente de ingreso</v>
      </c>
      <c r="T5188" s="10">
        <f>IFERROR(VLOOKUP(A5188,[1]!Tabla1[[#All],[Material]:[venta nueva]],38,FALSE),0)</f>
        <v>0</v>
      </c>
    </row>
    <row r="5189" spans="1:20" hidden="1" x14ac:dyDescent="0.35">
      <c r="A5189">
        <f t="shared" si="242"/>
        <v>1012694</v>
      </c>
      <c r="B5189" s="6" t="s">
        <v>1320</v>
      </c>
      <c r="C5189" s="7" t="s">
        <v>658</v>
      </c>
      <c r="D5189" s="7" t="s">
        <v>1096</v>
      </c>
      <c r="E5189" s="7" t="s">
        <v>832</v>
      </c>
      <c r="F5189" s="7" t="s">
        <v>1282</v>
      </c>
      <c r="G5189" s="7" t="s">
        <v>1066</v>
      </c>
      <c r="H5189" s="7" t="s">
        <v>982</v>
      </c>
      <c r="I5189" s="6" t="s">
        <v>8</v>
      </c>
      <c r="J5189" s="1">
        <v>0</v>
      </c>
      <c r="K5189" s="1">
        <v>54432</v>
      </c>
      <c r="L5189" s="1">
        <v>54432</v>
      </c>
      <c r="M5189" s="1"/>
      <c r="N5189" s="1"/>
      <c r="O5189" s="1"/>
      <c r="P5189" s="1"/>
      <c r="Q5189" s="12"/>
      <c r="R5189" s="29">
        <f t="shared" si="243"/>
        <v>0</v>
      </c>
      <c r="S5189" t="str">
        <f t="shared" si="244"/>
        <v>OK</v>
      </c>
      <c r="T5189" s="10">
        <f>IFERROR(VLOOKUP(A5189,[1]!Tabla1[[#All],[Material]:[venta nueva]],38,FALSE),0)</f>
        <v>0</v>
      </c>
    </row>
    <row r="5190" spans="1:20" hidden="1" x14ac:dyDescent="0.35">
      <c r="A5190">
        <f t="shared" ref="A5190:A5253" si="245">+E5190*1</f>
        <v>1012724</v>
      </c>
      <c r="B5190" s="6" t="s">
        <v>1320</v>
      </c>
      <c r="C5190" s="7" t="s">
        <v>658</v>
      </c>
      <c r="D5190" s="7" t="s">
        <v>1096</v>
      </c>
      <c r="E5190" s="7" t="s">
        <v>839</v>
      </c>
      <c r="F5190" s="7" t="s">
        <v>840</v>
      </c>
      <c r="G5190" s="7" t="s">
        <v>1065</v>
      </c>
      <c r="H5190" s="7" t="s">
        <v>989</v>
      </c>
      <c r="I5190" s="6" t="s">
        <v>9</v>
      </c>
      <c r="J5190" s="1">
        <v>148</v>
      </c>
      <c r="K5190" s="1">
        <v>0</v>
      </c>
      <c r="L5190" s="1">
        <v>0</v>
      </c>
      <c r="M5190" s="1">
        <v>148</v>
      </c>
      <c r="N5190" s="1">
        <v>21455</v>
      </c>
      <c r="O5190" s="1">
        <v>21603</v>
      </c>
      <c r="P5190" s="1">
        <v>21603</v>
      </c>
      <c r="Q5190" s="12"/>
      <c r="R5190" s="29">
        <f t="shared" si="243"/>
        <v>0</v>
      </c>
      <c r="S5190" t="str">
        <f t="shared" si="244"/>
        <v>OK</v>
      </c>
      <c r="T5190" s="10">
        <f>IFERROR(VLOOKUP(A5190,[1]!Tabla1[[#All],[Material]:[venta nueva]],38,FALSE),0)</f>
        <v>0</v>
      </c>
    </row>
    <row r="5191" spans="1:20" hidden="1" x14ac:dyDescent="0.35">
      <c r="A5191">
        <f t="shared" si="245"/>
        <v>1012725</v>
      </c>
      <c r="B5191" s="6" t="s">
        <v>1320</v>
      </c>
      <c r="C5191" s="7" t="s">
        <v>658</v>
      </c>
      <c r="D5191" s="7" t="s">
        <v>1096</v>
      </c>
      <c r="E5191" s="7" t="s">
        <v>841</v>
      </c>
      <c r="F5191" s="7" t="s">
        <v>842</v>
      </c>
      <c r="G5191" s="7" t="s">
        <v>985</v>
      </c>
      <c r="H5191" s="7" t="s">
        <v>985</v>
      </c>
      <c r="I5191" s="6" t="s">
        <v>10</v>
      </c>
      <c r="J5191" s="1">
        <v>-10551</v>
      </c>
      <c r="K5191" s="1">
        <v>30551</v>
      </c>
      <c r="L5191" s="1">
        <v>20000</v>
      </c>
      <c r="M5191" s="1">
        <v>-10551</v>
      </c>
      <c r="N5191" s="1">
        <v>30551</v>
      </c>
      <c r="O5191" s="1">
        <v>20000</v>
      </c>
      <c r="P5191" s="1">
        <v>20012.831999999999</v>
      </c>
      <c r="Q5191" s="12"/>
      <c r="R5191" s="29">
        <f t="shared" si="243"/>
        <v>-12.831999999998516</v>
      </c>
      <c r="S5191" t="str">
        <f t="shared" si="244"/>
        <v>Pendiente de ingreso</v>
      </c>
      <c r="T5191" s="10">
        <f>IFERROR(VLOOKUP(A5191,[1]!Tabla1[[#All],[Material]:[venta nueva]],38,FALSE),0)</f>
        <v>0</v>
      </c>
    </row>
    <row r="5192" spans="1:20" hidden="1" x14ac:dyDescent="0.35">
      <c r="A5192">
        <f t="shared" si="245"/>
        <v>1012730</v>
      </c>
      <c r="B5192" s="6" t="s">
        <v>1320</v>
      </c>
      <c r="C5192" s="7" t="s">
        <v>658</v>
      </c>
      <c r="D5192" s="7" t="s">
        <v>1096</v>
      </c>
      <c r="E5192" s="7" t="s">
        <v>843</v>
      </c>
      <c r="F5192" s="7" t="s">
        <v>844</v>
      </c>
      <c r="G5192" s="7" t="s">
        <v>1065</v>
      </c>
      <c r="H5192" s="7" t="s">
        <v>989</v>
      </c>
      <c r="I5192" s="6" t="s">
        <v>9</v>
      </c>
      <c r="J5192" s="1">
        <v>-1</v>
      </c>
      <c r="K5192" s="1">
        <v>0</v>
      </c>
      <c r="L5192" s="1">
        <v>0</v>
      </c>
      <c r="M5192" s="1">
        <v>-1</v>
      </c>
      <c r="N5192" s="1">
        <v>0</v>
      </c>
      <c r="O5192" s="1">
        <v>0</v>
      </c>
      <c r="P5192" s="1"/>
      <c r="Q5192" s="12"/>
      <c r="R5192" s="29">
        <f t="shared" ref="R5192:R5255" si="246">+O5192-P5192</f>
        <v>0</v>
      </c>
      <c r="S5192" t="str">
        <f t="shared" ref="S5192:S5255" si="247">IF(R5192&gt;0,"Sobre ingreso",IF(R5192&lt;0,"Pendiente de ingreso","OK"))</f>
        <v>OK</v>
      </c>
      <c r="T5192" s="10">
        <f>IFERROR(VLOOKUP(A5192,[1]!Tabla1[[#All],[Material]:[venta nueva]],38,FALSE),0)</f>
        <v>0</v>
      </c>
    </row>
    <row r="5193" spans="1:20" hidden="1" x14ac:dyDescent="0.35">
      <c r="A5193">
        <f t="shared" si="245"/>
        <v>1012745</v>
      </c>
      <c r="B5193" s="6" t="s">
        <v>1320</v>
      </c>
      <c r="C5193" s="7" t="s">
        <v>658</v>
      </c>
      <c r="D5193" s="7" t="s">
        <v>1096</v>
      </c>
      <c r="E5193" s="7" t="s">
        <v>845</v>
      </c>
      <c r="F5193" s="7" t="s">
        <v>846</v>
      </c>
      <c r="G5193" s="7" t="s">
        <v>1065</v>
      </c>
      <c r="H5193" s="7" t="s">
        <v>989</v>
      </c>
      <c r="I5193" s="6" t="s">
        <v>9</v>
      </c>
      <c r="J5193" s="1">
        <v>5311</v>
      </c>
      <c r="K5193" s="1">
        <v>0</v>
      </c>
      <c r="L5193" s="1">
        <v>5311</v>
      </c>
      <c r="M5193" s="1">
        <v>5311</v>
      </c>
      <c r="N5193" s="1">
        <v>0</v>
      </c>
      <c r="O5193" s="1">
        <v>5311</v>
      </c>
      <c r="P5193" s="1"/>
      <c r="Q5193" s="12"/>
      <c r="R5193" s="29">
        <f t="shared" si="246"/>
        <v>5311</v>
      </c>
      <c r="S5193" t="str">
        <f t="shared" si="247"/>
        <v>Sobre ingreso</v>
      </c>
      <c r="T5193" s="10">
        <f>IFERROR(VLOOKUP(A5193,[1]!Tabla1[[#All],[Material]:[venta nueva]],38,FALSE),0)</f>
        <v>0</v>
      </c>
    </row>
    <row r="5194" spans="1:20" hidden="1" x14ac:dyDescent="0.35">
      <c r="A5194">
        <f t="shared" si="245"/>
        <v>1012764</v>
      </c>
      <c r="B5194" s="6" t="s">
        <v>1320</v>
      </c>
      <c r="C5194" s="7" t="s">
        <v>658</v>
      </c>
      <c r="D5194" s="7" t="s">
        <v>1096</v>
      </c>
      <c r="E5194" s="7" t="s">
        <v>849</v>
      </c>
      <c r="F5194" s="7" t="s">
        <v>850</v>
      </c>
      <c r="G5194" s="7" t="s">
        <v>1063</v>
      </c>
      <c r="H5194" s="7" t="s">
        <v>999</v>
      </c>
      <c r="I5194" s="6" t="s">
        <v>10</v>
      </c>
      <c r="J5194" s="1"/>
      <c r="K5194" s="1"/>
      <c r="L5194" s="1"/>
      <c r="M5194" s="1"/>
      <c r="N5194" s="1"/>
      <c r="O5194" s="1"/>
      <c r="P5194" s="1">
        <v>240</v>
      </c>
      <c r="Q5194" s="12"/>
      <c r="R5194" s="29">
        <f t="shared" si="246"/>
        <v>-240</v>
      </c>
      <c r="S5194" t="str">
        <f t="shared" si="247"/>
        <v>Pendiente de ingreso</v>
      </c>
      <c r="T5194" s="10">
        <f>IFERROR(VLOOKUP(A5194,[1]!Tabla1[[#All],[Material]:[venta nueva]],38,FALSE),0)</f>
        <v>0</v>
      </c>
    </row>
    <row r="5195" spans="1:20" hidden="1" x14ac:dyDescent="0.35">
      <c r="A5195">
        <f t="shared" si="245"/>
        <v>1012796</v>
      </c>
      <c r="B5195" s="6" t="s">
        <v>1320</v>
      </c>
      <c r="C5195" s="7" t="s">
        <v>658</v>
      </c>
      <c r="D5195" s="7" t="s">
        <v>1096</v>
      </c>
      <c r="E5195" s="7" t="s">
        <v>1190</v>
      </c>
      <c r="F5195" s="7" t="s">
        <v>1191</v>
      </c>
      <c r="G5195" s="7" t="s">
        <v>1068</v>
      </c>
      <c r="H5195" s="7" t="s">
        <v>1192</v>
      </c>
      <c r="I5195" s="6" t="s">
        <v>10</v>
      </c>
      <c r="J5195" s="1">
        <v>-35006</v>
      </c>
      <c r="K5195" s="1">
        <v>35006</v>
      </c>
      <c r="L5195" s="1">
        <v>0</v>
      </c>
      <c r="M5195" s="1">
        <v>-35006</v>
      </c>
      <c r="N5195" s="1">
        <v>35006</v>
      </c>
      <c r="O5195" s="1">
        <v>0</v>
      </c>
      <c r="P5195" s="1"/>
      <c r="Q5195" s="12"/>
      <c r="R5195" s="29">
        <f t="shared" si="246"/>
        <v>0</v>
      </c>
      <c r="S5195" t="str">
        <f t="shared" si="247"/>
        <v>OK</v>
      </c>
      <c r="T5195" s="10">
        <f>IFERROR(VLOOKUP(A5195,[1]!Tabla1[[#All],[Material]:[venta nueva]],38,FALSE),0)</f>
        <v>0</v>
      </c>
    </row>
    <row r="5196" spans="1:20" hidden="1" x14ac:dyDescent="0.35">
      <c r="A5196">
        <f t="shared" si="245"/>
        <v>1010877</v>
      </c>
      <c r="B5196" s="6" t="s">
        <v>1320</v>
      </c>
      <c r="C5196" s="7" t="s">
        <v>658</v>
      </c>
      <c r="D5196" s="7" t="s">
        <v>1097</v>
      </c>
      <c r="E5196" s="7" t="s">
        <v>660</v>
      </c>
      <c r="F5196" s="7" t="s">
        <v>661</v>
      </c>
      <c r="G5196" s="7" t="s">
        <v>1065</v>
      </c>
      <c r="H5196" s="7" t="s">
        <v>981</v>
      </c>
      <c r="I5196" s="6" t="s">
        <v>662</v>
      </c>
      <c r="J5196" s="1"/>
      <c r="K5196" s="1"/>
      <c r="L5196" s="1"/>
      <c r="M5196" s="1"/>
      <c r="N5196" s="1"/>
      <c r="O5196" s="1"/>
      <c r="P5196" s="1"/>
      <c r="Q5196" s="12">
        <v>114010</v>
      </c>
      <c r="R5196" s="29">
        <f t="shared" si="246"/>
        <v>0</v>
      </c>
      <c r="S5196" t="str">
        <f t="shared" si="247"/>
        <v>OK</v>
      </c>
      <c r="T5196" s="10">
        <f>IFERROR(VLOOKUP(A5196,[1]!Tabla1[[#All],[Material]:[venta nueva]],38,FALSE),0)</f>
        <v>0</v>
      </c>
    </row>
    <row r="5197" spans="1:20" hidden="1" x14ac:dyDescent="0.35">
      <c r="A5197">
        <f t="shared" si="245"/>
        <v>1011105</v>
      </c>
      <c r="B5197" s="6" t="s">
        <v>1320</v>
      </c>
      <c r="C5197" s="7" t="s">
        <v>658</v>
      </c>
      <c r="D5197" s="7" t="s">
        <v>1097</v>
      </c>
      <c r="E5197" s="7" t="s">
        <v>675</v>
      </c>
      <c r="F5197" s="7" t="s">
        <v>676</v>
      </c>
      <c r="G5197" s="7" t="s">
        <v>1068</v>
      </c>
      <c r="H5197" s="7" t="s">
        <v>984</v>
      </c>
      <c r="I5197" s="6" t="s">
        <v>8</v>
      </c>
      <c r="J5197" s="1"/>
      <c r="K5197" s="1"/>
      <c r="L5197" s="1"/>
      <c r="M5197" s="1"/>
      <c r="N5197" s="1"/>
      <c r="O5197" s="1"/>
      <c r="P5197" s="1"/>
      <c r="Q5197" s="12">
        <v>11998</v>
      </c>
      <c r="R5197" s="29">
        <f t="shared" si="246"/>
        <v>0</v>
      </c>
      <c r="S5197" t="str">
        <f t="shared" si="247"/>
        <v>OK</v>
      </c>
      <c r="T5197" s="10">
        <f>IFERROR(VLOOKUP(A5197,[1]!Tabla1[[#All],[Material]:[venta nueva]],38,FALSE),0)</f>
        <v>0</v>
      </c>
    </row>
    <row r="5198" spans="1:20" hidden="1" x14ac:dyDescent="0.35">
      <c r="A5198">
        <f t="shared" si="245"/>
        <v>1011127</v>
      </c>
      <c r="B5198" s="6" t="s">
        <v>1320</v>
      </c>
      <c r="C5198" s="7" t="s">
        <v>658</v>
      </c>
      <c r="D5198" s="7" t="s">
        <v>1097</v>
      </c>
      <c r="E5198" s="7" t="s">
        <v>677</v>
      </c>
      <c r="F5198" s="7" t="s">
        <v>678</v>
      </c>
      <c r="G5198" s="7" t="s">
        <v>1066</v>
      </c>
      <c r="H5198" s="7" t="s">
        <v>982</v>
      </c>
      <c r="I5198" s="6" t="s">
        <v>10</v>
      </c>
      <c r="J5198" s="1"/>
      <c r="K5198" s="1"/>
      <c r="L5198" s="1"/>
      <c r="M5198" s="1"/>
      <c r="N5198" s="1"/>
      <c r="O5198" s="1"/>
      <c r="P5198" s="1"/>
      <c r="Q5198" s="12">
        <v>1453620</v>
      </c>
      <c r="R5198" s="29">
        <f t="shared" si="246"/>
        <v>0</v>
      </c>
      <c r="S5198" t="str">
        <f t="shared" si="247"/>
        <v>OK</v>
      </c>
      <c r="T5198" s="10">
        <f>IFERROR(VLOOKUP(A5198,[1]!Tabla1[[#All],[Material]:[venta nueva]],38,FALSE),0)</f>
        <v>0</v>
      </c>
    </row>
    <row r="5199" spans="1:20" hidden="1" x14ac:dyDescent="0.35">
      <c r="A5199">
        <f t="shared" si="245"/>
        <v>1011150</v>
      </c>
      <c r="B5199" s="6" t="s">
        <v>1320</v>
      </c>
      <c r="C5199" s="7" t="s">
        <v>658</v>
      </c>
      <c r="D5199" s="7" t="s">
        <v>1097</v>
      </c>
      <c r="E5199" s="7" t="s">
        <v>679</v>
      </c>
      <c r="F5199" s="7" t="s">
        <v>680</v>
      </c>
      <c r="G5199" s="7" t="s">
        <v>1068</v>
      </c>
      <c r="H5199" s="7" t="s">
        <v>984</v>
      </c>
      <c r="I5199" s="6" t="s">
        <v>10</v>
      </c>
      <c r="J5199" s="1"/>
      <c r="K5199" s="1"/>
      <c r="L5199" s="1"/>
      <c r="M5199" s="1"/>
      <c r="N5199" s="1"/>
      <c r="O5199" s="1"/>
      <c r="P5199" s="1"/>
      <c r="Q5199" s="12">
        <v>45753</v>
      </c>
      <c r="R5199" s="29">
        <f t="shared" si="246"/>
        <v>0</v>
      </c>
      <c r="S5199" t="str">
        <f t="shared" si="247"/>
        <v>OK</v>
      </c>
      <c r="T5199" s="10">
        <f>IFERROR(VLOOKUP(A5199,[1]!Tabla1[[#All],[Material]:[venta nueva]],38,FALSE),0)</f>
        <v>0</v>
      </c>
    </row>
    <row r="5200" spans="1:20" hidden="1" x14ac:dyDescent="0.35">
      <c r="A5200">
        <f t="shared" si="245"/>
        <v>1011250</v>
      </c>
      <c r="B5200" s="6" t="s">
        <v>1320</v>
      </c>
      <c r="C5200" s="7" t="s">
        <v>658</v>
      </c>
      <c r="D5200" s="7" t="s">
        <v>1097</v>
      </c>
      <c r="E5200" s="7" t="s">
        <v>683</v>
      </c>
      <c r="F5200" s="7" t="s">
        <v>684</v>
      </c>
      <c r="G5200" s="7" t="s">
        <v>1066</v>
      </c>
      <c r="H5200" s="7" t="s">
        <v>982</v>
      </c>
      <c r="I5200" s="6" t="s">
        <v>8</v>
      </c>
      <c r="J5200" s="1"/>
      <c r="K5200" s="1"/>
      <c r="L5200" s="1"/>
      <c r="M5200" s="1"/>
      <c r="N5200" s="1"/>
      <c r="O5200" s="1"/>
      <c r="P5200" s="1"/>
      <c r="Q5200" s="12">
        <v>11786</v>
      </c>
      <c r="R5200" s="29">
        <f t="shared" si="246"/>
        <v>0</v>
      </c>
      <c r="S5200" t="str">
        <f t="shared" si="247"/>
        <v>OK</v>
      </c>
      <c r="T5200" s="10">
        <f>IFERROR(VLOOKUP(A5200,[1]!Tabla1[[#All],[Material]:[venta nueva]],38,FALSE),0)</f>
        <v>0</v>
      </c>
    </row>
    <row r="5201" spans="1:20" hidden="1" x14ac:dyDescent="0.35">
      <c r="A5201">
        <f t="shared" si="245"/>
        <v>1011421</v>
      </c>
      <c r="B5201" s="6" t="s">
        <v>1320</v>
      </c>
      <c r="C5201" s="7" t="s">
        <v>658</v>
      </c>
      <c r="D5201" s="7" t="s">
        <v>1097</v>
      </c>
      <c r="E5201" s="7" t="s">
        <v>689</v>
      </c>
      <c r="F5201" s="7" t="s">
        <v>690</v>
      </c>
      <c r="G5201" s="7" t="s">
        <v>1063</v>
      </c>
      <c r="H5201" s="7" t="s">
        <v>988</v>
      </c>
      <c r="I5201" s="6" t="s">
        <v>11</v>
      </c>
      <c r="J5201" s="1"/>
      <c r="K5201" s="1"/>
      <c r="L5201" s="1"/>
      <c r="M5201" s="1"/>
      <c r="N5201" s="1"/>
      <c r="O5201" s="1"/>
      <c r="P5201" s="1"/>
      <c r="Q5201" s="12">
        <v>898985</v>
      </c>
      <c r="R5201" s="29">
        <f t="shared" si="246"/>
        <v>0</v>
      </c>
      <c r="S5201" t="str">
        <f t="shared" si="247"/>
        <v>OK</v>
      </c>
      <c r="T5201" s="10">
        <f>IFERROR(VLOOKUP(A5201,[1]!Tabla1[[#All],[Material]:[venta nueva]],38,FALSE),0)</f>
        <v>0</v>
      </c>
    </row>
    <row r="5202" spans="1:20" hidden="1" x14ac:dyDescent="0.35">
      <c r="A5202">
        <f t="shared" si="245"/>
        <v>1011558</v>
      </c>
      <c r="B5202" s="6" t="s">
        <v>1320</v>
      </c>
      <c r="C5202" s="7" t="s">
        <v>658</v>
      </c>
      <c r="D5202" s="7" t="s">
        <v>1097</v>
      </c>
      <c r="E5202" s="7" t="s">
        <v>693</v>
      </c>
      <c r="F5202" s="7" t="s">
        <v>694</v>
      </c>
      <c r="G5202" s="7" t="s">
        <v>1063</v>
      </c>
      <c r="H5202" s="7" t="s">
        <v>988</v>
      </c>
      <c r="I5202" s="6" t="s">
        <v>11</v>
      </c>
      <c r="J5202" s="1"/>
      <c r="K5202" s="1"/>
      <c r="L5202" s="1"/>
      <c r="M5202" s="1"/>
      <c r="N5202" s="1"/>
      <c r="O5202" s="1"/>
      <c r="P5202" s="1"/>
      <c r="Q5202" s="12">
        <v>48136</v>
      </c>
      <c r="R5202" s="29">
        <f t="shared" si="246"/>
        <v>0</v>
      </c>
      <c r="S5202" t="str">
        <f t="shared" si="247"/>
        <v>OK</v>
      </c>
      <c r="T5202" s="10">
        <f>IFERROR(VLOOKUP(A5202,[1]!Tabla1[[#All],[Material]:[venta nueva]],38,FALSE),0)</f>
        <v>0</v>
      </c>
    </row>
    <row r="5203" spans="1:20" hidden="1" x14ac:dyDescent="0.35">
      <c r="A5203">
        <f t="shared" si="245"/>
        <v>1011560</v>
      </c>
      <c r="B5203" s="6" t="s">
        <v>1320</v>
      </c>
      <c r="C5203" s="7" t="s">
        <v>658</v>
      </c>
      <c r="D5203" s="7" t="s">
        <v>1097</v>
      </c>
      <c r="E5203" s="7" t="s">
        <v>695</v>
      </c>
      <c r="F5203" s="7" t="s">
        <v>696</v>
      </c>
      <c r="G5203" s="7" t="s">
        <v>1065</v>
      </c>
      <c r="H5203" s="7" t="s">
        <v>989</v>
      </c>
      <c r="I5203" s="6" t="s">
        <v>13</v>
      </c>
      <c r="J5203" s="1"/>
      <c r="K5203" s="1"/>
      <c r="L5203" s="1"/>
      <c r="M5203" s="1"/>
      <c r="N5203" s="1"/>
      <c r="O5203" s="1"/>
      <c r="P5203" s="1"/>
      <c r="Q5203" s="12">
        <v>43906</v>
      </c>
      <c r="R5203" s="29">
        <f t="shared" si="246"/>
        <v>0</v>
      </c>
      <c r="S5203" t="str">
        <f t="shared" si="247"/>
        <v>OK</v>
      </c>
      <c r="T5203" s="10">
        <f>IFERROR(VLOOKUP(A5203,[1]!Tabla1[[#All],[Material]:[venta nueva]],38,FALSE),0)</f>
        <v>0</v>
      </c>
    </row>
    <row r="5204" spans="1:20" hidden="1" x14ac:dyDescent="0.35">
      <c r="A5204">
        <f t="shared" si="245"/>
        <v>1011586</v>
      </c>
      <c r="B5204" s="6" t="s">
        <v>1320</v>
      </c>
      <c r="C5204" s="7" t="s">
        <v>658</v>
      </c>
      <c r="D5204" s="7" t="s">
        <v>1097</v>
      </c>
      <c r="E5204" s="7" t="s">
        <v>700</v>
      </c>
      <c r="F5204" s="7" t="s">
        <v>701</v>
      </c>
      <c r="G5204" s="7" t="s">
        <v>1068</v>
      </c>
      <c r="H5204" s="7" t="s">
        <v>992</v>
      </c>
      <c r="I5204" s="6" t="s">
        <v>14</v>
      </c>
      <c r="J5204" s="1"/>
      <c r="K5204" s="1"/>
      <c r="L5204" s="1"/>
      <c r="M5204" s="1"/>
      <c r="N5204" s="1"/>
      <c r="O5204" s="1"/>
      <c r="P5204" s="1"/>
      <c r="Q5204" s="12">
        <v>57326</v>
      </c>
      <c r="R5204" s="29">
        <f t="shared" si="246"/>
        <v>0</v>
      </c>
      <c r="S5204" t="str">
        <f t="shared" si="247"/>
        <v>OK</v>
      </c>
      <c r="T5204" s="10">
        <f>IFERROR(VLOOKUP(A5204,[1]!Tabla1[[#All],[Material]:[venta nueva]],38,FALSE),0)</f>
        <v>0</v>
      </c>
    </row>
    <row r="5205" spans="1:20" hidden="1" x14ac:dyDescent="0.35">
      <c r="A5205">
        <f t="shared" si="245"/>
        <v>1011614</v>
      </c>
      <c r="B5205" s="6" t="s">
        <v>1320</v>
      </c>
      <c r="C5205" s="7" t="s">
        <v>658</v>
      </c>
      <c r="D5205" s="7" t="s">
        <v>1097</v>
      </c>
      <c r="E5205" s="7" t="s">
        <v>1156</v>
      </c>
      <c r="F5205" s="7" t="s">
        <v>1157</v>
      </c>
      <c r="G5205" s="7" t="s">
        <v>1066</v>
      </c>
      <c r="H5205" s="7" t="s">
        <v>982</v>
      </c>
      <c r="I5205" s="6" t="s">
        <v>10</v>
      </c>
      <c r="J5205" s="1"/>
      <c r="K5205" s="1"/>
      <c r="L5205" s="1"/>
      <c r="M5205" s="1"/>
      <c r="N5205" s="1"/>
      <c r="O5205" s="1"/>
      <c r="P5205" s="1"/>
      <c r="Q5205" s="12">
        <v>37206</v>
      </c>
      <c r="R5205" s="29">
        <f t="shared" si="246"/>
        <v>0</v>
      </c>
      <c r="S5205" t="str">
        <f t="shared" si="247"/>
        <v>OK</v>
      </c>
      <c r="T5205" s="10">
        <f>IFERROR(VLOOKUP(A5205,[1]!Tabla1[[#All],[Material]:[venta nueva]],38,FALSE),0)</f>
        <v>0</v>
      </c>
    </row>
    <row r="5206" spans="1:20" hidden="1" x14ac:dyDescent="0.35">
      <c r="A5206">
        <f t="shared" si="245"/>
        <v>1011701</v>
      </c>
      <c r="B5206" s="6" t="s">
        <v>1320</v>
      </c>
      <c r="C5206" s="7" t="s">
        <v>658</v>
      </c>
      <c r="D5206" s="7" t="s">
        <v>1097</v>
      </c>
      <c r="E5206" s="7" t="s">
        <v>702</v>
      </c>
      <c r="F5206" s="7" t="s">
        <v>703</v>
      </c>
      <c r="G5206" s="7" t="s">
        <v>1066</v>
      </c>
      <c r="H5206" s="7" t="s">
        <v>982</v>
      </c>
      <c r="I5206" s="6" t="s">
        <v>8</v>
      </c>
      <c r="J5206" s="1"/>
      <c r="K5206" s="1"/>
      <c r="L5206" s="1"/>
      <c r="M5206" s="1"/>
      <c r="N5206" s="1"/>
      <c r="O5206" s="1"/>
      <c r="P5206" s="1"/>
      <c r="Q5206" s="12">
        <v>118365</v>
      </c>
      <c r="R5206" s="29">
        <f t="shared" si="246"/>
        <v>0</v>
      </c>
      <c r="S5206" t="str">
        <f t="shared" si="247"/>
        <v>OK</v>
      </c>
      <c r="T5206" s="10">
        <f>IFERROR(VLOOKUP(A5206,[1]!Tabla1[[#All],[Material]:[venta nueva]],38,FALSE),0)</f>
        <v>0</v>
      </c>
    </row>
    <row r="5207" spans="1:20" hidden="1" x14ac:dyDescent="0.35">
      <c r="A5207">
        <f t="shared" si="245"/>
        <v>1011748</v>
      </c>
      <c r="B5207" s="6" t="s">
        <v>1320</v>
      </c>
      <c r="C5207" s="7" t="s">
        <v>658</v>
      </c>
      <c r="D5207" s="7" t="s">
        <v>1097</v>
      </c>
      <c r="E5207" s="7" t="s">
        <v>704</v>
      </c>
      <c r="F5207" s="7" t="s">
        <v>705</v>
      </c>
      <c r="G5207" s="7" t="s">
        <v>1066</v>
      </c>
      <c r="H5207" s="7" t="s">
        <v>982</v>
      </c>
      <c r="I5207" s="6" t="s">
        <v>9</v>
      </c>
      <c r="J5207" s="1"/>
      <c r="K5207" s="1"/>
      <c r="L5207" s="1"/>
      <c r="M5207" s="1"/>
      <c r="N5207" s="1"/>
      <c r="O5207" s="1"/>
      <c r="P5207" s="1"/>
      <c r="Q5207" s="12">
        <v>140001</v>
      </c>
      <c r="R5207" s="29">
        <f t="shared" si="246"/>
        <v>0</v>
      </c>
      <c r="S5207" t="str">
        <f t="shared" si="247"/>
        <v>OK</v>
      </c>
      <c r="T5207" s="10">
        <f>IFERROR(VLOOKUP(A5207,[1]!Tabla1[[#All],[Material]:[venta nueva]],38,FALSE),0)</f>
        <v>0</v>
      </c>
    </row>
    <row r="5208" spans="1:20" hidden="1" x14ac:dyDescent="0.35">
      <c r="A5208">
        <f t="shared" si="245"/>
        <v>1011967</v>
      </c>
      <c r="B5208" s="6" t="s">
        <v>1320</v>
      </c>
      <c r="C5208" s="7" t="s">
        <v>658</v>
      </c>
      <c r="D5208" s="7" t="s">
        <v>1097</v>
      </c>
      <c r="E5208" s="7" t="s">
        <v>708</v>
      </c>
      <c r="F5208" s="7" t="s">
        <v>709</v>
      </c>
      <c r="G5208" s="7" t="s">
        <v>1072</v>
      </c>
      <c r="H5208" s="7" t="s">
        <v>993</v>
      </c>
      <c r="I5208" s="6" t="s">
        <v>14</v>
      </c>
      <c r="J5208" s="1"/>
      <c r="K5208" s="1"/>
      <c r="L5208" s="1"/>
      <c r="M5208" s="1"/>
      <c r="N5208" s="1"/>
      <c r="O5208" s="1"/>
      <c r="P5208" s="1"/>
      <c r="Q5208" s="12">
        <v>33570</v>
      </c>
      <c r="R5208" s="29">
        <f t="shared" si="246"/>
        <v>0</v>
      </c>
      <c r="S5208" t="str">
        <f t="shared" si="247"/>
        <v>OK</v>
      </c>
      <c r="T5208" s="10">
        <f>IFERROR(VLOOKUP(A5208,[1]!Tabla1[[#All],[Material]:[venta nueva]],38,FALSE),0)</f>
        <v>0</v>
      </c>
    </row>
    <row r="5209" spans="1:20" hidden="1" x14ac:dyDescent="0.35">
      <c r="A5209">
        <f t="shared" si="245"/>
        <v>1011969</v>
      </c>
      <c r="B5209" s="6" t="s">
        <v>1320</v>
      </c>
      <c r="C5209" s="7" t="s">
        <v>658</v>
      </c>
      <c r="D5209" s="7" t="s">
        <v>1097</v>
      </c>
      <c r="E5209" s="7" t="s">
        <v>712</v>
      </c>
      <c r="F5209" s="7" t="s">
        <v>713</v>
      </c>
      <c r="G5209" s="7" t="s">
        <v>1072</v>
      </c>
      <c r="H5209" s="7" t="s">
        <v>993</v>
      </c>
      <c r="I5209" s="6" t="s">
        <v>14</v>
      </c>
      <c r="J5209" s="1"/>
      <c r="K5209" s="1"/>
      <c r="L5209" s="1"/>
      <c r="M5209" s="1"/>
      <c r="N5209" s="1"/>
      <c r="O5209" s="1"/>
      <c r="P5209" s="1"/>
      <c r="Q5209" s="12">
        <v>67920</v>
      </c>
      <c r="R5209" s="29">
        <f t="shared" si="246"/>
        <v>0</v>
      </c>
      <c r="S5209" t="str">
        <f t="shared" si="247"/>
        <v>OK</v>
      </c>
      <c r="T5209" s="10">
        <f>IFERROR(VLOOKUP(A5209,[1]!Tabla1[[#All],[Material]:[venta nueva]],38,FALSE),0)</f>
        <v>0</v>
      </c>
    </row>
    <row r="5210" spans="1:20" hidden="1" x14ac:dyDescent="0.35">
      <c r="A5210">
        <f t="shared" si="245"/>
        <v>1012012</v>
      </c>
      <c r="B5210" s="6" t="s">
        <v>1320</v>
      </c>
      <c r="C5210" s="7" t="s">
        <v>658</v>
      </c>
      <c r="D5210" s="7" t="s">
        <v>1097</v>
      </c>
      <c r="E5210" s="7" t="s">
        <v>716</v>
      </c>
      <c r="F5210" s="7" t="s">
        <v>717</v>
      </c>
      <c r="G5210" s="7" t="s">
        <v>1068</v>
      </c>
      <c r="H5210" s="7" t="s">
        <v>992</v>
      </c>
      <c r="I5210" s="6" t="s">
        <v>12</v>
      </c>
      <c r="J5210" s="1"/>
      <c r="K5210" s="1"/>
      <c r="L5210" s="1"/>
      <c r="M5210" s="1"/>
      <c r="N5210" s="1"/>
      <c r="O5210" s="1"/>
      <c r="P5210" s="1"/>
      <c r="Q5210" s="12">
        <v>15690</v>
      </c>
      <c r="R5210" s="29">
        <f t="shared" si="246"/>
        <v>0</v>
      </c>
      <c r="S5210" t="str">
        <f t="shared" si="247"/>
        <v>OK</v>
      </c>
      <c r="T5210" s="10">
        <f>IFERROR(VLOOKUP(A5210,[1]!Tabla1[[#All],[Material]:[venta nueva]],38,FALSE),0)</f>
        <v>0</v>
      </c>
    </row>
    <row r="5211" spans="1:20" hidden="1" x14ac:dyDescent="0.35">
      <c r="A5211">
        <f t="shared" si="245"/>
        <v>1012038</v>
      </c>
      <c r="B5211" s="6" t="s">
        <v>1320</v>
      </c>
      <c r="C5211" s="7" t="s">
        <v>658</v>
      </c>
      <c r="D5211" s="7" t="s">
        <v>1097</v>
      </c>
      <c r="E5211" s="7" t="s">
        <v>718</v>
      </c>
      <c r="F5211" s="7" t="s">
        <v>719</v>
      </c>
      <c r="G5211" s="7" t="s">
        <v>1066</v>
      </c>
      <c r="H5211" s="7" t="s">
        <v>982</v>
      </c>
      <c r="I5211" s="6" t="s">
        <v>8</v>
      </c>
      <c r="J5211" s="1"/>
      <c r="K5211" s="1"/>
      <c r="L5211" s="1"/>
      <c r="M5211" s="1"/>
      <c r="N5211" s="1"/>
      <c r="O5211" s="1"/>
      <c r="P5211" s="1"/>
      <c r="Q5211" s="12">
        <v>101</v>
      </c>
      <c r="R5211" s="29">
        <f t="shared" si="246"/>
        <v>0</v>
      </c>
      <c r="S5211" t="str">
        <f t="shared" si="247"/>
        <v>OK</v>
      </c>
      <c r="T5211" s="10">
        <f>IFERROR(VLOOKUP(A5211,[1]!Tabla1[[#All],[Material]:[venta nueva]],38,FALSE),0)</f>
        <v>0</v>
      </c>
    </row>
    <row r="5212" spans="1:20" hidden="1" x14ac:dyDescent="0.35">
      <c r="A5212">
        <f t="shared" si="245"/>
        <v>1012107</v>
      </c>
      <c r="B5212" s="6" t="s">
        <v>1320</v>
      </c>
      <c r="C5212" s="7" t="s">
        <v>658</v>
      </c>
      <c r="D5212" s="7" t="s">
        <v>1097</v>
      </c>
      <c r="E5212" s="7" t="s">
        <v>720</v>
      </c>
      <c r="F5212" s="7" t="s">
        <v>721</v>
      </c>
      <c r="G5212" s="7" t="s">
        <v>1066</v>
      </c>
      <c r="H5212" s="7" t="s">
        <v>982</v>
      </c>
      <c r="I5212" s="6" t="s">
        <v>8</v>
      </c>
      <c r="J5212" s="1"/>
      <c r="K5212" s="1"/>
      <c r="L5212" s="1"/>
      <c r="M5212" s="1"/>
      <c r="N5212" s="1"/>
      <c r="O5212" s="1"/>
      <c r="P5212" s="1"/>
      <c r="Q5212" s="12">
        <v>149846</v>
      </c>
      <c r="R5212" s="29">
        <f t="shared" si="246"/>
        <v>0</v>
      </c>
      <c r="S5212" t="str">
        <f t="shared" si="247"/>
        <v>OK</v>
      </c>
      <c r="T5212" s="10">
        <f>IFERROR(VLOOKUP(A5212,[1]!Tabla1[[#All],[Material]:[venta nueva]],38,FALSE),0)</f>
        <v>0</v>
      </c>
    </row>
    <row r="5213" spans="1:20" hidden="1" x14ac:dyDescent="0.35">
      <c r="A5213">
        <f t="shared" si="245"/>
        <v>1012111</v>
      </c>
      <c r="B5213" s="6" t="s">
        <v>1320</v>
      </c>
      <c r="C5213" s="7" t="s">
        <v>658</v>
      </c>
      <c r="D5213" s="7" t="s">
        <v>1097</v>
      </c>
      <c r="E5213" s="7" t="s">
        <v>728</v>
      </c>
      <c r="F5213" s="7" t="s">
        <v>729</v>
      </c>
      <c r="G5213" s="7" t="s">
        <v>1066</v>
      </c>
      <c r="H5213" s="7" t="s">
        <v>982</v>
      </c>
      <c r="I5213" s="6" t="s">
        <v>8</v>
      </c>
      <c r="J5213" s="1"/>
      <c r="K5213" s="1"/>
      <c r="L5213" s="1"/>
      <c r="M5213" s="1"/>
      <c r="N5213" s="1"/>
      <c r="O5213" s="1"/>
      <c r="P5213" s="1"/>
      <c r="Q5213" s="12">
        <v>33719</v>
      </c>
      <c r="R5213" s="29">
        <f t="shared" si="246"/>
        <v>0</v>
      </c>
      <c r="S5213" t="str">
        <f t="shared" si="247"/>
        <v>OK</v>
      </c>
      <c r="T5213" s="10">
        <f>IFERROR(VLOOKUP(A5213,[1]!Tabla1[[#All],[Material]:[venta nueva]],38,FALSE),0)</f>
        <v>0</v>
      </c>
    </row>
    <row r="5214" spans="1:20" hidden="1" x14ac:dyDescent="0.35">
      <c r="A5214">
        <f t="shared" si="245"/>
        <v>1012112</v>
      </c>
      <c r="B5214" s="6" t="s">
        <v>1320</v>
      </c>
      <c r="C5214" s="7" t="s">
        <v>658</v>
      </c>
      <c r="D5214" s="7" t="s">
        <v>1097</v>
      </c>
      <c r="E5214" s="7" t="s">
        <v>730</v>
      </c>
      <c r="F5214" s="7" t="s">
        <v>731</v>
      </c>
      <c r="G5214" s="7" t="s">
        <v>1066</v>
      </c>
      <c r="H5214" s="7" t="s">
        <v>982</v>
      </c>
      <c r="I5214" s="6" t="s">
        <v>8</v>
      </c>
      <c r="J5214" s="1"/>
      <c r="K5214" s="1"/>
      <c r="L5214" s="1"/>
      <c r="M5214" s="1"/>
      <c r="N5214" s="1"/>
      <c r="O5214" s="1"/>
      <c r="P5214" s="1"/>
      <c r="Q5214" s="12">
        <v>3141</v>
      </c>
      <c r="R5214" s="29">
        <f t="shared" si="246"/>
        <v>0</v>
      </c>
      <c r="S5214" t="str">
        <f t="shared" si="247"/>
        <v>OK</v>
      </c>
      <c r="T5214" s="10">
        <f>IFERROR(VLOOKUP(A5214,[1]!Tabla1[[#All],[Material]:[venta nueva]],38,FALSE),0)</f>
        <v>0</v>
      </c>
    </row>
    <row r="5215" spans="1:20" hidden="1" x14ac:dyDescent="0.35">
      <c r="A5215">
        <f t="shared" si="245"/>
        <v>1012145</v>
      </c>
      <c r="B5215" s="6" t="s">
        <v>1320</v>
      </c>
      <c r="C5215" s="7" t="s">
        <v>658</v>
      </c>
      <c r="D5215" s="7" t="s">
        <v>1097</v>
      </c>
      <c r="E5215" s="7" t="s">
        <v>734</v>
      </c>
      <c r="F5215" s="7" t="s">
        <v>735</v>
      </c>
      <c r="G5215" s="7" t="s">
        <v>1066</v>
      </c>
      <c r="H5215" s="7" t="s">
        <v>982</v>
      </c>
      <c r="I5215" s="6" t="s">
        <v>8</v>
      </c>
      <c r="J5215" s="1"/>
      <c r="K5215" s="1"/>
      <c r="L5215" s="1"/>
      <c r="M5215" s="1"/>
      <c r="N5215" s="1"/>
      <c r="O5215" s="1"/>
      <c r="P5215" s="1"/>
      <c r="Q5215" s="12">
        <v>120601</v>
      </c>
      <c r="R5215" s="29">
        <f t="shared" si="246"/>
        <v>0</v>
      </c>
      <c r="S5215" t="str">
        <f t="shared" si="247"/>
        <v>OK</v>
      </c>
      <c r="T5215" s="10">
        <f>IFERROR(VLOOKUP(A5215,[1]!Tabla1[[#All],[Material]:[venta nueva]],38,FALSE),0)</f>
        <v>0</v>
      </c>
    </row>
    <row r="5216" spans="1:20" hidden="1" x14ac:dyDescent="0.35">
      <c r="A5216">
        <f t="shared" si="245"/>
        <v>1012147</v>
      </c>
      <c r="B5216" s="6" t="s">
        <v>1320</v>
      </c>
      <c r="C5216" s="7" t="s">
        <v>658</v>
      </c>
      <c r="D5216" s="7" t="s">
        <v>1097</v>
      </c>
      <c r="E5216" s="7" t="s">
        <v>736</v>
      </c>
      <c r="F5216" s="7" t="s">
        <v>737</v>
      </c>
      <c r="G5216" s="7" t="s">
        <v>985</v>
      </c>
      <c r="H5216" s="7" t="s">
        <v>985</v>
      </c>
      <c r="I5216" s="6" t="s">
        <v>8</v>
      </c>
      <c r="J5216" s="1"/>
      <c r="K5216" s="1"/>
      <c r="L5216" s="1"/>
      <c r="M5216" s="1"/>
      <c r="N5216" s="1"/>
      <c r="O5216" s="1"/>
      <c r="P5216" s="1"/>
      <c r="Q5216" s="12">
        <v>171845</v>
      </c>
      <c r="R5216" s="29">
        <f t="shared" si="246"/>
        <v>0</v>
      </c>
      <c r="S5216" t="str">
        <f t="shared" si="247"/>
        <v>OK</v>
      </c>
      <c r="T5216" s="10">
        <f>IFERROR(VLOOKUP(A5216,[1]!Tabla1[[#All],[Material]:[venta nueva]],38,FALSE),0)</f>
        <v>0</v>
      </c>
    </row>
    <row r="5217" spans="1:20" hidden="1" x14ac:dyDescent="0.35">
      <c r="A5217">
        <f t="shared" si="245"/>
        <v>1012148</v>
      </c>
      <c r="B5217" s="6" t="s">
        <v>1320</v>
      </c>
      <c r="C5217" s="7" t="s">
        <v>658</v>
      </c>
      <c r="D5217" s="7" t="s">
        <v>1097</v>
      </c>
      <c r="E5217" s="7" t="s">
        <v>738</v>
      </c>
      <c r="F5217" s="7" t="s">
        <v>739</v>
      </c>
      <c r="G5217" s="7" t="s">
        <v>1068</v>
      </c>
      <c r="H5217" s="7" t="s">
        <v>984</v>
      </c>
      <c r="I5217" s="6" t="s">
        <v>8</v>
      </c>
      <c r="J5217" s="1"/>
      <c r="K5217" s="1"/>
      <c r="L5217" s="1"/>
      <c r="M5217" s="1"/>
      <c r="N5217" s="1"/>
      <c r="O5217" s="1"/>
      <c r="P5217" s="1"/>
      <c r="Q5217" s="12">
        <v>75591</v>
      </c>
      <c r="R5217" s="29">
        <f t="shared" si="246"/>
        <v>0</v>
      </c>
      <c r="S5217" t="str">
        <f t="shared" si="247"/>
        <v>OK</v>
      </c>
      <c r="T5217" s="10">
        <f>IFERROR(VLOOKUP(A5217,[1]!Tabla1[[#All],[Material]:[venta nueva]],38,FALSE),0)</f>
        <v>0</v>
      </c>
    </row>
    <row r="5218" spans="1:20" hidden="1" x14ac:dyDescent="0.35">
      <c r="A5218">
        <f t="shared" si="245"/>
        <v>1012157</v>
      </c>
      <c r="B5218" s="6" t="s">
        <v>1320</v>
      </c>
      <c r="C5218" s="7" t="s">
        <v>658</v>
      </c>
      <c r="D5218" s="7" t="s">
        <v>1097</v>
      </c>
      <c r="E5218" s="7" t="s">
        <v>740</v>
      </c>
      <c r="F5218" s="7" t="s">
        <v>741</v>
      </c>
      <c r="G5218" s="7" t="s">
        <v>1068</v>
      </c>
      <c r="H5218" s="7" t="s">
        <v>994</v>
      </c>
      <c r="I5218" s="6" t="s">
        <v>8</v>
      </c>
      <c r="J5218" s="1"/>
      <c r="K5218" s="1"/>
      <c r="L5218" s="1"/>
      <c r="M5218" s="1"/>
      <c r="N5218" s="1"/>
      <c r="O5218" s="1"/>
      <c r="P5218" s="1"/>
      <c r="Q5218" s="12">
        <v>49244</v>
      </c>
      <c r="R5218" s="29">
        <f t="shared" si="246"/>
        <v>0</v>
      </c>
      <c r="S5218" t="str">
        <f t="shared" si="247"/>
        <v>OK</v>
      </c>
      <c r="T5218" s="10">
        <f>IFERROR(VLOOKUP(A5218,[1]!Tabla1[[#All],[Material]:[venta nueva]],38,FALSE),0)</f>
        <v>0</v>
      </c>
    </row>
    <row r="5219" spans="1:20" hidden="1" x14ac:dyDescent="0.35">
      <c r="A5219">
        <f t="shared" si="245"/>
        <v>1012158</v>
      </c>
      <c r="B5219" s="6" t="s">
        <v>1320</v>
      </c>
      <c r="C5219" s="7" t="s">
        <v>658</v>
      </c>
      <c r="D5219" s="7" t="s">
        <v>1097</v>
      </c>
      <c r="E5219" s="7" t="s">
        <v>742</v>
      </c>
      <c r="F5219" s="7" t="s">
        <v>743</v>
      </c>
      <c r="G5219" s="7" t="s">
        <v>985</v>
      </c>
      <c r="H5219" s="7" t="s">
        <v>985</v>
      </c>
      <c r="I5219" s="6" t="s">
        <v>8</v>
      </c>
      <c r="J5219" s="1"/>
      <c r="K5219" s="1"/>
      <c r="L5219" s="1"/>
      <c r="M5219" s="1"/>
      <c r="N5219" s="1"/>
      <c r="O5219" s="1"/>
      <c r="P5219" s="1"/>
      <c r="Q5219" s="12">
        <v>46648</v>
      </c>
      <c r="R5219" s="29">
        <f t="shared" si="246"/>
        <v>0</v>
      </c>
      <c r="S5219" t="str">
        <f t="shared" si="247"/>
        <v>OK</v>
      </c>
      <c r="T5219" s="10">
        <f>IFERROR(VLOOKUP(A5219,[1]!Tabla1[[#All],[Material]:[venta nueva]],38,FALSE),0)</f>
        <v>0</v>
      </c>
    </row>
    <row r="5220" spans="1:20" hidden="1" x14ac:dyDescent="0.35">
      <c r="A5220">
        <f t="shared" si="245"/>
        <v>1012159</v>
      </c>
      <c r="B5220" s="6" t="s">
        <v>1320</v>
      </c>
      <c r="C5220" s="7" t="s">
        <v>658</v>
      </c>
      <c r="D5220" s="7" t="s">
        <v>1097</v>
      </c>
      <c r="E5220" s="7" t="s">
        <v>744</v>
      </c>
      <c r="F5220" s="7" t="s">
        <v>745</v>
      </c>
      <c r="G5220" s="7" t="s">
        <v>1068</v>
      </c>
      <c r="H5220" s="7" t="s">
        <v>984</v>
      </c>
      <c r="I5220" s="6" t="s">
        <v>8</v>
      </c>
      <c r="J5220" s="1"/>
      <c r="K5220" s="1"/>
      <c r="L5220" s="1"/>
      <c r="M5220" s="1"/>
      <c r="N5220" s="1"/>
      <c r="O5220" s="1"/>
      <c r="P5220" s="1"/>
      <c r="Q5220" s="12">
        <v>379605</v>
      </c>
      <c r="R5220" s="29">
        <f t="shared" si="246"/>
        <v>0</v>
      </c>
      <c r="S5220" t="str">
        <f t="shared" si="247"/>
        <v>OK</v>
      </c>
      <c r="T5220" s="10">
        <f>IFERROR(VLOOKUP(A5220,[1]!Tabla1[[#All],[Material]:[venta nueva]],38,FALSE),0)</f>
        <v>0</v>
      </c>
    </row>
    <row r="5221" spans="1:20" hidden="1" x14ac:dyDescent="0.35">
      <c r="A5221">
        <f t="shared" si="245"/>
        <v>1012160</v>
      </c>
      <c r="B5221" s="6" t="s">
        <v>1320</v>
      </c>
      <c r="C5221" s="7" t="s">
        <v>658</v>
      </c>
      <c r="D5221" s="7" t="s">
        <v>1097</v>
      </c>
      <c r="E5221" s="7" t="s">
        <v>746</v>
      </c>
      <c r="F5221" s="7" t="s">
        <v>747</v>
      </c>
      <c r="G5221" s="7" t="s">
        <v>1066</v>
      </c>
      <c r="H5221" s="7" t="s">
        <v>982</v>
      </c>
      <c r="I5221" s="6" t="s">
        <v>8</v>
      </c>
      <c r="J5221" s="1"/>
      <c r="K5221" s="1"/>
      <c r="L5221" s="1"/>
      <c r="M5221" s="1"/>
      <c r="N5221" s="1"/>
      <c r="O5221" s="1"/>
      <c r="P5221" s="1"/>
      <c r="Q5221" s="12">
        <v>60708</v>
      </c>
      <c r="R5221" s="29">
        <f t="shared" si="246"/>
        <v>0</v>
      </c>
      <c r="S5221" t="str">
        <f t="shared" si="247"/>
        <v>OK</v>
      </c>
      <c r="T5221" s="10">
        <f>IFERROR(VLOOKUP(A5221,[1]!Tabla1[[#All],[Material]:[venta nueva]],38,FALSE),0)</f>
        <v>0</v>
      </c>
    </row>
    <row r="5222" spans="1:20" hidden="1" x14ac:dyDescent="0.35">
      <c r="A5222">
        <f t="shared" si="245"/>
        <v>1012161</v>
      </c>
      <c r="B5222" s="6" t="s">
        <v>1320</v>
      </c>
      <c r="C5222" s="7" t="s">
        <v>658</v>
      </c>
      <c r="D5222" s="7" t="s">
        <v>1097</v>
      </c>
      <c r="E5222" s="7" t="s">
        <v>748</v>
      </c>
      <c r="F5222" s="7" t="s">
        <v>749</v>
      </c>
      <c r="G5222" s="7" t="s">
        <v>1068</v>
      </c>
      <c r="H5222" s="7" t="s">
        <v>992</v>
      </c>
      <c r="I5222" s="6" t="s">
        <v>8</v>
      </c>
      <c r="J5222" s="1"/>
      <c r="K5222" s="1"/>
      <c r="L5222" s="1"/>
      <c r="M5222" s="1"/>
      <c r="N5222" s="1"/>
      <c r="O5222" s="1"/>
      <c r="P5222" s="1"/>
      <c r="Q5222" s="12">
        <v>177986</v>
      </c>
      <c r="R5222" s="29">
        <f t="shared" si="246"/>
        <v>0</v>
      </c>
      <c r="S5222" t="str">
        <f t="shared" si="247"/>
        <v>OK</v>
      </c>
      <c r="T5222" s="10">
        <f>IFERROR(VLOOKUP(A5222,[1]!Tabla1[[#All],[Material]:[venta nueva]],38,FALSE),0)</f>
        <v>0</v>
      </c>
    </row>
    <row r="5223" spans="1:20" hidden="1" x14ac:dyDescent="0.35">
      <c r="A5223">
        <f t="shared" si="245"/>
        <v>1012163</v>
      </c>
      <c r="B5223" s="6" t="s">
        <v>1320</v>
      </c>
      <c r="C5223" s="7" t="s">
        <v>658</v>
      </c>
      <c r="D5223" s="7" t="s">
        <v>1097</v>
      </c>
      <c r="E5223" s="7" t="s">
        <v>750</v>
      </c>
      <c r="F5223" s="7" t="s">
        <v>751</v>
      </c>
      <c r="G5223" s="7" t="s">
        <v>985</v>
      </c>
      <c r="H5223" s="7" t="s">
        <v>985</v>
      </c>
      <c r="I5223" s="6" t="s">
        <v>8</v>
      </c>
      <c r="J5223" s="1"/>
      <c r="K5223" s="1"/>
      <c r="L5223" s="1"/>
      <c r="M5223" s="1"/>
      <c r="N5223" s="1"/>
      <c r="O5223" s="1"/>
      <c r="P5223" s="1"/>
      <c r="Q5223" s="12">
        <v>338551</v>
      </c>
      <c r="R5223" s="29">
        <f t="shared" si="246"/>
        <v>0</v>
      </c>
      <c r="S5223" t="str">
        <f t="shared" si="247"/>
        <v>OK</v>
      </c>
      <c r="T5223" s="10">
        <f>IFERROR(VLOOKUP(A5223,[1]!Tabla1[[#All],[Material]:[venta nueva]],38,FALSE),0)</f>
        <v>0</v>
      </c>
    </row>
    <row r="5224" spans="1:20" hidden="1" x14ac:dyDescent="0.35">
      <c r="A5224">
        <f t="shared" si="245"/>
        <v>1012164</v>
      </c>
      <c r="B5224" s="6" t="s">
        <v>1320</v>
      </c>
      <c r="C5224" s="7" t="s">
        <v>658</v>
      </c>
      <c r="D5224" s="7" t="s">
        <v>1097</v>
      </c>
      <c r="E5224" s="7" t="s">
        <v>752</v>
      </c>
      <c r="F5224" s="7" t="s">
        <v>753</v>
      </c>
      <c r="G5224" s="7" t="s">
        <v>1068</v>
      </c>
      <c r="H5224" s="7" t="s">
        <v>992</v>
      </c>
      <c r="I5224" s="6" t="s">
        <v>8</v>
      </c>
      <c r="J5224" s="1"/>
      <c r="K5224" s="1"/>
      <c r="L5224" s="1"/>
      <c r="M5224" s="1"/>
      <c r="N5224" s="1"/>
      <c r="O5224" s="1"/>
      <c r="P5224" s="1"/>
      <c r="Q5224" s="12">
        <v>75591</v>
      </c>
      <c r="R5224" s="29">
        <f t="shared" si="246"/>
        <v>0</v>
      </c>
      <c r="S5224" t="str">
        <f t="shared" si="247"/>
        <v>OK</v>
      </c>
      <c r="T5224" s="10">
        <f>IFERROR(VLOOKUP(A5224,[1]!Tabla1[[#All],[Material]:[venta nueva]],38,FALSE),0)</f>
        <v>0</v>
      </c>
    </row>
    <row r="5225" spans="1:20" hidden="1" x14ac:dyDescent="0.35">
      <c r="A5225">
        <f t="shared" si="245"/>
        <v>1012165</v>
      </c>
      <c r="B5225" s="6" t="s">
        <v>1320</v>
      </c>
      <c r="C5225" s="7" t="s">
        <v>658</v>
      </c>
      <c r="D5225" s="7" t="s">
        <v>1097</v>
      </c>
      <c r="E5225" s="7" t="s">
        <v>754</v>
      </c>
      <c r="F5225" s="7" t="s">
        <v>755</v>
      </c>
      <c r="G5225" s="7" t="s">
        <v>1068</v>
      </c>
      <c r="H5225" s="7" t="s">
        <v>984</v>
      </c>
      <c r="I5225" s="6" t="s">
        <v>8</v>
      </c>
      <c r="J5225" s="1"/>
      <c r="K5225" s="1"/>
      <c r="L5225" s="1"/>
      <c r="M5225" s="1"/>
      <c r="N5225" s="1"/>
      <c r="O5225" s="1"/>
      <c r="P5225" s="1"/>
      <c r="Q5225" s="12">
        <v>645843</v>
      </c>
      <c r="R5225" s="29">
        <f t="shared" si="246"/>
        <v>0</v>
      </c>
      <c r="S5225" t="str">
        <f t="shared" si="247"/>
        <v>OK</v>
      </c>
      <c r="T5225" s="10">
        <f>IFERROR(VLOOKUP(A5225,[1]!Tabla1[[#All],[Material]:[venta nueva]],38,FALSE),0)</f>
        <v>0</v>
      </c>
    </row>
    <row r="5226" spans="1:20" hidden="1" x14ac:dyDescent="0.35">
      <c r="A5226">
        <f t="shared" si="245"/>
        <v>1012167</v>
      </c>
      <c r="B5226" s="6" t="s">
        <v>1320</v>
      </c>
      <c r="C5226" s="7" t="s">
        <v>658</v>
      </c>
      <c r="D5226" s="7" t="s">
        <v>1097</v>
      </c>
      <c r="E5226" s="7" t="s">
        <v>758</v>
      </c>
      <c r="F5226" s="7" t="s">
        <v>759</v>
      </c>
      <c r="G5226" s="7" t="s">
        <v>1066</v>
      </c>
      <c r="H5226" s="7" t="s">
        <v>982</v>
      </c>
      <c r="I5226" s="6" t="s">
        <v>8</v>
      </c>
      <c r="J5226" s="1"/>
      <c r="K5226" s="1"/>
      <c r="L5226" s="1"/>
      <c r="M5226" s="1"/>
      <c r="N5226" s="1"/>
      <c r="O5226" s="1"/>
      <c r="P5226" s="1"/>
      <c r="Q5226" s="12">
        <v>595587</v>
      </c>
      <c r="R5226" s="29">
        <f t="shared" si="246"/>
        <v>0</v>
      </c>
      <c r="S5226" t="str">
        <f t="shared" si="247"/>
        <v>OK</v>
      </c>
      <c r="T5226" s="10">
        <f>IFERROR(VLOOKUP(A5226,[1]!Tabla1[[#All],[Material]:[venta nueva]],38,FALSE),0)</f>
        <v>0</v>
      </c>
    </row>
    <row r="5227" spans="1:20" hidden="1" x14ac:dyDescent="0.35">
      <c r="A5227">
        <f t="shared" si="245"/>
        <v>1012207</v>
      </c>
      <c r="B5227" s="6" t="s">
        <v>1320</v>
      </c>
      <c r="C5227" s="7" t="s">
        <v>658</v>
      </c>
      <c r="D5227" s="7" t="s">
        <v>1097</v>
      </c>
      <c r="E5227" s="7" t="s">
        <v>760</v>
      </c>
      <c r="F5227" s="7" t="s">
        <v>761</v>
      </c>
      <c r="G5227" s="7" t="s">
        <v>1065</v>
      </c>
      <c r="H5227" s="7" t="s">
        <v>981</v>
      </c>
      <c r="I5227" s="6" t="s">
        <v>662</v>
      </c>
      <c r="J5227" s="1"/>
      <c r="K5227" s="1"/>
      <c r="L5227" s="1"/>
      <c r="M5227" s="1"/>
      <c r="N5227" s="1"/>
      <c r="O5227" s="1"/>
      <c r="P5227" s="1"/>
      <c r="Q5227" s="12">
        <v>48004</v>
      </c>
      <c r="R5227" s="29">
        <f t="shared" si="246"/>
        <v>0</v>
      </c>
      <c r="S5227" t="str">
        <f t="shared" si="247"/>
        <v>OK</v>
      </c>
      <c r="T5227" s="10">
        <f>IFERROR(VLOOKUP(A5227,[1]!Tabla1[[#All],[Material]:[venta nueva]],38,FALSE),0)</f>
        <v>0</v>
      </c>
    </row>
    <row r="5228" spans="1:20" hidden="1" x14ac:dyDescent="0.35">
      <c r="A5228">
        <f t="shared" si="245"/>
        <v>1012208</v>
      </c>
      <c r="B5228" s="6" t="s">
        <v>1320</v>
      </c>
      <c r="C5228" s="7" t="s">
        <v>658</v>
      </c>
      <c r="D5228" s="7" t="s">
        <v>1097</v>
      </c>
      <c r="E5228" s="7" t="s">
        <v>762</v>
      </c>
      <c r="F5228" s="7" t="s">
        <v>763</v>
      </c>
      <c r="G5228" s="7" t="s">
        <v>1071</v>
      </c>
      <c r="H5228" s="7" t="s">
        <v>991</v>
      </c>
      <c r="I5228" s="6" t="s">
        <v>11</v>
      </c>
      <c r="J5228" s="1"/>
      <c r="K5228" s="1"/>
      <c r="L5228" s="1"/>
      <c r="M5228" s="1"/>
      <c r="N5228" s="1"/>
      <c r="O5228" s="1"/>
      <c r="P5228" s="1"/>
      <c r="Q5228" s="12">
        <v>22134</v>
      </c>
      <c r="R5228" s="29">
        <f t="shared" si="246"/>
        <v>0</v>
      </c>
      <c r="S5228" t="str">
        <f t="shared" si="247"/>
        <v>OK</v>
      </c>
      <c r="T5228" s="10">
        <f>IFERROR(VLOOKUP(A5228,[1]!Tabla1[[#All],[Material]:[venta nueva]],38,FALSE),0)</f>
        <v>0</v>
      </c>
    </row>
    <row r="5229" spans="1:20" hidden="1" x14ac:dyDescent="0.35">
      <c r="A5229">
        <f t="shared" si="245"/>
        <v>1012218</v>
      </c>
      <c r="B5229" s="6" t="s">
        <v>1320</v>
      </c>
      <c r="C5229" s="7" t="s">
        <v>658</v>
      </c>
      <c r="D5229" s="7" t="s">
        <v>1097</v>
      </c>
      <c r="E5229" s="7" t="s">
        <v>764</v>
      </c>
      <c r="F5229" s="7" t="s">
        <v>765</v>
      </c>
      <c r="G5229" s="7" t="s">
        <v>1068</v>
      </c>
      <c r="H5229" s="7" t="s">
        <v>992</v>
      </c>
      <c r="I5229" s="6" t="s">
        <v>14</v>
      </c>
      <c r="J5229" s="1"/>
      <c r="K5229" s="1"/>
      <c r="L5229" s="1"/>
      <c r="M5229" s="1"/>
      <c r="N5229" s="1"/>
      <c r="O5229" s="1"/>
      <c r="P5229" s="1"/>
      <c r="Q5229" s="12">
        <v>48004</v>
      </c>
      <c r="R5229" s="29">
        <f t="shared" si="246"/>
        <v>0</v>
      </c>
      <c r="S5229" t="str">
        <f t="shared" si="247"/>
        <v>OK</v>
      </c>
      <c r="T5229" s="10">
        <f>IFERROR(VLOOKUP(A5229,[1]!Tabla1[[#All],[Material]:[venta nueva]],38,FALSE),0)</f>
        <v>0</v>
      </c>
    </row>
    <row r="5230" spans="1:20" hidden="1" x14ac:dyDescent="0.35">
      <c r="A5230">
        <f t="shared" si="245"/>
        <v>1012278</v>
      </c>
      <c r="B5230" s="6" t="s">
        <v>1320</v>
      </c>
      <c r="C5230" s="7" t="s">
        <v>658</v>
      </c>
      <c r="D5230" s="7" t="s">
        <v>1097</v>
      </c>
      <c r="E5230" s="7" t="s">
        <v>768</v>
      </c>
      <c r="F5230" s="7" t="s">
        <v>769</v>
      </c>
      <c r="G5230" s="7" t="s">
        <v>1068</v>
      </c>
      <c r="H5230" s="7" t="s">
        <v>994</v>
      </c>
      <c r="I5230" s="6" t="s">
        <v>10</v>
      </c>
      <c r="J5230" s="1"/>
      <c r="K5230" s="1"/>
      <c r="L5230" s="1"/>
      <c r="M5230" s="1"/>
      <c r="N5230" s="1"/>
      <c r="O5230" s="1"/>
      <c r="P5230" s="1"/>
      <c r="Q5230" s="12">
        <v>27573</v>
      </c>
      <c r="R5230" s="29">
        <f t="shared" si="246"/>
        <v>0</v>
      </c>
      <c r="S5230" t="str">
        <f t="shared" si="247"/>
        <v>OK</v>
      </c>
      <c r="T5230" s="10">
        <f>IFERROR(VLOOKUP(A5230,[1]!Tabla1[[#All],[Material]:[venta nueva]],38,FALSE),0)</f>
        <v>0</v>
      </c>
    </row>
    <row r="5231" spans="1:20" hidden="1" x14ac:dyDescent="0.35">
      <c r="A5231">
        <f t="shared" si="245"/>
        <v>1012283</v>
      </c>
      <c r="B5231" s="6" t="s">
        <v>1320</v>
      </c>
      <c r="C5231" s="7" t="s">
        <v>658</v>
      </c>
      <c r="D5231" s="7" t="s">
        <v>1097</v>
      </c>
      <c r="E5231" s="7" t="s">
        <v>770</v>
      </c>
      <c r="F5231" s="7" t="s">
        <v>771</v>
      </c>
      <c r="G5231" s="7" t="s">
        <v>1065</v>
      </c>
      <c r="H5231" s="7" t="s">
        <v>995</v>
      </c>
      <c r="I5231" s="6" t="s">
        <v>11</v>
      </c>
      <c r="J5231" s="1"/>
      <c r="K5231" s="1"/>
      <c r="L5231" s="1"/>
      <c r="M5231" s="1"/>
      <c r="N5231" s="1"/>
      <c r="O5231" s="1"/>
      <c r="P5231" s="1"/>
      <c r="Q5231" s="12">
        <v>78738</v>
      </c>
      <c r="R5231" s="29">
        <f t="shared" si="246"/>
        <v>0</v>
      </c>
      <c r="S5231" t="str">
        <f t="shared" si="247"/>
        <v>OK</v>
      </c>
      <c r="T5231" s="10">
        <f>IFERROR(VLOOKUP(A5231,[1]!Tabla1[[#All],[Material]:[venta nueva]],38,FALSE),0)</f>
        <v>0</v>
      </c>
    </row>
    <row r="5232" spans="1:20" hidden="1" x14ac:dyDescent="0.35">
      <c r="A5232">
        <f t="shared" si="245"/>
        <v>1012362</v>
      </c>
      <c r="B5232" s="6" t="s">
        <v>1320</v>
      </c>
      <c r="C5232" s="7" t="s">
        <v>658</v>
      </c>
      <c r="D5232" s="7" t="s">
        <v>1097</v>
      </c>
      <c r="E5232" s="7" t="s">
        <v>774</v>
      </c>
      <c r="F5232" s="7" t="s">
        <v>775</v>
      </c>
      <c r="G5232" s="7" t="s">
        <v>1065</v>
      </c>
      <c r="H5232" s="7" t="s">
        <v>989</v>
      </c>
      <c r="I5232" s="6" t="s">
        <v>13</v>
      </c>
      <c r="J5232" s="1"/>
      <c r="K5232" s="1"/>
      <c r="L5232" s="1"/>
      <c r="M5232" s="1"/>
      <c r="N5232" s="1"/>
      <c r="O5232" s="1"/>
      <c r="P5232" s="1"/>
      <c r="Q5232" s="12">
        <v>34795</v>
      </c>
      <c r="R5232" s="29">
        <f t="shared" si="246"/>
        <v>0</v>
      </c>
      <c r="S5232" t="str">
        <f t="shared" si="247"/>
        <v>OK</v>
      </c>
      <c r="T5232" s="10">
        <f>IFERROR(VLOOKUP(A5232,[1]!Tabla1[[#All],[Material]:[venta nueva]],38,FALSE),0)</f>
        <v>0</v>
      </c>
    </row>
    <row r="5233" spans="1:20" hidden="1" x14ac:dyDescent="0.35">
      <c r="A5233">
        <f t="shared" si="245"/>
        <v>1012399</v>
      </c>
      <c r="B5233" s="6" t="s">
        <v>1320</v>
      </c>
      <c r="C5233" s="7" t="s">
        <v>658</v>
      </c>
      <c r="D5233" s="7" t="s">
        <v>1097</v>
      </c>
      <c r="E5233" s="7" t="s">
        <v>776</v>
      </c>
      <c r="F5233" s="7" t="s">
        <v>777</v>
      </c>
      <c r="G5233" s="7" t="s">
        <v>1066</v>
      </c>
      <c r="H5233" s="7" t="s">
        <v>982</v>
      </c>
      <c r="I5233" s="6" t="s">
        <v>8</v>
      </c>
      <c r="J5233" s="1"/>
      <c r="K5233" s="1"/>
      <c r="L5233" s="1"/>
      <c r="M5233" s="1"/>
      <c r="N5233" s="1"/>
      <c r="O5233" s="1"/>
      <c r="P5233" s="1"/>
      <c r="Q5233" s="12">
        <v>15875</v>
      </c>
      <c r="R5233" s="29">
        <f t="shared" si="246"/>
        <v>0</v>
      </c>
      <c r="S5233" t="str">
        <f t="shared" si="247"/>
        <v>OK</v>
      </c>
      <c r="T5233" s="10">
        <f>IFERROR(VLOOKUP(A5233,[1]!Tabla1[[#All],[Material]:[venta nueva]],38,FALSE),0)</f>
        <v>0</v>
      </c>
    </row>
    <row r="5234" spans="1:20" hidden="1" x14ac:dyDescent="0.35">
      <c r="A5234">
        <f t="shared" si="245"/>
        <v>1012400</v>
      </c>
      <c r="B5234" s="6" t="s">
        <v>1320</v>
      </c>
      <c r="C5234" s="7" t="s">
        <v>658</v>
      </c>
      <c r="D5234" s="7" t="s">
        <v>1097</v>
      </c>
      <c r="E5234" s="7" t="s">
        <v>778</v>
      </c>
      <c r="F5234" s="7" t="s">
        <v>779</v>
      </c>
      <c r="G5234" s="7" t="s">
        <v>985</v>
      </c>
      <c r="H5234" s="7" t="s">
        <v>985</v>
      </c>
      <c r="I5234" s="6" t="s">
        <v>8</v>
      </c>
      <c r="J5234" s="1"/>
      <c r="K5234" s="1"/>
      <c r="L5234" s="1"/>
      <c r="M5234" s="1"/>
      <c r="N5234" s="1"/>
      <c r="O5234" s="1"/>
      <c r="P5234" s="1"/>
      <c r="Q5234" s="12">
        <v>17788</v>
      </c>
      <c r="R5234" s="29">
        <f t="shared" si="246"/>
        <v>0</v>
      </c>
      <c r="S5234" t="str">
        <f t="shared" si="247"/>
        <v>OK</v>
      </c>
      <c r="T5234" s="10">
        <f>IFERROR(VLOOKUP(A5234,[1]!Tabla1[[#All],[Material]:[venta nueva]],38,FALSE),0)</f>
        <v>0</v>
      </c>
    </row>
    <row r="5235" spans="1:20" hidden="1" x14ac:dyDescent="0.35">
      <c r="A5235">
        <f t="shared" si="245"/>
        <v>1012401</v>
      </c>
      <c r="B5235" s="6" t="s">
        <v>1320</v>
      </c>
      <c r="C5235" s="7" t="s">
        <v>658</v>
      </c>
      <c r="D5235" s="7" t="s">
        <v>1097</v>
      </c>
      <c r="E5235" s="7" t="s">
        <v>780</v>
      </c>
      <c r="F5235" s="7" t="s">
        <v>781</v>
      </c>
      <c r="G5235" s="7" t="s">
        <v>1068</v>
      </c>
      <c r="H5235" s="7" t="s">
        <v>984</v>
      </c>
      <c r="I5235" s="6" t="s">
        <v>8</v>
      </c>
      <c r="J5235" s="1"/>
      <c r="K5235" s="1"/>
      <c r="L5235" s="1"/>
      <c r="M5235" s="1"/>
      <c r="N5235" s="1"/>
      <c r="O5235" s="1"/>
      <c r="P5235" s="1"/>
      <c r="Q5235" s="12">
        <v>6612</v>
      </c>
      <c r="R5235" s="29">
        <f t="shared" si="246"/>
        <v>0</v>
      </c>
      <c r="S5235" t="str">
        <f t="shared" si="247"/>
        <v>OK</v>
      </c>
      <c r="T5235" s="10">
        <f>IFERROR(VLOOKUP(A5235,[1]!Tabla1[[#All],[Material]:[venta nueva]],38,FALSE),0)</f>
        <v>0</v>
      </c>
    </row>
    <row r="5236" spans="1:20" hidden="1" x14ac:dyDescent="0.35">
      <c r="A5236">
        <f t="shared" si="245"/>
        <v>1012434</v>
      </c>
      <c r="B5236" s="6" t="s">
        <v>1320</v>
      </c>
      <c r="C5236" s="7" t="s">
        <v>658</v>
      </c>
      <c r="D5236" s="7" t="s">
        <v>1097</v>
      </c>
      <c r="E5236" s="7" t="s">
        <v>782</v>
      </c>
      <c r="F5236" s="7" t="s">
        <v>783</v>
      </c>
      <c r="G5236" s="7" t="s">
        <v>1068</v>
      </c>
      <c r="H5236" s="7" t="s">
        <v>996</v>
      </c>
      <c r="I5236" s="6" t="s">
        <v>14</v>
      </c>
      <c r="J5236" s="1"/>
      <c r="K5236" s="1"/>
      <c r="L5236" s="1"/>
      <c r="M5236" s="1"/>
      <c r="N5236" s="1"/>
      <c r="O5236" s="1"/>
      <c r="P5236" s="1"/>
      <c r="Q5236" s="12">
        <v>90929</v>
      </c>
      <c r="R5236" s="29">
        <f t="shared" si="246"/>
        <v>0</v>
      </c>
      <c r="S5236" t="str">
        <f t="shared" si="247"/>
        <v>OK</v>
      </c>
      <c r="T5236" s="10">
        <f>IFERROR(VLOOKUP(A5236,[1]!Tabla1[[#All],[Material]:[venta nueva]],38,FALSE),0)</f>
        <v>0</v>
      </c>
    </row>
    <row r="5237" spans="1:20" hidden="1" x14ac:dyDescent="0.35">
      <c r="A5237">
        <f t="shared" si="245"/>
        <v>1012448</v>
      </c>
      <c r="B5237" s="6" t="s">
        <v>1320</v>
      </c>
      <c r="C5237" s="7" t="s">
        <v>658</v>
      </c>
      <c r="D5237" s="7" t="s">
        <v>1097</v>
      </c>
      <c r="E5237" s="7" t="s">
        <v>784</v>
      </c>
      <c r="F5237" s="7" t="s">
        <v>785</v>
      </c>
      <c r="G5237" s="7" t="s">
        <v>1072</v>
      </c>
      <c r="H5237" s="7" t="s">
        <v>993</v>
      </c>
      <c r="I5237" s="6" t="s">
        <v>14</v>
      </c>
      <c r="J5237" s="1"/>
      <c r="K5237" s="1"/>
      <c r="L5237" s="1"/>
      <c r="M5237" s="1"/>
      <c r="N5237" s="1"/>
      <c r="O5237" s="1"/>
      <c r="P5237" s="1"/>
      <c r="Q5237" s="12">
        <v>331155</v>
      </c>
      <c r="R5237" s="29">
        <f t="shared" si="246"/>
        <v>0</v>
      </c>
      <c r="S5237" t="str">
        <f t="shared" si="247"/>
        <v>OK</v>
      </c>
      <c r="T5237" s="10">
        <f>IFERROR(VLOOKUP(A5237,[1]!Tabla1[[#All],[Material]:[venta nueva]],38,FALSE),0)</f>
        <v>0</v>
      </c>
    </row>
    <row r="5238" spans="1:20" hidden="1" x14ac:dyDescent="0.35">
      <c r="A5238">
        <f t="shared" si="245"/>
        <v>1012451</v>
      </c>
      <c r="B5238" s="6" t="s">
        <v>1320</v>
      </c>
      <c r="C5238" s="7" t="s">
        <v>658</v>
      </c>
      <c r="D5238" s="7" t="s">
        <v>1097</v>
      </c>
      <c r="E5238" s="7" t="s">
        <v>786</v>
      </c>
      <c r="F5238" s="7" t="s">
        <v>787</v>
      </c>
      <c r="G5238" s="7" t="s">
        <v>1068</v>
      </c>
      <c r="H5238" s="7" t="s">
        <v>992</v>
      </c>
      <c r="I5238" s="6" t="s">
        <v>14</v>
      </c>
      <c r="J5238" s="1"/>
      <c r="K5238" s="1"/>
      <c r="L5238" s="1"/>
      <c r="M5238" s="1"/>
      <c r="N5238" s="1"/>
      <c r="O5238" s="1"/>
      <c r="P5238" s="1"/>
      <c r="Q5238" s="12">
        <v>17691</v>
      </c>
      <c r="R5238" s="29">
        <f t="shared" si="246"/>
        <v>0</v>
      </c>
      <c r="S5238" t="str">
        <f t="shared" si="247"/>
        <v>OK</v>
      </c>
      <c r="T5238" s="10">
        <f>IFERROR(VLOOKUP(A5238,[1]!Tabla1[[#All],[Material]:[venta nueva]],38,FALSE),0)</f>
        <v>0</v>
      </c>
    </row>
    <row r="5239" spans="1:20" hidden="1" x14ac:dyDescent="0.35">
      <c r="A5239">
        <f t="shared" si="245"/>
        <v>1012452</v>
      </c>
      <c r="B5239" s="6" t="s">
        <v>1320</v>
      </c>
      <c r="C5239" s="7" t="s">
        <v>658</v>
      </c>
      <c r="D5239" s="7" t="s">
        <v>1097</v>
      </c>
      <c r="E5239" s="7" t="s">
        <v>788</v>
      </c>
      <c r="F5239" s="7" t="s">
        <v>789</v>
      </c>
      <c r="G5239" s="7" t="s">
        <v>1068</v>
      </c>
      <c r="H5239" s="7" t="s">
        <v>992</v>
      </c>
      <c r="I5239" s="6" t="s">
        <v>14</v>
      </c>
      <c r="J5239" s="1"/>
      <c r="K5239" s="1"/>
      <c r="L5239" s="1"/>
      <c r="M5239" s="1"/>
      <c r="N5239" s="1"/>
      <c r="O5239" s="1"/>
      <c r="P5239" s="1"/>
      <c r="Q5239" s="12">
        <v>19665</v>
      </c>
      <c r="R5239" s="29">
        <f t="shared" si="246"/>
        <v>0</v>
      </c>
      <c r="S5239" t="str">
        <f t="shared" si="247"/>
        <v>OK</v>
      </c>
      <c r="T5239" s="10">
        <f>IFERROR(VLOOKUP(A5239,[1]!Tabla1[[#All],[Material]:[venta nueva]],38,FALSE),0)</f>
        <v>0</v>
      </c>
    </row>
    <row r="5240" spans="1:20" hidden="1" x14ac:dyDescent="0.35">
      <c r="A5240">
        <f t="shared" si="245"/>
        <v>1012455</v>
      </c>
      <c r="B5240" s="6" t="s">
        <v>1320</v>
      </c>
      <c r="C5240" s="7" t="s">
        <v>658</v>
      </c>
      <c r="D5240" s="7" t="s">
        <v>1097</v>
      </c>
      <c r="E5240" s="7" t="s">
        <v>790</v>
      </c>
      <c r="F5240" s="7" t="s">
        <v>791</v>
      </c>
      <c r="G5240" s="7" t="s">
        <v>1068</v>
      </c>
      <c r="H5240" s="7" t="s">
        <v>997</v>
      </c>
      <c r="I5240" s="6" t="s">
        <v>14</v>
      </c>
      <c r="J5240" s="1"/>
      <c r="K5240" s="1"/>
      <c r="L5240" s="1"/>
      <c r="M5240" s="1"/>
      <c r="N5240" s="1"/>
      <c r="O5240" s="1"/>
      <c r="P5240" s="1"/>
      <c r="Q5240" s="12">
        <v>46021</v>
      </c>
      <c r="R5240" s="29">
        <f t="shared" si="246"/>
        <v>0</v>
      </c>
      <c r="S5240" t="str">
        <f t="shared" si="247"/>
        <v>OK</v>
      </c>
      <c r="T5240" s="10">
        <f>IFERROR(VLOOKUP(A5240,[1]!Tabla1[[#All],[Material]:[venta nueva]],38,FALSE),0)</f>
        <v>0</v>
      </c>
    </row>
    <row r="5241" spans="1:20" hidden="1" x14ac:dyDescent="0.35">
      <c r="A5241">
        <f t="shared" si="245"/>
        <v>1012483</v>
      </c>
      <c r="B5241" s="6" t="s">
        <v>1320</v>
      </c>
      <c r="C5241" s="7" t="s">
        <v>658</v>
      </c>
      <c r="D5241" s="7" t="s">
        <v>1097</v>
      </c>
      <c r="E5241" s="7" t="s">
        <v>792</v>
      </c>
      <c r="F5241" s="7" t="s">
        <v>793</v>
      </c>
      <c r="G5241" s="7" t="s">
        <v>1068</v>
      </c>
      <c r="H5241" s="7" t="s">
        <v>984</v>
      </c>
      <c r="I5241" s="6" t="s">
        <v>8</v>
      </c>
      <c r="J5241" s="1"/>
      <c r="K5241" s="1"/>
      <c r="L5241" s="1"/>
      <c r="M5241" s="1"/>
      <c r="N5241" s="1"/>
      <c r="O5241" s="1"/>
      <c r="P5241" s="1"/>
      <c r="Q5241" s="12">
        <v>273020</v>
      </c>
      <c r="R5241" s="29">
        <f t="shared" si="246"/>
        <v>0</v>
      </c>
      <c r="S5241" t="str">
        <f t="shared" si="247"/>
        <v>OK</v>
      </c>
      <c r="T5241" s="10">
        <f>IFERROR(VLOOKUP(A5241,[1]!Tabla1[[#All],[Material]:[venta nueva]],38,FALSE),0)</f>
        <v>0</v>
      </c>
    </row>
    <row r="5242" spans="1:20" hidden="1" x14ac:dyDescent="0.35">
      <c r="A5242">
        <f t="shared" si="245"/>
        <v>1012488</v>
      </c>
      <c r="B5242" s="6" t="s">
        <v>1320</v>
      </c>
      <c r="C5242" s="7" t="s">
        <v>658</v>
      </c>
      <c r="D5242" s="7" t="s">
        <v>1097</v>
      </c>
      <c r="E5242" s="7" t="s">
        <v>794</v>
      </c>
      <c r="F5242" s="7" t="s">
        <v>795</v>
      </c>
      <c r="G5242" s="7" t="s">
        <v>1066</v>
      </c>
      <c r="H5242" s="7" t="s">
        <v>982</v>
      </c>
      <c r="I5242" s="6" t="s">
        <v>8</v>
      </c>
      <c r="J5242" s="1"/>
      <c r="K5242" s="1"/>
      <c r="L5242" s="1"/>
      <c r="M5242" s="1"/>
      <c r="N5242" s="1"/>
      <c r="O5242" s="1"/>
      <c r="P5242" s="1"/>
      <c r="Q5242" s="12">
        <v>91078</v>
      </c>
      <c r="R5242" s="29">
        <f t="shared" si="246"/>
        <v>0</v>
      </c>
      <c r="S5242" t="str">
        <f t="shared" si="247"/>
        <v>OK</v>
      </c>
      <c r="T5242" s="10">
        <f>IFERROR(VLOOKUP(A5242,[1]!Tabla1[[#All],[Material]:[venta nueva]],38,FALSE),0)</f>
        <v>0</v>
      </c>
    </row>
    <row r="5243" spans="1:20" hidden="1" x14ac:dyDescent="0.35">
      <c r="A5243">
        <f t="shared" si="245"/>
        <v>1012502</v>
      </c>
      <c r="B5243" s="6" t="s">
        <v>1320</v>
      </c>
      <c r="C5243" s="7" t="s">
        <v>658</v>
      </c>
      <c r="D5243" s="7" t="s">
        <v>1097</v>
      </c>
      <c r="E5243" s="7" t="s">
        <v>796</v>
      </c>
      <c r="F5243" s="7" t="s">
        <v>797</v>
      </c>
      <c r="G5243" s="7" t="s">
        <v>1072</v>
      </c>
      <c r="H5243" s="7" t="s">
        <v>993</v>
      </c>
      <c r="I5243" s="6" t="s">
        <v>14</v>
      </c>
      <c r="J5243" s="1"/>
      <c r="K5243" s="1"/>
      <c r="L5243" s="1"/>
      <c r="M5243" s="1"/>
      <c r="N5243" s="1"/>
      <c r="O5243" s="1"/>
      <c r="P5243" s="1"/>
      <c r="Q5243" s="12">
        <v>7041</v>
      </c>
      <c r="R5243" s="29">
        <f t="shared" si="246"/>
        <v>0</v>
      </c>
      <c r="S5243" t="str">
        <f t="shared" si="247"/>
        <v>OK</v>
      </c>
      <c r="T5243" s="10">
        <f>IFERROR(VLOOKUP(A5243,[1]!Tabla1[[#All],[Material]:[venta nueva]],38,FALSE),0)</f>
        <v>0</v>
      </c>
    </row>
    <row r="5244" spans="1:20" hidden="1" x14ac:dyDescent="0.35">
      <c r="A5244">
        <f t="shared" si="245"/>
        <v>1012503</v>
      </c>
      <c r="B5244" s="6" t="s">
        <v>1320</v>
      </c>
      <c r="C5244" s="7" t="s">
        <v>658</v>
      </c>
      <c r="D5244" s="7" t="s">
        <v>1097</v>
      </c>
      <c r="E5244" s="7" t="s">
        <v>798</v>
      </c>
      <c r="F5244" s="7" t="s">
        <v>799</v>
      </c>
      <c r="G5244" s="7" t="s">
        <v>1072</v>
      </c>
      <c r="H5244" s="7" t="s">
        <v>993</v>
      </c>
      <c r="I5244" s="6" t="s">
        <v>14</v>
      </c>
      <c r="J5244" s="1"/>
      <c r="K5244" s="1"/>
      <c r="L5244" s="1"/>
      <c r="M5244" s="1"/>
      <c r="N5244" s="1"/>
      <c r="O5244" s="1"/>
      <c r="P5244" s="1"/>
      <c r="Q5244" s="12">
        <v>267574</v>
      </c>
      <c r="R5244" s="29">
        <f t="shared" si="246"/>
        <v>0</v>
      </c>
      <c r="S5244" t="str">
        <f t="shared" si="247"/>
        <v>OK</v>
      </c>
      <c r="T5244" s="10">
        <f>IFERROR(VLOOKUP(A5244,[1]!Tabla1[[#All],[Material]:[venta nueva]],38,FALSE),0)</f>
        <v>0</v>
      </c>
    </row>
    <row r="5245" spans="1:20" hidden="1" x14ac:dyDescent="0.35">
      <c r="A5245">
        <f t="shared" si="245"/>
        <v>1012504</v>
      </c>
      <c r="B5245" s="6" t="s">
        <v>1320</v>
      </c>
      <c r="C5245" s="7" t="s">
        <v>658</v>
      </c>
      <c r="D5245" s="7" t="s">
        <v>1097</v>
      </c>
      <c r="E5245" s="7" t="s">
        <v>800</v>
      </c>
      <c r="F5245" s="7" t="s">
        <v>785</v>
      </c>
      <c r="G5245" s="7" t="s">
        <v>1072</v>
      </c>
      <c r="H5245" s="7" t="s">
        <v>993</v>
      </c>
      <c r="I5245" s="6" t="s">
        <v>14</v>
      </c>
      <c r="J5245" s="1"/>
      <c r="K5245" s="1"/>
      <c r="L5245" s="1"/>
      <c r="M5245" s="1"/>
      <c r="N5245" s="1"/>
      <c r="O5245" s="1"/>
      <c r="P5245" s="1"/>
      <c r="Q5245" s="12">
        <v>67473</v>
      </c>
      <c r="R5245" s="29">
        <f t="shared" si="246"/>
        <v>0</v>
      </c>
      <c r="S5245" t="str">
        <f t="shared" si="247"/>
        <v>OK</v>
      </c>
      <c r="T5245" s="10">
        <f>IFERROR(VLOOKUP(A5245,[1]!Tabla1[[#All],[Material]:[venta nueva]],38,FALSE),0)</f>
        <v>0</v>
      </c>
    </row>
    <row r="5246" spans="1:20" hidden="1" x14ac:dyDescent="0.35">
      <c r="A5246">
        <f t="shared" si="245"/>
        <v>1012518</v>
      </c>
      <c r="B5246" s="6" t="s">
        <v>1320</v>
      </c>
      <c r="C5246" s="7" t="s">
        <v>658</v>
      </c>
      <c r="D5246" s="7" t="s">
        <v>1097</v>
      </c>
      <c r="E5246" s="7" t="s">
        <v>801</v>
      </c>
      <c r="F5246" s="7" t="s">
        <v>802</v>
      </c>
      <c r="G5246" s="7" t="s">
        <v>985</v>
      </c>
      <c r="H5246" s="7" t="s">
        <v>985</v>
      </c>
      <c r="I5246" s="6" t="s">
        <v>8</v>
      </c>
      <c r="J5246" s="1"/>
      <c r="K5246" s="1"/>
      <c r="L5246" s="1"/>
      <c r="M5246" s="1"/>
      <c r="N5246" s="1"/>
      <c r="O5246" s="1"/>
      <c r="P5246" s="1"/>
      <c r="Q5246" s="12">
        <v>149997</v>
      </c>
      <c r="R5246" s="29">
        <f t="shared" si="246"/>
        <v>0</v>
      </c>
      <c r="S5246" t="str">
        <f t="shared" si="247"/>
        <v>OK</v>
      </c>
      <c r="T5246" s="10">
        <f>IFERROR(VLOOKUP(A5246,[1]!Tabla1[[#All],[Material]:[venta nueva]],38,FALSE),0)</f>
        <v>0</v>
      </c>
    </row>
    <row r="5247" spans="1:20" hidden="1" x14ac:dyDescent="0.35">
      <c r="A5247">
        <f t="shared" si="245"/>
        <v>1012519</v>
      </c>
      <c r="B5247" s="6" t="s">
        <v>1320</v>
      </c>
      <c r="C5247" s="7" t="s">
        <v>658</v>
      </c>
      <c r="D5247" s="7" t="s">
        <v>1097</v>
      </c>
      <c r="E5247" s="7" t="s">
        <v>803</v>
      </c>
      <c r="F5247" s="7" t="s">
        <v>721</v>
      </c>
      <c r="G5247" s="7" t="s">
        <v>1066</v>
      </c>
      <c r="H5247" s="7" t="s">
        <v>982</v>
      </c>
      <c r="I5247" s="6" t="s">
        <v>8</v>
      </c>
      <c r="J5247" s="1"/>
      <c r="K5247" s="1"/>
      <c r="L5247" s="1"/>
      <c r="M5247" s="1"/>
      <c r="N5247" s="1"/>
      <c r="O5247" s="1"/>
      <c r="P5247" s="1"/>
      <c r="Q5247" s="12">
        <v>23293</v>
      </c>
      <c r="R5247" s="29">
        <f t="shared" si="246"/>
        <v>0</v>
      </c>
      <c r="S5247" t="str">
        <f t="shared" si="247"/>
        <v>OK</v>
      </c>
      <c r="T5247" s="10">
        <f>IFERROR(VLOOKUP(A5247,[1]!Tabla1[[#All],[Material]:[venta nueva]],38,FALSE),0)</f>
        <v>0</v>
      </c>
    </row>
    <row r="5248" spans="1:20" hidden="1" x14ac:dyDescent="0.35">
      <c r="A5248">
        <f t="shared" si="245"/>
        <v>1012520</v>
      </c>
      <c r="B5248" s="6" t="s">
        <v>1320</v>
      </c>
      <c r="C5248" s="7" t="s">
        <v>658</v>
      </c>
      <c r="D5248" s="7" t="s">
        <v>1097</v>
      </c>
      <c r="E5248" s="7" t="s">
        <v>804</v>
      </c>
      <c r="F5248" s="7" t="s">
        <v>723</v>
      </c>
      <c r="G5248" s="7" t="s">
        <v>1066</v>
      </c>
      <c r="H5248" s="7" t="s">
        <v>982</v>
      </c>
      <c r="I5248" s="6" t="s">
        <v>8</v>
      </c>
      <c r="J5248" s="1"/>
      <c r="K5248" s="1"/>
      <c r="L5248" s="1"/>
      <c r="M5248" s="1"/>
      <c r="N5248" s="1"/>
      <c r="O5248" s="1"/>
      <c r="P5248" s="1"/>
      <c r="Q5248" s="12">
        <v>112562</v>
      </c>
      <c r="R5248" s="29">
        <f t="shared" si="246"/>
        <v>0</v>
      </c>
      <c r="S5248" t="str">
        <f t="shared" si="247"/>
        <v>OK</v>
      </c>
      <c r="T5248" s="10">
        <f>IFERROR(VLOOKUP(A5248,[1]!Tabla1[[#All],[Material]:[venta nueva]],38,FALSE),0)</f>
        <v>0</v>
      </c>
    </row>
    <row r="5249" spans="1:20" hidden="1" x14ac:dyDescent="0.35">
      <c r="A5249">
        <f t="shared" si="245"/>
        <v>1012521</v>
      </c>
      <c r="B5249" s="6" t="s">
        <v>1320</v>
      </c>
      <c r="C5249" s="7" t="s">
        <v>658</v>
      </c>
      <c r="D5249" s="7" t="s">
        <v>1097</v>
      </c>
      <c r="E5249" s="7" t="s">
        <v>805</v>
      </c>
      <c r="F5249" s="7" t="s">
        <v>725</v>
      </c>
      <c r="G5249" s="7" t="s">
        <v>1066</v>
      </c>
      <c r="H5249" s="7" t="s">
        <v>982</v>
      </c>
      <c r="I5249" s="6" t="s">
        <v>8</v>
      </c>
      <c r="J5249" s="1"/>
      <c r="K5249" s="1"/>
      <c r="L5249" s="1"/>
      <c r="M5249" s="1"/>
      <c r="N5249" s="1"/>
      <c r="O5249" s="1"/>
      <c r="P5249" s="1"/>
      <c r="Q5249" s="12">
        <v>179584</v>
      </c>
      <c r="R5249" s="29">
        <f t="shared" si="246"/>
        <v>0</v>
      </c>
      <c r="S5249" t="str">
        <f t="shared" si="247"/>
        <v>OK</v>
      </c>
      <c r="T5249" s="10">
        <f>IFERROR(VLOOKUP(A5249,[1]!Tabla1[[#All],[Material]:[venta nueva]],38,FALSE),0)</f>
        <v>0</v>
      </c>
    </row>
    <row r="5250" spans="1:20" hidden="1" x14ac:dyDescent="0.35">
      <c r="A5250">
        <f t="shared" si="245"/>
        <v>1012522</v>
      </c>
      <c r="B5250" s="6" t="s">
        <v>1320</v>
      </c>
      <c r="C5250" s="7" t="s">
        <v>658</v>
      </c>
      <c r="D5250" s="7" t="s">
        <v>1097</v>
      </c>
      <c r="E5250" s="7" t="s">
        <v>806</v>
      </c>
      <c r="F5250" s="7" t="s">
        <v>727</v>
      </c>
      <c r="G5250" s="7" t="s">
        <v>1066</v>
      </c>
      <c r="H5250" s="7" t="s">
        <v>982</v>
      </c>
      <c r="I5250" s="6" t="s">
        <v>8</v>
      </c>
      <c r="J5250" s="1"/>
      <c r="K5250" s="1"/>
      <c r="L5250" s="1"/>
      <c r="M5250" s="1"/>
      <c r="N5250" s="1"/>
      <c r="O5250" s="1"/>
      <c r="P5250" s="1"/>
      <c r="Q5250" s="12">
        <v>69917</v>
      </c>
      <c r="R5250" s="29">
        <f t="shared" si="246"/>
        <v>0</v>
      </c>
      <c r="S5250" t="str">
        <f t="shared" si="247"/>
        <v>OK</v>
      </c>
      <c r="T5250" s="10">
        <f>IFERROR(VLOOKUP(A5250,[1]!Tabla1[[#All],[Material]:[venta nueva]],38,FALSE),0)</f>
        <v>0</v>
      </c>
    </row>
    <row r="5251" spans="1:20" hidden="1" x14ac:dyDescent="0.35">
      <c r="A5251">
        <f t="shared" si="245"/>
        <v>1012523</v>
      </c>
      <c r="B5251" s="6" t="s">
        <v>1320</v>
      </c>
      <c r="C5251" s="7" t="s">
        <v>658</v>
      </c>
      <c r="D5251" s="7" t="s">
        <v>1097</v>
      </c>
      <c r="E5251" s="7" t="s">
        <v>807</v>
      </c>
      <c r="F5251" s="7" t="s">
        <v>729</v>
      </c>
      <c r="G5251" s="7" t="s">
        <v>1066</v>
      </c>
      <c r="H5251" s="7" t="s">
        <v>982</v>
      </c>
      <c r="I5251" s="6" t="s">
        <v>8</v>
      </c>
      <c r="J5251" s="1"/>
      <c r="K5251" s="1"/>
      <c r="L5251" s="1"/>
      <c r="M5251" s="1"/>
      <c r="N5251" s="1"/>
      <c r="O5251" s="1"/>
      <c r="P5251" s="1"/>
      <c r="Q5251" s="12">
        <v>47942</v>
      </c>
      <c r="R5251" s="29">
        <f t="shared" si="246"/>
        <v>0</v>
      </c>
      <c r="S5251" t="str">
        <f t="shared" si="247"/>
        <v>OK</v>
      </c>
      <c r="T5251" s="10">
        <f>IFERROR(VLOOKUP(A5251,[1]!Tabla1[[#All],[Material]:[venta nueva]],38,FALSE),0)</f>
        <v>0</v>
      </c>
    </row>
    <row r="5252" spans="1:20" hidden="1" x14ac:dyDescent="0.35">
      <c r="A5252">
        <f t="shared" si="245"/>
        <v>1012524</v>
      </c>
      <c r="B5252" s="6" t="s">
        <v>1320</v>
      </c>
      <c r="C5252" s="7" t="s">
        <v>658</v>
      </c>
      <c r="D5252" s="7" t="s">
        <v>1097</v>
      </c>
      <c r="E5252" s="7" t="s">
        <v>808</v>
      </c>
      <c r="F5252" s="7" t="s">
        <v>731</v>
      </c>
      <c r="G5252" s="7" t="s">
        <v>1066</v>
      </c>
      <c r="H5252" s="7" t="s">
        <v>982</v>
      </c>
      <c r="I5252" s="6" t="s">
        <v>8</v>
      </c>
      <c r="J5252" s="1"/>
      <c r="K5252" s="1"/>
      <c r="L5252" s="1"/>
      <c r="M5252" s="1"/>
      <c r="N5252" s="1"/>
      <c r="O5252" s="1"/>
      <c r="P5252" s="1"/>
      <c r="Q5252" s="12">
        <v>12009</v>
      </c>
      <c r="R5252" s="29">
        <f t="shared" si="246"/>
        <v>0</v>
      </c>
      <c r="S5252" t="str">
        <f t="shared" si="247"/>
        <v>OK</v>
      </c>
      <c r="T5252" s="10">
        <f>IFERROR(VLOOKUP(A5252,[1]!Tabla1[[#All],[Material]:[venta nueva]],38,FALSE),0)</f>
        <v>0</v>
      </c>
    </row>
    <row r="5253" spans="1:20" hidden="1" x14ac:dyDescent="0.35">
      <c r="A5253">
        <f t="shared" si="245"/>
        <v>1012525</v>
      </c>
      <c r="B5253" s="6" t="s">
        <v>1320</v>
      </c>
      <c r="C5253" s="7" t="s">
        <v>658</v>
      </c>
      <c r="D5253" s="7" t="s">
        <v>1097</v>
      </c>
      <c r="E5253" s="7" t="s">
        <v>809</v>
      </c>
      <c r="F5253" s="7" t="s">
        <v>709</v>
      </c>
      <c r="G5253" s="7" t="s">
        <v>1072</v>
      </c>
      <c r="H5253" s="7" t="s">
        <v>993</v>
      </c>
      <c r="I5253" s="6" t="s">
        <v>14</v>
      </c>
      <c r="J5253" s="1"/>
      <c r="K5253" s="1"/>
      <c r="L5253" s="1"/>
      <c r="M5253" s="1"/>
      <c r="N5253" s="1"/>
      <c r="O5253" s="1"/>
      <c r="P5253" s="1"/>
      <c r="Q5253" s="12">
        <v>4552</v>
      </c>
      <c r="R5253" s="29">
        <f t="shared" si="246"/>
        <v>0</v>
      </c>
      <c r="S5253" t="str">
        <f t="shared" si="247"/>
        <v>OK</v>
      </c>
      <c r="T5253" s="10">
        <f>IFERROR(VLOOKUP(A5253,[1]!Tabla1[[#All],[Material]:[venta nueva]],38,FALSE),0)</f>
        <v>0</v>
      </c>
    </row>
    <row r="5254" spans="1:20" hidden="1" x14ac:dyDescent="0.35">
      <c r="A5254">
        <f t="shared" ref="A5254:A5317" si="248">+E5254*1</f>
        <v>1012526</v>
      </c>
      <c r="B5254" s="6" t="s">
        <v>1320</v>
      </c>
      <c r="C5254" s="7" t="s">
        <v>658</v>
      </c>
      <c r="D5254" s="7" t="s">
        <v>1097</v>
      </c>
      <c r="E5254" s="7" t="s">
        <v>810</v>
      </c>
      <c r="F5254" s="7" t="s">
        <v>711</v>
      </c>
      <c r="G5254" s="7" t="s">
        <v>1072</v>
      </c>
      <c r="H5254" s="7" t="s">
        <v>993</v>
      </c>
      <c r="I5254" s="6" t="s">
        <v>14</v>
      </c>
      <c r="J5254" s="1"/>
      <c r="K5254" s="1"/>
      <c r="L5254" s="1"/>
      <c r="M5254" s="1"/>
      <c r="N5254" s="1"/>
      <c r="O5254" s="1"/>
      <c r="P5254" s="1"/>
      <c r="Q5254" s="12">
        <v>4410</v>
      </c>
      <c r="R5254" s="29">
        <f t="shared" si="246"/>
        <v>0</v>
      </c>
      <c r="S5254" t="str">
        <f t="shared" si="247"/>
        <v>OK</v>
      </c>
      <c r="T5254" s="10">
        <f>IFERROR(VLOOKUP(A5254,[1]!Tabla1[[#All],[Material]:[venta nueva]],38,FALSE),0)</f>
        <v>0</v>
      </c>
    </row>
    <row r="5255" spans="1:20" hidden="1" x14ac:dyDescent="0.35">
      <c r="A5255">
        <f t="shared" si="248"/>
        <v>1012527</v>
      </c>
      <c r="B5255" s="6" t="s">
        <v>1320</v>
      </c>
      <c r="C5255" s="7" t="s">
        <v>658</v>
      </c>
      <c r="D5255" s="7" t="s">
        <v>1097</v>
      </c>
      <c r="E5255" s="7" t="s">
        <v>811</v>
      </c>
      <c r="F5255" s="7" t="s">
        <v>812</v>
      </c>
      <c r="G5255" s="7" t="s">
        <v>1072</v>
      </c>
      <c r="H5255" s="7" t="s">
        <v>993</v>
      </c>
      <c r="I5255" s="6" t="s">
        <v>14</v>
      </c>
      <c r="J5255" s="1"/>
      <c r="K5255" s="1"/>
      <c r="L5255" s="1"/>
      <c r="M5255" s="1"/>
      <c r="N5255" s="1"/>
      <c r="O5255" s="1"/>
      <c r="P5255" s="1"/>
      <c r="Q5255" s="12">
        <v>5561</v>
      </c>
      <c r="R5255" s="29">
        <f t="shared" si="246"/>
        <v>0</v>
      </c>
      <c r="S5255" t="str">
        <f t="shared" si="247"/>
        <v>OK</v>
      </c>
      <c r="T5255" s="10">
        <f>IFERROR(VLOOKUP(A5255,[1]!Tabla1[[#All],[Material]:[venta nueva]],38,FALSE),0)</f>
        <v>0</v>
      </c>
    </row>
    <row r="5256" spans="1:20" hidden="1" x14ac:dyDescent="0.35">
      <c r="A5256">
        <f t="shared" si="248"/>
        <v>1012532</v>
      </c>
      <c r="B5256" s="6" t="s">
        <v>1320</v>
      </c>
      <c r="C5256" s="7" t="s">
        <v>658</v>
      </c>
      <c r="D5256" s="7" t="s">
        <v>1097</v>
      </c>
      <c r="E5256" s="7" t="s">
        <v>813</v>
      </c>
      <c r="F5256" s="7" t="s">
        <v>814</v>
      </c>
      <c r="G5256" s="7" t="s">
        <v>1065</v>
      </c>
      <c r="H5256" s="7" t="s">
        <v>981</v>
      </c>
      <c r="I5256" s="6" t="s">
        <v>8</v>
      </c>
      <c r="J5256" s="1"/>
      <c r="K5256" s="1"/>
      <c r="L5256" s="1"/>
      <c r="M5256" s="1"/>
      <c r="N5256" s="1"/>
      <c r="O5256" s="1"/>
      <c r="P5256" s="1"/>
      <c r="Q5256" s="12">
        <v>6303</v>
      </c>
      <c r="R5256" s="29">
        <f t="shared" ref="R5256:R5319" si="249">+O5256-P5256</f>
        <v>0</v>
      </c>
      <c r="S5256" t="str">
        <f t="shared" ref="S5256:S5319" si="250">IF(R5256&gt;0,"Sobre ingreso",IF(R5256&lt;0,"Pendiente de ingreso","OK"))</f>
        <v>OK</v>
      </c>
      <c r="T5256" s="10">
        <f>IFERROR(VLOOKUP(A5256,[1]!Tabla1[[#All],[Material]:[venta nueva]],38,FALSE),0)</f>
        <v>0</v>
      </c>
    </row>
    <row r="5257" spans="1:20" hidden="1" x14ac:dyDescent="0.35">
      <c r="A5257">
        <f t="shared" si="248"/>
        <v>1012534</v>
      </c>
      <c r="B5257" s="6" t="s">
        <v>1320</v>
      </c>
      <c r="C5257" s="7" t="s">
        <v>658</v>
      </c>
      <c r="D5257" s="7" t="s">
        <v>1097</v>
      </c>
      <c r="E5257" s="7" t="s">
        <v>815</v>
      </c>
      <c r="F5257" s="7" t="s">
        <v>816</v>
      </c>
      <c r="G5257" s="7" t="s">
        <v>1073</v>
      </c>
      <c r="H5257" s="7" t="s">
        <v>998</v>
      </c>
      <c r="I5257" s="6" t="s">
        <v>10</v>
      </c>
      <c r="J5257" s="1"/>
      <c r="K5257" s="1"/>
      <c r="L5257" s="1"/>
      <c r="M5257" s="1"/>
      <c r="N5257" s="1"/>
      <c r="O5257" s="1"/>
      <c r="P5257" s="1"/>
      <c r="Q5257" s="12">
        <v>707630</v>
      </c>
      <c r="R5257" s="29">
        <f t="shared" si="249"/>
        <v>0</v>
      </c>
      <c r="S5257" t="str">
        <f t="shared" si="250"/>
        <v>OK</v>
      </c>
      <c r="T5257" s="10">
        <f>IFERROR(VLOOKUP(A5257,[1]!Tabla1[[#All],[Material]:[venta nueva]],38,FALSE),0)</f>
        <v>0</v>
      </c>
    </row>
    <row r="5258" spans="1:20" hidden="1" x14ac:dyDescent="0.35">
      <c r="A5258">
        <f t="shared" si="248"/>
        <v>1012552</v>
      </c>
      <c r="B5258" s="6" t="s">
        <v>1320</v>
      </c>
      <c r="C5258" s="7" t="s">
        <v>658</v>
      </c>
      <c r="D5258" s="7" t="s">
        <v>1097</v>
      </c>
      <c r="E5258" s="7" t="s">
        <v>817</v>
      </c>
      <c r="F5258" s="7" t="s">
        <v>818</v>
      </c>
      <c r="G5258" s="7" t="s">
        <v>1066</v>
      </c>
      <c r="H5258" s="7" t="s">
        <v>982</v>
      </c>
      <c r="I5258" s="6" t="s">
        <v>11</v>
      </c>
      <c r="J5258" s="1"/>
      <c r="K5258" s="1"/>
      <c r="L5258" s="1"/>
      <c r="M5258" s="1"/>
      <c r="N5258" s="1"/>
      <c r="O5258" s="1"/>
      <c r="P5258" s="1"/>
      <c r="Q5258" s="12">
        <v>229</v>
      </c>
      <c r="R5258" s="29">
        <f t="shared" si="249"/>
        <v>0</v>
      </c>
      <c r="S5258" t="str">
        <f t="shared" si="250"/>
        <v>OK</v>
      </c>
      <c r="T5258" s="10">
        <f>IFERROR(VLOOKUP(A5258,[1]!Tabla1[[#All],[Material]:[venta nueva]],38,FALSE),0)</f>
        <v>0</v>
      </c>
    </row>
    <row r="5259" spans="1:20" hidden="1" x14ac:dyDescent="0.35">
      <c r="A5259">
        <f t="shared" si="248"/>
        <v>1012556</v>
      </c>
      <c r="B5259" s="6" t="s">
        <v>1320</v>
      </c>
      <c r="C5259" s="7" t="s">
        <v>658</v>
      </c>
      <c r="D5259" s="7" t="s">
        <v>1097</v>
      </c>
      <c r="E5259" s="7" t="s">
        <v>819</v>
      </c>
      <c r="F5259" s="7" t="s">
        <v>820</v>
      </c>
      <c r="G5259" s="7" t="s">
        <v>1063</v>
      </c>
      <c r="H5259" s="7" t="s">
        <v>999</v>
      </c>
      <c r="I5259" s="6" t="s">
        <v>11</v>
      </c>
      <c r="J5259" s="1"/>
      <c r="K5259" s="1"/>
      <c r="L5259" s="1"/>
      <c r="M5259" s="1"/>
      <c r="N5259" s="1"/>
      <c r="O5259" s="1"/>
      <c r="P5259" s="1"/>
      <c r="Q5259" s="12">
        <v>96001</v>
      </c>
      <c r="R5259" s="29">
        <f t="shared" si="249"/>
        <v>0</v>
      </c>
      <c r="S5259" t="str">
        <f t="shared" si="250"/>
        <v>OK</v>
      </c>
      <c r="T5259" s="10">
        <f>IFERROR(VLOOKUP(A5259,[1]!Tabla1[[#All],[Material]:[venta nueva]],38,FALSE),0)</f>
        <v>0</v>
      </c>
    </row>
    <row r="5260" spans="1:20" hidden="1" x14ac:dyDescent="0.35">
      <c r="A5260">
        <f t="shared" si="248"/>
        <v>1012595</v>
      </c>
      <c r="B5260" s="6" t="s">
        <v>1320</v>
      </c>
      <c r="C5260" s="7" t="s">
        <v>658</v>
      </c>
      <c r="D5260" s="7" t="s">
        <v>1097</v>
      </c>
      <c r="E5260" s="7" t="s">
        <v>1321</v>
      </c>
      <c r="F5260" s="7" t="s">
        <v>1322</v>
      </c>
      <c r="G5260" s="7" t="s">
        <v>1066</v>
      </c>
      <c r="H5260" s="7" t="s">
        <v>982</v>
      </c>
      <c r="I5260" s="6" t="s">
        <v>14</v>
      </c>
      <c r="J5260" s="1"/>
      <c r="K5260" s="1"/>
      <c r="L5260" s="1"/>
      <c r="M5260" s="1"/>
      <c r="N5260" s="1"/>
      <c r="O5260" s="1"/>
      <c r="P5260" s="1"/>
      <c r="Q5260" s="12">
        <v>11998</v>
      </c>
      <c r="R5260" s="29">
        <f t="shared" si="249"/>
        <v>0</v>
      </c>
      <c r="S5260" t="str">
        <f t="shared" si="250"/>
        <v>OK</v>
      </c>
      <c r="T5260" s="10">
        <f>IFERROR(VLOOKUP(A5260,[1]!Tabla1[[#All],[Material]:[venta nueva]],38,FALSE),0)</f>
        <v>0</v>
      </c>
    </row>
    <row r="5261" spans="1:20" hidden="1" x14ac:dyDescent="0.35">
      <c r="A5261">
        <f t="shared" si="248"/>
        <v>1012598</v>
      </c>
      <c r="B5261" s="6" t="s">
        <v>1320</v>
      </c>
      <c r="C5261" s="7" t="s">
        <v>658</v>
      </c>
      <c r="D5261" s="7" t="s">
        <v>1097</v>
      </c>
      <c r="E5261" s="7" t="s">
        <v>821</v>
      </c>
      <c r="F5261" s="7" t="s">
        <v>822</v>
      </c>
      <c r="G5261" s="7" t="s">
        <v>1072</v>
      </c>
      <c r="H5261" s="7" t="s">
        <v>993</v>
      </c>
      <c r="I5261" s="6" t="s">
        <v>14</v>
      </c>
      <c r="J5261" s="1"/>
      <c r="K5261" s="1"/>
      <c r="L5261" s="1"/>
      <c r="M5261" s="1"/>
      <c r="N5261" s="1"/>
      <c r="O5261" s="1"/>
      <c r="P5261" s="1"/>
      <c r="Q5261" s="12">
        <v>5291</v>
      </c>
      <c r="R5261" s="29">
        <f t="shared" si="249"/>
        <v>0</v>
      </c>
      <c r="S5261" t="str">
        <f t="shared" si="250"/>
        <v>OK</v>
      </c>
      <c r="T5261" s="10">
        <f>IFERROR(VLOOKUP(A5261,[1]!Tabla1[[#All],[Material]:[venta nueva]],38,FALSE),0)</f>
        <v>0</v>
      </c>
    </row>
    <row r="5262" spans="1:20" hidden="1" x14ac:dyDescent="0.35">
      <c r="A5262">
        <f t="shared" si="248"/>
        <v>1012601</v>
      </c>
      <c r="B5262" s="6" t="s">
        <v>1320</v>
      </c>
      <c r="C5262" s="7" t="s">
        <v>658</v>
      </c>
      <c r="D5262" s="7" t="s">
        <v>1097</v>
      </c>
      <c r="E5262" s="7" t="s">
        <v>823</v>
      </c>
      <c r="F5262" s="7" t="s">
        <v>1452</v>
      </c>
      <c r="G5262" s="7" t="s">
        <v>1065</v>
      </c>
      <c r="H5262" s="7" t="s">
        <v>995</v>
      </c>
      <c r="I5262" s="6" t="s">
        <v>8</v>
      </c>
      <c r="J5262" s="1"/>
      <c r="K5262" s="1"/>
      <c r="L5262" s="1"/>
      <c r="M5262" s="1"/>
      <c r="N5262" s="1"/>
      <c r="O5262" s="1"/>
      <c r="P5262" s="1"/>
      <c r="Q5262" s="12">
        <v>253308</v>
      </c>
      <c r="R5262" s="29">
        <f t="shared" si="249"/>
        <v>0</v>
      </c>
      <c r="S5262" t="str">
        <f t="shared" si="250"/>
        <v>OK</v>
      </c>
      <c r="T5262" s="10">
        <f>IFERROR(VLOOKUP(A5262,[1]!Tabla1[[#All],[Material]:[venta nueva]],38,FALSE),0)</f>
        <v>0</v>
      </c>
    </row>
    <row r="5263" spans="1:20" hidden="1" x14ac:dyDescent="0.35">
      <c r="A5263">
        <f t="shared" si="248"/>
        <v>1012612</v>
      </c>
      <c r="B5263" s="6" t="s">
        <v>1320</v>
      </c>
      <c r="C5263" s="7" t="s">
        <v>658</v>
      </c>
      <c r="D5263" s="7" t="s">
        <v>1097</v>
      </c>
      <c r="E5263" s="7" t="s">
        <v>825</v>
      </c>
      <c r="F5263" s="7" t="s">
        <v>826</v>
      </c>
      <c r="G5263" s="7" t="s">
        <v>1063</v>
      </c>
      <c r="H5263" s="7" t="s">
        <v>988</v>
      </c>
      <c r="I5263" s="6" t="s">
        <v>12</v>
      </c>
      <c r="J5263" s="1"/>
      <c r="K5263" s="1"/>
      <c r="L5263" s="1"/>
      <c r="M5263" s="1"/>
      <c r="N5263" s="1"/>
      <c r="O5263" s="1"/>
      <c r="P5263" s="1"/>
      <c r="Q5263" s="12">
        <v>1425352</v>
      </c>
      <c r="R5263" s="29">
        <f t="shared" si="249"/>
        <v>0</v>
      </c>
      <c r="S5263" t="str">
        <f t="shared" si="250"/>
        <v>OK</v>
      </c>
      <c r="T5263" s="10">
        <f>IFERROR(VLOOKUP(A5263,[1]!Tabla1[[#All],[Material]:[venta nueva]],38,FALSE),0)</f>
        <v>0</v>
      </c>
    </row>
    <row r="5264" spans="1:20" hidden="1" x14ac:dyDescent="0.35">
      <c r="A5264">
        <f t="shared" si="248"/>
        <v>1012674</v>
      </c>
      <c r="B5264" s="6" t="s">
        <v>1320</v>
      </c>
      <c r="C5264" s="7" t="s">
        <v>658</v>
      </c>
      <c r="D5264" s="7" t="s">
        <v>1097</v>
      </c>
      <c r="E5264" s="7" t="s">
        <v>828</v>
      </c>
      <c r="F5264" s="7" t="s">
        <v>829</v>
      </c>
      <c r="G5264" s="7" t="s">
        <v>1065</v>
      </c>
      <c r="H5264" s="7" t="s">
        <v>989</v>
      </c>
      <c r="I5264" s="6" t="s">
        <v>13</v>
      </c>
      <c r="J5264" s="1"/>
      <c r="K5264" s="1"/>
      <c r="L5264" s="1"/>
      <c r="M5264" s="1"/>
      <c r="N5264" s="1"/>
      <c r="O5264" s="1"/>
      <c r="P5264" s="1"/>
      <c r="Q5264" s="12">
        <v>52700</v>
      </c>
      <c r="R5264" s="29">
        <f t="shared" si="249"/>
        <v>0</v>
      </c>
      <c r="S5264" t="str">
        <f t="shared" si="250"/>
        <v>OK</v>
      </c>
      <c r="T5264" s="10">
        <f>IFERROR(VLOOKUP(A5264,[1]!Tabla1[[#All],[Material]:[venta nueva]],38,FALSE),0)</f>
        <v>0</v>
      </c>
    </row>
    <row r="5265" spans="1:20" hidden="1" x14ac:dyDescent="0.35">
      <c r="A5265">
        <f t="shared" si="248"/>
        <v>1012719</v>
      </c>
      <c r="B5265" s="6" t="s">
        <v>1320</v>
      </c>
      <c r="C5265" s="7" t="s">
        <v>658</v>
      </c>
      <c r="D5265" s="7" t="s">
        <v>1097</v>
      </c>
      <c r="E5265" s="7" t="s">
        <v>837</v>
      </c>
      <c r="F5265" s="7" t="s">
        <v>838</v>
      </c>
      <c r="G5265" s="7" t="s">
        <v>1063</v>
      </c>
      <c r="H5265" s="7" t="s">
        <v>999</v>
      </c>
      <c r="I5265" s="6" t="s">
        <v>662</v>
      </c>
      <c r="J5265" s="1"/>
      <c r="K5265" s="1"/>
      <c r="L5265" s="1"/>
      <c r="M5265" s="1"/>
      <c r="N5265" s="1"/>
      <c r="O5265" s="1"/>
      <c r="P5265" s="1"/>
      <c r="Q5265" s="12">
        <v>287861</v>
      </c>
      <c r="R5265" s="29">
        <f t="shared" si="249"/>
        <v>0</v>
      </c>
      <c r="S5265" t="str">
        <f t="shared" si="250"/>
        <v>OK</v>
      </c>
      <c r="T5265" s="10">
        <f>IFERROR(VLOOKUP(A5265,[1]!Tabla1[[#All],[Material]:[venta nueva]],38,FALSE),0)</f>
        <v>0</v>
      </c>
    </row>
    <row r="5266" spans="1:20" hidden="1" x14ac:dyDescent="0.35">
      <c r="A5266">
        <f t="shared" si="248"/>
        <v>1012725</v>
      </c>
      <c r="B5266" s="6" t="s">
        <v>1320</v>
      </c>
      <c r="C5266" s="7" t="s">
        <v>658</v>
      </c>
      <c r="D5266" s="7" t="s">
        <v>1097</v>
      </c>
      <c r="E5266" s="7" t="s">
        <v>841</v>
      </c>
      <c r="F5266" s="7" t="s">
        <v>842</v>
      </c>
      <c r="G5266" s="7" t="s">
        <v>985</v>
      </c>
      <c r="H5266" s="7" t="s">
        <v>985</v>
      </c>
      <c r="I5266" s="6" t="s">
        <v>10</v>
      </c>
      <c r="J5266" s="1"/>
      <c r="K5266" s="1"/>
      <c r="L5266" s="1"/>
      <c r="M5266" s="1"/>
      <c r="N5266" s="1"/>
      <c r="O5266" s="1"/>
      <c r="P5266" s="1"/>
      <c r="Q5266" s="12">
        <v>30547</v>
      </c>
      <c r="R5266" s="29">
        <f t="shared" si="249"/>
        <v>0</v>
      </c>
      <c r="S5266" t="str">
        <f t="shared" si="250"/>
        <v>OK</v>
      </c>
      <c r="T5266" s="10">
        <f>IFERROR(VLOOKUP(A5266,[1]!Tabla1[[#All],[Material]:[venta nueva]],38,FALSE),0)</f>
        <v>0</v>
      </c>
    </row>
    <row r="5267" spans="1:20" hidden="1" x14ac:dyDescent="0.35">
      <c r="A5267">
        <f t="shared" si="248"/>
        <v>1012763</v>
      </c>
      <c r="B5267" s="6" t="s">
        <v>1320</v>
      </c>
      <c r="C5267" s="7" t="s">
        <v>658</v>
      </c>
      <c r="D5267" s="7" t="s">
        <v>1097</v>
      </c>
      <c r="E5267" s="7" t="s">
        <v>847</v>
      </c>
      <c r="F5267" s="7" t="s">
        <v>848</v>
      </c>
      <c r="G5267" s="7" t="s">
        <v>1065</v>
      </c>
      <c r="H5267" s="7" t="s">
        <v>995</v>
      </c>
      <c r="I5267" s="6" t="s">
        <v>11</v>
      </c>
      <c r="J5267" s="1"/>
      <c r="K5267" s="1"/>
      <c r="L5267" s="1"/>
      <c r="M5267" s="1"/>
      <c r="N5267" s="1"/>
      <c r="O5267" s="1"/>
      <c r="P5267" s="1"/>
      <c r="Q5267" s="12">
        <v>91028</v>
      </c>
      <c r="R5267" s="29">
        <f t="shared" si="249"/>
        <v>0</v>
      </c>
      <c r="S5267" t="str">
        <f t="shared" si="250"/>
        <v>OK</v>
      </c>
      <c r="T5267" s="10">
        <f>IFERROR(VLOOKUP(A5267,[1]!Tabla1[[#All],[Material]:[venta nueva]],38,FALSE),0)</f>
        <v>0</v>
      </c>
    </row>
    <row r="5268" spans="1:20" hidden="1" x14ac:dyDescent="0.35">
      <c r="A5268">
        <f t="shared" si="248"/>
        <v>1012764</v>
      </c>
      <c r="B5268" s="6" t="s">
        <v>1320</v>
      </c>
      <c r="C5268" s="7" t="s">
        <v>658</v>
      </c>
      <c r="D5268" s="7" t="s">
        <v>1097</v>
      </c>
      <c r="E5268" s="7" t="s">
        <v>849</v>
      </c>
      <c r="F5268" s="7" t="s">
        <v>850</v>
      </c>
      <c r="G5268" s="7" t="s">
        <v>1063</v>
      </c>
      <c r="H5268" s="7" t="s">
        <v>999</v>
      </c>
      <c r="I5268" s="6" t="s">
        <v>10</v>
      </c>
      <c r="J5268" s="1"/>
      <c r="K5268" s="1"/>
      <c r="L5268" s="1"/>
      <c r="M5268" s="1"/>
      <c r="N5268" s="1"/>
      <c r="O5268" s="1"/>
      <c r="P5268" s="1"/>
      <c r="Q5268" s="12">
        <v>240002</v>
      </c>
      <c r="R5268" s="29">
        <f t="shared" si="249"/>
        <v>0</v>
      </c>
      <c r="S5268" t="str">
        <f t="shared" si="250"/>
        <v>OK</v>
      </c>
      <c r="T5268" s="10">
        <f>IFERROR(VLOOKUP(A5268,[1]!Tabla1[[#All],[Material]:[venta nueva]],38,FALSE),0)</f>
        <v>0</v>
      </c>
    </row>
    <row r="5269" spans="1:20" hidden="1" x14ac:dyDescent="0.35">
      <c r="A5269">
        <f t="shared" si="248"/>
        <v>1012796</v>
      </c>
      <c r="B5269" s="6" t="s">
        <v>1320</v>
      </c>
      <c r="C5269" s="7" t="s">
        <v>658</v>
      </c>
      <c r="D5269" s="7" t="s">
        <v>1097</v>
      </c>
      <c r="E5269" s="7" t="s">
        <v>1190</v>
      </c>
      <c r="F5269" s="7" t="s">
        <v>1191</v>
      </c>
      <c r="G5269" s="7" t="s">
        <v>1068</v>
      </c>
      <c r="H5269" s="7" t="s">
        <v>1192</v>
      </c>
      <c r="I5269" s="6" t="s">
        <v>10</v>
      </c>
      <c r="J5269" s="1"/>
      <c r="K5269" s="1"/>
      <c r="L5269" s="1"/>
      <c r="M5269" s="1"/>
      <c r="N5269" s="1"/>
      <c r="O5269" s="1"/>
      <c r="P5269" s="1"/>
      <c r="Q5269" s="12">
        <v>35007</v>
      </c>
      <c r="R5269" s="29">
        <f t="shared" si="249"/>
        <v>0</v>
      </c>
      <c r="S5269" t="str">
        <f t="shared" si="250"/>
        <v>OK</v>
      </c>
      <c r="T5269" s="10">
        <f>IFERROR(VLOOKUP(A5269,[1]!Tabla1[[#All],[Material]:[venta nueva]],38,FALSE),0)</f>
        <v>0</v>
      </c>
    </row>
    <row r="5270" spans="1:20" hidden="1" x14ac:dyDescent="0.35">
      <c r="A5270">
        <f t="shared" si="248"/>
        <v>1020017</v>
      </c>
      <c r="B5270" s="6" t="s">
        <v>1320</v>
      </c>
      <c r="C5270" s="7" t="s">
        <v>553</v>
      </c>
      <c r="D5270" s="7" t="s">
        <v>1095</v>
      </c>
      <c r="E5270" s="7" t="s">
        <v>17</v>
      </c>
      <c r="F5270" s="7" t="s">
        <v>18</v>
      </c>
      <c r="G5270" s="7" t="s">
        <v>1074</v>
      </c>
      <c r="H5270" s="7" t="s">
        <v>1001</v>
      </c>
      <c r="I5270" s="6" t="s">
        <v>11</v>
      </c>
      <c r="J5270" s="1">
        <v>-2445</v>
      </c>
      <c r="K5270" s="1">
        <v>0</v>
      </c>
      <c r="L5270" s="1">
        <v>0</v>
      </c>
      <c r="M5270" s="1">
        <v>-2445</v>
      </c>
      <c r="N5270" s="1">
        <v>0</v>
      </c>
      <c r="O5270" s="1">
        <v>0</v>
      </c>
      <c r="P5270" s="1"/>
      <c r="Q5270" s="12"/>
      <c r="R5270" s="29">
        <f t="shared" si="249"/>
        <v>0</v>
      </c>
      <c r="S5270" t="str">
        <f t="shared" si="250"/>
        <v>OK</v>
      </c>
      <c r="T5270" s="10">
        <f>IFERROR(VLOOKUP(A5270,[1]!Tabla1[[#All],[Material]:[venta nueva]],38,FALSE),0)</f>
        <v>0</v>
      </c>
    </row>
    <row r="5271" spans="1:20" hidden="1" x14ac:dyDescent="0.35">
      <c r="A5271">
        <f t="shared" si="248"/>
        <v>1020105</v>
      </c>
      <c r="B5271" s="6" t="s">
        <v>1320</v>
      </c>
      <c r="C5271" s="7" t="s">
        <v>553</v>
      </c>
      <c r="D5271" s="7" t="s">
        <v>1095</v>
      </c>
      <c r="E5271" s="7" t="s">
        <v>19</v>
      </c>
      <c r="F5271" s="7" t="s">
        <v>20</v>
      </c>
      <c r="G5271" s="7" t="s">
        <v>1075</v>
      </c>
      <c r="H5271" s="7" t="s">
        <v>1002</v>
      </c>
      <c r="I5271" s="6" t="s">
        <v>16</v>
      </c>
      <c r="J5271" s="1">
        <v>561</v>
      </c>
      <c r="K5271" s="1">
        <v>59439</v>
      </c>
      <c r="L5271" s="1">
        <v>60000</v>
      </c>
      <c r="M5271" s="1">
        <v>561</v>
      </c>
      <c r="N5271" s="1">
        <v>59439</v>
      </c>
      <c r="O5271" s="1">
        <v>60000</v>
      </c>
      <c r="P5271" s="1">
        <v>60000</v>
      </c>
      <c r="Q5271" s="12"/>
      <c r="R5271" s="29">
        <f t="shared" si="249"/>
        <v>0</v>
      </c>
      <c r="S5271" t="str">
        <f t="shared" si="250"/>
        <v>OK</v>
      </c>
      <c r="T5271" s="10">
        <f>IFERROR(VLOOKUP(A5271,[1]!Tabla1[[#All],[Material]:[venta nueva]],38,FALSE),0)</f>
        <v>0</v>
      </c>
    </row>
    <row r="5272" spans="1:20" hidden="1" x14ac:dyDescent="0.35">
      <c r="A5272">
        <f t="shared" si="248"/>
        <v>1020110</v>
      </c>
      <c r="B5272" s="6" t="s">
        <v>1320</v>
      </c>
      <c r="C5272" s="7" t="s">
        <v>553</v>
      </c>
      <c r="D5272" s="7" t="s">
        <v>1095</v>
      </c>
      <c r="E5272" s="7" t="s">
        <v>21</v>
      </c>
      <c r="F5272" s="7" t="s">
        <v>22</v>
      </c>
      <c r="G5272" s="7" t="s">
        <v>1075</v>
      </c>
      <c r="H5272" s="7" t="s">
        <v>1003</v>
      </c>
      <c r="I5272" s="6" t="s">
        <v>16</v>
      </c>
      <c r="J5272" s="1">
        <v>-552047</v>
      </c>
      <c r="K5272" s="1">
        <v>835830</v>
      </c>
      <c r="L5272" s="1">
        <v>550000</v>
      </c>
      <c r="M5272" s="1">
        <v>-552047</v>
      </c>
      <c r="N5272" s="1">
        <v>770830</v>
      </c>
      <c r="O5272" s="1">
        <v>420000</v>
      </c>
      <c r="P5272" s="1">
        <v>432200</v>
      </c>
      <c r="Q5272" s="12"/>
      <c r="R5272" s="29">
        <f t="shared" si="249"/>
        <v>-12200</v>
      </c>
      <c r="S5272" t="str">
        <f t="shared" si="250"/>
        <v>Pendiente de ingreso</v>
      </c>
      <c r="T5272" s="10">
        <f>IFERROR(VLOOKUP(A5272,[1]!Tabla1[[#All],[Material]:[venta nueva]],38,FALSE),0)</f>
        <v>0</v>
      </c>
    </row>
    <row r="5273" spans="1:20" hidden="1" x14ac:dyDescent="0.35">
      <c r="A5273">
        <f t="shared" si="248"/>
        <v>1020284</v>
      </c>
      <c r="B5273" s="6" t="s">
        <v>1320</v>
      </c>
      <c r="C5273" s="7" t="s">
        <v>553</v>
      </c>
      <c r="D5273" s="7" t="s">
        <v>1095</v>
      </c>
      <c r="E5273" s="7" t="s">
        <v>23</v>
      </c>
      <c r="F5273" s="7" t="s">
        <v>24</v>
      </c>
      <c r="G5273" s="7" t="s">
        <v>1076</v>
      </c>
      <c r="H5273" s="7" t="s">
        <v>1004</v>
      </c>
      <c r="I5273" s="6" t="s">
        <v>16</v>
      </c>
      <c r="J5273" s="1">
        <v>16969</v>
      </c>
      <c r="K5273" s="1">
        <v>0</v>
      </c>
      <c r="L5273" s="1">
        <v>10000</v>
      </c>
      <c r="M5273" s="1">
        <v>16969</v>
      </c>
      <c r="N5273" s="1">
        <v>0</v>
      </c>
      <c r="O5273" s="1">
        <v>7000</v>
      </c>
      <c r="P5273" s="1">
        <v>7000</v>
      </c>
      <c r="Q5273" s="12"/>
      <c r="R5273" s="29">
        <f t="shared" si="249"/>
        <v>0</v>
      </c>
      <c r="S5273" t="str">
        <f t="shared" si="250"/>
        <v>OK</v>
      </c>
      <c r="T5273" s="10">
        <f>IFERROR(VLOOKUP(A5273,[1]!Tabla1[[#All],[Material]:[venta nueva]],38,FALSE),0)</f>
        <v>0</v>
      </c>
    </row>
    <row r="5274" spans="1:20" hidden="1" x14ac:dyDescent="0.35">
      <c r="A5274">
        <f t="shared" si="248"/>
        <v>1020326</v>
      </c>
      <c r="B5274" s="6" t="s">
        <v>1320</v>
      </c>
      <c r="C5274" s="7" t="s">
        <v>553</v>
      </c>
      <c r="D5274" s="7" t="s">
        <v>1095</v>
      </c>
      <c r="E5274" s="7" t="s">
        <v>25</v>
      </c>
      <c r="F5274" s="7" t="s">
        <v>26</v>
      </c>
      <c r="G5274" s="7" t="s">
        <v>1077</v>
      </c>
      <c r="H5274" s="7" t="s">
        <v>1005</v>
      </c>
      <c r="I5274" s="6" t="s">
        <v>16</v>
      </c>
      <c r="J5274" s="1">
        <v>-29068</v>
      </c>
      <c r="K5274" s="1">
        <v>293068</v>
      </c>
      <c r="L5274" s="1">
        <v>264000</v>
      </c>
      <c r="M5274" s="1">
        <v>-29068</v>
      </c>
      <c r="N5274" s="1">
        <v>293068</v>
      </c>
      <c r="O5274" s="1">
        <v>264000</v>
      </c>
      <c r="P5274" s="1">
        <v>264000</v>
      </c>
      <c r="Q5274" s="12"/>
      <c r="R5274" s="29">
        <f t="shared" si="249"/>
        <v>0</v>
      </c>
      <c r="S5274" t="str">
        <f t="shared" si="250"/>
        <v>OK</v>
      </c>
      <c r="T5274" s="10">
        <f>IFERROR(VLOOKUP(A5274,[1]!Tabla1[[#All],[Material]:[venta nueva]],38,FALSE),0)</f>
        <v>0</v>
      </c>
    </row>
    <row r="5275" spans="1:20" hidden="1" x14ac:dyDescent="0.35">
      <c r="A5275">
        <f t="shared" si="248"/>
        <v>1020339</v>
      </c>
      <c r="B5275" s="6" t="s">
        <v>1320</v>
      </c>
      <c r="C5275" s="7" t="s">
        <v>553</v>
      </c>
      <c r="D5275" s="7" t="s">
        <v>1095</v>
      </c>
      <c r="E5275" s="7" t="s">
        <v>27</v>
      </c>
      <c r="F5275" s="7" t="s">
        <v>28</v>
      </c>
      <c r="G5275" s="7" t="s">
        <v>1078</v>
      </c>
      <c r="H5275" s="7" t="s">
        <v>1006</v>
      </c>
      <c r="I5275" s="6" t="s">
        <v>11</v>
      </c>
      <c r="J5275" s="1">
        <v>-76103</v>
      </c>
      <c r="K5275" s="1">
        <v>37079</v>
      </c>
      <c r="L5275" s="1">
        <v>48000</v>
      </c>
      <c r="M5275" s="1">
        <v>-76103</v>
      </c>
      <c r="N5275" s="1">
        <v>37079</v>
      </c>
      <c r="O5275" s="1">
        <v>48000</v>
      </c>
      <c r="P5275" s="1">
        <v>24000</v>
      </c>
      <c r="Q5275" s="12"/>
      <c r="R5275" s="29">
        <f t="shared" si="249"/>
        <v>24000</v>
      </c>
      <c r="S5275" t="str">
        <f t="shared" si="250"/>
        <v>Sobre ingreso</v>
      </c>
      <c r="T5275" s="10">
        <f>IFERROR(VLOOKUP(A5275,[1]!Tabla1[[#All],[Material]:[venta nueva]],38,FALSE),0)</f>
        <v>0</v>
      </c>
    </row>
    <row r="5276" spans="1:20" hidden="1" x14ac:dyDescent="0.35">
      <c r="A5276">
        <f t="shared" si="248"/>
        <v>1020349</v>
      </c>
      <c r="B5276" s="6" t="s">
        <v>1320</v>
      </c>
      <c r="C5276" s="7" t="s">
        <v>553</v>
      </c>
      <c r="D5276" s="7" t="s">
        <v>1095</v>
      </c>
      <c r="E5276" s="7" t="s">
        <v>29</v>
      </c>
      <c r="F5276" s="7" t="s">
        <v>30</v>
      </c>
      <c r="G5276" s="7" t="s">
        <v>1079</v>
      </c>
      <c r="H5276" s="7" t="s">
        <v>1007</v>
      </c>
      <c r="I5276" s="6" t="s">
        <v>11</v>
      </c>
      <c r="J5276" s="1">
        <v>-3391</v>
      </c>
      <c r="K5276" s="1">
        <v>3391</v>
      </c>
      <c r="L5276" s="1">
        <v>0</v>
      </c>
      <c r="M5276" s="1">
        <v>-3391</v>
      </c>
      <c r="N5276" s="1">
        <v>3391</v>
      </c>
      <c r="O5276" s="1">
        <v>0</v>
      </c>
      <c r="P5276" s="1">
        <v>48000</v>
      </c>
      <c r="Q5276" s="12"/>
      <c r="R5276" s="29">
        <f t="shared" si="249"/>
        <v>-48000</v>
      </c>
      <c r="S5276" t="str">
        <f t="shared" si="250"/>
        <v>Pendiente de ingreso</v>
      </c>
      <c r="T5276" s="10">
        <f>IFERROR(VLOOKUP(A5276,[1]!Tabla1[[#All],[Material]:[venta nueva]],38,FALSE),0)</f>
        <v>0</v>
      </c>
    </row>
    <row r="5277" spans="1:20" hidden="1" x14ac:dyDescent="0.35">
      <c r="A5277">
        <f t="shared" si="248"/>
        <v>1020352</v>
      </c>
      <c r="B5277" s="6" t="s">
        <v>1320</v>
      </c>
      <c r="C5277" s="7" t="s">
        <v>553</v>
      </c>
      <c r="D5277" s="7" t="s">
        <v>1095</v>
      </c>
      <c r="E5277" s="7" t="s">
        <v>31</v>
      </c>
      <c r="F5277" s="7" t="s">
        <v>32</v>
      </c>
      <c r="G5277" s="7" t="s">
        <v>1080</v>
      </c>
      <c r="H5277" s="7" t="s">
        <v>1008</v>
      </c>
      <c r="I5277" s="6" t="s">
        <v>11</v>
      </c>
      <c r="J5277" s="1">
        <v>-22949</v>
      </c>
      <c r="K5277" s="1">
        <v>63649</v>
      </c>
      <c r="L5277" s="1">
        <v>48000</v>
      </c>
      <c r="M5277" s="1">
        <v>-22949</v>
      </c>
      <c r="N5277" s="1">
        <v>63649</v>
      </c>
      <c r="O5277" s="1">
        <v>48000</v>
      </c>
      <c r="P5277" s="1">
        <v>48000</v>
      </c>
      <c r="Q5277" s="12"/>
      <c r="R5277" s="29">
        <f t="shared" si="249"/>
        <v>0</v>
      </c>
      <c r="S5277" t="str">
        <f t="shared" si="250"/>
        <v>OK</v>
      </c>
      <c r="T5277" s="10">
        <f>IFERROR(VLOOKUP(A5277,[1]!Tabla1[[#All],[Material]:[venta nueva]],38,FALSE),0)</f>
        <v>0</v>
      </c>
    </row>
    <row r="5278" spans="1:20" hidden="1" x14ac:dyDescent="0.35">
      <c r="A5278">
        <f t="shared" si="248"/>
        <v>1020367</v>
      </c>
      <c r="B5278" s="6" t="s">
        <v>1320</v>
      </c>
      <c r="C5278" s="7" t="s">
        <v>553</v>
      </c>
      <c r="D5278" s="7" t="s">
        <v>1095</v>
      </c>
      <c r="E5278" s="7" t="s">
        <v>33</v>
      </c>
      <c r="F5278" s="7" t="s">
        <v>34</v>
      </c>
      <c r="G5278" s="7" t="s">
        <v>1078</v>
      </c>
      <c r="H5278" s="7" t="s">
        <v>1009</v>
      </c>
      <c r="I5278" s="6" t="s">
        <v>11</v>
      </c>
      <c r="J5278" s="1">
        <v>-37240</v>
      </c>
      <c r="K5278" s="1">
        <v>139446</v>
      </c>
      <c r="L5278" s="1">
        <v>96000</v>
      </c>
      <c r="M5278" s="1">
        <v>-37240</v>
      </c>
      <c r="N5278" s="1">
        <v>139446</v>
      </c>
      <c r="O5278" s="1">
        <v>96000</v>
      </c>
      <c r="P5278" s="1">
        <v>89000</v>
      </c>
      <c r="Q5278" s="12"/>
      <c r="R5278" s="29">
        <f t="shared" si="249"/>
        <v>7000</v>
      </c>
      <c r="S5278" t="str">
        <f t="shared" si="250"/>
        <v>Sobre ingreso</v>
      </c>
      <c r="T5278" s="10">
        <f>IFERROR(VLOOKUP(A5278,[1]!Tabla1[[#All],[Material]:[venta nueva]],38,FALSE),0)</f>
        <v>0</v>
      </c>
    </row>
    <row r="5279" spans="1:20" hidden="1" x14ac:dyDescent="0.35">
      <c r="A5279">
        <f t="shared" si="248"/>
        <v>1020412</v>
      </c>
      <c r="B5279" s="6" t="s">
        <v>1320</v>
      </c>
      <c r="C5279" s="7" t="s">
        <v>553</v>
      </c>
      <c r="D5279" s="7" t="s">
        <v>1095</v>
      </c>
      <c r="E5279" s="7" t="s">
        <v>35</v>
      </c>
      <c r="F5279" s="7" t="s">
        <v>36</v>
      </c>
      <c r="G5279" s="7" t="s">
        <v>1081</v>
      </c>
      <c r="H5279" s="7" t="s">
        <v>1010</v>
      </c>
      <c r="I5279" s="6" t="s">
        <v>11</v>
      </c>
      <c r="J5279" s="1">
        <v>-70860</v>
      </c>
      <c r="K5279" s="1">
        <v>118860</v>
      </c>
      <c r="L5279" s="1">
        <v>120000</v>
      </c>
      <c r="M5279" s="1">
        <v>-70860</v>
      </c>
      <c r="N5279" s="1">
        <v>118860</v>
      </c>
      <c r="O5279" s="1">
        <v>120000</v>
      </c>
      <c r="P5279" s="1">
        <v>120000</v>
      </c>
      <c r="Q5279" s="12"/>
      <c r="R5279" s="29">
        <f t="shared" si="249"/>
        <v>0</v>
      </c>
      <c r="S5279" t="str">
        <f t="shared" si="250"/>
        <v>OK</v>
      </c>
      <c r="T5279" s="10">
        <f>IFERROR(VLOOKUP(A5279,[1]!Tabla1[[#All],[Material]:[venta nueva]],38,FALSE),0)</f>
        <v>0</v>
      </c>
    </row>
    <row r="5280" spans="1:20" hidden="1" x14ac:dyDescent="0.35">
      <c r="A5280">
        <f t="shared" si="248"/>
        <v>1020589</v>
      </c>
      <c r="B5280" s="6" t="s">
        <v>1320</v>
      </c>
      <c r="C5280" s="7" t="s">
        <v>553</v>
      </c>
      <c r="D5280" s="7" t="s">
        <v>1095</v>
      </c>
      <c r="E5280" s="7" t="s">
        <v>37</v>
      </c>
      <c r="F5280" s="7" t="s">
        <v>38</v>
      </c>
      <c r="G5280" s="7" t="s">
        <v>1075</v>
      </c>
      <c r="H5280" s="7" t="s">
        <v>1003</v>
      </c>
      <c r="I5280" s="6" t="s">
        <v>16</v>
      </c>
      <c r="J5280" s="1">
        <v>8952</v>
      </c>
      <c r="K5280" s="1">
        <v>111048</v>
      </c>
      <c r="L5280" s="1">
        <v>120000</v>
      </c>
      <c r="M5280" s="1">
        <v>8952</v>
      </c>
      <c r="N5280" s="1">
        <v>111048</v>
      </c>
      <c r="O5280" s="1">
        <v>130000</v>
      </c>
      <c r="P5280" s="1">
        <v>130000</v>
      </c>
      <c r="Q5280" s="12"/>
      <c r="R5280" s="29">
        <f t="shared" si="249"/>
        <v>0</v>
      </c>
      <c r="S5280" t="str">
        <f t="shared" si="250"/>
        <v>OK</v>
      </c>
      <c r="T5280" s="10">
        <f>IFERROR(VLOOKUP(A5280,[1]!Tabla1[[#All],[Material]:[venta nueva]],38,FALSE),0)</f>
        <v>0</v>
      </c>
    </row>
    <row r="5281" spans="1:20" hidden="1" x14ac:dyDescent="0.35">
      <c r="A5281">
        <f t="shared" si="248"/>
        <v>1020592</v>
      </c>
      <c r="B5281" s="6" t="s">
        <v>1320</v>
      </c>
      <c r="C5281" s="7" t="s">
        <v>553</v>
      </c>
      <c r="D5281" s="7" t="s">
        <v>1095</v>
      </c>
      <c r="E5281" s="7" t="s">
        <v>39</v>
      </c>
      <c r="F5281" s="7" t="s">
        <v>40</v>
      </c>
      <c r="G5281" s="7" t="s">
        <v>1075</v>
      </c>
      <c r="H5281" s="7" t="s">
        <v>1011</v>
      </c>
      <c r="I5281" s="6" t="s">
        <v>16</v>
      </c>
      <c r="J5281" s="1">
        <v>1336</v>
      </c>
      <c r="K5281" s="1">
        <v>168664</v>
      </c>
      <c r="L5281" s="1">
        <v>170000</v>
      </c>
      <c r="M5281" s="1">
        <v>1336</v>
      </c>
      <c r="N5281" s="1">
        <v>168664</v>
      </c>
      <c r="O5281" s="1">
        <v>210000</v>
      </c>
      <c r="P5281" s="1">
        <v>212200</v>
      </c>
      <c r="Q5281" s="12"/>
      <c r="R5281" s="29">
        <f t="shared" si="249"/>
        <v>-2200</v>
      </c>
      <c r="S5281" t="str">
        <f t="shared" si="250"/>
        <v>Pendiente de ingreso</v>
      </c>
      <c r="T5281" s="10">
        <f>IFERROR(VLOOKUP(A5281,[1]!Tabla1[[#All],[Material]:[venta nueva]],38,FALSE),0)</f>
        <v>0</v>
      </c>
    </row>
    <row r="5282" spans="1:20" hidden="1" x14ac:dyDescent="0.35">
      <c r="A5282">
        <f t="shared" si="248"/>
        <v>1020620</v>
      </c>
      <c r="B5282" s="6" t="s">
        <v>1320</v>
      </c>
      <c r="C5282" s="7" t="s">
        <v>553</v>
      </c>
      <c r="D5282" s="7" t="s">
        <v>1095</v>
      </c>
      <c r="E5282" s="7" t="s">
        <v>41</v>
      </c>
      <c r="F5282" s="7" t="s">
        <v>42</v>
      </c>
      <c r="G5282" s="7" t="s">
        <v>1075</v>
      </c>
      <c r="H5282" s="7" t="s">
        <v>1011</v>
      </c>
      <c r="I5282" s="6" t="s">
        <v>16</v>
      </c>
      <c r="J5282" s="1">
        <v>1849</v>
      </c>
      <c r="K5282" s="1">
        <v>28151</v>
      </c>
      <c r="L5282" s="1">
        <v>30000</v>
      </c>
      <c r="M5282" s="1">
        <v>1849</v>
      </c>
      <c r="N5282" s="1">
        <v>28151</v>
      </c>
      <c r="O5282" s="1">
        <v>30000</v>
      </c>
      <c r="P5282" s="1">
        <v>37001</v>
      </c>
      <c r="Q5282" s="12"/>
      <c r="R5282" s="29">
        <f t="shared" si="249"/>
        <v>-7001</v>
      </c>
      <c r="S5282" t="str">
        <f t="shared" si="250"/>
        <v>Pendiente de ingreso</v>
      </c>
      <c r="T5282" s="10">
        <f>IFERROR(VLOOKUP(A5282,[1]!Tabla1[[#All],[Material]:[venta nueva]],38,FALSE),0)</f>
        <v>0</v>
      </c>
    </row>
    <row r="5283" spans="1:20" hidden="1" x14ac:dyDescent="0.35">
      <c r="A5283">
        <f t="shared" si="248"/>
        <v>1020636</v>
      </c>
      <c r="B5283" s="6" t="s">
        <v>1320</v>
      </c>
      <c r="C5283" s="7" t="s">
        <v>553</v>
      </c>
      <c r="D5283" s="7" t="s">
        <v>1095</v>
      </c>
      <c r="E5283" s="7" t="s">
        <v>43</v>
      </c>
      <c r="F5283" s="7" t="s">
        <v>44</v>
      </c>
      <c r="G5283" s="7" t="s">
        <v>985</v>
      </c>
      <c r="H5283" s="7" t="s">
        <v>1012</v>
      </c>
      <c r="I5283" s="6" t="s">
        <v>16</v>
      </c>
      <c r="J5283" s="1">
        <v>-2525</v>
      </c>
      <c r="K5283" s="1">
        <v>12525</v>
      </c>
      <c r="L5283" s="1">
        <v>10000</v>
      </c>
      <c r="M5283" s="1">
        <v>-2525</v>
      </c>
      <c r="N5283" s="1">
        <v>12525</v>
      </c>
      <c r="O5283" s="1">
        <v>13000</v>
      </c>
      <c r="P5283" s="1">
        <v>13000</v>
      </c>
      <c r="Q5283" s="12"/>
      <c r="R5283" s="29">
        <f t="shared" si="249"/>
        <v>0</v>
      </c>
      <c r="S5283" t="str">
        <f t="shared" si="250"/>
        <v>OK</v>
      </c>
      <c r="T5283" s="10">
        <f>IFERROR(VLOOKUP(A5283,[1]!Tabla1[[#All],[Material]:[venta nueva]],38,FALSE),0)</f>
        <v>0</v>
      </c>
    </row>
    <row r="5284" spans="1:20" hidden="1" x14ac:dyDescent="0.35">
      <c r="A5284">
        <f t="shared" si="248"/>
        <v>1020637</v>
      </c>
      <c r="B5284" s="6" t="s">
        <v>1320</v>
      </c>
      <c r="C5284" s="7" t="s">
        <v>553</v>
      </c>
      <c r="D5284" s="7" t="s">
        <v>1095</v>
      </c>
      <c r="E5284" s="7" t="s">
        <v>45</v>
      </c>
      <c r="F5284" s="7" t="s">
        <v>46</v>
      </c>
      <c r="G5284" s="7" t="s">
        <v>1082</v>
      </c>
      <c r="H5284" s="7" t="s">
        <v>1013</v>
      </c>
      <c r="I5284" s="6" t="s">
        <v>16</v>
      </c>
      <c r="J5284" s="1">
        <v>-76563</v>
      </c>
      <c r="K5284" s="1">
        <v>216563</v>
      </c>
      <c r="L5284" s="1">
        <v>140000</v>
      </c>
      <c r="M5284" s="1">
        <v>-76563</v>
      </c>
      <c r="N5284" s="1">
        <v>216563</v>
      </c>
      <c r="O5284" s="1">
        <v>210000</v>
      </c>
      <c r="P5284" s="1">
        <v>214500</v>
      </c>
      <c r="Q5284" s="12"/>
      <c r="R5284" s="29">
        <f t="shared" si="249"/>
        <v>-4500</v>
      </c>
      <c r="S5284" t="str">
        <f t="shared" si="250"/>
        <v>Pendiente de ingreso</v>
      </c>
      <c r="T5284" s="10">
        <f>IFERROR(VLOOKUP(A5284,[1]!Tabla1[[#All],[Material]:[venta nueva]],38,FALSE),0)</f>
        <v>0</v>
      </c>
    </row>
    <row r="5285" spans="1:20" hidden="1" x14ac:dyDescent="0.35">
      <c r="A5285">
        <f t="shared" si="248"/>
        <v>1020662</v>
      </c>
      <c r="B5285" s="6" t="s">
        <v>1320</v>
      </c>
      <c r="C5285" s="7" t="s">
        <v>553</v>
      </c>
      <c r="D5285" s="7" t="s">
        <v>1095</v>
      </c>
      <c r="E5285" s="7" t="s">
        <v>47</v>
      </c>
      <c r="F5285" s="7" t="s">
        <v>48</v>
      </c>
      <c r="G5285" s="7" t="s">
        <v>1076</v>
      </c>
      <c r="H5285" s="7" t="s">
        <v>1004</v>
      </c>
      <c r="I5285" s="6" t="s">
        <v>16</v>
      </c>
      <c r="J5285" s="1">
        <v>-2985</v>
      </c>
      <c r="K5285" s="1">
        <v>22985</v>
      </c>
      <c r="L5285" s="1">
        <v>20000</v>
      </c>
      <c r="M5285" s="1">
        <v>-2985</v>
      </c>
      <c r="N5285" s="1">
        <v>12985</v>
      </c>
      <c r="O5285" s="1">
        <v>10000</v>
      </c>
      <c r="P5285" s="1">
        <v>10000</v>
      </c>
      <c r="Q5285" s="12"/>
      <c r="R5285" s="29">
        <f t="shared" si="249"/>
        <v>0</v>
      </c>
      <c r="S5285" t="str">
        <f t="shared" si="250"/>
        <v>OK</v>
      </c>
      <c r="T5285" s="10">
        <f>IFERROR(VLOOKUP(A5285,[1]!Tabla1[[#All],[Material]:[venta nueva]],38,FALSE),0)</f>
        <v>0</v>
      </c>
    </row>
    <row r="5286" spans="1:20" hidden="1" x14ac:dyDescent="0.35">
      <c r="A5286">
        <f t="shared" si="248"/>
        <v>1020664</v>
      </c>
      <c r="B5286" s="6" t="s">
        <v>1320</v>
      </c>
      <c r="C5286" s="7" t="s">
        <v>553</v>
      </c>
      <c r="D5286" s="7" t="s">
        <v>1095</v>
      </c>
      <c r="E5286" s="7" t="s">
        <v>49</v>
      </c>
      <c r="F5286" s="7" t="s">
        <v>50</v>
      </c>
      <c r="G5286" s="7" t="s">
        <v>1076</v>
      </c>
      <c r="H5286" s="7" t="s">
        <v>1004</v>
      </c>
      <c r="I5286" s="6" t="s">
        <v>16</v>
      </c>
      <c r="J5286" s="1">
        <v>-1766</v>
      </c>
      <c r="K5286" s="1">
        <v>4766</v>
      </c>
      <c r="L5286" s="1">
        <v>3000</v>
      </c>
      <c r="M5286" s="1">
        <v>-1766</v>
      </c>
      <c r="N5286" s="1">
        <v>7766</v>
      </c>
      <c r="O5286" s="1">
        <v>8000</v>
      </c>
      <c r="P5286" s="1">
        <v>8000</v>
      </c>
      <c r="Q5286" s="12"/>
      <c r="R5286" s="29">
        <f t="shared" si="249"/>
        <v>0</v>
      </c>
      <c r="S5286" t="str">
        <f t="shared" si="250"/>
        <v>OK</v>
      </c>
      <c r="T5286" s="10">
        <f>IFERROR(VLOOKUP(A5286,[1]!Tabla1[[#All],[Material]:[venta nueva]],38,FALSE),0)</f>
        <v>0</v>
      </c>
    </row>
    <row r="5287" spans="1:20" hidden="1" x14ac:dyDescent="0.35">
      <c r="A5287">
        <f t="shared" si="248"/>
        <v>1020665</v>
      </c>
      <c r="B5287" s="6" t="s">
        <v>1320</v>
      </c>
      <c r="C5287" s="7" t="s">
        <v>553</v>
      </c>
      <c r="D5287" s="7" t="s">
        <v>1095</v>
      </c>
      <c r="E5287" s="7" t="s">
        <v>51</v>
      </c>
      <c r="F5287" s="7" t="s">
        <v>52</v>
      </c>
      <c r="G5287" s="7" t="s">
        <v>1076</v>
      </c>
      <c r="H5287" s="7" t="s">
        <v>1004</v>
      </c>
      <c r="I5287" s="6" t="s">
        <v>16</v>
      </c>
      <c r="J5287" s="1">
        <v>-3854</v>
      </c>
      <c r="K5287" s="1">
        <v>14854</v>
      </c>
      <c r="L5287" s="1">
        <v>11000</v>
      </c>
      <c r="M5287" s="1">
        <v>-3854</v>
      </c>
      <c r="N5287" s="1">
        <v>14854</v>
      </c>
      <c r="O5287" s="1">
        <v>11000</v>
      </c>
      <c r="P5287" s="1">
        <v>11000</v>
      </c>
      <c r="Q5287" s="12"/>
      <c r="R5287" s="29">
        <f t="shared" si="249"/>
        <v>0</v>
      </c>
      <c r="S5287" t="str">
        <f t="shared" si="250"/>
        <v>OK</v>
      </c>
      <c r="T5287" s="10">
        <f>IFERROR(VLOOKUP(A5287,[1]!Tabla1[[#All],[Material]:[venta nueva]],38,FALSE),0)</f>
        <v>0</v>
      </c>
    </row>
    <row r="5288" spans="1:20" hidden="1" x14ac:dyDescent="0.35">
      <c r="A5288">
        <f t="shared" si="248"/>
        <v>1020678</v>
      </c>
      <c r="B5288" s="6" t="s">
        <v>1320</v>
      </c>
      <c r="C5288" s="7" t="s">
        <v>553</v>
      </c>
      <c r="D5288" s="7" t="s">
        <v>1095</v>
      </c>
      <c r="E5288" s="7" t="s">
        <v>53</v>
      </c>
      <c r="F5288" s="7" t="s">
        <v>54</v>
      </c>
      <c r="G5288" s="7" t="s">
        <v>1075</v>
      </c>
      <c r="H5288" s="7" t="s">
        <v>1002</v>
      </c>
      <c r="I5288" s="6" t="s">
        <v>16</v>
      </c>
      <c r="J5288" s="1">
        <v>730</v>
      </c>
      <c r="K5288" s="1">
        <v>0</v>
      </c>
      <c r="L5288" s="1">
        <v>0</v>
      </c>
      <c r="M5288" s="1">
        <v>730</v>
      </c>
      <c r="N5288" s="1">
        <v>0</v>
      </c>
      <c r="O5288" s="1">
        <v>500</v>
      </c>
      <c r="P5288" s="1">
        <v>500</v>
      </c>
      <c r="Q5288" s="12"/>
      <c r="R5288" s="29">
        <f t="shared" si="249"/>
        <v>0</v>
      </c>
      <c r="S5288" t="str">
        <f t="shared" si="250"/>
        <v>OK</v>
      </c>
      <c r="T5288" s="10">
        <f>IFERROR(VLOOKUP(A5288,[1]!Tabla1[[#All],[Material]:[venta nueva]],38,FALSE),0)</f>
        <v>0</v>
      </c>
    </row>
    <row r="5289" spans="1:20" hidden="1" x14ac:dyDescent="0.35">
      <c r="A5289">
        <f t="shared" si="248"/>
        <v>1020681</v>
      </c>
      <c r="B5289" s="6" t="s">
        <v>1320</v>
      </c>
      <c r="C5289" s="7" t="s">
        <v>553</v>
      </c>
      <c r="D5289" s="7" t="s">
        <v>1095</v>
      </c>
      <c r="E5289" s="7" t="s">
        <v>55</v>
      </c>
      <c r="F5289" s="7" t="s">
        <v>56</v>
      </c>
      <c r="G5289" s="7" t="s">
        <v>1075</v>
      </c>
      <c r="H5289" s="7" t="s">
        <v>1003</v>
      </c>
      <c r="I5289" s="6" t="s">
        <v>16</v>
      </c>
      <c r="J5289" s="1">
        <v>446</v>
      </c>
      <c r="K5289" s="1">
        <v>14554</v>
      </c>
      <c r="L5289" s="1">
        <v>15000</v>
      </c>
      <c r="M5289" s="1">
        <v>446</v>
      </c>
      <c r="N5289" s="1">
        <v>14554</v>
      </c>
      <c r="O5289" s="1">
        <v>10000</v>
      </c>
      <c r="P5289" s="1">
        <v>10000</v>
      </c>
      <c r="Q5289" s="12"/>
      <c r="R5289" s="29">
        <f t="shared" si="249"/>
        <v>0</v>
      </c>
      <c r="S5289" t="str">
        <f t="shared" si="250"/>
        <v>OK</v>
      </c>
      <c r="T5289" s="10">
        <f>IFERROR(VLOOKUP(A5289,[1]!Tabla1[[#All],[Material]:[venta nueva]],38,FALSE),0)</f>
        <v>0</v>
      </c>
    </row>
    <row r="5290" spans="1:20" hidden="1" x14ac:dyDescent="0.35">
      <c r="A5290">
        <f t="shared" si="248"/>
        <v>1020704</v>
      </c>
      <c r="B5290" s="6" t="s">
        <v>1320</v>
      </c>
      <c r="C5290" s="7" t="s">
        <v>553</v>
      </c>
      <c r="D5290" s="7" t="s">
        <v>1095</v>
      </c>
      <c r="E5290" s="7" t="s">
        <v>57</v>
      </c>
      <c r="F5290" s="7" t="s">
        <v>58</v>
      </c>
      <c r="G5290" s="7" t="s">
        <v>985</v>
      </c>
      <c r="H5290" s="7" t="s">
        <v>1012</v>
      </c>
      <c r="I5290" s="6" t="s">
        <v>16</v>
      </c>
      <c r="J5290" s="1">
        <v>1488</v>
      </c>
      <c r="K5290" s="1">
        <v>0</v>
      </c>
      <c r="L5290" s="1">
        <v>1000</v>
      </c>
      <c r="M5290" s="1">
        <v>1488</v>
      </c>
      <c r="N5290" s="1">
        <v>0</v>
      </c>
      <c r="O5290" s="1">
        <v>1000</v>
      </c>
      <c r="P5290" s="1">
        <v>1000</v>
      </c>
      <c r="Q5290" s="12"/>
      <c r="R5290" s="29">
        <f t="shared" si="249"/>
        <v>0</v>
      </c>
      <c r="S5290" t="str">
        <f t="shared" si="250"/>
        <v>OK</v>
      </c>
      <c r="T5290" s="10">
        <f>IFERROR(VLOOKUP(A5290,[1]!Tabla1[[#All],[Material]:[venta nueva]],38,FALSE),0)</f>
        <v>0</v>
      </c>
    </row>
    <row r="5291" spans="1:20" hidden="1" x14ac:dyDescent="0.35">
      <c r="A5291">
        <f t="shared" si="248"/>
        <v>1020715</v>
      </c>
      <c r="B5291" s="6" t="s">
        <v>1320</v>
      </c>
      <c r="C5291" s="7" t="s">
        <v>553</v>
      </c>
      <c r="D5291" s="7" t="s">
        <v>1095</v>
      </c>
      <c r="E5291" s="7" t="s">
        <v>59</v>
      </c>
      <c r="F5291" s="7" t="s">
        <v>60</v>
      </c>
      <c r="G5291" s="7" t="s">
        <v>1082</v>
      </c>
      <c r="H5291" s="7" t="s">
        <v>1014</v>
      </c>
      <c r="I5291" s="6" t="s">
        <v>16</v>
      </c>
      <c r="J5291" s="1">
        <v>-1885</v>
      </c>
      <c r="K5291" s="1">
        <v>2000</v>
      </c>
      <c r="L5291" s="1">
        <v>2000</v>
      </c>
      <c r="M5291" s="1">
        <v>-1885</v>
      </c>
      <c r="N5291" s="1">
        <v>2000</v>
      </c>
      <c r="O5291" s="1">
        <v>2000</v>
      </c>
      <c r="P5291" s="1">
        <v>2000</v>
      </c>
      <c r="Q5291" s="12"/>
      <c r="R5291" s="29">
        <f t="shared" si="249"/>
        <v>0</v>
      </c>
      <c r="S5291" t="str">
        <f t="shared" si="250"/>
        <v>OK</v>
      </c>
      <c r="T5291" s="10">
        <f>IFERROR(VLOOKUP(A5291,[1]!Tabla1[[#All],[Material]:[venta nueva]],38,FALSE),0)</f>
        <v>0</v>
      </c>
    </row>
    <row r="5292" spans="1:20" hidden="1" x14ac:dyDescent="0.35">
      <c r="A5292">
        <f t="shared" si="248"/>
        <v>1020731</v>
      </c>
      <c r="B5292" s="6" t="s">
        <v>1320</v>
      </c>
      <c r="C5292" s="7" t="s">
        <v>553</v>
      </c>
      <c r="D5292" s="7" t="s">
        <v>1095</v>
      </c>
      <c r="E5292" s="7" t="s">
        <v>61</v>
      </c>
      <c r="F5292" s="7" t="s">
        <v>62</v>
      </c>
      <c r="G5292" s="7" t="s">
        <v>1082</v>
      </c>
      <c r="H5292" s="7" t="s">
        <v>1013</v>
      </c>
      <c r="I5292" s="6" t="s">
        <v>16</v>
      </c>
      <c r="J5292" s="1">
        <v>-15099</v>
      </c>
      <c r="K5292" s="1">
        <v>35099</v>
      </c>
      <c r="L5292" s="1">
        <v>20000</v>
      </c>
      <c r="M5292" s="1">
        <v>-15099</v>
      </c>
      <c r="N5292" s="1">
        <v>35099</v>
      </c>
      <c r="O5292" s="1">
        <v>25000</v>
      </c>
      <c r="P5292" s="1">
        <v>25000</v>
      </c>
      <c r="Q5292" s="12"/>
      <c r="R5292" s="29">
        <f t="shared" si="249"/>
        <v>0</v>
      </c>
      <c r="S5292" t="str">
        <f t="shared" si="250"/>
        <v>OK</v>
      </c>
      <c r="T5292" s="10">
        <f>IFERROR(VLOOKUP(A5292,[1]!Tabla1[[#All],[Material]:[venta nueva]],38,FALSE),0)</f>
        <v>0</v>
      </c>
    </row>
    <row r="5293" spans="1:20" hidden="1" x14ac:dyDescent="0.35">
      <c r="A5293">
        <f t="shared" si="248"/>
        <v>1020758</v>
      </c>
      <c r="B5293" s="6" t="s">
        <v>1320</v>
      </c>
      <c r="C5293" s="7" t="s">
        <v>553</v>
      </c>
      <c r="D5293" s="7" t="s">
        <v>1095</v>
      </c>
      <c r="E5293" s="7" t="s">
        <v>63</v>
      </c>
      <c r="F5293" s="7" t="s">
        <v>64</v>
      </c>
      <c r="G5293" s="7" t="s">
        <v>1075</v>
      </c>
      <c r="H5293" s="7" t="s">
        <v>1011</v>
      </c>
      <c r="I5293" s="6" t="s">
        <v>16</v>
      </c>
      <c r="J5293" s="1">
        <v>-2065</v>
      </c>
      <c r="K5293" s="1">
        <v>5065</v>
      </c>
      <c r="L5293" s="1">
        <v>3000</v>
      </c>
      <c r="M5293" s="1">
        <v>-2065</v>
      </c>
      <c r="N5293" s="1">
        <v>10065</v>
      </c>
      <c r="O5293" s="1">
        <v>9000</v>
      </c>
      <c r="P5293" s="1">
        <v>9000</v>
      </c>
      <c r="Q5293" s="12"/>
      <c r="R5293" s="29">
        <f t="shared" si="249"/>
        <v>0</v>
      </c>
      <c r="S5293" t="str">
        <f t="shared" si="250"/>
        <v>OK</v>
      </c>
      <c r="T5293" s="10">
        <f>IFERROR(VLOOKUP(A5293,[1]!Tabla1[[#All],[Material]:[venta nueva]],38,FALSE),0)</f>
        <v>0</v>
      </c>
    </row>
    <row r="5294" spans="1:20" hidden="1" x14ac:dyDescent="0.35">
      <c r="A5294">
        <f t="shared" si="248"/>
        <v>1020774</v>
      </c>
      <c r="B5294" s="6" t="s">
        <v>1320</v>
      </c>
      <c r="C5294" s="7" t="s">
        <v>553</v>
      </c>
      <c r="D5294" s="7" t="s">
        <v>1095</v>
      </c>
      <c r="E5294" s="7" t="s">
        <v>65</v>
      </c>
      <c r="F5294" s="7" t="s">
        <v>66</v>
      </c>
      <c r="G5294" s="7" t="s">
        <v>1083</v>
      </c>
      <c r="H5294" s="7" t="s">
        <v>1015</v>
      </c>
      <c r="I5294" s="6" t="s">
        <v>16</v>
      </c>
      <c r="J5294" s="1">
        <v>-6146</v>
      </c>
      <c r="K5294" s="1">
        <v>13218</v>
      </c>
      <c r="L5294" s="1">
        <v>8000</v>
      </c>
      <c r="M5294" s="1">
        <v>-6146</v>
      </c>
      <c r="N5294" s="1">
        <v>13218</v>
      </c>
      <c r="O5294" s="1">
        <v>9000</v>
      </c>
      <c r="P5294" s="1">
        <v>11500</v>
      </c>
      <c r="Q5294" s="12"/>
      <c r="R5294" s="29">
        <f t="shared" si="249"/>
        <v>-2500</v>
      </c>
      <c r="S5294" t="str">
        <f t="shared" si="250"/>
        <v>Pendiente de ingreso</v>
      </c>
      <c r="T5294" s="10">
        <f>IFERROR(VLOOKUP(A5294,[1]!Tabla1[[#All],[Material]:[venta nueva]],38,FALSE),0)</f>
        <v>0</v>
      </c>
    </row>
    <row r="5295" spans="1:20" hidden="1" x14ac:dyDescent="0.35">
      <c r="A5295">
        <f t="shared" si="248"/>
        <v>1020802</v>
      </c>
      <c r="B5295" s="6" t="s">
        <v>1320</v>
      </c>
      <c r="C5295" s="7" t="s">
        <v>553</v>
      </c>
      <c r="D5295" s="7" t="s">
        <v>1095</v>
      </c>
      <c r="E5295" s="7" t="s">
        <v>67</v>
      </c>
      <c r="F5295" s="7" t="s">
        <v>68</v>
      </c>
      <c r="G5295" s="7" t="s">
        <v>1082</v>
      </c>
      <c r="H5295" s="7" t="s">
        <v>1013</v>
      </c>
      <c r="I5295" s="6" t="s">
        <v>16</v>
      </c>
      <c r="J5295" s="1">
        <v>-946</v>
      </c>
      <c r="K5295" s="1">
        <v>60946</v>
      </c>
      <c r="L5295" s="1">
        <v>60000</v>
      </c>
      <c r="M5295" s="1">
        <v>-946</v>
      </c>
      <c r="N5295" s="1">
        <v>41946</v>
      </c>
      <c r="O5295" s="1">
        <v>41000</v>
      </c>
      <c r="P5295" s="1">
        <v>41000</v>
      </c>
      <c r="Q5295" s="12"/>
      <c r="R5295" s="29">
        <f t="shared" si="249"/>
        <v>0</v>
      </c>
      <c r="S5295" t="str">
        <f t="shared" si="250"/>
        <v>OK</v>
      </c>
      <c r="T5295" s="10">
        <f>IFERROR(VLOOKUP(A5295,[1]!Tabla1[[#All],[Material]:[venta nueva]],38,FALSE),0)</f>
        <v>0</v>
      </c>
    </row>
    <row r="5296" spans="1:20" hidden="1" x14ac:dyDescent="0.35">
      <c r="A5296">
        <f t="shared" si="248"/>
        <v>1020810</v>
      </c>
      <c r="B5296" s="6" t="s">
        <v>1320</v>
      </c>
      <c r="C5296" s="7" t="s">
        <v>553</v>
      </c>
      <c r="D5296" s="7" t="s">
        <v>1095</v>
      </c>
      <c r="E5296" s="7" t="s">
        <v>69</v>
      </c>
      <c r="F5296" s="7" t="s">
        <v>70</v>
      </c>
      <c r="G5296" s="7" t="s">
        <v>1069</v>
      </c>
      <c r="H5296" s="7" t="s">
        <v>1016</v>
      </c>
      <c r="I5296" s="6" t="s">
        <v>16</v>
      </c>
      <c r="J5296" s="1">
        <v>-1121</v>
      </c>
      <c r="K5296" s="1">
        <v>3121</v>
      </c>
      <c r="L5296" s="1">
        <v>2000</v>
      </c>
      <c r="M5296" s="1">
        <v>-1121</v>
      </c>
      <c r="N5296" s="1">
        <v>3121</v>
      </c>
      <c r="O5296" s="1">
        <v>2000</v>
      </c>
      <c r="P5296" s="1">
        <v>2000</v>
      </c>
      <c r="Q5296" s="12"/>
      <c r="R5296" s="29">
        <f t="shared" si="249"/>
        <v>0</v>
      </c>
      <c r="S5296" t="str">
        <f t="shared" si="250"/>
        <v>OK</v>
      </c>
      <c r="T5296" s="10">
        <f>IFERROR(VLOOKUP(A5296,[1]!Tabla1[[#All],[Material]:[venta nueva]],38,FALSE),0)</f>
        <v>0</v>
      </c>
    </row>
    <row r="5297" spans="1:20" hidden="1" x14ac:dyDescent="0.35">
      <c r="A5297">
        <f t="shared" si="248"/>
        <v>1020848</v>
      </c>
      <c r="B5297" s="6" t="s">
        <v>1320</v>
      </c>
      <c r="C5297" s="7" t="s">
        <v>553</v>
      </c>
      <c r="D5297" s="7" t="s">
        <v>1095</v>
      </c>
      <c r="E5297" s="7" t="s">
        <v>75</v>
      </c>
      <c r="F5297" s="7" t="s">
        <v>76</v>
      </c>
      <c r="G5297" s="7" t="s">
        <v>1075</v>
      </c>
      <c r="H5297" s="7" t="s">
        <v>1002</v>
      </c>
      <c r="I5297" s="6" t="s">
        <v>11</v>
      </c>
      <c r="J5297" s="1">
        <v>2853</v>
      </c>
      <c r="K5297" s="1">
        <v>70668</v>
      </c>
      <c r="L5297" s="1">
        <v>72000</v>
      </c>
      <c r="M5297" s="1">
        <v>2853</v>
      </c>
      <c r="N5297" s="1">
        <v>70668</v>
      </c>
      <c r="O5297" s="1">
        <v>72000</v>
      </c>
      <c r="P5297" s="1">
        <v>48000</v>
      </c>
      <c r="Q5297" s="12"/>
      <c r="R5297" s="29">
        <f t="shared" si="249"/>
        <v>24000</v>
      </c>
      <c r="S5297" t="str">
        <f t="shared" si="250"/>
        <v>Sobre ingreso</v>
      </c>
      <c r="T5297" s="10">
        <f>IFERROR(VLOOKUP(A5297,[1]!Tabla1[[#All],[Material]:[venta nueva]],38,FALSE),0)</f>
        <v>0</v>
      </c>
    </row>
    <row r="5298" spans="1:20" hidden="1" x14ac:dyDescent="0.35">
      <c r="A5298">
        <f t="shared" si="248"/>
        <v>1020860</v>
      </c>
      <c r="B5298" s="6" t="s">
        <v>1320</v>
      </c>
      <c r="C5298" s="7" t="s">
        <v>553</v>
      </c>
      <c r="D5298" s="7" t="s">
        <v>1095</v>
      </c>
      <c r="E5298" s="7" t="s">
        <v>79</v>
      </c>
      <c r="F5298" s="7" t="s">
        <v>80</v>
      </c>
      <c r="G5298" s="7" t="s">
        <v>1075</v>
      </c>
      <c r="H5298" s="7" t="s">
        <v>1011</v>
      </c>
      <c r="I5298" s="6" t="s">
        <v>12</v>
      </c>
      <c r="J5298" s="1">
        <v>-26261</v>
      </c>
      <c r="K5298" s="1">
        <v>175500</v>
      </c>
      <c r="L5298" s="1">
        <v>154000</v>
      </c>
      <c r="M5298" s="1">
        <v>-26261</v>
      </c>
      <c r="N5298" s="1">
        <v>131500</v>
      </c>
      <c r="O5298" s="1">
        <v>132000</v>
      </c>
      <c r="P5298" s="1">
        <v>132000</v>
      </c>
      <c r="Q5298" s="12"/>
      <c r="R5298" s="29">
        <f t="shared" si="249"/>
        <v>0</v>
      </c>
      <c r="S5298" t="str">
        <f t="shared" si="250"/>
        <v>OK</v>
      </c>
      <c r="T5298" s="10">
        <f>IFERROR(VLOOKUP(A5298,[1]!Tabla1[[#All],[Material]:[venta nueva]],38,FALSE),0)</f>
        <v>0</v>
      </c>
    </row>
    <row r="5299" spans="1:20" hidden="1" x14ac:dyDescent="0.35">
      <c r="A5299">
        <f t="shared" si="248"/>
        <v>1020861</v>
      </c>
      <c r="B5299" s="6" t="s">
        <v>1320</v>
      </c>
      <c r="C5299" s="7" t="s">
        <v>553</v>
      </c>
      <c r="D5299" s="7" t="s">
        <v>1095</v>
      </c>
      <c r="E5299" s="7" t="s">
        <v>81</v>
      </c>
      <c r="F5299" s="7" t="s">
        <v>82</v>
      </c>
      <c r="G5299" s="7" t="s">
        <v>1075</v>
      </c>
      <c r="H5299" s="7" t="s">
        <v>1011</v>
      </c>
      <c r="I5299" s="6" t="s">
        <v>12</v>
      </c>
      <c r="J5299" s="1">
        <v>-44573</v>
      </c>
      <c r="K5299" s="1">
        <v>154573</v>
      </c>
      <c r="L5299" s="1">
        <v>110000</v>
      </c>
      <c r="M5299" s="1">
        <v>-44573</v>
      </c>
      <c r="N5299" s="1">
        <v>154573</v>
      </c>
      <c r="O5299" s="1">
        <v>132000</v>
      </c>
      <c r="P5299" s="1">
        <v>132000</v>
      </c>
      <c r="Q5299" s="12"/>
      <c r="R5299" s="29">
        <f t="shared" si="249"/>
        <v>0</v>
      </c>
      <c r="S5299" t="str">
        <f t="shared" si="250"/>
        <v>OK</v>
      </c>
      <c r="T5299" s="10">
        <f>IFERROR(VLOOKUP(A5299,[1]!Tabla1[[#All],[Material]:[venta nueva]],38,FALSE),0)</f>
        <v>0</v>
      </c>
    </row>
    <row r="5300" spans="1:20" hidden="1" x14ac:dyDescent="0.35">
      <c r="A5300">
        <f t="shared" si="248"/>
        <v>1020869</v>
      </c>
      <c r="B5300" s="6" t="s">
        <v>1320</v>
      </c>
      <c r="C5300" s="7" t="s">
        <v>553</v>
      </c>
      <c r="D5300" s="7" t="s">
        <v>1095</v>
      </c>
      <c r="E5300" s="7" t="s">
        <v>491</v>
      </c>
      <c r="F5300" s="7" t="s">
        <v>492</v>
      </c>
      <c r="G5300" s="7" t="s">
        <v>1085</v>
      </c>
      <c r="H5300" s="7" t="s">
        <v>1019</v>
      </c>
      <c r="I5300" s="6" t="s">
        <v>11</v>
      </c>
      <c r="J5300" s="1">
        <v>30656</v>
      </c>
      <c r="K5300" s="1">
        <v>3344</v>
      </c>
      <c r="L5300" s="1">
        <v>0</v>
      </c>
      <c r="M5300" s="1">
        <v>30656</v>
      </c>
      <c r="N5300" s="1">
        <v>48000</v>
      </c>
      <c r="O5300" s="1">
        <v>48000</v>
      </c>
      <c r="P5300" s="1">
        <v>48000</v>
      </c>
      <c r="Q5300" s="12"/>
      <c r="R5300" s="29">
        <f t="shared" si="249"/>
        <v>0</v>
      </c>
      <c r="S5300" t="str">
        <f t="shared" si="250"/>
        <v>OK</v>
      </c>
      <c r="T5300" s="10">
        <f>IFERROR(VLOOKUP(A5300,[1]!Tabla1[[#All],[Material]:[venta nueva]],38,FALSE),0)</f>
        <v>0</v>
      </c>
    </row>
    <row r="5301" spans="1:20" hidden="1" x14ac:dyDescent="0.35">
      <c r="A5301">
        <f t="shared" si="248"/>
        <v>1020886</v>
      </c>
      <c r="B5301" s="6" t="s">
        <v>1320</v>
      </c>
      <c r="C5301" s="7" t="s">
        <v>553</v>
      </c>
      <c r="D5301" s="7" t="s">
        <v>1095</v>
      </c>
      <c r="E5301" s="7" t="s">
        <v>83</v>
      </c>
      <c r="F5301" s="7" t="s">
        <v>84</v>
      </c>
      <c r="G5301" s="7" t="s">
        <v>1082</v>
      </c>
      <c r="H5301" s="7" t="s">
        <v>1013</v>
      </c>
      <c r="I5301" s="6" t="s">
        <v>11</v>
      </c>
      <c r="J5301" s="1">
        <v>17278</v>
      </c>
      <c r="K5301" s="1">
        <v>0</v>
      </c>
      <c r="L5301" s="1">
        <v>0</v>
      </c>
      <c r="M5301" s="1">
        <v>17278</v>
      </c>
      <c r="N5301" s="1">
        <v>0</v>
      </c>
      <c r="O5301" s="1">
        <v>24000</v>
      </c>
      <c r="P5301" s="1"/>
      <c r="Q5301" s="12"/>
      <c r="R5301" s="29">
        <f t="shared" si="249"/>
        <v>24000</v>
      </c>
      <c r="S5301" t="str">
        <f t="shared" si="250"/>
        <v>Sobre ingreso</v>
      </c>
      <c r="T5301" s="10">
        <f>IFERROR(VLOOKUP(A5301,[1]!Tabla1[[#All],[Material]:[venta nueva]],38,FALSE),0)</f>
        <v>0</v>
      </c>
    </row>
    <row r="5302" spans="1:20" hidden="1" x14ac:dyDescent="0.35">
      <c r="A5302">
        <f t="shared" si="248"/>
        <v>1020904</v>
      </c>
      <c r="B5302" s="6" t="s">
        <v>1320</v>
      </c>
      <c r="C5302" s="7" t="s">
        <v>553</v>
      </c>
      <c r="D5302" s="7" t="s">
        <v>1095</v>
      </c>
      <c r="E5302" s="7" t="s">
        <v>85</v>
      </c>
      <c r="F5302" s="7" t="s">
        <v>86</v>
      </c>
      <c r="G5302" s="7" t="s">
        <v>1082</v>
      </c>
      <c r="H5302" s="7" t="s">
        <v>1014</v>
      </c>
      <c r="I5302" s="6" t="s">
        <v>12</v>
      </c>
      <c r="J5302" s="1">
        <v>-103393</v>
      </c>
      <c r="K5302" s="1">
        <v>103393</v>
      </c>
      <c r="L5302" s="1">
        <v>0</v>
      </c>
      <c r="M5302" s="1">
        <v>-103393</v>
      </c>
      <c r="N5302" s="1">
        <v>128393</v>
      </c>
      <c r="O5302" s="1">
        <v>22000</v>
      </c>
      <c r="P5302" s="1">
        <v>44000</v>
      </c>
      <c r="Q5302" s="12"/>
      <c r="R5302" s="29">
        <f t="shared" si="249"/>
        <v>-22000</v>
      </c>
      <c r="S5302" t="str">
        <f t="shared" si="250"/>
        <v>Pendiente de ingreso</v>
      </c>
      <c r="T5302" s="10">
        <f>IFERROR(VLOOKUP(A5302,[1]!Tabla1[[#All],[Material]:[venta nueva]],38,FALSE),0)</f>
        <v>0</v>
      </c>
    </row>
    <row r="5303" spans="1:20" hidden="1" x14ac:dyDescent="0.35">
      <c r="A5303">
        <f t="shared" si="248"/>
        <v>1020905</v>
      </c>
      <c r="B5303" s="6" t="s">
        <v>1320</v>
      </c>
      <c r="C5303" s="7" t="s">
        <v>553</v>
      </c>
      <c r="D5303" s="7" t="s">
        <v>1095</v>
      </c>
      <c r="E5303" s="7" t="s">
        <v>87</v>
      </c>
      <c r="F5303" s="7" t="s">
        <v>88</v>
      </c>
      <c r="G5303" s="7" t="s">
        <v>1082</v>
      </c>
      <c r="H5303" s="7" t="s">
        <v>1014</v>
      </c>
      <c r="I5303" s="6" t="s">
        <v>12</v>
      </c>
      <c r="J5303" s="1">
        <v>-94954</v>
      </c>
      <c r="K5303" s="1">
        <v>56672</v>
      </c>
      <c r="L5303" s="1">
        <v>0</v>
      </c>
      <c r="M5303" s="1">
        <v>-94954</v>
      </c>
      <c r="N5303" s="1">
        <v>81672</v>
      </c>
      <c r="O5303" s="1">
        <v>44000</v>
      </c>
      <c r="P5303" s="1">
        <v>22000</v>
      </c>
      <c r="Q5303" s="12"/>
      <c r="R5303" s="29">
        <f t="shared" si="249"/>
        <v>22000</v>
      </c>
      <c r="S5303" t="str">
        <f t="shared" si="250"/>
        <v>Sobre ingreso</v>
      </c>
      <c r="T5303" s="10">
        <f>IFERROR(VLOOKUP(A5303,[1]!Tabla1[[#All],[Material]:[venta nueva]],38,FALSE),0)</f>
        <v>0</v>
      </c>
    </row>
    <row r="5304" spans="1:20" hidden="1" x14ac:dyDescent="0.35">
      <c r="A5304">
        <f t="shared" si="248"/>
        <v>1020914</v>
      </c>
      <c r="B5304" s="6" t="s">
        <v>1320</v>
      </c>
      <c r="C5304" s="7" t="s">
        <v>553</v>
      </c>
      <c r="D5304" s="7" t="s">
        <v>1095</v>
      </c>
      <c r="E5304" s="7" t="s">
        <v>89</v>
      </c>
      <c r="F5304" s="7" t="s">
        <v>90</v>
      </c>
      <c r="G5304" s="7" t="s">
        <v>1082</v>
      </c>
      <c r="H5304" s="7" t="s">
        <v>1014</v>
      </c>
      <c r="I5304" s="6" t="s">
        <v>16</v>
      </c>
      <c r="J5304" s="1">
        <v>-11404</v>
      </c>
      <c r="K5304" s="1">
        <v>20347</v>
      </c>
      <c r="L5304" s="1">
        <v>9000</v>
      </c>
      <c r="M5304" s="1">
        <v>-11404</v>
      </c>
      <c r="N5304" s="1">
        <v>20347</v>
      </c>
      <c r="O5304" s="1">
        <v>9000</v>
      </c>
      <c r="P5304" s="1">
        <v>9000</v>
      </c>
      <c r="Q5304" s="12"/>
      <c r="R5304" s="29">
        <f t="shared" si="249"/>
        <v>0</v>
      </c>
      <c r="S5304" t="str">
        <f t="shared" si="250"/>
        <v>OK</v>
      </c>
      <c r="T5304" s="10">
        <f>IFERROR(VLOOKUP(A5304,[1]!Tabla1[[#All],[Material]:[venta nueva]],38,FALSE),0)</f>
        <v>0</v>
      </c>
    </row>
    <row r="5305" spans="1:20" hidden="1" x14ac:dyDescent="0.35">
      <c r="A5305">
        <f t="shared" si="248"/>
        <v>1020915</v>
      </c>
      <c r="B5305" s="6" t="s">
        <v>1320</v>
      </c>
      <c r="C5305" s="7" t="s">
        <v>553</v>
      </c>
      <c r="D5305" s="7" t="s">
        <v>1095</v>
      </c>
      <c r="E5305" s="7" t="s">
        <v>91</v>
      </c>
      <c r="F5305" s="7" t="s">
        <v>92</v>
      </c>
      <c r="G5305" s="7" t="s">
        <v>1076</v>
      </c>
      <c r="H5305" s="7" t="s">
        <v>1020</v>
      </c>
      <c r="I5305" s="6" t="s">
        <v>11</v>
      </c>
      <c r="J5305" s="1">
        <v>-74442</v>
      </c>
      <c r="K5305" s="1">
        <v>14353</v>
      </c>
      <c r="L5305" s="1">
        <v>0</v>
      </c>
      <c r="M5305" s="1">
        <v>-74442</v>
      </c>
      <c r="N5305" s="1">
        <v>14353</v>
      </c>
      <c r="O5305" s="1">
        <v>0</v>
      </c>
      <c r="P5305" s="1"/>
      <c r="Q5305" s="12"/>
      <c r="R5305" s="29">
        <f t="shared" si="249"/>
        <v>0</v>
      </c>
      <c r="S5305" t="str">
        <f t="shared" si="250"/>
        <v>OK</v>
      </c>
      <c r="T5305" s="10">
        <f>IFERROR(VLOOKUP(A5305,[1]!Tabla1[[#All],[Material]:[venta nueva]],38,FALSE),0)</f>
        <v>0</v>
      </c>
    </row>
    <row r="5306" spans="1:20" hidden="1" x14ac:dyDescent="0.35">
      <c r="A5306">
        <f t="shared" si="248"/>
        <v>1020925</v>
      </c>
      <c r="B5306" s="6" t="s">
        <v>1320</v>
      </c>
      <c r="C5306" s="7" t="s">
        <v>553</v>
      </c>
      <c r="D5306" s="7" t="s">
        <v>1095</v>
      </c>
      <c r="E5306" s="7" t="s">
        <v>93</v>
      </c>
      <c r="F5306" s="7" t="s">
        <v>94</v>
      </c>
      <c r="G5306" s="7" t="s">
        <v>1078</v>
      </c>
      <c r="H5306" s="7" t="s">
        <v>1021</v>
      </c>
      <c r="I5306" s="6" t="s">
        <v>11</v>
      </c>
      <c r="J5306" s="1">
        <v>-7281</v>
      </c>
      <c r="K5306" s="1">
        <v>103281</v>
      </c>
      <c r="L5306" s="1">
        <v>96000</v>
      </c>
      <c r="M5306" s="1">
        <v>-7281</v>
      </c>
      <c r="N5306" s="1">
        <v>7281</v>
      </c>
      <c r="O5306" s="1">
        <v>0</v>
      </c>
      <c r="P5306" s="1">
        <v>84000</v>
      </c>
      <c r="Q5306" s="12"/>
      <c r="R5306" s="29">
        <f t="shared" si="249"/>
        <v>-84000</v>
      </c>
      <c r="S5306" t="str">
        <f t="shared" si="250"/>
        <v>Pendiente de ingreso</v>
      </c>
      <c r="T5306" s="10">
        <f>IFERROR(VLOOKUP(A5306,[1]!Tabla1[[#All],[Material]:[venta nueva]],38,FALSE),0)</f>
        <v>0</v>
      </c>
    </row>
    <row r="5307" spans="1:20" hidden="1" x14ac:dyDescent="0.35">
      <c r="A5307">
        <f t="shared" si="248"/>
        <v>1020944</v>
      </c>
      <c r="B5307" s="6" t="s">
        <v>1320</v>
      </c>
      <c r="C5307" s="7" t="s">
        <v>553</v>
      </c>
      <c r="D5307" s="7" t="s">
        <v>1095</v>
      </c>
      <c r="E5307" s="7" t="s">
        <v>95</v>
      </c>
      <c r="F5307" s="7" t="s">
        <v>96</v>
      </c>
      <c r="G5307" s="7" t="s">
        <v>1076</v>
      </c>
      <c r="H5307" s="7" t="s">
        <v>1022</v>
      </c>
      <c r="I5307" s="6" t="s">
        <v>11</v>
      </c>
      <c r="J5307" s="1">
        <v>-25509</v>
      </c>
      <c r="K5307" s="1">
        <v>169509</v>
      </c>
      <c r="L5307" s="1">
        <v>144000</v>
      </c>
      <c r="M5307" s="1">
        <v>-25509</v>
      </c>
      <c r="N5307" s="1">
        <v>169509</v>
      </c>
      <c r="O5307" s="1">
        <v>144000</v>
      </c>
      <c r="P5307" s="1">
        <v>168000</v>
      </c>
      <c r="Q5307" s="12"/>
      <c r="R5307" s="29">
        <f t="shared" si="249"/>
        <v>-24000</v>
      </c>
      <c r="S5307" t="str">
        <f t="shared" si="250"/>
        <v>Pendiente de ingreso</v>
      </c>
      <c r="T5307" s="10">
        <f>IFERROR(VLOOKUP(A5307,[1]!Tabla1[[#All],[Material]:[venta nueva]],38,FALSE),0)</f>
        <v>0</v>
      </c>
    </row>
    <row r="5308" spans="1:20" hidden="1" x14ac:dyDescent="0.35">
      <c r="A5308">
        <f t="shared" si="248"/>
        <v>1020990</v>
      </c>
      <c r="B5308" s="6" t="s">
        <v>1320</v>
      </c>
      <c r="C5308" s="7" t="s">
        <v>553</v>
      </c>
      <c r="D5308" s="7" t="s">
        <v>1095</v>
      </c>
      <c r="E5308" s="7" t="s">
        <v>97</v>
      </c>
      <c r="F5308" s="7" t="s">
        <v>98</v>
      </c>
      <c r="G5308" s="7" t="s">
        <v>1076</v>
      </c>
      <c r="H5308" s="7" t="s">
        <v>1004</v>
      </c>
      <c r="I5308" s="6" t="s">
        <v>16</v>
      </c>
      <c r="J5308" s="1">
        <v>8336</v>
      </c>
      <c r="K5308" s="1">
        <v>0</v>
      </c>
      <c r="L5308" s="1">
        <v>5000</v>
      </c>
      <c r="M5308" s="1">
        <v>8336</v>
      </c>
      <c r="N5308" s="1">
        <v>0</v>
      </c>
      <c r="O5308" s="1">
        <v>5000</v>
      </c>
      <c r="P5308" s="1">
        <v>5000</v>
      </c>
      <c r="Q5308" s="12"/>
      <c r="R5308" s="29">
        <f t="shared" si="249"/>
        <v>0</v>
      </c>
      <c r="S5308" t="str">
        <f t="shared" si="250"/>
        <v>OK</v>
      </c>
      <c r="T5308" s="10">
        <f>IFERROR(VLOOKUP(A5308,[1]!Tabla1[[#All],[Material]:[venta nueva]],38,FALSE),0)</f>
        <v>0</v>
      </c>
    </row>
    <row r="5309" spans="1:20" hidden="1" x14ac:dyDescent="0.35">
      <c r="A5309">
        <f t="shared" si="248"/>
        <v>1020991</v>
      </c>
      <c r="B5309" s="6" t="s">
        <v>1320</v>
      </c>
      <c r="C5309" s="7" t="s">
        <v>553</v>
      </c>
      <c r="D5309" s="7" t="s">
        <v>1095</v>
      </c>
      <c r="E5309" s="7" t="s">
        <v>99</v>
      </c>
      <c r="F5309" s="7" t="s">
        <v>100</v>
      </c>
      <c r="G5309" s="7" t="s">
        <v>1076</v>
      </c>
      <c r="H5309" s="7" t="s">
        <v>1004</v>
      </c>
      <c r="I5309" s="6" t="s">
        <v>16</v>
      </c>
      <c r="J5309" s="1">
        <v>-16402</v>
      </c>
      <c r="K5309" s="1">
        <v>13218</v>
      </c>
      <c r="L5309" s="1">
        <v>6000</v>
      </c>
      <c r="M5309" s="1">
        <v>-16402</v>
      </c>
      <c r="N5309" s="1">
        <v>13218</v>
      </c>
      <c r="O5309" s="1">
        <v>9000</v>
      </c>
      <c r="P5309" s="1">
        <v>9000</v>
      </c>
      <c r="Q5309" s="12"/>
      <c r="R5309" s="29">
        <f t="shared" si="249"/>
        <v>0</v>
      </c>
      <c r="S5309" t="str">
        <f t="shared" si="250"/>
        <v>OK</v>
      </c>
      <c r="T5309" s="10">
        <f>IFERROR(VLOOKUP(A5309,[1]!Tabla1[[#All],[Material]:[venta nueva]],38,FALSE),0)</f>
        <v>0</v>
      </c>
    </row>
    <row r="5310" spans="1:20" hidden="1" x14ac:dyDescent="0.35">
      <c r="A5310">
        <f t="shared" si="248"/>
        <v>1020993</v>
      </c>
      <c r="B5310" s="6" t="s">
        <v>1320</v>
      </c>
      <c r="C5310" s="7" t="s">
        <v>553</v>
      </c>
      <c r="D5310" s="7" t="s">
        <v>1095</v>
      </c>
      <c r="E5310" s="7" t="s">
        <v>592</v>
      </c>
      <c r="F5310" s="7" t="s">
        <v>356</v>
      </c>
      <c r="G5310" s="7" t="s">
        <v>1077</v>
      </c>
      <c r="H5310" s="7" t="s">
        <v>1023</v>
      </c>
      <c r="I5310" s="6" t="s">
        <v>11</v>
      </c>
      <c r="J5310" s="1">
        <v>-8100</v>
      </c>
      <c r="K5310" s="1">
        <v>8100</v>
      </c>
      <c r="L5310" s="1">
        <v>0</v>
      </c>
      <c r="M5310" s="1">
        <v>-8100</v>
      </c>
      <c r="N5310" s="1">
        <v>8100</v>
      </c>
      <c r="O5310" s="1">
        <v>0</v>
      </c>
      <c r="P5310" s="1"/>
      <c r="Q5310" s="12"/>
      <c r="R5310" s="29">
        <f t="shared" si="249"/>
        <v>0</v>
      </c>
      <c r="S5310" t="str">
        <f t="shared" si="250"/>
        <v>OK</v>
      </c>
      <c r="T5310" s="10">
        <f>IFERROR(VLOOKUP(A5310,[1]!Tabla1[[#All],[Material]:[venta nueva]],38,FALSE),0)</f>
        <v>0</v>
      </c>
    </row>
    <row r="5311" spans="1:20" hidden="1" x14ac:dyDescent="0.35">
      <c r="A5311">
        <f t="shared" si="248"/>
        <v>1021012</v>
      </c>
      <c r="B5311" s="6" t="s">
        <v>1320</v>
      </c>
      <c r="C5311" s="7" t="s">
        <v>553</v>
      </c>
      <c r="D5311" s="7" t="s">
        <v>1095</v>
      </c>
      <c r="E5311" s="7" t="s">
        <v>103</v>
      </c>
      <c r="F5311" s="7" t="s">
        <v>104</v>
      </c>
      <c r="G5311" s="7" t="s">
        <v>1079</v>
      </c>
      <c r="H5311" s="7" t="s">
        <v>1007</v>
      </c>
      <c r="I5311" s="6" t="s">
        <v>12</v>
      </c>
      <c r="J5311" s="1">
        <v>-642</v>
      </c>
      <c r="K5311" s="1">
        <v>198642</v>
      </c>
      <c r="L5311" s="1">
        <v>198000</v>
      </c>
      <c r="M5311" s="1">
        <v>-642</v>
      </c>
      <c r="N5311" s="1">
        <v>198642</v>
      </c>
      <c r="O5311" s="1">
        <v>198000</v>
      </c>
      <c r="P5311" s="1">
        <v>154000</v>
      </c>
      <c r="Q5311" s="12"/>
      <c r="R5311" s="29">
        <f t="shared" si="249"/>
        <v>44000</v>
      </c>
      <c r="S5311" t="str">
        <f t="shared" si="250"/>
        <v>Sobre ingreso</v>
      </c>
      <c r="T5311" s="10">
        <f>IFERROR(VLOOKUP(A5311,[1]!Tabla1[[#All],[Material]:[venta nueva]],38,FALSE),0)</f>
        <v>0</v>
      </c>
    </row>
    <row r="5312" spans="1:20" hidden="1" x14ac:dyDescent="0.35">
      <c r="A5312">
        <f t="shared" si="248"/>
        <v>1021023</v>
      </c>
      <c r="B5312" s="6" t="s">
        <v>1320</v>
      </c>
      <c r="C5312" s="7" t="s">
        <v>553</v>
      </c>
      <c r="D5312" s="7" t="s">
        <v>1095</v>
      </c>
      <c r="E5312" s="7" t="s">
        <v>106</v>
      </c>
      <c r="F5312" s="7" t="s">
        <v>483</v>
      </c>
      <c r="G5312" s="7" t="s">
        <v>1078</v>
      </c>
      <c r="H5312" s="7" t="s">
        <v>1009</v>
      </c>
      <c r="I5312" s="6" t="s">
        <v>11</v>
      </c>
      <c r="J5312" s="1">
        <v>34595</v>
      </c>
      <c r="K5312" s="1">
        <v>65445</v>
      </c>
      <c r="L5312" s="1">
        <v>120000</v>
      </c>
      <c r="M5312" s="1">
        <v>34595</v>
      </c>
      <c r="N5312" s="1">
        <v>65445</v>
      </c>
      <c r="O5312" s="1">
        <v>120000</v>
      </c>
      <c r="P5312" s="1">
        <v>119000</v>
      </c>
      <c r="Q5312" s="12"/>
      <c r="R5312" s="29">
        <f t="shared" si="249"/>
        <v>1000</v>
      </c>
      <c r="S5312" t="str">
        <f t="shared" si="250"/>
        <v>Sobre ingreso</v>
      </c>
      <c r="T5312" s="10">
        <f>IFERROR(VLOOKUP(A5312,[1]!Tabla1[[#All],[Material]:[venta nueva]],38,FALSE),0)</f>
        <v>0</v>
      </c>
    </row>
    <row r="5313" spans="1:20" hidden="1" x14ac:dyDescent="0.35">
      <c r="A5313">
        <f t="shared" si="248"/>
        <v>1021039</v>
      </c>
      <c r="B5313" s="6" t="s">
        <v>1320</v>
      </c>
      <c r="C5313" s="7" t="s">
        <v>553</v>
      </c>
      <c r="D5313" s="7" t="s">
        <v>1095</v>
      </c>
      <c r="E5313" s="7" t="s">
        <v>107</v>
      </c>
      <c r="F5313" s="7" t="s">
        <v>484</v>
      </c>
      <c r="G5313" s="7" t="s">
        <v>1080</v>
      </c>
      <c r="H5313" s="7" t="s">
        <v>1024</v>
      </c>
      <c r="I5313" s="6" t="s">
        <v>11</v>
      </c>
      <c r="J5313" s="1">
        <v>-44616</v>
      </c>
      <c r="K5313" s="1">
        <v>44616</v>
      </c>
      <c r="L5313" s="1">
        <v>0</v>
      </c>
      <c r="M5313" s="1">
        <v>-44616</v>
      </c>
      <c r="N5313" s="1">
        <v>90927</v>
      </c>
      <c r="O5313" s="1">
        <v>120000</v>
      </c>
      <c r="P5313" s="1">
        <v>50039</v>
      </c>
      <c r="Q5313" s="12"/>
      <c r="R5313" s="29">
        <f t="shared" si="249"/>
        <v>69961</v>
      </c>
      <c r="S5313" t="str">
        <f t="shared" si="250"/>
        <v>Sobre ingreso</v>
      </c>
      <c r="T5313" s="10">
        <f>IFERROR(VLOOKUP(A5313,[1]!Tabla1[[#All],[Material]:[venta nueva]],38,FALSE),0)</f>
        <v>0</v>
      </c>
    </row>
    <row r="5314" spans="1:20" hidden="1" x14ac:dyDescent="0.35">
      <c r="A5314">
        <f t="shared" si="248"/>
        <v>1021045</v>
      </c>
      <c r="B5314" s="6" t="s">
        <v>1320</v>
      </c>
      <c r="C5314" s="7" t="s">
        <v>553</v>
      </c>
      <c r="D5314" s="7" t="s">
        <v>1095</v>
      </c>
      <c r="E5314" s="7" t="s">
        <v>108</v>
      </c>
      <c r="F5314" s="7" t="s">
        <v>109</v>
      </c>
      <c r="G5314" s="7" t="s">
        <v>1086</v>
      </c>
      <c r="H5314" s="7" t="s">
        <v>1025</v>
      </c>
      <c r="I5314" s="6" t="s">
        <v>12</v>
      </c>
      <c r="J5314" s="1">
        <v>46168</v>
      </c>
      <c r="K5314" s="1">
        <v>0</v>
      </c>
      <c r="L5314" s="1">
        <v>44000</v>
      </c>
      <c r="M5314" s="1">
        <v>46168</v>
      </c>
      <c r="N5314" s="1">
        <v>0</v>
      </c>
      <c r="O5314" s="1">
        <v>44000</v>
      </c>
      <c r="P5314" s="1">
        <v>44000</v>
      </c>
      <c r="Q5314" s="12"/>
      <c r="R5314" s="29">
        <f t="shared" si="249"/>
        <v>0</v>
      </c>
      <c r="S5314" t="str">
        <f t="shared" si="250"/>
        <v>OK</v>
      </c>
      <c r="T5314" s="10">
        <f>IFERROR(VLOOKUP(A5314,[1]!Tabla1[[#All],[Material]:[venta nueva]],38,FALSE),0)</f>
        <v>0</v>
      </c>
    </row>
    <row r="5315" spans="1:20" hidden="1" x14ac:dyDescent="0.35">
      <c r="A5315">
        <f t="shared" si="248"/>
        <v>1021046</v>
      </c>
      <c r="B5315" s="6" t="s">
        <v>1320</v>
      </c>
      <c r="C5315" s="7" t="s">
        <v>553</v>
      </c>
      <c r="D5315" s="7" t="s">
        <v>1095</v>
      </c>
      <c r="E5315" s="7" t="s">
        <v>110</v>
      </c>
      <c r="F5315" s="7" t="s">
        <v>111</v>
      </c>
      <c r="G5315" s="7" t="s">
        <v>1086</v>
      </c>
      <c r="H5315" s="7" t="s">
        <v>1025</v>
      </c>
      <c r="I5315" s="6" t="s">
        <v>12</v>
      </c>
      <c r="J5315" s="1">
        <v>8002</v>
      </c>
      <c r="K5315" s="1">
        <v>0</v>
      </c>
      <c r="L5315" s="1">
        <v>0</v>
      </c>
      <c r="M5315" s="1">
        <v>8002</v>
      </c>
      <c r="N5315" s="1">
        <v>0</v>
      </c>
      <c r="O5315" s="1">
        <v>0</v>
      </c>
      <c r="P5315" s="1"/>
      <c r="Q5315" s="12"/>
      <c r="R5315" s="29">
        <f t="shared" si="249"/>
        <v>0</v>
      </c>
      <c r="S5315" t="str">
        <f t="shared" si="250"/>
        <v>OK</v>
      </c>
      <c r="T5315" s="10">
        <f>IFERROR(VLOOKUP(A5315,[1]!Tabla1[[#All],[Material]:[venta nueva]],38,FALSE),0)</f>
        <v>0</v>
      </c>
    </row>
    <row r="5316" spans="1:20" hidden="1" x14ac:dyDescent="0.35">
      <c r="A5316">
        <f t="shared" si="248"/>
        <v>1021077</v>
      </c>
      <c r="B5316" s="6" t="s">
        <v>1320</v>
      </c>
      <c r="C5316" s="7" t="s">
        <v>553</v>
      </c>
      <c r="D5316" s="7" t="s">
        <v>1095</v>
      </c>
      <c r="E5316" s="7" t="s">
        <v>536</v>
      </c>
      <c r="F5316" s="7" t="s">
        <v>243</v>
      </c>
      <c r="G5316" s="7" t="s">
        <v>1078</v>
      </c>
      <c r="H5316" s="7" t="s">
        <v>1009</v>
      </c>
      <c r="I5316" s="6" t="s">
        <v>11</v>
      </c>
      <c r="J5316" s="1">
        <v>23724</v>
      </c>
      <c r="K5316" s="1">
        <v>0</v>
      </c>
      <c r="L5316" s="1">
        <v>24000</v>
      </c>
      <c r="M5316" s="1">
        <v>23724</v>
      </c>
      <c r="N5316" s="1">
        <v>0</v>
      </c>
      <c r="O5316" s="1">
        <v>24000</v>
      </c>
      <c r="P5316" s="1">
        <v>24000</v>
      </c>
      <c r="Q5316" s="12"/>
      <c r="R5316" s="29">
        <f t="shared" si="249"/>
        <v>0</v>
      </c>
      <c r="S5316" t="str">
        <f t="shared" si="250"/>
        <v>OK</v>
      </c>
      <c r="T5316" s="10">
        <f>IFERROR(VLOOKUP(A5316,[1]!Tabla1[[#All],[Material]:[venta nueva]],38,FALSE),0)</f>
        <v>0</v>
      </c>
    </row>
    <row r="5317" spans="1:20" hidden="1" x14ac:dyDescent="0.35">
      <c r="A5317">
        <f t="shared" si="248"/>
        <v>1021078</v>
      </c>
      <c r="B5317" s="6" t="s">
        <v>1320</v>
      </c>
      <c r="C5317" s="7" t="s">
        <v>553</v>
      </c>
      <c r="D5317" s="7" t="s">
        <v>1095</v>
      </c>
      <c r="E5317" s="7" t="s">
        <v>486</v>
      </c>
      <c r="F5317" s="7" t="s">
        <v>487</v>
      </c>
      <c r="G5317" s="7" t="s">
        <v>1081</v>
      </c>
      <c r="H5317" s="7" t="s">
        <v>1010</v>
      </c>
      <c r="I5317" s="6" t="s">
        <v>11</v>
      </c>
      <c r="J5317" s="1">
        <v>2223</v>
      </c>
      <c r="K5317" s="1">
        <v>142000</v>
      </c>
      <c r="L5317" s="1">
        <v>144000</v>
      </c>
      <c r="M5317" s="1">
        <v>2223</v>
      </c>
      <c r="N5317" s="1">
        <v>142000</v>
      </c>
      <c r="O5317" s="1">
        <v>144000</v>
      </c>
      <c r="P5317" s="1">
        <v>144001</v>
      </c>
      <c r="Q5317" s="12"/>
      <c r="R5317" s="29">
        <f t="shared" si="249"/>
        <v>-1</v>
      </c>
      <c r="S5317" t="str">
        <f t="shared" si="250"/>
        <v>Pendiente de ingreso</v>
      </c>
      <c r="T5317" s="10">
        <f>IFERROR(VLOOKUP(A5317,[1]!Tabla1[[#All],[Material]:[venta nueva]],38,FALSE),0)</f>
        <v>0</v>
      </c>
    </row>
    <row r="5318" spans="1:20" hidden="1" x14ac:dyDescent="0.35">
      <c r="A5318">
        <f t="shared" ref="A5318:A5381" si="251">+E5318*1</f>
        <v>1021082</v>
      </c>
      <c r="B5318" s="6" t="s">
        <v>1320</v>
      </c>
      <c r="C5318" s="7" t="s">
        <v>553</v>
      </c>
      <c r="D5318" s="7" t="s">
        <v>1095</v>
      </c>
      <c r="E5318" s="7" t="s">
        <v>112</v>
      </c>
      <c r="F5318" s="7" t="s">
        <v>113</v>
      </c>
      <c r="G5318" s="7" t="s">
        <v>1081</v>
      </c>
      <c r="H5318" s="7" t="s">
        <v>1010</v>
      </c>
      <c r="I5318" s="6" t="s">
        <v>11</v>
      </c>
      <c r="J5318" s="1">
        <v>-26062</v>
      </c>
      <c r="K5318" s="1">
        <v>26062</v>
      </c>
      <c r="L5318" s="1">
        <v>0</v>
      </c>
      <c r="M5318" s="1">
        <v>-26062</v>
      </c>
      <c r="N5318" s="1">
        <v>26062</v>
      </c>
      <c r="O5318" s="1">
        <v>0</v>
      </c>
      <c r="P5318" s="1"/>
      <c r="Q5318" s="12"/>
      <c r="R5318" s="29">
        <f t="shared" si="249"/>
        <v>0</v>
      </c>
      <c r="S5318" t="str">
        <f t="shared" si="250"/>
        <v>OK</v>
      </c>
      <c r="T5318" s="10">
        <f>IFERROR(VLOOKUP(A5318,[1]!Tabla1[[#All],[Material]:[venta nueva]],38,FALSE),0)</f>
        <v>0</v>
      </c>
    </row>
    <row r="5319" spans="1:20" hidden="1" x14ac:dyDescent="0.35">
      <c r="A5319">
        <f t="shared" si="251"/>
        <v>1021085</v>
      </c>
      <c r="B5319" s="6" t="s">
        <v>1320</v>
      </c>
      <c r="C5319" s="7" t="s">
        <v>553</v>
      </c>
      <c r="D5319" s="7" t="s">
        <v>1095</v>
      </c>
      <c r="E5319" s="7" t="s">
        <v>114</v>
      </c>
      <c r="F5319" s="7" t="s">
        <v>115</v>
      </c>
      <c r="G5319" s="7" t="s">
        <v>1078</v>
      </c>
      <c r="H5319" s="7" t="s">
        <v>1009</v>
      </c>
      <c r="I5319" s="6" t="s">
        <v>11</v>
      </c>
      <c r="J5319" s="1">
        <v>-2101</v>
      </c>
      <c r="K5319" s="1">
        <v>2101</v>
      </c>
      <c r="L5319" s="1">
        <v>0</v>
      </c>
      <c r="M5319" s="1">
        <v>-2101</v>
      </c>
      <c r="N5319" s="1">
        <v>2101</v>
      </c>
      <c r="O5319" s="1">
        <v>0</v>
      </c>
      <c r="P5319" s="1">
        <v>1700</v>
      </c>
      <c r="Q5319" s="12"/>
      <c r="R5319" s="29">
        <f t="shared" si="249"/>
        <v>-1700</v>
      </c>
      <c r="S5319" t="str">
        <f t="shared" si="250"/>
        <v>Pendiente de ingreso</v>
      </c>
      <c r="T5319" s="10">
        <f>IFERROR(VLOOKUP(A5319,[1]!Tabla1[[#All],[Material]:[venta nueva]],38,FALSE),0)</f>
        <v>0</v>
      </c>
    </row>
    <row r="5320" spans="1:20" hidden="1" x14ac:dyDescent="0.35">
      <c r="A5320">
        <f t="shared" si="251"/>
        <v>1021092</v>
      </c>
      <c r="B5320" s="6" t="s">
        <v>1320</v>
      </c>
      <c r="C5320" s="7" t="s">
        <v>553</v>
      </c>
      <c r="D5320" s="7" t="s">
        <v>1095</v>
      </c>
      <c r="E5320" s="7" t="s">
        <v>116</v>
      </c>
      <c r="F5320" s="7" t="s">
        <v>117</v>
      </c>
      <c r="G5320" s="7" t="s">
        <v>1081</v>
      </c>
      <c r="H5320" s="7" t="s">
        <v>1010</v>
      </c>
      <c r="I5320" s="6" t="s">
        <v>11</v>
      </c>
      <c r="J5320" s="1">
        <v>-47401</v>
      </c>
      <c r="K5320" s="1">
        <v>167401</v>
      </c>
      <c r="L5320" s="1">
        <v>120000</v>
      </c>
      <c r="M5320" s="1">
        <v>-47401</v>
      </c>
      <c r="N5320" s="1">
        <v>167401</v>
      </c>
      <c r="O5320" s="1">
        <v>120000</v>
      </c>
      <c r="P5320" s="1">
        <v>120001</v>
      </c>
      <c r="Q5320" s="12"/>
      <c r="R5320" s="29">
        <f t="shared" ref="R5320:R5383" si="252">+O5320-P5320</f>
        <v>-1</v>
      </c>
      <c r="S5320" t="str">
        <f t="shared" ref="S5320:S5383" si="253">IF(R5320&gt;0,"Sobre ingreso",IF(R5320&lt;0,"Pendiente de ingreso","OK"))</f>
        <v>Pendiente de ingreso</v>
      </c>
      <c r="T5320" s="10">
        <f>IFERROR(VLOOKUP(A5320,[1]!Tabla1[[#All],[Material]:[venta nueva]],38,FALSE),0)</f>
        <v>0</v>
      </c>
    </row>
    <row r="5321" spans="1:20" hidden="1" x14ac:dyDescent="0.35">
      <c r="A5321">
        <f t="shared" si="251"/>
        <v>1021101</v>
      </c>
      <c r="B5321" s="6" t="s">
        <v>1320</v>
      </c>
      <c r="C5321" s="7" t="s">
        <v>553</v>
      </c>
      <c r="D5321" s="7" t="s">
        <v>1095</v>
      </c>
      <c r="E5321" s="7" t="s">
        <v>458</v>
      </c>
      <c r="F5321" s="7" t="s">
        <v>459</v>
      </c>
      <c r="G5321" s="7" t="s">
        <v>1069</v>
      </c>
      <c r="H5321" s="7" t="s">
        <v>1026</v>
      </c>
      <c r="I5321" s="6" t="s">
        <v>11</v>
      </c>
      <c r="J5321" s="1">
        <v>17805</v>
      </c>
      <c r="K5321" s="1">
        <v>6195</v>
      </c>
      <c r="L5321" s="1">
        <v>24000</v>
      </c>
      <c r="M5321" s="1">
        <v>17805</v>
      </c>
      <c r="N5321" s="1">
        <v>6195</v>
      </c>
      <c r="O5321" s="1">
        <v>24000</v>
      </c>
      <c r="P5321" s="1">
        <v>31300</v>
      </c>
      <c r="Q5321" s="12"/>
      <c r="R5321" s="29">
        <f t="shared" si="252"/>
        <v>-7300</v>
      </c>
      <c r="S5321" t="str">
        <f t="shared" si="253"/>
        <v>Pendiente de ingreso</v>
      </c>
      <c r="T5321" s="10">
        <f>IFERROR(VLOOKUP(A5321,[1]!Tabla1[[#All],[Material]:[venta nueva]],38,FALSE),0)</f>
        <v>0</v>
      </c>
    </row>
    <row r="5322" spans="1:20" hidden="1" x14ac:dyDescent="0.35">
      <c r="A5322">
        <f t="shared" si="251"/>
        <v>1021105</v>
      </c>
      <c r="B5322" s="6" t="s">
        <v>1320</v>
      </c>
      <c r="C5322" s="7" t="s">
        <v>553</v>
      </c>
      <c r="D5322" s="7" t="s">
        <v>1095</v>
      </c>
      <c r="E5322" s="7" t="s">
        <v>118</v>
      </c>
      <c r="F5322" s="7" t="s">
        <v>119</v>
      </c>
      <c r="G5322" s="7" t="s">
        <v>1069</v>
      </c>
      <c r="H5322" s="7" t="s">
        <v>1026</v>
      </c>
      <c r="I5322" s="6" t="s">
        <v>11</v>
      </c>
      <c r="J5322" s="1">
        <v>-5157</v>
      </c>
      <c r="K5322" s="1">
        <v>22361</v>
      </c>
      <c r="L5322" s="1">
        <v>24000</v>
      </c>
      <c r="M5322" s="1">
        <v>-5157</v>
      </c>
      <c r="N5322" s="1">
        <v>22361</v>
      </c>
      <c r="O5322" s="1">
        <v>24000</v>
      </c>
      <c r="P5322" s="1">
        <v>24000</v>
      </c>
      <c r="Q5322" s="12"/>
      <c r="R5322" s="29">
        <f t="shared" si="252"/>
        <v>0</v>
      </c>
      <c r="S5322" t="str">
        <f t="shared" si="253"/>
        <v>OK</v>
      </c>
      <c r="T5322" s="10">
        <f>IFERROR(VLOOKUP(A5322,[1]!Tabla1[[#All],[Material]:[venta nueva]],38,FALSE),0)</f>
        <v>0</v>
      </c>
    </row>
    <row r="5323" spans="1:20" hidden="1" x14ac:dyDescent="0.35">
      <c r="A5323">
        <f t="shared" si="251"/>
        <v>1021106</v>
      </c>
      <c r="B5323" s="6" t="s">
        <v>1320</v>
      </c>
      <c r="C5323" s="7" t="s">
        <v>553</v>
      </c>
      <c r="D5323" s="7" t="s">
        <v>1095</v>
      </c>
      <c r="E5323" s="7" t="s">
        <v>120</v>
      </c>
      <c r="F5323" s="7" t="s">
        <v>187</v>
      </c>
      <c r="G5323" s="7" t="s">
        <v>1069</v>
      </c>
      <c r="H5323" s="7" t="s">
        <v>1026</v>
      </c>
      <c r="I5323" s="6" t="s">
        <v>11</v>
      </c>
      <c r="J5323" s="1">
        <v>-18054</v>
      </c>
      <c r="K5323" s="1">
        <v>18054</v>
      </c>
      <c r="L5323" s="1">
        <v>0</v>
      </c>
      <c r="M5323" s="1">
        <v>-18054</v>
      </c>
      <c r="N5323" s="1">
        <v>18054</v>
      </c>
      <c r="O5323" s="1">
        <v>0</v>
      </c>
      <c r="P5323" s="1"/>
      <c r="Q5323" s="12"/>
      <c r="R5323" s="29">
        <f t="shared" si="252"/>
        <v>0</v>
      </c>
      <c r="S5323" t="str">
        <f t="shared" si="253"/>
        <v>OK</v>
      </c>
      <c r="T5323" s="10">
        <f>IFERROR(VLOOKUP(A5323,[1]!Tabla1[[#All],[Material]:[venta nueva]],38,FALSE),0)</f>
        <v>0</v>
      </c>
    </row>
    <row r="5324" spans="1:20" hidden="1" x14ac:dyDescent="0.35">
      <c r="A5324">
        <f t="shared" si="251"/>
        <v>1021111</v>
      </c>
      <c r="B5324" s="6" t="s">
        <v>1320</v>
      </c>
      <c r="C5324" s="7" t="s">
        <v>553</v>
      </c>
      <c r="D5324" s="7" t="s">
        <v>1095</v>
      </c>
      <c r="E5324" s="7" t="s">
        <v>121</v>
      </c>
      <c r="F5324" s="7" t="s">
        <v>122</v>
      </c>
      <c r="G5324" s="7" t="s">
        <v>1078</v>
      </c>
      <c r="H5324" s="7" t="s">
        <v>1027</v>
      </c>
      <c r="I5324" s="6" t="s">
        <v>11</v>
      </c>
      <c r="J5324" s="1">
        <v>2179</v>
      </c>
      <c r="K5324" s="1">
        <v>4358</v>
      </c>
      <c r="L5324" s="1">
        <v>6000</v>
      </c>
      <c r="M5324" s="1">
        <v>2179</v>
      </c>
      <c r="N5324" s="1">
        <v>4358</v>
      </c>
      <c r="O5324" s="1">
        <v>6000</v>
      </c>
      <c r="P5324" s="1">
        <v>6000</v>
      </c>
      <c r="Q5324" s="12"/>
      <c r="R5324" s="29">
        <f t="shared" si="252"/>
        <v>0</v>
      </c>
      <c r="S5324" t="str">
        <f t="shared" si="253"/>
        <v>OK</v>
      </c>
      <c r="T5324" s="10">
        <f>IFERROR(VLOOKUP(A5324,[1]!Tabla1[[#All],[Material]:[venta nueva]],38,FALSE),0)</f>
        <v>0</v>
      </c>
    </row>
    <row r="5325" spans="1:20" hidden="1" x14ac:dyDescent="0.35">
      <c r="A5325">
        <f t="shared" si="251"/>
        <v>1021115</v>
      </c>
      <c r="B5325" s="6" t="s">
        <v>1320</v>
      </c>
      <c r="C5325" s="7" t="s">
        <v>553</v>
      </c>
      <c r="D5325" s="7" t="s">
        <v>1095</v>
      </c>
      <c r="E5325" s="7" t="s">
        <v>123</v>
      </c>
      <c r="F5325" s="7" t="s">
        <v>124</v>
      </c>
      <c r="G5325" s="7" t="s">
        <v>1069</v>
      </c>
      <c r="H5325" s="7" t="s">
        <v>1026</v>
      </c>
      <c r="I5325" s="6" t="s">
        <v>14</v>
      </c>
      <c r="J5325" s="1">
        <v>39080</v>
      </c>
      <c r="K5325" s="1">
        <v>0</v>
      </c>
      <c r="L5325" s="1">
        <v>0</v>
      </c>
      <c r="M5325" s="1">
        <v>39080</v>
      </c>
      <c r="N5325" s="1">
        <v>0</v>
      </c>
      <c r="O5325" s="1">
        <v>48000</v>
      </c>
      <c r="P5325" s="1"/>
      <c r="Q5325" s="12"/>
      <c r="R5325" s="29">
        <f t="shared" si="252"/>
        <v>48000</v>
      </c>
      <c r="S5325" t="str">
        <f t="shared" si="253"/>
        <v>Sobre ingreso</v>
      </c>
      <c r="T5325" s="10">
        <f>IFERROR(VLOOKUP(A5325,[1]!Tabla1[[#All],[Material]:[venta nueva]],38,FALSE),0)</f>
        <v>0</v>
      </c>
    </row>
    <row r="5326" spans="1:20" hidden="1" x14ac:dyDescent="0.35">
      <c r="A5326">
        <f t="shared" si="251"/>
        <v>1021136</v>
      </c>
      <c r="B5326" s="6" t="s">
        <v>1320</v>
      </c>
      <c r="C5326" s="7" t="s">
        <v>553</v>
      </c>
      <c r="D5326" s="7" t="s">
        <v>1095</v>
      </c>
      <c r="E5326" s="7" t="s">
        <v>125</v>
      </c>
      <c r="F5326" s="7" t="s">
        <v>126</v>
      </c>
      <c r="G5326" s="7" t="s">
        <v>1069</v>
      </c>
      <c r="H5326" s="7" t="s">
        <v>1026</v>
      </c>
      <c r="I5326" s="6" t="s">
        <v>16</v>
      </c>
      <c r="J5326" s="1">
        <v>2348</v>
      </c>
      <c r="K5326" s="1">
        <v>0</v>
      </c>
      <c r="L5326" s="1">
        <v>0</v>
      </c>
      <c r="M5326" s="1">
        <v>2348</v>
      </c>
      <c r="N5326" s="1">
        <v>0</v>
      </c>
      <c r="O5326" s="1">
        <v>0</v>
      </c>
      <c r="P5326" s="1"/>
      <c r="Q5326" s="12"/>
      <c r="R5326" s="29">
        <f t="shared" si="252"/>
        <v>0</v>
      </c>
      <c r="S5326" t="str">
        <f t="shared" si="253"/>
        <v>OK</v>
      </c>
      <c r="T5326" s="10">
        <f>IFERROR(VLOOKUP(A5326,[1]!Tabla1[[#All],[Material]:[venta nueva]],38,FALSE),0)</f>
        <v>0</v>
      </c>
    </row>
    <row r="5327" spans="1:20" hidden="1" x14ac:dyDescent="0.35">
      <c r="A5327">
        <f t="shared" si="251"/>
        <v>1021149</v>
      </c>
      <c r="B5327" s="6" t="s">
        <v>1320</v>
      </c>
      <c r="C5327" s="7" t="s">
        <v>553</v>
      </c>
      <c r="D5327" s="7" t="s">
        <v>1095</v>
      </c>
      <c r="E5327" s="7" t="s">
        <v>127</v>
      </c>
      <c r="F5327" s="7" t="s">
        <v>128</v>
      </c>
      <c r="G5327" s="7" t="s">
        <v>1084</v>
      </c>
      <c r="H5327" s="7" t="s">
        <v>1017</v>
      </c>
      <c r="I5327" s="6" t="s">
        <v>12</v>
      </c>
      <c r="J5327" s="1">
        <v>4450</v>
      </c>
      <c r="K5327" s="1">
        <v>0</v>
      </c>
      <c r="L5327" s="1">
        <v>22000</v>
      </c>
      <c r="M5327" s="1">
        <v>4450</v>
      </c>
      <c r="N5327" s="1">
        <v>0</v>
      </c>
      <c r="O5327" s="1">
        <v>44000</v>
      </c>
      <c r="P5327" s="1">
        <v>44000</v>
      </c>
      <c r="Q5327" s="12"/>
      <c r="R5327" s="29">
        <f t="shared" si="252"/>
        <v>0</v>
      </c>
      <c r="S5327" t="str">
        <f t="shared" si="253"/>
        <v>OK</v>
      </c>
      <c r="T5327" s="10">
        <f>IFERROR(VLOOKUP(A5327,[1]!Tabla1[[#All],[Material]:[venta nueva]],38,FALSE),0)</f>
        <v>0</v>
      </c>
    </row>
    <row r="5328" spans="1:20" hidden="1" x14ac:dyDescent="0.35">
      <c r="A5328">
        <f t="shared" si="251"/>
        <v>1021150</v>
      </c>
      <c r="B5328" s="6" t="s">
        <v>1320</v>
      </c>
      <c r="C5328" s="7" t="s">
        <v>553</v>
      </c>
      <c r="D5328" s="7" t="s">
        <v>1095</v>
      </c>
      <c r="E5328" s="7" t="s">
        <v>129</v>
      </c>
      <c r="F5328" s="7" t="s">
        <v>130</v>
      </c>
      <c r="G5328" s="7" t="s">
        <v>1084</v>
      </c>
      <c r="H5328" s="7" t="s">
        <v>1017</v>
      </c>
      <c r="I5328" s="6" t="s">
        <v>12</v>
      </c>
      <c r="J5328" s="1">
        <v>15000</v>
      </c>
      <c r="K5328" s="1">
        <v>0</v>
      </c>
      <c r="L5328" s="1">
        <v>22000</v>
      </c>
      <c r="M5328" s="1">
        <v>15000</v>
      </c>
      <c r="N5328" s="1">
        <v>0</v>
      </c>
      <c r="O5328" s="1">
        <v>22000</v>
      </c>
      <c r="P5328" s="1">
        <v>44000</v>
      </c>
      <c r="Q5328" s="12"/>
      <c r="R5328" s="29">
        <f t="shared" si="252"/>
        <v>-22000</v>
      </c>
      <c r="S5328" t="str">
        <f t="shared" si="253"/>
        <v>Pendiente de ingreso</v>
      </c>
      <c r="T5328" s="10">
        <f>IFERROR(VLOOKUP(A5328,[1]!Tabla1[[#All],[Material]:[venta nueva]],38,FALSE),0)</f>
        <v>0</v>
      </c>
    </row>
    <row r="5329" spans="1:20" hidden="1" x14ac:dyDescent="0.35">
      <c r="A5329">
        <f t="shared" si="251"/>
        <v>1021151</v>
      </c>
      <c r="B5329" s="6" t="s">
        <v>1320</v>
      </c>
      <c r="C5329" s="7" t="s">
        <v>553</v>
      </c>
      <c r="D5329" s="7" t="s">
        <v>1095</v>
      </c>
      <c r="E5329" s="7" t="s">
        <v>131</v>
      </c>
      <c r="F5329" s="7" t="s">
        <v>132</v>
      </c>
      <c r="G5329" s="7" t="s">
        <v>1084</v>
      </c>
      <c r="H5329" s="7" t="s">
        <v>1028</v>
      </c>
      <c r="I5329" s="6" t="s">
        <v>12</v>
      </c>
      <c r="J5329" s="1">
        <v>47360</v>
      </c>
      <c r="K5329" s="1">
        <v>0</v>
      </c>
      <c r="L5329" s="1">
        <v>44000</v>
      </c>
      <c r="M5329" s="1">
        <v>47360</v>
      </c>
      <c r="N5329" s="1">
        <v>0</v>
      </c>
      <c r="O5329" s="1">
        <v>44000</v>
      </c>
      <c r="P5329" s="1">
        <v>44000</v>
      </c>
      <c r="Q5329" s="12"/>
      <c r="R5329" s="29">
        <f t="shared" si="252"/>
        <v>0</v>
      </c>
      <c r="S5329" t="str">
        <f t="shared" si="253"/>
        <v>OK</v>
      </c>
      <c r="T5329" s="10">
        <f>IFERROR(VLOOKUP(A5329,[1]!Tabla1[[#All],[Material]:[venta nueva]],38,FALSE),0)</f>
        <v>0</v>
      </c>
    </row>
    <row r="5330" spans="1:20" hidden="1" x14ac:dyDescent="0.35">
      <c r="A5330">
        <f t="shared" si="251"/>
        <v>1021152</v>
      </c>
      <c r="B5330" s="6" t="s">
        <v>1320</v>
      </c>
      <c r="C5330" s="7" t="s">
        <v>553</v>
      </c>
      <c r="D5330" s="7" t="s">
        <v>1095</v>
      </c>
      <c r="E5330" s="7" t="s">
        <v>133</v>
      </c>
      <c r="F5330" s="7" t="s">
        <v>134</v>
      </c>
      <c r="G5330" s="7" t="s">
        <v>1084</v>
      </c>
      <c r="H5330" s="7" t="s">
        <v>1028</v>
      </c>
      <c r="I5330" s="6" t="s">
        <v>12</v>
      </c>
      <c r="J5330" s="1">
        <v>14743</v>
      </c>
      <c r="K5330" s="1">
        <v>180</v>
      </c>
      <c r="L5330" s="1">
        <v>22000</v>
      </c>
      <c r="M5330" s="1">
        <v>14743</v>
      </c>
      <c r="N5330" s="1">
        <v>180</v>
      </c>
      <c r="O5330" s="1">
        <v>22000</v>
      </c>
      <c r="P5330" s="1">
        <v>22000</v>
      </c>
      <c r="Q5330" s="12"/>
      <c r="R5330" s="29">
        <f t="shared" si="252"/>
        <v>0</v>
      </c>
      <c r="S5330" t="str">
        <f t="shared" si="253"/>
        <v>OK</v>
      </c>
      <c r="T5330" s="10">
        <f>IFERROR(VLOOKUP(A5330,[1]!Tabla1[[#All],[Material]:[venta nueva]],38,FALSE),0)</f>
        <v>0</v>
      </c>
    </row>
    <row r="5331" spans="1:20" hidden="1" x14ac:dyDescent="0.35">
      <c r="A5331">
        <f t="shared" si="251"/>
        <v>1021156</v>
      </c>
      <c r="B5331" s="6" t="s">
        <v>1320</v>
      </c>
      <c r="C5331" s="7" t="s">
        <v>553</v>
      </c>
      <c r="D5331" s="7" t="s">
        <v>1095</v>
      </c>
      <c r="E5331" s="7" t="s">
        <v>135</v>
      </c>
      <c r="F5331" s="7" t="s">
        <v>136</v>
      </c>
      <c r="G5331" s="7" t="s">
        <v>1084</v>
      </c>
      <c r="H5331" s="7" t="s">
        <v>1017</v>
      </c>
      <c r="I5331" s="6" t="s">
        <v>12</v>
      </c>
      <c r="J5331" s="1">
        <v>10071</v>
      </c>
      <c r="K5331" s="1">
        <v>13929</v>
      </c>
      <c r="L5331" s="1">
        <v>24000</v>
      </c>
      <c r="M5331" s="1">
        <v>10071</v>
      </c>
      <c r="N5331" s="1">
        <v>13929</v>
      </c>
      <c r="O5331" s="1">
        <v>24000</v>
      </c>
      <c r="P5331" s="1">
        <v>24000</v>
      </c>
      <c r="Q5331" s="12"/>
      <c r="R5331" s="29">
        <f t="shared" si="252"/>
        <v>0</v>
      </c>
      <c r="S5331" t="str">
        <f t="shared" si="253"/>
        <v>OK</v>
      </c>
      <c r="T5331" s="10">
        <f>IFERROR(VLOOKUP(A5331,[1]!Tabla1[[#All],[Material]:[venta nueva]],38,FALSE),0)</f>
        <v>0</v>
      </c>
    </row>
    <row r="5332" spans="1:20" hidden="1" x14ac:dyDescent="0.35">
      <c r="A5332">
        <f t="shared" si="251"/>
        <v>1021187</v>
      </c>
      <c r="B5332" s="6" t="s">
        <v>1320</v>
      </c>
      <c r="C5332" s="7" t="s">
        <v>553</v>
      </c>
      <c r="D5332" s="7" t="s">
        <v>1095</v>
      </c>
      <c r="E5332" s="7" t="s">
        <v>137</v>
      </c>
      <c r="F5332" s="7" t="s">
        <v>138</v>
      </c>
      <c r="G5332" s="7" t="s">
        <v>1080</v>
      </c>
      <c r="H5332" s="7" t="s">
        <v>1029</v>
      </c>
      <c r="I5332" s="6" t="s">
        <v>11</v>
      </c>
      <c r="J5332" s="1">
        <v>-39227</v>
      </c>
      <c r="K5332" s="1">
        <v>53879</v>
      </c>
      <c r="L5332" s="1">
        <v>24000</v>
      </c>
      <c r="M5332" s="1">
        <v>-39227</v>
      </c>
      <c r="N5332" s="1">
        <v>53879</v>
      </c>
      <c r="O5332" s="1">
        <v>24000</v>
      </c>
      <c r="P5332" s="1">
        <v>24000</v>
      </c>
      <c r="Q5332" s="12"/>
      <c r="R5332" s="29">
        <f t="shared" si="252"/>
        <v>0</v>
      </c>
      <c r="S5332" t="str">
        <f t="shared" si="253"/>
        <v>OK</v>
      </c>
      <c r="T5332" s="10">
        <f>IFERROR(VLOOKUP(A5332,[1]!Tabla1[[#All],[Material]:[venta nueva]],38,FALSE),0)</f>
        <v>0</v>
      </c>
    </row>
    <row r="5333" spans="1:20" hidden="1" x14ac:dyDescent="0.35">
      <c r="A5333">
        <f t="shared" si="251"/>
        <v>1021204</v>
      </c>
      <c r="B5333" s="6" t="s">
        <v>1320</v>
      </c>
      <c r="C5333" s="7" t="s">
        <v>553</v>
      </c>
      <c r="D5333" s="7" t="s">
        <v>1095</v>
      </c>
      <c r="E5333" s="7" t="s">
        <v>474</v>
      </c>
      <c r="F5333" s="7" t="s">
        <v>28</v>
      </c>
      <c r="G5333" s="7" t="s">
        <v>1078</v>
      </c>
      <c r="H5333" s="7" t="s">
        <v>1006</v>
      </c>
      <c r="I5333" s="6" t="s">
        <v>12</v>
      </c>
      <c r="J5333" s="1">
        <v>69140</v>
      </c>
      <c r="K5333" s="1">
        <v>0</v>
      </c>
      <c r="L5333" s="1">
        <v>48000</v>
      </c>
      <c r="M5333" s="1">
        <v>69140</v>
      </c>
      <c r="N5333" s="1">
        <v>0</v>
      </c>
      <c r="O5333" s="1">
        <v>48000</v>
      </c>
      <c r="P5333" s="1">
        <v>48000</v>
      </c>
      <c r="Q5333" s="12"/>
      <c r="R5333" s="29">
        <f t="shared" si="252"/>
        <v>0</v>
      </c>
      <c r="S5333" t="str">
        <f t="shared" si="253"/>
        <v>OK</v>
      </c>
      <c r="T5333" s="10">
        <f>IFERROR(VLOOKUP(A5333,[1]!Tabla1[[#All],[Material]:[venta nueva]],38,FALSE),0)</f>
        <v>0</v>
      </c>
    </row>
    <row r="5334" spans="1:20" hidden="1" x14ac:dyDescent="0.35">
      <c r="A5334">
        <f t="shared" si="251"/>
        <v>1021279</v>
      </c>
      <c r="B5334" s="6" t="s">
        <v>1320</v>
      </c>
      <c r="C5334" s="7" t="s">
        <v>553</v>
      </c>
      <c r="D5334" s="7" t="s">
        <v>1095</v>
      </c>
      <c r="E5334" s="7" t="s">
        <v>1252</v>
      </c>
      <c r="F5334" s="7" t="s">
        <v>357</v>
      </c>
      <c r="G5334" s="7" t="s">
        <v>1084</v>
      </c>
      <c r="H5334" s="7" t="s">
        <v>1017</v>
      </c>
      <c r="I5334" s="6" t="s">
        <v>11</v>
      </c>
      <c r="J5334" s="1">
        <v>1612</v>
      </c>
      <c r="K5334" s="1">
        <v>22388</v>
      </c>
      <c r="L5334" s="1">
        <v>24000</v>
      </c>
      <c r="M5334" s="1">
        <v>1612</v>
      </c>
      <c r="N5334" s="1">
        <v>22388</v>
      </c>
      <c r="O5334" s="1">
        <v>24000</v>
      </c>
      <c r="P5334" s="1">
        <v>24000</v>
      </c>
      <c r="Q5334" s="12"/>
      <c r="R5334" s="29">
        <f t="shared" si="252"/>
        <v>0</v>
      </c>
      <c r="S5334" t="str">
        <f t="shared" si="253"/>
        <v>OK</v>
      </c>
      <c r="T5334" s="10">
        <f>IFERROR(VLOOKUP(A5334,[1]!Tabla1[[#All],[Material]:[venta nueva]],38,FALSE),0)</f>
        <v>0</v>
      </c>
    </row>
    <row r="5335" spans="1:20" hidden="1" x14ac:dyDescent="0.35">
      <c r="A5335">
        <f t="shared" si="251"/>
        <v>1021385</v>
      </c>
      <c r="B5335" s="6" t="s">
        <v>1320</v>
      </c>
      <c r="C5335" s="7" t="s">
        <v>553</v>
      </c>
      <c r="D5335" s="7" t="s">
        <v>1095</v>
      </c>
      <c r="E5335" s="7" t="s">
        <v>147</v>
      </c>
      <c r="F5335" s="7" t="s">
        <v>148</v>
      </c>
      <c r="G5335" s="7" t="s">
        <v>1080</v>
      </c>
      <c r="H5335" s="7" t="s">
        <v>1031</v>
      </c>
      <c r="I5335" s="6" t="s">
        <v>11</v>
      </c>
      <c r="J5335" s="1">
        <v>56806</v>
      </c>
      <c r="K5335" s="1">
        <v>39194</v>
      </c>
      <c r="L5335" s="1">
        <v>96000</v>
      </c>
      <c r="M5335" s="1">
        <v>56806</v>
      </c>
      <c r="N5335" s="1">
        <v>39194</v>
      </c>
      <c r="O5335" s="1">
        <v>96000</v>
      </c>
      <c r="P5335" s="1">
        <v>144200</v>
      </c>
      <c r="Q5335" s="12"/>
      <c r="R5335" s="29">
        <f t="shared" si="252"/>
        <v>-48200</v>
      </c>
      <c r="S5335" t="str">
        <f t="shared" si="253"/>
        <v>Pendiente de ingreso</v>
      </c>
      <c r="T5335" s="10">
        <f>IFERROR(VLOOKUP(A5335,[1]!Tabla1[[#All],[Material]:[venta nueva]],38,FALSE),0)</f>
        <v>0</v>
      </c>
    </row>
    <row r="5336" spans="1:20" hidden="1" x14ac:dyDescent="0.35">
      <c r="A5336">
        <f t="shared" si="251"/>
        <v>1021470</v>
      </c>
      <c r="B5336" s="6" t="s">
        <v>1320</v>
      </c>
      <c r="C5336" s="7" t="s">
        <v>553</v>
      </c>
      <c r="D5336" s="7" t="s">
        <v>1095</v>
      </c>
      <c r="E5336" s="7" t="s">
        <v>152</v>
      </c>
      <c r="F5336" s="7" t="s">
        <v>153</v>
      </c>
      <c r="G5336" s="7" t="s">
        <v>1086</v>
      </c>
      <c r="H5336" s="7" t="s">
        <v>1025</v>
      </c>
      <c r="I5336" s="6" t="s">
        <v>12</v>
      </c>
      <c r="J5336" s="1">
        <v>1048</v>
      </c>
      <c r="K5336" s="1">
        <v>20952</v>
      </c>
      <c r="L5336" s="1">
        <v>22000</v>
      </c>
      <c r="M5336" s="1">
        <v>1048</v>
      </c>
      <c r="N5336" s="1">
        <v>20952</v>
      </c>
      <c r="O5336" s="1">
        <v>22000</v>
      </c>
      <c r="P5336" s="1">
        <v>22000</v>
      </c>
      <c r="Q5336" s="12"/>
      <c r="R5336" s="29">
        <f t="shared" si="252"/>
        <v>0</v>
      </c>
      <c r="S5336" t="str">
        <f t="shared" si="253"/>
        <v>OK</v>
      </c>
      <c r="T5336" s="10">
        <f>IFERROR(VLOOKUP(A5336,[1]!Tabla1[[#All],[Material]:[venta nueva]],38,FALSE),0)</f>
        <v>0</v>
      </c>
    </row>
    <row r="5337" spans="1:20" hidden="1" x14ac:dyDescent="0.35">
      <c r="A5337">
        <f t="shared" si="251"/>
        <v>1021533</v>
      </c>
      <c r="B5337" s="6" t="s">
        <v>1320</v>
      </c>
      <c r="C5337" s="7" t="s">
        <v>553</v>
      </c>
      <c r="D5337" s="7" t="s">
        <v>1095</v>
      </c>
      <c r="E5337" s="7" t="s">
        <v>156</v>
      </c>
      <c r="F5337" s="7" t="s">
        <v>157</v>
      </c>
      <c r="G5337" s="7" t="s">
        <v>1082</v>
      </c>
      <c r="H5337" s="7" t="s">
        <v>1013</v>
      </c>
      <c r="I5337" s="6" t="s">
        <v>16</v>
      </c>
      <c r="J5337" s="1">
        <v>-9976</v>
      </c>
      <c r="K5337" s="1">
        <v>0</v>
      </c>
      <c r="L5337" s="1">
        <v>20000</v>
      </c>
      <c r="M5337" s="1">
        <v>-9976</v>
      </c>
      <c r="N5337" s="1">
        <v>0</v>
      </c>
      <c r="O5337" s="1">
        <v>0</v>
      </c>
      <c r="P5337" s="1"/>
      <c r="Q5337" s="12"/>
      <c r="R5337" s="29">
        <f t="shared" si="252"/>
        <v>0</v>
      </c>
      <c r="S5337" t="str">
        <f t="shared" si="253"/>
        <v>OK</v>
      </c>
      <c r="T5337" s="10">
        <f>IFERROR(VLOOKUP(A5337,[1]!Tabla1[[#All],[Material]:[venta nueva]],38,FALSE),0)</f>
        <v>0</v>
      </c>
    </row>
    <row r="5338" spans="1:20" hidden="1" x14ac:dyDescent="0.35">
      <c r="A5338">
        <f t="shared" si="251"/>
        <v>1021603</v>
      </c>
      <c r="B5338" s="6" t="s">
        <v>1320</v>
      </c>
      <c r="C5338" s="7" t="s">
        <v>553</v>
      </c>
      <c r="D5338" s="7" t="s">
        <v>1095</v>
      </c>
      <c r="E5338" s="7" t="s">
        <v>165</v>
      </c>
      <c r="F5338" s="7" t="s">
        <v>166</v>
      </c>
      <c r="G5338" s="7" t="s">
        <v>1075</v>
      </c>
      <c r="H5338" s="7" t="s">
        <v>1003</v>
      </c>
      <c r="I5338" s="6" t="s">
        <v>16</v>
      </c>
      <c r="J5338" s="1">
        <v>1900</v>
      </c>
      <c r="K5338" s="1">
        <v>5100</v>
      </c>
      <c r="L5338" s="1">
        <v>7000</v>
      </c>
      <c r="M5338" s="1">
        <v>1900</v>
      </c>
      <c r="N5338" s="1">
        <v>5100</v>
      </c>
      <c r="O5338" s="1">
        <v>7000</v>
      </c>
      <c r="P5338" s="1">
        <v>7000</v>
      </c>
      <c r="Q5338" s="12"/>
      <c r="R5338" s="29">
        <f t="shared" si="252"/>
        <v>0</v>
      </c>
      <c r="S5338" t="str">
        <f t="shared" si="253"/>
        <v>OK</v>
      </c>
      <c r="T5338" s="10">
        <f>IFERROR(VLOOKUP(A5338,[1]!Tabla1[[#All],[Material]:[venta nueva]],38,FALSE),0)</f>
        <v>0</v>
      </c>
    </row>
    <row r="5339" spans="1:20" hidden="1" x14ac:dyDescent="0.35">
      <c r="A5339">
        <f t="shared" si="251"/>
        <v>1021609</v>
      </c>
      <c r="B5339" s="6" t="s">
        <v>1320</v>
      </c>
      <c r="C5339" s="7" t="s">
        <v>553</v>
      </c>
      <c r="D5339" s="7" t="s">
        <v>1095</v>
      </c>
      <c r="E5339" s="7" t="s">
        <v>167</v>
      </c>
      <c r="F5339" s="7" t="s">
        <v>168</v>
      </c>
      <c r="G5339" s="7" t="s">
        <v>985</v>
      </c>
      <c r="H5339" s="7" t="s">
        <v>1012</v>
      </c>
      <c r="I5339" s="6" t="s">
        <v>16</v>
      </c>
      <c r="J5339" s="1">
        <v>-26071</v>
      </c>
      <c r="K5339" s="1">
        <v>46071</v>
      </c>
      <c r="L5339" s="1">
        <v>20000</v>
      </c>
      <c r="M5339" s="1">
        <v>-26071</v>
      </c>
      <c r="N5339" s="1">
        <v>46071</v>
      </c>
      <c r="O5339" s="1">
        <v>20000</v>
      </c>
      <c r="P5339" s="1">
        <v>20000</v>
      </c>
      <c r="Q5339" s="12"/>
      <c r="R5339" s="29">
        <f t="shared" si="252"/>
        <v>0</v>
      </c>
      <c r="S5339" t="str">
        <f t="shared" si="253"/>
        <v>OK</v>
      </c>
      <c r="T5339" s="10">
        <f>IFERROR(VLOOKUP(A5339,[1]!Tabla1[[#All],[Material]:[venta nueva]],38,FALSE),0)</f>
        <v>0</v>
      </c>
    </row>
    <row r="5340" spans="1:20" hidden="1" x14ac:dyDescent="0.35">
      <c r="A5340">
        <f t="shared" si="251"/>
        <v>1021622</v>
      </c>
      <c r="B5340" s="6" t="s">
        <v>1320</v>
      </c>
      <c r="C5340" s="7" t="s">
        <v>553</v>
      </c>
      <c r="D5340" s="7" t="s">
        <v>1095</v>
      </c>
      <c r="E5340" s="7" t="s">
        <v>169</v>
      </c>
      <c r="F5340" s="7" t="s">
        <v>74</v>
      </c>
      <c r="G5340" s="7" t="s">
        <v>1074</v>
      </c>
      <c r="H5340" s="7" t="s">
        <v>1018</v>
      </c>
      <c r="I5340" s="6" t="s">
        <v>11</v>
      </c>
      <c r="J5340" s="1">
        <v>-1130</v>
      </c>
      <c r="K5340" s="1">
        <v>31130</v>
      </c>
      <c r="L5340" s="1">
        <v>30000</v>
      </c>
      <c r="M5340" s="1">
        <v>-1130</v>
      </c>
      <c r="N5340" s="1">
        <v>31130</v>
      </c>
      <c r="O5340" s="1">
        <v>30000</v>
      </c>
      <c r="P5340" s="1">
        <v>24000</v>
      </c>
      <c r="Q5340" s="12"/>
      <c r="R5340" s="29">
        <f t="shared" si="252"/>
        <v>6000</v>
      </c>
      <c r="S5340" t="str">
        <f t="shared" si="253"/>
        <v>Sobre ingreso</v>
      </c>
      <c r="T5340" s="10">
        <f>IFERROR(VLOOKUP(A5340,[1]!Tabla1[[#All],[Material]:[venta nueva]],38,FALSE),0)</f>
        <v>0</v>
      </c>
    </row>
    <row r="5341" spans="1:20" hidden="1" x14ac:dyDescent="0.35">
      <c r="A5341">
        <f t="shared" si="251"/>
        <v>1021639</v>
      </c>
      <c r="B5341" s="6" t="s">
        <v>1320</v>
      </c>
      <c r="C5341" s="7" t="s">
        <v>553</v>
      </c>
      <c r="D5341" s="7" t="s">
        <v>1095</v>
      </c>
      <c r="E5341" s="7" t="s">
        <v>461</v>
      </c>
      <c r="F5341" s="7" t="s">
        <v>78</v>
      </c>
      <c r="G5341" s="7" t="s">
        <v>985</v>
      </c>
      <c r="H5341" s="7" t="s">
        <v>1012</v>
      </c>
      <c r="I5341" s="6" t="s">
        <v>11</v>
      </c>
      <c r="J5341" s="1">
        <v>775</v>
      </c>
      <c r="K5341" s="1">
        <v>0</v>
      </c>
      <c r="L5341" s="1">
        <v>0</v>
      </c>
      <c r="M5341" s="1">
        <v>775</v>
      </c>
      <c r="N5341" s="1">
        <v>0</v>
      </c>
      <c r="O5341" s="1">
        <v>0</v>
      </c>
      <c r="P5341" s="1"/>
      <c r="Q5341" s="12"/>
      <c r="R5341" s="29">
        <f t="shared" si="252"/>
        <v>0</v>
      </c>
      <c r="S5341" t="str">
        <f t="shared" si="253"/>
        <v>OK</v>
      </c>
      <c r="T5341" s="10">
        <f>IFERROR(VLOOKUP(A5341,[1]!Tabla1[[#All],[Material]:[venta nueva]],38,FALSE),0)</f>
        <v>0</v>
      </c>
    </row>
    <row r="5342" spans="1:20" hidden="1" x14ac:dyDescent="0.35">
      <c r="A5342">
        <f t="shared" si="251"/>
        <v>1021655</v>
      </c>
      <c r="B5342" s="6" t="s">
        <v>1320</v>
      </c>
      <c r="C5342" s="7" t="s">
        <v>553</v>
      </c>
      <c r="D5342" s="7" t="s">
        <v>1095</v>
      </c>
      <c r="E5342" s="7" t="s">
        <v>614</v>
      </c>
      <c r="F5342" s="7" t="s">
        <v>615</v>
      </c>
      <c r="G5342" s="7" t="s">
        <v>1069</v>
      </c>
      <c r="H5342" s="7" t="s">
        <v>1026</v>
      </c>
      <c r="I5342" s="6" t="s">
        <v>12</v>
      </c>
      <c r="J5342" s="1">
        <v>-13980</v>
      </c>
      <c r="K5342" s="1">
        <v>13980</v>
      </c>
      <c r="L5342" s="1">
        <v>0</v>
      </c>
      <c r="M5342" s="1">
        <v>-13980</v>
      </c>
      <c r="N5342" s="1">
        <v>13980</v>
      </c>
      <c r="O5342" s="1">
        <v>0</v>
      </c>
      <c r="P5342" s="1"/>
      <c r="Q5342" s="12"/>
      <c r="R5342" s="29">
        <f t="shared" si="252"/>
        <v>0</v>
      </c>
      <c r="S5342" t="str">
        <f t="shared" si="253"/>
        <v>OK</v>
      </c>
      <c r="T5342" s="10">
        <f>IFERROR(VLOOKUP(A5342,[1]!Tabla1[[#All],[Material]:[venta nueva]],38,FALSE),0)</f>
        <v>0</v>
      </c>
    </row>
    <row r="5343" spans="1:20" hidden="1" x14ac:dyDescent="0.35">
      <c r="A5343">
        <f t="shared" si="251"/>
        <v>1021664</v>
      </c>
      <c r="B5343" s="6" t="s">
        <v>1320</v>
      </c>
      <c r="C5343" s="7" t="s">
        <v>553</v>
      </c>
      <c r="D5343" s="7" t="s">
        <v>1095</v>
      </c>
      <c r="E5343" s="7" t="s">
        <v>170</v>
      </c>
      <c r="F5343" s="7" t="s">
        <v>171</v>
      </c>
      <c r="G5343" s="7" t="s">
        <v>1085</v>
      </c>
      <c r="H5343" s="7" t="s">
        <v>1019</v>
      </c>
      <c r="I5343" s="6" t="s">
        <v>12</v>
      </c>
      <c r="J5343" s="1">
        <v>-41017</v>
      </c>
      <c r="K5343" s="1">
        <v>0</v>
      </c>
      <c r="L5343" s="1">
        <v>0</v>
      </c>
      <c r="M5343" s="1">
        <v>-41017</v>
      </c>
      <c r="N5343" s="1">
        <v>0</v>
      </c>
      <c r="O5343" s="1">
        <v>0</v>
      </c>
      <c r="P5343" s="1"/>
      <c r="Q5343" s="12"/>
      <c r="R5343" s="29">
        <f t="shared" si="252"/>
        <v>0</v>
      </c>
      <c r="S5343" t="str">
        <f t="shared" si="253"/>
        <v>OK</v>
      </c>
      <c r="T5343" s="10">
        <f>IFERROR(VLOOKUP(A5343,[1]!Tabla1[[#All],[Material]:[venta nueva]],38,FALSE),0)</f>
        <v>0</v>
      </c>
    </row>
    <row r="5344" spans="1:20" hidden="1" x14ac:dyDescent="0.35">
      <c r="A5344">
        <f t="shared" si="251"/>
        <v>1021665</v>
      </c>
      <c r="B5344" s="6" t="s">
        <v>1320</v>
      </c>
      <c r="C5344" s="7" t="s">
        <v>553</v>
      </c>
      <c r="D5344" s="7" t="s">
        <v>1095</v>
      </c>
      <c r="E5344" s="7" t="s">
        <v>172</v>
      </c>
      <c r="F5344" s="7" t="s">
        <v>173</v>
      </c>
      <c r="G5344" s="7" t="s">
        <v>1085</v>
      </c>
      <c r="H5344" s="7" t="s">
        <v>1019</v>
      </c>
      <c r="I5344" s="6" t="s">
        <v>12</v>
      </c>
      <c r="J5344" s="1">
        <v>2475</v>
      </c>
      <c r="K5344" s="1">
        <v>0</v>
      </c>
      <c r="L5344" s="1">
        <v>0</v>
      </c>
      <c r="M5344" s="1">
        <v>2475</v>
      </c>
      <c r="N5344" s="1">
        <v>0</v>
      </c>
      <c r="O5344" s="1">
        <v>0</v>
      </c>
      <c r="P5344" s="1"/>
      <c r="Q5344" s="12"/>
      <c r="R5344" s="29">
        <f t="shared" si="252"/>
        <v>0</v>
      </c>
      <c r="S5344" t="str">
        <f t="shared" si="253"/>
        <v>OK</v>
      </c>
      <c r="T5344" s="10">
        <f>IFERROR(VLOOKUP(A5344,[1]!Tabla1[[#All],[Material]:[venta nueva]],38,FALSE),0)</f>
        <v>0</v>
      </c>
    </row>
    <row r="5345" spans="1:20" hidden="1" x14ac:dyDescent="0.35">
      <c r="A5345">
        <f t="shared" si="251"/>
        <v>1021731</v>
      </c>
      <c r="B5345" s="6" t="s">
        <v>1320</v>
      </c>
      <c r="C5345" s="7" t="s">
        <v>553</v>
      </c>
      <c r="D5345" s="7" t="s">
        <v>1095</v>
      </c>
      <c r="E5345" s="7" t="s">
        <v>174</v>
      </c>
      <c r="F5345" s="7" t="s">
        <v>175</v>
      </c>
      <c r="G5345" s="7" t="s">
        <v>1086</v>
      </c>
      <c r="H5345" s="7" t="s">
        <v>1025</v>
      </c>
      <c r="I5345" s="6" t="s">
        <v>14</v>
      </c>
      <c r="J5345" s="1">
        <v>-152095</v>
      </c>
      <c r="K5345" s="1">
        <v>152095</v>
      </c>
      <c r="L5345" s="1">
        <v>0</v>
      </c>
      <c r="M5345" s="1">
        <v>-152095</v>
      </c>
      <c r="N5345" s="1">
        <v>152095</v>
      </c>
      <c r="O5345" s="1">
        <v>0</v>
      </c>
      <c r="P5345" s="1"/>
      <c r="Q5345" s="12"/>
      <c r="R5345" s="29">
        <f t="shared" si="252"/>
        <v>0</v>
      </c>
      <c r="S5345" t="str">
        <f t="shared" si="253"/>
        <v>OK</v>
      </c>
      <c r="T5345" s="10">
        <f>IFERROR(VLOOKUP(A5345,[1]!Tabla1[[#All],[Material]:[venta nueva]],38,FALSE),0)</f>
        <v>0</v>
      </c>
    </row>
    <row r="5346" spans="1:20" hidden="1" x14ac:dyDescent="0.35">
      <c r="A5346">
        <f t="shared" si="251"/>
        <v>1021733</v>
      </c>
      <c r="B5346" s="6" t="s">
        <v>1320</v>
      </c>
      <c r="C5346" s="7" t="s">
        <v>553</v>
      </c>
      <c r="D5346" s="7" t="s">
        <v>1095</v>
      </c>
      <c r="E5346" s="7" t="s">
        <v>178</v>
      </c>
      <c r="F5346" s="7" t="s">
        <v>149</v>
      </c>
      <c r="G5346" s="7" t="s">
        <v>1076</v>
      </c>
      <c r="H5346" s="7" t="s">
        <v>1022</v>
      </c>
      <c r="I5346" s="6" t="s">
        <v>14</v>
      </c>
      <c r="J5346" s="1"/>
      <c r="K5346" s="1"/>
      <c r="L5346" s="1"/>
      <c r="M5346" s="1"/>
      <c r="N5346" s="1"/>
      <c r="O5346" s="1"/>
      <c r="P5346" s="1">
        <v>96000</v>
      </c>
      <c r="Q5346" s="12"/>
      <c r="R5346" s="29">
        <f t="shared" si="252"/>
        <v>-96000</v>
      </c>
      <c r="S5346" t="str">
        <f t="shared" si="253"/>
        <v>Pendiente de ingreso</v>
      </c>
      <c r="T5346" s="10">
        <f>IFERROR(VLOOKUP(A5346,[1]!Tabla1[[#All],[Material]:[venta nueva]],38,FALSE),0)</f>
        <v>0</v>
      </c>
    </row>
    <row r="5347" spans="1:20" hidden="1" x14ac:dyDescent="0.35">
      <c r="A5347">
        <f t="shared" si="251"/>
        <v>1021735</v>
      </c>
      <c r="B5347" s="6" t="s">
        <v>1320</v>
      </c>
      <c r="C5347" s="7" t="s">
        <v>553</v>
      </c>
      <c r="D5347" s="7" t="s">
        <v>1095</v>
      </c>
      <c r="E5347" s="7" t="s">
        <v>179</v>
      </c>
      <c r="F5347" s="7" t="s">
        <v>180</v>
      </c>
      <c r="G5347" s="7" t="s">
        <v>1069</v>
      </c>
      <c r="H5347" s="7" t="s">
        <v>1033</v>
      </c>
      <c r="I5347" s="6" t="s">
        <v>14</v>
      </c>
      <c r="J5347" s="1">
        <v>-56696</v>
      </c>
      <c r="K5347" s="1">
        <v>56696</v>
      </c>
      <c r="L5347" s="1">
        <v>0</v>
      </c>
      <c r="M5347" s="1">
        <v>-56696</v>
      </c>
      <c r="N5347" s="1">
        <v>56696</v>
      </c>
      <c r="O5347" s="1">
        <v>0</v>
      </c>
      <c r="P5347" s="1"/>
      <c r="Q5347" s="12"/>
      <c r="R5347" s="29">
        <f t="shared" si="252"/>
        <v>0</v>
      </c>
      <c r="S5347" t="str">
        <f t="shared" si="253"/>
        <v>OK</v>
      </c>
      <c r="T5347" s="10">
        <f>IFERROR(VLOOKUP(A5347,[1]!Tabla1[[#All],[Material]:[venta nueva]],38,FALSE),0)</f>
        <v>0</v>
      </c>
    </row>
    <row r="5348" spans="1:20" hidden="1" x14ac:dyDescent="0.35">
      <c r="A5348">
        <f t="shared" si="251"/>
        <v>1021740</v>
      </c>
      <c r="B5348" s="6" t="s">
        <v>1320</v>
      </c>
      <c r="C5348" s="7" t="s">
        <v>553</v>
      </c>
      <c r="D5348" s="7" t="s">
        <v>1095</v>
      </c>
      <c r="E5348" s="7" t="s">
        <v>1107</v>
      </c>
      <c r="F5348" s="7" t="s">
        <v>187</v>
      </c>
      <c r="G5348" s="7" t="s">
        <v>1069</v>
      </c>
      <c r="H5348" s="7" t="s">
        <v>1026</v>
      </c>
      <c r="I5348" s="6" t="s">
        <v>14</v>
      </c>
      <c r="J5348" s="1"/>
      <c r="K5348" s="1"/>
      <c r="L5348" s="1"/>
      <c r="M5348" s="1"/>
      <c r="N5348" s="1"/>
      <c r="O5348" s="1"/>
      <c r="P5348" s="1">
        <v>72000</v>
      </c>
      <c r="Q5348" s="12"/>
      <c r="R5348" s="29">
        <f t="shared" si="252"/>
        <v>-72000</v>
      </c>
      <c r="S5348" t="str">
        <f t="shared" si="253"/>
        <v>Pendiente de ingreso</v>
      </c>
      <c r="T5348" s="10">
        <f>IFERROR(VLOOKUP(A5348,[1]!Tabla1[[#All],[Material]:[venta nueva]],38,FALSE),0)</f>
        <v>0</v>
      </c>
    </row>
    <row r="5349" spans="1:20" hidden="1" x14ac:dyDescent="0.35">
      <c r="A5349">
        <f t="shared" si="251"/>
        <v>1021864</v>
      </c>
      <c r="B5349" s="6" t="s">
        <v>1320</v>
      </c>
      <c r="C5349" s="7" t="s">
        <v>553</v>
      </c>
      <c r="D5349" s="7" t="s">
        <v>1095</v>
      </c>
      <c r="E5349" s="7" t="s">
        <v>195</v>
      </c>
      <c r="F5349" s="7" t="s">
        <v>196</v>
      </c>
      <c r="G5349" s="7" t="s">
        <v>1080</v>
      </c>
      <c r="H5349" s="7" t="s">
        <v>1024</v>
      </c>
      <c r="I5349" s="6" t="s">
        <v>11</v>
      </c>
      <c r="J5349" s="1"/>
      <c r="K5349" s="1"/>
      <c r="L5349" s="1"/>
      <c r="M5349" s="1"/>
      <c r="N5349" s="1"/>
      <c r="O5349" s="1"/>
      <c r="P5349" s="1">
        <v>21961</v>
      </c>
      <c r="Q5349" s="12"/>
      <c r="R5349" s="29">
        <f t="shared" si="252"/>
        <v>-21961</v>
      </c>
      <c r="S5349" t="str">
        <f t="shared" si="253"/>
        <v>Pendiente de ingreso</v>
      </c>
      <c r="T5349" s="10">
        <f>IFERROR(VLOOKUP(A5349,[1]!Tabla1[[#All],[Material]:[venta nueva]],38,FALSE),0)</f>
        <v>0</v>
      </c>
    </row>
    <row r="5350" spans="1:20" hidden="1" x14ac:dyDescent="0.35">
      <c r="A5350">
        <f t="shared" si="251"/>
        <v>1021864</v>
      </c>
      <c r="B5350" s="6" t="s">
        <v>1320</v>
      </c>
      <c r="C5350" s="7" t="s">
        <v>553</v>
      </c>
      <c r="D5350" s="7" t="s">
        <v>1095</v>
      </c>
      <c r="E5350" s="7" t="s">
        <v>195</v>
      </c>
      <c r="F5350" s="7" t="s">
        <v>196</v>
      </c>
      <c r="G5350" s="7" t="s">
        <v>1080</v>
      </c>
      <c r="H5350" s="7" t="s">
        <v>1024</v>
      </c>
      <c r="I5350" s="6" t="s">
        <v>13</v>
      </c>
      <c r="J5350" s="1">
        <v>18548</v>
      </c>
      <c r="K5350" s="1">
        <v>0</v>
      </c>
      <c r="L5350" s="1">
        <v>24000</v>
      </c>
      <c r="M5350" s="1">
        <v>18548</v>
      </c>
      <c r="N5350" s="1">
        <v>0</v>
      </c>
      <c r="O5350" s="1">
        <v>72000</v>
      </c>
      <c r="P5350" s="1">
        <v>48001</v>
      </c>
      <c r="Q5350" s="12"/>
      <c r="R5350" s="29">
        <f t="shared" si="252"/>
        <v>23999</v>
      </c>
      <c r="S5350" t="str">
        <f t="shared" si="253"/>
        <v>Sobre ingreso</v>
      </c>
      <c r="T5350" s="10">
        <f>IFERROR(VLOOKUP(A5350,[1]!Tabla1[[#All],[Material]:[venta nueva]],38,FALSE),0)</f>
        <v>0</v>
      </c>
    </row>
    <row r="5351" spans="1:20" hidden="1" x14ac:dyDescent="0.35">
      <c r="A5351">
        <f t="shared" si="251"/>
        <v>1021868</v>
      </c>
      <c r="B5351" s="6" t="s">
        <v>1320</v>
      </c>
      <c r="C5351" s="7" t="s">
        <v>553</v>
      </c>
      <c r="D5351" s="7" t="s">
        <v>1095</v>
      </c>
      <c r="E5351" s="7" t="s">
        <v>556</v>
      </c>
      <c r="F5351" s="7" t="s">
        <v>557</v>
      </c>
      <c r="G5351" s="7" t="s">
        <v>1076</v>
      </c>
      <c r="H5351" s="7" t="s">
        <v>1004</v>
      </c>
      <c r="I5351" s="6" t="s">
        <v>11</v>
      </c>
      <c r="J5351" s="1">
        <v>39632</v>
      </c>
      <c r="K5351" s="1">
        <v>8368</v>
      </c>
      <c r="L5351" s="1">
        <v>48000</v>
      </c>
      <c r="M5351" s="1">
        <v>39632</v>
      </c>
      <c r="N5351" s="1">
        <v>8368</v>
      </c>
      <c r="O5351" s="1">
        <v>48000</v>
      </c>
      <c r="P5351" s="1">
        <v>49000</v>
      </c>
      <c r="Q5351" s="12"/>
      <c r="R5351" s="29">
        <f t="shared" si="252"/>
        <v>-1000</v>
      </c>
      <c r="S5351" t="str">
        <f t="shared" si="253"/>
        <v>Pendiente de ingreso</v>
      </c>
      <c r="T5351" s="10">
        <f>IFERROR(VLOOKUP(A5351,[1]!Tabla1[[#All],[Material]:[venta nueva]],38,FALSE),0)</f>
        <v>0</v>
      </c>
    </row>
    <row r="5352" spans="1:20" hidden="1" x14ac:dyDescent="0.35">
      <c r="A5352">
        <f t="shared" si="251"/>
        <v>1021905</v>
      </c>
      <c r="B5352" s="6" t="s">
        <v>1320</v>
      </c>
      <c r="C5352" s="7" t="s">
        <v>553</v>
      </c>
      <c r="D5352" s="7" t="s">
        <v>1095</v>
      </c>
      <c r="E5352" s="7" t="s">
        <v>199</v>
      </c>
      <c r="F5352" s="7" t="s">
        <v>200</v>
      </c>
      <c r="G5352" s="7" t="s">
        <v>1081</v>
      </c>
      <c r="H5352" s="7" t="s">
        <v>1010</v>
      </c>
      <c r="I5352" s="6" t="s">
        <v>14</v>
      </c>
      <c r="J5352" s="1">
        <v>-17835</v>
      </c>
      <c r="K5352" s="1">
        <v>0</v>
      </c>
      <c r="L5352" s="1">
        <v>0</v>
      </c>
      <c r="M5352" s="1">
        <v>-17835</v>
      </c>
      <c r="N5352" s="1">
        <v>0</v>
      </c>
      <c r="O5352" s="1">
        <v>0</v>
      </c>
      <c r="P5352" s="1"/>
      <c r="Q5352" s="12"/>
      <c r="R5352" s="29">
        <f t="shared" si="252"/>
        <v>0</v>
      </c>
      <c r="S5352" t="str">
        <f t="shared" si="253"/>
        <v>OK</v>
      </c>
      <c r="T5352" s="10">
        <f>IFERROR(VLOOKUP(A5352,[1]!Tabla1[[#All],[Material]:[venta nueva]],38,FALSE),0)</f>
        <v>0</v>
      </c>
    </row>
    <row r="5353" spans="1:20" hidden="1" x14ac:dyDescent="0.35">
      <c r="A5353">
        <f t="shared" si="251"/>
        <v>1021976</v>
      </c>
      <c r="B5353" s="6" t="s">
        <v>1320</v>
      </c>
      <c r="C5353" s="7" t="s">
        <v>553</v>
      </c>
      <c r="D5353" s="7" t="s">
        <v>1095</v>
      </c>
      <c r="E5353" s="7" t="s">
        <v>213</v>
      </c>
      <c r="F5353" s="7" t="s">
        <v>214</v>
      </c>
      <c r="G5353" s="7" t="s">
        <v>1077</v>
      </c>
      <c r="H5353" s="7" t="s">
        <v>1005</v>
      </c>
      <c r="I5353" s="6" t="s">
        <v>11</v>
      </c>
      <c r="J5353" s="1">
        <v>-16055</v>
      </c>
      <c r="K5353" s="1">
        <v>176960</v>
      </c>
      <c r="L5353" s="1">
        <v>192000</v>
      </c>
      <c r="M5353" s="1">
        <v>-16055</v>
      </c>
      <c r="N5353" s="1">
        <v>176960</v>
      </c>
      <c r="O5353" s="1">
        <v>192000</v>
      </c>
      <c r="P5353" s="1">
        <v>190859</v>
      </c>
      <c r="Q5353" s="12"/>
      <c r="R5353" s="29">
        <f t="shared" si="252"/>
        <v>1141</v>
      </c>
      <c r="S5353" t="str">
        <f t="shared" si="253"/>
        <v>Sobre ingreso</v>
      </c>
      <c r="T5353" s="10">
        <f>IFERROR(VLOOKUP(A5353,[1]!Tabla1[[#All],[Material]:[venta nueva]],38,FALSE),0)</f>
        <v>0</v>
      </c>
    </row>
    <row r="5354" spans="1:20" hidden="1" x14ac:dyDescent="0.35">
      <c r="A5354">
        <f t="shared" si="251"/>
        <v>1021980</v>
      </c>
      <c r="B5354" s="6" t="s">
        <v>1320</v>
      </c>
      <c r="C5354" s="7" t="s">
        <v>553</v>
      </c>
      <c r="D5354" s="7" t="s">
        <v>1095</v>
      </c>
      <c r="E5354" s="7" t="s">
        <v>215</v>
      </c>
      <c r="F5354" s="7" t="s">
        <v>216</v>
      </c>
      <c r="G5354" s="7" t="s">
        <v>1074</v>
      </c>
      <c r="H5354" s="7" t="s">
        <v>1018</v>
      </c>
      <c r="I5354" s="6" t="s">
        <v>11</v>
      </c>
      <c r="J5354" s="1">
        <v>0</v>
      </c>
      <c r="K5354" s="1">
        <v>2547</v>
      </c>
      <c r="L5354" s="1">
        <v>3000</v>
      </c>
      <c r="M5354" s="1">
        <v>0</v>
      </c>
      <c r="N5354" s="1">
        <v>2547</v>
      </c>
      <c r="O5354" s="1">
        <v>3000</v>
      </c>
      <c r="P5354" s="1"/>
      <c r="Q5354" s="12"/>
      <c r="R5354" s="29">
        <f t="shared" si="252"/>
        <v>3000</v>
      </c>
      <c r="S5354" t="str">
        <f t="shared" si="253"/>
        <v>Sobre ingreso</v>
      </c>
      <c r="T5354" s="10">
        <f>IFERROR(VLOOKUP(A5354,[1]!Tabla1[[#All],[Material]:[venta nueva]],38,FALSE),0)</f>
        <v>0</v>
      </c>
    </row>
    <row r="5355" spans="1:20" hidden="1" x14ac:dyDescent="0.35">
      <c r="A5355">
        <f t="shared" si="251"/>
        <v>1021992</v>
      </c>
      <c r="B5355" s="6" t="s">
        <v>1320</v>
      </c>
      <c r="C5355" s="7" t="s">
        <v>553</v>
      </c>
      <c r="D5355" s="7" t="s">
        <v>1095</v>
      </c>
      <c r="E5355" s="7" t="s">
        <v>219</v>
      </c>
      <c r="F5355" s="7" t="s">
        <v>28</v>
      </c>
      <c r="G5355" s="7" t="s">
        <v>1078</v>
      </c>
      <c r="H5355" s="7" t="s">
        <v>1006</v>
      </c>
      <c r="I5355" s="6" t="s">
        <v>14</v>
      </c>
      <c r="J5355" s="1"/>
      <c r="K5355" s="1"/>
      <c r="L5355" s="1"/>
      <c r="M5355" s="1"/>
      <c r="N5355" s="1"/>
      <c r="O5355" s="1"/>
      <c r="P5355" s="1">
        <v>96000</v>
      </c>
      <c r="Q5355" s="12"/>
      <c r="R5355" s="29">
        <f t="shared" si="252"/>
        <v>-96000</v>
      </c>
      <c r="S5355" t="str">
        <f t="shared" si="253"/>
        <v>Pendiente de ingreso</v>
      </c>
      <c r="T5355" s="10">
        <f>IFERROR(VLOOKUP(A5355,[1]!Tabla1[[#All],[Material]:[venta nueva]],38,FALSE),0)</f>
        <v>0</v>
      </c>
    </row>
    <row r="5356" spans="1:20" hidden="1" x14ac:dyDescent="0.35">
      <c r="A5356">
        <f t="shared" si="251"/>
        <v>1022047</v>
      </c>
      <c r="B5356" s="6" t="s">
        <v>1320</v>
      </c>
      <c r="C5356" s="7" t="s">
        <v>553</v>
      </c>
      <c r="D5356" s="7" t="s">
        <v>1095</v>
      </c>
      <c r="E5356" s="7" t="s">
        <v>586</v>
      </c>
      <c r="F5356" s="7" t="s">
        <v>582</v>
      </c>
      <c r="G5356" s="7" t="s">
        <v>1081</v>
      </c>
      <c r="H5356" s="7" t="s">
        <v>1010</v>
      </c>
      <c r="I5356" s="6" t="s">
        <v>11</v>
      </c>
      <c r="J5356" s="1">
        <v>8210</v>
      </c>
      <c r="K5356" s="1">
        <v>0</v>
      </c>
      <c r="L5356" s="1">
        <v>0</v>
      </c>
      <c r="M5356" s="1">
        <v>8210</v>
      </c>
      <c r="N5356" s="1">
        <v>0</v>
      </c>
      <c r="O5356" s="1">
        <v>0</v>
      </c>
      <c r="P5356" s="1"/>
      <c r="Q5356" s="12"/>
      <c r="R5356" s="29">
        <f t="shared" si="252"/>
        <v>0</v>
      </c>
      <c r="S5356" t="str">
        <f t="shared" si="253"/>
        <v>OK</v>
      </c>
      <c r="T5356" s="10">
        <f>IFERROR(VLOOKUP(A5356,[1]!Tabla1[[#All],[Material]:[venta nueva]],38,FALSE),0)</f>
        <v>0</v>
      </c>
    </row>
    <row r="5357" spans="1:20" hidden="1" x14ac:dyDescent="0.35">
      <c r="A5357">
        <f t="shared" si="251"/>
        <v>1022073</v>
      </c>
      <c r="B5357" s="6" t="s">
        <v>1320</v>
      </c>
      <c r="C5357" s="7" t="s">
        <v>553</v>
      </c>
      <c r="D5357" s="7" t="s">
        <v>1095</v>
      </c>
      <c r="E5357" s="7" t="s">
        <v>222</v>
      </c>
      <c r="F5357" s="7" t="s">
        <v>223</v>
      </c>
      <c r="G5357" s="7" t="s">
        <v>1078</v>
      </c>
      <c r="H5357" s="7" t="s">
        <v>1027</v>
      </c>
      <c r="I5357" s="6" t="s">
        <v>14</v>
      </c>
      <c r="J5357" s="1"/>
      <c r="K5357" s="1"/>
      <c r="L5357" s="1"/>
      <c r="M5357" s="1"/>
      <c r="N5357" s="1"/>
      <c r="O5357" s="1"/>
      <c r="P5357" s="1">
        <v>48000</v>
      </c>
      <c r="Q5357" s="12"/>
      <c r="R5357" s="29">
        <f t="shared" si="252"/>
        <v>-48000</v>
      </c>
      <c r="S5357" t="str">
        <f t="shared" si="253"/>
        <v>Pendiente de ingreso</v>
      </c>
      <c r="T5357" s="10">
        <f>IFERROR(VLOOKUP(A5357,[1]!Tabla1[[#All],[Material]:[venta nueva]],38,FALSE),0)</f>
        <v>0</v>
      </c>
    </row>
    <row r="5358" spans="1:20" hidden="1" x14ac:dyDescent="0.35">
      <c r="A5358">
        <f t="shared" si="251"/>
        <v>1022096</v>
      </c>
      <c r="B5358" s="6" t="s">
        <v>1320</v>
      </c>
      <c r="C5358" s="7" t="s">
        <v>553</v>
      </c>
      <c r="D5358" s="7" t="s">
        <v>1095</v>
      </c>
      <c r="E5358" s="7" t="s">
        <v>226</v>
      </c>
      <c r="F5358" s="7" t="s">
        <v>227</v>
      </c>
      <c r="G5358" s="7" t="s">
        <v>1084</v>
      </c>
      <c r="H5358" s="7" t="s">
        <v>1028</v>
      </c>
      <c r="I5358" s="6" t="s">
        <v>14</v>
      </c>
      <c r="J5358" s="1">
        <v>31303</v>
      </c>
      <c r="K5358" s="1">
        <v>0</v>
      </c>
      <c r="L5358" s="1">
        <v>0</v>
      </c>
      <c r="M5358" s="1">
        <v>31303</v>
      </c>
      <c r="N5358" s="1">
        <v>0</v>
      </c>
      <c r="O5358" s="1">
        <v>0</v>
      </c>
      <c r="P5358" s="1"/>
      <c r="Q5358" s="12"/>
      <c r="R5358" s="29">
        <f t="shared" si="252"/>
        <v>0</v>
      </c>
      <c r="S5358" t="str">
        <f t="shared" si="253"/>
        <v>OK</v>
      </c>
      <c r="T5358" s="10">
        <f>IFERROR(VLOOKUP(A5358,[1]!Tabla1[[#All],[Material]:[venta nueva]],38,FALSE),0)</f>
        <v>0</v>
      </c>
    </row>
    <row r="5359" spans="1:20" hidden="1" x14ac:dyDescent="0.35">
      <c r="A5359">
        <f t="shared" si="251"/>
        <v>1022149</v>
      </c>
      <c r="B5359" s="6" t="s">
        <v>1320</v>
      </c>
      <c r="C5359" s="7" t="s">
        <v>553</v>
      </c>
      <c r="D5359" s="7" t="s">
        <v>1095</v>
      </c>
      <c r="E5359" s="7" t="s">
        <v>240</v>
      </c>
      <c r="F5359" s="7" t="s">
        <v>241</v>
      </c>
      <c r="G5359" s="7" t="s">
        <v>1079</v>
      </c>
      <c r="H5359" s="7" t="s">
        <v>1007</v>
      </c>
      <c r="I5359" s="6" t="s">
        <v>11</v>
      </c>
      <c r="J5359" s="1">
        <v>-2105</v>
      </c>
      <c r="K5359" s="1">
        <v>26105</v>
      </c>
      <c r="L5359" s="1">
        <v>24000</v>
      </c>
      <c r="M5359" s="1">
        <v>-2105</v>
      </c>
      <c r="N5359" s="1">
        <v>13105</v>
      </c>
      <c r="O5359" s="1">
        <v>12000</v>
      </c>
      <c r="P5359" s="1">
        <v>36000</v>
      </c>
      <c r="Q5359" s="12"/>
      <c r="R5359" s="29">
        <f t="shared" si="252"/>
        <v>-24000</v>
      </c>
      <c r="S5359" t="str">
        <f t="shared" si="253"/>
        <v>Pendiente de ingreso</v>
      </c>
      <c r="T5359" s="10">
        <f>IFERROR(VLOOKUP(A5359,[1]!Tabla1[[#All],[Material]:[venta nueva]],38,FALSE),0)</f>
        <v>0</v>
      </c>
    </row>
    <row r="5360" spans="1:20" hidden="1" x14ac:dyDescent="0.35">
      <c r="A5360">
        <f t="shared" si="251"/>
        <v>1022150</v>
      </c>
      <c r="B5360" s="6" t="s">
        <v>1320</v>
      </c>
      <c r="C5360" s="7" t="s">
        <v>553</v>
      </c>
      <c r="D5360" s="7" t="s">
        <v>1095</v>
      </c>
      <c r="E5360" s="7" t="s">
        <v>242</v>
      </c>
      <c r="F5360" s="7" t="s">
        <v>243</v>
      </c>
      <c r="G5360" s="7" t="s">
        <v>1078</v>
      </c>
      <c r="H5360" s="7" t="s">
        <v>1009</v>
      </c>
      <c r="I5360" s="6" t="s">
        <v>11</v>
      </c>
      <c r="J5360" s="1">
        <v>-31370</v>
      </c>
      <c r="K5360" s="1">
        <v>127370</v>
      </c>
      <c r="L5360" s="1">
        <v>96000</v>
      </c>
      <c r="M5360" s="1">
        <v>-31370</v>
      </c>
      <c r="N5360" s="1">
        <v>127370</v>
      </c>
      <c r="O5360" s="1">
        <v>96000</v>
      </c>
      <c r="P5360" s="1">
        <v>120000</v>
      </c>
      <c r="Q5360" s="12"/>
      <c r="R5360" s="29">
        <f t="shared" si="252"/>
        <v>-24000</v>
      </c>
      <c r="S5360" t="str">
        <f t="shared" si="253"/>
        <v>Pendiente de ingreso</v>
      </c>
      <c r="T5360" s="10">
        <f>IFERROR(VLOOKUP(A5360,[1]!Tabla1[[#All],[Material]:[venta nueva]],38,FALSE),0)</f>
        <v>0</v>
      </c>
    </row>
    <row r="5361" spans="1:20" hidden="1" x14ac:dyDescent="0.35">
      <c r="A5361">
        <f t="shared" si="251"/>
        <v>1022182</v>
      </c>
      <c r="B5361" s="6" t="s">
        <v>1320</v>
      </c>
      <c r="C5361" s="7" t="s">
        <v>553</v>
      </c>
      <c r="D5361" s="7" t="s">
        <v>1095</v>
      </c>
      <c r="E5361" s="7" t="s">
        <v>562</v>
      </c>
      <c r="F5361" s="7" t="s">
        <v>563</v>
      </c>
      <c r="G5361" s="7" t="s">
        <v>1074</v>
      </c>
      <c r="H5361" s="7" t="s">
        <v>1018</v>
      </c>
      <c r="I5361" s="6" t="s">
        <v>12</v>
      </c>
      <c r="J5361" s="1">
        <v>800</v>
      </c>
      <c r="K5361" s="1">
        <v>5795</v>
      </c>
      <c r="L5361" s="1">
        <v>0</v>
      </c>
      <c r="M5361" s="1">
        <v>800</v>
      </c>
      <c r="N5361" s="1">
        <v>5795</v>
      </c>
      <c r="O5361" s="1">
        <v>0</v>
      </c>
      <c r="P5361" s="1"/>
      <c r="Q5361" s="12"/>
      <c r="R5361" s="29">
        <f t="shared" si="252"/>
        <v>0</v>
      </c>
      <c r="S5361" t="str">
        <f t="shared" si="253"/>
        <v>OK</v>
      </c>
      <c r="T5361" s="10">
        <f>IFERROR(VLOOKUP(A5361,[1]!Tabla1[[#All],[Material]:[venta nueva]],38,FALSE),0)</f>
        <v>0</v>
      </c>
    </row>
    <row r="5362" spans="1:20" hidden="1" x14ac:dyDescent="0.35">
      <c r="A5362">
        <f t="shared" si="251"/>
        <v>1022196</v>
      </c>
      <c r="B5362" s="6" t="s">
        <v>1320</v>
      </c>
      <c r="C5362" s="7" t="s">
        <v>553</v>
      </c>
      <c r="D5362" s="7" t="s">
        <v>1095</v>
      </c>
      <c r="E5362" s="7" t="s">
        <v>446</v>
      </c>
      <c r="F5362" s="7" t="s">
        <v>447</v>
      </c>
      <c r="G5362" s="7" t="s">
        <v>1080</v>
      </c>
      <c r="H5362" s="7" t="s">
        <v>1030</v>
      </c>
      <c r="I5362" s="6" t="s">
        <v>11</v>
      </c>
      <c r="J5362" s="1">
        <v>-31142</v>
      </c>
      <c r="K5362" s="1">
        <v>127142</v>
      </c>
      <c r="L5362" s="1">
        <v>96000</v>
      </c>
      <c r="M5362" s="1">
        <v>-31142</v>
      </c>
      <c r="N5362" s="1">
        <v>55142</v>
      </c>
      <c r="O5362" s="1">
        <v>24000</v>
      </c>
      <c r="P5362" s="1">
        <v>95800</v>
      </c>
      <c r="Q5362" s="12"/>
      <c r="R5362" s="29">
        <f t="shared" si="252"/>
        <v>-71800</v>
      </c>
      <c r="S5362" t="str">
        <f t="shared" si="253"/>
        <v>Pendiente de ingreso</v>
      </c>
      <c r="T5362" s="10">
        <f>IFERROR(VLOOKUP(A5362,[1]!Tabla1[[#All],[Material]:[venta nueva]],38,FALSE),0)</f>
        <v>0</v>
      </c>
    </row>
    <row r="5363" spans="1:20" hidden="1" x14ac:dyDescent="0.35">
      <c r="A5363">
        <f t="shared" si="251"/>
        <v>1022197</v>
      </c>
      <c r="B5363" s="6" t="s">
        <v>1320</v>
      </c>
      <c r="C5363" s="7" t="s">
        <v>553</v>
      </c>
      <c r="D5363" s="7" t="s">
        <v>1095</v>
      </c>
      <c r="E5363" s="7" t="s">
        <v>252</v>
      </c>
      <c r="F5363" s="7" t="s">
        <v>253</v>
      </c>
      <c r="G5363" s="7" t="s">
        <v>1080</v>
      </c>
      <c r="H5363" s="7" t="s">
        <v>1030</v>
      </c>
      <c r="I5363" s="6" t="s">
        <v>11</v>
      </c>
      <c r="J5363" s="1">
        <v>8599</v>
      </c>
      <c r="K5363" s="1">
        <v>0</v>
      </c>
      <c r="L5363" s="1">
        <v>0</v>
      </c>
      <c r="M5363" s="1">
        <v>8599</v>
      </c>
      <c r="N5363" s="1">
        <v>0</v>
      </c>
      <c r="O5363" s="1">
        <v>0</v>
      </c>
      <c r="P5363" s="1"/>
      <c r="Q5363" s="12"/>
      <c r="R5363" s="29">
        <f t="shared" si="252"/>
        <v>0</v>
      </c>
      <c r="S5363" t="str">
        <f t="shared" si="253"/>
        <v>OK</v>
      </c>
      <c r="T5363" s="10">
        <f>IFERROR(VLOOKUP(A5363,[1]!Tabla1[[#All],[Material]:[venta nueva]],38,FALSE),0)</f>
        <v>0</v>
      </c>
    </row>
    <row r="5364" spans="1:20" hidden="1" x14ac:dyDescent="0.35">
      <c r="A5364">
        <f t="shared" si="251"/>
        <v>1022217</v>
      </c>
      <c r="B5364" s="6" t="s">
        <v>1320</v>
      </c>
      <c r="C5364" s="7" t="s">
        <v>553</v>
      </c>
      <c r="D5364" s="7" t="s">
        <v>1095</v>
      </c>
      <c r="E5364" s="7" t="s">
        <v>256</v>
      </c>
      <c r="F5364" s="7" t="s">
        <v>257</v>
      </c>
      <c r="G5364" s="7" t="s">
        <v>1078</v>
      </c>
      <c r="H5364" s="7" t="s">
        <v>1006</v>
      </c>
      <c r="I5364" s="6" t="s">
        <v>11</v>
      </c>
      <c r="J5364" s="1"/>
      <c r="K5364" s="1"/>
      <c r="L5364" s="1"/>
      <c r="M5364" s="1"/>
      <c r="N5364" s="1"/>
      <c r="O5364" s="1"/>
      <c r="P5364" s="1">
        <v>24000</v>
      </c>
      <c r="Q5364" s="12"/>
      <c r="R5364" s="29">
        <f t="shared" si="252"/>
        <v>-24000</v>
      </c>
      <c r="S5364" t="str">
        <f t="shared" si="253"/>
        <v>Pendiente de ingreso</v>
      </c>
      <c r="T5364" s="10">
        <f>IFERROR(VLOOKUP(A5364,[1]!Tabla1[[#All],[Material]:[venta nueva]],38,FALSE),0)</f>
        <v>0</v>
      </c>
    </row>
    <row r="5365" spans="1:20" hidden="1" x14ac:dyDescent="0.35">
      <c r="A5365">
        <f t="shared" si="251"/>
        <v>1022217</v>
      </c>
      <c r="B5365" s="6" t="s">
        <v>1320</v>
      </c>
      <c r="C5365" s="7" t="s">
        <v>553</v>
      </c>
      <c r="D5365" s="7" t="s">
        <v>1095</v>
      </c>
      <c r="E5365" s="7" t="s">
        <v>256</v>
      </c>
      <c r="F5365" s="7" t="s">
        <v>257</v>
      </c>
      <c r="G5365" s="7" t="s">
        <v>1078</v>
      </c>
      <c r="H5365" s="7" t="s">
        <v>1006</v>
      </c>
      <c r="I5365" s="6" t="s">
        <v>13</v>
      </c>
      <c r="J5365" s="1">
        <v>-216484</v>
      </c>
      <c r="K5365" s="1">
        <v>216484</v>
      </c>
      <c r="L5365" s="1">
        <v>0</v>
      </c>
      <c r="M5365" s="1">
        <v>-216484</v>
      </c>
      <c r="N5365" s="1">
        <v>216484</v>
      </c>
      <c r="O5365" s="1">
        <v>0</v>
      </c>
      <c r="P5365" s="1"/>
      <c r="Q5365" s="12"/>
      <c r="R5365" s="29">
        <f t="shared" si="252"/>
        <v>0</v>
      </c>
      <c r="S5365" t="str">
        <f t="shared" si="253"/>
        <v>OK</v>
      </c>
      <c r="T5365" s="10">
        <f>IFERROR(VLOOKUP(A5365,[1]!Tabla1[[#All],[Material]:[venta nueva]],38,FALSE),0)</f>
        <v>0</v>
      </c>
    </row>
    <row r="5366" spans="1:20" hidden="1" x14ac:dyDescent="0.35">
      <c r="A5366">
        <f t="shared" si="251"/>
        <v>1022218</v>
      </c>
      <c r="B5366" s="6" t="s">
        <v>1320</v>
      </c>
      <c r="C5366" s="7" t="s">
        <v>553</v>
      </c>
      <c r="D5366" s="7" t="s">
        <v>1095</v>
      </c>
      <c r="E5366" s="7" t="s">
        <v>258</v>
      </c>
      <c r="F5366" s="7" t="s">
        <v>94</v>
      </c>
      <c r="G5366" s="7" t="s">
        <v>1078</v>
      </c>
      <c r="H5366" s="7" t="s">
        <v>1021</v>
      </c>
      <c r="I5366" s="6" t="s">
        <v>13</v>
      </c>
      <c r="J5366" s="1">
        <v>-96601</v>
      </c>
      <c r="K5366" s="1">
        <v>57672</v>
      </c>
      <c r="L5366" s="1">
        <v>0</v>
      </c>
      <c r="M5366" s="1">
        <v>-96601</v>
      </c>
      <c r="N5366" s="1">
        <v>57672</v>
      </c>
      <c r="O5366" s="1">
        <v>0</v>
      </c>
      <c r="P5366" s="1"/>
      <c r="Q5366" s="12"/>
      <c r="R5366" s="29">
        <f t="shared" si="252"/>
        <v>0</v>
      </c>
      <c r="S5366" t="str">
        <f t="shared" si="253"/>
        <v>OK</v>
      </c>
      <c r="T5366" s="10">
        <f>IFERROR(VLOOKUP(A5366,[1]!Tabla1[[#All],[Material]:[venta nueva]],38,FALSE),0)</f>
        <v>0</v>
      </c>
    </row>
    <row r="5367" spans="1:20" hidden="1" x14ac:dyDescent="0.35">
      <c r="A5367">
        <f t="shared" si="251"/>
        <v>1022273</v>
      </c>
      <c r="B5367" s="6" t="s">
        <v>1320</v>
      </c>
      <c r="C5367" s="7" t="s">
        <v>553</v>
      </c>
      <c r="D5367" s="7" t="s">
        <v>1095</v>
      </c>
      <c r="E5367" s="7" t="s">
        <v>261</v>
      </c>
      <c r="F5367" s="7" t="s">
        <v>262</v>
      </c>
      <c r="G5367" s="7" t="s">
        <v>1078</v>
      </c>
      <c r="H5367" s="7" t="s">
        <v>1021</v>
      </c>
      <c r="I5367" s="6" t="s">
        <v>13</v>
      </c>
      <c r="J5367" s="1">
        <v>56475</v>
      </c>
      <c r="K5367" s="1">
        <v>81297</v>
      </c>
      <c r="L5367" s="1">
        <v>0</v>
      </c>
      <c r="M5367" s="1">
        <v>56475</v>
      </c>
      <c r="N5367" s="1">
        <v>177297</v>
      </c>
      <c r="O5367" s="1">
        <v>96000</v>
      </c>
      <c r="P5367" s="1">
        <v>96000</v>
      </c>
      <c r="Q5367" s="12"/>
      <c r="R5367" s="29">
        <f t="shared" si="252"/>
        <v>0</v>
      </c>
      <c r="S5367" t="str">
        <f t="shared" si="253"/>
        <v>OK</v>
      </c>
      <c r="T5367" s="10">
        <f>IFERROR(VLOOKUP(A5367,[1]!Tabla1[[#All],[Material]:[venta nueva]],38,FALSE),0)</f>
        <v>0</v>
      </c>
    </row>
    <row r="5368" spans="1:20" hidden="1" x14ac:dyDescent="0.35">
      <c r="A5368">
        <f t="shared" si="251"/>
        <v>1022283</v>
      </c>
      <c r="B5368" s="6" t="s">
        <v>1320</v>
      </c>
      <c r="C5368" s="7" t="s">
        <v>553</v>
      </c>
      <c r="D5368" s="7" t="s">
        <v>1095</v>
      </c>
      <c r="E5368" s="7" t="s">
        <v>265</v>
      </c>
      <c r="F5368" s="7" t="s">
        <v>266</v>
      </c>
      <c r="G5368" s="7" t="s">
        <v>1083</v>
      </c>
      <c r="H5368" s="7" t="s">
        <v>1015</v>
      </c>
      <c r="I5368" s="6" t="s">
        <v>12</v>
      </c>
      <c r="J5368" s="1">
        <v>3484</v>
      </c>
      <c r="K5368" s="1">
        <v>0</v>
      </c>
      <c r="L5368" s="1">
        <v>0</v>
      </c>
      <c r="M5368" s="1">
        <v>3484</v>
      </c>
      <c r="N5368" s="1">
        <v>0</v>
      </c>
      <c r="O5368" s="1">
        <v>2000</v>
      </c>
      <c r="P5368" s="1">
        <v>2000</v>
      </c>
      <c r="Q5368" s="12"/>
      <c r="R5368" s="29">
        <f t="shared" si="252"/>
        <v>0</v>
      </c>
      <c r="S5368" t="str">
        <f t="shared" si="253"/>
        <v>OK</v>
      </c>
      <c r="T5368" s="10">
        <f>IFERROR(VLOOKUP(A5368,[1]!Tabla1[[#All],[Material]:[venta nueva]],38,FALSE),0)</f>
        <v>0</v>
      </c>
    </row>
    <row r="5369" spans="1:20" hidden="1" x14ac:dyDescent="0.35">
      <c r="A5369">
        <f t="shared" si="251"/>
        <v>1022290</v>
      </c>
      <c r="B5369" s="6" t="s">
        <v>1320</v>
      </c>
      <c r="C5369" s="7" t="s">
        <v>553</v>
      </c>
      <c r="D5369" s="7" t="s">
        <v>1095</v>
      </c>
      <c r="E5369" s="7" t="s">
        <v>1287</v>
      </c>
      <c r="F5369" s="7" t="s">
        <v>1288</v>
      </c>
      <c r="G5369" s="7" t="s">
        <v>1078</v>
      </c>
      <c r="H5369" s="7" t="s">
        <v>1006</v>
      </c>
      <c r="I5369" s="6" t="s">
        <v>11</v>
      </c>
      <c r="J5369" s="1">
        <v>21759</v>
      </c>
      <c r="K5369" s="1">
        <v>0</v>
      </c>
      <c r="L5369" s="1">
        <v>0</v>
      </c>
      <c r="M5369" s="1">
        <v>21759</v>
      </c>
      <c r="N5369" s="1">
        <v>0</v>
      </c>
      <c r="O5369" s="1">
        <v>24000</v>
      </c>
      <c r="P5369" s="1"/>
      <c r="Q5369" s="12"/>
      <c r="R5369" s="29">
        <f t="shared" si="252"/>
        <v>24000</v>
      </c>
      <c r="S5369" t="str">
        <f t="shared" si="253"/>
        <v>Sobre ingreso</v>
      </c>
      <c r="T5369" s="10">
        <f>IFERROR(VLOOKUP(A5369,[1]!Tabla1[[#All],[Material]:[venta nueva]],38,FALSE),0)</f>
        <v>0</v>
      </c>
    </row>
    <row r="5370" spans="1:20" hidden="1" x14ac:dyDescent="0.35">
      <c r="A5370">
        <f t="shared" si="251"/>
        <v>1022313</v>
      </c>
      <c r="B5370" s="6" t="s">
        <v>1320</v>
      </c>
      <c r="C5370" s="7" t="s">
        <v>553</v>
      </c>
      <c r="D5370" s="7" t="s">
        <v>1095</v>
      </c>
      <c r="E5370" s="7" t="s">
        <v>273</v>
      </c>
      <c r="F5370" s="7" t="s">
        <v>274</v>
      </c>
      <c r="G5370" s="7" t="s">
        <v>1075</v>
      </c>
      <c r="H5370" s="7" t="s">
        <v>1035</v>
      </c>
      <c r="I5370" s="6" t="s">
        <v>16</v>
      </c>
      <c r="J5370" s="1">
        <v>1832</v>
      </c>
      <c r="K5370" s="1">
        <v>5168</v>
      </c>
      <c r="L5370" s="1">
        <v>7000</v>
      </c>
      <c r="M5370" s="1">
        <v>1832</v>
      </c>
      <c r="N5370" s="1">
        <v>5168</v>
      </c>
      <c r="O5370" s="1">
        <v>10000</v>
      </c>
      <c r="P5370" s="1">
        <v>10000</v>
      </c>
      <c r="Q5370" s="12"/>
      <c r="R5370" s="29">
        <f t="shared" si="252"/>
        <v>0</v>
      </c>
      <c r="S5370" t="str">
        <f t="shared" si="253"/>
        <v>OK</v>
      </c>
      <c r="T5370" s="10">
        <f>IFERROR(VLOOKUP(A5370,[1]!Tabla1[[#All],[Material]:[venta nueva]],38,FALSE),0)</f>
        <v>0</v>
      </c>
    </row>
    <row r="5371" spans="1:20" hidden="1" x14ac:dyDescent="0.35">
      <c r="A5371">
        <f t="shared" si="251"/>
        <v>1022326</v>
      </c>
      <c r="B5371" s="6" t="s">
        <v>1320</v>
      </c>
      <c r="C5371" s="7" t="s">
        <v>553</v>
      </c>
      <c r="D5371" s="7" t="s">
        <v>1095</v>
      </c>
      <c r="E5371" s="7" t="s">
        <v>275</v>
      </c>
      <c r="F5371" s="7" t="s">
        <v>276</v>
      </c>
      <c r="G5371" s="7" t="s">
        <v>1075</v>
      </c>
      <c r="H5371" s="7" t="s">
        <v>1035</v>
      </c>
      <c r="I5371" s="6" t="s">
        <v>16</v>
      </c>
      <c r="J5371" s="1">
        <v>-11365</v>
      </c>
      <c r="K5371" s="1">
        <v>25000</v>
      </c>
      <c r="L5371" s="1">
        <v>25000</v>
      </c>
      <c r="M5371" s="1">
        <v>-11365</v>
      </c>
      <c r="N5371" s="1">
        <v>15000</v>
      </c>
      <c r="O5371" s="1">
        <v>15000</v>
      </c>
      <c r="P5371" s="1">
        <v>15000</v>
      </c>
      <c r="Q5371" s="12"/>
      <c r="R5371" s="29">
        <f t="shared" si="252"/>
        <v>0</v>
      </c>
      <c r="S5371" t="str">
        <f t="shared" si="253"/>
        <v>OK</v>
      </c>
      <c r="T5371" s="10">
        <f>IFERROR(VLOOKUP(A5371,[1]!Tabla1[[#All],[Material]:[venta nueva]],38,FALSE),0)</f>
        <v>0</v>
      </c>
    </row>
    <row r="5372" spans="1:20" hidden="1" x14ac:dyDescent="0.35">
      <c r="A5372">
        <f t="shared" si="251"/>
        <v>1022370</v>
      </c>
      <c r="B5372" s="6" t="s">
        <v>1320</v>
      </c>
      <c r="C5372" s="7" t="s">
        <v>553</v>
      </c>
      <c r="D5372" s="7" t="s">
        <v>1095</v>
      </c>
      <c r="E5372" s="7" t="s">
        <v>279</v>
      </c>
      <c r="F5372" s="7" t="s">
        <v>280</v>
      </c>
      <c r="G5372" s="7" t="s">
        <v>1075</v>
      </c>
      <c r="H5372" s="7" t="s">
        <v>1003</v>
      </c>
      <c r="I5372" s="6" t="s">
        <v>16</v>
      </c>
      <c r="J5372" s="1">
        <v>-14440</v>
      </c>
      <c r="K5372" s="1">
        <v>54440</v>
      </c>
      <c r="L5372" s="1">
        <v>40000</v>
      </c>
      <c r="M5372" s="1">
        <v>-14440</v>
      </c>
      <c r="N5372" s="1">
        <v>54440</v>
      </c>
      <c r="O5372" s="1">
        <v>40000</v>
      </c>
      <c r="P5372" s="1">
        <v>40000</v>
      </c>
      <c r="Q5372" s="12"/>
      <c r="R5372" s="29">
        <f t="shared" si="252"/>
        <v>0</v>
      </c>
      <c r="S5372" t="str">
        <f t="shared" si="253"/>
        <v>OK</v>
      </c>
      <c r="T5372" s="10">
        <f>IFERROR(VLOOKUP(A5372,[1]!Tabla1[[#All],[Material]:[venta nueva]],38,FALSE),0)</f>
        <v>0</v>
      </c>
    </row>
    <row r="5373" spans="1:20" hidden="1" x14ac:dyDescent="0.35">
      <c r="A5373">
        <f t="shared" si="251"/>
        <v>1022371</v>
      </c>
      <c r="B5373" s="6" t="s">
        <v>1320</v>
      </c>
      <c r="C5373" s="7" t="s">
        <v>553</v>
      </c>
      <c r="D5373" s="7" t="s">
        <v>1095</v>
      </c>
      <c r="E5373" s="7" t="s">
        <v>526</v>
      </c>
      <c r="F5373" s="7" t="s">
        <v>527</v>
      </c>
      <c r="G5373" s="7" t="s">
        <v>1082</v>
      </c>
      <c r="H5373" s="7" t="s">
        <v>1013</v>
      </c>
      <c r="I5373" s="6" t="s">
        <v>16</v>
      </c>
      <c r="J5373" s="1">
        <v>29</v>
      </c>
      <c r="K5373" s="1">
        <v>7971</v>
      </c>
      <c r="L5373" s="1">
        <v>8000</v>
      </c>
      <c r="M5373" s="1">
        <v>29</v>
      </c>
      <c r="N5373" s="1">
        <v>26971</v>
      </c>
      <c r="O5373" s="1">
        <v>19000</v>
      </c>
      <c r="P5373" s="1">
        <v>19000</v>
      </c>
      <c r="Q5373" s="12"/>
      <c r="R5373" s="29">
        <f t="shared" si="252"/>
        <v>0</v>
      </c>
      <c r="S5373" t="str">
        <f t="shared" si="253"/>
        <v>OK</v>
      </c>
      <c r="T5373" s="10">
        <f>IFERROR(VLOOKUP(A5373,[1]!Tabla1[[#All],[Material]:[venta nueva]],38,FALSE),0)</f>
        <v>0</v>
      </c>
    </row>
    <row r="5374" spans="1:20" hidden="1" x14ac:dyDescent="0.35">
      <c r="A5374">
        <f t="shared" si="251"/>
        <v>1022373</v>
      </c>
      <c r="B5374" s="6" t="s">
        <v>1320</v>
      </c>
      <c r="C5374" s="7" t="s">
        <v>553</v>
      </c>
      <c r="D5374" s="7" t="s">
        <v>1095</v>
      </c>
      <c r="E5374" s="7" t="s">
        <v>281</v>
      </c>
      <c r="F5374" s="7" t="s">
        <v>282</v>
      </c>
      <c r="G5374" s="7" t="s">
        <v>1081</v>
      </c>
      <c r="H5374" s="7" t="s">
        <v>1010</v>
      </c>
      <c r="I5374" s="6" t="s">
        <v>14</v>
      </c>
      <c r="J5374" s="1">
        <v>3521</v>
      </c>
      <c r="K5374" s="1">
        <v>0</v>
      </c>
      <c r="L5374" s="1">
        <v>0</v>
      </c>
      <c r="M5374" s="1">
        <v>3521</v>
      </c>
      <c r="N5374" s="1">
        <v>0</v>
      </c>
      <c r="O5374" s="1">
        <v>0</v>
      </c>
      <c r="P5374" s="1">
        <v>72000</v>
      </c>
      <c r="Q5374" s="12"/>
      <c r="R5374" s="29">
        <f t="shared" si="252"/>
        <v>-72000</v>
      </c>
      <c r="S5374" t="str">
        <f t="shared" si="253"/>
        <v>Pendiente de ingreso</v>
      </c>
      <c r="T5374" s="10">
        <f>IFERROR(VLOOKUP(A5374,[1]!Tabla1[[#All],[Material]:[venta nueva]],38,FALSE),0)</f>
        <v>0</v>
      </c>
    </row>
    <row r="5375" spans="1:20" hidden="1" x14ac:dyDescent="0.35">
      <c r="A5375">
        <f t="shared" si="251"/>
        <v>1022379</v>
      </c>
      <c r="B5375" s="6" t="s">
        <v>1320</v>
      </c>
      <c r="C5375" s="7" t="s">
        <v>553</v>
      </c>
      <c r="D5375" s="7" t="s">
        <v>1095</v>
      </c>
      <c r="E5375" s="7" t="s">
        <v>285</v>
      </c>
      <c r="F5375" s="7" t="s">
        <v>286</v>
      </c>
      <c r="G5375" s="7" t="s">
        <v>1077</v>
      </c>
      <c r="H5375" s="7" t="s">
        <v>1005</v>
      </c>
      <c r="I5375" s="6" t="s">
        <v>14</v>
      </c>
      <c r="J5375" s="1">
        <v>0</v>
      </c>
      <c r="K5375" s="1">
        <v>96000</v>
      </c>
      <c r="L5375" s="1">
        <v>96000</v>
      </c>
      <c r="M5375" s="1">
        <v>0</v>
      </c>
      <c r="N5375" s="1">
        <v>96000</v>
      </c>
      <c r="O5375" s="1">
        <v>96000</v>
      </c>
      <c r="P5375" s="1">
        <v>144000</v>
      </c>
      <c r="Q5375" s="12"/>
      <c r="R5375" s="29">
        <f t="shared" si="252"/>
        <v>-48000</v>
      </c>
      <c r="S5375" t="str">
        <f t="shared" si="253"/>
        <v>Pendiente de ingreso</v>
      </c>
      <c r="T5375" s="10">
        <f>IFERROR(VLOOKUP(A5375,[1]!Tabla1[[#All],[Material]:[venta nueva]],38,FALSE),0)</f>
        <v>0</v>
      </c>
    </row>
    <row r="5376" spans="1:20" hidden="1" x14ac:dyDescent="0.35">
      <c r="A5376">
        <f t="shared" si="251"/>
        <v>1022381</v>
      </c>
      <c r="B5376" s="6" t="s">
        <v>1320</v>
      </c>
      <c r="C5376" s="7" t="s">
        <v>553</v>
      </c>
      <c r="D5376" s="7" t="s">
        <v>1095</v>
      </c>
      <c r="E5376" s="7" t="s">
        <v>287</v>
      </c>
      <c r="F5376" s="7" t="s">
        <v>288</v>
      </c>
      <c r="G5376" s="7" t="s">
        <v>1078</v>
      </c>
      <c r="H5376" s="7" t="s">
        <v>1009</v>
      </c>
      <c r="I5376" s="6" t="s">
        <v>14</v>
      </c>
      <c r="J5376" s="1"/>
      <c r="K5376" s="1"/>
      <c r="L5376" s="1"/>
      <c r="M5376" s="1"/>
      <c r="N5376" s="1"/>
      <c r="O5376" s="1"/>
      <c r="P5376" s="1">
        <v>96000</v>
      </c>
      <c r="Q5376" s="12"/>
      <c r="R5376" s="29">
        <f t="shared" si="252"/>
        <v>-96000</v>
      </c>
      <c r="S5376" t="str">
        <f t="shared" si="253"/>
        <v>Pendiente de ingreso</v>
      </c>
      <c r="T5376" s="10">
        <f>IFERROR(VLOOKUP(A5376,[1]!Tabla1[[#All],[Material]:[venta nueva]],38,FALSE),0)</f>
        <v>0</v>
      </c>
    </row>
    <row r="5377" spans="1:20" hidden="1" x14ac:dyDescent="0.35">
      <c r="A5377">
        <f t="shared" si="251"/>
        <v>1022389</v>
      </c>
      <c r="B5377" s="6" t="s">
        <v>1320</v>
      </c>
      <c r="C5377" s="7" t="s">
        <v>553</v>
      </c>
      <c r="D5377" s="7" t="s">
        <v>1095</v>
      </c>
      <c r="E5377" s="7" t="s">
        <v>500</v>
      </c>
      <c r="F5377" s="7" t="s">
        <v>501</v>
      </c>
      <c r="G5377" s="7" t="s">
        <v>1080</v>
      </c>
      <c r="H5377" s="7" t="s">
        <v>1008</v>
      </c>
      <c r="I5377" s="6" t="s">
        <v>14</v>
      </c>
      <c r="J5377" s="1">
        <v>0</v>
      </c>
      <c r="K5377" s="1">
        <v>2080</v>
      </c>
      <c r="L5377" s="1">
        <v>0</v>
      </c>
      <c r="M5377" s="1">
        <v>0</v>
      </c>
      <c r="N5377" s="1">
        <v>2080</v>
      </c>
      <c r="O5377" s="1">
        <v>0</v>
      </c>
      <c r="P5377" s="1"/>
      <c r="Q5377" s="12"/>
      <c r="R5377" s="29">
        <f t="shared" si="252"/>
        <v>0</v>
      </c>
      <c r="S5377" t="str">
        <f t="shared" si="253"/>
        <v>OK</v>
      </c>
      <c r="T5377" s="10">
        <f>IFERROR(VLOOKUP(A5377,[1]!Tabla1[[#All],[Material]:[venta nueva]],38,FALSE),0)</f>
        <v>0</v>
      </c>
    </row>
    <row r="5378" spans="1:20" hidden="1" x14ac:dyDescent="0.35">
      <c r="A5378">
        <f t="shared" si="251"/>
        <v>1022406</v>
      </c>
      <c r="B5378" s="6" t="s">
        <v>1320</v>
      </c>
      <c r="C5378" s="7" t="s">
        <v>553</v>
      </c>
      <c r="D5378" s="7" t="s">
        <v>1095</v>
      </c>
      <c r="E5378" s="7" t="s">
        <v>493</v>
      </c>
      <c r="F5378" s="7" t="s">
        <v>537</v>
      </c>
      <c r="G5378" s="7" t="s">
        <v>1069</v>
      </c>
      <c r="H5378" s="7" t="s">
        <v>1033</v>
      </c>
      <c r="I5378" s="6" t="s">
        <v>11</v>
      </c>
      <c r="J5378" s="1">
        <v>438</v>
      </c>
      <c r="K5378" s="1">
        <v>0</v>
      </c>
      <c r="L5378" s="1">
        <v>0</v>
      </c>
      <c r="M5378" s="1">
        <v>438</v>
      </c>
      <c r="N5378" s="1">
        <v>0</v>
      </c>
      <c r="O5378" s="1">
        <v>0</v>
      </c>
      <c r="P5378" s="1"/>
      <c r="Q5378" s="12"/>
      <c r="R5378" s="29">
        <f t="shared" si="252"/>
        <v>0</v>
      </c>
      <c r="S5378" t="str">
        <f t="shared" si="253"/>
        <v>OK</v>
      </c>
      <c r="T5378" s="10">
        <f>IFERROR(VLOOKUP(A5378,[1]!Tabla1[[#All],[Material]:[venta nueva]],38,FALSE),0)</f>
        <v>0</v>
      </c>
    </row>
    <row r="5379" spans="1:20" hidden="1" x14ac:dyDescent="0.35">
      <c r="A5379">
        <f t="shared" si="251"/>
        <v>1022409</v>
      </c>
      <c r="B5379" s="6" t="s">
        <v>1320</v>
      </c>
      <c r="C5379" s="7" t="s">
        <v>553</v>
      </c>
      <c r="D5379" s="7" t="s">
        <v>1095</v>
      </c>
      <c r="E5379" s="7" t="s">
        <v>295</v>
      </c>
      <c r="F5379" s="7" t="s">
        <v>296</v>
      </c>
      <c r="G5379" s="7" t="s">
        <v>1069</v>
      </c>
      <c r="H5379" s="7" t="s">
        <v>1016</v>
      </c>
      <c r="I5379" s="6" t="s">
        <v>11</v>
      </c>
      <c r="J5379" s="1">
        <v>16477</v>
      </c>
      <c r="K5379" s="1">
        <v>0</v>
      </c>
      <c r="L5379" s="1">
        <v>0</v>
      </c>
      <c r="M5379" s="1">
        <v>16477</v>
      </c>
      <c r="N5379" s="1">
        <v>0</v>
      </c>
      <c r="O5379" s="1">
        <v>0</v>
      </c>
      <c r="P5379" s="1">
        <v>23940</v>
      </c>
      <c r="Q5379" s="12"/>
      <c r="R5379" s="29">
        <f t="shared" si="252"/>
        <v>-23940</v>
      </c>
      <c r="S5379" t="str">
        <f t="shared" si="253"/>
        <v>Pendiente de ingreso</v>
      </c>
      <c r="T5379" s="10">
        <f>IFERROR(VLOOKUP(A5379,[1]!Tabla1[[#All],[Material]:[venta nueva]],38,FALSE),0)</f>
        <v>0</v>
      </c>
    </row>
    <row r="5380" spans="1:20" hidden="1" x14ac:dyDescent="0.35">
      <c r="A5380">
        <f t="shared" si="251"/>
        <v>1022414</v>
      </c>
      <c r="B5380" s="6" t="s">
        <v>1320</v>
      </c>
      <c r="C5380" s="7" t="s">
        <v>553</v>
      </c>
      <c r="D5380" s="7" t="s">
        <v>1095</v>
      </c>
      <c r="E5380" s="7" t="s">
        <v>297</v>
      </c>
      <c r="F5380" s="7" t="s">
        <v>298</v>
      </c>
      <c r="G5380" s="7" t="s">
        <v>1074</v>
      </c>
      <c r="H5380" s="7" t="s">
        <v>1042</v>
      </c>
      <c r="I5380" s="6" t="s">
        <v>14</v>
      </c>
      <c r="J5380" s="1">
        <v>-2386</v>
      </c>
      <c r="K5380" s="1">
        <v>0</v>
      </c>
      <c r="L5380" s="1">
        <v>0</v>
      </c>
      <c r="M5380" s="1">
        <v>-2386</v>
      </c>
      <c r="N5380" s="1">
        <v>0</v>
      </c>
      <c r="O5380" s="1">
        <v>0</v>
      </c>
      <c r="P5380" s="1"/>
      <c r="Q5380" s="12"/>
      <c r="R5380" s="29">
        <f t="shared" si="252"/>
        <v>0</v>
      </c>
      <c r="S5380" t="str">
        <f t="shared" si="253"/>
        <v>OK</v>
      </c>
      <c r="T5380" s="10">
        <f>IFERROR(VLOOKUP(A5380,[1]!Tabla1[[#All],[Material]:[venta nueva]],38,FALSE),0)</f>
        <v>0</v>
      </c>
    </row>
    <row r="5381" spans="1:20" hidden="1" x14ac:dyDescent="0.35">
      <c r="A5381">
        <f t="shared" si="251"/>
        <v>1022417</v>
      </c>
      <c r="B5381" s="6" t="s">
        <v>1320</v>
      </c>
      <c r="C5381" s="7" t="s">
        <v>553</v>
      </c>
      <c r="D5381" s="7" t="s">
        <v>1095</v>
      </c>
      <c r="E5381" s="7" t="s">
        <v>301</v>
      </c>
      <c r="F5381" s="7" t="s">
        <v>302</v>
      </c>
      <c r="G5381" s="7" t="s">
        <v>1080</v>
      </c>
      <c r="H5381" s="7" t="s">
        <v>1031</v>
      </c>
      <c r="I5381" s="6" t="s">
        <v>14</v>
      </c>
      <c r="J5381" s="1">
        <v>0</v>
      </c>
      <c r="K5381" s="1">
        <v>102087</v>
      </c>
      <c r="L5381" s="1">
        <v>96000</v>
      </c>
      <c r="M5381" s="1">
        <v>0</v>
      </c>
      <c r="N5381" s="1">
        <v>102087</v>
      </c>
      <c r="O5381" s="1">
        <v>96000</v>
      </c>
      <c r="P5381" s="1">
        <v>168000</v>
      </c>
      <c r="Q5381" s="12"/>
      <c r="R5381" s="29">
        <f t="shared" si="252"/>
        <v>-72000</v>
      </c>
      <c r="S5381" t="str">
        <f t="shared" si="253"/>
        <v>Pendiente de ingreso</v>
      </c>
      <c r="T5381" s="10">
        <f>IFERROR(VLOOKUP(A5381,[1]!Tabla1[[#All],[Material]:[venta nueva]],38,FALSE),0)</f>
        <v>0</v>
      </c>
    </row>
    <row r="5382" spans="1:20" hidden="1" x14ac:dyDescent="0.35">
      <c r="A5382">
        <f t="shared" ref="A5382:A5445" si="254">+E5382*1</f>
        <v>1022418</v>
      </c>
      <c r="B5382" s="6" t="s">
        <v>1320</v>
      </c>
      <c r="C5382" s="7" t="s">
        <v>553</v>
      </c>
      <c r="D5382" s="7" t="s">
        <v>1095</v>
      </c>
      <c r="E5382" s="7" t="s">
        <v>1108</v>
      </c>
      <c r="F5382" s="7" t="s">
        <v>296</v>
      </c>
      <c r="G5382" s="7" t="s">
        <v>1069</v>
      </c>
      <c r="H5382" s="7" t="s">
        <v>1016</v>
      </c>
      <c r="I5382" s="6" t="s">
        <v>14</v>
      </c>
      <c r="J5382" s="1">
        <v>-134910</v>
      </c>
      <c r="K5382" s="1">
        <v>72579</v>
      </c>
      <c r="L5382" s="1">
        <v>0</v>
      </c>
      <c r="M5382" s="1">
        <v>-134910</v>
      </c>
      <c r="N5382" s="1">
        <v>53028</v>
      </c>
      <c r="O5382" s="1">
        <v>0</v>
      </c>
      <c r="P5382" s="1"/>
      <c r="Q5382" s="12"/>
      <c r="R5382" s="29">
        <f t="shared" si="252"/>
        <v>0</v>
      </c>
      <c r="S5382" t="str">
        <f t="shared" si="253"/>
        <v>OK</v>
      </c>
      <c r="T5382" s="10">
        <f>IFERROR(VLOOKUP(A5382,[1]!Tabla1[[#All],[Material]:[venta nueva]],38,FALSE),0)</f>
        <v>0</v>
      </c>
    </row>
    <row r="5383" spans="1:20" hidden="1" x14ac:dyDescent="0.35">
      <c r="A5383">
        <f t="shared" si="254"/>
        <v>1022459</v>
      </c>
      <c r="B5383" s="6" t="s">
        <v>1320</v>
      </c>
      <c r="C5383" s="7" t="s">
        <v>553</v>
      </c>
      <c r="D5383" s="7" t="s">
        <v>1095</v>
      </c>
      <c r="E5383" s="7" t="s">
        <v>1397</v>
      </c>
      <c r="F5383" s="7" t="s">
        <v>1398</v>
      </c>
      <c r="G5383" s="7" t="s">
        <v>1085</v>
      </c>
      <c r="H5383" s="7" t="s">
        <v>1036</v>
      </c>
      <c r="I5383" s="6" t="s">
        <v>11</v>
      </c>
      <c r="J5383" s="1"/>
      <c r="K5383" s="1"/>
      <c r="L5383" s="1"/>
      <c r="M5383" s="1"/>
      <c r="N5383" s="1"/>
      <c r="O5383" s="1"/>
      <c r="P5383" s="1">
        <v>42</v>
      </c>
      <c r="Q5383" s="12"/>
      <c r="R5383" s="29">
        <f t="shared" si="252"/>
        <v>-42</v>
      </c>
      <c r="S5383" t="str">
        <f t="shared" si="253"/>
        <v>Pendiente de ingreso</v>
      </c>
      <c r="T5383" s="10">
        <f>IFERROR(VLOOKUP(A5383,[1]!Tabla1[[#All],[Material]:[venta nueva]],38,FALSE),0)</f>
        <v>0</v>
      </c>
    </row>
    <row r="5384" spans="1:20" hidden="1" x14ac:dyDescent="0.35">
      <c r="A5384">
        <f t="shared" si="254"/>
        <v>1022460</v>
      </c>
      <c r="B5384" s="6" t="s">
        <v>1320</v>
      </c>
      <c r="C5384" s="7" t="s">
        <v>553</v>
      </c>
      <c r="D5384" s="7" t="s">
        <v>1095</v>
      </c>
      <c r="E5384" s="7" t="s">
        <v>1399</v>
      </c>
      <c r="F5384" s="7" t="s">
        <v>1400</v>
      </c>
      <c r="G5384" s="7" t="s">
        <v>1074</v>
      </c>
      <c r="H5384" s="7" t="s">
        <v>1018</v>
      </c>
      <c r="I5384" s="6" t="s">
        <v>11</v>
      </c>
      <c r="J5384" s="1"/>
      <c r="K5384" s="1"/>
      <c r="L5384" s="1"/>
      <c r="M5384" s="1"/>
      <c r="N5384" s="1"/>
      <c r="O5384" s="1"/>
      <c r="P5384" s="1">
        <v>39</v>
      </c>
      <c r="Q5384" s="12"/>
      <c r="R5384" s="29">
        <f t="shared" ref="R5384:R5447" si="255">+O5384-P5384</f>
        <v>-39</v>
      </c>
      <c r="S5384" t="str">
        <f t="shared" ref="S5384:S5447" si="256">IF(R5384&gt;0,"Sobre ingreso",IF(R5384&lt;0,"Pendiente de ingreso","OK"))</f>
        <v>Pendiente de ingreso</v>
      </c>
      <c r="T5384" s="10">
        <f>IFERROR(VLOOKUP(A5384,[1]!Tabla1[[#All],[Material]:[venta nueva]],38,FALSE),0)</f>
        <v>0</v>
      </c>
    </row>
    <row r="5385" spans="1:20" hidden="1" x14ac:dyDescent="0.35">
      <c r="A5385">
        <f t="shared" si="254"/>
        <v>1022472</v>
      </c>
      <c r="B5385" s="6" t="s">
        <v>1320</v>
      </c>
      <c r="C5385" s="7" t="s">
        <v>553</v>
      </c>
      <c r="D5385" s="7" t="s">
        <v>1095</v>
      </c>
      <c r="E5385" s="7" t="s">
        <v>303</v>
      </c>
      <c r="F5385" s="7" t="s">
        <v>304</v>
      </c>
      <c r="G5385" s="7" t="s">
        <v>1075</v>
      </c>
      <c r="H5385" s="7" t="s">
        <v>1002</v>
      </c>
      <c r="I5385" s="6" t="s">
        <v>16</v>
      </c>
      <c r="J5385" s="1">
        <v>-5492</v>
      </c>
      <c r="K5385" s="1">
        <v>20492</v>
      </c>
      <c r="L5385" s="1">
        <v>15000</v>
      </c>
      <c r="M5385" s="1">
        <v>-5492</v>
      </c>
      <c r="N5385" s="1">
        <v>20492</v>
      </c>
      <c r="O5385" s="1">
        <v>0</v>
      </c>
      <c r="P5385" s="1"/>
      <c r="Q5385" s="12"/>
      <c r="R5385" s="29">
        <f t="shared" si="255"/>
        <v>0</v>
      </c>
      <c r="S5385" t="str">
        <f t="shared" si="256"/>
        <v>OK</v>
      </c>
      <c r="T5385" s="10">
        <f>IFERROR(VLOOKUP(A5385,[1]!Tabla1[[#All],[Material]:[venta nueva]],38,FALSE),0)</f>
        <v>0</v>
      </c>
    </row>
    <row r="5386" spans="1:20" hidden="1" x14ac:dyDescent="0.35">
      <c r="A5386">
        <f t="shared" si="254"/>
        <v>1022499</v>
      </c>
      <c r="B5386" s="6" t="s">
        <v>1320</v>
      </c>
      <c r="C5386" s="7" t="s">
        <v>553</v>
      </c>
      <c r="D5386" s="7" t="s">
        <v>1095</v>
      </c>
      <c r="E5386" s="7" t="s">
        <v>305</v>
      </c>
      <c r="F5386" s="7" t="s">
        <v>306</v>
      </c>
      <c r="G5386" s="7" t="s">
        <v>1075</v>
      </c>
      <c r="H5386" s="7" t="s">
        <v>1011</v>
      </c>
      <c r="I5386" s="6" t="s">
        <v>16</v>
      </c>
      <c r="J5386" s="1">
        <v>764</v>
      </c>
      <c r="K5386" s="1">
        <v>19236</v>
      </c>
      <c r="L5386" s="1">
        <v>20000</v>
      </c>
      <c r="M5386" s="1">
        <v>764</v>
      </c>
      <c r="N5386" s="1">
        <v>19236</v>
      </c>
      <c r="O5386" s="1">
        <v>27000</v>
      </c>
      <c r="P5386" s="1">
        <v>31800</v>
      </c>
      <c r="Q5386" s="12"/>
      <c r="R5386" s="29">
        <f t="shared" si="255"/>
        <v>-4800</v>
      </c>
      <c r="S5386" t="str">
        <f t="shared" si="256"/>
        <v>Pendiente de ingreso</v>
      </c>
      <c r="T5386" s="10">
        <f>IFERROR(VLOOKUP(A5386,[1]!Tabla1[[#All],[Material]:[venta nueva]],38,FALSE),0)</f>
        <v>0</v>
      </c>
    </row>
    <row r="5387" spans="1:20" hidden="1" x14ac:dyDescent="0.35">
      <c r="A5387">
        <f t="shared" si="254"/>
        <v>1022541</v>
      </c>
      <c r="B5387" s="6" t="s">
        <v>1320</v>
      </c>
      <c r="C5387" s="7" t="s">
        <v>553</v>
      </c>
      <c r="D5387" s="7" t="s">
        <v>1095</v>
      </c>
      <c r="E5387" s="7" t="s">
        <v>309</v>
      </c>
      <c r="F5387" s="7" t="s">
        <v>310</v>
      </c>
      <c r="G5387" s="7" t="s">
        <v>1078</v>
      </c>
      <c r="H5387" s="7" t="s">
        <v>1009</v>
      </c>
      <c r="I5387" s="6" t="s">
        <v>14</v>
      </c>
      <c r="J5387" s="1"/>
      <c r="K5387" s="1"/>
      <c r="L5387" s="1"/>
      <c r="M5387" s="1"/>
      <c r="N5387" s="1"/>
      <c r="O5387" s="1"/>
      <c r="P5387" s="1">
        <v>192000</v>
      </c>
      <c r="Q5387" s="12"/>
      <c r="R5387" s="29">
        <f t="shared" si="255"/>
        <v>-192000</v>
      </c>
      <c r="S5387" t="str">
        <f t="shared" si="256"/>
        <v>Pendiente de ingreso</v>
      </c>
      <c r="T5387" s="10">
        <f>IFERROR(VLOOKUP(A5387,[1]!Tabla1[[#All],[Material]:[venta nueva]],38,FALSE),0)</f>
        <v>0</v>
      </c>
    </row>
    <row r="5388" spans="1:20" hidden="1" x14ac:dyDescent="0.35">
      <c r="A5388">
        <f t="shared" si="254"/>
        <v>1022569</v>
      </c>
      <c r="B5388" s="6" t="s">
        <v>1320</v>
      </c>
      <c r="C5388" s="7" t="s">
        <v>553</v>
      </c>
      <c r="D5388" s="7" t="s">
        <v>1095</v>
      </c>
      <c r="E5388" s="7" t="s">
        <v>494</v>
      </c>
      <c r="F5388" s="7" t="s">
        <v>495</v>
      </c>
      <c r="G5388" s="7" t="s">
        <v>1074</v>
      </c>
      <c r="H5388" s="7" t="s">
        <v>1018</v>
      </c>
      <c r="I5388" s="6" t="s">
        <v>11</v>
      </c>
      <c r="J5388" s="1">
        <v>110</v>
      </c>
      <c r="K5388" s="1">
        <v>0</v>
      </c>
      <c r="L5388" s="1">
        <v>0</v>
      </c>
      <c r="M5388" s="1">
        <v>110</v>
      </c>
      <c r="N5388" s="1">
        <v>0</v>
      </c>
      <c r="O5388" s="1">
        <v>0</v>
      </c>
      <c r="P5388" s="1"/>
      <c r="Q5388" s="12"/>
      <c r="R5388" s="29">
        <f t="shared" si="255"/>
        <v>0</v>
      </c>
      <c r="S5388" t="str">
        <f t="shared" si="256"/>
        <v>OK</v>
      </c>
      <c r="T5388" s="10">
        <f>IFERROR(VLOOKUP(A5388,[1]!Tabla1[[#All],[Material]:[venta nueva]],38,FALSE),0)</f>
        <v>0</v>
      </c>
    </row>
    <row r="5389" spans="1:20" hidden="1" x14ac:dyDescent="0.35">
      <c r="A5389">
        <f t="shared" si="254"/>
        <v>1022587</v>
      </c>
      <c r="B5389" s="6" t="s">
        <v>1320</v>
      </c>
      <c r="C5389" s="7" t="s">
        <v>553</v>
      </c>
      <c r="D5389" s="7" t="s">
        <v>1095</v>
      </c>
      <c r="E5389" s="7" t="s">
        <v>313</v>
      </c>
      <c r="F5389" s="7" t="s">
        <v>314</v>
      </c>
      <c r="G5389" s="7" t="s">
        <v>1075</v>
      </c>
      <c r="H5389" s="7" t="s">
        <v>1035</v>
      </c>
      <c r="I5389" s="6" t="s">
        <v>16</v>
      </c>
      <c r="J5389" s="1">
        <v>-971</v>
      </c>
      <c r="K5389" s="1">
        <v>3000</v>
      </c>
      <c r="L5389" s="1">
        <v>3000</v>
      </c>
      <c r="M5389" s="1">
        <v>-971</v>
      </c>
      <c r="N5389" s="1">
        <v>3000</v>
      </c>
      <c r="O5389" s="1">
        <v>3000</v>
      </c>
      <c r="P5389" s="1">
        <v>3000</v>
      </c>
      <c r="Q5389" s="12"/>
      <c r="R5389" s="29">
        <f t="shared" si="255"/>
        <v>0</v>
      </c>
      <c r="S5389" t="str">
        <f t="shared" si="256"/>
        <v>OK</v>
      </c>
      <c r="T5389" s="10">
        <f>IFERROR(VLOOKUP(A5389,[1]!Tabla1[[#All],[Material]:[venta nueva]],38,FALSE),0)</f>
        <v>0</v>
      </c>
    </row>
    <row r="5390" spans="1:20" hidden="1" x14ac:dyDescent="0.35">
      <c r="A5390">
        <f t="shared" si="254"/>
        <v>1022600</v>
      </c>
      <c r="B5390" s="6" t="s">
        <v>1320</v>
      </c>
      <c r="C5390" s="7" t="s">
        <v>553</v>
      </c>
      <c r="D5390" s="7" t="s">
        <v>1095</v>
      </c>
      <c r="E5390" s="7" t="s">
        <v>316</v>
      </c>
      <c r="F5390" s="7" t="s">
        <v>317</v>
      </c>
      <c r="G5390" s="7" t="s">
        <v>1075</v>
      </c>
      <c r="H5390" s="7" t="s">
        <v>1011</v>
      </c>
      <c r="I5390" s="6" t="s">
        <v>16</v>
      </c>
      <c r="J5390" s="1">
        <v>3610</v>
      </c>
      <c r="K5390" s="1">
        <v>11390</v>
      </c>
      <c r="L5390" s="1">
        <v>15000</v>
      </c>
      <c r="M5390" s="1">
        <v>3610</v>
      </c>
      <c r="N5390" s="1">
        <v>6390</v>
      </c>
      <c r="O5390" s="1">
        <v>10000</v>
      </c>
      <c r="P5390" s="1">
        <v>10000</v>
      </c>
      <c r="Q5390" s="12"/>
      <c r="R5390" s="29">
        <f t="shared" si="255"/>
        <v>0</v>
      </c>
      <c r="S5390" t="str">
        <f t="shared" si="256"/>
        <v>OK</v>
      </c>
      <c r="T5390" s="10">
        <f>IFERROR(VLOOKUP(A5390,[1]!Tabla1[[#All],[Material]:[venta nueva]],38,FALSE),0)</f>
        <v>0</v>
      </c>
    </row>
    <row r="5391" spans="1:20" hidden="1" x14ac:dyDescent="0.35">
      <c r="A5391">
        <f t="shared" si="254"/>
        <v>1022605</v>
      </c>
      <c r="B5391" s="6" t="s">
        <v>1320</v>
      </c>
      <c r="C5391" s="7" t="s">
        <v>553</v>
      </c>
      <c r="D5391" s="7" t="s">
        <v>1095</v>
      </c>
      <c r="E5391" s="7" t="s">
        <v>630</v>
      </c>
      <c r="F5391" s="7" t="s">
        <v>631</v>
      </c>
      <c r="G5391" s="7" t="s">
        <v>1069</v>
      </c>
      <c r="H5391" s="7" t="s">
        <v>1016</v>
      </c>
      <c r="I5391" s="6" t="s">
        <v>12</v>
      </c>
      <c r="J5391" s="1">
        <v>20</v>
      </c>
      <c r="K5391" s="1">
        <v>0</v>
      </c>
      <c r="L5391" s="1">
        <v>0</v>
      </c>
      <c r="M5391" s="1">
        <v>20</v>
      </c>
      <c r="N5391" s="1">
        <v>0</v>
      </c>
      <c r="O5391" s="1">
        <v>0</v>
      </c>
      <c r="P5391" s="1"/>
      <c r="Q5391" s="12"/>
      <c r="R5391" s="29">
        <f t="shared" si="255"/>
        <v>0</v>
      </c>
      <c r="S5391" t="str">
        <f t="shared" si="256"/>
        <v>OK</v>
      </c>
      <c r="T5391" s="10">
        <f>IFERROR(VLOOKUP(A5391,[1]!Tabla1[[#All],[Material]:[venta nueva]],38,FALSE),0)</f>
        <v>0</v>
      </c>
    </row>
    <row r="5392" spans="1:20" hidden="1" x14ac:dyDescent="0.35">
      <c r="A5392">
        <f t="shared" si="254"/>
        <v>1022607</v>
      </c>
      <c r="B5392" s="6" t="s">
        <v>1320</v>
      </c>
      <c r="C5392" s="7" t="s">
        <v>553</v>
      </c>
      <c r="D5392" s="7" t="s">
        <v>1095</v>
      </c>
      <c r="E5392" s="7" t="s">
        <v>318</v>
      </c>
      <c r="F5392" s="7" t="s">
        <v>319</v>
      </c>
      <c r="G5392" s="7" t="s">
        <v>1083</v>
      </c>
      <c r="H5392" s="7" t="s">
        <v>1044</v>
      </c>
      <c r="I5392" s="6" t="s">
        <v>12</v>
      </c>
      <c r="J5392" s="1">
        <v>-8040</v>
      </c>
      <c r="K5392" s="1">
        <v>28066</v>
      </c>
      <c r="L5392" s="1">
        <v>22000</v>
      </c>
      <c r="M5392" s="1">
        <v>-8040</v>
      </c>
      <c r="N5392" s="1">
        <v>28066</v>
      </c>
      <c r="O5392" s="1">
        <v>22000</v>
      </c>
      <c r="P5392" s="1">
        <v>22000</v>
      </c>
      <c r="Q5392" s="12"/>
      <c r="R5392" s="29">
        <f t="shared" si="255"/>
        <v>0</v>
      </c>
      <c r="S5392" t="str">
        <f t="shared" si="256"/>
        <v>OK</v>
      </c>
      <c r="T5392" s="10">
        <f>IFERROR(VLOOKUP(A5392,[1]!Tabla1[[#All],[Material]:[venta nueva]],38,FALSE),0)</f>
        <v>0</v>
      </c>
    </row>
    <row r="5393" spans="1:20" hidden="1" x14ac:dyDescent="0.35">
      <c r="A5393">
        <f t="shared" si="254"/>
        <v>1022664</v>
      </c>
      <c r="B5393" s="6" t="s">
        <v>1320</v>
      </c>
      <c r="C5393" s="7" t="s">
        <v>553</v>
      </c>
      <c r="D5393" s="7" t="s">
        <v>1095</v>
      </c>
      <c r="E5393" s="7" t="s">
        <v>334</v>
      </c>
      <c r="F5393" s="7" t="s">
        <v>335</v>
      </c>
      <c r="G5393" s="7" t="s">
        <v>1075</v>
      </c>
      <c r="H5393" s="7" t="s">
        <v>1035</v>
      </c>
      <c r="I5393" s="6" t="s">
        <v>16</v>
      </c>
      <c r="J5393" s="1">
        <v>-1945</v>
      </c>
      <c r="K5393" s="1">
        <v>45000</v>
      </c>
      <c r="L5393" s="1">
        <v>45000</v>
      </c>
      <c r="M5393" s="1">
        <v>-1945</v>
      </c>
      <c r="N5393" s="1">
        <v>55000</v>
      </c>
      <c r="O5393" s="1">
        <v>57000</v>
      </c>
      <c r="P5393" s="1">
        <v>57000</v>
      </c>
      <c r="Q5393" s="12"/>
      <c r="R5393" s="29">
        <f t="shared" si="255"/>
        <v>0</v>
      </c>
      <c r="S5393" t="str">
        <f t="shared" si="256"/>
        <v>OK</v>
      </c>
      <c r="T5393" s="10">
        <f>IFERROR(VLOOKUP(A5393,[1]!Tabla1[[#All],[Material]:[venta nueva]],38,FALSE),0)</f>
        <v>0</v>
      </c>
    </row>
    <row r="5394" spans="1:20" hidden="1" x14ac:dyDescent="0.35">
      <c r="A5394">
        <f t="shared" si="254"/>
        <v>1022709</v>
      </c>
      <c r="B5394" s="6" t="s">
        <v>1320</v>
      </c>
      <c r="C5394" s="7" t="s">
        <v>553</v>
      </c>
      <c r="D5394" s="7" t="s">
        <v>1095</v>
      </c>
      <c r="E5394" s="7" t="s">
        <v>502</v>
      </c>
      <c r="F5394" s="7" t="s">
        <v>503</v>
      </c>
      <c r="G5394" s="7" t="s">
        <v>1076</v>
      </c>
      <c r="H5394" s="7" t="s">
        <v>1022</v>
      </c>
      <c r="I5394" s="6" t="s">
        <v>11</v>
      </c>
      <c r="J5394" s="1">
        <v>-2921</v>
      </c>
      <c r="K5394" s="1">
        <v>132110</v>
      </c>
      <c r="L5394" s="1">
        <v>144000</v>
      </c>
      <c r="M5394" s="1">
        <v>-2921</v>
      </c>
      <c r="N5394" s="1">
        <v>144110</v>
      </c>
      <c r="O5394" s="1">
        <v>144000</v>
      </c>
      <c r="P5394" s="1">
        <v>129000</v>
      </c>
      <c r="Q5394" s="12"/>
      <c r="R5394" s="29">
        <f t="shared" si="255"/>
        <v>15000</v>
      </c>
      <c r="S5394" t="str">
        <f t="shared" si="256"/>
        <v>Sobre ingreso</v>
      </c>
      <c r="T5394" s="10">
        <f>IFERROR(VLOOKUP(A5394,[1]!Tabla1[[#All],[Material]:[venta nueva]],38,FALSE),0)</f>
        <v>0</v>
      </c>
    </row>
    <row r="5395" spans="1:20" hidden="1" x14ac:dyDescent="0.35">
      <c r="A5395">
        <f t="shared" si="254"/>
        <v>1022781</v>
      </c>
      <c r="B5395" s="6" t="s">
        <v>1320</v>
      </c>
      <c r="C5395" s="7" t="s">
        <v>553</v>
      </c>
      <c r="D5395" s="7" t="s">
        <v>1095</v>
      </c>
      <c r="E5395" s="7" t="s">
        <v>346</v>
      </c>
      <c r="F5395" s="7" t="s">
        <v>347</v>
      </c>
      <c r="G5395" s="7" t="s">
        <v>1069</v>
      </c>
      <c r="H5395" s="7" t="s">
        <v>1016</v>
      </c>
      <c r="I5395" s="6" t="s">
        <v>11</v>
      </c>
      <c r="J5395" s="1">
        <v>-20400</v>
      </c>
      <c r="K5395" s="1">
        <v>11752</v>
      </c>
      <c r="L5395" s="1">
        <v>0</v>
      </c>
      <c r="M5395" s="1">
        <v>-20400</v>
      </c>
      <c r="N5395" s="1">
        <v>11752</v>
      </c>
      <c r="O5395" s="1">
        <v>0</v>
      </c>
      <c r="P5395" s="1"/>
      <c r="Q5395" s="12"/>
      <c r="R5395" s="29">
        <f t="shared" si="255"/>
        <v>0</v>
      </c>
      <c r="S5395" t="str">
        <f t="shared" si="256"/>
        <v>OK</v>
      </c>
      <c r="T5395" s="10">
        <f>IFERROR(VLOOKUP(A5395,[1]!Tabla1[[#All],[Material]:[venta nueva]],38,FALSE),0)</f>
        <v>0</v>
      </c>
    </row>
    <row r="5396" spans="1:20" hidden="1" x14ac:dyDescent="0.35">
      <c r="A5396">
        <f t="shared" si="254"/>
        <v>1022782</v>
      </c>
      <c r="B5396" s="6" t="s">
        <v>1320</v>
      </c>
      <c r="C5396" s="7" t="s">
        <v>553</v>
      </c>
      <c r="D5396" s="7" t="s">
        <v>1095</v>
      </c>
      <c r="E5396" s="7" t="s">
        <v>348</v>
      </c>
      <c r="F5396" s="7" t="s">
        <v>349</v>
      </c>
      <c r="G5396" s="7" t="s">
        <v>1069</v>
      </c>
      <c r="H5396" s="7" t="s">
        <v>1016</v>
      </c>
      <c r="I5396" s="6" t="s">
        <v>11</v>
      </c>
      <c r="J5396" s="1"/>
      <c r="K5396" s="1"/>
      <c r="L5396" s="1"/>
      <c r="M5396" s="1"/>
      <c r="N5396" s="1"/>
      <c r="O5396" s="1"/>
      <c r="P5396" s="1">
        <v>7620</v>
      </c>
      <c r="Q5396" s="12"/>
      <c r="R5396" s="29">
        <f t="shared" si="255"/>
        <v>-7620</v>
      </c>
      <c r="S5396" t="str">
        <f t="shared" si="256"/>
        <v>Pendiente de ingreso</v>
      </c>
      <c r="T5396" s="10">
        <f>IFERROR(VLOOKUP(A5396,[1]!Tabla1[[#All],[Material]:[venta nueva]],38,FALSE),0)</f>
        <v>0</v>
      </c>
    </row>
    <row r="5397" spans="1:20" hidden="1" x14ac:dyDescent="0.35">
      <c r="A5397">
        <f t="shared" si="254"/>
        <v>1022782</v>
      </c>
      <c r="B5397" s="6" t="s">
        <v>1320</v>
      </c>
      <c r="C5397" s="7" t="s">
        <v>553</v>
      </c>
      <c r="D5397" s="7" t="s">
        <v>1095</v>
      </c>
      <c r="E5397" s="7" t="s">
        <v>348</v>
      </c>
      <c r="F5397" s="7" t="s">
        <v>349</v>
      </c>
      <c r="G5397" s="7" t="s">
        <v>1069</v>
      </c>
      <c r="H5397" s="7" t="s">
        <v>1016</v>
      </c>
      <c r="I5397" s="6" t="s">
        <v>13</v>
      </c>
      <c r="J5397" s="1">
        <v>-26640</v>
      </c>
      <c r="K5397" s="1">
        <v>12482</v>
      </c>
      <c r="L5397" s="1">
        <v>0</v>
      </c>
      <c r="M5397" s="1">
        <v>-26640</v>
      </c>
      <c r="N5397" s="1">
        <v>12482</v>
      </c>
      <c r="O5397" s="1">
        <v>0</v>
      </c>
      <c r="P5397" s="1"/>
      <c r="Q5397" s="12"/>
      <c r="R5397" s="29">
        <f t="shared" si="255"/>
        <v>0</v>
      </c>
      <c r="S5397" t="str">
        <f t="shared" si="256"/>
        <v>OK</v>
      </c>
      <c r="T5397" s="10">
        <f>IFERROR(VLOOKUP(A5397,[1]!Tabla1[[#All],[Material]:[venta nueva]],38,FALSE),0)</f>
        <v>0</v>
      </c>
    </row>
    <row r="5398" spans="1:20" hidden="1" x14ac:dyDescent="0.35">
      <c r="A5398">
        <f t="shared" si="254"/>
        <v>1022783</v>
      </c>
      <c r="B5398" s="6" t="s">
        <v>1320</v>
      </c>
      <c r="C5398" s="7" t="s">
        <v>553</v>
      </c>
      <c r="D5398" s="7" t="s">
        <v>1095</v>
      </c>
      <c r="E5398" s="7" t="s">
        <v>350</v>
      </c>
      <c r="F5398" s="7" t="s">
        <v>351</v>
      </c>
      <c r="G5398" s="7" t="s">
        <v>1069</v>
      </c>
      <c r="H5398" s="7" t="s">
        <v>1016</v>
      </c>
      <c r="I5398" s="6" t="s">
        <v>11</v>
      </c>
      <c r="J5398" s="1">
        <v>-23280</v>
      </c>
      <c r="K5398" s="1">
        <v>0</v>
      </c>
      <c r="L5398" s="1">
        <v>0</v>
      </c>
      <c r="M5398" s="1">
        <v>-23280</v>
      </c>
      <c r="N5398" s="1">
        <v>0</v>
      </c>
      <c r="O5398" s="1">
        <v>0</v>
      </c>
      <c r="P5398" s="1"/>
      <c r="Q5398" s="12"/>
      <c r="R5398" s="29">
        <f t="shared" si="255"/>
        <v>0</v>
      </c>
      <c r="S5398" t="str">
        <f t="shared" si="256"/>
        <v>OK</v>
      </c>
      <c r="T5398" s="10">
        <f>IFERROR(VLOOKUP(A5398,[1]!Tabla1[[#All],[Material]:[venta nueva]],38,FALSE),0)</f>
        <v>0</v>
      </c>
    </row>
    <row r="5399" spans="1:20" hidden="1" x14ac:dyDescent="0.35">
      <c r="A5399">
        <f t="shared" si="254"/>
        <v>1022784</v>
      </c>
      <c r="B5399" s="6" t="s">
        <v>1320</v>
      </c>
      <c r="C5399" s="7" t="s">
        <v>553</v>
      </c>
      <c r="D5399" s="7" t="s">
        <v>1095</v>
      </c>
      <c r="E5399" s="7" t="s">
        <v>649</v>
      </c>
      <c r="F5399" s="7" t="s">
        <v>650</v>
      </c>
      <c r="G5399" s="7" t="s">
        <v>1069</v>
      </c>
      <c r="H5399" s="7" t="s">
        <v>1016</v>
      </c>
      <c r="I5399" s="6" t="s">
        <v>11</v>
      </c>
      <c r="J5399" s="1">
        <v>-5175</v>
      </c>
      <c r="K5399" s="1">
        <v>0</v>
      </c>
      <c r="L5399" s="1">
        <v>0</v>
      </c>
      <c r="M5399" s="1">
        <v>-5175</v>
      </c>
      <c r="N5399" s="1">
        <v>0</v>
      </c>
      <c r="O5399" s="1">
        <v>0</v>
      </c>
      <c r="P5399" s="1"/>
      <c r="Q5399" s="12"/>
      <c r="R5399" s="29">
        <f t="shared" si="255"/>
        <v>0</v>
      </c>
      <c r="S5399" t="str">
        <f t="shared" si="256"/>
        <v>OK</v>
      </c>
      <c r="T5399" s="10">
        <f>IFERROR(VLOOKUP(A5399,[1]!Tabla1[[#All],[Material]:[venta nueva]],38,FALSE),0)</f>
        <v>0</v>
      </c>
    </row>
    <row r="5400" spans="1:20" hidden="1" x14ac:dyDescent="0.35">
      <c r="A5400">
        <f t="shared" si="254"/>
        <v>1022786</v>
      </c>
      <c r="B5400" s="6" t="s">
        <v>1320</v>
      </c>
      <c r="C5400" s="7" t="s">
        <v>553</v>
      </c>
      <c r="D5400" s="7" t="s">
        <v>1095</v>
      </c>
      <c r="E5400" s="7" t="s">
        <v>599</v>
      </c>
      <c r="F5400" s="7" t="s">
        <v>600</v>
      </c>
      <c r="G5400" s="7" t="s">
        <v>1069</v>
      </c>
      <c r="H5400" s="7" t="s">
        <v>1016</v>
      </c>
      <c r="I5400" s="6" t="s">
        <v>11</v>
      </c>
      <c r="J5400" s="1">
        <v>-300</v>
      </c>
      <c r="K5400" s="1">
        <v>300</v>
      </c>
      <c r="L5400" s="1">
        <v>0</v>
      </c>
      <c r="M5400" s="1">
        <v>-300</v>
      </c>
      <c r="N5400" s="1">
        <v>300</v>
      </c>
      <c r="O5400" s="1">
        <v>0</v>
      </c>
      <c r="P5400" s="1"/>
      <c r="Q5400" s="12"/>
      <c r="R5400" s="29">
        <f t="shared" si="255"/>
        <v>0</v>
      </c>
      <c r="S5400" t="str">
        <f t="shared" si="256"/>
        <v>OK</v>
      </c>
      <c r="T5400" s="10">
        <f>IFERROR(VLOOKUP(A5400,[1]!Tabla1[[#All],[Material]:[venta nueva]],38,FALSE),0)</f>
        <v>0</v>
      </c>
    </row>
    <row r="5401" spans="1:20" hidden="1" x14ac:dyDescent="0.35">
      <c r="A5401">
        <f t="shared" si="254"/>
        <v>1022821</v>
      </c>
      <c r="B5401" s="6" t="s">
        <v>1320</v>
      </c>
      <c r="C5401" s="7" t="s">
        <v>553</v>
      </c>
      <c r="D5401" s="7" t="s">
        <v>1095</v>
      </c>
      <c r="E5401" s="7" t="s">
        <v>1401</v>
      </c>
      <c r="F5401" s="7" t="s">
        <v>1402</v>
      </c>
      <c r="G5401" s="7" t="s">
        <v>990</v>
      </c>
      <c r="H5401" s="7" t="s">
        <v>990</v>
      </c>
      <c r="I5401" s="6" t="s">
        <v>11</v>
      </c>
      <c r="J5401" s="1"/>
      <c r="K5401" s="1"/>
      <c r="L5401" s="1"/>
      <c r="M5401" s="1"/>
      <c r="N5401" s="1"/>
      <c r="O5401" s="1"/>
      <c r="P5401" s="1">
        <v>60</v>
      </c>
      <c r="Q5401" s="12"/>
      <c r="R5401" s="29">
        <f t="shared" si="255"/>
        <v>-60</v>
      </c>
      <c r="S5401" t="str">
        <f t="shared" si="256"/>
        <v>Pendiente de ingreso</v>
      </c>
      <c r="T5401" s="10">
        <f>IFERROR(VLOOKUP(A5401,[1]!Tabla1[[#All],[Material]:[venta nueva]],38,FALSE),0)</f>
        <v>0</v>
      </c>
    </row>
    <row r="5402" spans="1:20" hidden="1" x14ac:dyDescent="0.35">
      <c r="A5402">
        <f t="shared" si="254"/>
        <v>1022824</v>
      </c>
      <c r="B5402" s="6" t="s">
        <v>1320</v>
      </c>
      <c r="C5402" s="7" t="s">
        <v>553</v>
      </c>
      <c r="D5402" s="7" t="s">
        <v>1095</v>
      </c>
      <c r="E5402" s="7" t="s">
        <v>1297</v>
      </c>
      <c r="F5402" s="7" t="s">
        <v>1298</v>
      </c>
      <c r="G5402" s="7" t="s">
        <v>990</v>
      </c>
      <c r="H5402" s="7" t="s">
        <v>990</v>
      </c>
      <c r="I5402" s="6" t="s">
        <v>12</v>
      </c>
      <c r="J5402" s="1">
        <v>-900</v>
      </c>
      <c r="K5402" s="1">
        <v>900</v>
      </c>
      <c r="L5402" s="1">
        <v>0</v>
      </c>
      <c r="M5402" s="1">
        <v>-900</v>
      </c>
      <c r="N5402" s="1">
        <v>900</v>
      </c>
      <c r="O5402" s="1">
        <v>0</v>
      </c>
      <c r="P5402" s="1"/>
      <c r="Q5402" s="12"/>
      <c r="R5402" s="29">
        <f t="shared" si="255"/>
        <v>0</v>
      </c>
      <c r="S5402" t="str">
        <f t="shared" si="256"/>
        <v>OK</v>
      </c>
      <c r="T5402" s="10">
        <f>IFERROR(VLOOKUP(A5402,[1]!Tabla1[[#All],[Material]:[venta nueva]],38,FALSE),0)</f>
        <v>0</v>
      </c>
    </row>
    <row r="5403" spans="1:20" hidden="1" x14ac:dyDescent="0.35">
      <c r="A5403">
        <f t="shared" si="254"/>
        <v>1022841</v>
      </c>
      <c r="B5403" s="6" t="s">
        <v>1320</v>
      </c>
      <c r="C5403" s="7" t="s">
        <v>553</v>
      </c>
      <c r="D5403" s="7" t="s">
        <v>1095</v>
      </c>
      <c r="E5403" s="7" t="s">
        <v>1363</v>
      </c>
      <c r="F5403" s="7" t="s">
        <v>98</v>
      </c>
      <c r="G5403" s="7" t="s">
        <v>990</v>
      </c>
      <c r="H5403" s="7" t="s">
        <v>990</v>
      </c>
      <c r="I5403" s="6" t="s">
        <v>16</v>
      </c>
      <c r="J5403" s="1"/>
      <c r="K5403" s="1"/>
      <c r="L5403" s="1"/>
      <c r="M5403" s="1"/>
      <c r="N5403" s="1"/>
      <c r="O5403" s="1"/>
      <c r="P5403" s="1">
        <v>21.1</v>
      </c>
      <c r="Q5403" s="12"/>
      <c r="R5403" s="29">
        <f t="shared" si="255"/>
        <v>-21.1</v>
      </c>
      <c r="S5403" t="str">
        <f t="shared" si="256"/>
        <v>Pendiente de ingreso</v>
      </c>
      <c r="T5403" s="10">
        <f>IFERROR(VLOOKUP(A5403,[1]!Tabla1[[#All],[Material]:[venta nueva]],38,FALSE),0)</f>
        <v>0</v>
      </c>
    </row>
    <row r="5404" spans="1:20" hidden="1" x14ac:dyDescent="0.35">
      <c r="A5404">
        <f t="shared" si="254"/>
        <v>1022842</v>
      </c>
      <c r="B5404" s="6" t="s">
        <v>1320</v>
      </c>
      <c r="C5404" s="7" t="s">
        <v>553</v>
      </c>
      <c r="D5404" s="7" t="s">
        <v>1095</v>
      </c>
      <c r="E5404" s="7" t="s">
        <v>1193</v>
      </c>
      <c r="F5404" s="7" t="s">
        <v>1194</v>
      </c>
      <c r="G5404" s="7" t="s">
        <v>1081</v>
      </c>
      <c r="H5404" s="7" t="s">
        <v>1195</v>
      </c>
      <c r="I5404" s="6" t="s">
        <v>11</v>
      </c>
      <c r="J5404" s="1">
        <v>-23502</v>
      </c>
      <c r="K5404" s="1">
        <v>64459</v>
      </c>
      <c r="L5404" s="1">
        <v>48000</v>
      </c>
      <c r="M5404" s="1">
        <v>-23502</v>
      </c>
      <c r="N5404" s="1">
        <v>0</v>
      </c>
      <c r="O5404" s="1">
        <v>0</v>
      </c>
      <c r="P5404" s="1"/>
      <c r="Q5404" s="12"/>
      <c r="R5404" s="29">
        <f t="shared" si="255"/>
        <v>0</v>
      </c>
      <c r="S5404" t="str">
        <f t="shared" si="256"/>
        <v>OK</v>
      </c>
      <c r="T5404" s="10">
        <f>IFERROR(VLOOKUP(A5404,[1]!Tabla1[[#All],[Material]:[venta nueva]],38,FALSE),0)</f>
        <v>0</v>
      </c>
    </row>
    <row r="5405" spans="1:20" hidden="1" x14ac:dyDescent="0.35">
      <c r="A5405">
        <f t="shared" si="254"/>
        <v>1022844</v>
      </c>
      <c r="B5405" s="6" t="s">
        <v>1320</v>
      </c>
      <c r="C5405" s="7" t="s">
        <v>553</v>
      </c>
      <c r="D5405" s="7" t="s">
        <v>1095</v>
      </c>
      <c r="E5405" s="7" t="s">
        <v>1196</v>
      </c>
      <c r="F5405" s="7" t="s">
        <v>1197</v>
      </c>
      <c r="G5405" s="7" t="s">
        <v>1081</v>
      </c>
      <c r="H5405" s="7" t="s">
        <v>1010</v>
      </c>
      <c r="I5405" s="6" t="s">
        <v>11</v>
      </c>
      <c r="J5405" s="1">
        <v>-5290</v>
      </c>
      <c r="K5405" s="1">
        <v>5290</v>
      </c>
      <c r="L5405" s="1">
        <v>0</v>
      </c>
      <c r="M5405" s="1">
        <v>-5290</v>
      </c>
      <c r="N5405" s="1">
        <v>5290</v>
      </c>
      <c r="O5405" s="1">
        <v>0</v>
      </c>
      <c r="P5405" s="1"/>
      <c r="Q5405" s="12"/>
      <c r="R5405" s="29">
        <f t="shared" si="255"/>
        <v>0</v>
      </c>
      <c r="S5405" t="str">
        <f t="shared" si="256"/>
        <v>OK</v>
      </c>
      <c r="T5405" s="10">
        <f>IFERROR(VLOOKUP(A5405,[1]!Tabla1[[#All],[Material]:[venta nueva]],38,FALSE),0)</f>
        <v>0</v>
      </c>
    </row>
    <row r="5406" spans="1:20" hidden="1" x14ac:dyDescent="0.35">
      <c r="A5406">
        <f t="shared" si="254"/>
        <v>1022847</v>
      </c>
      <c r="B5406" s="6" t="s">
        <v>1320</v>
      </c>
      <c r="C5406" s="7" t="s">
        <v>553</v>
      </c>
      <c r="D5406" s="7" t="s">
        <v>1095</v>
      </c>
      <c r="E5406" s="7" t="s">
        <v>354</v>
      </c>
      <c r="F5406" s="7" t="s">
        <v>355</v>
      </c>
      <c r="G5406" s="7" t="s">
        <v>1082</v>
      </c>
      <c r="H5406" s="7" t="s">
        <v>1013</v>
      </c>
      <c r="I5406" s="6" t="s">
        <v>11</v>
      </c>
      <c r="J5406" s="1">
        <v>7079</v>
      </c>
      <c r="K5406" s="1">
        <v>44061</v>
      </c>
      <c r="L5406" s="1">
        <v>48000</v>
      </c>
      <c r="M5406" s="1">
        <v>7079</v>
      </c>
      <c r="N5406" s="1">
        <v>44061</v>
      </c>
      <c r="O5406" s="1">
        <v>48000</v>
      </c>
      <c r="P5406" s="1">
        <v>48000</v>
      </c>
      <c r="Q5406" s="12"/>
      <c r="R5406" s="29">
        <f t="shared" si="255"/>
        <v>0</v>
      </c>
      <c r="S5406" t="str">
        <f t="shared" si="256"/>
        <v>OK</v>
      </c>
      <c r="T5406" s="10">
        <f>IFERROR(VLOOKUP(A5406,[1]!Tabla1[[#All],[Material]:[venta nueva]],38,FALSE),0)</f>
        <v>0</v>
      </c>
    </row>
    <row r="5407" spans="1:20" hidden="1" x14ac:dyDescent="0.35">
      <c r="A5407">
        <f t="shared" si="254"/>
        <v>1022851</v>
      </c>
      <c r="B5407" s="6" t="s">
        <v>1320</v>
      </c>
      <c r="C5407" s="7" t="s">
        <v>553</v>
      </c>
      <c r="D5407" s="7" t="s">
        <v>1095</v>
      </c>
      <c r="E5407" s="7" t="s">
        <v>1172</v>
      </c>
      <c r="F5407" s="7" t="s">
        <v>356</v>
      </c>
      <c r="G5407" s="7" t="s">
        <v>1077</v>
      </c>
      <c r="H5407" s="7" t="s">
        <v>1023</v>
      </c>
      <c r="I5407" s="6" t="s">
        <v>14</v>
      </c>
      <c r="J5407" s="1">
        <v>1072</v>
      </c>
      <c r="K5407" s="1">
        <v>166928</v>
      </c>
      <c r="L5407" s="1">
        <v>168000</v>
      </c>
      <c r="M5407" s="1">
        <v>1072</v>
      </c>
      <c r="N5407" s="1">
        <v>166928</v>
      </c>
      <c r="O5407" s="1">
        <v>168000</v>
      </c>
      <c r="P5407" s="1">
        <v>120000</v>
      </c>
      <c r="Q5407" s="12"/>
      <c r="R5407" s="29">
        <f t="shared" si="255"/>
        <v>48000</v>
      </c>
      <c r="S5407" t="str">
        <f t="shared" si="256"/>
        <v>Sobre ingreso</v>
      </c>
      <c r="T5407" s="10">
        <f>IFERROR(VLOOKUP(A5407,[1]!Tabla1[[#All],[Material]:[venta nueva]],38,FALSE),0)</f>
        <v>0</v>
      </c>
    </row>
    <row r="5408" spans="1:20" hidden="1" x14ac:dyDescent="0.35">
      <c r="A5408">
        <f t="shared" si="254"/>
        <v>1022855</v>
      </c>
      <c r="B5408" s="6" t="s">
        <v>1320</v>
      </c>
      <c r="C5408" s="7" t="s">
        <v>553</v>
      </c>
      <c r="D5408" s="7" t="s">
        <v>1095</v>
      </c>
      <c r="E5408" s="7" t="s">
        <v>358</v>
      </c>
      <c r="F5408" s="7" t="s">
        <v>315</v>
      </c>
      <c r="G5408" s="7" t="s">
        <v>1078</v>
      </c>
      <c r="H5408" s="7" t="s">
        <v>1021</v>
      </c>
      <c r="I5408" s="6" t="s">
        <v>11</v>
      </c>
      <c r="J5408" s="1">
        <v>-13758</v>
      </c>
      <c r="K5408" s="1">
        <v>23550</v>
      </c>
      <c r="L5408" s="1">
        <v>0</v>
      </c>
      <c r="M5408" s="1">
        <v>-13758</v>
      </c>
      <c r="N5408" s="1">
        <v>23550</v>
      </c>
      <c r="O5408" s="1">
        <v>0</v>
      </c>
      <c r="P5408" s="1"/>
      <c r="Q5408" s="12"/>
      <c r="R5408" s="29">
        <f t="shared" si="255"/>
        <v>0</v>
      </c>
      <c r="S5408" t="str">
        <f t="shared" si="256"/>
        <v>OK</v>
      </c>
      <c r="T5408" s="10">
        <f>IFERROR(VLOOKUP(A5408,[1]!Tabla1[[#All],[Material]:[venta nueva]],38,FALSE),0)</f>
        <v>0</v>
      </c>
    </row>
    <row r="5409" spans="1:20" hidden="1" x14ac:dyDescent="0.35">
      <c r="A5409">
        <f t="shared" si="254"/>
        <v>1022856</v>
      </c>
      <c r="B5409" s="6" t="s">
        <v>1320</v>
      </c>
      <c r="C5409" s="7" t="s">
        <v>553</v>
      </c>
      <c r="D5409" s="7" t="s">
        <v>1095</v>
      </c>
      <c r="E5409" s="7" t="s">
        <v>359</v>
      </c>
      <c r="F5409" s="7" t="s">
        <v>360</v>
      </c>
      <c r="G5409" s="7" t="s">
        <v>1078</v>
      </c>
      <c r="H5409" s="7" t="s">
        <v>1009</v>
      </c>
      <c r="I5409" s="6" t="s">
        <v>14</v>
      </c>
      <c r="J5409" s="1">
        <v>-1604</v>
      </c>
      <c r="K5409" s="1">
        <v>1604</v>
      </c>
      <c r="L5409" s="1">
        <v>0</v>
      </c>
      <c r="M5409" s="1">
        <v>-1604</v>
      </c>
      <c r="N5409" s="1">
        <v>1604</v>
      </c>
      <c r="O5409" s="1">
        <v>0</v>
      </c>
      <c r="P5409" s="1">
        <v>96000</v>
      </c>
      <c r="Q5409" s="12"/>
      <c r="R5409" s="29">
        <f t="shared" si="255"/>
        <v>-96000</v>
      </c>
      <c r="S5409" t="str">
        <f t="shared" si="256"/>
        <v>Pendiente de ingreso</v>
      </c>
      <c r="T5409" s="10">
        <f>IFERROR(VLOOKUP(A5409,[1]!Tabla1[[#All],[Material]:[venta nueva]],38,FALSE),0)</f>
        <v>0</v>
      </c>
    </row>
    <row r="5410" spans="1:20" hidden="1" x14ac:dyDescent="0.35">
      <c r="A5410">
        <f t="shared" si="254"/>
        <v>1022883</v>
      </c>
      <c r="B5410" s="6" t="s">
        <v>1320</v>
      </c>
      <c r="C5410" s="7" t="s">
        <v>553</v>
      </c>
      <c r="D5410" s="7" t="s">
        <v>1095</v>
      </c>
      <c r="E5410" s="7" t="s">
        <v>369</v>
      </c>
      <c r="F5410" s="7" t="s">
        <v>370</v>
      </c>
      <c r="G5410" s="7" t="s">
        <v>1074</v>
      </c>
      <c r="H5410" s="7" t="s">
        <v>1018</v>
      </c>
      <c r="I5410" s="6" t="s">
        <v>11</v>
      </c>
      <c r="J5410" s="1"/>
      <c r="K5410" s="1"/>
      <c r="L5410" s="1"/>
      <c r="M5410" s="1"/>
      <c r="N5410" s="1"/>
      <c r="O5410" s="1"/>
      <c r="P5410" s="1">
        <v>10000</v>
      </c>
      <c r="Q5410" s="12"/>
      <c r="R5410" s="29">
        <f t="shared" si="255"/>
        <v>-10000</v>
      </c>
      <c r="S5410" t="str">
        <f t="shared" si="256"/>
        <v>Pendiente de ingreso</v>
      </c>
      <c r="T5410" s="10">
        <f>IFERROR(VLOOKUP(A5410,[1]!Tabla1[[#All],[Material]:[venta nueva]],38,FALSE),0)</f>
        <v>0</v>
      </c>
    </row>
    <row r="5411" spans="1:20" hidden="1" x14ac:dyDescent="0.35">
      <c r="A5411">
        <f t="shared" si="254"/>
        <v>1022885</v>
      </c>
      <c r="B5411" s="6" t="s">
        <v>1320</v>
      </c>
      <c r="C5411" s="7" t="s">
        <v>553</v>
      </c>
      <c r="D5411" s="7" t="s">
        <v>1095</v>
      </c>
      <c r="E5411" s="7" t="s">
        <v>371</v>
      </c>
      <c r="F5411" s="7" t="s">
        <v>372</v>
      </c>
      <c r="G5411" s="7" t="s">
        <v>1082</v>
      </c>
      <c r="H5411" s="7" t="s">
        <v>1013</v>
      </c>
      <c r="I5411" s="6" t="s">
        <v>12</v>
      </c>
      <c r="J5411" s="1">
        <v>6010</v>
      </c>
      <c r="K5411" s="1">
        <v>543990</v>
      </c>
      <c r="L5411" s="1">
        <v>550000</v>
      </c>
      <c r="M5411" s="1">
        <v>6010</v>
      </c>
      <c r="N5411" s="1">
        <v>543990</v>
      </c>
      <c r="O5411" s="1">
        <v>565000</v>
      </c>
      <c r="P5411" s="1">
        <v>565000</v>
      </c>
      <c r="Q5411" s="12"/>
      <c r="R5411" s="29">
        <f t="shared" si="255"/>
        <v>0</v>
      </c>
      <c r="S5411" t="str">
        <f t="shared" si="256"/>
        <v>OK</v>
      </c>
      <c r="T5411" s="10">
        <f>IFERROR(VLOOKUP(A5411,[1]!Tabla1[[#All],[Material]:[venta nueva]],38,FALSE),0)</f>
        <v>0</v>
      </c>
    </row>
    <row r="5412" spans="1:20" hidden="1" x14ac:dyDescent="0.35">
      <c r="A5412">
        <f t="shared" si="254"/>
        <v>1022887</v>
      </c>
      <c r="B5412" s="6" t="s">
        <v>1320</v>
      </c>
      <c r="C5412" s="7" t="s">
        <v>553</v>
      </c>
      <c r="D5412" s="7" t="s">
        <v>1095</v>
      </c>
      <c r="E5412" s="7" t="s">
        <v>373</v>
      </c>
      <c r="F5412" s="7" t="s">
        <v>374</v>
      </c>
      <c r="G5412" s="7" t="s">
        <v>1082</v>
      </c>
      <c r="H5412" s="7" t="s">
        <v>1013</v>
      </c>
      <c r="I5412" s="6" t="s">
        <v>12</v>
      </c>
      <c r="J5412" s="1">
        <v>63000</v>
      </c>
      <c r="K5412" s="1">
        <v>244180</v>
      </c>
      <c r="L5412" s="1">
        <v>264000</v>
      </c>
      <c r="M5412" s="1">
        <v>63000</v>
      </c>
      <c r="N5412" s="1">
        <v>244180</v>
      </c>
      <c r="O5412" s="1">
        <v>264000</v>
      </c>
      <c r="P5412" s="1">
        <v>264000</v>
      </c>
      <c r="Q5412" s="12"/>
      <c r="R5412" s="29">
        <f t="shared" si="255"/>
        <v>0</v>
      </c>
      <c r="S5412" t="str">
        <f t="shared" si="256"/>
        <v>OK</v>
      </c>
      <c r="T5412" s="10">
        <f>IFERROR(VLOOKUP(A5412,[1]!Tabla1[[#All],[Material]:[venta nueva]],38,FALSE),0)</f>
        <v>0</v>
      </c>
    </row>
    <row r="5413" spans="1:20" hidden="1" x14ac:dyDescent="0.35">
      <c r="A5413">
        <f t="shared" si="254"/>
        <v>1022896</v>
      </c>
      <c r="B5413" s="6" t="s">
        <v>1320</v>
      </c>
      <c r="C5413" s="7" t="s">
        <v>553</v>
      </c>
      <c r="D5413" s="7" t="s">
        <v>1095</v>
      </c>
      <c r="E5413" s="7" t="s">
        <v>1323</v>
      </c>
      <c r="F5413" s="7" t="s">
        <v>1324</v>
      </c>
      <c r="G5413" s="7" t="s">
        <v>1082</v>
      </c>
      <c r="H5413" s="7" t="s">
        <v>1014</v>
      </c>
      <c r="I5413" s="6" t="s">
        <v>16</v>
      </c>
      <c r="J5413" s="1">
        <v>130</v>
      </c>
      <c r="K5413" s="1">
        <v>0</v>
      </c>
      <c r="L5413" s="1">
        <v>0</v>
      </c>
      <c r="M5413" s="1">
        <v>130</v>
      </c>
      <c r="N5413" s="1">
        <v>0</v>
      </c>
      <c r="O5413" s="1">
        <v>0</v>
      </c>
      <c r="P5413" s="1"/>
      <c r="Q5413" s="12"/>
      <c r="R5413" s="29">
        <f t="shared" si="255"/>
        <v>0</v>
      </c>
      <c r="S5413" t="str">
        <f t="shared" si="256"/>
        <v>OK</v>
      </c>
      <c r="T5413" s="10">
        <f>IFERROR(VLOOKUP(A5413,[1]!Tabla1[[#All],[Material]:[venta nueva]],38,FALSE),0)</f>
        <v>0</v>
      </c>
    </row>
    <row r="5414" spans="1:20" hidden="1" x14ac:dyDescent="0.35">
      <c r="A5414">
        <f t="shared" si="254"/>
        <v>1022901</v>
      </c>
      <c r="B5414" s="6" t="s">
        <v>1320</v>
      </c>
      <c r="C5414" s="7" t="s">
        <v>553</v>
      </c>
      <c r="D5414" s="7" t="s">
        <v>1095</v>
      </c>
      <c r="E5414" s="7" t="s">
        <v>481</v>
      </c>
      <c r="F5414" s="7" t="s">
        <v>482</v>
      </c>
      <c r="G5414" s="7" t="s">
        <v>1082</v>
      </c>
      <c r="H5414" s="7" t="s">
        <v>1013</v>
      </c>
      <c r="I5414" s="6" t="s">
        <v>16</v>
      </c>
      <c r="J5414" s="1">
        <v>-1036</v>
      </c>
      <c r="K5414" s="1">
        <v>11036</v>
      </c>
      <c r="L5414" s="1">
        <v>10000</v>
      </c>
      <c r="M5414" s="1">
        <v>-1036</v>
      </c>
      <c r="N5414" s="1">
        <v>11036</v>
      </c>
      <c r="O5414" s="1">
        <v>0</v>
      </c>
      <c r="P5414" s="1"/>
      <c r="Q5414" s="12"/>
      <c r="R5414" s="29">
        <f t="shared" si="255"/>
        <v>0</v>
      </c>
      <c r="S5414" t="str">
        <f t="shared" si="256"/>
        <v>OK</v>
      </c>
      <c r="T5414" s="10">
        <f>IFERROR(VLOOKUP(A5414,[1]!Tabla1[[#All],[Material]:[venta nueva]],38,FALSE),0)</f>
        <v>0</v>
      </c>
    </row>
    <row r="5415" spans="1:20" hidden="1" x14ac:dyDescent="0.35">
      <c r="A5415">
        <f t="shared" si="254"/>
        <v>1022919</v>
      </c>
      <c r="B5415" s="6" t="s">
        <v>1320</v>
      </c>
      <c r="C5415" s="7" t="s">
        <v>553</v>
      </c>
      <c r="D5415" s="7" t="s">
        <v>1095</v>
      </c>
      <c r="E5415" s="7" t="s">
        <v>378</v>
      </c>
      <c r="F5415" s="7" t="s">
        <v>379</v>
      </c>
      <c r="G5415" s="7" t="s">
        <v>1075</v>
      </c>
      <c r="H5415" s="7" t="s">
        <v>1003</v>
      </c>
      <c r="I5415" s="6" t="s">
        <v>16</v>
      </c>
      <c r="J5415" s="1">
        <v>1310</v>
      </c>
      <c r="K5415" s="1">
        <v>22690</v>
      </c>
      <c r="L5415" s="1">
        <v>24000</v>
      </c>
      <c r="M5415" s="1">
        <v>1310</v>
      </c>
      <c r="N5415" s="1">
        <v>22690</v>
      </c>
      <c r="O5415" s="1">
        <v>24000</v>
      </c>
      <c r="P5415" s="1">
        <v>28600</v>
      </c>
      <c r="Q5415" s="12"/>
      <c r="R5415" s="29">
        <f t="shared" si="255"/>
        <v>-4600</v>
      </c>
      <c r="S5415" t="str">
        <f t="shared" si="256"/>
        <v>Pendiente de ingreso</v>
      </c>
      <c r="T5415" s="10">
        <f>IFERROR(VLOOKUP(A5415,[1]!Tabla1[[#All],[Material]:[venta nueva]],38,FALSE),0)</f>
        <v>0</v>
      </c>
    </row>
    <row r="5416" spans="1:20" hidden="1" x14ac:dyDescent="0.35">
      <c r="A5416">
        <f t="shared" si="254"/>
        <v>1022920</v>
      </c>
      <c r="B5416" s="6" t="s">
        <v>1320</v>
      </c>
      <c r="C5416" s="7" t="s">
        <v>553</v>
      </c>
      <c r="D5416" s="7" t="s">
        <v>1095</v>
      </c>
      <c r="E5416" s="7" t="s">
        <v>380</v>
      </c>
      <c r="F5416" s="7" t="s">
        <v>381</v>
      </c>
      <c r="G5416" s="7" t="s">
        <v>1078</v>
      </c>
      <c r="H5416" s="7" t="s">
        <v>1009</v>
      </c>
      <c r="I5416" s="6" t="s">
        <v>11</v>
      </c>
      <c r="J5416" s="1">
        <v>5058</v>
      </c>
      <c r="K5416" s="1">
        <v>10683</v>
      </c>
      <c r="L5416" s="1">
        <v>24000</v>
      </c>
      <c r="M5416" s="1">
        <v>5058</v>
      </c>
      <c r="N5416" s="1">
        <v>10683</v>
      </c>
      <c r="O5416" s="1">
        <v>0</v>
      </c>
      <c r="P5416" s="1"/>
      <c r="Q5416" s="12"/>
      <c r="R5416" s="29">
        <f t="shared" si="255"/>
        <v>0</v>
      </c>
      <c r="S5416" t="str">
        <f t="shared" si="256"/>
        <v>OK</v>
      </c>
      <c r="T5416" s="10">
        <f>IFERROR(VLOOKUP(A5416,[1]!Tabla1[[#All],[Material]:[venta nueva]],38,FALSE),0)</f>
        <v>0</v>
      </c>
    </row>
    <row r="5417" spans="1:20" hidden="1" x14ac:dyDescent="0.35">
      <c r="A5417">
        <f t="shared" si="254"/>
        <v>1022921</v>
      </c>
      <c r="B5417" s="6" t="s">
        <v>1320</v>
      </c>
      <c r="C5417" s="7" t="s">
        <v>553</v>
      </c>
      <c r="D5417" s="7" t="s">
        <v>1095</v>
      </c>
      <c r="E5417" s="7" t="s">
        <v>382</v>
      </c>
      <c r="F5417" s="7" t="s">
        <v>383</v>
      </c>
      <c r="G5417" s="7" t="s">
        <v>1078</v>
      </c>
      <c r="H5417" s="7" t="s">
        <v>1009</v>
      </c>
      <c r="I5417" s="6" t="s">
        <v>11</v>
      </c>
      <c r="J5417" s="1">
        <v>-696</v>
      </c>
      <c r="K5417" s="1">
        <v>696</v>
      </c>
      <c r="L5417" s="1">
        <v>0</v>
      </c>
      <c r="M5417" s="1">
        <v>-696</v>
      </c>
      <c r="N5417" s="1">
        <v>696</v>
      </c>
      <c r="O5417" s="1">
        <v>23000</v>
      </c>
      <c r="P5417" s="1">
        <v>23000</v>
      </c>
      <c r="Q5417" s="12"/>
      <c r="R5417" s="29">
        <f t="shared" si="255"/>
        <v>0</v>
      </c>
      <c r="S5417" t="str">
        <f t="shared" si="256"/>
        <v>OK</v>
      </c>
      <c r="T5417" s="10">
        <f>IFERROR(VLOOKUP(A5417,[1]!Tabla1[[#All],[Material]:[venta nueva]],38,FALSE),0)</f>
        <v>0</v>
      </c>
    </row>
    <row r="5418" spans="1:20" hidden="1" x14ac:dyDescent="0.35">
      <c r="A5418">
        <f t="shared" si="254"/>
        <v>1022922</v>
      </c>
      <c r="B5418" s="6" t="s">
        <v>1320</v>
      </c>
      <c r="C5418" s="7" t="s">
        <v>553</v>
      </c>
      <c r="D5418" s="7" t="s">
        <v>1095</v>
      </c>
      <c r="E5418" s="7" t="s">
        <v>581</v>
      </c>
      <c r="F5418" s="7" t="s">
        <v>582</v>
      </c>
      <c r="G5418" s="7" t="s">
        <v>1081</v>
      </c>
      <c r="H5418" s="7" t="s">
        <v>1010</v>
      </c>
      <c r="I5418" s="6" t="s">
        <v>11</v>
      </c>
      <c r="J5418" s="1">
        <v>-684</v>
      </c>
      <c r="K5418" s="1">
        <v>0</v>
      </c>
      <c r="L5418" s="1">
        <v>0</v>
      </c>
      <c r="M5418" s="1">
        <v>-684</v>
      </c>
      <c r="N5418" s="1">
        <v>0</v>
      </c>
      <c r="O5418" s="1">
        <v>0</v>
      </c>
      <c r="P5418" s="1"/>
      <c r="Q5418" s="12"/>
      <c r="R5418" s="29">
        <f t="shared" si="255"/>
        <v>0</v>
      </c>
      <c r="S5418" t="str">
        <f t="shared" si="256"/>
        <v>OK</v>
      </c>
      <c r="T5418" s="10">
        <f>IFERROR(VLOOKUP(A5418,[1]!Tabla1[[#All],[Material]:[venta nueva]],38,FALSE),0)</f>
        <v>0</v>
      </c>
    </row>
    <row r="5419" spans="1:20" hidden="1" x14ac:dyDescent="0.35">
      <c r="A5419">
        <f t="shared" si="254"/>
        <v>1022928</v>
      </c>
      <c r="B5419" s="6" t="s">
        <v>1320</v>
      </c>
      <c r="C5419" s="7" t="s">
        <v>553</v>
      </c>
      <c r="D5419" s="7" t="s">
        <v>1095</v>
      </c>
      <c r="E5419" s="7" t="s">
        <v>583</v>
      </c>
      <c r="F5419" s="7" t="s">
        <v>584</v>
      </c>
      <c r="G5419" s="7" t="s">
        <v>1080</v>
      </c>
      <c r="H5419" s="7" t="s">
        <v>1031</v>
      </c>
      <c r="I5419" s="6" t="s">
        <v>11</v>
      </c>
      <c r="J5419" s="1">
        <v>5274</v>
      </c>
      <c r="K5419" s="1">
        <v>0</v>
      </c>
      <c r="L5419" s="1">
        <v>0</v>
      </c>
      <c r="M5419" s="1">
        <v>5274</v>
      </c>
      <c r="N5419" s="1">
        <v>0</v>
      </c>
      <c r="O5419" s="1">
        <v>0</v>
      </c>
      <c r="P5419" s="1"/>
      <c r="Q5419" s="12"/>
      <c r="R5419" s="29">
        <f t="shared" si="255"/>
        <v>0</v>
      </c>
      <c r="S5419" t="str">
        <f t="shared" si="256"/>
        <v>OK</v>
      </c>
      <c r="T5419" s="10">
        <f>IFERROR(VLOOKUP(A5419,[1]!Tabla1[[#All],[Material]:[venta nueva]],38,FALSE),0)</f>
        <v>0</v>
      </c>
    </row>
    <row r="5420" spans="1:20" hidden="1" x14ac:dyDescent="0.35">
      <c r="A5420">
        <f t="shared" si="254"/>
        <v>1022930</v>
      </c>
      <c r="B5420" s="6" t="s">
        <v>1320</v>
      </c>
      <c r="C5420" s="7" t="s">
        <v>553</v>
      </c>
      <c r="D5420" s="7" t="s">
        <v>1095</v>
      </c>
      <c r="E5420" s="7" t="s">
        <v>384</v>
      </c>
      <c r="F5420" s="7" t="s">
        <v>385</v>
      </c>
      <c r="G5420" s="7" t="s">
        <v>1082</v>
      </c>
      <c r="H5420" s="7" t="s">
        <v>1013</v>
      </c>
      <c r="I5420" s="6" t="s">
        <v>12</v>
      </c>
      <c r="J5420" s="1">
        <v>-107271</v>
      </c>
      <c r="K5420" s="1">
        <v>261271</v>
      </c>
      <c r="L5420" s="1">
        <v>154000</v>
      </c>
      <c r="M5420" s="1">
        <v>-107271</v>
      </c>
      <c r="N5420" s="1">
        <v>261271</v>
      </c>
      <c r="O5420" s="1">
        <v>154000</v>
      </c>
      <c r="P5420" s="1">
        <v>154000</v>
      </c>
      <c r="Q5420" s="12"/>
      <c r="R5420" s="29">
        <f t="shared" si="255"/>
        <v>0</v>
      </c>
      <c r="S5420" t="str">
        <f t="shared" si="256"/>
        <v>OK</v>
      </c>
      <c r="T5420" s="10">
        <f>IFERROR(VLOOKUP(A5420,[1]!Tabla1[[#All],[Material]:[venta nueva]],38,FALSE),0)</f>
        <v>0</v>
      </c>
    </row>
    <row r="5421" spans="1:20" hidden="1" x14ac:dyDescent="0.35">
      <c r="A5421">
        <f t="shared" si="254"/>
        <v>1022931</v>
      </c>
      <c r="B5421" s="6" t="s">
        <v>1320</v>
      </c>
      <c r="C5421" s="7" t="s">
        <v>553</v>
      </c>
      <c r="D5421" s="7" t="s">
        <v>1095</v>
      </c>
      <c r="E5421" s="7" t="s">
        <v>386</v>
      </c>
      <c r="F5421" s="7" t="s">
        <v>387</v>
      </c>
      <c r="G5421" s="7" t="s">
        <v>985</v>
      </c>
      <c r="H5421" s="7" t="s">
        <v>1012</v>
      </c>
      <c r="I5421" s="6" t="s">
        <v>16</v>
      </c>
      <c r="J5421" s="1">
        <v>4882</v>
      </c>
      <c r="K5421" s="1">
        <v>15118</v>
      </c>
      <c r="L5421" s="1">
        <v>20000</v>
      </c>
      <c r="M5421" s="1">
        <v>4882</v>
      </c>
      <c r="N5421" s="1">
        <v>15118</v>
      </c>
      <c r="O5421" s="1">
        <v>20000</v>
      </c>
      <c r="P5421" s="1">
        <v>20000</v>
      </c>
      <c r="Q5421" s="12"/>
      <c r="R5421" s="29">
        <f t="shared" si="255"/>
        <v>0</v>
      </c>
      <c r="S5421" t="str">
        <f t="shared" si="256"/>
        <v>OK</v>
      </c>
      <c r="T5421" s="10">
        <f>IFERROR(VLOOKUP(A5421,[1]!Tabla1[[#All],[Material]:[venta nueva]],38,FALSE),0)</f>
        <v>0</v>
      </c>
    </row>
    <row r="5422" spans="1:20" hidden="1" x14ac:dyDescent="0.35">
      <c r="A5422">
        <f t="shared" si="254"/>
        <v>1022943</v>
      </c>
      <c r="B5422" s="6" t="s">
        <v>1320</v>
      </c>
      <c r="C5422" s="7" t="s">
        <v>553</v>
      </c>
      <c r="D5422" s="7" t="s">
        <v>1095</v>
      </c>
      <c r="E5422" s="7" t="s">
        <v>395</v>
      </c>
      <c r="F5422" s="7" t="s">
        <v>396</v>
      </c>
      <c r="G5422" s="7" t="s">
        <v>1075</v>
      </c>
      <c r="H5422" s="7" t="s">
        <v>1002</v>
      </c>
      <c r="I5422" s="6" t="s">
        <v>14</v>
      </c>
      <c r="J5422" s="1">
        <v>0</v>
      </c>
      <c r="K5422" s="1">
        <v>590</v>
      </c>
      <c r="L5422" s="1">
        <v>0</v>
      </c>
      <c r="M5422" s="1">
        <v>0</v>
      </c>
      <c r="N5422" s="1">
        <v>590</v>
      </c>
      <c r="O5422" s="1">
        <v>0</v>
      </c>
      <c r="P5422" s="1"/>
      <c r="Q5422" s="12"/>
      <c r="R5422" s="29">
        <f t="shared" si="255"/>
        <v>0</v>
      </c>
      <c r="S5422" t="str">
        <f t="shared" si="256"/>
        <v>OK</v>
      </c>
      <c r="T5422" s="10">
        <f>IFERROR(VLOOKUP(A5422,[1]!Tabla1[[#All],[Material]:[venta nueva]],38,FALSE),0)</f>
        <v>0</v>
      </c>
    </row>
    <row r="5423" spans="1:20" hidden="1" x14ac:dyDescent="0.35">
      <c r="A5423">
        <f t="shared" si="254"/>
        <v>1022945</v>
      </c>
      <c r="B5423" s="6" t="s">
        <v>1320</v>
      </c>
      <c r="C5423" s="7" t="s">
        <v>553</v>
      </c>
      <c r="D5423" s="7" t="s">
        <v>1095</v>
      </c>
      <c r="E5423" s="7" t="s">
        <v>397</v>
      </c>
      <c r="F5423" s="7" t="s">
        <v>223</v>
      </c>
      <c r="G5423" s="7" t="s">
        <v>1078</v>
      </c>
      <c r="H5423" s="7" t="s">
        <v>1027</v>
      </c>
      <c r="I5423" s="6" t="s">
        <v>14</v>
      </c>
      <c r="J5423" s="1"/>
      <c r="K5423" s="1"/>
      <c r="L5423" s="1"/>
      <c r="M5423" s="1"/>
      <c r="N5423" s="1"/>
      <c r="O5423" s="1"/>
      <c r="P5423" s="1">
        <v>72000</v>
      </c>
      <c r="Q5423" s="12"/>
      <c r="R5423" s="29">
        <f t="shared" si="255"/>
        <v>-72000</v>
      </c>
      <c r="S5423" t="str">
        <f t="shared" si="256"/>
        <v>Pendiente de ingreso</v>
      </c>
      <c r="T5423" s="10">
        <f>IFERROR(VLOOKUP(A5423,[1]!Tabla1[[#All],[Material]:[venta nueva]],38,FALSE),0)</f>
        <v>0</v>
      </c>
    </row>
    <row r="5424" spans="1:20" hidden="1" x14ac:dyDescent="0.35">
      <c r="A5424">
        <f t="shared" si="254"/>
        <v>1022985</v>
      </c>
      <c r="B5424" s="6" t="s">
        <v>1320</v>
      </c>
      <c r="C5424" s="7" t="s">
        <v>553</v>
      </c>
      <c r="D5424" s="7" t="s">
        <v>1095</v>
      </c>
      <c r="E5424" s="7" t="s">
        <v>398</v>
      </c>
      <c r="F5424" s="7" t="s">
        <v>399</v>
      </c>
      <c r="G5424" s="7" t="s">
        <v>1075</v>
      </c>
      <c r="H5424" s="7" t="s">
        <v>1011</v>
      </c>
      <c r="I5424" s="6" t="s">
        <v>12</v>
      </c>
      <c r="J5424" s="1">
        <v>-5000</v>
      </c>
      <c r="K5424" s="1">
        <v>10000</v>
      </c>
      <c r="L5424" s="1">
        <v>5000</v>
      </c>
      <c r="M5424" s="1">
        <v>-5000</v>
      </c>
      <c r="N5424" s="1">
        <v>10000</v>
      </c>
      <c r="O5424" s="1">
        <v>5000</v>
      </c>
      <c r="P5424" s="1">
        <v>5000</v>
      </c>
      <c r="Q5424" s="12"/>
      <c r="R5424" s="29">
        <f t="shared" si="255"/>
        <v>0</v>
      </c>
      <c r="S5424" t="str">
        <f t="shared" si="256"/>
        <v>OK</v>
      </c>
      <c r="T5424" s="10">
        <f>IFERROR(VLOOKUP(A5424,[1]!Tabla1[[#All],[Material]:[venta nueva]],38,FALSE),0)</f>
        <v>0</v>
      </c>
    </row>
    <row r="5425" spans="1:20" hidden="1" x14ac:dyDescent="0.35">
      <c r="A5425">
        <f t="shared" si="254"/>
        <v>1022986</v>
      </c>
      <c r="B5425" s="6" t="s">
        <v>1320</v>
      </c>
      <c r="C5425" s="7" t="s">
        <v>553</v>
      </c>
      <c r="D5425" s="7" t="s">
        <v>1095</v>
      </c>
      <c r="E5425" s="7" t="s">
        <v>400</v>
      </c>
      <c r="F5425" s="7" t="s">
        <v>401</v>
      </c>
      <c r="G5425" s="7" t="s">
        <v>1082</v>
      </c>
      <c r="H5425" s="7" t="s">
        <v>1013</v>
      </c>
      <c r="I5425" s="6" t="s">
        <v>12</v>
      </c>
      <c r="J5425" s="1">
        <v>-4513</v>
      </c>
      <c r="K5425" s="1">
        <v>4513</v>
      </c>
      <c r="L5425" s="1">
        <v>0</v>
      </c>
      <c r="M5425" s="1">
        <v>-4513</v>
      </c>
      <c r="N5425" s="1">
        <v>4513</v>
      </c>
      <c r="O5425" s="1">
        <v>0</v>
      </c>
      <c r="P5425" s="1"/>
      <c r="Q5425" s="12"/>
      <c r="R5425" s="29">
        <f t="shared" si="255"/>
        <v>0</v>
      </c>
      <c r="S5425" t="str">
        <f t="shared" si="256"/>
        <v>OK</v>
      </c>
      <c r="T5425" s="10">
        <f>IFERROR(VLOOKUP(A5425,[1]!Tabla1[[#All],[Material]:[venta nueva]],38,FALSE),0)</f>
        <v>0</v>
      </c>
    </row>
    <row r="5426" spans="1:20" hidden="1" x14ac:dyDescent="0.35">
      <c r="A5426">
        <f t="shared" si="254"/>
        <v>1022987</v>
      </c>
      <c r="B5426" s="6" t="s">
        <v>1320</v>
      </c>
      <c r="C5426" s="7" t="s">
        <v>553</v>
      </c>
      <c r="D5426" s="7" t="s">
        <v>1095</v>
      </c>
      <c r="E5426" s="7" t="s">
        <v>546</v>
      </c>
      <c r="F5426" s="7" t="s">
        <v>547</v>
      </c>
      <c r="G5426" s="7" t="s">
        <v>1079</v>
      </c>
      <c r="H5426" s="7" t="s">
        <v>1007</v>
      </c>
      <c r="I5426" s="6" t="s">
        <v>16</v>
      </c>
      <c r="J5426" s="1">
        <v>-27440</v>
      </c>
      <c r="K5426" s="1">
        <v>26709</v>
      </c>
      <c r="L5426" s="1">
        <v>24000</v>
      </c>
      <c r="M5426" s="1">
        <v>-27440</v>
      </c>
      <c r="N5426" s="1">
        <v>26709</v>
      </c>
      <c r="O5426" s="1">
        <v>24000</v>
      </c>
      <c r="P5426" s="1">
        <v>24000</v>
      </c>
      <c r="Q5426" s="12"/>
      <c r="R5426" s="29">
        <f t="shared" si="255"/>
        <v>0</v>
      </c>
      <c r="S5426" t="str">
        <f t="shared" si="256"/>
        <v>OK</v>
      </c>
      <c r="T5426" s="10">
        <f>IFERROR(VLOOKUP(A5426,[1]!Tabla1[[#All],[Material]:[venta nueva]],38,FALSE),0)</f>
        <v>0</v>
      </c>
    </row>
    <row r="5427" spans="1:20" hidden="1" x14ac:dyDescent="0.35">
      <c r="A5427">
        <f t="shared" si="254"/>
        <v>1022990</v>
      </c>
      <c r="B5427" s="6" t="s">
        <v>1320</v>
      </c>
      <c r="C5427" s="7" t="s">
        <v>553</v>
      </c>
      <c r="D5427" s="7" t="s">
        <v>1095</v>
      </c>
      <c r="E5427" s="7" t="s">
        <v>404</v>
      </c>
      <c r="F5427" s="7" t="s">
        <v>405</v>
      </c>
      <c r="G5427" s="7" t="s">
        <v>1082</v>
      </c>
      <c r="H5427" s="7" t="s">
        <v>1013</v>
      </c>
      <c r="I5427" s="6" t="s">
        <v>16</v>
      </c>
      <c r="J5427" s="1">
        <v>25022</v>
      </c>
      <c r="K5427" s="1">
        <v>0</v>
      </c>
      <c r="L5427" s="1">
        <v>0</v>
      </c>
      <c r="M5427" s="1">
        <v>25022</v>
      </c>
      <c r="N5427" s="1">
        <v>0</v>
      </c>
      <c r="O5427" s="1">
        <v>0</v>
      </c>
      <c r="P5427" s="1"/>
      <c r="Q5427" s="12"/>
      <c r="R5427" s="29">
        <f t="shared" si="255"/>
        <v>0</v>
      </c>
      <c r="S5427" t="str">
        <f t="shared" si="256"/>
        <v>OK</v>
      </c>
      <c r="T5427" s="10">
        <f>IFERROR(VLOOKUP(A5427,[1]!Tabla1[[#All],[Material]:[venta nueva]],38,FALSE),0)</f>
        <v>0</v>
      </c>
    </row>
    <row r="5428" spans="1:20" hidden="1" x14ac:dyDescent="0.35">
      <c r="A5428">
        <f t="shared" si="254"/>
        <v>1022995</v>
      </c>
      <c r="B5428" s="6" t="s">
        <v>1320</v>
      </c>
      <c r="C5428" s="7" t="s">
        <v>553</v>
      </c>
      <c r="D5428" s="7" t="s">
        <v>1095</v>
      </c>
      <c r="E5428" s="7" t="s">
        <v>635</v>
      </c>
      <c r="F5428" s="7" t="s">
        <v>636</v>
      </c>
      <c r="G5428" s="7" t="s">
        <v>1082</v>
      </c>
      <c r="H5428" s="7" t="s">
        <v>1014</v>
      </c>
      <c r="I5428" s="6" t="s">
        <v>14</v>
      </c>
      <c r="J5428" s="1">
        <v>-2000</v>
      </c>
      <c r="K5428" s="1">
        <v>2000</v>
      </c>
      <c r="L5428" s="1">
        <v>0</v>
      </c>
      <c r="M5428" s="1">
        <v>-2000</v>
      </c>
      <c r="N5428" s="1">
        <v>2000</v>
      </c>
      <c r="O5428" s="1">
        <v>0</v>
      </c>
      <c r="P5428" s="1"/>
      <c r="Q5428" s="12"/>
      <c r="R5428" s="29">
        <f t="shared" si="255"/>
        <v>0</v>
      </c>
      <c r="S5428" t="str">
        <f t="shared" si="256"/>
        <v>OK</v>
      </c>
      <c r="T5428" s="10">
        <f>IFERROR(VLOOKUP(A5428,[1]!Tabla1[[#All],[Material]:[venta nueva]],38,FALSE),0)</f>
        <v>0</v>
      </c>
    </row>
    <row r="5429" spans="1:20" hidden="1" x14ac:dyDescent="0.35">
      <c r="A5429">
        <f t="shared" si="254"/>
        <v>1022996</v>
      </c>
      <c r="B5429" s="6" t="s">
        <v>1320</v>
      </c>
      <c r="C5429" s="7" t="s">
        <v>553</v>
      </c>
      <c r="D5429" s="7" t="s">
        <v>1095</v>
      </c>
      <c r="E5429" s="7" t="s">
        <v>406</v>
      </c>
      <c r="F5429" s="7" t="s">
        <v>407</v>
      </c>
      <c r="G5429" s="7" t="s">
        <v>1078</v>
      </c>
      <c r="H5429" s="7" t="s">
        <v>1009</v>
      </c>
      <c r="I5429" s="6" t="s">
        <v>11</v>
      </c>
      <c r="J5429" s="1">
        <v>-70</v>
      </c>
      <c r="K5429" s="1">
        <v>70</v>
      </c>
      <c r="L5429" s="1">
        <v>0</v>
      </c>
      <c r="M5429" s="1">
        <v>-70</v>
      </c>
      <c r="N5429" s="1">
        <v>70</v>
      </c>
      <c r="O5429" s="1">
        <v>0</v>
      </c>
      <c r="P5429" s="1"/>
      <c r="Q5429" s="12"/>
      <c r="R5429" s="29">
        <f t="shared" si="255"/>
        <v>0</v>
      </c>
      <c r="S5429" t="str">
        <f t="shared" si="256"/>
        <v>OK</v>
      </c>
      <c r="T5429" s="10">
        <f>IFERROR(VLOOKUP(A5429,[1]!Tabla1[[#All],[Material]:[venta nueva]],38,FALSE),0)</f>
        <v>0</v>
      </c>
    </row>
    <row r="5430" spans="1:20" hidden="1" x14ac:dyDescent="0.35">
      <c r="A5430">
        <f t="shared" si="254"/>
        <v>1023019</v>
      </c>
      <c r="B5430" s="6" t="s">
        <v>1320</v>
      </c>
      <c r="C5430" s="7" t="s">
        <v>553</v>
      </c>
      <c r="D5430" s="7" t="s">
        <v>1095</v>
      </c>
      <c r="E5430" s="7" t="s">
        <v>1325</v>
      </c>
      <c r="F5430" s="7" t="s">
        <v>492</v>
      </c>
      <c r="G5430" s="7" t="s">
        <v>1085</v>
      </c>
      <c r="H5430" s="7" t="s">
        <v>1019</v>
      </c>
      <c r="I5430" s="6" t="s">
        <v>14</v>
      </c>
      <c r="J5430" s="1">
        <v>1934</v>
      </c>
      <c r="K5430" s="1">
        <v>0</v>
      </c>
      <c r="L5430" s="1">
        <v>0</v>
      </c>
      <c r="M5430" s="1">
        <v>1934</v>
      </c>
      <c r="N5430" s="1">
        <v>0</v>
      </c>
      <c r="O5430" s="1">
        <v>0</v>
      </c>
      <c r="P5430" s="1"/>
      <c r="Q5430" s="12"/>
      <c r="R5430" s="29">
        <f t="shared" si="255"/>
        <v>0</v>
      </c>
      <c r="S5430" t="str">
        <f t="shared" si="256"/>
        <v>OK</v>
      </c>
      <c r="T5430" s="10">
        <f>IFERROR(VLOOKUP(A5430,[1]!Tabla1[[#All],[Material]:[venta nueva]],38,FALSE),0)</f>
        <v>0</v>
      </c>
    </row>
    <row r="5431" spans="1:20" hidden="1" x14ac:dyDescent="0.35">
      <c r="A5431">
        <f t="shared" si="254"/>
        <v>1023034</v>
      </c>
      <c r="B5431" s="6" t="s">
        <v>1320</v>
      </c>
      <c r="C5431" s="7" t="s">
        <v>553</v>
      </c>
      <c r="D5431" s="7" t="s">
        <v>1095</v>
      </c>
      <c r="E5431" s="7" t="s">
        <v>408</v>
      </c>
      <c r="F5431" s="7" t="s">
        <v>142</v>
      </c>
      <c r="G5431" s="7" t="s">
        <v>1080</v>
      </c>
      <c r="H5431" s="7" t="s">
        <v>1030</v>
      </c>
      <c r="I5431" s="6" t="s">
        <v>14</v>
      </c>
      <c r="J5431" s="1"/>
      <c r="K5431" s="1"/>
      <c r="L5431" s="1"/>
      <c r="M5431" s="1"/>
      <c r="N5431" s="1"/>
      <c r="O5431" s="1"/>
      <c r="P5431" s="1">
        <v>72000</v>
      </c>
      <c r="Q5431" s="12"/>
      <c r="R5431" s="29">
        <f t="shared" si="255"/>
        <v>-72000</v>
      </c>
      <c r="S5431" t="str">
        <f t="shared" si="256"/>
        <v>Pendiente de ingreso</v>
      </c>
      <c r="T5431" s="10">
        <f>IFERROR(VLOOKUP(A5431,[1]!Tabla1[[#All],[Material]:[venta nueva]],38,FALSE),0)</f>
        <v>0</v>
      </c>
    </row>
    <row r="5432" spans="1:20" hidden="1" x14ac:dyDescent="0.35">
      <c r="A5432">
        <f t="shared" si="254"/>
        <v>1023035</v>
      </c>
      <c r="B5432" s="6" t="s">
        <v>1320</v>
      </c>
      <c r="C5432" s="7" t="s">
        <v>553</v>
      </c>
      <c r="D5432" s="7" t="s">
        <v>1095</v>
      </c>
      <c r="E5432" s="7" t="s">
        <v>468</v>
      </c>
      <c r="F5432" s="7" t="s">
        <v>469</v>
      </c>
      <c r="G5432" s="7" t="s">
        <v>1081</v>
      </c>
      <c r="H5432" s="7" t="s">
        <v>1010</v>
      </c>
      <c r="I5432" s="6" t="s">
        <v>14</v>
      </c>
      <c r="J5432" s="1">
        <v>-2024</v>
      </c>
      <c r="K5432" s="1">
        <v>0</v>
      </c>
      <c r="L5432" s="1">
        <v>0</v>
      </c>
      <c r="M5432" s="1">
        <v>-2024</v>
      </c>
      <c r="N5432" s="1">
        <v>0</v>
      </c>
      <c r="O5432" s="1">
        <v>0</v>
      </c>
      <c r="P5432" s="1"/>
      <c r="Q5432" s="12"/>
      <c r="R5432" s="29">
        <f t="shared" si="255"/>
        <v>0</v>
      </c>
      <c r="S5432" t="str">
        <f t="shared" si="256"/>
        <v>OK</v>
      </c>
      <c r="T5432" s="10">
        <f>IFERROR(VLOOKUP(A5432,[1]!Tabla1[[#All],[Material]:[venta nueva]],38,FALSE),0)</f>
        <v>0</v>
      </c>
    </row>
    <row r="5433" spans="1:20" hidden="1" x14ac:dyDescent="0.35">
      <c r="A5433">
        <f t="shared" si="254"/>
        <v>1023037</v>
      </c>
      <c r="B5433" s="6" t="s">
        <v>1320</v>
      </c>
      <c r="C5433" s="7" t="s">
        <v>553</v>
      </c>
      <c r="D5433" s="7" t="s">
        <v>1095</v>
      </c>
      <c r="E5433" s="7" t="s">
        <v>409</v>
      </c>
      <c r="F5433" s="7" t="s">
        <v>410</v>
      </c>
      <c r="G5433" s="7" t="s">
        <v>1082</v>
      </c>
      <c r="H5433" s="7" t="s">
        <v>1013</v>
      </c>
      <c r="I5433" s="6" t="s">
        <v>12</v>
      </c>
      <c r="J5433" s="1">
        <v>-54800</v>
      </c>
      <c r="K5433" s="1">
        <v>88915</v>
      </c>
      <c r="L5433" s="1">
        <v>143000</v>
      </c>
      <c r="M5433" s="1">
        <v>-54800</v>
      </c>
      <c r="N5433" s="1">
        <v>88915</v>
      </c>
      <c r="O5433" s="1">
        <v>143000</v>
      </c>
      <c r="P5433" s="1">
        <v>143000</v>
      </c>
      <c r="Q5433" s="12"/>
      <c r="R5433" s="29">
        <f t="shared" si="255"/>
        <v>0</v>
      </c>
      <c r="S5433" t="str">
        <f t="shared" si="256"/>
        <v>OK</v>
      </c>
      <c r="T5433" s="10">
        <f>IFERROR(VLOOKUP(A5433,[1]!Tabla1[[#All],[Material]:[venta nueva]],38,FALSE),0)</f>
        <v>0</v>
      </c>
    </row>
    <row r="5434" spans="1:20" hidden="1" x14ac:dyDescent="0.35">
      <c r="A5434">
        <f t="shared" si="254"/>
        <v>1023038</v>
      </c>
      <c r="B5434" s="6" t="s">
        <v>1320</v>
      </c>
      <c r="C5434" s="7" t="s">
        <v>553</v>
      </c>
      <c r="D5434" s="7" t="s">
        <v>1095</v>
      </c>
      <c r="E5434" s="7" t="s">
        <v>411</v>
      </c>
      <c r="F5434" s="7" t="s">
        <v>412</v>
      </c>
      <c r="G5434" s="7" t="s">
        <v>1075</v>
      </c>
      <c r="H5434" s="7" t="s">
        <v>1011</v>
      </c>
      <c r="I5434" s="6" t="s">
        <v>12</v>
      </c>
      <c r="J5434" s="1">
        <v>-4579</v>
      </c>
      <c r="K5434" s="1">
        <v>114579</v>
      </c>
      <c r="L5434" s="1">
        <v>110000</v>
      </c>
      <c r="M5434" s="1">
        <v>-4579</v>
      </c>
      <c r="N5434" s="1">
        <v>125579</v>
      </c>
      <c r="O5434" s="1">
        <v>121000</v>
      </c>
      <c r="P5434" s="1">
        <v>121000</v>
      </c>
      <c r="Q5434" s="12"/>
      <c r="R5434" s="29">
        <f t="shared" si="255"/>
        <v>0</v>
      </c>
      <c r="S5434" t="str">
        <f t="shared" si="256"/>
        <v>OK</v>
      </c>
      <c r="T5434" s="10">
        <f>IFERROR(VLOOKUP(A5434,[1]!Tabla1[[#All],[Material]:[venta nueva]],38,FALSE),0)</f>
        <v>0</v>
      </c>
    </row>
    <row r="5435" spans="1:20" hidden="1" x14ac:dyDescent="0.35">
      <c r="A5435">
        <f t="shared" si="254"/>
        <v>1023051</v>
      </c>
      <c r="B5435" s="6" t="s">
        <v>1320</v>
      </c>
      <c r="C5435" s="7" t="s">
        <v>553</v>
      </c>
      <c r="D5435" s="7" t="s">
        <v>1095</v>
      </c>
      <c r="E5435" s="7" t="s">
        <v>616</v>
      </c>
      <c r="F5435" s="7" t="s">
        <v>617</v>
      </c>
      <c r="G5435" s="7" t="s">
        <v>1075</v>
      </c>
      <c r="H5435" s="7" t="s">
        <v>1011</v>
      </c>
      <c r="I5435" s="6" t="s">
        <v>16</v>
      </c>
      <c r="J5435" s="1">
        <v>2380</v>
      </c>
      <c r="K5435" s="1">
        <v>0</v>
      </c>
      <c r="L5435" s="1">
        <v>0</v>
      </c>
      <c r="M5435" s="1">
        <v>2380</v>
      </c>
      <c r="N5435" s="1">
        <v>0</v>
      </c>
      <c r="O5435" s="1">
        <v>0</v>
      </c>
      <c r="P5435" s="1">
        <v>3000</v>
      </c>
      <c r="Q5435" s="12"/>
      <c r="R5435" s="29">
        <f t="shared" si="255"/>
        <v>-3000</v>
      </c>
      <c r="S5435" t="str">
        <f t="shared" si="256"/>
        <v>Pendiente de ingreso</v>
      </c>
      <c r="T5435" s="10">
        <f>IFERROR(VLOOKUP(A5435,[1]!Tabla1[[#All],[Material]:[venta nueva]],38,FALSE),0)</f>
        <v>0</v>
      </c>
    </row>
    <row r="5436" spans="1:20" hidden="1" x14ac:dyDescent="0.35">
      <c r="A5436">
        <f t="shared" si="254"/>
        <v>1023055</v>
      </c>
      <c r="B5436" s="6" t="s">
        <v>1320</v>
      </c>
      <c r="C5436" s="7" t="s">
        <v>553</v>
      </c>
      <c r="D5436" s="7" t="s">
        <v>1095</v>
      </c>
      <c r="E5436" s="7" t="s">
        <v>542</v>
      </c>
      <c r="F5436" s="7" t="s">
        <v>543</v>
      </c>
      <c r="G5436" s="7" t="s">
        <v>1075</v>
      </c>
      <c r="H5436" s="7" t="s">
        <v>1011</v>
      </c>
      <c r="I5436" s="6" t="s">
        <v>16</v>
      </c>
      <c r="J5436" s="1">
        <v>12417</v>
      </c>
      <c r="K5436" s="1">
        <v>0</v>
      </c>
      <c r="L5436" s="1">
        <v>0</v>
      </c>
      <c r="M5436" s="1">
        <v>12417</v>
      </c>
      <c r="N5436" s="1">
        <v>0</v>
      </c>
      <c r="O5436" s="1">
        <v>0</v>
      </c>
      <c r="P5436" s="1">
        <v>10000</v>
      </c>
      <c r="Q5436" s="12"/>
      <c r="R5436" s="29">
        <f t="shared" si="255"/>
        <v>-10000</v>
      </c>
      <c r="S5436" t="str">
        <f t="shared" si="256"/>
        <v>Pendiente de ingreso</v>
      </c>
      <c r="T5436" s="10">
        <f>IFERROR(VLOOKUP(A5436,[1]!Tabla1[[#All],[Material]:[venta nueva]],38,FALSE),0)</f>
        <v>0</v>
      </c>
    </row>
    <row r="5437" spans="1:20" hidden="1" x14ac:dyDescent="0.35">
      <c r="A5437">
        <f t="shared" si="254"/>
        <v>1023090</v>
      </c>
      <c r="B5437" s="6" t="s">
        <v>1320</v>
      </c>
      <c r="C5437" s="7" t="s">
        <v>553</v>
      </c>
      <c r="D5437" s="7" t="s">
        <v>1095</v>
      </c>
      <c r="E5437" s="7" t="s">
        <v>413</v>
      </c>
      <c r="F5437" s="7" t="s">
        <v>414</v>
      </c>
      <c r="G5437" s="7" t="s">
        <v>1082</v>
      </c>
      <c r="H5437" s="7" t="s">
        <v>1013</v>
      </c>
      <c r="I5437" s="6" t="s">
        <v>12</v>
      </c>
      <c r="J5437" s="1">
        <v>-20908</v>
      </c>
      <c r="K5437" s="1">
        <v>42908</v>
      </c>
      <c r="L5437" s="1">
        <v>22000</v>
      </c>
      <c r="M5437" s="1">
        <v>-20908</v>
      </c>
      <c r="N5437" s="1">
        <v>42908</v>
      </c>
      <c r="O5437" s="1">
        <v>22000</v>
      </c>
      <c r="P5437" s="1">
        <v>22000</v>
      </c>
      <c r="Q5437" s="12"/>
      <c r="R5437" s="29">
        <f t="shared" si="255"/>
        <v>0</v>
      </c>
      <c r="S5437" t="str">
        <f t="shared" si="256"/>
        <v>OK</v>
      </c>
      <c r="T5437" s="10">
        <f>IFERROR(VLOOKUP(A5437,[1]!Tabla1[[#All],[Material]:[venta nueva]],38,FALSE),0)</f>
        <v>0</v>
      </c>
    </row>
    <row r="5438" spans="1:20" hidden="1" x14ac:dyDescent="0.35">
      <c r="A5438">
        <f t="shared" si="254"/>
        <v>1023109</v>
      </c>
      <c r="B5438" s="6" t="s">
        <v>1320</v>
      </c>
      <c r="C5438" s="7" t="s">
        <v>553</v>
      </c>
      <c r="D5438" s="7" t="s">
        <v>1095</v>
      </c>
      <c r="E5438" s="7" t="s">
        <v>1201</v>
      </c>
      <c r="F5438" s="7" t="s">
        <v>310</v>
      </c>
      <c r="G5438" s="7" t="s">
        <v>1078</v>
      </c>
      <c r="H5438" s="7" t="s">
        <v>1009</v>
      </c>
      <c r="I5438" s="6" t="s">
        <v>14</v>
      </c>
      <c r="J5438" s="1">
        <v>-31663</v>
      </c>
      <c r="K5438" s="1">
        <v>115626</v>
      </c>
      <c r="L5438" s="1">
        <v>48000</v>
      </c>
      <c r="M5438" s="1">
        <v>-31663</v>
      </c>
      <c r="N5438" s="1">
        <v>115626</v>
      </c>
      <c r="O5438" s="1">
        <v>48000</v>
      </c>
      <c r="P5438" s="1"/>
      <c r="Q5438" s="12"/>
      <c r="R5438" s="29">
        <f t="shared" si="255"/>
        <v>48000</v>
      </c>
      <c r="S5438" t="str">
        <f t="shared" si="256"/>
        <v>Sobre ingreso</v>
      </c>
      <c r="T5438" s="10">
        <f>IFERROR(VLOOKUP(A5438,[1]!Tabla1[[#All],[Material]:[venta nueva]],38,FALSE),0)</f>
        <v>0</v>
      </c>
    </row>
    <row r="5439" spans="1:20" hidden="1" x14ac:dyDescent="0.35">
      <c r="A5439">
        <f t="shared" si="254"/>
        <v>1023110</v>
      </c>
      <c r="B5439" s="6" t="s">
        <v>1320</v>
      </c>
      <c r="C5439" s="7" t="s">
        <v>553</v>
      </c>
      <c r="D5439" s="7" t="s">
        <v>1095</v>
      </c>
      <c r="E5439" s="7" t="s">
        <v>417</v>
      </c>
      <c r="F5439" s="7" t="s">
        <v>144</v>
      </c>
      <c r="G5439" s="7" t="s">
        <v>1080</v>
      </c>
      <c r="H5439" s="7" t="s">
        <v>1030</v>
      </c>
      <c r="I5439" s="6" t="s">
        <v>14</v>
      </c>
      <c r="J5439" s="1">
        <v>-118263</v>
      </c>
      <c r="K5439" s="1">
        <v>74220</v>
      </c>
      <c r="L5439" s="1">
        <v>0</v>
      </c>
      <c r="M5439" s="1">
        <v>-118263</v>
      </c>
      <c r="N5439" s="1">
        <v>118229</v>
      </c>
      <c r="O5439" s="1">
        <v>0</v>
      </c>
      <c r="P5439" s="1"/>
      <c r="Q5439" s="12"/>
      <c r="R5439" s="29">
        <f t="shared" si="255"/>
        <v>0</v>
      </c>
      <c r="S5439" t="str">
        <f t="shared" si="256"/>
        <v>OK</v>
      </c>
      <c r="T5439" s="10">
        <f>IFERROR(VLOOKUP(A5439,[1]!Tabla1[[#All],[Material]:[venta nueva]],38,FALSE),0)</f>
        <v>0</v>
      </c>
    </row>
    <row r="5440" spans="1:20" hidden="1" x14ac:dyDescent="0.35">
      <c r="A5440">
        <f t="shared" si="254"/>
        <v>1023111</v>
      </c>
      <c r="B5440" s="6" t="s">
        <v>1320</v>
      </c>
      <c r="C5440" s="7" t="s">
        <v>553</v>
      </c>
      <c r="D5440" s="7" t="s">
        <v>1095</v>
      </c>
      <c r="E5440" s="7" t="s">
        <v>418</v>
      </c>
      <c r="F5440" s="7" t="s">
        <v>419</v>
      </c>
      <c r="G5440" s="7" t="s">
        <v>1078</v>
      </c>
      <c r="H5440" s="7" t="s">
        <v>1021</v>
      </c>
      <c r="I5440" s="6" t="s">
        <v>14</v>
      </c>
      <c r="J5440" s="1">
        <v>3847</v>
      </c>
      <c r="K5440" s="1">
        <v>0</v>
      </c>
      <c r="L5440" s="1">
        <v>0</v>
      </c>
      <c r="M5440" s="1">
        <v>3847</v>
      </c>
      <c r="N5440" s="1">
        <v>0</v>
      </c>
      <c r="O5440" s="1">
        <v>0</v>
      </c>
      <c r="P5440" s="1"/>
      <c r="Q5440" s="12"/>
      <c r="R5440" s="29">
        <f t="shared" si="255"/>
        <v>0</v>
      </c>
      <c r="S5440" t="str">
        <f t="shared" si="256"/>
        <v>OK</v>
      </c>
      <c r="T5440" s="10">
        <f>IFERROR(VLOOKUP(A5440,[1]!Tabla1[[#All],[Material]:[venta nueva]],38,FALSE),0)</f>
        <v>0</v>
      </c>
    </row>
    <row r="5441" spans="1:20" hidden="1" x14ac:dyDescent="0.35">
      <c r="A5441">
        <f t="shared" si="254"/>
        <v>1023144</v>
      </c>
      <c r="B5441" s="6" t="s">
        <v>1320</v>
      </c>
      <c r="C5441" s="7" t="s">
        <v>553</v>
      </c>
      <c r="D5441" s="7" t="s">
        <v>1095</v>
      </c>
      <c r="E5441" s="7" t="s">
        <v>576</v>
      </c>
      <c r="F5441" s="7" t="s">
        <v>577</v>
      </c>
      <c r="G5441" s="7" t="s">
        <v>1079</v>
      </c>
      <c r="H5441" s="7" t="s">
        <v>1040</v>
      </c>
      <c r="I5441" s="6" t="s">
        <v>12</v>
      </c>
      <c r="J5441" s="1">
        <v>-2606</v>
      </c>
      <c r="K5441" s="1">
        <v>44061</v>
      </c>
      <c r="L5441" s="1">
        <v>44000</v>
      </c>
      <c r="M5441" s="1">
        <v>-2606</v>
      </c>
      <c r="N5441" s="1">
        <v>44061</v>
      </c>
      <c r="O5441" s="1">
        <v>44000</v>
      </c>
      <c r="P5441" s="1">
        <v>48000</v>
      </c>
      <c r="Q5441" s="12"/>
      <c r="R5441" s="29">
        <f t="shared" si="255"/>
        <v>-4000</v>
      </c>
      <c r="S5441" t="str">
        <f t="shared" si="256"/>
        <v>Pendiente de ingreso</v>
      </c>
      <c r="T5441" s="10">
        <f>IFERROR(VLOOKUP(A5441,[1]!Tabla1[[#All],[Material]:[venta nueva]],38,FALSE),0)</f>
        <v>0</v>
      </c>
    </row>
    <row r="5442" spans="1:20" hidden="1" x14ac:dyDescent="0.35">
      <c r="A5442">
        <f t="shared" si="254"/>
        <v>1023163</v>
      </c>
      <c r="B5442" s="6" t="s">
        <v>1320</v>
      </c>
      <c r="C5442" s="7" t="s">
        <v>553</v>
      </c>
      <c r="D5442" s="7" t="s">
        <v>1095</v>
      </c>
      <c r="E5442" s="7" t="s">
        <v>428</v>
      </c>
      <c r="F5442" s="7" t="s">
        <v>429</v>
      </c>
      <c r="G5442" s="7" t="s">
        <v>1075</v>
      </c>
      <c r="H5442" s="7" t="s">
        <v>1011</v>
      </c>
      <c r="I5442" s="6" t="s">
        <v>16</v>
      </c>
      <c r="J5442" s="1">
        <v>-24</v>
      </c>
      <c r="K5442" s="1">
        <v>25024</v>
      </c>
      <c r="L5442" s="1">
        <v>25000</v>
      </c>
      <c r="M5442" s="1">
        <v>-24</v>
      </c>
      <c r="N5442" s="1">
        <v>25024</v>
      </c>
      <c r="O5442" s="1">
        <v>25000</v>
      </c>
      <c r="P5442" s="1">
        <v>30000</v>
      </c>
      <c r="Q5442" s="12"/>
      <c r="R5442" s="29">
        <f t="shared" si="255"/>
        <v>-5000</v>
      </c>
      <c r="S5442" t="str">
        <f t="shared" si="256"/>
        <v>Pendiente de ingreso</v>
      </c>
      <c r="T5442" s="10">
        <f>IFERROR(VLOOKUP(A5442,[1]!Tabla1[[#All],[Material]:[venta nueva]],38,FALSE),0)</f>
        <v>0</v>
      </c>
    </row>
    <row r="5443" spans="1:20" hidden="1" x14ac:dyDescent="0.35">
      <c r="A5443">
        <f t="shared" si="254"/>
        <v>1023183</v>
      </c>
      <c r="B5443" s="6" t="s">
        <v>1320</v>
      </c>
      <c r="C5443" s="7" t="s">
        <v>553</v>
      </c>
      <c r="D5443" s="7" t="s">
        <v>1095</v>
      </c>
      <c r="E5443" s="7" t="s">
        <v>430</v>
      </c>
      <c r="F5443" s="7" t="s">
        <v>431</v>
      </c>
      <c r="G5443" s="7" t="s">
        <v>1085</v>
      </c>
      <c r="H5443" s="7" t="s">
        <v>1019</v>
      </c>
      <c r="I5443" s="6" t="s">
        <v>12</v>
      </c>
      <c r="J5443" s="1">
        <v>-23897</v>
      </c>
      <c r="K5443" s="1">
        <v>0</v>
      </c>
      <c r="L5443" s="1">
        <v>0</v>
      </c>
      <c r="M5443" s="1">
        <v>-23897</v>
      </c>
      <c r="N5443" s="1">
        <v>0</v>
      </c>
      <c r="O5443" s="1">
        <v>0</v>
      </c>
      <c r="P5443" s="1"/>
      <c r="Q5443" s="12"/>
      <c r="R5443" s="29">
        <f t="shared" si="255"/>
        <v>0</v>
      </c>
      <c r="S5443" t="str">
        <f t="shared" si="256"/>
        <v>OK</v>
      </c>
      <c r="T5443" s="10">
        <f>IFERROR(VLOOKUP(A5443,[1]!Tabla1[[#All],[Material]:[venta nueva]],38,FALSE),0)</f>
        <v>0</v>
      </c>
    </row>
    <row r="5444" spans="1:20" hidden="1" x14ac:dyDescent="0.35">
      <c r="A5444">
        <f t="shared" si="254"/>
        <v>1023194</v>
      </c>
      <c r="B5444" s="6" t="s">
        <v>1320</v>
      </c>
      <c r="C5444" s="7" t="s">
        <v>553</v>
      </c>
      <c r="D5444" s="7" t="s">
        <v>1095</v>
      </c>
      <c r="E5444" s="7" t="s">
        <v>434</v>
      </c>
      <c r="F5444" s="7" t="s">
        <v>435</v>
      </c>
      <c r="G5444" s="7" t="s">
        <v>1082</v>
      </c>
      <c r="H5444" s="7" t="s">
        <v>1013</v>
      </c>
      <c r="I5444" s="6" t="s">
        <v>16</v>
      </c>
      <c r="J5444" s="1">
        <v>-1670</v>
      </c>
      <c r="K5444" s="1">
        <v>11670</v>
      </c>
      <c r="L5444" s="1">
        <v>10000</v>
      </c>
      <c r="M5444" s="1">
        <v>-1670</v>
      </c>
      <c r="N5444" s="1">
        <v>11670</v>
      </c>
      <c r="O5444" s="1">
        <v>10000</v>
      </c>
      <c r="P5444" s="1">
        <v>10000</v>
      </c>
      <c r="Q5444" s="12"/>
      <c r="R5444" s="29">
        <f t="shared" si="255"/>
        <v>0</v>
      </c>
      <c r="S5444" t="str">
        <f t="shared" si="256"/>
        <v>OK</v>
      </c>
      <c r="T5444" s="10">
        <f>IFERROR(VLOOKUP(A5444,[1]!Tabla1[[#All],[Material]:[venta nueva]],38,FALSE),0)</f>
        <v>0</v>
      </c>
    </row>
    <row r="5445" spans="1:20" hidden="1" x14ac:dyDescent="0.35">
      <c r="A5445">
        <f t="shared" si="254"/>
        <v>1023283</v>
      </c>
      <c r="B5445" s="6" t="s">
        <v>1320</v>
      </c>
      <c r="C5445" s="7" t="s">
        <v>553</v>
      </c>
      <c r="D5445" s="7" t="s">
        <v>1095</v>
      </c>
      <c r="E5445" s="7" t="s">
        <v>498</v>
      </c>
      <c r="F5445" s="7" t="s">
        <v>499</v>
      </c>
      <c r="G5445" s="7" t="s">
        <v>1069</v>
      </c>
      <c r="H5445" s="7" t="s">
        <v>1045</v>
      </c>
      <c r="I5445" s="6" t="s">
        <v>12</v>
      </c>
      <c r="J5445" s="1">
        <v>2616</v>
      </c>
      <c r="K5445" s="1">
        <v>0</v>
      </c>
      <c r="L5445" s="1">
        <v>0</v>
      </c>
      <c r="M5445" s="1">
        <v>2616</v>
      </c>
      <c r="N5445" s="1">
        <v>80000</v>
      </c>
      <c r="O5445" s="1">
        <v>72000</v>
      </c>
      <c r="P5445" s="1">
        <v>72000</v>
      </c>
      <c r="Q5445" s="12"/>
      <c r="R5445" s="29">
        <f t="shared" si="255"/>
        <v>0</v>
      </c>
      <c r="S5445" t="str">
        <f t="shared" si="256"/>
        <v>OK</v>
      </c>
      <c r="T5445" s="10">
        <f>IFERROR(VLOOKUP(A5445,[1]!Tabla1[[#All],[Material]:[venta nueva]],38,FALSE),0)</f>
        <v>0</v>
      </c>
    </row>
    <row r="5446" spans="1:20" hidden="1" x14ac:dyDescent="0.35">
      <c r="A5446">
        <f t="shared" ref="A5446:A5509" si="257">+E5446*1</f>
        <v>1023295</v>
      </c>
      <c r="B5446" s="6" t="s">
        <v>1320</v>
      </c>
      <c r="C5446" s="7" t="s">
        <v>553</v>
      </c>
      <c r="D5446" s="7" t="s">
        <v>1095</v>
      </c>
      <c r="E5446" s="7" t="s">
        <v>606</v>
      </c>
      <c r="F5446" s="7" t="s">
        <v>607</v>
      </c>
      <c r="G5446" s="7" t="s">
        <v>1069</v>
      </c>
      <c r="H5446" s="7" t="s">
        <v>1016</v>
      </c>
      <c r="I5446" s="6" t="s">
        <v>11</v>
      </c>
      <c r="J5446" s="1">
        <v>0</v>
      </c>
      <c r="K5446" s="1">
        <v>1000</v>
      </c>
      <c r="L5446" s="1">
        <v>1000</v>
      </c>
      <c r="M5446" s="1">
        <v>0</v>
      </c>
      <c r="N5446" s="1">
        <v>1000</v>
      </c>
      <c r="O5446" s="1">
        <v>1000</v>
      </c>
      <c r="P5446" s="1"/>
      <c r="Q5446" s="12"/>
      <c r="R5446" s="29">
        <f t="shared" si="255"/>
        <v>1000</v>
      </c>
      <c r="S5446" t="str">
        <f t="shared" si="256"/>
        <v>Sobre ingreso</v>
      </c>
      <c r="T5446" s="10">
        <f>IFERROR(VLOOKUP(A5446,[1]!Tabla1[[#All],[Material]:[venta nueva]],38,FALSE),0)</f>
        <v>0</v>
      </c>
    </row>
    <row r="5447" spans="1:20" hidden="1" x14ac:dyDescent="0.35">
      <c r="A5447">
        <f t="shared" si="257"/>
        <v>1023295</v>
      </c>
      <c r="B5447" s="6" t="s">
        <v>1320</v>
      </c>
      <c r="C5447" s="7" t="s">
        <v>553</v>
      </c>
      <c r="D5447" s="7" t="s">
        <v>1095</v>
      </c>
      <c r="E5447" s="7" t="s">
        <v>606</v>
      </c>
      <c r="F5447" s="7" t="s">
        <v>607</v>
      </c>
      <c r="G5447" s="7" t="s">
        <v>1069</v>
      </c>
      <c r="H5447" s="7" t="s">
        <v>1016</v>
      </c>
      <c r="I5447" s="6" t="s">
        <v>13</v>
      </c>
      <c r="J5447" s="1">
        <v>0</v>
      </c>
      <c r="K5447" s="1">
        <v>1000</v>
      </c>
      <c r="L5447" s="1">
        <v>1000</v>
      </c>
      <c r="M5447" s="1">
        <v>0</v>
      </c>
      <c r="N5447" s="1">
        <v>1000</v>
      </c>
      <c r="O5447" s="1">
        <v>1000</v>
      </c>
      <c r="P5447" s="1"/>
      <c r="Q5447" s="12"/>
      <c r="R5447" s="29">
        <f t="shared" si="255"/>
        <v>1000</v>
      </c>
      <c r="S5447" t="str">
        <f t="shared" si="256"/>
        <v>Sobre ingreso</v>
      </c>
      <c r="T5447" s="10">
        <f>IFERROR(VLOOKUP(A5447,[1]!Tabla1[[#All],[Material]:[venta nueva]],38,FALSE),0)</f>
        <v>0</v>
      </c>
    </row>
    <row r="5448" spans="1:20" hidden="1" x14ac:dyDescent="0.35">
      <c r="A5448">
        <f t="shared" si="257"/>
        <v>1023301</v>
      </c>
      <c r="B5448" s="6" t="s">
        <v>1320</v>
      </c>
      <c r="C5448" s="7" t="s">
        <v>553</v>
      </c>
      <c r="D5448" s="7" t="s">
        <v>1095</v>
      </c>
      <c r="E5448" s="7" t="s">
        <v>488</v>
      </c>
      <c r="F5448" s="7" t="s">
        <v>489</v>
      </c>
      <c r="G5448" s="7" t="s">
        <v>1075</v>
      </c>
      <c r="H5448" s="7" t="s">
        <v>1035</v>
      </c>
      <c r="I5448" s="6" t="s">
        <v>16</v>
      </c>
      <c r="J5448" s="1">
        <v>-25868</v>
      </c>
      <c r="K5448" s="1">
        <v>51179</v>
      </c>
      <c r="L5448" s="1">
        <v>35000</v>
      </c>
      <c r="M5448" s="1">
        <v>-25868</v>
      </c>
      <c r="N5448" s="1">
        <v>51179</v>
      </c>
      <c r="O5448" s="1">
        <v>0</v>
      </c>
      <c r="P5448" s="1"/>
      <c r="Q5448" s="12"/>
      <c r="R5448" s="29">
        <f t="shared" ref="R5448:R5511" si="258">+O5448-P5448</f>
        <v>0</v>
      </c>
      <c r="S5448" t="str">
        <f t="shared" ref="S5448:S5511" si="259">IF(R5448&gt;0,"Sobre ingreso",IF(R5448&lt;0,"Pendiente de ingreso","OK"))</f>
        <v>OK</v>
      </c>
      <c r="T5448" s="10">
        <f>IFERROR(VLOOKUP(A5448,[1]!Tabla1[[#All],[Material]:[venta nueva]],38,FALSE),0)</f>
        <v>0</v>
      </c>
    </row>
    <row r="5449" spans="1:20" hidden="1" x14ac:dyDescent="0.35">
      <c r="A5449">
        <f t="shared" si="257"/>
        <v>1023306</v>
      </c>
      <c r="B5449" s="6" t="s">
        <v>1320</v>
      </c>
      <c r="C5449" s="7" t="s">
        <v>553</v>
      </c>
      <c r="D5449" s="7" t="s">
        <v>1095</v>
      </c>
      <c r="E5449" s="7" t="s">
        <v>523</v>
      </c>
      <c r="F5449" s="7" t="s">
        <v>302</v>
      </c>
      <c r="G5449" s="7" t="s">
        <v>1080</v>
      </c>
      <c r="H5449" s="7" t="s">
        <v>1031</v>
      </c>
      <c r="I5449" s="6" t="s">
        <v>14</v>
      </c>
      <c r="J5449" s="1"/>
      <c r="K5449" s="1"/>
      <c r="L5449" s="1"/>
      <c r="M5449" s="1"/>
      <c r="N5449" s="1"/>
      <c r="O5449" s="1"/>
      <c r="P5449" s="1">
        <v>216001</v>
      </c>
      <c r="Q5449" s="12"/>
      <c r="R5449" s="29">
        <f t="shared" si="258"/>
        <v>-216001</v>
      </c>
      <c r="S5449" t="str">
        <f t="shared" si="259"/>
        <v>Pendiente de ingreso</v>
      </c>
      <c r="T5449" s="10">
        <f>IFERROR(VLOOKUP(A5449,[1]!Tabla1[[#All],[Material]:[venta nueva]],38,FALSE),0)</f>
        <v>0</v>
      </c>
    </row>
    <row r="5450" spans="1:20" hidden="1" x14ac:dyDescent="0.35">
      <c r="A5450">
        <f t="shared" si="257"/>
        <v>1023307</v>
      </c>
      <c r="B5450" s="6" t="s">
        <v>1320</v>
      </c>
      <c r="C5450" s="7" t="s">
        <v>553</v>
      </c>
      <c r="D5450" s="7" t="s">
        <v>1095</v>
      </c>
      <c r="E5450" s="7" t="s">
        <v>515</v>
      </c>
      <c r="F5450" s="7" t="s">
        <v>516</v>
      </c>
      <c r="G5450" s="7" t="s">
        <v>1069</v>
      </c>
      <c r="H5450" s="7" t="s">
        <v>1026</v>
      </c>
      <c r="I5450" s="6" t="s">
        <v>12</v>
      </c>
      <c r="J5450" s="1">
        <v>-34294</v>
      </c>
      <c r="K5450" s="1">
        <v>34294</v>
      </c>
      <c r="L5450" s="1">
        <v>0</v>
      </c>
      <c r="M5450" s="1">
        <v>-34294</v>
      </c>
      <c r="N5450" s="1">
        <v>34294</v>
      </c>
      <c r="O5450" s="1">
        <v>0</v>
      </c>
      <c r="P5450" s="1"/>
      <c r="Q5450" s="12"/>
      <c r="R5450" s="29">
        <f t="shared" si="258"/>
        <v>0</v>
      </c>
      <c r="S5450" t="str">
        <f t="shared" si="259"/>
        <v>OK</v>
      </c>
      <c r="T5450" s="10">
        <f>IFERROR(VLOOKUP(A5450,[1]!Tabla1[[#All],[Material]:[venta nueva]],38,FALSE),0)</f>
        <v>0</v>
      </c>
    </row>
    <row r="5451" spans="1:20" hidden="1" x14ac:dyDescent="0.35">
      <c r="A5451">
        <f t="shared" si="257"/>
        <v>1023312</v>
      </c>
      <c r="B5451" s="6" t="s">
        <v>1320</v>
      </c>
      <c r="C5451" s="7" t="s">
        <v>553</v>
      </c>
      <c r="D5451" s="7" t="s">
        <v>1095</v>
      </c>
      <c r="E5451" s="7" t="s">
        <v>504</v>
      </c>
      <c r="F5451" s="7" t="s">
        <v>505</v>
      </c>
      <c r="G5451" s="7" t="s">
        <v>985</v>
      </c>
      <c r="H5451" s="7" t="s">
        <v>1012</v>
      </c>
      <c r="I5451" s="6" t="s">
        <v>11</v>
      </c>
      <c r="J5451" s="1">
        <v>11346</v>
      </c>
      <c r="K5451" s="1">
        <v>0</v>
      </c>
      <c r="L5451" s="1">
        <v>0</v>
      </c>
      <c r="M5451" s="1">
        <v>11346</v>
      </c>
      <c r="N5451" s="1">
        <v>0</v>
      </c>
      <c r="O5451" s="1">
        <v>0</v>
      </c>
      <c r="P5451" s="1"/>
      <c r="Q5451" s="12"/>
      <c r="R5451" s="29">
        <f t="shared" si="258"/>
        <v>0</v>
      </c>
      <c r="S5451" t="str">
        <f t="shared" si="259"/>
        <v>OK</v>
      </c>
      <c r="T5451" s="10">
        <f>IFERROR(VLOOKUP(A5451,[1]!Tabla1[[#All],[Material]:[venta nueva]],38,FALSE),0)</f>
        <v>0</v>
      </c>
    </row>
    <row r="5452" spans="1:20" hidden="1" x14ac:dyDescent="0.35">
      <c r="A5452">
        <f t="shared" si="257"/>
        <v>1023326</v>
      </c>
      <c r="B5452" s="6" t="s">
        <v>1320</v>
      </c>
      <c r="C5452" s="7" t="s">
        <v>553</v>
      </c>
      <c r="D5452" s="7" t="s">
        <v>1095</v>
      </c>
      <c r="E5452" s="7" t="s">
        <v>540</v>
      </c>
      <c r="F5452" s="7" t="s">
        <v>198</v>
      </c>
      <c r="G5452" s="7" t="s">
        <v>1069</v>
      </c>
      <c r="H5452" s="7" t="s">
        <v>1026</v>
      </c>
      <c r="I5452" s="6" t="s">
        <v>12</v>
      </c>
      <c r="J5452" s="1">
        <v>14638</v>
      </c>
      <c r="K5452" s="1">
        <v>34122</v>
      </c>
      <c r="L5452" s="1">
        <v>48000</v>
      </c>
      <c r="M5452" s="1">
        <v>14638</v>
      </c>
      <c r="N5452" s="1">
        <v>34122</v>
      </c>
      <c r="O5452" s="1">
        <v>48000</v>
      </c>
      <c r="P5452" s="1">
        <v>48000</v>
      </c>
      <c r="Q5452" s="12"/>
      <c r="R5452" s="29">
        <f t="shared" si="258"/>
        <v>0</v>
      </c>
      <c r="S5452" t="str">
        <f t="shared" si="259"/>
        <v>OK</v>
      </c>
      <c r="T5452" s="10">
        <f>IFERROR(VLOOKUP(A5452,[1]!Tabla1[[#All],[Material]:[venta nueva]],38,FALSE),0)</f>
        <v>0</v>
      </c>
    </row>
    <row r="5453" spans="1:20" hidden="1" x14ac:dyDescent="0.35">
      <c r="A5453">
        <f t="shared" si="257"/>
        <v>1023329</v>
      </c>
      <c r="B5453" s="6" t="s">
        <v>1320</v>
      </c>
      <c r="C5453" s="7" t="s">
        <v>553</v>
      </c>
      <c r="D5453" s="7" t="s">
        <v>1095</v>
      </c>
      <c r="E5453" s="7" t="s">
        <v>541</v>
      </c>
      <c r="F5453" s="7" t="s">
        <v>196</v>
      </c>
      <c r="G5453" s="7" t="s">
        <v>1080</v>
      </c>
      <c r="H5453" s="7" t="s">
        <v>1024</v>
      </c>
      <c r="I5453" s="6" t="s">
        <v>13</v>
      </c>
      <c r="J5453" s="1">
        <v>-71757</v>
      </c>
      <c r="K5453" s="1">
        <v>15046</v>
      </c>
      <c r="L5453" s="1">
        <v>0</v>
      </c>
      <c r="M5453" s="1">
        <v>-71757</v>
      </c>
      <c r="N5453" s="1">
        <v>15046</v>
      </c>
      <c r="O5453" s="1">
        <v>0</v>
      </c>
      <c r="P5453" s="1">
        <v>24000</v>
      </c>
      <c r="Q5453" s="12"/>
      <c r="R5453" s="29">
        <f t="shared" si="258"/>
        <v>-24000</v>
      </c>
      <c r="S5453" t="str">
        <f t="shared" si="259"/>
        <v>Pendiente de ingreso</v>
      </c>
      <c r="T5453" s="10">
        <f>IFERROR(VLOOKUP(A5453,[1]!Tabla1[[#All],[Material]:[venta nueva]],38,FALSE),0)</f>
        <v>0</v>
      </c>
    </row>
    <row r="5454" spans="1:20" hidden="1" x14ac:dyDescent="0.35">
      <c r="A5454">
        <f t="shared" si="257"/>
        <v>1023331</v>
      </c>
      <c r="B5454" s="6" t="s">
        <v>1320</v>
      </c>
      <c r="C5454" s="7" t="s">
        <v>553</v>
      </c>
      <c r="D5454" s="7" t="s">
        <v>1095</v>
      </c>
      <c r="E5454" s="7" t="s">
        <v>538</v>
      </c>
      <c r="F5454" s="7" t="s">
        <v>251</v>
      </c>
      <c r="G5454" s="7" t="s">
        <v>1075</v>
      </c>
      <c r="H5454" s="7" t="s">
        <v>1011</v>
      </c>
      <c r="I5454" s="6" t="s">
        <v>11</v>
      </c>
      <c r="J5454" s="1">
        <v>-959</v>
      </c>
      <c r="K5454" s="1">
        <v>959</v>
      </c>
      <c r="L5454" s="1">
        <v>0</v>
      </c>
      <c r="M5454" s="1">
        <v>-959</v>
      </c>
      <c r="N5454" s="1">
        <v>959</v>
      </c>
      <c r="O5454" s="1">
        <v>0</v>
      </c>
      <c r="P5454" s="1"/>
      <c r="Q5454" s="12"/>
      <c r="R5454" s="29">
        <f t="shared" si="258"/>
        <v>0</v>
      </c>
      <c r="S5454" t="str">
        <f t="shared" si="259"/>
        <v>OK</v>
      </c>
      <c r="T5454" s="10">
        <f>IFERROR(VLOOKUP(A5454,[1]!Tabla1[[#All],[Material]:[venta nueva]],38,FALSE),0)</f>
        <v>0</v>
      </c>
    </row>
    <row r="5455" spans="1:20" hidden="1" x14ac:dyDescent="0.35">
      <c r="A5455">
        <f t="shared" si="257"/>
        <v>1023334</v>
      </c>
      <c r="B5455" s="6" t="s">
        <v>1320</v>
      </c>
      <c r="C5455" s="7" t="s">
        <v>553</v>
      </c>
      <c r="D5455" s="7" t="s">
        <v>1095</v>
      </c>
      <c r="E5455" s="7" t="s">
        <v>550</v>
      </c>
      <c r="F5455" s="7" t="s">
        <v>551</v>
      </c>
      <c r="G5455" s="7" t="s">
        <v>1080</v>
      </c>
      <c r="H5455" s="7" t="s">
        <v>1031</v>
      </c>
      <c r="I5455" s="6" t="s">
        <v>13</v>
      </c>
      <c r="J5455" s="1">
        <v>12981</v>
      </c>
      <c r="K5455" s="1">
        <v>144000</v>
      </c>
      <c r="L5455" s="1">
        <v>144000</v>
      </c>
      <c r="M5455" s="1">
        <v>12981</v>
      </c>
      <c r="N5455" s="1">
        <v>144000</v>
      </c>
      <c r="O5455" s="1">
        <v>144000</v>
      </c>
      <c r="P5455" s="1">
        <v>192000</v>
      </c>
      <c r="Q5455" s="12"/>
      <c r="R5455" s="29">
        <f t="shared" si="258"/>
        <v>-48000</v>
      </c>
      <c r="S5455" t="str">
        <f t="shared" si="259"/>
        <v>Pendiente de ingreso</v>
      </c>
      <c r="T5455" s="10">
        <f>IFERROR(VLOOKUP(A5455,[1]!Tabla1[[#All],[Material]:[venta nueva]],38,FALSE),0)</f>
        <v>0</v>
      </c>
    </row>
    <row r="5456" spans="1:20" hidden="1" x14ac:dyDescent="0.35">
      <c r="A5456">
        <f t="shared" si="257"/>
        <v>1023336</v>
      </c>
      <c r="B5456" s="6" t="s">
        <v>1320</v>
      </c>
      <c r="C5456" s="7" t="s">
        <v>553</v>
      </c>
      <c r="D5456" s="7" t="s">
        <v>1095</v>
      </c>
      <c r="E5456" s="7" t="s">
        <v>552</v>
      </c>
      <c r="F5456" s="7" t="s">
        <v>551</v>
      </c>
      <c r="G5456" s="7" t="s">
        <v>1080</v>
      </c>
      <c r="H5456" s="7" t="s">
        <v>1031</v>
      </c>
      <c r="I5456" s="6" t="s">
        <v>13</v>
      </c>
      <c r="J5456" s="1">
        <v>-4420</v>
      </c>
      <c r="K5456" s="1">
        <v>4420</v>
      </c>
      <c r="L5456" s="1">
        <v>0</v>
      </c>
      <c r="M5456" s="1">
        <v>-4420</v>
      </c>
      <c r="N5456" s="1">
        <v>4420</v>
      </c>
      <c r="O5456" s="1">
        <v>0</v>
      </c>
      <c r="P5456" s="1"/>
      <c r="Q5456" s="12"/>
      <c r="R5456" s="29">
        <f t="shared" si="258"/>
        <v>0</v>
      </c>
      <c r="S5456" t="str">
        <f t="shared" si="259"/>
        <v>OK</v>
      </c>
      <c r="T5456" s="10">
        <f>IFERROR(VLOOKUP(A5456,[1]!Tabla1[[#All],[Material]:[venta nueva]],38,FALSE),0)</f>
        <v>0</v>
      </c>
    </row>
    <row r="5457" spans="1:20" hidden="1" x14ac:dyDescent="0.35">
      <c r="A5457">
        <f t="shared" si="257"/>
        <v>1023349</v>
      </c>
      <c r="B5457" s="6" t="s">
        <v>1320</v>
      </c>
      <c r="C5457" s="7" t="s">
        <v>553</v>
      </c>
      <c r="D5457" s="7" t="s">
        <v>1095</v>
      </c>
      <c r="E5457" s="7" t="s">
        <v>564</v>
      </c>
      <c r="F5457" s="7" t="s">
        <v>565</v>
      </c>
      <c r="G5457" s="7" t="s">
        <v>1075</v>
      </c>
      <c r="H5457" s="7" t="s">
        <v>1002</v>
      </c>
      <c r="I5457" s="6" t="s">
        <v>16</v>
      </c>
      <c r="J5457" s="1">
        <v>-3915</v>
      </c>
      <c r="K5457" s="1">
        <v>8915</v>
      </c>
      <c r="L5457" s="1">
        <v>5000</v>
      </c>
      <c r="M5457" s="1">
        <v>-3915</v>
      </c>
      <c r="N5457" s="1">
        <v>8915</v>
      </c>
      <c r="O5457" s="1">
        <v>5000</v>
      </c>
      <c r="P5457" s="1">
        <v>5000</v>
      </c>
      <c r="Q5457" s="12"/>
      <c r="R5457" s="29">
        <f t="shared" si="258"/>
        <v>0</v>
      </c>
      <c r="S5457" t="str">
        <f t="shared" si="259"/>
        <v>OK</v>
      </c>
      <c r="T5457" s="10">
        <f>IFERROR(VLOOKUP(A5457,[1]!Tabla1[[#All],[Material]:[venta nueva]],38,FALSE),0)</f>
        <v>0</v>
      </c>
    </row>
    <row r="5458" spans="1:20" hidden="1" x14ac:dyDescent="0.35">
      <c r="A5458">
        <f t="shared" si="257"/>
        <v>1023350</v>
      </c>
      <c r="B5458" s="6" t="s">
        <v>1320</v>
      </c>
      <c r="C5458" s="7" t="s">
        <v>553</v>
      </c>
      <c r="D5458" s="7" t="s">
        <v>1095</v>
      </c>
      <c r="E5458" s="7" t="s">
        <v>566</v>
      </c>
      <c r="F5458" s="7" t="s">
        <v>567</v>
      </c>
      <c r="G5458" s="7" t="s">
        <v>1075</v>
      </c>
      <c r="H5458" s="7" t="s">
        <v>1011</v>
      </c>
      <c r="I5458" s="6" t="s">
        <v>16</v>
      </c>
      <c r="J5458" s="1">
        <v>-412</v>
      </c>
      <c r="K5458" s="1">
        <v>20412</v>
      </c>
      <c r="L5458" s="1">
        <v>20000</v>
      </c>
      <c r="M5458" s="1">
        <v>-412</v>
      </c>
      <c r="N5458" s="1">
        <v>20412</v>
      </c>
      <c r="O5458" s="1">
        <v>20000</v>
      </c>
      <c r="P5458" s="1">
        <v>20000</v>
      </c>
      <c r="Q5458" s="12"/>
      <c r="R5458" s="29">
        <f t="shared" si="258"/>
        <v>0</v>
      </c>
      <c r="S5458" t="str">
        <f t="shared" si="259"/>
        <v>OK</v>
      </c>
      <c r="T5458" s="10">
        <f>IFERROR(VLOOKUP(A5458,[1]!Tabla1[[#All],[Material]:[venta nueva]],38,FALSE),0)</f>
        <v>0</v>
      </c>
    </row>
    <row r="5459" spans="1:20" hidden="1" x14ac:dyDescent="0.35">
      <c r="A5459">
        <f t="shared" si="257"/>
        <v>1023351</v>
      </c>
      <c r="B5459" s="6" t="s">
        <v>1320</v>
      </c>
      <c r="C5459" s="7" t="s">
        <v>553</v>
      </c>
      <c r="D5459" s="7" t="s">
        <v>1095</v>
      </c>
      <c r="E5459" s="7" t="s">
        <v>570</v>
      </c>
      <c r="F5459" s="7" t="s">
        <v>585</v>
      </c>
      <c r="G5459" s="7" t="s">
        <v>1082</v>
      </c>
      <c r="H5459" s="7" t="s">
        <v>1013</v>
      </c>
      <c r="I5459" s="6" t="s">
        <v>16</v>
      </c>
      <c r="J5459" s="1">
        <v>-73</v>
      </c>
      <c r="K5459" s="1">
        <v>73</v>
      </c>
      <c r="L5459" s="1">
        <v>0</v>
      </c>
      <c r="M5459" s="1">
        <v>-73</v>
      </c>
      <c r="N5459" s="1">
        <v>73</v>
      </c>
      <c r="O5459" s="1">
        <v>0</v>
      </c>
      <c r="P5459" s="1"/>
      <c r="Q5459" s="12"/>
      <c r="R5459" s="29">
        <f t="shared" si="258"/>
        <v>0</v>
      </c>
      <c r="S5459" t="str">
        <f t="shared" si="259"/>
        <v>OK</v>
      </c>
      <c r="T5459" s="10">
        <f>IFERROR(VLOOKUP(A5459,[1]!Tabla1[[#All],[Material]:[venta nueva]],38,FALSE),0)</f>
        <v>0</v>
      </c>
    </row>
    <row r="5460" spans="1:20" hidden="1" x14ac:dyDescent="0.35">
      <c r="A5460">
        <f t="shared" si="257"/>
        <v>1023352</v>
      </c>
      <c r="B5460" s="6" t="s">
        <v>1320</v>
      </c>
      <c r="C5460" s="7" t="s">
        <v>553</v>
      </c>
      <c r="D5460" s="7" t="s">
        <v>1095</v>
      </c>
      <c r="E5460" s="7" t="s">
        <v>568</v>
      </c>
      <c r="F5460" s="7" t="s">
        <v>587</v>
      </c>
      <c r="G5460" s="7" t="s">
        <v>1082</v>
      </c>
      <c r="H5460" s="7" t="s">
        <v>1013</v>
      </c>
      <c r="I5460" s="6" t="s">
        <v>16</v>
      </c>
      <c r="J5460" s="1">
        <v>-97825</v>
      </c>
      <c r="K5460" s="1">
        <v>52873</v>
      </c>
      <c r="L5460" s="1">
        <v>0</v>
      </c>
      <c r="M5460" s="1">
        <v>-97825</v>
      </c>
      <c r="N5460" s="1">
        <v>52873</v>
      </c>
      <c r="O5460" s="1">
        <v>0</v>
      </c>
      <c r="P5460" s="1"/>
      <c r="Q5460" s="12"/>
      <c r="R5460" s="29">
        <f t="shared" si="258"/>
        <v>0</v>
      </c>
      <c r="S5460" t="str">
        <f t="shared" si="259"/>
        <v>OK</v>
      </c>
      <c r="T5460" s="10">
        <f>IFERROR(VLOOKUP(A5460,[1]!Tabla1[[#All],[Material]:[venta nueva]],38,FALSE),0)</f>
        <v>0</v>
      </c>
    </row>
    <row r="5461" spans="1:20" hidden="1" x14ac:dyDescent="0.35">
      <c r="A5461">
        <f t="shared" si="257"/>
        <v>1023355</v>
      </c>
      <c r="B5461" s="6" t="s">
        <v>1320</v>
      </c>
      <c r="C5461" s="7" t="s">
        <v>553</v>
      </c>
      <c r="D5461" s="7" t="s">
        <v>1095</v>
      </c>
      <c r="E5461" s="7" t="s">
        <v>580</v>
      </c>
      <c r="F5461" s="7" t="s">
        <v>516</v>
      </c>
      <c r="G5461" s="7" t="s">
        <v>1069</v>
      </c>
      <c r="H5461" s="7" t="s">
        <v>1026</v>
      </c>
      <c r="I5461" s="6" t="s">
        <v>11</v>
      </c>
      <c r="J5461" s="1">
        <v>8859</v>
      </c>
      <c r="K5461" s="1">
        <v>25807</v>
      </c>
      <c r="L5461" s="1">
        <v>24000</v>
      </c>
      <c r="M5461" s="1">
        <v>8859</v>
      </c>
      <c r="N5461" s="1">
        <v>25807</v>
      </c>
      <c r="O5461" s="1">
        <v>24000</v>
      </c>
      <c r="P5461" s="1">
        <v>22500</v>
      </c>
      <c r="Q5461" s="12"/>
      <c r="R5461" s="29">
        <f t="shared" si="258"/>
        <v>1500</v>
      </c>
      <c r="S5461" t="str">
        <f t="shared" si="259"/>
        <v>Sobre ingreso</v>
      </c>
      <c r="T5461" s="10">
        <f>IFERROR(VLOOKUP(A5461,[1]!Tabla1[[#All],[Material]:[venta nueva]],38,FALSE),0)</f>
        <v>0</v>
      </c>
    </row>
    <row r="5462" spans="1:20" hidden="1" x14ac:dyDescent="0.35">
      <c r="A5462">
        <f t="shared" si="257"/>
        <v>1023372</v>
      </c>
      <c r="B5462" s="6" t="s">
        <v>1320</v>
      </c>
      <c r="C5462" s="7" t="s">
        <v>553</v>
      </c>
      <c r="D5462" s="7" t="s">
        <v>1095</v>
      </c>
      <c r="E5462" s="7" t="s">
        <v>1173</v>
      </c>
      <c r="F5462" s="7" t="s">
        <v>510</v>
      </c>
      <c r="G5462" s="7" t="s">
        <v>1075</v>
      </c>
      <c r="H5462" s="7" t="s">
        <v>1002</v>
      </c>
      <c r="I5462" s="6" t="s">
        <v>12</v>
      </c>
      <c r="J5462" s="1">
        <v>16961</v>
      </c>
      <c r="K5462" s="1">
        <v>0</v>
      </c>
      <c r="L5462" s="1">
        <v>16961</v>
      </c>
      <c r="M5462" s="1">
        <v>16961</v>
      </c>
      <c r="N5462" s="1">
        <v>0</v>
      </c>
      <c r="O5462" s="1">
        <v>24000</v>
      </c>
      <c r="P5462" s="1">
        <v>24000</v>
      </c>
      <c r="Q5462" s="12"/>
      <c r="R5462" s="29">
        <f t="shared" si="258"/>
        <v>0</v>
      </c>
      <c r="S5462" t="str">
        <f t="shared" si="259"/>
        <v>OK</v>
      </c>
      <c r="T5462" s="10">
        <f>IFERROR(VLOOKUP(A5462,[1]!Tabla1[[#All],[Material]:[venta nueva]],38,FALSE),0)</f>
        <v>0</v>
      </c>
    </row>
    <row r="5463" spans="1:20" hidden="1" x14ac:dyDescent="0.35">
      <c r="A5463">
        <f t="shared" si="257"/>
        <v>1023397</v>
      </c>
      <c r="B5463" s="6" t="s">
        <v>1320</v>
      </c>
      <c r="C5463" s="7" t="s">
        <v>553</v>
      </c>
      <c r="D5463" s="7" t="s">
        <v>1095</v>
      </c>
      <c r="E5463" s="7" t="s">
        <v>652</v>
      </c>
      <c r="F5463" s="7" t="s">
        <v>115</v>
      </c>
      <c r="G5463" s="7" t="s">
        <v>1078</v>
      </c>
      <c r="H5463" s="7" t="s">
        <v>1009</v>
      </c>
      <c r="I5463" s="6" t="s">
        <v>12</v>
      </c>
      <c r="J5463" s="1">
        <v>-3664</v>
      </c>
      <c r="K5463" s="1">
        <v>3664</v>
      </c>
      <c r="L5463" s="1">
        <v>0</v>
      </c>
      <c r="M5463" s="1">
        <v>-3664</v>
      </c>
      <c r="N5463" s="1">
        <v>3664</v>
      </c>
      <c r="O5463" s="1">
        <v>0</v>
      </c>
      <c r="P5463" s="1">
        <v>24000</v>
      </c>
      <c r="Q5463" s="12"/>
      <c r="R5463" s="29">
        <f t="shared" si="258"/>
        <v>-24000</v>
      </c>
      <c r="S5463" t="str">
        <f t="shared" si="259"/>
        <v>Pendiente de ingreso</v>
      </c>
      <c r="T5463" s="10">
        <f>IFERROR(VLOOKUP(A5463,[1]!Tabla1[[#All],[Material]:[venta nueva]],38,FALSE),0)</f>
        <v>0</v>
      </c>
    </row>
    <row r="5464" spans="1:20" hidden="1" x14ac:dyDescent="0.35">
      <c r="A5464">
        <f t="shared" si="257"/>
        <v>1020822</v>
      </c>
      <c r="B5464" s="6" t="s">
        <v>1320</v>
      </c>
      <c r="C5464" s="7" t="s">
        <v>553</v>
      </c>
      <c r="D5464" s="7" t="s">
        <v>1096</v>
      </c>
      <c r="E5464" s="7" t="s">
        <v>71</v>
      </c>
      <c r="F5464" s="7" t="s">
        <v>72</v>
      </c>
      <c r="G5464" s="7" t="s">
        <v>1084</v>
      </c>
      <c r="H5464" s="7" t="s">
        <v>1017</v>
      </c>
      <c r="I5464" s="6" t="s">
        <v>8</v>
      </c>
      <c r="J5464" s="1">
        <v>-6286</v>
      </c>
      <c r="K5464" s="1">
        <v>0</v>
      </c>
      <c r="L5464" s="1">
        <v>0</v>
      </c>
      <c r="M5464" s="1">
        <v>-6286</v>
      </c>
      <c r="N5464" s="1">
        <v>0</v>
      </c>
      <c r="O5464" s="1">
        <v>0</v>
      </c>
      <c r="P5464" s="1"/>
      <c r="Q5464" s="12"/>
      <c r="R5464" s="29">
        <f t="shared" si="258"/>
        <v>0</v>
      </c>
      <c r="S5464" t="str">
        <f t="shared" si="259"/>
        <v>OK</v>
      </c>
      <c r="T5464" s="10">
        <f>IFERROR(VLOOKUP(A5464,[1]!Tabla1[[#All],[Material]:[venta nueva]],38,FALSE),0)</f>
        <v>0</v>
      </c>
    </row>
    <row r="5465" spans="1:20" hidden="1" x14ac:dyDescent="0.35">
      <c r="A5465">
        <f t="shared" si="257"/>
        <v>1020828</v>
      </c>
      <c r="B5465" s="6" t="s">
        <v>1320</v>
      </c>
      <c r="C5465" s="7" t="s">
        <v>553</v>
      </c>
      <c r="D5465" s="7" t="s">
        <v>1096</v>
      </c>
      <c r="E5465" s="7" t="s">
        <v>73</v>
      </c>
      <c r="F5465" s="7" t="s">
        <v>74</v>
      </c>
      <c r="G5465" s="7" t="s">
        <v>1074</v>
      </c>
      <c r="H5465" s="7" t="s">
        <v>1018</v>
      </c>
      <c r="I5465" s="6" t="s">
        <v>8</v>
      </c>
      <c r="J5465" s="1">
        <v>36896</v>
      </c>
      <c r="K5465" s="1">
        <v>0</v>
      </c>
      <c r="L5465" s="1">
        <v>48000</v>
      </c>
      <c r="M5465" s="1">
        <v>36896</v>
      </c>
      <c r="N5465" s="1">
        <v>58425</v>
      </c>
      <c r="O5465" s="1">
        <v>48000</v>
      </c>
      <c r="P5465" s="1">
        <v>45125.146000000001</v>
      </c>
      <c r="Q5465" s="12"/>
      <c r="R5465" s="29">
        <f t="shared" si="258"/>
        <v>2874.8539999999994</v>
      </c>
      <c r="S5465" t="str">
        <f t="shared" si="259"/>
        <v>Sobre ingreso</v>
      </c>
      <c r="T5465" s="10">
        <f>IFERROR(VLOOKUP(A5465,[1]!Tabla1[[#All],[Material]:[venta nueva]],38,FALSE),0)</f>
        <v>0</v>
      </c>
    </row>
    <row r="5466" spans="1:20" hidden="1" x14ac:dyDescent="0.35">
      <c r="A5466">
        <f t="shared" si="257"/>
        <v>1020845</v>
      </c>
      <c r="B5466" s="6" t="s">
        <v>1320</v>
      </c>
      <c r="C5466" s="7" t="s">
        <v>553</v>
      </c>
      <c r="D5466" s="7" t="s">
        <v>1096</v>
      </c>
      <c r="E5466" s="7" t="s">
        <v>507</v>
      </c>
      <c r="F5466" s="7" t="s">
        <v>476</v>
      </c>
      <c r="G5466" s="7" t="s">
        <v>1075</v>
      </c>
      <c r="H5466" s="7" t="s">
        <v>1011</v>
      </c>
      <c r="I5466" s="6" t="s">
        <v>10</v>
      </c>
      <c r="J5466" s="1"/>
      <c r="K5466" s="1"/>
      <c r="L5466" s="1"/>
      <c r="M5466" s="1"/>
      <c r="N5466" s="1"/>
      <c r="O5466" s="1"/>
      <c r="P5466" s="1">
        <v>24019.200000000001</v>
      </c>
      <c r="Q5466" s="12"/>
      <c r="R5466" s="29">
        <f t="shared" si="258"/>
        <v>-24019.200000000001</v>
      </c>
      <c r="S5466" t="str">
        <f t="shared" si="259"/>
        <v>Pendiente de ingreso</v>
      </c>
      <c r="T5466" s="10">
        <f>IFERROR(VLOOKUP(A5466,[1]!Tabla1[[#All],[Material]:[venta nueva]],38,FALSE),0)</f>
        <v>0</v>
      </c>
    </row>
    <row r="5467" spans="1:20" hidden="1" x14ac:dyDescent="0.35">
      <c r="A5467">
        <f t="shared" si="257"/>
        <v>1020853</v>
      </c>
      <c r="B5467" s="6" t="s">
        <v>1320</v>
      </c>
      <c r="C5467" s="7" t="s">
        <v>553</v>
      </c>
      <c r="D5467" s="7" t="s">
        <v>1096</v>
      </c>
      <c r="E5467" s="7" t="s">
        <v>77</v>
      </c>
      <c r="F5467" s="7" t="s">
        <v>78</v>
      </c>
      <c r="G5467" s="7" t="s">
        <v>985</v>
      </c>
      <c r="H5467" s="7" t="s">
        <v>1012</v>
      </c>
      <c r="I5467" s="6" t="s">
        <v>9</v>
      </c>
      <c r="J5467" s="1">
        <v>-17996</v>
      </c>
      <c r="K5467" s="1">
        <v>179553</v>
      </c>
      <c r="L5467" s="1">
        <v>168000</v>
      </c>
      <c r="M5467" s="1">
        <v>-17996</v>
      </c>
      <c r="N5467" s="1">
        <v>179553</v>
      </c>
      <c r="O5467" s="1">
        <v>168000</v>
      </c>
      <c r="P5467" s="1">
        <v>158000</v>
      </c>
      <c r="Q5467" s="12"/>
      <c r="R5467" s="29">
        <f t="shared" si="258"/>
        <v>10000</v>
      </c>
      <c r="S5467" t="str">
        <f t="shared" si="259"/>
        <v>Sobre ingreso</v>
      </c>
      <c r="T5467" s="10">
        <f>IFERROR(VLOOKUP(A5467,[1]!Tabla1[[#All],[Material]:[venta nueva]],38,FALSE),0)</f>
        <v>0</v>
      </c>
    </row>
    <row r="5468" spans="1:20" hidden="1" x14ac:dyDescent="0.35">
      <c r="A5468">
        <f t="shared" si="257"/>
        <v>1020878</v>
      </c>
      <c r="B5468" s="6" t="s">
        <v>1320</v>
      </c>
      <c r="C5468" s="7" t="s">
        <v>553</v>
      </c>
      <c r="D5468" s="7" t="s">
        <v>1096</v>
      </c>
      <c r="E5468" s="7" t="s">
        <v>472</v>
      </c>
      <c r="F5468" s="7" t="s">
        <v>473</v>
      </c>
      <c r="G5468" s="7" t="s">
        <v>1084</v>
      </c>
      <c r="H5468" s="7" t="s">
        <v>1017</v>
      </c>
      <c r="I5468" s="6" t="s">
        <v>8</v>
      </c>
      <c r="J5468" s="1">
        <v>47435</v>
      </c>
      <c r="K5468" s="1">
        <v>0</v>
      </c>
      <c r="L5468" s="1">
        <v>0</v>
      </c>
      <c r="M5468" s="1">
        <v>47435</v>
      </c>
      <c r="N5468" s="1">
        <v>0</v>
      </c>
      <c r="O5468" s="1">
        <v>48000</v>
      </c>
      <c r="P5468" s="1"/>
      <c r="Q5468" s="12"/>
      <c r="R5468" s="29">
        <f t="shared" si="258"/>
        <v>48000</v>
      </c>
      <c r="S5468" t="str">
        <f t="shared" si="259"/>
        <v>Sobre ingreso</v>
      </c>
      <c r="T5468" s="10">
        <f>IFERROR(VLOOKUP(A5468,[1]!Tabla1[[#All],[Material]:[venta nueva]],38,FALSE),0)</f>
        <v>0</v>
      </c>
    </row>
    <row r="5469" spans="1:20" hidden="1" x14ac:dyDescent="0.35">
      <c r="A5469">
        <f t="shared" si="257"/>
        <v>1021005</v>
      </c>
      <c r="B5469" s="6" t="s">
        <v>1320</v>
      </c>
      <c r="C5469" s="7" t="s">
        <v>553</v>
      </c>
      <c r="D5469" s="7" t="s">
        <v>1096</v>
      </c>
      <c r="E5469" s="7" t="s">
        <v>101</v>
      </c>
      <c r="F5469" s="7" t="s">
        <v>102</v>
      </c>
      <c r="G5469" s="7" t="s">
        <v>1077</v>
      </c>
      <c r="H5469" s="7" t="s">
        <v>1005</v>
      </c>
      <c r="I5469" s="6" t="s">
        <v>9</v>
      </c>
      <c r="J5469" s="1">
        <v>-10000</v>
      </c>
      <c r="K5469" s="1">
        <v>0</v>
      </c>
      <c r="L5469" s="1">
        <v>0</v>
      </c>
      <c r="M5469" s="1">
        <v>-10000</v>
      </c>
      <c r="N5469" s="1">
        <v>0</v>
      </c>
      <c r="O5469" s="1">
        <v>0</v>
      </c>
      <c r="P5469" s="1"/>
      <c r="Q5469" s="12"/>
      <c r="R5469" s="29">
        <f t="shared" si="258"/>
        <v>0</v>
      </c>
      <c r="S5469" t="str">
        <f t="shared" si="259"/>
        <v>OK</v>
      </c>
      <c r="T5469" s="10">
        <f>IFERROR(VLOOKUP(A5469,[1]!Tabla1[[#All],[Material]:[venta nueva]],38,FALSE),0)</f>
        <v>0</v>
      </c>
    </row>
    <row r="5470" spans="1:20" hidden="1" x14ac:dyDescent="0.35">
      <c r="A5470">
        <f t="shared" si="257"/>
        <v>1021020</v>
      </c>
      <c r="B5470" s="6" t="s">
        <v>1320</v>
      </c>
      <c r="C5470" s="7" t="s">
        <v>553</v>
      </c>
      <c r="D5470" s="7" t="s">
        <v>1096</v>
      </c>
      <c r="E5470" s="7" t="s">
        <v>105</v>
      </c>
      <c r="F5470" s="7" t="s">
        <v>478</v>
      </c>
      <c r="G5470" s="7" t="s">
        <v>1079</v>
      </c>
      <c r="H5470" s="7" t="s">
        <v>1007</v>
      </c>
      <c r="I5470" s="6" t="s">
        <v>10</v>
      </c>
      <c r="J5470" s="1">
        <v>-18212</v>
      </c>
      <c r="K5470" s="1">
        <v>0</v>
      </c>
      <c r="L5470" s="1">
        <v>0</v>
      </c>
      <c r="M5470" s="1">
        <v>-18212</v>
      </c>
      <c r="N5470" s="1">
        <v>0</v>
      </c>
      <c r="O5470" s="1">
        <v>0</v>
      </c>
      <c r="P5470" s="1"/>
      <c r="Q5470" s="12"/>
      <c r="R5470" s="29">
        <f t="shared" si="258"/>
        <v>0</v>
      </c>
      <c r="S5470" t="str">
        <f t="shared" si="259"/>
        <v>OK</v>
      </c>
      <c r="T5470" s="10">
        <f>IFERROR(VLOOKUP(A5470,[1]!Tabla1[[#All],[Material]:[venta nueva]],38,FALSE),0)</f>
        <v>0</v>
      </c>
    </row>
    <row r="5471" spans="1:20" hidden="1" x14ac:dyDescent="0.35">
      <c r="A5471">
        <f t="shared" si="257"/>
        <v>1021026</v>
      </c>
      <c r="B5471" s="6" t="s">
        <v>1320</v>
      </c>
      <c r="C5471" s="7" t="s">
        <v>553</v>
      </c>
      <c r="D5471" s="7" t="s">
        <v>1096</v>
      </c>
      <c r="E5471" s="7" t="s">
        <v>524</v>
      </c>
      <c r="F5471" s="7" t="s">
        <v>525</v>
      </c>
      <c r="G5471" s="7" t="s">
        <v>1078</v>
      </c>
      <c r="H5471" s="7" t="s">
        <v>1009</v>
      </c>
      <c r="I5471" s="6" t="s">
        <v>10</v>
      </c>
      <c r="J5471" s="1">
        <v>3511</v>
      </c>
      <c r="K5471" s="1">
        <v>0</v>
      </c>
      <c r="L5471" s="1">
        <v>0</v>
      </c>
      <c r="M5471" s="1">
        <v>3511</v>
      </c>
      <c r="N5471" s="1">
        <v>0</v>
      </c>
      <c r="O5471" s="1">
        <v>0</v>
      </c>
      <c r="P5471" s="1"/>
      <c r="Q5471" s="12"/>
      <c r="R5471" s="29">
        <f t="shared" si="258"/>
        <v>0</v>
      </c>
      <c r="S5471" t="str">
        <f t="shared" si="259"/>
        <v>OK</v>
      </c>
      <c r="T5471" s="10">
        <f>IFERROR(VLOOKUP(A5471,[1]!Tabla1[[#All],[Material]:[venta nueva]],38,FALSE),0)</f>
        <v>0</v>
      </c>
    </row>
    <row r="5472" spans="1:20" hidden="1" x14ac:dyDescent="0.35">
      <c r="A5472">
        <f t="shared" si="257"/>
        <v>1021140</v>
      </c>
      <c r="B5472" s="6" t="s">
        <v>1320</v>
      </c>
      <c r="C5472" s="7" t="s">
        <v>553</v>
      </c>
      <c r="D5472" s="7" t="s">
        <v>1096</v>
      </c>
      <c r="E5472" s="7" t="s">
        <v>441</v>
      </c>
      <c r="F5472" s="7" t="s">
        <v>442</v>
      </c>
      <c r="G5472" s="7" t="s">
        <v>1074</v>
      </c>
      <c r="H5472" s="7" t="s">
        <v>1001</v>
      </c>
      <c r="I5472" s="6" t="s">
        <v>8</v>
      </c>
      <c r="J5472" s="1">
        <v>-282</v>
      </c>
      <c r="K5472" s="1">
        <v>0</v>
      </c>
      <c r="L5472" s="1">
        <v>0</v>
      </c>
      <c r="M5472" s="1">
        <v>-282</v>
      </c>
      <c r="N5472" s="1">
        <v>0</v>
      </c>
      <c r="O5472" s="1">
        <v>0</v>
      </c>
      <c r="P5472" s="1"/>
      <c r="Q5472" s="12"/>
      <c r="R5472" s="29">
        <f t="shared" si="258"/>
        <v>0</v>
      </c>
      <c r="S5472" t="str">
        <f t="shared" si="259"/>
        <v>OK</v>
      </c>
      <c r="T5472" s="10">
        <f>IFERROR(VLOOKUP(A5472,[1]!Tabla1[[#All],[Material]:[venta nueva]],38,FALSE),0)</f>
        <v>0</v>
      </c>
    </row>
    <row r="5473" spans="1:20" hidden="1" x14ac:dyDescent="0.35">
      <c r="A5473">
        <f t="shared" si="257"/>
        <v>1021260</v>
      </c>
      <c r="B5473" s="6" t="s">
        <v>1320</v>
      </c>
      <c r="C5473" s="7" t="s">
        <v>553</v>
      </c>
      <c r="D5473" s="7" t="s">
        <v>1096</v>
      </c>
      <c r="E5473" s="7" t="s">
        <v>456</v>
      </c>
      <c r="F5473" s="7" t="s">
        <v>457</v>
      </c>
      <c r="G5473" s="7" t="s">
        <v>1069</v>
      </c>
      <c r="H5473" s="7" t="s">
        <v>1026</v>
      </c>
      <c r="I5473" s="6" t="s">
        <v>8</v>
      </c>
      <c r="J5473" s="1">
        <v>-385</v>
      </c>
      <c r="K5473" s="1">
        <v>385</v>
      </c>
      <c r="L5473" s="1">
        <v>0</v>
      </c>
      <c r="M5473" s="1">
        <v>-385</v>
      </c>
      <c r="N5473" s="1">
        <v>385</v>
      </c>
      <c r="O5473" s="1">
        <v>0</v>
      </c>
      <c r="P5473" s="1"/>
      <c r="Q5473" s="12"/>
      <c r="R5473" s="29">
        <f t="shared" si="258"/>
        <v>0</v>
      </c>
      <c r="S5473" t="str">
        <f t="shared" si="259"/>
        <v>OK</v>
      </c>
      <c r="T5473" s="10">
        <f>IFERROR(VLOOKUP(A5473,[1]!Tabla1[[#All],[Material]:[venta nueva]],38,FALSE),0)</f>
        <v>0</v>
      </c>
    </row>
    <row r="5474" spans="1:20" hidden="1" x14ac:dyDescent="0.35">
      <c r="A5474">
        <f t="shared" si="257"/>
        <v>1021263</v>
      </c>
      <c r="B5474" s="6" t="s">
        <v>1320</v>
      </c>
      <c r="C5474" s="7" t="s">
        <v>553</v>
      </c>
      <c r="D5474" s="7" t="s">
        <v>1096</v>
      </c>
      <c r="E5474" s="7" t="s">
        <v>141</v>
      </c>
      <c r="F5474" s="7" t="s">
        <v>96</v>
      </c>
      <c r="G5474" s="7" t="s">
        <v>1076</v>
      </c>
      <c r="H5474" s="7" t="s">
        <v>1022</v>
      </c>
      <c r="I5474" s="6" t="s">
        <v>9</v>
      </c>
      <c r="J5474" s="1">
        <v>-10700</v>
      </c>
      <c r="K5474" s="1">
        <v>0</v>
      </c>
      <c r="L5474" s="1">
        <v>0</v>
      </c>
      <c r="M5474" s="1">
        <v>-10700</v>
      </c>
      <c r="N5474" s="1">
        <v>0</v>
      </c>
      <c r="O5474" s="1">
        <v>0</v>
      </c>
      <c r="P5474" s="1"/>
      <c r="Q5474" s="12"/>
      <c r="R5474" s="29">
        <f t="shared" si="258"/>
        <v>0</v>
      </c>
      <c r="S5474" t="str">
        <f t="shared" si="259"/>
        <v>OK</v>
      </c>
      <c r="T5474" s="10">
        <f>IFERROR(VLOOKUP(A5474,[1]!Tabla1[[#All],[Material]:[venta nueva]],38,FALSE),0)</f>
        <v>0</v>
      </c>
    </row>
    <row r="5475" spans="1:20" hidden="1" x14ac:dyDescent="0.35">
      <c r="A5475">
        <f t="shared" si="257"/>
        <v>1021270</v>
      </c>
      <c r="B5475" s="6" t="s">
        <v>1320</v>
      </c>
      <c r="C5475" s="7" t="s">
        <v>553</v>
      </c>
      <c r="D5475" s="7" t="s">
        <v>1096</v>
      </c>
      <c r="E5475" s="7" t="s">
        <v>443</v>
      </c>
      <c r="F5475" s="7" t="s">
        <v>142</v>
      </c>
      <c r="G5475" s="7" t="s">
        <v>1080</v>
      </c>
      <c r="H5475" s="7" t="s">
        <v>1030</v>
      </c>
      <c r="I5475" s="6" t="s">
        <v>10</v>
      </c>
      <c r="J5475" s="1">
        <v>-25205</v>
      </c>
      <c r="K5475" s="1">
        <v>25205</v>
      </c>
      <c r="L5475" s="1">
        <v>0</v>
      </c>
      <c r="M5475" s="1">
        <v>-25205</v>
      </c>
      <c r="N5475" s="1">
        <v>97205</v>
      </c>
      <c r="O5475" s="1">
        <v>72000</v>
      </c>
      <c r="P5475" s="1">
        <v>72000</v>
      </c>
      <c r="Q5475" s="12"/>
      <c r="R5475" s="29">
        <f t="shared" si="258"/>
        <v>0</v>
      </c>
      <c r="S5475" t="str">
        <f t="shared" si="259"/>
        <v>OK</v>
      </c>
      <c r="T5475" s="10">
        <f>IFERROR(VLOOKUP(A5475,[1]!Tabla1[[#All],[Material]:[venta nueva]],38,FALSE),0)</f>
        <v>0</v>
      </c>
    </row>
    <row r="5476" spans="1:20" hidden="1" x14ac:dyDescent="0.35">
      <c r="A5476">
        <f t="shared" si="257"/>
        <v>1021272</v>
      </c>
      <c r="B5476" s="6" t="s">
        <v>1320</v>
      </c>
      <c r="C5476" s="7" t="s">
        <v>553</v>
      </c>
      <c r="D5476" s="7" t="s">
        <v>1096</v>
      </c>
      <c r="E5476" s="7" t="s">
        <v>143</v>
      </c>
      <c r="F5476" s="7" t="s">
        <v>144</v>
      </c>
      <c r="G5476" s="7" t="s">
        <v>1080</v>
      </c>
      <c r="H5476" s="7" t="s">
        <v>1030</v>
      </c>
      <c r="I5476" s="6" t="s">
        <v>10</v>
      </c>
      <c r="J5476" s="1">
        <v>-134865</v>
      </c>
      <c r="K5476" s="1">
        <v>134865</v>
      </c>
      <c r="L5476" s="1">
        <v>0</v>
      </c>
      <c r="M5476" s="1">
        <v>-134865</v>
      </c>
      <c r="N5476" s="1">
        <v>164865</v>
      </c>
      <c r="O5476" s="1">
        <v>48000</v>
      </c>
      <c r="P5476" s="1">
        <v>48000</v>
      </c>
      <c r="Q5476" s="12"/>
      <c r="R5476" s="29">
        <f t="shared" si="258"/>
        <v>0</v>
      </c>
      <c r="S5476" t="str">
        <f t="shared" si="259"/>
        <v>OK</v>
      </c>
      <c r="T5476" s="10">
        <f>IFERROR(VLOOKUP(A5476,[1]!Tabla1[[#All],[Material]:[venta nueva]],38,FALSE),0)</f>
        <v>0</v>
      </c>
    </row>
    <row r="5477" spans="1:20" hidden="1" x14ac:dyDescent="0.35">
      <c r="A5477">
        <f t="shared" si="257"/>
        <v>1021398</v>
      </c>
      <c r="B5477" s="6" t="s">
        <v>1320</v>
      </c>
      <c r="C5477" s="7" t="s">
        <v>553</v>
      </c>
      <c r="D5477" s="7" t="s">
        <v>1096</v>
      </c>
      <c r="E5477" s="7" t="s">
        <v>460</v>
      </c>
      <c r="F5477" s="7" t="s">
        <v>78</v>
      </c>
      <c r="G5477" s="7" t="s">
        <v>985</v>
      </c>
      <c r="H5477" s="7" t="s">
        <v>1012</v>
      </c>
      <c r="I5477" s="6" t="s">
        <v>8</v>
      </c>
      <c r="J5477" s="1">
        <v>-35558</v>
      </c>
      <c r="K5477" s="1">
        <v>35558</v>
      </c>
      <c r="L5477" s="1">
        <v>0</v>
      </c>
      <c r="M5477" s="1">
        <v>-35558</v>
      </c>
      <c r="N5477" s="1">
        <v>30558</v>
      </c>
      <c r="O5477" s="1">
        <v>0</v>
      </c>
      <c r="P5477" s="1"/>
      <c r="Q5477" s="12"/>
      <c r="R5477" s="29">
        <f t="shared" si="258"/>
        <v>0</v>
      </c>
      <c r="S5477" t="str">
        <f t="shared" si="259"/>
        <v>OK</v>
      </c>
      <c r="T5477" s="10">
        <f>IFERROR(VLOOKUP(A5477,[1]!Tabla1[[#All],[Material]:[venta nueva]],38,FALSE),0)</f>
        <v>0</v>
      </c>
    </row>
    <row r="5478" spans="1:20" hidden="1" x14ac:dyDescent="0.35">
      <c r="A5478">
        <f t="shared" si="257"/>
        <v>1021433</v>
      </c>
      <c r="B5478" s="6" t="s">
        <v>1320</v>
      </c>
      <c r="C5478" s="7" t="s">
        <v>553</v>
      </c>
      <c r="D5478" s="7" t="s">
        <v>1096</v>
      </c>
      <c r="E5478" s="7" t="s">
        <v>555</v>
      </c>
      <c r="F5478" s="7" t="s">
        <v>149</v>
      </c>
      <c r="G5478" s="7" t="s">
        <v>1076</v>
      </c>
      <c r="H5478" s="7" t="s">
        <v>1022</v>
      </c>
      <c r="I5478" s="6" t="s">
        <v>9</v>
      </c>
      <c r="J5478" s="1">
        <v>25309</v>
      </c>
      <c r="K5478" s="1">
        <v>0</v>
      </c>
      <c r="L5478" s="1">
        <v>0</v>
      </c>
      <c r="M5478" s="1">
        <v>25309</v>
      </c>
      <c r="N5478" s="1">
        <v>0</v>
      </c>
      <c r="O5478" s="1">
        <v>24000</v>
      </c>
      <c r="P5478" s="1"/>
      <c r="Q5478" s="12"/>
      <c r="R5478" s="29">
        <f t="shared" si="258"/>
        <v>24000</v>
      </c>
      <c r="S5478" t="str">
        <f t="shared" si="259"/>
        <v>Sobre ingreso</v>
      </c>
      <c r="T5478" s="10">
        <f>IFERROR(VLOOKUP(A5478,[1]!Tabla1[[#All],[Material]:[venta nueva]],38,FALSE),0)</f>
        <v>0</v>
      </c>
    </row>
    <row r="5479" spans="1:20" hidden="1" x14ac:dyDescent="0.35">
      <c r="A5479">
        <f t="shared" si="257"/>
        <v>1021538</v>
      </c>
      <c r="B5479" s="6" t="s">
        <v>1320</v>
      </c>
      <c r="C5479" s="7" t="s">
        <v>553</v>
      </c>
      <c r="D5479" s="7" t="s">
        <v>1096</v>
      </c>
      <c r="E5479" s="7" t="s">
        <v>158</v>
      </c>
      <c r="F5479" s="7" t="s">
        <v>159</v>
      </c>
      <c r="G5479" s="7" t="s">
        <v>1082</v>
      </c>
      <c r="H5479" s="7" t="s">
        <v>1013</v>
      </c>
      <c r="I5479" s="6" t="s">
        <v>8</v>
      </c>
      <c r="J5479" s="1">
        <v>-5557</v>
      </c>
      <c r="K5479" s="1">
        <v>142000</v>
      </c>
      <c r="L5479" s="1">
        <v>120000</v>
      </c>
      <c r="M5479" s="1">
        <v>-5557</v>
      </c>
      <c r="N5479" s="1">
        <v>142000</v>
      </c>
      <c r="O5479" s="1">
        <v>116582</v>
      </c>
      <c r="P5479" s="1">
        <v>115598.913</v>
      </c>
      <c r="Q5479" s="12"/>
      <c r="R5479" s="29">
        <f t="shared" si="258"/>
        <v>983.08699999999953</v>
      </c>
      <c r="S5479" t="str">
        <f t="shared" si="259"/>
        <v>Sobre ingreso</v>
      </c>
      <c r="T5479" s="10">
        <f>IFERROR(VLOOKUP(A5479,[1]!Tabla1[[#All],[Material]:[venta nueva]],38,FALSE),0)</f>
        <v>0</v>
      </c>
    </row>
    <row r="5480" spans="1:20" hidden="1" x14ac:dyDescent="0.35">
      <c r="A5480">
        <f t="shared" si="257"/>
        <v>1021539</v>
      </c>
      <c r="B5480" s="6" t="s">
        <v>1320</v>
      </c>
      <c r="C5480" s="7" t="s">
        <v>553</v>
      </c>
      <c r="D5480" s="7" t="s">
        <v>1096</v>
      </c>
      <c r="E5480" s="7" t="s">
        <v>554</v>
      </c>
      <c r="F5480" s="7" t="s">
        <v>160</v>
      </c>
      <c r="G5480" s="7" t="s">
        <v>1082</v>
      </c>
      <c r="H5480" s="7" t="s">
        <v>1013</v>
      </c>
      <c r="I5480" s="6" t="s">
        <v>8</v>
      </c>
      <c r="J5480" s="1">
        <v>-19</v>
      </c>
      <c r="K5480" s="1">
        <v>0</v>
      </c>
      <c r="L5480" s="1">
        <v>0</v>
      </c>
      <c r="M5480" s="1">
        <v>-19</v>
      </c>
      <c r="N5480" s="1">
        <v>0</v>
      </c>
      <c r="O5480" s="1">
        <v>0</v>
      </c>
      <c r="P5480" s="1"/>
      <c r="Q5480" s="12"/>
      <c r="R5480" s="29">
        <f t="shared" si="258"/>
        <v>0</v>
      </c>
      <c r="S5480" t="str">
        <f t="shared" si="259"/>
        <v>OK</v>
      </c>
      <c r="T5480" s="10">
        <f>IFERROR(VLOOKUP(A5480,[1]!Tabla1[[#All],[Material]:[venta nueva]],38,FALSE),0)</f>
        <v>0</v>
      </c>
    </row>
    <row r="5481" spans="1:20" hidden="1" x14ac:dyDescent="0.35">
      <c r="A5481">
        <f t="shared" si="257"/>
        <v>1021550</v>
      </c>
      <c r="B5481" s="6" t="s">
        <v>1320</v>
      </c>
      <c r="C5481" s="7" t="s">
        <v>553</v>
      </c>
      <c r="D5481" s="7" t="s">
        <v>1096</v>
      </c>
      <c r="E5481" s="7" t="s">
        <v>161</v>
      </c>
      <c r="F5481" s="7" t="s">
        <v>162</v>
      </c>
      <c r="G5481" s="7" t="s">
        <v>1081</v>
      </c>
      <c r="H5481" s="7" t="s">
        <v>1010</v>
      </c>
      <c r="I5481" s="6" t="s">
        <v>9</v>
      </c>
      <c r="J5481" s="1">
        <v>-34889</v>
      </c>
      <c r="K5481" s="1">
        <v>0</v>
      </c>
      <c r="L5481" s="1">
        <v>0</v>
      </c>
      <c r="M5481" s="1">
        <v>-34889</v>
      </c>
      <c r="N5481" s="1">
        <v>0</v>
      </c>
      <c r="O5481" s="1">
        <v>0</v>
      </c>
      <c r="P5481" s="1"/>
      <c r="Q5481" s="12"/>
      <c r="R5481" s="29">
        <f t="shared" si="258"/>
        <v>0</v>
      </c>
      <c r="S5481" t="str">
        <f t="shared" si="259"/>
        <v>OK</v>
      </c>
      <c r="T5481" s="10">
        <f>IFERROR(VLOOKUP(A5481,[1]!Tabla1[[#All],[Material]:[venta nueva]],38,FALSE),0)</f>
        <v>0</v>
      </c>
    </row>
    <row r="5482" spans="1:20" hidden="1" x14ac:dyDescent="0.35">
      <c r="A5482">
        <f t="shared" si="257"/>
        <v>1021555</v>
      </c>
      <c r="B5482" s="6" t="s">
        <v>1320</v>
      </c>
      <c r="C5482" s="7" t="s">
        <v>553</v>
      </c>
      <c r="D5482" s="7" t="s">
        <v>1096</v>
      </c>
      <c r="E5482" s="7" t="s">
        <v>163</v>
      </c>
      <c r="F5482" s="7" t="s">
        <v>164</v>
      </c>
      <c r="G5482" s="7" t="s">
        <v>1078</v>
      </c>
      <c r="H5482" s="7" t="s">
        <v>1009</v>
      </c>
      <c r="I5482" s="6" t="s">
        <v>10</v>
      </c>
      <c r="J5482" s="1">
        <v>79123</v>
      </c>
      <c r="K5482" s="1">
        <v>190799</v>
      </c>
      <c r="L5482" s="1">
        <v>264000</v>
      </c>
      <c r="M5482" s="1">
        <v>79123</v>
      </c>
      <c r="N5482" s="1">
        <v>190799</v>
      </c>
      <c r="O5482" s="1">
        <v>264000</v>
      </c>
      <c r="P5482" s="1">
        <v>264020</v>
      </c>
      <c r="Q5482" s="12"/>
      <c r="R5482" s="29">
        <f t="shared" si="258"/>
        <v>-20</v>
      </c>
      <c r="S5482" t="str">
        <f t="shared" si="259"/>
        <v>Pendiente de ingreso</v>
      </c>
      <c r="T5482" s="10">
        <f>IFERROR(VLOOKUP(A5482,[1]!Tabla1[[#All],[Material]:[venta nueva]],38,FALSE),0)</f>
        <v>0</v>
      </c>
    </row>
    <row r="5483" spans="1:20" hidden="1" x14ac:dyDescent="0.35">
      <c r="A5483">
        <f t="shared" si="257"/>
        <v>1021596</v>
      </c>
      <c r="B5483" s="6" t="s">
        <v>1320</v>
      </c>
      <c r="C5483" s="7" t="s">
        <v>553</v>
      </c>
      <c r="D5483" s="7" t="s">
        <v>1096</v>
      </c>
      <c r="E5483" s="7" t="s">
        <v>508</v>
      </c>
      <c r="F5483" s="7" t="s">
        <v>148</v>
      </c>
      <c r="G5483" s="7" t="s">
        <v>1080</v>
      </c>
      <c r="H5483" s="7" t="s">
        <v>1031</v>
      </c>
      <c r="I5483" s="6" t="s">
        <v>10</v>
      </c>
      <c r="J5483" s="1">
        <v>-4028</v>
      </c>
      <c r="K5483" s="1">
        <v>4028</v>
      </c>
      <c r="L5483" s="1">
        <v>0</v>
      </c>
      <c r="M5483" s="1">
        <v>-4028</v>
      </c>
      <c r="N5483" s="1">
        <v>4028</v>
      </c>
      <c r="O5483" s="1">
        <v>0</v>
      </c>
      <c r="P5483" s="1"/>
      <c r="Q5483" s="12"/>
      <c r="R5483" s="29">
        <f t="shared" si="258"/>
        <v>0</v>
      </c>
      <c r="S5483" t="str">
        <f t="shared" si="259"/>
        <v>OK</v>
      </c>
      <c r="T5483" s="10">
        <f>IFERROR(VLOOKUP(A5483,[1]!Tabla1[[#All],[Material]:[venta nueva]],38,FALSE),0)</f>
        <v>0</v>
      </c>
    </row>
    <row r="5484" spans="1:20" hidden="1" x14ac:dyDescent="0.35">
      <c r="A5484">
        <f t="shared" si="257"/>
        <v>1021731</v>
      </c>
      <c r="B5484" s="6" t="s">
        <v>1320</v>
      </c>
      <c r="C5484" s="7" t="s">
        <v>553</v>
      </c>
      <c r="D5484" s="7" t="s">
        <v>1096</v>
      </c>
      <c r="E5484" s="7" t="s">
        <v>174</v>
      </c>
      <c r="F5484" s="7" t="s">
        <v>175</v>
      </c>
      <c r="G5484" s="7" t="s">
        <v>1086</v>
      </c>
      <c r="H5484" s="7" t="s">
        <v>1025</v>
      </c>
      <c r="I5484" s="6" t="s">
        <v>14</v>
      </c>
      <c r="J5484" s="1">
        <v>0</v>
      </c>
      <c r="K5484" s="1">
        <v>61880</v>
      </c>
      <c r="L5484" s="1">
        <v>72000</v>
      </c>
      <c r="M5484" s="1">
        <v>0</v>
      </c>
      <c r="N5484" s="1">
        <v>49090</v>
      </c>
      <c r="O5484" s="1">
        <v>72000</v>
      </c>
      <c r="P5484" s="1">
        <v>72001</v>
      </c>
      <c r="Q5484" s="12"/>
      <c r="R5484" s="29">
        <f t="shared" si="258"/>
        <v>-1</v>
      </c>
      <c r="S5484" t="str">
        <f t="shared" si="259"/>
        <v>Pendiente de ingreso</v>
      </c>
      <c r="T5484" s="10">
        <f>IFERROR(VLOOKUP(A5484,[1]!Tabla1[[#All],[Material]:[venta nueva]],38,FALSE),0)</f>
        <v>0</v>
      </c>
    </row>
    <row r="5485" spans="1:20" hidden="1" x14ac:dyDescent="0.35">
      <c r="A5485">
        <f t="shared" si="257"/>
        <v>1021732</v>
      </c>
      <c r="B5485" s="6" t="s">
        <v>1320</v>
      </c>
      <c r="C5485" s="7" t="s">
        <v>553</v>
      </c>
      <c r="D5485" s="7" t="s">
        <v>1096</v>
      </c>
      <c r="E5485" s="7" t="s">
        <v>176</v>
      </c>
      <c r="F5485" s="7" t="s">
        <v>177</v>
      </c>
      <c r="G5485" s="7" t="s">
        <v>1084</v>
      </c>
      <c r="H5485" s="7" t="s">
        <v>1032</v>
      </c>
      <c r="I5485" s="6" t="s">
        <v>14</v>
      </c>
      <c r="J5485" s="1">
        <v>-3549</v>
      </c>
      <c r="K5485" s="1">
        <v>334396</v>
      </c>
      <c r="L5485" s="1">
        <v>336000</v>
      </c>
      <c r="M5485" s="1">
        <v>-3549</v>
      </c>
      <c r="N5485" s="1">
        <v>334396</v>
      </c>
      <c r="O5485" s="1">
        <v>336000</v>
      </c>
      <c r="P5485" s="1">
        <v>336000</v>
      </c>
      <c r="Q5485" s="12"/>
      <c r="R5485" s="29">
        <f t="shared" si="258"/>
        <v>0</v>
      </c>
      <c r="S5485" t="str">
        <f t="shared" si="259"/>
        <v>OK</v>
      </c>
      <c r="T5485" s="10">
        <f>IFERROR(VLOOKUP(A5485,[1]!Tabla1[[#All],[Material]:[venta nueva]],38,FALSE),0)</f>
        <v>0</v>
      </c>
    </row>
    <row r="5486" spans="1:20" hidden="1" x14ac:dyDescent="0.35">
      <c r="A5486">
        <f t="shared" si="257"/>
        <v>1021733</v>
      </c>
      <c r="B5486" s="6" t="s">
        <v>1320</v>
      </c>
      <c r="C5486" s="7" t="s">
        <v>553</v>
      </c>
      <c r="D5486" s="7" t="s">
        <v>1096</v>
      </c>
      <c r="E5486" s="7" t="s">
        <v>178</v>
      </c>
      <c r="F5486" s="7" t="s">
        <v>149</v>
      </c>
      <c r="G5486" s="7" t="s">
        <v>1076</v>
      </c>
      <c r="H5486" s="7" t="s">
        <v>1022</v>
      </c>
      <c r="I5486" s="6" t="s">
        <v>14</v>
      </c>
      <c r="J5486" s="1">
        <v>52164</v>
      </c>
      <c r="K5486" s="1">
        <v>139541</v>
      </c>
      <c r="L5486" s="1">
        <v>144000</v>
      </c>
      <c r="M5486" s="1">
        <v>52164</v>
      </c>
      <c r="N5486" s="1">
        <v>160441</v>
      </c>
      <c r="O5486" s="1">
        <v>168000</v>
      </c>
      <c r="P5486" s="1">
        <v>72000</v>
      </c>
      <c r="Q5486" s="12"/>
      <c r="R5486" s="29">
        <f t="shared" si="258"/>
        <v>96000</v>
      </c>
      <c r="S5486" t="str">
        <f t="shared" si="259"/>
        <v>Sobre ingreso</v>
      </c>
      <c r="T5486" s="10">
        <f>IFERROR(VLOOKUP(A5486,[1]!Tabla1[[#All],[Material]:[venta nueva]],38,FALSE),0)</f>
        <v>0</v>
      </c>
    </row>
    <row r="5487" spans="1:20" hidden="1" x14ac:dyDescent="0.35">
      <c r="A5487">
        <f t="shared" si="257"/>
        <v>1021735</v>
      </c>
      <c r="B5487" s="6" t="s">
        <v>1320</v>
      </c>
      <c r="C5487" s="7" t="s">
        <v>553</v>
      </c>
      <c r="D5487" s="7" t="s">
        <v>1096</v>
      </c>
      <c r="E5487" s="7" t="s">
        <v>179</v>
      </c>
      <c r="F5487" s="7" t="s">
        <v>180</v>
      </c>
      <c r="G5487" s="7" t="s">
        <v>1069</v>
      </c>
      <c r="H5487" s="7" t="s">
        <v>1033</v>
      </c>
      <c r="I5487" s="6" t="s">
        <v>14</v>
      </c>
      <c r="J5487" s="1">
        <v>0</v>
      </c>
      <c r="K5487" s="1">
        <v>129100</v>
      </c>
      <c r="L5487" s="1">
        <v>144000</v>
      </c>
      <c r="M5487" s="1">
        <v>0</v>
      </c>
      <c r="N5487" s="1">
        <v>129405</v>
      </c>
      <c r="O5487" s="1">
        <v>144000</v>
      </c>
      <c r="P5487" s="1">
        <v>144001</v>
      </c>
      <c r="Q5487" s="12"/>
      <c r="R5487" s="29">
        <f t="shared" si="258"/>
        <v>-1</v>
      </c>
      <c r="S5487" t="str">
        <f t="shared" si="259"/>
        <v>Pendiente de ingreso</v>
      </c>
      <c r="T5487" s="10">
        <f>IFERROR(VLOOKUP(A5487,[1]!Tabla1[[#All],[Material]:[venta nueva]],38,FALSE),0)</f>
        <v>0</v>
      </c>
    </row>
    <row r="5488" spans="1:20" hidden="1" x14ac:dyDescent="0.35">
      <c r="A5488">
        <f t="shared" si="257"/>
        <v>1021737</v>
      </c>
      <c r="B5488" s="6" t="s">
        <v>1320</v>
      </c>
      <c r="C5488" s="7" t="s">
        <v>553</v>
      </c>
      <c r="D5488" s="7" t="s">
        <v>1096</v>
      </c>
      <c r="E5488" s="7" t="s">
        <v>181</v>
      </c>
      <c r="F5488" s="7" t="s">
        <v>182</v>
      </c>
      <c r="G5488" s="7" t="s">
        <v>1069</v>
      </c>
      <c r="H5488" s="7" t="s">
        <v>1033</v>
      </c>
      <c r="I5488" s="6" t="s">
        <v>14</v>
      </c>
      <c r="J5488" s="1">
        <v>-3655</v>
      </c>
      <c r="K5488" s="1">
        <v>17958</v>
      </c>
      <c r="L5488" s="1">
        <v>14000</v>
      </c>
      <c r="M5488" s="1">
        <v>-3655</v>
      </c>
      <c r="N5488" s="1">
        <v>17958</v>
      </c>
      <c r="O5488" s="1">
        <v>14000</v>
      </c>
      <c r="P5488" s="1">
        <v>24000</v>
      </c>
      <c r="Q5488" s="12"/>
      <c r="R5488" s="29">
        <f t="shared" si="258"/>
        <v>-10000</v>
      </c>
      <c r="S5488" t="str">
        <f t="shared" si="259"/>
        <v>Pendiente de ingreso</v>
      </c>
      <c r="T5488" s="10">
        <f>IFERROR(VLOOKUP(A5488,[1]!Tabla1[[#All],[Material]:[venta nueva]],38,FALSE),0)</f>
        <v>0</v>
      </c>
    </row>
    <row r="5489" spans="1:20" hidden="1" x14ac:dyDescent="0.35">
      <c r="A5489">
        <f t="shared" si="257"/>
        <v>1021738</v>
      </c>
      <c r="B5489" s="6" t="s">
        <v>1320</v>
      </c>
      <c r="C5489" s="7" t="s">
        <v>553</v>
      </c>
      <c r="D5489" s="7" t="s">
        <v>1096</v>
      </c>
      <c r="E5489" s="7" t="s">
        <v>183</v>
      </c>
      <c r="F5489" s="7" t="s">
        <v>184</v>
      </c>
      <c r="G5489" s="7" t="s">
        <v>1069</v>
      </c>
      <c r="H5489" s="7" t="s">
        <v>1033</v>
      </c>
      <c r="I5489" s="6" t="s">
        <v>14</v>
      </c>
      <c r="J5489" s="1">
        <v>12317</v>
      </c>
      <c r="K5489" s="1">
        <v>97060</v>
      </c>
      <c r="L5489" s="1">
        <v>96000</v>
      </c>
      <c r="M5489" s="1">
        <v>12317</v>
      </c>
      <c r="N5489" s="1">
        <v>97060</v>
      </c>
      <c r="O5489" s="1">
        <v>96000</v>
      </c>
      <c r="P5489" s="1">
        <v>96000</v>
      </c>
      <c r="Q5489" s="12"/>
      <c r="R5489" s="29">
        <f t="shared" si="258"/>
        <v>0</v>
      </c>
      <c r="S5489" t="str">
        <f t="shared" si="259"/>
        <v>OK</v>
      </c>
      <c r="T5489" s="10">
        <f>IFERROR(VLOOKUP(A5489,[1]!Tabla1[[#All],[Material]:[venta nueva]],38,FALSE),0)</f>
        <v>0</v>
      </c>
    </row>
    <row r="5490" spans="1:20" hidden="1" x14ac:dyDescent="0.35">
      <c r="A5490">
        <f t="shared" si="257"/>
        <v>1021739</v>
      </c>
      <c r="B5490" s="6" t="s">
        <v>1320</v>
      </c>
      <c r="C5490" s="7" t="s">
        <v>553</v>
      </c>
      <c r="D5490" s="7" t="s">
        <v>1096</v>
      </c>
      <c r="E5490" s="7" t="s">
        <v>185</v>
      </c>
      <c r="F5490" s="7" t="s">
        <v>186</v>
      </c>
      <c r="G5490" s="7" t="s">
        <v>1087</v>
      </c>
      <c r="H5490" s="7" t="s">
        <v>1034</v>
      </c>
      <c r="I5490" s="6" t="s">
        <v>14</v>
      </c>
      <c r="J5490" s="1">
        <v>-3539</v>
      </c>
      <c r="K5490" s="1">
        <v>0</v>
      </c>
      <c r="L5490" s="1">
        <v>0</v>
      </c>
      <c r="M5490" s="1">
        <v>-3539</v>
      </c>
      <c r="N5490" s="1">
        <v>0</v>
      </c>
      <c r="O5490" s="1">
        <v>0</v>
      </c>
      <c r="P5490" s="1"/>
      <c r="Q5490" s="12"/>
      <c r="R5490" s="29">
        <f t="shared" si="258"/>
        <v>0</v>
      </c>
      <c r="S5490" t="str">
        <f t="shared" si="259"/>
        <v>OK</v>
      </c>
      <c r="T5490" s="10">
        <f>IFERROR(VLOOKUP(A5490,[1]!Tabla1[[#All],[Material]:[venta nueva]],38,FALSE),0)</f>
        <v>0</v>
      </c>
    </row>
    <row r="5491" spans="1:20" hidden="1" x14ac:dyDescent="0.35">
      <c r="A5491">
        <f t="shared" si="257"/>
        <v>1021740</v>
      </c>
      <c r="B5491" s="6" t="s">
        <v>1320</v>
      </c>
      <c r="C5491" s="7" t="s">
        <v>553</v>
      </c>
      <c r="D5491" s="7" t="s">
        <v>1096</v>
      </c>
      <c r="E5491" s="7" t="s">
        <v>1107</v>
      </c>
      <c r="F5491" s="7" t="s">
        <v>187</v>
      </c>
      <c r="G5491" s="7" t="s">
        <v>1069</v>
      </c>
      <c r="H5491" s="7" t="s">
        <v>1026</v>
      </c>
      <c r="I5491" s="6" t="s">
        <v>14</v>
      </c>
      <c r="J5491" s="1"/>
      <c r="K5491" s="1"/>
      <c r="L5491" s="1"/>
      <c r="M5491" s="1">
        <v>0</v>
      </c>
      <c r="N5491" s="1">
        <v>50000</v>
      </c>
      <c r="O5491" s="1">
        <v>72000</v>
      </c>
      <c r="P5491" s="1"/>
      <c r="Q5491" s="12"/>
      <c r="R5491" s="29">
        <f t="shared" si="258"/>
        <v>72000</v>
      </c>
      <c r="S5491" t="str">
        <f t="shared" si="259"/>
        <v>Sobre ingreso</v>
      </c>
      <c r="T5491" s="10">
        <f>IFERROR(VLOOKUP(A5491,[1]!Tabla1[[#All],[Material]:[venta nueva]],38,FALSE),0)</f>
        <v>0</v>
      </c>
    </row>
    <row r="5492" spans="1:20" hidden="1" x14ac:dyDescent="0.35">
      <c r="A5492">
        <f t="shared" si="257"/>
        <v>1021766</v>
      </c>
      <c r="B5492" s="6" t="s">
        <v>1320</v>
      </c>
      <c r="C5492" s="7" t="s">
        <v>553</v>
      </c>
      <c r="D5492" s="7" t="s">
        <v>1096</v>
      </c>
      <c r="E5492" s="7" t="s">
        <v>189</v>
      </c>
      <c r="F5492" s="7" t="s">
        <v>190</v>
      </c>
      <c r="G5492" s="7" t="s">
        <v>1084</v>
      </c>
      <c r="H5492" s="7" t="s">
        <v>1028</v>
      </c>
      <c r="I5492" s="6" t="s">
        <v>14</v>
      </c>
      <c r="J5492" s="1">
        <v>8536</v>
      </c>
      <c r="K5492" s="1">
        <v>370664</v>
      </c>
      <c r="L5492" s="1">
        <v>384000</v>
      </c>
      <c r="M5492" s="1">
        <v>8536</v>
      </c>
      <c r="N5492" s="1">
        <v>370664</v>
      </c>
      <c r="O5492" s="1">
        <v>384000</v>
      </c>
      <c r="P5492" s="1">
        <v>384000</v>
      </c>
      <c r="Q5492" s="12"/>
      <c r="R5492" s="29">
        <f t="shared" si="258"/>
        <v>0</v>
      </c>
      <c r="S5492" t="str">
        <f t="shared" si="259"/>
        <v>OK</v>
      </c>
      <c r="T5492" s="10">
        <f>IFERROR(VLOOKUP(A5492,[1]!Tabla1[[#All],[Material]:[venta nueva]],38,FALSE),0)</f>
        <v>0</v>
      </c>
    </row>
    <row r="5493" spans="1:20" hidden="1" x14ac:dyDescent="0.35">
      <c r="A5493">
        <f t="shared" si="257"/>
        <v>1021767</v>
      </c>
      <c r="B5493" s="6" t="s">
        <v>1320</v>
      </c>
      <c r="C5493" s="7" t="s">
        <v>553</v>
      </c>
      <c r="D5493" s="7" t="s">
        <v>1096</v>
      </c>
      <c r="E5493" s="7" t="s">
        <v>191</v>
      </c>
      <c r="F5493" s="7" t="s">
        <v>192</v>
      </c>
      <c r="G5493" s="7" t="s">
        <v>1084</v>
      </c>
      <c r="H5493" s="7" t="s">
        <v>1017</v>
      </c>
      <c r="I5493" s="6" t="s">
        <v>14</v>
      </c>
      <c r="J5493" s="1">
        <v>18058</v>
      </c>
      <c r="K5493" s="1">
        <v>461942</v>
      </c>
      <c r="L5493" s="1">
        <v>552000</v>
      </c>
      <c r="M5493" s="1">
        <v>18058</v>
      </c>
      <c r="N5493" s="1">
        <v>551942</v>
      </c>
      <c r="O5493" s="1">
        <v>648000</v>
      </c>
      <c r="P5493" s="1">
        <v>648000</v>
      </c>
      <c r="Q5493" s="12"/>
      <c r="R5493" s="29">
        <f t="shared" si="258"/>
        <v>0</v>
      </c>
      <c r="S5493" t="str">
        <f t="shared" si="259"/>
        <v>OK</v>
      </c>
      <c r="T5493" s="10">
        <f>IFERROR(VLOOKUP(A5493,[1]!Tabla1[[#All],[Material]:[venta nueva]],38,FALSE),0)</f>
        <v>0</v>
      </c>
    </row>
    <row r="5494" spans="1:20" hidden="1" x14ac:dyDescent="0.35">
      <c r="A5494">
        <f t="shared" si="257"/>
        <v>1021774</v>
      </c>
      <c r="B5494" s="6" t="s">
        <v>1320</v>
      </c>
      <c r="C5494" s="7" t="s">
        <v>553</v>
      </c>
      <c r="D5494" s="7" t="s">
        <v>1096</v>
      </c>
      <c r="E5494" s="7" t="s">
        <v>193</v>
      </c>
      <c r="F5494" s="7" t="s">
        <v>194</v>
      </c>
      <c r="G5494" s="7" t="s">
        <v>1084</v>
      </c>
      <c r="H5494" s="7" t="s">
        <v>1028</v>
      </c>
      <c r="I5494" s="6" t="s">
        <v>14</v>
      </c>
      <c r="J5494" s="1">
        <v>-4906</v>
      </c>
      <c r="K5494" s="1">
        <v>89965</v>
      </c>
      <c r="L5494" s="1">
        <v>96000</v>
      </c>
      <c r="M5494" s="1">
        <v>-4906</v>
      </c>
      <c r="N5494" s="1">
        <v>89965</v>
      </c>
      <c r="O5494" s="1">
        <v>96000</v>
      </c>
      <c r="P5494" s="1">
        <v>96000</v>
      </c>
      <c r="Q5494" s="12"/>
      <c r="R5494" s="29">
        <f t="shared" si="258"/>
        <v>0</v>
      </c>
      <c r="S5494" t="str">
        <f t="shared" si="259"/>
        <v>OK</v>
      </c>
      <c r="T5494" s="10">
        <f>IFERROR(VLOOKUP(A5494,[1]!Tabla1[[#All],[Material]:[venta nueva]],38,FALSE),0)</f>
        <v>0</v>
      </c>
    </row>
    <row r="5495" spans="1:20" hidden="1" x14ac:dyDescent="0.35">
      <c r="A5495">
        <f t="shared" si="257"/>
        <v>1021819</v>
      </c>
      <c r="B5495" s="6" t="s">
        <v>1320</v>
      </c>
      <c r="C5495" s="7" t="s">
        <v>553</v>
      </c>
      <c r="D5495" s="7" t="s">
        <v>1096</v>
      </c>
      <c r="E5495" s="7" t="s">
        <v>509</v>
      </c>
      <c r="F5495" s="7" t="s">
        <v>510</v>
      </c>
      <c r="G5495" s="7" t="s">
        <v>1075</v>
      </c>
      <c r="H5495" s="7" t="s">
        <v>1002</v>
      </c>
      <c r="I5495" s="6" t="s">
        <v>9</v>
      </c>
      <c r="J5495" s="1">
        <v>-72000</v>
      </c>
      <c r="K5495" s="1">
        <v>0</v>
      </c>
      <c r="L5495" s="1">
        <v>0</v>
      </c>
      <c r="M5495" s="1">
        <v>-72000</v>
      </c>
      <c r="N5495" s="1">
        <v>0</v>
      </c>
      <c r="O5495" s="1">
        <v>0</v>
      </c>
      <c r="P5495" s="1"/>
      <c r="Q5495" s="12"/>
      <c r="R5495" s="29">
        <f t="shared" si="258"/>
        <v>0</v>
      </c>
      <c r="S5495" t="str">
        <f t="shared" si="259"/>
        <v>OK</v>
      </c>
      <c r="T5495" s="10">
        <f>IFERROR(VLOOKUP(A5495,[1]!Tabla1[[#All],[Material]:[venta nueva]],38,FALSE),0)</f>
        <v>0</v>
      </c>
    </row>
    <row r="5496" spans="1:20" hidden="1" x14ac:dyDescent="0.35">
      <c r="A5496">
        <f t="shared" si="257"/>
        <v>1021820</v>
      </c>
      <c r="B5496" s="6" t="s">
        <v>1320</v>
      </c>
      <c r="C5496" s="7" t="s">
        <v>553</v>
      </c>
      <c r="D5496" s="7" t="s">
        <v>1096</v>
      </c>
      <c r="E5496" s="7" t="s">
        <v>475</v>
      </c>
      <c r="F5496" s="7" t="s">
        <v>476</v>
      </c>
      <c r="G5496" s="7" t="s">
        <v>1075</v>
      </c>
      <c r="H5496" s="7" t="s">
        <v>1011</v>
      </c>
      <c r="I5496" s="6" t="s">
        <v>9</v>
      </c>
      <c r="J5496" s="1">
        <v>-14000</v>
      </c>
      <c r="K5496" s="1">
        <v>0</v>
      </c>
      <c r="L5496" s="1">
        <v>0</v>
      </c>
      <c r="M5496" s="1">
        <v>-14000</v>
      </c>
      <c r="N5496" s="1">
        <v>0</v>
      </c>
      <c r="O5496" s="1">
        <v>0</v>
      </c>
      <c r="P5496" s="1"/>
      <c r="Q5496" s="12"/>
      <c r="R5496" s="29">
        <f t="shared" si="258"/>
        <v>0</v>
      </c>
      <c r="S5496" t="str">
        <f t="shared" si="259"/>
        <v>OK</v>
      </c>
      <c r="T5496" s="10">
        <f>IFERROR(VLOOKUP(A5496,[1]!Tabla1[[#All],[Material]:[venta nueva]],38,FALSE),0)</f>
        <v>0</v>
      </c>
    </row>
    <row r="5497" spans="1:20" hidden="1" x14ac:dyDescent="0.35">
      <c r="A5497">
        <f t="shared" si="257"/>
        <v>1021874</v>
      </c>
      <c r="B5497" s="6" t="s">
        <v>1320</v>
      </c>
      <c r="C5497" s="7" t="s">
        <v>553</v>
      </c>
      <c r="D5497" s="7" t="s">
        <v>1096</v>
      </c>
      <c r="E5497" s="7" t="s">
        <v>477</v>
      </c>
      <c r="F5497" s="7" t="s">
        <v>243</v>
      </c>
      <c r="G5497" s="7" t="s">
        <v>1078</v>
      </c>
      <c r="H5497" s="7" t="s">
        <v>1009</v>
      </c>
      <c r="I5497" s="6" t="s">
        <v>10</v>
      </c>
      <c r="J5497" s="1">
        <v>-710</v>
      </c>
      <c r="K5497" s="1">
        <v>180710</v>
      </c>
      <c r="L5497" s="1">
        <v>144000</v>
      </c>
      <c r="M5497" s="1">
        <v>-710</v>
      </c>
      <c r="N5497" s="1">
        <v>180710</v>
      </c>
      <c r="O5497" s="1">
        <v>144000</v>
      </c>
      <c r="P5497" s="1">
        <v>216016</v>
      </c>
      <c r="Q5497" s="12"/>
      <c r="R5497" s="29">
        <f t="shared" si="258"/>
        <v>-72016</v>
      </c>
      <c r="S5497" t="str">
        <f t="shared" si="259"/>
        <v>Pendiente de ingreso</v>
      </c>
      <c r="T5497" s="10">
        <f>IFERROR(VLOOKUP(A5497,[1]!Tabla1[[#All],[Material]:[venta nueva]],38,FALSE),0)</f>
        <v>0</v>
      </c>
    </row>
    <row r="5498" spans="1:20" hidden="1" x14ac:dyDescent="0.35">
      <c r="A5498">
        <f t="shared" si="257"/>
        <v>1021921</v>
      </c>
      <c r="B5498" s="6" t="s">
        <v>1320</v>
      </c>
      <c r="C5498" s="7" t="s">
        <v>553</v>
      </c>
      <c r="D5498" s="7" t="s">
        <v>1096</v>
      </c>
      <c r="E5498" s="7" t="s">
        <v>595</v>
      </c>
      <c r="F5498" s="7" t="s">
        <v>596</v>
      </c>
      <c r="G5498" s="7" t="s">
        <v>1075</v>
      </c>
      <c r="H5498" s="7" t="s">
        <v>1002</v>
      </c>
      <c r="I5498" s="6" t="s">
        <v>15</v>
      </c>
      <c r="J5498" s="1">
        <v>-223</v>
      </c>
      <c r="K5498" s="1">
        <v>223</v>
      </c>
      <c r="L5498" s="1">
        <v>0</v>
      </c>
      <c r="M5498" s="1">
        <v>-223</v>
      </c>
      <c r="N5498" s="1">
        <v>223</v>
      </c>
      <c r="O5498" s="1">
        <v>0</v>
      </c>
      <c r="P5498" s="1"/>
      <c r="Q5498" s="12"/>
      <c r="R5498" s="29">
        <f t="shared" si="258"/>
        <v>0</v>
      </c>
      <c r="S5498" t="str">
        <f t="shared" si="259"/>
        <v>OK</v>
      </c>
      <c r="T5498" s="10">
        <f>IFERROR(VLOOKUP(A5498,[1]!Tabla1[[#All],[Material]:[venta nueva]],38,FALSE),0)</f>
        <v>0</v>
      </c>
    </row>
    <row r="5499" spans="1:20" hidden="1" x14ac:dyDescent="0.35">
      <c r="A5499">
        <f t="shared" si="257"/>
        <v>1021922</v>
      </c>
      <c r="B5499" s="6" t="s">
        <v>1320</v>
      </c>
      <c r="C5499" s="7" t="s">
        <v>553</v>
      </c>
      <c r="D5499" s="7" t="s">
        <v>1096</v>
      </c>
      <c r="E5499" s="7" t="s">
        <v>201</v>
      </c>
      <c r="F5499" s="7" t="s">
        <v>78</v>
      </c>
      <c r="G5499" s="7" t="s">
        <v>985</v>
      </c>
      <c r="H5499" s="7" t="s">
        <v>1012</v>
      </c>
      <c r="I5499" s="6" t="s">
        <v>15</v>
      </c>
      <c r="J5499" s="1">
        <v>270</v>
      </c>
      <c r="K5499" s="1">
        <v>0</v>
      </c>
      <c r="L5499" s="1">
        <v>0</v>
      </c>
      <c r="M5499" s="1">
        <v>270</v>
      </c>
      <c r="N5499" s="1">
        <v>5000</v>
      </c>
      <c r="O5499" s="1">
        <v>5000</v>
      </c>
      <c r="P5499" s="1">
        <v>5000</v>
      </c>
      <c r="Q5499" s="12"/>
      <c r="R5499" s="29">
        <f t="shared" si="258"/>
        <v>0</v>
      </c>
      <c r="S5499" t="str">
        <f t="shared" si="259"/>
        <v>OK</v>
      </c>
      <c r="T5499" s="10">
        <f>IFERROR(VLOOKUP(A5499,[1]!Tabla1[[#All],[Material]:[venta nueva]],38,FALSE),0)</f>
        <v>0</v>
      </c>
    </row>
    <row r="5500" spans="1:20" hidden="1" x14ac:dyDescent="0.35">
      <c r="A5500">
        <f t="shared" si="257"/>
        <v>1021924</v>
      </c>
      <c r="B5500" s="6" t="s">
        <v>1320</v>
      </c>
      <c r="C5500" s="7" t="s">
        <v>553</v>
      </c>
      <c r="D5500" s="7" t="s">
        <v>1096</v>
      </c>
      <c r="E5500" s="7" t="s">
        <v>202</v>
      </c>
      <c r="F5500" s="7" t="s">
        <v>203</v>
      </c>
      <c r="G5500" s="7" t="s">
        <v>1075</v>
      </c>
      <c r="H5500" s="7" t="s">
        <v>1003</v>
      </c>
      <c r="I5500" s="6" t="s">
        <v>15</v>
      </c>
      <c r="J5500" s="1">
        <v>-22174</v>
      </c>
      <c r="K5500" s="1">
        <v>22174</v>
      </c>
      <c r="L5500" s="1">
        <v>0</v>
      </c>
      <c r="M5500" s="1">
        <v>-22174</v>
      </c>
      <c r="N5500" s="1">
        <v>62174</v>
      </c>
      <c r="O5500" s="1">
        <v>40000</v>
      </c>
      <c r="P5500" s="1">
        <v>22000</v>
      </c>
      <c r="Q5500" s="12"/>
      <c r="R5500" s="29">
        <f t="shared" si="258"/>
        <v>18000</v>
      </c>
      <c r="S5500" t="str">
        <f t="shared" si="259"/>
        <v>Sobre ingreso</v>
      </c>
      <c r="T5500" s="10">
        <f>IFERROR(VLOOKUP(A5500,[1]!Tabla1[[#All],[Material]:[venta nueva]],38,FALSE),0)</f>
        <v>0</v>
      </c>
    </row>
    <row r="5501" spans="1:20" hidden="1" x14ac:dyDescent="0.35">
      <c r="A5501">
        <f t="shared" si="257"/>
        <v>1021925</v>
      </c>
      <c r="B5501" s="6" t="s">
        <v>1320</v>
      </c>
      <c r="C5501" s="7" t="s">
        <v>553</v>
      </c>
      <c r="D5501" s="7" t="s">
        <v>1096</v>
      </c>
      <c r="E5501" s="7" t="s">
        <v>204</v>
      </c>
      <c r="F5501" s="7" t="s">
        <v>205</v>
      </c>
      <c r="G5501" s="7" t="s">
        <v>1075</v>
      </c>
      <c r="H5501" s="7" t="s">
        <v>1003</v>
      </c>
      <c r="I5501" s="6" t="s">
        <v>15</v>
      </c>
      <c r="J5501" s="1">
        <v>-16945</v>
      </c>
      <c r="K5501" s="1">
        <v>16945</v>
      </c>
      <c r="L5501" s="1">
        <v>0</v>
      </c>
      <c r="M5501" s="1">
        <v>-16945</v>
      </c>
      <c r="N5501" s="1">
        <v>16945</v>
      </c>
      <c r="O5501" s="1">
        <v>0</v>
      </c>
      <c r="P5501" s="1"/>
      <c r="Q5501" s="12"/>
      <c r="R5501" s="29">
        <f t="shared" si="258"/>
        <v>0</v>
      </c>
      <c r="S5501" t="str">
        <f t="shared" si="259"/>
        <v>OK</v>
      </c>
      <c r="T5501" s="10">
        <f>IFERROR(VLOOKUP(A5501,[1]!Tabla1[[#All],[Material]:[venta nueva]],38,FALSE),0)</f>
        <v>0</v>
      </c>
    </row>
    <row r="5502" spans="1:20" hidden="1" x14ac:dyDescent="0.35">
      <c r="A5502">
        <f t="shared" si="257"/>
        <v>1021929</v>
      </c>
      <c r="B5502" s="6" t="s">
        <v>1320</v>
      </c>
      <c r="C5502" s="7" t="s">
        <v>553</v>
      </c>
      <c r="D5502" s="7" t="s">
        <v>1096</v>
      </c>
      <c r="E5502" s="7" t="s">
        <v>571</v>
      </c>
      <c r="F5502" s="7" t="s">
        <v>572</v>
      </c>
      <c r="G5502" s="7" t="s">
        <v>1082</v>
      </c>
      <c r="H5502" s="7" t="s">
        <v>1014</v>
      </c>
      <c r="I5502" s="6" t="s">
        <v>15</v>
      </c>
      <c r="J5502" s="1">
        <v>-1390</v>
      </c>
      <c r="K5502" s="1">
        <v>1683</v>
      </c>
      <c r="L5502" s="1">
        <v>0</v>
      </c>
      <c r="M5502" s="1">
        <v>-1390</v>
      </c>
      <c r="N5502" s="1">
        <v>1683</v>
      </c>
      <c r="O5502" s="1">
        <v>0</v>
      </c>
      <c r="P5502" s="1"/>
      <c r="Q5502" s="12"/>
      <c r="R5502" s="29">
        <f t="shared" si="258"/>
        <v>0</v>
      </c>
      <c r="S5502" t="str">
        <f t="shared" si="259"/>
        <v>OK</v>
      </c>
      <c r="T5502" s="10">
        <f>IFERROR(VLOOKUP(A5502,[1]!Tabla1[[#All],[Material]:[venta nueva]],38,FALSE),0)</f>
        <v>0</v>
      </c>
    </row>
    <row r="5503" spans="1:20" hidden="1" x14ac:dyDescent="0.35">
      <c r="A5503">
        <f t="shared" si="257"/>
        <v>1021931</v>
      </c>
      <c r="B5503" s="6" t="s">
        <v>1320</v>
      </c>
      <c r="C5503" s="7" t="s">
        <v>553</v>
      </c>
      <c r="D5503" s="7" t="s">
        <v>1096</v>
      </c>
      <c r="E5503" s="7" t="s">
        <v>206</v>
      </c>
      <c r="F5503" s="7" t="s">
        <v>207</v>
      </c>
      <c r="G5503" s="7" t="s">
        <v>1085</v>
      </c>
      <c r="H5503" s="7" t="s">
        <v>1036</v>
      </c>
      <c r="I5503" s="6" t="s">
        <v>15</v>
      </c>
      <c r="J5503" s="1">
        <v>6451</v>
      </c>
      <c r="K5503" s="1">
        <v>18942</v>
      </c>
      <c r="L5503" s="1">
        <v>25000</v>
      </c>
      <c r="M5503" s="1">
        <v>6451</v>
      </c>
      <c r="N5503" s="1">
        <v>18942</v>
      </c>
      <c r="O5503" s="1">
        <v>25000</v>
      </c>
      <c r="P5503" s="1">
        <v>25000</v>
      </c>
      <c r="Q5503" s="12"/>
      <c r="R5503" s="29">
        <f t="shared" si="258"/>
        <v>0</v>
      </c>
      <c r="S5503" t="str">
        <f t="shared" si="259"/>
        <v>OK</v>
      </c>
      <c r="T5503" s="10">
        <f>IFERROR(VLOOKUP(A5503,[1]!Tabla1[[#All],[Material]:[venta nueva]],38,FALSE),0)</f>
        <v>0</v>
      </c>
    </row>
    <row r="5504" spans="1:20" hidden="1" x14ac:dyDescent="0.35">
      <c r="A5504">
        <f t="shared" si="257"/>
        <v>1021936</v>
      </c>
      <c r="B5504" s="6" t="s">
        <v>1320</v>
      </c>
      <c r="C5504" s="7" t="s">
        <v>553</v>
      </c>
      <c r="D5504" s="7" t="s">
        <v>1096</v>
      </c>
      <c r="E5504" s="7" t="s">
        <v>208</v>
      </c>
      <c r="F5504" s="7" t="s">
        <v>209</v>
      </c>
      <c r="G5504" s="7" t="s">
        <v>1077</v>
      </c>
      <c r="H5504" s="7" t="s">
        <v>1005</v>
      </c>
      <c r="I5504" s="6" t="s">
        <v>15</v>
      </c>
      <c r="J5504" s="1">
        <v>-1204</v>
      </c>
      <c r="K5504" s="1">
        <v>449438</v>
      </c>
      <c r="L5504" s="1">
        <v>456000</v>
      </c>
      <c r="M5504" s="1">
        <v>-1204</v>
      </c>
      <c r="N5504" s="1">
        <v>449438</v>
      </c>
      <c r="O5504" s="1">
        <v>456000</v>
      </c>
      <c r="P5504" s="1">
        <v>456000</v>
      </c>
      <c r="Q5504" s="12"/>
      <c r="R5504" s="29">
        <f t="shared" si="258"/>
        <v>0</v>
      </c>
      <c r="S5504" t="str">
        <f t="shared" si="259"/>
        <v>OK</v>
      </c>
      <c r="T5504" s="10">
        <f>IFERROR(VLOOKUP(A5504,[1]!Tabla1[[#All],[Material]:[venta nueva]],38,FALSE),0)</f>
        <v>0</v>
      </c>
    </row>
    <row r="5505" spans="1:20" hidden="1" x14ac:dyDescent="0.35">
      <c r="A5505">
        <f t="shared" si="257"/>
        <v>1021944</v>
      </c>
      <c r="B5505" s="6" t="s">
        <v>1320</v>
      </c>
      <c r="C5505" s="7" t="s">
        <v>553</v>
      </c>
      <c r="D5505" s="7" t="s">
        <v>1096</v>
      </c>
      <c r="E5505" s="7" t="s">
        <v>558</v>
      </c>
      <c r="F5505" s="7" t="s">
        <v>559</v>
      </c>
      <c r="G5505" s="7" t="s">
        <v>1081</v>
      </c>
      <c r="H5505" s="7" t="s">
        <v>1037</v>
      </c>
      <c r="I5505" s="6" t="s">
        <v>15</v>
      </c>
      <c r="J5505" s="1">
        <v>-646</v>
      </c>
      <c r="K5505" s="1">
        <v>3646</v>
      </c>
      <c r="L5505" s="1">
        <v>3000</v>
      </c>
      <c r="M5505" s="1">
        <v>-646</v>
      </c>
      <c r="N5505" s="1">
        <v>3646</v>
      </c>
      <c r="O5505" s="1">
        <v>3000</v>
      </c>
      <c r="P5505" s="1">
        <v>3000</v>
      </c>
      <c r="Q5505" s="12"/>
      <c r="R5505" s="29">
        <f t="shared" si="258"/>
        <v>0</v>
      </c>
      <c r="S5505" t="str">
        <f t="shared" si="259"/>
        <v>OK</v>
      </c>
      <c r="T5505" s="10">
        <f>IFERROR(VLOOKUP(A5505,[1]!Tabla1[[#All],[Material]:[venta nueva]],38,FALSE),0)</f>
        <v>0</v>
      </c>
    </row>
    <row r="5506" spans="1:20" hidden="1" x14ac:dyDescent="0.35">
      <c r="A5506">
        <f t="shared" si="257"/>
        <v>1021945</v>
      </c>
      <c r="B5506" s="6" t="s">
        <v>1320</v>
      </c>
      <c r="C5506" s="7" t="s">
        <v>553</v>
      </c>
      <c r="D5506" s="7" t="s">
        <v>1096</v>
      </c>
      <c r="E5506" s="7" t="s">
        <v>560</v>
      </c>
      <c r="F5506" s="7" t="s">
        <v>561</v>
      </c>
      <c r="G5506" s="7" t="s">
        <v>1087</v>
      </c>
      <c r="H5506" s="7" t="s">
        <v>1038</v>
      </c>
      <c r="I5506" s="6" t="s">
        <v>15</v>
      </c>
      <c r="J5506" s="1">
        <v>-1771</v>
      </c>
      <c r="K5506" s="1">
        <v>0</v>
      </c>
      <c r="L5506" s="1">
        <v>0</v>
      </c>
      <c r="M5506" s="1">
        <v>-1771</v>
      </c>
      <c r="N5506" s="1">
        <v>0</v>
      </c>
      <c r="O5506" s="1">
        <v>0</v>
      </c>
      <c r="P5506" s="1"/>
      <c r="Q5506" s="12"/>
      <c r="R5506" s="29">
        <f t="shared" si="258"/>
        <v>0</v>
      </c>
      <c r="S5506" t="str">
        <f t="shared" si="259"/>
        <v>OK</v>
      </c>
      <c r="T5506" s="10">
        <f>IFERROR(VLOOKUP(A5506,[1]!Tabla1[[#All],[Material]:[venta nueva]],38,FALSE),0)</f>
        <v>0</v>
      </c>
    </row>
    <row r="5507" spans="1:20" hidden="1" x14ac:dyDescent="0.35">
      <c r="A5507">
        <f t="shared" si="257"/>
        <v>1021952</v>
      </c>
      <c r="B5507" s="6" t="s">
        <v>1320</v>
      </c>
      <c r="C5507" s="7" t="s">
        <v>553</v>
      </c>
      <c r="D5507" s="7" t="s">
        <v>1096</v>
      </c>
      <c r="E5507" s="7" t="s">
        <v>210</v>
      </c>
      <c r="F5507" s="7" t="s">
        <v>74</v>
      </c>
      <c r="G5507" s="7" t="s">
        <v>1074</v>
      </c>
      <c r="H5507" s="7" t="s">
        <v>1018</v>
      </c>
      <c r="I5507" s="6" t="s">
        <v>15</v>
      </c>
      <c r="J5507" s="1">
        <v>-148</v>
      </c>
      <c r="K5507" s="1">
        <v>3148</v>
      </c>
      <c r="L5507" s="1">
        <v>3000</v>
      </c>
      <c r="M5507" s="1">
        <v>-148</v>
      </c>
      <c r="N5507" s="1">
        <v>3148</v>
      </c>
      <c r="O5507" s="1">
        <v>3000</v>
      </c>
      <c r="P5507" s="1">
        <v>3000</v>
      </c>
      <c r="Q5507" s="12"/>
      <c r="R5507" s="29">
        <f t="shared" si="258"/>
        <v>0</v>
      </c>
      <c r="S5507" t="str">
        <f t="shared" si="259"/>
        <v>OK</v>
      </c>
      <c r="T5507" s="10">
        <f>IFERROR(VLOOKUP(A5507,[1]!Tabla1[[#All],[Material]:[venta nueva]],38,FALSE),0)</f>
        <v>0</v>
      </c>
    </row>
    <row r="5508" spans="1:20" hidden="1" x14ac:dyDescent="0.35">
      <c r="A5508">
        <f t="shared" si="257"/>
        <v>1021971</v>
      </c>
      <c r="B5508" s="6" t="s">
        <v>1320</v>
      </c>
      <c r="C5508" s="7" t="s">
        <v>553</v>
      </c>
      <c r="D5508" s="7" t="s">
        <v>1096</v>
      </c>
      <c r="E5508" s="7" t="s">
        <v>211</v>
      </c>
      <c r="F5508" s="7" t="s">
        <v>212</v>
      </c>
      <c r="G5508" s="7" t="s">
        <v>1080</v>
      </c>
      <c r="H5508" s="7" t="s">
        <v>1029</v>
      </c>
      <c r="I5508" s="6" t="s">
        <v>14</v>
      </c>
      <c r="J5508" s="1">
        <v>5900</v>
      </c>
      <c r="K5508" s="1">
        <v>0</v>
      </c>
      <c r="L5508" s="1">
        <v>0</v>
      </c>
      <c r="M5508" s="1">
        <v>5900</v>
      </c>
      <c r="N5508" s="1">
        <v>0</v>
      </c>
      <c r="O5508" s="1">
        <v>0</v>
      </c>
      <c r="P5508" s="1"/>
      <c r="Q5508" s="12"/>
      <c r="R5508" s="29">
        <f t="shared" si="258"/>
        <v>0</v>
      </c>
      <c r="S5508" t="str">
        <f t="shared" si="259"/>
        <v>OK</v>
      </c>
      <c r="T5508" s="10">
        <f>IFERROR(VLOOKUP(A5508,[1]!Tabla1[[#All],[Material]:[venta nueva]],38,FALSE),0)</f>
        <v>0</v>
      </c>
    </row>
    <row r="5509" spans="1:20" hidden="1" x14ac:dyDescent="0.35">
      <c r="A5509">
        <f t="shared" si="257"/>
        <v>1021980</v>
      </c>
      <c r="B5509" s="6" t="s">
        <v>1320</v>
      </c>
      <c r="C5509" s="7" t="s">
        <v>553</v>
      </c>
      <c r="D5509" s="7" t="s">
        <v>1096</v>
      </c>
      <c r="E5509" s="7" t="s">
        <v>215</v>
      </c>
      <c r="F5509" s="7" t="s">
        <v>216</v>
      </c>
      <c r="G5509" s="7" t="s">
        <v>1074</v>
      </c>
      <c r="H5509" s="7" t="s">
        <v>1018</v>
      </c>
      <c r="I5509" s="6" t="s">
        <v>10</v>
      </c>
      <c r="J5509" s="1">
        <v>-418</v>
      </c>
      <c r="K5509" s="1">
        <v>0</v>
      </c>
      <c r="L5509" s="1">
        <v>0</v>
      </c>
      <c r="M5509" s="1">
        <v>-418</v>
      </c>
      <c r="N5509" s="1">
        <v>0</v>
      </c>
      <c r="O5509" s="1">
        <v>0</v>
      </c>
      <c r="P5509" s="1"/>
      <c r="Q5509" s="12"/>
      <c r="R5509" s="29">
        <f t="shared" si="258"/>
        <v>0</v>
      </c>
      <c r="S5509" t="str">
        <f t="shared" si="259"/>
        <v>OK</v>
      </c>
      <c r="T5509" s="10">
        <f>IFERROR(VLOOKUP(A5509,[1]!Tabla1[[#All],[Material]:[venta nueva]],38,FALSE),0)</f>
        <v>0</v>
      </c>
    </row>
    <row r="5510" spans="1:20" hidden="1" x14ac:dyDescent="0.35">
      <c r="A5510">
        <f t="shared" ref="A5510:A5573" si="260">+E5510*1</f>
        <v>1021987</v>
      </c>
      <c r="B5510" s="6" t="s">
        <v>1320</v>
      </c>
      <c r="C5510" s="7" t="s">
        <v>553</v>
      </c>
      <c r="D5510" s="7" t="s">
        <v>1096</v>
      </c>
      <c r="E5510" s="7" t="s">
        <v>217</v>
      </c>
      <c r="F5510" s="7" t="s">
        <v>218</v>
      </c>
      <c r="G5510" s="7" t="s">
        <v>1069</v>
      </c>
      <c r="H5510" s="7" t="s">
        <v>1016</v>
      </c>
      <c r="I5510" s="6" t="s">
        <v>15</v>
      </c>
      <c r="J5510" s="1">
        <v>-6855</v>
      </c>
      <c r="K5510" s="1">
        <v>12300</v>
      </c>
      <c r="L5510" s="1">
        <v>5445</v>
      </c>
      <c r="M5510" s="1">
        <v>-6855</v>
      </c>
      <c r="N5510" s="1">
        <v>17300</v>
      </c>
      <c r="O5510" s="1">
        <v>10000</v>
      </c>
      <c r="P5510" s="1">
        <v>10000</v>
      </c>
      <c r="Q5510" s="12"/>
      <c r="R5510" s="29">
        <f t="shared" si="258"/>
        <v>0</v>
      </c>
      <c r="S5510" t="str">
        <f t="shared" si="259"/>
        <v>OK</v>
      </c>
      <c r="T5510" s="10">
        <f>IFERROR(VLOOKUP(A5510,[1]!Tabla1[[#All],[Material]:[venta nueva]],38,FALSE),0)</f>
        <v>0</v>
      </c>
    </row>
    <row r="5511" spans="1:20" hidden="1" x14ac:dyDescent="0.35">
      <c r="A5511">
        <f t="shared" si="260"/>
        <v>1021992</v>
      </c>
      <c r="B5511" s="6" t="s">
        <v>1320</v>
      </c>
      <c r="C5511" s="7" t="s">
        <v>553</v>
      </c>
      <c r="D5511" s="7" t="s">
        <v>1096</v>
      </c>
      <c r="E5511" s="7" t="s">
        <v>219</v>
      </c>
      <c r="F5511" s="7" t="s">
        <v>28</v>
      </c>
      <c r="G5511" s="7" t="s">
        <v>1078</v>
      </c>
      <c r="H5511" s="7" t="s">
        <v>1006</v>
      </c>
      <c r="I5511" s="6" t="s">
        <v>14</v>
      </c>
      <c r="J5511" s="1">
        <v>5821</v>
      </c>
      <c r="K5511" s="1">
        <v>184341</v>
      </c>
      <c r="L5511" s="1">
        <v>192000</v>
      </c>
      <c r="M5511" s="1">
        <v>5821</v>
      </c>
      <c r="N5511" s="1">
        <v>184341</v>
      </c>
      <c r="O5511" s="1">
        <v>192000</v>
      </c>
      <c r="P5511" s="1">
        <v>96000</v>
      </c>
      <c r="Q5511" s="12"/>
      <c r="R5511" s="29">
        <f t="shared" si="258"/>
        <v>96000</v>
      </c>
      <c r="S5511" t="str">
        <f t="shared" si="259"/>
        <v>Sobre ingreso</v>
      </c>
      <c r="T5511" s="10">
        <f>IFERROR(VLOOKUP(A5511,[1]!Tabla1[[#All],[Material]:[venta nueva]],38,FALSE),0)</f>
        <v>0</v>
      </c>
    </row>
    <row r="5512" spans="1:20" hidden="1" x14ac:dyDescent="0.35">
      <c r="A5512">
        <f t="shared" si="260"/>
        <v>1022033</v>
      </c>
      <c r="B5512" s="6" t="s">
        <v>1320</v>
      </c>
      <c r="C5512" s="7" t="s">
        <v>553</v>
      </c>
      <c r="D5512" s="7" t="s">
        <v>1096</v>
      </c>
      <c r="E5512" s="7" t="s">
        <v>220</v>
      </c>
      <c r="F5512" s="7" t="s">
        <v>221</v>
      </c>
      <c r="G5512" s="7" t="s">
        <v>1087</v>
      </c>
      <c r="H5512" s="7" t="s">
        <v>1038</v>
      </c>
      <c r="I5512" s="6" t="s">
        <v>14</v>
      </c>
      <c r="J5512" s="1">
        <v>-17910</v>
      </c>
      <c r="K5512" s="1">
        <v>39588</v>
      </c>
      <c r="L5512" s="1">
        <v>24000</v>
      </c>
      <c r="M5512" s="1">
        <v>-17910</v>
      </c>
      <c r="N5512" s="1">
        <v>30588</v>
      </c>
      <c r="O5512" s="1">
        <v>24000</v>
      </c>
      <c r="P5512" s="1">
        <v>24000</v>
      </c>
      <c r="Q5512" s="12"/>
      <c r="R5512" s="29">
        <f t="shared" ref="R5512:R5575" si="261">+O5512-P5512</f>
        <v>0</v>
      </c>
      <c r="S5512" t="str">
        <f t="shared" ref="S5512:S5575" si="262">IF(R5512&gt;0,"Sobre ingreso",IF(R5512&lt;0,"Pendiente de ingreso","OK"))</f>
        <v>OK</v>
      </c>
      <c r="T5512" s="10">
        <f>IFERROR(VLOOKUP(A5512,[1]!Tabla1[[#All],[Material]:[venta nueva]],38,FALSE),0)</f>
        <v>0</v>
      </c>
    </row>
    <row r="5513" spans="1:20" hidden="1" x14ac:dyDescent="0.35">
      <c r="A5513">
        <f t="shared" si="260"/>
        <v>1022073</v>
      </c>
      <c r="B5513" s="6" t="s">
        <v>1320</v>
      </c>
      <c r="C5513" s="7" t="s">
        <v>553</v>
      </c>
      <c r="D5513" s="7" t="s">
        <v>1096</v>
      </c>
      <c r="E5513" s="7" t="s">
        <v>222</v>
      </c>
      <c r="F5513" s="7" t="s">
        <v>223</v>
      </c>
      <c r="G5513" s="7" t="s">
        <v>1078</v>
      </c>
      <c r="H5513" s="7" t="s">
        <v>1027</v>
      </c>
      <c r="I5513" s="6" t="s">
        <v>14</v>
      </c>
      <c r="J5513" s="1">
        <v>-16148</v>
      </c>
      <c r="K5513" s="1">
        <v>151804</v>
      </c>
      <c r="L5513" s="1">
        <v>144000</v>
      </c>
      <c r="M5513" s="1">
        <v>-16148</v>
      </c>
      <c r="N5513" s="1">
        <v>151804</v>
      </c>
      <c r="O5513" s="1">
        <v>144000</v>
      </c>
      <c r="P5513" s="1">
        <v>96000</v>
      </c>
      <c r="Q5513" s="12"/>
      <c r="R5513" s="29">
        <f t="shared" si="261"/>
        <v>48000</v>
      </c>
      <c r="S5513" t="str">
        <f t="shared" si="262"/>
        <v>Sobre ingreso</v>
      </c>
      <c r="T5513" s="10">
        <f>IFERROR(VLOOKUP(A5513,[1]!Tabla1[[#All],[Material]:[venta nueva]],38,FALSE),0)</f>
        <v>0</v>
      </c>
    </row>
    <row r="5514" spans="1:20" hidden="1" x14ac:dyDescent="0.35">
      <c r="A5514">
        <f t="shared" si="260"/>
        <v>1022080</v>
      </c>
      <c r="B5514" s="6" t="s">
        <v>1320</v>
      </c>
      <c r="C5514" s="7" t="s">
        <v>553</v>
      </c>
      <c r="D5514" s="7" t="s">
        <v>1096</v>
      </c>
      <c r="E5514" s="7" t="s">
        <v>224</v>
      </c>
      <c r="F5514" s="7" t="s">
        <v>225</v>
      </c>
      <c r="G5514" s="7" t="s">
        <v>1069</v>
      </c>
      <c r="H5514" s="7" t="s">
        <v>1039</v>
      </c>
      <c r="I5514" s="6" t="s">
        <v>14</v>
      </c>
      <c r="J5514" s="1">
        <v>-22592</v>
      </c>
      <c r="K5514" s="1">
        <v>88564</v>
      </c>
      <c r="L5514" s="1">
        <v>72000</v>
      </c>
      <c r="M5514" s="1">
        <v>-22592</v>
      </c>
      <c r="N5514" s="1">
        <v>88564</v>
      </c>
      <c r="O5514" s="1">
        <v>72000</v>
      </c>
      <c r="P5514" s="1">
        <v>72000</v>
      </c>
      <c r="Q5514" s="12"/>
      <c r="R5514" s="29">
        <f t="shared" si="261"/>
        <v>0</v>
      </c>
      <c r="S5514" t="str">
        <f t="shared" si="262"/>
        <v>OK</v>
      </c>
      <c r="T5514" s="10">
        <f>IFERROR(VLOOKUP(A5514,[1]!Tabla1[[#All],[Material]:[venta nueva]],38,FALSE),0)</f>
        <v>0</v>
      </c>
    </row>
    <row r="5515" spans="1:20" hidden="1" x14ac:dyDescent="0.35">
      <c r="A5515">
        <f t="shared" si="260"/>
        <v>1022082</v>
      </c>
      <c r="B5515" s="6" t="s">
        <v>1320</v>
      </c>
      <c r="C5515" s="7" t="s">
        <v>553</v>
      </c>
      <c r="D5515" s="7" t="s">
        <v>1096</v>
      </c>
      <c r="E5515" s="7" t="s">
        <v>1110</v>
      </c>
      <c r="F5515" s="7" t="s">
        <v>1111</v>
      </c>
      <c r="G5515" s="7" t="s">
        <v>1081</v>
      </c>
      <c r="H5515" s="7" t="s">
        <v>1010</v>
      </c>
      <c r="I5515" s="6" t="s">
        <v>14</v>
      </c>
      <c r="J5515" s="1">
        <v>160</v>
      </c>
      <c r="K5515" s="1">
        <v>0</v>
      </c>
      <c r="L5515" s="1">
        <v>0</v>
      </c>
      <c r="M5515" s="1">
        <v>160</v>
      </c>
      <c r="N5515" s="1">
        <v>0</v>
      </c>
      <c r="O5515" s="1">
        <v>0</v>
      </c>
      <c r="P5515" s="1"/>
      <c r="Q5515" s="12"/>
      <c r="R5515" s="29">
        <f t="shared" si="261"/>
        <v>0</v>
      </c>
      <c r="S5515" t="str">
        <f t="shared" si="262"/>
        <v>OK</v>
      </c>
      <c r="T5515" s="10">
        <f>IFERROR(VLOOKUP(A5515,[1]!Tabla1[[#All],[Material]:[venta nueva]],38,FALSE),0)</f>
        <v>0</v>
      </c>
    </row>
    <row r="5516" spans="1:20" hidden="1" x14ac:dyDescent="0.35">
      <c r="A5516">
        <f t="shared" si="260"/>
        <v>1022096</v>
      </c>
      <c r="B5516" s="6" t="s">
        <v>1320</v>
      </c>
      <c r="C5516" s="7" t="s">
        <v>553</v>
      </c>
      <c r="D5516" s="7" t="s">
        <v>1096</v>
      </c>
      <c r="E5516" s="7" t="s">
        <v>226</v>
      </c>
      <c r="F5516" s="7" t="s">
        <v>227</v>
      </c>
      <c r="G5516" s="7" t="s">
        <v>1084</v>
      </c>
      <c r="H5516" s="7" t="s">
        <v>1028</v>
      </c>
      <c r="I5516" s="6" t="s">
        <v>14</v>
      </c>
      <c r="J5516" s="1">
        <v>0</v>
      </c>
      <c r="K5516" s="1">
        <v>254551</v>
      </c>
      <c r="L5516" s="1">
        <v>288000</v>
      </c>
      <c r="M5516" s="1">
        <v>0</v>
      </c>
      <c r="N5516" s="1">
        <v>200551</v>
      </c>
      <c r="O5516" s="1">
        <v>288000</v>
      </c>
      <c r="P5516" s="1">
        <v>288000</v>
      </c>
      <c r="Q5516" s="12"/>
      <c r="R5516" s="29">
        <f t="shared" si="261"/>
        <v>0</v>
      </c>
      <c r="S5516" t="str">
        <f t="shared" si="262"/>
        <v>OK</v>
      </c>
      <c r="T5516" s="10">
        <f>IFERROR(VLOOKUP(A5516,[1]!Tabla1[[#All],[Material]:[venta nueva]],38,FALSE),0)</f>
        <v>0</v>
      </c>
    </row>
    <row r="5517" spans="1:20" hidden="1" x14ac:dyDescent="0.35">
      <c r="A5517">
        <f t="shared" si="260"/>
        <v>1022099</v>
      </c>
      <c r="B5517" s="6" t="s">
        <v>1320</v>
      </c>
      <c r="C5517" s="7" t="s">
        <v>553</v>
      </c>
      <c r="D5517" s="7" t="s">
        <v>1096</v>
      </c>
      <c r="E5517" s="7" t="s">
        <v>228</v>
      </c>
      <c r="F5517" s="7" t="s">
        <v>229</v>
      </c>
      <c r="G5517" s="7" t="s">
        <v>1084</v>
      </c>
      <c r="H5517" s="7" t="s">
        <v>1017</v>
      </c>
      <c r="I5517" s="6" t="s">
        <v>14</v>
      </c>
      <c r="J5517" s="1">
        <v>3400</v>
      </c>
      <c r="K5517" s="1">
        <v>179375</v>
      </c>
      <c r="L5517" s="1">
        <v>192000</v>
      </c>
      <c r="M5517" s="1">
        <v>3400</v>
      </c>
      <c r="N5517" s="1">
        <v>179375</v>
      </c>
      <c r="O5517" s="1">
        <v>192000</v>
      </c>
      <c r="P5517" s="1">
        <v>192000</v>
      </c>
      <c r="Q5517" s="12"/>
      <c r="R5517" s="29">
        <f t="shared" si="261"/>
        <v>0</v>
      </c>
      <c r="S5517" t="str">
        <f t="shared" si="262"/>
        <v>OK</v>
      </c>
      <c r="T5517" s="10">
        <f>IFERROR(VLOOKUP(A5517,[1]!Tabla1[[#All],[Material]:[venta nueva]],38,FALSE),0)</f>
        <v>0</v>
      </c>
    </row>
    <row r="5518" spans="1:20" hidden="1" x14ac:dyDescent="0.35">
      <c r="A5518">
        <f t="shared" si="260"/>
        <v>1022101</v>
      </c>
      <c r="B5518" s="6" t="s">
        <v>1320</v>
      </c>
      <c r="C5518" s="7" t="s">
        <v>553</v>
      </c>
      <c r="D5518" s="7" t="s">
        <v>1096</v>
      </c>
      <c r="E5518" s="7" t="s">
        <v>544</v>
      </c>
      <c r="F5518" s="7" t="s">
        <v>545</v>
      </c>
      <c r="G5518" s="7" t="s">
        <v>1075</v>
      </c>
      <c r="H5518" s="7" t="s">
        <v>1002</v>
      </c>
      <c r="I5518" s="6" t="s">
        <v>15</v>
      </c>
      <c r="J5518" s="1">
        <v>-2650</v>
      </c>
      <c r="K5518" s="1">
        <v>2650</v>
      </c>
      <c r="L5518" s="1">
        <v>0</v>
      </c>
      <c r="M5518" s="1">
        <v>-2650</v>
      </c>
      <c r="N5518" s="1">
        <v>2650</v>
      </c>
      <c r="O5518" s="1">
        <v>0</v>
      </c>
      <c r="P5518" s="1"/>
      <c r="Q5518" s="12"/>
      <c r="R5518" s="29">
        <f t="shared" si="261"/>
        <v>0</v>
      </c>
      <c r="S5518" t="str">
        <f t="shared" si="262"/>
        <v>OK</v>
      </c>
      <c r="T5518" s="10">
        <f>IFERROR(VLOOKUP(A5518,[1]!Tabla1[[#All],[Material]:[venta nueva]],38,FALSE),0)</f>
        <v>0</v>
      </c>
    </row>
    <row r="5519" spans="1:20" hidden="1" x14ac:dyDescent="0.35">
      <c r="A5519">
        <f t="shared" si="260"/>
        <v>1022115</v>
      </c>
      <c r="B5519" s="6" t="s">
        <v>1320</v>
      </c>
      <c r="C5519" s="7" t="s">
        <v>553</v>
      </c>
      <c r="D5519" s="7" t="s">
        <v>1096</v>
      </c>
      <c r="E5519" s="7" t="s">
        <v>464</v>
      </c>
      <c r="F5519" s="7" t="s">
        <v>465</v>
      </c>
      <c r="G5519" s="7" t="s">
        <v>1079</v>
      </c>
      <c r="H5519" s="7" t="s">
        <v>1040</v>
      </c>
      <c r="I5519" s="6" t="s">
        <v>10</v>
      </c>
      <c r="J5519" s="1">
        <v>6295</v>
      </c>
      <c r="K5519" s="1">
        <v>12831</v>
      </c>
      <c r="L5519" s="1">
        <v>0</v>
      </c>
      <c r="M5519" s="1">
        <v>6295</v>
      </c>
      <c r="N5519" s="1">
        <v>0</v>
      </c>
      <c r="O5519" s="1">
        <v>0</v>
      </c>
      <c r="P5519" s="1"/>
      <c r="Q5519" s="12"/>
      <c r="R5519" s="29">
        <f t="shared" si="261"/>
        <v>0</v>
      </c>
      <c r="S5519" t="str">
        <f t="shared" si="262"/>
        <v>OK</v>
      </c>
      <c r="T5519" s="10">
        <f>IFERROR(VLOOKUP(A5519,[1]!Tabla1[[#All],[Material]:[venta nueva]],38,FALSE),0)</f>
        <v>0</v>
      </c>
    </row>
    <row r="5520" spans="1:20" hidden="1" x14ac:dyDescent="0.35">
      <c r="A5520">
        <f t="shared" si="260"/>
        <v>1022125</v>
      </c>
      <c r="B5520" s="6" t="s">
        <v>1320</v>
      </c>
      <c r="C5520" s="7" t="s">
        <v>553</v>
      </c>
      <c r="D5520" s="7" t="s">
        <v>1096</v>
      </c>
      <c r="E5520" s="7" t="s">
        <v>232</v>
      </c>
      <c r="F5520" s="7" t="s">
        <v>233</v>
      </c>
      <c r="G5520" s="7" t="s">
        <v>1086</v>
      </c>
      <c r="H5520" s="7" t="s">
        <v>1025</v>
      </c>
      <c r="I5520" s="6" t="s">
        <v>14</v>
      </c>
      <c r="J5520" s="1">
        <v>-34195</v>
      </c>
      <c r="K5520" s="1">
        <v>240000</v>
      </c>
      <c r="L5520" s="1">
        <v>216000</v>
      </c>
      <c r="M5520" s="1">
        <v>-34195</v>
      </c>
      <c r="N5520" s="1">
        <v>240000</v>
      </c>
      <c r="O5520" s="1">
        <v>216000</v>
      </c>
      <c r="P5520" s="1">
        <v>216001</v>
      </c>
      <c r="Q5520" s="12"/>
      <c r="R5520" s="29">
        <f t="shared" si="261"/>
        <v>-1</v>
      </c>
      <c r="S5520" t="str">
        <f t="shared" si="262"/>
        <v>Pendiente de ingreso</v>
      </c>
      <c r="T5520" s="10">
        <f>IFERROR(VLOOKUP(A5520,[1]!Tabla1[[#All],[Material]:[venta nueva]],38,FALSE),0)</f>
        <v>0</v>
      </c>
    </row>
    <row r="5521" spans="1:20" hidden="1" x14ac:dyDescent="0.35">
      <c r="A5521">
        <f t="shared" si="260"/>
        <v>1022128</v>
      </c>
      <c r="B5521" s="6" t="s">
        <v>1320</v>
      </c>
      <c r="C5521" s="7" t="s">
        <v>553</v>
      </c>
      <c r="D5521" s="7" t="s">
        <v>1096</v>
      </c>
      <c r="E5521" s="7" t="s">
        <v>234</v>
      </c>
      <c r="F5521" s="7" t="s">
        <v>235</v>
      </c>
      <c r="G5521" s="7" t="s">
        <v>1076</v>
      </c>
      <c r="H5521" s="7" t="s">
        <v>1004</v>
      </c>
      <c r="I5521" s="6" t="s">
        <v>15</v>
      </c>
      <c r="J5521" s="1">
        <v>1857</v>
      </c>
      <c r="K5521" s="1">
        <v>0</v>
      </c>
      <c r="L5521" s="1">
        <v>1857</v>
      </c>
      <c r="M5521" s="1">
        <v>1857</v>
      </c>
      <c r="N5521" s="1">
        <v>25000</v>
      </c>
      <c r="O5521" s="1">
        <v>15000</v>
      </c>
      <c r="P5521" s="1"/>
      <c r="Q5521" s="12"/>
      <c r="R5521" s="29">
        <f t="shared" si="261"/>
        <v>15000</v>
      </c>
      <c r="S5521" t="str">
        <f t="shared" si="262"/>
        <v>Sobre ingreso</v>
      </c>
      <c r="T5521" s="10">
        <f>IFERROR(VLOOKUP(A5521,[1]!Tabla1[[#All],[Material]:[venta nueva]],38,FALSE),0)</f>
        <v>0</v>
      </c>
    </row>
    <row r="5522" spans="1:20" hidden="1" x14ac:dyDescent="0.35">
      <c r="A5522">
        <f t="shared" si="260"/>
        <v>1022141</v>
      </c>
      <c r="B5522" s="6" t="s">
        <v>1320</v>
      </c>
      <c r="C5522" s="7" t="s">
        <v>553</v>
      </c>
      <c r="D5522" s="7" t="s">
        <v>1096</v>
      </c>
      <c r="E5522" s="7" t="s">
        <v>236</v>
      </c>
      <c r="F5522" s="7" t="s">
        <v>237</v>
      </c>
      <c r="G5522" s="7" t="s">
        <v>1076</v>
      </c>
      <c r="H5522" s="7" t="s">
        <v>1004</v>
      </c>
      <c r="I5522" s="6" t="s">
        <v>15</v>
      </c>
      <c r="J5522" s="1">
        <v>5153</v>
      </c>
      <c r="K5522" s="1">
        <v>47024</v>
      </c>
      <c r="L5522" s="1">
        <v>52177</v>
      </c>
      <c r="M5522" s="1">
        <v>5153</v>
      </c>
      <c r="N5522" s="1">
        <v>47024</v>
      </c>
      <c r="O5522" s="1">
        <v>60000</v>
      </c>
      <c r="P5522" s="1">
        <v>60000</v>
      </c>
      <c r="Q5522" s="12"/>
      <c r="R5522" s="29">
        <f t="shared" si="261"/>
        <v>0</v>
      </c>
      <c r="S5522" t="str">
        <f t="shared" si="262"/>
        <v>OK</v>
      </c>
      <c r="T5522" s="10">
        <f>IFERROR(VLOOKUP(A5522,[1]!Tabla1[[#All],[Material]:[venta nueva]],38,FALSE),0)</f>
        <v>0</v>
      </c>
    </row>
    <row r="5523" spans="1:20" hidden="1" x14ac:dyDescent="0.35">
      <c r="A5523">
        <f t="shared" si="260"/>
        <v>1022142</v>
      </c>
      <c r="B5523" s="6" t="s">
        <v>1320</v>
      </c>
      <c r="C5523" s="7" t="s">
        <v>553</v>
      </c>
      <c r="D5523" s="7" t="s">
        <v>1096</v>
      </c>
      <c r="E5523" s="7" t="s">
        <v>238</v>
      </c>
      <c r="F5523" s="7" t="s">
        <v>239</v>
      </c>
      <c r="G5523" s="7" t="s">
        <v>1076</v>
      </c>
      <c r="H5523" s="7" t="s">
        <v>1004</v>
      </c>
      <c r="I5523" s="6" t="s">
        <v>15</v>
      </c>
      <c r="J5523" s="1">
        <v>18610</v>
      </c>
      <c r="K5523" s="1">
        <v>0</v>
      </c>
      <c r="L5523" s="1">
        <v>15000</v>
      </c>
      <c r="M5523" s="1">
        <v>18610</v>
      </c>
      <c r="N5523" s="1">
        <v>0</v>
      </c>
      <c r="O5523" s="1">
        <v>15000</v>
      </c>
      <c r="P5523" s="1">
        <v>15000</v>
      </c>
      <c r="Q5523" s="12"/>
      <c r="R5523" s="29">
        <f t="shared" si="261"/>
        <v>0</v>
      </c>
      <c r="S5523" t="str">
        <f t="shared" si="262"/>
        <v>OK</v>
      </c>
      <c r="T5523" s="10">
        <f>IFERROR(VLOOKUP(A5523,[1]!Tabla1[[#All],[Material]:[venta nueva]],38,FALSE),0)</f>
        <v>0</v>
      </c>
    </row>
    <row r="5524" spans="1:20" hidden="1" x14ac:dyDescent="0.35">
      <c r="A5524">
        <f t="shared" si="260"/>
        <v>1022145</v>
      </c>
      <c r="B5524" s="6" t="s">
        <v>1320</v>
      </c>
      <c r="C5524" s="7" t="s">
        <v>553</v>
      </c>
      <c r="D5524" s="7" t="s">
        <v>1096</v>
      </c>
      <c r="E5524" s="7" t="s">
        <v>597</v>
      </c>
      <c r="F5524" s="7" t="s">
        <v>598</v>
      </c>
      <c r="G5524" s="7" t="s">
        <v>1076</v>
      </c>
      <c r="H5524" s="7" t="s">
        <v>1022</v>
      </c>
      <c r="I5524" s="6" t="s">
        <v>9</v>
      </c>
      <c r="J5524" s="1">
        <v>1925</v>
      </c>
      <c r="K5524" s="1">
        <v>0</v>
      </c>
      <c r="L5524" s="1">
        <v>0</v>
      </c>
      <c r="M5524" s="1">
        <v>1925</v>
      </c>
      <c r="N5524" s="1">
        <v>0</v>
      </c>
      <c r="O5524" s="1">
        <v>0</v>
      </c>
      <c r="P5524" s="1"/>
      <c r="Q5524" s="12"/>
      <c r="R5524" s="29">
        <f t="shared" si="261"/>
        <v>0</v>
      </c>
      <c r="S5524" t="str">
        <f t="shared" si="262"/>
        <v>OK</v>
      </c>
      <c r="T5524" s="10">
        <f>IFERROR(VLOOKUP(A5524,[1]!Tabla1[[#All],[Material]:[venta nueva]],38,FALSE),0)</f>
        <v>0</v>
      </c>
    </row>
    <row r="5525" spans="1:20" hidden="1" x14ac:dyDescent="0.35">
      <c r="A5525">
        <f t="shared" si="260"/>
        <v>1022169</v>
      </c>
      <c r="B5525" s="6" t="s">
        <v>1320</v>
      </c>
      <c r="C5525" s="7" t="s">
        <v>553</v>
      </c>
      <c r="D5525" s="7" t="s">
        <v>1096</v>
      </c>
      <c r="E5525" s="7" t="s">
        <v>244</v>
      </c>
      <c r="F5525" s="7" t="s">
        <v>245</v>
      </c>
      <c r="G5525" s="7" t="s">
        <v>1081</v>
      </c>
      <c r="H5525" s="7" t="s">
        <v>1010</v>
      </c>
      <c r="I5525" s="6" t="s">
        <v>14</v>
      </c>
      <c r="J5525" s="1">
        <v>-2220</v>
      </c>
      <c r="K5525" s="1">
        <v>211028</v>
      </c>
      <c r="L5525" s="1">
        <v>216000</v>
      </c>
      <c r="M5525" s="1">
        <v>-2220</v>
      </c>
      <c r="N5525" s="1">
        <v>211028</v>
      </c>
      <c r="O5525" s="1">
        <v>216000</v>
      </c>
      <c r="P5525" s="1">
        <v>216000</v>
      </c>
      <c r="Q5525" s="12"/>
      <c r="R5525" s="29">
        <f t="shared" si="261"/>
        <v>0</v>
      </c>
      <c r="S5525" t="str">
        <f t="shared" si="262"/>
        <v>OK</v>
      </c>
      <c r="T5525" s="10">
        <f>IFERROR(VLOOKUP(A5525,[1]!Tabla1[[#All],[Material]:[venta nueva]],38,FALSE),0)</f>
        <v>0</v>
      </c>
    </row>
    <row r="5526" spans="1:20" hidden="1" x14ac:dyDescent="0.35">
      <c r="A5526">
        <f t="shared" si="260"/>
        <v>1022183</v>
      </c>
      <c r="B5526" s="6" t="s">
        <v>1320</v>
      </c>
      <c r="C5526" s="7" t="s">
        <v>553</v>
      </c>
      <c r="D5526" s="7" t="s">
        <v>1096</v>
      </c>
      <c r="E5526" s="7" t="s">
        <v>246</v>
      </c>
      <c r="F5526" s="7" t="s">
        <v>247</v>
      </c>
      <c r="G5526" s="7" t="s">
        <v>1086</v>
      </c>
      <c r="H5526" s="7" t="s">
        <v>1041</v>
      </c>
      <c r="I5526" s="6" t="s">
        <v>662</v>
      </c>
      <c r="J5526" s="1">
        <v>8550</v>
      </c>
      <c r="K5526" s="1">
        <v>0</v>
      </c>
      <c r="L5526" s="1">
        <v>0</v>
      </c>
      <c r="M5526" s="1">
        <v>8550</v>
      </c>
      <c r="N5526" s="1">
        <v>0</v>
      </c>
      <c r="O5526" s="1">
        <v>0</v>
      </c>
      <c r="P5526" s="1"/>
      <c r="Q5526" s="12"/>
      <c r="R5526" s="29">
        <f t="shared" si="261"/>
        <v>0</v>
      </c>
      <c r="S5526" t="str">
        <f t="shared" si="262"/>
        <v>OK</v>
      </c>
      <c r="T5526" s="10">
        <f>IFERROR(VLOOKUP(A5526,[1]!Tabla1[[#All],[Material]:[venta nueva]],38,FALSE),0)</f>
        <v>0</v>
      </c>
    </row>
    <row r="5527" spans="1:20" hidden="1" x14ac:dyDescent="0.35">
      <c r="A5527">
        <f t="shared" si="260"/>
        <v>1022183</v>
      </c>
      <c r="B5527" s="6" t="s">
        <v>1320</v>
      </c>
      <c r="C5527" s="7" t="s">
        <v>553</v>
      </c>
      <c r="D5527" s="7" t="s">
        <v>1096</v>
      </c>
      <c r="E5527" s="7" t="s">
        <v>246</v>
      </c>
      <c r="F5527" s="7" t="s">
        <v>247</v>
      </c>
      <c r="G5527" s="7" t="s">
        <v>1086</v>
      </c>
      <c r="H5527" s="7" t="s">
        <v>1041</v>
      </c>
      <c r="I5527" s="6" t="s">
        <v>14</v>
      </c>
      <c r="J5527" s="1">
        <v>0</v>
      </c>
      <c r="K5527" s="1">
        <v>831080</v>
      </c>
      <c r="L5527" s="1">
        <v>888000</v>
      </c>
      <c r="M5527" s="1">
        <v>0</v>
      </c>
      <c r="N5527" s="1">
        <v>837656</v>
      </c>
      <c r="O5527" s="1">
        <v>888000</v>
      </c>
      <c r="P5527" s="1">
        <v>888001</v>
      </c>
      <c r="Q5527" s="12"/>
      <c r="R5527" s="29">
        <f t="shared" si="261"/>
        <v>-1</v>
      </c>
      <c r="S5527" t="str">
        <f t="shared" si="262"/>
        <v>Pendiente de ingreso</v>
      </c>
      <c r="T5527" s="10">
        <f>IFERROR(VLOOKUP(A5527,[1]!Tabla1[[#All],[Material]:[venta nueva]],38,FALSE),0)</f>
        <v>0</v>
      </c>
    </row>
    <row r="5528" spans="1:20" hidden="1" x14ac:dyDescent="0.35">
      <c r="A5528">
        <f t="shared" si="260"/>
        <v>1022186</v>
      </c>
      <c r="B5528" s="6" t="s">
        <v>1320</v>
      </c>
      <c r="C5528" s="7" t="s">
        <v>553</v>
      </c>
      <c r="D5528" s="7" t="s">
        <v>1096</v>
      </c>
      <c r="E5528" s="7" t="s">
        <v>248</v>
      </c>
      <c r="F5528" s="7" t="s">
        <v>249</v>
      </c>
      <c r="G5528" s="7" t="s">
        <v>1084</v>
      </c>
      <c r="H5528" s="7" t="s">
        <v>1017</v>
      </c>
      <c r="I5528" s="6" t="s">
        <v>14</v>
      </c>
      <c r="J5528" s="1">
        <v>19704</v>
      </c>
      <c r="K5528" s="1">
        <v>9719</v>
      </c>
      <c r="L5528" s="1">
        <v>24000</v>
      </c>
      <c r="M5528" s="1">
        <v>19704</v>
      </c>
      <c r="N5528" s="1">
        <v>60539</v>
      </c>
      <c r="O5528" s="1">
        <v>72000</v>
      </c>
      <c r="P5528" s="1">
        <v>72000</v>
      </c>
      <c r="Q5528" s="12"/>
      <c r="R5528" s="29">
        <f t="shared" si="261"/>
        <v>0</v>
      </c>
      <c r="S5528" t="str">
        <f t="shared" si="262"/>
        <v>OK</v>
      </c>
      <c r="T5528" s="10">
        <f>IFERROR(VLOOKUP(A5528,[1]!Tabla1[[#All],[Material]:[venta nueva]],38,FALSE),0)</f>
        <v>0</v>
      </c>
    </row>
    <row r="5529" spans="1:20" hidden="1" x14ac:dyDescent="0.35">
      <c r="A5529">
        <f t="shared" si="260"/>
        <v>1022193</v>
      </c>
      <c r="B5529" s="6" t="s">
        <v>1320</v>
      </c>
      <c r="C5529" s="7" t="s">
        <v>553</v>
      </c>
      <c r="D5529" s="7" t="s">
        <v>1096</v>
      </c>
      <c r="E5529" s="7" t="s">
        <v>250</v>
      </c>
      <c r="F5529" s="7" t="s">
        <v>251</v>
      </c>
      <c r="G5529" s="7" t="s">
        <v>1075</v>
      </c>
      <c r="H5529" s="7" t="s">
        <v>1011</v>
      </c>
      <c r="I5529" s="6" t="s">
        <v>14</v>
      </c>
      <c r="J5529" s="1">
        <v>-20502</v>
      </c>
      <c r="K5529" s="1">
        <v>20502</v>
      </c>
      <c r="L5529" s="1">
        <v>0</v>
      </c>
      <c r="M5529" s="1">
        <v>-20502</v>
      </c>
      <c r="N5529" s="1">
        <v>20502</v>
      </c>
      <c r="O5529" s="1">
        <v>0</v>
      </c>
      <c r="P5529" s="1"/>
      <c r="Q5529" s="12"/>
      <c r="R5529" s="29">
        <f t="shared" si="261"/>
        <v>0</v>
      </c>
      <c r="S5529" t="str">
        <f t="shared" si="262"/>
        <v>OK</v>
      </c>
      <c r="T5529" s="10">
        <f>IFERROR(VLOOKUP(A5529,[1]!Tabla1[[#All],[Material]:[venta nueva]],38,FALSE),0)</f>
        <v>0</v>
      </c>
    </row>
    <row r="5530" spans="1:20" hidden="1" x14ac:dyDescent="0.35">
      <c r="A5530">
        <f t="shared" si="260"/>
        <v>1022212</v>
      </c>
      <c r="B5530" s="6" t="s">
        <v>1320</v>
      </c>
      <c r="C5530" s="7" t="s">
        <v>553</v>
      </c>
      <c r="D5530" s="7" t="s">
        <v>1096</v>
      </c>
      <c r="E5530" s="7" t="s">
        <v>254</v>
      </c>
      <c r="F5530" s="7" t="s">
        <v>255</v>
      </c>
      <c r="G5530" s="7" t="s">
        <v>1087</v>
      </c>
      <c r="H5530" s="7" t="s">
        <v>1034</v>
      </c>
      <c r="I5530" s="6" t="s">
        <v>14</v>
      </c>
      <c r="J5530" s="1">
        <v>-28333</v>
      </c>
      <c r="K5530" s="1">
        <v>754961</v>
      </c>
      <c r="L5530" s="1">
        <v>720000</v>
      </c>
      <c r="M5530" s="1">
        <v>-28333</v>
      </c>
      <c r="N5530" s="1">
        <v>730007</v>
      </c>
      <c r="O5530" s="1">
        <v>720000</v>
      </c>
      <c r="P5530" s="1">
        <v>672000</v>
      </c>
      <c r="Q5530" s="12"/>
      <c r="R5530" s="29">
        <f t="shared" si="261"/>
        <v>48000</v>
      </c>
      <c r="S5530" t="str">
        <f t="shared" si="262"/>
        <v>Sobre ingreso</v>
      </c>
      <c r="T5530" s="10">
        <f>IFERROR(VLOOKUP(A5530,[1]!Tabla1[[#All],[Material]:[venta nueva]],38,FALSE),0)</f>
        <v>0</v>
      </c>
    </row>
    <row r="5531" spans="1:20" hidden="1" x14ac:dyDescent="0.35">
      <c r="A5531">
        <f t="shared" si="260"/>
        <v>1022291</v>
      </c>
      <c r="B5531" s="6" t="s">
        <v>1320</v>
      </c>
      <c r="C5531" s="7" t="s">
        <v>553</v>
      </c>
      <c r="D5531" s="7" t="s">
        <v>1096</v>
      </c>
      <c r="E5531" s="7" t="s">
        <v>267</v>
      </c>
      <c r="F5531" s="7" t="s">
        <v>268</v>
      </c>
      <c r="G5531" s="7" t="s">
        <v>1086</v>
      </c>
      <c r="H5531" s="7" t="s">
        <v>1025</v>
      </c>
      <c r="I5531" s="6" t="s">
        <v>14</v>
      </c>
      <c r="J5531" s="1">
        <v>-7512</v>
      </c>
      <c r="K5531" s="1">
        <v>39510</v>
      </c>
      <c r="L5531" s="1">
        <v>24000</v>
      </c>
      <c r="M5531" s="1">
        <v>-7512</v>
      </c>
      <c r="N5531" s="1">
        <v>39510</v>
      </c>
      <c r="O5531" s="1">
        <v>24000</v>
      </c>
      <c r="P5531" s="1">
        <v>24000</v>
      </c>
      <c r="Q5531" s="12"/>
      <c r="R5531" s="29">
        <f t="shared" si="261"/>
        <v>0</v>
      </c>
      <c r="S5531" t="str">
        <f t="shared" si="262"/>
        <v>OK</v>
      </c>
      <c r="T5531" s="10">
        <f>IFERROR(VLOOKUP(A5531,[1]!Tabla1[[#All],[Material]:[venta nueva]],38,FALSE),0)</f>
        <v>0</v>
      </c>
    </row>
    <row r="5532" spans="1:20" hidden="1" x14ac:dyDescent="0.35">
      <c r="A5532">
        <f t="shared" si="260"/>
        <v>1022293</v>
      </c>
      <c r="B5532" s="6" t="s">
        <v>1320</v>
      </c>
      <c r="C5532" s="7" t="s">
        <v>553</v>
      </c>
      <c r="D5532" s="7" t="s">
        <v>1096</v>
      </c>
      <c r="E5532" s="7" t="s">
        <v>269</v>
      </c>
      <c r="F5532" s="7" t="s">
        <v>270</v>
      </c>
      <c r="G5532" s="7" t="s">
        <v>1083</v>
      </c>
      <c r="H5532" s="7" t="s">
        <v>1015</v>
      </c>
      <c r="I5532" s="6" t="s">
        <v>15</v>
      </c>
      <c r="J5532" s="1">
        <v>2536</v>
      </c>
      <c r="K5532" s="1">
        <v>0</v>
      </c>
      <c r="L5532" s="1">
        <v>2536</v>
      </c>
      <c r="M5532" s="1">
        <v>2536</v>
      </c>
      <c r="N5532" s="1">
        <v>0</v>
      </c>
      <c r="O5532" s="1">
        <v>2536</v>
      </c>
      <c r="P5532" s="1">
        <v>2500</v>
      </c>
      <c r="Q5532" s="12"/>
      <c r="R5532" s="29">
        <f t="shared" si="261"/>
        <v>36</v>
      </c>
      <c r="S5532" t="str">
        <f t="shared" si="262"/>
        <v>Sobre ingreso</v>
      </c>
      <c r="T5532" s="10">
        <f>IFERROR(VLOOKUP(A5532,[1]!Tabla1[[#All],[Material]:[venta nueva]],38,FALSE),0)</f>
        <v>0</v>
      </c>
    </row>
    <row r="5533" spans="1:20" hidden="1" x14ac:dyDescent="0.35">
      <c r="A5533">
        <f t="shared" si="260"/>
        <v>1022304</v>
      </c>
      <c r="B5533" s="6" t="s">
        <v>1320</v>
      </c>
      <c r="C5533" s="7" t="s">
        <v>553</v>
      </c>
      <c r="D5533" s="7" t="s">
        <v>1096</v>
      </c>
      <c r="E5533" s="7" t="s">
        <v>271</v>
      </c>
      <c r="F5533" s="7" t="s">
        <v>272</v>
      </c>
      <c r="G5533" s="7" t="s">
        <v>1069</v>
      </c>
      <c r="H5533" s="7" t="s">
        <v>1026</v>
      </c>
      <c r="I5533" s="6" t="s">
        <v>9</v>
      </c>
      <c r="J5533" s="1">
        <v>-34152</v>
      </c>
      <c r="K5533" s="1">
        <v>14762</v>
      </c>
      <c r="L5533" s="1">
        <v>0</v>
      </c>
      <c r="M5533" s="1">
        <v>-34152</v>
      </c>
      <c r="N5533" s="1">
        <v>14762</v>
      </c>
      <c r="O5533" s="1">
        <v>0</v>
      </c>
      <c r="P5533" s="1"/>
      <c r="Q5533" s="12"/>
      <c r="R5533" s="29">
        <f t="shared" si="261"/>
        <v>0</v>
      </c>
      <c r="S5533" t="str">
        <f t="shared" si="262"/>
        <v>OK</v>
      </c>
      <c r="T5533" s="10">
        <f>IFERROR(VLOOKUP(A5533,[1]!Tabla1[[#All],[Material]:[venta nueva]],38,FALSE),0)</f>
        <v>0</v>
      </c>
    </row>
    <row r="5534" spans="1:20" hidden="1" x14ac:dyDescent="0.35">
      <c r="A5534">
        <f t="shared" si="260"/>
        <v>1022340</v>
      </c>
      <c r="B5534" s="6" t="s">
        <v>1320</v>
      </c>
      <c r="C5534" s="7" t="s">
        <v>553</v>
      </c>
      <c r="D5534" s="7" t="s">
        <v>1096</v>
      </c>
      <c r="E5534" s="7" t="s">
        <v>277</v>
      </c>
      <c r="F5534" s="7" t="s">
        <v>278</v>
      </c>
      <c r="G5534" s="7" t="s">
        <v>1075</v>
      </c>
      <c r="H5534" s="7" t="s">
        <v>1011</v>
      </c>
      <c r="I5534" s="6" t="s">
        <v>14</v>
      </c>
      <c r="J5534" s="1">
        <v>3790</v>
      </c>
      <c r="K5534" s="1">
        <v>0</v>
      </c>
      <c r="L5534" s="1">
        <v>0</v>
      </c>
      <c r="M5534" s="1">
        <v>3790</v>
      </c>
      <c r="N5534" s="1">
        <v>0</v>
      </c>
      <c r="O5534" s="1">
        <v>0</v>
      </c>
      <c r="P5534" s="1"/>
      <c r="Q5534" s="12"/>
      <c r="R5534" s="29">
        <f t="shared" si="261"/>
        <v>0</v>
      </c>
      <c r="S5534" t="str">
        <f t="shared" si="262"/>
        <v>OK</v>
      </c>
      <c r="T5534" s="10">
        <f>IFERROR(VLOOKUP(A5534,[1]!Tabla1[[#All],[Material]:[venta nueva]],38,FALSE),0)</f>
        <v>0</v>
      </c>
    </row>
    <row r="5535" spans="1:20" hidden="1" x14ac:dyDescent="0.35">
      <c r="A5535">
        <f t="shared" si="260"/>
        <v>1022373</v>
      </c>
      <c r="B5535" s="6" t="s">
        <v>1320</v>
      </c>
      <c r="C5535" s="7" t="s">
        <v>553</v>
      </c>
      <c r="D5535" s="7" t="s">
        <v>1096</v>
      </c>
      <c r="E5535" s="7" t="s">
        <v>281</v>
      </c>
      <c r="F5535" s="7" t="s">
        <v>282</v>
      </c>
      <c r="G5535" s="7" t="s">
        <v>1081</v>
      </c>
      <c r="H5535" s="7" t="s">
        <v>1010</v>
      </c>
      <c r="I5535" s="6" t="s">
        <v>14</v>
      </c>
      <c r="J5535" s="1">
        <v>0</v>
      </c>
      <c r="K5535" s="1">
        <v>137172</v>
      </c>
      <c r="L5535" s="1">
        <v>144000</v>
      </c>
      <c r="M5535" s="1">
        <v>0</v>
      </c>
      <c r="N5535" s="1">
        <v>89172</v>
      </c>
      <c r="O5535" s="1">
        <v>96000</v>
      </c>
      <c r="P5535" s="1">
        <v>48000</v>
      </c>
      <c r="Q5535" s="12"/>
      <c r="R5535" s="29">
        <f t="shared" si="261"/>
        <v>48000</v>
      </c>
      <c r="S5535" t="str">
        <f t="shared" si="262"/>
        <v>Sobre ingreso</v>
      </c>
      <c r="T5535" s="10">
        <f>IFERROR(VLOOKUP(A5535,[1]!Tabla1[[#All],[Material]:[venta nueva]],38,FALSE),0)</f>
        <v>0</v>
      </c>
    </row>
    <row r="5536" spans="1:20" hidden="1" x14ac:dyDescent="0.35">
      <c r="A5536">
        <f t="shared" si="260"/>
        <v>1022378</v>
      </c>
      <c r="B5536" s="6" t="s">
        <v>1320</v>
      </c>
      <c r="C5536" s="7" t="s">
        <v>553</v>
      </c>
      <c r="D5536" s="7" t="s">
        <v>1096</v>
      </c>
      <c r="E5536" s="7" t="s">
        <v>283</v>
      </c>
      <c r="F5536" s="7" t="s">
        <v>284</v>
      </c>
      <c r="G5536" s="7" t="s">
        <v>1084</v>
      </c>
      <c r="H5536" s="7" t="s">
        <v>1017</v>
      </c>
      <c r="I5536" s="6" t="s">
        <v>14</v>
      </c>
      <c r="J5536" s="1">
        <v>3081</v>
      </c>
      <c r="K5536" s="1">
        <v>96723</v>
      </c>
      <c r="L5536" s="1">
        <v>96000</v>
      </c>
      <c r="M5536" s="1">
        <v>3081</v>
      </c>
      <c r="N5536" s="1">
        <v>96723</v>
      </c>
      <c r="O5536" s="1">
        <v>96000</v>
      </c>
      <c r="P5536" s="1">
        <v>96001</v>
      </c>
      <c r="Q5536" s="12"/>
      <c r="R5536" s="29">
        <f t="shared" si="261"/>
        <v>-1</v>
      </c>
      <c r="S5536" t="str">
        <f t="shared" si="262"/>
        <v>Pendiente de ingreso</v>
      </c>
      <c r="T5536" s="10">
        <f>IFERROR(VLOOKUP(A5536,[1]!Tabla1[[#All],[Material]:[venta nueva]],38,FALSE),0)</f>
        <v>0</v>
      </c>
    </row>
    <row r="5537" spans="1:20" hidden="1" x14ac:dyDescent="0.35">
      <c r="A5537">
        <f t="shared" si="260"/>
        <v>1022379</v>
      </c>
      <c r="B5537" s="6" t="s">
        <v>1320</v>
      </c>
      <c r="C5537" s="7" t="s">
        <v>553</v>
      </c>
      <c r="D5537" s="7" t="s">
        <v>1096</v>
      </c>
      <c r="E5537" s="7" t="s">
        <v>285</v>
      </c>
      <c r="F5537" s="7" t="s">
        <v>286</v>
      </c>
      <c r="G5537" s="7" t="s">
        <v>1077</v>
      </c>
      <c r="H5537" s="7" t="s">
        <v>1005</v>
      </c>
      <c r="I5537" s="6" t="s">
        <v>14</v>
      </c>
      <c r="J5537" s="1">
        <v>-66546</v>
      </c>
      <c r="K5537" s="1">
        <v>277821</v>
      </c>
      <c r="L5537" s="1">
        <v>216000</v>
      </c>
      <c r="M5537" s="1">
        <v>-66546</v>
      </c>
      <c r="N5537" s="1">
        <v>277821</v>
      </c>
      <c r="O5537" s="1">
        <v>216000</v>
      </c>
      <c r="P5537" s="1">
        <v>168000</v>
      </c>
      <c r="Q5537" s="12"/>
      <c r="R5537" s="29">
        <f t="shared" si="261"/>
        <v>48000</v>
      </c>
      <c r="S5537" t="str">
        <f t="shared" si="262"/>
        <v>Sobre ingreso</v>
      </c>
      <c r="T5537" s="10">
        <f>IFERROR(VLOOKUP(A5537,[1]!Tabla1[[#All],[Material]:[venta nueva]],38,FALSE),0)</f>
        <v>0</v>
      </c>
    </row>
    <row r="5538" spans="1:20" hidden="1" x14ac:dyDescent="0.35">
      <c r="A5538">
        <f t="shared" si="260"/>
        <v>1022381</v>
      </c>
      <c r="B5538" s="6" t="s">
        <v>1320</v>
      </c>
      <c r="C5538" s="7" t="s">
        <v>553</v>
      </c>
      <c r="D5538" s="7" t="s">
        <v>1096</v>
      </c>
      <c r="E5538" s="7" t="s">
        <v>287</v>
      </c>
      <c r="F5538" s="7" t="s">
        <v>288</v>
      </c>
      <c r="G5538" s="7" t="s">
        <v>1078</v>
      </c>
      <c r="H5538" s="7" t="s">
        <v>1009</v>
      </c>
      <c r="I5538" s="6" t="s">
        <v>14</v>
      </c>
      <c r="J5538" s="1">
        <v>-6640</v>
      </c>
      <c r="K5538" s="1">
        <v>105111</v>
      </c>
      <c r="L5538" s="1">
        <v>96000</v>
      </c>
      <c r="M5538" s="1">
        <v>-6640</v>
      </c>
      <c r="N5538" s="1">
        <v>105111</v>
      </c>
      <c r="O5538" s="1">
        <v>96000</v>
      </c>
      <c r="P5538" s="1"/>
      <c r="Q5538" s="12"/>
      <c r="R5538" s="29">
        <f t="shared" si="261"/>
        <v>96000</v>
      </c>
      <c r="S5538" t="str">
        <f t="shared" si="262"/>
        <v>Sobre ingreso</v>
      </c>
      <c r="T5538" s="10">
        <f>IFERROR(VLOOKUP(A5538,[1]!Tabla1[[#All],[Material]:[venta nueva]],38,FALSE),0)</f>
        <v>0</v>
      </c>
    </row>
    <row r="5539" spans="1:20" hidden="1" x14ac:dyDescent="0.35">
      <c r="A5539">
        <f t="shared" si="260"/>
        <v>1022388</v>
      </c>
      <c r="B5539" s="6" t="s">
        <v>1320</v>
      </c>
      <c r="C5539" s="7" t="s">
        <v>553</v>
      </c>
      <c r="D5539" s="7" t="s">
        <v>1096</v>
      </c>
      <c r="E5539" s="7" t="s">
        <v>291</v>
      </c>
      <c r="F5539" s="7" t="s">
        <v>292</v>
      </c>
      <c r="G5539" s="7" t="s">
        <v>1084</v>
      </c>
      <c r="H5539" s="7" t="s">
        <v>1017</v>
      </c>
      <c r="I5539" s="6" t="s">
        <v>14</v>
      </c>
      <c r="J5539" s="1">
        <v>-507</v>
      </c>
      <c r="K5539" s="1">
        <v>105851</v>
      </c>
      <c r="L5539" s="1">
        <v>120000</v>
      </c>
      <c r="M5539" s="1">
        <v>-507</v>
      </c>
      <c r="N5539" s="1">
        <v>135851</v>
      </c>
      <c r="O5539" s="1">
        <v>144000</v>
      </c>
      <c r="P5539" s="1">
        <v>144000</v>
      </c>
      <c r="Q5539" s="12"/>
      <c r="R5539" s="29">
        <f t="shared" si="261"/>
        <v>0</v>
      </c>
      <c r="S5539" t="str">
        <f t="shared" si="262"/>
        <v>OK</v>
      </c>
      <c r="T5539" s="10">
        <f>IFERROR(VLOOKUP(A5539,[1]!Tabla1[[#All],[Material]:[venta nueva]],38,FALSE),0)</f>
        <v>0</v>
      </c>
    </row>
    <row r="5540" spans="1:20" hidden="1" x14ac:dyDescent="0.35">
      <c r="A5540">
        <f t="shared" si="260"/>
        <v>1022389</v>
      </c>
      <c r="B5540" s="6" t="s">
        <v>1320</v>
      </c>
      <c r="C5540" s="7" t="s">
        <v>553</v>
      </c>
      <c r="D5540" s="7" t="s">
        <v>1096</v>
      </c>
      <c r="E5540" s="7" t="s">
        <v>500</v>
      </c>
      <c r="F5540" s="7" t="s">
        <v>501</v>
      </c>
      <c r="G5540" s="7" t="s">
        <v>1080</v>
      </c>
      <c r="H5540" s="7" t="s">
        <v>1008</v>
      </c>
      <c r="I5540" s="6" t="s">
        <v>14</v>
      </c>
      <c r="J5540" s="1">
        <v>2080</v>
      </c>
      <c r="K5540" s="1">
        <v>0</v>
      </c>
      <c r="L5540" s="1">
        <v>0</v>
      </c>
      <c r="M5540" s="1">
        <v>2080</v>
      </c>
      <c r="N5540" s="1">
        <v>0</v>
      </c>
      <c r="O5540" s="1">
        <v>0</v>
      </c>
      <c r="P5540" s="1"/>
      <c r="Q5540" s="12"/>
      <c r="R5540" s="29">
        <f t="shared" si="261"/>
        <v>0</v>
      </c>
      <c r="S5540" t="str">
        <f t="shared" si="262"/>
        <v>OK</v>
      </c>
      <c r="T5540" s="10">
        <f>IFERROR(VLOOKUP(A5540,[1]!Tabla1[[#All],[Material]:[venta nueva]],38,FALSE),0)</f>
        <v>0</v>
      </c>
    </row>
    <row r="5541" spans="1:20" hidden="1" x14ac:dyDescent="0.35">
      <c r="A5541">
        <f t="shared" si="260"/>
        <v>1022398</v>
      </c>
      <c r="B5541" s="6" t="s">
        <v>1320</v>
      </c>
      <c r="C5541" s="7" t="s">
        <v>553</v>
      </c>
      <c r="D5541" s="7" t="s">
        <v>1096</v>
      </c>
      <c r="E5541" s="7" t="s">
        <v>293</v>
      </c>
      <c r="F5541" s="7" t="s">
        <v>294</v>
      </c>
      <c r="G5541" s="7" t="s">
        <v>1076</v>
      </c>
      <c r="H5541" s="7" t="s">
        <v>1004</v>
      </c>
      <c r="I5541" s="6" t="s">
        <v>15</v>
      </c>
      <c r="J5541" s="1">
        <v>4673</v>
      </c>
      <c r="K5541" s="1">
        <v>0</v>
      </c>
      <c r="L5541" s="1">
        <v>4673</v>
      </c>
      <c r="M5541" s="1">
        <v>4673</v>
      </c>
      <c r="N5541" s="1">
        <v>40000</v>
      </c>
      <c r="O5541" s="1">
        <v>40000</v>
      </c>
      <c r="P5541" s="1">
        <v>40000</v>
      </c>
      <c r="Q5541" s="12"/>
      <c r="R5541" s="29">
        <f t="shared" si="261"/>
        <v>0</v>
      </c>
      <c r="S5541" t="str">
        <f t="shared" si="262"/>
        <v>OK</v>
      </c>
      <c r="T5541" s="10">
        <f>IFERROR(VLOOKUP(A5541,[1]!Tabla1[[#All],[Material]:[venta nueva]],38,FALSE),0)</f>
        <v>0</v>
      </c>
    </row>
    <row r="5542" spans="1:20" hidden="1" x14ac:dyDescent="0.35">
      <c r="A5542">
        <f t="shared" si="260"/>
        <v>1022413</v>
      </c>
      <c r="B5542" s="6" t="s">
        <v>1320</v>
      </c>
      <c r="C5542" s="7" t="s">
        <v>553</v>
      </c>
      <c r="D5542" s="7" t="s">
        <v>1096</v>
      </c>
      <c r="E5542" s="7" t="s">
        <v>517</v>
      </c>
      <c r="F5542" s="7" t="s">
        <v>518</v>
      </c>
      <c r="G5542" s="7" t="s">
        <v>1069</v>
      </c>
      <c r="H5542" s="7" t="s">
        <v>1026</v>
      </c>
      <c r="I5542" s="6" t="s">
        <v>15</v>
      </c>
      <c r="J5542" s="1">
        <v>14776</v>
      </c>
      <c r="K5542" s="1">
        <v>0</v>
      </c>
      <c r="L5542" s="1">
        <v>3000</v>
      </c>
      <c r="M5542" s="1">
        <v>14776</v>
      </c>
      <c r="N5542" s="1">
        <v>0</v>
      </c>
      <c r="O5542" s="1">
        <v>0</v>
      </c>
      <c r="P5542" s="1"/>
      <c r="Q5542" s="12"/>
      <c r="R5542" s="29">
        <f t="shared" si="261"/>
        <v>0</v>
      </c>
      <c r="S5542" t="str">
        <f t="shared" si="262"/>
        <v>OK</v>
      </c>
      <c r="T5542" s="10">
        <f>IFERROR(VLOOKUP(A5542,[1]!Tabla1[[#All],[Material]:[venta nueva]],38,FALSE),0)</f>
        <v>0</v>
      </c>
    </row>
    <row r="5543" spans="1:20" hidden="1" x14ac:dyDescent="0.35">
      <c r="A5543">
        <f t="shared" si="260"/>
        <v>1022414</v>
      </c>
      <c r="B5543" s="6" t="s">
        <v>1320</v>
      </c>
      <c r="C5543" s="7" t="s">
        <v>553</v>
      </c>
      <c r="D5543" s="7" t="s">
        <v>1096</v>
      </c>
      <c r="E5543" s="7" t="s">
        <v>297</v>
      </c>
      <c r="F5543" s="7" t="s">
        <v>298</v>
      </c>
      <c r="G5543" s="7" t="s">
        <v>1074</v>
      </c>
      <c r="H5543" s="7" t="s">
        <v>1042</v>
      </c>
      <c r="I5543" s="6" t="s">
        <v>14</v>
      </c>
      <c r="J5543" s="1">
        <v>0</v>
      </c>
      <c r="K5543" s="1">
        <v>190000</v>
      </c>
      <c r="L5543" s="1">
        <v>192000</v>
      </c>
      <c r="M5543" s="1">
        <v>0</v>
      </c>
      <c r="N5543" s="1">
        <v>190000</v>
      </c>
      <c r="O5543" s="1">
        <v>192000</v>
      </c>
      <c r="P5543" s="1">
        <v>192000</v>
      </c>
      <c r="Q5543" s="12"/>
      <c r="R5543" s="29">
        <f t="shared" si="261"/>
        <v>0</v>
      </c>
      <c r="S5543" t="str">
        <f t="shared" si="262"/>
        <v>OK</v>
      </c>
      <c r="T5543" s="10">
        <f>IFERROR(VLOOKUP(A5543,[1]!Tabla1[[#All],[Material]:[venta nueva]],38,FALSE),0)</f>
        <v>0</v>
      </c>
    </row>
    <row r="5544" spans="1:20" hidden="1" x14ac:dyDescent="0.35">
      <c r="A5544">
        <f t="shared" si="260"/>
        <v>1022416</v>
      </c>
      <c r="B5544" s="6" t="s">
        <v>1320</v>
      </c>
      <c r="C5544" s="7" t="s">
        <v>553</v>
      </c>
      <c r="D5544" s="7" t="s">
        <v>1096</v>
      </c>
      <c r="E5544" s="7" t="s">
        <v>299</v>
      </c>
      <c r="F5544" s="7" t="s">
        <v>300</v>
      </c>
      <c r="G5544" s="7" t="s">
        <v>1074</v>
      </c>
      <c r="H5544" s="7" t="s">
        <v>1043</v>
      </c>
      <c r="I5544" s="6" t="s">
        <v>14</v>
      </c>
      <c r="J5544" s="1">
        <v>1095</v>
      </c>
      <c r="K5544" s="1">
        <v>0</v>
      </c>
      <c r="L5544" s="1">
        <v>0</v>
      </c>
      <c r="M5544" s="1">
        <v>1095</v>
      </c>
      <c r="N5544" s="1">
        <v>0</v>
      </c>
      <c r="O5544" s="1">
        <v>0</v>
      </c>
      <c r="P5544" s="1"/>
      <c r="Q5544" s="12"/>
      <c r="R5544" s="29">
        <f t="shared" si="261"/>
        <v>0</v>
      </c>
      <c r="S5544" t="str">
        <f t="shared" si="262"/>
        <v>OK</v>
      </c>
      <c r="T5544" s="10">
        <f>IFERROR(VLOOKUP(A5544,[1]!Tabla1[[#All],[Material]:[venta nueva]],38,FALSE),0)</f>
        <v>0</v>
      </c>
    </row>
    <row r="5545" spans="1:20" hidden="1" x14ac:dyDescent="0.35">
      <c r="A5545">
        <f t="shared" si="260"/>
        <v>1022417</v>
      </c>
      <c r="B5545" s="6" t="s">
        <v>1320</v>
      </c>
      <c r="C5545" s="7" t="s">
        <v>553</v>
      </c>
      <c r="D5545" s="7" t="s">
        <v>1096</v>
      </c>
      <c r="E5545" s="7" t="s">
        <v>301</v>
      </c>
      <c r="F5545" s="7" t="s">
        <v>302</v>
      </c>
      <c r="G5545" s="7" t="s">
        <v>1080</v>
      </c>
      <c r="H5545" s="7" t="s">
        <v>1031</v>
      </c>
      <c r="I5545" s="6" t="s">
        <v>14</v>
      </c>
      <c r="J5545" s="1">
        <v>-75472</v>
      </c>
      <c r="K5545" s="1">
        <v>267610</v>
      </c>
      <c r="L5545" s="1">
        <v>240000</v>
      </c>
      <c r="M5545" s="1">
        <v>-75472</v>
      </c>
      <c r="N5545" s="1">
        <v>267610</v>
      </c>
      <c r="O5545" s="1">
        <v>240000</v>
      </c>
      <c r="P5545" s="1">
        <v>168000</v>
      </c>
      <c r="Q5545" s="12"/>
      <c r="R5545" s="29">
        <f t="shared" si="261"/>
        <v>72000</v>
      </c>
      <c r="S5545" t="str">
        <f t="shared" si="262"/>
        <v>Sobre ingreso</v>
      </c>
      <c r="T5545" s="10">
        <f>IFERROR(VLOOKUP(A5545,[1]!Tabla1[[#All],[Material]:[venta nueva]],38,FALSE),0)</f>
        <v>0</v>
      </c>
    </row>
    <row r="5546" spans="1:20" hidden="1" x14ac:dyDescent="0.35">
      <c r="A5546">
        <f t="shared" si="260"/>
        <v>1022515</v>
      </c>
      <c r="B5546" s="6" t="s">
        <v>1320</v>
      </c>
      <c r="C5546" s="7" t="s">
        <v>553</v>
      </c>
      <c r="D5546" s="7" t="s">
        <v>1096</v>
      </c>
      <c r="E5546" s="7" t="s">
        <v>307</v>
      </c>
      <c r="F5546" s="7" t="s">
        <v>308</v>
      </c>
      <c r="G5546" s="7" t="s">
        <v>1082</v>
      </c>
      <c r="H5546" s="7" t="s">
        <v>1014</v>
      </c>
      <c r="I5546" s="6" t="s">
        <v>15</v>
      </c>
      <c r="J5546" s="1">
        <v>-27675</v>
      </c>
      <c r="K5546" s="1">
        <v>30000</v>
      </c>
      <c r="L5546" s="1">
        <v>0</v>
      </c>
      <c r="M5546" s="1">
        <v>-27675</v>
      </c>
      <c r="N5546" s="1">
        <v>30000</v>
      </c>
      <c r="O5546" s="1">
        <v>5000</v>
      </c>
      <c r="P5546" s="1">
        <v>5000</v>
      </c>
      <c r="Q5546" s="12"/>
      <c r="R5546" s="29">
        <f t="shared" si="261"/>
        <v>0</v>
      </c>
      <c r="S5546" t="str">
        <f t="shared" si="262"/>
        <v>OK</v>
      </c>
      <c r="T5546" s="10">
        <f>IFERROR(VLOOKUP(A5546,[1]!Tabla1[[#All],[Material]:[venta nueva]],38,FALSE),0)</f>
        <v>0</v>
      </c>
    </row>
    <row r="5547" spans="1:20" hidden="1" x14ac:dyDescent="0.35">
      <c r="A5547">
        <f t="shared" si="260"/>
        <v>1022541</v>
      </c>
      <c r="B5547" s="6" t="s">
        <v>1320</v>
      </c>
      <c r="C5547" s="7" t="s">
        <v>553</v>
      </c>
      <c r="D5547" s="7" t="s">
        <v>1096</v>
      </c>
      <c r="E5547" s="7" t="s">
        <v>309</v>
      </c>
      <c r="F5547" s="7" t="s">
        <v>310</v>
      </c>
      <c r="G5547" s="7" t="s">
        <v>1078</v>
      </c>
      <c r="H5547" s="7" t="s">
        <v>1009</v>
      </c>
      <c r="I5547" s="6" t="s">
        <v>14</v>
      </c>
      <c r="J5547" s="1">
        <v>-104644</v>
      </c>
      <c r="K5547" s="1">
        <v>420756</v>
      </c>
      <c r="L5547" s="1">
        <v>360000</v>
      </c>
      <c r="M5547" s="1">
        <v>-104644</v>
      </c>
      <c r="N5547" s="1">
        <v>420756</v>
      </c>
      <c r="O5547" s="1">
        <v>360000</v>
      </c>
      <c r="P5547" s="1">
        <v>168000</v>
      </c>
      <c r="Q5547" s="12"/>
      <c r="R5547" s="29">
        <f t="shared" si="261"/>
        <v>192000</v>
      </c>
      <c r="S5547" t="str">
        <f t="shared" si="262"/>
        <v>Sobre ingreso</v>
      </c>
      <c r="T5547" s="10">
        <f>IFERROR(VLOOKUP(A5547,[1]!Tabla1[[#All],[Material]:[venta nueva]],38,FALSE),0)</f>
        <v>0</v>
      </c>
    </row>
    <row r="5548" spans="1:20" hidden="1" x14ac:dyDescent="0.35">
      <c r="A5548">
        <f t="shared" si="260"/>
        <v>1022550</v>
      </c>
      <c r="B5548" s="6" t="s">
        <v>1320</v>
      </c>
      <c r="C5548" s="7" t="s">
        <v>553</v>
      </c>
      <c r="D5548" s="7" t="s">
        <v>1096</v>
      </c>
      <c r="E5548" s="7" t="s">
        <v>466</v>
      </c>
      <c r="F5548" s="7" t="s">
        <v>467</v>
      </c>
      <c r="G5548" s="7" t="s">
        <v>1084</v>
      </c>
      <c r="H5548" s="7" t="s">
        <v>1032</v>
      </c>
      <c r="I5548" s="6" t="s">
        <v>15</v>
      </c>
      <c r="J5548" s="1">
        <v>21340</v>
      </c>
      <c r="K5548" s="1">
        <v>0</v>
      </c>
      <c r="L5548" s="1">
        <v>0</v>
      </c>
      <c r="M5548" s="1">
        <v>21340</v>
      </c>
      <c r="N5548" s="1">
        <v>0</v>
      </c>
      <c r="O5548" s="1">
        <v>0</v>
      </c>
      <c r="P5548" s="1"/>
      <c r="Q5548" s="12"/>
      <c r="R5548" s="29">
        <f t="shared" si="261"/>
        <v>0</v>
      </c>
      <c r="S5548" t="str">
        <f t="shared" si="262"/>
        <v>OK</v>
      </c>
      <c r="T5548" s="10">
        <f>IFERROR(VLOOKUP(A5548,[1]!Tabla1[[#All],[Material]:[venta nueva]],38,FALSE),0)</f>
        <v>0</v>
      </c>
    </row>
    <row r="5549" spans="1:20" hidden="1" x14ac:dyDescent="0.35">
      <c r="A5549">
        <f t="shared" si="260"/>
        <v>1022561</v>
      </c>
      <c r="B5549" s="6" t="s">
        <v>1320</v>
      </c>
      <c r="C5549" s="7" t="s">
        <v>553</v>
      </c>
      <c r="D5549" s="7" t="s">
        <v>1096</v>
      </c>
      <c r="E5549" s="7" t="s">
        <v>311</v>
      </c>
      <c r="F5549" s="7" t="s">
        <v>312</v>
      </c>
      <c r="G5549" s="7" t="s">
        <v>1075</v>
      </c>
      <c r="H5549" s="7" t="s">
        <v>1003</v>
      </c>
      <c r="I5549" s="6" t="s">
        <v>15</v>
      </c>
      <c r="J5549" s="1">
        <v>-2201</v>
      </c>
      <c r="K5549" s="1">
        <v>2201</v>
      </c>
      <c r="L5549" s="1">
        <v>0</v>
      </c>
      <c r="M5549" s="1">
        <v>-2201</v>
      </c>
      <c r="N5549" s="1">
        <v>7201</v>
      </c>
      <c r="O5549" s="1">
        <v>5000</v>
      </c>
      <c r="P5549" s="1">
        <v>5000</v>
      </c>
      <c r="Q5549" s="12"/>
      <c r="R5549" s="29">
        <f t="shared" si="261"/>
        <v>0</v>
      </c>
      <c r="S5549" t="str">
        <f t="shared" si="262"/>
        <v>OK</v>
      </c>
      <c r="T5549" s="10">
        <f>IFERROR(VLOOKUP(A5549,[1]!Tabla1[[#All],[Material]:[venta nueva]],38,FALSE),0)</f>
        <v>0</v>
      </c>
    </row>
    <row r="5550" spans="1:20" hidden="1" x14ac:dyDescent="0.35">
      <c r="A5550">
        <f t="shared" si="260"/>
        <v>1022568</v>
      </c>
      <c r="B5550" s="6" t="s">
        <v>1320</v>
      </c>
      <c r="C5550" s="7" t="s">
        <v>553</v>
      </c>
      <c r="D5550" s="7" t="s">
        <v>1096</v>
      </c>
      <c r="E5550" s="7" t="s">
        <v>448</v>
      </c>
      <c r="F5550" s="7" t="s">
        <v>449</v>
      </c>
      <c r="G5550" s="7" t="s">
        <v>1082</v>
      </c>
      <c r="H5550" s="7" t="s">
        <v>1013</v>
      </c>
      <c r="I5550" s="6" t="s">
        <v>14</v>
      </c>
      <c r="J5550" s="1">
        <v>27489</v>
      </c>
      <c r="K5550" s="1">
        <v>0</v>
      </c>
      <c r="L5550" s="1">
        <v>24000</v>
      </c>
      <c r="M5550" s="1">
        <v>27489</v>
      </c>
      <c r="N5550" s="1">
        <v>0</v>
      </c>
      <c r="O5550" s="1">
        <v>24000</v>
      </c>
      <c r="P5550" s="1">
        <v>24000</v>
      </c>
      <c r="Q5550" s="12"/>
      <c r="R5550" s="29">
        <f t="shared" si="261"/>
        <v>0</v>
      </c>
      <c r="S5550" t="str">
        <f t="shared" si="262"/>
        <v>OK</v>
      </c>
      <c r="T5550" s="10">
        <f>IFERROR(VLOOKUP(A5550,[1]!Tabla1[[#All],[Material]:[venta nueva]],38,FALSE),0)</f>
        <v>0</v>
      </c>
    </row>
    <row r="5551" spans="1:20" hidden="1" x14ac:dyDescent="0.35">
      <c r="A5551">
        <f t="shared" si="260"/>
        <v>1022570</v>
      </c>
      <c r="B5551" s="6" t="s">
        <v>1320</v>
      </c>
      <c r="C5551" s="7" t="s">
        <v>553</v>
      </c>
      <c r="D5551" s="7" t="s">
        <v>1096</v>
      </c>
      <c r="E5551" s="7" t="s">
        <v>479</v>
      </c>
      <c r="F5551" s="7" t="s">
        <v>480</v>
      </c>
      <c r="G5551" s="7" t="s">
        <v>1082</v>
      </c>
      <c r="H5551" s="7" t="s">
        <v>1014</v>
      </c>
      <c r="I5551" s="6" t="s">
        <v>15</v>
      </c>
      <c r="J5551" s="1">
        <v>-862</v>
      </c>
      <c r="K5551" s="1">
        <v>862</v>
      </c>
      <c r="L5551" s="1">
        <v>0</v>
      </c>
      <c r="M5551" s="1">
        <v>-862</v>
      </c>
      <c r="N5551" s="1">
        <v>862</v>
      </c>
      <c r="O5551" s="1">
        <v>0</v>
      </c>
      <c r="P5551" s="1"/>
      <c r="Q5551" s="12"/>
      <c r="R5551" s="29">
        <f t="shared" si="261"/>
        <v>0</v>
      </c>
      <c r="S5551" t="str">
        <f t="shared" si="262"/>
        <v>OK</v>
      </c>
      <c r="T5551" s="10">
        <f>IFERROR(VLOOKUP(A5551,[1]!Tabla1[[#All],[Material]:[venta nueva]],38,FALSE),0)</f>
        <v>0</v>
      </c>
    </row>
    <row r="5552" spans="1:20" hidden="1" x14ac:dyDescent="0.35">
      <c r="A5552">
        <f t="shared" si="260"/>
        <v>1022619</v>
      </c>
      <c r="B5552" s="6" t="s">
        <v>1320</v>
      </c>
      <c r="C5552" s="7" t="s">
        <v>553</v>
      </c>
      <c r="D5552" s="7" t="s">
        <v>1096</v>
      </c>
      <c r="E5552" s="7" t="s">
        <v>320</v>
      </c>
      <c r="F5552" s="7" t="s">
        <v>321</v>
      </c>
      <c r="G5552" s="7" t="s">
        <v>1083</v>
      </c>
      <c r="H5552" s="7" t="s">
        <v>1015</v>
      </c>
      <c r="I5552" s="6" t="s">
        <v>8</v>
      </c>
      <c r="J5552" s="1">
        <v>-1348</v>
      </c>
      <c r="K5552" s="1">
        <v>15015</v>
      </c>
      <c r="L5552" s="1">
        <v>13000</v>
      </c>
      <c r="M5552" s="1">
        <v>-1348</v>
      </c>
      <c r="N5552" s="1">
        <v>15015</v>
      </c>
      <c r="O5552" s="1">
        <v>13008</v>
      </c>
      <c r="P5552" s="1">
        <v>13008</v>
      </c>
      <c r="Q5552" s="12"/>
      <c r="R5552" s="29">
        <f t="shared" si="261"/>
        <v>0</v>
      </c>
      <c r="S5552" t="str">
        <f t="shared" si="262"/>
        <v>OK</v>
      </c>
      <c r="T5552" s="10">
        <f>IFERROR(VLOOKUP(A5552,[1]!Tabla1[[#All],[Material]:[venta nueva]],38,FALSE),0)</f>
        <v>0</v>
      </c>
    </row>
    <row r="5553" spans="1:20" hidden="1" x14ac:dyDescent="0.35">
      <c r="A5553">
        <f t="shared" si="260"/>
        <v>1022621</v>
      </c>
      <c r="B5553" s="6" t="s">
        <v>1320</v>
      </c>
      <c r="C5553" s="7" t="s">
        <v>553</v>
      </c>
      <c r="D5553" s="7" t="s">
        <v>1096</v>
      </c>
      <c r="E5553" s="7" t="s">
        <v>322</v>
      </c>
      <c r="F5553" s="7" t="s">
        <v>323</v>
      </c>
      <c r="G5553" s="7" t="s">
        <v>1082</v>
      </c>
      <c r="H5553" s="7" t="s">
        <v>1013</v>
      </c>
      <c r="I5553" s="6" t="s">
        <v>15</v>
      </c>
      <c r="J5553" s="1">
        <v>-14442</v>
      </c>
      <c r="K5553" s="1">
        <v>45973</v>
      </c>
      <c r="L5553" s="1">
        <v>40000</v>
      </c>
      <c r="M5553" s="1">
        <v>-14442</v>
      </c>
      <c r="N5553" s="1">
        <v>45973</v>
      </c>
      <c r="O5553" s="1">
        <v>40000</v>
      </c>
      <c r="P5553" s="1">
        <v>40000</v>
      </c>
      <c r="Q5553" s="12"/>
      <c r="R5553" s="29">
        <f t="shared" si="261"/>
        <v>0</v>
      </c>
      <c r="S5553" t="str">
        <f t="shared" si="262"/>
        <v>OK</v>
      </c>
      <c r="T5553" s="10">
        <f>IFERROR(VLOOKUP(A5553,[1]!Tabla1[[#All],[Material]:[venta nueva]],38,FALSE),0)</f>
        <v>0</v>
      </c>
    </row>
    <row r="5554" spans="1:20" hidden="1" x14ac:dyDescent="0.35">
      <c r="A5554">
        <f t="shared" si="260"/>
        <v>1022636</v>
      </c>
      <c r="B5554" s="6" t="s">
        <v>1320</v>
      </c>
      <c r="C5554" s="7" t="s">
        <v>553</v>
      </c>
      <c r="D5554" s="7" t="s">
        <v>1096</v>
      </c>
      <c r="E5554" s="7" t="s">
        <v>324</v>
      </c>
      <c r="F5554" s="7" t="s">
        <v>325</v>
      </c>
      <c r="G5554" s="7" t="s">
        <v>1084</v>
      </c>
      <c r="H5554" s="7" t="s">
        <v>1032</v>
      </c>
      <c r="I5554" s="6" t="s">
        <v>14</v>
      </c>
      <c r="J5554" s="1">
        <v>12270</v>
      </c>
      <c r="K5554" s="1">
        <v>163036</v>
      </c>
      <c r="L5554" s="1">
        <v>192000</v>
      </c>
      <c r="M5554" s="1">
        <v>12270</v>
      </c>
      <c r="N5554" s="1">
        <v>163036</v>
      </c>
      <c r="O5554" s="1">
        <v>192000</v>
      </c>
      <c r="P5554" s="1">
        <v>192000</v>
      </c>
      <c r="Q5554" s="12"/>
      <c r="R5554" s="29">
        <f t="shared" si="261"/>
        <v>0</v>
      </c>
      <c r="S5554" t="str">
        <f t="shared" si="262"/>
        <v>OK</v>
      </c>
      <c r="T5554" s="10">
        <f>IFERROR(VLOOKUP(A5554,[1]!Tabla1[[#All],[Material]:[venta nueva]],38,FALSE),0)</f>
        <v>0</v>
      </c>
    </row>
    <row r="5555" spans="1:20" hidden="1" x14ac:dyDescent="0.35">
      <c r="A5555">
        <f t="shared" si="260"/>
        <v>1022637</v>
      </c>
      <c r="B5555" s="6" t="s">
        <v>1320</v>
      </c>
      <c r="C5555" s="7" t="s">
        <v>553</v>
      </c>
      <c r="D5555" s="7" t="s">
        <v>1096</v>
      </c>
      <c r="E5555" s="7" t="s">
        <v>326</v>
      </c>
      <c r="F5555" s="7" t="s">
        <v>327</v>
      </c>
      <c r="G5555" s="7" t="s">
        <v>1084</v>
      </c>
      <c r="H5555" s="7" t="s">
        <v>1028</v>
      </c>
      <c r="I5555" s="6" t="s">
        <v>14</v>
      </c>
      <c r="J5555" s="1">
        <v>-3382</v>
      </c>
      <c r="K5555" s="1">
        <v>123024</v>
      </c>
      <c r="L5555" s="1">
        <v>120000</v>
      </c>
      <c r="M5555" s="1">
        <v>-3382</v>
      </c>
      <c r="N5555" s="1">
        <v>123024</v>
      </c>
      <c r="O5555" s="1">
        <v>120000</v>
      </c>
      <c r="P5555" s="1">
        <v>120000</v>
      </c>
      <c r="Q5555" s="12"/>
      <c r="R5555" s="29">
        <f t="shared" si="261"/>
        <v>0</v>
      </c>
      <c r="S5555" t="str">
        <f t="shared" si="262"/>
        <v>OK</v>
      </c>
      <c r="T5555" s="10">
        <f>IFERROR(VLOOKUP(A5555,[1]!Tabla1[[#All],[Material]:[venta nueva]],38,FALSE),0)</f>
        <v>0</v>
      </c>
    </row>
    <row r="5556" spans="1:20" hidden="1" x14ac:dyDescent="0.35">
      <c r="A5556">
        <f t="shared" si="260"/>
        <v>1022639</v>
      </c>
      <c r="B5556" s="6" t="s">
        <v>1320</v>
      </c>
      <c r="C5556" s="7" t="s">
        <v>553</v>
      </c>
      <c r="D5556" s="7" t="s">
        <v>1096</v>
      </c>
      <c r="E5556" s="7" t="s">
        <v>328</v>
      </c>
      <c r="F5556" s="7" t="s">
        <v>329</v>
      </c>
      <c r="G5556" s="7" t="s">
        <v>1087</v>
      </c>
      <c r="H5556" s="7" t="s">
        <v>1034</v>
      </c>
      <c r="I5556" s="6" t="s">
        <v>14</v>
      </c>
      <c r="J5556" s="1">
        <v>-8489</v>
      </c>
      <c r="K5556" s="1">
        <v>882536</v>
      </c>
      <c r="L5556" s="1">
        <v>864000</v>
      </c>
      <c r="M5556" s="1">
        <v>-8489</v>
      </c>
      <c r="N5556" s="1">
        <v>848338</v>
      </c>
      <c r="O5556" s="1">
        <v>864000</v>
      </c>
      <c r="P5556" s="1">
        <v>864000</v>
      </c>
      <c r="Q5556" s="12"/>
      <c r="R5556" s="29">
        <f t="shared" si="261"/>
        <v>0</v>
      </c>
      <c r="S5556" t="str">
        <f t="shared" si="262"/>
        <v>OK</v>
      </c>
      <c r="T5556" s="10">
        <f>IFERROR(VLOOKUP(A5556,[1]!Tabla1[[#All],[Material]:[venta nueva]],38,FALSE),0)</f>
        <v>0</v>
      </c>
    </row>
    <row r="5557" spans="1:20" hidden="1" x14ac:dyDescent="0.35">
      <c r="A5557">
        <f t="shared" si="260"/>
        <v>1022640</v>
      </c>
      <c r="B5557" s="6" t="s">
        <v>1320</v>
      </c>
      <c r="C5557" s="7" t="s">
        <v>553</v>
      </c>
      <c r="D5557" s="7" t="s">
        <v>1096</v>
      </c>
      <c r="E5557" s="7" t="s">
        <v>330</v>
      </c>
      <c r="F5557" s="7" t="s">
        <v>331</v>
      </c>
      <c r="G5557" s="7" t="s">
        <v>1087</v>
      </c>
      <c r="H5557" s="7" t="s">
        <v>1034</v>
      </c>
      <c r="I5557" s="6" t="s">
        <v>14</v>
      </c>
      <c r="J5557" s="1">
        <v>-60654</v>
      </c>
      <c r="K5557" s="1">
        <v>161331</v>
      </c>
      <c r="L5557" s="1">
        <v>96000</v>
      </c>
      <c r="M5557" s="1">
        <v>-60654</v>
      </c>
      <c r="N5557" s="1">
        <v>161331</v>
      </c>
      <c r="O5557" s="1">
        <v>96000</v>
      </c>
      <c r="P5557" s="1">
        <v>96000</v>
      </c>
      <c r="Q5557" s="12"/>
      <c r="R5557" s="29">
        <f t="shared" si="261"/>
        <v>0</v>
      </c>
      <c r="S5557" t="str">
        <f t="shared" si="262"/>
        <v>OK</v>
      </c>
      <c r="T5557" s="10">
        <f>IFERROR(VLOOKUP(A5557,[1]!Tabla1[[#All],[Material]:[venta nueva]],38,FALSE),0)</f>
        <v>0</v>
      </c>
    </row>
    <row r="5558" spans="1:20" hidden="1" x14ac:dyDescent="0.35">
      <c r="A5558">
        <f t="shared" si="260"/>
        <v>1022645</v>
      </c>
      <c r="B5558" s="6" t="s">
        <v>1320</v>
      </c>
      <c r="C5558" s="7" t="s">
        <v>553</v>
      </c>
      <c r="D5558" s="7" t="s">
        <v>1096</v>
      </c>
      <c r="E5558" s="7" t="s">
        <v>332</v>
      </c>
      <c r="F5558" s="7" t="s">
        <v>160</v>
      </c>
      <c r="G5558" s="7" t="s">
        <v>1082</v>
      </c>
      <c r="H5558" s="7" t="s">
        <v>1013</v>
      </c>
      <c r="I5558" s="6" t="s">
        <v>14</v>
      </c>
      <c r="J5558" s="1">
        <v>482</v>
      </c>
      <c r="K5558" s="1">
        <v>0</v>
      </c>
      <c r="L5558" s="1">
        <v>0</v>
      </c>
      <c r="M5558" s="1">
        <v>482</v>
      </c>
      <c r="N5558" s="1">
        <v>0</v>
      </c>
      <c r="O5558" s="1">
        <v>0</v>
      </c>
      <c r="P5558" s="1"/>
      <c r="Q5558" s="12"/>
      <c r="R5558" s="29">
        <f t="shared" si="261"/>
        <v>0</v>
      </c>
      <c r="S5558" t="str">
        <f t="shared" si="262"/>
        <v>OK</v>
      </c>
      <c r="T5558" s="10">
        <f>IFERROR(VLOOKUP(A5558,[1]!Tabla1[[#All],[Material]:[venta nueva]],38,FALSE),0)</f>
        <v>0</v>
      </c>
    </row>
    <row r="5559" spans="1:20" hidden="1" x14ac:dyDescent="0.35">
      <c r="A5559">
        <f t="shared" si="260"/>
        <v>1022646</v>
      </c>
      <c r="B5559" s="6" t="s">
        <v>1320</v>
      </c>
      <c r="C5559" s="7" t="s">
        <v>553</v>
      </c>
      <c r="D5559" s="7" t="s">
        <v>1096</v>
      </c>
      <c r="E5559" s="7" t="s">
        <v>333</v>
      </c>
      <c r="F5559" s="7" t="s">
        <v>159</v>
      </c>
      <c r="G5559" s="7" t="s">
        <v>1082</v>
      </c>
      <c r="H5559" s="7" t="s">
        <v>1013</v>
      </c>
      <c r="I5559" s="6" t="s">
        <v>14</v>
      </c>
      <c r="J5559" s="1">
        <v>-1117</v>
      </c>
      <c r="K5559" s="1">
        <v>25117</v>
      </c>
      <c r="L5559" s="1">
        <v>24000</v>
      </c>
      <c r="M5559" s="1">
        <v>-1117</v>
      </c>
      <c r="N5559" s="1">
        <v>25117</v>
      </c>
      <c r="O5559" s="1">
        <v>24000</v>
      </c>
      <c r="P5559" s="1">
        <v>24000</v>
      </c>
      <c r="Q5559" s="12"/>
      <c r="R5559" s="29">
        <f t="shared" si="261"/>
        <v>0</v>
      </c>
      <c r="S5559" t="str">
        <f t="shared" si="262"/>
        <v>OK</v>
      </c>
      <c r="T5559" s="10">
        <f>IFERROR(VLOOKUP(A5559,[1]!Tabla1[[#All],[Material]:[venta nueva]],38,FALSE),0)</f>
        <v>0</v>
      </c>
    </row>
    <row r="5560" spans="1:20" hidden="1" x14ac:dyDescent="0.35">
      <c r="A5560">
        <f t="shared" si="260"/>
        <v>1022654</v>
      </c>
      <c r="B5560" s="6" t="s">
        <v>1320</v>
      </c>
      <c r="C5560" s="7" t="s">
        <v>553</v>
      </c>
      <c r="D5560" s="7" t="s">
        <v>1096</v>
      </c>
      <c r="E5560" s="7" t="s">
        <v>450</v>
      </c>
      <c r="F5560" s="7" t="s">
        <v>451</v>
      </c>
      <c r="G5560" s="7" t="s">
        <v>1081</v>
      </c>
      <c r="H5560" s="7" t="s">
        <v>1010</v>
      </c>
      <c r="I5560" s="6" t="s">
        <v>9</v>
      </c>
      <c r="J5560" s="1">
        <v>-46840</v>
      </c>
      <c r="K5560" s="1">
        <v>0</v>
      </c>
      <c r="L5560" s="1">
        <v>0</v>
      </c>
      <c r="M5560" s="1">
        <v>-46840</v>
      </c>
      <c r="N5560" s="1">
        <v>0</v>
      </c>
      <c r="O5560" s="1">
        <v>0</v>
      </c>
      <c r="P5560" s="1"/>
      <c r="Q5560" s="12"/>
      <c r="R5560" s="29">
        <f t="shared" si="261"/>
        <v>0</v>
      </c>
      <c r="S5560" t="str">
        <f t="shared" si="262"/>
        <v>OK</v>
      </c>
      <c r="T5560" s="10">
        <f>IFERROR(VLOOKUP(A5560,[1]!Tabla1[[#All],[Material]:[venta nueva]],38,FALSE),0)</f>
        <v>0</v>
      </c>
    </row>
    <row r="5561" spans="1:20" hidden="1" x14ac:dyDescent="0.35">
      <c r="A5561">
        <f t="shared" si="260"/>
        <v>1022748</v>
      </c>
      <c r="B5561" s="6" t="s">
        <v>1320</v>
      </c>
      <c r="C5561" s="7" t="s">
        <v>553</v>
      </c>
      <c r="D5561" s="7" t="s">
        <v>1096</v>
      </c>
      <c r="E5561" s="7" t="s">
        <v>336</v>
      </c>
      <c r="F5561" s="7" t="s">
        <v>337</v>
      </c>
      <c r="G5561" s="7" t="s">
        <v>1069</v>
      </c>
      <c r="H5561" s="7" t="s">
        <v>1033</v>
      </c>
      <c r="I5561" s="6" t="s">
        <v>14</v>
      </c>
      <c r="J5561" s="1">
        <v>-75914</v>
      </c>
      <c r="K5561" s="1">
        <v>283608</v>
      </c>
      <c r="L5561" s="1">
        <v>216000</v>
      </c>
      <c r="M5561" s="1">
        <v>-75914</v>
      </c>
      <c r="N5561" s="1">
        <v>273870</v>
      </c>
      <c r="O5561" s="1">
        <v>216000</v>
      </c>
      <c r="P5561" s="1">
        <v>216000</v>
      </c>
      <c r="Q5561" s="12"/>
      <c r="R5561" s="29">
        <f t="shared" si="261"/>
        <v>0</v>
      </c>
      <c r="S5561" t="str">
        <f t="shared" si="262"/>
        <v>OK</v>
      </c>
      <c r="T5561" s="10">
        <f>IFERROR(VLOOKUP(A5561,[1]!Tabla1[[#All],[Material]:[venta nueva]],38,FALSE),0)</f>
        <v>0</v>
      </c>
    </row>
    <row r="5562" spans="1:20" hidden="1" x14ac:dyDescent="0.35">
      <c r="A5562">
        <f t="shared" si="260"/>
        <v>1022750</v>
      </c>
      <c r="B5562" s="6" t="s">
        <v>1320</v>
      </c>
      <c r="C5562" s="7" t="s">
        <v>553</v>
      </c>
      <c r="D5562" s="7" t="s">
        <v>1096</v>
      </c>
      <c r="E5562" s="7" t="s">
        <v>338</v>
      </c>
      <c r="F5562" s="7" t="s">
        <v>339</v>
      </c>
      <c r="G5562" s="7" t="s">
        <v>1077</v>
      </c>
      <c r="H5562" s="7" t="s">
        <v>1005</v>
      </c>
      <c r="I5562" s="6" t="s">
        <v>15</v>
      </c>
      <c r="J5562" s="1">
        <v>6895</v>
      </c>
      <c r="K5562" s="1">
        <v>0</v>
      </c>
      <c r="L5562" s="1">
        <v>0</v>
      </c>
      <c r="M5562" s="1">
        <v>6895</v>
      </c>
      <c r="N5562" s="1">
        <v>0</v>
      </c>
      <c r="O5562" s="1">
        <v>0</v>
      </c>
      <c r="P5562" s="1"/>
      <c r="Q5562" s="12"/>
      <c r="R5562" s="29">
        <f t="shared" si="261"/>
        <v>0</v>
      </c>
      <c r="S5562" t="str">
        <f t="shared" si="262"/>
        <v>OK</v>
      </c>
      <c r="T5562" s="10">
        <f>IFERROR(VLOOKUP(A5562,[1]!Tabla1[[#All],[Material]:[venta nueva]],38,FALSE),0)</f>
        <v>0</v>
      </c>
    </row>
    <row r="5563" spans="1:20" hidden="1" x14ac:dyDescent="0.35">
      <c r="A5563">
        <f t="shared" si="260"/>
        <v>1022751</v>
      </c>
      <c r="B5563" s="6" t="s">
        <v>1320</v>
      </c>
      <c r="C5563" s="7" t="s">
        <v>553</v>
      </c>
      <c r="D5563" s="7" t="s">
        <v>1096</v>
      </c>
      <c r="E5563" s="7" t="s">
        <v>340</v>
      </c>
      <c r="F5563" s="7" t="s">
        <v>341</v>
      </c>
      <c r="G5563" s="7" t="s">
        <v>1077</v>
      </c>
      <c r="H5563" s="7" t="s">
        <v>1023</v>
      </c>
      <c r="I5563" s="6" t="s">
        <v>15</v>
      </c>
      <c r="J5563" s="1">
        <v>5103</v>
      </c>
      <c r="K5563" s="1">
        <v>23264</v>
      </c>
      <c r="L5563" s="1">
        <v>30000</v>
      </c>
      <c r="M5563" s="1">
        <v>5103</v>
      </c>
      <c r="N5563" s="1">
        <v>23264</v>
      </c>
      <c r="O5563" s="1">
        <v>30000</v>
      </c>
      <c r="P5563" s="1">
        <v>30000</v>
      </c>
      <c r="Q5563" s="12"/>
      <c r="R5563" s="29">
        <f t="shared" si="261"/>
        <v>0</v>
      </c>
      <c r="S5563" t="str">
        <f t="shared" si="262"/>
        <v>OK</v>
      </c>
      <c r="T5563" s="10">
        <f>IFERROR(VLOOKUP(A5563,[1]!Tabla1[[#All],[Material]:[venta nueva]],38,FALSE),0)</f>
        <v>0</v>
      </c>
    </row>
    <row r="5564" spans="1:20" hidden="1" x14ac:dyDescent="0.35">
      <c r="A5564">
        <f t="shared" si="260"/>
        <v>1022753</v>
      </c>
      <c r="B5564" s="6" t="s">
        <v>1320</v>
      </c>
      <c r="C5564" s="7" t="s">
        <v>553</v>
      </c>
      <c r="D5564" s="7" t="s">
        <v>1096</v>
      </c>
      <c r="E5564" s="7" t="s">
        <v>342</v>
      </c>
      <c r="F5564" s="7" t="s">
        <v>343</v>
      </c>
      <c r="G5564" s="7" t="s">
        <v>1086</v>
      </c>
      <c r="H5564" s="7" t="s">
        <v>1025</v>
      </c>
      <c r="I5564" s="6" t="s">
        <v>14</v>
      </c>
      <c r="J5564" s="1">
        <v>36575</v>
      </c>
      <c r="K5564" s="1">
        <v>149439</v>
      </c>
      <c r="L5564" s="1">
        <v>192000</v>
      </c>
      <c r="M5564" s="1">
        <v>36575</v>
      </c>
      <c r="N5564" s="1">
        <v>118399</v>
      </c>
      <c r="O5564" s="1">
        <v>192000</v>
      </c>
      <c r="P5564" s="1">
        <v>192000</v>
      </c>
      <c r="Q5564" s="12"/>
      <c r="R5564" s="29">
        <f t="shared" si="261"/>
        <v>0</v>
      </c>
      <c r="S5564" t="str">
        <f t="shared" si="262"/>
        <v>OK</v>
      </c>
      <c r="T5564" s="10">
        <f>IFERROR(VLOOKUP(A5564,[1]!Tabla1[[#All],[Material]:[venta nueva]],38,FALSE),0)</f>
        <v>0</v>
      </c>
    </row>
    <row r="5565" spans="1:20" hidden="1" x14ac:dyDescent="0.35">
      <c r="A5565">
        <f t="shared" si="260"/>
        <v>1022760</v>
      </c>
      <c r="B5565" s="6" t="s">
        <v>1320</v>
      </c>
      <c r="C5565" s="7" t="s">
        <v>553</v>
      </c>
      <c r="D5565" s="7" t="s">
        <v>1096</v>
      </c>
      <c r="E5565" s="7" t="s">
        <v>548</v>
      </c>
      <c r="F5565" s="7" t="s">
        <v>549</v>
      </c>
      <c r="G5565" s="7" t="s">
        <v>1082</v>
      </c>
      <c r="H5565" s="7" t="s">
        <v>1013</v>
      </c>
      <c r="I5565" s="6" t="s">
        <v>8</v>
      </c>
      <c r="J5565" s="1">
        <v>1571</v>
      </c>
      <c r="K5565" s="1">
        <v>0</v>
      </c>
      <c r="L5565" s="1">
        <v>0</v>
      </c>
      <c r="M5565" s="1">
        <v>1571</v>
      </c>
      <c r="N5565" s="1">
        <v>0</v>
      </c>
      <c r="O5565" s="1">
        <v>0</v>
      </c>
      <c r="P5565" s="1"/>
      <c r="Q5565" s="12"/>
      <c r="R5565" s="29">
        <f t="shared" si="261"/>
        <v>0</v>
      </c>
      <c r="S5565" t="str">
        <f t="shared" si="262"/>
        <v>OK</v>
      </c>
      <c r="T5565" s="10">
        <f>IFERROR(VLOOKUP(A5565,[1]!Tabla1[[#All],[Material]:[venta nueva]],38,FALSE),0)</f>
        <v>0</v>
      </c>
    </row>
    <row r="5566" spans="1:20" hidden="1" x14ac:dyDescent="0.35">
      <c r="A5566">
        <f t="shared" si="260"/>
        <v>1022767</v>
      </c>
      <c r="B5566" s="6" t="s">
        <v>1320</v>
      </c>
      <c r="C5566" s="7" t="s">
        <v>553</v>
      </c>
      <c r="D5566" s="7" t="s">
        <v>1096</v>
      </c>
      <c r="E5566" s="7" t="s">
        <v>344</v>
      </c>
      <c r="F5566" s="7" t="s">
        <v>345</v>
      </c>
      <c r="G5566" s="7" t="s">
        <v>1078</v>
      </c>
      <c r="H5566" s="7" t="s">
        <v>1009</v>
      </c>
      <c r="I5566" s="6" t="s">
        <v>15</v>
      </c>
      <c r="J5566" s="1">
        <v>-8440</v>
      </c>
      <c r="K5566" s="1">
        <v>8440</v>
      </c>
      <c r="L5566" s="1">
        <v>0</v>
      </c>
      <c r="M5566" s="1">
        <v>-8440</v>
      </c>
      <c r="N5566" s="1">
        <v>8440</v>
      </c>
      <c r="O5566" s="1">
        <v>0</v>
      </c>
      <c r="P5566" s="1"/>
      <c r="Q5566" s="12"/>
      <c r="R5566" s="29">
        <f t="shared" si="261"/>
        <v>0</v>
      </c>
      <c r="S5566" t="str">
        <f t="shared" si="262"/>
        <v>OK</v>
      </c>
      <c r="T5566" s="10">
        <f>IFERROR(VLOOKUP(A5566,[1]!Tabla1[[#All],[Material]:[venta nueva]],38,FALSE),0)</f>
        <v>0</v>
      </c>
    </row>
    <row r="5567" spans="1:20" hidden="1" x14ac:dyDescent="0.35">
      <c r="A5567">
        <f t="shared" si="260"/>
        <v>1022794</v>
      </c>
      <c r="B5567" s="6" t="s">
        <v>1320</v>
      </c>
      <c r="C5567" s="7" t="s">
        <v>553</v>
      </c>
      <c r="D5567" s="7" t="s">
        <v>1096</v>
      </c>
      <c r="E5567" s="7" t="s">
        <v>352</v>
      </c>
      <c r="F5567" s="7" t="s">
        <v>353</v>
      </c>
      <c r="G5567" s="7" t="s">
        <v>1077</v>
      </c>
      <c r="H5567" s="7" t="s">
        <v>1023</v>
      </c>
      <c r="I5567" s="6" t="s">
        <v>15</v>
      </c>
      <c r="J5567" s="1">
        <v>1</v>
      </c>
      <c r="K5567" s="1">
        <v>0</v>
      </c>
      <c r="L5567" s="1">
        <v>0</v>
      </c>
      <c r="M5567" s="1">
        <v>1</v>
      </c>
      <c r="N5567" s="1">
        <v>0</v>
      </c>
      <c r="O5567" s="1">
        <v>0</v>
      </c>
      <c r="P5567" s="1"/>
      <c r="Q5567" s="12"/>
      <c r="R5567" s="29">
        <f t="shared" si="261"/>
        <v>0</v>
      </c>
      <c r="S5567" t="str">
        <f t="shared" si="262"/>
        <v>OK</v>
      </c>
      <c r="T5567" s="10">
        <f>IFERROR(VLOOKUP(A5567,[1]!Tabla1[[#All],[Material]:[venta nueva]],38,FALSE),0)</f>
        <v>0</v>
      </c>
    </row>
    <row r="5568" spans="1:20" hidden="1" x14ac:dyDescent="0.35">
      <c r="A5568">
        <f t="shared" si="260"/>
        <v>1022824</v>
      </c>
      <c r="B5568" s="6" t="s">
        <v>1320</v>
      </c>
      <c r="C5568" s="7" t="s">
        <v>553</v>
      </c>
      <c r="D5568" s="7" t="s">
        <v>1096</v>
      </c>
      <c r="E5568" s="7" t="s">
        <v>1297</v>
      </c>
      <c r="F5568" s="7" t="s">
        <v>1298</v>
      </c>
      <c r="G5568" s="7" t="s">
        <v>990</v>
      </c>
      <c r="H5568" s="7" t="s">
        <v>990</v>
      </c>
      <c r="I5568" s="6" t="s">
        <v>10</v>
      </c>
      <c r="J5568" s="1"/>
      <c r="K5568" s="1"/>
      <c r="L5568" s="1"/>
      <c r="M5568" s="1"/>
      <c r="N5568" s="1"/>
      <c r="O5568" s="1"/>
      <c r="P5568" s="1">
        <v>29</v>
      </c>
      <c r="Q5568" s="12"/>
      <c r="R5568" s="29">
        <f t="shared" si="261"/>
        <v>-29</v>
      </c>
      <c r="S5568" t="str">
        <f t="shared" si="262"/>
        <v>Pendiente de ingreso</v>
      </c>
      <c r="T5568" s="10">
        <f>IFERROR(VLOOKUP(A5568,[1]!Tabla1[[#All],[Material]:[venta nueva]],38,FALSE),0)</f>
        <v>0</v>
      </c>
    </row>
    <row r="5569" spans="1:20" hidden="1" x14ac:dyDescent="0.35">
      <c r="A5569">
        <f t="shared" si="260"/>
        <v>1022825</v>
      </c>
      <c r="B5569" s="6" t="s">
        <v>1320</v>
      </c>
      <c r="C5569" s="7" t="s">
        <v>553</v>
      </c>
      <c r="D5569" s="7" t="s">
        <v>1096</v>
      </c>
      <c r="E5569" s="7" t="s">
        <v>1364</v>
      </c>
      <c r="F5569" s="7" t="s">
        <v>416</v>
      </c>
      <c r="G5569" s="7" t="s">
        <v>990</v>
      </c>
      <c r="H5569" s="7" t="s">
        <v>990</v>
      </c>
      <c r="I5569" s="6" t="s">
        <v>10</v>
      </c>
      <c r="J5569" s="1"/>
      <c r="K5569" s="1"/>
      <c r="L5569" s="1"/>
      <c r="M5569" s="1"/>
      <c r="N5569" s="1"/>
      <c r="O5569" s="1"/>
      <c r="P5569" s="1">
        <v>43.5</v>
      </c>
      <c r="Q5569" s="12"/>
      <c r="R5569" s="29">
        <f t="shared" si="261"/>
        <v>-43.5</v>
      </c>
      <c r="S5569" t="str">
        <f t="shared" si="262"/>
        <v>Pendiente de ingreso</v>
      </c>
      <c r="T5569" s="10">
        <f>IFERROR(VLOOKUP(A5569,[1]!Tabla1[[#All],[Material]:[venta nueva]],38,FALSE),0)</f>
        <v>0</v>
      </c>
    </row>
    <row r="5570" spans="1:20" hidden="1" x14ac:dyDescent="0.35">
      <c r="A5570">
        <f t="shared" si="260"/>
        <v>1022851</v>
      </c>
      <c r="B5570" s="6" t="s">
        <v>1320</v>
      </c>
      <c r="C5570" s="7" t="s">
        <v>553</v>
      </c>
      <c r="D5570" s="7" t="s">
        <v>1096</v>
      </c>
      <c r="E5570" s="7" t="s">
        <v>1172</v>
      </c>
      <c r="F5570" s="7" t="s">
        <v>356</v>
      </c>
      <c r="G5570" s="7" t="s">
        <v>1077</v>
      </c>
      <c r="H5570" s="7" t="s">
        <v>1023</v>
      </c>
      <c r="I5570" s="6" t="s">
        <v>14</v>
      </c>
      <c r="J5570" s="1"/>
      <c r="K5570" s="1"/>
      <c r="L5570" s="1"/>
      <c r="M5570" s="1"/>
      <c r="N5570" s="1"/>
      <c r="O5570" s="1"/>
      <c r="P5570" s="1">
        <v>48000</v>
      </c>
      <c r="Q5570" s="12"/>
      <c r="R5570" s="29">
        <f t="shared" si="261"/>
        <v>-48000</v>
      </c>
      <c r="S5570" t="str">
        <f t="shared" si="262"/>
        <v>Pendiente de ingreso</v>
      </c>
      <c r="T5570" s="10">
        <f>IFERROR(VLOOKUP(A5570,[1]!Tabla1[[#All],[Material]:[venta nueva]],38,FALSE),0)</f>
        <v>0</v>
      </c>
    </row>
    <row r="5571" spans="1:20" hidden="1" x14ac:dyDescent="0.35">
      <c r="A5571">
        <f t="shared" si="260"/>
        <v>1022854</v>
      </c>
      <c r="B5571" s="6" t="s">
        <v>1320</v>
      </c>
      <c r="C5571" s="7" t="s">
        <v>553</v>
      </c>
      <c r="D5571" s="7" t="s">
        <v>1096</v>
      </c>
      <c r="E5571" s="7" t="s">
        <v>575</v>
      </c>
      <c r="F5571" s="7" t="s">
        <v>357</v>
      </c>
      <c r="G5571" s="7" t="s">
        <v>1084</v>
      </c>
      <c r="H5571" s="7" t="s">
        <v>1017</v>
      </c>
      <c r="I5571" s="6" t="s">
        <v>10</v>
      </c>
      <c r="J5571" s="1">
        <v>-7045</v>
      </c>
      <c r="K5571" s="1">
        <v>36200</v>
      </c>
      <c r="L5571" s="1">
        <v>24000</v>
      </c>
      <c r="M5571" s="1">
        <v>-7045</v>
      </c>
      <c r="N5571" s="1">
        <v>36200</v>
      </c>
      <c r="O5571" s="1">
        <v>24000</v>
      </c>
      <c r="P5571" s="1">
        <v>24000</v>
      </c>
      <c r="Q5571" s="12"/>
      <c r="R5571" s="29">
        <f t="shared" si="261"/>
        <v>0</v>
      </c>
      <c r="S5571" t="str">
        <f t="shared" si="262"/>
        <v>OK</v>
      </c>
      <c r="T5571" s="10">
        <f>IFERROR(VLOOKUP(A5571,[1]!Tabla1[[#All],[Material]:[venta nueva]],38,FALSE),0)</f>
        <v>0</v>
      </c>
    </row>
    <row r="5572" spans="1:20" hidden="1" x14ac:dyDescent="0.35">
      <c r="A5572">
        <f t="shared" si="260"/>
        <v>1022856</v>
      </c>
      <c r="B5572" s="6" t="s">
        <v>1320</v>
      </c>
      <c r="C5572" s="7" t="s">
        <v>553</v>
      </c>
      <c r="D5572" s="7" t="s">
        <v>1096</v>
      </c>
      <c r="E5572" s="7" t="s">
        <v>359</v>
      </c>
      <c r="F5572" s="7" t="s">
        <v>360</v>
      </c>
      <c r="G5572" s="7" t="s">
        <v>1078</v>
      </c>
      <c r="H5572" s="7" t="s">
        <v>1009</v>
      </c>
      <c r="I5572" s="6" t="s">
        <v>14</v>
      </c>
      <c r="J5572" s="1">
        <v>0</v>
      </c>
      <c r="K5572" s="1">
        <v>120000</v>
      </c>
      <c r="L5572" s="1">
        <v>120000</v>
      </c>
      <c r="M5572" s="1">
        <v>0</v>
      </c>
      <c r="N5572" s="1">
        <v>120000</v>
      </c>
      <c r="O5572" s="1">
        <v>120000</v>
      </c>
      <c r="P5572" s="1">
        <v>24000</v>
      </c>
      <c r="Q5572" s="12"/>
      <c r="R5572" s="29">
        <f t="shared" si="261"/>
        <v>96000</v>
      </c>
      <c r="S5572" t="str">
        <f t="shared" si="262"/>
        <v>Sobre ingreso</v>
      </c>
      <c r="T5572" s="10">
        <f>IFERROR(VLOOKUP(A5572,[1]!Tabla1[[#All],[Material]:[venta nueva]],38,FALSE),0)</f>
        <v>0</v>
      </c>
    </row>
    <row r="5573" spans="1:20" hidden="1" x14ac:dyDescent="0.35">
      <c r="A5573">
        <f t="shared" si="260"/>
        <v>1022858</v>
      </c>
      <c r="B5573" s="6" t="s">
        <v>1320</v>
      </c>
      <c r="C5573" s="7" t="s">
        <v>553</v>
      </c>
      <c r="D5573" s="7" t="s">
        <v>1096</v>
      </c>
      <c r="E5573" s="7" t="s">
        <v>601</v>
      </c>
      <c r="F5573" s="7" t="s">
        <v>510</v>
      </c>
      <c r="G5573" s="7" t="s">
        <v>1075</v>
      </c>
      <c r="H5573" s="7" t="s">
        <v>1002</v>
      </c>
      <c r="I5573" s="6" t="s">
        <v>9</v>
      </c>
      <c r="J5573" s="1">
        <v>24902</v>
      </c>
      <c r="K5573" s="1">
        <v>0</v>
      </c>
      <c r="L5573" s="1">
        <v>0</v>
      </c>
      <c r="M5573" s="1">
        <v>24902</v>
      </c>
      <c r="N5573" s="1">
        <v>0</v>
      </c>
      <c r="O5573" s="1">
        <v>24000</v>
      </c>
      <c r="P5573" s="1">
        <v>20000</v>
      </c>
      <c r="Q5573" s="12"/>
      <c r="R5573" s="29">
        <f t="shared" si="261"/>
        <v>4000</v>
      </c>
      <c r="S5573" t="str">
        <f t="shared" si="262"/>
        <v>Sobre ingreso</v>
      </c>
      <c r="T5573" s="10">
        <f>IFERROR(VLOOKUP(A5573,[1]!Tabla1[[#All],[Material]:[venta nueva]],38,FALSE),0)</f>
        <v>0</v>
      </c>
    </row>
    <row r="5574" spans="1:20" hidden="1" x14ac:dyDescent="0.35">
      <c r="A5574">
        <f t="shared" ref="A5574:A5637" si="263">+E5574*1</f>
        <v>1022863</v>
      </c>
      <c r="B5574" s="6" t="s">
        <v>1320</v>
      </c>
      <c r="C5574" s="7" t="s">
        <v>553</v>
      </c>
      <c r="D5574" s="7" t="s">
        <v>1096</v>
      </c>
      <c r="E5574" s="7" t="s">
        <v>361</v>
      </c>
      <c r="F5574" s="7" t="s">
        <v>362</v>
      </c>
      <c r="G5574" s="7" t="s">
        <v>1075</v>
      </c>
      <c r="H5574" s="7" t="s">
        <v>1011</v>
      </c>
      <c r="I5574" s="6" t="s">
        <v>15</v>
      </c>
      <c r="J5574" s="1">
        <v>-10496</v>
      </c>
      <c r="K5574" s="1">
        <v>10496</v>
      </c>
      <c r="L5574" s="1">
        <v>0</v>
      </c>
      <c r="M5574" s="1">
        <v>-10496</v>
      </c>
      <c r="N5574" s="1">
        <v>54496</v>
      </c>
      <c r="O5574" s="1">
        <v>44000</v>
      </c>
      <c r="P5574" s="1">
        <v>44000</v>
      </c>
      <c r="Q5574" s="12"/>
      <c r="R5574" s="29">
        <f t="shared" si="261"/>
        <v>0</v>
      </c>
      <c r="S5574" t="str">
        <f t="shared" si="262"/>
        <v>OK</v>
      </c>
      <c r="T5574" s="10">
        <f>IFERROR(VLOOKUP(A5574,[1]!Tabla1[[#All],[Material]:[venta nueva]],38,FALSE),0)</f>
        <v>0</v>
      </c>
    </row>
    <row r="5575" spans="1:20" hidden="1" x14ac:dyDescent="0.35">
      <c r="A5575">
        <f t="shared" si="263"/>
        <v>1022864</v>
      </c>
      <c r="B5575" s="6" t="s">
        <v>1320</v>
      </c>
      <c r="C5575" s="7" t="s">
        <v>553</v>
      </c>
      <c r="D5575" s="7" t="s">
        <v>1096</v>
      </c>
      <c r="E5575" s="7" t="s">
        <v>363</v>
      </c>
      <c r="F5575" s="7" t="s">
        <v>364</v>
      </c>
      <c r="G5575" s="7" t="s">
        <v>1075</v>
      </c>
      <c r="H5575" s="7" t="s">
        <v>1011</v>
      </c>
      <c r="I5575" s="6" t="s">
        <v>15</v>
      </c>
      <c r="J5575" s="1">
        <v>-36597</v>
      </c>
      <c r="K5575" s="1">
        <v>129569</v>
      </c>
      <c r="L5575" s="1">
        <v>96000</v>
      </c>
      <c r="M5575" s="1">
        <v>-36597</v>
      </c>
      <c r="N5575" s="1">
        <v>129569</v>
      </c>
      <c r="O5575" s="1">
        <v>96000</v>
      </c>
      <c r="P5575" s="1">
        <v>96500</v>
      </c>
      <c r="Q5575" s="12"/>
      <c r="R5575" s="29">
        <f t="shared" si="261"/>
        <v>-500</v>
      </c>
      <c r="S5575" t="str">
        <f t="shared" si="262"/>
        <v>Pendiente de ingreso</v>
      </c>
      <c r="T5575" s="10">
        <f>IFERROR(VLOOKUP(A5575,[1]!Tabla1[[#All],[Material]:[venta nueva]],38,FALSE),0)</f>
        <v>0</v>
      </c>
    </row>
    <row r="5576" spans="1:20" hidden="1" x14ac:dyDescent="0.35">
      <c r="A5576">
        <f t="shared" si="263"/>
        <v>1022865</v>
      </c>
      <c r="B5576" s="6" t="s">
        <v>1320</v>
      </c>
      <c r="C5576" s="7" t="s">
        <v>553</v>
      </c>
      <c r="D5576" s="7" t="s">
        <v>1096</v>
      </c>
      <c r="E5576" s="7" t="s">
        <v>365</v>
      </c>
      <c r="F5576" s="7" t="s">
        <v>366</v>
      </c>
      <c r="G5576" s="7" t="s">
        <v>1082</v>
      </c>
      <c r="H5576" s="7" t="s">
        <v>1013</v>
      </c>
      <c r="I5576" s="6" t="s">
        <v>15</v>
      </c>
      <c r="J5576" s="1">
        <v>13946</v>
      </c>
      <c r="K5576" s="1">
        <v>36054</v>
      </c>
      <c r="L5576" s="1">
        <v>50000</v>
      </c>
      <c r="M5576" s="1">
        <v>13946</v>
      </c>
      <c r="N5576" s="1">
        <v>11054</v>
      </c>
      <c r="O5576" s="1">
        <v>25000</v>
      </c>
      <c r="P5576" s="1">
        <v>25000</v>
      </c>
      <c r="Q5576" s="12"/>
      <c r="R5576" s="29">
        <f t="shared" ref="R5576:R5639" si="264">+O5576-P5576</f>
        <v>0</v>
      </c>
      <c r="S5576" t="str">
        <f t="shared" ref="S5576:S5639" si="265">IF(R5576&gt;0,"Sobre ingreso",IF(R5576&lt;0,"Pendiente de ingreso","OK"))</f>
        <v>OK</v>
      </c>
      <c r="T5576" s="10">
        <f>IFERROR(VLOOKUP(A5576,[1]!Tabla1[[#All],[Material]:[venta nueva]],38,FALSE),0)</f>
        <v>0</v>
      </c>
    </row>
    <row r="5577" spans="1:20" hidden="1" x14ac:dyDescent="0.35">
      <c r="A5577">
        <f t="shared" si="263"/>
        <v>1022866</v>
      </c>
      <c r="B5577" s="6" t="s">
        <v>1320</v>
      </c>
      <c r="C5577" s="7" t="s">
        <v>553</v>
      </c>
      <c r="D5577" s="7" t="s">
        <v>1096</v>
      </c>
      <c r="E5577" s="7" t="s">
        <v>367</v>
      </c>
      <c r="F5577" s="7" t="s">
        <v>368</v>
      </c>
      <c r="G5577" s="7" t="s">
        <v>1082</v>
      </c>
      <c r="H5577" s="7" t="s">
        <v>1013</v>
      </c>
      <c r="I5577" s="6" t="s">
        <v>15</v>
      </c>
      <c r="J5577" s="1">
        <v>-3691</v>
      </c>
      <c r="K5577" s="1">
        <v>53691</v>
      </c>
      <c r="L5577" s="1">
        <v>50000</v>
      </c>
      <c r="M5577" s="1">
        <v>-3691</v>
      </c>
      <c r="N5577" s="1">
        <v>28691</v>
      </c>
      <c r="O5577" s="1">
        <v>25000</v>
      </c>
      <c r="P5577" s="1">
        <v>25000</v>
      </c>
      <c r="Q5577" s="12"/>
      <c r="R5577" s="29">
        <f t="shared" si="264"/>
        <v>0</v>
      </c>
      <c r="S5577" t="str">
        <f t="shared" si="265"/>
        <v>OK</v>
      </c>
      <c r="T5577" s="10">
        <f>IFERROR(VLOOKUP(A5577,[1]!Tabla1[[#All],[Material]:[venta nueva]],38,FALSE),0)</f>
        <v>0</v>
      </c>
    </row>
    <row r="5578" spans="1:20" hidden="1" x14ac:dyDescent="0.35">
      <c r="A5578">
        <f t="shared" si="263"/>
        <v>1022883</v>
      </c>
      <c r="B5578" s="6" t="s">
        <v>1320</v>
      </c>
      <c r="C5578" s="7" t="s">
        <v>553</v>
      </c>
      <c r="D5578" s="7" t="s">
        <v>1096</v>
      </c>
      <c r="E5578" s="7" t="s">
        <v>369</v>
      </c>
      <c r="F5578" s="7" t="s">
        <v>370</v>
      </c>
      <c r="G5578" s="7" t="s">
        <v>1074</v>
      </c>
      <c r="H5578" s="7" t="s">
        <v>1018</v>
      </c>
      <c r="I5578" s="6" t="s">
        <v>8</v>
      </c>
      <c r="J5578" s="1">
        <v>0</v>
      </c>
      <c r="K5578" s="1">
        <v>13204</v>
      </c>
      <c r="L5578" s="1">
        <v>23587</v>
      </c>
      <c r="M5578" s="1">
        <v>0</v>
      </c>
      <c r="N5578" s="1">
        <v>13204</v>
      </c>
      <c r="O5578" s="1">
        <v>23587</v>
      </c>
      <c r="P5578" s="1"/>
      <c r="Q5578" s="12"/>
      <c r="R5578" s="29">
        <f t="shared" si="264"/>
        <v>23587</v>
      </c>
      <c r="S5578" t="str">
        <f t="shared" si="265"/>
        <v>Sobre ingreso</v>
      </c>
      <c r="T5578" s="10">
        <f>IFERROR(VLOOKUP(A5578,[1]!Tabla1[[#All],[Material]:[venta nueva]],38,FALSE),0)</f>
        <v>0</v>
      </c>
    </row>
    <row r="5579" spans="1:20" hidden="1" x14ac:dyDescent="0.35">
      <c r="A5579">
        <f t="shared" si="263"/>
        <v>1022907</v>
      </c>
      <c r="B5579" s="6" t="s">
        <v>1320</v>
      </c>
      <c r="C5579" s="7" t="s">
        <v>553</v>
      </c>
      <c r="D5579" s="7" t="s">
        <v>1096</v>
      </c>
      <c r="E5579" s="7" t="s">
        <v>528</v>
      </c>
      <c r="F5579" s="7" t="s">
        <v>529</v>
      </c>
      <c r="G5579" s="7" t="s">
        <v>1069</v>
      </c>
      <c r="H5579" s="7" t="s">
        <v>1026</v>
      </c>
      <c r="I5579" s="6" t="s">
        <v>10</v>
      </c>
      <c r="J5579" s="1">
        <v>9564</v>
      </c>
      <c r="K5579" s="1">
        <v>0</v>
      </c>
      <c r="L5579" s="1">
        <v>72000</v>
      </c>
      <c r="M5579" s="1">
        <v>9564</v>
      </c>
      <c r="N5579" s="1">
        <v>0</v>
      </c>
      <c r="O5579" s="1">
        <v>0</v>
      </c>
      <c r="P5579" s="1">
        <v>9570</v>
      </c>
      <c r="Q5579" s="12"/>
      <c r="R5579" s="29">
        <f t="shared" si="264"/>
        <v>-9570</v>
      </c>
      <c r="S5579" t="str">
        <f t="shared" si="265"/>
        <v>Pendiente de ingreso</v>
      </c>
      <c r="T5579" s="10">
        <f>IFERROR(VLOOKUP(A5579,[1]!Tabla1[[#All],[Material]:[venta nueva]],38,FALSE),0)</f>
        <v>0</v>
      </c>
    </row>
    <row r="5580" spans="1:20" hidden="1" x14ac:dyDescent="0.35">
      <c r="A5580">
        <f t="shared" si="263"/>
        <v>1022914</v>
      </c>
      <c r="B5580" s="6" t="s">
        <v>1320</v>
      </c>
      <c r="C5580" s="7" t="s">
        <v>553</v>
      </c>
      <c r="D5580" s="7" t="s">
        <v>1096</v>
      </c>
      <c r="E5580" s="7" t="s">
        <v>375</v>
      </c>
      <c r="F5580" s="7" t="s">
        <v>506</v>
      </c>
      <c r="G5580" s="7" t="s">
        <v>1078</v>
      </c>
      <c r="H5580" s="7" t="s">
        <v>1006</v>
      </c>
      <c r="I5580" s="6" t="s">
        <v>15</v>
      </c>
      <c r="J5580" s="1">
        <v>-50145</v>
      </c>
      <c r="K5580" s="1">
        <v>28367</v>
      </c>
      <c r="L5580" s="1">
        <v>0</v>
      </c>
      <c r="M5580" s="1">
        <v>-50145</v>
      </c>
      <c r="N5580" s="1">
        <v>28367</v>
      </c>
      <c r="O5580" s="1">
        <v>0</v>
      </c>
      <c r="P5580" s="1"/>
      <c r="Q5580" s="12"/>
      <c r="R5580" s="29">
        <f t="shared" si="264"/>
        <v>0</v>
      </c>
      <c r="S5580" t="str">
        <f t="shared" si="265"/>
        <v>OK</v>
      </c>
      <c r="T5580" s="10">
        <f>IFERROR(VLOOKUP(A5580,[1]!Tabla1[[#All],[Material]:[venta nueva]],38,FALSE),0)</f>
        <v>0</v>
      </c>
    </row>
    <row r="5581" spans="1:20" hidden="1" x14ac:dyDescent="0.35">
      <c r="A5581">
        <f t="shared" si="263"/>
        <v>1022918</v>
      </c>
      <c r="B5581" s="6" t="s">
        <v>1320</v>
      </c>
      <c r="C5581" s="7" t="s">
        <v>553</v>
      </c>
      <c r="D5581" s="7" t="s">
        <v>1096</v>
      </c>
      <c r="E5581" s="7" t="s">
        <v>376</v>
      </c>
      <c r="F5581" s="7" t="s">
        <v>377</v>
      </c>
      <c r="G5581" s="7" t="s">
        <v>1078</v>
      </c>
      <c r="H5581" s="7" t="s">
        <v>1006</v>
      </c>
      <c r="I5581" s="6" t="s">
        <v>15</v>
      </c>
      <c r="J5581" s="1">
        <v>-24551</v>
      </c>
      <c r="K5581" s="1">
        <v>88652</v>
      </c>
      <c r="L5581" s="1">
        <v>72000</v>
      </c>
      <c r="M5581" s="1">
        <v>-24551</v>
      </c>
      <c r="N5581" s="1">
        <v>88652</v>
      </c>
      <c r="O5581" s="1">
        <v>72000</v>
      </c>
      <c r="P5581" s="1">
        <v>72000</v>
      </c>
      <c r="Q5581" s="12"/>
      <c r="R5581" s="29">
        <f t="shared" si="264"/>
        <v>0</v>
      </c>
      <c r="S5581" t="str">
        <f t="shared" si="265"/>
        <v>OK</v>
      </c>
      <c r="T5581" s="10">
        <f>IFERROR(VLOOKUP(A5581,[1]!Tabla1[[#All],[Material]:[venta nueva]],38,FALSE),0)</f>
        <v>0</v>
      </c>
    </row>
    <row r="5582" spans="1:20" hidden="1" x14ac:dyDescent="0.35">
      <c r="A5582">
        <f t="shared" si="263"/>
        <v>1022936</v>
      </c>
      <c r="B5582" s="6" t="s">
        <v>1320</v>
      </c>
      <c r="C5582" s="7" t="s">
        <v>553</v>
      </c>
      <c r="D5582" s="7" t="s">
        <v>1096</v>
      </c>
      <c r="E5582" s="7" t="s">
        <v>388</v>
      </c>
      <c r="F5582" s="7" t="s">
        <v>78</v>
      </c>
      <c r="G5582" s="7" t="s">
        <v>985</v>
      </c>
      <c r="H5582" s="7" t="s">
        <v>1012</v>
      </c>
      <c r="I5582" s="6" t="s">
        <v>14</v>
      </c>
      <c r="J5582" s="1">
        <v>60</v>
      </c>
      <c r="K5582" s="1">
        <v>0</v>
      </c>
      <c r="L5582" s="1">
        <v>0</v>
      </c>
      <c r="M5582" s="1">
        <v>60</v>
      </c>
      <c r="N5582" s="1">
        <v>0</v>
      </c>
      <c r="O5582" s="1">
        <v>0</v>
      </c>
      <c r="P5582" s="1"/>
      <c r="Q5582" s="12"/>
      <c r="R5582" s="29">
        <f t="shared" si="264"/>
        <v>0</v>
      </c>
      <c r="S5582" t="str">
        <f t="shared" si="265"/>
        <v>OK</v>
      </c>
      <c r="T5582" s="10">
        <f>IFERROR(VLOOKUP(A5582,[1]!Tabla1[[#All],[Material]:[venta nueva]],38,FALSE),0)</f>
        <v>0</v>
      </c>
    </row>
    <row r="5583" spans="1:20" hidden="1" x14ac:dyDescent="0.35">
      <c r="A5583">
        <f t="shared" si="263"/>
        <v>1022939</v>
      </c>
      <c r="B5583" s="6" t="s">
        <v>1320</v>
      </c>
      <c r="C5583" s="7" t="s">
        <v>553</v>
      </c>
      <c r="D5583" s="7" t="s">
        <v>1096</v>
      </c>
      <c r="E5583" s="7" t="s">
        <v>389</v>
      </c>
      <c r="F5583" s="7" t="s">
        <v>390</v>
      </c>
      <c r="G5583" s="7" t="s">
        <v>1085</v>
      </c>
      <c r="H5583" s="7" t="s">
        <v>1036</v>
      </c>
      <c r="I5583" s="6" t="s">
        <v>14</v>
      </c>
      <c r="J5583" s="1">
        <v>20113</v>
      </c>
      <c r="K5583" s="1">
        <v>0</v>
      </c>
      <c r="L5583" s="1">
        <v>24000</v>
      </c>
      <c r="M5583" s="1">
        <v>20113</v>
      </c>
      <c r="N5583" s="1">
        <v>0</v>
      </c>
      <c r="O5583" s="1">
        <v>24000</v>
      </c>
      <c r="P5583" s="1">
        <v>24000</v>
      </c>
      <c r="Q5583" s="12"/>
      <c r="R5583" s="29">
        <f t="shared" si="264"/>
        <v>0</v>
      </c>
      <c r="S5583" t="str">
        <f t="shared" si="265"/>
        <v>OK</v>
      </c>
      <c r="T5583" s="10">
        <f>IFERROR(VLOOKUP(A5583,[1]!Tabla1[[#All],[Material]:[venta nueva]],38,FALSE),0)</f>
        <v>0</v>
      </c>
    </row>
    <row r="5584" spans="1:20" hidden="1" x14ac:dyDescent="0.35">
      <c r="A5584">
        <f t="shared" si="263"/>
        <v>1022940</v>
      </c>
      <c r="B5584" s="6" t="s">
        <v>1320</v>
      </c>
      <c r="C5584" s="7" t="s">
        <v>553</v>
      </c>
      <c r="D5584" s="7" t="s">
        <v>1096</v>
      </c>
      <c r="E5584" s="7" t="s">
        <v>391</v>
      </c>
      <c r="F5584" s="7" t="s">
        <v>392</v>
      </c>
      <c r="G5584" s="7" t="s">
        <v>1086</v>
      </c>
      <c r="H5584" s="7" t="s">
        <v>1025</v>
      </c>
      <c r="I5584" s="6" t="s">
        <v>14</v>
      </c>
      <c r="J5584" s="1">
        <v>4070</v>
      </c>
      <c r="K5584" s="1">
        <v>4528</v>
      </c>
      <c r="L5584" s="1">
        <v>9000</v>
      </c>
      <c r="M5584" s="1">
        <v>4070</v>
      </c>
      <c r="N5584" s="1">
        <v>4528</v>
      </c>
      <c r="O5584" s="1">
        <v>9000</v>
      </c>
      <c r="P5584" s="1"/>
      <c r="Q5584" s="12"/>
      <c r="R5584" s="29">
        <f t="shared" si="264"/>
        <v>9000</v>
      </c>
      <c r="S5584" t="str">
        <f t="shared" si="265"/>
        <v>Sobre ingreso</v>
      </c>
      <c r="T5584" s="10">
        <f>IFERROR(VLOOKUP(A5584,[1]!Tabla1[[#All],[Material]:[venta nueva]],38,FALSE),0)</f>
        <v>0</v>
      </c>
    </row>
    <row r="5585" spans="1:20" hidden="1" x14ac:dyDescent="0.35">
      <c r="A5585">
        <f t="shared" si="263"/>
        <v>1022941</v>
      </c>
      <c r="B5585" s="6" t="s">
        <v>1320</v>
      </c>
      <c r="C5585" s="7" t="s">
        <v>553</v>
      </c>
      <c r="D5585" s="7" t="s">
        <v>1096</v>
      </c>
      <c r="E5585" s="7" t="s">
        <v>393</v>
      </c>
      <c r="F5585" s="7" t="s">
        <v>394</v>
      </c>
      <c r="G5585" s="7" t="s">
        <v>1086</v>
      </c>
      <c r="H5585" s="7" t="s">
        <v>1025</v>
      </c>
      <c r="I5585" s="6" t="s">
        <v>14</v>
      </c>
      <c r="J5585" s="1">
        <v>-23843</v>
      </c>
      <c r="K5585" s="1">
        <v>71000</v>
      </c>
      <c r="L5585" s="1">
        <v>48000</v>
      </c>
      <c r="M5585" s="1">
        <v>-23843</v>
      </c>
      <c r="N5585" s="1">
        <v>71000</v>
      </c>
      <c r="O5585" s="1">
        <v>48000</v>
      </c>
      <c r="P5585" s="1">
        <v>48000</v>
      </c>
      <c r="Q5585" s="12"/>
      <c r="R5585" s="29">
        <f t="shared" si="264"/>
        <v>0</v>
      </c>
      <c r="S5585" t="str">
        <f t="shared" si="265"/>
        <v>OK</v>
      </c>
      <c r="T5585" s="10">
        <f>IFERROR(VLOOKUP(A5585,[1]!Tabla1[[#All],[Material]:[venta nueva]],38,FALSE),0)</f>
        <v>0</v>
      </c>
    </row>
    <row r="5586" spans="1:20" hidden="1" x14ac:dyDescent="0.35">
      <c r="A5586">
        <f t="shared" si="263"/>
        <v>1022943</v>
      </c>
      <c r="B5586" s="6" t="s">
        <v>1320</v>
      </c>
      <c r="C5586" s="7" t="s">
        <v>553</v>
      </c>
      <c r="D5586" s="7" t="s">
        <v>1096</v>
      </c>
      <c r="E5586" s="7" t="s">
        <v>395</v>
      </c>
      <c r="F5586" s="7" t="s">
        <v>396</v>
      </c>
      <c r="G5586" s="7" t="s">
        <v>1075</v>
      </c>
      <c r="H5586" s="7" t="s">
        <v>1002</v>
      </c>
      <c r="I5586" s="6" t="s">
        <v>14</v>
      </c>
      <c r="J5586" s="1">
        <v>590</v>
      </c>
      <c r="K5586" s="1">
        <v>0</v>
      </c>
      <c r="L5586" s="1">
        <v>0</v>
      </c>
      <c r="M5586" s="1">
        <v>590</v>
      </c>
      <c r="N5586" s="1">
        <v>0</v>
      </c>
      <c r="O5586" s="1">
        <v>0</v>
      </c>
      <c r="P5586" s="1"/>
      <c r="Q5586" s="12"/>
      <c r="R5586" s="29">
        <f t="shared" si="264"/>
        <v>0</v>
      </c>
      <c r="S5586" t="str">
        <f t="shared" si="265"/>
        <v>OK</v>
      </c>
      <c r="T5586" s="10">
        <f>IFERROR(VLOOKUP(A5586,[1]!Tabla1[[#All],[Material]:[venta nueva]],38,FALSE),0)</f>
        <v>0</v>
      </c>
    </row>
    <row r="5587" spans="1:20" hidden="1" x14ac:dyDescent="0.35">
      <c r="A5587">
        <f t="shared" si="263"/>
        <v>1022945</v>
      </c>
      <c r="B5587" s="6" t="s">
        <v>1320</v>
      </c>
      <c r="C5587" s="7" t="s">
        <v>553</v>
      </c>
      <c r="D5587" s="7" t="s">
        <v>1096</v>
      </c>
      <c r="E5587" s="7" t="s">
        <v>397</v>
      </c>
      <c r="F5587" s="7" t="s">
        <v>223</v>
      </c>
      <c r="G5587" s="7" t="s">
        <v>1078</v>
      </c>
      <c r="H5587" s="7" t="s">
        <v>1027</v>
      </c>
      <c r="I5587" s="6" t="s">
        <v>14</v>
      </c>
      <c r="J5587" s="1">
        <v>8562</v>
      </c>
      <c r="K5587" s="1">
        <v>208237</v>
      </c>
      <c r="L5587" s="1">
        <v>216000</v>
      </c>
      <c r="M5587" s="1">
        <v>8562</v>
      </c>
      <c r="N5587" s="1">
        <v>208237</v>
      </c>
      <c r="O5587" s="1">
        <v>216000</v>
      </c>
      <c r="P5587" s="1">
        <v>144000</v>
      </c>
      <c r="Q5587" s="12"/>
      <c r="R5587" s="29">
        <f t="shared" si="264"/>
        <v>72000</v>
      </c>
      <c r="S5587" t="str">
        <f t="shared" si="265"/>
        <v>Sobre ingreso</v>
      </c>
      <c r="T5587" s="10">
        <f>IFERROR(VLOOKUP(A5587,[1]!Tabla1[[#All],[Material]:[venta nueva]],38,FALSE),0)</f>
        <v>0</v>
      </c>
    </row>
    <row r="5588" spans="1:20" hidden="1" x14ac:dyDescent="0.35">
      <c r="A5588">
        <f t="shared" si="263"/>
        <v>1022989</v>
      </c>
      <c r="B5588" s="6" t="s">
        <v>1320</v>
      </c>
      <c r="C5588" s="7" t="s">
        <v>553</v>
      </c>
      <c r="D5588" s="7" t="s">
        <v>1096</v>
      </c>
      <c r="E5588" s="7" t="s">
        <v>402</v>
      </c>
      <c r="F5588" s="7" t="s">
        <v>403</v>
      </c>
      <c r="G5588" s="7" t="s">
        <v>1075</v>
      </c>
      <c r="H5588" s="7" t="s">
        <v>1003</v>
      </c>
      <c r="I5588" s="6" t="s">
        <v>15</v>
      </c>
      <c r="J5588" s="1">
        <v>22928</v>
      </c>
      <c r="K5588" s="1">
        <v>0</v>
      </c>
      <c r="L5588" s="1">
        <v>20000</v>
      </c>
      <c r="M5588" s="1">
        <v>22928</v>
      </c>
      <c r="N5588" s="1">
        <v>0</v>
      </c>
      <c r="O5588" s="1">
        <v>20000</v>
      </c>
      <c r="P5588" s="1">
        <v>20000</v>
      </c>
      <c r="Q5588" s="12"/>
      <c r="R5588" s="29">
        <f t="shared" si="264"/>
        <v>0</v>
      </c>
      <c r="S5588" t="str">
        <f t="shared" si="265"/>
        <v>OK</v>
      </c>
      <c r="T5588" s="10">
        <f>IFERROR(VLOOKUP(A5588,[1]!Tabla1[[#All],[Material]:[venta nueva]],38,FALSE),0)</f>
        <v>0</v>
      </c>
    </row>
    <row r="5589" spans="1:20" hidden="1" x14ac:dyDescent="0.35">
      <c r="A5589">
        <f t="shared" si="263"/>
        <v>1023034</v>
      </c>
      <c r="B5589" s="6" t="s">
        <v>1320</v>
      </c>
      <c r="C5589" s="7" t="s">
        <v>553</v>
      </c>
      <c r="D5589" s="7" t="s">
        <v>1096</v>
      </c>
      <c r="E5589" s="7" t="s">
        <v>408</v>
      </c>
      <c r="F5589" s="7" t="s">
        <v>142</v>
      </c>
      <c r="G5589" s="7" t="s">
        <v>1080</v>
      </c>
      <c r="H5589" s="7" t="s">
        <v>1030</v>
      </c>
      <c r="I5589" s="6" t="s">
        <v>14</v>
      </c>
      <c r="J5589" s="1">
        <v>-13593</v>
      </c>
      <c r="K5589" s="1">
        <v>64593</v>
      </c>
      <c r="L5589" s="1">
        <v>48000</v>
      </c>
      <c r="M5589" s="1">
        <v>-13593</v>
      </c>
      <c r="N5589" s="1">
        <v>130593</v>
      </c>
      <c r="O5589" s="1">
        <v>120000</v>
      </c>
      <c r="P5589" s="1">
        <v>48000</v>
      </c>
      <c r="Q5589" s="12"/>
      <c r="R5589" s="29">
        <f t="shared" si="264"/>
        <v>72000</v>
      </c>
      <c r="S5589" t="str">
        <f t="shared" si="265"/>
        <v>Sobre ingreso</v>
      </c>
      <c r="T5589" s="10">
        <f>IFERROR(VLOOKUP(A5589,[1]!Tabla1[[#All],[Material]:[venta nueva]],38,FALSE),0)</f>
        <v>0</v>
      </c>
    </row>
    <row r="5590" spans="1:20" hidden="1" x14ac:dyDescent="0.35">
      <c r="A5590">
        <f t="shared" si="263"/>
        <v>1023050</v>
      </c>
      <c r="B5590" s="6" t="s">
        <v>1320</v>
      </c>
      <c r="C5590" s="7" t="s">
        <v>553</v>
      </c>
      <c r="D5590" s="7" t="s">
        <v>1096</v>
      </c>
      <c r="E5590" s="7" t="s">
        <v>470</v>
      </c>
      <c r="F5590" s="7" t="s">
        <v>471</v>
      </c>
      <c r="G5590" s="7" t="s">
        <v>1075</v>
      </c>
      <c r="H5590" s="7" t="s">
        <v>1002</v>
      </c>
      <c r="I5590" s="6" t="s">
        <v>8</v>
      </c>
      <c r="J5590" s="1">
        <v>350</v>
      </c>
      <c r="K5590" s="1">
        <v>0</v>
      </c>
      <c r="L5590" s="1">
        <v>0</v>
      </c>
      <c r="M5590" s="1">
        <v>350</v>
      </c>
      <c r="N5590" s="1">
        <v>0</v>
      </c>
      <c r="O5590" s="1">
        <v>0</v>
      </c>
      <c r="P5590" s="1"/>
      <c r="Q5590" s="12"/>
      <c r="R5590" s="29">
        <f t="shared" si="264"/>
        <v>0</v>
      </c>
      <c r="S5590" t="str">
        <f t="shared" si="265"/>
        <v>OK</v>
      </c>
      <c r="T5590" s="10">
        <f>IFERROR(VLOOKUP(A5590,[1]!Tabla1[[#All],[Material]:[venta nueva]],38,FALSE),0)</f>
        <v>0</v>
      </c>
    </row>
    <row r="5591" spans="1:20" hidden="1" x14ac:dyDescent="0.35">
      <c r="A5591">
        <f t="shared" si="263"/>
        <v>1023066</v>
      </c>
      <c r="B5591" s="6" t="s">
        <v>1320</v>
      </c>
      <c r="C5591" s="7" t="s">
        <v>553</v>
      </c>
      <c r="D5591" s="7" t="s">
        <v>1096</v>
      </c>
      <c r="E5591" s="7" t="s">
        <v>637</v>
      </c>
      <c r="F5591" s="7" t="s">
        <v>638</v>
      </c>
      <c r="G5591" s="7" t="s">
        <v>1074</v>
      </c>
      <c r="H5591" s="7" t="s">
        <v>1018</v>
      </c>
      <c r="I5591" s="6" t="s">
        <v>14</v>
      </c>
      <c r="J5591" s="1">
        <v>0</v>
      </c>
      <c r="K5591" s="1">
        <v>24000</v>
      </c>
      <c r="L5591" s="1">
        <v>24000</v>
      </c>
      <c r="M5591" s="1"/>
      <c r="N5591" s="1"/>
      <c r="O5591" s="1"/>
      <c r="P5591" s="1"/>
      <c r="Q5591" s="12"/>
      <c r="R5591" s="29">
        <f t="shared" si="264"/>
        <v>0</v>
      </c>
      <c r="S5591" t="str">
        <f t="shared" si="265"/>
        <v>OK</v>
      </c>
      <c r="T5591" s="10">
        <f>IFERROR(VLOOKUP(A5591,[1]!Tabla1[[#All],[Material]:[venta nueva]],38,FALSE),0)</f>
        <v>0</v>
      </c>
    </row>
    <row r="5592" spans="1:20" hidden="1" x14ac:dyDescent="0.35">
      <c r="A5592">
        <f t="shared" si="263"/>
        <v>1023093</v>
      </c>
      <c r="B5592" s="6" t="s">
        <v>1320</v>
      </c>
      <c r="C5592" s="7" t="s">
        <v>553</v>
      </c>
      <c r="D5592" s="7" t="s">
        <v>1096</v>
      </c>
      <c r="E5592" s="7" t="s">
        <v>415</v>
      </c>
      <c r="F5592" s="7" t="s">
        <v>416</v>
      </c>
      <c r="G5592" s="7" t="s">
        <v>1081</v>
      </c>
      <c r="H5592" s="7" t="s">
        <v>1010</v>
      </c>
      <c r="I5592" s="6" t="s">
        <v>14</v>
      </c>
      <c r="J5592" s="1">
        <v>22385</v>
      </c>
      <c r="K5592" s="1">
        <v>66091</v>
      </c>
      <c r="L5592" s="1">
        <v>48000</v>
      </c>
      <c r="M5592" s="1">
        <v>22385</v>
      </c>
      <c r="N5592" s="1">
        <v>66091</v>
      </c>
      <c r="O5592" s="1">
        <v>48000</v>
      </c>
      <c r="P5592" s="1">
        <v>48000</v>
      </c>
      <c r="Q5592" s="12"/>
      <c r="R5592" s="29">
        <f t="shared" si="264"/>
        <v>0</v>
      </c>
      <c r="S5592" t="str">
        <f t="shared" si="265"/>
        <v>OK</v>
      </c>
      <c r="T5592" s="10">
        <f>IFERROR(VLOOKUP(A5592,[1]!Tabla1[[#All],[Material]:[venta nueva]],38,FALSE),0)</f>
        <v>0</v>
      </c>
    </row>
    <row r="5593" spans="1:20" hidden="1" x14ac:dyDescent="0.35">
      <c r="A5593">
        <f t="shared" si="263"/>
        <v>1023102</v>
      </c>
      <c r="B5593" s="6" t="s">
        <v>1320</v>
      </c>
      <c r="C5593" s="7" t="s">
        <v>553</v>
      </c>
      <c r="D5593" s="7" t="s">
        <v>1096</v>
      </c>
      <c r="E5593" s="7" t="s">
        <v>496</v>
      </c>
      <c r="F5593" s="7" t="s">
        <v>497</v>
      </c>
      <c r="G5593" s="7" t="s">
        <v>1075</v>
      </c>
      <c r="H5593" s="7" t="s">
        <v>1003</v>
      </c>
      <c r="I5593" s="6" t="s">
        <v>15</v>
      </c>
      <c r="J5593" s="1">
        <v>982</v>
      </c>
      <c r="K5593" s="1">
        <v>0</v>
      </c>
      <c r="L5593" s="1">
        <v>0</v>
      </c>
      <c r="M5593" s="1">
        <v>982</v>
      </c>
      <c r="N5593" s="1">
        <v>20000</v>
      </c>
      <c r="O5593" s="1">
        <v>20000</v>
      </c>
      <c r="P5593" s="1">
        <v>20000</v>
      </c>
      <c r="Q5593" s="12"/>
      <c r="R5593" s="29">
        <f t="shared" si="264"/>
        <v>0</v>
      </c>
      <c r="S5593" t="str">
        <f t="shared" si="265"/>
        <v>OK</v>
      </c>
      <c r="T5593" s="10">
        <f>IFERROR(VLOOKUP(A5593,[1]!Tabla1[[#All],[Material]:[venta nueva]],38,FALSE),0)</f>
        <v>0</v>
      </c>
    </row>
    <row r="5594" spans="1:20" hidden="1" x14ac:dyDescent="0.35">
      <c r="A5594">
        <f t="shared" si="263"/>
        <v>1023109</v>
      </c>
      <c r="B5594" s="6" t="s">
        <v>1320</v>
      </c>
      <c r="C5594" s="7" t="s">
        <v>553</v>
      </c>
      <c r="D5594" s="7" t="s">
        <v>1096</v>
      </c>
      <c r="E5594" s="7" t="s">
        <v>1201</v>
      </c>
      <c r="F5594" s="7" t="s">
        <v>310</v>
      </c>
      <c r="G5594" s="7" t="s">
        <v>1078</v>
      </c>
      <c r="H5594" s="7" t="s">
        <v>1009</v>
      </c>
      <c r="I5594" s="6" t="s">
        <v>14</v>
      </c>
      <c r="J5594" s="1"/>
      <c r="K5594" s="1"/>
      <c r="L5594" s="1"/>
      <c r="M5594" s="1"/>
      <c r="N5594" s="1"/>
      <c r="O5594" s="1"/>
      <c r="P5594" s="1">
        <v>48000</v>
      </c>
      <c r="Q5594" s="12"/>
      <c r="R5594" s="29">
        <f t="shared" si="264"/>
        <v>-48000</v>
      </c>
      <c r="S5594" t="str">
        <f t="shared" si="265"/>
        <v>Pendiente de ingreso</v>
      </c>
      <c r="T5594" s="10">
        <f>IFERROR(VLOOKUP(A5594,[1]!Tabla1[[#All],[Material]:[venta nueva]],38,FALSE),0)</f>
        <v>0</v>
      </c>
    </row>
    <row r="5595" spans="1:20" hidden="1" x14ac:dyDescent="0.35">
      <c r="A5595">
        <f t="shared" si="263"/>
        <v>1023110</v>
      </c>
      <c r="B5595" s="6" t="s">
        <v>1320</v>
      </c>
      <c r="C5595" s="7" t="s">
        <v>553</v>
      </c>
      <c r="D5595" s="7" t="s">
        <v>1096</v>
      </c>
      <c r="E5595" s="7" t="s">
        <v>417</v>
      </c>
      <c r="F5595" s="7" t="s">
        <v>144</v>
      </c>
      <c r="G5595" s="7" t="s">
        <v>1080</v>
      </c>
      <c r="H5595" s="7" t="s">
        <v>1030</v>
      </c>
      <c r="I5595" s="6" t="s">
        <v>14</v>
      </c>
      <c r="J5595" s="1">
        <v>0</v>
      </c>
      <c r="K5595" s="1">
        <v>74009</v>
      </c>
      <c r="L5595" s="1">
        <v>72000</v>
      </c>
      <c r="M5595" s="1"/>
      <c r="N5595" s="1"/>
      <c r="O5595" s="1"/>
      <c r="P5595" s="1"/>
      <c r="Q5595" s="12"/>
      <c r="R5595" s="29">
        <f t="shared" si="264"/>
        <v>0</v>
      </c>
      <c r="S5595" t="str">
        <f t="shared" si="265"/>
        <v>OK</v>
      </c>
      <c r="T5595" s="10">
        <f>IFERROR(VLOOKUP(A5595,[1]!Tabla1[[#All],[Material]:[venta nueva]],38,FALSE),0)</f>
        <v>0</v>
      </c>
    </row>
    <row r="5596" spans="1:20" hidden="1" x14ac:dyDescent="0.35">
      <c r="A5596">
        <f t="shared" si="263"/>
        <v>1023111</v>
      </c>
      <c r="B5596" s="6" t="s">
        <v>1320</v>
      </c>
      <c r="C5596" s="7" t="s">
        <v>553</v>
      </c>
      <c r="D5596" s="7" t="s">
        <v>1096</v>
      </c>
      <c r="E5596" s="7" t="s">
        <v>418</v>
      </c>
      <c r="F5596" s="7" t="s">
        <v>419</v>
      </c>
      <c r="G5596" s="7" t="s">
        <v>1078</v>
      </c>
      <c r="H5596" s="7" t="s">
        <v>1021</v>
      </c>
      <c r="I5596" s="6" t="s">
        <v>14</v>
      </c>
      <c r="J5596" s="1">
        <v>0</v>
      </c>
      <c r="K5596" s="1">
        <v>3847</v>
      </c>
      <c r="L5596" s="1">
        <v>0</v>
      </c>
      <c r="M5596" s="1">
        <v>0</v>
      </c>
      <c r="N5596" s="1">
        <v>3847</v>
      </c>
      <c r="O5596" s="1">
        <v>0</v>
      </c>
      <c r="P5596" s="1"/>
      <c r="Q5596" s="12"/>
      <c r="R5596" s="29">
        <f t="shared" si="264"/>
        <v>0</v>
      </c>
      <c r="S5596" t="str">
        <f t="shared" si="265"/>
        <v>OK</v>
      </c>
      <c r="T5596" s="10">
        <f>IFERROR(VLOOKUP(A5596,[1]!Tabla1[[#All],[Material]:[venta nueva]],38,FALSE),0)</f>
        <v>0</v>
      </c>
    </row>
    <row r="5597" spans="1:20" hidden="1" x14ac:dyDescent="0.35">
      <c r="A5597">
        <f t="shared" si="263"/>
        <v>1023123</v>
      </c>
      <c r="B5597" s="6" t="s">
        <v>1320</v>
      </c>
      <c r="C5597" s="7" t="s">
        <v>553</v>
      </c>
      <c r="D5597" s="7" t="s">
        <v>1096</v>
      </c>
      <c r="E5597" s="7" t="s">
        <v>420</v>
      </c>
      <c r="F5597" s="7" t="s">
        <v>421</v>
      </c>
      <c r="G5597" s="7" t="s">
        <v>1075</v>
      </c>
      <c r="H5597" s="7" t="s">
        <v>1011</v>
      </c>
      <c r="I5597" s="6" t="s">
        <v>15</v>
      </c>
      <c r="J5597" s="1">
        <v>-1276</v>
      </c>
      <c r="K5597" s="1">
        <v>4276</v>
      </c>
      <c r="L5597" s="1">
        <v>3000</v>
      </c>
      <c r="M5597" s="1">
        <v>-1276</v>
      </c>
      <c r="N5597" s="1">
        <v>4276</v>
      </c>
      <c r="O5597" s="1">
        <v>3000</v>
      </c>
      <c r="P5597" s="1">
        <v>3000</v>
      </c>
      <c r="Q5597" s="12"/>
      <c r="R5597" s="29">
        <f t="shared" si="264"/>
        <v>0</v>
      </c>
      <c r="S5597" t="str">
        <f t="shared" si="265"/>
        <v>OK</v>
      </c>
      <c r="T5597" s="10">
        <f>IFERROR(VLOOKUP(A5597,[1]!Tabla1[[#All],[Material]:[venta nueva]],38,FALSE),0)</f>
        <v>0</v>
      </c>
    </row>
    <row r="5598" spans="1:20" hidden="1" x14ac:dyDescent="0.35">
      <c r="A5598">
        <f t="shared" si="263"/>
        <v>1023126</v>
      </c>
      <c r="B5598" s="6" t="s">
        <v>1320</v>
      </c>
      <c r="C5598" s="7" t="s">
        <v>553</v>
      </c>
      <c r="D5598" s="7" t="s">
        <v>1096</v>
      </c>
      <c r="E5598" s="7" t="s">
        <v>422</v>
      </c>
      <c r="F5598" s="7" t="s">
        <v>423</v>
      </c>
      <c r="G5598" s="7" t="s">
        <v>1081</v>
      </c>
      <c r="H5598" s="7" t="s">
        <v>1010</v>
      </c>
      <c r="I5598" s="6" t="s">
        <v>14</v>
      </c>
      <c r="J5598" s="1">
        <v>-1160</v>
      </c>
      <c r="K5598" s="1">
        <v>1160</v>
      </c>
      <c r="L5598" s="1">
        <v>0</v>
      </c>
      <c r="M5598" s="1">
        <v>-1160</v>
      </c>
      <c r="N5598" s="1">
        <v>12528</v>
      </c>
      <c r="O5598" s="1">
        <v>0</v>
      </c>
      <c r="P5598" s="1"/>
      <c r="Q5598" s="12"/>
      <c r="R5598" s="29">
        <f t="shared" si="264"/>
        <v>0</v>
      </c>
      <c r="S5598" t="str">
        <f t="shared" si="265"/>
        <v>OK</v>
      </c>
      <c r="T5598" s="10">
        <f>IFERROR(VLOOKUP(A5598,[1]!Tabla1[[#All],[Material]:[venta nueva]],38,FALSE),0)</f>
        <v>0</v>
      </c>
    </row>
    <row r="5599" spans="1:20" hidden="1" x14ac:dyDescent="0.35">
      <c r="A5599">
        <f t="shared" si="263"/>
        <v>1023132</v>
      </c>
      <c r="B5599" s="6" t="s">
        <v>1320</v>
      </c>
      <c r="C5599" s="7" t="s">
        <v>553</v>
      </c>
      <c r="D5599" s="7" t="s">
        <v>1096</v>
      </c>
      <c r="E5599" s="7" t="s">
        <v>424</v>
      </c>
      <c r="F5599" s="7" t="s">
        <v>425</v>
      </c>
      <c r="G5599" s="7" t="s">
        <v>1077</v>
      </c>
      <c r="H5599" s="7" t="s">
        <v>1005</v>
      </c>
      <c r="I5599" s="6" t="s">
        <v>14</v>
      </c>
      <c r="J5599" s="1">
        <v>1567</v>
      </c>
      <c r="K5599" s="1">
        <v>0</v>
      </c>
      <c r="L5599" s="1">
        <v>0</v>
      </c>
      <c r="M5599" s="1">
        <v>1567</v>
      </c>
      <c r="N5599" s="1">
        <v>0</v>
      </c>
      <c r="O5599" s="1">
        <v>0</v>
      </c>
      <c r="P5599" s="1"/>
      <c r="Q5599" s="12"/>
      <c r="R5599" s="29">
        <f t="shared" si="264"/>
        <v>0</v>
      </c>
      <c r="S5599" t="str">
        <f t="shared" si="265"/>
        <v>OK</v>
      </c>
      <c r="T5599" s="10">
        <f>IFERROR(VLOOKUP(A5599,[1]!Tabla1[[#All],[Material]:[venta nueva]],38,FALSE),0)</f>
        <v>0</v>
      </c>
    </row>
    <row r="5600" spans="1:20" hidden="1" x14ac:dyDescent="0.35">
      <c r="A5600">
        <f t="shared" si="263"/>
        <v>1023143</v>
      </c>
      <c r="B5600" s="6" t="s">
        <v>1320</v>
      </c>
      <c r="C5600" s="7" t="s">
        <v>553</v>
      </c>
      <c r="D5600" s="7" t="s">
        <v>1096</v>
      </c>
      <c r="E5600" s="7" t="s">
        <v>426</v>
      </c>
      <c r="F5600" s="7" t="s">
        <v>427</v>
      </c>
      <c r="G5600" s="7" t="s">
        <v>1083</v>
      </c>
      <c r="H5600" s="7" t="s">
        <v>1044</v>
      </c>
      <c r="I5600" s="6" t="s">
        <v>14</v>
      </c>
      <c r="J5600" s="1">
        <v>-116</v>
      </c>
      <c r="K5600" s="1">
        <v>1000</v>
      </c>
      <c r="L5600" s="1">
        <v>0</v>
      </c>
      <c r="M5600" s="1">
        <v>-116</v>
      </c>
      <c r="N5600" s="1">
        <v>1000</v>
      </c>
      <c r="O5600" s="1">
        <v>0</v>
      </c>
      <c r="P5600" s="1"/>
      <c r="Q5600" s="12"/>
      <c r="R5600" s="29">
        <f t="shared" si="264"/>
        <v>0</v>
      </c>
      <c r="S5600" t="str">
        <f t="shared" si="265"/>
        <v>OK</v>
      </c>
      <c r="T5600" s="10">
        <f>IFERROR(VLOOKUP(A5600,[1]!Tabla1[[#All],[Material]:[venta nueva]],38,FALSE),0)</f>
        <v>0</v>
      </c>
    </row>
    <row r="5601" spans="1:20" hidden="1" x14ac:dyDescent="0.35">
      <c r="A5601">
        <f t="shared" si="263"/>
        <v>1023157</v>
      </c>
      <c r="B5601" s="6" t="s">
        <v>1320</v>
      </c>
      <c r="C5601" s="7" t="s">
        <v>553</v>
      </c>
      <c r="D5601" s="7" t="s">
        <v>1096</v>
      </c>
      <c r="E5601" s="7" t="s">
        <v>602</v>
      </c>
      <c r="F5601" s="7" t="s">
        <v>603</v>
      </c>
      <c r="G5601" s="7" t="s">
        <v>1078</v>
      </c>
      <c r="H5601" s="7" t="s">
        <v>1006</v>
      </c>
      <c r="I5601" s="6" t="s">
        <v>14</v>
      </c>
      <c r="J5601" s="1">
        <v>21012</v>
      </c>
      <c r="K5601" s="1">
        <v>0</v>
      </c>
      <c r="L5601" s="1">
        <v>24000</v>
      </c>
      <c r="M5601" s="1">
        <v>21012</v>
      </c>
      <c r="N5601" s="1">
        <v>0</v>
      </c>
      <c r="O5601" s="1">
        <v>24000</v>
      </c>
      <c r="P5601" s="1">
        <v>24000</v>
      </c>
      <c r="Q5601" s="12"/>
      <c r="R5601" s="29">
        <f t="shared" si="264"/>
        <v>0</v>
      </c>
      <c r="S5601" t="str">
        <f t="shared" si="265"/>
        <v>OK</v>
      </c>
      <c r="T5601" s="10">
        <f>IFERROR(VLOOKUP(A5601,[1]!Tabla1[[#All],[Material]:[venta nueva]],38,FALSE),0)</f>
        <v>0</v>
      </c>
    </row>
    <row r="5602" spans="1:20" hidden="1" x14ac:dyDescent="0.35">
      <c r="A5602">
        <f t="shared" si="263"/>
        <v>1023167</v>
      </c>
      <c r="B5602" s="6" t="s">
        <v>1320</v>
      </c>
      <c r="C5602" s="7" t="s">
        <v>553</v>
      </c>
      <c r="D5602" s="7" t="s">
        <v>1096</v>
      </c>
      <c r="E5602" s="7" t="s">
        <v>1365</v>
      </c>
      <c r="F5602" s="7" t="s">
        <v>427</v>
      </c>
      <c r="G5602" s="7" t="s">
        <v>1366</v>
      </c>
      <c r="H5602" s="7" t="s">
        <v>1367</v>
      </c>
      <c r="I5602" s="6" t="s">
        <v>10</v>
      </c>
      <c r="J5602" s="1"/>
      <c r="K5602" s="1"/>
      <c r="L5602" s="1"/>
      <c r="M5602" s="1"/>
      <c r="N5602" s="1"/>
      <c r="O5602" s="1"/>
      <c r="P5602" s="1">
        <v>43.5</v>
      </c>
      <c r="Q5602" s="12"/>
      <c r="R5602" s="29">
        <f t="shared" si="264"/>
        <v>-43.5</v>
      </c>
      <c r="S5602" t="str">
        <f t="shared" si="265"/>
        <v>Pendiente de ingreso</v>
      </c>
      <c r="T5602" s="10">
        <f>IFERROR(VLOOKUP(A5602,[1]!Tabla1[[#All],[Material]:[venta nueva]],38,FALSE),0)</f>
        <v>0</v>
      </c>
    </row>
    <row r="5603" spans="1:20" hidden="1" x14ac:dyDescent="0.35">
      <c r="A5603">
        <f t="shared" si="263"/>
        <v>1023168</v>
      </c>
      <c r="B5603" s="6" t="s">
        <v>1320</v>
      </c>
      <c r="C5603" s="7" t="s">
        <v>553</v>
      </c>
      <c r="D5603" s="7" t="s">
        <v>1096</v>
      </c>
      <c r="E5603" s="7" t="s">
        <v>1299</v>
      </c>
      <c r="F5603" s="7" t="s">
        <v>1370</v>
      </c>
      <c r="G5603" s="7" t="s">
        <v>990</v>
      </c>
      <c r="H5603" s="7" t="s">
        <v>990</v>
      </c>
      <c r="I5603" s="6" t="s">
        <v>10</v>
      </c>
      <c r="J5603" s="1"/>
      <c r="K5603" s="1"/>
      <c r="L5603" s="1"/>
      <c r="M5603" s="1"/>
      <c r="N5603" s="1"/>
      <c r="O5603" s="1"/>
      <c r="P5603" s="1">
        <v>44</v>
      </c>
      <c r="Q5603" s="12"/>
      <c r="R5603" s="29">
        <f t="shared" si="264"/>
        <v>-44</v>
      </c>
      <c r="S5603" t="str">
        <f t="shared" si="265"/>
        <v>Pendiente de ingreso</v>
      </c>
      <c r="T5603" s="10">
        <f>IFERROR(VLOOKUP(A5603,[1]!Tabla1[[#All],[Material]:[venta nueva]],38,FALSE),0)</f>
        <v>0</v>
      </c>
    </row>
    <row r="5604" spans="1:20" hidden="1" x14ac:dyDescent="0.35">
      <c r="A5604">
        <f t="shared" si="263"/>
        <v>1023184</v>
      </c>
      <c r="B5604" s="6" t="s">
        <v>1320</v>
      </c>
      <c r="C5604" s="7" t="s">
        <v>553</v>
      </c>
      <c r="D5604" s="7" t="s">
        <v>1096</v>
      </c>
      <c r="E5604" s="7" t="s">
        <v>618</v>
      </c>
      <c r="F5604" s="7" t="s">
        <v>619</v>
      </c>
      <c r="G5604" s="7" t="s">
        <v>1075</v>
      </c>
      <c r="H5604" s="7" t="s">
        <v>1035</v>
      </c>
      <c r="I5604" s="6" t="s">
        <v>15</v>
      </c>
      <c r="J5604" s="1">
        <v>-838</v>
      </c>
      <c r="K5604" s="1">
        <v>838</v>
      </c>
      <c r="L5604" s="1">
        <v>0</v>
      </c>
      <c r="M5604" s="1">
        <v>-838</v>
      </c>
      <c r="N5604" s="1">
        <v>838</v>
      </c>
      <c r="O5604" s="1">
        <v>0</v>
      </c>
      <c r="P5604" s="1"/>
      <c r="Q5604" s="12"/>
      <c r="R5604" s="29">
        <f t="shared" si="264"/>
        <v>0</v>
      </c>
      <c r="S5604" t="str">
        <f t="shared" si="265"/>
        <v>OK</v>
      </c>
      <c r="T5604" s="10">
        <f>IFERROR(VLOOKUP(A5604,[1]!Tabla1[[#All],[Material]:[venta nueva]],38,FALSE),0)</f>
        <v>0</v>
      </c>
    </row>
    <row r="5605" spans="1:20" hidden="1" x14ac:dyDescent="0.35">
      <c r="A5605">
        <f t="shared" si="263"/>
        <v>1023190</v>
      </c>
      <c r="B5605" s="6" t="s">
        <v>1320</v>
      </c>
      <c r="C5605" s="7" t="s">
        <v>553</v>
      </c>
      <c r="D5605" s="7" t="s">
        <v>1096</v>
      </c>
      <c r="E5605" s="7" t="s">
        <v>432</v>
      </c>
      <c r="F5605" s="7" t="s">
        <v>433</v>
      </c>
      <c r="G5605" s="7" t="s">
        <v>1069</v>
      </c>
      <c r="H5605" s="7" t="s">
        <v>1026</v>
      </c>
      <c r="I5605" s="6" t="s">
        <v>8</v>
      </c>
      <c r="J5605" s="1">
        <v>-19105</v>
      </c>
      <c r="K5605" s="1">
        <v>151423</v>
      </c>
      <c r="L5605" s="1">
        <v>144000</v>
      </c>
      <c r="M5605" s="1">
        <v>-19105</v>
      </c>
      <c r="N5605" s="1">
        <v>151423</v>
      </c>
      <c r="O5605" s="1">
        <v>142339</v>
      </c>
      <c r="P5605" s="1">
        <v>142339.26199999999</v>
      </c>
      <c r="Q5605" s="12"/>
      <c r="R5605" s="29">
        <f t="shared" si="264"/>
        <v>-0.26199999998789281</v>
      </c>
      <c r="S5605" t="str">
        <f t="shared" si="265"/>
        <v>Pendiente de ingreso</v>
      </c>
      <c r="T5605" s="10">
        <f>IFERROR(VLOOKUP(A5605,[1]!Tabla1[[#All],[Material]:[venta nueva]],38,FALSE),0)</f>
        <v>0</v>
      </c>
    </row>
    <row r="5606" spans="1:20" hidden="1" x14ac:dyDescent="0.35">
      <c r="A5606">
        <f t="shared" si="263"/>
        <v>1023218</v>
      </c>
      <c r="B5606" s="6" t="s">
        <v>1320</v>
      </c>
      <c r="C5606" s="7" t="s">
        <v>553</v>
      </c>
      <c r="D5606" s="7" t="s">
        <v>1096</v>
      </c>
      <c r="E5606" s="7" t="s">
        <v>1202</v>
      </c>
      <c r="F5606" s="7" t="s">
        <v>1203</v>
      </c>
      <c r="G5606" s="7" t="s">
        <v>1069</v>
      </c>
      <c r="H5606" s="7" t="s">
        <v>1026</v>
      </c>
      <c r="I5606" s="6" t="s">
        <v>10</v>
      </c>
      <c r="J5606" s="1">
        <v>-54415</v>
      </c>
      <c r="K5606" s="1">
        <v>108859</v>
      </c>
      <c r="L5606" s="1">
        <v>48000</v>
      </c>
      <c r="M5606" s="1">
        <v>-54415</v>
      </c>
      <c r="N5606" s="1">
        <v>108859</v>
      </c>
      <c r="O5606" s="1">
        <v>48000</v>
      </c>
      <c r="P5606" s="1">
        <v>48000</v>
      </c>
      <c r="Q5606" s="12"/>
      <c r="R5606" s="29">
        <f t="shared" si="264"/>
        <v>0</v>
      </c>
      <c r="S5606" t="str">
        <f t="shared" si="265"/>
        <v>OK</v>
      </c>
      <c r="T5606" s="10">
        <f>IFERROR(VLOOKUP(A5606,[1]!Tabla1[[#All],[Material]:[venta nueva]],38,FALSE),0)</f>
        <v>0</v>
      </c>
    </row>
    <row r="5607" spans="1:20" hidden="1" x14ac:dyDescent="0.35">
      <c r="A5607">
        <f t="shared" si="263"/>
        <v>1023247</v>
      </c>
      <c r="B5607" s="6" t="s">
        <v>1320</v>
      </c>
      <c r="C5607" s="7" t="s">
        <v>553</v>
      </c>
      <c r="D5607" s="7" t="s">
        <v>1096</v>
      </c>
      <c r="E5607" s="7" t="s">
        <v>627</v>
      </c>
      <c r="F5607" s="7" t="s">
        <v>628</v>
      </c>
      <c r="G5607" s="7" t="s">
        <v>1082</v>
      </c>
      <c r="H5607" s="7" t="s">
        <v>1013</v>
      </c>
      <c r="I5607" s="6" t="s">
        <v>15</v>
      </c>
      <c r="J5607" s="1">
        <v>280</v>
      </c>
      <c r="K5607" s="1">
        <v>0</v>
      </c>
      <c r="L5607" s="1">
        <v>0</v>
      </c>
      <c r="M5607" s="1">
        <v>280</v>
      </c>
      <c r="N5607" s="1">
        <v>0</v>
      </c>
      <c r="O5607" s="1">
        <v>0</v>
      </c>
      <c r="P5607" s="1"/>
      <c r="Q5607" s="12"/>
      <c r="R5607" s="29">
        <f t="shared" si="264"/>
        <v>0</v>
      </c>
      <c r="S5607" t="str">
        <f t="shared" si="265"/>
        <v>OK</v>
      </c>
      <c r="T5607" s="10">
        <f>IFERROR(VLOOKUP(A5607,[1]!Tabla1[[#All],[Material]:[venta nueva]],38,FALSE),0)</f>
        <v>0</v>
      </c>
    </row>
    <row r="5608" spans="1:20" hidden="1" x14ac:dyDescent="0.35">
      <c r="A5608">
        <f t="shared" si="263"/>
        <v>1023257</v>
      </c>
      <c r="B5608" s="6" t="s">
        <v>1320</v>
      </c>
      <c r="C5608" s="7" t="s">
        <v>553</v>
      </c>
      <c r="D5608" s="7" t="s">
        <v>1096</v>
      </c>
      <c r="E5608" s="7" t="s">
        <v>530</v>
      </c>
      <c r="F5608" s="7" t="s">
        <v>531</v>
      </c>
      <c r="G5608" s="7" t="s">
        <v>1081</v>
      </c>
      <c r="H5608" s="7" t="s">
        <v>1010</v>
      </c>
      <c r="I5608" s="6" t="s">
        <v>10</v>
      </c>
      <c r="J5608" s="1">
        <v>7376</v>
      </c>
      <c r="K5608" s="1">
        <v>0</v>
      </c>
      <c r="L5608" s="1">
        <v>0</v>
      </c>
      <c r="M5608" s="1">
        <v>7376</v>
      </c>
      <c r="N5608" s="1">
        <v>0</v>
      </c>
      <c r="O5608" s="1">
        <v>0</v>
      </c>
      <c r="P5608" s="1"/>
      <c r="Q5608" s="12"/>
      <c r="R5608" s="29">
        <f t="shared" si="264"/>
        <v>0</v>
      </c>
      <c r="S5608" t="str">
        <f t="shared" si="265"/>
        <v>OK</v>
      </c>
      <c r="T5608" s="10">
        <f>IFERROR(VLOOKUP(A5608,[1]!Tabla1[[#All],[Material]:[venta nueva]],38,FALSE),0)</f>
        <v>0</v>
      </c>
    </row>
    <row r="5609" spans="1:20" hidden="1" x14ac:dyDescent="0.35">
      <c r="A5609">
        <f t="shared" si="263"/>
        <v>1023265</v>
      </c>
      <c r="B5609" s="6" t="s">
        <v>1320</v>
      </c>
      <c r="C5609" s="7" t="s">
        <v>553</v>
      </c>
      <c r="D5609" s="7" t="s">
        <v>1096</v>
      </c>
      <c r="E5609" s="7" t="s">
        <v>436</v>
      </c>
      <c r="F5609" s="7" t="s">
        <v>437</v>
      </c>
      <c r="G5609" s="7" t="s">
        <v>1085</v>
      </c>
      <c r="H5609" s="7" t="s">
        <v>1036</v>
      </c>
      <c r="I5609" s="6" t="s">
        <v>15</v>
      </c>
      <c r="J5609" s="1">
        <v>469</v>
      </c>
      <c r="K5609" s="1">
        <v>4531</v>
      </c>
      <c r="L5609" s="1">
        <v>5000</v>
      </c>
      <c r="M5609" s="1">
        <v>469</v>
      </c>
      <c r="N5609" s="1">
        <v>4531</v>
      </c>
      <c r="O5609" s="1">
        <v>5000</v>
      </c>
      <c r="P5609" s="1">
        <v>5000</v>
      </c>
      <c r="Q5609" s="12"/>
      <c r="R5609" s="29">
        <f t="shared" si="264"/>
        <v>0</v>
      </c>
      <c r="S5609" t="str">
        <f t="shared" si="265"/>
        <v>OK</v>
      </c>
      <c r="T5609" s="10">
        <f>IFERROR(VLOOKUP(A5609,[1]!Tabla1[[#All],[Material]:[venta nueva]],38,FALSE),0)</f>
        <v>0</v>
      </c>
    </row>
    <row r="5610" spans="1:20" hidden="1" x14ac:dyDescent="0.35">
      <c r="A5610">
        <f t="shared" si="263"/>
        <v>1023273</v>
      </c>
      <c r="B5610" s="6" t="s">
        <v>1320</v>
      </c>
      <c r="C5610" s="7" t="s">
        <v>553</v>
      </c>
      <c r="D5610" s="7" t="s">
        <v>1096</v>
      </c>
      <c r="E5610" s="7" t="s">
        <v>452</v>
      </c>
      <c r="F5610" s="7" t="s">
        <v>453</v>
      </c>
      <c r="G5610" s="7" t="s">
        <v>1076</v>
      </c>
      <c r="H5610" s="7" t="s">
        <v>1004</v>
      </c>
      <c r="I5610" s="6" t="s">
        <v>8</v>
      </c>
      <c r="J5610" s="1">
        <v>-13457</v>
      </c>
      <c r="K5610" s="1">
        <v>65685</v>
      </c>
      <c r="L5610" s="1">
        <v>52228</v>
      </c>
      <c r="M5610" s="1">
        <v>-13457</v>
      </c>
      <c r="N5610" s="1">
        <v>65685</v>
      </c>
      <c r="O5610" s="1">
        <v>60283</v>
      </c>
      <c r="P5610" s="1">
        <v>64521.38</v>
      </c>
      <c r="Q5610" s="12"/>
      <c r="R5610" s="29">
        <f t="shared" si="264"/>
        <v>-4238.3799999999974</v>
      </c>
      <c r="S5610" t="str">
        <f t="shared" si="265"/>
        <v>Pendiente de ingreso</v>
      </c>
      <c r="T5610" s="10">
        <f>IFERROR(VLOOKUP(A5610,[1]!Tabla1[[#All],[Material]:[venta nueva]],38,FALSE),0)</f>
        <v>0</v>
      </c>
    </row>
    <row r="5611" spans="1:20" hidden="1" x14ac:dyDescent="0.35">
      <c r="A5611">
        <f t="shared" si="263"/>
        <v>1023274</v>
      </c>
      <c r="B5611" s="6" t="s">
        <v>1320</v>
      </c>
      <c r="C5611" s="7" t="s">
        <v>553</v>
      </c>
      <c r="D5611" s="7" t="s">
        <v>1096</v>
      </c>
      <c r="E5611" s="7" t="s">
        <v>454</v>
      </c>
      <c r="F5611" s="7" t="s">
        <v>455</v>
      </c>
      <c r="G5611" s="7" t="s">
        <v>1076</v>
      </c>
      <c r="H5611" s="7" t="s">
        <v>1004</v>
      </c>
      <c r="I5611" s="6" t="s">
        <v>8</v>
      </c>
      <c r="J5611" s="1">
        <v>2700</v>
      </c>
      <c r="K5611" s="1">
        <v>21767</v>
      </c>
      <c r="L5611" s="1">
        <v>24467</v>
      </c>
      <c r="M5611" s="1">
        <v>2700</v>
      </c>
      <c r="N5611" s="1">
        <v>21767</v>
      </c>
      <c r="O5611" s="1">
        <v>18144</v>
      </c>
      <c r="P5611" s="1">
        <v>26197.858</v>
      </c>
      <c r="Q5611" s="12"/>
      <c r="R5611" s="29">
        <f t="shared" si="264"/>
        <v>-8053.8580000000002</v>
      </c>
      <c r="S5611" t="str">
        <f t="shared" si="265"/>
        <v>Pendiente de ingreso</v>
      </c>
      <c r="T5611" s="10">
        <f>IFERROR(VLOOKUP(A5611,[1]!Tabla1[[#All],[Material]:[venta nueva]],38,FALSE),0)</f>
        <v>0</v>
      </c>
    </row>
    <row r="5612" spans="1:20" hidden="1" x14ac:dyDescent="0.35">
      <c r="A5612">
        <f t="shared" si="263"/>
        <v>1023276</v>
      </c>
      <c r="B5612" s="6" t="s">
        <v>1320</v>
      </c>
      <c r="C5612" s="7" t="s">
        <v>553</v>
      </c>
      <c r="D5612" s="7" t="s">
        <v>1096</v>
      </c>
      <c r="E5612" s="7" t="s">
        <v>604</v>
      </c>
      <c r="F5612" s="7" t="s">
        <v>605</v>
      </c>
      <c r="G5612" s="7" t="s">
        <v>1076</v>
      </c>
      <c r="H5612" s="7" t="s">
        <v>1004</v>
      </c>
      <c r="I5612" s="6" t="s">
        <v>8</v>
      </c>
      <c r="J5612" s="1">
        <v>-5513</v>
      </c>
      <c r="K5612" s="1">
        <v>31504</v>
      </c>
      <c r="L5612" s="1">
        <v>25991</v>
      </c>
      <c r="M5612" s="1">
        <v>-5513</v>
      </c>
      <c r="N5612" s="1">
        <v>31504</v>
      </c>
      <c r="O5612" s="1">
        <v>23995</v>
      </c>
      <c r="P5612" s="1">
        <v>25989.982</v>
      </c>
      <c r="Q5612" s="12"/>
      <c r="R5612" s="29">
        <f t="shared" si="264"/>
        <v>-1994.982</v>
      </c>
      <c r="S5612" t="str">
        <f t="shared" si="265"/>
        <v>Pendiente de ingreso</v>
      </c>
      <c r="T5612" s="10">
        <f>IFERROR(VLOOKUP(A5612,[1]!Tabla1[[#All],[Material]:[venta nueva]],38,FALSE),0)</f>
        <v>0</v>
      </c>
    </row>
    <row r="5613" spans="1:20" hidden="1" x14ac:dyDescent="0.35">
      <c r="A5613">
        <f t="shared" si="263"/>
        <v>1023284</v>
      </c>
      <c r="B5613" s="6" t="s">
        <v>1320</v>
      </c>
      <c r="C5613" s="7" t="s">
        <v>553</v>
      </c>
      <c r="D5613" s="7" t="s">
        <v>1096</v>
      </c>
      <c r="E5613" s="7" t="s">
        <v>1326</v>
      </c>
      <c r="F5613" s="7" t="s">
        <v>187</v>
      </c>
      <c r="G5613" s="7" t="s">
        <v>1069</v>
      </c>
      <c r="H5613" s="7" t="s">
        <v>1026</v>
      </c>
      <c r="I5613" s="6" t="s">
        <v>10</v>
      </c>
      <c r="J5613" s="1">
        <v>43434</v>
      </c>
      <c r="K5613" s="1">
        <v>0</v>
      </c>
      <c r="L5613" s="1">
        <v>24000</v>
      </c>
      <c r="M5613" s="1">
        <v>43434</v>
      </c>
      <c r="N5613" s="1">
        <v>0</v>
      </c>
      <c r="O5613" s="1">
        <v>48000</v>
      </c>
      <c r="P5613" s="1">
        <v>24000</v>
      </c>
      <c r="Q5613" s="12"/>
      <c r="R5613" s="29">
        <f t="shared" si="264"/>
        <v>24000</v>
      </c>
      <c r="S5613" t="str">
        <f t="shared" si="265"/>
        <v>Sobre ingreso</v>
      </c>
      <c r="T5613" s="10">
        <f>IFERROR(VLOOKUP(A5613,[1]!Tabla1[[#All],[Material]:[venta nueva]],38,FALSE),0)</f>
        <v>0</v>
      </c>
    </row>
    <row r="5614" spans="1:20" hidden="1" x14ac:dyDescent="0.35">
      <c r="A5614">
        <f t="shared" si="263"/>
        <v>1023290</v>
      </c>
      <c r="B5614" s="6" t="s">
        <v>1320</v>
      </c>
      <c r="C5614" s="7" t="s">
        <v>553</v>
      </c>
      <c r="D5614" s="7" t="s">
        <v>1096</v>
      </c>
      <c r="E5614" s="7" t="s">
        <v>519</v>
      </c>
      <c r="F5614" s="7" t="s">
        <v>520</v>
      </c>
      <c r="G5614" s="7" t="s">
        <v>1084</v>
      </c>
      <c r="H5614" s="7" t="s">
        <v>1032</v>
      </c>
      <c r="I5614" s="6" t="s">
        <v>14</v>
      </c>
      <c r="J5614" s="1">
        <v>5220</v>
      </c>
      <c r="K5614" s="1">
        <v>0</v>
      </c>
      <c r="L5614" s="1">
        <v>0</v>
      </c>
      <c r="M5614" s="1">
        <v>5220</v>
      </c>
      <c r="N5614" s="1">
        <v>0</v>
      </c>
      <c r="O5614" s="1">
        <v>0</v>
      </c>
      <c r="P5614" s="1"/>
      <c r="Q5614" s="12"/>
      <c r="R5614" s="29">
        <f t="shared" si="264"/>
        <v>0</v>
      </c>
      <c r="S5614" t="str">
        <f t="shared" si="265"/>
        <v>OK</v>
      </c>
      <c r="T5614" s="10">
        <f>IFERROR(VLOOKUP(A5614,[1]!Tabla1[[#All],[Material]:[venta nueva]],38,FALSE),0)</f>
        <v>0</v>
      </c>
    </row>
    <row r="5615" spans="1:20" hidden="1" x14ac:dyDescent="0.35">
      <c r="A5615">
        <f t="shared" si="263"/>
        <v>1023291</v>
      </c>
      <c r="B5615" s="6" t="s">
        <v>1320</v>
      </c>
      <c r="C5615" s="7" t="s">
        <v>553</v>
      </c>
      <c r="D5615" s="7" t="s">
        <v>1096</v>
      </c>
      <c r="E5615" s="7" t="s">
        <v>521</v>
      </c>
      <c r="F5615" s="7" t="s">
        <v>522</v>
      </c>
      <c r="G5615" s="7" t="s">
        <v>1084</v>
      </c>
      <c r="H5615" s="7" t="s">
        <v>1017</v>
      </c>
      <c r="I5615" s="6" t="s">
        <v>14</v>
      </c>
      <c r="J5615" s="1">
        <v>10520</v>
      </c>
      <c r="K5615" s="1">
        <v>35249</v>
      </c>
      <c r="L5615" s="1">
        <v>48000</v>
      </c>
      <c r="M5615" s="1">
        <v>10520</v>
      </c>
      <c r="N5615" s="1">
        <v>35249</v>
      </c>
      <c r="O5615" s="1">
        <v>48000</v>
      </c>
      <c r="P5615" s="1">
        <v>48000</v>
      </c>
      <c r="Q5615" s="12"/>
      <c r="R5615" s="29">
        <f t="shared" si="264"/>
        <v>0</v>
      </c>
      <c r="S5615" t="str">
        <f t="shared" si="265"/>
        <v>OK</v>
      </c>
      <c r="T5615" s="10">
        <f>IFERROR(VLOOKUP(A5615,[1]!Tabla1[[#All],[Material]:[venta nueva]],38,FALSE),0)</f>
        <v>0</v>
      </c>
    </row>
    <row r="5616" spans="1:20" hidden="1" x14ac:dyDescent="0.35">
      <c r="A5616">
        <f t="shared" si="263"/>
        <v>1023292</v>
      </c>
      <c r="B5616" s="6" t="s">
        <v>1320</v>
      </c>
      <c r="C5616" s="7" t="s">
        <v>553</v>
      </c>
      <c r="D5616" s="7" t="s">
        <v>1096</v>
      </c>
      <c r="E5616" s="7" t="s">
        <v>1327</v>
      </c>
      <c r="F5616" s="7" t="s">
        <v>1328</v>
      </c>
      <c r="G5616" s="7" t="s">
        <v>1069</v>
      </c>
      <c r="H5616" s="7" t="s">
        <v>1016</v>
      </c>
      <c r="I5616" s="6" t="s">
        <v>9</v>
      </c>
      <c r="J5616" s="1"/>
      <c r="K5616" s="1"/>
      <c r="L5616" s="1"/>
      <c r="M5616" s="1"/>
      <c r="N5616" s="1"/>
      <c r="O5616" s="1"/>
      <c r="P5616" s="1">
        <v>28274.400000000001</v>
      </c>
      <c r="Q5616" s="12"/>
      <c r="R5616" s="29">
        <f t="shared" si="264"/>
        <v>-28274.400000000001</v>
      </c>
      <c r="S5616" t="str">
        <f t="shared" si="265"/>
        <v>Pendiente de ingreso</v>
      </c>
      <c r="T5616" s="10">
        <f>IFERROR(VLOOKUP(A5616,[1]!Tabla1[[#All],[Material]:[venta nueva]],38,FALSE),0)</f>
        <v>0</v>
      </c>
    </row>
    <row r="5617" spans="1:20" hidden="1" x14ac:dyDescent="0.35">
      <c r="A5617">
        <f t="shared" si="263"/>
        <v>1023302</v>
      </c>
      <c r="B5617" s="6" t="s">
        <v>1320</v>
      </c>
      <c r="C5617" s="7" t="s">
        <v>553</v>
      </c>
      <c r="D5617" s="7" t="s">
        <v>1096</v>
      </c>
      <c r="E5617" s="7" t="s">
        <v>490</v>
      </c>
      <c r="F5617" s="7" t="s">
        <v>223</v>
      </c>
      <c r="G5617" s="7" t="s">
        <v>1078</v>
      </c>
      <c r="H5617" s="7" t="s">
        <v>1027</v>
      </c>
      <c r="I5617" s="6" t="s">
        <v>10</v>
      </c>
      <c r="J5617" s="1">
        <v>12000</v>
      </c>
      <c r="K5617" s="1">
        <v>0</v>
      </c>
      <c r="L5617" s="1">
        <v>12000</v>
      </c>
      <c r="M5617" s="1">
        <v>12000</v>
      </c>
      <c r="N5617" s="1">
        <v>0</v>
      </c>
      <c r="O5617" s="1">
        <v>12000</v>
      </c>
      <c r="P5617" s="1">
        <v>13580</v>
      </c>
      <c r="Q5617" s="12"/>
      <c r="R5617" s="29">
        <f t="shared" si="264"/>
        <v>-1580</v>
      </c>
      <c r="S5617" t="str">
        <f t="shared" si="265"/>
        <v>Pendiente de ingreso</v>
      </c>
      <c r="T5617" s="10">
        <f>IFERROR(VLOOKUP(A5617,[1]!Tabla1[[#All],[Material]:[venta nueva]],38,FALSE),0)</f>
        <v>0</v>
      </c>
    </row>
    <row r="5618" spans="1:20" hidden="1" x14ac:dyDescent="0.35">
      <c r="A5618">
        <f t="shared" si="263"/>
        <v>1023306</v>
      </c>
      <c r="B5618" s="6" t="s">
        <v>1320</v>
      </c>
      <c r="C5618" s="7" t="s">
        <v>553</v>
      </c>
      <c r="D5618" s="7" t="s">
        <v>1096</v>
      </c>
      <c r="E5618" s="7" t="s">
        <v>523</v>
      </c>
      <c r="F5618" s="7" t="s">
        <v>302</v>
      </c>
      <c r="G5618" s="7" t="s">
        <v>1080</v>
      </c>
      <c r="H5618" s="7" t="s">
        <v>1031</v>
      </c>
      <c r="I5618" s="6" t="s">
        <v>14</v>
      </c>
      <c r="J5618" s="1">
        <v>-37982</v>
      </c>
      <c r="K5618" s="1">
        <v>385287</v>
      </c>
      <c r="L5618" s="1">
        <v>384000</v>
      </c>
      <c r="M5618" s="1">
        <v>-37982</v>
      </c>
      <c r="N5618" s="1">
        <v>385287</v>
      </c>
      <c r="O5618" s="1">
        <v>384000</v>
      </c>
      <c r="P5618" s="1">
        <v>24000</v>
      </c>
      <c r="Q5618" s="12"/>
      <c r="R5618" s="29">
        <f t="shared" si="264"/>
        <v>360000</v>
      </c>
      <c r="S5618" t="str">
        <f t="shared" si="265"/>
        <v>Sobre ingreso</v>
      </c>
      <c r="T5618" s="10">
        <f>IFERROR(VLOOKUP(A5618,[1]!Tabla1[[#All],[Material]:[venta nueva]],38,FALSE),0)</f>
        <v>0</v>
      </c>
    </row>
    <row r="5619" spans="1:20" hidden="1" x14ac:dyDescent="0.35">
      <c r="A5619">
        <f t="shared" si="263"/>
        <v>1023318</v>
      </c>
      <c r="B5619" s="6" t="s">
        <v>1320</v>
      </c>
      <c r="C5619" s="7" t="s">
        <v>553</v>
      </c>
      <c r="D5619" s="7" t="s">
        <v>1096</v>
      </c>
      <c r="E5619" s="7" t="s">
        <v>532</v>
      </c>
      <c r="F5619" s="7" t="s">
        <v>533</v>
      </c>
      <c r="G5619" s="7" t="s">
        <v>1081</v>
      </c>
      <c r="H5619" s="7" t="s">
        <v>1010</v>
      </c>
      <c r="I5619" s="6" t="s">
        <v>10</v>
      </c>
      <c r="J5619" s="1">
        <v>-2158</v>
      </c>
      <c r="K5619" s="1">
        <v>2158</v>
      </c>
      <c r="L5619" s="1">
        <v>0</v>
      </c>
      <c r="M5619" s="1">
        <v>-2158</v>
      </c>
      <c r="N5619" s="1">
        <v>2158</v>
      </c>
      <c r="O5619" s="1">
        <v>0</v>
      </c>
      <c r="P5619" s="1">
        <v>1</v>
      </c>
      <c r="Q5619" s="12"/>
      <c r="R5619" s="29">
        <f t="shared" si="264"/>
        <v>-1</v>
      </c>
      <c r="S5619" t="str">
        <f t="shared" si="265"/>
        <v>Pendiente de ingreso</v>
      </c>
      <c r="T5619" s="10">
        <f>IFERROR(VLOOKUP(A5619,[1]!Tabla1[[#All],[Material]:[venta nueva]],38,FALSE),0)</f>
        <v>0</v>
      </c>
    </row>
    <row r="5620" spans="1:20" hidden="1" x14ac:dyDescent="0.35">
      <c r="A5620">
        <f t="shared" si="263"/>
        <v>1023319</v>
      </c>
      <c r="B5620" s="6" t="s">
        <v>1320</v>
      </c>
      <c r="C5620" s="7" t="s">
        <v>553</v>
      </c>
      <c r="D5620" s="7" t="s">
        <v>1096</v>
      </c>
      <c r="E5620" s="7" t="s">
        <v>534</v>
      </c>
      <c r="F5620" s="7" t="s">
        <v>535</v>
      </c>
      <c r="G5620" s="7" t="s">
        <v>1081</v>
      </c>
      <c r="H5620" s="7" t="s">
        <v>1010</v>
      </c>
      <c r="I5620" s="6" t="s">
        <v>10</v>
      </c>
      <c r="J5620" s="1">
        <v>-18324</v>
      </c>
      <c r="K5620" s="1">
        <v>16503</v>
      </c>
      <c r="L5620" s="1">
        <v>0</v>
      </c>
      <c r="M5620" s="1">
        <v>-18324</v>
      </c>
      <c r="N5620" s="1">
        <v>16503</v>
      </c>
      <c r="O5620" s="1">
        <v>0</v>
      </c>
      <c r="P5620" s="1"/>
      <c r="Q5620" s="12"/>
      <c r="R5620" s="29">
        <f t="shared" si="264"/>
        <v>0</v>
      </c>
      <c r="S5620" t="str">
        <f t="shared" si="265"/>
        <v>OK</v>
      </c>
      <c r="T5620" s="10">
        <f>IFERROR(VLOOKUP(A5620,[1]!Tabla1[[#All],[Material]:[venta nueva]],38,FALSE),0)</f>
        <v>0</v>
      </c>
    </row>
    <row r="5621" spans="1:20" hidden="1" x14ac:dyDescent="0.35">
      <c r="A5621">
        <f t="shared" si="263"/>
        <v>1023324</v>
      </c>
      <c r="B5621" s="6" t="s">
        <v>1320</v>
      </c>
      <c r="C5621" s="7" t="s">
        <v>553</v>
      </c>
      <c r="D5621" s="7" t="s">
        <v>1096</v>
      </c>
      <c r="E5621" s="7" t="s">
        <v>613</v>
      </c>
      <c r="F5621" s="7" t="s">
        <v>149</v>
      </c>
      <c r="G5621" s="7" t="s">
        <v>1076</v>
      </c>
      <c r="H5621" s="7" t="s">
        <v>1022</v>
      </c>
      <c r="I5621" s="6" t="s">
        <v>10</v>
      </c>
      <c r="J5621" s="1">
        <v>55414</v>
      </c>
      <c r="K5621" s="1">
        <v>311849</v>
      </c>
      <c r="L5621" s="1">
        <v>264000</v>
      </c>
      <c r="M5621" s="1">
        <v>55414</v>
      </c>
      <c r="N5621" s="1">
        <v>311849</v>
      </c>
      <c r="O5621" s="1">
        <v>264000</v>
      </c>
      <c r="P5621" s="1">
        <v>264022</v>
      </c>
      <c r="Q5621" s="12"/>
      <c r="R5621" s="29">
        <f t="shared" si="264"/>
        <v>-22</v>
      </c>
      <c r="S5621" t="str">
        <f t="shared" si="265"/>
        <v>Pendiente de ingreso</v>
      </c>
      <c r="T5621" s="10">
        <f>IFERROR(VLOOKUP(A5621,[1]!Tabla1[[#All],[Material]:[venta nueva]],38,FALSE),0)</f>
        <v>0</v>
      </c>
    </row>
    <row r="5622" spans="1:20" hidden="1" x14ac:dyDescent="0.35">
      <c r="A5622">
        <f t="shared" si="263"/>
        <v>1023343</v>
      </c>
      <c r="B5622" s="6" t="s">
        <v>1320</v>
      </c>
      <c r="C5622" s="7" t="s">
        <v>553</v>
      </c>
      <c r="D5622" s="7" t="s">
        <v>1096</v>
      </c>
      <c r="E5622" s="7" t="s">
        <v>578</v>
      </c>
      <c r="F5622" s="7" t="s">
        <v>579</v>
      </c>
      <c r="G5622" s="7" t="s">
        <v>1081</v>
      </c>
      <c r="H5622" s="7" t="s">
        <v>1010</v>
      </c>
      <c r="I5622" s="6" t="s">
        <v>10</v>
      </c>
      <c r="J5622" s="1">
        <v>20205</v>
      </c>
      <c r="K5622" s="1">
        <v>0</v>
      </c>
      <c r="L5622" s="1">
        <v>24000</v>
      </c>
      <c r="M5622" s="1">
        <v>20205</v>
      </c>
      <c r="N5622" s="1">
        <v>48000</v>
      </c>
      <c r="O5622" s="1">
        <v>72000</v>
      </c>
      <c r="P5622" s="1">
        <v>72006</v>
      </c>
      <c r="Q5622" s="12"/>
      <c r="R5622" s="29">
        <f t="shared" si="264"/>
        <v>-6</v>
      </c>
      <c r="S5622" t="str">
        <f t="shared" si="265"/>
        <v>Pendiente de ingreso</v>
      </c>
      <c r="T5622" s="10">
        <f>IFERROR(VLOOKUP(A5622,[1]!Tabla1[[#All],[Material]:[venta nueva]],38,FALSE),0)</f>
        <v>0</v>
      </c>
    </row>
    <row r="5623" spans="1:20" hidden="1" x14ac:dyDescent="0.35">
      <c r="A5623">
        <f t="shared" si="263"/>
        <v>1023353</v>
      </c>
      <c r="B5623" s="6" t="s">
        <v>1320</v>
      </c>
      <c r="C5623" s="7" t="s">
        <v>553</v>
      </c>
      <c r="D5623" s="7" t="s">
        <v>1096</v>
      </c>
      <c r="E5623" s="7" t="s">
        <v>569</v>
      </c>
      <c r="F5623" s="7" t="s">
        <v>102</v>
      </c>
      <c r="G5623" s="7" t="s">
        <v>1077</v>
      </c>
      <c r="H5623" s="7" t="s">
        <v>1005</v>
      </c>
      <c r="I5623" s="6" t="s">
        <v>9</v>
      </c>
      <c r="J5623" s="1">
        <v>6577</v>
      </c>
      <c r="K5623" s="1">
        <v>0</v>
      </c>
      <c r="L5623" s="1">
        <v>0</v>
      </c>
      <c r="M5623" s="1">
        <v>6577</v>
      </c>
      <c r="N5623" s="1">
        <v>0</v>
      </c>
      <c r="O5623" s="1">
        <v>0</v>
      </c>
      <c r="P5623" s="1"/>
      <c r="Q5623" s="12"/>
      <c r="R5623" s="29">
        <f t="shared" si="264"/>
        <v>0</v>
      </c>
      <c r="S5623" t="str">
        <f t="shared" si="265"/>
        <v>OK</v>
      </c>
      <c r="T5623" s="10">
        <f>IFERROR(VLOOKUP(A5623,[1]!Tabla1[[#All],[Material]:[venta nueva]],38,FALSE),0)</f>
        <v>0</v>
      </c>
    </row>
    <row r="5624" spans="1:20" hidden="1" x14ac:dyDescent="0.35">
      <c r="A5624">
        <f t="shared" si="263"/>
        <v>1023354</v>
      </c>
      <c r="B5624" s="6" t="s">
        <v>1320</v>
      </c>
      <c r="C5624" s="7" t="s">
        <v>553</v>
      </c>
      <c r="D5624" s="7" t="s">
        <v>1096</v>
      </c>
      <c r="E5624" s="7" t="s">
        <v>608</v>
      </c>
      <c r="F5624" s="7" t="s">
        <v>609</v>
      </c>
      <c r="G5624" s="7" t="s">
        <v>1086</v>
      </c>
      <c r="H5624" s="7" t="s">
        <v>1025</v>
      </c>
      <c r="I5624" s="6" t="s">
        <v>14</v>
      </c>
      <c r="J5624" s="1">
        <v>-19386</v>
      </c>
      <c r="K5624" s="1">
        <v>105146</v>
      </c>
      <c r="L5624" s="1">
        <v>72000</v>
      </c>
      <c r="M5624" s="1">
        <v>-19386</v>
      </c>
      <c r="N5624" s="1">
        <v>88846</v>
      </c>
      <c r="O5624" s="1">
        <v>72000</v>
      </c>
      <c r="P5624" s="1">
        <v>72000</v>
      </c>
      <c r="Q5624" s="12"/>
      <c r="R5624" s="29">
        <f t="shared" si="264"/>
        <v>0</v>
      </c>
      <c r="S5624" t="str">
        <f t="shared" si="265"/>
        <v>OK</v>
      </c>
      <c r="T5624" s="10">
        <f>IFERROR(VLOOKUP(A5624,[1]!Tabla1[[#All],[Material]:[venta nueva]],38,FALSE),0)</f>
        <v>0</v>
      </c>
    </row>
    <row r="5625" spans="1:20" hidden="1" x14ac:dyDescent="0.35">
      <c r="A5625">
        <f t="shared" si="263"/>
        <v>1023362</v>
      </c>
      <c r="B5625" s="6" t="s">
        <v>1320</v>
      </c>
      <c r="C5625" s="7" t="s">
        <v>553</v>
      </c>
      <c r="D5625" s="7" t="s">
        <v>1096</v>
      </c>
      <c r="E5625" s="7" t="s">
        <v>641</v>
      </c>
      <c r="F5625" s="7" t="s">
        <v>620</v>
      </c>
      <c r="G5625" s="7" t="s">
        <v>1088</v>
      </c>
      <c r="H5625" s="7" t="s">
        <v>1046</v>
      </c>
      <c r="I5625" s="6" t="s">
        <v>14</v>
      </c>
      <c r="J5625" s="1">
        <v>-6949</v>
      </c>
      <c r="K5625" s="1">
        <v>0</v>
      </c>
      <c r="L5625" s="1">
        <v>0</v>
      </c>
      <c r="M5625" s="1">
        <v>-6949</v>
      </c>
      <c r="N5625" s="1">
        <v>0</v>
      </c>
      <c r="O5625" s="1">
        <v>0</v>
      </c>
      <c r="P5625" s="1"/>
      <c r="Q5625" s="12"/>
      <c r="R5625" s="29">
        <f t="shared" si="264"/>
        <v>0</v>
      </c>
      <c r="S5625" t="str">
        <f t="shared" si="265"/>
        <v>OK</v>
      </c>
      <c r="T5625" s="10">
        <f>IFERROR(VLOOKUP(A5625,[1]!Tabla1[[#All],[Material]:[venta nueva]],38,FALSE),0)</f>
        <v>0</v>
      </c>
    </row>
    <row r="5626" spans="1:20" hidden="1" x14ac:dyDescent="0.35">
      <c r="A5626">
        <f t="shared" si="263"/>
        <v>1023363</v>
      </c>
      <c r="B5626" s="6" t="s">
        <v>1320</v>
      </c>
      <c r="C5626" s="7" t="s">
        <v>553</v>
      </c>
      <c r="D5626" s="7" t="s">
        <v>1096</v>
      </c>
      <c r="E5626" s="7" t="s">
        <v>642</v>
      </c>
      <c r="F5626" s="7" t="s">
        <v>621</v>
      </c>
      <c r="G5626" s="7" t="s">
        <v>1088</v>
      </c>
      <c r="H5626" s="7" t="s">
        <v>1047</v>
      </c>
      <c r="I5626" s="6" t="s">
        <v>14</v>
      </c>
      <c r="J5626" s="1">
        <v>-6127</v>
      </c>
      <c r="K5626" s="1">
        <v>0</v>
      </c>
      <c r="L5626" s="1">
        <v>0</v>
      </c>
      <c r="M5626" s="1">
        <v>-6127</v>
      </c>
      <c r="N5626" s="1">
        <v>0</v>
      </c>
      <c r="O5626" s="1">
        <v>0</v>
      </c>
      <c r="P5626" s="1"/>
      <c r="Q5626" s="12"/>
      <c r="R5626" s="29">
        <f t="shared" si="264"/>
        <v>0</v>
      </c>
      <c r="S5626" t="str">
        <f t="shared" si="265"/>
        <v>OK</v>
      </c>
      <c r="T5626" s="10">
        <f>IFERROR(VLOOKUP(A5626,[1]!Tabla1[[#All],[Material]:[venta nueva]],38,FALSE),0)</f>
        <v>0</v>
      </c>
    </row>
    <row r="5627" spans="1:20" hidden="1" x14ac:dyDescent="0.35">
      <c r="A5627">
        <f t="shared" si="263"/>
        <v>1023364</v>
      </c>
      <c r="B5627" s="6" t="s">
        <v>1320</v>
      </c>
      <c r="C5627" s="7" t="s">
        <v>553</v>
      </c>
      <c r="D5627" s="7" t="s">
        <v>1096</v>
      </c>
      <c r="E5627" s="7" t="s">
        <v>643</v>
      </c>
      <c r="F5627" s="7" t="s">
        <v>622</v>
      </c>
      <c r="G5627" s="7" t="s">
        <v>1069</v>
      </c>
      <c r="H5627" s="7" t="s">
        <v>1033</v>
      </c>
      <c r="I5627" s="6" t="s">
        <v>14</v>
      </c>
      <c r="J5627" s="1">
        <v>-195</v>
      </c>
      <c r="K5627" s="1">
        <v>195</v>
      </c>
      <c r="L5627" s="1">
        <v>0</v>
      </c>
      <c r="M5627" s="1">
        <v>-195</v>
      </c>
      <c r="N5627" s="1">
        <v>195</v>
      </c>
      <c r="O5627" s="1">
        <v>0</v>
      </c>
      <c r="P5627" s="1"/>
      <c r="Q5627" s="12"/>
      <c r="R5627" s="29">
        <f t="shared" si="264"/>
        <v>0</v>
      </c>
      <c r="S5627" t="str">
        <f t="shared" si="265"/>
        <v>OK</v>
      </c>
      <c r="T5627" s="10">
        <f>IFERROR(VLOOKUP(A5627,[1]!Tabla1[[#All],[Material]:[venta nueva]],38,FALSE),0)</f>
        <v>0</v>
      </c>
    </row>
    <row r="5628" spans="1:20" hidden="1" x14ac:dyDescent="0.35">
      <c r="A5628">
        <f t="shared" si="263"/>
        <v>1023365</v>
      </c>
      <c r="B5628" s="6" t="s">
        <v>1320</v>
      </c>
      <c r="C5628" s="7" t="s">
        <v>553</v>
      </c>
      <c r="D5628" s="7" t="s">
        <v>1096</v>
      </c>
      <c r="E5628" s="7" t="s">
        <v>644</v>
      </c>
      <c r="F5628" s="7" t="s">
        <v>623</v>
      </c>
      <c r="G5628" s="7" t="s">
        <v>1078</v>
      </c>
      <c r="H5628" s="7" t="s">
        <v>1027</v>
      </c>
      <c r="I5628" s="6" t="s">
        <v>14</v>
      </c>
      <c r="J5628" s="1">
        <v>-19</v>
      </c>
      <c r="K5628" s="1">
        <v>0</v>
      </c>
      <c r="L5628" s="1">
        <v>0</v>
      </c>
      <c r="M5628" s="1">
        <v>-19</v>
      </c>
      <c r="N5628" s="1">
        <v>0</v>
      </c>
      <c r="O5628" s="1">
        <v>0</v>
      </c>
      <c r="P5628" s="1"/>
      <c r="Q5628" s="12"/>
      <c r="R5628" s="29">
        <f t="shared" si="264"/>
        <v>0</v>
      </c>
      <c r="S5628" t="str">
        <f t="shared" si="265"/>
        <v>OK</v>
      </c>
      <c r="T5628" s="10">
        <f>IFERROR(VLOOKUP(A5628,[1]!Tabla1[[#All],[Material]:[venta nueva]],38,FALSE),0)</f>
        <v>0</v>
      </c>
    </row>
    <row r="5629" spans="1:20" hidden="1" x14ac:dyDescent="0.35">
      <c r="A5629">
        <f t="shared" si="263"/>
        <v>1023366</v>
      </c>
      <c r="B5629" s="6" t="s">
        <v>1320</v>
      </c>
      <c r="C5629" s="7" t="s">
        <v>553</v>
      </c>
      <c r="D5629" s="7" t="s">
        <v>1096</v>
      </c>
      <c r="E5629" s="7" t="s">
        <v>645</v>
      </c>
      <c r="F5629" s="7" t="s">
        <v>624</v>
      </c>
      <c r="G5629" s="7" t="s">
        <v>1069</v>
      </c>
      <c r="H5629" s="7" t="s">
        <v>1033</v>
      </c>
      <c r="I5629" s="6" t="s">
        <v>14</v>
      </c>
      <c r="J5629" s="1">
        <v>-237</v>
      </c>
      <c r="K5629" s="1">
        <v>237</v>
      </c>
      <c r="L5629" s="1">
        <v>0</v>
      </c>
      <c r="M5629" s="1">
        <v>-237</v>
      </c>
      <c r="N5629" s="1">
        <v>237</v>
      </c>
      <c r="O5629" s="1">
        <v>0</v>
      </c>
      <c r="P5629" s="1"/>
      <c r="Q5629" s="12"/>
      <c r="R5629" s="29">
        <f t="shared" si="264"/>
        <v>0</v>
      </c>
      <c r="S5629" t="str">
        <f t="shared" si="265"/>
        <v>OK</v>
      </c>
      <c r="T5629" s="10">
        <f>IFERROR(VLOOKUP(A5629,[1]!Tabla1[[#All],[Material]:[venta nueva]],38,FALSE),0)</f>
        <v>0</v>
      </c>
    </row>
    <row r="5630" spans="1:20" hidden="1" x14ac:dyDescent="0.35">
      <c r="A5630">
        <f t="shared" si="263"/>
        <v>1023367</v>
      </c>
      <c r="B5630" s="6" t="s">
        <v>1320</v>
      </c>
      <c r="C5630" s="7" t="s">
        <v>553</v>
      </c>
      <c r="D5630" s="7" t="s">
        <v>1096</v>
      </c>
      <c r="E5630" s="7" t="s">
        <v>646</v>
      </c>
      <c r="F5630" s="7" t="s">
        <v>625</v>
      </c>
      <c r="G5630" s="7" t="s">
        <v>1087</v>
      </c>
      <c r="H5630" s="7" t="s">
        <v>1034</v>
      </c>
      <c r="I5630" s="6" t="s">
        <v>14</v>
      </c>
      <c r="J5630" s="1">
        <v>-346</v>
      </c>
      <c r="K5630" s="1">
        <v>0</v>
      </c>
      <c r="L5630" s="1">
        <v>0</v>
      </c>
      <c r="M5630" s="1">
        <v>-346</v>
      </c>
      <c r="N5630" s="1">
        <v>0</v>
      </c>
      <c r="O5630" s="1">
        <v>0</v>
      </c>
      <c r="P5630" s="1"/>
      <c r="Q5630" s="12"/>
      <c r="R5630" s="29">
        <f t="shared" si="264"/>
        <v>0</v>
      </c>
      <c r="S5630" t="str">
        <f t="shared" si="265"/>
        <v>OK</v>
      </c>
      <c r="T5630" s="10">
        <f>IFERROR(VLOOKUP(A5630,[1]!Tabla1[[#All],[Material]:[venta nueva]],38,FALSE),0)</f>
        <v>0</v>
      </c>
    </row>
    <row r="5631" spans="1:20" hidden="1" x14ac:dyDescent="0.35">
      <c r="A5631">
        <f t="shared" si="263"/>
        <v>1023368</v>
      </c>
      <c r="B5631" s="6" t="s">
        <v>1320</v>
      </c>
      <c r="C5631" s="7" t="s">
        <v>553</v>
      </c>
      <c r="D5631" s="7" t="s">
        <v>1096</v>
      </c>
      <c r="E5631" s="7" t="s">
        <v>647</v>
      </c>
      <c r="F5631" s="7" t="s">
        <v>626</v>
      </c>
      <c r="G5631" s="7" t="s">
        <v>1088</v>
      </c>
      <c r="H5631" s="7" t="s">
        <v>1048</v>
      </c>
      <c r="I5631" s="6" t="s">
        <v>14</v>
      </c>
      <c r="J5631" s="1">
        <v>-6377</v>
      </c>
      <c r="K5631" s="1">
        <v>0</v>
      </c>
      <c r="L5631" s="1">
        <v>0</v>
      </c>
      <c r="M5631" s="1">
        <v>-6377</v>
      </c>
      <c r="N5631" s="1">
        <v>0</v>
      </c>
      <c r="O5631" s="1">
        <v>0</v>
      </c>
      <c r="P5631" s="1"/>
      <c r="Q5631" s="12"/>
      <c r="R5631" s="29">
        <f t="shared" si="264"/>
        <v>0</v>
      </c>
      <c r="S5631" t="str">
        <f t="shared" si="265"/>
        <v>OK</v>
      </c>
      <c r="T5631" s="10">
        <f>IFERROR(VLOOKUP(A5631,[1]!Tabla1[[#All],[Material]:[venta nueva]],38,FALSE),0)</f>
        <v>0</v>
      </c>
    </row>
    <row r="5632" spans="1:20" hidden="1" x14ac:dyDescent="0.35">
      <c r="A5632">
        <f t="shared" si="263"/>
        <v>1023375</v>
      </c>
      <c r="B5632" s="6" t="s">
        <v>1320</v>
      </c>
      <c r="C5632" s="7" t="s">
        <v>553</v>
      </c>
      <c r="D5632" s="7" t="s">
        <v>1096</v>
      </c>
      <c r="E5632" s="7" t="s">
        <v>588</v>
      </c>
      <c r="F5632" s="7" t="s">
        <v>589</v>
      </c>
      <c r="G5632" s="7" t="s">
        <v>1069</v>
      </c>
      <c r="H5632" s="7" t="s">
        <v>1016</v>
      </c>
      <c r="I5632" s="6" t="s">
        <v>10</v>
      </c>
      <c r="J5632" s="1">
        <v>-2034</v>
      </c>
      <c r="K5632" s="1">
        <v>7626</v>
      </c>
      <c r="L5632" s="1">
        <v>0</v>
      </c>
      <c r="M5632" s="1">
        <v>-2034</v>
      </c>
      <c r="N5632" s="1">
        <v>7626</v>
      </c>
      <c r="O5632" s="1">
        <v>0</v>
      </c>
      <c r="P5632" s="1"/>
      <c r="Q5632" s="12"/>
      <c r="R5632" s="29">
        <f t="shared" si="264"/>
        <v>0</v>
      </c>
      <c r="S5632" t="str">
        <f t="shared" si="265"/>
        <v>OK</v>
      </c>
      <c r="T5632" s="10">
        <f>IFERROR(VLOOKUP(A5632,[1]!Tabla1[[#All],[Material]:[venta nueva]],38,FALSE),0)</f>
        <v>0</v>
      </c>
    </row>
    <row r="5633" spans="1:20" hidden="1" x14ac:dyDescent="0.35">
      <c r="A5633">
        <f t="shared" si="263"/>
        <v>1023383</v>
      </c>
      <c r="B5633" s="6" t="s">
        <v>1320</v>
      </c>
      <c r="C5633" s="7" t="s">
        <v>553</v>
      </c>
      <c r="D5633" s="7" t="s">
        <v>1096</v>
      </c>
      <c r="E5633" s="7" t="s">
        <v>590</v>
      </c>
      <c r="F5633" s="7" t="s">
        <v>591</v>
      </c>
      <c r="G5633" s="7" t="s">
        <v>1069</v>
      </c>
      <c r="H5633" s="7" t="s">
        <v>1026</v>
      </c>
      <c r="I5633" s="6" t="s">
        <v>10</v>
      </c>
      <c r="J5633" s="1">
        <v>-11275</v>
      </c>
      <c r="K5633" s="1">
        <v>11275</v>
      </c>
      <c r="L5633" s="1">
        <v>0</v>
      </c>
      <c r="M5633" s="1">
        <v>-11275</v>
      </c>
      <c r="N5633" s="1">
        <v>75275</v>
      </c>
      <c r="O5633" s="1">
        <v>72000</v>
      </c>
      <c r="P5633" s="1">
        <v>72004</v>
      </c>
      <c r="Q5633" s="12"/>
      <c r="R5633" s="29">
        <f t="shared" si="264"/>
        <v>-4</v>
      </c>
      <c r="S5633" t="str">
        <f t="shared" si="265"/>
        <v>Pendiente de ingreso</v>
      </c>
      <c r="T5633" s="10">
        <f>IFERROR(VLOOKUP(A5633,[1]!Tabla1[[#All],[Material]:[venta nueva]],38,FALSE),0)</f>
        <v>0</v>
      </c>
    </row>
    <row r="5634" spans="1:20" hidden="1" x14ac:dyDescent="0.35">
      <c r="A5634">
        <f t="shared" si="263"/>
        <v>1023389</v>
      </c>
      <c r="B5634" s="6" t="s">
        <v>1320</v>
      </c>
      <c r="C5634" s="7" t="s">
        <v>553</v>
      </c>
      <c r="D5634" s="7" t="s">
        <v>1096</v>
      </c>
      <c r="E5634" s="7" t="s">
        <v>610</v>
      </c>
      <c r="F5634" s="7" t="s">
        <v>611</v>
      </c>
      <c r="G5634" s="7" t="s">
        <v>1081</v>
      </c>
      <c r="H5634" s="7" t="s">
        <v>1010</v>
      </c>
      <c r="I5634" s="6" t="s">
        <v>9</v>
      </c>
      <c r="J5634" s="1">
        <v>988</v>
      </c>
      <c r="K5634" s="1">
        <v>0</v>
      </c>
      <c r="L5634" s="1">
        <v>0</v>
      </c>
      <c r="M5634" s="1">
        <v>988</v>
      </c>
      <c r="N5634" s="1">
        <v>0</v>
      </c>
      <c r="O5634" s="1">
        <v>0</v>
      </c>
      <c r="P5634" s="1"/>
      <c r="Q5634" s="12"/>
      <c r="R5634" s="29">
        <f t="shared" si="264"/>
        <v>0</v>
      </c>
      <c r="S5634" t="str">
        <f t="shared" si="265"/>
        <v>OK</v>
      </c>
      <c r="T5634" s="10">
        <f>IFERROR(VLOOKUP(A5634,[1]!Tabla1[[#All],[Material]:[venta nueva]],38,FALSE),0)</f>
        <v>0</v>
      </c>
    </row>
    <row r="5635" spans="1:20" hidden="1" x14ac:dyDescent="0.35">
      <c r="A5635">
        <f t="shared" si="263"/>
        <v>1023391</v>
      </c>
      <c r="B5635" s="6" t="s">
        <v>1320</v>
      </c>
      <c r="C5635" s="7" t="s">
        <v>553</v>
      </c>
      <c r="D5635" s="7" t="s">
        <v>1096</v>
      </c>
      <c r="E5635" s="7" t="s">
        <v>612</v>
      </c>
      <c r="F5635" s="7" t="s">
        <v>451</v>
      </c>
      <c r="G5635" s="7" t="s">
        <v>1081</v>
      </c>
      <c r="H5635" s="7" t="s">
        <v>1010</v>
      </c>
      <c r="I5635" s="6" t="s">
        <v>9</v>
      </c>
      <c r="J5635" s="1">
        <v>2695</v>
      </c>
      <c r="K5635" s="1">
        <v>0</v>
      </c>
      <c r="L5635" s="1">
        <v>0</v>
      </c>
      <c r="M5635" s="1">
        <v>2695</v>
      </c>
      <c r="N5635" s="1">
        <v>0</v>
      </c>
      <c r="O5635" s="1">
        <v>0</v>
      </c>
      <c r="P5635" s="1"/>
      <c r="Q5635" s="12"/>
      <c r="R5635" s="29">
        <f t="shared" si="264"/>
        <v>0</v>
      </c>
      <c r="S5635" t="str">
        <f t="shared" si="265"/>
        <v>OK</v>
      </c>
      <c r="T5635" s="10">
        <f>IFERROR(VLOOKUP(A5635,[1]!Tabla1[[#All],[Material]:[venta nueva]],38,FALSE),0)</f>
        <v>0</v>
      </c>
    </row>
    <row r="5636" spans="1:20" hidden="1" x14ac:dyDescent="0.35">
      <c r="A5636">
        <f t="shared" si="263"/>
        <v>1023400</v>
      </c>
      <c r="B5636" s="6" t="s">
        <v>1320</v>
      </c>
      <c r="C5636" s="7" t="s">
        <v>553</v>
      </c>
      <c r="D5636" s="7" t="s">
        <v>1096</v>
      </c>
      <c r="E5636" s="7" t="s">
        <v>651</v>
      </c>
      <c r="F5636" s="7" t="s">
        <v>1300</v>
      </c>
      <c r="G5636" s="7" t="s">
        <v>1076</v>
      </c>
      <c r="H5636" s="7" t="s">
        <v>1022</v>
      </c>
      <c r="I5636" s="6" t="s">
        <v>9</v>
      </c>
      <c r="J5636" s="1">
        <v>-120000</v>
      </c>
      <c r="K5636" s="1">
        <v>89770</v>
      </c>
      <c r="L5636" s="1">
        <v>0</v>
      </c>
      <c r="M5636" s="1">
        <v>-120000</v>
      </c>
      <c r="N5636" s="1">
        <v>25500</v>
      </c>
      <c r="O5636" s="1">
        <v>0</v>
      </c>
      <c r="P5636" s="1">
        <v>3800</v>
      </c>
      <c r="Q5636" s="12"/>
      <c r="R5636" s="29">
        <f t="shared" si="264"/>
        <v>-3800</v>
      </c>
      <c r="S5636" t="str">
        <f t="shared" si="265"/>
        <v>Pendiente de ingreso</v>
      </c>
      <c r="T5636" s="10">
        <f>IFERROR(VLOOKUP(A5636,[1]!Tabla1[[#All],[Material]:[venta nueva]],38,FALSE),0)</f>
        <v>0</v>
      </c>
    </row>
    <row r="5637" spans="1:20" hidden="1" x14ac:dyDescent="0.35">
      <c r="A5637">
        <f t="shared" si="263"/>
        <v>1023409</v>
      </c>
      <c r="B5637" s="6" t="s">
        <v>1320</v>
      </c>
      <c r="C5637" s="7" t="s">
        <v>553</v>
      </c>
      <c r="D5637" s="7" t="s">
        <v>1096</v>
      </c>
      <c r="E5637" s="7" t="s">
        <v>1329</v>
      </c>
      <c r="F5637" s="7" t="s">
        <v>445</v>
      </c>
      <c r="G5637" s="7" t="s">
        <v>1074</v>
      </c>
      <c r="H5637" s="7" t="s">
        <v>1018</v>
      </c>
      <c r="I5637" s="6" t="s">
        <v>10</v>
      </c>
      <c r="J5637" s="1">
        <v>0</v>
      </c>
      <c r="K5637" s="1">
        <v>22000</v>
      </c>
      <c r="L5637" s="1">
        <v>22000</v>
      </c>
      <c r="M5637" s="1">
        <v>0</v>
      </c>
      <c r="N5637" s="1">
        <v>22000</v>
      </c>
      <c r="O5637" s="1">
        <v>22000</v>
      </c>
      <c r="P5637" s="1">
        <v>22000</v>
      </c>
      <c r="Q5637" s="12"/>
      <c r="R5637" s="29">
        <f t="shared" si="264"/>
        <v>0</v>
      </c>
      <c r="S5637" t="str">
        <f t="shared" si="265"/>
        <v>OK</v>
      </c>
      <c r="T5637" s="10">
        <f>IFERROR(VLOOKUP(A5637,[1]!Tabla1[[#All],[Material]:[venta nueva]],38,FALSE),0)</f>
        <v>0</v>
      </c>
    </row>
    <row r="5638" spans="1:20" hidden="1" x14ac:dyDescent="0.35">
      <c r="A5638">
        <f t="shared" ref="A5638:A5701" si="266">+E5638*1</f>
        <v>1023411</v>
      </c>
      <c r="B5638" s="6" t="s">
        <v>1320</v>
      </c>
      <c r="C5638" s="7" t="s">
        <v>553</v>
      </c>
      <c r="D5638" s="7" t="s">
        <v>1096</v>
      </c>
      <c r="E5638" s="7" t="s">
        <v>1312</v>
      </c>
      <c r="F5638" s="7" t="s">
        <v>1313</v>
      </c>
      <c r="G5638" s="7" t="s">
        <v>1076</v>
      </c>
      <c r="H5638" s="7" t="s">
        <v>1004</v>
      </c>
      <c r="I5638" s="6" t="s">
        <v>14</v>
      </c>
      <c r="J5638" s="1">
        <v>0</v>
      </c>
      <c r="K5638" s="1">
        <v>83569</v>
      </c>
      <c r="L5638" s="1">
        <v>48000</v>
      </c>
      <c r="M5638" s="1">
        <v>0</v>
      </c>
      <c r="N5638" s="1">
        <v>83569</v>
      </c>
      <c r="O5638" s="1">
        <v>48000</v>
      </c>
      <c r="P5638" s="1">
        <v>48000</v>
      </c>
      <c r="Q5638" s="12"/>
      <c r="R5638" s="29">
        <f t="shared" si="264"/>
        <v>0</v>
      </c>
      <c r="S5638" t="str">
        <f t="shared" si="265"/>
        <v>OK</v>
      </c>
      <c r="T5638" s="10">
        <f>IFERROR(VLOOKUP(A5638,[1]!Tabla1[[#All],[Material]:[venta nueva]],38,FALSE),0)</f>
        <v>0</v>
      </c>
    </row>
    <row r="5639" spans="1:20" hidden="1" x14ac:dyDescent="0.35">
      <c r="A5639">
        <f t="shared" si="266"/>
        <v>1023412</v>
      </c>
      <c r="B5639" s="6" t="s">
        <v>1320</v>
      </c>
      <c r="C5639" s="7" t="s">
        <v>553</v>
      </c>
      <c r="D5639" s="7" t="s">
        <v>1096</v>
      </c>
      <c r="E5639" s="7" t="s">
        <v>1314</v>
      </c>
      <c r="F5639" s="7" t="s">
        <v>1315</v>
      </c>
      <c r="G5639" s="7" t="s">
        <v>1076</v>
      </c>
      <c r="H5639" s="7" t="s">
        <v>1022</v>
      </c>
      <c r="I5639" s="6" t="s">
        <v>14</v>
      </c>
      <c r="J5639" s="1">
        <v>0</v>
      </c>
      <c r="K5639" s="1">
        <v>82000</v>
      </c>
      <c r="L5639" s="1">
        <v>48000</v>
      </c>
      <c r="M5639" s="1">
        <v>0</v>
      </c>
      <c r="N5639" s="1">
        <v>82000</v>
      </c>
      <c r="O5639" s="1">
        <v>48000</v>
      </c>
      <c r="P5639" s="1">
        <v>48000</v>
      </c>
      <c r="Q5639" s="12"/>
      <c r="R5639" s="29">
        <f t="shared" si="264"/>
        <v>0</v>
      </c>
      <c r="S5639" t="str">
        <f t="shared" si="265"/>
        <v>OK</v>
      </c>
      <c r="T5639" s="10">
        <f>IFERROR(VLOOKUP(A5639,[1]!Tabla1[[#All],[Material]:[venta nueva]],38,FALSE),0)</f>
        <v>0</v>
      </c>
    </row>
    <row r="5640" spans="1:20" hidden="1" x14ac:dyDescent="0.35">
      <c r="A5640">
        <f t="shared" si="266"/>
        <v>1023417</v>
      </c>
      <c r="B5640" s="6" t="s">
        <v>1320</v>
      </c>
      <c r="C5640" s="7" t="s">
        <v>553</v>
      </c>
      <c r="D5640" s="7" t="s">
        <v>1096</v>
      </c>
      <c r="E5640" s="7" t="s">
        <v>1316</v>
      </c>
      <c r="F5640" s="7" t="s">
        <v>1317</v>
      </c>
      <c r="G5640" s="7" t="s">
        <v>1076</v>
      </c>
      <c r="H5640" s="7" t="s">
        <v>1022</v>
      </c>
      <c r="I5640" s="6" t="s">
        <v>9</v>
      </c>
      <c r="J5640" s="1"/>
      <c r="K5640" s="1"/>
      <c r="L5640" s="1"/>
      <c r="M5640" s="1">
        <v>0</v>
      </c>
      <c r="N5640" s="1">
        <v>59500</v>
      </c>
      <c r="O5640" s="1">
        <v>0</v>
      </c>
      <c r="P5640" s="1">
        <v>44200</v>
      </c>
      <c r="Q5640" s="12"/>
      <c r="R5640" s="29">
        <f t="shared" ref="R5640:R5703" si="267">+O5640-P5640</f>
        <v>-44200</v>
      </c>
      <c r="S5640" t="str">
        <f t="shared" ref="S5640:S5703" si="268">IF(R5640&gt;0,"Sobre ingreso",IF(R5640&lt;0,"Pendiente de ingreso","OK"))</f>
        <v>Pendiente de ingreso</v>
      </c>
      <c r="T5640" s="10">
        <f>IFERROR(VLOOKUP(A5640,[1]!Tabla1[[#All],[Material]:[venta nueva]],38,FALSE),0)</f>
        <v>0</v>
      </c>
    </row>
    <row r="5641" spans="1:20" hidden="1" x14ac:dyDescent="0.35">
      <c r="A5641">
        <f t="shared" si="266"/>
        <v>1023421</v>
      </c>
      <c r="B5641" s="6" t="s">
        <v>1320</v>
      </c>
      <c r="C5641" s="7" t="s">
        <v>553</v>
      </c>
      <c r="D5641" s="7" t="s">
        <v>1096</v>
      </c>
      <c r="E5641" s="7" t="s">
        <v>1330</v>
      </c>
      <c r="F5641" s="7" t="s">
        <v>492</v>
      </c>
      <c r="G5641" s="7" t="s">
        <v>1085</v>
      </c>
      <c r="H5641" s="7" t="s">
        <v>1019</v>
      </c>
      <c r="I5641" s="6" t="s">
        <v>10</v>
      </c>
      <c r="J5641" s="1">
        <v>0</v>
      </c>
      <c r="K5641" s="1">
        <v>24000</v>
      </c>
      <c r="L5641" s="1">
        <v>24000</v>
      </c>
      <c r="M5641" s="1">
        <v>0</v>
      </c>
      <c r="N5641" s="1">
        <v>24000</v>
      </c>
      <c r="O5641" s="1">
        <v>24000</v>
      </c>
      <c r="P5641" s="1">
        <v>24000</v>
      </c>
      <c r="Q5641" s="12"/>
      <c r="R5641" s="29">
        <f t="shared" si="267"/>
        <v>0</v>
      </c>
      <c r="S5641" t="str">
        <f t="shared" si="268"/>
        <v>OK</v>
      </c>
      <c r="T5641" s="10">
        <f>IFERROR(VLOOKUP(A5641,[1]!Tabla1[[#All],[Material]:[venta nueva]],38,FALSE),0)</f>
        <v>0</v>
      </c>
    </row>
    <row r="5642" spans="1:20" hidden="1" x14ac:dyDescent="0.35">
      <c r="A5642">
        <f t="shared" si="266"/>
        <v>1023429</v>
      </c>
      <c r="B5642" s="6" t="s">
        <v>1320</v>
      </c>
      <c r="C5642" s="7" t="s">
        <v>553</v>
      </c>
      <c r="D5642" s="7" t="s">
        <v>1096</v>
      </c>
      <c r="E5642" s="7" t="s">
        <v>1371</v>
      </c>
      <c r="F5642" s="7" t="s">
        <v>1372</v>
      </c>
      <c r="G5642" s="7" t="s">
        <v>1076</v>
      </c>
      <c r="H5642" s="7" t="s">
        <v>1004</v>
      </c>
      <c r="I5642" s="6" t="s">
        <v>9</v>
      </c>
      <c r="J5642" s="1"/>
      <c r="K5642" s="1"/>
      <c r="L5642" s="1"/>
      <c r="M5642" s="1"/>
      <c r="N5642" s="1"/>
      <c r="O5642" s="1"/>
      <c r="P5642" s="1">
        <v>2000</v>
      </c>
      <c r="Q5642" s="12"/>
      <c r="R5642" s="29">
        <f t="shared" si="267"/>
        <v>-2000</v>
      </c>
      <c r="S5642" t="str">
        <f t="shared" si="268"/>
        <v>Pendiente de ingreso</v>
      </c>
      <c r="T5642" s="10">
        <f>IFERROR(VLOOKUP(A5642,[1]!Tabla1[[#All],[Material]:[venta nueva]],38,FALSE),0)</f>
        <v>0</v>
      </c>
    </row>
    <row r="5643" spans="1:20" hidden="1" x14ac:dyDescent="0.35">
      <c r="A5643">
        <f t="shared" si="266"/>
        <v>1020105</v>
      </c>
      <c r="B5643" s="6" t="s">
        <v>1320</v>
      </c>
      <c r="C5643" s="7" t="s">
        <v>553</v>
      </c>
      <c r="D5643" s="7" t="s">
        <v>1097</v>
      </c>
      <c r="E5643" s="7" t="s">
        <v>19</v>
      </c>
      <c r="F5643" s="7" t="s">
        <v>20</v>
      </c>
      <c r="G5643" s="7" t="s">
        <v>1075</v>
      </c>
      <c r="H5643" s="7" t="s">
        <v>1002</v>
      </c>
      <c r="I5643" s="6" t="s">
        <v>16</v>
      </c>
      <c r="J5643" s="1"/>
      <c r="K5643" s="1"/>
      <c r="L5643" s="1"/>
      <c r="M5643" s="1"/>
      <c r="N5643" s="1"/>
      <c r="O5643" s="1"/>
      <c r="P5643" s="1"/>
      <c r="Q5643" s="12">
        <v>59439.21</v>
      </c>
      <c r="R5643" s="29">
        <f t="shared" si="267"/>
        <v>0</v>
      </c>
      <c r="S5643" t="str">
        <f t="shared" si="268"/>
        <v>OK</v>
      </c>
      <c r="T5643" s="10">
        <f>IFERROR(VLOOKUP(A5643,[1]!Tabla1[[#All],[Material]:[venta nueva]],38,FALSE),0)</f>
        <v>0</v>
      </c>
    </row>
    <row r="5644" spans="1:20" hidden="1" x14ac:dyDescent="0.35">
      <c r="A5644">
        <f t="shared" si="266"/>
        <v>1020110</v>
      </c>
      <c r="B5644" s="6" t="s">
        <v>1320</v>
      </c>
      <c r="C5644" s="7" t="s">
        <v>553</v>
      </c>
      <c r="D5644" s="7" t="s">
        <v>1097</v>
      </c>
      <c r="E5644" s="7" t="s">
        <v>21</v>
      </c>
      <c r="F5644" s="7" t="s">
        <v>22</v>
      </c>
      <c r="G5644" s="7" t="s">
        <v>1075</v>
      </c>
      <c r="H5644" s="7" t="s">
        <v>1003</v>
      </c>
      <c r="I5644" s="6" t="s">
        <v>16</v>
      </c>
      <c r="J5644" s="1"/>
      <c r="K5644" s="1"/>
      <c r="L5644" s="1"/>
      <c r="M5644" s="1"/>
      <c r="N5644" s="1"/>
      <c r="O5644" s="1"/>
      <c r="P5644" s="1"/>
      <c r="Q5644" s="12">
        <v>780486.77800000005</v>
      </c>
      <c r="R5644" s="29">
        <f t="shared" si="267"/>
        <v>0</v>
      </c>
      <c r="S5644" t="str">
        <f t="shared" si="268"/>
        <v>OK</v>
      </c>
      <c r="T5644" s="10">
        <f>IFERROR(VLOOKUP(A5644,[1]!Tabla1[[#All],[Material]:[venta nueva]],38,FALSE),0)</f>
        <v>0</v>
      </c>
    </row>
    <row r="5645" spans="1:20" hidden="1" x14ac:dyDescent="0.35">
      <c r="A5645">
        <f t="shared" si="266"/>
        <v>1020326</v>
      </c>
      <c r="B5645" s="6" t="s">
        <v>1320</v>
      </c>
      <c r="C5645" s="7" t="s">
        <v>553</v>
      </c>
      <c r="D5645" s="7" t="s">
        <v>1097</v>
      </c>
      <c r="E5645" s="7" t="s">
        <v>25</v>
      </c>
      <c r="F5645" s="7" t="s">
        <v>26</v>
      </c>
      <c r="G5645" s="7" t="s">
        <v>1077</v>
      </c>
      <c r="H5645" s="7" t="s">
        <v>1005</v>
      </c>
      <c r="I5645" s="6" t="s">
        <v>16</v>
      </c>
      <c r="J5645" s="1"/>
      <c r="K5645" s="1"/>
      <c r="L5645" s="1"/>
      <c r="M5645" s="1"/>
      <c r="N5645" s="1"/>
      <c r="O5645" s="1"/>
      <c r="P5645" s="1"/>
      <c r="Q5645" s="12">
        <v>293067.78000000003</v>
      </c>
      <c r="R5645" s="29">
        <f t="shared" si="267"/>
        <v>0</v>
      </c>
      <c r="S5645" t="str">
        <f t="shared" si="268"/>
        <v>OK</v>
      </c>
      <c r="T5645" s="10">
        <f>IFERROR(VLOOKUP(A5645,[1]!Tabla1[[#All],[Material]:[venta nueva]],38,FALSE),0)</f>
        <v>0</v>
      </c>
    </row>
    <row r="5646" spans="1:20" hidden="1" x14ac:dyDescent="0.35">
      <c r="A5646">
        <f t="shared" si="266"/>
        <v>1020339</v>
      </c>
      <c r="B5646" s="6" t="s">
        <v>1320</v>
      </c>
      <c r="C5646" s="7" t="s">
        <v>553</v>
      </c>
      <c r="D5646" s="7" t="s">
        <v>1097</v>
      </c>
      <c r="E5646" s="7" t="s">
        <v>27</v>
      </c>
      <c r="F5646" s="7" t="s">
        <v>28</v>
      </c>
      <c r="G5646" s="7" t="s">
        <v>1078</v>
      </c>
      <c r="H5646" s="7" t="s">
        <v>1006</v>
      </c>
      <c r="I5646" s="6" t="s">
        <v>11</v>
      </c>
      <c r="J5646" s="1"/>
      <c r="K5646" s="1"/>
      <c r="L5646" s="1"/>
      <c r="M5646" s="1"/>
      <c r="N5646" s="1"/>
      <c r="O5646" s="1"/>
      <c r="P5646" s="1"/>
      <c r="Q5646" s="12">
        <v>37103.053999999996</v>
      </c>
      <c r="R5646" s="29">
        <f t="shared" si="267"/>
        <v>0</v>
      </c>
      <c r="S5646" t="str">
        <f t="shared" si="268"/>
        <v>OK</v>
      </c>
      <c r="T5646" s="10">
        <f>IFERROR(VLOOKUP(A5646,[1]!Tabla1[[#All],[Material]:[venta nueva]],38,FALSE),0)</f>
        <v>0</v>
      </c>
    </row>
    <row r="5647" spans="1:20" hidden="1" x14ac:dyDescent="0.35">
      <c r="A5647">
        <f t="shared" si="266"/>
        <v>1020349</v>
      </c>
      <c r="B5647" s="6" t="s">
        <v>1320</v>
      </c>
      <c r="C5647" s="7" t="s">
        <v>553</v>
      </c>
      <c r="D5647" s="7" t="s">
        <v>1097</v>
      </c>
      <c r="E5647" s="7" t="s">
        <v>29</v>
      </c>
      <c r="F5647" s="7" t="s">
        <v>30</v>
      </c>
      <c r="G5647" s="7" t="s">
        <v>1079</v>
      </c>
      <c r="H5647" s="7" t="s">
        <v>1007</v>
      </c>
      <c r="I5647" s="6" t="s">
        <v>11</v>
      </c>
      <c r="J5647" s="1"/>
      <c r="K5647" s="1"/>
      <c r="L5647" s="1"/>
      <c r="M5647" s="1"/>
      <c r="N5647" s="1"/>
      <c r="O5647" s="1"/>
      <c r="P5647" s="1"/>
      <c r="Q5647" s="12">
        <v>3391.502</v>
      </c>
      <c r="R5647" s="29">
        <f t="shared" si="267"/>
        <v>0</v>
      </c>
      <c r="S5647" t="str">
        <f t="shared" si="268"/>
        <v>OK</v>
      </c>
      <c r="T5647" s="10">
        <f>IFERROR(VLOOKUP(A5647,[1]!Tabla1[[#All],[Material]:[venta nueva]],38,FALSE),0)</f>
        <v>0</v>
      </c>
    </row>
    <row r="5648" spans="1:20" hidden="1" x14ac:dyDescent="0.35">
      <c r="A5648">
        <f t="shared" si="266"/>
        <v>1020352</v>
      </c>
      <c r="B5648" s="6" t="s">
        <v>1320</v>
      </c>
      <c r="C5648" s="7" t="s">
        <v>553</v>
      </c>
      <c r="D5648" s="7" t="s">
        <v>1097</v>
      </c>
      <c r="E5648" s="7" t="s">
        <v>31</v>
      </c>
      <c r="F5648" s="7" t="s">
        <v>32</v>
      </c>
      <c r="G5648" s="7" t="s">
        <v>1080</v>
      </c>
      <c r="H5648" s="7" t="s">
        <v>1008</v>
      </c>
      <c r="I5648" s="6" t="s">
        <v>11</v>
      </c>
      <c r="J5648" s="1"/>
      <c r="K5648" s="1"/>
      <c r="L5648" s="1"/>
      <c r="M5648" s="1"/>
      <c r="N5648" s="1"/>
      <c r="O5648" s="1"/>
      <c r="P5648" s="1"/>
      <c r="Q5648" s="12">
        <v>63085.749000000003</v>
      </c>
      <c r="R5648" s="29">
        <f t="shared" si="267"/>
        <v>0</v>
      </c>
      <c r="S5648" t="str">
        <f t="shared" si="268"/>
        <v>OK</v>
      </c>
      <c r="T5648" s="10">
        <f>IFERROR(VLOOKUP(A5648,[1]!Tabla1[[#All],[Material]:[venta nueva]],38,FALSE),0)</f>
        <v>0</v>
      </c>
    </row>
    <row r="5649" spans="1:20" hidden="1" x14ac:dyDescent="0.35">
      <c r="A5649">
        <f t="shared" si="266"/>
        <v>1020367</v>
      </c>
      <c r="B5649" s="6" t="s">
        <v>1320</v>
      </c>
      <c r="C5649" s="7" t="s">
        <v>553</v>
      </c>
      <c r="D5649" s="7" t="s">
        <v>1097</v>
      </c>
      <c r="E5649" s="7" t="s">
        <v>33</v>
      </c>
      <c r="F5649" s="7" t="s">
        <v>34</v>
      </c>
      <c r="G5649" s="7" t="s">
        <v>1078</v>
      </c>
      <c r="H5649" s="7" t="s">
        <v>1009</v>
      </c>
      <c r="I5649" s="6" t="s">
        <v>11</v>
      </c>
      <c r="J5649" s="1"/>
      <c r="K5649" s="1"/>
      <c r="L5649" s="1"/>
      <c r="M5649" s="1"/>
      <c r="N5649" s="1"/>
      <c r="O5649" s="1"/>
      <c r="P5649" s="1"/>
      <c r="Q5649" s="12">
        <v>146741.883</v>
      </c>
      <c r="R5649" s="29">
        <f t="shared" si="267"/>
        <v>0</v>
      </c>
      <c r="S5649" t="str">
        <f t="shared" si="268"/>
        <v>OK</v>
      </c>
      <c r="T5649" s="10">
        <f>IFERROR(VLOOKUP(A5649,[1]!Tabla1[[#All],[Material]:[venta nueva]],38,FALSE),0)</f>
        <v>0</v>
      </c>
    </row>
    <row r="5650" spans="1:20" hidden="1" x14ac:dyDescent="0.35">
      <c r="A5650">
        <f t="shared" si="266"/>
        <v>1020412</v>
      </c>
      <c r="B5650" s="6" t="s">
        <v>1320</v>
      </c>
      <c r="C5650" s="7" t="s">
        <v>553</v>
      </c>
      <c r="D5650" s="7" t="s">
        <v>1097</v>
      </c>
      <c r="E5650" s="7" t="s">
        <v>35</v>
      </c>
      <c r="F5650" s="7" t="s">
        <v>36</v>
      </c>
      <c r="G5650" s="7" t="s">
        <v>1081</v>
      </c>
      <c r="H5650" s="7" t="s">
        <v>1010</v>
      </c>
      <c r="I5650" s="6" t="s">
        <v>11</v>
      </c>
      <c r="J5650" s="1"/>
      <c r="K5650" s="1"/>
      <c r="L5650" s="1"/>
      <c r="M5650" s="1"/>
      <c r="N5650" s="1"/>
      <c r="O5650" s="1"/>
      <c r="P5650" s="1"/>
      <c r="Q5650" s="12">
        <v>70859.998000000007</v>
      </c>
      <c r="R5650" s="29">
        <f t="shared" si="267"/>
        <v>0</v>
      </c>
      <c r="S5650" t="str">
        <f t="shared" si="268"/>
        <v>OK</v>
      </c>
      <c r="T5650" s="10">
        <f>IFERROR(VLOOKUP(A5650,[1]!Tabla1[[#All],[Material]:[venta nueva]],38,FALSE),0)</f>
        <v>0</v>
      </c>
    </row>
    <row r="5651" spans="1:20" hidden="1" x14ac:dyDescent="0.35">
      <c r="A5651">
        <f t="shared" si="266"/>
        <v>1020589</v>
      </c>
      <c r="B5651" s="6" t="s">
        <v>1320</v>
      </c>
      <c r="C5651" s="7" t="s">
        <v>553</v>
      </c>
      <c r="D5651" s="7" t="s">
        <v>1097</v>
      </c>
      <c r="E5651" s="7" t="s">
        <v>37</v>
      </c>
      <c r="F5651" s="7" t="s">
        <v>38</v>
      </c>
      <c r="G5651" s="7" t="s">
        <v>1075</v>
      </c>
      <c r="H5651" s="7" t="s">
        <v>1003</v>
      </c>
      <c r="I5651" s="6" t="s">
        <v>16</v>
      </c>
      <c r="J5651" s="1"/>
      <c r="K5651" s="1"/>
      <c r="L5651" s="1"/>
      <c r="M5651" s="1"/>
      <c r="N5651" s="1"/>
      <c r="O5651" s="1"/>
      <c r="P5651" s="1"/>
      <c r="Q5651" s="12">
        <v>154466.53899999999</v>
      </c>
      <c r="R5651" s="29">
        <f t="shared" si="267"/>
        <v>0</v>
      </c>
      <c r="S5651" t="str">
        <f t="shared" si="268"/>
        <v>OK</v>
      </c>
      <c r="T5651" s="10">
        <f>IFERROR(VLOOKUP(A5651,[1]!Tabla1[[#All],[Material]:[venta nueva]],38,FALSE),0)</f>
        <v>0</v>
      </c>
    </row>
    <row r="5652" spans="1:20" hidden="1" x14ac:dyDescent="0.35">
      <c r="A5652">
        <f t="shared" si="266"/>
        <v>1020592</v>
      </c>
      <c r="B5652" s="6" t="s">
        <v>1320</v>
      </c>
      <c r="C5652" s="7" t="s">
        <v>553</v>
      </c>
      <c r="D5652" s="7" t="s">
        <v>1097</v>
      </c>
      <c r="E5652" s="7" t="s">
        <v>39</v>
      </c>
      <c r="F5652" s="7" t="s">
        <v>40</v>
      </c>
      <c r="G5652" s="7" t="s">
        <v>1075</v>
      </c>
      <c r="H5652" s="7" t="s">
        <v>1011</v>
      </c>
      <c r="I5652" s="6" t="s">
        <v>16</v>
      </c>
      <c r="J5652" s="1"/>
      <c r="K5652" s="1"/>
      <c r="L5652" s="1"/>
      <c r="M5652" s="1"/>
      <c r="N5652" s="1"/>
      <c r="O5652" s="1"/>
      <c r="P5652" s="1"/>
      <c r="Q5652" s="12">
        <v>168663.769</v>
      </c>
      <c r="R5652" s="29">
        <f t="shared" si="267"/>
        <v>0</v>
      </c>
      <c r="S5652" t="str">
        <f t="shared" si="268"/>
        <v>OK</v>
      </c>
      <c r="T5652" s="10">
        <f>IFERROR(VLOOKUP(A5652,[1]!Tabla1[[#All],[Material]:[venta nueva]],38,FALSE),0)</f>
        <v>0</v>
      </c>
    </row>
    <row r="5653" spans="1:20" hidden="1" x14ac:dyDescent="0.35">
      <c r="A5653">
        <f t="shared" si="266"/>
        <v>1020620</v>
      </c>
      <c r="B5653" s="6" t="s">
        <v>1320</v>
      </c>
      <c r="C5653" s="7" t="s">
        <v>553</v>
      </c>
      <c r="D5653" s="7" t="s">
        <v>1097</v>
      </c>
      <c r="E5653" s="7" t="s">
        <v>41</v>
      </c>
      <c r="F5653" s="7" t="s">
        <v>42</v>
      </c>
      <c r="G5653" s="7" t="s">
        <v>1075</v>
      </c>
      <c r="H5653" s="7" t="s">
        <v>1011</v>
      </c>
      <c r="I5653" s="6" t="s">
        <v>16</v>
      </c>
      <c r="J5653" s="1"/>
      <c r="K5653" s="1"/>
      <c r="L5653" s="1"/>
      <c r="M5653" s="1"/>
      <c r="N5653" s="1"/>
      <c r="O5653" s="1"/>
      <c r="P5653" s="1"/>
      <c r="Q5653" s="12">
        <v>28150.984</v>
      </c>
      <c r="R5653" s="29">
        <f t="shared" si="267"/>
        <v>0</v>
      </c>
      <c r="S5653" t="str">
        <f t="shared" si="268"/>
        <v>OK</v>
      </c>
      <c r="T5653" s="10">
        <f>IFERROR(VLOOKUP(A5653,[1]!Tabla1[[#All],[Material]:[venta nueva]],38,FALSE),0)</f>
        <v>0</v>
      </c>
    </row>
    <row r="5654" spans="1:20" hidden="1" x14ac:dyDescent="0.35">
      <c r="A5654">
        <f t="shared" si="266"/>
        <v>1020636</v>
      </c>
      <c r="B5654" s="6" t="s">
        <v>1320</v>
      </c>
      <c r="C5654" s="7" t="s">
        <v>553</v>
      </c>
      <c r="D5654" s="7" t="s">
        <v>1097</v>
      </c>
      <c r="E5654" s="7" t="s">
        <v>43</v>
      </c>
      <c r="F5654" s="7" t="s">
        <v>44</v>
      </c>
      <c r="G5654" s="7" t="s">
        <v>985</v>
      </c>
      <c r="H5654" s="7" t="s">
        <v>1012</v>
      </c>
      <c r="I5654" s="6" t="s">
        <v>16</v>
      </c>
      <c r="J5654" s="1"/>
      <c r="K5654" s="1"/>
      <c r="L5654" s="1"/>
      <c r="M5654" s="1"/>
      <c r="N5654" s="1"/>
      <c r="O5654" s="1"/>
      <c r="P5654" s="1"/>
      <c r="Q5654" s="12">
        <v>12525.156000000001</v>
      </c>
      <c r="R5654" s="29">
        <f t="shared" si="267"/>
        <v>0</v>
      </c>
      <c r="S5654" t="str">
        <f t="shared" si="268"/>
        <v>OK</v>
      </c>
      <c r="T5654" s="10">
        <f>IFERROR(VLOOKUP(A5654,[1]!Tabla1[[#All],[Material]:[venta nueva]],38,FALSE),0)</f>
        <v>0</v>
      </c>
    </row>
    <row r="5655" spans="1:20" hidden="1" x14ac:dyDescent="0.35">
      <c r="A5655">
        <f t="shared" si="266"/>
        <v>1020637</v>
      </c>
      <c r="B5655" s="6" t="s">
        <v>1320</v>
      </c>
      <c r="C5655" s="7" t="s">
        <v>553</v>
      </c>
      <c r="D5655" s="7" t="s">
        <v>1097</v>
      </c>
      <c r="E5655" s="7" t="s">
        <v>45</v>
      </c>
      <c r="F5655" s="7" t="s">
        <v>46</v>
      </c>
      <c r="G5655" s="7" t="s">
        <v>1082</v>
      </c>
      <c r="H5655" s="7" t="s">
        <v>1013</v>
      </c>
      <c r="I5655" s="6" t="s">
        <v>16</v>
      </c>
      <c r="J5655" s="1"/>
      <c r="K5655" s="1"/>
      <c r="L5655" s="1"/>
      <c r="M5655" s="1"/>
      <c r="N5655" s="1"/>
      <c r="O5655" s="1"/>
      <c r="P5655" s="1"/>
      <c r="Q5655" s="12">
        <v>216562.75599999999</v>
      </c>
      <c r="R5655" s="29">
        <f t="shared" si="267"/>
        <v>0</v>
      </c>
      <c r="S5655" t="str">
        <f t="shared" si="268"/>
        <v>OK</v>
      </c>
      <c r="T5655" s="10">
        <f>IFERROR(VLOOKUP(A5655,[1]!Tabla1[[#All],[Material]:[venta nueva]],38,FALSE),0)</f>
        <v>0</v>
      </c>
    </row>
    <row r="5656" spans="1:20" hidden="1" x14ac:dyDescent="0.35">
      <c r="A5656">
        <f t="shared" si="266"/>
        <v>1020662</v>
      </c>
      <c r="B5656" s="6" t="s">
        <v>1320</v>
      </c>
      <c r="C5656" s="7" t="s">
        <v>553</v>
      </c>
      <c r="D5656" s="7" t="s">
        <v>1097</v>
      </c>
      <c r="E5656" s="7" t="s">
        <v>47</v>
      </c>
      <c r="F5656" s="7" t="s">
        <v>48</v>
      </c>
      <c r="G5656" s="7" t="s">
        <v>1076</v>
      </c>
      <c r="H5656" s="7" t="s">
        <v>1004</v>
      </c>
      <c r="I5656" s="6" t="s">
        <v>16</v>
      </c>
      <c r="J5656" s="1"/>
      <c r="K5656" s="1"/>
      <c r="L5656" s="1"/>
      <c r="M5656" s="1"/>
      <c r="N5656" s="1"/>
      <c r="O5656" s="1"/>
      <c r="P5656" s="1"/>
      <c r="Q5656" s="12">
        <v>22985.025000000001</v>
      </c>
      <c r="R5656" s="29">
        <f t="shared" si="267"/>
        <v>0</v>
      </c>
      <c r="S5656" t="str">
        <f t="shared" si="268"/>
        <v>OK</v>
      </c>
      <c r="T5656" s="10">
        <f>IFERROR(VLOOKUP(A5656,[1]!Tabla1[[#All],[Material]:[venta nueva]],38,FALSE),0)</f>
        <v>0</v>
      </c>
    </row>
    <row r="5657" spans="1:20" hidden="1" x14ac:dyDescent="0.35">
      <c r="A5657">
        <f t="shared" si="266"/>
        <v>1020664</v>
      </c>
      <c r="B5657" s="6" t="s">
        <v>1320</v>
      </c>
      <c r="C5657" s="7" t="s">
        <v>553</v>
      </c>
      <c r="D5657" s="7" t="s">
        <v>1097</v>
      </c>
      <c r="E5657" s="7" t="s">
        <v>49</v>
      </c>
      <c r="F5657" s="7" t="s">
        <v>50</v>
      </c>
      <c r="G5657" s="7" t="s">
        <v>1076</v>
      </c>
      <c r="H5657" s="7" t="s">
        <v>1004</v>
      </c>
      <c r="I5657" s="6" t="s">
        <v>16</v>
      </c>
      <c r="J5657" s="1"/>
      <c r="K5657" s="1"/>
      <c r="L5657" s="1"/>
      <c r="M5657" s="1"/>
      <c r="N5657" s="1"/>
      <c r="O5657" s="1"/>
      <c r="P5657" s="1"/>
      <c r="Q5657" s="12">
        <v>4765.643</v>
      </c>
      <c r="R5657" s="29">
        <f t="shared" si="267"/>
        <v>0</v>
      </c>
      <c r="S5657" t="str">
        <f t="shared" si="268"/>
        <v>OK</v>
      </c>
      <c r="T5657" s="10">
        <f>IFERROR(VLOOKUP(A5657,[1]!Tabla1[[#All],[Material]:[venta nueva]],38,FALSE),0)</f>
        <v>0</v>
      </c>
    </row>
    <row r="5658" spans="1:20" hidden="1" x14ac:dyDescent="0.35">
      <c r="A5658">
        <f t="shared" si="266"/>
        <v>1020665</v>
      </c>
      <c r="B5658" s="6" t="s">
        <v>1320</v>
      </c>
      <c r="C5658" s="7" t="s">
        <v>553</v>
      </c>
      <c r="D5658" s="7" t="s">
        <v>1097</v>
      </c>
      <c r="E5658" s="7" t="s">
        <v>51</v>
      </c>
      <c r="F5658" s="7" t="s">
        <v>52</v>
      </c>
      <c r="G5658" s="7" t="s">
        <v>1076</v>
      </c>
      <c r="H5658" s="7" t="s">
        <v>1004</v>
      </c>
      <c r="I5658" s="6" t="s">
        <v>16</v>
      </c>
      <c r="J5658" s="1"/>
      <c r="K5658" s="1"/>
      <c r="L5658" s="1"/>
      <c r="M5658" s="1"/>
      <c r="N5658" s="1"/>
      <c r="O5658" s="1"/>
      <c r="P5658" s="1"/>
      <c r="Q5658" s="12">
        <v>14853.691999999999</v>
      </c>
      <c r="R5658" s="29">
        <f t="shared" si="267"/>
        <v>0</v>
      </c>
      <c r="S5658" t="str">
        <f t="shared" si="268"/>
        <v>OK</v>
      </c>
      <c r="T5658" s="10">
        <f>IFERROR(VLOOKUP(A5658,[1]!Tabla1[[#All],[Material]:[venta nueva]],38,FALSE),0)</f>
        <v>0</v>
      </c>
    </row>
    <row r="5659" spans="1:20" hidden="1" x14ac:dyDescent="0.35">
      <c r="A5659">
        <f t="shared" si="266"/>
        <v>1020681</v>
      </c>
      <c r="B5659" s="6" t="s">
        <v>1320</v>
      </c>
      <c r="C5659" s="7" t="s">
        <v>553</v>
      </c>
      <c r="D5659" s="7" t="s">
        <v>1097</v>
      </c>
      <c r="E5659" s="7" t="s">
        <v>55</v>
      </c>
      <c r="F5659" s="7" t="s">
        <v>56</v>
      </c>
      <c r="G5659" s="7" t="s">
        <v>1075</v>
      </c>
      <c r="H5659" s="7" t="s">
        <v>1003</v>
      </c>
      <c r="I5659" s="6" t="s">
        <v>16</v>
      </c>
      <c r="J5659" s="1"/>
      <c r="K5659" s="1"/>
      <c r="L5659" s="1"/>
      <c r="M5659" s="1"/>
      <c r="N5659" s="1"/>
      <c r="O5659" s="1"/>
      <c r="P5659" s="1"/>
      <c r="Q5659" s="12">
        <v>14554.33</v>
      </c>
      <c r="R5659" s="29">
        <f t="shared" si="267"/>
        <v>0</v>
      </c>
      <c r="S5659" t="str">
        <f t="shared" si="268"/>
        <v>OK</v>
      </c>
      <c r="T5659" s="10">
        <f>IFERROR(VLOOKUP(A5659,[1]!Tabla1[[#All],[Material]:[venta nueva]],38,FALSE),0)</f>
        <v>0</v>
      </c>
    </row>
    <row r="5660" spans="1:20" hidden="1" x14ac:dyDescent="0.35">
      <c r="A5660">
        <f t="shared" si="266"/>
        <v>1020715</v>
      </c>
      <c r="B5660" s="6" t="s">
        <v>1320</v>
      </c>
      <c r="C5660" s="7" t="s">
        <v>553</v>
      </c>
      <c r="D5660" s="7" t="s">
        <v>1097</v>
      </c>
      <c r="E5660" s="7" t="s">
        <v>59</v>
      </c>
      <c r="F5660" s="7" t="s">
        <v>60</v>
      </c>
      <c r="G5660" s="7" t="s">
        <v>1082</v>
      </c>
      <c r="H5660" s="7" t="s">
        <v>1014</v>
      </c>
      <c r="I5660" s="6" t="s">
        <v>16</v>
      </c>
      <c r="J5660" s="1"/>
      <c r="K5660" s="1"/>
      <c r="L5660" s="1"/>
      <c r="M5660" s="1"/>
      <c r="N5660" s="1"/>
      <c r="O5660" s="1"/>
      <c r="P5660" s="1"/>
      <c r="Q5660" s="12">
        <v>1997.96</v>
      </c>
      <c r="R5660" s="29">
        <f t="shared" si="267"/>
        <v>0</v>
      </c>
      <c r="S5660" t="str">
        <f t="shared" si="268"/>
        <v>OK</v>
      </c>
      <c r="T5660" s="10">
        <f>IFERROR(VLOOKUP(A5660,[1]!Tabla1[[#All],[Material]:[venta nueva]],38,FALSE),0)</f>
        <v>0</v>
      </c>
    </row>
    <row r="5661" spans="1:20" hidden="1" x14ac:dyDescent="0.35">
      <c r="A5661">
        <f t="shared" si="266"/>
        <v>1020731</v>
      </c>
      <c r="B5661" s="6" t="s">
        <v>1320</v>
      </c>
      <c r="C5661" s="7" t="s">
        <v>553</v>
      </c>
      <c r="D5661" s="7" t="s">
        <v>1097</v>
      </c>
      <c r="E5661" s="7" t="s">
        <v>61</v>
      </c>
      <c r="F5661" s="7" t="s">
        <v>62</v>
      </c>
      <c r="G5661" s="7" t="s">
        <v>1082</v>
      </c>
      <c r="H5661" s="7" t="s">
        <v>1013</v>
      </c>
      <c r="I5661" s="6" t="s">
        <v>16</v>
      </c>
      <c r="J5661" s="1"/>
      <c r="K5661" s="1"/>
      <c r="L5661" s="1"/>
      <c r="M5661" s="1"/>
      <c r="N5661" s="1"/>
      <c r="O5661" s="1"/>
      <c r="P5661" s="1"/>
      <c r="Q5661" s="12">
        <v>21599.038</v>
      </c>
      <c r="R5661" s="29">
        <f t="shared" si="267"/>
        <v>0</v>
      </c>
      <c r="S5661" t="str">
        <f t="shared" si="268"/>
        <v>OK</v>
      </c>
      <c r="T5661" s="10">
        <f>IFERROR(VLOOKUP(A5661,[1]!Tabla1[[#All],[Material]:[venta nueva]],38,FALSE),0)</f>
        <v>0</v>
      </c>
    </row>
    <row r="5662" spans="1:20" hidden="1" x14ac:dyDescent="0.35">
      <c r="A5662">
        <f t="shared" si="266"/>
        <v>1020758</v>
      </c>
      <c r="B5662" s="6" t="s">
        <v>1320</v>
      </c>
      <c r="C5662" s="7" t="s">
        <v>553</v>
      </c>
      <c r="D5662" s="7" t="s">
        <v>1097</v>
      </c>
      <c r="E5662" s="7" t="s">
        <v>63</v>
      </c>
      <c r="F5662" s="7" t="s">
        <v>64</v>
      </c>
      <c r="G5662" s="7" t="s">
        <v>1075</v>
      </c>
      <c r="H5662" s="7" t="s">
        <v>1011</v>
      </c>
      <c r="I5662" s="6" t="s">
        <v>16</v>
      </c>
      <c r="J5662" s="1"/>
      <c r="K5662" s="1"/>
      <c r="L5662" s="1"/>
      <c r="M5662" s="1"/>
      <c r="N5662" s="1"/>
      <c r="O5662" s="1"/>
      <c r="P5662" s="1"/>
      <c r="Q5662" s="12">
        <v>5064.91</v>
      </c>
      <c r="R5662" s="29">
        <f t="shared" si="267"/>
        <v>0</v>
      </c>
      <c r="S5662" t="str">
        <f t="shared" si="268"/>
        <v>OK</v>
      </c>
      <c r="T5662" s="10">
        <f>IFERROR(VLOOKUP(A5662,[1]!Tabla1[[#All],[Material]:[venta nueva]],38,FALSE),0)</f>
        <v>0</v>
      </c>
    </row>
    <row r="5663" spans="1:20" hidden="1" x14ac:dyDescent="0.35">
      <c r="A5663">
        <f t="shared" si="266"/>
        <v>1020774</v>
      </c>
      <c r="B5663" s="6" t="s">
        <v>1320</v>
      </c>
      <c r="C5663" s="7" t="s">
        <v>553</v>
      </c>
      <c r="D5663" s="7" t="s">
        <v>1097</v>
      </c>
      <c r="E5663" s="7" t="s">
        <v>65</v>
      </c>
      <c r="F5663" s="7" t="s">
        <v>66</v>
      </c>
      <c r="G5663" s="7" t="s">
        <v>1083</v>
      </c>
      <c r="H5663" s="7" t="s">
        <v>1015</v>
      </c>
      <c r="I5663" s="6" t="s">
        <v>16</v>
      </c>
      <c r="J5663" s="1"/>
      <c r="K5663" s="1"/>
      <c r="L5663" s="1"/>
      <c r="M5663" s="1"/>
      <c r="N5663" s="1"/>
      <c r="O5663" s="1"/>
      <c r="P5663" s="1"/>
      <c r="Q5663" s="12">
        <v>13218.263999999999</v>
      </c>
      <c r="R5663" s="29">
        <f t="shared" si="267"/>
        <v>0</v>
      </c>
      <c r="S5663" t="str">
        <f t="shared" si="268"/>
        <v>OK</v>
      </c>
      <c r="T5663" s="10">
        <f>IFERROR(VLOOKUP(A5663,[1]!Tabla1[[#All],[Material]:[venta nueva]],38,FALSE),0)</f>
        <v>0</v>
      </c>
    </row>
    <row r="5664" spans="1:20" hidden="1" x14ac:dyDescent="0.35">
      <c r="A5664">
        <f t="shared" si="266"/>
        <v>1020802</v>
      </c>
      <c r="B5664" s="6" t="s">
        <v>1320</v>
      </c>
      <c r="C5664" s="7" t="s">
        <v>553</v>
      </c>
      <c r="D5664" s="7" t="s">
        <v>1097</v>
      </c>
      <c r="E5664" s="7" t="s">
        <v>67</v>
      </c>
      <c r="F5664" s="7" t="s">
        <v>68</v>
      </c>
      <c r="G5664" s="7" t="s">
        <v>1082</v>
      </c>
      <c r="H5664" s="7" t="s">
        <v>1013</v>
      </c>
      <c r="I5664" s="6" t="s">
        <v>16</v>
      </c>
      <c r="J5664" s="1"/>
      <c r="K5664" s="1"/>
      <c r="L5664" s="1"/>
      <c r="M5664" s="1"/>
      <c r="N5664" s="1"/>
      <c r="O5664" s="1"/>
      <c r="P5664" s="1"/>
      <c r="Q5664" s="12">
        <v>60945.671000000002</v>
      </c>
      <c r="R5664" s="29">
        <f t="shared" si="267"/>
        <v>0</v>
      </c>
      <c r="S5664" t="str">
        <f t="shared" si="268"/>
        <v>OK</v>
      </c>
      <c r="T5664" s="10">
        <f>IFERROR(VLOOKUP(A5664,[1]!Tabla1[[#All],[Material]:[venta nueva]],38,FALSE),0)</f>
        <v>0</v>
      </c>
    </row>
    <row r="5665" spans="1:20" hidden="1" x14ac:dyDescent="0.35">
      <c r="A5665">
        <f t="shared" si="266"/>
        <v>1020810</v>
      </c>
      <c r="B5665" s="6" t="s">
        <v>1320</v>
      </c>
      <c r="C5665" s="7" t="s">
        <v>553</v>
      </c>
      <c r="D5665" s="7" t="s">
        <v>1097</v>
      </c>
      <c r="E5665" s="7" t="s">
        <v>69</v>
      </c>
      <c r="F5665" s="7" t="s">
        <v>70</v>
      </c>
      <c r="G5665" s="7" t="s">
        <v>1069</v>
      </c>
      <c r="H5665" s="7" t="s">
        <v>1016</v>
      </c>
      <c r="I5665" s="6" t="s">
        <v>16</v>
      </c>
      <c r="J5665" s="1"/>
      <c r="K5665" s="1"/>
      <c r="L5665" s="1"/>
      <c r="M5665" s="1"/>
      <c r="N5665" s="1"/>
      <c r="O5665" s="1"/>
      <c r="P5665" s="1"/>
      <c r="Q5665" s="12">
        <v>3121.3980000000001</v>
      </c>
      <c r="R5665" s="29">
        <f t="shared" si="267"/>
        <v>0</v>
      </c>
      <c r="S5665" t="str">
        <f t="shared" si="268"/>
        <v>OK</v>
      </c>
      <c r="T5665" s="10">
        <f>IFERROR(VLOOKUP(A5665,[1]!Tabla1[[#All],[Material]:[venta nueva]],38,FALSE),0)</f>
        <v>0</v>
      </c>
    </row>
    <row r="5666" spans="1:20" hidden="1" x14ac:dyDescent="0.35">
      <c r="A5666">
        <f t="shared" si="266"/>
        <v>1020828</v>
      </c>
      <c r="B5666" s="6" t="s">
        <v>1320</v>
      </c>
      <c r="C5666" s="7" t="s">
        <v>553</v>
      </c>
      <c r="D5666" s="7" t="s">
        <v>1097</v>
      </c>
      <c r="E5666" s="7" t="s">
        <v>73</v>
      </c>
      <c r="F5666" s="7" t="s">
        <v>74</v>
      </c>
      <c r="G5666" s="7" t="s">
        <v>1074</v>
      </c>
      <c r="H5666" s="7" t="s">
        <v>1018</v>
      </c>
      <c r="I5666" s="6" t="s">
        <v>8</v>
      </c>
      <c r="J5666" s="1"/>
      <c r="K5666" s="1"/>
      <c r="L5666" s="1"/>
      <c r="M5666" s="1"/>
      <c r="N5666" s="1"/>
      <c r="O5666" s="1"/>
      <c r="P5666" s="1"/>
      <c r="Q5666" s="12">
        <v>58425.055999999997</v>
      </c>
      <c r="R5666" s="29">
        <f t="shared" si="267"/>
        <v>0</v>
      </c>
      <c r="S5666" t="str">
        <f t="shared" si="268"/>
        <v>OK</v>
      </c>
      <c r="T5666" s="10">
        <f>IFERROR(VLOOKUP(A5666,[1]!Tabla1[[#All],[Material]:[venta nueva]],38,FALSE),0)</f>
        <v>0</v>
      </c>
    </row>
    <row r="5667" spans="1:20" hidden="1" x14ac:dyDescent="0.35">
      <c r="A5667">
        <f t="shared" si="266"/>
        <v>1020848</v>
      </c>
      <c r="B5667" s="6" t="s">
        <v>1320</v>
      </c>
      <c r="C5667" s="7" t="s">
        <v>553</v>
      </c>
      <c r="D5667" s="7" t="s">
        <v>1097</v>
      </c>
      <c r="E5667" s="7" t="s">
        <v>75</v>
      </c>
      <c r="F5667" s="7" t="s">
        <v>76</v>
      </c>
      <c r="G5667" s="7" t="s">
        <v>1075</v>
      </c>
      <c r="H5667" s="7" t="s">
        <v>1002</v>
      </c>
      <c r="I5667" s="6" t="s">
        <v>11</v>
      </c>
      <c r="J5667" s="1"/>
      <c r="K5667" s="1"/>
      <c r="L5667" s="1"/>
      <c r="M5667" s="1"/>
      <c r="N5667" s="1"/>
      <c r="O5667" s="1"/>
      <c r="P5667" s="1"/>
      <c r="Q5667" s="12">
        <v>71105.180999999997</v>
      </c>
      <c r="R5667" s="29">
        <f t="shared" si="267"/>
        <v>0</v>
      </c>
      <c r="S5667" t="str">
        <f t="shared" si="268"/>
        <v>OK</v>
      </c>
      <c r="T5667" s="10">
        <f>IFERROR(VLOOKUP(A5667,[1]!Tabla1[[#All],[Material]:[venta nueva]],38,FALSE),0)</f>
        <v>0</v>
      </c>
    </row>
    <row r="5668" spans="1:20" hidden="1" x14ac:dyDescent="0.35">
      <c r="A5668">
        <f t="shared" si="266"/>
        <v>1020853</v>
      </c>
      <c r="B5668" s="6" t="s">
        <v>1320</v>
      </c>
      <c r="C5668" s="7" t="s">
        <v>553</v>
      </c>
      <c r="D5668" s="7" t="s">
        <v>1097</v>
      </c>
      <c r="E5668" s="7" t="s">
        <v>77</v>
      </c>
      <c r="F5668" s="7" t="s">
        <v>78</v>
      </c>
      <c r="G5668" s="7" t="s">
        <v>985</v>
      </c>
      <c r="H5668" s="7" t="s">
        <v>1012</v>
      </c>
      <c r="I5668" s="6" t="s">
        <v>9</v>
      </c>
      <c r="J5668" s="1"/>
      <c r="K5668" s="1"/>
      <c r="L5668" s="1"/>
      <c r="M5668" s="1"/>
      <c r="N5668" s="1"/>
      <c r="O5668" s="1"/>
      <c r="P5668" s="1"/>
      <c r="Q5668" s="12">
        <v>179060.98</v>
      </c>
      <c r="R5668" s="29">
        <f t="shared" si="267"/>
        <v>0</v>
      </c>
      <c r="S5668" t="str">
        <f t="shared" si="268"/>
        <v>OK</v>
      </c>
      <c r="T5668" s="10">
        <f>IFERROR(VLOOKUP(A5668,[1]!Tabla1[[#All],[Material]:[venta nueva]],38,FALSE),0)</f>
        <v>0</v>
      </c>
    </row>
    <row r="5669" spans="1:20" hidden="1" x14ac:dyDescent="0.35">
      <c r="A5669">
        <f t="shared" si="266"/>
        <v>1020860</v>
      </c>
      <c r="B5669" s="6" t="s">
        <v>1320</v>
      </c>
      <c r="C5669" s="7" t="s">
        <v>553</v>
      </c>
      <c r="D5669" s="7" t="s">
        <v>1097</v>
      </c>
      <c r="E5669" s="7" t="s">
        <v>79</v>
      </c>
      <c r="F5669" s="7" t="s">
        <v>80</v>
      </c>
      <c r="G5669" s="7" t="s">
        <v>1075</v>
      </c>
      <c r="H5669" s="7" t="s">
        <v>1011</v>
      </c>
      <c r="I5669" s="6" t="s">
        <v>12</v>
      </c>
      <c r="J5669" s="1"/>
      <c r="K5669" s="1"/>
      <c r="L5669" s="1"/>
      <c r="M5669" s="1"/>
      <c r="N5669" s="1"/>
      <c r="O5669" s="1"/>
      <c r="P5669" s="1"/>
      <c r="Q5669" s="12">
        <v>175499.856</v>
      </c>
      <c r="R5669" s="29">
        <f t="shared" si="267"/>
        <v>0</v>
      </c>
      <c r="S5669" t="str">
        <f t="shared" si="268"/>
        <v>OK</v>
      </c>
      <c r="T5669" s="10">
        <f>IFERROR(VLOOKUP(A5669,[1]!Tabla1[[#All],[Material]:[venta nueva]],38,FALSE),0)</f>
        <v>0</v>
      </c>
    </row>
    <row r="5670" spans="1:20" hidden="1" x14ac:dyDescent="0.35">
      <c r="A5670">
        <f t="shared" si="266"/>
        <v>1020861</v>
      </c>
      <c r="B5670" s="6" t="s">
        <v>1320</v>
      </c>
      <c r="C5670" s="7" t="s">
        <v>553</v>
      </c>
      <c r="D5670" s="7" t="s">
        <v>1097</v>
      </c>
      <c r="E5670" s="7" t="s">
        <v>81</v>
      </c>
      <c r="F5670" s="7" t="s">
        <v>82</v>
      </c>
      <c r="G5670" s="7" t="s">
        <v>1075</v>
      </c>
      <c r="H5670" s="7" t="s">
        <v>1011</v>
      </c>
      <c r="I5670" s="6" t="s">
        <v>12</v>
      </c>
      <c r="J5670" s="1"/>
      <c r="K5670" s="1"/>
      <c r="L5670" s="1"/>
      <c r="M5670" s="1"/>
      <c r="N5670" s="1"/>
      <c r="O5670" s="1"/>
      <c r="P5670" s="1"/>
      <c r="Q5670" s="12">
        <v>154572.981</v>
      </c>
      <c r="R5670" s="29">
        <f t="shared" si="267"/>
        <v>0</v>
      </c>
      <c r="S5670" t="str">
        <f t="shared" si="268"/>
        <v>OK</v>
      </c>
      <c r="T5670" s="10">
        <f>IFERROR(VLOOKUP(A5670,[1]!Tabla1[[#All],[Material]:[venta nueva]],38,FALSE),0)</f>
        <v>0</v>
      </c>
    </row>
    <row r="5671" spans="1:20" hidden="1" x14ac:dyDescent="0.35">
      <c r="A5671">
        <f t="shared" si="266"/>
        <v>1020869</v>
      </c>
      <c r="B5671" s="6" t="s">
        <v>1320</v>
      </c>
      <c r="C5671" s="7" t="s">
        <v>553</v>
      </c>
      <c r="D5671" s="7" t="s">
        <v>1097</v>
      </c>
      <c r="E5671" s="7" t="s">
        <v>491</v>
      </c>
      <c r="F5671" s="7" t="s">
        <v>492</v>
      </c>
      <c r="G5671" s="7" t="s">
        <v>1085</v>
      </c>
      <c r="H5671" s="7" t="s">
        <v>1019</v>
      </c>
      <c r="I5671" s="6" t="s">
        <v>11</v>
      </c>
      <c r="J5671" s="1"/>
      <c r="K5671" s="1"/>
      <c r="L5671" s="1"/>
      <c r="M5671" s="1"/>
      <c r="N5671" s="1"/>
      <c r="O5671" s="1"/>
      <c r="P5671" s="1"/>
      <c r="Q5671" s="12">
        <v>3343.558</v>
      </c>
      <c r="R5671" s="29">
        <f t="shared" si="267"/>
        <v>0</v>
      </c>
      <c r="S5671" t="str">
        <f t="shared" si="268"/>
        <v>OK</v>
      </c>
      <c r="T5671" s="10">
        <f>IFERROR(VLOOKUP(A5671,[1]!Tabla1[[#All],[Material]:[venta nueva]],38,FALSE),0)</f>
        <v>0</v>
      </c>
    </row>
    <row r="5672" spans="1:20" hidden="1" x14ac:dyDescent="0.35">
      <c r="A5672">
        <f t="shared" si="266"/>
        <v>1020904</v>
      </c>
      <c r="B5672" s="6" t="s">
        <v>1320</v>
      </c>
      <c r="C5672" s="7" t="s">
        <v>553</v>
      </c>
      <c r="D5672" s="7" t="s">
        <v>1097</v>
      </c>
      <c r="E5672" s="7" t="s">
        <v>85</v>
      </c>
      <c r="F5672" s="7" t="s">
        <v>86</v>
      </c>
      <c r="G5672" s="7" t="s">
        <v>1082</v>
      </c>
      <c r="H5672" s="7" t="s">
        <v>1014</v>
      </c>
      <c r="I5672" s="6" t="s">
        <v>12</v>
      </c>
      <c r="J5672" s="1"/>
      <c r="K5672" s="1"/>
      <c r="L5672" s="1"/>
      <c r="M5672" s="1"/>
      <c r="N5672" s="1"/>
      <c r="O5672" s="1"/>
      <c r="P5672" s="1"/>
      <c r="Q5672" s="12">
        <v>49561.735999999997</v>
      </c>
      <c r="R5672" s="29">
        <f t="shared" si="267"/>
        <v>0</v>
      </c>
      <c r="S5672" t="str">
        <f t="shared" si="268"/>
        <v>OK</v>
      </c>
      <c r="T5672" s="10">
        <f>IFERROR(VLOOKUP(A5672,[1]!Tabla1[[#All],[Material]:[venta nueva]],38,FALSE),0)</f>
        <v>0</v>
      </c>
    </row>
    <row r="5673" spans="1:20" hidden="1" x14ac:dyDescent="0.35">
      <c r="A5673">
        <f t="shared" si="266"/>
        <v>1020905</v>
      </c>
      <c r="B5673" s="6" t="s">
        <v>1320</v>
      </c>
      <c r="C5673" s="7" t="s">
        <v>553</v>
      </c>
      <c r="D5673" s="7" t="s">
        <v>1097</v>
      </c>
      <c r="E5673" s="7" t="s">
        <v>87</v>
      </c>
      <c r="F5673" s="7" t="s">
        <v>88</v>
      </c>
      <c r="G5673" s="7" t="s">
        <v>1082</v>
      </c>
      <c r="H5673" s="7" t="s">
        <v>1014</v>
      </c>
      <c r="I5673" s="6" t="s">
        <v>12</v>
      </c>
      <c r="J5673" s="1"/>
      <c r="K5673" s="1"/>
      <c r="L5673" s="1"/>
      <c r="M5673" s="1"/>
      <c r="N5673" s="1"/>
      <c r="O5673" s="1"/>
      <c r="P5673" s="1"/>
      <c r="Q5673" s="12">
        <v>56671.519</v>
      </c>
      <c r="R5673" s="29">
        <f t="shared" si="267"/>
        <v>0</v>
      </c>
      <c r="S5673" t="str">
        <f t="shared" si="268"/>
        <v>OK</v>
      </c>
      <c r="T5673" s="10">
        <f>IFERROR(VLOOKUP(A5673,[1]!Tabla1[[#All],[Material]:[venta nueva]],38,FALSE),0)</f>
        <v>0</v>
      </c>
    </row>
    <row r="5674" spans="1:20" hidden="1" x14ac:dyDescent="0.35">
      <c r="A5674">
        <f t="shared" si="266"/>
        <v>1020914</v>
      </c>
      <c r="B5674" s="6" t="s">
        <v>1320</v>
      </c>
      <c r="C5674" s="7" t="s">
        <v>553</v>
      </c>
      <c r="D5674" s="7" t="s">
        <v>1097</v>
      </c>
      <c r="E5674" s="7" t="s">
        <v>89</v>
      </c>
      <c r="F5674" s="7" t="s">
        <v>90</v>
      </c>
      <c r="G5674" s="7" t="s">
        <v>1082</v>
      </c>
      <c r="H5674" s="7" t="s">
        <v>1014</v>
      </c>
      <c r="I5674" s="6" t="s">
        <v>16</v>
      </c>
      <c r="J5674" s="1"/>
      <c r="K5674" s="1"/>
      <c r="L5674" s="1"/>
      <c r="M5674" s="1"/>
      <c r="N5674" s="1"/>
      <c r="O5674" s="1"/>
      <c r="P5674" s="1"/>
      <c r="Q5674" s="12">
        <v>20346.991999999998</v>
      </c>
      <c r="R5674" s="29">
        <f t="shared" si="267"/>
        <v>0</v>
      </c>
      <c r="S5674" t="str">
        <f t="shared" si="268"/>
        <v>OK</v>
      </c>
      <c r="T5674" s="10">
        <f>IFERROR(VLOOKUP(A5674,[1]!Tabla1[[#All],[Material]:[venta nueva]],38,FALSE),0)</f>
        <v>0</v>
      </c>
    </row>
    <row r="5675" spans="1:20" hidden="1" x14ac:dyDescent="0.35">
      <c r="A5675">
        <f t="shared" si="266"/>
        <v>1020915</v>
      </c>
      <c r="B5675" s="6" t="s">
        <v>1320</v>
      </c>
      <c r="C5675" s="7" t="s">
        <v>553</v>
      </c>
      <c r="D5675" s="7" t="s">
        <v>1097</v>
      </c>
      <c r="E5675" s="7" t="s">
        <v>91</v>
      </c>
      <c r="F5675" s="7" t="s">
        <v>92</v>
      </c>
      <c r="G5675" s="7" t="s">
        <v>1076</v>
      </c>
      <c r="H5675" s="7" t="s">
        <v>1020</v>
      </c>
      <c r="I5675" s="6" t="s">
        <v>11</v>
      </c>
      <c r="J5675" s="1"/>
      <c r="K5675" s="1"/>
      <c r="L5675" s="1"/>
      <c r="M5675" s="1"/>
      <c r="N5675" s="1"/>
      <c r="O5675" s="1"/>
      <c r="P5675" s="1"/>
      <c r="Q5675" s="12">
        <v>74442.385999999999</v>
      </c>
      <c r="R5675" s="29">
        <f t="shared" si="267"/>
        <v>0</v>
      </c>
      <c r="S5675" t="str">
        <f t="shared" si="268"/>
        <v>OK</v>
      </c>
      <c r="T5675" s="10">
        <f>IFERROR(VLOOKUP(A5675,[1]!Tabla1[[#All],[Material]:[venta nueva]],38,FALSE),0)</f>
        <v>0</v>
      </c>
    </row>
    <row r="5676" spans="1:20" hidden="1" x14ac:dyDescent="0.35">
      <c r="A5676">
        <f t="shared" si="266"/>
        <v>1020925</v>
      </c>
      <c r="B5676" s="6" t="s">
        <v>1320</v>
      </c>
      <c r="C5676" s="7" t="s">
        <v>553</v>
      </c>
      <c r="D5676" s="7" t="s">
        <v>1097</v>
      </c>
      <c r="E5676" s="7" t="s">
        <v>93</v>
      </c>
      <c r="F5676" s="7" t="s">
        <v>94</v>
      </c>
      <c r="G5676" s="7" t="s">
        <v>1078</v>
      </c>
      <c r="H5676" s="7" t="s">
        <v>1021</v>
      </c>
      <c r="I5676" s="6" t="s">
        <v>11</v>
      </c>
      <c r="J5676" s="1"/>
      <c r="K5676" s="1"/>
      <c r="L5676" s="1"/>
      <c r="M5676" s="1"/>
      <c r="N5676" s="1"/>
      <c r="O5676" s="1"/>
      <c r="P5676" s="1"/>
      <c r="Q5676" s="12">
        <v>103281.11500000001</v>
      </c>
      <c r="R5676" s="29">
        <f t="shared" si="267"/>
        <v>0</v>
      </c>
      <c r="S5676" t="str">
        <f t="shared" si="268"/>
        <v>OK</v>
      </c>
      <c r="T5676" s="10">
        <f>IFERROR(VLOOKUP(A5676,[1]!Tabla1[[#All],[Material]:[venta nueva]],38,FALSE),0)</f>
        <v>0</v>
      </c>
    </row>
    <row r="5677" spans="1:20" hidden="1" x14ac:dyDescent="0.35">
      <c r="A5677">
        <f t="shared" si="266"/>
        <v>1020944</v>
      </c>
      <c r="B5677" s="6" t="s">
        <v>1320</v>
      </c>
      <c r="C5677" s="7" t="s">
        <v>553</v>
      </c>
      <c r="D5677" s="7" t="s">
        <v>1097</v>
      </c>
      <c r="E5677" s="7" t="s">
        <v>95</v>
      </c>
      <c r="F5677" s="7" t="s">
        <v>96</v>
      </c>
      <c r="G5677" s="7" t="s">
        <v>1076</v>
      </c>
      <c r="H5677" s="7" t="s">
        <v>1022</v>
      </c>
      <c r="I5677" s="6" t="s">
        <v>11</v>
      </c>
      <c r="J5677" s="1"/>
      <c r="K5677" s="1"/>
      <c r="L5677" s="1"/>
      <c r="M5677" s="1"/>
      <c r="N5677" s="1"/>
      <c r="O5677" s="1"/>
      <c r="P5677" s="1"/>
      <c r="Q5677" s="12">
        <v>241509.42800000001</v>
      </c>
      <c r="R5677" s="29">
        <f t="shared" si="267"/>
        <v>0</v>
      </c>
      <c r="S5677" t="str">
        <f t="shared" si="268"/>
        <v>OK</v>
      </c>
      <c r="T5677" s="10">
        <f>IFERROR(VLOOKUP(A5677,[1]!Tabla1[[#All],[Material]:[venta nueva]],38,FALSE),0)</f>
        <v>0</v>
      </c>
    </row>
    <row r="5678" spans="1:20" hidden="1" x14ac:dyDescent="0.35">
      <c r="A5678">
        <f t="shared" si="266"/>
        <v>1020991</v>
      </c>
      <c r="B5678" s="6" t="s">
        <v>1320</v>
      </c>
      <c r="C5678" s="7" t="s">
        <v>553</v>
      </c>
      <c r="D5678" s="7" t="s">
        <v>1097</v>
      </c>
      <c r="E5678" s="7" t="s">
        <v>99</v>
      </c>
      <c r="F5678" s="7" t="s">
        <v>100</v>
      </c>
      <c r="G5678" s="7" t="s">
        <v>1076</v>
      </c>
      <c r="H5678" s="7" t="s">
        <v>1004</v>
      </c>
      <c r="I5678" s="6" t="s">
        <v>16</v>
      </c>
      <c r="J5678" s="1"/>
      <c r="K5678" s="1"/>
      <c r="L5678" s="1"/>
      <c r="M5678" s="1"/>
      <c r="N5678" s="1"/>
      <c r="O5678" s="1"/>
      <c r="P5678" s="1"/>
      <c r="Q5678" s="12">
        <v>13218.263999999999</v>
      </c>
      <c r="R5678" s="29">
        <f t="shared" si="267"/>
        <v>0</v>
      </c>
      <c r="S5678" t="str">
        <f t="shared" si="268"/>
        <v>OK</v>
      </c>
      <c r="T5678" s="10">
        <f>IFERROR(VLOOKUP(A5678,[1]!Tabla1[[#All],[Material]:[venta nueva]],38,FALSE),0)</f>
        <v>0</v>
      </c>
    </row>
    <row r="5679" spans="1:20" hidden="1" x14ac:dyDescent="0.35">
      <c r="A5679">
        <f t="shared" si="266"/>
        <v>1020993</v>
      </c>
      <c r="B5679" s="6" t="s">
        <v>1320</v>
      </c>
      <c r="C5679" s="7" t="s">
        <v>553</v>
      </c>
      <c r="D5679" s="7" t="s">
        <v>1097</v>
      </c>
      <c r="E5679" s="7" t="s">
        <v>592</v>
      </c>
      <c r="F5679" s="7" t="s">
        <v>356</v>
      </c>
      <c r="G5679" s="7" t="s">
        <v>1077</v>
      </c>
      <c r="H5679" s="7" t="s">
        <v>1023</v>
      </c>
      <c r="I5679" s="6" t="s">
        <v>11</v>
      </c>
      <c r="J5679" s="1"/>
      <c r="K5679" s="1"/>
      <c r="L5679" s="1"/>
      <c r="M5679" s="1"/>
      <c r="N5679" s="1"/>
      <c r="O5679" s="1"/>
      <c r="P5679" s="1"/>
      <c r="Q5679" s="12">
        <v>8205.2880000000005</v>
      </c>
      <c r="R5679" s="29">
        <f t="shared" si="267"/>
        <v>0</v>
      </c>
      <c r="S5679" t="str">
        <f t="shared" si="268"/>
        <v>OK</v>
      </c>
      <c r="T5679" s="10">
        <f>IFERROR(VLOOKUP(A5679,[1]!Tabla1[[#All],[Material]:[venta nueva]],38,FALSE),0)</f>
        <v>0</v>
      </c>
    </row>
    <row r="5680" spans="1:20" hidden="1" x14ac:dyDescent="0.35">
      <c r="A5680">
        <f t="shared" si="266"/>
        <v>1021012</v>
      </c>
      <c r="B5680" s="6" t="s">
        <v>1320</v>
      </c>
      <c r="C5680" s="7" t="s">
        <v>553</v>
      </c>
      <c r="D5680" s="7" t="s">
        <v>1097</v>
      </c>
      <c r="E5680" s="7" t="s">
        <v>103</v>
      </c>
      <c r="F5680" s="7" t="s">
        <v>104</v>
      </c>
      <c r="G5680" s="7" t="s">
        <v>1079</v>
      </c>
      <c r="H5680" s="7" t="s">
        <v>1007</v>
      </c>
      <c r="I5680" s="6" t="s">
        <v>12</v>
      </c>
      <c r="J5680" s="1"/>
      <c r="K5680" s="1"/>
      <c r="L5680" s="1"/>
      <c r="M5680" s="1"/>
      <c r="N5680" s="1"/>
      <c r="O5680" s="1"/>
      <c r="P5680" s="1"/>
      <c r="Q5680" s="12">
        <v>186885.47700000001</v>
      </c>
      <c r="R5680" s="29">
        <f t="shared" si="267"/>
        <v>0</v>
      </c>
      <c r="S5680" t="str">
        <f t="shared" si="268"/>
        <v>OK</v>
      </c>
      <c r="T5680" s="10">
        <f>IFERROR(VLOOKUP(A5680,[1]!Tabla1[[#All],[Material]:[venta nueva]],38,FALSE),0)</f>
        <v>0</v>
      </c>
    </row>
    <row r="5681" spans="1:20" hidden="1" x14ac:dyDescent="0.35">
      <c r="A5681">
        <f t="shared" si="266"/>
        <v>1021023</v>
      </c>
      <c r="B5681" s="6" t="s">
        <v>1320</v>
      </c>
      <c r="C5681" s="7" t="s">
        <v>553</v>
      </c>
      <c r="D5681" s="7" t="s">
        <v>1097</v>
      </c>
      <c r="E5681" s="7" t="s">
        <v>106</v>
      </c>
      <c r="F5681" s="7" t="s">
        <v>483</v>
      </c>
      <c r="G5681" s="7" t="s">
        <v>1078</v>
      </c>
      <c r="H5681" s="7" t="s">
        <v>1009</v>
      </c>
      <c r="I5681" s="6" t="s">
        <v>11</v>
      </c>
      <c r="J5681" s="1"/>
      <c r="K5681" s="1"/>
      <c r="L5681" s="1"/>
      <c r="M5681" s="1"/>
      <c r="N5681" s="1"/>
      <c r="O5681" s="1"/>
      <c r="P5681" s="1"/>
      <c r="Q5681" s="12">
        <v>90394.607999999993</v>
      </c>
      <c r="R5681" s="29">
        <f t="shared" si="267"/>
        <v>0</v>
      </c>
      <c r="S5681" t="str">
        <f t="shared" si="268"/>
        <v>OK</v>
      </c>
      <c r="T5681" s="10">
        <f>IFERROR(VLOOKUP(A5681,[1]!Tabla1[[#All],[Material]:[venta nueva]],38,FALSE),0)</f>
        <v>0</v>
      </c>
    </row>
    <row r="5682" spans="1:20" hidden="1" x14ac:dyDescent="0.35">
      <c r="A5682">
        <f t="shared" si="266"/>
        <v>1021039</v>
      </c>
      <c r="B5682" s="6" t="s">
        <v>1320</v>
      </c>
      <c r="C5682" s="7" t="s">
        <v>553</v>
      </c>
      <c r="D5682" s="7" t="s">
        <v>1097</v>
      </c>
      <c r="E5682" s="7" t="s">
        <v>107</v>
      </c>
      <c r="F5682" s="7" t="s">
        <v>484</v>
      </c>
      <c r="G5682" s="7" t="s">
        <v>1080</v>
      </c>
      <c r="H5682" s="7" t="s">
        <v>1024</v>
      </c>
      <c r="I5682" s="6" t="s">
        <v>11</v>
      </c>
      <c r="J5682" s="1"/>
      <c r="K5682" s="1"/>
      <c r="L5682" s="1"/>
      <c r="M5682" s="1"/>
      <c r="N5682" s="1"/>
      <c r="O5682" s="1"/>
      <c r="P5682" s="1"/>
      <c r="Q5682" s="12">
        <v>90927.290999999997</v>
      </c>
      <c r="R5682" s="29">
        <f t="shared" si="267"/>
        <v>0</v>
      </c>
      <c r="S5682" t="str">
        <f t="shared" si="268"/>
        <v>OK</v>
      </c>
      <c r="T5682" s="10">
        <f>IFERROR(VLOOKUP(A5682,[1]!Tabla1[[#All],[Material]:[venta nueva]],38,FALSE),0)</f>
        <v>0</v>
      </c>
    </row>
    <row r="5683" spans="1:20" hidden="1" x14ac:dyDescent="0.35">
      <c r="A5683">
        <f t="shared" si="266"/>
        <v>1021078</v>
      </c>
      <c r="B5683" s="6" t="s">
        <v>1320</v>
      </c>
      <c r="C5683" s="7" t="s">
        <v>553</v>
      </c>
      <c r="D5683" s="7" t="s">
        <v>1097</v>
      </c>
      <c r="E5683" s="7" t="s">
        <v>486</v>
      </c>
      <c r="F5683" s="7" t="s">
        <v>487</v>
      </c>
      <c r="G5683" s="7" t="s">
        <v>1081</v>
      </c>
      <c r="H5683" s="7" t="s">
        <v>1010</v>
      </c>
      <c r="I5683" s="6" t="s">
        <v>11</v>
      </c>
      <c r="J5683" s="1"/>
      <c r="K5683" s="1"/>
      <c r="L5683" s="1"/>
      <c r="M5683" s="1"/>
      <c r="N5683" s="1"/>
      <c r="O5683" s="1"/>
      <c r="P5683" s="1"/>
      <c r="Q5683" s="12">
        <v>141999.52100000001</v>
      </c>
      <c r="R5683" s="29">
        <f t="shared" si="267"/>
        <v>0</v>
      </c>
      <c r="S5683" t="str">
        <f t="shared" si="268"/>
        <v>OK</v>
      </c>
      <c r="T5683" s="10">
        <f>IFERROR(VLOOKUP(A5683,[1]!Tabla1[[#All],[Material]:[venta nueva]],38,FALSE),0)</f>
        <v>0</v>
      </c>
    </row>
    <row r="5684" spans="1:20" hidden="1" x14ac:dyDescent="0.35">
      <c r="A5684">
        <f t="shared" si="266"/>
        <v>1021085</v>
      </c>
      <c r="B5684" s="6" t="s">
        <v>1320</v>
      </c>
      <c r="C5684" s="7" t="s">
        <v>553</v>
      </c>
      <c r="D5684" s="7" t="s">
        <v>1097</v>
      </c>
      <c r="E5684" s="7" t="s">
        <v>114</v>
      </c>
      <c r="F5684" s="7" t="s">
        <v>115</v>
      </c>
      <c r="G5684" s="7" t="s">
        <v>1078</v>
      </c>
      <c r="H5684" s="7" t="s">
        <v>1009</v>
      </c>
      <c r="I5684" s="6" t="s">
        <v>11</v>
      </c>
      <c r="J5684" s="1"/>
      <c r="K5684" s="1"/>
      <c r="L5684" s="1"/>
      <c r="M5684" s="1"/>
      <c r="N5684" s="1"/>
      <c r="O5684" s="1"/>
      <c r="P5684" s="1"/>
      <c r="Q5684" s="12">
        <v>2100.6970000000001</v>
      </c>
      <c r="R5684" s="29">
        <f t="shared" si="267"/>
        <v>0</v>
      </c>
      <c r="S5684" t="str">
        <f t="shared" si="268"/>
        <v>OK</v>
      </c>
      <c r="T5684" s="10">
        <f>IFERROR(VLOOKUP(A5684,[1]!Tabla1[[#All],[Material]:[venta nueva]],38,FALSE),0)</f>
        <v>0</v>
      </c>
    </row>
    <row r="5685" spans="1:20" hidden="1" x14ac:dyDescent="0.35">
      <c r="A5685">
        <f t="shared" si="266"/>
        <v>1021092</v>
      </c>
      <c r="B5685" s="6" t="s">
        <v>1320</v>
      </c>
      <c r="C5685" s="7" t="s">
        <v>553</v>
      </c>
      <c r="D5685" s="7" t="s">
        <v>1097</v>
      </c>
      <c r="E5685" s="7" t="s">
        <v>116</v>
      </c>
      <c r="F5685" s="7" t="s">
        <v>117</v>
      </c>
      <c r="G5685" s="7" t="s">
        <v>1081</v>
      </c>
      <c r="H5685" s="7" t="s">
        <v>1010</v>
      </c>
      <c r="I5685" s="6" t="s">
        <v>11</v>
      </c>
      <c r="J5685" s="1"/>
      <c r="K5685" s="1"/>
      <c r="L5685" s="1"/>
      <c r="M5685" s="1"/>
      <c r="N5685" s="1"/>
      <c r="O5685" s="1"/>
      <c r="P5685" s="1"/>
      <c r="Q5685" s="12">
        <v>166636.30799999999</v>
      </c>
      <c r="R5685" s="29">
        <f t="shared" si="267"/>
        <v>0</v>
      </c>
      <c r="S5685" t="str">
        <f t="shared" si="268"/>
        <v>OK</v>
      </c>
      <c r="T5685" s="10">
        <f>IFERROR(VLOOKUP(A5685,[1]!Tabla1[[#All],[Material]:[venta nueva]],38,FALSE),0)</f>
        <v>0</v>
      </c>
    </row>
    <row r="5686" spans="1:20" hidden="1" x14ac:dyDescent="0.35">
      <c r="A5686">
        <f t="shared" si="266"/>
        <v>1021101</v>
      </c>
      <c r="B5686" s="6" t="s">
        <v>1320</v>
      </c>
      <c r="C5686" s="7" t="s">
        <v>553</v>
      </c>
      <c r="D5686" s="7" t="s">
        <v>1097</v>
      </c>
      <c r="E5686" s="7" t="s">
        <v>458</v>
      </c>
      <c r="F5686" s="7" t="s">
        <v>459</v>
      </c>
      <c r="G5686" s="7" t="s">
        <v>1069</v>
      </c>
      <c r="H5686" s="7" t="s">
        <v>1026</v>
      </c>
      <c r="I5686" s="6" t="s">
        <v>11</v>
      </c>
      <c r="J5686" s="1"/>
      <c r="K5686" s="1"/>
      <c r="L5686" s="1"/>
      <c r="M5686" s="1"/>
      <c r="N5686" s="1"/>
      <c r="O5686" s="1"/>
      <c r="P5686" s="1"/>
      <c r="Q5686" s="12">
        <v>6194.6369999999997</v>
      </c>
      <c r="R5686" s="29">
        <f t="shared" si="267"/>
        <v>0</v>
      </c>
      <c r="S5686" t="str">
        <f t="shared" si="268"/>
        <v>OK</v>
      </c>
      <c r="T5686" s="10">
        <f>IFERROR(VLOOKUP(A5686,[1]!Tabla1[[#All],[Material]:[venta nueva]],38,FALSE),0)</f>
        <v>0</v>
      </c>
    </row>
    <row r="5687" spans="1:20" hidden="1" x14ac:dyDescent="0.35">
      <c r="A5687">
        <f t="shared" si="266"/>
        <v>1021105</v>
      </c>
      <c r="B5687" s="6" t="s">
        <v>1320</v>
      </c>
      <c r="C5687" s="7" t="s">
        <v>553</v>
      </c>
      <c r="D5687" s="7" t="s">
        <v>1097</v>
      </c>
      <c r="E5687" s="7" t="s">
        <v>118</v>
      </c>
      <c r="F5687" s="7" t="s">
        <v>119</v>
      </c>
      <c r="G5687" s="7" t="s">
        <v>1069</v>
      </c>
      <c r="H5687" s="7" t="s">
        <v>1026</v>
      </c>
      <c r="I5687" s="6" t="s">
        <v>11</v>
      </c>
      <c r="J5687" s="1"/>
      <c r="K5687" s="1"/>
      <c r="L5687" s="1"/>
      <c r="M5687" s="1"/>
      <c r="N5687" s="1"/>
      <c r="O5687" s="1"/>
      <c r="P5687" s="1"/>
      <c r="Q5687" s="12">
        <v>22361.291000000001</v>
      </c>
      <c r="R5687" s="29">
        <f t="shared" si="267"/>
        <v>0</v>
      </c>
      <c r="S5687" t="str">
        <f t="shared" si="268"/>
        <v>OK</v>
      </c>
      <c r="T5687" s="10">
        <f>IFERROR(VLOOKUP(A5687,[1]!Tabla1[[#All],[Material]:[venta nueva]],38,FALSE),0)</f>
        <v>0</v>
      </c>
    </row>
    <row r="5688" spans="1:20" hidden="1" x14ac:dyDescent="0.35">
      <c r="A5688">
        <f t="shared" si="266"/>
        <v>1021106</v>
      </c>
      <c r="B5688" s="6" t="s">
        <v>1320</v>
      </c>
      <c r="C5688" s="7" t="s">
        <v>553</v>
      </c>
      <c r="D5688" s="7" t="s">
        <v>1097</v>
      </c>
      <c r="E5688" s="7" t="s">
        <v>120</v>
      </c>
      <c r="F5688" s="7" t="s">
        <v>187</v>
      </c>
      <c r="G5688" s="7" t="s">
        <v>1069</v>
      </c>
      <c r="H5688" s="7" t="s">
        <v>1026</v>
      </c>
      <c r="I5688" s="6" t="s">
        <v>11</v>
      </c>
      <c r="J5688" s="1"/>
      <c r="K5688" s="1"/>
      <c r="L5688" s="1"/>
      <c r="M5688" s="1"/>
      <c r="N5688" s="1"/>
      <c r="O5688" s="1"/>
      <c r="P5688" s="1"/>
      <c r="Q5688" s="12">
        <v>18053.679</v>
      </c>
      <c r="R5688" s="29">
        <f t="shared" si="267"/>
        <v>0</v>
      </c>
      <c r="S5688" t="str">
        <f t="shared" si="268"/>
        <v>OK</v>
      </c>
      <c r="T5688" s="10">
        <f>IFERROR(VLOOKUP(A5688,[1]!Tabla1[[#All],[Material]:[venta nueva]],38,FALSE),0)</f>
        <v>0</v>
      </c>
    </row>
    <row r="5689" spans="1:20" hidden="1" x14ac:dyDescent="0.35">
      <c r="A5689">
        <f t="shared" si="266"/>
        <v>1021111</v>
      </c>
      <c r="B5689" s="6" t="s">
        <v>1320</v>
      </c>
      <c r="C5689" s="7" t="s">
        <v>553</v>
      </c>
      <c r="D5689" s="7" t="s">
        <v>1097</v>
      </c>
      <c r="E5689" s="7" t="s">
        <v>121</v>
      </c>
      <c r="F5689" s="7" t="s">
        <v>122</v>
      </c>
      <c r="G5689" s="7" t="s">
        <v>1078</v>
      </c>
      <c r="H5689" s="7" t="s">
        <v>1027</v>
      </c>
      <c r="I5689" s="6" t="s">
        <v>11</v>
      </c>
      <c r="J5689" s="1"/>
      <c r="K5689" s="1"/>
      <c r="L5689" s="1"/>
      <c r="M5689" s="1"/>
      <c r="N5689" s="1"/>
      <c r="O5689" s="1"/>
      <c r="P5689" s="1"/>
      <c r="Q5689" s="12">
        <v>4357.9970000000003</v>
      </c>
      <c r="R5689" s="29">
        <f t="shared" si="267"/>
        <v>0</v>
      </c>
      <c r="S5689" t="str">
        <f t="shared" si="268"/>
        <v>OK</v>
      </c>
      <c r="T5689" s="10">
        <f>IFERROR(VLOOKUP(A5689,[1]!Tabla1[[#All],[Material]:[venta nueva]],38,FALSE),0)</f>
        <v>0</v>
      </c>
    </row>
    <row r="5690" spans="1:20" hidden="1" x14ac:dyDescent="0.35">
      <c r="A5690">
        <f t="shared" si="266"/>
        <v>1021136</v>
      </c>
      <c r="B5690" s="6" t="s">
        <v>1320</v>
      </c>
      <c r="C5690" s="7" t="s">
        <v>553</v>
      </c>
      <c r="D5690" s="7" t="s">
        <v>1097</v>
      </c>
      <c r="E5690" s="7" t="s">
        <v>125</v>
      </c>
      <c r="F5690" s="7" t="s">
        <v>126</v>
      </c>
      <c r="G5690" s="7" t="s">
        <v>1069</v>
      </c>
      <c r="H5690" s="7" t="s">
        <v>1026</v>
      </c>
      <c r="I5690" s="6" t="s">
        <v>16</v>
      </c>
      <c r="J5690" s="1"/>
      <c r="K5690" s="1"/>
      <c r="L5690" s="1"/>
      <c r="M5690" s="1"/>
      <c r="N5690" s="1"/>
      <c r="O5690" s="1"/>
      <c r="P5690" s="1"/>
      <c r="Q5690" s="12">
        <v>10107.402</v>
      </c>
      <c r="R5690" s="29">
        <f t="shared" si="267"/>
        <v>0</v>
      </c>
      <c r="S5690" t="str">
        <f t="shared" si="268"/>
        <v>OK</v>
      </c>
      <c r="T5690" s="10">
        <f>IFERROR(VLOOKUP(A5690,[1]!Tabla1[[#All],[Material]:[venta nueva]],38,FALSE),0)</f>
        <v>0</v>
      </c>
    </row>
    <row r="5691" spans="1:20" hidden="1" x14ac:dyDescent="0.35">
      <c r="A5691">
        <f t="shared" si="266"/>
        <v>1021156</v>
      </c>
      <c r="B5691" s="6" t="s">
        <v>1320</v>
      </c>
      <c r="C5691" s="7" t="s">
        <v>553</v>
      </c>
      <c r="D5691" s="7" t="s">
        <v>1097</v>
      </c>
      <c r="E5691" s="7" t="s">
        <v>135</v>
      </c>
      <c r="F5691" s="7" t="s">
        <v>136</v>
      </c>
      <c r="G5691" s="7" t="s">
        <v>1084</v>
      </c>
      <c r="H5691" s="7" t="s">
        <v>1017</v>
      </c>
      <c r="I5691" s="6" t="s">
        <v>12</v>
      </c>
      <c r="J5691" s="1"/>
      <c r="K5691" s="1"/>
      <c r="L5691" s="1"/>
      <c r="M5691" s="1"/>
      <c r="N5691" s="1"/>
      <c r="O5691" s="1"/>
      <c r="P5691" s="1"/>
      <c r="Q5691" s="12">
        <v>13928.999</v>
      </c>
      <c r="R5691" s="29">
        <f t="shared" si="267"/>
        <v>0</v>
      </c>
      <c r="S5691" t="str">
        <f t="shared" si="268"/>
        <v>OK</v>
      </c>
      <c r="T5691" s="10">
        <f>IFERROR(VLOOKUP(A5691,[1]!Tabla1[[#All],[Material]:[venta nueva]],38,FALSE),0)</f>
        <v>0</v>
      </c>
    </row>
    <row r="5692" spans="1:20" hidden="1" x14ac:dyDescent="0.35">
      <c r="A5692">
        <f t="shared" si="266"/>
        <v>1021187</v>
      </c>
      <c r="B5692" s="6" t="s">
        <v>1320</v>
      </c>
      <c r="C5692" s="7" t="s">
        <v>553</v>
      </c>
      <c r="D5692" s="7" t="s">
        <v>1097</v>
      </c>
      <c r="E5692" s="7" t="s">
        <v>137</v>
      </c>
      <c r="F5692" s="7" t="s">
        <v>138</v>
      </c>
      <c r="G5692" s="7" t="s">
        <v>1080</v>
      </c>
      <c r="H5692" s="7" t="s">
        <v>1029</v>
      </c>
      <c r="I5692" s="6" t="s">
        <v>11</v>
      </c>
      <c r="J5692" s="1"/>
      <c r="K5692" s="1"/>
      <c r="L5692" s="1"/>
      <c r="M5692" s="1"/>
      <c r="N5692" s="1"/>
      <c r="O5692" s="1"/>
      <c r="P5692" s="1"/>
      <c r="Q5692" s="12">
        <v>53878.623</v>
      </c>
      <c r="R5692" s="29">
        <f t="shared" si="267"/>
        <v>0</v>
      </c>
      <c r="S5692" t="str">
        <f t="shared" si="268"/>
        <v>OK</v>
      </c>
      <c r="T5692" s="10">
        <f>IFERROR(VLOOKUP(A5692,[1]!Tabla1[[#All],[Material]:[venta nueva]],38,FALSE),0)</f>
        <v>0</v>
      </c>
    </row>
    <row r="5693" spans="1:20" hidden="1" x14ac:dyDescent="0.35">
      <c r="A5693">
        <f t="shared" si="266"/>
        <v>1021260</v>
      </c>
      <c r="B5693" s="6" t="s">
        <v>1320</v>
      </c>
      <c r="C5693" s="7" t="s">
        <v>553</v>
      </c>
      <c r="D5693" s="7" t="s">
        <v>1097</v>
      </c>
      <c r="E5693" s="7" t="s">
        <v>456</v>
      </c>
      <c r="F5693" s="7" t="s">
        <v>457</v>
      </c>
      <c r="G5693" s="7" t="s">
        <v>1069</v>
      </c>
      <c r="H5693" s="7" t="s">
        <v>1026</v>
      </c>
      <c r="I5693" s="6" t="s">
        <v>8</v>
      </c>
      <c r="J5693" s="1"/>
      <c r="K5693" s="1"/>
      <c r="L5693" s="1"/>
      <c r="M5693" s="1"/>
      <c r="N5693" s="1"/>
      <c r="O5693" s="1"/>
      <c r="P5693" s="1"/>
      <c r="Q5693" s="12">
        <v>385.01900000000001</v>
      </c>
      <c r="R5693" s="29">
        <f t="shared" si="267"/>
        <v>0</v>
      </c>
      <c r="S5693" t="str">
        <f t="shared" si="268"/>
        <v>OK</v>
      </c>
      <c r="T5693" s="10">
        <f>IFERROR(VLOOKUP(A5693,[1]!Tabla1[[#All],[Material]:[venta nueva]],38,FALSE),0)</f>
        <v>0</v>
      </c>
    </row>
    <row r="5694" spans="1:20" hidden="1" x14ac:dyDescent="0.35">
      <c r="A5694">
        <f t="shared" si="266"/>
        <v>1021270</v>
      </c>
      <c r="B5694" s="6" t="s">
        <v>1320</v>
      </c>
      <c r="C5694" s="7" t="s">
        <v>553</v>
      </c>
      <c r="D5694" s="7" t="s">
        <v>1097</v>
      </c>
      <c r="E5694" s="7" t="s">
        <v>443</v>
      </c>
      <c r="F5694" s="7" t="s">
        <v>142</v>
      </c>
      <c r="G5694" s="7" t="s">
        <v>1080</v>
      </c>
      <c r="H5694" s="7" t="s">
        <v>1030</v>
      </c>
      <c r="I5694" s="6" t="s">
        <v>10</v>
      </c>
      <c r="J5694" s="1"/>
      <c r="K5694" s="1"/>
      <c r="L5694" s="1"/>
      <c r="M5694" s="1"/>
      <c r="N5694" s="1"/>
      <c r="O5694" s="1"/>
      <c r="P5694" s="1"/>
      <c r="Q5694" s="12">
        <v>25204.91</v>
      </c>
      <c r="R5694" s="29">
        <f t="shared" si="267"/>
        <v>0</v>
      </c>
      <c r="S5694" t="str">
        <f t="shared" si="268"/>
        <v>OK</v>
      </c>
      <c r="T5694" s="10">
        <f>IFERROR(VLOOKUP(A5694,[1]!Tabla1[[#All],[Material]:[venta nueva]],38,FALSE),0)</f>
        <v>0</v>
      </c>
    </row>
    <row r="5695" spans="1:20" hidden="1" x14ac:dyDescent="0.35">
      <c r="A5695">
        <f t="shared" si="266"/>
        <v>1021272</v>
      </c>
      <c r="B5695" s="6" t="s">
        <v>1320</v>
      </c>
      <c r="C5695" s="7" t="s">
        <v>553</v>
      </c>
      <c r="D5695" s="7" t="s">
        <v>1097</v>
      </c>
      <c r="E5695" s="7" t="s">
        <v>143</v>
      </c>
      <c r="F5695" s="7" t="s">
        <v>144</v>
      </c>
      <c r="G5695" s="7" t="s">
        <v>1080</v>
      </c>
      <c r="H5695" s="7" t="s">
        <v>1030</v>
      </c>
      <c r="I5695" s="6" t="s">
        <v>10</v>
      </c>
      <c r="J5695" s="1"/>
      <c r="K5695" s="1"/>
      <c r="L5695" s="1"/>
      <c r="M5695" s="1"/>
      <c r="N5695" s="1"/>
      <c r="O5695" s="1"/>
      <c r="P5695" s="1"/>
      <c r="Q5695" s="12">
        <v>134865.29199999999</v>
      </c>
      <c r="R5695" s="29">
        <f t="shared" si="267"/>
        <v>0</v>
      </c>
      <c r="S5695" t="str">
        <f t="shared" si="268"/>
        <v>OK</v>
      </c>
      <c r="T5695" s="10">
        <f>IFERROR(VLOOKUP(A5695,[1]!Tabla1[[#All],[Material]:[venta nueva]],38,FALSE),0)</f>
        <v>0</v>
      </c>
    </row>
    <row r="5696" spans="1:20" hidden="1" x14ac:dyDescent="0.35">
      <c r="A5696">
        <f t="shared" si="266"/>
        <v>1021278</v>
      </c>
      <c r="B5696" s="6" t="s">
        <v>1320</v>
      </c>
      <c r="C5696" s="7" t="s">
        <v>553</v>
      </c>
      <c r="D5696" s="7" t="s">
        <v>1097</v>
      </c>
      <c r="E5696" s="7" t="s">
        <v>1368</v>
      </c>
      <c r="F5696" s="7" t="s">
        <v>1369</v>
      </c>
      <c r="G5696" s="7" t="s">
        <v>1086</v>
      </c>
      <c r="H5696" s="7" t="s">
        <v>1025</v>
      </c>
      <c r="I5696" s="6" t="s">
        <v>662</v>
      </c>
      <c r="J5696" s="1"/>
      <c r="K5696" s="1"/>
      <c r="L5696" s="1"/>
      <c r="M5696" s="1"/>
      <c r="N5696" s="1"/>
      <c r="O5696" s="1"/>
      <c r="P5696" s="1"/>
      <c r="Q5696" s="12">
        <v>10880.19</v>
      </c>
      <c r="R5696" s="29">
        <f t="shared" si="267"/>
        <v>0</v>
      </c>
      <c r="S5696" t="str">
        <f t="shared" si="268"/>
        <v>OK</v>
      </c>
      <c r="T5696" s="10">
        <f>IFERROR(VLOOKUP(A5696,[1]!Tabla1[[#All],[Material]:[venta nueva]],38,FALSE),0)</f>
        <v>0</v>
      </c>
    </row>
    <row r="5697" spans="1:20" hidden="1" x14ac:dyDescent="0.35">
      <c r="A5697">
        <f t="shared" si="266"/>
        <v>1021279</v>
      </c>
      <c r="B5697" s="6" t="s">
        <v>1320</v>
      </c>
      <c r="C5697" s="7" t="s">
        <v>553</v>
      </c>
      <c r="D5697" s="7" t="s">
        <v>1097</v>
      </c>
      <c r="E5697" s="7" t="s">
        <v>1252</v>
      </c>
      <c r="F5697" s="7" t="s">
        <v>357</v>
      </c>
      <c r="G5697" s="7" t="s">
        <v>1084</v>
      </c>
      <c r="H5697" s="7" t="s">
        <v>1017</v>
      </c>
      <c r="I5697" s="6" t="s">
        <v>11</v>
      </c>
      <c r="J5697" s="1"/>
      <c r="K5697" s="1"/>
      <c r="L5697" s="1"/>
      <c r="M5697" s="1"/>
      <c r="N5697" s="1"/>
      <c r="O5697" s="1"/>
      <c r="P5697" s="1"/>
      <c r="Q5697" s="12">
        <v>21925.29</v>
      </c>
      <c r="R5697" s="29">
        <f t="shared" si="267"/>
        <v>0</v>
      </c>
      <c r="S5697" t="str">
        <f t="shared" si="268"/>
        <v>OK</v>
      </c>
      <c r="T5697" s="10">
        <f>IFERROR(VLOOKUP(A5697,[1]!Tabla1[[#All],[Material]:[venta nueva]],38,FALSE),0)</f>
        <v>0</v>
      </c>
    </row>
    <row r="5698" spans="1:20" hidden="1" x14ac:dyDescent="0.35">
      <c r="A5698">
        <f t="shared" si="266"/>
        <v>1021385</v>
      </c>
      <c r="B5698" s="6" t="s">
        <v>1320</v>
      </c>
      <c r="C5698" s="7" t="s">
        <v>553</v>
      </c>
      <c r="D5698" s="7" t="s">
        <v>1097</v>
      </c>
      <c r="E5698" s="7" t="s">
        <v>147</v>
      </c>
      <c r="F5698" s="7" t="s">
        <v>148</v>
      </c>
      <c r="G5698" s="7" t="s">
        <v>1080</v>
      </c>
      <c r="H5698" s="7" t="s">
        <v>1031</v>
      </c>
      <c r="I5698" s="6" t="s">
        <v>11</v>
      </c>
      <c r="J5698" s="1"/>
      <c r="K5698" s="1"/>
      <c r="L5698" s="1"/>
      <c r="M5698" s="1"/>
      <c r="N5698" s="1"/>
      <c r="O5698" s="1"/>
      <c r="P5698" s="1"/>
      <c r="Q5698" s="12">
        <v>38999.993999999999</v>
      </c>
      <c r="R5698" s="29">
        <f t="shared" si="267"/>
        <v>0</v>
      </c>
      <c r="S5698" t="str">
        <f t="shared" si="268"/>
        <v>OK</v>
      </c>
      <c r="T5698" s="10">
        <f>IFERROR(VLOOKUP(A5698,[1]!Tabla1[[#All],[Material]:[venta nueva]],38,FALSE),0)</f>
        <v>0</v>
      </c>
    </row>
    <row r="5699" spans="1:20" hidden="1" x14ac:dyDescent="0.35">
      <c r="A5699">
        <f t="shared" si="266"/>
        <v>1021398</v>
      </c>
      <c r="B5699" s="6" t="s">
        <v>1320</v>
      </c>
      <c r="C5699" s="7" t="s">
        <v>553</v>
      </c>
      <c r="D5699" s="7" t="s">
        <v>1097</v>
      </c>
      <c r="E5699" s="7" t="s">
        <v>460</v>
      </c>
      <c r="F5699" s="7" t="s">
        <v>78</v>
      </c>
      <c r="G5699" s="7" t="s">
        <v>985</v>
      </c>
      <c r="H5699" s="7" t="s">
        <v>1012</v>
      </c>
      <c r="I5699" s="6" t="s">
        <v>8</v>
      </c>
      <c r="J5699" s="1"/>
      <c r="K5699" s="1"/>
      <c r="L5699" s="1"/>
      <c r="M5699" s="1"/>
      <c r="N5699" s="1"/>
      <c r="O5699" s="1"/>
      <c r="P5699" s="1"/>
      <c r="Q5699" s="12">
        <v>40114.182000000001</v>
      </c>
      <c r="R5699" s="29">
        <f t="shared" si="267"/>
        <v>0</v>
      </c>
      <c r="S5699" t="str">
        <f t="shared" si="268"/>
        <v>OK</v>
      </c>
      <c r="T5699" s="10">
        <f>IFERROR(VLOOKUP(A5699,[1]!Tabla1[[#All],[Material]:[venta nueva]],38,FALSE),0)</f>
        <v>0</v>
      </c>
    </row>
    <row r="5700" spans="1:20" hidden="1" x14ac:dyDescent="0.35">
      <c r="A5700">
        <f t="shared" si="266"/>
        <v>1021470</v>
      </c>
      <c r="B5700" s="6" t="s">
        <v>1320</v>
      </c>
      <c r="C5700" s="7" t="s">
        <v>553</v>
      </c>
      <c r="D5700" s="7" t="s">
        <v>1097</v>
      </c>
      <c r="E5700" s="7" t="s">
        <v>152</v>
      </c>
      <c r="F5700" s="7" t="s">
        <v>153</v>
      </c>
      <c r="G5700" s="7" t="s">
        <v>1086</v>
      </c>
      <c r="H5700" s="7" t="s">
        <v>1025</v>
      </c>
      <c r="I5700" s="6" t="s">
        <v>12</v>
      </c>
      <c r="J5700" s="1"/>
      <c r="K5700" s="1"/>
      <c r="L5700" s="1"/>
      <c r="M5700" s="1"/>
      <c r="N5700" s="1"/>
      <c r="O5700" s="1"/>
      <c r="P5700" s="1"/>
      <c r="Q5700" s="12">
        <v>20952.236000000001</v>
      </c>
      <c r="R5700" s="29">
        <f t="shared" si="267"/>
        <v>0</v>
      </c>
      <c r="S5700" t="str">
        <f t="shared" si="268"/>
        <v>OK</v>
      </c>
      <c r="T5700" s="10">
        <f>IFERROR(VLOOKUP(A5700,[1]!Tabla1[[#All],[Material]:[venta nueva]],38,FALSE),0)</f>
        <v>0</v>
      </c>
    </row>
    <row r="5701" spans="1:20" hidden="1" x14ac:dyDescent="0.35">
      <c r="A5701">
        <f t="shared" si="266"/>
        <v>1021538</v>
      </c>
      <c r="B5701" s="6" t="s">
        <v>1320</v>
      </c>
      <c r="C5701" s="7" t="s">
        <v>553</v>
      </c>
      <c r="D5701" s="7" t="s">
        <v>1097</v>
      </c>
      <c r="E5701" s="7" t="s">
        <v>158</v>
      </c>
      <c r="F5701" s="7" t="s">
        <v>159</v>
      </c>
      <c r="G5701" s="7" t="s">
        <v>1082</v>
      </c>
      <c r="H5701" s="7" t="s">
        <v>1013</v>
      </c>
      <c r="I5701" s="6" t="s">
        <v>8</v>
      </c>
      <c r="J5701" s="1"/>
      <c r="K5701" s="1"/>
      <c r="L5701" s="1"/>
      <c r="M5701" s="1"/>
      <c r="N5701" s="1"/>
      <c r="O5701" s="1"/>
      <c r="P5701" s="1"/>
      <c r="Q5701" s="12">
        <v>142325.78700000001</v>
      </c>
      <c r="R5701" s="29">
        <f t="shared" si="267"/>
        <v>0</v>
      </c>
      <c r="S5701" t="str">
        <f t="shared" si="268"/>
        <v>OK</v>
      </c>
      <c r="T5701" s="10">
        <f>IFERROR(VLOOKUP(A5701,[1]!Tabla1[[#All],[Material]:[venta nueva]],38,FALSE),0)</f>
        <v>0</v>
      </c>
    </row>
    <row r="5702" spans="1:20" hidden="1" x14ac:dyDescent="0.35">
      <c r="A5702">
        <f t="shared" ref="A5702:A5765" si="269">+E5702*1</f>
        <v>1021555</v>
      </c>
      <c r="B5702" s="6" t="s">
        <v>1320</v>
      </c>
      <c r="C5702" s="7" t="s">
        <v>553</v>
      </c>
      <c r="D5702" s="7" t="s">
        <v>1097</v>
      </c>
      <c r="E5702" s="7" t="s">
        <v>163</v>
      </c>
      <c r="F5702" s="7" t="s">
        <v>164</v>
      </c>
      <c r="G5702" s="7" t="s">
        <v>1078</v>
      </c>
      <c r="H5702" s="7" t="s">
        <v>1009</v>
      </c>
      <c r="I5702" s="6" t="s">
        <v>10</v>
      </c>
      <c r="J5702" s="1"/>
      <c r="K5702" s="1"/>
      <c r="L5702" s="1"/>
      <c r="M5702" s="1"/>
      <c r="N5702" s="1"/>
      <c r="O5702" s="1"/>
      <c r="P5702" s="1"/>
      <c r="Q5702" s="12">
        <v>190799.20800000001</v>
      </c>
      <c r="R5702" s="29">
        <f t="shared" si="267"/>
        <v>0</v>
      </c>
      <c r="S5702" t="str">
        <f t="shared" si="268"/>
        <v>OK</v>
      </c>
      <c r="T5702" s="10">
        <f>IFERROR(VLOOKUP(A5702,[1]!Tabla1[[#All],[Material]:[venta nueva]],38,FALSE),0)</f>
        <v>0</v>
      </c>
    </row>
    <row r="5703" spans="1:20" hidden="1" x14ac:dyDescent="0.35">
      <c r="A5703">
        <f t="shared" si="269"/>
        <v>1021596</v>
      </c>
      <c r="B5703" s="6" t="s">
        <v>1320</v>
      </c>
      <c r="C5703" s="7" t="s">
        <v>553</v>
      </c>
      <c r="D5703" s="7" t="s">
        <v>1097</v>
      </c>
      <c r="E5703" s="7" t="s">
        <v>508</v>
      </c>
      <c r="F5703" s="7" t="s">
        <v>148</v>
      </c>
      <c r="G5703" s="7" t="s">
        <v>1080</v>
      </c>
      <c r="H5703" s="7" t="s">
        <v>1031</v>
      </c>
      <c r="I5703" s="6" t="s">
        <v>10</v>
      </c>
      <c r="J5703" s="1"/>
      <c r="K5703" s="1"/>
      <c r="L5703" s="1"/>
      <c r="M5703" s="1"/>
      <c r="N5703" s="1"/>
      <c r="O5703" s="1"/>
      <c r="P5703" s="1"/>
      <c r="Q5703" s="12">
        <v>4027.7159999999999</v>
      </c>
      <c r="R5703" s="29">
        <f t="shared" si="267"/>
        <v>0</v>
      </c>
      <c r="S5703" t="str">
        <f t="shared" si="268"/>
        <v>OK</v>
      </c>
      <c r="T5703" s="10">
        <f>IFERROR(VLOOKUP(A5703,[1]!Tabla1[[#All],[Material]:[venta nueva]],38,FALSE),0)</f>
        <v>0</v>
      </c>
    </row>
    <row r="5704" spans="1:20" hidden="1" x14ac:dyDescent="0.35">
      <c r="A5704">
        <f t="shared" si="269"/>
        <v>1021603</v>
      </c>
      <c r="B5704" s="6" t="s">
        <v>1320</v>
      </c>
      <c r="C5704" s="7" t="s">
        <v>553</v>
      </c>
      <c r="D5704" s="7" t="s">
        <v>1097</v>
      </c>
      <c r="E5704" s="7" t="s">
        <v>165</v>
      </c>
      <c r="F5704" s="7" t="s">
        <v>166</v>
      </c>
      <c r="G5704" s="7" t="s">
        <v>1075</v>
      </c>
      <c r="H5704" s="7" t="s">
        <v>1003</v>
      </c>
      <c r="I5704" s="6" t="s">
        <v>16</v>
      </c>
      <c r="J5704" s="1"/>
      <c r="K5704" s="1"/>
      <c r="L5704" s="1"/>
      <c r="M5704" s="1"/>
      <c r="N5704" s="1"/>
      <c r="O5704" s="1"/>
      <c r="P5704" s="1"/>
      <c r="Q5704" s="12">
        <v>5099.7719999999999</v>
      </c>
      <c r="R5704" s="29">
        <f t="shared" ref="R5704:R5767" si="270">+O5704-P5704</f>
        <v>0</v>
      </c>
      <c r="S5704" t="str">
        <f t="shared" ref="S5704:S5767" si="271">IF(R5704&gt;0,"Sobre ingreso",IF(R5704&lt;0,"Pendiente de ingreso","OK"))</f>
        <v>OK</v>
      </c>
      <c r="T5704" s="10">
        <f>IFERROR(VLOOKUP(A5704,[1]!Tabla1[[#All],[Material]:[venta nueva]],38,FALSE),0)</f>
        <v>0</v>
      </c>
    </row>
    <row r="5705" spans="1:20" hidden="1" x14ac:dyDescent="0.35">
      <c r="A5705">
        <f t="shared" si="269"/>
        <v>1021609</v>
      </c>
      <c r="B5705" s="6" t="s">
        <v>1320</v>
      </c>
      <c r="C5705" s="7" t="s">
        <v>553</v>
      </c>
      <c r="D5705" s="7" t="s">
        <v>1097</v>
      </c>
      <c r="E5705" s="7" t="s">
        <v>167</v>
      </c>
      <c r="F5705" s="7" t="s">
        <v>168</v>
      </c>
      <c r="G5705" s="7" t="s">
        <v>985</v>
      </c>
      <c r="H5705" s="7" t="s">
        <v>1012</v>
      </c>
      <c r="I5705" s="6" t="s">
        <v>16</v>
      </c>
      <c r="J5705" s="1"/>
      <c r="K5705" s="1"/>
      <c r="L5705" s="1"/>
      <c r="M5705" s="1"/>
      <c r="N5705" s="1"/>
      <c r="O5705" s="1"/>
      <c r="P5705" s="1"/>
      <c r="Q5705" s="12">
        <v>46071.014999999999</v>
      </c>
      <c r="R5705" s="29">
        <f t="shared" si="270"/>
        <v>0</v>
      </c>
      <c r="S5705" t="str">
        <f t="shared" si="271"/>
        <v>OK</v>
      </c>
      <c r="T5705" s="10">
        <f>IFERROR(VLOOKUP(A5705,[1]!Tabla1[[#All],[Material]:[venta nueva]],38,FALSE),0)</f>
        <v>0</v>
      </c>
    </row>
    <row r="5706" spans="1:20" hidden="1" x14ac:dyDescent="0.35">
      <c r="A5706">
        <f t="shared" si="269"/>
        <v>1021655</v>
      </c>
      <c r="B5706" s="6" t="s">
        <v>1320</v>
      </c>
      <c r="C5706" s="7" t="s">
        <v>553</v>
      </c>
      <c r="D5706" s="7" t="s">
        <v>1097</v>
      </c>
      <c r="E5706" s="7" t="s">
        <v>614</v>
      </c>
      <c r="F5706" s="7" t="s">
        <v>615</v>
      </c>
      <c r="G5706" s="7" t="s">
        <v>1069</v>
      </c>
      <c r="H5706" s="7" t="s">
        <v>1026</v>
      </c>
      <c r="I5706" s="6" t="s">
        <v>12</v>
      </c>
      <c r="J5706" s="1"/>
      <c r="K5706" s="1"/>
      <c r="L5706" s="1"/>
      <c r="M5706" s="1"/>
      <c r="N5706" s="1"/>
      <c r="O5706" s="1"/>
      <c r="P5706" s="1"/>
      <c r="Q5706" s="12">
        <v>13979.912</v>
      </c>
      <c r="R5706" s="29">
        <f t="shared" si="270"/>
        <v>0</v>
      </c>
      <c r="S5706" t="str">
        <f t="shared" si="271"/>
        <v>OK</v>
      </c>
      <c r="T5706" s="10">
        <f>IFERROR(VLOOKUP(A5706,[1]!Tabla1[[#All],[Material]:[venta nueva]],38,FALSE),0)</f>
        <v>0</v>
      </c>
    </row>
    <row r="5707" spans="1:20" hidden="1" x14ac:dyDescent="0.35">
      <c r="A5707">
        <f t="shared" si="269"/>
        <v>1021731</v>
      </c>
      <c r="B5707" s="6" t="s">
        <v>1320</v>
      </c>
      <c r="C5707" s="7" t="s">
        <v>553</v>
      </c>
      <c r="D5707" s="7" t="s">
        <v>1097</v>
      </c>
      <c r="E5707" s="7" t="s">
        <v>174</v>
      </c>
      <c r="F5707" s="7" t="s">
        <v>175</v>
      </c>
      <c r="G5707" s="7" t="s">
        <v>1086</v>
      </c>
      <c r="H5707" s="7" t="s">
        <v>1025</v>
      </c>
      <c r="I5707" s="6" t="s">
        <v>14</v>
      </c>
      <c r="J5707" s="1"/>
      <c r="K5707" s="1"/>
      <c r="L5707" s="1"/>
      <c r="M5707" s="1"/>
      <c r="N5707" s="1"/>
      <c r="O5707" s="1"/>
      <c r="P5707" s="1"/>
      <c r="Q5707" s="12">
        <v>147854.79999999999</v>
      </c>
      <c r="R5707" s="29">
        <f t="shared" si="270"/>
        <v>0</v>
      </c>
      <c r="S5707" t="str">
        <f t="shared" si="271"/>
        <v>OK</v>
      </c>
      <c r="T5707" s="10">
        <f>IFERROR(VLOOKUP(A5707,[1]!Tabla1[[#All],[Material]:[venta nueva]],38,FALSE),0)</f>
        <v>0</v>
      </c>
    </row>
    <row r="5708" spans="1:20" hidden="1" x14ac:dyDescent="0.35">
      <c r="A5708">
        <f t="shared" si="269"/>
        <v>1021732</v>
      </c>
      <c r="B5708" s="6" t="s">
        <v>1320</v>
      </c>
      <c r="C5708" s="7" t="s">
        <v>553</v>
      </c>
      <c r="D5708" s="7" t="s">
        <v>1097</v>
      </c>
      <c r="E5708" s="7" t="s">
        <v>176</v>
      </c>
      <c r="F5708" s="7" t="s">
        <v>177</v>
      </c>
      <c r="G5708" s="7" t="s">
        <v>1084</v>
      </c>
      <c r="H5708" s="7" t="s">
        <v>1032</v>
      </c>
      <c r="I5708" s="6" t="s">
        <v>14</v>
      </c>
      <c r="J5708" s="1"/>
      <c r="K5708" s="1"/>
      <c r="L5708" s="1"/>
      <c r="M5708" s="1"/>
      <c r="N5708" s="1"/>
      <c r="O5708" s="1"/>
      <c r="P5708" s="1"/>
      <c r="Q5708" s="12">
        <v>323341.91399999999</v>
      </c>
      <c r="R5708" s="29">
        <f t="shared" si="270"/>
        <v>0</v>
      </c>
      <c r="S5708" t="str">
        <f t="shared" si="271"/>
        <v>OK</v>
      </c>
      <c r="T5708" s="10">
        <f>IFERROR(VLOOKUP(A5708,[1]!Tabla1[[#All],[Material]:[venta nueva]],38,FALSE),0)</f>
        <v>0</v>
      </c>
    </row>
    <row r="5709" spans="1:20" hidden="1" x14ac:dyDescent="0.35">
      <c r="A5709">
        <f t="shared" si="269"/>
        <v>1021733</v>
      </c>
      <c r="B5709" s="6" t="s">
        <v>1320</v>
      </c>
      <c r="C5709" s="7" t="s">
        <v>553</v>
      </c>
      <c r="D5709" s="7" t="s">
        <v>1097</v>
      </c>
      <c r="E5709" s="7" t="s">
        <v>178</v>
      </c>
      <c r="F5709" s="7" t="s">
        <v>149</v>
      </c>
      <c r="G5709" s="7" t="s">
        <v>1076</v>
      </c>
      <c r="H5709" s="7" t="s">
        <v>1022</v>
      </c>
      <c r="I5709" s="6" t="s">
        <v>14</v>
      </c>
      <c r="J5709" s="1"/>
      <c r="K5709" s="1"/>
      <c r="L5709" s="1"/>
      <c r="M5709" s="1"/>
      <c r="N5709" s="1"/>
      <c r="O5709" s="1"/>
      <c r="P5709" s="1"/>
      <c r="Q5709" s="12">
        <v>120565.614</v>
      </c>
      <c r="R5709" s="29">
        <f t="shared" si="270"/>
        <v>0</v>
      </c>
      <c r="S5709" t="str">
        <f t="shared" si="271"/>
        <v>OK</v>
      </c>
      <c r="T5709" s="10">
        <f>IFERROR(VLOOKUP(A5709,[1]!Tabla1[[#All],[Material]:[venta nueva]],38,FALSE),0)</f>
        <v>0</v>
      </c>
    </row>
    <row r="5710" spans="1:20" hidden="1" x14ac:dyDescent="0.35">
      <c r="A5710">
        <f t="shared" si="269"/>
        <v>1021735</v>
      </c>
      <c r="B5710" s="6" t="s">
        <v>1320</v>
      </c>
      <c r="C5710" s="7" t="s">
        <v>553</v>
      </c>
      <c r="D5710" s="7" t="s">
        <v>1097</v>
      </c>
      <c r="E5710" s="7" t="s">
        <v>179</v>
      </c>
      <c r="F5710" s="7" t="s">
        <v>180</v>
      </c>
      <c r="G5710" s="7" t="s">
        <v>1069</v>
      </c>
      <c r="H5710" s="7" t="s">
        <v>1033</v>
      </c>
      <c r="I5710" s="6" t="s">
        <v>14</v>
      </c>
      <c r="J5710" s="1"/>
      <c r="K5710" s="1"/>
      <c r="L5710" s="1"/>
      <c r="M5710" s="1"/>
      <c r="N5710" s="1"/>
      <c r="O5710" s="1"/>
      <c r="P5710" s="1"/>
      <c r="Q5710" s="12">
        <v>186101.39300000001</v>
      </c>
      <c r="R5710" s="29">
        <f t="shared" si="270"/>
        <v>0</v>
      </c>
      <c r="S5710" t="str">
        <f t="shared" si="271"/>
        <v>OK</v>
      </c>
      <c r="T5710" s="10">
        <f>IFERROR(VLOOKUP(A5710,[1]!Tabla1[[#All],[Material]:[venta nueva]],38,FALSE),0)</f>
        <v>0</v>
      </c>
    </row>
    <row r="5711" spans="1:20" hidden="1" x14ac:dyDescent="0.35">
      <c r="A5711">
        <f t="shared" si="269"/>
        <v>1021737</v>
      </c>
      <c r="B5711" s="6" t="s">
        <v>1320</v>
      </c>
      <c r="C5711" s="7" t="s">
        <v>553</v>
      </c>
      <c r="D5711" s="7" t="s">
        <v>1097</v>
      </c>
      <c r="E5711" s="7" t="s">
        <v>181</v>
      </c>
      <c r="F5711" s="7" t="s">
        <v>182</v>
      </c>
      <c r="G5711" s="7" t="s">
        <v>1069</v>
      </c>
      <c r="H5711" s="7" t="s">
        <v>1033</v>
      </c>
      <c r="I5711" s="6" t="s">
        <v>14</v>
      </c>
      <c r="J5711" s="1"/>
      <c r="K5711" s="1"/>
      <c r="L5711" s="1"/>
      <c r="M5711" s="1"/>
      <c r="N5711" s="1"/>
      <c r="O5711" s="1"/>
      <c r="P5711" s="1"/>
      <c r="Q5711" s="12">
        <v>17892.601999999999</v>
      </c>
      <c r="R5711" s="29">
        <f t="shared" si="270"/>
        <v>0</v>
      </c>
      <c r="S5711" t="str">
        <f t="shared" si="271"/>
        <v>OK</v>
      </c>
      <c r="T5711" s="10">
        <f>IFERROR(VLOOKUP(A5711,[1]!Tabla1[[#All],[Material]:[venta nueva]],38,FALSE),0)</f>
        <v>0</v>
      </c>
    </row>
    <row r="5712" spans="1:20" hidden="1" x14ac:dyDescent="0.35">
      <c r="A5712">
        <f t="shared" si="269"/>
        <v>1021738</v>
      </c>
      <c r="B5712" s="6" t="s">
        <v>1320</v>
      </c>
      <c r="C5712" s="7" t="s">
        <v>553</v>
      </c>
      <c r="D5712" s="7" t="s">
        <v>1097</v>
      </c>
      <c r="E5712" s="7" t="s">
        <v>183</v>
      </c>
      <c r="F5712" s="7" t="s">
        <v>184</v>
      </c>
      <c r="G5712" s="7" t="s">
        <v>1069</v>
      </c>
      <c r="H5712" s="7" t="s">
        <v>1033</v>
      </c>
      <c r="I5712" s="6" t="s">
        <v>14</v>
      </c>
      <c r="J5712" s="1"/>
      <c r="K5712" s="1"/>
      <c r="L5712" s="1"/>
      <c r="M5712" s="1"/>
      <c r="N5712" s="1"/>
      <c r="O5712" s="1"/>
      <c r="P5712" s="1"/>
      <c r="Q5712" s="12">
        <v>97059.951000000001</v>
      </c>
      <c r="R5712" s="29">
        <f t="shared" si="270"/>
        <v>0</v>
      </c>
      <c r="S5712" t="str">
        <f t="shared" si="271"/>
        <v>OK</v>
      </c>
      <c r="T5712" s="10">
        <f>IFERROR(VLOOKUP(A5712,[1]!Tabla1[[#All],[Material]:[venta nueva]],38,FALSE),0)</f>
        <v>0</v>
      </c>
    </row>
    <row r="5713" spans="1:20" hidden="1" x14ac:dyDescent="0.35">
      <c r="A5713">
        <f t="shared" si="269"/>
        <v>1021740</v>
      </c>
      <c r="B5713" s="6" t="s">
        <v>1320</v>
      </c>
      <c r="C5713" s="7" t="s">
        <v>553</v>
      </c>
      <c r="D5713" s="7" t="s">
        <v>1097</v>
      </c>
      <c r="E5713" s="7" t="s">
        <v>1107</v>
      </c>
      <c r="F5713" s="7" t="s">
        <v>187</v>
      </c>
      <c r="G5713" s="7" t="s">
        <v>1069</v>
      </c>
      <c r="H5713" s="7" t="s">
        <v>1026</v>
      </c>
      <c r="I5713" s="6" t="s">
        <v>14</v>
      </c>
      <c r="J5713" s="1"/>
      <c r="K5713" s="1"/>
      <c r="L5713" s="1"/>
      <c r="M5713" s="1"/>
      <c r="N5713" s="1"/>
      <c r="O5713" s="1"/>
      <c r="P5713" s="1"/>
      <c r="Q5713" s="12">
        <v>169999.99900000001</v>
      </c>
      <c r="R5713" s="29">
        <f t="shared" si="270"/>
        <v>0</v>
      </c>
      <c r="S5713" t="str">
        <f t="shared" si="271"/>
        <v>OK</v>
      </c>
      <c r="T5713" s="10">
        <f>IFERROR(VLOOKUP(A5713,[1]!Tabla1[[#All],[Material]:[venta nueva]],38,FALSE),0)</f>
        <v>0</v>
      </c>
    </row>
    <row r="5714" spans="1:20" hidden="1" x14ac:dyDescent="0.35">
      <c r="A5714">
        <f t="shared" si="269"/>
        <v>1021766</v>
      </c>
      <c r="B5714" s="6" t="s">
        <v>1320</v>
      </c>
      <c r="C5714" s="7" t="s">
        <v>553</v>
      </c>
      <c r="D5714" s="7" t="s">
        <v>1097</v>
      </c>
      <c r="E5714" s="7" t="s">
        <v>189</v>
      </c>
      <c r="F5714" s="7" t="s">
        <v>190</v>
      </c>
      <c r="G5714" s="7" t="s">
        <v>1084</v>
      </c>
      <c r="H5714" s="7" t="s">
        <v>1028</v>
      </c>
      <c r="I5714" s="6" t="s">
        <v>14</v>
      </c>
      <c r="J5714" s="1"/>
      <c r="K5714" s="1"/>
      <c r="L5714" s="1"/>
      <c r="M5714" s="1"/>
      <c r="N5714" s="1"/>
      <c r="O5714" s="1"/>
      <c r="P5714" s="1"/>
      <c r="Q5714" s="12">
        <v>370586.18300000002</v>
      </c>
      <c r="R5714" s="29">
        <f t="shared" si="270"/>
        <v>0</v>
      </c>
      <c r="S5714" t="str">
        <f t="shared" si="271"/>
        <v>OK</v>
      </c>
      <c r="T5714" s="10">
        <f>IFERROR(VLOOKUP(A5714,[1]!Tabla1[[#All],[Material]:[venta nueva]],38,FALSE),0)</f>
        <v>0</v>
      </c>
    </row>
    <row r="5715" spans="1:20" hidden="1" x14ac:dyDescent="0.35">
      <c r="A5715">
        <f t="shared" si="269"/>
        <v>1021767</v>
      </c>
      <c r="B5715" s="6" t="s">
        <v>1320</v>
      </c>
      <c r="C5715" s="7" t="s">
        <v>553</v>
      </c>
      <c r="D5715" s="7" t="s">
        <v>1097</v>
      </c>
      <c r="E5715" s="7" t="s">
        <v>191</v>
      </c>
      <c r="F5715" s="7" t="s">
        <v>192</v>
      </c>
      <c r="G5715" s="7" t="s">
        <v>1084</v>
      </c>
      <c r="H5715" s="7" t="s">
        <v>1017</v>
      </c>
      <c r="I5715" s="6" t="s">
        <v>14</v>
      </c>
      <c r="J5715" s="1"/>
      <c r="K5715" s="1"/>
      <c r="L5715" s="1"/>
      <c r="M5715" s="1"/>
      <c r="N5715" s="1"/>
      <c r="O5715" s="1"/>
      <c r="P5715" s="1"/>
      <c r="Q5715" s="12">
        <v>551933.55900000001</v>
      </c>
      <c r="R5715" s="29">
        <f t="shared" si="270"/>
        <v>0</v>
      </c>
      <c r="S5715" t="str">
        <f t="shared" si="271"/>
        <v>OK</v>
      </c>
      <c r="T5715" s="10">
        <f>IFERROR(VLOOKUP(A5715,[1]!Tabla1[[#All],[Material]:[venta nueva]],38,FALSE),0)</f>
        <v>0</v>
      </c>
    </row>
    <row r="5716" spans="1:20" hidden="1" x14ac:dyDescent="0.35">
      <c r="A5716">
        <f t="shared" si="269"/>
        <v>1021774</v>
      </c>
      <c r="B5716" s="6" t="s">
        <v>1320</v>
      </c>
      <c r="C5716" s="7" t="s">
        <v>553</v>
      </c>
      <c r="D5716" s="7" t="s">
        <v>1097</v>
      </c>
      <c r="E5716" s="7" t="s">
        <v>193</v>
      </c>
      <c r="F5716" s="7" t="s">
        <v>194</v>
      </c>
      <c r="G5716" s="7" t="s">
        <v>1084</v>
      </c>
      <c r="H5716" s="7" t="s">
        <v>1028</v>
      </c>
      <c r="I5716" s="6" t="s">
        <v>14</v>
      </c>
      <c r="J5716" s="1"/>
      <c r="K5716" s="1"/>
      <c r="L5716" s="1"/>
      <c r="M5716" s="1"/>
      <c r="N5716" s="1"/>
      <c r="O5716" s="1"/>
      <c r="P5716" s="1"/>
      <c r="Q5716" s="12">
        <v>89966.900999999998</v>
      </c>
      <c r="R5716" s="29">
        <f t="shared" si="270"/>
        <v>0</v>
      </c>
      <c r="S5716" t="str">
        <f t="shared" si="271"/>
        <v>OK</v>
      </c>
      <c r="T5716" s="10">
        <f>IFERROR(VLOOKUP(A5716,[1]!Tabla1[[#All],[Material]:[venta nueva]],38,FALSE),0)</f>
        <v>0</v>
      </c>
    </row>
    <row r="5717" spans="1:20" hidden="1" x14ac:dyDescent="0.35">
      <c r="A5717">
        <f t="shared" si="269"/>
        <v>1021868</v>
      </c>
      <c r="B5717" s="6" t="s">
        <v>1320</v>
      </c>
      <c r="C5717" s="7" t="s">
        <v>553</v>
      </c>
      <c r="D5717" s="7" t="s">
        <v>1097</v>
      </c>
      <c r="E5717" s="7" t="s">
        <v>556</v>
      </c>
      <c r="F5717" s="7" t="s">
        <v>557</v>
      </c>
      <c r="G5717" s="7" t="s">
        <v>1076</v>
      </c>
      <c r="H5717" s="7" t="s">
        <v>1004</v>
      </c>
      <c r="I5717" s="6" t="s">
        <v>11</v>
      </c>
      <c r="J5717" s="1"/>
      <c r="K5717" s="1"/>
      <c r="L5717" s="1"/>
      <c r="M5717" s="1"/>
      <c r="N5717" s="1"/>
      <c r="O5717" s="1"/>
      <c r="P5717" s="1"/>
      <c r="Q5717" s="12">
        <v>15632.19</v>
      </c>
      <c r="R5717" s="29">
        <f t="shared" si="270"/>
        <v>0</v>
      </c>
      <c r="S5717" t="str">
        <f t="shared" si="271"/>
        <v>OK</v>
      </c>
      <c r="T5717" s="10">
        <f>IFERROR(VLOOKUP(A5717,[1]!Tabla1[[#All],[Material]:[venta nueva]],38,FALSE),0)</f>
        <v>0</v>
      </c>
    </row>
    <row r="5718" spans="1:20" hidden="1" x14ac:dyDescent="0.35">
      <c r="A5718">
        <f t="shared" si="269"/>
        <v>1021874</v>
      </c>
      <c r="B5718" s="6" t="s">
        <v>1320</v>
      </c>
      <c r="C5718" s="7" t="s">
        <v>553</v>
      </c>
      <c r="D5718" s="7" t="s">
        <v>1097</v>
      </c>
      <c r="E5718" s="7" t="s">
        <v>477</v>
      </c>
      <c r="F5718" s="7" t="s">
        <v>243</v>
      </c>
      <c r="G5718" s="7" t="s">
        <v>1078</v>
      </c>
      <c r="H5718" s="7" t="s">
        <v>1009</v>
      </c>
      <c r="I5718" s="6" t="s">
        <v>10</v>
      </c>
      <c r="J5718" s="1"/>
      <c r="K5718" s="1"/>
      <c r="L5718" s="1"/>
      <c r="M5718" s="1"/>
      <c r="N5718" s="1"/>
      <c r="O5718" s="1"/>
      <c r="P5718" s="1"/>
      <c r="Q5718" s="12">
        <v>709.78</v>
      </c>
      <c r="R5718" s="29">
        <f t="shared" si="270"/>
        <v>0</v>
      </c>
      <c r="S5718" t="str">
        <f t="shared" si="271"/>
        <v>OK</v>
      </c>
      <c r="T5718" s="10">
        <f>IFERROR(VLOOKUP(A5718,[1]!Tabla1[[#All],[Material]:[venta nueva]],38,FALSE),0)</f>
        <v>0</v>
      </c>
    </row>
    <row r="5719" spans="1:20" hidden="1" x14ac:dyDescent="0.35">
      <c r="A5719">
        <f t="shared" si="269"/>
        <v>1021924</v>
      </c>
      <c r="B5719" s="6" t="s">
        <v>1320</v>
      </c>
      <c r="C5719" s="7" t="s">
        <v>553</v>
      </c>
      <c r="D5719" s="7" t="s">
        <v>1097</v>
      </c>
      <c r="E5719" s="7" t="s">
        <v>202</v>
      </c>
      <c r="F5719" s="7" t="s">
        <v>203</v>
      </c>
      <c r="G5719" s="7" t="s">
        <v>1075</v>
      </c>
      <c r="H5719" s="7" t="s">
        <v>1003</v>
      </c>
      <c r="I5719" s="6" t="s">
        <v>15</v>
      </c>
      <c r="J5719" s="1"/>
      <c r="K5719" s="1"/>
      <c r="L5719" s="1"/>
      <c r="M5719" s="1"/>
      <c r="N5719" s="1"/>
      <c r="O5719" s="1"/>
      <c r="P5719" s="1"/>
      <c r="Q5719" s="12">
        <v>22173.894</v>
      </c>
      <c r="R5719" s="29">
        <f t="shared" si="270"/>
        <v>0</v>
      </c>
      <c r="S5719" t="str">
        <f t="shared" si="271"/>
        <v>OK</v>
      </c>
      <c r="T5719" s="10">
        <f>IFERROR(VLOOKUP(A5719,[1]!Tabla1[[#All],[Material]:[venta nueva]],38,FALSE),0)</f>
        <v>0</v>
      </c>
    </row>
    <row r="5720" spans="1:20" hidden="1" x14ac:dyDescent="0.35">
      <c r="A5720">
        <f t="shared" si="269"/>
        <v>1021925</v>
      </c>
      <c r="B5720" s="6" t="s">
        <v>1320</v>
      </c>
      <c r="C5720" s="7" t="s">
        <v>553</v>
      </c>
      <c r="D5720" s="7" t="s">
        <v>1097</v>
      </c>
      <c r="E5720" s="7" t="s">
        <v>204</v>
      </c>
      <c r="F5720" s="7" t="s">
        <v>205</v>
      </c>
      <c r="G5720" s="7" t="s">
        <v>1075</v>
      </c>
      <c r="H5720" s="7" t="s">
        <v>1003</v>
      </c>
      <c r="I5720" s="6" t="s">
        <v>15</v>
      </c>
      <c r="J5720" s="1"/>
      <c r="K5720" s="1"/>
      <c r="L5720" s="1"/>
      <c r="M5720" s="1"/>
      <c r="N5720" s="1"/>
      <c r="O5720" s="1"/>
      <c r="P5720" s="1"/>
      <c r="Q5720" s="12">
        <v>16944.978999999999</v>
      </c>
      <c r="R5720" s="29">
        <f t="shared" si="270"/>
        <v>0</v>
      </c>
      <c r="S5720" t="str">
        <f t="shared" si="271"/>
        <v>OK</v>
      </c>
      <c r="T5720" s="10">
        <f>IFERROR(VLOOKUP(A5720,[1]!Tabla1[[#All],[Material]:[venta nueva]],38,FALSE),0)</f>
        <v>0</v>
      </c>
    </row>
    <row r="5721" spans="1:20" hidden="1" x14ac:dyDescent="0.35">
      <c r="A5721">
        <f t="shared" si="269"/>
        <v>1021929</v>
      </c>
      <c r="B5721" s="6" t="s">
        <v>1320</v>
      </c>
      <c r="C5721" s="7" t="s">
        <v>553</v>
      </c>
      <c r="D5721" s="7" t="s">
        <v>1097</v>
      </c>
      <c r="E5721" s="7" t="s">
        <v>571</v>
      </c>
      <c r="F5721" s="7" t="s">
        <v>572</v>
      </c>
      <c r="G5721" s="7" t="s">
        <v>1082</v>
      </c>
      <c r="H5721" s="7" t="s">
        <v>1014</v>
      </c>
      <c r="I5721" s="6" t="s">
        <v>15</v>
      </c>
      <c r="J5721" s="1"/>
      <c r="K5721" s="1"/>
      <c r="L5721" s="1"/>
      <c r="M5721" s="1"/>
      <c r="N5721" s="1"/>
      <c r="O5721" s="1"/>
      <c r="P5721" s="1"/>
      <c r="Q5721" s="12">
        <v>1683.454</v>
      </c>
      <c r="R5721" s="29">
        <f t="shared" si="270"/>
        <v>0</v>
      </c>
      <c r="S5721" t="str">
        <f t="shared" si="271"/>
        <v>OK</v>
      </c>
      <c r="T5721" s="10">
        <f>IFERROR(VLOOKUP(A5721,[1]!Tabla1[[#All],[Material]:[venta nueva]],38,FALSE),0)</f>
        <v>0</v>
      </c>
    </row>
    <row r="5722" spans="1:20" hidden="1" x14ac:dyDescent="0.35">
      <c r="A5722">
        <f t="shared" si="269"/>
        <v>1021931</v>
      </c>
      <c r="B5722" s="6" t="s">
        <v>1320</v>
      </c>
      <c r="C5722" s="7" t="s">
        <v>553</v>
      </c>
      <c r="D5722" s="7" t="s">
        <v>1097</v>
      </c>
      <c r="E5722" s="7" t="s">
        <v>206</v>
      </c>
      <c r="F5722" s="7" t="s">
        <v>207</v>
      </c>
      <c r="G5722" s="7" t="s">
        <v>1085</v>
      </c>
      <c r="H5722" s="7" t="s">
        <v>1036</v>
      </c>
      <c r="I5722" s="6" t="s">
        <v>15</v>
      </c>
      <c r="J5722" s="1"/>
      <c r="K5722" s="1"/>
      <c r="L5722" s="1"/>
      <c r="M5722" s="1"/>
      <c r="N5722" s="1"/>
      <c r="O5722" s="1"/>
      <c r="P5722" s="1"/>
      <c r="Q5722" s="12">
        <v>18941.492999999999</v>
      </c>
      <c r="R5722" s="29">
        <f t="shared" si="270"/>
        <v>0</v>
      </c>
      <c r="S5722" t="str">
        <f t="shared" si="271"/>
        <v>OK</v>
      </c>
      <c r="T5722" s="10">
        <f>IFERROR(VLOOKUP(A5722,[1]!Tabla1[[#All],[Material]:[venta nueva]],38,FALSE),0)</f>
        <v>0</v>
      </c>
    </row>
    <row r="5723" spans="1:20" hidden="1" x14ac:dyDescent="0.35">
      <c r="A5723">
        <f t="shared" si="269"/>
        <v>1021936</v>
      </c>
      <c r="B5723" s="6" t="s">
        <v>1320</v>
      </c>
      <c r="C5723" s="7" t="s">
        <v>553</v>
      </c>
      <c r="D5723" s="7" t="s">
        <v>1097</v>
      </c>
      <c r="E5723" s="7" t="s">
        <v>208</v>
      </c>
      <c r="F5723" s="7" t="s">
        <v>209</v>
      </c>
      <c r="G5723" s="7" t="s">
        <v>1077</v>
      </c>
      <c r="H5723" s="7" t="s">
        <v>1005</v>
      </c>
      <c r="I5723" s="6" t="s">
        <v>15</v>
      </c>
      <c r="J5723" s="1"/>
      <c r="K5723" s="1"/>
      <c r="L5723" s="1"/>
      <c r="M5723" s="1"/>
      <c r="N5723" s="1"/>
      <c r="O5723" s="1"/>
      <c r="P5723" s="1"/>
      <c r="Q5723" s="12">
        <v>449438.69500000001</v>
      </c>
      <c r="R5723" s="29">
        <f t="shared" si="270"/>
        <v>0</v>
      </c>
      <c r="S5723" t="str">
        <f t="shared" si="271"/>
        <v>OK</v>
      </c>
      <c r="T5723" s="10">
        <f>IFERROR(VLOOKUP(A5723,[1]!Tabla1[[#All],[Material]:[venta nueva]],38,FALSE),0)</f>
        <v>0</v>
      </c>
    </row>
    <row r="5724" spans="1:20" hidden="1" x14ac:dyDescent="0.35">
      <c r="A5724">
        <f t="shared" si="269"/>
        <v>1021944</v>
      </c>
      <c r="B5724" s="6" t="s">
        <v>1320</v>
      </c>
      <c r="C5724" s="7" t="s">
        <v>553</v>
      </c>
      <c r="D5724" s="7" t="s">
        <v>1097</v>
      </c>
      <c r="E5724" s="7" t="s">
        <v>558</v>
      </c>
      <c r="F5724" s="7" t="s">
        <v>559</v>
      </c>
      <c r="G5724" s="7" t="s">
        <v>1081</v>
      </c>
      <c r="H5724" s="7" t="s">
        <v>1037</v>
      </c>
      <c r="I5724" s="6" t="s">
        <v>15</v>
      </c>
      <c r="J5724" s="1"/>
      <c r="K5724" s="1"/>
      <c r="L5724" s="1"/>
      <c r="M5724" s="1"/>
      <c r="N5724" s="1"/>
      <c r="O5724" s="1"/>
      <c r="P5724" s="1"/>
      <c r="Q5724" s="12">
        <v>3645.9989999999998</v>
      </c>
      <c r="R5724" s="29">
        <f t="shared" si="270"/>
        <v>0</v>
      </c>
      <c r="S5724" t="str">
        <f t="shared" si="271"/>
        <v>OK</v>
      </c>
      <c r="T5724" s="10">
        <f>IFERROR(VLOOKUP(A5724,[1]!Tabla1[[#All],[Material]:[venta nueva]],38,FALSE),0)</f>
        <v>0</v>
      </c>
    </row>
    <row r="5725" spans="1:20" hidden="1" x14ac:dyDescent="0.35">
      <c r="A5725">
        <f t="shared" si="269"/>
        <v>1021952</v>
      </c>
      <c r="B5725" s="6" t="s">
        <v>1320</v>
      </c>
      <c r="C5725" s="7" t="s">
        <v>553</v>
      </c>
      <c r="D5725" s="7" t="s">
        <v>1097</v>
      </c>
      <c r="E5725" s="7" t="s">
        <v>210</v>
      </c>
      <c r="F5725" s="7" t="s">
        <v>74</v>
      </c>
      <c r="G5725" s="7" t="s">
        <v>1074</v>
      </c>
      <c r="H5725" s="7" t="s">
        <v>1018</v>
      </c>
      <c r="I5725" s="6" t="s">
        <v>15</v>
      </c>
      <c r="J5725" s="1"/>
      <c r="K5725" s="1"/>
      <c r="L5725" s="1"/>
      <c r="M5725" s="1"/>
      <c r="N5725" s="1"/>
      <c r="O5725" s="1"/>
      <c r="P5725" s="1"/>
      <c r="Q5725" s="12">
        <v>3147.7550000000001</v>
      </c>
      <c r="R5725" s="29">
        <f t="shared" si="270"/>
        <v>0</v>
      </c>
      <c r="S5725" t="str">
        <f t="shared" si="271"/>
        <v>OK</v>
      </c>
      <c r="T5725" s="10">
        <f>IFERROR(VLOOKUP(A5725,[1]!Tabla1[[#All],[Material]:[venta nueva]],38,FALSE),0)</f>
        <v>0</v>
      </c>
    </row>
    <row r="5726" spans="1:20" hidden="1" x14ac:dyDescent="0.35">
      <c r="A5726">
        <f t="shared" si="269"/>
        <v>1021976</v>
      </c>
      <c r="B5726" s="6" t="s">
        <v>1320</v>
      </c>
      <c r="C5726" s="7" t="s">
        <v>553</v>
      </c>
      <c r="D5726" s="7" t="s">
        <v>1097</v>
      </c>
      <c r="E5726" s="7" t="s">
        <v>213</v>
      </c>
      <c r="F5726" s="7" t="s">
        <v>214</v>
      </c>
      <c r="G5726" s="7" t="s">
        <v>1077</v>
      </c>
      <c r="H5726" s="7" t="s">
        <v>1005</v>
      </c>
      <c r="I5726" s="6" t="s">
        <v>11</v>
      </c>
      <c r="J5726" s="1"/>
      <c r="K5726" s="1"/>
      <c r="L5726" s="1"/>
      <c r="M5726" s="1"/>
      <c r="N5726" s="1"/>
      <c r="O5726" s="1"/>
      <c r="P5726" s="1"/>
      <c r="Q5726" s="12">
        <v>210781.511</v>
      </c>
      <c r="R5726" s="29">
        <f t="shared" si="270"/>
        <v>0</v>
      </c>
      <c r="S5726" t="str">
        <f t="shared" si="271"/>
        <v>OK</v>
      </c>
      <c r="T5726" s="10">
        <f>IFERROR(VLOOKUP(A5726,[1]!Tabla1[[#All],[Material]:[venta nueva]],38,FALSE),0)</f>
        <v>0</v>
      </c>
    </row>
    <row r="5727" spans="1:20" hidden="1" x14ac:dyDescent="0.35">
      <c r="A5727">
        <f t="shared" si="269"/>
        <v>1021980</v>
      </c>
      <c r="B5727" s="6" t="s">
        <v>1320</v>
      </c>
      <c r="C5727" s="7" t="s">
        <v>553</v>
      </c>
      <c r="D5727" s="7" t="s">
        <v>1097</v>
      </c>
      <c r="E5727" s="7" t="s">
        <v>215</v>
      </c>
      <c r="F5727" s="7" t="s">
        <v>216</v>
      </c>
      <c r="G5727" s="7" t="s">
        <v>1074</v>
      </c>
      <c r="H5727" s="7" t="s">
        <v>1018</v>
      </c>
      <c r="I5727" s="6" t="s">
        <v>10</v>
      </c>
      <c r="J5727" s="1"/>
      <c r="K5727" s="1"/>
      <c r="L5727" s="1"/>
      <c r="M5727" s="1"/>
      <c r="N5727" s="1"/>
      <c r="O5727" s="1"/>
      <c r="P5727" s="1"/>
      <c r="Q5727" s="12">
        <v>2546.7080000000001</v>
      </c>
      <c r="R5727" s="29">
        <f t="shared" si="270"/>
        <v>0</v>
      </c>
      <c r="S5727" t="str">
        <f t="shared" si="271"/>
        <v>OK</v>
      </c>
      <c r="T5727" s="10">
        <f>IFERROR(VLOOKUP(A5727,[1]!Tabla1[[#All],[Material]:[venta nueva]],38,FALSE),0)</f>
        <v>0</v>
      </c>
    </row>
    <row r="5728" spans="1:20" hidden="1" x14ac:dyDescent="0.35">
      <c r="A5728">
        <f t="shared" si="269"/>
        <v>1021987</v>
      </c>
      <c r="B5728" s="6" t="s">
        <v>1320</v>
      </c>
      <c r="C5728" s="7" t="s">
        <v>553</v>
      </c>
      <c r="D5728" s="7" t="s">
        <v>1097</v>
      </c>
      <c r="E5728" s="7" t="s">
        <v>217</v>
      </c>
      <c r="F5728" s="7" t="s">
        <v>218</v>
      </c>
      <c r="G5728" s="7" t="s">
        <v>1069</v>
      </c>
      <c r="H5728" s="7" t="s">
        <v>1016</v>
      </c>
      <c r="I5728" s="6" t="s">
        <v>15</v>
      </c>
      <c r="J5728" s="1"/>
      <c r="K5728" s="1"/>
      <c r="L5728" s="1"/>
      <c r="M5728" s="1"/>
      <c r="N5728" s="1"/>
      <c r="O5728" s="1"/>
      <c r="P5728" s="1"/>
      <c r="Q5728" s="12">
        <v>24131.723000000002</v>
      </c>
      <c r="R5728" s="29">
        <f t="shared" si="270"/>
        <v>0</v>
      </c>
      <c r="S5728" t="str">
        <f t="shared" si="271"/>
        <v>OK</v>
      </c>
      <c r="T5728" s="10">
        <f>IFERROR(VLOOKUP(A5728,[1]!Tabla1[[#All],[Material]:[venta nueva]],38,FALSE),0)</f>
        <v>0</v>
      </c>
    </row>
    <row r="5729" spans="1:20" hidden="1" x14ac:dyDescent="0.35">
      <c r="A5729">
        <f t="shared" si="269"/>
        <v>1021992</v>
      </c>
      <c r="B5729" s="6" t="s">
        <v>1320</v>
      </c>
      <c r="C5729" s="7" t="s">
        <v>553</v>
      </c>
      <c r="D5729" s="7" t="s">
        <v>1097</v>
      </c>
      <c r="E5729" s="7" t="s">
        <v>219</v>
      </c>
      <c r="F5729" s="7" t="s">
        <v>28</v>
      </c>
      <c r="G5729" s="7" t="s">
        <v>1078</v>
      </c>
      <c r="H5729" s="7" t="s">
        <v>1006</v>
      </c>
      <c r="I5729" s="6" t="s">
        <v>14</v>
      </c>
      <c r="J5729" s="1"/>
      <c r="K5729" s="1"/>
      <c r="L5729" s="1"/>
      <c r="M5729" s="1"/>
      <c r="N5729" s="1"/>
      <c r="O5729" s="1"/>
      <c r="P5729" s="1"/>
      <c r="Q5729" s="12">
        <v>184317.54300000001</v>
      </c>
      <c r="R5729" s="29">
        <f t="shared" si="270"/>
        <v>0</v>
      </c>
      <c r="S5729" t="str">
        <f t="shared" si="271"/>
        <v>OK</v>
      </c>
      <c r="T5729" s="10">
        <f>IFERROR(VLOOKUP(A5729,[1]!Tabla1[[#All],[Material]:[venta nueva]],38,FALSE),0)</f>
        <v>0</v>
      </c>
    </row>
    <row r="5730" spans="1:20" hidden="1" x14ac:dyDescent="0.35">
      <c r="A5730">
        <f t="shared" si="269"/>
        <v>1022033</v>
      </c>
      <c r="B5730" s="6" t="s">
        <v>1320</v>
      </c>
      <c r="C5730" s="7" t="s">
        <v>553</v>
      </c>
      <c r="D5730" s="7" t="s">
        <v>1097</v>
      </c>
      <c r="E5730" s="7" t="s">
        <v>220</v>
      </c>
      <c r="F5730" s="7" t="s">
        <v>221</v>
      </c>
      <c r="G5730" s="7" t="s">
        <v>1087</v>
      </c>
      <c r="H5730" s="7" t="s">
        <v>1038</v>
      </c>
      <c r="I5730" s="6" t="s">
        <v>14</v>
      </c>
      <c r="J5730" s="1"/>
      <c r="K5730" s="1"/>
      <c r="L5730" s="1"/>
      <c r="M5730" s="1"/>
      <c r="N5730" s="1"/>
      <c r="O5730" s="1"/>
      <c r="P5730" s="1"/>
      <c r="Q5730" s="12">
        <v>30587.696</v>
      </c>
      <c r="R5730" s="29">
        <f t="shared" si="270"/>
        <v>0</v>
      </c>
      <c r="S5730" t="str">
        <f t="shared" si="271"/>
        <v>OK</v>
      </c>
      <c r="T5730" s="10">
        <f>IFERROR(VLOOKUP(A5730,[1]!Tabla1[[#All],[Material]:[venta nueva]],38,FALSE),0)</f>
        <v>0</v>
      </c>
    </row>
    <row r="5731" spans="1:20" hidden="1" x14ac:dyDescent="0.35">
      <c r="A5731">
        <f t="shared" si="269"/>
        <v>1022073</v>
      </c>
      <c r="B5731" s="6" t="s">
        <v>1320</v>
      </c>
      <c r="C5731" s="7" t="s">
        <v>553</v>
      </c>
      <c r="D5731" s="7" t="s">
        <v>1097</v>
      </c>
      <c r="E5731" s="7" t="s">
        <v>222</v>
      </c>
      <c r="F5731" s="7" t="s">
        <v>223</v>
      </c>
      <c r="G5731" s="7" t="s">
        <v>1078</v>
      </c>
      <c r="H5731" s="7" t="s">
        <v>1027</v>
      </c>
      <c r="I5731" s="6" t="s">
        <v>14</v>
      </c>
      <c r="J5731" s="1"/>
      <c r="K5731" s="1"/>
      <c r="L5731" s="1"/>
      <c r="M5731" s="1"/>
      <c r="N5731" s="1"/>
      <c r="O5731" s="1"/>
      <c r="P5731" s="1"/>
      <c r="Q5731" s="12">
        <v>176403.78400000001</v>
      </c>
      <c r="R5731" s="29">
        <f t="shared" si="270"/>
        <v>0</v>
      </c>
      <c r="S5731" t="str">
        <f t="shared" si="271"/>
        <v>OK</v>
      </c>
      <c r="T5731" s="10">
        <f>IFERROR(VLOOKUP(A5731,[1]!Tabla1[[#All],[Material]:[venta nueva]],38,FALSE),0)</f>
        <v>0</v>
      </c>
    </row>
    <row r="5732" spans="1:20" hidden="1" x14ac:dyDescent="0.35">
      <c r="A5732">
        <f t="shared" si="269"/>
        <v>1022080</v>
      </c>
      <c r="B5732" s="6" t="s">
        <v>1320</v>
      </c>
      <c r="C5732" s="7" t="s">
        <v>553</v>
      </c>
      <c r="D5732" s="7" t="s">
        <v>1097</v>
      </c>
      <c r="E5732" s="7" t="s">
        <v>224</v>
      </c>
      <c r="F5732" s="7" t="s">
        <v>225</v>
      </c>
      <c r="G5732" s="7" t="s">
        <v>1069</v>
      </c>
      <c r="H5732" s="7" t="s">
        <v>1039</v>
      </c>
      <c r="I5732" s="6" t="s">
        <v>14</v>
      </c>
      <c r="J5732" s="1"/>
      <c r="K5732" s="1"/>
      <c r="L5732" s="1"/>
      <c r="M5732" s="1"/>
      <c r="N5732" s="1"/>
      <c r="O5732" s="1"/>
      <c r="P5732" s="1"/>
      <c r="Q5732" s="12">
        <v>88564.096999999994</v>
      </c>
      <c r="R5732" s="29">
        <f t="shared" si="270"/>
        <v>0</v>
      </c>
      <c r="S5732" t="str">
        <f t="shared" si="271"/>
        <v>OK</v>
      </c>
      <c r="T5732" s="10">
        <f>IFERROR(VLOOKUP(A5732,[1]!Tabla1[[#All],[Material]:[venta nueva]],38,FALSE),0)</f>
        <v>0</v>
      </c>
    </row>
    <row r="5733" spans="1:20" hidden="1" x14ac:dyDescent="0.35">
      <c r="A5733">
        <f t="shared" si="269"/>
        <v>1022096</v>
      </c>
      <c r="B5733" s="6" t="s">
        <v>1320</v>
      </c>
      <c r="C5733" s="7" t="s">
        <v>553</v>
      </c>
      <c r="D5733" s="7" t="s">
        <v>1097</v>
      </c>
      <c r="E5733" s="7" t="s">
        <v>226</v>
      </c>
      <c r="F5733" s="7" t="s">
        <v>227</v>
      </c>
      <c r="G5733" s="7" t="s">
        <v>1084</v>
      </c>
      <c r="H5733" s="7" t="s">
        <v>1028</v>
      </c>
      <c r="I5733" s="6" t="s">
        <v>14</v>
      </c>
      <c r="J5733" s="1"/>
      <c r="K5733" s="1"/>
      <c r="L5733" s="1"/>
      <c r="M5733" s="1"/>
      <c r="N5733" s="1"/>
      <c r="O5733" s="1"/>
      <c r="P5733" s="1"/>
      <c r="Q5733" s="12">
        <v>199550.36300000001</v>
      </c>
      <c r="R5733" s="29">
        <f t="shared" si="270"/>
        <v>0</v>
      </c>
      <c r="S5733" t="str">
        <f t="shared" si="271"/>
        <v>OK</v>
      </c>
      <c r="T5733" s="10">
        <f>IFERROR(VLOOKUP(A5733,[1]!Tabla1[[#All],[Material]:[venta nueva]],38,FALSE),0)</f>
        <v>0</v>
      </c>
    </row>
    <row r="5734" spans="1:20" hidden="1" x14ac:dyDescent="0.35">
      <c r="A5734">
        <f t="shared" si="269"/>
        <v>1022099</v>
      </c>
      <c r="B5734" s="6" t="s">
        <v>1320</v>
      </c>
      <c r="C5734" s="7" t="s">
        <v>553</v>
      </c>
      <c r="D5734" s="7" t="s">
        <v>1097</v>
      </c>
      <c r="E5734" s="7" t="s">
        <v>228</v>
      </c>
      <c r="F5734" s="7" t="s">
        <v>229</v>
      </c>
      <c r="G5734" s="7" t="s">
        <v>1084</v>
      </c>
      <c r="H5734" s="7" t="s">
        <v>1017</v>
      </c>
      <c r="I5734" s="6" t="s">
        <v>14</v>
      </c>
      <c r="J5734" s="1"/>
      <c r="K5734" s="1"/>
      <c r="L5734" s="1"/>
      <c r="M5734" s="1"/>
      <c r="N5734" s="1"/>
      <c r="O5734" s="1"/>
      <c r="P5734" s="1"/>
      <c r="Q5734" s="12">
        <v>179498.242</v>
      </c>
      <c r="R5734" s="29">
        <f t="shared" si="270"/>
        <v>0</v>
      </c>
      <c r="S5734" t="str">
        <f t="shared" si="271"/>
        <v>OK</v>
      </c>
      <c r="T5734" s="10">
        <f>IFERROR(VLOOKUP(A5734,[1]!Tabla1[[#All],[Material]:[venta nueva]],38,FALSE),0)</f>
        <v>0</v>
      </c>
    </row>
    <row r="5735" spans="1:20" hidden="1" x14ac:dyDescent="0.35">
      <c r="A5735">
        <f t="shared" si="269"/>
        <v>1022101</v>
      </c>
      <c r="B5735" s="6" t="s">
        <v>1320</v>
      </c>
      <c r="C5735" s="7" t="s">
        <v>553</v>
      </c>
      <c r="D5735" s="7" t="s">
        <v>1097</v>
      </c>
      <c r="E5735" s="7" t="s">
        <v>544</v>
      </c>
      <c r="F5735" s="7" t="s">
        <v>545</v>
      </c>
      <c r="G5735" s="7" t="s">
        <v>1075</v>
      </c>
      <c r="H5735" s="7" t="s">
        <v>1002</v>
      </c>
      <c r="I5735" s="6" t="s">
        <v>15</v>
      </c>
      <c r="J5735" s="1"/>
      <c r="K5735" s="1"/>
      <c r="L5735" s="1"/>
      <c r="M5735" s="1"/>
      <c r="N5735" s="1"/>
      <c r="O5735" s="1"/>
      <c r="P5735" s="1"/>
      <c r="Q5735" s="12">
        <v>2649.5529999999999</v>
      </c>
      <c r="R5735" s="29">
        <f t="shared" si="270"/>
        <v>0</v>
      </c>
      <c r="S5735" t="str">
        <f t="shared" si="271"/>
        <v>OK</v>
      </c>
      <c r="T5735" s="10">
        <f>IFERROR(VLOOKUP(A5735,[1]!Tabla1[[#All],[Material]:[venta nueva]],38,FALSE),0)</f>
        <v>0</v>
      </c>
    </row>
    <row r="5736" spans="1:20" hidden="1" x14ac:dyDescent="0.35">
      <c r="A5736">
        <f t="shared" si="269"/>
        <v>1022125</v>
      </c>
      <c r="B5736" s="6" t="s">
        <v>1320</v>
      </c>
      <c r="C5736" s="7" t="s">
        <v>553</v>
      </c>
      <c r="D5736" s="7" t="s">
        <v>1097</v>
      </c>
      <c r="E5736" s="7" t="s">
        <v>232</v>
      </c>
      <c r="F5736" s="7" t="s">
        <v>233</v>
      </c>
      <c r="G5736" s="7" t="s">
        <v>1086</v>
      </c>
      <c r="H5736" s="7" t="s">
        <v>1025</v>
      </c>
      <c r="I5736" s="6" t="s">
        <v>14</v>
      </c>
      <c r="J5736" s="1"/>
      <c r="K5736" s="1"/>
      <c r="L5736" s="1"/>
      <c r="M5736" s="1"/>
      <c r="N5736" s="1"/>
      <c r="O5736" s="1"/>
      <c r="P5736" s="1"/>
      <c r="Q5736" s="12">
        <v>221021.91500000001</v>
      </c>
      <c r="R5736" s="29">
        <f t="shared" si="270"/>
        <v>0</v>
      </c>
      <c r="S5736" t="str">
        <f t="shared" si="271"/>
        <v>OK</v>
      </c>
      <c r="T5736" s="10">
        <f>IFERROR(VLOOKUP(A5736,[1]!Tabla1[[#All],[Material]:[venta nueva]],38,FALSE),0)</f>
        <v>0</v>
      </c>
    </row>
    <row r="5737" spans="1:20" hidden="1" x14ac:dyDescent="0.35">
      <c r="A5737">
        <f t="shared" si="269"/>
        <v>1022128</v>
      </c>
      <c r="B5737" s="6" t="s">
        <v>1320</v>
      </c>
      <c r="C5737" s="7" t="s">
        <v>553</v>
      </c>
      <c r="D5737" s="7" t="s">
        <v>1097</v>
      </c>
      <c r="E5737" s="7" t="s">
        <v>234</v>
      </c>
      <c r="F5737" s="7" t="s">
        <v>235</v>
      </c>
      <c r="G5737" s="7" t="s">
        <v>1076</v>
      </c>
      <c r="H5737" s="7" t="s">
        <v>1004</v>
      </c>
      <c r="I5737" s="6" t="s">
        <v>15</v>
      </c>
      <c r="J5737" s="1"/>
      <c r="K5737" s="1"/>
      <c r="L5737" s="1"/>
      <c r="M5737" s="1"/>
      <c r="N5737" s="1"/>
      <c r="O5737" s="1"/>
      <c r="P5737" s="1"/>
      <c r="Q5737" s="12">
        <v>25482.109</v>
      </c>
      <c r="R5737" s="29">
        <f t="shared" si="270"/>
        <v>0</v>
      </c>
      <c r="S5737" t="str">
        <f t="shared" si="271"/>
        <v>OK</v>
      </c>
      <c r="T5737" s="10">
        <f>IFERROR(VLOOKUP(A5737,[1]!Tabla1[[#All],[Material]:[venta nueva]],38,FALSE),0)</f>
        <v>0</v>
      </c>
    </row>
    <row r="5738" spans="1:20" hidden="1" x14ac:dyDescent="0.35">
      <c r="A5738">
        <f t="shared" si="269"/>
        <v>1022141</v>
      </c>
      <c r="B5738" s="6" t="s">
        <v>1320</v>
      </c>
      <c r="C5738" s="7" t="s">
        <v>553</v>
      </c>
      <c r="D5738" s="7" t="s">
        <v>1097</v>
      </c>
      <c r="E5738" s="7" t="s">
        <v>236</v>
      </c>
      <c r="F5738" s="7" t="s">
        <v>237</v>
      </c>
      <c r="G5738" s="7" t="s">
        <v>1076</v>
      </c>
      <c r="H5738" s="7" t="s">
        <v>1004</v>
      </c>
      <c r="I5738" s="6" t="s">
        <v>15</v>
      </c>
      <c r="J5738" s="1"/>
      <c r="K5738" s="1"/>
      <c r="L5738" s="1"/>
      <c r="M5738" s="1"/>
      <c r="N5738" s="1"/>
      <c r="O5738" s="1"/>
      <c r="P5738" s="1"/>
      <c r="Q5738" s="12">
        <v>39191.792999999998</v>
      </c>
      <c r="R5738" s="29">
        <f t="shared" si="270"/>
        <v>0</v>
      </c>
      <c r="S5738" t="str">
        <f t="shared" si="271"/>
        <v>OK</v>
      </c>
      <c r="T5738" s="10">
        <f>IFERROR(VLOOKUP(A5738,[1]!Tabla1[[#All],[Material]:[venta nueva]],38,FALSE),0)</f>
        <v>0</v>
      </c>
    </row>
    <row r="5739" spans="1:20" hidden="1" x14ac:dyDescent="0.35">
      <c r="A5739">
        <f t="shared" si="269"/>
        <v>1022142</v>
      </c>
      <c r="B5739" s="6" t="s">
        <v>1320</v>
      </c>
      <c r="C5739" s="7" t="s">
        <v>553</v>
      </c>
      <c r="D5739" s="7" t="s">
        <v>1097</v>
      </c>
      <c r="E5739" s="7" t="s">
        <v>238</v>
      </c>
      <c r="F5739" s="7" t="s">
        <v>239</v>
      </c>
      <c r="G5739" s="7" t="s">
        <v>1076</v>
      </c>
      <c r="H5739" s="7" t="s">
        <v>1004</v>
      </c>
      <c r="I5739" s="6" t="s">
        <v>15</v>
      </c>
      <c r="J5739" s="1"/>
      <c r="K5739" s="1"/>
      <c r="L5739" s="1"/>
      <c r="M5739" s="1"/>
      <c r="N5739" s="1"/>
      <c r="O5739" s="1"/>
      <c r="P5739" s="1"/>
      <c r="Q5739" s="12">
        <v>21931.322</v>
      </c>
      <c r="R5739" s="29">
        <f t="shared" si="270"/>
        <v>0</v>
      </c>
      <c r="S5739" t="str">
        <f t="shared" si="271"/>
        <v>OK</v>
      </c>
      <c r="T5739" s="10">
        <f>IFERROR(VLOOKUP(A5739,[1]!Tabla1[[#All],[Material]:[venta nueva]],38,FALSE),0)</f>
        <v>0</v>
      </c>
    </row>
    <row r="5740" spans="1:20" hidden="1" x14ac:dyDescent="0.35">
      <c r="A5740">
        <f t="shared" si="269"/>
        <v>1022149</v>
      </c>
      <c r="B5740" s="6" t="s">
        <v>1320</v>
      </c>
      <c r="C5740" s="7" t="s">
        <v>553</v>
      </c>
      <c r="D5740" s="7" t="s">
        <v>1097</v>
      </c>
      <c r="E5740" s="7" t="s">
        <v>240</v>
      </c>
      <c r="F5740" s="7" t="s">
        <v>241</v>
      </c>
      <c r="G5740" s="7" t="s">
        <v>1079</v>
      </c>
      <c r="H5740" s="7" t="s">
        <v>1007</v>
      </c>
      <c r="I5740" s="6" t="s">
        <v>11</v>
      </c>
      <c r="J5740" s="1"/>
      <c r="K5740" s="1"/>
      <c r="L5740" s="1"/>
      <c r="M5740" s="1"/>
      <c r="N5740" s="1"/>
      <c r="O5740" s="1"/>
      <c r="P5740" s="1"/>
      <c r="Q5740" s="12">
        <v>14231.358</v>
      </c>
      <c r="R5740" s="29">
        <f t="shared" si="270"/>
        <v>0</v>
      </c>
      <c r="S5740" t="str">
        <f t="shared" si="271"/>
        <v>OK</v>
      </c>
      <c r="T5740" s="10">
        <f>IFERROR(VLOOKUP(A5740,[1]!Tabla1[[#All],[Material]:[venta nueva]],38,FALSE),0)</f>
        <v>0</v>
      </c>
    </row>
    <row r="5741" spans="1:20" hidden="1" x14ac:dyDescent="0.35">
      <c r="A5741">
        <f t="shared" si="269"/>
        <v>1022150</v>
      </c>
      <c r="B5741" s="6" t="s">
        <v>1320</v>
      </c>
      <c r="C5741" s="7" t="s">
        <v>553</v>
      </c>
      <c r="D5741" s="7" t="s">
        <v>1097</v>
      </c>
      <c r="E5741" s="7" t="s">
        <v>242</v>
      </c>
      <c r="F5741" s="7" t="s">
        <v>243</v>
      </c>
      <c r="G5741" s="7" t="s">
        <v>1078</v>
      </c>
      <c r="H5741" s="7" t="s">
        <v>1009</v>
      </c>
      <c r="I5741" s="6" t="s">
        <v>11</v>
      </c>
      <c r="J5741" s="1"/>
      <c r="K5741" s="1"/>
      <c r="L5741" s="1"/>
      <c r="M5741" s="1"/>
      <c r="N5741" s="1"/>
      <c r="O5741" s="1"/>
      <c r="P5741" s="1"/>
      <c r="Q5741" s="12">
        <v>127369.746</v>
      </c>
      <c r="R5741" s="29">
        <f t="shared" si="270"/>
        <v>0</v>
      </c>
      <c r="S5741" t="str">
        <f t="shared" si="271"/>
        <v>OK</v>
      </c>
      <c r="T5741" s="10">
        <f>IFERROR(VLOOKUP(A5741,[1]!Tabla1[[#All],[Material]:[venta nueva]],38,FALSE),0)</f>
        <v>0</v>
      </c>
    </row>
    <row r="5742" spans="1:20" hidden="1" x14ac:dyDescent="0.35">
      <c r="A5742">
        <f t="shared" si="269"/>
        <v>1022169</v>
      </c>
      <c r="B5742" s="6" t="s">
        <v>1320</v>
      </c>
      <c r="C5742" s="7" t="s">
        <v>553</v>
      </c>
      <c r="D5742" s="7" t="s">
        <v>1097</v>
      </c>
      <c r="E5742" s="7" t="s">
        <v>244</v>
      </c>
      <c r="F5742" s="7" t="s">
        <v>245</v>
      </c>
      <c r="G5742" s="7" t="s">
        <v>1081</v>
      </c>
      <c r="H5742" s="7" t="s">
        <v>1010</v>
      </c>
      <c r="I5742" s="6" t="s">
        <v>14</v>
      </c>
      <c r="J5742" s="1"/>
      <c r="K5742" s="1"/>
      <c r="L5742" s="1"/>
      <c r="M5742" s="1"/>
      <c r="N5742" s="1"/>
      <c r="O5742" s="1"/>
      <c r="P5742" s="1"/>
      <c r="Q5742" s="12">
        <v>211028.53400000001</v>
      </c>
      <c r="R5742" s="29">
        <f t="shared" si="270"/>
        <v>0</v>
      </c>
      <c r="S5742" t="str">
        <f t="shared" si="271"/>
        <v>OK</v>
      </c>
      <c r="T5742" s="10">
        <f>IFERROR(VLOOKUP(A5742,[1]!Tabla1[[#All],[Material]:[venta nueva]],38,FALSE),0)</f>
        <v>0</v>
      </c>
    </row>
    <row r="5743" spans="1:20" hidden="1" x14ac:dyDescent="0.35">
      <c r="A5743">
        <f t="shared" si="269"/>
        <v>1022183</v>
      </c>
      <c r="B5743" s="6" t="s">
        <v>1320</v>
      </c>
      <c r="C5743" s="7" t="s">
        <v>553</v>
      </c>
      <c r="D5743" s="7" t="s">
        <v>1097</v>
      </c>
      <c r="E5743" s="7" t="s">
        <v>246</v>
      </c>
      <c r="F5743" s="7" t="s">
        <v>247</v>
      </c>
      <c r="G5743" s="7" t="s">
        <v>1086</v>
      </c>
      <c r="H5743" s="7" t="s">
        <v>1041</v>
      </c>
      <c r="I5743" s="6" t="s">
        <v>14</v>
      </c>
      <c r="J5743" s="1"/>
      <c r="K5743" s="1"/>
      <c r="L5743" s="1"/>
      <c r="M5743" s="1"/>
      <c r="N5743" s="1"/>
      <c r="O5743" s="1"/>
      <c r="P5743" s="1"/>
      <c r="Q5743" s="12">
        <v>837655.90800000005</v>
      </c>
      <c r="R5743" s="29">
        <f t="shared" si="270"/>
        <v>0</v>
      </c>
      <c r="S5743" t="str">
        <f t="shared" si="271"/>
        <v>OK</v>
      </c>
      <c r="T5743" s="10">
        <f>IFERROR(VLOOKUP(A5743,[1]!Tabla1[[#All],[Material]:[venta nueva]],38,FALSE),0)</f>
        <v>0</v>
      </c>
    </row>
    <row r="5744" spans="1:20" hidden="1" x14ac:dyDescent="0.35">
      <c r="A5744">
        <f t="shared" si="269"/>
        <v>1022186</v>
      </c>
      <c r="B5744" s="6" t="s">
        <v>1320</v>
      </c>
      <c r="C5744" s="7" t="s">
        <v>553</v>
      </c>
      <c r="D5744" s="7" t="s">
        <v>1097</v>
      </c>
      <c r="E5744" s="7" t="s">
        <v>248</v>
      </c>
      <c r="F5744" s="7" t="s">
        <v>249</v>
      </c>
      <c r="G5744" s="7" t="s">
        <v>1084</v>
      </c>
      <c r="H5744" s="7" t="s">
        <v>1017</v>
      </c>
      <c r="I5744" s="6" t="s">
        <v>14</v>
      </c>
      <c r="J5744" s="1"/>
      <c r="K5744" s="1"/>
      <c r="L5744" s="1"/>
      <c r="M5744" s="1"/>
      <c r="N5744" s="1"/>
      <c r="O5744" s="1"/>
      <c r="P5744" s="1"/>
      <c r="Q5744" s="12">
        <v>60538.347999999998</v>
      </c>
      <c r="R5744" s="29">
        <f t="shared" si="270"/>
        <v>0</v>
      </c>
      <c r="S5744" t="str">
        <f t="shared" si="271"/>
        <v>OK</v>
      </c>
      <c r="T5744" s="10">
        <f>IFERROR(VLOOKUP(A5744,[1]!Tabla1[[#All],[Material]:[venta nueva]],38,FALSE),0)</f>
        <v>0</v>
      </c>
    </row>
    <row r="5745" spans="1:20" hidden="1" x14ac:dyDescent="0.35">
      <c r="A5745">
        <f t="shared" si="269"/>
        <v>1022193</v>
      </c>
      <c r="B5745" s="6" t="s">
        <v>1320</v>
      </c>
      <c r="C5745" s="7" t="s">
        <v>553</v>
      </c>
      <c r="D5745" s="7" t="s">
        <v>1097</v>
      </c>
      <c r="E5745" s="7" t="s">
        <v>250</v>
      </c>
      <c r="F5745" s="7" t="s">
        <v>251</v>
      </c>
      <c r="G5745" s="7" t="s">
        <v>1075</v>
      </c>
      <c r="H5745" s="7" t="s">
        <v>1011</v>
      </c>
      <c r="I5745" s="6" t="s">
        <v>14</v>
      </c>
      <c r="J5745" s="1"/>
      <c r="K5745" s="1"/>
      <c r="L5745" s="1"/>
      <c r="M5745" s="1"/>
      <c r="N5745" s="1"/>
      <c r="O5745" s="1"/>
      <c r="P5745" s="1"/>
      <c r="Q5745" s="12">
        <v>20502.373</v>
      </c>
      <c r="R5745" s="29">
        <f t="shared" si="270"/>
        <v>0</v>
      </c>
      <c r="S5745" t="str">
        <f t="shared" si="271"/>
        <v>OK</v>
      </c>
      <c r="T5745" s="10">
        <f>IFERROR(VLOOKUP(A5745,[1]!Tabla1[[#All],[Material]:[venta nueva]],38,FALSE),0)</f>
        <v>0</v>
      </c>
    </row>
    <row r="5746" spans="1:20" hidden="1" x14ac:dyDescent="0.35">
      <c r="A5746">
        <f t="shared" si="269"/>
        <v>1022196</v>
      </c>
      <c r="B5746" s="6" t="s">
        <v>1320</v>
      </c>
      <c r="C5746" s="7" t="s">
        <v>553</v>
      </c>
      <c r="D5746" s="7" t="s">
        <v>1097</v>
      </c>
      <c r="E5746" s="7" t="s">
        <v>446</v>
      </c>
      <c r="F5746" s="7" t="s">
        <v>447</v>
      </c>
      <c r="G5746" s="7" t="s">
        <v>1080</v>
      </c>
      <c r="H5746" s="7" t="s">
        <v>1030</v>
      </c>
      <c r="I5746" s="6" t="s">
        <v>11</v>
      </c>
      <c r="J5746" s="1"/>
      <c r="K5746" s="1"/>
      <c r="L5746" s="1"/>
      <c r="M5746" s="1"/>
      <c r="N5746" s="1"/>
      <c r="O5746" s="1"/>
      <c r="P5746" s="1"/>
      <c r="Q5746" s="12">
        <v>127141.519</v>
      </c>
      <c r="R5746" s="29">
        <f t="shared" si="270"/>
        <v>0</v>
      </c>
      <c r="S5746" t="str">
        <f t="shared" si="271"/>
        <v>OK</v>
      </c>
      <c r="T5746" s="10">
        <f>IFERROR(VLOOKUP(A5746,[1]!Tabla1[[#All],[Material]:[venta nueva]],38,FALSE),0)</f>
        <v>0</v>
      </c>
    </row>
    <row r="5747" spans="1:20" hidden="1" x14ac:dyDescent="0.35">
      <c r="A5747">
        <f t="shared" si="269"/>
        <v>1022212</v>
      </c>
      <c r="B5747" s="6" t="s">
        <v>1320</v>
      </c>
      <c r="C5747" s="7" t="s">
        <v>553</v>
      </c>
      <c r="D5747" s="7" t="s">
        <v>1097</v>
      </c>
      <c r="E5747" s="7" t="s">
        <v>254</v>
      </c>
      <c r="F5747" s="7" t="s">
        <v>255</v>
      </c>
      <c r="G5747" s="7" t="s">
        <v>1087</v>
      </c>
      <c r="H5747" s="7" t="s">
        <v>1034</v>
      </c>
      <c r="I5747" s="6" t="s">
        <v>14</v>
      </c>
      <c r="J5747" s="1"/>
      <c r="K5747" s="1"/>
      <c r="L5747" s="1"/>
      <c r="M5747" s="1"/>
      <c r="N5747" s="1"/>
      <c r="O5747" s="1"/>
      <c r="P5747" s="1"/>
      <c r="Q5747" s="12">
        <v>730006.56799999997</v>
      </c>
      <c r="R5747" s="29">
        <f t="shared" si="270"/>
        <v>0</v>
      </c>
      <c r="S5747" t="str">
        <f t="shared" si="271"/>
        <v>OK</v>
      </c>
      <c r="T5747" s="10">
        <f>IFERROR(VLOOKUP(A5747,[1]!Tabla1[[#All],[Material]:[venta nueva]],38,FALSE),0)</f>
        <v>0</v>
      </c>
    </row>
    <row r="5748" spans="1:20" hidden="1" x14ac:dyDescent="0.35">
      <c r="A5748">
        <f t="shared" si="269"/>
        <v>1022217</v>
      </c>
      <c r="B5748" s="6" t="s">
        <v>1320</v>
      </c>
      <c r="C5748" s="7" t="s">
        <v>553</v>
      </c>
      <c r="D5748" s="7" t="s">
        <v>1097</v>
      </c>
      <c r="E5748" s="7" t="s">
        <v>256</v>
      </c>
      <c r="F5748" s="7" t="s">
        <v>257</v>
      </c>
      <c r="G5748" s="7" t="s">
        <v>1078</v>
      </c>
      <c r="H5748" s="7" t="s">
        <v>1006</v>
      </c>
      <c r="I5748" s="6" t="s">
        <v>13</v>
      </c>
      <c r="J5748" s="1"/>
      <c r="K5748" s="1"/>
      <c r="L5748" s="1"/>
      <c r="M5748" s="1"/>
      <c r="N5748" s="1"/>
      <c r="O5748" s="1"/>
      <c r="P5748" s="1"/>
      <c r="Q5748" s="12">
        <v>216484.45600000001</v>
      </c>
      <c r="R5748" s="29">
        <f t="shared" si="270"/>
        <v>0</v>
      </c>
      <c r="S5748" t="str">
        <f t="shared" si="271"/>
        <v>OK</v>
      </c>
      <c r="T5748" s="10">
        <f>IFERROR(VLOOKUP(A5748,[1]!Tabla1[[#All],[Material]:[venta nueva]],38,FALSE),0)</f>
        <v>0</v>
      </c>
    </row>
    <row r="5749" spans="1:20" hidden="1" x14ac:dyDescent="0.35">
      <c r="A5749">
        <f t="shared" si="269"/>
        <v>1022218</v>
      </c>
      <c r="B5749" s="6" t="s">
        <v>1320</v>
      </c>
      <c r="C5749" s="7" t="s">
        <v>553</v>
      </c>
      <c r="D5749" s="7" t="s">
        <v>1097</v>
      </c>
      <c r="E5749" s="7" t="s">
        <v>258</v>
      </c>
      <c r="F5749" s="7" t="s">
        <v>94</v>
      </c>
      <c r="G5749" s="7" t="s">
        <v>1078</v>
      </c>
      <c r="H5749" s="7" t="s">
        <v>1021</v>
      </c>
      <c r="I5749" s="6" t="s">
        <v>13</v>
      </c>
      <c r="J5749" s="1"/>
      <c r="K5749" s="1"/>
      <c r="L5749" s="1"/>
      <c r="M5749" s="1"/>
      <c r="N5749" s="1"/>
      <c r="O5749" s="1"/>
      <c r="P5749" s="1"/>
      <c r="Q5749" s="12">
        <v>58527.78</v>
      </c>
      <c r="R5749" s="29">
        <f t="shared" si="270"/>
        <v>0</v>
      </c>
      <c r="S5749" t="str">
        <f t="shared" si="271"/>
        <v>OK</v>
      </c>
      <c r="T5749" s="10">
        <f>IFERROR(VLOOKUP(A5749,[1]!Tabla1[[#All],[Material]:[venta nueva]],38,FALSE),0)</f>
        <v>0</v>
      </c>
    </row>
    <row r="5750" spans="1:20" hidden="1" x14ac:dyDescent="0.35">
      <c r="A5750">
        <f t="shared" si="269"/>
        <v>1022273</v>
      </c>
      <c r="B5750" s="6" t="s">
        <v>1320</v>
      </c>
      <c r="C5750" s="7" t="s">
        <v>553</v>
      </c>
      <c r="D5750" s="7" t="s">
        <v>1097</v>
      </c>
      <c r="E5750" s="7" t="s">
        <v>261</v>
      </c>
      <c r="F5750" s="7" t="s">
        <v>262</v>
      </c>
      <c r="G5750" s="7" t="s">
        <v>1078</v>
      </c>
      <c r="H5750" s="7" t="s">
        <v>1021</v>
      </c>
      <c r="I5750" s="6" t="s">
        <v>13</v>
      </c>
      <c r="J5750" s="1"/>
      <c r="K5750" s="1"/>
      <c r="L5750" s="1"/>
      <c r="M5750" s="1"/>
      <c r="N5750" s="1"/>
      <c r="O5750" s="1"/>
      <c r="P5750" s="1"/>
      <c r="Q5750" s="12">
        <v>81442.538</v>
      </c>
      <c r="R5750" s="29">
        <f t="shared" si="270"/>
        <v>0</v>
      </c>
      <c r="S5750" t="str">
        <f t="shared" si="271"/>
        <v>OK</v>
      </c>
      <c r="T5750" s="10">
        <f>IFERROR(VLOOKUP(A5750,[1]!Tabla1[[#All],[Material]:[venta nueva]],38,FALSE),0)</f>
        <v>0</v>
      </c>
    </row>
    <row r="5751" spans="1:20" hidden="1" x14ac:dyDescent="0.35">
      <c r="A5751">
        <f t="shared" si="269"/>
        <v>1022291</v>
      </c>
      <c r="B5751" s="6" t="s">
        <v>1320</v>
      </c>
      <c r="C5751" s="7" t="s">
        <v>553</v>
      </c>
      <c r="D5751" s="7" t="s">
        <v>1097</v>
      </c>
      <c r="E5751" s="7" t="s">
        <v>267</v>
      </c>
      <c r="F5751" s="7" t="s">
        <v>268</v>
      </c>
      <c r="G5751" s="7" t="s">
        <v>1086</v>
      </c>
      <c r="H5751" s="7" t="s">
        <v>1025</v>
      </c>
      <c r="I5751" s="6" t="s">
        <v>14</v>
      </c>
      <c r="J5751" s="1"/>
      <c r="K5751" s="1"/>
      <c r="L5751" s="1"/>
      <c r="M5751" s="1"/>
      <c r="N5751" s="1"/>
      <c r="O5751" s="1"/>
      <c r="P5751" s="1"/>
      <c r="Q5751" s="12">
        <v>39510.182999999997</v>
      </c>
      <c r="R5751" s="29">
        <f t="shared" si="270"/>
        <v>0</v>
      </c>
      <c r="S5751" t="str">
        <f t="shared" si="271"/>
        <v>OK</v>
      </c>
      <c r="T5751" s="10">
        <f>IFERROR(VLOOKUP(A5751,[1]!Tabla1[[#All],[Material]:[venta nueva]],38,FALSE),0)</f>
        <v>0</v>
      </c>
    </row>
    <row r="5752" spans="1:20" hidden="1" x14ac:dyDescent="0.35">
      <c r="A5752">
        <f t="shared" si="269"/>
        <v>1022304</v>
      </c>
      <c r="B5752" s="6" t="s">
        <v>1320</v>
      </c>
      <c r="C5752" s="7" t="s">
        <v>553</v>
      </c>
      <c r="D5752" s="7" t="s">
        <v>1097</v>
      </c>
      <c r="E5752" s="7" t="s">
        <v>271</v>
      </c>
      <c r="F5752" s="7" t="s">
        <v>272</v>
      </c>
      <c r="G5752" s="7" t="s">
        <v>1069</v>
      </c>
      <c r="H5752" s="7" t="s">
        <v>1026</v>
      </c>
      <c r="I5752" s="6" t="s">
        <v>9</v>
      </c>
      <c r="J5752" s="1"/>
      <c r="K5752" s="1"/>
      <c r="L5752" s="1"/>
      <c r="M5752" s="1"/>
      <c r="N5752" s="1"/>
      <c r="O5752" s="1"/>
      <c r="P5752" s="1"/>
      <c r="Q5752" s="12">
        <v>15252.995999999999</v>
      </c>
      <c r="R5752" s="29">
        <f t="shared" si="270"/>
        <v>0</v>
      </c>
      <c r="S5752" t="str">
        <f t="shared" si="271"/>
        <v>OK</v>
      </c>
      <c r="T5752" s="10">
        <f>IFERROR(VLOOKUP(A5752,[1]!Tabla1[[#All],[Material]:[venta nueva]],38,FALSE),0)</f>
        <v>0</v>
      </c>
    </row>
    <row r="5753" spans="1:20" hidden="1" x14ac:dyDescent="0.35">
      <c r="A5753">
        <f t="shared" si="269"/>
        <v>1022313</v>
      </c>
      <c r="B5753" s="6" t="s">
        <v>1320</v>
      </c>
      <c r="C5753" s="7" t="s">
        <v>553</v>
      </c>
      <c r="D5753" s="7" t="s">
        <v>1097</v>
      </c>
      <c r="E5753" s="7" t="s">
        <v>273</v>
      </c>
      <c r="F5753" s="7" t="s">
        <v>274</v>
      </c>
      <c r="G5753" s="7" t="s">
        <v>1075</v>
      </c>
      <c r="H5753" s="7" t="s">
        <v>1035</v>
      </c>
      <c r="I5753" s="6" t="s">
        <v>16</v>
      </c>
      <c r="J5753" s="1"/>
      <c r="K5753" s="1"/>
      <c r="L5753" s="1"/>
      <c r="M5753" s="1"/>
      <c r="N5753" s="1"/>
      <c r="O5753" s="1"/>
      <c r="P5753" s="1"/>
      <c r="Q5753" s="12">
        <v>5167.6459999999997</v>
      </c>
      <c r="R5753" s="29">
        <f t="shared" si="270"/>
        <v>0</v>
      </c>
      <c r="S5753" t="str">
        <f t="shared" si="271"/>
        <v>OK</v>
      </c>
      <c r="T5753" s="10">
        <f>IFERROR(VLOOKUP(A5753,[1]!Tabla1[[#All],[Material]:[venta nueva]],38,FALSE),0)</f>
        <v>0</v>
      </c>
    </row>
    <row r="5754" spans="1:20" hidden="1" x14ac:dyDescent="0.35">
      <c r="A5754">
        <f t="shared" si="269"/>
        <v>1022326</v>
      </c>
      <c r="B5754" s="6" t="s">
        <v>1320</v>
      </c>
      <c r="C5754" s="7" t="s">
        <v>553</v>
      </c>
      <c r="D5754" s="7" t="s">
        <v>1097</v>
      </c>
      <c r="E5754" s="7" t="s">
        <v>275</v>
      </c>
      <c r="F5754" s="7" t="s">
        <v>276</v>
      </c>
      <c r="G5754" s="7" t="s">
        <v>1075</v>
      </c>
      <c r="H5754" s="7" t="s">
        <v>1035</v>
      </c>
      <c r="I5754" s="6" t="s">
        <v>16</v>
      </c>
      <c r="J5754" s="1"/>
      <c r="K5754" s="1"/>
      <c r="L5754" s="1"/>
      <c r="M5754" s="1"/>
      <c r="N5754" s="1"/>
      <c r="O5754" s="1"/>
      <c r="P5754" s="1"/>
      <c r="Q5754" s="12">
        <v>24999.999</v>
      </c>
      <c r="R5754" s="29">
        <f t="shared" si="270"/>
        <v>0</v>
      </c>
      <c r="S5754" t="str">
        <f t="shared" si="271"/>
        <v>OK</v>
      </c>
      <c r="T5754" s="10">
        <f>IFERROR(VLOOKUP(A5754,[1]!Tabla1[[#All],[Material]:[venta nueva]],38,FALSE),0)</f>
        <v>0</v>
      </c>
    </row>
    <row r="5755" spans="1:20" hidden="1" x14ac:dyDescent="0.35">
      <c r="A5755">
        <f t="shared" si="269"/>
        <v>1022370</v>
      </c>
      <c r="B5755" s="6" t="s">
        <v>1320</v>
      </c>
      <c r="C5755" s="7" t="s">
        <v>553</v>
      </c>
      <c r="D5755" s="7" t="s">
        <v>1097</v>
      </c>
      <c r="E5755" s="7" t="s">
        <v>279</v>
      </c>
      <c r="F5755" s="7" t="s">
        <v>280</v>
      </c>
      <c r="G5755" s="7" t="s">
        <v>1075</v>
      </c>
      <c r="H5755" s="7" t="s">
        <v>1003</v>
      </c>
      <c r="I5755" s="6" t="s">
        <v>16</v>
      </c>
      <c r="J5755" s="1"/>
      <c r="K5755" s="1"/>
      <c r="L5755" s="1"/>
      <c r="M5755" s="1"/>
      <c r="N5755" s="1"/>
      <c r="O5755" s="1"/>
      <c r="P5755" s="1"/>
      <c r="Q5755" s="12">
        <v>54439.794000000002</v>
      </c>
      <c r="R5755" s="29">
        <f t="shared" si="270"/>
        <v>0</v>
      </c>
      <c r="S5755" t="str">
        <f t="shared" si="271"/>
        <v>OK</v>
      </c>
      <c r="T5755" s="10">
        <f>IFERROR(VLOOKUP(A5755,[1]!Tabla1[[#All],[Material]:[venta nueva]],38,FALSE),0)</f>
        <v>0</v>
      </c>
    </row>
    <row r="5756" spans="1:20" hidden="1" x14ac:dyDescent="0.35">
      <c r="A5756">
        <f t="shared" si="269"/>
        <v>1022371</v>
      </c>
      <c r="B5756" s="6" t="s">
        <v>1320</v>
      </c>
      <c r="C5756" s="7" t="s">
        <v>553</v>
      </c>
      <c r="D5756" s="7" t="s">
        <v>1097</v>
      </c>
      <c r="E5756" s="7" t="s">
        <v>526</v>
      </c>
      <c r="F5756" s="7" t="s">
        <v>527</v>
      </c>
      <c r="G5756" s="7" t="s">
        <v>1082</v>
      </c>
      <c r="H5756" s="7" t="s">
        <v>1013</v>
      </c>
      <c r="I5756" s="6" t="s">
        <v>16</v>
      </c>
      <c r="J5756" s="1"/>
      <c r="K5756" s="1"/>
      <c r="L5756" s="1"/>
      <c r="M5756" s="1"/>
      <c r="N5756" s="1"/>
      <c r="O5756" s="1"/>
      <c r="P5756" s="1"/>
      <c r="Q5756" s="12">
        <v>7970.81</v>
      </c>
      <c r="R5756" s="29">
        <f t="shared" si="270"/>
        <v>0</v>
      </c>
      <c r="S5756" t="str">
        <f t="shared" si="271"/>
        <v>OK</v>
      </c>
      <c r="T5756" s="10">
        <f>IFERROR(VLOOKUP(A5756,[1]!Tabla1[[#All],[Material]:[venta nueva]],38,FALSE),0)</f>
        <v>0</v>
      </c>
    </row>
    <row r="5757" spans="1:20" hidden="1" x14ac:dyDescent="0.35">
      <c r="A5757">
        <f t="shared" si="269"/>
        <v>1022373</v>
      </c>
      <c r="B5757" s="6" t="s">
        <v>1320</v>
      </c>
      <c r="C5757" s="7" t="s">
        <v>553</v>
      </c>
      <c r="D5757" s="7" t="s">
        <v>1097</v>
      </c>
      <c r="E5757" s="7" t="s">
        <v>281</v>
      </c>
      <c r="F5757" s="7" t="s">
        <v>282</v>
      </c>
      <c r="G5757" s="7" t="s">
        <v>1081</v>
      </c>
      <c r="H5757" s="7" t="s">
        <v>1010</v>
      </c>
      <c r="I5757" s="6" t="s">
        <v>14</v>
      </c>
      <c r="J5757" s="1"/>
      <c r="K5757" s="1"/>
      <c r="L5757" s="1"/>
      <c r="M5757" s="1"/>
      <c r="N5757" s="1"/>
      <c r="O5757" s="1"/>
      <c r="P5757" s="1"/>
      <c r="Q5757" s="12">
        <v>208852.3</v>
      </c>
      <c r="R5757" s="29">
        <f t="shared" si="270"/>
        <v>0</v>
      </c>
      <c r="S5757" t="str">
        <f t="shared" si="271"/>
        <v>OK</v>
      </c>
      <c r="T5757" s="10">
        <f>IFERROR(VLOOKUP(A5757,[1]!Tabla1[[#All],[Material]:[venta nueva]],38,FALSE),0)</f>
        <v>0</v>
      </c>
    </row>
    <row r="5758" spans="1:20" hidden="1" x14ac:dyDescent="0.35">
      <c r="A5758">
        <f t="shared" si="269"/>
        <v>1022378</v>
      </c>
      <c r="B5758" s="6" t="s">
        <v>1320</v>
      </c>
      <c r="C5758" s="7" t="s">
        <v>553</v>
      </c>
      <c r="D5758" s="7" t="s">
        <v>1097</v>
      </c>
      <c r="E5758" s="7" t="s">
        <v>283</v>
      </c>
      <c r="F5758" s="7" t="s">
        <v>284</v>
      </c>
      <c r="G5758" s="7" t="s">
        <v>1084</v>
      </c>
      <c r="H5758" s="7" t="s">
        <v>1017</v>
      </c>
      <c r="I5758" s="6" t="s">
        <v>14</v>
      </c>
      <c r="J5758" s="1"/>
      <c r="K5758" s="1"/>
      <c r="L5758" s="1"/>
      <c r="M5758" s="1"/>
      <c r="N5758" s="1"/>
      <c r="O5758" s="1"/>
      <c r="P5758" s="1"/>
      <c r="Q5758" s="12">
        <v>96722.42</v>
      </c>
      <c r="R5758" s="29">
        <f t="shared" si="270"/>
        <v>0</v>
      </c>
      <c r="S5758" t="str">
        <f t="shared" si="271"/>
        <v>OK</v>
      </c>
      <c r="T5758" s="10">
        <f>IFERROR(VLOOKUP(A5758,[1]!Tabla1[[#All],[Material]:[venta nueva]],38,FALSE),0)</f>
        <v>0</v>
      </c>
    </row>
    <row r="5759" spans="1:20" hidden="1" x14ac:dyDescent="0.35">
      <c r="A5759">
        <f t="shared" si="269"/>
        <v>1022379</v>
      </c>
      <c r="B5759" s="6" t="s">
        <v>1320</v>
      </c>
      <c r="C5759" s="7" t="s">
        <v>553</v>
      </c>
      <c r="D5759" s="7" t="s">
        <v>1097</v>
      </c>
      <c r="E5759" s="7" t="s">
        <v>285</v>
      </c>
      <c r="F5759" s="7" t="s">
        <v>286</v>
      </c>
      <c r="G5759" s="7" t="s">
        <v>1077</v>
      </c>
      <c r="H5759" s="7" t="s">
        <v>1005</v>
      </c>
      <c r="I5759" s="6" t="s">
        <v>14</v>
      </c>
      <c r="J5759" s="1"/>
      <c r="K5759" s="1"/>
      <c r="L5759" s="1"/>
      <c r="M5759" s="1"/>
      <c r="N5759" s="1"/>
      <c r="O5759" s="1"/>
      <c r="P5759" s="1"/>
      <c r="Q5759" s="12">
        <v>344530.755</v>
      </c>
      <c r="R5759" s="29">
        <f t="shared" si="270"/>
        <v>0</v>
      </c>
      <c r="S5759" t="str">
        <f t="shared" si="271"/>
        <v>OK</v>
      </c>
      <c r="T5759" s="10">
        <f>IFERROR(VLOOKUP(A5759,[1]!Tabla1[[#All],[Material]:[venta nueva]],38,FALSE),0)</f>
        <v>0</v>
      </c>
    </row>
    <row r="5760" spans="1:20" hidden="1" x14ac:dyDescent="0.35">
      <c r="A5760">
        <f t="shared" si="269"/>
        <v>1022381</v>
      </c>
      <c r="B5760" s="6" t="s">
        <v>1320</v>
      </c>
      <c r="C5760" s="7" t="s">
        <v>553</v>
      </c>
      <c r="D5760" s="7" t="s">
        <v>1097</v>
      </c>
      <c r="E5760" s="7" t="s">
        <v>287</v>
      </c>
      <c r="F5760" s="7" t="s">
        <v>288</v>
      </c>
      <c r="G5760" s="7" t="s">
        <v>1078</v>
      </c>
      <c r="H5760" s="7" t="s">
        <v>1009</v>
      </c>
      <c r="I5760" s="6" t="s">
        <v>14</v>
      </c>
      <c r="J5760" s="1"/>
      <c r="K5760" s="1"/>
      <c r="L5760" s="1"/>
      <c r="M5760" s="1"/>
      <c r="N5760" s="1"/>
      <c r="O5760" s="1"/>
      <c r="P5760" s="1"/>
      <c r="Q5760" s="12">
        <v>105565.10799999999</v>
      </c>
      <c r="R5760" s="29">
        <f t="shared" si="270"/>
        <v>0</v>
      </c>
      <c r="S5760" t="str">
        <f t="shared" si="271"/>
        <v>OK</v>
      </c>
      <c r="T5760" s="10">
        <f>IFERROR(VLOOKUP(A5760,[1]!Tabla1[[#All],[Material]:[venta nueva]],38,FALSE),0)</f>
        <v>0</v>
      </c>
    </row>
    <row r="5761" spans="1:20" hidden="1" x14ac:dyDescent="0.35">
      <c r="A5761">
        <f t="shared" si="269"/>
        <v>1022388</v>
      </c>
      <c r="B5761" s="6" t="s">
        <v>1320</v>
      </c>
      <c r="C5761" s="7" t="s">
        <v>553</v>
      </c>
      <c r="D5761" s="7" t="s">
        <v>1097</v>
      </c>
      <c r="E5761" s="7" t="s">
        <v>291</v>
      </c>
      <c r="F5761" s="7" t="s">
        <v>292</v>
      </c>
      <c r="G5761" s="7" t="s">
        <v>1084</v>
      </c>
      <c r="H5761" s="7" t="s">
        <v>1017</v>
      </c>
      <c r="I5761" s="6" t="s">
        <v>14</v>
      </c>
      <c r="J5761" s="1"/>
      <c r="K5761" s="1"/>
      <c r="L5761" s="1"/>
      <c r="M5761" s="1"/>
      <c r="N5761" s="1"/>
      <c r="O5761" s="1"/>
      <c r="P5761" s="1"/>
      <c r="Q5761" s="12">
        <v>135806.14799999999</v>
      </c>
      <c r="R5761" s="29">
        <f t="shared" si="270"/>
        <v>0</v>
      </c>
      <c r="S5761" t="str">
        <f t="shared" si="271"/>
        <v>OK</v>
      </c>
      <c r="T5761" s="10">
        <f>IFERROR(VLOOKUP(A5761,[1]!Tabla1[[#All],[Material]:[venta nueva]],38,FALSE),0)</f>
        <v>0</v>
      </c>
    </row>
    <row r="5762" spans="1:20" hidden="1" x14ac:dyDescent="0.35">
      <c r="A5762">
        <f t="shared" si="269"/>
        <v>1022389</v>
      </c>
      <c r="B5762" s="6" t="s">
        <v>1320</v>
      </c>
      <c r="C5762" s="7" t="s">
        <v>553</v>
      </c>
      <c r="D5762" s="7" t="s">
        <v>1097</v>
      </c>
      <c r="E5762" s="7" t="s">
        <v>500</v>
      </c>
      <c r="F5762" s="7" t="s">
        <v>501</v>
      </c>
      <c r="G5762" s="7" t="s">
        <v>1080</v>
      </c>
      <c r="H5762" s="7" t="s">
        <v>1008</v>
      </c>
      <c r="I5762" s="6" t="s">
        <v>14</v>
      </c>
      <c r="J5762" s="1"/>
      <c r="K5762" s="1"/>
      <c r="L5762" s="1"/>
      <c r="M5762" s="1"/>
      <c r="N5762" s="1"/>
      <c r="O5762" s="1"/>
      <c r="P5762" s="1"/>
      <c r="Q5762" s="12">
        <v>2080.0010000000002</v>
      </c>
      <c r="R5762" s="29">
        <f t="shared" si="270"/>
        <v>0</v>
      </c>
      <c r="S5762" t="str">
        <f t="shared" si="271"/>
        <v>OK</v>
      </c>
      <c r="T5762" s="10">
        <f>IFERROR(VLOOKUP(A5762,[1]!Tabla1[[#All],[Material]:[venta nueva]],38,FALSE),0)</f>
        <v>0</v>
      </c>
    </row>
    <row r="5763" spans="1:20" hidden="1" x14ac:dyDescent="0.35">
      <c r="A5763">
        <f t="shared" si="269"/>
        <v>1022398</v>
      </c>
      <c r="B5763" s="6" t="s">
        <v>1320</v>
      </c>
      <c r="C5763" s="7" t="s">
        <v>553</v>
      </c>
      <c r="D5763" s="7" t="s">
        <v>1097</v>
      </c>
      <c r="E5763" s="7" t="s">
        <v>293</v>
      </c>
      <c r="F5763" s="7" t="s">
        <v>294</v>
      </c>
      <c r="G5763" s="7" t="s">
        <v>1076</v>
      </c>
      <c r="H5763" s="7" t="s">
        <v>1004</v>
      </c>
      <c r="I5763" s="6" t="s">
        <v>15</v>
      </c>
      <c r="J5763" s="1"/>
      <c r="K5763" s="1"/>
      <c r="L5763" s="1"/>
      <c r="M5763" s="1"/>
      <c r="N5763" s="1"/>
      <c r="O5763" s="1"/>
      <c r="P5763" s="1"/>
      <c r="Q5763" s="12">
        <v>39424.152999999998</v>
      </c>
      <c r="R5763" s="29">
        <f t="shared" si="270"/>
        <v>0</v>
      </c>
      <c r="S5763" t="str">
        <f t="shared" si="271"/>
        <v>OK</v>
      </c>
      <c r="T5763" s="10">
        <f>IFERROR(VLOOKUP(A5763,[1]!Tabla1[[#All],[Material]:[venta nueva]],38,FALSE),0)</f>
        <v>0</v>
      </c>
    </row>
    <row r="5764" spans="1:20" hidden="1" x14ac:dyDescent="0.35">
      <c r="A5764">
        <f t="shared" si="269"/>
        <v>1022413</v>
      </c>
      <c r="B5764" s="6" t="s">
        <v>1320</v>
      </c>
      <c r="C5764" s="7" t="s">
        <v>553</v>
      </c>
      <c r="D5764" s="7" t="s">
        <v>1097</v>
      </c>
      <c r="E5764" s="7" t="s">
        <v>517</v>
      </c>
      <c r="F5764" s="7" t="s">
        <v>518</v>
      </c>
      <c r="G5764" s="7" t="s">
        <v>1069</v>
      </c>
      <c r="H5764" s="7" t="s">
        <v>1026</v>
      </c>
      <c r="I5764" s="6" t="s">
        <v>15</v>
      </c>
      <c r="J5764" s="1"/>
      <c r="K5764" s="1"/>
      <c r="L5764" s="1"/>
      <c r="M5764" s="1"/>
      <c r="N5764" s="1"/>
      <c r="O5764" s="1"/>
      <c r="P5764" s="1"/>
      <c r="Q5764" s="12">
        <v>13653.799000000001</v>
      </c>
      <c r="R5764" s="29">
        <f t="shared" si="270"/>
        <v>0</v>
      </c>
      <c r="S5764" t="str">
        <f t="shared" si="271"/>
        <v>OK</v>
      </c>
      <c r="T5764" s="10">
        <f>IFERROR(VLOOKUP(A5764,[1]!Tabla1[[#All],[Material]:[venta nueva]],38,FALSE),0)</f>
        <v>0</v>
      </c>
    </row>
    <row r="5765" spans="1:20" hidden="1" x14ac:dyDescent="0.35">
      <c r="A5765">
        <f t="shared" si="269"/>
        <v>1022414</v>
      </c>
      <c r="B5765" s="6" t="s">
        <v>1320</v>
      </c>
      <c r="C5765" s="7" t="s">
        <v>553</v>
      </c>
      <c r="D5765" s="7" t="s">
        <v>1097</v>
      </c>
      <c r="E5765" s="7" t="s">
        <v>297</v>
      </c>
      <c r="F5765" s="7" t="s">
        <v>298</v>
      </c>
      <c r="G5765" s="7" t="s">
        <v>1074</v>
      </c>
      <c r="H5765" s="7" t="s">
        <v>1042</v>
      </c>
      <c r="I5765" s="6" t="s">
        <v>14</v>
      </c>
      <c r="J5765" s="1"/>
      <c r="K5765" s="1"/>
      <c r="L5765" s="1"/>
      <c r="M5765" s="1"/>
      <c r="N5765" s="1"/>
      <c r="O5765" s="1"/>
      <c r="P5765" s="1"/>
      <c r="Q5765" s="12">
        <v>190986.51</v>
      </c>
      <c r="R5765" s="29">
        <f t="shared" si="270"/>
        <v>0</v>
      </c>
      <c r="S5765" t="str">
        <f t="shared" si="271"/>
        <v>OK</v>
      </c>
      <c r="T5765" s="10">
        <f>IFERROR(VLOOKUP(A5765,[1]!Tabla1[[#All],[Material]:[venta nueva]],38,FALSE),0)</f>
        <v>0</v>
      </c>
    </row>
    <row r="5766" spans="1:20" hidden="1" x14ac:dyDescent="0.35">
      <c r="A5766">
        <f t="shared" ref="A5766:A5829" si="272">+E5766*1</f>
        <v>1022417</v>
      </c>
      <c r="B5766" s="6" t="s">
        <v>1320</v>
      </c>
      <c r="C5766" s="7" t="s">
        <v>553</v>
      </c>
      <c r="D5766" s="7" t="s">
        <v>1097</v>
      </c>
      <c r="E5766" s="7" t="s">
        <v>301</v>
      </c>
      <c r="F5766" s="7" t="s">
        <v>302</v>
      </c>
      <c r="G5766" s="7" t="s">
        <v>1080</v>
      </c>
      <c r="H5766" s="7" t="s">
        <v>1031</v>
      </c>
      <c r="I5766" s="6" t="s">
        <v>14</v>
      </c>
      <c r="J5766" s="1"/>
      <c r="K5766" s="1"/>
      <c r="L5766" s="1"/>
      <c r="M5766" s="1"/>
      <c r="N5766" s="1"/>
      <c r="O5766" s="1"/>
      <c r="P5766" s="1"/>
      <c r="Q5766" s="12">
        <v>370596.375</v>
      </c>
      <c r="R5766" s="29">
        <f t="shared" si="270"/>
        <v>0</v>
      </c>
      <c r="S5766" t="str">
        <f t="shared" si="271"/>
        <v>OK</v>
      </c>
      <c r="T5766" s="10">
        <f>IFERROR(VLOOKUP(A5766,[1]!Tabla1[[#All],[Material]:[venta nueva]],38,FALSE),0)</f>
        <v>0</v>
      </c>
    </row>
    <row r="5767" spans="1:20" hidden="1" x14ac:dyDescent="0.35">
      <c r="A5767">
        <f t="shared" si="272"/>
        <v>1022418</v>
      </c>
      <c r="B5767" s="6" t="s">
        <v>1320</v>
      </c>
      <c r="C5767" s="7" t="s">
        <v>553</v>
      </c>
      <c r="D5767" s="7" t="s">
        <v>1097</v>
      </c>
      <c r="E5767" s="7" t="s">
        <v>1108</v>
      </c>
      <c r="F5767" s="7" t="s">
        <v>296</v>
      </c>
      <c r="G5767" s="7" t="s">
        <v>1069</v>
      </c>
      <c r="H5767" s="7" t="s">
        <v>1016</v>
      </c>
      <c r="I5767" s="6" t="s">
        <v>14</v>
      </c>
      <c r="J5767" s="1"/>
      <c r="K5767" s="1"/>
      <c r="L5767" s="1"/>
      <c r="M5767" s="1"/>
      <c r="N5767" s="1"/>
      <c r="O5767" s="1"/>
      <c r="P5767" s="1"/>
      <c r="Q5767" s="12">
        <v>53027.760999999999</v>
      </c>
      <c r="R5767" s="29">
        <f t="shared" si="270"/>
        <v>0</v>
      </c>
      <c r="S5767" t="str">
        <f t="shared" si="271"/>
        <v>OK</v>
      </c>
      <c r="T5767" s="10">
        <f>IFERROR(VLOOKUP(A5767,[1]!Tabla1[[#All],[Material]:[venta nueva]],38,FALSE),0)</f>
        <v>0</v>
      </c>
    </row>
    <row r="5768" spans="1:20" hidden="1" x14ac:dyDescent="0.35">
      <c r="A5768">
        <f t="shared" si="272"/>
        <v>1022472</v>
      </c>
      <c r="B5768" s="6" t="s">
        <v>1320</v>
      </c>
      <c r="C5768" s="7" t="s">
        <v>553</v>
      </c>
      <c r="D5768" s="7" t="s">
        <v>1097</v>
      </c>
      <c r="E5768" s="7" t="s">
        <v>303</v>
      </c>
      <c r="F5768" s="7" t="s">
        <v>304</v>
      </c>
      <c r="G5768" s="7" t="s">
        <v>1075</v>
      </c>
      <c r="H5768" s="7" t="s">
        <v>1002</v>
      </c>
      <c r="I5768" s="6" t="s">
        <v>16</v>
      </c>
      <c r="J5768" s="1"/>
      <c r="K5768" s="1"/>
      <c r="L5768" s="1"/>
      <c r="M5768" s="1"/>
      <c r="N5768" s="1"/>
      <c r="O5768" s="1"/>
      <c r="P5768" s="1"/>
      <c r="Q5768" s="12">
        <v>20492.385999999999</v>
      </c>
      <c r="R5768" s="29">
        <f t="shared" ref="R5768:R5831" si="273">+O5768-P5768</f>
        <v>0</v>
      </c>
      <c r="S5768" t="str">
        <f t="shared" ref="S5768:S5831" si="274">IF(R5768&gt;0,"Sobre ingreso",IF(R5768&lt;0,"Pendiente de ingreso","OK"))</f>
        <v>OK</v>
      </c>
      <c r="T5768" s="10">
        <f>IFERROR(VLOOKUP(A5768,[1]!Tabla1[[#All],[Material]:[venta nueva]],38,FALSE),0)</f>
        <v>0</v>
      </c>
    </row>
    <row r="5769" spans="1:20" hidden="1" x14ac:dyDescent="0.35">
      <c r="A5769">
        <f t="shared" si="272"/>
        <v>1022499</v>
      </c>
      <c r="B5769" s="6" t="s">
        <v>1320</v>
      </c>
      <c r="C5769" s="7" t="s">
        <v>553</v>
      </c>
      <c r="D5769" s="7" t="s">
        <v>1097</v>
      </c>
      <c r="E5769" s="7" t="s">
        <v>305</v>
      </c>
      <c r="F5769" s="7" t="s">
        <v>306</v>
      </c>
      <c r="G5769" s="7" t="s">
        <v>1075</v>
      </c>
      <c r="H5769" s="7" t="s">
        <v>1011</v>
      </c>
      <c r="I5769" s="6" t="s">
        <v>16</v>
      </c>
      <c r="J5769" s="1"/>
      <c r="K5769" s="1"/>
      <c r="L5769" s="1"/>
      <c r="M5769" s="1"/>
      <c r="N5769" s="1"/>
      <c r="O5769" s="1"/>
      <c r="P5769" s="1"/>
      <c r="Q5769" s="12">
        <v>19236.449000000001</v>
      </c>
      <c r="R5769" s="29">
        <f t="shared" si="273"/>
        <v>0</v>
      </c>
      <c r="S5769" t="str">
        <f t="shared" si="274"/>
        <v>OK</v>
      </c>
      <c r="T5769" s="10">
        <f>IFERROR(VLOOKUP(A5769,[1]!Tabla1[[#All],[Material]:[venta nueva]],38,FALSE),0)</f>
        <v>0</v>
      </c>
    </row>
    <row r="5770" spans="1:20" hidden="1" x14ac:dyDescent="0.35">
      <c r="A5770">
        <f t="shared" si="272"/>
        <v>1022515</v>
      </c>
      <c r="B5770" s="6" t="s">
        <v>1320</v>
      </c>
      <c r="C5770" s="7" t="s">
        <v>553</v>
      </c>
      <c r="D5770" s="7" t="s">
        <v>1097</v>
      </c>
      <c r="E5770" s="7" t="s">
        <v>307</v>
      </c>
      <c r="F5770" s="7" t="s">
        <v>308</v>
      </c>
      <c r="G5770" s="7" t="s">
        <v>1082</v>
      </c>
      <c r="H5770" s="7" t="s">
        <v>1014</v>
      </c>
      <c r="I5770" s="6" t="s">
        <v>15</v>
      </c>
      <c r="J5770" s="1"/>
      <c r="K5770" s="1"/>
      <c r="L5770" s="1"/>
      <c r="M5770" s="1"/>
      <c r="N5770" s="1"/>
      <c r="O5770" s="1"/>
      <c r="P5770" s="1"/>
      <c r="Q5770" s="12">
        <v>29999.998</v>
      </c>
      <c r="R5770" s="29">
        <f t="shared" si="273"/>
        <v>0</v>
      </c>
      <c r="S5770" t="str">
        <f t="shared" si="274"/>
        <v>OK</v>
      </c>
      <c r="T5770" s="10">
        <f>IFERROR(VLOOKUP(A5770,[1]!Tabla1[[#All],[Material]:[venta nueva]],38,FALSE),0)</f>
        <v>0</v>
      </c>
    </row>
    <row r="5771" spans="1:20" hidden="1" x14ac:dyDescent="0.35">
      <c r="A5771">
        <f t="shared" si="272"/>
        <v>1022541</v>
      </c>
      <c r="B5771" s="6" t="s">
        <v>1320</v>
      </c>
      <c r="C5771" s="7" t="s">
        <v>553</v>
      </c>
      <c r="D5771" s="7" t="s">
        <v>1097</v>
      </c>
      <c r="E5771" s="7" t="s">
        <v>309</v>
      </c>
      <c r="F5771" s="7" t="s">
        <v>310</v>
      </c>
      <c r="G5771" s="7" t="s">
        <v>1078</v>
      </c>
      <c r="H5771" s="7" t="s">
        <v>1009</v>
      </c>
      <c r="I5771" s="6" t="s">
        <v>14</v>
      </c>
      <c r="J5771" s="1"/>
      <c r="K5771" s="1"/>
      <c r="L5771" s="1"/>
      <c r="M5771" s="1"/>
      <c r="N5771" s="1"/>
      <c r="O5771" s="1"/>
      <c r="P5771" s="1"/>
      <c r="Q5771" s="12">
        <v>600500.35199999996</v>
      </c>
      <c r="R5771" s="29">
        <f t="shared" si="273"/>
        <v>0</v>
      </c>
      <c r="S5771" t="str">
        <f t="shared" si="274"/>
        <v>OK</v>
      </c>
      <c r="T5771" s="10">
        <f>IFERROR(VLOOKUP(A5771,[1]!Tabla1[[#All],[Material]:[venta nueva]],38,FALSE),0)</f>
        <v>0</v>
      </c>
    </row>
    <row r="5772" spans="1:20" hidden="1" x14ac:dyDescent="0.35">
      <c r="A5772">
        <f t="shared" si="272"/>
        <v>1022561</v>
      </c>
      <c r="B5772" s="6" t="s">
        <v>1320</v>
      </c>
      <c r="C5772" s="7" t="s">
        <v>553</v>
      </c>
      <c r="D5772" s="7" t="s">
        <v>1097</v>
      </c>
      <c r="E5772" s="7" t="s">
        <v>311</v>
      </c>
      <c r="F5772" s="7" t="s">
        <v>312</v>
      </c>
      <c r="G5772" s="7" t="s">
        <v>1075</v>
      </c>
      <c r="H5772" s="7" t="s">
        <v>1003</v>
      </c>
      <c r="I5772" s="6" t="s">
        <v>15</v>
      </c>
      <c r="J5772" s="1"/>
      <c r="K5772" s="1"/>
      <c r="L5772" s="1"/>
      <c r="M5772" s="1"/>
      <c r="N5772" s="1"/>
      <c r="O5772" s="1"/>
      <c r="P5772" s="1"/>
      <c r="Q5772" s="12">
        <v>2201.4960000000001</v>
      </c>
      <c r="R5772" s="29">
        <f t="shared" si="273"/>
        <v>0</v>
      </c>
      <c r="S5772" t="str">
        <f t="shared" si="274"/>
        <v>OK</v>
      </c>
      <c r="T5772" s="10">
        <f>IFERROR(VLOOKUP(A5772,[1]!Tabla1[[#All],[Material]:[venta nueva]],38,FALSE),0)</f>
        <v>0</v>
      </c>
    </row>
    <row r="5773" spans="1:20" hidden="1" x14ac:dyDescent="0.35">
      <c r="A5773">
        <f t="shared" si="272"/>
        <v>1022570</v>
      </c>
      <c r="B5773" s="6" t="s">
        <v>1320</v>
      </c>
      <c r="C5773" s="7" t="s">
        <v>553</v>
      </c>
      <c r="D5773" s="7" t="s">
        <v>1097</v>
      </c>
      <c r="E5773" s="7" t="s">
        <v>479</v>
      </c>
      <c r="F5773" s="7" t="s">
        <v>480</v>
      </c>
      <c r="G5773" s="7" t="s">
        <v>1082</v>
      </c>
      <c r="H5773" s="7" t="s">
        <v>1014</v>
      </c>
      <c r="I5773" s="6" t="s">
        <v>15</v>
      </c>
      <c r="J5773" s="1"/>
      <c r="K5773" s="1"/>
      <c r="L5773" s="1"/>
      <c r="M5773" s="1"/>
      <c r="N5773" s="1"/>
      <c r="O5773" s="1"/>
      <c r="P5773" s="1"/>
      <c r="Q5773" s="12">
        <v>862.10400000000004</v>
      </c>
      <c r="R5773" s="29">
        <f t="shared" si="273"/>
        <v>0</v>
      </c>
      <c r="S5773" t="str">
        <f t="shared" si="274"/>
        <v>OK</v>
      </c>
      <c r="T5773" s="10">
        <f>IFERROR(VLOOKUP(A5773,[1]!Tabla1[[#All],[Material]:[venta nueva]],38,FALSE),0)</f>
        <v>0</v>
      </c>
    </row>
    <row r="5774" spans="1:20" hidden="1" x14ac:dyDescent="0.35">
      <c r="A5774">
        <f t="shared" si="272"/>
        <v>1022587</v>
      </c>
      <c r="B5774" s="6" t="s">
        <v>1320</v>
      </c>
      <c r="C5774" s="7" t="s">
        <v>553</v>
      </c>
      <c r="D5774" s="7" t="s">
        <v>1097</v>
      </c>
      <c r="E5774" s="7" t="s">
        <v>313</v>
      </c>
      <c r="F5774" s="7" t="s">
        <v>314</v>
      </c>
      <c r="G5774" s="7" t="s">
        <v>1075</v>
      </c>
      <c r="H5774" s="7" t="s">
        <v>1035</v>
      </c>
      <c r="I5774" s="6" t="s">
        <v>16</v>
      </c>
      <c r="J5774" s="1"/>
      <c r="K5774" s="1"/>
      <c r="L5774" s="1"/>
      <c r="M5774" s="1"/>
      <c r="N5774" s="1"/>
      <c r="O5774" s="1"/>
      <c r="P5774" s="1"/>
      <c r="Q5774" s="12">
        <v>3000.0050000000001</v>
      </c>
      <c r="R5774" s="29">
        <f t="shared" si="273"/>
        <v>0</v>
      </c>
      <c r="S5774" t="str">
        <f t="shared" si="274"/>
        <v>OK</v>
      </c>
      <c r="T5774" s="10">
        <f>IFERROR(VLOOKUP(A5774,[1]!Tabla1[[#All],[Material]:[venta nueva]],38,FALSE),0)</f>
        <v>0</v>
      </c>
    </row>
    <row r="5775" spans="1:20" hidden="1" x14ac:dyDescent="0.35">
      <c r="A5775">
        <f t="shared" si="272"/>
        <v>1022600</v>
      </c>
      <c r="B5775" s="6" t="s">
        <v>1320</v>
      </c>
      <c r="C5775" s="7" t="s">
        <v>553</v>
      </c>
      <c r="D5775" s="7" t="s">
        <v>1097</v>
      </c>
      <c r="E5775" s="7" t="s">
        <v>316</v>
      </c>
      <c r="F5775" s="7" t="s">
        <v>317</v>
      </c>
      <c r="G5775" s="7" t="s">
        <v>1075</v>
      </c>
      <c r="H5775" s="7" t="s">
        <v>1011</v>
      </c>
      <c r="I5775" s="6" t="s">
        <v>16</v>
      </c>
      <c r="J5775" s="1"/>
      <c r="K5775" s="1"/>
      <c r="L5775" s="1"/>
      <c r="M5775" s="1"/>
      <c r="N5775" s="1"/>
      <c r="O5775" s="1"/>
      <c r="P5775" s="1"/>
      <c r="Q5775" s="12">
        <v>11389.54</v>
      </c>
      <c r="R5775" s="29">
        <f t="shared" si="273"/>
        <v>0</v>
      </c>
      <c r="S5775" t="str">
        <f t="shared" si="274"/>
        <v>OK</v>
      </c>
      <c r="T5775" s="10">
        <f>IFERROR(VLOOKUP(A5775,[1]!Tabla1[[#All],[Material]:[venta nueva]],38,FALSE),0)</f>
        <v>0</v>
      </c>
    </row>
    <row r="5776" spans="1:20" hidden="1" x14ac:dyDescent="0.35">
      <c r="A5776">
        <f t="shared" si="272"/>
        <v>1022607</v>
      </c>
      <c r="B5776" s="6" t="s">
        <v>1320</v>
      </c>
      <c r="C5776" s="7" t="s">
        <v>553</v>
      </c>
      <c r="D5776" s="7" t="s">
        <v>1097</v>
      </c>
      <c r="E5776" s="7" t="s">
        <v>318</v>
      </c>
      <c r="F5776" s="7" t="s">
        <v>319</v>
      </c>
      <c r="G5776" s="7" t="s">
        <v>1083</v>
      </c>
      <c r="H5776" s="7" t="s">
        <v>1044</v>
      </c>
      <c r="I5776" s="6" t="s">
        <v>12</v>
      </c>
      <c r="J5776" s="1"/>
      <c r="K5776" s="1"/>
      <c r="L5776" s="1"/>
      <c r="M5776" s="1"/>
      <c r="N5776" s="1"/>
      <c r="O5776" s="1"/>
      <c r="P5776" s="1"/>
      <c r="Q5776" s="12">
        <v>28065.881000000001</v>
      </c>
      <c r="R5776" s="29">
        <f t="shared" si="273"/>
        <v>0</v>
      </c>
      <c r="S5776" t="str">
        <f t="shared" si="274"/>
        <v>OK</v>
      </c>
      <c r="T5776" s="10">
        <f>IFERROR(VLOOKUP(A5776,[1]!Tabla1[[#All],[Material]:[venta nueva]],38,FALSE),0)</f>
        <v>0</v>
      </c>
    </row>
    <row r="5777" spans="1:20" hidden="1" x14ac:dyDescent="0.35">
      <c r="A5777">
        <f t="shared" si="272"/>
        <v>1022619</v>
      </c>
      <c r="B5777" s="6" t="s">
        <v>1320</v>
      </c>
      <c r="C5777" s="7" t="s">
        <v>553</v>
      </c>
      <c r="D5777" s="7" t="s">
        <v>1097</v>
      </c>
      <c r="E5777" s="7" t="s">
        <v>320</v>
      </c>
      <c r="F5777" s="7" t="s">
        <v>321</v>
      </c>
      <c r="G5777" s="7" t="s">
        <v>1083</v>
      </c>
      <c r="H5777" s="7" t="s">
        <v>1015</v>
      </c>
      <c r="I5777" s="6" t="s">
        <v>8</v>
      </c>
      <c r="J5777" s="1"/>
      <c r="K5777" s="1"/>
      <c r="L5777" s="1"/>
      <c r="M5777" s="1"/>
      <c r="N5777" s="1"/>
      <c r="O5777" s="1"/>
      <c r="P5777" s="1"/>
      <c r="Q5777" s="12">
        <v>15015.218000000001</v>
      </c>
      <c r="R5777" s="29">
        <f t="shared" si="273"/>
        <v>0</v>
      </c>
      <c r="S5777" t="str">
        <f t="shared" si="274"/>
        <v>OK</v>
      </c>
      <c r="T5777" s="10">
        <f>IFERROR(VLOOKUP(A5777,[1]!Tabla1[[#All],[Material]:[venta nueva]],38,FALSE),0)</f>
        <v>0</v>
      </c>
    </row>
    <row r="5778" spans="1:20" hidden="1" x14ac:dyDescent="0.35">
      <c r="A5778">
        <f t="shared" si="272"/>
        <v>1022621</v>
      </c>
      <c r="B5778" s="6" t="s">
        <v>1320</v>
      </c>
      <c r="C5778" s="7" t="s">
        <v>553</v>
      </c>
      <c r="D5778" s="7" t="s">
        <v>1097</v>
      </c>
      <c r="E5778" s="7" t="s">
        <v>322</v>
      </c>
      <c r="F5778" s="7" t="s">
        <v>323</v>
      </c>
      <c r="G5778" s="7" t="s">
        <v>1082</v>
      </c>
      <c r="H5778" s="7" t="s">
        <v>1013</v>
      </c>
      <c r="I5778" s="6" t="s">
        <v>15</v>
      </c>
      <c r="J5778" s="1"/>
      <c r="K5778" s="1"/>
      <c r="L5778" s="1"/>
      <c r="M5778" s="1"/>
      <c r="N5778" s="1"/>
      <c r="O5778" s="1"/>
      <c r="P5778" s="1"/>
      <c r="Q5778" s="12">
        <v>45973.031000000003</v>
      </c>
      <c r="R5778" s="29">
        <f t="shared" si="273"/>
        <v>0</v>
      </c>
      <c r="S5778" t="str">
        <f t="shared" si="274"/>
        <v>OK</v>
      </c>
      <c r="T5778" s="10">
        <f>IFERROR(VLOOKUP(A5778,[1]!Tabla1[[#All],[Material]:[venta nueva]],38,FALSE),0)</f>
        <v>0</v>
      </c>
    </row>
    <row r="5779" spans="1:20" hidden="1" x14ac:dyDescent="0.35">
      <c r="A5779">
        <f t="shared" si="272"/>
        <v>1022636</v>
      </c>
      <c r="B5779" s="6" t="s">
        <v>1320</v>
      </c>
      <c r="C5779" s="7" t="s">
        <v>553</v>
      </c>
      <c r="D5779" s="7" t="s">
        <v>1097</v>
      </c>
      <c r="E5779" s="7" t="s">
        <v>324</v>
      </c>
      <c r="F5779" s="7" t="s">
        <v>325</v>
      </c>
      <c r="G5779" s="7" t="s">
        <v>1084</v>
      </c>
      <c r="H5779" s="7" t="s">
        <v>1032</v>
      </c>
      <c r="I5779" s="6" t="s">
        <v>14</v>
      </c>
      <c r="J5779" s="1"/>
      <c r="K5779" s="1"/>
      <c r="L5779" s="1"/>
      <c r="M5779" s="1"/>
      <c r="N5779" s="1"/>
      <c r="O5779" s="1"/>
      <c r="P5779" s="1"/>
      <c r="Q5779" s="12">
        <v>160944.505</v>
      </c>
      <c r="R5779" s="29">
        <f t="shared" si="273"/>
        <v>0</v>
      </c>
      <c r="S5779" t="str">
        <f t="shared" si="274"/>
        <v>OK</v>
      </c>
      <c r="T5779" s="10">
        <f>IFERROR(VLOOKUP(A5779,[1]!Tabla1[[#All],[Material]:[venta nueva]],38,FALSE),0)</f>
        <v>0</v>
      </c>
    </row>
    <row r="5780" spans="1:20" hidden="1" x14ac:dyDescent="0.35">
      <c r="A5780">
        <f t="shared" si="272"/>
        <v>1022637</v>
      </c>
      <c r="B5780" s="6" t="s">
        <v>1320</v>
      </c>
      <c r="C5780" s="7" t="s">
        <v>553</v>
      </c>
      <c r="D5780" s="7" t="s">
        <v>1097</v>
      </c>
      <c r="E5780" s="7" t="s">
        <v>326</v>
      </c>
      <c r="F5780" s="7" t="s">
        <v>327</v>
      </c>
      <c r="G5780" s="7" t="s">
        <v>1084</v>
      </c>
      <c r="H5780" s="7" t="s">
        <v>1028</v>
      </c>
      <c r="I5780" s="6" t="s">
        <v>14</v>
      </c>
      <c r="J5780" s="1"/>
      <c r="K5780" s="1"/>
      <c r="L5780" s="1"/>
      <c r="M5780" s="1"/>
      <c r="N5780" s="1"/>
      <c r="O5780" s="1"/>
      <c r="P5780" s="1"/>
      <c r="Q5780" s="12">
        <v>123141.765</v>
      </c>
      <c r="R5780" s="29">
        <f t="shared" si="273"/>
        <v>0</v>
      </c>
      <c r="S5780" t="str">
        <f t="shared" si="274"/>
        <v>OK</v>
      </c>
      <c r="T5780" s="10">
        <f>IFERROR(VLOOKUP(A5780,[1]!Tabla1[[#All],[Material]:[venta nueva]],38,FALSE),0)</f>
        <v>0</v>
      </c>
    </row>
    <row r="5781" spans="1:20" hidden="1" x14ac:dyDescent="0.35">
      <c r="A5781">
        <f t="shared" si="272"/>
        <v>1022639</v>
      </c>
      <c r="B5781" s="6" t="s">
        <v>1320</v>
      </c>
      <c r="C5781" s="7" t="s">
        <v>553</v>
      </c>
      <c r="D5781" s="7" t="s">
        <v>1097</v>
      </c>
      <c r="E5781" s="7" t="s">
        <v>328</v>
      </c>
      <c r="F5781" s="7" t="s">
        <v>329</v>
      </c>
      <c r="G5781" s="7" t="s">
        <v>1087</v>
      </c>
      <c r="H5781" s="7" t="s">
        <v>1034</v>
      </c>
      <c r="I5781" s="6" t="s">
        <v>14</v>
      </c>
      <c r="J5781" s="1"/>
      <c r="K5781" s="1"/>
      <c r="L5781" s="1"/>
      <c r="M5781" s="1"/>
      <c r="N5781" s="1"/>
      <c r="O5781" s="1"/>
      <c r="P5781" s="1"/>
      <c r="Q5781" s="12">
        <v>848338.01800000004</v>
      </c>
      <c r="R5781" s="29">
        <f t="shared" si="273"/>
        <v>0</v>
      </c>
      <c r="S5781" t="str">
        <f t="shared" si="274"/>
        <v>OK</v>
      </c>
      <c r="T5781" s="10">
        <f>IFERROR(VLOOKUP(A5781,[1]!Tabla1[[#All],[Material]:[venta nueva]],38,FALSE),0)</f>
        <v>0</v>
      </c>
    </row>
    <row r="5782" spans="1:20" hidden="1" x14ac:dyDescent="0.35">
      <c r="A5782">
        <f t="shared" si="272"/>
        <v>1022640</v>
      </c>
      <c r="B5782" s="6" t="s">
        <v>1320</v>
      </c>
      <c r="C5782" s="7" t="s">
        <v>553</v>
      </c>
      <c r="D5782" s="7" t="s">
        <v>1097</v>
      </c>
      <c r="E5782" s="7" t="s">
        <v>330</v>
      </c>
      <c r="F5782" s="7" t="s">
        <v>331</v>
      </c>
      <c r="G5782" s="7" t="s">
        <v>1087</v>
      </c>
      <c r="H5782" s="7" t="s">
        <v>1034</v>
      </c>
      <c r="I5782" s="6" t="s">
        <v>14</v>
      </c>
      <c r="J5782" s="1"/>
      <c r="K5782" s="1"/>
      <c r="L5782" s="1"/>
      <c r="M5782" s="1"/>
      <c r="N5782" s="1"/>
      <c r="O5782" s="1"/>
      <c r="P5782" s="1"/>
      <c r="Q5782" s="12">
        <v>161331.09700000001</v>
      </c>
      <c r="R5782" s="29">
        <f t="shared" si="273"/>
        <v>0</v>
      </c>
      <c r="S5782" t="str">
        <f t="shared" si="274"/>
        <v>OK</v>
      </c>
      <c r="T5782" s="10">
        <f>IFERROR(VLOOKUP(A5782,[1]!Tabla1[[#All],[Material]:[venta nueva]],38,FALSE),0)</f>
        <v>0</v>
      </c>
    </row>
    <row r="5783" spans="1:20" hidden="1" x14ac:dyDescent="0.35">
      <c r="A5783">
        <f t="shared" si="272"/>
        <v>1022646</v>
      </c>
      <c r="B5783" s="6" t="s">
        <v>1320</v>
      </c>
      <c r="C5783" s="7" t="s">
        <v>553</v>
      </c>
      <c r="D5783" s="7" t="s">
        <v>1097</v>
      </c>
      <c r="E5783" s="7" t="s">
        <v>333</v>
      </c>
      <c r="F5783" s="7" t="s">
        <v>159</v>
      </c>
      <c r="G5783" s="7" t="s">
        <v>1082</v>
      </c>
      <c r="H5783" s="7" t="s">
        <v>1013</v>
      </c>
      <c r="I5783" s="6" t="s">
        <v>14</v>
      </c>
      <c r="J5783" s="1"/>
      <c r="K5783" s="1"/>
      <c r="L5783" s="1"/>
      <c r="M5783" s="1"/>
      <c r="N5783" s="1"/>
      <c r="O5783" s="1"/>
      <c r="P5783" s="1"/>
      <c r="Q5783" s="12">
        <v>25116.994999999999</v>
      </c>
      <c r="R5783" s="29">
        <f t="shared" si="273"/>
        <v>0</v>
      </c>
      <c r="S5783" t="str">
        <f t="shared" si="274"/>
        <v>OK</v>
      </c>
      <c r="T5783" s="10">
        <f>IFERROR(VLOOKUP(A5783,[1]!Tabla1[[#All],[Material]:[venta nueva]],38,FALSE),0)</f>
        <v>0</v>
      </c>
    </row>
    <row r="5784" spans="1:20" hidden="1" x14ac:dyDescent="0.35">
      <c r="A5784">
        <f t="shared" si="272"/>
        <v>1022664</v>
      </c>
      <c r="B5784" s="6" t="s">
        <v>1320</v>
      </c>
      <c r="C5784" s="7" t="s">
        <v>553</v>
      </c>
      <c r="D5784" s="7" t="s">
        <v>1097</v>
      </c>
      <c r="E5784" s="7" t="s">
        <v>334</v>
      </c>
      <c r="F5784" s="7" t="s">
        <v>335</v>
      </c>
      <c r="G5784" s="7" t="s">
        <v>1075</v>
      </c>
      <c r="H5784" s="7" t="s">
        <v>1035</v>
      </c>
      <c r="I5784" s="6" t="s">
        <v>16</v>
      </c>
      <c r="J5784" s="1"/>
      <c r="K5784" s="1"/>
      <c r="L5784" s="1"/>
      <c r="M5784" s="1"/>
      <c r="N5784" s="1"/>
      <c r="O5784" s="1"/>
      <c r="P5784" s="1"/>
      <c r="Q5784" s="12">
        <v>44999.999000000003</v>
      </c>
      <c r="R5784" s="29">
        <f t="shared" si="273"/>
        <v>0</v>
      </c>
      <c r="S5784" t="str">
        <f t="shared" si="274"/>
        <v>OK</v>
      </c>
      <c r="T5784" s="10">
        <f>IFERROR(VLOOKUP(A5784,[1]!Tabla1[[#All],[Material]:[venta nueva]],38,FALSE),0)</f>
        <v>0</v>
      </c>
    </row>
    <row r="5785" spans="1:20" hidden="1" x14ac:dyDescent="0.35">
      <c r="A5785">
        <f t="shared" si="272"/>
        <v>1022709</v>
      </c>
      <c r="B5785" s="6" t="s">
        <v>1320</v>
      </c>
      <c r="C5785" s="7" t="s">
        <v>553</v>
      </c>
      <c r="D5785" s="7" t="s">
        <v>1097</v>
      </c>
      <c r="E5785" s="7" t="s">
        <v>502</v>
      </c>
      <c r="F5785" s="7" t="s">
        <v>503</v>
      </c>
      <c r="G5785" s="7" t="s">
        <v>1076</v>
      </c>
      <c r="H5785" s="7" t="s">
        <v>1022</v>
      </c>
      <c r="I5785" s="6" t="s">
        <v>11</v>
      </c>
      <c r="J5785" s="1"/>
      <c r="K5785" s="1"/>
      <c r="L5785" s="1"/>
      <c r="M5785" s="1"/>
      <c r="N5785" s="1"/>
      <c r="O5785" s="1"/>
      <c r="P5785" s="1"/>
      <c r="Q5785" s="12">
        <v>144019.47200000001</v>
      </c>
      <c r="R5785" s="29">
        <f t="shared" si="273"/>
        <v>0</v>
      </c>
      <c r="S5785" t="str">
        <f t="shared" si="274"/>
        <v>OK</v>
      </c>
      <c r="T5785" s="10">
        <f>IFERROR(VLOOKUP(A5785,[1]!Tabla1[[#All],[Material]:[venta nueva]],38,FALSE),0)</f>
        <v>0</v>
      </c>
    </row>
    <row r="5786" spans="1:20" hidden="1" x14ac:dyDescent="0.35">
      <c r="A5786">
        <f t="shared" si="272"/>
        <v>1022748</v>
      </c>
      <c r="B5786" s="6" t="s">
        <v>1320</v>
      </c>
      <c r="C5786" s="7" t="s">
        <v>553</v>
      </c>
      <c r="D5786" s="7" t="s">
        <v>1097</v>
      </c>
      <c r="E5786" s="7" t="s">
        <v>336</v>
      </c>
      <c r="F5786" s="7" t="s">
        <v>337</v>
      </c>
      <c r="G5786" s="7" t="s">
        <v>1069</v>
      </c>
      <c r="H5786" s="7" t="s">
        <v>1033</v>
      </c>
      <c r="I5786" s="6" t="s">
        <v>14</v>
      </c>
      <c r="J5786" s="1"/>
      <c r="K5786" s="1"/>
      <c r="L5786" s="1"/>
      <c r="M5786" s="1"/>
      <c r="N5786" s="1"/>
      <c r="O5786" s="1"/>
      <c r="P5786" s="1"/>
      <c r="Q5786" s="12">
        <v>273869.65999999997</v>
      </c>
      <c r="R5786" s="29">
        <f t="shared" si="273"/>
        <v>0</v>
      </c>
      <c r="S5786" t="str">
        <f t="shared" si="274"/>
        <v>OK</v>
      </c>
      <c r="T5786" s="10">
        <f>IFERROR(VLOOKUP(A5786,[1]!Tabla1[[#All],[Material]:[venta nueva]],38,FALSE),0)</f>
        <v>0</v>
      </c>
    </row>
    <row r="5787" spans="1:20" hidden="1" x14ac:dyDescent="0.35">
      <c r="A5787">
        <f t="shared" si="272"/>
        <v>1022751</v>
      </c>
      <c r="B5787" s="6" t="s">
        <v>1320</v>
      </c>
      <c r="C5787" s="7" t="s">
        <v>553</v>
      </c>
      <c r="D5787" s="7" t="s">
        <v>1097</v>
      </c>
      <c r="E5787" s="7" t="s">
        <v>340</v>
      </c>
      <c r="F5787" s="7" t="s">
        <v>341</v>
      </c>
      <c r="G5787" s="7" t="s">
        <v>1077</v>
      </c>
      <c r="H5787" s="7" t="s">
        <v>1023</v>
      </c>
      <c r="I5787" s="6" t="s">
        <v>15</v>
      </c>
      <c r="J5787" s="1"/>
      <c r="K5787" s="1"/>
      <c r="L5787" s="1"/>
      <c r="M5787" s="1"/>
      <c r="N5787" s="1"/>
      <c r="O5787" s="1"/>
      <c r="P5787" s="1"/>
      <c r="Q5787" s="12">
        <v>23264.305</v>
      </c>
      <c r="R5787" s="29">
        <f t="shared" si="273"/>
        <v>0</v>
      </c>
      <c r="S5787" t="str">
        <f t="shared" si="274"/>
        <v>OK</v>
      </c>
      <c r="T5787" s="10">
        <f>IFERROR(VLOOKUP(A5787,[1]!Tabla1[[#All],[Material]:[venta nueva]],38,FALSE),0)</f>
        <v>0</v>
      </c>
    </row>
    <row r="5788" spans="1:20" hidden="1" x14ac:dyDescent="0.35">
      <c r="A5788">
        <f t="shared" si="272"/>
        <v>1022753</v>
      </c>
      <c r="B5788" s="6" t="s">
        <v>1320</v>
      </c>
      <c r="C5788" s="7" t="s">
        <v>553</v>
      </c>
      <c r="D5788" s="7" t="s">
        <v>1097</v>
      </c>
      <c r="E5788" s="7" t="s">
        <v>342</v>
      </c>
      <c r="F5788" s="7" t="s">
        <v>343</v>
      </c>
      <c r="G5788" s="7" t="s">
        <v>1086</v>
      </c>
      <c r="H5788" s="7" t="s">
        <v>1025</v>
      </c>
      <c r="I5788" s="6" t="s">
        <v>14</v>
      </c>
      <c r="J5788" s="1"/>
      <c r="K5788" s="1"/>
      <c r="L5788" s="1"/>
      <c r="M5788" s="1"/>
      <c r="N5788" s="1"/>
      <c r="O5788" s="1"/>
      <c r="P5788" s="1"/>
      <c r="Q5788" s="12">
        <v>147438.79199999999</v>
      </c>
      <c r="R5788" s="29">
        <f t="shared" si="273"/>
        <v>0</v>
      </c>
      <c r="S5788" t="str">
        <f t="shared" si="274"/>
        <v>OK</v>
      </c>
      <c r="T5788" s="10">
        <f>IFERROR(VLOOKUP(A5788,[1]!Tabla1[[#All],[Material]:[venta nueva]],38,FALSE),0)</f>
        <v>0</v>
      </c>
    </row>
    <row r="5789" spans="1:20" hidden="1" x14ac:dyDescent="0.35">
      <c r="A5789">
        <f t="shared" si="272"/>
        <v>1022767</v>
      </c>
      <c r="B5789" s="6" t="s">
        <v>1320</v>
      </c>
      <c r="C5789" s="7" t="s">
        <v>553</v>
      </c>
      <c r="D5789" s="7" t="s">
        <v>1097</v>
      </c>
      <c r="E5789" s="7" t="s">
        <v>344</v>
      </c>
      <c r="F5789" s="7" t="s">
        <v>345</v>
      </c>
      <c r="G5789" s="7" t="s">
        <v>1078</v>
      </c>
      <c r="H5789" s="7" t="s">
        <v>1009</v>
      </c>
      <c r="I5789" s="6" t="s">
        <v>15</v>
      </c>
      <c r="J5789" s="1"/>
      <c r="K5789" s="1"/>
      <c r="L5789" s="1"/>
      <c r="M5789" s="1"/>
      <c r="N5789" s="1"/>
      <c r="O5789" s="1"/>
      <c r="P5789" s="1"/>
      <c r="Q5789" s="12">
        <v>8440.0010000000002</v>
      </c>
      <c r="R5789" s="29">
        <f t="shared" si="273"/>
        <v>0</v>
      </c>
      <c r="S5789" t="str">
        <f t="shared" si="274"/>
        <v>OK</v>
      </c>
      <c r="T5789" s="10">
        <f>IFERROR(VLOOKUP(A5789,[1]!Tabla1[[#All],[Material]:[venta nueva]],38,FALSE),0)</f>
        <v>0</v>
      </c>
    </row>
    <row r="5790" spans="1:20" hidden="1" x14ac:dyDescent="0.35">
      <c r="A5790">
        <f t="shared" si="272"/>
        <v>1022844</v>
      </c>
      <c r="B5790" s="6" t="s">
        <v>1320</v>
      </c>
      <c r="C5790" s="7" t="s">
        <v>553</v>
      </c>
      <c r="D5790" s="7" t="s">
        <v>1097</v>
      </c>
      <c r="E5790" s="7" t="s">
        <v>1196</v>
      </c>
      <c r="F5790" s="7" t="s">
        <v>1197</v>
      </c>
      <c r="G5790" s="7" t="s">
        <v>1081</v>
      </c>
      <c r="H5790" s="7" t="s">
        <v>1010</v>
      </c>
      <c r="I5790" s="6" t="s">
        <v>11</v>
      </c>
      <c r="J5790" s="1"/>
      <c r="K5790" s="1"/>
      <c r="L5790" s="1"/>
      <c r="M5790" s="1"/>
      <c r="N5790" s="1"/>
      <c r="O5790" s="1"/>
      <c r="P5790" s="1"/>
      <c r="Q5790" s="12">
        <v>5290.0039999999999</v>
      </c>
      <c r="R5790" s="29">
        <f t="shared" si="273"/>
        <v>0</v>
      </c>
      <c r="S5790" t="str">
        <f t="shared" si="274"/>
        <v>OK</v>
      </c>
      <c r="T5790" s="10">
        <f>IFERROR(VLOOKUP(A5790,[1]!Tabla1[[#All],[Material]:[venta nueva]],38,FALSE),0)</f>
        <v>0</v>
      </c>
    </row>
    <row r="5791" spans="1:20" hidden="1" x14ac:dyDescent="0.35">
      <c r="A5791">
        <f t="shared" si="272"/>
        <v>1022847</v>
      </c>
      <c r="B5791" s="6" t="s">
        <v>1320</v>
      </c>
      <c r="C5791" s="7" t="s">
        <v>553</v>
      </c>
      <c r="D5791" s="7" t="s">
        <v>1097</v>
      </c>
      <c r="E5791" s="7" t="s">
        <v>354</v>
      </c>
      <c r="F5791" s="7" t="s">
        <v>355</v>
      </c>
      <c r="G5791" s="7" t="s">
        <v>1082</v>
      </c>
      <c r="H5791" s="7" t="s">
        <v>1013</v>
      </c>
      <c r="I5791" s="6" t="s">
        <v>11</v>
      </c>
      <c r="J5791" s="1"/>
      <c r="K5791" s="1"/>
      <c r="L5791" s="1"/>
      <c r="M5791" s="1"/>
      <c r="N5791" s="1"/>
      <c r="O5791" s="1"/>
      <c r="P5791" s="1"/>
      <c r="Q5791" s="12">
        <v>44060.874000000003</v>
      </c>
      <c r="R5791" s="29">
        <f t="shared" si="273"/>
        <v>0</v>
      </c>
      <c r="S5791" t="str">
        <f t="shared" si="274"/>
        <v>OK</v>
      </c>
      <c r="T5791" s="10">
        <f>IFERROR(VLOOKUP(A5791,[1]!Tabla1[[#All],[Material]:[venta nueva]],38,FALSE),0)</f>
        <v>0</v>
      </c>
    </row>
    <row r="5792" spans="1:20" hidden="1" x14ac:dyDescent="0.35">
      <c r="A5792">
        <f t="shared" si="272"/>
        <v>1022851</v>
      </c>
      <c r="B5792" s="6" t="s">
        <v>1320</v>
      </c>
      <c r="C5792" s="7" t="s">
        <v>553</v>
      </c>
      <c r="D5792" s="7" t="s">
        <v>1097</v>
      </c>
      <c r="E5792" s="7" t="s">
        <v>1172</v>
      </c>
      <c r="F5792" s="7" t="s">
        <v>356</v>
      </c>
      <c r="G5792" s="7" t="s">
        <v>1077</v>
      </c>
      <c r="H5792" s="7" t="s">
        <v>1023</v>
      </c>
      <c r="I5792" s="6" t="s">
        <v>14</v>
      </c>
      <c r="J5792" s="1"/>
      <c r="K5792" s="1"/>
      <c r="L5792" s="1"/>
      <c r="M5792" s="1"/>
      <c r="N5792" s="1"/>
      <c r="O5792" s="1"/>
      <c r="P5792" s="1"/>
      <c r="Q5792" s="12">
        <v>173962.06</v>
      </c>
      <c r="R5792" s="29">
        <f t="shared" si="273"/>
        <v>0</v>
      </c>
      <c r="S5792" t="str">
        <f t="shared" si="274"/>
        <v>OK</v>
      </c>
      <c r="T5792" s="10">
        <f>IFERROR(VLOOKUP(A5792,[1]!Tabla1[[#All],[Material]:[venta nueva]],38,FALSE),0)</f>
        <v>0</v>
      </c>
    </row>
    <row r="5793" spans="1:20" hidden="1" x14ac:dyDescent="0.35">
      <c r="A5793">
        <f t="shared" si="272"/>
        <v>1022854</v>
      </c>
      <c r="B5793" s="6" t="s">
        <v>1320</v>
      </c>
      <c r="C5793" s="7" t="s">
        <v>553</v>
      </c>
      <c r="D5793" s="7" t="s">
        <v>1097</v>
      </c>
      <c r="E5793" s="7" t="s">
        <v>575</v>
      </c>
      <c r="F5793" s="7" t="s">
        <v>357</v>
      </c>
      <c r="G5793" s="7" t="s">
        <v>1084</v>
      </c>
      <c r="H5793" s="7" t="s">
        <v>1017</v>
      </c>
      <c r="I5793" s="6" t="s">
        <v>10</v>
      </c>
      <c r="J5793" s="1"/>
      <c r="K5793" s="1"/>
      <c r="L5793" s="1"/>
      <c r="M5793" s="1"/>
      <c r="N5793" s="1"/>
      <c r="O5793" s="1"/>
      <c r="P5793" s="1"/>
      <c r="Q5793" s="12">
        <v>36661.997000000003</v>
      </c>
      <c r="R5793" s="29">
        <f t="shared" si="273"/>
        <v>0</v>
      </c>
      <c r="S5793" t="str">
        <f t="shared" si="274"/>
        <v>OK</v>
      </c>
      <c r="T5793" s="10">
        <f>IFERROR(VLOOKUP(A5793,[1]!Tabla1[[#All],[Material]:[venta nueva]],38,FALSE),0)</f>
        <v>0</v>
      </c>
    </row>
    <row r="5794" spans="1:20" hidden="1" x14ac:dyDescent="0.35">
      <c r="A5794">
        <f t="shared" si="272"/>
        <v>1022855</v>
      </c>
      <c r="B5794" s="6" t="s">
        <v>1320</v>
      </c>
      <c r="C5794" s="7" t="s">
        <v>553</v>
      </c>
      <c r="D5794" s="7" t="s">
        <v>1097</v>
      </c>
      <c r="E5794" s="7" t="s">
        <v>358</v>
      </c>
      <c r="F5794" s="7" t="s">
        <v>315</v>
      </c>
      <c r="G5794" s="7" t="s">
        <v>1078</v>
      </c>
      <c r="H5794" s="7" t="s">
        <v>1021</v>
      </c>
      <c r="I5794" s="6" t="s">
        <v>11</v>
      </c>
      <c r="J5794" s="1"/>
      <c r="K5794" s="1"/>
      <c r="L5794" s="1"/>
      <c r="M5794" s="1"/>
      <c r="N5794" s="1"/>
      <c r="O5794" s="1"/>
      <c r="P5794" s="1"/>
      <c r="Q5794" s="12">
        <v>23550.059000000001</v>
      </c>
      <c r="R5794" s="29">
        <f t="shared" si="273"/>
        <v>0</v>
      </c>
      <c r="S5794" t="str">
        <f t="shared" si="274"/>
        <v>OK</v>
      </c>
      <c r="T5794" s="10">
        <f>IFERROR(VLOOKUP(A5794,[1]!Tabla1[[#All],[Material]:[venta nueva]],38,FALSE),0)</f>
        <v>0</v>
      </c>
    </row>
    <row r="5795" spans="1:20" hidden="1" x14ac:dyDescent="0.35">
      <c r="A5795">
        <f t="shared" si="272"/>
        <v>1022856</v>
      </c>
      <c r="B5795" s="6" t="s">
        <v>1320</v>
      </c>
      <c r="C5795" s="7" t="s">
        <v>553</v>
      </c>
      <c r="D5795" s="7" t="s">
        <v>1097</v>
      </c>
      <c r="E5795" s="7" t="s">
        <v>359</v>
      </c>
      <c r="F5795" s="7" t="s">
        <v>360</v>
      </c>
      <c r="G5795" s="7" t="s">
        <v>1078</v>
      </c>
      <c r="H5795" s="7" t="s">
        <v>1009</v>
      </c>
      <c r="I5795" s="6" t="s">
        <v>14</v>
      </c>
      <c r="J5795" s="1"/>
      <c r="K5795" s="1"/>
      <c r="L5795" s="1"/>
      <c r="M5795" s="1"/>
      <c r="N5795" s="1"/>
      <c r="O5795" s="1"/>
      <c r="P5795" s="1"/>
      <c r="Q5795" s="12">
        <v>154783.41899999999</v>
      </c>
      <c r="R5795" s="29">
        <f t="shared" si="273"/>
        <v>0</v>
      </c>
      <c r="S5795" t="str">
        <f t="shared" si="274"/>
        <v>OK</v>
      </c>
      <c r="T5795" s="10">
        <f>IFERROR(VLOOKUP(A5795,[1]!Tabla1[[#All],[Material]:[venta nueva]],38,FALSE),0)</f>
        <v>0</v>
      </c>
    </row>
    <row r="5796" spans="1:20" hidden="1" x14ac:dyDescent="0.35">
      <c r="A5796">
        <f t="shared" si="272"/>
        <v>1022863</v>
      </c>
      <c r="B5796" s="6" t="s">
        <v>1320</v>
      </c>
      <c r="C5796" s="7" t="s">
        <v>553</v>
      </c>
      <c r="D5796" s="7" t="s">
        <v>1097</v>
      </c>
      <c r="E5796" s="7" t="s">
        <v>361</v>
      </c>
      <c r="F5796" s="7" t="s">
        <v>362</v>
      </c>
      <c r="G5796" s="7" t="s">
        <v>1075</v>
      </c>
      <c r="H5796" s="7" t="s">
        <v>1011</v>
      </c>
      <c r="I5796" s="6" t="s">
        <v>15</v>
      </c>
      <c r="J5796" s="1"/>
      <c r="K5796" s="1"/>
      <c r="L5796" s="1"/>
      <c r="M5796" s="1"/>
      <c r="N5796" s="1"/>
      <c r="O5796" s="1"/>
      <c r="P5796" s="1"/>
      <c r="Q5796" s="12">
        <v>10496.18</v>
      </c>
      <c r="R5796" s="29">
        <f t="shared" si="273"/>
        <v>0</v>
      </c>
      <c r="S5796" t="str">
        <f t="shared" si="274"/>
        <v>OK</v>
      </c>
      <c r="T5796" s="10">
        <f>IFERROR(VLOOKUP(A5796,[1]!Tabla1[[#All],[Material]:[venta nueva]],38,FALSE),0)</f>
        <v>0</v>
      </c>
    </row>
    <row r="5797" spans="1:20" hidden="1" x14ac:dyDescent="0.35">
      <c r="A5797">
        <f t="shared" si="272"/>
        <v>1022864</v>
      </c>
      <c r="B5797" s="6" t="s">
        <v>1320</v>
      </c>
      <c r="C5797" s="7" t="s">
        <v>553</v>
      </c>
      <c r="D5797" s="7" t="s">
        <v>1097</v>
      </c>
      <c r="E5797" s="7" t="s">
        <v>363</v>
      </c>
      <c r="F5797" s="7" t="s">
        <v>364</v>
      </c>
      <c r="G5797" s="7" t="s">
        <v>1075</v>
      </c>
      <c r="H5797" s="7" t="s">
        <v>1011</v>
      </c>
      <c r="I5797" s="6" t="s">
        <v>15</v>
      </c>
      <c r="J5797" s="1"/>
      <c r="K5797" s="1"/>
      <c r="L5797" s="1"/>
      <c r="M5797" s="1"/>
      <c r="N5797" s="1"/>
      <c r="O5797" s="1"/>
      <c r="P5797" s="1"/>
      <c r="Q5797" s="12">
        <v>129569.14</v>
      </c>
      <c r="R5797" s="29">
        <f t="shared" si="273"/>
        <v>0</v>
      </c>
      <c r="S5797" t="str">
        <f t="shared" si="274"/>
        <v>OK</v>
      </c>
      <c r="T5797" s="10">
        <f>IFERROR(VLOOKUP(A5797,[1]!Tabla1[[#All],[Material]:[venta nueva]],38,FALSE),0)</f>
        <v>0</v>
      </c>
    </row>
    <row r="5798" spans="1:20" hidden="1" x14ac:dyDescent="0.35">
      <c r="A5798">
        <f t="shared" si="272"/>
        <v>1022865</v>
      </c>
      <c r="B5798" s="6" t="s">
        <v>1320</v>
      </c>
      <c r="C5798" s="7" t="s">
        <v>553</v>
      </c>
      <c r="D5798" s="7" t="s">
        <v>1097</v>
      </c>
      <c r="E5798" s="7" t="s">
        <v>365</v>
      </c>
      <c r="F5798" s="7" t="s">
        <v>366</v>
      </c>
      <c r="G5798" s="7" t="s">
        <v>1082</v>
      </c>
      <c r="H5798" s="7" t="s">
        <v>1013</v>
      </c>
      <c r="I5798" s="6" t="s">
        <v>15</v>
      </c>
      <c r="J5798" s="1"/>
      <c r="K5798" s="1"/>
      <c r="L5798" s="1"/>
      <c r="M5798" s="1"/>
      <c r="N5798" s="1"/>
      <c r="O5798" s="1"/>
      <c r="P5798" s="1"/>
      <c r="Q5798" s="12">
        <v>36054.283000000003</v>
      </c>
      <c r="R5798" s="29">
        <f t="shared" si="273"/>
        <v>0</v>
      </c>
      <c r="S5798" t="str">
        <f t="shared" si="274"/>
        <v>OK</v>
      </c>
      <c r="T5798" s="10">
        <f>IFERROR(VLOOKUP(A5798,[1]!Tabla1[[#All],[Material]:[venta nueva]],38,FALSE),0)</f>
        <v>0</v>
      </c>
    </row>
    <row r="5799" spans="1:20" hidden="1" x14ac:dyDescent="0.35">
      <c r="A5799">
        <f t="shared" si="272"/>
        <v>1022866</v>
      </c>
      <c r="B5799" s="6" t="s">
        <v>1320</v>
      </c>
      <c r="C5799" s="7" t="s">
        <v>553</v>
      </c>
      <c r="D5799" s="7" t="s">
        <v>1097</v>
      </c>
      <c r="E5799" s="7" t="s">
        <v>367</v>
      </c>
      <c r="F5799" s="7" t="s">
        <v>368</v>
      </c>
      <c r="G5799" s="7" t="s">
        <v>1082</v>
      </c>
      <c r="H5799" s="7" t="s">
        <v>1013</v>
      </c>
      <c r="I5799" s="6" t="s">
        <v>15</v>
      </c>
      <c r="J5799" s="1"/>
      <c r="K5799" s="1"/>
      <c r="L5799" s="1"/>
      <c r="M5799" s="1"/>
      <c r="N5799" s="1"/>
      <c r="O5799" s="1"/>
      <c r="P5799" s="1"/>
      <c r="Q5799" s="12">
        <v>53690.794000000002</v>
      </c>
      <c r="R5799" s="29">
        <f t="shared" si="273"/>
        <v>0</v>
      </c>
      <c r="S5799" t="str">
        <f t="shared" si="274"/>
        <v>OK</v>
      </c>
      <c r="T5799" s="10">
        <f>IFERROR(VLOOKUP(A5799,[1]!Tabla1[[#All],[Material]:[venta nueva]],38,FALSE),0)</f>
        <v>0</v>
      </c>
    </row>
    <row r="5800" spans="1:20" hidden="1" x14ac:dyDescent="0.35">
      <c r="A5800">
        <f t="shared" si="272"/>
        <v>1022883</v>
      </c>
      <c r="B5800" s="6" t="s">
        <v>1320</v>
      </c>
      <c r="C5800" s="7" t="s">
        <v>553</v>
      </c>
      <c r="D5800" s="7" t="s">
        <v>1097</v>
      </c>
      <c r="E5800" s="7" t="s">
        <v>369</v>
      </c>
      <c r="F5800" s="7" t="s">
        <v>370</v>
      </c>
      <c r="G5800" s="7" t="s">
        <v>1074</v>
      </c>
      <c r="H5800" s="7" t="s">
        <v>1018</v>
      </c>
      <c r="I5800" s="6" t="s">
        <v>8</v>
      </c>
      <c r="J5800" s="1"/>
      <c r="K5800" s="1"/>
      <c r="L5800" s="1"/>
      <c r="M5800" s="1"/>
      <c r="N5800" s="1"/>
      <c r="O5800" s="1"/>
      <c r="P5800" s="1"/>
      <c r="Q5800" s="12">
        <v>13587.047</v>
      </c>
      <c r="R5800" s="29">
        <f t="shared" si="273"/>
        <v>0</v>
      </c>
      <c r="S5800" t="str">
        <f t="shared" si="274"/>
        <v>OK</v>
      </c>
      <c r="T5800" s="10">
        <f>IFERROR(VLOOKUP(A5800,[1]!Tabla1[[#All],[Material]:[venta nueva]],38,FALSE),0)</f>
        <v>0</v>
      </c>
    </row>
    <row r="5801" spans="1:20" hidden="1" x14ac:dyDescent="0.35">
      <c r="A5801">
        <f t="shared" si="272"/>
        <v>1022885</v>
      </c>
      <c r="B5801" s="6" t="s">
        <v>1320</v>
      </c>
      <c r="C5801" s="7" t="s">
        <v>553</v>
      </c>
      <c r="D5801" s="7" t="s">
        <v>1097</v>
      </c>
      <c r="E5801" s="7" t="s">
        <v>371</v>
      </c>
      <c r="F5801" s="7" t="s">
        <v>372</v>
      </c>
      <c r="G5801" s="7" t="s">
        <v>1082</v>
      </c>
      <c r="H5801" s="7" t="s">
        <v>1013</v>
      </c>
      <c r="I5801" s="6" t="s">
        <v>12</v>
      </c>
      <c r="J5801" s="1"/>
      <c r="K5801" s="1"/>
      <c r="L5801" s="1"/>
      <c r="M5801" s="1"/>
      <c r="N5801" s="1"/>
      <c r="O5801" s="1"/>
      <c r="P5801" s="1"/>
      <c r="Q5801" s="12">
        <v>543989.84100000001</v>
      </c>
      <c r="R5801" s="29">
        <f t="shared" si="273"/>
        <v>0</v>
      </c>
      <c r="S5801" t="str">
        <f t="shared" si="274"/>
        <v>OK</v>
      </c>
      <c r="T5801" s="10">
        <f>IFERROR(VLOOKUP(A5801,[1]!Tabla1[[#All],[Material]:[venta nueva]],38,FALSE),0)</f>
        <v>0</v>
      </c>
    </row>
    <row r="5802" spans="1:20" hidden="1" x14ac:dyDescent="0.35">
      <c r="A5802">
        <f t="shared" si="272"/>
        <v>1022887</v>
      </c>
      <c r="B5802" s="6" t="s">
        <v>1320</v>
      </c>
      <c r="C5802" s="7" t="s">
        <v>553</v>
      </c>
      <c r="D5802" s="7" t="s">
        <v>1097</v>
      </c>
      <c r="E5802" s="7" t="s">
        <v>373</v>
      </c>
      <c r="F5802" s="7" t="s">
        <v>374</v>
      </c>
      <c r="G5802" s="7" t="s">
        <v>1082</v>
      </c>
      <c r="H5802" s="7" t="s">
        <v>1013</v>
      </c>
      <c r="I5802" s="6" t="s">
        <v>12</v>
      </c>
      <c r="J5802" s="1"/>
      <c r="K5802" s="1"/>
      <c r="L5802" s="1"/>
      <c r="M5802" s="1"/>
      <c r="N5802" s="1"/>
      <c r="O5802" s="1"/>
      <c r="P5802" s="1"/>
      <c r="Q5802" s="12">
        <v>200999.72700000001</v>
      </c>
      <c r="R5802" s="29">
        <f t="shared" si="273"/>
        <v>0</v>
      </c>
      <c r="S5802" t="str">
        <f t="shared" si="274"/>
        <v>OK</v>
      </c>
      <c r="T5802" s="10">
        <f>IFERROR(VLOOKUP(A5802,[1]!Tabla1[[#All],[Material]:[venta nueva]],38,FALSE),0)</f>
        <v>0</v>
      </c>
    </row>
    <row r="5803" spans="1:20" hidden="1" x14ac:dyDescent="0.35">
      <c r="A5803">
        <f t="shared" si="272"/>
        <v>1022901</v>
      </c>
      <c r="B5803" s="6" t="s">
        <v>1320</v>
      </c>
      <c r="C5803" s="7" t="s">
        <v>553</v>
      </c>
      <c r="D5803" s="7" t="s">
        <v>1097</v>
      </c>
      <c r="E5803" s="7" t="s">
        <v>481</v>
      </c>
      <c r="F5803" s="7" t="s">
        <v>482</v>
      </c>
      <c r="G5803" s="7" t="s">
        <v>1082</v>
      </c>
      <c r="H5803" s="7" t="s">
        <v>1013</v>
      </c>
      <c r="I5803" s="6" t="s">
        <v>16</v>
      </c>
      <c r="J5803" s="1"/>
      <c r="K5803" s="1"/>
      <c r="L5803" s="1"/>
      <c r="M5803" s="1"/>
      <c r="N5803" s="1"/>
      <c r="O5803" s="1"/>
      <c r="P5803" s="1"/>
      <c r="Q5803" s="12">
        <v>11036.416999999999</v>
      </c>
      <c r="R5803" s="29">
        <f t="shared" si="273"/>
        <v>0</v>
      </c>
      <c r="S5803" t="str">
        <f t="shared" si="274"/>
        <v>OK</v>
      </c>
      <c r="T5803" s="10">
        <f>IFERROR(VLOOKUP(A5803,[1]!Tabla1[[#All],[Material]:[venta nueva]],38,FALSE),0)</f>
        <v>0</v>
      </c>
    </row>
    <row r="5804" spans="1:20" hidden="1" x14ac:dyDescent="0.35">
      <c r="A5804">
        <f t="shared" si="272"/>
        <v>1022914</v>
      </c>
      <c r="B5804" s="6" t="s">
        <v>1320</v>
      </c>
      <c r="C5804" s="7" t="s">
        <v>553</v>
      </c>
      <c r="D5804" s="7" t="s">
        <v>1097</v>
      </c>
      <c r="E5804" s="7" t="s">
        <v>375</v>
      </c>
      <c r="F5804" s="7" t="s">
        <v>506</v>
      </c>
      <c r="G5804" s="7" t="s">
        <v>1078</v>
      </c>
      <c r="H5804" s="7" t="s">
        <v>1006</v>
      </c>
      <c r="I5804" s="6" t="s">
        <v>15</v>
      </c>
      <c r="J5804" s="1"/>
      <c r="K5804" s="1"/>
      <c r="L5804" s="1"/>
      <c r="M5804" s="1"/>
      <c r="N5804" s="1"/>
      <c r="O5804" s="1"/>
      <c r="P5804" s="1"/>
      <c r="Q5804" s="12">
        <v>28367.458999999999</v>
      </c>
      <c r="R5804" s="29">
        <f t="shared" si="273"/>
        <v>0</v>
      </c>
      <c r="S5804" t="str">
        <f t="shared" si="274"/>
        <v>OK</v>
      </c>
      <c r="T5804" s="10">
        <f>IFERROR(VLOOKUP(A5804,[1]!Tabla1[[#All],[Material]:[venta nueva]],38,FALSE),0)</f>
        <v>0</v>
      </c>
    </row>
    <row r="5805" spans="1:20" hidden="1" x14ac:dyDescent="0.35">
      <c r="A5805">
        <f t="shared" si="272"/>
        <v>1022918</v>
      </c>
      <c r="B5805" s="6" t="s">
        <v>1320</v>
      </c>
      <c r="C5805" s="7" t="s">
        <v>553</v>
      </c>
      <c r="D5805" s="7" t="s">
        <v>1097</v>
      </c>
      <c r="E5805" s="7" t="s">
        <v>376</v>
      </c>
      <c r="F5805" s="7" t="s">
        <v>377</v>
      </c>
      <c r="G5805" s="7" t="s">
        <v>1078</v>
      </c>
      <c r="H5805" s="7" t="s">
        <v>1006</v>
      </c>
      <c r="I5805" s="6" t="s">
        <v>15</v>
      </c>
      <c r="J5805" s="1"/>
      <c r="K5805" s="1"/>
      <c r="L5805" s="1"/>
      <c r="M5805" s="1"/>
      <c r="N5805" s="1"/>
      <c r="O5805" s="1"/>
      <c r="P5805" s="1"/>
      <c r="Q5805" s="12">
        <v>88652.048999999999</v>
      </c>
      <c r="R5805" s="29">
        <f t="shared" si="273"/>
        <v>0</v>
      </c>
      <c r="S5805" t="str">
        <f t="shared" si="274"/>
        <v>OK</v>
      </c>
      <c r="T5805" s="10">
        <f>IFERROR(VLOOKUP(A5805,[1]!Tabla1[[#All],[Material]:[venta nueva]],38,FALSE),0)</f>
        <v>0</v>
      </c>
    </row>
    <row r="5806" spans="1:20" hidden="1" x14ac:dyDescent="0.35">
      <c r="A5806">
        <f t="shared" si="272"/>
        <v>1022919</v>
      </c>
      <c r="B5806" s="6" t="s">
        <v>1320</v>
      </c>
      <c r="C5806" s="7" t="s">
        <v>553</v>
      </c>
      <c r="D5806" s="7" t="s">
        <v>1097</v>
      </c>
      <c r="E5806" s="7" t="s">
        <v>378</v>
      </c>
      <c r="F5806" s="7" t="s">
        <v>379</v>
      </c>
      <c r="G5806" s="7" t="s">
        <v>1075</v>
      </c>
      <c r="H5806" s="7" t="s">
        <v>1003</v>
      </c>
      <c r="I5806" s="6" t="s">
        <v>16</v>
      </c>
      <c r="J5806" s="1"/>
      <c r="K5806" s="1"/>
      <c r="L5806" s="1"/>
      <c r="M5806" s="1"/>
      <c r="N5806" s="1"/>
      <c r="O5806" s="1"/>
      <c r="P5806" s="1"/>
      <c r="Q5806" s="12">
        <v>22690.175999999999</v>
      </c>
      <c r="R5806" s="29">
        <f t="shared" si="273"/>
        <v>0</v>
      </c>
      <c r="S5806" t="str">
        <f t="shared" si="274"/>
        <v>OK</v>
      </c>
      <c r="T5806" s="10">
        <f>IFERROR(VLOOKUP(A5806,[1]!Tabla1[[#All],[Material]:[venta nueva]],38,FALSE),0)</f>
        <v>0</v>
      </c>
    </row>
    <row r="5807" spans="1:20" hidden="1" x14ac:dyDescent="0.35">
      <c r="A5807">
        <f t="shared" si="272"/>
        <v>1022920</v>
      </c>
      <c r="B5807" s="6" t="s">
        <v>1320</v>
      </c>
      <c r="C5807" s="7" t="s">
        <v>553</v>
      </c>
      <c r="D5807" s="7" t="s">
        <v>1097</v>
      </c>
      <c r="E5807" s="7" t="s">
        <v>380</v>
      </c>
      <c r="F5807" s="7" t="s">
        <v>381</v>
      </c>
      <c r="G5807" s="7" t="s">
        <v>1078</v>
      </c>
      <c r="H5807" s="7" t="s">
        <v>1009</v>
      </c>
      <c r="I5807" s="6" t="s">
        <v>11</v>
      </c>
      <c r="J5807" s="1"/>
      <c r="K5807" s="1"/>
      <c r="L5807" s="1"/>
      <c r="M5807" s="1"/>
      <c r="N5807" s="1"/>
      <c r="O5807" s="1"/>
      <c r="P5807" s="1"/>
      <c r="Q5807" s="12">
        <v>10683.456</v>
      </c>
      <c r="R5807" s="29">
        <f t="shared" si="273"/>
        <v>0</v>
      </c>
      <c r="S5807" t="str">
        <f t="shared" si="274"/>
        <v>OK</v>
      </c>
      <c r="T5807" s="10">
        <f>IFERROR(VLOOKUP(A5807,[1]!Tabla1[[#All],[Material]:[venta nueva]],38,FALSE),0)</f>
        <v>0</v>
      </c>
    </row>
    <row r="5808" spans="1:20" hidden="1" x14ac:dyDescent="0.35">
      <c r="A5808">
        <f t="shared" si="272"/>
        <v>1022921</v>
      </c>
      <c r="B5808" s="6" t="s">
        <v>1320</v>
      </c>
      <c r="C5808" s="7" t="s">
        <v>553</v>
      </c>
      <c r="D5808" s="7" t="s">
        <v>1097</v>
      </c>
      <c r="E5808" s="7" t="s">
        <v>382</v>
      </c>
      <c r="F5808" s="7" t="s">
        <v>383</v>
      </c>
      <c r="G5808" s="7" t="s">
        <v>1078</v>
      </c>
      <c r="H5808" s="7" t="s">
        <v>1009</v>
      </c>
      <c r="I5808" s="6" t="s">
        <v>11</v>
      </c>
      <c r="J5808" s="1"/>
      <c r="K5808" s="1"/>
      <c r="L5808" s="1"/>
      <c r="M5808" s="1"/>
      <c r="N5808" s="1"/>
      <c r="O5808" s="1"/>
      <c r="P5808" s="1"/>
      <c r="Q5808" s="12">
        <v>696.38599999999997</v>
      </c>
      <c r="R5808" s="29">
        <f t="shared" si="273"/>
        <v>0</v>
      </c>
      <c r="S5808" t="str">
        <f t="shared" si="274"/>
        <v>OK</v>
      </c>
      <c r="T5808" s="10">
        <f>IFERROR(VLOOKUP(A5808,[1]!Tabla1[[#All],[Material]:[venta nueva]],38,FALSE),0)</f>
        <v>0</v>
      </c>
    </row>
    <row r="5809" spans="1:20" hidden="1" x14ac:dyDescent="0.35">
      <c r="A5809">
        <f t="shared" si="272"/>
        <v>1022930</v>
      </c>
      <c r="B5809" s="6" t="s">
        <v>1320</v>
      </c>
      <c r="C5809" s="7" t="s">
        <v>553</v>
      </c>
      <c r="D5809" s="7" t="s">
        <v>1097</v>
      </c>
      <c r="E5809" s="7" t="s">
        <v>384</v>
      </c>
      <c r="F5809" s="7" t="s">
        <v>385</v>
      </c>
      <c r="G5809" s="7" t="s">
        <v>1082</v>
      </c>
      <c r="H5809" s="7" t="s">
        <v>1013</v>
      </c>
      <c r="I5809" s="6" t="s">
        <v>12</v>
      </c>
      <c r="J5809" s="1"/>
      <c r="K5809" s="1"/>
      <c r="L5809" s="1"/>
      <c r="M5809" s="1"/>
      <c r="N5809" s="1"/>
      <c r="O5809" s="1"/>
      <c r="P5809" s="1"/>
      <c r="Q5809" s="12">
        <v>261271.47200000001</v>
      </c>
      <c r="R5809" s="29">
        <f t="shared" si="273"/>
        <v>0</v>
      </c>
      <c r="S5809" t="str">
        <f t="shared" si="274"/>
        <v>OK</v>
      </c>
      <c r="T5809" s="10">
        <f>IFERROR(VLOOKUP(A5809,[1]!Tabla1[[#All],[Material]:[venta nueva]],38,FALSE),0)</f>
        <v>0</v>
      </c>
    </row>
    <row r="5810" spans="1:20" hidden="1" x14ac:dyDescent="0.35">
      <c r="A5810">
        <f t="shared" si="272"/>
        <v>1022931</v>
      </c>
      <c r="B5810" s="6" t="s">
        <v>1320</v>
      </c>
      <c r="C5810" s="7" t="s">
        <v>553</v>
      </c>
      <c r="D5810" s="7" t="s">
        <v>1097</v>
      </c>
      <c r="E5810" s="7" t="s">
        <v>386</v>
      </c>
      <c r="F5810" s="7" t="s">
        <v>387</v>
      </c>
      <c r="G5810" s="7" t="s">
        <v>985</v>
      </c>
      <c r="H5810" s="7" t="s">
        <v>1012</v>
      </c>
      <c r="I5810" s="6" t="s">
        <v>16</v>
      </c>
      <c r="J5810" s="1"/>
      <c r="K5810" s="1"/>
      <c r="L5810" s="1"/>
      <c r="M5810" s="1"/>
      <c r="N5810" s="1"/>
      <c r="O5810" s="1"/>
      <c r="P5810" s="1"/>
      <c r="Q5810" s="12">
        <v>15118.212</v>
      </c>
      <c r="R5810" s="29">
        <f t="shared" si="273"/>
        <v>0</v>
      </c>
      <c r="S5810" t="str">
        <f t="shared" si="274"/>
        <v>OK</v>
      </c>
      <c r="T5810" s="10">
        <f>IFERROR(VLOOKUP(A5810,[1]!Tabla1[[#All],[Material]:[venta nueva]],38,FALSE),0)</f>
        <v>0</v>
      </c>
    </row>
    <row r="5811" spans="1:20" hidden="1" x14ac:dyDescent="0.35">
      <c r="A5811">
        <f t="shared" si="272"/>
        <v>1022940</v>
      </c>
      <c r="B5811" s="6" t="s">
        <v>1320</v>
      </c>
      <c r="C5811" s="7" t="s">
        <v>553</v>
      </c>
      <c r="D5811" s="7" t="s">
        <v>1097</v>
      </c>
      <c r="E5811" s="7" t="s">
        <v>391</v>
      </c>
      <c r="F5811" s="7" t="s">
        <v>392</v>
      </c>
      <c r="G5811" s="7" t="s">
        <v>1086</v>
      </c>
      <c r="H5811" s="7" t="s">
        <v>1025</v>
      </c>
      <c r="I5811" s="6" t="s">
        <v>14</v>
      </c>
      <c r="J5811" s="1"/>
      <c r="K5811" s="1"/>
      <c r="L5811" s="1"/>
      <c r="M5811" s="1"/>
      <c r="N5811" s="1"/>
      <c r="O5811" s="1"/>
      <c r="P5811" s="1"/>
      <c r="Q5811" s="12">
        <v>11967.77</v>
      </c>
      <c r="R5811" s="29">
        <f t="shared" si="273"/>
        <v>0</v>
      </c>
      <c r="S5811" t="str">
        <f t="shared" si="274"/>
        <v>OK</v>
      </c>
      <c r="T5811" s="10">
        <f>IFERROR(VLOOKUP(A5811,[1]!Tabla1[[#All],[Material]:[venta nueva]],38,FALSE),0)</f>
        <v>0</v>
      </c>
    </row>
    <row r="5812" spans="1:20" hidden="1" x14ac:dyDescent="0.35">
      <c r="A5812">
        <f t="shared" si="272"/>
        <v>1022941</v>
      </c>
      <c r="B5812" s="6" t="s">
        <v>1320</v>
      </c>
      <c r="C5812" s="7" t="s">
        <v>553</v>
      </c>
      <c r="D5812" s="7" t="s">
        <v>1097</v>
      </c>
      <c r="E5812" s="7" t="s">
        <v>393</v>
      </c>
      <c r="F5812" s="7" t="s">
        <v>394</v>
      </c>
      <c r="G5812" s="7" t="s">
        <v>1086</v>
      </c>
      <c r="H5812" s="7" t="s">
        <v>1025</v>
      </c>
      <c r="I5812" s="6" t="s">
        <v>14</v>
      </c>
      <c r="J5812" s="1"/>
      <c r="K5812" s="1"/>
      <c r="L5812" s="1"/>
      <c r="M5812" s="1"/>
      <c r="N5812" s="1"/>
      <c r="O5812" s="1"/>
      <c r="P5812" s="1"/>
      <c r="Q5812" s="12">
        <v>90120.006999999998</v>
      </c>
      <c r="R5812" s="29">
        <f t="shared" si="273"/>
        <v>0</v>
      </c>
      <c r="S5812" t="str">
        <f t="shared" si="274"/>
        <v>OK</v>
      </c>
      <c r="T5812" s="10">
        <f>IFERROR(VLOOKUP(A5812,[1]!Tabla1[[#All],[Material]:[venta nueva]],38,FALSE),0)</f>
        <v>0</v>
      </c>
    </row>
    <row r="5813" spans="1:20" hidden="1" x14ac:dyDescent="0.35">
      <c r="A5813">
        <f t="shared" si="272"/>
        <v>1022945</v>
      </c>
      <c r="B5813" s="6" t="s">
        <v>1320</v>
      </c>
      <c r="C5813" s="7" t="s">
        <v>553</v>
      </c>
      <c r="D5813" s="7" t="s">
        <v>1097</v>
      </c>
      <c r="E5813" s="7" t="s">
        <v>397</v>
      </c>
      <c r="F5813" s="7" t="s">
        <v>223</v>
      </c>
      <c r="G5813" s="7" t="s">
        <v>1078</v>
      </c>
      <c r="H5813" s="7" t="s">
        <v>1027</v>
      </c>
      <c r="I5813" s="6" t="s">
        <v>14</v>
      </c>
      <c r="J5813" s="1"/>
      <c r="K5813" s="1"/>
      <c r="L5813" s="1"/>
      <c r="M5813" s="1"/>
      <c r="N5813" s="1"/>
      <c r="O5813" s="1"/>
      <c r="P5813" s="1"/>
      <c r="Q5813" s="12">
        <v>207181.26199999999</v>
      </c>
      <c r="R5813" s="29">
        <f t="shared" si="273"/>
        <v>0</v>
      </c>
      <c r="S5813" t="str">
        <f t="shared" si="274"/>
        <v>OK</v>
      </c>
      <c r="T5813" s="10">
        <f>IFERROR(VLOOKUP(A5813,[1]!Tabla1[[#All],[Material]:[venta nueva]],38,FALSE),0)</f>
        <v>0</v>
      </c>
    </row>
    <row r="5814" spans="1:20" hidden="1" x14ac:dyDescent="0.35">
      <c r="A5814">
        <f t="shared" si="272"/>
        <v>1022985</v>
      </c>
      <c r="B5814" s="6" t="s">
        <v>1320</v>
      </c>
      <c r="C5814" s="7" t="s">
        <v>553</v>
      </c>
      <c r="D5814" s="7" t="s">
        <v>1097</v>
      </c>
      <c r="E5814" s="7" t="s">
        <v>398</v>
      </c>
      <c r="F5814" s="7" t="s">
        <v>399</v>
      </c>
      <c r="G5814" s="7" t="s">
        <v>1075</v>
      </c>
      <c r="H5814" s="7" t="s">
        <v>1011</v>
      </c>
      <c r="I5814" s="6" t="s">
        <v>12</v>
      </c>
      <c r="J5814" s="1"/>
      <c r="K5814" s="1"/>
      <c r="L5814" s="1"/>
      <c r="M5814" s="1"/>
      <c r="N5814" s="1"/>
      <c r="O5814" s="1"/>
      <c r="P5814" s="1"/>
      <c r="Q5814" s="12">
        <v>10000.004999999999</v>
      </c>
      <c r="R5814" s="29">
        <f t="shared" si="273"/>
        <v>0</v>
      </c>
      <c r="S5814" t="str">
        <f t="shared" si="274"/>
        <v>OK</v>
      </c>
      <c r="T5814" s="10">
        <f>IFERROR(VLOOKUP(A5814,[1]!Tabla1[[#All],[Material]:[venta nueva]],38,FALSE),0)</f>
        <v>0</v>
      </c>
    </row>
    <row r="5815" spans="1:20" hidden="1" x14ac:dyDescent="0.35">
      <c r="A5815">
        <f t="shared" si="272"/>
        <v>1022986</v>
      </c>
      <c r="B5815" s="6" t="s">
        <v>1320</v>
      </c>
      <c r="C5815" s="7" t="s">
        <v>553</v>
      </c>
      <c r="D5815" s="7" t="s">
        <v>1097</v>
      </c>
      <c r="E5815" s="7" t="s">
        <v>400</v>
      </c>
      <c r="F5815" s="7" t="s">
        <v>401</v>
      </c>
      <c r="G5815" s="7" t="s">
        <v>1082</v>
      </c>
      <c r="H5815" s="7" t="s">
        <v>1013</v>
      </c>
      <c r="I5815" s="6" t="s">
        <v>12</v>
      </c>
      <c r="J5815" s="1"/>
      <c r="K5815" s="1"/>
      <c r="L5815" s="1"/>
      <c r="M5815" s="1"/>
      <c r="N5815" s="1"/>
      <c r="O5815" s="1"/>
      <c r="P5815" s="1"/>
      <c r="Q5815" s="12">
        <v>4512.7030000000004</v>
      </c>
      <c r="R5815" s="29">
        <f t="shared" si="273"/>
        <v>0</v>
      </c>
      <c r="S5815" t="str">
        <f t="shared" si="274"/>
        <v>OK</v>
      </c>
      <c r="T5815" s="10">
        <f>IFERROR(VLOOKUP(A5815,[1]!Tabla1[[#All],[Material]:[venta nueva]],38,FALSE),0)</f>
        <v>0</v>
      </c>
    </row>
    <row r="5816" spans="1:20" hidden="1" x14ac:dyDescent="0.35">
      <c r="A5816">
        <f t="shared" si="272"/>
        <v>1022987</v>
      </c>
      <c r="B5816" s="6" t="s">
        <v>1320</v>
      </c>
      <c r="C5816" s="7" t="s">
        <v>553</v>
      </c>
      <c r="D5816" s="7" t="s">
        <v>1097</v>
      </c>
      <c r="E5816" s="7" t="s">
        <v>546</v>
      </c>
      <c r="F5816" s="7" t="s">
        <v>547</v>
      </c>
      <c r="G5816" s="7" t="s">
        <v>1079</v>
      </c>
      <c r="H5816" s="7" t="s">
        <v>1007</v>
      </c>
      <c r="I5816" s="6" t="s">
        <v>16</v>
      </c>
      <c r="J5816" s="1"/>
      <c r="K5816" s="1"/>
      <c r="L5816" s="1"/>
      <c r="M5816" s="1"/>
      <c r="N5816" s="1"/>
      <c r="O5816" s="1"/>
      <c r="P5816" s="1"/>
      <c r="Q5816" s="12">
        <v>26708.63</v>
      </c>
      <c r="R5816" s="29">
        <f t="shared" si="273"/>
        <v>0</v>
      </c>
      <c r="S5816" t="str">
        <f t="shared" si="274"/>
        <v>OK</v>
      </c>
      <c r="T5816" s="10">
        <f>IFERROR(VLOOKUP(A5816,[1]!Tabla1[[#All],[Material]:[venta nueva]],38,FALSE),0)</f>
        <v>0</v>
      </c>
    </row>
    <row r="5817" spans="1:20" hidden="1" x14ac:dyDescent="0.35">
      <c r="A5817">
        <f t="shared" si="272"/>
        <v>1022995</v>
      </c>
      <c r="B5817" s="6" t="s">
        <v>1320</v>
      </c>
      <c r="C5817" s="7" t="s">
        <v>553</v>
      </c>
      <c r="D5817" s="7" t="s">
        <v>1097</v>
      </c>
      <c r="E5817" s="7" t="s">
        <v>635</v>
      </c>
      <c r="F5817" s="7" t="s">
        <v>636</v>
      </c>
      <c r="G5817" s="7" t="s">
        <v>1082</v>
      </c>
      <c r="H5817" s="7" t="s">
        <v>1014</v>
      </c>
      <c r="I5817" s="6" t="s">
        <v>14</v>
      </c>
      <c r="J5817" s="1"/>
      <c r="K5817" s="1"/>
      <c r="L5817" s="1"/>
      <c r="M5817" s="1"/>
      <c r="N5817" s="1"/>
      <c r="O5817" s="1"/>
      <c r="P5817" s="1"/>
      <c r="Q5817" s="12">
        <v>2000.0050000000001</v>
      </c>
      <c r="R5817" s="29">
        <f t="shared" si="273"/>
        <v>0</v>
      </c>
      <c r="S5817" t="str">
        <f t="shared" si="274"/>
        <v>OK</v>
      </c>
      <c r="T5817" s="10">
        <f>IFERROR(VLOOKUP(A5817,[1]!Tabla1[[#All],[Material]:[venta nueva]],38,FALSE),0)</f>
        <v>0</v>
      </c>
    </row>
    <row r="5818" spans="1:20" hidden="1" x14ac:dyDescent="0.35">
      <c r="A5818">
        <f t="shared" si="272"/>
        <v>1023034</v>
      </c>
      <c r="B5818" s="6" t="s">
        <v>1320</v>
      </c>
      <c r="C5818" s="7" t="s">
        <v>553</v>
      </c>
      <c r="D5818" s="7" t="s">
        <v>1097</v>
      </c>
      <c r="E5818" s="7" t="s">
        <v>408</v>
      </c>
      <c r="F5818" s="7" t="s">
        <v>142</v>
      </c>
      <c r="G5818" s="7" t="s">
        <v>1080</v>
      </c>
      <c r="H5818" s="7" t="s">
        <v>1030</v>
      </c>
      <c r="I5818" s="6" t="s">
        <v>14</v>
      </c>
      <c r="J5818" s="1"/>
      <c r="K5818" s="1"/>
      <c r="L5818" s="1"/>
      <c r="M5818" s="1"/>
      <c r="N5818" s="1"/>
      <c r="O5818" s="1"/>
      <c r="P5818" s="1"/>
      <c r="Q5818" s="12">
        <v>130855.80899999999</v>
      </c>
      <c r="R5818" s="29">
        <f t="shared" si="273"/>
        <v>0</v>
      </c>
      <c r="S5818" t="str">
        <f t="shared" si="274"/>
        <v>OK</v>
      </c>
      <c r="T5818" s="10">
        <f>IFERROR(VLOOKUP(A5818,[1]!Tabla1[[#All],[Material]:[venta nueva]],38,FALSE),0)</f>
        <v>0</v>
      </c>
    </row>
    <row r="5819" spans="1:20" hidden="1" x14ac:dyDescent="0.35">
      <c r="A5819">
        <f t="shared" si="272"/>
        <v>1023037</v>
      </c>
      <c r="B5819" s="6" t="s">
        <v>1320</v>
      </c>
      <c r="C5819" s="7" t="s">
        <v>553</v>
      </c>
      <c r="D5819" s="7" t="s">
        <v>1097</v>
      </c>
      <c r="E5819" s="7" t="s">
        <v>409</v>
      </c>
      <c r="F5819" s="7" t="s">
        <v>410</v>
      </c>
      <c r="G5819" s="7" t="s">
        <v>1082</v>
      </c>
      <c r="H5819" s="7" t="s">
        <v>1013</v>
      </c>
      <c r="I5819" s="6" t="s">
        <v>12</v>
      </c>
      <c r="J5819" s="1"/>
      <c r="K5819" s="1"/>
      <c r="L5819" s="1"/>
      <c r="M5819" s="1"/>
      <c r="N5819" s="1"/>
      <c r="O5819" s="1"/>
      <c r="P5819" s="1"/>
      <c r="Q5819" s="12">
        <v>197799.785</v>
      </c>
      <c r="R5819" s="29">
        <f t="shared" si="273"/>
        <v>0</v>
      </c>
      <c r="S5819" t="str">
        <f t="shared" si="274"/>
        <v>OK</v>
      </c>
      <c r="T5819" s="10">
        <f>IFERROR(VLOOKUP(A5819,[1]!Tabla1[[#All],[Material]:[venta nueva]],38,FALSE),0)</f>
        <v>0</v>
      </c>
    </row>
    <row r="5820" spans="1:20" hidden="1" x14ac:dyDescent="0.35">
      <c r="A5820">
        <f t="shared" si="272"/>
        <v>1023038</v>
      </c>
      <c r="B5820" s="6" t="s">
        <v>1320</v>
      </c>
      <c r="C5820" s="7" t="s">
        <v>553</v>
      </c>
      <c r="D5820" s="7" t="s">
        <v>1097</v>
      </c>
      <c r="E5820" s="7" t="s">
        <v>411</v>
      </c>
      <c r="F5820" s="7" t="s">
        <v>412</v>
      </c>
      <c r="G5820" s="7" t="s">
        <v>1075</v>
      </c>
      <c r="H5820" s="7" t="s">
        <v>1011</v>
      </c>
      <c r="I5820" s="6" t="s">
        <v>12</v>
      </c>
      <c r="J5820" s="1"/>
      <c r="K5820" s="1"/>
      <c r="L5820" s="1"/>
      <c r="M5820" s="1"/>
      <c r="N5820" s="1"/>
      <c r="O5820" s="1"/>
      <c r="P5820" s="1"/>
      <c r="Q5820" s="12">
        <v>114578.57799999999</v>
      </c>
      <c r="R5820" s="29">
        <f t="shared" si="273"/>
        <v>0</v>
      </c>
      <c r="S5820" t="str">
        <f t="shared" si="274"/>
        <v>OK</v>
      </c>
      <c r="T5820" s="10">
        <f>IFERROR(VLOOKUP(A5820,[1]!Tabla1[[#All],[Material]:[venta nueva]],38,FALSE),0)</f>
        <v>0</v>
      </c>
    </row>
    <row r="5821" spans="1:20" hidden="1" x14ac:dyDescent="0.35">
      <c r="A5821">
        <f t="shared" si="272"/>
        <v>1023090</v>
      </c>
      <c r="B5821" s="6" t="s">
        <v>1320</v>
      </c>
      <c r="C5821" s="7" t="s">
        <v>553</v>
      </c>
      <c r="D5821" s="7" t="s">
        <v>1097</v>
      </c>
      <c r="E5821" s="7" t="s">
        <v>413</v>
      </c>
      <c r="F5821" s="7" t="s">
        <v>414</v>
      </c>
      <c r="G5821" s="7" t="s">
        <v>1082</v>
      </c>
      <c r="H5821" s="7" t="s">
        <v>1013</v>
      </c>
      <c r="I5821" s="6" t="s">
        <v>12</v>
      </c>
      <c r="J5821" s="1"/>
      <c r="K5821" s="1"/>
      <c r="L5821" s="1"/>
      <c r="M5821" s="1"/>
      <c r="N5821" s="1"/>
      <c r="O5821" s="1"/>
      <c r="P5821" s="1"/>
      <c r="Q5821" s="12">
        <v>42908.334000000003</v>
      </c>
      <c r="R5821" s="29">
        <f t="shared" si="273"/>
        <v>0</v>
      </c>
      <c r="S5821" t="str">
        <f t="shared" si="274"/>
        <v>OK</v>
      </c>
      <c r="T5821" s="10">
        <f>IFERROR(VLOOKUP(A5821,[1]!Tabla1[[#All],[Material]:[venta nueva]],38,FALSE),0)</f>
        <v>0</v>
      </c>
    </row>
    <row r="5822" spans="1:20" hidden="1" x14ac:dyDescent="0.35">
      <c r="A5822">
        <f t="shared" si="272"/>
        <v>1023093</v>
      </c>
      <c r="B5822" s="6" t="s">
        <v>1320</v>
      </c>
      <c r="C5822" s="7" t="s">
        <v>553</v>
      </c>
      <c r="D5822" s="7" t="s">
        <v>1097</v>
      </c>
      <c r="E5822" s="7" t="s">
        <v>415</v>
      </c>
      <c r="F5822" s="7" t="s">
        <v>416</v>
      </c>
      <c r="G5822" s="7" t="s">
        <v>1081</v>
      </c>
      <c r="H5822" s="7" t="s">
        <v>1010</v>
      </c>
      <c r="I5822" s="6" t="s">
        <v>14</v>
      </c>
      <c r="J5822" s="1"/>
      <c r="K5822" s="1"/>
      <c r="L5822" s="1"/>
      <c r="M5822" s="1"/>
      <c r="N5822" s="1"/>
      <c r="O5822" s="1"/>
      <c r="P5822" s="1"/>
      <c r="Q5822" s="12">
        <v>66091.311000000002</v>
      </c>
      <c r="R5822" s="29">
        <f t="shared" si="273"/>
        <v>0</v>
      </c>
      <c r="S5822" t="str">
        <f t="shared" si="274"/>
        <v>OK</v>
      </c>
      <c r="T5822" s="10">
        <f>IFERROR(VLOOKUP(A5822,[1]!Tabla1[[#All],[Material]:[venta nueva]],38,FALSE),0)</f>
        <v>0</v>
      </c>
    </row>
    <row r="5823" spans="1:20" hidden="1" x14ac:dyDescent="0.35">
      <c r="A5823">
        <f t="shared" si="272"/>
        <v>1023109</v>
      </c>
      <c r="B5823" s="6" t="s">
        <v>1320</v>
      </c>
      <c r="C5823" s="7" t="s">
        <v>553</v>
      </c>
      <c r="D5823" s="7" t="s">
        <v>1097</v>
      </c>
      <c r="E5823" s="7" t="s">
        <v>1201</v>
      </c>
      <c r="F5823" s="7" t="s">
        <v>310</v>
      </c>
      <c r="G5823" s="7" t="s">
        <v>1078</v>
      </c>
      <c r="H5823" s="7" t="s">
        <v>1009</v>
      </c>
      <c r="I5823" s="6" t="s">
        <v>14</v>
      </c>
      <c r="J5823" s="1"/>
      <c r="K5823" s="1"/>
      <c r="L5823" s="1"/>
      <c r="M5823" s="1"/>
      <c r="N5823" s="1"/>
      <c r="O5823" s="1"/>
      <c r="P5823" s="1"/>
      <c r="Q5823" s="12">
        <v>90746.403999999995</v>
      </c>
      <c r="R5823" s="29">
        <f t="shared" si="273"/>
        <v>0</v>
      </c>
      <c r="S5823" t="str">
        <f t="shared" si="274"/>
        <v>OK</v>
      </c>
      <c r="T5823" s="10">
        <f>IFERROR(VLOOKUP(A5823,[1]!Tabla1[[#All],[Material]:[venta nueva]],38,FALSE),0)</f>
        <v>0</v>
      </c>
    </row>
    <row r="5824" spans="1:20" hidden="1" x14ac:dyDescent="0.35">
      <c r="A5824">
        <f t="shared" si="272"/>
        <v>1023110</v>
      </c>
      <c r="B5824" s="6" t="s">
        <v>1320</v>
      </c>
      <c r="C5824" s="7" t="s">
        <v>553</v>
      </c>
      <c r="D5824" s="7" t="s">
        <v>1097</v>
      </c>
      <c r="E5824" s="7" t="s">
        <v>417</v>
      </c>
      <c r="F5824" s="7" t="s">
        <v>144</v>
      </c>
      <c r="G5824" s="7" t="s">
        <v>1080</v>
      </c>
      <c r="H5824" s="7" t="s">
        <v>1030</v>
      </c>
      <c r="I5824" s="6" t="s">
        <v>14</v>
      </c>
      <c r="J5824" s="1"/>
      <c r="K5824" s="1"/>
      <c r="L5824" s="1"/>
      <c r="M5824" s="1"/>
      <c r="N5824" s="1"/>
      <c r="O5824" s="1"/>
      <c r="P5824" s="1"/>
      <c r="Q5824" s="12">
        <v>148229.717</v>
      </c>
      <c r="R5824" s="29">
        <f t="shared" si="273"/>
        <v>0</v>
      </c>
      <c r="S5824" t="str">
        <f t="shared" si="274"/>
        <v>OK</v>
      </c>
      <c r="T5824" s="10">
        <f>IFERROR(VLOOKUP(A5824,[1]!Tabla1[[#All],[Material]:[venta nueva]],38,FALSE),0)</f>
        <v>0</v>
      </c>
    </row>
    <row r="5825" spans="1:20" hidden="1" x14ac:dyDescent="0.35">
      <c r="A5825">
        <f t="shared" si="272"/>
        <v>1023111</v>
      </c>
      <c r="B5825" s="6" t="s">
        <v>1320</v>
      </c>
      <c r="C5825" s="7" t="s">
        <v>553</v>
      </c>
      <c r="D5825" s="7" t="s">
        <v>1097</v>
      </c>
      <c r="E5825" s="7" t="s">
        <v>418</v>
      </c>
      <c r="F5825" s="7" t="s">
        <v>419</v>
      </c>
      <c r="G5825" s="7" t="s">
        <v>1078</v>
      </c>
      <c r="H5825" s="7" t="s">
        <v>1021</v>
      </c>
      <c r="I5825" s="6" t="s">
        <v>14</v>
      </c>
      <c r="J5825" s="1"/>
      <c r="K5825" s="1"/>
      <c r="L5825" s="1"/>
      <c r="M5825" s="1"/>
      <c r="N5825" s="1"/>
      <c r="O5825" s="1"/>
      <c r="P5825" s="1"/>
      <c r="Q5825" s="12">
        <v>3846.7249999999999</v>
      </c>
      <c r="R5825" s="29">
        <f t="shared" si="273"/>
        <v>0</v>
      </c>
      <c r="S5825" t="str">
        <f t="shared" si="274"/>
        <v>OK</v>
      </c>
      <c r="T5825" s="10">
        <f>IFERROR(VLOOKUP(A5825,[1]!Tabla1[[#All],[Material]:[venta nueva]],38,FALSE),0)</f>
        <v>0</v>
      </c>
    </row>
    <row r="5826" spans="1:20" hidden="1" x14ac:dyDescent="0.35">
      <c r="A5826">
        <f t="shared" si="272"/>
        <v>1023123</v>
      </c>
      <c r="B5826" s="6" t="s">
        <v>1320</v>
      </c>
      <c r="C5826" s="7" t="s">
        <v>553</v>
      </c>
      <c r="D5826" s="7" t="s">
        <v>1097</v>
      </c>
      <c r="E5826" s="7" t="s">
        <v>420</v>
      </c>
      <c r="F5826" s="7" t="s">
        <v>421</v>
      </c>
      <c r="G5826" s="7" t="s">
        <v>1075</v>
      </c>
      <c r="H5826" s="7" t="s">
        <v>1011</v>
      </c>
      <c r="I5826" s="6" t="s">
        <v>15</v>
      </c>
      <c r="J5826" s="1"/>
      <c r="K5826" s="1"/>
      <c r="L5826" s="1"/>
      <c r="M5826" s="1"/>
      <c r="N5826" s="1"/>
      <c r="O5826" s="1"/>
      <c r="P5826" s="1"/>
      <c r="Q5826" s="12">
        <v>4275.6149999999998</v>
      </c>
      <c r="R5826" s="29">
        <f t="shared" si="273"/>
        <v>0</v>
      </c>
      <c r="S5826" t="str">
        <f t="shared" si="274"/>
        <v>OK</v>
      </c>
      <c r="T5826" s="10">
        <f>IFERROR(VLOOKUP(A5826,[1]!Tabla1[[#All],[Material]:[venta nueva]],38,FALSE),0)</f>
        <v>0</v>
      </c>
    </row>
    <row r="5827" spans="1:20" hidden="1" x14ac:dyDescent="0.35">
      <c r="A5827">
        <f t="shared" si="272"/>
        <v>1023126</v>
      </c>
      <c r="B5827" s="6" t="s">
        <v>1320</v>
      </c>
      <c r="C5827" s="7" t="s">
        <v>553</v>
      </c>
      <c r="D5827" s="7" t="s">
        <v>1097</v>
      </c>
      <c r="E5827" s="7" t="s">
        <v>422</v>
      </c>
      <c r="F5827" s="7" t="s">
        <v>423</v>
      </c>
      <c r="G5827" s="7" t="s">
        <v>1081</v>
      </c>
      <c r="H5827" s="7" t="s">
        <v>1010</v>
      </c>
      <c r="I5827" s="6" t="s">
        <v>14</v>
      </c>
      <c r="J5827" s="1"/>
      <c r="K5827" s="1"/>
      <c r="L5827" s="1"/>
      <c r="M5827" s="1"/>
      <c r="N5827" s="1"/>
      <c r="O5827" s="1"/>
      <c r="P5827" s="1"/>
      <c r="Q5827" s="12">
        <v>11928.441000000001</v>
      </c>
      <c r="R5827" s="29">
        <f t="shared" si="273"/>
        <v>0</v>
      </c>
      <c r="S5827" t="str">
        <f t="shared" si="274"/>
        <v>OK</v>
      </c>
      <c r="T5827" s="10">
        <f>IFERROR(VLOOKUP(A5827,[1]!Tabla1[[#All],[Material]:[venta nueva]],38,FALSE),0)</f>
        <v>0</v>
      </c>
    </row>
    <row r="5828" spans="1:20" hidden="1" x14ac:dyDescent="0.35">
      <c r="A5828">
        <f t="shared" si="272"/>
        <v>1023143</v>
      </c>
      <c r="B5828" s="6" t="s">
        <v>1320</v>
      </c>
      <c r="C5828" s="7" t="s">
        <v>553</v>
      </c>
      <c r="D5828" s="7" t="s">
        <v>1097</v>
      </c>
      <c r="E5828" s="7" t="s">
        <v>426</v>
      </c>
      <c r="F5828" s="7" t="s">
        <v>427</v>
      </c>
      <c r="G5828" s="7" t="s">
        <v>1083</v>
      </c>
      <c r="H5828" s="7" t="s">
        <v>1044</v>
      </c>
      <c r="I5828" s="6" t="s">
        <v>14</v>
      </c>
      <c r="J5828" s="1"/>
      <c r="K5828" s="1"/>
      <c r="L5828" s="1"/>
      <c r="M5828" s="1"/>
      <c r="N5828" s="1"/>
      <c r="O5828" s="1"/>
      <c r="P5828" s="1"/>
      <c r="Q5828" s="12">
        <v>999.99800000000005</v>
      </c>
      <c r="R5828" s="29">
        <f t="shared" si="273"/>
        <v>0</v>
      </c>
      <c r="S5828" t="str">
        <f t="shared" si="274"/>
        <v>OK</v>
      </c>
      <c r="T5828" s="10">
        <f>IFERROR(VLOOKUP(A5828,[1]!Tabla1[[#All],[Material]:[venta nueva]],38,FALSE),0)</f>
        <v>0</v>
      </c>
    </row>
    <row r="5829" spans="1:20" hidden="1" x14ac:dyDescent="0.35">
      <c r="A5829">
        <f t="shared" si="272"/>
        <v>1023144</v>
      </c>
      <c r="B5829" s="6" t="s">
        <v>1320</v>
      </c>
      <c r="C5829" s="7" t="s">
        <v>553</v>
      </c>
      <c r="D5829" s="7" t="s">
        <v>1097</v>
      </c>
      <c r="E5829" s="7" t="s">
        <v>576</v>
      </c>
      <c r="F5829" s="7" t="s">
        <v>577</v>
      </c>
      <c r="G5829" s="7" t="s">
        <v>1079</v>
      </c>
      <c r="H5829" s="7" t="s">
        <v>1040</v>
      </c>
      <c r="I5829" s="6" t="s">
        <v>12</v>
      </c>
      <c r="J5829" s="1"/>
      <c r="K5829" s="1"/>
      <c r="L5829" s="1"/>
      <c r="M5829" s="1"/>
      <c r="N5829" s="1"/>
      <c r="O5829" s="1"/>
      <c r="P5829" s="1"/>
      <c r="Q5829" s="12">
        <v>44060.874000000003</v>
      </c>
      <c r="R5829" s="29">
        <f t="shared" si="273"/>
        <v>0</v>
      </c>
      <c r="S5829" t="str">
        <f t="shared" si="274"/>
        <v>OK</v>
      </c>
      <c r="T5829" s="10">
        <f>IFERROR(VLOOKUP(A5829,[1]!Tabla1[[#All],[Material]:[venta nueva]],38,FALSE),0)</f>
        <v>0</v>
      </c>
    </row>
    <row r="5830" spans="1:20" hidden="1" x14ac:dyDescent="0.35">
      <c r="A5830">
        <f t="shared" ref="A5830:A5893" si="275">+E5830*1</f>
        <v>1023163</v>
      </c>
      <c r="B5830" s="6" t="s">
        <v>1320</v>
      </c>
      <c r="C5830" s="7" t="s">
        <v>553</v>
      </c>
      <c r="D5830" s="7" t="s">
        <v>1097</v>
      </c>
      <c r="E5830" s="7" t="s">
        <v>428</v>
      </c>
      <c r="F5830" s="7" t="s">
        <v>429</v>
      </c>
      <c r="G5830" s="7" t="s">
        <v>1075</v>
      </c>
      <c r="H5830" s="7" t="s">
        <v>1011</v>
      </c>
      <c r="I5830" s="6" t="s">
        <v>16</v>
      </c>
      <c r="J5830" s="1"/>
      <c r="K5830" s="1"/>
      <c r="L5830" s="1"/>
      <c r="M5830" s="1"/>
      <c r="N5830" s="1"/>
      <c r="O5830" s="1"/>
      <c r="P5830" s="1"/>
      <c r="Q5830" s="12">
        <v>25023.894</v>
      </c>
      <c r="R5830" s="29">
        <f t="shared" si="273"/>
        <v>0</v>
      </c>
      <c r="S5830" t="str">
        <f t="shared" si="274"/>
        <v>OK</v>
      </c>
      <c r="T5830" s="10">
        <f>IFERROR(VLOOKUP(A5830,[1]!Tabla1[[#All],[Material]:[venta nueva]],38,FALSE),0)</f>
        <v>0</v>
      </c>
    </row>
    <row r="5831" spans="1:20" hidden="1" x14ac:dyDescent="0.35">
      <c r="A5831">
        <f t="shared" si="275"/>
        <v>1023184</v>
      </c>
      <c r="B5831" s="6" t="s">
        <v>1320</v>
      </c>
      <c r="C5831" s="7" t="s">
        <v>553</v>
      </c>
      <c r="D5831" s="7" t="s">
        <v>1097</v>
      </c>
      <c r="E5831" s="7" t="s">
        <v>618</v>
      </c>
      <c r="F5831" s="7" t="s">
        <v>619</v>
      </c>
      <c r="G5831" s="7" t="s">
        <v>1075</v>
      </c>
      <c r="H5831" s="7" t="s">
        <v>1035</v>
      </c>
      <c r="I5831" s="6" t="s">
        <v>15</v>
      </c>
      <c r="J5831" s="1"/>
      <c r="K5831" s="1"/>
      <c r="L5831" s="1"/>
      <c r="M5831" s="1"/>
      <c r="N5831" s="1"/>
      <c r="O5831" s="1"/>
      <c r="P5831" s="1"/>
      <c r="Q5831" s="12">
        <v>1101.107</v>
      </c>
      <c r="R5831" s="29">
        <f t="shared" si="273"/>
        <v>0</v>
      </c>
      <c r="S5831" t="str">
        <f t="shared" si="274"/>
        <v>OK</v>
      </c>
      <c r="T5831" s="10">
        <f>IFERROR(VLOOKUP(A5831,[1]!Tabla1[[#All],[Material]:[venta nueva]],38,FALSE),0)</f>
        <v>0</v>
      </c>
    </row>
    <row r="5832" spans="1:20" hidden="1" x14ac:dyDescent="0.35">
      <c r="A5832">
        <f t="shared" si="275"/>
        <v>1023190</v>
      </c>
      <c r="B5832" s="6" t="s">
        <v>1320</v>
      </c>
      <c r="C5832" s="7" t="s">
        <v>553</v>
      </c>
      <c r="D5832" s="7" t="s">
        <v>1097</v>
      </c>
      <c r="E5832" s="7" t="s">
        <v>432</v>
      </c>
      <c r="F5832" s="7" t="s">
        <v>433</v>
      </c>
      <c r="G5832" s="7" t="s">
        <v>1069</v>
      </c>
      <c r="H5832" s="7" t="s">
        <v>1026</v>
      </c>
      <c r="I5832" s="6" t="s">
        <v>8</v>
      </c>
      <c r="J5832" s="1"/>
      <c r="K5832" s="1"/>
      <c r="L5832" s="1"/>
      <c r="M5832" s="1"/>
      <c r="N5832" s="1"/>
      <c r="O5832" s="1"/>
      <c r="P5832" s="1"/>
      <c r="Q5832" s="12">
        <v>151422.726</v>
      </c>
      <c r="R5832" s="29">
        <f t="shared" ref="R5832:R5895" si="276">+O5832-P5832</f>
        <v>0</v>
      </c>
      <c r="S5832" t="str">
        <f t="shared" ref="S5832:S5895" si="277">IF(R5832&gt;0,"Sobre ingreso",IF(R5832&lt;0,"Pendiente de ingreso","OK"))</f>
        <v>OK</v>
      </c>
      <c r="T5832" s="10">
        <f>IFERROR(VLOOKUP(A5832,[1]!Tabla1[[#All],[Material]:[venta nueva]],38,FALSE),0)</f>
        <v>0</v>
      </c>
    </row>
    <row r="5833" spans="1:20" hidden="1" x14ac:dyDescent="0.35">
      <c r="A5833">
        <f t="shared" si="275"/>
        <v>1023194</v>
      </c>
      <c r="B5833" s="6" t="s">
        <v>1320</v>
      </c>
      <c r="C5833" s="7" t="s">
        <v>553</v>
      </c>
      <c r="D5833" s="7" t="s">
        <v>1097</v>
      </c>
      <c r="E5833" s="7" t="s">
        <v>434</v>
      </c>
      <c r="F5833" s="7" t="s">
        <v>435</v>
      </c>
      <c r="G5833" s="7" t="s">
        <v>1082</v>
      </c>
      <c r="H5833" s="7" t="s">
        <v>1013</v>
      </c>
      <c r="I5833" s="6" t="s">
        <v>16</v>
      </c>
      <c r="J5833" s="1"/>
      <c r="K5833" s="1"/>
      <c r="L5833" s="1"/>
      <c r="M5833" s="1"/>
      <c r="N5833" s="1"/>
      <c r="O5833" s="1"/>
      <c r="P5833" s="1"/>
      <c r="Q5833" s="12">
        <v>21683.458999999999</v>
      </c>
      <c r="R5833" s="29">
        <f t="shared" si="276"/>
        <v>0</v>
      </c>
      <c r="S5833" t="str">
        <f t="shared" si="277"/>
        <v>OK</v>
      </c>
      <c r="T5833" s="10">
        <f>IFERROR(VLOOKUP(A5833,[1]!Tabla1[[#All],[Material]:[venta nueva]],38,FALSE),0)</f>
        <v>0</v>
      </c>
    </row>
    <row r="5834" spans="1:20" hidden="1" x14ac:dyDescent="0.35">
      <c r="A5834">
        <f t="shared" si="275"/>
        <v>1023218</v>
      </c>
      <c r="B5834" s="6" t="s">
        <v>1320</v>
      </c>
      <c r="C5834" s="7" t="s">
        <v>553</v>
      </c>
      <c r="D5834" s="7" t="s">
        <v>1097</v>
      </c>
      <c r="E5834" s="7" t="s">
        <v>1202</v>
      </c>
      <c r="F5834" s="7" t="s">
        <v>1203</v>
      </c>
      <c r="G5834" s="7" t="s">
        <v>1069</v>
      </c>
      <c r="H5834" s="7" t="s">
        <v>1026</v>
      </c>
      <c r="I5834" s="6" t="s">
        <v>10</v>
      </c>
      <c r="J5834" s="1"/>
      <c r="K5834" s="1"/>
      <c r="L5834" s="1"/>
      <c r="M5834" s="1"/>
      <c r="N5834" s="1"/>
      <c r="O5834" s="1"/>
      <c r="P5834" s="1"/>
      <c r="Q5834" s="12">
        <v>98938.245999999999</v>
      </c>
      <c r="R5834" s="29">
        <f t="shared" si="276"/>
        <v>0</v>
      </c>
      <c r="S5834" t="str">
        <f t="shared" si="277"/>
        <v>OK</v>
      </c>
      <c r="T5834" s="10">
        <f>IFERROR(VLOOKUP(A5834,[1]!Tabla1[[#All],[Material]:[venta nueva]],38,FALSE),0)</f>
        <v>0</v>
      </c>
    </row>
    <row r="5835" spans="1:20" hidden="1" x14ac:dyDescent="0.35">
      <c r="A5835">
        <f t="shared" si="275"/>
        <v>1023265</v>
      </c>
      <c r="B5835" s="6" t="s">
        <v>1320</v>
      </c>
      <c r="C5835" s="7" t="s">
        <v>553</v>
      </c>
      <c r="D5835" s="7" t="s">
        <v>1097</v>
      </c>
      <c r="E5835" s="7" t="s">
        <v>436</v>
      </c>
      <c r="F5835" s="7" t="s">
        <v>437</v>
      </c>
      <c r="G5835" s="7" t="s">
        <v>1085</v>
      </c>
      <c r="H5835" s="7" t="s">
        <v>1036</v>
      </c>
      <c r="I5835" s="6" t="s">
        <v>15</v>
      </c>
      <c r="J5835" s="1"/>
      <c r="K5835" s="1"/>
      <c r="L5835" s="1"/>
      <c r="M5835" s="1"/>
      <c r="N5835" s="1"/>
      <c r="O5835" s="1"/>
      <c r="P5835" s="1"/>
      <c r="Q5835" s="12">
        <v>6537</v>
      </c>
      <c r="R5835" s="29">
        <f t="shared" si="276"/>
        <v>0</v>
      </c>
      <c r="S5835" t="str">
        <f t="shared" si="277"/>
        <v>OK</v>
      </c>
      <c r="T5835" s="10">
        <f>IFERROR(VLOOKUP(A5835,[1]!Tabla1[[#All],[Material]:[venta nueva]],38,FALSE),0)</f>
        <v>0</v>
      </c>
    </row>
    <row r="5836" spans="1:20" hidden="1" x14ac:dyDescent="0.35">
      <c r="A5836">
        <f t="shared" si="275"/>
        <v>1023273</v>
      </c>
      <c r="B5836" s="6" t="s">
        <v>1320</v>
      </c>
      <c r="C5836" s="7" t="s">
        <v>553</v>
      </c>
      <c r="D5836" s="7" t="s">
        <v>1097</v>
      </c>
      <c r="E5836" s="7" t="s">
        <v>452</v>
      </c>
      <c r="F5836" s="7" t="s">
        <v>453</v>
      </c>
      <c r="G5836" s="7" t="s">
        <v>1076</v>
      </c>
      <c r="H5836" s="7" t="s">
        <v>1004</v>
      </c>
      <c r="I5836" s="6" t="s">
        <v>8</v>
      </c>
      <c r="J5836" s="1"/>
      <c r="K5836" s="1"/>
      <c r="L5836" s="1"/>
      <c r="M5836" s="1"/>
      <c r="N5836" s="1"/>
      <c r="O5836" s="1"/>
      <c r="P5836" s="1"/>
      <c r="Q5836" s="12">
        <v>54639.582000000002</v>
      </c>
      <c r="R5836" s="29">
        <f t="shared" si="276"/>
        <v>0</v>
      </c>
      <c r="S5836" t="str">
        <f t="shared" si="277"/>
        <v>OK</v>
      </c>
      <c r="T5836" s="10">
        <f>IFERROR(VLOOKUP(A5836,[1]!Tabla1[[#All],[Material]:[venta nueva]],38,FALSE),0)</f>
        <v>0</v>
      </c>
    </row>
    <row r="5837" spans="1:20" hidden="1" x14ac:dyDescent="0.35">
      <c r="A5837">
        <f t="shared" si="275"/>
        <v>1023274</v>
      </c>
      <c r="B5837" s="6" t="s">
        <v>1320</v>
      </c>
      <c r="C5837" s="7" t="s">
        <v>553</v>
      </c>
      <c r="D5837" s="7" t="s">
        <v>1097</v>
      </c>
      <c r="E5837" s="7" t="s">
        <v>454</v>
      </c>
      <c r="F5837" s="7" t="s">
        <v>455</v>
      </c>
      <c r="G5837" s="7" t="s">
        <v>1076</v>
      </c>
      <c r="H5837" s="7" t="s">
        <v>1004</v>
      </c>
      <c r="I5837" s="6" t="s">
        <v>8</v>
      </c>
      <c r="J5837" s="1"/>
      <c r="K5837" s="1"/>
      <c r="L5837" s="1"/>
      <c r="M5837" s="1"/>
      <c r="N5837" s="1"/>
      <c r="O5837" s="1"/>
      <c r="P5837" s="1"/>
      <c r="Q5837" s="12">
        <v>13466.989</v>
      </c>
      <c r="R5837" s="29">
        <f t="shared" si="276"/>
        <v>0</v>
      </c>
      <c r="S5837" t="str">
        <f t="shared" si="277"/>
        <v>OK</v>
      </c>
      <c r="T5837" s="10">
        <f>IFERROR(VLOOKUP(A5837,[1]!Tabla1[[#All],[Material]:[venta nueva]],38,FALSE),0)</f>
        <v>0</v>
      </c>
    </row>
    <row r="5838" spans="1:20" hidden="1" x14ac:dyDescent="0.35">
      <c r="A5838">
        <f t="shared" si="275"/>
        <v>1023276</v>
      </c>
      <c r="B5838" s="6" t="s">
        <v>1320</v>
      </c>
      <c r="C5838" s="7" t="s">
        <v>553</v>
      </c>
      <c r="D5838" s="7" t="s">
        <v>1097</v>
      </c>
      <c r="E5838" s="7" t="s">
        <v>604</v>
      </c>
      <c r="F5838" s="7" t="s">
        <v>605</v>
      </c>
      <c r="G5838" s="7" t="s">
        <v>1076</v>
      </c>
      <c r="H5838" s="7" t="s">
        <v>1004</v>
      </c>
      <c r="I5838" s="6" t="s">
        <v>8</v>
      </c>
      <c r="J5838" s="1"/>
      <c r="K5838" s="1"/>
      <c r="L5838" s="1"/>
      <c r="M5838" s="1"/>
      <c r="N5838" s="1"/>
      <c r="O5838" s="1"/>
      <c r="P5838" s="1"/>
      <c r="Q5838" s="12">
        <v>31504.267</v>
      </c>
      <c r="R5838" s="29">
        <f t="shared" si="276"/>
        <v>0</v>
      </c>
      <c r="S5838" t="str">
        <f t="shared" si="277"/>
        <v>OK</v>
      </c>
      <c r="T5838" s="10">
        <f>IFERROR(VLOOKUP(A5838,[1]!Tabla1[[#All],[Material]:[venta nueva]],38,FALSE),0)</f>
        <v>0</v>
      </c>
    </row>
    <row r="5839" spans="1:20" hidden="1" x14ac:dyDescent="0.35">
      <c r="A5839">
        <f t="shared" si="275"/>
        <v>1023283</v>
      </c>
      <c r="B5839" s="6" t="s">
        <v>1320</v>
      </c>
      <c r="C5839" s="7" t="s">
        <v>553</v>
      </c>
      <c r="D5839" s="7" t="s">
        <v>1097</v>
      </c>
      <c r="E5839" s="7" t="s">
        <v>498</v>
      </c>
      <c r="F5839" s="7" t="s">
        <v>499</v>
      </c>
      <c r="G5839" s="7" t="s">
        <v>1069</v>
      </c>
      <c r="H5839" s="7" t="s">
        <v>1045</v>
      </c>
      <c r="I5839" s="6" t="s">
        <v>12</v>
      </c>
      <c r="J5839" s="1"/>
      <c r="K5839" s="1"/>
      <c r="L5839" s="1"/>
      <c r="M5839" s="1"/>
      <c r="N5839" s="1"/>
      <c r="O5839" s="1"/>
      <c r="P5839" s="1"/>
      <c r="Q5839" s="12">
        <v>80008.981</v>
      </c>
      <c r="R5839" s="29">
        <f t="shared" si="276"/>
        <v>0</v>
      </c>
      <c r="S5839" t="str">
        <f t="shared" si="277"/>
        <v>OK</v>
      </c>
      <c r="T5839" s="10">
        <f>IFERROR(VLOOKUP(A5839,[1]!Tabla1[[#All],[Material]:[venta nueva]],38,FALSE),0)</f>
        <v>0</v>
      </c>
    </row>
    <row r="5840" spans="1:20" hidden="1" x14ac:dyDescent="0.35">
      <c r="A5840">
        <f t="shared" si="275"/>
        <v>1023291</v>
      </c>
      <c r="B5840" s="6" t="s">
        <v>1320</v>
      </c>
      <c r="C5840" s="7" t="s">
        <v>553</v>
      </c>
      <c r="D5840" s="7" t="s">
        <v>1097</v>
      </c>
      <c r="E5840" s="7" t="s">
        <v>521</v>
      </c>
      <c r="F5840" s="7" t="s">
        <v>522</v>
      </c>
      <c r="G5840" s="7" t="s">
        <v>1084</v>
      </c>
      <c r="H5840" s="7" t="s">
        <v>1017</v>
      </c>
      <c r="I5840" s="6" t="s">
        <v>14</v>
      </c>
      <c r="J5840" s="1"/>
      <c r="K5840" s="1"/>
      <c r="L5840" s="1"/>
      <c r="M5840" s="1"/>
      <c r="N5840" s="1"/>
      <c r="O5840" s="1"/>
      <c r="P5840" s="1"/>
      <c r="Q5840" s="12">
        <v>35248.697999999997</v>
      </c>
      <c r="R5840" s="29">
        <f t="shared" si="276"/>
        <v>0</v>
      </c>
      <c r="S5840" t="str">
        <f t="shared" si="277"/>
        <v>OK</v>
      </c>
      <c r="T5840" s="10">
        <f>IFERROR(VLOOKUP(A5840,[1]!Tabla1[[#All],[Material]:[venta nueva]],38,FALSE),0)</f>
        <v>0</v>
      </c>
    </row>
    <row r="5841" spans="1:20" hidden="1" x14ac:dyDescent="0.35">
      <c r="A5841">
        <f t="shared" si="275"/>
        <v>1023301</v>
      </c>
      <c r="B5841" s="6" t="s">
        <v>1320</v>
      </c>
      <c r="C5841" s="7" t="s">
        <v>553</v>
      </c>
      <c r="D5841" s="7" t="s">
        <v>1097</v>
      </c>
      <c r="E5841" s="7" t="s">
        <v>488</v>
      </c>
      <c r="F5841" s="7" t="s">
        <v>489</v>
      </c>
      <c r="G5841" s="7" t="s">
        <v>1075</v>
      </c>
      <c r="H5841" s="7" t="s">
        <v>1035</v>
      </c>
      <c r="I5841" s="6" t="s">
        <v>16</v>
      </c>
      <c r="J5841" s="1"/>
      <c r="K5841" s="1"/>
      <c r="L5841" s="1"/>
      <c r="M5841" s="1"/>
      <c r="N5841" s="1"/>
      <c r="O5841" s="1"/>
      <c r="P5841" s="1"/>
      <c r="Q5841" s="12">
        <v>47479.375</v>
      </c>
      <c r="R5841" s="29">
        <f t="shared" si="276"/>
        <v>0</v>
      </c>
      <c r="S5841" t="str">
        <f t="shared" si="277"/>
        <v>OK</v>
      </c>
      <c r="T5841" s="10">
        <f>IFERROR(VLOOKUP(A5841,[1]!Tabla1[[#All],[Material]:[venta nueva]],38,FALSE),0)</f>
        <v>0</v>
      </c>
    </row>
    <row r="5842" spans="1:20" hidden="1" x14ac:dyDescent="0.35">
      <c r="A5842">
        <f t="shared" si="275"/>
        <v>1023306</v>
      </c>
      <c r="B5842" s="6" t="s">
        <v>1320</v>
      </c>
      <c r="C5842" s="7" t="s">
        <v>553</v>
      </c>
      <c r="D5842" s="7" t="s">
        <v>1097</v>
      </c>
      <c r="E5842" s="7" t="s">
        <v>523</v>
      </c>
      <c r="F5842" s="7" t="s">
        <v>302</v>
      </c>
      <c r="G5842" s="7" t="s">
        <v>1080</v>
      </c>
      <c r="H5842" s="7" t="s">
        <v>1031</v>
      </c>
      <c r="I5842" s="6" t="s">
        <v>14</v>
      </c>
      <c r="J5842" s="1"/>
      <c r="K5842" s="1"/>
      <c r="L5842" s="1"/>
      <c r="M5842" s="1"/>
      <c r="N5842" s="1"/>
      <c r="O5842" s="1"/>
      <c r="P5842" s="1"/>
      <c r="Q5842" s="12">
        <v>385610.79599999997</v>
      </c>
      <c r="R5842" s="29">
        <f t="shared" si="276"/>
        <v>0</v>
      </c>
      <c r="S5842" t="str">
        <f t="shared" si="277"/>
        <v>OK</v>
      </c>
      <c r="T5842" s="10">
        <f>IFERROR(VLOOKUP(A5842,[1]!Tabla1[[#All],[Material]:[venta nueva]],38,FALSE),0)</f>
        <v>0</v>
      </c>
    </row>
    <row r="5843" spans="1:20" hidden="1" x14ac:dyDescent="0.35">
      <c r="A5843">
        <f t="shared" si="275"/>
        <v>1023307</v>
      </c>
      <c r="B5843" s="6" t="s">
        <v>1320</v>
      </c>
      <c r="C5843" s="7" t="s">
        <v>553</v>
      </c>
      <c r="D5843" s="7" t="s">
        <v>1097</v>
      </c>
      <c r="E5843" s="7" t="s">
        <v>515</v>
      </c>
      <c r="F5843" s="7" t="s">
        <v>516</v>
      </c>
      <c r="G5843" s="7" t="s">
        <v>1069</v>
      </c>
      <c r="H5843" s="7" t="s">
        <v>1026</v>
      </c>
      <c r="I5843" s="6" t="s">
        <v>12</v>
      </c>
      <c r="J5843" s="1"/>
      <c r="K5843" s="1"/>
      <c r="L5843" s="1"/>
      <c r="M5843" s="1"/>
      <c r="N5843" s="1"/>
      <c r="O5843" s="1"/>
      <c r="P5843" s="1"/>
      <c r="Q5843" s="12">
        <v>34294.35</v>
      </c>
      <c r="R5843" s="29">
        <f t="shared" si="276"/>
        <v>0</v>
      </c>
      <c r="S5843" t="str">
        <f t="shared" si="277"/>
        <v>OK</v>
      </c>
      <c r="T5843" s="10">
        <f>IFERROR(VLOOKUP(A5843,[1]!Tabla1[[#All],[Material]:[venta nueva]],38,FALSE),0)</f>
        <v>0</v>
      </c>
    </row>
    <row r="5844" spans="1:20" hidden="1" x14ac:dyDescent="0.35">
      <c r="A5844">
        <f t="shared" si="275"/>
        <v>1023318</v>
      </c>
      <c r="B5844" s="6" t="s">
        <v>1320</v>
      </c>
      <c r="C5844" s="7" t="s">
        <v>553</v>
      </c>
      <c r="D5844" s="7" t="s">
        <v>1097</v>
      </c>
      <c r="E5844" s="7" t="s">
        <v>532</v>
      </c>
      <c r="F5844" s="7" t="s">
        <v>533</v>
      </c>
      <c r="G5844" s="7" t="s">
        <v>1081</v>
      </c>
      <c r="H5844" s="7" t="s">
        <v>1010</v>
      </c>
      <c r="I5844" s="6" t="s">
        <v>10</v>
      </c>
      <c r="J5844" s="1"/>
      <c r="K5844" s="1"/>
      <c r="L5844" s="1"/>
      <c r="M5844" s="1"/>
      <c r="N5844" s="1"/>
      <c r="O5844" s="1"/>
      <c r="P5844" s="1"/>
      <c r="Q5844" s="12">
        <v>2157.511</v>
      </c>
      <c r="R5844" s="29">
        <f t="shared" si="276"/>
        <v>0</v>
      </c>
      <c r="S5844" t="str">
        <f t="shared" si="277"/>
        <v>OK</v>
      </c>
      <c r="T5844" s="10">
        <f>IFERROR(VLOOKUP(A5844,[1]!Tabla1[[#All],[Material]:[venta nueva]],38,FALSE),0)</f>
        <v>0</v>
      </c>
    </row>
    <row r="5845" spans="1:20" hidden="1" x14ac:dyDescent="0.35">
      <c r="A5845">
        <f t="shared" si="275"/>
        <v>1023319</v>
      </c>
      <c r="B5845" s="6" t="s">
        <v>1320</v>
      </c>
      <c r="C5845" s="7" t="s">
        <v>553</v>
      </c>
      <c r="D5845" s="7" t="s">
        <v>1097</v>
      </c>
      <c r="E5845" s="7" t="s">
        <v>534</v>
      </c>
      <c r="F5845" s="7" t="s">
        <v>535</v>
      </c>
      <c r="G5845" s="7" t="s">
        <v>1081</v>
      </c>
      <c r="H5845" s="7" t="s">
        <v>1010</v>
      </c>
      <c r="I5845" s="6" t="s">
        <v>10</v>
      </c>
      <c r="J5845" s="1"/>
      <c r="K5845" s="1"/>
      <c r="L5845" s="1"/>
      <c r="M5845" s="1"/>
      <c r="N5845" s="1"/>
      <c r="O5845" s="1"/>
      <c r="P5845" s="1"/>
      <c r="Q5845" s="12">
        <v>16503.433000000001</v>
      </c>
      <c r="R5845" s="29">
        <f t="shared" si="276"/>
        <v>0</v>
      </c>
      <c r="S5845" t="str">
        <f t="shared" si="277"/>
        <v>OK</v>
      </c>
      <c r="T5845" s="10">
        <f>IFERROR(VLOOKUP(A5845,[1]!Tabla1[[#All],[Material]:[venta nueva]],38,FALSE),0)</f>
        <v>0</v>
      </c>
    </row>
    <row r="5846" spans="1:20" hidden="1" x14ac:dyDescent="0.35">
      <c r="A5846">
        <f t="shared" si="275"/>
        <v>1023324</v>
      </c>
      <c r="B5846" s="6" t="s">
        <v>1320</v>
      </c>
      <c r="C5846" s="7" t="s">
        <v>553</v>
      </c>
      <c r="D5846" s="7" t="s">
        <v>1097</v>
      </c>
      <c r="E5846" s="7" t="s">
        <v>613</v>
      </c>
      <c r="F5846" s="7" t="s">
        <v>149</v>
      </c>
      <c r="G5846" s="7" t="s">
        <v>1076</v>
      </c>
      <c r="H5846" s="7" t="s">
        <v>1022</v>
      </c>
      <c r="I5846" s="6" t="s">
        <v>10</v>
      </c>
      <c r="J5846" s="1"/>
      <c r="K5846" s="1"/>
      <c r="L5846" s="1"/>
      <c r="M5846" s="1"/>
      <c r="N5846" s="1"/>
      <c r="O5846" s="1"/>
      <c r="P5846" s="1"/>
      <c r="Q5846" s="12">
        <v>305938.87099999998</v>
      </c>
      <c r="R5846" s="29">
        <f t="shared" si="276"/>
        <v>0</v>
      </c>
      <c r="S5846" t="str">
        <f t="shared" si="277"/>
        <v>OK</v>
      </c>
      <c r="T5846" s="10">
        <f>IFERROR(VLOOKUP(A5846,[1]!Tabla1[[#All],[Material]:[venta nueva]],38,FALSE),0)</f>
        <v>0</v>
      </c>
    </row>
    <row r="5847" spans="1:20" hidden="1" x14ac:dyDescent="0.35">
      <c r="A5847">
        <f t="shared" si="275"/>
        <v>1023326</v>
      </c>
      <c r="B5847" s="6" t="s">
        <v>1320</v>
      </c>
      <c r="C5847" s="7" t="s">
        <v>553</v>
      </c>
      <c r="D5847" s="7" t="s">
        <v>1097</v>
      </c>
      <c r="E5847" s="7" t="s">
        <v>540</v>
      </c>
      <c r="F5847" s="7" t="s">
        <v>198</v>
      </c>
      <c r="G5847" s="7" t="s">
        <v>1069</v>
      </c>
      <c r="H5847" s="7" t="s">
        <v>1026</v>
      </c>
      <c r="I5847" s="6" t="s">
        <v>12</v>
      </c>
      <c r="J5847" s="1"/>
      <c r="K5847" s="1"/>
      <c r="L5847" s="1"/>
      <c r="M5847" s="1"/>
      <c r="N5847" s="1"/>
      <c r="O5847" s="1"/>
      <c r="P5847" s="1"/>
      <c r="Q5847" s="12">
        <v>34121.684000000001</v>
      </c>
      <c r="R5847" s="29">
        <f t="shared" si="276"/>
        <v>0</v>
      </c>
      <c r="S5847" t="str">
        <f t="shared" si="277"/>
        <v>OK</v>
      </c>
      <c r="T5847" s="10">
        <f>IFERROR(VLOOKUP(A5847,[1]!Tabla1[[#All],[Material]:[venta nueva]],38,FALSE),0)</f>
        <v>0</v>
      </c>
    </row>
    <row r="5848" spans="1:20" hidden="1" x14ac:dyDescent="0.35">
      <c r="A5848">
        <f t="shared" si="275"/>
        <v>1023329</v>
      </c>
      <c r="B5848" s="6" t="s">
        <v>1320</v>
      </c>
      <c r="C5848" s="7" t="s">
        <v>553</v>
      </c>
      <c r="D5848" s="7" t="s">
        <v>1097</v>
      </c>
      <c r="E5848" s="7" t="s">
        <v>541</v>
      </c>
      <c r="F5848" s="7" t="s">
        <v>196</v>
      </c>
      <c r="G5848" s="7" t="s">
        <v>1080</v>
      </c>
      <c r="H5848" s="7" t="s">
        <v>1024</v>
      </c>
      <c r="I5848" s="6" t="s">
        <v>13</v>
      </c>
      <c r="J5848" s="1"/>
      <c r="K5848" s="1"/>
      <c r="L5848" s="1"/>
      <c r="M5848" s="1"/>
      <c r="N5848" s="1"/>
      <c r="O5848" s="1"/>
      <c r="P5848" s="1"/>
      <c r="Q5848" s="12">
        <v>15045.973</v>
      </c>
      <c r="R5848" s="29">
        <f t="shared" si="276"/>
        <v>0</v>
      </c>
      <c r="S5848" t="str">
        <f t="shared" si="277"/>
        <v>OK</v>
      </c>
      <c r="T5848" s="10">
        <f>IFERROR(VLOOKUP(A5848,[1]!Tabla1[[#All],[Material]:[venta nueva]],38,FALSE),0)</f>
        <v>0</v>
      </c>
    </row>
    <row r="5849" spans="1:20" hidden="1" x14ac:dyDescent="0.35">
      <c r="A5849">
        <f t="shared" si="275"/>
        <v>1023331</v>
      </c>
      <c r="B5849" s="6" t="s">
        <v>1320</v>
      </c>
      <c r="C5849" s="7" t="s">
        <v>553</v>
      </c>
      <c r="D5849" s="7" t="s">
        <v>1097</v>
      </c>
      <c r="E5849" s="7" t="s">
        <v>538</v>
      </c>
      <c r="F5849" s="7" t="s">
        <v>251</v>
      </c>
      <c r="G5849" s="7" t="s">
        <v>1075</v>
      </c>
      <c r="H5849" s="7" t="s">
        <v>1011</v>
      </c>
      <c r="I5849" s="6" t="s">
        <v>11</v>
      </c>
      <c r="J5849" s="1"/>
      <c r="K5849" s="1"/>
      <c r="L5849" s="1"/>
      <c r="M5849" s="1"/>
      <c r="N5849" s="1"/>
      <c r="O5849" s="1"/>
      <c r="P5849" s="1"/>
      <c r="Q5849" s="12">
        <v>959.06700000000001</v>
      </c>
      <c r="R5849" s="29">
        <f t="shared" si="276"/>
        <v>0</v>
      </c>
      <c r="S5849" t="str">
        <f t="shared" si="277"/>
        <v>OK</v>
      </c>
      <c r="T5849" s="10">
        <f>IFERROR(VLOOKUP(A5849,[1]!Tabla1[[#All],[Material]:[venta nueva]],38,FALSE),0)</f>
        <v>0</v>
      </c>
    </row>
    <row r="5850" spans="1:20" hidden="1" x14ac:dyDescent="0.35">
      <c r="A5850">
        <f t="shared" si="275"/>
        <v>1023334</v>
      </c>
      <c r="B5850" s="6" t="s">
        <v>1320</v>
      </c>
      <c r="C5850" s="7" t="s">
        <v>553</v>
      </c>
      <c r="D5850" s="7" t="s">
        <v>1097</v>
      </c>
      <c r="E5850" s="7" t="s">
        <v>550</v>
      </c>
      <c r="F5850" s="7" t="s">
        <v>551</v>
      </c>
      <c r="G5850" s="7" t="s">
        <v>1080</v>
      </c>
      <c r="H5850" s="7" t="s">
        <v>1031</v>
      </c>
      <c r="I5850" s="6" t="s">
        <v>13</v>
      </c>
      <c r="J5850" s="1"/>
      <c r="K5850" s="1"/>
      <c r="L5850" s="1"/>
      <c r="M5850" s="1"/>
      <c r="N5850" s="1"/>
      <c r="O5850" s="1"/>
      <c r="P5850" s="1"/>
      <c r="Q5850" s="12">
        <v>143980.538</v>
      </c>
      <c r="R5850" s="29">
        <f t="shared" si="276"/>
        <v>0</v>
      </c>
      <c r="S5850" t="str">
        <f t="shared" si="277"/>
        <v>OK</v>
      </c>
      <c r="T5850" s="10">
        <f>IFERROR(VLOOKUP(A5850,[1]!Tabla1[[#All],[Material]:[venta nueva]],38,FALSE),0)</f>
        <v>0</v>
      </c>
    </row>
    <row r="5851" spans="1:20" hidden="1" x14ac:dyDescent="0.35">
      <c r="A5851">
        <f t="shared" si="275"/>
        <v>1023336</v>
      </c>
      <c r="B5851" s="6" t="s">
        <v>1320</v>
      </c>
      <c r="C5851" s="7" t="s">
        <v>553</v>
      </c>
      <c r="D5851" s="7" t="s">
        <v>1097</v>
      </c>
      <c r="E5851" s="7" t="s">
        <v>552</v>
      </c>
      <c r="F5851" s="7" t="s">
        <v>551</v>
      </c>
      <c r="G5851" s="7" t="s">
        <v>1080</v>
      </c>
      <c r="H5851" s="7" t="s">
        <v>1031</v>
      </c>
      <c r="I5851" s="6" t="s">
        <v>13</v>
      </c>
      <c r="J5851" s="1"/>
      <c r="K5851" s="1"/>
      <c r="L5851" s="1"/>
      <c r="M5851" s="1"/>
      <c r="N5851" s="1"/>
      <c r="O5851" s="1"/>
      <c r="P5851" s="1"/>
      <c r="Q5851" s="12">
        <v>4419.7330000000002</v>
      </c>
      <c r="R5851" s="29">
        <f t="shared" si="276"/>
        <v>0</v>
      </c>
      <c r="S5851" t="str">
        <f t="shared" si="277"/>
        <v>OK</v>
      </c>
      <c r="T5851" s="10">
        <f>IFERROR(VLOOKUP(A5851,[1]!Tabla1[[#All],[Material]:[venta nueva]],38,FALSE),0)</f>
        <v>0</v>
      </c>
    </row>
    <row r="5852" spans="1:20" hidden="1" x14ac:dyDescent="0.35">
      <c r="A5852">
        <f t="shared" si="275"/>
        <v>1023349</v>
      </c>
      <c r="B5852" s="6" t="s">
        <v>1320</v>
      </c>
      <c r="C5852" s="7" t="s">
        <v>553</v>
      </c>
      <c r="D5852" s="7" t="s">
        <v>1097</v>
      </c>
      <c r="E5852" s="7" t="s">
        <v>564</v>
      </c>
      <c r="F5852" s="7" t="s">
        <v>565</v>
      </c>
      <c r="G5852" s="7" t="s">
        <v>1075</v>
      </c>
      <c r="H5852" s="7" t="s">
        <v>1002</v>
      </c>
      <c r="I5852" s="6" t="s">
        <v>16</v>
      </c>
      <c r="J5852" s="1"/>
      <c r="K5852" s="1"/>
      <c r="L5852" s="1"/>
      <c r="M5852" s="1"/>
      <c r="N5852" s="1"/>
      <c r="O5852" s="1"/>
      <c r="P5852" s="1"/>
      <c r="Q5852" s="12">
        <v>8914.5229999999992</v>
      </c>
      <c r="R5852" s="29">
        <f t="shared" si="276"/>
        <v>0</v>
      </c>
      <c r="S5852" t="str">
        <f t="shared" si="277"/>
        <v>OK</v>
      </c>
      <c r="T5852" s="10">
        <f>IFERROR(VLOOKUP(A5852,[1]!Tabla1[[#All],[Material]:[venta nueva]],38,FALSE),0)</f>
        <v>0</v>
      </c>
    </row>
    <row r="5853" spans="1:20" hidden="1" x14ac:dyDescent="0.35">
      <c r="A5853">
        <f t="shared" si="275"/>
        <v>1023350</v>
      </c>
      <c r="B5853" s="6" t="s">
        <v>1320</v>
      </c>
      <c r="C5853" s="7" t="s">
        <v>553</v>
      </c>
      <c r="D5853" s="7" t="s">
        <v>1097</v>
      </c>
      <c r="E5853" s="7" t="s">
        <v>566</v>
      </c>
      <c r="F5853" s="7" t="s">
        <v>567</v>
      </c>
      <c r="G5853" s="7" t="s">
        <v>1075</v>
      </c>
      <c r="H5853" s="7" t="s">
        <v>1011</v>
      </c>
      <c r="I5853" s="6" t="s">
        <v>16</v>
      </c>
      <c r="J5853" s="1"/>
      <c r="K5853" s="1"/>
      <c r="L5853" s="1"/>
      <c r="M5853" s="1"/>
      <c r="N5853" s="1"/>
      <c r="O5853" s="1"/>
      <c r="P5853" s="1"/>
      <c r="Q5853" s="12">
        <v>20411.977999999999</v>
      </c>
      <c r="R5853" s="29">
        <f t="shared" si="276"/>
        <v>0</v>
      </c>
      <c r="S5853" t="str">
        <f t="shared" si="277"/>
        <v>OK</v>
      </c>
      <c r="T5853" s="10">
        <f>IFERROR(VLOOKUP(A5853,[1]!Tabla1[[#All],[Material]:[venta nueva]],38,FALSE),0)</f>
        <v>0</v>
      </c>
    </row>
    <row r="5854" spans="1:20" hidden="1" x14ac:dyDescent="0.35">
      <c r="A5854">
        <f t="shared" si="275"/>
        <v>1023351</v>
      </c>
      <c r="B5854" s="6" t="s">
        <v>1320</v>
      </c>
      <c r="C5854" s="7" t="s">
        <v>553</v>
      </c>
      <c r="D5854" s="7" t="s">
        <v>1097</v>
      </c>
      <c r="E5854" s="7" t="s">
        <v>570</v>
      </c>
      <c r="F5854" s="7" t="s">
        <v>585</v>
      </c>
      <c r="G5854" s="7" t="s">
        <v>1082</v>
      </c>
      <c r="H5854" s="7" t="s">
        <v>1013</v>
      </c>
      <c r="I5854" s="6" t="s">
        <v>16</v>
      </c>
      <c r="J5854" s="1"/>
      <c r="K5854" s="1"/>
      <c r="L5854" s="1"/>
      <c r="M5854" s="1"/>
      <c r="N5854" s="1"/>
      <c r="O5854" s="1"/>
      <c r="P5854" s="1"/>
      <c r="Q5854" s="12">
        <v>72.506</v>
      </c>
      <c r="R5854" s="29">
        <f t="shared" si="276"/>
        <v>0</v>
      </c>
      <c r="S5854" t="str">
        <f t="shared" si="277"/>
        <v>OK</v>
      </c>
      <c r="T5854" s="10">
        <f>IFERROR(VLOOKUP(A5854,[1]!Tabla1[[#All],[Material]:[venta nueva]],38,FALSE),0)</f>
        <v>0</v>
      </c>
    </row>
    <row r="5855" spans="1:20" hidden="1" x14ac:dyDescent="0.35">
      <c r="A5855">
        <f t="shared" si="275"/>
        <v>1023352</v>
      </c>
      <c r="B5855" s="6" t="s">
        <v>1320</v>
      </c>
      <c r="C5855" s="7" t="s">
        <v>553</v>
      </c>
      <c r="D5855" s="7" t="s">
        <v>1097</v>
      </c>
      <c r="E5855" s="7" t="s">
        <v>568</v>
      </c>
      <c r="F5855" s="7" t="s">
        <v>587</v>
      </c>
      <c r="G5855" s="7" t="s">
        <v>1082</v>
      </c>
      <c r="H5855" s="7" t="s">
        <v>1013</v>
      </c>
      <c r="I5855" s="6" t="s">
        <v>16</v>
      </c>
      <c r="J5855" s="1"/>
      <c r="K5855" s="1"/>
      <c r="L5855" s="1"/>
      <c r="M5855" s="1"/>
      <c r="N5855" s="1"/>
      <c r="O5855" s="1"/>
      <c r="P5855" s="1"/>
      <c r="Q5855" s="12">
        <v>52873.052000000003</v>
      </c>
      <c r="R5855" s="29">
        <f t="shared" si="276"/>
        <v>0</v>
      </c>
      <c r="S5855" t="str">
        <f t="shared" si="277"/>
        <v>OK</v>
      </c>
      <c r="T5855" s="10">
        <f>IFERROR(VLOOKUP(A5855,[1]!Tabla1[[#All],[Material]:[venta nueva]],38,FALSE),0)</f>
        <v>0</v>
      </c>
    </row>
    <row r="5856" spans="1:20" hidden="1" x14ac:dyDescent="0.35">
      <c r="A5856">
        <f t="shared" si="275"/>
        <v>1023354</v>
      </c>
      <c r="B5856" s="6" t="s">
        <v>1320</v>
      </c>
      <c r="C5856" s="7" t="s">
        <v>553</v>
      </c>
      <c r="D5856" s="7" t="s">
        <v>1097</v>
      </c>
      <c r="E5856" s="7" t="s">
        <v>608</v>
      </c>
      <c r="F5856" s="7" t="s">
        <v>609</v>
      </c>
      <c r="G5856" s="7" t="s">
        <v>1086</v>
      </c>
      <c r="H5856" s="7" t="s">
        <v>1025</v>
      </c>
      <c r="I5856" s="6" t="s">
        <v>14</v>
      </c>
      <c r="J5856" s="1"/>
      <c r="K5856" s="1"/>
      <c r="L5856" s="1"/>
      <c r="M5856" s="1"/>
      <c r="N5856" s="1"/>
      <c r="O5856" s="1"/>
      <c r="P5856" s="1"/>
      <c r="Q5856" s="12">
        <v>84845.879000000001</v>
      </c>
      <c r="R5856" s="29">
        <f t="shared" si="276"/>
        <v>0</v>
      </c>
      <c r="S5856" t="str">
        <f t="shared" si="277"/>
        <v>OK</v>
      </c>
      <c r="T5856" s="10">
        <f>IFERROR(VLOOKUP(A5856,[1]!Tabla1[[#All],[Material]:[venta nueva]],38,FALSE),0)</f>
        <v>0</v>
      </c>
    </row>
    <row r="5857" spans="1:20" hidden="1" x14ac:dyDescent="0.35">
      <c r="A5857">
        <f t="shared" si="275"/>
        <v>1023355</v>
      </c>
      <c r="B5857" s="6" t="s">
        <v>1320</v>
      </c>
      <c r="C5857" s="7" t="s">
        <v>553</v>
      </c>
      <c r="D5857" s="7" t="s">
        <v>1097</v>
      </c>
      <c r="E5857" s="7" t="s">
        <v>580</v>
      </c>
      <c r="F5857" s="7" t="s">
        <v>516</v>
      </c>
      <c r="G5857" s="7" t="s">
        <v>1069</v>
      </c>
      <c r="H5857" s="7" t="s">
        <v>1026</v>
      </c>
      <c r="I5857" s="6" t="s">
        <v>11</v>
      </c>
      <c r="J5857" s="1"/>
      <c r="K5857" s="1"/>
      <c r="L5857" s="1"/>
      <c r="M5857" s="1"/>
      <c r="N5857" s="1"/>
      <c r="O5857" s="1"/>
      <c r="P5857" s="1"/>
      <c r="Q5857" s="12">
        <v>23899.999</v>
      </c>
      <c r="R5857" s="29">
        <f t="shared" si="276"/>
        <v>0</v>
      </c>
      <c r="S5857" t="str">
        <f t="shared" si="277"/>
        <v>OK</v>
      </c>
      <c r="T5857" s="10">
        <f>IFERROR(VLOOKUP(A5857,[1]!Tabla1[[#All],[Material]:[venta nueva]],38,FALSE),0)</f>
        <v>0</v>
      </c>
    </row>
    <row r="5858" spans="1:20" hidden="1" x14ac:dyDescent="0.35">
      <c r="A5858">
        <f t="shared" si="275"/>
        <v>1023364</v>
      </c>
      <c r="B5858" s="6" t="s">
        <v>1320</v>
      </c>
      <c r="C5858" s="7" t="s">
        <v>553</v>
      </c>
      <c r="D5858" s="7" t="s">
        <v>1097</v>
      </c>
      <c r="E5858" s="7" t="s">
        <v>643</v>
      </c>
      <c r="F5858" s="7" t="s">
        <v>622</v>
      </c>
      <c r="G5858" s="7" t="s">
        <v>1069</v>
      </c>
      <c r="H5858" s="7" t="s">
        <v>1033</v>
      </c>
      <c r="I5858" s="6" t="s">
        <v>14</v>
      </c>
      <c r="J5858" s="1"/>
      <c r="K5858" s="1"/>
      <c r="L5858" s="1"/>
      <c r="M5858" s="1"/>
      <c r="N5858" s="1"/>
      <c r="O5858" s="1"/>
      <c r="P5858" s="1"/>
      <c r="Q5858" s="12">
        <v>194.92699999999999</v>
      </c>
      <c r="R5858" s="29">
        <f t="shared" si="276"/>
        <v>0</v>
      </c>
      <c r="S5858" t="str">
        <f t="shared" si="277"/>
        <v>OK</v>
      </c>
      <c r="T5858" s="10">
        <f>IFERROR(VLOOKUP(A5858,[1]!Tabla1[[#All],[Material]:[venta nueva]],38,FALSE),0)</f>
        <v>0</v>
      </c>
    </row>
    <row r="5859" spans="1:20" hidden="1" x14ac:dyDescent="0.35">
      <c r="A5859">
        <f t="shared" si="275"/>
        <v>1023366</v>
      </c>
      <c r="B5859" s="6" t="s">
        <v>1320</v>
      </c>
      <c r="C5859" s="7" t="s">
        <v>553</v>
      </c>
      <c r="D5859" s="7" t="s">
        <v>1097</v>
      </c>
      <c r="E5859" s="7" t="s">
        <v>645</v>
      </c>
      <c r="F5859" s="7" t="s">
        <v>624</v>
      </c>
      <c r="G5859" s="7" t="s">
        <v>1069</v>
      </c>
      <c r="H5859" s="7" t="s">
        <v>1033</v>
      </c>
      <c r="I5859" s="6" t="s">
        <v>14</v>
      </c>
      <c r="J5859" s="1"/>
      <c r="K5859" s="1"/>
      <c r="L5859" s="1"/>
      <c r="M5859" s="1"/>
      <c r="N5859" s="1"/>
      <c r="O5859" s="1"/>
      <c r="P5859" s="1"/>
      <c r="Q5859" s="12">
        <v>237.297</v>
      </c>
      <c r="R5859" s="29">
        <f t="shared" si="276"/>
        <v>0</v>
      </c>
      <c r="S5859" t="str">
        <f t="shared" si="277"/>
        <v>OK</v>
      </c>
      <c r="T5859" s="10">
        <f>IFERROR(VLOOKUP(A5859,[1]!Tabla1[[#All],[Material]:[venta nueva]],38,FALSE),0)</f>
        <v>0</v>
      </c>
    </row>
    <row r="5860" spans="1:20" hidden="1" x14ac:dyDescent="0.35">
      <c r="A5860">
        <f t="shared" si="275"/>
        <v>1023375</v>
      </c>
      <c r="B5860" s="6" t="s">
        <v>1320</v>
      </c>
      <c r="C5860" s="7" t="s">
        <v>553</v>
      </c>
      <c r="D5860" s="7" t="s">
        <v>1097</v>
      </c>
      <c r="E5860" s="7" t="s">
        <v>588</v>
      </c>
      <c r="F5860" s="7" t="s">
        <v>589</v>
      </c>
      <c r="G5860" s="7" t="s">
        <v>1069</v>
      </c>
      <c r="H5860" s="7" t="s">
        <v>1016</v>
      </c>
      <c r="I5860" s="6" t="s">
        <v>10</v>
      </c>
      <c r="J5860" s="1"/>
      <c r="K5860" s="1"/>
      <c r="L5860" s="1"/>
      <c r="M5860" s="1"/>
      <c r="N5860" s="1"/>
      <c r="O5860" s="1"/>
      <c r="P5860" s="1"/>
      <c r="Q5860" s="12">
        <v>7626.5020000000004</v>
      </c>
      <c r="R5860" s="29">
        <f t="shared" si="276"/>
        <v>0</v>
      </c>
      <c r="S5860" t="str">
        <f t="shared" si="277"/>
        <v>OK</v>
      </c>
      <c r="T5860" s="10">
        <f>IFERROR(VLOOKUP(A5860,[1]!Tabla1[[#All],[Material]:[venta nueva]],38,FALSE),0)</f>
        <v>0</v>
      </c>
    </row>
    <row r="5861" spans="1:20" hidden="1" x14ac:dyDescent="0.35">
      <c r="A5861">
        <f t="shared" si="275"/>
        <v>1023383</v>
      </c>
      <c r="B5861" s="6" t="s">
        <v>1320</v>
      </c>
      <c r="C5861" s="7" t="s">
        <v>553</v>
      </c>
      <c r="D5861" s="7" t="s">
        <v>1097</v>
      </c>
      <c r="E5861" s="7" t="s">
        <v>590</v>
      </c>
      <c r="F5861" s="7" t="s">
        <v>591</v>
      </c>
      <c r="G5861" s="7" t="s">
        <v>1069</v>
      </c>
      <c r="H5861" s="7" t="s">
        <v>1026</v>
      </c>
      <c r="I5861" s="6" t="s">
        <v>10</v>
      </c>
      <c r="J5861" s="1"/>
      <c r="K5861" s="1"/>
      <c r="L5861" s="1"/>
      <c r="M5861" s="1"/>
      <c r="N5861" s="1"/>
      <c r="O5861" s="1"/>
      <c r="P5861" s="1"/>
      <c r="Q5861" s="12">
        <v>76007.047000000006</v>
      </c>
      <c r="R5861" s="29">
        <f t="shared" si="276"/>
        <v>0</v>
      </c>
      <c r="S5861" t="str">
        <f t="shared" si="277"/>
        <v>OK</v>
      </c>
      <c r="T5861" s="10">
        <f>IFERROR(VLOOKUP(A5861,[1]!Tabla1[[#All],[Material]:[venta nueva]],38,FALSE),0)</f>
        <v>0</v>
      </c>
    </row>
    <row r="5862" spans="1:20" hidden="1" x14ac:dyDescent="0.35">
      <c r="A5862">
        <f t="shared" si="275"/>
        <v>1023397</v>
      </c>
      <c r="B5862" s="6" t="s">
        <v>1320</v>
      </c>
      <c r="C5862" s="7" t="s">
        <v>553</v>
      </c>
      <c r="D5862" s="7" t="s">
        <v>1097</v>
      </c>
      <c r="E5862" s="7" t="s">
        <v>652</v>
      </c>
      <c r="F5862" s="7" t="s">
        <v>115</v>
      </c>
      <c r="G5862" s="7" t="s">
        <v>1078</v>
      </c>
      <c r="H5862" s="7" t="s">
        <v>1009</v>
      </c>
      <c r="I5862" s="6" t="s">
        <v>12</v>
      </c>
      <c r="J5862" s="1"/>
      <c r="K5862" s="1"/>
      <c r="L5862" s="1"/>
      <c r="M5862" s="1"/>
      <c r="N5862" s="1"/>
      <c r="O5862" s="1"/>
      <c r="P5862" s="1"/>
      <c r="Q5862" s="12">
        <v>3663.6860000000001</v>
      </c>
      <c r="R5862" s="29">
        <f t="shared" si="276"/>
        <v>0</v>
      </c>
      <c r="S5862" t="str">
        <f t="shared" si="277"/>
        <v>OK</v>
      </c>
      <c r="T5862" s="10">
        <f>IFERROR(VLOOKUP(A5862,[1]!Tabla1[[#All],[Material]:[venta nueva]],38,FALSE),0)</f>
        <v>0</v>
      </c>
    </row>
    <row r="5863" spans="1:20" hidden="1" x14ac:dyDescent="0.35">
      <c r="A5863">
        <f t="shared" si="275"/>
        <v>1023400</v>
      </c>
      <c r="B5863" s="6" t="s">
        <v>1320</v>
      </c>
      <c r="C5863" s="7" t="s">
        <v>553</v>
      </c>
      <c r="D5863" s="7" t="s">
        <v>1097</v>
      </c>
      <c r="E5863" s="7" t="s">
        <v>651</v>
      </c>
      <c r="F5863" s="7" t="s">
        <v>1300</v>
      </c>
      <c r="G5863" s="7" t="s">
        <v>1076</v>
      </c>
      <c r="H5863" s="7" t="s">
        <v>1022</v>
      </c>
      <c r="I5863" s="6" t="s">
        <v>9</v>
      </c>
      <c r="J5863" s="1"/>
      <c r="K5863" s="1"/>
      <c r="L5863" s="1"/>
      <c r="M5863" s="1"/>
      <c r="N5863" s="1"/>
      <c r="O5863" s="1"/>
      <c r="P5863" s="1"/>
      <c r="Q5863" s="12">
        <v>19619.101999999999</v>
      </c>
      <c r="R5863" s="29">
        <f t="shared" si="276"/>
        <v>0</v>
      </c>
      <c r="S5863" t="str">
        <f t="shared" si="277"/>
        <v>OK</v>
      </c>
      <c r="T5863" s="10">
        <f>IFERROR(VLOOKUP(A5863,[1]!Tabla1[[#All],[Material]:[venta nueva]],38,FALSE),0)</f>
        <v>0</v>
      </c>
    </row>
    <row r="5864" spans="1:20" hidden="1" x14ac:dyDescent="0.35">
      <c r="A5864">
        <f t="shared" si="275"/>
        <v>1023409</v>
      </c>
      <c r="B5864" s="6" t="s">
        <v>1320</v>
      </c>
      <c r="C5864" s="7" t="s">
        <v>553</v>
      </c>
      <c r="D5864" s="7" t="s">
        <v>1097</v>
      </c>
      <c r="E5864" s="7" t="s">
        <v>1329</v>
      </c>
      <c r="F5864" s="7" t="s">
        <v>445</v>
      </c>
      <c r="G5864" s="7" t="s">
        <v>1074</v>
      </c>
      <c r="H5864" s="7" t="s">
        <v>1018</v>
      </c>
      <c r="I5864" s="6" t="s">
        <v>10</v>
      </c>
      <c r="J5864" s="1"/>
      <c r="K5864" s="1"/>
      <c r="L5864" s="1"/>
      <c r="M5864" s="1"/>
      <c r="N5864" s="1"/>
      <c r="O5864" s="1"/>
      <c r="P5864" s="1"/>
      <c r="Q5864" s="12">
        <v>21999.995999999999</v>
      </c>
      <c r="R5864" s="29">
        <f t="shared" si="276"/>
        <v>0</v>
      </c>
      <c r="S5864" t="str">
        <f t="shared" si="277"/>
        <v>OK</v>
      </c>
      <c r="T5864" s="10">
        <f>IFERROR(VLOOKUP(A5864,[1]!Tabla1[[#All],[Material]:[venta nueva]],38,FALSE),0)</f>
        <v>0</v>
      </c>
    </row>
    <row r="5865" spans="1:20" hidden="1" x14ac:dyDescent="0.35">
      <c r="A5865">
        <f t="shared" si="275"/>
        <v>1023411</v>
      </c>
      <c r="B5865" s="6" t="s">
        <v>1320</v>
      </c>
      <c r="C5865" s="7" t="s">
        <v>553</v>
      </c>
      <c r="D5865" s="7" t="s">
        <v>1097</v>
      </c>
      <c r="E5865" s="7" t="s">
        <v>1312</v>
      </c>
      <c r="F5865" s="7" t="s">
        <v>1313</v>
      </c>
      <c r="G5865" s="7" t="s">
        <v>1076</v>
      </c>
      <c r="H5865" s="7" t="s">
        <v>1004</v>
      </c>
      <c r="I5865" s="6" t="s">
        <v>14</v>
      </c>
      <c r="J5865" s="1"/>
      <c r="K5865" s="1"/>
      <c r="L5865" s="1"/>
      <c r="M5865" s="1"/>
      <c r="N5865" s="1"/>
      <c r="O5865" s="1"/>
      <c r="P5865" s="1"/>
      <c r="Q5865" s="12">
        <v>52065.993000000002</v>
      </c>
      <c r="R5865" s="29">
        <f t="shared" si="276"/>
        <v>0</v>
      </c>
      <c r="S5865" t="str">
        <f t="shared" si="277"/>
        <v>OK</v>
      </c>
      <c r="T5865" s="10">
        <f>IFERROR(VLOOKUP(A5865,[1]!Tabla1[[#All],[Material]:[venta nueva]],38,FALSE),0)</f>
        <v>0</v>
      </c>
    </row>
    <row r="5866" spans="1:20" hidden="1" x14ac:dyDescent="0.35">
      <c r="A5866">
        <f t="shared" si="275"/>
        <v>1023412</v>
      </c>
      <c r="B5866" s="6" t="s">
        <v>1320</v>
      </c>
      <c r="C5866" s="7" t="s">
        <v>553</v>
      </c>
      <c r="D5866" s="7" t="s">
        <v>1097</v>
      </c>
      <c r="E5866" s="7" t="s">
        <v>1314</v>
      </c>
      <c r="F5866" s="7" t="s">
        <v>1315</v>
      </c>
      <c r="G5866" s="7" t="s">
        <v>1076</v>
      </c>
      <c r="H5866" s="7" t="s">
        <v>1022</v>
      </c>
      <c r="I5866" s="6" t="s">
        <v>14</v>
      </c>
      <c r="J5866" s="1"/>
      <c r="K5866" s="1"/>
      <c r="L5866" s="1"/>
      <c r="M5866" s="1"/>
      <c r="N5866" s="1"/>
      <c r="O5866" s="1"/>
      <c r="P5866" s="1"/>
      <c r="Q5866" s="12">
        <v>50026.487000000001</v>
      </c>
      <c r="R5866" s="29">
        <f t="shared" si="276"/>
        <v>0</v>
      </c>
      <c r="S5866" t="str">
        <f t="shared" si="277"/>
        <v>OK</v>
      </c>
      <c r="T5866" s="10">
        <f>IFERROR(VLOOKUP(A5866,[1]!Tabla1[[#All],[Material]:[venta nueva]],38,FALSE),0)</f>
        <v>0</v>
      </c>
    </row>
    <row r="5867" spans="1:20" hidden="1" x14ac:dyDescent="0.35">
      <c r="A5867">
        <f t="shared" si="275"/>
        <v>1023417</v>
      </c>
      <c r="B5867" s="6" t="s">
        <v>1320</v>
      </c>
      <c r="C5867" s="7" t="s">
        <v>553</v>
      </c>
      <c r="D5867" s="7" t="s">
        <v>1097</v>
      </c>
      <c r="E5867" s="7" t="s">
        <v>1316</v>
      </c>
      <c r="F5867" s="7" t="s">
        <v>1317</v>
      </c>
      <c r="G5867" s="7" t="s">
        <v>1076</v>
      </c>
      <c r="H5867" s="7" t="s">
        <v>1022</v>
      </c>
      <c r="I5867" s="6" t="s">
        <v>9</v>
      </c>
      <c r="J5867" s="1"/>
      <c r="K5867" s="1"/>
      <c r="L5867" s="1"/>
      <c r="M5867" s="1"/>
      <c r="N5867" s="1"/>
      <c r="O5867" s="1"/>
      <c r="P5867" s="1"/>
      <c r="Q5867" s="12">
        <v>49115.705999999998</v>
      </c>
      <c r="R5867" s="29">
        <f t="shared" si="276"/>
        <v>0</v>
      </c>
      <c r="S5867" t="str">
        <f t="shared" si="277"/>
        <v>OK</v>
      </c>
      <c r="T5867" s="10">
        <f>IFERROR(VLOOKUP(A5867,[1]!Tabla1[[#All],[Material]:[venta nueva]],38,FALSE),0)</f>
        <v>0</v>
      </c>
    </row>
    <row r="5868" spans="1:20" hidden="1" x14ac:dyDescent="0.35">
      <c r="A5868">
        <f t="shared" si="275"/>
        <v>1023421</v>
      </c>
      <c r="B5868" s="6" t="s">
        <v>1320</v>
      </c>
      <c r="C5868" s="7" t="s">
        <v>553</v>
      </c>
      <c r="D5868" s="7" t="s">
        <v>1097</v>
      </c>
      <c r="E5868" s="7" t="s">
        <v>1330</v>
      </c>
      <c r="F5868" s="7" t="s">
        <v>492</v>
      </c>
      <c r="G5868" s="7" t="s">
        <v>1085</v>
      </c>
      <c r="H5868" s="7" t="s">
        <v>1019</v>
      </c>
      <c r="I5868" s="6" t="s">
        <v>10</v>
      </c>
      <c r="J5868" s="1"/>
      <c r="K5868" s="1"/>
      <c r="L5868" s="1"/>
      <c r="M5868" s="1"/>
      <c r="N5868" s="1"/>
      <c r="O5868" s="1"/>
      <c r="P5868" s="1"/>
      <c r="Q5868" s="12">
        <v>24356.226999999999</v>
      </c>
      <c r="R5868" s="29">
        <f t="shared" si="276"/>
        <v>0</v>
      </c>
      <c r="S5868" t="str">
        <f t="shared" si="277"/>
        <v>OK</v>
      </c>
      <c r="T5868" s="10">
        <f>IFERROR(VLOOKUP(A5868,[1]!Tabla1[[#All],[Material]:[venta nueva]],38,FALSE),0)</f>
        <v>0</v>
      </c>
    </row>
    <row r="5869" spans="1:20" hidden="1" x14ac:dyDescent="0.35">
      <c r="A5869">
        <f t="shared" si="275"/>
        <v>1030224</v>
      </c>
      <c r="B5869" s="6" t="s">
        <v>1320</v>
      </c>
      <c r="C5869" s="7" t="s">
        <v>659</v>
      </c>
      <c r="D5869" s="7" t="s">
        <v>1095</v>
      </c>
      <c r="E5869" s="7" t="s">
        <v>856</v>
      </c>
      <c r="F5869" s="7" t="s">
        <v>857</v>
      </c>
      <c r="G5869" s="7" t="s">
        <v>1089</v>
      </c>
      <c r="H5869" s="7" t="s">
        <v>1049</v>
      </c>
      <c r="I5869" s="6" t="s">
        <v>11</v>
      </c>
      <c r="J5869" s="1">
        <v>1675</v>
      </c>
      <c r="K5869" s="1">
        <v>22325</v>
      </c>
      <c r="L5869" s="1">
        <v>24000</v>
      </c>
      <c r="M5869" s="1">
        <v>-63015</v>
      </c>
      <c r="N5869" s="1">
        <v>63015</v>
      </c>
      <c r="O5869" s="1">
        <v>0</v>
      </c>
      <c r="P5869" s="1"/>
      <c r="Q5869" s="12"/>
      <c r="R5869" s="29">
        <f t="shared" si="276"/>
        <v>0</v>
      </c>
      <c r="S5869" t="str">
        <f t="shared" si="277"/>
        <v>OK</v>
      </c>
      <c r="T5869" s="10">
        <f>IFERROR(VLOOKUP(A5869,[1]!Tabla1[[#All],[Material]:[venta nueva]],38,FALSE),0)</f>
        <v>0</v>
      </c>
    </row>
    <row r="5870" spans="1:20" hidden="1" x14ac:dyDescent="0.35">
      <c r="A5870">
        <f t="shared" si="275"/>
        <v>1030309</v>
      </c>
      <c r="B5870" s="6" t="s">
        <v>1320</v>
      </c>
      <c r="C5870" s="7" t="s">
        <v>659</v>
      </c>
      <c r="D5870" s="7" t="s">
        <v>1095</v>
      </c>
      <c r="E5870" s="7" t="s">
        <v>864</v>
      </c>
      <c r="F5870" s="7" t="s">
        <v>865</v>
      </c>
      <c r="G5870" s="7" t="s">
        <v>1065</v>
      </c>
      <c r="H5870" s="7" t="s">
        <v>1053</v>
      </c>
      <c r="I5870" s="6" t="s">
        <v>12</v>
      </c>
      <c r="J5870" s="1">
        <v>-714</v>
      </c>
      <c r="K5870" s="1">
        <v>714</v>
      </c>
      <c r="L5870" s="1">
        <v>0</v>
      </c>
      <c r="M5870" s="1">
        <v>2775</v>
      </c>
      <c r="N5870" s="1">
        <v>714</v>
      </c>
      <c r="O5870" s="1">
        <v>3489</v>
      </c>
      <c r="P5870" s="1"/>
      <c r="Q5870" s="12"/>
      <c r="R5870" s="29">
        <f t="shared" si="276"/>
        <v>3489</v>
      </c>
      <c r="S5870" t="str">
        <f t="shared" si="277"/>
        <v>Sobre ingreso</v>
      </c>
      <c r="T5870" s="10">
        <f>IFERROR(VLOOKUP(A5870,[1]!Tabla1[[#All],[Material]:[venta nueva]],38,FALSE),0)</f>
        <v>0</v>
      </c>
    </row>
    <row r="5871" spans="1:20" hidden="1" x14ac:dyDescent="0.35">
      <c r="A5871">
        <f t="shared" si="275"/>
        <v>1030332</v>
      </c>
      <c r="B5871" s="6" t="s">
        <v>1320</v>
      </c>
      <c r="C5871" s="7" t="s">
        <v>659</v>
      </c>
      <c r="D5871" s="7" t="s">
        <v>1095</v>
      </c>
      <c r="E5871" s="7" t="s">
        <v>871</v>
      </c>
      <c r="F5871" s="7" t="s">
        <v>872</v>
      </c>
      <c r="G5871" s="7" t="s">
        <v>1068</v>
      </c>
      <c r="H5871" s="7" t="s">
        <v>994</v>
      </c>
      <c r="I5871" s="6" t="s">
        <v>662</v>
      </c>
      <c r="J5871" s="1">
        <v>-3328</v>
      </c>
      <c r="K5871" s="1">
        <v>3328</v>
      </c>
      <c r="L5871" s="1">
        <v>0</v>
      </c>
      <c r="M5871" s="1"/>
      <c r="N5871" s="1"/>
      <c r="O5871" s="1"/>
      <c r="P5871" s="1"/>
      <c r="Q5871" s="12"/>
      <c r="R5871" s="29">
        <f t="shared" si="276"/>
        <v>0</v>
      </c>
      <c r="S5871" t="str">
        <f t="shared" si="277"/>
        <v>OK</v>
      </c>
      <c r="T5871" s="10">
        <f>IFERROR(VLOOKUP(A5871,[1]!Tabla1[[#All],[Material]:[venta nueva]],38,FALSE),0)</f>
        <v>0</v>
      </c>
    </row>
    <row r="5872" spans="1:20" hidden="1" x14ac:dyDescent="0.35">
      <c r="A5872">
        <f t="shared" si="275"/>
        <v>1030332</v>
      </c>
      <c r="B5872" s="6" t="s">
        <v>1320</v>
      </c>
      <c r="C5872" s="7" t="s">
        <v>659</v>
      </c>
      <c r="D5872" s="7" t="s">
        <v>1095</v>
      </c>
      <c r="E5872" s="7" t="s">
        <v>871</v>
      </c>
      <c r="F5872" s="7" t="s">
        <v>872</v>
      </c>
      <c r="G5872" s="7" t="s">
        <v>1068</v>
      </c>
      <c r="H5872" s="7" t="s">
        <v>994</v>
      </c>
      <c r="I5872" s="6" t="s">
        <v>11</v>
      </c>
      <c r="J5872" s="1">
        <v>0</v>
      </c>
      <c r="K5872" s="1">
        <v>72000</v>
      </c>
      <c r="L5872" s="1">
        <v>72000</v>
      </c>
      <c r="M5872" s="1">
        <v>16088</v>
      </c>
      <c r="N5872" s="1">
        <v>55912</v>
      </c>
      <c r="O5872" s="1">
        <v>72000</v>
      </c>
      <c r="P5872" s="1"/>
      <c r="Q5872" s="12"/>
      <c r="R5872" s="29">
        <f t="shared" si="276"/>
        <v>72000</v>
      </c>
      <c r="S5872" t="str">
        <f t="shared" si="277"/>
        <v>Sobre ingreso</v>
      </c>
      <c r="T5872" s="10">
        <f>IFERROR(VLOOKUP(A5872,[1]!Tabla1[[#All],[Material]:[venta nueva]],38,FALSE),0)</f>
        <v>0</v>
      </c>
    </row>
    <row r="5873" spans="1:20" hidden="1" x14ac:dyDescent="0.35">
      <c r="A5873">
        <f t="shared" si="275"/>
        <v>1030355</v>
      </c>
      <c r="B5873" s="6" t="s">
        <v>1320</v>
      </c>
      <c r="C5873" s="7" t="s">
        <v>659</v>
      </c>
      <c r="D5873" s="7" t="s">
        <v>1095</v>
      </c>
      <c r="E5873" s="7" t="s">
        <v>875</v>
      </c>
      <c r="F5873" s="7" t="s">
        <v>876</v>
      </c>
      <c r="G5873" s="7" t="s">
        <v>1092</v>
      </c>
      <c r="H5873" s="7" t="s">
        <v>1055</v>
      </c>
      <c r="I5873" s="6" t="s">
        <v>662</v>
      </c>
      <c r="J5873" s="1">
        <v>-14372</v>
      </c>
      <c r="K5873" s="1">
        <v>62400</v>
      </c>
      <c r="L5873" s="1">
        <v>48000</v>
      </c>
      <c r="M5873" s="1"/>
      <c r="N5873" s="1"/>
      <c r="O5873" s="1"/>
      <c r="P5873" s="1"/>
      <c r="Q5873" s="12"/>
      <c r="R5873" s="29">
        <f t="shared" si="276"/>
        <v>0</v>
      </c>
      <c r="S5873" t="str">
        <f t="shared" si="277"/>
        <v>OK</v>
      </c>
      <c r="T5873" s="10">
        <f>IFERROR(VLOOKUP(A5873,[1]!Tabla1[[#All],[Material]:[venta nueva]],38,FALSE),0)</f>
        <v>0</v>
      </c>
    </row>
    <row r="5874" spans="1:20" hidden="1" x14ac:dyDescent="0.35">
      <c r="A5874">
        <f t="shared" si="275"/>
        <v>1030378</v>
      </c>
      <c r="B5874" s="6" t="s">
        <v>1320</v>
      </c>
      <c r="C5874" s="7" t="s">
        <v>659</v>
      </c>
      <c r="D5874" s="7" t="s">
        <v>1095</v>
      </c>
      <c r="E5874" s="7" t="s">
        <v>885</v>
      </c>
      <c r="F5874" s="7" t="s">
        <v>886</v>
      </c>
      <c r="G5874" s="7" t="s">
        <v>1065</v>
      </c>
      <c r="H5874" s="7" t="s">
        <v>989</v>
      </c>
      <c r="I5874" s="6" t="s">
        <v>662</v>
      </c>
      <c r="J5874" s="1">
        <v>1847</v>
      </c>
      <c r="K5874" s="1">
        <v>0</v>
      </c>
      <c r="L5874" s="1">
        <v>1847</v>
      </c>
      <c r="M5874" s="1"/>
      <c r="N5874" s="1"/>
      <c r="O5874" s="1"/>
      <c r="P5874" s="1"/>
      <c r="Q5874" s="12"/>
      <c r="R5874" s="29">
        <f t="shared" si="276"/>
        <v>0</v>
      </c>
      <c r="S5874" t="str">
        <f t="shared" si="277"/>
        <v>OK</v>
      </c>
      <c r="T5874" s="10">
        <f>IFERROR(VLOOKUP(A5874,[1]!Tabla1[[#All],[Material]:[venta nueva]],38,FALSE),0)</f>
        <v>0</v>
      </c>
    </row>
    <row r="5875" spans="1:20" hidden="1" x14ac:dyDescent="0.35">
      <c r="A5875">
        <f t="shared" si="275"/>
        <v>1030498</v>
      </c>
      <c r="B5875" s="6" t="s">
        <v>1320</v>
      </c>
      <c r="C5875" s="7" t="s">
        <v>659</v>
      </c>
      <c r="D5875" s="7" t="s">
        <v>1095</v>
      </c>
      <c r="E5875" s="7" t="s">
        <v>905</v>
      </c>
      <c r="F5875" s="7" t="s">
        <v>906</v>
      </c>
      <c r="G5875" s="7" t="s">
        <v>1065</v>
      </c>
      <c r="H5875" s="7" t="s">
        <v>981</v>
      </c>
      <c r="I5875" s="6" t="s">
        <v>11</v>
      </c>
      <c r="J5875" s="1">
        <v>0</v>
      </c>
      <c r="K5875" s="1">
        <v>12000</v>
      </c>
      <c r="L5875" s="1">
        <v>12000</v>
      </c>
      <c r="M5875" s="1">
        <v>0</v>
      </c>
      <c r="N5875" s="1">
        <v>12000</v>
      </c>
      <c r="O5875" s="1">
        <v>12000</v>
      </c>
      <c r="P5875" s="1"/>
      <c r="Q5875" s="12"/>
      <c r="R5875" s="29">
        <f t="shared" si="276"/>
        <v>12000</v>
      </c>
      <c r="S5875" t="str">
        <f t="shared" si="277"/>
        <v>Sobre ingreso</v>
      </c>
      <c r="T5875" s="10">
        <f>IFERROR(VLOOKUP(A5875,[1]!Tabla1[[#All],[Material]:[venta nueva]],38,FALSE),0)</f>
        <v>0</v>
      </c>
    </row>
    <row r="5876" spans="1:20" hidden="1" x14ac:dyDescent="0.35">
      <c r="A5876">
        <f t="shared" si="275"/>
        <v>1030525</v>
      </c>
      <c r="B5876" s="6" t="s">
        <v>1320</v>
      </c>
      <c r="C5876" s="7" t="s">
        <v>659</v>
      </c>
      <c r="D5876" s="7" t="s">
        <v>1095</v>
      </c>
      <c r="E5876" s="7" t="s">
        <v>911</v>
      </c>
      <c r="F5876" s="7" t="s">
        <v>912</v>
      </c>
      <c r="G5876" s="7" t="s">
        <v>1068</v>
      </c>
      <c r="H5876" s="7" t="s">
        <v>994</v>
      </c>
      <c r="I5876" s="6" t="s">
        <v>14</v>
      </c>
      <c r="J5876" s="1">
        <v>5887</v>
      </c>
      <c r="K5876" s="1">
        <v>37269</v>
      </c>
      <c r="L5876" s="1">
        <v>36000</v>
      </c>
      <c r="M5876" s="1">
        <v>0</v>
      </c>
      <c r="N5876" s="1">
        <v>53357</v>
      </c>
      <c r="O5876" s="1">
        <v>48000</v>
      </c>
      <c r="P5876" s="1"/>
      <c r="Q5876" s="12"/>
      <c r="R5876" s="29">
        <f t="shared" si="276"/>
        <v>48000</v>
      </c>
      <c r="S5876" t="str">
        <f t="shared" si="277"/>
        <v>Sobre ingreso</v>
      </c>
      <c r="T5876" s="10">
        <f>IFERROR(VLOOKUP(A5876,[1]!Tabla1[[#All],[Material]:[venta nueva]],38,FALSE),0)</f>
        <v>0</v>
      </c>
    </row>
    <row r="5877" spans="1:20" hidden="1" x14ac:dyDescent="0.35">
      <c r="A5877">
        <f t="shared" si="275"/>
        <v>1030535</v>
      </c>
      <c r="B5877" s="6" t="s">
        <v>1320</v>
      </c>
      <c r="C5877" s="7" t="s">
        <v>659</v>
      </c>
      <c r="D5877" s="7" t="s">
        <v>1095</v>
      </c>
      <c r="E5877" s="7" t="s">
        <v>913</v>
      </c>
      <c r="F5877" s="7" t="s">
        <v>914</v>
      </c>
      <c r="G5877" s="7" t="s">
        <v>1089</v>
      </c>
      <c r="H5877" s="7" t="s">
        <v>1049</v>
      </c>
      <c r="I5877" s="6" t="s">
        <v>12</v>
      </c>
      <c r="J5877" s="1">
        <v>0</v>
      </c>
      <c r="K5877" s="1">
        <v>22000</v>
      </c>
      <c r="L5877" s="1">
        <v>22000</v>
      </c>
      <c r="M5877" s="1">
        <v>0</v>
      </c>
      <c r="N5877" s="1">
        <v>22000</v>
      </c>
      <c r="O5877" s="1">
        <v>22000</v>
      </c>
      <c r="P5877" s="1">
        <v>19500</v>
      </c>
      <c r="Q5877" s="12"/>
      <c r="R5877" s="29">
        <f t="shared" si="276"/>
        <v>2500</v>
      </c>
      <c r="S5877" t="str">
        <f t="shared" si="277"/>
        <v>Sobre ingreso</v>
      </c>
      <c r="T5877" s="10">
        <f>IFERROR(VLOOKUP(A5877,[1]!Tabla1[[#All],[Material]:[venta nueva]],38,FALSE),0)</f>
        <v>0</v>
      </c>
    </row>
    <row r="5878" spans="1:20" hidden="1" x14ac:dyDescent="0.35">
      <c r="A5878">
        <f t="shared" si="275"/>
        <v>1030542</v>
      </c>
      <c r="B5878" s="6" t="s">
        <v>1320</v>
      </c>
      <c r="C5878" s="7" t="s">
        <v>659</v>
      </c>
      <c r="D5878" s="7" t="s">
        <v>1095</v>
      </c>
      <c r="E5878" s="7" t="s">
        <v>915</v>
      </c>
      <c r="F5878" s="7" t="s">
        <v>916</v>
      </c>
      <c r="G5878" s="7" t="s">
        <v>1090</v>
      </c>
      <c r="H5878" s="7" t="s">
        <v>1052</v>
      </c>
      <c r="I5878" s="6" t="s">
        <v>12</v>
      </c>
      <c r="J5878" s="1">
        <v>1190</v>
      </c>
      <c r="K5878" s="1">
        <v>94810</v>
      </c>
      <c r="L5878" s="1">
        <v>96000</v>
      </c>
      <c r="M5878" s="1">
        <v>0</v>
      </c>
      <c r="N5878" s="1">
        <v>96000</v>
      </c>
      <c r="O5878" s="1">
        <v>96000</v>
      </c>
      <c r="P5878" s="1">
        <v>24500</v>
      </c>
      <c r="Q5878" s="12"/>
      <c r="R5878" s="29">
        <f t="shared" si="276"/>
        <v>71500</v>
      </c>
      <c r="S5878" t="str">
        <f t="shared" si="277"/>
        <v>Sobre ingreso</v>
      </c>
      <c r="T5878" s="10">
        <f>IFERROR(VLOOKUP(A5878,[1]!Tabla1[[#All],[Material]:[venta nueva]],38,FALSE),0)</f>
        <v>0</v>
      </c>
    </row>
    <row r="5879" spans="1:20" hidden="1" x14ac:dyDescent="0.35">
      <c r="A5879">
        <f t="shared" si="275"/>
        <v>1030544</v>
      </c>
      <c r="B5879" s="6" t="s">
        <v>1320</v>
      </c>
      <c r="C5879" s="7" t="s">
        <v>659</v>
      </c>
      <c r="D5879" s="7" t="s">
        <v>1095</v>
      </c>
      <c r="E5879" s="7" t="s">
        <v>1269</v>
      </c>
      <c r="F5879" s="7" t="s">
        <v>1270</v>
      </c>
      <c r="G5879" s="7" t="s">
        <v>1065</v>
      </c>
      <c r="H5879" s="7" t="s">
        <v>981</v>
      </c>
      <c r="I5879" s="6" t="s">
        <v>662</v>
      </c>
      <c r="J5879" s="1">
        <v>0</v>
      </c>
      <c r="K5879" s="1">
        <v>2200</v>
      </c>
      <c r="L5879" s="1">
        <v>2200</v>
      </c>
      <c r="M5879" s="1"/>
      <c r="N5879" s="1"/>
      <c r="O5879" s="1"/>
      <c r="P5879" s="1"/>
      <c r="Q5879" s="12"/>
      <c r="R5879" s="29">
        <f t="shared" si="276"/>
        <v>0</v>
      </c>
      <c r="S5879" t="str">
        <f t="shared" si="277"/>
        <v>OK</v>
      </c>
      <c r="T5879" s="10">
        <f>IFERROR(VLOOKUP(A5879,[1]!Tabla1[[#All],[Material]:[venta nueva]],38,FALSE),0)</f>
        <v>0</v>
      </c>
    </row>
    <row r="5880" spans="1:20" hidden="1" x14ac:dyDescent="0.35">
      <c r="A5880">
        <f t="shared" si="275"/>
        <v>1030545</v>
      </c>
      <c r="B5880" s="6" t="s">
        <v>1320</v>
      </c>
      <c r="C5880" s="7" t="s">
        <v>659</v>
      </c>
      <c r="D5880" s="7" t="s">
        <v>1095</v>
      </c>
      <c r="E5880" s="7" t="s">
        <v>917</v>
      </c>
      <c r="F5880" s="7" t="s">
        <v>918</v>
      </c>
      <c r="G5880" s="7" t="s">
        <v>1093</v>
      </c>
      <c r="H5880" s="7" t="s">
        <v>1059</v>
      </c>
      <c r="I5880" s="6" t="s">
        <v>11</v>
      </c>
      <c r="J5880" s="1">
        <v>2870</v>
      </c>
      <c r="K5880" s="1">
        <v>21130</v>
      </c>
      <c r="L5880" s="1">
        <v>24000</v>
      </c>
      <c r="M5880" s="1">
        <v>13875</v>
      </c>
      <c r="N5880" s="1">
        <v>10125</v>
      </c>
      <c r="O5880" s="1">
        <v>24000</v>
      </c>
      <c r="P5880" s="1">
        <v>24000</v>
      </c>
      <c r="Q5880" s="12"/>
      <c r="R5880" s="29">
        <f t="shared" si="276"/>
        <v>0</v>
      </c>
      <c r="S5880" t="str">
        <f t="shared" si="277"/>
        <v>OK</v>
      </c>
      <c r="T5880" s="10">
        <f>IFERROR(VLOOKUP(A5880,[1]!Tabla1[[#All],[Material]:[venta nueva]],38,FALSE),0)</f>
        <v>0</v>
      </c>
    </row>
    <row r="5881" spans="1:20" hidden="1" x14ac:dyDescent="0.35">
      <c r="A5881">
        <f t="shared" si="275"/>
        <v>1030635</v>
      </c>
      <c r="B5881" s="6" t="s">
        <v>1320</v>
      </c>
      <c r="C5881" s="7" t="s">
        <v>659</v>
      </c>
      <c r="D5881" s="7" t="s">
        <v>1095</v>
      </c>
      <c r="E5881" s="7" t="s">
        <v>923</v>
      </c>
      <c r="F5881" s="7" t="s">
        <v>924</v>
      </c>
      <c r="G5881" s="7" t="s">
        <v>1065</v>
      </c>
      <c r="H5881" s="7" t="s">
        <v>1053</v>
      </c>
      <c r="I5881" s="6" t="s">
        <v>662</v>
      </c>
      <c r="J5881" s="1">
        <v>23079</v>
      </c>
      <c r="K5881" s="1">
        <v>0</v>
      </c>
      <c r="L5881" s="1">
        <v>23079</v>
      </c>
      <c r="M5881" s="1"/>
      <c r="N5881" s="1"/>
      <c r="O5881" s="1"/>
      <c r="P5881" s="1"/>
      <c r="Q5881" s="12"/>
      <c r="R5881" s="29">
        <f t="shared" si="276"/>
        <v>0</v>
      </c>
      <c r="S5881" t="str">
        <f t="shared" si="277"/>
        <v>OK</v>
      </c>
      <c r="T5881" s="10">
        <f>IFERROR(VLOOKUP(A5881,[1]!Tabla1[[#All],[Material]:[venta nueva]],38,FALSE),0)</f>
        <v>0</v>
      </c>
    </row>
    <row r="5882" spans="1:20" hidden="1" x14ac:dyDescent="0.35">
      <c r="A5882">
        <f t="shared" si="275"/>
        <v>1030670</v>
      </c>
      <c r="B5882" s="6" t="s">
        <v>1320</v>
      </c>
      <c r="C5882" s="7" t="s">
        <v>659</v>
      </c>
      <c r="D5882" s="7" t="s">
        <v>1095</v>
      </c>
      <c r="E5882" s="7" t="s">
        <v>927</v>
      </c>
      <c r="F5882" s="7" t="s">
        <v>928</v>
      </c>
      <c r="G5882" s="7" t="s">
        <v>1090</v>
      </c>
      <c r="H5882" s="7" t="s">
        <v>1052</v>
      </c>
      <c r="I5882" s="6" t="s">
        <v>11</v>
      </c>
      <c r="J5882" s="1">
        <v>9753</v>
      </c>
      <c r="K5882" s="1">
        <v>14247</v>
      </c>
      <c r="L5882" s="1">
        <v>24000</v>
      </c>
      <c r="M5882" s="1">
        <v>26753</v>
      </c>
      <c r="N5882" s="1">
        <v>0</v>
      </c>
      <c r="O5882" s="1">
        <v>24000</v>
      </c>
      <c r="P5882" s="1"/>
      <c r="Q5882" s="12"/>
      <c r="R5882" s="29">
        <f t="shared" si="276"/>
        <v>24000</v>
      </c>
      <c r="S5882" t="str">
        <f t="shared" si="277"/>
        <v>Sobre ingreso</v>
      </c>
      <c r="T5882" s="10">
        <f>IFERROR(VLOOKUP(A5882,[1]!Tabla1[[#All],[Material]:[venta nueva]],38,FALSE),0)</f>
        <v>0</v>
      </c>
    </row>
    <row r="5883" spans="1:20" hidden="1" x14ac:dyDescent="0.35">
      <c r="A5883">
        <f t="shared" si="275"/>
        <v>1030720</v>
      </c>
      <c r="B5883" s="6" t="s">
        <v>1320</v>
      </c>
      <c r="C5883" s="7" t="s">
        <v>659</v>
      </c>
      <c r="D5883" s="7" t="s">
        <v>1095</v>
      </c>
      <c r="E5883" s="7" t="s">
        <v>942</v>
      </c>
      <c r="F5883" s="7" t="s">
        <v>943</v>
      </c>
      <c r="G5883" s="7" t="s">
        <v>1081</v>
      </c>
      <c r="H5883" s="7" t="s">
        <v>1050</v>
      </c>
      <c r="I5883" s="6" t="s">
        <v>11</v>
      </c>
      <c r="J5883" s="1">
        <v>0</v>
      </c>
      <c r="K5883" s="1">
        <v>24000</v>
      </c>
      <c r="L5883" s="1">
        <v>24000</v>
      </c>
      <c r="M5883" s="1">
        <v>0</v>
      </c>
      <c r="N5883" s="1">
        <v>24000</v>
      </c>
      <c r="O5883" s="1">
        <v>24000</v>
      </c>
      <c r="P5883" s="1">
        <v>24000</v>
      </c>
      <c r="Q5883" s="12"/>
      <c r="R5883" s="29">
        <f t="shared" si="276"/>
        <v>0</v>
      </c>
      <c r="S5883" t="str">
        <f t="shared" si="277"/>
        <v>OK</v>
      </c>
      <c r="T5883" s="10">
        <f>IFERROR(VLOOKUP(A5883,[1]!Tabla1[[#All],[Material]:[venta nueva]],38,FALSE),0)</f>
        <v>0</v>
      </c>
    </row>
    <row r="5884" spans="1:20" hidden="1" x14ac:dyDescent="0.35">
      <c r="A5884">
        <f t="shared" si="275"/>
        <v>1030788</v>
      </c>
      <c r="B5884" s="6" t="s">
        <v>1320</v>
      </c>
      <c r="C5884" s="7" t="s">
        <v>659</v>
      </c>
      <c r="D5884" s="7" t="s">
        <v>1095</v>
      </c>
      <c r="E5884" s="7" t="s">
        <v>972</v>
      </c>
      <c r="F5884" s="7" t="s">
        <v>973</v>
      </c>
      <c r="G5884" s="7" t="s">
        <v>1068</v>
      </c>
      <c r="H5884" s="7" t="s">
        <v>996</v>
      </c>
      <c r="I5884" s="6" t="s">
        <v>662</v>
      </c>
      <c r="J5884" s="1">
        <v>-2070</v>
      </c>
      <c r="K5884" s="1">
        <v>0</v>
      </c>
      <c r="L5884" s="1">
        <v>0</v>
      </c>
      <c r="M5884" s="1"/>
      <c r="N5884" s="1"/>
      <c r="O5884" s="1"/>
      <c r="P5884" s="1"/>
      <c r="Q5884" s="12"/>
      <c r="R5884" s="29">
        <f t="shared" si="276"/>
        <v>0</v>
      </c>
      <c r="S5884" t="str">
        <f t="shared" si="277"/>
        <v>OK</v>
      </c>
      <c r="T5884" s="10">
        <f>IFERROR(VLOOKUP(A5884,[1]!Tabla1[[#All],[Material]:[venta nueva]],38,FALSE),0)</f>
        <v>0</v>
      </c>
    </row>
    <row r="5885" spans="1:20" hidden="1" x14ac:dyDescent="0.35">
      <c r="A5885">
        <f t="shared" si="275"/>
        <v>1030802</v>
      </c>
      <c r="B5885" s="6" t="s">
        <v>1320</v>
      </c>
      <c r="C5885" s="7" t="s">
        <v>659</v>
      </c>
      <c r="D5885" s="7" t="s">
        <v>1095</v>
      </c>
      <c r="E5885" s="7" t="s">
        <v>976</v>
      </c>
      <c r="F5885" s="7" t="s">
        <v>977</v>
      </c>
      <c r="G5885" s="7" t="s">
        <v>1063</v>
      </c>
      <c r="H5885" s="7" t="s">
        <v>1063</v>
      </c>
      <c r="I5885" s="6" t="s">
        <v>10</v>
      </c>
      <c r="J5885" s="1"/>
      <c r="K5885" s="1"/>
      <c r="L5885" s="1"/>
      <c r="M5885" s="1"/>
      <c r="N5885" s="1"/>
      <c r="O5885" s="1"/>
      <c r="P5885" s="1">
        <v>72000</v>
      </c>
      <c r="Q5885" s="12"/>
      <c r="R5885" s="29">
        <f t="shared" si="276"/>
        <v>-72000</v>
      </c>
      <c r="S5885" t="str">
        <f t="shared" si="277"/>
        <v>Pendiente de ingreso</v>
      </c>
      <c r="T5885" s="10">
        <f>IFERROR(VLOOKUP(A5885,[1]!Tabla1[[#All],[Material]:[venta nueva]],38,FALSE),0)</f>
        <v>0</v>
      </c>
    </row>
    <row r="5886" spans="1:20" hidden="1" x14ac:dyDescent="0.35">
      <c r="A5886">
        <f t="shared" si="275"/>
        <v>1030817</v>
      </c>
      <c r="B5886" s="6" t="s">
        <v>1320</v>
      </c>
      <c r="C5886" s="7" t="s">
        <v>659</v>
      </c>
      <c r="D5886" s="7" t="s">
        <v>1095</v>
      </c>
      <c r="E5886" s="7" t="s">
        <v>1362</v>
      </c>
      <c r="F5886" s="7" t="s">
        <v>857</v>
      </c>
      <c r="G5886" s="7" t="s">
        <v>1089</v>
      </c>
      <c r="H5886" s="7" t="s">
        <v>1049</v>
      </c>
      <c r="I5886" s="6" t="s">
        <v>11</v>
      </c>
      <c r="J5886" s="1"/>
      <c r="K5886" s="1"/>
      <c r="L5886" s="1"/>
      <c r="M5886" s="1"/>
      <c r="N5886" s="1"/>
      <c r="O5886" s="1"/>
      <c r="P5886" s="1">
        <v>48000</v>
      </c>
      <c r="Q5886" s="12"/>
      <c r="R5886" s="29">
        <f t="shared" si="276"/>
        <v>-48000</v>
      </c>
      <c r="S5886" t="str">
        <f t="shared" si="277"/>
        <v>Pendiente de ingreso</v>
      </c>
      <c r="T5886" s="10">
        <f>IFERROR(VLOOKUP(A5886,[1]!Tabla1[[#All],[Material]:[venta nueva]],38,FALSE),0)</f>
        <v>0</v>
      </c>
    </row>
    <row r="5887" spans="1:20" hidden="1" x14ac:dyDescent="0.35">
      <c r="A5887">
        <f t="shared" si="275"/>
        <v>1030239</v>
      </c>
      <c r="B5887" s="6" t="s">
        <v>1320</v>
      </c>
      <c r="C5887" s="7" t="s">
        <v>659</v>
      </c>
      <c r="D5887" s="7" t="s">
        <v>1096</v>
      </c>
      <c r="E5887" s="7" t="s">
        <v>860</v>
      </c>
      <c r="F5887" s="7" t="s">
        <v>861</v>
      </c>
      <c r="G5887" s="7" t="s">
        <v>1068</v>
      </c>
      <c r="H5887" s="7" t="s">
        <v>1051</v>
      </c>
      <c r="I5887" s="6" t="s">
        <v>8</v>
      </c>
      <c r="J5887" s="1">
        <v>4843</v>
      </c>
      <c r="K5887" s="1">
        <v>19198</v>
      </c>
      <c r="L5887" s="1">
        <v>24000</v>
      </c>
      <c r="M5887" s="1">
        <v>4273</v>
      </c>
      <c r="N5887" s="1">
        <v>19728</v>
      </c>
      <c r="O5887" s="1">
        <v>24000</v>
      </c>
      <c r="P5887" s="1">
        <v>24008.04</v>
      </c>
      <c r="Q5887" s="12"/>
      <c r="R5887" s="29">
        <f t="shared" si="276"/>
        <v>-8.0400000000008731</v>
      </c>
      <c r="S5887" t="str">
        <f t="shared" si="277"/>
        <v>Pendiente de ingreso</v>
      </c>
      <c r="T5887" s="10">
        <f>IFERROR(VLOOKUP(A5887,[1]!Tabla1[[#All],[Material]:[venta nueva]],38,FALSE),0)</f>
        <v>0</v>
      </c>
    </row>
    <row r="5888" spans="1:20" hidden="1" x14ac:dyDescent="0.35">
      <c r="A5888">
        <f t="shared" si="275"/>
        <v>1030265</v>
      </c>
      <c r="B5888" s="6" t="s">
        <v>1320</v>
      </c>
      <c r="C5888" s="7" t="s">
        <v>659</v>
      </c>
      <c r="D5888" s="7" t="s">
        <v>1096</v>
      </c>
      <c r="E5888" s="7" t="s">
        <v>862</v>
      </c>
      <c r="F5888" s="7" t="s">
        <v>863</v>
      </c>
      <c r="G5888" s="7" t="s">
        <v>1090</v>
      </c>
      <c r="H5888" s="7" t="s">
        <v>1052</v>
      </c>
      <c r="I5888" s="6" t="s">
        <v>9</v>
      </c>
      <c r="J5888" s="1">
        <v>-63600</v>
      </c>
      <c r="K5888" s="1">
        <v>63600</v>
      </c>
      <c r="L5888" s="1">
        <v>0</v>
      </c>
      <c r="M5888" s="1">
        <v>-49600</v>
      </c>
      <c r="N5888" s="1">
        <v>63600</v>
      </c>
      <c r="O5888" s="1">
        <v>12000</v>
      </c>
      <c r="P5888" s="1"/>
      <c r="Q5888" s="12"/>
      <c r="R5888" s="29">
        <f t="shared" si="276"/>
        <v>12000</v>
      </c>
      <c r="S5888" t="str">
        <f t="shared" si="277"/>
        <v>Sobre ingreso</v>
      </c>
      <c r="T5888" s="10">
        <f>IFERROR(VLOOKUP(A5888,[1]!Tabla1[[#All],[Material]:[venta nueva]],38,FALSE),0)</f>
        <v>0</v>
      </c>
    </row>
    <row r="5889" spans="1:20" hidden="1" x14ac:dyDescent="0.35">
      <c r="A5889">
        <f t="shared" si="275"/>
        <v>1030279</v>
      </c>
      <c r="B5889" s="6" t="s">
        <v>1320</v>
      </c>
      <c r="C5889" s="7" t="s">
        <v>659</v>
      </c>
      <c r="D5889" s="7" t="s">
        <v>1096</v>
      </c>
      <c r="E5889" s="7" t="s">
        <v>1204</v>
      </c>
      <c r="F5889" s="7" t="s">
        <v>1205</v>
      </c>
      <c r="G5889" s="7" t="s">
        <v>1093</v>
      </c>
      <c r="H5889" s="7" t="s">
        <v>1059</v>
      </c>
      <c r="I5889" s="6" t="s">
        <v>9</v>
      </c>
      <c r="J5889" s="1">
        <v>-14400</v>
      </c>
      <c r="K5889" s="1">
        <v>36000</v>
      </c>
      <c r="L5889" s="1">
        <v>21600</v>
      </c>
      <c r="M5889" s="1">
        <v>-21600</v>
      </c>
      <c r="N5889" s="1">
        <v>43200</v>
      </c>
      <c r="O5889" s="1">
        <v>21600</v>
      </c>
      <c r="P5889" s="1">
        <v>21600</v>
      </c>
      <c r="Q5889" s="12"/>
      <c r="R5889" s="29">
        <f t="shared" si="276"/>
        <v>0</v>
      </c>
      <c r="S5889" t="str">
        <f t="shared" si="277"/>
        <v>OK</v>
      </c>
      <c r="T5889" s="10">
        <f>IFERROR(VLOOKUP(A5889,[1]!Tabla1[[#All],[Material]:[venta nueva]],38,FALSE),0)</f>
        <v>0</v>
      </c>
    </row>
    <row r="5890" spans="1:20" hidden="1" x14ac:dyDescent="0.35">
      <c r="A5890">
        <f t="shared" si="275"/>
        <v>1030294</v>
      </c>
      <c r="B5890" s="6" t="s">
        <v>1320</v>
      </c>
      <c r="C5890" s="7" t="s">
        <v>659</v>
      </c>
      <c r="D5890" s="7" t="s">
        <v>1096</v>
      </c>
      <c r="E5890" s="7" t="s">
        <v>1141</v>
      </c>
      <c r="F5890" s="7" t="s">
        <v>1142</v>
      </c>
      <c r="G5890" s="7" t="s">
        <v>1090</v>
      </c>
      <c r="H5890" s="7" t="s">
        <v>1052</v>
      </c>
      <c r="I5890" s="6" t="s">
        <v>9</v>
      </c>
      <c r="J5890" s="1">
        <v>600</v>
      </c>
      <c r="K5890" s="1">
        <v>0</v>
      </c>
      <c r="L5890" s="1">
        <v>0</v>
      </c>
      <c r="M5890" s="1"/>
      <c r="N5890" s="1"/>
      <c r="O5890" s="1"/>
      <c r="P5890" s="1"/>
      <c r="Q5890" s="12"/>
      <c r="R5890" s="29">
        <f t="shared" si="276"/>
        <v>0</v>
      </c>
      <c r="S5890" t="str">
        <f t="shared" si="277"/>
        <v>OK</v>
      </c>
      <c r="T5890" s="10">
        <f>IFERROR(VLOOKUP(A5890,[1]!Tabla1[[#All],[Material]:[venta nueva]],38,FALSE),0)</f>
        <v>0</v>
      </c>
    </row>
    <row r="5891" spans="1:20" hidden="1" x14ac:dyDescent="0.35">
      <c r="A5891">
        <f t="shared" si="275"/>
        <v>1030321</v>
      </c>
      <c r="B5891" s="6" t="s">
        <v>1320</v>
      </c>
      <c r="C5891" s="7" t="s">
        <v>659</v>
      </c>
      <c r="D5891" s="7" t="s">
        <v>1096</v>
      </c>
      <c r="E5891" s="7" t="s">
        <v>866</v>
      </c>
      <c r="F5891" s="7" t="s">
        <v>867</v>
      </c>
      <c r="G5891" s="7" t="s">
        <v>1091</v>
      </c>
      <c r="H5891" s="7" t="s">
        <v>1054</v>
      </c>
      <c r="I5891" s="6" t="s">
        <v>8</v>
      </c>
      <c r="J5891" s="1">
        <v>299</v>
      </c>
      <c r="K5891" s="1">
        <v>6120</v>
      </c>
      <c r="L5891" s="1">
        <v>6120</v>
      </c>
      <c r="M5891" s="1">
        <v>3365</v>
      </c>
      <c r="N5891" s="1">
        <v>6120</v>
      </c>
      <c r="O5891" s="1">
        <v>9485</v>
      </c>
      <c r="P5891" s="1">
        <v>9492.7999999999993</v>
      </c>
      <c r="Q5891" s="12"/>
      <c r="R5891" s="29">
        <f t="shared" si="276"/>
        <v>-7.7999999999992724</v>
      </c>
      <c r="S5891" t="str">
        <f t="shared" si="277"/>
        <v>Pendiente de ingreso</v>
      </c>
      <c r="T5891" s="10">
        <f>IFERROR(VLOOKUP(A5891,[1]!Tabla1[[#All],[Material]:[venta nueva]],38,FALSE),0)</f>
        <v>0</v>
      </c>
    </row>
    <row r="5892" spans="1:20" hidden="1" x14ac:dyDescent="0.35">
      <c r="A5892">
        <f t="shared" si="275"/>
        <v>1030327</v>
      </c>
      <c r="B5892" s="6" t="s">
        <v>1320</v>
      </c>
      <c r="C5892" s="7" t="s">
        <v>659</v>
      </c>
      <c r="D5892" s="7" t="s">
        <v>1096</v>
      </c>
      <c r="E5892" s="7" t="s">
        <v>869</v>
      </c>
      <c r="F5892" s="7" t="s">
        <v>870</v>
      </c>
      <c r="G5892" s="7" t="s">
        <v>1090</v>
      </c>
      <c r="H5892" s="7" t="s">
        <v>1052</v>
      </c>
      <c r="I5892" s="6" t="s">
        <v>10</v>
      </c>
      <c r="J5892" s="1">
        <v>-14443</v>
      </c>
      <c r="K5892" s="1">
        <v>50443</v>
      </c>
      <c r="L5892" s="1">
        <v>24000</v>
      </c>
      <c r="M5892" s="1">
        <v>-14291</v>
      </c>
      <c r="N5892" s="1">
        <v>50443</v>
      </c>
      <c r="O5892" s="1">
        <v>24000</v>
      </c>
      <c r="P5892" s="1">
        <v>24010</v>
      </c>
      <c r="Q5892" s="12"/>
      <c r="R5892" s="29">
        <f t="shared" si="276"/>
        <v>-10</v>
      </c>
      <c r="S5892" t="str">
        <f t="shared" si="277"/>
        <v>Pendiente de ingreso</v>
      </c>
      <c r="T5892" s="10">
        <f>IFERROR(VLOOKUP(A5892,[1]!Tabla1[[#All],[Material]:[venta nueva]],38,FALSE),0)</f>
        <v>0</v>
      </c>
    </row>
    <row r="5893" spans="1:20" hidden="1" x14ac:dyDescent="0.35">
      <c r="A5893">
        <f t="shared" si="275"/>
        <v>1030337</v>
      </c>
      <c r="B5893" s="6" t="s">
        <v>1320</v>
      </c>
      <c r="C5893" s="7" t="s">
        <v>659</v>
      </c>
      <c r="D5893" s="7" t="s">
        <v>1096</v>
      </c>
      <c r="E5893" s="7" t="s">
        <v>873</v>
      </c>
      <c r="F5893" s="7" t="s">
        <v>874</v>
      </c>
      <c r="G5893" s="7" t="s">
        <v>1090</v>
      </c>
      <c r="H5893" s="7" t="s">
        <v>1052</v>
      </c>
      <c r="I5893" s="6" t="s">
        <v>10</v>
      </c>
      <c r="J5893" s="1">
        <v>33103</v>
      </c>
      <c r="K5893" s="1">
        <v>206897</v>
      </c>
      <c r="L5893" s="1">
        <v>240000</v>
      </c>
      <c r="M5893" s="1">
        <v>70529</v>
      </c>
      <c r="N5893" s="1">
        <v>169470</v>
      </c>
      <c r="O5893" s="1">
        <v>240000</v>
      </c>
      <c r="P5893" s="1">
        <v>240000</v>
      </c>
      <c r="Q5893" s="12"/>
      <c r="R5893" s="29">
        <f t="shared" si="276"/>
        <v>0</v>
      </c>
      <c r="S5893" t="str">
        <f t="shared" si="277"/>
        <v>OK</v>
      </c>
      <c r="T5893" s="10">
        <f>IFERROR(VLOOKUP(A5893,[1]!Tabla1[[#All],[Material]:[venta nueva]],38,FALSE),0)</f>
        <v>0</v>
      </c>
    </row>
    <row r="5894" spans="1:20" hidden="1" x14ac:dyDescent="0.35">
      <c r="A5894">
        <f t="shared" ref="A5894:A5957" si="278">+E5894*1</f>
        <v>1030355</v>
      </c>
      <c r="B5894" s="6" t="s">
        <v>1320</v>
      </c>
      <c r="C5894" s="7" t="s">
        <v>659</v>
      </c>
      <c r="D5894" s="7" t="s">
        <v>1096</v>
      </c>
      <c r="E5894" s="7" t="s">
        <v>875</v>
      </c>
      <c r="F5894" s="7" t="s">
        <v>876</v>
      </c>
      <c r="G5894" s="7" t="s">
        <v>1092</v>
      </c>
      <c r="H5894" s="7" t="s">
        <v>1055</v>
      </c>
      <c r="I5894" s="6" t="s">
        <v>662</v>
      </c>
      <c r="J5894" s="1"/>
      <c r="K5894" s="1"/>
      <c r="L5894" s="1"/>
      <c r="M5894" s="1">
        <v>-8163</v>
      </c>
      <c r="N5894" s="1">
        <v>56163</v>
      </c>
      <c r="O5894" s="1">
        <v>48000</v>
      </c>
      <c r="P5894" s="1"/>
      <c r="Q5894" s="12"/>
      <c r="R5894" s="29">
        <f t="shared" si="276"/>
        <v>48000</v>
      </c>
      <c r="S5894" t="str">
        <f t="shared" si="277"/>
        <v>Sobre ingreso</v>
      </c>
      <c r="T5894" s="10">
        <f>IFERROR(VLOOKUP(A5894,[1]!Tabla1[[#All],[Material]:[venta nueva]],38,FALSE),0)</f>
        <v>0</v>
      </c>
    </row>
    <row r="5895" spans="1:20" hidden="1" x14ac:dyDescent="0.35">
      <c r="A5895">
        <f t="shared" si="278"/>
        <v>1030355</v>
      </c>
      <c r="B5895" s="6" t="s">
        <v>1320</v>
      </c>
      <c r="C5895" s="7" t="s">
        <v>659</v>
      </c>
      <c r="D5895" s="7" t="s">
        <v>1096</v>
      </c>
      <c r="E5895" s="7" t="s">
        <v>875</v>
      </c>
      <c r="F5895" s="7" t="s">
        <v>876</v>
      </c>
      <c r="G5895" s="7" t="s">
        <v>1092</v>
      </c>
      <c r="H5895" s="7" t="s">
        <v>1055</v>
      </c>
      <c r="I5895" s="6" t="s">
        <v>9</v>
      </c>
      <c r="J5895" s="1"/>
      <c r="K5895" s="1"/>
      <c r="L5895" s="1"/>
      <c r="M5895" s="1"/>
      <c r="N5895" s="1"/>
      <c r="O5895" s="1"/>
      <c r="P5895" s="1">
        <v>48000</v>
      </c>
      <c r="Q5895" s="12"/>
      <c r="R5895" s="29">
        <f t="shared" si="276"/>
        <v>-48000</v>
      </c>
      <c r="S5895" t="str">
        <f t="shared" si="277"/>
        <v>Pendiente de ingreso</v>
      </c>
      <c r="T5895" s="10">
        <f>IFERROR(VLOOKUP(A5895,[1]!Tabla1[[#All],[Material]:[venta nueva]],38,FALSE),0)</f>
        <v>0</v>
      </c>
    </row>
    <row r="5896" spans="1:20" hidden="1" x14ac:dyDescent="0.35">
      <c r="A5896">
        <f t="shared" si="278"/>
        <v>1030360</v>
      </c>
      <c r="B5896" s="6" t="s">
        <v>1320</v>
      </c>
      <c r="C5896" s="7" t="s">
        <v>659</v>
      </c>
      <c r="D5896" s="7" t="s">
        <v>1096</v>
      </c>
      <c r="E5896" s="7" t="s">
        <v>877</v>
      </c>
      <c r="F5896" s="7" t="s">
        <v>878</v>
      </c>
      <c r="G5896" s="7" t="s">
        <v>1091</v>
      </c>
      <c r="H5896" s="7" t="s">
        <v>1054</v>
      </c>
      <c r="I5896" s="6" t="s">
        <v>8</v>
      </c>
      <c r="J5896" s="1">
        <v>-88</v>
      </c>
      <c r="K5896" s="1">
        <v>5520</v>
      </c>
      <c r="L5896" s="1">
        <v>5432</v>
      </c>
      <c r="M5896" s="1">
        <v>-528</v>
      </c>
      <c r="N5896" s="1">
        <v>5520</v>
      </c>
      <c r="O5896" s="1">
        <v>4992</v>
      </c>
      <c r="P5896" s="1">
        <v>5201.4539999999997</v>
      </c>
      <c r="Q5896" s="12"/>
      <c r="R5896" s="29">
        <f t="shared" ref="R5896:R5959" si="279">+O5896-P5896</f>
        <v>-209.45399999999972</v>
      </c>
      <c r="S5896" t="str">
        <f t="shared" ref="S5896:S5959" si="280">IF(R5896&gt;0,"Sobre ingreso",IF(R5896&lt;0,"Pendiente de ingreso","OK"))</f>
        <v>Pendiente de ingreso</v>
      </c>
      <c r="T5896" s="10">
        <f>IFERROR(VLOOKUP(A5896,[1]!Tabla1[[#All],[Material]:[venta nueva]],38,FALSE),0)</f>
        <v>0</v>
      </c>
    </row>
    <row r="5897" spans="1:20" hidden="1" x14ac:dyDescent="0.35">
      <c r="A5897">
        <f t="shared" si="278"/>
        <v>1030366</v>
      </c>
      <c r="B5897" s="6" t="s">
        <v>1320</v>
      </c>
      <c r="C5897" s="7" t="s">
        <v>659</v>
      </c>
      <c r="D5897" s="7" t="s">
        <v>1096</v>
      </c>
      <c r="E5897" s="7" t="s">
        <v>879</v>
      </c>
      <c r="F5897" s="7" t="s">
        <v>880</v>
      </c>
      <c r="G5897" s="7" t="s">
        <v>1091</v>
      </c>
      <c r="H5897" s="7" t="s">
        <v>1054</v>
      </c>
      <c r="I5897" s="6" t="s">
        <v>8</v>
      </c>
      <c r="J5897" s="1">
        <v>-1549</v>
      </c>
      <c r="K5897" s="1">
        <v>2520</v>
      </c>
      <c r="L5897" s="1">
        <v>971</v>
      </c>
      <c r="M5897" s="1">
        <v>-1660</v>
      </c>
      <c r="N5897" s="1">
        <v>2520</v>
      </c>
      <c r="O5897" s="1">
        <v>860</v>
      </c>
      <c r="P5897" s="1">
        <v>867.3</v>
      </c>
      <c r="Q5897" s="12"/>
      <c r="R5897" s="29">
        <f t="shared" si="279"/>
        <v>-7.2999999999999545</v>
      </c>
      <c r="S5897" t="str">
        <f t="shared" si="280"/>
        <v>Pendiente de ingreso</v>
      </c>
      <c r="T5897" s="10">
        <f>IFERROR(VLOOKUP(A5897,[1]!Tabla1[[#All],[Material]:[venta nueva]],38,FALSE),0)</f>
        <v>0</v>
      </c>
    </row>
    <row r="5898" spans="1:20" hidden="1" x14ac:dyDescent="0.35">
      <c r="A5898">
        <f t="shared" si="278"/>
        <v>1030370</v>
      </c>
      <c r="B5898" s="6" t="s">
        <v>1320</v>
      </c>
      <c r="C5898" s="7" t="s">
        <v>659</v>
      </c>
      <c r="D5898" s="7" t="s">
        <v>1096</v>
      </c>
      <c r="E5898" s="7" t="s">
        <v>881</v>
      </c>
      <c r="F5898" s="7" t="s">
        <v>882</v>
      </c>
      <c r="G5898" s="7" t="s">
        <v>1081</v>
      </c>
      <c r="H5898" s="7" t="s">
        <v>1056</v>
      </c>
      <c r="I5898" s="6" t="s">
        <v>8</v>
      </c>
      <c r="J5898" s="1">
        <v>4166</v>
      </c>
      <c r="K5898" s="1">
        <v>3257</v>
      </c>
      <c r="L5898" s="1">
        <v>7423</v>
      </c>
      <c r="M5898" s="1">
        <v>3992</v>
      </c>
      <c r="N5898" s="1">
        <v>3257</v>
      </c>
      <c r="O5898" s="1">
        <v>7250</v>
      </c>
      <c r="P5898" s="1">
        <v>7250.1850000000004</v>
      </c>
      <c r="Q5898" s="12"/>
      <c r="R5898" s="29">
        <f t="shared" si="279"/>
        <v>-0.18500000000040018</v>
      </c>
      <c r="S5898" t="str">
        <f t="shared" si="280"/>
        <v>Pendiente de ingreso</v>
      </c>
      <c r="T5898" s="10">
        <f>IFERROR(VLOOKUP(A5898,[1]!Tabla1[[#All],[Material]:[venta nueva]],38,FALSE),0)</f>
        <v>0</v>
      </c>
    </row>
    <row r="5899" spans="1:20" hidden="1" x14ac:dyDescent="0.35">
      <c r="A5899">
        <f t="shared" si="278"/>
        <v>1030376</v>
      </c>
      <c r="B5899" s="6" t="s">
        <v>1320</v>
      </c>
      <c r="C5899" s="7" t="s">
        <v>659</v>
      </c>
      <c r="D5899" s="7" t="s">
        <v>1096</v>
      </c>
      <c r="E5899" s="7" t="s">
        <v>883</v>
      </c>
      <c r="F5899" s="7" t="s">
        <v>884</v>
      </c>
      <c r="G5899" s="7" t="s">
        <v>1091</v>
      </c>
      <c r="H5899" s="7" t="s">
        <v>1054</v>
      </c>
      <c r="I5899" s="6" t="s">
        <v>8</v>
      </c>
      <c r="J5899" s="1">
        <v>1486</v>
      </c>
      <c r="K5899" s="1">
        <v>3240</v>
      </c>
      <c r="L5899" s="1">
        <v>4240</v>
      </c>
      <c r="M5899" s="1">
        <v>3542</v>
      </c>
      <c r="N5899" s="1">
        <v>3240</v>
      </c>
      <c r="O5899" s="1">
        <v>6782</v>
      </c>
      <c r="P5899" s="1">
        <v>8149.8789999999999</v>
      </c>
      <c r="Q5899" s="12"/>
      <c r="R5899" s="29">
        <f t="shared" si="279"/>
        <v>-1367.8789999999999</v>
      </c>
      <c r="S5899" t="str">
        <f t="shared" si="280"/>
        <v>Pendiente de ingreso</v>
      </c>
      <c r="T5899" s="10">
        <f>IFERROR(VLOOKUP(A5899,[1]!Tabla1[[#All],[Material]:[venta nueva]],38,FALSE),0)</f>
        <v>0</v>
      </c>
    </row>
    <row r="5900" spans="1:20" hidden="1" x14ac:dyDescent="0.35">
      <c r="A5900">
        <f t="shared" si="278"/>
        <v>1030378</v>
      </c>
      <c r="B5900" s="6" t="s">
        <v>1320</v>
      </c>
      <c r="C5900" s="7" t="s">
        <v>659</v>
      </c>
      <c r="D5900" s="7" t="s">
        <v>1096</v>
      </c>
      <c r="E5900" s="7" t="s">
        <v>885</v>
      </c>
      <c r="F5900" s="7" t="s">
        <v>886</v>
      </c>
      <c r="G5900" s="7" t="s">
        <v>1065</v>
      </c>
      <c r="H5900" s="7" t="s">
        <v>989</v>
      </c>
      <c r="I5900" s="6" t="s">
        <v>662</v>
      </c>
      <c r="J5900" s="1"/>
      <c r="K5900" s="1"/>
      <c r="L5900" s="1"/>
      <c r="M5900" s="1">
        <v>-777</v>
      </c>
      <c r="N5900" s="1">
        <v>0</v>
      </c>
      <c r="O5900" s="1">
        <v>0</v>
      </c>
      <c r="P5900" s="1"/>
      <c r="Q5900" s="12"/>
      <c r="R5900" s="29">
        <f t="shared" si="279"/>
        <v>0</v>
      </c>
      <c r="S5900" t="str">
        <f t="shared" si="280"/>
        <v>OK</v>
      </c>
      <c r="T5900" s="10">
        <f>IFERROR(VLOOKUP(A5900,[1]!Tabla1[[#All],[Material]:[venta nueva]],38,FALSE),0)</f>
        <v>0</v>
      </c>
    </row>
    <row r="5901" spans="1:20" hidden="1" x14ac:dyDescent="0.35">
      <c r="A5901">
        <f t="shared" si="278"/>
        <v>1030379</v>
      </c>
      <c r="B5901" s="6" t="s">
        <v>1320</v>
      </c>
      <c r="C5901" s="7" t="s">
        <v>659</v>
      </c>
      <c r="D5901" s="7" t="s">
        <v>1096</v>
      </c>
      <c r="E5901" s="7" t="s">
        <v>887</v>
      </c>
      <c r="F5901" s="7" t="s">
        <v>888</v>
      </c>
      <c r="G5901" s="7" t="s">
        <v>1090</v>
      </c>
      <c r="H5901" s="7" t="s">
        <v>1052</v>
      </c>
      <c r="I5901" s="6" t="s">
        <v>8</v>
      </c>
      <c r="J5901" s="1">
        <v>84901</v>
      </c>
      <c r="K5901" s="1">
        <v>587965</v>
      </c>
      <c r="L5901" s="1">
        <v>672000</v>
      </c>
      <c r="M5901" s="1">
        <v>90830</v>
      </c>
      <c r="N5901" s="1">
        <v>605170</v>
      </c>
      <c r="O5901" s="1">
        <v>696000</v>
      </c>
      <c r="P5901" s="1">
        <v>696000.35800000001</v>
      </c>
      <c r="Q5901" s="12"/>
      <c r="R5901" s="29">
        <f t="shared" si="279"/>
        <v>-0.35800000000745058</v>
      </c>
      <c r="S5901" t="str">
        <f t="shared" si="280"/>
        <v>Pendiente de ingreso</v>
      </c>
      <c r="T5901" s="10">
        <f>IFERROR(VLOOKUP(A5901,[1]!Tabla1[[#All],[Material]:[venta nueva]],38,FALSE),0)</f>
        <v>0</v>
      </c>
    </row>
    <row r="5902" spans="1:20" hidden="1" x14ac:dyDescent="0.35">
      <c r="A5902">
        <f t="shared" si="278"/>
        <v>1030388</v>
      </c>
      <c r="B5902" s="6" t="s">
        <v>1320</v>
      </c>
      <c r="C5902" s="7" t="s">
        <v>659</v>
      </c>
      <c r="D5902" s="7" t="s">
        <v>1096</v>
      </c>
      <c r="E5902" s="7" t="s">
        <v>889</v>
      </c>
      <c r="F5902" s="7" t="s">
        <v>890</v>
      </c>
      <c r="G5902" s="7" t="s">
        <v>1072</v>
      </c>
      <c r="H5902" s="7" t="s">
        <v>993</v>
      </c>
      <c r="I5902" s="6" t="s">
        <v>14</v>
      </c>
      <c r="J5902" s="1">
        <v>10405</v>
      </c>
      <c r="K5902" s="1">
        <v>24000</v>
      </c>
      <c r="L5902" s="1">
        <v>34405</v>
      </c>
      <c r="M5902" s="1">
        <v>8695</v>
      </c>
      <c r="N5902" s="1">
        <v>15305</v>
      </c>
      <c r="O5902" s="1">
        <v>24000</v>
      </c>
      <c r="P5902" s="1">
        <v>24000</v>
      </c>
      <c r="Q5902" s="12"/>
      <c r="R5902" s="29">
        <f t="shared" si="279"/>
        <v>0</v>
      </c>
      <c r="S5902" t="str">
        <f t="shared" si="280"/>
        <v>OK</v>
      </c>
      <c r="T5902" s="10">
        <f>IFERROR(VLOOKUP(A5902,[1]!Tabla1[[#All],[Material]:[venta nueva]],38,FALSE),0)</f>
        <v>0</v>
      </c>
    </row>
    <row r="5903" spans="1:20" hidden="1" x14ac:dyDescent="0.35">
      <c r="A5903">
        <f t="shared" si="278"/>
        <v>1030389</v>
      </c>
      <c r="B5903" s="6" t="s">
        <v>1320</v>
      </c>
      <c r="C5903" s="7" t="s">
        <v>659</v>
      </c>
      <c r="D5903" s="7" t="s">
        <v>1096</v>
      </c>
      <c r="E5903" s="7" t="s">
        <v>891</v>
      </c>
      <c r="F5903" s="7" t="s">
        <v>892</v>
      </c>
      <c r="G5903" s="7" t="s">
        <v>1072</v>
      </c>
      <c r="H5903" s="7" t="s">
        <v>993</v>
      </c>
      <c r="I5903" s="6" t="s">
        <v>14</v>
      </c>
      <c r="J5903" s="1">
        <v>4455</v>
      </c>
      <c r="K5903" s="1">
        <v>0</v>
      </c>
      <c r="L5903" s="1">
        <v>4455</v>
      </c>
      <c r="M5903" s="1"/>
      <c r="N5903" s="1"/>
      <c r="O5903" s="1"/>
      <c r="P5903" s="1"/>
      <c r="Q5903" s="12"/>
      <c r="R5903" s="29">
        <f t="shared" si="279"/>
        <v>0</v>
      </c>
      <c r="S5903" t="str">
        <f t="shared" si="280"/>
        <v>OK</v>
      </c>
      <c r="T5903" s="10">
        <f>IFERROR(VLOOKUP(A5903,[1]!Tabla1[[#All],[Material]:[venta nueva]],38,FALSE),0)</f>
        <v>0</v>
      </c>
    </row>
    <row r="5904" spans="1:20" hidden="1" x14ac:dyDescent="0.35">
      <c r="A5904">
        <f t="shared" si="278"/>
        <v>1030419</v>
      </c>
      <c r="B5904" s="6" t="s">
        <v>1320</v>
      </c>
      <c r="C5904" s="7" t="s">
        <v>659</v>
      </c>
      <c r="D5904" s="7" t="s">
        <v>1096</v>
      </c>
      <c r="E5904" s="7" t="s">
        <v>895</v>
      </c>
      <c r="F5904" s="7" t="s">
        <v>896</v>
      </c>
      <c r="G5904" s="7" t="s">
        <v>1065</v>
      </c>
      <c r="H5904" s="7" t="s">
        <v>1057</v>
      </c>
      <c r="I5904" s="6" t="s">
        <v>14</v>
      </c>
      <c r="J5904" s="1">
        <v>-33430</v>
      </c>
      <c r="K5904" s="1">
        <v>24000</v>
      </c>
      <c r="L5904" s="1">
        <v>0</v>
      </c>
      <c r="M5904" s="1">
        <v>-36075</v>
      </c>
      <c r="N5904" s="1">
        <v>24000</v>
      </c>
      <c r="O5904" s="1">
        <v>0</v>
      </c>
      <c r="P5904" s="1"/>
      <c r="Q5904" s="12"/>
      <c r="R5904" s="29">
        <f t="shared" si="279"/>
        <v>0</v>
      </c>
      <c r="S5904" t="str">
        <f t="shared" si="280"/>
        <v>OK</v>
      </c>
      <c r="T5904" s="10">
        <f>IFERROR(VLOOKUP(A5904,[1]!Tabla1[[#All],[Material]:[venta nueva]],38,FALSE),0)</f>
        <v>0</v>
      </c>
    </row>
    <row r="5905" spans="1:20" hidden="1" x14ac:dyDescent="0.35">
      <c r="A5905">
        <f t="shared" si="278"/>
        <v>1030424</v>
      </c>
      <c r="B5905" s="6" t="s">
        <v>1320</v>
      </c>
      <c r="C5905" s="7" t="s">
        <v>659</v>
      </c>
      <c r="D5905" s="7" t="s">
        <v>1096</v>
      </c>
      <c r="E5905" s="7" t="s">
        <v>897</v>
      </c>
      <c r="F5905" s="7" t="s">
        <v>898</v>
      </c>
      <c r="G5905" s="7" t="s">
        <v>1090</v>
      </c>
      <c r="H5905" s="7" t="s">
        <v>1058</v>
      </c>
      <c r="I5905" s="6" t="s">
        <v>8</v>
      </c>
      <c r="J5905" s="1">
        <v>-48949</v>
      </c>
      <c r="K5905" s="1">
        <v>64905</v>
      </c>
      <c r="L5905" s="1">
        <v>15000</v>
      </c>
      <c r="M5905" s="1">
        <v>-57599</v>
      </c>
      <c r="N5905" s="1">
        <v>81598</v>
      </c>
      <c r="O5905" s="1">
        <v>24000</v>
      </c>
      <c r="P5905" s="1">
        <v>24012</v>
      </c>
      <c r="Q5905" s="12"/>
      <c r="R5905" s="29">
        <f t="shared" si="279"/>
        <v>-12</v>
      </c>
      <c r="S5905" t="str">
        <f t="shared" si="280"/>
        <v>Pendiente de ingreso</v>
      </c>
      <c r="T5905" s="10">
        <f>IFERROR(VLOOKUP(A5905,[1]!Tabla1[[#All],[Material]:[venta nueva]],38,FALSE),0)</f>
        <v>0</v>
      </c>
    </row>
    <row r="5906" spans="1:20" hidden="1" x14ac:dyDescent="0.35">
      <c r="A5906">
        <f t="shared" si="278"/>
        <v>1030452</v>
      </c>
      <c r="B5906" s="6" t="s">
        <v>1320</v>
      </c>
      <c r="C5906" s="7" t="s">
        <v>659</v>
      </c>
      <c r="D5906" s="7" t="s">
        <v>1096</v>
      </c>
      <c r="E5906" s="7" t="s">
        <v>899</v>
      </c>
      <c r="F5906" s="7" t="s">
        <v>900</v>
      </c>
      <c r="G5906" s="7" t="s">
        <v>1090</v>
      </c>
      <c r="H5906" s="7" t="s">
        <v>1052</v>
      </c>
      <c r="I5906" s="6" t="s">
        <v>8</v>
      </c>
      <c r="J5906" s="1">
        <v>9153</v>
      </c>
      <c r="K5906" s="1">
        <v>19680</v>
      </c>
      <c r="L5906" s="1">
        <v>28444</v>
      </c>
      <c r="M5906" s="1">
        <v>23829</v>
      </c>
      <c r="N5906" s="1">
        <v>19680</v>
      </c>
      <c r="O5906" s="1">
        <v>43508</v>
      </c>
      <c r="P5906" s="1">
        <v>52245.845999999998</v>
      </c>
      <c r="Q5906" s="12"/>
      <c r="R5906" s="29">
        <f t="shared" si="279"/>
        <v>-8737.8459999999977</v>
      </c>
      <c r="S5906" t="str">
        <f t="shared" si="280"/>
        <v>Pendiente de ingreso</v>
      </c>
      <c r="T5906" s="10">
        <f>IFERROR(VLOOKUP(A5906,[1]!Tabla1[[#All],[Material]:[venta nueva]],38,FALSE),0)</f>
        <v>0</v>
      </c>
    </row>
    <row r="5907" spans="1:20" hidden="1" x14ac:dyDescent="0.35">
      <c r="A5907">
        <f t="shared" si="278"/>
        <v>1030461</v>
      </c>
      <c r="B5907" s="6" t="s">
        <v>1320</v>
      </c>
      <c r="C5907" s="7" t="s">
        <v>659</v>
      </c>
      <c r="D5907" s="7" t="s">
        <v>1096</v>
      </c>
      <c r="E5907" s="7" t="s">
        <v>901</v>
      </c>
      <c r="F5907" s="7" t="s">
        <v>902</v>
      </c>
      <c r="G5907" s="7" t="s">
        <v>1090</v>
      </c>
      <c r="H5907" s="7" t="s">
        <v>1052</v>
      </c>
      <c r="I5907" s="6" t="s">
        <v>8</v>
      </c>
      <c r="J5907" s="1">
        <v>5543</v>
      </c>
      <c r="K5907" s="1">
        <v>14400</v>
      </c>
      <c r="L5907" s="1">
        <v>19556</v>
      </c>
      <c r="M5907" s="1">
        <v>-1816</v>
      </c>
      <c r="N5907" s="1">
        <v>14400</v>
      </c>
      <c r="O5907" s="1">
        <v>12584</v>
      </c>
      <c r="P5907" s="1">
        <v>3149.9450000000002</v>
      </c>
      <c r="Q5907" s="12"/>
      <c r="R5907" s="29">
        <f t="shared" si="279"/>
        <v>9434.0550000000003</v>
      </c>
      <c r="S5907" t="str">
        <f t="shared" si="280"/>
        <v>Sobre ingreso</v>
      </c>
      <c r="T5907" s="10">
        <f>IFERROR(VLOOKUP(A5907,[1]!Tabla1[[#All],[Material]:[venta nueva]],38,FALSE),0)</f>
        <v>0</v>
      </c>
    </row>
    <row r="5908" spans="1:20" hidden="1" x14ac:dyDescent="0.35">
      <c r="A5908">
        <f t="shared" si="278"/>
        <v>1030505</v>
      </c>
      <c r="B5908" s="6" t="s">
        <v>1320</v>
      </c>
      <c r="C5908" s="7" t="s">
        <v>659</v>
      </c>
      <c r="D5908" s="7" t="s">
        <v>1096</v>
      </c>
      <c r="E5908" s="7" t="s">
        <v>907</v>
      </c>
      <c r="F5908" s="7" t="s">
        <v>908</v>
      </c>
      <c r="G5908" s="7" t="s">
        <v>1090</v>
      </c>
      <c r="H5908" s="7" t="s">
        <v>1060</v>
      </c>
      <c r="I5908" s="6" t="s">
        <v>8</v>
      </c>
      <c r="J5908" s="1">
        <v>-11757</v>
      </c>
      <c r="K5908" s="1">
        <v>0</v>
      </c>
      <c r="L5908" s="1">
        <v>0</v>
      </c>
      <c r="M5908" s="1">
        <v>-11757</v>
      </c>
      <c r="N5908" s="1">
        <v>0</v>
      </c>
      <c r="O5908" s="1">
        <v>0</v>
      </c>
      <c r="P5908" s="1"/>
      <c r="Q5908" s="12"/>
      <c r="R5908" s="29">
        <f t="shared" si="279"/>
        <v>0</v>
      </c>
      <c r="S5908" t="str">
        <f t="shared" si="280"/>
        <v>OK</v>
      </c>
      <c r="T5908" s="10">
        <f>IFERROR(VLOOKUP(A5908,[1]!Tabla1[[#All],[Material]:[venta nueva]],38,FALSE),0)</f>
        <v>0</v>
      </c>
    </row>
    <row r="5909" spans="1:20" hidden="1" x14ac:dyDescent="0.35">
      <c r="A5909">
        <f t="shared" si="278"/>
        <v>1030506</v>
      </c>
      <c r="B5909" s="6" t="s">
        <v>1320</v>
      </c>
      <c r="C5909" s="7" t="s">
        <v>659</v>
      </c>
      <c r="D5909" s="7" t="s">
        <v>1096</v>
      </c>
      <c r="E5909" s="7" t="s">
        <v>909</v>
      </c>
      <c r="F5909" s="7" t="s">
        <v>910</v>
      </c>
      <c r="G5909" s="7" t="s">
        <v>1090</v>
      </c>
      <c r="H5909" s="7" t="s">
        <v>1052</v>
      </c>
      <c r="I5909" s="6" t="s">
        <v>14</v>
      </c>
      <c r="J5909" s="1">
        <v>1380</v>
      </c>
      <c r="K5909" s="1">
        <v>0</v>
      </c>
      <c r="L5909" s="1">
        <v>1380</v>
      </c>
      <c r="M5909" s="1"/>
      <c r="N5909" s="1"/>
      <c r="O5909" s="1"/>
      <c r="P5909" s="1"/>
      <c r="Q5909" s="12"/>
      <c r="R5909" s="29">
        <f t="shared" si="279"/>
        <v>0</v>
      </c>
      <c r="S5909" t="str">
        <f t="shared" si="280"/>
        <v>OK</v>
      </c>
      <c r="T5909" s="10">
        <f>IFERROR(VLOOKUP(A5909,[1]!Tabla1[[#All],[Material]:[venta nueva]],38,FALSE),0)</f>
        <v>0</v>
      </c>
    </row>
    <row r="5910" spans="1:20" hidden="1" x14ac:dyDescent="0.35">
      <c r="A5910">
        <f t="shared" si="278"/>
        <v>1030525</v>
      </c>
      <c r="B5910" s="6" t="s">
        <v>1320</v>
      </c>
      <c r="C5910" s="7" t="s">
        <v>659</v>
      </c>
      <c r="D5910" s="7" t="s">
        <v>1096</v>
      </c>
      <c r="E5910" s="7" t="s">
        <v>911</v>
      </c>
      <c r="F5910" s="7" t="s">
        <v>912</v>
      </c>
      <c r="G5910" s="7" t="s">
        <v>1068</v>
      </c>
      <c r="H5910" s="7" t="s">
        <v>994</v>
      </c>
      <c r="I5910" s="6" t="s">
        <v>14</v>
      </c>
      <c r="J5910" s="1"/>
      <c r="K5910" s="1"/>
      <c r="L5910" s="1"/>
      <c r="M5910" s="1"/>
      <c r="N5910" s="1"/>
      <c r="O5910" s="1"/>
      <c r="P5910" s="1">
        <v>48000</v>
      </c>
      <c r="Q5910" s="12"/>
      <c r="R5910" s="29">
        <f t="shared" si="279"/>
        <v>-48000</v>
      </c>
      <c r="S5910" t="str">
        <f t="shared" si="280"/>
        <v>Pendiente de ingreso</v>
      </c>
      <c r="T5910" s="10">
        <f>IFERROR(VLOOKUP(A5910,[1]!Tabla1[[#All],[Material]:[venta nueva]],38,FALSE),0)</f>
        <v>0</v>
      </c>
    </row>
    <row r="5911" spans="1:20" hidden="1" x14ac:dyDescent="0.35">
      <c r="A5911">
        <f t="shared" si="278"/>
        <v>1030544</v>
      </c>
      <c r="B5911" s="6" t="s">
        <v>1320</v>
      </c>
      <c r="C5911" s="7" t="s">
        <v>659</v>
      </c>
      <c r="D5911" s="7" t="s">
        <v>1096</v>
      </c>
      <c r="E5911" s="7" t="s">
        <v>1269</v>
      </c>
      <c r="F5911" s="7" t="s">
        <v>1270</v>
      </c>
      <c r="G5911" s="7" t="s">
        <v>1065</v>
      </c>
      <c r="H5911" s="7" t="s">
        <v>981</v>
      </c>
      <c r="I5911" s="6" t="s">
        <v>662</v>
      </c>
      <c r="J5911" s="1"/>
      <c r="K5911" s="1"/>
      <c r="L5911" s="1"/>
      <c r="M5911" s="1">
        <v>0</v>
      </c>
      <c r="N5911" s="1">
        <v>2200</v>
      </c>
      <c r="O5911" s="1">
        <v>2200</v>
      </c>
      <c r="P5911" s="1"/>
      <c r="Q5911" s="12"/>
      <c r="R5911" s="29">
        <f t="shared" si="279"/>
        <v>2200</v>
      </c>
      <c r="S5911" t="str">
        <f t="shared" si="280"/>
        <v>Sobre ingreso</v>
      </c>
      <c r="T5911" s="10">
        <f>IFERROR(VLOOKUP(A5911,[1]!Tabla1[[#All],[Material]:[venta nueva]],38,FALSE),0)</f>
        <v>0</v>
      </c>
    </row>
    <row r="5912" spans="1:20" hidden="1" x14ac:dyDescent="0.35">
      <c r="A5912">
        <f t="shared" si="278"/>
        <v>1030555</v>
      </c>
      <c r="B5912" s="6" t="s">
        <v>1320</v>
      </c>
      <c r="C5912" s="7" t="s">
        <v>659</v>
      </c>
      <c r="D5912" s="7" t="s">
        <v>1096</v>
      </c>
      <c r="E5912" s="7" t="s">
        <v>919</v>
      </c>
      <c r="F5912" s="7" t="s">
        <v>920</v>
      </c>
      <c r="G5912" s="7" t="s">
        <v>1065</v>
      </c>
      <c r="H5912" s="7" t="s">
        <v>989</v>
      </c>
      <c r="I5912" s="6" t="s">
        <v>8</v>
      </c>
      <c r="J5912" s="1">
        <v>-15386</v>
      </c>
      <c r="K5912" s="1">
        <v>12000</v>
      </c>
      <c r="L5912" s="1">
        <v>0</v>
      </c>
      <c r="M5912" s="1">
        <v>-19423</v>
      </c>
      <c r="N5912" s="1">
        <v>12000</v>
      </c>
      <c r="O5912" s="1">
        <v>0</v>
      </c>
      <c r="P5912" s="1"/>
      <c r="Q5912" s="12"/>
      <c r="R5912" s="29">
        <f t="shared" si="279"/>
        <v>0</v>
      </c>
      <c r="S5912" t="str">
        <f t="shared" si="280"/>
        <v>OK</v>
      </c>
      <c r="T5912" s="10">
        <f>IFERROR(VLOOKUP(A5912,[1]!Tabla1[[#All],[Material]:[venta nueva]],38,FALSE),0)</f>
        <v>0</v>
      </c>
    </row>
    <row r="5913" spans="1:20" hidden="1" x14ac:dyDescent="0.35">
      <c r="A5913">
        <f t="shared" si="278"/>
        <v>1030566</v>
      </c>
      <c r="B5913" s="6" t="s">
        <v>1320</v>
      </c>
      <c r="C5913" s="7" t="s">
        <v>659</v>
      </c>
      <c r="D5913" s="7" t="s">
        <v>1096</v>
      </c>
      <c r="E5913" s="7" t="s">
        <v>921</v>
      </c>
      <c r="F5913" s="7" t="s">
        <v>922</v>
      </c>
      <c r="G5913" s="7" t="s">
        <v>1068</v>
      </c>
      <c r="H5913" s="7" t="s">
        <v>1051</v>
      </c>
      <c r="I5913" s="6" t="s">
        <v>14</v>
      </c>
      <c r="J5913" s="1">
        <v>16086</v>
      </c>
      <c r="K5913" s="1">
        <v>19914</v>
      </c>
      <c r="L5913" s="1">
        <v>36000</v>
      </c>
      <c r="M5913" s="1">
        <v>20988</v>
      </c>
      <c r="N5913" s="1">
        <v>17229</v>
      </c>
      <c r="O5913" s="1">
        <v>36000</v>
      </c>
      <c r="P5913" s="1">
        <v>48000</v>
      </c>
      <c r="Q5913" s="12"/>
      <c r="R5913" s="29">
        <f t="shared" si="279"/>
        <v>-12000</v>
      </c>
      <c r="S5913" t="str">
        <f t="shared" si="280"/>
        <v>Pendiente de ingreso</v>
      </c>
      <c r="T5913" s="10">
        <f>IFERROR(VLOOKUP(A5913,[1]!Tabla1[[#All],[Material]:[venta nueva]],38,FALSE),0)</f>
        <v>0</v>
      </c>
    </row>
    <row r="5914" spans="1:20" hidden="1" x14ac:dyDescent="0.35">
      <c r="A5914">
        <f t="shared" si="278"/>
        <v>1030635</v>
      </c>
      <c r="B5914" s="6" t="s">
        <v>1320</v>
      </c>
      <c r="C5914" s="7" t="s">
        <v>659</v>
      </c>
      <c r="D5914" s="7" t="s">
        <v>1096</v>
      </c>
      <c r="E5914" s="7" t="s">
        <v>923</v>
      </c>
      <c r="F5914" s="7" t="s">
        <v>924</v>
      </c>
      <c r="G5914" s="7" t="s">
        <v>1065</v>
      </c>
      <c r="H5914" s="7" t="s">
        <v>1053</v>
      </c>
      <c r="I5914" s="6" t="s">
        <v>662</v>
      </c>
      <c r="J5914" s="1"/>
      <c r="K5914" s="1"/>
      <c r="L5914" s="1"/>
      <c r="M5914" s="1">
        <v>5280</v>
      </c>
      <c r="N5914" s="1">
        <v>0</v>
      </c>
      <c r="O5914" s="1">
        <v>5280</v>
      </c>
      <c r="P5914" s="1"/>
      <c r="Q5914" s="12"/>
      <c r="R5914" s="29">
        <f t="shared" si="279"/>
        <v>5280</v>
      </c>
      <c r="S5914" t="str">
        <f t="shared" si="280"/>
        <v>Sobre ingreso</v>
      </c>
      <c r="T5914" s="10">
        <f>IFERROR(VLOOKUP(A5914,[1]!Tabla1[[#All],[Material]:[venta nueva]],38,FALSE),0)</f>
        <v>0</v>
      </c>
    </row>
    <row r="5915" spans="1:20" hidden="1" x14ac:dyDescent="0.35">
      <c r="A5915">
        <f t="shared" si="278"/>
        <v>1030635</v>
      </c>
      <c r="B5915" s="6" t="s">
        <v>1320</v>
      </c>
      <c r="C5915" s="7" t="s">
        <v>659</v>
      </c>
      <c r="D5915" s="7" t="s">
        <v>1096</v>
      </c>
      <c r="E5915" s="7" t="s">
        <v>923</v>
      </c>
      <c r="F5915" s="7" t="s">
        <v>924</v>
      </c>
      <c r="G5915" s="7" t="s">
        <v>1065</v>
      </c>
      <c r="H5915" s="7" t="s">
        <v>1053</v>
      </c>
      <c r="I5915" s="6" t="s">
        <v>9</v>
      </c>
      <c r="J5915" s="1"/>
      <c r="K5915" s="1"/>
      <c r="L5915" s="1"/>
      <c r="M5915" s="1"/>
      <c r="N5915" s="1"/>
      <c r="O5915" s="1"/>
      <c r="P5915" s="1">
        <v>24000</v>
      </c>
      <c r="Q5915" s="12"/>
      <c r="R5915" s="29">
        <f t="shared" si="279"/>
        <v>-24000</v>
      </c>
      <c r="S5915" t="str">
        <f t="shared" si="280"/>
        <v>Pendiente de ingreso</v>
      </c>
      <c r="T5915" s="10">
        <f>IFERROR(VLOOKUP(A5915,[1]!Tabla1[[#All],[Material]:[venta nueva]],38,FALSE),0)</f>
        <v>0</v>
      </c>
    </row>
    <row r="5916" spans="1:20" hidden="1" x14ac:dyDescent="0.35">
      <c r="A5916">
        <f t="shared" si="278"/>
        <v>1030658</v>
      </c>
      <c r="B5916" s="6" t="s">
        <v>1320</v>
      </c>
      <c r="C5916" s="7" t="s">
        <v>659</v>
      </c>
      <c r="D5916" s="7" t="s">
        <v>1096</v>
      </c>
      <c r="E5916" s="7" t="s">
        <v>925</v>
      </c>
      <c r="F5916" s="7" t="s">
        <v>926</v>
      </c>
      <c r="G5916" s="7" t="s">
        <v>1093</v>
      </c>
      <c r="H5916" s="7" t="s">
        <v>1059</v>
      </c>
      <c r="I5916" s="6" t="s">
        <v>10</v>
      </c>
      <c r="J5916" s="1">
        <v>-73922</v>
      </c>
      <c r="K5916" s="1">
        <v>276000</v>
      </c>
      <c r="L5916" s="1">
        <v>192000</v>
      </c>
      <c r="M5916" s="1">
        <v>-51401</v>
      </c>
      <c r="N5916" s="1">
        <v>279805</v>
      </c>
      <c r="O5916" s="1">
        <v>216000</v>
      </c>
      <c r="P5916" s="1">
        <v>216156.24</v>
      </c>
      <c r="Q5916" s="12"/>
      <c r="R5916" s="29">
        <f t="shared" si="279"/>
        <v>-156.23999999999069</v>
      </c>
      <c r="S5916" t="str">
        <f t="shared" si="280"/>
        <v>Pendiente de ingreso</v>
      </c>
      <c r="T5916" s="10">
        <f>IFERROR(VLOOKUP(A5916,[1]!Tabla1[[#All],[Material]:[venta nueva]],38,FALSE),0)</f>
        <v>0</v>
      </c>
    </row>
    <row r="5917" spans="1:20" hidden="1" x14ac:dyDescent="0.35">
      <c r="A5917">
        <f t="shared" si="278"/>
        <v>1030683</v>
      </c>
      <c r="B5917" s="6" t="s">
        <v>1320</v>
      </c>
      <c r="C5917" s="7" t="s">
        <v>659</v>
      </c>
      <c r="D5917" s="7" t="s">
        <v>1096</v>
      </c>
      <c r="E5917" s="7" t="s">
        <v>931</v>
      </c>
      <c r="F5917" s="7" t="s">
        <v>857</v>
      </c>
      <c r="G5917" s="7" t="s">
        <v>1089</v>
      </c>
      <c r="H5917" s="7" t="s">
        <v>1049</v>
      </c>
      <c r="I5917" s="6" t="s">
        <v>14</v>
      </c>
      <c r="J5917" s="1">
        <v>-28955</v>
      </c>
      <c r="K5917" s="1">
        <v>385468</v>
      </c>
      <c r="L5917" s="1">
        <v>336000</v>
      </c>
      <c r="M5917" s="1">
        <v>10293</v>
      </c>
      <c r="N5917" s="1">
        <v>368797</v>
      </c>
      <c r="O5917" s="1">
        <v>360000</v>
      </c>
      <c r="P5917" s="1">
        <v>355000</v>
      </c>
      <c r="Q5917" s="12"/>
      <c r="R5917" s="29">
        <f t="shared" si="279"/>
        <v>5000</v>
      </c>
      <c r="S5917" t="str">
        <f t="shared" si="280"/>
        <v>Sobre ingreso</v>
      </c>
      <c r="T5917" s="10">
        <f>IFERROR(VLOOKUP(A5917,[1]!Tabla1[[#All],[Material]:[venta nueva]],38,FALSE),0)</f>
        <v>0</v>
      </c>
    </row>
    <row r="5918" spans="1:20" hidden="1" x14ac:dyDescent="0.35">
      <c r="A5918">
        <f t="shared" si="278"/>
        <v>1030684</v>
      </c>
      <c r="B5918" s="6" t="s">
        <v>1320</v>
      </c>
      <c r="C5918" s="7" t="s">
        <v>659</v>
      </c>
      <c r="D5918" s="7" t="s">
        <v>1096</v>
      </c>
      <c r="E5918" s="7" t="s">
        <v>932</v>
      </c>
      <c r="F5918" s="7" t="s">
        <v>933</v>
      </c>
      <c r="G5918" s="7" t="s">
        <v>1072</v>
      </c>
      <c r="H5918" s="7" t="s">
        <v>993</v>
      </c>
      <c r="I5918" s="6" t="s">
        <v>14</v>
      </c>
      <c r="J5918" s="1">
        <v>-9638</v>
      </c>
      <c r="K5918" s="1">
        <v>24000</v>
      </c>
      <c r="L5918" s="1">
        <v>14362</v>
      </c>
      <c r="M5918" s="1">
        <v>-13554</v>
      </c>
      <c r="N5918" s="1">
        <v>37554</v>
      </c>
      <c r="O5918" s="1">
        <v>24000</v>
      </c>
      <c r="P5918" s="1">
        <v>24000</v>
      </c>
      <c r="Q5918" s="12"/>
      <c r="R5918" s="29">
        <f t="shared" si="279"/>
        <v>0</v>
      </c>
      <c r="S5918" t="str">
        <f t="shared" si="280"/>
        <v>OK</v>
      </c>
      <c r="T5918" s="10">
        <f>IFERROR(VLOOKUP(A5918,[1]!Tabla1[[#All],[Material]:[venta nueva]],38,FALSE),0)</f>
        <v>0</v>
      </c>
    </row>
    <row r="5919" spans="1:20" hidden="1" x14ac:dyDescent="0.35">
      <c r="A5919">
        <f t="shared" si="278"/>
        <v>1030685</v>
      </c>
      <c r="B5919" s="6" t="s">
        <v>1320</v>
      </c>
      <c r="C5919" s="7" t="s">
        <v>659</v>
      </c>
      <c r="D5919" s="7" t="s">
        <v>1096</v>
      </c>
      <c r="E5919" s="7" t="s">
        <v>934</v>
      </c>
      <c r="F5919" s="7" t="s">
        <v>935</v>
      </c>
      <c r="G5919" s="7" t="s">
        <v>1068</v>
      </c>
      <c r="H5919" s="7" t="s">
        <v>1051</v>
      </c>
      <c r="I5919" s="6" t="s">
        <v>14</v>
      </c>
      <c r="J5919" s="1">
        <v>8763</v>
      </c>
      <c r="K5919" s="1">
        <v>138042</v>
      </c>
      <c r="L5919" s="1">
        <v>144000</v>
      </c>
      <c r="M5919" s="1">
        <v>8819</v>
      </c>
      <c r="N5919" s="1">
        <v>138042</v>
      </c>
      <c r="O5919" s="1">
        <v>144000</v>
      </c>
      <c r="P5919" s="1">
        <v>144000</v>
      </c>
      <c r="Q5919" s="12"/>
      <c r="R5919" s="29">
        <f t="shared" si="279"/>
        <v>0</v>
      </c>
      <c r="S5919" t="str">
        <f t="shared" si="280"/>
        <v>OK</v>
      </c>
      <c r="T5919" s="10">
        <f>IFERROR(VLOOKUP(A5919,[1]!Tabla1[[#All],[Material]:[venta nueva]],38,FALSE),0)</f>
        <v>0</v>
      </c>
    </row>
    <row r="5920" spans="1:20" hidden="1" x14ac:dyDescent="0.35">
      <c r="A5920">
        <f t="shared" si="278"/>
        <v>1030686</v>
      </c>
      <c r="B5920" s="6" t="s">
        <v>1320</v>
      </c>
      <c r="C5920" s="7" t="s">
        <v>659</v>
      </c>
      <c r="D5920" s="7" t="s">
        <v>1096</v>
      </c>
      <c r="E5920" s="7" t="s">
        <v>936</v>
      </c>
      <c r="F5920" s="7" t="s">
        <v>937</v>
      </c>
      <c r="G5920" s="7" t="s">
        <v>1065</v>
      </c>
      <c r="H5920" s="7" t="s">
        <v>1053</v>
      </c>
      <c r="I5920" s="6" t="s">
        <v>14</v>
      </c>
      <c r="J5920" s="1">
        <v>-7855</v>
      </c>
      <c r="K5920" s="1">
        <v>123506</v>
      </c>
      <c r="L5920" s="1">
        <v>115651</v>
      </c>
      <c r="M5920" s="1">
        <v>5209</v>
      </c>
      <c r="N5920" s="1">
        <v>123506</v>
      </c>
      <c r="O5920" s="1">
        <v>128715</v>
      </c>
      <c r="P5920" s="1">
        <v>120000</v>
      </c>
      <c r="Q5920" s="12"/>
      <c r="R5920" s="29">
        <f t="shared" si="279"/>
        <v>8715</v>
      </c>
      <c r="S5920" t="str">
        <f t="shared" si="280"/>
        <v>Sobre ingreso</v>
      </c>
      <c r="T5920" s="10">
        <f>IFERROR(VLOOKUP(A5920,[1]!Tabla1[[#All],[Material]:[venta nueva]],38,FALSE),0)</f>
        <v>0</v>
      </c>
    </row>
    <row r="5921" spans="1:20" hidden="1" x14ac:dyDescent="0.35">
      <c r="A5921">
        <f t="shared" si="278"/>
        <v>1030710</v>
      </c>
      <c r="B5921" s="6" t="s">
        <v>1320</v>
      </c>
      <c r="C5921" s="7" t="s">
        <v>659</v>
      </c>
      <c r="D5921" s="7" t="s">
        <v>1096</v>
      </c>
      <c r="E5921" s="7" t="s">
        <v>938</v>
      </c>
      <c r="F5921" s="7" t="s">
        <v>939</v>
      </c>
      <c r="G5921" s="7" t="s">
        <v>1065</v>
      </c>
      <c r="H5921" s="7" t="s">
        <v>989</v>
      </c>
      <c r="I5921" s="6" t="s">
        <v>9</v>
      </c>
      <c r="J5921" s="1">
        <v>198</v>
      </c>
      <c r="K5921" s="1">
        <v>0</v>
      </c>
      <c r="L5921" s="1">
        <v>0</v>
      </c>
      <c r="M5921" s="1"/>
      <c r="N5921" s="1"/>
      <c r="O5921" s="1"/>
      <c r="P5921" s="1"/>
      <c r="Q5921" s="12"/>
      <c r="R5921" s="29">
        <f t="shared" si="279"/>
        <v>0</v>
      </c>
      <c r="S5921" t="str">
        <f t="shared" si="280"/>
        <v>OK</v>
      </c>
      <c r="T5921" s="10">
        <f>IFERROR(VLOOKUP(A5921,[1]!Tabla1[[#All],[Material]:[venta nueva]],38,FALSE),0)</f>
        <v>0</v>
      </c>
    </row>
    <row r="5922" spans="1:20" hidden="1" x14ac:dyDescent="0.35">
      <c r="A5922">
        <f t="shared" si="278"/>
        <v>1030711</v>
      </c>
      <c r="B5922" s="6" t="s">
        <v>1320</v>
      </c>
      <c r="C5922" s="7" t="s">
        <v>659</v>
      </c>
      <c r="D5922" s="7" t="s">
        <v>1096</v>
      </c>
      <c r="E5922" s="7" t="s">
        <v>940</v>
      </c>
      <c r="F5922" s="7" t="s">
        <v>941</v>
      </c>
      <c r="G5922" s="7" t="s">
        <v>1065</v>
      </c>
      <c r="H5922" s="7" t="s">
        <v>981</v>
      </c>
      <c r="I5922" s="6" t="s">
        <v>9</v>
      </c>
      <c r="J5922" s="1">
        <v>950</v>
      </c>
      <c r="K5922" s="1">
        <v>0</v>
      </c>
      <c r="L5922" s="1">
        <v>0</v>
      </c>
      <c r="M5922" s="1">
        <v>8925</v>
      </c>
      <c r="N5922" s="1">
        <v>0</v>
      </c>
      <c r="O5922" s="1">
        <v>8925</v>
      </c>
      <c r="P5922" s="1"/>
      <c r="Q5922" s="12"/>
      <c r="R5922" s="29">
        <f t="shared" si="279"/>
        <v>8925</v>
      </c>
      <c r="S5922" t="str">
        <f t="shared" si="280"/>
        <v>Sobre ingreso</v>
      </c>
      <c r="T5922" s="10">
        <f>IFERROR(VLOOKUP(A5922,[1]!Tabla1[[#All],[Material]:[venta nueva]],38,FALSE),0)</f>
        <v>0</v>
      </c>
    </row>
    <row r="5923" spans="1:20" hidden="1" x14ac:dyDescent="0.35">
      <c r="A5923">
        <f t="shared" si="278"/>
        <v>1030735</v>
      </c>
      <c r="B5923" s="6" t="s">
        <v>1320</v>
      </c>
      <c r="C5923" s="7" t="s">
        <v>659</v>
      </c>
      <c r="D5923" s="7" t="s">
        <v>1096</v>
      </c>
      <c r="E5923" s="7" t="s">
        <v>944</v>
      </c>
      <c r="F5923" s="7" t="s">
        <v>945</v>
      </c>
      <c r="G5923" s="7" t="s">
        <v>1065</v>
      </c>
      <c r="H5923" s="7" t="s">
        <v>1053</v>
      </c>
      <c r="I5923" s="6" t="s">
        <v>8</v>
      </c>
      <c r="J5923" s="1">
        <v>-15206</v>
      </c>
      <c r="K5923" s="1">
        <v>48000</v>
      </c>
      <c r="L5923" s="1">
        <v>32794</v>
      </c>
      <c r="M5923" s="1">
        <v>0</v>
      </c>
      <c r="N5923" s="1">
        <v>48000</v>
      </c>
      <c r="O5923" s="1">
        <v>48000</v>
      </c>
      <c r="P5923" s="1">
        <v>38101.728000000003</v>
      </c>
      <c r="Q5923" s="12"/>
      <c r="R5923" s="29">
        <f t="shared" si="279"/>
        <v>9898.2719999999972</v>
      </c>
      <c r="S5923" t="str">
        <f t="shared" si="280"/>
        <v>Sobre ingreso</v>
      </c>
      <c r="T5923" s="10">
        <f>IFERROR(VLOOKUP(A5923,[1]!Tabla1[[#All],[Material]:[venta nueva]],38,FALSE),0)</f>
        <v>0</v>
      </c>
    </row>
    <row r="5924" spans="1:20" hidden="1" x14ac:dyDescent="0.35">
      <c r="A5924">
        <f t="shared" si="278"/>
        <v>1030744</v>
      </c>
      <c r="B5924" s="6" t="s">
        <v>1320</v>
      </c>
      <c r="C5924" s="7" t="s">
        <v>659</v>
      </c>
      <c r="D5924" s="7" t="s">
        <v>1096</v>
      </c>
      <c r="E5924" s="7" t="s">
        <v>952</v>
      </c>
      <c r="F5924" s="7" t="s">
        <v>953</v>
      </c>
      <c r="G5924" s="7" t="s">
        <v>1065</v>
      </c>
      <c r="H5924" s="7" t="s">
        <v>1061</v>
      </c>
      <c r="I5924" s="6" t="s">
        <v>662</v>
      </c>
      <c r="J5924" s="1"/>
      <c r="K5924" s="1"/>
      <c r="L5924" s="1"/>
      <c r="M5924" s="1">
        <v>10380</v>
      </c>
      <c r="N5924" s="1">
        <v>0</v>
      </c>
      <c r="O5924" s="1">
        <v>10380</v>
      </c>
      <c r="P5924" s="1"/>
      <c r="Q5924" s="12"/>
      <c r="R5924" s="29">
        <f t="shared" si="279"/>
        <v>10380</v>
      </c>
      <c r="S5924" t="str">
        <f t="shared" si="280"/>
        <v>Sobre ingreso</v>
      </c>
      <c r="T5924" s="10">
        <f>IFERROR(VLOOKUP(A5924,[1]!Tabla1[[#All],[Material]:[venta nueva]],38,FALSE),0)</f>
        <v>0</v>
      </c>
    </row>
    <row r="5925" spans="1:20" hidden="1" x14ac:dyDescent="0.35">
      <c r="A5925">
        <f t="shared" si="278"/>
        <v>1030745</v>
      </c>
      <c r="B5925" s="6" t="s">
        <v>1320</v>
      </c>
      <c r="C5925" s="7" t="s">
        <v>659</v>
      </c>
      <c r="D5925" s="7" t="s">
        <v>1096</v>
      </c>
      <c r="E5925" s="7" t="s">
        <v>954</v>
      </c>
      <c r="F5925" s="7" t="s">
        <v>955</v>
      </c>
      <c r="G5925" s="7" t="s">
        <v>1065</v>
      </c>
      <c r="H5925" s="7" t="s">
        <v>1057</v>
      </c>
      <c r="I5925" s="6" t="s">
        <v>8</v>
      </c>
      <c r="J5925" s="1">
        <v>-5943</v>
      </c>
      <c r="K5925" s="1">
        <v>0</v>
      </c>
      <c r="L5925" s="1">
        <v>0</v>
      </c>
      <c r="M5925" s="1">
        <v>-7855</v>
      </c>
      <c r="N5925" s="1">
        <v>0</v>
      </c>
      <c r="O5925" s="1">
        <v>0</v>
      </c>
      <c r="P5925" s="1"/>
      <c r="Q5925" s="12"/>
      <c r="R5925" s="29">
        <f t="shared" si="279"/>
        <v>0</v>
      </c>
      <c r="S5925" t="str">
        <f t="shared" si="280"/>
        <v>OK</v>
      </c>
      <c r="T5925" s="10">
        <f>IFERROR(VLOOKUP(A5925,[1]!Tabla1[[#All],[Material]:[venta nueva]],38,FALSE),0)</f>
        <v>0</v>
      </c>
    </row>
    <row r="5926" spans="1:20" hidden="1" x14ac:dyDescent="0.35">
      <c r="A5926">
        <f t="shared" si="278"/>
        <v>1030765</v>
      </c>
      <c r="B5926" s="6" t="s">
        <v>1320</v>
      </c>
      <c r="C5926" s="7" t="s">
        <v>659</v>
      </c>
      <c r="D5926" s="7" t="s">
        <v>1096</v>
      </c>
      <c r="E5926" s="7" t="s">
        <v>958</v>
      </c>
      <c r="F5926" s="7" t="s">
        <v>959</v>
      </c>
      <c r="G5926" s="7" t="s">
        <v>1065</v>
      </c>
      <c r="H5926" s="7" t="s">
        <v>989</v>
      </c>
      <c r="I5926" s="6" t="s">
        <v>9</v>
      </c>
      <c r="J5926" s="1">
        <v>135</v>
      </c>
      <c r="K5926" s="1">
        <v>0</v>
      </c>
      <c r="L5926" s="1">
        <v>0</v>
      </c>
      <c r="M5926" s="1"/>
      <c r="N5926" s="1"/>
      <c r="O5926" s="1"/>
      <c r="P5926" s="1"/>
      <c r="Q5926" s="12"/>
      <c r="R5926" s="29">
        <f t="shared" si="279"/>
        <v>0</v>
      </c>
      <c r="S5926" t="str">
        <f t="shared" si="280"/>
        <v>OK</v>
      </c>
      <c r="T5926" s="10">
        <f>IFERROR(VLOOKUP(A5926,[1]!Tabla1[[#All],[Material]:[venta nueva]],38,FALSE),0)</f>
        <v>0</v>
      </c>
    </row>
    <row r="5927" spans="1:20" hidden="1" x14ac:dyDescent="0.35">
      <c r="A5927">
        <f t="shared" si="278"/>
        <v>1030773</v>
      </c>
      <c r="B5927" s="6" t="s">
        <v>1320</v>
      </c>
      <c r="C5927" s="7" t="s">
        <v>659</v>
      </c>
      <c r="D5927" s="7" t="s">
        <v>1096</v>
      </c>
      <c r="E5927" s="7" t="s">
        <v>960</v>
      </c>
      <c r="F5927" s="7" t="s">
        <v>961</v>
      </c>
      <c r="G5927" s="7" t="s">
        <v>1090</v>
      </c>
      <c r="H5927" s="7" t="s">
        <v>1060</v>
      </c>
      <c r="I5927" s="6" t="s">
        <v>8</v>
      </c>
      <c r="J5927" s="1">
        <v>2999</v>
      </c>
      <c r="K5927" s="1">
        <v>16052</v>
      </c>
      <c r="L5927" s="1">
        <v>15000</v>
      </c>
      <c r="M5927" s="1">
        <v>3150</v>
      </c>
      <c r="N5927" s="1">
        <v>20850</v>
      </c>
      <c r="O5927" s="1">
        <v>24000</v>
      </c>
      <c r="P5927" s="1">
        <v>15008</v>
      </c>
      <c r="Q5927" s="12"/>
      <c r="R5927" s="29">
        <f t="shared" si="279"/>
        <v>8992</v>
      </c>
      <c r="S5927" t="str">
        <f t="shared" si="280"/>
        <v>Sobre ingreso</v>
      </c>
      <c r="T5927" s="10">
        <f>IFERROR(VLOOKUP(A5927,[1]!Tabla1[[#All],[Material]:[venta nueva]],38,FALSE),0)</f>
        <v>0</v>
      </c>
    </row>
    <row r="5928" spans="1:20" hidden="1" x14ac:dyDescent="0.35">
      <c r="A5928">
        <f t="shared" si="278"/>
        <v>1030782</v>
      </c>
      <c r="B5928" s="6" t="s">
        <v>1320</v>
      </c>
      <c r="C5928" s="7" t="s">
        <v>659</v>
      </c>
      <c r="D5928" s="7" t="s">
        <v>1096</v>
      </c>
      <c r="E5928" s="7" t="s">
        <v>964</v>
      </c>
      <c r="F5928" s="7" t="s">
        <v>965</v>
      </c>
      <c r="G5928" s="7" t="s">
        <v>1090</v>
      </c>
      <c r="H5928" s="7" t="s">
        <v>1052</v>
      </c>
      <c r="I5928" s="6" t="s">
        <v>8</v>
      </c>
      <c r="J5928" s="1">
        <v>-16255</v>
      </c>
      <c r="K5928" s="1">
        <v>13920</v>
      </c>
      <c r="L5928" s="1">
        <v>0</v>
      </c>
      <c r="M5928" s="1">
        <v>-1965</v>
      </c>
      <c r="N5928" s="1">
        <v>13920</v>
      </c>
      <c r="O5928" s="1">
        <v>11954</v>
      </c>
      <c r="P5928" s="1">
        <v>17604.339</v>
      </c>
      <c r="Q5928" s="12"/>
      <c r="R5928" s="29">
        <f t="shared" si="279"/>
        <v>-5650.3389999999999</v>
      </c>
      <c r="S5928" t="str">
        <f t="shared" si="280"/>
        <v>Pendiente de ingreso</v>
      </c>
      <c r="T5928" s="10">
        <f>IFERROR(VLOOKUP(A5928,[1]!Tabla1[[#All],[Material]:[venta nueva]],38,FALSE),0)</f>
        <v>0</v>
      </c>
    </row>
    <row r="5929" spans="1:20" hidden="1" x14ac:dyDescent="0.35">
      <c r="A5929">
        <f t="shared" si="278"/>
        <v>1030783</v>
      </c>
      <c r="B5929" s="6" t="s">
        <v>1320</v>
      </c>
      <c r="C5929" s="7" t="s">
        <v>659</v>
      </c>
      <c r="D5929" s="7" t="s">
        <v>1096</v>
      </c>
      <c r="E5929" s="7" t="s">
        <v>966</v>
      </c>
      <c r="F5929" s="7" t="s">
        <v>967</v>
      </c>
      <c r="G5929" s="7" t="s">
        <v>1091</v>
      </c>
      <c r="H5929" s="7" t="s">
        <v>1054</v>
      </c>
      <c r="I5929" s="6" t="s">
        <v>8</v>
      </c>
      <c r="J5929" s="1">
        <v>1140</v>
      </c>
      <c r="K5929" s="1">
        <v>120</v>
      </c>
      <c r="L5929" s="1">
        <v>1260</v>
      </c>
      <c r="M5929" s="1">
        <v>1757</v>
      </c>
      <c r="N5929" s="1">
        <v>120</v>
      </c>
      <c r="O5929" s="1">
        <v>1877</v>
      </c>
      <c r="P5929" s="1">
        <v>4849.1080000000002</v>
      </c>
      <c r="Q5929" s="12"/>
      <c r="R5929" s="29">
        <f t="shared" si="279"/>
        <v>-2972.1080000000002</v>
      </c>
      <c r="S5929" t="str">
        <f t="shared" si="280"/>
        <v>Pendiente de ingreso</v>
      </c>
      <c r="T5929" s="10">
        <f>IFERROR(VLOOKUP(A5929,[1]!Tabla1[[#All],[Material]:[venta nueva]],38,FALSE),0)</f>
        <v>0</v>
      </c>
    </row>
    <row r="5930" spans="1:20" hidden="1" x14ac:dyDescent="0.35">
      <c r="A5930">
        <f t="shared" si="278"/>
        <v>1030784</v>
      </c>
      <c r="B5930" s="6" t="s">
        <v>1320</v>
      </c>
      <c r="C5930" s="7" t="s">
        <v>659</v>
      </c>
      <c r="D5930" s="7" t="s">
        <v>1096</v>
      </c>
      <c r="E5930" s="7" t="s">
        <v>968</v>
      </c>
      <c r="F5930" s="7" t="s">
        <v>969</v>
      </c>
      <c r="G5930" s="7" t="s">
        <v>1091</v>
      </c>
      <c r="H5930" s="7" t="s">
        <v>1054</v>
      </c>
      <c r="I5930" s="6" t="s">
        <v>8</v>
      </c>
      <c r="J5930" s="1">
        <v>2114</v>
      </c>
      <c r="K5930" s="1">
        <v>3600</v>
      </c>
      <c r="L5930" s="1">
        <v>5714</v>
      </c>
      <c r="M5930" s="1">
        <v>8212</v>
      </c>
      <c r="N5930" s="1">
        <v>3600</v>
      </c>
      <c r="O5930" s="1">
        <v>11812</v>
      </c>
      <c r="P5930" s="1">
        <v>10366.217000000001</v>
      </c>
      <c r="Q5930" s="12"/>
      <c r="R5930" s="29">
        <f t="shared" si="279"/>
        <v>1445.7829999999994</v>
      </c>
      <c r="S5930" t="str">
        <f t="shared" si="280"/>
        <v>Sobre ingreso</v>
      </c>
      <c r="T5930" s="10">
        <f>IFERROR(VLOOKUP(A5930,[1]!Tabla1[[#All],[Material]:[venta nueva]],38,FALSE),0)</f>
        <v>0</v>
      </c>
    </row>
    <row r="5931" spans="1:20" hidden="1" x14ac:dyDescent="0.35">
      <c r="A5931">
        <f t="shared" si="278"/>
        <v>1030785</v>
      </c>
      <c r="B5931" s="6" t="s">
        <v>1320</v>
      </c>
      <c r="C5931" s="7" t="s">
        <v>659</v>
      </c>
      <c r="D5931" s="7" t="s">
        <v>1096</v>
      </c>
      <c r="E5931" s="7" t="s">
        <v>970</v>
      </c>
      <c r="F5931" s="7" t="s">
        <v>971</v>
      </c>
      <c r="G5931" s="7" t="s">
        <v>1091</v>
      </c>
      <c r="H5931" s="7" t="s">
        <v>1054</v>
      </c>
      <c r="I5931" s="6" t="s">
        <v>8</v>
      </c>
      <c r="J5931" s="1">
        <v>-80</v>
      </c>
      <c r="K5931" s="1">
        <v>1080</v>
      </c>
      <c r="L5931" s="1">
        <v>1000</v>
      </c>
      <c r="M5931" s="1">
        <v>1182</v>
      </c>
      <c r="N5931" s="1">
        <v>1080</v>
      </c>
      <c r="O5931" s="1">
        <v>2262</v>
      </c>
      <c r="P5931" s="1">
        <v>1655.971</v>
      </c>
      <c r="Q5931" s="12"/>
      <c r="R5931" s="29">
        <f t="shared" si="279"/>
        <v>606.029</v>
      </c>
      <c r="S5931" t="str">
        <f t="shared" si="280"/>
        <v>Sobre ingreso</v>
      </c>
      <c r="T5931" s="10">
        <f>IFERROR(VLOOKUP(A5931,[1]!Tabla1[[#All],[Material]:[venta nueva]],38,FALSE),0)</f>
        <v>0</v>
      </c>
    </row>
    <row r="5932" spans="1:20" hidden="1" x14ac:dyDescent="0.35">
      <c r="A5932">
        <f t="shared" si="278"/>
        <v>1030788</v>
      </c>
      <c r="B5932" s="6" t="s">
        <v>1320</v>
      </c>
      <c r="C5932" s="7" t="s">
        <v>659</v>
      </c>
      <c r="D5932" s="7" t="s">
        <v>1096</v>
      </c>
      <c r="E5932" s="7" t="s">
        <v>972</v>
      </c>
      <c r="F5932" s="7" t="s">
        <v>973</v>
      </c>
      <c r="G5932" s="7" t="s">
        <v>1068</v>
      </c>
      <c r="H5932" s="7" t="s">
        <v>996</v>
      </c>
      <c r="I5932" s="6" t="s">
        <v>662</v>
      </c>
      <c r="J5932" s="1"/>
      <c r="K5932" s="1"/>
      <c r="L5932" s="1"/>
      <c r="M5932" s="1">
        <v>-2664</v>
      </c>
      <c r="N5932" s="1">
        <v>0</v>
      </c>
      <c r="O5932" s="1">
        <v>0</v>
      </c>
      <c r="P5932" s="1"/>
      <c r="Q5932" s="12"/>
      <c r="R5932" s="29">
        <f t="shared" si="279"/>
        <v>0</v>
      </c>
      <c r="S5932" t="str">
        <f t="shared" si="280"/>
        <v>OK</v>
      </c>
      <c r="T5932" s="10">
        <f>IFERROR(VLOOKUP(A5932,[1]!Tabla1[[#All],[Material]:[venta nueva]],38,FALSE),0)</f>
        <v>0</v>
      </c>
    </row>
    <row r="5933" spans="1:20" hidden="1" x14ac:dyDescent="0.35">
      <c r="A5933">
        <f t="shared" si="278"/>
        <v>1030791</v>
      </c>
      <c r="B5933" s="6" t="s">
        <v>1320</v>
      </c>
      <c r="C5933" s="7" t="s">
        <v>659</v>
      </c>
      <c r="D5933" s="7" t="s">
        <v>1096</v>
      </c>
      <c r="E5933" s="7" t="s">
        <v>1272</v>
      </c>
      <c r="F5933" s="7" t="s">
        <v>1273</v>
      </c>
      <c r="G5933" s="7" t="s">
        <v>1089</v>
      </c>
      <c r="H5933" s="7" t="s">
        <v>1049</v>
      </c>
      <c r="I5933" s="6" t="s">
        <v>14</v>
      </c>
      <c r="J5933" s="1">
        <v>-3940</v>
      </c>
      <c r="K5933" s="1">
        <v>8940</v>
      </c>
      <c r="L5933" s="1">
        <v>5000</v>
      </c>
      <c r="M5933" s="1">
        <v>865</v>
      </c>
      <c r="N5933" s="1">
        <v>4135</v>
      </c>
      <c r="O5933" s="1">
        <v>5000</v>
      </c>
      <c r="P5933" s="1">
        <v>5000</v>
      </c>
      <c r="Q5933" s="12"/>
      <c r="R5933" s="29">
        <f t="shared" si="279"/>
        <v>0</v>
      </c>
      <c r="S5933" t="str">
        <f t="shared" si="280"/>
        <v>OK</v>
      </c>
      <c r="T5933" s="10">
        <f>IFERROR(VLOOKUP(A5933,[1]!Tabla1[[#All],[Material]:[venta nueva]],38,FALSE),0)</f>
        <v>0</v>
      </c>
    </row>
    <row r="5934" spans="1:20" hidden="1" x14ac:dyDescent="0.35">
      <c r="A5934">
        <f t="shared" si="278"/>
        <v>1030792</v>
      </c>
      <c r="B5934" s="6" t="s">
        <v>1320</v>
      </c>
      <c r="C5934" s="7" t="s">
        <v>659</v>
      </c>
      <c r="D5934" s="7" t="s">
        <v>1096</v>
      </c>
      <c r="E5934" s="7" t="s">
        <v>974</v>
      </c>
      <c r="F5934" s="7" t="s">
        <v>975</v>
      </c>
      <c r="G5934" s="7" t="s">
        <v>1090</v>
      </c>
      <c r="H5934" s="7" t="s">
        <v>1060</v>
      </c>
      <c r="I5934" s="6" t="s">
        <v>10</v>
      </c>
      <c r="J5934" s="1">
        <v>0</v>
      </c>
      <c r="K5934" s="1">
        <v>60517</v>
      </c>
      <c r="L5934" s="1">
        <v>48000</v>
      </c>
      <c r="M5934" s="1">
        <v>13387</v>
      </c>
      <c r="N5934" s="1">
        <v>67484</v>
      </c>
      <c r="O5934" s="1">
        <v>72000</v>
      </c>
      <c r="P5934" s="1">
        <v>72000</v>
      </c>
      <c r="Q5934" s="12"/>
      <c r="R5934" s="29">
        <f t="shared" si="279"/>
        <v>0</v>
      </c>
      <c r="S5934" t="str">
        <f t="shared" si="280"/>
        <v>OK</v>
      </c>
      <c r="T5934" s="10">
        <f>IFERROR(VLOOKUP(A5934,[1]!Tabla1[[#All],[Material]:[venta nueva]],38,FALSE),0)</f>
        <v>0</v>
      </c>
    </row>
    <row r="5935" spans="1:20" hidden="1" x14ac:dyDescent="0.35">
      <c r="A5935">
        <f t="shared" si="278"/>
        <v>1030793</v>
      </c>
      <c r="B5935" s="6" t="s">
        <v>1320</v>
      </c>
      <c r="C5935" s="7" t="s">
        <v>659</v>
      </c>
      <c r="D5935" s="7" t="s">
        <v>1096</v>
      </c>
      <c r="E5935" s="7" t="s">
        <v>1206</v>
      </c>
      <c r="F5935" s="7" t="s">
        <v>1207</v>
      </c>
      <c r="G5935" s="7" t="s">
        <v>1091</v>
      </c>
      <c r="H5935" s="7" t="s">
        <v>1054</v>
      </c>
      <c r="I5935" s="6" t="s">
        <v>8</v>
      </c>
      <c r="J5935" s="1">
        <v>0</v>
      </c>
      <c r="K5935" s="1">
        <v>720</v>
      </c>
      <c r="L5935" s="1">
        <v>720</v>
      </c>
      <c r="M5935" s="1">
        <v>0</v>
      </c>
      <c r="N5935" s="1">
        <v>720</v>
      </c>
      <c r="O5935" s="1">
        <v>720</v>
      </c>
      <c r="P5935" s="1"/>
      <c r="Q5935" s="12"/>
      <c r="R5935" s="29">
        <f t="shared" si="279"/>
        <v>720</v>
      </c>
      <c r="S5935" t="str">
        <f t="shared" si="280"/>
        <v>Sobre ingreso</v>
      </c>
      <c r="T5935" s="10">
        <f>IFERROR(VLOOKUP(A5935,[1]!Tabla1[[#All],[Material]:[venta nueva]],38,FALSE),0)</f>
        <v>0</v>
      </c>
    </row>
    <row r="5936" spans="1:20" hidden="1" x14ac:dyDescent="0.35">
      <c r="A5936">
        <f t="shared" si="278"/>
        <v>1030794</v>
      </c>
      <c r="B5936" s="6" t="s">
        <v>1320</v>
      </c>
      <c r="C5936" s="7" t="s">
        <v>659</v>
      </c>
      <c r="D5936" s="7" t="s">
        <v>1096</v>
      </c>
      <c r="E5936" s="7" t="s">
        <v>1208</v>
      </c>
      <c r="F5936" s="7" t="s">
        <v>1209</v>
      </c>
      <c r="G5936" s="7" t="s">
        <v>1091</v>
      </c>
      <c r="H5936" s="7" t="s">
        <v>1054</v>
      </c>
      <c r="I5936" s="6" t="s">
        <v>8</v>
      </c>
      <c r="J5936" s="1">
        <v>-1080</v>
      </c>
      <c r="K5936" s="1">
        <v>1080</v>
      </c>
      <c r="L5936" s="1">
        <v>0</v>
      </c>
      <c r="M5936" s="1">
        <v>0</v>
      </c>
      <c r="N5936" s="1">
        <v>1080</v>
      </c>
      <c r="O5936" s="1">
        <v>1080</v>
      </c>
      <c r="P5936" s="1"/>
      <c r="Q5936" s="12"/>
      <c r="R5936" s="29">
        <f t="shared" si="279"/>
        <v>1080</v>
      </c>
      <c r="S5936" t="str">
        <f t="shared" si="280"/>
        <v>Sobre ingreso</v>
      </c>
      <c r="T5936" s="10">
        <f>IFERROR(VLOOKUP(A5936,[1]!Tabla1[[#All],[Material]:[venta nueva]],38,FALSE),0)</f>
        <v>0</v>
      </c>
    </row>
    <row r="5937" spans="1:20" hidden="1" x14ac:dyDescent="0.35">
      <c r="A5937">
        <f t="shared" si="278"/>
        <v>1030802</v>
      </c>
      <c r="B5937" s="6" t="s">
        <v>1320</v>
      </c>
      <c r="C5937" s="7" t="s">
        <v>659</v>
      </c>
      <c r="D5937" s="7" t="s">
        <v>1096</v>
      </c>
      <c r="E5937" s="7" t="s">
        <v>976</v>
      </c>
      <c r="F5937" s="7" t="s">
        <v>977</v>
      </c>
      <c r="G5937" s="7" t="s">
        <v>1063</v>
      </c>
      <c r="H5937" s="7" t="s">
        <v>1063</v>
      </c>
      <c r="I5937" s="6" t="s">
        <v>10</v>
      </c>
      <c r="J5937" s="1">
        <v>0</v>
      </c>
      <c r="K5937" s="1">
        <v>72000</v>
      </c>
      <c r="L5937" s="1">
        <v>72000</v>
      </c>
      <c r="M5937" s="1">
        <v>0</v>
      </c>
      <c r="N5937" s="1">
        <v>72000</v>
      </c>
      <c r="O5937" s="1">
        <v>72000</v>
      </c>
      <c r="P5937" s="1">
        <v>240</v>
      </c>
      <c r="Q5937" s="12"/>
      <c r="R5937" s="29">
        <f t="shared" si="279"/>
        <v>71760</v>
      </c>
      <c r="S5937" t="str">
        <f t="shared" si="280"/>
        <v>Sobre ingreso</v>
      </c>
      <c r="T5937" s="10">
        <f>IFERROR(VLOOKUP(A5937,[1]!Tabla1[[#All],[Material]:[venta nueva]],38,FALSE),0)</f>
        <v>0</v>
      </c>
    </row>
    <row r="5938" spans="1:20" hidden="1" x14ac:dyDescent="0.35">
      <c r="A5938">
        <f t="shared" si="278"/>
        <v>1030818</v>
      </c>
      <c r="B5938" s="6" t="s">
        <v>1320</v>
      </c>
      <c r="C5938" s="7" t="s">
        <v>659</v>
      </c>
      <c r="D5938" s="7" t="s">
        <v>1096</v>
      </c>
      <c r="E5938" s="7" t="s">
        <v>1318</v>
      </c>
      <c r="F5938" s="7" t="s">
        <v>1319</v>
      </c>
      <c r="G5938" s="7" t="s">
        <v>1090</v>
      </c>
      <c r="H5938" s="7" t="s">
        <v>1060</v>
      </c>
      <c r="I5938" s="6" t="s">
        <v>8</v>
      </c>
      <c r="J5938" s="1">
        <v>0</v>
      </c>
      <c r="K5938" s="1">
        <v>48000</v>
      </c>
      <c r="L5938" s="1">
        <v>48000</v>
      </c>
      <c r="M5938" s="1">
        <v>6967</v>
      </c>
      <c r="N5938" s="1">
        <v>41033</v>
      </c>
      <c r="O5938" s="1">
        <v>48000</v>
      </c>
      <c r="P5938" s="1">
        <v>47994.237000000001</v>
      </c>
      <c r="Q5938" s="12"/>
      <c r="R5938" s="29">
        <f t="shared" si="279"/>
        <v>5.7629999999990105</v>
      </c>
      <c r="S5938" t="str">
        <f t="shared" si="280"/>
        <v>Sobre ingreso</v>
      </c>
      <c r="T5938" s="10">
        <f>IFERROR(VLOOKUP(A5938,[1]!Tabla1[[#All],[Material]:[venta nueva]],38,FALSE),0)</f>
        <v>0</v>
      </c>
    </row>
    <row r="5939" spans="1:20" hidden="1" x14ac:dyDescent="0.35">
      <c r="A5939">
        <f t="shared" si="278"/>
        <v>1030224</v>
      </c>
      <c r="B5939" s="6" t="s">
        <v>1320</v>
      </c>
      <c r="C5939" s="7" t="s">
        <v>659</v>
      </c>
      <c r="D5939" s="7" t="s">
        <v>1097</v>
      </c>
      <c r="E5939" s="7" t="s">
        <v>856</v>
      </c>
      <c r="F5939" s="7" t="s">
        <v>857</v>
      </c>
      <c r="G5939" s="7" t="s">
        <v>1089</v>
      </c>
      <c r="H5939" s="7" t="s">
        <v>1049</v>
      </c>
      <c r="I5939" s="6" t="s">
        <v>9</v>
      </c>
      <c r="J5939" s="1"/>
      <c r="K5939" s="1"/>
      <c r="L5939" s="1"/>
      <c r="M5939" s="1"/>
      <c r="N5939" s="1"/>
      <c r="O5939" s="1"/>
      <c r="P5939" s="1"/>
      <c r="Q5939" s="12">
        <v>63016</v>
      </c>
      <c r="R5939" s="29">
        <f t="shared" si="279"/>
        <v>0</v>
      </c>
      <c r="S5939" t="str">
        <f t="shared" si="280"/>
        <v>OK</v>
      </c>
      <c r="T5939" s="10">
        <f>IFERROR(VLOOKUP(A5939,[1]!Tabla1[[#All],[Material]:[venta nueva]],38,FALSE),0)</f>
        <v>0</v>
      </c>
    </row>
    <row r="5940" spans="1:20" hidden="1" x14ac:dyDescent="0.35">
      <c r="A5940">
        <f t="shared" si="278"/>
        <v>1030239</v>
      </c>
      <c r="B5940" s="6" t="s">
        <v>1320</v>
      </c>
      <c r="C5940" s="7" t="s">
        <v>659</v>
      </c>
      <c r="D5940" s="7" t="s">
        <v>1097</v>
      </c>
      <c r="E5940" s="7" t="s">
        <v>860</v>
      </c>
      <c r="F5940" s="7" t="s">
        <v>861</v>
      </c>
      <c r="G5940" s="7" t="s">
        <v>1068</v>
      </c>
      <c r="H5940" s="7" t="s">
        <v>1051</v>
      </c>
      <c r="I5940" s="6" t="s">
        <v>8</v>
      </c>
      <c r="J5940" s="1"/>
      <c r="K5940" s="1"/>
      <c r="L5940" s="1"/>
      <c r="M5940" s="1"/>
      <c r="N5940" s="1"/>
      <c r="O5940" s="1"/>
      <c r="P5940" s="1"/>
      <c r="Q5940" s="12">
        <v>19729</v>
      </c>
      <c r="R5940" s="29">
        <f t="shared" si="279"/>
        <v>0</v>
      </c>
      <c r="S5940" t="str">
        <f t="shared" si="280"/>
        <v>OK</v>
      </c>
      <c r="T5940" s="10">
        <f>IFERROR(VLOOKUP(A5940,[1]!Tabla1[[#All],[Material]:[venta nueva]],38,FALSE),0)</f>
        <v>0</v>
      </c>
    </row>
    <row r="5941" spans="1:20" hidden="1" x14ac:dyDescent="0.35">
      <c r="A5941">
        <f t="shared" si="278"/>
        <v>1030265</v>
      </c>
      <c r="B5941" s="6" t="s">
        <v>1320</v>
      </c>
      <c r="C5941" s="7" t="s">
        <v>659</v>
      </c>
      <c r="D5941" s="7" t="s">
        <v>1097</v>
      </c>
      <c r="E5941" s="7" t="s">
        <v>862</v>
      </c>
      <c r="F5941" s="7" t="s">
        <v>863</v>
      </c>
      <c r="G5941" s="7" t="s">
        <v>1090</v>
      </c>
      <c r="H5941" s="7" t="s">
        <v>1052</v>
      </c>
      <c r="I5941" s="6" t="s">
        <v>9</v>
      </c>
      <c r="J5941" s="1"/>
      <c r="K5941" s="1"/>
      <c r="L5941" s="1"/>
      <c r="M5941" s="1"/>
      <c r="N5941" s="1"/>
      <c r="O5941" s="1"/>
      <c r="P5941" s="1"/>
      <c r="Q5941" s="12">
        <v>63601</v>
      </c>
      <c r="R5941" s="29">
        <f t="shared" si="279"/>
        <v>0</v>
      </c>
      <c r="S5941" t="str">
        <f t="shared" si="280"/>
        <v>OK</v>
      </c>
      <c r="T5941" s="10">
        <f>IFERROR(VLOOKUP(A5941,[1]!Tabla1[[#All],[Material]:[venta nueva]],38,FALSE),0)</f>
        <v>0</v>
      </c>
    </row>
    <row r="5942" spans="1:20" hidden="1" x14ac:dyDescent="0.35">
      <c r="A5942">
        <f t="shared" si="278"/>
        <v>1030321</v>
      </c>
      <c r="B5942" s="6" t="s">
        <v>1320</v>
      </c>
      <c r="C5942" s="7" t="s">
        <v>659</v>
      </c>
      <c r="D5942" s="7" t="s">
        <v>1097</v>
      </c>
      <c r="E5942" s="7" t="s">
        <v>866</v>
      </c>
      <c r="F5942" s="7" t="s">
        <v>867</v>
      </c>
      <c r="G5942" s="7" t="s">
        <v>1091</v>
      </c>
      <c r="H5942" s="7" t="s">
        <v>1054</v>
      </c>
      <c r="I5942" s="6" t="s">
        <v>8</v>
      </c>
      <c r="J5942" s="1"/>
      <c r="K5942" s="1"/>
      <c r="L5942" s="1"/>
      <c r="M5942" s="1"/>
      <c r="N5942" s="1"/>
      <c r="O5942" s="1"/>
      <c r="P5942" s="1"/>
      <c r="Q5942" s="12">
        <v>6116</v>
      </c>
      <c r="R5942" s="29">
        <f t="shared" si="279"/>
        <v>0</v>
      </c>
      <c r="S5942" t="str">
        <f t="shared" si="280"/>
        <v>OK</v>
      </c>
      <c r="T5942" s="10">
        <f>IFERROR(VLOOKUP(A5942,[1]!Tabla1[[#All],[Material]:[venta nueva]],38,FALSE),0)</f>
        <v>0</v>
      </c>
    </row>
    <row r="5943" spans="1:20" hidden="1" x14ac:dyDescent="0.35">
      <c r="A5943">
        <f t="shared" si="278"/>
        <v>1030327</v>
      </c>
      <c r="B5943" s="6" t="s">
        <v>1320</v>
      </c>
      <c r="C5943" s="7" t="s">
        <v>659</v>
      </c>
      <c r="D5943" s="7" t="s">
        <v>1097</v>
      </c>
      <c r="E5943" s="7" t="s">
        <v>869</v>
      </c>
      <c r="F5943" s="7" t="s">
        <v>870</v>
      </c>
      <c r="G5943" s="7" t="s">
        <v>1090</v>
      </c>
      <c r="H5943" s="7" t="s">
        <v>1052</v>
      </c>
      <c r="I5943" s="6" t="s">
        <v>10</v>
      </c>
      <c r="J5943" s="1"/>
      <c r="K5943" s="1"/>
      <c r="L5943" s="1"/>
      <c r="M5943" s="1"/>
      <c r="N5943" s="1"/>
      <c r="O5943" s="1"/>
      <c r="P5943" s="1"/>
      <c r="Q5943" s="12">
        <v>50444</v>
      </c>
      <c r="R5943" s="29">
        <f t="shared" si="279"/>
        <v>0</v>
      </c>
      <c r="S5943" t="str">
        <f t="shared" si="280"/>
        <v>OK</v>
      </c>
      <c r="T5943" s="10">
        <f>IFERROR(VLOOKUP(A5943,[1]!Tabla1[[#All],[Material]:[venta nueva]],38,FALSE),0)</f>
        <v>0</v>
      </c>
    </row>
    <row r="5944" spans="1:20" hidden="1" x14ac:dyDescent="0.35">
      <c r="A5944">
        <f t="shared" si="278"/>
        <v>1030332</v>
      </c>
      <c r="B5944" s="6" t="s">
        <v>1320</v>
      </c>
      <c r="C5944" s="7" t="s">
        <v>659</v>
      </c>
      <c r="D5944" s="7" t="s">
        <v>1097</v>
      </c>
      <c r="E5944" s="7" t="s">
        <v>871</v>
      </c>
      <c r="F5944" s="7" t="s">
        <v>872</v>
      </c>
      <c r="G5944" s="7" t="s">
        <v>1068</v>
      </c>
      <c r="H5944" s="7" t="s">
        <v>994</v>
      </c>
      <c r="I5944" s="6" t="s">
        <v>9</v>
      </c>
      <c r="J5944" s="1"/>
      <c r="K5944" s="1"/>
      <c r="L5944" s="1"/>
      <c r="M5944" s="1"/>
      <c r="N5944" s="1"/>
      <c r="O5944" s="1"/>
      <c r="P5944" s="1"/>
      <c r="Q5944" s="12">
        <v>71999</v>
      </c>
      <c r="R5944" s="29">
        <f t="shared" si="279"/>
        <v>0</v>
      </c>
      <c r="S5944" t="str">
        <f t="shared" si="280"/>
        <v>OK</v>
      </c>
      <c r="T5944" s="10">
        <f>IFERROR(VLOOKUP(A5944,[1]!Tabla1[[#All],[Material]:[venta nueva]],38,FALSE),0)</f>
        <v>0</v>
      </c>
    </row>
    <row r="5945" spans="1:20" hidden="1" x14ac:dyDescent="0.35">
      <c r="A5945">
        <f t="shared" si="278"/>
        <v>1030337</v>
      </c>
      <c r="B5945" s="6" t="s">
        <v>1320</v>
      </c>
      <c r="C5945" s="7" t="s">
        <v>659</v>
      </c>
      <c r="D5945" s="7" t="s">
        <v>1097</v>
      </c>
      <c r="E5945" s="7" t="s">
        <v>873</v>
      </c>
      <c r="F5945" s="7" t="s">
        <v>874</v>
      </c>
      <c r="G5945" s="7" t="s">
        <v>1090</v>
      </c>
      <c r="H5945" s="7" t="s">
        <v>1052</v>
      </c>
      <c r="I5945" s="6" t="s">
        <v>10</v>
      </c>
      <c r="J5945" s="1"/>
      <c r="K5945" s="1"/>
      <c r="L5945" s="1"/>
      <c r="M5945" s="1"/>
      <c r="N5945" s="1"/>
      <c r="O5945" s="1"/>
      <c r="P5945" s="1"/>
      <c r="Q5945" s="12">
        <v>169478</v>
      </c>
      <c r="R5945" s="29">
        <f t="shared" si="279"/>
        <v>0</v>
      </c>
      <c r="S5945" t="str">
        <f t="shared" si="280"/>
        <v>OK</v>
      </c>
      <c r="T5945" s="10">
        <f>IFERROR(VLOOKUP(A5945,[1]!Tabla1[[#All],[Material]:[venta nueva]],38,FALSE),0)</f>
        <v>0</v>
      </c>
    </row>
    <row r="5946" spans="1:20" hidden="1" x14ac:dyDescent="0.35">
      <c r="A5946">
        <f t="shared" si="278"/>
        <v>1030355</v>
      </c>
      <c r="B5946" s="6" t="s">
        <v>1320</v>
      </c>
      <c r="C5946" s="7" t="s">
        <v>659</v>
      </c>
      <c r="D5946" s="7" t="s">
        <v>1097</v>
      </c>
      <c r="E5946" s="7" t="s">
        <v>875</v>
      </c>
      <c r="F5946" s="7" t="s">
        <v>876</v>
      </c>
      <c r="G5946" s="7" t="s">
        <v>1092</v>
      </c>
      <c r="H5946" s="7" t="s">
        <v>1055</v>
      </c>
      <c r="I5946" s="6" t="s">
        <v>9</v>
      </c>
      <c r="J5946" s="1"/>
      <c r="K5946" s="1"/>
      <c r="L5946" s="1"/>
      <c r="M5946" s="1"/>
      <c r="N5946" s="1"/>
      <c r="O5946" s="1"/>
      <c r="P5946" s="1"/>
      <c r="Q5946" s="12">
        <v>56160</v>
      </c>
      <c r="R5946" s="29">
        <f t="shared" si="279"/>
        <v>0</v>
      </c>
      <c r="S5946" t="str">
        <f t="shared" si="280"/>
        <v>OK</v>
      </c>
      <c r="T5946" s="10">
        <f>IFERROR(VLOOKUP(A5946,[1]!Tabla1[[#All],[Material]:[venta nueva]],38,FALSE),0)</f>
        <v>0</v>
      </c>
    </row>
    <row r="5947" spans="1:20" hidden="1" x14ac:dyDescent="0.35">
      <c r="A5947">
        <f t="shared" si="278"/>
        <v>1030360</v>
      </c>
      <c r="B5947" s="6" t="s">
        <v>1320</v>
      </c>
      <c r="C5947" s="7" t="s">
        <v>659</v>
      </c>
      <c r="D5947" s="7" t="s">
        <v>1097</v>
      </c>
      <c r="E5947" s="7" t="s">
        <v>877</v>
      </c>
      <c r="F5947" s="7" t="s">
        <v>878</v>
      </c>
      <c r="G5947" s="7" t="s">
        <v>1091</v>
      </c>
      <c r="H5947" s="7" t="s">
        <v>1054</v>
      </c>
      <c r="I5947" s="6" t="s">
        <v>8</v>
      </c>
      <c r="J5947" s="1"/>
      <c r="K5947" s="1"/>
      <c r="L5947" s="1"/>
      <c r="M5947" s="1"/>
      <c r="N5947" s="1"/>
      <c r="O5947" s="1"/>
      <c r="P5947" s="1"/>
      <c r="Q5947" s="12">
        <v>5523</v>
      </c>
      <c r="R5947" s="29">
        <f t="shared" si="279"/>
        <v>0</v>
      </c>
      <c r="S5947" t="str">
        <f t="shared" si="280"/>
        <v>OK</v>
      </c>
      <c r="T5947" s="10">
        <f>IFERROR(VLOOKUP(A5947,[1]!Tabla1[[#All],[Material]:[venta nueva]],38,FALSE),0)</f>
        <v>0</v>
      </c>
    </row>
    <row r="5948" spans="1:20" hidden="1" x14ac:dyDescent="0.35">
      <c r="A5948">
        <f t="shared" si="278"/>
        <v>1030366</v>
      </c>
      <c r="B5948" s="6" t="s">
        <v>1320</v>
      </c>
      <c r="C5948" s="7" t="s">
        <v>659</v>
      </c>
      <c r="D5948" s="7" t="s">
        <v>1097</v>
      </c>
      <c r="E5948" s="7" t="s">
        <v>879</v>
      </c>
      <c r="F5948" s="7" t="s">
        <v>880</v>
      </c>
      <c r="G5948" s="7" t="s">
        <v>1091</v>
      </c>
      <c r="H5948" s="7" t="s">
        <v>1054</v>
      </c>
      <c r="I5948" s="6" t="s">
        <v>8</v>
      </c>
      <c r="J5948" s="1"/>
      <c r="K5948" s="1"/>
      <c r="L5948" s="1"/>
      <c r="M5948" s="1"/>
      <c r="N5948" s="1"/>
      <c r="O5948" s="1"/>
      <c r="P5948" s="1"/>
      <c r="Q5948" s="12">
        <v>2519</v>
      </c>
      <c r="R5948" s="29">
        <f t="shared" si="279"/>
        <v>0</v>
      </c>
      <c r="S5948" t="str">
        <f t="shared" si="280"/>
        <v>OK</v>
      </c>
      <c r="T5948" s="10">
        <f>IFERROR(VLOOKUP(A5948,[1]!Tabla1[[#All],[Material]:[venta nueva]],38,FALSE),0)</f>
        <v>0</v>
      </c>
    </row>
    <row r="5949" spans="1:20" hidden="1" x14ac:dyDescent="0.35">
      <c r="A5949">
        <f t="shared" si="278"/>
        <v>1030370</v>
      </c>
      <c r="B5949" s="6" t="s">
        <v>1320</v>
      </c>
      <c r="C5949" s="7" t="s">
        <v>659</v>
      </c>
      <c r="D5949" s="7" t="s">
        <v>1097</v>
      </c>
      <c r="E5949" s="7" t="s">
        <v>881</v>
      </c>
      <c r="F5949" s="7" t="s">
        <v>882</v>
      </c>
      <c r="G5949" s="7" t="s">
        <v>1081</v>
      </c>
      <c r="H5949" s="7" t="s">
        <v>1056</v>
      </c>
      <c r="I5949" s="6" t="s">
        <v>8</v>
      </c>
      <c r="J5949" s="1"/>
      <c r="K5949" s="1"/>
      <c r="L5949" s="1"/>
      <c r="M5949" s="1"/>
      <c r="N5949" s="1"/>
      <c r="O5949" s="1"/>
      <c r="P5949" s="1"/>
      <c r="Q5949" s="12">
        <v>3258</v>
      </c>
      <c r="R5949" s="29">
        <f t="shared" si="279"/>
        <v>0</v>
      </c>
      <c r="S5949" t="str">
        <f t="shared" si="280"/>
        <v>OK</v>
      </c>
      <c r="T5949" s="10">
        <f>IFERROR(VLOOKUP(A5949,[1]!Tabla1[[#All],[Material]:[venta nueva]],38,FALSE),0)</f>
        <v>0</v>
      </c>
    </row>
    <row r="5950" spans="1:20" hidden="1" x14ac:dyDescent="0.35">
      <c r="A5950">
        <f t="shared" si="278"/>
        <v>1030376</v>
      </c>
      <c r="B5950" s="6" t="s">
        <v>1320</v>
      </c>
      <c r="C5950" s="7" t="s">
        <v>659</v>
      </c>
      <c r="D5950" s="7" t="s">
        <v>1097</v>
      </c>
      <c r="E5950" s="7" t="s">
        <v>883</v>
      </c>
      <c r="F5950" s="7" t="s">
        <v>884</v>
      </c>
      <c r="G5950" s="7" t="s">
        <v>1091</v>
      </c>
      <c r="H5950" s="7" t="s">
        <v>1054</v>
      </c>
      <c r="I5950" s="6" t="s">
        <v>8</v>
      </c>
      <c r="J5950" s="1"/>
      <c r="K5950" s="1"/>
      <c r="L5950" s="1"/>
      <c r="M5950" s="1"/>
      <c r="N5950" s="1"/>
      <c r="O5950" s="1"/>
      <c r="P5950" s="1"/>
      <c r="Q5950" s="12">
        <v>3237</v>
      </c>
      <c r="R5950" s="29">
        <f t="shared" si="279"/>
        <v>0</v>
      </c>
      <c r="S5950" t="str">
        <f t="shared" si="280"/>
        <v>OK</v>
      </c>
      <c r="T5950" s="10">
        <f>IFERROR(VLOOKUP(A5950,[1]!Tabla1[[#All],[Material]:[venta nueva]],38,FALSE),0)</f>
        <v>0</v>
      </c>
    </row>
    <row r="5951" spans="1:20" hidden="1" x14ac:dyDescent="0.35">
      <c r="A5951">
        <f t="shared" si="278"/>
        <v>1030379</v>
      </c>
      <c r="B5951" s="6" t="s">
        <v>1320</v>
      </c>
      <c r="C5951" s="7" t="s">
        <v>659</v>
      </c>
      <c r="D5951" s="7" t="s">
        <v>1097</v>
      </c>
      <c r="E5951" s="7" t="s">
        <v>887</v>
      </c>
      <c r="F5951" s="7" t="s">
        <v>888</v>
      </c>
      <c r="G5951" s="7" t="s">
        <v>1090</v>
      </c>
      <c r="H5951" s="7" t="s">
        <v>1052</v>
      </c>
      <c r="I5951" s="6" t="s">
        <v>8</v>
      </c>
      <c r="J5951" s="1"/>
      <c r="K5951" s="1"/>
      <c r="L5951" s="1"/>
      <c r="M5951" s="1"/>
      <c r="N5951" s="1"/>
      <c r="O5951" s="1"/>
      <c r="P5951" s="1"/>
      <c r="Q5951" s="12">
        <v>605166</v>
      </c>
      <c r="R5951" s="29">
        <f t="shared" si="279"/>
        <v>0</v>
      </c>
      <c r="S5951" t="str">
        <f t="shared" si="280"/>
        <v>OK</v>
      </c>
      <c r="T5951" s="10">
        <f>IFERROR(VLOOKUP(A5951,[1]!Tabla1[[#All],[Material]:[venta nueva]],38,FALSE),0)</f>
        <v>0</v>
      </c>
    </row>
    <row r="5952" spans="1:20" hidden="1" x14ac:dyDescent="0.35">
      <c r="A5952">
        <f t="shared" si="278"/>
        <v>1030388</v>
      </c>
      <c r="B5952" s="6" t="s">
        <v>1320</v>
      </c>
      <c r="C5952" s="7" t="s">
        <v>659</v>
      </c>
      <c r="D5952" s="7" t="s">
        <v>1097</v>
      </c>
      <c r="E5952" s="7" t="s">
        <v>889</v>
      </c>
      <c r="F5952" s="7" t="s">
        <v>890</v>
      </c>
      <c r="G5952" s="7" t="s">
        <v>1072</v>
      </c>
      <c r="H5952" s="7" t="s">
        <v>993</v>
      </c>
      <c r="I5952" s="6" t="s">
        <v>14</v>
      </c>
      <c r="J5952" s="1"/>
      <c r="K5952" s="1"/>
      <c r="L5952" s="1"/>
      <c r="M5952" s="1"/>
      <c r="N5952" s="1"/>
      <c r="O5952" s="1"/>
      <c r="P5952" s="1"/>
      <c r="Q5952" s="12">
        <v>15301</v>
      </c>
      <c r="R5952" s="29">
        <f t="shared" si="279"/>
        <v>0</v>
      </c>
      <c r="S5952" t="str">
        <f t="shared" si="280"/>
        <v>OK</v>
      </c>
      <c r="T5952" s="10">
        <f>IFERROR(VLOOKUP(A5952,[1]!Tabla1[[#All],[Material]:[venta nueva]],38,FALSE),0)</f>
        <v>0</v>
      </c>
    </row>
    <row r="5953" spans="1:20" hidden="1" x14ac:dyDescent="0.35">
      <c r="A5953">
        <f t="shared" si="278"/>
        <v>1030419</v>
      </c>
      <c r="B5953" s="6" t="s">
        <v>1320</v>
      </c>
      <c r="C5953" s="7" t="s">
        <v>659</v>
      </c>
      <c r="D5953" s="7" t="s">
        <v>1097</v>
      </c>
      <c r="E5953" s="7" t="s">
        <v>895</v>
      </c>
      <c r="F5953" s="7" t="s">
        <v>896</v>
      </c>
      <c r="G5953" s="7" t="s">
        <v>1065</v>
      </c>
      <c r="H5953" s="7" t="s">
        <v>1057</v>
      </c>
      <c r="I5953" s="6" t="s">
        <v>14</v>
      </c>
      <c r="J5953" s="1"/>
      <c r="K5953" s="1"/>
      <c r="L5953" s="1"/>
      <c r="M5953" s="1"/>
      <c r="N5953" s="1"/>
      <c r="O5953" s="1"/>
      <c r="P5953" s="1"/>
      <c r="Q5953" s="12">
        <v>24001</v>
      </c>
      <c r="R5953" s="29">
        <f t="shared" si="279"/>
        <v>0</v>
      </c>
      <c r="S5953" t="str">
        <f t="shared" si="280"/>
        <v>OK</v>
      </c>
      <c r="T5953" s="10">
        <f>IFERROR(VLOOKUP(A5953,[1]!Tabla1[[#All],[Material]:[venta nueva]],38,FALSE),0)</f>
        <v>0</v>
      </c>
    </row>
    <row r="5954" spans="1:20" hidden="1" x14ac:dyDescent="0.35">
      <c r="A5954">
        <f t="shared" si="278"/>
        <v>1030424</v>
      </c>
      <c r="B5954" s="6" t="s">
        <v>1320</v>
      </c>
      <c r="C5954" s="7" t="s">
        <v>659</v>
      </c>
      <c r="D5954" s="7" t="s">
        <v>1097</v>
      </c>
      <c r="E5954" s="7" t="s">
        <v>897</v>
      </c>
      <c r="F5954" s="7" t="s">
        <v>898</v>
      </c>
      <c r="G5954" s="7" t="s">
        <v>1090</v>
      </c>
      <c r="H5954" s="7" t="s">
        <v>1058</v>
      </c>
      <c r="I5954" s="6" t="s">
        <v>8</v>
      </c>
      <c r="J5954" s="1"/>
      <c r="K5954" s="1"/>
      <c r="L5954" s="1"/>
      <c r="M5954" s="1"/>
      <c r="N5954" s="1"/>
      <c r="O5954" s="1"/>
      <c r="P5954" s="1"/>
      <c r="Q5954" s="12">
        <v>81601</v>
      </c>
      <c r="R5954" s="29">
        <f t="shared" si="279"/>
        <v>0</v>
      </c>
      <c r="S5954" t="str">
        <f t="shared" si="280"/>
        <v>OK</v>
      </c>
      <c r="T5954" s="10">
        <f>IFERROR(VLOOKUP(A5954,[1]!Tabla1[[#All],[Material]:[venta nueva]],38,FALSE),0)</f>
        <v>0</v>
      </c>
    </row>
    <row r="5955" spans="1:20" hidden="1" x14ac:dyDescent="0.35">
      <c r="A5955">
        <f t="shared" si="278"/>
        <v>1030452</v>
      </c>
      <c r="B5955" s="6" t="s">
        <v>1320</v>
      </c>
      <c r="C5955" s="7" t="s">
        <v>659</v>
      </c>
      <c r="D5955" s="7" t="s">
        <v>1097</v>
      </c>
      <c r="E5955" s="7" t="s">
        <v>899</v>
      </c>
      <c r="F5955" s="7" t="s">
        <v>900</v>
      </c>
      <c r="G5955" s="7" t="s">
        <v>1090</v>
      </c>
      <c r="H5955" s="7" t="s">
        <v>1052</v>
      </c>
      <c r="I5955" s="6" t="s">
        <v>8</v>
      </c>
      <c r="J5955" s="1"/>
      <c r="K5955" s="1"/>
      <c r="L5955" s="1"/>
      <c r="M5955" s="1"/>
      <c r="N5955" s="1"/>
      <c r="O5955" s="1"/>
      <c r="P5955" s="1"/>
      <c r="Q5955" s="12">
        <v>19682</v>
      </c>
      <c r="R5955" s="29">
        <f t="shared" si="279"/>
        <v>0</v>
      </c>
      <c r="S5955" t="str">
        <f t="shared" si="280"/>
        <v>OK</v>
      </c>
      <c r="T5955" s="10">
        <f>IFERROR(VLOOKUP(A5955,[1]!Tabla1[[#All],[Material]:[venta nueva]],38,FALSE),0)</f>
        <v>0</v>
      </c>
    </row>
    <row r="5956" spans="1:20" hidden="1" x14ac:dyDescent="0.35">
      <c r="A5956">
        <f t="shared" si="278"/>
        <v>1030461</v>
      </c>
      <c r="B5956" s="6" t="s">
        <v>1320</v>
      </c>
      <c r="C5956" s="7" t="s">
        <v>659</v>
      </c>
      <c r="D5956" s="7" t="s">
        <v>1097</v>
      </c>
      <c r="E5956" s="7" t="s">
        <v>901</v>
      </c>
      <c r="F5956" s="7" t="s">
        <v>902</v>
      </c>
      <c r="G5956" s="7" t="s">
        <v>1090</v>
      </c>
      <c r="H5956" s="7" t="s">
        <v>1052</v>
      </c>
      <c r="I5956" s="6" t="s">
        <v>8</v>
      </c>
      <c r="J5956" s="1"/>
      <c r="K5956" s="1"/>
      <c r="L5956" s="1"/>
      <c r="M5956" s="1"/>
      <c r="N5956" s="1"/>
      <c r="O5956" s="1"/>
      <c r="P5956" s="1"/>
      <c r="Q5956" s="12">
        <v>14399</v>
      </c>
      <c r="R5956" s="29">
        <f t="shared" si="279"/>
        <v>0</v>
      </c>
      <c r="S5956" t="str">
        <f t="shared" si="280"/>
        <v>OK</v>
      </c>
      <c r="T5956" s="10">
        <f>IFERROR(VLOOKUP(A5956,[1]!Tabla1[[#All],[Material]:[venta nueva]],38,FALSE),0)</f>
        <v>0</v>
      </c>
    </row>
    <row r="5957" spans="1:20" hidden="1" x14ac:dyDescent="0.35">
      <c r="A5957">
        <f t="shared" si="278"/>
        <v>1030498</v>
      </c>
      <c r="B5957" s="6" t="s">
        <v>1320</v>
      </c>
      <c r="C5957" s="7" t="s">
        <v>659</v>
      </c>
      <c r="D5957" s="7" t="s">
        <v>1097</v>
      </c>
      <c r="E5957" s="7" t="s">
        <v>905</v>
      </c>
      <c r="F5957" s="7" t="s">
        <v>906</v>
      </c>
      <c r="G5957" s="7" t="s">
        <v>1065</v>
      </c>
      <c r="H5957" s="7" t="s">
        <v>981</v>
      </c>
      <c r="I5957" s="6" t="s">
        <v>9</v>
      </c>
      <c r="J5957" s="1"/>
      <c r="K5957" s="1"/>
      <c r="L5957" s="1"/>
      <c r="M5957" s="1"/>
      <c r="N5957" s="1"/>
      <c r="O5957" s="1"/>
      <c r="P5957" s="1"/>
      <c r="Q5957" s="12">
        <v>12002</v>
      </c>
      <c r="R5957" s="29">
        <f t="shared" si="279"/>
        <v>0</v>
      </c>
      <c r="S5957" t="str">
        <f t="shared" si="280"/>
        <v>OK</v>
      </c>
      <c r="T5957" s="10">
        <f>IFERROR(VLOOKUP(A5957,[1]!Tabla1[[#All],[Material]:[venta nueva]],38,FALSE),0)</f>
        <v>0</v>
      </c>
    </row>
    <row r="5958" spans="1:20" hidden="1" x14ac:dyDescent="0.35">
      <c r="A5958">
        <f t="shared" ref="A5958:A6021" si="281">+E5958*1</f>
        <v>1030525</v>
      </c>
      <c r="B5958" s="6" t="s">
        <v>1320</v>
      </c>
      <c r="C5958" s="7" t="s">
        <v>659</v>
      </c>
      <c r="D5958" s="7" t="s">
        <v>1097</v>
      </c>
      <c r="E5958" s="7" t="s">
        <v>911</v>
      </c>
      <c r="F5958" s="7" t="s">
        <v>912</v>
      </c>
      <c r="G5958" s="7" t="s">
        <v>1068</v>
      </c>
      <c r="H5958" s="7" t="s">
        <v>994</v>
      </c>
      <c r="I5958" s="6" t="s">
        <v>14</v>
      </c>
      <c r="J5958" s="1"/>
      <c r="K5958" s="1"/>
      <c r="L5958" s="1"/>
      <c r="M5958" s="1"/>
      <c r="N5958" s="1"/>
      <c r="O5958" s="1"/>
      <c r="P5958" s="1"/>
      <c r="Q5958" s="12">
        <v>37271</v>
      </c>
      <c r="R5958" s="29">
        <f t="shared" si="279"/>
        <v>0</v>
      </c>
      <c r="S5958" t="str">
        <f t="shared" si="280"/>
        <v>OK</v>
      </c>
      <c r="T5958" s="10">
        <f>IFERROR(VLOOKUP(A5958,[1]!Tabla1[[#All],[Material]:[venta nueva]],38,FALSE),0)</f>
        <v>0</v>
      </c>
    </row>
    <row r="5959" spans="1:20" hidden="1" x14ac:dyDescent="0.35">
      <c r="A5959">
        <f t="shared" si="281"/>
        <v>1030535</v>
      </c>
      <c r="B5959" s="6" t="s">
        <v>1320</v>
      </c>
      <c r="C5959" s="7" t="s">
        <v>659</v>
      </c>
      <c r="D5959" s="7" t="s">
        <v>1097</v>
      </c>
      <c r="E5959" s="7" t="s">
        <v>913</v>
      </c>
      <c r="F5959" s="7" t="s">
        <v>914</v>
      </c>
      <c r="G5959" s="7" t="s">
        <v>1089</v>
      </c>
      <c r="H5959" s="7" t="s">
        <v>1049</v>
      </c>
      <c r="I5959" s="6" t="s">
        <v>12</v>
      </c>
      <c r="J5959" s="1"/>
      <c r="K5959" s="1"/>
      <c r="L5959" s="1"/>
      <c r="M5959" s="1"/>
      <c r="N5959" s="1"/>
      <c r="O5959" s="1"/>
      <c r="P5959" s="1"/>
      <c r="Q5959" s="12">
        <v>21997</v>
      </c>
      <c r="R5959" s="29">
        <f t="shared" si="279"/>
        <v>0</v>
      </c>
      <c r="S5959" t="str">
        <f t="shared" si="280"/>
        <v>OK</v>
      </c>
      <c r="T5959" s="10">
        <f>IFERROR(VLOOKUP(A5959,[1]!Tabla1[[#All],[Material]:[venta nueva]],38,FALSE),0)</f>
        <v>0</v>
      </c>
    </row>
    <row r="5960" spans="1:20" hidden="1" x14ac:dyDescent="0.35">
      <c r="A5960">
        <f t="shared" si="281"/>
        <v>1030542</v>
      </c>
      <c r="B5960" s="6" t="s">
        <v>1320</v>
      </c>
      <c r="C5960" s="7" t="s">
        <v>659</v>
      </c>
      <c r="D5960" s="7" t="s">
        <v>1097</v>
      </c>
      <c r="E5960" s="7" t="s">
        <v>915</v>
      </c>
      <c r="F5960" s="7" t="s">
        <v>916</v>
      </c>
      <c r="G5960" s="7" t="s">
        <v>1090</v>
      </c>
      <c r="H5960" s="7" t="s">
        <v>1052</v>
      </c>
      <c r="I5960" s="6" t="s">
        <v>12</v>
      </c>
      <c r="J5960" s="1"/>
      <c r="K5960" s="1"/>
      <c r="L5960" s="1"/>
      <c r="M5960" s="1"/>
      <c r="N5960" s="1"/>
      <c r="O5960" s="1"/>
      <c r="P5960" s="1"/>
      <c r="Q5960" s="12">
        <v>96005</v>
      </c>
      <c r="R5960" s="29">
        <f t="shared" ref="R5960:R6023" si="282">+O5960-P5960</f>
        <v>0</v>
      </c>
      <c r="S5960" t="str">
        <f t="shared" ref="S5960:S6023" si="283">IF(R5960&gt;0,"Sobre ingreso",IF(R5960&lt;0,"Pendiente de ingreso","OK"))</f>
        <v>OK</v>
      </c>
      <c r="T5960" s="10">
        <f>IFERROR(VLOOKUP(A5960,[1]!Tabla1[[#All],[Material]:[venta nueva]],38,FALSE),0)</f>
        <v>0</v>
      </c>
    </row>
    <row r="5961" spans="1:20" hidden="1" x14ac:dyDescent="0.35">
      <c r="A5961">
        <f t="shared" si="281"/>
        <v>1030545</v>
      </c>
      <c r="B5961" s="6" t="s">
        <v>1320</v>
      </c>
      <c r="C5961" s="7" t="s">
        <v>659</v>
      </c>
      <c r="D5961" s="7" t="s">
        <v>1097</v>
      </c>
      <c r="E5961" s="7" t="s">
        <v>917</v>
      </c>
      <c r="F5961" s="7" t="s">
        <v>918</v>
      </c>
      <c r="G5961" s="7" t="s">
        <v>1093</v>
      </c>
      <c r="H5961" s="7" t="s">
        <v>1059</v>
      </c>
      <c r="I5961" s="6" t="s">
        <v>9</v>
      </c>
      <c r="J5961" s="1"/>
      <c r="K5961" s="1"/>
      <c r="L5961" s="1"/>
      <c r="M5961" s="1"/>
      <c r="N5961" s="1"/>
      <c r="O5961" s="1"/>
      <c r="P5961" s="1"/>
      <c r="Q5961" s="12">
        <v>10128</v>
      </c>
      <c r="R5961" s="29">
        <f t="shared" si="282"/>
        <v>0</v>
      </c>
      <c r="S5961" t="str">
        <f t="shared" si="283"/>
        <v>OK</v>
      </c>
      <c r="T5961" s="10">
        <f>IFERROR(VLOOKUP(A5961,[1]!Tabla1[[#All],[Material]:[venta nueva]],38,FALSE),0)</f>
        <v>0</v>
      </c>
    </row>
    <row r="5962" spans="1:20" hidden="1" x14ac:dyDescent="0.35">
      <c r="A5962">
        <f t="shared" si="281"/>
        <v>1030555</v>
      </c>
      <c r="B5962" s="6" t="s">
        <v>1320</v>
      </c>
      <c r="C5962" s="7" t="s">
        <v>659</v>
      </c>
      <c r="D5962" s="7" t="s">
        <v>1097</v>
      </c>
      <c r="E5962" s="7" t="s">
        <v>919</v>
      </c>
      <c r="F5962" s="7" t="s">
        <v>920</v>
      </c>
      <c r="G5962" s="7" t="s">
        <v>1065</v>
      </c>
      <c r="H5962" s="7" t="s">
        <v>989</v>
      </c>
      <c r="I5962" s="6" t="s">
        <v>8</v>
      </c>
      <c r="J5962" s="1"/>
      <c r="K5962" s="1"/>
      <c r="L5962" s="1"/>
      <c r="M5962" s="1"/>
      <c r="N5962" s="1"/>
      <c r="O5962" s="1"/>
      <c r="P5962" s="1"/>
      <c r="Q5962" s="12">
        <v>12002</v>
      </c>
      <c r="R5962" s="29">
        <f t="shared" si="282"/>
        <v>0</v>
      </c>
      <c r="S5962" t="str">
        <f t="shared" si="283"/>
        <v>OK</v>
      </c>
      <c r="T5962" s="10">
        <f>IFERROR(VLOOKUP(A5962,[1]!Tabla1[[#All],[Material]:[venta nueva]],38,FALSE),0)</f>
        <v>0</v>
      </c>
    </row>
    <row r="5963" spans="1:20" hidden="1" x14ac:dyDescent="0.35">
      <c r="A5963">
        <f t="shared" si="281"/>
        <v>1030566</v>
      </c>
      <c r="B5963" s="6" t="s">
        <v>1320</v>
      </c>
      <c r="C5963" s="7" t="s">
        <v>659</v>
      </c>
      <c r="D5963" s="7" t="s">
        <v>1097</v>
      </c>
      <c r="E5963" s="7" t="s">
        <v>921</v>
      </c>
      <c r="F5963" s="7" t="s">
        <v>922</v>
      </c>
      <c r="G5963" s="7" t="s">
        <v>1068</v>
      </c>
      <c r="H5963" s="7" t="s">
        <v>1051</v>
      </c>
      <c r="I5963" s="6" t="s">
        <v>14</v>
      </c>
      <c r="J5963" s="1"/>
      <c r="K5963" s="1"/>
      <c r="L5963" s="1"/>
      <c r="M5963" s="1"/>
      <c r="N5963" s="1"/>
      <c r="O5963" s="1"/>
      <c r="P5963" s="1"/>
      <c r="Q5963" s="12">
        <v>17230</v>
      </c>
      <c r="R5963" s="29">
        <f t="shared" si="282"/>
        <v>0</v>
      </c>
      <c r="S5963" t="str">
        <f t="shared" si="283"/>
        <v>OK</v>
      </c>
      <c r="T5963" s="10">
        <f>IFERROR(VLOOKUP(A5963,[1]!Tabla1[[#All],[Material]:[venta nueva]],38,FALSE),0)</f>
        <v>0</v>
      </c>
    </row>
    <row r="5964" spans="1:20" hidden="1" x14ac:dyDescent="0.35">
      <c r="A5964">
        <f t="shared" si="281"/>
        <v>1030658</v>
      </c>
      <c r="B5964" s="6" t="s">
        <v>1320</v>
      </c>
      <c r="C5964" s="7" t="s">
        <v>659</v>
      </c>
      <c r="D5964" s="7" t="s">
        <v>1097</v>
      </c>
      <c r="E5964" s="7" t="s">
        <v>925</v>
      </c>
      <c r="F5964" s="7" t="s">
        <v>926</v>
      </c>
      <c r="G5964" s="7" t="s">
        <v>1093</v>
      </c>
      <c r="H5964" s="7" t="s">
        <v>1059</v>
      </c>
      <c r="I5964" s="6" t="s">
        <v>10</v>
      </c>
      <c r="J5964" s="1"/>
      <c r="K5964" s="1"/>
      <c r="L5964" s="1"/>
      <c r="M5964" s="1"/>
      <c r="N5964" s="1"/>
      <c r="O5964" s="1"/>
      <c r="P5964" s="1"/>
      <c r="Q5964" s="12">
        <v>279804</v>
      </c>
      <c r="R5964" s="29">
        <f t="shared" si="282"/>
        <v>0</v>
      </c>
      <c r="S5964" t="str">
        <f t="shared" si="283"/>
        <v>OK</v>
      </c>
      <c r="T5964" s="10">
        <f>IFERROR(VLOOKUP(A5964,[1]!Tabla1[[#All],[Material]:[venta nueva]],38,FALSE),0)</f>
        <v>0</v>
      </c>
    </row>
    <row r="5965" spans="1:20" hidden="1" x14ac:dyDescent="0.35">
      <c r="A5965">
        <f t="shared" si="281"/>
        <v>1030683</v>
      </c>
      <c r="B5965" s="6" t="s">
        <v>1320</v>
      </c>
      <c r="C5965" s="7" t="s">
        <v>659</v>
      </c>
      <c r="D5965" s="7" t="s">
        <v>1097</v>
      </c>
      <c r="E5965" s="7" t="s">
        <v>931</v>
      </c>
      <c r="F5965" s="7" t="s">
        <v>857</v>
      </c>
      <c r="G5965" s="7" t="s">
        <v>1089</v>
      </c>
      <c r="H5965" s="7" t="s">
        <v>1049</v>
      </c>
      <c r="I5965" s="6" t="s">
        <v>14</v>
      </c>
      <c r="J5965" s="1"/>
      <c r="K5965" s="1"/>
      <c r="L5965" s="1"/>
      <c r="M5965" s="1"/>
      <c r="N5965" s="1"/>
      <c r="O5965" s="1"/>
      <c r="P5965" s="1"/>
      <c r="Q5965" s="12">
        <v>368796</v>
      </c>
      <c r="R5965" s="29">
        <f t="shared" si="282"/>
        <v>0</v>
      </c>
      <c r="S5965" t="str">
        <f t="shared" si="283"/>
        <v>OK</v>
      </c>
      <c r="T5965" s="10">
        <f>IFERROR(VLOOKUP(A5965,[1]!Tabla1[[#All],[Material]:[venta nueva]],38,FALSE),0)</f>
        <v>0</v>
      </c>
    </row>
    <row r="5966" spans="1:20" hidden="1" x14ac:dyDescent="0.35">
      <c r="A5966">
        <f t="shared" si="281"/>
        <v>1030684</v>
      </c>
      <c r="B5966" s="6" t="s">
        <v>1320</v>
      </c>
      <c r="C5966" s="7" t="s">
        <v>659</v>
      </c>
      <c r="D5966" s="7" t="s">
        <v>1097</v>
      </c>
      <c r="E5966" s="7" t="s">
        <v>932</v>
      </c>
      <c r="F5966" s="7" t="s">
        <v>933</v>
      </c>
      <c r="G5966" s="7" t="s">
        <v>1072</v>
      </c>
      <c r="H5966" s="7" t="s">
        <v>993</v>
      </c>
      <c r="I5966" s="6" t="s">
        <v>14</v>
      </c>
      <c r="J5966" s="1"/>
      <c r="K5966" s="1"/>
      <c r="L5966" s="1"/>
      <c r="M5966" s="1"/>
      <c r="N5966" s="1"/>
      <c r="O5966" s="1"/>
      <c r="P5966" s="1"/>
      <c r="Q5966" s="12">
        <v>37554</v>
      </c>
      <c r="R5966" s="29">
        <f t="shared" si="282"/>
        <v>0</v>
      </c>
      <c r="S5966" t="str">
        <f t="shared" si="283"/>
        <v>OK</v>
      </c>
      <c r="T5966" s="10">
        <f>IFERROR(VLOOKUP(A5966,[1]!Tabla1[[#All],[Material]:[venta nueva]],38,FALSE),0)</f>
        <v>0</v>
      </c>
    </row>
    <row r="5967" spans="1:20" hidden="1" x14ac:dyDescent="0.35">
      <c r="A5967">
        <f t="shared" si="281"/>
        <v>1030685</v>
      </c>
      <c r="B5967" s="6" t="s">
        <v>1320</v>
      </c>
      <c r="C5967" s="7" t="s">
        <v>659</v>
      </c>
      <c r="D5967" s="7" t="s">
        <v>1097</v>
      </c>
      <c r="E5967" s="7" t="s">
        <v>934</v>
      </c>
      <c r="F5967" s="7" t="s">
        <v>935</v>
      </c>
      <c r="G5967" s="7" t="s">
        <v>1068</v>
      </c>
      <c r="H5967" s="7" t="s">
        <v>1051</v>
      </c>
      <c r="I5967" s="6" t="s">
        <v>14</v>
      </c>
      <c r="J5967" s="1"/>
      <c r="K5967" s="1"/>
      <c r="L5967" s="1"/>
      <c r="M5967" s="1"/>
      <c r="N5967" s="1"/>
      <c r="O5967" s="1"/>
      <c r="P5967" s="1"/>
      <c r="Q5967" s="12">
        <v>138041</v>
      </c>
      <c r="R5967" s="29">
        <f t="shared" si="282"/>
        <v>0</v>
      </c>
      <c r="S5967" t="str">
        <f t="shared" si="283"/>
        <v>OK</v>
      </c>
      <c r="T5967" s="10">
        <f>IFERROR(VLOOKUP(A5967,[1]!Tabla1[[#All],[Material]:[venta nueva]],38,FALSE),0)</f>
        <v>0</v>
      </c>
    </row>
    <row r="5968" spans="1:20" hidden="1" x14ac:dyDescent="0.35">
      <c r="A5968">
        <f t="shared" si="281"/>
        <v>1030686</v>
      </c>
      <c r="B5968" s="6" t="s">
        <v>1320</v>
      </c>
      <c r="C5968" s="7" t="s">
        <v>659</v>
      </c>
      <c r="D5968" s="7" t="s">
        <v>1097</v>
      </c>
      <c r="E5968" s="7" t="s">
        <v>936</v>
      </c>
      <c r="F5968" s="7" t="s">
        <v>937</v>
      </c>
      <c r="G5968" s="7" t="s">
        <v>1065</v>
      </c>
      <c r="H5968" s="7" t="s">
        <v>1053</v>
      </c>
      <c r="I5968" s="6" t="s">
        <v>14</v>
      </c>
      <c r="J5968" s="1"/>
      <c r="K5968" s="1"/>
      <c r="L5968" s="1"/>
      <c r="M5968" s="1"/>
      <c r="N5968" s="1"/>
      <c r="O5968" s="1"/>
      <c r="P5968" s="1"/>
      <c r="Q5968" s="12">
        <v>123506</v>
      </c>
      <c r="R5968" s="29">
        <f t="shared" si="282"/>
        <v>0</v>
      </c>
      <c r="S5968" t="str">
        <f t="shared" si="283"/>
        <v>OK</v>
      </c>
      <c r="T5968" s="10">
        <f>IFERROR(VLOOKUP(A5968,[1]!Tabla1[[#All],[Material]:[venta nueva]],38,FALSE),0)</f>
        <v>0</v>
      </c>
    </row>
    <row r="5969" spans="1:20" hidden="1" x14ac:dyDescent="0.35">
      <c r="A5969">
        <f t="shared" si="281"/>
        <v>1030720</v>
      </c>
      <c r="B5969" s="6" t="s">
        <v>1320</v>
      </c>
      <c r="C5969" s="7" t="s">
        <v>659</v>
      </c>
      <c r="D5969" s="7" t="s">
        <v>1097</v>
      </c>
      <c r="E5969" s="7" t="s">
        <v>942</v>
      </c>
      <c r="F5969" s="7" t="s">
        <v>943</v>
      </c>
      <c r="G5969" s="7" t="s">
        <v>1081</v>
      </c>
      <c r="H5969" s="7" t="s">
        <v>1050</v>
      </c>
      <c r="I5969" s="6" t="s">
        <v>9</v>
      </c>
      <c r="J5969" s="1"/>
      <c r="K5969" s="1"/>
      <c r="L5969" s="1"/>
      <c r="M5969" s="1"/>
      <c r="N5969" s="1"/>
      <c r="O5969" s="1"/>
      <c r="P5969" s="1"/>
      <c r="Q5969" s="12">
        <v>24001</v>
      </c>
      <c r="R5969" s="29">
        <f t="shared" si="282"/>
        <v>0</v>
      </c>
      <c r="S5969" t="str">
        <f t="shared" si="283"/>
        <v>OK</v>
      </c>
      <c r="T5969" s="10">
        <f>IFERROR(VLOOKUP(A5969,[1]!Tabla1[[#All],[Material]:[venta nueva]],38,FALSE),0)</f>
        <v>0</v>
      </c>
    </row>
    <row r="5970" spans="1:20" hidden="1" x14ac:dyDescent="0.35">
      <c r="A5970">
        <f t="shared" si="281"/>
        <v>1030735</v>
      </c>
      <c r="B5970" s="6" t="s">
        <v>1320</v>
      </c>
      <c r="C5970" s="7" t="s">
        <v>659</v>
      </c>
      <c r="D5970" s="7" t="s">
        <v>1097</v>
      </c>
      <c r="E5970" s="7" t="s">
        <v>944</v>
      </c>
      <c r="F5970" s="7" t="s">
        <v>945</v>
      </c>
      <c r="G5970" s="7" t="s">
        <v>1065</v>
      </c>
      <c r="H5970" s="7" t="s">
        <v>1053</v>
      </c>
      <c r="I5970" s="6" t="s">
        <v>8</v>
      </c>
      <c r="J5970" s="1"/>
      <c r="K5970" s="1"/>
      <c r="L5970" s="1"/>
      <c r="M5970" s="1"/>
      <c r="N5970" s="1"/>
      <c r="O5970" s="1"/>
      <c r="P5970" s="1"/>
      <c r="Q5970" s="12">
        <v>15202</v>
      </c>
      <c r="R5970" s="29">
        <f t="shared" si="282"/>
        <v>0</v>
      </c>
      <c r="S5970" t="str">
        <f t="shared" si="283"/>
        <v>OK</v>
      </c>
      <c r="T5970" s="10">
        <f>IFERROR(VLOOKUP(A5970,[1]!Tabla1[[#All],[Material]:[venta nueva]],38,FALSE),0)</f>
        <v>0</v>
      </c>
    </row>
    <row r="5971" spans="1:20" hidden="1" x14ac:dyDescent="0.35">
      <c r="A5971">
        <f t="shared" si="281"/>
        <v>1030773</v>
      </c>
      <c r="B5971" s="6" t="s">
        <v>1320</v>
      </c>
      <c r="C5971" s="7" t="s">
        <v>659</v>
      </c>
      <c r="D5971" s="7" t="s">
        <v>1097</v>
      </c>
      <c r="E5971" s="7" t="s">
        <v>960</v>
      </c>
      <c r="F5971" s="7" t="s">
        <v>961</v>
      </c>
      <c r="G5971" s="7" t="s">
        <v>1090</v>
      </c>
      <c r="H5971" s="7" t="s">
        <v>1060</v>
      </c>
      <c r="I5971" s="6" t="s">
        <v>8</v>
      </c>
      <c r="J5971" s="1"/>
      <c r="K5971" s="1"/>
      <c r="L5971" s="1"/>
      <c r="M5971" s="1"/>
      <c r="N5971" s="1"/>
      <c r="O5971" s="1"/>
      <c r="P5971" s="1"/>
      <c r="Q5971" s="12">
        <v>20849</v>
      </c>
      <c r="R5971" s="29">
        <f t="shared" si="282"/>
        <v>0</v>
      </c>
      <c r="S5971" t="str">
        <f t="shared" si="283"/>
        <v>OK</v>
      </c>
      <c r="T5971" s="10">
        <f>IFERROR(VLOOKUP(A5971,[1]!Tabla1[[#All],[Material]:[venta nueva]],38,FALSE),0)</f>
        <v>0</v>
      </c>
    </row>
    <row r="5972" spans="1:20" hidden="1" x14ac:dyDescent="0.35">
      <c r="A5972">
        <f t="shared" si="281"/>
        <v>1030782</v>
      </c>
      <c r="B5972" s="6" t="s">
        <v>1320</v>
      </c>
      <c r="C5972" s="7" t="s">
        <v>659</v>
      </c>
      <c r="D5972" s="7" t="s">
        <v>1097</v>
      </c>
      <c r="E5972" s="7" t="s">
        <v>964</v>
      </c>
      <c r="F5972" s="7" t="s">
        <v>965</v>
      </c>
      <c r="G5972" s="7" t="s">
        <v>1090</v>
      </c>
      <c r="H5972" s="7" t="s">
        <v>1052</v>
      </c>
      <c r="I5972" s="6" t="s">
        <v>8</v>
      </c>
      <c r="J5972" s="1"/>
      <c r="K5972" s="1"/>
      <c r="L5972" s="1"/>
      <c r="M5972" s="1"/>
      <c r="N5972" s="1"/>
      <c r="O5972" s="1"/>
      <c r="P5972" s="1"/>
      <c r="Q5972" s="12">
        <v>13917</v>
      </c>
      <c r="R5972" s="29">
        <f t="shared" si="282"/>
        <v>0</v>
      </c>
      <c r="S5972" t="str">
        <f t="shared" si="283"/>
        <v>OK</v>
      </c>
      <c r="T5972" s="10">
        <f>IFERROR(VLOOKUP(A5972,[1]!Tabla1[[#All],[Material]:[venta nueva]],38,FALSE),0)</f>
        <v>0</v>
      </c>
    </row>
    <row r="5973" spans="1:20" hidden="1" x14ac:dyDescent="0.35">
      <c r="A5973">
        <f t="shared" si="281"/>
        <v>1030783</v>
      </c>
      <c r="B5973" s="6" t="s">
        <v>1320</v>
      </c>
      <c r="C5973" s="7" t="s">
        <v>659</v>
      </c>
      <c r="D5973" s="7" t="s">
        <v>1097</v>
      </c>
      <c r="E5973" s="7" t="s">
        <v>966</v>
      </c>
      <c r="F5973" s="7" t="s">
        <v>967</v>
      </c>
      <c r="G5973" s="7" t="s">
        <v>1091</v>
      </c>
      <c r="H5973" s="7" t="s">
        <v>1054</v>
      </c>
      <c r="I5973" s="6" t="s">
        <v>8</v>
      </c>
      <c r="J5973" s="1"/>
      <c r="K5973" s="1"/>
      <c r="L5973" s="1"/>
      <c r="M5973" s="1"/>
      <c r="N5973" s="1"/>
      <c r="O5973" s="1"/>
      <c r="P5973" s="1"/>
      <c r="Q5973" s="12">
        <v>121</v>
      </c>
      <c r="R5973" s="29">
        <f t="shared" si="282"/>
        <v>0</v>
      </c>
      <c r="S5973" t="str">
        <f t="shared" si="283"/>
        <v>OK</v>
      </c>
      <c r="T5973" s="10">
        <f>IFERROR(VLOOKUP(A5973,[1]!Tabla1[[#All],[Material]:[venta nueva]],38,FALSE),0)</f>
        <v>0</v>
      </c>
    </row>
    <row r="5974" spans="1:20" hidden="1" x14ac:dyDescent="0.35">
      <c r="A5974">
        <f t="shared" si="281"/>
        <v>1030784</v>
      </c>
      <c r="B5974" s="6" t="s">
        <v>1320</v>
      </c>
      <c r="C5974" s="7" t="s">
        <v>659</v>
      </c>
      <c r="D5974" s="7" t="s">
        <v>1097</v>
      </c>
      <c r="E5974" s="7" t="s">
        <v>968</v>
      </c>
      <c r="F5974" s="7" t="s">
        <v>969</v>
      </c>
      <c r="G5974" s="7" t="s">
        <v>1091</v>
      </c>
      <c r="H5974" s="7" t="s">
        <v>1054</v>
      </c>
      <c r="I5974" s="6" t="s">
        <v>8</v>
      </c>
      <c r="J5974" s="1"/>
      <c r="K5974" s="1"/>
      <c r="L5974" s="1"/>
      <c r="M5974" s="1"/>
      <c r="N5974" s="1"/>
      <c r="O5974" s="1"/>
      <c r="P5974" s="1"/>
      <c r="Q5974" s="12">
        <v>3600</v>
      </c>
      <c r="R5974" s="29">
        <f t="shared" si="282"/>
        <v>0</v>
      </c>
      <c r="S5974" t="str">
        <f t="shared" si="283"/>
        <v>OK</v>
      </c>
      <c r="T5974" s="10">
        <f>IFERROR(VLOOKUP(A5974,[1]!Tabla1[[#All],[Material]:[venta nueva]],38,FALSE),0)</f>
        <v>0</v>
      </c>
    </row>
    <row r="5975" spans="1:20" hidden="1" x14ac:dyDescent="0.35">
      <c r="A5975">
        <f t="shared" si="281"/>
        <v>1030785</v>
      </c>
      <c r="B5975" s="6" t="s">
        <v>1320</v>
      </c>
      <c r="C5975" s="7" t="s">
        <v>659</v>
      </c>
      <c r="D5975" s="7" t="s">
        <v>1097</v>
      </c>
      <c r="E5975" s="7" t="s">
        <v>970</v>
      </c>
      <c r="F5975" s="7" t="s">
        <v>971</v>
      </c>
      <c r="G5975" s="7" t="s">
        <v>1091</v>
      </c>
      <c r="H5975" s="7" t="s">
        <v>1054</v>
      </c>
      <c r="I5975" s="6" t="s">
        <v>8</v>
      </c>
      <c r="J5975" s="1"/>
      <c r="K5975" s="1"/>
      <c r="L5975" s="1"/>
      <c r="M5975" s="1"/>
      <c r="N5975" s="1"/>
      <c r="O5975" s="1"/>
      <c r="P5975" s="1"/>
      <c r="Q5975" s="12">
        <v>1077</v>
      </c>
      <c r="R5975" s="29">
        <f t="shared" si="282"/>
        <v>0</v>
      </c>
      <c r="S5975" t="str">
        <f t="shared" si="283"/>
        <v>OK</v>
      </c>
      <c r="T5975" s="10">
        <f>IFERROR(VLOOKUP(A5975,[1]!Tabla1[[#All],[Material]:[venta nueva]],38,FALSE),0)</f>
        <v>0</v>
      </c>
    </row>
    <row r="5976" spans="1:20" hidden="1" x14ac:dyDescent="0.35">
      <c r="A5976">
        <f t="shared" si="281"/>
        <v>1030792</v>
      </c>
      <c r="B5976" s="6" t="s">
        <v>1320</v>
      </c>
      <c r="C5976" s="7" t="s">
        <v>659</v>
      </c>
      <c r="D5976" s="7" t="s">
        <v>1097</v>
      </c>
      <c r="E5976" s="7" t="s">
        <v>974</v>
      </c>
      <c r="F5976" s="7" t="s">
        <v>975</v>
      </c>
      <c r="G5976" s="7" t="s">
        <v>1090</v>
      </c>
      <c r="H5976" s="7" t="s">
        <v>1060</v>
      </c>
      <c r="I5976" s="6" t="s">
        <v>10</v>
      </c>
      <c r="J5976" s="1"/>
      <c r="K5976" s="1"/>
      <c r="L5976" s="1"/>
      <c r="M5976" s="1"/>
      <c r="N5976" s="1"/>
      <c r="O5976" s="1"/>
      <c r="P5976" s="1"/>
      <c r="Q5976" s="12">
        <v>67484</v>
      </c>
      <c r="R5976" s="29">
        <f t="shared" si="282"/>
        <v>0</v>
      </c>
      <c r="S5976" t="str">
        <f t="shared" si="283"/>
        <v>OK</v>
      </c>
      <c r="T5976" s="10">
        <f>IFERROR(VLOOKUP(A5976,[1]!Tabla1[[#All],[Material]:[venta nueva]],38,FALSE),0)</f>
        <v>0</v>
      </c>
    </row>
    <row r="5977" spans="1:20" hidden="1" x14ac:dyDescent="0.35">
      <c r="A5977">
        <f t="shared" si="281"/>
        <v>1030793</v>
      </c>
      <c r="B5977" s="6" t="s">
        <v>1320</v>
      </c>
      <c r="C5977" s="7" t="s">
        <v>659</v>
      </c>
      <c r="D5977" s="7" t="s">
        <v>1097</v>
      </c>
      <c r="E5977" s="7" t="s">
        <v>1206</v>
      </c>
      <c r="F5977" s="7" t="s">
        <v>1207</v>
      </c>
      <c r="G5977" s="7" t="s">
        <v>1091</v>
      </c>
      <c r="H5977" s="7" t="s">
        <v>1054</v>
      </c>
      <c r="I5977" s="6" t="s">
        <v>8</v>
      </c>
      <c r="J5977" s="1"/>
      <c r="K5977" s="1"/>
      <c r="L5977" s="1"/>
      <c r="M5977" s="1"/>
      <c r="N5977" s="1"/>
      <c r="O5977" s="1"/>
      <c r="P5977" s="1"/>
      <c r="Q5977" s="12">
        <v>719</v>
      </c>
      <c r="R5977" s="29">
        <f t="shared" si="282"/>
        <v>0</v>
      </c>
      <c r="S5977" t="str">
        <f t="shared" si="283"/>
        <v>OK</v>
      </c>
      <c r="T5977" s="10">
        <f>IFERROR(VLOOKUP(A5977,[1]!Tabla1[[#All],[Material]:[venta nueva]],38,FALSE),0)</f>
        <v>0</v>
      </c>
    </row>
    <row r="5978" spans="1:20" hidden="1" x14ac:dyDescent="0.35">
      <c r="A5978">
        <f t="shared" si="281"/>
        <v>1030794</v>
      </c>
      <c r="B5978" s="6" t="s">
        <v>1320</v>
      </c>
      <c r="C5978" s="7" t="s">
        <v>659</v>
      </c>
      <c r="D5978" s="7" t="s">
        <v>1097</v>
      </c>
      <c r="E5978" s="7" t="s">
        <v>1208</v>
      </c>
      <c r="F5978" s="7" t="s">
        <v>1209</v>
      </c>
      <c r="G5978" s="7" t="s">
        <v>1091</v>
      </c>
      <c r="H5978" s="7" t="s">
        <v>1054</v>
      </c>
      <c r="I5978" s="6" t="s">
        <v>8</v>
      </c>
      <c r="J5978" s="1"/>
      <c r="K5978" s="1"/>
      <c r="L5978" s="1"/>
      <c r="M5978" s="1"/>
      <c r="N5978" s="1"/>
      <c r="O5978" s="1"/>
      <c r="P5978" s="1"/>
      <c r="Q5978" s="12">
        <v>1080.001</v>
      </c>
      <c r="R5978" s="29">
        <f t="shared" si="282"/>
        <v>0</v>
      </c>
      <c r="S5978" t="str">
        <f t="shared" si="283"/>
        <v>OK</v>
      </c>
      <c r="T5978" s="10">
        <f>IFERROR(VLOOKUP(A5978,[1]!Tabla1[[#All],[Material]:[venta nueva]],38,FALSE),0)</f>
        <v>0</v>
      </c>
    </row>
    <row r="5979" spans="1:20" hidden="1" x14ac:dyDescent="0.35">
      <c r="A5979">
        <f t="shared" si="281"/>
        <v>1030802</v>
      </c>
      <c r="B5979" s="6" t="s">
        <v>1320</v>
      </c>
      <c r="C5979" s="7" t="s">
        <v>659</v>
      </c>
      <c r="D5979" s="7" t="s">
        <v>1097</v>
      </c>
      <c r="E5979" s="7" t="s">
        <v>976</v>
      </c>
      <c r="F5979" s="7" t="s">
        <v>977</v>
      </c>
      <c r="G5979" s="7" t="s">
        <v>1063</v>
      </c>
      <c r="H5979" s="7" t="s">
        <v>1063</v>
      </c>
      <c r="I5979" s="6" t="s">
        <v>10</v>
      </c>
      <c r="J5979" s="1"/>
      <c r="K5979" s="1"/>
      <c r="L5979" s="1"/>
      <c r="M5979" s="1"/>
      <c r="N5979" s="1"/>
      <c r="O5979" s="1"/>
      <c r="P5979" s="1"/>
      <c r="Q5979" s="12">
        <v>72000</v>
      </c>
      <c r="R5979" s="29">
        <f t="shared" si="282"/>
        <v>0</v>
      </c>
      <c r="S5979" t="str">
        <f t="shared" si="283"/>
        <v>OK</v>
      </c>
      <c r="T5979" s="10">
        <f>IFERROR(VLOOKUP(A5979,[1]!Tabla1[[#All],[Material]:[venta nueva]],38,FALSE),0)</f>
        <v>0</v>
      </c>
    </row>
    <row r="5980" spans="1:20" hidden="1" x14ac:dyDescent="0.35">
      <c r="A5980">
        <f t="shared" si="281"/>
        <v>1030818</v>
      </c>
      <c r="B5980" s="6" t="s">
        <v>1320</v>
      </c>
      <c r="C5980" s="7" t="s">
        <v>659</v>
      </c>
      <c r="D5980" s="7" t="s">
        <v>1097</v>
      </c>
      <c r="E5980" s="7" t="s">
        <v>1318</v>
      </c>
      <c r="F5980" s="7" t="s">
        <v>1319</v>
      </c>
      <c r="G5980" s="7" t="s">
        <v>1090</v>
      </c>
      <c r="H5980" s="7" t="s">
        <v>1060</v>
      </c>
      <c r="I5980" s="6" t="s">
        <v>8</v>
      </c>
      <c r="J5980" s="1"/>
      <c r="K5980" s="1"/>
      <c r="L5980" s="1"/>
      <c r="M5980" s="1"/>
      <c r="N5980" s="1"/>
      <c r="O5980" s="1"/>
      <c r="P5980" s="1"/>
      <c r="Q5980" s="12">
        <v>41033.046000000002</v>
      </c>
      <c r="R5980" s="29">
        <f t="shared" si="282"/>
        <v>0</v>
      </c>
      <c r="S5980" t="str">
        <f t="shared" si="283"/>
        <v>OK</v>
      </c>
      <c r="T5980" s="10">
        <f>IFERROR(VLOOKUP(A5980,[1]!Tabla1[[#All],[Material]:[venta nueva]],38,FALSE),0)</f>
        <v>0</v>
      </c>
    </row>
    <row r="5981" spans="1:20" hidden="1" x14ac:dyDescent="0.35">
      <c r="A5981">
        <f t="shared" si="281"/>
        <v>1010877</v>
      </c>
      <c r="B5981" s="6" t="s">
        <v>1373</v>
      </c>
      <c r="C5981" s="7" t="s">
        <v>658</v>
      </c>
      <c r="D5981" s="7" t="s">
        <v>1095</v>
      </c>
      <c r="E5981" s="7" t="s">
        <v>660</v>
      </c>
      <c r="F5981" s="7" t="s">
        <v>661</v>
      </c>
      <c r="G5981" s="7" t="s">
        <v>1065</v>
      </c>
      <c r="H5981" s="7" t="s">
        <v>981</v>
      </c>
      <c r="I5981" s="6" t="s">
        <v>11</v>
      </c>
      <c r="J5981" s="1">
        <v>-22137</v>
      </c>
      <c r="K5981" s="1">
        <v>118400</v>
      </c>
      <c r="L5981" s="1">
        <v>96263</v>
      </c>
      <c r="M5981" s="1">
        <v>-22137</v>
      </c>
      <c r="N5981" s="1">
        <v>166137</v>
      </c>
      <c r="O5981" s="1">
        <v>144000</v>
      </c>
      <c r="P5981" s="1">
        <v>161000</v>
      </c>
      <c r="Q5981" s="12"/>
      <c r="R5981" s="29">
        <f t="shared" si="282"/>
        <v>-17000</v>
      </c>
      <c r="S5981" t="str">
        <f t="shared" si="283"/>
        <v>Pendiente de ingreso</v>
      </c>
      <c r="T5981" s="10">
        <f>IFERROR(VLOOKUP(A5981,[1]!Tabla1[[#All],[Material]:[venta nueva]],38,FALSE),0)</f>
        <v>0</v>
      </c>
    </row>
    <row r="5982" spans="1:20" hidden="1" x14ac:dyDescent="0.35">
      <c r="A5982">
        <f t="shared" si="281"/>
        <v>1011042</v>
      </c>
      <c r="B5982" s="6" t="s">
        <v>1373</v>
      </c>
      <c r="C5982" s="7" t="s">
        <v>658</v>
      </c>
      <c r="D5982" s="7" t="s">
        <v>1095</v>
      </c>
      <c r="E5982" s="7" t="s">
        <v>671</v>
      </c>
      <c r="F5982" s="7" t="s">
        <v>672</v>
      </c>
      <c r="G5982" s="7" t="s">
        <v>1067</v>
      </c>
      <c r="H5982" s="7" t="s">
        <v>983</v>
      </c>
      <c r="I5982" s="6" t="s">
        <v>11</v>
      </c>
      <c r="J5982" s="1"/>
      <c r="K5982" s="1"/>
      <c r="L5982" s="1"/>
      <c r="M5982" s="1">
        <v>0</v>
      </c>
      <c r="N5982" s="1">
        <v>24000</v>
      </c>
      <c r="O5982" s="1">
        <v>24000</v>
      </c>
      <c r="P5982" s="1">
        <v>24000</v>
      </c>
      <c r="Q5982" s="12"/>
      <c r="R5982" s="29">
        <f t="shared" si="282"/>
        <v>0</v>
      </c>
      <c r="S5982" t="str">
        <f t="shared" si="283"/>
        <v>OK</v>
      </c>
      <c r="T5982" s="10">
        <f>IFERROR(VLOOKUP(A5982,[1]!Tabla1[[#All],[Material]:[venta nueva]],38,FALSE),0)</f>
        <v>0</v>
      </c>
    </row>
    <row r="5983" spans="1:20" hidden="1" x14ac:dyDescent="0.35">
      <c r="A5983">
        <f t="shared" si="281"/>
        <v>1011105</v>
      </c>
      <c r="B5983" s="6" t="s">
        <v>1373</v>
      </c>
      <c r="C5983" s="7" t="s">
        <v>658</v>
      </c>
      <c r="D5983" s="7" t="s">
        <v>1095</v>
      </c>
      <c r="E5983" s="7" t="s">
        <v>675</v>
      </c>
      <c r="F5983" s="7" t="s">
        <v>676</v>
      </c>
      <c r="G5983" s="7" t="s">
        <v>1068</v>
      </c>
      <c r="H5983" s="7" t="s">
        <v>984</v>
      </c>
      <c r="I5983" s="6" t="s">
        <v>11</v>
      </c>
      <c r="J5983" s="1">
        <v>0</v>
      </c>
      <c r="K5983" s="1">
        <v>6000</v>
      </c>
      <c r="L5983" s="1">
        <v>6000</v>
      </c>
      <c r="M5983" s="1">
        <v>0</v>
      </c>
      <c r="N5983" s="1">
        <v>6000</v>
      </c>
      <c r="O5983" s="1">
        <v>6000</v>
      </c>
      <c r="P5983" s="1"/>
      <c r="Q5983" s="12"/>
      <c r="R5983" s="29">
        <f t="shared" si="282"/>
        <v>6000</v>
      </c>
      <c r="S5983" t="str">
        <f t="shared" si="283"/>
        <v>Sobre ingreso</v>
      </c>
      <c r="T5983" s="10">
        <f>IFERROR(VLOOKUP(A5983,[1]!Tabla1[[#All],[Material]:[venta nueva]],38,FALSE),0)</f>
        <v>0</v>
      </c>
    </row>
    <row r="5984" spans="1:20" hidden="1" x14ac:dyDescent="0.35">
      <c r="A5984">
        <f t="shared" si="281"/>
        <v>1011290</v>
      </c>
      <c r="B5984" s="6" t="s">
        <v>1373</v>
      </c>
      <c r="C5984" s="7" t="s">
        <v>658</v>
      </c>
      <c r="D5984" s="7" t="s">
        <v>1095</v>
      </c>
      <c r="E5984" s="7" t="s">
        <v>685</v>
      </c>
      <c r="F5984" s="7" t="s">
        <v>686</v>
      </c>
      <c r="G5984" s="7" t="s">
        <v>1069</v>
      </c>
      <c r="H5984" s="7" t="s">
        <v>986</v>
      </c>
      <c r="I5984" s="6" t="s">
        <v>11</v>
      </c>
      <c r="J5984" s="1"/>
      <c r="K5984" s="1"/>
      <c r="L5984" s="1"/>
      <c r="M5984" s="1"/>
      <c r="N5984" s="1"/>
      <c r="O5984" s="1"/>
      <c r="P5984" s="1">
        <v>24000</v>
      </c>
      <c r="Q5984" s="12"/>
      <c r="R5984" s="29">
        <f t="shared" si="282"/>
        <v>-24000</v>
      </c>
      <c r="S5984" t="str">
        <f t="shared" si="283"/>
        <v>Pendiente de ingreso</v>
      </c>
      <c r="T5984" s="10">
        <f>IFERROR(VLOOKUP(A5984,[1]!Tabla1[[#All],[Material]:[venta nueva]],38,FALSE),0)</f>
        <v>0</v>
      </c>
    </row>
    <row r="5985" spans="1:20" hidden="1" x14ac:dyDescent="0.35">
      <c r="A5985">
        <f t="shared" si="281"/>
        <v>1011421</v>
      </c>
      <c r="B5985" s="6" t="s">
        <v>1373</v>
      </c>
      <c r="C5985" s="7" t="s">
        <v>658</v>
      </c>
      <c r="D5985" s="7" t="s">
        <v>1095</v>
      </c>
      <c r="E5985" s="7" t="s">
        <v>689</v>
      </c>
      <c r="F5985" s="7" t="s">
        <v>690</v>
      </c>
      <c r="G5985" s="7" t="s">
        <v>1063</v>
      </c>
      <c r="H5985" s="7" t="s">
        <v>988</v>
      </c>
      <c r="I5985" s="6" t="s">
        <v>11</v>
      </c>
      <c r="J5985" s="1">
        <v>-86444</v>
      </c>
      <c r="K5985" s="1">
        <v>912643</v>
      </c>
      <c r="L5985" s="1">
        <v>826199</v>
      </c>
      <c r="M5985" s="1">
        <v>-86444</v>
      </c>
      <c r="N5985" s="1">
        <v>758444</v>
      </c>
      <c r="O5985" s="1">
        <v>672000</v>
      </c>
      <c r="P5985" s="1">
        <v>648000</v>
      </c>
      <c r="Q5985" s="12"/>
      <c r="R5985" s="29">
        <f t="shared" si="282"/>
        <v>24000</v>
      </c>
      <c r="S5985" t="str">
        <f t="shared" si="283"/>
        <v>Sobre ingreso</v>
      </c>
      <c r="T5985" s="10">
        <f>IFERROR(VLOOKUP(A5985,[1]!Tabla1[[#All],[Material]:[venta nueva]],38,FALSE),0)</f>
        <v>0</v>
      </c>
    </row>
    <row r="5986" spans="1:20" hidden="1" x14ac:dyDescent="0.35">
      <c r="A5986">
        <f t="shared" si="281"/>
        <v>1011422</v>
      </c>
      <c r="B5986" s="6" t="s">
        <v>1373</v>
      </c>
      <c r="C5986" s="7" t="s">
        <v>658</v>
      </c>
      <c r="D5986" s="7" t="s">
        <v>1095</v>
      </c>
      <c r="E5986" s="7" t="s">
        <v>691</v>
      </c>
      <c r="F5986" s="7" t="s">
        <v>692</v>
      </c>
      <c r="G5986" s="7" t="s">
        <v>1069</v>
      </c>
      <c r="H5986" s="7" t="s">
        <v>986</v>
      </c>
      <c r="I5986" s="6" t="s">
        <v>11</v>
      </c>
      <c r="J5986" s="1">
        <v>1403</v>
      </c>
      <c r="K5986" s="1">
        <v>0</v>
      </c>
      <c r="L5986" s="1">
        <v>1403</v>
      </c>
      <c r="M5986" s="1"/>
      <c r="N5986" s="1"/>
      <c r="O5986" s="1"/>
      <c r="P5986" s="1"/>
      <c r="Q5986" s="12"/>
      <c r="R5986" s="29">
        <f t="shared" si="282"/>
        <v>0</v>
      </c>
      <c r="S5986" t="str">
        <f t="shared" si="283"/>
        <v>OK</v>
      </c>
      <c r="T5986" s="10">
        <f>IFERROR(VLOOKUP(A5986,[1]!Tabla1[[#All],[Material]:[venta nueva]],38,FALSE),0)</f>
        <v>0</v>
      </c>
    </row>
    <row r="5987" spans="1:20" hidden="1" x14ac:dyDescent="0.35">
      <c r="A5987">
        <f t="shared" si="281"/>
        <v>1011558</v>
      </c>
      <c r="B5987" s="6" t="s">
        <v>1373</v>
      </c>
      <c r="C5987" s="7" t="s">
        <v>658</v>
      </c>
      <c r="D5987" s="7" t="s">
        <v>1095</v>
      </c>
      <c r="E5987" s="7" t="s">
        <v>693</v>
      </c>
      <c r="F5987" s="7" t="s">
        <v>694</v>
      </c>
      <c r="G5987" s="7" t="s">
        <v>1063</v>
      </c>
      <c r="H5987" s="7" t="s">
        <v>988</v>
      </c>
      <c r="I5987" s="6" t="s">
        <v>11</v>
      </c>
      <c r="J5987" s="1">
        <v>6583</v>
      </c>
      <c r="K5987" s="1">
        <v>96000</v>
      </c>
      <c r="L5987" s="1">
        <v>102583</v>
      </c>
      <c r="M5987" s="1">
        <v>6583</v>
      </c>
      <c r="N5987" s="1">
        <v>257417</v>
      </c>
      <c r="O5987" s="1">
        <v>264000</v>
      </c>
      <c r="P5987" s="1">
        <v>288000</v>
      </c>
      <c r="Q5987" s="12"/>
      <c r="R5987" s="29">
        <f t="shared" si="282"/>
        <v>-24000</v>
      </c>
      <c r="S5987" t="str">
        <f t="shared" si="283"/>
        <v>Pendiente de ingreso</v>
      </c>
      <c r="T5987" s="10">
        <f>IFERROR(VLOOKUP(A5987,[1]!Tabla1[[#All],[Material]:[venta nueva]],38,FALSE),0)</f>
        <v>0</v>
      </c>
    </row>
    <row r="5988" spans="1:20" hidden="1" x14ac:dyDescent="0.35">
      <c r="A5988">
        <f t="shared" si="281"/>
        <v>1011560</v>
      </c>
      <c r="B5988" s="6" t="s">
        <v>1373</v>
      </c>
      <c r="C5988" s="7" t="s">
        <v>658</v>
      </c>
      <c r="D5988" s="7" t="s">
        <v>1095</v>
      </c>
      <c r="E5988" s="7" t="s">
        <v>695</v>
      </c>
      <c r="F5988" s="7" t="s">
        <v>696</v>
      </c>
      <c r="G5988" s="7" t="s">
        <v>1065</v>
      </c>
      <c r="H5988" s="7" t="s">
        <v>989</v>
      </c>
      <c r="I5988" s="6" t="s">
        <v>11</v>
      </c>
      <c r="J5988" s="1"/>
      <c r="K5988" s="1"/>
      <c r="L5988" s="1"/>
      <c r="M5988" s="1"/>
      <c r="N5988" s="1"/>
      <c r="O5988" s="1"/>
      <c r="P5988" s="1">
        <v>6750</v>
      </c>
      <c r="Q5988" s="12"/>
      <c r="R5988" s="29">
        <f t="shared" si="282"/>
        <v>-6750</v>
      </c>
      <c r="S5988" t="str">
        <f t="shared" si="283"/>
        <v>Pendiente de ingreso</v>
      </c>
      <c r="T5988" s="10">
        <f>IFERROR(VLOOKUP(A5988,[1]!Tabla1[[#All],[Material]:[venta nueva]],38,FALSE),0)</f>
        <v>0</v>
      </c>
    </row>
    <row r="5989" spans="1:20" hidden="1" x14ac:dyDescent="0.35">
      <c r="A5989">
        <f t="shared" si="281"/>
        <v>1011560</v>
      </c>
      <c r="B5989" s="6" t="s">
        <v>1373</v>
      </c>
      <c r="C5989" s="7" t="s">
        <v>658</v>
      </c>
      <c r="D5989" s="7" t="s">
        <v>1095</v>
      </c>
      <c r="E5989" s="7" t="s">
        <v>695</v>
      </c>
      <c r="F5989" s="7" t="s">
        <v>696</v>
      </c>
      <c r="G5989" s="7" t="s">
        <v>1065</v>
      </c>
      <c r="H5989" s="7" t="s">
        <v>989</v>
      </c>
      <c r="I5989" s="6" t="s">
        <v>13</v>
      </c>
      <c r="J5989" s="1">
        <v>-17570</v>
      </c>
      <c r="K5989" s="1">
        <v>17570</v>
      </c>
      <c r="L5989" s="1">
        <v>0</v>
      </c>
      <c r="M5989" s="1">
        <v>-17570</v>
      </c>
      <c r="N5989" s="1">
        <v>24320</v>
      </c>
      <c r="O5989" s="1">
        <v>0</v>
      </c>
      <c r="P5989" s="1"/>
      <c r="Q5989" s="12"/>
      <c r="R5989" s="29">
        <f t="shared" si="282"/>
        <v>0</v>
      </c>
      <c r="S5989" t="str">
        <f t="shared" si="283"/>
        <v>OK</v>
      </c>
      <c r="T5989" s="10">
        <f>IFERROR(VLOOKUP(A5989,[1]!Tabla1[[#All],[Material]:[venta nueva]],38,FALSE),0)</f>
        <v>0</v>
      </c>
    </row>
    <row r="5990" spans="1:20" hidden="1" x14ac:dyDescent="0.35">
      <c r="A5990">
        <f t="shared" si="281"/>
        <v>1011701</v>
      </c>
      <c r="B5990" s="6" t="s">
        <v>1373</v>
      </c>
      <c r="C5990" s="7" t="s">
        <v>658</v>
      </c>
      <c r="D5990" s="7" t="s">
        <v>1095</v>
      </c>
      <c r="E5990" s="7" t="s">
        <v>702</v>
      </c>
      <c r="F5990" s="7" t="s">
        <v>703</v>
      </c>
      <c r="G5990" s="7" t="s">
        <v>1066</v>
      </c>
      <c r="H5990" s="7" t="s">
        <v>982</v>
      </c>
      <c r="I5990" s="6" t="s">
        <v>11</v>
      </c>
      <c r="J5990" s="1"/>
      <c r="K5990" s="1"/>
      <c r="L5990" s="1"/>
      <c r="M5990" s="1">
        <v>0</v>
      </c>
      <c r="N5990" s="1">
        <v>18000</v>
      </c>
      <c r="O5990" s="1">
        <v>18000</v>
      </c>
      <c r="P5990" s="1">
        <v>15000</v>
      </c>
      <c r="Q5990" s="12"/>
      <c r="R5990" s="29">
        <f t="shared" si="282"/>
        <v>3000</v>
      </c>
      <c r="S5990" t="str">
        <f t="shared" si="283"/>
        <v>Sobre ingreso</v>
      </c>
      <c r="T5990" s="10">
        <f>IFERROR(VLOOKUP(A5990,[1]!Tabla1[[#All],[Material]:[venta nueva]],38,FALSE),0)</f>
        <v>0</v>
      </c>
    </row>
    <row r="5991" spans="1:20" hidden="1" x14ac:dyDescent="0.35">
      <c r="A5991">
        <f t="shared" si="281"/>
        <v>1012012</v>
      </c>
      <c r="B5991" s="6" t="s">
        <v>1373</v>
      </c>
      <c r="C5991" s="7" t="s">
        <v>658</v>
      </c>
      <c r="D5991" s="7" t="s">
        <v>1095</v>
      </c>
      <c r="E5991" s="7" t="s">
        <v>716</v>
      </c>
      <c r="F5991" s="7" t="s">
        <v>717</v>
      </c>
      <c r="G5991" s="7" t="s">
        <v>1068</v>
      </c>
      <c r="H5991" s="7" t="s">
        <v>992</v>
      </c>
      <c r="I5991" s="6" t="s">
        <v>12</v>
      </c>
      <c r="J5991" s="1">
        <v>323</v>
      </c>
      <c r="K5991" s="1">
        <v>19677</v>
      </c>
      <c r="L5991" s="1">
        <v>20000</v>
      </c>
      <c r="M5991" s="1">
        <v>323</v>
      </c>
      <c r="N5991" s="1">
        <v>0</v>
      </c>
      <c r="O5991" s="1">
        <v>0</v>
      </c>
      <c r="P5991" s="1"/>
      <c r="Q5991" s="12"/>
      <c r="R5991" s="29">
        <f t="shared" si="282"/>
        <v>0</v>
      </c>
      <c r="S5991" t="str">
        <f t="shared" si="283"/>
        <v>OK</v>
      </c>
      <c r="T5991" s="10">
        <f>IFERROR(VLOOKUP(A5991,[1]!Tabla1[[#All],[Material]:[venta nueva]],38,FALSE),0)</f>
        <v>0</v>
      </c>
    </row>
    <row r="5992" spans="1:20" hidden="1" x14ac:dyDescent="0.35">
      <c r="A5992">
        <f t="shared" si="281"/>
        <v>1012058</v>
      </c>
      <c r="B5992" s="6" t="s">
        <v>1373</v>
      </c>
      <c r="C5992" s="7" t="s">
        <v>658</v>
      </c>
      <c r="D5992" s="7" t="s">
        <v>1095</v>
      </c>
      <c r="E5992" s="7" t="s">
        <v>1403</v>
      </c>
      <c r="F5992" s="7" t="s">
        <v>1404</v>
      </c>
      <c r="G5992" s="7" t="s">
        <v>990</v>
      </c>
      <c r="H5992" s="7" t="s">
        <v>990</v>
      </c>
      <c r="I5992" s="6" t="s">
        <v>11</v>
      </c>
      <c r="J5992" s="1"/>
      <c r="K5992" s="1"/>
      <c r="L5992" s="1"/>
      <c r="M5992" s="1"/>
      <c r="N5992" s="1"/>
      <c r="O5992" s="1"/>
      <c r="P5992" s="1">
        <v>85</v>
      </c>
      <c r="Q5992" s="12"/>
      <c r="R5992" s="29">
        <f t="shared" si="282"/>
        <v>-85</v>
      </c>
      <c r="S5992" t="str">
        <f t="shared" si="283"/>
        <v>Pendiente de ingreso</v>
      </c>
      <c r="T5992" s="10">
        <f>IFERROR(VLOOKUP(A5992,[1]!Tabla1[[#All],[Material]:[venta nueva]],38,FALSE),0)</f>
        <v>0</v>
      </c>
    </row>
    <row r="5993" spans="1:20" hidden="1" x14ac:dyDescent="0.35">
      <c r="A5993">
        <f t="shared" si="281"/>
        <v>1012059</v>
      </c>
      <c r="B5993" s="6" t="s">
        <v>1373</v>
      </c>
      <c r="C5993" s="7" t="s">
        <v>658</v>
      </c>
      <c r="D5993" s="7" t="s">
        <v>1095</v>
      </c>
      <c r="E5993" s="7" t="s">
        <v>1405</v>
      </c>
      <c r="F5993" s="7" t="s">
        <v>1406</v>
      </c>
      <c r="G5993" s="7" t="s">
        <v>990</v>
      </c>
      <c r="H5993" s="7" t="s">
        <v>990</v>
      </c>
      <c r="I5993" s="6" t="s">
        <v>11</v>
      </c>
      <c r="J5993" s="1"/>
      <c r="K5993" s="1"/>
      <c r="L5993" s="1"/>
      <c r="M5993" s="1"/>
      <c r="N5993" s="1"/>
      <c r="O5993" s="1"/>
      <c r="P5993" s="1">
        <v>1200</v>
      </c>
      <c r="Q5993" s="12"/>
      <c r="R5993" s="29">
        <f t="shared" si="282"/>
        <v>-1200</v>
      </c>
      <c r="S5993" t="str">
        <f t="shared" si="283"/>
        <v>Pendiente de ingreso</v>
      </c>
      <c r="T5993" s="10">
        <f>IFERROR(VLOOKUP(A5993,[1]!Tabla1[[#All],[Material]:[venta nueva]],38,FALSE),0)</f>
        <v>0</v>
      </c>
    </row>
    <row r="5994" spans="1:20" hidden="1" x14ac:dyDescent="0.35">
      <c r="A5994">
        <f t="shared" si="281"/>
        <v>1012207</v>
      </c>
      <c r="B5994" s="6" t="s">
        <v>1373</v>
      </c>
      <c r="C5994" s="7" t="s">
        <v>658</v>
      </c>
      <c r="D5994" s="7" t="s">
        <v>1095</v>
      </c>
      <c r="E5994" s="7" t="s">
        <v>760</v>
      </c>
      <c r="F5994" s="7" t="s">
        <v>761</v>
      </c>
      <c r="G5994" s="7" t="s">
        <v>1065</v>
      </c>
      <c r="H5994" s="7" t="s">
        <v>981</v>
      </c>
      <c r="I5994" s="6" t="s">
        <v>11</v>
      </c>
      <c r="J5994" s="1"/>
      <c r="K5994" s="1"/>
      <c r="L5994" s="1"/>
      <c r="M5994" s="1">
        <v>0</v>
      </c>
      <c r="N5994" s="1">
        <v>48000</v>
      </c>
      <c r="O5994" s="1">
        <v>48000</v>
      </c>
      <c r="P5994" s="1">
        <v>48000</v>
      </c>
      <c r="Q5994" s="12"/>
      <c r="R5994" s="29">
        <f t="shared" si="282"/>
        <v>0</v>
      </c>
      <c r="S5994" t="str">
        <f t="shared" si="283"/>
        <v>OK</v>
      </c>
      <c r="T5994" s="10">
        <f>IFERROR(VLOOKUP(A5994,[1]!Tabla1[[#All],[Material]:[venta nueva]],38,FALSE),0)</f>
        <v>0</v>
      </c>
    </row>
    <row r="5995" spans="1:20" hidden="1" x14ac:dyDescent="0.35">
      <c r="A5995">
        <f t="shared" si="281"/>
        <v>1012208</v>
      </c>
      <c r="B5995" s="6" t="s">
        <v>1373</v>
      </c>
      <c r="C5995" s="7" t="s">
        <v>658</v>
      </c>
      <c r="D5995" s="7" t="s">
        <v>1095</v>
      </c>
      <c r="E5995" s="7" t="s">
        <v>762</v>
      </c>
      <c r="F5995" s="7" t="s">
        <v>763</v>
      </c>
      <c r="G5995" s="7" t="s">
        <v>1071</v>
      </c>
      <c r="H5995" s="7" t="s">
        <v>991</v>
      </c>
      <c r="I5995" s="6" t="s">
        <v>11</v>
      </c>
      <c r="J5995" s="1">
        <v>-17257</v>
      </c>
      <c r="K5995" s="1">
        <v>24000</v>
      </c>
      <c r="L5995" s="1">
        <v>6743</v>
      </c>
      <c r="M5995" s="1">
        <v>-17257</v>
      </c>
      <c r="N5995" s="1">
        <v>17257</v>
      </c>
      <c r="O5995" s="1">
        <v>0</v>
      </c>
      <c r="P5995" s="1"/>
      <c r="Q5995" s="12"/>
      <c r="R5995" s="29">
        <f t="shared" si="282"/>
        <v>0</v>
      </c>
      <c r="S5995" t="str">
        <f t="shared" si="283"/>
        <v>OK</v>
      </c>
      <c r="T5995" s="10">
        <f>IFERROR(VLOOKUP(A5995,[1]!Tabla1[[#All],[Material]:[venta nueva]],38,FALSE),0)</f>
        <v>0</v>
      </c>
    </row>
    <row r="5996" spans="1:20" hidden="1" x14ac:dyDescent="0.35">
      <c r="A5996">
        <f t="shared" si="281"/>
        <v>1012283</v>
      </c>
      <c r="B5996" s="6" t="s">
        <v>1373</v>
      </c>
      <c r="C5996" s="7" t="s">
        <v>658</v>
      </c>
      <c r="D5996" s="7" t="s">
        <v>1095</v>
      </c>
      <c r="E5996" s="7" t="s">
        <v>770</v>
      </c>
      <c r="F5996" s="7" t="s">
        <v>771</v>
      </c>
      <c r="G5996" s="7" t="s">
        <v>1065</v>
      </c>
      <c r="H5996" s="7" t="s">
        <v>995</v>
      </c>
      <c r="I5996" s="6" t="s">
        <v>11</v>
      </c>
      <c r="J5996" s="1">
        <v>1781</v>
      </c>
      <c r="K5996" s="1">
        <v>48021</v>
      </c>
      <c r="L5996" s="1">
        <v>49802</v>
      </c>
      <c r="M5996" s="1">
        <v>1781</v>
      </c>
      <c r="N5996" s="1">
        <v>46219</v>
      </c>
      <c r="O5996" s="1">
        <v>48000</v>
      </c>
      <c r="P5996" s="1">
        <v>48000</v>
      </c>
      <c r="Q5996" s="12"/>
      <c r="R5996" s="29">
        <f t="shared" si="282"/>
        <v>0</v>
      </c>
      <c r="S5996" t="str">
        <f t="shared" si="283"/>
        <v>OK</v>
      </c>
      <c r="T5996" s="10">
        <f>IFERROR(VLOOKUP(A5996,[1]!Tabla1[[#All],[Material]:[venta nueva]],38,FALSE),0)</f>
        <v>0</v>
      </c>
    </row>
    <row r="5997" spans="1:20" hidden="1" x14ac:dyDescent="0.35">
      <c r="A5997">
        <f t="shared" si="281"/>
        <v>1012362</v>
      </c>
      <c r="B5997" s="6" t="s">
        <v>1373</v>
      </c>
      <c r="C5997" s="7" t="s">
        <v>658</v>
      </c>
      <c r="D5997" s="7" t="s">
        <v>1095</v>
      </c>
      <c r="E5997" s="7" t="s">
        <v>774</v>
      </c>
      <c r="F5997" s="7" t="s">
        <v>775</v>
      </c>
      <c r="G5997" s="7" t="s">
        <v>1065</v>
      </c>
      <c r="H5997" s="7" t="s">
        <v>989</v>
      </c>
      <c r="I5997" s="6" t="s">
        <v>11</v>
      </c>
      <c r="J5997" s="1"/>
      <c r="K5997" s="1"/>
      <c r="L5997" s="1"/>
      <c r="M5997" s="1"/>
      <c r="N5997" s="1"/>
      <c r="O5997" s="1"/>
      <c r="P5997" s="1">
        <v>18205</v>
      </c>
      <c r="Q5997" s="12"/>
      <c r="R5997" s="29">
        <f t="shared" si="282"/>
        <v>-18205</v>
      </c>
      <c r="S5997" t="str">
        <f t="shared" si="283"/>
        <v>Pendiente de ingreso</v>
      </c>
      <c r="T5997" s="10">
        <f>IFERROR(VLOOKUP(A5997,[1]!Tabla1[[#All],[Material]:[venta nueva]],38,FALSE),0)</f>
        <v>0</v>
      </c>
    </row>
    <row r="5998" spans="1:20" hidden="1" x14ac:dyDescent="0.35">
      <c r="A5998">
        <f t="shared" si="281"/>
        <v>1012362</v>
      </c>
      <c r="B5998" s="6" t="s">
        <v>1373</v>
      </c>
      <c r="C5998" s="7" t="s">
        <v>658</v>
      </c>
      <c r="D5998" s="7" t="s">
        <v>1095</v>
      </c>
      <c r="E5998" s="7" t="s">
        <v>774</v>
      </c>
      <c r="F5998" s="7" t="s">
        <v>775</v>
      </c>
      <c r="G5998" s="7" t="s">
        <v>1065</v>
      </c>
      <c r="H5998" s="7" t="s">
        <v>989</v>
      </c>
      <c r="I5998" s="6" t="s">
        <v>13</v>
      </c>
      <c r="J5998" s="1">
        <v>0</v>
      </c>
      <c r="K5998" s="1">
        <v>25923</v>
      </c>
      <c r="L5998" s="1">
        <v>0</v>
      </c>
      <c r="M5998" s="1">
        <v>0</v>
      </c>
      <c r="N5998" s="1">
        <v>24000</v>
      </c>
      <c r="O5998" s="1">
        <v>0</v>
      </c>
      <c r="P5998" s="1">
        <v>24000</v>
      </c>
      <c r="Q5998" s="12"/>
      <c r="R5998" s="29">
        <f t="shared" si="282"/>
        <v>-24000</v>
      </c>
      <c r="S5998" t="str">
        <f t="shared" si="283"/>
        <v>Pendiente de ingreso</v>
      </c>
      <c r="T5998" s="10">
        <f>IFERROR(VLOOKUP(A5998,[1]!Tabla1[[#All],[Material]:[venta nueva]],38,FALSE),0)</f>
        <v>0</v>
      </c>
    </row>
    <row r="5999" spans="1:20" hidden="1" x14ac:dyDescent="0.35">
      <c r="A5999">
        <f t="shared" si="281"/>
        <v>1012552</v>
      </c>
      <c r="B5999" s="6" t="s">
        <v>1373</v>
      </c>
      <c r="C5999" s="7" t="s">
        <v>658</v>
      </c>
      <c r="D5999" s="7" t="s">
        <v>1095</v>
      </c>
      <c r="E5999" s="7" t="s">
        <v>817</v>
      </c>
      <c r="F5999" s="7" t="s">
        <v>818</v>
      </c>
      <c r="G5999" s="7" t="s">
        <v>1066</v>
      </c>
      <c r="H5999" s="7" t="s">
        <v>982</v>
      </c>
      <c r="I5999" s="6" t="s">
        <v>11</v>
      </c>
      <c r="J5999" s="1">
        <v>100</v>
      </c>
      <c r="K5999" s="1">
        <v>47900</v>
      </c>
      <c r="L5999" s="1">
        <v>48000</v>
      </c>
      <c r="M5999" s="1">
        <v>100</v>
      </c>
      <c r="N5999" s="1">
        <v>80900</v>
      </c>
      <c r="O5999" s="1">
        <v>81000</v>
      </c>
      <c r="P5999" s="1">
        <v>57000</v>
      </c>
      <c r="Q5999" s="12"/>
      <c r="R5999" s="29">
        <f t="shared" si="282"/>
        <v>24000</v>
      </c>
      <c r="S5999" t="str">
        <f t="shared" si="283"/>
        <v>Sobre ingreso</v>
      </c>
      <c r="T5999" s="10">
        <f>IFERROR(VLOOKUP(A5999,[1]!Tabla1[[#All],[Material]:[venta nueva]],38,FALSE),0)</f>
        <v>0</v>
      </c>
    </row>
    <row r="6000" spans="1:20" hidden="1" x14ac:dyDescent="0.35">
      <c r="A6000">
        <f t="shared" si="281"/>
        <v>1012556</v>
      </c>
      <c r="B6000" s="6" t="s">
        <v>1373</v>
      </c>
      <c r="C6000" s="7" t="s">
        <v>658</v>
      </c>
      <c r="D6000" s="7" t="s">
        <v>1095</v>
      </c>
      <c r="E6000" s="7" t="s">
        <v>819</v>
      </c>
      <c r="F6000" s="7" t="s">
        <v>820</v>
      </c>
      <c r="G6000" s="7" t="s">
        <v>1063</v>
      </c>
      <c r="H6000" s="7" t="s">
        <v>999</v>
      </c>
      <c r="I6000" s="6" t="s">
        <v>11</v>
      </c>
      <c r="J6000" s="1">
        <v>-30907</v>
      </c>
      <c r="K6000" s="1">
        <v>270907</v>
      </c>
      <c r="L6000" s="1">
        <v>240000</v>
      </c>
      <c r="M6000" s="1">
        <v>-30907</v>
      </c>
      <c r="N6000" s="1">
        <v>270907</v>
      </c>
      <c r="O6000" s="1">
        <v>240000</v>
      </c>
      <c r="P6000" s="1">
        <v>240000</v>
      </c>
      <c r="Q6000" s="12"/>
      <c r="R6000" s="29">
        <f t="shared" si="282"/>
        <v>0</v>
      </c>
      <c r="S6000" t="str">
        <f t="shared" si="283"/>
        <v>OK</v>
      </c>
      <c r="T6000" s="10">
        <f>IFERROR(VLOOKUP(A6000,[1]!Tabla1[[#All],[Material]:[venta nueva]],38,FALSE),0)</f>
        <v>0</v>
      </c>
    </row>
    <row r="6001" spans="1:20" hidden="1" x14ac:dyDescent="0.35">
      <c r="A6001">
        <f t="shared" si="281"/>
        <v>1012612</v>
      </c>
      <c r="B6001" s="6" t="s">
        <v>1373</v>
      </c>
      <c r="C6001" s="7" t="s">
        <v>658</v>
      </c>
      <c r="D6001" s="7" t="s">
        <v>1095</v>
      </c>
      <c r="E6001" s="7" t="s">
        <v>825</v>
      </c>
      <c r="F6001" s="7" t="s">
        <v>826</v>
      </c>
      <c r="G6001" s="7" t="s">
        <v>1063</v>
      </c>
      <c r="H6001" s="7" t="s">
        <v>988</v>
      </c>
      <c r="I6001" s="6" t="s">
        <v>12</v>
      </c>
      <c r="J6001" s="1">
        <v>-203671</v>
      </c>
      <c r="K6001" s="1">
        <v>1503671</v>
      </c>
      <c r="L6001" s="1">
        <v>1300000</v>
      </c>
      <c r="M6001" s="1">
        <v>-203671</v>
      </c>
      <c r="N6001" s="1">
        <v>1478671</v>
      </c>
      <c r="O6001" s="1">
        <v>1275000</v>
      </c>
      <c r="P6001" s="1">
        <v>1275000</v>
      </c>
      <c r="Q6001" s="12"/>
      <c r="R6001" s="29">
        <f t="shared" si="282"/>
        <v>0</v>
      </c>
      <c r="S6001" t="str">
        <f t="shared" si="283"/>
        <v>OK</v>
      </c>
      <c r="T6001" s="10">
        <f>IFERROR(VLOOKUP(A6001,[1]!Tabla1[[#All],[Material]:[venta nueva]],38,FALSE),0)</f>
        <v>0</v>
      </c>
    </row>
    <row r="6002" spans="1:20" hidden="1" x14ac:dyDescent="0.35">
      <c r="A6002">
        <f t="shared" si="281"/>
        <v>1012655</v>
      </c>
      <c r="B6002" s="6" t="s">
        <v>1373</v>
      </c>
      <c r="C6002" s="7" t="s">
        <v>658</v>
      </c>
      <c r="D6002" s="7" t="s">
        <v>1095</v>
      </c>
      <c r="E6002" s="7" t="s">
        <v>1246</v>
      </c>
      <c r="F6002" s="7" t="s">
        <v>1247</v>
      </c>
      <c r="G6002" s="7" t="s">
        <v>1072</v>
      </c>
      <c r="H6002" s="7" t="s">
        <v>993</v>
      </c>
      <c r="I6002" s="6" t="s">
        <v>11</v>
      </c>
      <c r="J6002" s="1"/>
      <c r="K6002" s="1"/>
      <c r="L6002" s="1"/>
      <c r="M6002" s="1"/>
      <c r="N6002" s="1"/>
      <c r="O6002" s="1"/>
      <c r="P6002" s="1">
        <v>4760</v>
      </c>
      <c r="Q6002" s="12"/>
      <c r="R6002" s="29">
        <f t="shared" si="282"/>
        <v>-4760</v>
      </c>
      <c r="S6002" t="str">
        <f t="shared" si="283"/>
        <v>Pendiente de ingreso</v>
      </c>
      <c r="T6002" s="10">
        <f>IFERROR(VLOOKUP(A6002,[1]!Tabla1[[#All],[Material]:[venta nueva]],38,FALSE),0)</f>
        <v>0</v>
      </c>
    </row>
    <row r="6003" spans="1:20" hidden="1" x14ac:dyDescent="0.35">
      <c r="A6003">
        <f t="shared" si="281"/>
        <v>1012674</v>
      </c>
      <c r="B6003" s="6" t="s">
        <v>1373</v>
      </c>
      <c r="C6003" s="7" t="s">
        <v>658</v>
      </c>
      <c r="D6003" s="7" t="s">
        <v>1095</v>
      </c>
      <c r="E6003" s="7" t="s">
        <v>828</v>
      </c>
      <c r="F6003" s="7" t="s">
        <v>829</v>
      </c>
      <c r="G6003" s="7" t="s">
        <v>1065</v>
      </c>
      <c r="H6003" s="7" t="s">
        <v>989</v>
      </c>
      <c r="I6003" s="6" t="s">
        <v>13</v>
      </c>
      <c r="J6003" s="1">
        <v>-10357</v>
      </c>
      <c r="K6003" s="1">
        <v>56200</v>
      </c>
      <c r="L6003" s="1">
        <v>0</v>
      </c>
      <c r="M6003" s="1">
        <v>-10357</v>
      </c>
      <c r="N6003" s="1">
        <v>56200</v>
      </c>
      <c r="O6003" s="1">
        <v>0</v>
      </c>
      <c r="P6003" s="1"/>
      <c r="Q6003" s="12"/>
      <c r="R6003" s="29">
        <f t="shared" si="282"/>
        <v>0</v>
      </c>
      <c r="S6003" t="str">
        <f t="shared" si="283"/>
        <v>OK</v>
      </c>
      <c r="T6003" s="10">
        <f>IFERROR(VLOOKUP(A6003,[1]!Tabla1[[#All],[Material]:[venta nueva]],38,FALSE),0)</f>
        <v>0</v>
      </c>
    </row>
    <row r="6004" spans="1:20" hidden="1" x14ac:dyDescent="0.35">
      <c r="A6004">
        <f t="shared" si="281"/>
        <v>1012719</v>
      </c>
      <c r="B6004" s="6" t="s">
        <v>1373</v>
      </c>
      <c r="C6004" s="7" t="s">
        <v>658</v>
      </c>
      <c r="D6004" s="7" t="s">
        <v>1095</v>
      </c>
      <c r="E6004" s="7" t="s">
        <v>837</v>
      </c>
      <c r="F6004" s="7" t="s">
        <v>838</v>
      </c>
      <c r="G6004" s="7" t="s">
        <v>1063</v>
      </c>
      <c r="H6004" s="7" t="s">
        <v>999</v>
      </c>
      <c r="I6004" s="6" t="s">
        <v>11</v>
      </c>
      <c r="J6004" s="1">
        <v>85114</v>
      </c>
      <c r="K6004" s="1">
        <v>348886</v>
      </c>
      <c r="L6004" s="1">
        <v>434000</v>
      </c>
      <c r="M6004" s="1">
        <v>85114</v>
      </c>
      <c r="N6004" s="1">
        <v>6886</v>
      </c>
      <c r="O6004" s="1">
        <v>92000</v>
      </c>
      <c r="P6004" s="1">
        <v>90400</v>
      </c>
      <c r="Q6004" s="12"/>
      <c r="R6004" s="29">
        <f t="shared" si="282"/>
        <v>1600</v>
      </c>
      <c r="S6004" t="str">
        <f t="shared" si="283"/>
        <v>Sobre ingreso</v>
      </c>
      <c r="T6004" s="10">
        <f>IFERROR(VLOOKUP(A6004,[1]!Tabla1[[#All],[Material]:[venta nueva]],38,FALSE),0)</f>
        <v>0</v>
      </c>
    </row>
    <row r="6005" spans="1:20" hidden="1" x14ac:dyDescent="0.35">
      <c r="A6005">
        <f t="shared" si="281"/>
        <v>1012763</v>
      </c>
      <c r="B6005" s="6" t="s">
        <v>1373</v>
      </c>
      <c r="C6005" s="7" t="s">
        <v>658</v>
      </c>
      <c r="D6005" s="7" t="s">
        <v>1095</v>
      </c>
      <c r="E6005" s="7" t="s">
        <v>847</v>
      </c>
      <c r="F6005" s="7" t="s">
        <v>848</v>
      </c>
      <c r="G6005" s="7" t="s">
        <v>1065</v>
      </c>
      <c r="H6005" s="7" t="s">
        <v>995</v>
      </c>
      <c r="I6005" s="6" t="s">
        <v>11</v>
      </c>
      <c r="J6005" s="1">
        <v>-15748</v>
      </c>
      <c r="K6005" s="1">
        <v>63748</v>
      </c>
      <c r="L6005" s="1">
        <v>48000</v>
      </c>
      <c r="M6005" s="1">
        <v>-15748</v>
      </c>
      <c r="N6005" s="1">
        <v>63748</v>
      </c>
      <c r="O6005" s="1">
        <v>48000</v>
      </c>
      <c r="P6005" s="1">
        <v>48000</v>
      </c>
      <c r="Q6005" s="12"/>
      <c r="R6005" s="29">
        <f t="shared" si="282"/>
        <v>0</v>
      </c>
      <c r="S6005" t="str">
        <f t="shared" si="283"/>
        <v>OK</v>
      </c>
      <c r="T6005" s="10">
        <f>IFERROR(VLOOKUP(A6005,[1]!Tabla1[[#All],[Material]:[venta nueva]],38,FALSE),0)</f>
        <v>0</v>
      </c>
    </row>
    <row r="6006" spans="1:20" hidden="1" x14ac:dyDescent="0.35">
      <c r="A6006">
        <f t="shared" si="281"/>
        <v>1012764</v>
      </c>
      <c r="B6006" s="6" t="s">
        <v>1373</v>
      </c>
      <c r="C6006" s="7" t="s">
        <v>658</v>
      </c>
      <c r="D6006" s="7" t="s">
        <v>1095</v>
      </c>
      <c r="E6006" s="7" t="s">
        <v>849</v>
      </c>
      <c r="F6006" s="7" t="s">
        <v>850</v>
      </c>
      <c r="G6006" s="7" t="s">
        <v>1063</v>
      </c>
      <c r="H6006" s="7" t="s">
        <v>999</v>
      </c>
      <c r="I6006" s="6" t="s">
        <v>10</v>
      </c>
      <c r="J6006" s="1">
        <v>39684</v>
      </c>
      <c r="K6006" s="1">
        <v>96000</v>
      </c>
      <c r="L6006" s="1">
        <v>135684</v>
      </c>
      <c r="M6006" s="1">
        <v>39684</v>
      </c>
      <c r="N6006" s="1">
        <v>440316</v>
      </c>
      <c r="O6006" s="1">
        <v>480000</v>
      </c>
      <c r="P6006" s="1">
        <v>480689</v>
      </c>
      <c r="Q6006" s="12"/>
      <c r="R6006" s="29">
        <f t="shared" si="282"/>
        <v>-689</v>
      </c>
      <c r="S6006" t="str">
        <f t="shared" si="283"/>
        <v>Pendiente de ingreso</v>
      </c>
      <c r="T6006" s="10">
        <f>IFERROR(VLOOKUP(A6006,[1]!Tabla1[[#All],[Material]:[venta nueva]],38,FALSE),0)</f>
        <v>0</v>
      </c>
    </row>
    <row r="6007" spans="1:20" hidden="1" x14ac:dyDescent="0.35">
      <c r="A6007">
        <f t="shared" si="281"/>
        <v>1012778</v>
      </c>
      <c r="B6007" s="6" t="s">
        <v>1373</v>
      </c>
      <c r="C6007" s="7" t="s">
        <v>658</v>
      </c>
      <c r="D6007" s="7" t="s">
        <v>1095</v>
      </c>
      <c r="E6007" s="7" t="s">
        <v>852</v>
      </c>
      <c r="F6007" s="7" t="s">
        <v>853</v>
      </c>
      <c r="G6007" s="7" t="s">
        <v>1065</v>
      </c>
      <c r="H6007" s="7" t="s">
        <v>989</v>
      </c>
      <c r="I6007" s="6" t="s">
        <v>11</v>
      </c>
      <c r="J6007" s="1">
        <v>18673</v>
      </c>
      <c r="K6007" s="1">
        <v>0</v>
      </c>
      <c r="L6007" s="1">
        <v>0</v>
      </c>
      <c r="M6007" s="1">
        <v>18673</v>
      </c>
      <c r="N6007" s="1">
        <v>12000</v>
      </c>
      <c r="O6007" s="1">
        <v>12000</v>
      </c>
      <c r="P6007" s="1">
        <v>12000</v>
      </c>
      <c r="Q6007" s="12"/>
      <c r="R6007" s="29">
        <f t="shared" si="282"/>
        <v>0</v>
      </c>
      <c r="S6007" t="str">
        <f t="shared" si="283"/>
        <v>OK</v>
      </c>
      <c r="T6007" s="10">
        <f>IFERROR(VLOOKUP(A6007,[1]!Tabla1[[#All],[Material]:[venta nueva]],38,FALSE),0)</f>
        <v>0</v>
      </c>
    </row>
    <row r="6008" spans="1:20" hidden="1" x14ac:dyDescent="0.35">
      <c r="A6008">
        <f t="shared" si="281"/>
        <v>1010885</v>
      </c>
      <c r="B6008" s="6" t="s">
        <v>1373</v>
      </c>
      <c r="C6008" s="7" t="s">
        <v>658</v>
      </c>
      <c r="D6008" s="7" t="s">
        <v>1096</v>
      </c>
      <c r="E6008" s="7" t="s">
        <v>663</v>
      </c>
      <c r="F6008" s="7" t="s">
        <v>664</v>
      </c>
      <c r="G6008" s="7" t="s">
        <v>1066</v>
      </c>
      <c r="H6008" s="7" t="s">
        <v>982</v>
      </c>
      <c r="I6008" s="6" t="s">
        <v>8</v>
      </c>
      <c r="J6008" s="1">
        <v>172</v>
      </c>
      <c r="K6008" s="1">
        <v>0</v>
      </c>
      <c r="L6008" s="1">
        <v>0</v>
      </c>
      <c r="M6008" s="1">
        <v>181</v>
      </c>
      <c r="N6008" s="1">
        <v>0</v>
      </c>
      <c r="O6008" s="1">
        <v>181</v>
      </c>
      <c r="P6008" s="1">
        <v>181.4</v>
      </c>
      <c r="Q6008" s="12"/>
      <c r="R6008" s="29">
        <f t="shared" si="282"/>
        <v>-0.40000000000000568</v>
      </c>
      <c r="S6008" t="str">
        <f t="shared" si="283"/>
        <v>Pendiente de ingreso</v>
      </c>
      <c r="T6008" s="10">
        <f>IFERROR(VLOOKUP(A6008,[1]!Tabla1[[#All],[Material]:[venta nueva]],38,FALSE),0)</f>
        <v>0</v>
      </c>
    </row>
    <row r="6009" spans="1:20" hidden="1" x14ac:dyDescent="0.35">
      <c r="A6009">
        <f t="shared" si="281"/>
        <v>1010888</v>
      </c>
      <c r="B6009" s="6" t="s">
        <v>1373</v>
      </c>
      <c r="C6009" s="7" t="s">
        <v>658</v>
      </c>
      <c r="D6009" s="7" t="s">
        <v>1096</v>
      </c>
      <c r="E6009" s="7" t="s">
        <v>669</v>
      </c>
      <c r="F6009" s="7" t="s">
        <v>670</v>
      </c>
      <c r="G6009" s="7" t="s">
        <v>1066</v>
      </c>
      <c r="H6009" s="7" t="s">
        <v>982</v>
      </c>
      <c r="I6009" s="6" t="s">
        <v>8</v>
      </c>
      <c r="J6009" s="1">
        <v>771</v>
      </c>
      <c r="K6009" s="1">
        <v>0</v>
      </c>
      <c r="L6009" s="1">
        <v>0</v>
      </c>
      <c r="M6009" s="1">
        <v>771</v>
      </c>
      <c r="N6009" s="1">
        <v>0</v>
      </c>
      <c r="O6009" s="1">
        <v>0</v>
      </c>
      <c r="P6009" s="1"/>
      <c r="Q6009" s="12"/>
      <c r="R6009" s="29">
        <f t="shared" si="282"/>
        <v>0</v>
      </c>
      <c r="S6009" t="str">
        <f t="shared" si="283"/>
        <v>OK</v>
      </c>
      <c r="T6009" s="10">
        <f>IFERROR(VLOOKUP(A6009,[1]!Tabla1[[#All],[Material]:[venta nueva]],38,FALSE),0)</f>
        <v>0</v>
      </c>
    </row>
    <row r="6010" spans="1:20" hidden="1" x14ac:dyDescent="0.35">
      <c r="A6010">
        <f t="shared" si="281"/>
        <v>1011047</v>
      </c>
      <c r="B6010" s="6" t="s">
        <v>1373</v>
      </c>
      <c r="C6010" s="7" t="s">
        <v>658</v>
      </c>
      <c r="D6010" s="7" t="s">
        <v>1096</v>
      </c>
      <c r="E6010" s="7" t="s">
        <v>673</v>
      </c>
      <c r="F6010" s="7" t="s">
        <v>674</v>
      </c>
      <c r="G6010" s="7" t="s">
        <v>1066</v>
      </c>
      <c r="H6010" s="7" t="s">
        <v>982</v>
      </c>
      <c r="I6010" s="6" t="s">
        <v>10</v>
      </c>
      <c r="J6010" s="1">
        <v>90</v>
      </c>
      <c r="K6010" s="1">
        <v>0</v>
      </c>
      <c r="L6010" s="1">
        <v>0</v>
      </c>
      <c r="M6010" s="1">
        <v>90</v>
      </c>
      <c r="N6010" s="1">
        <v>0</v>
      </c>
      <c r="O6010" s="1">
        <v>0</v>
      </c>
      <c r="P6010" s="1"/>
      <c r="Q6010" s="12"/>
      <c r="R6010" s="29">
        <f t="shared" si="282"/>
        <v>0</v>
      </c>
      <c r="S6010" t="str">
        <f t="shared" si="283"/>
        <v>OK</v>
      </c>
      <c r="T6010" s="10">
        <f>IFERROR(VLOOKUP(A6010,[1]!Tabla1[[#All],[Material]:[venta nueva]],38,FALSE),0)</f>
        <v>0</v>
      </c>
    </row>
    <row r="6011" spans="1:20" hidden="1" x14ac:dyDescent="0.35">
      <c r="A6011">
        <f t="shared" si="281"/>
        <v>1011074</v>
      </c>
      <c r="B6011" s="6" t="s">
        <v>1373</v>
      </c>
      <c r="C6011" s="7" t="s">
        <v>658</v>
      </c>
      <c r="D6011" s="7" t="s">
        <v>1096</v>
      </c>
      <c r="E6011" s="7" t="s">
        <v>1407</v>
      </c>
      <c r="F6011" s="7" t="s">
        <v>1408</v>
      </c>
      <c r="G6011" s="7" t="s">
        <v>990</v>
      </c>
      <c r="H6011" s="7" t="s">
        <v>990</v>
      </c>
      <c r="I6011" s="6" t="s">
        <v>10</v>
      </c>
      <c r="J6011" s="1"/>
      <c r="K6011" s="1"/>
      <c r="L6011" s="1"/>
      <c r="M6011" s="1"/>
      <c r="N6011" s="1"/>
      <c r="O6011" s="1"/>
      <c r="P6011" s="1">
        <v>60</v>
      </c>
      <c r="Q6011" s="12"/>
      <c r="R6011" s="29">
        <f t="shared" si="282"/>
        <v>-60</v>
      </c>
      <c r="S6011" t="str">
        <f t="shared" si="283"/>
        <v>Pendiente de ingreso</v>
      </c>
      <c r="T6011" s="10">
        <f>IFERROR(VLOOKUP(A6011,[1]!Tabla1[[#All],[Material]:[venta nueva]],38,FALSE),0)</f>
        <v>0</v>
      </c>
    </row>
    <row r="6012" spans="1:20" hidden="1" x14ac:dyDescent="0.35">
      <c r="A6012">
        <f t="shared" si="281"/>
        <v>1011120</v>
      </c>
      <c r="B6012" s="6" t="s">
        <v>1373</v>
      </c>
      <c r="C6012" s="7" t="s">
        <v>658</v>
      </c>
      <c r="D6012" s="7" t="s">
        <v>1096</v>
      </c>
      <c r="E6012" s="7" t="s">
        <v>1102</v>
      </c>
      <c r="F6012" s="7" t="s">
        <v>1103</v>
      </c>
      <c r="G6012" s="7" t="s">
        <v>1073</v>
      </c>
      <c r="H6012" s="7" t="s">
        <v>998</v>
      </c>
      <c r="I6012" s="6" t="s">
        <v>8</v>
      </c>
      <c r="J6012" s="1">
        <v>0</v>
      </c>
      <c r="K6012" s="1">
        <v>19958</v>
      </c>
      <c r="L6012" s="1">
        <v>19958</v>
      </c>
      <c r="M6012" s="1"/>
      <c r="N6012" s="1"/>
      <c r="O6012" s="1"/>
      <c r="P6012" s="1"/>
      <c r="Q6012" s="12"/>
      <c r="R6012" s="29">
        <f t="shared" si="282"/>
        <v>0</v>
      </c>
      <c r="S6012" t="str">
        <f t="shared" si="283"/>
        <v>OK</v>
      </c>
      <c r="T6012" s="10">
        <f>IFERROR(VLOOKUP(A6012,[1]!Tabla1[[#All],[Material]:[venta nueva]],38,FALSE),0)</f>
        <v>0</v>
      </c>
    </row>
    <row r="6013" spans="1:20" hidden="1" x14ac:dyDescent="0.35">
      <c r="A6013">
        <f t="shared" si="281"/>
        <v>1011127</v>
      </c>
      <c r="B6013" s="6" t="s">
        <v>1373</v>
      </c>
      <c r="C6013" s="7" t="s">
        <v>658</v>
      </c>
      <c r="D6013" s="7" t="s">
        <v>1096</v>
      </c>
      <c r="E6013" s="7" t="s">
        <v>677</v>
      </c>
      <c r="F6013" s="7" t="s">
        <v>678</v>
      </c>
      <c r="G6013" s="7" t="s">
        <v>1066</v>
      </c>
      <c r="H6013" s="7" t="s">
        <v>982</v>
      </c>
      <c r="I6013" s="6" t="s">
        <v>10</v>
      </c>
      <c r="J6013" s="1">
        <v>-168246</v>
      </c>
      <c r="K6013" s="1">
        <v>1525662</v>
      </c>
      <c r="L6013" s="1">
        <v>1357415</v>
      </c>
      <c r="M6013" s="1">
        <v>-168246</v>
      </c>
      <c r="N6013" s="1">
        <v>1536247</v>
      </c>
      <c r="O6013" s="1">
        <v>1368000</v>
      </c>
      <c r="P6013" s="1">
        <v>1048680</v>
      </c>
      <c r="Q6013" s="12"/>
      <c r="R6013" s="29">
        <f t="shared" si="282"/>
        <v>319320</v>
      </c>
      <c r="S6013" t="str">
        <f t="shared" si="283"/>
        <v>Sobre ingreso</v>
      </c>
      <c r="T6013" s="10">
        <f>IFERROR(VLOOKUP(A6013,[1]!Tabla1[[#All],[Material]:[venta nueva]],38,FALSE),0)</f>
        <v>0</v>
      </c>
    </row>
    <row r="6014" spans="1:20" hidden="1" x14ac:dyDescent="0.35">
      <c r="A6014">
        <f t="shared" si="281"/>
        <v>1011150</v>
      </c>
      <c r="B6014" s="6" t="s">
        <v>1373</v>
      </c>
      <c r="C6014" s="7" t="s">
        <v>658</v>
      </c>
      <c r="D6014" s="7" t="s">
        <v>1096</v>
      </c>
      <c r="E6014" s="7" t="s">
        <v>679</v>
      </c>
      <c r="F6014" s="7" t="s">
        <v>680</v>
      </c>
      <c r="G6014" s="7" t="s">
        <v>1068</v>
      </c>
      <c r="H6014" s="7" t="s">
        <v>984</v>
      </c>
      <c r="I6014" s="6" t="s">
        <v>10</v>
      </c>
      <c r="J6014" s="1">
        <v>-1795</v>
      </c>
      <c r="K6014" s="1">
        <v>1795</v>
      </c>
      <c r="L6014" s="1">
        <v>0</v>
      </c>
      <c r="M6014" s="1">
        <v>-1795</v>
      </c>
      <c r="N6014" s="1">
        <v>1795</v>
      </c>
      <c r="O6014" s="1">
        <v>0</v>
      </c>
      <c r="P6014" s="1"/>
      <c r="Q6014" s="12"/>
      <c r="R6014" s="29">
        <f t="shared" si="282"/>
        <v>0</v>
      </c>
      <c r="S6014" t="str">
        <f t="shared" si="283"/>
        <v>OK</v>
      </c>
      <c r="T6014" s="10">
        <f>IFERROR(VLOOKUP(A6014,[1]!Tabla1[[#All],[Material]:[venta nueva]],38,FALSE),0)</f>
        <v>0</v>
      </c>
    </row>
    <row r="6015" spans="1:20" hidden="1" x14ac:dyDescent="0.35">
      <c r="A6015">
        <f t="shared" si="281"/>
        <v>1011151</v>
      </c>
      <c r="B6015" s="6" t="s">
        <v>1373</v>
      </c>
      <c r="C6015" s="7" t="s">
        <v>658</v>
      </c>
      <c r="D6015" s="7" t="s">
        <v>1096</v>
      </c>
      <c r="E6015" s="7" t="s">
        <v>681</v>
      </c>
      <c r="F6015" s="7" t="s">
        <v>682</v>
      </c>
      <c r="G6015" s="7" t="s">
        <v>985</v>
      </c>
      <c r="H6015" s="7" t="s">
        <v>985</v>
      </c>
      <c r="I6015" s="6" t="s">
        <v>10</v>
      </c>
      <c r="J6015" s="1">
        <v>522</v>
      </c>
      <c r="K6015" s="1">
        <v>0</v>
      </c>
      <c r="L6015" s="1">
        <v>0</v>
      </c>
      <c r="M6015" s="1">
        <v>522</v>
      </c>
      <c r="N6015" s="1">
        <v>0</v>
      </c>
      <c r="O6015" s="1">
        <v>0</v>
      </c>
      <c r="P6015" s="1"/>
      <c r="Q6015" s="12"/>
      <c r="R6015" s="29">
        <f t="shared" si="282"/>
        <v>0</v>
      </c>
      <c r="S6015" t="str">
        <f t="shared" si="283"/>
        <v>OK</v>
      </c>
      <c r="T6015" s="10">
        <f>IFERROR(VLOOKUP(A6015,[1]!Tabla1[[#All],[Material]:[venta nueva]],38,FALSE),0)</f>
        <v>0</v>
      </c>
    </row>
    <row r="6016" spans="1:20" hidden="1" x14ac:dyDescent="0.35">
      <c r="A6016">
        <f t="shared" si="281"/>
        <v>1011250</v>
      </c>
      <c r="B6016" s="6" t="s">
        <v>1373</v>
      </c>
      <c r="C6016" s="7" t="s">
        <v>658</v>
      </c>
      <c r="D6016" s="7" t="s">
        <v>1096</v>
      </c>
      <c r="E6016" s="7" t="s">
        <v>683</v>
      </c>
      <c r="F6016" s="7" t="s">
        <v>684</v>
      </c>
      <c r="G6016" s="7" t="s">
        <v>1066</v>
      </c>
      <c r="H6016" s="7" t="s">
        <v>982</v>
      </c>
      <c r="I6016" s="6" t="s">
        <v>8</v>
      </c>
      <c r="J6016" s="1"/>
      <c r="K6016" s="1"/>
      <c r="L6016" s="1"/>
      <c r="M6016" s="1">
        <v>1651</v>
      </c>
      <c r="N6016" s="1">
        <v>0</v>
      </c>
      <c r="O6016" s="1">
        <v>1651</v>
      </c>
      <c r="P6016" s="1">
        <v>1649.7139999999999</v>
      </c>
      <c r="Q6016" s="12"/>
      <c r="R6016" s="29">
        <f t="shared" si="282"/>
        <v>1.2860000000000582</v>
      </c>
      <c r="S6016" t="str">
        <f t="shared" si="283"/>
        <v>Sobre ingreso</v>
      </c>
      <c r="T6016" s="10">
        <f>IFERROR(VLOOKUP(A6016,[1]!Tabla1[[#All],[Material]:[venta nueva]],38,FALSE),0)</f>
        <v>0</v>
      </c>
    </row>
    <row r="6017" spans="1:20" hidden="1" x14ac:dyDescent="0.35">
      <c r="A6017">
        <f t="shared" si="281"/>
        <v>1011290</v>
      </c>
      <c r="B6017" s="6" t="s">
        <v>1373</v>
      </c>
      <c r="C6017" s="7" t="s">
        <v>658</v>
      </c>
      <c r="D6017" s="7" t="s">
        <v>1096</v>
      </c>
      <c r="E6017" s="7" t="s">
        <v>685</v>
      </c>
      <c r="F6017" s="7" t="s">
        <v>686</v>
      </c>
      <c r="G6017" s="7" t="s">
        <v>1069</v>
      </c>
      <c r="H6017" s="7" t="s">
        <v>986</v>
      </c>
      <c r="I6017" s="6" t="s">
        <v>11</v>
      </c>
      <c r="J6017" s="1"/>
      <c r="K6017" s="1"/>
      <c r="L6017" s="1"/>
      <c r="M6017" s="1">
        <v>0</v>
      </c>
      <c r="N6017" s="1">
        <v>24000</v>
      </c>
      <c r="O6017" s="1">
        <v>24000</v>
      </c>
      <c r="P6017" s="1"/>
      <c r="Q6017" s="12"/>
      <c r="R6017" s="29">
        <f t="shared" si="282"/>
        <v>24000</v>
      </c>
      <c r="S6017" t="str">
        <f t="shared" si="283"/>
        <v>Sobre ingreso</v>
      </c>
      <c r="T6017" s="10">
        <f>IFERROR(VLOOKUP(A6017,[1]!Tabla1[[#All],[Material]:[venta nueva]],38,FALSE),0)</f>
        <v>0</v>
      </c>
    </row>
    <row r="6018" spans="1:20" hidden="1" x14ac:dyDescent="0.35">
      <c r="A6018">
        <f t="shared" si="281"/>
        <v>1011417</v>
      </c>
      <c r="B6018" s="6" t="s">
        <v>1373</v>
      </c>
      <c r="C6018" s="7" t="s">
        <v>658</v>
      </c>
      <c r="D6018" s="7" t="s">
        <v>1096</v>
      </c>
      <c r="E6018" s="7" t="s">
        <v>1154</v>
      </c>
      <c r="F6018" s="7" t="s">
        <v>1155</v>
      </c>
      <c r="G6018" s="7" t="s">
        <v>1068</v>
      </c>
      <c r="H6018" s="7" t="s">
        <v>992</v>
      </c>
      <c r="I6018" s="6" t="s">
        <v>14</v>
      </c>
      <c r="J6018" s="1">
        <v>432</v>
      </c>
      <c r="K6018" s="1">
        <v>0</v>
      </c>
      <c r="L6018" s="1">
        <v>0</v>
      </c>
      <c r="M6018" s="1">
        <v>432</v>
      </c>
      <c r="N6018" s="1">
        <v>0</v>
      </c>
      <c r="O6018" s="1">
        <v>0</v>
      </c>
      <c r="P6018" s="1"/>
      <c r="Q6018" s="12"/>
      <c r="R6018" s="29">
        <f t="shared" si="282"/>
        <v>0</v>
      </c>
      <c r="S6018" t="str">
        <f t="shared" si="283"/>
        <v>OK</v>
      </c>
      <c r="T6018" s="10">
        <f>IFERROR(VLOOKUP(A6018,[1]!Tabla1[[#All],[Material]:[venta nueva]],38,FALSE),0)</f>
        <v>0</v>
      </c>
    </row>
    <row r="6019" spans="1:20" hidden="1" x14ac:dyDescent="0.35">
      <c r="A6019">
        <f t="shared" si="281"/>
        <v>1011586</v>
      </c>
      <c r="B6019" s="6" t="s">
        <v>1373</v>
      </c>
      <c r="C6019" s="7" t="s">
        <v>658</v>
      </c>
      <c r="D6019" s="7" t="s">
        <v>1096</v>
      </c>
      <c r="E6019" s="7" t="s">
        <v>700</v>
      </c>
      <c r="F6019" s="7" t="s">
        <v>701</v>
      </c>
      <c r="G6019" s="7" t="s">
        <v>1068</v>
      </c>
      <c r="H6019" s="7" t="s">
        <v>992</v>
      </c>
      <c r="I6019" s="6" t="s">
        <v>14</v>
      </c>
      <c r="J6019" s="1">
        <v>1199</v>
      </c>
      <c r="K6019" s="1">
        <v>148156</v>
      </c>
      <c r="L6019" s="1">
        <v>149355</v>
      </c>
      <c r="M6019" s="1">
        <v>1199</v>
      </c>
      <c r="N6019" s="1">
        <v>286801</v>
      </c>
      <c r="O6019" s="1">
        <v>288000</v>
      </c>
      <c r="P6019" s="1">
        <v>288000</v>
      </c>
      <c r="Q6019" s="12"/>
      <c r="R6019" s="29">
        <f t="shared" si="282"/>
        <v>0</v>
      </c>
      <c r="S6019" t="str">
        <f t="shared" si="283"/>
        <v>OK</v>
      </c>
      <c r="T6019" s="10">
        <f>IFERROR(VLOOKUP(A6019,[1]!Tabla1[[#All],[Material]:[venta nueva]],38,FALSE),0)</f>
        <v>0</v>
      </c>
    </row>
    <row r="6020" spans="1:20" hidden="1" x14ac:dyDescent="0.35">
      <c r="A6020">
        <f t="shared" si="281"/>
        <v>1011614</v>
      </c>
      <c r="B6020" s="6" t="s">
        <v>1373</v>
      </c>
      <c r="C6020" s="7" t="s">
        <v>658</v>
      </c>
      <c r="D6020" s="7" t="s">
        <v>1096</v>
      </c>
      <c r="E6020" s="7" t="s">
        <v>1156</v>
      </c>
      <c r="F6020" s="7" t="s">
        <v>1157</v>
      </c>
      <c r="G6020" s="7" t="s">
        <v>1066</v>
      </c>
      <c r="H6020" s="7" t="s">
        <v>982</v>
      </c>
      <c r="I6020" s="6" t="s">
        <v>10</v>
      </c>
      <c r="J6020" s="1">
        <v>0</v>
      </c>
      <c r="K6020" s="1">
        <v>49348</v>
      </c>
      <c r="L6020" s="1">
        <v>49348</v>
      </c>
      <c r="M6020" s="1">
        <v>0</v>
      </c>
      <c r="N6020" s="1">
        <v>41069</v>
      </c>
      <c r="O6020" s="1">
        <v>41069</v>
      </c>
      <c r="P6020" s="1">
        <v>41068.959999999999</v>
      </c>
      <c r="Q6020" s="12"/>
      <c r="R6020" s="29">
        <f t="shared" si="282"/>
        <v>4.0000000000873115E-2</v>
      </c>
      <c r="S6020" t="str">
        <f t="shared" si="283"/>
        <v>Sobre ingreso</v>
      </c>
      <c r="T6020" s="10">
        <f>IFERROR(VLOOKUP(A6020,[1]!Tabla1[[#All],[Material]:[venta nueva]],38,FALSE),0)</f>
        <v>0</v>
      </c>
    </row>
    <row r="6021" spans="1:20" hidden="1" x14ac:dyDescent="0.35">
      <c r="A6021">
        <f t="shared" si="281"/>
        <v>1011701</v>
      </c>
      <c r="B6021" s="6" t="s">
        <v>1373</v>
      </c>
      <c r="C6021" s="7" t="s">
        <v>658</v>
      </c>
      <c r="D6021" s="7" t="s">
        <v>1096</v>
      </c>
      <c r="E6021" s="7" t="s">
        <v>702</v>
      </c>
      <c r="F6021" s="7" t="s">
        <v>703</v>
      </c>
      <c r="G6021" s="7" t="s">
        <v>1066</v>
      </c>
      <c r="H6021" s="7" t="s">
        <v>982</v>
      </c>
      <c r="I6021" s="6" t="s">
        <v>8</v>
      </c>
      <c r="J6021" s="1">
        <v>388</v>
      </c>
      <c r="K6021" s="1">
        <v>35900</v>
      </c>
      <c r="L6021" s="1">
        <v>36288</v>
      </c>
      <c r="M6021" s="1"/>
      <c r="N6021" s="1"/>
      <c r="O6021" s="1"/>
      <c r="P6021" s="1"/>
      <c r="Q6021" s="12"/>
      <c r="R6021" s="29">
        <f t="shared" si="282"/>
        <v>0</v>
      </c>
      <c r="S6021" t="str">
        <f t="shared" si="283"/>
        <v>OK</v>
      </c>
      <c r="T6021" s="10">
        <f>IFERROR(VLOOKUP(A6021,[1]!Tabla1[[#All],[Material]:[venta nueva]],38,FALSE),0)</f>
        <v>0</v>
      </c>
    </row>
    <row r="6022" spans="1:20" hidden="1" x14ac:dyDescent="0.35">
      <c r="A6022">
        <f t="shared" ref="A6022:A6085" si="284">+E6022*1</f>
        <v>1011748</v>
      </c>
      <c r="B6022" s="6" t="s">
        <v>1373</v>
      </c>
      <c r="C6022" s="7" t="s">
        <v>658</v>
      </c>
      <c r="D6022" s="7" t="s">
        <v>1096</v>
      </c>
      <c r="E6022" s="7" t="s">
        <v>704</v>
      </c>
      <c r="F6022" s="7" t="s">
        <v>705</v>
      </c>
      <c r="G6022" s="7" t="s">
        <v>1066</v>
      </c>
      <c r="H6022" s="7" t="s">
        <v>982</v>
      </c>
      <c r="I6022" s="6" t="s">
        <v>9</v>
      </c>
      <c r="J6022" s="1">
        <v>-15810</v>
      </c>
      <c r="K6022" s="1">
        <v>15810</v>
      </c>
      <c r="L6022" s="1">
        <v>0</v>
      </c>
      <c r="M6022" s="1">
        <v>-15810</v>
      </c>
      <c r="N6022" s="1">
        <v>15810</v>
      </c>
      <c r="O6022" s="1">
        <v>0</v>
      </c>
      <c r="P6022" s="1"/>
      <c r="Q6022" s="12"/>
      <c r="R6022" s="29">
        <f t="shared" si="282"/>
        <v>0</v>
      </c>
      <c r="S6022" t="str">
        <f t="shared" si="283"/>
        <v>OK</v>
      </c>
      <c r="T6022" s="10">
        <f>IFERROR(VLOOKUP(A6022,[1]!Tabla1[[#All],[Material]:[venta nueva]],38,FALSE),0)</f>
        <v>0</v>
      </c>
    </row>
    <row r="6023" spans="1:20" hidden="1" x14ac:dyDescent="0.35">
      <c r="A6023">
        <f t="shared" si="284"/>
        <v>1011967</v>
      </c>
      <c r="B6023" s="6" t="s">
        <v>1373</v>
      </c>
      <c r="C6023" s="7" t="s">
        <v>658</v>
      </c>
      <c r="D6023" s="7" t="s">
        <v>1096</v>
      </c>
      <c r="E6023" s="7" t="s">
        <v>708</v>
      </c>
      <c r="F6023" s="7" t="s">
        <v>709</v>
      </c>
      <c r="G6023" s="7" t="s">
        <v>1072</v>
      </c>
      <c r="H6023" s="7" t="s">
        <v>993</v>
      </c>
      <c r="I6023" s="6" t="s">
        <v>14</v>
      </c>
      <c r="J6023" s="1">
        <v>-158424</v>
      </c>
      <c r="K6023" s="1">
        <v>144550</v>
      </c>
      <c r="L6023" s="1">
        <v>0</v>
      </c>
      <c r="M6023" s="1">
        <v>-158424</v>
      </c>
      <c r="N6023" s="1">
        <v>144550</v>
      </c>
      <c r="O6023" s="1">
        <v>0</v>
      </c>
      <c r="P6023" s="1"/>
      <c r="Q6023" s="12"/>
      <c r="R6023" s="29">
        <f t="shared" si="282"/>
        <v>0</v>
      </c>
      <c r="S6023" t="str">
        <f t="shared" si="283"/>
        <v>OK</v>
      </c>
      <c r="T6023" s="10">
        <f>IFERROR(VLOOKUP(A6023,[1]!Tabla1[[#All],[Material]:[venta nueva]],38,FALSE),0)</f>
        <v>0</v>
      </c>
    </row>
    <row r="6024" spans="1:20" hidden="1" x14ac:dyDescent="0.35">
      <c r="A6024">
        <f t="shared" si="284"/>
        <v>1011968</v>
      </c>
      <c r="B6024" s="6" t="s">
        <v>1373</v>
      </c>
      <c r="C6024" s="7" t="s">
        <v>658</v>
      </c>
      <c r="D6024" s="7" t="s">
        <v>1096</v>
      </c>
      <c r="E6024" s="7" t="s">
        <v>710</v>
      </c>
      <c r="F6024" s="7" t="s">
        <v>711</v>
      </c>
      <c r="G6024" s="7" t="s">
        <v>1072</v>
      </c>
      <c r="H6024" s="7" t="s">
        <v>993</v>
      </c>
      <c r="I6024" s="6" t="s">
        <v>14</v>
      </c>
      <c r="J6024" s="1">
        <v>-25209</v>
      </c>
      <c r="K6024" s="1">
        <v>11070</v>
      </c>
      <c r="L6024" s="1">
        <v>0</v>
      </c>
      <c r="M6024" s="1">
        <v>-25209</v>
      </c>
      <c r="N6024" s="1">
        <v>11070</v>
      </c>
      <c r="O6024" s="1">
        <v>0</v>
      </c>
      <c r="P6024" s="1"/>
      <c r="Q6024" s="12"/>
      <c r="R6024" s="29">
        <f t="shared" ref="R6024:R6087" si="285">+O6024-P6024</f>
        <v>0</v>
      </c>
      <c r="S6024" t="str">
        <f t="shared" ref="S6024:S6087" si="286">IF(R6024&gt;0,"Sobre ingreso",IF(R6024&lt;0,"Pendiente de ingreso","OK"))</f>
        <v>OK</v>
      </c>
      <c r="T6024" s="10">
        <f>IFERROR(VLOOKUP(A6024,[1]!Tabla1[[#All],[Material]:[venta nueva]],38,FALSE),0)</f>
        <v>0</v>
      </c>
    </row>
    <row r="6025" spans="1:20" hidden="1" x14ac:dyDescent="0.35">
      <c r="A6025">
        <f t="shared" si="284"/>
        <v>1011969</v>
      </c>
      <c r="B6025" s="6" t="s">
        <v>1373</v>
      </c>
      <c r="C6025" s="7" t="s">
        <v>658</v>
      </c>
      <c r="D6025" s="7" t="s">
        <v>1096</v>
      </c>
      <c r="E6025" s="7" t="s">
        <v>712</v>
      </c>
      <c r="F6025" s="7" t="s">
        <v>713</v>
      </c>
      <c r="G6025" s="7" t="s">
        <v>1072</v>
      </c>
      <c r="H6025" s="7" t="s">
        <v>993</v>
      </c>
      <c r="I6025" s="6" t="s">
        <v>14</v>
      </c>
      <c r="J6025" s="1">
        <v>-62439</v>
      </c>
      <c r="K6025" s="1">
        <v>112025</v>
      </c>
      <c r="L6025" s="1">
        <v>49585</v>
      </c>
      <c r="M6025" s="1">
        <v>-62439</v>
      </c>
      <c r="N6025" s="1">
        <v>110440</v>
      </c>
      <c r="O6025" s="1">
        <v>48000</v>
      </c>
      <c r="P6025" s="1">
        <v>48000</v>
      </c>
      <c r="Q6025" s="12"/>
      <c r="R6025" s="29">
        <f t="shared" si="285"/>
        <v>0</v>
      </c>
      <c r="S6025" t="str">
        <f t="shared" si="286"/>
        <v>OK</v>
      </c>
      <c r="T6025" s="10">
        <f>IFERROR(VLOOKUP(A6025,[1]!Tabla1[[#All],[Material]:[venta nueva]],38,FALSE),0)</f>
        <v>0</v>
      </c>
    </row>
    <row r="6026" spans="1:20" hidden="1" x14ac:dyDescent="0.35">
      <c r="A6026">
        <f t="shared" si="284"/>
        <v>1012005</v>
      </c>
      <c r="B6026" s="6" t="s">
        <v>1373</v>
      </c>
      <c r="C6026" s="7" t="s">
        <v>658</v>
      </c>
      <c r="D6026" s="7" t="s">
        <v>1096</v>
      </c>
      <c r="E6026" s="7" t="s">
        <v>714</v>
      </c>
      <c r="F6026" s="7" t="s">
        <v>715</v>
      </c>
      <c r="G6026" s="7" t="s">
        <v>1072</v>
      </c>
      <c r="H6026" s="7" t="s">
        <v>993</v>
      </c>
      <c r="I6026" s="6" t="s">
        <v>14</v>
      </c>
      <c r="J6026" s="1">
        <v>-3832</v>
      </c>
      <c r="K6026" s="1">
        <v>0</v>
      </c>
      <c r="L6026" s="1">
        <v>0</v>
      </c>
      <c r="M6026" s="1">
        <v>-3832</v>
      </c>
      <c r="N6026" s="1">
        <v>0</v>
      </c>
      <c r="O6026" s="1">
        <v>0</v>
      </c>
      <c r="P6026" s="1"/>
      <c r="Q6026" s="12"/>
      <c r="R6026" s="29">
        <f t="shared" si="285"/>
        <v>0</v>
      </c>
      <c r="S6026" t="str">
        <f t="shared" si="286"/>
        <v>OK</v>
      </c>
      <c r="T6026" s="10">
        <f>IFERROR(VLOOKUP(A6026,[1]!Tabla1[[#All],[Material]:[venta nueva]],38,FALSE),0)</f>
        <v>0</v>
      </c>
    </row>
    <row r="6027" spans="1:20" hidden="1" x14ac:dyDescent="0.35">
      <c r="A6027">
        <f t="shared" si="284"/>
        <v>1012038</v>
      </c>
      <c r="B6027" s="6" t="s">
        <v>1373</v>
      </c>
      <c r="C6027" s="7" t="s">
        <v>658</v>
      </c>
      <c r="D6027" s="7" t="s">
        <v>1096</v>
      </c>
      <c r="E6027" s="7" t="s">
        <v>718</v>
      </c>
      <c r="F6027" s="7" t="s">
        <v>719</v>
      </c>
      <c r="G6027" s="7" t="s">
        <v>1066</v>
      </c>
      <c r="H6027" s="7" t="s">
        <v>982</v>
      </c>
      <c r="I6027" s="6" t="s">
        <v>8</v>
      </c>
      <c r="J6027" s="1">
        <v>136</v>
      </c>
      <c r="K6027" s="1">
        <v>0</v>
      </c>
      <c r="L6027" s="1">
        <v>0</v>
      </c>
      <c r="M6027" s="1">
        <v>136</v>
      </c>
      <c r="N6027" s="1">
        <v>0</v>
      </c>
      <c r="O6027" s="1">
        <v>136</v>
      </c>
      <c r="P6027" s="1">
        <v>136.08000000000001</v>
      </c>
      <c r="Q6027" s="12"/>
      <c r="R6027" s="29">
        <f t="shared" si="285"/>
        <v>-8.0000000000012506E-2</v>
      </c>
      <c r="S6027" t="str">
        <f t="shared" si="286"/>
        <v>Pendiente de ingreso</v>
      </c>
      <c r="T6027" s="10">
        <f>IFERROR(VLOOKUP(A6027,[1]!Tabla1[[#All],[Material]:[venta nueva]],38,FALSE),0)</f>
        <v>0</v>
      </c>
    </row>
    <row r="6028" spans="1:20" hidden="1" x14ac:dyDescent="0.35">
      <c r="A6028">
        <f t="shared" si="284"/>
        <v>1012107</v>
      </c>
      <c r="B6028" s="6" t="s">
        <v>1373</v>
      </c>
      <c r="C6028" s="7" t="s">
        <v>658</v>
      </c>
      <c r="D6028" s="7" t="s">
        <v>1096</v>
      </c>
      <c r="E6028" s="7" t="s">
        <v>720</v>
      </c>
      <c r="F6028" s="7" t="s">
        <v>721</v>
      </c>
      <c r="G6028" s="7" t="s">
        <v>1066</v>
      </c>
      <c r="H6028" s="7" t="s">
        <v>982</v>
      </c>
      <c r="I6028" s="6" t="s">
        <v>8</v>
      </c>
      <c r="J6028" s="1">
        <v>-35716</v>
      </c>
      <c r="K6028" s="1">
        <v>163291</v>
      </c>
      <c r="L6028" s="1">
        <v>127575</v>
      </c>
      <c r="M6028" s="1">
        <v>-35716</v>
      </c>
      <c r="N6028" s="1">
        <v>165628</v>
      </c>
      <c r="O6028" s="1">
        <v>129912</v>
      </c>
      <c r="P6028" s="1">
        <v>128095.053</v>
      </c>
      <c r="Q6028" s="12"/>
      <c r="R6028" s="29">
        <f t="shared" si="285"/>
        <v>1816.9470000000001</v>
      </c>
      <c r="S6028" t="str">
        <f t="shared" si="286"/>
        <v>Sobre ingreso</v>
      </c>
      <c r="T6028" s="10">
        <f>IFERROR(VLOOKUP(A6028,[1]!Tabla1[[#All],[Material]:[venta nueva]],38,FALSE),0)</f>
        <v>0</v>
      </c>
    </row>
    <row r="6029" spans="1:20" hidden="1" x14ac:dyDescent="0.35">
      <c r="A6029">
        <f t="shared" si="284"/>
        <v>1012108</v>
      </c>
      <c r="B6029" s="6" t="s">
        <v>1373</v>
      </c>
      <c r="C6029" s="7" t="s">
        <v>658</v>
      </c>
      <c r="D6029" s="7" t="s">
        <v>1096</v>
      </c>
      <c r="E6029" s="7" t="s">
        <v>722</v>
      </c>
      <c r="F6029" s="7" t="s">
        <v>723</v>
      </c>
      <c r="G6029" s="7" t="s">
        <v>1066</v>
      </c>
      <c r="H6029" s="7" t="s">
        <v>982</v>
      </c>
      <c r="I6029" s="6" t="s">
        <v>8</v>
      </c>
      <c r="J6029" s="1">
        <v>-198208</v>
      </c>
      <c r="K6029" s="1">
        <v>363492</v>
      </c>
      <c r="L6029" s="1">
        <v>165284</v>
      </c>
      <c r="M6029" s="1">
        <v>-198208</v>
      </c>
      <c r="N6029" s="1">
        <v>364224</v>
      </c>
      <c r="O6029" s="1">
        <v>166016</v>
      </c>
      <c r="P6029" s="1">
        <v>166016.36799999999</v>
      </c>
      <c r="Q6029" s="12"/>
      <c r="R6029" s="29">
        <f t="shared" si="285"/>
        <v>-0.36799999998765998</v>
      </c>
      <c r="S6029" t="str">
        <f t="shared" si="286"/>
        <v>Pendiente de ingreso</v>
      </c>
      <c r="T6029" s="10">
        <f>IFERROR(VLOOKUP(A6029,[1]!Tabla1[[#All],[Material]:[venta nueva]],38,FALSE),0)</f>
        <v>0</v>
      </c>
    </row>
    <row r="6030" spans="1:20" hidden="1" x14ac:dyDescent="0.35">
      <c r="A6030">
        <f t="shared" si="284"/>
        <v>1012109</v>
      </c>
      <c r="B6030" s="6" t="s">
        <v>1373</v>
      </c>
      <c r="C6030" s="7" t="s">
        <v>658</v>
      </c>
      <c r="D6030" s="7" t="s">
        <v>1096</v>
      </c>
      <c r="E6030" s="7" t="s">
        <v>724</v>
      </c>
      <c r="F6030" s="7" t="s">
        <v>725</v>
      </c>
      <c r="G6030" s="7" t="s">
        <v>1066</v>
      </c>
      <c r="H6030" s="7" t="s">
        <v>982</v>
      </c>
      <c r="I6030" s="6" t="s">
        <v>8</v>
      </c>
      <c r="J6030" s="1">
        <v>-130590</v>
      </c>
      <c r="K6030" s="1">
        <v>407412</v>
      </c>
      <c r="L6030" s="1">
        <v>276822</v>
      </c>
      <c r="M6030" s="1">
        <v>-130590</v>
      </c>
      <c r="N6030" s="1">
        <v>410312</v>
      </c>
      <c r="O6030" s="1">
        <v>279722</v>
      </c>
      <c r="P6030" s="1">
        <v>376034.016</v>
      </c>
      <c r="Q6030" s="12"/>
      <c r="R6030" s="29">
        <f t="shared" si="285"/>
        <v>-96312.016000000003</v>
      </c>
      <c r="S6030" t="str">
        <f t="shared" si="286"/>
        <v>Pendiente de ingreso</v>
      </c>
      <c r="T6030" s="10">
        <f>IFERROR(VLOOKUP(A6030,[1]!Tabla1[[#All],[Material]:[venta nueva]],38,FALSE),0)</f>
        <v>0</v>
      </c>
    </row>
    <row r="6031" spans="1:20" hidden="1" x14ac:dyDescent="0.35">
      <c r="A6031">
        <f t="shared" si="284"/>
        <v>1012110</v>
      </c>
      <c r="B6031" s="6" t="s">
        <v>1373</v>
      </c>
      <c r="C6031" s="7" t="s">
        <v>658</v>
      </c>
      <c r="D6031" s="7" t="s">
        <v>1096</v>
      </c>
      <c r="E6031" s="7" t="s">
        <v>726</v>
      </c>
      <c r="F6031" s="7" t="s">
        <v>727</v>
      </c>
      <c r="G6031" s="7" t="s">
        <v>1066</v>
      </c>
      <c r="H6031" s="7" t="s">
        <v>982</v>
      </c>
      <c r="I6031" s="6" t="s">
        <v>8</v>
      </c>
      <c r="J6031" s="1">
        <v>50048</v>
      </c>
      <c r="K6031" s="1">
        <v>91894</v>
      </c>
      <c r="L6031" s="1">
        <v>141942</v>
      </c>
      <c r="M6031" s="1">
        <v>50048</v>
      </c>
      <c r="N6031" s="1">
        <v>91894</v>
      </c>
      <c r="O6031" s="1">
        <v>141942</v>
      </c>
      <c r="P6031" s="1">
        <v>154494.93100000001</v>
      </c>
      <c r="Q6031" s="12"/>
      <c r="R6031" s="29">
        <f t="shared" si="285"/>
        <v>-12552.931000000011</v>
      </c>
      <c r="S6031" t="str">
        <f t="shared" si="286"/>
        <v>Pendiente de ingreso</v>
      </c>
      <c r="T6031" s="10">
        <f>IFERROR(VLOOKUP(A6031,[1]!Tabla1[[#All],[Material]:[venta nueva]],38,FALSE),0)</f>
        <v>0</v>
      </c>
    </row>
    <row r="6032" spans="1:20" hidden="1" x14ac:dyDescent="0.35">
      <c r="A6032">
        <f t="shared" si="284"/>
        <v>1012111</v>
      </c>
      <c r="B6032" s="6" t="s">
        <v>1373</v>
      </c>
      <c r="C6032" s="7" t="s">
        <v>658</v>
      </c>
      <c r="D6032" s="7" t="s">
        <v>1096</v>
      </c>
      <c r="E6032" s="7" t="s">
        <v>728</v>
      </c>
      <c r="F6032" s="7" t="s">
        <v>729</v>
      </c>
      <c r="G6032" s="7" t="s">
        <v>1066</v>
      </c>
      <c r="H6032" s="7" t="s">
        <v>982</v>
      </c>
      <c r="I6032" s="6" t="s">
        <v>8</v>
      </c>
      <c r="J6032" s="1">
        <v>-4758</v>
      </c>
      <c r="K6032" s="1">
        <v>60604</v>
      </c>
      <c r="L6032" s="1">
        <v>55847</v>
      </c>
      <c r="M6032" s="1">
        <v>-4758</v>
      </c>
      <c r="N6032" s="1">
        <v>59642</v>
      </c>
      <c r="O6032" s="1">
        <v>54885</v>
      </c>
      <c r="P6032" s="1">
        <v>49913.968000000001</v>
      </c>
      <c r="Q6032" s="12"/>
      <c r="R6032" s="29">
        <f t="shared" si="285"/>
        <v>4971.0319999999992</v>
      </c>
      <c r="S6032" t="str">
        <f t="shared" si="286"/>
        <v>Sobre ingreso</v>
      </c>
      <c r="T6032" s="10">
        <f>IFERROR(VLOOKUP(A6032,[1]!Tabla1[[#All],[Material]:[venta nueva]],38,FALSE),0)</f>
        <v>0</v>
      </c>
    </row>
    <row r="6033" spans="1:20" hidden="1" x14ac:dyDescent="0.35">
      <c r="A6033">
        <f t="shared" si="284"/>
        <v>1012112</v>
      </c>
      <c r="B6033" s="6" t="s">
        <v>1373</v>
      </c>
      <c r="C6033" s="7" t="s">
        <v>658</v>
      </c>
      <c r="D6033" s="7" t="s">
        <v>1096</v>
      </c>
      <c r="E6033" s="7" t="s">
        <v>730</v>
      </c>
      <c r="F6033" s="7" t="s">
        <v>731</v>
      </c>
      <c r="G6033" s="7" t="s">
        <v>1066</v>
      </c>
      <c r="H6033" s="7" t="s">
        <v>982</v>
      </c>
      <c r="I6033" s="6" t="s">
        <v>8</v>
      </c>
      <c r="J6033" s="1">
        <v>5453</v>
      </c>
      <c r="K6033" s="1">
        <v>18017</v>
      </c>
      <c r="L6033" s="1">
        <v>23470</v>
      </c>
      <c r="M6033" s="1">
        <v>5453</v>
      </c>
      <c r="N6033" s="1">
        <v>14505</v>
      </c>
      <c r="O6033" s="1">
        <v>19958</v>
      </c>
      <c r="P6033" s="1">
        <v>29937.423999999999</v>
      </c>
      <c r="Q6033" s="12"/>
      <c r="R6033" s="29">
        <f t="shared" si="285"/>
        <v>-9979.4239999999991</v>
      </c>
      <c r="S6033" t="str">
        <f t="shared" si="286"/>
        <v>Pendiente de ingreso</v>
      </c>
      <c r="T6033" s="10">
        <f>IFERROR(VLOOKUP(A6033,[1]!Tabla1[[#All],[Material]:[venta nueva]],38,FALSE),0)</f>
        <v>0</v>
      </c>
    </row>
    <row r="6034" spans="1:20" hidden="1" x14ac:dyDescent="0.35">
      <c r="A6034">
        <f t="shared" si="284"/>
        <v>1012115</v>
      </c>
      <c r="B6034" s="6" t="s">
        <v>1373</v>
      </c>
      <c r="C6034" s="7" t="s">
        <v>658</v>
      </c>
      <c r="D6034" s="7" t="s">
        <v>1096</v>
      </c>
      <c r="E6034" s="7" t="s">
        <v>732</v>
      </c>
      <c r="F6034" s="7" t="s">
        <v>733</v>
      </c>
      <c r="G6034" s="7" t="s">
        <v>1066</v>
      </c>
      <c r="H6034" s="7" t="s">
        <v>982</v>
      </c>
      <c r="I6034" s="6" t="s">
        <v>8</v>
      </c>
      <c r="J6034" s="1">
        <v>281</v>
      </c>
      <c r="K6034" s="1">
        <v>0</v>
      </c>
      <c r="L6034" s="1">
        <v>0</v>
      </c>
      <c r="M6034" s="1">
        <v>281</v>
      </c>
      <c r="N6034" s="1">
        <v>0</v>
      </c>
      <c r="O6034" s="1">
        <v>281</v>
      </c>
      <c r="P6034" s="1">
        <v>281.23200000000003</v>
      </c>
      <c r="Q6034" s="12"/>
      <c r="R6034" s="29">
        <f t="shared" si="285"/>
        <v>-0.23200000000002774</v>
      </c>
      <c r="S6034" t="str">
        <f t="shared" si="286"/>
        <v>Pendiente de ingreso</v>
      </c>
      <c r="T6034" s="10">
        <f>IFERROR(VLOOKUP(A6034,[1]!Tabla1[[#All],[Material]:[venta nueva]],38,FALSE),0)</f>
        <v>0</v>
      </c>
    </row>
    <row r="6035" spans="1:20" hidden="1" x14ac:dyDescent="0.35">
      <c r="A6035">
        <f t="shared" si="284"/>
        <v>1012145</v>
      </c>
      <c r="B6035" s="6" t="s">
        <v>1373</v>
      </c>
      <c r="C6035" s="7" t="s">
        <v>658</v>
      </c>
      <c r="D6035" s="7" t="s">
        <v>1096</v>
      </c>
      <c r="E6035" s="7" t="s">
        <v>734</v>
      </c>
      <c r="F6035" s="7" t="s">
        <v>735</v>
      </c>
      <c r="G6035" s="7" t="s">
        <v>1066</v>
      </c>
      <c r="H6035" s="7" t="s">
        <v>982</v>
      </c>
      <c r="I6035" s="6" t="s">
        <v>8</v>
      </c>
      <c r="J6035" s="1">
        <v>7361</v>
      </c>
      <c r="K6035" s="1">
        <v>218354</v>
      </c>
      <c r="L6035" s="1">
        <v>225715</v>
      </c>
      <c r="M6035" s="1">
        <v>30000</v>
      </c>
      <c r="N6035" s="1">
        <v>198618</v>
      </c>
      <c r="O6035" s="1">
        <v>228618</v>
      </c>
      <c r="P6035" s="1">
        <v>228617.916</v>
      </c>
      <c r="Q6035" s="12"/>
      <c r="R6035" s="29">
        <f t="shared" si="285"/>
        <v>8.4000000002561137E-2</v>
      </c>
      <c r="S6035" t="str">
        <f t="shared" si="286"/>
        <v>Sobre ingreso</v>
      </c>
      <c r="T6035" s="10">
        <f>IFERROR(VLOOKUP(A6035,[1]!Tabla1[[#All],[Material]:[venta nueva]],38,FALSE),0)</f>
        <v>0</v>
      </c>
    </row>
    <row r="6036" spans="1:20" hidden="1" x14ac:dyDescent="0.35">
      <c r="A6036">
        <f t="shared" si="284"/>
        <v>1012147</v>
      </c>
      <c r="B6036" s="6" t="s">
        <v>1373</v>
      </c>
      <c r="C6036" s="7" t="s">
        <v>658</v>
      </c>
      <c r="D6036" s="7" t="s">
        <v>1096</v>
      </c>
      <c r="E6036" s="7" t="s">
        <v>736</v>
      </c>
      <c r="F6036" s="7" t="s">
        <v>737</v>
      </c>
      <c r="G6036" s="7" t="s">
        <v>985</v>
      </c>
      <c r="H6036" s="7" t="s">
        <v>985</v>
      </c>
      <c r="I6036" s="6" t="s">
        <v>8</v>
      </c>
      <c r="J6036" s="1">
        <v>-5853</v>
      </c>
      <c r="K6036" s="1">
        <v>180034</v>
      </c>
      <c r="L6036" s="1">
        <v>174181</v>
      </c>
      <c r="M6036" s="1">
        <v>-5853</v>
      </c>
      <c r="N6036" s="1">
        <v>176531</v>
      </c>
      <c r="O6036" s="1">
        <v>170678</v>
      </c>
      <c r="P6036" s="1">
        <v>170677.51300000001</v>
      </c>
      <c r="Q6036" s="12"/>
      <c r="R6036" s="29">
        <f t="shared" si="285"/>
        <v>0.48699999999371357</v>
      </c>
      <c r="S6036" t="str">
        <f t="shared" si="286"/>
        <v>Sobre ingreso</v>
      </c>
      <c r="T6036" s="10">
        <f>IFERROR(VLOOKUP(A6036,[1]!Tabla1[[#All],[Material]:[venta nueva]],38,FALSE),0)</f>
        <v>0</v>
      </c>
    </row>
    <row r="6037" spans="1:20" hidden="1" x14ac:dyDescent="0.35">
      <c r="A6037">
        <f t="shared" si="284"/>
        <v>1012148</v>
      </c>
      <c r="B6037" s="6" t="s">
        <v>1373</v>
      </c>
      <c r="C6037" s="7" t="s">
        <v>658</v>
      </c>
      <c r="D6037" s="7" t="s">
        <v>1096</v>
      </c>
      <c r="E6037" s="7" t="s">
        <v>738</v>
      </c>
      <c r="F6037" s="7" t="s">
        <v>739</v>
      </c>
      <c r="G6037" s="7" t="s">
        <v>1068</v>
      </c>
      <c r="H6037" s="7" t="s">
        <v>984</v>
      </c>
      <c r="I6037" s="6" t="s">
        <v>8</v>
      </c>
      <c r="J6037" s="1">
        <v>4765</v>
      </c>
      <c r="K6037" s="1">
        <v>83509</v>
      </c>
      <c r="L6037" s="1">
        <v>88274</v>
      </c>
      <c r="M6037" s="1">
        <v>6335</v>
      </c>
      <c r="N6037" s="1">
        <v>83509</v>
      </c>
      <c r="O6037" s="1">
        <v>89844</v>
      </c>
      <c r="P6037" s="1">
        <v>88029.486000000004</v>
      </c>
      <c r="Q6037" s="12"/>
      <c r="R6037" s="29">
        <f t="shared" si="285"/>
        <v>1814.5139999999956</v>
      </c>
      <c r="S6037" t="str">
        <f t="shared" si="286"/>
        <v>Sobre ingreso</v>
      </c>
      <c r="T6037" s="10">
        <f>IFERROR(VLOOKUP(A6037,[1]!Tabla1[[#All],[Material]:[venta nueva]],38,FALSE),0)</f>
        <v>0</v>
      </c>
    </row>
    <row r="6038" spans="1:20" hidden="1" x14ac:dyDescent="0.35">
      <c r="A6038">
        <f t="shared" si="284"/>
        <v>1012157</v>
      </c>
      <c r="B6038" s="6" t="s">
        <v>1373</v>
      </c>
      <c r="C6038" s="7" t="s">
        <v>658</v>
      </c>
      <c r="D6038" s="7" t="s">
        <v>1096</v>
      </c>
      <c r="E6038" s="7" t="s">
        <v>740</v>
      </c>
      <c r="F6038" s="7" t="s">
        <v>741</v>
      </c>
      <c r="G6038" s="7" t="s">
        <v>1068</v>
      </c>
      <c r="H6038" s="7" t="s">
        <v>994</v>
      </c>
      <c r="I6038" s="6" t="s">
        <v>8</v>
      </c>
      <c r="J6038" s="1">
        <v>-324</v>
      </c>
      <c r="K6038" s="1">
        <v>60199</v>
      </c>
      <c r="L6038" s="1">
        <v>59875</v>
      </c>
      <c r="M6038" s="1">
        <v>-324</v>
      </c>
      <c r="N6038" s="1">
        <v>56570</v>
      </c>
      <c r="O6038" s="1">
        <v>56246</v>
      </c>
      <c r="P6038" s="1">
        <v>56246.048000000003</v>
      </c>
      <c r="Q6038" s="12"/>
      <c r="R6038" s="29">
        <f t="shared" si="285"/>
        <v>-4.8000000002502929E-2</v>
      </c>
      <c r="S6038" t="str">
        <f t="shared" si="286"/>
        <v>Pendiente de ingreso</v>
      </c>
      <c r="T6038" s="10">
        <f>IFERROR(VLOOKUP(A6038,[1]!Tabla1[[#All],[Material]:[venta nueva]],38,FALSE),0)</f>
        <v>0</v>
      </c>
    </row>
    <row r="6039" spans="1:20" hidden="1" x14ac:dyDescent="0.35">
      <c r="A6039">
        <f t="shared" si="284"/>
        <v>1012158</v>
      </c>
      <c r="B6039" s="6" t="s">
        <v>1373</v>
      </c>
      <c r="C6039" s="7" t="s">
        <v>658</v>
      </c>
      <c r="D6039" s="7" t="s">
        <v>1096</v>
      </c>
      <c r="E6039" s="7" t="s">
        <v>742</v>
      </c>
      <c r="F6039" s="7" t="s">
        <v>743</v>
      </c>
      <c r="G6039" s="7" t="s">
        <v>985</v>
      </c>
      <c r="H6039" s="7" t="s">
        <v>985</v>
      </c>
      <c r="I6039" s="6" t="s">
        <v>8</v>
      </c>
      <c r="J6039" s="1">
        <v>-7163</v>
      </c>
      <c r="K6039" s="1">
        <v>94231</v>
      </c>
      <c r="L6039" s="1">
        <v>87068</v>
      </c>
      <c r="M6039" s="1">
        <v>1000</v>
      </c>
      <c r="N6039" s="1">
        <v>136440</v>
      </c>
      <c r="O6039" s="1">
        <v>137440</v>
      </c>
      <c r="P6039" s="1">
        <v>141068.89600000001</v>
      </c>
      <c r="Q6039" s="12"/>
      <c r="R6039" s="29">
        <f t="shared" si="285"/>
        <v>-3628.8960000000079</v>
      </c>
      <c r="S6039" t="str">
        <f t="shared" si="286"/>
        <v>Pendiente de ingreso</v>
      </c>
      <c r="T6039" s="10">
        <f>IFERROR(VLOOKUP(A6039,[1]!Tabla1[[#All],[Material]:[venta nueva]],38,FALSE),0)</f>
        <v>0</v>
      </c>
    </row>
    <row r="6040" spans="1:20" hidden="1" x14ac:dyDescent="0.35">
      <c r="A6040">
        <f t="shared" si="284"/>
        <v>1012159</v>
      </c>
      <c r="B6040" s="6" t="s">
        <v>1373</v>
      </c>
      <c r="C6040" s="7" t="s">
        <v>658</v>
      </c>
      <c r="D6040" s="7" t="s">
        <v>1096</v>
      </c>
      <c r="E6040" s="7" t="s">
        <v>744</v>
      </c>
      <c r="F6040" s="7" t="s">
        <v>745</v>
      </c>
      <c r="G6040" s="7" t="s">
        <v>1068</v>
      </c>
      <c r="H6040" s="7" t="s">
        <v>984</v>
      </c>
      <c r="I6040" s="6" t="s">
        <v>8</v>
      </c>
      <c r="J6040" s="1">
        <v>1840</v>
      </c>
      <c r="K6040" s="1">
        <v>207495</v>
      </c>
      <c r="L6040" s="1">
        <v>209335</v>
      </c>
      <c r="M6040" s="1">
        <v>1840</v>
      </c>
      <c r="N6040" s="1">
        <v>278483</v>
      </c>
      <c r="O6040" s="1">
        <v>280323</v>
      </c>
      <c r="P6040" s="1">
        <v>280322.864</v>
      </c>
      <c r="Q6040" s="12"/>
      <c r="R6040" s="29">
        <f t="shared" si="285"/>
        <v>0.13599999999860302</v>
      </c>
      <c r="S6040" t="str">
        <f t="shared" si="286"/>
        <v>Sobre ingreso</v>
      </c>
      <c r="T6040" s="10">
        <f>IFERROR(VLOOKUP(A6040,[1]!Tabla1[[#All],[Material]:[venta nueva]],38,FALSE),0)</f>
        <v>0</v>
      </c>
    </row>
    <row r="6041" spans="1:20" hidden="1" x14ac:dyDescent="0.35">
      <c r="A6041">
        <f t="shared" si="284"/>
        <v>1012160</v>
      </c>
      <c r="B6041" s="6" t="s">
        <v>1373</v>
      </c>
      <c r="C6041" s="7" t="s">
        <v>658</v>
      </c>
      <c r="D6041" s="7" t="s">
        <v>1096</v>
      </c>
      <c r="E6041" s="7" t="s">
        <v>746</v>
      </c>
      <c r="F6041" s="7" t="s">
        <v>747</v>
      </c>
      <c r="G6041" s="7" t="s">
        <v>1066</v>
      </c>
      <c r="H6041" s="7" t="s">
        <v>982</v>
      </c>
      <c r="I6041" s="6" t="s">
        <v>8</v>
      </c>
      <c r="J6041" s="1">
        <v>5628</v>
      </c>
      <c r="K6041" s="1">
        <v>102880</v>
      </c>
      <c r="L6041" s="1">
        <v>108508</v>
      </c>
      <c r="M6041" s="1">
        <v>16000</v>
      </c>
      <c r="N6041" s="1">
        <v>140653</v>
      </c>
      <c r="O6041" s="1">
        <v>156653</v>
      </c>
      <c r="P6041" s="1">
        <v>161481.28</v>
      </c>
      <c r="Q6041" s="12"/>
      <c r="R6041" s="29">
        <f t="shared" si="285"/>
        <v>-4828.2799999999988</v>
      </c>
      <c r="S6041" t="str">
        <f t="shared" si="286"/>
        <v>Pendiente de ingreso</v>
      </c>
      <c r="T6041" s="10">
        <f>IFERROR(VLOOKUP(A6041,[1]!Tabla1[[#All],[Material]:[venta nueva]],38,FALSE),0)</f>
        <v>0</v>
      </c>
    </row>
    <row r="6042" spans="1:20" hidden="1" x14ac:dyDescent="0.35">
      <c r="A6042">
        <f t="shared" si="284"/>
        <v>1012161</v>
      </c>
      <c r="B6042" s="6" t="s">
        <v>1373</v>
      </c>
      <c r="C6042" s="7" t="s">
        <v>658</v>
      </c>
      <c r="D6042" s="7" t="s">
        <v>1096</v>
      </c>
      <c r="E6042" s="7" t="s">
        <v>748</v>
      </c>
      <c r="F6042" s="7" t="s">
        <v>749</v>
      </c>
      <c r="G6042" s="7" t="s">
        <v>1068</v>
      </c>
      <c r="H6042" s="7" t="s">
        <v>992</v>
      </c>
      <c r="I6042" s="6" t="s">
        <v>8</v>
      </c>
      <c r="J6042" s="1">
        <v>-64603</v>
      </c>
      <c r="K6042" s="1">
        <v>174189</v>
      </c>
      <c r="L6042" s="1">
        <v>109586</v>
      </c>
      <c r="M6042" s="1">
        <v>-64603</v>
      </c>
      <c r="N6042" s="1">
        <v>169838</v>
      </c>
      <c r="O6042" s="1">
        <v>105235</v>
      </c>
      <c r="P6042" s="1">
        <v>108863.088</v>
      </c>
      <c r="Q6042" s="12"/>
      <c r="R6042" s="29">
        <f t="shared" si="285"/>
        <v>-3628.0880000000034</v>
      </c>
      <c r="S6042" t="str">
        <f t="shared" si="286"/>
        <v>Pendiente de ingreso</v>
      </c>
      <c r="T6042" s="10">
        <f>IFERROR(VLOOKUP(A6042,[1]!Tabla1[[#All],[Material]:[venta nueva]],38,FALSE),0)</f>
        <v>0</v>
      </c>
    </row>
    <row r="6043" spans="1:20" hidden="1" x14ac:dyDescent="0.35">
      <c r="A6043">
        <f t="shared" si="284"/>
        <v>1012163</v>
      </c>
      <c r="B6043" s="6" t="s">
        <v>1373</v>
      </c>
      <c r="C6043" s="7" t="s">
        <v>658</v>
      </c>
      <c r="D6043" s="7" t="s">
        <v>1096</v>
      </c>
      <c r="E6043" s="7" t="s">
        <v>750</v>
      </c>
      <c r="F6043" s="7" t="s">
        <v>751</v>
      </c>
      <c r="G6043" s="7" t="s">
        <v>985</v>
      </c>
      <c r="H6043" s="7" t="s">
        <v>985</v>
      </c>
      <c r="I6043" s="6" t="s">
        <v>8</v>
      </c>
      <c r="J6043" s="1">
        <v>-18044</v>
      </c>
      <c r="K6043" s="1">
        <v>277543</v>
      </c>
      <c r="L6043" s="1">
        <v>259499</v>
      </c>
      <c r="M6043" s="1">
        <v>-18044</v>
      </c>
      <c r="N6043" s="1">
        <v>277500</v>
      </c>
      <c r="O6043" s="1">
        <v>259456</v>
      </c>
      <c r="P6043" s="1">
        <v>259455.68</v>
      </c>
      <c r="Q6043" s="12"/>
      <c r="R6043" s="29">
        <f t="shared" si="285"/>
        <v>0.32000000000698492</v>
      </c>
      <c r="S6043" t="str">
        <f t="shared" si="286"/>
        <v>Sobre ingreso</v>
      </c>
      <c r="T6043" s="10">
        <f>IFERROR(VLOOKUP(A6043,[1]!Tabla1[[#All],[Material]:[venta nueva]],38,FALSE),0)</f>
        <v>0</v>
      </c>
    </row>
    <row r="6044" spans="1:20" hidden="1" x14ac:dyDescent="0.35">
      <c r="A6044">
        <f t="shared" si="284"/>
        <v>1012164</v>
      </c>
      <c r="B6044" s="6" t="s">
        <v>1373</v>
      </c>
      <c r="C6044" s="7" t="s">
        <v>658</v>
      </c>
      <c r="D6044" s="7" t="s">
        <v>1096</v>
      </c>
      <c r="E6044" s="7" t="s">
        <v>752</v>
      </c>
      <c r="F6044" s="7" t="s">
        <v>753</v>
      </c>
      <c r="G6044" s="7" t="s">
        <v>1068</v>
      </c>
      <c r="H6044" s="7" t="s">
        <v>992</v>
      </c>
      <c r="I6044" s="6" t="s">
        <v>8</v>
      </c>
      <c r="J6044" s="1">
        <v>-21554</v>
      </c>
      <c r="K6044" s="1">
        <v>61355</v>
      </c>
      <c r="L6044" s="1">
        <v>39802</v>
      </c>
      <c r="M6044" s="1">
        <v>-21440</v>
      </c>
      <c r="N6044" s="1">
        <v>61355</v>
      </c>
      <c r="O6044" s="1">
        <v>39916</v>
      </c>
      <c r="P6044" s="1">
        <v>39916.447999999997</v>
      </c>
      <c r="Q6044" s="12"/>
      <c r="R6044" s="29">
        <f t="shared" si="285"/>
        <v>-0.44799999999668216</v>
      </c>
      <c r="S6044" t="str">
        <f t="shared" si="286"/>
        <v>Pendiente de ingreso</v>
      </c>
      <c r="T6044" s="10">
        <f>IFERROR(VLOOKUP(A6044,[1]!Tabla1[[#All],[Material]:[venta nueva]],38,FALSE),0)</f>
        <v>0</v>
      </c>
    </row>
    <row r="6045" spans="1:20" hidden="1" x14ac:dyDescent="0.35">
      <c r="A6045">
        <f t="shared" si="284"/>
        <v>1012165</v>
      </c>
      <c r="B6045" s="6" t="s">
        <v>1373</v>
      </c>
      <c r="C6045" s="7" t="s">
        <v>658</v>
      </c>
      <c r="D6045" s="7" t="s">
        <v>1096</v>
      </c>
      <c r="E6045" s="7" t="s">
        <v>754</v>
      </c>
      <c r="F6045" s="7" t="s">
        <v>755</v>
      </c>
      <c r="G6045" s="7" t="s">
        <v>1068</v>
      </c>
      <c r="H6045" s="7" t="s">
        <v>984</v>
      </c>
      <c r="I6045" s="6" t="s">
        <v>8</v>
      </c>
      <c r="J6045" s="1">
        <v>-60480</v>
      </c>
      <c r="K6045" s="1">
        <v>947180</v>
      </c>
      <c r="L6045" s="1">
        <v>886700</v>
      </c>
      <c r="M6045" s="1">
        <v>-60480</v>
      </c>
      <c r="N6045" s="1">
        <v>850189</v>
      </c>
      <c r="O6045" s="1">
        <v>789709</v>
      </c>
      <c r="P6045" s="1">
        <v>791522.81700000004</v>
      </c>
      <c r="Q6045" s="12"/>
      <c r="R6045" s="29">
        <f t="shared" si="285"/>
        <v>-1813.8170000000391</v>
      </c>
      <c r="S6045" t="str">
        <f t="shared" si="286"/>
        <v>Pendiente de ingreso</v>
      </c>
      <c r="T6045" s="10">
        <f>IFERROR(VLOOKUP(A6045,[1]!Tabla1[[#All],[Material]:[venta nueva]],38,FALSE),0)</f>
        <v>0</v>
      </c>
    </row>
    <row r="6046" spans="1:20" hidden="1" x14ac:dyDescent="0.35">
      <c r="A6046">
        <f t="shared" si="284"/>
        <v>1012166</v>
      </c>
      <c r="B6046" s="6" t="s">
        <v>1373</v>
      </c>
      <c r="C6046" s="7" t="s">
        <v>658</v>
      </c>
      <c r="D6046" s="7" t="s">
        <v>1096</v>
      </c>
      <c r="E6046" s="7" t="s">
        <v>756</v>
      </c>
      <c r="F6046" s="7" t="s">
        <v>757</v>
      </c>
      <c r="G6046" s="7" t="s">
        <v>1068</v>
      </c>
      <c r="H6046" s="7" t="s">
        <v>994</v>
      </c>
      <c r="I6046" s="6" t="s">
        <v>8</v>
      </c>
      <c r="J6046" s="1"/>
      <c r="K6046" s="1"/>
      <c r="L6046" s="1"/>
      <c r="M6046" s="1">
        <v>2105</v>
      </c>
      <c r="N6046" s="1">
        <v>0</v>
      </c>
      <c r="O6046" s="1">
        <v>2105</v>
      </c>
      <c r="P6046" s="1"/>
      <c r="Q6046" s="12"/>
      <c r="R6046" s="29">
        <f t="shared" si="285"/>
        <v>2105</v>
      </c>
      <c r="S6046" t="str">
        <f t="shared" si="286"/>
        <v>Sobre ingreso</v>
      </c>
      <c r="T6046" s="10">
        <f>IFERROR(VLOOKUP(A6046,[1]!Tabla1[[#All],[Material]:[venta nueva]],38,FALSE),0)</f>
        <v>0</v>
      </c>
    </row>
    <row r="6047" spans="1:20" hidden="1" x14ac:dyDescent="0.35">
      <c r="A6047">
        <f t="shared" si="284"/>
        <v>1012167</v>
      </c>
      <c r="B6047" s="6" t="s">
        <v>1373</v>
      </c>
      <c r="C6047" s="7" t="s">
        <v>658</v>
      </c>
      <c r="D6047" s="7" t="s">
        <v>1096</v>
      </c>
      <c r="E6047" s="7" t="s">
        <v>758</v>
      </c>
      <c r="F6047" s="7" t="s">
        <v>759</v>
      </c>
      <c r="G6047" s="7" t="s">
        <v>1066</v>
      </c>
      <c r="H6047" s="7" t="s">
        <v>982</v>
      </c>
      <c r="I6047" s="6" t="s">
        <v>8</v>
      </c>
      <c r="J6047" s="1">
        <v>-92537</v>
      </c>
      <c r="K6047" s="1">
        <v>611452</v>
      </c>
      <c r="L6047" s="1">
        <v>518915</v>
      </c>
      <c r="M6047" s="1">
        <v>-92537</v>
      </c>
      <c r="N6047" s="1">
        <v>611452</v>
      </c>
      <c r="O6047" s="1">
        <v>518915</v>
      </c>
      <c r="P6047" s="1">
        <v>524066.44699999999</v>
      </c>
      <c r="Q6047" s="12"/>
      <c r="R6047" s="29">
        <f t="shared" si="285"/>
        <v>-5151.4469999999856</v>
      </c>
      <c r="S6047" t="str">
        <f t="shared" si="286"/>
        <v>Pendiente de ingreso</v>
      </c>
      <c r="T6047" s="10">
        <f>IFERROR(VLOOKUP(A6047,[1]!Tabla1[[#All],[Material]:[venta nueva]],38,FALSE),0)</f>
        <v>0</v>
      </c>
    </row>
    <row r="6048" spans="1:20" hidden="1" x14ac:dyDescent="0.35">
      <c r="A6048">
        <f t="shared" si="284"/>
        <v>1012207</v>
      </c>
      <c r="B6048" s="6" t="s">
        <v>1373</v>
      </c>
      <c r="C6048" s="7" t="s">
        <v>658</v>
      </c>
      <c r="D6048" s="7" t="s">
        <v>1096</v>
      </c>
      <c r="E6048" s="7" t="s">
        <v>760</v>
      </c>
      <c r="F6048" s="7" t="s">
        <v>761</v>
      </c>
      <c r="G6048" s="7" t="s">
        <v>1065</v>
      </c>
      <c r="H6048" s="7" t="s">
        <v>981</v>
      </c>
      <c r="I6048" s="6" t="s">
        <v>9</v>
      </c>
      <c r="J6048" s="1">
        <v>-46000</v>
      </c>
      <c r="K6048" s="1">
        <v>46000</v>
      </c>
      <c r="L6048" s="1">
        <v>0</v>
      </c>
      <c r="M6048" s="1">
        <v>-46000</v>
      </c>
      <c r="N6048" s="1">
        <v>46000</v>
      </c>
      <c r="O6048" s="1">
        <v>0</v>
      </c>
      <c r="P6048" s="1"/>
      <c r="Q6048" s="12"/>
      <c r="R6048" s="29">
        <f t="shared" si="285"/>
        <v>0</v>
      </c>
      <c r="S6048" t="str">
        <f t="shared" si="286"/>
        <v>OK</v>
      </c>
      <c r="T6048" s="10">
        <f>IFERROR(VLOOKUP(A6048,[1]!Tabla1[[#All],[Material]:[venta nueva]],38,FALSE),0)</f>
        <v>0</v>
      </c>
    </row>
    <row r="6049" spans="1:20" hidden="1" x14ac:dyDescent="0.35">
      <c r="A6049">
        <f t="shared" si="284"/>
        <v>1012218</v>
      </c>
      <c r="B6049" s="6" t="s">
        <v>1373</v>
      </c>
      <c r="C6049" s="7" t="s">
        <v>658</v>
      </c>
      <c r="D6049" s="7" t="s">
        <v>1096</v>
      </c>
      <c r="E6049" s="7" t="s">
        <v>764</v>
      </c>
      <c r="F6049" s="7" t="s">
        <v>765</v>
      </c>
      <c r="G6049" s="7" t="s">
        <v>1068</v>
      </c>
      <c r="H6049" s="7" t="s">
        <v>992</v>
      </c>
      <c r="I6049" s="6" t="s">
        <v>14</v>
      </c>
      <c r="J6049" s="1">
        <v>28089</v>
      </c>
      <c r="K6049" s="1">
        <v>0</v>
      </c>
      <c r="L6049" s="1">
        <v>28089</v>
      </c>
      <c r="M6049" s="1">
        <v>24000</v>
      </c>
      <c r="N6049" s="1">
        <v>0</v>
      </c>
      <c r="O6049" s="1">
        <v>24000</v>
      </c>
      <c r="P6049" s="1">
        <v>24000</v>
      </c>
      <c r="Q6049" s="12"/>
      <c r="R6049" s="29">
        <f t="shared" si="285"/>
        <v>0</v>
      </c>
      <c r="S6049" t="str">
        <f t="shared" si="286"/>
        <v>OK</v>
      </c>
      <c r="T6049" s="10">
        <f>IFERROR(VLOOKUP(A6049,[1]!Tabla1[[#All],[Material]:[venta nueva]],38,FALSE),0)</f>
        <v>0</v>
      </c>
    </row>
    <row r="6050" spans="1:20" hidden="1" x14ac:dyDescent="0.35">
      <c r="A6050">
        <f t="shared" si="284"/>
        <v>1012275</v>
      </c>
      <c r="B6050" s="6" t="s">
        <v>1373</v>
      </c>
      <c r="C6050" s="7" t="s">
        <v>658</v>
      </c>
      <c r="D6050" s="7" t="s">
        <v>1096</v>
      </c>
      <c r="E6050" s="7" t="s">
        <v>766</v>
      </c>
      <c r="F6050" s="7" t="s">
        <v>767</v>
      </c>
      <c r="G6050" s="7" t="s">
        <v>1068</v>
      </c>
      <c r="H6050" s="7" t="s">
        <v>994</v>
      </c>
      <c r="I6050" s="6" t="s">
        <v>14</v>
      </c>
      <c r="J6050" s="1">
        <v>3888</v>
      </c>
      <c r="K6050" s="1">
        <v>44112</v>
      </c>
      <c r="L6050" s="1">
        <v>48000</v>
      </c>
      <c r="M6050" s="1">
        <v>3888</v>
      </c>
      <c r="N6050" s="1">
        <v>44112</v>
      </c>
      <c r="O6050" s="1">
        <v>48000</v>
      </c>
      <c r="P6050" s="1">
        <v>48000</v>
      </c>
      <c r="Q6050" s="12"/>
      <c r="R6050" s="29">
        <f t="shared" si="285"/>
        <v>0</v>
      </c>
      <c r="S6050" t="str">
        <f t="shared" si="286"/>
        <v>OK</v>
      </c>
      <c r="T6050" s="10">
        <f>IFERROR(VLOOKUP(A6050,[1]!Tabla1[[#All],[Material]:[venta nueva]],38,FALSE),0)</f>
        <v>0</v>
      </c>
    </row>
    <row r="6051" spans="1:20" hidden="1" x14ac:dyDescent="0.35">
      <c r="A6051">
        <f t="shared" si="284"/>
        <v>1012278</v>
      </c>
      <c r="B6051" s="6" t="s">
        <v>1373</v>
      </c>
      <c r="C6051" s="7" t="s">
        <v>658</v>
      </c>
      <c r="D6051" s="7" t="s">
        <v>1096</v>
      </c>
      <c r="E6051" s="7" t="s">
        <v>768</v>
      </c>
      <c r="F6051" s="7" t="s">
        <v>769</v>
      </c>
      <c r="G6051" s="7" t="s">
        <v>1068</v>
      </c>
      <c r="H6051" s="7" t="s">
        <v>994</v>
      </c>
      <c r="I6051" s="6" t="s">
        <v>10</v>
      </c>
      <c r="J6051" s="1">
        <v>6891</v>
      </c>
      <c r="K6051" s="1">
        <v>65109</v>
      </c>
      <c r="L6051" s="1">
        <v>72000</v>
      </c>
      <c r="M6051" s="1">
        <v>6891</v>
      </c>
      <c r="N6051" s="1">
        <v>54669</v>
      </c>
      <c r="O6051" s="1">
        <v>61560</v>
      </c>
      <c r="P6051" s="1">
        <v>61560</v>
      </c>
      <c r="Q6051" s="12"/>
      <c r="R6051" s="29">
        <f t="shared" si="285"/>
        <v>0</v>
      </c>
      <c r="S6051" t="str">
        <f t="shared" si="286"/>
        <v>OK</v>
      </c>
      <c r="T6051" s="10">
        <f>IFERROR(VLOOKUP(A6051,[1]!Tabla1[[#All],[Material]:[venta nueva]],38,FALSE),0)</f>
        <v>0</v>
      </c>
    </row>
    <row r="6052" spans="1:20" hidden="1" x14ac:dyDescent="0.35">
      <c r="A6052">
        <f t="shared" si="284"/>
        <v>1012300</v>
      </c>
      <c r="B6052" s="6" t="s">
        <v>1373</v>
      </c>
      <c r="C6052" s="7" t="s">
        <v>658</v>
      </c>
      <c r="D6052" s="7" t="s">
        <v>1096</v>
      </c>
      <c r="E6052" s="7" t="s">
        <v>1160</v>
      </c>
      <c r="F6052" s="7" t="s">
        <v>1161</v>
      </c>
      <c r="G6052" s="7" t="s">
        <v>990</v>
      </c>
      <c r="H6052" s="7" t="s">
        <v>990</v>
      </c>
      <c r="I6052" s="6" t="s">
        <v>10</v>
      </c>
      <c r="J6052" s="1"/>
      <c r="K6052" s="1"/>
      <c r="L6052" s="1"/>
      <c r="M6052" s="1"/>
      <c r="N6052" s="1"/>
      <c r="O6052" s="1"/>
      <c r="P6052" s="1">
        <v>60</v>
      </c>
      <c r="Q6052" s="12"/>
      <c r="R6052" s="29">
        <f t="shared" si="285"/>
        <v>-60</v>
      </c>
      <c r="S6052" t="str">
        <f t="shared" si="286"/>
        <v>Pendiente de ingreso</v>
      </c>
      <c r="T6052" s="10">
        <f>IFERROR(VLOOKUP(A6052,[1]!Tabla1[[#All],[Material]:[venta nueva]],38,FALSE),0)</f>
        <v>0</v>
      </c>
    </row>
    <row r="6053" spans="1:20" hidden="1" x14ac:dyDescent="0.35">
      <c r="A6053">
        <f t="shared" si="284"/>
        <v>1012310</v>
      </c>
      <c r="B6053" s="6" t="s">
        <v>1373</v>
      </c>
      <c r="C6053" s="7" t="s">
        <v>658</v>
      </c>
      <c r="D6053" s="7" t="s">
        <v>1096</v>
      </c>
      <c r="E6053" s="7" t="s">
        <v>1409</v>
      </c>
      <c r="F6053" s="7" t="s">
        <v>1410</v>
      </c>
      <c r="G6053" s="7" t="s">
        <v>990</v>
      </c>
      <c r="H6053" s="7" t="s">
        <v>990</v>
      </c>
      <c r="I6053" s="6" t="s">
        <v>8</v>
      </c>
      <c r="J6053" s="1"/>
      <c r="K6053" s="1"/>
      <c r="L6053" s="1"/>
      <c r="M6053" s="1"/>
      <c r="N6053" s="1"/>
      <c r="O6053" s="1"/>
      <c r="P6053" s="1">
        <v>108.86199999999999</v>
      </c>
      <c r="Q6053" s="12"/>
      <c r="R6053" s="29">
        <f t="shared" si="285"/>
        <v>-108.86199999999999</v>
      </c>
      <c r="S6053" t="str">
        <f t="shared" si="286"/>
        <v>Pendiente de ingreso</v>
      </c>
      <c r="T6053" s="10">
        <f>IFERROR(VLOOKUP(A6053,[1]!Tabla1[[#All],[Material]:[venta nueva]],38,FALSE),0)</f>
        <v>0</v>
      </c>
    </row>
    <row r="6054" spans="1:20" hidden="1" x14ac:dyDescent="0.35">
      <c r="A6054">
        <f t="shared" si="284"/>
        <v>1012362</v>
      </c>
      <c r="B6054" s="6" t="s">
        <v>1373</v>
      </c>
      <c r="C6054" s="7" t="s">
        <v>658</v>
      </c>
      <c r="D6054" s="7" t="s">
        <v>1096</v>
      </c>
      <c r="E6054" s="7" t="s">
        <v>774</v>
      </c>
      <c r="F6054" s="7" t="s">
        <v>775</v>
      </c>
      <c r="G6054" s="7" t="s">
        <v>1065</v>
      </c>
      <c r="H6054" s="7" t="s">
        <v>989</v>
      </c>
      <c r="I6054" s="6" t="s">
        <v>11</v>
      </c>
      <c r="J6054" s="1">
        <v>-38684</v>
      </c>
      <c r="K6054" s="1">
        <v>38684</v>
      </c>
      <c r="L6054" s="1">
        <v>0</v>
      </c>
      <c r="M6054" s="1">
        <v>-38684</v>
      </c>
      <c r="N6054" s="1">
        <v>49934</v>
      </c>
      <c r="O6054" s="1">
        <v>11250</v>
      </c>
      <c r="P6054" s="1"/>
      <c r="Q6054" s="12"/>
      <c r="R6054" s="29">
        <f t="shared" si="285"/>
        <v>11250</v>
      </c>
      <c r="S6054" t="str">
        <f t="shared" si="286"/>
        <v>Sobre ingreso</v>
      </c>
      <c r="T6054" s="10">
        <f>IFERROR(VLOOKUP(A6054,[1]!Tabla1[[#All],[Material]:[venta nueva]],38,FALSE),0)</f>
        <v>0</v>
      </c>
    </row>
    <row r="6055" spans="1:20" hidden="1" x14ac:dyDescent="0.35">
      <c r="A6055">
        <f t="shared" si="284"/>
        <v>1012399</v>
      </c>
      <c r="B6055" s="6" t="s">
        <v>1373</v>
      </c>
      <c r="C6055" s="7" t="s">
        <v>658</v>
      </c>
      <c r="D6055" s="7" t="s">
        <v>1096</v>
      </c>
      <c r="E6055" s="7" t="s">
        <v>776</v>
      </c>
      <c r="F6055" s="7" t="s">
        <v>777</v>
      </c>
      <c r="G6055" s="7" t="s">
        <v>1066</v>
      </c>
      <c r="H6055" s="7" t="s">
        <v>982</v>
      </c>
      <c r="I6055" s="6" t="s">
        <v>8</v>
      </c>
      <c r="J6055" s="1">
        <v>0</v>
      </c>
      <c r="K6055" s="1">
        <v>18144</v>
      </c>
      <c r="L6055" s="1">
        <v>18144</v>
      </c>
      <c r="M6055" s="1"/>
      <c r="N6055" s="1"/>
      <c r="O6055" s="1"/>
      <c r="P6055" s="1"/>
      <c r="Q6055" s="12"/>
      <c r="R6055" s="29">
        <f t="shared" si="285"/>
        <v>0</v>
      </c>
      <c r="S6055" t="str">
        <f t="shared" si="286"/>
        <v>OK</v>
      </c>
      <c r="T6055" s="10">
        <f>IFERROR(VLOOKUP(A6055,[1]!Tabla1[[#All],[Material]:[venta nueva]],38,FALSE),0)</f>
        <v>0</v>
      </c>
    </row>
    <row r="6056" spans="1:20" hidden="1" x14ac:dyDescent="0.35">
      <c r="A6056">
        <f t="shared" si="284"/>
        <v>1012400</v>
      </c>
      <c r="B6056" s="6" t="s">
        <v>1373</v>
      </c>
      <c r="C6056" s="7" t="s">
        <v>658</v>
      </c>
      <c r="D6056" s="7" t="s">
        <v>1096</v>
      </c>
      <c r="E6056" s="7" t="s">
        <v>778</v>
      </c>
      <c r="F6056" s="7" t="s">
        <v>779</v>
      </c>
      <c r="G6056" s="7" t="s">
        <v>985</v>
      </c>
      <c r="H6056" s="7" t="s">
        <v>985</v>
      </c>
      <c r="I6056" s="6" t="s">
        <v>8</v>
      </c>
      <c r="J6056" s="1">
        <v>-13659</v>
      </c>
      <c r="K6056" s="1">
        <v>31803</v>
      </c>
      <c r="L6056" s="1">
        <v>18144</v>
      </c>
      <c r="M6056" s="1">
        <v>7000</v>
      </c>
      <c r="N6056" s="1">
        <v>0</v>
      </c>
      <c r="O6056" s="1">
        <v>7000</v>
      </c>
      <c r="P6056" s="1"/>
      <c r="Q6056" s="12"/>
      <c r="R6056" s="29">
        <f t="shared" si="285"/>
        <v>7000</v>
      </c>
      <c r="S6056" t="str">
        <f t="shared" si="286"/>
        <v>Sobre ingreso</v>
      </c>
      <c r="T6056" s="10">
        <f>IFERROR(VLOOKUP(A6056,[1]!Tabla1[[#All],[Material]:[venta nueva]],38,FALSE),0)</f>
        <v>0</v>
      </c>
    </row>
    <row r="6057" spans="1:20" hidden="1" x14ac:dyDescent="0.35">
      <c r="A6057">
        <f t="shared" si="284"/>
        <v>1012401</v>
      </c>
      <c r="B6057" s="6" t="s">
        <v>1373</v>
      </c>
      <c r="C6057" s="7" t="s">
        <v>658</v>
      </c>
      <c r="D6057" s="7" t="s">
        <v>1096</v>
      </c>
      <c r="E6057" s="7" t="s">
        <v>780</v>
      </c>
      <c r="F6057" s="7" t="s">
        <v>781</v>
      </c>
      <c r="G6057" s="7" t="s">
        <v>1068</v>
      </c>
      <c r="H6057" s="7" t="s">
        <v>984</v>
      </c>
      <c r="I6057" s="6" t="s">
        <v>8</v>
      </c>
      <c r="J6057" s="1">
        <v>-7920</v>
      </c>
      <c r="K6057" s="1">
        <v>26064</v>
      </c>
      <c r="L6057" s="1">
        <v>18144</v>
      </c>
      <c r="M6057" s="1"/>
      <c r="N6057" s="1"/>
      <c r="O6057" s="1"/>
      <c r="P6057" s="1"/>
      <c r="Q6057" s="12"/>
      <c r="R6057" s="29">
        <f t="shared" si="285"/>
        <v>0</v>
      </c>
      <c r="S6057" t="str">
        <f t="shared" si="286"/>
        <v>OK</v>
      </c>
      <c r="T6057" s="10">
        <f>IFERROR(VLOOKUP(A6057,[1]!Tabla1[[#All],[Material]:[venta nueva]],38,FALSE),0)</f>
        <v>0</v>
      </c>
    </row>
    <row r="6058" spans="1:20" hidden="1" x14ac:dyDescent="0.35">
      <c r="A6058">
        <f t="shared" si="284"/>
        <v>1012434</v>
      </c>
      <c r="B6058" s="6" t="s">
        <v>1373</v>
      </c>
      <c r="C6058" s="7" t="s">
        <v>658</v>
      </c>
      <c r="D6058" s="7" t="s">
        <v>1096</v>
      </c>
      <c r="E6058" s="7" t="s">
        <v>782</v>
      </c>
      <c r="F6058" s="7" t="s">
        <v>783</v>
      </c>
      <c r="G6058" s="7" t="s">
        <v>1068</v>
      </c>
      <c r="H6058" s="7" t="s">
        <v>996</v>
      </c>
      <c r="I6058" s="6" t="s">
        <v>14</v>
      </c>
      <c r="J6058" s="1">
        <v>-13207</v>
      </c>
      <c r="K6058" s="1">
        <v>133207</v>
      </c>
      <c r="L6058" s="1">
        <v>120000</v>
      </c>
      <c r="M6058" s="1">
        <v>-13207</v>
      </c>
      <c r="N6058" s="1">
        <v>133207</v>
      </c>
      <c r="O6058" s="1">
        <v>120000</v>
      </c>
      <c r="P6058" s="1">
        <v>120000</v>
      </c>
      <c r="Q6058" s="12"/>
      <c r="R6058" s="29">
        <f t="shared" si="285"/>
        <v>0</v>
      </c>
      <c r="S6058" t="str">
        <f t="shared" si="286"/>
        <v>OK</v>
      </c>
      <c r="T6058" s="10">
        <f>IFERROR(VLOOKUP(A6058,[1]!Tabla1[[#All],[Material]:[venta nueva]],38,FALSE),0)</f>
        <v>0</v>
      </c>
    </row>
    <row r="6059" spans="1:20" hidden="1" x14ac:dyDescent="0.35">
      <c r="A6059">
        <f t="shared" si="284"/>
        <v>1012448</v>
      </c>
      <c r="B6059" s="6" t="s">
        <v>1373</v>
      </c>
      <c r="C6059" s="7" t="s">
        <v>658</v>
      </c>
      <c r="D6059" s="7" t="s">
        <v>1096</v>
      </c>
      <c r="E6059" s="7" t="s">
        <v>784</v>
      </c>
      <c r="F6059" s="7" t="s">
        <v>785</v>
      </c>
      <c r="G6059" s="7" t="s">
        <v>1072</v>
      </c>
      <c r="H6059" s="7" t="s">
        <v>993</v>
      </c>
      <c r="I6059" s="6" t="s">
        <v>14</v>
      </c>
      <c r="J6059" s="1">
        <v>-83295</v>
      </c>
      <c r="K6059" s="1">
        <v>174308</v>
      </c>
      <c r="L6059" s="1">
        <v>91013</v>
      </c>
      <c r="M6059" s="1">
        <v>-83295</v>
      </c>
      <c r="N6059" s="1">
        <v>179295</v>
      </c>
      <c r="O6059" s="1">
        <v>96000</v>
      </c>
      <c r="P6059" s="1">
        <v>288000</v>
      </c>
      <c r="Q6059" s="12"/>
      <c r="R6059" s="29">
        <f t="shared" si="285"/>
        <v>-192000</v>
      </c>
      <c r="S6059" t="str">
        <f t="shared" si="286"/>
        <v>Pendiente de ingreso</v>
      </c>
      <c r="T6059" s="10">
        <f>IFERROR(VLOOKUP(A6059,[1]!Tabla1[[#All],[Material]:[venta nueva]],38,FALSE),0)</f>
        <v>0</v>
      </c>
    </row>
    <row r="6060" spans="1:20" hidden="1" x14ac:dyDescent="0.35">
      <c r="A6060">
        <f t="shared" si="284"/>
        <v>1012451</v>
      </c>
      <c r="B6060" s="6" t="s">
        <v>1373</v>
      </c>
      <c r="C6060" s="7" t="s">
        <v>658</v>
      </c>
      <c r="D6060" s="7" t="s">
        <v>1096</v>
      </c>
      <c r="E6060" s="7" t="s">
        <v>786</v>
      </c>
      <c r="F6060" s="7" t="s">
        <v>787</v>
      </c>
      <c r="G6060" s="7" t="s">
        <v>1068</v>
      </c>
      <c r="H6060" s="7" t="s">
        <v>992</v>
      </c>
      <c r="I6060" s="6" t="s">
        <v>14</v>
      </c>
      <c r="J6060" s="1">
        <v>-10530</v>
      </c>
      <c r="K6060" s="1">
        <v>22530</v>
      </c>
      <c r="L6060" s="1">
        <v>12000</v>
      </c>
      <c r="M6060" s="1">
        <v>-10530</v>
      </c>
      <c r="N6060" s="1">
        <v>22530</v>
      </c>
      <c r="O6060" s="1">
        <v>12000</v>
      </c>
      <c r="P6060" s="1">
        <v>12000</v>
      </c>
      <c r="Q6060" s="12"/>
      <c r="R6060" s="29">
        <f t="shared" si="285"/>
        <v>0</v>
      </c>
      <c r="S6060" t="str">
        <f t="shared" si="286"/>
        <v>OK</v>
      </c>
      <c r="T6060" s="10">
        <f>IFERROR(VLOOKUP(A6060,[1]!Tabla1[[#All],[Material]:[venta nueva]],38,FALSE),0)</f>
        <v>0</v>
      </c>
    </row>
    <row r="6061" spans="1:20" hidden="1" x14ac:dyDescent="0.35">
      <c r="A6061">
        <f t="shared" si="284"/>
        <v>1012452</v>
      </c>
      <c r="B6061" s="6" t="s">
        <v>1373</v>
      </c>
      <c r="C6061" s="7" t="s">
        <v>658</v>
      </c>
      <c r="D6061" s="7" t="s">
        <v>1096</v>
      </c>
      <c r="E6061" s="7" t="s">
        <v>788</v>
      </c>
      <c r="F6061" s="7" t="s">
        <v>789</v>
      </c>
      <c r="G6061" s="7" t="s">
        <v>1068</v>
      </c>
      <c r="H6061" s="7" t="s">
        <v>992</v>
      </c>
      <c r="I6061" s="6" t="s">
        <v>14</v>
      </c>
      <c r="J6061" s="1">
        <v>11896</v>
      </c>
      <c r="K6061" s="1">
        <v>36104</v>
      </c>
      <c r="L6061" s="1">
        <v>48000</v>
      </c>
      <c r="M6061" s="1">
        <v>11896</v>
      </c>
      <c r="N6061" s="1">
        <v>36104</v>
      </c>
      <c r="O6061" s="1">
        <v>48000</v>
      </c>
      <c r="P6061" s="1">
        <v>48000</v>
      </c>
      <c r="Q6061" s="12"/>
      <c r="R6061" s="29">
        <f t="shared" si="285"/>
        <v>0</v>
      </c>
      <c r="S6061" t="str">
        <f t="shared" si="286"/>
        <v>OK</v>
      </c>
      <c r="T6061" s="10">
        <f>IFERROR(VLOOKUP(A6061,[1]!Tabla1[[#All],[Material]:[venta nueva]],38,FALSE),0)</f>
        <v>0</v>
      </c>
    </row>
    <row r="6062" spans="1:20" hidden="1" x14ac:dyDescent="0.35">
      <c r="A6062">
        <f t="shared" si="284"/>
        <v>1012454</v>
      </c>
      <c r="B6062" s="6" t="s">
        <v>1373</v>
      </c>
      <c r="C6062" s="7" t="s">
        <v>658</v>
      </c>
      <c r="D6062" s="7" t="s">
        <v>1096</v>
      </c>
      <c r="E6062" s="7" t="s">
        <v>1152</v>
      </c>
      <c r="F6062" s="7" t="s">
        <v>1153</v>
      </c>
      <c r="G6062" s="7" t="s">
        <v>1068</v>
      </c>
      <c r="H6062" s="7" t="s">
        <v>997</v>
      </c>
      <c r="I6062" s="6" t="s">
        <v>14</v>
      </c>
      <c r="J6062" s="1">
        <v>200</v>
      </c>
      <c r="K6062" s="1">
        <v>2200</v>
      </c>
      <c r="L6062" s="1">
        <v>2400</v>
      </c>
      <c r="M6062" s="1"/>
      <c r="N6062" s="1"/>
      <c r="O6062" s="1"/>
      <c r="P6062" s="1"/>
      <c r="Q6062" s="12"/>
      <c r="R6062" s="29">
        <f t="shared" si="285"/>
        <v>0</v>
      </c>
      <c r="S6062" t="str">
        <f t="shared" si="286"/>
        <v>OK</v>
      </c>
      <c r="T6062" s="10">
        <f>IFERROR(VLOOKUP(A6062,[1]!Tabla1[[#All],[Material]:[venta nueva]],38,FALSE),0)</f>
        <v>0</v>
      </c>
    </row>
    <row r="6063" spans="1:20" hidden="1" x14ac:dyDescent="0.35">
      <c r="A6063">
        <f t="shared" si="284"/>
        <v>1012455</v>
      </c>
      <c r="B6063" s="6" t="s">
        <v>1373</v>
      </c>
      <c r="C6063" s="7" t="s">
        <v>658</v>
      </c>
      <c r="D6063" s="7" t="s">
        <v>1096</v>
      </c>
      <c r="E6063" s="7" t="s">
        <v>790</v>
      </c>
      <c r="F6063" s="7" t="s">
        <v>791</v>
      </c>
      <c r="G6063" s="7" t="s">
        <v>1068</v>
      </c>
      <c r="H6063" s="7" t="s">
        <v>997</v>
      </c>
      <c r="I6063" s="6" t="s">
        <v>14</v>
      </c>
      <c r="J6063" s="1">
        <v>-27856</v>
      </c>
      <c r="K6063" s="1">
        <v>49260</v>
      </c>
      <c r="L6063" s="1">
        <v>21404</v>
      </c>
      <c r="M6063" s="1">
        <v>-27856</v>
      </c>
      <c r="N6063" s="1">
        <v>99856</v>
      </c>
      <c r="O6063" s="1">
        <v>72000</v>
      </c>
      <c r="P6063" s="1">
        <v>72000</v>
      </c>
      <c r="Q6063" s="12"/>
      <c r="R6063" s="29">
        <f t="shared" si="285"/>
        <v>0</v>
      </c>
      <c r="S6063" t="str">
        <f t="shared" si="286"/>
        <v>OK</v>
      </c>
      <c r="T6063" s="10">
        <f>IFERROR(VLOOKUP(A6063,[1]!Tabla1[[#All],[Material]:[venta nueva]],38,FALSE),0)</f>
        <v>0</v>
      </c>
    </row>
    <row r="6064" spans="1:20" hidden="1" x14ac:dyDescent="0.35">
      <c r="A6064">
        <f t="shared" si="284"/>
        <v>1012483</v>
      </c>
      <c r="B6064" s="6" t="s">
        <v>1373</v>
      </c>
      <c r="C6064" s="7" t="s">
        <v>658</v>
      </c>
      <c r="D6064" s="7" t="s">
        <v>1096</v>
      </c>
      <c r="E6064" s="7" t="s">
        <v>792</v>
      </c>
      <c r="F6064" s="7" t="s">
        <v>793</v>
      </c>
      <c r="G6064" s="7" t="s">
        <v>1068</v>
      </c>
      <c r="H6064" s="7" t="s">
        <v>984</v>
      </c>
      <c r="I6064" s="6" t="s">
        <v>8</v>
      </c>
      <c r="J6064" s="1">
        <v>-14657</v>
      </c>
      <c r="K6064" s="1">
        <v>285315</v>
      </c>
      <c r="L6064" s="1">
        <v>270658</v>
      </c>
      <c r="M6064" s="1">
        <v>-14657</v>
      </c>
      <c r="N6064" s="1">
        <v>284091</v>
      </c>
      <c r="O6064" s="1">
        <v>269434</v>
      </c>
      <c r="P6064" s="1">
        <v>269196.41899999999</v>
      </c>
      <c r="Q6064" s="12"/>
      <c r="R6064" s="29">
        <f t="shared" si="285"/>
        <v>237.58100000000559</v>
      </c>
      <c r="S6064" t="str">
        <f t="shared" si="286"/>
        <v>Sobre ingreso</v>
      </c>
      <c r="T6064" s="10">
        <f>IFERROR(VLOOKUP(A6064,[1]!Tabla1[[#All],[Material]:[venta nueva]],38,FALSE),0)</f>
        <v>0</v>
      </c>
    </row>
    <row r="6065" spans="1:20" hidden="1" x14ac:dyDescent="0.35">
      <c r="A6065">
        <f t="shared" si="284"/>
        <v>1012488</v>
      </c>
      <c r="B6065" s="6" t="s">
        <v>1373</v>
      </c>
      <c r="C6065" s="7" t="s">
        <v>658</v>
      </c>
      <c r="D6065" s="7" t="s">
        <v>1096</v>
      </c>
      <c r="E6065" s="7" t="s">
        <v>794</v>
      </c>
      <c r="F6065" s="7" t="s">
        <v>795</v>
      </c>
      <c r="G6065" s="7" t="s">
        <v>1066</v>
      </c>
      <c r="H6065" s="7" t="s">
        <v>982</v>
      </c>
      <c r="I6065" s="6" t="s">
        <v>8</v>
      </c>
      <c r="J6065" s="1">
        <v>-4589</v>
      </c>
      <c r="K6065" s="1">
        <v>44506</v>
      </c>
      <c r="L6065" s="1">
        <v>39917</v>
      </c>
      <c r="M6065" s="1">
        <v>-4589</v>
      </c>
      <c r="N6065" s="1">
        <v>44505</v>
      </c>
      <c r="O6065" s="1">
        <v>39916</v>
      </c>
      <c r="P6065" s="1">
        <v>39916.095999999998</v>
      </c>
      <c r="Q6065" s="12"/>
      <c r="R6065" s="29">
        <f t="shared" si="285"/>
        <v>-9.5999999997729901E-2</v>
      </c>
      <c r="S6065" t="str">
        <f t="shared" si="286"/>
        <v>Pendiente de ingreso</v>
      </c>
      <c r="T6065" s="10">
        <f>IFERROR(VLOOKUP(A6065,[1]!Tabla1[[#All],[Material]:[venta nueva]],38,FALSE),0)</f>
        <v>0</v>
      </c>
    </row>
    <row r="6066" spans="1:20" hidden="1" x14ac:dyDescent="0.35">
      <c r="A6066">
        <f t="shared" si="284"/>
        <v>1012502</v>
      </c>
      <c r="B6066" s="6" t="s">
        <v>1373</v>
      </c>
      <c r="C6066" s="7" t="s">
        <v>658</v>
      </c>
      <c r="D6066" s="7" t="s">
        <v>1096</v>
      </c>
      <c r="E6066" s="7" t="s">
        <v>796</v>
      </c>
      <c r="F6066" s="7" t="s">
        <v>797</v>
      </c>
      <c r="G6066" s="7" t="s">
        <v>1072</v>
      </c>
      <c r="H6066" s="7" t="s">
        <v>993</v>
      </c>
      <c r="I6066" s="6" t="s">
        <v>14</v>
      </c>
      <c r="J6066" s="1">
        <v>10270</v>
      </c>
      <c r="K6066" s="1">
        <v>10862</v>
      </c>
      <c r="L6066" s="1">
        <v>21132</v>
      </c>
      <c r="M6066" s="1">
        <v>10270</v>
      </c>
      <c r="N6066" s="1">
        <v>13730</v>
      </c>
      <c r="O6066" s="1">
        <v>24000</v>
      </c>
      <c r="P6066" s="1">
        <v>24000</v>
      </c>
      <c r="Q6066" s="12"/>
      <c r="R6066" s="29">
        <f t="shared" si="285"/>
        <v>0</v>
      </c>
      <c r="S6066" t="str">
        <f t="shared" si="286"/>
        <v>OK</v>
      </c>
      <c r="T6066" s="10">
        <f>IFERROR(VLOOKUP(A6066,[1]!Tabla1[[#All],[Material]:[venta nueva]],38,FALSE),0)</f>
        <v>0</v>
      </c>
    </row>
    <row r="6067" spans="1:20" hidden="1" x14ac:dyDescent="0.35">
      <c r="A6067">
        <f t="shared" si="284"/>
        <v>1012503</v>
      </c>
      <c r="B6067" s="6" t="s">
        <v>1373</v>
      </c>
      <c r="C6067" s="7" t="s">
        <v>658</v>
      </c>
      <c r="D6067" s="7" t="s">
        <v>1096</v>
      </c>
      <c r="E6067" s="7" t="s">
        <v>798</v>
      </c>
      <c r="F6067" s="7" t="s">
        <v>799</v>
      </c>
      <c r="G6067" s="7" t="s">
        <v>1072</v>
      </c>
      <c r="H6067" s="7" t="s">
        <v>993</v>
      </c>
      <c r="I6067" s="6" t="s">
        <v>14</v>
      </c>
      <c r="J6067" s="1">
        <v>-53524</v>
      </c>
      <c r="K6067" s="1">
        <v>290761</v>
      </c>
      <c r="L6067" s="1">
        <v>237237</v>
      </c>
      <c r="M6067" s="1">
        <v>-53524</v>
      </c>
      <c r="N6067" s="1">
        <v>293524</v>
      </c>
      <c r="O6067" s="1">
        <v>240000</v>
      </c>
      <c r="P6067" s="1">
        <v>240000</v>
      </c>
      <c r="Q6067" s="12"/>
      <c r="R6067" s="29">
        <f t="shared" si="285"/>
        <v>0</v>
      </c>
      <c r="S6067" t="str">
        <f t="shared" si="286"/>
        <v>OK</v>
      </c>
      <c r="T6067" s="10">
        <f>IFERROR(VLOOKUP(A6067,[1]!Tabla1[[#All],[Material]:[venta nueva]],38,FALSE),0)</f>
        <v>0</v>
      </c>
    </row>
    <row r="6068" spans="1:20" hidden="1" x14ac:dyDescent="0.35">
      <c r="A6068">
        <f t="shared" si="284"/>
        <v>1012504</v>
      </c>
      <c r="B6068" s="6" t="s">
        <v>1373</v>
      </c>
      <c r="C6068" s="7" t="s">
        <v>658</v>
      </c>
      <c r="D6068" s="7" t="s">
        <v>1096</v>
      </c>
      <c r="E6068" s="7" t="s">
        <v>800</v>
      </c>
      <c r="F6068" s="7" t="s">
        <v>785</v>
      </c>
      <c r="G6068" s="7" t="s">
        <v>1072</v>
      </c>
      <c r="H6068" s="7" t="s">
        <v>993</v>
      </c>
      <c r="I6068" s="6" t="s">
        <v>14</v>
      </c>
      <c r="J6068" s="1">
        <v>-13131</v>
      </c>
      <c r="K6068" s="1">
        <v>57365</v>
      </c>
      <c r="L6068" s="1">
        <v>44234</v>
      </c>
      <c r="M6068" s="1">
        <v>-13131</v>
      </c>
      <c r="N6068" s="1">
        <v>289131</v>
      </c>
      <c r="O6068" s="1">
        <v>276000</v>
      </c>
      <c r="P6068" s="1">
        <v>276000</v>
      </c>
      <c r="Q6068" s="12"/>
      <c r="R6068" s="29">
        <f t="shared" si="285"/>
        <v>0</v>
      </c>
      <c r="S6068" t="str">
        <f t="shared" si="286"/>
        <v>OK</v>
      </c>
      <c r="T6068" s="10">
        <f>IFERROR(VLOOKUP(A6068,[1]!Tabla1[[#All],[Material]:[venta nueva]],38,FALSE),0)</f>
        <v>0</v>
      </c>
    </row>
    <row r="6069" spans="1:20" hidden="1" x14ac:dyDescent="0.35">
      <c r="A6069">
        <f t="shared" si="284"/>
        <v>1012518</v>
      </c>
      <c r="B6069" s="6" t="s">
        <v>1373</v>
      </c>
      <c r="C6069" s="7" t="s">
        <v>658</v>
      </c>
      <c r="D6069" s="7" t="s">
        <v>1096</v>
      </c>
      <c r="E6069" s="7" t="s">
        <v>801</v>
      </c>
      <c r="F6069" s="7" t="s">
        <v>802</v>
      </c>
      <c r="G6069" s="7" t="s">
        <v>985</v>
      </c>
      <c r="H6069" s="7" t="s">
        <v>985</v>
      </c>
      <c r="I6069" s="6" t="s">
        <v>8</v>
      </c>
      <c r="J6069" s="1">
        <v>-12553</v>
      </c>
      <c r="K6069" s="1">
        <v>156000</v>
      </c>
      <c r="L6069" s="1">
        <v>143447</v>
      </c>
      <c r="M6069" s="1">
        <v>-12553</v>
      </c>
      <c r="N6069" s="1">
        <v>157702</v>
      </c>
      <c r="O6069" s="1">
        <v>145149</v>
      </c>
      <c r="P6069" s="1">
        <v>145149.44</v>
      </c>
      <c r="Q6069" s="12"/>
      <c r="R6069" s="29">
        <f t="shared" si="285"/>
        <v>-0.44000000000232831</v>
      </c>
      <c r="S6069" t="str">
        <f t="shared" si="286"/>
        <v>Pendiente de ingreso</v>
      </c>
      <c r="T6069" s="10">
        <f>IFERROR(VLOOKUP(A6069,[1]!Tabla1[[#All],[Material]:[venta nueva]],38,FALSE),0)</f>
        <v>0</v>
      </c>
    </row>
    <row r="6070" spans="1:20" hidden="1" x14ac:dyDescent="0.35">
      <c r="A6070">
        <f t="shared" si="284"/>
        <v>1012519</v>
      </c>
      <c r="B6070" s="6" t="s">
        <v>1373</v>
      </c>
      <c r="C6070" s="7" t="s">
        <v>658</v>
      </c>
      <c r="D6070" s="7" t="s">
        <v>1096</v>
      </c>
      <c r="E6070" s="7" t="s">
        <v>803</v>
      </c>
      <c r="F6070" s="7" t="s">
        <v>721</v>
      </c>
      <c r="G6070" s="7" t="s">
        <v>1066</v>
      </c>
      <c r="H6070" s="7" t="s">
        <v>982</v>
      </c>
      <c r="I6070" s="6" t="s">
        <v>8</v>
      </c>
      <c r="J6070" s="1">
        <v>-17234</v>
      </c>
      <c r="K6070" s="1">
        <v>22847</v>
      </c>
      <c r="L6070" s="1">
        <v>5613</v>
      </c>
      <c r="M6070" s="1">
        <v>-17234</v>
      </c>
      <c r="N6070" s="1">
        <v>22224</v>
      </c>
      <c r="O6070" s="1">
        <v>4990</v>
      </c>
      <c r="P6070" s="1">
        <v>4989.5119999999997</v>
      </c>
      <c r="Q6070" s="12"/>
      <c r="R6070" s="29">
        <f t="shared" si="285"/>
        <v>0.48800000000028376</v>
      </c>
      <c r="S6070" t="str">
        <f t="shared" si="286"/>
        <v>Sobre ingreso</v>
      </c>
      <c r="T6070" s="10">
        <f>IFERROR(VLOOKUP(A6070,[1]!Tabla1[[#All],[Material]:[venta nueva]],38,FALSE),0)</f>
        <v>0</v>
      </c>
    </row>
    <row r="6071" spans="1:20" hidden="1" x14ac:dyDescent="0.35">
      <c r="A6071">
        <f t="shared" si="284"/>
        <v>1012520</v>
      </c>
      <c r="B6071" s="6" t="s">
        <v>1373</v>
      </c>
      <c r="C6071" s="7" t="s">
        <v>658</v>
      </c>
      <c r="D6071" s="7" t="s">
        <v>1096</v>
      </c>
      <c r="E6071" s="7" t="s">
        <v>804</v>
      </c>
      <c r="F6071" s="7" t="s">
        <v>723</v>
      </c>
      <c r="G6071" s="7" t="s">
        <v>1066</v>
      </c>
      <c r="H6071" s="7" t="s">
        <v>982</v>
      </c>
      <c r="I6071" s="6" t="s">
        <v>8</v>
      </c>
      <c r="J6071" s="1">
        <v>-56589</v>
      </c>
      <c r="K6071" s="1">
        <v>83907</v>
      </c>
      <c r="L6071" s="1">
        <v>27317</v>
      </c>
      <c r="M6071" s="1">
        <v>-56589</v>
      </c>
      <c r="N6071" s="1">
        <v>84079</v>
      </c>
      <c r="O6071" s="1">
        <v>27489</v>
      </c>
      <c r="P6071" s="1">
        <v>27488.072</v>
      </c>
      <c r="Q6071" s="12"/>
      <c r="R6071" s="29">
        <f t="shared" si="285"/>
        <v>0.92799999999988358</v>
      </c>
      <c r="S6071" t="str">
        <f t="shared" si="286"/>
        <v>Sobre ingreso</v>
      </c>
      <c r="T6071" s="10">
        <f>IFERROR(VLOOKUP(A6071,[1]!Tabla1[[#All],[Material]:[venta nueva]],38,FALSE),0)</f>
        <v>0</v>
      </c>
    </row>
    <row r="6072" spans="1:20" hidden="1" x14ac:dyDescent="0.35">
      <c r="A6072">
        <f t="shared" si="284"/>
        <v>1012521</v>
      </c>
      <c r="B6072" s="6" t="s">
        <v>1373</v>
      </c>
      <c r="C6072" s="7" t="s">
        <v>658</v>
      </c>
      <c r="D6072" s="7" t="s">
        <v>1096</v>
      </c>
      <c r="E6072" s="7" t="s">
        <v>805</v>
      </c>
      <c r="F6072" s="7" t="s">
        <v>725</v>
      </c>
      <c r="G6072" s="7" t="s">
        <v>1066</v>
      </c>
      <c r="H6072" s="7" t="s">
        <v>982</v>
      </c>
      <c r="I6072" s="6" t="s">
        <v>8</v>
      </c>
      <c r="J6072" s="1">
        <v>53253</v>
      </c>
      <c r="K6072" s="1">
        <v>225757</v>
      </c>
      <c r="L6072" s="1">
        <v>279010</v>
      </c>
      <c r="M6072" s="1">
        <v>53253</v>
      </c>
      <c r="N6072" s="1">
        <v>224165</v>
      </c>
      <c r="O6072" s="1">
        <v>277418</v>
      </c>
      <c r="P6072" s="1">
        <v>173999.08799999999</v>
      </c>
      <c r="Q6072" s="12"/>
      <c r="R6072" s="29">
        <f t="shared" si="285"/>
        <v>103418.91200000001</v>
      </c>
      <c r="S6072" t="str">
        <f t="shared" si="286"/>
        <v>Sobre ingreso</v>
      </c>
      <c r="T6072" s="10">
        <f>IFERROR(VLOOKUP(A6072,[1]!Tabla1[[#All],[Material]:[venta nueva]],38,FALSE),0)</f>
        <v>0</v>
      </c>
    </row>
    <row r="6073" spans="1:20" hidden="1" x14ac:dyDescent="0.35">
      <c r="A6073">
        <f t="shared" si="284"/>
        <v>1012522</v>
      </c>
      <c r="B6073" s="6" t="s">
        <v>1373</v>
      </c>
      <c r="C6073" s="7" t="s">
        <v>658</v>
      </c>
      <c r="D6073" s="7" t="s">
        <v>1096</v>
      </c>
      <c r="E6073" s="7" t="s">
        <v>806</v>
      </c>
      <c r="F6073" s="7" t="s">
        <v>727</v>
      </c>
      <c r="G6073" s="7" t="s">
        <v>1066</v>
      </c>
      <c r="H6073" s="7" t="s">
        <v>982</v>
      </c>
      <c r="I6073" s="6" t="s">
        <v>8</v>
      </c>
      <c r="J6073" s="1">
        <v>30223</v>
      </c>
      <c r="K6073" s="1">
        <v>121735</v>
      </c>
      <c r="L6073" s="1">
        <v>151958</v>
      </c>
      <c r="M6073" s="1">
        <v>30223</v>
      </c>
      <c r="N6073" s="1">
        <v>122820</v>
      </c>
      <c r="O6073" s="1">
        <v>153043</v>
      </c>
      <c r="P6073" s="1">
        <v>143970.93299999999</v>
      </c>
      <c r="Q6073" s="12"/>
      <c r="R6073" s="29">
        <f t="shared" si="285"/>
        <v>9072.06700000001</v>
      </c>
      <c r="S6073" t="str">
        <f t="shared" si="286"/>
        <v>Sobre ingreso</v>
      </c>
      <c r="T6073" s="10">
        <f>IFERROR(VLOOKUP(A6073,[1]!Tabla1[[#All],[Material]:[venta nueva]],38,FALSE),0)</f>
        <v>0</v>
      </c>
    </row>
    <row r="6074" spans="1:20" hidden="1" x14ac:dyDescent="0.35">
      <c r="A6074">
        <f t="shared" si="284"/>
        <v>1012523</v>
      </c>
      <c r="B6074" s="6" t="s">
        <v>1373</v>
      </c>
      <c r="C6074" s="7" t="s">
        <v>658</v>
      </c>
      <c r="D6074" s="7" t="s">
        <v>1096</v>
      </c>
      <c r="E6074" s="7" t="s">
        <v>807</v>
      </c>
      <c r="F6074" s="7" t="s">
        <v>729</v>
      </c>
      <c r="G6074" s="7" t="s">
        <v>1066</v>
      </c>
      <c r="H6074" s="7" t="s">
        <v>982</v>
      </c>
      <c r="I6074" s="6" t="s">
        <v>8</v>
      </c>
      <c r="J6074" s="1">
        <v>6606</v>
      </c>
      <c r="K6074" s="1">
        <v>77691</v>
      </c>
      <c r="L6074" s="1">
        <v>84297</v>
      </c>
      <c r="M6074" s="1">
        <v>6606</v>
      </c>
      <c r="N6074" s="1">
        <v>77127</v>
      </c>
      <c r="O6074" s="1">
        <v>83733</v>
      </c>
      <c r="P6074" s="1">
        <v>88722.607999999993</v>
      </c>
      <c r="Q6074" s="12"/>
      <c r="R6074" s="29">
        <f t="shared" si="285"/>
        <v>-4989.6079999999929</v>
      </c>
      <c r="S6074" t="str">
        <f t="shared" si="286"/>
        <v>Pendiente de ingreso</v>
      </c>
      <c r="T6074" s="10">
        <f>IFERROR(VLOOKUP(A6074,[1]!Tabla1[[#All],[Material]:[venta nueva]],38,FALSE),0)</f>
        <v>0</v>
      </c>
    </row>
    <row r="6075" spans="1:20" hidden="1" x14ac:dyDescent="0.35">
      <c r="A6075">
        <f t="shared" si="284"/>
        <v>1012524</v>
      </c>
      <c r="B6075" s="6" t="s">
        <v>1373</v>
      </c>
      <c r="C6075" s="7" t="s">
        <v>658</v>
      </c>
      <c r="D6075" s="7" t="s">
        <v>1096</v>
      </c>
      <c r="E6075" s="7" t="s">
        <v>808</v>
      </c>
      <c r="F6075" s="7" t="s">
        <v>731</v>
      </c>
      <c r="G6075" s="7" t="s">
        <v>1066</v>
      </c>
      <c r="H6075" s="7" t="s">
        <v>982</v>
      </c>
      <c r="I6075" s="6" t="s">
        <v>8</v>
      </c>
      <c r="J6075" s="1">
        <v>-16815</v>
      </c>
      <c r="K6075" s="1">
        <v>38405</v>
      </c>
      <c r="L6075" s="1">
        <v>21589</v>
      </c>
      <c r="M6075" s="1">
        <v>-16815</v>
      </c>
      <c r="N6075" s="1">
        <v>36774</v>
      </c>
      <c r="O6075" s="1">
        <v>19958</v>
      </c>
      <c r="P6075" s="1">
        <v>9979.0239999999994</v>
      </c>
      <c r="Q6075" s="12"/>
      <c r="R6075" s="29">
        <f t="shared" si="285"/>
        <v>9978.9760000000006</v>
      </c>
      <c r="S6075" t="str">
        <f t="shared" si="286"/>
        <v>Sobre ingreso</v>
      </c>
      <c r="T6075" s="10">
        <f>IFERROR(VLOOKUP(A6075,[1]!Tabla1[[#All],[Material]:[venta nueva]],38,FALSE),0)</f>
        <v>0</v>
      </c>
    </row>
    <row r="6076" spans="1:20" hidden="1" x14ac:dyDescent="0.35">
      <c r="A6076">
        <f t="shared" si="284"/>
        <v>1012525</v>
      </c>
      <c r="B6076" s="6" t="s">
        <v>1373</v>
      </c>
      <c r="C6076" s="7" t="s">
        <v>658</v>
      </c>
      <c r="D6076" s="7" t="s">
        <v>1096</v>
      </c>
      <c r="E6076" s="7" t="s">
        <v>809</v>
      </c>
      <c r="F6076" s="7" t="s">
        <v>709</v>
      </c>
      <c r="G6076" s="7" t="s">
        <v>1072</v>
      </c>
      <c r="H6076" s="7" t="s">
        <v>993</v>
      </c>
      <c r="I6076" s="6" t="s">
        <v>14</v>
      </c>
      <c r="J6076" s="1">
        <v>-26417</v>
      </c>
      <c r="K6076" s="1">
        <v>10206</v>
      </c>
      <c r="L6076" s="1">
        <v>0</v>
      </c>
      <c r="M6076" s="1">
        <v>-26417</v>
      </c>
      <c r="N6076" s="1">
        <v>10206</v>
      </c>
      <c r="O6076" s="1">
        <v>0</v>
      </c>
      <c r="P6076" s="1"/>
      <c r="Q6076" s="12"/>
      <c r="R6076" s="29">
        <f t="shared" si="285"/>
        <v>0</v>
      </c>
      <c r="S6076" t="str">
        <f t="shared" si="286"/>
        <v>OK</v>
      </c>
      <c r="T6076" s="10">
        <f>IFERROR(VLOOKUP(A6076,[1]!Tabla1[[#All],[Material]:[venta nueva]],38,FALSE),0)</f>
        <v>0</v>
      </c>
    </row>
    <row r="6077" spans="1:20" hidden="1" x14ac:dyDescent="0.35">
      <c r="A6077">
        <f t="shared" si="284"/>
        <v>1012526</v>
      </c>
      <c r="B6077" s="6" t="s">
        <v>1373</v>
      </c>
      <c r="C6077" s="7" t="s">
        <v>658</v>
      </c>
      <c r="D6077" s="7" t="s">
        <v>1096</v>
      </c>
      <c r="E6077" s="7" t="s">
        <v>810</v>
      </c>
      <c r="F6077" s="7" t="s">
        <v>711</v>
      </c>
      <c r="G6077" s="7" t="s">
        <v>1072</v>
      </c>
      <c r="H6077" s="7" t="s">
        <v>993</v>
      </c>
      <c r="I6077" s="6" t="s">
        <v>14</v>
      </c>
      <c r="J6077" s="1">
        <v>2034</v>
      </c>
      <c r="K6077" s="1">
        <v>9188</v>
      </c>
      <c r="L6077" s="1">
        <v>11221</v>
      </c>
      <c r="M6077" s="1">
        <v>2034</v>
      </c>
      <c r="N6077" s="1">
        <v>9967</v>
      </c>
      <c r="O6077" s="1">
        <v>12000</v>
      </c>
      <c r="P6077" s="1">
        <v>12000</v>
      </c>
      <c r="Q6077" s="12"/>
      <c r="R6077" s="29">
        <f t="shared" si="285"/>
        <v>0</v>
      </c>
      <c r="S6077" t="str">
        <f t="shared" si="286"/>
        <v>OK</v>
      </c>
      <c r="T6077" s="10">
        <f>IFERROR(VLOOKUP(A6077,[1]!Tabla1[[#All],[Material]:[venta nueva]],38,FALSE),0)</f>
        <v>0</v>
      </c>
    </row>
    <row r="6078" spans="1:20" hidden="1" x14ac:dyDescent="0.35">
      <c r="A6078">
        <f t="shared" si="284"/>
        <v>1012527</v>
      </c>
      <c r="B6078" s="6" t="s">
        <v>1373</v>
      </c>
      <c r="C6078" s="7" t="s">
        <v>658</v>
      </c>
      <c r="D6078" s="7" t="s">
        <v>1096</v>
      </c>
      <c r="E6078" s="7" t="s">
        <v>811</v>
      </c>
      <c r="F6078" s="7" t="s">
        <v>812</v>
      </c>
      <c r="G6078" s="7" t="s">
        <v>1072</v>
      </c>
      <c r="H6078" s="7" t="s">
        <v>993</v>
      </c>
      <c r="I6078" s="6" t="s">
        <v>14</v>
      </c>
      <c r="J6078" s="1">
        <v>491</v>
      </c>
      <c r="K6078" s="1">
        <v>13974</v>
      </c>
      <c r="L6078" s="1">
        <v>14465</v>
      </c>
      <c r="M6078" s="1">
        <v>491</v>
      </c>
      <c r="N6078" s="1">
        <v>23509</v>
      </c>
      <c r="O6078" s="1">
        <v>24000</v>
      </c>
      <c r="P6078" s="1">
        <v>24000</v>
      </c>
      <c r="Q6078" s="12"/>
      <c r="R6078" s="29">
        <f t="shared" si="285"/>
        <v>0</v>
      </c>
      <c r="S6078" t="str">
        <f t="shared" si="286"/>
        <v>OK</v>
      </c>
      <c r="T6078" s="10">
        <f>IFERROR(VLOOKUP(A6078,[1]!Tabla1[[#All],[Material]:[venta nueva]],38,FALSE),0)</f>
        <v>0</v>
      </c>
    </row>
    <row r="6079" spans="1:20" hidden="1" x14ac:dyDescent="0.35">
      <c r="A6079">
        <f t="shared" si="284"/>
        <v>1012532</v>
      </c>
      <c r="B6079" s="6" t="s">
        <v>1373</v>
      </c>
      <c r="C6079" s="7" t="s">
        <v>658</v>
      </c>
      <c r="D6079" s="7" t="s">
        <v>1096</v>
      </c>
      <c r="E6079" s="7" t="s">
        <v>813</v>
      </c>
      <c r="F6079" s="7" t="s">
        <v>814</v>
      </c>
      <c r="G6079" s="7" t="s">
        <v>1065</v>
      </c>
      <c r="H6079" s="7" t="s">
        <v>981</v>
      </c>
      <c r="I6079" s="6" t="s">
        <v>8</v>
      </c>
      <c r="J6079" s="1">
        <v>-7187</v>
      </c>
      <c r="K6079" s="1">
        <v>6600</v>
      </c>
      <c r="L6079" s="1">
        <v>0</v>
      </c>
      <c r="M6079" s="1">
        <v>-7187</v>
      </c>
      <c r="N6079" s="1">
        <v>6600</v>
      </c>
      <c r="O6079" s="1">
        <v>0</v>
      </c>
      <c r="P6079" s="1"/>
      <c r="Q6079" s="12"/>
      <c r="R6079" s="29">
        <f t="shared" si="285"/>
        <v>0</v>
      </c>
      <c r="S6079" t="str">
        <f t="shared" si="286"/>
        <v>OK</v>
      </c>
      <c r="T6079" s="10">
        <f>IFERROR(VLOOKUP(A6079,[1]!Tabla1[[#All],[Material]:[venta nueva]],38,FALSE),0)</f>
        <v>0</v>
      </c>
    </row>
    <row r="6080" spans="1:20" hidden="1" x14ac:dyDescent="0.35">
      <c r="A6080">
        <f t="shared" si="284"/>
        <v>1012534</v>
      </c>
      <c r="B6080" s="6" t="s">
        <v>1373</v>
      </c>
      <c r="C6080" s="7" t="s">
        <v>658</v>
      </c>
      <c r="D6080" s="7" t="s">
        <v>1096</v>
      </c>
      <c r="E6080" s="7" t="s">
        <v>815</v>
      </c>
      <c r="F6080" s="7" t="s">
        <v>816</v>
      </c>
      <c r="G6080" s="7" t="s">
        <v>1073</v>
      </c>
      <c r="H6080" s="7" t="s">
        <v>998</v>
      </c>
      <c r="I6080" s="6" t="s">
        <v>10</v>
      </c>
      <c r="J6080" s="1">
        <v>-115069</v>
      </c>
      <c r="K6080" s="1">
        <v>423469</v>
      </c>
      <c r="L6080" s="1">
        <v>308400</v>
      </c>
      <c r="M6080" s="1">
        <v>-115069</v>
      </c>
      <c r="N6080" s="1">
        <v>315069</v>
      </c>
      <c r="O6080" s="1">
        <v>200000</v>
      </c>
      <c r="P6080" s="1"/>
      <c r="Q6080" s="12"/>
      <c r="R6080" s="29">
        <f t="shared" si="285"/>
        <v>200000</v>
      </c>
      <c r="S6080" t="str">
        <f t="shared" si="286"/>
        <v>Sobre ingreso</v>
      </c>
      <c r="T6080" s="10">
        <f>IFERROR(VLOOKUP(A6080,[1]!Tabla1[[#All],[Material]:[venta nueva]],38,FALSE),0)</f>
        <v>0</v>
      </c>
    </row>
    <row r="6081" spans="1:20" hidden="1" x14ac:dyDescent="0.35">
      <c r="A6081">
        <f t="shared" si="284"/>
        <v>1012595</v>
      </c>
      <c r="B6081" s="6" t="s">
        <v>1373</v>
      </c>
      <c r="C6081" s="7" t="s">
        <v>658</v>
      </c>
      <c r="D6081" s="7" t="s">
        <v>1096</v>
      </c>
      <c r="E6081" s="7" t="s">
        <v>1321</v>
      </c>
      <c r="F6081" s="7" t="s">
        <v>1322</v>
      </c>
      <c r="G6081" s="7" t="s">
        <v>1066</v>
      </c>
      <c r="H6081" s="7" t="s">
        <v>982</v>
      </c>
      <c r="I6081" s="6" t="s">
        <v>14</v>
      </c>
      <c r="J6081" s="1">
        <v>-12000</v>
      </c>
      <c r="K6081" s="1">
        <v>12000</v>
      </c>
      <c r="L6081" s="1">
        <v>0</v>
      </c>
      <c r="M6081" s="1">
        <v>-12000</v>
      </c>
      <c r="N6081" s="1">
        <v>12000</v>
      </c>
      <c r="O6081" s="1">
        <v>0</v>
      </c>
      <c r="P6081" s="1"/>
      <c r="Q6081" s="12"/>
      <c r="R6081" s="29">
        <f t="shared" si="285"/>
        <v>0</v>
      </c>
      <c r="S6081" t="str">
        <f t="shared" si="286"/>
        <v>OK</v>
      </c>
      <c r="T6081" s="10">
        <f>IFERROR(VLOOKUP(A6081,[1]!Tabla1[[#All],[Material]:[venta nueva]],38,FALSE),0)</f>
        <v>0</v>
      </c>
    </row>
    <row r="6082" spans="1:20" hidden="1" x14ac:dyDescent="0.35">
      <c r="A6082">
        <f t="shared" si="284"/>
        <v>1012598</v>
      </c>
      <c r="B6082" s="6" t="s">
        <v>1373</v>
      </c>
      <c r="C6082" s="7" t="s">
        <v>658</v>
      </c>
      <c r="D6082" s="7" t="s">
        <v>1096</v>
      </c>
      <c r="E6082" s="7" t="s">
        <v>821</v>
      </c>
      <c r="F6082" s="7" t="s">
        <v>822</v>
      </c>
      <c r="G6082" s="7" t="s">
        <v>1072</v>
      </c>
      <c r="H6082" s="7" t="s">
        <v>993</v>
      </c>
      <c r="I6082" s="6" t="s">
        <v>14</v>
      </c>
      <c r="J6082" s="1">
        <v>-1583</v>
      </c>
      <c r="K6082" s="1">
        <v>4103</v>
      </c>
      <c r="L6082" s="1">
        <v>2520</v>
      </c>
      <c r="M6082" s="1">
        <v>-1583</v>
      </c>
      <c r="N6082" s="1">
        <v>13583</v>
      </c>
      <c r="O6082" s="1">
        <v>12000</v>
      </c>
      <c r="P6082" s="1">
        <v>12000</v>
      </c>
      <c r="Q6082" s="12"/>
      <c r="R6082" s="29">
        <f t="shared" si="285"/>
        <v>0</v>
      </c>
      <c r="S6082" t="str">
        <f t="shared" si="286"/>
        <v>OK</v>
      </c>
      <c r="T6082" s="10">
        <f>IFERROR(VLOOKUP(A6082,[1]!Tabla1[[#All],[Material]:[venta nueva]],38,FALSE),0)</f>
        <v>0</v>
      </c>
    </row>
    <row r="6083" spans="1:20" hidden="1" x14ac:dyDescent="0.35">
      <c r="A6083">
        <f t="shared" si="284"/>
        <v>1012601</v>
      </c>
      <c r="B6083" s="6" t="s">
        <v>1373</v>
      </c>
      <c r="C6083" s="7" t="s">
        <v>658</v>
      </c>
      <c r="D6083" s="7" t="s">
        <v>1096</v>
      </c>
      <c r="E6083" s="7" t="s">
        <v>823</v>
      </c>
      <c r="F6083" s="7" t="s">
        <v>1452</v>
      </c>
      <c r="G6083" s="7" t="s">
        <v>1065</v>
      </c>
      <c r="H6083" s="7" t="s">
        <v>995</v>
      </c>
      <c r="I6083" s="6" t="s">
        <v>8</v>
      </c>
      <c r="J6083" s="1">
        <v>-29913</v>
      </c>
      <c r="K6083" s="1">
        <v>203514</v>
      </c>
      <c r="L6083" s="1">
        <v>173601</v>
      </c>
      <c r="M6083" s="1">
        <v>-29913</v>
      </c>
      <c r="N6083" s="1">
        <v>203514</v>
      </c>
      <c r="O6083" s="1">
        <v>173601</v>
      </c>
      <c r="P6083" s="1">
        <v>173598.728</v>
      </c>
      <c r="Q6083" s="12"/>
      <c r="R6083" s="29">
        <f t="shared" si="285"/>
        <v>2.271999999997206</v>
      </c>
      <c r="S6083" t="str">
        <f t="shared" si="286"/>
        <v>Sobre ingreso</v>
      </c>
      <c r="T6083" s="10">
        <f>IFERROR(VLOOKUP(A6083,[1]!Tabla1[[#All],[Material]:[venta nueva]],38,FALSE),0)</f>
        <v>0</v>
      </c>
    </row>
    <row r="6084" spans="1:20" hidden="1" x14ac:dyDescent="0.35">
      <c r="A6084">
        <f t="shared" si="284"/>
        <v>1012633</v>
      </c>
      <c r="B6084" s="6" t="s">
        <v>1373</v>
      </c>
      <c r="C6084" s="7" t="s">
        <v>658</v>
      </c>
      <c r="D6084" s="7" t="s">
        <v>1096</v>
      </c>
      <c r="E6084" s="7" t="s">
        <v>827</v>
      </c>
      <c r="F6084" s="7" t="s">
        <v>771</v>
      </c>
      <c r="G6084" s="7" t="s">
        <v>1065</v>
      </c>
      <c r="H6084" s="7" t="s">
        <v>995</v>
      </c>
      <c r="I6084" s="6" t="s">
        <v>8</v>
      </c>
      <c r="J6084" s="1">
        <v>78</v>
      </c>
      <c r="K6084" s="1">
        <v>0</v>
      </c>
      <c r="L6084" s="1">
        <v>0</v>
      </c>
      <c r="M6084" s="1">
        <v>78</v>
      </c>
      <c r="N6084" s="1">
        <v>0</v>
      </c>
      <c r="O6084" s="1">
        <v>0</v>
      </c>
      <c r="P6084" s="1"/>
      <c r="Q6084" s="12"/>
      <c r="R6084" s="29">
        <f t="shared" si="285"/>
        <v>0</v>
      </c>
      <c r="S6084" t="str">
        <f t="shared" si="286"/>
        <v>OK</v>
      </c>
      <c r="T6084" s="10">
        <f>IFERROR(VLOOKUP(A6084,[1]!Tabla1[[#All],[Material]:[venta nueva]],38,FALSE),0)</f>
        <v>0</v>
      </c>
    </row>
    <row r="6085" spans="1:20" hidden="1" x14ac:dyDescent="0.35">
      <c r="A6085">
        <f t="shared" si="284"/>
        <v>1012655</v>
      </c>
      <c r="B6085" s="6" t="s">
        <v>1373</v>
      </c>
      <c r="C6085" s="7" t="s">
        <v>658</v>
      </c>
      <c r="D6085" s="7" t="s">
        <v>1096</v>
      </c>
      <c r="E6085" s="7" t="s">
        <v>1246</v>
      </c>
      <c r="F6085" s="7" t="s">
        <v>1247</v>
      </c>
      <c r="G6085" s="7" t="s">
        <v>1072</v>
      </c>
      <c r="H6085" s="7" t="s">
        <v>993</v>
      </c>
      <c r="I6085" s="6" t="s">
        <v>11</v>
      </c>
      <c r="J6085" s="1"/>
      <c r="K6085" s="1"/>
      <c r="L6085" s="1"/>
      <c r="M6085" s="1">
        <v>0</v>
      </c>
      <c r="N6085" s="1">
        <v>4760</v>
      </c>
      <c r="O6085" s="1">
        <v>4760</v>
      </c>
      <c r="P6085" s="1"/>
      <c r="Q6085" s="12"/>
      <c r="R6085" s="29">
        <f t="shared" si="285"/>
        <v>4760</v>
      </c>
      <c r="S6085" t="str">
        <f t="shared" si="286"/>
        <v>Sobre ingreso</v>
      </c>
      <c r="T6085" s="10">
        <f>IFERROR(VLOOKUP(A6085,[1]!Tabla1[[#All],[Material]:[venta nueva]],38,FALSE),0)</f>
        <v>0</v>
      </c>
    </row>
    <row r="6086" spans="1:20" hidden="1" x14ac:dyDescent="0.35">
      <c r="A6086">
        <f t="shared" ref="A6086:A6149" si="287">+E6086*1</f>
        <v>1012681</v>
      </c>
      <c r="B6086" s="6" t="s">
        <v>1373</v>
      </c>
      <c r="C6086" s="7" t="s">
        <v>658</v>
      </c>
      <c r="D6086" s="7" t="s">
        <v>1096</v>
      </c>
      <c r="E6086" s="7" t="s">
        <v>830</v>
      </c>
      <c r="F6086" s="7" t="s">
        <v>831</v>
      </c>
      <c r="G6086" s="7" t="s">
        <v>1069</v>
      </c>
      <c r="H6086" s="7" t="s">
        <v>1000</v>
      </c>
      <c r="I6086" s="6" t="s">
        <v>14</v>
      </c>
      <c r="J6086" s="1">
        <v>32357</v>
      </c>
      <c r="K6086" s="1">
        <v>39643</v>
      </c>
      <c r="L6086" s="1">
        <v>72000</v>
      </c>
      <c r="M6086" s="1">
        <v>32357</v>
      </c>
      <c r="N6086" s="1">
        <v>39643</v>
      </c>
      <c r="O6086" s="1">
        <v>72000</v>
      </c>
      <c r="P6086" s="1">
        <v>72000</v>
      </c>
      <c r="Q6086" s="12"/>
      <c r="R6086" s="29">
        <f t="shared" si="285"/>
        <v>0</v>
      </c>
      <c r="S6086" t="str">
        <f t="shared" si="286"/>
        <v>OK</v>
      </c>
      <c r="T6086" s="10">
        <f>IFERROR(VLOOKUP(A6086,[1]!Tabla1[[#All],[Material]:[venta nueva]],38,FALSE),0)</f>
        <v>0</v>
      </c>
    </row>
    <row r="6087" spans="1:20" hidden="1" x14ac:dyDescent="0.35">
      <c r="A6087">
        <f t="shared" si="287"/>
        <v>1012694</v>
      </c>
      <c r="B6087" s="6" t="s">
        <v>1373</v>
      </c>
      <c r="C6087" s="7" t="s">
        <v>658</v>
      </c>
      <c r="D6087" s="7" t="s">
        <v>1096</v>
      </c>
      <c r="E6087" s="7" t="s">
        <v>832</v>
      </c>
      <c r="F6087" s="7" t="s">
        <v>1282</v>
      </c>
      <c r="G6087" s="7" t="s">
        <v>1066</v>
      </c>
      <c r="H6087" s="7" t="s">
        <v>982</v>
      </c>
      <c r="I6087" s="6" t="s">
        <v>8</v>
      </c>
      <c r="J6087" s="1"/>
      <c r="K6087" s="1"/>
      <c r="L6087" s="1"/>
      <c r="M6087" s="1">
        <v>2395</v>
      </c>
      <c r="N6087" s="1">
        <v>0</v>
      </c>
      <c r="O6087" s="1">
        <v>2395</v>
      </c>
      <c r="P6087" s="1">
        <v>2395.4189999999999</v>
      </c>
      <c r="Q6087" s="12"/>
      <c r="R6087" s="29">
        <f t="shared" si="285"/>
        <v>-0.41899999999986903</v>
      </c>
      <c r="S6087" t="str">
        <f t="shared" si="286"/>
        <v>Pendiente de ingreso</v>
      </c>
      <c r="T6087" s="10">
        <f>IFERROR(VLOOKUP(A6087,[1]!Tabla1[[#All],[Material]:[venta nueva]],38,FALSE),0)</f>
        <v>0</v>
      </c>
    </row>
    <row r="6088" spans="1:20" hidden="1" x14ac:dyDescent="0.35">
      <c r="A6088">
        <f t="shared" si="287"/>
        <v>1012724</v>
      </c>
      <c r="B6088" s="6" t="s">
        <v>1373</v>
      </c>
      <c r="C6088" s="7" t="s">
        <v>658</v>
      </c>
      <c r="D6088" s="7" t="s">
        <v>1096</v>
      </c>
      <c r="E6088" s="7" t="s">
        <v>839</v>
      </c>
      <c r="F6088" s="7" t="s">
        <v>840</v>
      </c>
      <c r="G6088" s="7" t="s">
        <v>1065</v>
      </c>
      <c r="H6088" s="7" t="s">
        <v>989</v>
      </c>
      <c r="I6088" s="6" t="s">
        <v>9</v>
      </c>
      <c r="J6088" s="1">
        <v>7982</v>
      </c>
      <c r="K6088" s="1">
        <v>0</v>
      </c>
      <c r="L6088" s="1">
        <v>7982</v>
      </c>
      <c r="M6088" s="1">
        <v>7982</v>
      </c>
      <c r="N6088" s="1">
        <v>13621</v>
      </c>
      <c r="O6088" s="1">
        <v>21603</v>
      </c>
      <c r="P6088" s="1">
        <v>38608</v>
      </c>
      <c r="Q6088" s="12"/>
      <c r="R6088" s="29">
        <f t="shared" ref="R6088:R6151" si="288">+O6088-P6088</f>
        <v>-17005</v>
      </c>
      <c r="S6088" t="str">
        <f t="shared" ref="S6088:S6151" si="289">IF(R6088&gt;0,"Sobre ingreso",IF(R6088&lt;0,"Pendiente de ingreso","OK"))</f>
        <v>Pendiente de ingreso</v>
      </c>
      <c r="T6088" s="10">
        <f>IFERROR(VLOOKUP(A6088,[1]!Tabla1[[#All],[Material]:[venta nueva]],38,FALSE),0)</f>
        <v>0</v>
      </c>
    </row>
    <row r="6089" spans="1:20" hidden="1" x14ac:dyDescent="0.35">
      <c r="A6089">
        <f t="shared" si="287"/>
        <v>1012725</v>
      </c>
      <c r="B6089" s="6" t="s">
        <v>1373</v>
      </c>
      <c r="C6089" s="7" t="s">
        <v>658</v>
      </c>
      <c r="D6089" s="7" t="s">
        <v>1096</v>
      </c>
      <c r="E6089" s="7" t="s">
        <v>841</v>
      </c>
      <c r="F6089" s="7" t="s">
        <v>842</v>
      </c>
      <c r="G6089" s="7" t="s">
        <v>985</v>
      </c>
      <c r="H6089" s="7" t="s">
        <v>985</v>
      </c>
      <c r="I6089" s="6" t="s">
        <v>10</v>
      </c>
      <c r="J6089" s="1">
        <v>0</v>
      </c>
      <c r="K6089" s="1">
        <v>20000</v>
      </c>
      <c r="L6089" s="1">
        <v>20000</v>
      </c>
      <c r="M6089" s="1">
        <v>0</v>
      </c>
      <c r="N6089" s="1">
        <v>20013</v>
      </c>
      <c r="O6089" s="1">
        <v>20013</v>
      </c>
      <c r="P6089" s="1">
        <v>20012.831999999999</v>
      </c>
      <c r="Q6089" s="12"/>
      <c r="R6089" s="29">
        <f t="shared" si="288"/>
        <v>0.1680000000014843</v>
      </c>
      <c r="S6089" t="str">
        <f t="shared" si="289"/>
        <v>Sobre ingreso</v>
      </c>
      <c r="T6089" s="10">
        <f>IFERROR(VLOOKUP(A6089,[1]!Tabla1[[#All],[Material]:[venta nueva]],38,FALSE),0)</f>
        <v>0</v>
      </c>
    </row>
    <row r="6090" spans="1:20" hidden="1" x14ac:dyDescent="0.35">
      <c r="A6090">
        <f t="shared" si="287"/>
        <v>1012730</v>
      </c>
      <c r="B6090" s="6" t="s">
        <v>1373</v>
      </c>
      <c r="C6090" s="7" t="s">
        <v>658</v>
      </c>
      <c r="D6090" s="7" t="s">
        <v>1096</v>
      </c>
      <c r="E6090" s="7" t="s">
        <v>843</v>
      </c>
      <c r="F6090" s="7" t="s">
        <v>844</v>
      </c>
      <c r="G6090" s="7" t="s">
        <v>1065</v>
      </c>
      <c r="H6090" s="7" t="s">
        <v>989</v>
      </c>
      <c r="I6090" s="6" t="s">
        <v>9</v>
      </c>
      <c r="J6090" s="1"/>
      <c r="K6090" s="1"/>
      <c r="L6090" s="1"/>
      <c r="M6090" s="1">
        <v>0</v>
      </c>
      <c r="N6090" s="1">
        <v>10811</v>
      </c>
      <c r="O6090" s="1">
        <v>10811</v>
      </c>
      <c r="P6090" s="1">
        <v>10811</v>
      </c>
      <c r="Q6090" s="12"/>
      <c r="R6090" s="29">
        <f t="shared" si="288"/>
        <v>0</v>
      </c>
      <c r="S6090" t="str">
        <f t="shared" si="289"/>
        <v>OK</v>
      </c>
      <c r="T6090" s="10">
        <f>IFERROR(VLOOKUP(A6090,[1]!Tabla1[[#All],[Material]:[venta nueva]],38,FALSE),0)</f>
        <v>0</v>
      </c>
    </row>
    <row r="6091" spans="1:20" hidden="1" x14ac:dyDescent="0.35">
      <c r="A6091">
        <f t="shared" si="287"/>
        <v>1012745</v>
      </c>
      <c r="B6091" s="6" t="s">
        <v>1373</v>
      </c>
      <c r="C6091" s="7" t="s">
        <v>658</v>
      </c>
      <c r="D6091" s="7" t="s">
        <v>1096</v>
      </c>
      <c r="E6091" s="7" t="s">
        <v>845</v>
      </c>
      <c r="F6091" s="7" t="s">
        <v>846</v>
      </c>
      <c r="G6091" s="7" t="s">
        <v>1065</v>
      </c>
      <c r="H6091" s="7" t="s">
        <v>989</v>
      </c>
      <c r="I6091" s="6" t="s">
        <v>9</v>
      </c>
      <c r="J6091" s="1">
        <v>-24</v>
      </c>
      <c r="K6091" s="1">
        <v>24</v>
      </c>
      <c r="L6091" s="1">
        <v>0</v>
      </c>
      <c r="M6091" s="1">
        <v>-24</v>
      </c>
      <c r="N6091" s="1">
        <v>10835</v>
      </c>
      <c r="O6091" s="1">
        <v>10811</v>
      </c>
      <c r="P6091" s="1">
        <v>10811</v>
      </c>
      <c r="Q6091" s="12"/>
      <c r="R6091" s="29">
        <f t="shared" si="288"/>
        <v>0</v>
      </c>
      <c r="S6091" t="str">
        <f t="shared" si="289"/>
        <v>OK</v>
      </c>
      <c r="T6091" s="10">
        <f>IFERROR(VLOOKUP(A6091,[1]!Tabla1[[#All],[Material]:[venta nueva]],38,FALSE),0)</f>
        <v>0</v>
      </c>
    </row>
    <row r="6092" spans="1:20" hidden="1" x14ac:dyDescent="0.35">
      <c r="A6092">
        <f t="shared" si="287"/>
        <v>1012764</v>
      </c>
      <c r="B6092" s="6" t="s">
        <v>1373</v>
      </c>
      <c r="C6092" s="7" t="s">
        <v>658</v>
      </c>
      <c r="D6092" s="7" t="s">
        <v>1096</v>
      </c>
      <c r="E6092" s="7" t="s">
        <v>849</v>
      </c>
      <c r="F6092" s="7" t="s">
        <v>850</v>
      </c>
      <c r="G6092" s="7" t="s">
        <v>1063</v>
      </c>
      <c r="H6092" s="7" t="s">
        <v>999</v>
      </c>
      <c r="I6092" s="6" t="s">
        <v>10</v>
      </c>
      <c r="J6092" s="1"/>
      <c r="K6092" s="1"/>
      <c r="L6092" s="1"/>
      <c r="M6092" s="1"/>
      <c r="N6092" s="1"/>
      <c r="O6092" s="1"/>
      <c r="P6092" s="1">
        <v>60</v>
      </c>
      <c r="Q6092" s="12"/>
      <c r="R6092" s="29">
        <f t="shared" si="288"/>
        <v>-60</v>
      </c>
      <c r="S6092" t="str">
        <f t="shared" si="289"/>
        <v>Pendiente de ingreso</v>
      </c>
      <c r="T6092" s="10">
        <f>IFERROR(VLOOKUP(A6092,[1]!Tabla1[[#All],[Material]:[venta nueva]],38,FALSE),0)</f>
        <v>0</v>
      </c>
    </row>
    <row r="6093" spans="1:20" hidden="1" x14ac:dyDescent="0.35">
      <c r="A6093">
        <f t="shared" si="287"/>
        <v>1012773</v>
      </c>
      <c r="B6093" s="6" t="s">
        <v>1373</v>
      </c>
      <c r="C6093" s="7" t="s">
        <v>658</v>
      </c>
      <c r="D6093" s="7" t="s">
        <v>1096</v>
      </c>
      <c r="E6093" s="7" t="s">
        <v>851</v>
      </c>
      <c r="F6093" s="7" t="s">
        <v>824</v>
      </c>
      <c r="G6093" s="7" t="s">
        <v>1065</v>
      </c>
      <c r="H6093" s="7" t="s">
        <v>995</v>
      </c>
      <c r="I6093" s="6" t="s">
        <v>9</v>
      </c>
      <c r="J6093" s="1"/>
      <c r="K6093" s="1"/>
      <c r="L6093" s="1"/>
      <c r="M6093" s="1"/>
      <c r="N6093" s="1"/>
      <c r="O6093" s="1"/>
      <c r="P6093" s="1">
        <v>4007.1</v>
      </c>
      <c r="Q6093" s="12"/>
      <c r="R6093" s="29">
        <f t="shared" si="288"/>
        <v>-4007.1</v>
      </c>
      <c r="S6093" t="str">
        <f t="shared" si="289"/>
        <v>Pendiente de ingreso</v>
      </c>
      <c r="T6093" s="10">
        <f>IFERROR(VLOOKUP(A6093,[1]!Tabla1[[#All],[Material]:[venta nueva]],38,FALSE),0)</f>
        <v>0</v>
      </c>
    </row>
    <row r="6094" spans="1:20" hidden="1" x14ac:dyDescent="0.35">
      <c r="A6094">
        <f t="shared" si="287"/>
        <v>1012796</v>
      </c>
      <c r="B6094" s="6" t="s">
        <v>1373</v>
      </c>
      <c r="C6094" s="7" t="s">
        <v>658</v>
      </c>
      <c r="D6094" s="7" t="s">
        <v>1096</v>
      </c>
      <c r="E6094" s="7" t="s">
        <v>1190</v>
      </c>
      <c r="F6094" s="7" t="s">
        <v>1191</v>
      </c>
      <c r="G6094" s="7" t="s">
        <v>1068</v>
      </c>
      <c r="H6094" s="7" t="s">
        <v>1192</v>
      </c>
      <c r="I6094" s="6" t="s">
        <v>10</v>
      </c>
      <c r="J6094" s="1">
        <v>0</v>
      </c>
      <c r="K6094" s="1">
        <v>40000</v>
      </c>
      <c r="L6094" s="1">
        <v>40000</v>
      </c>
      <c r="M6094" s="1">
        <v>0</v>
      </c>
      <c r="N6094" s="1">
        <v>40000</v>
      </c>
      <c r="O6094" s="1">
        <v>40000</v>
      </c>
      <c r="P6094" s="1">
        <v>40000</v>
      </c>
      <c r="Q6094" s="12"/>
      <c r="R6094" s="29">
        <f t="shared" si="288"/>
        <v>0</v>
      </c>
      <c r="S6094" t="str">
        <f t="shared" si="289"/>
        <v>OK</v>
      </c>
      <c r="T6094" s="10">
        <f>IFERROR(VLOOKUP(A6094,[1]!Tabla1[[#All],[Material]:[venta nueva]],38,FALSE),0)</f>
        <v>0</v>
      </c>
    </row>
    <row r="6095" spans="1:20" hidden="1" x14ac:dyDescent="0.35">
      <c r="A6095">
        <f t="shared" si="287"/>
        <v>1012805</v>
      </c>
      <c r="B6095" s="6" t="s">
        <v>1373</v>
      </c>
      <c r="C6095" s="7" t="s">
        <v>658</v>
      </c>
      <c r="D6095" s="7" t="s">
        <v>1096</v>
      </c>
      <c r="E6095" s="7" t="s">
        <v>1411</v>
      </c>
      <c r="F6095" s="7" t="s">
        <v>1412</v>
      </c>
      <c r="G6095" s="7" t="s">
        <v>1070</v>
      </c>
      <c r="H6095" s="7" t="s">
        <v>1413</v>
      </c>
      <c r="I6095" s="6" t="s">
        <v>9</v>
      </c>
      <c r="J6095" s="1"/>
      <c r="K6095" s="1"/>
      <c r="L6095" s="1"/>
      <c r="M6095" s="1">
        <v>0</v>
      </c>
      <c r="N6095" s="1">
        <v>24000</v>
      </c>
      <c r="O6095" s="1">
        <v>24000</v>
      </c>
      <c r="P6095" s="1"/>
      <c r="Q6095" s="12"/>
      <c r="R6095" s="29">
        <f t="shared" si="288"/>
        <v>24000</v>
      </c>
      <c r="S6095" t="str">
        <f t="shared" si="289"/>
        <v>Sobre ingreso</v>
      </c>
      <c r="T6095" s="10">
        <f>IFERROR(VLOOKUP(A6095,[1]!Tabla1[[#All],[Material]:[venta nueva]],38,FALSE),0)</f>
        <v>0</v>
      </c>
    </row>
    <row r="6096" spans="1:20" hidden="1" x14ac:dyDescent="0.35">
      <c r="A6096">
        <f t="shared" si="287"/>
        <v>1012806</v>
      </c>
      <c r="B6096" s="6" t="s">
        <v>1373</v>
      </c>
      <c r="C6096" s="7" t="s">
        <v>658</v>
      </c>
      <c r="D6096" s="7" t="s">
        <v>1096</v>
      </c>
      <c r="E6096" s="7" t="s">
        <v>1414</v>
      </c>
      <c r="F6096" s="7" t="s">
        <v>1415</v>
      </c>
      <c r="G6096" s="7" t="s">
        <v>1070</v>
      </c>
      <c r="H6096" s="7" t="s">
        <v>1413</v>
      </c>
      <c r="I6096" s="6" t="s">
        <v>8</v>
      </c>
      <c r="J6096" s="1"/>
      <c r="K6096" s="1"/>
      <c r="L6096" s="1"/>
      <c r="M6096" s="1">
        <v>0</v>
      </c>
      <c r="N6096" s="1">
        <v>4571</v>
      </c>
      <c r="O6096" s="1">
        <v>4571</v>
      </c>
      <c r="P6096" s="1">
        <v>4571.28</v>
      </c>
      <c r="Q6096" s="12"/>
      <c r="R6096" s="29">
        <f t="shared" si="288"/>
        <v>-0.27999999999974534</v>
      </c>
      <c r="S6096" t="str">
        <f t="shared" si="289"/>
        <v>Pendiente de ingreso</v>
      </c>
      <c r="T6096" s="10">
        <f>IFERROR(VLOOKUP(A6096,[1]!Tabla1[[#All],[Material]:[venta nueva]],38,FALSE),0)</f>
        <v>0</v>
      </c>
    </row>
    <row r="6097" spans="1:20" hidden="1" x14ac:dyDescent="0.35">
      <c r="A6097">
        <f t="shared" si="287"/>
        <v>1010877</v>
      </c>
      <c r="B6097" s="6" t="s">
        <v>1373</v>
      </c>
      <c r="C6097" s="7" t="s">
        <v>658</v>
      </c>
      <c r="D6097" s="7" t="s">
        <v>1097</v>
      </c>
      <c r="E6097" s="7" t="s">
        <v>660</v>
      </c>
      <c r="F6097" s="7" t="s">
        <v>661</v>
      </c>
      <c r="G6097" s="7" t="s">
        <v>1065</v>
      </c>
      <c r="H6097" s="7" t="s">
        <v>981</v>
      </c>
      <c r="I6097" s="6" t="s">
        <v>662</v>
      </c>
      <c r="J6097" s="1"/>
      <c r="K6097" s="1"/>
      <c r="L6097" s="1"/>
      <c r="M6097" s="1"/>
      <c r="N6097" s="1"/>
      <c r="O6097" s="1"/>
      <c r="P6097" s="1"/>
      <c r="Q6097" s="12">
        <v>69473</v>
      </c>
      <c r="R6097" s="29">
        <f t="shared" si="288"/>
        <v>0</v>
      </c>
      <c r="S6097" t="str">
        <f t="shared" si="289"/>
        <v>OK</v>
      </c>
      <c r="T6097" s="10">
        <f>IFERROR(VLOOKUP(A6097,[1]!Tabla1[[#All],[Material]:[venta nueva]],38,FALSE),0)</f>
        <v>0</v>
      </c>
    </row>
    <row r="6098" spans="1:20" hidden="1" x14ac:dyDescent="0.35">
      <c r="A6098">
        <f t="shared" si="287"/>
        <v>1011127</v>
      </c>
      <c r="B6098" s="6" t="s">
        <v>1373</v>
      </c>
      <c r="C6098" s="7" t="s">
        <v>658</v>
      </c>
      <c r="D6098" s="7" t="s">
        <v>1097</v>
      </c>
      <c r="E6098" s="7" t="s">
        <v>677</v>
      </c>
      <c r="F6098" s="7" t="s">
        <v>678</v>
      </c>
      <c r="G6098" s="7" t="s">
        <v>1066</v>
      </c>
      <c r="H6098" s="7" t="s">
        <v>982</v>
      </c>
      <c r="I6098" s="6" t="s">
        <v>10</v>
      </c>
      <c r="J6098" s="1"/>
      <c r="K6098" s="1"/>
      <c r="L6098" s="1"/>
      <c r="M6098" s="1"/>
      <c r="N6098" s="1"/>
      <c r="O6098" s="1"/>
      <c r="P6098" s="1"/>
      <c r="Q6098" s="12">
        <v>1773840</v>
      </c>
      <c r="R6098" s="29">
        <f t="shared" si="288"/>
        <v>0</v>
      </c>
      <c r="S6098" t="str">
        <f t="shared" si="289"/>
        <v>OK</v>
      </c>
      <c r="T6098" s="10">
        <f>IFERROR(VLOOKUP(A6098,[1]!Tabla1[[#All],[Material]:[venta nueva]],38,FALSE),0)</f>
        <v>0</v>
      </c>
    </row>
    <row r="6099" spans="1:20" hidden="1" x14ac:dyDescent="0.35">
      <c r="A6099">
        <f t="shared" si="287"/>
        <v>1011150</v>
      </c>
      <c r="B6099" s="6" t="s">
        <v>1373</v>
      </c>
      <c r="C6099" s="7" t="s">
        <v>658</v>
      </c>
      <c r="D6099" s="7" t="s">
        <v>1097</v>
      </c>
      <c r="E6099" s="7" t="s">
        <v>679</v>
      </c>
      <c r="F6099" s="7" t="s">
        <v>680</v>
      </c>
      <c r="G6099" s="7" t="s">
        <v>1068</v>
      </c>
      <c r="H6099" s="7" t="s">
        <v>984</v>
      </c>
      <c r="I6099" s="6" t="s">
        <v>10</v>
      </c>
      <c r="J6099" s="1"/>
      <c r="K6099" s="1"/>
      <c r="L6099" s="1"/>
      <c r="M6099" s="1"/>
      <c r="N6099" s="1"/>
      <c r="O6099" s="1"/>
      <c r="P6099" s="1"/>
      <c r="Q6099" s="12">
        <v>40000</v>
      </c>
      <c r="R6099" s="29">
        <f t="shared" si="288"/>
        <v>0</v>
      </c>
      <c r="S6099" t="str">
        <f t="shared" si="289"/>
        <v>OK</v>
      </c>
      <c r="T6099" s="10">
        <f>IFERROR(VLOOKUP(A6099,[1]!Tabla1[[#All],[Material]:[venta nueva]],38,FALSE),0)</f>
        <v>0</v>
      </c>
    </row>
    <row r="6100" spans="1:20" hidden="1" x14ac:dyDescent="0.35">
      <c r="A6100">
        <f t="shared" si="287"/>
        <v>1011421</v>
      </c>
      <c r="B6100" s="6" t="s">
        <v>1373</v>
      </c>
      <c r="C6100" s="7" t="s">
        <v>658</v>
      </c>
      <c r="D6100" s="7" t="s">
        <v>1097</v>
      </c>
      <c r="E6100" s="7" t="s">
        <v>689</v>
      </c>
      <c r="F6100" s="7" t="s">
        <v>690</v>
      </c>
      <c r="G6100" s="7" t="s">
        <v>1063</v>
      </c>
      <c r="H6100" s="7" t="s">
        <v>988</v>
      </c>
      <c r="I6100" s="6" t="s">
        <v>11</v>
      </c>
      <c r="J6100" s="1"/>
      <c r="K6100" s="1"/>
      <c r="L6100" s="1"/>
      <c r="M6100" s="1"/>
      <c r="N6100" s="1"/>
      <c r="O6100" s="1"/>
      <c r="P6100" s="1"/>
      <c r="Q6100" s="12">
        <v>972000</v>
      </c>
      <c r="R6100" s="29">
        <f t="shared" si="288"/>
        <v>0</v>
      </c>
      <c r="S6100" t="str">
        <f t="shared" si="289"/>
        <v>OK</v>
      </c>
      <c r="T6100" s="10">
        <f>IFERROR(VLOOKUP(A6100,[1]!Tabla1[[#All],[Material]:[venta nueva]],38,FALSE),0)</f>
        <v>0</v>
      </c>
    </row>
    <row r="6101" spans="1:20" hidden="1" x14ac:dyDescent="0.35">
      <c r="A6101">
        <f t="shared" si="287"/>
        <v>1011586</v>
      </c>
      <c r="B6101" s="6" t="s">
        <v>1373</v>
      </c>
      <c r="C6101" s="7" t="s">
        <v>658</v>
      </c>
      <c r="D6101" s="7" t="s">
        <v>1097</v>
      </c>
      <c r="E6101" s="7" t="s">
        <v>700</v>
      </c>
      <c r="F6101" s="7" t="s">
        <v>701</v>
      </c>
      <c r="G6101" s="7" t="s">
        <v>1068</v>
      </c>
      <c r="H6101" s="7" t="s">
        <v>992</v>
      </c>
      <c r="I6101" s="6" t="s">
        <v>14</v>
      </c>
      <c r="J6101" s="1"/>
      <c r="K6101" s="1"/>
      <c r="L6101" s="1"/>
      <c r="M6101" s="1"/>
      <c r="N6101" s="1"/>
      <c r="O6101" s="1"/>
      <c r="P6101" s="1"/>
      <c r="Q6101" s="12">
        <v>101000</v>
      </c>
      <c r="R6101" s="29">
        <f t="shared" si="288"/>
        <v>0</v>
      </c>
      <c r="S6101" t="str">
        <f t="shared" si="289"/>
        <v>OK</v>
      </c>
      <c r="T6101" s="10">
        <f>IFERROR(VLOOKUP(A6101,[1]!Tabla1[[#All],[Material]:[venta nueva]],38,FALSE),0)</f>
        <v>0</v>
      </c>
    </row>
    <row r="6102" spans="1:20" hidden="1" x14ac:dyDescent="0.35">
      <c r="A6102">
        <f t="shared" si="287"/>
        <v>1011614</v>
      </c>
      <c r="B6102" s="6" t="s">
        <v>1373</v>
      </c>
      <c r="C6102" s="7" t="s">
        <v>658</v>
      </c>
      <c r="D6102" s="7" t="s">
        <v>1097</v>
      </c>
      <c r="E6102" s="7" t="s">
        <v>1156</v>
      </c>
      <c r="F6102" s="7" t="s">
        <v>1157</v>
      </c>
      <c r="G6102" s="7" t="s">
        <v>1066</v>
      </c>
      <c r="H6102" s="7" t="s">
        <v>982</v>
      </c>
      <c r="I6102" s="6" t="s">
        <v>10</v>
      </c>
      <c r="J6102" s="1"/>
      <c r="K6102" s="1"/>
      <c r="L6102" s="1"/>
      <c r="M6102" s="1"/>
      <c r="N6102" s="1"/>
      <c r="O6102" s="1"/>
      <c r="P6102" s="1"/>
      <c r="Q6102" s="12">
        <v>75000</v>
      </c>
      <c r="R6102" s="29">
        <f t="shared" si="288"/>
        <v>0</v>
      </c>
      <c r="S6102" t="str">
        <f t="shared" si="289"/>
        <v>OK</v>
      </c>
      <c r="T6102" s="10">
        <f>IFERROR(VLOOKUP(A6102,[1]!Tabla1[[#All],[Material]:[venta nueva]],38,FALSE),0)</f>
        <v>0</v>
      </c>
    </row>
    <row r="6103" spans="1:20" hidden="1" x14ac:dyDescent="0.35">
      <c r="A6103">
        <f t="shared" si="287"/>
        <v>1011701</v>
      </c>
      <c r="B6103" s="6" t="s">
        <v>1373</v>
      </c>
      <c r="C6103" s="7" t="s">
        <v>658</v>
      </c>
      <c r="D6103" s="7" t="s">
        <v>1097</v>
      </c>
      <c r="E6103" s="7" t="s">
        <v>702</v>
      </c>
      <c r="F6103" s="7" t="s">
        <v>703</v>
      </c>
      <c r="G6103" s="7" t="s">
        <v>1066</v>
      </c>
      <c r="H6103" s="7" t="s">
        <v>982</v>
      </c>
      <c r="I6103" s="6" t="s">
        <v>8</v>
      </c>
      <c r="J6103" s="1"/>
      <c r="K6103" s="1"/>
      <c r="L6103" s="1"/>
      <c r="M6103" s="1"/>
      <c r="N6103" s="1"/>
      <c r="O6103" s="1"/>
      <c r="P6103" s="1"/>
      <c r="Q6103" s="12">
        <v>60000</v>
      </c>
      <c r="R6103" s="29">
        <f t="shared" si="288"/>
        <v>0</v>
      </c>
      <c r="S6103" t="str">
        <f t="shared" si="289"/>
        <v>OK</v>
      </c>
      <c r="T6103" s="10">
        <f>IFERROR(VLOOKUP(A6103,[1]!Tabla1[[#All],[Material]:[venta nueva]],38,FALSE),0)</f>
        <v>0</v>
      </c>
    </row>
    <row r="6104" spans="1:20" hidden="1" x14ac:dyDescent="0.35">
      <c r="A6104">
        <f t="shared" si="287"/>
        <v>1011967</v>
      </c>
      <c r="B6104" s="6" t="s">
        <v>1373</v>
      </c>
      <c r="C6104" s="7" t="s">
        <v>658</v>
      </c>
      <c r="D6104" s="7" t="s">
        <v>1097</v>
      </c>
      <c r="E6104" s="7" t="s">
        <v>708</v>
      </c>
      <c r="F6104" s="7" t="s">
        <v>709</v>
      </c>
      <c r="G6104" s="7" t="s">
        <v>1072</v>
      </c>
      <c r="H6104" s="7" t="s">
        <v>993</v>
      </c>
      <c r="I6104" s="6" t="s">
        <v>14</v>
      </c>
      <c r="J6104" s="1"/>
      <c r="K6104" s="1"/>
      <c r="L6104" s="1"/>
      <c r="M6104" s="1"/>
      <c r="N6104" s="1"/>
      <c r="O6104" s="1"/>
      <c r="P6104" s="1"/>
      <c r="Q6104" s="12">
        <v>21400</v>
      </c>
      <c r="R6104" s="29">
        <f t="shared" si="288"/>
        <v>0</v>
      </c>
      <c r="S6104" t="str">
        <f t="shared" si="289"/>
        <v>OK</v>
      </c>
      <c r="T6104" s="10">
        <f>IFERROR(VLOOKUP(A6104,[1]!Tabla1[[#All],[Material]:[venta nueva]],38,FALSE),0)</f>
        <v>0</v>
      </c>
    </row>
    <row r="6105" spans="1:20" hidden="1" x14ac:dyDescent="0.35">
      <c r="A6105">
        <f t="shared" si="287"/>
        <v>1011968</v>
      </c>
      <c r="B6105" s="6" t="s">
        <v>1373</v>
      </c>
      <c r="C6105" s="7" t="s">
        <v>658</v>
      </c>
      <c r="D6105" s="7" t="s">
        <v>1097</v>
      </c>
      <c r="E6105" s="7" t="s">
        <v>710</v>
      </c>
      <c r="F6105" s="7" t="s">
        <v>711</v>
      </c>
      <c r="G6105" s="7" t="s">
        <v>1072</v>
      </c>
      <c r="H6105" s="7" t="s">
        <v>993</v>
      </c>
      <c r="I6105" s="6" t="s">
        <v>14</v>
      </c>
      <c r="J6105" s="1"/>
      <c r="K6105" s="1"/>
      <c r="L6105" s="1"/>
      <c r="M6105" s="1"/>
      <c r="N6105" s="1"/>
      <c r="O6105" s="1"/>
      <c r="P6105" s="1"/>
      <c r="Q6105" s="12">
        <v>2036</v>
      </c>
      <c r="R6105" s="29">
        <f t="shared" si="288"/>
        <v>0</v>
      </c>
      <c r="S6105" t="str">
        <f t="shared" si="289"/>
        <v>OK</v>
      </c>
      <c r="T6105" s="10">
        <f>IFERROR(VLOOKUP(A6105,[1]!Tabla1[[#All],[Material]:[venta nueva]],38,FALSE),0)</f>
        <v>0</v>
      </c>
    </row>
    <row r="6106" spans="1:20" hidden="1" x14ac:dyDescent="0.35">
      <c r="A6106">
        <f t="shared" si="287"/>
        <v>1011969</v>
      </c>
      <c r="B6106" s="6" t="s">
        <v>1373</v>
      </c>
      <c r="C6106" s="7" t="s">
        <v>658</v>
      </c>
      <c r="D6106" s="7" t="s">
        <v>1097</v>
      </c>
      <c r="E6106" s="7" t="s">
        <v>712</v>
      </c>
      <c r="F6106" s="7" t="s">
        <v>713</v>
      </c>
      <c r="G6106" s="7" t="s">
        <v>1072</v>
      </c>
      <c r="H6106" s="7" t="s">
        <v>993</v>
      </c>
      <c r="I6106" s="6" t="s">
        <v>14</v>
      </c>
      <c r="J6106" s="1"/>
      <c r="K6106" s="1"/>
      <c r="L6106" s="1"/>
      <c r="M6106" s="1"/>
      <c r="N6106" s="1"/>
      <c r="O6106" s="1"/>
      <c r="P6106" s="1"/>
      <c r="Q6106" s="12">
        <v>75880</v>
      </c>
      <c r="R6106" s="29">
        <f t="shared" si="288"/>
        <v>0</v>
      </c>
      <c r="S6106" t="str">
        <f t="shared" si="289"/>
        <v>OK</v>
      </c>
      <c r="T6106" s="10">
        <f>IFERROR(VLOOKUP(A6106,[1]!Tabla1[[#All],[Material]:[venta nueva]],38,FALSE),0)</f>
        <v>0</v>
      </c>
    </row>
    <row r="6107" spans="1:20" hidden="1" x14ac:dyDescent="0.35">
      <c r="A6107">
        <f t="shared" si="287"/>
        <v>1012012</v>
      </c>
      <c r="B6107" s="6" t="s">
        <v>1373</v>
      </c>
      <c r="C6107" s="7" t="s">
        <v>658</v>
      </c>
      <c r="D6107" s="7" t="s">
        <v>1097</v>
      </c>
      <c r="E6107" s="7" t="s">
        <v>716</v>
      </c>
      <c r="F6107" s="7" t="s">
        <v>717</v>
      </c>
      <c r="G6107" s="7" t="s">
        <v>1068</v>
      </c>
      <c r="H6107" s="7" t="s">
        <v>992</v>
      </c>
      <c r="I6107" s="6" t="s">
        <v>12</v>
      </c>
      <c r="J6107" s="1"/>
      <c r="K6107" s="1"/>
      <c r="L6107" s="1"/>
      <c r="M6107" s="1"/>
      <c r="N6107" s="1"/>
      <c r="O6107" s="1"/>
      <c r="P6107" s="1"/>
      <c r="Q6107" s="12">
        <v>55000</v>
      </c>
      <c r="R6107" s="29">
        <f t="shared" si="288"/>
        <v>0</v>
      </c>
      <c r="S6107" t="str">
        <f t="shared" si="289"/>
        <v>OK</v>
      </c>
      <c r="T6107" s="10">
        <f>IFERROR(VLOOKUP(A6107,[1]!Tabla1[[#All],[Material]:[venta nueva]],38,FALSE),0)</f>
        <v>0</v>
      </c>
    </row>
    <row r="6108" spans="1:20" hidden="1" x14ac:dyDescent="0.35">
      <c r="A6108">
        <f t="shared" si="287"/>
        <v>1012107</v>
      </c>
      <c r="B6108" s="6" t="s">
        <v>1373</v>
      </c>
      <c r="C6108" s="7" t="s">
        <v>658</v>
      </c>
      <c r="D6108" s="7" t="s">
        <v>1097</v>
      </c>
      <c r="E6108" s="7" t="s">
        <v>720</v>
      </c>
      <c r="F6108" s="7" t="s">
        <v>721</v>
      </c>
      <c r="G6108" s="7" t="s">
        <v>1066</v>
      </c>
      <c r="H6108" s="7" t="s">
        <v>982</v>
      </c>
      <c r="I6108" s="6" t="s">
        <v>8</v>
      </c>
      <c r="J6108" s="1"/>
      <c r="K6108" s="1"/>
      <c r="L6108" s="1"/>
      <c r="M6108" s="1"/>
      <c r="N6108" s="1"/>
      <c r="O6108" s="1"/>
      <c r="P6108" s="1"/>
      <c r="Q6108" s="12">
        <v>95086</v>
      </c>
      <c r="R6108" s="29">
        <f t="shared" si="288"/>
        <v>0</v>
      </c>
      <c r="S6108" t="str">
        <f t="shared" si="289"/>
        <v>OK</v>
      </c>
      <c r="T6108" s="10">
        <f>IFERROR(VLOOKUP(A6108,[1]!Tabla1[[#All],[Material]:[venta nueva]],38,FALSE),0)</f>
        <v>0</v>
      </c>
    </row>
    <row r="6109" spans="1:20" hidden="1" x14ac:dyDescent="0.35">
      <c r="A6109">
        <f t="shared" si="287"/>
        <v>1012108</v>
      </c>
      <c r="B6109" s="6" t="s">
        <v>1373</v>
      </c>
      <c r="C6109" s="7" t="s">
        <v>658</v>
      </c>
      <c r="D6109" s="7" t="s">
        <v>1097</v>
      </c>
      <c r="E6109" s="7" t="s">
        <v>722</v>
      </c>
      <c r="F6109" s="7" t="s">
        <v>723</v>
      </c>
      <c r="G6109" s="7" t="s">
        <v>1066</v>
      </c>
      <c r="H6109" s="7" t="s">
        <v>982</v>
      </c>
      <c r="I6109" s="6" t="s">
        <v>8</v>
      </c>
      <c r="J6109" s="1"/>
      <c r="K6109" s="1"/>
      <c r="L6109" s="1"/>
      <c r="M6109" s="1"/>
      <c r="N6109" s="1"/>
      <c r="O6109" s="1"/>
      <c r="P6109" s="1"/>
      <c r="Q6109" s="12">
        <v>340786</v>
      </c>
      <c r="R6109" s="29">
        <f t="shared" si="288"/>
        <v>0</v>
      </c>
      <c r="S6109" t="str">
        <f t="shared" si="289"/>
        <v>OK</v>
      </c>
      <c r="T6109" s="10">
        <f>IFERROR(VLOOKUP(A6109,[1]!Tabla1[[#All],[Material]:[venta nueva]],38,FALSE),0)</f>
        <v>0</v>
      </c>
    </row>
    <row r="6110" spans="1:20" hidden="1" x14ac:dyDescent="0.35">
      <c r="A6110">
        <f t="shared" si="287"/>
        <v>1012109</v>
      </c>
      <c r="B6110" s="6" t="s">
        <v>1373</v>
      </c>
      <c r="C6110" s="7" t="s">
        <v>658</v>
      </c>
      <c r="D6110" s="7" t="s">
        <v>1097</v>
      </c>
      <c r="E6110" s="7" t="s">
        <v>724</v>
      </c>
      <c r="F6110" s="7" t="s">
        <v>725</v>
      </c>
      <c r="G6110" s="7" t="s">
        <v>1066</v>
      </c>
      <c r="H6110" s="7" t="s">
        <v>982</v>
      </c>
      <c r="I6110" s="6" t="s">
        <v>8</v>
      </c>
      <c r="J6110" s="1"/>
      <c r="K6110" s="1"/>
      <c r="L6110" s="1"/>
      <c r="M6110" s="1"/>
      <c r="N6110" s="1"/>
      <c r="O6110" s="1"/>
      <c r="P6110" s="1"/>
      <c r="Q6110" s="12">
        <v>401126</v>
      </c>
      <c r="R6110" s="29">
        <f t="shared" si="288"/>
        <v>0</v>
      </c>
      <c r="S6110" t="str">
        <f t="shared" si="289"/>
        <v>OK</v>
      </c>
      <c r="T6110" s="10">
        <f>IFERROR(VLOOKUP(A6110,[1]!Tabla1[[#All],[Material]:[venta nueva]],38,FALSE),0)</f>
        <v>0</v>
      </c>
    </row>
    <row r="6111" spans="1:20" hidden="1" x14ac:dyDescent="0.35">
      <c r="A6111">
        <f t="shared" si="287"/>
        <v>1012110</v>
      </c>
      <c r="B6111" s="6" t="s">
        <v>1373</v>
      </c>
      <c r="C6111" s="7" t="s">
        <v>658</v>
      </c>
      <c r="D6111" s="7" t="s">
        <v>1097</v>
      </c>
      <c r="E6111" s="7" t="s">
        <v>726</v>
      </c>
      <c r="F6111" s="7" t="s">
        <v>727</v>
      </c>
      <c r="G6111" s="7" t="s">
        <v>1066</v>
      </c>
      <c r="H6111" s="7" t="s">
        <v>982</v>
      </c>
      <c r="I6111" s="6" t="s">
        <v>8</v>
      </c>
      <c r="J6111" s="1"/>
      <c r="K6111" s="1"/>
      <c r="L6111" s="1"/>
      <c r="M6111" s="1"/>
      <c r="N6111" s="1"/>
      <c r="O6111" s="1"/>
      <c r="P6111" s="1"/>
      <c r="Q6111" s="12">
        <v>116000</v>
      </c>
      <c r="R6111" s="29">
        <f t="shared" si="288"/>
        <v>0</v>
      </c>
      <c r="S6111" t="str">
        <f t="shared" si="289"/>
        <v>OK</v>
      </c>
      <c r="T6111" s="10">
        <f>IFERROR(VLOOKUP(A6111,[1]!Tabla1[[#All],[Material]:[venta nueva]],38,FALSE),0)</f>
        <v>0</v>
      </c>
    </row>
    <row r="6112" spans="1:20" hidden="1" x14ac:dyDescent="0.35">
      <c r="A6112">
        <f t="shared" si="287"/>
        <v>1012111</v>
      </c>
      <c r="B6112" s="6" t="s">
        <v>1373</v>
      </c>
      <c r="C6112" s="7" t="s">
        <v>658</v>
      </c>
      <c r="D6112" s="7" t="s">
        <v>1097</v>
      </c>
      <c r="E6112" s="7" t="s">
        <v>728</v>
      </c>
      <c r="F6112" s="7" t="s">
        <v>729</v>
      </c>
      <c r="G6112" s="7" t="s">
        <v>1066</v>
      </c>
      <c r="H6112" s="7" t="s">
        <v>982</v>
      </c>
      <c r="I6112" s="6" t="s">
        <v>8</v>
      </c>
      <c r="J6112" s="1"/>
      <c r="K6112" s="1"/>
      <c r="L6112" s="1"/>
      <c r="M6112" s="1"/>
      <c r="N6112" s="1"/>
      <c r="O6112" s="1"/>
      <c r="P6112" s="1"/>
      <c r="Q6112" s="12">
        <v>99866</v>
      </c>
      <c r="R6112" s="29">
        <f t="shared" si="288"/>
        <v>0</v>
      </c>
      <c r="S6112" t="str">
        <f t="shared" si="289"/>
        <v>OK</v>
      </c>
      <c r="T6112" s="10">
        <f>IFERROR(VLOOKUP(A6112,[1]!Tabla1[[#All],[Material]:[venta nueva]],38,FALSE),0)</f>
        <v>0</v>
      </c>
    </row>
    <row r="6113" spans="1:20" hidden="1" x14ac:dyDescent="0.35">
      <c r="A6113">
        <f t="shared" si="287"/>
        <v>1012112</v>
      </c>
      <c r="B6113" s="6" t="s">
        <v>1373</v>
      </c>
      <c r="C6113" s="7" t="s">
        <v>658</v>
      </c>
      <c r="D6113" s="7" t="s">
        <v>1097</v>
      </c>
      <c r="E6113" s="7" t="s">
        <v>730</v>
      </c>
      <c r="F6113" s="7" t="s">
        <v>731</v>
      </c>
      <c r="G6113" s="7" t="s">
        <v>1066</v>
      </c>
      <c r="H6113" s="7" t="s">
        <v>982</v>
      </c>
      <c r="I6113" s="6" t="s">
        <v>8</v>
      </c>
      <c r="J6113" s="1"/>
      <c r="K6113" s="1"/>
      <c r="L6113" s="1"/>
      <c r="M6113" s="1"/>
      <c r="N6113" s="1"/>
      <c r="O6113" s="1"/>
      <c r="P6113" s="1"/>
      <c r="Q6113" s="12">
        <v>11368</v>
      </c>
      <c r="R6113" s="29">
        <f t="shared" si="288"/>
        <v>0</v>
      </c>
      <c r="S6113" t="str">
        <f t="shared" si="289"/>
        <v>OK</v>
      </c>
      <c r="T6113" s="10">
        <f>IFERROR(VLOOKUP(A6113,[1]!Tabla1[[#All],[Material]:[venta nueva]],38,FALSE),0)</f>
        <v>0</v>
      </c>
    </row>
    <row r="6114" spans="1:20" hidden="1" x14ac:dyDescent="0.35">
      <c r="A6114">
        <f t="shared" si="287"/>
        <v>1012145</v>
      </c>
      <c r="B6114" s="6" t="s">
        <v>1373</v>
      </c>
      <c r="C6114" s="7" t="s">
        <v>658</v>
      </c>
      <c r="D6114" s="7" t="s">
        <v>1097</v>
      </c>
      <c r="E6114" s="7" t="s">
        <v>734</v>
      </c>
      <c r="F6114" s="7" t="s">
        <v>735</v>
      </c>
      <c r="G6114" s="7" t="s">
        <v>1066</v>
      </c>
      <c r="H6114" s="7" t="s">
        <v>982</v>
      </c>
      <c r="I6114" s="6" t="s">
        <v>8</v>
      </c>
      <c r="J6114" s="1"/>
      <c r="K6114" s="1"/>
      <c r="L6114" s="1"/>
      <c r="M6114" s="1"/>
      <c r="N6114" s="1"/>
      <c r="O6114" s="1"/>
      <c r="P6114" s="1"/>
      <c r="Q6114" s="12">
        <v>163000</v>
      </c>
      <c r="R6114" s="29">
        <f t="shared" si="288"/>
        <v>0</v>
      </c>
      <c r="S6114" t="str">
        <f t="shared" si="289"/>
        <v>OK</v>
      </c>
      <c r="T6114" s="10">
        <f>IFERROR(VLOOKUP(A6114,[1]!Tabla1[[#All],[Material]:[venta nueva]],38,FALSE),0)</f>
        <v>0</v>
      </c>
    </row>
    <row r="6115" spans="1:20" hidden="1" x14ac:dyDescent="0.35">
      <c r="A6115">
        <f t="shared" si="287"/>
        <v>1012147</v>
      </c>
      <c r="B6115" s="6" t="s">
        <v>1373</v>
      </c>
      <c r="C6115" s="7" t="s">
        <v>658</v>
      </c>
      <c r="D6115" s="7" t="s">
        <v>1097</v>
      </c>
      <c r="E6115" s="7" t="s">
        <v>736</v>
      </c>
      <c r="F6115" s="7" t="s">
        <v>737</v>
      </c>
      <c r="G6115" s="7" t="s">
        <v>985</v>
      </c>
      <c r="H6115" s="7" t="s">
        <v>985</v>
      </c>
      <c r="I6115" s="6" t="s">
        <v>8</v>
      </c>
      <c r="J6115" s="1"/>
      <c r="K6115" s="1"/>
      <c r="L6115" s="1"/>
      <c r="M6115" s="1"/>
      <c r="N6115" s="1"/>
      <c r="O6115" s="1"/>
      <c r="P6115" s="1"/>
      <c r="Q6115" s="12">
        <v>180550</v>
      </c>
      <c r="R6115" s="29">
        <f t="shared" si="288"/>
        <v>0</v>
      </c>
      <c r="S6115" t="str">
        <f t="shared" si="289"/>
        <v>OK</v>
      </c>
      <c r="T6115" s="10">
        <f>IFERROR(VLOOKUP(A6115,[1]!Tabla1[[#All],[Material]:[venta nueva]],38,FALSE),0)</f>
        <v>0</v>
      </c>
    </row>
    <row r="6116" spans="1:20" hidden="1" x14ac:dyDescent="0.35">
      <c r="A6116">
        <f t="shared" si="287"/>
        <v>1012148</v>
      </c>
      <c r="B6116" s="6" t="s">
        <v>1373</v>
      </c>
      <c r="C6116" s="7" t="s">
        <v>658</v>
      </c>
      <c r="D6116" s="7" t="s">
        <v>1097</v>
      </c>
      <c r="E6116" s="7" t="s">
        <v>738</v>
      </c>
      <c r="F6116" s="7" t="s">
        <v>739</v>
      </c>
      <c r="G6116" s="7" t="s">
        <v>1068</v>
      </c>
      <c r="H6116" s="7" t="s">
        <v>984</v>
      </c>
      <c r="I6116" s="6" t="s">
        <v>8</v>
      </c>
      <c r="J6116" s="1"/>
      <c r="K6116" s="1"/>
      <c r="L6116" s="1"/>
      <c r="M6116" s="1"/>
      <c r="N6116" s="1"/>
      <c r="O6116" s="1"/>
      <c r="P6116" s="1"/>
      <c r="Q6116" s="12">
        <v>12000</v>
      </c>
      <c r="R6116" s="29">
        <f t="shared" si="288"/>
        <v>0</v>
      </c>
      <c r="S6116" t="str">
        <f t="shared" si="289"/>
        <v>OK</v>
      </c>
      <c r="T6116" s="10">
        <f>IFERROR(VLOOKUP(A6116,[1]!Tabla1[[#All],[Material]:[venta nueva]],38,FALSE),0)</f>
        <v>0</v>
      </c>
    </row>
    <row r="6117" spans="1:20" hidden="1" x14ac:dyDescent="0.35">
      <c r="A6117">
        <f t="shared" si="287"/>
        <v>1012157</v>
      </c>
      <c r="B6117" s="6" t="s">
        <v>1373</v>
      </c>
      <c r="C6117" s="7" t="s">
        <v>658</v>
      </c>
      <c r="D6117" s="7" t="s">
        <v>1097</v>
      </c>
      <c r="E6117" s="7" t="s">
        <v>740</v>
      </c>
      <c r="F6117" s="7" t="s">
        <v>741</v>
      </c>
      <c r="G6117" s="7" t="s">
        <v>1068</v>
      </c>
      <c r="H6117" s="7" t="s">
        <v>994</v>
      </c>
      <c r="I6117" s="6" t="s">
        <v>8</v>
      </c>
      <c r="J6117" s="1"/>
      <c r="K6117" s="1"/>
      <c r="L6117" s="1"/>
      <c r="M6117" s="1"/>
      <c r="N6117" s="1"/>
      <c r="O6117" s="1"/>
      <c r="P6117" s="1"/>
      <c r="Q6117" s="12">
        <v>43000</v>
      </c>
      <c r="R6117" s="29">
        <f t="shared" si="288"/>
        <v>0</v>
      </c>
      <c r="S6117" t="str">
        <f t="shared" si="289"/>
        <v>OK</v>
      </c>
      <c r="T6117" s="10">
        <f>IFERROR(VLOOKUP(A6117,[1]!Tabla1[[#All],[Material]:[venta nueva]],38,FALSE),0)</f>
        <v>0</v>
      </c>
    </row>
    <row r="6118" spans="1:20" hidden="1" x14ac:dyDescent="0.35">
      <c r="A6118">
        <f t="shared" si="287"/>
        <v>1012158</v>
      </c>
      <c r="B6118" s="6" t="s">
        <v>1373</v>
      </c>
      <c r="C6118" s="7" t="s">
        <v>658</v>
      </c>
      <c r="D6118" s="7" t="s">
        <v>1097</v>
      </c>
      <c r="E6118" s="7" t="s">
        <v>742</v>
      </c>
      <c r="F6118" s="7" t="s">
        <v>743</v>
      </c>
      <c r="G6118" s="7" t="s">
        <v>985</v>
      </c>
      <c r="H6118" s="7" t="s">
        <v>985</v>
      </c>
      <c r="I6118" s="6" t="s">
        <v>8</v>
      </c>
      <c r="J6118" s="1"/>
      <c r="K6118" s="1"/>
      <c r="L6118" s="1"/>
      <c r="M6118" s="1"/>
      <c r="N6118" s="1"/>
      <c r="O6118" s="1"/>
      <c r="P6118" s="1"/>
      <c r="Q6118" s="12">
        <v>79350</v>
      </c>
      <c r="R6118" s="29">
        <f t="shared" si="288"/>
        <v>0</v>
      </c>
      <c r="S6118" t="str">
        <f t="shared" si="289"/>
        <v>OK</v>
      </c>
      <c r="T6118" s="10">
        <f>IFERROR(VLOOKUP(A6118,[1]!Tabla1[[#All],[Material]:[venta nueva]],38,FALSE),0)</f>
        <v>0</v>
      </c>
    </row>
    <row r="6119" spans="1:20" hidden="1" x14ac:dyDescent="0.35">
      <c r="A6119">
        <f t="shared" si="287"/>
        <v>1012159</v>
      </c>
      <c r="B6119" s="6" t="s">
        <v>1373</v>
      </c>
      <c r="C6119" s="7" t="s">
        <v>658</v>
      </c>
      <c r="D6119" s="7" t="s">
        <v>1097</v>
      </c>
      <c r="E6119" s="7" t="s">
        <v>744</v>
      </c>
      <c r="F6119" s="7" t="s">
        <v>745</v>
      </c>
      <c r="G6119" s="7" t="s">
        <v>1068</v>
      </c>
      <c r="H6119" s="7" t="s">
        <v>984</v>
      </c>
      <c r="I6119" s="6" t="s">
        <v>8</v>
      </c>
      <c r="J6119" s="1"/>
      <c r="K6119" s="1"/>
      <c r="L6119" s="1"/>
      <c r="M6119" s="1"/>
      <c r="N6119" s="1"/>
      <c r="O6119" s="1"/>
      <c r="P6119" s="1"/>
      <c r="Q6119" s="12">
        <v>506000</v>
      </c>
      <c r="R6119" s="29">
        <f t="shared" si="288"/>
        <v>0</v>
      </c>
      <c r="S6119" t="str">
        <f t="shared" si="289"/>
        <v>OK</v>
      </c>
      <c r="T6119" s="10">
        <f>IFERROR(VLOOKUP(A6119,[1]!Tabla1[[#All],[Material]:[venta nueva]],38,FALSE),0)</f>
        <v>0</v>
      </c>
    </row>
    <row r="6120" spans="1:20" hidden="1" x14ac:dyDescent="0.35">
      <c r="A6120">
        <f t="shared" si="287"/>
        <v>1012160</v>
      </c>
      <c r="B6120" s="6" t="s">
        <v>1373</v>
      </c>
      <c r="C6120" s="7" t="s">
        <v>658</v>
      </c>
      <c r="D6120" s="7" t="s">
        <v>1097</v>
      </c>
      <c r="E6120" s="7" t="s">
        <v>746</v>
      </c>
      <c r="F6120" s="7" t="s">
        <v>747</v>
      </c>
      <c r="G6120" s="7" t="s">
        <v>1066</v>
      </c>
      <c r="H6120" s="7" t="s">
        <v>982</v>
      </c>
      <c r="I6120" s="6" t="s">
        <v>8</v>
      </c>
      <c r="J6120" s="1"/>
      <c r="K6120" s="1"/>
      <c r="L6120" s="1"/>
      <c r="M6120" s="1"/>
      <c r="N6120" s="1"/>
      <c r="O6120" s="1"/>
      <c r="P6120" s="1"/>
      <c r="Q6120" s="12">
        <v>125000</v>
      </c>
      <c r="R6120" s="29">
        <f t="shared" si="288"/>
        <v>0</v>
      </c>
      <c r="S6120" t="str">
        <f t="shared" si="289"/>
        <v>OK</v>
      </c>
      <c r="T6120" s="10">
        <f>IFERROR(VLOOKUP(A6120,[1]!Tabla1[[#All],[Material]:[venta nueva]],38,FALSE),0)</f>
        <v>0</v>
      </c>
    </row>
    <row r="6121" spans="1:20" hidden="1" x14ac:dyDescent="0.35">
      <c r="A6121">
        <f t="shared" si="287"/>
        <v>1012161</v>
      </c>
      <c r="B6121" s="6" t="s">
        <v>1373</v>
      </c>
      <c r="C6121" s="7" t="s">
        <v>658</v>
      </c>
      <c r="D6121" s="7" t="s">
        <v>1097</v>
      </c>
      <c r="E6121" s="7" t="s">
        <v>748</v>
      </c>
      <c r="F6121" s="7" t="s">
        <v>749</v>
      </c>
      <c r="G6121" s="7" t="s">
        <v>1068</v>
      </c>
      <c r="H6121" s="7" t="s">
        <v>992</v>
      </c>
      <c r="I6121" s="6" t="s">
        <v>8</v>
      </c>
      <c r="J6121" s="1"/>
      <c r="K6121" s="1"/>
      <c r="L6121" s="1"/>
      <c r="M6121" s="1"/>
      <c r="N6121" s="1"/>
      <c r="O6121" s="1"/>
      <c r="P6121" s="1"/>
      <c r="Q6121" s="12">
        <v>145684</v>
      </c>
      <c r="R6121" s="29">
        <f t="shared" si="288"/>
        <v>0</v>
      </c>
      <c r="S6121" t="str">
        <f t="shared" si="289"/>
        <v>OK</v>
      </c>
      <c r="T6121" s="10">
        <f>IFERROR(VLOOKUP(A6121,[1]!Tabla1[[#All],[Material]:[venta nueva]],38,FALSE),0)</f>
        <v>0</v>
      </c>
    </row>
    <row r="6122" spans="1:20" hidden="1" x14ac:dyDescent="0.35">
      <c r="A6122">
        <f t="shared" si="287"/>
        <v>1012163</v>
      </c>
      <c r="B6122" s="6" t="s">
        <v>1373</v>
      </c>
      <c r="C6122" s="7" t="s">
        <v>658</v>
      </c>
      <c r="D6122" s="7" t="s">
        <v>1097</v>
      </c>
      <c r="E6122" s="7" t="s">
        <v>750</v>
      </c>
      <c r="F6122" s="7" t="s">
        <v>751</v>
      </c>
      <c r="G6122" s="7" t="s">
        <v>985</v>
      </c>
      <c r="H6122" s="7" t="s">
        <v>985</v>
      </c>
      <c r="I6122" s="6" t="s">
        <v>8</v>
      </c>
      <c r="J6122" s="1"/>
      <c r="K6122" s="1"/>
      <c r="L6122" s="1"/>
      <c r="M6122" s="1"/>
      <c r="N6122" s="1"/>
      <c r="O6122" s="1"/>
      <c r="P6122" s="1"/>
      <c r="Q6122" s="12">
        <v>159000</v>
      </c>
      <c r="R6122" s="29">
        <f t="shared" si="288"/>
        <v>0</v>
      </c>
      <c r="S6122" t="str">
        <f t="shared" si="289"/>
        <v>OK</v>
      </c>
      <c r="T6122" s="10">
        <f>IFERROR(VLOOKUP(A6122,[1]!Tabla1[[#All],[Material]:[venta nueva]],38,FALSE),0)</f>
        <v>0</v>
      </c>
    </row>
    <row r="6123" spans="1:20" hidden="1" x14ac:dyDescent="0.35">
      <c r="A6123">
        <f t="shared" si="287"/>
        <v>1012164</v>
      </c>
      <c r="B6123" s="6" t="s">
        <v>1373</v>
      </c>
      <c r="C6123" s="7" t="s">
        <v>658</v>
      </c>
      <c r="D6123" s="7" t="s">
        <v>1097</v>
      </c>
      <c r="E6123" s="7" t="s">
        <v>752</v>
      </c>
      <c r="F6123" s="7" t="s">
        <v>753</v>
      </c>
      <c r="G6123" s="7" t="s">
        <v>1068</v>
      </c>
      <c r="H6123" s="7" t="s">
        <v>992</v>
      </c>
      <c r="I6123" s="6" t="s">
        <v>8</v>
      </c>
      <c r="J6123" s="1"/>
      <c r="K6123" s="1"/>
      <c r="L6123" s="1"/>
      <c r="M6123" s="1"/>
      <c r="N6123" s="1"/>
      <c r="O6123" s="1"/>
      <c r="P6123" s="1"/>
      <c r="Q6123" s="12">
        <v>64000</v>
      </c>
      <c r="R6123" s="29">
        <f t="shared" si="288"/>
        <v>0</v>
      </c>
      <c r="S6123" t="str">
        <f t="shared" si="289"/>
        <v>OK</v>
      </c>
      <c r="T6123" s="10">
        <f>IFERROR(VLOOKUP(A6123,[1]!Tabla1[[#All],[Material]:[venta nueva]],38,FALSE),0)</f>
        <v>0</v>
      </c>
    </row>
    <row r="6124" spans="1:20" hidden="1" x14ac:dyDescent="0.35">
      <c r="A6124">
        <f t="shared" si="287"/>
        <v>1012165</v>
      </c>
      <c r="B6124" s="6" t="s">
        <v>1373</v>
      </c>
      <c r="C6124" s="7" t="s">
        <v>658</v>
      </c>
      <c r="D6124" s="7" t="s">
        <v>1097</v>
      </c>
      <c r="E6124" s="7" t="s">
        <v>754</v>
      </c>
      <c r="F6124" s="7" t="s">
        <v>755</v>
      </c>
      <c r="G6124" s="7" t="s">
        <v>1068</v>
      </c>
      <c r="H6124" s="7" t="s">
        <v>984</v>
      </c>
      <c r="I6124" s="6" t="s">
        <v>8</v>
      </c>
      <c r="J6124" s="1"/>
      <c r="K6124" s="1"/>
      <c r="L6124" s="1"/>
      <c r="M6124" s="1"/>
      <c r="N6124" s="1"/>
      <c r="O6124" s="1"/>
      <c r="P6124" s="1"/>
      <c r="Q6124" s="12">
        <v>532018</v>
      </c>
      <c r="R6124" s="29">
        <f t="shared" si="288"/>
        <v>0</v>
      </c>
      <c r="S6124" t="str">
        <f t="shared" si="289"/>
        <v>OK</v>
      </c>
      <c r="T6124" s="10">
        <f>IFERROR(VLOOKUP(A6124,[1]!Tabla1[[#All],[Material]:[venta nueva]],38,FALSE),0)</f>
        <v>0</v>
      </c>
    </row>
    <row r="6125" spans="1:20" hidden="1" x14ac:dyDescent="0.35">
      <c r="A6125">
        <f t="shared" si="287"/>
        <v>1012167</v>
      </c>
      <c r="B6125" s="6" t="s">
        <v>1373</v>
      </c>
      <c r="C6125" s="7" t="s">
        <v>658</v>
      </c>
      <c r="D6125" s="7" t="s">
        <v>1097</v>
      </c>
      <c r="E6125" s="7" t="s">
        <v>758</v>
      </c>
      <c r="F6125" s="7" t="s">
        <v>759</v>
      </c>
      <c r="G6125" s="7" t="s">
        <v>1066</v>
      </c>
      <c r="H6125" s="7" t="s">
        <v>982</v>
      </c>
      <c r="I6125" s="6" t="s">
        <v>8</v>
      </c>
      <c r="J6125" s="1"/>
      <c r="K6125" s="1"/>
      <c r="L6125" s="1"/>
      <c r="M6125" s="1"/>
      <c r="N6125" s="1"/>
      <c r="O6125" s="1"/>
      <c r="P6125" s="1"/>
      <c r="Q6125" s="12">
        <v>591600</v>
      </c>
      <c r="R6125" s="29">
        <f t="shared" si="288"/>
        <v>0</v>
      </c>
      <c r="S6125" t="str">
        <f t="shared" si="289"/>
        <v>OK</v>
      </c>
      <c r="T6125" s="10">
        <f>IFERROR(VLOOKUP(A6125,[1]!Tabla1[[#All],[Material]:[venta nueva]],38,FALSE),0)</f>
        <v>0</v>
      </c>
    </row>
    <row r="6126" spans="1:20" hidden="1" x14ac:dyDescent="0.35">
      <c r="A6126">
        <f t="shared" si="287"/>
        <v>1012207</v>
      </c>
      <c r="B6126" s="6" t="s">
        <v>1373</v>
      </c>
      <c r="C6126" s="7" t="s">
        <v>658</v>
      </c>
      <c r="D6126" s="7" t="s">
        <v>1097</v>
      </c>
      <c r="E6126" s="7" t="s">
        <v>760</v>
      </c>
      <c r="F6126" s="7" t="s">
        <v>761</v>
      </c>
      <c r="G6126" s="7" t="s">
        <v>1065</v>
      </c>
      <c r="H6126" s="7" t="s">
        <v>981</v>
      </c>
      <c r="I6126" s="6" t="s">
        <v>662</v>
      </c>
      <c r="J6126" s="1"/>
      <c r="K6126" s="1"/>
      <c r="L6126" s="1"/>
      <c r="M6126" s="1"/>
      <c r="N6126" s="1"/>
      <c r="O6126" s="1"/>
      <c r="P6126" s="1"/>
      <c r="Q6126" s="12">
        <v>91607</v>
      </c>
      <c r="R6126" s="29">
        <f t="shared" si="288"/>
        <v>0</v>
      </c>
      <c r="S6126" t="str">
        <f t="shared" si="289"/>
        <v>OK</v>
      </c>
      <c r="T6126" s="10">
        <f>IFERROR(VLOOKUP(A6126,[1]!Tabla1[[#All],[Material]:[venta nueva]],38,FALSE),0)</f>
        <v>0</v>
      </c>
    </row>
    <row r="6127" spans="1:20" hidden="1" x14ac:dyDescent="0.35">
      <c r="A6127">
        <f t="shared" si="287"/>
        <v>1012208</v>
      </c>
      <c r="B6127" s="6" t="s">
        <v>1373</v>
      </c>
      <c r="C6127" s="7" t="s">
        <v>658</v>
      </c>
      <c r="D6127" s="7" t="s">
        <v>1097</v>
      </c>
      <c r="E6127" s="7" t="s">
        <v>762</v>
      </c>
      <c r="F6127" s="7" t="s">
        <v>763</v>
      </c>
      <c r="G6127" s="7" t="s">
        <v>1071</v>
      </c>
      <c r="H6127" s="7" t="s">
        <v>991</v>
      </c>
      <c r="I6127" s="6" t="s">
        <v>11</v>
      </c>
      <c r="J6127" s="1"/>
      <c r="K6127" s="1"/>
      <c r="L6127" s="1"/>
      <c r="M6127" s="1"/>
      <c r="N6127" s="1"/>
      <c r="O6127" s="1"/>
      <c r="P6127" s="1"/>
      <c r="Q6127" s="12">
        <v>120000</v>
      </c>
      <c r="R6127" s="29">
        <f t="shared" si="288"/>
        <v>0</v>
      </c>
      <c r="S6127" t="str">
        <f t="shared" si="289"/>
        <v>OK</v>
      </c>
      <c r="T6127" s="10">
        <f>IFERROR(VLOOKUP(A6127,[1]!Tabla1[[#All],[Material]:[venta nueva]],38,FALSE),0)</f>
        <v>0</v>
      </c>
    </row>
    <row r="6128" spans="1:20" hidden="1" x14ac:dyDescent="0.35">
      <c r="A6128">
        <f t="shared" si="287"/>
        <v>1012275</v>
      </c>
      <c r="B6128" s="6" t="s">
        <v>1373</v>
      </c>
      <c r="C6128" s="7" t="s">
        <v>658</v>
      </c>
      <c r="D6128" s="7" t="s">
        <v>1097</v>
      </c>
      <c r="E6128" s="7" t="s">
        <v>766</v>
      </c>
      <c r="F6128" s="7" t="s">
        <v>767</v>
      </c>
      <c r="G6128" s="7" t="s">
        <v>1068</v>
      </c>
      <c r="H6128" s="7" t="s">
        <v>994</v>
      </c>
      <c r="I6128" s="6" t="s">
        <v>14</v>
      </c>
      <c r="J6128" s="1"/>
      <c r="K6128" s="1"/>
      <c r="L6128" s="1"/>
      <c r="M6128" s="1"/>
      <c r="N6128" s="1"/>
      <c r="O6128" s="1"/>
      <c r="P6128" s="1"/>
      <c r="Q6128" s="12">
        <v>63000</v>
      </c>
      <c r="R6128" s="29">
        <f t="shared" si="288"/>
        <v>0</v>
      </c>
      <c r="S6128" t="str">
        <f t="shared" si="289"/>
        <v>OK</v>
      </c>
      <c r="T6128" s="10">
        <f>IFERROR(VLOOKUP(A6128,[1]!Tabla1[[#All],[Material]:[venta nueva]],38,FALSE),0)</f>
        <v>0</v>
      </c>
    </row>
    <row r="6129" spans="1:20" hidden="1" x14ac:dyDescent="0.35">
      <c r="A6129">
        <f t="shared" si="287"/>
        <v>1012278</v>
      </c>
      <c r="B6129" s="6" t="s">
        <v>1373</v>
      </c>
      <c r="C6129" s="7" t="s">
        <v>658</v>
      </c>
      <c r="D6129" s="7" t="s">
        <v>1097</v>
      </c>
      <c r="E6129" s="7" t="s">
        <v>768</v>
      </c>
      <c r="F6129" s="7" t="s">
        <v>769</v>
      </c>
      <c r="G6129" s="7" t="s">
        <v>1068</v>
      </c>
      <c r="H6129" s="7" t="s">
        <v>994</v>
      </c>
      <c r="I6129" s="6" t="s">
        <v>10</v>
      </c>
      <c r="J6129" s="1"/>
      <c r="K6129" s="1"/>
      <c r="L6129" s="1"/>
      <c r="M6129" s="1"/>
      <c r="N6129" s="1"/>
      <c r="O6129" s="1"/>
      <c r="P6129" s="1"/>
      <c r="Q6129" s="12">
        <v>30000</v>
      </c>
      <c r="R6129" s="29">
        <f t="shared" si="288"/>
        <v>0</v>
      </c>
      <c r="S6129" t="str">
        <f t="shared" si="289"/>
        <v>OK</v>
      </c>
      <c r="T6129" s="10">
        <f>IFERROR(VLOOKUP(A6129,[1]!Tabla1[[#All],[Material]:[venta nueva]],38,FALSE),0)</f>
        <v>0</v>
      </c>
    </row>
    <row r="6130" spans="1:20" hidden="1" x14ac:dyDescent="0.35">
      <c r="A6130">
        <f t="shared" si="287"/>
        <v>1012283</v>
      </c>
      <c r="B6130" s="6" t="s">
        <v>1373</v>
      </c>
      <c r="C6130" s="7" t="s">
        <v>658</v>
      </c>
      <c r="D6130" s="7" t="s">
        <v>1097</v>
      </c>
      <c r="E6130" s="7" t="s">
        <v>770</v>
      </c>
      <c r="F6130" s="7" t="s">
        <v>771</v>
      </c>
      <c r="G6130" s="7" t="s">
        <v>1065</v>
      </c>
      <c r="H6130" s="7" t="s">
        <v>995</v>
      </c>
      <c r="I6130" s="6" t="s">
        <v>11</v>
      </c>
      <c r="J6130" s="1"/>
      <c r="K6130" s="1"/>
      <c r="L6130" s="1"/>
      <c r="M6130" s="1"/>
      <c r="N6130" s="1"/>
      <c r="O6130" s="1"/>
      <c r="P6130" s="1"/>
      <c r="Q6130" s="12">
        <v>235648</v>
      </c>
      <c r="R6130" s="29">
        <f t="shared" si="288"/>
        <v>0</v>
      </c>
      <c r="S6130" t="str">
        <f t="shared" si="289"/>
        <v>OK</v>
      </c>
      <c r="T6130" s="10">
        <f>IFERROR(VLOOKUP(A6130,[1]!Tabla1[[#All],[Material]:[venta nueva]],38,FALSE),0)</f>
        <v>0</v>
      </c>
    </row>
    <row r="6131" spans="1:20" hidden="1" x14ac:dyDescent="0.35">
      <c r="A6131">
        <f t="shared" si="287"/>
        <v>1012362</v>
      </c>
      <c r="B6131" s="6" t="s">
        <v>1373</v>
      </c>
      <c r="C6131" s="7" t="s">
        <v>658</v>
      </c>
      <c r="D6131" s="7" t="s">
        <v>1097</v>
      </c>
      <c r="E6131" s="7" t="s">
        <v>774</v>
      </c>
      <c r="F6131" s="7" t="s">
        <v>775</v>
      </c>
      <c r="G6131" s="7" t="s">
        <v>1065</v>
      </c>
      <c r="H6131" s="7" t="s">
        <v>989</v>
      </c>
      <c r="I6131" s="6" t="s">
        <v>13</v>
      </c>
      <c r="J6131" s="1"/>
      <c r="K6131" s="1"/>
      <c r="L6131" s="1"/>
      <c r="M6131" s="1"/>
      <c r="N6131" s="1"/>
      <c r="O6131" s="1"/>
      <c r="P6131" s="1"/>
      <c r="Q6131" s="12">
        <v>99456</v>
      </c>
      <c r="R6131" s="29">
        <f t="shared" si="288"/>
        <v>0</v>
      </c>
      <c r="S6131" t="str">
        <f t="shared" si="289"/>
        <v>OK</v>
      </c>
      <c r="T6131" s="10">
        <f>IFERROR(VLOOKUP(A6131,[1]!Tabla1[[#All],[Material]:[venta nueva]],38,FALSE),0)</f>
        <v>0</v>
      </c>
    </row>
    <row r="6132" spans="1:20" hidden="1" x14ac:dyDescent="0.35">
      <c r="A6132">
        <f t="shared" si="287"/>
        <v>1012434</v>
      </c>
      <c r="B6132" s="6" t="s">
        <v>1373</v>
      </c>
      <c r="C6132" s="7" t="s">
        <v>658</v>
      </c>
      <c r="D6132" s="7" t="s">
        <v>1097</v>
      </c>
      <c r="E6132" s="7" t="s">
        <v>782</v>
      </c>
      <c r="F6132" s="7" t="s">
        <v>783</v>
      </c>
      <c r="G6132" s="7" t="s">
        <v>1068</v>
      </c>
      <c r="H6132" s="7" t="s">
        <v>996</v>
      </c>
      <c r="I6132" s="6" t="s">
        <v>14</v>
      </c>
      <c r="J6132" s="1"/>
      <c r="K6132" s="1"/>
      <c r="L6132" s="1"/>
      <c r="M6132" s="1"/>
      <c r="N6132" s="1"/>
      <c r="O6132" s="1"/>
      <c r="P6132" s="1"/>
      <c r="Q6132" s="12">
        <v>110000</v>
      </c>
      <c r="R6132" s="29">
        <f t="shared" si="288"/>
        <v>0</v>
      </c>
      <c r="S6132" t="str">
        <f t="shared" si="289"/>
        <v>OK</v>
      </c>
      <c r="T6132" s="10">
        <f>IFERROR(VLOOKUP(A6132,[1]!Tabla1[[#All],[Material]:[venta nueva]],38,FALSE),0)</f>
        <v>0</v>
      </c>
    </row>
    <row r="6133" spans="1:20" hidden="1" x14ac:dyDescent="0.35">
      <c r="A6133">
        <f t="shared" si="287"/>
        <v>1012448</v>
      </c>
      <c r="B6133" s="6" t="s">
        <v>1373</v>
      </c>
      <c r="C6133" s="7" t="s">
        <v>658</v>
      </c>
      <c r="D6133" s="7" t="s">
        <v>1097</v>
      </c>
      <c r="E6133" s="7" t="s">
        <v>784</v>
      </c>
      <c r="F6133" s="7" t="s">
        <v>785</v>
      </c>
      <c r="G6133" s="7" t="s">
        <v>1072</v>
      </c>
      <c r="H6133" s="7" t="s">
        <v>993</v>
      </c>
      <c r="I6133" s="6" t="s">
        <v>14</v>
      </c>
      <c r="J6133" s="1"/>
      <c r="K6133" s="1"/>
      <c r="L6133" s="1"/>
      <c r="M6133" s="1"/>
      <c r="N6133" s="1"/>
      <c r="O6133" s="1"/>
      <c r="P6133" s="1"/>
      <c r="Q6133" s="12">
        <v>403108</v>
      </c>
      <c r="R6133" s="29">
        <f t="shared" si="288"/>
        <v>0</v>
      </c>
      <c r="S6133" t="str">
        <f t="shared" si="289"/>
        <v>OK</v>
      </c>
      <c r="T6133" s="10">
        <f>IFERROR(VLOOKUP(A6133,[1]!Tabla1[[#All],[Material]:[venta nueva]],38,FALSE),0)</f>
        <v>0</v>
      </c>
    </row>
    <row r="6134" spans="1:20" hidden="1" x14ac:dyDescent="0.35">
      <c r="A6134">
        <f t="shared" si="287"/>
        <v>1012451</v>
      </c>
      <c r="B6134" s="6" t="s">
        <v>1373</v>
      </c>
      <c r="C6134" s="7" t="s">
        <v>658</v>
      </c>
      <c r="D6134" s="7" t="s">
        <v>1097</v>
      </c>
      <c r="E6134" s="7" t="s">
        <v>786</v>
      </c>
      <c r="F6134" s="7" t="s">
        <v>787</v>
      </c>
      <c r="G6134" s="7" t="s">
        <v>1068</v>
      </c>
      <c r="H6134" s="7" t="s">
        <v>992</v>
      </c>
      <c r="I6134" s="6" t="s">
        <v>14</v>
      </c>
      <c r="J6134" s="1"/>
      <c r="K6134" s="1"/>
      <c r="L6134" s="1"/>
      <c r="M6134" s="1"/>
      <c r="N6134" s="1"/>
      <c r="O6134" s="1"/>
      <c r="P6134" s="1"/>
      <c r="Q6134" s="12">
        <v>36000</v>
      </c>
      <c r="R6134" s="29">
        <f t="shared" si="288"/>
        <v>0</v>
      </c>
      <c r="S6134" t="str">
        <f t="shared" si="289"/>
        <v>OK</v>
      </c>
      <c r="T6134" s="10">
        <f>IFERROR(VLOOKUP(A6134,[1]!Tabla1[[#All],[Material]:[venta nueva]],38,FALSE),0)</f>
        <v>0</v>
      </c>
    </row>
    <row r="6135" spans="1:20" hidden="1" x14ac:dyDescent="0.35">
      <c r="A6135">
        <f t="shared" si="287"/>
        <v>1012452</v>
      </c>
      <c r="B6135" s="6" t="s">
        <v>1373</v>
      </c>
      <c r="C6135" s="7" t="s">
        <v>658</v>
      </c>
      <c r="D6135" s="7" t="s">
        <v>1097</v>
      </c>
      <c r="E6135" s="7" t="s">
        <v>788</v>
      </c>
      <c r="F6135" s="7" t="s">
        <v>789</v>
      </c>
      <c r="G6135" s="7" t="s">
        <v>1068</v>
      </c>
      <c r="H6135" s="7" t="s">
        <v>992</v>
      </c>
      <c r="I6135" s="6" t="s">
        <v>14</v>
      </c>
      <c r="J6135" s="1"/>
      <c r="K6135" s="1"/>
      <c r="L6135" s="1"/>
      <c r="M6135" s="1"/>
      <c r="N6135" s="1"/>
      <c r="O6135" s="1"/>
      <c r="P6135" s="1"/>
      <c r="Q6135" s="12">
        <v>36000</v>
      </c>
      <c r="R6135" s="29">
        <f t="shared" si="288"/>
        <v>0</v>
      </c>
      <c r="S6135" t="str">
        <f t="shared" si="289"/>
        <v>OK</v>
      </c>
      <c r="T6135" s="10">
        <f>IFERROR(VLOOKUP(A6135,[1]!Tabla1[[#All],[Material]:[venta nueva]],38,FALSE),0)</f>
        <v>0</v>
      </c>
    </row>
    <row r="6136" spans="1:20" hidden="1" x14ac:dyDescent="0.35">
      <c r="A6136">
        <f t="shared" si="287"/>
        <v>1012455</v>
      </c>
      <c r="B6136" s="6" t="s">
        <v>1373</v>
      </c>
      <c r="C6136" s="7" t="s">
        <v>658</v>
      </c>
      <c r="D6136" s="7" t="s">
        <v>1097</v>
      </c>
      <c r="E6136" s="7" t="s">
        <v>790</v>
      </c>
      <c r="F6136" s="7" t="s">
        <v>791</v>
      </c>
      <c r="G6136" s="7" t="s">
        <v>1068</v>
      </c>
      <c r="H6136" s="7" t="s">
        <v>997</v>
      </c>
      <c r="I6136" s="6" t="s">
        <v>14</v>
      </c>
      <c r="J6136" s="1"/>
      <c r="K6136" s="1"/>
      <c r="L6136" s="1"/>
      <c r="M6136" s="1"/>
      <c r="N6136" s="1"/>
      <c r="O6136" s="1"/>
      <c r="P6136" s="1"/>
      <c r="Q6136" s="12">
        <v>97000</v>
      </c>
      <c r="R6136" s="29">
        <f t="shared" si="288"/>
        <v>0</v>
      </c>
      <c r="S6136" t="str">
        <f t="shared" si="289"/>
        <v>OK</v>
      </c>
      <c r="T6136" s="10">
        <f>IFERROR(VLOOKUP(A6136,[1]!Tabla1[[#All],[Material]:[venta nueva]],38,FALSE),0)</f>
        <v>0</v>
      </c>
    </row>
    <row r="6137" spans="1:20" hidden="1" x14ac:dyDescent="0.35">
      <c r="A6137">
        <f t="shared" si="287"/>
        <v>1012483</v>
      </c>
      <c r="B6137" s="6" t="s">
        <v>1373</v>
      </c>
      <c r="C6137" s="7" t="s">
        <v>658</v>
      </c>
      <c r="D6137" s="7" t="s">
        <v>1097</v>
      </c>
      <c r="E6137" s="7" t="s">
        <v>792</v>
      </c>
      <c r="F6137" s="7" t="s">
        <v>793</v>
      </c>
      <c r="G6137" s="7" t="s">
        <v>1068</v>
      </c>
      <c r="H6137" s="7" t="s">
        <v>984</v>
      </c>
      <c r="I6137" s="6" t="s">
        <v>8</v>
      </c>
      <c r="J6137" s="1"/>
      <c r="K6137" s="1"/>
      <c r="L6137" s="1"/>
      <c r="M6137" s="1"/>
      <c r="N6137" s="1"/>
      <c r="O6137" s="1"/>
      <c r="P6137" s="1"/>
      <c r="Q6137" s="12">
        <v>371492</v>
      </c>
      <c r="R6137" s="29">
        <f t="shared" si="288"/>
        <v>0</v>
      </c>
      <c r="S6137" t="str">
        <f t="shared" si="289"/>
        <v>OK</v>
      </c>
      <c r="T6137" s="10">
        <f>IFERROR(VLOOKUP(A6137,[1]!Tabla1[[#All],[Material]:[venta nueva]],38,FALSE),0)</f>
        <v>0</v>
      </c>
    </row>
    <row r="6138" spans="1:20" hidden="1" x14ac:dyDescent="0.35">
      <c r="A6138">
        <f t="shared" si="287"/>
        <v>1012502</v>
      </c>
      <c r="B6138" s="6" t="s">
        <v>1373</v>
      </c>
      <c r="C6138" s="7" t="s">
        <v>658</v>
      </c>
      <c r="D6138" s="7" t="s">
        <v>1097</v>
      </c>
      <c r="E6138" s="7" t="s">
        <v>796</v>
      </c>
      <c r="F6138" s="7" t="s">
        <v>797</v>
      </c>
      <c r="G6138" s="7" t="s">
        <v>1072</v>
      </c>
      <c r="H6138" s="7" t="s">
        <v>993</v>
      </c>
      <c r="I6138" s="6" t="s">
        <v>14</v>
      </c>
      <c r="J6138" s="1"/>
      <c r="K6138" s="1"/>
      <c r="L6138" s="1"/>
      <c r="M6138" s="1"/>
      <c r="N6138" s="1"/>
      <c r="O6138" s="1"/>
      <c r="P6138" s="1"/>
      <c r="Q6138" s="12">
        <v>8300</v>
      </c>
      <c r="R6138" s="29">
        <f t="shared" si="288"/>
        <v>0</v>
      </c>
      <c r="S6138" t="str">
        <f t="shared" si="289"/>
        <v>OK</v>
      </c>
      <c r="T6138" s="10">
        <f>IFERROR(VLOOKUP(A6138,[1]!Tabla1[[#All],[Material]:[venta nueva]],38,FALSE),0)</f>
        <v>0</v>
      </c>
    </row>
    <row r="6139" spans="1:20" hidden="1" x14ac:dyDescent="0.35">
      <c r="A6139">
        <f t="shared" si="287"/>
        <v>1012503</v>
      </c>
      <c r="B6139" s="6" t="s">
        <v>1373</v>
      </c>
      <c r="C6139" s="7" t="s">
        <v>658</v>
      </c>
      <c r="D6139" s="7" t="s">
        <v>1097</v>
      </c>
      <c r="E6139" s="7" t="s">
        <v>798</v>
      </c>
      <c r="F6139" s="7" t="s">
        <v>799</v>
      </c>
      <c r="G6139" s="7" t="s">
        <v>1072</v>
      </c>
      <c r="H6139" s="7" t="s">
        <v>993</v>
      </c>
      <c r="I6139" s="6" t="s">
        <v>14</v>
      </c>
      <c r="J6139" s="1"/>
      <c r="K6139" s="1"/>
      <c r="L6139" s="1"/>
      <c r="M6139" s="1"/>
      <c r="N6139" s="1"/>
      <c r="O6139" s="1"/>
      <c r="P6139" s="1"/>
      <c r="Q6139" s="12">
        <v>235700</v>
      </c>
      <c r="R6139" s="29">
        <f t="shared" si="288"/>
        <v>0</v>
      </c>
      <c r="S6139" t="str">
        <f t="shared" si="289"/>
        <v>OK</v>
      </c>
      <c r="T6139" s="10">
        <f>IFERROR(VLOOKUP(A6139,[1]!Tabla1[[#All],[Material]:[venta nueva]],38,FALSE),0)</f>
        <v>0</v>
      </c>
    </row>
    <row r="6140" spans="1:20" hidden="1" x14ac:dyDescent="0.35">
      <c r="A6140">
        <f t="shared" si="287"/>
        <v>1012504</v>
      </c>
      <c r="B6140" s="6" t="s">
        <v>1373</v>
      </c>
      <c r="C6140" s="7" t="s">
        <v>658</v>
      </c>
      <c r="D6140" s="7" t="s">
        <v>1097</v>
      </c>
      <c r="E6140" s="7" t="s">
        <v>800</v>
      </c>
      <c r="F6140" s="7" t="s">
        <v>785</v>
      </c>
      <c r="G6140" s="7" t="s">
        <v>1072</v>
      </c>
      <c r="H6140" s="7" t="s">
        <v>993</v>
      </c>
      <c r="I6140" s="6" t="s">
        <v>14</v>
      </c>
      <c r="J6140" s="1"/>
      <c r="K6140" s="1"/>
      <c r="L6140" s="1"/>
      <c r="M6140" s="1"/>
      <c r="N6140" s="1"/>
      <c r="O6140" s="1"/>
      <c r="P6140" s="1"/>
      <c r="Q6140" s="12">
        <v>101400</v>
      </c>
      <c r="R6140" s="29">
        <f t="shared" si="288"/>
        <v>0</v>
      </c>
      <c r="S6140" t="str">
        <f t="shared" si="289"/>
        <v>OK</v>
      </c>
      <c r="T6140" s="10">
        <f>IFERROR(VLOOKUP(A6140,[1]!Tabla1[[#All],[Material]:[venta nueva]],38,FALSE),0)</f>
        <v>0</v>
      </c>
    </row>
    <row r="6141" spans="1:20" hidden="1" x14ac:dyDescent="0.35">
      <c r="A6141">
        <f t="shared" si="287"/>
        <v>1012518</v>
      </c>
      <c r="B6141" s="6" t="s">
        <v>1373</v>
      </c>
      <c r="C6141" s="7" t="s">
        <v>658</v>
      </c>
      <c r="D6141" s="7" t="s">
        <v>1097</v>
      </c>
      <c r="E6141" s="7" t="s">
        <v>801</v>
      </c>
      <c r="F6141" s="7" t="s">
        <v>802</v>
      </c>
      <c r="G6141" s="7" t="s">
        <v>985</v>
      </c>
      <c r="H6141" s="7" t="s">
        <v>985</v>
      </c>
      <c r="I6141" s="6" t="s">
        <v>8</v>
      </c>
      <c r="J6141" s="1"/>
      <c r="K6141" s="1"/>
      <c r="L6141" s="1"/>
      <c r="M6141" s="1"/>
      <c r="N6141" s="1"/>
      <c r="O6141" s="1"/>
      <c r="P6141" s="1"/>
      <c r="Q6141" s="12">
        <v>154000</v>
      </c>
      <c r="R6141" s="29">
        <f t="shared" si="288"/>
        <v>0</v>
      </c>
      <c r="S6141" t="str">
        <f t="shared" si="289"/>
        <v>OK</v>
      </c>
      <c r="T6141" s="10">
        <f>IFERROR(VLOOKUP(A6141,[1]!Tabla1[[#All],[Material]:[venta nueva]],38,FALSE),0)</f>
        <v>0</v>
      </c>
    </row>
    <row r="6142" spans="1:20" hidden="1" x14ac:dyDescent="0.35">
      <c r="A6142">
        <f t="shared" si="287"/>
        <v>1012519</v>
      </c>
      <c r="B6142" s="6" t="s">
        <v>1373</v>
      </c>
      <c r="C6142" s="7" t="s">
        <v>658</v>
      </c>
      <c r="D6142" s="7" t="s">
        <v>1097</v>
      </c>
      <c r="E6142" s="7" t="s">
        <v>803</v>
      </c>
      <c r="F6142" s="7" t="s">
        <v>721</v>
      </c>
      <c r="G6142" s="7" t="s">
        <v>1066</v>
      </c>
      <c r="H6142" s="7" t="s">
        <v>982</v>
      </c>
      <c r="I6142" s="6" t="s">
        <v>8</v>
      </c>
      <c r="J6142" s="1"/>
      <c r="K6142" s="1"/>
      <c r="L6142" s="1"/>
      <c r="M6142" s="1"/>
      <c r="N6142" s="1"/>
      <c r="O6142" s="1"/>
      <c r="P6142" s="1"/>
      <c r="Q6142" s="12">
        <v>49440</v>
      </c>
      <c r="R6142" s="29">
        <f t="shared" si="288"/>
        <v>0</v>
      </c>
      <c r="S6142" t="str">
        <f t="shared" si="289"/>
        <v>OK</v>
      </c>
      <c r="T6142" s="10">
        <f>IFERROR(VLOOKUP(A6142,[1]!Tabla1[[#All],[Material]:[venta nueva]],38,FALSE),0)</f>
        <v>0</v>
      </c>
    </row>
    <row r="6143" spans="1:20" hidden="1" x14ac:dyDescent="0.35">
      <c r="A6143">
        <f t="shared" si="287"/>
        <v>1012520</v>
      </c>
      <c r="B6143" s="6" t="s">
        <v>1373</v>
      </c>
      <c r="C6143" s="7" t="s">
        <v>658</v>
      </c>
      <c r="D6143" s="7" t="s">
        <v>1097</v>
      </c>
      <c r="E6143" s="7" t="s">
        <v>804</v>
      </c>
      <c r="F6143" s="7" t="s">
        <v>723</v>
      </c>
      <c r="G6143" s="7" t="s">
        <v>1066</v>
      </c>
      <c r="H6143" s="7" t="s">
        <v>982</v>
      </c>
      <c r="I6143" s="6" t="s">
        <v>8</v>
      </c>
      <c r="J6143" s="1"/>
      <c r="K6143" s="1"/>
      <c r="L6143" s="1"/>
      <c r="M6143" s="1"/>
      <c r="N6143" s="1"/>
      <c r="O6143" s="1"/>
      <c r="P6143" s="1"/>
      <c r="Q6143" s="12">
        <v>122486</v>
      </c>
      <c r="R6143" s="29">
        <f t="shared" si="288"/>
        <v>0</v>
      </c>
      <c r="S6143" t="str">
        <f t="shared" si="289"/>
        <v>OK</v>
      </c>
      <c r="T6143" s="10">
        <f>IFERROR(VLOOKUP(A6143,[1]!Tabla1[[#All],[Material]:[venta nueva]],38,FALSE),0)</f>
        <v>0</v>
      </c>
    </row>
    <row r="6144" spans="1:20" hidden="1" x14ac:dyDescent="0.35">
      <c r="A6144">
        <f t="shared" si="287"/>
        <v>1012521</v>
      </c>
      <c r="B6144" s="6" t="s">
        <v>1373</v>
      </c>
      <c r="C6144" s="7" t="s">
        <v>658</v>
      </c>
      <c r="D6144" s="7" t="s">
        <v>1097</v>
      </c>
      <c r="E6144" s="7" t="s">
        <v>805</v>
      </c>
      <c r="F6144" s="7" t="s">
        <v>725</v>
      </c>
      <c r="G6144" s="7" t="s">
        <v>1066</v>
      </c>
      <c r="H6144" s="7" t="s">
        <v>982</v>
      </c>
      <c r="I6144" s="6" t="s">
        <v>8</v>
      </c>
      <c r="J6144" s="1"/>
      <c r="K6144" s="1"/>
      <c r="L6144" s="1"/>
      <c r="M6144" s="1"/>
      <c r="N6144" s="1"/>
      <c r="O6144" s="1"/>
      <c r="P6144" s="1"/>
      <c r="Q6144" s="12">
        <v>135200</v>
      </c>
      <c r="R6144" s="29">
        <f t="shared" si="288"/>
        <v>0</v>
      </c>
      <c r="S6144" t="str">
        <f t="shared" si="289"/>
        <v>OK</v>
      </c>
      <c r="T6144" s="10">
        <f>IFERROR(VLOOKUP(A6144,[1]!Tabla1[[#All],[Material]:[venta nueva]],38,FALSE),0)</f>
        <v>0</v>
      </c>
    </row>
    <row r="6145" spans="1:20" hidden="1" x14ac:dyDescent="0.35">
      <c r="A6145">
        <f t="shared" si="287"/>
        <v>1012522</v>
      </c>
      <c r="B6145" s="6" t="s">
        <v>1373</v>
      </c>
      <c r="C6145" s="7" t="s">
        <v>658</v>
      </c>
      <c r="D6145" s="7" t="s">
        <v>1097</v>
      </c>
      <c r="E6145" s="7" t="s">
        <v>806</v>
      </c>
      <c r="F6145" s="7" t="s">
        <v>727</v>
      </c>
      <c r="G6145" s="7" t="s">
        <v>1066</v>
      </c>
      <c r="H6145" s="7" t="s">
        <v>982</v>
      </c>
      <c r="I6145" s="6" t="s">
        <v>8</v>
      </c>
      <c r="J6145" s="1"/>
      <c r="K6145" s="1"/>
      <c r="L6145" s="1"/>
      <c r="M6145" s="1"/>
      <c r="N6145" s="1"/>
      <c r="O6145" s="1"/>
      <c r="P6145" s="1"/>
      <c r="Q6145" s="12">
        <v>113608</v>
      </c>
      <c r="R6145" s="29">
        <f t="shared" si="288"/>
        <v>0</v>
      </c>
      <c r="S6145" t="str">
        <f t="shared" si="289"/>
        <v>OK</v>
      </c>
      <c r="T6145" s="10">
        <f>IFERROR(VLOOKUP(A6145,[1]!Tabla1[[#All],[Material]:[venta nueva]],38,FALSE),0)</f>
        <v>0</v>
      </c>
    </row>
    <row r="6146" spans="1:20" hidden="1" x14ac:dyDescent="0.35">
      <c r="A6146">
        <f t="shared" si="287"/>
        <v>1012523</v>
      </c>
      <c r="B6146" s="6" t="s">
        <v>1373</v>
      </c>
      <c r="C6146" s="7" t="s">
        <v>658</v>
      </c>
      <c r="D6146" s="7" t="s">
        <v>1097</v>
      </c>
      <c r="E6146" s="7" t="s">
        <v>807</v>
      </c>
      <c r="F6146" s="7" t="s">
        <v>729</v>
      </c>
      <c r="G6146" s="7" t="s">
        <v>1066</v>
      </c>
      <c r="H6146" s="7" t="s">
        <v>982</v>
      </c>
      <c r="I6146" s="6" t="s">
        <v>8</v>
      </c>
      <c r="J6146" s="1"/>
      <c r="K6146" s="1"/>
      <c r="L6146" s="1"/>
      <c r="M6146" s="1"/>
      <c r="N6146" s="1"/>
      <c r="O6146" s="1"/>
      <c r="P6146" s="1"/>
      <c r="Q6146" s="12">
        <v>174000</v>
      </c>
      <c r="R6146" s="29">
        <f t="shared" si="288"/>
        <v>0</v>
      </c>
      <c r="S6146" t="str">
        <f t="shared" si="289"/>
        <v>OK</v>
      </c>
      <c r="T6146" s="10">
        <f>IFERROR(VLOOKUP(A6146,[1]!Tabla1[[#All],[Material]:[venta nueva]],38,FALSE),0)</f>
        <v>0</v>
      </c>
    </row>
    <row r="6147" spans="1:20" hidden="1" x14ac:dyDescent="0.35">
      <c r="A6147">
        <f t="shared" si="287"/>
        <v>1012524</v>
      </c>
      <c r="B6147" s="6" t="s">
        <v>1373</v>
      </c>
      <c r="C6147" s="7" t="s">
        <v>658</v>
      </c>
      <c r="D6147" s="7" t="s">
        <v>1097</v>
      </c>
      <c r="E6147" s="7" t="s">
        <v>808</v>
      </c>
      <c r="F6147" s="7" t="s">
        <v>731</v>
      </c>
      <c r="G6147" s="7" t="s">
        <v>1066</v>
      </c>
      <c r="H6147" s="7" t="s">
        <v>982</v>
      </c>
      <c r="I6147" s="6" t="s">
        <v>8</v>
      </c>
      <c r="J6147" s="1"/>
      <c r="K6147" s="1"/>
      <c r="L6147" s="1"/>
      <c r="M6147" s="1"/>
      <c r="N6147" s="1"/>
      <c r="O6147" s="1"/>
      <c r="P6147" s="1"/>
      <c r="Q6147" s="12">
        <v>13688</v>
      </c>
      <c r="R6147" s="29">
        <f t="shared" si="288"/>
        <v>0</v>
      </c>
      <c r="S6147" t="str">
        <f t="shared" si="289"/>
        <v>OK</v>
      </c>
      <c r="T6147" s="10">
        <f>IFERROR(VLOOKUP(A6147,[1]!Tabla1[[#All],[Material]:[venta nueva]],38,FALSE),0)</f>
        <v>0</v>
      </c>
    </row>
    <row r="6148" spans="1:20" hidden="1" x14ac:dyDescent="0.35">
      <c r="A6148">
        <f t="shared" si="287"/>
        <v>1012525</v>
      </c>
      <c r="B6148" s="6" t="s">
        <v>1373</v>
      </c>
      <c r="C6148" s="7" t="s">
        <v>658</v>
      </c>
      <c r="D6148" s="7" t="s">
        <v>1097</v>
      </c>
      <c r="E6148" s="7" t="s">
        <v>809</v>
      </c>
      <c r="F6148" s="7" t="s">
        <v>709</v>
      </c>
      <c r="G6148" s="7" t="s">
        <v>1072</v>
      </c>
      <c r="H6148" s="7" t="s">
        <v>993</v>
      </c>
      <c r="I6148" s="6" t="s">
        <v>14</v>
      </c>
      <c r="J6148" s="1"/>
      <c r="K6148" s="1"/>
      <c r="L6148" s="1"/>
      <c r="M6148" s="1"/>
      <c r="N6148" s="1"/>
      <c r="O6148" s="1"/>
      <c r="P6148" s="1"/>
      <c r="Q6148" s="12">
        <v>3420</v>
      </c>
      <c r="R6148" s="29">
        <f t="shared" si="288"/>
        <v>0</v>
      </c>
      <c r="S6148" t="str">
        <f t="shared" si="289"/>
        <v>OK</v>
      </c>
      <c r="T6148" s="10">
        <f>IFERROR(VLOOKUP(A6148,[1]!Tabla1[[#All],[Material]:[venta nueva]],38,FALSE),0)</f>
        <v>0</v>
      </c>
    </row>
    <row r="6149" spans="1:20" hidden="1" x14ac:dyDescent="0.35">
      <c r="A6149">
        <f t="shared" si="287"/>
        <v>1012526</v>
      </c>
      <c r="B6149" s="6" t="s">
        <v>1373</v>
      </c>
      <c r="C6149" s="7" t="s">
        <v>658</v>
      </c>
      <c r="D6149" s="7" t="s">
        <v>1097</v>
      </c>
      <c r="E6149" s="7" t="s">
        <v>810</v>
      </c>
      <c r="F6149" s="7" t="s">
        <v>711</v>
      </c>
      <c r="G6149" s="7" t="s">
        <v>1072</v>
      </c>
      <c r="H6149" s="7" t="s">
        <v>993</v>
      </c>
      <c r="I6149" s="6" t="s">
        <v>14</v>
      </c>
      <c r="J6149" s="1"/>
      <c r="K6149" s="1"/>
      <c r="L6149" s="1"/>
      <c r="M6149" s="1"/>
      <c r="N6149" s="1"/>
      <c r="O6149" s="1"/>
      <c r="P6149" s="1"/>
      <c r="Q6149" s="12">
        <v>3420</v>
      </c>
      <c r="R6149" s="29">
        <f t="shared" si="288"/>
        <v>0</v>
      </c>
      <c r="S6149" t="str">
        <f t="shared" si="289"/>
        <v>OK</v>
      </c>
      <c r="T6149" s="10">
        <f>IFERROR(VLOOKUP(A6149,[1]!Tabla1[[#All],[Material]:[venta nueva]],38,FALSE),0)</f>
        <v>0</v>
      </c>
    </row>
    <row r="6150" spans="1:20" hidden="1" x14ac:dyDescent="0.35">
      <c r="A6150">
        <f t="shared" ref="A6150:A6213" si="290">+E6150*1</f>
        <v>1012527</v>
      </c>
      <c r="B6150" s="6" t="s">
        <v>1373</v>
      </c>
      <c r="C6150" s="7" t="s">
        <v>658</v>
      </c>
      <c r="D6150" s="7" t="s">
        <v>1097</v>
      </c>
      <c r="E6150" s="7" t="s">
        <v>811</v>
      </c>
      <c r="F6150" s="7" t="s">
        <v>812</v>
      </c>
      <c r="G6150" s="7" t="s">
        <v>1072</v>
      </c>
      <c r="H6150" s="7" t="s">
        <v>993</v>
      </c>
      <c r="I6150" s="6" t="s">
        <v>14</v>
      </c>
      <c r="J6150" s="1"/>
      <c r="K6150" s="1"/>
      <c r="L6150" s="1"/>
      <c r="M6150" s="1"/>
      <c r="N6150" s="1"/>
      <c r="O6150" s="1"/>
      <c r="P6150" s="1"/>
      <c r="Q6150" s="12">
        <v>4720</v>
      </c>
      <c r="R6150" s="29">
        <f t="shared" si="288"/>
        <v>0</v>
      </c>
      <c r="S6150" t="str">
        <f t="shared" si="289"/>
        <v>OK</v>
      </c>
      <c r="T6150" s="10">
        <f>IFERROR(VLOOKUP(A6150,[1]!Tabla1[[#All],[Material]:[venta nueva]],38,FALSE),0)</f>
        <v>0</v>
      </c>
    </row>
    <row r="6151" spans="1:20" hidden="1" x14ac:dyDescent="0.35">
      <c r="A6151">
        <f t="shared" si="290"/>
        <v>1012532</v>
      </c>
      <c r="B6151" s="6" t="s">
        <v>1373</v>
      </c>
      <c r="C6151" s="7" t="s">
        <v>658</v>
      </c>
      <c r="D6151" s="7" t="s">
        <v>1097</v>
      </c>
      <c r="E6151" s="7" t="s">
        <v>813</v>
      </c>
      <c r="F6151" s="7" t="s">
        <v>814</v>
      </c>
      <c r="G6151" s="7" t="s">
        <v>1065</v>
      </c>
      <c r="H6151" s="7" t="s">
        <v>981</v>
      </c>
      <c r="I6151" s="6" t="s">
        <v>8</v>
      </c>
      <c r="J6151" s="1"/>
      <c r="K6151" s="1"/>
      <c r="L6151" s="1"/>
      <c r="M6151" s="1"/>
      <c r="N6151" s="1"/>
      <c r="O6151" s="1"/>
      <c r="P6151" s="1"/>
      <c r="Q6151" s="12">
        <v>4800</v>
      </c>
      <c r="R6151" s="29">
        <f t="shared" si="288"/>
        <v>0</v>
      </c>
      <c r="S6151" t="str">
        <f t="shared" si="289"/>
        <v>OK</v>
      </c>
      <c r="T6151" s="10">
        <f>IFERROR(VLOOKUP(A6151,[1]!Tabla1[[#All],[Material]:[venta nueva]],38,FALSE),0)</f>
        <v>0</v>
      </c>
    </row>
    <row r="6152" spans="1:20" hidden="1" x14ac:dyDescent="0.35">
      <c r="A6152">
        <f t="shared" si="290"/>
        <v>1012534</v>
      </c>
      <c r="B6152" s="6" t="s">
        <v>1373</v>
      </c>
      <c r="C6152" s="7" t="s">
        <v>658</v>
      </c>
      <c r="D6152" s="7" t="s">
        <v>1097</v>
      </c>
      <c r="E6152" s="7" t="s">
        <v>815</v>
      </c>
      <c r="F6152" s="7" t="s">
        <v>816</v>
      </c>
      <c r="G6152" s="7" t="s">
        <v>1073</v>
      </c>
      <c r="H6152" s="7" t="s">
        <v>998</v>
      </c>
      <c r="I6152" s="6" t="s">
        <v>10</v>
      </c>
      <c r="J6152" s="1"/>
      <c r="K6152" s="1"/>
      <c r="L6152" s="1"/>
      <c r="M6152" s="1"/>
      <c r="N6152" s="1"/>
      <c r="O6152" s="1"/>
      <c r="P6152" s="1"/>
      <c r="Q6152" s="12">
        <v>418000</v>
      </c>
      <c r="R6152" s="29">
        <f t="shared" ref="R6152:R6215" si="291">+O6152-P6152</f>
        <v>0</v>
      </c>
      <c r="S6152" t="str">
        <f t="shared" ref="S6152:S6215" si="292">IF(R6152&gt;0,"Sobre ingreso",IF(R6152&lt;0,"Pendiente de ingreso","OK"))</f>
        <v>OK</v>
      </c>
      <c r="T6152" s="10">
        <f>IFERROR(VLOOKUP(A6152,[1]!Tabla1[[#All],[Material]:[venta nueva]],38,FALSE),0)</f>
        <v>0</v>
      </c>
    </row>
    <row r="6153" spans="1:20" hidden="1" x14ac:dyDescent="0.35">
      <c r="A6153">
        <f t="shared" si="290"/>
        <v>1012556</v>
      </c>
      <c r="B6153" s="6" t="s">
        <v>1373</v>
      </c>
      <c r="C6153" s="7" t="s">
        <v>658</v>
      </c>
      <c r="D6153" s="7" t="s">
        <v>1097</v>
      </c>
      <c r="E6153" s="7" t="s">
        <v>819</v>
      </c>
      <c r="F6153" s="7" t="s">
        <v>820</v>
      </c>
      <c r="G6153" s="7" t="s">
        <v>1063</v>
      </c>
      <c r="H6153" s="7" t="s">
        <v>999</v>
      </c>
      <c r="I6153" s="6" t="s">
        <v>11</v>
      </c>
      <c r="J6153" s="1"/>
      <c r="K6153" s="1"/>
      <c r="L6153" s="1"/>
      <c r="M6153" s="1"/>
      <c r="N6153" s="1"/>
      <c r="O6153" s="1"/>
      <c r="P6153" s="1"/>
      <c r="Q6153" s="12">
        <v>285000</v>
      </c>
      <c r="R6153" s="29">
        <f t="shared" si="291"/>
        <v>0</v>
      </c>
      <c r="S6153" t="str">
        <f t="shared" si="292"/>
        <v>OK</v>
      </c>
      <c r="T6153" s="10">
        <f>IFERROR(VLOOKUP(A6153,[1]!Tabla1[[#All],[Material]:[venta nueva]],38,FALSE),0)</f>
        <v>0</v>
      </c>
    </row>
    <row r="6154" spans="1:20" hidden="1" x14ac:dyDescent="0.35">
      <c r="A6154">
        <f t="shared" si="290"/>
        <v>1012598</v>
      </c>
      <c r="B6154" s="6" t="s">
        <v>1373</v>
      </c>
      <c r="C6154" s="7" t="s">
        <v>658</v>
      </c>
      <c r="D6154" s="7" t="s">
        <v>1097</v>
      </c>
      <c r="E6154" s="7" t="s">
        <v>821</v>
      </c>
      <c r="F6154" s="7" t="s">
        <v>822</v>
      </c>
      <c r="G6154" s="7" t="s">
        <v>1072</v>
      </c>
      <c r="H6154" s="7" t="s">
        <v>993</v>
      </c>
      <c r="I6154" s="6" t="s">
        <v>14</v>
      </c>
      <c r="J6154" s="1"/>
      <c r="K6154" s="1"/>
      <c r="L6154" s="1"/>
      <c r="M6154" s="1"/>
      <c r="N6154" s="1"/>
      <c r="O6154" s="1"/>
      <c r="P6154" s="1"/>
      <c r="Q6154" s="12">
        <v>3400</v>
      </c>
      <c r="R6154" s="29">
        <f t="shared" si="291"/>
        <v>0</v>
      </c>
      <c r="S6154" t="str">
        <f t="shared" si="292"/>
        <v>OK</v>
      </c>
      <c r="T6154" s="10">
        <f>IFERROR(VLOOKUP(A6154,[1]!Tabla1[[#All],[Material]:[venta nueva]],38,FALSE),0)</f>
        <v>0</v>
      </c>
    </row>
    <row r="6155" spans="1:20" hidden="1" x14ac:dyDescent="0.35">
      <c r="A6155">
        <f t="shared" si="290"/>
        <v>1012601</v>
      </c>
      <c r="B6155" s="6" t="s">
        <v>1373</v>
      </c>
      <c r="C6155" s="7" t="s">
        <v>658</v>
      </c>
      <c r="D6155" s="7" t="s">
        <v>1097</v>
      </c>
      <c r="E6155" s="7" t="s">
        <v>823</v>
      </c>
      <c r="F6155" s="7" t="s">
        <v>1452</v>
      </c>
      <c r="G6155" s="7" t="s">
        <v>1065</v>
      </c>
      <c r="H6155" s="7" t="s">
        <v>995</v>
      </c>
      <c r="I6155" s="6" t="s">
        <v>8</v>
      </c>
      <c r="J6155" s="1"/>
      <c r="K6155" s="1"/>
      <c r="L6155" s="1"/>
      <c r="M6155" s="1"/>
      <c r="N6155" s="1"/>
      <c r="O6155" s="1"/>
      <c r="P6155" s="1"/>
      <c r="Q6155" s="12">
        <v>75076</v>
      </c>
      <c r="R6155" s="29">
        <f t="shared" si="291"/>
        <v>0</v>
      </c>
      <c r="S6155" t="str">
        <f t="shared" si="292"/>
        <v>OK</v>
      </c>
      <c r="T6155" s="10">
        <f>IFERROR(VLOOKUP(A6155,[1]!Tabla1[[#All],[Material]:[venta nueva]],38,FALSE),0)</f>
        <v>0</v>
      </c>
    </row>
    <row r="6156" spans="1:20" hidden="1" x14ac:dyDescent="0.35">
      <c r="A6156">
        <f t="shared" si="290"/>
        <v>1012612</v>
      </c>
      <c r="B6156" s="6" t="s">
        <v>1373</v>
      </c>
      <c r="C6156" s="7" t="s">
        <v>658</v>
      </c>
      <c r="D6156" s="7" t="s">
        <v>1097</v>
      </c>
      <c r="E6156" s="7" t="s">
        <v>825</v>
      </c>
      <c r="F6156" s="7" t="s">
        <v>826</v>
      </c>
      <c r="G6156" s="7" t="s">
        <v>1063</v>
      </c>
      <c r="H6156" s="7" t="s">
        <v>988</v>
      </c>
      <c r="I6156" s="6" t="s">
        <v>12</v>
      </c>
      <c r="J6156" s="1"/>
      <c r="K6156" s="1"/>
      <c r="L6156" s="1"/>
      <c r="M6156" s="1"/>
      <c r="N6156" s="1"/>
      <c r="O6156" s="1"/>
      <c r="P6156" s="1"/>
      <c r="Q6156" s="12">
        <v>1444000</v>
      </c>
      <c r="R6156" s="29">
        <f t="shared" si="291"/>
        <v>0</v>
      </c>
      <c r="S6156" t="str">
        <f t="shared" si="292"/>
        <v>OK</v>
      </c>
      <c r="T6156" s="10">
        <f>IFERROR(VLOOKUP(A6156,[1]!Tabla1[[#All],[Material]:[venta nueva]],38,FALSE),0)</f>
        <v>0</v>
      </c>
    </row>
    <row r="6157" spans="1:20" hidden="1" x14ac:dyDescent="0.35">
      <c r="A6157">
        <f t="shared" si="290"/>
        <v>1012674</v>
      </c>
      <c r="B6157" s="6" t="s">
        <v>1373</v>
      </c>
      <c r="C6157" s="7" t="s">
        <v>658</v>
      </c>
      <c r="D6157" s="7" t="s">
        <v>1097</v>
      </c>
      <c r="E6157" s="7" t="s">
        <v>828</v>
      </c>
      <c r="F6157" s="7" t="s">
        <v>829</v>
      </c>
      <c r="G6157" s="7" t="s">
        <v>1065</v>
      </c>
      <c r="H6157" s="7" t="s">
        <v>989</v>
      </c>
      <c r="I6157" s="6" t="s">
        <v>13</v>
      </c>
      <c r="J6157" s="1"/>
      <c r="K6157" s="1"/>
      <c r="L6157" s="1"/>
      <c r="M6157" s="1"/>
      <c r="N6157" s="1"/>
      <c r="O6157" s="1"/>
      <c r="P6157" s="1"/>
      <c r="Q6157" s="12">
        <v>66000</v>
      </c>
      <c r="R6157" s="29">
        <f t="shared" si="291"/>
        <v>0</v>
      </c>
      <c r="S6157" t="str">
        <f t="shared" si="292"/>
        <v>OK</v>
      </c>
      <c r="T6157" s="10">
        <f>IFERROR(VLOOKUP(A6157,[1]!Tabla1[[#All],[Material]:[venta nueva]],38,FALSE),0)</f>
        <v>0</v>
      </c>
    </row>
    <row r="6158" spans="1:20" hidden="1" x14ac:dyDescent="0.35">
      <c r="A6158">
        <f t="shared" si="290"/>
        <v>1012681</v>
      </c>
      <c r="B6158" s="6" t="s">
        <v>1373</v>
      </c>
      <c r="C6158" s="7" t="s">
        <v>658</v>
      </c>
      <c r="D6158" s="7" t="s">
        <v>1097</v>
      </c>
      <c r="E6158" s="7" t="s">
        <v>830</v>
      </c>
      <c r="F6158" s="7" t="s">
        <v>831</v>
      </c>
      <c r="G6158" s="7" t="s">
        <v>1069</v>
      </c>
      <c r="H6158" s="7" t="s">
        <v>1000</v>
      </c>
      <c r="I6158" s="6" t="s">
        <v>14</v>
      </c>
      <c r="J6158" s="1"/>
      <c r="K6158" s="1"/>
      <c r="L6158" s="1"/>
      <c r="M6158" s="1"/>
      <c r="N6158" s="1"/>
      <c r="O6158" s="1"/>
      <c r="P6158" s="1"/>
      <c r="Q6158" s="12">
        <v>42000</v>
      </c>
      <c r="R6158" s="29">
        <f t="shared" si="291"/>
        <v>0</v>
      </c>
      <c r="S6158" t="str">
        <f t="shared" si="292"/>
        <v>OK</v>
      </c>
      <c r="T6158" s="10">
        <f>IFERROR(VLOOKUP(A6158,[1]!Tabla1[[#All],[Material]:[venta nueva]],38,FALSE),0)</f>
        <v>0</v>
      </c>
    </row>
    <row r="6159" spans="1:20" hidden="1" x14ac:dyDescent="0.35">
      <c r="A6159">
        <f t="shared" si="290"/>
        <v>1012719</v>
      </c>
      <c r="B6159" s="6" t="s">
        <v>1373</v>
      </c>
      <c r="C6159" s="7" t="s">
        <v>658</v>
      </c>
      <c r="D6159" s="7" t="s">
        <v>1097</v>
      </c>
      <c r="E6159" s="7" t="s">
        <v>837</v>
      </c>
      <c r="F6159" s="7" t="s">
        <v>838</v>
      </c>
      <c r="G6159" s="7" t="s">
        <v>1063</v>
      </c>
      <c r="H6159" s="7" t="s">
        <v>999</v>
      </c>
      <c r="I6159" s="6" t="s">
        <v>662</v>
      </c>
      <c r="J6159" s="1"/>
      <c r="K6159" s="1"/>
      <c r="L6159" s="1"/>
      <c r="M6159" s="1"/>
      <c r="N6159" s="1"/>
      <c r="O6159" s="1"/>
      <c r="P6159" s="1"/>
      <c r="Q6159" s="12">
        <v>297000</v>
      </c>
      <c r="R6159" s="29">
        <f t="shared" si="291"/>
        <v>0</v>
      </c>
      <c r="S6159" t="str">
        <f t="shared" si="292"/>
        <v>OK</v>
      </c>
      <c r="T6159" s="10">
        <f>IFERROR(VLOOKUP(A6159,[1]!Tabla1[[#All],[Material]:[venta nueva]],38,FALSE),0)</f>
        <v>0</v>
      </c>
    </row>
    <row r="6160" spans="1:20" hidden="1" x14ac:dyDescent="0.35">
      <c r="A6160">
        <f t="shared" si="290"/>
        <v>1012725</v>
      </c>
      <c r="B6160" s="6" t="s">
        <v>1373</v>
      </c>
      <c r="C6160" s="7" t="s">
        <v>658</v>
      </c>
      <c r="D6160" s="7" t="s">
        <v>1097</v>
      </c>
      <c r="E6160" s="7" t="s">
        <v>841</v>
      </c>
      <c r="F6160" s="7" t="s">
        <v>842</v>
      </c>
      <c r="G6160" s="7" t="s">
        <v>985</v>
      </c>
      <c r="H6160" s="7" t="s">
        <v>985</v>
      </c>
      <c r="I6160" s="6" t="s">
        <v>10</v>
      </c>
      <c r="J6160" s="1"/>
      <c r="K6160" s="1"/>
      <c r="L6160" s="1"/>
      <c r="M6160" s="1"/>
      <c r="N6160" s="1"/>
      <c r="O6160" s="1"/>
      <c r="P6160" s="1"/>
      <c r="Q6160" s="12">
        <v>35900</v>
      </c>
      <c r="R6160" s="29">
        <f t="shared" si="291"/>
        <v>0</v>
      </c>
      <c r="S6160" t="str">
        <f t="shared" si="292"/>
        <v>OK</v>
      </c>
      <c r="T6160" s="10">
        <f>IFERROR(VLOOKUP(A6160,[1]!Tabla1[[#All],[Material]:[venta nueva]],38,FALSE),0)</f>
        <v>0</v>
      </c>
    </row>
    <row r="6161" spans="1:20" hidden="1" x14ac:dyDescent="0.35">
      <c r="A6161">
        <f t="shared" si="290"/>
        <v>1012763</v>
      </c>
      <c r="B6161" s="6" t="s">
        <v>1373</v>
      </c>
      <c r="C6161" s="7" t="s">
        <v>658</v>
      </c>
      <c r="D6161" s="7" t="s">
        <v>1097</v>
      </c>
      <c r="E6161" s="7" t="s">
        <v>847</v>
      </c>
      <c r="F6161" s="7" t="s">
        <v>848</v>
      </c>
      <c r="G6161" s="7" t="s">
        <v>1065</v>
      </c>
      <c r="H6161" s="7" t="s">
        <v>995</v>
      </c>
      <c r="I6161" s="6" t="s">
        <v>11</v>
      </c>
      <c r="J6161" s="1"/>
      <c r="K6161" s="1"/>
      <c r="L6161" s="1"/>
      <c r="M6161" s="1"/>
      <c r="N6161" s="1"/>
      <c r="O6161" s="1"/>
      <c r="P6161" s="1"/>
      <c r="Q6161" s="12">
        <v>61500</v>
      </c>
      <c r="R6161" s="29">
        <f t="shared" si="291"/>
        <v>0</v>
      </c>
      <c r="S6161" t="str">
        <f t="shared" si="292"/>
        <v>OK</v>
      </c>
      <c r="T6161" s="10">
        <f>IFERROR(VLOOKUP(A6161,[1]!Tabla1[[#All],[Material]:[venta nueva]],38,FALSE),0)</f>
        <v>0</v>
      </c>
    </row>
    <row r="6162" spans="1:20" hidden="1" x14ac:dyDescent="0.35">
      <c r="A6162">
        <f t="shared" si="290"/>
        <v>1012764</v>
      </c>
      <c r="B6162" s="6" t="s">
        <v>1373</v>
      </c>
      <c r="C6162" s="7" t="s">
        <v>658</v>
      </c>
      <c r="D6162" s="7" t="s">
        <v>1097</v>
      </c>
      <c r="E6162" s="7" t="s">
        <v>849</v>
      </c>
      <c r="F6162" s="7" t="s">
        <v>850</v>
      </c>
      <c r="G6162" s="7" t="s">
        <v>1063</v>
      </c>
      <c r="H6162" s="7" t="s">
        <v>999</v>
      </c>
      <c r="I6162" s="6" t="s">
        <v>10</v>
      </c>
      <c r="J6162" s="1"/>
      <c r="K6162" s="1"/>
      <c r="L6162" s="1"/>
      <c r="M6162" s="1"/>
      <c r="N6162" s="1"/>
      <c r="O6162" s="1"/>
      <c r="P6162" s="1"/>
      <c r="Q6162" s="12">
        <v>90000</v>
      </c>
      <c r="R6162" s="29">
        <f t="shared" si="291"/>
        <v>0</v>
      </c>
      <c r="S6162" t="str">
        <f t="shared" si="292"/>
        <v>OK</v>
      </c>
      <c r="T6162" s="10">
        <f>IFERROR(VLOOKUP(A6162,[1]!Tabla1[[#All],[Material]:[venta nueva]],38,FALSE),0)</f>
        <v>0</v>
      </c>
    </row>
    <row r="6163" spans="1:20" hidden="1" x14ac:dyDescent="0.35">
      <c r="A6163">
        <f t="shared" si="290"/>
        <v>1012796</v>
      </c>
      <c r="B6163" s="6" t="s">
        <v>1373</v>
      </c>
      <c r="C6163" s="7" t="s">
        <v>658</v>
      </c>
      <c r="D6163" s="7" t="s">
        <v>1097</v>
      </c>
      <c r="E6163" s="7" t="s">
        <v>1190</v>
      </c>
      <c r="F6163" s="7" t="s">
        <v>1191</v>
      </c>
      <c r="G6163" s="7" t="s">
        <v>1068</v>
      </c>
      <c r="H6163" s="7" t="s">
        <v>1192</v>
      </c>
      <c r="I6163" s="6" t="s">
        <v>10</v>
      </c>
      <c r="J6163" s="1"/>
      <c r="K6163" s="1"/>
      <c r="L6163" s="1"/>
      <c r="M6163" s="1"/>
      <c r="N6163" s="1"/>
      <c r="O6163" s="1"/>
      <c r="P6163" s="1"/>
      <c r="Q6163" s="12">
        <v>63000</v>
      </c>
      <c r="R6163" s="29">
        <f t="shared" si="291"/>
        <v>0</v>
      </c>
      <c r="S6163" t="str">
        <f t="shared" si="292"/>
        <v>OK</v>
      </c>
      <c r="T6163" s="10">
        <f>IFERROR(VLOOKUP(A6163,[1]!Tabla1[[#All],[Material]:[venta nueva]],38,FALSE),0)</f>
        <v>0</v>
      </c>
    </row>
    <row r="6164" spans="1:20" hidden="1" x14ac:dyDescent="0.35">
      <c r="A6164">
        <f t="shared" si="290"/>
        <v>1020017</v>
      </c>
      <c r="B6164" s="6" t="s">
        <v>1373</v>
      </c>
      <c r="C6164" s="7" t="s">
        <v>553</v>
      </c>
      <c r="D6164" s="7" t="s">
        <v>1095</v>
      </c>
      <c r="E6164" s="7" t="s">
        <v>17</v>
      </c>
      <c r="F6164" s="7" t="s">
        <v>18</v>
      </c>
      <c r="G6164" s="7" t="s">
        <v>1074</v>
      </c>
      <c r="H6164" s="7" t="s">
        <v>1001</v>
      </c>
      <c r="I6164" s="6" t="s">
        <v>11</v>
      </c>
      <c r="J6164" s="1">
        <v>-4176</v>
      </c>
      <c r="K6164" s="1">
        <v>0</v>
      </c>
      <c r="L6164" s="1">
        <v>0</v>
      </c>
      <c r="M6164" s="1">
        <v>-4176</v>
      </c>
      <c r="N6164" s="1">
        <v>0</v>
      </c>
      <c r="O6164" s="1">
        <v>0</v>
      </c>
      <c r="P6164" s="1">
        <v>4000</v>
      </c>
      <c r="Q6164" s="12"/>
      <c r="R6164" s="29">
        <f t="shared" si="291"/>
        <v>-4000</v>
      </c>
      <c r="S6164" t="str">
        <f t="shared" si="292"/>
        <v>Pendiente de ingreso</v>
      </c>
      <c r="T6164" s="10">
        <f>IFERROR(VLOOKUP(A6164,[1]!Tabla1[[#All],[Material]:[venta nueva]],38,FALSE),0)</f>
        <v>0</v>
      </c>
    </row>
    <row r="6165" spans="1:20" hidden="1" x14ac:dyDescent="0.35">
      <c r="A6165">
        <f t="shared" si="290"/>
        <v>1020086</v>
      </c>
      <c r="B6165" s="6" t="s">
        <v>1373</v>
      </c>
      <c r="C6165" s="7" t="s">
        <v>553</v>
      </c>
      <c r="D6165" s="7" t="s">
        <v>1095</v>
      </c>
      <c r="E6165" s="7" t="s">
        <v>1248</v>
      </c>
      <c r="F6165" s="7" t="s">
        <v>1249</v>
      </c>
      <c r="G6165" s="7" t="s">
        <v>1075</v>
      </c>
      <c r="H6165" s="7" t="s">
        <v>1002</v>
      </c>
      <c r="I6165" s="6" t="s">
        <v>11</v>
      </c>
      <c r="J6165" s="1">
        <v>0</v>
      </c>
      <c r="K6165" s="1">
        <v>24000</v>
      </c>
      <c r="L6165" s="1">
        <v>24000</v>
      </c>
      <c r="M6165" s="1">
        <v>0</v>
      </c>
      <c r="N6165" s="1">
        <v>24000</v>
      </c>
      <c r="O6165" s="1">
        <v>24000</v>
      </c>
      <c r="P6165" s="1">
        <v>24000</v>
      </c>
      <c r="Q6165" s="12"/>
      <c r="R6165" s="29">
        <f t="shared" si="291"/>
        <v>0</v>
      </c>
      <c r="S6165" t="str">
        <f t="shared" si="292"/>
        <v>OK</v>
      </c>
      <c r="T6165" s="10">
        <f>IFERROR(VLOOKUP(A6165,[1]!Tabla1[[#All],[Material]:[venta nueva]],38,FALSE),0)</f>
        <v>0</v>
      </c>
    </row>
    <row r="6166" spans="1:20" hidden="1" x14ac:dyDescent="0.35">
      <c r="A6166">
        <f t="shared" si="290"/>
        <v>1020105</v>
      </c>
      <c r="B6166" s="6" t="s">
        <v>1373</v>
      </c>
      <c r="C6166" s="7" t="s">
        <v>553</v>
      </c>
      <c r="D6166" s="7" t="s">
        <v>1095</v>
      </c>
      <c r="E6166" s="7" t="s">
        <v>19</v>
      </c>
      <c r="F6166" s="7" t="s">
        <v>20</v>
      </c>
      <c r="G6166" s="7" t="s">
        <v>1075</v>
      </c>
      <c r="H6166" s="7" t="s">
        <v>1002</v>
      </c>
      <c r="I6166" s="6" t="s">
        <v>16</v>
      </c>
      <c r="J6166" s="1">
        <v>-186</v>
      </c>
      <c r="K6166" s="1">
        <v>54186</v>
      </c>
      <c r="L6166" s="1">
        <v>60000</v>
      </c>
      <c r="M6166" s="1">
        <v>-186</v>
      </c>
      <c r="N6166" s="1">
        <v>54186</v>
      </c>
      <c r="O6166" s="1">
        <v>60000</v>
      </c>
      <c r="P6166" s="1">
        <v>60000</v>
      </c>
      <c r="Q6166" s="12"/>
      <c r="R6166" s="29">
        <f t="shared" si="291"/>
        <v>0</v>
      </c>
      <c r="S6166" t="str">
        <f t="shared" si="292"/>
        <v>OK</v>
      </c>
      <c r="T6166" s="10">
        <f>IFERROR(VLOOKUP(A6166,[1]!Tabla1[[#All],[Material]:[venta nueva]],38,FALSE),0)</f>
        <v>0</v>
      </c>
    </row>
    <row r="6167" spans="1:20" hidden="1" x14ac:dyDescent="0.35">
      <c r="A6167">
        <f t="shared" si="290"/>
        <v>1020110</v>
      </c>
      <c r="B6167" s="6" t="s">
        <v>1373</v>
      </c>
      <c r="C6167" s="7" t="s">
        <v>553</v>
      </c>
      <c r="D6167" s="7" t="s">
        <v>1095</v>
      </c>
      <c r="E6167" s="7" t="s">
        <v>21</v>
      </c>
      <c r="F6167" s="7" t="s">
        <v>22</v>
      </c>
      <c r="G6167" s="7" t="s">
        <v>1075</v>
      </c>
      <c r="H6167" s="7" t="s">
        <v>1003</v>
      </c>
      <c r="I6167" s="6" t="s">
        <v>16</v>
      </c>
      <c r="J6167" s="1">
        <v>-193088</v>
      </c>
      <c r="K6167" s="1">
        <v>651088</v>
      </c>
      <c r="L6167" s="1">
        <v>420000</v>
      </c>
      <c r="M6167" s="1">
        <v>-193088</v>
      </c>
      <c r="N6167" s="1">
        <v>651088</v>
      </c>
      <c r="O6167" s="1">
        <v>420000</v>
      </c>
      <c r="P6167" s="1">
        <v>421402</v>
      </c>
      <c r="Q6167" s="12"/>
      <c r="R6167" s="29">
        <f t="shared" si="291"/>
        <v>-1402</v>
      </c>
      <c r="S6167" t="str">
        <f t="shared" si="292"/>
        <v>Pendiente de ingreso</v>
      </c>
      <c r="T6167" s="10">
        <f>IFERROR(VLOOKUP(A6167,[1]!Tabla1[[#All],[Material]:[venta nueva]],38,FALSE),0)</f>
        <v>0</v>
      </c>
    </row>
    <row r="6168" spans="1:20" hidden="1" x14ac:dyDescent="0.35">
      <c r="A6168">
        <f t="shared" si="290"/>
        <v>1020284</v>
      </c>
      <c r="B6168" s="6" t="s">
        <v>1373</v>
      </c>
      <c r="C6168" s="7" t="s">
        <v>553</v>
      </c>
      <c r="D6168" s="7" t="s">
        <v>1095</v>
      </c>
      <c r="E6168" s="7" t="s">
        <v>23</v>
      </c>
      <c r="F6168" s="7" t="s">
        <v>24</v>
      </c>
      <c r="G6168" s="7" t="s">
        <v>1076</v>
      </c>
      <c r="H6168" s="7" t="s">
        <v>1004</v>
      </c>
      <c r="I6168" s="6" t="s">
        <v>16</v>
      </c>
      <c r="J6168" s="1">
        <v>5894</v>
      </c>
      <c r="K6168" s="1">
        <v>406</v>
      </c>
      <c r="L6168" s="1">
        <v>7000</v>
      </c>
      <c r="M6168" s="1">
        <v>5894</v>
      </c>
      <c r="N6168" s="1">
        <v>406</v>
      </c>
      <c r="O6168" s="1">
        <v>7000</v>
      </c>
      <c r="P6168" s="1">
        <v>7000</v>
      </c>
      <c r="Q6168" s="12"/>
      <c r="R6168" s="29">
        <f t="shared" si="291"/>
        <v>0</v>
      </c>
      <c r="S6168" t="str">
        <f t="shared" si="292"/>
        <v>OK</v>
      </c>
      <c r="T6168" s="10">
        <f>IFERROR(VLOOKUP(A6168,[1]!Tabla1[[#All],[Material]:[venta nueva]],38,FALSE),0)</f>
        <v>0</v>
      </c>
    </row>
    <row r="6169" spans="1:20" hidden="1" x14ac:dyDescent="0.35">
      <c r="A6169">
        <f t="shared" si="290"/>
        <v>1020326</v>
      </c>
      <c r="B6169" s="6" t="s">
        <v>1373</v>
      </c>
      <c r="C6169" s="7" t="s">
        <v>553</v>
      </c>
      <c r="D6169" s="7" t="s">
        <v>1095</v>
      </c>
      <c r="E6169" s="7" t="s">
        <v>25</v>
      </c>
      <c r="F6169" s="7" t="s">
        <v>26</v>
      </c>
      <c r="G6169" s="7" t="s">
        <v>1077</v>
      </c>
      <c r="H6169" s="7" t="s">
        <v>1005</v>
      </c>
      <c r="I6169" s="6" t="s">
        <v>16</v>
      </c>
      <c r="J6169" s="1">
        <v>12706</v>
      </c>
      <c r="K6169" s="1">
        <v>224894</v>
      </c>
      <c r="L6169" s="1">
        <v>264000</v>
      </c>
      <c r="M6169" s="1">
        <v>12706</v>
      </c>
      <c r="N6169" s="1">
        <v>224894</v>
      </c>
      <c r="O6169" s="1">
        <v>264000</v>
      </c>
      <c r="P6169" s="1">
        <v>261220</v>
      </c>
      <c r="Q6169" s="12"/>
      <c r="R6169" s="29">
        <f t="shared" si="291"/>
        <v>2780</v>
      </c>
      <c r="S6169" t="str">
        <f t="shared" si="292"/>
        <v>Sobre ingreso</v>
      </c>
      <c r="T6169" s="10">
        <f>IFERROR(VLOOKUP(A6169,[1]!Tabla1[[#All],[Material]:[venta nueva]],38,FALSE),0)</f>
        <v>0</v>
      </c>
    </row>
    <row r="6170" spans="1:20" hidden="1" x14ac:dyDescent="0.35">
      <c r="A6170">
        <f t="shared" si="290"/>
        <v>1020339</v>
      </c>
      <c r="B6170" s="6" t="s">
        <v>1373</v>
      </c>
      <c r="C6170" s="7" t="s">
        <v>553</v>
      </c>
      <c r="D6170" s="7" t="s">
        <v>1095</v>
      </c>
      <c r="E6170" s="7" t="s">
        <v>27</v>
      </c>
      <c r="F6170" s="7" t="s">
        <v>28</v>
      </c>
      <c r="G6170" s="7" t="s">
        <v>1078</v>
      </c>
      <c r="H6170" s="7" t="s">
        <v>1006</v>
      </c>
      <c r="I6170" s="6" t="s">
        <v>11</v>
      </c>
      <c r="J6170" s="1">
        <v>-166306</v>
      </c>
      <c r="K6170" s="1">
        <v>142307</v>
      </c>
      <c r="L6170" s="1">
        <v>0</v>
      </c>
      <c r="M6170" s="1">
        <v>-166306</v>
      </c>
      <c r="N6170" s="1">
        <v>178500</v>
      </c>
      <c r="O6170" s="1">
        <v>24000</v>
      </c>
      <c r="P6170" s="1">
        <v>24000</v>
      </c>
      <c r="Q6170" s="12"/>
      <c r="R6170" s="29">
        <f t="shared" si="291"/>
        <v>0</v>
      </c>
      <c r="S6170" t="str">
        <f t="shared" si="292"/>
        <v>OK</v>
      </c>
      <c r="T6170" s="10">
        <f>IFERROR(VLOOKUP(A6170,[1]!Tabla1[[#All],[Material]:[venta nueva]],38,FALSE),0)</f>
        <v>0</v>
      </c>
    </row>
    <row r="6171" spans="1:20" hidden="1" x14ac:dyDescent="0.35">
      <c r="A6171">
        <f t="shared" si="290"/>
        <v>1020349</v>
      </c>
      <c r="B6171" s="6" t="s">
        <v>1373</v>
      </c>
      <c r="C6171" s="7" t="s">
        <v>553</v>
      </c>
      <c r="D6171" s="7" t="s">
        <v>1095</v>
      </c>
      <c r="E6171" s="7" t="s">
        <v>29</v>
      </c>
      <c r="F6171" s="7" t="s">
        <v>30</v>
      </c>
      <c r="G6171" s="7" t="s">
        <v>1079</v>
      </c>
      <c r="H6171" s="7" t="s">
        <v>1007</v>
      </c>
      <c r="I6171" s="6" t="s">
        <v>11</v>
      </c>
      <c r="J6171" s="1">
        <v>73424</v>
      </c>
      <c r="K6171" s="1">
        <v>0</v>
      </c>
      <c r="L6171" s="1">
        <v>72000</v>
      </c>
      <c r="M6171" s="1">
        <v>73424</v>
      </c>
      <c r="N6171" s="1">
        <v>0</v>
      </c>
      <c r="O6171" s="1">
        <v>0</v>
      </c>
      <c r="P6171" s="1"/>
      <c r="Q6171" s="12"/>
      <c r="R6171" s="29">
        <f t="shared" si="291"/>
        <v>0</v>
      </c>
      <c r="S6171" t="str">
        <f t="shared" si="292"/>
        <v>OK</v>
      </c>
      <c r="T6171" s="10">
        <f>IFERROR(VLOOKUP(A6171,[1]!Tabla1[[#All],[Material]:[venta nueva]],38,FALSE),0)</f>
        <v>0</v>
      </c>
    </row>
    <row r="6172" spans="1:20" hidden="1" x14ac:dyDescent="0.35">
      <c r="A6172">
        <f t="shared" si="290"/>
        <v>1020352</v>
      </c>
      <c r="B6172" s="6" t="s">
        <v>1373</v>
      </c>
      <c r="C6172" s="7" t="s">
        <v>553</v>
      </c>
      <c r="D6172" s="7" t="s">
        <v>1095</v>
      </c>
      <c r="E6172" s="7" t="s">
        <v>31</v>
      </c>
      <c r="F6172" s="7" t="s">
        <v>32</v>
      </c>
      <c r="G6172" s="7" t="s">
        <v>1080</v>
      </c>
      <c r="H6172" s="7" t="s">
        <v>1008</v>
      </c>
      <c r="I6172" s="6" t="s">
        <v>11</v>
      </c>
      <c r="J6172" s="1">
        <v>-14677</v>
      </c>
      <c r="K6172" s="1">
        <v>14677</v>
      </c>
      <c r="L6172" s="1">
        <v>0</v>
      </c>
      <c r="M6172" s="1">
        <v>-14677</v>
      </c>
      <c r="N6172" s="1">
        <v>14677</v>
      </c>
      <c r="O6172" s="1">
        <v>0</v>
      </c>
      <c r="P6172" s="1">
        <v>24000</v>
      </c>
      <c r="Q6172" s="12"/>
      <c r="R6172" s="29">
        <f t="shared" si="291"/>
        <v>-24000</v>
      </c>
      <c r="S6172" t="str">
        <f t="shared" si="292"/>
        <v>Pendiente de ingreso</v>
      </c>
      <c r="T6172" s="10">
        <f>IFERROR(VLOOKUP(A6172,[1]!Tabla1[[#All],[Material]:[venta nueva]],38,FALSE),0)</f>
        <v>0</v>
      </c>
    </row>
    <row r="6173" spans="1:20" hidden="1" x14ac:dyDescent="0.35">
      <c r="A6173">
        <f t="shared" si="290"/>
        <v>1020367</v>
      </c>
      <c r="B6173" s="6" t="s">
        <v>1373</v>
      </c>
      <c r="C6173" s="7" t="s">
        <v>553</v>
      </c>
      <c r="D6173" s="7" t="s">
        <v>1095</v>
      </c>
      <c r="E6173" s="7" t="s">
        <v>33</v>
      </c>
      <c r="F6173" s="7" t="s">
        <v>34</v>
      </c>
      <c r="G6173" s="7" t="s">
        <v>1078</v>
      </c>
      <c r="H6173" s="7" t="s">
        <v>1009</v>
      </c>
      <c r="I6173" s="6" t="s">
        <v>11</v>
      </c>
      <c r="J6173" s="1">
        <v>5792</v>
      </c>
      <c r="K6173" s="1">
        <v>138208</v>
      </c>
      <c r="L6173" s="1">
        <v>144000</v>
      </c>
      <c r="M6173" s="1">
        <v>5792</v>
      </c>
      <c r="N6173" s="1">
        <v>138208</v>
      </c>
      <c r="O6173" s="1">
        <v>144000</v>
      </c>
      <c r="P6173" s="1">
        <v>152000</v>
      </c>
      <c r="Q6173" s="12"/>
      <c r="R6173" s="29">
        <f t="shared" si="291"/>
        <v>-8000</v>
      </c>
      <c r="S6173" t="str">
        <f t="shared" si="292"/>
        <v>Pendiente de ingreso</v>
      </c>
      <c r="T6173" s="10">
        <f>IFERROR(VLOOKUP(A6173,[1]!Tabla1[[#All],[Material]:[venta nueva]],38,FALSE),0)</f>
        <v>0</v>
      </c>
    </row>
    <row r="6174" spans="1:20" hidden="1" x14ac:dyDescent="0.35">
      <c r="A6174">
        <f t="shared" si="290"/>
        <v>1020412</v>
      </c>
      <c r="B6174" s="6" t="s">
        <v>1373</v>
      </c>
      <c r="C6174" s="7" t="s">
        <v>553</v>
      </c>
      <c r="D6174" s="7" t="s">
        <v>1095</v>
      </c>
      <c r="E6174" s="7" t="s">
        <v>35</v>
      </c>
      <c r="F6174" s="7" t="s">
        <v>36</v>
      </c>
      <c r="G6174" s="7" t="s">
        <v>1081</v>
      </c>
      <c r="H6174" s="7" t="s">
        <v>1010</v>
      </c>
      <c r="I6174" s="6" t="s">
        <v>11</v>
      </c>
      <c r="J6174" s="1">
        <v>44412</v>
      </c>
      <c r="K6174" s="1">
        <v>73218</v>
      </c>
      <c r="L6174" s="1">
        <v>117630</v>
      </c>
      <c r="M6174" s="1">
        <v>44412</v>
      </c>
      <c r="N6174" s="1">
        <v>73218</v>
      </c>
      <c r="O6174" s="1">
        <v>117630</v>
      </c>
      <c r="P6174" s="1">
        <v>156000</v>
      </c>
      <c r="Q6174" s="12"/>
      <c r="R6174" s="29">
        <f t="shared" si="291"/>
        <v>-38370</v>
      </c>
      <c r="S6174" t="str">
        <f t="shared" si="292"/>
        <v>Pendiente de ingreso</v>
      </c>
      <c r="T6174" s="10">
        <f>IFERROR(VLOOKUP(A6174,[1]!Tabla1[[#All],[Material]:[venta nueva]],38,FALSE),0)</f>
        <v>0</v>
      </c>
    </row>
    <row r="6175" spans="1:20" hidden="1" x14ac:dyDescent="0.35">
      <c r="A6175">
        <f t="shared" si="290"/>
        <v>1020589</v>
      </c>
      <c r="B6175" s="6" t="s">
        <v>1373</v>
      </c>
      <c r="C6175" s="7" t="s">
        <v>553</v>
      </c>
      <c r="D6175" s="7" t="s">
        <v>1095</v>
      </c>
      <c r="E6175" s="7" t="s">
        <v>37</v>
      </c>
      <c r="F6175" s="7" t="s">
        <v>38</v>
      </c>
      <c r="G6175" s="7" t="s">
        <v>1075</v>
      </c>
      <c r="H6175" s="7" t="s">
        <v>1003</v>
      </c>
      <c r="I6175" s="6" t="s">
        <v>16</v>
      </c>
      <c r="J6175" s="1">
        <v>75622</v>
      </c>
      <c r="K6175" s="1">
        <v>114378</v>
      </c>
      <c r="L6175" s="1">
        <v>130000</v>
      </c>
      <c r="M6175" s="1">
        <v>75622</v>
      </c>
      <c r="N6175" s="1">
        <v>114378</v>
      </c>
      <c r="O6175" s="1">
        <v>130000</v>
      </c>
      <c r="P6175" s="1">
        <v>130000</v>
      </c>
      <c r="Q6175" s="12"/>
      <c r="R6175" s="29">
        <f t="shared" si="291"/>
        <v>0</v>
      </c>
      <c r="S6175" t="str">
        <f t="shared" si="292"/>
        <v>OK</v>
      </c>
      <c r="T6175" s="10">
        <f>IFERROR(VLOOKUP(A6175,[1]!Tabla1[[#All],[Material]:[venta nueva]],38,FALSE),0)</f>
        <v>0</v>
      </c>
    </row>
    <row r="6176" spans="1:20" hidden="1" x14ac:dyDescent="0.35">
      <c r="A6176">
        <f t="shared" si="290"/>
        <v>1020592</v>
      </c>
      <c r="B6176" s="6" t="s">
        <v>1373</v>
      </c>
      <c r="C6176" s="7" t="s">
        <v>553</v>
      </c>
      <c r="D6176" s="7" t="s">
        <v>1095</v>
      </c>
      <c r="E6176" s="7" t="s">
        <v>39</v>
      </c>
      <c r="F6176" s="7" t="s">
        <v>40</v>
      </c>
      <c r="G6176" s="7" t="s">
        <v>1075</v>
      </c>
      <c r="H6176" s="7" t="s">
        <v>1011</v>
      </c>
      <c r="I6176" s="6" t="s">
        <v>16</v>
      </c>
      <c r="J6176" s="1">
        <v>-63522</v>
      </c>
      <c r="K6176" s="1">
        <v>290787</v>
      </c>
      <c r="L6176" s="1">
        <v>210000</v>
      </c>
      <c r="M6176" s="1">
        <v>-63522</v>
      </c>
      <c r="N6176" s="1">
        <v>251787</v>
      </c>
      <c r="O6176" s="1">
        <v>195000</v>
      </c>
      <c r="P6176" s="1">
        <v>195581</v>
      </c>
      <c r="Q6176" s="12"/>
      <c r="R6176" s="29">
        <f t="shared" si="291"/>
        <v>-581</v>
      </c>
      <c r="S6176" t="str">
        <f t="shared" si="292"/>
        <v>Pendiente de ingreso</v>
      </c>
      <c r="T6176" s="10">
        <f>IFERROR(VLOOKUP(A6176,[1]!Tabla1[[#All],[Material]:[venta nueva]],38,FALSE),0)</f>
        <v>0</v>
      </c>
    </row>
    <row r="6177" spans="1:20" hidden="1" x14ac:dyDescent="0.35">
      <c r="A6177">
        <f t="shared" si="290"/>
        <v>1020620</v>
      </c>
      <c r="B6177" s="6" t="s">
        <v>1373</v>
      </c>
      <c r="C6177" s="7" t="s">
        <v>553</v>
      </c>
      <c r="D6177" s="7" t="s">
        <v>1095</v>
      </c>
      <c r="E6177" s="7" t="s">
        <v>41</v>
      </c>
      <c r="F6177" s="7" t="s">
        <v>42</v>
      </c>
      <c r="G6177" s="7" t="s">
        <v>1075</v>
      </c>
      <c r="H6177" s="7" t="s">
        <v>1011</v>
      </c>
      <c r="I6177" s="6" t="s">
        <v>16</v>
      </c>
      <c r="J6177" s="1">
        <v>-1424</v>
      </c>
      <c r="K6177" s="1">
        <v>28424</v>
      </c>
      <c r="L6177" s="1">
        <v>30000</v>
      </c>
      <c r="M6177" s="1">
        <v>-1424</v>
      </c>
      <c r="N6177" s="1">
        <v>35424</v>
      </c>
      <c r="O6177" s="1">
        <v>37000</v>
      </c>
      <c r="P6177" s="1">
        <v>37000</v>
      </c>
      <c r="Q6177" s="12"/>
      <c r="R6177" s="29">
        <f t="shared" si="291"/>
        <v>0</v>
      </c>
      <c r="S6177" t="str">
        <f t="shared" si="292"/>
        <v>OK</v>
      </c>
      <c r="T6177" s="10">
        <f>IFERROR(VLOOKUP(A6177,[1]!Tabla1[[#All],[Material]:[venta nueva]],38,FALSE),0)</f>
        <v>0</v>
      </c>
    </row>
    <row r="6178" spans="1:20" hidden="1" x14ac:dyDescent="0.35">
      <c r="A6178">
        <f t="shared" si="290"/>
        <v>1020636</v>
      </c>
      <c r="B6178" s="6" t="s">
        <v>1373</v>
      </c>
      <c r="C6178" s="7" t="s">
        <v>553</v>
      </c>
      <c r="D6178" s="7" t="s">
        <v>1095</v>
      </c>
      <c r="E6178" s="7" t="s">
        <v>43</v>
      </c>
      <c r="F6178" s="7" t="s">
        <v>44</v>
      </c>
      <c r="G6178" s="7" t="s">
        <v>985</v>
      </c>
      <c r="H6178" s="7" t="s">
        <v>1012</v>
      </c>
      <c r="I6178" s="6" t="s">
        <v>16</v>
      </c>
      <c r="J6178" s="1">
        <v>-1882</v>
      </c>
      <c r="K6178" s="1">
        <v>13582</v>
      </c>
      <c r="L6178" s="1">
        <v>13000</v>
      </c>
      <c r="M6178" s="1">
        <v>-1882</v>
      </c>
      <c r="N6178" s="1">
        <v>13582</v>
      </c>
      <c r="O6178" s="1">
        <v>13000</v>
      </c>
      <c r="P6178" s="1">
        <v>13000</v>
      </c>
      <c r="Q6178" s="12"/>
      <c r="R6178" s="29">
        <f t="shared" si="291"/>
        <v>0</v>
      </c>
      <c r="S6178" t="str">
        <f t="shared" si="292"/>
        <v>OK</v>
      </c>
      <c r="T6178" s="10">
        <f>IFERROR(VLOOKUP(A6178,[1]!Tabla1[[#All],[Material]:[venta nueva]],38,FALSE),0)</f>
        <v>0</v>
      </c>
    </row>
    <row r="6179" spans="1:20" hidden="1" x14ac:dyDescent="0.35">
      <c r="A6179">
        <f t="shared" si="290"/>
        <v>1020637</v>
      </c>
      <c r="B6179" s="6" t="s">
        <v>1373</v>
      </c>
      <c r="C6179" s="7" t="s">
        <v>553</v>
      </c>
      <c r="D6179" s="7" t="s">
        <v>1095</v>
      </c>
      <c r="E6179" s="7" t="s">
        <v>45</v>
      </c>
      <c r="F6179" s="7" t="s">
        <v>46</v>
      </c>
      <c r="G6179" s="7" t="s">
        <v>1082</v>
      </c>
      <c r="H6179" s="7" t="s">
        <v>1013</v>
      </c>
      <c r="I6179" s="6" t="s">
        <v>16</v>
      </c>
      <c r="J6179" s="1">
        <v>-67648</v>
      </c>
      <c r="K6179" s="1">
        <v>247648</v>
      </c>
      <c r="L6179" s="1">
        <v>200000</v>
      </c>
      <c r="M6179" s="1">
        <v>-67648</v>
      </c>
      <c r="N6179" s="1">
        <v>247648</v>
      </c>
      <c r="O6179" s="1">
        <v>200000</v>
      </c>
      <c r="P6179" s="1">
        <v>200632</v>
      </c>
      <c r="Q6179" s="12"/>
      <c r="R6179" s="29">
        <f t="shared" si="291"/>
        <v>-632</v>
      </c>
      <c r="S6179" t="str">
        <f t="shared" si="292"/>
        <v>Pendiente de ingreso</v>
      </c>
      <c r="T6179" s="10">
        <f>IFERROR(VLOOKUP(A6179,[1]!Tabla1[[#All],[Material]:[venta nueva]],38,FALSE),0)</f>
        <v>0</v>
      </c>
    </row>
    <row r="6180" spans="1:20" hidden="1" x14ac:dyDescent="0.35">
      <c r="A6180">
        <f t="shared" si="290"/>
        <v>1020660</v>
      </c>
      <c r="B6180" s="6" t="s">
        <v>1373</v>
      </c>
      <c r="C6180" s="7" t="s">
        <v>553</v>
      </c>
      <c r="D6180" s="7" t="s">
        <v>1095</v>
      </c>
      <c r="E6180" s="7" t="s">
        <v>1416</v>
      </c>
      <c r="F6180" s="7" t="s">
        <v>247</v>
      </c>
      <c r="G6180" s="7" t="s">
        <v>1086</v>
      </c>
      <c r="H6180" s="7" t="s">
        <v>1041</v>
      </c>
      <c r="I6180" s="6" t="s">
        <v>12</v>
      </c>
      <c r="J6180" s="1"/>
      <c r="K6180" s="1"/>
      <c r="L6180" s="1"/>
      <c r="M6180" s="1"/>
      <c r="N6180" s="1"/>
      <c r="O6180" s="1"/>
      <c r="P6180" s="1">
        <v>139000</v>
      </c>
      <c r="Q6180" s="12"/>
      <c r="R6180" s="29">
        <f t="shared" si="291"/>
        <v>-139000</v>
      </c>
      <c r="S6180" t="str">
        <f t="shared" si="292"/>
        <v>Pendiente de ingreso</v>
      </c>
      <c r="T6180" s="10">
        <f>IFERROR(VLOOKUP(A6180,[1]!Tabla1[[#All],[Material]:[venta nueva]],38,FALSE),0)</f>
        <v>0</v>
      </c>
    </row>
    <row r="6181" spans="1:20" hidden="1" x14ac:dyDescent="0.35">
      <c r="A6181">
        <f t="shared" si="290"/>
        <v>1020662</v>
      </c>
      <c r="B6181" s="6" t="s">
        <v>1373</v>
      </c>
      <c r="C6181" s="7" t="s">
        <v>553</v>
      </c>
      <c r="D6181" s="7" t="s">
        <v>1095</v>
      </c>
      <c r="E6181" s="7" t="s">
        <v>47</v>
      </c>
      <c r="F6181" s="7" t="s">
        <v>48</v>
      </c>
      <c r="G6181" s="7" t="s">
        <v>1076</v>
      </c>
      <c r="H6181" s="7" t="s">
        <v>1004</v>
      </c>
      <c r="I6181" s="6" t="s">
        <v>16</v>
      </c>
      <c r="J6181" s="1">
        <v>26448</v>
      </c>
      <c r="K6181" s="1">
        <v>0</v>
      </c>
      <c r="L6181" s="1">
        <v>10000</v>
      </c>
      <c r="M6181" s="1">
        <v>26448</v>
      </c>
      <c r="N6181" s="1">
        <v>0</v>
      </c>
      <c r="O6181" s="1">
        <v>10000</v>
      </c>
      <c r="P6181" s="1">
        <v>10000</v>
      </c>
      <c r="Q6181" s="12"/>
      <c r="R6181" s="29">
        <f t="shared" si="291"/>
        <v>0</v>
      </c>
      <c r="S6181" t="str">
        <f t="shared" si="292"/>
        <v>OK</v>
      </c>
      <c r="T6181" s="10">
        <f>IFERROR(VLOOKUP(A6181,[1]!Tabla1[[#All],[Material]:[venta nueva]],38,FALSE),0)</f>
        <v>0</v>
      </c>
    </row>
    <row r="6182" spans="1:20" hidden="1" x14ac:dyDescent="0.35">
      <c r="A6182">
        <f t="shared" si="290"/>
        <v>1020664</v>
      </c>
      <c r="B6182" s="6" t="s">
        <v>1373</v>
      </c>
      <c r="C6182" s="7" t="s">
        <v>553</v>
      </c>
      <c r="D6182" s="7" t="s">
        <v>1095</v>
      </c>
      <c r="E6182" s="7" t="s">
        <v>49</v>
      </c>
      <c r="F6182" s="7" t="s">
        <v>50</v>
      </c>
      <c r="G6182" s="7" t="s">
        <v>1076</v>
      </c>
      <c r="H6182" s="7" t="s">
        <v>1004</v>
      </c>
      <c r="I6182" s="6" t="s">
        <v>16</v>
      </c>
      <c r="J6182" s="1">
        <v>-1887</v>
      </c>
      <c r="K6182" s="1">
        <v>9087</v>
      </c>
      <c r="L6182" s="1">
        <v>8000</v>
      </c>
      <c r="M6182" s="1">
        <v>-1887</v>
      </c>
      <c r="N6182" s="1">
        <v>9087</v>
      </c>
      <c r="O6182" s="1">
        <v>8000</v>
      </c>
      <c r="P6182" s="1">
        <v>8000</v>
      </c>
      <c r="Q6182" s="12"/>
      <c r="R6182" s="29">
        <f t="shared" si="291"/>
        <v>0</v>
      </c>
      <c r="S6182" t="str">
        <f t="shared" si="292"/>
        <v>OK</v>
      </c>
      <c r="T6182" s="10">
        <f>IFERROR(VLOOKUP(A6182,[1]!Tabla1[[#All],[Material]:[venta nueva]],38,FALSE),0)</f>
        <v>0</v>
      </c>
    </row>
    <row r="6183" spans="1:20" hidden="1" x14ac:dyDescent="0.35">
      <c r="A6183">
        <f t="shared" si="290"/>
        <v>1020665</v>
      </c>
      <c r="B6183" s="6" t="s">
        <v>1373</v>
      </c>
      <c r="C6183" s="7" t="s">
        <v>553</v>
      </c>
      <c r="D6183" s="7" t="s">
        <v>1095</v>
      </c>
      <c r="E6183" s="7" t="s">
        <v>51</v>
      </c>
      <c r="F6183" s="7" t="s">
        <v>52</v>
      </c>
      <c r="G6183" s="7" t="s">
        <v>1076</v>
      </c>
      <c r="H6183" s="7" t="s">
        <v>1004</v>
      </c>
      <c r="I6183" s="6" t="s">
        <v>16</v>
      </c>
      <c r="J6183" s="1">
        <v>10094</v>
      </c>
      <c r="K6183" s="1">
        <v>0</v>
      </c>
      <c r="L6183" s="1">
        <v>11000</v>
      </c>
      <c r="M6183" s="1">
        <v>10094</v>
      </c>
      <c r="N6183" s="1">
        <v>0</v>
      </c>
      <c r="O6183" s="1">
        <v>11000</v>
      </c>
      <c r="P6183" s="1">
        <v>11000</v>
      </c>
      <c r="Q6183" s="12"/>
      <c r="R6183" s="29">
        <f t="shared" si="291"/>
        <v>0</v>
      </c>
      <c r="S6183" t="str">
        <f t="shared" si="292"/>
        <v>OK</v>
      </c>
      <c r="T6183" s="10">
        <f>IFERROR(VLOOKUP(A6183,[1]!Tabla1[[#All],[Material]:[venta nueva]],38,FALSE),0)</f>
        <v>0</v>
      </c>
    </row>
    <row r="6184" spans="1:20" hidden="1" x14ac:dyDescent="0.35">
      <c r="A6184">
        <f t="shared" si="290"/>
        <v>1020678</v>
      </c>
      <c r="B6184" s="6" t="s">
        <v>1373</v>
      </c>
      <c r="C6184" s="7" t="s">
        <v>553</v>
      </c>
      <c r="D6184" s="7" t="s">
        <v>1095</v>
      </c>
      <c r="E6184" s="7" t="s">
        <v>53</v>
      </c>
      <c r="F6184" s="7" t="s">
        <v>54</v>
      </c>
      <c r="G6184" s="7" t="s">
        <v>1075</v>
      </c>
      <c r="H6184" s="7" t="s">
        <v>1002</v>
      </c>
      <c r="I6184" s="6" t="s">
        <v>16</v>
      </c>
      <c r="J6184" s="1">
        <v>768</v>
      </c>
      <c r="K6184" s="1">
        <v>0</v>
      </c>
      <c r="L6184" s="1">
        <v>0</v>
      </c>
      <c r="M6184" s="1">
        <v>768</v>
      </c>
      <c r="N6184" s="1">
        <v>0</v>
      </c>
      <c r="O6184" s="1">
        <v>0</v>
      </c>
      <c r="P6184" s="1"/>
      <c r="Q6184" s="12"/>
      <c r="R6184" s="29">
        <f t="shared" si="291"/>
        <v>0</v>
      </c>
      <c r="S6184" t="str">
        <f t="shared" si="292"/>
        <v>OK</v>
      </c>
      <c r="T6184" s="10">
        <f>IFERROR(VLOOKUP(A6184,[1]!Tabla1[[#All],[Material]:[venta nueva]],38,FALSE),0)</f>
        <v>0</v>
      </c>
    </row>
    <row r="6185" spans="1:20" hidden="1" x14ac:dyDescent="0.35">
      <c r="A6185">
        <f t="shared" si="290"/>
        <v>1020681</v>
      </c>
      <c r="B6185" s="6" t="s">
        <v>1373</v>
      </c>
      <c r="C6185" s="7" t="s">
        <v>553</v>
      </c>
      <c r="D6185" s="7" t="s">
        <v>1095</v>
      </c>
      <c r="E6185" s="7" t="s">
        <v>55</v>
      </c>
      <c r="F6185" s="7" t="s">
        <v>56</v>
      </c>
      <c r="G6185" s="7" t="s">
        <v>1075</v>
      </c>
      <c r="H6185" s="7" t="s">
        <v>1003</v>
      </c>
      <c r="I6185" s="6" t="s">
        <v>16</v>
      </c>
      <c r="J6185" s="1">
        <v>3468</v>
      </c>
      <c r="K6185" s="1">
        <v>7332</v>
      </c>
      <c r="L6185" s="1">
        <v>12000</v>
      </c>
      <c r="M6185" s="1">
        <v>3468</v>
      </c>
      <c r="N6185" s="1">
        <v>7332</v>
      </c>
      <c r="O6185" s="1">
        <v>12000</v>
      </c>
      <c r="P6185" s="1">
        <v>12000</v>
      </c>
      <c r="Q6185" s="12"/>
      <c r="R6185" s="29">
        <f t="shared" si="291"/>
        <v>0</v>
      </c>
      <c r="S6185" t="str">
        <f t="shared" si="292"/>
        <v>OK</v>
      </c>
      <c r="T6185" s="10">
        <f>IFERROR(VLOOKUP(A6185,[1]!Tabla1[[#All],[Material]:[venta nueva]],38,FALSE),0)</f>
        <v>0</v>
      </c>
    </row>
    <row r="6186" spans="1:20" hidden="1" x14ac:dyDescent="0.35">
      <c r="A6186">
        <f t="shared" si="290"/>
        <v>1020704</v>
      </c>
      <c r="B6186" s="6" t="s">
        <v>1373</v>
      </c>
      <c r="C6186" s="7" t="s">
        <v>553</v>
      </c>
      <c r="D6186" s="7" t="s">
        <v>1095</v>
      </c>
      <c r="E6186" s="7" t="s">
        <v>57</v>
      </c>
      <c r="F6186" s="7" t="s">
        <v>58</v>
      </c>
      <c r="G6186" s="7" t="s">
        <v>985</v>
      </c>
      <c r="H6186" s="7" t="s">
        <v>1012</v>
      </c>
      <c r="I6186" s="6" t="s">
        <v>16</v>
      </c>
      <c r="J6186" s="1">
        <v>460</v>
      </c>
      <c r="K6186" s="1">
        <v>440</v>
      </c>
      <c r="L6186" s="1">
        <v>1000</v>
      </c>
      <c r="M6186" s="1">
        <v>460</v>
      </c>
      <c r="N6186" s="1">
        <v>440</v>
      </c>
      <c r="O6186" s="1">
        <v>1000</v>
      </c>
      <c r="P6186" s="1">
        <v>1000</v>
      </c>
      <c r="Q6186" s="12"/>
      <c r="R6186" s="29">
        <f t="shared" si="291"/>
        <v>0</v>
      </c>
      <c r="S6186" t="str">
        <f t="shared" si="292"/>
        <v>OK</v>
      </c>
      <c r="T6186" s="10">
        <f>IFERROR(VLOOKUP(A6186,[1]!Tabla1[[#All],[Material]:[venta nueva]],38,FALSE),0)</f>
        <v>0</v>
      </c>
    </row>
    <row r="6187" spans="1:20" hidden="1" x14ac:dyDescent="0.35">
      <c r="A6187">
        <f t="shared" si="290"/>
        <v>1020715</v>
      </c>
      <c r="B6187" s="6" t="s">
        <v>1373</v>
      </c>
      <c r="C6187" s="7" t="s">
        <v>553</v>
      </c>
      <c r="D6187" s="7" t="s">
        <v>1095</v>
      </c>
      <c r="E6187" s="7" t="s">
        <v>59</v>
      </c>
      <c r="F6187" s="7" t="s">
        <v>60</v>
      </c>
      <c r="G6187" s="7" t="s">
        <v>1082</v>
      </c>
      <c r="H6187" s="7" t="s">
        <v>1014</v>
      </c>
      <c r="I6187" s="6" t="s">
        <v>16</v>
      </c>
      <c r="J6187" s="1">
        <v>-2357</v>
      </c>
      <c r="K6187" s="1">
        <v>4157</v>
      </c>
      <c r="L6187" s="1">
        <v>2000</v>
      </c>
      <c r="M6187" s="1">
        <v>-2357</v>
      </c>
      <c r="N6187" s="1">
        <v>4157</v>
      </c>
      <c r="O6187" s="1">
        <v>2000</v>
      </c>
      <c r="P6187" s="1">
        <v>2000</v>
      </c>
      <c r="Q6187" s="12"/>
      <c r="R6187" s="29">
        <f t="shared" si="291"/>
        <v>0</v>
      </c>
      <c r="S6187" t="str">
        <f t="shared" si="292"/>
        <v>OK</v>
      </c>
      <c r="T6187" s="10">
        <f>IFERROR(VLOOKUP(A6187,[1]!Tabla1[[#All],[Material]:[venta nueva]],38,FALSE),0)</f>
        <v>0</v>
      </c>
    </row>
    <row r="6188" spans="1:20" hidden="1" x14ac:dyDescent="0.35">
      <c r="A6188">
        <f t="shared" si="290"/>
        <v>1020731</v>
      </c>
      <c r="B6188" s="6" t="s">
        <v>1373</v>
      </c>
      <c r="C6188" s="7" t="s">
        <v>553</v>
      </c>
      <c r="D6188" s="7" t="s">
        <v>1095</v>
      </c>
      <c r="E6188" s="7" t="s">
        <v>61</v>
      </c>
      <c r="F6188" s="7" t="s">
        <v>62</v>
      </c>
      <c r="G6188" s="7" t="s">
        <v>1082</v>
      </c>
      <c r="H6188" s="7" t="s">
        <v>1013</v>
      </c>
      <c r="I6188" s="6" t="s">
        <v>16</v>
      </c>
      <c r="J6188" s="1">
        <v>-3940</v>
      </c>
      <c r="K6188" s="1">
        <v>26440</v>
      </c>
      <c r="L6188" s="1">
        <v>25000</v>
      </c>
      <c r="M6188" s="1">
        <v>-3940</v>
      </c>
      <c r="N6188" s="1">
        <v>26440</v>
      </c>
      <c r="O6188" s="1">
        <v>25000</v>
      </c>
      <c r="P6188" s="1">
        <v>25000</v>
      </c>
      <c r="Q6188" s="12"/>
      <c r="R6188" s="29">
        <f t="shared" si="291"/>
        <v>0</v>
      </c>
      <c r="S6188" t="str">
        <f t="shared" si="292"/>
        <v>OK</v>
      </c>
      <c r="T6188" s="10">
        <f>IFERROR(VLOOKUP(A6188,[1]!Tabla1[[#All],[Material]:[venta nueva]],38,FALSE),0)</f>
        <v>0</v>
      </c>
    </row>
    <row r="6189" spans="1:20" hidden="1" x14ac:dyDescent="0.35">
      <c r="A6189">
        <f t="shared" si="290"/>
        <v>1020758</v>
      </c>
      <c r="B6189" s="6" t="s">
        <v>1373</v>
      </c>
      <c r="C6189" s="7" t="s">
        <v>553</v>
      </c>
      <c r="D6189" s="7" t="s">
        <v>1095</v>
      </c>
      <c r="E6189" s="7" t="s">
        <v>63</v>
      </c>
      <c r="F6189" s="7" t="s">
        <v>64</v>
      </c>
      <c r="G6189" s="7" t="s">
        <v>1075</v>
      </c>
      <c r="H6189" s="7" t="s">
        <v>1011</v>
      </c>
      <c r="I6189" s="6" t="s">
        <v>16</v>
      </c>
      <c r="J6189" s="1">
        <v>-6048</v>
      </c>
      <c r="K6189" s="1">
        <v>14148</v>
      </c>
      <c r="L6189" s="1">
        <v>9000</v>
      </c>
      <c r="M6189" s="1">
        <v>-6048</v>
      </c>
      <c r="N6189" s="1">
        <v>14148</v>
      </c>
      <c r="O6189" s="1">
        <v>9000</v>
      </c>
      <c r="P6189" s="1">
        <v>9000</v>
      </c>
      <c r="Q6189" s="12"/>
      <c r="R6189" s="29">
        <f t="shared" si="291"/>
        <v>0</v>
      </c>
      <c r="S6189" t="str">
        <f t="shared" si="292"/>
        <v>OK</v>
      </c>
      <c r="T6189" s="10">
        <f>IFERROR(VLOOKUP(A6189,[1]!Tabla1[[#All],[Material]:[venta nueva]],38,FALSE),0)</f>
        <v>0</v>
      </c>
    </row>
    <row r="6190" spans="1:20" hidden="1" x14ac:dyDescent="0.35">
      <c r="A6190">
        <f t="shared" si="290"/>
        <v>1020774</v>
      </c>
      <c r="B6190" s="6" t="s">
        <v>1373</v>
      </c>
      <c r="C6190" s="7" t="s">
        <v>553</v>
      </c>
      <c r="D6190" s="7" t="s">
        <v>1095</v>
      </c>
      <c r="E6190" s="7" t="s">
        <v>65</v>
      </c>
      <c r="F6190" s="7" t="s">
        <v>66</v>
      </c>
      <c r="G6190" s="7" t="s">
        <v>1083</v>
      </c>
      <c r="H6190" s="7" t="s">
        <v>1015</v>
      </c>
      <c r="I6190" s="6" t="s">
        <v>16</v>
      </c>
      <c r="J6190" s="1">
        <v>-3340</v>
      </c>
      <c r="K6190" s="1">
        <v>11440</v>
      </c>
      <c r="L6190" s="1">
        <v>9000</v>
      </c>
      <c r="M6190" s="1">
        <v>-3340</v>
      </c>
      <c r="N6190" s="1">
        <v>11440</v>
      </c>
      <c r="O6190" s="1">
        <v>9000</v>
      </c>
      <c r="P6190" s="1">
        <v>9000</v>
      </c>
      <c r="Q6190" s="12"/>
      <c r="R6190" s="29">
        <f t="shared" si="291"/>
        <v>0</v>
      </c>
      <c r="S6190" t="str">
        <f t="shared" si="292"/>
        <v>OK</v>
      </c>
      <c r="T6190" s="10">
        <f>IFERROR(VLOOKUP(A6190,[1]!Tabla1[[#All],[Material]:[venta nueva]],38,FALSE),0)</f>
        <v>0</v>
      </c>
    </row>
    <row r="6191" spans="1:20" hidden="1" x14ac:dyDescent="0.35">
      <c r="A6191">
        <f t="shared" si="290"/>
        <v>1020802</v>
      </c>
      <c r="B6191" s="6" t="s">
        <v>1373</v>
      </c>
      <c r="C6191" s="7" t="s">
        <v>553</v>
      </c>
      <c r="D6191" s="7" t="s">
        <v>1095</v>
      </c>
      <c r="E6191" s="7" t="s">
        <v>67</v>
      </c>
      <c r="F6191" s="7" t="s">
        <v>68</v>
      </c>
      <c r="G6191" s="7" t="s">
        <v>1082</v>
      </c>
      <c r="H6191" s="7" t="s">
        <v>1013</v>
      </c>
      <c r="I6191" s="6" t="s">
        <v>16</v>
      </c>
      <c r="J6191" s="1">
        <v>23789</v>
      </c>
      <c r="K6191" s="1">
        <v>13111</v>
      </c>
      <c r="L6191" s="1">
        <v>41000</v>
      </c>
      <c r="M6191" s="1">
        <v>23789</v>
      </c>
      <c r="N6191" s="1">
        <v>13111</v>
      </c>
      <c r="O6191" s="1">
        <v>41000</v>
      </c>
      <c r="P6191" s="1">
        <v>41000</v>
      </c>
      <c r="Q6191" s="12"/>
      <c r="R6191" s="29">
        <f t="shared" si="291"/>
        <v>0</v>
      </c>
      <c r="S6191" t="str">
        <f t="shared" si="292"/>
        <v>OK</v>
      </c>
      <c r="T6191" s="10">
        <f>IFERROR(VLOOKUP(A6191,[1]!Tabla1[[#All],[Material]:[venta nueva]],38,FALSE),0)</f>
        <v>0</v>
      </c>
    </row>
    <row r="6192" spans="1:20" hidden="1" x14ac:dyDescent="0.35">
      <c r="A6192">
        <f t="shared" si="290"/>
        <v>1020810</v>
      </c>
      <c r="B6192" s="6" t="s">
        <v>1373</v>
      </c>
      <c r="C6192" s="7" t="s">
        <v>553</v>
      </c>
      <c r="D6192" s="7" t="s">
        <v>1095</v>
      </c>
      <c r="E6192" s="7" t="s">
        <v>69</v>
      </c>
      <c r="F6192" s="7" t="s">
        <v>70</v>
      </c>
      <c r="G6192" s="7" t="s">
        <v>1069</v>
      </c>
      <c r="H6192" s="7" t="s">
        <v>1016</v>
      </c>
      <c r="I6192" s="6" t="s">
        <v>16</v>
      </c>
      <c r="J6192" s="1">
        <v>313</v>
      </c>
      <c r="K6192" s="1">
        <v>1487</v>
      </c>
      <c r="L6192" s="1">
        <v>2000</v>
      </c>
      <c r="M6192" s="1">
        <v>313</v>
      </c>
      <c r="N6192" s="1">
        <v>1487</v>
      </c>
      <c r="O6192" s="1">
        <v>2000</v>
      </c>
      <c r="P6192" s="1">
        <v>2000</v>
      </c>
      <c r="Q6192" s="12"/>
      <c r="R6192" s="29">
        <f t="shared" si="291"/>
        <v>0</v>
      </c>
      <c r="S6192" t="str">
        <f t="shared" si="292"/>
        <v>OK</v>
      </c>
      <c r="T6192" s="10">
        <f>IFERROR(VLOOKUP(A6192,[1]!Tabla1[[#All],[Material]:[venta nueva]],38,FALSE),0)</f>
        <v>0</v>
      </c>
    </row>
    <row r="6193" spans="1:20" hidden="1" x14ac:dyDescent="0.35">
      <c r="A6193">
        <f t="shared" si="290"/>
        <v>1020848</v>
      </c>
      <c r="B6193" s="6" t="s">
        <v>1373</v>
      </c>
      <c r="C6193" s="7" t="s">
        <v>553</v>
      </c>
      <c r="D6193" s="7" t="s">
        <v>1095</v>
      </c>
      <c r="E6193" s="7" t="s">
        <v>75</v>
      </c>
      <c r="F6193" s="7" t="s">
        <v>76</v>
      </c>
      <c r="G6193" s="7" t="s">
        <v>1075</v>
      </c>
      <c r="H6193" s="7" t="s">
        <v>1002</v>
      </c>
      <c r="I6193" s="6" t="s">
        <v>11</v>
      </c>
      <c r="J6193" s="1">
        <v>32225</v>
      </c>
      <c r="K6193" s="1">
        <v>0</v>
      </c>
      <c r="L6193" s="1">
        <v>36000</v>
      </c>
      <c r="M6193" s="1">
        <v>32225</v>
      </c>
      <c r="N6193" s="1">
        <v>0</v>
      </c>
      <c r="O6193" s="1">
        <v>36000</v>
      </c>
      <c r="P6193" s="1">
        <v>36000</v>
      </c>
      <c r="Q6193" s="12"/>
      <c r="R6193" s="29">
        <f t="shared" si="291"/>
        <v>0</v>
      </c>
      <c r="S6193" t="str">
        <f t="shared" si="292"/>
        <v>OK</v>
      </c>
      <c r="T6193" s="10">
        <f>IFERROR(VLOOKUP(A6193,[1]!Tabla1[[#All],[Material]:[venta nueva]],38,FALSE),0)</f>
        <v>0</v>
      </c>
    </row>
    <row r="6194" spans="1:20" hidden="1" x14ac:dyDescent="0.35">
      <c r="A6194">
        <f t="shared" si="290"/>
        <v>1020860</v>
      </c>
      <c r="B6194" s="6" t="s">
        <v>1373</v>
      </c>
      <c r="C6194" s="7" t="s">
        <v>553</v>
      </c>
      <c r="D6194" s="7" t="s">
        <v>1095</v>
      </c>
      <c r="E6194" s="7" t="s">
        <v>79</v>
      </c>
      <c r="F6194" s="7" t="s">
        <v>80</v>
      </c>
      <c r="G6194" s="7" t="s">
        <v>1075</v>
      </c>
      <c r="H6194" s="7" t="s">
        <v>1011</v>
      </c>
      <c r="I6194" s="6" t="s">
        <v>12</v>
      </c>
      <c r="J6194" s="1">
        <v>-13086</v>
      </c>
      <c r="K6194" s="1">
        <v>145086</v>
      </c>
      <c r="L6194" s="1">
        <v>132000</v>
      </c>
      <c r="M6194" s="1">
        <v>-13086</v>
      </c>
      <c r="N6194" s="1">
        <v>145086</v>
      </c>
      <c r="O6194" s="1">
        <v>132000</v>
      </c>
      <c r="P6194" s="1">
        <v>132000</v>
      </c>
      <c r="Q6194" s="12"/>
      <c r="R6194" s="29">
        <f t="shared" si="291"/>
        <v>0</v>
      </c>
      <c r="S6194" t="str">
        <f t="shared" si="292"/>
        <v>OK</v>
      </c>
      <c r="T6194" s="10">
        <f>IFERROR(VLOOKUP(A6194,[1]!Tabla1[[#All],[Material]:[venta nueva]],38,FALSE),0)</f>
        <v>0</v>
      </c>
    </row>
    <row r="6195" spans="1:20" hidden="1" x14ac:dyDescent="0.35">
      <c r="A6195">
        <f t="shared" si="290"/>
        <v>1020861</v>
      </c>
      <c r="B6195" s="6" t="s">
        <v>1373</v>
      </c>
      <c r="C6195" s="7" t="s">
        <v>553</v>
      </c>
      <c r="D6195" s="7" t="s">
        <v>1095</v>
      </c>
      <c r="E6195" s="7" t="s">
        <v>81</v>
      </c>
      <c r="F6195" s="7" t="s">
        <v>82</v>
      </c>
      <c r="G6195" s="7" t="s">
        <v>1075</v>
      </c>
      <c r="H6195" s="7" t="s">
        <v>1011</v>
      </c>
      <c r="I6195" s="6" t="s">
        <v>12</v>
      </c>
      <c r="J6195" s="1">
        <v>4370</v>
      </c>
      <c r="K6195" s="1">
        <v>127630</v>
      </c>
      <c r="L6195" s="1">
        <v>132000</v>
      </c>
      <c r="M6195" s="1">
        <v>4370</v>
      </c>
      <c r="N6195" s="1">
        <v>127630</v>
      </c>
      <c r="O6195" s="1">
        <v>132000</v>
      </c>
      <c r="P6195" s="1">
        <v>132000</v>
      </c>
      <c r="Q6195" s="12"/>
      <c r="R6195" s="29">
        <f t="shared" si="291"/>
        <v>0</v>
      </c>
      <c r="S6195" t="str">
        <f t="shared" si="292"/>
        <v>OK</v>
      </c>
      <c r="T6195" s="10">
        <f>IFERROR(VLOOKUP(A6195,[1]!Tabla1[[#All],[Material]:[venta nueva]],38,FALSE),0)</f>
        <v>0</v>
      </c>
    </row>
    <row r="6196" spans="1:20" hidden="1" x14ac:dyDescent="0.35">
      <c r="A6196">
        <f t="shared" si="290"/>
        <v>1020869</v>
      </c>
      <c r="B6196" s="6" t="s">
        <v>1373</v>
      </c>
      <c r="C6196" s="7" t="s">
        <v>553</v>
      </c>
      <c r="D6196" s="7" t="s">
        <v>1095</v>
      </c>
      <c r="E6196" s="7" t="s">
        <v>491</v>
      </c>
      <c r="F6196" s="7" t="s">
        <v>492</v>
      </c>
      <c r="G6196" s="7" t="s">
        <v>1085</v>
      </c>
      <c r="H6196" s="7" t="s">
        <v>1019</v>
      </c>
      <c r="I6196" s="6" t="s">
        <v>11</v>
      </c>
      <c r="J6196" s="1">
        <v>59817</v>
      </c>
      <c r="K6196" s="1">
        <v>0</v>
      </c>
      <c r="L6196" s="1">
        <v>24000</v>
      </c>
      <c r="M6196" s="1">
        <v>59817</v>
      </c>
      <c r="N6196" s="1">
        <v>0</v>
      </c>
      <c r="O6196" s="1">
        <v>24000</v>
      </c>
      <c r="P6196" s="1">
        <v>48001</v>
      </c>
      <c r="Q6196" s="12"/>
      <c r="R6196" s="29">
        <f t="shared" si="291"/>
        <v>-24001</v>
      </c>
      <c r="S6196" t="str">
        <f t="shared" si="292"/>
        <v>Pendiente de ingreso</v>
      </c>
      <c r="T6196" s="10">
        <f>IFERROR(VLOOKUP(A6196,[1]!Tabla1[[#All],[Material]:[venta nueva]],38,FALSE),0)</f>
        <v>0</v>
      </c>
    </row>
    <row r="6197" spans="1:20" hidden="1" x14ac:dyDescent="0.35">
      <c r="A6197">
        <f t="shared" si="290"/>
        <v>1020886</v>
      </c>
      <c r="B6197" s="6" t="s">
        <v>1373</v>
      </c>
      <c r="C6197" s="7" t="s">
        <v>553</v>
      </c>
      <c r="D6197" s="7" t="s">
        <v>1095</v>
      </c>
      <c r="E6197" s="7" t="s">
        <v>83</v>
      </c>
      <c r="F6197" s="7" t="s">
        <v>84</v>
      </c>
      <c r="G6197" s="7" t="s">
        <v>1082</v>
      </c>
      <c r="H6197" s="7" t="s">
        <v>1013</v>
      </c>
      <c r="I6197" s="6" t="s">
        <v>11</v>
      </c>
      <c r="J6197" s="1">
        <v>-3829</v>
      </c>
      <c r="K6197" s="1">
        <v>3829</v>
      </c>
      <c r="L6197" s="1">
        <v>0</v>
      </c>
      <c r="M6197" s="1">
        <v>-3829</v>
      </c>
      <c r="N6197" s="1">
        <v>0</v>
      </c>
      <c r="O6197" s="1">
        <v>0</v>
      </c>
      <c r="P6197" s="1">
        <v>18700</v>
      </c>
      <c r="Q6197" s="12"/>
      <c r="R6197" s="29">
        <f t="shared" si="291"/>
        <v>-18700</v>
      </c>
      <c r="S6197" t="str">
        <f t="shared" si="292"/>
        <v>Pendiente de ingreso</v>
      </c>
      <c r="T6197" s="10">
        <f>IFERROR(VLOOKUP(A6197,[1]!Tabla1[[#All],[Material]:[venta nueva]],38,FALSE),0)</f>
        <v>0</v>
      </c>
    </row>
    <row r="6198" spans="1:20" hidden="1" x14ac:dyDescent="0.35">
      <c r="A6198">
        <f t="shared" si="290"/>
        <v>1020904</v>
      </c>
      <c r="B6198" s="6" t="s">
        <v>1373</v>
      </c>
      <c r="C6198" s="7" t="s">
        <v>553</v>
      </c>
      <c r="D6198" s="7" t="s">
        <v>1095</v>
      </c>
      <c r="E6198" s="7" t="s">
        <v>85</v>
      </c>
      <c r="F6198" s="7" t="s">
        <v>86</v>
      </c>
      <c r="G6198" s="7" t="s">
        <v>1082</v>
      </c>
      <c r="H6198" s="7" t="s">
        <v>1014</v>
      </c>
      <c r="I6198" s="6" t="s">
        <v>12</v>
      </c>
      <c r="J6198" s="1">
        <v>-18510</v>
      </c>
      <c r="K6198" s="1">
        <v>88346</v>
      </c>
      <c r="L6198" s="1">
        <v>0</v>
      </c>
      <c r="M6198" s="1">
        <v>-18510</v>
      </c>
      <c r="N6198" s="1">
        <v>88346</v>
      </c>
      <c r="O6198" s="1">
        <v>44000</v>
      </c>
      <c r="P6198" s="1">
        <v>44000</v>
      </c>
      <c r="Q6198" s="12"/>
      <c r="R6198" s="29">
        <f t="shared" si="291"/>
        <v>0</v>
      </c>
      <c r="S6198" t="str">
        <f t="shared" si="292"/>
        <v>OK</v>
      </c>
      <c r="T6198" s="10">
        <f>IFERROR(VLOOKUP(A6198,[1]!Tabla1[[#All],[Material]:[venta nueva]],38,FALSE),0)</f>
        <v>0</v>
      </c>
    </row>
    <row r="6199" spans="1:20" hidden="1" x14ac:dyDescent="0.35">
      <c r="A6199">
        <f t="shared" si="290"/>
        <v>1020905</v>
      </c>
      <c r="B6199" s="6" t="s">
        <v>1373</v>
      </c>
      <c r="C6199" s="7" t="s">
        <v>553</v>
      </c>
      <c r="D6199" s="7" t="s">
        <v>1095</v>
      </c>
      <c r="E6199" s="7" t="s">
        <v>87</v>
      </c>
      <c r="F6199" s="7" t="s">
        <v>88</v>
      </c>
      <c r="G6199" s="7" t="s">
        <v>1082</v>
      </c>
      <c r="H6199" s="7" t="s">
        <v>1014</v>
      </c>
      <c r="I6199" s="6" t="s">
        <v>12</v>
      </c>
      <c r="J6199" s="1">
        <v>-2656</v>
      </c>
      <c r="K6199" s="1">
        <v>55720</v>
      </c>
      <c r="L6199" s="1">
        <v>0</v>
      </c>
      <c r="M6199" s="1">
        <v>-2656</v>
      </c>
      <c r="N6199" s="1">
        <v>55720</v>
      </c>
      <c r="O6199" s="1">
        <v>22000</v>
      </c>
      <c r="P6199" s="1">
        <v>22000</v>
      </c>
      <c r="Q6199" s="12"/>
      <c r="R6199" s="29">
        <f t="shared" si="291"/>
        <v>0</v>
      </c>
      <c r="S6199" t="str">
        <f t="shared" si="292"/>
        <v>OK</v>
      </c>
      <c r="T6199" s="10">
        <f>IFERROR(VLOOKUP(A6199,[1]!Tabla1[[#All],[Material]:[venta nueva]],38,FALSE),0)</f>
        <v>0</v>
      </c>
    </row>
    <row r="6200" spans="1:20" hidden="1" x14ac:dyDescent="0.35">
      <c r="A6200">
        <f t="shared" si="290"/>
        <v>1020914</v>
      </c>
      <c r="B6200" s="6" t="s">
        <v>1373</v>
      </c>
      <c r="C6200" s="7" t="s">
        <v>553</v>
      </c>
      <c r="D6200" s="7" t="s">
        <v>1095</v>
      </c>
      <c r="E6200" s="7" t="s">
        <v>89</v>
      </c>
      <c r="F6200" s="7" t="s">
        <v>90</v>
      </c>
      <c r="G6200" s="7" t="s">
        <v>1082</v>
      </c>
      <c r="H6200" s="7" t="s">
        <v>1014</v>
      </c>
      <c r="I6200" s="6" t="s">
        <v>16</v>
      </c>
      <c r="J6200" s="1">
        <v>-15967</v>
      </c>
      <c r="K6200" s="1">
        <v>23027</v>
      </c>
      <c r="L6200" s="1">
        <v>9000</v>
      </c>
      <c r="M6200" s="1">
        <v>-15967</v>
      </c>
      <c r="N6200" s="1">
        <v>23027</v>
      </c>
      <c r="O6200" s="1">
        <v>9000</v>
      </c>
      <c r="P6200" s="1">
        <v>9000</v>
      </c>
      <c r="Q6200" s="12"/>
      <c r="R6200" s="29">
        <f t="shared" si="291"/>
        <v>0</v>
      </c>
      <c r="S6200" t="str">
        <f t="shared" si="292"/>
        <v>OK</v>
      </c>
      <c r="T6200" s="10">
        <f>IFERROR(VLOOKUP(A6200,[1]!Tabla1[[#All],[Material]:[venta nueva]],38,FALSE),0)</f>
        <v>0</v>
      </c>
    </row>
    <row r="6201" spans="1:20" hidden="1" x14ac:dyDescent="0.35">
      <c r="A6201">
        <f t="shared" si="290"/>
        <v>1020915</v>
      </c>
      <c r="B6201" s="6" t="s">
        <v>1373</v>
      </c>
      <c r="C6201" s="7" t="s">
        <v>553</v>
      </c>
      <c r="D6201" s="7" t="s">
        <v>1095</v>
      </c>
      <c r="E6201" s="7" t="s">
        <v>91</v>
      </c>
      <c r="F6201" s="7" t="s">
        <v>92</v>
      </c>
      <c r="G6201" s="7" t="s">
        <v>1076</v>
      </c>
      <c r="H6201" s="7" t="s">
        <v>1020</v>
      </c>
      <c r="I6201" s="6" t="s">
        <v>11</v>
      </c>
      <c r="J6201" s="1">
        <v>28652</v>
      </c>
      <c r="K6201" s="1">
        <v>0</v>
      </c>
      <c r="L6201" s="1">
        <v>28652</v>
      </c>
      <c r="M6201" s="1">
        <v>28652</v>
      </c>
      <c r="N6201" s="1">
        <v>0</v>
      </c>
      <c r="O6201" s="1">
        <v>28652</v>
      </c>
      <c r="P6201" s="1">
        <v>32000</v>
      </c>
      <c r="Q6201" s="12"/>
      <c r="R6201" s="29">
        <f t="shared" si="291"/>
        <v>-3348</v>
      </c>
      <c r="S6201" t="str">
        <f t="shared" si="292"/>
        <v>Pendiente de ingreso</v>
      </c>
      <c r="T6201" s="10">
        <f>IFERROR(VLOOKUP(A6201,[1]!Tabla1[[#All],[Material]:[venta nueva]],38,FALSE),0)</f>
        <v>0</v>
      </c>
    </row>
    <row r="6202" spans="1:20" hidden="1" x14ac:dyDescent="0.35">
      <c r="A6202">
        <f t="shared" si="290"/>
        <v>1020925</v>
      </c>
      <c r="B6202" s="6" t="s">
        <v>1373</v>
      </c>
      <c r="C6202" s="7" t="s">
        <v>553</v>
      </c>
      <c r="D6202" s="7" t="s">
        <v>1095</v>
      </c>
      <c r="E6202" s="7" t="s">
        <v>93</v>
      </c>
      <c r="F6202" s="7" t="s">
        <v>94</v>
      </c>
      <c r="G6202" s="7" t="s">
        <v>1078</v>
      </c>
      <c r="H6202" s="7" t="s">
        <v>1021</v>
      </c>
      <c r="I6202" s="6" t="s">
        <v>11</v>
      </c>
      <c r="J6202" s="1">
        <v>-11897</v>
      </c>
      <c r="K6202" s="1">
        <v>11897</v>
      </c>
      <c r="L6202" s="1">
        <v>0</v>
      </c>
      <c r="M6202" s="1">
        <v>-11897</v>
      </c>
      <c r="N6202" s="1">
        <v>11897</v>
      </c>
      <c r="O6202" s="1">
        <v>24000</v>
      </c>
      <c r="P6202" s="1">
        <v>24001</v>
      </c>
      <c r="Q6202" s="12"/>
      <c r="R6202" s="29">
        <f t="shared" si="291"/>
        <v>-1</v>
      </c>
      <c r="S6202" t="str">
        <f t="shared" si="292"/>
        <v>Pendiente de ingreso</v>
      </c>
      <c r="T6202" s="10">
        <f>IFERROR(VLOOKUP(A6202,[1]!Tabla1[[#All],[Material]:[venta nueva]],38,FALSE),0)</f>
        <v>0</v>
      </c>
    </row>
    <row r="6203" spans="1:20" hidden="1" x14ac:dyDescent="0.35">
      <c r="A6203">
        <f t="shared" si="290"/>
        <v>1020944</v>
      </c>
      <c r="B6203" s="6" t="s">
        <v>1373</v>
      </c>
      <c r="C6203" s="7" t="s">
        <v>553</v>
      </c>
      <c r="D6203" s="7" t="s">
        <v>1095</v>
      </c>
      <c r="E6203" s="7" t="s">
        <v>95</v>
      </c>
      <c r="F6203" s="7" t="s">
        <v>96</v>
      </c>
      <c r="G6203" s="7" t="s">
        <v>1076</v>
      </c>
      <c r="H6203" s="7" t="s">
        <v>1022</v>
      </c>
      <c r="I6203" s="6" t="s">
        <v>11</v>
      </c>
      <c r="J6203" s="1">
        <v>26353</v>
      </c>
      <c r="K6203" s="1">
        <v>120000</v>
      </c>
      <c r="L6203" s="1">
        <v>146353</v>
      </c>
      <c r="M6203" s="1">
        <v>26353</v>
      </c>
      <c r="N6203" s="1">
        <v>120000</v>
      </c>
      <c r="O6203" s="1">
        <v>146353</v>
      </c>
      <c r="P6203" s="1">
        <v>168000</v>
      </c>
      <c r="Q6203" s="12"/>
      <c r="R6203" s="29">
        <f t="shared" si="291"/>
        <v>-21647</v>
      </c>
      <c r="S6203" t="str">
        <f t="shared" si="292"/>
        <v>Pendiente de ingreso</v>
      </c>
      <c r="T6203" s="10">
        <f>IFERROR(VLOOKUP(A6203,[1]!Tabla1[[#All],[Material]:[venta nueva]],38,FALSE),0)</f>
        <v>0</v>
      </c>
    </row>
    <row r="6204" spans="1:20" hidden="1" x14ac:dyDescent="0.35">
      <c r="A6204">
        <f t="shared" si="290"/>
        <v>1020990</v>
      </c>
      <c r="B6204" s="6" t="s">
        <v>1373</v>
      </c>
      <c r="C6204" s="7" t="s">
        <v>553</v>
      </c>
      <c r="D6204" s="7" t="s">
        <v>1095</v>
      </c>
      <c r="E6204" s="7" t="s">
        <v>97</v>
      </c>
      <c r="F6204" s="7" t="s">
        <v>98</v>
      </c>
      <c r="G6204" s="7" t="s">
        <v>1076</v>
      </c>
      <c r="H6204" s="7" t="s">
        <v>1004</v>
      </c>
      <c r="I6204" s="6" t="s">
        <v>16</v>
      </c>
      <c r="J6204" s="1">
        <v>3319</v>
      </c>
      <c r="K6204" s="1">
        <v>1181</v>
      </c>
      <c r="L6204" s="1">
        <v>5000</v>
      </c>
      <c r="M6204" s="1">
        <v>3319</v>
      </c>
      <c r="N6204" s="1">
        <v>1181</v>
      </c>
      <c r="O6204" s="1">
        <v>5000</v>
      </c>
      <c r="P6204" s="1">
        <v>5000</v>
      </c>
      <c r="Q6204" s="12"/>
      <c r="R6204" s="29">
        <f t="shared" si="291"/>
        <v>0</v>
      </c>
      <c r="S6204" t="str">
        <f t="shared" si="292"/>
        <v>OK</v>
      </c>
      <c r="T6204" s="10">
        <f>IFERROR(VLOOKUP(A6204,[1]!Tabla1[[#All],[Material]:[venta nueva]],38,FALSE),0)</f>
        <v>0</v>
      </c>
    </row>
    <row r="6205" spans="1:20" hidden="1" x14ac:dyDescent="0.35">
      <c r="A6205">
        <f t="shared" si="290"/>
        <v>1020991</v>
      </c>
      <c r="B6205" s="6" t="s">
        <v>1373</v>
      </c>
      <c r="C6205" s="7" t="s">
        <v>553</v>
      </c>
      <c r="D6205" s="7" t="s">
        <v>1095</v>
      </c>
      <c r="E6205" s="7" t="s">
        <v>99</v>
      </c>
      <c r="F6205" s="7" t="s">
        <v>100</v>
      </c>
      <c r="G6205" s="7" t="s">
        <v>1076</v>
      </c>
      <c r="H6205" s="7" t="s">
        <v>1004</v>
      </c>
      <c r="I6205" s="6" t="s">
        <v>16</v>
      </c>
      <c r="J6205" s="1">
        <v>-11417</v>
      </c>
      <c r="K6205" s="1">
        <v>14017</v>
      </c>
      <c r="L6205" s="1">
        <v>9000</v>
      </c>
      <c r="M6205" s="1">
        <v>-11417</v>
      </c>
      <c r="N6205" s="1">
        <v>14017</v>
      </c>
      <c r="O6205" s="1">
        <v>9000</v>
      </c>
      <c r="P6205" s="1">
        <v>9000</v>
      </c>
      <c r="Q6205" s="12"/>
      <c r="R6205" s="29">
        <f t="shared" si="291"/>
        <v>0</v>
      </c>
      <c r="S6205" t="str">
        <f t="shared" si="292"/>
        <v>OK</v>
      </c>
      <c r="T6205" s="10">
        <f>IFERROR(VLOOKUP(A6205,[1]!Tabla1[[#All],[Material]:[venta nueva]],38,FALSE),0)</f>
        <v>0</v>
      </c>
    </row>
    <row r="6206" spans="1:20" hidden="1" x14ac:dyDescent="0.35">
      <c r="A6206">
        <f t="shared" si="290"/>
        <v>1020993</v>
      </c>
      <c r="B6206" s="6" t="s">
        <v>1373</v>
      </c>
      <c r="C6206" s="7" t="s">
        <v>553</v>
      </c>
      <c r="D6206" s="7" t="s">
        <v>1095</v>
      </c>
      <c r="E6206" s="7" t="s">
        <v>592</v>
      </c>
      <c r="F6206" s="7" t="s">
        <v>356</v>
      </c>
      <c r="G6206" s="7" t="s">
        <v>1077</v>
      </c>
      <c r="H6206" s="7" t="s">
        <v>1023</v>
      </c>
      <c r="I6206" s="6" t="s">
        <v>11</v>
      </c>
      <c r="J6206" s="1">
        <v>-8100</v>
      </c>
      <c r="K6206" s="1">
        <v>8100</v>
      </c>
      <c r="L6206" s="1">
        <v>0</v>
      </c>
      <c r="M6206" s="1">
        <v>-8100</v>
      </c>
      <c r="N6206" s="1">
        <v>8100</v>
      </c>
      <c r="O6206" s="1">
        <v>0</v>
      </c>
      <c r="P6206" s="1"/>
      <c r="Q6206" s="12"/>
      <c r="R6206" s="29">
        <f t="shared" si="291"/>
        <v>0</v>
      </c>
      <c r="S6206" t="str">
        <f t="shared" si="292"/>
        <v>OK</v>
      </c>
      <c r="T6206" s="10">
        <f>IFERROR(VLOOKUP(A6206,[1]!Tabla1[[#All],[Material]:[venta nueva]],38,FALSE),0)</f>
        <v>0</v>
      </c>
    </row>
    <row r="6207" spans="1:20" hidden="1" x14ac:dyDescent="0.35">
      <c r="A6207">
        <f t="shared" si="290"/>
        <v>1021012</v>
      </c>
      <c r="B6207" s="6" t="s">
        <v>1373</v>
      </c>
      <c r="C6207" s="7" t="s">
        <v>553</v>
      </c>
      <c r="D6207" s="7" t="s">
        <v>1095</v>
      </c>
      <c r="E6207" s="7" t="s">
        <v>103</v>
      </c>
      <c r="F6207" s="7" t="s">
        <v>104</v>
      </c>
      <c r="G6207" s="7" t="s">
        <v>1079</v>
      </c>
      <c r="H6207" s="7" t="s">
        <v>1007</v>
      </c>
      <c r="I6207" s="6" t="s">
        <v>12</v>
      </c>
      <c r="J6207" s="1">
        <v>83370</v>
      </c>
      <c r="K6207" s="1">
        <v>114630</v>
      </c>
      <c r="L6207" s="1">
        <v>198000</v>
      </c>
      <c r="M6207" s="1">
        <v>83370</v>
      </c>
      <c r="N6207" s="1">
        <v>114630</v>
      </c>
      <c r="O6207" s="1">
        <v>198000</v>
      </c>
      <c r="P6207" s="1">
        <v>154000</v>
      </c>
      <c r="Q6207" s="12"/>
      <c r="R6207" s="29">
        <f t="shared" si="291"/>
        <v>44000</v>
      </c>
      <c r="S6207" t="str">
        <f t="shared" si="292"/>
        <v>Sobre ingreso</v>
      </c>
      <c r="T6207" s="10">
        <f>IFERROR(VLOOKUP(A6207,[1]!Tabla1[[#All],[Material]:[venta nueva]],38,FALSE),0)</f>
        <v>0</v>
      </c>
    </row>
    <row r="6208" spans="1:20" hidden="1" x14ac:dyDescent="0.35">
      <c r="A6208">
        <f t="shared" si="290"/>
        <v>1021023</v>
      </c>
      <c r="B6208" s="6" t="s">
        <v>1373</v>
      </c>
      <c r="C6208" s="7" t="s">
        <v>553</v>
      </c>
      <c r="D6208" s="7" t="s">
        <v>1095</v>
      </c>
      <c r="E6208" s="7" t="s">
        <v>106</v>
      </c>
      <c r="F6208" s="7" t="s">
        <v>483</v>
      </c>
      <c r="G6208" s="7" t="s">
        <v>1078</v>
      </c>
      <c r="H6208" s="7" t="s">
        <v>1009</v>
      </c>
      <c r="I6208" s="6" t="s">
        <v>11</v>
      </c>
      <c r="J6208" s="1">
        <v>66670</v>
      </c>
      <c r="K6208" s="1">
        <v>94744</v>
      </c>
      <c r="L6208" s="1">
        <v>120000</v>
      </c>
      <c r="M6208" s="1">
        <v>66670</v>
      </c>
      <c r="N6208" s="1">
        <v>94744</v>
      </c>
      <c r="O6208" s="1">
        <v>120000</v>
      </c>
      <c r="P6208" s="1">
        <v>120000</v>
      </c>
      <c r="Q6208" s="12"/>
      <c r="R6208" s="29">
        <f t="shared" si="291"/>
        <v>0</v>
      </c>
      <c r="S6208" t="str">
        <f t="shared" si="292"/>
        <v>OK</v>
      </c>
      <c r="T6208" s="10">
        <f>IFERROR(VLOOKUP(A6208,[1]!Tabla1[[#All],[Material]:[venta nueva]],38,FALSE),0)</f>
        <v>0</v>
      </c>
    </row>
    <row r="6209" spans="1:20" hidden="1" x14ac:dyDescent="0.35">
      <c r="A6209">
        <f t="shared" si="290"/>
        <v>1021039</v>
      </c>
      <c r="B6209" s="6" t="s">
        <v>1373</v>
      </c>
      <c r="C6209" s="7" t="s">
        <v>553</v>
      </c>
      <c r="D6209" s="7" t="s">
        <v>1095</v>
      </c>
      <c r="E6209" s="7" t="s">
        <v>107</v>
      </c>
      <c r="F6209" s="7" t="s">
        <v>484</v>
      </c>
      <c r="G6209" s="7" t="s">
        <v>1080</v>
      </c>
      <c r="H6209" s="7" t="s">
        <v>1024</v>
      </c>
      <c r="I6209" s="6" t="s">
        <v>11</v>
      </c>
      <c r="J6209" s="1">
        <v>-102156</v>
      </c>
      <c r="K6209" s="1">
        <v>54898</v>
      </c>
      <c r="L6209" s="1">
        <v>0</v>
      </c>
      <c r="M6209" s="1">
        <v>-102156</v>
      </c>
      <c r="N6209" s="1">
        <v>54898</v>
      </c>
      <c r="O6209" s="1">
        <v>0</v>
      </c>
      <c r="P6209" s="1"/>
      <c r="Q6209" s="12"/>
      <c r="R6209" s="29">
        <f t="shared" si="291"/>
        <v>0</v>
      </c>
      <c r="S6209" t="str">
        <f t="shared" si="292"/>
        <v>OK</v>
      </c>
      <c r="T6209" s="10">
        <f>IFERROR(VLOOKUP(A6209,[1]!Tabla1[[#All],[Material]:[venta nueva]],38,FALSE),0)</f>
        <v>0</v>
      </c>
    </row>
    <row r="6210" spans="1:20" hidden="1" x14ac:dyDescent="0.35">
      <c r="A6210">
        <f t="shared" si="290"/>
        <v>1021045</v>
      </c>
      <c r="B6210" s="6" t="s">
        <v>1373</v>
      </c>
      <c r="C6210" s="7" t="s">
        <v>553</v>
      </c>
      <c r="D6210" s="7" t="s">
        <v>1095</v>
      </c>
      <c r="E6210" s="7" t="s">
        <v>108</v>
      </c>
      <c r="F6210" s="7" t="s">
        <v>109</v>
      </c>
      <c r="G6210" s="7" t="s">
        <v>1086</v>
      </c>
      <c r="H6210" s="7" t="s">
        <v>1025</v>
      </c>
      <c r="I6210" s="6" t="s">
        <v>12</v>
      </c>
      <c r="J6210" s="1">
        <v>-60486</v>
      </c>
      <c r="K6210" s="1">
        <v>89147</v>
      </c>
      <c r="L6210" s="1">
        <v>44000</v>
      </c>
      <c r="M6210" s="1">
        <v>-60486</v>
      </c>
      <c r="N6210" s="1">
        <v>89147</v>
      </c>
      <c r="O6210" s="1">
        <v>44000</v>
      </c>
      <c r="P6210" s="1">
        <v>44000</v>
      </c>
      <c r="Q6210" s="12"/>
      <c r="R6210" s="29">
        <f t="shared" si="291"/>
        <v>0</v>
      </c>
      <c r="S6210" t="str">
        <f t="shared" si="292"/>
        <v>OK</v>
      </c>
      <c r="T6210" s="10">
        <f>IFERROR(VLOOKUP(A6210,[1]!Tabla1[[#All],[Material]:[venta nueva]],38,FALSE),0)</f>
        <v>0</v>
      </c>
    </row>
    <row r="6211" spans="1:20" hidden="1" x14ac:dyDescent="0.35">
      <c r="A6211">
        <f t="shared" si="290"/>
        <v>1021046</v>
      </c>
      <c r="B6211" s="6" t="s">
        <v>1373</v>
      </c>
      <c r="C6211" s="7" t="s">
        <v>553</v>
      </c>
      <c r="D6211" s="7" t="s">
        <v>1095</v>
      </c>
      <c r="E6211" s="7" t="s">
        <v>110</v>
      </c>
      <c r="F6211" s="7" t="s">
        <v>111</v>
      </c>
      <c r="G6211" s="7" t="s">
        <v>1086</v>
      </c>
      <c r="H6211" s="7" t="s">
        <v>1025</v>
      </c>
      <c r="I6211" s="6" t="s">
        <v>12</v>
      </c>
      <c r="J6211" s="1">
        <v>7064</v>
      </c>
      <c r="K6211" s="1">
        <v>0</v>
      </c>
      <c r="L6211" s="1">
        <v>0</v>
      </c>
      <c r="M6211" s="1">
        <v>7064</v>
      </c>
      <c r="N6211" s="1">
        <v>0</v>
      </c>
      <c r="O6211" s="1">
        <v>176000</v>
      </c>
      <c r="P6211" s="1">
        <v>176000</v>
      </c>
      <c r="Q6211" s="12"/>
      <c r="R6211" s="29">
        <f t="shared" si="291"/>
        <v>0</v>
      </c>
      <c r="S6211" t="str">
        <f t="shared" si="292"/>
        <v>OK</v>
      </c>
      <c r="T6211" s="10">
        <f>IFERROR(VLOOKUP(A6211,[1]!Tabla1[[#All],[Material]:[venta nueva]],38,FALSE),0)</f>
        <v>0</v>
      </c>
    </row>
    <row r="6212" spans="1:20" hidden="1" x14ac:dyDescent="0.35">
      <c r="A6212">
        <f t="shared" si="290"/>
        <v>1021077</v>
      </c>
      <c r="B6212" s="6" t="s">
        <v>1373</v>
      </c>
      <c r="C6212" s="7" t="s">
        <v>553</v>
      </c>
      <c r="D6212" s="7" t="s">
        <v>1095</v>
      </c>
      <c r="E6212" s="7" t="s">
        <v>536</v>
      </c>
      <c r="F6212" s="7" t="s">
        <v>243</v>
      </c>
      <c r="G6212" s="7" t="s">
        <v>1078</v>
      </c>
      <c r="H6212" s="7" t="s">
        <v>1009</v>
      </c>
      <c r="I6212" s="6" t="s">
        <v>11</v>
      </c>
      <c r="J6212" s="1">
        <v>-8004</v>
      </c>
      <c r="K6212" s="1">
        <v>8004</v>
      </c>
      <c r="L6212" s="1">
        <v>0</v>
      </c>
      <c r="M6212" s="1">
        <v>-8004</v>
      </c>
      <c r="N6212" s="1">
        <v>8004</v>
      </c>
      <c r="O6212" s="1">
        <v>0</v>
      </c>
      <c r="P6212" s="1"/>
      <c r="Q6212" s="12"/>
      <c r="R6212" s="29">
        <f t="shared" si="291"/>
        <v>0</v>
      </c>
      <c r="S6212" t="str">
        <f t="shared" si="292"/>
        <v>OK</v>
      </c>
      <c r="T6212" s="10">
        <f>IFERROR(VLOOKUP(A6212,[1]!Tabla1[[#All],[Material]:[venta nueva]],38,FALSE),0)</f>
        <v>0</v>
      </c>
    </row>
    <row r="6213" spans="1:20" hidden="1" x14ac:dyDescent="0.35">
      <c r="A6213">
        <f t="shared" si="290"/>
        <v>1021078</v>
      </c>
      <c r="B6213" s="6" t="s">
        <v>1373</v>
      </c>
      <c r="C6213" s="7" t="s">
        <v>553</v>
      </c>
      <c r="D6213" s="7" t="s">
        <v>1095</v>
      </c>
      <c r="E6213" s="7" t="s">
        <v>486</v>
      </c>
      <c r="F6213" s="7" t="s">
        <v>487</v>
      </c>
      <c r="G6213" s="7" t="s">
        <v>1081</v>
      </c>
      <c r="H6213" s="7" t="s">
        <v>1010</v>
      </c>
      <c r="I6213" s="6" t="s">
        <v>11</v>
      </c>
      <c r="J6213" s="1">
        <v>16148</v>
      </c>
      <c r="K6213" s="1">
        <v>80028</v>
      </c>
      <c r="L6213" s="1">
        <v>96176</v>
      </c>
      <c r="M6213" s="1">
        <v>16148</v>
      </c>
      <c r="N6213" s="1">
        <v>117852</v>
      </c>
      <c r="O6213" s="1">
        <v>134000</v>
      </c>
      <c r="P6213" s="1">
        <v>134000</v>
      </c>
      <c r="Q6213" s="12"/>
      <c r="R6213" s="29">
        <f t="shared" si="291"/>
        <v>0</v>
      </c>
      <c r="S6213" t="str">
        <f t="shared" si="292"/>
        <v>OK</v>
      </c>
      <c r="T6213" s="10">
        <f>IFERROR(VLOOKUP(A6213,[1]!Tabla1[[#All],[Material]:[venta nueva]],38,FALSE),0)</f>
        <v>0</v>
      </c>
    </row>
    <row r="6214" spans="1:20" hidden="1" x14ac:dyDescent="0.35">
      <c r="A6214">
        <f t="shared" ref="A6214:A6277" si="293">+E6214*1</f>
        <v>1021082</v>
      </c>
      <c r="B6214" s="6" t="s">
        <v>1373</v>
      </c>
      <c r="C6214" s="7" t="s">
        <v>553</v>
      </c>
      <c r="D6214" s="7" t="s">
        <v>1095</v>
      </c>
      <c r="E6214" s="7" t="s">
        <v>112</v>
      </c>
      <c r="F6214" s="7" t="s">
        <v>113</v>
      </c>
      <c r="G6214" s="7" t="s">
        <v>1081</v>
      </c>
      <c r="H6214" s="7" t="s">
        <v>1010</v>
      </c>
      <c r="I6214" s="6" t="s">
        <v>11</v>
      </c>
      <c r="J6214" s="1">
        <v>-21869</v>
      </c>
      <c r="K6214" s="1">
        <v>117869</v>
      </c>
      <c r="L6214" s="1">
        <v>96000</v>
      </c>
      <c r="M6214" s="1">
        <v>-21869</v>
      </c>
      <c r="N6214" s="1">
        <v>117869</v>
      </c>
      <c r="O6214" s="1">
        <v>96000</v>
      </c>
      <c r="P6214" s="1">
        <v>24000</v>
      </c>
      <c r="Q6214" s="12"/>
      <c r="R6214" s="29">
        <f t="shared" si="291"/>
        <v>72000</v>
      </c>
      <c r="S6214" t="str">
        <f t="shared" si="292"/>
        <v>Sobre ingreso</v>
      </c>
      <c r="T6214" s="10">
        <f>IFERROR(VLOOKUP(A6214,[1]!Tabla1[[#All],[Material]:[venta nueva]],38,FALSE),0)</f>
        <v>0</v>
      </c>
    </row>
    <row r="6215" spans="1:20" hidden="1" x14ac:dyDescent="0.35">
      <c r="A6215">
        <f t="shared" si="293"/>
        <v>1021085</v>
      </c>
      <c r="B6215" s="6" t="s">
        <v>1373</v>
      </c>
      <c r="C6215" s="7" t="s">
        <v>553</v>
      </c>
      <c r="D6215" s="7" t="s">
        <v>1095</v>
      </c>
      <c r="E6215" s="7" t="s">
        <v>114</v>
      </c>
      <c r="F6215" s="7" t="s">
        <v>115</v>
      </c>
      <c r="G6215" s="7" t="s">
        <v>1078</v>
      </c>
      <c r="H6215" s="7" t="s">
        <v>1009</v>
      </c>
      <c r="I6215" s="6" t="s">
        <v>11</v>
      </c>
      <c r="J6215" s="1">
        <v>1120</v>
      </c>
      <c r="K6215" s="1">
        <v>22880</v>
      </c>
      <c r="L6215" s="1">
        <v>24000</v>
      </c>
      <c r="M6215" s="1">
        <v>1120</v>
      </c>
      <c r="N6215" s="1">
        <v>22880</v>
      </c>
      <c r="O6215" s="1">
        <v>24000</v>
      </c>
      <c r="P6215" s="1">
        <v>24000</v>
      </c>
      <c r="Q6215" s="12"/>
      <c r="R6215" s="29">
        <f t="shared" si="291"/>
        <v>0</v>
      </c>
      <c r="S6215" t="str">
        <f t="shared" si="292"/>
        <v>OK</v>
      </c>
      <c r="T6215" s="10">
        <f>IFERROR(VLOOKUP(A6215,[1]!Tabla1[[#All],[Material]:[venta nueva]],38,FALSE),0)</f>
        <v>0</v>
      </c>
    </row>
    <row r="6216" spans="1:20" hidden="1" x14ac:dyDescent="0.35">
      <c r="A6216">
        <f t="shared" si="293"/>
        <v>1021092</v>
      </c>
      <c r="B6216" s="6" t="s">
        <v>1373</v>
      </c>
      <c r="C6216" s="7" t="s">
        <v>553</v>
      </c>
      <c r="D6216" s="7" t="s">
        <v>1095</v>
      </c>
      <c r="E6216" s="7" t="s">
        <v>116</v>
      </c>
      <c r="F6216" s="7" t="s">
        <v>117</v>
      </c>
      <c r="G6216" s="7" t="s">
        <v>1081</v>
      </c>
      <c r="H6216" s="7" t="s">
        <v>1010</v>
      </c>
      <c r="I6216" s="6" t="s">
        <v>11</v>
      </c>
      <c r="J6216" s="1">
        <v>-18810</v>
      </c>
      <c r="K6216" s="1">
        <v>157799</v>
      </c>
      <c r="L6216" s="1">
        <v>138989</v>
      </c>
      <c r="M6216" s="1">
        <v>-18810</v>
      </c>
      <c r="N6216" s="1">
        <v>157799</v>
      </c>
      <c r="O6216" s="1">
        <v>144000</v>
      </c>
      <c r="P6216" s="1">
        <v>144000</v>
      </c>
      <c r="Q6216" s="12"/>
      <c r="R6216" s="29">
        <f t="shared" ref="R6216:R6279" si="294">+O6216-P6216</f>
        <v>0</v>
      </c>
      <c r="S6216" t="str">
        <f t="shared" ref="S6216:S6279" si="295">IF(R6216&gt;0,"Sobre ingreso",IF(R6216&lt;0,"Pendiente de ingreso","OK"))</f>
        <v>OK</v>
      </c>
      <c r="T6216" s="10">
        <f>IFERROR(VLOOKUP(A6216,[1]!Tabla1[[#All],[Material]:[venta nueva]],38,FALSE),0)</f>
        <v>0</v>
      </c>
    </row>
    <row r="6217" spans="1:20" hidden="1" x14ac:dyDescent="0.35">
      <c r="A6217">
        <f t="shared" si="293"/>
        <v>1021101</v>
      </c>
      <c r="B6217" s="6" t="s">
        <v>1373</v>
      </c>
      <c r="C6217" s="7" t="s">
        <v>553</v>
      </c>
      <c r="D6217" s="7" t="s">
        <v>1095</v>
      </c>
      <c r="E6217" s="7" t="s">
        <v>458</v>
      </c>
      <c r="F6217" s="7" t="s">
        <v>459</v>
      </c>
      <c r="G6217" s="7" t="s">
        <v>1069</v>
      </c>
      <c r="H6217" s="7" t="s">
        <v>1026</v>
      </c>
      <c r="I6217" s="6" t="s">
        <v>11</v>
      </c>
      <c r="J6217" s="1">
        <v>1270</v>
      </c>
      <c r="K6217" s="1">
        <v>2189</v>
      </c>
      <c r="L6217" s="1">
        <v>3458</v>
      </c>
      <c r="M6217" s="1">
        <v>1270</v>
      </c>
      <c r="N6217" s="1">
        <v>2189</v>
      </c>
      <c r="O6217" s="1">
        <v>0</v>
      </c>
      <c r="P6217" s="1"/>
      <c r="Q6217" s="12"/>
      <c r="R6217" s="29">
        <f t="shared" si="294"/>
        <v>0</v>
      </c>
      <c r="S6217" t="str">
        <f t="shared" si="295"/>
        <v>OK</v>
      </c>
      <c r="T6217" s="10">
        <f>IFERROR(VLOOKUP(A6217,[1]!Tabla1[[#All],[Material]:[venta nueva]],38,FALSE),0)</f>
        <v>0</v>
      </c>
    </row>
    <row r="6218" spans="1:20" hidden="1" x14ac:dyDescent="0.35">
      <c r="A6218">
        <f t="shared" si="293"/>
        <v>1021105</v>
      </c>
      <c r="B6218" s="6" t="s">
        <v>1373</v>
      </c>
      <c r="C6218" s="7" t="s">
        <v>553</v>
      </c>
      <c r="D6218" s="7" t="s">
        <v>1095</v>
      </c>
      <c r="E6218" s="7" t="s">
        <v>118</v>
      </c>
      <c r="F6218" s="7" t="s">
        <v>119</v>
      </c>
      <c r="G6218" s="7" t="s">
        <v>1069</v>
      </c>
      <c r="H6218" s="7" t="s">
        <v>1026</v>
      </c>
      <c r="I6218" s="6" t="s">
        <v>11</v>
      </c>
      <c r="J6218" s="1">
        <v>-7899</v>
      </c>
      <c r="K6218" s="1">
        <v>40510</v>
      </c>
      <c r="L6218" s="1">
        <v>32611</v>
      </c>
      <c r="M6218" s="1">
        <v>-7899</v>
      </c>
      <c r="N6218" s="1">
        <v>40510</v>
      </c>
      <c r="O6218" s="1">
        <v>32611</v>
      </c>
      <c r="P6218" s="1">
        <v>46500</v>
      </c>
      <c r="Q6218" s="12"/>
      <c r="R6218" s="29">
        <f t="shared" si="294"/>
        <v>-13889</v>
      </c>
      <c r="S6218" t="str">
        <f t="shared" si="295"/>
        <v>Pendiente de ingreso</v>
      </c>
      <c r="T6218" s="10">
        <f>IFERROR(VLOOKUP(A6218,[1]!Tabla1[[#All],[Material]:[venta nueva]],38,FALSE),0)</f>
        <v>0</v>
      </c>
    </row>
    <row r="6219" spans="1:20" hidden="1" x14ac:dyDescent="0.35">
      <c r="A6219">
        <f t="shared" si="293"/>
        <v>1021106</v>
      </c>
      <c r="B6219" s="6" t="s">
        <v>1373</v>
      </c>
      <c r="C6219" s="7" t="s">
        <v>553</v>
      </c>
      <c r="D6219" s="7" t="s">
        <v>1095</v>
      </c>
      <c r="E6219" s="7" t="s">
        <v>120</v>
      </c>
      <c r="F6219" s="7" t="s">
        <v>187</v>
      </c>
      <c r="G6219" s="7" t="s">
        <v>1069</v>
      </c>
      <c r="H6219" s="7" t="s">
        <v>1026</v>
      </c>
      <c r="I6219" s="6" t="s">
        <v>11</v>
      </c>
      <c r="J6219" s="1">
        <v>104385</v>
      </c>
      <c r="K6219" s="1">
        <v>0</v>
      </c>
      <c r="L6219" s="1">
        <v>0</v>
      </c>
      <c r="M6219" s="1">
        <v>104385</v>
      </c>
      <c r="N6219" s="1">
        <v>0</v>
      </c>
      <c r="O6219" s="1">
        <v>0</v>
      </c>
      <c r="P6219" s="1">
        <v>11000</v>
      </c>
      <c r="Q6219" s="12"/>
      <c r="R6219" s="29">
        <f t="shared" si="294"/>
        <v>-11000</v>
      </c>
      <c r="S6219" t="str">
        <f t="shared" si="295"/>
        <v>Pendiente de ingreso</v>
      </c>
      <c r="T6219" s="10">
        <f>IFERROR(VLOOKUP(A6219,[1]!Tabla1[[#All],[Material]:[venta nueva]],38,FALSE),0)</f>
        <v>0</v>
      </c>
    </row>
    <row r="6220" spans="1:20" hidden="1" x14ac:dyDescent="0.35">
      <c r="A6220">
        <f t="shared" si="293"/>
        <v>1021111</v>
      </c>
      <c r="B6220" s="6" t="s">
        <v>1373</v>
      </c>
      <c r="C6220" s="7" t="s">
        <v>553</v>
      </c>
      <c r="D6220" s="7" t="s">
        <v>1095</v>
      </c>
      <c r="E6220" s="7" t="s">
        <v>121</v>
      </c>
      <c r="F6220" s="7" t="s">
        <v>122</v>
      </c>
      <c r="G6220" s="7" t="s">
        <v>1078</v>
      </c>
      <c r="H6220" s="7" t="s">
        <v>1027</v>
      </c>
      <c r="I6220" s="6" t="s">
        <v>11</v>
      </c>
      <c r="J6220" s="1">
        <v>-553</v>
      </c>
      <c r="K6220" s="1">
        <v>4543</v>
      </c>
      <c r="L6220" s="1">
        <v>3000</v>
      </c>
      <c r="M6220" s="1">
        <v>-553</v>
      </c>
      <c r="N6220" s="1">
        <v>4543</v>
      </c>
      <c r="O6220" s="1">
        <v>3000</v>
      </c>
      <c r="P6220" s="1">
        <v>3000</v>
      </c>
      <c r="Q6220" s="12"/>
      <c r="R6220" s="29">
        <f t="shared" si="294"/>
        <v>0</v>
      </c>
      <c r="S6220" t="str">
        <f t="shared" si="295"/>
        <v>OK</v>
      </c>
      <c r="T6220" s="10">
        <f>IFERROR(VLOOKUP(A6220,[1]!Tabla1[[#All],[Material]:[venta nueva]],38,FALSE),0)</f>
        <v>0</v>
      </c>
    </row>
    <row r="6221" spans="1:20" hidden="1" x14ac:dyDescent="0.35">
      <c r="A6221">
        <f t="shared" si="293"/>
        <v>1021115</v>
      </c>
      <c r="B6221" s="6" t="s">
        <v>1373</v>
      </c>
      <c r="C6221" s="7" t="s">
        <v>553</v>
      </c>
      <c r="D6221" s="7" t="s">
        <v>1095</v>
      </c>
      <c r="E6221" s="7" t="s">
        <v>123</v>
      </c>
      <c r="F6221" s="7" t="s">
        <v>124</v>
      </c>
      <c r="G6221" s="7" t="s">
        <v>1069</v>
      </c>
      <c r="H6221" s="7" t="s">
        <v>1026</v>
      </c>
      <c r="I6221" s="6" t="s">
        <v>14</v>
      </c>
      <c r="J6221" s="1">
        <v>-6260</v>
      </c>
      <c r="K6221" s="1">
        <v>6260</v>
      </c>
      <c r="L6221" s="1">
        <v>0</v>
      </c>
      <c r="M6221" s="1">
        <v>-6260</v>
      </c>
      <c r="N6221" s="1">
        <v>6260</v>
      </c>
      <c r="O6221" s="1">
        <v>0</v>
      </c>
      <c r="P6221" s="1">
        <v>48000</v>
      </c>
      <c r="Q6221" s="12"/>
      <c r="R6221" s="29">
        <f t="shared" si="294"/>
        <v>-48000</v>
      </c>
      <c r="S6221" t="str">
        <f t="shared" si="295"/>
        <v>Pendiente de ingreso</v>
      </c>
      <c r="T6221" s="10">
        <f>IFERROR(VLOOKUP(A6221,[1]!Tabla1[[#All],[Material]:[venta nueva]],38,FALSE),0)</f>
        <v>0</v>
      </c>
    </row>
    <row r="6222" spans="1:20" hidden="1" x14ac:dyDescent="0.35">
      <c r="A6222">
        <f t="shared" si="293"/>
        <v>1021136</v>
      </c>
      <c r="B6222" s="6" t="s">
        <v>1373</v>
      </c>
      <c r="C6222" s="7" t="s">
        <v>553</v>
      </c>
      <c r="D6222" s="7" t="s">
        <v>1095</v>
      </c>
      <c r="E6222" s="7" t="s">
        <v>125</v>
      </c>
      <c r="F6222" s="7" t="s">
        <v>126</v>
      </c>
      <c r="G6222" s="7" t="s">
        <v>1069</v>
      </c>
      <c r="H6222" s="7" t="s">
        <v>1026</v>
      </c>
      <c r="I6222" s="6" t="s">
        <v>16</v>
      </c>
      <c r="J6222" s="1">
        <v>7715</v>
      </c>
      <c r="K6222" s="1">
        <v>0</v>
      </c>
      <c r="L6222" s="1">
        <v>2000</v>
      </c>
      <c r="M6222" s="1">
        <v>7715</v>
      </c>
      <c r="N6222" s="1">
        <v>0</v>
      </c>
      <c r="O6222" s="1">
        <v>2000</v>
      </c>
      <c r="P6222" s="1">
        <v>2000</v>
      </c>
      <c r="Q6222" s="12"/>
      <c r="R6222" s="29">
        <f t="shared" si="294"/>
        <v>0</v>
      </c>
      <c r="S6222" t="str">
        <f t="shared" si="295"/>
        <v>OK</v>
      </c>
      <c r="T6222" s="10">
        <f>IFERROR(VLOOKUP(A6222,[1]!Tabla1[[#All],[Material]:[venta nueva]],38,FALSE),0)</f>
        <v>0</v>
      </c>
    </row>
    <row r="6223" spans="1:20" hidden="1" x14ac:dyDescent="0.35">
      <c r="A6223">
        <f t="shared" si="293"/>
        <v>1021149</v>
      </c>
      <c r="B6223" s="6" t="s">
        <v>1373</v>
      </c>
      <c r="C6223" s="7" t="s">
        <v>553</v>
      </c>
      <c r="D6223" s="7" t="s">
        <v>1095</v>
      </c>
      <c r="E6223" s="7" t="s">
        <v>127</v>
      </c>
      <c r="F6223" s="7" t="s">
        <v>128</v>
      </c>
      <c r="G6223" s="7" t="s">
        <v>1084</v>
      </c>
      <c r="H6223" s="7" t="s">
        <v>1017</v>
      </c>
      <c r="I6223" s="6" t="s">
        <v>12</v>
      </c>
      <c r="J6223" s="1">
        <v>-3984</v>
      </c>
      <c r="K6223" s="1">
        <v>47984</v>
      </c>
      <c r="L6223" s="1">
        <v>44000</v>
      </c>
      <c r="M6223" s="1">
        <v>-3984</v>
      </c>
      <c r="N6223" s="1">
        <v>47984</v>
      </c>
      <c r="O6223" s="1">
        <v>44000</v>
      </c>
      <c r="P6223" s="1">
        <v>43000</v>
      </c>
      <c r="Q6223" s="12"/>
      <c r="R6223" s="29">
        <f t="shared" si="294"/>
        <v>1000</v>
      </c>
      <c r="S6223" t="str">
        <f t="shared" si="295"/>
        <v>Sobre ingreso</v>
      </c>
      <c r="T6223" s="10">
        <f>IFERROR(VLOOKUP(A6223,[1]!Tabla1[[#All],[Material]:[venta nueva]],38,FALSE),0)</f>
        <v>0</v>
      </c>
    </row>
    <row r="6224" spans="1:20" hidden="1" x14ac:dyDescent="0.35">
      <c r="A6224">
        <f t="shared" si="293"/>
        <v>1021150</v>
      </c>
      <c r="B6224" s="6" t="s">
        <v>1373</v>
      </c>
      <c r="C6224" s="7" t="s">
        <v>553</v>
      </c>
      <c r="D6224" s="7" t="s">
        <v>1095</v>
      </c>
      <c r="E6224" s="7" t="s">
        <v>129</v>
      </c>
      <c r="F6224" s="7" t="s">
        <v>130</v>
      </c>
      <c r="G6224" s="7" t="s">
        <v>1084</v>
      </c>
      <c r="H6224" s="7" t="s">
        <v>1017</v>
      </c>
      <c r="I6224" s="6" t="s">
        <v>12</v>
      </c>
      <c r="J6224" s="1">
        <v>-23056</v>
      </c>
      <c r="K6224" s="1">
        <v>45056</v>
      </c>
      <c r="L6224" s="1">
        <v>22000</v>
      </c>
      <c r="M6224" s="1">
        <v>-23056</v>
      </c>
      <c r="N6224" s="1">
        <v>45056</v>
      </c>
      <c r="O6224" s="1">
        <v>66000</v>
      </c>
      <c r="P6224" s="1">
        <v>66000</v>
      </c>
      <c r="Q6224" s="12"/>
      <c r="R6224" s="29">
        <f t="shared" si="294"/>
        <v>0</v>
      </c>
      <c r="S6224" t="str">
        <f t="shared" si="295"/>
        <v>OK</v>
      </c>
      <c r="T6224" s="10">
        <f>IFERROR(VLOOKUP(A6224,[1]!Tabla1[[#All],[Material]:[venta nueva]],38,FALSE),0)</f>
        <v>0</v>
      </c>
    </row>
    <row r="6225" spans="1:20" hidden="1" x14ac:dyDescent="0.35">
      <c r="A6225">
        <f t="shared" si="293"/>
        <v>1021151</v>
      </c>
      <c r="B6225" s="6" t="s">
        <v>1373</v>
      </c>
      <c r="C6225" s="7" t="s">
        <v>553</v>
      </c>
      <c r="D6225" s="7" t="s">
        <v>1095</v>
      </c>
      <c r="E6225" s="7" t="s">
        <v>131</v>
      </c>
      <c r="F6225" s="7" t="s">
        <v>132</v>
      </c>
      <c r="G6225" s="7" t="s">
        <v>1084</v>
      </c>
      <c r="H6225" s="7" t="s">
        <v>1028</v>
      </c>
      <c r="I6225" s="6" t="s">
        <v>12</v>
      </c>
      <c r="J6225" s="1">
        <v>-41232</v>
      </c>
      <c r="K6225" s="1">
        <v>70886</v>
      </c>
      <c r="L6225" s="1">
        <v>44000</v>
      </c>
      <c r="M6225" s="1">
        <v>-41232</v>
      </c>
      <c r="N6225" s="1">
        <v>70886</v>
      </c>
      <c r="O6225" s="1">
        <v>44000</v>
      </c>
      <c r="P6225" s="1">
        <v>44000</v>
      </c>
      <c r="Q6225" s="12"/>
      <c r="R6225" s="29">
        <f t="shared" si="294"/>
        <v>0</v>
      </c>
      <c r="S6225" t="str">
        <f t="shared" si="295"/>
        <v>OK</v>
      </c>
      <c r="T6225" s="10">
        <f>IFERROR(VLOOKUP(A6225,[1]!Tabla1[[#All],[Material]:[venta nueva]],38,FALSE),0)</f>
        <v>0</v>
      </c>
    </row>
    <row r="6226" spans="1:20" hidden="1" x14ac:dyDescent="0.35">
      <c r="A6226">
        <f t="shared" si="293"/>
        <v>1021152</v>
      </c>
      <c r="B6226" s="6" t="s">
        <v>1373</v>
      </c>
      <c r="C6226" s="7" t="s">
        <v>553</v>
      </c>
      <c r="D6226" s="7" t="s">
        <v>1095</v>
      </c>
      <c r="E6226" s="7" t="s">
        <v>133</v>
      </c>
      <c r="F6226" s="7" t="s">
        <v>134</v>
      </c>
      <c r="G6226" s="7" t="s">
        <v>1084</v>
      </c>
      <c r="H6226" s="7" t="s">
        <v>1028</v>
      </c>
      <c r="I6226" s="6" t="s">
        <v>12</v>
      </c>
      <c r="J6226" s="1">
        <v>-560</v>
      </c>
      <c r="K6226" s="1">
        <v>22560</v>
      </c>
      <c r="L6226" s="1">
        <v>22000</v>
      </c>
      <c r="M6226" s="1">
        <v>-560</v>
      </c>
      <c r="N6226" s="1">
        <v>22560</v>
      </c>
      <c r="O6226" s="1">
        <v>44000</v>
      </c>
      <c r="P6226" s="1">
        <v>44000</v>
      </c>
      <c r="Q6226" s="12"/>
      <c r="R6226" s="29">
        <f t="shared" si="294"/>
        <v>0</v>
      </c>
      <c r="S6226" t="str">
        <f t="shared" si="295"/>
        <v>OK</v>
      </c>
      <c r="T6226" s="10">
        <f>IFERROR(VLOOKUP(A6226,[1]!Tabla1[[#All],[Material]:[venta nueva]],38,FALSE),0)</f>
        <v>0</v>
      </c>
    </row>
    <row r="6227" spans="1:20" hidden="1" x14ac:dyDescent="0.35">
      <c r="A6227">
        <f t="shared" si="293"/>
        <v>1021156</v>
      </c>
      <c r="B6227" s="6" t="s">
        <v>1373</v>
      </c>
      <c r="C6227" s="7" t="s">
        <v>553</v>
      </c>
      <c r="D6227" s="7" t="s">
        <v>1095</v>
      </c>
      <c r="E6227" s="7" t="s">
        <v>135</v>
      </c>
      <c r="F6227" s="7" t="s">
        <v>136</v>
      </c>
      <c r="G6227" s="7" t="s">
        <v>1084</v>
      </c>
      <c r="H6227" s="7" t="s">
        <v>1017</v>
      </c>
      <c r="I6227" s="6" t="s">
        <v>12</v>
      </c>
      <c r="J6227" s="1">
        <v>-13553</v>
      </c>
      <c r="K6227" s="1">
        <v>37553</v>
      </c>
      <c r="L6227" s="1">
        <v>24000</v>
      </c>
      <c r="M6227" s="1">
        <v>-13553</v>
      </c>
      <c r="N6227" s="1">
        <v>37553</v>
      </c>
      <c r="O6227" s="1">
        <v>24000</v>
      </c>
      <c r="P6227" s="1">
        <v>24000</v>
      </c>
      <c r="Q6227" s="12"/>
      <c r="R6227" s="29">
        <f t="shared" si="294"/>
        <v>0</v>
      </c>
      <c r="S6227" t="str">
        <f t="shared" si="295"/>
        <v>OK</v>
      </c>
      <c r="T6227" s="10">
        <f>IFERROR(VLOOKUP(A6227,[1]!Tabla1[[#All],[Material]:[venta nueva]],38,FALSE),0)</f>
        <v>0</v>
      </c>
    </row>
    <row r="6228" spans="1:20" hidden="1" x14ac:dyDescent="0.35">
      <c r="A6228">
        <f t="shared" si="293"/>
        <v>1021187</v>
      </c>
      <c r="B6228" s="6" t="s">
        <v>1373</v>
      </c>
      <c r="C6228" s="7" t="s">
        <v>553</v>
      </c>
      <c r="D6228" s="7" t="s">
        <v>1095</v>
      </c>
      <c r="E6228" s="7" t="s">
        <v>137</v>
      </c>
      <c r="F6228" s="7" t="s">
        <v>138</v>
      </c>
      <c r="G6228" s="7" t="s">
        <v>1080</v>
      </c>
      <c r="H6228" s="7" t="s">
        <v>1029</v>
      </c>
      <c r="I6228" s="6" t="s">
        <v>11</v>
      </c>
      <c r="J6228" s="1">
        <v>-18914</v>
      </c>
      <c r="K6228" s="1">
        <v>56914</v>
      </c>
      <c r="L6228" s="1">
        <v>48000</v>
      </c>
      <c r="M6228" s="1">
        <v>-18914</v>
      </c>
      <c r="N6228" s="1">
        <v>56914</v>
      </c>
      <c r="O6228" s="1">
        <v>48000</v>
      </c>
      <c r="P6228" s="1">
        <v>48000</v>
      </c>
      <c r="Q6228" s="12"/>
      <c r="R6228" s="29">
        <f t="shared" si="294"/>
        <v>0</v>
      </c>
      <c r="S6228" t="str">
        <f t="shared" si="295"/>
        <v>OK</v>
      </c>
      <c r="T6228" s="10">
        <f>IFERROR(VLOOKUP(A6228,[1]!Tabla1[[#All],[Material]:[venta nueva]],38,FALSE),0)</f>
        <v>0</v>
      </c>
    </row>
    <row r="6229" spans="1:20" hidden="1" x14ac:dyDescent="0.35">
      <c r="A6229">
        <f t="shared" si="293"/>
        <v>1021204</v>
      </c>
      <c r="B6229" s="6" t="s">
        <v>1373</v>
      </c>
      <c r="C6229" s="7" t="s">
        <v>553</v>
      </c>
      <c r="D6229" s="7" t="s">
        <v>1095</v>
      </c>
      <c r="E6229" s="7" t="s">
        <v>474</v>
      </c>
      <c r="F6229" s="7" t="s">
        <v>28</v>
      </c>
      <c r="G6229" s="7" t="s">
        <v>1078</v>
      </c>
      <c r="H6229" s="7" t="s">
        <v>1006</v>
      </c>
      <c r="I6229" s="6" t="s">
        <v>12</v>
      </c>
      <c r="J6229" s="1">
        <v>21020</v>
      </c>
      <c r="K6229" s="1">
        <v>26980</v>
      </c>
      <c r="L6229" s="1">
        <v>48000</v>
      </c>
      <c r="M6229" s="1">
        <v>21020</v>
      </c>
      <c r="N6229" s="1">
        <v>26980</v>
      </c>
      <c r="O6229" s="1">
        <v>24000</v>
      </c>
      <c r="P6229" s="1">
        <v>24000</v>
      </c>
      <c r="Q6229" s="12"/>
      <c r="R6229" s="29">
        <f t="shared" si="294"/>
        <v>0</v>
      </c>
      <c r="S6229" t="str">
        <f t="shared" si="295"/>
        <v>OK</v>
      </c>
      <c r="T6229" s="10">
        <f>IFERROR(VLOOKUP(A6229,[1]!Tabla1[[#All],[Material]:[venta nueva]],38,FALSE),0)</f>
        <v>0</v>
      </c>
    </row>
    <row r="6230" spans="1:20" hidden="1" x14ac:dyDescent="0.35">
      <c r="A6230">
        <f t="shared" si="293"/>
        <v>1021279</v>
      </c>
      <c r="B6230" s="6" t="s">
        <v>1373</v>
      </c>
      <c r="C6230" s="7" t="s">
        <v>553</v>
      </c>
      <c r="D6230" s="7" t="s">
        <v>1095</v>
      </c>
      <c r="E6230" s="7" t="s">
        <v>1252</v>
      </c>
      <c r="F6230" s="7" t="s">
        <v>357</v>
      </c>
      <c r="G6230" s="7" t="s">
        <v>1084</v>
      </c>
      <c r="H6230" s="7" t="s">
        <v>1017</v>
      </c>
      <c r="I6230" s="6" t="s">
        <v>11</v>
      </c>
      <c r="J6230" s="1">
        <v>-3400</v>
      </c>
      <c r="K6230" s="1">
        <v>19578</v>
      </c>
      <c r="L6230" s="1">
        <v>16178</v>
      </c>
      <c r="M6230" s="1">
        <v>-3400</v>
      </c>
      <c r="N6230" s="1">
        <v>19578</v>
      </c>
      <c r="O6230" s="1">
        <v>16178</v>
      </c>
      <c r="P6230" s="1">
        <v>24000</v>
      </c>
      <c r="Q6230" s="12"/>
      <c r="R6230" s="29">
        <f t="shared" si="294"/>
        <v>-7822</v>
      </c>
      <c r="S6230" t="str">
        <f t="shared" si="295"/>
        <v>Pendiente de ingreso</v>
      </c>
      <c r="T6230" s="10">
        <f>IFERROR(VLOOKUP(A6230,[1]!Tabla1[[#All],[Material]:[venta nueva]],38,FALSE),0)</f>
        <v>0</v>
      </c>
    </row>
    <row r="6231" spans="1:20" hidden="1" x14ac:dyDescent="0.35">
      <c r="A6231">
        <f t="shared" si="293"/>
        <v>1021385</v>
      </c>
      <c r="B6231" s="6" t="s">
        <v>1373</v>
      </c>
      <c r="C6231" s="7" t="s">
        <v>553</v>
      </c>
      <c r="D6231" s="7" t="s">
        <v>1095</v>
      </c>
      <c r="E6231" s="7" t="s">
        <v>147</v>
      </c>
      <c r="F6231" s="7" t="s">
        <v>148</v>
      </c>
      <c r="G6231" s="7" t="s">
        <v>1080</v>
      </c>
      <c r="H6231" s="7" t="s">
        <v>1031</v>
      </c>
      <c r="I6231" s="6" t="s">
        <v>11</v>
      </c>
      <c r="J6231" s="1">
        <v>6176</v>
      </c>
      <c r="K6231" s="1">
        <v>113824</v>
      </c>
      <c r="L6231" s="1">
        <v>120000</v>
      </c>
      <c r="M6231" s="1">
        <v>6176</v>
      </c>
      <c r="N6231" s="1">
        <v>113824</v>
      </c>
      <c r="O6231" s="1">
        <v>120000</v>
      </c>
      <c r="P6231" s="1">
        <v>127000</v>
      </c>
      <c r="Q6231" s="12"/>
      <c r="R6231" s="29">
        <f t="shared" si="294"/>
        <v>-7000</v>
      </c>
      <c r="S6231" t="str">
        <f t="shared" si="295"/>
        <v>Pendiente de ingreso</v>
      </c>
      <c r="T6231" s="10">
        <f>IFERROR(VLOOKUP(A6231,[1]!Tabla1[[#All],[Material]:[venta nueva]],38,FALSE),0)</f>
        <v>0</v>
      </c>
    </row>
    <row r="6232" spans="1:20" hidden="1" x14ac:dyDescent="0.35">
      <c r="A6232">
        <f t="shared" si="293"/>
        <v>1021470</v>
      </c>
      <c r="B6232" s="6" t="s">
        <v>1373</v>
      </c>
      <c r="C6232" s="7" t="s">
        <v>553</v>
      </c>
      <c r="D6232" s="7" t="s">
        <v>1095</v>
      </c>
      <c r="E6232" s="7" t="s">
        <v>152</v>
      </c>
      <c r="F6232" s="7" t="s">
        <v>153</v>
      </c>
      <c r="G6232" s="7" t="s">
        <v>1086</v>
      </c>
      <c r="H6232" s="7" t="s">
        <v>1025</v>
      </c>
      <c r="I6232" s="6" t="s">
        <v>12</v>
      </c>
      <c r="J6232" s="1">
        <v>-2543</v>
      </c>
      <c r="K6232" s="1">
        <v>24543</v>
      </c>
      <c r="L6232" s="1">
        <v>22000</v>
      </c>
      <c r="M6232" s="1">
        <v>-2543</v>
      </c>
      <c r="N6232" s="1">
        <v>24543</v>
      </c>
      <c r="O6232" s="1">
        <v>22000</v>
      </c>
      <c r="P6232" s="1">
        <v>22000</v>
      </c>
      <c r="Q6232" s="12"/>
      <c r="R6232" s="29">
        <f t="shared" si="294"/>
        <v>0</v>
      </c>
      <c r="S6232" t="str">
        <f t="shared" si="295"/>
        <v>OK</v>
      </c>
      <c r="T6232" s="10">
        <f>IFERROR(VLOOKUP(A6232,[1]!Tabla1[[#All],[Material]:[venta nueva]],38,FALSE),0)</f>
        <v>0</v>
      </c>
    </row>
    <row r="6233" spans="1:20" hidden="1" x14ac:dyDescent="0.35">
      <c r="A6233">
        <f t="shared" si="293"/>
        <v>1021533</v>
      </c>
      <c r="B6233" s="6" t="s">
        <v>1373</v>
      </c>
      <c r="C6233" s="7" t="s">
        <v>553</v>
      </c>
      <c r="D6233" s="7" t="s">
        <v>1095</v>
      </c>
      <c r="E6233" s="7" t="s">
        <v>156</v>
      </c>
      <c r="F6233" s="7" t="s">
        <v>157</v>
      </c>
      <c r="G6233" s="7" t="s">
        <v>1082</v>
      </c>
      <c r="H6233" s="7" t="s">
        <v>1013</v>
      </c>
      <c r="I6233" s="6" t="s">
        <v>16</v>
      </c>
      <c r="J6233" s="1">
        <v>10276</v>
      </c>
      <c r="K6233" s="1">
        <v>0</v>
      </c>
      <c r="L6233" s="1">
        <v>15000</v>
      </c>
      <c r="M6233" s="1">
        <v>10276</v>
      </c>
      <c r="N6233" s="1">
        <v>0</v>
      </c>
      <c r="O6233" s="1">
        <v>15000</v>
      </c>
      <c r="P6233" s="1">
        <v>15000</v>
      </c>
      <c r="Q6233" s="12"/>
      <c r="R6233" s="29">
        <f t="shared" si="294"/>
        <v>0</v>
      </c>
      <c r="S6233" t="str">
        <f t="shared" si="295"/>
        <v>OK</v>
      </c>
      <c r="T6233" s="10">
        <f>IFERROR(VLOOKUP(A6233,[1]!Tabla1[[#All],[Material]:[venta nueva]],38,FALSE),0)</f>
        <v>0</v>
      </c>
    </row>
    <row r="6234" spans="1:20" hidden="1" x14ac:dyDescent="0.35">
      <c r="A6234">
        <f t="shared" si="293"/>
        <v>1021603</v>
      </c>
      <c r="B6234" s="6" t="s">
        <v>1373</v>
      </c>
      <c r="C6234" s="7" t="s">
        <v>553</v>
      </c>
      <c r="D6234" s="7" t="s">
        <v>1095</v>
      </c>
      <c r="E6234" s="7" t="s">
        <v>165</v>
      </c>
      <c r="F6234" s="7" t="s">
        <v>166</v>
      </c>
      <c r="G6234" s="7" t="s">
        <v>1075</v>
      </c>
      <c r="H6234" s="7" t="s">
        <v>1003</v>
      </c>
      <c r="I6234" s="6" t="s">
        <v>16</v>
      </c>
      <c r="J6234" s="1">
        <v>-3517</v>
      </c>
      <c r="K6234" s="1">
        <v>9817</v>
      </c>
      <c r="L6234" s="1">
        <v>7000</v>
      </c>
      <c r="M6234" s="1">
        <v>-3517</v>
      </c>
      <c r="N6234" s="1">
        <v>9817</v>
      </c>
      <c r="O6234" s="1">
        <v>7000</v>
      </c>
      <c r="P6234" s="1">
        <v>7000</v>
      </c>
      <c r="Q6234" s="12"/>
      <c r="R6234" s="29">
        <f t="shared" si="294"/>
        <v>0</v>
      </c>
      <c r="S6234" t="str">
        <f t="shared" si="295"/>
        <v>OK</v>
      </c>
      <c r="T6234" s="10">
        <f>IFERROR(VLOOKUP(A6234,[1]!Tabla1[[#All],[Material]:[venta nueva]],38,FALSE),0)</f>
        <v>0</v>
      </c>
    </row>
    <row r="6235" spans="1:20" hidden="1" x14ac:dyDescent="0.35">
      <c r="A6235">
        <f t="shared" si="293"/>
        <v>1021609</v>
      </c>
      <c r="B6235" s="6" t="s">
        <v>1373</v>
      </c>
      <c r="C6235" s="7" t="s">
        <v>553</v>
      </c>
      <c r="D6235" s="7" t="s">
        <v>1095</v>
      </c>
      <c r="E6235" s="7" t="s">
        <v>167</v>
      </c>
      <c r="F6235" s="7" t="s">
        <v>168</v>
      </c>
      <c r="G6235" s="7" t="s">
        <v>985</v>
      </c>
      <c r="H6235" s="7" t="s">
        <v>1012</v>
      </c>
      <c r="I6235" s="6" t="s">
        <v>16</v>
      </c>
      <c r="J6235" s="1">
        <v>-52488</v>
      </c>
      <c r="K6235" s="1">
        <v>70488</v>
      </c>
      <c r="L6235" s="1">
        <v>20000</v>
      </c>
      <c r="M6235" s="1">
        <v>-52488</v>
      </c>
      <c r="N6235" s="1">
        <v>70488</v>
      </c>
      <c r="O6235" s="1">
        <v>20000</v>
      </c>
      <c r="P6235" s="1">
        <v>20000</v>
      </c>
      <c r="Q6235" s="12"/>
      <c r="R6235" s="29">
        <f t="shared" si="294"/>
        <v>0</v>
      </c>
      <c r="S6235" t="str">
        <f t="shared" si="295"/>
        <v>OK</v>
      </c>
      <c r="T6235" s="10">
        <f>IFERROR(VLOOKUP(A6235,[1]!Tabla1[[#All],[Material]:[venta nueva]],38,FALSE),0)</f>
        <v>0</v>
      </c>
    </row>
    <row r="6236" spans="1:20" hidden="1" x14ac:dyDescent="0.35">
      <c r="A6236">
        <f t="shared" si="293"/>
        <v>1021622</v>
      </c>
      <c r="B6236" s="6" t="s">
        <v>1373</v>
      </c>
      <c r="C6236" s="7" t="s">
        <v>553</v>
      </c>
      <c r="D6236" s="7" t="s">
        <v>1095</v>
      </c>
      <c r="E6236" s="7" t="s">
        <v>169</v>
      </c>
      <c r="F6236" s="7" t="s">
        <v>74</v>
      </c>
      <c r="G6236" s="7" t="s">
        <v>1074</v>
      </c>
      <c r="H6236" s="7" t="s">
        <v>1018</v>
      </c>
      <c r="I6236" s="6" t="s">
        <v>11</v>
      </c>
      <c r="J6236" s="1">
        <v>-17232</v>
      </c>
      <c r="K6236" s="1">
        <v>2826</v>
      </c>
      <c r="L6236" s="1">
        <v>2826</v>
      </c>
      <c r="M6236" s="1">
        <v>-17232</v>
      </c>
      <c r="N6236" s="1">
        <v>2826</v>
      </c>
      <c r="O6236" s="1">
        <v>0</v>
      </c>
      <c r="P6236" s="1"/>
      <c r="Q6236" s="12"/>
      <c r="R6236" s="29">
        <f t="shared" si="294"/>
        <v>0</v>
      </c>
      <c r="S6236" t="str">
        <f t="shared" si="295"/>
        <v>OK</v>
      </c>
      <c r="T6236" s="10">
        <f>IFERROR(VLOOKUP(A6236,[1]!Tabla1[[#All],[Material]:[venta nueva]],38,FALSE),0)</f>
        <v>0</v>
      </c>
    </row>
    <row r="6237" spans="1:20" hidden="1" x14ac:dyDescent="0.35">
      <c r="A6237">
        <f t="shared" si="293"/>
        <v>1021639</v>
      </c>
      <c r="B6237" s="6" t="s">
        <v>1373</v>
      </c>
      <c r="C6237" s="7" t="s">
        <v>553</v>
      </c>
      <c r="D6237" s="7" t="s">
        <v>1095</v>
      </c>
      <c r="E6237" s="7" t="s">
        <v>461</v>
      </c>
      <c r="F6237" s="7" t="s">
        <v>78</v>
      </c>
      <c r="G6237" s="7" t="s">
        <v>985</v>
      </c>
      <c r="H6237" s="7" t="s">
        <v>1012</v>
      </c>
      <c r="I6237" s="6" t="s">
        <v>11</v>
      </c>
      <c r="J6237" s="1">
        <v>120</v>
      </c>
      <c r="K6237" s="1">
        <v>0</v>
      </c>
      <c r="L6237" s="1">
        <v>0</v>
      </c>
      <c r="M6237" s="1">
        <v>120</v>
      </c>
      <c r="N6237" s="1">
        <v>0</v>
      </c>
      <c r="O6237" s="1">
        <v>0</v>
      </c>
      <c r="P6237" s="1"/>
      <c r="Q6237" s="12"/>
      <c r="R6237" s="29">
        <f t="shared" si="294"/>
        <v>0</v>
      </c>
      <c r="S6237" t="str">
        <f t="shared" si="295"/>
        <v>OK</v>
      </c>
      <c r="T6237" s="10">
        <f>IFERROR(VLOOKUP(A6237,[1]!Tabla1[[#All],[Material]:[venta nueva]],38,FALSE),0)</f>
        <v>0</v>
      </c>
    </row>
    <row r="6238" spans="1:20" hidden="1" x14ac:dyDescent="0.35">
      <c r="A6238">
        <f t="shared" si="293"/>
        <v>1021655</v>
      </c>
      <c r="B6238" s="6" t="s">
        <v>1373</v>
      </c>
      <c r="C6238" s="7" t="s">
        <v>553</v>
      </c>
      <c r="D6238" s="7" t="s">
        <v>1095</v>
      </c>
      <c r="E6238" s="7" t="s">
        <v>614</v>
      </c>
      <c r="F6238" s="7" t="s">
        <v>615</v>
      </c>
      <c r="G6238" s="7" t="s">
        <v>1069</v>
      </c>
      <c r="H6238" s="7" t="s">
        <v>1026</v>
      </c>
      <c r="I6238" s="6" t="s">
        <v>12</v>
      </c>
      <c r="J6238" s="1">
        <v>3780</v>
      </c>
      <c r="K6238" s="1">
        <v>0</v>
      </c>
      <c r="L6238" s="1">
        <v>0</v>
      </c>
      <c r="M6238" s="1">
        <v>3780</v>
      </c>
      <c r="N6238" s="1">
        <v>0</v>
      </c>
      <c r="O6238" s="1">
        <v>0</v>
      </c>
      <c r="P6238" s="1"/>
      <c r="Q6238" s="12"/>
      <c r="R6238" s="29">
        <f t="shared" si="294"/>
        <v>0</v>
      </c>
      <c r="S6238" t="str">
        <f t="shared" si="295"/>
        <v>OK</v>
      </c>
      <c r="T6238" s="10">
        <f>IFERROR(VLOOKUP(A6238,[1]!Tabla1[[#All],[Material]:[venta nueva]],38,FALSE),0)</f>
        <v>0</v>
      </c>
    </row>
    <row r="6239" spans="1:20" hidden="1" x14ac:dyDescent="0.35">
      <c r="A6239">
        <f t="shared" si="293"/>
        <v>1021664</v>
      </c>
      <c r="B6239" s="6" t="s">
        <v>1373</v>
      </c>
      <c r="C6239" s="7" t="s">
        <v>553</v>
      </c>
      <c r="D6239" s="7" t="s">
        <v>1095</v>
      </c>
      <c r="E6239" s="7" t="s">
        <v>170</v>
      </c>
      <c r="F6239" s="7" t="s">
        <v>171</v>
      </c>
      <c r="G6239" s="7" t="s">
        <v>1085</v>
      </c>
      <c r="H6239" s="7" t="s">
        <v>1019</v>
      </c>
      <c r="I6239" s="6" t="s">
        <v>12</v>
      </c>
      <c r="J6239" s="1">
        <v>-21729</v>
      </c>
      <c r="K6239" s="1">
        <v>0</v>
      </c>
      <c r="L6239" s="1">
        <v>0</v>
      </c>
      <c r="M6239" s="1">
        <v>-21729</v>
      </c>
      <c r="N6239" s="1">
        <v>0</v>
      </c>
      <c r="O6239" s="1">
        <v>0</v>
      </c>
      <c r="P6239" s="1"/>
      <c r="Q6239" s="12"/>
      <c r="R6239" s="29">
        <f t="shared" si="294"/>
        <v>0</v>
      </c>
      <c r="S6239" t="str">
        <f t="shared" si="295"/>
        <v>OK</v>
      </c>
      <c r="T6239" s="10">
        <f>IFERROR(VLOOKUP(A6239,[1]!Tabla1[[#All],[Material]:[venta nueva]],38,FALSE),0)</f>
        <v>0</v>
      </c>
    </row>
    <row r="6240" spans="1:20" hidden="1" x14ac:dyDescent="0.35">
      <c r="A6240">
        <f t="shared" si="293"/>
        <v>1021665</v>
      </c>
      <c r="B6240" s="6" t="s">
        <v>1373</v>
      </c>
      <c r="C6240" s="7" t="s">
        <v>553</v>
      </c>
      <c r="D6240" s="7" t="s">
        <v>1095</v>
      </c>
      <c r="E6240" s="7" t="s">
        <v>172</v>
      </c>
      <c r="F6240" s="7" t="s">
        <v>173</v>
      </c>
      <c r="G6240" s="7" t="s">
        <v>1085</v>
      </c>
      <c r="H6240" s="7" t="s">
        <v>1019</v>
      </c>
      <c r="I6240" s="6" t="s">
        <v>12</v>
      </c>
      <c r="J6240" s="1">
        <v>1774</v>
      </c>
      <c r="K6240" s="1">
        <v>0</v>
      </c>
      <c r="L6240" s="1">
        <v>0</v>
      </c>
      <c r="M6240" s="1">
        <v>1774</v>
      </c>
      <c r="N6240" s="1">
        <v>0</v>
      </c>
      <c r="O6240" s="1">
        <v>0</v>
      </c>
      <c r="P6240" s="1"/>
      <c r="Q6240" s="12"/>
      <c r="R6240" s="29">
        <f t="shared" si="294"/>
        <v>0</v>
      </c>
      <c r="S6240" t="str">
        <f t="shared" si="295"/>
        <v>OK</v>
      </c>
      <c r="T6240" s="10">
        <f>IFERROR(VLOOKUP(A6240,[1]!Tabla1[[#All],[Material]:[venta nueva]],38,FALSE),0)</f>
        <v>0</v>
      </c>
    </row>
    <row r="6241" spans="1:20" hidden="1" x14ac:dyDescent="0.35">
      <c r="A6241">
        <f t="shared" si="293"/>
        <v>1021735</v>
      </c>
      <c r="B6241" s="6" t="s">
        <v>1373</v>
      </c>
      <c r="C6241" s="7" t="s">
        <v>553</v>
      </c>
      <c r="D6241" s="7" t="s">
        <v>1095</v>
      </c>
      <c r="E6241" s="7" t="s">
        <v>179</v>
      </c>
      <c r="F6241" s="7" t="s">
        <v>180</v>
      </c>
      <c r="G6241" s="7" t="s">
        <v>1069</v>
      </c>
      <c r="H6241" s="7" t="s">
        <v>1033</v>
      </c>
      <c r="I6241" s="6" t="s">
        <v>11</v>
      </c>
      <c r="J6241" s="1"/>
      <c r="K6241" s="1"/>
      <c r="L6241" s="1"/>
      <c r="M6241" s="1">
        <v>0</v>
      </c>
      <c r="N6241" s="1">
        <v>0</v>
      </c>
      <c r="O6241" s="1">
        <v>24000</v>
      </c>
      <c r="P6241" s="1"/>
      <c r="Q6241" s="12"/>
      <c r="R6241" s="29">
        <f t="shared" si="294"/>
        <v>24000</v>
      </c>
      <c r="S6241" t="str">
        <f t="shared" si="295"/>
        <v>Sobre ingreso</v>
      </c>
      <c r="T6241" s="10">
        <f>IFERROR(VLOOKUP(A6241,[1]!Tabla1[[#All],[Material]:[venta nueva]],38,FALSE),0)</f>
        <v>0</v>
      </c>
    </row>
    <row r="6242" spans="1:20" hidden="1" x14ac:dyDescent="0.35">
      <c r="A6242">
        <f t="shared" si="293"/>
        <v>1021740</v>
      </c>
      <c r="B6242" s="6" t="s">
        <v>1373</v>
      </c>
      <c r="C6242" s="7" t="s">
        <v>553</v>
      </c>
      <c r="D6242" s="7" t="s">
        <v>1095</v>
      </c>
      <c r="E6242" s="7" t="s">
        <v>1107</v>
      </c>
      <c r="F6242" s="7" t="s">
        <v>187</v>
      </c>
      <c r="G6242" s="7" t="s">
        <v>1069</v>
      </c>
      <c r="H6242" s="7" t="s">
        <v>1026</v>
      </c>
      <c r="I6242" s="6" t="s">
        <v>14</v>
      </c>
      <c r="J6242" s="1">
        <v>58195</v>
      </c>
      <c r="K6242" s="1">
        <v>0</v>
      </c>
      <c r="L6242" s="1">
        <v>0</v>
      </c>
      <c r="M6242" s="1">
        <v>58195</v>
      </c>
      <c r="N6242" s="1">
        <v>0</v>
      </c>
      <c r="O6242" s="1">
        <v>0</v>
      </c>
      <c r="P6242" s="1"/>
      <c r="Q6242" s="12"/>
      <c r="R6242" s="29">
        <f t="shared" si="294"/>
        <v>0</v>
      </c>
      <c r="S6242" t="str">
        <f t="shared" si="295"/>
        <v>OK</v>
      </c>
      <c r="T6242" s="10">
        <f>IFERROR(VLOOKUP(A6242,[1]!Tabla1[[#All],[Material]:[venta nueva]],38,FALSE),0)</f>
        <v>0</v>
      </c>
    </row>
    <row r="6243" spans="1:20" hidden="1" x14ac:dyDescent="0.35">
      <c r="A6243">
        <f t="shared" si="293"/>
        <v>1021765</v>
      </c>
      <c r="B6243" s="6" t="s">
        <v>1373</v>
      </c>
      <c r="C6243" s="7" t="s">
        <v>553</v>
      </c>
      <c r="D6243" s="7" t="s">
        <v>1095</v>
      </c>
      <c r="E6243" s="7" t="s">
        <v>188</v>
      </c>
      <c r="F6243" s="7" t="s">
        <v>92</v>
      </c>
      <c r="G6243" s="7" t="s">
        <v>1076</v>
      </c>
      <c r="H6243" s="7" t="s">
        <v>1020</v>
      </c>
      <c r="I6243" s="6" t="s">
        <v>14</v>
      </c>
      <c r="J6243" s="1">
        <v>0</v>
      </c>
      <c r="K6243" s="1">
        <v>2</v>
      </c>
      <c r="L6243" s="1">
        <v>0</v>
      </c>
      <c r="M6243" s="1">
        <v>0</v>
      </c>
      <c r="N6243" s="1">
        <v>2</v>
      </c>
      <c r="O6243" s="1">
        <v>0</v>
      </c>
      <c r="P6243" s="1"/>
      <c r="Q6243" s="12"/>
      <c r="R6243" s="29">
        <f t="shared" si="294"/>
        <v>0</v>
      </c>
      <c r="S6243" t="str">
        <f t="shared" si="295"/>
        <v>OK</v>
      </c>
      <c r="T6243" s="10">
        <f>IFERROR(VLOOKUP(A6243,[1]!Tabla1[[#All],[Material]:[venta nueva]],38,FALSE),0)</f>
        <v>0</v>
      </c>
    </row>
    <row r="6244" spans="1:20" hidden="1" x14ac:dyDescent="0.35">
      <c r="A6244">
        <f t="shared" si="293"/>
        <v>1021864</v>
      </c>
      <c r="B6244" s="6" t="s">
        <v>1373</v>
      </c>
      <c r="C6244" s="7" t="s">
        <v>553</v>
      </c>
      <c r="D6244" s="7" t="s">
        <v>1095</v>
      </c>
      <c r="E6244" s="7" t="s">
        <v>195</v>
      </c>
      <c r="F6244" s="7" t="s">
        <v>196</v>
      </c>
      <c r="G6244" s="7" t="s">
        <v>1080</v>
      </c>
      <c r="H6244" s="7" t="s">
        <v>1024</v>
      </c>
      <c r="I6244" s="6" t="s">
        <v>11</v>
      </c>
      <c r="J6244" s="1"/>
      <c r="K6244" s="1"/>
      <c r="L6244" s="1"/>
      <c r="M6244" s="1"/>
      <c r="N6244" s="1"/>
      <c r="O6244" s="1"/>
      <c r="P6244" s="1">
        <v>24000</v>
      </c>
      <c r="Q6244" s="12"/>
      <c r="R6244" s="29">
        <f t="shared" si="294"/>
        <v>-24000</v>
      </c>
      <c r="S6244" t="str">
        <f t="shared" si="295"/>
        <v>Pendiente de ingreso</v>
      </c>
      <c r="T6244" s="10">
        <f>IFERROR(VLOOKUP(A6244,[1]!Tabla1[[#All],[Material]:[venta nueva]],38,FALSE),0)</f>
        <v>0</v>
      </c>
    </row>
    <row r="6245" spans="1:20" hidden="1" x14ac:dyDescent="0.35">
      <c r="A6245">
        <f t="shared" si="293"/>
        <v>1021864</v>
      </c>
      <c r="B6245" s="6" t="s">
        <v>1373</v>
      </c>
      <c r="C6245" s="7" t="s">
        <v>553</v>
      </c>
      <c r="D6245" s="7" t="s">
        <v>1095</v>
      </c>
      <c r="E6245" s="7" t="s">
        <v>195</v>
      </c>
      <c r="F6245" s="7" t="s">
        <v>196</v>
      </c>
      <c r="G6245" s="7" t="s">
        <v>1080</v>
      </c>
      <c r="H6245" s="7" t="s">
        <v>1024</v>
      </c>
      <c r="I6245" s="6" t="s">
        <v>13</v>
      </c>
      <c r="J6245" s="1">
        <v>-113930</v>
      </c>
      <c r="K6245" s="1">
        <v>72187</v>
      </c>
      <c r="L6245" s="1">
        <v>0</v>
      </c>
      <c r="M6245" s="1">
        <v>-113930</v>
      </c>
      <c r="N6245" s="1">
        <v>72187</v>
      </c>
      <c r="O6245" s="1">
        <v>0</v>
      </c>
      <c r="P6245" s="1">
        <v>24000</v>
      </c>
      <c r="Q6245" s="12"/>
      <c r="R6245" s="29">
        <f t="shared" si="294"/>
        <v>-24000</v>
      </c>
      <c r="S6245" t="str">
        <f t="shared" si="295"/>
        <v>Pendiente de ingreso</v>
      </c>
      <c r="T6245" s="10">
        <f>IFERROR(VLOOKUP(A6245,[1]!Tabla1[[#All],[Material]:[venta nueva]],38,FALSE),0)</f>
        <v>0</v>
      </c>
    </row>
    <row r="6246" spans="1:20" hidden="1" x14ac:dyDescent="0.35">
      <c r="A6246">
        <f t="shared" si="293"/>
        <v>1021868</v>
      </c>
      <c r="B6246" s="6" t="s">
        <v>1373</v>
      </c>
      <c r="C6246" s="7" t="s">
        <v>553</v>
      </c>
      <c r="D6246" s="7" t="s">
        <v>1095</v>
      </c>
      <c r="E6246" s="7" t="s">
        <v>556</v>
      </c>
      <c r="F6246" s="7" t="s">
        <v>557</v>
      </c>
      <c r="G6246" s="7" t="s">
        <v>1076</v>
      </c>
      <c r="H6246" s="7" t="s">
        <v>1004</v>
      </c>
      <c r="I6246" s="6" t="s">
        <v>11</v>
      </c>
      <c r="J6246" s="1">
        <v>2939</v>
      </c>
      <c r="K6246" s="1">
        <v>28483</v>
      </c>
      <c r="L6246" s="1">
        <v>31422</v>
      </c>
      <c r="M6246" s="1">
        <v>2939</v>
      </c>
      <c r="N6246" s="1">
        <v>33061</v>
      </c>
      <c r="O6246" s="1">
        <v>36000</v>
      </c>
      <c r="P6246" s="1">
        <v>36000</v>
      </c>
      <c r="Q6246" s="12"/>
      <c r="R6246" s="29">
        <f t="shared" si="294"/>
        <v>0</v>
      </c>
      <c r="S6246" t="str">
        <f t="shared" si="295"/>
        <v>OK</v>
      </c>
      <c r="T6246" s="10">
        <f>IFERROR(VLOOKUP(A6246,[1]!Tabla1[[#All],[Material]:[venta nueva]],38,FALSE),0)</f>
        <v>0</v>
      </c>
    </row>
    <row r="6247" spans="1:20" hidden="1" x14ac:dyDescent="0.35">
      <c r="A6247">
        <f t="shared" si="293"/>
        <v>1021905</v>
      </c>
      <c r="B6247" s="6" t="s">
        <v>1373</v>
      </c>
      <c r="C6247" s="7" t="s">
        <v>553</v>
      </c>
      <c r="D6247" s="7" t="s">
        <v>1095</v>
      </c>
      <c r="E6247" s="7" t="s">
        <v>199</v>
      </c>
      <c r="F6247" s="7" t="s">
        <v>200</v>
      </c>
      <c r="G6247" s="7" t="s">
        <v>1081</v>
      </c>
      <c r="H6247" s="7" t="s">
        <v>1010</v>
      </c>
      <c r="I6247" s="6" t="s">
        <v>14</v>
      </c>
      <c r="J6247" s="1">
        <v>-24991</v>
      </c>
      <c r="K6247" s="1">
        <v>264991</v>
      </c>
      <c r="L6247" s="1">
        <v>240000</v>
      </c>
      <c r="M6247" s="1">
        <v>-24991</v>
      </c>
      <c r="N6247" s="1">
        <v>0</v>
      </c>
      <c r="O6247" s="1">
        <v>0</v>
      </c>
      <c r="P6247" s="1"/>
      <c r="Q6247" s="12"/>
      <c r="R6247" s="29">
        <f t="shared" si="294"/>
        <v>0</v>
      </c>
      <c r="S6247" t="str">
        <f t="shared" si="295"/>
        <v>OK</v>
      </c>
      <c r="T6247" s="10">
        <f>IFERROR(VLOOKUP(A6247,[1]!Tabla1[[#All],[Material]:[venta nueva]],38,FALSE),0)</f>
        <v>0</v>
      </c>
    </row>
    <row r="6248" spans="1:20" hidden="1" x14ac:dyDescent="0.35">
      <c r="A6248">
        <f t="shared" si="293"/>
        <v>1021976</v>
      </c>
      <c r="B6248" s="6" t="s">
        <v>1373</v>
      </c>
      <c r="C6248" s="7" t="s">
        <v>553</v>
      </c>
      <c r="D6248" s="7" t="s">
        <v>1095</v>
      </c>
      <c r="E6248" s="7" t="s">
        <v>213</v>
      </c>
      <c r="F6248" s="7" t="s">
        <v>214</v>
      </c>
      <c r="G6248" s="7" t="s">
        <v>1077</v>
      </c>
      <c r="H6248" s="7" t="s">
        <v>1005</v>
      </c>
      <c r="I6248" s="6" t="s">
        <v>11</v>
      </c>
      <c r="J6248" s="1">
        <v>-19119</v>
      </c>
      <c r="K6248" s="1">
        <v>96000</v>
      </c>
      <c r="L6248" s="1">
        <v>96000</v>
      </c>
      <c r="M6248" s="1">
        <v>-19119</v>
      </c>
      <c r="N6248" s="1">
        <v>86000</v>
      </c>
      <c r="O6248" s="1">
        <v>96000</v>
      </c>
      <c r="P6248" s="1">
        <v>192000</v>
      </c>
      <c r="Q6248" s="12"/>
      <c r="R6248" s="29">
        <f t="shared" si="294"/>
        <v>-96000</v>
      </c>
      <c r="S6248" t="str">
        <f t="shared" si="295"/>
        <v>Pendiente de ingreso</v>
      </c>
      <c r="T6248" s="10">
        <f>IFERROR(VLOOKUP(A6248,[1]!Tabla1[[#All],[Material]:[venta nueva]],38,FALSE),0)</f>
        <v>0</v>
      </c>
    </row>
    <row r="6249" spans="1:20" hidden="1" x14ac:dyDescent="0.35">
      <c r="A6249">
        <f t="shared" si="293"/>
        <v>1021980</v>
      </c>
      <c r="B6249" s="6" t="s">
        <v>1373</v>
      </c>
      <c r="C6249" s="7" t="s">
        <v>553</v>
      </c>
      <c r="D6249" s="7" t="s">
        <v>1095</v>
      </c>
      <c r="E6249" s="7" t="s">
        <v>215</v>
      </c>
      <c r="F6249" s="7" t="s">
        <v>216</v>
      </c>
      <c r="G6249" s="7" t="s">
        <v>1074</v>
      </c>
      <c r="H6249" s="7" t="s">
        <v>1018</v>
      </c>
      <c r="I6249" s="6" t="s">
        <v>11</v>
      </c>
      <c r="J6249" s="1">
        <v>-1030</v>
      </c>
      <c r="K6249" s="1">
        <v>5544</v>
      </c>
      <c r="L6249" s="1">
        <v>4514</v>
      </c>
      <c r="M6249" s="1">
        <v>-1030</v>
      </c>
      <c r="N6249" s="1">
        <v>5544</v>
      </c>
      <c r="O6249" s="1">
        <v>0</v>
      </c>
      <c r="P6249" s="1"/>
      <c r="Q6249" s="12"/>
      <c r="R6249" s="29">
        <f t="shared" si="294"/>
        <v>0</v>
      </c>
      <c r="S6249" t="str">
        <f t="shared" si="295"/>
        <v>OK</v>
      </c>
      <c r="T6249" s="10">
        <f>IFERROR(VLOOKUP(A6249,[1]!Tabla1[[#All],[Material]:[venta nueva]],38,FALSE),0)</f>
        <v>0</v>
      </c>
    </row>
    <row r="6250" spans="1:20" hidden="1" x14ac:dyDescent="0.35">
      <c r="A6250">
        <f t="shared" si="293"/>
        <v>1021992</v>
      </c>
      <c r="B6250" s="6" t="s">
        <v>1373</v>
      </c>
      <c r="C6250" s="7" t="s">
        <v>553</v>
      </c>
      <c r="D6250" s="7" t="s">
        <v>1095</v>
      </c>
      <c r="E6250" s="7" t="s">
        <v>219</v>
      </c>
      <c r="F6250" s="7" t="s">
        <v>28</v>
      </c>
      <c r="G6250" s="7" t="s">
        <v>1078</v>
      </c>
      <c r="H6250" s="7" t="s">
        <v>1006</v>
      </c>
      <c r="I6250" s="6" t="s">
        <v>11</v>
      </c>
      <c r="J6250" s="1"/>
      <c r="K6250" s="1"/>
      <c r="L6250" s="1"/>
      <c r="M6250" s="1"/>
      <c r="N6250" s="1"/>
      <c r="O6250" s="1"/>
      <c r="P6250" s="1">
        <v>13501</v>
      </c>
      <c r="Q6250" s="12"/>
      <c r="R6250" s="29">
        <f t="shared" si="294"/>
        <v>-13501</v>
      </c>
      <c r="S6250" t="str">
        <f t="shared" si="295"/>
        <v>Pendiente de ingreso</v>
      </c>
      <c r="T6250" s="10">
        <f>IFERROR(VLOOKUP(A6250,[1]!Tabla1[[#All],[Material]:[venta nueva]],38,FALSE),0)</f>
        <v>0</v>
      </c>
    </row>
    <row r="6251" spans="1:20" hidden="1" x14ac:dyDescent="0.35">
      <c r="A6251">
        <f t="shared" si="293"/>
        <v>1022047</v>
      </c>
      <c r="B6251" s="6" t="s">
        <v>1373</v>
      </c>
      <c r="C6251" s="7" t="s">
        <v>553</v>
      </c>
      <c r="D6251" s="7" t="s">
        <v>1095</v>
      </c>
      <c r="E6251" s="7" t="s">
        <v>586</v>
      </c>
      <c r="F6251" s="7" t="s">
        <v>582</v>
      </c>
      <c r="G6251" s="7" t="s">
        <v>1081</v>
      </c>
      <c r="H6251" s="7" t="s">
        <v>1010</v>
      </c>
      <c r="I6251" s="6" t="s">
        <v>11</v>
      </c>
      <c r="J6251" s="1">
        <v>1807</v>
      </c>
      <c r="K6251" s="1">
        <v>0</v>
      </c>
      <c r="L6251" s="1">
        <v>1807</v>
      </c>
      <c r="M6251" s="1">
        <v>1807</v>
      </c>
      <c r="N6251" s="1">
        <v>0</v>
      </c>
      <c r="O6251" s="1">
        <v>0</v>
      </c>
      <c r="P6251" s="1"/>
      <c r="Q6251" s="12"/>
      <c r="R6251" s="29">
        <f t="shared" si="294"/>
        <v>0</v>
      </c>
      <c r="S6251" t="str">
        <f t="shared" si="295"/>
        <v>OK</v>
      </c>
      <c r="T6251" s="10">
        <f>IFERROR(VLOOKUP(A6251,[1]!Tabla1[[#All],[Material]:[venta nueva]],38,FALSE),0)</f>
        <v>0</v>
      </c>
    </row>
    <row r="6252" spans="1:20" hidden="1" x14ac:dyDescent="0.35">
      <c r="A6252">
        <f t="shared" si="293"/>
        <v>1022149</v>
      </c>
      <c r="B6252" s="6" t="s">
        <v>1373</v>
      </c>
      <c r="C6252" s="7" t="s">
        <v>553</v>
      </c>
      <c r="D6252" s="7" t="s">
        <v>1095</v>
      </c>
      <c r="E6252" s="7" t="s">
        <v>240</v>
      </c>
      <c r="F6252" s="7" t="s">
        <v>241</v>
      </c>
      <c r="G6252" s="7" t="s">
        <v>1079</v>
      </c>
      <c r="H6252" s="7" t="s">
        <v>1007</v>
      </c>
      <c r="I6252" s="6" t="s">
        <v>11</v>
      </c>
      <c r="J6252" s="1">
        <v>11794</v>
      </c>
      <c r="K6252" s="1">
        <v>24206</v>
      </c>
      <c r="L6252" s="1">
        <v>36000</v>
      </c>
      <c r="M6252" s="1">
        <v>11794</v>
      </c>
      <c r="N6252" s="1">
        <v>24206</v>
      </c>
      <c r="O6252" s="1">
        <v>36000</v>
      </c>
      <c r="P6252" s="1">
        <v>36000</v>
      </c>
      <c r="Q6252" s="12"/>
      <c r="R6252" s="29">
        <f t="shared" si="294"/>
        <v>0</v>
      </c>
      <c r="S6252" t="str">
        <f t="shared" si="295"/>
        <v>OK</v>
      </c>
      <c r="T6252" s="10">
        <f>IFERROR(VLOOKUP(A6252,[1]!Tabla1[[#All],[Material]:[venta nueva]],38,FALSE),0)</f>
        <v>0</v>
      </c>
    </row>
    <row r="6253" spans="1:20" hidden="1" x14ac:dyDescent="0.35">
      <c r="A6253">
        <f t="shared" si="293"/>
        <v>1022150</v>
      </c>
      <c r="B6253" s="6" t="s">
        <v>1373</v>
      </c>
      <c r="C6253" s="7" t="s">
        <v>553</v>
      </c>
      <c r="D6253" s="7" t="s">
        <v>1095</v>
      </c>
      <c r="E6253" s="7" t="s">
        <v>242</v>
      </c>
      <c r="F6253" s="7" t="s">
        <v>243</v>
      </c>
      <c r="G6253" s="7" t="s">
        <v>1078</v>
      </c>
      <c r="H6253" s="7" t="s">
        <v>1009</v>
      </c>
      <c r="I6253" s="6" t="s">
        <v>11</v>
      </c>
      <c r="J6253" s="1">
        <v>-69075</v>
      </c>
      <c r="K6253" s="1">
        <v>164294</v>
      </c>
      <c r="L6253" s="1">
        <v>95219</v>
      </c>
      <c r="M6253" s="1">
        <v>-69075</v>
      </c>
      <c r="N6253" s="1">
        <v>164294</v>
      </c>
      <c r="O6253" s="1">
        <v>95219</v>
      </c>
      <c r="P6253" s="1">
        <v>96000</v>
      </c>
      <c r="Q6253" s="12"/>
      <c r="R6253" s="29">
        <f t="shared" si="294"/>
        <v>-781</v>
      </c>
      <c r="S6253" t="str">
        <f t="shared" si="295"/>
        <v>Pendiente de ingreso</v>
      </c>
      <c r="T6253" s="10">
        <f>IFERROR(VLOOKUP(A6253,[1]!Tabla1[[#All],[Material]:[venta nueva]],38,FALSE),0)</f>
        <v>0</v>
      </c>
    </row>
    <row r="6254" spans="1:20" hidden="1" x14ac:dyDescent="0.35">
      <c r="A6254">
        <f t="shared" si="293"/>
        <v>1022182</v>
      </c>
      <c r="B6254" s="6" t="s">
        <v>1373</v>
      </c>
      <c r="C6254" s="7" t="s">
        <v>553</v>
      </c>
      <c r="D6254" s="7" t="s">
        <v>1095</v>
      </c>
      <c r="E6254" s="7" t="s">
        <v>562</v>
      </c>
      <c r="F6254" s="7" t="s">
        <v>563</v>
      </c>
      <c r="G6254" s="7" t="s">
        <v>1074</v>
      </c>
      <c r="H6254" s="7" t="s">
        <v>1018</v>
      </c>
      <c r="I6254" s="6" t="s">
        <v>12</v>
      </c>
      <c r="J6254" s="1">
        <v>1150</v>
      </c>
      <c r="K6254" s="1">
        <v>0</v>
      </c>
      <c r="L6254" s="1">
        <v>0</v>
      </c>
      <c r="M6254" s="1">
        <v>1150</v>
      </c>
      <c r="N6254" s="1">
        <v>0</v>
      </c>
      <c r="O6254" s="1">
        <v>0</v>
      </c>
      <c r="P6254" s="1"/>
      <c r="Q6254" s="12"/>
      <c r="R6254" s="29">
        <f t="shared" si="294"/>
        <v>0</v>
      </c>
      <c r="S6254" t="str">
        <f t="shared" si="295"/>
        <v>OK</v>
      </c>
      <c r="T6254" s="10">
        <f>IFERROR(VLOOKUP(A6254,[1]!Tabla1[[#All],[Material]:[venta nueva]],38,FALSE),0)</f>
        <v>0</v>
      </c>
    </row>
    <row r="6255" spans="1:20" hidden="1" x14ac:dyDescent="0.35">
      <c r="A6255">
        <f t="shared" si="293"/>
        <v>1022183</v>
      </c>
      <c r="B6255" s="6" t="s">
        <v>1373</v>
      </c>
      <c r="C6255" s="7" t="s">
        <v>553</v>
      </c>
      <c r="D6255" s="7" t="s">
        <v>1095</v>
      </c>
      <c r="E6255" s="7" t="s">
        <v>246</v>
      </c>
      <c r="F6255" s="7" t="s">
        <v>247</v>
      </c>
      <c r="G6255" s="7" t="s">
        <v>1086</v>
      </c>
      <c r="H6255" s="7" t="s">
        <v>1041</v>
      </c>
      <c r="I6255" s="6" t="s">
        <v>11</v>
      </c>
      <c r="J6255" s="1"/>
      <c r="K6255" s="1"/>
      <c r="L6255" s="1"/>
      <c r="M6255" s="1"/>
      <c r="N6255" s="1"/>
      <c r="O6255" s="1"/>
      <c r="P6255" s="1">
        <v>72000</v>
      </c>
      <c r="Q6255" s="12"/>
      <c r="R6255" s="29">
        <f t="shared" si="294"/>
        <v>-72000</v>
      </c>
      <c r="S6255" t="str">
        <f t="shared" si="295"/>
        <v>Pendiente de ingreso</v>
      </c>
      <c r="T6255" s="10">
        <f>IFERROR(VLOOKUP(A6255,[1]!Tabla1[[#All],[Material]:[venta nueva]],38,FALSE),0)</f>
        <v>0</v>
      </c>
    </row>
    <row r="6256" spans="1:20" hidden="1" x14ac:dyDescent="0.35">
      <c r="A6256">
        <f t="shared" si="293"/>
        <v>1022193</v>
      </c>
      <c r="B6256" s="6" t="s">
        <v>1373</v>
      </c>
      <c r="C6256" s="7" t="s">
        <v>553</v>
      </c>
      <c r="D6256" s="7" t="s">
        <v>1095</v>
      </c>
      <c r="E6256" s="7" t="s">
        <v>250</v>
      </c>
      <c r="F6256" s="7" t="s">
        <v>251</v>
      </c>
      <c r="G6256" s="7" t="s">
        <v>1075</v>
      </c>
      <c r="H6256" s="7" t="s">
        <v>1011</v>
      </c>
      <c r="I6256" s="6" t="s">
        <v>11</v>
      </c>
      <c r="J6256" s="1"/>
      <c r="K6256" s="1"/>
      <c r="L6256" s="1"/>
      <c r="M6256" s="1">
        <v>0</v>
      </c>
      <c r="N6256" s="1">
        <v>0</v>
      </c>
      <c r="O6256" s="1">
        <v>24000</v>
      </c>
      <c r="P6256" s="1"/>
      <c r="Q6256" s="12"/>
      <c r="R6256" s="29">
        <f t="shared" si="294"/>
        <v>24000</v>
      </c>
      <c r="S6256" t="str">
        <f t="shared" si="295"/>
        <v>Sobre ingreso</v>
      </c>
      <c r="T6256" s="10">
        <f>IFERROR(VLOOKUP(A6256,[1]!Tabla1[[#All],[Material]:[venta nueva]],38,FALSE),0)</f>
        <v>0</v>
      </c>
    </row>
    <row r="6257" spans="1:20" hidden="1" x14ac:dyDescent="0.35">
      <c r="A6257">
        <f t="shared" si="293"/>
        <v>1022196</v>
      </c>
      <c r="B6257" s="6" t="s">
        <v>1373</v>
      </c>
      <c r="C6257" s="7" t="s">
        <v>553</v>
      </c>
      <c r="D6257" s="7" t="s">
        <v>1095</v>
      </c>
      <c r="E6257" s="7" t="s">
        <v>446</v>
      </c>
      <c r="F6257" s="7" t="s">
        <v>447</v>
      </c>
      <c r="G6257" s="7" t="s">
        <v>1080</v>
      </c>
      <c r="H6257" s="7" t="s">
        <v>1030</v>
      </c>
      <c r="I6257" s="6" t="s">
        <v>11</v>
      </c>
      <c r="J6257" s="1">
        <v>-48306</v>
      </c>
      <c r="K6257" s="1">
        <v>48306</v>
      </c>
      <c r="L6257" s="1">
        <v>48000</v>
      </c>
      <c r="M6257" s="1">
        <v>-48306</v>
      </c>
      <c r="N6257" s="1">
        <v>48306</v>
      </c>
      <c r="O6257" s="1">
        <v>48000</v>
      </c>
      <c r="P6257" s="1">
        <v>49000</v>
      </c>
      <c r="Q6257" s="12"/>
      <c r="R6257" s="29">
        <f t="shared" si="294"/>
        <v>-1000</v>
      </c>
      <c r="S6257" t="str">
        <f t="shared" si="295"/>
        <v>Pendiente de ingreso</v>
      </c>
      <c r="T6257" s="10">
        <f>IFERROR(VLOOKUP(A6257,[1]!Tabla1[[#All],[Material]:[venta nueva]],38,FALSE),0)</f>
        <v>0</v>
      </c>
    </row>
    <row r="6258" spans="1:20" hidden="1" x14ac:dyDescent="0.35">
      <c r="A6258">
        <f t="shared" si="293"/>
        <v>1022197</v>
      </c>
      <c r="B6258" s="6" t="s">
        <v>1373</v>
      </c>
      <c r="C6258" s="7" t="s">
        <v>553</v>
      </c>
      <c r="D6258" s="7" t="s">
        <v>1095</v>
      </c>
      <c r="E6258" s="7" t="s">
        <v>252</v>
      </c>
      <c r="F6258" s="7" t="s">
        <v>253</v>
      </c>
      <c r="G6258" s="7" t="s">
        <v>1080</v>
      </c>
      <c r="H6258" s="7" t="s">
        <v>1030</v>
      </c>
      <c r="I6258" s="6" t="s">
        <v>11</v>
      </c>
      <c r="J6258" s="1">
        <v>9386</v>
      </c>
      <c r="K6258" s="1">
        <v>0</v>
      </c>
      <c r="L6258" s="1">
        <v>0</v>
      </c>
      <c r="M6258" s="1">
        <v>9386</v>
      </c>
      <c r="N6258" s="1">
        <v>0</v>
      </c>
      <c r="O6258" s="1">
        <v>0</v>
      </c>
      <c r="P6258" s="1"/>
      <c r="Q6258" s="12"/>
      <c r="R6258" s="29">
        <f t="shared" si="294"/>
        <v>0</v>
      </c>
      <c r="S6258" t="str">
        <f t="shared" si="295"/>
        <v>OK</v>
      </c>
      <c r="T6258" s="10">
        <f>IFERROR(VLOOKUP(A6258,[1]!Tabla1[[#All],[Material]:[venta nueva]],38,FALSE),0)</f>
        <v>0</v>
      </c>
    </row>
    <row r="6259" spans="1:20" hidden="1" x14ac:dyDescent="0.35">
      <c r="A6259">
        <f t="shared" si="293"/>
        <v>1022212</v>
      </c>
      <c r="B6259" s="6" t="s">
        <v>1373</v>
      </c>
      <c r="C6259" s="7" t="s">
        <v>553</v>
      </c>
      <c r="D6259" s="7" t="s">
        <v>1095</v>
      </c>
      <c r="E6259" s="7" t="s">
        <v>254</v>
      </c>
      <c r="F6259" s="7" t="s">
        <v>255</v>
      </c>
      <c r="G6259" s="7" t="s">
        <v>1087</v>
      </c>
      <c r="H6259" s="7" t="s">
        <v>1034</v>
      </c>
      <c r="I6259" s="6" t="s">
        <v>10</v>
      </c>
      <c r="J6259" s="1"/>
      <c r="K6259" s="1"/>
      <c r="L6259" s="1"/>
      <c r="M6259" s="1">
        <v>0</v>
      </c>
      <c r="N6259" s="1">
        <v>0</v>
      </c>
      <c r="O6259" s="1">
        <v>115712</v>
      </c>
      <c r="P6259" s="1"/>
      <c r="Q6259" s="12"/>
      <c r="R6259" s="29">
        <f t="shared" si="294"/>
        <v>115712</v>
      </c>
      <c r="S6259" t="str">
        <f t="shared" si="295"/>
        <v>Sobre ingreso</v>
      </c>
      <c r="T6259" s="10">
        <f>IFERROR(VLOOKUP(A6259,[1]!Tabla1[[#All],[Material]:[venta nueva]],38,FALSE),0)</f>
        <v>0</v>
      </c>
    </row>
    <row r="6260" spans="1:20" hidden="1" x14ac:dyDescent="0.35">
      <c r="A6260">
        <f t="shared" si="293"/>
        <v>1022217</v>
      </c>
      <c r="B6260" s="6" t="s">
        <v>1373</v>
      </c>
      <c r="C6260" s="7" t="s">
        <v>553</v>
      </c>
      <c r="D6260" s="7" t="s">
        <v>1095</v>
      </c>
      <c r="E6260" s="7" t="s">
        <v>256</v>
      </c>
      <c r="F6260" s="7" t="s">
        <v>257</v>
      </c>
      <c r="G6260" s="7" t="s">
        <v>1078</v>
      </c>
      <c r="H6260" s="7" t="s">
        <v>1006</v>
      </c>
      <c r="I6260" s="6" t="s">
        <v>13</v>
      </c>
      <c r="J6260" s="1">
        <v>-2970</v>
      </c>
      <c r="K6260" s="1">
        <v>265077</v>
      </c>
      <c r="L6260" s="1">
        <v>262107</v>
      </c>
      <c r="M6260" s="1">
        <v>-2970</v>
      </c>
      <c r="N6260" s="1">
        <v>324794</v>
      </c>
      <c r="O6260" s="1">
        <v>321824</v>
      </c>
      <c r="P6260" s="1">
        <v>264000</v>
      </c>
      <c r="Q6260" s="12"/>
      <c r="R6260" s="29">
        <f t="shared" si="294"/>
        <v>57824</v>
      </c>
      <c r="S6260" t="str">
        <f t="shared" si="295"/>
        <v>Sobre ingreso</v>
      </c>
      <c r="T6260" s="10">
        <f>IFERROR(VLOOKUP(A6260,[1]!Tabla1[[#All],[Material]:[venta nueva]],38,FALSE),0)</f>
        <v>0</v>
      </c>
    </row>
    <row r="6261" spans="1:20" hidden="1" x14ac:dyDescent="0.35">
      <c r="A6261">
        <f t="shared" si="293"/>
        <v>1022218</v>
      </c>
      <c r="B6261" s="6" t="s">
        <v>1373</v>
      </c>
      <c r="C6261" s="7" t="s">
        <v>553</v>
      </c>
      <c r="D6261" s="7" t="s">
        <v>1095</v>
      </c>
      <c r="E6261" s="7" t="s">
        <v>258</v>
      </c>
      <c r="F6261" s="7" t="s">
        <v>94</v>
      </c>
      <c r="G6261" s="7" t="s">
        <v>1078</v>
      </c>
      <c r="H6261" s="7" t="s">
        <v>1021</v>
      </c>
      <c r="I6261" s="6" t="s">
        <v>13</v>
      </c>
      <c r="J6261" s="1">
        <v>-29756</v>
      </c>
      <c r="K6261" s="1">
        <v>56208</v>
      </c>
      <c r="L6261" s="1">
        <v>24004</v>
      </c>
      <c r="M6261" s="1">
        <v>-29756</v>
      </c>
      <c r="N6261" s="1">
        <v>56208</v>
      </c>
      <c r="O6261" s="1">
        <v>24004</v>
      </c>
      <c r="P6261" s="1">
        <v>24000</v>
      </c>
      <c r="Q6261" s="12"/>
      <c r="R6261" s="29">
        <f t="shared" si="294"/>
        <v>4</v>
      </c>
      <c r="S6261" t="str">
        <f t="shared" si="295"/>
        <v>Sobre ingreso</v>
      </c>
      <c r="T6261" s="10">
        <f>IFERROR(VLOOKUP(A6261,[1]!Tabla1[[#All],[Material]:[venta nueva]],38,FALSE),0)</f>
        <v>0</v>
      </c>
    </row>
    <row r="6262" spans="1:20" hidden="1" x14ac:dyDescent="0.35">
      <c r="A6262">
        <f t="shared" si="293"/>
        <v>1022273</v>
      </c>
      <c r="B6262" s="6" t="s">
        <v>1373</v>
      </c>
      <c r="C6262" s="7" t="s">
        <v>553</v>
      </c>
      <c r="D6262" s="7" t="s">
        <v>1095</v>
      </c>
      <c r="E6262" s="7" t="s">
        <v>261</v>
      </c>
      <c r="F6262" s="7" t="s">
        <v>262</v>
      </c>
      <c r="G6262" s="7" t="s">
        <v>1078</v>
      </c>
      <c r="H6262" s="7" t="s">
        <v>1021</v>
      </c>
      <c r="I6262" s="6" t="s">
        <v>11</v>
      </c>
      <c r="J6262" s="1"/>
      <c r="K6262" s="1"/>
      <c r="L6262" s="1"/>
      <c r="M6262" s="1"/>
      <c r="N6262" s="1"/>
      <c r="O6262" s="1"/>
      <c r="P6262" s="1">
        <v>18000</v>
      </c>
      <c r="Q6262" s="12"/>
      <c r="R6262" s="29">
        <f t="shared" si="294"/>
        <v>-18000</v>
      </c>
      <c r="S6262" t="str">
        <f t="shared" si="295"/>
        <v>Pendiente de ingreso</v>
      </c>
      <c r="T6262" s="10">
        <f>IFERROR(VLOOKUP(A6262,[1]!Tabla1[[#All],[Material]:[venta nueva]],38,FALSE),0)</f>
        <v>0</v>
      </c>
    </row>
    <row r="6263" spans="1:20" hidden="1" x14ac:dyDescent="0.35">
      <c r="A6263">
        <f t="shared" si="293"/>
        <v>1022273</v>
      </c>
      <c r="B6263" s="6" t="s">
        <v>1373</v>
      </c>
      <c r="C6263" s="7" t="s">
        <v>553</v>
      </c>
      <c r="D6263" s="7" t="s">
        <v>1095</v>
      </c>
      <c r="E6263" s="7" t="s">
        <v>261</v>
      </c>
      <c r="F6263" s="7" t="s">
        <v>262</v>
      </c>
      <c r="G6263" s="7" t="s">
        <v>1078</v>
      </c>
      <c r="H6263" s="7" t="s">
        <v>1021</v>
      </c>
      <c r="I6263" s="6" t="s">
        <v>13</v>
      </c>
      <c r="J6263" s="1">
        <v>-11988</v>
      </c>
      <c r="K6263" s="1">
        <v>211117</v>
      </c>
      <c r="L6263" s="1">
        <v>211608</v>
      </c>
      <c r="M6263" s="1">
        <v>-11988</v>
      </c>
      <c r="N6263" s="1">
        <v>211117</v>
      </c>
      <c r="O6263" s="1">
        <v>211608</v>
      </c>
      <c r="P6263" s="1">
        <v>216000</v>
      </c>
      <c r="Q6263" s="12"/>
      <c r="R6263" s="29">
        <f t="shared" si="294"/>
        <v>-4392</v>
      </c>
      <c r="S6263" t="str">
        <f t="shared" si="295"/>
        <v>Pendiente de ingreso</v>
      </c>
      <c r="T6263" s="10">
        <f>IFERROR(VLOOKUP(A6263,[1]!Tabla1[[#All],[Material]:[venta nueva]],38,FALSE),0)</f>
        <v>0</v>
      </c>
    </row>
    <row r="6264" spans="1:20" hidden="1" x14ac:dyDescent="0.35">
      <c r="A6264">
        <f t="shared" si="293"/>
        <v>1022283</v>
      </c>
      <c r="B6264" s="6" t="s">
        <v>1373</v>
      </c>
      <c r="C6264" s="7" t="s">
        <v>553</v>
      </c>
      <c r="D6264" s="7" t="s">
        <v>1095</v>
      </c>
      <c r="E6264" s="7" t="s">
        <v>265</v>
      </c>
      <c r="F6264" s="7" t="s">
        <v>266</v>
      </c>
      <c r="G6264" s="7" t="s">
        <v>1083</v>
      </c>
      <c r="H6264" s="7" t="s">
        <v>1015</v>
      </c>
      <c r="I6264" s="6" t="s">
        <v>12</v>
      </c>
      <c r="J6264" s="1">
        <v>3254</v>
      </c>
      <c r="K6264" s="1">
        <v>0</v>
      </c>
      <c r="L6264" s="1">
        <v>0</v>
      </c>
      <c r="M6264" s="1">
        <v>3254</v>
      </c>
      <c r="N6264" s="1">
        <v>0</v>
      </c>
      <c r="O6264" s="1">
        <v>2000</v>
      </c>
      <c r="P6264" s="1">
        <v>2000</v>
      </c>
      <c r="Q6264" s="12"/>
      <c r="R6264" s="29">
        <f t="shared" si="294"/>
        <v>0</v>
      </c>
      <c r="S6264" t="str">
        <f t="shared" si="295"/>
        <v>OK</v>
      </c>
      <c r="T6264" s="10">
        <f>IFERROR(VLOOKUP(A6264,[1]!Tabla1[[#All],[Material]:[venta nueva]],38,FALSE),0)</f>
        <v>0</v>
      </c>
    </row>
    <row r="6265" spans="1:20" hidden="1" x14ac:dyDescent="0.35">
      <c r="A6265">
        <f t="shared" si="293"/>
        <v>1022290</v>
      </c>
      <c r="B6265" s="6" t="s">
        <v>1373</v>
      </c>
      <c r="C6265" s="7" t="s">
        <v>553</v>
      </c>
      <c r="D6265" s="7" t="s">
        <v>1095</v>
      </c>
      <c r="E6265" s="7" t="s">
        <v>1287</v>
      </c>
      <c r="F6265" s="7" t="s">
        <v>1288</v>
      </c>
      <c r="G6265" s="7" t="s">
        <v>1078</v>
      </c>
      <c r="H6265" s="7" t="s">
        <v>1006</v>
      </c>
      <c r="I6265" s="6" t="s">
        <v>11</v>
      </c>
      <c r="J6265" s="1">
        <v>-3702</v>
      </c>
      <c r="K6265" s="1">
        <v>3702</v>
      </c>
      <c r="L6265" s="1">
        <v>0</v>
      </c>
      <c r="M6265" s="1">
        <v>-3702</v>
      </c>
      <c r="N6265" s="1">
        <v>3702</v>
      </c>
      <c r="O6265" s="1">
        <v>24000</v>
      </c>
      <c r="P6265" s="1">
        <v>24000</v>
      </c>
      <c r="Q6265" s="12"/>
      <c r="R6265" s="29">
        <f t="shared" si="294"/>
        <v>0</v>
      </c>
      <c r="S6265" t="str">
        <f t="shared" si="295"/>
        <v>OK</v>
      </c>
      <c r="T6265" s="10">
        <f>IFERROR(VLOOKUP(A6265,[1]!Tabla1[[#All],[Material]:[venta nueva]],38,FALSE),0)</f>
        <v>0</v>
      </c>
    </row>
    <row r="6266" spans="1:20" hidden="1" x14ac:dyDescent="0.35">
      <c r="A6266">
        <f t="shared" si="293"/>
        <v>1022313</v>
      </c>
      <c r="B6266" s="6" t="s">
        <v>1373</v>
      </c>
      <c r="C6266" s="7" t="s">
        <v>553</v>
      </c>
      <c r="D6266" s="7" t="s">
        <v>1095</v>
      </c>
      <c r="E6266" s="7" t="s">
        <v>273</v>
      </c>
      <c r="F6266" s="7" t="s">
        <v>274</v>
      </c>
      <c r="G6266" s="7" t="s">
        <v>1075</v>
      </c>
      <c r="H6266" s="7" t="s">
        <v>1035</v>
      </c>
      <c r="I6266" s="6" t="s">
        <v>16</v>
      </c>
      <c r="J6266" s="1">
        <v>-3203</v>
      </c>
      <c r="K6266" s="1">
        <v>7654</v>
      </c>
      <c r="L6266" s="1">
        <v>10000</v>
      </c>
      <c r="M6266" s="1">
        <v>-3203</v>
      </c>
      <c r="N6266" s="1">
        <v>7654</v>
      </c>
      <c r="O6266" s="1">
        <v>10000</v>
      </c>
      <c r="P6266" s="1">
        <v>10000</v>
      </c>
      <c r="Q6266" s="12"/>
      <c r="R6266" s="29">
        <f t="shared" si="294"/>
        <v>0</v>
      </c>
      <c r="S6266" t="str">
        <f t="shared" si="295"/>
        <v>OK</v>
      </c>
      <c r="T6266" s="10">
        <f>IFERROR(VLOOKUP(A6266,[1]!Tabla1[[#All],[Material]:[venta nueva]],38,FALSE),0)</f>
        <v>0</v>
      </c>
    </row>
    <row r="6267" spans="1:20" hidden="1" x14ac:dyDescent="0.35">
      <c r="A6267">
        <f t="shared" si="293"/>
        <v>1022326</v>
      </c>
      <c r="B6267" s="6" t="s">
        <v>1373</v>
      </c>
      <c r="C6267" s="7" t="s">
        <v>553</v>
      </c>
      <c r="D6267" s="7" t="s">
        <v>1095</v>
      </c>
      <c r="E6267" s="7" t="s">
        <v>275</v>
      </c>
      <c r="F6267" s="7" t="s">
        <v>276</v>
      </c>
      <c r="G6267" s="7" t="s">
        <v>1075</v>
      </c>
      <c r="H6267" s="7" t="s">
        <v>1035</v>
      </c>
      <c r="I6267" s="6" t="s">
        <v>16</v>
      </c>
      <c r="J6267" s="1">
        <v>-3583</v>
      </c>
      <c r="K6267" s="1">
        <v>13500</v>
      </c>
      <c r="L6267" s="1">
        <v>15000</v>
      </c>
      <c r="M6267" s="1">
        <v>-3583</v>
      </c>
      <c r="N6267" s="1">
        <v>13500</v>
      </c>
      <c r="O6267" s="1">
        <v>15000</v>
      </c>
      <c r="P6267" s="1">
        <v>15000</v>
      </c>
      <c r="Q6267" s="12"/>
      <c r="R6267" s="29">
        <f t="shared" si="294"/>
        <v>0</v>
      </c>
      <c r="S6267" t="str">
        <f t="shared" si="295"/>
        <v>OK</v>
      </c>
      <c r="T6267" s="10">
        <f>IFERROR(VLOOKUP(A6267,[1]!Tabla1[[#All],[Material]:[venta nueva]],38,FALSE),0)</f>
        <v>0</v>
      </c>
    </row>
    <row r="6268" spans="1:20" hidden="1" x14ac:dyDescent="0.35">
      <c r="A6268">
        <f t="shared" si="293"/>
        <v>1022346</v>
      </c>
      <c r="B6268" s="6" t="s">
        <v>1373</v>
      </c>
      <c r="C6268" s="7" t="s">
        <v>553</v>
      </c>
      <c r="D6268" s="7" t="s">
        <v>1095</v>
      </c>
      <c r="E6268" s="7" t="s">
        <v>1379</v>
      </c>
      <c r="F6268" s="7" t="s">
        <v>1380</v>
      </c>
      <c r="G6268" s="7" t="s">
        <v>1077</v>
      </c>
      <c r="H6268" s="7" t="s">
        <v>1005</v>
      </c>
      <c r="I6268" s="6" t="s">
        <v>16</v>
      </c>
      <c r="J6268" s="1">
        <v>0</v>
      </c>
      <c r="K6268" s="1">
        <v>5371</v>
      </c>
      <c r="L6268" s="1">
        <v>5000</v>
      </c>
      <c r="M6268" s="1">
        <v>0</v>
      </c>
      <c r="N6268" s="1">
        <v>5371</v>
      </c>
      <c r="O6268" s="1">
        <v>5000</v>
      </c>
      <c r="P6268" s="1">
        <v>5000</v>
      </c>
      <c r="Q6268" s="12"/>
      <c r="R6268" s="29">
        <f t="shared" si="294"/>
        <v>0</v>
      </c>
      <c r="S6268" t="str">
        <f t="shared" si="295"/>
        <v>OK</v>
      </c>
      <c r="T6268" s="10">
        <f>IFERROR(VLOOKUP(A6268,[1]!Tabla1[[#All],[Material]:[venta nueva]],38,FALSE),0)</f>
        <v>0</v>
      </c>
    </row>
    <row r="6269" spans="1:20" hidden="1" x14ac:dyDescent="0.35">
      <c r="A6269">
        <f t="shared" si="293"/>
        <v>1022370</v>
      </c>
      <c r="B6269" s="6" t="s">
        <v>1373</v>
      </c>
      <c r="C6269" s="7" t="s">
        <v>553</v>
      </c>
      <c r="D6269" s="7" t="s">
        <v>1095</v>
      </c>
      <c r="E6269" s="7" t="s">
        <v>279</v>
      </c>
      <c r="F6269" s="7" t="s">
        <v>280</v>
      </c>
      <c r="G6269" s="7" t="s">
        <v>1075</v>
      </c>
      <c r="H6269" s="7" t="s">
        <v>1003</v>
      </c>
      <c r="I6269" s="6" t="s">
        <v>16</v>
      </c>
      <c r="J6269" s="1">
        <v>-7742</v>
      </c>
      <c r="K6269" s="1">
        <v>25742</v>
      </c>
      <c r="L6269" s="1">
        <v>20000</v>
      </c>
      <c r="M6269" s="1">
        <v>-7742</v>
      </c>
      <c r="N6269" s="1">
        <v>25742</v>
      </c>
      <c r="O6269" s="1">
        <v>20000</v>
      </c>
      <c r="P6269" s="1">
        <v>20000</v>
      </c>
      <c r="Q6269" s="12"/>
      <c r="R6269" s="29">
        <f t="shared" si="294"/>
        <v>0</v>
      </c>
      <c r="S6269" t="str">
        <f t="shared" si="295"/>
        <v>OK</v>
      </c>
      <c r="T6269" s="10">
        <f>IFERROR(VLOOKUP(A6269,[1]!Tabla1[[#All],[Material]:[venta nueva]],38,FALSE),0)</f>
        <v>0</v>
      </c>
    </row>
    <row r="6270" spans="1:20" hidden="1" x14ac:dyDescent="0.35">
      <c r="A6270">
        <f t="shared" si="293"/>
        <v>1022371</v>
      </c>
      <c r="B6270" s="6" t="s">
        <v>1373</v>
      </c>
      <c r="C6270" s="7" t="s">
        <v>553</v>
      </c>
      <c r="D6270" s="7" t="s">
        <v>1095</v>
      </c>
      <c r="E6270" s="7" t="s">
        <v>526</v>
      </c>
      <c r="F6270" s="7" t="s">
        <v>527</v>
      </c>
      <c r="G6270" s="7" t="s">
        <v>1082</v>
      </c>
      <c r="H6270" s="7" t="s">
        <v>1013</v>
      </c>
      <c r="I6270" s="6" t="s">
        <v>16</v>
      </c>
      <c r="J6270" s="1">
        <v>-19865</v>
      </c>
      <c r="K6270" s="1">
        <v>36965</v>
      </c>
      <c r="L6270" s="1">
        <v>19000</v>
      </c>
      <c r="M6270" s="1">
        <v>-19865</v>
      </c>
      <c r="N6270" s="1">
        <v>36965</v>
      </c>
      <c r="O6270" s="1">
        <v>19000</v>
      </c>
      <c r="P6270" s="1">
        <v>19000</v>
      </c>
      <c r="Q6270" s="12"/>
      <c r="R6270" s="29">
        <f t="shared" si="294"/>
        <v>0</v>
      </c>
      <c r="S6270" t="str">
        <f t="shared" si="295"/>
        <v>OK</v>
      </c>
      <c r="T6270" s="10">
        <f>IFERROR(VLOOKUP(A6270,[1]!Tabla1[[#All],[Material]:[venta nueva]],38,FALSE),0)</f>
        <v>0</v>
      </c>
    </row>
    <row r="6271" spans="1:20" hidden="1" x14ac:dyDescent="0.35">
      <c r="A6271">
        <f t="shared" si="293"/>
        <v>1022373</v>
      </c>
      <c r="B6271" s="6" t="s">
        <v>1373</v>
      </c>
      <c r="C6271" s="7" t="s">
        <v>553</v>
      </c>
      <c r="D6271" s="7" t="s">
        <v>1095</v>
      </c>
      <c r="E6271" s="7" t="s">
        <v>281</v>
      </c>
      <c r="F6271" s="7" t="s">
        <v>282</v>
      </c>
      <c r="G6271" s="7" t="s">
        <v>1081</v>
      </c>
      <c r="H6271" s="7" t="s">
        <v>1010</v>
      </c>
      <c r="I6271" s="6" t="s">
        <v>14</v>
      </c>
      <c r="J6271" s="1">
        <v>34135</v>
      </c>
      <c r="K6271" s="1">
        <v>0</v>
      </c>
      <c r="L6271" s="1">
        <v>34135</v>
      </c>
      <c r="M6271" s="1">
        <v>34135</v>
      </c>
      <c r="N6271" s="1">
        <v>36000</v>
      </c>
      <c r="O6271" s="1">
        <v>70135</v>
      </c>
      <c r="P6271" s="1"/>
      <c r="Q6271" s="12"/>
      <c r="R6271" s="29">
        <f t="shared" si="294"/>
        <v>70135</v>
      </c>
      <c r="S6271" t="str">
        <f t="shared" si="295"/>
        <v>Sobre ingreso</v>
      </c>
      <c r="T6271" s="10">
        <f>IFERROR(VLOOKUP(A6271,[1]!Tabla1[[#All],[Material]:[venta nueva]],38,FALSE),0)</f>
        <v>0</v>
      </c>
    </row>
    <row r="6272" spans="1:20" hidden="1" x14ac:dyDescent="0.35">
      <c r="A6272">
        <f t="shared" si="293"/>
        <v>1022379</v>
      </c>
      <c r="B6272" s="6" t="s">
        <v>1373</v>
      </c>
      <c r="C6272" s="7" t="s">
        <v>553</v>
      </c>
      <c r="D6272" s="7" t="s">
        <v>1095</v>
      </c>
      <c r="E6272" s="7" t="s">
        <v>285</v>
      </c>
      <c r="F6272" s="7" t="s">
        <v>286</v>
      </c>
      <c r="G6272" s="7" t="s">
        <v>1077</v>
      </c>
      <c r="H6272" s="7" t="s">
        <v>1005</v>
      </c>
      <c r="I6272" s="6" t="s">
        <v>11</v>
      </c>
      <c r="J6272" s="1"/>
      <c r="K6272" s="1"/>
      <c r="L6272" s="1"/>
      <c r="M6272" s="1"/>
      <c r="N6272" s="1"/>
      <c r="O6272" s="1"/>
      <c r="P6272" s="1">
        <v>24000</v>
      </c>
      <c r="Q6272" s="12"/>
      <c r="R6272" s="29">
        <f t="shared" si="294"/>
        <v>-24000</v>
      </c>
      <c r="S6272" t="str">
        <f t="shared" si="295"/>
        <v>Pendiente de ingreso</v>
      </c>
      <c r="T6272" s="10">
        <f>IFERROR(VLOOKUP(A6272,[1]!Tabla1[[#All],[Material]:[venta nueva]],38,FALSE),0)</f>
        <v>0</v>
      </c>
    </row>
    <row r="6273" spans="1:20" hidden="1" x14ac:dyDescent="0.35">
      <c r="A6273">
        <f t="shared" si="293"/>
        <v>1022389</v>
      </c>
      <c r="B6273" s="6" t="s">
        <v>1373</v>
      </c>
      <c r="C6273" s="7" t="s">
        <v>553</v>
      </c>
      <c r="D6273" s="7" t="s">
        <v>1095</v>
      </c>
      <c r="E6273" s="7" t="s">
        <v>500</v>
      </c>
      <c r="F6273" s="7" t="s">
        <v>501</v>
      </c>
      <c r="G6273" s="7" t="s">
        <v>1080</v>
      </c>
      <c r="H6273" s="7" t="s">
        <v>1008</v>
      </c>
      <c r="I6273" s="6" t="s">
        <v>11</v>
      </c>
      <c r="J6273" s="1"/>
      <c r="K6273" s="1"/>
      <c r="L6273" s="1"/>
      <c r="M6273" s="1"/>
      <c r="N6273" s="1"/>
      <c r="O6273" s="1"/>
      <c r="P6273" s="1">
        <v>17000</v>
      </c>
      <c r="Q6273" s="12"/>
      <c r="R6273" s="29">
        <f t="shared" si="294"/>
        <v>-17000</v>
      </c>
      <c r="S6273" t="str">
        <f t="shared" si="295"/>
        <v>Pendiente de ingreso</v>
      </c>
      <c r="T6273" s="10">
        <f>IFERROR(VLOOKUP(A6273,[1]!Tabla1[[#All],[Material]:[venta nueva]],38,FALSE),0)</f>
        <v>0</v>
      </c>
    </row>
    <row r="6274" spans="1:20" hidden="1" x14ac:dyDescent="0.35">
      <c r="A6274">
        <f t="shared" si="293"/>
        <v>1022389</v>
      </c>
      <c r="B6274" s="6" t="s">
        <v>1373</v>
      </c>
      <c r="C6274" s="7" t="s">
        <v>553</v>
      </c>
      <c r="D6274" s="7" t="s">
        <v>1095</v>
      </c>
      <c r="E6274" s="7" t="s">
        <v>500</v>
      </c>
      <c r="F6274" s="7" t="s">
        <v>501</v>
      </c>
      <c r="G6274" s="7" t="s">
        <v>1080</v>
      </c>
      <c r="H6274" s="7" t="s">
        <v>1008</v>
      </c>
      <c r="I6274" s="6" t="s">
        <v>14</v>
      </c>
      <c r="J6274" s="1">
        <v>8917</v>
      </c>
      <c r="K6274" s="1">
        <v>0</v>
      </c>
      <c r="L6274" s="1">
        <v>0</v>
      </c>
      <c r="M6274" s="1">
        <v>8917</v>
      </c>
      <c r="N6274" s="1">
        <v>0</v>
      </c>
      <c r="O6274" s="1">
        <v>0</v>
      </c>
      <c r="P6274" s="1"/>
      <c r="Q6274" s="12"/>
      <c r="R6274" s="29">
        <f t="shared" si="294"/>
        <v>0</v>
      </c>
      <c r="S6274" t="str">
        <f t="shared" si="295"/>
        <v>OK</v>
      </c>
      <c r="T6274" s="10">
        <f>IFERROR(VLOOKUP(A6274,[1]!Tabla1[[#All],[Material]:[venta nueva]],38,FALSE),0)</f>
        <v>0</v>
      </c>
    </row>
    <row r="6275" spans="1:20" hidden="1" x14ac:dyDescent="0.35">
      <c r="A6275">
        <f t="shared" si="293"/>
        <v>1022406</v>
      </c>
      <c r="B6275" s="6" t="s">
        <v>1373</v>
      </c>
      <c r="C6275" s="7" t="s">
        <v>553</v>
      </c>
      <c r="D6275" s="7" t="s">
        <v>1095</v>
      </c>
      <c r="E6275" s="7" t="s">
        <v>493</v>
      </c>
      <c r="F6275" s="7" t="s">
        <v>537</v>
      </c>
      <c r="G6275" s="7" t="s">
        <v>1069</v>
      </c>
      <c r="H6275" s="7" t="s">
        <v>1033</v>
      </c>
      <c r="I6275" s="6" t="s">
        <v>11</v>
      </c>
      <c r="J6275" s="1">
        <v>622</v>
      </c>
      <c r="K6275" s="1">
        <v>0</v>
      </c>
      <c r="L6275" s="1">
        <v>0</v>
      </c>
      <c r="M6275" s="1">
        <v>622</v>
      </c>
      <c r="N6275" s="1">
        <v>0</v>
      </c>
      <c r="O6275" s="1">
        <v>0</v>
      </c>
      <c r="P6275" s="1">
        <v>20000</v>
      </c>
      <c r="Q6275" s="12"/>
      <c r="R6275" s="29">
        <f t="shared" si="294"/>
        <v>-20000</v>
      </c>
      <c r="S6275" t="str">
        <f t="shared" si="295"/>
        <v>Pendiente de ingreso</v>
      </c>
      <c r="T6275" s="10">
        <f>IFERROR(VLOOKUP(A6275,[1]!Tabla1[[#All],[Material]:[venta nueva]],38,FALSE),0)</f>
        <v>0</v>
      </c>
    </row>
    <row r="6276" spans="1:20" hidden="1" x14ac:dyDescent="0.35">
      <c r="A6276">
        <f t="shared" si="293"/>
        <v>1022409</v>
      </c>
      <c r="B6276" s="6" t="s">
        <v>1373</v>
      </c>
      <c r="C6276" s="7" t="s">
        <v>553</v>
      </c>
      <c r="D6276" s="7" t="s">
        <v>1095</v>
      </c>
      <c r="E6276" s="7" t="s">
        <v>295</v>
      </c>
      <c r="F6276" s="7" t="s">
        <v>296</v>
      </c>
      <c r="G6276" s="7" t="s">
        <v>1069</v>
      </c>
      <c r="H6276" s="7" t="s">
        <v>1016</v>
      </c>
      <c r="I6276" s="6" t="s">
        <v>11</v>
      </c>
      <c r="J6276" s="1">
        <v>14850</v>
      </c>
      <c r="K6276" s="1">
        <v>0</v>
      </c>
      <c r="L6276" s="1">
        <v>0</v>
      </c>
      <c r="M6276" s="1">
        <v>14850</v>
      </c>
      <c r="N6276" s="1">
        <v>0</v>
      </c>
      <c r="O6276" s="1">
        <v>0</v>
      </c>
      <c r="P6276" s="1"/>
      <c r="Q6276" s="12"/>
      <c r="R6276" s="29">
        <f t="shared" si="294"/>
        <v>0</v>
      </c>
      <c r="S6276" t="str">
        <f t="shared" si="295"/>
        <v>OK</v>
      </c>
      <c r="T6276" s="10">
        <f>IFERROR(VLOOKUP(A6276,[1]!Tabla1[[#All],[Material]:[venta nueva]],38,FALSE),0)</f>
        <v>0</v>
      </c>
    </row>
    <row r="6277" spans="1:20" hidden="1" x14ac:dyDescent="0.35">
      <c r="A6277">
        <f t="shared" si="293"/>
        <v>1022418</v>
      </c>
      <c r="B6277" s="6" t="s">
        <v>1373</v>
      </c>
      <c r="C6277" s="7" t="s">
        <v>553</v>
      </c>
      <c r="D6277" s="7" t="s">
        <v>1095</v>
      </c>
      <c r="E6277" s="7" t="s">
        <v>1108</v>
      </c>
      <c r="F6277" s="7" t="s">
        <v>296</v>
      </c>
      <c r="G6277" s="7" t="s">
        <v>1069</v>
      </c>
      <c r="H6277" s="7" t="s">
        <v>1016</v>
      </c>
      <c r="I6277" s="6" t="s">
        <v>14</v>
      </c>
      <c r="J6277" s="1">
        <v>-107183</v>
      </c>
      <c r="K6277" s="1">
        <v>27912</v>
      </c>
      <c r="L6277" s="1">
        <v>0</v>
      </c>
      <c r="M6277" s="1">
        <v>-107183</v>
      </c>
      <c r="N6277" s="1">
        <v>27912</v>
      </c>
      <c r="O6277" s="1">
        <v>0</v>
      </c>
      <c r="P6277" s="1"/>
      <c r="Q6277" s="12"/>
      <c r="R6277" s="29">
        <f t="shared" si="294"/>
        <v>0</v>
      </c>
      <c r="S6277" t="str">
        <f t="shared" si="295"/>
        <v>OK</v>
      </c>
      <c r="T6277" s="10">
        <f>IFERROR(VLOOKUP(A6277,[1]!Tabla1[[#All],[Material]:[venta nueva]],38,FALSE),0)</f>
        <v>0</v>
      </c>
    </row>
    <row r="6278" spans="1:20" hidden="1" x14ac:dyDescent="0.35">
      <c r="A6278">
        <f t="shared" ref="A6278:A6341" si="296">+E6278*1</f>
        <v>1022472</v>
      </c>
      <c r="B6278" s="6" t="s">
        <v>1373</v>
      </c>
      <c r="C6278" s="7" t="s">
        <v>553</v>
      </c>
      <c r="D6278" s="7" t="s">
        <v>1095</v>
      </c>
      <c r="E6278" s="7" t="s">
        <v>303</v>
      </c>
      <c r="F6278" s="7" t="s">
        <v>304</v>
      </c>
      <c r="G6278" s="7" t="s">
        <v>1075</v>
      </c>
      <c r="H6278" s="7" t="s">
        <v>1002</v>
      </c>
      <c r="I6278" s="6" t="s">
        <v>16</v>
      </c>
      <c r="J6278" s="1">
        <v>13777</v>
      </c>
      <c r="K6278" s="1">
        <v>0</v>
      </c>
      <c r="L6278" s="1">
        <v>0</v>
      </c>
      <c r="M6278" s="1">
        <v>13777</v>
      </c>
      <c r="N6278" s="1">
        <v>0</v>
      </c>
      <c r="O6278" s="1">
        <v>0</v>
      </c>
      <c r="P6278" s="1"/>
      <c r="Q6278" s="12"/>
      <c r="R6278" s="29">
        <f t="shared" si="294"/>
        <v>0</v>
      </c>
      <c r="S6278" t="str">
        <f t="shared" si="295"/>
        <v>OK</v>
      </c>
      <c r="T6278" s="10">
        <f>IFERROR(VLOOKUP(A6278,[1]!Tabla1[[#All],[Material]:[venta nueva]],38,FALSE),0)</f>
        <v>0</v>
      </c>
    </row>
    <row r="6279" spans="1:20" hidden="1" x14ac:dyDescent="0.35">
      <c r="A6279">
        <f t="shared" si="296"/>
        <v>1022499</v>
      </c>
      <c r="B6279" s="6" t="s">
        <v>1373</v>
      </c>
      <c r="C6279" s="7" t="s">
        <v>553</v>
      </c>
      <c r="D6279" s="7" t="s">
        <v>1095</v>
      </c>
      <c r="E6279" s="7" t="s">
        <v>305</v>
      </c>
      <c r="F6279" s="7" t="s">
        <v>306</v>
      </c>
      <c r="G6279" s="7" t="s">
        <v>1075</v>
      </c>
      <c r="H6279" s="7" t="s">
        <v>1011</v>
      </c>
      <c r="I6279" s="6" t="s">
        <v>16</v>
      </c>
      <c r="J6279" s="1">
        <v>-34921</v>
      </c>
      <c r="K6279" s="1">
        <v>20626</v>
      </c>
      <c r="L6279" s="1">
        <v>27000</v>
      </c>
      <c r="M6279" s="1">
        <v>-34921</v>
      </c>
      <c r="N6279" s="1">
        <v>20626</v>
      </c>
      <c r="O6279" s="1">
        <v>27000</v>
      </c>
      <c r="P6279" s="1">
        <v>27000</v>
      </c>
      <c r="Q6279" s="12"/>
      <c r="R6279" s="29">
        <f t="shared" si="294"/>
        <v>0</v>
      </c>
      <c r="S6279" t="str">
        <f t="shared" si="295"/>
        <v>OK</v>
      </c>
      <c r="T6279" s="10">
        <f>IFERROR(VLOOKUP(A6279,[1]!Tabla1[[#All],[Material]:[venta nueva]],38,FALSE),0)</f>
        <v>0</v>
      </c>
    </row>
    <row r="6280" spans="1:20" hidden="1" x14ac:dyDescent="0.35">
      <c r="A6280">
        <f t="shared" si="296"/>
        <v>1022541</v>
      </c>
      <c r="B6280" s="6" t="s">
        <v>1373</v>
      </c>
      <c r="C6280" s="7" t="s">
        <v>553</v>
      </c>
      <c r="D6280" s="7" t="s">
        <v>1095</v>
      </c>
      <c r="E6280" s="7" t="s">
        <v>309</v>
      </c>
      <c r="F6280" s="7" t="s">
        <v>310</v>
      </c>
      <c r="G6280" s="7" t="s">
        <v>1078</v>
      </c>
      <c r="H6280" s="7" t="s">
        <v>1009</v>
      </c>
      <c r="I6280" s="6" t="s">
        <v>14</v>
      </c>
      <c r="J6280" s="1">
        <v>12617</v>
      </c>
      <c r="K6280" s="1">
        <v>0</v>
      </c>
      <c r="L6280" s="1">
        <v>0</v>
      </c>
      <c r="M6280" s="1">
        <v>12617</v>
      </c>
      <c r="N6280" s="1">
        <v>0</v>
      </c>
      <c r="O6280" s="1">
        <v>0</v>
      </c>
      <c r="P6280" s="1"/>
      <c r="Q6280" s="12"/>
      <c r="R6280" s="29">
        <f t="shared" ref="R6280:R6343" si="297">+O6280-P6280</f>
        <v>0</v>
      </c>
      <c r="S6280" t="str">
        <f t="shared" ref="S6280:S6343" si="298">IF(R6280&gt;0,"Sobre ingreso",IF(R6280&lt;0,"Pendiente de ingreso","OK"))</f>
        <v>OK</v>
      </c>
      <c r="T6280" s="10">
        <f>IFERROR(VLOOKUP(A6280,[1]!Tabla1[[#All],[Material]:[venta nueva]],38,FALSE),0)</f>
        <v>0</v>
      </c>
    </row>
    <row r="6281" spans="1:20" hidden="1" x14ac:dyDescent="0.35">
      <c r="A6281">
        <f t="shared" si="296"/>
        <v>1022569</v>
      </c>
      <c r="B6281" s="6" t="s">
        <v>1373</v>
      </c>
      <c r="C6281" s="7" t="s">
        <v>553</v>
      </c>
      <c r="D6281" s="7" t="s">
        <v>1095</v>
      </c>
      <c r="E6281" s="7" t="s">
        <v>494</v>
      </c>
      <c r="F6281" s="7" t="s">
        <v>495</v>
      </c>
      <c r="G6281" s="7" t="s">
        <v>1074</v>
      </c>
      <c r="H6281" s="7" t="s">
        <v>1018</v>
      </c>
      <c r="I6281" s="6" t="s">
        <v>11</v>
      </c>
      <c r="J6281" s="1">
        <v>110</v>
      </c>
      <c r="K6281" s="1">
        <v>0</v>
      </c>
      <c r="L6281" s="1">
        <v>0</v>
      </c>
      <c r="M6281" s="1">
        <v>110</v>
      </c>
      <c r="N6281" s="1">
        <v>0</v>
      </c>
      <c r="O6281" s="1">
        <v>0</v>
      </c>
      <c r="P6281" s="1"/>
      <c r="Q6281" s="12"/>
      <c r="R6281" s="29">
        <f t="shared" si="297"/>
        <v>0</v>
      </c>
      <c r="S6281" t="str">
        <f t="shared" si="298"/>
        <v>OK</v>
      </c>
      <c r="T6281" s="10">
        <f>IFERROR(VLOOKUP(A6281,[1]!Tabla1[[#All],[Material]:[venta nueva]],38,FALSE),0)</f>
        <v>0</v>
      </c>
    </row>
    <row r="6282" spans="1:20" hidden="1" x14ac:dyDescent="0.35">
      <c r="A6282">
        <f t="shared" si="296"/>
        <v>1022587</v>
      </c>
      <c r="B6282" s="6" t="s">
        <v>1373</v>
      </c>
      <c r="C6282" s="7" t="s">
        <v>553</v>
      </c>
      <c r="D6282" s="7" t="s">
        <v>1095</v>
      </c>
      <c r="E6282" s="7" t="s">
        <v>313</v>
      </c>
      <c r="F6282" s="7" t="s">
        <v>314</v>
      </c>
      <c r="G6282" s="7" t="s">
        <v>1075</v>
      </c>
      <c r="H6282" s="7" t="s">
        <v>1035</v>
      </c>
      <c r="I6282" s="6" t="s">
        <v>16</v>
      </c>
      <c r="J6282" s="1">
        <v>127</v>
      </c>
      <c r="K6282" s="1">
        <v>2573</v>
      </c>
      <c r="L6282" s="1">
        <v>3000</v>
      </c>
      <c r="M6282" s="1">
        <v>127</v>
      </c>
      <c r="N6282" s="1">
        <v>2573</v>
      </c>
      <c r="O6282" s="1">
        <v>3000</v>
      </c>
      <c r="P6282" s="1">
        <v>3000</v>
      </c>
      <c r="Q6282" s="12"/>
      <c r="R6282" s="29">
        <f t="shared" si="297"/>
        <v>0</v>
      </c>
      <c r="S6282" t="str">
        <f t="shared" si="298"/>
        <v>OK</v>
      </c>
      <c r="T6282" s="10">
        <f>IFERROR(VLOOKUP(A6282,[1]!Tabla1[[#All],[Material]:[venta nueva]],38,FALSE),0)</f>
        <v>0</v>
      </c>
    </row>
    <row r="6283" spans="1:20" hidden="1" x14ac:dyDescent="0.35">
      <c r="A6283">
        <f t="shared" si="296"/>
        <v>1022600</v>
      </c>
      <c r="B6283" s="6" t="s">
        <v>1373</v>
      </c>
      <c r="C6283" s="7" t="s">
        <v>553</v>
      </c>
      <c r="D6283" s="7" t="s">
        <v>1095</v>
      </c>
      <c r="E6283" s="7" t="s">
        <v>316</v>
      </c>
      <c r="F6283" s="7" t="s">
        <v>317</v>
      </c>
      <c r="G6283" s="7" t="s">
        <v>1075</v>
      </c>
      <c r="H6283" s="7" t="s">
        <v>1011</v>
      </c>
      <c r="I6283" s="6" t="s">
        <v>16</v>
      </c>
      <c r="J6283" s="1">
        <v>4342</v>
      </c>
      <c r="K6283" s="1">
        <v>4658</v>
      </c>
      <c r="L6283" s="1">
        <v>10000</v>
      </c>
      <c r="M6283" s="1">
        <v>4342</v>
      </c>
      <c r="N6283" s="1">
        <v>4658</v>
      </c>
      <c r="O6283" s="1">
        <v>10000</v>
      </c>
      <c r="P6283" s="1">
        <v>10000</v>
      </c>
      <c r="Q6283" s="12"/>
      <c r="R6283" s="29">
        <f t="shared" si="297"/>
        <v>0</v>
      </c>
      <c r="S6283" t="str">
        <f t="shared" si="298"/>
        <v>OK</v>
      </c>
      <c r="T6283" s="10">
        <f>IFERROR(VLOOKUP(A6283,[1]!Tabla1[[#All],[Material]:[venta nueva]],38,FALSE),0)</f>
        <v>0</v>
      </c>
    </row>
    <row r="6284" spans="1:20" hidden="1" x14ac:dyDescent="0.35">
      <c r="A6284">
        <f t="shared" si="296"/>
        <v>1022607</v>
      </c>
      <c r="B6284" s="6" t="s">
        <v>1373</v>
      </c>
      <c r="C6284" s="7" t="s">
        <v>553</v>
      </c>
      <c r="D6284" s="7" t="s">
        <v>1095</v>
      </c>
      <c r="E6284" s="7" t="s">
        <v>318</v>
      </c>
      <c r="F6284" s="7" t="s">
        <v>319</v>
      </c>
      <c r="G6284" s="7" t="s">
        <v>1083</v>
      </c>
      <c r="H6284" s="7" t="s">
        <v>1044</v>
      </c>
      <c r="I6284" s="6" t="s">
        <v>12</v>
      </c>
      <c r="J6284" s="1">
        <v>1539</v>
      </c>
      <c r="K6284" s="1">
        <v>27461</v>
      </c>
      <c r="L6284" s="1">
        <v>22000</v>
      </c>
      <c r="M6284" s="1">
        <v>1539</v>
      </c>
      <c r="N6284" s="1">
        <v>27461</v>
      </c>
      <c r="O6284" s="1">
        <v>22000</v>
      </c>
      <c r="P6284" s="1">
        <v>22000</v>
      </c>
      <c r="Q6284" s="12"/>
      <c r="R6284" s="29">
        <f t="shared" si="297"/>
        <v>0</v>
      </c>
      <c r="S6284" t="str">
        <f t="shared" si="298"/>
        <v>OK</v>
      </c>
      <c r="T6284" s="10">
        <f>IFERROR(VLOOKUP(A6284,[1]!Tabla1[[#All],[Material]:[venta nueva]],38,FALSE),0)</f>
        <v>0</v>
      </c>
    </row>
    <row r="6285" spans="1:20" hidden="1" x14ac:dyDescent="0.35">
      <c r="A6285">
        <f t="shared" si="296"/>
        <v>1022646</v>
      </c>
      <c r="B6285" s="6" t="s">
        <v>1373</v>
      </c>
      <c r="C6285" s="7" t="s">
        <v>553</v>
      </c>
      <c r="D6285" s="7" t="s">
        <v>1095</v>
      </c>
      <c r="E6285" s="7" t="s">
        <v>333</v>
      </c>
      <c r="F6285" s="7" t="s">
        <v>159</v>
      </c>
      <c r="G6285" s="7" t="s">
        <v>1082</v>
      </c>
      <c r="H6285" s="7" t="s">
        <v>1013</v>
      </c>
      <c r="I6285" s="6" t="s">
        <v>11</v>
      </c>
      <c r="J6285" s="1"/>
      <c r="K6285" s="1"/>
      <c r="L6285" s="1"/>
      <c r="M6285" s="1">
        <v>0</v>
      </c>
      <c r="N6285" s="1">
        <v>0</v>
      </c>
      <c r="O6285" s="1">
        <v>15602</v>
      </c>
      <c r="P6285" s="1">
        <v>16000</v>
      </c>
      <c r="Q6285" s="12"/>
      <c r="R6285" s="29">
        <f t="shared" si="297"/>
        <v>-398</v>
      </c>
      <c r="S6285" t="str">
        <f t="shared" si="298"/>
        <v>Pendiente de ingreso</v>
      </c>
      <c r="T6285" s="10">
        <f>IFERROR(VLOOKUP(A6285,[1]!Tabla1[[#All],[Material]:[venta nueva]],38,FALSE),0)</f>
        <v>0</v>
      </c>
    </row>
    <row r="6286" spans="1:20" hidden="1" x14ac:dyDescent="0.35">
      <c r="A6286">
        <f t="shared" si="296"/>
        <v>1022664</v>
      </c>
      <c r="B6286" s="6" t="s">
        <v>1373</v>
      </c>
      <c r="C6286" s="7" t="s">
        <v>553</v>
      </c>
      <c r="D6286" s="7" t="s">
        <v>1095</v>
      </c>
      <c r="E6286" s="7" t="s">
        <v>334</v>
      </c>
      <c r="F6286" s="7" t="s">
        <v>335</v>
      </c>
      <c r="G6286" s="7" t="s">
        <v>1075</v>
      </c>
      <c r="H6286" s="7" t="s">
        <v>1035</v>
      </c>
      <c r="I6286" s="6" t="s">
        <v>16</v>
      </c>
      <c r="J6286" s="1">
        <v>-59771</v>
      </c>
      <c r="K6286" s="1">
        <v>107035</v>
      </c>
      <c r="L6286" s="1">
        <v>57000</v>
      </c>
      <c r="M6286" s="1">
        <v>-59771</v>
      </c>
      <c r="N6286" s="1">
        <v>107035</v>
      </c>
      <c r="O6286" s="1">
        <v>57000</v>
      </c>
      <c r="P6286" s="1">
        <v>57000</v>
      </c>
      <c r="Q6286" s="12"/>
      <c r="R6286" s="29">
        <f t="shared" si="297"/>
        <v>0</v>
      </c>
      <c r="S6286" t="str">
        <f t="shared" si="298"/>
        <v>OK</v>
      </c>
      <c r="T6286" s="10">
        <f>IFERROR(VLOOKUP(A6286,[1]!Tabla1[[#All],[Material]:[venta nueva]],38,FALSE),0)</f>
        <v>0</v>
      </c>
    </row>
    <row r="6287" spans="1:20" hidden="1" x14ac:dyDescent="0.35">
      <c r="A6287">
        <f t="shared" si="296"/>
        <v>1022709</v>
      </c>
      <c r="B6287" s="6" t="s">
        <v>1373</v>
      </c>
      <c r="C6287" s="7" t="s">
        <v>553</v>
      </c>
      <c r="D6287" s="7" t="s">
        <v>1095</v>
      </c>
      <c r="E6287" s="7" t="s">
        <v>502</v>
      </c>
      <c r="F6287" s="7" t="s">
        <v>503</v>
      </c>
      <c r="G6287" s="7" t="s">
        <v>1076</v>
      </c>
      <c r="H6287" s="7" t="s">
        <v>1022</v>
      </c>
      <c r="I6287" s="6" t="s">
        <v>662</v>
      </c>
      <c r="J6287" s="1"/>
      <c r="K6287" s="1"/>
      <c r="L6287" s="1"/>
      <c r="M6287" s="1"/>
      <c r="N6287" s="1"/>
      <c r="O6287" s="1"/>
      <c r="P6287" s="1">
        <v>24000</v>
      </c>
      <c r="Q6287" s="12"/>
      <c r="R6287" s="29">
        <f t="shared" si="297"/>
        <v>-24000</v>
      </c>
      <c r="S6287" t="str">
        <f t="shared" si="298"/>
        <v>Pendiente de ingreso</v>
      </c>
      <c r="T6287" s="10">
        <f>IFERROR(VLOOKUP(A6287,[1]!Tabla1[[#All],[Material]:[venta nueva]],38,FALSE),0)</f>
        <v>0</v>
      </c>
    </row>
    <row r="6288" spans="1:20" hidden="1" x14ac:dyDescent="0.35">
      <c r="A6288">
        <f t="shared" si="296"/>
        <v>1022709</v>
      </c>
      <c r="B6288" s="6" t="s">
        <v>1373</v>
      </c>
      <c r="C6288" s="7" t="s">
        <v>553</v>
      </c>
      <c r="D6288" s="7" t="s">
        <v>1095</v>
      </c>
      <c r="E6288" s="7" t="s">
        <v>502</v>
      </c>
      <c r="F6288" s="7" t="s">
        <v>503</v>
      </c>
      <c r="G6288" s="7" t="s">
        <v>1076</v>
      </c>
      <c r="H6288" s="7" t="s">
        <v>1022</v>
      </c>
      <c r="I6288" s="6" t="s">
        <v>11</v>
      </c>
      <c r="J6288" s="1">
        <v>-1034</v>
      </c>
      <c r="K6288" s="1">
        <v>145034</v>
      </c>
      <c r="L6288" s="1">
        <v>144000</v>
      </c>
      <c r="M6288" s="1">
        <v>-1034</v>
      </c>
      <c r="N6288" s="1">
        <v>145034</v>
      </c>
      <c r="O6288" s="1">
        <v>144000</v>
      </c>
      <c r="P6288" s="1">
        <v>142000</v>
      </c>
      <c r="Q6288" s="12"/>
      <c r="R6288" s="29">
        <f t="shared" si="297"/>
        <v>2000</v>
      </c>
      <c r="S6288" t="str">
        <f t="shared" si="298"/>
        <v>Sobre ingreso</v>
      </c>
      <c r="T6288" s="10">
        <f>IFERROR(VLOOKUP(A6288,[1]!Tabla1[[#All],[Material]:[venta nueva]],38,FALSE),0)</f>
        <v>0</v>
      </c>
    </row>
    <row r="6289" spans="1:20" hidden="1" x14ac:dyDescent="0.35">
      <c r="A6289">
        <f t="shared" si="296"/>
        <v>1022748</v>
      </c>
      <c r="B6289" s="6" t="s">
        <v>1373</v>
      </c>
      <c r="C6289" s="7" t="s">
        <v>553</v>
      </c>
      <c r="D6289" s="7" t="s">
        <v>1095</v>
      </c>
      <c r="E6289" s="7" t="s">
        <v>336</v>
      </c>
      <c r="F6289" s="7" t="s">
        <v>337</v>
      </c>
      <c r="G6289" s="7" t="s">
        <v>1069</v>
      </c>
      <c r="H6289" s="7" t="s">
        <v>1033</v>
      </c>
      <c r="I6289" s="6" t="s">
        <v>11</v>
      </c>
      <c r="J6289" s="1"/>
      <c r="K6289" s="1"/>
      <c r="L6289" s="1"/>
      <c r="M6289" s="1">
        <v>0</v>
      </c>
      <c r="N6289" s="1">
        <v>0</v>
      </c>
      <c r="O6289" s="1">
        <v>19480</v>
      </c>
      <c r="P6289" s="1"/>
      <c r="Q6289" s="12"/>
      <c r="R6289" s="29">
        <f t="shared" si="297"/>
        <v>19480</v>
      </c>
      <c r="S6289" t="str">
        <f t="shared" si="298"/>
        <v>Sobre ingreso</v>
      </c>
      <c r="T6289" s="10">
        <f>IFERROR(VLOOKUP(A6289,[1]!Tabla1[[#All],[Material]:[venta nueva]],38,FALSE),0)</f>
        <v>0</v>
      </c>
    </row>
    <row r="6290" spans="1:20" hidden="1" x14ac:dyDescent="0.35">
      <c r="A6290">
        <f t="shared" si="296"/>
        <v>1022781</v>
      </c>
      <c r="B6290" s="6" t="s">
        <v>1373</v>
      </c>
      <c r="C6290" s="7" t="s">
        <v>553</v>
      </c>
      <c r="D6290" s="7" t="s">
        <v>1095</v>
      </c>
      <c r="E6290" s="7" t="s">
        <v>346</v>
      </c>
      <c r="F6290" s="7" t="s">
        <v>347</v>
      </c>
      <c r="G6290" s="7" t="s">
        <v>1069</v>
      </c>
      <c r="H6290" s="7" t="s">
        <v>1016</v>
      </c>
      <c r="I6290" s="6" t="s">
        <v>11</v>
      </c>
      <c r="J6290" s="1">
        <v>-7854</v>
      </c>
      <c r="K6290" s="1">
        <v>8118</v>
      </c>
      <c r="L6290" s="1">
        <v>7000</v>
      </c>
      <c r="M6290" s="1">
        <v>-7854</v>
      </c>
      <c r="N6290" s="1">
        <v>8118</v>
      </c>
      <c r="O6290" s="1">
        <v>7000</v>
      </c>
      <c r="P6290" s="1">
        <v>11566.8</v>
      </c>
      <c r="Q6290" s="12"/>
      <c r="R6290" s="29">
        <f t="shared" si="297"/>
        <v>-4566.7999999999993</v>
      </c>
      <c r="S6290" t="str">
        <f t="shared" si="298"/>
        <v>Pendiente de ingreso</v>
      </c>
      <c r="T6290" s="10">
        <f>IFERROR(VLOOKUP(A6290,[1]!Tabla1[[#All],[Material]:[venta nueva]],38,FALSE),0)</f>
        <v>0</v>
      </c>
    </row>
    <row r="6291" spans="1:20" hidden="1" x14ac:dyDescent="0.35">
      <c r="A6291">
        <f t="shared" si="296"/>
        <v>1022782</v>
      </c>
      <c r="B6291" s="6" t="s">
        <v>1373</v>
      </c>
      <c r="C6291" s="7" t="s">
        <v>553</v>
      </c>
      <c r="D6291" s="7" t="s">
        <v>1095</v>
      </c>
      <c r="E6291" s="7" t="s">
        <v>348</v>
      </c>
      <c r="F6291" s="7" t="s">
        <v>349</v>
      </c>
      <c r="G6291" s="7" t="s">
        <v>1069</v>
      </c>
      <c r="H6291" s="7" t="s">
        <v>1016</v>
      </c>
      <c r="I6291" s="6" t="s">
        <v>11</v>
      </c>
      <c r="J6291" s="1"/>
      <c r="K6291" s="1"/>
      <c r="L6291" s="1"/>
      <c r="M6291" s="1"/>
      <c r="N6291" s="1"/>
      <c r="O6291" s="1"/>
      <c r="P6291" s="1">
        <v>7620</v>
      </c>
      <c r="Q6291" s="12"/>
      <c r="R6291" s="29">
        <f t="shared" si="297"/>
        <v>-7620</v>
      </c>
      <c r="S6291" t="str">
        <f t="shared" si="298"/>
        <v>Pendiente de ingreso</v>
      </c>
      <c r="T6291" s="10">
        <f>IFERROR(VLOOKUP(A6291,[1]!Tabla1[[#All],[Material]:[venta nueva]],38,FALSE),0)</f>
        <v>0</v>
      </c>
    </row>
    <row r="6292" spans="1:20" hidden="1" x14ac:dyDescent="0.35">
      <c r="A6292">
        <f t="shared" si="296"/>
        <v>1022782</v>
      </c>
      <c r="B6292" s="6" t="s">
        <v>1373</v>
      </c>
      <c r="C6292" s="7" t="s">
        <v>553</v>
      </c>
      <c r="D6292" s="7" t="s">
        <v>1095</v>
      </c>
      <c r="E6292" s="7" t="s">
        <v>348</v>
      </c>
      <c r="F6292" s="7" t="s">
        <v>349</v>
      </c>
      <c r="G6292" s="7" t="s">
        <v>1069</v>
      </c>
      <c r="H6292" s="7" t="s">
        <v>1016</v>
      </c>
      <c r="I6292" s="6" t="s">
        <v>13</v>
      </c>
      <c r="J6292" s="1">
        <v>-9180</v>
      </c>
      <c r="K6292" s="1">
        <v>9180</v>
      </c>
      <c r="L6292" s="1">
        <v>0</v>
      </c>
      <c r="M6292" s="1">
        <v>-9180</v>
      </c>
      <c r="N6292" s="1">
        <v>9180</v>
      </c>
      <c r="O6292" s="1">
        <v>0</v>
      </c>
      <c r="P6292" s="1"/>
      <c r="Q6292" s="12"/>
      <c r="R6292" s="29">
        <f t="shared" si="297"/>
        <v>0</v>
      </c>
      <c r="S6292" t="str">
        <f t="shared" si="298"/>
        <v>OK</v>
      </c>
      <c r="T6292" s="10">
        <f>IFERROR(VLOOKUP(A6292,[1]!Tabla1[[#All],[Material]:[venta nueva]],38,FALSE),0)</f>
        <v>0</v>
      </c>
    </row>
    <row r="6293" spans="1:20" hidden="1" x14ac:dyDescent="0.35">
      <c r="A6293">
        <f t="shared" si="296"/>
        <v>1022783</v>
      </c>
      <c r="B6293" s="6" t="s">
        <v>1373</v>
      </c>
      <c r="C6293" s="7" t="s">
        <v>553</v>
      </c>
      <c r="D6293" s="7" t="s">
        <v>1095</v>
      </c>
      <c r="E6293" s="7" t="s">
        <v>350</v>
      </c>
      <c r="F6293" s="7" t="s">
        <v>351</v>
      </c>
      <c r="G6293" s="7" t="s">
        <v>1069</v>
      </c>
      <c r="H6293" s="7" t="s">
        <v>1016</v>
      </c>
      <c r="I6293" s="6" t="s">
        <v>11</v>
      </c>
      <c r="J6293" s="1"/>
      <c r="K6293" s="1"/>
      <c r="L6293" s="1"/>
      <c r="M6293" s="1"/>
      <c r="N6293" s="1"/>
      <c r="O6293" s="1"/>
      <c r="P6293" s="1">
        <v>5572.8</v>
      </c>
      <c r="Q6293" s="12"/>
      <c r="R6293" s="29">
        <f t="shared" si="297"/>
        <v>-5572.8</v>
      </c>
      <c r="S6293" t="str">
        <f t="shared" si="298"/>
        <v>Pendiente de ingreso</v>
      </c>
      <c r="T6293" s="10">
        <f>IFERROR(VLOOKUP(A6293,[1]!Tabla1[[#All],[Material]:[venta nueva]],38,FALSE),0)</f>
        <v>0</v>
      </c>
    </row>
    <row r="6294" spans="1:20" hidden="1" x14ac:dyDescent="0.35">
      <c r="A6294">
        <f t="shared" si="296"/>
        <v>1022783</v>
      </c>
      <c r="B6294" s="6" t="s">
        <v>1373</v>
      </c>
      <c r="C6294" s="7" t="s">
        <v>553</v>
      </c>
      <c r="D6294" s="7" t="s">
        <v>1095</v>
      </c>
      <c r="E6294" s="7" t="s">
        <v>350</v>
      </c>
      <c r="F6294" s="7" t="s">
        <v>351</v>
      </c>
      <c r="G6294" s="7" t="s">
        <v>1069</v>
      </c>
      <c r="H6294" s="7" t="s">
        <v>1016</v>
      </c>
      <c r="I6294" s="6" t="s">
        <v>13</v>
      </c>
      <c r="J6294" s="1">
        <v>-7200</v>
      </c>
      <c r="K6294" s="1">
        <v>7200</v>
      </c>
      <c r="L6294" s="1">
        <v>0</v>
      </c>
      <c r="M6294" s="1">
        <v>-7200</v>
      </c>
      <c r="N6294" s="1">
        <v>7200</v>
      </c>
      <c r="O6294" s="1">
        <v>0</v>
      </c>
      <c r="P6294" s="1"/>
      <c r="Q6294" s="12"/>
      <c r="R6294" s="29">
        <f t="shared" si="297"/>
        <v>0</v>
      </c>
      <c r="S6294" t="str">
        <f t="shared" si="298"/>
        <v>OK</v>
      </c>
      <c r="T6294" s="10">
        <f>IFERROR(VLOOKUP(A6294,[1]!Tabla1[[#All],[Material]:[venta nueva]],38,FALSE),0)</f>
        <v>0</v>
      </c>
    </row>
    <row r="6295" spans="1:20" hidden="1" x14ac:dyDescent="0.35">
      <c r="A6295">
        <f t="shared" si="296"/>
        <v>1022784</v>
      </c>
      <c r="B6295" s="6" t="s">
        <v>1373</v>
      </c>
      <c r="C6295" s="7" t="s">
        <v>553</v>
      </c>
      <c r="D6295" s="7" t="s">
        <v>1095</v>
      </c>
      <c r="E6295" s="7" t="s">
        <v>649</v>
      </c>
      <c r="F6295" s="7" t="s">
        <v>650</v>
      </c>
      <c r="G6295" s="7" t="s">
        <v>1069</v>
      </c>
      <c r="H6295" s="7" t="s">
        <v>1016</v>
      </c>
      <c r="I6295" s="6" t="s">
        <v>11</v>
      </c>
      <c r="J6295" s="1"/>
      <c r="K6295" s="1"/>
      <c r="L6295" s="1"/>
      <c r="M6295" s="1"/>
      <c r="N6295" s="1"/>
      <c r="O6295" s="1"/>
      <c r="P6295" s="1">
        <v>10316.25</v>
      </c>
      <c r="Q6295" s="12"/>
      <c r="R6295" s="29">
        <f t="shared" si="297"/>
        <v>-10316.25</v>
      </c>
      <c r="S6295" t="str">
        <f t="shared" si="298"/>
        <v>Pendiente de ingreso</v>
      </c>
      <c r="T6295" s="10">
        <f>IFERROR(VLOOKUP(A6295,[1]!Tabla1[[#All],[Material]:[venta nueva]],38,FALSE),0)</f>
        <v>0</v>
      </c>
    </row>
    <row r="6296" spans="1:20" hidden="1" x14ac:dyDescent="0.35">
      <c r="A6296">
        <f t="shared" si="296"/>
        <v>1022786</v>
      </c>
      <c r="B6296" s="6" t="s">
        <v>1373</v>
      </c>
      <c r="C6296" s="7" t="s">
        <v>553</v>
      </c>
      <c r="D6296" s="7" t="s">
        <v>1095</v>
      </c>
      <c r="E6296" s="7" t="s">
        <v>599</v>
      </c>
      <c r="F6296" s="7" t="s">
        <v>600</v>
      </c>
      <c r="G6296" s="7" t="s">
        <v>1069</v>
      </c>
      <c r="H6296" s="7" t="s">
        <v>1016</v>
      </c>
      <c r="I6296" s="6" t="s">
        <v>11</v>
      </c>
      <c r="J6296" s="1">
        <v>-1200</v>
      </c>
      <c r="K6296" s="1">
        <v>1200</v>
      </c>
      <c r="L6296" s="1">
        <v>0</v>
      </c>
      <c r="M6296" s="1">
        <v>-1200</v>
      </c>
      <c r="N6296" s="1">
        <v>1200</v>
      </c>
      <c r="O6296" s="1">
        <v>0</v>
      </c>
      <c r="P6296" s="1">
        <v>1267.5</v>
      </c>
      <c r="Q6296" s="12"/>
      <c r="R6296" s="29">
        <f t="shared" si="297"/>
        <v>-1267.5</v>
      </c>
      <c r="S6296" t="str">
        <f t="shared" si="298"/>
        <v>Pendiente de ingreso</v>
      </c>
      <c r="T6296" s="10">
        <f>IFERROR(VLOOKUP(A6296,[1]!Tabla1[[#All],[Material]:[venta nueva]],38,FALSE),0)</f>
        <v>0</v>
      </c>
    </row>
    <row r="6297" spans="1:20" hidden="1" x14ac:dyDescent="0.35">
      <c r="A6297">
        <f t="shared" si="296"/>
        <v>1022824</v>
      </c>
      <c r="B6297" s="6" t="s">
        <v>1373</v>
      </c>
      <c r="C6297" s="7" t="s">
        <v>553</v>
      </c>
      <c r="D6297" s="7" t="s">
        <v>1095</v>
      </c>
      <c r="E6297" s="7" t="s">
        <v>1297</v>
      </c>
      <c r="F6297" s="7" t="s">
        <v>1298</v>
      </c>
      <c r="G6297" s="7" t="s">
        <v>990</v>
      </c>
      <c r="H6297" s="7" t="s">
        <v>990</v>
      </c>
      <c r="I6297" s="6" t="s">
        <v>12</v>
      </c>
      <c r="J6297" s="1">
        <v>-900</v>
      </c>
      <c r="K6297" s="1">
        <v>900</v>
      </c>
      <c r="L6297" s="1">
        <v>0</v>
      </c>
      <c r="M6297" s="1">
        <v>-900</v>
      </c>
      <c r="N6297" s="1">
        <v>900</v>
      </c>
      <c r="O6297" s="1">
        <v>0</v>
      </c>
      <c r="P6297" s="1"/>
      <c r="Q6297" s="12"/>
      <c r="R6297" s="29">
        <f t="shared" si="297"/>
        <v>0</v>
      </c>
      <c r="S6297" t="str">
        <f t="shared" si="298"/>
        <v>OK</v>
      </c>
      <c r="T6297" s="10">
        <f>IFERROR(VLOOKUP(A6297,[1]!Tabla1[[#All],[Material]:[venta nueva]],38,FALSE),0)</f>
        <v>0</v>
      </c>
    </row>
    <row r="6298" spans="1:20" hidden="1" x14ac:dyDescent="0.35">
      <c r="A6298">
        <f t="shared" si="296"/>
        <v>1022842</v>
      </c>
      <c r="B6298" s="6" t="s">
        <v>1373</v>
      </c>
      <c r="C6298" s="7" t="s">
        <v>553</v>
      </c>
      <c r="D6298" s="7" t="s">
        <v>1095</v>
      </c>
      <c r="E6298" s="7" t="s">
        <v>1193</v>
      </c>
      <c r="F6298" s="7" t="s">
        <v>1194</v>
      </c>
      <c r="G6298" s="7" t="s">
        <v>1081</v>
      </c>
      <c r="H6298" s="7" t="s">
        <v>1195</v>
      </c>
      <c r="I6298" s="6" t="s">
        <v>11</v>
      </c>
      <c r="J6298" s="1">
        <v>-23156</v>
      </c>
      <c r="K6298" s="1">
        <v>2269</v>
      </c>
      <c r="L6298" s="1">
        <v>0</v>
      </c>
      <c r="M6298" s="1">
        <v>-23156</v>
      </c>
      <c r="N6298" s="1">
        <v>2269</v>
      </c>
      <c r="O6298" s="1">
        <v>0</v>
      </c>
      <c r="P6298" s="1"/>
      <c r="Q6298" s="12"/>
      <c r="R6298" s="29">
        <f t="shared" si="297"/>
        <v>0</v>
      </c>
      <c r="S6298" t="str">
        <f t="shared" si="298"/>
        <v>OK</v>
      </c>
      <c r="T6298" s="10">
        <f>IFERROR(VLOOKUP(A6298,[1]!Tabla1[[#All],[Material]:[venta nueva]],38,FALSE),0)</f>
        <v>0</v>
      </c>
    </row>
    <row r="6299" spans="1:20" hidden="1" x14ac:dyDescent="0.35">
      <c r="A6299">
        <f t="shared" si="296"/>
        <v>1022844</v>
      </c>
      <c r="B6299" s="6" t="s">
        <v>1373</v>
      </c>
      <c r="C6299" s="7" t="s">
        <v>553</v>
      </c>
      <c r="D6299" s="7" t="s">
        <v>1095</v>
      </c>
      <c r="E6299" s="7" t="s">
        <v>1196</v>
      </c>
      <c r="F6299" s="7" t="s">
        <v>1197</v>
      </c>
      <c r="G6299" s="7" t="s">
        <v>1081</v>
      </c>
      <c r="H6299" s="7" t="s">
        <v>1010</v>
      </c>
      <c r="I6299" s="6" t="s">
        <v>11</v>
      </c>
      <c r="J6299" s="1">
        <v>-17466</v>
      </c>
      <c r="K6299" s="1">
        <v>17466</v>
      </c>
      <c r="L6299" s="1">
        <v>0</v>
      </c>
      <c r="M6299" s="1">
        <v>-17466</v>
      </c>
      <c r="N6299" s="1">
        <v>17466</v>
      </c>
      <c r="O6299" s="1">
        <v>0</v>
      </c>
      <c r="P6299" s="1"/>
      <c r="Q6299" s="12"/>
      <c r="R6299" s="29">
        <f t="shared" si="297"/>
        <v>0</v>
      </c>
      <c r="S6299" t="str">
        <f t="shared" si="298"/>
        <v>OK</v>
      </c>
      <c r="T6299" s="10">
        <f>IFERROR(VLOOKUP(A6299,[1]!Tabla1[[#All],[Material]:[venta nueva]],38,FALSE),0)</f>
        <v>0</v>
      </c>
    </row>
    <row r="6300" spans="1:20" hidden="1" x14ac:dyDescent="0.35">
      <c r="A6300">
        <f t="shared" si="296"/>
        <v>1022847</v>
      </c>
      <c r="B6300" s="6" t="s">
        <v>1373</v>
      </c>
      <c r="C6300" s="7" t="s">
        <v>553</v>
      </c>
      <c r="D6300" s="7" t="s">
        <v>1095</v>
      </c>
      <c r="E6300" s="7" t="s">
        <v>354</v>
      </c>
      <c r="F6300" s="7" t="s">
        <v>355</v>
      </c>
      <c r="G6300" s="7" t="s">
        <v>1082</v>
      </c>
      <c r="H6300" s="7" t="s">
        <v>1013</v>
      </c>
      <c r="I6300" s="6" t="s">
        <v>11</v>
      </c>
      <c r="J6300" s="1">
        <v>-18180</v>
      </c>
      <c r="K6300" s="1">
        <v>18180</v>
      </c>
      <c r="L6300" s="1">
        <v>0</v>
      </c>
      <c r="M6300" s="1">
        <v>-18180</v>
      </c>
      <c r="N6300" s="1">
        <v>21362</v>
      </c>
      <c r="O6300" s="1">
        <v>3182</v>
      </c>
      <c r="P6300" s="1"/>
      <c r="Q6300" s="12"/>
      <c r="R6300" s="29">
        <f t="shared" si="297"/>
        <v>3182</v>
      </c>
      <c r="S6300" t="str">
        <f t="shared" si="298"/>
        <v>Sobre ingreso</v>
      </c>
      <c r="T6300" s="10">
        <f>IFERROR(VLOOKUP(A6300,[1]!Tabla1[[#All],[Material]:[venta nueva]],38,FALSE),0)</f>
        <v>0</v>
      </c>
    </row>
    <row r="6301" spans="1:20" hidden="1" x14ac:dyDescent="0.35">
      <c r="A6301">
        <f t="shared" si="296"/>
        <v>1022851</v>
      </c>
      <c r="B6301" s="6" t="s">
        <v>1373</v>
      </c>
      <c r="C6301" s="7" t="s">
        <v>553</v>
      </c>
      <c r="D6301" s="7" t="s">
        <v>1095</v>
      </c>
      <c r="E6301" s="7" t="s">
        <v>1172</v>
      </c>
      <c r="F6301" s="7" t="s">
        <v>356</v>
      </c>
      <c r="G6301" s="7" t="s">
        <v>1077</v>
      </c>
      <c r="H6301" s="7" t="s">
        <v>1023</v>
      </c>
      <c r="I6301" s="6" t="s">
        <v>14</v>
      </c>
      <c r="J6301" s="1">
        <v>62800</v>
      </c>
      <c r="K6301" s="1">
        <v>0</v>
      </c>
      <c r="L6301" s="1">
        <v>62685</v>
      </c>
      <c r="M6301" s="1">
        <v>62800</v>
      </c>
      <c r="N6301" s="1">
        <v>0</v>
      </c>
      <c r="O6301" s="1">
        <v>62685</v>
      </c>
      <c r="P6301" s="1"/>
      <c r="Q6301" s="12"/>
      <c r="R6301" s="29">
        <f t="shared" si="297"/>
        <v>62685</v>
      </c>
      <c r="S6301" t="str">
        <f t="shared" si="298"/>
        <v>Sobre ingreso</v>
      </c>
      <c r="T6301" s="10">
        <f>IFERROR(VLOOKUP(A6301,[1]!Tabla1[[#All],[Material]:[venta nueva]],38,FALSE),0)</f>
        <v>0</v>
      </c>
    </row>
    <row r="6302" spans="1:20" hidden="1" x14ac:dyDescent="0.35">
      <c r="A6302">
        <f t="shared" si="296"/>
        <v>1022855</v>
      </c>
      <c r="B6302" s="6" t="s">
        <v>1373</v>
      </c>
      <c r="C6302" s="7" t="s">
        <v>553</v>
      </c>
      <c r="D6302" s="7" t="s">
        <v>1095</v>
      </c>
      <c r="E6302" s="7" t="s">
        <v>358</v>
      </c>
      <c r="F6302" s="7" t="s">
        <v>315</v>
      </c>
      <c r="G6302" s="7" t="s">
        <v>1078</v>
      </c>
      <c r="H6302" s="7" t="s">
        <v>1021</v>
      </c>
      <c r="I6302" s="6" t="s">
        <v>11</v>
      </c>
      <c r="J6302" s="1">
        <v>-189</v>
      </c>
      <c r="K6302" s="1">
        <v>143355</v>
      </c>
      <c r="L6302" s="1">
        <v>24000</v>
      </c>
      <c r="M6302" s="1">
        <v>-189</v>
      </c>
      <c r="N6302" s="1">
        <v>23355</v>
      </c>
      <c r="O6302" s="1">
        <v>23000</v>
      </c>
      <c r="P6302" s="1">
        <v>23000</v>
      </c>
      <c r="Q6302" s="12"/>
      <c r="R6302" s="29">
        <f t="shared" si="297"/>
        <v>0</v>
      </c>
      <c r="S6302" t="str">
        <f t="shared" si="298"/>
        <v>OK</v>
      </c>
      <c r="T6302" s="10">
        <f>IFERROR(VLOOKUP(A6302,[1]!Tabla1[[#All],[Material]:[venta nueva]],38,FALSE),0)</f>
        <v>0</v>
      </c>
    </row>
    <row r="6303" spans="1:20" hidden="1" x14ac:dyDescent="0.35">
      <c r="A6303">
        <f t="shared" si="296"/>
        <v>1022856</v>
      </c>
      <c r="B6303" s="6" t="s">
        <v>1373</v>
      </c>
      <c r="C6303" s="7" t="s">
        <v>553</v>
      </c>
      <c r="D6303" s="7" t="s">
        <v>1095</v>
      </c>
      <c r="E6303" s="7" t="s">
        <v>359</v>
      </c>
      <c r="F6303" s="7" t="s">
        <v>360</v>
      </c>
      <c r="G6303" s="7" t="s">
        <v>1078</v>
      </c>
      <c r="H6303" s="7" t="s">
        <v>1009</v>
      </c>
      <c r="I6303" s="6" t="s">
        <v>11</v>
      </c>
      <c r="J6303" s="1"/>
      <c r="K6303" s="1"/>
      <c r="L6303" s="1"/>
      <c r="M6303" s="1">
        <v>0</v>
      </c>
      <c r="N6303" s="1">
        <v>0</v>
      </c>
      <c r="O6303" s="1">
        <v>1143</v>
      </c>
      <c r="P6303" s="1"/>
      <c r="Q6303" s="12"/>
      <c r="R6303" s="29">
        <f t="shared" si="297"/>
        <v>1143</v>
      </c>
      <c r="S6303" t="str">
        <f t="shared" si="298"/>
        <v>Sobre ingreso</v>
      </c>
      <c r="T6303" s="10">
        <f>IFERROR(VLOOKUP(A6303,[1]!Tabla1[[#All],[Material]:[venta nueva]],38,FALSE),0)</f>
        <v>0</v>
      </c>
    </row>
    <row r="6304" spans="1:20" hidden="1" x14ac:dyDescent="0.35">
      <c r="A6304">
        <f t="shared" si="296"/>
        <v>1022856</v>
      </c>
      <c r="B6304" s="6" t="s">
        <v>1373</v>
      </c>
      <c r="C6304" s="7" t="s">
        <v>553</v>
      </c>
      <c r="D6304" s="7" t="s">
        <v>1095</v>
      </c>
      <c r="E6304" s="7" t="s">
        <v>359</v>
      </c>
      <c r="F6304" s="7" t="s">
        <v>360</v>
      </c>
      <c r="G6304" s="7" t="s">
        <v>1078</v>
      </c>
      <c r="H6304" s="7" t="s">
        <v>1009</v>
      </c>
      <c r="I6304" s="6" t="s">
        <v>14</v>
      </c>
      <c r="J6304" s="1">
        <v>-16510</v>
      </c>
      <c r="K6304" s="1">
        <v>165555</v>
      </c>
      <c r="L6304" s="1">
        <v>149045</v>
      </c>
      <c r="M6304" s="1">
        <v>-16510</v>
      </c>
      <c r="N6304" s="1">
        <v>145555</v>
      </c>
      <c r="O6304" s="1">
        <v>129045</v>
      </c>
      <c r="P6304" s="1"/>
      <c r="Q6304" s="12"/>
      <c r="R6304" s="29">
        <f t="shared" si="297"/>
        <v>129045</v>
      </c>
      <c r="S6304" t="str">
        <f t="shared" si="298"/>
        <v>Sobre ingreso</v>
      </c>
      <c r="T6304" s="10">
        <f>IFERROR(VLOOKUP(A6304,[1]!Tabla1[[#All],[Material]:[venta nueva]],38,FALSE),0)</f>
        <v>0</v>
      </c>
    </row>
    <row r="6305" spans="1:20" x14ac:dyDescent="0.35">
      <c r="A6305">
        <f t="shared" si="296"/>
        <v>1022870</v>
      </c>
      <c r="B6305" s="6" t="s">
        <v>1373</v>
      </c>
      <c r="C6305" s="7" t="s">
        <v>553</v>
      </c>
      <c r="D6305" s="7" t="s">
        <v>1095</v>
      </c>
      <c r="E6305" s="7" t="s">
        <v>1417</v>
      </c>
      <c r="F6305" s="7" t="s">
        <v>1418</v>
      </c>
      <c r="G6305" s="7" t="s">
        <v>1069</v>
      </c>
      <c r="H6305" s="7" t="s">
        <v>1033</v>
      </c>
      <c r="I6305" s="6" t="s">
        <v>11</v>
      </c>
      <c r="J6305" s="1"/>
      <c r="K6305" s="1"/>
      <c r="L6305" s="1"/>
      <c r="M6305" s="1">
        <v>0</v>
      </c>
      <c r="N6305" s="1">
        <v>0</v>
      </c>
      <c r="O6305" s="1">
        <v>28000</v>
      </c>
      <c r="P6305" s="1">
        <v>28000</v>
      </c>
      <c r="Q6305" s="12"/>
      <c r="R6305" s="29">
        <f t="shared" si="297"/>
        <v>0</v>
      </c>
      <c r="S6305" t="str">
        <f t="shared" si="298"/>
        <v>OK</v>
      </c>
      <c r="T6305" s="10">
        <f>IFERROR(VLOOKUP(A6305,[1]!Tabla1[[#All],[Material]:[venta nueva]],38,FALSE),0)</f>
        <v>0</v>
      </c>
    </row>
    <row r="6306" spans="1:20" hidden="1" x14ac:dyDescent="0.35">
      <c r="A6306">
        <f t="shared" si="296"/>
        <v>1022885</v>
      </c>
      <c r="B6306" s="6" t="s">
        <v>1373</v>
      </c>
      <c r="C6306" s="7" t="s">
        <v>553</v>
      </c>
      <c r="D6306" s="7" t="s">
        <v>1095</v>
      </c>
      <c r="E6306" s="7" t="s">
        <v>371</v>
      </c>
      <c r="F6306" s="7" t="s">
        <v>372</v>
      </c>
      <c r="G6306" s="7" t="s">
        <v>1082</v>
      </c>
      <c r="H6306" s="7" t="s">
        <v>1013</v>
      </c>
      <c r="I6306" s="6" t="s">
        <v>12</v>
      </c>
      <c r="J6306" s="1">
        <v>51314</v>
      </c>
      <c r="K6306" s="1">
        <v>584437</v>
      </c>
      <c r="L6306" s="1">
        <v>637000</v>
      </c>
      <c r="M6306" s="1">
        <v>51314</v>
      </c>
      <c r="N6306" s="1">
        <v>584437</v>
      </c>
      <c r="O6306" s="1">
        <v>637000</v>
      </c>
      <c r="P6306" s="1">
        <v>565000</v>
      </c>
      <c r="Q6306" s="12"/>
      <c r="R6306" s="29">
        <f t="shared" si="297"/>
        <v>72000</v>
      </c>
      <c r="S6306" t="str">
        <f t="shared" si="298"/>
        <v>Sobre ingreso</v>
      </c>
      <c r="T6306" s="10">
        <f>IFERROR(VLOOKUP(A6306,[1]!Tabla1[[#All],[Material]:[venta nueva]],38,FALSE),0)</f>
        <v>0</v>
      </c>
    </row>
    <row r="6307" spans="1:20" hidden="1" x14ac:dyDescent="0.35">
      <c r="A6307">
        <f t="shared" si="296"/>
        <v>1022887</v>
      </c>
      <c r="B6307" s="6" t="s">
        <v>1373</v>
      </c>
      <c r="C6307" s="7" t="s">
        <v>553</v>
      </c>
      <c r="D6307" s="7" t="s">
        <v>1095</v>
      </c>
      <c r="E6307" s="7" t="s">
        <v>373</v>
      </c>
      <c r="F6307" s="7" t="s">
        <v>374</v>
      </c>
      <c r="G6307" s="7" t="s">
        <v>1082</v>
      </c>
      <c r="H6307" s="7" t="s">
        <v>1013</v>
      </c>
      <c r="I6307" s="6" t="s">
        <v>12</v>
      </c>
      <c r="J6307" s="1">
        <v>-4565</v>
      </c>
      <c r="K6307" s="1">
        <v>343870</v>
      </c>
      <c r="L6307" s="1">
        <v>360000</v>
      </c>
      <c r="M6307" s="1">
        <v>-4565</v>
      </c>
      <c r="N6307" s="1">
        <v>343870</v>
      </c>
      <c r="O6307" s="1">
        <v>360000</v>
      </c>
      <c r="P6307" s="1">
        <v>264000</v>
      </c>
      <c r="Q6307" s="12"/>
      <c r="R6307" s="29">
        <f t="shared" si="297"/>
        <v>96000</v>
      </c>
      <c r="S6307" t="str">
        <f t="shared" si="298"/>
        <v>Sobre ingreso</v>
      </c>
      <c r="T6307" s="10">
        <f>IFERROR(VLOOKUP(A6307,[1]!Tabla1[[#All],[Material]:[venta nueva]],38,FALSE),0)</f>
        <v>0</v>
      </c>
    </row>
    <row r="6308" spans="1:20" hidden="1" x14ac:dyDescent="0.35">
      <c r="A6308">
        <f t="shared" si="296"/>
        <v>1022896</v>
      </c>
      <c r="B6308" s="6" t="s">
        <v>1373</v>
      </c>
      <c r="C6308" s="7" t="s">
        <v>553</v>
      </c>
      <c r="D6308" s="7" t="s">
        <v>1095</v>
      </c>
      <c r="E6308" s="7" t="s">
        <v>1323</v>
      </c>
      <c r="F6308" s="7" t="s">
        <v>1324</v>
      </c>
      <c r="G6308" s="7" t="s">
        <v>1082</v>
      </c>
      <c r="H6308" s="7" t="s">
        <v>1014</v>
      </c>
      <c r="I6308" s="6" t="s">
        <v>16</v>
      </c>
      <c r="J6308" s="1">
        <v>130</v>
      </c>
      <c r="K6308" s="1">
        <v>0</v>
      </c>
      <c r="L6308" s="1">
        <v>0</v>
      </c>
      <c r="M6308" s="1">
        <v>130</v>
      </c>
      <c r="N6308" s="1">
        <v>0</v>
      </c>
      <c r="O6308" s="1">
        <v>0</v>
      </c>
      <c r="P6308" s="1"/>
      <c r="Q6308" s="12"/>
      <c r="R6308" s="29">
        <f t="shared" si="297"/>
        <v>0</v>
      </c>
      <c r="S6308" t="str">
        <f t="shared" si="298"/>
        <v>OK</v>
      </c>
      <c r="T6308" s="10">
        <f>IFERROR(VLOOKUP(A6308,[1]!Tabla1[[#All],[Material]:[venta nueva]],38,FALSE),0)</f>
        <v>0</v>
      </c>
    </row>
    <row r="6309" spans="1:20" hidden="1" x14ac:dyDescent="0.35">
      <c r="A6309">
        <f t="shared" si="296"/>
        <v>1022901</v>
      </c>
      <c r="B6309" s="6" t="s">
        <v>1373</v>
      </c>
      <c r="C6309" s="7" t="s">
        <v>553</v>
      </c>
      <c r="D6309" s="7" t="s">
        <v>1095</v>
      </c>
      <c r="E6309" s="7" t="s">
        <v>481</v>
      </c>
      <c r="F6309" s="7" t="s">
        <v>482</v>
      </c>
      <c r="G6309" s="7" t="s">
        <v>1082</v>
      </c>
      <c r="H6309" s="7" t="s">
        <v>1013</v>
      </c>
      <c r="I6309" s="6" t="s">
        <v>16</v>
      </c>
      <c r="J6309" s="1">
        <v>7530</v>
      </c>
      <c r="K6309" s="1">
        <v>0</v>
      </c>
      <c r="L6309" s="1">
        <v>0</v>
      </c>
      <c r="M6309" s="1">
        <v>7530</v>
      </c>
      <c r="N6309" s="1">
        <v>0</v>
      </c>
      <c r="O6309" s="1">
        <v>0</v>
      </c>
      <c r="P6309" s="1"/>
      <c r="Q6309" s="12"/>
      <c r="R6309" s="29">
        <f t="shared" si="297"/>
        <v>0</v>
      </c>
      <c r="S6309" t="str">
        <f t="shared" si="298"/>
        <v>OK</v>
      </c>
      <c r="T6309" s="10">
        <f>IFERROR(VLOOKUP(A6309,[1]!Tabla1[[#All],[Material]:[venta nueva]],38,FALSE),0)</f>
        <v>0</v>
      </c>
    </row>
    <row r="6310" spans="1:20" hidden="1" x14ac:dyDescent="0.35">
      <c r="A6310">
        <f t="shared" si="296"/>
        <v>1022919</v>
      </c>
      <c r="B6310" s="6" t="s">
        <v>1373</v>
      </c>
      <c r="C6310" s="7" t="s">
        <v>553</v>
      </c>
      <c r="D6310" s="7" t="s">
        <v>1095</v>
      </c>
      <c r="E6310" s="7" t="s">
        <v>378</v>
      </c>
      <c r="F6310" s="7" t="s">
        <v>379</v>
      </c>
      <c r="G6310" s="7" t="s">
        <v>1075</v>
      </c>
      <c r="H6310" s="7" t="s">
        <v>1003</v>
      </c>
      <c r="I6310" s="6" t="s">
        <v>16</v>
      </c>
      <c r="J6310" s="1">
        <v>-8057</v>
      </c>
      <c r="K6310" s="1">
        <v>8057</v>
      </c>
      <c r="L6310" s="1">
        <v>0</v>
      </c>
      <c r="M6310" s="1">
        <v>-8057</v>
      </c>
      <c r="N6310" s="1">
        <v>8057</v>
      </c>
      <c r="O6310" s="1">
        <v>0</v>
      </c>
      <c r="P6310" s="1"/>
      <c r="Q6310" s="12"/>
      <c r="R6310" s="29">
        <f t="shared" si="297"/>
        <v>0</v>
      </c>
      <c r="S6310" t="str">
        <f t="shared" si="298"/>
        <v>OK</v>
      </c>
      <c r="T6310" s="10">
        <f>IFERROR(VLOOKUP(A6310,[1]!Tabla1[[#All],[Material]:[venta nueva]],38,FALSE),0)</f>
        <v>0</v>
      </c>
    </row>
    <row r="6311" spans="1:20" hidden="1" x14ac:dyDescent="0.35">
      <c r="A6311">
        <f t="shared" si="296"/>
        <v>1022920</v>
      </c>
      <c r="B6311" s="6" t="s">
        <v>1373</v>
      </c>
      <c r="C6311" s="7" t="s">
        <v>553</v>
      </c>
      <c r="D6311" s="7" t="s">
        <v>1095</v>
      </c>
      <c r="E6311" s="7" t="s">
        <v>380</v>
      </c>
      <c r="F6311" s="7" t="s">
        <v>381</v>
      </c>
      <c r="G6311" s="7" t="s">
        <v>1078</v>
      </c>
      <c r="H6311" s="7" t="s">
        <v>1009</v>
      </c>
      <c r="I6311" s="6" t="s">
        <v>11</v>
      </c>
      <c r="J6311" s="1">
        <v>6425</v>
      </c>
      <c r="K6311" s="1">
        <v>0</v>
      </c>
      <c r="L6311" s="1">
        <v>6425</v>
      </c>
      <c r="M6311" s="1">
        <v>6425</v>
      </c>
      <c r="N6311" s="1">
        <v>0</v>
      </c>
      <c r="O6311" s="1">
        <v>6425</v>
      </c>
      <c r="P6311" s="1">
        <v>6425</v>
      </c>
      <c r="Q6311" s="12"/>
      <c r="R6311" s="29">
        <f t="shared" si="297"/>
        <v>0</v>
      </c>
      <c r="S6311" t="str">
        <f t="shared" si="298"/>
        <v>OK</v>
      </c>
      <c r="T6311" s="10">
        <f>IFERROR(VLOOKUP(A6311,[1]!Tabla1[[#All],[Material]:[venta nueva]],38,FALSE),0)</f>
        <v>0</v>
      </c>
    </row>
    <row r="6312" spans="1:20" hidden="1" x14ac:dyDescent="0.35">
      <c r="A6312">
        <f t="shared" si="296"/>
        <v>1022921</v>
      </c>
      <c r="B6312" s="6" t="s">
        <v>1373</v>
      </c>
      <c r="C6312" s="7" t="s">
        <v>553</v>
      </c>
      <c r="D6312" s="7" t="s">
        <v>1095</v>
      </c>
      <c r="E6312" s="7" t="s">
        <v>382</v>
      </c>
      <c r="F6312" s="7" t="s">
        <v>383</v>
      </c>
      <c r="G6312" s="7" t="s">
        <v>1078</v>
      </c>
      <c r="H6312" s="7" t="s">
        <v>1009</v>
      </c>
      <c r="I6312" s="6" t="s">
        <v>11</v>
      </c>
      <c r="J6312" s="1">
        <v>-23202</v>
      </c>
      <c r="K6312" s="1">
        <v>46202</v>
      </c>
      <c r="L6312" s="1">
        <v>23000</v>
      </c>
      <c r="M6312" s="1">
        <v>-23202</v>
      </c>
      <c r="N6312" s="1">
        <v>46202</v>
      </c>
      <c r="O6312" s="1">
        <v>23000</v>
      </c>
      <c r="P6312" s="1">
        <v>14575</v>
      </c>
      <c r="Q6312" s="12"/>
      <c r="R6312" s="29">
        <f t="shared" si="297"/>
        <v>8425</v>
      </c>
      <c r="S6312" t="str">
        <f t="shared" si="298"/>
        <v>Sobre ingreso</v>
      </c>
      <c r="T6312" s="10">
        <f>IFERROR(VLOOKUP(A6312,[1]!Tabla1[[#All],[Material]:[venta nueva]],38,FALSE),0)</f>
        <v>0</v>
      </c>
    </row>
    <row r="6313" spans="1:20" hidden="1" x14ac:dyDescent="0.35">
      <c r="A6313">
        <f t="shared" si="296"/>
        <v>1022928</v>
      </c>
      <c r="B6313" s="6" t="s">
        <v>1373</v>
      </c>
      <c r="C6313" s="7" t="s">
        <v>553</v>
      </c>
      <c r="D6313" s="7" t="s">
        <v>1095</v>
      </c>
      <c r="E6313" s="7" t="s">
        <v>583</v>
      </c>
      <c r="F6313" s="7" t="s">
        <v>584</v>
      </c>
      <c r="G6313" s="7" t="s">
        <v>1080</v>
      </c>
      <c r="H6313" s="7" t="s">
        <v>1031</v>
      </c>
      <c r="I6313" s="6" t="s">
        <v>11</v>
      </c>
      <c r="J6313" s="1">
        <v>5782</v>
      </c>
      <c r="K6313" s="1">
        <v>0</v>
      </c>
      <c r="L6313" s="1">
        <v>0</v>
      </c>
      <c r="M6313" s="1">
        <v>5782</v>
      </c>
      <c r="N6313" s="1">
        <v>0</v>
      </c>
      <c r="O6313" s="1">
        <v>0</v>
      </c>
      <c r="P6313" s="1"/>
      <c r="Q6313" s="12"/>
      <c r="R6313" s="29">
        <f t="shared" si="297"/>
        <v>0</v>
      </c>
      <c r="S6313" t="str">
        <f t="shared" si="298"/>
        <v>OK</v>
      </c>
      <c r="T6313" s="10">
        <f>IFERROR(VLOOKUP(A6313,[1]!Tabla1[[#All],[Material]:[venta nueva]],38,FALSE),0)</f>
        <v>0</v>
      </c>
    </row>
    <row r="6314" spans="1:20" hidden="1" x14ac:dyDescent="0.35">
      <c r="A6314">
        <f t="shared" si="296"/>
        <v>1022930</v>
      </c>
      <c r="B6314" s="6" t="s">
        <v>1373</v>
      </c>
      <c r="C6314" s="7" t="s">
        <v>553</v>
      </c>
      <c r="D6314" s="7" t="s">
        <v>1095</v>
      </c>
      <c r="E6314" s="7" t="s">
        <v>384</v>
      </c>
      <c r="F6314" s="7" t="s">
        <v>385</v>
      </c>
      <c r="G6314" s="7" t="s">
        <v>1082</v>
      </c>
      <c r="H6314" s="7" t="s">
        <v>1013</v>
      </c>
      <c r="I6314" s="6" t="s">
        <v>12</v>
      </c>
      <c r="J6314" s="1">
        <v>-37803</v>
      </c>
      <c r="K6314" s="1">
        <v>191803</v>
      </c>
      <c r="L6314" s="1">
        <v>154000</v>
      </c>
      <c r="M6314" s="1">
        <v>-37803</v>
      </c>
      <c r="N6314" s="1">
        <v>191803</v>
      </c>
      <c r="O6314" s="1">
        <v>154000</v>
      </c>
      <c r="P6314" s="1">
        <v>154000</v>
      </c>
      <c r="Q6314" s="12"/>
      <c r="R6314" s="29">
        <f t="shared" si="297"/>
        <v>0</v>
      </c>
      <c r="S6314" t="str">
        <f t="shared" si="298"/>
        <v>OK</v>
      </c>
      <c r="T6314" s="10">
        <f>IFERROR(VLOOKUP(A6314,[1]!Tabla1[[#All],[Material]:[venta nueva]],38,FALSE),0)</f>
        <v>0</v>
      </c>
    </row>
    <row r="6315" spans="1:20" hidden="1" x14ac:dyDescent="0.35">
      <c r="A6315">
        <f t="shared" si="296"/>
        <v>1022931</v>
      </c>
      <c r="B6315" s="6" t="s">
        <v>1373</v>
      </c>
      <c r="C6315" s="7" t="s">
        <v>553</v>
      </c>
      <c r="D6315" s="7" t="s">
        <v>1095</v>
      </c>
      <c r="E6315" s="7" t="s">
        <v>386</v>
      </c>
      <c r="F6315" s="7" t="s">
        <v>387</v>
      </c>
      <c r="G6315" s="7" t="s">
        <v>985</v>
      </c>
      <c r="H6315" s="7" t="s">
        <v>1012</v>
      </c>
      <c r="I6315" s="6" t="s">
        <v>16</v>
      </c>
      <c r="J6315" s="1">
        <v>-15920</v>
      </c>
      <c r="K6315" s="1">
        <v>33920</v>
      </c>
      <c r="L6315" s="1">
        <v>20000</v>
      </c>
      <c r="M6315" s="1">
        <v>-15920</v>
      </c>
      <c r="N6315" s="1">
        <v>33920</v>
      </c>
      <c r="O6315" s="1">
        <v>20000</v>
      </c>
      <c r="P6315" s="1">
        <v>20000</v>
      </c>
      <c r="Q6315" s="12"/>
      <c r="R6315" s="29">
        <f t="shared" si="297"/>
        <v>0</v>
      </c>
      <c r="S6315" t="str">
        <f t="shared" si="298"/>
        <v>OK</v>
      </c>
      <c r="T6315" s="10">
        <f>IFERROR(VLOOKUP(A6315,[1]!Tabla1[[#All],[Material]:[venta nueva]],38,FALSE),0)</f>
        <v>0</v>
      </c>
    </row>
    <row r="6316" spans="1:20" hidden="1" x14ac:dyDescent="0.35">
      <c r="A6316">
        <f t="shared" si="296"/>
        <v>1022985</v>
      </c>
      <c r="B6316" s="6" t="s">
        <v>1373</v>
      </c>
      <c r="C6316" s="7" t="s">
        <v>553</v>
      </c>
      <c r="D6316" s="7" t="s">
        <v>1095</v>
      </c>
      <c r="E6316" s="7" t="s">
        <v>398</v>
      </c>
      <c r="F6316" s="7" t="s">
        <v>399</v>
      </c>
      <c r="G6316" s="7" t="s">
        <v>1075</v>
      </c>
      <c r="H6316" s="7" t="s">
        <v>1011</v>
      </c>
      <c r="I6316" s="6" t="s">
        <v>12</v>
      </c>
      <c r="J6316" s="1">
        <v>2142</v>
      </c>
      <c r="K6316" s="1">
        <v>2858</v>
      </c>
      <c r="L6316" s="1">
        <v>5000</v>
      </c>
      <c r="M6316" s="1">
        <v>2142</v>
      </c>
      <c r="N6316" s="1">
        <v>2858</v>
      </c>
      <c r="O6316" s="1">
        <v>5000</v>
      </c>
      <c r="P6316" s="1">
        <v>5000</v>
      </c>
      <c r="Q6316" s="12"/>
      <c r="R6316" s="29">
        <f t="shared" si="297"/>
        <v>0</v>
      </c>
      <c r="S6316" t="str">
        <f t="shared" si="298"/>
        <v>OK</v>
      </c>
      <c r="T6316" s="10">
        <f>IFERROR(VLOOKUP(A6316,[1]!Tabla1[[#All],[Material]:[venta nueva]],38,FALSE),0)</f>
        <v>0</v>
      </c>
    </row>
    <row r="6317" spans="1:20" hidden="1" x14ac:dyDescent="0.35">
      <c r="A6317">
        <f t="shared" si="296"/>
        <v>1022986</v>
      </c>
      <c r="B6317" s="6" t="s">
        <v>1373</v>
      </c>
      <c r="C6317" s="7" t="s">
        <v>553</v>
      </c>
      <c r="D6317" s="7" t="s">
        <v>1095</v>
      </c>
      <c r="E6317" s="7" t="s">
        <v>400</v>
      </c>
      <c r="F6317" s="7" t="s">
        <v>401</v>
      </c>
      <c r="G6317" s="7" t="s">
        <v>1082</v>
      </c>
      <c r="H6317" s="7" t="s">
        <v>1013</v>
      </c>
      <c r="I6317" s="6" t="s">
        <v>12</v>
      </c>
      <c r="J6317" s="1">
        <v>-3271</v>
      </c>
      <c r="K6317" s="1">
        <v>3271</v>
      </c>
      <c r="L6317" s="1">
        <v>0</v>
      </c>
      <c r="M6317" s="1">
        <v>-3271</v>
      </c>
      <c r="N6317" s="1">
        <v>3271</v>
      </c>
      <c r="O6317" s="1">
        <v>0</v>
      </c>
      <c r="P6317" s="1"/>
      <c r="Q6317" s="12"/>
      <c r="R6317" s="29">
        <f t="shared" si="297"/>
        <v>0</v>
      </c>
      <c r="S6317" t="str">
        <f t="shared" si="298"/>
        <v>OK</v>
      </c>
      <c r="T6317" s="10">
        <f>IFERROR(VLOOKUP(A6317,[1]!Tabla1[[#All],[Material]:[venta nueva]],38,FALSE),0)</f>
        <v>0</v>
      </c>
    </row>
    <row r="6318" spans="1:20" hidden="1" x14ac:dyDescent="0.35">
      <c r="A6318">
        <f t="shared" si="296"/>
        <v>1022987</v>
      </c>
      <c r="B6318" s="6" t="s">
        <v>1373</v>
      </c>
      <c r="C6318" s="7" t="s">
        <v>553</v>
      </c>
      <c r="D6318" s="7" t="s">
        <v>1095</v>
      </c>
      <c r="E6318" s="7" t="s">
        <v>546</v>
      </c>
      <c r="F6318" s="7" t="s">
        <v>547</v>
      </c>
      <c r="G6318" s="7" t="s">
        <v>1079</v>
      </c>
      <c r="H6318" s="7" t="s">
        <v>1007</v>
      </c>
      <c r="I6318" s="6" t="s">
        <v>16</v>
      </c>
      <c r="J6318" s="1">
        <v>-21996</v>
      </c>
      <c r="K6318" s="1">
        <v>41771</v>
      </c>
      <c r="L6318" s="1">
        <v>24000</v>
      </c>
      <c r="M6318" s="1">
        <v>-21996</v>
      </c>
      <c r="N6318" s="1">
        <v>41771</v>
      </c>
      <c r="O6318" s="1">
        <v>24000</v>
      </c>
      <c r="P6318" s="1">
        <v>24000</v>
      </c>
      <c r="Q6318" s="12"/>
      <c r="R6318" s="29">
        <f t="shared" si="297"/>
        <v>0</v>
      </c>
      <c r="S6318" t="str">
        <f t="shared" si="298"/>
        <v>OK</v>
      </c>
      <c r="T6318" s="10">
        <f>IFERROR(VLOOKUP(A6318,[1]!Tabla1[[#All],[Material]:[venta nueva]],38,FALSE),0)</f>
        <v>0</v>
      </c>
    </row>
    <row r="6319" spans="1:20" hidden="1" x14ac:dyDescent="0.35">
      <c r="A6319">
        <f t="shared" si="296"/>
        <v>1022996</v>
      </c>
      <c r="B6319" s="6" t="s">
        <v>1373</v>
      </c>
      <c r="C6319" s="7" t="s">
        <v>553</v>
      </c>
      <c r="D6319" s="7" t="s">
        <v>1095</v>
      </c>
      <c r="E6319" s="7" t="s">
        <v>406</v>
      </c>
      <c r="F6319" s="7" t="s">
        <v>407</v>
      </c>
      <c r="G6319" s="7" t="s">
        <v>1078</v>
      </c>
      <c r="H6319" s="7" t="s">
        <v>1009</v>
      </c>
      <c r="I6319" s="6" t="s">
        <v>11</v>
      </c>
      <c r="J6319" s="1">
        <v>-6307</v>
      </c>
      <c r="K6319" s="1">
        <v>6307</v>
      </c>
      <c r="L6319" s="1">
        <v>0</v>
      </c>
      <c r="M6319" s="1">
        <v>-6307</v>
      </c>
      <c r="N6319" s="1">
        <v>6307</v>
      </c>
      <c r="O6319" s="1">
        <v>0</v>
      </c>
      <c r="P6319" s="1"/>
      <c r="Q6319" s="12"/>
      <c r="R6319" s="29">
        <f t="shared" si="297"/>
        <v>0</v>
      </c>
      <c r="S6319" t="str">
        <f t="shared" si="298"/>
        <v>OK</v>
      </c>
      <c r="T6319" s="10">
        <f>IFERROR(VLOOKUP(A6319,[1]!Tabla1[[#All],[Material]:[venta nueva]],38,FALSE),0)</f>
        <v>0</v>
      </c>
    </row>
    <row r="6320" spans="1:20" hidden="1" x14ac:dyDescent="0.35">
      <c r="A6320">
        <f t="shared" si="296"/>
        <v>1023019</v>
      </c>
      <c r="B6320" s="6" t="s">
        <v>1373</v>
      </c>
      <c r="C6320" s="7" t="s">
        <v>553</v>
      </c>
      <c r="D6320" s="7" t="s">
        <v>1095</v>
      </c>
      <c r="E6320" s="7" t="s">
        <v>1325</v>
      </c>
      <c r="F6320" s="7" t="s">
        <v>492</v>
      </c>
      <c r="G6320" s="7" t="s">
        <v>1085</v>
      </c>
      <c r="H6320" s="7" t="s">
        <v>1019</v>
      </c>
      <c r="I6320" s="6" t="s">
        <v>14</v>
      </c>
      <c r="J6320" s="1">
        <v>1934</v>
      </c>
      <c r="K6320" s="1">
        <v>0</v>
      </c>
      <c r="L6320" s="1">
        <v>0</v>
      </c>
      <c r="M6320" s="1">
        <v>1934</v>
      </c>
      <c r="N6320" s="1">
        <v>0</v>
      </c>
      <c r="O6320" s="1">
        <v>0</v>
      </c>
      <c r="P6320" s="1"/>
      <c r="Q6320" s="12"/>
      <c r="R6320" s="29">
        <f t="shared" si="297"/>
        <v>0</v>
      </c>
      <c r="S6320" t="str">
        <f t="shared" si="298"/>
        <v>OK</v>
      </c>
      <c r="T6320" s="10">
        <f>IFERROR(VLOOKUP(A6320,[1]!Tabla1[[#All],[Material]:[venta nueva]],38,FALSE),0)</f>
        <v>0</v>
      </c>
    </row>
    <row r="6321" spans="1:20" hidden="1" x14ac:dyDescent="0.35">
      <c r="A6321">
        <f t="shared" si="296"/>
        <v>1023035</v>
      </c>
      <c r="B6321" s="6" t="s">
        <v>1373</v>
      </c>
      <c r="C6321" s="7" t="s">
        <v>553</v>
      </c>
      <c r="D6321" s="7" t="s">
        <v>1095</v>
      </c>
      <c r="E6321" s="7" t="s">
        <v>468</v>
      </c>
      <c r="F6321" s="7" t="s">
        <v>469</v>
      </c>
      <c r="G6321" s="7" t="s">
        <v>1081</v>
      </c>
      <c r="H6321" s="7" t="s">
        <v>1010</v>
      </c>
      <c r="I6321" s="6" t="s">
        <v>14</v>
      </c>
      <c r="J6321" s="1">
        <v>-2340</v>
      </c>
      <c r="K6321" s="1">
        <v>0</v>
      </c>
      <c r="L6321" s="1">
        <v>0</v>
      </c>
      <c r="M6321" s="1">
        <v>-2340</v>
      </c>
      <c r="N6321" s="1">
        <v>0</v>
      </c>
      <c r="O6321" s="1">
        <v>0</v>
      </c>
      <c r="P6321" s="1"/>
      <c r="Q6321" s="12"/>
      <c r="R6321" s="29">
        <f t="shared" si="297"/>
        <v>0</v>
      </c>
      <c r="S6321" t="str">
        <f t="shared" si="298"/>
        <v>OK</v>
      </c>
      <c r="T6321" s="10">
        <f>IFERROR(VLOOKUP(A6321,[1]!Tabla1[[#All],[Material]:[venta nueva]],38,FALSE),0)</f>
        <v>0</v>
      </c>
    </row>
    <row r="6322" spans="1:20" hidden="1" x14ac:dyDescent="0.35">
      <c r="A6322">
        <f t="shared" si="296"/>
        <v>1023037</v>
      </c>
      <c r="B6322" s="6" t="s">
        <v>1373</v>
      </c>
      <c r="C6322" s="7" t="s">
        <v>553</v>
      </c>
      <c r="D6322" s="7" t="s">
        <v>1095</v>
      </c>
      <c r="E6322" s="7" t="s">
        <v>409</v>
      </c>
      <c r="F6322" s="7" t="s">
        <v>410</v>
      </c>
      <c r="G6322" s="7" t="s">
        <v>1082</v>
      </c>
      <c r="H6322" s="7" t="s">
        <v>1013</v>
      </c>
      <c r="I6322" s="6" t="s">
        <v>12</v>
      </c>
      <c r="J6322" s="1">
        <v>21786</v>
      </c>
      <c r="K6322" s="1">
        <v>121214</v>
      </c>
      <c r="L6322" s="1">
        <v>143000</v>
      </c>
      <c r="M6322" s="1">
        <v>21786</v>
      </c>
      <c r="N6322" s="1">
        <v>121214</v>
      </c>
      <c r="O6322" s="1">
        <v>143000</v>
      </c>
      <c r="P6322" s="1">
        <v>143000</v>
      </c>
      <c r="Q6322" s="12"/>
      <c r="R6322" s="29">
        <f t="shared" si="297"/>
        <v>0</v>
      </c>
      <c r="S6322" t="str">
        <f t="shared" si="298"/>
        <v>OK</v>
      </c>
      <c r="T6322" s="10">
        <f>IFERROR(VLOOKUP(A6322,[1]!Tabla1[[#All],[Material]:[venta nueva]],38,FALSE),0)</f>
        <v>0</v>
      </c>
    </row>
    <row r="6323" spans="1:20" hidden="1" x14ac:dyDescent="0.35">
      <c r="A6323">
        <f t="shared" si="296"/>
        <v>1023038</v>
      </c>
      <c r="B6323" s="6" t="s">
        <v>1373</v>
      </c>
      <c r="C6323" s="7" t="s">
        <v>553</v>
      </c>
      <c r="D6323" s="7" t="s">
        <v>1095</v>
      </c>
      <c r="E6323" s="7" t="s">
        <v>411</v>
      </c>
      <c r="F6323" s="7" t="s">
        <v>412</v>
      </c>
      <c r="G6323" s="7" t="s">
        <v>1075</v>
      </c>
      <c r="H6323" s="7" t="s">
        <v>1011</v>
      </c>
      <c r="I6323" s="6" t="s">
        <v>12</v>
      </c>
      <c r="J6323" s="1">
        <v>6589</v>
      </c>
      <c r="K6323" s="1">
        <v>150411</v>
      </c>
      <c r="L6323" s="1">
        <v>141000</v>
      </c>
      <c r="M6323" s="1">
        <v>6589</v>
      </c>
      <c r="N6323" s="1">
        <v>130411</v>
      </c>
      <c r="O6323" s="1">
        <v>121000</v>
      </c>
      <c r="P6323" s="1">
        <v>121000</v>
      </c>
      <c r="Q6323" s="12"/>
      <c r="R6323" s="29">
        <f t="shared" si="297"/>
        <v>0</v>
      </c>
      <c r="S6323" t="str">
        <f t="shared" si="298"/>
        <v>OK</v>
      </c>
      <c r="T6323" s="10">
        <f>IFERROR(VLOOKUP(A6323,[1]!Tabla1[[#All],[Material]:[venta nueva]],38,FALSE),0)</f>
        <v>0</v>
      </c>
    </row>
    <row r="6324" spans="1:20" hidden="1" x14ac:dyDescent="0.35">
      <c r="A6324">
        <f t="shared" si="296"/>
        <v>1023051</v>
      </c>
      <c r="B6324" s="6" t="s">
        <v>1373</v>
      </c>
      <c r="C6324" s="7" t="s">
        <v>553</v>
      </c>
      <c r="D6324" s="7" t="s">
        <v>1095</v>
      </c>
      <c r="E6324" s="7" t="s">
        <v>616</v>
      </c>
      <c r="F6324" s="7" t="s">
        <v>617</v>
      </c>
      <c r="G6324" s="7" t="s">
        <v>1075</v>
      </c>
      <c r="H6324" s="7" t="s">
        <v>1011</v>
      </c>
      <c r="I6324" s="6" t="s">
        <v>16</v>
      </c>
      <c r="J6324" s="1">
        <v>6751</v>
      </c>
      <c r="K6324" s="1">
        <v>0</v>
      </c>
      <c r="L6324" s="1">
        <v>0</v>
      </c>
      <c r="M6324" s="1">
        <v>6751</v>
      </c>
      <c r="N6324" s="1">
        <v>3000</v>
      </c>
      <c r="O6324" s="1">
        <v>3000</v>
      </c>
      <c r="P6324" s="1">
        <v>3000</v>
      </c>
      <c r="Q6324" s="12"/>
      <c r="R6324" s="29">
        <f t="shared" si="297"/>
        <v>0</v>
      </c>
      <c r="S6324" t="str">
        <f t="shared" si="298"/>
        <v>OK</v>
      </c>
      <c r="T6324" s="10">
        <f>IFERROR(VLOOKUP(A6324,[1]!Tabla1[[#All],[Material]:[venta nueva]],38,FALSE),0)</f>
        <v>0</v>
      </c>
    </row>
    <row r="6325" spans="1:20" hidden="1" x14ac:dyDescent="0.35">
      <c r="A6325">
        <f t="shared" si="296"/>
        <v>1023055</v>
      </c>
      <c r="B6325" s="6" t="s">
        <v>1373</v>
      </c>
      <c r="C6325" s="7" t="s">
        <v>553</v>
      </c>
      <c r="D6325" s="7" t="s">
        <v>1095</v>
      </c>
      <c r="E6325" s="7" t="s">
        <v>542</v>
      </c>
      <c r="F6325" s="7" t="s">
        <v>543</v>
      </c>
      <c r="G6325" s="7" t="s">
        <v>1075</v>
      </c>
      <c r="H6325" s="7" t="s">
        <v>1011</v>
      </c>
      <c r="I6325" s="6" t="s">
        <v>16</v>
      </c>
      <c r="J6325" s="1">
        <v>-1384</v>
      </c>
      <c r="K6325" s="1">
        <v>1384</v>
      </c>
      <c r="L6325" s="1">
        <v>0</v>
      </c>
      <c r="M6325" s="1">
        <v>-1384</v>
      </c>
      <c r="N6325" s="1">
        <v>6384</v>
      </c>
      <c r="O6325" s="1">
        <v>5000</v>
      </c>
      <c r="P6325" s="1">
        <v>5000</v>
      </c>
      <c r="Q6325" s="12"/>
      <c r="R6325" s="29">
        <f t="shared" si="297"/>
        <v>0</v>
      </c>
      <c r="S6325" t="str">
        <f t="shared" si="298"/>
        <v>OK</v>
      </c>
      <c r="T6325" s="10">
        <f>IFERROR(VLOOKUP(A6325,[1]!Tabla1[[#All],[Material]:[venta nueva]],38,FALSE),0)</f>
        <v>0</v>
      </c>
    </row>
    <row r="6326" spans="1:20" hidden="1" x14ac:dyDescent="0.35">
      <c r="A6326">
        <f t="shared" si="296"/>
        <v>1023090</v>
      </c>
      <c r="B6326" s="6" t="s">
        <v>1373</v>
      </c>
      <c r="C6326" s="7" t="s">
        <v>553</v>
      </c>
      <c r="D6326" s="7" t="s">
        <v>1095</v>
      </c>
      <c r="E6326" s="7" t="s">
        <v>413</v>
      </c>
      <c r="F6326" s="7" t="s">
        <v>414</v>
      </c>
      <c r="G6326" s="7" t="s">
        <v>1082</v>
      </c>
      <c r="H6326" s="7" t="s">
        <v>1013</v>
      </c>
      <c r="I6326" s="6" t="s">
        <v>12</v>
      </c>
      <c r="J6326" s="1">
        <v>792</v>
      </c>
      <c r="K6326" s="1">
        <v>21208</v>
      </c>
      <c r="L6326" s="1">
        <v>22000</v>
      </c>
      <c r="M6326" s="1">
        <v>792</v>
      </c>
      <c r="N6326" s="1">
        <v>21208</v>
      </c>
      <c r="O6326" s="1">
        <v>22000</v>
      </c>
      <c r="P6326" s="1">
        <v>22000</v>
      </c>
      <c r="Q6326" s="12"/>
      <c r="R6326" s="29">
        <f t="shared" si="297"/>
        <v>0</v>
      </c>
      <c r="S6326" t="str">
        <f t="shared" si="298"/>
        <v>OK</v>
      </c>
      <c r="T6326" s="10">
        <f>IFERROR(VLOOKUP(A6326,[1]!Tabla1[[#All],[Material]:[venta nueva]],38,FALSE),0)</f>
        <v>0</v>
      </c>
    </row>
    <row r="6327" spans="1:20" hidden="1" x14ac:dyDescent="0.35">
      <c r="A6327">
        <f t="shared" si="296"/>
        <v>1023109</v>
      </c>
      <c r="B6327" s="6" t="s">
        <v>1373</v>
      </c>
      <c r="C6327" s="7" t="s">
        <v>553</v>
      </c>
      <c r="D6327" s="7" t="s">
        <v>1095</v>
      </c>
      <c r="E6327" s="7" t="s">
        <v>1201</v>
      </c>
      <c r="F6327" s="7" t="s">
        <v>310</v>
      </c>
      <c r="G6327" s="7" t="s">
        <v>1078</v>
      </c>
      <c r="H6327" s="7" t="s">
        <v>1009</v>
      </c>
      <c r="I6327" s="6" t="s">
        <v>14</v>
      </c>
      <c r="J6327" s="1">
        <v>-43084</v>
      </c>
      <c r="K6327" s="1">
        <v>0</v>
      </c>
      <c r="L6327" s="1">
        <v>0</v>
      </c>
      <c r="M6327" s="1">
        <v>-43084</v>
      </c>
      <c r="N6327" s="1">
        <v>0</v>
      </c>
      <c r="O6327" s="1">
        <v>0</v>
      </c>
      <c r="P6327" s="1"/>
      <c r="Q6327" s="12"/>
      <c r="R6327" s="29">
        <f t="shared" si="297"/>
        <v>0</v>
      </c>
      <c r="S6327" t="str">
        <f t="shared" si="298"/>
        <v>OK</v>
      </c>
      <c r="T6327" s="10">
        <f>IFERROR(VLOOKUP(A6327,[1]!Tabla1[[#All],[Material]:[venta nueva]],38,FALSE),0)</f>
        <v>0</v>
      </c>
    </row>
    <row r="6328" spans="1:20" hidden="1" x14ac:dyDescent="0.35">
      <c r="A6328">
        <f t="shared" si="296"/>
        <v>1023111</v>
      </c>
      <c r="B6328" s="6" t="s">
        <v>1373</v>
      </c>
      <c r="C6328" s="7" t="s">
        <v>553</v>
      </c>
      <c r="D6328" s="7" t="s">
        <v>1095</v>
      </c>
      <c r="E6328" s="7" t="s">
        <v>418</v>
      </c>
      <c r="F6328" s="7" t="s">
        <v>419</v>
      </c>
      <c r="G6328" s="7" t="s">
        <v>1078</v>
      </c>
      <c r="H6328" s="7" t="s">
        <v>1021</v>
      </c>
      <c r="I6328" s="6" t="s">
        <v>11</v>
      </c>
      <c r="J6328" s="1"/>
      <c r="K6328" s="1"/>
      <c r="L6328" s="1"/>
      <c r="M6328" s="1"/>
      <c r="N6328" s="1"/>
      <c r="O6328" s="1"/>
      <c r="P6328" s="1">
        <v>10501</v>
      </c>
      <c r="Q6328" s="12"/>
      <c r="R6328" s="29">
        <f t="shared" si="297"/>
        <v>-10501</v>
      </c>
      <c r="S6328" t="str">
        <f t="shared" si="298"/>
        <v>Pendiente de ingreso</v>
      </c>
      <c r="T6328" s="10">
        <f>IFERROR(VLOOKUP(A6328,[1]!Tabla1[[#All],[Material]:[venta nueva]],38,FALSE),0)</f>
        <v>0</v>
      </c>
    </row>
    <row r="6329" spans="1:20" hidden="1" x14ac:dyDescent="0.35">
      <c r="A6329">
        <f t="shared" si="296"/>
        <v>1023111</v>
      </c>
      <c r="B6329" s="6" t="s">
        <v>1373</v>
      </c>
      <c r="C6329" s="7" t="s">
        <v>553</v>
      </c>
      <c r="D6329" s="7" t="s">
        <v>1095</v>
      </c>
      <c r="E6329" s="7" t="s">
        <v>418</v>
      </c>
      <c r="F6329" s="7" t="s">
        <v>419</v>
      </c>
      <c r="G6329" s="7" t="s">
        <v>1078</v>
      </c>
      <c r="H6329" s="7" t="s">
        <v>1021</v>
      </c>
      <c r="I6329" s="6" t="s">
        <v>14</v>
      </c>
      <c r="J6329" s="1">
        <v>6138</v>
      </c>
      <c r="K6329" s="1">
        <v>0</v>
      </c>
      <c r="L6329" s="1">
        <v>0</v>
      </c>
      <c r="M6329" s="1">
        <v>6138</v>
      </c>
      <c r="N6329" s="1">
        <v>0</v>
      </c>
      <c r="O6329" s="1">
        <v>0</v>
      </c>
      <c r="P6329" s="1"/>
      <c r="Q6329" s="12"/>
      <c r="R6329" s="29">
        <f t="shared" si="297"/>
        <v>0</v>
      </c>
      <c r="S6329" t="str">
        <f t="shared" si="298"/>
        <v>OK</v>
      </c>
      <c r="T6329" s="10">
        <f>IFERROR(VLOOKUP(A6329,[1]!Tabla1[[#All],[Material]:[venta nueva]],38,FALSE),0)</f>
        <v>0</v>
      </c>
    </row>
    <row r="6330" spans="1:20" hidden="1" x14ac:dyDescent="0.35">
      <c r="A6330">
        <f t="shared" si="296"/>
        <v>1023144</v>
      </c>
      <c r="B6330" s="6" t="s">
        <v>1373</v>
      </c>
      <c r="C6330" s="7" t="s">
        <v>553</v>
      </c>
      <c r="D6330" s="7" t="s">
        <v>1095</v>
      </c>
      <c r="E6330" s="7" t="s">
        <v>576</v>
      </c>
      <c r="F6330" s="7" t="s">
        <v>577</v>
      </c>
      <c r="G6330" s="7" t="s">
        <v>1079</v>
      </c>
      <c r="H6330" s="7" t="s">
        <v>1040</v>
      </c>
      <c r="I6330" s="6" t="s">
        <v>12</v>
      </c>
      <c r="J6330" s="1">
        <v>-33577</v>
      </c>
      <c r="K6330" s="1">
        <v>74390</v>
      </c>
      <c r="L6330" s="1">
        <v>44000</v>
      </c>
      <c r="M6330" s="1">
        <v>-33577</v>
      </c>
      <c r="N6330" s="1">
        <v>74390</v>
      </c>
      <c r="O6330" s="1">
        <v>48000</v>
      </c>
      <c r="P6330" s="1">
        <v>48000</v>
      </c>
      <c r="Q6330" s="12"/>
      <c r="R6330" s="29">
        <f t="shared" si="297"/>
        <v>0</v>
      </c>
      <c r="S6330" t="str">
        <f t="shared" si="298"/>
        <v>OK</v>
      </c>
      <c r="T6330" s="10">
        <f>IFERROR(VLOOKUP(A6330,[1]!Tabla1[[#All],[Material]:[venta nueva]],38,FALSE),0)</f>
        <v>0</v>
      </c>
    </row>
    <row r="6331" spans="1:20" hidden="1" x14ac:dyDescent="0.35">
      <c r="A6331">
        <f t="shared" si="296"/>
        <v>1023163</v>
      </c>
      <c r="B6331" s="6" t="s">
        <v>1373</v>
      </c>
      <c r="C6331" s="7" t="s">
        <v>553</v>
      </c>
      <c r="D6331" s="7" t="s">
        <v>1095</v>
      </c>
      <c r="E6331" s="7" t="s">
        <v>428</v>
      </c>
      <c r="F6331" s="7" t="s">
        <v>429</v>
      </c>
      <c r="G6331" s="7" t="s">
        <v>1075</v>
      </c>
      <c r="H6331" s="7" t="s">
        <v>1011</v>
      </c>
      <c r="I6331" s="6" t="s">
        <v>16</v>
      </c>
      <c r="J6331" s="1">
        <v>-5026</v>
      </c>
      <c r="K6331" s="1">
        <v>27526</v>
      </c>
      <c r="L6331" s="1">
        <v>25000</v>
      </c>
      <c r="M6331" s="1">
        <v>-5026</v>
      </c>
      <c r="N6331" s="1">
        <v>27526</v>
      </c>
      <c r="O6331" s="1">
        <v>25000</v>
      </c>
      <c r="P6331" s="1">
        <v>25000</v>
      </c>
      <c r="Q6331" s="12"/>
      <c r="R6331" s="29">
        <f t="shared" si="297"/>
        <v>0</v>
      </c>
      <c r="S6331" t="str">
        <f t="shared" si="298"/>
        <v>OK</v>
      </c>
      <c r="T6331" s="10">
        <f>IFERROR(VLOOKUP(A6331,[1]!Tabla1[[#All],[Material]:[venta nueva]],38,FALSE),0)</f>
        <v>0</v>
      </c>
    </row>
    <row r="6332" spans="1:20" hidden="1" x14ac:dyDescent="0.35">
      <c r="A6332">
        <f t="shared" si="296"/>
        <v>1023183</v>
      </c>
      <c r="B6332" s="6" t="s">
        <v>1373</v>
      </c>
      <c r="C6332" s="7" t="s">
        <v>553</v>
      </c>
      <c r="D6332" s="7" t="s">
        <v>1095</v>
      </c>
      <c r="E6332" s="7" t="s">
        <v>430</v>
      </c>
      <c r="F6332" s="7" t="s">
        <v>431</v>
      </c>
      <c r="G6332" s="7" t="s">
        <v>1085</v>
      </c>
      <c r="H6332" s="7" t="s">
        <v>1019</v>
      </c>
      <c r="I6332" s="6" t="s">
        <v>12</v>
      </c>
      <c r="J6332" s="1">
        <v>8210</v>
      </c>
      <c r="K6332" s="1">
        <v>0</v>
      </c>
      <c r="L6332" s="1">
        <v>0</v>
      </c>
      <c r="M6332" s="1">
        <v>8210</v>
      </c>
      <c r="N6332" s="1">
        <v>0</v>
      </c>
      <c r="O6332" s="1">
        <v>0</v>
      </c>
      <c r="P6332" s="1"/>
      <c r="Q6332" s="12"/>
      <c r="R6332" s="29">
        <f t="shared" si="297"/>
        <v>0</v>
      </c>
      <c r="S6332" t="str">
        <f t="shared" si="298"/>
        <v>OK</v>
      </c>
      <c r="T6332" s="10">
        <f>IFERROR(VLOOKUP(A6332,[1]!Tabla1[[#All],[Material]:[venta nueva]],38,FALSE),0)</f>
        <v>0</v>
      </c>
    </row>
    <row r="6333" spans="1:20" hidden="1" x14ac:dyDescent="0.35">
      <c r="A6333">
        <f t="shared" si="296"/>
        <v>1023194</v>
      </c>
      <c r="B6333" s="6" t="s">
        <v>1373</v>
      </c>
      <c r="C6333" s="7" t="s">
        <v>553</v>
      </c>
      <c r="D6333" s="7" t="s">
        <v>1095</v>
      </c>
      <c r="E6333" s="7" t="s">
        <v>434</v>
      </c>
      <c r="F6333" s="7" t="s">
        <v>435</v>
      </c>
      <c r="G6333" s="7" t="s">
        <v>1082</v>
      </c>
      <c r="H6333" s="7" t="s">
        <v>1013</v>
      </c>
      <c r="I6333" s="6" t="s">
        <v>16</v>
      </c>
      <c r="J6333" s="1">
        <v>702</v>
      </c>
      <c r="K6333" s="1">
        <v>9298</v>
      </c>
      <c r="L6333" s="1">
        <v>10000</v>
      </c>
      <c r="M6333" s="1">
        <v>702</v>
      </c>
      <c r="N6333" s="1">
        <v>9298</v>
      </c>
      <c r="O6333" s="1">
        <v>10000</v>
      </c>
      <c r="P6333" s="1">
        <v>10000</v>
      </c>
      <c r="Q6333" s="12"/>
      <c r="R6333" s="29">
        <f t="shared" si="297"/>
        <v>0</v>
      </c>
      <c r="S6333" t="str">
        <f t="shared" si="298"/>
        <v>OK</v>
      </c>
      <c r="T6333" s="10">
        <f>IFERROR(VLOOKUP(A6333,[1]!Tabla1[[#All],[Material]:[venta nueva]],38,FALSE),0)</f>
        <v>0</v>
      </c>
    </row>
    <row r="6334" spans="1:20" hidden="1" x14ac:dyDescent="0.35">
      <c r="A6334">
        <f t="shared" si="296"/>
        <v>1023283</v>
      </c>
      <c r="B6334" s="6" t="s">
        <v>1373</v>
      </c>
      <c r="C6334" s="7" t="s">
        <v>553</v>
      </c>
      <c r="D6334" s="7" t="s">
        <v>1095</v>
      </c>
      <c r="E6334" s="7" t="s">
        <v>498</v>
      </c>
      <c r="F6334" s="7" t="s">
        <v>499</v>
      </c>
      <c r="G6334" s="7" t="s">
        <v>1069</v>
      </c>
      <c r="H6334" s="7" t="s">
        <v>1045</v>
      </c>
      <c r="I6334" s="6" t="s">
        <v>12</v>
      </c>
      <c r="J6334" s="1">
        <v>11661</v>
      </c>
      <c r="K6334" s="1">
        <v>94845</v>
      </c>
      <c r="L6334" s="1">
        <v>72000</v>
      </c>
      <c r="M6334" s="1">
        <v>11661</v>
      </c>
      <c r="N6334" s="1">
        <v>94845</v>
      </c>
      <c r="O6334" s="1">
        <v>96000</v>
      </c>
      <c r="P6334" s="1">
        <v>96000</v>
      </c>
      <c r="Q6334" s="12"/>
      <c r="R6334" s="29">
        <f t="shared" si="297"/>
        <v>0</v>
      </c>
      <c r="S6334" t="str">
        <f t="shared" si="298"/>
        <v>OK</v>
      </c>
      <c r="T6334" s="10">
        <f>IFERROR(VLOOKUP(A6334,[1]!Tabla1[[#All],[Material]:[venta nueva]],38,FALSE),0)</f>
        <v>0</v>
      </c>
    </row>
    <row r="6335" spans="1:20" hidden="1" x14ac:dyDescent="0.35">
      <c r="A6335">
        <f t="shared" si="296"/>
        <v>1023295</v>
      </c>
      <c r="B6335" s="6" t="s">
        <v>1373</v>
      </c>
      <c r="C6335" s="7" t="s">
        <v>553</v>
      </c>
      <c r="D6335" s="7" t="s">
        <v>1095</v>
      </c>
      <c r="E6335" s="7" t="s">
        <v>606</v>
      </c>
      <c r="F6335" s="7" t="s">
        <v>607</v>
      </c>
      <c r="G6335" s="7" t="s">
        <v>1069</v>
      </c>
      <c r="H6335" s="7" t="s">
        <v>1016</v>
      </c>
      <c r="I6335" s="6" t="s">
        <v>11</v>
      </c>
      <c r="J6335" s="1">
        <v>0</v>
      </c>
      <c r="K6335" s="1">
        <v>1000</v>
      </c>
      <c r="L6335" s="1">
        <v>1000</v>
      </c>
      <c r="M6335" s="1">
        <v>0</v>
      </c>
      <c r="N6335" s="1">
        <v>1000</v>
      </c>
      <c r="O6335" s="1">
        <v>1000</v>
      </c>
      <c r="P6335" s="1"/>
      <c r="Q6335" s="12"/>
      <c r="R6335" s="29">
        <f t="shared" si="297"/>
        <v>1000</v>
      </c>
      <c r="S6335" t="str">
        <f t="shared" si="298"/>
        <v>Sobre ingreso</v>
      </c>
      <c r="T6335" s="10">
        <f>IFERROR(VLOOKUP(A6335,[1]!Tabla1[[#All],[Material]:[venta nueva]],38,FALSE),0)</f>
        <v>0</v>
      </c>
    </row>
    <row r="6336" spans="1:20" hidden="1" x14ac:dyDescent="0.35">
      <c r="A6336">
        <f t="shared" si="296"/>
        <v>1023295</v>
      </c>
      <c r="B6336" s="6" t="s">
        <v>1373</v>
      </c>
      <c r="C6336" s="7" t="s">
        <v>553</v>
      </c>
      <c r="D6336" s="7" t="s">
        <v>1095</v>
      </c>
      <c r="E6336" s="7" t="s">
        <v>606</v>
      </c>
      <c r="F6336" s="7" t="s">
        <v>607</v>
      </c>
      <c r="G6336" s="7" t="s">
        <v>1069</v>
      </c>
      <c r="H6336" s="7" t="s">
        <v>1016</v>
      </c>
      <c r="I6336" s="6" t="s">
        <v>13</v>
      </c>
      <c r="J6336" s="1">
        <v>0</v>
      </c>
      <c r="K6336" s="1">
        <v>1000</v>
      </c>
      <c r="L6336" s="1">
        <v>1000</v>
      </c>
      <c r="M6336" s="1">
        <v>0</v>
      </c>
      <c r="N6336" s="1">
        <v>1000</v>
      </c>
      <c r="O6336" s="1">
        <v>1000</v>
      </c>
      <c r="P6336" s="1"/>
      <c r="Q6336" s="12"/>
      <c r="R6336" s="29">
        <f t="shared" si="297"/>
        <v>1000</v>
      </c>
      <c r="S6336" t="str">
        <f t="shared" si="298"/>
        <v>Sobre ingreso</v>
      </c>
      <c r="T6336" s="10">
        <f>IFERROR(VLOOKUP(A6336,[1]!Tabla1[[#All],[Material]:[venta nueva]],38,FALSE),0)</f>
        <v>0</v>
      </c>
    </row>
    <row r="6337" spans="1:20" hidden="1" x14ac:dyDescent="0.35">
      <c r="A6337">
        <f t="shared" si="296"/>
        <v>1023301</v>
      </c>
      <c r="B6337" s="6" t="s">
        <v>1373</v>
      </c>
      <c r="C6337" s="7" t="s">
        <v>553</v>
      </c>
      <c r="D6337" s="7" t="s">
        <v>1095</v>
      </c>
      <c r="E6337" s="7" t="s">
        <v>488</v>
      </c>
      <c r="F6337" s="7" t="s">
        <v>489</v>
      </c>
      <c r="G6337" s="7" t="s">
        <v>1075</v>
      </c>
      <c r="H6337" s="7" t="s">
        <v>1035</v>
      </c>
      <c r="I6337" s="6" t="s">
        <v>16</v>
      </c>
      <c r="J6337" s="1">
        <v>-1331</v>
      </c>
      <c r="K6337" s="1">
        <v>1331</v>
      </c>
      <c r="L6337" s="1">
        <v>0</v>
      </c>
      <c r="M6337" s="1">
        <v>-1331</v>
      </c>
      <c r="N6337" s="1">
        <v>1331</v>
      </c>
      <c r="O6337" s="1">
        <v>0</v>
      </c>
      <c r="P6337" s="1"/>
      <c r="Q6337" s="12"/>
      <c r="R6337" s="29">
        <f t="shared" si="297"/>
        <v>0</v>
      </c>
      <c r="S6337" t="str">
        <f t="shared" si="298"/>
        <v>OK</v>
      </c>
      <c r="T6337" s="10">
        <f>IFERROR(VLOOKUP(A6337,[1]!Tabla1[[#All],[Material]:[venta nueva]],38,FALSE),0)</f>
        <v>0</v>
      </c>
    </row>
    <row r="6338" spans="1:20" hidden="1" x14ac:dyDescent="0.35">
      <c r="A6338">
        <f t="shared" si="296"/>
        <v>1023306</v>
      </c>
      <c r="B6338" s="6" t="s">
        <v>1373</v>
      </c>
      <c r="C6338" s="7" t="s">
        <v>553</v>
      </c>
      <c r="D6338" s="7" t="s">
        <v>1095</v>
      </c>
      <c r="E6338" s="7" t="s">
        <v>523</v>
      </c>
      <c r="F6338" s="7" t="s">
        <v>302</v>
      </c>
      <c r="G6338" s="7" t="s">
        <v>1080</v>
      </c>
      <c r="H6338" s="7" t="s">
        <v>1031</v>
      </c>
      <c r="I6338" s="6" t="s">
        <v>11</v>
      </c>
      <c r="J6338" s="1"/>
      <c r="K6338" s="1"/>
      <c r="L6338" s="1"/>
      <c r="M6338" s="1">
        <v>0</v>
      </c>
      <c r="N6338" s="1">
        <v>24000</v>
      </c>
      <c r="O6338" s="1">
        <v>170800</v>
      </c>
      <c r="P6338" s="1">
        <v>120000</v>
      </c>
      <c r="Q6338" s="12"/>
      <c r="R6338" s="29">
        <f t="shared" si="297"/>
        <v>50800</v>
      </c>
      <c r="S6338" t="str">
        <f t="shared" si="298"/>
        <v>Sobre ingreso</v>
      </c>
      <c r="T6338" s="10">
        <f>IFERROR(VLOOKUP(A6338,[1]!Tabla1[[#All],[Material]:[venta nueva]],38,FALSE),0)</f>
        <v>0</v>
      </c>
    </row>
    <row r="6339" spans="1:20" hidden="1" x14ac:dyDescent="0.35">
      <c r="A6339">
        <f t="shared" si="296"/>
        <v>1023307</v>
      </c>
      <c r="B6339" s="6" t="s">
        <v>1373</v>
      </c>
      <c r="C6339" s="7" t="s">
        <v>553</v>
      </c>
      <c r="D6339" s="7" t="s">
        <v>1095</v>
      </c>
      <c r="E6339" s="7" t="s">
        <v>515</v>
      </c>
      <c r="F6339" s="7" t="s">
        <v>516</v>
      </c>
      <c r="G6339" s="7" t="s">
        <v>1069</v>
      </c>
      <c r="H6339" s="7" t="s">
        <v>1026</v>
      </c>
      <c r="I6339" s="6" t="s">
        <v>12</v>
      </c>
      <c r="J6339" s="1">
        <v>-4932</v>
      </c>
      <c r="K6339" s="1">
        <v>5000</v>
      </c>
      <c r="L6339" s="1">
        <v>0</v>
      </c>
      <c r="M6339" s="1">
        <v>-4932</v>
      </c>
      <c r="N6339" s="1">
        <v>5000</v>
      </c>
      <c r="O6339" s="1">
        <v>0</v>
      </c>
      <c r="P6339" s="1"/>
      <c r="Q6339" s="12"/>
      <c r="R6339" s="29">
        <f t="shared" si="297"/>
        <v>0</v>
      </c>
      <c r="S6339" t="str">
        <f t="shared" si="298"/>
        <v>OK</v>
      </c>
      <c r="T6339" s="10">
        <f>IFERROR(VLOOKUP(A6339,[1]!Tabla1[[#All],[Material]:[venta nueva]],38,FALSE),0)</f>
        <v>0</v>
      </c>
    </row>
    <row r="6340" spans="1:20" hidden="1" x14ac:dyDescent="0.35">
      <c r="A6340">
        <f t="shared" si="296"/>
        <v>1023312</v>
      </c>
      <c r="B6340" s="6" t="s">
        <v>1373</v>
      </c>
      <c r="C6340" s="7" t="s">
        <v>553</v>
      </c>
      <c r="D6340" s="7" t="s">
        <v>1095</v>
      </c>
      <c r="E6340" s="7" t="s">
        <v>504</v>
      </c>
      <c r="F6340" s="7" t="s">
        <v>505</v>
      </c>
      <c r="G6340" s="7" t="s">
        <v>985</v>
      </c>
      <c r="H6340" s="7" t="s">
        <v>1012</v>
      </c>
      <c r="I6340" s="6" t="s">
        <v>11</v>
      </c>
      <c r="J6340" s="1">
        <v>597</v>
      </c>
      <c r="K6340" s="1">
        <v>0</v>
      </c>
      <c r="L6340" s="1">
        <v>0</v>
      </c>
      <c r="M6340" s="1">
        <v>597</v>
      </c>
      <c r="N6340" s="1">
        <v>0</v>
      </c>
      <c r="O6340" s="1">
        <v>0</v>
      </c>
      <c r="P6340" s="1"/>
      <c r="Q6340" s="12"/>
      <c r="R6340" s="29">
        <f t="shared" si="297"/>
        <v>0</v>
      </c>
      <c r="S6340" t="str">
        <f t="shared" si="298"/>
        <v>OK</v>
      </c>
      <c r="T6340" s="10">
        <f>IFERROR(VLOOKUP(A6340,[1]!Tabla1[[#All],[Material]:[venta nueva]],38,FALSE),0)</f>
        <v>0</v>
      </c>
    </row>
    <row r="6341" spans="1:20" hidden="1" x14ac:dyDescent="0.35">
      <c r="A6341">
        <f t="shared" si="296"/>
        <v>1023326</v>
      </c>
      <c r="B6341" s="6" t="s">
        <v>1373</v>
      </c>
      <c r="C6341" s="7" t="s">
        <v>553</v>
      </c>
      <c r="D6341" s="7" t="s">
        <v>1095</v>
      </c>
      <c r="E6341" s="7" t="s">
        <v>540</v>
      </c>
      <c r="F6341" s="7" t="s">
        <v>198</v>
      </c>
      <c r="G6341" s="7" t="s">
        <v>1069</v>
      </c>
      <c r="H6341" s="7" t="s">
        <v>1026</v>
      </c>
      <c r="I6341" s="6" t="s">
        <v>12</v>
      </c>
      <c r="J6341" s="1">
        <v>-22496</v>
      </c>
      <c r="K6341" s="1">
        <v>48000</v>
      </c>
      <c r="L6341" s="1">
        <v>48000</v>
      </c>
      <c r="M6341" s="1">
        <v>-22496</v>
      </c>
      <c r="N6341" s="1">
        <v>48000</v>
      </c>
      <c r="O6341" s="1">
        <v>48000</v>
      </c>
      <c r="P6341" s="1">
        <v>48000</v>
      </c>
      <c r="Q6341" s="12"/>
      <c r="R6341" s="29">
        <f t="shared" si="297"/>
        <v>0</v>
      </c>
      <c r="S6341" t="str">
        <f t="shared" si="298"/>
        <v>OK</v>
      </c>
      <c r="T6341" s="10">
        <f>IFERROR(VLOOKUP(A6341,[1]!Tabla1[[#All],[Material]:[venta nueva]],38,FALSE),0)</f>
        <v>0</v>
      </c>
    </row>
    <row r="6342" spans="1:20" hidden="1" x14ac:dyDescent="0.35">
      <c r="A6342">
        <f t="shared" ref="A6342:A6405" si="299">+E6342*1</f>
        <v>1023329</v>
      </c>
      <c r="B6342" s="6" t="s">
        <v>1373</v>
      </c>
      <c r="C6342" s="7" t="s">
        <v>553</v>
      </c>
      <c r="D6342" s="7" t="s">
        <v>1095</v>
      </c>
      <c r="E6342" s="7" t="s">
        <v>541</v>
      </c>
      <c r="F6342" s="7" t="s">
        <v>196</v>
      </c>
      <c r="G6342" s="7" t="s">
        <v>1080</v>
      </c>
      <c r="H6342" s="7" t="s">
        <v>1024</v>
      </c>
      <c r="I6342" s="6" t="s">
        <v>13</v>
      </c>
      <c r="J6342" s="1">
        <v>38659</v>
      </c>
      <c r="K6342" s="1">
        <v>0</v>
      </c>
      <c r="L6342" s="1">
        <v>38659</v>
      </c>
      <c r="M6342" s="1">
        <v>38659</v>
      </c>
      <c r="N6342" s="1">
        <v>0</v>
      </c>
      <c r="O6342" s="1">
        <v>38659</v>
      </c>
      <c r="P6342" s="1">
        <v>24000</v>
      </c>
      <c r="Q6342" s="12"/>
      <c r="R6342" s="29">
        <f t="shared" si="297"/>
        <v>14659</v>
      </c>
      <c r="S6342" t="str">
        <f t="shared" si="298"/>
        <v>Sobre ingreso</v>
      </c>
      <c r="T6342" s="10">
        <f>IFERROR(VLOOKUP(A6342,[1]!Tabla1[[#All],[Material]:[venta nueva]],38,FALSE),0)</f>
        <v>0</v>
      </c>
    </row>
    <row r="6343" spans="1:20" hidden="1" x14ac:dyDescent="0.35">
      <c r="A6343">
        <f t="shared" si="299"/>
        <v>1023331</v>
      </c>
      <c r="B6343" s="6" t="s">
        <v>1373</v>
      </c>
      <c r="C6343" s="7" t="s">
        <v>553</v>
      </c>
      <c r="D6343" s="7" t="s">
        <v>1095</v>
      </c>
      <c r="E6343" s="7" t="s">
        <v>538</v>
      </c>
      <c r="F6343" s="7" t="s">
        <v>251</v>
      </c>
      <c r="G6343" s="7" t="s">
        <v>1075</v>
      </c>
      <c r="H6343" s="7" t="s">
        <v>1011</v>
      </c>
      <c r="I6343" s="6" t="s">
        <v>11</v>
      </c>
      <c r="J6343" s="1">
        <v>94</v>
      </c>
      <c r="K6343" s="1">
        <v>0</v>
      </c>
      <c r="L6343" s="1">
        <v>94</v>
      </c>
      <c r="M6343" s="1">
        <v>94</v>
      </c>
      <c r="N6343" s="1">
        <v>0</v>
      </c>
      <c r="O6343" s="1">
        <v>0</v>
      </c>
      <c r="P6343" s="1"/>
      <c r="Q6343" s="12"/>
      <c r="R6343" s="29">
        <f t="shared" si="297"/>
        <v>0</v>
      </c>
      <c r="S6343" t="str">
        <f t="shared" si="298"/>
        <v>OK</v>
      </c>
      <c r="T6343" s="10">
        <f>IFERROR(VLOOKUP(A6343,[1]!Tabla1[[#All],[Material]:[venta nueva]],38,FALSE),0)</f>
        <v>0</v>
      </c>
    </row>
    <row r="6344" spans="1:20" hidden="1" x14ac:dyDescent="0.35">
      <c r="A6344">
        <f t="shared" si="299"/>
        <v>1023334</v>
      </c>
      <c r="B6344" s="6" t="s">
        <v>1373</v>
      </c>
      <c r="C6344" s="7" t="s">
        <v>553</v>
      </c>
      <c r="D6344" s="7" t="s">
        <v>1095</v>
      </c>
      <c r="E6344" s="7" t="s">
        <v>550</v>
      </c>
      <c r="F6344" s="7" t="s">
        <v>551</v>
      </c>
      <c r="G6344" s="7" t="s">
        <v>1080</v>
      </c>
      <c r="H6344" s="7" t="s">
        <v>1031</v>
      </c>
      <c r="I6344" s="6" t="s">
        <v>13</v>
      </c>
      <c r="J6344" s="1">
        <v>1069</v>
      </c>
      <c r="K6344" s="1">
        <v>0</v>
      </c>
      <c r="L6344" s="1">
        <v>1069</v>
      </c>
      <c r="M6344" s="1">
        <v>1069</v>
      </c>
      <c r="N6344" s="1">
        <v>37000</v>
      </c>
      <c r="O6344" s="1">
        <v>1069</v>
      </c>
      <c r="P6344" s="1">
        <v>48000</v>
      </c>
      <c r="Q6344" s="12"/>
      <c r="R6344" s="29">
        <f t="shared" ref="R6344:R6407" si="300">+O6344-P6344</f>
        <v>-46931</v>
      </c>
      <c r="S6344" t="str">
        <f t="shared" ref="S6344:S6407" si="301">IF(R6344&gt;0,"Sobre ingreso",IF(R6344&lt;0,"Pendiente de ingreso","OK"))</f>
        <v>Pendiente de ingreso</v>
      </c>
      <c r="T6344" s="10">
        <f>IFERROR(VLOOKUP(A6344,[1]!Tabla1[[#All],[Material]:[venta nueva]],38,FALSE),0)</f>
        <v>0</v>
      </c>
    </row>
    <row r="6345" spans="1:20" hidden="1" x14ac:dyDescent="0.35">
      <c r="A6345">
        <f t="shared" si="299"/>
        <v>1023336</v>
      </c>
      <c r="B6345" s="6" t="s">
        <v>1373</v>
      </c>
      <c r="C6345" s="7" t="s">
        <v>553</v>
      </c>
      <c r="D6345" s="7" t="s">
        <v>1095</v>
      </c>
      <c r="E6345" s="7" t="s">
        <v>552</v>
      </c>
      <c r="F6345" s="7" t="s">
        <v>551</v>
      </c>
      <c r="G6345" s="7" t="s">
        <v>1080</v>
      </c>
      <c r="H6345" s="7" t="s">
        <v>1031</v>
      </c>
      <c r="I6345" s="6" t="s">
        <v>13</v>
      </c>
      <c r="J6345" s="1">
        <v>6534</v>
      </c>
      <c r="K6345" s="1">
        <v>0</v>
      </c>
      <c r="L6345" s="1">
        <v>0</v>
      </c>
      <c r="M6345" s="1">
        <v>6534</v>
      </c>
      <c r="N6345" s="1">
        <v>133900</v>
      </c>
      <c r="O6345" s="1">
        <v>144000</v>
      </c>
      <c r="P6345" s="1">
        <v>144000</v>
      </c>
      <c r="Q6345" s="12"/>
      <c r="R6345" s="29">
        <f t="shared" si="300"/>
        <v>0</v>
      </c>
      <c r="S6345" t="str">
        <f t="shared" si="301"/>
        <v>OK</v>
      </c>
      <c r="T6345" s="10">
        <f>IFERROR(VLOOKUP(A6345,[1]!Tabla1[[#All],[Material]:[venta nueva]],38,FALSE),0)</f>
        <v>0</v>
      </c>
    </row>
    <row r="6346" spans="1:20" hidden="1" x14ac:dyDescent="0.35">
      <c r="A6346">
        <f t="shared" si="299"/>
        <v>1023349</v>
      </c>
      <c r="B6346" s="6" t="s">
        <v>1373</v>
      </c>
      <c r="C6346" s="7" t="s">
        <v>553</v>
      </c>
      <c r="D6346" s="7" t="s">
        <v>1095</v>
      </c>
      <c r="E6346" s="7" t="s">
        <v>564</v>
      </c>
      <c r="F6346" s="7" t="s">
        <v>565</v>
      </c>
      <c r="G6346" s="7" t="s">
        <v>1075</v>
      </c>
      <c r="H6346" s="7" t="s">
        <v>1002</v>
      </c>
      <c r="I6346" s="6" t="s">
        <v>16</v>
      </c>
      <c r="J6346" s="1">
        <v>-8366</v>
      </c>
      <c r="K6346" s="1">
        <v>12866</v>
      </c>
      <c r="L6346" s="1">
        <v>5000</v>
      </c>
      <c r="M6346" s="1">
        <v>-8366</v>
      </c>
      <c r="N6346" s="1">
        <v>12866</v>
      </c>
      <c r="O6346" s="1">
        <v>5000</v>
      </c>
      <c r="P6346" s="1">
        <v>5000</v>
      </c>
      <c r="Q6346" s="12"/>
      <c r="R6346" s="29">
        <f t="shared" si="300"/>
        <v>0</v>
      </c>
      <c r="S6346" t="str">
        <f t="shared" si="301"/>
        <v>OK</v>
      </c>
      <c r="T6346" s="10">
        <f>IFERROR(VLOOKUP(A6346,[1]!Tabla1[[#All],[Material]:[venta nueva]],38,FALSE),0)</f>
        <v>0</v>
      </c>
    </row>
    <row r="6347" spans="1:20" hidden="1" x14ac:dyDescent="0.35">
      <c r="A6347">
        <f t="shared" si="299"/>
        <v>1023350</v>
      </c>
      <c r="B6347" s="6" t="s">
        <v>1373</v>
      </c>
      <c r="C6347" s="7" t="s">
        <v>553</v>
      </c>
      <c r="D6347" s="7" t="s">
        <v>1095</v>
      </c>
      <c r="E6347" s="7" t="s">
        <v>566</v>
      </c>
      <c r="F6347" s="7" t="s">
        <v>567</v>
      </c>
      <c r="G6347" s="7" t="s">
        <v>1075</v>
      </c>
      <c r="H6347" s="7" t="s">
        <v>1011</v>
      </c>
      <c r="I6347" s="6" t="s">
        <v>16</v>
      </c>
      <c r="J6347" s="1">
        <v>2602</v>
      </c>
      <c r="K6347" s="1">
        <v>15398</v>
      </c>
      <c r="L6347" s="1">
        <v>20000</v>
      </c>
      <c r="M6347" s="1">
        <v>2602</v>
      </c>
      <c r="N6347" s="1">
        <v>15398</v>
      </c>
      <c r="O6347" s="1">
        <v>20000</v>
      </c>
      <c r="P6347" s="1">
        <v>20000</v>
      </c>
      <c r="Q6347" s="12"/>
      <c r="R6347" s="29">
        <f t="shared" si="300"/>
        <v>0</v>
      </c>
      <c r="S6347" t="str">
        <f t="shared" si="301"/>
        <v>OK</v>
      </c>
      <c r="T6347" s="10">
        <f>IFERROR(VLOOKUP(A6347,[1]!Tabla1[[#All],[Material]:[venta nueva]],38,FALSE),0)</f>
        <v>0</v>
      </c>
    </row>
    <row r="6348" spans="1:20" hidden="1" x14ac:dyDescent="0.35">
      <c r="A6348">
        <f t="shared" si="299"/>
        <v>1023351</v>
      </c>
      <c r="B6348" s="6" t="s">
        <v>1373</v>
      </c>
      <c r="C6348" s="7" t="s">
        <v>553</v>
      </c>
      <c r="D6348" s="7" t="s">
        <v>1095</v>
      </c>
      <c r="E6348" s="7" t="s">
        <v>570</v>
      </c>
      <c r="F6348" s="7" t="s">
        <v>585</v>
      </c>
      <c r="G6348" s="7" t="s">
        <v>1082</v>
      </c>
      <c r="H6348" s="7" t="s">
        <v>1013</v>
      </c>
      <c r="I6348" s="6" t="s">
        <v>16</v>
      </c>
      <c r="J6348" s="1">
        <v>-3827</v>
      </c>
      <c r="K6348" s="1">
        <v>8327</v>
      </c>
      <c r="L6348" s="1">
        <v>5000</v>
      </c>
      <c r="M6348" s="1">
        <v>-3827</v>
      </c>
      <c r="N6348" s="1">
        <v>8327</v>
      </c>
      <c r="O6348" s="1">
        <v>5000</v>
      </c>
      <c r="P6348" s="1">
        <v>5000</v>
      </c>
      <c r="Q6348" s="12"/>
      <c r="R6348" s="29">
        <f t="shared" si="300"/>
        <v>0</v>
      </c>
      <c r="S6348" t="str">
        <f t="shared" si="301"/>
        <v>OK</v>
      </c>
      <c r="T6348" s="10">
        <f>IFERROR(VLOOKUP(A6348,[1]!Tabla1[[#All],[Material]:[venta nueva]],38,FALSE),0)</f>
        <v>0</v>
      </c>
    </row>
    <row r="6349" spans="1:20" hidden="1" x14ac:dyDescent="0.35">
      <c r="A6349">
        <f t="shared" si="299"/>
        <v>1023352</v>
      </c>
      <c r="B6349" s="6" t="s">
        <v>1373</v>
      </c>
      <c r="C6349" s="7" t="s">
        <v>553</v>
      </c>
      <c r="D6349" s="7" t="s">
        <v>1095</v>
      </c>
      <c r="E6349" s="7" t="s">
        <v>568</v>
      </c>
      <c r="F6349" s="7" t="s">
        <v>587</v>
      </c>
      <c r="G6349" s="7" t="s">
        <v>1082</v>
      </c>
      <c r="H6349" s="7" t="s">
        <v>1013</v>
      </c>
      <c r="I6349" s="6" t="s">
        <v>16</v>
      </c>
      <c r="J6349" s="1">
        <v>9369</v>
      </c>
      <c r="K6349" s="1">
        <v>26631</v>
      </c>
      <c r="L6349" s="1">
        <v>40000</v>
      </c>
      <c r="M6349" s="1">
        <v>9369</v>
      </c>
      <c r="N6349" s="1">
        <v>26631</v>
      </c>
      <c r="O6349" s="1">
        <v>40000</v>
      </c>
      <c r="P6349" s="1">
        <v>40142</v>
      </c>
      <c r="Q6349" s="12"/>
      <c r="R6349" s="29">
        <f t="shared" si="300"/>
        <v>-142</v>
      </c>
      <c r="S6349" t="str">
        <f t="shared" si="301"/>
        <v>Pendiente de ingreso</v>
      </c>
      <c r="T6349" s="10">
        <f>IFERROR(VLOOKUP(A6349,[1]!Tabla1[[#All],[Material]:[venta nueva]],38,FALSE),0)</f>
        <v>0</v>
      </c>
    </row>
    <row r="6350" spans="1:20" hidden="1" x14ac:dyDescent="0.35">
      <c r="A6350">
        <f t="shared" si="299"/>
        <v>1023355</v>
      </c>
      <c r="B6350" s="6" t="s">
        <v>1373</v>
      </c>
      <c r="C6350" s="7" t="s">
        <v>553</v>
      </c>
      <c r="D6350" s="7" t="s">
        <v>1095</v>
      </c>
      <c r="E6350" s="7" t="s">
        <v>580</v>
      </c>
      <c r="F6350" s="7" t="s">
        <v>516</v>
      </c>
      <c r="G6350" s="7" t="s">
        <v>1069</v>
      </c>
      <c r="H6350" s="7" t="s">
        <v>1026</v>
      </c>
      <c r="I6350" s="6" t="s">
        <v>11</v>
      </c>
      <c r="J6350" s="1">
        <v>20642</v>
      </c>
      <c r="K6350" s="1">
        <v>30736</v>
      </c>
      <c r="L6350" s="1">
        <v>51378</v>
      </c>
      <c r="M6350" s="1">
        <v>20642</v>
      </c>
      <c r="N6350" s="1">
        <v>30736</v>
      </c>
      <c r="O6350" s="1">
        <v>51378</v>
      </c>
      <c r="P6350" s="1">
        <v>46000</v>
      </c>
      <c r="Q6350" s="12"/>
      <c r="R6350" s="29">
        <f t="shared" si="300"/>
        <v>5378</v>
      </c>
      <c r="S6350" t="str">
        <f t="shared" si="301"/>
        <v>Sobre ingreso</v>
      </c>
      <c r="T6350" s="10">
        <f>IFERROR(VLOOKUP(A6350,[1]!Tabla1[[#All],[Material]:[venta nueva]],38,FALSE),0)</f>
        <v>0</v>
      </c>
    </row>
    <row r="6351" spans="1:20" hidden="1" x14ac:dyDescent="0.35">
      <c r="A6351">
        <f t="shared" si="299"/>
        <v>1023372</v>
      </c>
      <c r="B6351" s="6" t="s">
        <v>1373</v>
      </c>
      <c r="C6351" s="7" t="s">
        <v>553</v>
      </c>
      <c r="D6351" s="7" t="s">
        <v>1095</v>
      </c>
      <c r="E6351" s="7" t="s">
        <v>1173</v>
      </c>
      <c r="F6351" s="7" t="s">
        <v>510</v>
      </c>
      <c r="G6351" s="7" t="s">
        <v>1075</v>
      </c>
      <c r="H6351" s="7" t="s">
        <v>1002</v>
      </c>
      <c r="I6351" s="6" t="s">
        <v>12</v>
      </c>
      <c r="J6351" s="1">
        <v>-3371</v>
      </c>
      <c r="K6351" s="1">
        <v>27371</v>
      </c>
      <c r="L6351" s="1">
        <v>24000</v>
      </c>
      <c r="M6351" s="1">
        <v>-3371</v>
      </c>
      <c r="N6351" s="1">
        <v>3371</v>
      </c>
      <c r="O6351" s="1">
        <v>0</v>
      </c>
      <c r="P6351" s="1"/>
      <c r="Q6351" s="12"/>
      <c r="R6351" s="29">
        <f t="shared" si="300"/>
        <v>0</v>
      </c>
      <c r="S6351" t="str">
        <f t="shared" si="301"/>
        <v>OK</v>
      </c>
      <c r="T6351" s="10">
        <f>IFERROR(VLOOKUP(A6351,[1]!Tabla1[[#All],[Material]:[venta nueva]],38,FALSE),0)</f>
        <v>0</v>
      </c>
    </row>
    <row r="6352" spans="1:20" hidden="1" x14ac:dyDescent="0.35">
      <c r="A6352">
        <f t="shared" si="299"/>
        <v>1023391</v>
      </c>
      <c r="B6352" s="6" t="s">
        <v>1373</v>
      </c>
      <c r="C6352" s="7" t="s">
        <v>553</v>
      </c>
      <c r="D6352" s="7" t="s">
        <v>1095</v>
      </c>
      <c r="E6352" s="7" t="s">
        <v>612</v>
      </c>
      <c r="F6352" s="7" t="s">
        <v>451</v>
      </c>
      <c r="G6352" s="7" t="s">
        <v>1081</v>
      </c>
      <c r="H6352" s="7" t="s">
        <v>1010</v>
      </c>
      <c r="I6352" s="6" t="s">
        <v>11</v>
      </c>
      <c r="J6352" s="1"/>
      <c r="K6352" s="1"/>
      <c r="L6352" s="1"/>
      <c r="M6352" s="1"/>
      <c r="N6352" s="1"/>
      <c r="O6352" s="1"/>
      <c r="P6352" s="1">
        <v>5300</v>
      </c>
      <c r="Q6352" s="12"/>
      <c r="R6352" s="29">
        <f t="shared" si="300"/>
        <v>-5300</v>
      </c>
      <c r="S6352" t="str">
        <f t="shared" si="301"/>
        <v>Pendiente de ingreso</v>
      </c>
      <c r="T6352" s="10">
        <f>IFERROR(VLOOKUP(A6352,[1]!Tabla1[[#All],[Material]:[venta nueva]],38,FALSE),0)</f>
        <v>0</v>
      </c>
    </row>
    <row r="6353" spans="1:20" hidden="1" x14ac:dyDescent="0.35">
      <c r="A6353">
        <f t="shared" si="299"/>
        <v>1023397</v>
      </c>
      <c r="B6353" s="6" t="s">
        <v>1373</v>
      </c>
      <c r="C6353" s="7" t="s">
        <v>553</v>
      </c>
      <c r="D6353" s="7" t="s">
        <v>1095</v>
      </c>
      <c r="E6353" s="7" t="s">
        <v>652</v>
      </c>
      <c r="F6353" s="7" t="s">
        <v>115</v>
      </c>
      <c r="G6353" s="7" t="s">
        <v>1078</v>
      </c>
      <c r="H6353" s="7" t="s">
        <v>1009</v>
      </c>
      <c r="I6353" s="6" t="s">
        <v>12</v>
      </c>
      <c r="J6353" s="1">
        <v>-5241</v>
      </c>
      <c r="K6353" s="1">
        <v>0</v>
      </c>
      <c r="L6353" s="1">
        <v>0</v>
      </c>
      <c r="M6353" s="1">
        <v>-5241</v>
      </c>
      <c r="N6353" s="1">
        <v>0</v>
      </c>
      <c r="O6353" s="1">
        <v>24000</v>
      </c>
      <c r="P6353" s="1">
        <v>24000</v>
      </c>
      <c r="Q6353" s="12"/>
      <c r="R6353" s="29">
        <f t="shared" si="300"/>
        <v>0</v>
      </c>
      <c r="S6353" t="str">
        <f t="shared" si="301"/>
        <v>OK</v>
      </c>
      <c r="T6353" s="10">
        <f>IFERROR(VLOOKUP(A6353,[1]!Tabla1[[#All],[Material]:[venta nueva]],38,FALSE),0)</f>
        <v>0</v>
      </c>
    </row>
    <row r="6354" spans="1:20" hidden="1" x14ac:dyDescent="0.35">
      <c r="A6354">
        <f t="shared" si="299"/>
        <v>1023419</v>
      </c>
      <c r="B6354" s="6" t="s">
        <v>1373</v>
      </c>
      <c r="C6354" s="7" t="s">
        <v>553</v>
      </c>
      <c r="D6354" s="7" t="s">
        <v>1095</v>
      </c>
      <c r="E6354" s="7" t="s">
        <v>1381</v>
      </c>
      <c r="F6354" s="7" t="s">
        <v>547</v>
      </c>
      <c r="G6354" s="7" t="s">
        <v>1078</v>
      </c>
      <c r="H6354" s="7" t="s">
        <v>1006</v>
      </c>
      <c r="I6354" s="6" t="s">
        <v>16</v>
      </c>
      <c r="J6354" s="1">
        <v>0</v>
      </c>
      <c r="K6354" s="1">
        <v>24000</v>
      </c>
      <c r="L6354" s="1">
        <v>24000</v>
      </c>
      <c r="M6354" s="1">
        <v>0</v>
      </c>
      <c r="N6354" s="1">
        <v>24000</v>
      </c>
      <c r="O6354" s="1">
        <v>24000</v>
      </c>
      <c r="P6354" s="1">
        <v>24000</v>
      </c>
      <c r="Q6354" s="12"/>
      <c r="R6354" s="29">
        <f t="shared" si="300"/>
        <v>0</v>
      </c>
      <c r="S6354" t="str">
        <f t="shared" si="301"/>
        <v>OK</v>
      </c>
      <c r="T6354" s="10">
        <f>IFERROR(VLOOKUP(A6354,[1]!Tabla1[[#All],[Material]:[venta nueva]],38,FALSE),0)</f>
        <v>0</v>
      </c>
    </row>
    <row r="6355" spans="1:20" hidden="1" x14ac:dyDescent="0.35">
      <c r="A6355">
        <f t="shared" si="299"/>
        <v>1023433</v>
      </c>
      <c r="B6355" s="6" t="s">
        <v>1373</v>
      </c>
      <c r="C6355" s="7" t="s">
        <v>553</v>
      </c>
      <c r="D6355" s="7" t="s">
        <v>1095</v>
      </c>
      <c r="E6355" s="7" t="s">
        <v>1419</v>
      </c>
      <c r="F6355" s="7" t="s">
        <v>1420</v>
      </c>
      <c r="G6355" s="7" t="s">
        <v>1079</v>
      </c>
      <c r="H6355" s="7" t="s">
        <v>1007</v>
      </c>
      <c r="I6355" s="6" t="s">
        <v>11</v>
      </c>
      <c r="J6355" s="1"/>
      <c r="K6355" s="1"/>
      <c r="L6355" s="1"/>
      <c r="M6355" s="1">
        <v>0</v>
      </c>
      <c r="N6355" s="1">
        <v>0</v>
      </c>
      <c r="O6355" s="1">
        <v>72000</v>
      </c>
      <c r="P6355" s="1">
        <v>72000</v>
      </c>
      <c r="Q6355" s="12"/>
      <c r="R6355" s="29">
        <f t="shared" si="300"/>
        <v>0</v>
      </c>
      <c r="S6355" t="str">
        <f t="shared" si="301"/>
        <v>OK</v>
      </c>
      <c r="T6355" s="10">
        <f>IFERROR(VLOOKUP(A6355,[1]!Tabla1[[#All],[Material]:[venta nueva]],38,FALSE),0)</f>
        <v>0</v>
      </c>
    </row>
    <row r="6356" spans="1:20" hidden="1" x14ac:dyDescent="0.35">
      <c r="A6356">
        <f t="shared" si="299"/>
        <v>1023435</v>
      </c>
      <c r="B6356" s="6" t="s">
        <v>1373</v>
      </c>
      <c r="C6356" s="7" t="s">
        <v>553</v>
      </c>
      <c r="D6356" s="7" t="s">
        <v>1095</v>
      </c>
      <c r="E6356" s="7" t="s">
        <v>1421</v>
      </c>
      <c r="F6356" s="7" t="s">
        <v>255</v>
      </c>
      <c r="G6356" s="7" t="s">
        <v>1087</v>
      </c>
      <c r="H6356" s="7" t="s">
        <v>1034</v>
      </c>
      <c r="I6356" s="6" t="s">
        <v>12</v>
      </c>
      <c r="J6356" s="1"/>
      <c r="K6356" s="1"/>
      <c r="L6356" s="1"/>
      <c r="M6356" s="1"/>
      <c r="N6356" s="1"/>
      <c r="O6356" s="1"/>
      <c r="P6356" s="1">
        <v>336000</v>
      </c>
      <c r="Q6356" s="12"/>
      <c r="R6356" s="29">
        <f t="shared" si="300"/>
        <v>-336000</v>
      </c>
      <c r="S6356" t="str">
        <f t="shared" si="301"/>
        <v>Pendiente de ingreso</v>
      </c>
      <c r="T6356" s="10">
        <f>IFERROR(VLOOKUP(A6356,[1]!Tabla1[[#All],[Material]:[venta nueva]],38,FALSE),0)</f>
        <v>0</v>
      </c>
    </row>
    <row r="6357" spans="1:20" hidden="1" x14ac:dyDescent="0.35">
      <c r="A6357">
        <f t="shared" si="299"/>
        <v>1023436</v>
      </c>
      <c r="B6357" s="6" t="s">
        <v>1373</v>
      </c>
      <c r="C6357" s="7" t="s">
        <v>553</v>
      </c>
      <c r="D6357" s="7" t="s">
        <v>1095</v>
      </c>
      <c r="E6357" s="7" t="s">
        <v>1422</v>
      </c>
      <c r="F6357" s="7" t="s">
        <v>1423</v>
      </c>
      <c r="G6357" s="7" t="s">
        <v>1069</v>
      </c>
      <c r="H6357" s="7" t="s">
        <v>1033</v>
      </c>
      <c r="I6357" s="6" t="s">
        <v>11</v>
      </c>
      <c r="J6357" s="1"/>
      <c r="K6357" s="1"/>
      <c r="L6357" s="1"/>
      <c r="M6357" s="1">
        <v>0</v>
      </c>
      <c r="N6357" s="1">
        <v>14658</v>
      </c>
      <c r="O6357" s="1">
        <v>14658</v>
      </c>
      <c r="P6357" s="1">
        <v>24000</v>
      </c>
      <c r="Q6357" s="12"/>
      <c r="R6357" s="29">
        <f t="shared" si="300"/>
        <v>-9342</v>
      </c>
      <c r="S6357" t="str">
        <f t="shared" si="301"/>
        <v>Pendiente de ingreso</v>
      </c>
      <c r="T6357" s="10">
        <f>IFERROR(VLOOKUP(A6357,[1]!Tabla1[[#All],[Material]:[venta nueva]],38,FALSE),0)</f>
        <v>0</v>
      </c>
    </row>
    <row r="6358" spans="1:20" hidden="1" x14ac:dyDescent="0.35">
      <c r="A6358">
        <f t="shared" si="299"/>
        <v>1023438</v>
      </c>
      <c r="B6358" s="6" t="s">
        <v>1373</v>
      </c>
      <c r="C6358" s="7" t="s">
        <v>553</v>
      </c>
      <c r="D6358" s="7" t="s">
        <v>1095</v>
      </c>
      <c r="E6358" s="7" t="s">
        <v>1424</v>
      </c>
      <c r="F6358" s="7" t="s">
        <v>187</v>
      </c>
      <c r="G6358" s="7" t="s">
        <v>1069</v>
      </c>
      <c r="H6358" s="7" t="s">
        <v>1026</v>
      </c>
      <c r="I6358" s="6" t="s">
        <v>12</v>
      </c>
      <c r="J6358" s="1"/>
      <c r="K6358" s="1"/>
      <c r="L6358" s="1"/>
      <c r="M6358" s="1"/>
      <c r="N6358" s="1"/>
      <c r="O6358" s="1"/>
      <c r="P6358" s="1">
        <v>141000</v>
      </c>
      <c r="Q6358" s="12"/>
      <c r="R6358" s="29">
        <f t="shared" si="300"/>
        <v>-141000</v>
      </c>
      <c r="S6358" t="str">
        <f t="shared" si="301"/>
        <v>Pendiente de ingreso</v>
      </c>
      <c r="T6358" s="10">
        <f>IFERROR(VLOOKUP(A6358,[1]!Tabla1[[#All],[Material]:[venta nueva]],38,FALSE),0)</f>
        <v>0</v>
      </c>
    </row>
    <row r="6359" spans="1:20" hidden="1" x14ac:dyDescent="0.35">
      <c r="A6359">
        <f t="shared" si="299"/>
        <v>1023439</v>
      </c>
      <c r="B6359" s="6" t="s">
        <v>1373</v>
      </c>
      <c r="C6359" s="7" t="s">
        <v>553</v>
      </c>
      <c r="D6359" s="7" t="s">
        <v>1095</v>
      </c>
      <c r="E6359" s="7" t="s">
        <v>1425</v>
      </c>
      <c r="F6359" s="7" t="s">
        <v>177</v>
      </c>
      <c r="G6359" s="7" t="s">
        <v>1084</v>
      </c>
      <c r="H6359" s="7" t="s">
        <v>1032</v>
      </c>
      <c r="I6359" s="6" t="s">
        <v>12</v>
      </c>
      <c r="J6359" s="1"/>
      <c r="K6359" s="1"/>
      <c r="L6359" s="1"/>
      <c r="M6359" s="1"/>
      <c r="N6359" s="1"/>
      <c r="O6359" s="1"/>
      <c r="P6359" s="1">
        <v>32000</v>
      </c>
      <c r="Q6359" s="12"/>
      <c r="R6359" s="29">
        <f t="shared" si="300"/>
        <v>-32000</v>
      </c>
      <c r="S6359" t="str">
        <f t="shared" si="301"/>
        <v>Pendiente de ingreso</v>
      </c>
      <c r="T6359" s="10">
        <f>IFERROR(VLOOKUP(A6359,[1]!Tabla1[[#All],[Material]:[venta nueva]],38,FALSE),0)</f>
        <v>0</v>
      </c>
    </row>
    <row r="6360" spans="1:20" hidden="1" x14ac:dyDescent="0.35">
      <c r="A6360">
        <f t="shared" si="299"/>
        <v>1020822</v>
      </c>
      <c r="B6360" s="6" t="s">
        <v>1373</v>
      </c>
      <c r="C6360" s="7" t="s">
        <v>553</v>
      </c>
      <c r="D6360" s="7" t="s">
        <v>1096</v>
      </c>
      <c r="E6360" s="7" t="s">
        <v>71</v>
      </c>
      <c r="F6360" s="7" t="s">
        <v>72</v>
      </c>
      <c r="G6360" s="7" t="s">
        <v>1084</v>
      </c>
      <c r="H6360" s="7" t="s">
        <v>1017</v>
      </c>
      <c r="I6360" s="6" t="s">
        <v>8</v>
      </c>
      <c r="J6360" s="1">
        <v>15078</v>
      </c>
      <c r="K6360" s="1">
        <v>8932</v>
      </c>
      <c r="L6360" s="1">
        <v>24011</v>
      </c>
      <c r="M6360" s="1">
        <v>15078</v>
      </c>
      <c r="N6360" s="1">
        <v>8916</v>
      </c>
      <c r="O6360" s="1">
        <v>23995</v>
      </c>
      <c r="P6360" s="1">
        <v>23995.017</v>
      </c>
      <c r="Q6360" s="12"/>
      <c r="R6360" s="29">
        <f t="shared" si="300"/>
        <v>-1.6999999999825377E-2</v>
      </c>
      <c r="S6360" t="str">
        <f t="shared" si="301"/>
        <v>Pendiente de ingreso</v>
      </c>
      <c r="T6360" s="10">
        <f>IFERROR(VLOOKUP(A6360,[1]!Tabla1[[#All],[Material]:[venta nueva]],38,FALSE),0)</f>
        <v>0</v>
      </c>
    </row>
    <row r="6361" spans="1:20" hidden="1" x14ac:dyDescent="0.35">
      <c r="A6361">
        <f t="shared" si="299"/>
        <v>1020828</v>
      </c>
      <c r="B6361" s="6" t="s">
        <v>1373</v>
      </c>
      <c r="C6361" s="7" t="s">
        <v>553</v>
      </c>
      <c r="D6361" s="7" t="s">
        <v>1096</v>
      </c>
      <c r="E6361" s="7" t="s">
        <v>73</v>
      </c>
      <c r="F6361" s="7" t="s">
        <v>74</v>
      </c>
      <c r="G6361" s="7" t="s">
        <v>1074</v>
      </c>
      <c r="H6361" s="7" t="s">
        <v>1018</v>
      </c>
      <c r="I6361" s="6" t="s">
        <v>8</v>
      </c>
      <c r="J6361" s="1">
        <v>20672</v>
      </c>
      <c r="K6361" s="1">
        <v>63436</v>
      </c>
      <c r="L6361" s="1">
        <v>84108</v>
      </c>
      <c r="M6361" s="1">
        <v>20672</v>
      </c>
      <c r="N6361" s="1">
        <v>63436</v>
      </c>
      <c r="O6361" s="1">
        <v>94999</v>
      </c>
      <c r="P6361" s="1">
        <v>94585.712</v>
      </c>
      <c r="Q6361" s="12"/>
      <c r="R6361" s="29">
        <f t="shared" si="300"/>
        <v>413.28800000000047</v>
      </c>
      <c r="S6361" t="str">
        <f t="shared" si="301"/>
        <v>Sobre ingreso</v>
      </c>
      <c r="T6361" s="10">
        <f>IFERROR(VLOOKUP(A6361,[1]!Tabla1[[#All],[Material]:[venta nueva]],38,FALSE),0)</f>
        <v>0</v>
      </c>
    </row>
    <row r="6362" spans="1:20" hidden="1" x14ac:dyDescent="0.35">
      <c r="A6362">
        <f t="shared" si="299"/>
        <v>1020845</v>
      </c>
      <c r="B6362" s="6" t="s">
        <v>1373</v>
      </c>
      <c r="C6362" s="7" t="s">
        <v>553</v>
      </c>
      <c r="D6362" s="7" t="s">
        <v>1096</v>
      </c>
      <c r="E6362" s="7" t="s">
        <v>507</v>
      </c>
      <c r="F6362" s="7" t="s">
        <v>476</v>
      </c>
      <c r="G6362" s="7" t="s">
        <v>1075</v>
      </c>
      <c r="H6362" s="7" t="s">
        <v>1011</v>
      </c>
      <c r="I6362" s="6" t="s">
        <v>10</v>
      </c>
      <c r="J6362" s="1">
        <v>0</v>
      </c>
      <c r="K6362" s="1">
        <v>24000</v>
      </c>
      <c r="L6362" s="1">
        <v>0</v>
      </c>
      <c r="M6362" s="1">
        <v>0</v>
      </c>
      <c r="N6362" s="1">
        <v>48000</v>
      </c>
      <c r="O6362" s="1">
        <v>48000</v>
      </c>
      <c r="P6362" s="1">
        <v>48038.400000000001</v>
      </c>
      <c r="Q6362" s="12"/>
      <c r="R6362" s="29">
        <f t="shared" si="300"/>
        <v>-38.400000000001455</v>
      </c>
      <c r="S6362" t="str">
        <f t="shared" si="301"/>
        <v>Pendiente de ingreso</v>
      </c>
      <c r="T6362" s="10">
        <f>IFERROR(VLOOKUP(A6362,[1]!Tabla1[[#All],[Material]:[venta nueva]],38,FALSE),0)</f>
        <v>0</v>
      </c>
    </row>
    <row r="6363" spans="1:20" hidden="1" x14ac:dyDescent="0.35">
      <c r="A6363">
        <f t="shared" si="299"/>
        <v>1020853</v>
      </c>
      <c r="B6363" s="6" t="s">
        <v>1373</v>
      </c>
      <c r="C6363" s="7" t="s">
        <v>553</v>
      </c>
      <c r="D6363" s="7" t="s">
        <v>1096</v>
      </c>
      <c r="E6363" s="7" t="s">
        <v>77</v>
      </c>
      <c r="F6363" s="7" t="s">
        <v>78</v>
      </c>
      <c r="G6363" s="7" t="s">
        <v>985</v>
      </c>
      <c r="H6363" s="7" t="s">
        <v>1012</v>
      </c>
      <c r="I6363" s="6" t="s">
        <v>9</v>
      </c>
      <c r="J6363" s="1">
        <v>-12133</v>
      </c>
      <c r="K6363" s="1">
        <v>145542</v>
      </c>
      <c r="L6363" s="1">
        <v>149547</v>
      </c>
      <c r="M6363" s="1">
        <v>-12133</v>
      </c>
      <c r="N6363" s="1">
        <v>145542</v>
      </c>
      <c r="O6363" s="1">
        <v>160000</v>
      </c>
      <c r="P6363" s="1">
        <v>157200</v>
      </c>
      <c r="Q6363" s="12"/>
      <c r="R6363" s="29">
        <f t="shared" si="300"/>
        <v>2800</v>
      </c>
      <c r="S6363" t="str">
        <f t="shared" si="301"/>
        <v>Sobre ingreso</v>
      </c>
      <c r="T6363" s="10">
        <f>IFERROR(VLOOKUP(A6363,[1]!Tabla1[[#All],[Material]:[venta nueva]],38,FALSE),0)</f>
        <v>0</v>
      </c>
    </row>
    <row r="6364" spans="1:20" hidden="1" x14ac:dyDescent="0.35">
      <c r="A6364">
        <f t="shared" si="299"/>
        <v>1020878</v>
      </c>
      <c r="B6364" s="6" t="s">
        <v>1373</v>
      </c>
      <c r="C6364" s="7" t="s">
        <v>553</v>
      </c>
      <c r="D6364" s="7" t="s">
        <v>1096</v>
      </c>
      <c r="E6364" s="7" t="s">
        <v>472</v>
      </c>
      <c r="F6364" s="7" t="s">
        <v>473</v>
      </c>
      <c r="G6364" s="7" t="s">
        <v>1084</v>
      </c>
      <c r="H6364" s="7" t="s">
        <v>1017</v>
      </c>
      <c r="I6364" s="6" t="s">
        <v>8</v>
      </c>
      <c r="J6364" s="1">
        <v>273</v>
      </c>
      <c r="K6364" s="1">
        <v>0</v>
      </c>
      <c r="L6364" s="1">
        <v>0</v>
      </c>
      <c r="M6364" s="1">
        <v>273</v>
      </c>
      <c r="N6364" s="1">
        <v>0</v>
      </c>
      <c r="O6364" s="1">
        <v>0</v>
      </c>
      <c r="P6364" s="1"/>
      <c r="Q6364" s="12"/>
      <c r="R6364" s="29">
        <f t="shared" si="300"/>
        <v>0</v>
      </c>
      <c r="S6364" t="str">
        <f t="shared" si="301"/>
        <v>OK</v>
      </c>
      <c r="T6364" s="10">
        <f>IFERROR(VLOOKUP(A6364,[1]!Tabla1[[#All],[Material]:[venta nueva]],38,FALSE),0)</f>
        <v>0</v>
      </c>
    </row>
    <row r="6365" spans="1:20" hidden="1" x14ac:dyDescent="0.35">
      <c r="A6365">
        <f t="shared" si="299"/>
        <v>1021005</v>
      </c>
      <c r="B6365" s="6" t="s">
        <v>1373</v>
      </c>
      <c r="C6365" s="7" t="s">
        <v>553</v>
      </c>
      <c r="D6365" s="7" t="s">
        <v>1096</v>
      </c>
      <c r="E6365" s="7" t="s">
        <v>101</v>
      </c>
      <c r="F6365" s="7" t="s">
        <v>102</v>
      </c>
      <c r="G6365" s="7" t="s">
        <v>1077</v>
      </c>
      <c r="H6365" s="7" t="s">
        <v>1005</v>
      </c>
      <c r="I6365" s="6" t="s">
        <v>9</v>
      </c>
      <c r="J6365" s="1">
        <v>-10000</v>
      </c>
      <c r="K6365" s="1">
        <v>0</v>
      </c>
      <c r="L6365" s="1">
        <v>0</v>
      </c>
      <c r="M6365" s="1">
        <v>-10000</v>
      </c>
      <c r="N6365" s="1">
        <v>0</v>
      </c>
      <c r="O6365" s="1">
        <v>0</v>
      </c>
      <c r="P6365" s="1"/>
      <c r="Q6365" s="12"/>
      <c r="R6365" s="29">
        <f t="shared" si="300"/>
        <v>0</v>
      </c>
      <c r="S6365" t="str">
        <f t="shared" si="301"/>
        <v>OK</v>
      </c>
      <c r="T6365" s="10">
        <f>IFERROR(VLOOKUP(A6365,[1]!Tabla1[[#All],[Material]:[venta nueva]],38,FALSE),0)</f>
        <v>0</v>
      </c>
    </row>
    <row r="6366" spans="1:20" hidden="1" x14ac:dyDescent="0.35">
      <c r="A6366">
        <f t="shared" si="299"/>
        <v>1021020</v>
      </c>
      <c r="B6366" s="6" t="s">
        <v>1373</v>
      </c>
      <c r="C6366" s="7" t="s">
        <v>553</v>
      </c>
      <c r="D6366" s="7" t="s">
        <v>1096</v>
      </c>
      <c r="E6366" s="7" t="s">
        <v>105</v>
      </c>
      <c r="F6366" s="7" t="s">
        <v>478</v>
      </c>
      <c r="G6366" s="7" t="s">
        <v>1079</v>
      </c>
      <c r="H6366" s="7" t="s">
        <v>1007</v>
      </c>
      <c r="I6366" s="6" t="s">
        <v>10</v>
      </c>
      <c r="J6366" s="1">
        <v>-21517</v>
      </c>
      <c r="K6366" s="1">
        <v>72000</v>
      </c>
      <c r="L6366" s="1">
        <v>72000</v>
      </c>
      <c r="M6366" s="1">
        <v>-21517</v>
      </c>
      <c r="N6366" s="1">
        <v>72000</v>
      </c>
      <c r="O6366" s="1">
        <v>72000</v>
      </c>
      <c r="P6366" s="1">
        <v>72000</v>
      </c>
      <c r="Q6366" s="12"/>
      <c r="R6366" s="29">
        <f t="shared" si="300"/>
        <v>0</v>
      </c>
      <c r="S6366" t="str">
        <f t="shared" si="301"/>
        <v>OK</v>
      </c>
      <c r="T6366" s="10">
        <f>IFERROR(VLOOKUP(A6366,[1]!Tabla1[[#All],[Material]:[venta nueva]],38,FALSE),0)</f>
        <v>0</v>
      </c>
    </row>
    <row r="6367" spans="1:20" hidden="1" x14ac:dyDescent="0.35">
      <c r="A6367">
        <f t="shared" si="299"/>
        <v>1021026</v>
      </c>
      <c r="B6367" s="6" t="s">
        <v>1373</v>
      </c>
      <c r="C6367" s="7" t="s">
        <v>553</v>
      </c>
      <c r="D6367" s="7" t="s">
        <v>1096</v>
      </c>
      <c r="E6367" s="7" t="s">
        <v>524</v>
      </c>
      <c r="F6367" s="7" t="s">
        <v>525</v>
      </c>
      <c r="G6367" s="7" t="s">
        <v>1078</v>
      </c>
      <c r="H6367" s="7" t="s">
        <v>1009</v>
      </c>
      <c r="I6367" s="6" t="s">
        <v>10</v>
      </c>
      <c r="J6367" s="1">
        <v>3511</v>
      </c>
      <c r="K6367" s="1">
        <v>68489</v>
      </c>
      <c r="L6367" s="1">
        <v>72000</v>
      </c>
      <c r="M6367" s="1">
        <v>3511</v>
      </c>
      <c r="N6367" s="1">
        <v>68489</v>
      </c>
      <c r="O6367" s="1">
        <v>72000</v>
      </c>
      <c r="P6367" s="1">
        <v>72005</v>
      </c>
      <c r="Q6367" s="12"/>
      <c r="R6367" s="29">
        <f t="shared" si="300"/>
        <v>-5</v>
      </c>
      <c r="S6367" t="str">
        <f t="shared" si="301"/>
        <v>Pendiente de ingreso</v>
      </c>
      <c r="T6367" s="10">
        <f>IFERROR(VLOOKUP(A6367,[1]!Tabla1[[#All],[Material]:[venta nueva]],38,FALSE),0)</f>
        <v>0</v>
      </c>
    </row>
    <row r="6368" spans="1:20" hidden="1" x14ac:dyDescent="0.35">
      <c r="A6368">
        <f t="shared" si="299"/>
        <v>1021260</v>
      </c>
      <c r="B6368" s="6" t="s">
        <v>1373</v>
      </c>
      <c r="C6368" s="7" t="s">
        <v>553</v>
      </c>
      <c r="D6368" s="7" t="s">
        <v>1096</v>
      </c>
      <c r="E6368" s="7" t="s">
        <v>456</v>
      </c>
      <c r="F6368" s="7" t="s">
        <v>457</v>
      </c>
      <c r="G6368" s="7" t="s">
        <v>1069</v>
      </c>
      <c r="H6368" s="7" t="s">
        <v>1026</v>
      </c>
      <c r="I6368" s="6" t="s">
        <v>8</v>
      </c>
      <c r="J6368" s="1">
        <v>23</v>
      </c>
      <c r="K6368" s="1">
        <v>0</v>
      </c>
      <c r="L6368" s="1">
        <v>0</v>
      </c>
      <c r="M6368" s="1">
        <v>23</v>
      </c>
      <c r="N6368" s="1">
        <v>0</v>
      </c>
      <c r="O6368" s="1">
        <v>0</v>
      </c>
      <c r="P6368" s="1"/>
      <c r="Q6368" s="12"/>
      <c r="R6368" s="29">
        <f t="shared" si="300"/>
        <v>0</v>
      </c>
      <c r="S6368" t="str">
        <f t="shared" si="301"/>
        <v>OK</v>
      </c>
      <c r="T6368" s="10">
        <f>IFERROR(VLOOKUP(A6368,[1]!Tabla1[[#All],[Material]:[venta nueva]],38,FALSE),0)</f>
        <v>0</v>
      </c>
    </row>
    <row r="6369" spans="1:20" hidden="1" x14ac:dyDescent="0.35">
      <c r="A6369">
        <f t="shared" si="299"/>
        <v>1021270</v>
      </c>
      <c r="B6369" s="6" t="s">
        <v>1373</v>
      </c>
      <c r="C6369" s="7" t="s">
        <v>553</v>
      </c>
      <c r="D6369" s="7" t="s">
        <v>1096</v>
      </c>
      <c r="E6369" s="7" t="s">
        <v>443</v>
      </c>
      <c r="F6369" s="7" t="s">
        <v>142</v>
      </c>
      <c r="G6369" s="7" t="s">
        <v>1080</v>
      </c>
      <c r="H6369" s="7" t="s">
        <v>1030</v>
      </c>
      <c r="I6369" s="6" t="s">
        <v>10</v>
      </c>
      <c r="J6369" s="1">
        <v>-3792</v>
      </c>
      <c r="K6369" s="1">
        <v>3792</v>
      </c>
      <c r="L6369" s="1">
        <v>0</v>
      </c>
      <c r="M6369" s="1">
        <v>-3792</v>
      </c>
      <c r="N6369" s="1">
        <v>3792</v>
      </c>
      <c r="O6369" s="1">
        <v>0</v>
      </c>
      <c r="P6369" s="1"/>
      <c r="Q6369" s="12"/>
      <c r="R6369" s="29">
        <f t="shared" si="300"/>
        <v>0</v>
      </c>
      <c r="S6369" t="str">
        <f t="shared" si="301"/>
        <v>OK</v>
      </c>
      <c r="T6369" s="10">
        <f>IFERROR(VLOOKUP(A6369,[1]!Tabla1[[#All],[Material]:[venta nueva]],38,FALSE),0)</f>
        <v>0</v>
      </c>
    </row>
    <row r="6370" spans="1:20" hidden="1" x14ac:dyDescent="0.35">
      <c r="A6370">
        <f t="shared" si="299"/>
        <v>1021272</v>
      </c>
      <c r="B6370" s="6" t="s">
        <v>1373</v>
      </c>
      <c r="C6370" s="7" t="s">
        <v>553</v>
      </c>
      <c r="D6370" s="7" t="s">
        <v>1096</v>
      </c>
      <c r="E6370" s="7" t="s">
        <v>143</v>
      </c>
      <c r="F6370" s="7" t="s">
        <v>144</v>
      </c>
      <c r="G6370" s="7" t="s">
        <v>1080</v>
      </c>
      <c r="H6370" s="7" t="s">
        <v>1030</v>
      </c>
      <c r="I6370" s="6" t="s">
        <v>10</v>
      </c>
      <c r="J6370" s="1">
        <v>-47252</v>
      </c>
      <c r="K6370" s="1">
        <v>179252</v>
      </c>
      <c r="L6370" s="1">
        <v>144000</v>
      </c>
      <c r="M6370" s="1">
        <v>-47252</v>
      </c>
      <c r="N6370" s="1">
        <v>196252</v>
      </c>
      <c r="O6370" s="1">
        <v>120000</v>
      </c>
      <c r="P6370" s="1">
        <v>144000</v>
      </c>
      <c r="Q6370" s="12"/>
      <c r="R6370" s="29">
        <f t="shared" si="300"/>
        <v>-24000</v>
      </c>
      <c r="S6370" t="str">
        <f t="shared" si="301"/>
        <v>Pendiente de ingreso</v>
      </c>
      <c r="T6370" s="10">
        <f>IFERROR(VLOOKUP(A6370,[1]!Tabla1[[#All],[Material]:[venta nueva]],38,FALSE),0)</f>
        <v>0</v>
      </c>
    </row>
    <row r="6371" spans="1:20" hidden="1" x14ac:dyDescent="0.35">
      <c r="A6371">
        <f t="shared" si="299"/>
        <v>1021278</v>
      </c>
      <c r="B6371" s="6" t="s">
        <v>1373</v>
      </c>
      <c r="C6371" s="7" t="s">
        <v>553</v>
      </c>
      <c r="D6371" s="7" t="s">
        <v>1096</v>
      </c>
      <c r="E6371" s="7" t="s">
        <v>1368</v>
      </c>
      <c r="F6371" s="7" t="s">
        <v>1369</v>
      </c>
      <c r="G6371" s="7" t="s">
        <v>1086</v>
      </c>
      <c r="H6371" s="7" t="s">
        <v>1025</v>
      </c>
      <c r="I6371" s="6" t="s">
        <v>662</v>
      </c>
      <c r="J6371" s="1">
        <v>0</v>
      </c>
      <c r="K6371" s="1">
        <v>20331</v>
      </c>
      <c r="L6371" s="1">
        <v>20331</v>
      </c>
      <c r="M6371" s="1">
        <v>0</v>
      </c>
      <c r="N6371" s="1">
        <v>20331</v>
      </c>
      <c r="O6371" s="1">
        <v>20331</v>
      </c>
      <c r="P6371" s="1"/>
      <c r="Q6371" s="12"/>
      <c r="R6371" s="29">
        <f t="shared" si="300"/>
        <v>20331</v>
      </c>
      <c r="S6371" t="str">
        <f t="shared" si="301"/>
        <v>Sobre ingreso</v>
      </c>
      <c r="T6371" s="10">
        <f>IFERROR(VLOOKUP(A6371,[1]!Tabla1[[#All],[Material]:[venta nueva]],38,FALSE),0)</f>
        <v>0</v>
      </c>
    </row>
    <row r="6372" spans="1:20" hidden="1" x14ac:dyDescent="0.35">
      <c r="A6372">
        <f t="shared" si="299"/>
        <v>1021278</v>
      </c>
      <c r="B6372" s="6" t="s">
        <v>1373</v>
      </c>
      <c r="C6372" s="7" t="s">
        <v>553</v>
      </c>
      <c r="D6372" s="7" t="s">
        <v>1096</v>
      </c>
      <c r="E6372" s="7" t="s">
        <v>1368</v>
      </c>
      <c r="F6372" s="7" t="s">
        <v>1369</v>
      </c>
      <c r="G6372" s="7" t="s">
        <v>1086</v>
      </c>
      <c r="H6372" s="7" t="s">
        <v>1025</v>
      </c>
      <c r="I6372" s="6" t="s">
        <v>9</v>
      </c>
      <c r="J6372" s="1"/>
      <c r="K6372" s="1"/>
      <c r="L6372" s="1"/>
      <c r="M6372" s="1"/>
      <c r="N6372" s="1"/>
      <c r="O6372" s="1"/>
      <c r="P6372" s="1">
        <v>24000</v>
      </c>
      <c r="Q6372" s="12"/>
      <c r="R6372" s="29">
        <f t="shared" si="300"/>
        <v>-24000</v>
      </c>
      <c r="S6372" t="str">
        <f t="shared" si="301"/>
        <v>Pendiente de ingreso</v>
      </c>
      <c r="T6372" s="10">
        <f>IFERROR(VLOOKUP(A6372,[1]!Tabla1[[#All],[Material]:[venta nueva]],38,FALSE),0)</f>
        <v>0</v>
      </c>
    </row>
    <row r="6373" spans="1:20" hidden="1" x14ac:dyDescent="0.35">
      <c r="A6373">
        <f t="shared" si="299"/>
        <v>1021398</v>
      </c>
      <c r="B6373" s="6" t="s">
        <v>1373</v>
      </c>
      <c r="C6373" s="7" t="s">
        <v>553</v>
      </c>
      <c r="D6373" s="7" t="s">
        <v>1096</v>
      </c>
      <c r="E6373" s="7" t="s">
        <v>460</v>
      </c>
      <c r="F6373" s="7" t="s">
        <v>78</v>
      </c>
      <c r="G6373" s="7" t="s">
        <v>985</v>
      </c>
      <c r="H6373" s="7" t="s">
        <v>1012</v>
      </c>
      <c r="I6373" s="6" t="s">
        <v>8</v>
      </c>
      <c r="J6373" s="1">
        <v>-6753</v>
      </c>
      <c r="K6373" s="1">
        <v>6753</v>
      </c>
      <c r="L6373" s="1">
        <v>0</v>
      </c>
      <c r="M6373" s="1">
        <v>-6753</v>
      </c>
      <c r="N6373" s="1">
        <v>6753</v>
      </c>
      <c r="O6373" s="1">
        <v>24000</v>
      </c>
      <c r="P6373" s="1"/>
      <c r="Q6373" s="12"/>
      <c r="R6373" s="29">
        <f t="shared" si="300"/>
        <v>24000</v>
      </c>
      <c r="S6373" t="str">
        <f t="shared" si="301"/>
        <v>Sobre ingreso</v>
      </c>
      <c r="T6373" s="10">
        <f>IFERROR(VLOOKUP(A6373,[1]!Tabla1[[#All],[Material]:[venta nueva]],38,FALSE),0)</f>
        <v>0</v>
      </c>
    </row>
    <row r="6374" spans="1:20" hidden="1" x14ac:dyDescent="0.35">
      <c r="A6374">
        <f t="shared" si="299"/>
        <v>1021433</v>
      </c>
      <c r="B6374" s="6" t="s">
        <v>1373</v>
      </c>
      <c r="C6374" s="7" t="s">
        <v>553</v>
      </c>
      <c r="D6374" s="7" t="s">
        <v>1096</v>
      </c>
      <c r="E6374" s="7" t="s">
        <v>555</v>
      </c>
      <c r="F6374" s="7" t="s">
        <v>149</v>
      </c>
      <c r="G6374" s="7" t="s">
        <v>1076</v>
      </c>
      <c r="H6374" s="7" t="s">
        <v>1022</v>
      </c>
      <c r="I6374" s="6" t="s">
        <v>9</v>
      </c>
      <c r="J6374" s="1">
        <v>1418</v>
      </c>
      <c r="K6374" s="1">
        <v>0</v>
      </c>
      <c r="L6374" s="1">
        <v>0</v>
      </c>
      <c r="M6374" s="1">
        <v>1418</v>
      </c>
      <c r="N6374" s="1">
        <v>0</v>
      </c>
      <c r="O6374" s="1">
        <v>0</v>
      </c>
      <c r="P6374" s="1"/>
      <c r="Q6374" s="12"/>
      <c r="R6374" s="29">
        <f t="shared" si="300"/>
        <v>0</v>
      </c>
      <c r="S6374" t="str">
        <f t="shared" si="301"/>
        <v>OK</v>
      </c>
      <c r="T6374" s="10">
        <f>IFERROR(VLOOKUP(A6374,[1]!Tabla1[[#All],[Material]:[venta nueva]],38,FALSE),0)</f>
        <v>0</v>
      </c>
    </row>
    <row r="6375" spans="1:20" hidden="1" x14ac:dyDescent="0.35">
      <c r="A6375">
        <f t="shared" si="299"/>
        <v>1021538</v>
      </c>
      <c r="B6375" s="6" t="s">
        <v>1373</v>
      </c>
      <c r="C6375" s="7" t="s">
        <v>553</v>
      </c>
      <c r="D6375" s="7" t="s">
        <v>1096</v>
      </c>
      <c r="E6375" s="7" t="s">
        <v>158</v>
      </c>
      <c r="F6375" s="7" t="s">
        <v>159</v>
      </c>
      <c r="G6375" s="7" t="s">
        <v>1082</v>
      </c>
      <c r="H6375" s="7" t="s">
        <v>1013</v>
      </c>
      <c r="I6375" s="6" t="s">
        <v>8</v>
      </c>
      <c r="J6375" s="1">
        <v>-1435</v>
      </c>
      <c r="K6375" s="1">
        <v>52057</v>
      </c>
      <c r="L6375" s="1">
        <v>48133</v>
      </c>
      <c r="M6375" s="1">
        <v>-1435</v>
      </c>
      <c r="N6375" s="1">
        <v>52057</v>
      </c>
      <c r="O6375" s="1">
        <v>48133</v>
      </c>
      <c r="P6375" s="1">
        <v>49507.046000000002</v>
      </c>
      <c r="Q6375" s="12"/>
      <c r="R6375" s="29">
        <f t="shared" si="300"/>
        <v>-1374.0460000000021</v>
      </c>
      <c r="S6375" t="str">
        <f t="shared" si="301"/>
        <v>Pendiente de ingreso</v>
      </c>
      <c r="T6375" s="10">
        <f>IFERROR(VLOOKUP(A6375,[1]!Tabla1[[#All],[Material]:[venta nueva]],38,FALSE),0)</f>
        <v>0</v>
      </c>
    </row>
    <row r="6376" spans="1:20" hidden="1" x14ac:dyDescent="0.35">
      <c r="A6376">
        <f t="shared" si="299"/>
        <v>1021550</v>
      </c>
      <c r="B6376" s="6" t="s">
        <v>1373</v>
      </c>
      <c r="C6376" s="7" t="s">
        <v>553</v>
      </c>
      <c r="D6376" s="7" t="s">
        <v>1096</v>
      </c>
      <c r="E6376" s="7" t="s">
        <v>161</v>
      </c>
      <c r="F6376" s="7" t="s">
        <v>162</v>
      </c>
      <c r="G6376" s="7" t="s">
        <v>1081</v>
      </c>
      <c r="H6376" s="7" t="s">
        <v>1010</v>
      </c>
      <c r="I6376" s="6" t="s">
        <v>9</v>
      </c>
      <c r="J6376" s="1">
        <v>-25160</v>
      </c>
      <c r="K6376" s="1">
        <v>0</v>
      </c>
      <c r="L6376" s="1">
        <v>0</v>
      </c>
      <c r="M6376" s="1">
        <v>-25160</v>
      </c>
      <c r="N6376" s="1">
        <v>0</v>
      </c>
      <c r="O6376" s="1">
        <v>0</v>
      </c>
      <c r="P6376" s="1"/>
      <c r="Q6376" s="12"/>
      <c r="R6376" s="29">
        <f t="shared" si="300"/>
        <v>0</v>
      </c>
      <c r="S6376" t="str">
        <f t="shared" si="301"/>
        <v>OK</v>
      </c>
      <c r="T6376" s="10">
        <f>IFERROR(VLOOKUP(A6376,[1]!Tabla1[[#All],[Material]:[venta nueva]],38,FALSE),0)</f>
        <v>0</v>
      </c>
    </row>
    <row r="6377" spans="1:20" hidden="1" x14ac:dyDescent="0.35">
      <c r="A6377">
        <f t="shared" si="299"/>
        <v>1021555</v>
      </c>
      <c r="B6377" s="6" t="s">
        <v>1373</v>
      </c>
      <c r="C6377" s="7" t="s">
        <v>553</v>
      </c>
      <c r="D6377" s="7" t="s">
        <v>1096</v>
      </c>
      <c r="E6377" s="7" t="s">
        <v>163</v>
      </c>
      <c r="F6377" s="7" t="s">
        <v>164</v>
      </c>
      <c r="G6377" s="7" t="s">
        <v>1078</v>
      </c>
      <c r="H6377" s="7" t="s">
        <v>1009</v>
      </c>
      <c r="I6377" s="6" t="s">
        <v>10</v>
      </c>
      <c r="J6377" s="1">
        <v>-10960</v>
      </c>
      <c r="K6377" s="1">
        <v>184391</v>
      </c>
      <c r="L6377" s="1">
        <v>168000</v>
      </c>
      <c r="M6377" s="1">
        <v>-10960</v>
      </c>
      <c r="N6377" s="1">
        <v>184391</v>
      </c>
      <c r="O6377" s="1">
        <v>168000</v>
      </c>
      <c r="P6377" s="1">
        <v>168013</v>
      </c>
      <c r="Q6377" s="12"/>
      <c r="R6377" s="29">
        <f t="shared" si="300"/>
        <v>-13</v>
      </c>
      <c r="S6377" t="str">
        <f t="shared" si="301"/>
        <v>Pendiente de ingreso</v>
      </c>
      <c r="T6377" s="10">
        <f>IFERROR(VLOOKUP(A6377,[1]!Tabla1[[#All],[Material]:[venta nueva]],38,FALSE),0)</f>
        <v>0</v>
      </c>
    </row>
    <row r="6378" spans="1:20" hidden="1" x14ac:dyDescent="0.35">
      <c r="A6378">
        <f t="shared" si="299"/>
        <v>1021596</v>
      </c>
      <c r="B6378" s="6" t="s">
        <v>1373</v>
      </c>
      <c r="C6378" s="7" t="s">
        <v>553</v>
      </c>
      <c r="D6378" s="7" t="s">
        <v>1096</v>
      </c>
      <c r="E6378" s="7" t="s">
        <v>508</v>
      </c>
      <c r="F6378" s="7" t="s">
        <v>148</v>
      </c>
      <c r="G6378" s="7" t="s">
        <v>1080</v>
      </c>
      <c r="H6378" s="7" t="s">
        <v>1031</v>
      </c>
      <c r="I6378" s="6" t="s">
        <v>10</v>
      </c>
      <c r="J6378" s="1">
        <v>2891</v>
      </c>
      <c r="K6378" s="1">
        <v>0</v>
      </c>
      <c r="L6378" s="1">
        <v>2891</v>
      </c>
      <c r="M6378" s="1">
        <v>2891</v>
      </c>
      <c r="N6378" s="1">
        <v>0</v>
      </c>
      <c r="O6378" s="1">
        <v>2891</v>
      </c>
      <c r="P6378" s="1"/>
      <c r="Q6378" s="12"/>
      <c r="R6378" s="29">
        <f t="shared" si="300"/>
        <v>2891</v>
      </c>
      <c r="S6378" t="str">
        <f t="shared" si="301"/>
        <v>Sobre ingreso</v>
      </c>
      <c r="T6378" s="10">
        <f>IFERROR(VLOOKUP(A6378,[1]!Tabla1[[#All],[Material]:[venta nueva]],38,FALSE),0)</f>
        <v>0</v>
      </c>
    </row>
    <row r="6379" spans="1:20" hidden="1" x14ac:dyDescent="0.35">
      <c r="A6379">
        <f t="shared" si="299"/>
        <v>1021731</v>
      </c>
      <c r="B6379" s="6" t="s">
        <v>1373</v>
      </c>
      <c r="C6379" s="7" t="s">
        <v>553</v>
      </c>
      <c r="D6379" s="7" t="s">
        <v>1096</v>
      </c>
      <c r="E6379" s="7" t="s">
        <v>174</v>
      </c>
      <c r="F6379" s="7" t="s">
        <v>175</v>
      </c>
      <c r="G6379" s="7" t="s">
        <v>1086</v>
      </c>
      <c r="H6379" s="7" t="s">
        <v>1025</v>
      </c>
      <c r="I6379" s="6" t="s">
        <v>14</v>
      </c>
      <c r="J6379" s="1">
        <v>-32611</v>
      </c>
      <c r="K6379" s="1">
        <v>115791</v>
      </c>
      <c r="L6379" s="1">
        <v>108776</v>
      </c>
      <c r="M6379" s="1">
        <v>-32611</v>
      </c>
      <c r="N6379" s="1">
        <v>115791</v>
      </c>
      <c r="O6379" s="1">
        <v>120000</v>
      </c>
      <c r="P6379" s="1">
        <v>120000</v>
      </c>
      <c r="Q6379" s="12"/>
      <c r="R6379" s="29">
        <f t="shared" si="300"/>
        <v>0</v>
      </c>
      <c r="S6379" t="str">
        <f t="shared" si="301"/>
        <v>OK</v>
      </c>
      <c r="T6379" s="10">
        <f>IFERROR(VLOOKUP(A6379,[1]!Tabla1[[#All],[Material]:[venta nueva]],38,FALSE),0)</f>
        <v>0</v>
      </c>
    </row>
    <row r="6380" spans="1:20" hidden="1" x14ac:dyDescent="0.35">
      <c r="A6380">
        <f t="shared" si="299"/>
        <v>1021732</v>
      </c>
      <c r="B6380" s="6" t="s">
        <v>1373</v>
      </c>
      <c r="C6380" s="7" t="s">
        <v>553</v>
      </c>
      <c r="D6380" s="7" t="s">
        <v>1096</v>
      </c>
      <c r="E6380" s="7" t="s">
        <v>176</v>
      </c>
      <c r="F6380" s="7" t="s">
        <v>177</v>
      </c>
      <c r="G6380" s="7" t="s">
        <v>1084</v>
      </c>
      <c r="H6380" s="7" t="s">
        <v>1032</v>
      </c>
      <c r="I6380" s="6" t="s">
        <v>14</v>
      </c>
      <c r="J6380" s="1">
        <v>30155</v>
      </c>
      <c r="K6380" s="1">
        <v>355845</v>
      </c>
      <c r="L6380" s="1">
        <v>386000</v>
      </c>
      <c r="M6380" s="1">
        <v>30155</v>
      </c>
      <c r="N6380" s="1">
        <v>355845</v>
      </c>
      <c r="O6380" s="1">
        <v>384000</v>
      </c>
      <c r="P6380" s="1">
        <v>384000</v>
      </c>
      <c r="Q6380" s="12"/>
      <c r="R6380" s="29">
        <f t="shared" si="300"/>
        <v>0</v>
      </c>
      <c r="S6380" t="str">
        <f t="shared" si="301"/>
        <v>OK</v>
      </c>
      <c r="T6380" s="10">
        <f>IFERROR(VLOOKUP(A6380,[1]!Tabla1[[#All],[Material]:[venta nueva]],38,FALSE),0)</f>
        <v>0</v>
      </c>
    </row>
    <row r="6381" spans="1:20" hidden="1" x14ac:dyDescent="0.35">
      <c r="A6381">
        <f t="shared" si="299"/>
        <v>1021733</v>
      </c>
      <c r="B6381" s="6" t="s">
        <v>1373</v>
      </c>
      <c r="C6381" s="7" t="s">
        <v>553</v>
      </c>
      <c r="D6381" s="7" t="s">
        <v>1096</v>
      </c>
      <c r="E6381" s="7" t="s">
        <v>178</v>
      </c>
      <c r="F6381" s="7" t="s">
        <v>149</v>
      </c>
      <c r="G6381" s="7" t="s">
        <v>1076</v>
      </c>
      <c r="H6381" s="7" t="s">
        <v>1022</v>
      </c>
      <c r="I6381" s="6" t="s">
        <v>14</v>
      </c>
      <c r="J6381" s="1">
        <v>-107490</v>
      </c>
      <c r="K6381" s="1">
        <v>347490</v>
      </c>
      <c r="L6381" s="1">
        <v>240000</v>
      </c>
      <c r="M6381" s="1">
        <v>-107490</v>
      </c>
      <c r="N6381" s="1">
        <v>347490</v>
      </c>
      <c r="O6381" s="1">
        <v>240000</v>
      </c>
      <c r="P6381" s="1">
        <v>268790</v>
      </c>
      <c r="Q6381" s="12"/>
      <c r="R6381" s="29">
        <f t="shared" si="300"/>
        <v>-28790</v>
      </c>
      <c r="S6381" t="str">
        <f t="shared" si="301"/>
        <v>Pendiente de ingreso</v>
      </c>
      <c r="T6381" s="10">
        <f>IFERROR(VLOOKUP(A6381,[1]!Tabla1[[#All],[Material]:[venta nueva]],38,FALSE),0)</f>
        <v>0</v>
      </c>
    </row>
    <row r="6382" spans="1:20" hidden="1" x14ac:dyDescent="0.35">
      <c r="A6382">
        <f t="shared" si="299"/>
        <v>1021735</v>
      </c>
      <c r="B6382" s="6" t="s">
        <v>1373</v>
      </c>
      <c r="C6382" s="7" t="s">
        <v>553</v>
      </c>
      <c r="D6382" s="7" t="s">
        <v>1096</v>
      </c>
      <c r="E6382" s="7" t="s">
        <v>179</v>
      </c>
      <c r="F6382" s="7" t="s">
        <v>180</v>
      </c>
      <c r="G6382" s="7" t="s">
        <v>1069</v>
      </c>
      <c r="H6382" s="7" t="s">
        <v>1033</v>
      </c>
      <c r="I6382" s="6" t="s">
        <v>14</v>
      </c>
      <c r="J6382" s="1">
        <v>-17321</v>
      </c>
      <c r="K6382" s="1">
        <v>151321</v>
      </c>
      <c r="L6382" s="1">
        <v>192000</v>
      </c>
      <c r="M6382" s="1">
        <v>-17321</v>
      </c>
      <c r="N6382" s="1">
        <v>123321</v>
      </c>
      <c r="O6382" s="1">
        <v>120000</v>
      </c>
      <c r="P6382" s="1">
        <v>192000</v>
      </c>
      <c r="Q6382" s="12"/>
      <c r="R6382" s="29">
        <f t="shared" si="300"/>
        <v>-72000</v>
      </c>
      <c r="S6382" t="str">
        <f t="shared" si="301"/>
        <v>Pendiente de ingreso</v>
      </c>
      <c r="T6382" s="10">
        <f>IFERROR(VLOOKUP(A6382,[1]!Tabla1[[#All],[Material]:[venta nueva]],38,FALSE),0)</f>
        <v>0</v>
      </c>
    </row>
    <row r="6383" spans="1:20" hidden="1" x14ac:dyDescent="0.35">
      <c r="A6383">
        <f t="shared" si="299"/>
        <v>1021737</v>
      </c>
      <c r="B6383" s="6" t="s">
        <v>1373</v>
      </c>
      <c r="C6383" s="7" t="s">
        <v>553</v>
      </c>
      <c r="D6383" s="7" t="s">
        <v>1096</v>
      </c>
      <c r="E6383" s="7" t="s">
        <v>181</v>
      </c>
      <c r="F6383" s="7" t="s">
        <v>182</v>
      </c>
      <c r="G6383" s="7" t="s">
        <v>1069</v>
      </c>
      <c r="H6383" s="7" t="s">
        <v>1033</v>
      </c>
      <c r="I6383" s="6" t="s">
        <v>14</v>
      </c>
      <c r="J6383" s="1">
        <v>4628</v>
      </c>
      <c r="K6383" s="1">
        <v>29151</v>
      </c>
      <c r="L6383" s="1">
        <v>35686</v>
      </c>
      <c r="M6383" s="1">
        <v>4628</v>
      </c>
      <c r="N6383" s="1">
        <v>29151</v>
      </c>
      <c r="O6383" s="1">
        <v>35686</v>
      </c>
      <c r="P6383" s="1">
        <v>48000</v>
      </c>
      <c r="Q6383" s="12"/>
      <c r="R6383" s="29">
        <f t="shared" si="300"/>
        <v>-12314</v>
      </c>
      <c r="S6383" t="str">
        <f t="shared" si="301"/>
        <v>Pendiente de ingreso</v>
      </c>
      <c r="T6383" s="10">
        <f>IFERROR(VLOOKUP(A6383,[1]!Tabla1[[#All],[Material]:[venta nueva]],38,FALSE),0)</f>
        <v>0</v>
      </c>
    </row>
    <row r="6384" spans="1:20" hidden="1" x14ac:dyDescent="0.35">
      <c r="A6384">
        <f t="shared" si="299"/>
        <v>1021738</v>
      </c>
      <c r="B6384" s="6" t="s">
        <v>1373</v>
      </c>
      <c r="C6384" s="7" t="s">
        <v>553</v>
      </c>
      <c r="D6384" s="7" t="s">
        <v>1096</v>
      </c>
      <c r="E6384" s="7" t="s">
        <v>183</v>
      </c>
      <c r="F6384" s="7" t="s">
        <v>184</v>
      </c>
      <c r="G6384" s="7" t="s">
        <v>1069</v>
      </c>
      <c r="H6384" s="7" t="s">
        <v>1033</v>
      </c>
      <c r="I6384" s="6" t="s">
        <v>14</v>
      </c>
      <c r="J6384" s="1">
        <v>23347</v>
      </c>
      <c r="K6384" s="1">
        <v>143918</v>
      </c>
      <c r="L6384" s="1">
        <v>167265</v>
      </c>
      <c r="M6384" s="1">
        <v>23347</v>
      </c>
      <c r="N6384" s="1">
        <v>143918</v>
      </c>
      <c r="O6384" s="1">
        <v>168000</v>
      </c>
      <c r="P6384" s="1">
        <v>168000</v>
      </c>
      <c r="Q6384" s="12"/>
      <c r="R6384" s="29">
        <f t="shared" si="300"/>
        <v>0</v>
      </c>
      <c r="S6384" t="str">
        <f t="shared" si="301"/>
        <v>OK</v>
      </c>
      <c r="T6384" s="10">
        <f>IFERROR(VLOOKUP(A6384,[1]!Tabla1[[#All],[Material]:[venta nueva]],38,FALSE),0)</f>
        <v>0</v>
      </c>
    </row>
    <row r="6385" spans="1:20" hidden="1" x14ac:dyDescent="0.35">
      <c r="A6385">
        <f t="shared" si="299"/>
        <v>1021739</v>
      </c>
      <c r="B6385" s="6" t="s">
        <v>1373</v>
      </c>
      <c r="C6385" s="7" t="s">
        <v>553</v>
      </c>
      <c r="D6385" s="7" t="s">
        <v>1096</v>
      </c>
      <c r="E6385" s="7" t="s">
        <v>185</v>
      </c>
      <c r="F6385" s="7" t="s">
        <v>186</v>
      </c>
      <c r="G6385" s="7" t="s">
        <v>1087</v>
      </c>
      <c r="H6385" s="7" t="s">
        <v>1034</v>
      </c>
      <c r="I6385" s="6" t="s">
        <v>14</v>
      </c>
      <c r="J6385" s="1">
        <v>27555</v>
      </c>
      <c r="K6385" s="1">
        <v>0</v>
      </c>
      <c r="L6385" s="1">
        <v>27555</v>
      </c>
      <c r="M6385" s="1">
        <v>27555</v>
      </c>
      <c r="N6385" s="1">
        <v>3971</v>
      </c>
      <c r="O6385" s="1">
        <v>31526</v>
      </c>
      <c r="P6385" s="1">
        <v>48000</v>
      </c>
      <c r="Q6385" s="12"/>
      <c r="R6385" s="29">
        <f t="shared" si="300"/>
        <v>-16474</v>
      </c>
      <c r="S6385" t="str">
        <f t="shared" si="301"/>
        <v>Pendiente de ingreso</v>
      </c>
      <c r="T6385" s="10">
        <f>IFERROR(VLOOKUP(A6385,[1]!Tabla1[[#All],[Material]:[venta nueva]],38,FALSE),0)</f>
        <v>0</v>
      </c>
    </row>
    <row r="6386" spans="1:20" hidden="1" x14ac:dyDescent="0.35">
      <c r="A6386">
        <f t="shared" si="299"/>
        <v>1021740</v>
      </c>
      <c r="B6386" s="6" t="s">
        <v>1373</v>
      </c>
      <c r="C6386" s="7" t="s">
        <v>553</v>
      </c>
      <c r="D6386" s="7" t="s">
        <v>1096</v>
      </c>
      <c r="E6386" s="7" t="s">
        <v>1107</v>
      </c>
      <c r="F6386" s="7" t="s">
        <v>187</v>
      </c>
      <c r="G6386" s="7" t="s">
        <v>1069</v>
      </c>
      <c r="H6386" s="7" t="s">
        <v>1026</v>
      </c>
      <c r="I6386" s="6" t="s">
        <v>14</v>
      </c>
      <c r="J6386" s="1">
        <v>0</v>
      </c>
      <c r="K6386" s="1">
        <v>0</v>
      </c>
      <c r="L6386" s="1">
        <v>58195</v>
      </c>
      <c r="M6386" s="1">
        <v>0</v>
      </c>
      <c r="N6386" s="1">
        <v>321010</v>
      </c>
      <c r="O6386" s="1">
        <v>454010</v>
      </c>
      <c r="P6386" s="1">
        <v>216000</v>
      </c>
      <c r="Q6386" s="12"/>
      <c r="R6386" s="29">
        <f t="shared" si="300"/>
        <v>238010</v>
      </c>
      <c r="S6386" t="str">
        <f t="shared" si="301"/>
        <v>Sobre ingreso</v>
      </c>
      <c r="T6386" s="10">
        <f>IFERROR(VLOOKUP(A6386,[1]!Tabla1[[#All],[Material]:[venta nueva]],38,FALSE),0)</f>
        <v>0</v>
      </c>
    </row>
    <row r="6387" spans="1:20" hidden="1" x14ac:dyDescent="0.35">
      <c r="A6387">
        <f t="shared" si="299"/>
        <v>1021766</v>
      </c>
      <c r="B6387" s="6" t="s">
        <v>1373</v>
      </c>
      <c r="C6387" s="7" t="s">
        <v>553</v>
      </c>
      <c r="D6387" s="7" t="s">
        <v>1096</v>
      </c>
      <c r="E6387" s="7" t="s">
        <v>189</v>
      </c>
      <c r="F6387" s="7" t="s">
        <v>190</v>
      </c>
      <c r="G6387" s="7" t="s">
        <v>1084</v>
      </c>
      <c r="H6387" s="7" t="s">
        <v>1028</v>
      </c>
      <c r="I6387" s="6" t="s">
        <v>14</v>
      </c>
      <c r="J6387" s="1">
        <v>33294</v>
      </c>
      <c r="K6387" s="1">
        <v>313792</v>
      </c>
      <c r="L6387" s="1">
        <v>347086</v>
      </c>
      <c r="M6387" s="1">
        <v>33294</v>
      </c>
      <c r="N6387" s="1">
        <v>313792</v>
      </c>
      <c r="O6387" s="1">
        <v>347086</v>
      </c>
      <c r="P6387" s="1">
        <v>360001</v>
      </c>
      <c r="Q6387" s="12"/>
      <c r="R6387" s="29">
        <f t="shared" si="300"/>
        <v>-12915</v>
      </c>
      <c r="S6387" t="str">
        <f t="shared" si="301"/>
        <v>Pendiente de ingreso</v>
      </c>
      <c r="T6387" s="10">
        <f>IFERROR(VLOOKUP(A6387,[1]!Tabla1[[#All],[Material]:[venta nueva]],38,FALSE),0)</f>
        <v>0</v>
      </c>
    </row>
    <row r="6388" spans="1:20" hidden="1" x14ac:dyDescent="0.35">
      <c r="A6388">
        <f t="shared" si="299"/>
        <v>1021767</v>
      </c>
      <c r="B6388" s="6" t="s">
        <v>1373</v>
      </c>
      <c r="C6388" s="7" t="s">
        <v>553</v>
      </c>
      <c r="D6388" s="7" t="s">
        <v>1096</v>
      </c>
      <c r="E6388" s="7" t="s">
        <v>191</v>
      </c>
      <c r="F6388" s="7" t="s">
        <v>192</v>
      </c>
      <c r="G6388" s="7" t="s">
        <v>1084</v>
      </c>
      <c r="H6388" s="7" t="s">
        <v>1017</v>
      </c>
      <c r="I6388" s="6" t="s">
        <v>14</v>
      </c>
      <c r="J6388" s="1">
        <v>20564</v>
      </c>
      <c r="K6388" s="1">
        <v>497436</v>
      </c>
      <c r="L6388" s="1">
        <v>480000</v>
      </c>
      <c r="M6388" s="1">
        <v>20564</v>
      </c>
      <c r="N6388" s="1">
        <v>497436</v>
      </c>
      <c r="O6388" s="1">
        <v>480000</v>
      </c>
      <c r="P6388" s="1">
        <v>480000</v>
      </c>
      <c r="Q6388" s="12"/>
      <c r="R6388" s="29">
        <f t="shared" si="300"/>
        <v>0</v>
      </c>
      <c r="S6388" t="str">
        <f t="shared" si="301"/>
        <v>OK</v>
      </c>
      <c r="T6388" s="10">
        <f>IFERROR(VLOOKUP(A6388,[1]!Tabla1[[#All],[Material]:[venta nueva]],38,FALSE),0)</f>
        <v>0</v>
      </c>
    </row>
    <row r="6389" spans="1:20" hidden="1" x14ac:dyDescent="0.35">
      <c r="A6389">
        <f t="shared" si="299"/>
        <v>1021774</v>
      </c>
      <c r="B6389" s="6" t="s">
        <v>1373</v>
      </c>
      <c r="C6389" s="7" t="s">
        <v>553</v>
      </c>
      <c r="D6389" s="7" t="s">
        <v>1096</v>
      </c>
      <c r="E6389" s="7" t="s">
        <v>193</v>
      </c>
      <c r="F6389" s="7" t="s">
        <v>194</v>
      </c>
      <c r="G6389" s="7" t="s">
        <v>1084</v>
      </c>
      <c r="H6389" s="7" t="s">
        <v>1028</v>
      </c>
      <c r="I6389" s="6" t="s">
        <v>14</v>
      </c>
      <c r="J6389" s="1">
        <v>-4259</v>
      </c>
      <c r="K6389" s="1">
        <v>96508</v>
      </c>
      <c r="L6389" s="1">
        <v>92248</v>
      </c>
      <c r="M6389" s="1">
        <v>-4259</v>
      </c>
      <c r="N6389" s="1">
        <v>96508</v>
      </c>
      <c r="O6389" s="1">
        <v>92248</v>
      </c>
      <c r="P6389" s="1">
        <v>120000</v>
      </c>
      <c r="Q6389" s="12"/>
      <c r="R6389" s="29">
        <f t="shared" si="300"/>
        <v>-27752</v>
      </c>
      <c r="S6389" t="str">
        <f t="shared" si="301"/>
        <v>Pendiente de ingreso</v>
      </c>
      <c r="T6389" s="10">
        <f>IFERROR(VLOOKUP(A6389,[1]!Tabla1[[#All],[Material]:[venta nueva]],38,FALSE),0)</f>
        <v>0</v>
      </c>
    </row>
    <row r="6390" spans="1:20" hidden="1" x14ac:dyDescent="0.35">
      <c r="A6390">
        <f t="shared" si="299"/>
        <v>1021819</v>
      </c>
      <c r="B6390" s="6" t="s">
        <v>1373</v>
      </c>
      <c r="C6390" s="7" t="s">
        <v>553</v>
      </c>
      <c r="D6390" s="7" t="s">
        <v>1096</v>
      </c>
      <c r="E6390" s="7" t="s">
        <v>509</v>
      </c>
      <c r="F6390" s="7" t="s">
        <v>510</v>
      </c>
      <c r="G6390" s="7" t="s">
        <v>1075</v>
      </c>
      <c r="H6390" s="7" t="s">
        <v>1002</v>
      </c>
      <c r="I6390" s="6" t="s">
        <v>9</v>
      </c>
      <c r="J6390" s="1">
        <v>-72000</v>
      </c>
      <c r="K6390" s="1">
        <v>0</v>
      </c>
      <c r="L6390" s="1">
        <v>0</v>
      </c>
      <c r="M6390" s="1">
        <v>-72000</v>
      </c>
      <c r="N6390" s="1">
        <v>0</v>
      </c>
      <c r="O6390" s="1">
        <v>0</v>
      </c>
      <c r="P6390" s="1"/>
      <c r="Q6390" s="12"/>
      <c r="R6390" s="29">
        <f t="shared" si="300"/>
        <v>0</v>
      </c>
      <c r="S6390" t="str">
        <f t="shared" si="301"/>
        <v>OK</v>
      </c>
      <c r="T6390" s="10">
        <f>IFERROR(VLOOKUP(A6390,[1]!Tabla1[[#All],[Material]:[venta nueva]],38,FALSE),0)</f>
        <v>0</v>
      </c>
    </row>
    <row r="6391" spans="1:20" hidden="1" x14ac:dyDescent="0.35">
      <c r="A6391">
        <f t="shared" si="299"/>
        <v>1021820</v>
      </c>
      <c r="B6391" s="6" t="s">
        <v>1373</v>
      </c>
      <c r="C6391" s="7" t="s">
        <v>553</v>
      </c>
      <c r="D6391" s="7" t="s">
        <v>1096</v>
      </c>
      <c r="E6391" s="7" t="s">
        <v>475</v>
      </c>
      <c r="F6391" s="7" t="s">
        <v>476</v>
      </c>
      <c r="G6391" s="7" t="s">
        <v>1075</v>
      </c>
      <c r="H6391" s="7" t="s">
        <v>1011</v>
      </c>
      <c r="I6391" s="6" t="s">
        <v>9</v>
      </c>
      <c r="J6391" s="1">
        <v>-14000</v>
      </c>
      <c r="K6391" s="1">
        <v>0</v>
      </c>
      <c r="L6391" s="1">
        <v>0</v>
      </c>
      <c r="M6391" s="1">
        <v>-14000</v>
      </c>
      <c r="N6391" s="1">
        <v>0</v>
      </c>
      <c r="O6391" s="1">
        <v>0</v>
      </c>
      <c r="P6391" s="1"/>
      <c r="Q6391" s="12"/>
      <c r="R6391" s="29">
        <f t="shared" si="300"/>
        <v>0</v>
      </c>
      <c r="S6391" t="str">
        <f t="shared" si="301"/>
        <v>OK</v>
      </c>
      <c r="T6391" s="10">
        <f>IFERROR(VLOOKUP(A6391,[1]!Tabla1[[#All],[Material]:[venta nueva]],38,FALSE),0)</f>
        <v>0</v>
      </c>
    </row>
    <row r="6392" spans="1:20" hidden="1" x14ac:dyDescent="0.35">
      <c r="A6392">
        <f t="shared" si="299"/>
        <v>1021874</v>
      </c>
      <c r="B6392" s="6" t="s">
        <v>1373</v>
      </c>
      <c r="C6392" s="7" t="s">
        <v>553</v>
      </c>
      <c r="D6392" s="7" t="s">
        <v>1096</v>
      </c>
      <c r="E6392" s="7" t="s">
        <v>477</v>
      </c>
      <c r="F6392" s="7" t="s">
        <v>243</v>
      </c>
      <c r="G6392" s="7" t="s">
        <v>1078</v>
      </c>
      <c r="H6392" s="7" t="s">
        <v>1009</v>
      </c>
      <c r="I6392" s="6" t="s">
        <v>10</v>
      </c>
      <c r="J6392" s="1">
        <v>61589</v>
      </c>
      <c r="K6392" s="1">
        <v>250411</v>
      </c>
      <c r="L6392" s="1">
        <v>312000</v>
      </c>
      <c r="M6392" s="1">
        <v>61589</v>
      </c>
      <c r="N6392" s="1">
        <v>250411</v>
      </c>
      <c r="O6392" s="1">
        <v>312000</v>
      </c>
      <c r="P6392" s="1">
        <v>328326</v>
      </c>
      <c r="Q6392" s="12"/>
      <c r="R6392" s="29">
        <f t="shared" si="300"/>
        <v>-16326</v>
      </c>
      <c r="S6392" t="str">
        <f t="shared" si="301"/>
        <v>Pendiente de ingreso</v>
      </c>
      <c r="T6392" s="10">
        <f>IFERROR(VLOOKUP(A6392,[1]!Tabla1[[#All],[Material]:[venta nueva]],38,FALSE),0)</f>
        <v>0</v>
      </c>
    </row>
    <row r="6393" spans="1:20" hidden="1" x14ac:dyDescent="0.35">
      <c r="A6393">
        <f t="shared" si="299"/>
        <v>1021905</v>
      </c>
      <c r="B6393" s="6" t="s">
        <v>1373</v>
      </c>
      <c r="C6393" s="7" t="s">
        <v>553</v>
      </c>
      <c r="D6393" s="7" t="s">
        <v>1096</v>
      </c>
      <c r="E6393" s="7" t="s">
        <v>199</v>
      </c>
      <c r="F6393" s="7" t="s">
        <v>200</v>
      </c>
      <c r="G6393" s="7" t="s">
        <v>1081</v>
      </c>
      <c r="H6393" s="7" t="s">
        <v>1010</v>
      </c>
      <c r="I6393" s="6" t="s">
        <v>14</v>
      </c>
      <c r="J6393" s="1">
        <v>0</v>
      </c>
      <c r="K6393" s="1">
        <v>240000</v>
      </c>
      <c r="L6393" s="1">
        <v>240000</v>
      </c>
      <c r="M6393" s="1"/>
      <c r="N6393" s="1"/>
      <c r="O6393" s="1"/>
      <c r="P6393" s="1">
        <v>480000</v>
      </c>
      <c r="Q6393" s="12"/>
      <c r="R6393" s="29">
        <f t="shared" si="300"/>
        <v>-480000</v>
      </c>
      <c r="S6393" t="str">
        <f t="shared" si="301"/>
        <v>Pendiente de ingreso</v>
      </c>
      <c r="T6393" s="10">
        <f>IFERROR(VLOOKUP(A6393,[1]!Tabla1[[#All],[Material]:[venta nueva]],38,FALSE),0)</f>
        <v>0</v>
      </c>
    </row>
    <row r="6394" spans="1:20" hidden="1" x14ac:dyDescent="0.35">
      <c r="A6394">
        <f t="shared" si="299"/>
        <v>1021921</v>
      </c>
      <c r="B6394" s="6" t="s">
        <v>1373</v>
      </c>
      <c r="C6394" s="7" t="s">
        <v>553</v>
      </c>
      <c r="D6394" s="7" t="s">
        <v>1096</v>
      </c>
      <c r="E6394" s="7" t="s">
        <v>595</v>
      </c>
      <c r="F6394" s="7" t="s">
        <v>596</v>
      </c>
      <c r="G6394" s="7" t="s">
        <v>1075</v>
      </c>
      <c r="H6394" s="7" t="s">
        <v>1002</v>
      </c>
      <c r="I6394" s="6" t="s">
        <v>15</v>
      </c>
      <c r="J6394" s="1">
        <v>-223</v>
      </c>
      <c r="K6394" s="1">
        <v>2223</v>
      </c>
      <c r="L6394" s="1">
        <v>2000</v>
      </c>
      <c r="M6394" s="1">
        <v>-223</v>
      </c>
      <c r="N6394" s="1">
        <v>2223</v>
      </c>
      <c r="O6394" s="1">
        <v>2000</v>
      </c>
      <c r="P6394" s="1">
        <v>2000</v>
      </c>
      <c r="Q6394" s="12"/>
      <c r="R6394" s="29">
        <f t="shared" si="300"/>
        <v>0</v>
      </c>
      <c r="S6394" t="str">
        <f t="shared" si="301"/>
        <v>OK</v>
      </c>
      <c r="T6394" s="10">
        <f>IFERROR(VLOOKUP(A6394,[1]!Tabla1[[#All],[Material]:[venta nueva]],38,FALSE),0)</f>
        <v>0</v>
      </c>
    </row>
    <row r="6395" spans="1:20" hidden="1" x14ac:dyDescent="0.35">
      <c r="A6395">
        <f t="shared" si="299"/>
        <v>1021922</v>
      </c>
      <c r="B6395" s="6" t="s">
        <v>1373</v>
      </c>
      <c r="C6395" s="7" t="s">
        <v>553</v>
      </c>
      <c r="D6395" s="7" t="s">
        <v>1096</v>
      </c>
      <c r="E6395" s="7" t="s">
        <v>201</v>
      </c>
      <c r="F6395" s="7" t="s">
        <v>78</v>
      </c>
      <c r="G6395" s="7" t="s">
        <v>985</v>
      </c>
      <c r="H6395" s="7" t="s">
        <v>1012</v>
      </c>
      <c r="I6395" s="6" t="s">
        <v>15</v>
      </c>
      <c r="J6395" s="1">
        <v>-4730</v>
      </c>
      <c r="K6395" s="1">
        <v>4730</v>
      </c>
      <c r="L6395" s="1">
        <v>0</v>
      </c>
      <c r="M6395" s="1">
        <v>-4730</v>
      </c>
      <c r="N6395" s="1">
        <v>4730</v>
      </c>
      <c r="O6395" s="1">
        <v>0</v>
      </c>
      <c r="P6395" s="1"/>
      <c r="Q6395" s="12"/>
      <c r="R6395" s="29">
        <f t="shared" si="300"/>
        <v>0</v>
      </c>
      <c r="S6395" t="str">
        <f t="shared" si="301"/>
        <v>OK</v>
      </c>
      <c r="T6395" s="10">
        <f>IFERROR(VLOOKUP(A6395,[1]!Tabla1[[#All],[Material]:[venta nueva]],38,FALSE),0)</f>
        <v>0</v>
      </c>
    </row>
    <row r="6396" spans="1:20" hidden="1" x14ac:dyDescent="0.35">
      <c r="A6396">
        <f t="shared" si="299"/>
        <v>1021924</v>
      </c>
      <c r="B6396" s="6" t="s">
        <v>1373</v>
      </c>
      <c r="C6396" s="7" t="s">
        <v>553</v>
      </c>
      <c r="D6396" s="7" t="s">
        <v>1096</v>
      </c>
      <c r="E6396" s="7" t="s">
        <v>202</v>
      </c>
      <c r="F6396" s="7" t="s">
        <v>203</v>
      </c>
      <c r="G6396" s="7" t="s">
        <v>1075</v>
      </c>
      <c r="H6396" s="7" t="s">
        <v>1003</v>
      </c>
      <c r="I6396" s="6" t="s">
        <v>15</v>
      </c>
      <c r="J6396" s="1">
        <v>-54192</v>
      </c>
      <c r="K6396" s="1">
        <v>93943</v>
      </c>
      <c r="L6396" s="1">
        <v>40000</v>
      </c>
      <c r="M6396" s="1">
        <v>-54192</v>
      </c>
      <c r="N6396" s="1">
        <v>93943</v>
      </c>
      <c r="O6396" s="1">
        <v>40000</v>
      </c>
      <c r="P6396" s="1">
        <v>40000</v>
      </c>
      <c r="Q6396" s="12"/>
      <c r="R6396" s="29">
        <f t="shared" si="300"/>
        <v>0</v>
      </c>
      <c r="S6396" t="str">
        <f t="shared" si="301"/>
        <v>OK</v>
      </c>
      <c r="T6396" s="10">
        <f>IFERROR(VLOOKUP(A6396,[1]!Tabla1[[#All],[Material]:[venta nueva]],38,FALSE),0)</f>
        <v>0</v>
      </c>
    </row>
    <row r="6397" spans="1:20" hidden="1" x14ac:dyDescent="0.35">
      <c r="A6397">
        <f t="shared" si="299"/>
        <v>1021925</v>
      </c>
      <c r="B6397" s="6" t="s">
        <v>1373</v>
      </c>
      <c r="C6397" s="7" t="s">
        <v>553</v>
      </c>
      <c r="D6397" s="7" t="s">
        <v>1096</v>
      </c>
      <c r="E6397" s="7" t="s">
        <v>204</v>
      </c>
      <c r="F6397" s="7" t="s">
        <v>205</v>
      </c>
      <c r="G6397" s="7" t="s">
        <v>1075</v>
      </c>
      <c r="H6397" s="7" t="s">
        <v>1003</v>
      </c>
      <c r="I6397" s="6" t="s">
        <v>15</v>
      </c>
      <c r="J6397" s="1">
        <v>-3856</v>
      </c>
      <c r="K6397" s="1">
        <v>43856</v>
      </c>
      <c r="L6397" s="1">
        <v>40000</v>
      </c>
      <c r="M6397" s="1">
        <v>-3856</v>
      </c>
      <c r="N6397" s="1">
        <v>43856</v>
      </c>
      <c r="O6397" s="1">
        <v>40000</v>
      </c>
      <c r="P6397" s="1">
        <v>40000</v>
      </c>
      <c r="Q6397" s="12"/>
      <c r="R6397" s="29">
        <f t="shared" si="300"/>
        <v>0</v>
      </c>
      <c r="S6397" t="str">
        <f t="shared" si="301"/>
        <v>OK</v>
      </c>
      <c r="T6397" s="10">
        <f>IFERROR(VLOOKUP(A6397,[1]!Tabla1[[#All],[Material]:[venta nueva]],38,FALSE),0)</f>
        <v>0</v>
      </c>
    </row>
    <row r="6398" spans="1:20" hidden="1" x14ac:dyDescent="0.35">
      <c r="A6398">
        <f t="shared" si="299"/>
        <v>1021929</v>
      </c>
      <c r="B6398" s="6" t="s">
        <v>1373</v>
      </c>
      <c r="C6398" s="7" t="s">
        <v>553</v>
      </c>
      <c r="D6398" s="7" t="s">
        <v>1096</v>
      </c>
      <c r="E6398" s="7" t="s">
        <v>571</v>
      </c>
      <c r="F6398" s="7" t="s">
        <v>572</v>
      </c>
      <c r="G6398" s="7" t="s">
        <v>1082</v>
      </c>
      <c r="H6398" s="7" t="s">
        <v>1014</v>
      </c>
      <c r="I6398" s="6" t="s">
        <v>15</v>
      </c>
      <c r="J6398" s="1">
        <v>-335</v>
      </c>
      <c r="K6398" s="1">
        <v>335</v>
      </c>
      <c r="L6398" s="1">
        <v>0</v>
      </c>
      <c r="M6398" s="1">
        <v>-335</v>
      </c>
      <c r="N6398" s="1">
        <v>335</v>
      </c>
      <c r="O6398" s="1">
        <v>0</v>
      </c>
      <c r="P6398" s="1"/>
      <c r="Q6398" s="12"/>
      <c r="R6398" s="29">
        <f t="shared" si="300"/>
        <v>0</v>
      </c>
      <c r="S6398" t="str">
        <f t="shared" si="301"/>
        <v>OK</v>
      </c>
      <c r="T6398" s="10">
        <f>IFERROR(VLOOKUP(A6398,[1]!Tabla1[[#All],[Material]:[venta nueva]],38,FALSE),0)</f>
        <v>0</v>
      </c>
    </row>
    <row r="6399" spans="1:20" hidden="1" x14ac:dyDescent="0.35">
      <c r="A6399">
        <f t="shared" si="299"/>
        <v>1021931</v>
      </c>
      <c r="B6399" s="6" t="s">
        <v>1373</v>
      </c>
      <c r="C6399" s="7" t="s">
        <v>553</v>
      </c>
      <c r="D6399" s="7" t="s">
        <v>1096</v>
      </c>
      <c r="E6399" s="7" t="s">
        <v>206</v>
      </c>
      <c r="F6399" s="7" t="s">
        <v>207</v>
      </c>
      <c r="G6399" s="7" t="s">
        <v>1085</v>
      </c>
      <c r="H6399" s="7" t="s">
        <v>1036</v>
      </c>
      <c r="I6399" s="6" t="s">
        <v>15</v>
      </c>
      <c r="J6399" s="1">
        <v>375</v>
      </c>
      <c r="K6399" s="1">
        <v>20447</v>
      </c>
      <c r="L6399" s="1">
        <v>20000</v>
      </c>
      <c r="M6399" s="1">
        <v>375</v>
      </c>
      <c r="N6399" s="1">
        <v>20447</v>
      </c>
      <c r="O6399" s="1">
        <v>21112</v>
      </c>
      <c r="P6399" s="1">
        <v>21112</v>
      </c>
      <c r="Q6399" s="12"/>
      <c r="R6399" s="29">
        <f t="shared" si="300"/>
        <v>0</v>
      </c>
      <c r="S6399" t="str">
        <f t="shared" si="301"/>
        <v>OK</v>
      </c>
      <c r="T6399" s="10">
        <f>IFERROR(VLOOKUP(A6399,[1]!Tabla1[[#All],[Material]:[venta nueva]],38,FALSE),0)</f>
        <v>0</v>
      </c>
    </row>
    <row r="6400" spans="1:20" hidden="1" x14ac:dyDescent="0.35">
      <c r="A6400">
        <f t="shared" si="299"/>
        <v>1021936</v>
      </c>
      <c r="B6400" s="6" t="s">
        <v>1373</v>
      </c>
      <c r="C6400" s="7" t="s">
        <v>553</v>
      </c>
      <c r="D6400" s="7" t="s">
        <v>1096</v>
      </c>
      <c r="E6400" s="7" t="s">
        <v>208</v>
      </c>
      <c r="F6400" s="7" t="s">
        <v>209</v>
      </c>
      <c r="G6400" s="7" t="s">
        <v>1077</v>
      </c>
      <c r="H6400" s="7" t="s">
        <v>1005</v>
      </c>
      <c r="I6400" s="6" t="s">
        <v>15</v>
      </c>
      <c r="J6400" s="1">
        <v>-114403</v>
      </c>
      <c r="K6400" s="1">
        <v>562003</v>
      </c>
      <c r="L6400" s="1">
        <v>456000</v>
      </c>
      <c r="M6400" s="1">
        <v>-114403</v>
      </c>
      <c r="N6400" s="1">
        <v>562003</v>
      </c>
      <c r="O6400" s="1">
        <v>456000</v>
      </c>
      <c r="P6400" s="1">
        <v>456000</v>
      </c>
      <c r="Q6400" s="12"/>
      <c r="R6400" s="29">
        <f t="shared" si="300"/>
        <v>0</v>
      </c>
      <c r="S6400" t="str">
        <f t="shared" si="301"/>
        <v>OK</v>
      </c>
      <c r="T6400" s="10">
        <f>IFERROR(VLOOKUP(A6400,[1]!Tabla1[[#All],[Material]:[venta nueva]],38,FALSE),0)</f>
        <v>0</v>
      </c>
    </row>
    <row r="6401" spans="1:20" hidden="1" x14ac:dyDescent="0.35">
      <c r="A6401">
        <f t="shared" si="299"/>
        <v>1021944</v>
      </c>
      <c r="B6401" s="6" t="s">
        <v>1373</v>
      </c>
      <c r="C6401" s="7" t="s">
        <v>553</v>
      </c>
      <c r="D6401" s="7" t="s">
        <v>1096</v>
      </c>
      <c r="E6401" s="7" t="s">
        <v>558</v>
      </c>
      <c r="F6401" s="7" t="s">
        <v>559</v>
      </c>
      <c r="G6401" s="7" t="s">
        <v>1081</v>
      </c>
      <c r="H6401" s="7" t="s">
        <v>1037</v>
      </c>
      <c r="I6401" s="6" t="s">
        <v>15</v>
      </c>
      <c r="J6401" s="1">
        <v>-3568</v>
      </c>
      <c r="K6401" s="1">
        <v>0</v>
      </c>
      <c r="L6401" s="1">
        <v>0</v>
      </c>
      <c r="M6401" s="1">
        <v>-3568</v>
      </c>
      <c r="N6401" s="1">
        <v>0</v>
      </c>
      <c r="O6401" s="1">
        <v>0</v>
      </c>
      <c r="P6401" s="1"/>
      <c r="Q6401" s="12"/>
      <c r="R6401" s="29">
        <f t="shared" si="300"/>
        <v>0</v>
      </c>
      <c r="S6401" t="str">
        <f t="shared" si="301"/>
        <v>OK</v>
      </c>
      <c r="T6401" s="10">
        <f>IFERROR(VLOOKUP(A6401,[1]!Tabla1[[#All],[Material]:[venta nueva]],38,FALSE),0)</f>
        <v>0</v>
      </c>
    </row>
    <row r="6402" spans="1:20" hidden="1" x14ac:dyDescent="0.35">
      <c r="A6402">
        <f t="shared" si="299"/>
        <v>1021945</v>
      </c>
      <c r="B6402" s="6" t="s">
        <v>1373</v>
      </c>
      <c r="C6402" s="7" t="s">
        <v>553</v>
      </c>
      <c r="D6402" s="7" t="s">
        <v>1096</v>
      </c>
      <c r="E6402" s="7" t="s">
        <v>560</v>
      </c>
      <c r="F6402" s="7" t="s">
        <v>561</v>
      </c>
      <c r="G6402" s="7" t="s">
        <v>1087</v>
      </c>
      <c r="H6402" s="7" t="s">
        <v>1038</v>
      </c>
      <c r="I6402" s="6" t="s">
        <v>15</v>
      </c>
      <c r="J6402" s="1">
        <v>-7620</v>
      </c>
      <c r="K6402" s="1">
        <v>0</v>
      </c>
      <c r="L6402" s="1">
        <v>0</v>
      </c>
      <c r="M6402" s="1">
        <v>-7620</v>
      </c>
      <c r="N6402" s="1">
        <v>0</v>
      </c>
      <c r="O6402" s="1">
        <v>0</v>
      </c>
      <c r="P6402" s="1"/>
      <c r="Q6402" s="12"/>
      <c r="R6402" s="29">
        <f t="shared" si="300"/>
        <v>0</v>
      </c>
      <c r="S6402" t="str">
        <f t="shared" si="301"/>
        <v>OK</v>
      </c>
      <c r="T6402" s="10">
        <f>IFERROR(VLOOKUP(A6402,[1]!Tabla1[[#All],[Material]:[venta nueva]],38,FALSE),0)</f>
        <v>0</v>
      </c>
    </row>
    <row r="6403" spans="1:20" hidden="1" x14ac:dyDescent="0.35">
      <c r="A6403">
        <f t="shared" si="299"/>
        <v>1021952</v>
      </c>
      <c r="B6403" s="6" t="s">
        <v>1373</v>
      </c>
      <c r="C6403" s="7" t="s">
        <v>553</v>
      </c>
      <c r="D6403" s="7" t="s">
        <v>1096</v>
      </c>
      <c r="E6403" s="7" t="s">
        <v>210</v>
      </c>
      <c r="F6403" s="7" t="s">
        <v>74</v>
      </c>
      <c r="G6403" s="7" t="s">
        <v>1074</v>
      </c>
      <c r="H6403" s="7" t="s">
        <v>1018</v>
      </c>
      <c r="I6403" s="6" t="s">
        <v>15</v>
      </c>
      <c r="J6403" s="1">
        <v>2395</v>
      </c>
      <c r="K6403" s="1">
        <v>0</v>
      </c>
      <c r="L6403" s="1">
        <v>2395</v>
      </c>
      <c r="M6403" s="1">
        <v>2395</v>
      </c>
      <c r="N6403" s="1">
        <v>0</v>
      </c>
      <c r="O6403" s="1">
        <v>5360</v>
      </c>
      <c r="P6403" s="1">
        <v>5360</v>
      </c>
      <c r="Q6403" s="12"/>
      <c r="R6403" s="29">
        <f t="shared" si="300"/>
        <v>0</v>
      </c>
      <c r="S6403" t="str">
        <f t="shared" si="301"/>
        <v>OK</v>
      </c>
      <c r="T6403" s="10">
        <f>IFERROR(VLOOKUP(A6403,[1]!Tabla1[[#All],[Material]:[venta nueva]],38,FALSE),0)</f>
        <v>0</v>
      </c>
    </row>
    <row r="6404" spans="1:20" hidden="1" x14ac:dyDescent="0.35">
      <c r="A6404">
        <f t="shared" si="299"/>
        <v>1021971</v>
      </c>
      <c r="B6404" s="6" t="s">
        <v>1373</v>
      </c>
      <c r="C6404" s="7" t="s">
        <v>553</v>
      </c>
      <c r="D6404" s="7" t="s">
        <v>1096</v>
      </c>
      <c r="E6404" s="7" t="s">
        <v>211</v>
      </c>
      <c r="F6404" s="7" t="s">
        <v>212</v>
      </c>
      <c r="G6404" s="7" t="s">
        <v>1080</v>
      </c>
      <c r="H6404" s="7" t="s">
        <v>1029</v>
      </c>
      <c r="I6404" s="6" t="s">
        <v>14</v>
      </c>
      <c r="J6404" s="1">
        <v>11074</v>
      </c>
      <c r="K6404" s="1">
        <v>0</v>
      </c>
      <c r="L6404" s="1">
        <v>0</v>
      </c>
      <c r="M6404" s="1">
        <v>11074</v>
      </c>
      <c r="N6404" s="1">
        <v>0</v>
      </c>
      <c r="O6404" s="1">
        <v>0</v>
      </c>
      <c r="P6404" s="1">
        <v>12000</v>
      </c>
      <c r="Q6404" s="12"/>
      <c r="R6404" s="29">
        <f t="shared" si="300"/>
        <v>-12000</v>
      </c>
      <c r="S6404" t="str">
        <f t="shared" si="301"/>
        <v>Pendiente de ingreso</v>
      </c>
      <c r="T6404" s="10">
        <f>IFERROR(VLOOKUP(A6404,[1]!Tabla1[[#All],[Material]:[venta nueva]],38,FALSE),0)</f>
        <v>0</v>
      </c>
    </row>
    <row r="6405" spans="1:20" hidden="1" x14ac:dyDescent="0.35">
      <c r="A6405">
        <f t="shared" si="299"/>
        <v>1021987</v>
      </c>
      <c r="B6405" s="6" t="s">
        <v>1373</v>
      </c>
      <c r="C6405" s="7" t="s">
        <v>553</v>
      </c>
      <c r="D6405" s="7" t="s">
        <v>1096</v>
      </c>
      <c r="E6405" s="7" t="s">
        <v>217</v>
      </c>
      <c r="F6405" s="7" t="s">
        <v>218</v>
      </c>
      <c r="G6405" s="7" t="s">
        <v>1069</v>
      </c>
      <c r="H6405" s="7" t="s">
        <v>1016</v>
      </c>
      <c r="I6405" s="6" t="s">
        <v>15</v>
      </c>
      <c r="J6405" s="1">
        <v>-3853</v>
      </c>
      <c r="K6405" s="1">
        <v>13853</v>
      </c>
      <c r="L6405" s="1">
        <v>10000</v>
      </c>
      <c r="M6405" s="1">
        <v>-3853</v>
      </c>
      <c r="N6405" s="1">
        <v>13853</v>
      </c>
      <c r="O6405" s="1">
        <v>10000</v>
      </c>
      <c r="P6405" s="1">
        <v>10000</v>
      </c>
      <c r="Q6405" s="12"/>
      <c r="R6405" s="29">
        <f t="shared" si="300"/>
        <v>0</v>
      </c>
      <c r="S6405" t="str">
        <f t="shared" si="301"/>
        <v>OK</v>
      </c>
      <c r="T6405" s="10">
        <f>IFERROR(VLOOKUP(A6405,[1]!Tabla1[[#All],[Material]:[venta nueva]],38,FALSE),0)</f>
        <v>0</v>
      </c>
    </row>
    <row r="6406" spans="1:20" hidden="1" x14ac:dyDescent="0.35">
      <c r="A6406">
        <f t="shared" ref="A6406:A6469" si="302">+E6406*1</f>
        <v>1021992</v>
      </c>
      <c r="B6406" s="6" t="s">
        <v>1373</v>
      </c>
      <c r="C6406" s="7" t="s">
        <v>553</v>
      </c>
      <c r="D6406" s="7" t="s">
        <v>1096</v>
      </c>
      <c r="E6406" s="7" t="s">
        <v>219</v>
      </c>
      <c r="F6406" s="7" t="s">
        <v>28</v>
      </c>
      <c r="G6406" s="7" t="s">
        <v>1078</v>
      </c>
      <c r="H6406" s="7" t="s">
        <v>1006</v>
      </c>
      <c r="I6406" s="6" t="s">
        <v>14</v>
      </c>
      <c r="J6406" s="1">
        <v>20842</v>
      </c>
      <c r="K6406" s="1">
        <v>0</v>
      </c>
      <c r="L6406" s="1">
        <v>20842</v>
      </c>
      <c r="M6406" s="1">
        <v>20842</v>
      </c>
      <c r="N6406" s="1">
        <v>0</v>
      </c>
      <c r="O6406" s="1">
        <v>24000</v>
      </c>
      <c r="P6406" s="1">
        <v>24000</v>
      </c>
      <c r="Q6406" s="12"/>
      <c r="R6406" s="29">
        <f t="shared" si="300"/>
        <v>0</v>
      </c>
      <c r="S6406" t="str">
        <f t="shared" si="301"/>
        <v>OK</v>
      </c>
      <c r="T6406" s="10">
        <f>IFERROR(VLOOKUP(A6406,[1]!Tabla1[[#All],[Material]:[venta nueva]],38,FALSE),0)</f>
        <v>0</v>
      </c>
    </row>
    <row r="6407" spans="1:20" hidden="1" x14ac:dyDescent="0.35">
      <c r="A6407">
        <f t="shared" si="302"/>
        <v>1022033</v>
      </c>
      <c r="B6407" s="6" t="s">
        <v>1373</v>
      </c>
      <c r="C6407" s="7" t="s">
        <v>553</v>
      </c>
      <c r="D6407" s="7" t="s">
        <v>1096</v>
      </c>
      <c r="E6407" s="7" t="s">
        <v>220</v>
      </c>
      <c r="F6407" s="7" t="s">
        <v>221</v>
      </c>
      <c r="G6407" s="7" t="s">
        <v>1087</v>
      </c>
      <c r="H6407" s="7" t="s">
        <v>1038</v>
      </c>
      <c r="I6407" s="6" t="s">
        <v>14</v>
      </c>
      <c r="J6407" s="1">
        <v>1219</v>
      </c>
      <c r="K6407" s="1">
        <v>41415</v>
      </c>
      <c r="L6407" s="1">
        <v>42634</v>
      </c>
      <c r="M6407" s="1">
        <v>1219</v>
      </c>
      <c r="N6407" s="1">
        <v>41415</v>
      </c>
      <c r="O6407" s="1">
        <v>48000</v>
      </c>
      <c r="P6407" s="1">
        <v>48000</v>
      </c>
      <c r="Q6407" s="12"/>
      <c r="R6407" s="29">
        <f t="shared" si="300"/>
        <v>0</v>
      </c>
      <c r="S6407" t="str">
        <f t="shared" si="301"/>
        <v>OK</v>
      </c>
      <c r="T6407" s="10">
        <f>IFERROR(VLOOKUP(A6407,[1]!Tabla1[[#All],[Material]:[venta nueva]],38,FALSE),0)</f>
        <v>0</v>
      </c>
    </row>
    <row r="6408" spans="1:20" hidden="1" x14ac:dyDescent="0.35">
      <c r="A6408">
        <f t="shared" si="302"/>
        <v>1022073</v>
      </c>
      <c r="B6408" s="6" t="s">
        <v>1373</v>
      </c>
      <c r="C6408" s="7" t="s">
        <v>553</v>
      </c>
      <c r="D6408" s="7" t="s">
        <v>1096</v>
      </c>
      <c r="E6408" s="7" t="s">
        <v>222</v>
      </c>
      <c r="F6408" s="7" t="s">
        <v>223</v>
      </c>
      <c r="G6408" s="7" t="s">
        <v>1078</v>
      </c>
      <c r="H6408" s="7" t="s">
        <v>1027</v>
      </c>
      <c r="I6408" s="6" t="s">
        <v>14</v>
      </c>
      <c r="J6408" s="1">
        <v>29016</v>
      </c>
      <c r="K6408" s="1">
        <v>0</v>
      </c>
      <c r="L6408" s="1">
        <v>0</v>
      </c>
      <c r="M6408" s="1">
        <v>29016</v>
      </c>
      <c r="N6408" s="1">
        <v>181587</v>
      </c>
      <c r="O6408" s="1">
        <v>217553</v>
      </c>
      <c r="P6408" s="1">
        <v>24000</v>
      </c>
      <c r="Q6408" s="12"/>
      <c r="R6408" s="29">
        <f t="shared" ref="R6408:R6471" si="303">+O6408-P6408</f>
        <v>193553</v>
      </c>
      <c r="S6408" t="str">
        <f t="shared" ref="S6408:S6471" si="304">IF(R6408&gt;0,"Sobre ingreso",IF(R6408&lt;0,"Pendiente de ingreso","OK"))</f>
        <v>Sobre ingreso</v>
      </c>
      <c r="T6408" s="10">
        <f>IFERROR(VLOOKUP(A6408,[1]!Tabla1[[#All],[Material]:[venta nueva]],38,FALSE),0)</f>
        <v>0</v>
      </c>
    </row>
    <row r="6409" spans="1:20" hidden="1" x14ac:dyDescent="0.35">
      <c r="A6409">
        <f t="shared" si="302"/>
        <v>1022080</v>
      </c>
      <c r="B6409" s="6" t="s">
        <v>1373</v>
      </c>
      <c r="C6409" s="7" t="s">
        <v>553</v>
      </c>
      <c r="D6409" s="7" t="s">
        <v>1096</v>
      </c>
      <c r="E6409" s="7" t="s">
        <v>224</v>
      </c>
      <c r="F6409" s="7" t="s">
        <v>225</v>
      </c>
      <c r="G6409" s="7" t="s">
        <v>1069</v>
      </c>
      <c r="H6409" s="7" t="s">
        <v>1039</v>
      </c>
      <c r="I6409" s="6" t="s">
        <v>662</v>
      </c>
      <c r="J6409" s="1"/>
      <c r="K6409" s="1"/>
      <c r="L6409" s="1"/>
      <c r="M6409" s="1">
        <v>0</v>
      </c>
      <c r="N6409" s="1">
        <v>0</v>
      </c>
      <c r="O6409" s="1">
        <v>5000</v>
      </c>
      <c r="P6409" s="1"/>
      <c r="Q6409" s="12"/>
      <c r="R6409" s="29">
        <f t="shared" si="303"/>
        <v>5000</v>
      </c>
      <c r="S6409" t="str">
        <f t="shared" si="304"/>
        <v>Sobre ingreso</v>
      </c>
      <c r="T6409" s="10">
        <f>IFERROR(VLOOKUP(A6409,[1]!Tabla1[[#All],[Material]:[venta nueva]],38,FALSE),0)</f>
        <v>0</v>
      </c>
    </row>
    <row r="6410" spans="1:20" hidden="1" x14ac:dyDescent="0.35">
      <c r="A6410">
        <f t="shared" si="302"/>
        <v>1022080</v>
      </c>
      <c r="B6410" s="6" t="s">
        <v>1373</v>
      </c>
      <c r="C6410" s="7" t="s">
        <v>553</v>
      </c>
      <c r="D6410" s="7" t="s">
        <v>1096</v>
      </c>
      <c r="E6410" s="7" t="s">
        <v>224</v>
      </c>
      <c r="F6410" s="7" t="s">
        <v>225</v>
      </c>
      <c r="G6410" s="7" t="s">
        <v>1069</v>
      </c>
      <c r="H6410" s="7" t="s">
        <v>1039</v>
      </c>
      <c r="I6410" s="6" t="s">
        <v>14</v>
      </c>
      <c r="J6410" s="1">
        <v>-13590</v>
      </c>
      <c r="K6410" s="1">
        <v>94167</v>
      </c>
      <c r="L6410" s="1">
        <v>99648</v>
      </c>
      <c r="M6410" s="1">
        <v>-13590</v>
      </c>
      <c r="N6410" s="1">
        <v>94167</v>
      </c>
      <c r="O6410" s="1">
        <v>91000</v>
      </c>
      <c r="P6410" s="1">
        <v>96000</v>
      </c>
      <c r="Q6410" s="12"/>
      <c r="R6410" s="29">
        <f t="shared" si="303"/>
        <v>-5000</v>
      </c>
      <c r="S6410" t="str">
        <f t="shared" si="304"/>
        <v>Pendiente de ingreso</v>
      </c>
      <c r="T6410" s="10">
        <f>IFERROR(VLOOKUP(A6410,[1]!Tabla1[[#All],[Material]:[venta nueva]],38,FALSE),0)</f>
        <v>0</v>
      </c>
    </row>
    <row r="6411" spans="1:20" hidden="1" x14ac:dyDescent="0.35">
      <c r="A6411">
        <f t="shared" si="302"/>
        <v>1022082</v>
      </c>
      <c r="B6411" s="6" t="s">
        <v>1373</v>
      </c>
      <c r="C6411" s="7" t="s">
        <v>553</v>
      </c>
      <c r="D6411" s="7" t="s">
        <v>1096</v>
      </c>
      <c r="E6411" s="7" t="s">
        <v>1110</v>
      </c>
      <c r="F6411" s="7" t="s">
        <v>1111</v>
      </c>
      <c r="G6411" s="7" t="s">
        <v>1081</v>
      </c>
      <c r="H6411" s="7" t="s">
        <v>1010</v>
      </c>
      <c r="I6411" s="6" t="s">
        <v>14</v>
      </c>
      <c r="J6411" s="1">
        <v>0</v>
      </c>
      <c r="K6411" s="1">
        <v>55203</v>
      </c>
      <c r="L6411" s="1">
        <v>55203</v>
      </c>
      <c r="M6411" s="1">
        <v>0</v>
      </c>
      <c r="N6411" s="1">
        <v>17379</v>
      </c>
      <c r="O6411" s="1">
        <v>48000</v>
      </c>
      <c r="P6411" s="1">
        <v>48000</v>
      </c>
      <c r="Q6411" s="12"/>
      <c r="R6411" s="29">
        <f t="shared" si="303"/>
        <v>0</v>
      </c>
      <c r="S6411" t="str">
        <f t="shared" si="304"/>
        <v>OK</v>
      </c>
      <c r="T6411" s="10">
        <f>IFERROR(VLOOKUP(A6411,[1]!Tabla1[[#All],[Material]:[venta nueva]],38,FALSE),0)</f>
        <v>0</v>
      </c>
    </row>
    <row r="6412" spans="1:20" hidden="1" x14ac:dyDescent="0.35">
      <c r="A6412">
        <f t="shared" si="302"/>
        <v>1022096</v>
      </c>
      <c r="B6412" s="6" t="s">
        <v>1373</v>
      </c>
      <c r="C6412" s="7" t="s">
        <v>553</v>
      </c>
      <c r="D6412" s="7" t="s">
        <v>1096</v>
      </c>
      <c r="E6412" s="7" t="s">
        <v>226</v>
      </c>
      <c r="F6412" s="7" t="s">
        <v>227</v>
      </c>
      <c r="G6412" s="7" t="s">
        <v>1084</v>
      </c>
      <c r="H6412" s="7" t="s">
        <v>1028</v>
      </c>
      <c r="I6412" s="6" t="s">
        <v>14</v>
      </c>
      <c r="J6412" s="1">
        <v>-26854</v>
      </c>
      <c r="K6412" s="1">
        <v>237040</v>
      </c>
      <c r="L6412" s="1">
        <v>208187</v>
      </c>
      <c r="M6412" s="1">
        <v>-26854</v>
      </c>
      <c r="N6412" s="1">
        <v>237040</v>
      </c>
      <c r="O6412" s="1">
        <v>208187</v>
      </c>
      <c r="P6412" s="1">
        <v>216000</v>
      </c>
      <c r="Q6412" s="12"/>
      <c r="R6412" s="29">
        <f t="shared" si="303"/>
        <v>-7813</v>
      </c>
      <c r="S6412" t="str">
        <f t="shared" si="304"/>
        <v>Pendiente de ingreso</v>
      </c>
      <c r="T6412" s="10">
        <f>IFERROR(VLOOKUP(A6412,[1]!Tabla1[[#All],[Material]:[venta nueva]],38,FALSE),0)</f>
        <v>0</v>
      </c>
    </row>
    <row r="6413" spans="1:20" hidden="1" x14ac:dyDescent="0.35">
      <c r="A6413">
        <f t="shared" si="302"/>
        <v>1022099</v>
      </c>
      <c r="B6413" s="6" t="s">
        <v>1373</v>
      </c>
      <c r="C6413" s="7" t="s">
        <v>553</v>
      </c>
      <c r="D6413" s="7" t="s">
        <v>1096</v>
      </c>
      <c r="E6413" s="7" t="s">
        <v>228</v>
      </c>
      <c r="F6413" s="7" t="s">
        <v>229</v>
      </c>
      <c r="G6413" s="7" t="s">
        <v>1084</v>
      </c>
      <c r="H6413" s="7" t="s">
        <v>1017</v>
      </c>
      <c r="I6413" s="6" t="s">
        <v>14</v>
      </c>
      <c r="J6413" s="1">
        <v>26436</v>
      </c>
      <c r="K6413" s="1">
        <v>191564</v>
      </c>
      <c r="L6413" s="1">
        <v>218000</v>
      </c>
      <c r="M6413" s="1">
        <v>26436</v>
      </c>
      <c r="N6413" s="1">
        <v>191564</v>
      </c>
      <c r="O6413" s="1">
        <v>216000</v>
      </c>
      <c r="P6413" s="1">
        <v>216000</v>
      </c>
      <c r="Q6413" s="12"/>
      <c r="R6413" s="29">
        <f t="shared" si="303"/>
        <v>0</v>
      </c>
      <c r="S6413" t="str">
        <f t="shared" si="304"/>
        <v>OK</v>
      </c>
      <c r="T6413" s="10">
        <f>IFERROR(VLOOKUP(A6413,[1]!Tabla1[[#All],[Material]:[venta nueva]],38,FALSE),0)</f>
        <v>0</v>
      </c>
    </row>
    <row r="6414" spans="1:20" hidden="1" x14ac:dyDescent="0.35">
      <c r="A6414">
        <f t="shared" si="302"/>
        <v>1022101</v>
      </c>
      <c r="B6414" s="6" t="s">
        <v>1373</v>
      </c>
      <c r="C6414" s="7" t="s">
        <v>553</v>
      </c>
      <c r="D6414" s="7" t="s">
        <v>1096</v>
      </c>
      <c r="E6414" s="7" t="s">
        <v>544</v>
      </c>
      <c r="F6414" s="7" t="s">
        <v>545</v>
      </c>
      <c r="G6414" s="7" t="s">
        <v>1075</v>
      </c>
      <c r="H6414" s="7" t="s">
        <v>1002</v>
      </c>
      <c r="I6414" s="6" t="s">
        <v>15</v>
      </c>
      <c r="J6414" s="1">
        <v>598</v>
      </c>
      <c r="K6414" s="1">
        <v>1402</v>
      </c>
      <c r="L6414" s="1">
        <v>2000</v>
      </c>
      <c r="M6414" s="1">
        <v>598</v>
      </c>
      <c r="N6414" s="1">
        <v>1402</v>
      </c>
      <c r="O6414" s="1">
        <v>877</v>
      </c>
      <c r="P6414" s="1">
        <v>877</v>
      </c>
      <c r="Q6414" s="12"/>
      <c r="R6414" s="29">
        <f t="shared" si="303"/>
        <v>0</v>
      </c>
      <c r="S6414" t="str">
        <f t="shared" si="304"/>
        <v>OK</v>
      </c>
      <c r="T6414" s="10">
        <f>IFERROR(VLOOKUP(A6414,[1]!Tabla1[[#All],[Material]:[venta nueva]],38,FALSE),0)</f>
        <v>0</v>
      </c>
    </row>
    <row r="6415" spans="1:20" hidden="1" x14ac:dyDescent="0.35">
      <c r="A6415">
        <f t="shared" si="302"/>
        <v>1022115</v>
      </c>
      <c r="B6415" s="6" t="s">
        <v>1373</v>
      </c>
      <c r="C6415" s="7" t="s">
        <v>553</v>
      </c>
      <c r="D6415" s="7" t="s">
        <v>1096</v>
      </c>
      <c r="E6415" s="7" t="s">
        <v>464</v>
      </c>
      <c r="F6415" s="7" t="s">
        <v>465</v>
      </c>
      <c r="G6415" s="7" t="s">
        <v>1079</v>
      </c>
      <c r="H6415" s="7" t="s">
        <v>1040</v>
      </c>
      <c r="I6415" s="6" t="s">
        <v>10</v>
      </c>
      <c r="J6415" s="1"/>
      <c r="K6415" s="1"/>
      <c r="L6415" s="1"/>
      <c r="M6415" s="1">
        <v>0</v>
      </c>
      <c r="N6415" s="1">
        <v>24000</v>
      </c>
      <c r="O6415" s="1">
        <v>24000</v>
      </c>
      <c r="P6415" s="1">
        <v>24000</v>
      </c>
      <c r="Q6415" s="12"/>
      <c r="R6415" s="29">
        <f t="shared" si="303"/>
        <v>0</v>
      </c>
      <c r="S6415" t="str">
        <f t="shared" si="304"/>
        <v>OK</v>
      </c>
      <c r="T6415" s="10">
        <f>IFERROR(VLOOKUP(A6415,[1]!Tabla1[[#All],[Material]:[venta nueva]],38,FALSE),0)</f>
        <v>0</v>
      </c>
    </row>
    <row r="6416" spans="1:20" hidden="1" x14ac:dyDescent="0.35">
      <c r="A6416">
        <f t="shared" si="302"/>
        <v>1022125</v>
      </c>
      <c r="B6416" s="6" t="s">
        <v>1373</v>
      </c>
      <c r="C6416" s="7" t="s">
        <v>553</v>
      </c>
      <c r="D6416" s="7" t="s">
        <v>1096</v>
      </c>
      <c r="E6416" s="7" t="s">
        <v>232</v>
      </c>
      <c r="F6416" s="7" t="s">
        <v>233</v>
      </c>
      <c r="G6416" s="7" t="s">
        <v>1086</v>
      </c>
      <c r="H6416" s="7" t="s">
        <v>1025</v>
      </c>
      <c r="I6416" s="6" t="s">
        <v>662</v>
      </c>
      <c r="J6416" s="1"/>
      <c r="K6416" s="1"/>
      <c r="L6416" s="1"/>
      <c r="M6416" s="1">
        <v>0</v>
      </c>
      <c r="N6416" s="1">
        <v>0</v>
      </c>
      <c r="O6416" s="1">
        <v>48000</v>
      </c>
      <c r="P6416" s="1"/>
      <c r="Q6416" s="12"/>
      <c r="R6416" s="29">
        <f t="shared" si="303"/>
        <v>48000</v>
      </c>
      <c r="S6416" t="str">
        <f t="shared" si="304"/>
        <v>Sobre ingreso</v>
      </c>
      <c r="T6416" s="10">
        <f>IFERROR(VLOOKUP(A6416,[1]!Tabla1[[#All],[Material]:[venta nueva]],38,FALSE),0)</f>
        <v>0</v>
      </c>
    </row>
    <row r="6417" spans="1:20" hidden="1" x14ac:dyDescent="0.35">
      <c r="A6417">
        <f t="shared" si="302"/>
        <v>1022125</v>
      </c>
      <c r="B6417" s="6" t="s">
        <v>1373</v>
      </c>
      <c r="C6417" s="7" t="s">
        <v>553</v>
      </c>
      <c r="D6417" s="7" t="s">
        <v>1096</v>
      </c>
      <c r="E6417" s="7" t="s">
        <v>232</v>
      </c>
      <c r="F6417" s="7" t="s">
        <v>233</v>
      </c>
      <c r="G6417" s="7" t="s">
        <v>1086</v>
      </c>
      <c r="H6417" s="7" t="s">
        <v>1025</v>
      </c>
      <c r="I6417" s="6" t="s">
        <v>14</v>
      </c>
      <c r="J6417" s="1">
        <v>27088</v>
      </c>
      <c r="K6417" s="1">
        <v>212912</v>
      </c>
      <c r="L6417" s="1">
        <v>240000</v>
      </c>
      <c r="M6417" s="1">
        <v>27088</v>
      </c>
      <c r="N6417" s="1">
        <v>212912</v>
      </c>
      <c r="O6417" s="1">
        <v>192000</v>
      </c>
      <c r="P6417" s="1">
        <v>254000</v>
      </c>
      <c r="Q6417" s="12"/>
      <c r="R6417" s="29">
        <f t="shared" si="303"/>
        <v>-62000</v>
      </c>
      <c r="S6417" t="str">
        <f t="shared" si="304"/>
        <v>Pendiente de ingreso</v>
      </c>
      <c r="T6417" s="10">
        <f>IFERROR(VLOOKUP(A6417,[1]!Tabla1[[#All],[Material]:[venta nueva]],38,FALSE),0)</f>
        <v>0</v>
      </c>
    </row>
    <row r="6418" spans="1:20" hidden="1" x14ac:dyDescent="0.35">
      <c r="A6418">
        <f t="shared" si="302"/>
        <v>1022128</v>
      </c>
      <c r="B6418" s="6" t="s">
        <v>1373</v>
      </c>
      <c r="C6418" s="7" t="s">
        <v>553</v>
      </c>
      <c r="D6418" s="7" t="s">
        <v>1096</v>
      </c>
      <c r="E6418" s="7" t="s">
        <v>234</v>
      </c>
      <c r="F6418" s="7" t="s">
        <v>235</v>
      </c>
      <c r="G6418" s="7" t="s">
        <v>1076</v>
      </c>
      <c r="H6418" s="7" t="s">
        <v>1004</v>
      </c>
      <c r="I6418" s="6" t="s">
        <v>15</v>
      </c>
      <c r="J6418" s="1">
        <v>4186</v>
      </c>
      <c r="K6418" s="1">
        <v>6266</v>
      </c>
      <c r="L6418" s="1">
        <v>12186</v>
      </c>
      <c r="M6418" s="1">
        <v>4186</v>
      </c>
      <c r="N6418" s="1">
        <v>0</v>
      </c>
      <c r="O6418" s="1">
        <v>0</v>
      </c>
      <c r="P6418" s="1"/>
      <c r="Q6418" s="12"/>
      <c r="R6418" s="29">
        <f t="shared" si="303"/>
        <v>0</v>
      </c>
      <c r="S6418" t="str">
        <f t="shared" si="304"/>
        <v>OK</v>
      </c>
      <c r="T6418" s="10">
        <f>IFERROR(VLOOKUP(A6418,[1]!Tabla1[[#All],[Material]:[venta nueva]],38,FALSE),0)</f>
        <v>0</v>
      </c>
    </row>
    <row r="6419" spans="1:20" hidden="1" x14ac:dyDescent="0.35">
      <c r="A6419">
        <f t="shared" si="302"/>
        <v>1022141</v>
      </c>
      <c r="B6419" s="6" t="s">
        <v>1373</v>
      </c>
      <c r="C6419" s="7" t="s">
        <v>553</v>
      </c>
      <c r="D6419" s="7" t="s">
        <v>1096</v>
      </c>
      <c r="E6419" s="7" t="s">
        <v>236</v>
      </c>
      <c r="F6419" s="7" t="s">
        <v>237</v>
      </c>
      <c r="G6419" s="7" t="s">
        <v>1076</v>
      </c>
      <c r="H6419" s="7" t="s">
        <v>1004</v>
      </c>
      <c r="I6419" s="6" t="s">
        <v>15</v>
      </c>
      <c r="J6419" s="1">
        <v>-10213</v>
      </c>
      <c r="K6419" s="1">
        <v>49866</v>
      </c>
      <c r="L6419" s="1">
        <v>39653</v>
      </c>
      <c r="M6419" s="1">
        <v>-10213</v>
      </c>
      <c r="N6419" s="1">
        <v>49866</v>
      </c>
      <c r="O6419" s="1">
        <v>40000</v>
      </c>
      <c r="P6419" s="1">
        <v>40000</v>
      </c>
      <c r="Q6419" s="12"/>
      <c r="R6419" s="29">
        <f t="shared" si="303"/>
        <v>0</v>
      </c>
      <c r="S6419" t="str">
        <f t="shared" si="304"/>
        <v>OK</v>
      </c>
      <c r="T6419" s="10">
        <f>IFERROR(VLOOKUP(A6419,[1]!Tabla1[[#All],[Material]:[venta nueva]],38,FALSE),0)</f>
        <v>0</v>
      </c>
    </row>
    <row r="6420" spans="1:20" hidden="1" x14ac:dyDescent="0.35">
      <c r="A6420">
        <f t="shared" si="302"/>
        <v>1022142</v>
      </c>
      <c r="B6420" s="6" t="s">
        <v>1373</v>
      </c>
      <c r="C6420" s="7" t="s">
        <v>553</v>
      </c>
      <c r="D6420" s="7" t="s">
        <v>1096</v>
      </c>
      <c r="E6420" s="7" t="s">
        <v>238</v>
      </c>
      <c r="F6420" s="7" t="s">
        <v>239</v>
      </c>
      <c r="G6420" s="7" t="s">
        <v>1076</v>
      </c>
      <c r="H6420" s="7" t="s">
        <v>1004</v>
      </c>
      <c r="I6420" s="6" t="s">
        <v>15</v>
      </c>
      <c r="J6420" s="1">
        <v>26598</v>
      </c>
      <c r="K6420" s="1">
        <v>0</v>
      </c>
      <c r="L6420" s="1">
        <v>15000</v>
      </c>
      <c r="M6420" s="1">
        <v>26598</v>
      </c>
      <c r="N6420" s="1">
        <v>0</v>
      </c>
      <c r="O6420" s="1">
        <v>28400</v>
      </c>
      <c r="P6420" s="1">
        <v>28400</v>
      </c>
      <c r="Q6420" s="12"/>
      <c r="R6420" s="29">
        <f t="shared" si="303"/>
        <v>0</v>
      </c>
      <c r="S6420" t="str">
        <f t="shared" si="304"/>
        <v>OK</v>
      </c>
      <c r="T6420" s="10">
        <f>IFERROR(VLOOKUP(A6420,[1]!Tabla1[[#All],[Material]:[venta nueva]],38,FALSE),0)</f>
        <v>0</v>
      </c>
    </row>
    <row r="6421" spans="1:20" hidden="1" x14ac:dyDescent="0.35">
      <c r="A6421">
        <f t="shared" si="302"/>
        <v>1022145</v>
      </c>
      <c r="B6421" s="6" t="s">
        <v>1373</v>
      </c>
      <c r="C6421" s="7" t="s">
        <v>553</v>
      </c>
      <c r="D6421" s="7" t="s">
        <v>1096</v>
      </c>
      <c r="E6421" s="7" t="s">
        <v>597</v>
      </c>
      <c r="F6421" s="7" t="s">
        <v>598</v>
      </c>
      <c r="G6421" s="7" t="s">
        <v>1076</v>
      </c>
      <c r="H6421" s="7" t="s">
        <v>1022</v>
      </c>
      <c r="I6421" s="6" t="s">
        <v>9</v>
      </c>
      <c r="J6421" s="1">
        <v>1511</v>
      </c>
      <c r="K6421" s="1">
        <v>0</v>
      </c>
      <c r="L6421" s="1">
        <v>1511</v>
      </c>
      <c r="M6421" s="1">
        <v>1511</v>
      </c>
      <c r="N6421" s="1">
        <v>0</v>
      </c>
      <c r="O6421" s="1">
        <v>24000</v>
      </c>
      <c r="P6421" s="1">
        <v>24000</v>
      </c>
      <c r="Q6421" s="12"/>
      <c r="R6421" s="29">
        <f t="shared" si="303"/>
        <v>0</v>
      </c>
      <c r="S6421" t="str">
        <f t="shared" si="304"/>
        <v>OK</v>
      </c>
      <c r="T6421" s="10">
        <f>IFERROR(VLOOKUP(A6421,[1]!Tabla1[[#All],[Material]:[venta nueva]],38,FALSE),0)</f>
        <v>0</v>
      </c>
    </row>
    <row r="6422" spans="1:20" hidden="1" x14ac:dyDescent="0.35">
      <c r="A6422">
        <f t="shared" si="302"/>
        <v>1022169</v>
      </c>
      <c r="B6422" s="6" t="s">
        <v>1373</v>
      </c>
      <c r="C6422" s="7" t="s">
        <v>553</v>
      </c>
      <c r="D6422" s="7" t="s">
        <v>1096</v>
      </c>
      <c r="E6422" s="7" t="s">
        <v>244</v>
      </c>
      <c r="F6422" s="7" t="s">
        <v>245</v>
      </c>
      <c r="G6422" s="7" t="s">
        <v>1081</v>
      </c>
      <c r="H6422" s="7" t="s">
        <v>1010</v>
      </c>
      <c r="I6422" s="6" t="s">
        <v>14</v>
      </c>
      <c r="J6422" s="1">
        <v>9643</v>
      </c>
      <c r="K6422" s="1">
        <v>224330</v>
      </c>
      <c r="L6422" s="1">
        <v>240000</v>
      </c>
      <c r="M6422" s="1">
        <v>9643</v>
      </c>
      <c r="N6422" s="1">
        <v>224330</v>
      </c>
      <c r="O6422" s="1">
        <v>240000</v>
      </c>
      <c r="P6422" s="1">
        <v>240000</v>
      </c>
      <c r="Q6422" s="12"/>
      <c r="R6422" s="29">
        <f t="shared" si="303"/>
        <v>0</v>
      </c>
      <c r="S6422" t="str">
        <f t="shared" si="304"/>
        <v>OK</v>
      </c>
      <c r="T6422" s="10">
        <f>IFERROR(VLOOKUP(A6422,[1]!Tabla1[[#All],[Material]:[venta nueva]],38,FALSE),0)</f>
        <v>0</v>
      </c>
    </row>
    <row r="6423" spans="1:20" hidden="1" x14ac:dyDescent="0.35">
      <c r="A6423">
        <f t="shared" si="302"/>
        <v>1022183</v>
      </c>
      <c r="B6423" s="6" t="s">
        <v>1373</v>
      </c>
      <c r="C6423" s="7" t="s">
        <v>553</v>
      </c>
      <c r="D6423" s="7" t="s">
        <v>1096</v>
      </c>
      <c r="E6423" s="7" t="s">
        <v>246</v>
      </c>
      <c r="F6423" s="7" t="s">
        <v>247</v>
      </c>
      <c r="G6423" s="7" t="s">
        <v>1086</v>
      </c>
      <c r="H6423" s="7" t="s">
        <v>1041</v>
      </c>
      <c r="I6423" s="6" t="s">
        <v>662</v>
      </c>
      <c r="J6423" s="1"/>
      <c r="K6423" s="1"/>
      <c r="L6423" s="1"/>
      <c r="M6423" s="1">
        <v>0</v>
      </c>
      <c r="N6423" s="1">
        <v>0</v>
      </c>
      <c r="O6423" s="1">
        <v>48000</v>
      </c>
      <c r="P6423" s="1"/>
      <c r="Q6423" s="12"/>
      <c r="R6423" s="29">
        <f t="shared" si="303"/>
        <v>48000</v>
      </c>
      <c r="S6423" t="str">
        <f t="shared" si="304"/>
        <v>Sobre ingreso</v>
      </c>
      <c r="T6423" s="10">
        <f>IFERROR(VLOOKUP(A6423,[1]!Tabla1[[#All],[Material]:[venta nueva]],38,FALSE),0)</f>
        <v>0</v>
      </c>
    </row>
    <row r="6424" spans="1:20" hidden="1" x14ac:dyDescent="0.35">
      <c r="A6424">
        <f t="shared" si="302"/>
        <v>1022183</v>
      </c>
      <c r="B6424" s="6" t="s">
        <v>1373</v>
      </c>
      <c r="C6424" s="7" t="s">
        <v>553</v>
      </c>
      <c r="D6424" s="7" t="s">
        <v>1096</v>
      </c>
      <c r="E6424" s="7" t="s">
        <v>246</v>
      </c>
      <c r="F6424" s="7" t="s">
        <v>247</v>
      </c>
      <c r="G6424" s="7" t="s">
        <v>1086</v>
      </c>
      <c r="H6424" s="7" t="s">
        <v>1041</v>
      </c>
      <c r="I6424" s="6" t="s">
        <v>9</v>
      </c>
      <c r="J6424" s="1"/>
      <c r="K6424" s="1"/>
      <c r="L6424" s="1"/>
      <c r="M6424" s="1"/>
      <c r="N6424" s="1"/>
      <c r="O6424" s="1"/>
      <c r="P6424" s="1">
        <v>48000</v>
      </c>
      <c r="Q6424" s="12"/>
      <c r="R6424" s="29">
        <f t="shared" si="303"/>
        <v>-48000</v>
      </c>
      <c r="S6424" t="str">
        <f t="shared" si="304"/>
        <v>Pendiente de ingreso</v>
      </c>
      <c r="T6424" s="10">
        <f>IFERROR(VLOOKUP(A6424,[1]!Tabla1[[#All],[Material]:[venta nueva]],38,FALSE),0)</f>
        <v>0</v>
      </c>
    </row>
    <row r="6425" spans="1:20" hidden="1" x14ac:dyDescent="0.35">
      <c r="A6425">
        <f t="shared" si="302"/>
        <v>1022183</v>
      </c>
      <c r="B6425" s="6" t="s">
        <v>1373</v>
      </c>
      <c r="C6425" s="7" t="s">
        <v>553</v>
      </c>
      <c r="D6425" s="7" t="s">
        <v>1096</v>
      </c>
      <c r="E6425" s="7" t="s">
        <v>246</v>
      </c>
      <c r="F6425" s="7" t="s">
        <v>247</v>
      </c>
      <c r="G6425" s="7" t="s">
        <v>1086</v>
      </c>
      <c r="H6425" s="7" t="s">
        <v>1041</v>
      </c>
      <c r="I6425" s="6" t="s">
        <v>14</v>
      </c>
      <c r="J6425" s="1">
        <v>-51269</v>
      </c>
      <c r="K6425" s="1">
        <v>845003</v>
      </c>
      <c r="L6425" s="1">
        <v>793734</v>
      </c>
      <c r="M6425" s="1">
        <v>-51269</v>
      </c>
      <c r="N6425" s="1">
        <v>821003</v>
      </c>
      <c r="O6425" s="1">
        <v>721734</v>
      </c>
      <c r="P6425" s="1">
        <v>792000</v>
      </c>
      <c r="Q6425" s="12"/>
      <c r="R6425" s="29">
        <f t="shared" si="303"/>
        <v>-70266</v>
      </c>
      <c r="S6425" t="str">
        <f t="shared" si="304"/>
        <v>Pendiente de ingreso</v>
      </c>
      <c r="T6425" s="10">
        <f>IFERROR(VLOOKUP(A6425,[1]!Tabla1[[#All],[Material]:[venta nueva]],38,FALSE),0)</f>
        <v>0</v>
      </c>
    </row>
    <row r="6426" spans="1:20" hidden="1" x14ac:dyDescent="0.35">
      <c r="A6426">
        <f t="shared" si="302"/>
        <v>1022186</v>
      </c>
      <c r="B6426" s="6" t="s">
        <v>1373</v>
      </c>
      <c r="C6426" s="7" t="s">
        <v>553</v>
      </c>
      <c r="D6426" s="7" t="s">
        <v>1096</v>
      </c>
      <c r="E6426" s="7" t="s">
        <v>248</v>
      </c>
      <c r="F6426" s="7" t="s">
        <v>249</v>
      </c>
      <c r="G6426" s="7" t="s">
        <v>1084</v>
      </c>
      <c r="H6426" s="7" t="s">
        <v>1017</v>
      </c>
      <c r="I6426" s="6" t="s">
        <v>14</v>
      </c>
      <c r="J6426" s="1">
        <v>-29800</v>
      </c>
      <c r="K6426" s="1">
        <v>65608</v>
      </c>
      <c r="L6426" s="1">
        <v>48000</v>
      </c>
      <c r="M6426" s="1">
        <v>-29800</v>
      </c>
      <c r="N6426" s="1">
        <v>65608</v>
      </c>
      <c r="O6426" s="1">
        <v>48000</v>
      </c>
      <c r="P6426" s="1">
        <v>48000</v>
      </c>
      <c r="Q6426" s="12"/>
      <c r="R6426" s="29">
        <f t="shared" si="303"/>
        <v>0</v>
      </c>
      <c r="S6426" t="str">
        <f t="shared" si="304"/>
        <v>OK</v>
      </c>
      <c r="T6426" s="10">
        <f>IFERROR(VLOOKUP(A6426,[1]!Tabla1[[#All],[Material]:[venta nueva]],38,FALSE),0)</f>
        <v>0</v>
      </c>
    </row>
    <row r="6427" spans="1:20" hidden="1" x14ac:dyDescent="0.35">
      <c r="A6427">
        <f t="shared" si="302"/>
        <v>1022193</v>
      </c>
      <c r="B6427" s="6" t="s">
        <v>1373</v>
      </c>
      <c r="C6427" s="7" t="s">
        <v>553</v>
      </c>
      <c r="D6427" s="7" t="s">
        <v>1096</v>
      </c>
      <c r="E6427" s="7" t="s">
        <v>250</v>
      </c>
      <c r="F6427" s="7" t="s">
        <v>251</v>
      </c>
      <c r="G6427" s="7" t="s">
        <v>1075</v>
      </c>
      <c r="H6427" s="7" t="s">
        <v>1011</v>
      </c>
      <c r="I6427" s="6" t="s">
        <v>14</v>
      </c>
      <c r="J6427" s="1">
        <v>-1671</v>
      </c>
      <c r="K6427" s="1">
        <v>1671</v>
      </c>
      <c r="L6427" s="1">
        <v>0</v>
      </c>
      <c r="M6427" s="1">
        <v>-1671</v>
      </c>
      <c r="N6427" s="1">
        <v>25671</v>
      </c>
      <c r="O6427" s="1">
        <v>0</v>
      </c>
      <c r="P6427" s="1">
        <v>24000</v>
      </c>
      <c r="Q6427" s="12"/>
      <c r="R6427" s="29">
        <f t="shared" si="303"/>
        <v>-24000</v>
      </c>
      <c r="S6427" t="str">
        <f t="shared" si="304"/>
        <v>Pendiente de ingreso</v>
      </c>
      <c r="T6427" s="10">
        <f>IFERROR(VLOOKUP(A6427,[1]!Tabla1[[#All],[Material]:[venta nueva]],38,FALSE),0)</f>
        <v>0</v>
      </c>
    </row>
    <row r="6428" spans="1:20" hidden="1" x14ac:dyDescent="0.35">
      <c r="A6428">
        <f t="shared" si="302"/>
        <v>1022212</v>
      </c>
      <c r="B6428" s="6" t="s">
        <v>1373</v>
      </c>
      <c r="C6428" s="7" t="s">
        <v>553</v>
      </c>
      <c r="D6428" s="7" t="s">
        <v>1096</v>
      </c>
      <c r="E6428" s="7" t="s">
        <v>254</v>
      </c>
      <c r="F6428" s="7" t="s">
        <v>255</v>
      </c>
      <c r="G6428" s="7" t="s">
        <v>1087</v>
      </c>
      <c r="H6428" s="7" t="s">
        <v>1034</v>
      </c>
      <c r="I6428" s="6" t="s">
        <v>14</v>
      </c>
      <c r="J6428" s="1">
        <v>-53532</v>
      </c>
      <c r="K6428" s="1">
        <v>750644</v>
      </c>
      <c r="L6428" s="1">
        <v>701925</v>
      </c>
      <c r="M6428" s="1">
        <v>-53532</v>
      </c>
      <c r="N6428" s="1">
        <v>486512</v>
      </c>
      <c r="O6428" s="1">
        <v>0</v>
      </c>
      <c r="P6428" s="1"/>
      <c r="Q6428" s="12"/>
      <c r="R6428" s="29">
        <f t="shared" si="303"/>
        <v>0</v>
      </c>
      <c r="S6428" t="str">
        <f t="shared" si="304"/>
        <v>OK</v>
      </c>
      <c r="T6428" s="10">
        <f>IFERROR(VLOOKUP(A6428,[1]!Tabla1[[#All],[Material]:[venta nueva]],38,FALSE),0)</f>
        <v>0</v>
      </c>
    </row>
    <row r="6429" spans="1:20" hidden="1" x14ac:dyDescent="0.35">
      <c r="A6429">
        <f t="shared" si="302"/>
        <v>1022291</v>
      </c>
      <c r="B6429" s="6" t="s">
        <v>1373</v>
      </c>
      <c r="C6429" s="7" t="s">
        <v>553</v>
      </c>
      <c r="D6429" s="7" t="s">
        <v>1096</v>
      </c>
      <c r="E6429" s="7" t="s">
        <v>267</v>
      </c>
      <c r="F6429" s="7" t="s">
        <v>268</v>
      </c>
      <c r="G6429" s="7" t="s">
        <v>1086</v>
      </c>
      <c r="H6429" s="7" t="s">
        <v>1025</v>
      </c>
      <c r="I6429" s="6" t="s">
        <v>14</v>
      </c>
      <c r="J6429" s="1">
        <v>14520</v>
      </c>
      <c r="K6429" s="1">
        <v>29746</v>
      </c>
      <c r="L6429" s="1">
        <v>44266</v>
      </c>
      <c r="M6429" s="1">
        <v>14520</v>
      </c>
      <c r="N6429" s="1">
        <v>29746</v>
      </c>
      <c r="O6429" s="1">
        <v>44266</v>
      </c>
      <c r="P6429" s="1">
        <v>48000</v>
      </c>
      <c r="Q6429" s="12"/>
      <c r="R6429" s="29">
        <f t="shared" si="303"/>
        <v>-3734</v>
      </c>
      <c r="S6429" t="str">
        <f t="shared" si="304"/>
        <v>Pendiente de ingreso</v>
      </c>
      <c r="T6429" s="10">
        <f>IFERROR(VLOOKUP(A6429,[1]!Tabla1[[#All],[Material]:[venta nueva]],38,FALSE),0)</f>
        <v>0</v>
      </c>
    </row>
    <row r="6430" spans="1:20" hidden="1" x14ac:dyDescent="0.35">
      <c r="A6430">
        <f t="shared" si="302"/>
        <v>1022293</v>
      </c>
      <c r="B6430" s="6" t="s">
        <v>1373</v>
      </c>
      <c r="C6430" s="7" t="s">
        <v>553</v>
      </c>
      <c r="D6430" s="7" t="s">
        <v>1096</v>
      </c>
      <c r="E6430" s="7" t="s">
        <v>269</v>
      </c>
      <c r="F6430" s="7" t="s">
        <v>270</v>
      </c>
      <c r="G6430" s="7" t="s">
        <v>1083</v>
      </c>
      <c r="H6430" s="7" t="s">
        <v>1015</v>
      </c>
      <c r="I6430" s="6" t="s">
        <v>15</v>
      </c>
      <c r="J6430" s="1">
        <v>-1021</v>
      </c>
      <c r="K6430" s="1">
        <v>2577</v>
      </c>
      <c r="L6430" s="1">
        <v>1556</v>
      </c>
      <c r="M6430" s="1">
        <v>-1021</v>
      </c>
      <c r="N6430" s="1">
        <v>2577</v>
      </c>
      <c r="O6430" s="1">
        <v>7000</v>
      </c>
      <c r="P6430" s="1">
        <v>7000</v>
      </c>
      <c r="Q6430" s="12"/>
      <c r="R6430" s="29">
        <f t="shared" si="303"/>
        <v>0</v>
      </c>
      <c r="S6430" t="str">
        <f t="shared" si="304"/>
        <v>OK</v>
      </c>
      <c r="T6430" s="10">
        <f>IFERROR(VLOOKUP(A6430,[1]!Tabla1[[#All],[Material]:[venta nueva]],38,FALSE),0)</f>
        <v>0</v>
      </c>
    </row>
    <row r="6431" spans="1:20" hidden="1" x14ac:dyDescent="0.35">
      <c r="A6431">
        <f t="shared" si="302"/>
        <v>1022304</v>
      </c>
      <c r="B6431" s="6" t="s">
        <v>1373</v>
      </c>
      <c r="C6431" s="7" t="s">
        <v>553</v>
      </c>
      <c r="D6431" s="7" t="s">
        <v>1096</v>
      </c>
      <c r="E6431" s="7" t="s">
        <v>271</v>
      </c>
      <c r="F6431" s="7" t="s">
        <v>272</v>
      </c>
      <c r="G6431" s="7" t="s">
        <v>1069</v>
      </c>
      <c r="H6431" s="7" t="s">
        <v>1026</v>
      </c>
      <c r="I6431" s="6" t="s">
        <v>9</v>
      </c>
      <c r="J6431" s="1">
        <v>-19666</v>
      </c>
      <c r="K6431" s="1">
        <v>15458</v>
      </c>
      <c r="L6431" s="1">
        <v>0</v>
      </c>
      <c r="M6431" s="1">
        <v>-19666</v>
      </c>
      <c r="N6431" s="1">
        <v>15458</v>
      </c>
      <c r="O6431" s="1">
        <v>0</v>
      </c>
      <c r="P6431" s="1"/>
      <c r="Q6431" s="12"/>
      <c r="R6431" s="29">
        <f t="shared" si="303"/>
        <v>0</v>
      </c>
      <c r="S6431" t="str">
        <f t="shared" si="304"/>
        <v>OK</v>
      </c>
      <c r="T6431" s="10">
        <f>IFERROR(VLOOKUP(A6431,[1]!Tabla1[[#All],[Material]:[venta nueva]],38,FALSE),0)</f>
        <v>0</v>
      </c>
    </row>
    <row r="6432" spans="1:20" hidden="1" x14ac:dyDescent="0.35">
      <c r="A6432">
        <f t="shared" si="302"/>
        <v>1022373</v>
      </c>
      <c r="B6432" s="6" t="s">
        <v>1373</v>
      </c>
      <c r="C6432" s="7" t="s">
        <v>553</v>
      </c>
      <c r="D6432" s="7" t="s">
        <v>1096</v>
      </c>
      <c r="E6432" s="7" t="s">
        <v>281</v>
      </c>
      <c r="F6432" s="7" t="s">
        <v>282</v>
      </c>
      <c r="G6432" s="7" t="s">
        <v>1081</v>
      </c>
      <c r="H6432" s="7" t="s">
        <v>1010</v>
      </c>
      <c r="I6432" s="6" t="s">
        <v>14</v>
      </c>
      <c r="J6432" s="1">
        <v>0</v>
      </c>
      <c r="K6432" s="1">
        <v>8059</v>
      </c>
      <c r="L6432" s="1">
        <v>8059</v>
      </c>
      <c r="M6432" s="1">
        <v>0</v>
      </c>
      <c r="N6432" s="1">
        <v>8059</v>
      </c>
      <c r="O6432" s="1">
        <v>8059</v>
      </c>
      <c r="P6432" s="1">
        <v>96000</v>
      </c>
      <c r="Q6432" s="12"/>
      <c r="R6432" s="29">
        <f t="shared" si="303"/>
        <v>-87941</v>
      </c>
      <c r="S6432" t="str">
        <f t="shared" si="304"/>
        <v>Pendiente de ingreso</v>
      </c>
      <c r="T6432" s="10">
        <f>IFERROR(VLOOKUP(A6432,[1]!Tabla1[[#All],[Material]:[venta nueva]],38,FALSE),0)</f>
        <v>0</v>
      </c>
    </row>
    <row r="6433" spans="1:20" hidden="1" x14ac:dyDescent="0.35">
      <c r="A6433">
        <f t="shared" si="302"/>
        <v>1022378</v>
      </c>
      <c r="B6433" s="6" t="s">
        <v>1373</v>
      </c>
      <c r="C6433" s="7" t="s">
        <v>553</v>
      </c>
      <c r="D6433" s="7" t="s">
        <v>1096</v>
      </c>
      <c r="E6433" s="7" t="s">
        <v>283</v>
      </c>
      <c r="F6433" s="7" t="s">
        <v>284</v>
      </c>
      <c r="G6433" s="7" t="s">
        <v>1084</v>
      </c>
      <c r="H6433" s="7" t="s">
        <v>1017</v>
      </c>
      <c r="I6433" s="6" t="s">
        <v>14</v>
      </c>
      <c r="J6433" s="1">
        <v>26610</v>
      </c>
      <c r="K6433" s="1">
        <v>107853</v>
      </c>
      <c r="L6433" s="1">
        <v>154506</v>
      </c>
      <c r="M6433" s="1">
        <v>26610</v>
      </c>
      <c r="N6433" s="1">
        <v>107853</v>
      </c>
      <c r="O6433" s="1">
        <v>168000</v>
      </c>
      <c r="P6433" s="1">
        <v>168000</v>
      </c>
      <c r="Q6433" s="12"/>
      <c r="R6433" s="29">
        <f t="shared" si="303"/>
        <v>0</v>
      </c>
      <c r="S6433" t="str">
        <f t="shared" si="304"/>
        <v>OK</v>
      </c>
      <c r="T6433" s="10">
        <f>IFERROR(VLOOKUP(A6433,[1]!Tabla1[[#All],[Material]:[venta nueva]],38,FALSE),0)</f>
        <v>0</v>
      </c>
    </row>
    <row r="6434" spans="1:20" hidden="1" x14ac:dyDescent="0.35">
      <c r="A6434">
        <f t="shared" si="302"/>
        <v>1022379</v>
      </c>
      <c r="B6434" s="6" t="s">
        <v>1373</v>
      </c>
      <c r="C6434" s="7" t="s">
        <v>553</v>
      </c>
      <c r="D6434" s="7" t="s">
        <v>1096</v>
      </c>
      <c r="E6434" s="7" t="s">
        <v>285</v>
      </c>
      <c r="F6434" s="7" t="s">
        <v>286</v>
      </c>
      <c r="G6434" s="7" t="s">
        <v>1077</v>
      </c>
      <c r="H6434" s="7" t="s">
        <v>1005</v>
      </c>
      <c r="I6434" s="6" t="s">
        <v>14</v>
      </c>
      <c r="J6434" s="1">
        <v>-18350</v>
      </c>
      <c r="K6434" s="1">
        <v>431718</v>
      </c>
      <c r="L6434" s="1">
        <v>413368</v>
      </c>
      <c r="M6434" s="1">
        <v>-18350</v>
      </c>
      <c r="N6434" s="1">
        <v>431718</v>
      </c>
      <c r="O6434" s="1">
        <v>413368</v>
      </c>
      <c r="P6434" s="1">
        <v>408000</v>
      </c>
      <c r="Q6434" s="12"/>
      <c r="R6434" s="29">
        <f t="shared" si="303"/>
        <v>5368</v>
      </c>
      <c r="S6434" t="str">
        <f t="shared" si="304"/>
        <v>Sobre ingreso</v>
      </c>
      <c r="T6434" s="10">
        <f>IFERROR(VLOOKUP(A6434,[1]!Tabla1[[#All],[Material]:[venta nueva]],38,FALSE),0)</f>
        <v>0</v>
      </c>
    </row>
    <row r="6435" spans="1:20" hidden="1" x14ac:dyDescent="0.35">
      <c r="A6435">
        <f t="shared" si="302"/>
        <v>1022381</v>
      </c>
      <c r="B6435" s="6" t="s">
        <v>1373</v>
      </c>
      <c r="C6435" s="7" t="s">
        <v>553</v>
      </c>
      <c r="D6435" s="7" t="s">
        <v>1096</v>
      </c>
      <c r="E6435" s="7" t="s">
        <v>287</v>
      </c>
      <c r="F6435" s="7" t="s">
        <v>288</v>
      </c>
      <c r="G6435" s="7" t="s">
        <v>1078</v>
      </c>
      <c r="H6435" s="7" t="s">
        <v>1009</v>
      </c>
      <c r="I6435" s="6" t="s">
        <v>14</v>
      </c>
      <c r="J6435" s="1">
        <v>7107</v>
      </c>
      <c r="K6435" s="1">
        <v>105312</v>
      </c>
      <c r="L6435" s="1">
        <v>112419</v>
      </c>
      <c r="M6435" s="1">
        <v>7107</v>
      </c>
      <c r="N6435" s="1">
        <v>105312</v>
      </c>
      <c r="O6435" s="1">
        <v>112419</v>
      </c>
      <c r="P6435" s="1">
        <v>120000</v>
      </c>
      <c r="Q6435" s="12"/>
      <c r="R6435" s="29">
        <f t="shared" si="303"/>
        <v>-7581</v>
      </c>
      <c r="S6435" t="str">
        <f t="shared" si="304"/>
        <v>Pendiente de ingreso</v>
      </c>
      <c r="T6435" s="10">
        <f>IFERROR(VLOOKUP(A6435,[1]!Tabla1[[#All],[Material]:[venta nueva]],38,FALSE),0)</f>
        <v>0</v>
      </c>
    </row>
    <row r="6436" spans="1:20" hidden="1" x14ac:dyDescent="0.35">
      <c r="A6436">
        <f t="shared" si="302"/>
        <v>1022388</v>
      </c>
      <c r="B6436" s="6" t="s">
        <v>1373</v>
      </c>
      <c r="C6436" s="7" t="s">
        <v>553</v>
      </c>
      <c r="D6436" s="7" t="s">
        <v>1096</v>
      </c>
      <c r="E6436" s="7" t="s">
        <v>291</v>
      </c>
      <c r="F6436" s="7" t="s">
        <v>292</v>
      </c>
      <c r="G6436" s="7" t="s">
        <v>1084</v>
      </c>
      <c r="H6436" s="7" t="s">
        <v>1017</v>
      </c>
      <c r="I6436" s="6" t="s">
        <v>14</v>
      </c>
      <c r="J6436" s="1">
        <v>-16870</v>
      </c>
      <c r="K6436" s="1">
        <v>143404</v>
      </c>
      <c r="L6436" s="1">
        <v>120000</v>
      </c>
      <c r="M6436" s="1">
        <v>-16870</v>
      </c>
      <c r="N6436" s="1">
        <v>143404</v>
      </c>
      <c r="O6436" s="1">
        <v>101000</v>
      </c>
      <c r="P6436" s="1">
        <v>120000</v>
      </c>
      <c r="Q6436" s="12"/>
      <c r="R6436" s="29">
        <f t="shared" si="303"/>
        <v>-19000</v>
      </c>
      <c r="S6436" t="str">
        <f t="shared" si="304"/>
        <v>Pendiente de ingreso</v>
      </c>
      <c r="T6436" s="10">
        <f>IFERROR(VLOOKUP(A6436,[1]!Tabla1[[#All],[Material]:[venta nueva]],38,FALSE),0)</f>
        <v>0</v>
      </c>
    </row>
    <row r="6437" spans="1:20" hidden="1" x14ac:dyDescent="0.35">
      <c r="A6437">
        <f t="shared" si="302"/>
        <v>1022389</v>
      </c>
      <c r="B6437" s="6" t="s">
        <v>1373</v>
      </c>
      <c r="C6437" s="7" t="s">
        <v>553</v>
      </c>
      <c r="D6437" s="7" t="s">
        <v>1096</v>
      </c>
      <c r="E6437" s="7" t="s">
        <v>500</v>
      </c>
      <c r="F6437" s="7" t="s">
        <v>501</v>
      </c>
      <c r="G6437" s="7" t="s">
        <v>1080</v>
      </c>
      <c r="H6437" s="7" t="s">
        <v>1008</v>
      </c>
      <c r="I6437" s="6" t="s">
        <v>14</v>
      </c>
      <c r="J6437" s="1">
        <v>0</v>
      </c>
      <c r="K6437" s="1">
        <v>40098</v>
      </c>
      <c r="L6437" s="1">
        <v>40098</v>
      </c>
      <c r="M6437" s="1">
        <v>0</v>
      </c>
      <c r="N6437" s="1">
        <v>40098</v>
      </c>
      <c r="O6437" s="1">
        <v>40098</v>
      </c>
      <c r="P6437" s="1"/>
      <c r="Q6437" s="12"/>
      <c r="R6437" s="29">
        <f t="shared" si="303"/>
        <v>40098</v>
      </c>
      <c r="S6437" t="str">
        <f t="shared" si="304"/>
        <v>Sobre ingreso</v>
      </c>
      <c r="T6437" s="10">
        <f>IFERROR(VLOOKUP(A6437,[1]!Tabla1[[#All],[Material]:[venta nueva]],38,FALSE),0)</f>
        <v>0</v>
      </c>
    </row>
    <row r="6438" spans="1:20" hidden="1" x14ac:dyDescent="0.35">
      <c r="A6438">
        <f t="shared" si="302"/>
        <v>1022398</v>
      </c>
      <c r="B6438" s="6" t="s">
        <v>1373</v>
      </c>
      <c r="C6438" s="7" t="s">
        <v>553</v>
      </c>
      <c r="D6438" s="7" t="s">
        <v>1096</v>
      </c>
      <c r="E6438" s="7" t="s">
        <v>293</v>
      </c>
      <c r="F6438" s="7" t="s">
        <v>294</v>
      </c>
      <c r="G6438" s="7" t="s">
        <v>1076</v>
      </c>
      <c r="H6438" s="7" t="s">
        <v>1004</v>
      </c>
      <c r="I6438" s="6" t="s">
        <v>15</v>
      </c>
      <c r="J6438" s="1">
        <v>-7416</v>
      </c>
      <c r="K6438" s="1">
        <v>52217</v>
      </c>
      <c r="L6438" s="1">
        <v>40000</v>
      </c>
      <c r="M6438" s="1">
        <v>-7416</v>
      </c>
      <c r="N6438" s="1">
        <v>64217</v>
      </c>
      <c r="O6438" s="1">
        <v>59789</v>
      </c>
      <c r="P6438" s="1">
        <v>59789</v>
      </c>
      <c r="Q6438" s="12"/>
      <c r="R6438" s="29">
        <f t="shared" si="303"/>
        <v>0</v>
      </c>
      <c r="S6438" t="str">
        <f t="shared" si="304"/>
        <v>OK</v>
      </c>
      <c r="T6438" s="10">
        <f>IFERROR(VLOOKUP(A6438,[1]!Tabla1[[#All],[Material]:[venta nueva]],38,FALSE),0)</f>
        <v>0</v>
      </c>
    </row>
    <row r="6439" spans="1:20" hidden="1" x14ac:dyDescent="0.35">
      <c r="A6439">
        <f t="shared" si="302"/>
        <v>1022413</v>
      </c>
      <c r="B6439" s="6" t="s">
        <v>1373</v>
      </c>
      <c r="C6439" s="7" t="s">
        <v>553</v>
      </c>
      <c r="D6439" s="7" t="s">
        <v>1096</v>
      </c>
      <c r="E6439" s="7" t="s">
        <v>517</v>
      </c>
      <c r="F6439" s="7" t="s">
        <v>518</v>
      </c>
      <c r="G6439" s="7" t="s">
        <v>1069</v>
      </c>
      <c r="H6439" s="7" t="s">
        <v>1026</v>
      </c>
      <c r="I6439" s="6" t="s">
        <v>15</v>
      </c>
      <c r="J6439" s="1">
        <v>25130</v>
      </c>
      <c r="K6439" s="1">
        <v>0</v>
      </c>
      <c r="L6439" s="1">
        <v>0</v>
      </c>
      <c r="M6439" s="1">
        <v>25130</v>
      </c>
      <c r="N6439" s="1">
        <v>0</v>
      </c>
      <c r="O6439" s="1">
        <v>0</v>
      </c>
      <c r="P6439" s="1"/>
      <c r="Q6439" s="12"/>
      <c r="R6439" s="29">
        <f t="shared" si="303"/>
        <v>0</v>
      </c>
      <c r="S6439" t="str">
        <f t="shared" si="304"/>
        <v>OK</v>
      </c>
      <c r="T6439" s="10">
        <f>IFERROR(VLOOKUP(A6439,[1]!Tabla1[[#All],[Material]:[venta nueva]],38,FALSE),0)</f>
        <v>0</v>
      </c>
    </row>
    <row r="6440" spans="1:20" hidden="1" x14ac:dyDescent="0.35">
      <c r="A6440">
        <f t="shared" si="302"/>
        <v>1022414</v>
      </c>
      <c r="B6440" s="6" t="s">
        <v>1373</v>
      </c>
      <c r="C6440" s="7" t="s">
        <v>553</v>
      </c>
      <c r="D6440" s="7" t="s">
        <v>1096</v>
      </c>
      <c r="E6440" s="7" t="s">
        <v>297</v>
      </c>
      <c r="F6440" s="7" t="s">
        <v>298</v>
      </c>
      <c r="G6440" s="7" t="s">
        <v>1074</v>
      </c>
      <c r="H6440" s="7" t="s">
        <v>1042</v>
      </c>
      <c r="I6440" s="6" t="s">
        <v>14</v>
      </c>
      <c r="J6440" s="1">
        <v>-7990</v>
      </c>
      <c r="K6440" s="1">
        <v>151460</v>
      </c>
      <c r="L6440" s="1">
        <v>112010</v>
      </c>
      <c r="M6440" s="1">
        <v>-7990</v>
      </c>
      <c r="N6440" s="1">
        <v>151460</v>
      </c>
      <c r="O6440" s="1">
        <v>112010</v>
      </c>
      <c r="P6440" s="1">
        <v>120000</v>
      </c>
      <c r="Q6440" s="12"/>
      <c r="R6440" s="29">
        <f t="shared" si="303"/>
        <v>-7990</v>
      </c>
      <c r="S6440" t="str">
        <f t="shared" si="304"/>
        <v>Pendiente de ingreso</v>
      </c>
      <c r="T6440" s="10">
        <f>IFERROR(VLOOKUP(A6440,[1]!Tabla1[[#All],[Material]:[venta nueva]],38,FALSE),0)</f>
        <v>0</v>
      </c>
    </row>
    <row r="6441" spans="1:20" hidden="1" x14ac:dyDescent="0.35">
      <c r="A6441">
        <f t="shared" si="302"/>
        <v>1022417</v>
      </c>
      <c r="B6441" s="6" t="s">
        <v>1373</v>
      </c>
      <c r="C6441" s="7" t="s">
        <v>553</v>
      </c>
      <c r="D6441" s="7" t="s">
        <v>1096</v>
      </c>
      <c r="E6441" s="7" t="s">
        <v>301</v>
      </c>
      <c r="F6441" s="7" t="s">
        <v>302</v>
      </c>
      <c r="G6441" s="7" t="s">
        <v>1080</v>
      </c>
      <c r="H6441" s="7" t="s">
        <v>1031</v>
      </c>
      <c r="I6441" s="6" t="s">
        <v>14</v>
      </c>
      <c r="J6441" s="1">
        <v>-57282</v>
      </c>
      <c r="K6441" s="1">
        <v>437707</v>
      </c>
      <c r="L6441" s="1">
        <v>380425</v>
      </c>
      <c r="M6441" s="1">
        <v>-57282</v>
      </c>
      <c r="N6441" s="1">
        <v>395616</v>
      </c>
      <c r="O6441" s="1">
        <v>430491</v>
      </c>
      <c r="P6441" s="1">
        <v>443000</v>
      </c>
      <c r="Q6441" s="12"/>
      <c r="R6441" s="29">
        <f t="shared" si="303"/>
        <v>-12509</v>
      </c>
      <c r="S6441" t="str">
        <f t="shared" si="304"/>
        <v>Pendiente de ingreso</v>
      </c>
      <c r="T6441" s="10">
        <f>IFERROR(VLOOKUP(A6441,[1]!Tabla1[[#All],[Material]:[venta nueva]],38,FALSE),0)</f>
        <v>0</v>
      </c>
    </row>
    <row r="6442" spans="1:20" hidden="1" x14ac:dyDescent="0.35">
      <c r="A6442">
        <f t="shared" si="302"/>
        <v>1022515</v>
      </c>
      <c r="B6442" s="6" t="s">
        <v>1373</v>
      </c>
      <c r="C6442" s="7" t="s">
        <v>553</v>
      </c>
      <c r="D6442" s="7" t="s">
        <v>1096</v>
      </c>
      <c r="E6442" s="7" t="s">
        <v>307</v>
      </c>
      <c r="F6442" s="7" t="s">
        <v>308</v>
      </c>
      <c r="G6442" s="7" t="s">
        <v>1082</v>
      </c>
      <c r="H6442" s="7" t="s">
        <v>1014</v>
      </c>
      <c r="I6442" s="6" t="s">
        <v>15</v>
      </c>
      <c r="J6442" s="1">
        <v>-6117</v>
      </c>
      <c r="K6442" s="1">
        <v>16117</v>
      </c>
      <c r="L6442" s="1">
        <v>10000</v>
      </c>
      <c r="M6442" s="1">
        <v>-6117</v>
      </c>
      <c r="N6442" s="1">
        <v>16117</v>
      </c>
      <c r="O6442" s="1">
        <v>10000</v>
      </c>
      <c r="P6442" s="1">
        <v>10000</v>
      </c>
      <c r="Q6442" s="12"/>
      <c r="R6442" s="29">
        <f t="shared" si="303"/>
        <v>0</v>
      </c>
      <c r="S6442" t="str">
        <f t="shared" si="304"/>
        <v>OK</v>
      </c>
      <c r="T6442" s="10">
        <f>IFERROR(VLOOKUP(A6442,[1]!Tabla1[[#All],[Material]:[venta nueva]],38,FALSE),0)</f>
        <v>0</v>
      </c>
    </row>
    <row r="6443" spans="1:20" hidden="1" x14ac:dyDescent="0.35">
      <c r="A6443">
        <f t="shared" si="302"/>
        <v>1022541</v>
      </c>
      <c r="B6443" s="6" t="s">
        <v>1373</v>
      </c>
      <c r="C6443" s="7" t="s">
        <v>553</v>
      </c>
      <c r="D6443" s="7" t="s">
        <v>1096</v>
      </c>
      <c r="E6443" s="7" t="s">
        <v>309</v>
      </c>
      <c r="F6443" s="7" t="s">
        <v>310</v>
      </c>
      <c r="G6443" s="7" t="s">
        <v>1078</v>
      </c>
      <c r="H6443" s="7" t="s">
        <v>1009</v>
      </c>
      <c r="I6443" s="6" t="s">
        <v>14</v>
      </c>
      <c r="J6443" s="1">
        <v>0</v>
      </c>
      <c r="K6443" s="1">
        <v>309408</v>
      </c>
      <c r="L6443" s="1">
        <v>309408</v>
      </c>
      <c r="M6443" s="1">
        <v>0</v>
      </c>
      <c r="N6443" s="1">
        <v>557408</v>
      </c>
      <c r="O6443" s="1">
        <v>552000</v>
      </c>
      <c r="P6443" s="1">
        <v>552000</v>
      </c>
      <c r="Q6443" s="12"/>
      <c r="R6443" s="29">
        <f t="shared" si="303"/>
        <v>0</v>
      </c>
      <c r="S6443" t="str">
        <f t="shared" si="304"/>
        <v>OK</v>
      </c>
      <c r="T6443" s="10">
        <f>IFERROR(VLOOKUP(A6443,[1]!Tabla1[[#All],[Material]:[venta nueva]],38,FALSE),0)</f>
        <v>0</v>
      </c>
    </row>
    <row r="6444" spans="1:20" hidden="1" x14ac:dyDescent="0.35">
      <c r="A6444">
        <f t="shared" si="302"/>
        <v>1022550</v>
      </c>
      <c r="B6444" s="6" t="s">
        <v>1373</v>
      </c>
      <c r="C6444" s="7" t="s">
        <v>553</v>
      </c>
      <c r="D6444" s="7" t="s">
        <v>1096</v>
      </c>
      <c r="E6444" s="7" t="s">
        <v>466</v>
      </c>
      <c r="F6444" s="7" t="s">
        <v>467</v>
      </c>
      <c r="G6444" s="7" t="s">
        <v>1084</v>
      </c>
      <c r="H6444" s="7" t="s">
        <v>1032</v>
      </c>
      <c r="I6444" s="6" t="s">
        <v>15</v>
      </c>
      <c r="J6444" s="1">
        <v>19740</v>
      </c>
      <c r="K6444" s="1">
        <v>0</v>
      </c>
      <c r="L6444" s="1">
        <v>0</v>
      </c>
      <c r="M6444" s="1">
        <v>19740</v>
      </c>
      <c r="N6444" s="1">
        <v>0</v>
      </c>
      <c r="O6444" s="1">
        <v>0</v>
      </c>
      <c r="P6444" s="1"/>
      <c r="Q6444" s="12"/>
      <c r="R6444" s="29">
        <f t="shared" si="303"/>
        <v>0</v>
      </c>
      <c r="S6444" t="str">
        <f t="shared" si="304"/>
        <v>OK</v>
      </c>
      <c r="T6444" s="10">
        <f>IFERROR(VLOOKUP(A6444,[1]!Tabla1[[#All],[Material]:[venta nueva]],38,FALSE),0)</f>
        <v>0</v>
      </c>
    </row>
    <row r="6445" spans="1:20" hidden="1" x14ac:dyDescent="0.35">
      <c r="A6445">
        <f t="shared" si="302"/>
        <v>1022561</v>
      </c>
      <c r="B6445" s="6" t="s">
        <v>1373</v>
      </c>
      <c r="C6445" s="7" t="s">
        <v>553</v>
      </c>
      <c r="D6445" s="7" t="s">
        <v>1096</v>
      </c>
      <c r="E6445" s="7" t="s">
        <v>311</v>
      </c>
      <c r="F6445" s="7" t="s">
        <v>312</v>
      </c>
      <c r="G6445" s="7" t="s">
        <v>1075</v>
      </c>
      <c r="H6445" s="7" t="s">
        <v>1003</v>
      </c>
      <c r="I6445" s="6" t="s">
        <v>15</v>
      </c>
      <c r="J6445" s="1">
        <v>-7097</v>
      </c>
      <c r="K6445" s="1">
        <v>21843</v>
      </c>
      <c r="L6445" s="1">
        <v>15000</v>
      </c>
      <c r="M6445" s="1">
        <v>-7097</v>
      </c>
      <c r="N6445" s="1">
        <v>21843</v>
      </c>
      <c r="O6445" s="1">
        <v>5000</v>
      </c>
      <c r="P6445" s="1">
        <v>5000</v>
      </c>
      <c r="Q6445" s="12"/>
      <c r="R6445" s="29">
        <f t="shared" si="303"/>
        <v>0</v>
      </c>
      <c r="S6445" t="str">
        <f t="shared" si="304"/>
        <v>OK</v>
      </c>
      <c r="T6445" s="10">
        <f>IFERROR(VLOOKUP(A6445,[1]!Tabla1[[#All],[Material]:[venta nueva]],38,FALSE),0)</f>
        <v>0</v>
      </c>
    </row>
    <row r="6446" spans="1:20" hidden="1" x14ac:dyDescent="0.35">
      <c r="A6446">
        <f t="shared" si="302"/>
        <v>1022568</v>
      </c>
      <c r="B6446" s="6" t="s">
        <v>1373</v>
      </c>
      <c r="C6446" s="7" t="s">
        <v>553</v>
      </c>
      <c r="D6446" s="7" t="s">
        <v>1096</v>
      </c>
      <c r="E6446" s="7" t="s">
        <v>448</v>
      </c>
      <c r="F6446" s="7" t="s">
        <v>449</v>
      </c>
      <c r="G6446" s="7" t="s">
        <v>1082</v>
      </c>
      <c r="H6446" s="7" t="s">
        <v>1013</v>
      </c>
      <c r="I6446" s="6" t="s">
        <v>14</v>
      </c>
      <c r="J6446" s="1">
        <v>202</v>
      </c>
      <c r="K6446" s="1">
        <v>23798</v>
      </c>
      <c r="L6446" s="1">
        <v>24000</v>
      </c>
      <c r="M6446" s="1">
        <v>202</v>
      </c>
      <c r="N6446" s="1">
        <v>23798</v>
      </c>
      <c r="O6446" s="1">
        <v>24000</v>
      </c>
      <c r="P6446" s="1">
        <v>24000</v>
      </c>
      <c r="Q6446" s="12"/>
      <c r="R6446" s="29">
        <f t="shared" si="303"/>
        <v>0</v>
      </c>
      <c r="S6446" t="str">
        <f t="shared" si="304"/>
        <v>OK</v>
      </c>
      <c r="T6446" s="10">
        <f>IFERROR(VLOOKUP(A6446,[1]!Tabla1[[#All],[Material]:[venta nueva]],38,FALSE),0)</f>
        <v>0</v>
      </c>
    </row>
    <row r="6447" spans="1:20" hidden="1" x14ac:dyDescent="0.35">
      <c r="A6447">
        <f t="shared" si="302"/>
        <v>1022570</v>
      </c>
      <c r="B6447" s="6" t="s">
        <v>1373</v>
      </c>
      <c r="C6447" s="7" t="s">
        <v>553</v>
      </c>
      <c r="D6447" s="7" t="s">
        <v>1096</v>
      </c>
      <c r="E6447" s="7" t="s">
        <v>479</v>
      </c>
      <c r="F6447" s="7" t="s">
        <v>480</v>
      </c>
      <c r="G6447" s="7" t="s">
        <v>1082</v>
      </c>
      <c r="H6447" s="7" t="s">
        <v>1014</v>
      </c>
      <c r="I6447" s="6" t="s">
        <v>15</v>
      </c>
      <c r="J6447" s="1">
        <v>-1539</v>
      </c>
      <c r="K6447" s="1">
        <v>3539</v>
      </c>
      <c r="L6447" s="1">
        <v>2000</v>
      </c>
      <c r="M6447" s="1">
        <v>-1539</v>
      </c>
      <c r="N6447" s="1">
        <v>3539</v>
      </c>
      <c r="O6447" s="1">
        <v>2000</v>
      </c>
      <c r="P6447" s="1">
        <v>2000</v>
      </c>
      <c r="Q6447" s="12"/>
      <c r="R6447" s="29">
        <f t="shared" si="303"/>
        <v>0</v>
      </c>
      <c r="S6447" t="str">
        <f t="shared" si="304"/>
        <v>OK</v>
      </c>
      <c r="T6447" s="10">
        <f>IFERROR(VLOOKUP(A6447,[1]!Tabla1[[#All],[Material]:[venta nueva]],38,FALSE),0)</f>
        <v>0</v>
      </c>
    </row>
    <row r="6448" spans="1:20" hidden="1" x14ac:dyDescent="0.35">
      <c r="A6448">
        <f t="shared" si="302"/>
        <v>1022619</v>
      </c>
      <c r="B6448" s="6" t="s">
        <v>1373</v>
      </c>
      <c r="C6448" s="7" t="s">
        <v>553</v>
      </c>
      <c r="D6448" s="7" t="s">
        <v>1096</v>
      </c>
      <c r="E6448" s="7" t="s">
        <v>320</v>
      </c>
      <c r="F6448" s="7" t="s">
        <v>321</v>
      </c>
      <c r="G6448" s="7" t="s">
        <v>1083</v>
      </c>
      <c r="H6448" s="7" t="s">
        <v>1015</v>
      </c>
      <c r="I6448" s="6" t="s">
        <v>8</v>
      </c>
      <c r="J6448" s="1">
        <v>-179</v>
      </c>
      <c r="K6448" s="1">
        <v>16353</v>
      </c>
      <c r="L6448" s="1">
        <v>16174</v>
      </c>
      <c r="M6448" s="1">
        <v>-179</v>
      </c>
      <c r="N6448" s="1">
        <v>16353</v>
      </c>
      <c r="O6448" s="1">
        <v>16800</v>
      </c>
      <c r="P6448" s="1">
        <v>16799.687000000002</v>
      </c>
      <c r="Q6448" s="12"/>
      <c r="R6448" s="29">
        <f t="shared" si="303"/>
        <v>0.31299999999828287</v>
      </c>
      <c r="S6448" t="str">
        <f t="shared" si="304"/>
        <v>Sobre ingreso</v>
      </c>
      <c r="T6448" s="10">
        <f>IFERROR(VLOOKUP(A6448,[1]!Tabla1[[#All],[Material]:[venta nueva]],38,FALSE),0)</f>
        <v>0</v>
      </c>
    </row>
    <row r="6449" spans="1:20" hidden="1" x14ac:dyDescent="0.35">
      <c r="A6449">
        <f t="shared" si="302"/>
        <v>1022621</v>
      </c>
      <c r="B6449" s="6" t="s">
        <v>1373</v>
      </c>
      <c r="C6449" s="7" t="s">
        <v>553</v>
      </c>
      <c r="D6449" s="7" t="s">
        <v>1096</v>
      </c>
      <c r="E6449" s="7" t="s">
        <v>322</v>
      </c>
      <c r="F6449" s="7" t="s">
        <v>323</v>
      </c>
      <c r="G6449" s="7" t="s">
        <v>1082</v>
      </c>
      <c r="H6449" s="7" t="s">
        <v>1013</v>
      </c>
      <c r="I6449" s="6" t="s">
        <v>15</v>
      </c>
      <c r="J6449" s="1">
        <v>-16701</v>
      </c>
      <c r="K6449" s="1">
        <v>0</v>
      </c>
      <c r="L6449" s="1">
        <v>0</v>
      </c>
      <c r="M6449" s="1">
        <v>-16701</v>
      </c>
      <c r="N6449" s="1">
        <v>0</v>
      </c>
      <c r="O6449" s="1">
        <v>0</v>
      </c>
      <c r="P6449" s="1"/>
      <c r="Q6449" s="12"/>
      <c r="R6449" s="29">
        <f t="shared" si="303"/>
        <v>0</v>
      </c>
      <c r="S6449" t="str">
        <f t="shared" si="304"/>
        <v>OK</v>
      </c>
      <c r="T6449" s="10">
        <f>IFERROR(VLOOKUP(A6449,[1]!Tabla1[[#All],[Material]:[venta nueva]],38,FALSE),0)</f>
        <v>0</v>
      </c>
    </row>
    <row r="6450" spans="1:20" hidden="1" x14ac:dyDescent="0.35">
      <c r="A6450">
        <f t="shared" si="302"/>
        <v>1022622</v>
      </c>
      <c r="B6450" s="6" t="s">
        <v>1373</v>
      </c>
      <c r="C6450" s="7" t="s">
        <v>553</v>
      </c>
      <c r="D6450" s="7" t="s">
        <v>1096</v>
      </c>
      <c r="E6450" s="7" t="s">
        <v>1382</v>
      </c>
      <c r="F6450" s="7" t="s">
        <v>445</v>
      </c>
      <c r="G6450" s="7" t="s">
        <v>1074</v>
      </c>
      <c r="H6450" s="7" t="s">
        <v>1018</v>
      </c>
      <c r="I6450" s="6" t="s">
        <v>15</v>
      </c>
      <c r="J6450" s="1">
        <v>10</v>
      </c>
      <c r="K6450" s="1">
        <v>0</v>
      </c>
      <c r="L6450" s="1">
        <v>0</v>
      </c>
      <c r="M6450" s="1">
        <v>10</v>
      </c>
      <c r="N6450" s="1">
        <v>0</v>
      </c>
      <c r="O6450" s="1">
        <v>0</v>
      </c>
      <c r="P6450" s="1"/>
      <c r="Q6450" s="12"/>
      <c r="R6450" s="29">
        <f t="shared" si="303"/>
        <v>0</v>
      </c>
      <c r="S6450" t="str">
        <f t="shared" si="304"/>
        <v>OK</v>
      </c>
      <c r="T6450" s="10">
        <f>IFERROR(VLOOKUP(A6450,[1]!Tabla1[[#All],[Material]:[venta nueva]],38,FALSE),0)</f>
        <v>0</v>
      </c>
    </row>
    <row r="6451" spans="1:20" hidden="1" x14ac:dyDescent="0.35">
      <c r="A6451">
        <f t="shared" si="302"/>
        <v>1022636</v>
      </c>
      <c r="B6451" s="6" t="s">
        <v>1373</v>
      </c>
      <c r="C6451" s="7" t="s">
        <v>553</v>
      </c>
      <c r="D6451" s="7" t="s">
        <v>1096</v>
      </c>
      <c r="E6451" s="7" t="s">
        <v>324</v>
      </c>
      <c r="F6451" s="7" t="s">
        <v>325</v>
      </c>
      <c r="G6451" s="7" t="s">
        <v>1084</v>
      </c>
      <c r="H6451" s="7" t="s">
        <v>1032</v>
      </c>
      <c r="I6451" s="6" t="s">
        <v>14</v>
      </c>
      <c r="J6451" s="1">
        <v>17177</v>
      </c>
      <c r="K6451" s="1">
        <v>180000</v>
      </c>
      <c r="L6451" s="1">
        <v>180000</v>
      </c>
      <c r="M6451" s="1">
        <v>17177</v>
      </c>
      <c r="N6451" s="1">
        <v>180000</v>
      </c>
      <c r="O6451" s="1">
        <v>180000</v>
      </c>
      <c r="P6451" s="1">
        <v>192000</v>
      </c>
      <c r="Q6451" s="12"/>
      <c r="R6451" s="29">
        <f t="shared" si="303"/>
        <v>-12000</v>
      </c>
      <c r="S6451" t="str">
        <f t="shared" si="304"/>
        <v>Pendiente de ingreso</v>
      </c>
      <c r="T6451" s="10">
        <f>IFERROR(VLOOKUP(A6451,[1]!Tabla1[[#All],[Material]:[venta nueva]],38,FALSE),0)</f>
        <v>0</v>
      </c>
    </row>
    <row r="6452" spans="1:20" hidden="1" x14ac:dyDescent="0.35">
      <c r="A6452">
        <f t="shared" si="302"/>
        <v>1022637</v>
      </c>
      <c r="B6452" s="6" t="s">
        <v>1373</v>
      </c>
      <c r="C6452" s="7" t="s">
        <v>553</v>
      </c>
      <c r="D6452" s="7" t="s">
        <v>1096</v>
      </c>
      <c r="E6452" s="7" t="s">
        <v>326</v>
      </c>
      <c r="F6452" s="7" t="s">
        <v>327</v>
      </c>
      <c r="G6452" s="7" t="s">
        <v>1084</v>
      </c>
      <c r="H6452" s="7" t="s">
        <v>1028</v>
      </c>
      <c r="I6452" s="6" t="s">
        <v>14</v>
      </c>
      <c r="J6452" s="1">
        <v>12633</v>
      </c>
      <c r="K6452" s="1">
        <v>129480</v>
      </c>
      <c r="L6452" s="1">
        <v>142114</v>
      </c>
      <c r="M6452" s="1">
        <v>12633</v>
      </c>
      <c r="N6452" s="1">
        <v>129480</v>
      </c>
      <c r="O6452" s="1">
        <v>142114</v>
      </c>
      <c r="P6452" s="1">
        <v>144000</v>
      </c>
      <c r="Q6452" s="12"/>
      <c r="R6452" s="29">
        <f t="shared" si="303"/>
        <v>-1886</v>
      </c>
      <c r="S6452" t="str">
        <f t="shared" si="304"/>
        <v>Pendiente de ingreso</v>
      </c>
      <c r="T6452" s="10">
        <f>IFERROR(VLOOKUP(A6452,[1]!Tabla1[[#All],[Material]:[venta nueva]],38,FALSE),0)</f>
        <v>0</v>
      </c>
    </row>
    <row r="6453" spans="1:20" hidden="1" x14ac:dyDescent="0.35">
      <c r="A6453">
        <f t="shared" si="302"/>
        <v>1022639</v>
      </c>
      <c r="B6453" s="6" t="s">
        <v>1373</v>
      </c>
      <c r="C6453" s="7" t="s">
        <v>553</v>
      </c>
      <c r="D6453" s="7" t="s">
        <v>1096</v>
      </c>
      <c r="E6453" s="7" t="s">
        <v>328</v>
      </c>
      <c r="F6453" s="7" t="s">
        <v>329</v>
      </c>
      <c r="G6453" s="7" t="s">
        <v>1087</v>
      </c>
      <c r="H6453" s="7" t="s">
        <v>1034</v>
      </c>
      <c r="I6453" s="6" t="s">
        <v>14</v>
      </c>
      <c r="J6453" s="1">
        <v>76722</v>
      </c>
      <c r="K6453" s="1">
        <v>923278</v>
      </c>
      <c r="L6453" s="1">
        <v>1000000</v>
      </c>
      <c r="M6453" s="1">
        <v>76722</v>
      </c>
      <c r="N6453" s="1">
        <v>1107108</v>
      </c>
      <c r="O6453" s="1">
        <v>1183830</v>
      </c>
      <c r="P6453" s="1">
        <v>1200003</v>
      </c>
      <c r="Q6453" s="12"/>
      <c r="R6453" s="29">
        <f t="shared" si="303"/>
        <v>-16173</v>
      </c>
      <c r="S6453" t="str">
        <f t="shared" si="304"/>
        <v>Pendiente de ingreso</v>
      </c>
      <c r="T6453" s="10">
        <f>IFERROR(VLOOKUP(A6453,[1]!Tabla1[[#All],[Material]:[venta nueva]],38,FALSE),0)</f>
        <v>0</v>
      </c>
    </row>
    <row r="6454" spans="1:20" hidden="1" x14ac:dyDescent="0.35">
      <c r="A6454">
        <f t="shared" si="302"/>
        <v>1022640</v>
      </c>
      <c r="B6454" s="6" t="s">
        <v>1373</v>
      </c>
      <c r="C6454" s="7" t="s">
        <v>553</v>
      </c>
      <c r="D6454" s="7" t="s">
        <v>1096</v>
      </c>
      <c r="E6454" s="7" t="s">
        <v>330</v>
      </c>
      <c r="F6454" s="7" t="s">
        <v>331</v>
      </c>
      <c r="G6454" s="7" t="s">
        <v>1087</v>
      </c>
      <c r="H6454" s="7" t="s">
        <v>1034</v>
      </c>
      <c r="I6454" s="6" t="s">
        <v>14</v>
      </c>
      <c r="J6454" s="1">
        <v>-69136</v>
      </c>
      <c r="K6454" s="1">
        <v>160523</v>
      </c>
      <c r="L6454" s="1">
        <v>91868</v>
      </c>
      <c r="M6454" s="1">
        <v>-69136</v>
      </c>
      <c r="N6454" s="1">
        <v>15080</v>
      </c>
      <c r="O6454" s="1">
        <v>96000</v>
      </c>
      <c r="P6454" s="1">
        <v>96000</v>
      </c>
      <c r="Q6454" s="12"/>
      <c r="R6454" s="29">
        <f t="shared" si="303"/>
        <v>0</v>
      </c>
      <c r="S6454" t="str">
        <f t="shared" si="304"/>
        <v>OK</v>
      </c>
      <c r="T6454" s="10">
        <f>IFERROR(VLOOKUP(A6454,[1]!Tabla1[[#All],[Material]:[venta nueva]],38,FALSE),0)</f>
        <v>0</v>
      </c>
    </row>
    <row r="6455" spans="1:20" hidden="1" x14ac:dyDescent="0.35">
      <c r="A6455">
        <f t="shared" si="302"/>
        <v>1022645</v>
      </c>
      <c r="B6455" s="6" t="s">
        <v>1373</v>
      </c>
      <c r="C6455" s="7" t="s">
        <v>553</v>
      </c>
      <c r="D6455" s="7" t="s">
        <v>1096</v>
      </c>
      <c r="E6455" s="7" t="s">
        <v>332</v>
      </c>
      <c r="F6455" s="7" t="s">
        <v>160</v>
      </c>
      <c r="G6455" s="7" t="s">
        <v>1082</v>
      </c>
      <c r="H6455" s="7" t="s">
        <v>1013</v>
      </c>
      <c r="I6455" s="6" t="s">
        <v>14</v>
      </c>
      <c r="J6455" s="1">
        <v>7209</v>
      </c>
      <c r="K6455" s="1">
        <v>16791</v>
      </c>
      <c r="L6455" s="1">
        <v>24000</v>
      </c>
      <c r="M6455" s="1">
        <v>7209</v>
      </c>
      <c r="N6455" s="1">
        <v>16791</v>
      </c>
      <c r="O6455" s="1">
        <v>24000</v>
      </c>
      <c r="P6455" s="1">
        <v>24000</v>
      </c>
      <c r="Q6455" s="12"/>
      <c r="R6455" s="29">
        <f t="shared" si="303"/>
        <v>0</v>
      </c>
      <c r="S6455" t="str">
        <f t="shared" si="304"/>
        <v>OK</v>
      </c>
      <c r="T6455" s="10">
        <f>IFERROR(VLOOKUP(A6455,[1]!Tabla1[[#All],[Material]:[venta nueva]],38,FALSE),0)</f>
        <v>0</v>
      </c>
    </row>
    <row r="6456" spans="1:20" hidden="1" x14ac:dyDescent="0.35">
      <c r="A6456">
        <f t="shared" si="302"/>
        <v>1022646</v>
      </c>
      <c r="B6456" s="6" t="s">
        <v>1373</v>
      </c>
      <c r="C6456" s="7" t="s">
        <v>553</v>
      </c>
      <c r="D6456" s="7" t="s">
        <v>1096</v>
      </c>
      <c r="E6456" s="7" t="s">
        <v>333</v>
      </c>
      <c r="F6456" s="7" t="s">
        <v>159</v>
      </c>
      <c r="G6456" s="7" t="s">
        <v>1082</v>
      </c>
      <c r="H6456" s="7" t="s">
        <v>1013</v>
      </c>
      <c r="I6456" s="6" t="s">
        <v>14</v>
      </c>
      <c r="J6456" s="1">
        <v>-13555</v>
      </c>
      <c r="K6456" s="1">
        <v>37555</v>
      </c>
      <c r="L6456" s="1">
        <v>24000</v>
      </c>
      <c r="M6456" s="1">
        <v>-13555</v>
      </c>
      <c r="N6456" s="1">
        <v>37555</v>
      </c>
      <c r="O6456" s="1">
        <v>0</v>
      </c>
      <c r="P6456" s="1">
        <v>24000</v>
      </c>
      <c r="Q6456" s="12"/>
      <c r="R6456" s="29">
        <f t="shared" si="303"/>
        <v>-24000</v>
      </c>
      <c r="S6456" t="str">
        <f t="shared" si="304"/>
        <v>Pendiente de ingreso</v>
      </c>
      <c r="T6456" s="10">
        <f>IFERROR(VLOOKUP(A6456,[1]!Tabla1[[#All],[Material]:[venta nueva]],38,FALSE),0)</f>
        <v>0</v>
      </c>
    </row>
    <row r="6457" spans="1:20" hidden="1" x14ac:dyDescent="0.35">
      <c r="A6457">
        <f t="shared" si="302"/>
        <v>1022654</v>
      </c>
      <c r="B6457" s="6" t="s">
        <v>1373</v>
      </c>
      <c r="C6457" s="7" t="s">
        <v>553</v>
      </c>
      <c r="D6457" s="7" t="s">
        <v>1096</v>
      </c>
      <c r="E6457" s="7" t="s">
        <v>450</v>
      </c>
      <c r="F6457" s="7" t="s">
        <v>451</v>
      </c>
      <c r="G6457" s="7" t="s">
        <v>1081</v>
      </c>
      <c r="H6457" s="7" t="s">
        <v>1010</v>
      </c>
      <c r="I6457" s="6" t="s">
        <v>9</v>
      </c>
      <c r="J6457" s="1">
        <v>-46824</v>
      </c>
      <c r="K6457" s="1">
        <v>0</v>
      </c>
      <c r="L6457" s="1">
        <v>0</v>
      </c>
      <c r="M6457" s="1">
        <v>-46824</v>
      </c>
      <c r="N6457" s="1">
        <v>0</v>
      </c>
      <c r="O6457" s="1">
        <v>0</v>
      </c>
      <c r="P6457" s="1"/>
      <c r="Q6457" s="12"/>
      <c r="R6457" s="29">
        <f t="shared" si="303"/>
        <v>0</v>
      </c>
      <c r="S6457" t="str">
        <f t="shared" si="304"/>
        <v>OK</v>
      </c>
      <c r="T6457" s="10">
        <f>IFERROR(VLOOKUP(A6457,[1]!Tabla1[[#All],[Material]:[venta nueva]],38,FALSE),0)</f>
        <v>0</v>
      </c>
    </row>
    <row r="6458" spans="1:20" hidden="1" x14ac:dyDescent="0.35">
      <c r="A6458">
        <f t="shared" si="302"/>
        <v>1022748</v>
      </c>
      <c r="B6458" s="6" t="s">
        <v>1373</v>
      </c>
      <c r="C6458" s="7" t="s">
        <v>553</v>
      </c>
      <c r="D6458" s="7" t="s">
        <v>1096</v>
      </c>
      <c r="E6458" s="7" t="s">
        <v>336</v>
      </c>
      <c r="F6458" s="7" t="s">
        <v>337</v>
      </c>
      <c r="G6458" s="7" t="s">
        <v>1069</v>
      </c>
      <c r="H6458" s="7" t="s">
        <v>1033</v>
      </c>
      <c r="I6458" s="6" t="s">
        <v>14</v>
      </c>
      <c r="J6458" s="1">
        <v>-41759</v>
      </c>
      <c r="K6458" s="1">
        <v>209060</v>
      </c>
      <c r="L6458" s="1">
        <v>167301</v>
      </c>
      <c r="M6458" s="1">
        <v>-41759</v>
      </c>
      <c r="N6458" s="1">
        <v>194402</v>
      </c>
      <c r="O6458" s="1">
        <v>133862</v>
      </c>
      <c r="P6458" s="1">
        <v>168000</v>
      </c>
      <c r="Q6458" s="12"/>
      <c r="R6458" s="29">
        <f t="shared" si="303"/>
        <v>-34138</v>
      </c>
      <c r="S6458" t="str">
        <f t="shared" si="304"/>
        <v>Pendiente de ingreso</v>
      </c>
      <c r="T6458" s="10">
        <f>IFERROR(VLOOKUP(A6458,[1]!Tabla1[[#All],[Material]:[venta nueva]],38,FALSE),0)</f>
        <v>0</v>
      </c>
    </row>
    <row r="6459" spans="1:20" hidden="1" x14ac:dyDescent="0.35">
      <c r="A6459">
        <f t="shared" si="302"/>
        <v>1022750</v>
      </c>
      <c r="B6459" s="6" t="s">
        <v>1373</v>
      </c>
      <c r="C6459" s="7" t="s">
        <v>553</v>
      </c>
      <c r="D6459" s="7" t="s">
        <v>1096</v>
      </c>
      <c r="E6459" s="7" t="s">
        <v>338</v>
      </c>
      <c r="F6459" s="7" t="s">
        <v>339</v>
      </c>
      <c r="G6459" s="7" t="s">
        <v>1077</v>
      </c>
      <c r="H6459" s="7" t="s">
        <v>1005</v>
      </c>
      <c r="I6459" s="6" t="s">
        <v>15</v>
      </c>
      <c r="J6459" s="1">
        <v>6790</v>
      </c>
      <c r="K6459" s="1">
        <v>0</v>
      </c>
      <c r="L6459" s="1">
        <v>0</v>
      </c>
      <c r="M6459" s="1">
        <v>6790</v>
      </c>
      <c r="N6459" s="1">
        <v>0</v>
      </c>
      <c r="O6459" s="1">
        <v>0</v>
      </c>
      <c r="P6459" s="1"/>
      <c r="Q6459" s="12"/>
      <c r="R6459" s="29">
        <f t="shared" si="303"/>
        <v>0</v>
      </c>
      <c r="S6459" t="str">
        <f t="shared" si="304"/>
        <v>OK</v>
      </c>
      <c r="T6459" s="10">
        <f>IFERROR(VLOOKUP(A6459,[1]!Tabla1[[#All],[Material]:[venta nueva]],38,FALSE),0)</f>
        <v>0</v>
      </c>
    </row>
    <row r="6460" spans="1:20" hidden="1" x14ac:dyDescent="0.35">
      <c r="A6460">
        <f t="shared" si="302"/>
        <v>1022751</v>
      </c>
      <c r="B6460" s="6" t="s">
        <v>1373</v>
      </c>
      <c r="C6460" s="7" t="s">
        <v>553</v>
      </c>
      <c r="D6460" s="7" t="s">
        <v>1096</v>
      </c>
      <c r="E6460" s="7" t="s">
        <v>340</v>
      </c>
      <c r="F6460" s="7" t="s">
        <v>341</v>
      </c>
      <c r="G6460" s="7" t="s">
        <v>1077</v>
      </c>
      <c r="H6460" s="7" t="s">
        <v>1023</v>
      </c>
      <c r="I6460" s="6" t="s">
        <v>15</v>
      </c>
      <c r="J6460" s="1">
        <v>14486</v>
      </c>
      <c r="K6460" s="1">
        <v>514</v>
      </c>
      <c r="L6460" s="1">
        <v>15000</v>
      </c>
      <c r="M6460" s="1">
        <v>14486</v>
      </c>
      <c r="N6460" s="1">
        <v>514</v>
      </c>
      <c r="O6460" s="1">
        <v>21000</v>
      </c>
      <c r="P6460" s="1">
        <v>21000</v>
      </c>
      <c r="Q6460" s="12"/>
      <c r="R6460" s="29">
        <f t="shared" si="303"/>
        <v>0</v>
      </c>
      <c r="S6460" t="str">
        <f t="shared" si="304"/>
        <v>OK</v>
      </c>
      <c r="T6460" s="10">
        <f>IFERROR(VLOOKUP(A6460,[1]!Tabla1[[#All],[Material]:[venta nueva]],38,FALSE),0)</f>
        <v>0</v>
      </c>
    </row>
    <row r="6461" spans="1:20" hidden="1" x14ac:dyDescent="0.35">
      <c r="A6461">
        <f t="shared" si="302"/>
        <v>1022753</v>
      </c>
      <c r="B6461" s="6" t="s">
        <v>1373</v>
      </c>
      <c r="C6461" s="7" t="s">
        <v>553</v>
      </c>
      <c r="D6461" s="7" t="s">
        <v>1096</v>
      </c>
      <c r="E6461" s="7" t="s">
        <v>342</v>
      </c>
      <c r="F6461" s="7" t="s">
        <v>343</v>
      </c>
      <c r="G6461" s="7" t="s">
        <v>1086</v>
      </c>
      <c r="H6461" s="7" t="s">
        <v>1025</v>
      </c>
      <c r="I6461" s="6" t="s">
        <v>662</v>
      </c>
      <c r="J6461" s="1"/>
      <c r="K6461" s="1"/>
      <c r="L6461" s="1"/>
      <c r="M6461" s="1">
        <v>0</v>
      </c>
      <c r="N6461" s="1">
        <v>0</v>
      </c>
      <c r="O6461" s="1">
        <v>48000</v>
      </c>
      <c r="P6461" s="1"/>
      <c r="Q6461" s="12"/>
      <c r="R6461" s="29">
        <f t="shared" si="303"/>
        <v>48000</v>
      </c>
      <c r="S6461" t="str">
        <f t="shared" si="304"/>
        <v>Sobre ingreso</v>
      </c>
      <c r="T6461" s="10">
        <f>IFERROR(VLOOKUP(A6461,[1]!Tabla1[[#All],[Material]:[venta nueva]],38,FALSE),0)</f>
        <v>0</v>
      </c>
    </row>
    <row r="6462" spans="1:20" hidden="1" x14ac:dyDescent="0.35">
      <c r="A6462">
        <f t="shared" si="302"/>
        <v>1022753</v>
      </c>
      <c r="B6462" s="6" t="s">
        <v>1373</v>
      </c>
      <c r="C6462" s="7" t="s">
        <v>553</v>
      </c>
      <c r="D6462" s="7" t="s">
        <v>1096</v>
      </c>
      <c r="E6462" s="7" t="s">
        <v>342</v>
      </c>
      <c r="F6462" s="7" t="s">
        <v>343</v>
      </c>
      <c r="G6462" s="7" t="s">
        <v>1086</v>
      </c>
      <c r="H6462" s="7" t="s">
        <v>1025</v>
      </c>
      <c r="I6462" s="6" t="s">
        <v>9</v>
      </c>
      <c r="J6462" s="1"/>
      <c r="K6462" s="1"/>
      <c r="L6462" s="1"/>
      <c r="M6462" s="1"/>
      <c r="N6462" s="1"/>
      <c r="O6462" s="1"/>
      <c r="P6462" s="1">
        <v>48000</v>
      </c>
      <c r="Q6462" s="12"/>
      <c r="R6462" s="29">
        <f t="shared" si="303"/>
        <v>-48000</v>
      </c>
      <c r="S6462" t="str">
        <f t="shared" si="304"/>
        <v>Pendiente de ingreso</v>
      </c>
      <c r="T6462" s="10">
        <f>IFERROR(VLOOKUP(A6462,[1]!Tabla1[[#All],[Material]:[venta nueva]],38,FALSE),0)</f>
        <v>0</v>
      </c>
    </row>
    <row r="6463" spans="1:20" hidden="1" x14ac:dyDescent="0.35">
      <c r="A6463">
        <f t="shared" si="302"/>
        <v>1022753</v>
      </c>
      <c r="B6463" s="6" t="s">
        <v>1373</v>
      </c>
      <c r="C6463" s="7" t="s">
        <v>553</v>
      </c>
      <c r="D6463" s="7" t="s">
        <v>1096</v>
      </c>
      <c r="E6463" s="7" t="s">
        <v>342</v>
      </c>
      <c r="F6463" s="7" t="s">
        <v>343</v>
      </c>
      <c r="G6463" s="7" t="s">
        <v>1086</v>
      </c>
      <c r="H6463" s="7" t="s">
        <v>1025</v>
      </c>
      <c r="I6463" s="6" t="s">
        <v>14</v>
      </c>
      <c r="J6463" s="1">
        <v>-44862</v>
      </c>
      <c r="K6463" s="1">
        <v>176246</v>
      </c>
      <c r="L6463" s="1">
        <v>170447</v>
      </c>
      <c r="M6463" s="1">
        <v>-44862</v>
      </c>
      <c r="N6463" s="1">
        <v>176246</v>
      </c>
      <c r="O6463" s="1">
        <v>122447</v>
      </c>
      <c r="P6463" s="1">
        <v>168000</v>
      </c>
      <c r="Q6463" s="12"/>
      <c r="R6463" s="29">
        <f t="shared" si="303"/>
        <v>-45553</v>
      </c>
      <c r="S6463" t="str">
        <f t="shared" si="304"/>
        <v>Pendiente de ingreso</v>
      </c>
      <c r="T6463" s="10">
        <f>IFERROR(VLOOKUP(A6463,[1]!Tabla1[[#All],[Material]:[venta nueva]],38,FALSE),0)</f>
        <v>0</v>
      </c>
    </row>
    <row r="6464" spans="1:20" hidden="1" x14ac:dyDescent="0.35">
      <c r="A6464">
        <f t="shared" si="302"/>
        <v>1022767</v>
      </c>
      <c r="B6464" s="6" t="s">
        <v>1373</v>
      </c>
      <c r="C6464" s="7" t="s">
        <v>553</v>
      </c>
      <c r="D6464" s="7" t="s">
        <v>1096</v>
      </c>
      <c r="E6464" s="7" t="s">
        <v>344</v>
      </c>
      <c r="F6464" s="7" t="s">
        <v>345</v>
      </c>
      <c r="G6464" s="7" t="s">
        <v>1078</v>
      </c>
      <c r="H6464" s="7" t="s">
        <v>1009</v>
      </c>
      <c r="I6464" s="6" t="s">
        <v>15</v>
      </c>
      <c r="J6464" s="1">
        <v>1335</v>
      </c>
      <c r="K6464" s="1">
        <v>0</v>
      </c>
      <c r="L6464" s="1">
        <v>1335</v>
      </c>
      <c r="M6464" s="1">
        <v>1335</v>
      </c>
      <c r="N6464" s="1">
        <v>0</v>
      </c>
      <c r="O6464" s="1">
        <v>25000</v>
      </c>
      <c r="P6464" s="1">
        <v>25000</v>
      </c>
      <c r="Q6464" s="12"/>
      <c r="R6464" s="29">
        <f t="shared" si="303"/>
        <v>0</v>
      </c>
      <c r="S6464" t="str">
        <f t="shared" si="304"/>
        <v>OK</v>
      </c>
      <c r="T6464" s="10">
        <f>IFERROR(VLOOKUP(A6464,[1]!Tabla1[[#All],[Material]:[venta nueva]],38,FALSE),0)</f>
        <v>0</v>
      </c>
    </row>
    <row r="6465" spans="1:20" hidden="1" x14ac:dyDescent="0.35">
      <c r="A6465">
        <f t="shared" si="302"/>
        <v>1022776</v>
      </c>
      <c r="B6465" s="6" t="s">
        <v>1373</v>
      </c>
      <c r="C6465" s="7" t="s">
        <v>553</v>
      </c>
      <c r="D6465" s="7" t="s">
        <v>1096</v>
      </c>
      <c r="E6465" s="7" t="s">
        <v>1383</v>
      </c>
      <c r="F6465" s="7" t="s">
        <v>1384</v>
      </c>
      <c r="G6465" s="7" t="s">
        <v>1069</v>
      </c>
      <c r="H6465" s="7" t="s">
        <v>1385</v>
      </c>
      <c r="I6465" s="6" t="s">
        <v>9</v>
      </c>
      <c r="J6465" s="1">
        <v>22</v>
      </c>
      <c r="K6465" s="1">
        <v>0</v>
      </c>
      <c r="L6465" s="1">
        <v>0</v>
      </c>
      <c r="M6465" s="1">
        <v>22</v>
      </c>
      <c r="N6465" s="1">
        <v>0</v>
      </c>
      <c r="O6465" s="1">
        <v>0</v>
      </c>
      <c r="P6465" s="1"/>
      <c r="Q6465" s="12"/>
      <c r="R6465" s="29">
        <f t="shared" si="303"/>
        <v>0</v>
      </c>
      <c r="S6465" t="str">
        <f t="shared" si="304"/>
        <v>OK</v>
      </c>
      <c r="T6465" s="10">
        <f>IFERROR(VLOOKUP(A6465,[1]!Tabla1[[#All],[Material]:[venta nueva]],38,FALSE),0)</f>
        <v>0</v>
      </c>
    </row>
    <row r="6466" spans="1:20" hidden="1" x14ac:dyDescent="0.35">
      <c r="A6466">
        <f t="shared" si="302"/>
        <v>1022794</v>
      </c>
      <c r="B6466" s="6" t="s">
        <v>1373</v>
      </c>
      <c r="C6466" s="7" t="s">
        <v>553</v>
      </c>
      <c r="D6466" s="7" t="s">
        <v>1096</v>
      </c>
      <c r="E6466" s="7" t="s">
        <v>352</v>
      </c>
      <c r="F6466" s="7" t="s">
        <v>353</v>
      </c>
      <c r="G6466" s="7" t="s">
        <v>1077</v>
      </c>
      <c r="H6466" s="7" t="s">
        <v>1023</v>
      </c>
      <c r="I6466" s="6" t="s">
        <v>15</v>
      </c>
      <c r="J6466" s="1">
        <v>1</v>
      </c>
      <c r="K6466" s="1">
        <v>0</v>
      </c>
      <c r="L6466" s="1">
        <v>0</v>
      </c>
      <c r="M6466" s="1">
        <v>1</v>
      </c>
      <c r="N6466" s="1">
        <v>0</v>
      </c>
      <c r="O6466" s="1">
        <v>0</v>
      </c>
      <c r="P6466" s="1"/>
      <c r="Q6466" s="12"/>
      <c r="R6466" s="29">
        <f t="shared" si="303"/>
        <v>0</v>
      </c>
      <c r="S6466" t="str">
        <f t="shared" si="304"/>
        <v>OK</v>
      </c>
      <c r="T6466" s="10">
        <f>IFERROR(VLOOKUP(A6466,[1]!Tabla1[[#All],[Material]:[venta nueva]],38,FALSE),0)</f>
        <v>0</v>
      </c>
    </row>
    <row r="6467" spans="1:20" hidden="1" x14ac:dyDescent="0.35">
      <c r="A6467">
        <f t="shared" si="302"/>
        <v>1022814</v>
      </c>
      <c r="B6467" s="6" t="s">
        <v>1373</v>
      </c>
      <c r="C6467" s="7" t="s">
        <v>553</v>
      </c>
      <c r="D6467" s="7" t="s">
        <v>1096</v>
      </c>
      <c r="E6467" s="7" t="s">
        <v>1426</v>
      </c>
      <c r="F6467" s="7" t="s">
        <v>1427</v>
      </c>
      <c r="G6467" s="7" t="s">
        <v>990</v>
      </c>
      <c r="H6467" s="7" t="s">
        <v>990</v>
      </c>
      <c r="I6467" s="6" t="s">
        <v>8</v>
      </c>
      <c r="J6467" s="1"/>
      <c r="K6467" s="1"/>
      <c r="L6467" s="1"/>
      <c r="M6467" s="1"/>
      <c r="N6467" s="1"/>
      <c r="O6467" s="1"/>
      <c r="P6467" s="1">
        <v>18.143999999999998</v>
      </c>
      <c r="Q6467" s="12"/>
      <c r="R6467" s="29">
        <f t="shared" si="303"/>
        <v>-18.143999999999998</v>
      </c>
      <c r="S6467" t="str">
        <f t="shared" si="304"/>
        <v>Pendiente de ingreso</v>
      </c>
      <c r="T6467" s="10">
        <f>IFERROR(VLOOKUP(A6467,[1]!Tabla1[[#All],[Material]:[venta nueva]],38,FALSE),0)</f>
        <v>0</v>
      </c>
    </row>
    <row r="6468" spans="1:20" hidden="1" x14ac:dyDescent="0.35">
      <c r="A6468">
        <f t="shared" si="302"/>
        <v>1022815</v>
      </c>
      <c r="B6468" s="6" t="s">
        <v>1373</v>
      </c>
      <c r="C6468" s="7" t="s">
        <v>553</v>
      </c>
      <c r="D6468" s="7" t="s">
        <v>1096</v>
      </c>
      <c r="E6468" s="7" t="s">
        <v>1428</v>
      </c>
      <c r="F6468" s="7" t="s">
        <v>1128</v>
      </c>
      <c r="G6468" s="7" t="s">
        <v>990</v>
      </c>
      <c r="H6468" s="7" t="s">
        <v>990</v>
      </c>
      <c r="I6468" s="6" t="s">
        <v>8</v>
      </c>
      <c r="J6468" s="1"/>
      <c r="K6468" s="1"/>
      <c r="L6468" s="1"/>
      <c r="M6468" s="1"/>
      <c r="N6468" s="1"/>
      <c r="O6468" s="1"/>
      <c r="P6468" s="1">
        <v>18.143999999999998</v>
      </c>
      <c r="Q6468" s="12"/>
      <c r="R6468" s="29">
        <f t="shared" si="303"/>
        <v>-18.143999999999998</v>
      </c>
      <c r="S6468" t="str">
        <f t="shared" si="304"/>
        <v>Pendiente de ingreso</v>
      </c>
      <c r="T6468" s="10">
        <f>IFERROR(VLOOKUP(A6468,[1]!Tabla1[[#All],[Material]:[venta nueva]],38,FALSE),0)</f>
        <v>0</v>
      </c>
    </row>
    <row r="6469" spans="1:20" hidden="1" x14ac:dyDescent="0.35">
      <c r="A6469">
        <f t="shared" si="302"/>
        <v>1022816</v>
      </c>
      <c r="B6469" s="6" t="s">
        <v>1373</v>
      </c>
      <c r="C6469" s="7" t="s">
        <v>553</v>
      </c>
      <c r="D6469" s="7" t="s">
        <v>1096</v>
      </c>
      <c r="E6469" s="7" t="s">
        <v>1260</v>
      </c>
      <c r="F6469" s="7" t="s">
        <v>427</v>
      </c>
      <c r="G6469" s="7" t="s">
        <v>990</v>
      </c>
      <c r="H6469" s="7" t="s">
        <v>990</v>
      </c>
      <c r="I6469" s="6" t="s">
        <v>8</v>
      </c>
      <c r="J6469" s="1"/>
      <c r="K6469" s="1"/>
      <c r="L6469" s="1"/>
      <c r="M6469" s="1"/>
      <c r="N6469" s="1"/>
      <c r="O6469" s="1"/>
      <c r="P6469" s="1">
        <v>18.143999999999998</v>
      </c>
      <c r="Q6469" s="12"/>
      <c r="R6469" s="29">
        <f t="shared" si="303"/>
        <v>-18.143999999999998</v>
      </c>
      <c r="S6469" t="str">
        <f t="shared" si="304"/>
        <v>Pendiente de ingreso</v>
      </c>
      <c r="T6469" s="10">
        <f>IFERROR(VLOOKUP(A6469,[1]!Tabla1[[#All],[Material]:[venta nueva]],38,FALSE),0)</f>
        <v>0</v>
      </c>
    </row>
    <row r="6470" spans="1:20" hidden="1" x14ac:dyDescent="0.35">
      <c r="A6470">
        <f t="shared" ref="A6470:A6533" si="305">+E6470*1</f>
        <v>1022817</v>
      </c>
      <c r="B6470" s="6" t="s">
        <v>1373</v>
      </c>
      <c r="C6470" s="7" t="s">
        <v>553</v>
      </c>
      <c r="D6470" s="7" t="s">
        <v>1096</v>
      </c>
      <c r="E6470" s="7" t="s">
        <v>1171</v>
      </c>
      <c r="F6470" s="7" t="s">
        <v>416</v>
      </c>
      <c r="G6470" s="7" t="s">
        <v>990</v>
      </c>
      <c r="H6470" s="7" t="s">
        <v>990</v>
      </c>
      <c r="I6470" s="6" t="s">
        <v>8</v>
      </c>
      <c r="J6470" s="1"/>
      <c r="K6470" s="1"/>
      <c r="L6470" s="1"/>
      <c r="M6470" s="1"/>
      <c r="N6470" s="1"/>
      <c r="O6470" s="1"/>
      <c r="P6470" s="1">
        <v>18.143999999999998</v>
      </c>
      <c r="Q6470" s="12"/>
      <c r="R6470" s="29">
        <f t="shared" si="303"/>
        <v>-18.143999999999998</v>
      </c>
      <c r="S6470" t="str">
        <f t="shared" si="304"/>
        <v>Pendiente de ingreso</v>
      </c>
      <c r="T6470" s="10">
        <f>IFERROR(VLOOKUP(A6470,[1]!Tabla1[[#All],[Material]:[venta nueva]],38,FALSE),0)</f>
        <v>0</v>
      </c>
    </row>
    <row r="6471" spans="1:20" hidden="1" x14ac:dyDescent="0.35">
      <c r="A6471">
        <f t="shared" si="305"/>
        <v>1022822</v>
      </c>
      <c r="B6471" s="6" t="s">
        <v>1373</v>
      </c>
      <c r="C6471" s="7" t="s">
        <v>553</v>
      </c>
      <c r="D6471" s="7" t="s">
        <v>1096</v>
      </c>
      <c r="E6471" s="7" t="s">
        <v>1123</v>
      </c>
      <c r="F6471" s="7" t="s">
        <v>1356</v>
      </c>
      <c r="G6471" s="7" t="s">
        <v>990</v>
      </c>
      <c r="H6471" s="7" t="s">
        <v>990</v>
      </c>
      <c r="I6471" s="6" t="s">
        <v>8</v>
      </c>
      <c r="J6471" s="1"/>
      <c r="K6471" s="1"/>
      <c r="L6471" s="1"/>
      <c r="M6471" s="1"/>
      <c r="N6471" s="1"/>
      <c r="O6471" s="1"/>
      <c r="P6471" s="1">
        <v>18.143999999999998</v>
      </c>
      <c r="Q6471" s="12"/>
      <c r="R6471" s="29">
        <f t="shared" si="303"/>
        <v>-18.143999999999998</v>
      </c>
      <c r="S6471" t="str">
        <f t="shared" si="304"/>
        <v>Pendiente de ingreso</v>
      </c>
      <c r="T6471" s="10">
        <f>IFERROR(VLOOKUP(A6471,[1]!Tabla1[[#All],[Material]:[venta nueva]],38,FALSE),0)</f>
        <v>0</v>
      </c>
    </row>
    <row r="6472" spans="1:20" hidden="1" x14ac:dyDescent="0.35">
      <c r="A6472">
        <f t="shared" si="305"/>
        <v>1022851</v>
      </c>
      <c r="B6472" s="6" t="s">
        <v>1373</v>
      </c>
      <c r="C6472" s="7" t="s">
        <v>553</v>
      </c>
      <c r="D6472" s="7" t="s">
        <v>1096</v>
      </c>
      <c r="E6472" s="7" t="s">
        <v>1172</v>
      </c>
      <c r="F6472" s="7" t="s">
        <v>356</v>
      </c>
      <c r="G6472" s="7" t="s">
        <v>1077</v>
      </c>
      <c r="H6472" s="7" t="s">
        <v>1023</v>
      </c>
      <c r="I6472" s="6" t="s">
        <v>14</v>
      </c>
      <c r="J6472" s="1"/>
      <c r="K6472" s="1"/>
      <c r="L6472" s="1"/>
      <c r="M6472" s="1"/>
      <c r="N6472" s="1"/>
      <c r="O6472" s="1"/>
      <c r="P6472" s="1">
        <v>72000</v>
      </c>
      <c r="Q6472" s="12"/>
      <c r="R6472" s="29">
        <f t="shared" ref="R6472:R6535" si="306">+O6472-P6472</f>
        <v>-72000</v>
      </c>
      <c r="S6472" t="str">
        <f t="shared" ref="S6472:S6535" si="307">IF(R6472&gt;0,"Sobre ingreso",IF(R6472&lt;0,"Pendiente de ingreso","OK"))</f>
        <v>Pendiente de ingreso</v>
      </c>
      <c r="T6472" s="10">
        <f>IFERROR(VLOOKUP(A6472,[1]!Tabla1[[#All],[Material]:[venta nueva]],38,FALSE),0)</f>
        <v>0</v>
      </c>
    </row>
    <row r="6473" spans="1:20" hidden="1" x14ac:dyDescent="0.35">
      <c r="A6473">
        <f t="shared" si="305"/>
        <v>1022854</v>
      </c>
      <c r="B6473" s="6" t="s">
        <v>1373</v>
      </c>
      <c r="C6473" s="7" t="s">
        <v>553</v>
      </c>
      <c r="D6473" s="7" t="s">
        <v>1096</v>
      </c>
      <c r="E6473" s="7" t="s">
        <v>575</v>
      </c>
      <c r="F6473" s="7" t="s">
        <v>357</v>
      </c>
      <c r="G6473" s="7" t="s">
        <v>1084</v>
      </c>
      <c r="H6473" s="7" t="s">
        <v>1017</v>
      </c>
      <c r="I6473" s="6" t="s">
        <v>10</v>
      </c>
      <c r="J6473" s="1">
        <v>8676</v>
      </c>
      <c r="K6473" s="1">
        <v>0</v>
      </c>
      <c r="L6473" s="1">
        <v>8676</v>
      </c>
      <c r="M6473" s="1">
        <v>8676</v>
      </c>
      <c r="N6473" s="1">
        <v>0</v>
      </c>
      <c r="O6473" s="1">
        <v>0</v>
      </c>
      <c r="P6473" s="1"/>
      <c r="Q6473" s="12"/>
      <c r="R6473" s="29">
        <f t="shared" si="306"/>
        <v>0</v>
      </c>
      <c r="S6473" t="str">
        <f t="shared" si="307"/>
        <v>OK</v>
      </c>
      <c r="T6473" s="10">
        <f>IFERROR(VLOOKUP(A6473,[1]!Tabla1[[#All],[Material]:[venta nueva]],38,FALSE),0)</f>
        <v>0</v>
      </c>
    </row>
    <row r="6474" spans="1:20" hidden="1" x14ac:dyDescent="0.35">
      <c r="A6474">
        <f t="shared" si="305"/>
        <v>1022856</v>
      </c>
      <c r="B6474" s="6" t="s">
        <v>1373</v>
      </c>
      <c r="C6474" s="7" t="s">
        <v>553</v>
      </c>
      <c r="D6474" s="7" t="s">
        <v>1096</v>
      </c>
      <c r="E6474" s="7" t="s">
        <v>359</v>
      </c>
      <c r="F6474" s="7" t="s">
        <v>360</v>
      </c>
      <c r="G6474" s="7" t="s">
        <v>1078</v>
      </c>
      <c r="H6474" s="7" t="s">
        <v>1009</v>
      </c>
      <c r="I6474" s="6" t="s">
        <v>14</v>
      </c>
      <c r="J6474" s="1"/>
      <c r="K6474" s="1"/>
      <c r="L6474" s="1"/>
      <c r="M6474" s="1"/>
      <c r="N6474" s="1"/>
      <c r="O6474" s="1"/>
      <c r="P6474" s="1">
        <v>144000</v>
      </c>
      <c r="Q6474" s="12"/>
      <c r="R6474" s="29">
        <f t="shared" si="306"/>
        <v>-144000</v>
      </c>
      <c r="S6474" t="str">
        <f t="shared" si="307"/>
        <v>Pendiente de ingreso</v>
      </c>
      <c r="T6474" s="10">
        <f>IFERROR(VLOOKUP(A6474,[1]!Tabla1[[#All],[Material]:[venta nueva]],38,FALSE),0)</f>
        <v>0</v>
      </c>
    </row>
    <row r="6475" spans="1:20" hidden="1" x14ac:dyDescent="0.35">
      <c r="A6475">
        <f t="shared" si="305"/>
        <v>1022858</v>
      </c>
      <c r="B6475" s="6" t="s">
        <v>1373</v>
      </c>
      <c r="C6475" s="7" t="s">
        <v>553</v>
      </c>
      <c r="D6475" s="7" t="s">
        <v>1096</v>
      </c>
      <c r="E6475" s="7" t="s">
        <v>601</v>
      </c>
      <c r="F6475" s="7" t="s">
        <v>510</v>
      </c>
      <c r="G6475" s="7" t="s">
        <v>1075</v>
      </c>
      <c r="H6475" s="7" t="s">
        <v>1002</v>
      </c>
      <c r="I6475" s="6" t="s">
        <v>9</v>
      </c>
      <c r="J6475" s="1">
        <v>654</v>
      </c>
      <c r="K6475" s="1">
        <v>0</v>
      </c>
      <c r="L6475" s="1">
        <v>0</v>
      </c>
      <c r="M6475" s="1">
        <v>654</v>
      </c>
      <c r="N6475" s="1">
        <v>0</v>
      </c>
      <c r="O6475" s="1">
        <v>0</v>
      </c>
      <c r="P6475" s="1"/>
      <c r="Q6475" s="12"/>
      <c r="R6475" s="29">
        <f t="shared" si="306"/>
        <v>0</v>
      </c>
      <c r="S6475" t="str">
        <f t="shared" si="307"/>
        <v>OK</v>
      </c>
      <c r="T6475" s="10">
        <f>IFERROR(VLOOKUP(A6475,[1]!Tabla1[[#All],[Material]:[venta nueva]],38,FALSE),0)</f>
        <v>0</v>
      </c>
    </row>
    <row r="6476" spans="1:20" hidden="1" x14ac:dyDescent="0.35">
      <c r="A6476">
        <f t="shared" si="305"/>
        <v>1022863</v>
      </c>
      <c r="B6476" s="6" t="s">
        <v>1373</v>
      </c>
      <c r="C6476" s="7" t="s">
        <v>553</v>
      </c>
      <c r="D6476" s="7" t="s">
        <v>1096</v>
      </c>
      <c r="E6476" s="7" t="s">
        <v>361</v>
      </c>
      <c r="F6476" s="7" t="s">
        <v>362</v>
      </c>
      <c r="G6476" s="7" t="s">
        <v>1075</v>
      </c>
      <c r="H6476" s="7" t="s">
        <v>1011</v>
      </c>
      <c r="I6476" s="6" t="s">
        <v>15</v>
      </c>
      <c r="J6476" s="1">
        <v>-31053</v>
      </c>
      <c r="K6476" s="1">
        <v>46964</v>
      </c>
      <c r="L6476" s="1">
        <v>15910</v>
      </c>
      <c r="M6476" s="1">
        <v>-31053</v>
      </c>
      <c r="N6476" s="1">
        <v>46964</v>
      </c>
      <c r="O6476" s="1">
        <v>40000</v>
      </c>
      <c r="P6476" s="1">
        <v>40000</v>
      </c>
      <c r="Q6476" s="12"/>
      <c r="R6476" s="29">
        <f t="shared" si="306"/>
        <v>0</v>
      </c>
      <c r="S6476" t="str">
        <f t="shared" si="307"/>
        <v>OK</v>
      </c>
      <c r="T6476" s="10">
        <f>IFERROR(VLOOKUP(A6476,[1]!Tabla1[[#All],[Material]:[venta nueva]],38,FALSE),0)</f>
        <v>0</v>
      </c>
    </row>
    <row r="6477" spans="1:20" hidden="1" x14ac:dyDescent="0.35">
      <c r="A6477">
        <f t="shared" si="305"/>
        <v>1022864</v>
      </c>
      <c r="B6477" s="6" t="s">
        <v>1373</v>
      </c>
      <c r="C6477" s="7" t="s">
        <v>553</v>
      </c>
      <c r="D6477" s="7" t="s">
        <v>1096</v>
      </c>
      <c r="E6477" s="7" t="s">
        <v>363</v>
      </c>
      <c r="F6477" s="7" t="s">
        <v>364</v>
      </c>
      <c r="G6477" s="7" t="s">
        <v>1075</v>
      </c>
      <c r="H6477" s="7" t="s">
        <v>1011</v>
      </c>
      <c r="I6477" s="6" t="s">
        <v>15</v>
      </c>
      <c r="J6477" s="1">
        <v>426</v>
      </c>
      <c r="K6477" s="1">
        <v>99574</v>
      </c>
      <c r="L6477" s="1">
        <v>100000</v>
      </c>
      <c r="M6477" s="1">
        <v>426</v>
      </c>
      <c r="N6477" s="1">
        <v>99574</v>
      </c>
      <c r="O6477" s="1">
        <v>104000</v>
      </c>
      <c r="P6477" s="1">
        <v>104000</v>
      </c>
      <c r="Q6477" s="12"/>
      <c r="R6477" s="29">
        <f t="shared" si="306"/>
        <v>0</v>
      </c>
      <c r="S6477" t="str">
        <f t="shared" si="307"/>
        <v>OK</v>
      </c>
      <c r="T6477" s="10">
        <f>IFERROR(VLOOKUP(A6477,[1]!Tabla1[[#All],[Material]:[venta nueva]],38,FALSE),0)</f>
        <v>0</v>
      </c>
    </row>
    <row r="6478" spans="1:20" hidden="1" x14ac:dyDescent="0.35">
      <c r="A6478">
        <f t="shared" si="305"/>
        <v>1022865</v>
      </c>
      <c r="B6478" s="6" t="s">
        <v>1373</v>
      </c>
      <c r="C6478" s="7" t="s">
        <v>553</v>
      </c>
      <c r="D6478" s="7" t="s">
        <v>1096</v>
      </c>
      <c r="E6478" s="7" t="s">
        <v>365</v>
      </c>
      <c r="F6478" s="7" t="s">
        <v>366</v>
      </c>
      <c r="G6478" s="7" t="s">
        <v>1082</v>
      </c>
      <c r="H6478" s="7" t="s">
        <v>1013</v>
      </c>
      <c r="I6478" s="6" t="s">
        <v>15</v>
      </c>
      <c r="J6478" s="1">
        <v>1855</v>
      </c>
      <c r="K6478" s="1">
        <v>18145</v>
      </c>
      <c r="L6478" s="1">
        <v>20000</v>
      </c>
      <c r="M6478" s="1">
        <v>1855</v>
      </c>
      <c r="N6478" s="1">
        <v>18145</v>
      </c>
      <c r="O6478" s="1">
        <v>20000</v>
      </c>
      <c r="P6478" s="1">
        <v>20000</v>
      </c>
      <c r="Q6478" s="12"/>
      <c r="R6478" s="29">
        <f t="shared" si="306"/>
        <v>0</v>
      </c>
      <c r="S6478" t="str">
        <f t="shared" si="307"/>
        <v>OK</v>
      </c>
      <c r="T6478" s="10">
        <f>IFERROR(VLOOKUP(A6478,[1]!Tabla1[[#All],[Material]:[venta nueva]],38,FALSE),0)</f>
        <v>0</v>
      </c>
    </row>
    <row r="6479" spans="1:20" hidden="1" x14ac:dyDescent="0.35">
      <c r="A6479">
        <f t="shared" si="305"/>
        <v>1022866</v>
      </c>
      <c r="B6479" s="6" t="s">
        <v>1373</v>
      </c>
      <c r="C6479" s="7" t="s">
        <v>553</v>
      </c>
      <c r="D6479" s="7" t="s">
        <v>1096</v>
      </c>
      <c r="E6479" s="7" t="s">
        <v>367</v>
      </c>
      <c r="F6479" s="7" t="s">
        <v>368</v>
      </c>
      <c r="G6479" s="7" t="s">
        <v>1082</v>
      </c>
      <c r="H6479" s="7" t="s">
        <v>1013</v>
      </c>
      <c r="I6479" s="6" t="s">
        <v>15</v>
      </c>
      <c r="J6479" s="1">
        <v>-6512</v>
      </c>
      <c r="K6479" s="1">
        <v>26512</v>
      </c>
      <c r="L6479" s="1">
        <v>20000</v>
      </c>
      <c r="M6479" s="1">
        <v>-6512</v>
      </c>
      <c r="N6479" s="1">
        <v>26512</v>
      </c>
      <c r="O6479" s="1">
        <v>20000</v>
      </c>
      <c r="P6479" s="1">
        <v>20000</v>
      </c>
      <c r="Q6479" s="12"/>
      <c r="R6479" s="29">
        <f t="shared" si="306"/>
        <v>0</v>
      </c>
      <c r="S6479" t="str">
        <f t="shared" si="307"/>
        <v>OK</v>
      </c>
      <c r="T6479" s="10">
        <f>IFERROR(VLOOKUP(A6479,[1]!Tabla1[[#All],[Material]:[venta nueva]],38,FALSE),0)</f>
        <v>0</v>
      </c>
    </row>
    <row r="6480" spans="1:20" hidden="1" x14ac:dyDescent="0.35">
      <c r="A6480">
        <f t="shared" si="305"/>
        <v>1022883</v>
      </c>
      <c r="B6480" s="6" t="s">
        <v>1373</v>
      </c>
      <c r="C6480" s="7" t="s">
        <v>553</v>
      </c>
      <c r="D6480" s="7" t="s">
        <v>1096</v>
      </c>
      <c r="E6480" s="7" t="s">
        <v>369</v>
      </c>
      <c r="F6480" s="7" t="s">
        <v>370</v>
      </c>
      <c r="G6480" s="7" t="s">
        <v>1074</v>
      </c>
      <c r="H6480" s="7" t="s">
        <v>1018</v>
      </c>
      <c r="I6480" s="6" t="s">
        <v>8</v>
      </c>
      <c r="J6480" s="1">
        <v>6529</v>
      </c>
      <c r="K6480" s="1">
        <v>17058</v>
      </c>
      <c r="L6480" s="1">
        <v>23587</v>
      </c>
      <c r="M6480" s="1">
        <v>6529</v>
      </c>
      <c r="N6480" s="1">
        <v>17058</v>
      </c>
      <c r="O6480" s="1">
        <v>24000</v>
      </c>
      <c r="P6480" s="1">
        <v>24000</v>
      </c>
      <c r="Q6480" s="12"/>
      <c r="R6480" s="29">
        <f t="shared" si="306"/>
        <v>0</v>
      </c>
      <c r="S6480" t="str">
        <f t="shared" si="307"/>
        <v>OK</v>
      </c>
      <c r="T6480" s="10">
        <f>IFERROR(VLOOKUP(A6480,[1]!Tabla1[[#All],[Material]:[venta nueva]],38,FALSE),0)</f>
        <v>0</v>
      </c>
    </row>
    <row r="6481" spans="1:20" hidden="1" x14ac:dyDescent="0.35">
      <c r="A6481">
        <f t="shared" si="305"/>
        <v>1022907</v>
      </c>
      <c r="B6481" s="6" t="s">
        <v>1373</v>
      </c>
      <c r="C6481" s="7" t="s">
        <v>553</v>
      </c>
      <c r="D6481" s="7" t="s">
        <v>1096</v>
      </c>
      <c r="E6481" s="7" t="s">
        <v>528</v>
      </c>
      <c r="F6481" s="7" t="s">
        <v>529</v>
      </c>
      <c r="G6481" s="7" t="s">
        <v>1069</v>
      </c>
      <c r="H6481" s="7" t="s">
        <v>1026</v>
      </c>
      <c r="I6481" s="6" t="s">
        <v>10</v>
      </c>
      <c r="J6481" s="1">
        <v>10647</v>
      </c>
      <c r="K6481" s="1">
        <v>82833</v>
      </c>
      <c r="L6481" s="1">
        <v>96000</v>
      </c>
      <c r="M6481" s="1">
        <v>10647</v>
      </c>
      <c r="N6481" s="1">
        <v>82833</v>
      </c>
      <c r="O6481" s="1">
        <v>96000</v>
      </c>
      <c r="P6481" s="1"/>
      <c r="Q6481" s="12"/>
      <c r="R6481" s="29">
        <f t="shared" si="306"/>
        <v>96000</v>
      </c>
      <c r="S6481" t="str">
        <f t="shared" si="307"/>
        <v>Sobre ingreso</v>
      </c>
      <c r="T6481" s="10">
        <f>IFERROR(VLOOKUP(A6481,[1]!Tabla1[[#All],[Material]:[venta nueva]],38,FALSE),0)</f>
        <v>0</v>
      </c>
    </row>
    <row r="6482" spans="1:20" hidden="1" x14ac:dyDescent="0.35">
      <c r="A6482">
        <f t="shared" si="305"/>
        <v>1022914</v>
      </c>
      <c r="B6482" s="6" t="s">
        <v>1373</v>
      </c>
      <c r="C6482" s="7" t="s">
        <v>553</v>
      </c>
      <c r="D6482" s="7" t="s">
        <v>1096</v>
      </c>
      <c r="E6482" s="7" t="s">
        <v>375</v>
      </c>
      <c r="F6482" s="7" t="s">
        <v>506</v>
      </c>
      <c r="G6482" s="7" t="s">
        <v>1078</v>
      </c>
      <c r="H6482" s="7" t="s">
        <v>1006</v>
      </c>
      <c r="I6482" s="6" t="s">
        <v>15</v>
      </c>
      <c r="J6482" s="1">
        <v>-16633</v>
      </c>
      <c r="K6482" s="1">
        <v>16633</v>
      </c>
      <c r="L6482" s="1">
        <v>0</v>
      </c>
      <c r="M6482" s="1">
        <v>-16633</v>
      </c>
      <c r="N6482" s="1">
        <v>16633</v>
      </c>
      <c r="O6482" s="1">
        <v>24000</v>
      </c>
      <c r="P6482" s="1">
        <v>24000</v>
      </c>
      <c r="Q6482" s="12"/>
      <c r="R6482" s="29">
        <f t="shared" si="306"/>
        <v>0</v>
      </c>
      <c r="S6482" t="str">
        <f t="shared" si="307"/>
        <v>OK</v>
      </c>
      <c r="T6482" s="10">
        <f>IFERROR(VLOOKUP(A6482,[1]!Tabla1[[#All],[Material]:[venta nueva]],38,FALSE),0)</f>
        <v>0</v>
      </c>
    </row>
    <row r="6483" spans="1:20" hidden="1" x14ac:dyDescent="0.35">
      <c r="A6483">
        <f t="shared" si="305"/>
        <v>1022918</v>
      </c>
      <c r="B6483" s="6" t="s">
        <v>1373</v>
      </c>
      <c r="C6483" s="7" t="s">
        <v>553</v>
      </c>
      <c r="D6483" s="7" t="s">
        <v>1096</v>
      </c>
      <c r="E6483" s="7" t="s">
        <v>376</v>
      </c>
      <c r="F6483" s="7" t="s">
        <v>377</v>
      </c>
      <c r="G6483" s="7" t="s">
        <v>1078</v>
      </c>
      <c r="H6483" s="7" t="s">
        <v>1006</v>
      </c>
      <c r="I6483" s="6" t="s">
        <v>15</v>
      </c>
      <c r="J6483" s="1">
        <v>-11254</v>
      </c>
      <c r="K6483" s="1">
        <v>107254</v>
      </c>
      <c r="L6483" s="1">
        <v>72000</v>
      </c>
      <c r="M6483" s="1">
        <v>-11254</v>
      </c>
      <c r="N6483" s="1">
        <v>70254</v>
      </c>
      <c r="O6483" s="1">
        <v>96000</v>
      </c>
      <c r="P6483" s="1">
        <v>96000</v>
      </c>
      <c r="Q6483" s="12"/>
      <c r="R6483" s="29">
        <f t="shared" si="306"/>
        <v>0</v>
      </c>
      <c r="S6483" t="str">
        <f t="shared" si="307"/>
        <v>OK</v>
      </c>
      <c r="T6483" s="10">
        <f>IFERROR(VLOOKUP(A6483,[1]!Tabla1[[#All],[Material]:[venta nueva]],38,FALSE),0)</f>
        <v>0</v>
      </c>
    </row>
    <row r="6484" spans="1:20" hidden="1" x14ac:dyDescent="0.35">
      <c r="A6484">
        <f t="shared" si="305"/>
        <v>1022936</v>
      </c>
      <c r="B6484" s="6" t="s">
        <v>1373</v>
      </c>
      <c r="C6484" s="7" t="s">
        <v>553</v>
      </c>
      <c r="D6484" s="7" t="s">
        <v>1096</v>
      </c>
      <c r="E6484" s="7" t="s">
        <v>388</v>
      </c>
      <c r="F6484" s="7" t="s">
        <v>78</v>
      </c>
      <c r="G6484" s="7" t="s">
        <v>985</v>
      </c>
      <c r="H6484" s="7" t="s">
        <v>1012</v>
      </c>
      <c r="I6484" s="6" t="s">
        <v>14</v>
      </c>
      <c r="J6484" s="1">
        <v>60</v>
      </c>
      <c r="K6484" s="1">
        <v>0</v>
      </c>
      <c r="L6484" s="1">
        <v>60</v>
      </c>
      <c r="M6484" s="1">
        <v>60</v>
      </c>
      <c r="N6484" s="1">
        <v>0</v>
      </c>
      <c r="O6484" s="1">
        <v>60</v>
      </c>
      <c r="P6484" s="1"/>
      <c r="Q6484" s="12"/>
      <c r="R6484" s="29">
        <f t="shared" si="306"/>
        <v>60</v>
      </c>
      <c r="S6484" t="str">
        <f t="shared" si="307"/>
        <v>Sobre ingreso</v>
      </c>
      <c r="T6484" s="10">
        <f>IFERROR(VLOOKUP(A6484,[1]!Tabla1[[#All],[Material]:[venta nueva]],38,FALSE),0)</f>
        <v>0</v>
      </c>
    </row>
    <row r="6485" spans="1:20" hidden="1" x14ac:dyDescent="0.35">
      <c r="A6485">
        <f t="shared" si="305"/>
        <v>1022939</v>
      </c>
      <c r="B6485" s="6" t="s">
        <v>1373</v>
      </c>
      <c r="C6485" s="7" t="s">
        <v>553</v>
      </c>
      <c r="D6485" s="7" t="s">
        <v>1096</v>
      </c>
      <c r="E6485" s="7" t="s">
        <v>389</v>
      </c>
      <c r="F6485" s="7" t="s">
        <v>390</v>
      </c>
      <c r="G6485" s="7" t="s">
        <v>1085</v>
      </c>
      <c r="H6485" s="7" t="s">
        <v>1036</v>
      </c>
      <c r="I6485" s="6" t="s">
        <v>14</v>
      </c>
      <c r="J6485" s="1">
        <v>-9660</v>
      </c>
      <c r="K6485" s="1">
        <v>24046</v>
      </c>
      <c r="L6485" s="1">
        <v>14386</v>
      </c>
      <c r="M6485" s="1">
        <v>-9660</v>
      </c>
      <c r="N6485" s="1">
        <v>24046</v>
      </c>
      <c r="O6485" s="1">
        <v>14386</v>
      </c>
      <c r="P6485" s="1">
        <v>12000</v>
      </c>
      <c r="Q6485" s="12"/>
      <c r="R6485" s="29">
        <f t="shared" si="306"/>
        <v>2386</v>
      </c>
      <c r="S6485" t="str">
        <f t="shared" si="307"/>
        <v>Sobre ingreso</v>
      </c>
      <c r="T6485" s="10">
        <f>IFERROR(VLOOKUP(A6485,[1]!Tabla1[[#All],[Material]:[venta nueva]],38,FALSE),0)</f>
        <v>0</v>
      </c>
    </row>
    <row r="6486" spans="1:20" hidden="1" x14ac:dyDescent="0.35">
      <c r="A6486">
        <f t="shared" si="305"/>
        <v>1022940</v>
      </c>
      <c r="B6486" s="6" t="s">
        <v>1373</v>
      </c>
      <c r="C6486" s="7" t="s">
        <v>553</v>
      </c>
      <c r="D6486" s="7" t="s">
        <v>1096</v>
      </c>
      <c r="E6486" s="7" t="s">
        <v>391</v>
      </c>
      <c r="F6486" s="7" t="s">
        <v>392</v>
      </c>
      <c r="G6486" s="7" t="s">
        <v>1086</v>
      </c>
      <c r="H6486" s="7" t="s">
        <v>1025</v>
      </c>
      <c r="I6486" s="6" t="s">
        <v>14</v>
      </c>
      <c r="J6486" s="1">
        <v>3387</v>
      </c>
      <c r="K6486" s="1">
        <v>0</v>
      </c>
      <c r="L6486" s="1">
        <v>0</v>
      </c>
      <c r="M6486" s="1">
        <v>3387</v>
      </c>
      <c r="N6486" s="1">
        <v>0</v>
      </c>
      <c r="O6486" s="1">
        <v>0</v>
      </c>
      <c r="P6486" s="1">
        <v>16618</v>
      </c>
      <c r="Q6486" s="12"/>
      <c r="R6486" s="29">
        <f t="shared" si="306"/>
        <v>-16618</v>
      </c>
      <c r="S6486" t="str">
        <f t="shared" si="307"/>
        <v>Pendiente de ingreso</v>
      </c>
      <c r="T6486" s="10">
        <f>IFERROR(VLOOKUP(A6486,[1]!Tabla1[[#All],[Material]:[venta nueva]],38,FALSE),0)</f>
        <v>0</v>
      </c>
    </row>
    <row r="6487" spans="1:20" hidden="1" x14ac:dyDescent="0.35">
      <c r="A6487">
        <f t="shared" si="305"/>
        <v>1022941</v>
      </c>
      <c r="B6487" s="6" t="s">
        <v>1373</v>
      </c>
      <c r="C6487" s="7" t="s">
        <v>553</v>
      </c>
      <c r="D6487" s="7" t="s">
        <v>1096</v>
      </c>
      <c r="E6487" s="7" t="s">
        <v>393</v>
      </c>
      <c r="F6487" s="7" t="s">
        <v>394</v>
      </c>
      <c r="G6487" s="7" t="s">
        <v>1086</v>
      </c>
      <c r="H6487" s="7" t="s">
        <v>1025</v>
      </c>
      <c r="I6487" s="6" t="s">
        <v>662</v>
      </c>
      <c r="J6487" s="1"/>
      <c r="K6487" s="1"/>
      <c r="L6487" s="1"/>
      <c r="M6487" s="1">
        <v>0</v>
      </c>
      <c r="N6487" s="1">
        <v>0</v>
      </c>
      <c r="O6487" s="1">
        <v>24000</v>
      </c>
      <c r="P6487" s="1"/>
      <c r="Q6487" s="12"/>
      <c r="R6487" s="29">
        <f t="shared" si="306"/>
        <v>24000</v>
      </c>
      <c r="S6487" t="str">
        <f t="shared" si="307"/>
        <v>Sobre ingreso</v>
      </c>
      <c r="T6487" s="10">
        <f>IFERROR(VLOOKUP(A6487,[1]!Tabla1[[#All],[Material]:[venta nueva]],38,FALSE),0)</f>
        <v>0</v>
      </c>
    </row>
    <row r="6488" spans="1:20" hidden="1" x14ac:dyDescent="0.35">
      <c r="A6488">
        <f t="shared" si="305"/>
        <v>1022941</v>
      </c>
      <c r="B6488" s="6" t="s">
        <v>1373</v>
      </c>
      <c r="C6488" s="7" t="s">
        <v>553</v>
      </c>
      <c r="D6488" s="7" t="s">
        <v>1096</v>
      </c>
      <c r="E6488" s="7" t="s">
        <v>393</v>
      </c>
      <c r="F6488" s="7" t="s">
        <v>394</v>
      </c>
      <c r="G6488" s="7" t="s">
        <v>1086</v>
      </c>
      <c r="H6488" s="7" t="s">
        <v>1025</v>
      </c>
      <c r="I6488" s="6" t="s">
        <v>9</v>
      </c>
      <c r="J6488" s="1"/>
      <c r="K6488" s="1"/>
      <c r="L6488" s="1"/>
      <c r="M6488" s="1"/>
      <c r="N6488" s="1"/>
      <c r="O6488" s="1"/>
      <c r="P6488" s="1">
        <v>24005.5</v>
      </c>
      <c r="Q6488" s="12"/>
      <c r="R6488" s="29">
        <f t="shared" si="306"/>
        <v>-24005.5</v>
      </c>
      <c r="S6488" t="str">
        <f t="shared" si="307"/>
        <v>Pendiente de ingreso</v>
      </c>
      <c r="T6488" s="10">
        <f>IFERROR(VLOOKUP(A6488,[1]!Tabla1[[#All],[Material]:[venta nueva]],38,FALSE),0)</f>
        <v>0</v>
      </c>
    </row>
    <row r="6489" spans="1:20" hidden="1" x14ac:dyDescent="0.35">
      <c r="A6489">
        <f t="shared" si="305"/>
        <v>1022941</v>
      </c>
      <c r="B6489" s="6" t="s">
        <v>1373</v>
      </c>
      <c r="C6489" s="7" t="s">
        <v>553</v>
      </c>
      <c r="D6489" s="7" t="s">
        <v>1096</v>
      </c>
      <c r="E6489" s="7" t="s">
        <v>393</v>
      </c>
      <c r="F6489" s="7" t="s">
        <v>394</v>
      </c>
      <c r="G6489" s="7" t="s">
        <v>1086</v>
      </c>
      <c r="H6489" s="7" t="s">
        <v>1025</v>
      </c>
      <c r="I6489" s="6" t="s">
        <v>14</v>
      </c>
      <c r="J6489" s="1">
        <v>19861</v>
      </c>
      <c r="K6489" s="1">
        <v>0</v>
      </c>
      <c r="L6489" s="1">
        <v>19861</v>
      </c>
      <c r="M6489" s="1">
        <v>19861</v>
      </c>
      <c r="N6489" s="1">
        <v>0</v>
      </c>
      <c r="O6489" s="1">
        <v>24000</v>
      </c>
      <c r="P6489" s="1">
        <v>42079</v>
      </c>
      <c r="Q6489" s="12"/>
      <c r="R6489" s="29">
        <f t="shared" si="306"/>
        <v>-18079</v>
      </c>
      <c r="S6489" t="str">
        <f t="shared" si="307"/>
        <v>Pendiente de ingreso</v>
      </c>
      <c r="T6489" s="10">
        <f>IFERROR(VLOOKUP(A6489,[1]!Tabla1[[#All],[Material]:[venta nueva]],38,FALSE),0)</f>
        <v>0</v>
      </c>
    </row>
    <row r="6490" spans="1:20" hidden="1" x14ac:dyDescent="0.35">
      <c r="A6490">
        <f t="shared" si="305"/>
        <v>1022943</v>
      </c>
      <c r="B6490" s="6" t="s">
        <v>1373</v>
      </c>
      <c r="C6490" s="7" t="s">
        <v>553</v>
      </c>
      <c r="D6490" s="7" t="s">
        <v>1096</v>
      </c>
      <c r="E6490" s="7" t="s">
        <v>395</v>
      </c>
      <c r="F6490" s="7" t="s">
        <v>396</v>
      </c>
      <c r="G6490" s="7" t="s">
        <v>1075</v>
      </c>
      <c r="H6490" s="7" t="s">
        <v>1002</v>
      </c>
      <c r="I6490" s="6" t="s">
        <v>14</v>
      </c>
      <c r="J6490" s="1">
        <v>36</v>
      </c>
      <c r="K6490" s="1">
        <v>51344</v>
      </c>
      <c r="L6490" s="1">
        <v>48000</v>
      </c>
      <c r="M6490" s="1">
        <v>36</v>
      </c>
      <c r="N6490" s="1">
        <v>51344</v>
      </c>
      <c r="O6490" s="1">
        <v>48000</v>
      </c>
      <c r="P6490" s="1">
        <v>48000</v>
      </c>
      <c r="Q6490" s="12"/>
      <c r="R6490" s="29">
        <f t="shared" si="306"/>
        <v>0</v>
      </c>
      <c r="S6490" t="str">
        <f t="shared" si="307"/>
        <v>OK</v>
      </c>
      <c r="T6490" s="10">
        <f>IFERROR(VLOOKUP(A6490,[1]!Tabla1[[#All],[Material]:[venta nueva]],38,FALSE),0)</f>
        <v>0</v>
      </c>
    </row>
    <row r="6491" spans="1:20" hidden="1" x14ac:dyDescent="0.35">
      <c r="A6491">
        <f t="shared" si="305"/>
        <v>1022945</v>
      </c>
      <c r="B6491" s="6" t="s">
        <v>1373</v>
      </c>
      <c r="C6491" s="7" t="s">
        <v>553</v>
      </c>
      <c r="D6491" s="7" t="s">
        <v>1096</v>
      </c>
      <c r="E6491" s="7" t="s">
        <v>397</v>
      </c>
      <c r="F6491" s="7" t="s">
        <v>223</v>
      </c>
      <c r="G6491" s="7" t="s">
        <v>1078</v>
      </c>
      <c r="H6491" s="7" t="s">
        <v>1027</v>
      </c>
      <c r="I6491" s="6" t="s">
        <v>14</v>
      </c>
      <c r="J6491" s="1">
        <v>-19588</v>
      </c>
      <c r="K6491" s="1">
        <v>0</v>
      </c>
      <c r="L6491" s="1">
        <v>0</v>
      </c>
      <c r="M6491" s="1">
        <v>-19588</v>
      </c>
      <c r="N6491" s="1">
        <v>268517</v>
      </c>
      <c r="O6491" s="1">
        <v>228277</v>
      </c>
      <c r="P6491" s="1">
        <v>249000</v>
      </c>
      <c r="Q6491" s="12"/>
      <c r="R6491" s="29">
        <f t="shared" si="306"/>
        <v>-20723</v>
      </c>
      <c r="S6491" t="str">
        <f t="shared" si="307"/>
        <v>Pendiente de ingreso</v>
      </c>
      <c r="T6491" s="10">
        <f>IFERROR(VLOOKUP(A6491,[1]!Tabla1[[#All],[Material]:[venta nueva]],38,FALSE),0)</f>
        <v>0</v>
      </c>
    </row>
    <row r="6492" spans="1:20" hidden="1" x14ac:dyDescent="0.35">
      <c r="A6492">
        <f t="shared" si="305"/>
        <v>1022989</v>
      </c>
      <c r="B6492" s="6" t="s">
        <v>1373</v>
      </c>
      <c r="C6492" s="7" t="s">
        <v>553</v>
      </c>
      <c r="D6492" s="7" t="s">
        <v>1096</v>
      </c>
      <c r="E6492" s="7" t="s">
        <v>402</v>
      </c>
      <c r="F6492" s="7" t="s">
        <v>403</v>
      </c>
      <c r="G6492" s="7" t="s">
        <v>1075</v>
      </c>
      <c r="H6492" s="7" t="s">
        <v>1003</v>
      </c>
      <c r="I6492" s="6" t="s">
        <v>15</v>
      </c>
      <c r="J6492" s="1">
        <v>2596</v>
      </c>
      <c r="K6492" s="1">
        <v>27404</v>
      </c>
      <c r="L6492" s="1">
        <v>30000</v>
      </c>
      <c r="M6492" s="1">
        <v>2596</v>
      </c>
      <c r="N6492" s="1">
        <v>27404</v>
      </c>
      <c r="O6492" s="1">
        <v>38960</v>
      </c>
      <c r="P6492" s="1">
        <v>38960</v>
      </c>
      <c r="Q6492" s="12"/>
      <c r="R6492" s="29">
        <f t="shared" si="306"/>
        <v>0</v>
      </c>
      <c r="S6492" t="str">
        <f t="shared" si="307"/>
        <v>OK</v>
      </c>
      <c r="T6492" s="10">
        <f>IFERROR(VLOOKUP(A6492,[1]!Tabla1[[#All],[Material]:[venta nueva]],38,FALSE),0)</f>
        <v>0</v>
      </c>
    </row>
    <row r="6493" spans="1:20" hidden="1" x14ac:dyDescent="0.35">
      <c r="A6493">
        <f t="shared" si="305"/>
        <v>1022995</v>
      </c>
      <c r="B6493" s="6" t="s">
        <v>1373</v>
      </c>
      <c r="C6493" s="7" t="s">
        <v>553</v>
      </c>
      <c r="D6493" s="7" t="s">
        <v>1096</v>
      </c>
      <c r="E6493" s="7" t="s">
        <v>635</v>
      </c>
      <c r="F6493" s="7" t="s">
        <v>636</v>
      </c>
      <c r="G6493" s="7" t="s">
        <v>1082</v>
      </c>
      <c r="H6493" s="7" t="s">
        <v>1014</v>
      </c>
      <c r="I6493" s="6" t="s">
        <v>14</v>
      </c>
      <c r="J6493" s="1">
        <v>-1036</v>
      </c>
      <c r="K6493" s="1">
        <v>1036</v>
      </c>
      <c r="L6493" s="1">
        <v>0</v>
      </c>
      <c r="M6493" s="1">
        <v>-1036</v>
      </c>
      <c r="N6493" s="1">
        <v>1036</v>
      </c>
      <c r="O6493" s="1">
        <v>0</v>
      </c>
      <c r="P6493" s="1"/>
      <c r="Q6493" s="12"/>
      <c r="R6493" s="29">
        <f t="shared" si="306"/>
        <v>0</v>
      </c>
      <c r="S6493" t="str">
        <f t="shared" si="307"/>
        <v>OK</v>
      </c>
      <c r="T6493" s="10">
        <f>IFERROR(VLOOKUP(A6493,[1]!Tabla1[[#All],[Material]:[venta nueva]],38,FALSE),0)</f>
        <v>0</v>
      </c>
    </row>
    <row r="6494" spans="1:20" hidden="1" x14ac:dyDescent="0.35">
      <c r="A6494">
        <f t="shared" si="305"/>
        <v>1023034</v>
      </c>
      <c r="B6494" s="6" t="s">
        <v>1373</v>
      </c>
      <c r="C6494" s="7" t="s">
        <v>553</v>
      </c>
      <c r="D6494" s="7" t="s">
        <v>1096</v>
      </c>
      <c r="E6494" s="7" t="s">
        <v>408</v>
      </c>
      <c r="F6494" s="7" t="s">
        <v>142</v>
      </c>
      <c r="G6494" s="7" t="s">
        <v>1080</v>
      </c>
      <c r="H6494" s="7" t="s">
        <v>1030</v>
      </c>
      <c r="I6494" s="6" t="s">
        <v>14</v>
      </c>
      <c r="J6494" s="1">
        <v>-1466</v>
      </c>
      <c r="K6494" s="1">
        <v>1466</v>
      </c>
      <c r="L6494" s="1">
        <v>0</v>
      </c>
      <c r="M6494" s="1">
        <v>-1466</v>
      </c>
      <c r="N6494" s="1">
        <v>1466</v>
      </c>
      <c r="O6494" s="1">
        <v>0</v>
      </c>
      <c r="P6494" s="1">
        <v>12000</v>
      </c>
      <c r="Q6494" s="12"/>
      <c r="R6494" s="29">
        <f t="shared" si="306"/>
        <v>-12000</v>
      </c>
      <c r="S6494" t="str">
        <f t="shared" si="307"/>
        <v>Pendiente de ingreso</v>
      </c>
      <c r="T6494" s="10">
        <f>IFERROR(VLOOKUP(A6494,[1]!Tabla1[[#All],[Material]:[venta nueva]],38,FALSE),0)</f>
        <v>0</v>
      </c>
    </row>
    <row r="6495" spans="1:20" hidden="1" x14ac:dyDescent="0.35">
      <c r="A6495">
        <f t="shared" si="305"/>
        <v>1023050</v>
      </c>
      <c r="B6495" s="6" t="s">
        <v>1373</v>
      </c>
      <c r="C6495" s="7" t="s">
        <v>553</v>
      </c>
      <c r="D6495" s="7" t="s">
        <v>1096</v>
      </c>
      <c r="E6495" s="7" t="s">
        <v>470</v>
      </c>
      <c r="F6495" s="7" t="s">
        <v>471</v>
      </c>
      <c r="G6495" s="7" t="s">
        <v>1075</v>
      </c>
      <c r="H6495" s="7" t="s">
        <v>1002</v>
      </c>
      <c r="I6495" s="6" t="s">
        <v>8</v>
      </c>
      <c r="J6495" s="1">
        <v>3070</v>
      </c>
      <c r="K6495" s="1">
        <v>0</v>
      </c>
      <c r="L6495" s="1">
        <v>0</v>
      </c>
      <c r="M6495" s="1">
        <v>3070</v>
      </c>
      <c r="N6495" s="1">
        <v>0</v>
      </c>
      <c r="O6495" s="1">
        <v>3070</v>
      </c>
      <c r="P6495" s="1">
        <v>3069.9110000000001</v>
      </c>
      <c r="Q6495" s="12"/>
      <c r="R6495" s="29">
        <f t="shared" si="306"/>
        <v>8.8999999999941792E-2</v>
      </c>
      <c r="S6495" t="str">
        <f t="shared" si="307"/>
        <v>Sobre ingreso</v>
      </c>
      <c r="T6495" s="10">
        <f>IFERROR(VLOOKUP(A6495,[1]!Tabla1[[#All],[Material]:[venta nueva]],38,FALSE),0)</f>
        <v>0</v>
      </c>
    </row>
    <row r="6496" spans="1:20" hidden="1" x14ac:dyDescent="0.35">
      <c r="A6496">
        <f t="shared" si="305"/>
        <v>1023093</v>
      </c>
      <c r="B6496" s="6" t="s">
        <v>1373</v>
      </c>
      <c r="C6496" s="7" t="s">
        <v>553</v>
      </c>
      <c r="D6496" s="7" t="s">
        <v>1096</v>
      </c>
      <c r="E6496" s="7" t="s">
        <v>415</v>
      </c>
      <c r="F6496" s="7" t="s">
        <v>416</v>
      </c>
      <c r="G6496" s="7" t="s">
        <v>1081</v>
      </c>
      <c r="H6496" s="7" t="s">
        <v>1010</v>
      </c>
      <c r="I6496" s="6" t="s">
        <v>14</v>
      </c>
      <c r="J6496" s="1">
        <v>25355</v>
      </c>
      <c r="K6496" s="1">
        <v>52585</v>
      </c>
      <c r="L6496" s="1">
        <v>77939</v>
      </c>
      <c r="M6496" s="1">
        <v>25355</v>
      </c>
      <c r="N6496" s="1">
        <v>52585</v>
      </c>
      <c r="O6496" s="1">
        <v>77939</v>
      </c>
      <c r="P6496" s="1">
        <v>72000</v>
      </c>
      <c r="Q6496" s="12"/>
      <c r="R6496" s="29">
        <f t="shared" si="306"/>
        <v>5939</v>
      </c>
      <c r="S6496" t="str">
        <f t="shared" si="307"/>
        <v>Sobre ingreso</v>
      </c>
      <c r="T6496" s="10">
        <f>IFERROR(VLOOKUP(A6496,[1]!Tabla1[[#All],[Material]:[venta nueva]],38,FALSE),0)</f>
        <v>0</v>
      </c>
    </row>
    <row r="6497" spans="1:20" hidden="1" x14ac:dyDescent="0.35">
      <c r="A6497">
        <f t="shared" si="305"/>
        <v>1023102</v>
      </c>
      <c r="B6497" s="6" t="s">
        <v>1373</v>
      </c>
      <c r="C6497" s="7" t="s">
        <v>553</v>
      </c>
      <c r="D6497" s="7" t="s">
        <v>1096</v>
      </c>
      <c r="E6497" s="7" t="s">
        <v>496</v>
      </c>
      <c r="F6497" s="7" t="s">
        <v>497</v>
      </c>
      <c r="G6497" s="7" t="s">
        <v>1075</v>
      </c>
      <c r="H6497" s="7" t="s">
        <v>1003</v>
      </c>
      <c r="I6497" s="6" t="s">
        <v>15</v>
      </c>
      <c r="J6497" s="1">
        <v>-19034</v>
      </c>
      <c r="K6497" s="1">
        <v>79334</v>
      </c>
      <c r="L6497" s="1">
        <v>60000</v>
      </c>
      <c r="M6497" s="1">
        <v>-19034</v>
      </c>
      <c r="N6497" s="1">
        <v>79334</v>
      </c>
      <c r="O6497" s="1">
        <v>60000</v>
      </c>
      <c r="P6497" s="1">
        <v>60000</v>
      </c>
      <c r="Q6497" s="12"/>
      <c r="R6497" s="29">
        <f t="shared" si="306"/>
        <v>0</v>
      </c>
      <c r="S6497" t="str">
        <f t="shared" si="307"/>
        <v>OK</v>
      </c>
      <c r="T6497" s="10">
        <f>IFERROR(VLOOKUP(A6497,[1]!Tabla1[[#All],[Material]:[venta nueva]],38,FALSE),0)</f>
        <v>0</v>
      </c>
    </row>
    <row r="6498" spans="1:20" hidden="1" x14ac:dyDescent="0.35">
      <c r="A6498">
        <f t="shared" si="305"/>
        <v>1023109</v>
      </c>
      <c r="B6498" s="6" t="s">
        <v>1373</v>
      </c>
      <c r="C6498" s="7" t="s">
        <v>553</v>
      </c>
      <c r="D6498" s="7" t="s">
        <v>1096</v>
      </c>
      <c r="E6498" s="7" t="s">
        <v>1201</v>
      </c>
      <c r="F6498" s="7" t="s">
        <v>310</v>
      </c>
      <c r="G6498" s="7" t="s">
        <v>1078</v>
      </c>
      <c r="H6498" s="7" t="s">
        <v>1009</v>
      </c>
      <c r="I6498" s="6" t="s">
        <v>14</v>
      </c>
      <c r="J6498" s="1">
        <v>0</v>
      </c>
      <c r="K6498" s="1">
        <v>163796</v>
      </c>
      <c r="L6498" s="1">
        <v>168000</v>
      </c>
      <c r="M6498" s="1">
        <v>0</v>
      </c>
      <c r="N6498" s="1">
        <v>163796</v>
      </c>
      <c r="O6498" s="1">
        <v>168000</v>
      </c>
      <c r="P6498" s="1">
        <v>168000</v>
      </c>
      <c r="Q6498" s="12"/>
      <c r="R6498" s="29">
        <f t="shared" si="306"/>
        <v>0</v>
      </c>
      <c r="S6498" t="str">
        <f t="shared" si="307"/>
        <v>OK</v>
      </c>
      <c r="T6498" s="10">
        <f>IFERROR(VLOOKUP(A6498,[1]!Tabla1[[#All],[Material]:[venta nueva]],38,FALSE),0)</f>
        <v>0</v>
      </c>
    </row>
    <row r="6499" spans="1:20" hidden="1" x14ac:dyDescent="0.35">
      <c r="A6499">
        <f t="shared" si="305"/>
        <v>1023110</v>
      </c>
      <c r="B6499" s="6" t="s">
        <v>1373</v>
      </c>
      <c r="C6499" s="7" t="s">
        <v>553</v>
      </c>
      <c r="D6499" s="7" t="s">
        <v>1096</v>
      </c>
      <c r="E6499" s="7" t="s">
        <v>417</v>
      </c>
      <c r="F6499" s="7" t="s">
        <v>144</v>
      </c>
      <c r="G6499" s="7" t="s">
        <v>1080</v>
      </c>
      <c r="H6499" s="7" t="s">
        <v>1030</v>
      </c>
      <c r="I6499" s="6" t="s">
        <v>14</v>
      </c>
      <c r="J6499" s="1">
        <v>-13940</v>
      </c>
      <c r="K6499" s="1">
        <v>146652</v>
      </c>
      <c r="L6499" s="1">
        <v>132713</v>
      </c>
      <c r="M6499" s="1">
        <v>-13940</v>
      </c>
      <c r="N6499" s="1">
        <v>154652</v>
      </c>
      <c r="O6499" s="1">
        <v>144000</v>
      </c>
      <c r="P6499" s="1">
        <v>144000</v>
      </c>
      <c r="Q6499" s="12"/>
      <c r="R6499" s="29">
        <f t="shared" si="306"/>
        <v>0</v>
      </c>
      <c r="S6499" t="str">
        <f t="shared" si="307"/>
        <v>OK</v>
      </c>
      <c r="T6499" s="10">
        <f>IFERROR(VLOOKUP(A6499,[1]!Tabla1[[#All],[Material]:[venta nueva]],38,FALSE),0)</f>
        <v>0</v>
      </c>
    </row>
    <row r="6500" spans="1:20" hidden="1" x14ac:dyDescent="0.35">
      <c r="A6500">
        <f t="shared" si="305"/>
        <v>1023111</v>
      </c>
      <c r="B6500" s="6" t="s">
        <v>1373</v>
      </c>
      <c r="C6500" s="7" t="s">
        <v>553</v>
      </c>
      <c r="D6500" s="7" t="s">
        <v>1096</v>
      </c>
      <c r="E6500" s="7" t="s">
        <v>418</v>
      </c>
      <c r="F6500" s="7" t="s">
        <v>419</v>
      </c>
      <c r="G6500" s="7" t="s">
        <v>1078</v>
      </c>
      <c r="H6500" s="7" t="s">
        <v>1021</v>
      </c>
      <c r="I6500" s="6" t="s">
        <v>11</v>
      </c>
      <c r="J6500" s="1"/>
      <c r="K6500" s="1"/>
      <c r="L6500" s="1"/>
      <c r="M6500" s="1">
        <v>0</v>
      </c>
      <c r="N6500" s="1">
        <v>6138</v>
      </c>
      <c r="O6500" s="1">
        <v>10354</v>
      </c>
      <c r="P6500" s="1"/>
      <c r="Q6500" s="12"/>
      <c r="R6500" s="29">
        <f t="shared" si="306"/>
        <v>10354</v>
      </c>
      <c r="S6500" t="str">
        <f t="shared" si="307"/>
        <v>Sobre ingreso</v>
      </c>
      <c r="T6500" s="10">
        <f>IFERROR(VLOOKUP(A6500,[1]!Tabla1[[#All],[Material]:[venta nueva]],38,FALSE),0)</f>
        <v>0</v>
      </c>
    </row>
    <row r="6501" spans="1:20" hidden="1" x14ac:dyDescent="0.35">
      <c r="A6501">
        <f t="shared" si="305"/>
        <v>1023111</v>
      </c>
      <c r="B6501" s="6" t="s">
        <v>1373</v>
      </c>
      <c r="C6501" s="7" t="s">
        <v>553</v>
      </c>
      <c r="D6501" s="7" t="s">
        <v>1096</v>
      </c>
      <c r="E6501" s="7" t="s">
        <v>418</v>
      </c>
      <c r="F6501" s="7" t="s">
        <v>419</v>
      </c>
      <c r="G6501" s="7" t="s">
        <v>1078</v>
      </c>
      <c r="H6501" s="7" t="s">
        <v>1021</v>
      </c>
      <c r="I6501" s="6" t="s">
        <v>14</v>
      </c>
      <c r="J6501" s="1">
        <v>0</v>
      </c>
      <c r="K6501" s="1">
        <v>6138</v>
      </c>
      <c r="L6501" s="1">
        <v>6138</v>
      </c>
      <c r="M6501" s="1"/>
      <c r="N6501" s="1"/>
      <c r="O6501" s="1"/>
      <c r="P6501" s="1"/>
      <c r="Q6501" s="12"/>
      <c r="R6501" s="29">
        <f t="shared" si="306"/>
        <v>0</v>
      </c>
      <c r="S6501" t="str">
        <f t="shared" si="307"/>
        <v>OK</v>
      </c>
      <c r="T6501" s="10">
        <f>IFERROR(VLOOKUP(A6501,[1]!Tabla1[[#All],[Material]:[venta nueva]],38,FALSE),0)</f>
        <v>0</v>
      </c>
    </row>
    <row r="6502" spans="1:20" hidden="1" x14ac:dyDescent="0.35">
      <c r="A6502">
        <f t="shared" si="305"/>
        <v>1023123</v>
      </c>
      <c r="B6502" s="6" t="s">
        <v>1373</v>
      </c>
      <c r="C6502" s="7" t="s">
        <v>553</v>
      </c>
      <c r="D6502" s="7" t="s">
        <v>1096</v>
      </c>
      <c r="E6502" s="7" t="s">
        <v>420</v>
      </c>
      <c r="F6502" s="7" t="s">
        <v>421</v>
      </c>
      <c r="G6502" s="7" t="s">
        <v>1075</v>
      </c>
      <c r="H6502" s="7" t="s">
        <v>1011</v>
      </c>
      <c r="I6502" s="6" t="s">
        <v>15</v>
      </c>
      <c r="J6502" s="1">
        <v>-4224</v>
      </c>
      <c r="K6502" s="1">
        <v>4224</v>
      </c>
      <c r="L6502" s="1">
        <v>0</v>
      </c>
      <c r="M6502" s="1">
        <v>-4224</v>
      </c>
      <c r="N6502" s="1">
        <v>4224</v>
      </c>
      <c r="O6502" s="1">
        <v>4000</v>
      </c>
      <c r="P6502" s="1">
        <v>4000</v>
      </c>
      <c r="Q6502" s="12"/>
      <c r="R6502" s="29">
        <f t="shared" si="306"/>
        <v>0</v>
      </c>
      <c r="S6502" t="str">
        <f t="shared" si="307"/>
        <v>OK</v>
      </c>
      <c r="T6502" s="10">
        <f>IFERROR(VLOOKUP(A6502,[1]!Tabla1[[#All],[Material]:[venta nueva]],38,FALSE),0)</f>
        <v>0</v>
      </c>
    </row>
    <row r="6503" spans="1:20" hidden="1" x14ac:dyDescent="0.35">
      <c r="A6503">
        <f t="shared" si="305"/>
        <v>1023126</v>
      </c>
      <c r="B6503" s="6" t="s">
        <v>1373</v>
      </c>
      <c r="C6503" s="7" t="s">
        <v>553</v>
      </c>
      <c r="D6503" s="7" t="s">
        <v>1096</v>
      </c>
      <c r="E6503" s="7" t="s">
        <v>422</v>
      </c>
      <c r="F6503" s="7" t="s">
        <v>423</v>
      </c>
      <c r="G6503" s="7" t="s">
        <v>1081</v>
      </c>
      <c r="H6503" s="7" t="s">
        <v>1010</v>
      </c>
      <c r="I6503" s="6" t="s">
        <v>14</v>
      </c>
      <c r="J6503" s="1">
        <v>8195</v>
      </c>
      <c r="K6503" s="1">
        <v>0</v>
      </c>
      <c r="L6503" s="1">
        <v>8195</v>
      </c>
      <c r="M6503" s="1">
        <v>8195</v>
      </c>
      <c r="N6503" s="1">
        <v>0</v>
      </c>
      <c r="O6503" s="1">
        <v>8195</v>
      </c>
      <c r="P6503" s="1"/>
      <c r="Q6503" s="12"/>
      <c r="R6503" s="29">
        <f t="shared" si="306"/>
        <v>8195</v>
      </c>
      <c r="S6503" t="str">
        <f t="shared" si="307"/>
        <v>Sobre ingreso</v>
      </c>
      <c r="T6503" s="10">
        <f>IFERROR(VLOOKUP(A6503,[1]!Tabla1[[#All],[Material]:[venta nueva]],38,FALSE),0)</f>
        <v>0</v>
      </c>
    </row>
    <row r="6504" spans="1:20" hidden="1" x14ac:dyDescent="0.35">
      <c r="A6504">
        <f t="shared" si="305"/>
        <v>1023143</v>
      </c>
      <c r="B6504" s="6" t="s">
        <v>1373</v>
      </c>
      <c r="C6504" s="7" t="s">
        <v>553</v>
      </c>
      <c r="D6504" s="7" t="s">
        <v>1096</v>
      </c>
      <c r="E6504" s="7" t="s">
        <v>426</v>
      </c>
      <c r="F6504" s="7" t="s">
        <v>427</v>
      </c>
      <c r="G6504" s="7" t="s">
        <v>1083</v>
      </c>
      <c r="H6504" s="7" t="s">
        <v>1044</v>
      </c>
      <c r="I6504" s="6" t="s">
        <v>14</v>
      </c>
      <c r="J6504" s="1">
        <v>523</v>
      </c>
      <c r="K6504" s="1">
        <v>477</v>
      </c>
      <c r="L6504" s="1">
        <v>1000</v>
      </c>
      <c r="M6504" s="1">
        <v>523</v>
      </c>
      <c r="N6504" s="1">
        <v>477</v>
      </c>
      <c r="O6504" s="1">
        <v>1000</v>
      </c>
      <c r="P6504" s="1"/>
      <c r="Q6504" s="12"/>
      <c r="R6504" s="29">
        <f t="shared" si="306"/>
        <v>1000</v>
      </c>
      <c r="S6504" t="str">
        <f t="shared" si="307"/>
        <v>Sobre ingreso</v>
      </c>
      <c r="T6504" s="10">
        <f>IFERROR(VLOOKUP(A6504,[1]!Tabla1[[#All],[Material]:[venta nueva]],38,FALSE),0)</f>
        <v>0</v>
      </c>
    </row>
    <row r="6505" spans="1:20" hidden="1" x14ac:dyDescent="0.35">
      <c r="A6505">
        <f t="shared" si="305"/>
        <v>1023157</v>
      </c>
      <c r="B6505" s="6" t="s">
        <v>1373</v>
      </c>
      <c r="C6505" s="7" t="s">
        <v>553</v>
      </c>
      <c r="D6505" s="7" t="s">
        <v>1096</v>
      </c>
      <c r="E6505" s="7" t="s">
        <v>602</v>
      </c>
      <c r="F6505" s="7" t="s">
        <v>603</v>
      </c>
      <c r="G6505" s="7" t="s">
        <v>1078</v>
      </c>
      <c r="H6505" s="7" t="s">
        <v>1006</v>
      </c>
      <c r="I6505" s="6" t="s">
        <v>14</v>
      </c>
      <c r="J6505" s="1">
        <v>-480</v>
      </c>
      <c r="K6505" s="1">
        <v>480</v>
      </c>
      <c r="L6505" s="1">
        <v>0</v>
      </c>
      <c r="M6505" s="1">
        <v>-480</v>
      </c>
      <c r="N6505" s="1">
        <v>480</v>
      </c>
      <c r="O6505" s="1">
        <v>0</v>
      </c>
      <c r="P6505" s="1"/>
      <c r="Q6505" s="12"/>
      <c r="R6505" s="29">
        <f t="shared" si="306"/>
        <v>0</v>
      </c>
      <c r="S6505" t="str">
        <f t="shared" si="307"/>
        <v>OK</v>
      </c>
      <c r="T6505" s="10">
        <f>IFERROR(VLOOKUP(A6505,[1]!Tabla1[[#All],[Material]:[venta nueva]],38,FALSE),0)</f>
        <v>0</v>
      </c>
    </row>
    <row r="6506" spans="1:20" hidden="1" x14ac:dyDescent="0.35">
      <c r="A6506">
        <f t="shared" si="305"/>
        <v>1023166</v>
      </c>
      <c r="B6506" s="6" t="s">
        <v>1373</v>
      </c>
      <c r="C6506" s="7" t="s">
        <v>553</v>
      </c>
      <c r="D6506" s="7" t="s">
        <v>1096</v>
      </c>
      <c r="E6506" s="7" t="s">
        <v>655</v>
      </c>
      <c r="F6506" s="7" t="s">
        <v>278</v>
      </c>
      <c r="G6506" s="7" t="s">
        <v>1082</v>
      </c>
      <c r="H6506" s="7" t="s">
        <v>1013</v>
      </c>
      <c r="I6506" s="6" t="s">
        <v>8</v>
      </c>
      <c r="J6506" s="1"/>
      <c r="K6506" s="1"/>
      <c r="L6506" s="1"/>
      <c r="M6506" s="1"/>
      <c r="N6506" s="1"/>
      <c r="O6506" s="1"/>
      <c r="P6506" s="1">
        <v>18.143999999999998</v>
      </c>
      <c r="Q6506" s="12"/>
      <c r="R6506" s="29">
        <f t="shared" si="306"/>
        <v>-18.143999999999998</v>
      </c>
      <c r="S6506" t="str">
        <f t="shared" si="307"/>
        <v>Pendiente de ingreso</v>
      </c>
      <c r="T6506" s="10">
        <f>IFERROR(VLOOKUP(A6506,[1]!Tabla1[[#All],[Material]:[venta nueva]],38,FALSE),0)</f>
        <v>0</v>
      </c>
    </row>
    <row r="6507" spans="1:20" hidden="1" x14ac:dyDescent="0.35">
      <c r="A6507">
        <f t="shared" si="305"/>
        <v>1023184</v>
      </c>
      <c r="B6507" s="6" t="s">
        <v>1373</v>
      </c>
      <c r="C6507" s="7" t="s">
        <v>553</v>
      </c>
      <c r="D6507" s="7" t="s">
        <v>1096</v>
      </c>
      <c r="E6507" s="7" t="s">
        <v>618</v>
      </c>
      <c r="F6507" s="7" t="s">
        <v>619</v>
      </c>
      <c r="G6507" s="7" t="s">
        <v>1075</v>
      </c>
      <c r="H6507" s="7" t="s">
        <v>1035</v>
      </c>
      <c r="I6507" s="6" t="s">
        <v>15</v>
      </c>
      <c r="J6507" s="1">
        <v>-872</v>
      </c>
      <c r="K6507" s="1">
        <v>1872</v>
      </c>
      <c r="L6507" s="1">
        <v>1000</v>
      </c>
      <c r="M6507" s="1">
        <v>-872</v>
      </c>
      <c r="N6507" s="1">
        <v>1872</v>
      </c>
      <c r="O6507" s="1">
        <v>1000</v>
      </c>
      <c r="P6507" s="1">
        <v>1000</v>
      </c>
      <c r="Q6507" s="12"/>
      <c r="R6507" s="29">
        <f t="shared" si="306"/>
        <v>0</v>
      </c>
      <c r="S6507" t="str">
        <f t="shared" si="307"/>
        <v>OK</v>
      </c>
      <c r="T6507" s="10">
        <f>IFERROR(VLOOKUP(A6507,[1]!Tabla1[[#All],[Material]:[venta nueva]],38,FALSE),0)</f>
        <v>0</v>
      </c>
    </row>
    <row r="6508" spans="1:20" hidden="1" x14ac:dyDescent="0.35">
      <c r="A6508">
        <f t="shared" si="305"/>
        <v>1023190</v>
      </c>
      <c r="B6508" s="6" t="s">
        <v>1373</v>
      </c>
      <c r="C6508" s="7" t="s">
        <v>553</v>
      </c>
      <c r="D6508" s="7" t="s">
        <v>1096</v>
      </c>
      <c r="E6508" s="7" t="s">
        <v>432</v>
      </c>
      <c r="F6508" s="7" t="s">
        <v>433</v>
      </c>
      <c r="G6508" s="7" t="s">
        <v>1069</v>
      </c>
      <c r="H6508" s="7" t="s">
        <v>1026</v>
      </c>
      <c r="I6508" s="6" t="s">
        <v>8</v>
      </c>
      <c r="J6508" s="1">
        <v>151347</v>
      </c>
      <c r="K6508" s="1">
        <v>0</v>
      </c>
      <c r="L6508" s="1">
        <v>144051</v>
      </c>
      <c r="M6508" s="1">
        <v>151347</v>
      </c>
      <c r="N6508" s="1">
        <v>0</v>
      </c>
      <c r="O6508" s="1">
        <v>142337</v>
      </c>
      <c r="P6508" s="1">
        <v>142337.17199999999</v>
      </c>
      <c r="Q6508" s="12"/>
      <c r="R6508" s="29">
        <f t="shared" si="306"/>
        <v>-0.17199999999138527</v>
      </c>
      <c r="S6508" t="str">
        <f t="shared" si="307"/>
        <v>Pendiente de ingreso</v>
      </c>
      <c r="T6508" s="10">
        <f>IFERROR(VLOOKUP(A6508,[1]!Tabla1[[#All],[Material]:[venta nueva]],38,FALSE),0)</f>
        <v>0</v>
      </c>
    </row>
    <row r="6509" spans="1:20" hidden="1" x14ac:dyDescent="0.35">
      <c r="A6509">
        <f t="shared" si="305"/>
        <v>1023212</v>
      </c>
      <c r="B6509" s="6" t="s">
        <v>1373</v>
      </c>
      <c r="C6509" s="7" t="s">
        <v>553</v>
      </c>
      <c r="D6509" s="7" t="s">
        <v>1096</v>
      </c>
      <c r="E6509" s="7" t="s">
        <v>1446</v>
      </c>
      <c r="F6509" s="7" t="s">
        <v>292</v>
      </c>
      <c r="G6509" s="7" t="s">
        <v>1084</v>
      </c>
      <c r="H6509" s="7" t="s">
        <v>1017</v>
      </c>
      <c r="I6509" s="6" t="s">
        <v>662</v>
      </c>
      <c r="J6509" s="1"/>
      <c r="K6509" s="1"/>
      <c r="L6509" s="1"/>
      <c r="M6509" s="1">
        <v>0</v>
      </c>
      <c r="N6509" s="1">
        <v>0</v>
      </c>
      <c r="O6509" s="1">
        <v>19000</v>
      </c>
      <c r="P6509" s="1"/>
      <c r="Q6509" s="12"/>
      <c r="R6509" s="29">
        <f t="shared" si="306"/>
        <v>19000</v>
      </c>
      <c r="S6509" t="str">
        <f t="shared" si="307"/>
        <v>Sobre ingreso</v>
      </c>
      <c r="T6509" s="10">
        <f>IFERROR(VLOOKUP(A6509,[1]!Tabla1[[#All],[Material]:[venta nueva]],38,FALSE),0)</f>
        <v>0</v>
      </c>
    </row>
    <row r="6510" spans="1:20" hidden="1" x14ac:dyDescent="0.35">
      <c r="A6510">
        <f t="shared" si="305"/>
        <v>1023218</v>
      </c>
      <c r="B6510" s="6" t="s">
        <v>1373</v>
      </c>
      <c r="C6510" s="7" t="s">
        <v>553</v>
      </c>
      <c r="D6510" s="7" t="s">
        <v>1096</v>
      </c>
      <c r="E6510" s="7" t="s">
        <v>1202</v>
      </c>
      <c r="F6510" s="7" t="s">
        <v>1203</v>
      </c>
      <c r="G6510" s="7" t="s">
        <v>1069</v>
      </c>
      <c r="H6510" s="7" t="s">
        <v>1026</v>
      </c>
      <c r="I6510" s="6" t="s">
        <v>10</v>
      </c>
      <c r="J6510" s="1">
        <v>-10060</v>
      </c>
      <c r="K6510" s="1">
        <v>118859</v>
      </c>
      <c r="L6510" s="1">
        <v>120000</v>
      </c>
      <c r="M6510" s="1">
        <v>-10060</v>
      </c>
      <c r="N6510" s="1">
        <v>118859</v>
      </c>
      <c r="O6510" s="1">
        <v>120000</v>
      </c>
      <c r="P6510" s="1">
        <v>120000</v>
      </c>
      <c r="Q6510" s="12"/>
      <c r="R6510" s="29">
        <f t="shared" si="306"/>
        <v>0</v>
      </c>
      <c r="S6510" t="str">
        <f t="shared" si="307"/>
        <v>OK</v>
      </c>
      <c r="T6510" s="10">
        <f>IFERROR(VLOOKUP(A6510,[1]!Tabla1[[#All],[Material]:[venta nueva]],38,FALSE),0)</f>
        <v>0</v>
      </c>
    </row>
    <row r="6511" spans="1:20" hidden="1" x14ac:dyDescent="0.35">
      <c r="A6511">
        <f t="shared" si="305"/>
        <v>1023219</v>
      </c>
      <c r="B6511" s="6" t="s">
        <v>1373</v>
      </c>
      <c r="C6511" s="7" t="s">
        <v>553</v>
      </c>
      <c r="D6511" s="7" t="s">
        <v>1096</v>
      </c>
      <c r="E6511" s="7" t="s">
        <v>639</v>
      </c>
      <c r="F6511" s="7" t="s">
        <v>247</v>
      </c>
      <c r="G6511" s="7" t="s">
        <v>1086</v>
      </c>
      <c r="H6511" s="7" t="s">
        <v>1041</v>
      </c>
      <c r="I6511" s="6" t="s">
        <v>10</v>
      </c>
      <c r="J6511" s="1"/>
      <c r="K6511" s="1"/>
      <c r="L6511" s="1"/>
      <c r="M6511" s="1">
        <v>0</v>
      </c>
      <c r="N6511" s="1">
        <v>24000</v>
      </c>
      <c r="O6511" s="1">
        <v>24000</v>
      </c>
      <c r="P6511" s="1">
        <v>24000</v>
      </c>
      <c r="Q6511" s="12"/>
      <c r="R6511" s="29">
        <f t="shared" si="306"/>
        <v>0</v>
      </c>
      <c r="S6511" t="str">
        <f t="shared" si="307"/>
        <v>OK</v>
      </c>
      <c r="T6511" s="10">
        <f>IFERROR(VLOOKUP(A6511,[1]!Tabla1[[#All],[Material]:[venta nueva]],38,FALSE),0)</f>
        <v>0</v>
      </c>
    </row>
    <row r="6512" spans="1:20" hidden="1" x14ac:dyDescent="0.35">
      <c r="A6512">
        <f t="shared" si="305"/>
        <v>1023247</v>
      </c>
      <c r="B6512" s="6" t="s">
        <v>1373</v>
      </c>
      <c r="C6512" s="7" t="s">
        <v>553</v>
      </c>
      <c r="D6512" s="7" t="s">
        <v>1096</v>
      </c>
      <c r="E6512" s="7" t="s">
        <v>627</v>
      </c>
      <c r="F6512" s="7" t="s">
        <v>628</v>
      </c>
      <c r="G6512" s="7" t="s">
        <v>1082</v>
      </c>
      <c r="H6512" s="7" t="s">
        <v>1013</v>
      </c>
      <c r="I6512" s="6" t="s">
        <v>15</v>
      </c>
      <c r="J6512" s="1">
        <v>1530</v>
      </c>
      <c r="K6512" s="1">
        <v>0</v>
      </c>
      <c r="L6512" s="1">
        <v>1000</v>
      </c>
      <c r="M6512" s="1">
        <v>1530</v>
      </c>
      <c r="N6512" s="1">
        <v>0</v>
      </c>
      <c r="O6512" s="1">
        <v>3530</v>
      </c>
      <c r="P6512" s="1">
        <v>3530</v>
      </c>
      <c r="Q6512" s="12"/>
      <c r="R6512" s="29">
        <f t="shared" si="306"/>
        <v>0</v>
      </c>
      <c r="S6512" t="str">
        <f t="shared" si="307"/>
        <v>OK</v>
      </c>
      <c r="T6512" s="10">
        <f>IFERROR(VLOOKUP(A6512,[1]!Tabla1[[#All],[Material]:[venta nueva]],38,FALSE),0)</f>
        <v>0</v>
      </c>
    </row>
    <row r="6513" spans="1:20" hidden="1" x14ac:dyDescent="0.35">
      <c r="A6513">
        <f t="shared" si="305"/>
        <v>1023257</v>
      </c>
      <c r="B6513" s="6" t="s">
        <v>1373</v>
      </c>
      <c r="C6513" s="7" t="s">
        <v>553</v>
      </c>
      <c r="D6513" s="7" t="s">
        <v>1096</v>
      </c>
      <c r="E6513" s="7" t="s">
        <v>530</v>
      </c>
      <c r="F6513" s="7" t="s">
        <v>531</v>
      </c>
      <c r="G6513" s="7" t="s">
        <v>1081</v>
      </c>
      <c r="H6513" s="7" t="s">
        <v>1010</v>
      </c>
      <c r="I6513" s="6" t="s">
        <v>10</v>
      </c>
      <c r="J6513" s="1">
        <v>2390</v>
      </c>
      <c r="K6513" s="1">
        <v>0</v>
      </c>
      <c r="L6513" s="1">
        <v>0</v>
      </c>
      <c r="M6513" s="1">
        <v>2390</v>
      </c>
      <c r="N6513" s="1">
        <v>0</v>
      </c>
      <c r="O6513" s="1">
        <v>0</v>
      </c>
      <c r="P6513" s="1"/>
      <c r="Q6513" s="12"/>
      <c r="R6513" s="29">
        <f t="shared" si="306"/>
        <v>0</v>
      </c>
      <c r="S6513" t="str">
        <f t="shared" si="307"/>
        <v>OK</v>
      </c>
      <c r="T6513" s="10">
        <f>IFERROR(VLOOKUP(A6513,[1]!Tabla1[[#All],[Material]:[venta nueva]],38,FALSE),0)</f>
        <v>0</v>
      </c>
    </row>
    <row r="6514" spans="1:20" hidden="1" x14ac:dyDescent="0.35">
      <c r="A6514">
        <f t="shared" si="305"/>
        <v>1023265</v>
      </c>
      <c r="B6514" s="6" t="s">
        <v>1373</v>
      </c>
      <c r="C6514" s="7" t="s">
        <v>553</v>
      </c>
      <c r="D6514" s="7" t="s">
        <v>1096</v>
      </c>
      <c r="E6514" s="7" t="s">
        <v>436</v>
      </c>
      <c r="F6514" s="7" t="s">
        <v>437</v>
      </c>
      <c r="G6514" s="7" t="s">
        <v>1085</v>
      </c>
      <c r="H6514" s="7" t="s">
        <v>1036</v>
      </c>
      <c r="I6514" s="6" t="s">
        <v>15</v>
      </c>
      <c r="J6514" s="1">
        <v>3868</v>
      </c>
      <c r="K6514" s="1">
        <v>7132</v>
      </c>
      <c r="L6514" s="1">
        <v>11000</v>
      </c>
      <c r="M6514" s="1">
        <v>3868</v>
      </c>
      <c r="N6514" s="1">
        <v>7132</v>
      </c>
      <c r="O6514" s="1">
        <v>15031</v>
      </c>
      <c r="P6514" s="1">
        <v>15031</v>
      </c>
      <c r="Q6514" s="12"/>
      <c r="R6514" s="29">
        <f t="shared" si="306"/>
        <v>0</v>
      </c>
      <c r="S6514" t="str">
        <f t="shared" si="307"/>
        <v>OK</v>
      </c>
      <c r="T6514" s="10">
        <f>IFERROR(VLOOKUP(A6514,[1]!Tabla1[[#All],[Material]:[venta nueva]],38,FALSE),0)</f>
        <v>0</v>
      </c>
    </row>
    <row r="6515" spans="1:20" hidden="1" x14ac:dyDescent="0.35">
      <c r="A6515">
        <f t="shared" si="305"/>
        <v>1023273</v>
      </c>
      <c r="B6515" s="6" t="s">
        <v>1373</v>
      </c>
      <c r="C6515" s="7" t="s">
        <v>553</v>
      </c>
      <c r="D6515" s="7" t="s">
        <v>1096</v>
      </c>
      <c r="E6515" s="7" t="s">
        <v>452</v>
      </c>
      <c r="F6515" s="7" t="s">
        <v>453</v>
      </c>
      <c r="G6515" s="7" t="s">
        <v>1076</v>
      </c>
      <c r="H6515" s="7" t="s">
        <v>1004</v>
      </c>
      <c r="I6515" s="6" t="s">
        <v>8</v>
      </c>
      <c r="J6515" s="1">
        <v>-23597</v>
      </c>
      <c r="K6515" s="1">
        <v>55337</v>
      </c>
      <c r="L6515" s="1">
        <v>32000</v>
      </c>
      <c r="M6515" s="1">
        <v>-23597</v>
      </c>
      <c r="N6515" s="1">
        <v>55337</v>
      </c>
      <c r="O6515" s="1">
        <v>36288</v>
      </c>
      <c r="P6515" s="1">
        <v>36287.68</v>
      </c>
      <c r="Q6515" s="12"/>
      <c r="R6515" s="29">
        <f t="shared" si="306"/>
        <v>0.31999999999970896</v>
      </c>
      <c r="S6515" t="str">
        <f t="shared" si="307"/>
        <v>Sobre ingreso</v>
      </c>
      <c r="T6515" s="10">
        <f>IFERROR(VLOOKUP(A6515,[1]!Tabla1[[#All],[Material]:[venta nueva]],38,FALSE),0)</f>
        <v>0</v>
      </c>
    </row>
    <row r="6516" spans="1:20" hidden="1" x14ac:dyDescent="0.35">
      <c r="A6516">
        <f t="shared" si="305"/>
        <v>1023274</v>
      </c>
      <c r="B6516" s="6" t="s">
        <v>1373</v>
      </c>
      <c r="C6516" s="7" t="s">
        <v>553</v>
      </c>
      <c r="D6516" s="7" t="s">
        <v>1096</v>
      </c>
      <c r="E6516" s="7" t="s">
        <v>454</v>
      </c>
      <c r="F6516" s="7" t="s">
        <v>455</v>
      </c>
      <c r="G6516" s="7" t="s">
        <v>1076</v>
      </c>
      <c r="H6516" s="7" t="s">
        <v>1004</v>
      </c>
      <c r="I6516" s="6" t="s">
        <v>8</v>
      </c>
      <c r="J6516" s="1">
        <v>-7814</v>
      </c>
      <c r="K6516" s="1">
        <v>44844</v>
      </c>
      <c r="L6516" s="1">
        <v>36288</v>
      </c>
      <c r="M6516" s="1">
        <v>-7814</v>
      </c>
      <c r="N6516" s="1">
        <v>44844</v>
      </c>
      <c r="O6516" s="1">
        <v>36288</v>
      </c>
      <c r="P6516" s="1">
        <v>38102.080000000002</v>
      </c>
      <c r="Q6516" s="12"/>
      <c r="R6516" s="29">
        <f t="shared" si="306"/>
        <v>-1814.0800000000017</v>
      </c>
      <c r="S6516" t="str">
        <f t="shared" si="307"/>
        <v>Pendiente de ingreso</v>
      </c>
      <c r="T6516" s="10">
        <f>IFERROR(VLOOKUP(A6516,[1]!Tabla1[[#All],[Material]:[venta nueva]],38,FALSE),0)</f>
        <v>0</v>
      </c>
    </row>
    <row r="6517" spans="1:20" hidden="1" x14ac:dyDescent="0.35">
      <c r="A6517">
        <f t="shared" si="305"/>
        <v>1023276</v>
      </c>
      <c r="B6517" s="6" t="s">
        <v>1373</v>
      </c>
      <c r="C6517" s="7" t="s">
        <v>553</v>
      </c>
      <c r="D6517" s="7" t="s">
        <v>1096</v>
      </c>
      <c r="E6517" s="7" t="s">
        <v>604</v>
      </c>
      <c r="F6517" s="7" t="s">
        <v>605</v>
      </c>
      <c r="G6517" s="7" t="s">
        <v>1076</v>
      </c>
      <c r="H6517" s="7" t="s">
        <v>1004</v>
      </c>
      <c r="I6517" s="6" t="s">
        <v>8</v>
      </c>
      <c r="J6517" s="1">
        <v>-8803</v>
      </c>
      <c r="K6517" s="1">
        <v>27308</v>
      </c>
      <c r="L6517" s="1">
        <v>18144</v>
      </c>
      <c r="M6517" s="1">
        <v>-8803</v>
      </c>
      <c r="N6517" s="1">
        <v>27308</v>
      </c>
      <c r="O6517" s="1">
        <v>19200</v>
      </c>
      <c r="P6517" s="1">
        <v>19199.642</v>
      </c>
      <c r="Q6517" s="12"/>
      <c r="R6517" s="29">
        <f t="shared" si="306"/>
        <v>0.35800000000017462</v>
      </c>
      <c r="S6517" t="str">
        <f t="shared" si="307"/>
        <v>Sobre ingreso</v>
      </c>
      <c r="T6517" s="10">
        <f>IFERROR(VLOOKUP(A6517,[1]!Tabla1[[#All],[Material]:[venta nueva]],38,FALSE),0)</f>
        <v>0</v>
      </c>
    </row>
    <row r="6518" spans="1:20" hidden="1" x14ac:dyDescent="0.35">
      <c r="A6518">
        <f t="shared" si="305"/>
        <v>1023284</v>
      </c>
      <c r="B6518" s="6" t="s">
        <v>1373</v>
      </c>
      <c r="C6518" s="7" t="s">
        <v>553</v>
      </c>
      <c r="D6518" s="7" t="s">
        <v>1096</v>
      </c>
      <c r="E6518" s="7" t="s">
        <v>1326</v>
      </c>
      <c r="F6518" s="7" t="s">
        <v>187</v>
      </c>
      <c r="G6518" s="7" t="s">
        <v>1069</v>
      </c>
      <c r="H6518" s="7" t="s">
        <v>1026</v>
      </c>
      <c r="I6518" s="6" t="s">
        <v>10</v>
      </c>
      <c r="J6518" s="1">
        <v>-1406</v>
      </c>
      <c r="K6518" s="1">
        <v>1406</v>
      </c>
      <c r="L6518" s="1">
        <v>0</v>
      </c>
      <c r="M6518" s="1">
        <v>-1406</v>
      </c>
      <c r="N6518" s="1">
        <v>1406</v>
      </c>
      <c r="O6518" s="1">
        <v>0</v>
      </c>
      <c r="P6518" s="1"/>
      <c r="Q6518" s="12"/>
      <c r="R6518" s="29">
        <f t="shared" si="306"/>
        <v>0</v>
      </c>
      <c r="S6518" t="str">
        <f t="shared" si="307"/>
        <v>OK</v>
      </c>
      <c r="T6518" s="10">
        <f>IFERROR(VLOOKUP(A6518,[1]!Tabla1[[#All],[Material]:[venta nueva]],38,FALSE),0)</f>
        <v>0</v>
      </c>
    </row>
    <row r="6519" spans="1:20" hidden="1" x14ac:dyDescent="0.35">
      <c r="A6519">
        <f t="shared" si="305"/>
        <v>1023290</v>
      </c>
      <c r="B6519" s="6" t="s">
        <v>1373</v>
      </c>
      <c r="C6519" s="7" t="s">
        <v>553</v>
      </c>
      <c r="D6519" s="7" t="s">
        <v>1096</v>
      </c>
      <c r="E6519" s="7" t="s">
        <v>519</v>
      </c>
      <c r="F6519" s="7" t="s">
        <v>520</v>
      </c>
      <c r="G6519" s="7" t="s">
        <v>1084</v>
      </c>
      <c r="H6519" s="7" t="s">
        <v>1032</v>
      </c>
      <c r="I6519" s="6" t="s">
        <v>14</v>
      </c>
      <c r="J6519" s="1">
        <v>5240</v>
      </c>
      <c r="K6519" s="1">
        <v>0</v>
      </c>
      <c r="L6519" s="1">
        <v>5240</v>
      </c>
      <c r="M6519" s="1">
        <v>5240</v>
      </c>
      <c r="N6519" s="1">
        <v>0</v>
      </c>
      <c r="O6519" s="1">
        <v>5240</v>
      </c>
      <c r="P6519" s="1"/>
      <c r="Q6519" s="12"/>
      <c r="R6519" s="29">
        <f t="shared" si="306"/>
        <v>5240</v>
      </c>
      <c r="S6519" t="str">
        <f t="shared" si="307"/>
        <v>Sobre ingreso</v>
      </c>
      <c r="T6519" s="10">
        <f>IFERROR(VLOOKUP(A6519,[1]!Tabla1[[#All],[Material]:[venta nueva]],38,FALSE),0)</f>
        <v>0</v>
      </c>
    </row>
    <row r="6520" spans="1:20" hidden="1" x14ac:dyDescent="0.35">
      <c r="A6520">
        <f t="shared" si="305"/>
        <v>1023291</v>
      </c>
      <c r="B6520" s="6" t="s">
        <v>1373</v>
      </c>
      <c r="C6520" s="7" t="s">
        <v>553</v>
      </c>
      <c r="D6520" s="7" t="s">
        <v>1096</v>
      </c>
      <c r="E6520" s="7" t="s">
        <v>521</v>
      </c>
      <c r="F6520" s="7" t="s">
        <v>522</v>
      </c>
      <c r="G6520" s="7" t="s">
        <v>1084</v>
      </c>
      <c r="H6520" s="7" t="s">
        <v>1017</v>
      </c>
      <c r="I6520" s="6" t="s">
        <v>14</v>
      </c>
      <c r="J6520" s="1">
        <v>-3243</v>
      </c>
      <c r="K6520" s="1">
        <v>37378</v>
      </c>
      <c r="L6520" s="1">
        <v>34136</v>
      </c>
      <c r="M6520" s="1">
        <v>-3243</v>
      </c>
      <c r="N6520" s="1">
        <v>37378</v>
      </c>
      <c r="O6520" s="1">
        <v>36000</v>
      </c>
      <c r="P6520" s="1">
        <v>36000</v>
      </c>
      <c r="Q6520" s="12"/>
      <c r="R6520" s="29">
        <f t="shared" si="306"/>
        <v>0</v>
      </c>
      <c r="S6520" t="str">
        <f t="shared" si="307"/>
        <v>OK</v>
      </c>
      <c r="T6520" s="10">
        <f>IFERROR(VLOOKUP(A6520,[1]!Tabla1[[#All],[Material]:[venta nueva]],38,FALSE),0)</f>
        <v>0</v>
      </c>
    </row>
    <row r="6521" spans="1:20" hidden="1" x14ac:dyDescent="0.35">
      <c r="A6521">
        <f t="shared" si="305"/>
        <v>1023302</v>
      </c>
      <c r="B6521" s="6" t="s">
        <v>1373</v>
      </c>
      <c r="C6521" s="7" t="s">
        <v>553</v>
      </c>
      <c r="D6521" s="7" t="s">
        <v>1096</v>
      </c>
      <c r="E6521" s="7" t="s">
        <v>490</v>
      </c>
      <c r="F6521" s="7" t="s">
        <v>223</v>
      </c>
      <c r="G6521" s="7" t="s">
        <v>1078</v>
      </c>
      <c r="H6521" s="7" t="s">
        <v>1027</v>
      </c>
      <c r="I6521" s="6" t="s">
        <v>10</v>
      </c>
      <c r="J6521" s="1">
        <v>1580</v>
      </c>
      <c r="K6521" s="1">
        <v>0</v>
      </c>
      <c r="L6521" s="1">
        <v>1580</v>
      </c>
      <c r="M6521" s="1">
        <v>1580</v>
      </c>
      <c r="N6521" s="1">
        <v>46420</v>
      </c>
      <c r="O6521" s="1">
        <v>48000</v>
      </c>
      <c r="P6521" s="1">
        <v>48000</v>
      </c>
      <c r="Q6521" s="12"/>
      <c r="R6521" s="29">
        <f t="shared" si="306"/>
        <v>0</v>
      </c>
      <c r="S6521" t="str">
        <f t="shared" si="307"/>
        <v>OK</v>
      </c>
      <c r="T6521" s="10">
        <f>IFERROR(VLOOKUP(A6521,[1]!Tabla1[[#All],[Material]:[venta nueva]],38,FALSE),0)</f>
        <v>0</v>
      </c>
    </row>
    <row r="6522" spans="1:20" hidden="1" x14ac:dyDescent="0.35">
      <c r="A6522">
        <f t="shared" si="305"/>
        <v>1023306</v>
      </c>
      <c r="B6522" s="6" t="s">
        <v>1373</v>
      </c>
      <c r="C6522" s="7" t="s">
        <v>553</v>
      </c>
      <c r="D6522" s="7" t="s">
        <v>1096</v>
      </c>
      <c r="E6522" s="7" t="s">
        <v>523</v>
      </c>
      <c r="F6522" s="7" t="s">
        <v>302</v>
      </c>
      <c r="G6522" s="7" t="s">
        <v>1080</v>
      </c>
      <c r="H6522" s="7" t="s">
        <v>1031</v>
      </c>
      <c r="I6522" s="6" t="s">
        <v>14</v>
      </c>
      <c r="J6522" s="1">
        <v>-81658</v>
      </c>
      <c r="K6522" s="1">
        <v>471063</v>
      </c>
      <c r="L6522" s="1">
        <v>389404</v>
      </c>
      <c r="M6522" s="1">
        <v>-81658</v>
      </c>
      <c r="N6522" s="1">
        <v>354829</v>
      </c>
      <c r="O6522" s="1">
        <v>219404</v>
      </c>
      <c r="P6522" s="1"/>
      <c r="Q6522" s="12"/>
      <c r="R6522" s="29">
        <f t="shared" si="306"/>
        <v>219404</v>
      </c>
      <c r="S6522" t="str">
        <f t="shared" si="307"/>
        <v>Sobre ingreso</v>
      </c>
      <c r="T6522" s="10">
        <f>IFERROR(VLOOKUP(A6522,[1]!Tabla1[[#All],[Material]:[venta nueva]],38,FALSE),0)</f>
        <v>0</v>
      </c>
    </row>
    <row r="6523" spans="1:20" hidden="1" x14ac:dyDescent="0.35">
      <c r="A6523">
        <f t="shared" si="305"/>
        <v>1023318</v>
      </c>
      <c r="B6523" s="6" t="s">
        <v>1373</v>
      </c>
      <c r="C6523" s="7" t="s">
        <v>553</v>
      </c>
      <c r="D6523" s="7" t="s">
        <v>1096</v>
      </c>
      <c r="E6523" s="7" t="s">
        <v>532</v>
      </c>
      <c r="F6523" s="7" t="s">
        <v>533</v>
      </c>
      <c r="G6523" s="7" t="s">
        <v>1081</v>
      </c>
      <c r="H6523" s="7" t="s">
        <v>1010</v>
      </c>
      <c r="I6523" s="6" t="s">
        <v>10</v>
      </c>
      <c r="J6523" s="1">
        <v>-7255</v>
      </c>
      <c r="K6523" s="1">
        <v>7255</v>
      </c>
      <c r="L6523" s="1">
        <v>0</v>
      </c>
      <c r="M6523" s="1">
        <v>-7255</v>
      </c>
      <c r="N6523" s="1">
        <v>7255</v>
      </c>
      <c r="O6523" s="1">
        <v>0</v>
      </c>
      <c r="P6523" s="1"/>
      <c r="Q6523" s="12"/>
      <c r="R6523" s="29">
        <f t="shared" si="306"/>
        <v>0</v>
      </c>
      <c r="S6523" t="str">
        <f t="shared" si="307"/>
        <v>OK</v>
      </c>
      <c r="T6523" s="10">
        <f>IFERROR(VLOOKUP(A6523,[1]!Tabla1[[#All],[Material]:[venta nueva]],38,FALSE),0)</f>
        <v>0</v>
      </c>
    </row>
    <row r="6524" spans="1:20" hidden="1" x14ac:dyDescent="0.35">
      <c r="A6524">
        <f t="shared" si="305"/>
        <v>1023319</v>
      </c>
      <c r="B6524" s="6" t="s">
        <v>1373</v>
      </c>
      <c r="C6524" s="7" t="s">
        <v>553</v>
      </c>
      <c r="D6524" s="7" t="s">
        <v>1096</v>
      </c>
      <c r="E6524" s="7" t="s">
        <v>534</v>
      </c>
      <c r="F6524" s="7" t="s">
        <v>535</v>
      </c>
      <c r="G6524" s="7" t="s">
        <v>1081</v>
      </c>
      <c r="H6524" s="7" t="s">
        <v>1010</v>
      </c>
      <c r="I6524" s="6" t="s">
        <v>10</v>
      </c>
      <c r="J6524" s="1">
        <v>-7525</v>
      </c>
      <c r="K6524" s="1">
        <v>29853</v>
      </c>
      <c r="L6524" s="1">
        <v>24000</v>
      </c>
      <c r="M6524" s="1">
        <v>-7525</v>
      </c>
      <c r="N6524" s="1">
        <v>29853</v>
      </c>
      <c r="O6524" s="1">
        <v>24000</v>
      </c>
      <c r="P6524" s="1">
        <v>24000</v>
      </c>
      <c r="Q6524" s="12"/>
      <c r="R6524" s="29">
        <f t="shared" si="306"/>
        <v>0</v>
      </c>
      <c r="S6524" t="str">
        <f t="shared" si="307"/>
        <v>OK</v>
      </c>
      <c r="T6524" s="10">
        <f>IFERROR(VLOOKUP(A6524,[1]!Tabla1[[#All],[Material]:[venta nueva]],38,FALSE),0)</f>
        <v>0</v>
      </c>
    </row>
    <row r="6525" spans="1:20" hidden="1" x14ac:dyDescent="0.35">
      <c r="A6525">
        <f t="shared" si="305"/>
        <v>1023324</v>
      </c>
      <c r="B6525" s="6" t="s">
        <v>1373</v>
      </c>
      <c r="C6525" s="7" t="s">
        <v>553</v>
      </c>
      <c r="D6525" s="7" t="s">
        <v>1096</v>
      </c>
      <c r="E6525" s="7" t="s">
        <v>613</v>
      </c>
      <c r="F6525" s="7" t="s">
        <v>149</v>
      </c>
      <c r="G6525" s="7" t="s">
        <v>1076</v>
      </c>
      <c r="H6525" s="7" t="s">
        <v>1022</v>
      </c>
      <c r="I6525" s="6" t="s">
        <v>10</v>
      </c>
      <c r="J6525" s="1">
        <v>4289</v>
      </c>
      <c r="K6525" s="1">
        <v>400229</v>
      </c>
      <c r="L6525" s="1">
        <v>420229</v>
      </c>
      <c r="M6525" s="1">
        <v>4289</v>
      </c>
      <c r="N6525" s="1">
        <v>400229</v>
      </c>
      <c r="O6525" s="1">
        <v>408000</v>
      </c>
      <c r="P6525" s="1">
        <v>264020</v>
      </c>
      <c r="Q6525" s="12"/>
      <c r="R6525" s="29">
        <f t="shared" si="306"/>
        <v>143980</v>
      </c>
      <c r="S6525" t="str">
        <f t="shared" si="307"/>
        <v>Sobre ingreso</v>
      </c>
      <c r="T6525" s="10">
        <f>IFERROR(VLOOKUP(A6525,[1]!Tabla1[[#All],[Material]:[venta nueva]],38,FALSE),0)</f>
        <v>0</v>
      </c>
    </row>
    <row r="6526" spans="1:20" hidden="1" x14ac:dyDescent="0.35">
      <c r="A6526">
        <f t="shared" si="305"/>
        <v>1023343</v>
      </c>
      <c r="B6526" s="6" t="s">
        <v>1373</v>
      </c>
      <c r="C6526" s="7" t="s">
        <v>553</v>
      </c>
      <c r="D6526" s="7" t="s">
        <v>1096</v>
      </c>
      <c r="E6526" s="7" t="s">
        <v>578</v>
      </c>
      <c r="F6526" s="7" t="s">
        <v>579</v>
      </c>
      <c r="G6526" s="7" t="s">
        <v>1081</v>
      </c>
      <c r="H6526" s="7" t="s">
        <v>1010</v>
      </c>
      <c r="I6526" s="6" t="s">
        <v>10</v>
      </c>
      <c r="J6526" s="1">
        <v>-46820</v>
      </c>
      <c r="K6526" s="1">
        <v>190820</v>
      </c>
      <c r="L6526" s="1">
        <v>144000</v>
      </c>
      <c r="M6526" s="1">
        <v>-46820</v>
      </c>
      <c r="N6526" s="1">
        <v>190820</v>
      </c>
      <c r="O6526" s="1">
        <v>144000</v>
      </c>
      <c r="P6526" s="1">
        <v>144010</v>
      </c>
      <c r="Q6526" s="12"/>
      <c r="R6526" s="29">
        <f t="shared" si="306"/>
        <v>-10</v>
      </c>
      <c r="S6526" t="str">
        <f t="shared" si="307"/>
        <v>Pendiente de ingreso</v>
      </c>
      <c r="T6526" s="10">
        <f>IFERROR(VLOOKUP(A6526,[1]!Tabla1[[#All],[Material]:[venta nueva]],38,FALSE),0)</f>
        <v>0</v>
      </c>
    </row>
    <row r="6527" spans="1:20" hidden="1" x14ac:dyDescent="0.35">
      <c r="A6527">
        <f t="shared" si="305"/>
        <v>1023353</v>
      </c>
      <c r="B6527" s="6" t="s">
        <v>1373</v>
      </c>
      <c r="C6527" s="7" t="s">
        <v>553</v>
      </c>
      <c r="D6527" s="7" t="s">
        <v>1096</v>
      </c>
      <c r="E6527" s="7" t="s">
        <v>569</v>
      </c>
      <c r="F6527" s="7" t="s">
        <v>102</v>
      </c>
      <c r="G6527" s="7" t="s">
        <v>1077</v>
      </c>
      <c r="H6527" s="7" t="s">
        <v>1005</v>
      </c>
      <c r="I6527" s="6" t="s">
        <v>9</v>
      </c>
      <c r="J6527" s="1">
        <v>9367</v>
      </c>
      <c r="K6527" s="1">
        <v>0</v>
      </c>
      <c r="L6527" s="1">
        <v>9367</v>
      </c>
      <c r="M6527" s="1">
        <v>9367</v>
      </c>
      <c r="N6527" s="1">
        <v>0</v>
      </c>
      <c r="O6527" s="1">
        <v>9367</v>
      </c>
      <c r="P6527" s="1"/>
      <c r="Q6527" s="12"/>
      <c r="R6527" s="29">
        <f t="shared" si="306"/>
        <v>9367</v>
      </c>
      <c r="S6527" t="str">
        <f t="shared" si="307"/>
        <v>Sobre ingreso</v>
      </c>
      <c r="T6527" s="10">
        <f>IFERROR(VLOOKUP(A6527,[1]!Tabla1[[#All],[Material]:[venta nueva]],38,FALSE),0)</f>
        <v>0</v>
      </c>
    </row>
    <row r="6528" spans="1:20" hidden="1" x14ac:dyDescent="0.35">
      <c r="A6528">
        <f t="shared" si="305"/>
        <v>1023354</v>
      </c>
      <c r="B6528" s="6" t="s">
        <v>1373</v>
      </c>
      <c r="C6528" s="7" t="s">
        <v>553</v>
      </c>
      <c r="D6528" s="7" t="s">
        <v>1096</v>
      </c>
      <c r="E6528" s="7" t="s">
        <v>608</v>
      </c>
      <c r="F6528" s="7" t="s">
        <v>609</v>
      </c>
      <c r="G6528" s="7" t="s">
        <v>1086</v>
      </c>
      <c r="H6528" s="7" t="s">
        <v>1025</v>
      </c>
      <c r="I6528" s="6" t="s">
        <v>14</v>
      </c>
      <c r="J6528" s="1">
        <v>-33506</v>
      </c>
      <c r="K6528" s="1">
        <v>80947</v>
      </c>
      <c r="L6528" s="1">
        <v>69483</v>
      </c>
      <c r="M6528" s="1">
        <v>-33506</v>
      </c>
      <c r="N6528" s="1">
        <v>80947</v>
      </c>
      <c r="O6528" s="1">
        <v>72000</v>
      </c>
      <c r="P6528" s="1">
        <v>74440</v>
      </c>
      <c r="Q6528" s="12"/>
      <c r="R6528" s="29">
        <f t="shared" si="306"/>
        <v>-2440</v>
      </c>
      <c r="S6528" t="str">
        <f t="shared" si="307"/>
        <v>Pendiente de ingreso</v>
      </c>
      <c r="T6528" s="10">
        <f>IFERROR(VLOOKUP(A6528,[1]!Tabla1[[#All],[Material]:[venta nueva]],38,FALSE),0)</f>
        <v>0</v>
      </c>
    </row>
    <row r="6529" spans="1:20" hidden="1" x14ac:dyDescent="0.35">
      <c r="A6529">
        <f t="shared" si="305"/>
        <v>1023362</v>
      </c>
      <c r="B6529" s="6" t="s">
        <v>1373</v>
      </c>
      <c r="C6529" s="7" t="s">
        <v>553</v>
      </c>
      <c r="D6529" s="7" t="s">
        <v>1096</v>
      </c>
      <c r="E6529" s="7" t="s">
        <v>641</v>
      </c>
      <c r="F6529" s="7" t="s">
        <v>620</v>
      </c>
      <c r="G6529" s="7" t="s">
        <v>1088</v>
      </c>
      <c r="H6529" s="7" t="s">
        <v>1046</v>
      </c>
      <c r="I6529" s="6" t="s">
        <v>14</v>
      </c>
      <c r="J6529" s="1">
        <v>-6949</v>
      </c>
      <c r="K6529" s="1">
        <v>0</v>
      </c>
      <c r="L6529" s="1">
        <v>0</v>
      </c>
      <c r="M6529" s="1">
        <v>-6949</v>
      </c>
      <c r="N6529" s="1">
        <v>0</v>
      </c>
      <c r="O6529" s="1">
        <v>0</v>
      </c>
      <c r="P6529" s="1"/>
      <c r="Q6529" s="12"/>
      <c r="R6529" s="29">
        <f t="shared" si="306"/>
        <v>0</v>
      </c>
      <c r="S6529" t="str">
        <f t="shared" si="307"/>
        <v>OK</v>
      </c>
      <c r="T6529" s="10">
        <f>IFERROR(VLOOKUP(A6529,[1]!Tabla1[[#All],[Material]:[venta nueva]],38,FALSE),0)</f>
        <v>0</v>
      </c>
    </row>
    <row r="6530" spans="1:20" hidden="1" x14ac:dyDescent="0.35">
      <c r="A6530">
        <f t="shared" si="305"/>
        <v>1023363</v>
      </c>
      <c r="B6530" s="6" t="s">
        <v>1373</v>
      </c>
      <c r="C6530" s="7" t="s">
        <v>553</v>
      </c>
      <c r="D6530" s="7" t="s">
        <v>1096</v>
      </c>
      <c r="E6530" s="7" t="s">
        <v>642</v>
      </c>
      <c r="F6530" s="7" t="s">
        <v>621</v>
      </c>
      <c r="G6530" s="7" t="s">
        <v>1088</v>
      </c>
      <c r="H6530" s="7" t="s">
        <v>1047</v>
      </c>
      <c r="I6530" s="6" t="s">
        <v>14</v>
      </c>
      <c r="J6530" s="1">
        <v>-6127</v>
      </c>
      <c r="K6530" s="1">
        <v>0</v>
      </c>
      <c r="L6530" s="1">
        <v>0</v>
      </c>
      <c r="M6530" s="1">
        <v>-6127</v>
      </c>
      <c r="N6530" s="1">
        <v>0</v>
      </c>
      <c r="O6530" s="1">
        <v>0</v>
      </c>
      <c r="P6530" s="1"/>
      <c r="Q6530" s="12"/>
      <c r="R6530" s="29">
        <f t="shared" si="306"/>
        <v>0</v>
      </c>
      <c r="S6530" t="str">
        <f t="shared" si="307"/>
        <v>OK</v>
      </c>
      <c r="T6530" s="10">
        <f>IFERROR(VLOOKUP(A6530,[1]!Tabla1[[#All],[Material]:[venta nueva]],38,FALSE),0)</f>
        <v>0</v>
      </c>
    </row>
    <row r="6531" spans="1:20" hidden="1" x14ac:dyDescent="0.35">
      <c r="A6531">
        <f t="shared" si="305"/>
        <v>1023364</v>
      </c>
      <c r="B6531" s="6" t="s">
        <v>1373</v>
      </c>
      <c r="C6531" s="7" t="s">
        <v>553</v>
      </c>
      <c r="D6531" s="7" t="s">
        <v>1096</v>
      </c>
      <c r="E6531" s="7" t="s">
        <v>643</v>
      </c>
      <c r="F6531" s="7" t="s">
        <v>622</v>
      </c>
      <c r="G6531" s="7" t="s">
        <v>1069</v>
      </c>
      <c r="H6531" s="7" t="s">
        <v>1033</v>
      </c>
      <c r="I6531" s="6" t="s">
        <v>14</v>
      </c>
      <c r="J6531" s="1">
        <v>-195</v>
      </c>
      <c r="K6531" s="1">
        <v>195</v>
      </c>
      <c r="L6531" s="1">
        <v>0</v>
      </c>
      <c r="M6531" s="1">
        <v>-195</v>
      </c>
      <c r="N6531" s="1">
        <v>195</v>
      </c>
      <c r="O6531" s="1">
        <v>0</v>
      </c>
      <c r="P6531" s="1"/>
      <c r="Q6531" s="12"/>
      <c r="R6531" s="29">
        <f t="shared" si="306"/>
        <v>0</v>
      </c>
      <c r="S6531" t="str">
        <f t="shared" si="307"/>
        <v>OK</v>
      </c>
      <c r="T6531" s="10">
        <f>IFERROR(VLOOKUP(A6531,[1]!Tabla1[[#All],[Material]:[venta nueva]],38,FALSE),0)</f>
        <v>0</v>
      </c>
    </row>
    <row r="6532" spans="1:20" hidden="1" x14ac:dyDescent="0.35">
      <c r="A6532">
        <f t="shared" si="305"/>
        <v>1023365</v>
      </c>
      <c r="B6532" s="6" t="s">
        <v>1373</v>
      </c>
      <c r="C6532" s="7" t="s">
        <v>553</v>
      </c>
      <c r="D6532" s="7" t="s">
        <v>1096</v>
      </c>
      <c r="E6532" s="7" t="s">
        <v>644</v>
      </c>
      <c r="F6532" s="7" t="s">
        <v>623</v>
      </c>
      <c r="G6532" s="7" t="s">
        <v>1078</v>
      </c>
      <c r="H6532" s="7" t="s">
        <v>1027</v>
      </c>
      <c r="I6532" s="6" t="s">
        <v>14</v>
      </c>
      <c r="J6532" s="1">
        <v>-19</v>
      </c>
      <c r="K6532" s="1">
        <v>0</v>
      </c>
      <c r="L6532" s="1">
        <v>0</v>
      </c>
      <c r="M6532" s="1">
        <v>-19</v>
      </c>
      <c r="N6532" s="1">
        <v>0</v>
      </c>
      <c r="O6532" s="1">
        <v>0</v>
      </c>
      <c r="P6532" s="1"/>
      <c r="Q6532" s="12"/>
      <c r="R6532" s="29">
        <f t="shared" si="306"/>
        <v>0</v>
      </c>
      <c r="S6532" t="str">
        <f t="shared" si="307"/>
        <v>OK</v>
      </c>
      <c r="T6532" s="10">
        <f>IFERROR(VLOOKUP(A6532,[1]!Tabla1[[#All],[Material]:[venta nueva]],38,FALSE),0)</f>
        <v>0</v>
      </c>
    </row>
    <row r="6533" spans="1:20" hidden="1" x14ac:dyDescent="0.35">
      <c r="A6533">
        <f t="shared" si="305"/>
        <v>1023366</v>
      </c>
      <c r="B6533" s="6" t="s">
        <v>1373</v>
      </c>
      <c r="C6533" s="7" t="s">
        <v>553</v>
      </c>
      <c r="D6533" s="7" t="s">
        <v>1096</v>
      </c>
      <c r="E6533" s="7" t="s">
        <v>645</v>
      </c>
      <c r="F6533" s="7" t="s">
        <v>624</v>
      </c>
      <c r="G6533" s="7" t="s">
        <v>1069</v>
      </c>
      <c r="H6533" s="7" t="s">
        <v>1033</v>
      </c>
      <c r="I6533" s="6" t="s">
        <v>14</v>
      </c>
      <c r="J6533" s="1">
        <v>-345</v>
      </c>
      <c r="K6533" s="1">
        <v>345</v>
      </c>
      <c r="L6533" s="1">
        <v>0</v>
      </c>
      <c r="M6533" s="1">
        <v>-345</v>
      </c>
      <c r="N6533" s="1">
        <v>345</v>
      </c>
      <c r="O6533" s="1">
        <v>0</v>
      </c>
      <c r="P6533" s="1"/>
      <c r="Q6533" s="12"/>
      <c r="R6533" s="29">
        <f t="shared" si="306"/>
        <v>0</v>
      </c>
      <c r="S6533" t="str">
        <f t="shared" si="307"/>
        <v>OK</v>
      </c>
      <c r="T6533" s="10">
        <f>IFERROR(VLOOKUP(A6533,[1]!Tabla1[[#All],[Material]:[venta nueva]],38,FALSE),0)</f>
        <v>0</v>
      </c>
    </row>
    <row r="6534" spans="1:20" hidden="1" x14ac:dyDescent="0.35">
      <c r="A6534">
        <f t="shared" ref="A6534:A6597" si="308">+E6534*1</f>
        <v>1023367</v>
      </c>
      <c r="B6534" s="6" t="s">
        <v>1373</v>
      </c>
      <c r="C6534" s="7" t="s">
        <v>553</v>
      </c>
      <c r="D6534" s="7" t="s">
        <v>1096</v>
      </c>
      <c r="E6534" s="7" t="s">
        <v>646</v>
      </c>
      <c r="F6534" s="7" t="s">
        <v>625</v>
      </c>
      <c r="G6534" s="7" t="s">
        <v>1087</v>
      </c>
      <c r="H6534" s="7" t="s">
        <v>1034</v>
      </c>
      <c r="I6534" s="6" t="s">
        <v>14</v>
      </c>
      <c r="J6534" s="1">
        <v>-346</v>
      </c>
      <c r="K6534" s="1">
        <v>0</v>
      </c>
      <c r="L6534" s="1">
        <v>0</v>
      </c>
      <c r="M6534" s="1">
        <v>-346</v>
      </c>
      <c r="N6534" s="1">
        <v>0</v>
      </c>
      <c r="O6534" s="1">
        <v>0</v>
      </c>
      <c r="P6534" s="1"/>
      <c r="Q6534" s="12"/>
      <c r="R6534" s="29">
        <f t="shared" si="306"/>
        <v>0</v>
      </c>
      <c r="S6534" t="str">
        <f t="shared" si="307"/>
        <v>OK</v>
      </c>
      <c r="T6534" s="10">
        <f>IFERROR(VLOOKUP(A6534,[1]!Tabla1[[#All],[Material]:[venta nueva]],38,FALSE),0)</f>
        <v>0</v>
      </c>
    </row>
    <row r="6535" spans="1:20" hidden="1" x14ac:dyDescent="0.35">
      <c r="A6535">
        <f t="shared" si="308"/>
        <v>1023368</v>
      </c>
      <c r="B6535" s="6" t="s">
        <v>1373</v>
      </c>
      <c r="C6535" s="7" t="s">
        <v>553</v>
      </c>
      <c r="D6535" s="7" t="s">
        <v>1096</v>
      </c>
      <c r="E6535" s="7" t="s">
        <v>647</v>
      </c>
      <c r="F6535" s="7" t="s">
        <v>626</v>
      </c>
      <c r="G6535" s="7" t="s">
        <v>1088</v>
      </c>
      <c r="H6535" s="7" t="s">
        <v>1048</v>
      </c>
      <c r="I6535" s="6" t="s">
        <v>14</v>
      </c>
      <c r="J6535" s="1">
        <v>-6377</v>
      </c>
      <c r="K6535" s="1">
        <v>0</v>
      </c>
      <c r="L6535" s="1">
        <v>0</v>
      </c>
      <c r="M6535" s="1">
        <v>-6377</v>
      </c>
      <c r="N6535" s="1">
        <v>0</v>
      </c>
      <c r="O6535" s="1">
        <v>0</v>
      </c>
      <c r="P6535" s="1"/>
      <c r="Q6535" s="12"/>
      <c r="R6535" s="29">
        <f t="shared" si="306"/>
        <v>0</v>
      </c>
      <c r="S6535" t="str">
        <f t="shared" si="307"/>
        <v>OK</v>
      </c>
      <c r="T6535" s="10">
        <f>IFERROR(VLOOKUP(A6535,[1]!Tabla1[[#All],[Material]:[venta nueva]],38,FALSE),0)</f>
        <v>0</v>
      </c>
    </row>
    <row r="6536" spans="1:20" hidden="1" x14ac:dyDescent="0.35">
      <c r="A6536">
        <f t="shared" si="308"/>
        <v>1023373</v>
      </c>
      <c r="B6536" s="6" t="s">
        <v>1373</v>
      </c>
      <c r="C6536" s="7" t="s">
        <v>553</v>
      </c>
      <c r="D6536" s="7" t="s">
        <v>1096</v>
      </c>
      <c r="E6536" s="7" t="s">
        <v>1386</v>
      </c>
      <c r="F6536" s="7" t="s">
        <v>1387</v>
      </c>
      <c r="G6536" s="7" t="s">
        <v>1086</v>
      </c>
      <c r="H6536" s="7" t="s">
        <v>1025</v>
      </c>
      <c r="I6536" s="6" t="s">
        <v>14</v>
      </c>
      <c r="J6536" s="1">
        <v>0</v>
      </c>
      <c r="K6536" s="1">
        <v>99000</v>
      </c>
      <c r="L6536" s="1">
        <v>99000</v>
      </c>
      <c r="M6536" s="1">
        <v>0</v>
      </c>
      <c r="N6536" s="1">
        <v>99000</v>
      </c>
      <c r="O6536" s="1">
        <v>99000</v>
      </c>
      <c r="P6536" s="1">
        <v>104000</v>
      </c>
      <c r="Q6536" s="12"/>
      <c r="R6536" s="29">
        <f t="shared" ref="R6536:R6599" si="309">+O6536-P6536</f>
        <v>-5000</v>
      </c>
      <c r="S6536" t="str">
        <f t="shared" ref="S6536:S6599" si="310">IF(R6536&gt;0,"Sobre ingreso",IF(R6536&lt;0,"Pendiente de ingreso","OK"))</f>
        <v>Pendiente de ingreso</v>
      </c>
      <c r="T6536" s="10">
        <f>IFERROR(VLOOKUP(A6536,[1]!Tabla1[[#All],[Material]:[venta nueva]],38,FALSE),0)</f>
        <v>0</v>
      </c>
    </row>
    <row r="6537" spans="1:20" hidden="1" x14ac:dyDescent="0.35">
      <c r="A6537">
        <f t="shared" si="308"/>
        <v>1023375</v>
      </c>
      <c r="B6537" s="6" t="s">
        <v>1373</v>
      </c>
      <c r="C6537" s="7" t="s">
        <v>553</v>
      </c>
      <c r="D6537" s="7" t="s">
        <v>1096</v>
      </c>
      <c r="E6537" s="7" t="s">
        <v>588</v>
      </c>
      <c r="F6537" s="7" t="s">
        <v>589</v>
      </c>
      <c r="G6537" s="7" t="s">
        <v>1069</v>
      </c>
      <c r="H6537" s="7" t="s">
        <v>1016</v>
      </c>
      <c r="I6537" s="6" t="s">
        <v>10</v>
      </c>
      <c r="J6537" s="1">
        <v>8112</v>
      </c>
      <c r="K6537" s="1">
        <v>8000</v>
      </c>
      <c r="L6537" s="1">
        <v>24000</v>
      </c>
      <c r="M6537" s="1">
        <v>8112</v>
      </c>
      <c r="N6537" s="1">
        <v>8000</v>
      </c>
      <c r="O6537" s="1">
        <v>12012</v>
      </c>
      <c r="P6537" s="1">
        <v>12012</v>
      </c>
      <c r="Q6537" s="12"/>
      <c r="R6537" s="29">
        <f t="shared" si="309"/>
        <v>0</v>
      </c>
      <c r="S6537" t="str">
        <f t="shared" si="310"/>
        <v>OK</v>
      </c>
      <c r="T6537" s="10">
        <f>IFERROR(VLOOKUP(A6537,[1]!Tabla1[[#All],[Material]:[venta nueva]],38,FALSE),0)</f>
        <v>0</v>
      </c>
    </row>
    <row r="6538" spans="1:20" hidden="1" x14ac:dyDescent="0.35">
      <c r="A6538">
        <f t="shared" si="308"/>
        <v>1023383</v>
      </c>
      <c r="B6538" s="6" t="s">
        <v>1373</v>
      </c>
      <c r="C6538" s="7" t="s">
        <v>553</v>
      </c>
      <c r="D6538" s="7" t="s">
        <v>1096</v>
      </c>
      <c r="E6538" s="7" t="s">
        <v>590</v>
      </c>
      <c r="F6538" s="7" t="s">
        <v>591</v>
      </c>
      <c r="G6538" s="7" t="s">
        <v>1069</v>
      </c>
      <c r="H6538" s="7" t="s">
        <v>1026</v>
      </c>
      <c r="I6538" s="6" t="s">
        <v>10</v>
      </c>
      <c r="J6538" s="1">
        <v>-4987</v>
      </c>
      <c r="K6538" s="1">
        <v>4987</v>
      </c>
      <c r="L6538" s="1">
        <v>0</v>
      </c>
      <c r="M6538" s="1">
        <v>-4987</v>
      </c>
      <c r="N6538" s="1">
        <v>4987</v>
      </c>
      <c r="O6538" s="1">
        <v>0</v>
      </c>
      <c r="P6538" s="1"/>
      <c r="Q6538" s="12"/>
      <c r="R6538" s="29">
        <f t="shared" si="309"/>
        <v>0</v>
      </c>
      <c r="S6538" t="str">
        <f t="shared" si="310"/>
        <v>OK</v>
      </c>
      <c r="T6538" s="10">
        <f>IFERROR(VLOOKUP(A6538,[1]!Tabla1[[#All],[Material]:[venta nueva]],38,FALSE),0)</f>
        <v>0</v>
      </c>
    </row>
    <row r="6539" spans="1:20" hidden="1" x14ac:dyDescent="0.35">
      <c r="A6539">
        <f t="shared" si="308"/>
        <v>1023387</v>
      </c>
      <c r="B6539" s="6" t="s">
        <v>1373</v>
      </c>
      <c r="C6539" s="7" t="s">
        <v>553</v>
      </c>
      <c r="D6539" s="7" t="s">
        <v>1096</v>
      </c>
      <c r="E6539" s="7" t="s">
        <v>640</v>
      </c>
      <c r="F6539" s="7" t="s">
        <v>113</v>
      </c>
      <c r="G6539" s="7" t="s">
        <v>1081</v>
      </c>
      <c r="H6539" s="7" t="s">
        <v>1010</v>
      </c>
      <c r="I6539" s="6" t="s">
        <v>9</v>
      </c>
      <c r="J6539" s="1">
        <v>0</v>
      </c>
      <c r="K6539" s="1">
        <v>24000</v>
      </c>
      <c r="L6539" s="1">
        <v>24000</v>
      </c>
      <c r="M6539" s="1">
        <v>0</v>
      </c>
      <c r="N6539" s="1">
        <v>24000</v>
      </c>
      <c r="O6539" s="1">
        <v>24000</v>
      </c>
      <c r="P6539" s="1"/>
      <c r="Q6539" s="12"/>
      <c r="R6539" s="29">
        <f t="shared" si="309"/>
        <v>24000</v>
      </c>
      <c r="S6539" t="str">
        <f t="shared" si="310"/>
        <v>Sobre ingreso</v>
      </c>
      <c r="T6539" s="10">
        <f>IFERROR(VLOOKUP(A6539,[1]!Tabla1[[#All],[Material]:[venta nueva]],38,FALSE),0)</f>
        <v>0</v>
      </c>
    </row>
    <row r="6540" spans="1:20" hidden="1" x14ac:dyDescent="0.35">
      <c r="A6540">
        <f t="shared" si="308"/>
        <v>1023389</v>
      </c>
      <c r="B6540" s="6" t="s">
        <v>1373</v>
      </c>
      <c r="C6540" s="7" t="s">
        <v>553</v>
      </c>
      <c r="D6540" s="7" t="s">
        <v>1096</v>
      </c>
      <c r="E6540" s="7" t="s">
        <v>610</v>
      </c>
      <c r="F6540" s="7" t="s">
        <v>611</v>
      </c>
      <c r="G6540" s="7" t="s">
        <v>1081</v>
      </c>
      <c r="H6540" s="7" t="s">
        <v>1010</v>
      </c>
      <c r="I6540" s="6" t="s">
        <v>9</v>
      </c>
      <c r="J6540" s="1">
        <v>580</v>
      </c>
      <c r="K6540" s="1">
        <v>0</v>
      </c>
      <c r="L6540" s="1">
        <v>580</v>
      </c>
      <c r="M6540" s="1">
        <v>580</v>
      </c>
      <c r="N6540" s="1">
        <v>0</v>
      </c>
      <c r="O6540" s="1">
        <v>580</v>
      </c>
      <c r="P6540" s="1"/>
      <c r="Q6540" s="12"/>
      <c r="R6540" s="29">
        <f t="shared" si="309"/>
        <v>580</v>
      </c>
      <c r="S6540" t="str">
        <f t="shared" si="310"/>
        <v>Sobre ingreso</v>
      </c>
      <c r="T6540" s="10">
        <f>IFERROR(VLOOKUP(A6540,[1]!Tabla1[[#All],[Material]:[venta nueva]],38,FALSE),0)</f>
        <v>0</v>
      </c>
    </row>
    <row r="6541" spans="1:20" hidden="1" x14ac:dyDescent="0.35">
      <c r="A6541">
        <f t="shared" si="308"/>
        <v>1023391</v>
      </c>
      <c r="B6541" s="6" t="s">
        <v>1373</v>
      </c>
      <c r="C6541" s="7" t="s">
        <v>553</v>
      </c>
      <c r="D6541" s="7" t="s">
        <v>1096</v>
      </c>
      <c r="E6541" s="7" t="s">
        <v>612</v>
      </c>
      <c r="F6541" s="7" t="s">
        <v>451</v>
      </c>
      <c r="G6541" s="7" t="s">
        <v>1081</v>
      </c>
      <c r="H6541" s="7" t="s">
        <v>1010</v>
      </c>
      <c r="I6541" s="6" t="s">
        <v>9</v>
      </c>
      <c r="J6541" s="1">
        <v>7221</v>
      </c>
      <c r="K6541" s="1">
        <v>0</v>
      </c>
      <c r="L6541" s="1">
        <v>7221</v>
      </c>
      <c r="M6541" s="1">
        <v>7221</v>
      </c>
      <c r="N6541" s="1">
        <v>0</v>
      </c>
      <c r="O6541" s="1">
        <v>0</v>
      </c>
      <c r="P6541" s="1"/>
      <c r="Q6541" s="12"/>
      <c r="R6541" s="29">
        <f t="shared" si="309"/>
        <v>0</v>
      </c>
      <c r="S6541" t="str">
        <f t="shared" si="310"/>
        <v>OK</v>
      </c>
      <c r="T6541" s="10">
        <f>IFERROR(VLOOKUP(A6541,[1]!Tabla1[[#All],[Material]:[venta nueva]],38,FALSE),0)</f>
        <v>0</v>
      </c>
    </row>
    <row r="6542" spans="1:20" hidden="1" x14ac:dyDescent="0.35">
      <c r="A6542">
        <f t="shared" si="308"/>
        <v>1023400</v>
      </c>
      <c r="B6542" s="6" t="s">
        <v>1373</v>
      </c>
      <c r="C6542" s="7" t="s">
        <v>553</v>
      </c>
      <c r="D6542" s="7" t="s">
        <v>1096</v>
      </c>
      <c r="E6542" s="7" t="s">
        <v>651</v>
      </c>
      <c r="F6542" s="7" t="s">
        <v>1300</v>
      </c>
      <c r="G6542" s="7" t="s">
        <v>1076</v>
      </c>
      <c r="H6542" s="7" t="s">
        <v>1022</v>
      </c>
      <c r="I6542" s="6" t="s">
        <v>9</v>
      </c>
      <c r="J6542" s="1">
        <v>2870</v>
      </c>
      <c r="K6542" s="1">
        <v>5800</v>
      </c>
      <c r="L6542" s="1">
        <v>24000</v>
      </c>
      <c r="M6542" s="1">
        <v>2870</v>
      </c>
      <c r="N6542" s="1">
        <v>5800</v>
      </c>
      <c r="O6542" s="1">
        <v>24000</v>
      </c>
      <c r="P6542" s="1">
        <v>8010</v>
      </c>
      <c r="Q6542" s="12"/>
      <c r="R6542" s="29">
        <f t="shared" si="309"/>
        <v>15990</v>
      </c>
      <c r="S6542" t="str">
        <f t="shared" si="310"/>
        <v>Sobre ingreso</v>
      </c>
      <c r="T6542" s="10">
        <f>IFERROR(VLOOKUP(A6542,[1]!Tabla1[[#All],[Material]:[venta nueva]],38,FALSE),0)</f>
        <v>0</v>
      </c>
    </row>
    <row r="6543" spans="1:20" hidden="1" x14ac:dyDescent="0.35">
      <c r="A6543">
        <f t="shared" si="308"/>
        <v>1023409</v>
      </c>
      <c r="B6543" s="6" t="s">
        <v>1373</v>
      </c>
      <c r="C6543" s="7" t="s">
        <v>553</v>
      </c>
      <c r="D6543" s="7" t="s">
        <v>1096</v>
      </c>
      <c r="E6543" s="7" t="s">
        <v>1329</v>
      </c>
      <c r="F6543" s="7" t="s">
        <v>445</v>
      </c>
      <c r="G6543" s="7" t="s">
        <v>1074</v>
      </c>
      <c r="H6543" s="7" t="s">
        <v>1018</v>
      </c>
      <c r="I6543" s="6" t="s">
        <v>10</v>
      </c>
      <c r="J6543" s="1">
        <v>0</v>
      </c>
      <c r="K6543" s="1">
        <v>22000</v>
      </c>
      <c r="L6543" s="1">
        <v>22000</v>
      </c>
      <c r="M6543" s="1">
        <v>0</v>
      </c>
      <c r="N6543" s="1">
        <v>22000</v>
      </c>
      <c r="O6543" s="1">
        <v>22000</v>
      </c>
      <c r="P6543" s="1"/>
      <c r="Q6543" s="12"/>
      <c r="R6543" s="29">
        <f t="shared" si="309"/>
        <v>22000</v>
      </c>
      <c r="S6543" t="str">
        <f t="shared" si="310"/>
        <v>Sobre ingreso</v>
      </c>
      <c r="T6543" s="10">
        <f>IFERROR(VLOOKUP(A6543,[1]!Tabla1[[#All],[Material]:[venta nueva]],38,FALSE),0)</f>
        <v>0</v>
      </c>
    </row>
    <row r="6544" spans="1:20" hidden="1" x14ac:dyDescent="0.35">
      <c r="A6544">
        <f t="shared" si="308"/>
        <v>1023410</v>
      </c>
      <c r="B6544" s="6" t="s">
        <v>1373</v>
      </c>
      <c r="C6544" s="7" t="s">
        <v>553</v>
      </c>
      <c r="D6544" s="7" t="s">
        <v>1096</v>
      </c>
      <c r="E6544" s="7" t="s">
        <v>1429</v>
      </c>
      <c r="F6544" s="7" t="s">
        <v>1430</v>
      </c>
      <c r="G6544" s="7" t="s">
        <v>985</v>
      </c>
      <c r="H6544" s="7" t="s">
        <v>1012</v>
      </c>
      <c r="I6544" s="6" t="s">
        <v>8</v>
      </c>
      <c r="J6544" s="1"/>
      <c r="K6544" s="1"/>
      <c r="L6544" s="1"/>
      <c r="M6544" s="1"/>
      <c r="N6544" s="1"/>
      <c r="O6544" s="1"/>
      <c r="P6544" s="1">
        <v>115</v>
      </c>
      <c r="Q6544" s="12"/>
      <c r="R6544" s="29">
        <f t="shared" si="309"/>
        <v>-115</v>
      </c>
      <c r="S6544" t="str">
        <f t="shared" si="310"/>
        <v>Pendiente de ingreso</v>
      </c>
      <c r="T6544" s="10">
        <f>IFERROR(VLOOKUP(A6544,[1]!Tabla1[[#All],[Material]:[venta nueva]],38,FALSE),0)</f>
        <v>0</v>
      </c>
    </row>
    <row r="6545" spans="1:20" hidden="1" x14ac:dyDescent="0.35">
      <c r="A6545">
        <f t="shared" si="308"/>
        <v>1023411</v>
      </c>
      <c r="B6545" s="6" t="s">
        <v>1373</v>
      </c>
      <c r="C6545" s="7" t="s">
        <v>553</v>
      </c>
      <c r="D6545" s="7" t="s">
        <v>1096</v>
      </c>
      <c r="E6545" s="7" t="s">
        <v>1312</v>
      </c>
      <c r="F6545" s="7" t="s">
        <v>1313</v>
      </c>
      <c r="G6545" s="7" t="s">
        <v>1076</v>
      </c>
      <c r="H6545" s="7" t="s">
        <v>1004</v>
      </c>
      <c r="I6545" s="6" t="s">
        <v>14</v>
      </c>
      <c r="J6545" s="1">
        <v>-45877</v>
      </c>
      <c r="K6545" s="1">
        <v>165877</v>
      </c>
      <c r="L6545" s="1">
        <v>120000</v>
      </c>
      <c r="M6545" s="1">
        <v>-45877</v>
      </c>
      <c r="N6545" s="1">
        <v>161299</v>
      </c>
      <c r="O6545" s="1">
        <v>120000</v>
      </c>
      <c r="P6545" s="1">
        <v>129129</v>
      </c>
      <c r="Q6545" s="12"/>
      <c r="R6545" s="29">
        <f t="shared" si="309"/>
        <v>-9129</v>
      </c>
      <c r="S6545" t="str">
        <f t="shared" si="310"/>
        <v>Pendiente de ingreso</v>
      </c>
      <c r="T6545" s="10">
        <f>IFERROR(VLOOKUP(A6545,[1]!Tabla1[[#All],[Material]:[venta nueva]],38,FALSE),0)</f>
        <v>0</v>
      </c>
    </row>
    <row r="6546" spans="1:20" hidden="1" x14ac:dyDescent="0.35">
      <c r="A6546">
        <f t="shared" si="308"/>
        <v>1023412</v>
      </c>
      <c r="B6546" s="6" t="s">
        <v>1373</v>
      </c>
      <c r="C6546" s="7" t="s">
        <v>553</v>
      </c>
      <c r="D6546" s="7" t="s">
        <v>1096</v>
      </c>
      <c r="E6546" s="7" t="s">
        <v>1314</v>
      </c>
      <c r="F6546" s="7" t="s">
        <v>1315</v>
      </c>
      <c r="G6546" s="7" t="s">
        <v>1076</v>
      </c>
      <c r="H6546" s="7" t="s">
        <v>1022</v>
      </c>
      <c r="I6546" s="6" t="s">
        <v>14</v>
      </c>
      <c r="J6546" s="1">
        <v>-7239</v>
      </c>
      <c r="K6546" s="1">
        <v>127239</v>
      </c>
      <c r="L6546" s="1">
        <v>120000</v>
      </c>
      <c r="M6546" s="1">
        <v>-7239</v>
      </c>
      <c r="N6546" s="1">
        <v>127239</v>
      </c>
      <c r="O6546" s="1">
        <v>120000</v>
      </c>
      <c r="P6546" s="1">
        <v>127565</v>
      </c>
      <c r="Q6546" s="12"/>
      <c r="R6546" s="29">
        <f t="shared" si="309"/>
        <v>-7565</v>
      </c>
      <c r="S6546" t="str">
        <f t="shared" si="310"/>
        <v>Pendiente de ingreso</v>
      </c>
      <c r="T6546" s="10">
        <f>IFERROR(VLOOKUP(A6546,[1]!Tabla1[[#All],[Material]:[venta nueva]],38,FALSE),0)</f>
        <v>0</v>
      </c>
    </row>
    <row r="6547" spans="1:20" hidden="1" x14ac:dyDescent="0.35">
      <c r="A6547">
        <f t="shared" si="308"/>
        <v>1023417</v>
      </c>
      <c r="B6547" s="6" t="s">
        <v>1373</v>
      </c>
      <c r="C6547" s="7" t="s">
        <v>553</v>
      </c>
      <c r="D6547" s="7" t="s">
        <v>1096</v>
      </c>
      <c r="E6547" s="7" t="s">
        <v>1316</v>
      </c>
      <c r="F6547" s="7" t="s">
        <v>1317</v>
      </c>
      <c r="G6547" s="7" t="s">
        <v>1076</v>
      </c>
      <c r="H6547" s="7" t="s">
        <v>1022</v>
      </c>
      <c r="I6547" s="6" t="s">
        <v>9</v>
      </c>
      <c r="J6547" s="1">
        <v>37245</v>
      </c>
      <c r="K6547" s="1">
        <v>37705</v>
      </c>
      <c r="L6547" s="1">
        <v>24000</v>
      </c>
      <c r="M6547" s="1">
        <v>37245</v>
      </c>
      <c r="N6547" s="1">
        <v>37705</v>
      </c>
      <c r="O6547" s="1">
        <v>24000</v>
      </c>
      <c r="P6547" s="1">
        <v>40035</v>
      </c>
      <c r="Q6547" s="12"/>
      <c r="R6547" s="29">
        <f t="shared" si="309"/>
        <v>-16035</v>
      </c>
      <c r="S6547" t="str">
        <f t="shared" si="310"/>
        <v>Pendiente de ingreso</v>
      </c>
      <c r="T6547" s="10">
        <f>IFERROR(VLOOKUP(A6547,[1]!Tabla1[[#All],[Material]:[venta nueva]],38,FALSE),0)</f>
        <v>0</v>
      </c>
    </row>
    <row r="6548" spans="1:20" hidden="1" x14ac:dyDescent="0.35">
      <c r="A6548">
        <f t="shared" si="308"/>
        <v>1023421</v>
      </c>
      <c r="B6548" s="6" t="s">
        <v>1373</v>
      </c>
      <c r="C6548" s="7" t="s">
        <v>553</v>
      </c>
      <c r="D6548" s="7" t="s">
        <v>1096</v>
      </c>
      <c r="E6548" s="7" t="s">
        <v>1330</v>
      </c>
      <c r="F6548" s="7" t="s">
        <v>492</v>
      </c>
      <c r="G6548" s="7" t="s">
        <v>1085</v>
      </c>
      <c r="H6548" s="7" t="s">
        <v>1019</v>
      </c>
      <c r="I6548" s="6" t="s">
        <v>10</v>
      </c>
      <c r="J6548" s="1">
        <v>-7707</v>
      </c>
      <c r="K6548" s="1">
        <v>31707</v>
      </c>
      <c r="L6548" s="1">
        <v>24000</v>
      </c>
      <c r="M6548" s="1">
        <v>-7707</v>
      </c>
      <c r="N6548" s="1">
        <v>31707</v>
      </c>
      <c r="O6548" s="1">
        <v>24000</v>
      </c>
      <c r="P6548" s="1">
        <v>24000</v>
      </c>
      <c r="Q6548" s="12"/>
      <c r="R6548" s="29">
        <f t="shared" si="309"/>
        <v>0</v>
      </c>
      <c r="S6548" t="str">
        <f t="shared" si="310"/>
        <v>OK</v>
      </c>
      <c r="T6548" s="10">
        <f>IFERROR(VLOOKUP(A6548,[1]!Tabla1[[#All],[Material]:[venta nueva]],38,FALSE),0)</f>
        <v>0</v>
      </c>
    </row>
    <row r="6549" spans="1:20" hidden="1" x14ac:dyDescent="0.35">
      <c r="A6549">
        <f t="shared" si="308"/>
        <v>1023422</v>
      </c>
      <c r="B6549" s="6" t="s">
        <v>1373</v>
      </c>
      <c r="C6549" s="7" t="s">
        <v>553</v>
      </c>
      <c r="D6549" s="7" t="s">
        <v>1096</v>
      </c>
      <c r="E6549" s="7" t="s">
        <v>1374</v>
      </c>
      <c r="F6549" s="7" t="s">
        <v>296</v>
      </c>
      <c r="G6549" s="7" t="s">
        <v>1069</v>
      </c>
      <c r="H6549" s="7" t="s">
        <v>1016</v>
      </c>
      <c r="I6549" s="6" t="s">
        <v>9</v>
      </c>
      <c r="J6549" s="1"/>
      <c r="K6549" s="1"/>
      <c r="L6549" s="1"/>
      <c r="M6549" s="1">
        <v>0</v>
      </c>
      <c r="N6549" s="1">
        <v>0</v>
      </c>
      <c r="O6549" s="1">
        <v>7875</v>
      </c>
      <c r="P6549" s="1">
        <v>7875</v>
      </c>
      <c r="Q6549" s="12"/>
      <c r="R6549" s="29">
        <f t="shared" si="309"/>
        <v>0</v>
      </c>
      <c r="S6549" t="str">
        <f t="shared" si="310"/>
        <v>OK</v>
      </c>
      <c r="T6549" s="10">
        <f>IFERROR(VLOOKUP(A6549,[1]!Tabla1[[#All],[Material]:[venta nueva]],38,FALSE),0)</f>
        <v>0</v>
      </c>
    </row>
    <row r="6550" spans="1:20" hidden="1" x14ac:dyDescent="0.35">
      <c r="A6550">
        <f t="shared" si="308"/>
        <v>1023429</v>
      </c>
      <c r="B6550" s="6" t="s">
        <v>1373</v>
      </c>
      <c r="C6550" s="7" t="s">
        <v>553</v>
      </c>
      <c r="D6550" s="7" t="s">
        <v>1096</v>
      </c>
      <c r="E6550" s="7" t="s">
        <v>1371</v>
      </c>
      <c r="F6550" s="7" t="s">
        <v>1372</v>
      </c>
      <c r="G6550" s="7" t="s">
        <v>1076</v>
      </c>
      <c r="H6550" s="7" t="s">
        <v>1004</v>
      </c>
      <c r="I6550" s="6" t="s">
        <v>9</v>
      </c>
      <c r="J6550" s="1"/>
      <c r="K6550" s="1"/>
      <c r="L6550" s="1"/>
      <c r="M6550" s="1"/>
      <c r="N6550" s="1"/>
      <c r="O6550" s="1"/>
      <c r="P6550" s="1">
        <v>2800</v>
      </c>
      <c r="Q6550" s="12"/>
      <c r="R6550" s="29">
        <f t="shared" si="309"/>
        <v>-2800</v>
      </c>
      <c r="S6550" t="str">
        <f t="shared" si="310"/>
        <v>Pendiente de ingreso</v>
      </c>
      <c r="T6550" s="10">
        <f>IFERROR(VLOOKUP(A6550,[1]!Tabla1[[#All],[Material]:[venta nueva]],38,FALSE),0)</f>
        <v>0</v>
      </c>
    </row>
    <row r="6551" spans="1:20" hidden="1" x14ac:dyDescent="0.35">
      <c r="A6551">
        <f t="shared" si="308"/>
        <v>1023432</v>
      </c>
      <c r="B6551" s="6" t="s">
        <v>1373</v>
      </c>
      <c r="C6551" s="7" t="s">
        <v>553</v>
      </c>
      <c r="D6551" s="7" t="s">
        <v>1096</v>
      </c>
      <c r="E6551" s="7" t="s">
        <v>1431</v>
      </c>
      <c r="F6551" s="7" t="s">
        <v>503</v>
      </c>
      <c r="G6551" s="7" t="s">
        <v>1076</v>
      </c>
      <c r="H6551" s="7" t="s">
        <v>1022</v>
      </c>
      <c r="I6551" s="6" t="s">
        <v>10</v>
      </c>
      <c r="J6551" s="1"/>
      <c r="K6551" s="1"/>
      <c r="L6551" s="1"/>
      <c r="M6551" s="1">
        <v>0</v>
      </c>
      <c r="N6551" s="1">
        <v>24000</v>
      </c>
      <c r="O6551" s="1">
        <v>24000</v>
      </c>
      <c r="P6551" s="1">
        <v>24000</v>
      </c>
      <c r="Q6551" s="12"/>
      <c r="R6551" s="29">
        <f t="shared" si="309"/>
        <v>0</v>
      </c>
      <c r="S6551" t="str">
        <f t="shared" si="310"/>
        <v>OK</v>
      </c>
      <c r="T6551" s="10">
        <f>IFERROR(VLOOKUP(A6551,[1]!Tabla1[[#All],[Material]:[venta nueva]],38,FALSE),0)</f>
        <v>0</v>
      </c>
    </row>
    <row r="6552" spans="1:20" hidden="1" x14ac:dyDescent="0.35">
      <c r="A6552">
        <f t="shared" si="308"/>
        <v>1023434</v>
      </c>
      <c r="B6552" s="6" t="s">
        <v>1373</v>
      </c>
      <c r="C6552" s="7" t="s">
        <v>553</v>
      </c>
      <c r="D6552" s="7" t="s">
        <v>1096</v>
      </c>
      <c r="E6552" s="7" t="s">
        <v>1432</v>
      </c>
      <c r="F6552" s="7" t="s">
        <v>255</v>
      </c>
      <c r="G6552" s="7" t="s">
        <v>1087</v>
      </c>
      <c r="H6552" s="7" t="s">
        <v>1034</v>
      </c>
      <c r="I6552" s="6" t="s">
        <v>10</v>
      </c>
      <c r="J6552" s="1"/>
      <c r="K6552" s="1"/>
      <c r="L6552" s="1"/>
      <c r="M6552" s="1">
        <v>0</v>
      </c>
      <c r="N6552" s="1">
        <v>264132</v>
      </c>
      <c r="O6552" s="1">
        <v>264132</v>
      </c>
      <c r="P6552" s="1">
        <v>360582</v>
      </c>
      <c r="Q6552" s="12"/>
      <c r="R6552" s="29">
        <f t="shared" si="309"/>
        <v>-96450</v>
      </c>
      <c r="S6552" t="str">
        <f t="shared" si="310"/>
        <v>Pendiente de ingreso</v>
      </c>
      <c r="T6552" s="10">
        <f>IFERROR(VLOOKUP(A6552,[1]!Tabla1[[#All],[Material]:[venta nueva]],38,FALSE),0)</f>
        <v>0</v>
      </c>
    </row>
    <row r="6553" spans="1:20" hidden="1" x14ac:dyDescent="0.35">
      <c r="A6553">
        <f t="shared" si="308"/>
        <v>1020086</v>
      </c>
      <c r="B6553" s="6" t="s">
        <v>1373</v>
      </c>
      <c r="C6553" s="7" t="s">
        <v>553</v>
      </c>
      <c r="D6553" s="7" t="s">
        <v>1097</v>
      </c>
      <c r="E6553" s="7" t="s">
        <v>1248</v>
      </c>
      <c r="F6553" s="7" t="s">
        <v>1249</v>
      </c>
      <c r="G6553" s="7" t="s">
        <v>1075</v>
      </c>
      <c r="H6553" s="7" t="s">
        <v>1002</v>
      </c>
      <c r="I6553" s="6" t="s">
        <v>11</v>
      </c>
      <c r="J6553" s="1"/>
      <c r="K6553" s="1"/>
      <c r="L6553" s="1"/>
      <c r="M6553" s="1"/>
      <c r="N6553" s="1"/>
      <c r="O6553" s="1"/>
      <c r="P6553" s="1"/>
      <c r="Q6553" s="12">
        <v>26374.977999999999</v>
      </c>
      <c r="R6553" s="29">
        <f t="shared" si="309"/>
        <v>0</v>
      </c>
      <c r="S6553" t="str">
        <f t="shared" si="310"/>
        <v>OK</v>
      </c>
      <c r="T6553" s="10">
        <f>IFERROR(VLOOKUP(A6553,[1]!Tabla1[[#All],[Material]:[venta nueva]],38,FALSE),0)</f>
        <v>0</v>
      </c>
    </row>
    <row r="6554" spans="1:20" hidden="1" x14ac:dyDescent="0.35">
      <c r="A6554">
        <f t="shared" si="308"/>
        <v>1020105</v>
      </c>
      <c r="B6554" s="6" t="s">
        <v>1373</v>
      </c>
      <c r="C6554" s="7" t="s">
        <v>553</v>
      </c>
      <c r="D6554" s="7" t="s">
        <v>1097</v>
      </c>
      <c r="E6554" s="7" t="s">
        <v>19</v>
      </c>
      <c r="F6554" s="7" t="s">
        <v>20</v>
      </c>
      <c r="G6554" s="7" t="s">
        <v>1075</v>
      </c>
      <c r="H6554" s="7" t="s">
        <v>1002</v>
      </c>
      <c r="I6554" s="6" t="s">
        <v>16</v>
      </c>
      <c r="J6554" s="1"/>
      <c r="K6554" s="1"/>
      <c r="L6554" s="1"/>
      <c r="M6554" s="1"/>
      <c r="N6554" s="1"/>
      <c r="O6554" s="1"/>
      <c r="P6554" s="1"/>
      <c r="Q6554" s="12">
        <v>54186.036</v>
      </c>
      <c r="R6554" s="29">
        <f t="shared" si="309"/>
        <v>0</v>
      </c>
      <c r="S6554" t="str">
        <f t="shared" si="310"/>
        <v>OK</v>
      </c>
      <c r="T6554" s="10">
        <f>IFERROR(VLOOKUP(A6554,[1]!Tabla1[[#All],[Material]:[venta nueva]],38,FALSE),0)</f>
        <v>0</v>
      </c>
    </row>
    <row r="6555" spans="1:20" hidden="1" x14ac:dyDescent="0.35">
      <c r="A6555">
        <f t="shared" si="308"/>
        <v>1020110</v>
      </c>
      <c r="B6555" s="6" t="s">
        <v>1373</v>
      </c>
      <c r="C6555" s="7" t="s">
        <v>553</v>
      </c>
      <c r="D6555" s="7" t="s">
        <v>1097</v>
      </c>
      <c r="E6555" s="7" t="s">
        <v>21</v>
      </c>
      <c r="F6555" s="7" t="s">
        <v>22</v>
      </c>
      <c r="G6555" s="7" t="s">
        <v>1075</v>
      </c>
      <c r="H6555" s="7" t="s">
        <v>1003</v>
      </c>
      <c r="I6555" s="6" t="s">
        <v>16</v>
      </c>
      <c r="J6555" s="1"/>
      <c r="K6555" s="1"/>
      <c r="L6555" s="1"/>
      <c r="M6555" s="1"/>
      <c r="N6555" s="1"/>
      <c r="O6555" s="1"/>
      <c r="P6555" s="1"/>
      <c r="Q6555" s="12">
        <v>651632.28799999994</v>
      </c>
      <c r="R6555" s="29">
        <f t="shared" si="309"/>
        <v>0</v>
      </c>
      <c r="S6555" t="str">
        <f t="shared" si="310"/>
        <v>OK</v>
      </c>
      <c r="T6555" s="10">
        <f>IFERROR(VLOOKUP(A6555,[1]!Tabla1[[#All],[Material]:[venta nueva]],38,FALSE),0)</f>
        <v>0</v>
      </c>
    </row>
    <row r="6556" spans="1:20" hidden="1" x14ac:dyDescent="0.35">
      <c r="A6556">
        <f t="shared" si="308"/>
        <v>1020284</v>
      </c>
      <c r="B6556" s="6" t="s">
        <v>1373</v>
      </c>
      <c r="C6556" s="7" t="s">
        <v>553</v>
      </c>
      <c r="D6556" s="7" t="s">
        <v>1097</v>
      </c>
      <c r="E6556" s="7" t="s">
        <v>23</v>
      </c>
      <c r="F6556" s="7" t="s">
        <v>24</v>
      </c>
      <c r="G6556" s="7" t="s">
        <v>1076</v>
      </c>
      <c r="H6556" s="7" t="s">
        <v>1004</v>
      </c>
      <c r="I6556" s="6" t="s">
        <v>16</v>
      </c>
      <c r="J6556" s="1"/>
      <c r="K6556" s="1"/>
      <c r="L6556" s="1"/>
      <c r="M6556" s="1"/>
      <c r="N6556" s="1"/>
      <c r="O6556" s="1"/>
      <c r="P6556" s="1"/>
      <c r="Q6556" s="12">
        <v>406.49</v>
      </c>
      <c r="R6556" s="29">
        <f t="shared" si="309"/>
        <v>0</v>
      </c>
      <c r="S6556" t="str">
        <f t="shared" si="310"/>
        <v>OK</v>
      </c>
      <c r="T6556" s="10">
        <f>IFERROR(VLOOKUP(A6556,[1]!Tabla1[[#All],[Material]:[venta nueva]],38,FALSE),0)</f>
        <v>0</v>
      </c>
    </row>
    <row r="6557" spans="1:20" hidden="1" x14ac:dyDescent="0.35">
      <c r="A6557">
        <f t="shared" si="308"/>
        <v>1020326</v>
      </c>
      <c r="B6557" s="6" t="s">
        <v>1373</v>
      </c>
      <c r="C6557" s="7" t="s">
        <v>553</v>
      </c>
      <c r="D6557" s="7" t="s">
        <v>1097</v>
      </c>
      <c r="E6557" s="7" t="s">
        <v>25</v>
      </c>
      <c r="F6557" s="7" t="s">
        <v>26</v>
      </c>
      <c r="G6557" s="7" t="s">
        <v>1077</v>
      </c>
      <c r="H6557" s="7" t="s">
        <v>1005</v>
      </c>
      <c r="I6557" s="6" t="s">
        <v>16</v>
      </c>
      <c r="J6557" s="1"/>
      <c r="K6557" s="1"/>
      <c r="L6557" s="1"/>
      <c r="M6557" s="1"/>
      <c r="N6557" s="1"/>
      <c r="O6557" s="1"/>
      <c r="P6557" s="1"/>
      <c r="Q6557" s="12">
        <v>224893.69</v>
      </c>
      <c r="R6557" s="29">
        <f t="shared" si="309"/>
        <v>0</v>
      </c>
      <c r="S6557" t="str">
        <f t="shared" si="310"/>
        <v>OK</v>
      </c>
      <c r="T6557" s="10">
        <f>IFERROR(VLOOKUP(A6557,[1]!Tabla1[[#All],[Material]:[venta nueva]],38,FALSE),0)</f>
        <v>0</v>
      </c>
    </row>
    <row r="6558" spans="1:20" hidden="1" x14ac:dyDescent="0.35">
      <c r="A6558">
        <f t="shared" si="308"/>
        <v>1020339</v>
      </c>
      <c r="B6558" s="6" t="s">
        <v>1373</v>
      </c>
      <c r="C6558" s="7" t="s">
        <v>553</v>
      </c>
      <c r="D6558" s="7" t="s">
        <v>1097</v>
      </c>
      <c r="E6558" s="7" t="s">
        <v>27</v>
      </c>
      <c r="F6558" s="7" t="s">
        <v>28</v>
      </c>
      <c r="G6558" s="7" t="s">
        <v>1078</v>
      </c>
      <c r="H6558" s="7" t="s">
        <v>1006</v>
      </c>
      <c r="I6558" s="6" t="s">
        <v>11</v>
      </c>
      <c r="J6558" s="1"/>
      <c r="K6558" s="1"/>
      <c r="L6558" s="1"/>
      <c r="M6558" s="1"/>
      <c r="N6558" s="1"/>
      <c r="O6558" s="1"/>
      <c r="P6558" s="1"/>
      <c r="Q6558" s="12">
        <v>178500.014</v>
      </c>
      <c r="R6558" s="29">
        <f t="shared" si="309"/>
        <v>0</v>
      </c>
      <c r="S6558" t="str">
        <f t="shared" si="310"/>
        <v>OK</v>
      </c>
      <c r="T6558" s="10">
        <f>IFERROR(VLOOKUP(A6558,[1]!Tabla1[[#All],[Material]:[venta nueva]],38,FALSE),0)</f>
        <v>0</v>
      </c>
    </row>
    <row r="6559" spans="1:20" hidden="1" x14ac:dyDescent="0.35">
      <c r="A6559">
        <f t="shared" si="308"/>
        <v>1020352</v>
      </c>
      <c r="B6559" s="6" t="s">
        <v>1373</v>
      </c>
      <c r="C6559" s="7" t="s">
        <v>553</v>
      </c>
      <c r="D6559" s="7" t="s">
        <v>1097</v>
      </c>
      <c r="E6559" s="7" t="s">
        <v>31</v>
      </c>
      <c r="F6559" s="7" t="s">
        <v>32</v>
      </c>
      <c r="G6559" s="7" t="s">
        <v>1080</v>
      </c>
      <c r="H6559" s="7" t="s">
        <v>1008</v>
      </c>
      <c r="I6559" s="6" t="s">
        <v>11</v>
      </c>
      <c r="J6559" s="1"/>
      <c r="K6559" s="1"/>
      <c r="L6559" s="1"/>
      <c r="M6559" s="1"/>
      <c r="N6559" s="1"/>
      <c r="O6559" s="1"/>
      <c r="P6559" s="1"/>
      <c r="Q6559" s="12">
        <v>14677.52</v>
      </c>
      <c r="R6559" s="29">
        <f t="shared" si="309"/>
        <v>0</v>
      </c>
      <c r="S6559" t="str">
        <f t="shared" si="310"/>
        <v>OK</v>
      </c>
      <c r="T6559" s="10">
        <f>IFERROR(VLOOKUP(A6559,[1]!Tabla1[[#All],[Material]:[venta nueva]],38,FALSE),0)</f>
        <v>0</v>
      </c>
    </row>
    <row r="6560" spans="1:20" hidden="1" x14ac:dyDescent="0.35">
      <c r="A6560">
        <f t="shared" si="308"/>
        <v>1020367</v>
      </c>
      <c r="B6560" s="6" t="s">
        <v>1373</v>
      </c>
      <c r="C6560" s="7" t="s">
        <v>553</v>
      </c>
      <c r="D6560" s="7" t="s">
        <v>1097</v>
      </c>
      <c r="E6560" s="7" t="s">
        <v>33</v>
      </c>
      <c r="F6560" s="7" t="s">
        <v>34</v>
      </c>
      <c r="G6560" s="7" t="s">
        <v>1078</v>
      </c>
      <c r="H6560" s="7" t="s">
        <v>1009</v>
      </c>
      <c r="I6560" s="6" t="s">
        <v>11</v>
      </c>
      <c r="J6560" s="1"/>
      <c r="K6560" s="1"/>
      <c r="L6560" s="1"/>
      <c r="M6560" s="1"/>
      <c r="N6560" s="1"/>
      <c r="O6560" s="1"/>
      <c r="P6560" s="1"/>
      <c r="Q6560" s="12">
        <v>138440.758</v>
      </c>
      <c r="R6560" s="29">
        <f t="shared" si="309"/>
        <v>0</v>
      </c>
      <c r="S6560" t="str">
        <f t="shared" si="310"/>
        <v>OK</v>
      </c>
      <c r="T6560" s="10">
        <f>IFERROR(VLOOKUP(A6560,[1]!Tabla1[[#All],[Material]:[venta nueva]],38,FALSE),0)</f>
        <v>0</v>
      </c>
    </row>
    <row r="6561" spans="1:20" hidden="1" x14ac:dyDescent="0.35">
      <c r="A6561">
        <f t="shared" si="308"/>
        <v>1020412</v>
      </c>
      <c r="B6561" s="6" t="s">
        <v>1373</v>
      </c>
      <c r="C6561" s="7" t="s">
        <v>553</v>
      </c>
      <c r="D6561" s="7" t="s">
        <v>1097</v>
      </c>
      <c r="E6561" s="7" t="s">
        <v>35</v>
      </c>
      <c r="F6561" s="7" t="s">
        <v>36</v>
      </c>
      <c r="G6561" s="7" t="s">
        <v>1081</v>
      </c>
      <c r="H6561" s="7" t="s">
        <v>1010</v>
      </c>
      <c r="I6561" s="6" t="s">
        <v>11</v>
      </c>
      <c r="J6561" s="1"/>
      <c r="K6561" s="1"/>
      <c r="L6561" s="1"/>
      <c r="M6561" s="1"/>
      <c r="N6561" s="1"/>
      <c r="O6561" s="1"/>
      <c r="P6561" s="1"/>
      <c r="Q6561" s="12">
        <v>73218.035999999993</v>
      </c>
      <c r="R6561" s="29">
        <f t="shared" si="309"/>
        <v>0</v>
      </c>
      <c r="S6561" t="str">
        <f t="shared" si="310"/>
        <v>OK</v>
      </c>
      <c r="T6561" s="10">
        <f>IFERROR(VLOOKUP(A6561,[1]!Tabla1[[#All],[Material]:[venta nueva]],38,FALSE),0)</f>
        <v>0</v>
      </c>
    </row>
    <row r="6562" spans="1:20" hidden="1" x14ac:dyDescent="0.35">
      <c r="A6562">
        <f t="shared" si="308"/>
        <v>1020589</v>
      </c>
      <c r="B6562" s="6" t="s">
        <v>1373</v>
      </c>
      <c r="C6562" s="7" t="s">
        <v>553</v>
      </c>
      <c r="D6562" s="7" t="s">
        <v>1097</v>
      </c>
      <c r="E6562" s="7" t="s">
        <v>37</v>
      </c>
      <c r="F6562" s="7" t="s">
        <v>38</v>
      </c>
      <c r="G6562" s="7" t="s">
        <v>1075</v>
      </c>
      <c r="H6562" s="7" t="s">
        <v>1003</v>
      </c>
      <c r="I6562" s="6" t="s">
        <v>16</v>
      </c>
      <c r="J6562" s="1"/>
      <c r="K6562" s="1"/>
      <c r="L6562" s="1"/>
      <c r="M6562" s="1"/>
      <c r="N6562" s="1"/>
      <c r="O6562" s="1"/>
      <c r="P6562" s="1"/>
      <c r="Q6562" s="12">
        <v>114792.92600000001</v>
      </c>
      <c r="R6562" s="29">
        <f t="shared" si="309"/>
        <v>0</v>
      </c>
      <c r="S6562" t="str">
        <f t="shared" si="310"/>
        <v>OK</v>
      </c>
      <c r="T6562" s="10">
        <f>IFERROR(VLOOKUP(A6562,[1]!Tabla1[[#All],[Material]:[venta nueva]],38,FALSE),0)</f>
        <v>0</v>
      </c>
    </row>
    <row r="6563" spans="1:20" hidden="1" x14ac:dyDescent="0.35">
      <c r="A6563">
        <f t="shared" si="308"/>
        <v>1020592</v>
      </c>
      <c r="B6563" s="6" t="s">
        <v>1373</v>
      </c>
      <c r="C6563" s="7" t="s">
        <v>553</v>
      </c>
      <c r="D6563" s="7" t="s">
        <v>1097</v>
      </c>
      <c r="E6563" s="7" t="s">
        <v>39</v>
      </c>
      <c r="F6563" s="7" t="s">
        <v>40</v>
      </c>
      <c r="G6563" s="7" t="s">
        <v>1075</v>
      </c>
      <c r="H6563" s="7" t="s">
        <v>1011</v>
      </c>
      <c r="I6563" s="6" t="s">
        <v>16</v>
      </c>
      <c r="J6563" s="1"/>
      <c r="K6563" s="1"/>
      <c r="L6563" s="1"/>
      <c r="M6563" s="1"/>
      <c r="N6563" s="1"/>
      <c r="O6563" s="1"/>
      <c r="P6563" s="1"/>
      <c r="Q6563" s="12">
        <v>293163.92200000002</v>
      </c>
      <c r="R6563" s="29">
        <f t="shared" si="309"/>
        <v>0</v>
      </c>
      <c r="S6563" t="str">
        <f t="shared" si="310"/>
        <v>OK</v>
      </c>
      <c r="T6563" s="10">
        <f>IFERROR(VLOOKUP(A6563,[1]!Tabla1[[#All],[Material]:[venta nueva]],38,FALSE),0)</f>
        <v>0</v>
      </c>
    </row>
    <row r="6564" spans="1:20" hidden="1" x14ac:dyDescent="0.35">
      <c r="A6564">
        <f t="shared" si="308"/>
        <v>1020620</v>
      </c>
      <c r="B6564" s="6" t="s">
        <v>1373</v>
      </c>
      <c r="C6564" s="7" t="s">
        <v>553</v>
      </c>
      <c r="D6564" s="7" t="s">
        <v>1097</v>
      </c>
      <c r="E6564" s="7" t="s">
        <v>41</v>
      </c>
      <c r="F6564" s="7" t="s">
        <v>42</v>
      </c>
      <c r="G6564" s="7" t="s">
        <v>1075</v>
      </c>
      <c r="H6564" s="7" t="s">
        <v>1011</v>
      </c>
      <c r="I6564" s="6" t="s">
        <v>16</v>
      </c>
      <c r="J6564" s="1"/>
      <c r="K6564" s="1"/>
      <c r="L6564" s="1"/>
      <c r="M6564" s="1"/>
      <c r="N6564" s="1"/>
      <c r="O6564" s="1"/>
      <c r="P6564" s="1"/>
      <c r="Q6564" s="12">
        <v>28423.944</v>
      </c>
      <c r="R6564" s="29">
        <f t="shared" si="309"/>
        <v>0</v>
      </c>
      <c r="S6564" t="str">
        <f t="shared" si="310"/>
        <v>OK</v>
      </c>
      <c r="T6564" s="10">
        <f>IFERROR(VLOOKUP(A6564,[1]!Tabla1[[#All],[Material]:[venta nueva]],38,FALSE),0)</f>
        <v>0</v>
      </c>
    </row>
    <row r="6565" spans="1:20" hidden="1" x14ac:dyDescent="0.35">
      <c r="A6565">
        <f t="shared" si="308"/>
        <v>1020636</v>
      </c>
      <c r="B6565" s="6" t="s">
        <v>1373</v>
      </c>
      <c r="C6565" s="7" t="s">
        <v>553</v>
      </c>
      <c r="D6565" s="7" t="s">
        <v>1097</v>
      </c>
      <c r="E6565" s="7" t="s">
        <v>43</v>
      </c>
      <c r="F6565" s="7" t="s">
        <v>44</v>
      </c>
      <c r="G6565" s="7" t="s">
        <v>985</v>
      </c>
      <c r="H6565" s="7" t="s">
        <v>1012</v>
      </c>
      <c r="I6565" s="6" t="s">
        <v>16</v>
      </c>
      <c r="J6565" s="1"/>
      <c r="K6565" s="1"/>
      <c r="L6565" s="1"/>
      <c r="M6565" s="1"/>
      <c r="N6565" s="1"/>
      <c r="O6565" s="1"/>
      <c r="P6565" s="1"/>
      <c r="Q6565" s="12">
        <v>13582.004000000001</v>
      </c>
      <c r="R6565" s="29">
        <f t="shared" si="309"/>
        <v>0</v>
      </c>
      <c r="S6565" t="str">
        <f t="shared" si="310"/>
        <v>OK</v>
      </c>
      <c r="T6565" s="10">
        <f>IFERROR(VLOOKUP(A6565,[1]!Tabla1[[#All],[Material]:[venta nueva]],38,FALSE),0)</f>
        <v>0</v>
      </c>
    </row>
    <row r="6566" spans="1:20" hidden="1" x14ac:dyDescent="0.35">
      <c r="A6566">
        <f t="shared" si="308"/>
        <v>1020637</v>
      </c>
      <c r="B6566" s="6" t="s">
        <v>1373</v>
      </c>
      <c r="C6566" s="7" t="s">
        <v>553</v>
      </c>
      <c r="D6566" s="7" t="s">
        <v>1097</v>
      </c>
      <c r="E6566" s="7" t="s">
        <v>45</v>
      </c>
      <c r="F6566" s="7" t="s">
        <v>46</v>
      </c>
      <c r="G6566" s="7" t="s">
        <v>1082</v>
      </c>
      <c r="H6566" s="7" t="s">
        <v>1013</v>
      </c>
      <c r="I6566" s="6" t="s">
        <v>16</v>
      </c>
      <c r="J6566" s="1"/>
      <c r="K6566" s="1"/>
      <c r="L6566" s="1"/>
      <c r="M6566" s="1"/>
      <c r="N6566" s="1"/>
      <c r="O6566" s="1"/>
      <c r="P6566" s="1"/>
      <c r="Q6566" s="12">
        <v>247648.39799999999</v>
      </c>
      <c r="R6566" s="29">
        <f t="shared" si="309"/>
        <v>0</v>
      </c>
      <c r="S6566" t="str">
        <f t="shared" si="310"/>
        <v>OK</v>
      </c>
      <c r="T6566" s="10">
        <f>IFERROR(VLOOKUP(A6566,[1]!Tabla1[[#All],[Material]:[venta nueva]],38,FALSE),0)</f>
        <v>0</v>
      </c>
    </row>
    <row r="6567" spans="1:20" hidden="1" x14ac:dyDescent="0.35">
      <c r="A6567">
        <f t="shared" si="308"/>
        <v>1020664</v>
      </c>
      <c r="B6567" s="6" t="s">
        <v>1373</v>
      </c>
      <c r="C6567" s="7" t="s">
        <v>553</v>
      </c>
      <c r="D6567" s="7" t="s">
        <v>1097</v>
      </c>
      <c r="E6567" s="7" t="s">
        <v>49</v>
      </c>
      <c r="F6567" s="7" t="s">
        <v>50</v>
      </c>
      <c r="G6567" s="7" t="s">
        <v>1076</v>
      </c>
      <c r="H6567" s="7" t="s">
        <v>1004</v>
      </c>
      <c r="I6567" s="6" t="s">
        <v>16</v>
      </c>
      <c r="J6567" s="1"/>
      <c r="K6567" s="1"/>
      <c r="L6567" s="1"/>
      <c r="M6567" s="1"/>
      <c r="N6567" s="1"/>
      <c r="O6567" s="1"/>
      <c r="P6567" s="1"/>
      <c r="Q6567" s="12">
        <v>9086.5759999999991</v>
      </c>
      <c r="R6567" s="29">
        <f t="shared" si="309"/>
        <v>0</v>
      </c>
      <c r="S6567" t="str">
        <f t="shared" si="310"/>
        <v>OK</v>
      </c>
      <c r="T6567" s="10">
        <f>IFERROR(VLOOKUP(A6567,[1]!Tabla1[[#All],[Material]:[venta nueva]],38,FALSE),0)</f>
        <v>0</v>
      </c>
    </row>
    <row r="6568" spans="1:20" hidden="1" x14ac:dyDescent="0.35">
      <c r="A6568">
        <f t="shared" si="308"/>
        <v>1020681</v>
      </c>
      <c r="B6568" s="6" t="s">
        <v>1373</v>
      </c>
      <c r="C6568" s="7" t="s">
        <v>553</v>
      </c>
      <c r="D6568" s="7" t="s">
        <v>1097</v>
      </c>
      <c r="E6568" s="7" t="s">
        <v>55</v>
      </c>
      <c r="F6568" s="7" t="s">
        <v>56</v>
      </c>
      <c r="G6568" s="7" t="s">
        <v>1075</v>
      </c>
      <c r="H6568" s="7" t="s">
        <v>1003</v>
      </c>
      <c r="I6568" s="6" t="s">
        <v>16</v>
      </c>
      <c r="J6568" s="1"/>
      <c r="K6568" s="1"/>
      <c r="L6568" s="1"/>
      <c r="M6568" s="1"/>
      <c r="N6568" s="1"/>
      <c r="O6568" s="1"/>
      <c r="P6568" s="1"/>
      <c r="Q6568" s="12">
        <v>7331.7079999999996</v>
      </c>
      <c r="R6568" s="29">
        <f t="shared" si="309"/>
        <v>0</v>
      </c>
      <c r="S6568" t="str">
        <f t="shared" si="310"/>
        <v>OK</v>
      </c>
      <c r="T6568" s="10">
        <f>IFERROR(VLOOKUP(A6568,[1]!Tabla1[[#All],[Material]:[venta nueva]],38,FALSE),0)</f>
        <v>0</v>
      </c>
    </row>
    <row r="6569" spans="1:20" hidden="1" x14ac:dyDescent="0.35">
      <c r="A6569">
        <f t="shared" si="308"/>
        <v>1020704</v>
      </c>
      <c r="B6569" s="6" t="s">
        <v>1373</v>
      </c>
      <c r="C6569" s="7" t="s">
        <v>553</v>
      </c>
      <c r="D6569" s="7" t="s">
        <v>1097</v>
      </c>
      <c r="E6569" s="7" t="s">
        <v>57</v>
      </c>
      <c r="F6569" s="7" t="s">
        <v>58</v>
      </c>
      <c r="G6569" s="7" t="s">
        <v>985</v>
      </c>
      <c r="H6569" s="7" t="s">
        <v>1012</v>
      </c>
      <c r="I6569" s="6" t="s">
        <v>16</v>
      </c>
      <c r="J6569" s="1"/>
      <c r="K6569" s="1"/>
      <c r="L6569" s="1"/>
      <c r="M6569" s="1"/>
      <c r="N6569" s="1"/>
      <c r="O6569" s="1"/>
      <c r="P6569" s="1"/>
      <c r="Q6569" s="12">
        <v>439.99799999999999</v>
      </c>
      <c r="R6569" s="29">
        <f t="shared" si="309"/>
        <v>0</v>
      </c>
      <c r="S6569" t="str">
        <f t="shared" si="310"/>
        <v>OK</v>
      </c>
      <c r="T6569" s="10">
        <f>IFERROR(VLOOKUP(A6569,[1]!Tabla1[[#All],[Material]:[venta nueva]],38,FALSE),0)</f>
        <v>0</v>
      </c>
    </row>
    <row r="6570" spans="1:20" hidden="1" x14ac:dyDescent="0.35">
      <c r="A6570">
        <f t="shared" si="308"/>
        <v>1020715</v>
      </c>
      <c r="B6570" s="6" t="s">
        <v>1373</v>
      </c>
      <c r="C6570" s="7" t="s">
        <v>553</v>
      </c>
      <c r="D6570" s="7" t="s">
        <v>1097</v>
      </c>
      <c r="E6570" s="7" t="s">
        <v>59</v>
      </c>
      <c r="F6570" s="7" t="s">
        <v>60</v>
      </c>
      <c r="G6570" s="7" t="s">
        <v>1082</v>
      </c>
      <c r="H6570" s="7" t="s">
        <v>1014</v>
      </c>
      <c r="I6570" s="6" t="s">
        <v>16</v>
      </c>
      <c r="J6570" s="1"/>
      <c r="K6570" s="1"/>
      <c r="L6570" s="1"/>
      <c r="M6570" s="1"/>
      <c r="N6570" s="1"/>
      <c r="O6570" s="1"/>
      <c r="P6570" s="1"/>
      <c r="Q6570" s="12">
        <v>4152.1559999999999</v>
      </c>
      <c r="R6570" s="29">
        <f t="shared" si="309"/>
        <v>0</v>
      </c>
      <c r="S6570" t="str">
        <f t="shared" si="310"/>
        <v>OK</v>
      </c>
      <c r="T6570" s="10">
        <f>IFERROR(VLOOKUP(A6570,[1]!Tabla1[[#All],[Material]:[venta nueva]],38,FALSE),0)</f>
        <v>0</v>
      </c>
    </row>
    <row r="6571" spans="1:20" hidden="1" x14ac:dyDescent="0.35">
      <c r="A6571">
        <f t="shared" si="308"/>
        <v>1020731</v>
      </c>
      <c r="B6571" s="6" t="s">
        <v>1373</v>
      </c>
      <c r="C6571" s="7" t="s">
        <v>553</v>
      </c>
      <c r="D6571" s="7" t="s">
        <v>1097</v>
      </c>
      <c r="E6571" s="7" t="s">
        <v>61</v>
      </c>
      <c r="F6571" s="7" t="s">
        <v>62</v>
      </c>
      <c r="G6571" s="7" t="s">
        <v>1082</v>
      </c>
      <c r="H6571" s="7" t="s">
        <v>1013</v>
      </c>
      <c r="I6571" s="6" t="s">
        <v>16</v>
      </c>
      <c r="J6571" s="1"/>
      <c r="K6571" s="1"/>
      <c r="L6571" s="1"/>
      <c r="M6571" s="1"/>
      <c r="N6571" s="1"/>
      <c r="O6571" s="1"/>
      <c r="P6571" s="1"/>
      <c r="Q6571" s="12">
        <v>26439.892</v>
      </c>
      <c r="R6571" s="29">
        <f t="shared" si="309"/>
        <v>0</v>
      </c>
      <c r="S6571" t="str">
        <f t="shared" si="310"/>
        <v>OK</v>
      </c>
      <c r="T6571" s="10">
        <f>IFERROR(VLOOKUP(A6571,[1]!Tabla1[[#All],[Material]:[venta nueva]],38,FALSE),0)</f>
        <v>0</v>
      </c>
    </row>
    <row r="6572" spans="1:20" hidden="1" x14ac:dyDescent="0.35">
      <c r="A6572">
        <f t="shared" si="308"/>
        <v>1020758</v>
      </c>
      <c r="B6572" s="6" t="s">
        <v>1373</v>
      </c>
      <c r="C6572" s="7" t="s">
        <v>553</v>
      </c>
      <c r="D6572" s="7" t="s">
        <v>1097</v>
      </c>
      <c r="E6572" s="7" t="s">
        <v>63</v>
      </c>
      <c r="F6572" s="7" t="s">
        <v>64</v>
      </c>
      <c r="G6572" s="7" t="s">
        <v>1075</v>
      </c>
      <c r="H6572" s="7" t="s">
        <v>1011</v>
      </c>
      <c r="I6572" s="6" t="s">
        <v>16</v>
      </c>
      <c r="J6572" s="1"/>
      <c r="K6572" s="1"/>
      <c r="L6572" s="1"/>
      <c r="M6572" s="1"/>
      <c r="N6572" s="1"/>
      <c r="O6572" s="1"/>
      <c r="P6572" s="1"/>
      <c r="Q6572" s="12">
        <v>14147.755999999999</v>
      </c>
      <c r="R6572" s="29">
        <f t="shared" si="309"/>
        <v>0</v>
      </c>
      <c r="S6572" t="str">
        <f t="shared" si="310"/>
        <v>OK</v>
      </c>
      <c r="T6572" s="10">
        <f>IFERROR(VLOOKUP(A6572,[1]!Tabla1[[#All],[Material]:[venta nueva]],38,FALSE),0)</f>
        <v>0</v>
      </c>
    </row>
    <row r="6573" spans="1:20" hidden="1" x14ac:dyDescent="0.35">
      <c r="A6573">
        <f t="shared" si="308"/>
        <v>1020774</v>
      </c>
      <c r="B6573" s="6" t="s">
        <v>1373</v>
      </c>
      <c r="C6573" s="7" t="s">
        <v>553</v>
      </c>
      <c r="D6573" s="7" t="s">
        <v>1097</v>
      </c>
      <c r="E6573" s="7" t="s">
        <v>65</v>
      </c>
      <c r="F6573" s="7" t="s">
        <v>66</v>
      </c>
      <c r="G6573" s="7" t="s">
        <v>1083</v>
      </c>
      <c r="H6573" s="7" t="s">
        <v>1015</v>
      </c>
      <c r="I6573" s="6" t="s">
        <v>16</v>
      </c>
      <c r="J6573" s="1"/>
      <c r="K6573" s="1"/>
      <c r="L6573" s="1"/>
      <c r="M6573" s="1"/>
      <c r="N6573" s="1"/>
      <c r="O6573" s="1"/>
      <c r="P6573" s="1"/>
      <c r="Q6573" s="12">
        <v>11440.005999999999</v>
      </c>
      <c r="R6573" s="29">
        <f t="shared" si="309"/>
        <v>0</v>
      </c>
      <c r="S6573" t="str">
        <f t="shared" si="310"/>
        <v>OK</v>
      </c>
      <c r="T6573" s="10">
        <f>IFERROR(VLOOKUP(A6573,[1]!Tabla1[[#All],[Material]:[venta nueva]],38,FALSE),0)</f>
        <v>0</v>
      </c>
    </row>
    <row r="6574" spans="1:20" hidden="1" x14ac:dyDescent="0.35">
      <c r="A6574">
        <f t="shared" si="308"/>
        <v>1020802</v>
      </c>
      <c r="B6574" s="6" t="s">
        <v>1373</v>
      </c>
      <c r="C6574" s="7" t="s">
        <v>553</v>
      </c>
      <c r="D6574" s="7" t="s">
        <v>1097</v>
      </c>
      <c r="E6574" s="7" t="s">
        <v>67</v>
      </c>
      <c r="F6574" s="7" t="s">
        <v>68</v>
      </c>
      <c r="G6574" s="7" t="s">
        <v>1082</v>
      </c>
      <c r="H6574" s="7" t="s">
        <v>1013</v>
      </c>
      <c r="I6574" s="6" t="s">
        <v>16</v>
      </c>
      <c r="J6574" s="1"/>
      <c r="K6574" s="1"/>
      <c r="L6574" s="1"/>
      <c r="M6574" s="1"/>
      <c r="N6574" s="1"/>
      <c r="O6574" s="1"/>
      <c r="P6574" s="1"/>
      <c r="Q6574" s="12">
        <v>13111.34</v>
      </c>
      <c r="R6574" s="29">
        <f t="shared" si="309"/>
        <v>0</v>
      </c>
      <c r="S6574" t="str">
        <f t="shared" si="310"/>
        <v>OK</v>
      </c>
      <c r="T6574" s="10">
        <f>IFERROR(VLOOKUP(A6574,[1]!Tabla1[[#All],[Material]:[venta nueva]],38,FALSE),0)</f>
        <v>0</v>
      </c>
    </row>
    <row r="6575" spans="1:20" hidden="1" x14ac:dyDescent="0.35">
      <c r="A6575">
        <f t="shared" si="308"/>
        <v>1020810</v>
      </c>
      <c r="B6575" s="6" t="s">
        <v>1373</v>
      </c>
      <c r="C6575" s="7" t="s">
        <v>553</v>
      </c>
      <c r="D6575" s="7" t="s">
        <v>1097</v>
      </c>
      <c r="E6575" s="7" t="s">
        <v>69</v>
      </c>
      <c r="F6575" s="7" t="s">
        <v>70</v>
      </c>
      <c r="G6575" s="7" t="s">
        <v>1069</v>
      </c>
      <c r="H6575" s="7" t="s">
        <v>1016</v>
      </c>
      <c r="I6575" s="6" t="s">
        <v>16</v>
      </c>
      <c r="J6575" s="1"/>
      <c r="K6575" s="1"/>
      <c r="L6575" s="1"/>
      <c r="M6575" s="1"/>
      <c r="N6575" s="1"/>
      <c r="O6575" s="1"/>
      <c r="P6575" s="1"/>
      <c r="Q6575" s="12">
        <v>1486.72</v>
      </c>
      <c r="R6575" s="29">
        <f t="shared" si="309"/>
        <v>0</v>
      </c>
      <c r="S6575" t="str">
        <f t="shared" si="310"/>
        <v>OK</v>
      </c>
      <c r="T6575" s="10">
        <f>IFERROR(VLOOKUP(A6575,[1]!Tabla1[[#All],[Material]:[venta nueva]],38,FALSE),0)</f>
        <v>0</v>
      </c>
    </row>
    <row r="6576" spans="1:20" hidden="1" x14ac:dyDescent="0.35">
      <c r="A6576">
        <f t="shared" si="308"/>
        <v>1020822</v>
      </c>
      <c r="B6576" s="6" t="s">
        <v>1373</v>
      </c>
      <c r="C6576" s="7" t="s">
        <v>553</v>
      </c>
      <c r="D6576" s="7" t="s">
        <v>1097</v>
      </c>
      <c r="E6576" s="7" t="s">
        <v>71</v>
      </c>
      <c r="F6576" s="7" t="s">
        <v>72</v>
      </c>
      <c r="G6576" s="7" t="s">
        <v>1084</v>
      </c>
      <c r="H6576" s="7" t="s">
        <v>1017</v>
      </c>
      <c r="I6576" s="6" t="s">
        <v>8</v>
      </c>
      <c r="J6576" s="1"/>
      <c r="K6576" s="1"/>
      <c r="L6576" s="1"/>
      <c r="M6576" s="1"/>
      <c r="N6576" s="1"/>
      <c r="O6576" s="1"/>
      <c r="P6576" s="1"/>
      <c r="Q6576" s="12">
        <v>8932.4539999999997</v>
      </c>
      <c r="R6576" s="29">
        <f t="shared" si="309"/>
        <v>0</v>
      </c>
      <c r="S6576" t="str">
        <f t="shared" si="310"/>
        <v>OK</v>
      </c>
      <c r="T6576" s="10">
        <f>IFERROR(VLOOKUP(A6576,[1]!Tabla1[[#All],[Material]:[venta nueva]],38,FALSE),0)</f>
        <v>0</v>
      </c>
    </row>
    <row r="6577" spans="1:20" hidden="1" x14ac:dyDescent="0.35">
      <c r="A6577">
        <f t="shared" si="308"/>
        <v>1020828</v>
      </c>
      <c r="B6577" s="6" t="s">
        <v>1373</v>
      </c>
      <c r="C6577" s="7" t="s">
        <v>553</v>
      </c>
      <c r="D6577" s="7" t="s">
        <v>1097</v>
      </c>
      <c r="E6577" s="7" t="s">
        <v>73</v>
      </c>
      <c r="F6577" s="7" t="s">
        <v>74</v>
      </c>
      <c r="G6577" s="7" t="s">
        <v>1074</v>
      </c>
      <c r="H6577" s="7" t="s">
        <v>1018</v>
      </c>
      <c r="I6577" s="6" t="s">
        <v>8</v>
      </c>
      <c r="J6577" s="1"/>
      <c r="K6577" s="1"/>
      <c r="L6577" s="1"/>
      <c r="M6577" s="1"/>
      <c r="N6577" s="1"/>
      <c r="O6577" s="1"/>
      <c r="P6577" s="1"/>
      <c r="Q6577" s="12">
        <v>63265.267999999996</v>
      </c>
      <c r="R6577" s="29">
        <f t="shared" si="309"/>
        <v>0</v>
      </c>
      <c r="S6577" t="str">
        <f t="shared" si="310"/>
        <v>OK</v>
      </c>
      <c r="T6577" s="10">
        <f>IFERROR(VLOOKUP(A6577,[1]!Tabla1[[#All],[Material]:[venta nueva]],38,FALSE),0)</f>
        <v>0</v>
      </c>
    </row>
    <row r="6578" spans="1:20" hidden="1" x14ac:dyDescent="0.35">
      <c r="A6578">
        <f t="shared" si="308"/>
        <v>1020853</v>
      </c>
      <c r="B6578" s="6" t="s">
        <v>1373</v>
      </c>
      <c r="C6578" s="7" t="s">
        <v>553</v>
      </c>
      <c r="D6578" s="7" t="s">
        <v>1097</v>
      </c>
      <c r="E6578" s="7" t="s">
        <v>77</v>
      </c>
      <c r="F6578" s="7" t="s">
        <v>78</v>
      </c>
      <c r="G6578" s="7" t="s">
        <v>985</v>
      </c>
      <c r="H6578" s="7" t="s">
        <v>1012</v>
      </c>
      <c r="I6578" s="6" t="s">
        <v>9</v>
      </c>
      <c r="J6578" s="1"/>
      <c r="K6578" s="1"/>
      <c r="L6578" s="1"/>
      <c r="M6578" s="1"/>
      <c r="N6578" s="1"/>
      <c r="O6578" s="1"/>
      <c r="P6578" s="1"/>
      <c r="Q6578" s="12">
        <v>145946.19399999999</v>
      </c>
      <c r="R6578" s="29">
        <f t="shared" si="309"/>
        <v>0</v>
      </c>
      <c r="S6578" t="str">
        <f t="shared" si="310"/>
        <v>OK</v>
      </c>
      <c r="T6578" s="10">
        <f>IFERROR(VLOOKUP(A6578,[1]!Tabla1[[#All],[Material]:[venta nueva]],38,FALSE),0)</f>
        <v>0</v>
      </c>
    </row>
    <row r="6579" spans="1:20" hidden="1" x14ac:dyDescent="0.35">
      <c r="A6579">
        <f t="shared" si="308"/>
        <v>1020860</v>
      </c>
      <c r="B6579" s="6" t="s">
        <v>1373</v>
      </c>
      <c r="C6579" s="7" t="s">
        <v>553</v>
      </c>
      <c r="D6579" s="7" t="s">
        <v>1097</v>
      </c>
      <c r="E6579" s="7" t="s">
        <v>79</v>
      </c>
      <c r="F6579" s="7" t="s">
        <v>80</v>
      </c>
      <c r="G6579" s="7" t="s">
        <v>1075</v>
      </c>
      <c r="H6579" s="7" t="s">
        <v>1011</v>
      </c>
      <c r="I6579" s="6" t="s">
        <v>12</v>
      </c>
      <c r="J6579" s="1"/>
      <c r="K6579" s="1"/>
      <c r="L6579" s="1"/>
      <c r="M6579" s="1"/>
      <c r="N6579" s="1"/>
      <c r="O6579" s="1"/>
      <c r="P6579" s="1"/>
      <c r="Q6579" s="12">
        <v>143936.59400000001</v>
      </c>
      <c r="R6579" s="29">
        <f t="shared" si="309"/>
        <v>0</v>
      </c>
      <c r="S6579" t="str">
        <f t="shared" si="310"/>
        <v>OK</v>
      </c>
      <c r="T6579" s="10">
        <f>IFERROR(VLOOKUP(A6579,[1]!Tabla1[[#All],[Material]:[venta nueva]],38,FALSE),0)</f>
        <v>0</v>
      </c>
    </row>
    <row r="6580" spans="1:20" hidden="1" x14ac:dyDescent="0.35">
      <c r="A6580">
        <f t="shared" si="308"/>
        <v>1020861</v>
      </c>
      <c r="B6580" s="6" t="s">
        <v>1373</v>
      </c>
      <c r="C6580" s="7" t="s">
        <v>553</v>
      </c>
      <c r="D6580" s="7" t="s">
        <v>1097</v>
      </c>
      <c r="E6580" s="7" t="s">
        <v>81</v>
      </c>
      <c r="F6580" s="7" t="s">
        <v>82</v>
      </c>
      <c r="G6580" s="7" t="s">
        <v>1075</v>
      </c>
      <c r="H6580" s="7" t="s">
        <v>1011</v>
      </c>
      <c r="I6580" s="6" t="s">
        <v>12</v>
      </c>
      <c r="J6580" s="1"/>
      <c r="K6580" s="1"/>
      <c r="L6580" s="1"/>
      <c r="M6580" s="1"/>
      <c r="N6580" s="1"/>
      <c r="O6580" s="1"/>
      <c r="P6580" s="1"/>
      <c r="Q6580" s="12">
        <v>127632.084</v>
      </c>
      <c r="R6580" s="29">
        <f t="shared" si="309"/>
        <v>0</v>
      </c>
      <c r="S6580" t="str">
        <f t="shared" si="310"/>
        <v>OK</v>
      </c>
      <c r="T6580" s="10">
        <f>IFERROR(VLOOKUP(A6580,[1]!Tabla1[[#All],[Material]:[venta nueva]],38,FALSE),0)</f>
        <v>0</v>
      </c>
    </row>
    <row r="6581" spans="1:20" hidden="1" x14ac:dyDescent="0.35">
      <c r="A6581">
        <f t="shared" si="308"/>
        <v>1020904</v>
      </c>
      <c r="B6581" s="6" t="s">
        <v>1373</v>
      </c>
      <c r="C6581" s="7" t="s">
        <v>553</v>
      </c>
      <c r="D6581" s="7" t="s">
        <v>1097</v>
      </c>
      <c r="E6581" s="7" t="s">
        <v>85</v>
      </c>
      <c r="F6581" s="7" t="s">
        <v>86</v>
      </c>
      <c r="G6581" s="7" t="s">
        <v>1082</v>
      </c>
      <c r="H6581" s="7" t="s">
        <v>1014</v>
      </c>
      <c r="I6581" s="6" t="s">
        <v>12</v>
      </c>
      <c r="J6581" s="1"/>
      <c r="K6581" s="1"/>
      <c r="L6581" s="1"/>
      <c r="M6581" s="1"/>
      <c r="N6581" s="1"/>
      <c r="O6581" s="1"/>
      <c r="P6581" s="1"/>
      <c r="Q6581" s="12">
        <v>88346.207999999999</v>
      </c>
      <c r="R6581" s="29">
        <f t="shared" si="309"/>
        <v>0</v>
      </c>
      <c r="S6581" t="str">
        <f t="shared" si="310"/>
        <v>OK</v>
      </c>
      <c r="T6581" s="10">
        <f>IFERROR(VLOOKUP(A6581,[1]!Tabla1[[#All],[Material]:[venta nueva]],38,FALSE),0)</f>
        <v>0</v>
      </c>
    </row>
    <row r="6582" spans="1:20" hidden="1" x14ac:dyDescent="0.35">
      <c r="A6582">
        <f t="shared" si="308"/>
        <v>1020905</v>
      </c>
      <c r="B6582" s="6" t="s">
        <v>1373</v>
      </c>
      <c r="C6582" s="7" t="s">
        <v>553</v>
      </c>
      <c r="D6582" s="7" t="s">
        <v>1097</v>
      </c>
      <c r="E6582" s="7" t="s">
        <v>87</v>
      </c>
      <c r="F6582" s="7" t="s">
        <v>88</v>
      </c>
      <c r="G6582" s="7" t="s">
        <v>1082</v>
      </c>
      <c r="H6582" s="7" t="s">
        <v>1014</v>
      </c>
      <c r="I6582" s="6" t="s">
        <v>12</v>
      </c>
      <c r="J6582" s="1"/>
      <c r="K6582" s="1"/>
      <c r="L6582" s="1"/>
      <c r="M6582" s="1"/>
      <c r="N6582" s="1"/>
      <c r="O6582" s="1"/>
      <c r="P6582" s="1"/>
      <c r="Q6582" s="12">
        <v>55719.43</v>
      </c>
      <c r="R6582" s="29">
        <f t="shared" si="309"/>
        <v>0</v>
      </c>
      <c r="S6582" t="str">
        <f t="shared" si="310"/>
        <v>OK</v>
      </c>
      <c r="T6582" s="10">
        <f>IFERROR(VLOOKUP(A6582,[1]!Tabla1[[#All],[Material]:[venta nueva]],38,FALSE),0)</f>
        <v>0</v>
      </c>
    </row>
    <row r="6583" spans="1:20" hidden="1" x14ac:dyDescent="0.35">
      <c r="A6583">
        <f t="shared" si="308"/>
        <v>1020914</v>
      </c>
      <c r="B6583" s="6" t="s">
        <v>1373</v>
      </c>
      <c r="C6583" s="7" t="s">
        <v>553</v>
      </c>
      <c r="D6583" s="7" t="s">
        <v>1097</v>
      </c>
      <c r="E6583" s="7" t="s">
        <v>89</v>
      </c>
      <c r="F6583" s="7" t="s">
        <v>90</v>
      </c>
      <c r="G6583" s="7" t="s">
        <v>1082</v>
      </c>
      <c r="H6583" s="7" t="s">
        <v>1014</v>
      </c>
      <c r="I6583" s="6" t="s">
        <v>16</v>
      </c>
      <c r="J6583" s="1"/>
      <c r="K6583" s="1"/>
      <c r="L6583" s="1"/>
      <c r="M6583" s="1"/>
      <c r="N6583" s="1"/>
      <c r="O6583" s="1"/>
      <c r="P6583" s="1"/>
      <c r="Q6583" s="12">
        <v>23026.558000000001</v>
      </c>
      <c r="R6583" s="29">
        <f t="shared" si="309"/>
        <v>0</v>
      </c>
      <c r="S6583" t="str">
        <f t="shared" si="310"/>
        <v>OK</v>
      </c>
      <c r="T6583" s="10">
        <f>IFERROR(VLOOKUP(A6583,[1]!Tabla1[[#All],[Material]:[venta nueva]],38,FALSE),0)</f>
        <v>0</v>
      </c>
    </row>
    <row r="6584" spans="1:20" hidden="1" x14ac:dyDescent="0.35">
      <c r="A6584">
        <f t="shared" si="308"/>
        <v>1020925</v>
      </c>
      <c r="B6584" s="6" t="s">
        <v>1373</v>
      </c>
      <c r="C6584" s="7" t="s">
        <v>553</v>
      </c>
      <c r="D6584" s="7" t="s">
        <v>1097</v>
      </c>
      <c r="E6584" s="7" t="s">
        <v>93</v>
      </c>
      <c r="F6584" s="7" t="s">
        <v>94</v>
      </c>
      <c r="G6584" s="7" t="s">
        <v>1078</v>
      </c>
      <c r="H6584" s="7" t="s">
        <v>1021</v>
      </c>
      <c r="I6584" s="6" t="s">
        <v>11</v>
      </c>
      <c r="J6584" s="1"/>
      <c r="K6584" s="1"/>
      <c r="L6584" s="1"/>
      <c r="M6584" s="1"/>
      <c r="N6584" s="1"/>
      <c r="O6584" s="1"/>
      <c r="P6584" s="1"/>
      <c r="Q6584" s="12">
        <v>11896.987999999999</v>
      </c>
      <c r="R6584" s="29">
        <f t="shared" si="309"/>
        <v>0</v>
      </c>
      <c r="S6584" t="str">
        <f t="shared" si="310"/>
        <v>OK</v>
      </c>
      <c r="T6584" s="10">
        <f>IFERROR(VLOOKUP(A6584,[1]!Tabla1[[#All],[Material]:[venta nueva]],38,FALSE),0)</f>
        <v>0</v>
      </c>
    </row>
    <row r="6585" spans="1:20" hidden="1" x14ac:dyDescent="0.35">
      <c r="A6585">
        <f t="shared" si="308"/>
        <v>1020944</v>
      </c>
      <c r="B6585" s="6" t="s">
        <v>1373</v>
      </c>
      <c r="C6585" s="7" t="s">
        <v>553</v>
      </c>
      <c r="D6585" s="7" t="s">
        <v>1097</v>
      </c>
      <c r="E6585" s="7" t="s">
        <v>95</v>
      </c>
      <c r="F6585" s="7" t="s">
        <v>96</v>
      </c>
      <c r="G6585" s="7" t="s">
        <v>1076</v>
      </c>
      <c r="H6585" s="7" t="s">
        <v>1022</v>
      </c>
      <c r="I6585" s="6" t="s">
        <v>11</v>
      </c>
      <c r="J6585" s="1"/>
      <c r="K6585" s="1"/>
      <c r="L6585" s="1"/>
      <c r="M6585" s="1"/>
      <c r="N6585" s="1"/>
      <c r="O6585" s="1"/>
      <c r="P6585" s="1"/>
      <c r="Q6585" s="12">
        <v>120434.29399999999</v>
      </c>
      <c r="R6585" s="29">
        <f t="shared" si="309"/>
        <v>0</v>
      </c>
      <c r="S6585" t="str">
        <f t="shared" si="310"/>
        <v>OK</v>
      </c>
      <c r="T6585" s="10">
        <f>IFERROR(VLOOKUP(A6585,[1]!Tabla1[[#All],[Material]:[venta nueva]],38,FALSE),0)</f>
        <v>0</v>
      </c>
    </row>
    <row r="6586" spans="1:20" hidden="1" x14ac:dyDescent="0.35">
      <c r="A6586">
        <f t="shared" si="308"/>
        <v>1020990</v>
      </c>
      <c r="B6586" s="6" t="s">
        <v>1373</v>
      </c>
      <c r="C6586" s="7" t="s">
        <v>553</v>
      </c>
      <c r="D6586" s="7" t="s">
        <v>1097</v>
      </c>
      <c r="E6586" s="7" t="s">
        <v>97</v>
      </c>
      <c r="F6586" s="7" t="s">
        <v>98</v>
      </c>
      <c r="G6586" s="7" t="s">
        <v>1076</v>
      </c>
      <c r="H6586" s="7" t="s">
        <v>1004</v>
      </c>
      <c r="I6586" s="6" t="s">
        <v>16</v>
      </c>
      <c r="J6586" s="1"/>
      <c r="K6586" s="1"/>
      <c r="L6586" s="1"/>
      <c r="M6586" s="1"/>
      <c r="N6586" s="1"/>
      <c r="O6586" s="1"/>
      <c r="P6586" s="1"/>
      <c r="Q6586" s="12">
        <v>1180.7919999999999</v>
      </c>
      <c r="R6586" s="29">
        <f t="shared" si="309"/>
        <v>0</v>
      </c>
      <c r="S6586" t="str">
        <f t="shared" si="310"/>
        <v>OK</v>
      </c>
      <c r="T6586" s="10">
        <f>IFERROR(VLOOKUP(A6586,[1]!Tabla1[[#All],[Material]:[venta nueva]],38,FALSE),0)</f>
        <v>0</v>
      </c>
    </row>
    <row r="6587" spans="1:20" hidden="1" x14ac:dyDescent="0.35">
      <c r="A6587">
        <f t="shared" si="308"/>
        <v>1020991</v>
      </c>
      <c r="B6587" s="6" t="s">
        <v>1373</v>
      </c>
      <c r="C6587" s="7" t="s">
        <v>553</v>
      </c>
      <c r="D6587" s="7" t="s">
        <v>1097</v>
      </c>
      <c r="E6587" s="7" t="s">
        <v>99</v>
      </c>
      <c r="F6587" s="7" t="s">
        <v>100</v>
      </c>
      <c r="G6587" s="7" t="s">
        <v>1076</v>
      </c>
      <c r="H6587" s="7" t="s">
        <v>1004</v>
      </c>
      <c r="I6587" s="6" t="s">
        <v>16</v>
      </c>
      <c r="J6587" s="1"/>
      <c r="K6587" s="1"/>
      <c r="L6587" s="1"/>
      <c r="M6587" s="1"/>
      <c r="N6587" s="1"/>
      <c r="O6587" s="1"/>
      <c r="P6587" s="1"/>
      <c r="Q6587" s="12">
        <v>14016.936</v>
      </c>
      <c r="R6587" s="29">
        <f t="shared" si="309"/>
        <v>0</v>
      </c>
      <c r="S6587" t="str">
        <f t="shared" si="310"/>
        <v>OK</v>
      </c>
      <c r="T6587" s="10">
        <f>IFERROR(VLOOKUP(A6587,[1]!Tabla1[[#All],[Material]:[venta nueva]],38,FALSE),0)</f>
        <v>0</v>
      </c>
    </row>
    <row r="6588" spans="1:20" hidden="1" x14ac:dyDescent="0.35">
      <c r="A6588">
        <f t="shared" si="308"/>
        <v>1020993</v>
      </c>
      <c r="B6588" s="6" t="s">
        <v>1373</v>
      </c>
      <c r="C6588" s="7" t="s">
        <v>553</v>
      </c>
      <c r="D6588" s="7" t="s">
        <v>1097</v>
      </c>
      <c r="E6588" s="7" t="s">
        <v>592</v>
      </c>
      <c r="F6588" s="7" t="s">
        <v>356</v>
      </c>
      <c r="G6588" s="7" t="s">
        <v>1077</v>
      </c>
      <c r="H6588" s="7" t="s">
        <v>1023</v>
      </c>
      <c r="I6588" s="6" t="s">
        <v>11</v>
      </c>
      <c r="J6588" s="1"/>
      <c r="K6588" s="1"/>
      <c r="L6588" s="1"/>
      <c r="M6588" s="1"/>
      <c r="N6588" s="1"/>
      <c r="O6588" s="1"/>
      <c r="P6588" s="1"/>
      <c r="Q6588" s="12">
        <v>8151.72</v>
      </c>
      <c r="R6588" s="29">
        <f t="shared" si="309"/>
        <v>0</v>
      </c>
      <c r="S6588" t="str">
        <f t="shared" si="310"/>
        <v>OK</v>
      </c>
      <c r="T6588" s="10">
        <f>IFERROR(VLOOKUP(A6588,[1]!Tabla1[[#All],[Material]:[venta nueva]],38,FALSE),0)</f>
        <v>0</v>
      </c>
    </row>
    <row r="6589" spans="1:20" hidden="1" x14ac:dyDescent="0.35">
      <c r="A6589">
        <f t="shared" si="308"/>
        <v>1021012</v>
      </c>
      <c r="B6589" s="6" t="s">
        <v>1373</v>
      </c>
      <c r="C6589" s="7" t="s">
        <v>553</v>
      </c>
      <c r="D6589" s="7" t="s">
        <v>1097</v>
      </c>
      <c r="E6589" s="7" t="s">
        <v>103</v>
      </c>
      <c r="F6589" s="7" t="s">
        <v>104</v>
      </c>
      <c r="G6589" s="7" t="s">
        <v>1079</v>
      </c>
      <c r="H6589" s="7" t="s">
        <v>1007</v>
      </c>
      <c r="I6589" s="6" t="s">
        <v>12</v>
      </c>
      <c r="J6589" s="1"/>
      <c r="K6589" s="1"/>
      <c r="L6589" s="1"/>
      <c r="M6589" s="1"/>
      <c r="N6589" s="1"/>
      <c r="O6589" s="1"/>
      <c r="P6589" s="1"/>
      <c r="Q6589" s="12">
        <v>114629.89200000001</v>
      </c>
      <c r="R6589" s="29">
        <f t="shared" si="309"/>
        <v>0</v>
      </c>
      <c r="S6589" t="str">
        <f t="shared" si="310"/>
        <v>OK</v>
      </c>
      <c r="T6589" s="10">
        <f>IFERROR(VLOOKUP(A6589,[1]!Tabla1[[#All],[Material]:[venta nueva]],38,FALSE),0)</f>
        <v>0</v>
      </c>
    </row>
    <row r="6590" spans="1:20" hidden="1" x14ac:dyDescent="0.35">
      <c r="A6590">
        <f t="shared" si="308"/>
        <v>1021020</v>
      </c>
      <c r="B6590" s="6" t="s">
        <v>1373</v>
      </c>
      <c r="C6590" s="7" t="s">
        <v>553</v>
      </c>
      <c r="D6590" s="7" t="s">
        <v>1097</v>
      </c>
      <c r="E6590" s="7" t="s">
        <v>105</v>
      </c>
      <c r="F6590" s="7" t="s">
        <v>478</v>
      </c>
      <c r="G6590" s="7" t="s">
        <v>1079</v>
      </c>
      <c r="H6590" s="7" t="s">
        <v>1007</v>
      </c>
      <c r="I6590" s="6" t="s">
        <v>10</v>
      </c>
      <c r="J6590" s="1"/>
      <c r="K6590" s="1"/>
      <c r="L6590" s="1"/>
      <c r="M6590" s="1"/>
      <c r="N6590" s="1"/>
      <c r="O6590" s="1"/>
      <c r="P6590" s="1"/>
      <c r="Q6590" s="12">
        <v>72000</v>
      </c>
      <c r="R6590" s="29">
        <f t="shared" si="309"/>
        <v>0</v>
      </c>
      <c r="S6590" t="str">
        <f t="shared" si="310"/>
        <v>OK</v>
      </c>
      <c r="T6590" s="10">
        <f>IFERROR(VLOOKUP(A6590,[1]!Tabla1[[#All],[Material]:[venta nueva]],38,FALSE),0)</f>
        <v>0</v>
      </c>
    </row>
    <row r="6591" spans="1:20" hidden="1" x14ac:dyDescent="0.35">
      <c r="A6591">
        <f t="shared" si="308"/>
        <v>1021023</v>
      </c>
      <c r="B6591" s="6" t="s">
        <v>1373</v>
      </c>
      <c r="C6591" s="7" t="s">
        <v>553</v>
      </c>
      <c r="D6591" s="7" t="s">
        <v>1097</v>
      </c>
      <c r="E6591" s="7" t="s">
        <v>106</v>
      </c>
      <c r="F6591" s="7" t="s">
        <v>483</v>
      </c>
      <c r="G6591" s="7" t="s">
        <v>1078</v>
      </c>
      <c r="H6591" s="7" t="s">
        <v>1009</v>
      </c>
      <c r="I6591" s="6" t="s">
        <v>11</v>
      </c>
      <c r="J6591" s="1"/>
      <c r="K6591" s="1"/>
      <c r="L6591" s="1"/>
      <c r="M6591" s="1"/>
      <c r="N6591" s="1"/>
      <c r="O6591" s="1"/>
      <c r="P6591" s="1"/>
      <c r="Q6591" s="12">
        <v>94743.856</v>
      </c>
      <c r="R6591" s="29">
        <f t="shared" si="309"/>
        <v>0</v>
      </c>
      <c r="S6591" t="str">
        <f t="shared" si="310"/>
        <v>OK</v>
      </c>
      <c r="T6591" s="10">
        <f>IFERROR(VLOOKUP(A6591,[1]!Tabla1[[#All],[Material]:[venta nueva]],38,FALSE),0)</f>
        <v>0</v>
      </c>
    </row>
    <row r="6592" spans="1:20" hidden="1" x14ac:dyDescent="0.35">
      <c r="A6592">
        <f t="shared" si="308"/>
        <v>1021026</v>
      </c>
      <c r="B6592" s="6" t="s">
        <v>1373</v>
      </c>
      <c r="C6592" s="7" t="s">
        <v>553</v>
      </c>
      <c r="D6592" s="7" t="s">
        <v>1097</v>
      </c>
      <c r="E6592" s="7" t="s">
        <v>524</v>
      </c>
      <c r="F6592" s="7" t="s">
        <v>525</v>
      </c>
      <c r="G6592" s="7" t="s">
        <v>1078</v>
      </c>
      <c r="H6592" s="7" t="s">
        <v>1009</v>
      </c>
      <c r="I6592" s="6" t="s">
        <v>10</v>
      </c>
      <c r="J6592" s="1"/>
      <c r="K6592" s="1"/>
      <c r="L6592" s="1"/>
      <c r="M6592" s="1"/>
      <c r="N6592" s="1"/>
      <c r="O6592" s="1"/>
      <c r="P6592" s="1"/>
      <c r="Q6592" s="12">
        <v>68488.573999999993</v>
      </c>
      <c r="R6592" s="29">
        <f t="shared" si="309"/>
        <v>0</v>
      </c>
      <c r="S6592" t="str">
        <f t="shared" si="310"/>
        <v>OK</v>
      </c>
      <c r="T6592" s="10">
        <f>IFERROR(VLOOKUP(A6592,[1]!Tabla1[[#All],[Material]:[venta nueva]],38,FALSE),0)</f>
        <v>0</v>
      </c>
    </row>
    <row r="6593" spans="1:20" hidden="1" x14ac:dyDescent="0.35">
      <c r="A6593">
        <f t="shared" si="308"/>
        <v>1021039</v>
      </c>
      <c r="B6593" s="6" t="s">
        <v>1373</v>
      </c>
      <c r="C6593" s="7" t="s">
        <v>553</v>
      </c>
      <c r="D6593" s="7" t="s">
        <v>1097</v>
      </c>
      <c r="E6593" s="7" t="s">
        <v>107</v>
      </c>
      <c r="F6593" s="7" t="s">
        <v>484</v>
      </c>
      <c r="G6593" s="7" t="s">
        <v>1080</v>
      </c>
      <c r="H6593" s="7" t="s">
        <v>1024</v>
      </c>
      <c r="I6593" s="6" t="s">
        <v>11</v>
      </c>
      <c r="J6593" s="1"/>
      <c r="K6593" s="1"/>
      <c r="L6593" s="1"/>
      <c r="M6593" s="1"/>
      <c r="N6593" s="1"/>
      <c r="O6593" s="1"/>
      <c r="P6593" s="1"/>
      <c r="Q6593" s="12">
        <v>50610.724000000002</v>
      </c>
      <c r="R6593" s="29">
        <f t="shared" si="309"/>
        <v>0</v>
      </c>
      <c r="S6593" t="str">
        <f t="shared" si="310"/>
        <v>OK</v>
      </c>
      <c r="T6593" s="10">
        <f>IFERROR(VLOOKUP(A6593,[1]!Tabla1[[#All],[Material]:[venta nueva]],38,FALSE),0)</f>
        <v>0</v>
      </c>
    </row>
    <row r="6594" spans="1:20" hidden="1" x14ac:dyDescent="0.35">
      <c r="A6594">
        <f t="shared" si="308"/>
        <v>1021045</v>
      </c>
      <c r="B6594" s="6" t="s">
        <v>1373</v>
      </c>
      <c r="C6594" s="7" t="s">
        <v>553</v>
      </c>
      <c r="D6594" s="7" t="s">
        <v>1097</v>
      </c>
      <c r="E6594" s="7" t="s">
        <v>108</v>
      </c>
      <c r="F6594" s="7" t="s">
        <v>109</v>
      </c>
      <c r="G6594" s="7" t="s">
        <v>1086</v>
      </c>
      <c r="H6594" s="7" t="s">
        <v>1025</v>
      </c>
      <c r="I6594" s="6" t="s">
        <v>12</v>
      </c>
      <c r="J6594" s="1"/>
      <c r="K6594" s="1"/>
      <c r="L6594" s="1"/>
      <c r="M6594" s="1"/>
      <c r="N6594" s="1"/>
      <c r="O6594" s="1"/>
      <c r="P6594" s="1"/>
      <c r="Q6594" s="12">
        <v>89146.892000000007</v>
      </c>
      <c r="R6594" s="29">
        <f t="shared" si="309"/>
        <v>0</v>
      </c>
      <c r="S6594" t="str">
        <f t="shared" si="310"/>
        <v>OK</v>
      </c>
      <c r="T6594" s="10">
        <f>IFERROR(VLOOKUP(A6594,[1]!Tabla1[[#All],[Material]:[venta nueva]],38,FALSE),0)</f>
        <v>0</v>
      </c>
    </row>
    <row r="6595" spans="1:20" hidden="1" x14ac:dyDescent="0.35">
      <c r="A6595">
        <f t="shared" si="308"/>
        <v>1021077</v>
      </c>
      <c r="B6595" s="6" t="s">
        <v>1373</v>
      </c>
      <c r="C6595" s="7" t="s">
        <v>553</v>
      </c>
      <c r="D6595" s="7" t="s">
        <v>1097</v>
      </c>
      <c r="E6595" s="7" t="s">
        <v>536</v>
      </c>
      <c r="F6595" s="7" t="s">
        <v>243</v>
      </c>
      <c r="G6595" s="7" t="s">
        <v>1078</v>
      </c>
      <c r="H6595" s="7" t="s">
        <v>1009</v>
      </c>
      <c r="I6595" s="6" t="s">
        <v>11</v>
      </c>
      <c r="J6595" s="1"/>
      <c r="K6595" s="1"/>
      <c r="L6595" s="1"/>
      <c r="M6595" s="1"/>
      <c r="N6595" s="1"/>
      <c r="O6595" s="1"/>
      <c r="P6595" s="1"/>
      <c r="Q6595" s="12">
        <v>8003.6</v>
      </c>
      <c r="R6595" s="29">
        <f t="shared" si="309"/>
        <v>0</v>
      </c>
      <c r="S6595" t="str">
        <f t="shared" si="310"/>
        <v>OK</v>
      </c>
      <c r="T6595" s="10">
        <f>IFERROR(VLOOKUP(A6595,[1]!Tabla1[[#All],[Material]:[venta nueva]],38,FALSE),0)</f>
        <v>0</v>
      </c>
    </row>
    <row r="6596" spans="1:20" hidden="1" x14ac:dyDescent="0.35">
      <c r="A6596">
        <f t="shared" si="308"/>
        <v>1021078</v>
      </c>
      <c r="B6596" s="6" t="s">
        <v>1373</v>
      </c>
      <c r="C6596" s="7" t="s">
        <v>553</v>
      </c>
      <c r="D6596" s="7" t="s">
        <v>1097</v>
      </c>
      <c r="E6596" s="7" t="s">
        <v>486</v>
      </c>
      <c r="F6596" s="7" t="s">
        <v>487</v>
      </c>
      <c r="G6596" s="7" t="s">
        <v>1081</v>
      </c>
      <c r="H6596" s="7" t="s">
        <v>1010</v>
      </c>
      <c r="I6596" s="6" t="s">
        <v>11</v>
      </c>
      <c r="J6596" s="1"/>
      <c r="K6596" s="1"/>
      <c r="L6596" s="1"/>
      <c r="M6596" s="1"/>
      <c r="N6596" s="1"/>
      <c r="O6596" s="1"/>
      <c r="P6596" s="1"/>
      <c r="Q6596" s="12">
        <v>80028.198000000004</v>
      </c>
      <c r="R6596" s="29">
        <f t="shared" si="309"/>
        <v>0</v>
      </c>
      <c r="S6596" t="str">
        <f t="shared" si="310"/>
        <v>OK</v>
      </c>
      <c r="T6596" s="10">
        <f>IFERROR(VLOOKUP(A6596,[1]!Tabla1[[#All],[Material]:[venta nueva]],38,FALSE),0)</f>
        <v>0</v>
      </c>
    </row>
    <row r="6597" spans="1:20" hidden="1" x14ac:dyDescent="0.35">
      <c r="A6597">
        <f t="shared" si="308"/>
        <v>1021085</v>
      </c>
      <c r="B6597" s="6" t="s">
        <v>1373</v>
      </c>
      <c r="C6597" s="7" t="s">
        <v>553</v>
      </c>
      <c r="D6597" s="7" t="s">
        <v>1097</v>
      </c>
      <c r="E6597" s="7" t="s">
        <v>114</v>
      </c>
      <c r="F6597" s="7" t="s">
        <v>115</v>
      </c>
      <c r="G6597" s="7" t="s">
        <v>1078</v>
      </c>
      <c r="H6597" s="7" t="s">
        <v>1009</v>
      </c>
      <c r="I6597" s="6" t="s">
        <v>11</v>
      </c>
      <c r="J6597" s="1"/>
      <c r="K6597" s="1"/>
      <c r="L6597" s="1"/>
      <c r="M6597" s="1"/>
      <c r="N6597" s="1"/>
      <c r="O6597" s="1"/>
      <c r="P6597" s="1"/>
      <c r="Q6597" s="12">
        <v>22880.425999999999</v>
      </c>
      <c r="R6597" s="29">
        <f t="shared" si="309"/>
        <v>0</v>
      </c>
      <c r="S6597" t="str">
        <f t="shared" si="310"/>
        <v>OK</v>
      </c>
      <c r="T6597" s="10">
        <f>IFERROR(VLOOKUP(A6597,[1]!Tabla1[[#All],[Material]:[venta nueva]],38,FALSE),0)</f>
        <v>0</v>
      </c>
    </row>
    <row r="6598" spans="1:20" hidden="1" x14ac:dyDescent="0.35">
      <c r="A6598">
        <f t="shared" ref="A6598:A6661" si="311">+E6598*1</f>
        <v>1021092</v>
      </c>
      <c r="B6598" s="6" t="s">
        <v>1373</v>
      </c>
      <c r="C6598" s="7" t="s">
        <v>553</v>
      </c>
      <c r="D6598" s="7" t="s">
        <v>1097</v>
      </c>
      <c r="E6598" s="7" t="s">
        <v>116</v>
      </c>
      <c r="F6598" s="7" t="s">
        <v>117</v>
      </c>
      <c r="G6598" s="7" t="s">
        <v>1081</v>
      </c>
      <c r="H6598" s="7" t="s">
        <v>1010</v>
      </c>
      <c r="I6598" s="6" t="s">
        <v>11</v>
      </c>
      <c r="J6598" s="1"/>
      <c r="K6598" s="1"/>
      <c r="L6598" s="1"/>
      <c r="M6598" s="1"/>
      <c r="N6598" s="1"/>
      <c r="O6598" s="1"/>
      <c r="P6598" s="1"/>
      <c r="Q6598" s="12">
        <v>163303.742</v>
      </c>
      <c r="R6598" s="29">
        <f t="shared" si="309"/>
        <v>0</v>
      </c>
      <c r="S6598" t="str">
        <f t="shared" si="310"/>
        <v>OK</v>
      </c>
      <c r="T6598" s="10">
        <f>IFERROR(VLOOKUP(A6598,[1]!Tabla1[[#All],[Material]:[venta nueva]],38,FALSE),0)</f>
        <v>0</v>
      </c>
    </row>
    <row r="6599" spans="1:20" hidden="1" x14ac:dyDescent="0.35">
      <c r="A6599">
        <f t="shared" si="311"/>
        <v>1021101</v>
      </c>
      <c r="B6599" s="6" t="s">
        <v>1373</v>
      </c>
      <c r="C6599" s="7" t="s">
        <v>553</v>
      </c>
      <c r="D6599" s="7" t="s">
        <v>1097</v>
      </c>
      <c r="E6599" s="7" t="s">
        <v>458</v>
      </c>
      <c r="F6599" s="7" t="s">
        <v>459</v>
      </c>
      <c r="G6599" s="7" t="s">
        <v>1069</v>
      </c>
      <c r="H6599" s="7" t="s">
        <v>1026</v>
      </c>
      <c r="I6599" s="6" t="s">
        <v>11</v>
      </c>
      <c r="J6599" s="1"/>
      <c r="K6599" s="1"/>
      <c r="L6599" s="1"/>
      <c r="M6599" s="1"/>
      <c r="N6599" s="1"/>
      <c r="O6599" s="1"/>
      <c r="P6599" s="1"/>
      <c r="Q6599" s="12">
        <v>2188.6260000000002</v>
      </c>
      <c r="R6599" s="29">
        <f t="shared" si="309"/>
        <v>0</v>
      </c>
      <c r="S6599" t="str">
        <f t="shared" si="310"/>
        <v>OK</v>
      </c>
      <c r="T6599" s="10">
        <f>IFERROR(VLOOKUP(A6599,[1]!Tabla1[[#All],[Material]:[venta nueva]],38,FALSE),0)</f>
        <v>0</v>
      </c>
    </row>
    <row r="6600" spans="1:20" hidden="1" x14ac:dyDescent="0.35">
      <c r="A6600">
        <f t="shared" si="311"/>
        <v>1021105</v>
      </c>
      <c r="B6600" s="6" t="s">
        <v>1373</v>
      </c>
      <c r="C6600" s="7" t="s">
        <v>553</v>
      </c>
      <c r="D6600" s="7" t="s">
        <v>1097</v>
      </c>
      <c r="E6600" s="7" t="s">
        <v>118</v>
      </c>
      <c r="F6600" s="7" t="s">
        <v>119</v>
      </c>
      <c r="G6600" s="7" t="s">
        <v>1069</v>
      </c>
      <c r="H6600" s="7" t="s">
        <v>1026</v>
      </c>
      <c r="I6600" s="6" t="s">
        <v>11</v>
      </c>
      <c r="J6600" s="1"/>
      <c r="K6600" s="1"/>
      <c r="L6600" s="1"/>
      <c r="M6600" s="1"/>
      <c r="N6600" s="1"/>
      <c r="O6600" s="1"/>
      <c r="P6600" s="1"/>
      <c r="Q6600" s="12">
        <v>40510.252</v>
      </c>
      <c r="R6600" s="29">
        <f t="shared" ref="R6600:R6663" si="312">+O6600-P6600</f>
        <v>0</v>
      </c>
      <c r="S6600" t="str">
        <f t="shared" ref="S6600:S6663" si="313">IF(R6600&gt;0,"Sobre ingreso",IF(R6600&lt;0,"Pendiente de ingreso","OK"))</f>
        <v>OK</v>
      </c>
      <c r="T6600" s="10">
        <f>IFERROR(VLOOKUP(A6600,[1]!Tabla1[[#All],[Material]:[venta nueva]],38,FALSE),0)</f>
        <v>0</v>
      </c>
    </row>
    <row r="6601" spans="1:20" hidden="1" x14ac:dyDescent="0.35">
      <c r="A6601">
        <f t="shared" si="311"/>
        <v>1021111</v>
      </c>
      <c r="B6601" s="6" t="s">
        <v>1373</v>
      </c>
      <c r="C6601" s="7" t="s">
        <v>553</v>
      </c>
      <c r="D6601" s="7" t="s">
        <v>1097</v>
      </c>
      <c r="E6601" s="7" t="s">
        <v>121</v>
      </c>
      <c r="F6601" s="7" t="s">
        <v>122</v>
      </c>
      <c r="G6601" s="7" t="s">
        <v>1078</v>
      </c>
      <c r="H6601" s="7" t="s">
        <v>1027</v>
      </c>
      <c r="I6601" s="6" t="s">
        <v>11</v>
      </c>
      <c r="J6601" s="1"/>
      <c r="K6601" s="1"/>
      <c r="L6601" s="1"/>
      <c r="M6601" s="1"/>
      <c r="N6601" s="1"/>
      <c r="O6601" s="1"/>
      <c r="P6601" s="1"/>
      <c r="Q6601" s="12">
        <v>4452.72</v>
      </c>
      <c r="R6601" s="29">
        <f t="shared" si="312"/>
        <v>0</v>
      </c>
      <c r="S6601" t="str">
        <f t="shared" si="313"/>
        <v>OK</v>
      </c>
      <c r="T6601" s="10">
        <f>IFERROR(VLOOKUP(A6601,[1]!Tabla1[[#All],[Material]:[venta nueva]],38,FALSE),0)</f>
        <v>0</v>
      </c>
    </row>
    <row r="6602" spans="1:20" hidden="1" x14ac:dyDescent="0.35">
      <c r="A6602">
        <f t="shared" si="311"/>
        <v>1021115</v>
      </c>
      <c r="B6602" s="6" t="s">
        <v>1373</v>
      </c>
      <c r="C6602" s="7" t="s">
        <v>553</v>
      </c>
      <c r="D6602" s="7" t="s">
        <v>1097</v>
      </c>
      <c r="E6602" s="7" t="s">
        <v>123</v>
      </c>
      <c r="F6602" s="7" t="s">
        <v>124</v>
      </c>
      <c r="G6602" s="7" t="s">
        <v>1069</v>
      </c>
      <c r="H6602" s="7" t="s">
        <v>1026</v>
      </c>
      <c r="I6602" s="6" t="s">
        <v>14</v>
      </c>
      <c r="J6602" s="1"/>
      <c r="K6602" s="1"/>
      <c r="L6602" s="1"/>
      <c r="M6602" s="1"/>
      <c r="N6602" s="1"/>
      <c r="O6602" s="1"/>
      <c r="P6602" s="1"/>
      <c r="Q6602" s="12">
        <v>6260.0039999999999</v>
      </c>
      <c r="R6602" s="29">
        <f t="shared" si="312"/>
        <v>0</v>
      </c>
      <c r="S6602" t="str">
        <f t="shared" si="313"/>
        <v>OK</v>
      </c>
      <c r="T6602" s="10">
        <f>IFERROR(VLOOKUP(A6602,[1]!Tabla1[[#All],[Material]:[venta nueva]],38,FALSE),0)</f>
        <v>0</v>
      </c>
    </row>
    <row r="6603" spans="1:20" hidden="1" x14ac:dyDescent="0.35">
      <c r="A6603">
        <f t="shared" si="311"/>
        <v>1021136</v>
      </c>
      <c r="B6603" s="6" t="s">
        <v>1373</v>
      </c>
      <c r="C6603" s="7" t="s">
        <v>553</v>
      </c>
      <c r="D6603" s="7" t="s">
        <v>1097</v>
      </c>
      <c r="E6603" s="7" t="s">
        <v>125</v>
      </c>
      <c r="F6603" s="7" t="s">
        <v>126</v>
      </c>
      <c r="G6603" s="7" t="s">
        <v>1069</v>
      </c>
      <c r="H6603" s="7" t="s">
        <v>1026</v>
      </c>
      <c r="I6603" s="6" t="s">
        <v>16</v>
      </c>
      <c r="J6603" s="1"/>
      <c r="K6603" s="1"/>
      <c r="L6603" s="1"/>
      <c r="M6603" s="1"/>
      <c r="N6603" s="1"/>
      <c r="O6603" s="1"/>
      <c r="P6603" s="1"/>
      <c r="Q6603" s="12">
        <v>10749.175999999999</v>
      </c>
      <c r="R6603" s="29">
        <f t="shared" si="312"/>
        <v>0</v>
      </c>
      <c r="S6603" t="str">
        <f t="shared" si="313"/>
        <v>OK</v>
      </c>
      <c r="T6603" s="10">
        <f>IFERROR(VLOOKUP(A6603,[1]!Tabla1[[#All],[Material]:[venta nueva]],38,FALSE),0)</f>
        <v>0</v>
      </c>
    </row>
    <row r="6604" spans="1:20" hidden="1" x14ac:dyDescent="0.35">
      <c r="A6604">
        <f t="shared" si="311"/>
        <v>1021149</v>
      </c>
      <c r="B6604" s="6" t="s">
        <v>1373</v>
      </c>
      <c r="C6604" s="7" t="s">
        <v>553</v>
      </c>
      <c r="D6604" s="7" t="s">
        <v>1097</v>
      </c>
      <c r="E6604" s="7" t="s">
        <v>127</v>
      </c>
      <c r="F6604" s="7" t="s">
        <v>128</v>
      </c>
      <c r="G6604" s="7" t="s">
        <v>1084</v>
      </c>
      <c r="H6604" s="7" t="s">
        <v>1017</v>
      </c>
      <c r="I6604" s="6" t="s">
        <v>12</v>
      </c>
      <c r="J6604" s="1"/>
      <c r="K6604" s="1"/>
      <c r="L6604" s="1"/>
      <c r="M6604" s="1"/>
      <c r="N6604" s="1"/>
      <c r="O6604" s="1"/>
      <c r="P6604" s="1"/>
      <c r="Q6604" s="12">
        <v>48000</v>
      </c>
      <c r="R6604" s="29">
        <f t="shared" si="312"/>
        <v>0</v>
      </c>
      <c r="S6604" t="str">
        <f t="shared" si="313"/>
        <v>OK</v>
      </c>
      <c r="T6604" s="10">
        <f>IFERROR(VLOOKUP(A6604,[1]!Tabla1[[#All],[Material]:[venta nueva]],38,FALSE),0)</f>
        <v>0</v>
      </c>
    </row>
    <row r="6605" spans="1:20" hidden="1" x14ac:dyDescent="0.35">
      <c r="A6605">
        <f t="shared" si="311"/>
        <v>1021150</v>
      </c>
      <c r="B6605" s="6" t="s">
        <v>1373</v>
      </c>
      <c r="C6605" s="7" t="s">
        <v>553</v>
      </c>
      <c r="D6605" s="7" t="s">
        <v>1097</v>
      </c>
      <c r="E6605" s="7" t="s">
        <v>129</v>
      </c>
      <c r="F6605" s="7" t="s">
        <v>130</v>
      </c>
      <c r="G6605" s="7" t="s">
        <v>1084</v>
      </c>
      <c r="H6605" s="7" t="s">
        <v>1017</v>
      </c>
      <c r="I6605" s="6" t="s">
        <v>12</v>
      </c>
      <c r="J6605" s="1"/>
      <c r="K6605" s="1"/>
      <c r="L6605" s="1"/>
      <c r="M6605" s="1"/>
      <c r="N6605" s="1"/>
      <c r="O6605" s="1"/>
      <c r="P6605" s="1"/>
      <c r="Q6605" s="12">
        <v>45056.002</v>
      </c>
      <c r="R6605" s="29">
        <f t="shared" si="312"/>
        <v>0</v>
      </c>
      <c r="S6605" t="str">
        <f t="shared" si="313"/>
        <v>OK</v>
      </c>
      <c r="T6605" s="10">
        <f>IFERROR(VLOOKUP(A6605,[1]!Tabla1[[#All],[Material]:[venta nueva]],38,FALSE),0)</f>
        <v>0</v>
      </c>
    </row>
    <row r="6606" spans="1:20" hidden="1" x14ac:dyDescent="0.35">
      <c r="A6606">
        <f t="shared" si="311"/>
        <v>1021151</v>
      </c>
      <c r="B6606" s="6" t="s">
        <v>1373</v>
      </c>
      <c r="C6606" s="7" t="s">
        <v>553</v>
      </c>
      <c r="D6606" s="7" t="s">
        <v>1097</v>
      </c>
      <c r="E6606" s="7" t="s">
        <v>131</v>
      </c>
      <c r="F6606" s="7" t="s">
        <v>132</v>
      </c>
      <c r="G6606" s="7" t="s">
        <v>1084</v>
      </c>
      <c r="H6606" s="7" t="s">
        <v>1028</v>
      </c>
      <c r="I6606" s="6" t="s">
        <v>12</v>
      </c>
      <c r="J6606" s="1"/>
      <c r="K6606" s="1"/>
      <c r="L6606" s="1"/>
      <c r="M6606" s="1"/>
      <c r="N6606" s="1"/>
      <c r="O6606" s="1"/>
      <c r="P6606" s="1"/>
      <c r="Q6606" s="12">
        <v>70886.241999999998</v>
      </c>
      <c r="R6606" s="29">
        <f t="shared" si="312"/>
        <v>0</v>
      </c>
      <c r="S6606" t="str">
        <f t="shared" si="313"/>
        <v>OK</v>
      </c>
      <c r="T6606" s="10">
        <f>IFERROR(VLOOKUP(A6606,[1]!Tabla1[[#All],[Material]:[venta nueva]],38,FALSE),0)</f>
        <v>0</v>
      </c>
    </row>
    <row r="6607" spans="1:20" hidden="1" x14ac:dyDescent="0.35">
      <c r="A6607">
        <f t="shared" si="311"/>
        <v>1021152</v>
      </c>
      <c r="B6607" s="6" t="s">
        <v>1373</v>
      </c>
      <c r="C6607" s="7" t="s">
        <v>553</v>
      </c>
      <c r="D6607" s="7" t="s">
        <v>1097</v>
      </c>
      <c r="E6607" s="7" t="s">
        <v>133</v>
      </c>
      <c r="F6607" s="7" t="s">
        <v>134</v>
      </c>
      <c r="G6607" s="7" t="s">
        <v>1084</v>
      </c>
      <c r="H6607" s="7" t="s">
        <v>1028</v>
      </c>
      <c r="I6607" s="6" t="s">
        <v>12</v>
      </c>
      <c r="J6607" s="1"/>
      <c r="K6607" s="1"/>
      <c r="L6607" s="1"/>
      <c r="M6607" s="1"/>
      <c r="N6607" s="1"/>
      <c r="O6607" s="1"/>
      <c r="P6607" s="1"/>
      <c r="Q6607" s="12">
        <v>22559.998</v>
      </c>
      <c r="R6607" s="29">
        <f t="shared" si="312"/>
        <v>0</v>
      </c>
      <c r="S6607" t="str">
        <f t="shared" si="313"/>
        <v>OK</v>
      </c>
      <c r="T6607" s="10">
        <f>IFERROR(VLOOKUP(A6607,[1]!Tabla1[[#All],[Material]:[venta nueva]],38,FALSE),0)</f>
        <v>0</v>
      </c>
    </row>
    <row r="6608" spans="1:20" hidden="1" x14ac:dyDescent="0.35">
      <c r="A6608">
        <f t="shared" si="311"/>
        <v>1021156</v>
      </c>
      <c r="B6608" s="6" t="s">
        <v>1373</v>
      </c>
      <c r="C6608" s="7" t="s">
        <v>553</v>
      </c>
      <c r="D6608" s="7" t="s">
        <v>1097</v>
      </c>
      <c r="E6608" s="7" t="s">
        <v>135</v>
      </c>
      <c r="F6608" s="7" t="s">
        <v>136</v>
      </c>
      <c r="G6608" s="7" t="s">
        <v>1084</v>
      </c>
      <c r="H6608" s="7" t="s">
        <v>1017</v>
      </c>
      <c r="I6608" s="6" t="s">
        <v>12</v>
      </c>
      <c r="J6608" s="1"/>
      <c r="K6608" s="1"/>
      <c r="L6608" s="1"/>
      <c r="M6608" s="1"/>
      <c r="N6608" s="1"/>
      <c r="O6608" s="1"/>
      <c r="P6608" s="1"/>
      <c r="Q6608" s="12">
        <v>37553.485999999997</v>
      </c>
      <c r="R6608" s="29">
        <f t="shared" si="312"/>
        <v>0</v>
      </c>
      <c r="S6608" t="str">
        <f t="shared" si="313"/>
        <v>OK</v>
      </c>
      <c r="T6608" s="10">
        <f>IFERROR(VLOOKUP(A6608,[1]!Tabla1[[#All],[Material]:[venta nueva]],38,FALSE),0)</f>
        <v>0</v>
      </c>
    </row>
    <row r="6609" spans="1:20" hidden="1" x14ac:dyDescent="0.35">
      <c r="A6609">
        <f t="shared" si="311"/>
        <v>1021187</v>
      </c>
      <c r="B6609" s="6" t="s">
        <v>1373</v>
      </c>
      <c r="C6609" s="7" t="s">
        <v>553</v>
      </c>
      <c r="D6609" s="7" t="s">
        <v>1097</v>
      </c>
      <c r="E6609" s="7" t="s">
        <v>137</v>
      </c>
      <c r="F6609" s="7" t="s">
        <v>138</v>
      </c>
      <c r="G6609" s="7" t="s">
        <v>1080</v>
      </c>
      <c r="H6609" s="7" t="s">
        <v>1029</v>
      </c>
      <c r="I6609" s="6" t="s">
        <v>11</v>
      </c>
      <c r="J6609" s="1"/>
      <c r="K6609" s="1"/>
      <c r="L6609" s="1"/>
      <c r="M6609" s="1"/>
      <c r="N6609" s="1"/>
      <c r="O6609" s="1"/>
      <c r="P6609" s="1"/>
      <c r="Q6609" s="12">
        <v>55838.728000000003</v>
      </c>
      <c r="R6609" s="29">
        <f t="shared" si="312"/>
        <v>0</v>
      </c>
      <c r="S6609" t="str">
        <f t="shared" si="313"/>
        <v>OK</v>
      </c>
      <c r="T6609" s="10">
        <f>IFERROR(VLOOKUP(A6609,[1]!Tabla1[[#All],[Material]:[venta nueva]],38,FALSE),0)</f>
        <v>0</v>
      </c>
    </row>
    <row r="6610" spans="1:20" hidden="1" x14ac:dyDescent="0.35">
      <c r="A6610">
        <f t="shared" si="311"/>
        <v>1021204</v>
      </c>
      <c r="B6610" s="6" t="s">
        <v>1373</v>
      </c>
      <c r="C6610" s="7" t="s">
        <v>553</v>
      </c>
      <c r="D6610" s="7" t="s">
        <v>1097</v>
      </c>
      <c r="E6610" s="7" t="s">
        <v>474</v>
      </c>
      <c r="F6610" s="7" t="s">
        <v>28</v>
      </c>
      <c r="G6610" s="7" t="s">
        <v>1078</v>
      </c>
      <c r="H6610" s="7" t="s">
        <v>1006</v>
      </c>
      <c r="I6610" s="6" t="s">
        <v>14</v>
      </c>
      <c r="J6610" s="1"/>
      <c r="K6610" s="1"/>
      <c r="L6610" s="1"/>
      <c r="M6610" s="1"/>
      <c r="N6610" s="1"/>
      <c r="O6610" s="1"/>
      <c r="P6610" s="1"/>
      <c r="Q6610" s="12">
        <v>26979.993999999999</v>
      </c>
      <c r="R6610" s="29">
        <f t="shared" si="312"/>
        <v>0</v>
      </c>
      <c r="S6610" t="str">
        <f t="shared" si="313"/>
        <v>OK</v>
      </c>
      <c r="T6610" s="10">
        <f>IFERROR(VLOOKUP(A6610,[1]!Tabla1[[#All],[Material]:[venta nueva]],38,FALSE),0)</f>
        <v>0</v>
      </c>
    </row>
    <row r="6611" spans="1:20" hidden="1" x14ac:dyDescent="0.35">
      <c r="A6611">
        <f t="shared" si="311"/>
        <v>1021270</v>
      </c>
      <c r="B6611" s="6" t="s">
        <v>1373</v>
      </c>
      <c r="C6611" s="7" t="s">
        <v>553</v>
      </c>
      <c r="D6611" s="7" t="s">
        <v>1097</v>
      </c>
      <c r="E6611" s="7" t="s">
        <v>443</v>
      </c>
      <c r="F6611" s="7" t="s">
        <v>142</v>
      </c>
      <c r="G6611" s="7" t="s">
        <v>1080</v>
      </c>
      <c r="H6611" s="7" t="s">
        <v>1030</v>
      </c>
      <c r="I6611" s="6" t="s">
        <v>10</v>
      </c>
      <c r="J6611" s="1"/>
      <c r="K6611" s="1"/>
      <c r="L6611" s="1"/>
      <c r="M6611" s="1"/>
      <c r="N6611" s="1"/>
      <c r="O6611" s="1"/>
      <c r="P6611" s="1"/>
      <c r="Q6611" s="12">
        <v>3792.19</v>
      </c>
      <c r="R6611" s="29">
        <f t="shared" si="312"/>
        <v>0</v>
      </c>
      <c r="S6611" t="str">
        <f t="shared" si="313"/>
        <v>OK</v>
      </c>
      <c r="T6611" s="10">
        <f>IFERROR(VLOOKUP(A6611,[1]!Tabla1[[#All],[Material]:[venta nueva]],38,FALSE),0)</f>
        <v>0</v>
      </c>
    </row>
    <row r="6612" spans="1:20" hidden="1" x14ac:dyDescent="0.35">
      <c r="A6612">
        <f t="shared" si="311"/>
        <v>1021272</v>
      </c>
      <c r="B6612" s="6" t="s">
        <v>1373</v>
      </c>
      <c r="C6612" s="7" t="s">
        <v>553</v>
      </c>
      <c r="D6612" s="7" t="s">
        <v>1097</v>
      </c>
      <c r="E6612" s="7" t="s">
        <v>143</v>
      </c>
      <c r="F6612" s="7" t="s">
        <v>144</v>
      </c>
      <c r="G6612" s="7" t="s">
        <v>1080</v>
      </c>
      <c r="H6612" s="7" t="s">
        <v>1030</v>
      </c>
      <c r="I6612" s="6" t="s">
        <v>10</v>
      </c>
      <c r="J6612" s="1"/>
      <c r="K6612" s="1"/>
      <c r="L6612" s="1"/>
      <c r="M6612" s="1"/>
      <c r="N6612" s="1"/>
      <c r="O6612" s="1"/>
      <c r="P6612" s="1"/>
      <c r="Q6612" s="12">
        <v>195031.592</v>
      </c>
      <c r="R6612" s="29">
        <f t="shared" si="312"/>
        <v>0</v>
      </c>
      <c r="S6612" t="str">
        <f t="shared" si="313"/>
        <v>OK</v>
      </c>
      <c r="T6612" s="10">
        <f>IFERROR(VLOOKUP(A6612,[1]!Tabla1[[#All],[Material]:[venta nueva]],38,FALSE),0)</f>
        <v>0</v>
      </c>
    </row>
    <row r="6613" spans="1:20" hidden="1" x14ac:dyDescent="0.35">
      <c r="A6613">
        <f t="shared" si="311"/>
        <v>1021278</v>
      </c>
      <c r="B6613" s="6" t="s">
        <v>1373</v>
      </c>
      <c r="C6613" s="7" t="s">
        <v>553</v>
      </c>
      <c r="D6613" s="7" t="s">
        <v>1097</v>
      </c>
      <c r="E6613" s="7" t="s">
        <v>1368</v>
      </c>
      <c r="F6613" s="7" t="s">
        <v>1369</v>
      </c>
      <c r="G6613" s="7" t="s">
        <v>1086</v>
      </c>
      <c r="H6613" s="7" t="s">
        <v>1025</v>
      </c>
      <c r="I6613" s="6" t="s">
        <v>662</v>
      </c>
      <c r="J6613" s="1"/>
      <c r="K6613" s="1"/>
      <c r="L6613" s="1"/>
      <c r="M6613" s="1"/>
      <c r="N6613" s="1"/>
      <c r="O6613" s="1"/>
      <c r="P6613" s="1"/>
      <c r="Q6613" s="12">
        <v>20330.763999999999</v>
      </c>
      <c r="R6613" s="29">
        <f t="shared" si="312"/>
        <v>0</v>
      </c>
      <c r="S6613" t="str">
        <f t="shared" si="313"/>
        <v>OK</v>
      </c>
      <c r="T6613" s="10">
        <f>IFERROR(VLOOKUP(A6613,[1]!Tabla1[[#All],[Material]:[venta nueva]],38,FALSE),0)</f>
        <v>0</v>
      </c>
    </row>
    <row r="6614" spans="1:20" hidden="1" x14ac:dyDescent="0.35">
      <c r="A6614">
        <f t="shared" si="311"/>
        <v>1021279</v>
      </c>
      <c r="B6614" s="6" t="s">
        <v>1373</v>
      </c>
      <c r="C6614" s="7" t="s">
        <v>553</v>
      </c>
      <c r="D6614" s="7" t="s">
        <v>1097</v>
      </c>
      <c r="E6614" s="7" t="s">
        <v>1252</v>
      </c>
      <c r="F6614" s="7" t="s">
        <v>357</v>
      </c>
      <c r="G6614" s="7" t="s">
        <v>1084</v>
      </c>
      <c r="H6614" s="7" t="s">
        <v>1017</v>
      </c>
      <c r="I6614" s="6" t="s">
        <v>11</v>
      </c>
      <c r="J6614" s="1"/>
      <c r="K6614" s="1"/>
      <c r="L6614" s="1"/>
      <c r="M6614" s="1"/>
      <c r="N6614" s="1"/>
      <c r="O6614" s="1"/>
      <c r="P6614" s="1"/>
      <c r="Q6614" s="12">
        <v>19577.628000000001</v>
      </c>
      <c r="R6614" s="29">
        <f t="shared" si="312"/>
        <v>0</v>
      </c>
      <c r="S6614" t="str">
        <f t="shared" si="313"/>
        <v>OK</v>
      </c>
      <c r="T6614" s="10">
        <f>IFERROR(VLOOKUP(A6614,[1]!Tabla1[[#All],[Material]:[venta nueva]],38,FALSE),0)</f>
        <v>0</v>
      </c>
    </row>
    <row r="6615" spans="1:20" hidden="1" x14ac:dyDescent="0.35">
      <c r="A6615">
        <f t="shared" si="311"/>
        <v>1021385</v>
      </c>
      <c r="B6615" s="6" t="s">
        <v>1373</v>
      </c>
      <c r="C6615" s="7" t="s">
        <v>553</v>
      </c>
      <c r="D6615" s="7" t="s">
        <v>1097</v>
      </c>
      <c r="E6615" s="7" t="s">
        <v>147</v>
      </c>
      <c r="F6615" s="7" t="s">
        <v>148</v>
      </c>
      <c r="G6615" s="7" t="s">
        <v>1080</v>
      </c>
      <c r="H6615" s="7" t="s">
        <v>1031</v>
      </c>
      <c r="I6615" s="6" t="s">
        <v>11</v>
      </c>
      <c r="J6615" s="1"/>
      <c r="K6615" s="1"/>
      <c r="L6615" s="1"/>
      <c r="M6615" s="1"/>
      <c r="N6615" s="1"/>
      <c r="O6615" s="1"/>
      <c r="P6615" s="1"/>
      <c r="Q6615" s="12">
        <v>113823.54</v>
      </c>
      <c r="R6615" s="29">
        <f t="shared" si="312"/>
        <v>0</v>
      </c>
      <c r="S6615" t="str">
        <f t="shared" si="313"/>
        <v>OK</v>
      </c>
      <c r="T6615" s="10">
        <f>IFERROR(VLOOKUP(A6615,[1]!Tabla1[[#All],[Material]:[venta nueva]],38,FALSE),0)</f>
        <v>0</v>
      </c>
    </row>
    <row r="6616" spans="1:20" hidden="1" x14ac:dyDescent="0.35">
      <c r="A6616">
        <f t="shared" si="311"/>
        <v>1021398</v>
      </c>
      <c r="B6616" s="6" t="s">
        <v>1373</v>
      </c>
      <c r="C6616" s="7" t="s">
        <v>553</v>
      </c>
      <c r="D6616" s="7" t="s">
        <v>1097</v>
      </c>
      <c r="E6616" s="7" t="s">
        <v>460</v>
      </c>
      <c r="F6616" s="7" t="s">
        <v>78</v>
      </c>
      <c r="G6616" s="7" t="s">
        <v>985</v>
      </c>
      <c r="H6616" s="7" t="s">
        <v>1012</v>
      </c>
      <c r="I6616" s="6" t="s">
        <v>8</v>
      </c>
      <c r="J6616" s="1"/>
      <c r="K6616" s="1"/>
      <c r="L6616" s="1"/>
      <c r="M6616" s="1"/>
      <c r="N6616" s="1"/>
      <c r="O6616" s="1"/>
      <c r="P6616" s="1"/>
      <c r="Q6616" s="12">
        <v>6752.5060000000003</v>
      </c>
      <c r="R6616" s="29">
        <f t="shared" si="312"/>
        <v>0</v>
      </c>
      <c r="S6616" t="str">
        <f t="shared" si="313"/>
        <v>OK</v>
      </c>
      <c r="T6616" s="10">
        <f>IFERROR(VLOOKUP(A6616,[1]!Tabla1[[#All],[Material]:[venta nueva]],38,FALSE),0)</f>
        <v>0</v>
      </c>
    </row>
    <row r="6617" spans="1:20" hidden="1" x14ac:dyDescent="0.35">
      <c r="A6617">
        <f t="shared" si="311"/>
        <v>1021470</v>
      </c>
      <c r="B6617" s="6" t="s">
        <v>1373</v>
      </c>
      <c r="C6617" s="7" t="s">
        <v>553</v>
      </c>
      <c r="D6617" s="7" t="s">
        <v>1097</v>
      </c>
      <c r="E6617" s="7" t="s">
        <v>152</v>
      </c>
      <c r="F6617" s="7" t="s">
        <v>153</v>
      </c>
      <c r="G6617" s="7" t="s">
        <v>1086</v>
      </c>
      <c r="H6617" s="7" t="s">
        <v>1025</v>
      </c>
      <c r="I6617" s="6" t="s">
        <v>12</v>
      </c>
      <c r="J6617" s="1"/>
      <c r="K6617" s="1"/>
      <c r="L6617" s="1"/>
      <c r="M6617" s="1"/>
      <c r="N6617" s="1"/>
      <c r="O6617" s="1"/>
      <c r="P6617" s="1"/>
      <c r="Q6617" s="12">
        <v>24543.304</v>
      </c>
      <c r="R6617" s="29">
        <f t="shared" si="312"/>
        <v>0</v>
      </c>
      <c r="S6617" t="str">
        <f t="shared" si="313"/>
        <v>OK</v>
      </c>
      <c r="T6617" s="10">
        <f>IFERROR(VLOOKUP(A6617,[1]!Tabla1[[#All],[Material]:[venta nueva]],38,FALSE),0)</f>
        <v>0</v>
      </c>
    </row>
    <row r="6618" spans="1:20" hidden="1" x14ac:dyDescent="0.35">
      <c r="A6618">
        <f t="shared" si="311"/>
        <v>1021538</v>
      </c>
      <c r="B6618" s="6" t="s">
        <v>1373</v>
      </c>
      <c r="C6618" s="7" t="s">
        <v>553</v>
      </c>
      <c r="D6618" s="7" t="s">
        <v>1097</v>
      </c>
      <c r="E6618" s="7" t="s">
        <v>158</v>
      </c>
      <c r="F6618" s="7" t="s">
        <v>159</v>
      </c>
      <c r="G6618" s="7" t="s">
        <v>1082</v>
      </c>
      <c r="H6618" s="7" t="s">
        <v>1013</v>
      </c>
      <c r="I6618" s="6" t="s">
        <v>8</v>
      </c>
      <c r="J6618" s="1"/>
      <c r="K6618" s="1"/>
      <c r="L6618" s="1"/>
      <c r="M6618" s="1"/>
      <c r="N6618" s="1"/>
      <c r="O6618" s="1"/>
      <c r="P6618" s="1"/>
      <c r="Q6618" s="12">
        <v>51590.078000000001</v>
      </c>
      <c r="R6618" s="29">
        <f t="shared" si="312"/>
        <v>0</v>
      </c>
      <c r="S6618" t="str">
        <f t="shared" si="313"/>
        <v>OK</v>
      </c>
      <c r="T6618" s="10">
        <f>IFERROR(VLOOKUP(A6618,[1]!Tabla1[[#All],[Material]:[venta nueva]],38,FALSE),0)</f>
        <v>0</v>
      </c>
    </row>
    <row r="6619" spans="1:20" hidden="1" x14ac:dyDescent="0.35">
      <c r="A6619">
        <f t="shared" si="311"/>
        <v>1021555</v>
      </c>
      <c r="B6619" s="6" t="s">
        <v>1373</v>
      </c>
      <c r="C6619" s="7" t="s">
        <v>553</v>
      </c>
      <c r="D6619" s="7" t="s">
        <v>1097</v>
      </c>
      <c r="E6619" s="7" t="s">
        <v>163</v>
      </c>
      <c r="F6619" s="7" t="s">
        <v>164</v>
      </c>
      <c r="G6619" s="7" t="s">
        <v>1078</v>
      </c>
      <c r="H6619" s="7" t="s">
        <v>1009</v>
      </c>
      <c r="I6619" s="6" t="s">
        <v>10</v>
      </c>
      <c r="J6619" s="1"/>
      <c r="K6619" s="1"/>
      <c r="L6619" s="1"/>
      <c r="M6619" s="1"/>
      <c r="N6619" s="1"/>
      <c r="O6619" s="1"/>
      <c r="P6619" s="1"/>
      <c r="Q6619" s="12">
        <v>184391.114</v>
      </c>
      <c r="R6619" s="29">
        <f t="shared" si="312"/>
        <v>0</v>
      </c>
      <c r="S6619" t="str">
        <f t="shared" si="313"/>
        <v>OK</v>
      </c>
      <c r="T6619" s="10">
        <f>IFERROR(VLOOKUP(A6619,[1]!Tabla1[[#All],[Material]:[venta nueva]],38,FALSE),0)</f>
        <v>0</v>
      </c>
    </row>
    <row r="6620" spans="1:20" hidden="1" x14ac:dyDescent="0.35">
      <c r="A6620">
        <f t="shared" si="311"/>
        <v>1021603</v>
      </c>
      <c r="B6620" s="6" t="s">
        <v>1373</v>
      </c>
      <c r="C6620" s="7" t="s">
        <v>553</v>
      </c>
      <c r="D6620" s="7" t="s">
        <v>1097</v>
      </c>
      <c r="E6620" s="7" t="s">
        <v>165</v>
      </c>
      <c r="F6620" s="7" t="s">
        <v>166</v>
      </c>
      <c r="G6620" s="7" t="s">
        <v>1075</v>
      </c>
      <c r="H6620" s="7" t="s">
        <v>1003</v>
      </c>
      <c r="I6620" s="6" t="s">
        <v>16</v>
      </c>
      <c r="J6620" s="1"/>
      <c r="K6620" s="1"/>
      <c r="L6620" s="1"/>
      <c r="M6620" s="1"/>
      <c r="N6620" s="1"/>
      <c r="O6620" s="1"/>
      <c r="P6620" s="1"/>
      <c r="Q6620" s="12">
        <v>9816.8439999999991</v>
      </c>
      <c r="R6620" s="29">
        <f t="shared" si="312"/>
        <v>0</v>
      </c>
      <c r="S6620" t="str">
        <f t="shared" si="313"/>
        <v>OK</v>
      </c>
      <c r="T6620" s="10">
        <f>IFERROR(VLOOKUP(A6620,[1]!Tabla1[[#All],[Material]:[venta nueva]],38,FALSE),0)</f>
        <v>0</v>
      </c>
    </row>
    <row r="6621" spans="1:20" hidden="1" x14ac:dyDescent="0.35">
      <c r="A6621">
        <f t="shared" si="311"/>
        <v>1021609</v>
      </c>
      <c r="B6621" s="6" t="s">
        <v>1373</v>
      </c>
      <c r="C6621" s="7" t="s">
        <v>553</v>
      </c>
      <c r="D6621" s="7" t="s">
        <v>1097</v>
      </c>
      <c r="E6621" s="7" t="s">
        <v>167</v>
      </c>
      <c r="F6621" s="7" t="s">
        <v>168</v>
      </c>
      <c r="G6621" s="7" t="s">
        <v>985</v>
      </c>
      <c r="H6621" s="7" t="s">
        <v>1012</v>
      </c>
      <c r="I6621" s="6" t="s">
        <v>16</v>
      </c>
      <c r="J6621" s="1"/>
      <c r="K6621" s="1"/>
      <c r="L6621" s="1"/>
      <c r="M6621" s="1"/>
      <c r="N6621" s="1"/>
      <c r="O6621" s="1"/>
      <c r="P6621" s="1"/>
      <c r="Q6621" s="12">
        <v>70487.72</v>
      </c>
      <c r="R6621" s="29">
        <f t="shared" si="312"/>
        <v>0</v>
      </c>
      <c r="S6621" t="str">
        <f t="shared" si="313"/>
        <v>OK</v>
      </c>
      <c r="T6621" s="10">
        <f>IFERROR(VLOOKUP(A6621,[1]!Tabla1[[#All],[Material]:[venta nueva]],38,FALSE),0)</f>
        <v>0</v>
      </c>
    </row>
    <row r="6622" spans="1:20" hidden="1" x14ac:dyDescent="0.35">
      <c r="A6622">
        <f t="shared" si="311"/>
        <v>1021622</v>
      </c>
      <c r="B6622" s="6" t="s">
        <v>1373</v>
      </c>
      <c r="C6622" s="7" t="s">
        <v>553</v>
      </c>
      <c r="D6622" s="7" t="s">
        <v>1097</v>
      </c>
      <c r="E6622" s="7" t="s">
        <v>169</v>
      </c>
      <c r="F6622" s="7" t="s">
        <v>74</v>
      </c>
      <c r="G6622" s="7" t="s">
        <v>1074</v>
      </c>
      <c r="H6622" s="7" t="s">
        <v>1018</v>
      </c>
      <c r="I6622" s="6" t="s">
        <v>11</v>
      </c>
      <c r="J6622" s="1"/>
      <c r="K6622" s="1"/>
      <c r="L6622" s="1"/>
      <c r="M6622" s="1"/>
      <c r="N6622" s="1"/>
      <c r="O6622" s="1"/>
      <c r="P6622" s="1"/>
      <c r="Q6622" s="12">
        <v>2825.9319999999998</v>
      </c>
      <c r="R6622" s="29">
        <f t="shared" si="312"/>
        <v>0</v>
      </c>
      <c r="S6622" t="str">
        <f t="shared" si="313"/>
        <v>OK</v>
      </c>
      <c r="T6622" s="10">
        <f>IFERROR(VLOOKUP(A6622,[1]!Tabla1[[#All],[Material]:[venta nueva]],38,FALSE),0)</f>
        <v>0</v>
      </c>
    </row>
    <row r="6623" spans="1:20" hidden="1" x14ac:dyDescent="0.35">
      <c r="A6623">
        <f t="shared" si="311"/>
        <v>1021731</v>
      </c>
      <c r="B6623" s="6" t="s">
        <v>1373</v>
      </c>
      <c r="C6623" s="7" t="s">
        <v>553</v>
      </c>
      <c r="D6623" s="7" t="s">
        <v>1097</v>
      </c>
      <c r="E6623" s="7" t="s">
        <v>174</v>
      </c>
      <c r="F6623" s="7" t="s">
        <v>175</v>
      </c>
      <c r="G6623" s="7" t="s">
        <v>1086</v>
      </c>
      <c r="H6623" s="7" t="s">
        <v>1025</v>
      </c>
      <c r="I6623" s="6" t="s">
        <v>14</v>
      </c>
      <c r="J6623" s="1"/>
      <c r="K6623" s="1"/>
      <c r="L6623" s="1"/>
      <c r="M6623" s="1"/>
      <c r="N6623" s="1"/>
      <c r="O6623" s="1"/>
      <c r="P6623" s="1"/>
      <c r="Q6623" s="12">
        <v>115790.65399999999</v>
      </c>
      <c r="R6623" s="29">
        <f t="shared" si="312"/>
        <v>0</v>
      </c>
      <c r="S6623" t="str">
        <f t="shared" si="313"/>
        <v>OK</v>
      </c>
      <c r="T6623" s="10">
        <f>IFERROR(VLOOKUP(A6623,[1]!Tabla1[[#All],[Material]:[venta nueva]],38,FALSE),0)</f>
        <v>0</v>
      </c>
    </row>
    <row r="6624" spans="1:20" hidden="1" x14ac:dyDescent="0.35">
      <c r="A6624">
        <f t="shared" si="311"/>
        <v>1021732</v>
      </c>
      <c r="B6624" s="6" t="s">
        <v>1373</v>
      </c>
      <c r="C6624" s="7" t="s">
        <v>553</v>
      </c>
      <c r="D6624" s="7" t="s">
        <v>1097</v>
      </c>
      <c r="E6624" s="7" t="s">
        <v>176</v>
      </c>
      <c r="F6624" s="7" t="s">
        <v>177</v>
      </c>
      <c r="G6624" s="7" t="s">
        <v>1084</v>
      </c>
      <c r="H6624" s="7" t="s">
        <v>1032</v>
      </c>
      <c r="I6624" s="6" t="s">
        <v>14</v>
      </c>
      <c r="J6624" s="1"/>
      <c r="K6624" s="1"/>
      <c r="L6624" s="1"/>
      <c r="M6624" s="1"/>
      <c r="N6624" s="1"/>
      <c r="O6624" s="1"/>
      <c r="P6624" s="1"/>
      <c r="Q6624" s="12">
        <v>355926.47399999999</v>
      </c>
      <c r="R6624" s="29">
        <f t="shared" si="312"/>
        <v>0</v>
      </c>
      <c r="S6624" t="str">
        <f t="shared" si="313"/>
        <v>OK</v>
      </c>
      <c r="T6624" s="10">
        <f>IFERROR(VLOOKUP(A6624,[1]!Tabla1[[#All],[Material]:[venta nueva]],38,FALSE),0)</f>
        <v>0</v>
      </c>
    </row>
    <row r="6625" spans="1:20" hidden="1" x14ac:dyDescent="0.35">
      <c r="A6625">
        <f t="shared" si="311"/>
        <v>1021733</v>
      </c>
      <c r="B6625" s="6" t="s">
        <v>1373</v>
      </c>
      <c r="C6625" s="7" t="s">
        <v>553</v>
      </c>
      <c r="D6625" s="7" t="s">
        <v>1097</v>
      </c>
      <c r="E6625" s="7" t="s">
        <v>178</v>
      </c>
      <c r="F6625" s="7" t="s">
        <v>149</v>
      </c>
      <c r="G6625" s="7" t="s">
        <v>1076</v>
      </c>
      <c r="H6625" s="7" t="s">
        <v>1022</v>
      </c>
      <c r="I6625" s="6" t="s">
        <v>14</v>
      </c>
      <c r="J6625" s="1"/>
      <c r="K6625" s="1"/>
      <c r="L6625" s="1"/>
      <c r="M6625" s="1"/>
      <c r="N6625" s="1"/>
      <c r="O6625" s="1"/>
      <c r="P6625" s="1"/>
      <c r="Q6625" s="12">
        <v>348889.51</v>
      </c>
      <c r="R6625" s="29">
        <f t="shared" si="312"/>
        <v>0</v>
      </c>
      <c r="S6625" t="str">
        <f t="shared" si="313"/>
        <v>OK</v>
      </c>
      <c r="T6625" s="10">
        <f>IFERROR(VLOOKUP(A6625,[1]!Tabla1[[#All],[Material]:[venta nueva]],38,FALSE),0)</f>
        <v>0</v>
      </c>
    </row>
    <row r="6626" spans="1:20" hidden="1" x14ac:dyDescent="0.35">
      <c r="A6626">
        <f t="shared" si="311"/>
        <v>1021735</v>
      </c>
      <c r="B6626" s="6" t="s">
        <v>1373</v>
      </c>
      <c r="C6626" s="7" t="s">
        <v>553</v>
      </c>
      <c r="D6626" s="7" t="s">
        <v>1097</v>
      </c>
      <c r="E6626" s="7" t="s">
        <v>179</v>
      </c>
      <c r="F6626" s="7" t="s">
        <v>180</v>
      </c>
      <c r="G6626" s="7" t="s">
        <v>1069</v>
      </c>
      <c r="H6626" s="7" t="s">
        <v>1033</v>
      </c>
      <c r="I6626" s="6" t="s">
        <v>14</v>
      </c>
      <c r="J6626" s="1"/>
      <c r="K6626" s="1"/>
      <c r="L6626" s="1"/>
      <c r="M6626" s="1"/>
      <c r="N6626" s="1"/>
      <c r="O6626" s="1"/>
      <c r="P6626" s="1"/>
      <c r="Q6626" s="12">
        <v>151700.64799999999</v>
      </c>
      <c r="R6626" s="29">
        <f t="shared" si="312"/>
        <v>0</v>
      </c>
      <c r="S6626" t="str">
        <f t="shared" si="313"/>
        <v>OK</v>
      </c>
      <c r="T6626" s="10">
        <f>IFERROR(VLOOKUP(A6626,[1]!Tabla1[[#All],[Material]:[venta nueva]],38,FALSE),0)</f>
        <v>0</v>
      </c>
    </row>
    <row r="6627" spans="1:20" hidden="1" x14ac:dyDescent="0.35">
      <c r="A6627">
        <f t="shared" si="311"/>
        <v>1021737</v>
      </c>
      <c r="B6627" s="6" t="s">
        <v>1373</v>
      </c>
      <c r="C6627" s="7" t="s">
        <v>553</v>
      </c>
      <c r="D6627" s="7" t="s">
        <v>1097</v>
      </c>
      <c r="E6627" s="7" t="s">
        <v>181</v>
      </c>
      <c r="F6627" s="7" t="s">
        <v>182</v>
      </c>
      <c r="G6627" s="7" t="s">
        <v>1069</v>
      </c>
      <c r="H6627" s="7" t="s">
        <v>1033</v>
      </c>
      <c r="I6627" s="6" t="s">
        <v>14</v>
      </c>
      <c r="J6627" s="1"/>
      <c r="K6627" s="1"/>
      <c r="L6627" s="1"/>
      <c r="M6627" s="1"/>
      <c r="N6627" s="1"/>
      <c r="O6627" s="1"/>
      <c r="P6627" s="1"/>
      <c r="Q6627" s="12">
        <v>29151.225999999999</v>
      </c>
      <c r="R6627" s="29">
        <f t="shared" si="312"/>
        <v>0</v>
      </c>
      <c r="S6627" t="str">
        <f t="shared" si="313"/>
        <v>OK</v>
      </c>
      <c r="T6627" s="10">
        <f>IFERROR(VLOOKUP(A6627,[1]!Tabla1[[#All],[Material]:[venta nueva]],38,FALSE),0)</f>
        <v>0</v>
      </c>
    </row>
    <row r="6628" spans="1:20" hidden="1" x14ac:dyDescent="0.35">
      <c r="A6628">
        <f t="shared" si="311"/>
        <v>1021738</v>
      </c>
      <c r="B6628" s="6" t="s">
        <v>1373</v>
      </c>
      <c r="C6628" s="7" t="s">
        <v>553</v>
      </c>
      <c r="D6628" s="7" t="s">
        <v>1097</v>
      </c>
      <c r="E6628" s="7" t="s">
        <v>183</v>
      </c>
      <c r="F6628" s="7" t="s">
        <v>184</v>
      </c>
      <c r="G6628" s="7" t="s">
        <v>1069</v>
      </c>
      <c r="H6628" s="7" t="s">
        <v>1033</v>
      </c>
      <c r="I6628" s="6" t="s">
        <v>14</v>
      </c>
      <c r="J6628" s="1"/>
      <c r="K6628" s="1"/>
      <c r="L6628" s="1"/>
      <c r="M6628" s="1"/>
      <c r="N6628" s="1"/>
      <c r="O6628" s="1"/>
      <c r="P6628" s="1"/>
      <c r="Q6628" s="12">
        <v>143917.77799999999</v>
      </c>
      <c r="R6628" s="29">
        <f t="shared" si="312"/>
        <v>0</v>
      </c>
      <c r="S6628" t="str">
        <f t="shared" si="313"/>
        <v>OK</v>
      </c>
      <c r="T6628" s="10">
        <f>IFERROR(VLOOKUP(A6628,[1]!Tabla1[[#All],[Material]:[venta nueva]],38,FALSE),0)</f>
        <v>0</v>
      </c>
    </row>
    <row r="6629" spans="1:20" hidden="1" x14ac:dyDescent="0.35">
      <c r="A6629">
        <f t="shared" si="311"/>
        <v>1021739</v>
      </c>
      <c r="B6629" s="6" t="s">
        <v>1373</v>
      </c>
      <c r="C6629" s="7" t="s">
        <v>553</v>
      </c>
      <c r="D6629" s="7" t="s">
        <v>1097</v>
      </c>
      <c r="E6629" s="7" t="s">
        <v>185</v>
      </c>
      <c r="F6629" s="7" t="s">
        <v>186</v>
      </c>
      <c r="G6629" s="7" t="s">
        <v>1087</v>
      </c>
      <c r="H6629" s="7" t="s">
        <v>1034</v>
      </c>
      <c r="I6629" s="6" t="s">
        <v>14</v>
      </c>
      <c r="J6629" s="1"/>
      <c r="K6629" s="1"/>
      <c r="L6629" s="1"/>
      <c r="M6629" s="1"/>
      <c r="N6629" s="1"/>
      <c r="O6629" s="1"/>
      <c r="P6629" s="1"/>
      <c r="Q6629" s="12">
        <v>3970.7640000000001</v>
      </c>
      <c r="R6629" s="29">
        <f t="shared" si="312"/>
        <v>0</v>
      </c>
      <c r="S6629" t="str">
        <f t="shared" si="313"/>
        <v>OK</v>
      </c>
      <c r="T6629" s="10">
        <f>IFERROR(VLOOKUP(A6629,[1]!Tabla1[[#All],[Material]:[venta nueva]],38,FALSE),0)</f>
        <v>0</v>
      </c>
    </row>
    <row r="6630" spans="1:20" hidden="1" x14ac:dyDescent="0.35">
      <c r="A6630">
        <f t="shared" si="311"/>
        <v>1021766</v>
      </c>
      <c r="B6630" s="6" t="s">
        <v>1373</v>
      </c>
      <c r="C6630" s="7" t="s">
        <v>553</v>
      </c>
      <c r="D6630" s="7" t="s">
        <v>1097</v>
      </c>
      <c r="E6630" s="7" t="s">
        <v>189</v>
      </c>
      <c r="F6630" s="7" t="s">
        <v>190</v>
      </c>
      <c r="G6630" s="7" t="s">
        <v>1084</v>
      </c>
      <c r="H6630" s="7" t="s">
        <v>1028</v>
      </c>
      <c r="I6630" s="6" t="s">
        <v>14</v>
      </c>
      <c r="J6630" s="1"/>
      <c r="K6630" s="1"/>
      <c r="L6630" s="1"/>
      <c r="M6630" s="1"/>
      <c r="N6630" s="1"/>
      <c r="O6630" s="1"/>
      <c r="P6630" s="1"/>
      <c r="Q6630" s="12">
        <v>312956.41600000003</v>
      </c>
      <c r="R6630" s="29">
        <f t="shared" si="312"/>
        <v>0</v>
      </c>
      <c r="S6630" t="str">
        <f t="shared" si="313"/>
        <v>OK</v>
      </c>
      <c r="T6630" s="10">
        <f>IFERROR(VLOOKUP(A6630,[1]!Tabla1[[#All],[Material]:[venta nueva]],38,FALSE),0)</f>
        <v>0</v>
      </c>
    </row>
    <row r="6631" spans="1:20" hidden="1" x14ac:dyDescent="0.35">
      <c r="A6631">
        <f t="shared" si="311"/>
        <v>1021767</v>
      </c>
      <c r="B6631" s="6" t="s">
        <v>1373</v>
      </c>
      <c r="C6631" s="7" t="s">
        <v>553</v>
      </c>
      <c r="D6631" s="7" t="s">
        <v>1097</v>
      </c>
      <c r="E6631" s="7" t="s">
        <v>191</v>
      </c>
      <c r="F6631" s="7" t="s">
        <v>192</v>
      </c>
      <c r="G6631" s="7" t="s">
        <v>1084</v>
      </c>
      <c r="H6631" s="7" t="s">
        <v>1017</v>
      </c>
      <c r="I6631" s="6" t="s">
        <v>14</v>
      </c>
      <c r="J6631" s="1"/>
      <c r="K6631" s="1"/>
      <c r="L6631" s="1"/>
      <c r="M6631" s="1"/>
      <c r="N6631" s="1"/>
      <c r="O6631" s="1"/>
      <c r="P6631" s="1"/>
      <c r="Q6631" s="12">
        <v>497694.96</v>
      </c>
      <c r="R6631" s="29">
        <f t="shared" si="312"/>
        <v>0</v>
      </c>
      <c r="S6631" t="str">
        <f t="shared" si="313"/>
        <v>OK</v>
      </c>
      <c r="T6631" s="10">
        <f>IFERROR(VLOOKUP(A6631,[1]!Tabla1[[#All],[Material]:[venta nueva]],38,FALSE),0)</f>
        <v>0</v>
      </c>
    </row>
    <row r="6632" spans="1:20" hidden="1" x14ac:dyDescent="0.35">
      <c r="A6632">
        <f t="shared" si="311"/>
        <v>1021774</v>
      </c>
      <c r="B6632" s="6" t="s">
        <v>1373</v>
      </c>
      <c r="C6632" s="7" t="s">
        <v>553</v>
      </c>
      <c r="D6632" s="7" t="s">
        <v>1097</v>
      </c>
      <c r="E6632" s="7" t="s">
        <v>193</v>
      </c>
      <c r="F6632" s="7" t="s">
        <v>194</v>
      </c>
      <c r="G6632" s="7" t="s">
        <v>1084</v>
      </c>
      <c r="H6632" s="7" t="s">
        <v>1028</v>
      </c>
      <c r="I6632" s="6" t="s">
        <v>14</v>
      </c>
      <c r="J6632" s="1"/>
      <c r="K6632" s="1"/>
      <c r="L6632" s="1"/>
      <c r="M6632" s="1"/>
      <c r="N6632" s="1"/>
      <c r="O6632" s="1"/>
      <c r="P6632" s="1"/>
      <c r="Q6632" s="12">
        <v>94570.601999999999</v>
      </c>
      <c r="R6632" s="29">
        <f t="shared" si="312"/>
        <v>0</v>
      </c>
      <c r="S6632" t="str">
        <f t="shared" si="313"/>
        <v>OK</v>
      </c>
      <c r="T6632" s="10">
        <f>IFERROR(VLOOKUP(A6632,[1]!Tabla1[[#All],[Material]:[venta nueva]],38,FALSE),0)</f>
        <v>0</v>
      </c>
    </row>
    <row r="6633" spans="1:20" hidden="1" x14ac:dyDescent="0.35">
      <c r="A6633">
        <f t="shared" si="311"/>
        <v>1021819</v>
      </c>
      <c r="B6633" s="6" t="s">
        <v>1373</v>
      </c>
      <c r="C6633" s="7" t="s">
        <v>553</v>
      </c>
      <c r="D6633" s="7" t="s">
        <v>1097</v>
      </c>
      <c r="E6633" s="7" t="s">
        <v>509</v>
      </c>
      <c r="F6633" s="7" t="s">
        <v>510</v>
      </c>
      <c r="G6633" s="7" t="s">
        <v>1075</v>
      </c>
      <c r="H6633" s="7" t="s">
        <v>1002</v>
      </c>
      <c r="I6633" s="6" t="s">
        <v>9</v>
      </c>
      <c r="J6633" s="1"/>
      <c r="K6633" s="1"/>
      <c r="L6633" s="1"/>
      <c r="M6633" s="1"/>
      <c r="N6633" s="1"/>
      <c r="O6633" s="1"/>
      <c r="P6633" s="1"/>
      <c r="Q6633" s="12">
        <v>759.28599999999994</v>
      </c>
      <c r="R6633" s="29">
        <f t="shared" si="312"/>
        <v>0</v>
      </c>
      <c r="S6633" t="str">
        <f t="shared" si="313"/>
        <v>OK</v>
      </c>
      <c r="T6633" s="10">
        <f>IFERROR(VLOOKUP(A6633,[1]!Tabla1[[#All],[Material]:[venta nueva]],38,FALSE),0)</f>
        <v>0</v>
      </c>
    </row>
    <row r="6634" spans="1:20" hidden="1" x14ac:dyDescent="0.35">
      <c r="A6634">
        <f t="shared" si="311"/>
        <v>1021864</v>
      </c>
      <c r="B6634" s="6" t="s">
        <v>1373</v>
      </c>
      <c r="C6634" s="7" t="s">
        <v>553</v>
      </c>
      <c r="D6634" s="7" t="s">
        <v>1097</v>
      </c>
      <c r="E6634" s="7" t="s">
        <v>195</v>
      </c>
      <c r="F6634" s="7" t="s">
        <v>196</v>
      </c>
      <c r="G6634" s="7" t="s">
        <v>1080</v>
      </c>
      <c r="H6634" s="7" t="s">
        <v>1024</v>
      </c>
      <c r="I6634" s="6" t="s">
        <v>13</v>
      </c>
      <c r="J6634" s="1"/>
      <c r="K6634" s="1"/>
      <c r="L6634" s="1"/>
      <c r="M6634" s="1"/>
      <c r="N6634" s="1"/>
      <c r="O6634" s="1"/>
      <c r="P6634" s="1"/>
      <c r="Q6634" s="12">
        <v>72287.668000000005</v>
      </c>
      <c r="R6634" s="29">
        <f t="shared" si="312"/>
        <v>0</v>
      </c>
      <c r="S6634" t="str">
        <f t="shared" si="313"/>
        <v>OK</v>
      </c>
      <c r="T6634" s="10">
        <f>IFERROR(VLOOKUP(A6634,[1]!Tabla1[[#All],[Material]:[venta nueva]],38,FALSE),0)</f>
        <v>0</v>
      </c>
    </row>
    <row r="6635" spans="1:20" hidden="1" x14ac:dyDescent="0.35">
      <c r="A6635">
        <f t="shared" si="311"/>
        <v>1021868</v>
      </c>
      <c r="B6635" s="6" t="s">
        <v>1373</v>
      </c>
      <c r="C6635" s="7" t="s">
        <v>553</v>
      </c>
      <c r="D6635" s="7" t="s">
        <v>1097</v>
      </c>
      <c r="E6635" s="7" t="s">
        <v>556</v>
      </c>
      <c r="F6635" s="7" t="s">
        <v>557</v>
      </c>
      <c r="G6635" s="7" t="s">
        <v>1076</v>
      </c>
      <c r="H6635" s="7" t="s">
        <v>1004</v>
      </c>
      <c r="I6635" s="6" t="s">
        <v>11</v>
      </c>
      <c r="J6635" s="1"/>
      <c r="K6635" s="1"/>
      <c r="L6635" s="1"/>
      <c r="M6635" s="1"/>
      <c r="N6635" s="1"/>
      <c r="O6635" s="1"/>
      <c r="P6635" s="1"/>
      <c r="Q6635" s="12">
        <v>28482.916000000001</v>
      </c>
      <c r="R6635" s="29">
        <f t="shared" si="312"/>
        <v>0</v>
      </c>
      <c r="S6635" t="str">
        <f t="shared" si="313"/>
        <v>OK</v>
      </c>
      <c r="T6635" s="10">
        <f>IFERROR(VLOOKUP(A6635,[1]!Tabla1[[#All],[Material]:[venta nueva]],38,FALSE),0)</f>
        <v>0</v>
      </c>
    </row>
    <row r="6636" spans="1:20" hidden="1" x14ac:dyDescent="0.35">
      <c r="A6636">
        <f t="shared" si="311"/>
        <v>1021921</v>
      </c>
      <c r="B6636" s="6" t="s">
        <v>1373</v>
      </c>
      <c r="C6636" s="7" t="s">
        <v>553</v>
      </c>
      <c r="D6636" s="7" t="s">
        <v>1097</v>
      </c>
      <c r="E6636" s="7" t="s">
        <v>595</v>
      </c>
      <c r="F6636" s="7" t="s">
        <v>596</v>
      </c>
      <c r="G6636" s="7" t="s">
        <v>1075</v>
      </c>
      <c r="H6636" s="7" t="s">
        <v>1002</v>
      </c>
      <c r="I6636" s="6" t="s">
        <v>15</v>
      </c>
      <c r="J6636" s="1"/>
      <c r="K6636" s="1"/>
      <c r="L6636" s="1"/>
      <c r="M6636" s="1"/>
      <c r="N6636" s="1"/>
      <c r="O6636" s="1"/>
      <c r="P6636" s="1"/>
      <c r="Q6636" s="12">
        <v>2222.7579999999998</v>
      </c>
      <c r="R6636" s="29">
        <f t="shared" si="312"/>
        <v>0</v>
      </c>
      <c r="S6636" t="str">
        <f t="shared" si="313"/>
        <v>OK</v>
      </c>
      <c r="T6636" s="10">
        <f>IFERROR(VLOOKUP(A6636,[1]!Tabla1[[#All],[Material]:[venta nueva]],38,FALSE),0)</f>
        <v>0</v>
      </c>
    </row>
    <row r="6637" spans="1:20" hidden="1" x14ac:dyDescent="0.35">
      <c r="A6637">
        <f t="shared" si="311"/>
        <v>1021922</v>
      </c>
      <c r="B6637" s="6" t="s">
        <v>1373</v>
      </c>
      <c r="C6637" s="7" t="s">
        <v>553</v>
      </c>
      <c r="D6637" s="7" t="s">
        <v>1097</v>
      </c>
      <c r="E6637" s="7" t="s">
        <v>201</v>
      </c>
      <c r="F6637" s="7" t="s">
        <v>78</v>
      </c>
      <c r="G6637" s="7" t="s">
        <v>985</v>
      </c>
      <c r="H6637" s="7" t="s">
        <v>1012</v>
      </c>
      <c r="I6637" s="6" t="s">
        <v>15</v>
      </c>
      <c r="J6637" s="1"/>
      <c r="K6637" s="1"/>
      <c r="L6637" s="1"/>
      <c r="M6637" s="1"/>
      <c r="N6637" s="1"/>
      <c r="O6637" s="1"/>
      <c r="P6637" s="1"/>
      <c r="Q6637" s="12">
        <v>4181.8140000000003</v>
      </c>
      <c r="R6637" s="29">
        <f t="shared" si="312"/>
        <v>0</v>
      </c>
      <c r="S6637" t="str">
        <f t="shared" si="313"/>
        <v>OK</v>
      </c>
      <c r="T6637" s="10">
        <f>IFERROR(VLOOKUP(A6637,[1]!Tabla1[[#All],[Material]:[venta nueva]],38,FALSE),0)</f>
        <v>0</v>
      </c>
    </row>
    <row r="6638" spans="1:20" hidden="1" x14ac:dyDescent="0.35">
      <c r="A6638">
        <f t="shared" si="311"/>
        <v>1021924</v>
      </c>
      <c r="B6638" s="6" t="s">
        <v>1373</v>
      </c>
      <c r="C6638" s="7" t="s">
        <v>553</v>
      </c>
      <c r="D6638" s="7" t="s">
        <v>1097</v>
      </c>
      <c r="E6638" s="7" t="s">
        <v>202</v>
      </c>
      <c r="F6638" s="7" t="s">
        <v>203</v>
      </c>
      <c r="G6638" s="7" t="s">
        <v>1075</v>
      </c>
      <c r="H6638" s="7" t="s">
        <v>1003</v>
      </c>
      <c r="I6638" s="6" t="s">
        <v>15</v>
      </c>
      <c r="J6638" s="1"/>
      <c r="K6638" s="1"/>
      <c r="L6638" s="1"/>
      <c r="M6638" s="1"/>
      <c r="N6638" s="1"/>
      <c r="O6638" s="1"/>
      <c r="P6638" s="1"/>
      <c r="Q6638" s="12">
        <v>93942.577999999994</v>
      </c>
      <c r="R6638" s="29">
        <f t="shared" si="312"/>
        <v>0</v>
      </c>
      <c r="S6638" t="str">
        <f t="shared" si="313"/>
        <v>OK</v>
      </c>
      <c r="T6638" s="10">
        <f>IFERROR(VLOOKUP(A6638,[1]!Tabla1[[#All],[Material]:[venta nueva]],38,FALSE),0)</f>
        <v>0</v>
      </c>
    </row>
    <row r="6639" spans="1:20" hidden="1" x14ac:dyDescent="0.35">
      <c r="A6639">
        <f t="shared" si="311"/>
        <v>1021925</v>
      </c>
      <c r="B6639" s="6" t="s">
        <v>1373</v>
      </c>
      <c r="C6639" s="7" t="s">
        <v>553</v>
      </c>
      <c r="D6639" s="7" t="s">
        <v>1097</v>
      </c>
      <c r="E6639" s="7" t="s">
        <v>204</v>
      </c>
      <c r="F6639" s="7" t="s">
        <v>205</v>
      </c>
      <c r="G6639" s="7" t="s">
        <v>1075</v>
      </c>
      <c r="H6639" s="7" t="s">
        <v>1003</v>
      </c>
      <c r="I6639" s="6" t="s">
        <v>15</v>
      </c>
      <c r="J6639" s="1"/>
      <c r="K6639" s="1"/>
      <c r="L6639" s="1"/>
      <c r="M6639" s="1"/>
      <c r="N6639" s="1"/>
      <c r="O6639" s="1"/>
      <c r="P6639" s="1"/>
      <c r="Q6639" s="12">
        <v>43701.161999999997</v>
      </c>
      <c r="R6639" s="29">
        <f t="shared" si="312"/>
        <v>0</v>
      </c>
      <c r="S6639" t="str">
        <f t="shared" si="313"/>
        <v>OK</v>
      </c>
      <c r="T6639" s="10">
        <f>IFERROR(VLOOKUP(A6639,[1]!Tabla1[[#All],[Material]:[venta nueva]],38,FALSE),0)</f>
        <v>0</v>
      </c>
    </row>
    <row r="6640" spans="1:20" hidden="1" x14ac:dyDescent="0.35">
      <c r="A6640">
        <f t="shared" si="311"/>
        <v>1021929</v>
      </c>
      <c r="B6640" s="6" t="s">
        <v>1373</v>
      </c>
      <c r="C6640" s="7" t="s">
        <v>553</v>
      </c>
      <c r="D6640" s="7" t="s">
        <v>1097</v>
      </c>
      <c r="E6640" s="7" t="s">
        <v>571</v>
      </c>
      <c r="F6640" s="7" t="s">
        <v>572</v>
      </c>
      <c r="G6640" s="7" t="s">
        <v>1082</v>
      </c>
      <c r="H6640" s="7" t="s">
        <v>1014</v>
      </c>
      <c r="I6640" s="6" t="s">
        <v>15</v>
      </c>
      <c r="J6640" s="1"/>
      <c r="K6640" s="1"/>
      <c r="L6640" s="1"/>
      <c r="M6640" s="1"/>
      <c r="N6640" s="1"/>
      <c r="O6640" s="1"/>
      <c r="P6640" s="1"/>
      <c r="Q6640" s="12">
        <v>335</v>
      </c>
      <c r="R6640" s="29">
        <f t="shared" si="312"/>
        <v>0</v>
      </c>
      <c r="S6640" t="str">
        <f t="shared" si="313"/>
        <v>OK</v>
      </c>
      <c r="T6640" s="10">
        <f>IFERROR(VLOOKUP(A6640,[1]!Tabla1[[#All],[Material]:[venta nueva]],38,FALSE),0)</f>
        <v>0</v>
      </c>
    </row>
    <row r="6641" spans="1:20" hidden="1" x14ac:dyDescent="0.35">
      <c r="A6641">
        <f t="shared" si="311"/>
        <v>1021931</v>
      </c>
      <c r="B6641" s="6" t="s">
        <v>1373</v>
      </c>
      <c r="C6641" s="7" t="s">
        <v>553</v>
      </c>
      <c r="D6641" s="7" t="s">
        <v>1097</v>
      </c>
      <c r="E6641" s="7" t="s">
        <v>206</v>
      </c>
      <c r="F6641" s="7" t="s">
        <v>207</v>
      </c>
      <c r="G6641" s="7" t="s">
        <v>1085</v>
      </c>
      <c r="H6641" s="7" t="s">
        <v>1036</v>
      </c>
      <c r="I6641" s="6" t="s">
        <v>15</v>
      </c>
      <c r="J6641" s="1"/>
      <c r="K6641" s="1"/>
      <c r="L6641" s="1"/>
      <c r="M6641" s="1"/>
      <c r="N6641" s="1"/>
      <c r="O6641" s="1"/>
      <c r="P6641" s="1"/>
      <c r="Q6641" s="12">
        <v>20446.792000000001</v>
      </c>
      <c r="R6641" s="29">
        <f t="shared" si="312"/>
        <v>0</v>
      </c>
      <c r="S6641" t="str">
        <f t="shared" si="313"/>
        <v>OK</v>
      </c>
      <c r="T6641" s="10">
        <f>IFERROR(VLOOKUP(A6641,[1]!Tabla1[[#All],[Material]:[venta nueva]],38,FALSE),0)</f>
        <v>0</v>
      </c>
    </row>
    <row r="6642" spans="1:20" hidden="1" x14ac:dyDescent="0.35">
      <c r="A6642">
        <f t="shared" si="311"/>
        <v>1021936</v>
      </c>
      <c r="B6642" s="6" t="s">
        <v>1373</v>
      </c>
      <c r="C6642" s="7" t="s">
        <v>553</v>
      </c>
      <c r="D6642" s="7" t="s">
        <v>1097</v>
      </c>
      <c r="E6642" s="7" t="s">
        <v>208</v>
      </c>
      <c r="F6642" s="7" t="s">
        <v>209</v>
      </c>
      <c r="G6642" s="7" t="s">
        <v>1077</v>
      </c>
      <c r="H6642" s="7" t="s">
        <v>1005</v>
      </c>
      <c r="I6642" s="6" t="s">
        <v>15</v>
      </c>
      <c r="J6642" s="1"/>
      <c r="K6642" s="1"/>
      <c r="L6642" s="1"/>
      <c r="M6642" s="1"/>
      <c r="N6642" s="1"/>
      <c r="O6642" s="1"/>
      <c r="P6642" s="1"/>
      <c r="Q6642" s="12">
        <v>562003.12</v>
      </c>
      <c r="R6642" s="29">
        <f t="shared" si="312"/>
        <v>0</v>
      </c>
      <c r="S6642" t="str">
        <f t="shared" si="313"/>
        <v>OK</v>
      </c>
      <c r="T6642" s="10">
        <f>IFERROR(VLOOKUP(A6642,[1]!Tabla1[[#All],[Material]:[venta nueva]],38,FALSE),0)</f>
        <v>0</v>
      </c>
    </row>
    <row r="6643" spans="1:20" hidden="1" x14ac:dyDescent="0.35">
      <c r="A6643">
        <f t="shared" si="311"/>
        <v>1021980</v>
      </c>
      <c r="B6643" s="6" t="s">
        <v>1373</v>
      </c>
      <c r="C6643" s="7" t="s">
        <v>553</v>
      </c>
      <c r="D6643" s="7" t="s">
        <v>1097</v>
      </c>
      <c r="E6643" s="7" t="s">
        <v>215</v>
      </c>
      <c r="F6643" s="7" t="s">
        <v>216</v>
      </c>
      <c r="G6643" s="7" t="s">
        <v>1074</v>
      </c>
      <c r="H6643" s="7" t="s">
        <v>1018</v>
      </c>
      <c r="I6643" s="6" t="s">
        <v>10</v>
      </c>
      <c r="J6643" s="1"/>
      <c r="K6643" s="1"/>
      <c r="L6643" s="1"/>
      <c r="M6643" s="1"/>
      <c r="N6643" s="1"/>
      <c r="O6643" s="1"/>
      <c r="P6643" s="1"/>
      <c r="Q6643" s="12">
        <v>5543.9179999999997</v>
      </c>
      <c r="R6643" s="29">
        <f t="shared" si="312"/>
        <v>0</v>
      </c>
      <c r="S6643" t="str">
        <f t="shared" si="313"/>
        <v>OK</v>
      </c>
      <c r="T6643" s="10">
        <f>IFERROR(VLOOKUP(A6643,[1]!Tabla1[[#All],[Material]:[venta nueva]],38,FALSE),0)</f>
        <v>0</v>
      </c>
    </row>
    <row r="6644" spans="1:20" hidden="1" x14ac:dyDescent="0.35">
      <c r="A6644">
        <f t="shared" si="311"/>
        <v>1021987</v>
      </c>
      <c r="B6644" s="6" t="s">
        <v>1373</v>
      </c>
      <c r="C6644" s="7" t="s">
        <v>553</v>
      </c>
      <c r="D6644" s="7" t="s">
        <v>1097</v>
      </c>
      <c r="E6644" s="7" t="s">
        <v>217</v>
      </c>
      <c r="F6644" s="7" t="s">
        <v>218</v>
      </c>
      <c r="G6644" s="7" t="s">
        <v>1069</v>
      </c>
      <c r="H6644" s="7" t="s">
        <v>1016</v>
      </c>
      <c r="I6644" s="6" t="s">
        <v>15</v>
      </c>
      <c r="J6644" s="1"/>
      <c r="K6644" s="1"/>
      <c r="L6644" s="1"/>
      <c r="M6644" s="1"/>
      <c r="N6644" s="1"/>
      <c r="O6644" s="1"/>
      <c r="P6644" s="1"/>
      <c r="Q6644" s="12">
        <v>13853.412</v>
      </c>
      <c r="R6644" s="29">
        <f t="shared" si="312"/>
        <v>0</v>
      </c>
      <c r="S6644" t="str">
        <f t="shared" si="313"/>
        <v>OK</v>
      </c>
      <c r="T6644" s="10">
        <f>IFERROR(VLOOKUP(A6644,[1]!Tabla1[[#All],[Material]:[venta nueva]],38,FALSE),0)</f>
        <v>0</v>
      </c>
    </row>
    <row r="6645" spans="1:20" hidden="1" x14ac:dyDescent="0.35">
      <c r="A6645">
        <f t="shared" si="311"/>
        <v>1022033</v>
      </c>
      <c r="B6645" s="6" t="s">
        <v>1373</v>
      </c>
      <c r="C6645" s="7" t="s">
        <v>553</v>
      </c>
      <c r="D6645" s="7" t="s">
        <v>1097</v>
      </c>
      <c r="E6645" s="7" t="s">
        <v>220</v>
      </c>
      <c r="F6645" s="7" t="s">
        <v>221</v>
      </c>
      <c r="G6645" s="7" t="s">
        <v>1087</v>
      </c>
      <c r="H6645" s="7" t="s">
        <v>1038</v>
      </c>
      <c r="I6645" s="6" t="s">
        <v>14</v>
      </c>
      <c r="J6645" s="1"/>
      <c r="K6645" s="1"/>
      <c r="L6645" s="1"/>
      <c r="M6645" s="1"/>
      <c r="N6645" s="1"/>
      <c r="O6645" s="1"/>
      <c r="P6645" s="1"/>
      <c r="Q6645" s="12">
        <v>41415.258000000002</v>
      </c>
      <c r="R6645" s="29">
        <f t="shared" si="312"/>
        <v>0</v>
      </c>
      <c r="S6645" t="str">
        <f t="shared" si="313"/>
        <v>OK</v>
      </c>
      <c r="T6645" s="10">
        <f>IFERROR(VLOOKUP(A6645,[1]!Tabla1[[#All],[Material]:[venta nueva]],38,FALSE),0)</f>
        <v>0</v>
      </c>
    </row>
    <row r="6646" spans="1:20" hidden="1" x14ac:dyDescent="0.35">
      <c r="A6646">
        <f t="shared" si="311"/>
        <v>1022080</v>
      </c>
      <c r="B6646" s="6" t="s">
        <v>1373</v>
      </c>
      <c r="C6646" s="7" t="s">
        <v>553</v>
      </c>
      <c r="D6646" s="7" t="s">
        <v>1097</v>
      </c>
      <c r="E6646" s="7" t="s">
        <v>224</v>
      </c>
      <c r="F6646" s="7" t="s">
        <v>225</v>
      </c>
      <c r="G6646" s="7" t="s">
        <v>1069</v>
      </c>
      <c r="H6646" s="7" t="s">
        <v>1039</v>
      </c>
      <c r="I6646" s="6" t="s">
        <v>14</v>
      </c>
      <c r="J6646" s="1"/>
      <c r="K6646" s="1"/>
      <c r="L6646" s="1"/>
      <c r="M6646" s="1"/>
      <c r="N6646" s="1"/>
      <c r="O6646" s="1"/>
      <c r="P6646" s="1"/>
      <c r="Q6646" s="12">
        <v>94166.501999999993</v>
      </c>
      <c r="R6646" s="29">
        <f t="shared" si="312"/>
        <v>0</v>
      </c>
      <c r="S6646" t="str">
        <f t="shared" si="313"/>
        <v>OK</v>
      </c>
      <c r="T6646" s="10">
        <f>IFERROR(VLOOKUP(A6646,[1]!Tabla1[[#All],[Material]:[venta nueva]],38,FALSE),0)</f>
        <v>0</v>
      </c>
    </row>
    <row r="6647" spans="1:20" hidden="1" x14ac:dyDescent="0.35">
      <c r="A6647">
        <f t="shared" si="311"/>
        <v>1022082</v>
      </c>
      <c r="B6647" s="6" t="s">
        <v>1373</v>
      </c>
      <c r="C6647" s="7" t="s">
        <v>553</v>
      </c>
      <c r="D6647" s="7" t="s">
        <v>1097</v>
      </c>
      <c r="E6647" s="7" t="s">
        <v>1110</v>
      </c>
      <c r="F6647" s="7" t="s">
        <v>1111</v>
      </c>
      <c r="G6647" s="7" t="s">
        <v>1081</v>
      </c>
      <c r="H6647" s="7" t="s">
        <v>1010</v>
      </c>
      <c r="I6647" s="6" t="s">
        <v>14</v>
      </c>
      <c r="J6647" s="1"/>
      <c r="K6647" s="1"/>
      <c r="L6647" s="1"/>
      <c r="M6647" s="1"/>
      <c r="N6647" s="1"/>
      <c r="O6647" s="1"/>
      <c r="P6647" s="1"/>
      <c r="Q6647" s="12">
        <v>55202.627999999997</v>
      </c>
      <c r="R6647" s="29">
        <f t="shared" si="312"/>
        <v>0</v>
      </c>
      <c r="S6647" t="str">
        <f t="shared" si="313"/>
        <v>OK</v>
      </c>
      <c r="T6647" s="10">
        <f>IFERROR(VLOOKUP(A6647,[1]!Tabla1[[#All],[Material]:[venta nueva]],38,FALSE),0)</f>
        <v>0</v>
      </c>
    </row>
    <row r="6648" spans="1:20" hidden="1" x14ac:dyDescent="0.35">
      <c r="A6648">
        <f t="shared" si="311"/>
        <v>1022096</v>
      </c>
      <c r="B6648" s="6" t="s">
        <v>1373</v>
      </c>
      <c r="C6648" s="7" t="s">
        <v>553</v>
      </c>
      <c r="D6648" s="7" t="s">
        <v>1097</v>
      </c>
      <c r="E6648" s="7" t="s">
        <v>226</v>
      </c>
      <c r="F6648" s="7" t="s">
        <v>227</v>
      </c>
      <c r="G6648" s="7" t="s">
        <v>1084</v>
      </c>
      <c r="H6648" s="7" t="s">
        <v>1028</v>
      </c>
      <c r="I6648" s="6" t="s">
        <v>14</v>
      </c>
      <c r="J6648" s="1"/>
      <c r="K6648" s="1"/>
      <c r="L6648" s="1"/>
      <c r="M6648" s="1"/>
      <c r="N6648" s="1"/>
      <c r="O6648" s="1"/>
      <c r="P6648" s="1"/>
      <c r="Q6648" s="12">
        <v>237040.18799999999</v>
      </c>
      <c r="R6648" s="29">
        <f t="shared" si="312"/>
        <v>0</v>
      </c>
      <c r="S6648" t="str">
        <f t="shared" si="313"/>
        <v>OK</v>
      </c>
      <c r="T6648" s="10">
        <f>IFERROR(VLOOKUP(A6648,[1]!Tabla1[[#All],[Material]:[venta nueva]],38,FALSE),0)</f>
        <v>0</v>
      </c>
    </row>
    <row r="6649" spans="1:20" hidden="1" x14ac:dyDescent="0.35">
      <c r="A6649">
        <f t="shared" si="311"/>
        <v>1022099</v>
      </c>
      <c r="B6649" s="6" t="s">
        <v>1373</v>
      </c>
      <c r="C6649" s="7" t="s">
        <v>553</v>
      </c>
      <c r="D6649" s="7" t="s">
        <v>1097</v>
      </c>
      <c r="E6649" s="7" t="s">
        <v>228</v>
      </c>
      <c r="F6649" s="7" t="s">
        <v>229</v>
      </c>
      <c r="G6649" s="7" t="s">
        <v>1084</v>
      </c>
      <c r="H6649" s="7" t="s">
        <v>1017</v>
      </c>
      <c r="I6649" s="6" t="s">
        <v>14</v>
      </c>
      <c r="J6649" s="1"/>
      <c r="K6649" s="1"/>
      <c r="L6649" s="1"/>
      <c r="M6649" s="1"/>
      <c r="N6649" s="1"/>
      <c r="O6649" s="1"/>
      <c r="P6649" s="1"/>
      <c r="Q6649" s="12">
        <v>191716.73</v>
      </c>
      <c r="R6649" s="29">
        <f t="shared" si="312"/>
        <v>0</v>
      </c>
      <c r="S6649" t="str">
        <f t="shared" si="313"/>
        <v>OK</v>
      </c>
      <c r="T6649" s="10">
        <f>IFERROR(VLOOKUP(A6649,[1]!Tabla1[[#All],[Material]:[venta nueva]],38,FALSE),0)</f>
        <v>0</v>
      </c>
    </row>
    <row r="6650" spans="1:20" hidden="1" x14ac:dyDescent="0.35">
      <c r="A6650">
        <f t="shared" si="311"/>
        <v>1022101</v>
      </c>
      <c r="B6650" s="6" t="s">
        <v>1373</v>
      </c>
      <c r="C6650" s="7" t="s">
        <v>553</v>
      </c>
      <c r="D6650" s="7" t="s">
        <v>1097</v>
      </c>
      <c r="E6650" s="7" t="s">
        <v>544</v>
      </c>
      <c r="F6650" s="7" t="s">
        <v>545</v>
      </c>
      <c r="G6650" s="7" t="s">
        <v>1075</v>
      </c>
      <c r="H6650" s="7" t="s">
        <v>1002</v>
      </c>
      <c r="I6650" s="6" t="s">
        <v>15</v>
      </c>
      <c r="J6650" s="1"/>
      <c r="K6650" s="1"/>
      <c r="L6650" s="1"/>
      <c r="M6650" s="1"/>
      <c r="N6650" s="1"/>
      <c r="O6650" s="1"/>
      <c r="P6650" s="1"/>
      <c r="Q6650" s="12">
        <v>1402.3979999999999</v>
      </c>
      <c r="R6650" s="29">
        <f t="shared" si="312"/>
        <v>0</v>
      </c>
      <c r="S6650" t="str">
        <f t="shared" si="313"/>
        <v>OK</v>
      </c>
      <c r="T6650" s="10">
        <f>IFERROR(VLOOKUP(A6650,[1]!Tabla1[[#All],[Material]:[venta nueva]],38,FALSE),0)</f>
        <v>0</v>
      </c>
    </row>
    <row r="6651" spans="1:20" hidden="1" x14ac:dyDescent="0.35">
      <c r="A6651">
        <f t="shared" si="311"/>
        <v>1022125</v>
      </c>
      <c r="B6651" s="6" t="s">
        <v>1373</v>
      </c>
      <c r="C6651" s="7" t="s">
        <v>553</v>
      </c>
      <c r="D6651" s="7" t="s">
        <v>1097</v>
      </c>
      <c r="E6651" s="7" t="s">
        <v>232</v>
      </c>
      <c r="F6651" s="7" t="s">
        <v>233</v>
      </c>
      <c r="G6651" s="7" t="s">
        <v>1086</v>
      </c>
      <c r="H6651" s="7" t="s">
        <v>1025</v>
      </c>
      <c r="I6651" s="6" t="s">
        <v>14</v>
      </c>
      <c r="J6651" s="1"/>
      <c r="K6651" s="1"/>
      <c r="L6651" s="1"/>
      <c r="M6651" s="1"/>
      <c r="N6651" s="1"/>
      <c r="O6651" s="1"/>
      <c r="P6651" s="1"/>
      <c r="Q6651" s="12">
        <v>213339.17</v>
      </c>
      <c r="R6651" s="29">
        <f t="shared" si="312"/>
        <v>0</v>
      </c>
      <c r="S6651" t="str">
        <f t="shared" si="313"/>
        <v>OK</v>
      </c>
      <c r="T6651" s="10">
        <f>IFERROR(VLOOKUP(A6651,[1]!Tabla1[[#All],[Material]:[venta nueva]],38,FALSE),0)</f>
        <v>0</v>
      </c>
    </row>
    <row r="6652" spans="1:20" hidden="1" x14ac:dyDescent="0.35">
      <c r="A6652">
        <f t="shared" si="311"/>
        <v>1022128</v>
      </c>
      <c r="B6652" s="6" t="s">
        <v>1373</v>
      </c>
      <c r="C6652" s="7" t="s">
        <v>553</v>
      </c>
      <c r="D6652" s="7" t="s">
        <v>1097</v>
      </c>
      <c r="E6652" s="7" t="s">
        <v>234</v>
      </c>
      <c r="F6652" s="7" t="s">
        <v>235</v>
      </c>
      <c r="G6652" s="7" t="s">
        <v>1076</v>
      </c>
      <c r="H6652" s="7" t="s">
        <v>1004</v>
      </c>
      <c r="I6652" s="6" t="s">
        <v>15</v>
      </c>
      <c r="J6652" s="1"/>
      <c r="K6652" s="1"/>
      <c r="L6652" s="1"/>
      <c r="M6652" s="1"/>
      <c r="N6652" s="1"/>
      <c r="O6652" s="1"/>
      <c r="P6652" s="1"/>
      <c r="Q6652" s="12">
        <v>6266.0860000000002</v>
      </c>
      <c r="R6652" s="29">
        <f t="shared" si="312"/>
        <v>0</v>
      </c>
      <c r="S6652" t="str">
        <f t="shared" si="313"/>
        <v>OK</v>
      </c>
      <c r="T6652" s="10">
        <f>IFERROR(VLOOKUP(A6652,[1]!Tabla1[[#All],[Material]:[venta nueva]],38,FALSE),0)</f>
        <v>0</v>
      </c>
    </row>
    <row r="6653" spans="1:20" hidden="1" x14ac:dyDescent="0.35">
      <c r="A6653">
        <f t="shared" si="311"/>
        <v>1022141</v>
      </c>
      <c r="B6653" s="6" t="s">
        <v>1373</v>
      </c>
      <c r="C6653" s="7" t="s">
        <v>553</v>
      </c>
      <c r="D6653" s="7" t="s">
        <v>1097</v>
      </c>
      <c r="E6653" s="7" t="s">
        <v>236</v>
      </c>
      <c r="F6653" s="7" t="s">
        <v>237</v>
      </c>
      <c r="G6653" s="7" t="s">
        <v>1076</v>
      </c>
      <c r="H6653" s="7" t="s">
        <v>1004</v>
      </c>
      <c r="I6653" s="6" t="s">
        <v>15</v>
      </c>
      <c r="J6653" s="1"/>
      <c r="K6653" s="1"/>
      <c r="L6653" s="1"/>
      <c r="M6653" s="1"/>
      <c r="N6653" s="1"/>
      <c r="O6653" s="1"/>
      <c r="P6653" s="1"/>
      <c r="Q6653" s="12">
        <v>49865.716</v>
      </c>
      <c r="R6653" s="29">
        <f t="shared" si="312"/>
        <v>0</v>
      </c>
      <c r="S6653" t="str">
        <f t="shared" si="313"/>
        <v>OK</v>
      </c>
      <c r="T6653" s="10">
        <f>IFERROR(VLOOKUP(A6653,[1]!Tabla1[[#All],[Material]:[venta nueva]],38,FALSE),0)</f>
        <v>0</v>
      </c>
    </row>
    <row r="6654" spans="1:20" hidden="1" x14ac:dyDescent="0.35">
      <c r="A6654">
        <f t="shared" si="311"/>
        <v>1022149</v>
      </c>
      <c r="B6654" s="6" t="s">
        <v>1373</v>
      </c>
      <c r="C6654" s="7" t="s">
        <v>553</v>
      </c>
      <c r="D6654" s="7" t="s">
        <v>1097</v>
      </c>
      <c r="E6654" s="7" t="s">
        <v>240</v>
      </c>
      <c r="F6654" s="7" t="s">
        <v>241</v>
      </c>
      <c r="G6654" s="7" t="s">
        <v>1079</v>
      </c>
      <c r="H6654" s="7" t="s">
        <v>1007</v>
      </c>
      <c r="I6654" s="6" t="s">
        <v>11</v>
      </c>
      <c r="J6654" s="1"/>
      <c r="K6654" s="1"/>
      <c r="L6654" s="1"/>
      <c r="M6654" s="1"/>
      <c r="N6654" s="1"/>
      <c r="O6654" s="1"/>
      <c r="P6654" s="1"/>
      <c r="Q6654" s="12">
        <v>23999.998</v>
      </c>
      <c r="R6654" s="29">
        <f t="shared" si="312"/>
        <v>0</v>
      </c>
      <c r="S6654" t="str">
        <f t="shared" si="313"/>
        <v>OK</v>
      </c>
      <c r="T6654" s="10">
        <f>IFERROR(VLOOKUP(A6654,[1]!Tabla1[[#All],[Material]:[venta nueva]],38,FALSE),0)</f>
        <v>0</v>
      </c>
    </row>
    <row r="6655" spans="1:20" hidden="1" x14ac:dyDescent="0.35">
      <c r="A6655">
        <f t="shared" si="311"/>
        <v>1022150</v>
      </c>
      <c r="B6655" s="6" t="s">
        <v>1373</v>
      </c>
      <c r="C6655" s="7" t="s">
        <v>553</v>
      </c>
      <c r="D6655" s="7" t="s">
        <v>1097</v>
      </c>
      <c r="E6655" s="7" t="s">
        <v>242</v>
      </c>
      <c r="F6655" s="7" t="s">
        <v>243</v>
      </c>
      <c r="G6655" s="7" t="s">
        <v>1078</v>
      </c>
      <c r="H6655" s="7" t="s">
        <v>1009</v>
      </c>
      <c r="I6655" s="6" t="s">
        <v>11</v>
      </c>
      <c r="J6655" s="1"/>
      <c r="K6655" s="1"/>
      <c r="L6655" s="1"/>
      <c r="M6655" s="1"/>
      <c r="N6655" s="1"/>
      <c r="O6655" s="1"/>
      <c r="P6655" s="1"/>
      <c r="Q6655" s="12">
        <v>164294.45000000001</v>
      </c>
      <c r="R6655" s="29">
        <f t="shared" si="312"/>
        <v>0</v>
      </c>
      <c r="S6655" t="str">
        <f t="shared" si="313"/>
        <v>OK</v>
      </c>
      <c r="T6655" s="10">
        <f>IFERROR(VLOOKUP(A6655,[1]!Tabla1[[#All],[Material]:[venta nueva]],38,FALSE),0)</f>
        <v>0</v>
      </c>
    </row>
    <row r="6656" spans="1:20" hidden="1" x14ac:dyDescent="0.35">
      <c r="A6656">
        <f t="shared" si="311"/>
        <v>1022169</v>
      </c>
      <c r="B6656" s="6" t="s">
        <v>1373</v>
      </c>
      <c r="C6656" s="7" t="s">
        <v>553</v>
      </c>
      <c r="D6656" s="7" t="s">
        <v>1097</v>
      </c>
      <c r="E6656" s="7" t="s">
        <v>244</v>
      </c>
      <c r="F6656" s="7" t="s">
        <v>245</v>
      </c>
      <c r="G6656" s="7" t="s">
        <v>1081</v>
      </c>
      <c r="H6656" s="7" t="s">
        <v>1010</v>
      </c>
      <c r="I6656" s="6" t="s">
        <v>14</v>
      </c>
      <c r="J6656" s="1"/>
      <c r="K6656" s="1"/>
      <c r="L6656" s="1"/>
      <c r="M6656" s="1"/>
      <c r="N6656" s="1"/>
      <c r="O6656" s="1"/>
      <c r="P6656" s="1"/>
      <c r="Q6656" s="12">
        <v>224329.796</v>
      </c>
      <c r="R6656" s="29">
        <f t="shared" si="312"/>
        <v>0</v>
      </c>
      <c r="S6656" t="str">
        <f t="shared" si="313"/>
        <v>OK</v>
      </c>
      <c r="T6656" s="10">
        <f>IFERROR(VLOOKUP(A6656,[1]!Tabla1[[#All],[Material]:[venta nueva]],38,FALSE),0)</f>
        <v>0</v>
      </c>
    </row>
    <row r="6657" spans="1:20" hidden="1" x14ac:dyDescent="0.35">
      <c r="A6657">
        <f t="shared" si="311"/>
        <v>1022183</v>
      </c>
      <c r="B6657" s="6" t="s">
        <v>1373</v>
      </c>
      <c r="C6657" s="7" t="s">
        <v>553</v>
      </c>
      <c r="D6657" s="7" t="s">
        <v>1097</v>
      </c>
      <c r="E6657" s="7" t="s">
        <v>246</v>
      </c>
      <c r="F6657" s="7" t="s">
        <v>247</v>
      </c>
      <c r="G6657" s="7" t="s">
        <v>1086</v>
      </c>
      <c r="H6657" s="7" t="s">
        <v>1041</v>
      </c>
      <c r="I6657" s="6" t="s">
        <v>14</v>
      </c>
      <c r="J6657" s="1"/>
      <c r="K6657" s="1"/>
      <c r="L6657" s="1"/>
      <c r="M6657" s="1"/>
      <c r="N6657" s="1"/>
      <c r="O6657" s="1"/>
      <c r="P6657" s="1"/>
      <c r="Q6657" s="12">
        <v>845002.52399999998</v>
      </c>
      <c r="R6657" s="29">
        <f t="shared" si="312"/>
        <v>0</v>
      </c>
      <c r="S6657" t="str">
        <f t="shared" si="313"/>
        <v>OK</v>
      </c>
      <c r="T6657" s="10">
        <f>IFERROR(VLOOKUP(A6657,[1]!Tabla1[[#All],[Material]:[venta nueva]],38,FALSE),0)</f>
        <v>0</v>
      </c>
    </row>
    <row r="6658" spans="1:20" hidden="1" x14ac:dyDescent="0.35">
      <c r="A6658">
        <f t="shared" si="311"/>
        <v>1022186</v>
      </c>
      <c r="B6658" s="6" t="s">
        <v>1373</v>
      </c>
      <c r="C6658" s="7" t="s">
        <v>553</v>
      </c>
      <c r="D6658" s="7" t="s">
        <v>1097</v>
      </c>
      <c r="E6658" s="7" t="s">
        <v>248</v>
      </c>
      <c r="F6658" s="7" t="s">
        <v>249</v>
      </c>
      <c r="G6658" s="7" t="s">
        <v>1084</v>
      </c>
      <c r="H6658" s="7" t="s">
        <v>1017</v>
      </c>
      <c r="I6658" s="6" t="s">
        <v>14</v>
      </c>
      <c r="J6658" s="1"/>
      <c r="K6658" s="1"/>
      <c r="L6658" s="1"/>
      <c r="M6658" s="1"/>
      <c r="N6658" s="1"/>
      <c r="O6658" s="1"/>
      <c r="P6658" s="1"/>
      <c r="Q6658" s="12">
        <v>65608.173999999999</v>
      </c>
      <c r="R6658" s="29">
        <f t="shared" si="312"/>
        <v>0</v>
      </c>
      <c r="S6658" t="str">
        <f t="shared" si="313"/>
        <v>OK</v>
      </c>
      <c r="T6658" s="10">
        <f>IFERROR(VLOOKUP(A6658,[1]!Tabla1[[#All],[Material]:[venta nueva]],38,FALSE),0)</f>
        <v>0</v>
      </c>
    </row>
    <row r="6659" spans="1:20" hidden="1" x14ac:dyDescent="0.35">
      <c r="A6659">
        <f t="shared" si="311"/>
        <v>1022193</v>
      </c>
      <c r="B6659" s="6" t="s">
        <v>1373</v>
      </c>
      <c r="C6659" s="7" t="s">
        <v>553</v>
      </c>
      <c r="D6659" s="7" t="s">
        <v>1097</v>
      </c>
      <c r="E6659" s="7" t="s">
        <v>250</v>
      </c>
      <c r="F6659" s="7" t="s">
        <v>251</v>
      </c>
      <c r="G6659" s="7" t="s">
        <v>1075</v>
      </c>
      <c r="H6659" s="7" t="s">
        <v>1011</v>
      </c>
      <c r="I6659" s="6" t="s">
        <v>14</v>
      </c>
      <c r="J6659" s="1"/>
      <c r="K6659" s="1"/>
      <c r="L6659" s="1"/>
      <c r="M6659" s="1"/>
      <c r="N6659" s="1"/>
      <c r="O6659" s="1"/>
      <c r="P6659" s="1"/>
      <c r="Q6659" s="12">
        <v>1670.6980000000001</v>
      </c>
      <c r="R6659" s="29">
        <f t="shared" si="312"/>
        <v>0</v>
      </c>
      <c r="S6659" t="str">
        <f t="shared" si="313"/>
        <v>OK</v>
      </c>
      <c r="T6659" s="10">
        <f>IFERROR(VLOOKUP(A6659,[1]!Tabla1[[#All],[Material]:[venta nueva]],38,FALSE),0)</f>
        <v>0</v>
      </c>
    </row>
    <row r="6660" spans="1:20" hidden="1" x14ac:dyDescent="0.35">
      <c r="A6660">
        <f t="shared" si="311"/>
        <v>1022196</v>
      </c>
      <c r="B6660" s="6" t="s">
        <v>1373</v>
      </c>
      <c r="C6660" s="7" t="s">
        <v>553</v>
      </c>
      <c r="D6660" s="7" t="s">
        <v>1097</v>
      </c>
      <c r="E6660" s="7" t="s">
        <v>446</v>
      </c>
      <c r="F6660" s="7" t="s">
        <v>447</v>
      </c>
      <c r="G6660" s="7" t="s">
        <v>1080</v>
      </c>
      <c r="H6660" s="7" t="s">
        <v>1030</v>
      </c>
      <c r="I6660" s="6" t="s">
        <v>11</v>
      </c>
      <c r="J6660" s="1"/>
      <c r="K6660" s="1"/>
      <c r="L6660" s="1"/>
      <c r="M6660" s="1"/>
      <c r="N6660" s="1"/>
      <c r="O6660" s="1"/>
      <c r="P6660" s="1"/>
      <c r="Q6660" s="12">
        <v>48306.142</v>
      </c>
      <c r="R6660" s="29">
        <f t="shared" si="312"/>
        <v>0</v>
      </c>
      <c r="S6660" t="str">
        <f t="shared" si="313"/>
        <v>OK</v>
      </c>
      <c r="T6660" s="10">
        <f>IFERROR(VLOOKUP(A6660,[1]!Tabla1[[#All],[Material]:[venta nueva]],38,FALSE),0)</f>
        <v>0</v>
      </c>
    </row>
    <row r="6661" spans="1:20" hidden="1" x14ac:dyDescent="0.35">
      <c r="A6661">
        <f t="shared" si="311"/>
        <v>1022212</v>
      </c>
      <c r="B6661" s="6" t="s">
        <v>1373</v>
      </c>
      <c r="C6661" s="7" t="s">
        <v>553</v>
      </c>
      <c r="D6661" s="7" t="s">
        <v>1097</v>
      </c>
      <c r="E6661" s="7" t="s">
        <v>254</v>
      </c>
      <c r="F6661" s="7" t="s">
        <v>255</v>
      </c>
      <c r="G6661" s="7" t="s">
        <v>1087</v>
      </c>
      <c r="H6661" s="7" t="s">
        <v>1034</v>
      </c>
      <c r="I6661" s="6" t="s">
        <v>14</v>
      </c>
      <c r="J6661" s="1"/>
      <c r="K6661" s="1"/>
      <c r="L6661" s="1"/>
      <c r="M6661" s="1"/>
      <c r="N6661" s="1"/>
      <c r="O6661" s="1"/>
      <c r="P6661" s="1"/>
      <c r="Q6661" s="12">
        <v>750643.32400000002</v>
      </c>
      <c r="R6661" s="29">
        <f t="shared" si="312"/>
        <v>0</v>
      </c>
      <c r="S6661" t="str">
        <f t="shared" si="313"/>
        <v>OK</v>
      </c>
      <c r="T6661" s="10">
        <f>IFERROR(VLOOKUP(A6661,[1]!Tabla1[[#All],[Material]:[venta nueva]],38,FALSE),0)</f>
        <v>0</v>
      </c>
    </row>
    <row r="6662" spans="1:20" hidden="1" x14ac:dyDescent="0.35">
      <c r="A6662">
        <f t="shared" ref="A6662:A6725" si="314">+E6662*1</f>
        <v>1022217</v>
      </c>
      <c r="B6662" s="6" t="s">
        <v>1373</v>
      </c>
      <c r="C6662" s="7" t="s">
        <v>553</v>
      </c>
      <c r="D6662" s="7" t="s">
        <v>1097</v>
      </c>
      <c r="E6662" s="7" t="s">
        <v>256</v>
      </c>
      <c r="F6662" s="7" t="s">
        <v>257</v>
      </c>
      <c r="G6662" s="7" t="s">
        <v>1078</v>
      </c>
      <c r="H6662" s="7" t="s">
        <v>1006</v>
      </c>
      <c r="I6662" s="6" t="s">
        <v>13</v>
      </c>
      <c r="J6662" s="1"/>
      <c r="K6662" s="1"/>
      <c r="L6662" s="1"/>
      <c r="M6662" s="1"/>
      <c r="N6662" s="1"/>
      <c r="O6662" s="1"/>
      <c r="P6662" s="1"/>
      <c r="Q6662" s="12">
        <v>324793.696</v>
      </c>
      <c r="R6662" s="29">
        <f t="shared" si="312"/>
        <v>0</v>
      </c>
      <c r="S6662" t="str">
        <f t="shared" si="313"/>
        <v>OK</v>
      </c>
      <c r="T6662" s="10">
        <f>IFERROR(VLOOKUP(A6662,[1]!Tabla1[[#All],[Material]:[venta nueva]],38,FALSE),0)</f>
        <v>0</v>
      </c>
    </row>
    <row r="6663" spans="1:20" hidden="1" x14ac:dyDescent="0.35">
      <c r="A6663">
        <f t="shared" si="314"/>
        <v>1022218</v>
      </c>
      <c r="B6663" s="6" t="s">
        <v>1373</v>
      </c>
      <c r="C6663" s="7" t="s">
        <v>553</v>
      </c>
      <c r="D6663" s="7" t="s">
        <v>1097</v>
      </c>
      <c r="E6663" s="7" t="s">
        <v>258</v>
      </c>
      <c r="F6663" s="7" t="s">
        <v>94</v>
      </c>
      <c r="G6663" s="7" t="s">
        <v>1078</v>
      </c>
      <c r="H6663" s="7" t="s">
        <v>1021</v>
      </c>
      <c r="I6663" s="6" t="s">
        <v>13</v>
      </c>
      <c r="J6663" s="1"/>
      <c r="K6663" s="1"/>
      <c r="L6663" s="1"/>
      <c r="M6663" s="1"/>
      <c r="N6663" s="1"/>
      <c r="O6663" s="1"/>
      <c r="P6663" s="1"/>
      <c r="Q6663" s="12">
        <v>56207.877999999997</v>
      </c>
      <c r="R6663" s="29">
        <f t="shared" si="312"/>
        <v>0</v>
      </c>
      <c r="S6663" t="str">
        <f t="shared" si="313"/>
        <v>OK</v>
      </c>
      <c r="T6663" s="10">
        <f>IFERROR(VLOOKUP(A6663,[1]!Tabla1[[#All],[Material]:[venta nueva]],38,FALSE),0)</f>
        <v>0</v>
      </c>
    </row>
    <row r="6664" spans="1:20" hidden="1" x14ac:dyDescent="0.35">
      <c r="A6664">
        <f t="shared" si="314"/>
        <v>1022273</v>
      </c>
      <c r="B6664" s="6" t="s">
        <v>1373</v>
      </c>
      <c r="C6664" s="7" t="s">
        <v>553</v>
      </c>
      <c r="D6664" s="7" t="s">
        <v>1097</v>
      </c>
      <c r="E6664" s="7" t="s">
        <v>261</v>
      </c>
      <c r="F6664" s="7" t="s">
        <v>262</v>
      </c>
      <c r="G6664" s="7" t="s">
        <v>1078</v>
      </c>
      <c r="H6664" s="7" t="s">
        <v>1021</v>
      </c>
      <c r="I6664" s="6" t="s">
        <v>13</v>
      </c>
      <c r="J6664" s="1"/>
      <c r="K6664" s="1"/>
      <c r="L6664" s="1"/>
      <c r="M6664" s="1"/>
      <c r="N6664" s="1"/>
      <c r="O6664" s="1"/>
      <c r="P6664" s="1"/>
      <c r="Q6664" s="12">
        <v>211117.88</v>
      </c>
      <c r="R6664" s="29">
        <f t="shared" ref="R6664:R6727" si="315">+O6664-P6664</f>
        <v>0</v>
      </c>
      <c r="S6664" t="str">
        <f t="shared" ref="S6664:S6727" si="316">IF(R6664&gt;0,"Sobre ingreso",IF(R6664&lt;0,"Pendiente de ingreso","OK"))</f>
        <v>OK</v>
      </c>
      <c r="T6664" s="10">
        <f>IFERROR(VLOOKUP(A6664,[1]!Tabla1[[#All],[Material]:[venta nueva]],38,FALSE),0)</f>
        <v>0</v>
      </c>
    </row>
    <row r="6665" spans="1:20" hidden="1" x14ac:dyDescent="0.35">
      <c r="A6665">
        <f t="shared" si="314"/>
        <v>1022290</v>
      </c>
      <c r="B6665" s="6" t="s">
        <v>1373</v>
      </c>
      <c r="C6665" s="7" t="s">
        <v>553</v>
      </c>
      <c r="D6665" s="7" t="s">
        <v>1097</v>
      </c>
      <c r="E6665" s="7" t="s">
        <v>1287</v>
      </c>
      <c r="F6665" s="7" t="s">
        <v>1288</v>
      </c>
      <c r="G6665" s="7" t="s">
        <v>1078</v>
      </c>
      <c r="H6665" s="7" t="s">
        <v>1006</v>
      </c>
      <c r="I6665" s="6" t="s">
        <v>13</v>
      </c>
      <c r="J6665" s="1"/>
      <c r="K6665" s="1"/>
      <c r="L6665" s="1"/>
      <c r="M6665" s="1"/>
      <c r="N6665" s="1"/>
      <c r="O6665" s="1"/>
      <c r="P6665" s="1"/>
      <c r="Q6665" s="12">
        <v>3791.998</v>
      </c>
      <c r="R6665" s="29">
        <f t="shared" si="315"/>
        <v>0</v>
      </c>
      <c r="S6665" t="str">
        <f t="shared" si="316"/>
        <v>OK</v>
      </c>
      <c r="T6665" s="10">
        <f>IFERROR(VLOOKUP(A6665,[1]!Tabla1[[#All],[Material]:[venta nueva]],38,FALSE),0)</f>
        <v>0</v>
      </c>
    </row>
    <row r="6666" spans="1:20" hidden="1" x14ac:dyDescent="0.35">
      <c r="A6666">
        <f t="shared" si="314"/>
        <v>1022291</v>
      </c>
      <c r="B6666" s="6" t="s">
        <v>1373</v>
      </c>
      <c r="C6666" s="7" t="s">
        <v>553</v>
      </c>
      <c r="D6666" s="7" t="s">
        <v>1097</v>
      </c>
      <c r="E6666" s="7" t="s">
        <v>267</v>
      </c>
      <c r="F6666" s="7" t="s">
        <v>268</v>
      </c>
      <c r="G6666" s="7" t="s">
        <v>1086</v>
      </c>
      <c r="H6666" s="7" t="s">
        <v>1025</v>
      </c>
      <c r="I6666" s="6" t="s">
        <v>14</v>
      </c>
      <c r="J6666" s="1"/>
      <c r="K6666" s="1"/>
      <c r="L6666" s="1"/>
      <c r="M6666" s="1"/>
      <c r="N6666" s="1"/>
      <c r="O6666" s="1"/>
      <c r="P6666" s="1"/>
      <c r="Q6666" s="12">
        <v>29296.18</v>
      </c>
      <c r="R6666" s="29">
        <f t="shared" si="315"/>
        <v>0</v>
      </c>
      <c r="S6666" t="str">
        <f t="shared" si="316"/>
        <v>OK</v>
      </c>
      <c r="T6666" s="10">
        <f>IFERROR(VLOOKUP(A6666,[1]!Tabla1[[#All],[Material]:[venta nueva]],38,FALSE),0)</f>
        <v>0</v>
      </c>
    </row>
    <row r="6667" spans="1:20" hidden="1" x14ac:dyDescent="0.35">
      <c r="A6667">
        <f t="shared" si="314"/>
        <v>1022293</v>
      </c>
      <c r="B6667" s="6" t="s">
        <v>1373</v>
      </c>
      <c r="C6667" s="7" t="s">
        <v>553</v>
      </c>
      <c r="D6667" s="7" t="s">
        <v>1097</v>
      </c>
      <c r="E6667" s="7" t="s">
        <v>269</v>
      </c>
      <c r="F6667" s="7" t="s">
        <v>270</v>
      </c>
      <c r="G6667" s="7" t="s">
        <v>1083</v>
      </c>
      <c r="H6667" s="7" t="s">
        <v>1015</v>
      </c>
      <c r="I6667" s="6" t="s">
        <v>15</v>
      </c>
      <c r="J6667" s="1"/>
      <c r="K6667" s="1"/>
      <c r="L6667" s="1"/>
      <c r="M6667" s="1"/>
      <c r="N6667" s="1"/>
      <c r="O6667" s="1"/>
      <c r="P6667" s="1"/>
      <c r="Q6667" s="12">
        <v>2576.9299999999998</v>
      </c>
      <c r="R6667" s="29">
        <f t="shared" si="315"/>
        <v>0</v>
      </c>
      <c r="S6667" t="str">
        <f t="shared" si="316"/>
        <v>OK</v>
      </c>
      <c r="T6667" s="10">
        <f>IFERROR(VLOOKUP(A6667,[1]!Tabla1[[#All],[Material]:[venta nueva]],38,FALSE),0)</f>
        <v>0</v>
      </c>
    </row>
    <row r="6668" spans="1:20" hidden="1" x14ac:dyDescent="0.35">
      <c r="A6668">
        <f t="shared" si="314"/>
        <v>1022304</v>
      </c>
      <c r="B6668" s="6" t="s">
        <v>1373</v>
      </c>
      <c r="C6668" s="7" t="s">
        <v>553</v>
      </c>
      <c r="D6668" s="7" t="s">
        <v>1097</v>
      </c>
      <c r="E6668" s="7" t="s">
        <v>271</v>
      </c>
      <c r="F6668" s="7" t="s">
        <v>272</v>
      </c>
      <c r="G6668" s="7" t="s">
        <v>1069</v>
      </c>
      <c r="H6668" s="7" t="s">
        <v>1026</v>
      </c>
      <c r="I6668" s="6" t="s">
        <v>9</v>
      </c>
      <c r="J6668" s="1"/>
      <c r="K6668" s="1"/>
      <c r="L6668" s="1"/>
      <c r="M6668" s="1"/>
      <c r="N6668" s="1"/>
      <c r="O6668" s="1"/>
      <c r="P6668" s="1"/>
      <c r="Q6668" s="12">
        <v>18457.871999999999</v>
      </c>
      <c r="R6668" s="29">
        <f t="shared" si="315"/>
        <v>0</v>
      </c>
      <c r="S6668" t="str">
        <f t="shared" si="316"/>
        <v>OK</v>
      </c>
      <c r="T6668" s="10">
        <f>IFERROR(VLOOKUP(A6668,[1]!Tabla1[[#All],[Material]:[venta nueva]],38,FALSE),0)</f>
        <v>0</v>
      </c>
    </row>
    <row r="6669" spans="1:20" hidden="1" x14ac:dyDescent="0.35">
      <c r="A6669">
        <f t="shared" si="314"/>
        <v>1022313</v>
      </c>
      <c r="B6669" s="6" t="s">
        <v>1373</v>
      </c>
      <c r="C6669" s="7" t="s">
        <v>553</v>
      </c>
      <c r="D6669" s="7" t="s">
        <v>1097</v>
      </c>
      <c r="E6669" s="7" t="s">
        <v>273</v>
      </c>
      <c r="F6669" s="7" t="s">
        <v>274</v>
      </c>
      <c r="G6669" s="7" t="s">
        <v>1075</v>
      </c>
      <c r="H6669" s="7" t="s">
        <v>1035</v>
      </c>
      <c r="I6669" s="6" t="s">
        <v>16</v>
      </c>
      <c r="J6669" s="1"/>
      <c r="K6669" s="1"/>
      <c r="L6669" s="1"/>
      <c r="M6669" s="1"/>
      <c r="N6669" s="1"/>
      <c r="O6669" s="1"/>
      <c r="P6669" s="1"/>
      <c r="Q6669" s="12">
        <v>7653.576</v>
      </c>
      <c r="R6669" s="29">
        <f t="shared" si="315"/>
        <v>0</v>
      </c>
      <c r="S6669" t="str">
        <f t="shared" si="316"/>
        <v>OK</v>
      </c>
      <c r="T6669" s="10">
        <f>IFERROR(VLOOKUP(A6669,[1]!Tabla1[[#All],[Material]:[venta nueva]],38,FALSE),0)</f>
        <v>0</v>
      </c>
    </row>
    <row r="6670" spans="1:20" hidden="1" x14ac:dyDescent="0.35">
      <c r="A6670">
        <f t="shared" si="314"/>
        <v>1022326</v>
      </c>
      <c r="B6670" s="6" t="s">
        <v>1373</v>
      </c>
      <c r="C6670" s="7" t="s">
        <v>553</v>
      </c>
      <c r="D6670" s="7" t="s">
        <v>1097</v>
      </c>
      <c r="E6670" s="7" t="s">
        <v>275</v>
      </c>
      <c r="F6670" s="7" t="s">
        <v>276</v>
      </c>
      <c r="G6670" s="7" t="s">
        <v>1075</v>
      </c>
      <c r="H6670" s="7" t="s">
        <v>1035</v>
      </c>
      <c r="I6670" s="6" t="s">
        <v>16</v>
      </c>
      <c r="J6670" s="1"/>
      <c r="K6670" s="1"/>
      <c r="L6670" s="1"/>
      <c r="M6670" s="1"/>
      <c r="N6670" s="1"/>
      <c r="O6670" s="1"/>
      <c r="P6670" s="1"/>
      <c r="Q6670" s="12">
        <v>13499.998</v>
      </c>
      <c r="R6670" s="29">
        <f t="shared" si="315"/>
        <v>0</v>
      </c>
      <c r="S6670" t="str">
        <f t="shared" si="316"/>
        <v>OK</v>
      </c>
      <c r="T6670" s="10">
        <f>IFERROR(VLOOKUP(A6670,[1]!Tabla1[[#All],[Material]:[venta nueva]],38,FALSE),0)</f>
        <v>0</v>
      </c>
    </row>
    <row r="6671" spans="1:20" hidden="1" x14ac:dyDescent="0.35">
      <c r="A6671">
        <f t="shared" si="314"/>
        <v>1022346</v>
      </c>
      <c r="B6671" s="6" t="s">
        <v>1373</v>
      </c>
      <c r="C6671" s="7" t="s">
        <v>553</v>
      </c>
      <c r="D6671" s="7" t="s">
        <v>1097</v>
      </c>
      <c r="E6671" s="7" t="s">
        <v>1379</v>
      </c>
      <c r="F6671" s="7" t="s">
        <v>1380</v>
      </c>
      <c r="G6671" s="7" t="s">
        <v>1077</v>
      </c>
      <c r="H6671" s="7" t="s">
        <v>1005</v>
      </c>
      <c r="I6671" s="6" t="s">
        <v>16</v>
      </c>
      <c r="J6671" s="1"/>
      <c r="K6671" s="1"/>
      <c r="L6671" s="1"/>
      <c r="M6671" s="1"/>
      <c r="N6671" s="1"/>
      <c r="O6671" s="1"/>
      <c r="P6671" s="1"/>
      <c r="Q6671" s="12">
        <v>5371.3</v>
      </c>
      <c r="R6671" s="29">
        <f t="shared" si="315"/>
        <v>0</v>
      </c>
      <c r="S6671" t="str">
        <f t="shared" si="316"/>
        <v>OK</v>
      </c>
      <c r="T6671" s="10">
        <f>IFERROR(VLOOKUP(A6671,[1]!Tabla1[[#All],[Material]:[venta nueva]],38,FALSE),0)</f>
        <v>0</v>
      </c>
    </row>
    <row r="6672" spans="1:20" hidden="1" x14ac:dyDescent="0.35">
      <c r="A6672">
        <f t="shared" si="314"/>
        <v>1022370</v>
      </c>
      <c r="B6672" s="6" t="s">
        <v>1373</v>
      </c>
      <c r="C6672" s="7" t="s">
        <v>553</v>
      </c>
      <c r="D6672" s="7" t="s">
        <v>1097</v>
      </c>
      <c r="E6672" s="7" t="s">
        <v>279</v>
      </c>
      <c r="F6672" s="7" t="s">
        <v>280</v>
      </c>
      <c r="G6672" s="7" t="s">
        <v>1075</v>
      </c>
      <c r="H6672" s="7" t="s">
        <v>1003</v>
      </c>
      <c r="I6672" s="6" t="s">
        <v>16</v>
      </c>
      <c r="J6672" s="1"/>
      <c r="K6672" s="1"/>
      <c r="L6672" s="1"/>
      <c r="M6672" s="1"/>
      <c r="N6672" s="1"/>
      <c r="O6672" s="1"/>
      <c r="P6672" s="1"/>
      <c r="Q6672" s="12">
        <v>25742.41</v>
      </c>
      <c r="R6672" s="29">
        <f t="shared" si="315"/>
        <v>0</v>
      </c>
      <c r="S6672" t="str">
        <f t="shared" si="316"/>
        <v>OK</v>
      </c>
      <c r="T6672" s="10">
        <f>IFERROR(VLOOKUP(A6672,[1]!Tabla1[[#All],[Material]:[venta nueva]],38,FALSE),0)</f>
        <v>0</v>
      </c>
    </row>
    <row r="6673" spans="1:20" hidden="1" x14ac:dyDescent="0.35">
      <c r="A6673">
        <f t="shared" si="314"/>
        <v>1022371</v>
      </c>
      <c r="B6673" s="6" t="s">
        <v>1373</v>
      </c>
      <c r="C6673" s="7" t="s">
        <v>553</v>
      </c>
      <c r="D6673" s="7" t="s">
        <v>1097</v>
      </c>
      <c r="E6673" s="7" t="s">
        <v>526</v>
      </c>
      <c r="F6673" s="7" t="s">
        <v>527</v>
      </c>
      <c r="G6673" s="7" t="s">
        <v>1082</v>
      </c>
      <c r="H6673" s="7" t="s">
        <v>1013</v>
      </c>
      <c r="I6673" s="6" t="s">
        <v>16</v>
      </c>
      <c r="J6673" s="1"/>
      <c r="K6673" s="1"/>
      <c r="L6673" s="1"/>
      <c r="M6673" s="1"/>
      <c r="N6673" s="1"/>
      <c r="O6673" s="1"/>
      <c r="P6673" s="1"/>
      <c r="Q6673" s="12">
        <v>36965.438000000002</v>
      </c>
      <c r="R6673" s="29">
        <f t="shared" si="315"/>
        <v>0</v>
      </c>
      <c r="S6673" t="str">
        <f t="shared" si="316"/>
        <v>OK</v>
      </c>
      <c r="T6673" s="10">
        <f>IFERROR(VLOOKUP(A6673,[1]!Tabla1[[#All],[Material]:[venta nueva]],38,FALSE),0)</f>
        <v>0</v>
      </c>
    </row>
    <row r="6674" spans="1:20" hidden="1" x14ac:dyDescent="0.35">
      <c r="A6674">
        <f t="shared" si="314"/>
        <v>1022378</v>
      </c>
      <c r="B6674" s="6" t="s">
        <v>1373</v>
      </c>
      <c r="C6674" s="7" t="s">
        <v>553</v>
      </c>
      <c r="D6674" s="7" t="s">
        <v>1097</v>
      </c>
      <c r="E6674" s="7" t="s">
        <v>283</v>
      </c>
      <c r="F6674" s="7" t="s">
        <v>284</v>
      </c>
      <c r="G6674" s="7" t="s">
        <v>1084</v>
      </c>
      <c r="H6674" s="7" t="s">
        <v>1017</v>
      </c>
      <c r="I6674" s="6" t="s">
        <v>14</v>
      </c>
      <c r="J6674" s="1"/>
      <c r="K6674" s="1"/>
      <c r="L6674" s="1"/>
      <c r="M6674" s="1"/>
      <c r="N6674" s="1"/>
      <c r="O6674" s="1"/>
      <c r="P6674" s="1"/>
      <c r="Q6674" s="12">
        <v>107853.342</v>
      </c>
      <c r="R6674" s="29">
        <f t="shared" si="315"/>
        <v>0</v>
      </c>
      <c r="S6674" t="str">
        <f t="shared" si="316"/>
        <v>OK</v>
      </c>
      <c r="T6674" s="10">
        <f>IFERROR(VLOOKUP(A6674,[1]!Tabla1[[#All],[Material]:[venta nueva]],38,FALSE),0)</f>
        <v>0</v>
      </c>
    </row>
    <row r="6675" spans="1:20" hidden="1" x14ac:dyDescent="0.35">
      <c r="A6675">
        <f t="shared" si="314"/>
        <v>1022379</v>
      </c>
      <c r="B6675" s="6" t="s">
        <v>1373</v>
      </c>
      <c r="C6675" s="7" t="s">
        <v>553</v>
      </c>
      <c r="D6675" s="7" t="s">
        <v>1097</v>
      </c>
      <c r="E6675" s="7" t="s">
        <v>285</v>
      </c>
      <c r="F6675" s="7" t="s">
        <v>286</v>
      </c>
      <c r="G6675" s="7" t="s">
        <v>1077</v>
      </c>
      <c r="H6675" s="7" t="s">
        <v>1005</v>
      </c>
      <c r="I6675" s="6" t="s">
        <v>14</v>
      </c>
      <c r="J6675" s="1"/>
      <c r="K6675" s="1"/>
      <c r="L6675" s="1"/>
      <c r="M6675" s="1"/>
      <c r="N6675" s="1"/>
      <c r="O6675" s="1"/>
      <c r="P6675" s="1"/>
      <c r="Q6675" s="12">
        <v>431717.92599999998</v>
      </c>
      <c r="R6675" s="29">
        <f t="shared" si="315"/>
        <v>0</v>
      </c>
      <c r="S6675" t="str">
        <f t="shared" si="316"/>
        <v>OK</v>
      </c>
      <c r="T6675" s="10">
        <f>IFERROR(VLOOKUP(A6675,[1]!Tabla1[[#All],[Material]:[venta nueva]],38,FALSE),0)</f>
        <v>0</v>
      </c>
    </row>
    <row r="6676" spans="1:20" hidden="1" x14ac:dyDescent="0.35">
      <c r="A6676">
        <f t="shared" si="314"/>
        <v>1022381</v>
      </c>
      <c r="B6676" s="6" t="s">
        <v>1373</v>
      </c>
      <c r="C6676" s="7" t="s">
        <v>553</v>
      </c>
      <c r="D6676" s="7" t="s">
        <v>1097</v>
      </c>
      <c r="E6676" s="7" t="s">
        <v>287</v>
      </c>
      <c r="F6676" s="7" t="s">
        <v>288</v>
      </c>
      <c r="G6676" s="7" t="s">
        <v>1078</v>
      </c>
      <c r="H6676" s="7" t="s">
        <v>1009</v>
      </c>
      <c r="I6676" s="6" t="s">
        <v>14</v>
      </c>
      <c r="J6676" s="1"/>
      <c r="K6676" s="1"/>
      <c r="L6676" s="1"/>
      <c r="M6676" s="1"/>
      <c r="N6676" s="1"/>
      <c r="O6676" s="1"/>
      <c r="P6676" s="1"/>
      <c r="Q6676" s="12">
        <v>113099.34600000001</v>
      </c>
      <c r="R6676" s="29">
        <f t="shared" si="315"/>
        <v>0</v>
      </c>
      <c r="S6676" t="str">
        <f t="shared" si="316"/>
        <v>OK</v>
      </c>
      <c r="T6676" s="10">
        <f>IFERROR(VLOOKUP(A6676,[1]!Tabla1[[#All],[Material]:[venta nueva]],38,FALSE),0)</f>
        <v>0</v>
      </c>
    </row>
    <row r="6677" spans="1:20" hidden="1" x14ac:dyDescent="0.35">
      <c r="A6677">
        <f t="shared" si="314"/>
        <v>1022388</v>
      </c>
      <c r="B6677" s="6" t="s">
        <v>1373</v>
      </c>
      <c r="C6677" s="7" t="s">
        <v>553</v>
      </c>
      <c r="D6677" s="7" t="s">
        <v>1097</v>
      </c>
      <c r="E6677" s="7" t="s">
        <v>291</v>
      </c>
      <c r="F6677" s="7" t="s">
        <v>292</v>
      </c>
      <c r="G6677" s="7" t="s">
        <v>1084</v>
      </c>
      <c r="H6677" s="7" t="s">
        <v>1017</v>
      </c>
      <c r="I6677" s="6" t="s">
        <v>14</v>
      </c>
      <c r="J6677" s="1"/>
      <c r="K6677" s="1"/>
      <c r="L6677" s="1"/>
      <c r="M6677" s="1"/>
      <c r="N6677" s="1"/>
      <c r="O6677" s="1"/>
      <c r="P6677" s="1"/>
      <c r="Q6677" s="12">
        <v>143403.84599999999</v>
      </c>
      <c r="R6677" s="29">
        <f t="shared" si="315"/>
        <v>0</v>
      </c>
      <c r="S6677" t="str">
        <f t="shared" si="316"/>
        <v>OK</v>
      </c>
      <c r="T6677" s="10">
        <f>IFERROR(VLOOKUP(A6677,[1]!Tabla1[[#All],[Material]:[venta nueva]],38,FALSE),0)</f>
        <v>0</v>
      </c>
    </row>
    <row r="6678" spans="1:20" hidden="1" x14ac:dyDescent="0.35">
      <c r="A6678">
        <f t="shared" si="314"/>
        <v>1022389</v>
      </c>
      <c r="B6678" s="6" t="s">
        <v>1373</v>
      </c>
      <c r="C6678" s="7" t="s">
        <v>553</v>
      </c>
      <c r="D6678" s="7" t="s">
        <v>1097</v>
      </c>
      <c r="E6678" s="7" t="s">
        <v>500</v>
      </c>
      <c r="F6678" s="7" t="s">
        <v>501</v>
      </c>
      <c r="G6678" s="7" t="s">
        <v>1080</v>
      </c>
      <c r="H6678" s="7" t="s">
        <v>1008</v>
      </c>
      <c r="I6678" s="6" t="s">
        <v>14</v>
      </c>
      <c r="J6678" s="1"/>
      <c r="K6678" s="1"/>
      <c r="L6678" s="1"/>
      <c r="M6678" s="1"/>
      <c r="N6678" s="1"/>
      <c r="O6678" s="1"/>
      <c r="P6678" s="1"/>
      <c r="Q6678" s="12">
        <v>40098.451999999997</v>
      </c>
      <c r="R6678" s="29">
        <f t="shared" si="315"/>
        <v>0</v>
      </c>
      <c r="S6678" t="str">
        <f t="shared" si="316"/>
        <v>OK</v>
      </c>
      <c r="T6678" s="10">
        <f>IFERROR(VLOOKUP(A6678,[1]!Tabla1[[#All],[Material]:[venta nueva]],38,FALSE),0)</f>
        <v>0</v>
      </c>
    </row>
    <row r="6679" spans="1:20" hidden="1" x14ac:dyDescent="0.35">
      <c r="A6679">
        <f t="shared" si="314"/>
        <v>1022398</v>
      </c>
      <c r="B6679" s="6" t="s">
        <v>1373</v>
      </c>
      <c r="C6679" s="7" t="s">
        <v>553</v>
      </c>
      <c r="D6679" s="7" t="s">
        <v>1097</v>
      </c>
      <c r="E6679" s="7" t="s">
        <v>293</v>
      </c>
      <c r="F6679" s="7" t="s">
        <v>294</v>
      </c>
      <c r="G6679" s="7" t="s">
        <v>1076</v>
      </c>
      <c r="H6679" s="7" t="s">
        <v>1004</v>
      </c>
      <c r="I6679" s="6" t="s">
        <v>15</v>
      </c>
      <c r="J6679" s="1"/>
      <c r="K6679" s="1"/>
      <c r="L6679" s="1"/>
      <c r="M6679" s="1"/>
      <c r="N6679" s="1"/>
      <c r="O6679" s="1"/>
      <c r="P6679" s="1"/>
      <c r="Q6679" s="12">
        <v>52217.415999999997</v>
      </c>
      <c r="R6679" s="29">
        <f t="shared" si="315"/>
        <v>0</v>
      </c>
      <c r="S6679" t="str">
        <f t="shared" si="316"/>
        <v>OK</v>
      </c>
      <c r="T6679" s="10">
        <f>IFERROR(VLOOKUP(A6679,[1]!Tabla1[[#All],[Material]:[venta nueva]],38,FALSE),0)</f>
        <v>0</v>
      </c>
    </row>
    <row r="6680" spans="1:20" hidden="1" x14ac:dyDescent="0.35">
      <c r="A6680">
        <f t="shared" si="314"/>
        <v>1022414</v>
      </c>
      <c r="B6680" s="6" t="s">
        <v>1373</v>
      </c>
      <c r="C6680" s="7" t="s">
        <v>553</v>
      </c>
      <c r="D6680" s="7" t="s">
        <v>1097</v>
      </c>
      <c r="E6680" s="7" t="s">
        <v>297</v>
      </c>
      <c r="F6680" s="7" t="s">
        <v>298</v>
      </c>
      <c r="G6680" s="7" t="s">
        <v>1074</v>
      </c>
      <c r="H6680" s="7" t="s">
        <v>1042</v>
      </c>
      <c r="I6680" s="6" t="s">
        <v>14</v>
      </c>
      <c r="J6680" s="1"/>
      <c r="K6680" s="1"/>
      <c r="L6680" s="1"/>
      <c r="M6680" s="1"/>
      <c r="N6680" s="1"/>
      <c r="O6680" s="1"/>
      <c r="P6680" s="1"/>
      <c r="Q6680" s="12">
        <v>151459.56599999999</v>
      </c>
      <c r="R6680" s="29">
        <f t="shared" si="315"/>
        <v>0</v>
      </c>
      <c r="S6680" t="str">
        <f t="shared" si="316"/>
        <v>OK</v>
      </c>
      <c r="T6680" s="10">
        <f>IFERROR(VLOOKUP(A6680,[1]!Tabla1[[#All],[Material]:[venta nueva]],38,FALSE),0)</f>
        <v>0</v>
      </c>
    </row>
    <row r="6681" spans="1:20" hidden="1" x14ac:dyDescent="0.35">
      <c r="A6681">
        <f t="shared" si="314"/>
        <v>1022417</v>
      </c>
      <c r="B6681" s="6" t="s">
        <v>1373</v>
      </c>
      <c r="C6681" s="7" t="s">
        <v>553</v>
      </c>
      <c r="D6681" s="7" t="s">
        <v>1097</v>
      </c>
      <c r="E6681" s="7" t="s">
        <v>301</v>
      </c>
      <c r="F6681" s="7" t="s">
        <v>302</v>
      </c>
      <c r="G6681" s="7" t="s">
        <v>1080</v>
      </c>
      <c r="H6681" s="7" t="s">
        <v>1031</v>
      </c>
      <c r="I6681" s="6" t="s">
        <v>14</v>
      </c>
      <c r="J6681" s="1"/>
      <c r="K6681" s="1"/>
      <c r="L6681" s="1"/>
      <c r="M6681" s="1"/>
      <c r="N6681" s="1"/>
      <c r="O6681" s="1"/>
      <c r="P6681" s="1"/>
      <c r="Q6681" s="12">
        <v>437706.29200000002</v>
      </c>
      <c r="R6681" s="29">
        <f t="shared" si="315"/>
        <v>0</v>
      </c>
      <c r="S6681" t="str">
        <f t="shared" si="316"/>
        <v>OK</v>
      </c>
      <c r="T6681" s="10">
        <f>IFERROR(VLOOKUP(A6681,[1]!Tabla1[[#All],[Material]:[venta nueva]],38,FALSE),0)</f>
        <v>0</v>
      </c>
    </row>
    <row r="6682" spans="1:20" hidden="1" x14ac:dyDescent="0.35">
      <c r="A6682">
        <f t="shared" si="314"/>
        <v>1022418</v>
      </c>
      <c r="B6682" s="6" t="s">
        <v>1373</v>
      </c>
      <c r="C6682" s="7" t="s">
        <v>553</v>
      </c>
      <c r="D6682" s="7" t="s">
        <v>1097</v>
      </c>
      <c r="E6682" s="7" t="s">
        <v>1108</v>
      </c>
      <c r="F6682" s="7" t="s">
        <v>296</v>
      </c>
      <c r="G6682" s="7" t="s">
        <v>1069</v>
      </c>
      <c r="H6682" s="7" t="s">
        <v>1016</v>
      </c>
      <c r="I6682" s="6" t="s">
        <v>14</v>
      </c>
      <c r="J6682" s="1"/>
      <c r="K6682" s="1"/>
      <c r="L6682" s="1"/>
      <c r="M6682" s="1"/>
      <c r="N6682" s="1"/>
      <c r="O6682" s="1"/>
      <c r="P6682" s="1"/>
      <c r="Q6682" s="12">
        <v>27911.544000000002</v>
      </c>
      <c r="R6682" s="29">
        <f t="shared" si="315"/>
        <v>0</v>
      </c>
      <c r="S6682" t="str">
        <f t="shared" si="316"/>
        <v>OK</v>
      </c>
      <c r="T6682" s="10">
        <f>IFERROR(VLOOKUP(A6682,[1]!Tabla1[[#All],[Material]:[venta nueva]],38,FALSE),0)</f>
        <v>0</v>
      </c>
    </row>
    <row r="6683" spans="1:20" hidden="1" x14ac:dyDescent="0.35">
      <c r="A6683">
        <f t="shared" si="314"/>
        <v>1022499</v>
      </c>
      <c r="B6683" s="6" t="s">
        <v>1373</v>
      </c>
      <c r="C6683" s="7" t="s">
        <v>553</v>
      </c>
      <c r="D6683" s="7" t="s">
        <v>1097</v>
      </c>
      <c r="E6683" s="7" t="s">
        <v>305</v>
      </c>
      <c r="F6683" s="7" t="s">
        <v>306</v>
      </c>
      <c r="G6683" s="7" t="s">
        <v>1075</v>
      </c>
      <c r="H6683" s="7" t="s">
        <v>1011</v>
      </c>
      <c r="I6683" s="6" t="s">
        <v>16</v>
      </c>
      <c r="J6683" s="1"/>
      <c r="K6683" s="1"/>
      <c r="L6683" s="1"/>
      <c r="M6683" s="1"/>
      <c r="N6683" s="1"/>
      <c r="O6683" s="1"/>
      <c r="P6683" s="1"/>
      <c r="Q6683" s="12">
        <v>20626.036</v>
      </c>
      <c r="R6683" s="29">
        <f t="shared" si="315"/>
        <v>0</v>
      </c>
      <c r="S6683" t="str">
        <f t="shared" si="316"/>
        <v>OK</v>
      </c>
      <c r="T6683" s="10">
        <f>IFERROR(VLOOKUP(A6683,[1]!Tabla1[[#All],[Material]:[venta nueva]],38,FALSE),0)</f>
        <v>0</v>
      </c>
    </row>
    <row r="6684" spans="1:20" hidden="1" x14ac:dyDescent="0.35">
      <c r="A6684">
        <f t="shared" si="314"/>
        <v>1022515</v>
      </c>
      <c r="B6684" s="6" t="s">
        <v>1373</v>
      </c>
      <c r="C6684" s="7" t="s">
        <v>553</v>
      </c>
      <c r="D6684" s="7" t="s">
        <v>1097</v>
      </c>
      <c r="E6684" s="7" t="s">
        <v>307</v>
      </c>
      <c r="F6684" s="7" t="s">
        <v>308</v>
      </c>
      <c r="G6684" s="7" t="s">
        <v>1082</v>
      </c>
      <c r="H6684" s="7" t="s">
        <v>1014</v>
      </c>
      <c r="I6684" s="6" t="s">
        <v>15</v>
      </c>
      <c r="J6684" s="1"/>
      <c r="K6684" s="1"/>
      <c r="L6684" s="1"/>
      <c r="M6684" s="1"/>
      <c r="N6684" s="1"/>
      <c r="O6684" s="1"/>
      <c r="P6684" s="1"/>
      <c r="Q6684" s="12">
        <v>16116.688</v>
      </c>
      <c r="R6684" s="29">
        <f t="shared" si="315"/>
        <v>0</v>
      </c>
      <c r="S6684" t="str">
        <f t="shared" si="316"/>
        <v>OK</v>
      </c>
      <c r="T6684" s="10">
        <f>IFERROR(VLOOKUP(A6684,[1]!Tabla1[[#All],[Material]:[venta nueva]],38,FALSE),0)</f>
        <v>0</v>
      </c>
    </row>
    <row r="6685" spans="1:20" hidden="1" x14ac:dyDescent="0.35">
      <c r="A6685">
        <f t="shared" si="314"/>
        <v>1022541</v>
      </c>
      <c r="B6685" s="6" t="s">
        <v>1373</v>
      </c>
      <c r="C6685" s="7" t="s">
        <v>553</v>
      </c>
      <c r="D6685" s="7" t="s">
        <v>1097</v>
      </c>
      <c r="E6685" s="7" t="s">
        <v>309</v>
      </c>
      <c r="F6685" s="7" t="s">
        <v>310</v>
      </c>
      <c r="G6685" s="7" t="s">
        <v>1078</v>
      </c>
      <c r="H6685" s="7" t="s">
        <v>1009</v>
      </c>
      <c r="I6685" s="6" t="s">
        <v>14</v>
      </c>
      <c r="J6685" s="1"/>
      <c r="K6685" s="1"/>
      <c r="L6685" s="1"/>
      <c r="M6685" s="1"/>
      <c r="N6685" s="1"/>
      <c r="O6685" s="1"/>
      <c r="P6685" s="1"/>
      <c r="Q6685" s="12">
        <v>557408.36</v>
      </c>
      <c r="R6685" s="29">
        <f t="shared" si="315"/>
        <v>0</v>
      </c>
      <c r="S6685" t="str">
        <f t="shared" si="316"/>
        <v>OK</v>
      </c>
      <c r="T6685" s="10">
        <f>IFERROR(VLOOKUP(A6685,[1]!Tabla1[[#All],[Material]:[venta nueva]],38,FALSE),0)</f>
        <v>0</v>
      </c>
    </row>
    <row r="6686" spans="1:20" hidden="1" x14ac:dyDescent="0.35">
      <c r="A6686">
        <f t="shared" si="314"/>
        <v>1022561</v>
      </c>
      <c r="B6686" s="6" t="s">
        <v>1373</v>
      </c>
      <c r="C6686" s="7" t="s">
        <v>553</v>
      </c>
      <c r="D6686" s="7" t="s">
        <v>1097</v>
      </c>
      <c r="E6686" s="7" t="s">
        <v>311</v>
      </c>
      <c r="F6686" s="7" t="s">
        <v>312</v>
      </c>
      <c r="G6686" s="7" t="s">
        <v>1075</v>
      </c>
      <c r="H6686" s="7" t="s">
        <v>1003</v>
      </c>
      <c r="I6686" s="6" t="s">
        <v>15</v>
      </c>
      <c r="J6686" s="1"/>
      <c r="K6686" s="1"/>
      <c r="L6686" s="1"/>
      <c r="M6686" s="1"/>
      <c r="N6686" s="1"/>
      <c r="O6686" s="1"/>
      <c r="P6686" s="1"/>
      <c r="Q6686" s="12">
        <v>21842.887999999999</v>
      </c>
      <c r="R6686" s="29">
        <f t="shared" si="315"/>
        <v>0</v>
      </c>
      <c r="S6686" t="str">
        <f t="shared" si="316"/>
        <v>OK</v>
      </c>
      <c r="T6686" s="10">
        <f>IFERROR(VLOOKUP(A6686,[1]!Tabla1[[#All],[Material]:[venta nueva]],38,FALSE),0)</f>
        <v>0</v>
      </c>
    </row>
    <row r="6687" spans="1:20" hidden="1" x14ac:dyDescent="0.35">
      <c r="A6687">
        <f t="shared" si="314"/>
        <v>1022568</v>
      </c>
      <c r="B6687" s="6" t="s">
        <v>1373</v>
      </c>
      <c r="C6687" s="7" t="s">
        <v>553</v>
      </c>
      <c r="D6687" s="7" t="s">
        <v>1097</v>
      </c>
      <c r="E6687" s="7" t="s">
        <v>448</v>
      </c>
      <c r="F6687" s="7" t="s">
        <v>449</v>
      </c>
      <c r="G6687" s="7" t="s">
        <v>1082</v>
      </c>
      <c r="H6687" s="7" t="s">
        <v>1013</v>
      </c>
      <c r="I6687" s="6" t="s">
        <v>14</v>
      </c>
      <c r="J6687" s="1"/>
      <c r="K6687" s="1"/>
      <c r="L6687" s="1"/>
      <c r="M6687" s="1"/>
      <c r="N6687" s="1"/>
      <c r="O6687" s="1"/>
      <c r="P6687" s="1"/>
      <c r="Q6687" s="12">
        <v>26261.9</v>
      </c>
      <c r="R6687" s="29">
        <f t="shared" si="315"/>
        <v>0</v>
      </c>
      <c r="S6687" t="str">
        <f t="shared" si="316"/>
        <v>OK</v>
      </c>
      <c r="T6687" s="10">
        <f>IFERROR(VLOOKUP(A6687,[1]!Tabla1[[#All],[Material]:[venta nueva]],38,FALSE),0)</f>
        <v>0</v>
      </c>
    </row>
    <row r="6688" spans="1:20" hidden="1" x14ac:dyDescent="0.35">
      <c r="A6688">
        <f t="shared" si="314"/>
        <v>1022570</v>
      </c>
      <c r="B6688" s="6" t="s">
        <v>1373</v>
      </c>
      <c r="C6688" s="7" t="s">
        <v>553</v>
      </c>
      <c r="D6688" s="7" t="s">
        <v>1097</v>
      </c>
      <c r="E6688" s="7" t="s">
        <v>479</v>
      </c>
      <c r="F6688" s="7" t="s">
        <v>480</v>
      </c>
      <c r="G6688" s="7" t="s">
        <v>1082</v>
      </c>
      <c r="H6688" s="7" t="s">
        <v>1014</v>
      </c>
      <c r="I6688" s="6" t="s">
        <v>15</v>
      </c>
      <c r="J6688" s="1"/>
      <c r="K6688" s="1"/>
      <c r="L6688" s="1"/>
      <c r="M6688" s="1"/>
      <c r="N6688" s="1"/>
      <c r="O6688" s="1"/>
      <c r="P6688" s="1"/>
      <c r="Q6688" s="12">
        <v>3538.598</v>
      </c>
      <c r="R6688" s="29">
        <f t="shared" si="315"/>
        <v>0</v>
      </c>
      <c r="S6688" t="str">
        <f t="shared" si="316"/>
        <v>OK</v>
      </c>
      <c r="T6688" s="10">
        <f>IFERROR(VLOOKUP(A6688,[1]!Tabla1[[#All],[Material]:[venta nueva]],38,FALSE),0)</f>
        <v>0</v>
      </c>
    </row>
    <row r="6689" spans="1:20" hidden="1" x14ac:dyDescent="0.35">
      <c r="A6689">
        <f t="shared" si="314"/>
        <v>1022587</v>
      </c>
      <c r="B6689" s="6" t="s">
        <v>1373</v>
      </c>
      <c r="C6689" s="7" t="s">
        <v>553</v>
      </c>
      <c r="D6689" s="7" t="s">
        <v>1097</v>
      </c>
      <c r="E6689" s="7" t="s">
        <v>313</v>
      </c>
      <c r="F6689" s="7" t="s">
        <v>314</v>
      </c>
      <c r="G6689" s="7" t="s">
        <v>1075</v>
      </c>
      <c r="H6689" s="7" t="s">
        <v>1035</v>
      </c>
      <c r="I6689" s="6" t="s">
        <v>16</v>
      </c>
      <c r="J6689" s="1"/>
      <c r="K6689" s="1"/>
      <c r="L6689" s="1"/>
      <c r="M6689" s="1"/>
      <c r="N6689" s="1"/>
      <c r="O6689" s="1"/>
      <c r="P6689" s="1"/>
      <c r="Q6689" s="12">
        <v>2572.8159999999998</v>
      </c>
      <c r="R6689" s="29">
        <f t="shared" si="315"/>
        <v>0</v>
      </c>
      <c r="S6689" t="str">
        <f t="shared" si="316"/>
        <v>OK</v>
      </c>
      <c r="T6689" s="10">
        <f>IFERROR(VLOOKUP(A6689,[1]!Tabla1[[#All],[Material]:[venta nueva]],38,FALSE),0)</f>
        <v>0</v>
      </c>
    </row>
    <row r="6690" spans="1:20" hidden="1" x14ac:dyDescent="0.35">
      <c r="A6690">
        <f t="shared" si="314"/>
        <v>1022600</v>
      </c>
      <c r="B6690" s="6" t="s">
        <v>1373</v>
      </c>
      <c r="C6690" s="7" t="s">
        <v>553</v>
      </c>
      <c r="D6690" s="7" t="s">
        <v>1097</v>
      </c>
      <c r="E6690" s="7" t="s">
        <v>316</v>
      </c>
      <c r="F6690" s="7" t="s">
        <v>317</v>
      </c>
      <c r="G6690" s="7" t="s">
        <v>1075</v>
      </c>
      <c r="H6690" s="7" t="s">
        <v>1011</v>
      </c>
      <c r="I6690" s="6" t="s">
        <v>16</v>
      </c>
      <c r="J6690" s="1"/>
      <c r="K6690" s="1"/>
      <c r="L6690" s="1"/>
      <c r="M6690" s="1"/>
      <c r="N6690" s="1"/>
      <c r="O6690" s="1"/>
      <c r="P6690" s="1"/>
      <c r="Q6690" s="12">
        <v>4658.4539999999997</v>
      </c>
      <c r="R6690" s="29">
        <f t="shared" si="315"/>
        <v>0</v>
      </c>
      <c r="S6690" t="str">
        <f t="shared" si="316"/>
        <v>OK</v>
      </c>
      <c r="T6690" s="10">
        <f>IFERROR(VLOOKUP(A6690,[1]!Tabla1[[#All],[Material]:[venta nueva]],38,FALSE),0)</f>
        <v>0</v>
      </c>
    </row>
    <row r="6691" spans="1:20" hidden="1" x14ac:dyDescent="0.35">
      <c r="A6691">
        <f t="shared" si="314"/>
        <v>1022605</v>
      </c>
      <c r="B6691" s="6" t="s">
        <v>1373</v>
      </c>
      <c r="C6691" s="7" t="s">
        <v>553</v>
      </c>
      <c r="D6691" s="7" t="s">
        <v>1097</v>
      </c>
      <c r="E6691" s="7" t="s">
        <v>630</v>
      </c>
      <c r="F6691" s="7" t="s">
        <v>631</v>
      </c>
      <c r="G6691" s="7" t="s">
        <v>1069</v>
      </c>
      <c r="H6691" s="7" t="s">
        <v>1016</v>
      </c>
      <c r="I6691" s="6" t="s">
        <v>12</v>
      </c>
      <c r="J6691" s="1"/>
      <c r="K6691" s="1"/>
      <c r="L6691" s="1"/>
      <c r="M6691" s="1"/>
      <c r="N6691" s="1"/>
      <c r="O6691" s="1"/>
      <c r="P6691" s="1"/>
      <c r="Q6691" s="12">
        <v>16872.034</v>
      </c>
      <c r="R6691" s="29">
        <f t="shared" si="315"/>
        <v>0</v>
      </c>
      <c r="S6691" t="str">
        <f t="shared" si="316"/>
        <v>OK</v>
      </c>
      <c r="T6691" s="10">
        <f>IFERROR(VLOOKUP(A6691,[1]!Tabla1[[#All],[Material]:[venta nueva]],38,FALSE),0)</f>
        <v>0</v>
      </c>
    </row>
    <row r="6692" spans="1:20" hidden="1" x14ac:dyDescent="0.35">
      <c r="A6692">
        <f t="shared" si="314"/>
        <v>1022607</v>
      </c>
      <c r="B6692" s="6" t="s">
        <v>1373</v>
      </c>
      <c r="C6692" s="7" t="s">
        <v>553</v>
      </c>
      <c r="D6692" s="7" t="s">
        <v>1097</v>
      </c>
      <c r="E6692" s="7" t="s">
        <v>318</v>
      </c>
      <c r="F6692" s="7" t="s">
        <v>319</v>
      </c>
      <c r="G6692" s="7" t="s">
        <v>1083</v>
      </c>
      <c r="H6692" s="7" t="s">
        <v>1044</v>
      </c>
      <c r="I6692" s="6" t="s">
        <v>12</v>
      </c>
      <c r="J6692" s="1"/>
      <c r="K6692" s="1"/>
      <c r="L6692" s="1"/>
      <c r="M6692" s="1"/>
      <c r="N6692" s="1"/>
      <c r="O6692" s="1"/>
      <c r="P6692" s="1"/>
      <c r="Q6692" s="12">
        <v>27460.601999999999</v>
      </c>
      <c r="R6692" s="29">
        <f t="shared" si="315"/>
        <v>0</v>
      </c>
      <c r="S6692" t="str">
        <f t="shared" si="316"/>
        <v>OK</v>
      </c>
      <c r="T6692" s="10">
        <f>IFERROR(VLOOKUP(A6692,[1]!Tabla1[[#All],[Material]:[venta nueva]],38,FALSE),0)</f>
        <v>0</v>
      </c>
    </row>
    <row r="6693" spans="1:20" hidden="1" x14ac:dyDescent="0.35">
      <c r="A6693">
        <f t="shared" si="314"/>
        <v>1022619</v>
      </c>
      <c r="B6693" s="6" t="s">
        <v>1373</v>
      </c>
      <c r="C6693" s="7" t="s">
        <v>553</v>
      </c>
      <c r="D6693" s="7" t="s">
        <v>1097</v>
      </c>
      <c r="E6693" s="7" t="s">
        <v>320</v>
      </c>
      <c r="F6693" s="7" t="s">
        <v>321</v>
      </c>
      <c r="G6693" s="7" t="s">
        <v>1083</v>
      </c>
      <c r="H6693" s="7" t="s">
        <v>1015</v>
      </c>
      <c r="I6693" s="6" t="s">
        <v>8</v>
      </c>
      <c r="J6693" s="1"/>
      <c r="K6693" s="1"/>
      <c r="L6693" s="1"/>
      <c r="M6693" s="1"/>
      <c r="N6693" s="1"/>
      <c r="O6693" s="1"/>
      <c r="P6693" s="1"/>
      <c r="Q6693" s="12">
        <v>16353.092000000001</v>
      </c>
      <c r="R6693" s="29">
        <f t="shared" si="315"/>
        <v>0</v>
      </c>
      <c r="S6693" t="str">
        <f t="shared" si="316"/>
        <v>OK</v>
      </c>
      <c r="T6693" s="10">
        <f>IFERROR(VLOOKUP(A6693,[1]!Tabla1[[#All],[Material]:[venta nueva]],38,FALSE),0)</f>
        <v>0</v>
      </c>
    </row>
    <row r="6694" spans="1:20" hidden="1" x14ac:dyDescent="0.35">
      <c r="A6694">
        <f t="shared" si="314"/>
        <v>1022636</v>
      </c>
      <c r="B6694" s="6" t="s">
        <v>1373</v>
      </c>
      <c r="C6694" s="7" t="s">
        <v>553</v>
      </c>
      <c r="D6694" s="7" t="s">
        <v>1097</v>
      </c>
      <c r="E6694" s="7" t="s">
        <v>324</v>
      </c>
      <c r="F6694" s="7" t="s">
        <v>325</v>
      </c>
      <c r="G6694" s="7" t="s">
        <v>1084</v>
      </c>
      <c r="H6694" s="7" t="s">
        <v>1032</v>
      </c>
      <c r="I6694" s="6" t="s">
        <v>14</v>
      </c>
      <c r="J6694" s="1"/>
      <c r="K6694" s="1"/>
      <c r="L6694" s="1"/>
      <c r="M6694" s="1"/>
      <c r="N6694" s="1"/>
      <c r="O6694" s="1"/>
      <c r="P6694" s="1"/>
      <c r="Q6694" s="12">
        <v>180287.342</v>
      </c>
      <c r="R6694" s="29">
        <f t="shared" si="315"/>
        <v>0</v>
      </c>
      <c r="S6694" t="str">
        <f t="shared" si="316"/>
        <v>OK</v>
      </c>
      <c r="T6694" s="10">
        <f>IFERROR(VLOOKUP(A6694,[1]!Tabla1[[#All],[Material]:[venta nueva]],38,FALSE),0)</f>
        <v>0</v>
      </c>
    </row>
    <row r="6695" spans="1:20" hidden="1" x14ac:dyDescent="0.35">
      <c r="A6695">
        <f t="shared" si="314"/>
        <v>1022637</v>
      </c>
      <c r="B6695" s="6" t="s">
        <v>1373</v>
      </c>
      <c r="C6695" s="7" t="s">
        <v>553</v>
      </c>
      <c r="D6695" s="7" t="s">
        <v>1097</v>
      </c>
      <c r="E6695" s="7" t="s">
        <v>326</v>
      </c>
      <c r="F6695" s="7" t="s">
        <v>327</v>
      </c>
      <c r="G6695" s="7" t="s">
        <v>1084</v>
      </c>
      <c r="H6695" s="7" t="s">
        <v>1028</v>
      </c>
      <c r="I6695" s="6" t="s">
        <v>14</v>
      </c>
      <c r="J6695" s="1"/>
      <c r="K6695" s="1"/>
      <c r="L6695" s="1"/>
      <c r="M6695" s="1"/>
      <c r="N6695" s="1"/>
      <c r="O6695" s="1"/>
      <c r="P6695" s="1"/>
      <c r="Q6695" s="12">
        <v>129427.47199999999</v>
      </c>
      <c r="R6695" s="29">
        <f t="shared" si="315"/>
        <v>0</v>
      </c>
      <c r="S6695" t="str">
        <f t="shared" si="316"/>
        <v>OK</v>
      </c>
      <c r="T6695" s="10">
        <f>IFERROR(VLOOKUP(A6695,[1]!Tabla1[[#All],[Material]:[venta nueva]],38,FALSE),0)</f>
        <v>0</v>
      </c>
    </row>
    <row r="6696" spans="1:20" hidden="1" x14ac:dyDescent="0.35">
      <c r="A6696">
        <f t="shared" si="314"/>
        <v>1022639</v>
      </c>
      <c r="B6696" s="6" t="s">
        <v>1373</v>
      </c>
      <c r="C6696" s="7" t="s">
        <v>553</v>
      </c>
      <c r="D6696" s="7" t="s">
        <v>1097</v>
      </c>
      <c r="E6696" s="7" t="s">
        <v>328</v>
      </c>
      <c r="F6696" s="7" t="s">
        <v>329</v>
      </c>
      <c r="G6696" s="7" t="s">
        <v>1087</v>
      </c>
      <c r="H6696" s="7" t="s">
        <v>1034</v>
      </c>
      <c r="I6696" s="6" t="s">
        <v>14</v>
      </c>
      <c r="J6696" s="1"/>
      <c r="K6696" s="1"/>
      <c r="L6696" s="1"/>
      <c r="M6696" s="1"/>
      <c r="N6696" s="1"/>
      <c r="O6696" s="1"/>
      <c r="P6696" s="1"/>
      <c r="Q6696" s="12">
        <v>1107116.702</v>
      </c>
      <c r="R6696" s="29">
        <f t="shared" si="315"/>
        <v>0</v>
      </c>
      <c r="S6696" t="str">
        <f t="shared" si="316"/>
        <v>OK</v>
      </c>
      <c r="T6696" s="10">
        <f>IFERROR(VLOOKUP(A6696,[1]!Tabla1[[#All],[Material]:[venta nueva]],38,FALSE),0)</f>
        <v>0</v>
      </c>
    </row>
    <row r="6697" spans="1:20" hidden="1" x14ac:dyDescent="0.35">
      <c r="A6697">
        <f t="shared" si="314"/>
        <v>1022640</v>
      </c>
      <c r="B6697" s="6" t="s">
        <v>1373</v>
      </c>
      <c r="C6697" s="7" t="s">
        <v>553</v>
      </c>
      <c r="D6697" s="7" t="s">
        <v>1097</v>
      </c>
      <c r="E6697" s="7" t="s">
        <v>330</v>
      </c>
      <c r="F6697" s="7" t="s">
        <v>331</v>
      </c>
      <c r="G6697" s="7" t="s">
        <v>1087</v>
      </c>
      <c r="H6697" s="7" t="s">
        <v>1034</v>
      </c>
      <c r="I6697" s="6" t="s">
        <v>14</v>
      </c>
      <c r="J6697" s="1"/>
      <c r="K6697" s="1"/>
      <c r="L6697" s="1"/>
      <c r="M6697" s="1"/>
      <c r="N6697" s="1"/>
      <c r="O6697" s="1"/>
      <c r="P6697" s="1"/>
      <c r="Q6697" s="12">
        <v>15079.582</v>
      </c>
      <c r="R6697" s="29">
        <f t="shared" si="315"/>
        <v>0</v>
      </c>
      <c r="S6697" t="str">
        <f t="shared" si="316"/>
        <v>OK</v>
      </c>
      <c r="T6697" s="10">
        <f>IFERROR(VLOOKUP(A6697,[1]!Tabla1[[#All],[Material]:[venta nueva]],38,FALSE),0)</f>
        <v>0</v>
      </c>
    </row>
    <row r="6698" spans="1:20" hidden="1" x14ac:dyDescent="0.35">
      <c r="A6698">
        <f t="shared" si="314"/>
        <v>1022645</v>
      </c>
      <c r="B6698" s="6" t="s">
        <v>1373</v>
      </c>
      <c r="C6698" s="7" t="s">
        <v>553</v>
      </c>
      <c r="D6698" s="7" t="s">
        <v>1097</v>
      </c>
      <c r="E6698" s="7" t="s">
        <v>332</v>
      </c>
      <c r="F6698" s="7" t="s">
        <v>160</v>
      </c>
      <c r="G6698" s="7" t="s">
        <v>1082</v>
      </c>
      <c r="H6698" s="7" t="s">
        <v>1013</v>
      </c>
      <c r="I6698" s="6" t="s">
        <v>14</v>
      </c>
      <c r="J6698" s="1"/>
      <c r="K6698" s="1"/>
      <c r="L6698" s="1"/>
      <c r="M6698" s="1"/>
      <c r="N6698" s="1"/>
      <c r="O6698" s="1"/>
      <c r="P6698" s="1"/>
      <c r="Q6698" s="12">
        <v>16791.052</v>
      </c>
      <c r="R6698" s="29">
        <f t="shared" si="315"/>
        <v>0</v>
      </c>
      <c r="S6698" t="str">
        <f t="shared" si="316"/>
        <v>OK</v>
      </c>
      <c r="T6698" s="10">
        <f>IFERROR(VLOOKUP(A6698,[1]!Tabla1[[#All],[Material]:[venta nueva]],38,FALSE),0)</f>
        <v>0</v>
      </c>
    </row>
    <row r="6699" spans="1:20" hidden="1" x14ac:dyDescent="0.35">
      <c r="A6699">
        <f t="shared" si="314"/>
        <v>1022646</v>
      </c>
      <c r="B6699" s="6" t="s">
        <v>1373</v>
      </c>
      <c r="C6699" s="7" t="s">
        <v>553</v>
      </c>
      <c r="D6699" s="7" t="s">
        <v>1097</v>
      </c>
      <c r="E6699" s="7" t="s">
        <v>333</v>
      </c>
      <c r="F6699" s="7" t="s">
        <v>159</v>
      </c>
      <c r="G6699" s="7" t="s">
        <v>1082</v>
      </c>
      <c r="H6699" s="7" t="s">
        <v>1013</v>
      </c>
      <c r="I6699" s="6" t="s">
        <v>14</v>
      </c>
      <c r="J6699" s="1"/>
      <c r="K6699" s="1"/>
      <c r="L6699" s="1"/>
      <c r="M6699" s="1"/>
      <c r="N6699" s="1"/>
      <c r="O6699" s="1"/>
      <c r="P6699" s="1"/>
      <c r="Q6699" s="12">
        <v>37554.688000000002</v>
      </c>
      <c r="R6699" s="29">
        <f t="shared" si="315"/>
        <v>0</v>
      </c>
      <c r="S6699" t="str">
        <f t="shared" si="316"/>
        <v>OK</v>
      </c>
      <c r="T6699" s="10">
        <f>IFERROR(VLOOKUP(A6699,[1]!Tabla1[[#All],[Material]:[venta nueva]],38,FALSE),0)</f>
        <v>0</v>
      </c>
    </row>
    <row r="6700" spans="1:20" hidden="1" x14ac:dyDescent="0.35">
      <c r="A6700">
        <f t="shared" si="314"/>
        <v>1022664</v>
      </c>
      <c r="B6700" s="6" t="s">
        <v>1373</v>
      </c>
      <c r="C6700" s="7" t="s">
        <v>553</v>
      </c>
      <c r="D6700" s="7" t="s">
        <v>1097</v>
      </c>
      <c r="E6700" s="7" t="s">
        <v>334</v>
      </c>
      <c r="F6700" s="7" t="s">
        <v>335</v>
      </c>
      <c r="G6700" s="7" t="s">
        <v>1075</v>
      </c>
      <c r="H6700" s="7" t="s">
        <v>1035</v>
      </c>
      <c r="I6700" s="6" t="s">
        <v>16</v>
      </c>
      <c r="J6700" s="1"/>
      <c r="K6700" s="1"/>
      <c r="L6700" s="1"/>
      <c r="M6700" s="1"/>
      <c r="N6700" s="1"/>
      <c r="O6700" s="1"/>
      <c r="P6700" s="1"/>
      <c r="Q6700" s="12">
        <v>107035.046</v>
      </c>
      <c r="R6700" s="29">
        <f t="shared" si="315"/>
        <v>0</v>
      </c>
      <c r="S6700" t="str">
        <f t="shared" si="316"/>
        <v>OK</v>
      </c>
      <c r="T6700" s="10">
        <f>IFERROR(VLOOKUP(A6700,[1]!Tabla1[[#All],[Material]:[venta nueva]],38,FALSE),0)</f>
        <v>0</v>
      </c>
    </row>
    <row r="6701" spans="1:20" hidden="1" x14ac:dyDescent="0.35">
      <c r="A6701">
        <f t="shared" si="314"/>
        <v>1022709</v>
      </c>
      <c r="B6701" s="6" t="s">
        <v>1373</v>
      </c>
      <c r="C6701" s="7" t="s">
        <v>553</v>
      </c>
      <c r="D6701" s="7" t="s">
        <v>1097</v>
      </c>
      <c r="E6701" s="7" t="s">
        <v>502</v>
      </c>
      <c r="F6701" s="7" t="s">
        <v>503</v>
      </c>
      <c r="G6701" s="7" t="s">
        <v>1076</v>
      </c>
      <c r="H6701" s="7" t="s">
        <v>1022</v>
      </c>
      <c r="I6701" s="6" t="s">
        <v>11</v>
      </c>
      <c r="J6701" s="1"/>
      <c r="K6701" s="1"/>
      <c r="L6701" s="1"/>
      <c r="M6701" s="1"/>
      <c r="N6701" s="1"/>
      <c r="O6701" s="1"/>
      <c r="P6701" s="1"/>
      <c r="Q6701" s="12">
        <v>144895.67000000001</v>
      </c>
      <c r="R6701" s="29">
        <f t="shared" si="315"/>
        <v>0</v>
      </c>
      <c r="S6701" t="str">
        <f t="shared" si="316"/>
        <v>OK</v>
      </c>
      <c r="T6701" s="10">
        <f>IFERROR(VLOOKUP(A6701,[1]!Tabla1[[#All],[Material]:[venta nueva]],38,FALSE),0)</f>
        <v>0</v>
      </c>
    </row>
    <row r="6702" spans="1:20" hidden="1" x14ac:dyDescent="0.35">
      <c r="A6702">
        <f t="shared" si="314"/>
        <v>1022748</v>
      </c>
      <c r="B6702" s="6" t="s">
        <v>1373</v>
      </c>
      <c r="C6702" s="7" t="s">
        <v>553</v>
      </c>
      <c r="D6702" s="7" t="s">
        <v>1097</v>
      </c>
      <c r="E6702" s="7" t="s">
        <v>336</v>
      </c>
      <c r="F6702" s="7" t="s">
        <v>337</v>
      </c>
      <c r="G6702" s="7" t="s">
        <v>1069</v>
      </c>
      <c r="H6702" s="7" t="s">
        <v>1033</v>
      </c>
      <c r="I6702" s="6" t="s">
        <v>14</v>
      </c>
      <c r="J6702" s="1"/>
      <c r="K6702" s="1"/>
      <c r="L6702" s="1"/>
      <c r="M6702" s="1"/>
      <c r="N6702" s="1"/>
      <c r="O6702" s="1"/>
      <c r="P6702" s="1"/>
      <c r="Q6702" s="12">
        <v>209060.24400000001</v>
      </c>
      <c r="R6702" s="29">
        <f t="shared" si="315"/>
        <v>0</v>
      </c>
      <c r="S6702" t="str">
        <f t="shared" si="316"/>
        <v>OK</v>
      </c>
      <c r="T6702" s="10">
        <f>IFERROR(VLOOKUP(A6702,[1]!Tabla1[[#All],[Material]:[venta nueva]],38,FALSE),0)</f>
        <v>0</v>
      </c>
    </row>
    <row r="6703" spans="1:20" hidden="1" x14ac:dyDescent="0.35">
      <c r="A6703">
        <f t="shared" si="314"/>
        <v>1022751</v>
      </c>
      <c r="B6703" s="6" t="s">
        <v>1373</v>
      </c>
      <c r="C6703" s="7" t="s">
        <v>553</v>
      </c>
      <c r="D6703" s="7" t="s">
        <v>1097</v>
      </c>
      <c r="E6703" s="7" t="s">
        <v>340</v>
      </c>
      <c r="F6703" s="7" t="s">
        <v>341</v>
      </c>
      <c r="G6703" s="7" t="s">
        <v>1077</v>
      </c>
      <c r="H6703" s="7" t="s">
        <v>1023</v>
      </c>
      <c r="I6703" s="6" t="s">
        <v>15</v>
      </c>
      <c r="J6703" s="1"/>
      <c r="K6703" s="1"/>
      <c r="L6703" s="1"/>
      <c r="M6703" s="1"/>
      <c r="N6703" s="1"/>
      <c r="O6703" s="1"/>
      <c r="P6703" s="1"/>
      <c r="Q6703" s="12">
        <v>514.00199999999995</v>
      </c>
      <c r="R6703" s="29">
        <f t="shared" si="315"/>
        <v>0</v>
      </c>
      <c r="S6703" t="str">
        <f t="shared" si="316"/>
        <v>OK</v>
      </c>
      <c r="T6703" s="10">
        <f>IFERROR(VLOOKUP(A6703,[1]!Tabla1[[#All],[Material]:[venta nueva]],38,FALSE),0)</f>
        <v>0</v>
      </c>
    </row>
    <row r="6704" spans="1:20" hidden="1" x14ac:dyDescent="0.35">
      <c r="A6704">
        <f t="shared" si="314"/>
        <v>1022753</v>
      </c>
      <c r="B6704" s="6" t="s">
        <v>1373</v>
      </c>
      <c r="C6704" s="7" t="s">
        <v>553</v>
      </c>
      <c r="D6704" s="7" t="s">
        <v>1097</v>
      </c>
      <c r="E6704" s="7" t="s">
        <v>342</v>
      </c>
      <c r="F6704" s="7" t="s">
        <v>343</v>
      </c>
      <c r="G6704" s="7" t="s">
        <v>1086</v>
      </c>
      <c r="H6704" s="7" t="s">
        <v>1025</v>
      </c>
      <c r="I6704" s="6" t="s">
        <v>14</v>
      </c>
      <c r="J6704" s="1"/>
      <c r="K6704" s="1"/>
      <c r="L6704" s="1"/>
      <c r="M6704" s="1"/>
      <c r="N6704" s="1"/>
      <c r="O6704" s="1"/>
      <c r="P6704" s="1"/>
      <c r="Q6704" s="12">
        <v>176246.198</v>
      </c>
      <c r="R6704" s="29">
        <f t="shared" si="315"/>
        <v>0</v>
      </c>
      <c r="S6704" t="str">
        <f t="shared" si="316"/>
        <v>OK</v>
      </c>
      <c r="T6704" s="10">
        <f>IFERROR(VLOOKUP(A6704,[1]!Tabla1[[#All],[Material]:[venta nueva]],38,FALSE),0)</f>
        <v>0</v>
      </c>
    </row>
    <row r="6705" spans="1:20" hidden="1" x14ac:dyDescent="0.35">
      <c r="A6705">
        <f t="shared" si="314"/>
        <v>1022842</v>
      </c>
      <c r="B6705" s="6" t="s">
        <v>1373</v>
      </c>
      <c r="C6705" s="7" t="s">
        <v>553</v>
      </c>
      <c r="D6705" s="7" t="s">
        <v>1097</v>
      </c>
      <c r="E6705" s="7" t="s">
        <v>1193</v>
      </c>
      <c r="F6705" s="7" t="s">
        <v>1194</v>
      </c>
      <c r="G6705" s="7" t="s">
        <v>1081</v>
      </c>
      <c r="H6705" s="7" t="s">
        <v>1195</v>
      </c>
      <c r="I6705" s="6" t="s">
        <v>11</v>
      </c>
      <c r="J6705" s="1"/>
      <c r="K6705" s="1"/>
      <c r="L6705" s="1"/>
      <c r="M6705" s="1"/>
      <c r="N6705" s="1"/>
      <c r="O6705" s="1"/>
      <c r="P6705" s="1"/>
      <c r="Q6705" s="12">
        <v>2268.076</v>
      </c>
      <c r="R6705" s="29">
        <f t="shared" si="315"/>
        <v>0</v>
      </c>
      <c r="S6705" t="str">
        <f t="shared" si="316"/>
        <v>OK</v>
      </c>
      <c r="T6705" s="10">
        <f>IFERROR(VLOOKUP(A6705,[1]!Tabla1[[#All],[Material]:[venta nueva]],38,FALSE),0)</f>
        <v>0</v>
      </c>
    </row>
    <row r="6706" spans="1:20" hidden="1" x14ac:dyDescent="0.35">
      <c r="A6706">
        <f t="shared" si="314"/>
        <v>1022844</v>
      </c>
      <c r="B6706" s="6" t="s">
        <v>1373</v>
      </c>
      <c r="C6706" s="7" t="s">
        <v>553</v>
      </c>
      <c r="D6706" s="7" t="s">
        <v>1097</v>
      </c>
      <c r="E6706" s="7" t="s">
        <v>1196</v>
      </c>
      <c r="F6706" s="7" t="s">
        <v>1197</v>
      </c>
      <c r="G6706" s="7" t="s">
        <v>1081</v>
      </c>
      <c r="H6706" s="7" t="s">
        <v>1010</v>
      </c>
      <c r="I6706" s="6" t="s">
        <v>11</v>
      </c>
      <c r="J6706" s="1"/>
      <c r="K6706" s="1"/>
      <c r="L6706" s="1"/>
      <c r="M6706" s="1"/>
      <c r="N6706" s="1"/>
      <c r="O6706" s="1"/>
      <c r="P6706" s="1"/>
      <c r="Q6706" s="12">
        <v>17465.734</v>
      </c>
      <c r="R6706" s="29">
        <f t="shared" si="315"/>
        <v>0</v>
      </c>
      <c r="S6706" t="str">
        <f t="shared" si="316"/>
        <v>OK</v>
      </c>
      <c r="T6706" s="10">
        <f>IFERROR(VLOOKUP(A6706,[1]!Tabla1[[#All],[Material]:[venta nueva]],38,FALSE),0)</f>
        <v>0</v>
      </c>
    </row>
    <row r="6707" spans="1:20" hidden="1" x14ac:dyDescent="0.35">
      <c r="A6707">
        <f t="shared" si="314"/>
        <v>1022847</v>
      </c>
      <c r="B6707" s="6" t="s">
        <v>1373</v>
      </c>
      <c r="C6707" s="7" t="s">
        <v>553</v>
      </c>
      <c r="D6707" s="7" t="s">
        <v>1097</v>
      </c>
      <c r="E6707" s="7" t="s">
        <v>354</v>
      </c>
      <c r="F6707" s="7" t="s">
        <v>355</v>
      </c>
      <c r="G6707" s="7" t="s">
        <v>1082</v>
      </c>
      <c r="H6707" s="7" t="s">
        <v>1013</v>
      </c>
      <c r="I6707" s="6" t="s">
        <v>11</v>
      </c>
      <c r="J6707" s="1"/>
      <c r="K6707" s="1"/>
      <c r="L6707" s="1"/>
      <c r="M6707" s="1"/>
      <c r="N6707" s="1"/>
      <c r="O6707" s="1"/>
      <c r="P6707" s="1"/>
      <c r="Q6707" s="12">
        <v>21361.56</v>
      </c>
      <c r="R6707" s="29">
        <f t="shared" si="315"/>
        <v>0</v>
      </c>
      <c r="S6707" t="str">
        <f t="shared" si="316"/>
        <v>OK</v>
      </c>
      <c r="T6707" s="10">
        <f>IFERROR(VLOOKUP(A6707,[1]!Tabla1[[#All],[Material]:[venta nueva]],38,FALSE),0)</f>
        <v>0</v>
      </c>
    </row>
    <row r="6708" spans="1:20" hidden="1" x14ac:dyDescent="0.35">
      <c r="A6708">
        <f t="shared" si="314"/>
        <v>1022855</v>
      </c>
      <c r="B6708" s="6" t="s">
        <v>1373</v>
      </c>
      <c r="C6708" s="7" t="s">
        <v>553</v>
      </c>
      <c r="D6708" s="7" t="s">
        <v>1097</v>
      </c>
      <c r="E6708" s="7" t="s">
        <v>358</v>
      </c>
      <c r="F6708" s="7" t="s">
        <v>315</v>
      </c>
      <c r="G6708" s="7" t="s">
        <v>1078</v>
      </c>
      <c r="H6708" s="7" t="s">
        <v>1021</v>
      </c>
      <c r="I6708" s="6" t="s">
        <v>11</v>
      </c>
      <c r="J6708" s="1"/>
      <c r="K6708" s="1"/>
      <c r="L6708" s="1"/>
      <c r="M6708" s="1"/>
      <c r="N6708" s="1"/>
      <c r="O6708" s="1"/>
      <c r="P6708" s="1"/>
      <c r="Q6708" s="12">
        <v>143356.21</v>
      </c>
      <c r="R6708" s="29">
        <f t="shared" si="315"/>
        <v>0</v>
      </c>
      <c r="S6708" t="str">
        <f t="shared" si="316"/>
        <v>OK</v>
      </c>
      <c r="T6708" s="10">
        <f>IFERROR(VLOOKUP(A6708,[1]!Tabla1[[#All],[Material]:[venta nueva]],38,FALSE),0)</f>
        <v>0</v>
      </c>
    </row>
    <row r="6709" spans="1:20" hidden="1" x14ac:dyDescent="0.35">
      <c r="A6709">
        <f t="shared" si="314"/>
        <v>1022856</v>
      </c>
      <c r="B6709" s="6" t="s">
        <v>1373</v>
      </c>
      <c r="C6709" s="7" t="s">
        <v>553</v>
      </c>
      <c r="D6709" s="7" t="s">
        <v>1097</v>
      </c>
      <c r="E6709" s="7" t="s">
        <v>359</v>
      </c>
      <c r="F6709" s="7" t="s">
        <v>360</v>
      </c>
      <c r="G6709" s="7" t="s">
        <v>1078</v>
      </c>
      <c r="H6709" s="7" t="s">
        <v>1009</v>
      </c>
      <c r="I6709" s="6" t="s">
        <v>14</v>
      </c>
      <c r="J6709" s="1"/>
      <c r="K6709" s="1"/>
      <c r="L6709" s="1"/>
      <c r="M6709" s="1"/>
      <c r="N6709" s="1"/>
      <c r="O6709" s="1"/>
      <c r="P6709" s="1"/>
      <c r="Q6709" s="12">
        <v>145555.07999999999</v>
      </c>
      <c r="R6709" s="29">
        <f t="shared" si="315"/>
        <v>0</v>
      </c>
      <c r="S6709" t="str">
        <f t="shared" si="316"/>
        <v>OK</v>
      </c>
      <c r="T6709" s="10">
        <f>IFERROR(VLOOKUP(A6709,[1]!Tabla1[[#All],[Material]:[venta nueva]],38,FALSE),0)</f>
        <v>0</v>
      </c>
    </row>
    <row r="6710" spans="1:20" hidden="1" x14ac:dyDescent="0.35">
      <c r="A6710">
        <f t="shared" si="314"/>
        <v>1022863</v>
      </c>
      <c r="B6710" s="6" t="s">
        <v>1373</v>
      </c>
      <c r="C6710" s="7" t="s">
        <v>553</v>
      </c>
      <c r="D6710" s="7" t="s">
        <v>1097</v>
      </c>
      <c r="E6710" s="7" t="s">
        <v>361</v>
      </c>
      <c r="F6710" s="7" t="s">
        <v>362</v>
      </c>
      <c r="G6710" s="7" t="s">
        <v>1075</v>
      </c>
      <c r="H6710" s="7" t="s">
        <v>1011</v>
      </c>
      <c r="I6710" s="6" t="s">
        <v>15</v>
      </c>
      <c r="J6710" s="1"/>
      <c r="K6710" s="1"/>
      <c r="L6710" s="1"/>
      <c r="M6710" s="1"/>
      <c r="N6710" s="1"/>
      <c r="O6710" s="1"/>
      <c r="P6710" s="1"/>
      <c r="Q6710" s="12">
        <v>45580.031999999999</v>
      </c>
      <c r="R6710" s="29">
        <f t="shared" si="315"/>
        <v>0</v>
      </c>
      <c r="S6710" t="str">
        <f t="shared" si="316"/>
        <v>OK</v>
      </c>
      <c r="T6710" s="10">
        <f>IFERROR(VLOOKUP(A6710,[1]!Tabla1[[#All],[Material]:[venta nueva]],38,FALSE),0)</f>
        <v>0</v>
      </c>
    </row>
    <row r="6711" spans="1:20" hidden="1" x14ac:dyDescent="0.35">
      <c r="A6711">
        <f t="shared" si="314"/>
        <v>1022864</v>
      </c>
      <c r="B6711" s="6" t="s">
        <v>1373</v>
      </c>
      <c r="C6711" s="7" t="s">
        <v>553</v>
      </c>
      <c r="D6711" s="7" t="s">
        <v>1097</v>
      </c>
      <c r="E6711" s="7" t="s">
        <v>363</v>
      </c>
      <c r="F6711" s="7" t="s">
        <v>364</v>
      </c>
      <c r="G6711" s="7" t="s">
        <v>1075</v>
      </c>
      <c r="H6711" s="7" t="s">
        <v>1011</v>
      </c>
      <c r="I6711" s="6" t="s">
        <v>15</v>
      </c>
      <c r="J6711" s="1"/>
      <c r="K6711" s="1"/>
      <c r="L6711" s="1"/>
      <c r="M6711" s="1"/>
      <c r="N6711" s="1"/>
      <c r="O6711" s="1"/>
      <c r="P6711" s="1"/>
      <c r="Q6711" s="12">
        <v>99564.745999999999</v>
      </c>
      <c r="R6711" s="29">
        <f t="shared" si="315"/>
        <v>0</v>
      </c>
      <c r="S6711" t="str">
        <f t="shared" si="316"/>
        <v>OK</v>
      </c>
      <c r="T6711" s="10">
        <f>IFERROR(VLOOKUP(A6711,[1]!Tabla1[[#All],[Material]:[venta nueva]],38,FALSE),0)</f>
        <v>0</v>
      </c>
    </row>
    <row r="6712" spans="1:20" hidden="1" x14ac:dyDescent="0.35">
      <c r="A6712">
        <f t="shared" si="314"/>
        <v>1022865</v>
      </c>
      <c r="B6712" s="6" t="s">
        <v>1373</v>
      </c>
      <c r="C6712" s="7" t="s">
        <v>553</v>
      </c>
      <c r="D6712" s="7" t="s">
        <v>1097</v>
      </c>
      <c r="E6712" s="7" t="s">
        <v>365</v>
      </c>
      <c r="F6712" s="7" t="s">
        <v>366</v>
      </c>
      <c r="G6712" s="7" t="s">
        <v>1082</v>
      </c>
      <c r="H6712" s="7" t="s">
        <v>1013</v>
      </c>
      <c r="I6712" s="6" t="s">
        <v>15</v>
      </c>
      <c r="J6712" s="1"/>
      <c r="K6712" s="1"/>
      <c r="L6712" s="1"/>
      <c r="M6712" s="1"/>
      <c r="N6712" s="1"/>
      <c r="O6712" s="1"/>
      <c r="P6712" s="1"/>
      <c r="Q6712" s="12">
        <v>18145.182000000001</v>
      </c>
      <c r="R6712" s="29">
        <f t="shared" si="315"/>
        <v>0</v>
      </c>
      <c r="S6712" t="str">
        <f t="shared" si="316"/>
        <v>OK</v>
      </c>
      <c r="T6712" s="10">
        <f>IFERROR(VLOOKUP(A6712,[1]!Tabla1[[#All],[Material]:[venta nueva]],38,FALSE),0)</f>
        <v>0</v>
      </c>
    </row>
    <row r="6713" spans="1:20" hidden="1" x14ac:dyDescent="0.35">
      <c r="A6713">
        <f t="shared" si="314"/>
        <v>1022866</v>
      </c>
      <c r="B6713" s="6" t="s">
        <v>1373</v>
      </c>
      <c r="C6713" s="7" t="s">
        <v>553</v>
      </c>
      <c r="D6713" s="7" t="s">
        <v>1097</v>
      </c>
      <c r="E6713" s="7" t="s">
        <v>367</v>
      </c>
      <c r="F6713" s="7" t="s">
        <v>368</v>
      </c>
      <c r="G6713" s="7" t="s">
        <v>1082</v>
      </c>
      <c r="H6713" s="7" t="s">
        <v>1013</v>
      </c>
      <c r="I6713" s="6" t="s">
        <v>15</v>
      </c>
      <c r="J6713" s="1"/>
      <c r="K6713" s="1"/>
      <c r="L6713" s="1"/>
      <c r="M6713" s="1"/>
      <c r="N6713" s="1"/>
      <c r="O6713" s="1"/>
      <c r="P6713" s="1"/>
      <c r="Q6713" s="12">
        <v>26512.186000000002</v>
      </c>
      <c r="R6713" s="29">
        <f t="shared" si="315"/>
        <v>0</v>
      </c>
      <c r="S6713" t="str">
        <f t="shared" si="316"/>
        <v>OK</v>
      </c>
      <c r="T6713" s="10">
        <f>IFERROR(VLOOKUP(A6713,[1]!Tabla1[[#All],[Material]:[venta nueva]],38,FALSE),0)</f>
        <v>0</v>
      </c>
    </row>
    <row r="6714" spans="1:20" hidden="1" x14ac:dyDescent="0.35">
      <c r="A6714">
        <f t="shared" si="314"/>
        <v>1022883</v>
      </c>
      <c r="B6714" s="6" t="s">
        <v>1373</v>
      </c>
      <c r="C6714" s="7" t="s">
        <v>553</v>
      </c>
      <c r="D6714" s="7" t="s">
        <v>1097</v>
      </c>
      <c r="E6714" s="7" t="s">
        <v>369</v>
      </c>
      <c r="F6714" s="7" t="s">
        <v>370</v>
      </c>
      <c r="G6714" s="7" t="s">
        <v>1074</v>
      </c>
      <c r="H6714" s="7" t="s">
        <v>1018</v>
      </c>
      <c r="I6714" s="6" t="s">
        <v>8</v>
      </c>
      <c r="J6714" s="1"/>
      <c r="K6714" s="1"/>
      <c r="L6714" s="1"/>
      <c r="M6714" s="1"/>
      <c r="N6714" s="1"/>
      <c r="O6714" s="1"/>
      <c r="P6714" s="1"/>
      <c r="Q6714" s="12">
        <v>17058.486000000001</v>
      </c>
      <c r="R6714" s="29">
        <f t="shared" si="315"/>
        <v>0</v>
      </c>
      <c r="S6714" t="str">
        <f t="shared" si="316"/>
        <v>OK</v>
      </c>
      <c r="T6714" s="10">
        <f>IFERROR(VLOOKUP(A6714,[1]!Tabla1[[#All],[Material]:[venta nueva]],38,FALSE),0)</f>
        <v>0</v>
      </c>
    </row>
    <row r="6715" spans="1:20" hidden="1" x14ac:dyDescent="0.35">
      <c r="A6715">
        <f t="shared" si="314"/>
        <v>1022885</v>
      </c>
      <c r="B6715" s="6" t="s">
        <v>1373</v>
      </c>
      <c r="C6715" s="7" t="s">
        <v>553</v>
      </c>
      <c r="D6715" s="7" t="s">
        <v>1097</v>
      </c>
      <c r="E6715" s="7" t="s">
        <v>371</v>
      </c>
      <c r="F6715" s="7" t="s">
        <v>372</v>
      </c>
      <c r="G6715" s="7" t="s">
        <v>1082</v>
      </c>
      <c r="H6715" s="7" t="s">
        <v>1013</v>
      </c>
      <c r="I6715" s="6" t="s">
        <v>12</v>
      </c>
      <c r="J6715" s="1"/>
      <c r="K6715" s="1"/>
      <c r="L6715" s="1"/>
      <c r="M6715" s="1"/>
      <c r="N6715" s="1"/>
      <c r="O6715" s="1"/>
      <c r="P6715" s="1"/>
      <c r="Q6715" s="12">
        <v>584436.68400000001</v>
      </c>
      <c r="R6715" s="29">
        <f t="shared" si="315"/>
        <v>0</v>
      </c>
      <c r="S6715" t="str">
        <f t="shared" si="316"/>
        <v>OK</v>
      </c>
      <c r="T6715" s="10">
        <f>IFERROR(VLOOKUP(A6715,[1]!Tabla1[[#All],[Material]:[venta nueva]],38,FALSE),0)</f>
        <v>0</v>
      </c>
    </row>
    <row r="6716" spans="1:20" hidden="1" x14ac:dyDescent="0.35">
      <c r="A6716">
        <f t="shared" si="314"/>
        <v>1022887</v>
      </c>
      <c r="B6716" s="6" t="s">
        <v>1373</v>
      </c>
      <c r="C6716" s="7" t="s">
        <v>553</v>
      </c>
      <c r="D6716" s="7" t="s">
        <v>1097</v>
      </c>
      <c r="E6716" s="7" t="s">
        <v>373</v>
      </c>
      <c r="F6716" s="7" t="s">
        <v>374</v>
      </c>
      <c r="G6716" s="7" t="s">
        <v>1082</v>
      </c>
      <c r="H6716" s="7" t="s">
        <v>1013</v>
      </c>
      <c r="I6716" s="6" t="s">
        <v>12</v>
      </c>
      <c r="J6716" s="1"/>
      <c r="K6716" s="1"/>
      <c r="L6716" s="1"/>
      <c r="M6716" s="1"/>
      <c r="N6716" s="1"/>
      <c r="O6716" s="1"/>
      <c r="P6716" s="1"/>
      <c r="Q6716" s="12">
        <v>343870.37800000003</v>
      </c>
      <c r="R6716" s="29">
        <f t="shared" si="315"/>
        <v>0</v>
      </c>
      <c r="S6716" t="str">
        <f t="shared" si="316"/>
        <v>OK</v>
      </c>
      <c r="T6716" s="10">
        <f>IFERROR(VLOOKUP(A6716,[1]!Tabla1[[#All],[Material]:[venta nueva]],38,FALSE),0)</f>
        <v>0</v>
      </c>
    </row>
    <row r="6717" spans="1:20" hidden="1" x14ac:dyDescent="0.35">
      <c r="A6717">
        <f t="shared" si="314"/>
        <v>1022907</v>
      </c>
      <c r="B6717" s="6" t="s">
        <v>1373</v>
      </c>
      <c r="C6717" s="7" t="s">
        <v>553</v>
      </c>
      <c r="D6717" s="7" t="s">
        <v>1097</v>
      </c>
      <c r="E6717" s="7" t="s">
        <v>528</v>
      </c>
      <c r="F6717" s="7" t="s">
        <v>529</v>
      </c>
      <c r="G6717" s="7" t="s">
        <v>1069</v>
      </c>
      <c r="H6717" s="7" t="s">
        <v>1026</v>
      </c>
      <c r="I6717" s="6" t="s">
        <v>10</v>
      </c>
      <c r="J6717" s="1"/>
      <c r="K6717" s="1"/>
      <c r="L6717" s="1"/>
      <c r="M6717" s="1"/>
      <c r="N6717" s="1"/>
      <c r="O6717" s="1"/>
      <c r="P6717" s="1"/>
      <c r="Q6717" s="12">
        <v>82832.868000000002</v>
      </c>
      <c r="R6717" s="29">
        <f t="shared" si="315"/>
        <v>0</v>
      </c>
      <c r="S6717" t="str">
        <f t="shared" si="316"/>
        <v>OK</v>
      </c>
      <c r="T6717" s="10">
        <f>IFERROR(VLOOKUP(A6717,[1]!Tabla1[[#All],[Material]:[venta nueva]],38,FALSE),0)</f>
        <v>0</v>
      </c>
    </row>
    <row r="6718" spans="1:20" hidden="1" x14ac:dyDescent="0.35">
      <c r="A6718">
        <f t="shared" si="314"/>
        <v>1022914</v>
      </c>
      <c r="B6718" s="6" t="s">
        <v>1373</v>
      </c>
      <c r="C6718" s="7" t="s">
        <v>553</v>
      </c>
      <c r="D6718" s="7" t="s">
        <v>1097</v>
      </c>
      <c r="E6718" s="7" t="s">
        <v>375</v>
      </c>
      <c r="F6718" s="7" t="s">
        <v>506</v>
      </c>
      <c r="G6718" s="7" t="s">
        <v>1078</v>
      </c>
      <c r="H6718" s="7" t="s">
        <v>1006</v>
      </c>
      <c r="I6718" s="6" t="s">
        <v>15</v>
      </c>
      <c r="J6718" s="1"/>
      <c r="K6718" s="1"/>
      <c r="L6718" s="1"/>
      <c r="M6718" s="1"/>
      <c r="N6718" s="1"/>
      <c r="O6718" s="1"/>
      <c r="P6718" s="1"/>
      <c r="Q6718" s="12">
        <v>16632.995999999999</v>
      </c>
      <c r="R6718" s="29">
        <f t="shared" si="315"/>
        <v>0</v>
      </c>
      <c r="S6718" t="str">
        <f t="shared" si="316"/>
        <v>OK</v>
      </c>
      <c r="T6718" s="10">
        <f>IFERROR(VLOOKUP(A6718,[1]!Tabla1[[#All],[Material]:[venta nueva]],38,FALSE),0)</f>
        <v>0</v>
      </c>
    </row>
    <row r="6719" spans="1:20" hidden="1" x14ac:dyDescent="0.35">
      <c r="A6719">
        <f t="shared" si="314"/>
        <v>1022918</v>
      </c>
      <c r="B6719" s="6" t="s">
        <v>1373</v>
      </c>
      <c r="C6719" s="7" t="s">
        <v>553</v>
      </c>
      <c r="D6719" s="7" t="s">
        <v>1097</v>
      </c>
      <c r="E6719" s="7" t="s">
        <v>376</v>
      </c>
      <c r="F6719" s="7" t="s">
        <v>377</v>
      </c>
      <c r="G6719" s="7" t="s">
        <v>1078</v>
      </c>
      <c r="H6719" s="7" t="s">
        <v>1006</v>
      </c>
      <c r="I6719" s="6" t="s">
        <v>15</v>
      </c>
      <c r="J6719" s="1"/>
      <c r="K6719" s="1"/>
      <c r="L6719" s="1"/>
      <c r="M6719" s="1"/>
      <c r="N6719" s="1"/>
      <c r="O6719" s="1"/>
      <c r="P6719" s="1"/>
      <c r="Q6719" s="12">
        <v>11253.9</v>
      </c>
      <c r="R6719" s="29">
        <f t="shared" si="315"/>
        <v>0</v>
      </c>
      <c r="S6719" t="str">
        <f t="shared" si="316"/>
        <v>OK</v>
      </c>
      <c r="T6719" s="10">
        <f>IFERROR(VLOOKUP(A6719,[1]!Tabla1[[#All],[Material]:[venta nueva]],38,FALSE),0)</f>
        <v>0</v>
      </c>
    </row>
    <row r="6720" spans="1:20" hidden="1" x14ac:dyDescent="0.35">
      <c r="A6720">
        <f t="shared" si="314"/>
        <v>1022919</v>
      </c>
      <c r="B6720" s="6" t="s">
        <v>1373</v>
      </c>
      <c r="C6720" s="7" t="s">
        <v>553</v>
      </c>
      <c r="D6720" s="7" t="s">
        <v>1097</v>
      </c>
      <c r="E6720" s="7" t="s">
        <v>378</v>
      </c>
      <c r="F6720" s="7" t="s">
        <v>379</v>
      </c>
      <c r="G6720" s="7" t="s">
        <v>1075</v>
      </c>
      <c r="H6720" s="7" t="s">
        <v>1003</v>
      </c>
      <c r="I6720" s="6" t="s">
        <v>16</v>
      </c>
      <c r="J6720" s="1"/>
      <c r="K6720" s="1"/>
      <c r="L6720" s="1"/>
      <c r="M6720" s="1"/>
      <c r="N6720" s="1"/>
      <c r="O6720" s="1"/>
      <c r="P6720" s="1"/>
      <c r="Q6720" s="12">
        <v>8057.2479999999996</v>
      </c>
      <c r="R6720" s="29">
        <f t="shared" si="315"/>
        <v>0</v>
      </c>
      <c r="S6720" t="str">
        <f t="shared" si="316"/>
        <v>OK</v>
      </c>
      <c r="T6720" s="10">
        <f>IFERROR(VLOOKUP(A6720,[1]!Tabla1[[#All],[Material]:[venta nueva]],38,FALSE),0)</f>
        <v>0</v>
      </c>
    </row>
    <row r="6721" spans="1:20" hidden="1" x14ac:dyDescent="0.35">
      <c r="A6721">
        <f t="shared" si="314"/>
        <v>1022921</v>
      </c>
      <c r="B6721" s="6" t="s">
        <v>1373</v>
      </c>
      <c r="C6721" s="7" t="s">
        <v>553</v>
      </c>
      <c r="D6721" s="7" t="s">
        <v>1097</v>
      </c>
      <c r="E6721" s="7" t="s">
        <v>382</v>
      </c>
      <c r="F6721" s="7" t="s">
        <v>383</v>
      </c>
      <c r="G6721" s="7" t="s">
        <v>1078</v>
      </c>
      <c r="H6721" s="7" t="s">
        <v>1009</v>
      </c>
      <c r="I6721" s="6" t="s">
        <v>11</v>
      </c>
      <c r="J6721" s="1"/>
      <c r="K6721" s="1"/>
      <c r="L6721" s="1"/>
      <c r="M6721" s="1"/>
      <c r="N6721" s="1"/>
      <c r="O6721" s="1"/>
      <c r="P6721" s="1"/>
      <c r="Q6721" s="12">
        <v>46201.938000000002</v>
      </c>
      <c r="R6721" s="29">
        <f t="shared" si="315"/>
        <v>0</v>
      </c>
      <c r="S6721" t="str">
        <f t="shared" si="316"/>
        <v>OK</v>
      </c>
      <c r="T6721" s="10">
        <f>IFERROR(VLOOKUP(A6721,[1]!Tabla1[[#All],[Material]:[venta nueva]],38,FALSE),0)</f>
        <v>0</v>
      </c>
    </row>
    <row r="6722" spans="1:20" hidden="1" x14ac:dyDescent="0.35">
      <c r="A6722">
        <f t="shared" si="314"/>
        <v>1022930</v>
      </c>
      <c r="B6722" s="6" t="s">
        <v>1373</v>
      </c>
      <c r="C6722" s="7" t="s">
        <v>553</v>
      </c>
      <c r="D6722" s="7" t="s">
        <v>1097</v>
      </c>
      <c r="E6722" s="7" t="s">
        <v>384</v>
      </c>
      <c r="F6722" s="7" t="s">
        <v>385</v>
      </c>
      <c r="G6722" s="7" t="s">
        <v>1082</v>
      </c>
      <c r="H6722" s="7" t="s">
        <v>1013</v>
      </c>
      <c r="I6722" s="6" t="s">
        <v>12</v>
      </c>
      <c r="J6722" s="1"/>
      <c r="K6722" s="1"/>
      <c r="L6722" s="1"/>
      <c r="M6722" s="1"/>
      <c r="N6722" s="1"/>
      <c r="O6722" s="1"/>
      <c r="P6722" s="1"/>
      <c r="Q6722" s="12">
        <v>191803.46599999999</v>
      </c>
      <c r="R6722" s="29">
        <f t="shared" si="315"/>
        <v>0</v>
      </c>
      <c r="S6722" t="str">
        <f t="shared" si="316"/>
        <v>OK</v>
      </c>
      <c r="T6722" s="10">
        <f>IFERROR(VLOOKUP(A6722,[1]!Tabla1[[#All],[Material]:[venta nueva]],38,FALSE),0)</f>
        <v>0</v>
      </c>
    </row>
    <row r="6723" spans="1:20" hidden="1" x14ac:dyDescent="0.35">
      <c r="A6723">
        <f t="shared" si="314"/>
        <v>1022931</v>
      </c>
      <c r="B6723" s="6" t="s">
        <v>1373</v>
      </c>
      <c r="C6723" s="7" t="s">
        <v>553</v>
      </c>
      <c r="D6723" s="7" t="s">
        <v>1097</v>
      </c>
      <c r="E6723" s="7" t="s">
        <v>386</v>
      </c>
      <c r="F6723" s="7" t="s">
        <v>387</v>
      </c>
      <c r="G6723" s="7" t="s">
        <v>985</v>
      </c>
      <c r="H6723" s="7" t="s">
        <v>1012</v>
      </c>
      <c r="I6723" s="6" t="s">
        <v>16</v>
      </c>
      <c r="J6723" s="1"/>
      <c r="K6723" s="1"/>
      <c r="L6723" s="1"/>
      <c r="M6723" s="1"/>
      <c r="N6723" s="1"/>
      <c r="O6723" s="1"/>
      <c r="P6723" s="1"/>
      <c r="Q6723" s="12">
        <v>33920.160000000003</v>
      </c>
      <c r="R6723" s="29">
        <f t="shared" si="315"/>
        <v>0</v>
      </c>
      <c r="S6723" t="str">
        <f t="shared" si="316"/>
        <v>OK</v>
      </c>
      <c r="T6723" s="10">
        <f>IFERROR(VLOOKUP(A6723,[1]!Tabla1[[#All],[Material]:[venta nueva]],38,FALSE),0)</f>
        <v>0</v>
      </c>
    </row>
    <row r="6724" spans="1:20" hidden="1" x14ac:dyDescent="0.35">
      <c r="A6724">
        <f t="shared" si="314"/>
        <v>1022939</v>
      </c>
      <c r="B6724" s="6" t="s">
        <v>1373</v>
      </c>
      <c r="C6724" s="7" t="s">
        <v>553</v>
      </c>
      <c r="D6724" s="7" t="s">
        <v>1097</v>
      </c>
      <c r="E6724" s="7" t="s">
        <v>389</v>
      </c>
      <c r="F6724" s="7" t="s">
        <v>390</v>
      </c>
      <c r="G6724" s="7" t="s">
        <v>1085</v>
      </c>
      <c r="H6724" s="7" t="s">
        <v>1036</v>
      </c>
      <c r="I6724" s="6" t="s">
        <v>14</v>
      </c>
      <c r="J6724" s="1"/>
      <c r="K6724" s="1"/>
      <c r="L6724" s="1"/>
      <c r="M6724" s="1"/>
      <c r="N6724" s="1"/>
      <c r="O6724" s="1"/>
      <c r="P6724" s="1"/>
      <c r="Q6724" s="12">
        <v>23999.995999999999</v>
      </c>
      <c r="R6724" s="29">
        <f t="shared" si="315"/>
        <v>0</v>
      </c>
      <c r="S6724" t="str">
        <f t="shared" si="316"/>
        <v>OK</v>
      </c>
      <c r="T6724" s="10">
        <f>IFERROR(VLOOKUP(A6724,[1]!Tabla1[[#All],[Material]:[venta nueva]],38,FALSE),0)</f>
        <v>0</v>
      </c>
    </row>
    <row r="6725" spans="1:20" hidden="1" x14ac:dyDescent="0.35">
      <c r="A6725">
        <f t="shared" si="314"/>
        <v>1022943</v>
      </c>
      <c r="B6725" s="6" t="s">
        <v>1373</v>
      </c>
      <c r="C6725" s="7" t="s">
        <v>553</v>
      </c>
      <c r="D6725" s="7" t="s">
        <v>1097</v>
      </c>
      <c r="E6725" s="7" t="s">
        <v>395</v>
      </c>
      <c r="F6725" s="7" t="s">
        <v>396</v>
      </c>
      <c r="G6725" s="7" t="s">
        <v>1075</v>
      </c>
      <c r="H6725" s="7" t="s">
        <v>1002</v>
      </c>
      <c r="I6725" s="6" t="s">
        <v>14</v>
      </c>
      <c r="J6725" s="1"/>
      <c r="K6725" s="1"/>
      <c r="L6725" s="1"/>
      <c r="M6725" s="1"/>
      <c r="N6725" s="1"/>
      <c r="O6725" s="1"/>
      <c r="P6725" s="1"/>
      <c r="Q6725" s="12">
        <v>49588.362000000001</v>
      </c>
      <c r="R6725" s="29">
        <f t="shared" si="315"/>
        <v>0</v>
      </c>
      <c r="S6725" t="str">
        <f t="shared" si="316"/>
        <v>OK</v>
      </c>
      <c r="T6725" s="10">
        <f>IFERROR(VLOOKUP(A6725,[1]!Tabla1[[#All],[Material]:[venta nueva]],38,FALSE),0)</f>
        <v>0</v>
      </c>
    </row>
    <row r="6726" spans="1:20" hidden="1" x14ac:dyDescent="0.35">
      <c r="A6726">
        <f t="shared" ref="A6726:A6789" si="317">+E6726*1</f>
        <v>1022985</v>
      </c>
      <c r="B6726" s="6" t="s">
        <v>1373</v>
      </c>
      <c r="C6726" s="7" t="s">
        <v>553</v>
      </c>
      <c r="D6726" s="7" t="s">
        <v>1097</v>
      </c>
      <c r="E6726" s="7" t="s">
        <v>398</v>
      </c>
      <c r="F6726" s="7" t="s">
        <v>399</v>
      </c>
      <c r="G6726" s="7" t="s">
        <v>1075</v>
      </c>
      <c r="H6726" s="7" t="s">
        <v>1011</v>
      </c>
      <c r="I6726" s="6" t="s">
        <v>12</v>
      </c>
      <c r="J6726" s="1"/>
      <c r="K6726" s="1"/>
      <c r="L6726" s="1"/>
      <c r="M6726" s="1"/>
      <c r="N6726" s="1"/>
      <c r="O6726" s="1"/>
      <c r="P6726" s="1"/>
      <c r="Q6726" s="12">
        <v>2858.0059999999999</v>
      </c>
      <c r="R6726" s="29">
        <f t="shared" si="315"/>
        <v>0</v>
      </c>
      <c r="S6726" t="str">
        <f t="shared" si="316"/>
        <v>OK</v>
      </c>
      <c r="T6726" s="10">
        <f>IFERROR(VLOOKUP(A6726,[1]!Tabla1[[#All],[Material]:[venta nueva]],38,FALSE),0)</f>
        <v>0</v>
      </c>
    </row>
    <row r="6727" spans="1:20" hidden="1" x14ac:dyDescent="0.35">
      <c r="A6727">
        <f t="shared" si="317"/>
        <v>1022986</v>
      </c>
      <c r="B6727" s="6" t="s">
        <v>1373</v>
      </c>
      <c r="C6727" s="7" t="s">
        <v>553</v>
      </c>
      <c r="D6727" s="7" t="s">
        <v>1097</v>
      </c>
      <c r="E6727" s="7" t="s">
        <v>400</v>
      </c>
      <c r="F6727" s="7" t="s">
        <v>401</v>
      </c>
      <c r="G6727" s="7" t="s">
        <v>1082</v>
      </c>
      <c r="H6727" s="7" t="s">
        <v>1013</v>
      </c>
      <c r="I6727" s="6" t="s">
        <v>12</v>
      </c>
      <c r="J6727" s="1"/>
      <c r="K6727" s="1"/>
      <c r="L6727" s="1"/>
      <c r="M6727" s="1"/>
      <c r="N6727" s="1"/>
      <c r="O6727" s="1"/>
      <c r="P6727" s="1"/>
      <c r="Q6727" s="12">
        <v>3271.0320000000002</v>
      </c>
      <c r="R6727" s="29">
        <f t="shared" si="315"/>
        <v>0</v>
      </c>
      <c r="S6727" t="str">
        <f t="shared" si="316"/>
        <v>OK</v>
      </c>
      <c r="T6727" s="10">
        <f>IFERROR(VLOOKUP(A6727,[1]!Tabla1[[#All],[Material]:[venta nueva]],38,FALSE),0)</f>
        <v>0</v>
      </c>
    </row>
    <row r="6728" spans="1:20" hidden="1" x14ac:dyDescent="0.35">
      <c r="A6728">
        <f t="shared" si="317"/>
        <v>1022987</v>
      </c>
      <c r="B6728" s="6" t="s">
        <v>1373</v>
      </c>
      <c r="C6728" s="7" t="s">
        <v>553</v>
      </c>
      <c r="D6728" s="7" t="s">
        <v>1097</v>
      </c>
      <c r="E6728" s="7" t="s">
        <v>546</v>
      </c>
      <c r="F6728" s="7" t="s">
        <v>547</v>
      </c>
      <c r="G6728" s="7" t="s">
        <v>1079</v>
      </c>
      <c r="H6728" s="7" t="s">
        <v>1007</v>
      </c>
      <c r="I6728" s="6" t="s">
        <v>16</v>
      </c>
      <c r="J6728" s="1"/>
      <c r="K6728" s="1"/>
      <c r="L6728" s="1"/>
      <c r="M6728" s="1"/>
      <c r="N6728" s="1"/>
      <c r="O6728" s="1"/>
      <c r="P6728" s="1"/>
      <c r="Q6728" s="12">
        <v>41770.9</v>
      </c>
      <c r="R6728" s="29">
        <f t="shared" ref="R6728:R6791" si="318">+O6728-P6728</f>
        <v>0</v>
      </c>
      <c r="S6728" t="str">
        <f t="shared" ref="S6728:S6791" si="319">IF(R6728&gt;0,"Sobre ingreso",IF(R6728&lt;0,"Pendiente de ingreso","OK"))</f>
        <v>OK</v>
      </c>
      <c r="T6728" s="10">
        <f>IFERROR(VLOOKUP(A6728,[1]!Tabla1[[#All],[Material]:[venta nueva]],38,FALSE),0)</f>
        <v>0</v>
      </c>
    </row>
    <row r="6729" spans="1:20" hidden="1" x14ac:dyDescent="0.35">
      <c r="A6729">
        <f t="shared" si="317"/>
        <v>1022989</v>
      </c>
      <c r="B6729" s="6" t="s">
        <v>1373</v>
      </c>
      <c r="C6729" s="7" t="s">
        <v>553</v>
      </c>
      <c r="D6729" s="7" t="s">
        <v>1097</v>
      </c>
      <c r="E6729" s="7" t="s">
        <v>402</v>
      </c>
      <c r="F6729" s="7" t="s">
        <v>403</v>
      </c>
      <c r="G6729" s="7" t="s">
        <v>1075</v>
      </c>
      <c r="H6729" s="7" t="s">
        <v>1003</v>
      </c>
      <c r="I6729" s="6" t="s">
        <v>15</v>
      </c>
      <c r="J6729" s="1"/>
      <c r="K6729" s="1"/>
      <c r="L6729" s="1"/>
      <c r="M6729" s="1"/>
      <c r="N6729" s="1"/>
      <c r="O6729" s="1"/>
      <c r="P6729" s="1"/>
      <c r="Q6729" s="12">
        <v>27403.89</v>
      </c>
      <c r="R6729" s="29">
        <f t="shared" si="318"/>
        <v>0</v>
      </c>
      <c r="S6729" t="str">
        <f t="shared" si="319"/>
        <v>OK</v>
      </c>
      <c r="T6729" s="10">
        <f>IFERROR(VLOOKUP(A6729,[1]!Tabla1[[#All],[Material]:[venta nueva]],38,FALSE),0)</f>
        <v>0</v>
      </c>
    </row>
    <row r="6730" spans="1:20" hidden="1" x14ac:dyDescent="0.35">
      <c r="A6730">
        <f t="shared" si="317"/>
        <v>1022995</v>
      </c>
      <c r="B6730" s="6" t="s">
        <v>1373</v>
      </c>
      <c r="C6730" s="7" t="s">
        <v>553</v>
      </c>
      <c r="D6730" s="7" t="s">
        <v>1097</v>
      </c>
      <c r="E6730" s="7" t="s">
        <v>635</v>
      </c>
      <c r="F6730" s="7" t="s">
        <v>636</v>
      </c>
      <c r="G6730" s="7" t="s">
        <v>1082</v>
      </c>
      <c r="H6730" s="7" t="s">
        <v>1014</v>
      </c>
      <c r="I6730" s="6" t="s">
        <v>14</v>
      </c>
      <c r="J6730" s="1"/>
      <c r="K6730" s="1"/>
      <c r="L6730" s="1"/>
      <c r="M6730" s="1"/>
      <c r="N6730" s="1"/>
      <c r="O6730" s="1"/>
      <c r="P6730" s="1"/>
      <c r="Q6730" s="12">
        <v>1036.164</v>
      </c>
      <c r="R6730" s="29">
        <f t="shared" si="318"/>
        <v>0</v>
      </c>
      <c r="S6730" t="str">
        <f t="shared" si="319"/>
        <v>OK</v>
      </c>
      <c r="T6730" s="10">
        <f>IFERROR(VLOOKUP(A6730,[1]!Tabla1[[#All],[Material]:[venta nueva]],38,FALSE),0)</f>
        <v>0</v>
      </c>
    </row>
    <row r="6731" spans="1:20" hidden="1" x14ac:dyDescent="0.35">
      <c r="A6731">
        <f t="shared" si="317"/>
        <v>1022996</v>
      </c>
      <c r="B6731" s="6" t="s">
        <v>1373</v>
      </c>
      <c r="C6731" s="7" t="s">
        <v>553</v>
      </c>
      <c r="D6731" s="7" t="s">
        <v>1097</v>
      </c>
      <c r="E6731" s="7" t="s">
        <v>406</v>
      </c>
      <c r="F6731" s="7" t="s">
        <v>407</v>
      </c>
      <c r="G6731" s="7" t="s">
        <v>1078</v>
      </c>
      <c r="H6731" s="7" t="s">
        <v>1009</v>
      </c>
      <c r="I6731" s="6" t="s">
        <v>11</v>
      </c>
      <c r="J6731" s="1"/>
      <c r="K6731" s="1"/>
      <c r="L6731" s="1"/>
      <c r="M6731" s="1"/>
      <c r="N6731" s="1"/>
      <c r="O6731" s="1"/>
      <c r="P6731" s="1"/>
      <c r="Q6731" s="12">
        <v>6307</v>
      </c>
      <c r="R6731" s="29">
        <f t="shared" si="318"/>
        <v>0</v>
      </c>
      <c r="S6731" t="str">
        <f t="shared" si="319"/>
        <v>OK</v>
      </c>
      <c r="T6731" s="10">
        <f>IFERROR(VLOOKUP(A6731,[1]!Tabla1[[#All],[Material]:[venta nueva]],38,FALSE),0)</f>
        <v>0</v>
      </c>
    </row>
    <row r="6732" spans="1:20" hidden="1" x14ac:dyDescent="0.35">
      <c r="A6732">
        <f t="shared" si="317"/>
        <v>1023034</v>
      </c>
      <c r="B6732" s="6" t="s">
        <v>1373</v>
      </c>
      <c r="C6732" s="7" t="s">
        <v>553</v>
      </c>
      <c r="D6732" s="7" t="s">
        <v>1097</v>
      </c>
      <c r="E6732" s="7" t="s">
        <v>408</v>
      </c>
      <c r="F6732" s="7" t="s">
        <v>142</v>
      </c>
      <c r="G6732" s="7" t="s">
        <v>1080</v>
      </c>
      <c r="H6732" s="7" t="s">
        <v>1030</v>
      </c>
      <c r="I6732" s="6" t="s">
        <v>14</v>
      </c>
      <c r="J6732" s="1"/>
      <c r="K6732" s="1"/>
      <c r="L6732" s="1"/>
      <c r="M6732" s="1"/>
      <c r="N6732" s="1"/>
      <c r="O6732" s="1"/>
      <c r="P6732" s="1"/>
      <c r="Q6732" s="12">
        <v>1466.14</v>
      </c>
      <c r="R6732" s="29">
        <f t="shared" si="318"/>
        <v>0</v>
      </c>
      <c r="S6732" t="str">
        <f t="shared" si="319"/>
        <v>OK</v>
      </c>
      <c r="T6732" s="10">
        <f>IFERROR(VLOOKUP(A6732,[1]!Tabla1[[#All],[Material]:[venta nueva]],38,FALSE),0)</f>
        <v>0</v>
      </c>
    </row>
    <row r="6733" spans="1:20" hidden="1" x14ac:dyDescent="0.35">
      <c r="A6733">
        <f t="shared" si="317"/>
        <v>1023037</v>
      </c>
      <c r="B6733" s="6" t="s">
        <v>1373</v>
      </c>
      <c r="C6733" s="7" t="s">
        <v>553</v>
      </c>
      <c r="D6733" s="7" t="s">
        <v>1097</v>
      </c>
      <c r="E6733" s="7" t="s">
        <v>409</v>
      </c>
      <c r="F6733" s="7" t="s">
        <v>410</v>
      </c>
      <c r="G6733" s="7" t="s">
        <v>1082</v>
      </c>
      <c r="H6733" s="7" t="s">
        <v>1013</v>
      </c>
      <c r="I6733" s="6" t="s">
        <v>12</v>
      </c>
      <c r="J6733" s="1"/>
      <c r="K6733" s="1"/>
      <c r="L6733" s="1"/>
      <c r="M6733" s="1"/>
      <c r="N6733" s="1"/>
      <c r="O6733" s="1"/>
      <c r="P6733" s="1"/>
      <c r="Q6733" s="12">
        <v>121214.42600000001</v>
      </c>
      <c r="R6733" s="29">
        <f t="shared" si="318"/>
        <v>0</v>
      </c>
      <c r="S6733" t="str">
        <f t="shared" si="319"/>
        <v>OK</v>
      </c>
      <c r="T6733" s="10">
        <f>IFERROR(VLOOKUP(A6733,[1]!Tabla1[[#All],[Material]:[venta nueva]],38,FALSE),0)</f>
        <v>0</v>
      </c>
    </row>
    <row r="6734" spans="1:20" hidden="1" x14ac:dyDescent="0.35">
      <c r="A6734">
        <f t="shared" si="317"/>
        <v>1023038</v>
      </c>
      <c r="B6734" s="6" t="s">
        <v>1373</v>
      </c>
      <c r="C6734" s="7" t="s">
        <v>553</v>
      </c>
      <c r="D6734" s="7" t="s">
        <v>1097</v>
      </c>
      <c r="E6734" s="7" t="s">
        <v>411</v>
      </c>
      <c r="F6734" s="7" t="s">
        <v>412</v>
      </c>
      <c r="G6734" s="7" t="s">
        <v>1075</v>
      </c>
      <c r="H6734" s="7" t="s">
        <v>1011</v>
      </c>
      <c r="I6734" s="6" t="s">
        <v>12</v>
      </c>
      <c r="J6734" s="1"/>
      <c r="K6734" s="1"/>
      <c r="L6734" s="1"/>
      <c r="M6734" s="1"/>
      <c r="N6734" s="1"/>
      <c r="O6734" s="1"/>
      <c r="P6734" s="1"/>
      <c r="Q6734" s="12">
        <v>153971.09</v>
      </c>
      <c r="R6734" s="29">
        <f t="shared" si="318"/>
        <v>0</v>
      </c>
      <c r="S6734" t="str">
        <f t="shared" si="319"/>
        <v>OK</v>
      </c>
      <c r="T6734" s="10">
        <f>IFERROR(VLOOKUP(A6734,[1]!Tabla1[[#All],[Material]:[venta nueva]],38,FALSE),0)</f>
        <v>0</v>
      </c>
    </row>
    <row r="6735" spans="1:20" hidden="1" x14ac:dyDescent="0.35">
      <c r="A6735">
        <f t="shared" si="317"/>
        <v>1023055</v>
      </c>
      <c r="B6735" s="6" t="s">
        <v>1373</v>
      </c>
      <c r="C6735" s="7" t="s">
        <v>553</v>
      </c>
      <c r="D6735" s="7" t="s">
        <v>1097</v>
      </c>
      <c r="E6735" s="7" t="s">
        <v>542</v>
      </c>
      <c r="F6735" s="7" t="s">
        <v>543</v>
      </c>
      <c r="G6735" s="7" t="s">
        <v>1075</v>
      </c>
      <c r="H6735" s="7" t="s">
        <v>1011</v>
      </c>
      <c r="I6735" s="6" t="s">
        <v>16</v>
      </c>
      <c r="J6735" s="1"/>
      <c r="K6735" s="1"/>
      <c r="L6735" s="1"/>
      <c r="M6735" s="1"/>
      <c r="N6735" s="1"/>
      <c r="O6735" s="1"/>
      <c r="P6735" s="1"/>
      <c r="Q6735" s="12">
        <v>1294.1679999999999</v>
      </c>
      <c r="R6735" s="29">
        <f t="shared" si="318"/>
        <v>0</v>
      </c>
      <c r="S6735" t="str">
        <f t="shared" si="319"/>
        <v>OK</v>
      </c>
      <c r="T6735" s="10">
        <f>IFERROR(VLOOKUP(A6735,[1]!Tabla1[[#All],[Material]:[venta nueva]],38,FALSE),0)</f>
        <v>0</v>
      </c>
    </row>
    <row r="6736" spans="1:20" hidden="1" x14ac:dyDescent="0.35">
      <c r="A6736">
        <f t="shared" si="317"/>
        <v>1023090</v>
      </c>
      <c r="B6736" s="6" t="s">
        <v>1373</v>
      </c>
      <c r="C6736" s="7" t="s">
        <v>553</v>
      </c>
      <c r="D6736" s="7" t="s">
        <v>1097</v>
      </c>
      <c r="E6736" s="7" t="s">
        <v>413</v>
      </c>
      <c r="F6736" s="7" t="s">
        <v>414</v>
      </c>
      <c r="G6736" s="7" t="s">
        <v>1082</v>
      </c>
      <c r="H6736" s="7" t="s">
        <v>1013</v>
      </c>
      <c r="I6736" s="6" t="s">
        <v>12</v>
      </c>
      <c r="J6736" s="1"/>
      <c r="K6736" s="1"/>
      <c r="L6736" s="1"/>
      <c r="M6736" s="1"/>
      <c r="N6736" s="1"/>
      <c r="O6736" s="1"/>
      <c r="P6736" s="1"/>
      <c r="Q6736" s="12">
        <v>21207.856</v>
      </c>
      <c r="R6736" s="29">
        <f t="shared" si="318"/>
        <v>0</v>
      </c>
      <c r="S6736" t="str">
        <f t="shared" si="319"/>
        <v>OK</v>
      </c>
      <c r="T6736" s="10">
        <f>IFERROR(VLOOKUP(A6736,[1]!Tabla1[[#All],[Material]:[venta nueva]],38,FALSE),0)</f>
        <v>0</v>
      </c>
    </row>
    <row r="6737" spans="1:20" hidden="1" x14ac:dyDescent="0.35">
      <c r="A6737">
        <f t="shared" si="317"/>
        <v>1023093</v>
      </c>
      <c r="B6737" s="6" t="s">
        <v>1373</v>
      </c>
      <c r="C6737" s="7" t="s">
        <v>553</v>
      </c>
      <c r="D6737" s="7" t="s">
        <v>1097</v>
      </c>
      <c r="E6737" s="7" t="s">
        <v>415</v>
      </c>
      <c r="F6737" s="7" t="s">
        <v>416</v>
      </c>
      <c r="G6737" s="7" t="s">
        <v>1081</v>
      </c>
      <c r="H6737" s="7" t="s">
        <v>1010</v>
      </c>
      <c r="I6737" s="6" t="s">
        <v>14</v>
      </c>
      <c r="J6737" s="1"/>
      <c r="K6737" s="1"/>
      <c r="L6737" s="1"/>
      <c r="M6737" s="1"/>
      <c r="N6737" s="1"/>
      <c r="O6737" s="1"/>
      <c r="P6737" s="1"/>
      <c r="Q6737" s="12">
        <v>52584.678</v>
      </c>
      <c r="R6737" s="29">
        <f t="shared" si="318"/>
        <v>0</v>
      </c>
      <c r="S6737" t="str">
        <f t="shared" si="319"/>
        <v>OK</v>
      </c>
      <c r="T6737" s="10">
        <f>IFERROR(VLOOKUP(A6737,[1]!Tabla1[[#All],[Material]:[venta nueva]],38,FALSE),0)</f>
        <v>0</v>
      </c>
    </row>
    <row r="6738" spans="1:20" hidden="1" x14ac:dyDescent="0.35">
      <c r="A6738">
        <f t="shared" si="317"/>
        <v>1023102</v>
      </c>
      <c r="B6738" s="6" t="s">
        <v>1373</v>
      </c>
      <c r="C6738" s="7" t="s">
        <v>553</v>
      </c>
      <c r="D6738" s="7" t="s">
        <v>1097</v>
      </c>
      <c r="E6738" s="7" t="s">
        <v>496</v>
      </c>
      <c r="F6738" s="7" t="s">
        <v>497</v>
      </c>
      <c r="G6738" s="7" t="s">
        <v>1075</v>
      </c>
      <c r="H6738" s="7" t="s">
        <v>1003</v>
      </c>
      <c r="I6738" s="6" t="s">
        <v>15</v>
      </c>
      <c r="J6738" s="1"/>
      <c r="K6738" s="1"/>
      <c r="L6738" s="1"/>
      <c r="M6738" s="1"/>
      <c r="N6738" s="1"/>
      <c r="O6738" s="1"/>
      <c r="P6738" s="1"/>
      <c r="Q6738" s="12">
        <v>79334.149999999994</v>
      </c>
      <c r="R6738" s="29">
        <f t="shared" si="318"/>
        <v>0</v>
      </c>
      <c r="S6738" t="str">
        <f t="shared" si="319"/>
        <v>OK</v>
      </c>
      <c r="T6738" s="10">
        <f>IFERROR(VLOOKUP(A6738,[1]!Tabla1[[#All],[Material]:[venta nueva]],38,FALSE),0)</f>
        <v>0</v>
      </c>
    </row>
    <row r="6739" spans="1:20" hidden="1" x14ac:dyDescent="0.35">
      <c r="A6739">
        <f t="shared" si="317"/>
        <v>1023109</v>
      </c>
      <c r="B6739" s="6" t="s">
        <v>1373</v>
      </c>
      <c r="C6739" s="7" t="s">
        <v>553</v>
      </c>
      <c r="D6739" s="7" t="s">
        <v>1097</v>
      </c>
      <c r="E6739" s="7" t="s">
        <v>1201</v>
      </c>
      <c r="F6739" s="7" t="s">
        <v>310</v>
      </c>
      <c r="G6739" s="7" t="s">
        <v>1078</v>
      </c>
      <c r="H6739" s="7" t="s">
        <v>1009</v>
      </c>
      <c r="I6739" s="6" t="s">
        <v>14</v>
      </c>
      <c r="J6739" s="1"/>
      <c r="K6739" s="1"/>
      <c r="L6739" s="1"/>
      <c r="M6739" s="1"/>
      <c r="N6739" s="1"/>
      <c r="O6739" s="1"/>
      <c r="P6739" s="1"/>
      <c r="Q6739" s="12">
        <v>53731.588000000003</v>
      </c>
      <c r="R6739" s="29">
        <f t="shared" si="318"/>
        <v>0</v>
      </c>
      <c r="S6739" t="str">
        <f t="shared" si="319"/>
        <v>OK</v>
      </c>
      <c r="T6739" s="10">
        <f>IFERROR(VLOOKUP(A6739,[1]!Tabla1[[#All],[Material]:[venta nueva]],38,FALSE),0)</f>
        <v>0</v>
      </c>
    </row>
    <row r="6740" spans="1:20" hidden="1" x14ac:dyDescent="0.35">
      <c r="A6740">
        <f t="shared" si="317"/>
        <v>1023110</v>
      </c>
      <c r="B6740" s="6" t="s">
        <v>1373</v>
      </c>
      <c r="C6740" s="7" t="s">
        <v>553</v>
      </c>
      <c r="D6740" s="7" t="s">
        <v>1097</v>
      </c>
      <c r="E6740" s="7" t="s">
        <v>417</v>
      </c>
      <c r="F6740" s="7" t="s">
        <v>144</v>
      </c>
      <c r="G6740" s="7" t="s">
        <v>1080</v>
      </c>
      <c r="H6740" s="7" t="s">
        <v>1030</v>
      </c>
      <c r="I6740" s="6" t="s">
        <v>14</v>
      </c>
      <c r="J6740" s="1"/>
      <c r="K6740" s="1"/>
      <c r="L6740" s="1"/>
      <c r="M6740" s="1"/>
      <c r="N6740" s="1"/>
      <c r="O6740" s="1"/>
      <c r="P6740" s="1"/>
      <c r="Q6740" s="12">
        <v>131652.288</v>
      </c>
      <c r="R6740" s="29">
        <f t="shared" si="318"/>
        <v>0</v>
      </c>
      <c r="S6740" t="str">
        <f t="shared" si="319"/>
        <v>OK</v>
      </c>
      <c r="T6740" s="10">
        <f>IFERROR(VLOOKUP(A6740,[1]!Tabla1[[#All],[Material]:[venta nueva]],38,FALSE),0)</f>
        <v>0</v>
      </c>
    </row>
    <row r="6741" spans="1:20" hidden="1" x14ac:dyDescent="0.35">
      <c r="A6741">
        <f t="shared" si="317"/>
        <v>1023111</v>
      </c>
      <c r="B6741" s="6" t="s">
        <v>1373</v>
      </c>
      <c r="C6741" s="7" t="s">
        <v>553</v>
      </c>
      <c r="D6741" s="7" t="s">
        <v>1097</v>
      </c>
      <c r="E6741" s="7" t="s">
        <v>418</v>
      </c>
      <c r="F6741" s="7" t="s">
        <v>419</v>
      </c>
      <c r="G6741" s="7" t="s">
        <v>1078</v>
      </c>
      <c r="H6741" s="7" t="s">
        <v>1021</v>
      </c>
      <c r="I6741" s="6" t="s">
        <v>14</v>
      </c>
      <c r="J6741" s="1"/>
      <c r="K6741" s="1"/>
      <c r="L6741" s="1"/>
      <c r="M6741" s="1"/>
      <c r="N6741" s="1"/>
      <c r="O6741" s="1"/>
      <c r="P6741" s="1"/>
      <c r="Q6741" s="12">
        <v>6138.2560000000003</v>
      </c>
      <c r="R6741" s="29">
        <f t="shared" si="318"/>
        <v>0</v>
      </c>
      <c r="S6741" t="str">
        <f t="shared" si="319"/>
        <v>OK</v>
      </c>
      <c r="T6741" s="10">
        <f>IFERROR(VLOOKUP(A6741,[1]!Tabla1[[#All],[Material]:[venta nueva]],38,FALSE),0)</f>
        <v>0</v>
      </c>
    </row>
    <row r="6742" spans="1:20" hidden="1" x14ac:dyDescent="0.35">
      <c r="A6742">
        <f t="shared" si="317"/>
        <v>1023123</v>
      </c>
      <c r="B6742" s="6" t="s">
        <v>1373</v>
      </c>
      <c r="C6742" s="7" t="s">
        <v>553</v>
      </c>
      <c r="D6742" s="7" t="s">
        <v>1097</v>
      </c>
      <c r="E6742" s="7" t="s">
        <v>420</v>
      </c>
      <c r="F6742" s="7" t="s">
        <v>421</v>
      </c>
      <c r="G6742" s="7" t="s">
        <v>1075</v>
      </c>
      <c r="H6742" s="7" t="s">
        <v>1011</v>
      </c>
      <c r="I6742" s="6" t="s">
        <v>15</v>
      </c>
      <c r="J6742" s="1"/>
      <c r="K6742" s="1"/>
      <c r="L6742" s="1"/>
      <c r="M6742" s="1"/>
      <c r="N6742" s="1"/>
      <c r="O6742" s="1"/>
      <c r="P6742" s="1"/>
      <c r="Q6742" s="12">
        <v>4223.5439999999999</v>
      </c>
      <c r="R6742" s="29">
        <f t="shared" si="318"/>
        <v>0</v>
      </c>
      <c r="S6742" t="str">
        <f t="shared" si="319"/>
        <v>OK</v>
      </c>
      <c r="T6742" s="10">
        <f>IFERROR(VLOOKUP(A6742,[1]!Tabla1[[#All],[Material]:[venta nueva]],38,FALSE),0)</f>
        <v>0</v>
      </c>
    </row>
    <row r="6743" spans="1:20" hidden="1" x14ac:dyDescent="0.35">
      <c r="A6743">
        <f t="shared" si="317"/>
        <v>1023143</v>
      </c>
      <c r="B6743" s="6" t="s">
        <v>1373</v>
      </c>
      <c r="C6743" s="7" t="s">
        <v>553</v>
      </c>
      <c r="D6743" s="7" t="s">
        <v>1097</v>
      </c>
      <c r="E6743" s="7" t="s">
        <v>426</v>
      </c>
      <c r="F6743" s="7" t="s">
        <v>427</v>
      </c>
      <c r="G6743" s="7" t="s">
        <v>1083</v>
      </c>
      <c r="H6743" s="7" t="s">
        <v>1044</v>
      </c>
      <c r="I6743" s="6" t="s">
        <v>14</v>
      </c>
      <c r="J6743" s="1"/>
      <c r="K6743" s="1"/>
      <c r="L6743" s="1"/>
      <c r="M6743" s="1"/>
      <c r="N6743" s="1"/>
      <c r="O6743" s="1"/>
      <c r="P6743" s="1"/>
      <c r="Q6743" s="12">
        <v>477.30200000000002</v>
      </c>
      <c r="R6743" s="29">
        <f t="shared" si="318"/>
        <v>0</v>
      </c>
      <c r="S6743" t="str">
        <f t="shared" si="319"/>
        <v>OK</v>
      </c>
      <c r="T6743" s="10">
        <f>IFERROR(VLOOKUP(A6743,[1]!Tabla1[[#All],[Material]:[venta nueva]],38,FALSE),0)</f>
        <v>0</v>
      </c>
    </row>
    <row r="6744" spans="1:20" hidden="1" x14ac:dyDescent="0.35">
      <c r="A6744">
        <f t="shared" si="317"/>
        <v>1023144</v>
      </c>
      <c r="B6744" s="6" t="s">
        <v>1373</v>
      </c>
      <c r="C6744" s="7" t="s">
        <v>553</v>
      </c>
      <c r="D6744" s="7" t="s">
        <v>1097</v>
      </c>
      <c r="E6744" s="7" t="s">
        <v>576</v>
      </c>
      <c r="F6744" s="7" t="s">
        <v>577</v>
      </c>
      <c r="G6744" s="7" t="s">
        <v>1079</v>
      </c>
      <c r="H6744" s="7" t="s">
        <v>1040</v>
      </c>
      <c r="I6744" s="6" t="s">
        <v>12</v>
      </c>
      <c r="J6744" s="1"/>
      <c r="K6744" s="1"/>
      <c r="L6744" s="1"/>
      <c r="M6744" s="1"/>
      <c r="N6744" s="1"/>
      <c r="O6744" s="1"/>
      <c r="P6744" s="1"/>
      <c r="Q6744" s="12">
        <v>74390.115999999995</v>
      </c>
      <c r="R6744" s="29">
        <f t="shared" si="318"/>
        <v>0</v>
      </c>
      <c r="S6744" t="str">
        <f t="shared" si="319"/>
        <v>OK</v>
      </c>
      <c r="T6744" s="10">
        <f>IFERROR(VLOOKUP(A6744,[1]!Tabla1[[#All],[Material]:[venta nueva]],38,FALSE),0)</f>
        <v>0</v>
      </c>
    </row>
    <row r="6745" spans="1:20" hidden="1" x14ac:dyDescent="0.35">
      <c r="A6745">
        <f t="shared" si="317"/>
        <v>1023157</v>
      </c>
      <c r="B6745" s="6" t="s">
        <v>1373</v>
      </c>
      <c r="C6745" s="7" t="s">
        <v>553</v>
      </c>
      <c r="D6745" s="7" t="s">
        <v>1097</v>
      </c>
      <c r="E6745" s="7" t="s">
        <v>602</v>
      </c>
      <c r="F6745" s="7" t="s">
        <v>603</v>
      </c>
      <c r="G6745" s="7" t="s">
        <v>1078</v>
      </c>
      <c r="H6745" s="7" t="s">
        <v>1006</v>
      </c>
      <c r="I6745" s="6" t="s">
        <v>14</v>
      </c>
      <c r="J6745" s="1"/>
      <c r="K6745" s="1"/>
      <c r="L6745" s="1"/>
      <c r="M6745" s="1"/>
      <c r="N6745" s="1"/>
      <c r="O6745" s="1"/>
      <c r="P6745" s="1"/>
      <c r="Q6745" s="12">
        <v>480.00400000000002</v>
      </c>
      <c r="R6745" s="29">
        <f t="shared" si="318"/>
        <v>0</v>
      </c>
      <c r="S6745" t="str">
        <f t="shared" si="319"/>
        <v>OK</v>
      </c>
      <c r="T6745" s="10">
        <f>IFERROR(VLOOKUP(A6745,[1]!Tabla1[[#All],[Material]:[venta nueva]],38,FALSE),0)</f>
        <v>0</v>
      </c>
    </row>
    <row r="6746" spans="1:20" hidden="1" x14ac:dyDescent="0.35">
      <c r="A6746">
        <f t="shared" si="317"/>
        <v>1023163</v>
      </c>
      <c r="B6746" s="6" t="s">
        <v>1373</v>
      </c>
      <c r="C6746" s="7" t="s">
        <v>553</v>
      </c>
      <c r="D6746" s="7" t="s">
        <v>1097</v>
      </c>
      <c r="E6746" s="7" t="s">
        <v>428</v>
      </c>
      <c r="F6746" s="7" t="s">
        <v>429</v>
      </c>
      <c r="G6746" s="7" t="s">
        <v>1075</v>
      </c>
      <c r="H6746" s="7" t="s">
        <v>1011</v>
      </c>
      <c r="I6746" s="6" t="s">
        <v>16</v>
      </c>
      <c r="J6746" s="1"/>
      <c r="K6746" s="1"/>
      <c r="L6746" s="1"/>
      <c r="M6746" s="1"/>
      <c r="N6746" s="1"/>
      <c r="O6746" s="1"/>
      <c r="P6746" s="1"/>
      <c r="Q6746" s="12">
        <v>27526.256000000001</v>
      </c>
      <c r="R6746" s="29">
        <f t="shared" si="318"/>
        <v>0</v>
      </c>
      <c r="S6746" t="str">
        <f t="shared" si="319"/>
        <v>OK</v>
      </c>
      <c r="T6746" s="10">
        <f>IFERROR(VLOOKUP(A6746,[1]!Tabla1[[#All],[Material]:[venta nueva]],38,FALSE),0)</f>
        <v>0</v>
      </c>
    </row>
    <row r="6747" spans="1:20" hidden="1" x14ac:dyDescent="0.35">
      <c r="A6747">
        <f t="shared" si="317"/>
        <v>1023184</v>
      </c>
      <c r="B6747" s="6" t="s">
        <v>1373</v>
      </c>
      <c r="C6747" s="7" t="s">
        <v>553</v>
      </c>
      <c r="D6747" s="7" t="s">
        <v>1097</v>
      </c>
      <c r="E6747" s="7" t="s">
        <v>618</v>
      </c>
      <c r="F6747" s="7" t="s">
        <v>619</v>
      </c>
      <c r="G6747" s="7" t="s">
        <v>1075</v>
      </c>
      <c r="H6747" s="7" t="s">
        <v>1035</v>
      </c>
      <c r="I6747" s="6" t="s">
        <v>15</v>
      </c>
      <c r="J6747" s="1"/>
      <c r="K6747" s="1"/>
      <c r="L6747" s="1"/>
      <c r="M6747" s="1"/>
      <c r="N6747" s="1"/>
      <c r="O6747" s="1"/>
      <c r="P6747" s="1"/>
      <c r="Q6747" s="12">
        <v>1872.384</v>
      </c>
      <c r="R6747" s="29">
        <f t="shared" si="318"/>
        <v>0</v>
      </c>
      <c r="S6747" t="str">
        <f t="shared" si="319"/>
        <v>OK</v>
      </c>
      <c r="T6747" s="10">
        <f>IFERROR(VLOOKUP(A6747,[1]!Tabla1[[#All],[Material]:[venta nueva]],38,FALSE),0)</f>
        <v>0</v>
      </c>
    </row>
    <row r="6748" spans="1:20" hidden="1" x14ac:dyDescent="0.35">
      <c r="A6748">
        <f t="shared" si="317"/>
        <v>1023194</v>
      </c>
      <c r="B6748" s="6" t="s">
        <v>1373</v>
      </c>
      <c r="C6748" s="7" t="s">
        <v>553</v>
      </c>
      <c r="D6748" s="7" t="s">
        <v>1097</v>
      </c>
      <c r="E6748" s="7" t="s">
        <v>434</v>
      </c>
      <c r="F6748" s="7" t="s">
        <v>435</v>
      </c>
      <c r="G6748" s="7" t="s">
        <v>1082</v>
      </c>
      <c r="H6748" s="7" t="s">
        <v>1013</v>
      </c>
      <c r="I6748" s="6" t="s">
        <v>16</v>
      </c>
      <c r="J6748" s="1"/>
      <c r="K6748" s="1"/>
      <c r="L6748" s="1"/>
      <c r="M6748" s="1"/>
      <c r="N6748" s="1"/>
      <c r="O6748" s="1"/>
      <c r="P6748" s="1"/>
      <c r="Q6748" s="12">
        <v>10097.995999999999</v>
      </c>
      <c r="R6748" s="29">
        <f t="shared" si="318"/>
        <v>0</v>
      </c>
      <c r="S6748" t="str">
        <f t="shared" si="319"/>
        <v>OK</v>
      </c>
      <c r="T6748" s="10">
        <f>IFERROR(VLOOKUP(A6748,[1]!Tabla1[[#All],[Material]:[venta nueva]],38,FALSE),0)</f>
        <v>0</v>
      </c>
    </row>
    <row r="6749" spans="1:20" hidden="1" x14ac:dyDescent="0.35">
      <c r="A6749">
        <f t="shared" si="317"/>
        <v>1023218</v>
      </c>
      <c r="B6749" s="6" t="s">
        <v>1373</v>
      </c>
      <c r="C6749" s="7" t="s">
        <v>553</v>
      </c>
      <c r="D6749" s="7" t="s">
        <v>1097</v>
      </c>
      <c r="E6749" s="7" t="s">
        <v>1202</v>
      </c>
      <c r="F6749" s="7" t="s">
        <v>1203</v>
      </c>
      <c r="G6749" s="7" t="s">
        <v>1069</v>
      </c>
      <c r="H6749" s="7" t="s">
        <v>1026</v>
      </c>
      <c r="I6749" s="6" t="s">
        <v>10</v>
      </c>
      <c r="J6749" s="1"/>
      <c r="K6749" s="1"/>
      <c r="L6749" s="1"/>
      <c r="M6749" s="1"/>
      <c r="N6749" s="1"/>
      <c r="O6749" s="1"/>
      <c r="P6749" s="1"/>
      <c r="Q6749" s="12">
        <v>125118.65</v>
      </c>
      <c r="R6749" s="29">
        <f t="shared" si="318"/>
        <v>0</v>
      </c>
      <c r="S6749" t="str">
        <f t="shared" si="319"/>
        <v>OK</v>
      </c>
      <c r="T6749" s="10">
        <f>IFERROR(VLOOKUP(A6749,[1]!Tabla1[[#All],[Material]:[venta nueva]],38,FALSE),0)</f>
        <v>0</v>
      </c>
    </row>
    <row r="6750" spans="1:20" hidden="1" x14ac:dyDescent="0.35">
      <c r="A6750">
        <f t="shared" si="317"/>
        <v>1023265</v>
      </c>
      <c r="B6750" s="6" t="s">
        <v>1373</v>
      </c>
      <c r="C6750" s="7" t="s">
        <v>553</v>
      </c>
      <c r="D6750" s="7" t="s">
        <v>1097</v>
      </c>
      <c r="E6750" s="7" t="s">
        <v>436</v>
      </c>
      <c r="F6750" s="7" t="s">
        <v>437</v>
      </c>
      <c r="G6750" s="7" t="s">
        <v>1085</v>
      </c>
      <c r="H6750" s="7" t="s">
        <v>1036</v>
      </c>
      <c r="I6750" s="6" t="s">
        <v>15</v>
      </c>
      <c r="J6750" s="1"/>
      <c r="K6750" s="1"/>
      <c r="L6750" s="1"/>
      <c r="M6750" s="1"/>
      <c r="N6750" s="1"/>
      <c r="O6750" s="1"/>
      <c r="P6750" s="1"/>
      <c r="Q6750" s="12">
        <v>7132.4260000000004</v>
      </c>
      <c r="R6750" s="29">
        <f t="shared" si="318"/>
        <v>0</v>
      </c>
      <c r="S6750" t="str">
        <f t="shared" si="319"/>
        <v>OK</v>
      </c>
      <c r="T6750" s="10">
        <f>IFERROR(VLOOKUP(A6750,[1]!Tabla1[[#All],[Material]:[venta nueva]],38,FALSE),0)</f>
        <v>0</v>
      </c>
    </row>
    <row r="6751" spans="1:20" hidden="1" x14ac:dyDescent="0.35">
      <c r="A6751">
        <f t="shared" si="317"/>
        <v>1023273</v>
      </c>
      <c r="B6751" s="6" t="s">
        <v>1373</v>
      </c>
      <c r="C6751" s="7" t="s">
        <v>553</v>
      </c>
      <c r="D6751" s="7" t="s">
        <v>1097</v>
      </c>
      <c r="E6751" s="7" t="s">
        <v>452</v>
      </c>
      <c r="F6751" s="7" t="s">
        <v>453</v>
      </c>
      <c r="G6751" s="7" t="s">
        <v>1076</v>
      </c>
      <c r="H6751" s="7" t="s">
        <v>1004</v>
      </c>
      <c r="I6751" s="6" t="s">
        <v>8</v>
      </c>
      <c r="J6751" s="1"/>
      <c r="K6751" s="1"/>
      <c r="L6751" s="1"/>
      <c r="M6751" s="1"/>
      <c r="N6751" s="1"/>
      <c r="O6751" s="1"/>
      <c r="P6751" s="1"/>
      <c r="Q6751" s="12">
        <v>55337.135999999999</v>
      </c>
      <c r="R6751" s="29">
        <f t="shared" si="318"/>
        <v>0</v>
      </c>
      <c r="S6751" t="str">
        <f t="shared" si="319"/>
        <v>OK</v>
      </c>
      <c r="T6751" s="10">
        <f>IFERROR(VLOOKUP(A6751,[1]!Tabla1[[#All],[Material]:[venta nueva]],38,FALSE),0)</f>
        <v>0</v>
      </c>
    </row>
    <row r="6752" spans="1:20" hidden="1" x14ac:dyDescent="0.35">
      <c r="A6752">
        <f t="shared" si="317"/>
        <v>1023274</v>
      </c>
      <c r="B6752" s="6" t="s">
        <v>1373</v>
      </c>
      <c r="C6752" s="7" t="s">
        <v>553</v>
      </c>
      <c r="D6752" s="7" t="s">
        <v>1097</v>
      </c>
      <c r="E6752" s="7" t="s">
        <v>454</v>
      </c>
      <c r="F6752" s="7" t="s">
        <v>455</v>
      </c>
      <c r="G6752" s="7" t="s">
        <v>1076</v>
      </c>
      <c r="H6752" s="7" t="s">
        <v>1004</v>
      </c>
      <c r="I6752" s="6" t="s">
        <v>8</v>
      </c>
      <c r="J6752" s="1"/>
      <c r="K6752" s="1"/>
      <c r="L6752" s="1"/>
      <c r="M6752" s="1"/>
      <c r="N6752" s="1"/>
      <c r="O6752" s="1"/>
      <c r="P6752" s="1"/>
      <c r="Q6752" s="12">
        <v>44844.338000000003</v>
      </c>
      <c r="R6752" s="29">
        <f t="shared" si="318"/>
        <v>0</v>
      </c>
      <c r="S6752" t="str">
        <f t="shared" si="319"/>
        <v>OK</v>
      </c>
      <c r="T6752" s="10">
        <f>IFERROR(VLOOKUP(A6752,[1]!Tabla1[[#All],[Material]:[venta nueva]],38,FALSE),0)</f>
        <v>0</v>
      </c>
    </row>
    <row r="6753" spans="1:20" hidden="1" x14ac:dyDescent="0.35">
      <c r="A6753">
        <f t="shared" si="317"/>
        <v>1023276</v>
      </c>
      <c r="B6753" s="6" t="s">
        <v>1373</v>
      </c>
      <c r="C6753" s="7" t="s">
        <v>553</v>
      </c>
      <c r="D6753" s="7" t="s">
        <v>1097</v>
      </c>
      <c r="E6753" s="7" t="s">
        <v>604</v>
      </c>
      <c r="F6753" s="7" t="s">
        <v>605</v>
      </c>
      <c r="G6753" s="7" t="s">
        <v>1076</v>
      </c>
      <c r="H6753" s="7" t="s">
        <v>1004</v>
      </c>
      <c r="I6753" s="6" t="s">
        <v>8</v>
      </c>
      <c r="J6753" s="1"/>
      <c r="K6753" s="1"/>
      <c r="L6753" s="1"/>
      <c r="M6753" s="1"/>
      <c r="N6753" s="1"/>
      <c r="O6753" s="1"/>
      <c r="P6753" s="1"/>
      <c r="Q6753" s="12">
        <v>27307.66</v>
      </c>
      <c r="R6753" s="29">
        <f t="shared" si="318"/>
        <v>0</v>
      </c>
      <c r="S6753" t="str">
        <f t="shared" si="319"/>
        <v>OK</v>
      </c>
      <c r="T6753" s="10">
        <f>IFERROR(VLOOKUP(A6753,[1]!Tabla1[[#All],[Material]:[venta nueva]],38,FALSE),0)</f>
        <v>0</v>
      </c>
    </row>
    <row r="6754" spans="1:20" hidden="1" x14ac:dyDescent="0.35">
      <c r="A6754">
        <f t="shared" si="317"/>
        <v>1023283</v>
      </c>
      <c r="B6754" s="6" t="s">
        <v>1373</v>
      </c>
      <c r="C6754" s="7" t="s">
        <v>553</v>
      </c>
      <c r="D6754" s="7" t="s">
        <v>1097</v>
      </c>
      <c r="E6754" s="7" t="s">
        <v>498</v>
      </c>
      <c r="F6754" s="7" t="s">
        <v>499</v>
      </c>
      <c r="G6754" s="7" t="s">
        <v>1069</v>
      </c>
      <c r="H6754" s="7" t="s">
        <v>1045</v>
      </c>
      <c r="I6754" s="6" t="s">
        <v>12</v>
      </c>
      <c r="J6754" s="1"/>
      <c r="K6754" s="1"/>
      <c r="L6754" s="1"/>
      <c r="M6754" s="1"/>
      <c r="N6754" s="1"/>
      <c r="O6754" s="1"/>
      <c r="P6754" s="1"/>
      <c r="Q6754" s="12">
        <v>94844.907999999996</v>
      </c>
      <c r="R6754" s="29">
        <f t="shared" si="318"/>
        <v>0</v>
      </c>
      <c r="S6754" t="str">
        <f t="shared" si="319"/>
        <v>OK</v>
      </c>
      <c r="T6754" s="10">
        <f>IFERROR(VLOOKUP(A6754,[1]!Tabla1[[#All],[Material]:[venta nueva]],38,FALSE),0)</f>
        <v>0</v>
      </c>
    </row>
    <row r="6755" spans="1:20" hidden="1" x14ac:dyDescent="0.35">
      <c r="A6755">
        <f t="shared" si="317"/>
        <v>1023284</v>
      </c>
      <c r="B6755" s="6" t="s">
        <v>1373</v>
      </c>
      <c r="C6755" s="7" t="s">
        <v>553</v>
      </c>
      <c r="D6755" s="7" t="s">
        <v>1097</v>
      </c>
      <c r="E6755" s="7" t="s">
        <v>1326</v>
      </c>
      <c r="F6755" s="7" t="s">
        <v>187</v>
      </c>
      <c r="G6755" s="7" t="s">
        <v>1069</v>
      </c>
      <c r="H6755" s="7" t="s">
        <v>1026</v>
      </c>
      <c r="I6755" s="6" t="s">
        <v>10</v>
      </c>
      <c r="J6755" s="1"/>
      <c r="K6755" s="1"/>
      <c r="L6755" s="1"/>
      <c r="M6755" s="1"/>
      <c r="N6755" s="1"/>
      <c r="O6755" s="1"/>
      <c r="P6755" s="1"/>
      <c r="Q6755" s="12">
        <v>1405.9559999999999</v>
      </c>
      <c r="R6755" s="29">
        <f t="shared" si="318"/>
        <v>0</v>
      </c>
      <c r="S6755" t="str">
        <f t="shared" si="319"/>
        <v>OK</v>
      </c>
      <c r="T6755" s="10">
        <f>IFERROR(VLOOKUP(A6755,[1]!Tabla1[[#All],[Material]:[venta nueva]],38,FALSE),0)</f>
        <v>0</v>
      </c>
    </row>
    <row r="6756" spans="1:20" hidden="1" x14ac:dyDescent="0.35">
      <c r="A6756">
        <f t="shared" si="317"/>
        <v>1023291</v>
      </c>
      <c r="B6756" s="6" t="s">
        <v>1373</v>
      </c>
      <c r="C6756" s="7" t="s">
        <v>553</v>
      </c>
      <c r="D6756" s="7" t="s">
        <v>1097</v>
      </c>
      <c r="E6756" s="7" t="s">
        <v>521</v>
      </c>
      <c r="F6756" s="7" t="s">
        <v>522</v>
      </c>
      <c r="G6756" s="7" t="s">
        <v>1084</v>
      </c>
      <c r="H6756" s="7" t="s">
        <v>1017</v>
      </c>
      <c r="I6756" s="6" t="s">
        <v>14</v>
      </c>
      <c r="J6756" s="1"/>
      <c r="K6756" s="1"/>
      <c r="L6756" s="1"/>
      <c r="M6756" s="1"/>
      <c r="N6756" s="1"/>
      <c r="O6756" s="1"/>
      <c r="P6756" s="1"/>
      <c r="Q6756" s="12">
        <v>37378.495999999999</v>
      </c>
      <c r="R6756" s="29">
        <f t="shared" si="318"/>
        <v>0</v>
      </c>
      <c r="S6756" t="str">
        <f t="shared" si="319"/>
        <v>OK</v>
      </c>
      <c r="T6756" s="10">
        <f>IFERROR(VLOOKUP(A6756,[1]!Tabla1[[#All],[Material]:[venta nueva]],38,FALSE),0)</f>
        <v>0</v>
      </c>
    </row>
    <row r="6757" spans="1:20" hidden="1" x14ac:dyDescent="0.35">
      <c r="A6757">
        <f t="shared" si="317"/>
        <v>1023301</v>
      </c>
      <c r="B6757" s="6" t="s">
        <v>1373</v>
      </c>
      <c r="C6757" s="7" t="s">
        <v>553</v>
      </c>
      <c r="D6757" s="7" t="s">
        <v>1097</v>
      </c>
      <c r="E6757" s="7" t="s">
        <v>488</v>
      </c>
      <c r="F6757" s="7" t="s">
        <v>489</v>
      </c>
      <c r="G6757" s="7" t="s">
        <v>1075</v>
      </c>
      <c r="H6757" s="7" t="s">
        <v>1035</v>
      </c>
      <c r="I6757" s="6" t="s">
        <v>16</v>
      </c>
      <c r="J6757" s="1"/>
      <c r="K6757" s="1"/>
      <c r="L6757" s="1"/>
      <c r="M6757" s="1"/>
      <c r="N6757" s="1"/>
      <c r="O6757" s="1"/>
      <c r="P6757" s="1"/>
      <c r="Q6757" s="12">
        <v>1330.644</v>
      </c>
      <c r="R6757" s="29">
        <f t="shared" si="318"/>
        <v>0</v>
      </c>
      <c r="S6757" t="str">
        <f t="shared" si="319"/>
        <v>OK</v>
      </c>
      <c r="T6757" s="10">
        <f>IFERROR(VLOOKUP(A6757,[1]!Tabla1[[#All],[Material]:[venta nueva]],38,FALSE),0)</f>
        <v>0</v>
      </c>
    </row>
    <row r="6758" spans="1:20" hidden="1" x14ac:dyDescent="0.35">
      <c r="A6758">
        <f t="shared" si="317"/>
        <v>1023306</v>
      </c>
      <c r="B6758" s="6" t="s">
        <v>1373</v>
      </c>
      <c r="C6758" s="7" t="s">
        <v>553</v>
      </c>
      <c r="D6758" s="7" t="s">
        <v>1097</v>
      </c>
      <c r="E6758" s="7" t="s">
        <v>523</v>
      </c>
      <c r="F6758" s="7" t="s">
        <v>302</v>
      </c>
      <c r="G6758" s="7" t="s">
        <v>1080</v>
      </c>
      <c r="H6758" s="7" t="s">
        <v>1031</v>
      </c>
      <c r="I6758" s="6" t="s">
        <v>14</v>
      </c>
      <c r="J6758" s="1"/>
      <c r="K6758" s="1"/>
      <c r="L6758" s="1"/>
      <c r="M6758" s="1"/>
      <c r="N6758" s="1"/>
      <c r="O6758" s="1"/>
      <c r="P6758" s="1"/>
      <c r="Q6758" s="12">
        <v>471062.45600000001</v>
      </c>
      <c r="R6758" s="29">
        <f t="shared" si="318"/>
        <v>0</v>
      </c>
      <c r="S6758" t="str">
        <f t="shared" si="319"/>
        <v>OK</v>
      </c>
      <c r="T6758" s="10">
        <f>IFERROR(VLOOKUP(A6758,[1]!Tabla1[[#All],[Material]:[venta nueva]],38,FALSE),0)</f>
        <v>0</v>
      </c>
    </row>
    <row r="6759" spans="1:20" hidden="1" x14ac:dyDescent="0.35">
      <c r="A6759">
        <f t="shared" si="317"/>
        <v>1023307</v>
      </c>
      <c r="B6759" s="6" t="s">
        <v>1373</v>
      </c>
      <c r="C6759" s="7" t="s">
        <v>553</v>
      </c>
      <c r="D6759" s="7" t="s">
        <v>1097</v>
      </c>
      <c r="E6759" s="7" t="s">
        <v>515</v>
      </c>
      <c r="F6759" s="7" t="s">
        <v>516</v>
      </c>
      <c r="G6759" s="7" t="s">
        <v>1069</v>
      </c>
      <c r="H6759" s="7" t="s">
        <v>1026</v>
      </c>
      <c r="I6759" s="6" t="s">
        <v>12</v>
      </c>
      <c r="J6759" s="1"/>
      <c r="K6759" s="1"/>
      <c r="L6759" s="1"/>
      <c r="M6759" s="1"/>
      <c r="N6759" s="1"/>
      <c r="O6759" s="1"/>
      <c r="P6759" s="1"/>
      <c r="Q6759" s="12">
        <v>16573.248</v>
      </c>
      <c r="R6759" s="29">
        <f t="shared" si="318"/>
        <v>0</v>
      </c>
      <c r="S6759" t="str">
        <f t="shared" si="319"/>
        <v>OK</v>
      </c>
      <c r="T6759" s="10">
        <f>IFERROR(VLOOKUP(A6759,[1]!Tabla1[[#All],[Material]:[venta nueva]],38,FALSE),0)</f>
        <v>0</v>
      </c>
    </row>
    <row r="6760" spans="1:20" hidden="1" x14ac:dyDescent="0.35">
      <c r="A6760">
        <f t="shared" si="317"/>
        <v>1023318</v>
      </c>
      <c r="B6760" s="6" t="s">
        <v>1373</v>
      </c>
      <c r="C6760" s="7" t="s">
        <v>553</v>
      </c>
      <c r="D6760" s="7" t="s">
        <v>1097</v>
      </c>
      <c r="E6760" s="7" t="s">
        <v>532</v>
      </c>
      <c r="F6760" s="7" t="s">
        <v>533</v>
      </c>
      <c r="G6760" s="7" t="s">
        <v>1081</v>
      </c>
      <c r="H6760" s="7" t="s">
        <v>1010</v>
      </c>
      <c r="I6760" s="6" t="s">
        <v>10</v>
      </c>
      <c r="J6760" s="1"/>
      <c r="K6760" s="1"/>
      <c r="L6760" s="1"/>
      <c r="M6760" s="1"/>
      <c r="N6760" s="1"/>
      <c r="O6760" s="1"/>
      <c r="P6760" s="1"/>
      <c r="Q6760" s="12">
        <v>7254.8220000000001</v>
      </c>
      <c r="R6760" s="29">
        <f t="shared" si="318"/>
        <v>0</v>
      </c>
      <c r="S6760" t="str">
        <f t="shared" si="319"/>
        <v>OK</v>
      </c>
      <c r="T6760" s="10">
        <f>IFERROR(VLOOKUP(A6760,[1]!Tabla1[[#All],[Material]:[venta nueva]],38,FALSE),0)</f>
        <v>0</v>
      </c>
    </row>
    <row r="6761" spans="1:20" hidden="1" x14ac:dyDescent="0.35">
      <c r="A6761">
        <f t="shared" si="317"/>
        <v>1023319</v>
      </c>
      <c r="B6761" s="6" t="s">
        <v>1373</v>
      </c>
      <c r="C6761" s="7" t="s">
        <v>553</v>
      </c>
      <c r="D6761" s="7" t="s">
        <v>1097</v>
      </c>
      <c r="E6761" s="7" t="s">
        <v>534</v>
      </c>
      <c r="F6761" s="7" t="s">
        <v>535</v>
      </c>
      <c r="G6761" s="7" t="s">
        <v>1081</v>
      </c>
      <c r="H6761" s="7" t="s">
        <v>1010</v>
      </c>
      <c r="I6761" s="6" t="s">
        <v>10</v>
      </c>
      <c r="J6761" s="1"/>
      <c r="K6761" s="1"/>
      <c r="L6761" s="1"/>
      <c r="M6761" s="1"/>
      <c r="N6761" s="1"/>
      <c r="O6761" s="1"/>
      <c r="P6761" s="1"/>
      <c r="Q6761" s="12">
        <v>29853.062000000002</v>
      </c>
      <c r="R6761" s="29">
        <f t="shared" si="318"/>
        <v>0</v>
      </c>
      <c r="S6761" t="str">
        <f t="shared" si="319"/>
        <v>OK</v>
      </c>
      <c r="T6761" s="10">
        <f>IFERROR(VLOOKUP(A6761,[1]!Tabla1[[#All],[Material]:[venta nueva]],38,FALSE),0)</f>
        <v>0</v>
      </c>
    </row>
    <row r="6762" spans="1:20" hidden="1" x14ac:dyDescent="0.35">
      <c r="A6762">
        <f t="shared" si="317"/>
        <v>1023324</v>
      </c>
      <c r="B6762" s="6" t="s">
        <v>1373</v>
      </c>
      <c r="C6762" s="7" t="s">
        <v>553</v>
      </c>
      <c r="D6762" s="7" t="s">
        <v>1097</v>
      </c>
      <c r="E6762" s="7" t="s">
        <v>613</v>
      </c>
      <c r="F6762" s="7" t="s">
        <v>149</v>
      </c>
      <c r="G6762" s="7" t="s">
        <v>1076</v>
      </c>
      <c r="H6762" s="7" t="s">
        <v>1022</v>
      </c>
      <c r="I6762" s="6" t="s">
        <v>10</v>
      </c>
      <c r="J6762" s="1"/>
      <c r="K6762" s="1"/>
      <c r="L6762" s="1"/>
      <c r="M6762" s="1"/>
      <c r="N6762" s="1"/>
      <c r="O6762" s="1"/>
      <c r="P6762" s="1"/>
      <c r="Q6762" s="12">
        <v>397094.09</v>
      </c>
      <c r="R6762" s="29">
        <f t="shared" si="318"/>
        <v>0</v>
      </c>
      <c r="S6762" t="str">
        <f t="shared" si="319"/>
        <v>OK</v>
      </c>
      <c r="T6762" s="10">
        <f>IFERROR(VLOOKUP(A6762,[1]!Tabla1[[#All],[Material]:[venta nueva]],38,FALSE),0)</f>
        <v>0</v>
      </c>
    </row>
    <row r="6763" spans="1:20" hidden="1" x14ac:dyDescent="0.35">
      <c r="A6763">
        <f t="shared" si="317"/>
        <v>1023326</v>
      </c>
      <c r="B6763" s="6" t="s">
        <v>1373</v>
      </c>
      <c r="C6763" s="7" t="s">
        <v>553</v>
      </c>
      <c r="D6763" s="7" t="s">
        <v>1097</v>
      </c>
      <c r="E6763" s="7" t="s">
        <v>540</v>
      </c>
      <c r="F6763" s="7" t="s">
        <v>198</v>
      </c>
      <c r="G6763" s="7" t="s">
        <v>1069</v>
      </c>
      <c r="H6763" s="7" t="s">
        <v>1026</v>
      </c>
      <c r="I6763" s="6" t="s">
        <v>12</v>
      </c>
      <c r="J6763" s="1"/>
      <c r="K6763" s="1"/>
      <c r="L6763" s="1"/>
      <c r="M6763" s="1"/>
      <c r="N6763" s="1"/>
      <c r="O6763" s="1"/>
      <c r="P6763" s="1"/>
      <c r="Q6763" s="12">
        <v>50565.446000000004</v>
      </c>
      <c r="R6763" s="29">
        <f t="shared" si="318"/>
        <v>0</v>
      </c>
      <c r="S6763" t="str">
        <f t="shared" si="319"/>
        <v>OK</v>
      </c>
      <c r="T6763" s="10">
        <f>IFERROR(VLOOKUP(A6763,[1]!Tabla1[[#All],[Material]:[venta nueva]],38,FALSE),0)</f>
        <v>0</v>
      </c>
    </row>
    <row r="6764" spans="1:20" hidden="1" x14ac:dyDescent="0.35">
      <c r="A6764">
        <f t="shared" si="317"/>
        <v>1023343</v>
      </c>
      <c r="B6764" s="6" t="s">
        <v>1373</v>
      </c>
      <c r="C6764" s="7" t="s">
        <v>553</v>
      </c>
      <c r="D6764" s="7" t="s">
        <v>1097</v>
      </c>
      <c r="E6764" s="7" t="s">
        <v>578</v>
      </c>
      <c r="F6764" s="7" t="s">
        <v>579</v>
      </c>
      <c r="G6764" s="7" t="s">
        <v>1081</v>
      </c>
      <c r="H6764" s="7" t="s">
        <v>1010</v>
      </c>
      <c r="I6764" s="6" t="s">
        <v>10</v>
      </c>
      <c r="J6764" s="1"/>
      <c r="K6764" s="1"/>
      <c r="L6764" s="1"/>
      <c r="M6764" s="1"/>
      <c r="N6764" s="1"/>
      <c r="O6764" s="1"/>
      <c r="P6764" s="1"/>
      <c r="Q6764" s="12">
        <v>226492.10800000001</v>
      </c>
      <c r="R6764" s="29">
        <f t="shared" si="318"/>
        <v>0</v>
      </c>
      <c r="S6764" t="str">
        <f t="shared" si="319"/>
        <v>OK</v>
      </c>
      <c r="T6764" s="10">
        <f>IFERROR(VLOOKUP(A6764,[1]!Tabla1[[#All],[Material]:[venta nueva]],38,FALSE),0)</f>
        <v>0</v>
      </c>
    </row>
    <row r="6765" spans="1:20" hidden="1" x14ac:dyDescent="0.35">
      <c r="A6765">
        <f t="shared" si="317"/>
        <v>1023349</v>
      </c>
      <c r="B6765" s="6" t="s">
        <v>1373</v>
      </c>
      <c r="C6765" s="7" t="s">
        <v>553</v>
      </c>
      <c r="D6765" s="7" t="s">
        <v>1097</v>
      </c>
      <c r="E6765" s="7" t="s">
        <v>564</v>
      </c>
      <c r="F6765" s="7" t="s">
        <v>565</v>
      </c>
      <c r="G6765" s="7" t="s">
        <v>1075</v>
      </c>
      <c r="H6765" s="7" t="s">
        <v>1002</v>
      </c>
      <c r="I6765" s="6" t="s">
        <v>16</v>
      </c>
      <c r="J6765" s="1"/>
      <c r="K6765" s="1"/>
      <c r="L6765" s="1"/>
      <c r="M6765" s="1"/>
      <c r="N6765" s="1"/>
      <c r="O6765" s="1"/>
      <c r="P6765" s="1"/>
      <c r="Q6765" s="12">
        <v>12866.342000000001</v>
      </c>
      <c r="R6765" s="29">
        <f t="shared" si="318"/>
        <v>0</v>
      </c>
      <c r="S6765" t="str">
        <f t="shared" si="319"/>
        <v>OK</v>
      </c>
      <c r="T6765" s="10">
        <f>IFERROR(VLOOKUP(A6765,[1]!Tabla1[[#All],[Material]:[venta nueva]],38,FALSE),0)</f>
        <v>0</v>
      </c>
    </row>
    <row r="6766" spans="1:20" hidden="1" x14ac:dyDescent="0.35">
      <c r="A6766">
        <f t="shared" si="317"/>
        <v>1023350</v>
      </c>
      <c r="B6766" s="6" t="s">
        <v>1373</v>
      </c>
      <c r="C6766" s="7" t="s">
        <v>553</v>
      </c>
      <c r="D6766" s="7" t="s">
        <v>1097</v>
      </c>
      <c r="E6766" s="7" t="s">
        <v>566</v>
      </c>
      <c r="F6766" s="7" t="s">
        <v>567</v>
      </c>
      <c r="G6766" s="7" t="s">
        <v>1075</v>
      </c>
      <c r="H6766" s="7" t="s">
        <v>1011</v>
      </c>
      <c r="I6766" s="6" t="s">
        <v>16</v>
      </c>
      <c r="J6766" s="1"/>
      <c r="K6766" s="1"/>
      <c r="L6766" s="1"/>
      <c r="M6766" s="1"/>
      <c r="N6766" s="1"/>
      <c r="O6766" s="1"/>
      <c r="P6766" s="1"/>
      <c r="Q6766" s="12">
        <v>15397.928</v>
      </c>
      <c r="R6766" s="29">
        <f t="shared" si="318"/>
        <v>0</v>
      </c>
      <c r="S6766" t="str">
        <f t="shared" si="319"/>
        <v>OK</v>
      </c>
      <c r="T6766" s="10">
        <f>IFERROR(VLOOKUP(A6766,[1]!Tabla1[[#All],[Material]:[venta nueva]],38,FALSE),0)</f>
        <v>0</v>
      </c>
    </row>
    <row r="6767" spans="1:20" hidden="1" x14ac:dyDescent="0.35">
      <c r="A6767">
        <f t="shared" si="317"/>
        <v>1023351</v>
      </c>
      <c r="B6767" s="6" t="s">
        <v>1373</v>
      </c>
      <c r="C6767" s="7" t="s">
        <v>553</v>
      </c>
      <c r="D6767" s="7" t="s">
        <v>1097</v>
      </c>
      <c r="E6767" s="7" t="s">
        <v>570</v>
      </c>
      <c r="F6767" s="7" t="s">
        <v>585</v>
      </c>
      <c r="G6767" s="7" t="s">
        <v>1082</v>
      </c>
      <c r="H6767" s="7" t="s">
        <v>1013</v>
      </c>
      <c r="I6767" s="6" t="s">
        <v>16</v>
      </c>
      <c r="J6767" s="1"/>
      <c r="K6767" s="1"/>
      <c r="L6767" s="1"/>
      <c r="M6767" s="1"/>
      <c r="N6767" s="1"/>
      <c r="O6767" s="1"/>
      <c r="P6767" s="1"/>
      <c r="Q6767" s="12">
        <v>8326.7540000000008</v>
      </c>
      <c r="R6767" s="29">
        <f t="shared" si="318"/>
        <v>0</v>
      </c>
      <c r="S6767" t="str">
        <f t="shared" si="319"/>
        <v>OK</v>
      </c>
      <c r="T6767" s="10">
        <f>IFERROR(VLOOKUP(A6767,[1]!Tabla1[[#All],[Material]:[venta nueva]],38,FALSE),0)</f>
        <v>0</v>
      </c>
    </row>
    <row r="6768" spans="1:20" hidden="1" x14ac:dyDescent="0.35">
      <c r="A6768">
        <f t="shared" si="317"/>
        <v>1023352</v>
      </c>
      <c r="B6768" s="6" t="s">
        <v>1373</v>
      </c>
      <c r="C6768" s="7" t="s">
        <v>553</v>
      </c>
      <c r="D6768" s="7" t="s">
        <v>1097</v>
      </c>
      <c r="E6768" s="7" t="s">
        <v>568</v>
      </c>
      <c r="F6768" s="7" t="s">
        <v>587</v>
      </c>
      <c r="G6768" s="7" t="s">
        <v>1082</v>
      </c>
      <c r="H6768" s="7" t="s">
        <v>1013</v>
      </c>
      <c r="I6768" s="6" t="s">
        <v>16</v>
      </c>
      <c r="J6768" s="1"/>
      <c r="K6768" s="1"/>
      <c r="L6768" s="1"/>
      <c r="M6768" s="1"/>
      <c r="N6768" s="1"/>
      <c r="O6768" s="1"/>
      <c r="P6768" s="1"/>
      <c r="Q6768" s="12">
        <v>26631.374</v>
      </c>
      <c r="R6768" s="29">
        <f t="shared" si="318"/>
        <v>0</v>
      </c>
      <c r="S6768" t="str">
        <f t="shared" si="319"/>
        <v>OK</v>
      </c>
      <c r="T6768" s="10">
        <f>IFERROR(VLOOKUP(A6768,[1]!Tabla1[[#All],[Material]:[venta nueva]],38,FALSE),0)</f>
        <v>0</v>
      </c>
    </row>
    <row r="6769" spans="1:20" hidden="1" x14ac:dyDescent="0.35">
      <c r="A6769">
        <f t="shared" si="317"/>
        <v>1023353</v>
      </c>
      <c r="B6769" s="6" t="s">
        <v>1373</v>
      </c>
      <c r="C6769" s="7" t="s">
        <v>553</v>
      </c>
      <c r="D6769" s="7" t="s">
        <v>1097</v>
      </c>
      <c r="E6769" s="7" t="s">
        <v>569</v>
      </c>
      <c r="F6769" s="7" t="s">
        <v>102</v>
      </c>
      <c r="G6769" s="7" t="s">
        <v>1077</v>
      </c>
      <c r="H6769" s="7" t="s">
        <v>1005</v>
      </c>
      <c r="I6769" s="6" t="s">
        <v>9</v>
      </c>
      <c r="J6769" s="1"/>
      <c r="K6769" s="1"/>
      <c r="L6769" s="1"/>
      <c r="M6769" s="1"/>
      <c r="N6769" s="1"/>
      <c r="O6769" s="1"/>
      <c r="P6769" s="1"/>
      <c r="Q6769" s="12">
        <v>86633.487999999998</v>
      </c>
      <c r="R6769" s="29">
        <f t="shared" si="318"/>
        <v>0</v>
      </c>
      <c r="S6769" t="str">
        <f t="shared" si="319"/>
        <v>OK</v>
      </c>
      <c r="T6769" s="10">
        <f>IFERROR(VLOOKUP(A6769,[1]!Tabla1[[#All],[Material]:[venta nueva]],38,FALSE),0)</f>
        <v>0</v>
      </c>
    </row>
    <row r="6770" spans="1:20" hidden="1" x14ac:dyDescent="0.35">
      <c r="A6770">
        <f t="shared" si="317"/>
        <v>1023354</v>
      </c>
      <c r="B6770" s="6" t="s">
        <v>1373</v>
      </c>
      <c r="C6770" s="7" t="s">
        <v>553</v>
      </c>
      <c r="D6770" s="7" t="s">
        <v>1097</v>
      </c>
      <c r="E6770" s="7" t="s">
        <v>608</v>
      </c>
      <c r="F6770" s="7" t="s">
        <v>609</v>
      </c>
      <c r="G6770" s="7" t="s">
        <v>1086</v>
      </c>
      <c r="H6770" s="7" t="s">
        <v>1025</v>
      </c>
      <c r="I6770" s="6" t="s">
        <v>14</v>
      </c>
      <c r="J6770" s="1"/>
      <c r="K6770" s="1"/>
      <c r="L6770" s="1"/>
      <c r="M6770" s="1"/>
      <c r="N6770" s="1"/>
      <c r="O6770" s="1"/>
      <c r="P6770" s="1"/>
      <c r="Q6770" s="12">
        <v>80947.199999999997</v>
      </c>
      <c r="R6770" s="29">
        <f t="shared" si="318"/>
        <v>0</v>
      </c>
      <c r="S6770" t="str">
        <f t="shared" si="319"/>
        <v>OK</v>
      </c>
      <c r="T6770" s="10">
        <f>IFERROR(VLOOKUP(A6770,[1]!Tabla1[[#All],[Material]:[venta nueva]],38,FALSE),0)</f>
        <v>0</v>
      </c>
    </row>
    <row r="6771" spans="1:20" hidden="1" x14ac:dyDescent="0.35">
      <c r="A6771">
        <f t="shared" si="317"/>
        <v>1023355</v>
      </c>
      <c r="B6771" s="6" t="s">
        <v>1373</v>
      </c>
      <c r="C6771" s="7" t="s">
        <v>553</v>
      </c>
      <c r="D6771" s="7" t="s">
        <v>1097</v>
      </c>
      <c r="E6771" s="7" t="s">
        <v>580</v>
      </c>
      <c r="F6771" s="7" t="s">
        <v>516</v>
      </c>
      <c r="G6771" s="7" t="s">
        <v>1069</v>
      </c>
      <c r="H6771" s="7" t="s">
        <v>1026</v>
      </c>
      <c r="I6771" s="6" t="s">
        <v>11</v>
      </c>
      <c r="J6771" s="1"/>
      <c r="K6771" s="1"/>
      <c r="L6771" s="1"/>
      <c r="M6771" s="1"/>
      <c r="N6771" s="1"/>
      <c r="O6771" s="1"/>
      <c r="P6771" s="1"/>
      <c r="Q6771" s="12">
        <v>30736.076000000001</v>
      </c>
      <c r="R6771" s="29">
        <f t="shared" si="318"/>
        <v>0</v>
      </c>
      <c r="S6771" t="str">
        <f t="shared" si="319"/>
        <v>OK</v>
      </c>
      <c r="T6771" s="10">
        <f>IFERROR(VLOOKUP(A6771,[1]!Tabla1[[#All],[Material]:[venta nueva]],38,FALSE),0)</f>
        <v>0</v>
      </c>
    </row>
    <row r="6772" spans="1:20" hidden="1" x14ac:dyDescent="0.35">
      <c r="A6772">
        <f t="shared" si="317"/>
        <v>1023372</v>
      </c>
      <c r="B6772" s="6" t="s">
        <v>1373</v>
      </c>
      <c r="C6772" s="7" t="s">
        <v>553</v>
      </c>
      <c r="D6772" s="7" t="s">
        <v>1097</v>
      </c>
      <c r="E6772" s="7" t="s">
        <v>1173</v>
      </c>
      <c r="F6772" s="7" t="s">
        <v>510</v>
      </c>
      <c r="G6772" s="7" t="s">
        <v>1075</v>
      </c>
      <c r="H6772" s="7" t="s">
        <v>1002</v>
      </c>
      <c r="I6772" s="6" t="s">
        <v>12</v>
      </c>
      <c r="J6772" s="1"/>
      <c r="K6772" s="1"/>
      <c r="L6772" s="1"/>
      <c r="M6772" s="1"/>
      <c r="N6772" s="1"/>
      <c r="O6772" s="1"/>
      <c r="P6772" s="1"/>
      <c r="Q6772" s="12">
        <v>26355.112000000001</v>
      </c>
      <c r="R6772" s="29">
        <f t="shared" si="318"/>
        <v>0</v>
      </c>
      <c r="S6772" t="str">
        <f t="shared" si="319"/>
        <v>OK</v>
      </c>
      <c r="T6772" s="10">
        <f>IFERROR(VLOOKUP(A6772,[1]!Tabla1[[#All],[Material]:[venta nueva]],38,FALSE),0)</f>
        <v>0</v>
      </c>
    </row>
    <row r="6773" spans="1:20" hidden="1" x14ac:dyDescent="0.35">
      <c r="A6773">
        <f t="shared" si="317"/>
        <v>1023373</v>
      </c>
      <c r="B6773" s="6" t="s">
        <v>1373</v>
      </c>
      <c r="C6773" s="7" t="s">
        <v>553</v>
      </c>
      <c r="D6773" s="7" t="s">
        <v>1097</v>
      </c>
      <c r="E6773" s="7" t="s">
        <v>1386</v>
      </c>
      <c r="F6773" s="7" t="s">
        <v>1387</v>
      </c>
      <c r="G6773" s="7" t="s">
        <v>1086</v>
      </c>
      <c r="H6773" s="7" t="s">
        <v>1025</v>
      </c>
      <c r="I6773" s="6" t="s">
        <v>14</v>
      </c>
      <c r="J6773" s="1"/>
      <c r="K6773" s="1"/>
      <c r="L6773" s="1"/>
      <c r="M6773" s="1"/>
      <c r="N6773" s="1"/>
      <c r="O6773" s="1"/>
      <c r="P6773" s="1"/>
      <c r="Q6773" s="12">
        <v>99241.191999999995</v>
      </c>
      <c r="R6773" s="29">
        <f t="shared" si="318"/>
        <v>0</v>
      </c>
      <c r="S6773" t="str">
        <f t="shared" si="319"/>
        <v>OK</v>
      </c>
      <c r="T6773" s="10">
        <f>IFERROR(VLOOKUP(A6773,[1]!Tabla1[[#All],[Material]:[venta nueva]],38,FALSE),0)</f>
        <v>0</v>
      </c>
    </row>
    <row r="6774" spans="1:20" hidden="1" x14ac:dyDescent="0.35">
      <c r="A6774">
        <f t="shared" si="317"/>
        <v>1023375</v>
      </c>
      <c r="B6774" s="6" t="s">
        <v>1373</v>
      </c>
      <c r="C6774" s="7" t="s">
        <v>553</v>
      </c>
      <c r="D6774" s="7" t="s">
        <v>1097</v>
      </c>
      <c r="E6774" s="7" t="s">
        <v>588</v>
      </c>
      <c r="F6774" s="7" t="s">
        <v>589</v>
      </c>
      <c r="G6774" s="7" t="s">
        <v>1069</v>
      </c>
      <c r="H6774" s="7" t="s">
        <v>1016</v>
      </c>
      <c r="I6774" s="6" t="s">
        <v>10</v>
      </c>
      <c r="J6774" s="1"/>
      <c r="K6774" s="1"/>
      <c r="L6774" s="1"/>
      <c r="M6774" s="1"/>
      <c r="N6774" s="1"/>
      <c r="O6774" s="1"/>
      <c r="P6774" s="1"/>
      <c r="Q6774" s="12">
        <v>8192.69</v>
      </c>
      <c r="R6774" s="29">
        <f t="shared" si="318"/>
        <v>0</v>
      </c>
      <c r="S6774" t="str">
        <f t="shared" si="319"/>
        <v>OK</v>
      </c>
      <c r="T6774" s="10">
        <f>IFERROR(VLOOKUP(A6774,[1]!Tabla1[[#All],[Material]:[venta nueva]],38,FALSE),0)</f>
        <v>0</v>
      </c>
    </row>
    <row r="6775" spans="1:20" hidden="1" x14ac:dyDescent="0.35">
      <c r="A6775">
        <f t="shared" si="317"/>
        <v>1023383</v>
      </c>
      <c r="B6775" s="6" t="s">
        <v>1373</v>
      </c>
      <c r="C6775" s="7" t="s">
        <v>553</v>
      </c>
      <c r="D6775" s="7" t="s">
        <v>1097</v>
      </c>
      <c r="E6775" s="7" t="s">
        <v>590</v>
      </c>
      <c r="F6775" s="7" t="s">
        <v>591</v>
      </c>
      <c r="G6775" s="7" t="s">
        <v>1069</v>
      </c>
      <c r="H6775" s="7" t="s">
        <v>1026</v>
      </c>
      <c r="I6775" s="6" t="s">
        <v>10</v>
      </c>
      <c r="J6775" s="1"/>
      <c r="K6775" s="1"/>
      <c r="L6775" s="1"/>
      <c r="M6775" s="1"/>
      <c r="N6775" s="1"/>
      <c r="O6775" s="1"/>
      <c r="P6775" s="1"/>
      <c r="Q6775" s="12">
        <v>4987.1660000000002</v>
      </c>
      <c r="R6775" s="29">
        <f t="shared" si="318"/>
        <v>0</v>
      </c>
      <c r="S6775" t="str">
        <f t="shared" si="319"/>
        <v>OK</v>
      </c>
      <c r="T6775" s="10">
        <f>IFERROR(VLOOKUP(A6775,[1]!Tabla1[[#All],[Material]:[venta nueva]],38,FALSE),0)</f>
        <v>0</v>
      </c>
    </row>
    <row r="6776" spans="1:20" hidden="1" x14ac:dyDescent="0.35">
      <c r="A6776">
        <f t="shared" si="317"/>
        <v>1023400</v>
      </c>
      <c r="B6776" s="6" t="s">
        <v>1373</v>
      </c>
      <c r="C6776" s="7" t="s">
        <v>553</v>
      </c>
      <c r="D6776" s="7" t="s">
        <v>1097</v>
      </c>
      <c r="E6776" s="7" t="s">
        <v>651</v>
      </c>
      <c r="F6776" s="7" t="s">
        <v>1300</v>
      </c>
      <c r="G6776" s="7" t="s">
        <v>1076</v>
      </c>
      <c r="H6776" s="7" t="s">
        <v>1022</v>
      </c>
      <c r="I6776" s="6" t="s">
        <v>9</v>
      </c>
      <c r="J6776" s="1"/>
      <c r="K6776" s="1"/>
      <c r="L6776" s="1"/>
      <c r="M6776" s="1"/>
      <c r="N6776" s="1"/>
      <c r="O6776" s="1"/>
      <c r="P6776" s="1"/>
      <c r="Q6776" s="12">
        <v>5744.2460000000001</v>
      </c>
      <c r="R6776" s="29">
        <f t="shared" si="318"/>
        <v>0</v>
      </c>
      <c r="S6776" t="str">
        <f t="shared" si="319"/>
        <v>OK</v>
      </c>
      <c r="T6776" s="10">
        <f>IFERROR(VLOOKUP(A6776,[1]!Tabla1[[#All],[Material]:[venta nueva]],38,FALSE),0)</f>
        <v>0</v>
      </c>
    </row>
    <row r="6777" spans="1:20" hidden="1" x14ac:dyDescent="0.35">
      <c r="A6777">
        <f t="shared" si="317"/>
        <v>1023409</v>
      </c>
      <c r="B6777" s="6" t="s">
        <v>1373</v>
      </c>
      <c r="C6777" s="7" t="s">
        <v>553</v>
      </c>
      <c r="D6777" s="7" t="s">
        <v>1097</v>
      </c>
      <c r="E6777" s="7" t="s">
        <v>1329</v>
      </c>
      <c r="F6777" s="7" t="s">
        <v>445</v>
      </c>
      <c r="G6777" s="7" t="s">
        <v>1074</v>
      </c>
      <c r="H6777" s="7" t="s">
        <v>1018</v>
      </c>
      <c r="I6777" s="6" t="s">
        <v>10</v>
      </c>
      <c r="J6777" s="1"/>
      <c r="K6777" s="1"/>
      <c r="L6777" s="1"/>
      <c r="M6777" s="1"/>
      <c r="N6777" s="1"/>
      <c r="O6777" s="1"/>
      <c r="P6777" s="1"/>
      <c r="Q6777" s="12">
        <v>21152.414000000001</v>
      </c>
      <c r="R6777" s="29">
        <f t="shared" si="318"/>
        <v>0</v>
      </c>
      <c r="S6777" t="str">
        <f t="shared" si="319"/>
        <v>OK</v>
      </c>
      <c r="T6777" s="10">
        <f>IFERROR(VLOOKUP(A6777,[1]!Tabla1[[#All],[Material]:[venta nueva]],38,FALSE),0)</f>
        <v>0</v>
      </c>
    </row>
    <row r="6778" spans="1:20" hidden="1" x14ac:dyDescent="0.35">
      <c r="A6778">
        <f t="shared" si="317"/>
        <v>1023411</v>
      </c>
      <c r="B6778" s="6" t="s">
        <v>1373</v>
      </c>
      <c r="C6778" s="7" t="s">
        <v>553</v>
      </c>
      <c r="D6778" s="7" t="s">
        <v>1097</v>
      </c>
      <c r="E6778" s="7" t="s">
        <v>1312</v>
      </c>
      <c r="F6778" s="7" t="s">
        <v>1313</v>
      </c>
      <c r="G6778" s="7" t="s">
        <v>1076</v>
      </c>
      <c r="H6778" s="7" t="s">
        <v>1004</v>
      </c>
      <c r="I6778" s="6" t="s">
        <v>14</v>
      </c>
      <c r="J6778" s="1"/>
      <c r="K6778" s="1"/>
      <c r="L6778" s="1"/>
      <c r="M6778" s="1"/>
      <c r="N6778" s="1"/>
      <c r="O6778" s="1"/>
      <c r="P6778" s="1"/>
      <c r="Q6778" s="12">
        <v>165877.35399999999</v>
      </c>
      <c r="R6778" s="29">
        <f t="shared" si="318"/>
        <v>0</v>
      </c>
      <c r="S6778" t="str">
        <f t="shared" si="319"/>
        <v>OK</v>
      </c>
      <c r="T6778" s="10">
        <f>IFERROR(VLOOKUP(A6778,[1]!Tabla1[[#All],[Material]:[venta nueva]],38,FALSE),0)</f>
        <v>0</v>
      </c>
    </row>
    <row r="6779" spans="1:20" hidden="1" x14ac:dyDescent="0.35">
      <c r="A6779">
        <f t="shared" si="317"/>
        <v>1023412</v>
      </c>
      <c r="B6779" s="6" t="s">
        <v>1373</v>
      </c>
      <c r="C6779" s="7" t="s">
        <v>553</v>
      </c>
      <c r="D6779" s="7" t="s">
        <v>1097</v>
      </c>
      <c r="E6779" s="7" t="s">
        <v>1314</v>
      </c>
      <c r="F6779" s="7" t="s">
        <v>1315</v>
      </c>
      <c r="G6779" s="7" t="s">
        <v>1076</v>
      </c>
      <c r="H6779" s="7" t="s">
        <v>1022</v>
      </c>
      <c r="I6779" s="6" t="s">
        <v>14</v>
      </c>
      <c r="J6779" s="1"/>
      <c r="K6779" s="1"/>
      <c r="L6779" s="1"/>
      <c r="M6779" s="1"/>
      <c r="N6779" s="1"/>
      <c r="O6779" s="1"/>
      <c r="P6779" s="1"/>
      <c r="Q6779" s="12">
        <v>127239.41800000001</v>
      </c>
      <c r="R6779" s="29">
        <f t="shared" si="318"/>
        <v>0</v>
      </c>
      <c r="S6779" t="str">
        <f t="shared" si="319"/>
        <v>OK</v>
      </c>
      <c r="T6779" s="10">
        <f>IFERROR(VLOOKUP(A6779,[1]!Tabla1[[#All],[Material]:[venta nueva]],38,FALSE),0)</f>
        <v>0</v>
      </c>
    </row>
    <row r="6780" spans="1:20" hidden="1" x14ac:dyDescent="0.35">
      <c r="A6780">
        <f t="shared" si="317"/>
        <v>1023417</v>
      </c>
      <c r="B6780" s="6" t="s">
        <v>1373</v>
      </c>
      <c r="C6780" s="7" t="s">
        <v>553</v>
      </c>
      <c r="D6780" s="7" t="s">
        <v>1097</v>
      </c>
      <c r="E6780" s="7" t="s">
        <v>1316</v>
      </c>
      <c r="F6780" s="7" t="s">
        <v>1317</v>
      </c>
      <c r="G6780" s="7" t="s">
        <v>1076</v>
      </c>
      <c r="H6780" s="7" t="s">
        <v>1022</v>
      </c>
      <c r="I6780" s="6" t="s">
        <v>9</v>
      </c>
      <c r="J6780" s="1"/>
      <c r="K6780" s="1"/>
      <c r="L6780" s="1"/>
      <c r="M6780" s="1"/>
      <c r="N6780" s="1"/>
      <c r="O6780" s="1"/>
      <c r="P6780" s="1"/>
      <c r="Q6780" s="12">
        <v>36890.845999999998</v>
      </c>
      <c r="R6780" s="29">
        <f t="shared" si="318"/>
        <v>0</v>
      </c>
      <c r="S6780" t="str">
        <f t="shared" si="319"/>
        <v>OK</v>
      </c>
      <c r="T6780" s="10">
        <f>IFERROR(VLOOKUP(A6780,[1]!Tabla1[[#All],[Material]:[venta nueva]],38,FALSE),0)</f>
        <v>0</v>
      </c>
    </row>
    <row r="6781" spans="1:20" hidden="1" x14ac:dyDescent="0.35">
      <c r="A6781">
        <f t="shared" si="317"/>
        <v>1023419</v>
      </c>
      <c r="B6781" s="6" t="s">
        <v>1373</v>
      </c>
      <c r="C6781" s="7" t="s">
        <v>553</v>
      </c>
      <c r="D6781" s="7" t="s">
        <v>1097</v>
      </c>
      <c r="E6781" s="7" t="s">
        <v>1381</v>
      </c>
      <c r="F6781" s="7" t="s">
        <v>547</v>
      </c>
      <c r="G6781" s="7" t="s">
        <v>1078</v>
      </c>
      <c r="H6781" s="7" t="s">
        <v>1006</v>
      </c>
      <c r="I6781" s="6" t="s">
        <v>16</v>
      </c>
      <c r="J6781" s="1"/>
      <c r="K6781" s="1"/>
      <c r="L6781" s="1"/>
      <c r="M6781" s="1"/>
      <c r="N6781" s="1"/>
      <c r="O6781" s="1"/>
      <c r="P6781" s="1"/>
      <c r="Q6781" s="12">
        <v>24000</v>
      </c>
      <c r="R6781" s="29">
        <f t="shared" si="318"/>
        <v>0</v>
      </c>
      <c r="S6781" t="str">
        <f t="shared" si="319"/>
        <v>OK</v>
      </c>
      <c r="T6781" s="10">
        <f>IFERROR(VLOOKUP(A6781,[1]!Tabla1[[#All],[Material]:[venta nueva]],38,FALSE),0)</f>
        <v>0</v>
      </c>
    </row>
    <row r="6782" spans="1:20" hidden="1" x14ac:dyDescent="0.35">
      <c r="A6782">
        <f t="shared" si="317"/>
        <v>1023421</v>
      </c>
      <c r="B6782" s="6" t="s">
        <v>1373</v>
      </c>
      <c r="C6782" s="7" t="s">
        <v>553</v>
      </c>
      <c r="D6782" s="7" t="s">
        <v>1097</v>
      </c>
      <c r="E6782" s="7" t="s">
        <v>1330</v>
      </c>
      <c r="F6782" s="7" t="s">
        <v>492</v>
      </c>
      <c r="G6782" s="7" t="s">
        <v>1085</v>
      </c>
      <c r="H6782" s="7" t="s">
        <v>1019</v>
      </c>
      <c r="I6782" s="6" t="s">
        <v>10</v>
      </c>
      <c r="J6782" s="1"/>
      <c r="K6782" s="1"/>
      <c r="L6782" s="1"/>
      <c r="M6782" s="1"/>
      <c r="N6782" s="1"/>
      <c r="O6782" s="1"/>
      <c r="P6782" s="1"/>
      <c r="Q6782" s="12">
        <v>31707.11</v>
      </c>
      <c r="R6782" s="29">
        <f t="shared" si="318"/>
        <v>0</v>
      </c>
      <c r="S6782" t="str">
        <f t="shared" si="319"/>
        <v>OK</v>
      </c>
      <c r="T6782" s="10">
        <f>IFERROR(VLOOKUP(A6782,[1]!Tabla1[[#All],[Material]:[venta nueva]],38,FALSE),0)</f>
        <v>0</v>
      </c>
    </row>
    <row r="6783" spans="1:20" hidden="1" x14ac:dyDescent="0.35">
      <c r="A6783">
        <f t="shared" si="317"/>
        <v>1030224</v>
      </c>
      <c r="B6783" s="6" t="s">
        <v>1373</v>
      </c>
      <c r="C6783" s="7" t="s">
        <v>659</v>
      </c>
      <c r="D6783" s="7" t="s">
        <v>1095</v>
      </c>
      <c r="E6783" s="7" t="s">
        <v>856</v>
      </c>
      <c r="F6783" s="7" t="s">
        <v>857</v>
      </c>
      <c r="G6783" s="7" t="s">
        <v>1089</v>
      </c>
      <c r="H6783" s="7" t="s">
        <v>1049</v>
      </c>
      <c r="I6783" s="6" t="s">
        <v>11</v>
      </c>
      <c r="J6783" s="1">
        <v>16751</v>
      </c>
      <c r="K6783" s="1">
        <v>7249</v>
      </c>
      <c r="L6783" s="1">
        <v>24000</v>
      </c>
      <c r="M6783" s="1"/>
      <c r="N6783" s="1"/>
      <c r="O6783" s="1"/>
      <c r="P6783" s="1"/>
      <c r="Q6783" s="12"/>
      <c r="R6783" s="29">
        <f t="shared" si="318"/>
        <v>0</v>
      </c>
      <c r="S6783" t="str">
        <f t="shared" si="319"/>
        <v>OK</v>
      </c>
      <c r="T6783" s="10">
        <f>IFERROR(VLOOKUP(A6783,[1]!Tabla1[[#All],[Material]:[venta nueva]],38,FALSE),0)</f>
        <v>0</v>
      </c>
    </row>
    <row r="6784" spans="1:20" hidden="1" x14ac:dyDescent="0.35">
      <c r="A6784">
        <f t="shared" si="317"/>
        <v>1030332</v>
      </c>
      <c r="B6784" s="6" t="s">
        <v>1373</v>
      </c>
      <c r="C6784" s="7" t="s">
        <v>659</v>
      </c>
      <c r="D6784" s="7" t="s">
        <v>1095</v>
      </c>
      <c r="E6784" s="7" t="s">
        <v>871</v>
      </c>
      <c r="F6784" s="7" t="s">
        <v>872</v>
      </c>
      <c r="G6784" s="7" t="s">
        <v>1068</v>
      </c>
      <c r="H6784" s="7" t="s">
        <v>994</v>
      </c>
      <c r="I6784" s="6" t="s">
        <v>11</v>
      </c>
      <c r="J6784" s="1">
        <v>38160</v>
      </c>
      <c r="K6784" s="1">
        <v>0</v>
      </c>
      <c r="L6784" s="1">
        <v>38160</v>
      </c>
      <c r="M6784" s="1"/>
      <c r="N6784" s="1"/>
      <c r="O6784" s="1"/>
      <c r="P6784" s="1"/>
      <c r="Q6784" s="12"/>
      <c r="R6784" s="29">
        <f t="shared" si="318"/>
        <v>0</v>
      </c>
      <c r="S6784" t="str">
        <f t="shared" si="319"/>
        <v>OK</v>
      </c>
      <c r="T6784" s="10">
        <f>IFERROR(VLOOKUP(A6784,[1]!Tabla1[[#All],[Material]:[venta nueva]],38,FALSE),0)</f>
        <v>0</v>
      </c>
    </row>
    <row r="6785" spans="1:20" hidden="1" x14ac:dyDescent="0.35">
      <c r="A6785">
        <f t="shared" si="317"/>
        <v>1030355</v>
      </c>
      <c r="B6785" s="6" t="s">
        <v>1373</v>
      </c>
      <c r="C6785" s="7" t="s">
        <v>659</v>
      </c>
      <c r="D6785" s="7" t="s">
        <v>1095</v>
      </c>
      <c r="E6785" s="7" t="s">
        <v>875</v>
      </c>
      <c r="F6785" s="7" t="s">
        <v>876</v>
      </c>
      <c r="G6785" s="7" t="s">
        <v>1092</v>
      </c>
      <c r="H6785" s="7" t="s">
        <v>1055</v>
      </c>
      <c r="I6785" s="6" t="s">
        <v>9</v>
      </c>
      <c r="J6785" s="1">
        <v>9742</v>
      </c>
      <c r="K6785" s="1">
        <v>73037</v>
      </c>
      <c r="L6785" s="1">
        <v>82779</v>
      </c>
      <c r="M6785" s="1"/>
      <c r="N6785" s="1"/>
      <c r="O6785" s="1"/>
      <c r="P6785" s="1"/>
      <c r="Q6785" s="12"/>
      <c r="R6785" s="29">
        <f t="shared" si="318"/>
        <v>0</v>
      </c>
      <c r="S6785" t="str">
        <f t="shared" si="319"/>
        <v>OK</v>
      </c>
      <c r="T6785" s="10">
        <f>IFERROR(VLOOKUP(A6785,[1]!Tabla1[[#All],[Material]:[venta nueva]],38,FALSE),0)</f>
        <v>0</v>
      </c>
    </row>
    <row r="6786" spans="1:20" hidden="1" x14ac:dyDescent="0.35">
      <c r="A6786">
        <f t="shared" si="317"/>
        <v>1030378</v>
      </c>
      <c r="B6786" s="6" t="s">
        <v>1373</v>
      </c>
      <c r="C6786" s="7" t="s">
        <v>659</v>
      </c>
      <c r="D6786" s="7" t="s">
        <v>1095</v>
      </c>
      <c r="E6786" s="7" t="s">
        <v>885</v>
      </c>
      <c r="F6786" s="7" t="s">
        <v>886</v>
      </c>
      <c r="G6786" s="7" t="s">
        <v>1065</v>
      </c>
      <c r="H6786" s="7" t="s">
        <v>989</v>
      </c>
      <c r="I6786" s="6" t="s">
        <v>9</v>
      </c>
      <c r="J6786" s="1">
        <v>-830</v>
      </c>
      <c r="K6786" s="1">
        <v>830</v>
      </c>
      <c r="L6786" s="1">
        <v>0</v>
      </c>
      <c r="M6786" s="1"/>
      <c r="N6786" s="1"/>
      <c r="O6786" s="1"/>
      <c r="P6786" s="1"/>
      <c r="Q6786" s="12"/>
      <c r="R6786" s="29">
        <f t="shared" si="318"/>
        <v>0</v>
      </c>
      <c r="S6786" t="str">
        <f t="shared" si="319"/>
        <v>OK</v>
      </c>
      <c r="T6786" s="10">
        <f>IFERROR(VLOOKUP(A6786,[1]!Tabla1[[#All],[Material]:[venta nueva]],38,FALSE),0)</f>
        <v>0</v>
      </c>
    </row>
    <row r="6787" spans="1:20" hidden="1" x14ac:dyDescent="0.35">
      <c r="A6787">
        <f t="shared" si="317"/>
        <v>1030498</v>
      </c>
      <c r="B6787" s="6" t="s">
        <v>1373</v>
      </c>
      <c r="C6787" s="7" t="s">
        <v>659</v>
      </c>
      <c r="D6787" s="7" t="s">
        <v>1095</v>
      </c>
      <c r="E6787" s="7" t="s">
        <v>905</v>
      </c>
      <c r="F6787" s="7" t="s">
        <v>906</v>
      </c>
      <c r="G6787" s="7" t="s">
        <v>1065</v>
      </c>
      <c r="H6787" s="7" t="s">
        <v>981</v>
      </c>
      <c r="I6787" s="6" t="s">
        <v>9</v>
      </c>
      <c r="J6787" s="1">
        <v>16117</v>
      </c>
      <c r="K6787" s="1">
        <v>0</v>
      </c>
      <c r="L6787" s="1">
        <v>16117</v>
      </c>
      <c r="M6787" s="1"/>
      <c r="N6787" s="1"/>
      <c r="O6787" s="1"/>
      <c r="P6787" s="1"/>
      <c r="Q6787" s="12"/>
      <c r="R6787" s="29">
        <f t="shared" si="318"/>
        <v>0</v>
      </c>
      <c r="S6787" t="str">
        <f t="shared" si="319"/>
        <v>OK</v>
      </c>
      <c r="T6787" s="10">
        <f>IFERROR(VLOOKUP(A6787,[1]!Tabla1[[#All],[Material]:[venta nueva]],38,FALSE),0)</f>
        <v>0</v>
      </c>
    </row>
    <row r="6788" spans="1:20" hidden="1" x14ac:dyDescent="0.35">
      <c r="A6788">
        <f t="shared" si="317"/>
        <v>1030525</v>
      </c>
      <c r="B6788" s="6" t="s">
        <v>1373</v>
      </c>
      <c r="C6788" s="7" t="s">
        <v>659</v>
      </c>
      <c r="D6788" s="7" t="s">
        <v>1095</v>
      </c>
      <c r="E6788" s="7" t="s">
        <v>911</v>
      </c>
      <c r="F6788" s="7" t="s">
        <v>912</v>
      </c>
      <c r="G6788" s="7" t="s">
        <v>1068</v>
      </c>
      <c r="H6788" s="7" t="s">
        <v>994</v>
      </c>
      <c r="I6788" s="6" t="s">
        <v>14</v>
      </c>
      <c r="J6788" s="1">
        <v>7720</v>
      </c>
      <c r="K6788" s="1">
        <v>88280</v>
      </c>
      <c r="L6788" s="1">
        <v>96000</v>
      </c>
      <c r="M6788" s="1"/>
      <c r="N6788" s="1"/>
      <c r="O6788" s="1"/>
      <c r="P6788" s="1"/>
      <c r="Q6788" s="12"/>
      <c r="R6788" s="29">
        <f t="shared" si="318"/>
        <v>0</v>
      </c>
      <c r="S6788" t="str">
        <f t="shared" si="319"/>
        <v>OK</v>
      </c>
      <c r="T6788" s="10">
        <f>IFERROR(VLOOKUP(A6788,[1]!Tabla1[[#All],[Material]:[venta nueva]],38,FALSE),0)</f>
        <v>0</v>
      </c>
    </row>
    <row r="6789" spans="1:20" hidden="1" x14ac:dyDescent="0.35">
      <c r="A6789">
        <f t="shared" si="317"/>
        <v>1030535</v>
      </c>
      <c r="B6789" s="6" t="s">
        <v>1373</v>
      </c>
      <c r="C6789" s="7" t="s">
        <v>659</v>
      </c>
      <c r="D6789" s="7" t="s">
        <v>1095</v>
      </c>
      <c r="E6789" s="7" t="s">
        <v>913</v>
      </c>
      <c r="F6789" s="7" t="s">
        <v>914</v>
      </c>
      <c r="G6789" s="7" t="s">
        <v>1089</v>
      </c>
      <c r="H6789" s="7" t="s">
        <v>1049</v>
      </c>
      <c r="I6789" s="6" t="s">
        <v>12</v>
      </c>
      <c r="J6789" s="1"/>
      <c r="K6789" s="1"/>
      <c r="L6789" s="1"/>
      <c r="M6789" s="1"/>
      <c r="N6789" s="1"/>
      <c r="O6789" s="1"/>
      <c r="P6789" s="1">
        <v>66000</v>
      </c>
      <c r="Q6789" s="12"/>
      <c r="R6789" s="29">
        <f t="shared" si="318"/>
        <v>-66000</v>
      </c>
      <c r="S6789" t="str">
        <f t="shared" si="319"/>
        <v>Pendiente de ingreso</v>
      </c>
      <c r="T6789" s="10">
        <f>IFERROR(VLOOKUP(A6789,[1]!Tabla1[[#All],[Material]:[venta nueva]],38,FALSE),0)</f>
        <v>0</v>
      </c>
    </row>
    <row r="6790" spans="1:20" hidden="1" x14ac:dyDescent="0.35">
      <c r="A6790">
        <f t="shared" ref="A6790:A6853" si="320">+E6790*1</f>
        <v>1030542</v>
      </c>
      <c r="B6790" s="6" t="s">
        <v>1373</v>
      </c>
      <c r="C6790" s="7" t="s">
        <v>659</v>
      </c>
      <c r="D6790" s="7" t="s">
        <v>1095</v>
      </c>
      <c r="E6790" s="7" t="s">
        <v>915</v>
      </c>
      <c r="F6790" s="7" t="s">
        <v>916</v>
      </c>
      <c r="G6790" s="7" t="s">
        <v>1090</v>
      </c>
      <c r="H6790" s="7" t="s">
        <v>1052</v>
      </c>
      <c r="I6790" s="6" t="s">
        <v>11</v>
      </c>
      <c r="J6790" s="1"/>
      <c r="K6790" s="1"/>
      <c r="L6790" s="1"/>
      <c r="M6790" s="1"/>
      <c r="N6790" s="1"/>
      <c r="O6790" s="1"/>
      <c r="P6790" s="1">
        <v>6000</v>
      </c>
      <c r="Q6790" s="12"/>
      <c r="R6790" s="29">
        <f t="shared" si="318"/>
        <v>-6000</v>
      </c>
      <c r="S6790" t="str">
        <f t="shared" si="319"/>
        <v>Pendiente de ingreso</v>
      </c>
      <c r="T6790" s="10">
        <f>IFERROR(VLOOKUP(A6790,[1]!Tabla1[[#All],[Material]:[venta nueva]],38,FALSE),0)</f>
        <v>0</v>
      </c>
    </row>
    <row r="6791" spans="1:20" hidden="1" x14ac:dyDescent="0.35">
      <c r="A6791">
        <f t="shared" si="320"/>
        <v>1030544</v>
      </c>
      <c r="B6791" s="6" t="s">
        <v>1373</v>
      </c>
      <c r="C6791" s="7" t="s">
        <v>659</v>
      </c>
      <c r="D6791" s="7" t="s">
        <v>1095</v>
      </c>
      <c r="E6791" s="7" t="s">
        <v>1269</v>
      </c>
      <c r="F6791" s="7" t="s">
        <v>1270</v>
      </c>
      <c r="G6791" s="7" t="s">
        <v>1065</v>
      </c>
      <c r="H6791" s="7" t="s">
        <v>981</v>
      </c>
      <c r="I6791" s="6" t="s">
        <v>9</v>
      </c>
      <c r="J6791" s="1">
        <v>0</v>
      </c>
      <c r="K6791" s="1">
        <v>8671</v>
      </c>
      <c r="L6791" s="1">
        <v>8671</v>
      </c>
      <c r="M6791" s="1"/>
      <c r="N6791" s="1"/>
      <c r="O6791" s="1"/>
      <c r="P6791" s="1"/>
      <c r="Q6791" s="12"/>
      <c r="R6791" s="29">
        <f t="shared" si="318"/>
        <v>0</v>
      </c>
      <c r="S6791" t="str">
        <f t="shared" si="319"/>
        <v>OK</v>
      </c>
      <c r="T6791" s="10">
        <f>IFERROR(VLOOKUP(A6791,[1]!Tabla1[[#All],[Material]:[venta nueva]],38,FALSE),0)</f>
        <v>0</v>
      </c>
    </row>
    <row r="6792" spans="1:20" hidden="1" x14ac:dyDescent="0.35">
      <c r="A6792">
        <f t="shared" si="320"/>
        <v>1030545</v>
      </c>
      <c r="B6792" s="6" t="s">
        <v>1373</v>
      </c>
      <c r="C6792" s="7" t="s">
        <v>659</v>
      </c>
      <c r="D6792" s="7" t="s">
        <v>1095</v>
      </c>
      <c r="E6792" s="7" t="s">
        <v>917</v>
      </c>
      <c r="F6792" s="7" t="s">
        <v>918</v>
      </c>
      <c r="G6792" s="7" t="s">
        <v>1093</v>
      </c>
      <c r="H6792" s="7" t="s">
        <v>1059</v>
      </c>
      <c r="I6792" s="6" t="s">
        <v>9</v>
      </c>
      <c r="J6792" s="1">
        <v>272</v>
      </c>
      <c r="K6792" s="1">
        <v>0</v>
      </c>
      <c r="L6792" s="1">
        <v>0</v>
      </c>
      <c r="M6792" s="1"/>
      <c r="N6792" s="1"/>
      <c r="O6792" s="1"/>
      <c r="P6792" s="1"/>
      <c r="Q6792" s="12"/>
      <c r="R6792" s="29">
        <f t="shared" ref="R6792:R6855" si="321">+O6792-P6792</f>
        <v>0</v>
      </c>
      <c r="S6792" t="str">
        <f t="shared" ref="S6792:S6855" si="322">IF(R6792&gt;0,"Sobre ingreso",IF(R6792&lt;0,"Pendiente de ingreso","OK"))</f>
        <v>OK</v>
      </c>
      <c r="T6792" s="10">
        <f>IFERROR(VLOOKUP(A6792,[1]!Tabla1[[#All],[Material]:[venta nueva]],38,FALSE),0)</f>
        <v>0</v>
      </c>
    </row>
    <row r="6793" spans="1:20" hidden="1" x14ac:dyDescent="0.35">
      <c r="A6793">
        <f t="shared" si="320"/>
        <v>1030635</v>
      </c>
      <c r="B6793" s="6" t="s">
        <v>1373</v>
      </c>
      <c r="C6793" s="7" t="s">
        <v>659</v>
      </c>
      <c r="D6793" s="7" t="s">
        <v>1095</v>
      </c>
      <c r="E6793" s="7" t="s">
        <v>923</v>
      </c>
      <c r="F6793" s="7" t="s">
        <v>924</v>
      </c>
      <c r="G6793" s="7" t="s">
        <v>1065</v>
      </c>
      <c r="H6793" s="7" t="s">
        <v>1053</v>
      </c>
      <c r="I6793" s="6" t="s">
        <v>9</v>
      </c>
      <c r="J6793" s="1">
        <v>-23130</v>
      </c>
      <c r="K6793" s="1">
        <v>23130</v>
      </c>
      <c r="L6793" s="1">
        <v>0</v>
      </c>
      <c r="M6793" s="1"/>
      <c r="N6793" s="1"/>
      <c r="O6793" s="1"/>
      <c r="P6793" s="1"/>
      <c r="Q6793" s="12"/>
      <c r="R6793" s="29">
        <f t="shared" si="321"/>
        <v>0</v>
      </c>
      <c r="S6793" t="str">
        <f t="shared" si="322"/>
        <v>OK</v>
      </c>
      <c r="T6793" s="10">
        <f>IFERROR(VLOOKUP(A6793,[1]!Tabla1[[#All],[Material]:[venta nueva]],38,FALSE),0)</f>
        <v>0</v>
      </c>
    </row>
    <row r="6794" spans="1:20" hidden="1" x14ac:dyDescent="0.35">
      <c r="A6794">
        <f t="shared" si="320"/>
        <v>1030720</v>
      </c>
      <c r="B6794" s="6" t="s">
        <v>1373</v>
      </c>
      <c r="C6794" s="7" t="s">
        <v>659</v>
      </c>
      <c r="D6794" s="7" t="s">
        <v>1095</v>
      </c>
      <c r="E6794" s="7" t="s">
        <v>942</v>
      </c>
      <c r="F6794" s="7" t="s">
        <v>943</v>
      </c>
      <c r="G6794" s="7" t="s">
        <v>1081</v>
      </c>
      <c r="H6794" s="7" t="s">
        <v>1050</v>
      </c>
      <c r="I6794" s="6" t="s">
        <v>9</v>
      </c>
      <c r="J6794" s="1">
        <v>-3176</v>
      </c>
      <c r="K6794" s="1">
        <v>27176</v>
      </c>
      <c r="L6794" s="1">
        <v>24000</v>
      </c>
      <c r="M6794" s="1"/>
      <c r="N6794" s="1"/>
      <c r="O6794" s="1"/>
      <c r="P6794" s="1"/>
      <c r="Q6794" s="12"/>
      <c r="R6794" s="29">
        <f t="shared" si="321"/>
        <v>0</v>
      </c>
      <c r="S6794" t="str">
        <f t="shared" si="322"/>
        <v>OK</v>
      </c>
      <c r="T6794" s="10">
        <f>IFERROR(VLOOKUP(A6794,[1]!Tabla1[[#All],[Material]:[venta nueva]],38,FALSE),0)</f>
        <v>0</v>
      </c>
    </row>
    <row r="6795" spans="1:20" hidden="1" x14ac:dyDescent="0.35">
      <c r="A6795">
        <f t="shared" si="320"/>
        <v>1030720</v>
      </c>
      <c r="B6795" s="6" t="s">
        <v>1373</v>
      </c>
      <c r="C6795" s="7" t="s">
        <v>659</v>
      </c>
      <c r="D6795" s="7" t="s">
        <v>1095</v>
      </c>
      <c r="E6795" s="7" t="s">
        <v>942</v>
      </c>
      <c r="F6795" s="7" t="s">
        <v>943</v>
      </c>
      <c r="G6795" s="7" t="s">
        <v>1081</v>
      </c>
      <c r="H6795" s="7" t="s">
        <v>1050</v>
      </c>
      <c r="I6795" s="6" t="s">
        <v>11</v>
      </c>
      <c r="J6795" s="1"/>
      <c r="K6795" s="1"/>
      <c r="L6795" s="1"/>
      <c r="M6795" s="1"/>
      <c r="N6795" s="1"/>
      <c r="O6795" s="1"/>
      <c r="P6795" s="1">
        <v>24000</v>
      </c>
      <c r="Q6795" s="12"/>
      <c r="R6795" s="29">
        <f t="shared" si="321"/>
        <v>-24000</v>
      </c>
      <c r="S6795" t="str">
        <f t="shared" si="322"/>
        <v>Pendiente de ingreso</v>
      </c>
      <c r="T6795" s="10">
        <f>IFERROR(VLOOKUP(A6795,[1]!Tabla1[[#All],[Material]:[venta nueva]],38,FALSE),0)</f>
        <v>0</v>
      </c>
    </row>
    <row r="6796" spans="1:20" hidden="1" x14ac:dyDescent="0.35">
      <c r="A6796">
        <f t="shared" si="320"/>
        <v>1030736</v>
      </c>
      <c r="B6796" s="6" t="s">
        <v>1373</v>
      </c>
      <c r="C6796" s="7" t="s">
        <v>659</v>
      </c>
      <c r="D6796" s="7" t="s">
        <v>1095</v>
      </c>
      <c r="E6796" s="7" t="s">
        <v>946</v>
      </c>
      <c r="F6796" s="7" t="s">
        <v>947</v>
      </c>
      <c r="G6796" s="7" t="s">
        <v>1090</v>
      </c>
      <c r="H6796" s="7" t="s">
        <v>1058</v>
      </c>
      <c r="I6796" s="6" t="s">
        <v>11</v>
      </c>
      <c r="J6796" s="1">
        <v>33</v>
      </c>
      <c r="K6796" s="1">
        <v>0</v>
      </c>
      <c r="L6796" s="1">
        <v>0</v>
      </c>
      <c r="M6796" s="1"/>
      <c r="N6796" s="1"/>
      <c r="O6796" s="1"/>
      <c r="P6796" s="1"/>
      <c r="Q6796" s="12"/>
      <c r="R6796" s="29">
        <f t="shared" si="321"/>
        <v>0</v>
      </c>
      <c r="S6796" t="str">
        <f t="shared" si="322"/>
        <v>OK</v>
      </c>
      <c r="T6796" s="10">
        <f>IFERROR(VLOOKUP(A6796,[1]!Tabla1[[#All],[Material]:[venta nueva]],38,FALSE),0)</f>
        <v>0</v>
      </c>
    </row>
    <row r="6797" spans="1:20" hidden="1" x14ac:dyDescent="0.35">
      <c r="A6797">
        <f t="shared" si="320"/>
        <v>1030744</v>
      </c>
      <c r="B6797" s="6" t="s">
        <v>1373</v>
      </c>
      <c r="C6797" s="7" t="s">
        <v>659</v>
      </c>
      <c r="D6797" s="7" t="s">
        <v>1095</v>
      </c>
      <c r="E6797" s="7" t="s">
        <v>952</v>
      </c>
      <c r="F6797" s="7" t="s">
        <v>953</v>
      </c>
      <c r="G6797" s="7" t="s">
        <v>1065</v>
      </c>
      <c r="H6797" s="7" t="s">
        <v>1061</v>
      </c>
      <c r="I6797" s="6" t="s">
        <v>9</v>
      </c>
      <c r="J6797" s="1">
        <v>7665</v>
      </c>
      <c r="K6797" s="1">
        <v>0</v>
      </c>
      <c r="L6797" s="1">
        <v>7665</v>
      </c>
      <c r="M6797" s="1"/>
      <c r="N6797" s="1"/>
      <c r="O6797" s="1"/>
      <c r="P6797" s="1"/>
      <c r="Q6797" s="12"/>
      <c r="R6797" s="29">
        <f t="shared" si="321"/>
        <v>0</v>
      </c>
      <c r="S6797" t="str">
        <f t="shared" si="322"/>
        <v>OK</v>
      </c>
      <c r="T6797" s="10">
        <f>IFERROR(VLOOKUP(A6797,[1]!Tabla1[[#All],[Material]:[venta nueva]],38,FALSE),0)</f>
        <v>0</v>
      </c>
    </row>
    <row r="6798" spans="1:20" hidden="1" x14ac:dyDescent="0.35">
      <c r="A6798">
        <f t="shared" si="320"/>
        <v>1030780</v>
      </c>
      <c r="B6798" s="6" t="s">
        <v>1373</v>
      </c>
      <c r="C6798" s="7" t="s">
        <v>659</v>
      </c>
      <c r="D6798" s="7" t="s">
        <v>1095</v>
      </c>
      <c r="E6798" s="7" t="s">
        <v>962</v>
      </c>
      <c r="F6798" s="7" t="s">
        <v>963</v>
      </c>
      <c r="G6798" s="7" t="s">
        <v>1091</v>
      </c>
      <c r="H6798" s="7" t="s">
        <v>1054</v>
      </c>
      <c r="I6798" s="6" t="s">
        <v>11</v>
      </c>
      <c r="J6798" s="1">
        <v>610</v>
      </c>
      <c r="K6798" s="1">
        <v>0</v>
      </c>
      <c r="L6798" s="1">
        <v>0</v>
      </c>
      <c r="M6798" s="1"/>
      <c r="N6798" s="1"/>
      <c r="O6798" s="1"/>
      <c r="P6798" s="1"/>
      <c r="Q6798" s="12"/>
      <c r="R6798" s="29">
        <f t="shared" si="321"/>
        <v>0</v>
      </c>
      <c r="S6798" t="str">
        <f t="shared" si="322"/>
        <v>OK</v>
      </c>
      <c r="T6798" s="10">
        <f>IFERROR(VLOOKUP(A6798,[1]!Tabla1[[#All],[Material]:[venta nueva]],38,FALSE),0)</f>
        <v>0</v>
      </c>
    </row>
    <row r="6799" spans="1:20" hidden="1" x14ac:dyDescent="0.35">
      <c r="A6799">
        <f t="shared" si="320"/>
        <v>1030788</v>
      </c>
      <c r="B6799" s="6" t="s">
        <v>1373</v>
      </c>
      <c r="C6799" s="7" t="s">
        <v>659</v>
      </c>
      <c r="D6799" s="7" t="s">
        <v>1095</v>
      </c>
      <c r="E6799" s="7" t="s">
        <v>972</v>
      </c>
      <c r="F6799" s="7" t="s">
        <v>973</v>
      </c>
      <c r="G6799" s="7" t="s">
        <v>1068</v>
      </c>
      <c r="H6799" s="7" t="s">
        <v>996</v>
      </c>
      <c r="I6799" s="6" t="s">
        <v>9</v>
      </c>
      <c r="J6799" s="1">
        <v>488</v>
      </c>
      <c r="K6799" s="1">
        <v>0</v>
      </c>
      <c r="L6799" s="1">
        <v>0</v>
      </c>
      <c r="M6799" s="1"/>
      <c r="N6799" s="1"/>
      <c r="O6799" s="1"/>
      <c r="P6799" s="1"/>
      <c r="Q6799" s="12"/>
      <c r="R6799" s="29">
        <f t="shared" si="321"/>
        <v>0</v>
      </c>
      <c r="S6799" t="str">
        <f t="shared" si="322"/>
        <v>OK</v>
      </c>
      <c r="T6799" s="10">
        <f>IFERROR(VLOOKUP(A6799,[1]!Tabla1[[#All],[Material]:[venta nueva]],38,FALSE),0)</f>
        <v>0</v>
      </c>
    </row>
    <row r="6800" spans="1:20" hidden="1" x14ac:dyDescent="0.35">
      <c r="A6800">
        <f t="shared" si="320"/>
        <v>1030791</v>
      </c>
      <c r="B6800" s="6" t="s">
        <v>1373</v>
      </c>
      <c r="C6800" s="7" t="s">
        <v>659</v>
      </c>
      <c r="D6800" s="7" t="s">
        <v>1095</v>
      </c>
      <c r="E6800" s="7" t="s">
        <v>1272</v>
      </c>
      <c r="F6800" s="7" t="s">
        <v>1273</v>
      </c>
      <c r="G6800" s="7" t="s">
        <v>1089</v>
      </c>
      <c r="H6800" s="7" t="s">
        <v>1049</v>
      </c>
      <c r="I6800" s="6" t="s">
        <v>11</v>
      </c>
      <c r="J6800" s="1"/>
      <c r="K6800" s="1"/>
      <c r="L6800" s="1"/>
      <c r="M6800" s="1"/>
      <c r="N6800" s="1"/>
      <c r="O6800" s="1"/>
      <c r="P6800" s="1">
        <v>5888</v>
      </c>
      <c r="Q6800" s="12"/>
      <c r="R6800" s="29">
        <f t="shared" si="321"/>
        <v>-5888</v>
      </c>
      <c r="S6800" t="str">
        <f t="shared" si="322"/>
        <v>Pendiente de ingreso</v>
      </c>
      <c r="T6800" s="10">
        <f>IFERROR(VLOOKUP(A6800,[1]!Tabla1[[#All],[Material]:[venta nueva]],38,FALSE),0)</f>
        <v>0</v>
      </c>
    </row>
    <row r="6801" spans="1:20" hidden="1" x14ac:dyDescent="0.35">
      <c r="A6801">
        <f t="shared" si="320"/>
        <v>1030802</v>
      </c>
      <c r="B6801" s="6" t="s">
        <v>1373</v>
      </c>
      <c r="C6801" s="7" t="s">
        <v>659</v>
      </c>
      <c r="D6801" s="7" t="s">
        <v>1095</v>
      </c>
      <c r="E6801" s="7" t="s">
        <v>976</v>
      </c>
      <c r="F6801" s="7" t="s">
        <v>977</v>
      </c>
      <c r="G6801" s="7" t="s">
        <v>1063</v>
      </c>
      <c r="H6801" s="7" t="s">
        <v>1063</v>
      </c>
      <c r="I6801" s="6" t="s">
        <v>10</v>
      </c>
      <c r="J6801" s="1"/>
      <c r="K6801" s="1"/>
      <c r="L6801" s="1"/>
      <c r="M6801" s="1"/>
      <c r="N6801" s="1"/>
      <c r="O6801" s="1"/>
      <c r="P6801" s="1">
        <v>96000</v>
      </c>
      <c r="Q6801" s="12"/>
      <c r="R6801" s="29">
        <f t="shared" si="321"/>
        <v>-96000</v>
      </c>
      <c r="S6801" t="str">
        <f t="shared" si="322"/>
        <v>Pendiente de ingreso</v>
      </c>
      <c r="T6801" s="10">
        <f>IFERROR(VLOOKUP(A6801,[1]!Tabla1[[#All],[Material]:[venta nueva]],38,FALSE),0)</f>
        <v>0</v>
      </c>
    </row>
    <row r="6802" spans="1:20" hidden="1" x14ac:dyDescent="0.35">
      <c r="A6802">
        <f t="shared" si="320"/>
        <v>1030812</v>
      </c>
      <c r="B6802" s="6" t="s">
        <v>1373</v>
      </c>
      <c r="C6802" s="7" t="s">
        <v>659</v>
      </c>
      <c r="D6802" s="7" t="s">
        <v>1095</v>
      </c>
      <c r="E6802" s="7" t="s">
        <v>1375</v>
      </c>
      <c r="F6802" s="7" t="s">
        <v>1376</v>
      </c>
      <c r="G6802" s="7" t="s">
        <v>1093</v>
      </c>
      <c r="H6802" s="7" t="s">
        <v>1059</v>
      </c>
      <c r="I6802" s="6" t="s">
        <v>11</v>
      </c>
      <c r="J6802" s="1">
        <v>0</v>
      </c>
      <c r="K6802" s="1">
        <v>24000</v>
      </c>
      <c r="L6802" s="1">
        <v>24000</v>
      </c>
      <c r="M6802" s="1"/>
      <c r="N6802" s="1"/>
      <c r="O6802" s="1"/>
      <c r="P6802" s="1">
        <v>24000</v>
      </c>
      <c r="Q6802" s="12"/>
      <c r="R6802" s="29">
        <f t="shared" si="321"/>
        <v>-24000</v>
      </c>
      <c r="S6802" t="str">
        <f t="shared" si="322"/>
        <v>Pendiente de ingreso</v>
      </c>
      <c r="T6802" s="10">
        <f>IFERROR(VLOOKUP(A6802,[1]!Tabla1[[#All],[Material]:[venta nueva]],38,FALSE),0)</f>
        <v>0</v>
      </c>
    </row>
    <row r="6803" spans="1:20" hidden="1" x14ac:dyDescent="0.35">
      <c r="A6803">
        <f t="shared" si="320"/>
        <v>1030816</v>
      </c>
      <c r="B6803" s="6" t="s">
        <v>1373</v>
      </c>
      <c r="C6803" s="7" t="s">
        <v>659</v>
      </c>
      <c r="D6803" s="7" t="s">
        <v>1095</v>
      </c>
      <c r="E6803" s="7" t="s">
        <v>1377</v>
      </c>
      <c r="F6803" s="7" t="s">
        <v>872</v>
      </c>
      <c r="G6803" s="7" t="s">
        <v>1068</v>
      </c>
      <c r="H6803" s="7" t="s">
        <v>994</v>
      </c>
      <c r="I6803" s="6" t="s">
        <v>11</v>
      </c>
      <c r="J6803" s="1">
        <v>5655</v>
      </c>
      <c r="K6803" s="1">
        <v>0</v>
      </c>
      <c r="L6803" s="1">
        <v>5655</v>
      </c>
      <c r="M6803" s="1"/>
      <c r="N6803" s="1"/>
      <c r="O6803" s="1"/>
      <c r="P6803" s="1">
        <v>14409</v>
      </c>
      <c r="Q6803" s="12"/>
      <c r="R6803" s="29">
        <f t="shared" si="321"/>
        <v>-14409</v>
      </c>
      <c r="S6803" t="str">
        <f t="shared" si="322"/>
        <v>Pendiente de ingreso</v>
      </c>
      <c r="T6803" s="10">
        <f>IFERROR(VLOOKUP(A6803,[1]!Tabla1[[#All],[Material]:[venta nueva]],38,FALSE),0)</f>
        <v>0</v>
      </c>
    </row>
    <row r="6804" spans="1:20" hidden="1" x14ac:dyDescent="0.35">
      <c r="A6804">
        <f t="shared" si="320"/>
        <v>1030817</v>
      </c>
      <c r="B6804" s="6" t="s">
        <v>1373</v>
      </c>
      <c r="C6804" s="7" t="s">
        <v>659</v>
      </c>
      <c r="D6804" s="7" t="s">
        <v>1095</v>
      </c>
      <c r="E6804" s="7" t="s">
        <v>1362</v>
      </c>
      <c r="F6804" s="7" t="s">
        <v>857</v>
      </c>
      <c r="G6804" s="7" t="s">
        <v>1089</v>
      </c>
      <c r="H6804" s="7" t="s">
        <v>1049</v>
      </c>
      <c r="I6804" s="6" t="s">
        <v>11</v>
      </c>
      <c r="J6804" s="1">
        <v>-54668</v>
      </c>
      <c r="K6804" s="1">
        <v>54668</v>
      </c>
      <c r="L6804" s="1">
        <v>0</v>
      </c>
      <c r="M6804" s="1"/>
      <c r="N6804" s="1"/>
      <c r="O6804" s="1"/>
      <c r="P6804" s="1">
        <v>3703</v>
      </c>
      <c r="Q6804" s="12"/>
      <c r="R6804" s="29">
        <f t="shared" si="321"/>
        <v>-3703</v>
      </c>
      <c r="S6804" t="str">
        <f t="shared" si="322"/>
        <v>Pendiente de ingreso</v>
      </c>
      <c r="T6804" s="10">
        <f>IFERROR(VLOOKUP(A6804,[1]!Tabla1[[#All],[Material]:[venta nueva]],38,FALSE),0)</f>
        <v>0</v>
      </c>
    </row>
    <row r="6805" spans="1:20" hidden="1" x14ac:dyDescent="0.35">
      <c r="A6805">
        <f t="shared" si="320"/>
        <v>1030821</v>
      </c>
      <c r="B6805" s="6" t="s">
        <v>1373</v>
      </c>
      <c r="C6805" s="7" t="s">
        <v>659</v>
      </c>
      <c r="D6805" s="7" t="s">
        <v>1095</v>
      </c>
      <c r="E6805" s="7" t="s">
        <v>1378</v>
      </c>
      <c r="F6805" s="7" t="s">
        <v>928</v>
      </c>
      <c r="G6805" s="7" t="s">
        <v>1090</v>
      </c>
      <c r="H6805" s="7" t="s">
        <v>1052</v>
      </c>
      <c r="I6805" s="6" t="s">
        <v>11</v>
      </c>
      <c r="J6805" s="1">
        <v>24870</v>
      </c>
      <c r="K6805" s="1">
        <v>0</v>
      </c>
      <c r="L6805" s="1">
        <v>24000</v>
      </c>
      <c r="M6805" s="1"/>
      <c r="N6805" s="1"/>
      <c r="O6805" s="1"/>
      <c r="P6805" s="1"/>
      <c r="Q6805" s="12"/>
      <c r="R6805" s="29">
        <f t="shared" si="321"/>
        <v>0</v>
      </c>
      <c r="S6805" t="str">
        <f t="shared" si="322"/>
        <v>OK</v>
      </c>
      <c r="T6805" s="10">
        <f>IFERROR(VLOOKUP(A6805,[1]!Tabla1[[#All],[Material]:[venta nueva]],38,FALSE),0)</f>
        <v>0</v>
      </c>
    </row>
    <row r="6806" spans="1:20" hidden="1" x14ac:dyDescent="0.35">
      <c r="A6806">
        <f t="shared" si="320"/>
        <v>1030224</v>
      </c>
      <c r="B6806" s="6" t="s">
        <v>1373</v>
      </c>
      <c r="C6806" s="7" t="s">
        <v>659</v>
      </c>
      <c r="D6806" s="7" t="s">
        <v>1096</v>
      </c>
      <c r="E6806" s="7" t="s">
        <v>856</v>
      </c>
      <c r="F6806" s="7" t="s">
        <v>857</v>
      </c>
      <c r="G6806" s="7" t="s">
        <v>1089</v>
      </c>
      <c r="H6806" s="7" t="s">
        <v>1049</v>
      </c>
      <c r="I6806" s="6" t="s">
        <v>9</v>
      </c>
      <c r="J6806" s="1"/>
      <c r="K6806" s="1"/>
      <c r="L6806" s="1"/>
      <c r="M6806" s="1">
        <v>16751</v>
      </c>
      <c r="N6806" s="1">
        <v>0</v>
      </c>
      <c r="O6806" s="1">
        <v>10525</v>
      </c>
      <c r="P6806" s="1"/>
      <c r="Q6806" s="12"/>
      <c r="R6806" s="29">
        <f t="shared" si="321"/>
        <v>10525</v>
      </c>
      <c r="S6806" t="str">
        <f t="shared" si="322"/>
        <v>Sobre ingreso</v>
      </c>
      <c r="T6806" s="10">
        <f>IFERROR(VLOOKUP(A6806,[1]!Tabla1[[#All],[Material]:[venta nueva]],38,FALSE),0)</f>
        <v>0</v>
      </c>
    </row>
    <row r="6807" spans="1:20" hidden="1" x14ac:dyDescent="0.35">
      <c r="A6807">
        <f t="shared" si="320"/>
        <v>1030228</v>
      </c>
      <c r="B6807" s="6" t="s">
        <v>1373</v>
      </c>
      <c r="C6807" s="7" t="s">
        <v>659</v>
      </c>
      <c r="D6807" s="7" t="s">
        <v>1096</v>
      </c>
      <c r="E6807" s="7" t="s">
        <v>1139</v>
      </c>
      <c r="F6807" s="7" t="s">
        <v>1140</v>
      </c>
      <c r="G6807" s="7" t="s">
        <v>1093</v>
      </c>
      <c r="H6807" s="7" t="s">
        <v>1059</v>
      </c>
      <c r="I6807" s="6" t="s">
        <v>8</v>
      </c>
      <c r="J6807" s="1">
        <v>0</v>
      </c>
      <c r="K6807" s="1">
        <v>24000</v>
      </c>
      <c r="L6807" s="1">
        <v>24000</v>
      </c>
      <c r="M6807" s="1">
        <v>0</v>
      </c>
      <c r="N6807" s="1">
        <v>24005</v>
      </c>
      <c r="O6807" s="1">
        <v>24005</v>
      </c>
      <c r="P6807" s="1">
        <v>24004.511999999999</v>
      </c>
      <c r="Q6807" s="12"/>
      <c r="R6807" s="29">
        <f t="shared" si="321"/>
        <v>0.48800000000119326</v>
      </c>
      <c r="S6807" t="str">
        <f t="shared" si="322"/>
        <v>Sobre ingreso</v>
      </c>
      <c r="T6807" s="10">
        <f>IFERROR(VLOOKUP(A6807,[1]!Tabla1[[#All],[Material]:[venta nueva]],38,FALSE),0)</f>
        <v>0</v>
      </c>
    </row>
    <row r="6808" spans="1:20" hidden="1" x14ac:dyDescent="0.35">
      <c r="A6808">
        <f t="shared" si="320"/>
        <v>1030239</v>
      </c>
      <c r="B6808" s="6" t="s">
        <v>1373</v>
      </c>
      <c r="C6808" s="7" t="s">
        <v>659</v>
      </c>
      <c r="D6808" s="7" t="s">
        <v>1096</v>
      </c>
      <c r="E6808" s="7" t="s">
        <v>860</v>
      </c>
      <c r="F6808" s="7" t="s">
        <v>861</v>
      </c>
      <c r="G6808" s="7" t="s">
        <v>1068</v>
      </c>
      <c r="H6808" s="7" t="s">
        <v>1051</v>
      </c>
      <c r="I6808" s="6" t="s">
        <v>8</v>
      </c>
      <c r="J6808" s="1">
        <v>-7713</v>
      </c>
      <c r="K6808" s="1">
        <v>31713</v>
      </c>
      <c r="L6808" s="1">
        <v>24000</v>
      </c>
      <c r="M6808" s="1">
        <v>-7713</v>
      </c>
      <c r="N6808" s="1">
        <v>31713</v>
      </c>
      <c r="O6808" s="1">
        <v>24000</v>
      </c>
      <c r="P6808" s="1">
        <v>24249.028999999999</v>
      </c>
      <c r="Q6808" s="12"/>
      <c r="R6808" s="29">
        <f t="shared" si="321"/>
        <v>-249.02899999999863</v>
      </c>
      <c r="S6808" t="str">
        <f t="shared" si="322"/>
        <v>Pendiente de ingreso</v>
      </c>
      <c r="T6808" s="10">
        <f>IFERROR(VLOOKUP(A6808,[1]!Tabla1[[#All],[Material]:[venta nueva]],38,FALSE),0)</f>
        <v>0</v>
      </c>
    </row>
    <row r="6809" spans="1:20" hidden="1" x14ac:dyDescent="0.35">
      <c r="A6809">
        <f t="shared" si="320"/>
        <v>1030265</v>
      </c>
      <c r="B6809" s="6" t="s">
        <v>1373</v>
      </c>
      <c r="C6809" s="7" t="s">
        <v>659</v>
      </c>
      <c r="D6809" s="7" t="s">
        <v>1096</v>
      </c>
      <c r="E6809" s="7" t="s">
        <v>862</v>
      </c>
      <c r="F6809" s="7" t="s">
        <v>863</v>
      </c>
      <c r="G6809" s="7" t="s">
        <v>1090</v>
      </c>
      <c r="H6809" s="7" t="s">
        <v>1052</v>
      </c>
      <c r="I6809" s="6" t="s">
        <v>9</v>
      </c>
      <c r="J6809" s="1">
        <v>-72000</v>
      </c>
      <c r="K6809" s="1">
        <v>93600</v>
      </c>
      <c r="L6809" s="1">
        <v>21600</v>
      </c>
      <c r="M6809" s="1">
        <v>-72000</v>
      </c>
      <c r="N6809" s="1">
        <v>72000</v>
      </c>
      <c r="O6809" s="1">
        <v>0</v>
      </c>
      <c r="P6809" s="1"/>
      <c r="Q6809" s="12"/>
      <c r="R6809" s="29">
        <f t="shared" si="321"/>
        <v>0</v>
      </c>
      <c r="S6809" t="str">
        <f t="shared" si="322"/>
        <v>OK</v>
      </c>
      <c r="T6809" s="10">
        <f>IFERROR(VLOOKUP(A6809,[1]!Tabla1[[#All],[Material]:[venta nueva]],38,FALSE),0)</f>
        <v>0</v>
      </c>
    </row>
    <row r="6810" spans="1:20" hidden="1" x14ac:dyDescent="0.35">
      <c r="A6810">
        <f t="shared" si="320"/>
        <v>1030279</v>
      </c>
      <c r="B6810" s="6" t="s">
        <v>1373</v>
      </c>
      <c r="C6810" s="7" t="s">
        <v>659</v>
      </c>
      <c r="D6810" s="7" t="s">
        <v>1096</v>
      </c>
      <c r="E6810" s="7" t="s">
        <v>1204</v>
      </c>
      <c r="F6810" s="7" t="s">
        <v>1205</v>
      </c>
      <c r="G6810" s="7" t="s">
        <v>1093</v>
      </c>
      <c r="H6810" s="7" t="s">
        <v>1059</v>
      </c>
      <c r="I6810" s="6" t="s">
        <v>9</v>
      </c>
      <c r="J6810" s="1">
        <v>-32800</v>
      </c>
      <c r="K6810" s="1">
        <v>32800</v>
      </c>
      <c r="L6810" s="1">
        <v>0</v>
      </c>
      <c r="M6810" s="1">
        <v>-32800</v>
      </c>
      <c r="N6810" s="1">
        <v>32800</v>
      </c>
      <c r="O6810" s="1">
        <v>0</v>
      </c>
      <c r="P6810" s="1"/>
      <c r="Q6810" s="12"/>
      <c r="R6810" s="29">
        <f t="shared" si="321"/>
        <v>0</v>
      </c>
      <c r="S6810" t="str">
        <f t="shared" si="322"/>
        <v>OK</v>
      </c>
      <c r="T6810" s="10">
        <f>IFERROR(VLOOKUP(A6810,[1]!Tabla1[[#All],[Material]:[venta nueva]],38,FALSE),0)</f>
        <v>0</v>
      </c>
    </row>
    <row r="6811" spans="1:20" hidden="1" x14ac:dyDescent="0.35">
      <c r="A6811">
        <f t="shared" si="320"/>
        <v>1030321</v>
      </c>
      <c r="B6811" s="6" t="s">
        <v>1373</v>
      </c>
      <c r="C6811" s="7" t="s">
        <v>659</v>
      </c>
      <c r="D6811" s="7" t="s">
        <v>1096</v>
      </c>
      <c r="E6811" s="7" t="s">
        <v>866</v>
      </c>
      <c r="F6811" s="7" t="s">
        <v>867</v>
      </c>
      <c r="G6811" s="7" t="s">
        <v>1091</v>
      </c>
      <c r="H6811" s="7" t="s">
        <v>1054</v>
      </c>
      <c r="I6811" s="6" t="s">
        <v>8</v>
      </c>
      <c r="J6811" s="1">
        <v>-2878</v>
      </c>
      <c r="K6811" s="1">
        <v>6120</v>
      </c>
      <c r="L6811" s="1">
        <v>3242</v>
      </c>
      <c r="M6811" s="1">
        <v>-2878</v>
      </c>
      <c r="N6811" s="1">
        <v>6120</v>
      </c>
      <c r="O6811" s="1">
        <v>3242</v>
      </c>
      <c r="P6811" s="1">
        <v>5279.9080000000004</v>
      </c>
      <c r="Q6811" s="12"/>
      <c r="R6811" s="29">
        <f t="shared" si="321"/>
        <v>-2037.9080000000004</v>
      </c>
      <c r="S6811" t="str">
        <f t="shared" si="322"/>
        <v>Pendiente de ingreso</v>
      </c>
      <c r="T6811" s="10">
        <f>IFERROR(VLOOKUP(A6811,[1]!Tabla1[[#All],[Material]:[venta nueva]],38,FALSE),0)</f>
        <v>0</v>
      </c>
    </row>
    <row r="6812" spans="1:20" hidden="1" x14ac:dyDescent="0.35">
      <c r="A6812">
        <f t="shared" si="320"/>
        <v>1030327</v>
      </c>
      <c r="B6812" s="6" t="s">
        <v>1373</v>
      </c>
      <c r="C6812" s="7" t="s">
        <v>659</v>
      </c>
      <c r="D6812" s="7" t="s">
        <v>1096</v>
      </c>
      <c r="E6812" s="7" t="s">
        <v>869</v>
      </c>
      <c r="F6812" s="7" t="s">
        <v>870</v>
      </c>
      <c r="G6812" s="7" t="s">
        <v>1090</v>
      </c>
      <c r="H6812" s="7" t="s">
        <v>1052</v>
      </c>
      <c r="I6812" s="6" t="s">
        <v>10</v>
      </c>
      <c r="J6812" s="1">
        <v>126</v>
      </c>
      <c r="K6812" s="1">
        <v>23874</v>
      </c>
      <c r="L6812" s="1">
        <v>24000</v>
      </c>
      <c r="M6812" s="1">
        <v>126</v>
      </c>
      <c r="N6812" s="1">
        <v>19874</v>
      </c>
      <c r="O6812" s="1">
        <v>20000</v>
      </c>
      <c r="P6812" s="1">
        <v>24010</v>
      </c>
      <c r="Q6812" s="12"/>
      <c r="R6812" s="29">
        <f t="shared" si="321"/>
        <v>-4010</v>
      </c>
      <c r="S6812" t="str">
        <f t="shared" si="322"/>
        <v>Pendiente de ingreso</v>
      </c>
      <c r="T6812" s="10">
        <f>IFERROR(VLOOKUP(A6812,[1]!Tabla1[[#All],[Material]:[venta nueva]],38,FALSE),0)</f>
        <v>0</v>
      </c>
    </row>
    <row r="6813" spans="1:20" hidden="1" x14ac:dyDescent="0.35">
      <c r="A6813">
        <f t="shared" si="320"/>
        <v>1030332</v>
      </c>
      <c r="B6813" s="6" t="s">
        <v>1373</v>
      </c>
      <c r="C6813" s="7" t="s">
        <v>659</v>
      </c>
      <c r="D6813" s="7" t="s">
        <v>1096</v>
      </c>
      <c r="E6813" s="7" t="s">
        <v>871</v>
      </c>
      <c r="F6813" s="7" t="s">
        <v>872</v>
      </c>
      <c r="G6813" s="7" t="s">
        <v>1068</v>
      </c>
      <c r="H6813" s="7" t="s">
        <v>994</v>
      </c>
      <c r="I6813" s="6" t="s">
        <v>9</v>
      </c>
      <c r="J6813" s="1"/>
      <c r="K6813" s="1"/>
      <c r="L6813" s="1"/>
      <c r="M6813" s="1">
        <v>38160</v>
      </c>
      <c r="N6813" s="1">
        <v>0</v>
      </c>
      <c r="O6813" s="1">
        <v>38160</v>
      </c>
      <c r="P6813" s="1">
        <v>48000</v>
      </c>
      <c r="Q6813" s="12"/>
      <c r="R6813" s="29">
        <f t="shared" si="321"/>
        <v>-9840</v>
      </c>
      <c r="S6813" t="str">
        <f t="shared" si="322"/>
        <v>Pendiente de ingreso</v>
      </c>
      <c r="T6813" s="10">
        <f>IFERROR(VLOOKUP(A6813,[1]!Tabla1[[#All],[Material]:[venta nueva]],38,FALSE),0)</f>
        <v>0</v>
      </c>
    </row>
    <row r="6814" spans="1:20" hidden="1" x14ac:dyDescent="0.35">
      <c r="A6814">
        <f t="shared" si="320"/>
        <v>1030337</v>
      </c>
      <c r="B6814" s="6" t="s">
        <v>1373</v>
      </c>
      <c r="C6814" s="7" t="s">
        <v>659</v>
      </c>
      <c r="D6814" s="7" t="s">
        <v>1096</v>
      </c>
      <c r="E6814" s="7" t="s">
        <v>873</v>
      </c>
      <c r="F6814" s="7" t="s">
        <v>874</v>
      </c>
      <c r="G6814" s="7" t="s">
        <v>1090</v>
      </c>
      <c r="H6814" s="7" t="s">
        <v>1052</v>
      </c>
      <c r="I6814" s="6" t="s">
        <v>10</v>
      </c>
      <c r="J6814" s="1">
        <v>18024</v>
      </c>
      <c r="K6814" s="1">
        <v>253976</v>
      </c>
      <c r="L6814" s="1">
        <v>272000</v>
      </c>
      <c r="M6814" s="1">
        <v>18024</v>
      </c>
      <c r="N6814" s="1">
        <v>221976</v>
      </c>
      <c r="O6814" s="1">
        <v>240000</v>
      </c>
      <c r="P6814" s="1">
        <v>264000</v>
      </c>
      <c r="Q6814" s="12"/>
      <c r="R6814" s="29">
        <f t="shared" si="321"/>
        <v>-24000</v>
      </c>
      <c r="S6814" t="str">
        <f t="shared" si="322"/>
        <v>Pendiente de ingreso</v>
      </c>
      <c r="T6814" s="10">
        <f>IFERROR(VLOOKUP(A6814,[1]!Tabla1[[#All],[Material]:[venta nueva]],38,FALSE),0)</f>
        <v>0</v>
      </c>
    </row>
    <row r="6815" spans="1:20" hidden="1" x14ac:dyDescent="0.35">
      <c r="A6815">
        <f t="shared" si="320"/>
        <v>1030355</v>
      </c>
      <c r="B6815" s="6" t="s">
        <v>1373</v>
      </c>
      <c r="C6815" s="7" t="s">
        <v>659</v>
      </c>
      <c r="D6815" s="7" t="s">
        <v>1096</v>
      </c>
      <c r="E6815" s="7" t="s">
        <v>875</v>
      </c>
      <c r="F6815" s="7" t="s">
        <v>876</v>
      </c>
      <c r="G6815" s="7" t="s">
        <v>1092</v>
      </c>
      <c r="H6815" s="7" t="s">
        <v>1055</v>
      </c>
      <c r="I6815" s="6" t="s">
        <v>9</v>
      </c>
      <c r="J6815" s="1"/>
      <c r="K6815" s="1"/>
      <c r="L6815" s="1"/>
      <c r="M6815" s="1">
        <v>9742</v>
      </c>
      <c r="N6815" s="1">
        <v>86258</v>
      </c>
      <c r="O6815" s="1">
        <v>96000</v>
      </c>
      <c r="P6815" s="1">
        <v>96000</v>
      </c>
      <c r="Q6815" s="12"/>
      <c r="R6815" s="29">
        <f t="shared" si="321"/>
        <v>0</v>
      </c>
      <c r="S6815" t="str">
        <f t="shared" si="322"/>
        <v>OK</v>
      </c>
      <c r="T6815" s="10">
        <f>IFERROR(VLOOKUP(A6815,[1]!Tabla1[[#All],[Material]:[venta nueva]],38,FALSE),0)</f>
        <v>0</v>
      </c>
    </row>
    <row r="6816" spans="1:20" hidden="1" x14ac:dyDescent="0.35">
      <c r="A6816">
        <f t="shared" si="320"/>
        <v>1030360</v>
      </c>
      <c r="B6816" s="6" t="s">
        <v>1373</v>
      </c>
      <c r="C6816" s="7" t="s">
        <v>659</v>
      </c>
      <c r="D6816" s="7" t="s">
        <v>1096</v>
      </c>
      <c r="E6816" s="7" t="s">
        <v>877</v>
      </c>
      <c r="F6816" s="7" t="s">
        <v>878</v>
      </c>
      <c r="G6816" s="7" t="s">
        <v>1091</v>
      </c>
      <c r="H6816" s="7" t="s">
        <v>1054</v>
      </c>
      <c r="I6816" s="6" t="s">
        <v>8</v>
      </c>
      <c r="J6816" s="1">
        <v>-6833</v>
      </c>
      <c r="K6816" s="1">
        <v>5520</v>
      </c>
      <c r="L6816" s="1">
        <v>0</v>
      </c>
      <c r="M6816" s="1">
        <v>-6833</v>
      </c>
      <c r="N6816" s="1">
        <v>5520</v>
      </c>
      <c r="O6816" s="1">
        <v>0</v>
      </c>
      <c r="P6816" s="1"/>
      <c r="Q6816" s="12"/>
      <c r="R6816" s="29">
        <f t="shared" si="321"/>
        <v>0</v>
      </c>
      <c r="S6816" t="str">
        <f t="shared" si="322"/>
        <v>OK</v>
      </c>
      <c r="T6816" s="10">
        <f>IFERROR(VLOOKUP(A6816,[1]!Tabla1[[#All],[Material]:[venta nueva]],38,FALSE),0)</f>
        <v>0</v>
      </c>
    </row>
    <row r="6817" spans="1:20" hidden="1" x14ac:dyDescent="0.35">
      <c r="A6817">
        <f t="shared" si="320"/>
        <v>1030366</v>
      </c>
      <c r="B6817" s="6" t="s">
        <v>1373</v>
      </c>
      <c r="C6817" s="7" t="s">
        <v>659</v>
      </c>
      <c r="D6817" s="7" t="s">
        <v>1096</v>
      </c>
      <c r="E6817" s="7" t="s">
        <v>879</v>
      </c>
      <c r="F6817" s="7" t="s">
        <v>880</v>
      </c>
      <c r="G6817" s="7" t="s">
        <v>1091</v>
      </c>
      <c r="H6817" s="7" t="s">
        <v>1054</v>
      </c>
      <c r="I6817" s="6" t="s">
        <v>8</v>
      </c>
      <c r="J6817" s="1">
        <v>-1164</v>
      </c>
      <c r="K6817" s="1">
        <v>2520</v>
      </c>
      <c r="L6817" s="1">
        <v>1356</v>
      </c>
      <c r="M6817" s="1">
        <v>-1164</v>
      </c>
      <c r="N6817" s="1">
        <v>2520</v>
      </c>
      <c r="O6817" s="1">
        <v>1356</v>
      </c>
      <c r="P6817" s="1">
        <v>1034.98</v>
      </c>
      <c r="Q6817" s="12"/>
      <c r="R6817" s="29">
        <f t="shared" si="321"/>
        <v>321.02</v>
      </c>
      <c r="S6817" t="str">
        <f t="shared" si="322"/>
        <v>Sobre ingreso</v>
      </c>
      <c r="T6817" s="10">
        <f>IFERROR(VLOOKUP(A6817,[1]!Tabla1[[#All],[Material]:[venta nueva]],38,FALSE),0)</f>
        <v>0</v>
      </c>
    </row>
    <row r="6818" spans="1:20" hidden="1" x14ac:dyDescent="0.35">
      <c r="A6818">
        <f t="shared" si="320"/>
        <v>1030370</v>
      </c>
      <c r="B6818" s="6" t="s">
        <v>1373</v>
      </c>
      <c r="C6818" s="7" t="s">
        <v>659</v>
      </c>
      <c r="D6818" s="7" t="s">
        <v>1096</v>
      </c>
      <c r="E6818" s="7" t="s">
        <v>881</v>
      </c>
      <c r="F6818" s="7" t="s">
        <v>882</v>
      </c>
      <c r="G6818" s="7" t="s">
        <v>1081</v>
      </c>
      <c r="H6818" s="7" t="s">
        <v>1056</v>
      </c>
      <c r="I6818" s="6" t="s">
        <v>8</v>
      </c>
      <c r="J6818" s="1">
        <v>11078</v>
      </c>
      <c r="K6818" s="1">
        <v>942</v>
      </c>
      <c r="L6818" s="1">
        <v>12000</v>
      </c>
      <c r="M6818" s="1">
        <v>11078</v>
      </c>
      <c r="N6818" s="1">
        <v>12942</v>
      </c>
      <c r="O6818" s="1">
        <v>24000</v>
      </c>
      <c r="P6818" s="1">
        <v>23997.286</v>
      </c>
      <c r="Q6818" s="12"/>
      <c r="R6818" s="29">
        <f t="shared" si="321"/>
        <v>2.7139999999999418</v>
      </c>
      <c r="S6818" t="str">
        <f t="shared" si="322"/>
        <v>Sobre ingreso</v>
      </c>
      <c r="T6818" s="10">
        <f>IFERROR(VLOOKUP(A6818,[1]!Tabla1[[#All],[Material]:[venta nueva]],38,FALSE),0)</f>
        <v>0</v>
      </c>
    </row>
    <row r="6819" spans="1:20" hidden="1" x14ac:dyDescent="0.35">
      <c r="A6819">
        <f t="shared" si="320"/>
        <v>1030376</v>
      </c>
      <c r="B6819" s="6" t="s">
        <v>1373</v>
      </c>
      <c r="C6819" s="7" t="s">
        <v>659</v>
      </c>
      <c r="D6819" s="7" t="s">
        <v>1096</v>
      </c>
      <c r="E6819" s="7" t="s">
        <v>883</v>
      </c>
      <c r="F6819" s="7" t="s">
        <v>884</v>
      </c>
      <c r="G6819" s="7" t="s">
        <v>1091</v>
      </c>
      <c r="H6819" s="7" t="s">
        <v>1054</v>
      </c>
      <c r="I6819" s="6" t="s">
        <v>8</v>
      </c>
      <c r="J6819" s="1">
        <v>966</v>
      </c>
      <c r="K6819" s="1">
        <v>3240</v>
      </c>
      <c r="L6819" s="1">
        <v>4206</v>
      </c>
      <c r="M6819" s="1">
        <v>966</v>
      </c>
      <c r="N6819" s="1">
        <v>5828</v>
      </c>
      <c r="O6819" s="1">
        <v>6794</v>
      </c>
      <c r="P6819" s="1">
        <v>6794.0029999999997</v>
      </c>
      <c r="Q6819" s="12"/>
      <c r="R6819" s="29">
        <f t="shared" si="321"/>
        <v>-2.9999999997016857E-3</v>
      </c>
      <c r="S6819" t="str">
        <f t="shared" si="322"/>
        <v>Pendiente de ingreso</v>
      </c>
      <c r="T6819" s="10">
        <f>IFERROR(VLOOKUP(A6819,[1]!Tabla1[[#All],[Material]:[venta nueva]],38,FALSE),0)</f>
        <v>0</v>
      </c>
    </row>
    <row r="6820" spans="1:20" hidden="1" x14ac:dyDescent="0.35">
      <c r="A6820">
        <f t="shared" si="320"/>
        <v>1030378</v>
      </c>
      <c r="B6820" s="6" t="s">
        <v>1373</v>
      </c>
      <c r="C6820" s="7" t="s">
        <v>659</v>
      </c>
      <c r="D6820" s="7" t="s">
        <v>1096</v>
      </c>
      <c r="E6820" s="7" t="s">
        <v>885</v>
      </c>
      <c r="F6820" s="7" t="s">
        <v>886</v>
      </c>
      <c r="G6820" s="7" t="s">
        <v>1065</v>
      </c>
      <c r="H6820" s="7" t="s">
        <v>989</v>
      </c>
      <c r="I6820" s="6" t="s">
        <v>9</v>
      </c>
      <c r="J6820" s="1"/>
      <c r="K6820" s="1"/>
      <c r="L6820" s="1"/>
      <c r="M6820" s="1">
        <v>-830</v>
      </c>
      <c r="N6820" s="1">
        <v>0</v>
      </c>
      <c r="O6820" s="1">
        <v>0</v>
      </c>
      <c r="P6820" s="1"/>
      <c r="Q6820" s="12"/>
      <c r="R6820" s="29">
        <f t="shared" si="321"/>
        <v>0</v>
      </c>
      <c r="S6820" t="str">
        <f t="shared" si="322"/>
        <v>OK</v>
      </c>
      <c r="T6820" s="10">
        <f>IFERROR(VLOOKUP(A6820,[1]!Tabla1[[#All],[Material]:[venta nueva]],38,FALSE),0)</f>
        <v>0</v>
      </c>
    </row>
    <row r="6821" spans="1:20" hidden="1" x14ac:dyDescent="0.35">
      <c r="A6821">
        <f t="shared" si="320"/>
        <v>1030379</v>
      </c>
      <c r="B6821" s="6" t="s">
        <v>1373</v>
      </c>
      <c r="C6821" s="7" t="s">
        <v>659</v>
      </c>
      <c r="D6821" s="7" t="s">
        <v>1096</v>
      </c>
      <c r="E6821" s="7" t="s">
        <v>887</v>
      </c>
      <c r="F6821" s="7" t="s">
        <v>888</v>
      </c>
      <c r="G6821" s="7" t="s">
        <v>1090</v>
      </c>
      <c r="H6821" s="7" t="s">
        <v>1052</v>
      </c>
      <c r="I6821" s="6" t="s">
        <v>8</v>
      </c>
      <c r="J6821" s="1">
        <v>38084</v>
      </c>
      <c r="K6821" s="1">
        <v>633916</v>
      </c>
      <c r="L6821" s="1">
        <v>672000</v>
      </c>
      <c r="M6821" s="1">
        <v>38084</v>
      </c>
      <c r="N6821" s="1">
        <v>783916</v>
      </c>
      <c r="O6821" s="1">
        <v>822000</v>
      </c>
      <c r="P6821" s="1">
        <v>822280.65599999996</v>
      </c>
      <c r="Q6821" s="12"/>
      <c r="R6821" s="29">
        <f t="shared" si="321"/>
        <v>-280.65599999995902</v>
      </c>
      <c r="S6821" t="str">
        <f t="shared" si="322"/>
        <v>Pendiente de ingreso</v>
      </c>
      <c r="T6821" s="10">
        <f>IFERROR(VLOOKUP(A6821,[1]!Tabla1[[#All],[Material]:[venta nueva]],38,FALSE),0)</f>
        <v>0</v>
      </c>
    </row>
    <row r="6822" spans="1:20" hidden="1" x14ac:dyDescent="0.35">
      <c r="A6822">
        <f t="shared" si="320"/>
        <v>1030388</v>
      </c>
      <c r="B6822" s="6" t="s">
        <v>1373</v>
      </c>
      <c r="C6822" s="7" t="s">
        <v>659</v>
      </c>
      <c r="D6822" s="7" t="s">
        <v>1096</v>
      </c>
      <c r="E6822" s="7" t="s">
        <v>889</v>
      </c>
      <c r="F6822" s="7" t="s">
        <v>890</v>
      </c>
      <c r="G6822" s="7" t="s">
        <v>1072</v>
      </c>
      <c r="H6822" s="7" t="s">
        <v>993</v>
      </c>
      <c r="I6822" s="6" t="s">
        <v>14</v>
      </c>
      <c r="J6822" s="1">
        <v>14422</v>
      </c>
      <c r="K6822" s="1">
        <v>25155</v>
      </c>
      <c r="L6822" s="1">
        <v>39577</v>
      </c>
      <c r="M6822" s="1">
        <v>14422</v>
      </c>
      <c r="N6822" s="1">
        <v>33578</v>
      </c>
      <c r="O6822" s="1">
        <v>48000</v>
      </c>
      <c r="P6822" s="1">
        <v>48000</v>
      </c>
      <c r="Q6822" s="12"/>
      <c r="R6822" s="29">
        <f t="shared" si="321"/>
        <v>0</v>
      </c>
      <c r="S6822" t="str">
        <f t="shared" si="322"/>
        <v>OK</v>
      </c>
      <c r="T6822" s="10">
        <f>IFERROR(VLOOKUP(A6822,[1]!Tabla1[[#All],[Material]:[venta nueva]],38,FALSE),0)</f>
        <v>0</v>
      </c>
    </row>
    <row r="6823" spans="1:20" hidden="1" x14ac:dyDescent="0.35">
      <c r="A6823">
        <f t="shared" si="320"/>
        <v>1030389</v>
      </c>
      <c r="B6823" s="6" t="s">
        <v>1373</v>
      </c>
      <c r="C6823" s="7" t="s">
        <v>659</v>
      </c>
      <c r="D6823" s="7" t="s">
        <v>1096</v>
      </c>
      <c r="E6823" s="7" t="s">
        <v>891</v>
      </c>
      <c r="F6823" s="7" t="s">
        <v>892</v>
      </c>
      <c r="G6823" s="7" t="s">
        <v>1072</v>
      </c>
      <c r="H6823" s="7" t="s">
        <v>993</v>
      </c>
      <c r="I6823" s="6" t="s">
        <v>14</v>
      </c>
      <c r="J6823" s="1">
        <v>-4050</v>
      </c>
      <c r="K6823" s="1">
        <v>0</v>
      </c>
      <c r="L6823" s="1">
        <v>0</v>
      </c>
      <c r="M6823" s="1">
        <v>-4050</v>
      </c>
      <c r="N6823" s="1">
        <v>0</v>
      </c>
      <c r="O6823" s="1">
        <v>0</v>
      </c>
      <c r="P6823" s="1"/>
      <c r="Q6823" s="12"/>
      <c r="R6823" s="29">
        <f t="shared" si="321"/>
        <v>0</v>
      </c>
      <c r="S6823" t="str">
        <f t="shared" si="322"/>
        <v>OK</v>
      </c>
      <c r="T6823" s="10">
        <f>IFERROR(VLOOKUP(A6823,[1]!Tabla1[[#All],[Material]:[venta nueva]],38,FALSE),0)</f>
        <v>0</v>
      </c>
    </row>
    <row r="6824" spans="1:20" hidden="1" x14ac:dyDescent="0.35">
      <c r="A6824">
        <f t="shared" si="320"/>
        <v>1030419</v>
      </c>
      <c r="B6824" s="6" t="s">
        <v>1373</v>
      </c>
      <c r="C6824" s="7" t="s">
        <v>659</v>
      </c>
      <c r="D6824" s="7" t="s">
        <v>1096</v>
      </c>
      <c r="E6824" s="7" t="s">
        <v>895</v>
      </c>
      <c r="F6824" s="7" t="s">
        <v>896</v>
      </c>
      <c r="G6824" s="7" t="s">
        <v>1065</v>
      </c>
      <c r="H6824" s="7" t="s">
        <v>1057</v>
      </c>
      <c r="I6824" s="6" t="s">
        <v>14</v>
      </c>
      <c r="J6824" s="1">
        <v>-25467</v>
      </c>
      <c r="K6824" s="1">
        <v>14051</v>
      </c>
      <c r="L6824" s="1">
        <v>0</v>
      </c>
      <c r="M6824" s="1">
        <v>-25467</v>
      </c>
      <c r="N6824" s="1">
        <v>14051</v>
      </c>
      <c r="O6824" s="1">
        <v>0</v>
      </c>
      <c r="P6824" s="1"/>
      <c r="Q6824" s="12"/>
      <c r="R6824" s="29">
        <f t="shared" si="321"/>
        <v>0</v>
      </c>
      <c r="S6824" t="str">
        <f t="shared" si="322"/>
        <v>OK</v>
      </c>
      <c r="T6824" s="10">
        <f>IFERROR(VLOOKUP(A6824,[1]!Tabla1[[#All],[Material]:[venta nueva]],38,FALSE),0)</f>
        <v>0</v>
      </c>
    </row>
    <row r="6825" spans="1:20" hidden="1" x14ac:dyDescent="0.35">
      <c r="A6825">
        <f t="shared" si="320"/>
        <v>1030424</v>
      </c>
      <c r="B6825" s="6" t="s">
        <v>1373</v>
      </c>
      <c r="C6825" s="7" t="s">
        <v>659</v>
      </c>
      <c r="D6825" s="7" t="s">
        <v>1096</v>
      </c>
      <c r="E6825" s="7" t="s">
        <v>897</v>
      </c>
      <c r="F6825" s="7" t="s">
        <v>898</v>
      </c>
      <c r="G6825" s="7" t="s">
        <v>1090</v>
      </c>
      <c r="H6825" s="7" t="s">
        <v>1058</v>
      </c>
      <c r="I6825" s="6" t="s">
        <v>8</v>
      </c>
      <c r="J6825" s="1">
        <v>-26658</v>
      </c>
      <c r="K6825" s="1">
        <v>74658</v>
      </c>
      <c r="L6825" s="1">
        <v>48000</v>
      </c>
      <c r="M6825" s="1">
        <v>-26658</v>
      </c>
      <c r="N6825" s="1">
        <v>74658</v>
      </c>
      <c r="O6825" s="1">
        <v>48000</v>
      </c>
      <c r="P6825" s="1">
        <v>47990.034</v>
      </c>
      <c r="Q6825" s="12"/>
      <c r="R6825" s="29">
        <f t="shared" si="321"/>
        <v>9.9660000000003492</v>
      </c>
      <c r="S6825" t="str">
        <f t="shared" si="322"/>
        <v>Sobre ingreso</v>
      </c>
      <c r="T6825" s="10">
        <f>IFERROR(VLOOKUP(A6825,[1]!Tabla1[[#All],[Material]:[venta nueva]],38,FALSE),0)</f>
        <v>0</v>
      </c>
    </row>
    <row r="6826" spans="1:20" hidden="1" x14ac:dyDescent="0.35">
      <c r="A6826">
        <f t="shared" si="320"/>
        <v>1030452</v>
      </c>
      <c r="B6826" s="6" t="s">
        <v>1373</v>
      </c>
      <c r="C6826" s="7" t="s">
        <v>659</v>
      </c>
      <c r="D6826" s="7" t="s">
        <v>1096</v>
      </c>
      <c r="E6826" s="7" t="s">
        <v>899</v>
      </c>
      <c r="F6826" s="7" t="s">
        <v>900</v>
      </c>
      <c r="G6826" s="7" t="s">
        <v>1090</v>
      </c>
      <c r="H6826" s="7" t="s">
        <v>1052</v>
      </c>
      <c r="I6826" s="6" t="s">
        <v>8</v>
      </c>
      <c r="J6826" s="1">
        <v>9357</v>
      </c>
      <c r="K6826" s="1">
        <v>19680</v>
      </c>
      <c r="L6826" s="1">
        <v>26363</v>
      </c>
      <c r="M6826" s="1">
        <v>9357</v>
      </c>
      <c r="N6826" s="1">
        <v>19680</v>
      </c>
      <c r="O6826" s="1">
        <v>26363</v>
      </c>
      <c r="P6826" s="1">
        <v>30556.473999999998</v>
      </c>
      <c r="Q6826" s="12"/>
      <c r="R6826" s="29">
        <f t="shared" si="321"/>
        <v>-4193.4739999999983</v>
      </c>
      <c r="S6826" t="str">
        <f t="shared" si="322"/>
        <v>Pendiente de ingreso</v>
      </c>
      <c r="T6826" s="10">
        <f>IFERROR(VLOOKUP(A6826,[1]!Tabla1[[#All],[Material]:[venta nueva]],38,FALSE),0)</f>
        <v>0</v>
      </c>
    </row>
    <row r="6827" spans="1:20" hidden="1" x14ac:dyDescent="0.35">
      <c r="A6827">
        <f t="shared" si="320"/>
        <v>1030461</v>
      </c>
      <c r="B6827" s="6" t="s">
        <v>1373</v>
      </c>
      <c r="C6827" s="7" t="s">
        <v>659</v>
      </c>
      <c r="D6827" s="7" t="s">
        <v>1096</v>
      </c>
      <c r="E6827" s="7" t="s">
        <v>901</v>
      </c>
      <c r="F6827" s="7" t="s">
        <v>902</v>
      </c>
      <c r="G6827" s="7" t="s">
        <v>1090</v>
      </c>
      <c r="H6827" s="7" t="s">
        <v>1052</v>
      </c>
      <c r="I6827" s="6" t="s">
        <v>8</v>
      </c>
      <c r="J6827" s="1">
        <v>-10888</v>
      </c>
      <c r="K6827" s="1">
        <v>14400</v>
      </c>
      <c r="L6827" s="1">
        <v>3512</v>
      </c>
      <c r="M6827" s="1">
        <v>-10888</v>
      </c>
      <c r="N6827" s="1">
        <v>14400</v>
      </c>
      <c r="O6827" s="1">
        <v>3512</v>
      </c>
      <c r="P6827" s="1">
        <v>2307.384</v>
      </c>
      <c r="Q6827" s="12"/>
      <c r="R6827" s="29">
        <f t="shared" si="321"/>
        <v>1204.616</v>
      </c>
      <c r="S6827" t="str">
        <f t="shared" si="322"/>
        <v>Sobre ingreso</v>
      </c>
      <c r="T6827" s="10">
        <f>IFERROR(VLOOKUP(A6827,[1]!Tabla1[[#All],[Material]:[venta nueva]],38,FALSE),0)</f>
        <v>0</v>
      </c>
    </row>
    <row r="6828" spans="1:20" hidden="1" x14ac:dyDescent="0.35">
      <c r="A6828">
        <f t="shared" si="320"/>
        <v>1030498</v>
      </c>
      <c r="B6828" s="6" t="s">
        <v>1373</v>
      </c>
      <c r="C6828" s="7" t="s">
        <v>659</v>
      </c>
      <c r="D6828" s="7" t="s">
        <v>1096</v>
      </c>
      <c r="E6828" s="7" t="s">
        <v>905</v>
      </c>
      <c r="F6828" s="7" t="s">
        <v>906</v>
      </c>
      <c r="G6828" s="7" t="s">
        <v>1065</v>
      </c>
      <c r="H6828" s="7" t="s">
        <v>981</v>
      </c>
      <c r="I6828" s="6" t="s">
        <v>9</v>
      </c>
      <c r="J6828" s="1"/>
      <c r="K6828" s="1"/>
      <c r="L6828" s="1"/>
      <c r="M6828" s="1">
        <v>16117</v>
      </c>
      <c r="N6828" s="1">
        <v>7883</v>
      </c>
      <c r="O6828" s="1">
        <v>24000</v>
      </c>
      <c r="P6828" s="1">
        <v>24000</v>
      </c>
      <c r="Q6828" s="12"/>
      <c r="R6828" s="29">
        <f t="shared" si="321"/>
        <v>0</v>
      </c>
      <c r="S6828" t="str">
        <f t="shared" si="322"/>
        <v>OK</v>
      </c>
      <c r="T6828" s="10">
        <f>IFERROR(VLOOKUP(A6828,[1]!Tabla1[[#All],[Material]:[venta nueva]],38,FALSE),0)</f>
        <v>0</v>
      </c>
    </row>
    <row r="6829" spans="1:20" hidden="1" x14ac:dyDescent="0.35">
      <c r="A6829">
        <f t="shared" si="320"/>
        <v>1030505</v>
      </c>
      <c r="B6829" s="6" t="s">
        <v>1373</v>
      </c>
      <c r="C6829" s="7" t="s">
        <v>659</v>
      </c>
      <c r="D6829" s="7" t="s">
        <v>1096</v>
      </c>
      <c r="E6829" s="7" t="s">
        <v>907</v>
      </c>
      <c r="F6829" s="7" t="s">
        <v>908</v>
      </c>
      <c r="G6829" s="7" t="s">
        <v>1090</v>
      </c>
      <c r="H6829" s="7" t="s">
        <v>1060</v>
      </c>
      <c r="I6829" s="6" t="s">
        <v>8</v>
      </c>
      <c r="J6829" s="1">
        <v>-11775</v>
      </c>
      <c r="K6829" s="1">
        <v>11775</v>
      </c>
      <c r="L6829" s="1">
        <v>0</v>
      </c>
      <c r="M6829" s="1">
        <v>-11775</v>
      </c>
      <c r="N6829" s="1">
        <v>11775</v>
      </c>
      <c r="O6829" s="1">
        <v>0</v>
      </c>
      <c r="P6829" s="1"/>
      <c r="Q6829" s="12"/>
      <c r="R6829" s="29">
        <f t="shared" si="321"/>
        <v>0</v>
      </c>
      <c r="S6829" t="str">
        <f t="shared" si="322"/>
        <v>OK</v>
      </c>
      <c r="T6829" s="10">
        <f>IFERROR(VLOOKUP(A6829,[1]!Tabla1[[#All],[Material]:[venta nueva]],38,FALSE),0)</f>
        <v>0</v>
      </c>
    </row>
    <row r="6830" spans="1:20" hidden="1" x14ac:dyDescent="0.35">
      <c r="A6830">
        <f t="shared" si="320"/>
        <v>1030525</v>
      </c>
      <c r="B6830" s="6" t="s">
        <v>1373</v>
      </c>
      <c r="C6830" s="7" t="s">
        <v>659</v>
      </c>
      <c r="D6830" s="7" t="s">
        <v>1096</v>
      </c>
      <c r="E6830" s="7" t="s">
        <v>911</v>
      </c>
      <c r="F6830" s="7" t="s">
        <v>912</v>
      </c>
      <c r="G6830" s="7" t="s">
        <v>1068</v>
      </c>
      <c r="H6830" s="7" t="s">
        <v>994</v>
      </c>
      <c r="I6830" s="6" t="s">
        <v>14</v>
      </c>
      <c r="J6830" s="1"/>
      <c r="K6830" s="1"/>
      <c r="L6830" s="1"/>
      <c r="M6830" s="1">
        <v>7720</v>
      </c>
      <c r="N6830" s="1">
        <v>88280</v>
      </c>
      <c r="O6830" s="1">
        <v>96000</v>
      </c>
      <c r="P6830" s="1">
        <v>96000</v>
      </c>
      <c r="Q6830" s="12"/>
      <c r="R6830" s="29">
        <f t="shared" si="321"/>
        <v>0</v>
      </c>
      <c r="S6830" t="str">
        <f t="shared" si="322"/>
        <v>OK</v>
      </c>
      <c r="T6830" s="10">
        <f>IFERROR(VLOOKUP(A6830,[1]!Tabla1[[#All],[Material]:[venta nueva]],38,FALSE),0)</f>
        <v>0</v>
      </c>
    </row>
    <row r="6831" spans="1:20" hidden="1" x14ac:dyDescent="0.35">
      <c r="A6831">
        <f t="shared" si="320"/>
        <v>1030535</v>
      </c>
      <c r="B6831" s="6" t="s">
        <v>1373</v>
      </c>
      <c r="C6831" s="7" t="s">
        <v>659</v>
      </c>
      <c r="D6831" s="7" t="s">
        <v>1096</v>
      </c>
      <c r="E6831" s="7" t="s">
        <v>913</v>
      </c>
      <c r="F6831" s="7" t="s">
        <v>914</v>
      </c>
      <c r="G6831" s="7" t="s">
        <v>1089</v>
      </c>
      <c r="H6831" s="7" t="s">
        <v>1049</v>
      </c>
      <c r="I6831" s="6" t="s">
        <v>15</v>
      </c>
      <c r="J6831" s="1">
        <v>-762</v>
      </c>
      <c r="K6831" s="1">
        <v>0</v>
      </c>
      <c r="L6831" s="1">
        <v>0</v>
      </c>
      <c r="M6831" s="1">
        <v>-762</v>
      </c>
      <c r="N6831" s="1">
        <v>0</v>
      </c>
      <c r="O6831" s="1">
        <v>0</v>
      </c>
      <c r="P6831" s="1"/>
      <c r="Q6831" s="12"/>
      <c r="R6831" s="29">
        <f t="shared" si="321"/>
        <v>0</v>
      </c>
      <c r="S6831" t="str">
        <f t="shared" si="322"/>
        <v>OK</v>
      </c>
      <c r="T6831" s="10">
        <f>IFERROR(VLOOKUP(A6831,[1]!Tabla1[[#All],[Material]:[venta nueva]],38,FALSE),0)</f>
        <v>0</v>
      </c>
    </row>
    <row r="6832" spans="1:20" hidden="1" x14ac:dyDescent="0.35">
      <c r="A6832">
        <f t="shared" si="320"/>
        <v>1030542</v>
      </c>
      <c r="B6832" s="6" t="s">
        <v>1373</v>
      </c>
      <c r="C6832" s="7" t="s">
        <v>659</v>
      </c>
      <c r="D6832" s="7" t="s">
        <v>1096</v>
      </c>
      <c r="E6832" s="7" t="s">
        <v>915</v>
      </c>
      <c r="F6832" s="7" t="s">
        <v>916</v>
      </c>
      <c r="G6832" s="7" t="s">
        <v>1090</v>
      </c>
      <c r="H6832" s="7" t="s">
        <v>1052</v>
      </c>
      <c r="I6832" s="6" t="s">
        <v>11</v>
      </c>
      <c r="J6832" s="1"/>
      <c r="K6832" s="1"/>
      <c r="L6832" s="1"/>
      <c r="M6832" s="1">
        <v>0</v>
      </c>
      <c r="N6832" s="1">
        <v>72000</v>
      </c>
      <c r="O6832" s="1">
        <v>72000</v>
      </c>
      <c r="P6832" s="1"/>
      <c r="Q6832" s="12"/>
      <c r="R6832" s="29">
        <f t="shared" si="321"/>
        <v>72000</v>
      </c>
      <c r="S6832" t="str">
        <f t="shared" si="322"/>
        <v>Sobre ingreso</v>
      </c>
      <c r="T6832" s="10">
        <f>IFERROR(VLOOKUP(A6832,[1]!Tabla1[[#All],[Material]:[venta nueva]],38,FALSE),0)</f>
        <v>0</v>
      </c>
    </row>
    <row r="6833" spans="1:20" hidden="1" x14ac:dyDescent="0.35">
      <c r="A6833">
        <f t="shared" si="320"/>
        <v>1030544</v>
      </c>
      <c r="B6833" s="6" t="s">
        <v>1373</v>
      </c>
      <c r="C6833" s="7" t="s">
        <v>659</v>
      </c>
      <c r="D6833" s="7" t="s">
        <v>1096</v>
      </c>
      <c r="E6833" s="7" t="s">
        <v>1269</v>
      </c>
      <c r="F6833" s="7" t="s">
        <v>1270</v>
      </c>
      <c r="G6833" s="7" t="s">
        <v>1065</v>
      </c>
      <c r="H6833" s="7" t="s">
        <v>981</v>
      </c>
      <c r="I6833" s="6" t="s">
        <v>9</v>
      </c>
      <c r="J6833" s="1">
        <v>0</v>
      </c>
      <c r="K6833" s="1">
        <v>8671</v>
      </c>
      <c r="L6833" s="1">
        <v>8671</v>
      </c>
      <c r="M6833" s="1"/>
      <c r="N6833" s="1"/>
      <c r="O6833" s="1"/>
      <c r="P6833" s="1"/>
      <c r="Q6833" s="12"/>
      <c r="R6833" s="29">
        <f t="shared" si="321"/>
        <v>0</v>
      </c>
      <c r="S6833" t="str">
        <f t="shared" si="322"/>
        <v>OK</v>
      </c>
      <c r="T6833" s="10">
        <f>IFERROR(VLOOKUP(A6833,[1]!Tabla1[[#All],[Material]:[venta nueva]],38,FALSE),0)</f>
        <v>0</v>
      </c>
    </row>
    <row r="6834" spans="1:20" hidden="1" x14ac:dyDescent="0.35">
      <c r="A6834">
        <f t="shared" si="320"/>
        <v>1030545</v>
      </c>
      <c r="B6834" s="6" t="s">
        <v>1373</v>
      </c>
      <c r="C6834" s="7" t="s">
        <v>659</v>
      </c>
      <c r="D6834" s="7" t="s">
        <v>1096</v>
      </c>
      <c r="E6834" s="7" t="s">
        <v>917</v>
      </c>
      <c r="F6834" s="7" t="s">
        <v>918</v>
      </c>
      <c r="G6834" s="7" t="s">
        <v>1093</v>
      </c>
      <c r="H6834" s="7" t="s">
        <v>1059</v>
      </c>
      <c r="I6834" s="6" t="s">
        <v>9</v>
      </c>
      <c r="J6834" s="1"/>
      <c r="K6834" s="1"/>
      <c r="L6834" s="1"/>
      <c r="M6834" s="1">
        <v>272</v>
      </c>
      <c r="N6834" s="1">
        <v>0</v>
      </c>
      <c r="O6834" s="1">
        <v>0</v>
      </c>
      <c r="P6834" s="1"/>
      <c r="Q6834" s="12"/>
      <c r="R6834" s="29">
        <f t="shared" si="321"/>
        <v>0</v>
      </c>
      <c r="S6834" t="str">
        <f t="shared" si="322"/>
        <v>OK</v>
      </c>
      <c r="T6834" s="10">
        <f>IFERROR(VLOOKUP(A6834,[1]!Tabla1[[#All],[Material]:[venta nueva]],38,FALSE),0)</f>
        <v>0</v>
      </c>
    </row>
    <row r="6835" spans="1:20" hidden="1" x14ac:dyDescent="0.35">
      <c r="A6835">
        <f t="shared" si="320"/>
        <v>1030555</v>
      </c>
      <c r="B6835" s="6" t="s">
        <v>1373</v>
      </c>
      <c r="C6835" s="7" t="s">
        <v>659</v>
      </c>
      <c r="D6835" s="7" t="s">
        <v>1096</v>
      </c>
      <c r="E6835" s="7" t="s">
        <v>919</v>
      </c>
      <c r="F6835" s="7" t="s">
        <v>920</v>
      </c>
      <c r="G6835" s="7" t="s">
        <v>1065</v>
      </c>
      <c r="H6835" s="7" t="s">
        <v>989</v>
      </c>
      <c r="I6835" s="6" t="s">
        <v>8</v>
      </c>
      <c r="J6835" s="1">
        <v>-3691</v>
      </c>
      <c r="K6835" s="1">
        <v>6951</v>
      </c>
      <c r="L6835" s="1">
        <v>3260</v>
      </c>
      <c r="M6835" s="1">
        <v>-3691</v>
      </c>
      <c r="N6835" s="1">
        <v>6951</v>
      </c>
      <c r="O6835" s="1">
        <v>0</v>
      </c>
      <c r="P6835" s="1"/>
      <c r="Q6835" s="12"/>
      <c r="R6835" s="29">
        <f t="shared" si="321"/>
        <v>0</v>
      </c>
      <c r="S6835" t="str">
        <f t="shared" si="322"/>
        <v>OK</v>
      </c>
      <c r="T6835" s="10">
        <f>IFERROR(VLOOKUP(A6835,[1]!Tabla1[[#All],[Material]:[venta nueva]],38,FALSE),0)</f>
        <v>0</v>
      </c>
    </row>
    <row r="6836" spans="1:20" hidden="1" x14ac:dyDescent="0.35">
      <c r="A6836">
        <f t="shared" si="320"/>
        <v>1030566</v>
      </c>
      <c r="B6836" s="6" t="s">
        <v>1373</v>
      </c>
      <c r="C6836" s="7" t="s">
        <v>659</v>
      </c>
      <c r="D6836" s="7" t="s">
        <v>1096</v>
      </c>
      <c r="E6836" s="7" t="s">
        <v>921</v>
      </c>
      <c r="F6836" s="7" t="s">
        <v>922</v>
      </c>
      <c r="G6836" s="7" t="s">
        <v>1068</v>
      </c>
      <c r="H6836" s="7" t="s">
        <v>1051</v>
      </c>
      <c r="I6836" s="6" t="s">
        <v>14</v>
      </c>
      <c r="J6836" s="1">
        <v>14761</v>
      </c>
      <c r="K6836" s="1">
        <v>9239</v>
      </c>
      <c r="L6836" s="1">
        <v>24000</v>
      </c>
      <c r="M6836" s="1">
        <v>14761</v>
      </c>
      <c r="N6836" s="1">
        <v>57239</v>
      </c>
      <c r="O6836" s="1">
        <v>72000</v>
      </c>
      <c r="P6836" s="1">
        <v>68000</v>
      </c>
      <c r="Q6836" s="12"/>
      <c r="R6836" s="29">
        <f t="shared" si="321"/>
        <v>4000</v>
      </c>
      <c r="S6836" t="str">
        <f t="shared" si="322"/>
        <v>Sobre ingreso</v>
      </c>
      <c r="T6836" s="10">
        <f>IFERROR(VLOOKUP(A6836,[1]!Tabla1[[#All],[Material]:[venta nueva]],38,FALSE),0)</f>
        <v>0</v>
      </c>
    </row>
    <row r="6837" spans="1:20" hidden="1" x14ac:dyDescent="0.35">
      <c r="A6837">
        <f t="shared" si="320"/>
        <v>1030635</v>
      </c>
      <c r="B6837" s="6" t="s">
        <v>1373</v>
      </c>
      <c r="C6837" s="7" t="s">
        <v>659</v>
      </c>
      <c r="D6837" s="7" t="s">
        <v>1096</v>
      </c>
      <c r="E6837" s="7" t="s">
        <v>923</v>
      </c>
      <c r="F6837" s="7" t="s">
        <v>924</v>
      </c>
      <c r="G6837" s="7" t="s">
        <v>1065</v>
      </c>
      <c r="H6837" s="7" t="s">
        <v>1053</v>
      </c>
      <c r="I6837" s="6" t="s">
        <v>9</v>
      </c>
      <c r="J6837" s="1"/>
      <c r="K6837" s="1"/>
      <c r="L6837" s="1"/>
      <c r="M6837" s="1">
        <v>-23130</v>
      </c>
      <c r="N6837" s="1">
        <v>23130</v>
      </c>
      <c r="O6837" s="1">
        <v>0</v>
      </c>
      <c r="P6837" s="1"/>
      <c r="Q6837" s="12"/>
      <c r="R6837" s="29">
        <f t="shared" si="321"/>
        <v>0</v>
      </c>
      <c r="S6837" t="str">
        <f t="shared" si="322"/>
        <v>OK</v>
      </c>
      <c r="T6837" s="10">
        <f>IFERROR(VLOOKUP(A6837,[1]!Tabla1[[#All],[Material]:[venta nueva]],38,FALSE),0)</f>
        <v>0</v>
      </c>
    </row>
    <row r="6838" spans="1:20" hidden="1" x14ac:dyDescent="0.35">
      <c r="A6838">
        <f t="shared" si="320"/>
        <v>1030658</v>
      </c>
      <c r="B6838" s="6" t="s">
        <v>1373</v>
      </c>
      <c r="C6838" s="7" t="s">
        <v>659</v>
      </c>
      <c r="D6838" s="7" t="s">
        <v>1096</v>
      </c>
      <c r="E6838" s="7" t="s">
        <v>925</v>
      </c>
      <c r="F6838" s="7" t="s">
        <v>926</v>
      </c>
      <c r="G6838" s="7" t="s">
        <v>1093</v>
      </c>
      <c r="H6838" s="7" t="s">
        <v>1059</v>
      </c>
      <c r="I6838" s="6" t="s">
        <v>10</v>
      </c>
      <c r="J6838" s="1">
        <v>-37064</v>
      </c>
      <c r="K6838" s="1">
        <v>253064</v>
      </c>
      <c r="L6838" s="1">
        <v>216000</v>
      </c>
      <c r="M6838" s="1">
        <v>-37064</v>
      </c>
      <c r="N6838" s="1">
        <v>253220</v>
      </c>
      <c r="O6838" s="1">
        <v>216156</v>
      </c>
      <c r="P6838" s="1">
        <v>216156.24</v>
      </c>
      <c r="Q6838" s="12"/>
      <c r="R6838" s="29">
        <f t="shared" si="321"/>
        <v>-0.23999999999068677</v>
      </c>
      <c r="S6838" t="str">
        <f t="shared" si="322"/>
        <v>Pendiente de ingreso</v>
      </c>
      <c r="T6838" s="10">
        <f>IFERROR(VLOOKUP(A6838,[1]!Tabla1[[#All],[Material]:[venta nueva]],38,FALSE),0)</f>
        <v>0</v>
      </c>
    </row>
    <row r="6839" spans="1:20" hidden="1" x14ac:dyDescent="0.35">
      <c r="A6839">
        <f t="shared" si="320"/>
        <v>1030670</v>
      </c>
      <c r="B6839" s="6" t="s">
        <v>1373</v>
      </c>
      <c r="C6839" s="7" t="s">
        <v>659</v>
      </c>
      <c r="D6839" s="7" t="s">
        <v>1096</v>
      </c>
      <c r="E6839" s="7" t="s">
        <v>927</v>
      </c>
      <c r="F6839" s="7" t="s">
        <v>928</v>
      </c>
      <c r="G6839" s="7" t="s">
        <v>1090</v>
      </c>
      <c r="H6839" s="7" t="s">
        <v>1052</v>
      </c>
      <c r="I6839" s="6" t="s">
        <v>9</v>
      </c>
      <c r="J6839" s="1"/>
      <c r="K6839" s="1"/>
      <c r="L6839" s="1"/>
      <c r="M6839" s="1">
        <v>24870</v>
      </c>
      <c r="N6839" s="1">
        <v>0</v>
      </c>
      <c r="O6839" s="1">
        <v>24000</v>
      </c>
      <c r="P6839" s="1">
        <v>24000</v>
      </c>
      <c r="Q6839" s="12"/>
      <c r="R6839" s="29">
        <f t="shared" si="321"/>
        <v>0</v>
      </c>
      <c r="S6839" t="str">
        <f t="shared" si="322"/>
        <v>OK</v>
      </c>
      <c r="T6839" s="10">
        <f>IFERROR(VLOOKUP(A6839,[1]!Tabla1[[#All],[Material]:[venta nueva]],38,FALSE),0)</f>
        <v>0</v>
      </c>
    </row>
    <row r="6840" spans="1:20" hidden="1" x14ac:dyDescent="0.35">
      <c r="A6840">
        <f t="shared" si="320"/>
        <v>1030683</v>
      </c>
      <c r="B6840" s="6" t="s">
        <v>1373</v>
      </c>
      <c r="C6840" s="7" t="s">
        <v>659</v>
      </c>
      <c r="D6840" s="7" t="s">
        <v>1096</v>
      </c>
      <c r="E6840" s="7" t="s">
        <v>931</v>
      </c>
      <c r="F6840" s="7" t="s">
        <v>857</v>
      </c>
      <c r="G6840" s="7" t="s">
        <v>1089</v>
      </c>
      <c r="H6840" s="7" t="s">
        <v>1049</v>
      </c>
      <c r="I6840" s="6" t="s">
        <v>14</v>
      </c>
      <c r="J6840" s="1">
        <v>-40272</v>
      </c>
      <c r="K6840" s="1">
        <v>424272</v>
      </c>
      <c r="L6840" s="1">
        <v>384000</v>
      </c>
      <c r="M6840" s="1">
        <v>-40272</v>
      </c>
      <c r="N6840" s="1">
        <v>424272</v>
      </c>
      <c r="O6840" s="1">
        <v>384000</v>
      </c>
      <c r="P6840" s="1">
        <v>384000</v>
      </c>
      <c r="Q6840" s="12"/>
      <c r="R6840" s="29">
        <f t="shared" si="321"/>
        <v>0</v>
      </c>
      <c r="S6840" t="str">
        <f t="shared" si="322"/>
        <v>OK</v>
      </c>
      <c r="T6840" s="10">
        <f>IFERROR(VLOOKUP(A6840,[1]!Tabla1[[#All],[Material]:[venta nueva]],38,FALSE),0)</f>
        <v>0</v>
      </c>
    </row>
    <row r="6841" spans="1:20" hidden="1" x14ac:dyDescent="0.35">
      <c r="A6841">
        <f t="shared" si="320"/>
        <v>1030684</v>
      </c>
      <c r="B6841" s="6" t="s">
        <v>1373</v>
      </c>
      <c r="C6841" s="7" t="s">
        <v>659</v>
      </c>
      <c r="D6841" s="7" t="s">
        <v>1096</v>
      </c>
      <c r="E6841" s="7" t="s">
        <v>932</v>
      </c>
      <c r="F6841" s="7" t="s">
        <v>933</v>
      </c>
      <c r="G6841" s="7" t="s">
        <v>1072</v>
      </c>
      <c r="H6841" s="7" t="s">
        <v>993</v>
      </c>
      <c r="I6841" s="6" t="s">
        <v>14</v>
      </c>
      <c r="J6841" s="1">
        <v>-33471</v>
      </c>
      <c r="K6841" s="1">
        <v>24000</v>
      </c>
      <c r="L6841" s="1">
        <v>0</v>
      </c>
      <c r="M6841" s="1">
        <v>-33471</v>
      </c>
      <c r="N6841" s="1">
        <v>24000</v>
      </c>
      <c r="O6841" s="1">
        <v>0</v>
      </c>
      <c r="P6841" s="1"/>
      <c r="Q6841" s="12"/>
      <c r="R6841" s="29">
        <f t="shared" si="321"/>
        <v>0</v>
      </c>
      <c r="S6841" t="str">
        <f t="shared" si="322"/>
        <v>OK</v>
      </c>
      <c r="T6841" s="10">
        <f>IFERROR(VLOOKUP(A6841,[1]!Tabla1[[#All],[Material]:[venta nueva]],38,FALSE),0)</f>
        <v>0</v>
      </c>
    </row>
    <row r="6842" spans="1:20" hidden="1" x14ac:dyDescent="0.35">
      <c r="A6842">
        <f t="shared" si="320"/>
        <v>1030685</v>
      </c>
      <c r="B6842" s="6" t="s">
        <v>1373</v>
      </c>
      <c r="C6842" s="7" t="s">
        <v>659</v>
      </c>
      <c r="D6842" s="7" t="s">
        <v>1096</v>
      </c>
      <c r="E6842" s="7" t="s">
        <v>934</v>
      </c>
      <c r="F6842" s="7" t="s">
        <v>935</v>
      </c>
      <c r="G6842" s="7" t="s">
        <v>1068</v>
      </c>
      <c r="H6842" s="7" t="s">
        <v>1051</v>
      </c>
      <c r="I6842" s="6" t="s">
        <v>14</v>
      </c>
      <c r="J6842" s="1">
        <v>-41031</v>
      </c>
      <c r="K6842" s="1">
        <v>113031</v>
      </c>
      <c r="L6842" s="1">
        <v>72000</v>
      </c>
      <c r="M6842" s="1">
        <v>-41031</v>
      </c>
      <c r="N6842" s="1">
        <v>113031</v>
      </c>
      <c r="O6842" s="1">
        <v>72000</v>
      </c>
      <c r="P6842" s="1">
        <v>72000</v>
      </c>
      <c r="Q6842" s="12"/>
      <c r="R6842" s="29">
        <f t="shared" si="321"/>
        <v>0</v>
      </c>
      <c r="S6842" t="str">
        <f t="shared" si="322"/>
        <v>OK</v>
      </c>
      <c r="T6842" s="10">
        <f>IFERROR(VLOOKUP(A6842,[1]!Tabla1[[#All],[Material]:[venta nueva]],38,FALSE),0)</f>
        <v>0</v>
      </c>
    </row>
    <row r="6843" spans="1:20" hidden="1" x14ac:dyDescent="0.35">
      <c r="A6843">
        <f t="shared" si="320"/>
        <v>1030686</v>
      </c>
      <c r="B6843" s="6" t="s">
        <v>1373</v>
      </c>
      <c r="C6843" s="7" t="s">
        <v>659</v>
      </c>
      <c r="D6843" s="7" t="s">
        <v>1096</v>
      </c>
      <c r="E6843" s="7" t="s">
        <v>936</v>
      </c>
      <c r="F6843" s="7" t="s">
        <v>937</v>
      </c>
      <c r="G6843" s="7" t="s">
        <v>1065</v>
      </c>
      <c r="H6843" s="7" t="s">
        <v>1053</v>
      </c>
      <c r="I6843" s="6" t="s">
        <v>14</v>
      </c>
      <c r="J6843" s="1">
        <v>-20364</v>
      </c>
      <c r="K6843" s="1">
        <v>133950</v>
      </c>
      <c r="L6843" s="1">
        <v>113586</v>
      </c>
      <c r="M6843" s="1">
        <v>-20364</v>
      </c>
      <c r="N6843" s="1">
        <v>140364</v>
      </c>
      <c r="O6843" s="1">
        <v>120000</v>
      </c>
      <c r="P6843" s="1">
        <v>120000</v>
      </c>
      <c r="Q6843" s="12"/>
      <c r="R6843" s="29">
        <f t="shared" si="321"/>
        <v>0</v>
      </c>
      <c r="S6843" t="str">
        <f t="shared" si="322"/>
        <v>OK</v>
      </c>
      <c r="T6843" s="10">
        <f>IFERROR(VLOOKUP(A6843,[1]!Tabla1[[#All],[Material]:[venta nueva]],38,FALSE),0)</f>
        <v>0</v>
      </c>
    </row>
    <row r="6844" spans="1:20" hidden="1" x14ac:dyDescent="0.35">
      <c r="A6844">
        <f t="shared" si="320"/>
        <v>1030710</v>
      </c>
      <c r="B6844" s="6" t="s">
        <v>1373</v>
      </c>
      <c r="C6844" s="7" t="s">
        <v>659</v>
      </c>
      <c r="D6844" s="7" t="s">
        <v>1096</v>
      </c>
      <c r="E6844" s="7" t="s">
        <v>938</v>
      </c>
      <c r="F6844" s="7" t="s">
        <v>939</v>
      </c>
      <c r="G6844" s="7" t="s">
        <v>1065</v>
      </c>
      <c r="H6844" s="7" t="s">
        <v>989</v>
      </c>
      <c r="I6844" s="6" t="s">
        <v>9</v>
      </c>
      <c r="J6844" s="1">
        <v>-1575</v>
      </c>
      <c r="K6844" s="1">
        <v>1575</v>
      </c>
      <c r="L6844" s="1">
        <v>0</v>
      </c>
      <c r="M6844" s="1">
        <v>-1575</v>
      </c>
      <c r="N6844" s="1">
        <v>1575</v>
      </c>
      <c r="O6844" s="1">
        <v>0</v>
      </c>
      <c r="P6844" s="1"/>
      <c r="Q6844" s="12"/>
      <c r="R6844" s="29">
        <f t="shared" si="321"/>
        <v>0</v>
      </c>
      <c r="S6844" t="str">
        <f t="shared" si="322"/>
        <v>OK</v>
      </c>
      <c r="T6844" s="10">
        <f>IFERROR(VLOOKUP(A6844,[1]!Tabla1[[#All],[Material]:[venta nueva]],38,FALSE),0)</f>
        <v>0</v>
      </c>
    </row>
    <row r="6845" spans="1:20" hidden="1" x14ac:dyDescent="0.35">
      <c r="A6845">
        <f t="shared" si="320"/>
        <v>1030711</v>
      </c>
      <c r="B6845" s="6" t="s">
        <v>1373</v>
      </c>
      <c r="C6845" s="7" t="s">
        <v>659</v>
      </c>
      <c r="D6845" s="7" t="s">
        <v>1096</v>
      </c>
      <c r="E6845" s="7" t="s">
        <v>940</v>
      </c>
      <c r="F6845" s="7" t="s">
        <v>941</v>
      </c>
      <c r="G6845" s="7" t="s">
        <v>1065</v>
      </c>
      <c r="H6845" s="7" t="s">
        <v>981</v>
      </c>
      <c r="I6845" s="6" t="s">
        <v>9</v>
      </c>
      <c r="J6845" s="1">
        <v>7574</v>
      </c>
      <c r="K6845" s="1">
        <v>4426</v>
      </c>
      <c r="L6845" s="1">
        <v>12000</v>
      </c>
      <c r="M6845" s="1">
        <v>7574</v>
      </c>
      <c r="N6845" s="1">
        <v>14476</v>
      </c>
      <c r="O6845" s="1">
        <v>22050</v>
      </c>
      <c r="P6845" s="1">
        <v>22050</v>
      </c>
      <c r="Q6845" s="12"/>
      <c r="R6845" s="29">
        <f t="shared" si="321"/>
        <v>0</v>
      </c>
      <c r="S6845" t="str">
        <f t="shared" si="322"/>
        <v>OK</v>
      </c>
      <c r="T6845" s="10">
        <f>IFERROR(VLOOKUP(A6845,[1]!Tabla1[[#All],[Material]:[venta nueva]],38,FALSE),0)</f>
        <v>0</v>
      </c>
    </row>
    <row r="6846" spans="1:20" hidden="1" x14ac:dyDescent="0.35">
      <c r="A6846">
        <f t="shared" si="320"/>
        <v>1030720</v>
      </c>
      <c r="B6846" s="6" t="s">
        <v>1373</v>
      </c>
      <c r="C6846" s="7" t="s">
        <v>659</v>
      </c>
      <c r="D6846" s="7" t="s">
        <v>1096</v>
      </c>
      <c r="E6846" s="7" t="s">
        <v>942</v>
      </c>
      <c r="F6846" s="7" t="s">
        <v>943</v>
      </c>
      <c r="G6846" s="7" t="s">
        <v>1081</v>
      </c>
      <c r="H6846" s="7" t="s">
        <v>1050</v>
      </c>
      <c r="I6846" s="6" t="s">
        <v>9</v>
      </c>
      <c r="J6846" s="1"/>
      <c r="K6846" s="1"/>
      <c r="L6846" s="1"/>
      <c r="M6846" s="1">
        <v>-3176</v>
      </c>
      <c r="N6846" s="1">
        <v>27176</v>
      </c>
      <c r="O6846" s="1">
        <v>24000</v>
      </c>
      <c r="P6846" s="1"/>
      <c r="Q6846" s="12"/>
      <c r="R6846" s="29">
        <f t="shared" si="321"/>
        <v>24000</v>
      </c>
      <c r="S6846" t="str">
        <f t="shared" si="322"/>
        <v>Sobre ingreso</v>
      </c>
      <c r="T6846" s="10">
        <f>IFERROR(VLOOKUP(A6846,[1]!Tabla1[[#All],[Material]:[venta nueva]],38,FALSE),0)</f>
        <v>0</v>
      </c>
    </row>
    <row r="6847" spans="1:20" hidden="1" x14ac:dyDescent="0.35">
      <c r="A6847">
        <f t="shared" si="320"/>
        <v>1030720</v>
      </c>
      <c r="B6847" s="6" t="s">
        <v>1373</v>
      </c>
      <c r="C6847" s="7" t="s">
        <v>659</v>
      </c>
      <c r="D6847" s="7" t="s">
        <v>1096</v>
      </c>
      <c r="E6847" s="7" t="s">
        <v>942</v>
      </c>
      <c r="F6847" s="7" t="s">
        <v>943</v>
      </c>
      <c r="G6847" s="7" t="s">
        <v>1081</v>
      </c>
      <c r="H6847" s="7" t="s">
        <v>1050</v>
      </c>
      <c r="I6847" s="6" t="s">
        <v>11</v>
      </c>
      <c r="J6847" s="1"/>
      <c r="K6847" s="1"/>
      <c r="L6847" s="1"/>
      <c r="M6847" s="1">
        <v>0</v>
      </c>
      <c r="N6847" s="1">
        <v>24000</v>
      </c>
      <c r="O6847" s="1">
        <v>24000</v>
      </c>
      <c r="P6847" s="1"/>
      <c r="Q6847" s="12"/>
      <c r="R6847" s="29">
        <f t="shared" si="321"/>
        <v>24000</v>
      </c>
      <c r="S6847" t="str">
        <f t="shared" si="322"/>
        <v>Sobre ingreso</v>
      </c>
      <c r="T6847" s="10">
        <f>IFERROR(VLOOKUP(A6847,[1]!Tabla1[[#All],[Material]:[venta nueva]],38,FALSE),0)</f>
        <v>0</v>
      </c>
    </row>
    <row r="6848" spans="1:20" hidden="1" x14ac:dyDescent="0.35">
      <c r="A6848">
        <f t="shared" si="320"/>
        <v>1030735</v>
      </c>
      <c r="B6848" s="6" t="s">
        <v>1373</v>
      </c>
      <c r="C6848" s="7" t="s">
        <v>659</v>
      </c>
      <c r="D6848" s="7" t="s">
        <v>1096</v>
      </c>
      <c r="E6848" s="7" t="s">
        <v>944</v>
      </c>
      <c r="F6848" s="7" t="s">
        <v>945</v>
      </c>
      <c r="G6848" s="7" t="s">
        <v>1065</v>
      </c>
      <c r="H6848" s="7" t="s">
        <v>1053</v>
      </c>
      <c r="I6848" s="6" t="s">
        <v>8</v>
      </c>
      <c r="J6848" s="1">
        <v>-941</v>
      </c>
      <c r="K6848" s="1">
        <v>24941</v>
      </c>
      <c r="L6848" s="1">
        <v>24000</v>
      </c>
      <c r="M6848" s="1">
        <v>-941</v>
      </c>
      <c r="N6848" s="1">
        <v>24941</v>
      </c>
      <c r="O6848" s="1">
        <v>24000</v>
      </c>
      <c r="P6848" s="1">
        <v>19050.864000000001</v>
      </c>
      <c r="Q6848" s="12"/>
      <c r="R6848" s="29">
        <f t="shared" si="321"/>
        <v>4949.1359999999986</v>
      </c>
      <c r="S6848" t="str">
        <f t="shared" si="322"/>
        <v>Sobre ingreso</v>
      </c>
      <c r="T6848" s="10">
        <f>IFERROR(VLOOKUP(A6848,[1]!Tabla1[[#All],[Material]:[venta nueva]],38,FALSE),0)</f>
        <v>0</v>
      </c>
    </row>
    <row r="6849" spans="1:20" hidden="1" x14ac:dyDescent="0.35">
      <c r="A6849">
        <f t="shared" si="320"/>
        <v>1030736</v>
      </c>
      <c r="B6849" s="6" t="s">
        <v>1373</v>
      </c>
      <c r="C6849" s="7" t="s">
        <v>659</v>
      </c>
      <c r="D6849" s="7" t="s">
        <v>1096</v>
      </c>
      <c r="E6849" s="7" t="s">
        <v>946</v>
      </c>
      <c r="F6849" s="7" t="s">
        <v>947</v>
      </c>
      <c r="G6849" s="7" t="s">
        <v>1090</v>
      </c>
      <c r="H6849" s="7" t="s">
        <v>1058</v>
      </c>
      <c r="I6849" s="6" t="s">
        <v>11</v>
      </c>
      <c r="J6849" s="1"/>
      <c r="K6849" s="1"/>
      <c r="L6849" s="1"/>
      <c r="M6849" s="1">
        <v>33</v>
      </c>
      <c r="N6849" s="1">
        <v>0</v>
      </c>
      <c r="O6849" s="1">
        <v>0</v>
      </c>
      <c r="P6849" s="1"/>
      <c r="Q6849" s="12"/>
      <c r="R6849" s="29">
        <f t="shared" si="321"/>
        <v>0</v>
      </c>
      <c r="S6849" t="str">
        <f t="shared" si="322"/>
        <v>OK</v>
      </c>
      <c r="T6849" s="10">
        <f>IFERROR(VLOOKUP(A6849,[1]!Tabla1[[#All],[Material]:[venta nueva]],38,FALSE),0)</f>
        <v>0</v>
      </c>
    </row>
    <row r="6850" spans="1:20" hidden="1" x14ac:dyDescent="0.35">
      <c r="A6850">
        <f t="shared" si="320"/>
        <v>1030743</v>
      </c>
      <c r="B6850" s="6" t="s">
        <v>1373</v>
      </c>
      <c r="C6850" s="7" t="s">
        <v>659</v>
      </c>
      <c r="D6850" s="7" t="s">
        <v>1096</v>
      </c>
      <c r="E6850" s="7" t="s">
        <v>950</v>
      </c>
      <c r="F6850" s="7" t="s">
        <v>951</v>
      </c>
      <c r="G6850" s="7" t="s">
        <v>1089</v>
      </c>
      <c r="H6850" s="7" t="s">
        <v>1049</v>
      </c>
      <c r="I6850" s="6" t="s">
        <v>14</v>
      </c>
      <c r="J6850" s="1">
        <v>-5000</v>
      </c>
      <c r="K6850" s="1">
        <v>5000</v>
      </c>
      <c r="L6850" s="1">
        <v>0</v>
      </c>
      <c r="M6850" s="1">
        <v>-5000</v>
      </c>
      <c r="N6850" s="1">
        <v>5000</v>
      </c>
      <c r="O6850" s="1">
        <v>0</v>
      </c>
      <c r="P6850" s="1"/>
      <c r="Q6850" s="12"/>
      <c r="R6850" s="29">
        <f t="shared" si="321"/>
        <v>0</v>
      </c>
      <c r="S6850" t="str">
        <f t="shared" si="322"/>
        <v>OK</v>
      </c>
      <c r="T6850" s="10">
        <f>IFERROR(VLOOKUP(A6850,[1]!Tabla1[[#All],[Material]:[venta nueva]],38,FALSE),0)</f>
        <v>0</v>
      </c>
    </row>
    <row r="6851" spans="1:20" hidden="1" x14ac:dyDescent="0.35">
      <c r="A6851">
        <f t="shared" si="320"/>
        <v>1030745</v>
      </c>
      <c r="B6851" s="6" t="s">
        <v>1373</v>
      </c>
      <c r="C6851" s="7" t="s">
        <v>659</v>
      </c>
      <c r="D6851" s="7" t="s">
        <v>1096</v>
      </c>
      <c r="E6851" s="7" t="s">
        <v>954</v>
      </c>
      <c r="F6851" s="7" t="s">
        <v>955</v>
      </c>
      <c r="G6851" s="7" t="s">
        <v>1065</v>
      </c>
      <c r="H6851" s="7" t="s">
        <v>1057</v>
      </c>
      <c r="I6851" s="6" t="s">
        <v>8</v>
      </c>
      <c r="J6851" s="1">
        <v>-11108</v>
      </c>
      <c r="K6851" s="1">
        <v>0</v>
      </c>
      <c r="L6851" s="1">
        <v>0</v>
      </c>
      <c r="M6851" s="1">
        <v>-11108</v>
      </c>
      <c r="N6851" s="1">
        <v>0</v>
      </c>
      <c r="O6851" s="1">
        <v>0</v>
      </c>
      <c r="P6851" s="1"/>
      <c r="Q6851" s="12"/>
      <c r="R6851" s="29">
        <f t="shared" si="321"/>
        <v>0</v>
      </c>
      <c r="S6851" t="str">
        <f t="shared" si="322"/>
        <v>OK</v>
      </c>
      <c r="T6851" s="10">
        <f>IFERROR(VLOOKUP(A6851,[1]!Tabla1[[#All],[Material]:[venta nueva]],38,FALSE),0)</f>
        <v>0</v>
      </c>
    </row>
    <row r="6852" spans="1:20" hidden="1" x14ac:dyDescent="0.35">
      <c r="A6852">
        <f t="shared" si="320"/>
        <v>1030773</v>
      </c>
      <c r="B6852" s="6" t="s">
        <v>1373</v>
      </c>
      <c r="C6852" s="7" t="s">
        <v>659</v>
      </c>
      <c r="D6852" s="7" t="s">
        <v>1096</v>
      </c>
      <c r="E6852" s="7" t="s">
        <v>960</v>
      </c>
      <c r="F6852" s="7" t="s">
        <v>961</v>
      </c>
      <c r="G6852" s="7" t="s">
        <v>1090</v>
      </c>
      <c r="H6852" s="7" t="s">
        <v>1060</v>
      </c>
      <c r="I6852" s="6" t="s">
        <v>8</v>
      </c>
      <c r="J6852" s="1">
        <v>947</v>
      </c>
      <c r="K6852" s="1">
        <v>14053</v>
      </c>
      <c r="L6852" s="1">
        <v>15000</v>
      </c>
      <c r="M6852" s="1">
        <v>947</v>
      </c>
      <c r="N6852" s="1">
        <v>14053</v>
      </c>
      <c r="O6852" s="1">
        <v>15000</v>
      </c>
      <c r="P6852" s="1">
        <v>15008</v>
      </c>
      <c r="Q6852" s="12"/>
      <c r="R6852" s="29">
        <f t="shared" si="321"/>
        <v>-8</v>
      </c>
      <c r="S6852" t="str">
        <f t="shared" si="322"/>
        <v>Pendiente de ingreso</v>
      </c>
      <c r="T6852" s="10">
        <f>IFERROR(VLOOKUP(A6852,[1]!Tabla1[[#All],[Material]:[venta nueva]],38,FALSE),0)</f>
        <v>0</v>
      </c>
    </row>
    <row r="6853" spans="1:20" hidden="1" x14ac:dyDescent="0.35">
      <c r="A6853">
        <f t="shared" si="320"/>
        <v>1030780</v>
      </c>
      <c r="B6853" s="6" t="s">
        <v>1373</v>
      </c>
      <c r="C6853" s="7" t="s">
        <v>659</v>
      </c>
      <c r="D6853" s="7" t="s">
        <v>1096</v>
      </c>
      <c r="E6853" s="7" t="s">
        <v>962</v>
      </c>
      <c r="F6853" s="7" t="s">
        <v>963</v>
      </c>
      <c r="G6853" s="7" t="s">
        <v>1091</v>
      </c>
      <c r="H6853" s="7" t="s">
        <v>1054</v>
      </c>
      <c r="I6853" s="6" t="s">
        <v>11</v>
      </c>
      <c r="J6853" s="1"/>
      <c r="K6853" s="1"/>
      <c r="L6853" s="1"/>
      <c r="M6853" s="1">
        <v>610</v>
      </c>
      <c r="N6853" s="1">
        <v>0</v>
      </c>
      <c r="O6853" s="1">
        <v>0</v>
      </c>
      <c r="P6853" s="1"/>
      <c r="Q6853" s="12"/>
      <c r="R6853" s="29">
        <f t="shared" si="321"/>
        <v>0</v>
      </c>
      <c r="S6853" t="str">
        <f t="shared" si="322"/>
        <v>OK</v>
      </c>
      <c r="T6853" s="10">
        <f>IFERROR(VLOOKUP(A6853,[1]!Tabla1[[#All],[Material]:[venta nueva]],38,FALSE),0)</f>
        <v>0</v>
      </c>
    </row>
    <row r="6854" spans="1:20" hidden="1" x14ac:dyDescent="0.35">
      <c r="A6854">
        <f t="shared" ref="A6854:A6917" si="323">+E6854*1</f>
        <v>1030782</v>
      </c>
      <c r="B6854" s="6" t="s">
        <v>1373</v>
      </c>
      <c r="C6854" s="7" t="s">
        <v>659</v>
      </c>
      <c r="D6854" s="7" t="s">
        <v>1096</v>
      </c>
      <c r="E6854" s="7" t="s">
        <v>964</v>
      </c>
      <c r="F6854" s="7" t="s">
        <v>965</v>
      </c>
      <c r="G6854" s="7" t="s">
        <v>1090</v>
      </c>
      <c r="H6854" s="7" t="s">
        <v>1052</v>
      </c>
      <c r="I6854" s="6" t="s">
        <v>8</v>
      </c>
      <c r="J6854" s="1">
        <v>15007</v>
      </c>
      <c r="K6854" s="1">
        <v>13920</v>
      </c>
      <c r="L6854" s="1">
        <v>28231</v>
      </c>
      <c r="M6854" s="1">
        <v>15007</v>
      </c>
      <c r="N6854" s="1">
        <v>5696</v>
      </c>
      <c r="O6854" s="1">
        <v>20703</v>
      </c>
      <c r="P6854" s="1">
        <v>23780.161</v>
      </c>
      <c r="Q6854" s="12"/>
      <c r="R6854" s="29">
        <f t="shared" si="321"/>
        <v>-3077.1610000000001</v>
      </c>
      <c r="S6854" t="str">
        <f t="shared" si="322"/>
        <v>Pendiente de ingreso</v>
      </c>
      <c r="T6854" s="10">
        <f>IFERROR(VLOOKUP(A6854,[1]!Tabla1[[#All],[Material]:[venta nueva]],38,FALSE),0)</f>
        <v>0</v>
      </c>
    </row>
    <row r="6855" spans="1:20" hidden="1" x14ac:dyDescent="0.35">
      <c r="A6855">
        <f t="shared" si="323"/>
        <v>1030783</v>
      </c>
      <c r="B6855" s="6" t="s">
        <v>1373</v>
      </c>
      <c r="C6855" s="7" t="s">
        <v>659</v>
      </c>
      <c r="D6855" s="7" t="s">
        <v>1096</v>
      </c>
      <c r="E6855" s="7" t="s">
        <v>966</v>
      </c>
      <c r="F6855" s="7" t="s">
        <v>967</v>
      </c>
      <c r="G6855" s="7" t="s">
        <v>1091</v>
      </c>
      <c r="H6855" s="7" t="s">
        <v>1054</v>
      </c>
      <c r="I6855" s="6" t="s">
        <v>8</v>
      </c>
      <c r="J6855" s="1">
        <v>658</v>
      </c>
      <c r="K6855" s="1">
        <v>120</v>
      </c>
      <c r="L6855" s="1">
        <v>0</v>
      </c>
      <c r="M6855" s="1">
        <v>658</v>
      </c>
      <c r="N6855" s="1">
        <v>120</v>
      </c>
      <c r="O6855" s="1">
        <v>0</v>
      </c>
      <c r="P6855" s="1">
        <v>327.56</v>
      </c>
      <c r="Q6855" s="12"/>
      <c r="R6855" s="29">
        <f t="shared" si="321"/>
        <v>-327.56</v>
      </c>
      <c r="S6855" t="str">
        <f t="shared" si="322"/>
        <v>Pendiente de ingreso</v>
      </c>
      <c r="T6855" s="10">
        <f>IFERROR(VLOOKUP(A6855,[1]!Tabla1[[#All],[Material]:[venta nueva]],38,FALSE),0)</f>
        <v>0</v>
      </c>
    </row>
    <row r="6856" spans="1:20" hidden="1" x14ac:dyDescent="0.35">
      <c r="A6856">
        <f t="shared" si="323"/>
        <v>1030784</v>
      </c>
      <c r="B6856" s="6" t="s">
        <v>1373</v>
      </c>
      <c r="C6856" s="7" t="s">
        <v>659</v>
      </c>
      <c r="D6856" s="7" t="s">
        <v>1096</v>
      </c>
      <c r="E6856" s="7" t="s">
        <v>968</v>
      </c>
      <c r="F6856" s="7" t="s">
        <v>969</v>
      </c>
      <c r="G6856" s="7" t="s">
        <v>1091</v>
      </c>
      <c r="H6856" s="7" t="s">
        <v>1054</v>
      </c>
      <c r="I6856" s="6" t="s">
        <v>8</v>
      </c>
      <c r="J6856" s="1">
        <v>-3792</v>
      </c>
      <c r="K6856" s="1">
        <v>3600</v>
      </c>
      <c r="L6856" s="1">
        <v>0</v>
      </c>
      <c r="M6856" s="1">
        <v>-3792</v>
      </c>
      <c r="N6856" s="1">
        <v>3600</v>
      </c>
      <c r="O6856" s="1">
        <v>0</v>
      </c>
      <c r="P6856" s="1"/>
      <c r="Q6856" s="12"/>
      <c r="R6856" s="29">
        <f t="shared" ref="R6856:R6898" si="324">+O6856-P6856</f>
        <v>0</v>
      </c>
      <c r="S6856" t="str">
        <f t="shared" ref="S6856:S6898" si="325">IF(R6856&gt;0,"Sobre ingreso",IF(R6856&lt;0,"Pendiente de ingreso","OK"))</f>
        <v>OK</v>
      </c>
      <c r="T6856" s="10">
        <f>IFERROR(VLOOKUP(A6856,[1]!Tabla1[[#All],[Material]:[venta nueva]],38,FALSE),0)</f>
        <v>0</v>
      </c>
    </row>
    <row r="6857" spans="1:20" hidden="1" x14ac:dyDescent="0.35">
      <c r="A6857">
        <f t="shared" si="323"/>
        <v>1030785</v>
      </c>
      <c r="B6857" s="6" t="s">
        <v>1373</v>
      </c>
      <c r="C6857" s="7" t="s">
        <v>659</v>
      </c>
      <c r="D6857" s="7" t="s">
        <v>1096</v>
      </c>
      <c r="E6857" s="7" t="s">
        <v>970</v>
      </c>
      <c r="F6857" s="7" t="s">
        <v>971</v>
      </c>
      <c r="G6857" s="7" t="s">
        <v>1091</v>
      </c>
      <c r="H6857" s="7" t="s">
        <v>1054</v>
      </c>
      <c r="I6857" s="6" t="s">
        <v>8</v>
      </c>
      <c r="J6857" s="1">
        <v>-1604</v>
      </c>
      <c r="K6857" s="1">
        <v>1080</v>
      </c>
      <c r="L6857" s="1">
        <v>0</v>
      </c>
      <c r="M6857" s="1">
        <v>-1604</v>
      </c>
      <c r="N6857" s="1">
        <v>1080</v>
      </c>
      <c r="O6857" s="1">
        <v>0</v>
      </c>
      <c r="P6857" s="1"/>
      <c r="Q6857" s="12"/>
      <c r="R6857" s="29">
        <f t="shared" si="324"/>
        <v>0</v>
      </c>
      <c r="S6857" t="str">
        <f t="shared" si="325"/>
        <v>OK</v>
      </c>
      <c r="T6857" s="10">
        <f>IFERROR(VLOOKUP(A6857,[1]!Tabla1[[#All],[Material]:[venta nueva]],38,FALSE),0)</f>
        <v>0</v>
      </c>
    </row>
    <row r="6858" spans="1:20" hidden="1" x14ac:dyDescent="0.35">
      <c r="A6858">
        <f t="shared" si="323"/>
        <v>1030788</v>
      </c>
      <c r="B6858" s="6" t="s">
        <v>1373</v>
      </c>
      <c r="C6858" s="7" t="s">
        <v>659</v>
      </c>
      <c r="D6858" s="7" t="s">
        <v>1096</v>
      </c>
      <c r="E6858" s="7" t="s">
        <v>972</v>
      </c>
      <c r="F6858" s="7" t="s">
        <v>973</v>
      </c>
      <c r="G6858" s="7" t="s">
        <v>1068</v>
      </c>
      <c r="H6858" s="7" t="s">
        <v>996</v>
      </c>
      <c r="I6858" s="6" t="s">
        <v>9</v>
      </c>
      <c r="J6858" s="1"/>
      <c r="K6858" s="1"/>
      <c r="L6858" s="1"/>
      <c r="M6858" s="1">
        <v>488</v>
      </c>
      <c r="N6858" s="1">
        <v>0</v>
      </c>
      <c r="O6858" s="1">
        <v>0</v>
      </c>
      <c r="P6858" s="1"/>
      <c r="Q6858" s="12"/>
      <c r="R6858" s="29">
        <f t="shared" si="324"/>
        <v>0</v>
      </c>
      <c r="S6858" t="str">
        <f t="shared" si="325"/>
        <v>OK</v>
      </c>
      <c r="T6858" s="10">
        <f>IFERROR(VLOOKUP(A6858,[1]!Tabla1[[#All],[Material]:[venta nueva]],38,FALSE),0)</f>
        <v>0</v>
      </c>
    </row>
    <row r="6859" spans="1:20" hidden="1" x14ac:dyDescent="0.35">
      <c r="A6859">
        <f t="shared" si="323"/>
        <v>1030791</v>
      </c>
      <c r="B6859" s="6" t="s">
        <v>1373</v>
      </c>
      <c r="C6859" s="7" t="s">
        <v>659</v>
      </c>
      <c r="D6859" s="7" t="s">
        <v>1096</v>
      </c>
      <c r="E6859" s="7" t="s">
        <v>1272</v>
      </c>
      <c r="F6859" s="7" t="s">
        <v>1273</v>
      </c>
      <c r="G6859" s="7" t="s">
        <v>1089</v>
      </c>
      <c r="H6859" s="7" t="s">
        <v>1049</v>
      </c>
      <c r="I6859" s="6" t="s">
        <v>11</v>
      </c>
      <c r="J6859" s="1"/>
      <c r="K6859" s="1"/>
      <c r="L6859" s="1"/>
      <c r="M6859" s="1">
        <v>0</v>
      </c>
      <c r="N6859" s="1">
        <v>5000</v>
      </c>
      <c r="O6859" s="1">
        <v>5000</v>
      </c>
      <c r="P6859" s="1"/>
      <c r="Q6859" s="12"/>
      <c r="R6859" s="29">
        <f t="shared" si="324"/>
        <v>5000</v>
      </c>
      <c r="S6859" t="str">
        <f t="shared" si="325"/>
        <v>Sobre ingreso</v>
      </c>
      <c r="T6859" s="10">
        <f>IFERROR(VLOOKUP(A6859,[1]!Tabla1[[#All],[Material]:[venta nueva]],38,FALSE),0)</f>
        <v>0</v>
      </c>
    </row>
    <row r="6860" spans="1:20" hidden="1" x14ac:dyDescent="0.35">
      <c r="A6860">
        <f t="shared" si="323"/>
        <v>1030791</v>
      </c>
      <c r="B6860" s="6" t="s">
        <v>1373</v>
      </c>
      <c r="C6860" s="7" t="s">
        <v>659</v>
      </c>
      <c r="D6860" s="7" t="s">
        <v>1096</v>
      </c>
      <c r="E6860" s="7" t="s">
        <v>1272</v>
      </c>
      <c r="F6860" s="7" t="s">
        <v>1273</v>
      </c>
      <c r="G6860" s="7" t="s">
        <v>1089</v>
      </c>
      <c r="H6860" s="7" t="s">
        <v>1049</v>
      </c>
      <c r="I6860" s="6" t="s">
        <v>14</v>
      </c>
      <c r="J6860" s="1">
        <v>888</v>
      </c>
      <c r="K6860" s="1">
        <v>5000</v>
      </c>
      <c r="L6860" s="1">
        <v>5888</v>
      </c>
      <c r="M6860" s="1">
        <v>888</v>
      </c>
      <c r="N6860" s="1">
        <v>5000</v>
      </c>
      <c r="O6860" s="1">
        <v>5888</v>
      </c>
      <c r="P6860" s="1">
        <v>4000</v>
      </c>
      <c r="Q6860" s="12"/>
      <c r="R6860" s="29">
        <f t="shared" si="324"/>
        <v>1888</v>
      </c>
      <c r="S6860" t="str">
        <f t="shared" si="325"/>
        <v>Sobre ingreso</v>
      </c>
      <c r="T6860" s="10">
        <f>IFERROR(VLOOKUP(A6860,[1]!Tabla1[[#All],[Material]:[venta nueva]],38,FALSE),0)</f>
        <v>0</v>
      </c>
    </row>
    <row r="6861" spans="1:20" hidden="1" x14ac:dyDescent="0.35">
      <c r="A6861">
        <f t="shared" si="323"/>
        <v>1030792</v>
      </c>
      <c r="B6861" s="6" t="s">
        <v>1373</v>
      </c>
      <c r="C6861" s="7" t="s">
        <v>659</v>
      </c>
      <c r="D6861" s="7" t="s">
        <v>1096</v>
      </c>
      <c r="E6861" s="7" t="s">
        <v>974</v>
      </c>
      <c r="F6861" s="7" t="s">
        <v>975</v>
      </c>
      <c r="G6861" s="7" t="s">
        <v>1090</v>
      </c>
      <c r="H6861" s="7" t="s">
        <v>1060</v>
      </c>
      <c r="I6861" s="6" t="s">
        <v>10</v>
      </c>
      <c r="J6861" s="1">
        <v>12384</v>
      </c>
      <c r="K6861" s="1">
        <v>0</v>
      </c>
      <c r="L6861" s="1">
        <v>0</v>
      </c>
      <c r="M6861" s="1">
        <v>46455</v>
      </c>
      <c r="N6861" s="1">
        <v>0</v>
      </c>
      <c r="O6861" s="1">
        <v>72000</v>
      </c>
      <c r="P6861" s="1">
        <v>48000</v>
      </c>
      <c r="Q6861" s="12"/>
      <c r="R6861" s="29">
        <f t="shared" si="324"/>
        <v>24000</v>
      </c>
      <c r="S6861" t="str">
        <f t="shared" si="325"/>
        <v>Sobre ingreso</v>
      </c>
      <c r="T6861" s="10">
        <f>IFERROR(VLOOKUP(A6861,[1]!Tabla1[[#All],[Material]:[venta nueva]],38,FALSE),0)</f>
        <v>0</v>
      </c>
    </row>
    <row r="6862" spans="1:20" hidden="1" x14ac:dyDescent="0.35">
      <c r="A6862">
        <f t="shared" si="323"/>
        <v>1030793</v>
      </c>
      <c r="B6862" s="6" t="s">
        <v>1373</v>
      </c>
      <c r="C6862" s="7" t="s">
        <v>659</v>
      </c>
      <c r="D6862" s="7" t="s">
        <v>1096</v>
      </c>
      <c r="E6862" s="7" t="s">
        <v>1206</v>
      </c>
      <c r="F6862" s="7" t="s">
        <v>1207</v>
      </c>
      <c r="G6862" s="7" t="s">
        <v>1091</v>
      </c>
      <c r="H6862" s="7" t="s">
        <v>1054</v>
      </c>
      <c r="I6862" s="6" t="s">
        <v>8</v>
      </c>
      <c r="J6862" s="1">
        <v>-729</v>
      </c>
      <c r="K6862" s="1">
        <v>720</v>
      </c>
      <c r="L6862" s="1">
        <v>0</v>
      </c>
      <c r="M6862" s="1">
        <v>-729</v>
      </c>
      <c r="N6862" s="1">
        <v>720</v>
      </c>
      <c r="O6862" s="1">
        <v>0</v>
      </c>
      <c r="P6862" s="1"/>
      <c r="Q6862" s="12"/>
      <c r="R6862" s="29">
        <f t="shared" si="324"/>
        <v>0</v>
      </c>
      <c r="S6862" t="str">
        <f t="shared" si="325"/>
        <v>OK</v>
      </c>
      <c r="T6862" s="10">
        <f>IFERROR(VLOOKUP(A6862,[1]!Tabla1[[#All],[Material]:[venta nueva]],38,FALSE),0)</f>
        <v>0</v>
      </c>
    </row>
    <row r="6863" spans="1:20" hidden="1" x14ac:dyDescent="0.35">
      <c r="A6863">
        <f t="shared" si="323"/>
        <v>1030794</v>
      </c>
      <c r="B6863" s="6" t="s">
        <v>1373</v>
      </c>
      <c r="C6863" s="7" t="s">
        <v>659</v>
      </c>
      <c r="D6863" s="7" t="s">
        <v>1096</v>
      </c>
      <c r="E6863" s="7" t="s">
        <v>1208</v>
      </c>
      <c r="F6863" s="7" t="s">
        <v>1209</v>
      </c>
      <c r="G6863" s="7" t="s">
        <v>1091</v>
      </c>
      <c r="H6863" s="7" t="s">
        <v>1054</v>
      </c>
      <c r="I6863" s="6" t="s">
        <v>8</v>
      </c>
      <c r="J6863" s="1">
        <v>-1085</v>
      </c>
      <c r="K6863" s="1">
        <v>1080</v>
      </c>
      <c r="L6863" s="1">
        <v>0</v>
      </c>
      <c r="M6863" s="1">
        <v>-1085</v>
      </c>
      <c r="N6863" s="1">
        <v>1080</v>
      </c>
      <c r="O6863" s="1">
        <v>0</v>
      </c>
      <c r="P6863" s="1"/>
      <c r="Q6863" s="12"/>
      <c r="R6863" s="29">
        <f t="shared" si="324"/>
        <v>0</v>
      </c>
      <c r="S6863" t="str">
        <f t="shared" si="325"/>
        <v>OK</v>
      </c>
      <c r="T6863" s="10">
        <f>IFERROR(VLOOKUP(A6863,[1]!Tabla1[[#All],[Material]:[venta nueva]],38,FALSE),0)</f>
        <v>0</v>
      </c>
    </row>
    <row r="6864" spans="1:20" hidden="1" x14ac:dyDescent="0.35">
      <c r="A6864">
        <f t="shared" si="323"/>
        <v>1030802</v>
      </c>
      <c r="B6864" s="6" t="s">
        <v>1373</v>
      </c>
      <c r="C6864" s="7" t="s">
        <v>659</v>
      </c>
      <c r="D6864" s="7" t="s">
        <v>1096</v>
      </c>
      <c r="E6864" s="7" t="s">
        <v>976</v>
      </c>
      <c r="F6864" s="7" t="s">
        <v>977</v>
      </c>
      <c r="G6864" s="7" t="s">
        <v>1063</v>
      </c>
      <c r="H6864" s="7" t="s">
        <v>1063</v>
      </c>
      <c r="I6864" s="6" t="s">
        <v>10</v>
      </c>
      <c r="J6864" s="1">
        <v>-7962</v>
      </c>
      <c r="K6864" s="1">
        <v>103962</v>
      </c>
      <c r="L6864" s="1">
        <v>96000</v>
      </c>
      <c r="M6864" s="1">
        <v>-7962</v>
      </c>
      <c r="N6864" s="1">
        <v>103962</v>
      </c>
      <c r="O6864" s="1">
        <v>96000</v>
      </c>
      <c r="P6864" s="1"/>
      <c r="Q6864" s="12"/>
      <c r="R6864" s="29">
        <f t="shared" si="324"/>
        <v>96000</v>
      </c>
      <c r="S6864" t="str">
        <f t="shared" si="325"/>
        <v>Sobre ingreso</v>
      </c>
      <c r="T6864" s="10">
        <f>IFERROR(VLOOKUP(A6864,[1]!Tabla1[[#All],[Material]:[venta nueva]],38,FALSE),0)</f>
        <v>0</v>
      </c>
    </row>
    <row r="6865" spans="1:20" hidden="1" x14ac:dyDescent="0.35">
      <c r="A6865">
        <f t="shared" si="323"/>
        <v>1030812</v>
      </c>
      <c r="B6865" s="6" t="s">
        <v>1373</v>
      </c>
      <c r="C6865" s="7" t="s">
        <v>659</v>
      </c>
      <c r="D6865" s="7" t="s">
        <v>1096</v>
      </c>
      <c r="E6865" s="7" t="s">
        <v>1375</v>
      </c>
      <c r="F6865" s="7" t="s">
        <v>1376</v>
      </c>
      <c r="G6865" s="7" t="s">
        <v>1093</v>
      </c>
      <c r="H6865" s="7" t="s">
        <v>1059</v>
      </c>
      <c r="I6865" s="6" t="s">
        <v>11</v>
      </c>
      <c r="J6865" s="1"/>
      <c r="K6865" s="1"/>
      <c r="L6865" s="1"/>
      <c r="M6865" s="1">
        <v>0</v>
      </c>
      <c r="N6865" s="1">
        <v>24000</v>
      </c>
      <c r="O6865" s="1">
        <v>24000</v>
      </c>
      <c r="P6865" s="1"/>
      <c r="Q6865" s="12"/>
      <c r="R6865" s="29">
        <f t="shared" si="324"/>
        <v>24000</v>
      </c>
      <c r="S6865" t="str">
        <f t="shared" si="325"/>
        <v>Sobre ingreso</v>
      </c>
      <c r="T6865" s="10">
        <f>IFERROR(VLOOKUP(A6865,[1]!Tabla1[[#All],[Material]:[venta nueva]],38,FALSE),0)</f>
        <v>0</v>
      </c>
    </row>
    <row r="6866" spans="1:20" hidden="1" x14ac:dyDescent="0.35">
      <c r="A6866">
        <f t="shared" si="323"/>
        <v>1030816</v>
      </c>
      <c r="B6866" s="6" t="s">
        <v>1373</v>
      </c>
      <c r="C6866" s="7" t="s">
        <v>659</v>
      </c>
      <c r="D6866" s="7" t="s">
        <v>1096</v>
      </c>
      <c r="E6866" s="7" t="s">
        <v>1377</v>
      </c>
      <c r="F6866" s="7" t="s">
        <v>872</v>
      </c>
      <c r="G6866" s="7" t="s">
        <v>1068</v>
      </c>
      <c r="H6866" s="7" t="s">
        <v>994</v>
      </c>
      <c r="I6866" s="6" t="s">
        <v>11</v>
      </c>
      <c r="J6866" s="1"/>
      <c r="K6866" s="1"/>
      <c r="L6866" s="1"/>
      <c r="M6866" s="1">
        <v>5655</v>
      </c>
      <c r="N6866" s="1">
        <v>9625</v>
      </c>
      <c r="O6866" s="1">
        <v>15280</v>
      </c>
      <c r="P6866" s="1"/>
      <c r="Q6866" s="12"/>
      <c r="R6866" s="29">
        <f t="shared" si="324"/>
        <v>15280</v>
      </c>
      <c r="S6866" t="str">
        <f t="shared" si="325"/>
        <v>Sobre ingreso</v>
      </c>
      <c r="T6866" s="10">
        <f>IFERROR(VLOOKUP(A6866,[1]!Tabla1[[#All],[Material]:[venta nueva]],38,FALSE),0)</f>
        <v>0</v>
      </c>
    </row>
    <row r="6867" spans="1:20" hidden="1" x14ac:dyDescent="0.35">
      <c r="A6867">
        <f t="shared" si="323"/>
        <v>1030817</v>
      </c>
      <c r="B6867" s="6" t="s">
        <v>1373</v>
      </c>
      <c r="C6867" s="7" t="s">
        <v>659</v>
      </c>
      <c r="D6867" s="7" t="s">
        <v>1096</v>
      </c>
      <c r="E6867" s="7" t="s">
        <v>1362</v>
      </c>
      <c r="F6867" s="7" t="s">
        <v>857</v>
      </c>
      <c r="G6867" s="7" t="s">
        <v>1089</v>
      </c>
      <c r="H6867" s="7" t="s">
        <v>1049</v>
      </c>
      <c r="I6867" s="6" t="s">
        <v>11</v>
      </c>
      <c r="J6867" s="1"/>
      <c r="K6867" s="1"/>
      <c r="L6867" s="1"/>
      <c r="M6867" s="1">
        <v>-54668</v>
      </c>
      <c r="N6867" s="1">
        <v>58388</v>
      </c>
      <c r="O6867" s="1">
        <v>3720</v>
      </c>
      <c r="P6867" s="1"/>
      <c r="Q6867" s="12"/>
      <c r="R6867" s="29">
        <f t="shared" si="324"/>
        <v>3720</v>
      </c>
      <c r="S6867" t="str">
        <f t="shared" si="325"/>
        <v>Sobre ingreso</v>
      </c>
      <c r="T6867" s="10">
        <f>IFERROR(VLOOKUP(A6867,[1]!Tabla1[[#All],[Material]:[venta nueva]],38,FALSE),0)</f>
        <v>0</v>
      </c>
    </row>
    <row r="6868" spans="1:20" hidden="1" x14ac:dyDescent="0.35">
      <c r="A6868">
        <f t="shared" si="323"/>
        <v>1030818</v>
      </c>
      <c r="B6868" s="6" t="s">
        <v>1373</v>
      </c>
      <c r="C6868" s="7" t="s">
        <v>659</v>
      </c>
      <c r="D6868" s="7" t="s">
        <v>1096</v>
      </c>
      <c r="E6868" s="7" t="s">
        <v>1318</v>
      </c>
      <c r="F6868" s="7" t="s">
        <v>1319</v>
      </c>
      <c r="G6868" s="7" t="s">
        <v>1090</v>
      </c>
      <c r="H6868" s="7" t="s">
        <v>1060</v>
      </c>
      <c r="I6868" s="6" t="s">
        <v>8</v>
      </c>
      <c r="J6868" s="1">
        <v>667</v>
      </c>
      <c r="K6868" s="1">
        <v>47333</v>
      </c>
      <c r="L6868" s="1">
        <v>48000</v>
      </c>
      <c r="M6868" s="1">
        <v>667</v>
      </c>
      <c r="N6868" s="1">
        <v>47333</v>
      </c>
      <c r="O6868" s="1">
        <v>48000</v>
      </c>
      <c r="P6868" s="1">
        <v>47990.034</v>
      </c>
      <c r="Q6868" s="12"/>
      <c r="R6868" s="29">
        <f t="shared" si="324"/>
        <v>9.9660000000003492</v>
      </c>
      <c r="S6868" t="str">
        <f t="shared" si="325"/>
        <v>Sobre ingreso</v>
      </c>
      <c r="T6868" s="10">
        <f>IFERROR(VLOOKUP(A6868,[1]!Tabla1[[#All],[Material]:[venta nueva]],38,FALSE),0)</f>
        <v>0</v>
      </c>
    </row>
    <row r="6869" spans="1:20" hidden="1" x14ac:dyDescent="0.35">
      <c r="A6869">
        <f t="shared" si="323"/>
        <v>1030224</v>
      </c>
      <c r="B6869" s="6" t="s">
        <v>1373</v>
      </c>
      <c r="C6869" s="7" t="s">
        <v>659</v>
      </c>
      <c r="D6869" s="7" t="s">
        <v>1097</v>
      </c>
      <c r="E6869" s="7" t="s">
        <v>856</v>
      </c>
      <c r="F6869" s="7" t="s">
        <v>857</v>
      </c>
      <c r="G6869" s="7" t="s">
        <v>1089</v>
      </c>
      <c r="H6869" s="7" t="s">
        <v>1049</v>
      </c>
      <c r="I6869" s="6" t="s">
        <v>9</v>
      </c>
      <c r="J6869" s="1"/>
      <c r="K6869" s="1"/>
      <c r="L6869" s="1"/>
      <c r="M6869" s="1"/>
      <c r="N6869" s="1"/>
      <c r="O6869" s="1"/>
      <c r="P6869" s="1"/>
      <c r="Q6869" s="12">
        <v>8000</v>
      </c>
      <c r="R6869" s="29">
        <f t="shared" si="324"/>
        <v>0</v>
      </c>
      <c r="S6869" t="str">
        <f t="shared" si="325"/>
        <v>OK</v>
      </c>
      <c r="T6869" s="10">
        <f>IFERROR(VLOOKUP(A6869,[1]!Tabla1[[#All],[Material]:[venta nueva]],38,FALSE),0)</f>
        <v>0</v>
      </c>
    </row>
    <row r="6870" spans="1:20" hidden="1" x14ac:dyDescent="0.35">
      <c r="A6870">
        <f t="shared" si="323"/>
        <v>1030228</v>
      </c>
      <c r="B6870" s="6" t="s">
        <v>1373</v>
      </c>
      <c r="C6870" s="7" t="s">
        <v>659</v>
      </c>
      <c r="D6870" s="7" t="s">
        <v>1097</v>
      </c>
      <c r="E6870" s="7" t="s">
        <v>1139</v>
      </c>
      <c r="F6870" s="7" t="s">
        <v>1140</v>
      </c>
      <c r="G6870" s="7" t="s">
        <v>1093</v>
      </c>
      <c r="H6870" s="7" t="s">
        <v>1059</v>
      </c>
      <c r="I6870" s="6" t="s">
        <v>8</v>
      </c>
      <c r="J6870" s="1"/>
      <c r="K6870" s="1"/>
      <c r="L6870" s="1"/>
      <c r="M6870" s="1"/>
      <c r="N6870" s="1"/>
      <c r="O6870" s="1"/>
      <c r="P6870" s="1"/>
      <c r="Q6870" s="12">
        <v>34593</v>
      </c>
      <c r="R6870" s="29">
        <f t="shared" si="324"/>
        <v>0</v>
      </c>
      <c r="S6870" t="str">
        <f t="shared" si="325"/>
        <v>OK</v>
      </c>
      <c r="T6870" s="10">
        <f>IFERROR(VLOOKUP(A6870,[1]!Tabla1[[#All],[Material]:[venta nueva]],38,FALSE),0)</f>
        <v>0</v>
      </c>
    </row>
    <row r="6871" spans="1:20" hidden="1" x14ac:dyDescent="0.35">
      <c r="A6871">
        <f t="shared" si="323"/>
        <v>1030239</v>
      </c>
      <c r="B6871" s="6" t="s">
        <v>1373</v>
      </c>
      <c r="C6871" s="7" t="s">
        <v>659</v>
      </c>
      <c r="D6871" s="7" t="s">
        <v>1097</v>
      </c>
      <c r="E6871" s="7" t="s">
        <v>860</v>
      </c>
      <c r="F6871" s="7" t="s">
        <v>861</v>
      </c>
      <c r="G6871" s="7" t="s">
        <v>1068</v>
      </c>
      <c r="H6871" s="7" t="s">
        <v>1051</v>
      </c>
      <c r="I6871" s="6" t="s">
        <v>8</v>
      </c>
      <c r="J6871" s="1"/>
      <c r="K6871" s="1"/>
      <c r="L6871" s="1"/>
      <c r="M6871" s="1"/>
      <c r="N6871" s="1"/>
      <c r="O6871" s="1"/>
      <c r="P6871" s="1"/>
      <c r="Q6871" s="12">
        <v>33141</v>
      </c>
      <c r="R6871" s="29">
        <f t="shared" si="324"/>
        <v>0</v>
      </c>
      <c r="S6871" t="str">
        <f t="shared" si="325"/>
        <v>OK</v>
      </c>
      <c r="T6871" s="10">
        <f>IFERROR(VLOOKUP(A6871,[1]!Tabla1[[#All],[Material]:[venta nueva]],38,FALSE),0)</f>
        <v>0</v>
      </c>
    </row>
    <row r="6872" spans="1:20" hidden="1" x14ac:dyDescent="0.35">
      <c r="A6872">
        <f t="shared" si="323"/>
        <v>1030265</v>
      </c>
      <c r="B6872" s="6" t="s">
        <v>1373</v>
      </c>
      <c r="C6872" s="7" t="s">
        <v>659</v>
      </c>
      <c r="D6872" s="7" t="s">
        <v>1097</v>
      </c>
      <c r="E6872" s="7" t="s">
        <v>862</v>
      </c>
      <c r="F6872" s="7" t="s">
        <v>863</v>
      </c>
      <c r="G6872" s="7" t="s">
        <v>1090</v>
      </c>
      <c r="H6872" s="7" t="s">
        <v>1052</v>
      </c>
      <c r="I6872" s="6" t="s">
        <v>9</v>
      </c>
      <c r="J6872" s="1"/>
      <c r="K6872" s="1"/>
      <c r="L6872" s="1"/>
      <c r="M6872" s="1"/>
      <c r="N6872" s="1"/>
      <c r="O6872" s="1"/>
      <c r="P6872" s="1"/>
      <c r="Q6872" s="12">
        <v>111000</v>
      </c>
      <c r="R6872" s="29">
        <f t="shared" si="324"/>
        <v>0</v>
      </c>
      <c r="S6872" t="str">
        <f t="shared" si="325"/>
        <v>OK</v>
      </c>
      <c r="T6872" s="10">
        <f>IFERROR(VLOOKUP(A6872,[1]!Tabla1[[#All],[Material]:[venta nueva]],38,FALSE),0)</f>
        <v>0</v>
      </c>
    </row>
    <row r="6873" spans="1:20" hidden="1" x14ac:dyDescent="0.35">
      <c r="A6873">
        <f t="shared" si="323"/>
        <v>1030279</v>
      </c>
      <c r="B6873" s="6" t="s">
        <v>1373</v>
      </c>
      <c r="C6873" s="7" t="s">
        <v>659</v>
      </c>
      <c r="D6873" s="7" t="s">
        <v>1097</v>
      </c>
      <c r="E6873" s="7" t="s">
        <v>1204</v>
      </c>
      <c r="F6873" s="7" t="s">
        <v>1205</v>
      </c>
      <c r="G6873" s="7" t="s">
        <v>1093</v>
      </c>
      <c r="H6873" s="7" t="s">
        <v>1059</v>
      </c>
      <c r="I6873" s="6" t="s">
        <v>9</v>
      </c>
      <c r="J6873" s="1"/>
      <c r="K6873" s="1"/>
      <c r="L6873" s="1"/>
      <c r="M6873" s="1"/>
      <c r="N6873" s="1"/>
      <c r="O6873" s="1"/>
      <c r="P6873" s="1"/>
      <c r="Q6873" s="12">
        <v>42000</v>
      </c>
      <c r="R6873" s="29">
        <f t="shared" si="324"/>
        <v>0</v>
      </c>
      <c r="S6873" t="str">
        <f t="shared" si="325"/>
        <v>OK</v>
      </c>
      <c r="T6873" s="10">
        <f>IFERROR(VLOOKUP(A6873,[1]!Tabla1[[#All],[Material]:[venta nueva]],38,FALSE),0)</f>
        <v>0</v>
      </c>
    </row>
    <row r="6874" spans="1:20" hidden="1" x14ac:dyDescent="0.35">
      <c r="A6874">
        <f t="shared" si="323"/>
        <v>1030321</v>
      </c>
      <c r="B6874" s="6" t="s">
        <v>1373</v>
      </c>
      <c r="C6874" s="7" t="s">
        <v>659</v>
      </c>
      <c r="D6874" s="7" t="s">
        <v>1097</v>
      </c>
      <c r="E6874" s="7" t="s">
        <v>866</v>
      </c>
      <c r="F6874" s="7" t="s">
        <v>867</v>
      </c>
      <c r="G6874" s="7" t="s">
        <v>1091</v>
      </c>
      <c r="H6874" s="7" t="s">
        <v>1054</v>
      </c>
      <c r="I6874" s="6" t="s">
        <v>8</v>
      </c>
      <c r="J6874" s="1"/>
      <c r="K6874" s="1"/>
      <c r="L6874" s="1"/>
      <c r="M6874" s="1"/>
      <c r="N6874" s="1"/>
      <c r="O6874" s="1"/>
      <c r="P6874" s="1"/>
      <c r="Q6874" s="12">
        <v>9282</v>
      </c>
      <c r="R6874" s="29">
        <f t="shared" si="324"/>
        <v>0</v>
      </c>
      <c r="S6874" t="str">
        <f t="shared" si="325"/>
        <v>OK</v>
      </c>
      <c r="T6874" s="10">
        <f>IFERROR(VLOOKUP(A6874,[1]!Tabla1[[#All],[Material]:[venta nueva]],38,FALSE),0)</f>
        <v>0</v>
      </c>
    </row>
    <row r="6875" spans="1:20" hidden="1" x14ac:dyDescent="0.35">
      <c r="A6875">
        <f t="shared" si="323"/>
        <v>1030327</v>
      </c>
      <c r="B6875" s="6" t="s">
        <v>1373</v>
      </c>
      <c r="C6875" s="7" t="s">
        <v>659</v>
      </c>
      <c r="D6875" s="7" t="s">
        <v>1097</v>
      </c>
      <c r="E6875" s="7" t="s">
        <v>869</v>
      </c>
      <c r="F6875" s="7" t="s">
        <v>870</v>
      </c>
      <c r="G6875" s="7" t="s">
        <v>1090</v>
      </c>
      <c r="H6875" s="7" t="s">
        <v>1052</v>
      </c>
      <c r="I6875" s="6" t="s">
        <v>10</v>
      </c>
      <c r="J6875" s="1"/>
      <c r="K6875" s="1"/>
      <c r="L6875" s="1"/>
      <c r="M6875" s="1"/>
      <c r="N6875" s="1"/>
      <c r="O6875" s="1"/>
      <c r="P6875" s="1"/>
      <c r="Q6875" s="12">
        <v>27000</v>
      </c>
      <c r="R6875" s="29">
        <f t="shared" si="324"/>
        <v>0</v>
      </c>
      <c r="S6875" t="str">
        <f t="shared" si="325"/>
        <v>OK</v>
      </c>
      <c r="T6875" s="10">
        <f>IFERROR(VLOOKUP(A6875,[1]!Tabla1[[#All],[Material]:[venta nueva]],38,FALSE),0)</f>
        <v>0</v>
      </c>
    </row>
    <row r="6876" spans="1:20" hidden="1" x14ac:dyDescent="0.35">
      <c r="A6876">
        <f t="shared" si="323"/>
        <v>1030337</v>
      </c>
      <c r="B6876" s="6" t="s">
        <v>1373</v>
      </c>
      <c r="C6876" s="7" t="s">
        <v>659</v>
      </c>
      <c r="D6876" s="7" t="s">
        <v>1097</v>
      </c>
      <c r="E6876" s="7" t="s">
        <v>873</v>
      </c>
      <c r="F6876" s="7" t="s">
        <v>874</v>
      </c>
      <c r="G6876" s="7" t="s">
        <v>1090</v>
      </c>
      <c r="H6876" s="7" t="s">
        <v>1052</v>
      </c>
      <c r="I6876" s="6" t="s">
        <v>10</v>
      </c>
      <c r="J6876" s="1"/>
      <c r="K6876" s="1"/>
      <c r="L6876" s="1"/>
      <c r="M6876" s="1"/>
      <c r="N6876" s="1"/>
      <c r="O6876" s="1"/>
      <c r="P6876" s="1"/>
      <c r="Q6876" s="12">
        <v>277000</v>
      </c>
      <c r="R6876" s="29">
        <f t="shared" si="324"/>
        <v>0</v>
      </c>
      <c r="S6876" t="str">
        <f t="shared" si="325"/>
        <v>OK</v>
      </c>
      <c r="T6876" s="10">
        <f>IFERROR(VLOOKUP(A6876,[1]!Tabla1[[#All],[Material]:[venta nueva]],38,FALSE),0)</f>
        <v>0</v>
      </c>
    </row>
    <row r="6877" spans="1:20" hidden="1" x14ac:dyDescent="0.35">
      <c r="A6877">
        <f t="shared" si="323"/>
        <v>1030355</v>
      </c>
      <c r="B6877" s="6" t="s">
        <v>1373</v>
      </c>
      <c r="C6877" s="7" t="s">
        <v>659</v>
      </c>
      <c r="D6877" s="7" t="s">
        <v>1097</v>
      </c>
      <c r="E6877" s="7" t="s">
        <v>875</v>
      </c>
      <c r="F6877" s="7" t="s">
        <v>876</v>
      </c>
      <c r="G6877" s="7" t="s">
        <v>1092</v>
      </c>
      <c r="H6877" s="7" t="s">
        <v>1055</v>
      </c>
      <c r="I6877" s="6" t="s">
        <v>9</v>
      </c>
      <c r="J6877" s="1"/>
      <c r="K6877" s="1"/>
      <c r="L6877" s="1"/>
      <c r="M6877" s="1"/>
      <c r="N6877" s="1"/>
      <c r="O6877" s="1"/>
      <c r="P6877" s="1"/>
      <c r="Q6877" s="12">
        <v>56894</v>
      </c>
      <c r="R6877" s="29">
        <f t="shared" si="324"/>
        <v>0</v>
      </c>
      <c r="S6877" t="str">
        <f t="shared" si="325"/>
        <v>OK</v>
      </c>
      <c r="T6877" s="10">
        <f>IFERROR(VLOOKUP(A6877,[1]!Tabla1[[#All],[Material]:[venta nueva]],38,FALSE),0)</f>
        <v>0</v>
      </c>
    </row>
    <row r="6878" spans="1:20" hidden="1" x14ac:dyDescent="0.35">
      <c r="A6878">
        <f t="shared" si="323"/>
        <v>1030360</v>
      </c>
      <c r="B6878" s="6" t="s">
        <v>1373</v>
      </c>
      <c r="C6878" s="7" t="s">
        <v>659</v>
      </c>
      <c r="D6878" s="7" t="s">
        <v>1097</v>
      </c>
      <c r="E6878" s="7" t="s">
        <v>877</v>
      </c>
      <c r="F6878" s="7" t="s">
        <v>878</v>
      </c>
      <c r="G6878" s="7" t="s">
        <v>1091</v>
      </c>
      <c r="H6878" s="7" t="s">
        <v>1054</v>
      </c>
      <c r="I6878" s="6" t="s">
        <v>8</v>
      </c>
      <c r="J6878" s="1"/>
      <c r="K6878" s="1"/>
      <c r="L6878" s="1"/>
      <c r="M6878" s="1"/>
      <c r="N6878" s="1"/>
      <c r="O6878" s="1"/>
      <c r="P6878" s="1"/>
      <c r="Q6878" s="12">
        <v>5796</v>
      </c>
      <c r="R6878" s="29">
        <f t="shared" si="324"/>
        <v>0</v>
      </c>
      <c r="S6878" t="str">
        <f t="shared" si="325"/>
        <v>OK</v>
      </c>
      <c r="T6878" s="10">
        <f>IFERROR(VLOOKUP(A6878,[1]!Tabla1[[#All],[Material]:[venta nueva]],38,FALSE),0)</f>
        <v>0</v>
      </c>
    </row>
    <row r="6879" spans="1:20" hidden="1" x14ac:dyDescent="0.35">
      <c r="A6879">
        <f t="shared" si="323"/>
        <v>1030366</v>
      </c>
      <c r="B6879" s="6" t="s">
        <v>1373</v>
      </c>
      <c r="C6879" s="7" t="s">
        <v>659</v>
      </c>
      <c r="D6879" s="7" t="s">
        <v>1097</v>
      </c>
      <c r="E6879" s="7" t="s">
        <v>879</v>
      </c>
      <c r="F6879" s="7" t="s">
        <v>880</v>
      </c>
      <c r="G6879" s="7" t="s">
        <v>1091</v>
      </c>
      <c r="H6879" s="7" t="s">
        <v>1054</v>
      </c>
      <c r="I6879" s="6" t="s">
        <v>8</v>
      </c>
      <c r="J6879" s="1"/>
      <c r="K6879" s="1"/>
      <c r="L6879" s="1"/>
      <c r="M6879" s="1"/>
      <c r="N6879" s="1"/>
      <c r="O6879" s="1"/>
      <c r="P6879" s="1"/>
      <c r="Q6879" s="12">
        <v>3822</v>
      </c>
      <c r="R6879" s="29">
        <f t="shared" si="324"/>
        <v>0</v>
      </c>
      <c r="S6879" t="str">
        <f t="shared" si="325"/>
        <v>OK</v>
      </c>
      <c r="T6879" s="10">
        <f>IFERROR(VLOOKUP(A6879,[1]!Tabla1[[#All],[Material]:[venta nueva]],38,FALSE),0)</f>
        <v>0</v>
      </c>
    </row>
    <row r="6880" spans="1:20" hidden="1" x14ac:dyDescent="0.35">
      <c r="A6880">
        <f t="shared" si="323"/>
        <v>1030370</v>
      </c>
      <c r="B6880" s="6" t="s">
        <v>1373</v>
      </c>
      <c r="C6880" s="7" t="s">
        <v>659</v>
      </c>
      <c r="D6880" s="7" t="s">
        <v>1097</v>
      </c>
      <c r="E6880" s="7" t="s">
        <v>881</v>
      </c>
      <c r="F6880" s="7" t="s">
        <v>882</v>
      </c>
      <c r="G6880" s="7" t="s">
        <v>1081</v>
      </c>
      <c r="H6880" s="7" t="s">
        <v>1056</v>
      </c>
      <c r="I6880" s="6" t="s">
        <v>8</v>
      </c>
      <c r="J6880" s="1"/>
      <c r="K6880" s="1"/>
      <c r="L6880" s="1"/>
      <c r="M6880" s="1"/>
      <c r="N6880" s="1"/>
      <c r="O6880" s="1"/>
      <c r="P6880" s="1"/>
      <c r="Q6880" s="12">
        <v>1100</v>
      </c>
      <c r="R6880" s="29">
        <f t="shared" si="324"/>
        <v>0</v>
      </c>
      <c r="S6880" t="str">
        <f t="shared" si="325"/>
        <v>OK</v>
      </c>
      <c r="T6880" s="10">
        <f>IFERROR(VLOOKUP(A6880,[1]!Tabla1[[#All],[Material]:[venta nueva]],38,FALSE),0)</f>
        <v>0</v>
      </c>
    </row>
    <row r="6881" spans="1:20" hidden="1" x14ac:dyDescent="0.35">
      <c r="A6881">
        <f t="shared" si="323"/>
        <v>1030376</v>
      </c>
      <c r="B6881" s="6" t="s">
        <v>1373</v>
      </c>
      <c r="C6881" s="7" t="s">
        <v>659</v>
      </c>
      <c r="D6881" s="7" t="s">
        <v>1097</v>
      </c>
      <c r="E6881" s="7" t="s">
        <v>883</v>
      </c>
      <c r="F6881" s="7" t="s">
        <v>884</v>
      </c>
      <c r="G6881" s="7" t="s">
        <v>1091</v>
      </c>
      <c r="H6881" s="7" t="s">
        <v>1054</v>
      </c>
      <c r="I6881" s="6" t="s">
        <v>8</v>
      </c>
      <c r="J6881" s="1"/>
      <c r="K6881" s="1"/>
      <c r="L6881" s="1"/>
      <c r="M6881" s="1"/>
      <c r="N6881" s="1"/>
      <c r="O6881" s="1"/>
      <c r="P6881" s="1"/>
      <c r="Q6881" s="12">
        <v>4914</v>
      </c>
      <c r="R6881" s="29">
        <f t="shared" si="324"/>
        <v>0</v>
      </c>
      <c r="S6881" t="str">
        <f t="shared" si="325"/>
        <v>OK</v>
      </c>
      <c r="T6881" s="10">
        <f>IFERROR(VLOOKUP(A6881,[1]!Tabla1[[#All],[Material]:[venta nueva]],38,FALSE),0)</f>
        <v>0</v>
      </c>
    </row>
    <row r="6882" spans="1:20" hidden="1" x14ac:dyDescent="0.35">
      <c r="A6882">
        <f t="shared" si="323"/>
        <v>1030379</v>
      </c>
      <c r="B6882" s="6" t="s">
        <v>1373</v>
      </c>
      <c r="C6882" s="7" t="s">
        <v>659</v>
      </c>
      <c r="D6882" s="7" t="s">
        <v>1097</v>
      </c>
      <c r="E6882" s="7" t="s">
        <v>887</v>
      </c>
      <c r="F6882" s="7" t="s">
        <v>888</v>
      </c>
      <c r="G6882" s="7" t="s">
        <v>1090</v>
      </c>
      <c r="H6882" s="7" t="s">
        <v>1052</v>
      </c>
      <c r="I6882" s="6" t="s">
        <v>8</v>
      </c>
      <c r="J6882" s="1"/>
      <c r="K6882" s="1"/>
      <c r="L6882" s="1"/>
      <c r="M6882" s="1"/>
      <c r="N6882" s="1"/>
      <c r="O6882" s="1"/>
      <c r="P6882" s="1"/>
      <c r="Q6882" s="12">
        <v>651856</v>
      </c>
      <c r="R6882" s="29">
        <f t="shared" si="324"/>
        <v>0</v>
      </c>
      <c r="S6882" t="str">
        <f t="shared" si="325"/>
        <v>OK</v>
      </c>
      <c r="T6882" s="10">
        <f>IFERROR(VLOOKUP(A6882,[1]!Tabla1[[#All],[Material]:[venta nueva]],38,FALSE),0)</f>
        <v>0</v>
      </c>
    </row>
    <row r="6883" spans="1:20" hidden="1" x14ac:dyDescent="0.35">
      <c r="A6883">
        <f t="shared" si="323"/>
        <v>1030388</v>
      </c>
      <c r="B6883" s="6" t="s">
        <v>1373</v>
      </c>
      <c r="C6883" s="7" t="s">
        <v>659</v>
      </c>
      <c r="D6883" s="7" t="s">
        <v>1097</v>
      </c>
      <c r="E6883" s="7" t="s">
        <v>889</v>
      </c>
      <c r="F6883" s="7" t="s">
        <v>890</v>
      </c>
      <c r="G6883" s="7" t="s">
        <v>1072</v>
      </c>
      <c r="H6883" s="7" t="s">
        <v>993</v>
      </c>
      <c r="I6883" s="6" t="s">
        <v>14</v>
      </c>
      <c r="J6883" s="1"/>
      <c r="K6883" s="1"/>
      <c r="L6883" s="1"/>
      <c r="M6883" s="1"/>
      <c r="N6883" s="1"/>
      <c r="O6883" s="1"/>
      <c r="P6883" s="1"/>
      <c r="Q6883" s="12">
        <v>27808</v>
      </c>
      <c r="R6883" s="29">
        <f t="shared" si="324"/>
        <v>0</v>
      </c>
      <c r="S6883" t="str">
        <f t="shared" si="325"/>
        <v>OK</v>
      </c>
      <c r="T6883" s="10">
        <f>IFERROR(VLOOKUP(A6883,[1]!Tabla1[[#All],[Material]:[venta nueva]],38,FALSE),0)</f>
        <v>0</v>
      </c>
    </row>
    <row r="6884" spans="1:20" hidden="1" x14ac:dyDescent="0.35">
      <c r="A6884">
        <f t="shared" si="323"/>
        <v>1030419</v>
      </c>
      <c r="B6884" s="6" t="s">
        <v>1373</v>
      </c>
      <c r="C6884" s="7" t="s">
        <v>659</v>
      </c>
      <c r="D6884" s="7" t="s">
        <v>1097</v>
      </c>
      <c r="E6884" s="7" t="s">
        <v>895</v>
      </c>
      <c r="F6884" s="7" t="s">
        <v>896</v>
      </c>
      <c r="G6884" s="7" t="s">
        <v>1065</v>
      </c>
      <c r="H6884" s="7" t="s">
        <v>1057</v>
      </c>
      <c r="I6884" s="6" t="s">
        <v>14</v>
      </c>
      <c r="J6884" s="1"/>
      <c r="K6884" s="1"/>
      <c r="L6884" s="1"/>
      <c r="M6884" s="1"/>
      <c r="N6884" s="1"/>
      <c r="O6884" s="1"/>
      <c r="P6884" s="1"/>
      <c r="Q6884" s="12">
        <v>22000</v>
      </c>
      <c r="R6884" s="29">
        <f t="shared" si="324"/>
        <v>0</v>
      </c>
      <c r="S6884" t="str">
        <f t="shared" si="325"/>
        <v>OK</v>
      </c>
      <c r="T6884" s="10">
        <f>IFERROR(VLOOKUP(A6884,[1]!Tabla1[[#All],[Material]:[venta nueva]],38,FALSE),0)</f>
        <v>0</v>
      </c>
    </row>
    <row r="6885" spans="1:20" hidden="1" x14ac:dyDescent="0.35">
      <c r="A6885">
        <f t="shared" si="323"/>
        <v>1030424</v>
      </c>
      <c r="B6885" s="6" t="s">
        <v>1373</v>
      </c>
      <c r="C6885" s="7" t="s">
        <v>659</v>
      </c>
      <c r="D6885" s="7" t="s">
        <v>1097</v>
      </c>
      <c r="E6885" s="7" t="s">
        <v>897</v>
      </c>
      <c r="F6885" s="7" t="s">
        <v>898</v>
      </c>
      <c r="G6885" s="7" t="s">
        <v>1090</v>
      </c>
      <c r="H6885" s="7" t="s">
        <v>1058</v>
      </c>
      <c r="I6885" s="6" t="s">
        <v>8</v>
      </c>
      <c r="J6885" s="1"/>
      <c r="K6885" s="1"/>
      <c r="L6885" s="1"/>
      <c r="M6885" s="1"/>
      <c r="N6885" s="1"/>
      <c r="O6885" s="1"/>
      <c r="P6885" s="1"/>
      <c r="Q6885" s="12">
        <v>84000</v>
      </c>
      <c r="R6885" s="29">
        <f t="shared" si="324"/>
        <v>0</v>
      </c>
      <c r="S6885" t="str">
        <f t="shared" si="325"/>
        <v>OK</v>
      </c>
      <c r="T6885" s="10">
        <f>IFERROR(VLOOKUP(A6885,[1]!Tabla1[[#All],[Material]:[venta nueva]],38,FALSE),0)</f>
        <v>0</v>
      </c>
    </row>
    <row r="6886" spans="1:20" hidden="1" x14ac:dyDescent="0.35">
      <c r="A6886">
        <f t="shared" si="323"/>
        <v>1030452</v>
      </c>
      <c r="B6886" s="6" t="s">
        <v>1373</v>
      </c>
      <c r="C6886" s="7" t="s">
        <v>659</v>
      </c>
      <c r="D6886" s="7" t="s">
        <v>1097</v>
      </c>
      <c r="E6886" s="7" t="s">
        <v>899</v>
      </c>
      <c r="F6886" s="7" t="s">
        <v>900</v>
      </c>
      <c r="G6886" s="7" t="s">
        <v>1090</v>
      </c>
      <c r="H6886" s="7" t="s">
        <v>1052</v>
      </c>
      <c r="I6886" s="6" t="s">
        <v>8</v>
      </c>
      <c r="J6886" s="1"/>
      <c r="K6886" s="1"/>
      <c r="L6886" s="1"/>
      <c r="M6886" s="1"/>
      <c r="N6886" s="1"/>
      <c r="O6886" s="1"/>
      <c r="P6886" s="1"/>
      <c r="Q6886" s="12">
        <v>31775</v>
      </c>
      <c r="R6886" s="29">
        <f t="shared" si="324"/>
        <v>0</v>
      </c>
      <c r="S6886" t="str">
        <f t="shared" si="325"/>
        <v>OK</v>
      </c>
      <c r="T6886" s="10">
        <f>IFERROR(VLOOKUP(A6886,[1]!Tabla1[[#All],[Material]:[venta nueva]],38,FALSE),0)</f>
        <v>0</v>
      </c>
    </row>
    <row r="6887" spans="1:20" hidden="1" x14ac:dyDescent="0.35">
      <c r="A6887">
        <f t="shared" si="323"/>
        <v>1030461</v>
      </c>
      <c r="B6887" s="6" t="s">
        <v>1373</v>
      </c>
      <c r="C6887" s="7" t="s">
        <v>659</v>
      </c>
      <c r="D6887" s="7" t="s">
        <v>1097</v>
      </c>
      <c r="E6887" s="7" t="s">
        <v>901</v>
      </c>
      <c r="F6887" s="7" t="s">
        <v>902</v>
      </c>
      <c r="G6887" s="7" t="s">
        <v>1090</v>
      </c>
      <c r="H6887" s="7" t="s">
        <v>1052</v>
      </c>
      <c r="I6887" s="6" t="s">
        <v>8</v>
      </c>
      <c r="J6887" s="1"/>
      <c r="K6887" s="1"/>
      <c r="L6887" s="1"/>
      <c r="M6887" s="1"/>
      <c r="N6887" s="1"/>
      <c r="O6887" s="1"/>
      <c r="P6887" s="1"/>
      <c r="Q6887" s="12">
        <v>21000</v>
      </c>
      <c r="R6887" s="29">
        <f t="shared" si="324"/>
        <v>0</v>
      </c>
      <c r="S6887" t="str">
        <f t="shared" si="325"/>
        <v>OK</v>
      </c>
      <c r="T6887" s="10">
        <f>IFERROR(VLOOKUP(A6887,[1]!Tabla1[[#All],[Material]:[venta nueva]],38,FALSE),0)</f>
        <v>0</v>
      </c>
    </row>
    <row r="6888" spans="1:20" hidden="1" x14ac:dyDescent="0.35">
      <c r="A6888">
        <f t="shared" si="323"/>
        <v>1030525</v>
      </c>
      <c r="B6888" s="6" t="s">
        <v>1373</v>
      </c>
      <c r="C6888" s="7" t="s">
        <v>659</v>
      </c>
      <c r="D6888" s="7" t="s">
        <v>1097</v>
      </c>
      <c r="E6888" s="7" t="s">
        <v>911</v>
      </c>
      <c r="F6888" s="7" t="s">
        <v>912</v>
      </c>
      <c r="G6888" s="7" t="s">
        <v>1068</v>
      </c>
      <c r="H6888" s="7" t="s">
        <v>994</v>
      </c>
      <c r="I6888" s="6" t="s">
        <v>14</v>
      </c>
      <c r="J6888" s="1"/>
      <c r="K6888" s="1"/>
      <c r="L6888" s="1"/>
      <c r="M6888" s="1"/>
      <c r="N6888" s="1"/>
      <c r="O6888" s="1"/>
      <c r="P6888" s="1"/>
      <c r="Q6888" s="12">
        <v>137319</v>
      </c>
      <c r="R6888" s="29">
        <f t="shared" si="324"/>
        <v>0</v>
      </c>
      <c r="S6888" t="str">
        <f t="shared" si="325"/>
        <v>OK</v>
      </c>
      <c r="T6888" s="10">
        <f>IFERROR(VLOOKUP(A6888,[1]!Tabla1[[#All],[Material]:[venta nueva]],38,FALSE),0)</f>
        <v>0</v>
      </c>
    </row>
    <row r="6889" spans="1:20" hidden="1" x14ac:dyDescent="0.35">
      <c r="A6889">
        <f t="shared" si="323"/>
        <v>1030555</v>
      </c>
      <c r="B6889" s="6" t="s">
        <v>1373</v>
      </c>
      <c r="C6889" s="7" t="s">
        <v>659</v>
      </c>
      <c r="D6889" s="7" t="s">
        <v>1097</v>
      </c>
      <c r="E6889" s="7" t="s">
        <v>919</v>
      </c>
      <c r="F6889" s="7" t="s">
        <v>920</v>
      </c>
      <c r="G6889" s="7" t="s">
        <v>1065</v>
      </c>
      <c r="H6889" s="7" t="s">
        <v>989</v>
      </c>
      <c r="I6889" s="6" t="s">
        <v>8</v>
      </c>
      <c r="J6889" s="1"/>
      <c r="K6889" s="1"/>
      <c r="L6889" s="1"/>
      <c r="M6889" s="1"/>
      <c r="N6889" s="1"/>
      <c r="O6889" s="1"/>
      <c r="P6889" s="1"/>
      <c r="Q6889" s="12">
        <v>16917</v>
      </c>
      <c r="R6889" s="29">
        <f t="shared" si="324"/>
        <v>0</v>
      </c>
      <c r="S6889" t="str">
        <f t="shared" si="325"/>
        <v>OK</v>
      </c>
      <c r="T6889" s="10">
        <f>IFERROR(VLOOKUP(A6889,[1]!Tabla1[[#All],[Material]:[venta nueva]],38,FALSE),0)</f>
        <v>0</v>
      </c>
    </row>
    <row r="6890" spans="1:20" hidden="1" x14ac:dyDescent="0.35">
      <c r="A6890">
        <f t="shared" si="323"/>
        <v>1030566</v>
      </c>
      <c r="B6890" s="6" t="s">
        <v>1373</v>
      </c>
      <c r="C6890" s="7" t="s">
        <v>659</v>
      </c>
      <c r="D6890" s="7" t="s">
        <v>1097</v>
      </c>
      <c r="E6890" s="7" t="s">
        <v>921</v>
      </c>
      <c r="F6890" s="7" t="s">
        <v>922</v>
      </c>
      <c r="G6890" s="7" t="s">
        <v>1068</v>
      </c>
      <c r="H6890" s="7" t="s">
        <v>1051</v>
      </c>
      <c r="I6890" s="6" t="s">
        <v>14</v>
      </c>
      <c r="J6890" s="1"/>
      <c r="K6890" s="1"/>
      <c r="L6890" s="1"/>
      <c r="M6890" s="1"/>
      <c r="N6890" s="1"/>
      <c r="O6890" s="1"/>
      <c r="P6890" s="1"/>
      <c r="Q6890" s="12">
        <v>22000</v>
      </c>
      <c r="R6890" s="29">
        <f t="shared" si="324"/>
        <v>0</v>
      </c>
      <c r="S6890" t="str">
        <f t="shared" si="325"/>
        <v>OK</v>
      </c>
      <c r="T6890" s="10">
        <f>IFERROR(VLOOKUP(A6890,[1]!Tabla1[[#All],[Material]:[venta nueva]],38,FALSE),0)</f>
        <v>0</v>
      </c>
    </row>
    <row r="6891" spans="1:20" hidden="1" x14ac:dyDescent="0.35">
      <c r="A6891">
        <f t="shared" si="323"/>
        <v>1030635</v>
      </c>
      <c r="B6891" s="6" t="s">
        <v>1373</v>
      </c>
      <c r="C6891" s="7" t="s">
        <v>659</v>
      </c>
      <c r="D6891" s="7" t="s">
        <v>1097</v>
      </c>
      <c r="E6891" s="7" t="s">
        <v>923</v>
      </c>
      <c r="F6891" s="7" t="s">
        <v>924</v>
      </c>
      <c r="G6891" s="7" t="s">
        <v>1065</v>
      </c>
      <c r="H6891" s="7" t="s">
        <v>1053</v>
      </c>
      <c r="I6891" s="6" t="s">
        <v>662</v>
      </c>
      <c r="J6891" s="1"/>
      <c r="K6891" s="1"/>
      <c r="L6891" s="1"/>
      <c r="M6891" s="1"/>
      <c r="N6891" s="1"/>
      <c r="O6891" s="1"/>
      <c r="P6891" s="1"/>
      <c r="Q6891" s="12">
        <v>23033</v>
      </c>
      <c r="R6891" s="29">
        <f t="shared" si="324"/>
        <v>0</v>
      </c>
      <c r="S6891" t="str">
        <f t="shared" si="325"/>
        <v>OK</v>
      </c>
      <c r="T6891" s="10">
        <f>IFERROR(VLOOKUP(A6891,[1]!Tabla1[[#All],[Material]:[venta nueva]],38,FALSE),0)</f>
        <v>0</v>
      </c>
    </row>
    <row r="6892" spans="1:20" hidden="1" x14ac:dyDescent="0.35">
      <c r="A6892">
        <f t="shared" si="323"/>
        <v>1030658</v>
      </c>
      <c r="B6892" s="6" t="s">
        <v>1373</v>
      </c>
      <c r="C6892" s="7" t="s">
        <v>659</v>
      </c>
      <c r="D6892" s="7" t="s">
        <v>1097</v>
      </c>
      <c r="E6892" s="7" t="s">
        <v>925</v>
      </c>
      <c r="F6892" s="7" t="s">
        <v>926</v>
      </c>
      <c r="G6892" s="7" t="s">
        <v>1093</v>
      </c>
      <c r="H6892" s="7" t="s">
        <v>1059</v>
      </c>
      <c r="I6892" s="6" t="s">
        <v>10</v>
      </c>
      <c r="J6892" s="1"/>
      <c r="K6892" s="1"/>
      <c r="L6892" s="1"/>
      <c r="M6892" s="1"/>
      <c r="N6892" s="1"/>
      <c r="O6892" s="1"/>
      <c r="P6892" s="1"/>
      <c r="Q6892" s="12">
        <v>261224</v>
      </c>
      <c r="R6892" s="29">
        <f t="shared" si="324"/>
        <v>0</v>
      </c>
      <c r="S6892" t="str">
        <f t="shared" si="325"/>
        <v>OK</v>
      </c>
      <c r="T6892" s="10">
        <f>IFERROR(VLOOKUP(A6892,[1]!Tabla1[[#All],[Material]:[venta nueva]],38,FALSE),0)</f>
        <v>0</v>
      </c>
    </row>
    <row r="6893" spans="1:20" hidden="1" x14ac:dyDescent="0.35">
      <c r="A6893">
        <f t="shared" si="323"/>
        <v>1030683</v>
      </c>
      <c r="B6893" s="6" t="s">
        <v>1373</v>
      </c>
      <c r="C6893" s="7" t="s">
        <v>659</v>
      </c>
      <c r="D6893" s="7" t="s">
        <v>1097</v>
      </c>
      <c r="E6893" s="7" t="s">
        <v>931</v>
      </c>
      <c r="F6893" s="7" t="s">
        <v>857</v>
      </c>
      <c r="G6893" s="7" t="s">
        <v>1089</v>
      </c>
      <c r="H6893" s="7" t="s">
        <v>1049</v>
      </c>
      <c r="I6893" s="6" t="s">
        <v>14</v>
      </c>
      <c r="J6893" s="1"/>
      <c r="K6893" s="1"/>
      <c r="L6893" s="1"/>
      <c r="M6893" s="1"/>
      <c r="N6893" s="1"/>
      <c r="O6893" s="1"/>
      <c r="P6893" s="1"/>
      <c r="Q6893" s="12">
        <v>434840</v>
      </c>
      <c r="R6893" s="29">
        <f t="shared" si="324"/>
        <v>0</v>
      </c>
      <c r="S6893" t="str">
        <f t="shared" si="325"/>
        <v>OK</v>
      </c>
      <c r="T6893" s="10">
        <f>IFERROR(VLOOKUP(A6893,[1]!Tabla1[[#All],[Material]:[venta nueva]],38,FALSE),0)</f>
        <v>0</v>
      </c>
    </row>
    <row r="6894" spans="1:20" hidden="1" x14ac:dyDescent="0.35">
      <c r="A6894">
        <f t="shared" si="323"/>
        <v>1030684</v>
      </c>
      <c r="B6894" s="6" t="s">
        <v>1373</v>
      </c>
      <c r="C6894" s="7" t="s">
        <v>659</v>
      </c>
      <c r="D6894" s="7" t="s">
        <v>1097</v>
      </c>
      <c r="E6894" s="7" t="s">
        <v>932</v>
      </c>
      <c r="F6894" s="7" t="s">
        <v>933</v>
      </c>
      <c r="G6894" s="7" t="s">
        <v>1072</v>
      </c>
      <c r="H6894" s="7" t="s">
        <v>993</v>
      </c>
      <c r="I6894" s="6" t="s">
        <v>14</v>
      </c>
      <c r="J6894" s="1"/>
      <c r="K6894" s="1"/>
      <c r="L6894" s="1"/>
      <c r="M6894" s="1"/>
      <c r="N6894" s="1"/>
      <c r="O6894" s="1"/>
      <c r="P6894" s="1"/>
      <c r="Q6894" s="12">
        <v>14591</v>
      </c>
      <c r="R6894" s="29">
        <f t="shared" si="324"/>
        <v>0</v>
      </c>
      <c r="S6894" t="str">
        <f t="shared" si="325"/>
        <v>OK</v>
      </c>
      <c r="T6894" s="10">
        <f>IFERROR(VLOOKUP(A6894,[1]!Tabla1[[#All],[Material]:[venta nueva]],38,FALSE),0)</f>
        <v>0</v>
      </c>
    </row>
    <row r="6895" spans="1:20" hidden="1" x14ac:dyDescent="0.35">
      <c r="A6895">
        <f t="shared" si="323"/>
        <v>1030685</v>
      </c>
      <c r="B6895" s="6" t="s">
        <v>1373</v>
      </c>
      <c r="C6895" s="7" t="s">
        <v>659</v>
      </c>
      <c r="D6895" s="7" t="s">
        <v>1097</v>
      </c>
      <c r="E6895" s="7" t="s">
        <v>934</v>
      </c>
      <c r="F6895" s="7" t="s">
        <v>935</v>
      </c>
      <c r="G6895" s="7" t="s">
        <v>1068</v>
      </c>
      <c r="H6895" s="7" t="s">
        <v>1051</v>
      </c>
      <c r="I6895" s="6" t="s">
        <v>14</v>
      </c>
      <c r="J6895" s="1"/>
      <c r="K6895" s="1"/>
      <c r="L6895" s="1"/>
      <c r="M6895" s="1"/>
      <c r="N6895" s="1"/>
      <c r="O6895" s="1"/>
      <c r="P6895" s="1"/>
      <c r="Q6895" s="12">
        <v>145448</v>
      </c>
      <c r="R6895" s="29">
        <f t="shared" si="324"/>
        <v>0</v>
      </c>
      <c r="S6895" t="str">
        <f t="shared" si="325"/>
        <v>OK</v>
      </c>
      <c r="T6895" s="10">
        <f>IFERROR(VLOOKUP(A6895,[1]!Tabla1[[#All],[Material]:[venta nueva]],38,FALSE),0)</f>
        <v>0</v>
      </c>
    </row>
    <row r="6896" spans="1:20" hidden="1" x14ac:dyDescent="0.35">
      <c r="A6896">
        <f t="shared" si="323"/>
        <v>1030686</v>
      </c>
      <c r="B6896" s="6" t="s">
        <v>1373</v>
      </c>
      <c r="C6896" s="7" t="s">
        <v>659</v>
      </c>
      <c r="D6896" s="7" t="s">
        <v>1097</v>
      </c>
      <c r="E6896" s="7" t="s">
        <v>936</v>
      </c>
      <c r="F6896" s="7" t="s">
        <v>937</v>
      </c>
      <c r="G6896" s="7" t="s">
        <v>1065</v>
      </c>
      <c r="H6896" s="7" t="s">
        <v>1053</v>
      </c>
      <c r="I6896" s="6" t="s">
        <v>14</v>
      </c>
      <c r="J6896" s="1"/>
      <c r="K6896" s="1"/>
      <c r="L6896" s="1"/>
      <c r="M6896" s="1"/>
      <c r="N6896" s="1"/>
      <c r="O6896" s="1"/>
      <c r="P6896" s="1"/>
      <c r="Q6896" s="12">
        <v>127524</v>
      </c>
      <c r="R6896" s="29">
        <f t="shared" si="324"/>
        <v>0</v>
      </c>
      <c r="S6896" t="str">
        <f t="shared" si="325"/>
        <v>OK</v>
      </c>
      <c r="T6896" s="10">
        <f>IFERROR(VLOOKUP(A6896,[1]!Tabla1[[#All],[Material]:[venta nueva]],38,FALSE),0)</f>
        <v>0</v>
      </c>
    </row>
    <row r="6897" spans="1:20" hidden="1" x14ac:dyDescent="0.35">
      <c r="A6897">
        <f t="shared" si="323"/>
        <v>1030710</v>
      </c>
      <c r="B6897" s="6" t="s">
        <v>1373</v>
      </c>
      <c r="C6897" s="7" t="s">
        <v>659</v>
      </c>
      <c r="D6897" s="7" t="s">
        <v>1097</v>
      </c>
      <c r="E6897" s="7" t="s">
        <v>938</v>
      </c>
      <c r="F6897" s="7" t="s">
        <v>939</v>
      </c>
      <c r="G6897" s="7" t="s">
        <v>1065</v>
      </c>
      <c r="H6897" s="7" t="s">
        <v>989</v>
      </c>
      <c r="I6897" s="6" t="s">
        <v>9</v>
      </c>
      <c r="J6897" s="1"/>
      <c r="K6897" s="1"/>
      <c r="L6897" s="1"/>
      <c r="M6897" s="1"/>
      <c r="N6897" s="1"/>
      <c r="O6897" s="1"/>
      <c r="P6897" s="1"/>
      <c r="Q6897" s="12">
        <v>789</v>
      </c>
      <c r="R6897" s="29">
        <f t="shared" si="324"/>
        <v>0</v>
      </c>
      <c r="S6897" t="str">
        <f t="shared" si="325"/>
        <v>OK</v>
      </c>
      <c r="T6897" s="10">
        <f>IFERROR(VLOOKUP(A6897,[1]!Tabla1[[#All],[Material]:[venta nueva]],38,FALSE),0)</f>
        <v>0</v>
      </c>
    </row>
    <row r="6898" spans="1:20" hidden="1" x14ac:dyDescent="0.35">
      <c r="A6898">
        <f t="shared" si="323"/>
        <v>1030711</v>
      </c>
      <c r="B6898" s="6" t="s">
        <v>1373</v>
      </c>
      <c r="C6898" s="7" t="s">
        <v>659</v>
      </c>
      <c r="D6898" s="7" t="s">
        <v>1097</v>
      </c>
      <c r="E6898" s="7" t="s">
        <v>940</v>
      </c>
      <c r="F6898" s="7" t="s">
        <v>941</v>
      </c>
      <c r="G6898" s="7" t="s">
        <v>1065</v>
      </c>
      <c r="H6898" s="7" t="s">
        <v>981</v>
      </c>
      <c r="I6898" s="6" t="s">
        <v>9</v>
      </c>
      <c r="J6898" s="1"/>
      <c r="K6898" s="1"/>
      <c r="L6898" s="1"/>
      <c r="M6898" s="1"/>
      <c r="N6898" s="1"/>
      <c r="O6898" s="1"/>
      <c r="P6898" s="1"/>
      <c r="Q6898" s="12">
        <v>3341</v>
      </c>
      <c r="R6898" s="29">
        <f t="shared" si="324"/>
        <v>0</v>
      </c>
      <c r="S6898" t="str">
        <f t="shared" si="325"/>
        <v>OK</v>
      </c>
      <c r="T6898" s="10">
        <f>IFERROR(VLOOKUP(A6898,[1]!Tabla1[[#All],[Material]:[venta nueva]],38,FALSE),0)</f>
        <v>0</v>
      </c>
    </row>
    <row r="6899" spans="1:20" hidden="1" x14ac:dyDescent="0.35">
      <c r="A6899">
        <f t="shared" si="323"/>
        <v>1030720</v>
      </c>
      <c r="B6899" s="6" t="s">
        <v>1373</v>
      </c>
      <c r="C6899" s="7" t="s">
        <v>659</v>
      </c>
      <c r="D6899" s="7" t="s">
        <v>1097</v>
      </c>
      <c r="E6899" s="7" t="s">
        <v>942</v>
      </c>
      <c r="F6899" s="7" t="s">
        <v>943</v>
      </c>
      <c r="G6899" s="7" t="s">
        <v>1081</v>
      </c>
      <c r="H6899" s="7" t="s">
        <v>1050</v>
      </c>
      <c r="I6899" s="6" t="s">
        <v>9</v>
      </c>
      <c r="J6899" s="1"/>
      <c r="K6899" s="1"/>
      <c r="L6899" s="1"/>
      <c r="M6899" s="1"/>
      <c r="N6899" s="1"/>
      <c r="O6899" s="1"/>
      <c r="P6899" s="1"/>
      <c r="Q6899" s="12">
        <v>3500</v>
      </c>
      <c r="R6899" s="29">
        <f t="shared" ref="R6899:R6962" si="326">+O6899-P6899</f>
        <v>0</v>
      </c>
      <c r="S6899" t="str">
        <f t="shared" ref="S6899:S6962" si="327">IF(R6899&gt;0,"Sobre ingreso",IF(R6899&lt;0,"Pendiente de ingreso","OK"))</f>
        <v>OK</v>
      </c>
      <c r="T6899" s="10">
        <f>IFERROR(VLOOKUP(A6899,[1]!Tabla1[[#All],[Material]:[venta nueva]],38,FALSE),0)</f>
        <v>0</v>
      </c>
    </row>
    <row r="6900" spans="1:20" hidden="1" x14ac:dyDescent="0.35">
      <c r="A6900">
        <f t="shared" si="323"/>
        <v>1030735</v>
      </c>
      <c r="B6900" s="6" t="s">
        <v>1373</v>
      </c>
      <c r="C6900" s="7" t="s">
        <v>659</v>
      </c>
      <c r="D6900" s="7" t="s">
        <v>1097</v>
      </c>
      <c r="E6900" s="7" t="s">
        <v>944</v>
      </c>
      <c r="F6900" s="7" t="s">
        <v>945</v>
      </c>
      <c r="G6900" s="7" t="s">
        <v>1065</v>
      </c>
      <c r="H6900" s="7" t="s">
        <v>1053</v>
      </c>
      <c r="I6900" s="6" t="s">
        <v>8</v>
      </c>
      <c r="J6900" s="1"/>
      <c r="K6900" s="1"/>
      <c r="L6900" s="1"/>
      <c r="M6900" s="1"/>
      <c r="N6900" s="1"/>
      <c r="O6900" s="1"/>
      <c r="P6900" s="1"/>
      <c r="Q6900" s="12">
        <v>25319</v>
      </c>
      <c r="R6900" s="29">
        <f t="shared" si="326"/>
        <v>0</v>
      </c>
      <c r="S6900" t="str">
        <f t="shared" si="327"/>
        <v>OK</v>
      </c>
      <c r="T6900" s="10">
        <f>IFERROR(VLOOKUP(A6900,[1]!Tabla1[[#All],[Material]:[venta nueva]],38,FALSE),0)</f>
        <v>0</v>
      </c>
    </row>
    <row r="6901" spans="1:20" hidden="1" x14ac:dyDescent="0.35">
      <c r="A6901">
        <f t="shared" si="323"/>
        <v>1030773</v>
      </c>
      <c r="B6901" s="6" t="s">
        <v>1373</v>
      </c>
      <c r="C6901" s="7" t="s">
        <v>659</v>
      </c>
      <c r="D6901" s="7" t="s">
        <v>1097</v>
      </c>
      <c r="E6901" s="7" t="s">
        <v>960</v>
      </c>
      <c r="F6901" s="7" t="s">
        <v>961</v>
      </c>
      <c r="G6901" s="7" t="s">
        <v>1090</v>
      </c>
      <c r="H6901" s="7" t="s">
        <v>1060</v>
      </c>
      <c r="I6901" s="6" t="s">
        <v>8</v>
      </c>
      <c r="J6901" s="1"/>
      <c r="K6901" s="1"/>
      <c r="L6901" s="1"/>
      <c r="M6901" s="1"/>
      <c r="N6901" s="1"/>
      <c r="O6901" s="1"/>
      <c r="P6901" s="1"/>
      <c r="Q6901" s="12">
        <v>14500</v>
      </c>
      <c r="R6901" s="29">
        <f t="shared" si="326"/>
        <v>0</v>
      </c>
      <c r="S6901" t="str">
        <f t="shared" si="327"/>
        <v>OK</v>
      </c>
      <c r="T6901" s="10">
        <f>IFERROR(VLOOKUP(A6901,[1]!Tabla1[[#All],[Material]:[venta nueva]],38,FALSE),0)</f>
        <v>0</v>
      </c>
    </row>
    <row r="6902" spans="1:20" hidden="1" x14ac:dyDescent="0.35">
      <c r="A6902">
        <f t="shared" si="323"/>
        <v>1030782</v>
      </c>
      <c r="B6902" s="6" t="s">
        <v>1373</v>
      </c>
      <c r="C6902" s="7" t="s">
        <v>659</v>
      </c>
      <c r="D6902" s="7" t="s">
        <v>1097</v>
      </c>
      <c r="E6902" s="7" t="s">
        <v>964</v>
      </c>
      <c r="F6902" s="7" t="s">
        <v>965</v>
      </c>
      <c r="G6902" s="7" t="s">
        <v>1090</v>
      </c>
      <c r="H6902" s="7" t="s">
        <v>1052</v>
      </c>
      <c r="I6902" s="6" t="s">
        <v>8</v>
      </c>
      <c r="J6902" s="1"/>
      <c r="K6902" s="1"/>
      <c r="L6902" s="1"/>
      <c r="M6902" s="1"/>
      <c r="N6902" s="1"/>
      <c r="O6902" s="1"/>
      <c r="P6902" s="1"/>
      <c r="Q6902" s="12">
        <v>19575</v>
      </c>
      <c r="R6902" s="29">
        <f t="shared" si="326"/>
        <v>0</v>
      </c>
      <c r="S6902" t="str">
        <f t="shared" si="327"/>
        <v>OK</v>
      </c>
      <c r="T6902" s="10">
        <f>IFERROR(VLOOKUP(A6902,[1]!Tabla1[[#All],[Material]:[venta nueva]],38,FALSE),0)</f>
        <v>0</v>
      </c>
    </row>
    <row r="6903" spans="1:20" hidden="1" x14ac:dyDescent="0.35">
      <c r="A6903">
        <f t="shared" si="323"/>
        <v>1030783</v>
      </c>
      <c r="B6903" s="6" t="s">
        <v>1373</v>
      </c>
      <c r="C6903" s="7" t="s">
        <v>659</v>
      </c>
      <c r="D6903" s="7" t="s">
        <v>1097</v>
      </c>
      <c r="E6903" s="7" t="s">
        <v>966</v>
      </c>
      <c r="F6903" s="7" t="s">
        <v>967</v>
      </c>
      <c r="G6903" s="7" t="s">
        <v>1091</v>
      </c>
      <c r="H6903" s="7" t="s">
        <v>1054</v>
      </c>
      <c r="I6903" s="6" t="s">
        <v>8</v>
      </c>
      <c r="J6903" s="1"/>
      <c r="K6903" s="1"/>
      <c r="L6903" s="1"/>
      <c r="M6903" s="1"/>
      <c r="N6903" s="1"/>
      <c r="O6903" s="1"/>
      <c r="P6903" s="1"/>
      <c r="Q6903" s="12">
        <v>182</v>
      </c>
      <c r="R6903" s="29">
        <f t="shared" si="326"/>
        <v>0</v>
      </c>
      <c r="S6903" t="str">
        <f t="shared" si="327"/>
        <v>OK</v>
      </c>
      <c r="T6903" s="10">
        <f>IFERROR(VLOOKUP(A6903,[1]!Tabla1[[#All],[Material]:[venta nueva]],38,FALSE),0)</f>
        <v>0</v>
      </c>
    </row>
    <row r="6904" spans="1:20" hidden="1" x14ac:dyDescent="0.35">
      <c r="A6904">
        <f t="shared" si="323"/>
        <v>1030784</v>
      </c>
      <c r="B6904" s="6" t="s">
        <v>1373</v>
      </c>
      <c r="C6904" s="7" t="s">
        <v>659</v>
      </c>
      <c r="D6904" s="7" t="s">
        <v>1097</v>
      </c>
      <c r="E6904" s="7" t="s">
        <v>968</v>
      </c>
      <c r="F6904" s="7" t="s">
        <v>969</v>
      </c>
      <c r="G6904" s="7" t="s">
        <v>1091</v>
      </c>
      <c r="H6904" s="7" t="s">
        <v>1054</v>
      </c>
      <c r="I6904" s="6" t="s">
        <v>8</v>
      </c>
      <c r="J6904" s="1"/>
      <c r="K6904" s="1"/>
      <c r="L6904" s="1"/>
      <c r="M6904" s="1"/>
      <c r="N6904" s="1"/>
      <c r="O6904" s="1"/>
      <c r="P6904" s="1"/>
      <c r="Q6904" s="12">
        <v>3780</v>
      </c>
      <c r="R6904" s="29">
        <f t="shared" si="326"/>
        <v>0</v>
      </c>
      <c r="S6904" t="str">
        <f t="shared" si="327"/>
        <v>OK</v>
      </c>
      <c r="T6904" s="10">
        <f>IFERROR(VLOOKUP(A6904,[1]!Tabla1[[#All],[Material]:[venta nueva]],38,FALSE),0)</f>
        <v>0</v>
      </c>
    </row>
    <row r="6905" spans="1:20" hidden="1" x14ac:dyDescent="0.35">
      <c r="A6905">
        <f t="shared" si="323"/>
        <v>1030785</v>
      </c>
      <c r="B6905" s="6" t="s">
        <v>1373</v>
      </c>
      <c r="C6905" s="7" t="s">
        <v>659</v>
      </c>
      <c r="D6905" s="7" t="s">
        <v>1097</v>
      </c>
      <c r="E6905" s="7" t="s">
        <v>970</v>
      </c>
      <c r="F6905" s="7" t="s">
        <v>971</v>
      </c>
      <c r="G6905" s="7" t="s">
        <v>1091</v>
      </c>
      <c r="H6905" s="7" t="s">
        <v>1054</v>
      </c>
      <c r="I6905" s="6" t="s">
        <v>8</v>
      </c>
      <c r="J6905" s="1"/>
      <c r="K6905" s="1"/>
      <c r="L6905" s="1"/>
      <c r="M6905" s="1"/>
      <c r="N6905" s="1"/>
      <c r="O6905" s="1"/>
      <c r="P6905" s="1"/>
      <c r="Q6905" s="12">
        <v>1134</v>
      </c>
      <c r="R6905" s="29">
        <f t="shared" si="326"/>
        <v>0</v>
      </c>
      <c r="S6905" t="str">
        <f t="shared" si="327"/>
        <v>OK</v>
      </c>
      <c r="T6905" s="10">
        <f>IFERROR(VLOOKUP(A6905,[1]!Tabla1[[#All],[Material]:[venta nueva]],38,FALSE),0)</f>
        <v>0</v>
      </c>
    </row>
    <row r="6906" spans="1:20" hidden="1" x14ac:dyDescent="0.35">
      <c r="A6906">
        <f t="shared" si="323"/>
        <v>1030788</v>
      </c>
      <c r="B6906" s="6" t="s">
        <v>1373</v>
      </c>
      <c r="C6906" s="7" t="s">
        <v>659</v>
      </c>
      <c r="D6906" s="7" t="s">
        <v>1097</v>
      </c>
      <c r="E6906" s="7" t="s">
        <v>972</v>
      </c>
      <c r="F6906" s="7" t="s">
        <v>973</v>
      </c>
      <c r="G6906" s="7" t="s">
        <v>1068</v>
      </c>
      <c r="H6906" s="7" t="s">
        <v>996</v>
      </c>
      <c r="I6906" s="6" t="s">
        <v>9</v>
      </c>
      <c r="J6906" s="1"/>
      <c r="K6906" s="1"/>
      <c r="L6906" s="1"/>
      <c r="M6906" s="1"/>
      <c r="N6906" s="1"/>
      <c r="O6906" s="1"/>
      <c r="P6906" s="1"/>
      <c r="Q6906" s="12">
        <v>4100</v>
      </c>
      <c r="R6906" s="29">
        <f t="shared" si="326"/>
        <v>0</v>
      </c>
      <c r="S6906" t="str">
        <f t="shared" si="327"/>
        <v>OK</v>
      </c>
      <c r="T6906" s="10">
        <f>IFERROR(VLOOKUP(A6906,[1]!Tabla1[[#All],[Material]:[venta nueva]],38,FALSE),0)</f>
        <v>0</v>
      </c>
    </row>
    <row r="6907" spans="1:20" hidden="1" x14ac:dyDescent="0.35">
      <c r="A6907">
        <f t="shared" si="323"/>
        <v>1030791</v>
      </c>
      <c r="B6907" s="6" t="s">
        <v>1373</v>
      </c>
      <c r="C6907" s="7" t="s">
        <v>659</v>
      </c>
      <c r="D6907" s="7" t="s">
        <v>1097</v>
      </c>
      <c r="E6907" s="7" t="s">
        <v>1272</v>
      </c>
      <c r="F6907" s="7" t="s">
        <v>1273</v>
      </c>
      <c r="G6907" s="7" t="s">
        <v>1089</v>
      </c>
      <c r="H6907" s="7" t="s">
        <v>1049</v>
      </c>
      <c r="I6907" s="6" t="s">
        <v>14</v>
      </c>
      <c r="J6907" s="1"/>
      <c r="K6907" s="1"/>
      <c r="L6907" s="1"/>
      <c r="M6907" s="1"/>
      <c r="N6907" s="1"/>
      <c r="O6907" s="1"/>
      <c r="P6907" s="1"/>
      <c r="Q6907" s="12">
        <v>2200</v>
      </c>
      <c r="R6907" s="29">
        <f t="shared" si="326"/>
        <v>0</v>
      </c>
      <c r="S6907" t="str">
        <f t="shared" si="327"/>
        <v>OK</v>
      </c>
      <c r="T6907" s="10">
        <f>IFERROR(VLOOKUP(A6907,[1]!Tabla1[[#All],[Material]:[venta nueva]],38,FALSE),0)</f>
        <v>0</v>
      </c>
    </row>
    <row r="6908" spans="1:20" hidden="1" x14ac:dyDescent="0.35">
      <c r="A6908">
        <f t="shared" si="323"/>
        <v>1030802</v>
      </c>
      <c r="B6908" s="6" t="s">
        <v>1373</v>
      </c>
      <c r="C6908" s="7" t="s">
        <v>659</v>
      </c>
      <c r="D6908" s="7" t="s">
        <v>1097</v>
      </c>
      <c r="E6908" s="7" t="s">
        <v>976</v>
      </c>
      <c r="F6908" s="7" t="s">
        <v>977</v>
      </c>
      <c r="G6908" s="7" t="s">
        <v>1063</v>
      </c>
      <c r="H6908" s="7" t="s">
        <v>1063</v>
      </c>
      <c r="I6908" s="6" t="s">
        <v>10</v>
      </c>
      <c r="J6908" s="1"/>
      <c r="K6908" s="1"/>
      <c r="L6908" s="1"/>
      <c r="M6908" s="1"/>
      <c r="N6908" s="1"/>
      <c r="O6908" s="1"/>
      <c r="P6908" s="1"/>
      <c r="Q6908" s="12">
        <v>111000</v>
      </c>
      <c r="R6908" s="29">
        <f t="shared" si="326"/>
        <v>0</v>
      </c>
      <c r="S6908" t="str">
        <f t="shared" si="327"/>
        <v>OK</v>
      </c>
      <c r="T6908" s="10">
        <f>IFERROR(VLOOKUP(A6908,[1]!Tabla1[[#All],[Material]:[venta nueva]],38,FALSE),0)</f>
        <v>0</v>
      </c>
    </row>
    <row r="6909" spans="1:20" hidden="1" x14ac:dyDescent="0.35">
      <c r="A6909">
        <f t="shared" si="323"/>
        <v>1030812</v>
      </c>
      <c r="B6909" s="6" t="s">
        <v>1373</v>
      </c>
      <c r="C6909" s="7" t="s">
        <v>659</v>
      </c>
      <c r="D6909" s="7" t="s">
        <v>1097</v>
      </c>
      <c r="E6909" s="7" t="s">
        <v>1375</v>
      </c>
      <c r="F6909" s="7" t="s">
        <v>1376</v>
      </c>
      <c r="G6909" s="7" t="s">
        <v>1093</v>
      </c>
      <c r="H6909" s="7" t="s">
        <v>1059</v>
      </c>
      <c r="I6909" s="6" t="s">
        <v>11</v>
      </c>
      <c r="J6909" s="1"/>
      <c r="K6909" s="1"/>
      <c r="L6909" s="1"/>
      <c r="M6909" s="1"/>
      <c r="N6909" s="1"/>
      <c r="O6909" s="1"/>
      <c r="P6909" s="1"/>
      <c r="Q6909" s="12">
        <v>26661</v>
      </c>
      <c r="R6909" s="29">
        <f t="shared" si="326"/>
        <v>0</v>
      </c>
      <c r="S6909" t="str">
        <f t="shared" si="327"/>
        <v>OK</v>
      </c>
      <c r="T6909" s="10">
        <f>IFERROR(VLOOKUP(A6909,[1]!Tabla1[[#All],[Material]:[venta nueva]],38,FALSE),0)</f>
        <v>0</v>
      </c>
    </row>
    <row r="6910" spans="1:20" hidden="1" x14ac:dyDescent="0.35">
      <c r="A6910">
        <f t="shared" si="323"/>
        <v>1030817</v>
      </c>
      <c r="B6910" s="6" t="s">
        <v>1373</v>
      </c>
      <c r="C6910" s="7" t="s">
        <v>659</v>
      </c>
      <c r="D6910" s="7" t="s">
        <v>1097</v>
      </c>
      <c r="E6910" s="7" t="s">
        <v>1362</v>
      </c>
      <c r="F6910" s="7" t="s">
        <v>857</v>
      </c>
      <c r="G6910" s="7" t="s">
        <v>1089</v>
      </c>
      <c r="H6910" s="7" t="s">
        <v>1049</v>
      </c>
      <c r="I6910" s="6" t="s">
        <v>11</v>
      </c>
      <c r="J6910" s="1"/>
      <c r="K6910" s="1"/>
      <c r="L6910" s="1"/>
      <c r="M6910" s="1"/>
      <c r="N6910" s="1"/>
      <c r="O6910" s="1"/>
      <c r="P6910" s="1"/>
      <c r="Q6910" s="12">
        <v>55583</v>
      </c>
      <c r="R6910" s="29">
        <f t="shared" si="326"/>
        <v>0</v>
      </c>
      <c r="S6910" t="str">
        <f t="shared" si="327"/>
        <v>OK</v>
      </c>
      <c r="T6910" s="10">
        <f>IFERROR(VLOOKUP(A6910,[1]!Tabla1[[#All],[Material]:[venta nueva]],38,FALSE),0)</f>
        <v>0</v>
      </c>
    </row>
    <row r="6911" spans="1:20" hidden="1" x14ac:dyDescent="0.35">
      <c r="A6911">
        <f t="shared" si="323"/>
        <v>1030818</v>
      </c>
      <c r="B6911" s="6" t="s">
        <v>1373</v>
      </c>
      <c r="C6911" s="7" t="s">
        <v>659</v>
      </c>
      <c r="D6911" s="7" t="s">
        <v>1097</v>
      </c>
      <c r="E6911" s="7" t="s">
        <v>1318</v>
      </c>
      <c r="F6911" s="7" t="s">
        <v>1319</v>
      </c>
      <c r="G6911" s="7" t="s">
        <v>1090</v>
      </c>
      <c r="H6911" s="7" t="s">
        <v>1060</v>
      </c>
      <c r="I6911" s="6" t="s">
        <v>8</v>
      </c>
      <c r="J6911" s="1"/>
      <c r="K6911" s="1"/>
      <c r="L6911" s="1"/>
      <c r="M6911" s="1"/>
      <c r="N6911" s="1"/>
      <c r="O6911" s="1"/>
      <c r="P6911" s="1"/>
      <c r="Q6911" s="12">
        <v>43164</v>
      </c>
      <c r="R6911" s="29">
        <f t="shared" si="326"/>
        <v>0</v>
      </c>
      <c r="S6911" t="str">
        <f t="shared" si="327"/>
        <v>OK</v>
      </c>
      <c r="T6911" s="10">
        <f>IFERROR(VLOOKUP(A6911,[1]!Tabla1[[#All],[Material]:[venta nueva]],38,FALSE),0)</f>
        <v>0</v>
      </c>
    </row>
    <row r="6912" spans="1:20" hidden="1" x14ac:dyDescent="0.35">
      <c r="A6912">
        <f t="shared" si="323"/>
        <v>1010877</v>
      </c>
      <c r="B6912" s="6" t="s">
        <v>1433</v>
      </c>
      <c r="C6912" s="7" t="s">
        <v>658</v>
      </c>
      <c r="D6912" s="7" t="s">
        <v>1095</v>
      </c>
      <c r="E6912" s="7" t="s">
        <v>660</v>
      </c>
      <c r="F6912" s="7" t="s">
        <v>661</v>
      </c>
      <c r="G6912" s="7" t="s">
        <v>1065</v>
      </c>
      <c r="H6912" s="7" t="s">
        <v>981</v>
      </c>
      <c r="I6912" s="6" t="s">
        <v>11</v>
      </c>
      <c r="J6912" s="1">
        <v>10088</v>
      </c>
      <c r="K6912" s="1">
        <v>124984</v>
      </c>
      <c r="L6912" s="1">
        <v>135072</v>
      </c>
      <c r="M6912" s="1">
        <v>10088</v>
      </c>
      <c r="N6912" s="1">
        <v>111912</v>
      </c>
      <c r="O6912" s="1">
        <v>122000</v>
      </c>
      <c r="P6912" s="1">
        <v>122000</v>
      </c>
      <c r="Q6912" s="12"/>
      <c r="R6912" s="29">
        <f t="shared" si="326"/>
        <v>0</v>
      </c>
      <c r="S6912" t="str">
        <f t="shared" si="327"/>
        <v>OK</v>
      </c>
      <c r="T6912" s="10">
        <f>IFERROR(VLOOKUP(A6912,[1]!Tabla1[[#All],[Material]:[venta nueva]],38,FALSE),0)</f>
        <v>0</v>
      </c>
    </row>
    <row r="6913" spans="1:20" hidden="1" x14ac:dyDescent="0.35">
      <c r="A6913">
        <f t="shared" si="323"/>
        <v>1011042</v>
      </c>
      <c r="B6913" s="6" t="s">
        <v>1433</v>
      </c>
      <c r="C6913" s="7" t="s">
        <v>658</v>
      </c>
      <c r="D6913" s="7" t="s">
        <v>1095</v>
      </c>
      <c r="E6913" s="7" t="s">
        <v>671</v>
      </c>
      <c r="F6913" s="7" t="s">
        <v>672</v>
      </c>
      <c r="G6913" s="7" t="s">
        <v>1067</v>
      </c>
      <c r="H6913" s="7" t="s">
        <v>983</v>
      </c>
      <c r="I6913" s="6" t="s">
        <v>11</v>
      </c>
      <c r="J6913" s="1">
        <v>2200</v>
      </c>
      <c r="K6913" s="1">
        <v>0</v>
      </c>
      <c r="L6913" s="1">
        <v>2200</v>
      </c>
      <c r="M6913" s="1">
        <v>2200</v>
      </c>
      <c r="N6913" s="1">
        <v>800</v>
      </c>
      <c r="O6913" s="1">
        <v>3000</v>
      </c>
      <c r="P6913" s="1">
        <v>3000</v>
      </c>
      <c r="Q6913" s="12"/>
      <c r="R6913" s="29">
        <f t="shared" si="326"/>
        <v>0</v>
      </c>
      <c r="S6913" t="str">
        <f t="shared" si="327"/>
        <v>OK</v>
      </c>
      <c r="T6913" s="10">
        <f>IFERROR(VLOOKUP(A6913,[1]!Tabla1[[#All],[Material]:[venta nueva]],38,FALSE),0)</f>
        <v>0</v>
      </c>
    </row>
    <row r="6914" spans="1:20" hidden="1" x14ac:dyDescent="0.35">
      <c r="A6914">
        <f t="shared" si="323"/>
        <v>1011105</v>
      </c>
      <c r="B6914" s="6" t="s">
        <v>1433</v>
      </c>
      <c r="C6914" s="7" t="s">
        <v>658</v>
      </c>
      <c r="D6914" s="7" t="s">
        <v>1095</v>
      </c>
      <c r="E6914" s="7" t="s">
        <v>675</v>
      </c>
      <c r="F6914" s="7" t="s">
        <v>676</v>
      </c>
      <c r="G6914" s="7" t="s">
        <v>1068</v>
      </c>
      <c r="H6914" s="7" t="s">
        <v>984</v>
      </c>
      <c r="I6914" s="6" t="s">
        <v>11</v>
      </c>
      <c r="J6914" s="1"/>
      <c r="K6914" s="1"/>
      <c r="L6914" s="1"/>
      <c r="M6914" s="1"/>
      <c r="N6914" s="1"/>
      <c r="O6914" s="1"/>
      <c r="P6914" s="1">
        <v>24000</v>
      </c>
      <c r="Q6914" s="12"/>
      <c r="R6914" s="29">
        <f t="shared" si="326"/>
        <v>-24000</v>
      </c>
      <c r="S6914" t="str">
        <f t="shared" si="327"/>
        <v>Pendiente de ingreso</v>
      </c>
      <c r="T6914" s="10">
        <f>IFERROR(VLOOKUP(A6914,[1]!Tabla1[[#All],[Material]:[venta nueva]],38,FALSE),0)</f>
        <v>0</v>
      </c>
    </row>
    <row r="6915" spans="1:20" hidden="1" x14ac:dyDescent="0.35">
      <c r="A6915">
        <f t="shared" si="323"/>
        <v>1011290</v>
      </c>
      <c r="B6915" s="6" t="s">
        <v>1433</v>
      </c>
      <c r="C6915" s="7" t="s">
        <v>658</v>
      </c>
      <c r="D6915" s="7" t="s">
        <v>1095</v>
      </c>
      <c r="E6915" s="7" t="s">
        <v>685</v>
      </c>
      <c r="F6915" s="7" t="s">
        <v>686</v>
      </c>
      <c r="G6915" s="7" t="s">
        <v>1069</v>
      </c>
      <c r="H6915" s="7" t="s">
        <v>986</v>
      </c>
      <c r="I6915" s="6" t="s">
        <v>11</v>
      </c>
      <c r="J6915" s="1">
        <v>-611</v>
      </c>
      <c r="K6915" s="1">
        <v>0</v>
      </c>
      <c r="L6915" s="1">
        <v>0</v>
      </c>
      <c r="M6915" s="1">
        <v>-611</v>
      </c>
      <c r="N6915" s="1">
        <v>24611</v>
      </c>
      <c r="O6915" s="1">
        <v>24000</v>
      </c>
      <c r="P6915" s="1">
        <v>24000</v>
      </c>
      <c r="Q6915" s="12"/>
      <c r="R6915" s="29">
        <f t="shared" si="326"/>
        <v>0</v>
      </c>
      <c r="S6915" t="str">
        <f t="shared" si="327"/>
        <v>OK</v>
      </c>
      <c r="T6915" s="10">
        <f>IFERROR(VLOOKUP(A6915,[1]!Tabla1[[#All],[Material]:[venta nueva]],38,FALSE),0)</f>
        <v>0</v>
      </c>
    </row>
    <row r="6916" spans="1:20" hidden="1" x14ac:dyDescent="0.35">
      <c r="A6916">
        <f t="shared" si="323"/>
        <v>1011421</v>
      </c>
      <c r="B6916" s="6" t="s">
        <v>1433</v>
      </c>
      <c r="C6916" s="7" t="s">
        <v>658</v>
      </c>
      <c r="D6916" s="7" t="s">
        <v>1095</v>
      </c>
      <c r="E6916" s="7" t="s">
        <v>689</v>
      </c>
      <c r="F6916" s="7" t="s">
        <v>690</v>
      </c>
      <c r="G6916" s="7" t="s">
        <v>1063</v>
      </c>
      <c r="H6916" s="7" t="s">
        <v>988</v>
      </c>
      <c r="I6916" s="6" t="s">
        <v>11</v>
      </c>
      <c r="J6916" s="1">
        <v>-66432</v>
      </c>
      <c r="K6916" s="1">
        <v>604441</v>
      </c>
      <c r="L6916" s="1">
        <v>538009</v>
      </c>
      <c r="M6916" s="1">
        <v>-66432</v>
      </c>
      <c r="N6916" s="1">
        <v>474432</v>
      </c>
      <c r="O6916" s="1">
        <v>408000</v>
      </c>
      <c r="P6916" s="1">
        <v>408000</v>
      </c>
      <c r="Q6916" s="12"/>
      <c r="R6916" s="29">
        <f t="shared" si="326"/>
        <v>0</v>
      </c>
      <c r="S6916" t="str">
        <f t="shared" si="327"/>
        <v>OK</v>
      </c>
      <c r="T6916" s="10">
        <f>IFERROR(VLOOKUP(A6916,[1]!Tabla1[[#All],[Material]:[venta nueva]],38,FALSE),0)</f>
        <v>0</v>
      </c>
    </row>
    <row r="6917" spans="1:20" hidden="1" x14ac:dyDescent="0.35">
      <c r="A6917">
        <f t="shared" si="323"/>
        <v>1011558</v>
      </c>
      <c r="B6917" s="6" t="s">
        <v>1433</v>
      </c>
      <c r="C6917" s="7" t="s">
        <v>658</v>
      </c>
      <c r="D6917" s="7" t="s">
        <v>1095</v>
      </c>
      <c r="E6917" s="7" t="s">
        <v>693</v>
      </c>
      <c r="F6917" s="7" t="s">
        <v>694</v>
      </c>
      <c r="G6917" s="7" t="s">
        <v>1063</v>
      </c>
      <c r="H6917" s="7" t="s">
        <v>988</v>
      </c>
      <c r="I6917" s="6" t="s">
        <v>11</v>
      </c>
      <c r="J6917" s="1">
        <v>37</v>
      </c>
      <c r="K6917" s="1">
        <v>241117</v>
      </c>
      <c r="L6917" s="1">
        <v>241154</v>
      </c>
      <c r="M6917" s="1">
        <v>37</v>
      </c>
      <c r="N6917" s="1">
        <v>383963</v>
      </c>
      <c r="O6917" s="1">
        <v>384000</v>
      </c>
      <c r="P6917" s="1">
        <v>408000</v>
      </c>
      <c r="Q6917" s="12"/>
      <c r="R6917" s="29">
        <f t="shared" si="326"/>
        <v>-24000</v>
      </c>
      <c r="S6917" t="str">
        <f t="shared" si="327"/>
        <v>Pendiente de ingreso</v>
      </c>
      <c r="T6917" s="10">
        <f>IFERROR(VLOOKUP(A6917,[1]!Tabla1[[#All],[Material]:[venta nueva]],38,FALSE),0)</f>
        <v>0</v>
      </c>
    </row>
    <row r="6918" spans="1:20" hidden="1" x14ac:dyDescent="0.35">
      <c r="A6918">
        <f t="shared" ref="A6918:A6981" si="328">+E6918*1</f>
        <v>1011560</v>
      </c>
      <c r="B6918" s="6" t="s">
        <v>1433</v>
      </c>
      <c r="C6918" s="7" t="s">
        <v>658</v>
      </c>
      <c r="D6918" s="7" t="s">
        <v>1095</v>
      </c>
      <c r="E6918" s="7" t="s">
        <v>695</v>
      </c>
      <c r="F6918" s="7" t="s">
        <v>696</v>
      </c>
      <c r="G6918" s="7" t="s">
        <v>1065</v>
      </c>
      <c r="H6918" s="7" t="s">
        <v>989</v>
      </c>
      <c r="I6918" s="6" t="s">
        <v>13</v>
      </c>
      <c r="J6918" s="1">
        <v>-14250</v>
      </c>
      <c r="K6918" s="1">
        <v>24465</v>
      </c>
      <c r="L6918" s="1">
        <v>10216</v>
      </c>
      <c r="M6918" s="1">
        <v>-14250</v>
      </c>
      <c r="N6918" s="1">
        <v>0</v>
      </c>
      <c r="O6918" s="1">
        <v>0</v>
      </c>
      <c r="P6918" s="1"/>
      <c r="Q6918" s="12"/>
      <c r="R6918" s="29">
        <f t="shared" si="326"/>
        <v>0</v>
      </c>
      <c r="S6918" t="str">
        <f t="shared" si="327"/>
        <v>OK</v>
      </c>
      <c r="T6918" s="10">
        <f>IFERROR(VLOOKUP(A6918,[1]!Tabla1[[#All],[Material]:[venta nueva]],38,FALSE),0)</f>
        <v>0</v>
      </c>
    </row>
    <row r="6919" spans="1:20" hidden="1" x14ac:dyDescent="0.35">
      <c r="A6919">
        <f t="shared" si="328"/>
        <v>1012012</v>
      </c>
      <c r="B6919" s="6" t="s">
        <v>1433</v>
      </c>
      <c r="C6919" s="7" t="s">
        <v>658</v>
      </c>
      <c r="D6919" s="7" t="s">
        <v>1095</v>
      </c>
      <c r="E6919" s="7" t="s">
        <v>716</v>
      </c>
      <c r="F6919" s="7" t="s">
        <v>717</v>
      </c>
      <c r="G6919" s="7" t="s">
        <v>1068</v>
      </c>
      <c r="H6919" s="7" t="s">
        <v>992</v>
      </c>
      <c r="I6919" s="6" t="s">
        <v>12</v>
      </c>
      <c r="J6919" s="1">
        <v>2643</v>
      </c>
      <c r="K6919" s="1">
        <v>57357</v>
      </c>
      <c r="L6919" s="1">
        <v>60000</v>
      </c>
      <c r="M6919" s="1">
        <v>2643</v>
      </c>
      <c r="N6919" s="1">
        <v>0</v>
      </c>
      <c r="O6919" s="1">
        <v>2643</v>
      </c>
      <c r="P6919" s="1"/>
      <c r="Q6919" s="12"/>
      <c r="R6919" s="29">
        <f t="shared" si="326"/>
        <v>2643</v>
      </c>
      <c r="S6919" t="str">
        <f t="shared" si="327"/>
        <v>Sobre ingreso</v>
      </c>
      <c r="T6919" s="10">
        <f>IFERROR(VLOOKUP(A6919,[1]!Tabla1[[#All],[Material]:[venta nueva]],38,FALSE),0)</f>
        <v>0</v>
      </c>
    </row>
    <row r="6920" spans="1:20" hidden="1" x14ac:dyDescent="0.35">
      <c r="A6920">
        <f t="shared" si="328"/>
        <v>1012207</v>
      </c>
      <c r="B6920" s="6" t="s">
        <v>1433</v>
      </c>
      <c r="C6920" s="7" t="s">
        <v>658</v>
      </c>
      <c r="D6920" s="7" t="s">
        <v>1095</v>
      </c>
      <c r="E6920" s="7" t="s">
        <v>760</v>
      </c>
      <c r="F6920" s="7" t="s">
        <v>761</v>
      </c>
      <c r="G6920" s="7" t="s">
        <v>1065</v>
      </c>
      <c r="H6920" s="7" t="s">
        <v>981</v>
      </c>
      <c r="I6920" s="6" t="s">
        <v>11</v>
      </c>
      <c r="J6920" s="1">
        <v>0</v>
      </c>
      <c r="K6920" s="1">
        <v>41500</v>
      </c>
      <c r="L6920" s="1">
        <v>41500</v>
      </c>
      <c r="M6920" s="1">
        <v>0</v>
      </c>
      <c r="N6920" s="1">
        <v>24000</v>
      </c>
      <c r="O6920" s="1">
        <v>24000</v>
      </c>
      <c r="P6920" s="1">
        <v>24000</v>
      </c>
      <c r="Q6920" s="12"/>
      <c r="R6920" s="29">
        <f t="shared" si="326"/>
        <v>0</v>
      </c>
      <c r="S6920" t="str">
        <f t="shared" si="327"/>
        <v>OK</v>
      </c>
      <c r="T6920" s="10">
        <f>IFERROR(VLOOKUP(A6920,[1]!Tabla1[[#All],[Material]:[venta nueva]],38,FALSE),0)</f>
        <v>0</v>
      </c>
    </row>
    <row r="6921" spans="1:20" hidden="1" x14ac:dyDescent="0.35">
      <c r="A6921">
        <f t="shared" si="328"/>
        <v>1012208</v>
      </c>
      <c r="B6921" s="6" t="s">
        <v>1433</v>
      </c>
      <c r="C6921" s="7" t="s">
        <v>658</v>
      </c>
      <c r="D6921" s="7" t="s">
        <v>1095</v>
      </c>
      <c r="E6921" s="7" t="s">
        <v>762</v>
      </c>
      <c r="F6921" s="7" t="s">
        <v>763</v>
      </c>
      <c r="G6921" s="7" t="s">
        <v>1071</v>
      </c>
      <c r="H6921" s="7" t="s">
        <v>991</v>
      </c>
      <c r="I6921" s="6" t="s">
        <v>11</v>
      </c>
      <c r="J6921" s="1">
        <v>-20493</v>
      </c>
      <c r="K6921" s="1">
        <v>20493</v>
      </c>
      <c r="L6921" s="1">
        <v>0</v>
      </c>
      <c r="M6921" s="1">
        <v>-20493</v>
      </c>
      <c r="N6921" s="1">
        <v>20493</v>
      </c>
      <c r="O6921" s="1">
        <v>0</v>
      </c>
      <c r="P6921" s="1"/>
      <c r="Q6921" s="12"/>
      <c r="R6921" s="29">
        <f t="shared" si="326"/>
        <v>0</v>
      </c>
      <c r="S6921" t="str">
        <f t="shared" si="327"/>
        <v>OK</v>
      </c>
      <c r="T6921" s="10">
        <f>IFERROR(VLOOKUP(A6921,[1]!Tabla1[[#All],[Material]:[venta nueva]],38,FALSE),0)</f>
        <v>0</v>
      </c>
    </row>
    <row r="6922" spans="1:20" hidden="1" x14ac:dyDescent="0.35">
      <c r="A6922">
        <f t="shared" si="328"/>
        <v>1012283</v>
      </c>
      <c r="B6922" s="6" t="s">
        <v>1433</v>
      </c>
      <c r="C6922" s="7" t="s">
        <v>658</v>
      </c>
      <c r="D6922" s="7" t="s">
        <v>1095</v>
      </c>
      <c r="E6922" s="7" t="s">
        <v>770</v>
      </c>
      <c r="F6922" s="7" t="s">
        <v>771</v>
      </c>
      <c r="G6922" s="7" t="s">
        <v>1065</v>
      </c>
      <c r="H6922" s="7" t="s">
        <v>995</v>
      </c>
      <c r="I6922" s="6" t="s">
        <v>11</v>
      </c>
      <c r="J6922" s="1">
        <v>0</v>
      </c>
      <c r="K6922" s="1">
        <v>16654</v>
      </c>
      <c r="L6922" s="1">
        <v>16654</v>
      </c>
      <c r="M6922" s="1">
        <v>19295</v>
      </c>
      <c r="N6922" s="1">
        <v>4705</v>
      </c>
      <c r="O6922" s="1">
        <v>24000</v>
      </c>
      <c r="P6922" s="1">
        <v>24000</v>
      </c>
      <c r="Q6922" s="12"/>
      <c r="R6922" s="29">
        <f t="shared" si="326"/>
        <v>0</v>
      </c>
      <c r="S6922" t="str">
        <f t="shared" si="327"/>
        <v>OK</v>
      </c>
      <c r="T6922" s="10">
        <f>IFERROR(VLOOKUP(A6922,[1]!Tabla1[[#All],[Material]:[venta nueva]],38,FALSE),0)</f>
        <v>0</v>
      </c>
    </row>
    <row r="6923" spans="1:20" hidden="1" x14ac:dyDescent="0.35">
      <c r="A6923">
        <f t="shared" si="328"/>
        <v>1012362</v>
      </c>
      <c r="B6923" s="6" t="s">
        <v>1433</v>
      </c>
      <c r="C6923" s="7" t="s">
        <v>658</v>
      </c>
      <c r="D6923" s="7" t="s">
        <v>1095</v>
      </c>
      <c r="E6923" s="7" t="s">
        <v>774</v>
      </c>
      <c r="F6923" s="7" t="s">
        <v>775</v>
      </c>
      <c r="G6923" s="7" t="s">
        <v>1065</v>
      </c>
      <c r="H6923" s="7" t="s">
        <v>989</v>
      </c>
      <c r="I6923" s="6" t="s">
        <v>11</v>
      </c>
      <c r="J6923" s="1"/>
      <c r="K6923" s="1"/>
      <c r="L6923" s="1"/>
      <c r="M6923" s="1"/>
      <c r="N6923" s="1"/>
      <c r="O6923" s="1"/>
      <c r="P6923" s="1">
        <v>4000</v>
      </c>
      <c r="Q6923" s="12"/>
      <c r="R6923" s="29">
        <f t="shared" si="326"/>
        <v>-4000</v>
      </c>
      <c r="S6923" t="str">
        <f t="shared" si="327"/>
        <v>Pendiente de ingreso</v>
      </c>
      <c r="T6923" s="10">
        <f>IFERROR(VLOOKUP(A6923,[1]!Tabla1[[#All],[Material]:[venta nueva]],38,FALSE),0)</f>
        <v>0</v>
      </c>
    </row>
    <row r="6924" spans="1:20" hidden="1" x14ac:dyDescent="0.35">
      <c r="A6924">
        <f t="shared" si="328"/>
        <v>1012362</v>
      </c>
      <c r="B6924" s="6" t="s">
        <v>1433</v>
      </c>
      <c r="C6924" s="7" t="s">
        <v>658</v>
      </c>
      <c r="D6924" s="7" t="s">
        <v>1095</v>
      </c>
      <c r="E6924" s="7" t="s">
        <v>774</v>
      </c>
      <c r="F6924" s="7" t="s">
        <v>775</v>
      </c>
      <c r="G6924" s="7" t="s">
        <v>1065</v>
      </c>
      <c r="H6924" s="7" t="s">
        <v>989</v>
      </c>
      <c r="I6924" s="6" t="s">
        <v>13</v>
      </c>
      <c r="J6924" s="1">
        <v>0</v>
      </c>
      <c r="K6924" s="1">
        <v>68626</v>
      </c>
      <c r="L6924" s="1">
        <v>68626</v>
      </c>
      <c r="M6924" s="1">
        <v>0</v>
      </c>
      <c r="N6924" s="1">
        <v>68626</v>
      </c>
      <c r="O6924" s="1">
        <v>68626</v>
      </c>
      <c r="P6924" s="1">
        <v>72000</v>
      </c>
      <c r="Q6924" s="12"/>
      <c r="R6924" s="29">
        <f t="shared" si="326"/>
        <v>-3374</v>
      </c>
      <c r="S6924" t="str">
        <f t="shared" si="327"/>
        <v>Pendiente de ingreso</v>
      </c>
      <c r="T6924" s="10">
        <f>IFERROR(VLOOKUP(A6924,[1]!Tabla1[[#All],[Material]:[venta nueva]],38,FALSE),0)</f>
        <v>0</v>
      </c>
    </row>
    <row r="6925" spans="1:20" hidden="1" x14ac:dyDescent="0.35">
      <c r="A6925">
        <f t="shared" si="328"/>
        <v>1012375</v>
      </c>
      <c r="B6925" s="6" t="s">
        <v>1433</v>
      </c>
      <c r="C6925" s="7" t="s">
        <v>658</v>
      </c>
      <c r="D6925" s="7" t="s">
        <v>1095</v>
      </c>
      <c r="E6925" s="7" t="s">
        <v>1434</v>
      </c>
      <c r="F6925" s="7" t="s">
        <v>1435</v>
      </c>
      <c r="G6925" s="7" t="s">
        <v>1073</v>
      </c>
      <c r="H6925" s="7" t="s">
        <v>998</v>
      </c>
      <c r="I6925" s="6" t="s">
        <v>11</v>
      </c>
      <c r="J6925" s="1">
        <v>0</v>
      </c>
      <c r="K6925" s="1">
        <v>48000</v>
      </c>
      <c r="L6925" s="1">
        <v>48000</v>
      </c>
      <c r="M6925" s="1">
        <v>0</v>
      </c>
      <c r="N6925" s="1">
        <v>24000</v>
      </c>
      <c r="O6925" s="1">
        <v>24000</v>
      </c>
      <c r="P6925" s="1">
        <v>24000</v>
      </c>
      <c r="Q6925" s="12"/>
      <c r="R6925" s="29">
        <f t="shared" si="326"/>
        <v>0</v>
      </c>
      <c r="S6925" t="str">
        <f t="shared" si="327"/>
        <v>OK</v>
      </c>
      <c r="T6925" s="10">
        <f>IFERROR(VLOOKUP(A6925,[1]!Tabla1[[#All],[Material]:[venta nueva]],38,FALSE),0)</f>
        <v>0</v>
      </c>
    </row>
    <row r="6926" spans="1:20" hidden="1" x14ac:dyDescent="0.35">
      <c r="A6926">
        <f t="shared" si="328"/>
        <v>1012451</v>
      </c>
      <c r="B6926" s="6" t="s">
        <v>1433</v>
      </c>
      <c r="C6926" s="7" t="s">
        <v>658</v>
      </c>
      <c r="D6926" s="7" t="s">
        <v>1095</v>
      </c>
      <c r="E6926" s="7" t="s">
        <v>786</v>
      </c>
      <c r="F6926" s="7" t="s">
        <v>787</v>
      </c>
      <c r="G6926" s="7" t="s">
        <v>1068</v>
      </c>
      <c r="H6926" s="7" t="s">
        <v>992</v>
      </c>
      <c r="I6926" s="6" t="s">
        <v>14</v>
      </c>
      <c r="J6926" s="1"/>
      <c r="K6926" s="1"/>
      <c r="L6926" s="1"/>
      <c r="M6926" s="1">
        <v>19050</v>
      </c>
      <c r="N6926" s="1">
        <v>12000</v>
      </c>
      <c r="O6926" s="1">
        <v>31050</v>
      </c>
      <c r="P6926" s="1"/>
      <c r="Q6926" s="12"/>
      <c r="R6926" s="29">
        <f t="shared" si="326"/>
        <v>31050</v>
      </c>
      <c r="S6926" t="str">
        <f t="shared" si="327"/>
        <v>Sobre ingreso</v>
      </c>
      <c r="T6926" s="10">
        <f>IFERROR(VLOOKUP(A6926,[1]!Tabla1[[#All],[Material]:[venta nueva]],38,FALSE),0)</f>
        <v>0</v>
      </c>
    </row>
    <row r="6927" spans="1:20" hidden="1" x14ac:dyDescent="0.35">
      <c r="A6927">
        <f t="shared" si="328"/>
        <v>1012552</v>
      </c>
      <c r="B6927" s="6" t="s">
        <v>1433</v>
      </c>
      <c r="C6927" s="7" t="s">
        <v>658</v>
      </c>
      <c r="D6927" s="7" t="s">
        <v>1095</v>
      </c>
      <c r="E6927" s="7" t="s">
        <v>817</v>
      </c>
      <c r="F6927" s="7" t="s">
        <v>818</v>
      </c>
      <c r="G6927" s="7" t="s">
        <v>1066</v>
      </c>
      <c r="H6927" s="7" t="s">
        <v>982</v>
      </c>
      <c r="I6927" s="6" t="s">
        <v>11</v>
      </c>
      <c r="J6927" s="1">
        <v>0</v>
      </c>
      <c r="K6927" s="1">
        <v>390</v>
      </c>
      <c r="L6927" s="1">
        <v>0</v>
      </c>
      <c r="M6927" s="1">
        <v>0</v>
      </c>
      <c r="N6927" s="1">
        <v>48000</v>
      </c>
      <c r="O6927" s="1">
        <v>48000</v>
      </c>
      <c r="P6927" s="1">
        <v>48000</v>
      </c>
      <c r="Q6927" s="12"/>
      <c r="R6927" s="29">
        <f t="shared" si="326"/>
        <v>0</v>
      </c>
      <c r="S6927" t="str">
        <f t="shared" si="327"/>
        <v>OK</v>
      </c>
      <c r="T6927" s="10">
        <f>IFERROR(VLOOKUP(A6927,[1]!Tabla1[[#All],[Material]:[venta nueva]],38,FALSE),0)</f>
        <v>0</v>
      </c>
    </row>
    <row r="6928" spans="1:20" hidden="1" x14ac:dyDescent="0.35">
      <c r="A6928">
        <f t="shared" si="328"/>
        <v>1012556</v>
      </c>
      <c r="B6928" s="6" t="s">
        <v>1433</v>
      </c>
      <c r="C6928" s="7" t="s">
        <v>658</v>
      </c>
      <c r="D6928" s="7" t="s">
        <v>1095</v>
      </c>
      <c r="E6928" s="7" t="s">
        <v>819</v>
      </c>
      <c r="F6928" s="7" t="s">
        <v>820</v>
      </c>
      <c r="G6928" s="7" t="s">
        <v>1063</v>
      </c>
      <c r="H6928" s="7" t="s">
        <v>999</v>
      </c>
      <c r="I6928" s="6" t="s">
        <v>11</v>
      </c>
      <c r="J6928" s="1">
        <v>-86138</v>
      </c>
      <c r="K6928" s="1">
        <v>240000</v>
      </c>
      <c r="L6928" s="1">
        <v>153862</v>
      </c>
      <c r="M6928" s="1">
        <v>-86138</v>
      </c>
      <c r="N6928" s="1">
        <v>254138</v>
      </c>
      <c r="O6928" s="1">
        <v>168000</v>
      </c>
      <c r="P6928" s="1">
        <v>168000</v>
      </c>
      <c r="Q6928" s="12"/>
      <c r="R6928" s="29">
        <f t="shared" si="326"/>
        <v>0</v>
      </c>
      <c r="S6928" t="str">
        <f t="shared" si="327"/>
        <v>OK</v>
      </c>
      <c r="T6928" s="10">
        <f>IFERROR(VLOOKUP(A6928,[1]!Tabla1[[#All],[Material]:[venta nueva]],38,FALSE),0)</f>
        <v>0</v>
      </c>
    </row>
    <row r="6929" spans="1:20" hidden="1" x14ac:dyDescent="0.35">
      <c r="A6929">
        <f t="shared" si="328"/>
        <v>1012612</v>
      </c>
      <c r="B6929" s="6" t="s">
        <v>1433</v>
      </c>
      <c r="C6929" s="7" t="s">
        <v>658</v>
      </c>
      <c r="D6929" s="7" t="s">
        <v>1095</v>
      </c>
      <c r="E6929" s="7" t="s">
        <v>825</v>
      </c>
      <c r="F6929" s="7" t="s">
        <v>826</v>
      </c>
      <c r="G6929" s="7" t="s">
        <v>1063</v>
      </c>
      <c r="H6929" s="7" t="s">
        <v>988</v>
      </c>
      <c r="I6929" s="6" t="s">
        <v>12</v>
      </c>
      <c r="J6929" s="1">
        <v>-418200</v>
      </c>
      <c r="K6929" s="1">
        <v>1107947</v>
      </c>
      <c r="L6929" s="1">
        <v>689747</v>
      </c>
      <c r="M6929" s="1">
        <v>-418200</v>
      </c>
      <c r="N6929" s="1">
        <v>943200</v>
      </c>
      <c r="O6929" s="1">
        <v>525000</v>
      </c>
      <c r="P6929" s="1">
        <v>525000</v>
      </c>
      <c r="Q6929" s="12"/>
      <c r="R6929" s="29">
        <f t="shared" si="326"/>
        <v>0</v>
      </c>
      <c r="S6929" t="str">
        <f t="shared" si="327"/>
        <v>OK</v>
      </c>
      <c r="T6929" s="10">
        <f>IFERROR(VLOOKUP(A6929,[1]!Tabla1[[#All],[Material]:[venta nueva]],38,FALSE),0)</f>
        <v>0</v>
      </c>
    </row>
    <row r="6930" spans="1:20" hidden="1" x14ac:dyDescent="0.35">
      <c r="A6930">
        <f t="shared" si="328"/>
        <v>1012655</v>
      </c>
      <c r="B6930" s="6" t="s">
        <v>1433</v>
      </c>
      <c r="C6930" s="7" t="s">
        <v>658</v>
      </c>
      <c r="D6930" s="7" t="s">
        <v>1095</v>
      </c>
      <c r="E6930" s="7" t="s">
        <v>1246</v>
      </c>
      <c r="F6930" s="7" t="s">
        <v>1247</v>
      </c>
      <c r="G6930" s="7" t="s">
        <v>1072</v>
      </c>
      <c r="H6930" s="7" t="s">
        <v>993</v>
      </c>
      <c r="I6930" s="6" t="s">
        <v>11</v>
      </c>
      <c r="J6930" s="1">
        <v>4889</v>
      </c>
      <c r="K6930" s="1">
        <v>0</v>
      </c>
      <c r="L6930" s="1">
        <v>4889</v>
      </c>
      <c r="M6930" s="1"/>
      <c r="N6930" s="1"/>
      <c r="O6930" s="1"/>
      <c r="P6930" s="1"/>
      <c r="Q6930" s="12"/>
      <c r="R6930" s="29">
        <f t="shared" si="326"/>
        <v>0</v>
      </c>
      <c r="S6930" t="str">
        <f t="shared" si="327"/>
        <v>OK</v>
      </c>
      <c r="T6930" s="10">
        <f>IFERROR(VLOOKUP(A6930,[1]!Tabla1[[#All],[Material]:[venta nueva]],38,FALSE),0)</f>
        <v>0</v>
      </c>
    </row>
    <row r="6931" spans="1:20" hidden="1" x14ac:dyDescent="0.35">
      <c r="A6931">
        <f t="shared" si="328"/>
        <v>1012674</v>
      </c>
      <c r="B6931" s="6" t="s">
        <v>1433</v>
      </c>
      <c r="C6931" s="7" t="s">
        <v>658</v>
      </c>
      <c r="D6931" s="7" t="s">
        <v>1095</v>
      </c>
      <c r="E6931" s="7" t="s">
        <v>828</v>
      </c>
      <c r="F6931" s="7" t="s">
        <v>829</v>
      </c>
      <c r="G6931" s="7" t="s">
        <v>1065</v>
      </c>
      <c r="H6931" s="7" t="s">
        <v>989</v>
      </c>
      <c r="I6931" s="6" t="s">
        <v>11</v>
      </c>
      <c r="J6931" s="1"/>
      <c r="K6931" s="1"/>
      <c r="L6931" s="1"/>
      <c r="M6931" s="1"/>
      <c r="N6931" s="1"/>
      <c r="O6931" s="1"/>
      <c r="P6931" s="1">
        <v>24000</v>
      </c>
      <c r="Q6931" s="12"/>
      <c r="R6931" s="29">
        <f t="shared" si="326"/>
        <v>-24000</v>
      </c>
      <c r="S6931" t="str">
        <f t="shared" si="327"/>
        <v>Pendiente de ingreso</v>
      </c>
      <c r="T6931" s="10">
        <f>IFERROR(VLOOKUP(A6931,[1]!Tabla1[[#All],[Material]:[venta nueva]],38,FALSE),0)</f>
        <v>0</v>
      </c>
    </row>
    <row r="6932" spans="1:20" hidden="1" x14ac:dyDescent="0.35">
      <c r="A6932">
        <f t="shared" si="328"/>
        <v>1012674</v>
      </c>
      <c r="B6932" s="6" t="s">
        <v>1433</v>
      </c>
      <c r="C6932" s="7" t="s">
        <v>658</v>
      </c>
      <c r="D6932" s="7" t="s">
        <v>1095</v>
      </c>
      <c r="E6932" s="7" t="s">
        <v>828</v>
      </c>
      <c r="F6932" s="7" t="s">
        <v>829</v>
      </c>
      <c r="G6932" s="7" t="s">
        <v>1065</v>
      </c>
      <c r="H6932" s="7" t="s">
        <v>989</v>
      </c>
      <c r="I6932" s="6" t="s">
        <v>13</v>
      </c>
      <c r="J6932" s="1">
        <v>-27766</v>
      </c>
      <c r="K6932" s="1">
        <v>47206</v>
      </c>
      <c r="L6932" s="1">
        <v>19440</v>
      </c>
      <c r="M6932" s="1">
        <v>-27766</v>
      </c>
      <c r="N6932" s="1">
        <v>51766</v>
      </c>
      <c r="O6932" s="1">
        <v>24000</v>
      </c>
      <c r="P6932" s="1">
        <v>24000</v>
      </c>
      <c r="Q6932" s="12"/>
      <c r="R6932" s="29">
        <f t="shared" si="326"/>
        <v>0</v>
      </c>
      <c r="S6932" t="str">
        <f t="shared" si="327"/>
        <v>OK</v>
      </c>
      <c r="T6932" s="10">
        <f>IFERROR(VLOOKUP(A6932,[1]!Tabla1[[#All],[Material]:[venta nueva]],38,FALSE),0)</f>
        <v>0</v>
      </c>
    </row>
    <row r="6933" spans="1:20" hidden="1" x14ac:dyDescent="0.35">
      <c r="A6933">
        <f t="shared" si="328"/>
        <v>1012719</v>
      </c>
      <c r="B6933" s="6" t="s">
        <v>1433</v>
      </c>
      <c r="C6933" s="7" t="s">
        <v>658</v>
      </c>
      <c r="D6933" s="7" t="s">
        <v>1095</v>
      </c>
      <c r="E6933" s="7" t="s">
        <v>837</v>
      </c>
      <c r="F6933" s="7" t="s">
        <v>838</v>
      </c>
      <c r="G6933" s="7" t="s">
        <v>1063</v>
      </c>
      <c r="H6933" s="7" t="s">
        <v>999</v>
      </c>
      <c r="I6933" s="6" t="s">
        <v>11</v>
      </c>
      <c r="J6933" s="1">
        <v>22716</v>
      </c>
      <c r="K6933" s="1">
        <v>192000</v>
      </c>
      <c r="L6933" s="1">
        <v>214716</v>
      </c>
      <c r="M6933" s="1">
        <v>22716</v>
      </c>
      <c r="N6933" s="1">
        <v>192000</v>
      </c>
      <c r="O6933" s="1">
        <v>214716</v>
      </c>
      <c r="P6933" s="1">
        <v>240000</v>
      </c>
      <c r="Q6933" s="12"/>
      <c r="R6933" s="29">
        <f t="shared" si="326"/>
        <v>-25284</v>
      </c>
      <c r="S6933" t="str">
        <f t="shared" si="327"/>
        <v>Pendiente de ingreso</v>
      </c>
      <c r="T6933" s="10">
        <f>IFERROR(VLOOKUP(A6933,[1]!Tabla1[[#All],[Material]:[venta nueva]],38,FALSE),0)</f>
        <v>0</v>
      </c>
    </row>
    <row r="6934" spans="1:20" hidden="1" x14ac:dyDescent="0.35">
      <c r="A6934">
        <f t="shared" si="328"/>
        <v>1012763</v>
      </c>
      <c r="B6934" s="6" t="s">
        <v>1433</v>
      </c>
      <c r="C6934" s="7" t="s">
        <v>658</v>
      </c>
      <c r="D6934" s="7" t="s">
        <v>1095</v>
      </c>
      <c r="E6934" s="7" t="s">
        <v>847</v>
      </c>
      <c r="F6934" s="7" t="s">
        <v>848</v>
      </c>
      <c r="G6934" s="7" t="s">
        <v>1065</v>
      </c>
      <c r="H6934" s="7" t="s">
        <v>995</v>
      </c>
      <c r="I6934" s="6" t="s">
        <v>11</v>
      </c>
      <c r="J6934" s="1">
        <v>32526</v>
      </c>
      <c r="K6934" s="1">
        <v>74419</v>
      </c>
      <c r="L6934" s="1">
        <v>106945</v>
      </c>
      <c r="M6934" s="1">
        <v>0</v>
      </c>
      <c r="N6934" s="1">
        <v>24000</v>
      </c>
      <c r="O6934" s="1">
        <v>24000</v>
      </c>
      <c r="P6934" s="1">
        <v>24000</v>
      </c>
      <c r="Q6934" s="12"/>
      <c r="R6934" s="29">
        <f t="shared" si="326"/>
        <v>0</v>
      </c>
      <c r="S6934" t="str">
        <f t="shared" si="327"/>
        <v>OK</v>
      </c>
      <c r="T6934" s="10">
        <f>IFERROR(VLOOKUP(A6934,[1]!Tabla1[[#All],[Material]:[venta nueva]],38,FALSE),0)</f>
        <v>0</v>
      </c>
    </row>
    <row r="6935" spans="1:20" hidden="1" x14ac:dyDescent="0.35">
      <c r="A6935">
        <f t="shared" si="328"/>
        <v>1012764</v>
      </c>
      <c r="B6935" s="6" t="s">
        <v>1433</v>
      </c>
      <c r="C6935" s="7" t="s">
        <v>658</v>
      </c>
      <c r="D6935" s="7" t="s">
        <v>1095</v>
      </c>
      <c r="E6935" s="7" t="s">
        <v>849</v>
      </c>
      <c r="F6935" s="7" t="s">
        <v>850</v>
      </c>
      <c r="G6935" s="7" t="s">
        <v>1063</v>
      </c>
      <c r="H6935" s="7" t="s">
        <v>999</v>
      </c>
      <c r="I6935" s="6" t="s">
        <v>10</v>
      </c>
      <c r="J6935" s="1">
        <v>-69433</v>
      </c>
      <c r="K6935" s="1">
        <v>189434</v>
      </c>
      <c r="L6935" s="1">
        <v>120001</v>
      </c>
      <c r="M6935" s="1">
        <v>-69433</v>
      </c>
      <c r="N6935" s="1">
        <v>430182</v>
      </c>
      <c r="O6935" s="1">
        <v>360749</v>
      </c>
      <c r="P6935" s="1">
        <v>360750</v>
      </c>
      <c r="Q6935" s="12"/>
      <c r="R6935" s="29">
        <f t="shared" si="326"/>
        <v>-1</v>
      </c>
      <c r="S6935" t="str">
        <f t="shared" si="327"/>
        <v>Pendiente de ingreso</v>
      </c>
      <c r="T6935" s="10">
        <f>IFERROR(VLOOKUP(A6935,[1]!Tabla1[[#All],[Material]:[venta nueva]],38,FALSE),0)</f>
        <v>0</v>
      </c>
    </row>
    <row r="6936" spans="1:20" hidden="1" x14ac:dyDescent="0.35">
      <c r="A6936">
        <f t="shared" si="328"/>
        <v>1012778</v>
      </c>
      <c r="B6936" s="6" t="s">
        <v>1433</v>
      </c>
      <c r="C6936" s="7" t="s">
        <v>658</v>
      </c>
      <c r="D6936" s="7" t="s">
        <v>1095</v>
      </c>
      <c r="E6936" s="7" t="s">
        <v>852</v>
      </c>
      <c r="F6936" s="7" t="s">
        <v>853</v>
      </c>
      <c r="G6936" s="7" t="s">
        <v>1065</v>
      </c>
      <c r="H6936" s="7" t="s">
        <v>989</v>
      </c>
      <c r="I6936" s="6" t="s">
        <v>11</v>
      </c>
      <c r="J6936" s="1">
        <v>13231</v>
      </c>
      <c r="K6936" s="1">
        <v>0</v>
      </c>
      <c r="L6936" s="1">
        <v>13231</v>
      </c>
      <c r="M6936" s="1">
        <v>13231</v>
      </c>
      <c r="N6936" s="1">
        <v>0</v>
      </c>
      <c r="O6936" s="1">
        <v>13231</v>
      </c>
      <c r="P6936" s="1">
        <v>15000</v>
      </c>
      <c r="Q6936" s="12"/>
      <c r="R6936" s="29">
        <f t="shared" si="326"/>
        <v>-1769</v>
      </c>
      <c r="S6936" t="str">
        <f t="shared" si="327"/>
        <v>Pendiente de ingreso</v>
      </c>
      <c r="T6936" s="10">
        <f>IFERROR(VLOOKUP(A6936,[1]!Tabla1[[#All],[Material]:[venta nueva]],38,FALSE),0)</f>
        <v>0</v>
      </c>
    </row>
    <row r="6937" spans="1:20" hidden="1" x14ac:dyDescent="0.35">
      <c r="A6937">
        <f t="shared" si="328"/>
        <v>1010877</v>
      </c>
      <c r="B6937" s="6" t="s">
        <v>1433</v>
      </c>
      <c r="C6937" s="7" t="s">
        <v>658</v>
      </c>
      <c r="D6937" s="7" t="s">
        <v>1096</v>
      </c>
      <c r="E6937" s="7" t="s">
        <v>660</v>
      </c>
      <c r="F6937" s="7" t="s">
        <v>661</v>
      </c>
      <c r="G6937" s="7" t="s">
        <v>1065</v>
      </c>
      <c r="H6937" s="7" t="s">
        <v>981</v>
      </c>
      <c r="I6937" s="6" t="s">
        <v>9</v>
      </c>
      <c r="J6937" s="1"/>
      <c r="K6937" s="1"/>
      <c r="L6937" s="1"/>
      <c r="M6937" s="1">
        <v>0</v>
      </c>
      <c r="N6937" s="1">
        <v>12000</v>
      </c>
      <c r="O6937" s="1">
        <v>12000</v>
      </c>
      <c r="P6937" s="1">
        <v>24000</v>
      </c>
      <c r="Q6937" s="12"/>
      <c r="R6937" s="29">
        <f t="shared" si="326"/>
        <v>-12000</v>
      </c>
      <c r="S6937" t="str">
        <f t="shared" si="327"/>
        <v>Pendiente de ingreso</v>
      </c>
      <c r="T6937" s="10">
        <f>IFERROR(VLOOKUP(A6937,[1]!Tabla1[[#All],[Material]:[venta nueva]],38,FALSE),0)</f>
        <v>0</v>
      </c>
    </row>
    <row r="6938" spans="1:20" hidden="1" x14ac:dyDescent="0.35">
      <c r="A6938">
        <f t="shared" si="328"/>
        <v>1011042</v>
      </c>
      <c r="B6938" s="6" t="s">
        <v>1433</v>
      </c>
      <c r="C6938" s="7" t="s">
        <v>658</v>
      </c>
      <c r="D6938" s="7" t="s">
        <v>1096</v>
      </c>
      <c r="E6938" s="7" t="s">
        <v>671</v>
      </c>
      <c r="F6938" s="7" t="s">
        <v>672</v>
      </c>
      <c r="G6938" s="7" t="s">
        <v>1067</v>
      </c>
      <c r="H6938" s="7" t="s">
        <v>983</v>
      </c>
      <c r="I6938" s="6" t="s">
        <v>662</v>
      </c>
      <c r="J6938" s="1">
        <v>0</v>
      </c>
      <c r="K6938" s="1">
        <v>10730</v>
      </c>
      <c r="L6938" s="1">
        <v>10730</v>
      </c>
      <c r="M6938" s="1">
        <v>0</v>
      </c>
      <c r="N6938" s="1">
        <v>24000</v>
      </c>
      <c r="O6938" s="1">
        <v>24000</v>
      </c>
      <c r="P6938" s="1"/>
      <c r="Q6938" s="12"/>
      <c r="R6938" s="29">
        <f t="shared" si="326"/>
        <v>24000</v>
      </c>
      <c r="S6938" t="str">
        <f t="shared" si="327"/>
        <v>Sobre ingreso</v>
      </c>
      <c r="T6938" s="10">
        <f>IFERROR(VLOOKUP(A6938,[1]!Tabla1[[#All],[Material]:[venta nueva]],38,FALSE),0)</f>
        <v>0</v>
      </c>
    </row>
    <row r="6939" spans="1:20" hidden="1" x14ac:dyDescent="0.35">
      <c r="A6939">
        <f t="shared" si="328"/>
        <v>1011042</v>
      </c>
      <c r="B6939" s="6" t="s">
        <v>1433</v>
      </c>
      <c r="C6939" s="7" t="s">
        <v>658</v>
      </c>
      <c r="D6939" s="7" t="s">
        <v>1096</v>
      </c>
      <c r="E6939" s="7" t="s">
        <v>671</v>
      </c>
      <c r="F6939" s="7" t="s">
        <v>672</v>
      </c>
      <c r="G6939" s="7" t="s">
        <v>1067</v>
      </c>
      <c r="H6939" s="7" t="s">
        <v>983</v>
      </c>
      <c r="I6939" s="6" t="s">
        <v>9</v>
      </c>
      <c r="J6939" s="1"/>
      <c r="K6939" s="1"/>
      <c r="L6939" s="1"/>
      <c r="M6939" s="1"/>
      <c r="N6939" s="1"/>
      <c r="O6939" s="1"/>
      <c r="P6939" s="1">
        <v>24000</v>
      </c>
      <c r="Q6939" s="12"/>
      <c r="R6939" s="29">
        <f t="shared" si="326"/>
        <v>-24000</v>
      </c>
      <c r="S6939" t="str">
        <f t="shared" si="327"/>
        <v>Pendiente de ingreso</v>
      </c>
      <c r="T6939" s="10">
        <f>IFERROR(VLOOKUP(A6939,[1]!Tabla1[[#All],[Material]:[venta nueva]],38,FALSE),0)</f>
        <v>0</v>
      </c>
    </row>
    <row r="6940" spans="1:20" hidden="1" x14ac:dyDescent="0.35">
      <c r="A6940">
        <f t="shared" si="328"/>
        <v>1011047</v>
      </c>
      <c r="B6940" s="6" t="s">
        <v>1433</v>
      </c>
      <c r="C6940" s="7" t="s">
        <v>658</v>
      </c>
      <c r="D6940" s="7" t="s">
        <v>1096</v>
      </c>
      <c r="E6940" s="7" t="s">
        <v>673</v>
      </c>
      <c r="F6940" s="7" t="s">
        <v>674</v>
      </c>
      <c r="G6940" s="7" t="s">
        <v>1066</v>
      </c>
      <c r="H6940" s="7" t="s">
        <v>982</v>
      </c>
      <c r="I6940" s="6" t="s">
        <v>10</v>
      </c>
      <c r="J6940" s="1"/>
      <c r="K6940" s="1"/>
      <c r="L6940" s="1"/>
      <c r="M6940" s="1">
        <v>0</v>
      </c>
      <c r="N6940" s="1">
        <v>22800</v>
      </c>
      <c r="O6940" s="1">
        <v>22800</v>
      </c>
      <c r="P6940" s="1">
        <v>22800</v>
      </c>
      <c r="Q6940" s="12"/>
      <c r="R6940" s="29">
        <f t="shared" si="326"/>
        <v>0</v>
      </c>
      <c r="S6940" t="str">
        <f t="shared" si="327"/>
        <v>OK</v>
      </c>
      <c r="T6940" s="10">
        <f>IFERROR(VLOOKUP(A6940,[1]!Tabla1[[#All],[Material]:[venta nueva]],38,FALSE),0)</f>
        <v>0</v>
      </c>
    </row>
    <row r="6941" spans="1:20" hidden="1" x14ac:dyDescent="0.35">
      <c r="A6941">
        <f t="shared" si="328"/>
        <v>1011105</v>
      </c>
      <c r="B6941" s="6" t="s">
        <v>1433</v>
      </c>
      <c r="C6941" s="7" t="s">
        <v>658</v>
      </c>
      <c r="D6941" s="7" t="s">
        <v>1096</v>
      </c>
      <c r="E6941" s="7" t="s">
        <v>675</v>
      </c>
      <c r="F6941" s="7" t="s">
        <v>676</v>
      </c>
      <c r="G6941" s="7" t="s">
        <v>1068</v>
      </c>
      <c r="H6941" s="7" t="s">
        <v>984</v>
      </c>
      <c r="I6941" s="6" t="s">
        <v>11</v>
      </c>
      <c r="J6941" s="1"/>
      <c r="K6941" s="1"/>
      <c r="L6941" s="1"/>
      <c r="M6941" s="1">
        <v>0</v>
      </c>
      <c r="N6941" s="1">
        <v>24000</v>
      </c>
      <c r="O6941" s="1">
        <v>24000</v>
      </c>
      <c r="P6941" s="1"/>
      <c r="Q6941" s="12"/>
      <c r="R6941" s="29">
        <f t="shared" si="326"/>
        <v>24000</v>
      </c>
      <c r="S6941" t="str">
        <f t="shared" si="327"/>
        <v>Sobre ingreso</v>
      </c>
      <c r="T6941" s="10">
        <f>IFERROR(VLOOKUP(A6941,[1]!Tabla1[[#All],[Material]:[venta nueva]],38,FALSE),0)</f>
        <v>0</v>
      </c>
    </row>
    <row r="6942" spans="1:20" hidden="1" x14ac:dyDescent="0.35">
      <c r="A6942">
        <f t="shared" si="328"/>
        <v>1011120</v>
      </c>
      <c r="B6942" s="6" t="s">
        <v>1433</v>
      </c>
      <c r="C6942" s="7" t="s">
        <v>658</v>
      </c>
      <c r="D6942" s="7" t="s">
        <v>1096</v>
      </c>
      <c r="E6942" s="7" t="s">
        <v>1102</v>
      </c>
      <c r="F6942" s="7" t="s">
        <v>1103</v>
      </c>
      <c r="G6942" s="7" t="s">
        <v>1073</v>
      </c>
      <c r="H6942" s="7" t="s">
        <v>998</v>
      </c>
      <c r="I6942" s="6" t="s">
        <v>8</v>
      </c>
      <c r="J6942" s="1">
        <v>0</v>
      </c>
      <c r="K6942" s="1">
        <v>40000</v>
      </c>
      <c r="L6942" s="1">
        <v>40000</v>
      </c>
      <c r="M6942" s="1">
        <v>0</v>
      </c>
      <c r="N6942" s="1">
        <v>40000</v>
      </c>
      <c r="O6942" s="1">
        <v>40000</v>
      </c>
      <c r="P6942" s="1">
        <v>39936</v>
      </c>
      <c r="Q6942" s="12"/>
      <c r="R6942" s="29">
        <f t="shared" si="326"/>
        <v>64</v>
      </c>
      <c r="S6942" t="str">
        <f t="shared" si="327"/>
        <v>Sobre ingreso</v>
      </c>
      <c r="T6942" s="10">
        <f>IFERROR(VLOOKUP(A6942,[1]!Tabla1[[#All],[Material]:[venta nueva]],38,FALSE),0)</f>
        <v>0</v>
      </c>
    </row>
    <row r="6943" spans="1:20" hidden="1" x14ac:dyDescent="0.35">
      <c r="A6943">
        <f t="shared" si="328"/>
        <v>1011127</v>
      </c>
      <c r="B6943" s="6" t="s">
        <v>1433</v>
      </c>
      <c r="C6943" s="7" t="s">
        <v>658</v>
      </c>
      <c r="D6943" s="7" t="s">
        <v>1096</v>
      </c>
      <c r="E6943" s="7" t="s">
        <v>677</v>
      </c>
      <c r="F6943" s="7" t="s">
        <v>678</v>
      </c>
      <c r="G6943" s="7" t="s">
        <v>1066</v>
      </c>
      <c r="H6943" s="7" t="s">
        <v>982</v>
      </c>
      <c r="I6943" s="6" t="s">
        <v>10</v>
      </c>
      <c r="J6943" s="1">
        <v>-57937</v>
      </c>
      <c r="K6943" s="1">
        <v>841863</v>
      </c>
      <c r="L6943" s="1">
        <v>783926</v>
      </c>
      <c r="M6943" s="1">
        <v>-57937</v>
      </c>
      <c r="N6943" s="1">
        <v>866163</v>
      </c>
      <c r="O6943" s="1">
        <v>808226</v>
      </c>
      <c r="P6943" s="1">
        <v>856240</v>
      </c>
      <c r="Q6943" s="12"/>
      <c r="R6943" s="29">
        <f t="shared" si="326"/>
        <v>-48014</v>
      </c>
      <c r="S6943" t="str">
        <f t="shared" si="327"/>
        <v>Pendiente de ingreso</v>
      </c>
      <c r="T6943" s="10">
        <f>IFERROR(VLOOKUP(A6943,[1]!Tabla1[[#All],[Material]:[venta nueva]],38,FALSE),0)</f>
        <v>0</v>
      </c>
    </row>
    <row r="6944" spans="1:20" hidden="1" x14ac:dyDescent="0.35">
      <c r="A6944">
        <f t="shared" si="328"/>
        <v>1011150</v>
      </c>
      <c r="B6944" s="6" t="s">
        <v>1433</v>
      </c>
      <c r="C6944" s="7" t="s">
        <v>658</v>
      </c>
      <c r="D6944" s="7" t="s">
        <v>1096</v>
      </c>
      <c r="E6944" s="7" t="s">
        <v>679</v>
      </c>
      <c r="F6944" s="7" t="s">
        <v>680</v>
      </c>
      <c r="G6944" s="7" t="s">
        <v>1068</v>
      </c>
      <c r="H6944" s="7" t="s">
        <v>984</v>
      </c>
      <c r="I6944" s="6" t="s">
        <v>10</v>
      </c>
      <c r="J6944" s="1">
        <v>522</v>
      </c>
      <c r="K6944" s="1">
        <v>40000</v>
      </c>
      <c r="L6944" s="1">
        <v>40522</v>
      </c>
      <c r="M6944" s="1">
        <v>522</v>
      </c>
      <c r="N6944" s="1">
        <v>39492</v>
      </c>
      <c r="O6944" s="1">
        <v>40014</v>
      </c>
      <c r="P6944" s="1">
        <v>40014</v>
      </c>
      <c r="Q6944" s="12"/>
      <c r="R6944" s="29">
        <f t="shared" si="326"/>
        <v>0</v>
      </c>
      <c r="S6944" t="str">
        <f t="shared" si="327"/>
        <v>OK</v>
      </c>
      <c r="T6944" s="10">
        <f>IFERROR(VLOOKUP(A6944,[1]!Tabla1[[#All],[Material]:[venta nueva]],38,FALSE),0)</f>
        <v>0</v>
      </c>
    </row>
    <row r="6945" spans="1:20" hidden="1" x14ac:dyDescent="0.35">
      <c r="A6945">
        <f t="shared" si="328"/>
        <v>1011151</v>
      </c>
      <c r="B6945" s="6" t="s">
        <v>1433</v>
      </c>
      <c r="C6945" s="7" t="s">
        <v>658</v>
      </c>
      <c r="D6945" s="7" t="s">
        <v>1096</v>
      </c>
      <c r="E6945" s="7" t="s">
        <v>681</v>
      </c>
      <c r="F6945" s="7" t="s">
        <v>682</v>
      </c>
      <c r="G6945" s="7" t="s">
        <v>985</v>
      </c>
      <c r="H6945" s="7" t="s">
        <v>985</v>
      </c>
      <c r="I6945" s="6" t="s">
        <v>10</v>
      </c>
      <c r="J6945" s="1">
        <v>162</v>
      </c>
      <c r="K6945" s="1">
        <v>20000</v>
      </c>
      <c r="L6945" s="1">
        <v>20162</v>
      </c>
      <c r="M6945" s="1"/>
      <c r="N6945" s="1"/>
      <c r="O6945" s="1"/>
      <c r="P6945" s="1">
        <v>20007</v>
      </c>
      <c r="Q6945" s="12"/>
      <c r="R6945" s="29">
        <f t="shared" si="326"/>
        <v>-20007</v>
      </c>
      <c r="S6945" t="str">
        <f t="shared" si="327"/>
        <v>Pendiente de ingreso</v>
      </c>
      <c r="T6945" s="10">
        <f>IFERROR(VLOOKUP(A6945,[1]!Tabla1[[#All],[Material]:[venta nueva]],38,FALSE),0)</f>
        <v>0</v>
      </c>
    </row>
    <row r="6946" spans="1:20" hidden="1" x14ac:dyDescent="0.35">
      <c r="A6946">
        <f t="shared" si="328"/>
        <v>1011250</v>
      </c>
      <c r="B6946" s="6" t="s">
        <v>1433</v>
      </c>
      <c r="C6946" s="7" t="s">
        <v>658</v>
      </c>
      <c r="D6946" s="7" t="s">
        <v>1096</v>
      </c>
      <c r="E6946" s="7" t="s">
        <v>683</v>
      </c>
      <c r="F6946" s="7" t="s">
        <v>684</v>
      </c>
      <c r="G6946" s="7" t="s">
        <v>1066</v>
      </c>
      <c r="H6946" s="7" t="s">
        <v>982</v>
      </c>
      <c r="I6946" s="6" t="s">
        <v>8</v>
      </c>
      <c r="J6946" s="1">
        <v>33</v>
      </c>
      <c r="K6946" s="1">
        <v>170</v>
      </c>
      <c r="L6946" s="1">
        <v>0</v>
      </c>
      <c r="M6946" s="1">
        <v>33</v>
      </c>
      <c r="N6946" s="1">
        <v>170</v>
      </c>
      <c r="O6946" s="1">
        <v>0</v>
      </c>
      <c r="P6946" s="1"/>
      <c r="Q6946" s="12"/>
      <c r="R6946" s="29">
        <f t="shared" si="326"/>
        <v>0</v>
      </c>
      <c r="S6946" t="str">
        <f t="shared" si="327"/>
        <v>OK</v>
      </c>
      <c r="T6946" s="10">
        <f>IFERROR(VLOOKUP(A6946,[1]!Tabla1[[#All],[Material]:[venta nueva]],38,FALSE),0)</f>
        <v>0</v>
      </c>
    </row>
    <row r="6947" spans="1:20" hidden="1" x14ac:dyDescent="0.35">
      <c r="A6947">
        <f t="shared" si="328"/>
        <v>1011417</v>
      </c>
      <c r="B6947" s="6" t="s">
        <v>1433</v>
      </c>
      <c r="C6947" s="7" t="s">
        <v>658</v>
      </c>
      <c r="D6947" s="7" t="s">
        <v>1096</v>
      </c>
      <c r="E6947" s="7" t="s">
        <v>1154</v>
      </c>
      <c r="F6947" s="7" t="s">
        <v>1155</v>
      </c>
      <c r="G6947" s="7" t="s">
        <v>1068</v>
      </c>
      <c r="H6947" s="7" t="s">
        <v>992</v>
      </c>
      <c r="I6947" s="6" t="s">
        <v>14</v>
      </c>
      <c r="J6947" s="1"/>
      <c r="K6947" s="1"/>
      <c r="L6947" s="1"/>
      <c r="M6947" s="1">
        <v>0</v>
      </c>
      <c r="N6947" s="1">
        <v>57357</v>
      </c>
      <c r="O6947" s="1">
        <v>57357</v>
      </c>
      <c r="P6947" s="1">
        <v>60000</v>
      </c>
      <c r="Q6947" s="12"/>
      <c r="R6947" s="29">
        <f t="shared" si="326"/>
        <v>-2643</v>
      </c>
      <c r="S6947" t="str">
        <f t="shared" si="327"/>
        <v>Pendiente de ingreso</v>
      </c>
      <c r="T6947" s="10">
        <f>IFERROR(VLOOKUP(A6947,[1]!Tabla1[[#All],[Material]:[venta nueva]],38,FALSE),0)</f>
        <v>0</v>
      </c>
    </row>
    <row r="6948" spans="1:20" hidden="1" x14ac:dyDescent="0.35">
      <c r="A6948">
        <f t="shared" si="328"/>
        <v>1011586</v>
      </c>
      <c r="B6948" s="6" t="s">
        <v>1433</v>
      </c>
      <c r="C6948" s="7" t="s">
        <v>658</v>
      </c>
      <c r="D6948" s="7" t="s">
        <v>1096</v>
      </c>
      <c r="E6948" s="7" t="s">
        <v>700</v>
      </c>
      <c r="F6948" s="7" t="s">
        <v>701</v>
      </c>
      <c r="G6948" s="7" t="s">
        <v>1068</v>
      </c>
      <c r="H6948" s="7" t="s">
        <v>992</v>
      </c>
      <c r="I6948" s="6" t="s">
        <v>14</v>
      </c>
      <c r="J6948" s="1">
        <v>-135300</v>
      </c>
      <c r="K6948" s="1">
        <v>116482</v>
      </c>
      <c r="L6948" s="1">
        <v>0</v>
      </c>
      <c r="M6948" s="1">
        <v>-135300</v>
      </c>
      <c r="N6948" s="1">
        <v>116482</v>
      </c>
      <c r="O6948" s="1">
        <v>0</v>
      </c>
      <c r="P6948" s="1"/>
      <c r="Q6948" s="12"/>
      <c r="R6948" s="29">
        <f t="shared" si="326"/>
        <v>0</v>
      </c>
      <c r="S6948" t="str">
        <f t="shared" si="327"/>
        <v>OK</v>
      </c>
      <c r="T6948" s="10">
        <f>IFERROR(VLOOKUP(A6948,[1]!Tabla1[[#All],[Material]:[venta nueva]],38,FALSE),0)</f>
        <v>0</v>
      </c>
    </row>
    <row r="6949" spans="1:20" hidden="1" x14ac:dyDescent="0.35">
      <c r="A6949">
        <f t="shared" si="328"/>
        <v>1011614</v>
      </c>
      <c r="B6949" s="6" t="s">
        <v>1433</v>
      </c>
      <c r="C6949" s="7" t="s">
        <v>658</v>
      </c>
      <c r="D6949" s="7" t="s">
        <v>1096</v>
      </c>
      <c r="E6949" s="7" t="s">
        <v>1156</v>
      </c>
      <c r="F6949" s="7" t="s">
        <v>1157</v>
      </c>
      <c r="G6949" s="7" t="s">
        <v>1066</v>
      </c>
      <c r="H6949" s="7" t="s">
        <v>982</v>
      </c>
      <c r="I6949" s="6" t="s">
        <v>10</v>
      </c>
      <c r="J6949" s="1">
        <v>-5580</v>
      </c>
      <c r="K6949" s="1">
        <v>5079</v>
      </c>
      <c r="L6949" s="1">
        <v>0</v>
      </c>
      <c r="M6949" s="1">
        <v>10000</v>
      </c>
      <c r="N6949" s="1">
        <v>10008</v>
      </c>
      <c r="O6949" s="1">
        <v>20008</v>
      </c>
      <c r="P6949" s="1">
        <v>20008.419999999998</v>
      </c>
      <c r="Q6949" s="12"/>
      <c r="R6949" s="29">
        <f t="shared" si="326"/>
        <v>-0.41999999999825377</v>
      </c>
      <c r="S6949" t="str">
        <f t="shared" si="327"/>
        <v>Pendiente de ingreso</v>
      </c>
      <c r="T6949" s="10">
        <f>IFERROR(VLOOKUP(A6949,[1]!Tabla1[[#All],[Material]:[venta nueva]],38,FALSE),0)</f>
        <v>0</v>
      </c>
    </row>
    <row r="6950" spans="1:20" hidden="1" x14ac:dyDescent="0.35">
      <c r="A6950">
        <f t="shared" si="328"/>
        <v>1011701</v>
      </c>
      <c r="B6950" s="6" t="s">
        <v>1433</v>
      </c>
      <c r="C6950" s="7" t="s">
        <v>658</v>
      </c>
      <c r="D6950" s="7" t="s">
        <v>1096</v>
      </c>
      <c r="E6950" s="7" t="s">
        <v>702</v>
      </c>
      <c r="F6950" s="7" t="s">
        <v>703</v>
      </c>
      <c r="G6950" s="7" t="s">
        <v>1066</v>
      </c>
      <c r="H6950" s="7" t="s">
        <v>982</v>
      </c>
      <c r="I6950" s="6" t="s">
        <v>8</v>
      </c>
      <c r="J6950" s="1">
        <v>72</v>
      </c>
      <c r="K6950" s="1">
        <v>36193</v>
      </c>
      <c r="L6950" s="1">
        <v>36265</v>
      </c>
      <c r="M6950" s="1">
        <v>72</v>
      </c>
      <c r="N6950" s="1">
        <v>107193</v>
      </c>
      <c r="O6950" s="1">
        <v>107265</v>
      </c>
      <c r="P6950" s="1">
        <v>108862.08</v>
      </c>
      <c r="Q6950" s="12"/>
      <c r="R6950" s="29">
        <f t="shared" si="326"/>
        <v>-1597.0800000000017</v>
      </c>
      <c r="S6950" t="str">
        <f t="shared" si="327"/>
        <v>Pendiente de ingreso</v>
      </c>
      <c r="T6950" s="10">
        <f>IFERROR(VLOOKUP(A6950,[1]!Tabla1[[#All],[Material]:[venta nueva]],38,FALSE),0)</f>
        <v>0</v>
      </c>
    </row>
    <row r="6951" spans="1:20" hidden="1" x14ac:dyDescent="0.35">
      <c r="A6951">
        <f t="shared" si="328"/>
        <v>1011748</v>
      </c>
      <c r="B6951" s="6" t="s">
        <v>1433</v>
      </c>
      <c r="C6951" s="7" t="s">
        <v>658</v>
      </c>
      <c r="D6951" s="7" t="s">
        <v>1096</v>
      </c>
      <c r="E6951" s="7" t="s">
        <v>704</v>
      </c>
      <c r="F6951" s="7" t="s">
        <v>705</v>
      </c>
      <c r="G6951" s="7" t="s">
        <v>1066</v>
      </c>
      <c r="H6951" s="7" t="s">
        <v>982</v>
      </c>
      <c r="I6951" s="6" t="s">
        <v>9</v>
      </c>
      <c r="J6951" s="1">
        <v>594</v>
      </c>
      <c r="K6951" s="1">
        <v>140000</v>
      </c>
      <c r="L6951" s="1">
        <v>140594</v>
      </c>
      <c r="M6951" s="1">
        <v>594</v>
      </c>
      <c r="N6951" s="1">
        <v>68400</v>
      </c>
      <c r="O6951" s="1">
        <v>68994</v>
      </c>
      <c r="P6951" s="1">
        <v>68400</v>
      </c>
      <c r="Q6951" s="12"/>
      <c r="R6951" s="29">
        <f t="shared" si="326"/>
        <v>594</v>
      </c>
      <c r="S6951" t="str">
        <f t="shared" si="327"/>
        <v>Sobre ingreso</v>
      </c>
      <c r="T6951" s="10">
        <f>IFERROR(VLOOKUP(A6951,[1]!Tabla1[[#All],[Material]:[venta nueva]],38,FALSE),0)</f>
        <v>0</v>
      </c>
    </row>
    <row r="6952" spans="1:20" hidden="1" x14ac:dyDescent="0.35">
      <c r="A6952">
        <f t="shared" si="328"/>
        <v>1011906</v>
      </c>
      <c r="B6952" s="6" t="s">
        <v>1433</v>
      </c>
      <c r="C6952" s="7" t="s">
        <v>658</v>
      </c>
      <c r="D6952" s="7" t="s">
        <v>1096</v>
      </c>
      <c r="E6952" s="7" t="s">
        <v>1395</v>
      </c>
      <c r="F6952" s="7" t="s">
        <v>1396</v>
      </c>
      <c r="G6952" s="7" t="s">
        <v>985</v>
      </c>
      <c r="H6952" s="7" t="s">
        <v>985</v>
      </c>
      <c r="I6952" s="6" t="s">
        <v>9</v>
      </c>
      <c r="J6952" s="1">
        <v>-19</v>
      </c>
      <c r="K6952" s="1">
        <v>0</v>
      </c>
      <c r="L6952" s="1">
        <v>0</v>
      </c>
      <c r="M6952" s="1">
        <v>-19</v>
      </c>
      <c r="N6952" s="1">
        <v>0</v>
      </c>
      <c r="O6952" s="1">
        <v>0</v>
      </c>
      <c r="P6952" s="1"/>
      <c r="Q6952" s="12"/>
      <c r="R6952" s="29">
        <f t="shared" si="326"/>
        <v>0</v>
      </c>
      <c r="S6952" t="str">
        <f t="shared" si="327"/>
        <v>OK</v>
      </c>
      <c r="T6952" s="10">
        <f>IFERROR(VLOOKUP(A6952,[1]!Tabla1[[#All],[Material]:[venta nueva]],38,FALSE),0)</f>
        <v>0</v>
      </c>
    </row>
    <row r="6953" spans="1:20" hidden="1" x14ac:dyDescent="0.35">
      <c r="A6953">
        <f t="shared" si="328"/>
        <v>1011948</v>
      </c>
      <c r="B6953" s="6" t="s">
        <v>1433</v>
      </c>
      <c r="C6953" s="7" t="s">
        <v>658</v>
      </c>
      <c r="D6953" s="7" t="s">
        <v>1096</v>
      </c>
      <c r="E6953" s="7" t="s">
        <v>706</v>
      </c>
      <c r="F6953" s="7" t="s">
        <v>707</v>
      </c>
      <c r="G6953" s="7" t="s">
        <v>1065</v>
      </c>
      <c r="H6953" s="7" t="s">
        <v>981</v>
      </c>
      <c r="I6953" s="6" t="s">
        <v>15</v>
      </c>
      <c r="J6953" s="1">
        <v>46</v>
      </c>
      <c r="K6953" s="1">
        <v>0</v>
      </c>
      <c r="L6953" s="1">
        <v>0</v>
      </c>
      <c r="M6953" s="1">
        <v>46</v>
      </c>
      <c r="N6953" s="1">
        <v>0</v>
      </c>
      <c r="O6953" s="1">
        <v>0</v>
      </c>
      <c r="P6953" s="1"/>
      <c r="Q6953" s="12"/>
      <c r="R6953" s="29">
        <f t="shared" si="326"/>
        <v>0</v>
      </c>
      <c r="S6953" t="str">
        <f t="shared" si="327"/>
        <v>OK</v>
      </c>
      <c r="T6953" s="10">
        <f>IFERROR(VLOOKUP(A6953,[1]!Tabla1[[#All],[Material]:[venta nueva]],38,FALSE),0)</f>
        <v>0</v>
      </c>
    </row>
    <row r="6954" spans="1:20" hidden="1" x14ac:dyDescent="0.35">
      <c r="A6954">
        <f t="shared" si="328"/>
        <v>1011967</v>
      </c>
      <c r="B6954" s="6" t="s">
        <v>1433</v>
      </c>
      <c r="C6954" s="7" t="s">
        <v>658</v>
      </c>
      <c r="D6954" s="7" t="s">
        <v>1096</v>
      </c>
      <c r="E6954" s="7" t="s">
        <v>708</v>
      </c>
      <c r="F6954" s="7" t="s">
        <v>709</v>
      </c>
      <c r="G6954" s="7" t="s">
        <v>1072</v>
      </c>
      <c r="H6954" s="7" t="s">
        <v>993</v>
      </c>
      <c r="I6954" s="6" t="s">
        <v>14</v>
      </c>
      <c r="J6954" s="1">
        <v>-65720</v>
      </c>
      <c r="K6954" s="1">
        <v>9951</v>
      </c>
      <c r="L6954" s="1">
        <v>0</v>
      </c>
      <c r="M6954" s="1">
        <v>-65720</v>
      </c>
      <c r="N6954" s="1">
        <v>9951</v>
      </c>
      <c r="O6954" s="1">
        <v>0</v>
      </c>
      <c r="P6954" s="1"/>
      <c r="Q6954" s="12"/>
      <c r="R6954" s="29">
        <f t="shared" si="326"/>
        <v>0</v>
      </c>
      <c r="S6954" t="str">
        <f t="shared" si="327"/>
        <v>OK</v>
      </c>
      <c r="T6954" s="10">
        <f>IFERROR(VLOOKUP(A6954,[1]!Tabla1[[#All],[Material]:[venta nueva]],38,FALSE),0)</f>
        <v>0</v>
      </c>
    </row>
    <row r="6955" spans="1:20" hidden="1" x14ac:dyDescent="0.35">
      <c r="A6955">
        <f t="shared" si="328"/>
        <v>1011968</v>
      </c>
      <c r="B6955" s="6" t="s">
        <v>1433</v>
      </c>
      <c r="C6955" s="7" t="s">
        <v>658</v>
      </c>
      <c r="D6955" s="7" t="s">
        <v>1096</v>
      </c>
      <c r="E6955" s="7" t="s">
        <v>710</v>
      </c>
      <c r="F6955" s="7" t="s">
        <v>711</v>
      </c>
      <c r="G6955" s="7" t="s">
        <v>1072</v>
      </c>
      <c r="H6955" s="7" t="s">
        <v>993</v>
      </c>
      <c r="I6955" s="6" t="s">
        <v>14</v>
      </c>
      <c r="J6955" s="1">
        <v>-21636</v>
      </c>
      <c r="K6955" s="1">
        <v>1631</v>
      </c>
      <c r="L6955" s="1">
        <v>0</v>
      </c>
      <c r="M6955" s="1">
        <v>-21636</v>
      </c>
      <c r="N6955" s="1">
        <v>1631</v>
      </c>
      <c r="O6955" s="1">
        <v>0</v>
      </c>
      <c r="P6955" s="1"/>
      <c r="Q6955" s="12"/>
      <c r="R6955" s="29">
        <f t="shared" si="326"/>
        <v>0</v>
      </c>
      <c r="S6955" t="str">
        <f t="shared" si="327"/>
        <v>OK</v>
      </c>
      <c r="T6955" s="10">
        <f>IFERROR(VLOOKUP(A6955,[1]!Tabla1[[#All],[Material]:[venta nueva]],38,FALSE),0)</f>
        <v>0</v>
      </c>
    </row>
    <row r="6956" spans="1:20" hidden="1" x14ac:dyDescent="0.35">
      <c r="A6956">
        <f t="shared" si="328"/>
        <v>1011969</v>
      </c>
      <c r="B6956" s="6" t="s">
        <v>1433</v>
      </c>
      <c r="C6956" s="7" t="s">
        <v>658</v>
      </c>
      <c r="D6956" s="7" t="s">
        <v>1096</v>
      </c>
      <c r="E6956" s="7" t="s">
        <v>712</v>
      </c>
      <c r="F6956" s="7" t="s">
        <v>713</v>
      </c>
      <c r="G6956" s="7" t="s">
        <v>1072</v>
      </c>
      <c r="H6956" s="7" t="s">
        <v>993</v>
      </c>
      <c r="I6956" s="6" t="s">
        <v>14</v>
      </c>
      <c r="J6956" s="1">
        <v>-28070</v>
      </c>
      <c r="K6956" s="1">
        <v>46896</v>
      </c>
      <c r="L6956" s="1">
        <v>18826</v>
      </c>
      <c r="M6956" s="1">
        <v>-28070</v>
      </c>
      <c r="N6956" s="1">
        <v>46896</v>
      </c>
      <c r="O6956" s="1">
        <v>18826</v>
      </c>
      <c r="P6956" s="1">
        <v>24000</v>
      </c>
      <c r="Q6956" s="12"/>
      <c r="R6956" s="29">
        <f t="shared" si="326"/>
        <v>-5174</v>
      </c>
      <c r="S6956" t="str">
        <f t="shared" si="327"/>
        <v>Pendiente de ingreso</v>
      </c>
      <c r="T6956" s="10">
        <f>IFERROR(VLOOKUP(A6956,[1]!Tabla1[[#All],[Material]:[venta nueva]],38,FALSE),0)</f>
        <v>0</v>
      </c>
    </row>
    <row r="6957" spans="1:20" hidden="1" x14ac:dyDescent="0.35">
      <c r="A6957">
        <f t="shared" si="328"/>
        <v>1012005</v>
      </c>
      <c r="B6957" s="6" t="s">
        <v>1433</v>
      </c>
      <c r="C6957" s="7" t="s">
        <v>658</v>
      </c>
      <c r="D6957" s="7" t="s">
        <v>1096</v>
      </c>
      <c r="E6957" s="7" t="s">
        <v>714</v>
      </c>
      <c r="F6957" s="7" t="s">
        <v>715</v>
      </c>
      <c r="G6957" s="7" t="s">
        <v>1072</v>
      </c>
      <c r="H6957" s="7" t="s">
        <v>993</v>
      </c>
      <c r="I6957" s="6" t="s">
        <v>14</v>
      </c>
      <c r="J6957" s="1">
        <v>-4189</v>
      </c>
      <c r="K6957" s="1">
        <v>0</v>
      </c>
      <c r="L6957" s="1">
        <v>0</v>
      </c>
      <c r="M6957" s="1">
        <v>-4189</v>
      </c>
      <c r="N6957" s="1">
        <v>0</v>
      </c>
      <c r="O6957" s="1">
        <v>0</v>
      </c>
      <c r="P6957" s="1"/>
      <c r="Q6957" s="12"/>
      <c r="R6957" s="29">
        <f t="shared" si="326"/>
        <v>0</v>
      </c>
      <c r="S6957" t="str">
        <f t="shared" si="327"/>
        <v>OK</v>
      </c>
      <c r="T6957" s="10">
        <f>IFERROR(VLOOKUP(A6957,[1]!Tabla1[[#All],[Material]:[venta nueva]],38,FALSE),0)</f>
        <v>0</v>
      </c>
    </row>
    <row r="6958" spans="1:20" hidden="1" x14ac:dyDescent="0.35">
      <c r="A6958">
        <f t="shared" si="328"/>
        <v>1012107</v>
      </c>
      <c r="B6958" s="6" t="s">
        <v>1433</v>
      </c>
      <c r="C6958" s="7" t="s">
        <v>658</v>
      </c>
      <c r="D6958" s="7" t="s">
        <v>1096</v>
      </c>
      <c r="E6958" s="7" t="s">
        <v>720</v>
      </c>
      <c r="F6958" s="7" t="s">
        <v>721</v>
      </c>
      <c r="G6958" s="7" t="s">
        <v>1066</v>
      </c>
      <c r="H6958" s="7" t="s">
        <v>982</v>
      </c>
      <c r="I6958" s="6" t="s">
        <v>8</v>
      </c>
      <c r="J6958" s="1">
        <v>-32619</v>
      </c>
      <c r="K6958" s="1">
        <v>122313</v>
      </c>
      <c r="L6958" s="1">
        <v>89694</v>
      </c>
      <c r="M6958" s="1">
        <v>-32619</v>
      </c>
      <c r="N6958" s="1">
        <v>122313</v>
      </c>
      <c r="O6958" s="1">
        <v>89694</v>
      </c>
      <c r="P6958" s="1">
        <v>88107.088000000003</v>
      </c>
      <c r="Q6958" s="12"/>
      <c r="R6958" s="29">
        <f t="shared" si="326"/>
        <v>1586.9119999999966</v>
      </c>
      <c r="S6958" t="str">
        <f t="shared" si="327"/>
        <v>Sobre ingreso</v>
      </c>
      <c r="T6958" s="10">
        <f>IFERROR(VLOOKUP(A6958,[1]!Tabla1[[#All],[Material]:[venta nueva]],38,FALSE),0)</f>
        <v>0</v>
      </c>
    </row>
    <row r="6959" spans="1:20" hidden="1" x14ac:dyDescent="0.35">
      <c r="A6959">
        <f t="shared" si="328"/>
        <v>1012108</v>
      </c>
      <c r="B6959" s="6" t="s">
        <v>1433</v>
      </c>
      <c r="C6959" s="7" t="s">
        <v>658</v>
      </c>
      <c r="D6959" s="7" t="s">
        <v>1096</v>
      </c>
      <c r="E6959" s="7" t="s">
        <v>722</v>
      </c>
      <c r="F6959" s="7" t="s">
        <v>723</v>
      </c>
      <c r="G6959" s="7" t="s">
        <v>1066</v>
      </c>
      <c r="H6959" s="7" t="s">
        <v>982</v>
      </c>
      <c r="I6959" s="6" t="s">
        <v>8</v>
      </c>
      <c r="J6959" s="1">
        <v>-113070</v>
      </c>
      <c r="K6959" s="1">
        <v>231101</v>
      </c>
      <c r="L6959" s="1">
        <v>118031</v>
      </c>
      <c r="M6959" s="1">
        <v>-113070</v>
      </c>
      <c r="N6959" s="1">
        <v>231101</v>
      </c>
      <c r="O6959" s="1">
        <v>118031</v>
      </c>
      <c r="P6959" s="1">
        <v>117936</v>
      </c>
      <c r="Q6959" s="12"/>
      <c r="R6959" s="29">
        <f t="shared" si="326"/>
        <v>95</v>
      </c>
      <c r="S6959" t="str">
        <f t="shared" si="327"/>
        <v>Sobre ingreso</v>
      </c>
      <c r="T6959" s="10">
        <f>IFERROR(VLOOKUP(A6959,[1]!Tabla1[[#All],[Material]:[venta nueva]],38,FALSE),0)</f>
        <v>0</v>
      </c>
    </row>
    <row r="6960" spans="1:20" hidden="1" x14ac:dyDescent="0.35">
      <c r="A6960">
        <f t="shared" si="328"/>
        <v>1012109</v>
      </c>
      <c r="B6960" s="6" t="s">
        <v>1433</v>
      </c>
      <c r="C6960" s="7" t="s">
        <v>658</v>
      </c>
      <c r="D6960" s="7" t="s">
        <v>1096</v>
      </c>
      <c r="E6960" s="7" t="s">
        <v>724</v>
      </c>
      <c r="F6960" s="7" t="s">
        <v>725</v>
      </c>
      <c r="G6960" s="7" t="s">
        <v>1066</v>
      </c>
      <c r="H6960" s="7" t="s">
        <v>982</v>
      </c>
      <c r="I6960" s="6" t="s">
        <v>8</v>
      </c>
      <c r="J6960" s="1">
        <v>59236</v>
      </c>
      <c r="K6960" s="1">
        <v>453349</v>
      </c>
      <c r="L6960" s="1">
        <v>512585</v>
      </c>
      <c r="M6960" s="1">
        <v>59236</v>
      </c>
      <c r="N6960" s="1">
        <v>453349</v>
      </c>
      <c r="O6960" s="1">
        <v>512585</v>
      </c>
      <c r="P6960" s="1">
        <v>515523.00400000002</v>
      </c>
      <c r="Q6960" s="12"/>
      <c r="R6960" s="29">
        <f t="shared" si="326"/>
        <v>-2938.0040000000154</v>
      </c>
      <c r="S6960" t="str">
        <f t="shared" si="327"/>
        <v>Pendiente de ingreso</v>
      </c>
      <c r="T6960" s="10">
        <f>IFERROR(VLOOKUP(A6960,[1]!Tabla1[[#All],[Material]:[venta nueva]],38,FALSE),0)</f>
        <v>0</v>
      </c>
    </row>
    <row r="6961" spans="1:20" hidden="1" x14ac:dyDescent="0.35">
      <c r="A6961">
        <f t="shared" si="328"/>
        <v>1012110</v>
      </c>
      <c r="B6961" s="6" t="s">
        <v>1433</v>
      </c>
      <c r="C6961" s="7" t="s">
        <v>658</v>
      </c>
      <c r="D6961" s="7" t="s">
        <v>1096</v>
      </c>
      <c r="E6961" s="7" t="s">
        <v>726</v>
      </c>
      <c r="F6961" s="7" t="s">
        <v>727</v>
      </c>
      <c r="G6961" s="7" t="s">
        <v>1066</v>
      </c>
      <c r="H6961" s="7" t="s">
        <v>982</v>
      </c>
      <c r="I6961" s="6" t="s">
        <v>8</v>
      </c>
      <c r="J6961" s="1">
        <v>50922</v>
      </c>
      <c r="K6961" s="1">
        <v>154910</v>
      </c>
      <c r="L6961" s="1">
        <v>205832</v>
      </c>
      <c r="M6961" s="1">
        <v>50922</v>
      </c>
      <c r="N6961" s="1">
        <v>154910</v>
      </c>
      <c r="O6961" s="1">
        <v>205832</v>
      </c>
      <c r="P6961" s="1">
        <v>229610.91</v>
      </c>
      <c r="Q6961" s="12"/>
      <c r="R6961" s="29">
        <f t="shared" si="326"/>
        <v>-23778.910000000003</v>
      </c>
      <c r="S6961" t="str">
        <f t="shared" si="327"/>
        <v>Pendiente de ingreso</v>
      </c>
      <c r="T6961" s="10">
        <f>IFERROR(VLOOKUP(A6961,[1]!Tabla1[[#All],[Material]:[venta nueva]],38,FALSE),0)</f>
        <v>0</v>
      </c>
    </row>
    <row r="6962" spans="1:20" hidden="1" x14ac:dyDescent="0.35">
      <c r="A6962">
        <f t="shared" si="328"/>
        <v>1012111</v>
      </c>
      <c r="B6962" s="6" t="s">
        <v>1433</v>
      </c>
      <c r="C6962" s="7" t="s">
        <v>658</v>
      </c>
      <c r="D6962" s="7" t="s">
        <v>1096</v>
      </c>
      <c r="E6962" s="7" t="s">
        <v>728</v>
      </c>
      <c r="F6962" s="7" t="s">
        <v>729</v>
      </c>
      <c r="G6962" s="7" t="s">
        <v>1066</v>
      </c>
      <c r="H6962" s="7" t="s">
        <v>982</v>
      </c>
      <c r="I6962" s="6" t="s">
        <v>8</v>
      </c>
      <c r="J6962" s="1">
        <v>-4253</v>
      </c>
      <c r="K6962" s="1">
        <v>37912</v>
      </c>
      <c r="L6962" s="1">
        <v>33659</v>
      </c>
      <c r="M6962" s="1">
        <v>-4253</v>
      </c>
      <c r="N6962" s="1">
        <v>37912</v>
      </c>
      <c r="O6962" s="1">
        <v>33659</v>
      </c>
      <c r="P6962" s="1">
        <v>39971.232000000004</v>
      </c>
      <c r="Q6962" s="12"/>
      <c r="R6962" s="29">
        <f t="shared" si="326"/>
        <v>-6312.2320000000036</v>
      </c>
      <c r="S6962" t="str">
        <f t="shared" si="327"/>
        <v>Pendiente de ingreso</v>
      </c>
      <c r="T6962" s="10">
        <f>IFERROR(VLOOKUP(A6962,[1]!Tabla1[[#All],[Material]:[venta nueva]],38,FALSE),0)</f>
        <v>0</v>
      </c>
    </row>
    <row r="6963" spans="1:20" hidden="1" x14ac:dyDescent="0.35">
      <c r="A6963">
        <f t="shared" si="328"/>
        <v>1012112</v>
      </c>
      <c r="B6963" s="6" t="s">
        <v>1433</v>
      </c>
      <c r="C6963" s="7" t="s">
        <v>658</v>
      </c>
      <c r="D6963" s="7" t="s">
        <v>1096</v>
      </c>
      <c r="E6963" s="7" t="s">
        <v>730</v>
      </c>
      <c r="F6963" s="7" t="s">
        <v>731</v>
      </c>
      <c r="G6963" s="7" t="s">
        <v>1066</v>
      </c>
      <c r="H6963" s="7" t="s">
        <v>982</v>
      </c>
      <c r="I6963" s="6" t="s">
        <v>8</v>
      </c>
      <c r="J6963" s="1">
        <v>-3222</v>
      </c>
      <c r="K6963" s="1">
        <v>13370</v>
      </c>
      <c r="L6963" s="1">
        <v>10148</v>
      </c>
      <c r="M6963" s="1">
        <v>-3222</v>
      </c>
      <c r="N6963" s="1">
        <v>13370</v>
      </c>
      <c r="O6963" s="1">
        <v>10148</v>
      </c>
      <c r="P6963" s="1">
        <v>13970.634</v>
      </c>
      <c r="Q6963" s="12"/>
      <c r="R6963" s="29">
        <f t="shared" ref="R6963:R7026" si="329">+O6963-P6963</f>
        <v>-3822.634</v>
      </c>
      <c r="S6963" t="str">
        <f t="shared" ref="S6963:S7026" si="330">IF(R6963&gt;0,"Sobre ingreso",IF(R6963&lt;0,"Pendiente de ingreso","OK"))</f>
        <v>Pendiente de ingreso</v>
      </c>
      <c r="T6963" s="10">
        <f>IFERROR(VLOOKUP(A6963,[1]!Tabla1[[#All],[Material]:[venta nueva]],38,FALSE),0)</f>
        <v>0</v>
      </c>
    </row>
    <row r="6964" spans="1:20" hidden="1" x14ac:dyDescent="0.35">
      <c r="A6964">
        <f t="shared" si="328"/>
        <v>1012115</v>
      </c>
      <c r="B6964" s="6" t="s">
        <v>1433</v>
      </c>
      <c r="C6964" s="7" t="s">
        <v>658</v>
      </c>
      <c r="D6964" s="7" t="s">
        <v>1096</v>
      </c>
      <c r="E6964" s="7" t="s">
        <v>732</v>
      </c>
      <c r="F6964" s="7" t="s">
        <v>733</v>
      </c>
      <c r="G6964" s="7" t="s">
        <v>1066</v>
      </c>
      <c r="H6964" s="7" t="s">
        <v>982</v>
      </c>
      <c r="I6964" s="6" t="s">
        <v>8</v>
      </c>
      <c r="J6964" s="1">
        <v>-9</v>
      </c>
      <c r="K6964" s="1">
        <v>0</v>
      </c>
      <c r="L6964" s="1">
        <v>0</v>
      </c>
      <c r="M6964" s="1">
        <v>-9</v>
      </c>
      <c r="N6964" s="1">
        <v>0</v>
      </c>
      <c r="O6964" s="1">
        <v>0</v>
      </c>
      <c r="P6964" s="1"/>
      <c r="Q6964" s="12"/>
      <c r="R6964" s="29">
        <f t="shared" si="329"/>
        <v>0</v>
      </c>
      <c r="S6964" t="str">
        <f t="shared" si="330"/>
        <v>OK</v>
      </c>
      <c r="T6964" s="10">
        <f>IFERROR(VLOOKUP(A6964,[1]!Tabla1[[#All],[Material]:[venta nueva]],38,FALSE),0)</f>
        <v>0</v>
      </c>
    </row>
    <row r="6965" spans="1:20" hidden="1" x14ac:dyDescent="0.35">
      <c r="A6965">
        <f t="shared" si="328"/>
        <v>1012145</v>
      </c>
      <c r="B6965" s="6" t="s">
        <v>1433</v>
      </c>
      <c r="C6965" s="7" t="s">
        <v>658</v>
      </c>
      <c r="D6965" s="7" t="s">
        <v>1096</v>
      </c>
      <c r="E6965" s="7" t="s">
        <v>734</v>
      </c>
      <c r="F6965" s="7" t="s">
        <v>735</v>
      </c>
      <c r="G6965" s="7" t="s">
        <v>1066</v>
      </c>
      <c r="H6965" s="7" t="s">
        <v>982</v>
      </c>
      <c r="I6965" s="6" t="s">
        <v>8</v>
      </c>
      <c r="J6965" s="1">
        <v>17744</v>
      </c>
      <c r="K6965" s="1">
        <v>183605</v>
      </c>
      <c r="L6965" s="1">
        <v>201349</v>
      </c>
      <c r="M6965" s="1">
        <v>17744</v>
      </c>
      <c r="N6965" s="1">
        <v>76153</v>
      </c>
      <c r="O6965" s="1">
        <v>93897</v>
      </c>
      <c r="P6965" s="1">
        <v>102035.18399999999</v>
      </c>
      <c r="Q6965" s="12"/>
      <c r="R6965" s="29">
        <f t="shared" si="329"/>
        <v>-8138.1839999999938</v>
      </c>
      <c r="S6965" t="str">
        <f t="shared" si="330"/>
        <v>Pendiente de ingreso</v>
      </c>
      <c r="T6965" s="10">
        <f>IFERROR(VLOOKUP(A6965,[1]!Tabla1[[#All],[Material]:[venta nueva]],38,FALSE),0)</f>
        <v>0</v>
      </c>
    </row>
    <row r="6966" spans="1:20" hidden="1" x14ac:dyDescent="0.35">
      <c r="A6966">
        <f t="shared" si="328"/>
        <v>1012147</v>
      </c>
      <c r="B6966" s="6" t="s">
        <v>1433</v>
      </c>
      <c r="C6966" s="7" t="s">
        <v>658</v>
      </c>
      <c r="D6966" s="7" t="s">
        <v>1096</v>
      </c>
      <c r="E6966" s="7" t="s">
        <v>736</v>
      </c>
      <c r="F6966" s="7" t="s">
        <v>737</v>
      </c>
      <c r="G6966" s="7" t="s">
        <v>985</v>
      </c>
      <c r="H6966" s="7" t="s">
        <v>985</v>
      </c>
      <c r="I6966" s="6" t="s">
        <v>8</v>
      </c>
      <c r="J6966" s="1">
        <v>9479</v>
      </c>
      <c r="K6966" s="1">
        <v>161032</v>
      </c>
      <c r="L6966" s="1">
        <v>170511</v>
      </c>
      <c r="M6966" s="1">
        <v>9479</v>
      </c>
      <c r="N6966" s="1">
        <v>90356</v>
      </c>
      <c r="O6966" s="1">
        <v>99835</v>
      </c>
      <c r="P6966" s="1">
        <v>105162.317</v>
      </c>
      <c r="Q6966" s="12"/>
      <c r="R6966" s="29">
        <f t="shared" si="329"/>
        <v>-5327.3169999999955</v>
      </c>
      <c r="S6966" t="str">
        <f t="shared" si="330"/>
        <v>Pendiente de ingreso</v>
      </c>
      <c r="T6966" s="10">
        <f>IFERROR(VLOOKUP(A6966,[1]!Tabla1[[#All],[Material]:[venta nueva]],38,FALSE),0)</f>
        <v>0</v>
      </c>
    </row>
    <row r="6967" spans="1:20" hidden="1" x14ac:dyDescent="0.35">
      <c r="A6967">
        <f t="shared" si="328"/>
        <v>1012148</v>
      </c>
      <c r="B6967" s="6" t="s">
        <v>1433</v>
      </c>
      <c r="C6967" s="7" t="s">
        <v>658</v>
      </c>
      <c r="D6967" s="7" t="s">
        <v>1096</v>
      </c>
      <c r="E6967" s="7" t="s">
        <v>738</v>
      </c>
      <c r="F6967" s="7" t="s">
        <v>739</v>
      </c>
      <c r="G6967" s="7" t="s">
        <v>1068</v>
      </c>
      <c r="H6967" s="7" t="s">
        <v>984</v>
      </c>
      <c r="I6967" s="6" t="s">
        <v>8</v>
      </c>
      <c r="J6967" s="1">
        <v>2648</v>
      </c>
      <c r="K6967" s="1">
        <v>98258</v>
      </c>
      <c r="L6967" s="1">
        <v>100906</v>
      </c>
      <c r="M6967" s="1">
        <v>2648</v>
      </c>
      <c r="N6967" s="1">
        <v>114258</v>
      </c>
      <c r="O6967" s="1">
        <v>116906</v>
      </c>
      <c r="P6967" s="1">
        <v>116364.955</v>
      </c>
      <c r="Q6967" s="12"/>
      <c r="R6967" s="29">
        <f t="shared" si="329"/>
        <v>541.04499999999825</v>
      </c>
      <c r="S6967" t="str">
        <f t="shared" si="330"/>
        <v>Sobre ingreso</v>
      </c>
      <c r="T6967" s="10">
        <f>IFERROR(VLOOKUP(A6967,[1]!Tabla1[[#All],[Material]:[venta nueva]],38,FALSE),0)</f>
        <v>0</v>
      </c>
    </row>
    <row r="6968" spans="1:20" hidden="1" x14ac:dyDescent="0.35">
      <c r="A6968">
        <f t="shared" si="328"/>
        <v>1012158</v>
      </c>
      <c r="B6968" s="6" t="s">
        <v>1433</v>
      </c>
      <c r="C6968" s="7" t="s">
        <v>658</v>
      </c>
      <c r="D6968" s="7" t="s">
        <v>1096</v>
      </c>
      <c r="E6968" s="7" t="s">
        <v>742</v>
      </c>
      <c r="F6968" s="7" t="s">
        <v>743</v>
      </c>
      <c r="G6968" s="7" t="s">
        <v>985</v>
      </c>
      <c r="H6968" s="7" t="s">
        <v>985</v>
      </c>
      <c r="I6968" s="6" t="s">
        <v>8</v>
      </c>
      <c r="J6968" s="1">
        <v>0</v>
      </c>
      <c r="K6968" s="1">
        <v>89616</v>
      </c>
      <c r="L6968" s="1">
        <v>89616</v>
      </c>
      <c r="M6968" s="1">
        <v>0</v>
      </c>
      <c r="N6968" s="1">
        <v>160292</v>
      </c>
      <c r="O6968" s="1">
        <v>160292</v>
      </c>
      <c r="P6968" s="1">
        <v>159666.20800000001</v>
      </c>
      <c r="Q6968" s="12"/>
      <c r="R6968" s="29">
        <f t="shared" si="329"/>
        <v>625.79199999998673</v>
      </c>
      <c r="S6968" t="str">
        <f t="shared" si="330"/>
        <v>Sobre ingreso</v>
      </c>
      <c r="T6968" s="10">
        <f>IFERROR(VLOOKUP(A6968,[1]!Tabla1[[#All],[Material]:[venta nueva]],38,FALSE),0)</f>
        <v>0</v>
      </c>
    </row>
    <row r="6969" spans="1:20" hidden="1" x14ac:dyDescent="0.35">
      <c r="A6969">
        <f t="shared" si="328"/>
        <v>1012159</v>
      </c>
      <c r="B6969" s="6" t="s">
        <v>1433</v>
      </c>
      <c r="C6969" s="7" t="s">
        <v>658</v>
      </c>
      <c r="D6969" s="7" t="s">
        <v>1096</v>
      </c>
      <c r="E6969" s="7" t="s">
        <v>744</v>
      </c>
      <c r="F6969" s="7" t="s">
        <v>745</v>
      </c>
      <c r="G6969" s="7" t="s">
        <v>1068</v>
      </c>
      <c r="H6969" s="7" t="s">
        <v>984</v>
      </c>
      <c r="I6969" s="6" t="s">
        <v>8</v>
      </c>
      <c r="J6969" s="1">
        <v>25528</v>
      </c>
      <c r="K6969" s="1">
        <v>93623</v>
      </c>
      <c r="L6969" s="1">
        <v>119151</v>
      </c>
      <c r="M6969" s="1">
        <v>25528</v>
      </c>
      <c r="N6969" s="1">
        <v>93623</v>
      </c>
      <c r="O6969" s="1">
        <v>119151</v>
      </c>
      <c r="P6969" s="1">
        <v>117935.648</v>
      </c>
      <c r="Q6969" s="12"/>
      <c r="R6969" s="29">
        <f t="shared" si="329"/>
        <v>1215.351999999999</v>
      </c>
      <c r="S6969" t="str">
        <f t="shared" si="330"/>
        <v>Sobre ingreso</v>
      </c>
      <c r="T6969" s="10">
        <f>IFERROR(VLOOKUP(A6969,[1]!Tabla1[[#All],[Material]:[venta nueva]],38,FALSE),0)</f>
        <v>0</v>
      </c>
    </row>
    <row r="6970" spans="1:20" hidden="1" x14ac:dyDescent="0.35">
      <c r="A6970">
        <f t="shared" si="328"/>
        <v>1012160</v>
      </c>
      <c r="B6970" s="6" t="s">
        <v>1433</v>
      </c>
      <c r="C6970" s="7" t="s">
        <v>658</v>
      </c>
      <c r="D6970" s="7" t="s">
        <v>1096</v>
      </c>
      <c r="E6970" s="7" t="s">
        <v>746</v>
      </c>
      <c r="F6970" s="7" t="s">
        <v>747</v>
      </c>
      <c r="G6970" s="7" t="s">
        <v>1066</v>
      </c>
      <c r="H6970" s="7" t="s">
        <v>982</v>
      </c>
      <c r="I6970" s="6" t="s">
        <v>8</v>
      </c>
      <c r="J6970" s="1">
        <v>-14364</v>
      </c>
      <c r="K6970" s="1">
        <v>100000</v>
      </c>
      <c r="L6970" s="1">
        <v>85637</v>
      </c>
      <c r="M6970" s="1">
        <v>-14364</v>
      </c>
      <c r="N6970" s="1">
        <v>341452</v>
      </c>
      <c r="O6970" s="1">
        <v>327089</v>
      </c>
      <c r="P6970" s="1">
        <v>330220.79999999999</v>
      </c>
      <c r="Q6970" s="12"/>
      <c r="R6970" s="29">
        <f t="shared" si="329"/>
        <v>-3131.7999999999884</v>
      </c>
      <c r="S6970" t="str">
        <f t="shared" si="330"/>
        <v>Pendiente de ingreso</v>
      </c>
      <c r="T6970" s="10">
        <f>IFERROR(VLOOKUP(A6970,[1]!Tabla1[[#All],[Material]:[venta nueva]],38,FALSE),0)</f>
        <v>0</v>
      </c>
    </row>
    <row r="6971" spans="1:20" hidden="1" x14ac:dyDescent="0.35">
      <c r="A6971">
        <f t="shared" si="328"/>
        <v>1012161</v>
      </c>
      <c r="B6971" s="6" t="s">
        <v>1433</v>
      </c>
      <c r="C6971" s="7" t="s">
        <v>658</v>
      </c>
      <c r="D6971" s="7" t="s">
        <v>1096</v>
      </c>
      <c r="E6971" s="7" t="s">
        <v>748</v>
      </c>
      <c r="F6971" s="7" t="s">
        <v>749</v>
      </c>
      <c r="G6971" s="7" t="s">
        <v>1068</v>
      </c>
      <c r="H6971" s="7" t="s">
        <v>992</v>
      </c>
      <c r="I6971" s="6" t="s">
        <v>8</v>
      </c>
      <c r="J6971" s="1">
        <v>3600</v>
      </c>
      <c r="K6971" s="1">
        <v>98993</v>
      </c>
      <c r="L6971" s="1">
        <v>102593</v>
      </c>
      <c r="M6971" s="1">
        <v>3600</v>
      </c>
      <c r="N6971" s="1">
        <v>120993</v>
      </c>
      <c r="O6971" s="1">
        <v>124593</v>
      </c>
      <c r="P6971" s="1">
        <v>124286.224</v>
      </c>
      <c r="Q6971" s="12"/>
      <c r="R6971" s="29">
        <f t="shared" si="329"/>
        <v>306.77599999999802</v>
      </c>
      <c r="S6971" t="str">
        <f t="shared" si="330"/>
        <v>Sobre ingreso</v>
      </c>
      <c r="T6971" s="10">
        <f>IFERROR(VLOOKUP(A6971,[1]!Tabla1[[#All],[Material]:[venta nueva]],38,FALSE),0)</f>
        <v>0</v>
      </c>
    </row>
    <row r="6972" spans="1:20" hidden="1" x14ac:dyDescent="0.35">
      <c r="A6972">
        <f t="shared" si="328"/>
        <v>1012163</v>
      </c>
      <c r="B6972" s="6" t="s">
        <v>1433</v>
      </c>
      <c r="C6972" s="7" t="s">
        <v>658</v>
      </c>
      <c r="D6972" s="7" t="s">
        <v>1096</v>
      </c>
      <c r="E6972" s="7" t="s">
        <v>750</v>
      </c>
      <c r="F6972" s="7" t="s">
        <v>751</v>
      </c>
      <c r="G6972" s="7" t="s">
        <v>985</v>
      </c>
      <c r="H6972" s="7" t="s">
        <v>985</v>
      </c>
      <c r="I6972" s="6" t="s">
        <v>8</v>
      </c>
      <c r="J6972" s="1">
        <v>-46728</v>
      </c>
      <c r="K6972" s="1">
        <v>289536</v>
      </c>
      <c r="L6972" s="1">
        <v>242808</v>
      </c>
      <c r="M6972" s="1">
        <v>-46728</v>
      </c>
      <c r="N6972" s="1">
        <v>289536</v>
      </c>
      <c r="O6972" s="1">
        <v>242808</v>
      </c>
      <c r="P6972" s="1">
        <v>242675.56</v>
      </c>
      <c r="Q6972" s="12"/>
      <c r="R6972" s="29">
        <f t="shared" si="329"/>
        <v>132.44000000000233</v>
      </c>
      <c r="S6972" t="str">
        <f t="shared" si="330"/>
        <v>Sobre ingreso</v>
      </c>
      <c r="T6972" s="10">
        <f>IFERROR(VLOOKUP(A6972,[1]!Tabla1[[#All],[Material]:[venta nueva]],38,FALSE),0)</f>
        <v>0</v>
      </c>
    </row>
    <row r="6973" spans="1:20" hidden="1" x14ac:dyDescent="0.35">
      <c r="A6973">
        <f t="shared" si="328"/>
        <v>1012164</v>
      </c>
      <c r="B6973" s="6" t="s">
        <v>1433</v>
      </c>
      <c r="C6973" s="7" t="s">
        <v>658</v>
      </c>
      <c r="D6973" s="7" t="s">
        <v>1096</v>
      </c>
      <c r="E6973" s="7" t="s">
        <v>752</v>
      </c>
      <c r="F6973" s="7" t="s">
        <v>753</v>
      </c>
      <c r="G6973" s="7" t="s">
        <v>1068</v>
      </c>
      <c r="H6973" s="7" t="s">
        <v>992</v>
      </c>
      <c r="I6973" s="6" t="s">
        <v>8</v>
      </c>
      <c r="J6973" s="1">
        <v>-3832</v>
      </c>
      <c r="K6973" s="1">
        <v>100076</v>
      </c>
      <c r="L6973" s="1">
        <v>96244</v>
      </c>
      <c r="M6973" s="1">
        <v>-3832</v>
      </c>
      <c r="N6973" s="1">
        <v>100076</v>
      </c>
      <c r="O6973" s="1">
        <v>96244</v>
      </c>
      <c r="P6973" s="1">
        <v>96163.199999999997</v>
      </c>
      <c r="Q6973" s="12"/>
      <c r="R6973" s="29">
        <f t="shared" si="329"/>
        <v>80.80000000000291</v>
      </c>
      <c r="S6973" t="str">
        <f t="shared" si="330"/>
        <v>Sobre ingreso</v>
      </c>
      <c r="T6973" s="10">
        <f>IFERROR(VLOOKUP(A6973,[1]!Tabla1[[#All],[Material]:[venta nueva]],38,FALSE),0)</f>
        <v>0</v>
      </c>
    </row>
    <row r="6974" spans="1:20" hidden="1" x14ac:dyDescent="0.35">
      <c r="A6974">
        <f t="shared" si="328"/>
        <v>1012165</v>
      </c>
      <c r="B6974" s="6" t="s">
        <v>1433</v>
      </c>
      <c r="C6974" s="7" t="s">
        <v>658</v>
      </c>
      <c r="D6974" s="7" t="s">
        <v>1096</v>
      </c>
      <c r="E6974" s="7" t="s">
        <v>754</v>
      </c>
      <c r="F6974" s="7" t="s">
        <v>755</v>
      </c>
      <c r="G6974" s="7" t="s">
        <v>1068</v>
      </c>
      <c r="H6974" s="7" t="s">
        <v>984</v>
      </c>
      <c r="I6974" s="6" t="s">
        <v>8</v>
      </c>
      <c r="J6974" s="1">
        <v>-236674</v>
      </c>
      <c r="K6974" s="1">
        <v>344716</v>
      </c>
      <c r="L6974" s="1">
        <v>108042</v>
      </c>
      <c r="M6974" s="1">
        <v>-236674</v>
      </c>
      <c r="N6974" s="1">
        <v>383640</v>
      </c>
      <c r="O6974" s="1">
        <v>146966</v>
      </c>
      <c r="P6974" s="1">
        <v>146966.39999999999</v>
      </c>
      <c r="Q6974" s="12"/>
      <c r="R6974" s="29">
        <f t="shared" si="329"/>
        <v>-0.39999999999417923</v>
      </c>
      <c r="S6974" t="str">
        <f t="shared" si="330"/>
        <v>Pendiente de ingreso</v>
      </c>
      <c r="T6974" s="10">
        <f>IFERROR(VLOOKUP(A6974,[1]!Tabla1[[#All],[Material]:[venta nueva]],38,FALSE),0)</f>
        <v>0</v>
      </c>
    </row>
    <row r="6975" spans="1:20" hidden="1" x14ac:dyDescent="0.35">
      <c r="A6975">
        <f t="shared" si="328"/>
        <v>1012167</v>
      </c>
      <c r="B6975" s="6" t="s">
        <v>1433</v>
      </c>
      <c r="C6975" s="7" t="s">
        <v>658</v>
      </c>
      <c r="D6975" s="7" t="s">
        <v>1096</v>
      </c>
      <c r="E6975" s="7" t="s">
        <v>758</v>
      </c>
      <c r="F6975" s="7" t="s">
        <v>759</v>
      </c>
      <c r="G6975" s="7" t="s">
        <v>1066</v>
      </c>
      <c r="H6975" s="7" t="s">
        <v>982</v>
      </c>
      <c r="I6975" s="6" t="s">
        <v>8</v>
      </c>
      <c r="J6975" s="1">
        <v>-364606</v>
      </c>
      <c r="K6975" s="1">
        <v>883771</v>
      </c>
      <c r="L6975" s="1">
        <v>519165</v>
      </c>
      <c r="M6975" s="1">
        <v>-364606</v>
      </c>
      <c r="N6975" s="1">
        <v>883771</v>
      </c>
      <c r="O6975" s="1">
        <v>519165</v>
      </c>
      <c r="P6975" s="1">
        <v>512204.53399999999</v>
      </c>
      <c r="Q6975" s="12"/>
      <c r="R6975" s="29">
        <f t="shared" si="329"/>
        <v>6960.4660000000149</v>
      </c>
      <c r="S6975" t="str">
        <f t="shared" si="330"/>
        <v>Sobre ingreso</v>
      </c>
      <c r="T6975" s="10">
        <f>IFERROR(VLOOKUP(A6975,[1]!Tabla1[[#All],[Material]:[venta nueva]],38,FALSE),0)</f>
        <v>0</v>
      </c>
    </row>
    <row r="6976" spans="1:20" hidden="1" x14ac:dyDescent="0.35">
      <c r="A6976">
        <f t="shared" si="328"/>
        <v>1012218</v>
      </c>
      <c r="B6976" s="6" t="s">
        <v>1433</v>
      </c>
      <c r="C6976" s="7" t="s">
        <v>658</v>
      </c>
      <c r="D6976" s="7" t="s">
        <v>1096</v>
      </c>
      <c r="E6976" s="7" t="s">
        <v>764</v>
      </c>
      <c r="F6976" s="7" t="s">
        <v>765</v>
      </c>
      <c r="G6976" s="7" t="s">
        <v>1068</v>
      </c>
      <c r="H6976" s="7" t="s">
        <v>992</v>
      </c>
      <c r="I6976" s="6" t="s">
        <v>14</v>
      </c>
      <c r="J6976" s="1">
        <v>-27435</v>
      </c>
      <c r="K6976" s="1">
        <v>27435</v>
      </c>
      <c r="L6976" s="1">
        <v>0</v>
      </c>
      <c r="M6976" s="1">
        <v>-27435</v>
      </c>
      <c r="N6976" s="1">
        <v>27435</v>
      </c>
      <c r="O6976" s="1">
        <v>0</v>
      </c>
      <c r="P6976" s="1"/>
      <c r="Q6976" s="12"/>
      <c r="R6976" s="29">
        <f t="shared" si="329"/>
        <v>0</v>
      </c>
      <c r="S6976" t="str">
        <f t="shared" si="330"/>
        <v>OK</v>
      </c>
      <c r="T6976" s="10">
        <f>IFERROR(VLOOKUP(A6976,[1]!Tabla1[[#All],[Material]:[venta nueva]],38,FALSE),0)</f>
        <v>0</v>
      </c>
    </row>
    <row r="6977" spans="1:20" hidden="1" x14ac:dyDescent="0.35">
      <c r="A6977">
        <f t="shared" si="328"/>
        <v>1012275</v>
      </c>
      <c r="B6977" s="6" t="s">
        <v>1433</v>
      </c>
      <c r="C6977" s="7" t="s">
        <v>658</v>
      </c>
      <c r="D6977" s="7" t="s">
        <v>1096</v>
      </c>
      <c r="E6977" s="7" t="s">
        <v>766</v>
      </c>
      <c r="F6977" s="7" t="s">
        <v>767</v>
      </c>
      <c r="G6977" s="7" t="s">
        <v>1068</v>
      </c>
      <c r="H6977" s="7" t="s">
        <v>994</v>
      </c>
      <c r="I6977" s="6" t="s">
        <v>14</v>
      </c>
      <c r="J6977" s="1">
        <v>6832</v>
      </c>
      <c r="K6977" s="1">
        <v>39973</v>
      </c>
      <c r="L6977" s="1">
        <v>46805</v>
      </c>
      <c r="M6977" s="1">
        <v>6832</v>
      </c>
      <c r="N6977" s="1">
        <v>39973</v>
      </c>
      <c r="O6977" s="1">
        <v>46805</v>
      </c>
      <c r="P6977" s="1">
        <v>48000</v>
      </c>
      <c r="Q6977" s="12"/>
      <c r="R6977" s="29">
        <f t="shared" si="329"/>
        <v>-1195</v>
      </c>
      <c r="S6977" t="str">
        <f t="shared" si="330"/>
        <v>Pendiente de ingreso</v>
      </c>
      <c r="T6977" s="10">
        <f>IFERROR(VLOOKUP(A6977,[1]!Tabla1[[#All],[Material]:[venta nueva]],38,FALSE),0)</f>
        <v>0</v>
      </c>
    </row>
    <row r="6978" spans="1:20" hidden="1" x14ac:dyDescent="0.35">
      <c r="A6978">
        <f t="shared" si="328"/>
        <v>1012278</v>
      </c>
      <c r="B6978" s="6" t="s">
        <v>1433</v>
      </c>
      <c r="C6978" s="7" t="s">
        <v>658</v>
      </c>
      <c r="D6978" s="7" t="s">
        <v>1096</v>
      </c>
      <c r="E6978" s="7" t="s">
        <v>768</v>
      </c>
      <c r="F6978" s="7" t="s">
        <v>769</v>
      </c>
      <c r="G6978" s="7" t="s">
        <v>1068</v>
      </c>
      <c r="H6978" s="7" t="s">
        <v>994</v>
      </c>
      <c r="I6978" s="6" t="s">
        <v>10</v>
      </c>
      <c r="J6978" s="1">
        <v>907</v>
      </c>
      <c r="K6978" s="1">
        <v>87862</v>
      </c>
      <c r="L6978" s="1">
        <v>88769</v>
      </c>
      <c r="M6978" s="1">
        <v>907</v>
      </c>
      <c r="N6978" s="1">
        <v>79121</v>
      </c>
      <c r="O6978" s="1">
        <v>80028</v>
      </c>
      <c r="P6978" s="1">
        <v>80028</v>
      </c>
      <c r="Q6978" s="12"/>
      <c r="R6978" s="29">
        <f t="shared" si="329"/>
        <v>0</v>
      </c>
      <c r="S6978" t="str">
        <f t="shared" si="330"/>
        <v>OK</v>
      </c>
      <c r="T6978" s="10">
        <f>IFERROR(VLOOKUP(A6978,[1]!Tabla1[[#All],[Material]:[venta nueva]],38,FALSE),0)</f>
        <v>0</v>
      </c>
    </row>
    <row r="6979" spans="1:20" hidden="1" x14ac:dyDescent="0.35">
      <c r="A6979">
        <f t="shared" si="328"/>
        <v>1012326</v>
      </c>
      <c r="B6979" s="6" t="s">
        <v>1433</v>
      </c>
      <c r="C6979" s="7" t="s">
        <v>658</v>
      </c>
      <c r="D6979" s="7" t="s">
        <v>1096</v>
      </c>
      <c r="E6979" s="7" t="s">
        <v>772</v>
      </c>
      <c r="F6979" s="7" t="s">
        <v>773</v>
      </c>
      <c r="G6979" s="7" t="s">
        <v>1065</v>
      </c>
      <c r="H6979" s="7" t="s">
        <v>989</v>
      </c>
      <c r="I6979" s="6" t="s">
        <v>15</v>
      </c>
      <c r="J6979" s="1">
        <v>11640</v>
      </c>
      <c r="K6979" s="1">
        <v>0</v>
      </c>
      <c r="L6979" s="1">
        <v>11640</v>
      </c>
      <c r="M6979" s="1">
        <v>11640</v>
      </c>
      <c r="N6979" s="1">
        <v>0</v>
      </c>
      <c r="O6979" s="1">
        <v>11640</v>
      </c>
      <c r="P6979" s="1"/>
      <c r="Q6979" s="12"/>
      <c r="R6979" s="29">
        <f t="shared" si="329"/>
        <v>11640</v>
      </c>
      <c r="S6979" t="str">
        <f t="shared" si="330"/>
        <v>Sobre ingreso</v>
      </c>
      <c r="T6979" s="10">
        <f>IFERROR(VLOOKUP(A6979,[1]!Tabla1[[#All],[Material]:[venta nueva]],38,FALSE),0)</f>
        <v>0</v>
      </c>
    </row>
    <row r="6980" spans="1:20" hidden="1" x14ac:dyDescent="0.35">
      <c r="A6980">
        <f t="shared" si="328"/>
        <v>1012362</v>
      </c>
      <c r="B6980" s="6" t="s">
        <v>1433</v>
      </c>
      <c r="C6980" s="7" t="s">
        <v>658</v>
      </c>
      <c r="D6980" s="7" t="s">
        <v>1096</v>
      </c>
      <c r="E6980" s="7" t="s">
        <v>774</v>
      </c>
      <c r="F6980" s="7" t="s">
        <v>775</v>
      </c>
      <c r="G6980" s="7" t="s">
        <v>1065</v>
      </c>
      <c r="H6980" s="7" t="s">
        <v>989</v>
      </c>
      <c r="I6980" s="6" t="s">
        <v>11</v>
      </c>
      <c r="J6980" s="1">
        <v>-31647</v>
      </c>
      <c r="K6980" s="1">
        <v>0</v>
      </c>
      <c r="L6980" s="1">
        <v>0</v>
      </c>
      <c r="M6980" s="1">
        <v>-31647</v>
      </c>
      <c r="N6980" s="1">
        <v>0</v>
      </c>
      <c r="O6980" s="1">
        <v>0</v>
      </c>
      <c r="P6980" s="1"/>
      <c r="Q6980" s="12"/>
      <c r="R6980" s="29">
        <f t="shared" si="329"/>
        <v>0</v>
      </c>
      <c r="S6980" t="str">
        <f t="shared" si="330"/>
        <v>OK</v>
      </c>
      <c r="T6980" s="10">
        <f>IFERROR(VLOOKUP(A6980,[1]!Tabla1[[#All],[Material]:[venta nueva]],38,FALSE),0)</f>
        <v>0</v>
      </c>
    </row>
    <row r="6981" spans="1:20" hidden="1" x14ac:dyDescent="0.35">
      <c r="A6981">
        <f t="shared" si="328"/>
        <v>1012400</v>
      </c>
      <c r="B6981" s="6" t="s">
        <v>1433</v>
      </c>
      <c r="C6981" s="7" t="s">
        <v>658</v>
      </c>
      <c r="D6981" s="7" t="s">
        <v>1096</v>
      </c>
      <c r="E6981" s="7" t="s">
        <v>778</v>
      </c>
      <c r="F6981" s="7" t="s">
        <v>779</v>
      </c>
      <c r="G6981" s="7" t="s">
        <v>985</v>
      </c>
      <c r="H6981" s="7" t="s">
        <v>985</v>
      </c>
      <c r="I6981" s="6" t="s">
        <v>8</v>
      </c>
      <c r="J6981" s="1"/>
      <c r="K6981" s="1"/>
      <c r="L6981" s="1"/>
      <c r="M6981" s="1"/>
      <c r="N6981" s="1"/>
      <c r="O6981" s="1"/>
      <c r="P6981" s="1">
        <v>252</v>
      </c>
      <c r="Q6981" s="12"/>
      <c r="R6981" s="29">
        <f t="shared" si="329"/>
        <v>-252</v>
      </c>
      <c r="S6981" t="str">
        <f t="shared" si="330"/>
        <v>Pendiente de ingreso</v>
      </c>
      <c r="T6981" s="10">
        <f>IFERROR(VLOOKUP(A6981,[1]!Tabla1[[#All],[Material]:[venta nueva]],38,FALSE),0)</f>
        <v>0</v>
      </c>
    </row>
    <row r="6982" spans="1:20" hidden="1" x14ac:dyDescent="0.35">
      <c r="A6982">
        <f t="shared" ref="A6982:A7045" si="331">+E6982*1</f>
        <v>1012434</v>
      </c>
      <c r="B6982" s="6" t="s">
        <v>1433</v>
      </c>
      <c r="C6982" s="7" t="s">
        <v>658</v>
      </c>
      <c r="D6982" s="7" t="s">
        <v>1096</v>
      </c>
      <c r="E6982" s="7" t="s">
        <v>782</v>
      </c>
      <c r="F6982" s="7" t="s">
        <v>783</v>
      </c>
      <c r="G6982" s="7" t="s">
        <v>1068</v>
      </c>
      <c r="H6982" s="7" t="s">
        <v>996</v>
      </c>
      <c r="I6982" s="6" t="s">
        <v>14</v>
      </c>
      <c r="J6982" s="1">
        <v>-25540</v>
      </c>
      <c r="K6982" s="1">
        <v>78428</v>
      </c>
      <c r="L6982" s="1">
        <v>52888</v>
      </c>
      <c r="M6982" s="1">
        <v>-25540</v>
      </c>
      <c r="N6982" s="1">
        <v>98428</v>
      </c>
      <c r="O6982" s="1">
        <v>72888</v>
      </c>
      <c r="P6982" s="1">
        <v>72000</v>
      </c>
      <c r="Q6982" s="12"/>
      <c r="R6982" s="29">
        <f t="shared" si="329"/>
        <v>888</v>
      </c>
      <c r="S6982" t="str">
        <f t="shared" si="330"/>
        <v>Sobre ingreso</v>
      </c>
      <c r="T6982" s="10">
        <f>IFERROR(VLOOKUP(A6982,[1]!Tabla1[[#All],[Material]:[venta nueva]],38,FALSE),0)</f>
        <v>0</v>
      </c>
    </row>
    <row r="6983" spans="1:20" hidden="1" x14ac:dyDescent="0.35">
      <c r="A6983">
        <f t="shared" si="331"/>
        <v>1012448</v>
      </c>
      <c r="B6983" s="6" t="s">
        <v>1433</v>
      </c>
      <c r="C6983" s="7" t="s">
        <v>658</v>
      </c>
      <c r="D6983" s="7" t="s">
        <v>1096</v>
      </c>
      <c r="E6983" s="7" t="s">
        <v>784</v>
      </c>
      <c r="F6983" s="7" t="s">
        <v>785</v>
      </c>
      <c r="G6983" s="7" t="s">
        <v>1072</v>
      </c>
      <c r="H6983" s="7" t="s">
        <v>993</v>
      </c>
      <c r="I6983" s="6" t="s">
        <v>14</v>
      </c>
      <c r="J6983" s="1">
        <v>81785</v>
      </c>
      <c r="K6983" s="1">
        <v>267290</v>
      </c>
      <c r="L6983" s="1">
        <v>349075</v>
      </c>
      <c r="M6983" s="1">
        <v>81785</v>
      </c>
      <c r="N6983" s="1">
        <v>362215</v>
      </c>
      <c r="O6983" s="1">
        <v>444000</v>
      </c>
      <c r="P6983" s="1">
        <v>348000</v>
      </c>
      <c r="Q6983" s="12"/>
      <c r="R6983" s="29">
        <f t="shared" si="329"/>
        <v>96000</v>
      </c>
      <c r="S6983" t="str">
        <f t="shared" si="330"/>
        <v>Sobre ingreso</v>
      </c>
      <c r="T6983" s="10">
        <f>IFERROR(VLOOKUP(A6983,[1]!Tabla1[[#All],[Material]:[venta nueva]],38,FALSE),0)</f>
        <v>0</v>
      </c>
    </row>
    <row r="6984" spans="1:20" hidden="1" x14ac:dyDescent="0.35">
      <c r="A6984">
        <f t="shared" si="331"/>
        <v>1012451</v>
      </c>
      <c r="B6984" s="6" t="s">
        <v>1433</v>
      </c>
      <c r="C6984" s="7" t="s">
        <v>658</v>
      </c>
      <c r="D6984" s="7" t="s">
        <v>1096</v>
      </c>
      <c r="E6984" s="7" t="s">
        <v>786</v>
      </c>
      <c r="F6984" s="7" t="s">
        <v>787</v>
      </c>
      <c r="G6984" s="7" t="s">
        <v>1068</v>
      </c>
      <c r="H6984" s="7" t="s">
        <v>992</v>
      </c>
      <c r="I6984" s="6" t="s">
        <v>14</v>
      </c>
      <c r="J6984" s="1"/>
      <c r="K6984" s="1"/>
      <c r="L6984" s="1"/>
      <c r="M6984" s="1"/>
      <c r="N6984" s="1"/>
      <c r="O6984" s="1"/>
      <c r="P6984" s="1">
        <v>15525</v>
      </c>
      <c r="Q6984" s="12"/>
      <c r="R6984" s="29">
        <f t="shared" si="329"/>
        <v>-15525</v>
      </c>
      <c r="S6984" t="str">
        <f t="shared" si="330"/>
        <v>Pendiente de ingreso</v>
      </c>
      <c r="T6984" s="10">
        <f>IFERROR(VLOOKUP(A6984,[1]!Tabla1[[#All],[Material]:[venta nueva]],38,FALSE),0)</f>
        <v>0</v>
      </c>
    </row>
    <row r="6985" spans="1:20" hidden="1" x14ac:dyDescent="0.35">
      <c r="A6985">
        <f t="shared" si="331"/>
        <v>1012452</v>
      </c>
      <c r="B6985" s="6" t="s">
        <v>1433</v>
      </c>
      <c r="C6985" s="7" t="s">
        <v>658</v>
      </c>
      <c r="D6985" s="7" t="s">
        <v>1096</v>
      </c>
      <c r="E6985" s="7" t="s">
        <v>788</v>
      </c>
      <c r="F6985" s="7" t="s">
        <v>789</v>
      </c>
      <c r="G6985" s="7" t="s">
        <v>1068</v>
      </c>
      <c r="H6985" s="7" t="s">
        <v>992</v>
      </c>
      <c r="I6985" s="6" t="s">
        <v>14</v>
      </c>
      <c r="J6985" s="1">
        <v>22984</v>
      </c>
      <c r="K6985" s="1">
        <v>12346</v>
      </c>
      <c r="L6985" s="1">
        <v>35331</v>
      </c>
      <c r="M6985" s="1">
        <v>22984</v>
      </c>
      <c r="N6985" s="1">
        <v>54739</v>
      </c>
      <c r="O6985" s="1">
        <v>77724</v>
      </c>
      <c r="P6985" s="1">
        <v>68862</v>
      </c>
      <c r="Q6985" s="12"/>
      <c r="R6985" s="29">
        <f t="shared" si="329"/>
        <v>8862</v>
      </c>
      <c r="S6985" t="str">
        <f t="shared" si="330"/>
        <v>Sobre ingreso</v>
      </c>
      <c r="T6985" s="10">
        <f>IFERROR(VLOOKUP(A6985,[1]!Tabla1[[#All],[Material]:[venta nueva]],38,FALSE),0)</f>
        <v>0</v>
      </c>
    </row>
    <row r="6986" spans="1:20" hidden="1" x14ac:dyDescent="0.35">
      <c r="A6986">
        <f t="shared" si="331"/>
        <v>1012453</v>
      </c>
      <c r="B6986" s="6" t="s">
        <v>1433</v>
      </c>
      <c r="C6986" s="7" t="s">
        <v>658</v>
      </c>
      <c r="D6986" s="7" t="s">
        <v>1096</v>
      </c>
      <c r="E6986" s="7" t="s">
        <v>1456</v>
      </c>
      <c r="F6986" s="7" t="s">
        <v>1457</v>
      </c>
      <c r="G6986" s="7" t="s">
        <v>1068</v>
      </c>
      <c r="H6986" s="7" t="s">
        <v>992</v>
      </c>
      <c r="I6986" s="6" t="s">
        <v>14</v>
      </c>
      <c r="J6986" s="1"/>
      <c r="K6986" s="1"/>
      <c r="L6986" s="1"/>
      <c r="M6986" s="1">
        <v>0</v>
      </c>
      <c r="N6986" s="1">
        <v>120000</v>
      </c>
      <c r="O6986" s="1">
        <v>120000</v>
      </c>
      <c r="P6986" s="1">
        <v>120000</v>
      </c>
      <c r="Q6986" s="12"/>
      <c r="R6986" s="29">
        <f t="shared" si="329"/>
        <v>0</v>
      </c>
      <c r="S6986" t="str">
        <f t="shared" si="330"/>
        <v>OK</v>
      </c>
      <c r="T6986" s="10">
        <f>IFERROR(VLOOKUP(A6986,[1]!Tabla1[[#All],[Material]:[venta nueva]],38,FALSE),0)</f>
        <v>0</v>
      </c>
    </row>
    <row r="6987" spans="1:20" hidden="1" x14ac:dyDescent="0.35">
      <c r="A6987">
        <f t="shared" si="331"/>
        <v>1012454</v>
      </c>
      <c r="B6987" s="6" t="s">
        <v>1433</v>
      </c>
      <c r="C6987" s="7" t="s">
        <v>658</v>
      </c>
      <c r="D6987" s="7" t="s">
        <v>1096</v>
      </c>
      <c r="E6987" s="7" t="s">
        <v>1152</v>
      </c>
      <c r="F6987" s="7" t="s">
        <v>1153</v>
      </c>
      <c r="G6987" s="7" t="s">
        <v>1068</v>
      </c>
      <c r="H6987" s="7" t="s">
        <v>997</v>
      </c>
      <c r="I6987" s="6" t="s">
        <v>14</v>
      </c>
      <c r="J6987" s="1">
        <v>95</v>
      </c>
      <c r="K6987" s="1">
        <v>0</v>
      </c>
      <c r="L6987" s="1">
        <v>0</v>
      </c>
      <c r="M6987" s="1">
        <v>95</v>
      </c>
      <c r="N6987" s="1">
        <v>0</v>
      </c>
      <c r="O6987" s="1">
        <v>0</v>
      </c>
      <c r="P6987" s="1"/>
      <c r="Q6987" s="12"/>
      <c r="R6987" s="29">
        <f t="shared" si="329"/>
        <v>0</v>
      </c>
      <c r="S6987" t="str">
        <f t="shared" si="330"/>
        <v>OK</v>
      </c>
      <c r="T6987" s="10">
        <f>IFERROR(VLOOKUP(A6987,[1]!Tabla1[[#All],[Material]:[venta nueva]],38,FALSE),0)</f>
        <v>0</v>
      </c>
    </row>
    <row r="6988" spans="1:20" hidden="1" x14ac:dyDescent="0.35">
      <c r="A6988">
        <f t="shared" si="331"/>
        <v>1012455</v>
      </c>
      <c r="B6988" s="6" t="s">
        <v>1433</v>
      </c>
      <c r="C6988" s="7" t="s">
        <v>658</v>
      </c>
      <c r="D6988" s="7" t="s">
        <v>1096</v>
      </c>
      <c r="E6988" s="7" t="s">
        <v>790</v>
      </c>
      <c r="F6988" s="7" t="s">
        <v>791</v>
      </c>
      <c r="G6988" s="7" t="s">
        <v>1068</v>
      </c>
      <c r="H6988" s="7" t="s">
        <v>997</v>
      </c>
      <c r="I6988" s="6" t="s">
        <v>14</v>
      </c>
      <c r="J6988" s="1">
        <v>12010</v>
      </c>
      <c r="K6988" s="1">
        <v>157453</v>
      </c>
      <c r="L6988" s="1">
        <v>169463</v>
      </c>
      <c r="M6988" s="1">
        <v>12010</v>
      </c>
      <c r="N6988" s="1">
        <v>168453</v>
      </c>
      <c r="O6988" s="1">
        <v>180463</v>
      </c>
      <c r="P6988" s="1">
        <v>191020</v>
      </c>
      <c r="Q6988" s="12"/>
      <c r="R6988" s="29">
        <f t="shared" si="329"/>
        <v>-10557</v>
      </c>
      <c r="S6988" t="str">
        <f t="shared" si="330"/>
        <v>Pendiente de ingreso</v>
      </c>
      <c r="T6988" s="10">
        <f>IFERROR(VLOOKUP(A6988,[1]!Tabla1[[#All],[Material]:[venta nueva]],38,FALSE),0)</f>
        <v>0</v>
      </c>
    </row>
    <row r="6989" spans="1:20" hidden="1" x14ac:dyDescent="0.35">
      <c r="A6989">
        <f t="shared" si="331"/>
        <v>1012483</v>
      </c>
      <c r="B6989" s="6" t="s">
        <v>1433</v>
      </c>
      <c r="C6989" s="7" t="s">
        <v>658</v>
      </c>
      <c r="D6989" s="7" t="s">
        <v>1096</v>
      </c>
      <c r="E6989" s="7" t="s">
        <v>792</v>
      </c>
      <c r="F6989" s="7" t="s">
        <v>793</v>
      </c>
      <c r="G6989" s="7" t="s">
        <v>1068</v>
      </c>
      <c r="H6989" s="7" t="s">
        <v>984</v>
      </c>
      <c r="I6989" s="6" t="s">
        <v>8</v>
      </c>
      <c r="J6989" s="1">
        <v>2191</v>
      </c>
      <c r="K6989" s="1">
        <v>272941</v>
      </c>
      <c r="L6989" s="1">
        <v>275132</v>
      </c>
      <c r="M6989" s="1">
        <v>2191</v>
      </c>
      <c r="N6989" s="1">
        <v>272941</v>
      </c>
      <c r="O6989" s="1">
        <v>275132</v>
      </c>
      <c r="P6989" s="1">
        <v>279462.60700000002</v>
      </c>
      <c r="Q6989" s="12"/>
      <c r="R6989" s="29">
        <f t="shared" si="329"/>
        <v>-4330.6070000000182</v>
      </c>
      <c r="S6989" t="str">
        <f t="shared" si="330"/>
        <v>Pendiente de ingreso</v>
      </c>
      <c r="T6989" s="10">
        <f>IFERROR(VLOOKUP(A6989,[1]!Tabla1[[#All],[Material]:[venta nueva]],38,FALSE),0)</f>
        <v>0</v>
      </c>
    </row>
    <row r="6990" spans="1:20" hidden="1" x14ac:dyDescent="0.35">
      <c r="A6990">
        <f t="shared" si="331"/>
        <v>1012488</v>
      </c>
      <c r="B6990" s="6" t="s">
        <v>1433</v>
      </c>
      <c r="C6990" s="7" t="s">
        <v>658</v>
      </c>
      <c r="D6990" s="7" t="s">
        <v>1096</v>
      </c>
      <c r="E6990" s="7" t="s">
        <v>794</v>
      </c>
      <c r="F6990" s="7" t="s">
        <v>795</v>
      </c>
      <c r="G6990" s="7" t="s">
        <v>1066</v>
      </c>
      <c r="H6990" s="7" t="s">
        <v>982</v>
      </c>
      <c r="I6990" s="6" t="s">
        <v>8</v>
      </c>
      <c r="J6990" s="1">
        <v>0</v>
      </c>
      <c r="K6990" s="1">
        <v>988</v>
      </c>
      <c r="L6990" s="1">
        <v>0</v>
      </c>
      <c r="M6990" s="1">
        <v>0</v>
      </c>
      <c r="N6990" s="1">
        <v>988</v>
      </c>
      <c r="O6990" s="1">
        <v>0</v>
      </c>
      <c r="P6990" s="1"/>
      <c r="Q6990" s="12"/>
      <c r="R6990" s="29">
        <f t="shared" si="329"/>
        <v>0</v>
      </c>
      <c r="S6990" t="str">
        <f t="shared" si="330"/>
        <v>OK</v>
      </c>
      <c r="T6990" s="10">
        <f>IFERROR(VLOOKUP(A6990,[1]!Tabla1[[#All],[Material]:[venta nueva]],38,FALSE),0)</f>
        <v>0</v>
      </c>
    </row>
    <row r="6991" spans="1:20" hidden="1" x14ac:dyDescent="0.35">
      <c r="A6991">
        <f t="shared" si="331"/>
        <v>1012502</v>
      </c>
      <c r="B6991" s="6" t="s">
        <v>1433</v>
      </c>
      <c r="C6991" s="7" t="s">
        <v>658</v>
      </c>
      <c r="D6991" s="7" t="s">
        <v>1096</v>
      </c>
      <c r="E6991" s="7" t="s">
        <v>796</v>
      </c>
      <c r="F6991" s="7" t="s">
        <v>797</v>
      </c>
      <c r="G6991" s="7" t="s">
        <v>1072</v>
      </c>
      <c r="H6991" s="7" t="s">
        <v>993</v>
      </c>
      <c r="I6991" s="6" t="s">
        <v>14</v>
      </c>
      <c r="J6991" s="1">
        <v>-5498</v>
      </c>
      <c r="K6991" s="1">
        <v>8088</v>
      </c>
      <c r="L6991" s="1">
        <v>2590</v>
      </c>
      <c r="M6991" s="1">
        <v>-5498</v>
      </c>
      <c r="N6991" s="1">
        <v>8088</v>
      </c>
      <c r="O6991" s="1">
        <v>2590</v>
      </c>
      <c r="P6991" s="1">
        <v>10110</v>
      </c>
      <c r="Q6991" s="12"/>
      <c r="R6991" s="29">
        <f t="shared" si="329"/>
        <v>-7520</v>
      </c>
      <c r="S6991" t="str">
        <f t="shared" si="330"/>
        <v>Pendiente de ingreso</v>
      </c>
      <c r="T6991" s="10">
        <f>IFERROR(VLOOKUP(A6991,[1]!Tabla1[[#All],[Material]:[venta nueva]],38,FALSE),0)</f>
        <v>0</v>
      </c>
    </row>
    <row r="6992" spans="1:20" hidden="1" x14ac:dyDescent="0.35">
      <c r="A6992">
        <f t="shared" si="331"/>
        <v>1012503</v>
      </c>
      <c r="B6992" s="6" t="s">
        <v>1433</v>
      </c>
      <c r="C6992" s="7" t="s">
        <v>658</v>
      </c>
      <c r="D6992" s="7" t="s">
        <v>1096</v>
      </c>
      <c r="E6992" s="7" t="s">
        <v>798</v>
      </c>
      <c r="F6992" s="7" t="s">
        <v>799</v>
      </c>
      <c r="G6992" s="7" t="s">
        <v>1072</v>
      </c>
      <c r="H6992" s="7" t="s">
        <v>993</v>
      </c>
      <c r="I6992" s="6" t="s">
        <v>14</v>
      </c>
      <c r="J6992" s="1">
        <v>-411180</v>
      </c>
      <c r="K6992" s="1">
        <v>59797</v>
      </c>
      <c r="L6992" s="1">
        <v>0</v>
      </c>
      <c r="M6992" s="1">
        <v>-411180</v>
      </c>
      <c r="N6992" s="1">
        <v>59797</v>
      </c>
      <c r="O6992" s="1">
        <v>0</v>
      </c>
      <c r="P6992" s="1"/>
      <c r="Q6992" s="12"/>
      <c r="R6992" s="29">
        <f t="shared" si="329"/>
        <v>0</v>
      </c>
      <c r="S6992" t="str">
        <f t="shared" si="330"/>
        <v>OK</v>
      </c>
      <c r="T6992" s="10">
        <f>IFERROR(VLOOKUP(A6992,[1]!Tabla1[[#All],[Material]:[venta nueva]],38,FALSE),0)</f>
        <v>0</v>
      </c>
    </row>
    <row r="6993" spans="1:20" hidden="1" x14ac:dyDescent="0.35">
      <c r="A6993">
        <f t="shared" si="331"/>
        <v>1012504</v>
      </c>
      <c r="B6993" s="6" t="s">
        <v>1433</v>
      </c>
      <c r="C6993" s="7" t="s">
        <v>658</v>
      </c>
      <c r="D6993" s="7" t="s">
        <v>1096</v>
      </c>
      <c r="E6993" s="7" t="s">
        <v>800</v>
      </c>
      <c r="F6993" s="7" t="s">
        <v>785</v>
      </c>
      <c r="G6993" s="7" t="s">
        <v>1072</v>
      </c>
      <c r="H6993" s="7" t="s">
        <v>993</v>
      </c>
      <c r="I6993" s="6" t="s">
        <v>14</v>
      </c>
      <c r="J6993" s="1">
        <v>213020</v>
      </c>
      <c r="K6993" s="1">
        <v>281240</v>
      </c>
      <c r="L6993" s="1">
        <v>494260</v>
      </c>
      <c r="M6993" s="1">
        <v>213020</v>
      </c>
      <c r="N6993" s="1">
        <v>441710</v>
      </c>
      <c r="O6993" s="1">
        <v>654730</v>
      </c>
      <c r="P6993" s="1">
        <v>734070</v>
      </c>
      <c r="Q6993" s="12"/>
      <c r="R6993" s="29">
        <f t="shared" si="329"/>
        <v>-79340</v>
      </c>
      <c r="S6993" t="str">
        <f t="shared" si="330"/>
        <v>Pendiente de ingreso</v>
      </c>
      <c r="T6993" s="10">
        <f>IFERROR(VLOOKUP(A6993,[1]!Tabla1[[#All],[Material]:[venta nueva]],38,FALSE),0)</f>
        <v>0</v>
      </c>
    </row>
    <row r="6994" spans="1:20" hidden="1" x14ac:dyDescent="0.35">
      <c r="A6994">
        <f t="shared" si="331"/>
        <v>1012518</v>
      </c>
      <c r="B6994" s="6" t="s">
        <v>1433</v>
      </c>
      <c r="C6994" s="7" t="s">
        <v>658</v>
      </c>
      <c r="D6994" s="7" t="s">
        <v>1096</v>
      </c>
      <c r="E6994" s="7" t="s">
        <v>801</v>
      </c>
      <c r="F6994" s="7" t="s">
        <v>802</v>
      </c>
      <c r="G6994" s="7" t="s">
        <v>985</v>
      </c>
      <c r="H6994" s="7" t="s">
        <v>985</v>
      </c>
      <c r="I6994" s="6" t="s">
        <v>8</v>
      </c>
      <c r="J6994" s="1">
        <v>6168</v>
      </c>
      <c r="K6994" s="1">
        <v>141500</v>
      </c>
      <c r="L6994" s="1">
        <v>147668</v>
      </c>
      <c r="M6994" s="1">
        <v>6168</v>
      </c>
      <c r="N6994" s="1">
        <v>141500</v>
      </c>
      <c r="O6994" s="1">
        <v>147668</v>
      </c>
      <c r="P6994" s="1">
        <v>145149.44</v>
      </c>
      <c r="Q6994" s="12"/>
      <c r="R6994" s="29">
        <f t="shared" si="329"/>
        <v>2518.5599999999977</v>
      </c>
      <c r="S6994" t="str">
        <f t="shared" si="330"/>
        <v>Sobre ingreso</v>
      </c>
      <c r="T6994" s="10">
        <f>IFERROR(VLOOKUP(A6994,[1]!Tabla1[[#All],[Material]:[venta nueva]],38,FALSE),0)</f>
        <v>0</v>
      </c>
    </row>
    <row r="6995" spans="1:20" hidden="1" x14ac:dyDescent="0.35">
      <c r="A6995">
        <f t="shared" si="331"/>
        <v>1012519</v>
      </c>
      <c r="B6995" s="6" t="s">
        <v>1433</v>
      </c>
      <c r="C6995" s="7" t="s">
        <v>658</v>
      </c>
      <c r="D6995" s="7" t="s">
        <v>1096</v>
      </c>
      <c r="E6995" s="7" t="s">
        <v>803</v>
      </c>
      <c r="F6995" s="7" t="s">
        <v>721</v>
      </c>
      <c r="G6995" s="7" t="s">
        <v>1066</v>
      </c>
      <c r="H6995" s="7" t="s">
        <v>982</v>
      </c>
      <c r="I6995" s="6" t="s">
        <v>8</v>
      </c>
      <c r="J6995" s="1">
        <v>-2955</v>
      </c>
      <c r="K6995" s="1">
        <v>22282</v>
      </c>
      <c r="L6995" s="1">
        <v>19328</v>
      </c>
      <c r="M6995" s="1">
        <v>-2955</v>
      </c>
      <c r="N6995" s="1">
        <v>22282</v>
      </c>
      <c r="O6995" s="1">
        <v>19328</v>
      </c>
      <c r="P6995" s="1">
        <v>17236.624</v>
      </c>
      <c r="Q6995" s="12"/>
      <c r="R6995" s="29">
        <f t="shared" si="329"/>
        <v>2091.3760000000002</v>
      </c>
      <c r="S6995" t="str">
        <f t="shared" si="330"/>
        <v>Sobre ingreso</v>
      </c>
      <c r="T6995" s="10">
        <f>IFERROR(VLOOKUP(A6995,[1]!Tabla1[[#All],[Material]:[venta nueva]],38,FALSE),0)</f>
        <v>0</v>
      </c>
    </row>
    <row r="6996" spans="1:20" hidden="1" x14ac:dyDescent="0.35">
      <c r="A6996">
        <f t="shared" si="331"/>
        <v>1012520</v>
      </c>
      <c r="B6996" s="6" t="s">
        <v>1433</v>
      </c>
      <c r="C6996" s="7" t="s">
        <v>658</v>
      </c>
      <c r="D6996" s="7" t="s">
        <v>1096</v>
      </c>
      <c r="E6996" s="7" t="s">
        <v>804</v>
      </c>
      <c r="F6996" s="7" t="s">
        <v>723</v>
      </c>
      <c r="G6996" s="7" t="s">
        <v>1066</v>
      </c>
      <c r="H6996" s="7" t="s">
        <v>982</v>
      </c>
      <c r="I6996" s="6" t="s">
        <v>8</v>
      </c>
      <c r="J6996" s="1">
        <v>22790</v>
      </c>
      <c r="K6996" s="1">
        <v>87678</v>
      </c>
      <c r="L6996" s="1">
        <v>110468</v>
      </c>
      <c r="M6996" s="1">
        <v>22790</v>
      </c>
      <c r="N6996" s="1">
        <v>87678</v>
      </c>
      <c r="O6996" s="1">
        <v>110468</v>
      </c>
      <c r="P6996" s="1">
        <v>116121.28</v>
      </c>
      <c r="Q6996" s="12"/>
      <c r="R6996" s="29">
        <f t="shared" si="329"/>
        <v>-5653.2799999999988</v>
      </c>
      <c r="S6996" t="str">
        <f t="shared" si="330"/>
        <v>Pendiente de ingreso</v>
      </c>
      <c r="T6996" s="10">
        <f>IFERROR(VLOOKUP(A6996,[1]!Tabla1[[#All],[Material]:[venta nueva]],38,FALSE),0)</f>
        <v>0</v>
      </c>
    </row>
    <row r="6997" spans="1:20" hidden="1" x14ac:dyDescent="0.35">
      <c r="A6997">
        <f t="shared" si="331"/>
        <v>1012521</v>
      </c>
      <c r="B6997" s="6" t="s">
        <v>1433</v>
      </c>
      <c r="C6997" s="7" t="s">
        <v>658</v>
      </c>
      <c r="D6997" s="7" t="s">
        <v>1096</v>
      </c>
      <c r="E6997" s="7" t="s">
        <v>805</v>
      </c>
      <c r="F6997" s="7" t="s">
        <v>725</v>
      </c>
      <c r="G6997" s="7" t="s">
        <v>1066</v>
      </c>
      <c r="H6997" s="7" t="s">
        <v>982</v>
      </c>
      <c r="I6997" s="6" t="s">
        <v>8</v>
      </c>
      <c r="J6997" s="1">
        <v>46775</v>
      </c>
      <c r="K6997" s="1">
        <v>198892</v>
      </c>
      <c r="L6997" s="1">
        <v>245668</v>
      </c>
      <c r="M6997" s="1">
        <v>46775</v>
      </c>
      <c r="N6997" s="1">
        <v>198892</v>
      </c>
      <c r="O6997" s="1">
        <v>245668</v>
      </c>
      <c r="P6997" s="1">
        <v>250404</v>
      </c>
      <c r="Q6997" s="12"/>
      <c r="R6997" s="29">
        <f t="shared" si="329"/>
        <v>-4736</v>
      </c>
      <c r="S6997" t="str">
        <f t="shared" si="330"/>
        <v>Pendiente de ingreso</v>
      </c>
      <c r="T6997" s="10">
        <f>IFERROR(VLOOKUP(A6997,[1]!Tabla1[[#All],[Material]:[venta nueva]],38,FALSE),0)</f>
        <v>0</v>
      </c>
    </row>
    <row r="6998" spans="1:20" hidden="1" x14ac:dyDescent="0.35">
      <c r="A6998">
        <f t="shared" si="331"/>
        <v>1012522</v>
      </c>
      <c r="B6998" s="6" t="s">
        <v>1433</v>
      </c>
      <c r="C6998" s="7" t="s">
        <v>658</v>
      </c>
      <c r="D6998" s="7" t="s">
        <v>1096</v>
      </c>
      <c r="E6998" s="7" t="s">
        <v>806</v>
      </c>
      <c r="F6998" s="7" t="s">
        <v>727</v>
      </c>
      <c r="G6998" s="7" t="s">
        <v>1066</v>
      </c>
      <c r="H6998" s="7" t="s">
        <v>982</v>
      </c>
      <c r="I6998" s="6" t="s">
        <v>8</v>
      </c>
      <c r="J6998" s="1">
        <v>38994</v>
      </c>
      <c r="K6998" s="1">
        <v>118011</v>
      </c>
      <c r="L6998" s="1">
        <v>157005</v>
      </c>
      <c r="M6998" s="1">
        <v>38994</v>
      </c>
      <c r="N6998" s="1">
        <v>118011</v>
      </c>
      <c r="O6998" s="1">
        <v>157005</v>
      </c>
      <c r="P6998" s="1">
        <v>138801.24799999999</v>
      </c>
      <c r="Q6998" s="12"/>
      <c r="R6998" s="29">
        <f t="shared" si="329"/>
        <v>18203.752000000008</v>
      </c>
      <c r="S6998" t="str">
        <f t="shared" si="330"/>
        <v>Sobre ingreso</v>
      </c>
      <c r="T6998" s="10">
        <f>IFERROR(VLOOKUP(A6998,[1]!Tabla1[[#All],[Material]:[venta nueva]],38,FALSE),0)</f>
        <v>0</v>
      </c>
    </row>
    <row r="6999" spans="1:20" hidden="1" x14ac:dyDescent="0.35">
      <c r="A6999">
        <f t="shared" si="331"/>
        <v>1012523</v>
      </c>
      <c r="B6999" s="6" t="s">
        <v>1433</v>
      </c>
      <c r="C6999" s="7" t="s">
        <v>658</v>
      </c>
      <c r="D6999" s="7" t="s">
        <v>1096</v>
      </c>
      <c r="E6999" s="7" t="s">
        <v>807</v>
      </c>
      <c r="F6999" s="7" t="s">
        <v>729</v>
      </c>
      <c r="G6999" s="7" t="s">
        <v>1066</v>
      </c>
      <c r="H6999" s="7" t="s">
        <v>982</v>
      </c>
      <c r="I6999" s="6" t="s">
        <v>8</v>
      </c>
      <c r="J6999" s="1">
        <v>3440</v>
      </c>
      <c r="K6999" s="1">
        <v>52592</v>
      </c>
      <c r="L6999" s="1">
        <v>56032</v>
      </c>
      <c r="M6999" s="1">
        <v>3440</v>
      </c>
      <c r="N6999" s="1">
        <v>52592</v>
      </c>
      <c r="O6999" s="1">
        <v>56032</v>
      </c>
      <c r="P6999" s="1">
        <v>58060.800000000003</v>
      </c>
      <c r="Q6999" s="12"/>
      <c r="R6999" s="29">
        <f t="shared" si="329"/>
        <v>-2028.8000000000029</v>
      </c>
      <c r="S6999" t="str">
        <f t="shared" si="330"/>
        <v>Pendiente de ingreso</v>
      </c>
      <c r="T6999" s="10">
        <f>IFERROR(VLOOKUP(A6999,[1]!Tabla1[[#All],[Material]:[venta nueva]],38,FALSE),0)</f>
        <v>0</v>
      </c>
    </row>
    <row r="7000" spans="1:20" hidden="1" x14ac:dyDescent="0.35">
      <c r="A7000">
        <f t="shared" si="331"/>
        <v>1012524</v>
      </c>
      <c r="B7000" s="6" t="s">
        <v>1433</v>
      </c>
      <c r="C7000" s="7" t="s">
        <v>658</v>
      </c>
      <c r="D7000" s="7" t="s">
        <v>1096</v>
      </c>
      <c r="E7000" s="7" t="s">
        <v>808</v>
      </c>
      <c r="F7000" s="7" t="s">
        <v>731</v>
      </c>
      <c r="G7000" s="7" t="s">
        <v>1066</v>
      </c>
      <c r="H7000" s="7" t="s">
        <v>982</v>
      </c>
      <c r="I7000" s="6" t="s">
        <v>8</v>
      </c>
      <c r="J7000" s="1">
        <v>-25459</v>
      </c>
      <c r="K7000" s="1">
        <v>11361</v>
      </c>
      <c r="L7000" s="1">
        <v>0</v>
      </c>
      <c r="M7000" s="1">
        <v>-25459</v>
      </c>
      <c r="N7000" s="1">
        <v>11361</v>
      </c>
      <c r="O7000" s="1">
        <v>0</v>
      </c>
      <c r="P7000" s="1"/>
      <c r="Q7000" s="12"/>
      <c r="R7000" s="29">
        <f t="shared" si="329"/>
        <v>0</v>
      </c>
      <c r="S7000" t="str">
        <f t="shared" si="330"/>
        <v>OK</v>
      </c>
      <c r="T7000" s="10">
        <f>IFERROR(VLOOKUP(A7000,[1]!Tabla1[[#All],[Material]:[venta nueva]],38,FALSE),0)</f>
        <v>0</v>
      </c>
    </row>
    <row r="7001" spans="1:20" hidden="1" x14ac:dyDescent="0.35">
      <c r="A7001">
        <f t="shared" si="331"/>
        <v>1012525</v>
      </c>
      <c r="B7001" s="6" t="s">
        <v>1433</v>
      </c>
      <c r="C7001" s="7" t="s">
        <v>658</v>
      </c>
      <c r="D7001" s="7" t="s">
        <v>1096</v>
      </c>
      <c r="E7001" s="7" t="s">
        <v>809</v>
      </c>
      <c r="F7001" s="7" t="s">
        <v>709</v>
      </c>
      <c r="G7001" s="7" t="s">
        <v>1072</v>
      </c>
      <c r="H7001" s="7" t="s">
        <v>993</v>
      </c>
      <c r="I7001" s="6" t="s">
        <v>14</v>
      </c>
      <c r="J7001" s="1">
        <v>-25400</v>
      </c>
      <c r="K7001" s="1">
        <v>2927</v>
      </c>
      <c r="L7001" s="1">
        <v>0</v>
      </c>
      <c r="M7001" s="1">
        <v>-25400</v>
      </c>
      <c r="N7001" s="1">
        <v>2927</v>
      </c>
      <c r="O7001" s="1">
        <v>0</v>
      </c>
      <c r="P7001" s="1">
        <v>20180</v>
      </c>
      <c r="Q7001" s="12"/>
      <c r="R7001" s="29">
        <f t="shared" si="329"/>
        <v>-20180</v>
      </c>
      <c r="S7001" t="str">
        <f t="shared" si="330"/>
        <v>Pendiente de ingreso</v>
      </c>
      <c r="T7001" s="10">
        <f>IFERROR(VLOOKUP(A7001,[1]!Tabla1[[#All],[Material]:[venta nueva]],38,FALSE),0)</f>
        <v>0</v>
      </c>
    </row>
    <row r="7002" spans="1:20" hidden="1" x14ac:dyDescent="0.35">
      <c r="A7002">
        <f t="shared" si="331"/>
        <v>1012526</v>
      </c>
      <c r="B7002" s="6" t="s">
        <v>1433</v>
      </c>
      <c r="C7002" s="7" t="s">
        <v>658</v>
      </c>
      <c r="D7002" s="7" t="s">
        <v>1096</v>
      </c>
      <c r="E7002" s="7" t="s">
        <v>810</v>
      </c>
      <c r="F7002" s="7" t="s">
        <v>711</v>
      </c>
      <c r="G7002" s="7" t="s">
        <v>1072</v>
      </c>
      <c r="H7002" s="7" t="s">
        <v>993</v>
      </c>
      <c r="I7002" s="6" t="s">
        <v>14</v>
      </c>
      <c r="J7002" s="1">
        <v>-8840</v>
      </c>
      <c r="K7002" s="1">
        <v>2781</v>
      </c>
      <c r="L7002" s="1">
        <v>0</v>
      </c>
      <c r="M7002" s="1">
        <v>-8840</v>
      </c>
      <c r="N7002" s="1">
        <v>2781</v>
      </c>
      <c r="O7002" s="1">
        <v>0</v>
      </c>
      <c r="P7002" s="1"/>
      <c r="Q7002" s="12"/>
      <c r="R7002" s="29">
        <f t="shared" si="329"/>
        <v>0</v>
      </c>
      <c r="S7002" t="str">
        <f t="shared" si="330"/>
        <v>OK</v>
      </c>
      <c r="T7002" s="10">
        <f>IFERROR(VLOOKUP(A7002,[1]!Tabla1[[#All],[Material]:[venta nueva]],38,FALSE),0)</f>
        <v>0</v>
      </c>
    </row>
    <row r="7003" spans="1:20" hidden="1" x14ac:dyDescent="0.35">
      <c r="A7003">
        <f t="shared" si="331"/>
        <v>1012527</v>
      </c>
      <c r="B7003" s="6" t="s">
        <v>1433</v>
      </c>
      <c r="C7003" s="7" t="s">
        <v>658</v>
      </c>
      <c r="D7003" s="7" t="s">
        <v>1096</v>
      </c>
      <c r="E7003" s="7" t="s">
        <v>811</v>
      </c>
      <c r="F7003" s="7" t="s">
        <v>812</v>
      </c>
      <c r="G7003" s="7" t="s">
        <v>1072</v>
      </c>
      <c r="H7003" s="7" t="s">
        <v>993</v>
      </c>
      <c r="I7003" s="6" t="s">
        <v>14</v>
      </c>
      <c r="J7003" s="1">
        <v>-23060</v>
      </c>
      <c r="K7003" s="1">
        <v>2605</v>
      </c>
      <c r="L7003" s="1">
        <v>0</v>
      </c>
      <c r="M7003" s="1">
        <v>-23060</v>
      </c>
      <c r="N7003" s="1">
        <v>2605</v>
      </c>
      <c r="O7003" s="1">
        <v>0</v>
      </c>
      <c r="P7003" s="1"/>
      <c r="Q7003" s="12"/>
      <c r="R7003" s="29">
        <f t="shared" si="329"/>
        <v>0</v>
      </c>
      <c r="S7003" t="str">
        <f t="shared" si="330"/>
        <v>OK</v>
      </c>
      <c r="T7003" s="10">
        <f>IFERROR(VLOOKUP(A7003,[1]!Tabla1[[#All],[Material]:[venta nueva]],38,FALSE),0)</f>
        <v>0</v>
      </c>
    </row>
    <row r="7004" spans="1:20" hidden="1" x14ac:dyDescent="0.35">
      <c r="A7004">
        <f t="shared" si="331"/>
        <v>1012532</v>
      </c>
      <c r="B7004" s="6" t="s">
        <v>1433</v>
      </c>
      <c r="C7004" s="7" t="s">
        <v>658</v>
      </c>
      <c r="D7004" s="7" t="s">
        <v>1096</v>
      </c>
      <c r="E7004" s="7" t="s">
        <v>813</v>
      </c>
      <c r="F7004" s="7" t="s">
        <v>814</v>
      </c>
      <c r="G7004" s="7" t="s">
        <v>1065</v>
      </c>
      <c r="H7004" s="7" t="s">
        <v>981</v>
      </c>
      <c r="I7004" s="6" t="s">
        <v>8</v>
      </c>
      <c r="J7004" s="1">
        <v>-465</v>
      </c>
      <c r="K7004" s="1">
        <v>6500</v>
      </c>
      <c r="L7004" s="1">
        <v>6035</v>
      </c>
      <c r="M7004" s="1">
        <v>-465</v>
      </c>
      <c r="N7004" s="1">
        <v>6500</v>
      </c>
      <c r="O7004" s="1">
        <v>6035</v>
      </c>
      <c r="P7004" s="1">
        <v>6041.9520000000002</v>
      </c>
      <c r="Q7004" s="12"/>
      <c r="R7004" s="29">
        <f t="shared" si="329"/>
        <v>-6.9520000000002256</v>
      </c>
      <c r="S7004" t="str">
        <f t="shared" si="330"/>
        <v>Pendiente de ingreso</v>
      </c>
      <c r="T7004" s="10">
        <f>IFERROR(VLOOKUP(A7004,[1]!Tabla1[[#All],[Material]:[venta nueva]],38,FALSE),0)</f>
        <v>0</v>
      </c>
    </row>
    <row r="7005" spans="1:20" hidden="1" x14ac:dyDescent="0.35">
      <c r="A7005">
        <f t="shared" si="331"/>
        <v>1012595</v>
      </c>
      <c r="B7005" s="6" t="s">
        <v>1433</v>
      </c>
      <c r="C7005" s="7" t="s">
        <v>658</v>
      </c>
      <c r="D7005" s="7" t="s">
        <v>1096</v>
      </c>
      <c r="E7005" s="7" t="s">
        <v>1321</v>
      </c>
      <c r="F7005" s="7" t="s">
        <v>1322</v>
      </c>
      <c r="G7005" s="7" t="s">
        <v>1066</v>
      </c>
      <c r="H7005" s="7" t="s">
        <v>982</v>
      </c>
      <c r="I7005" s="6" t="s">
        <v>14</v>
      </c>
      <c r="J7005" s="1">
        <v>-12000</v>
      </c>
      <c r="K7005" s="1">
        <v>12000</v>
      </c>
      <c r="L7005" s="1">
        <v>0</v>
      </c>
      <c r="M7005" s="1">
        <v>-12000</v>
      </c>
      <c r="N7005" s="1">
        <v>12000</v>
      </c>
      <c r="O7005" s="1">
        <v>0</v>
      </c>
      <c r="P7005" s="1"/>
      <c r="Q7005" s="12"/>
      <c r="R7005" s="29">
        <f t="shared" si="329"/>
        <v>0</v>
      </c>
      <c r="S7005" t="str">
        <f t="shared" si="330"/>
        <v>OK</v>
      </c>
      <c r="T7005" s="10">
        <f>IFERROR(VLOOKUP(A7005,[1]!Tabla1[[#All],[Material]:[venta nueva]],38,FALSE),0)</f>
        <v>0</v>
      </c>
    </row>
    <row r="7006" spans="1:20" hidden="1" x14ac:dyDescent="0.35">
      <c r="A7006">
        <f t="shared" si="331"/>
        <v>1012598</v>
      </c>
      <c r="B7006" s="6" t="s">
        <v>1433</v>
      </c>
      <c r="C7006" s="7" t="s">
        <v>658</v>
      </c>
      <c r="D7006" s="7" t="s">
        <v>1096</v>
      </c>
      <c r="E7006" s="7" t="s">
        <v>821</v>
      </c>
      <c r="F7006" s="7" t="s">
        <v>822</v>
      </c>
      <c r="G7006" s="7" t="s">
        <v>1072</v>
      </c>
      <c r="H7006" s="7" t="s">
        <v>993</v>
      </c>
      <c r="I7006" s="6" t="s">
        <v>14</v>
      </c>
      <c r="J7006" s="1">
        <v>-6003</v>
      </c>
      <c r="K7006" s="1">
        <v>4647</v>
      </c>
      <c r="L7006" s="1">
        <v>0</v>
      </c>
      <c r="M7006" s="1">
        <v>-6003</v>
      </c>
      <c r="N7006" s="1">
        <v>4647</v>
      </c>
      <c r="O7006" s="1">
        <v>0</v>
      </c>
      <c r="P7006" s="1"/>
      <c r="Q7006" s="12"/>
      <c r="R7006" s="29">
        <f t="shared" si="329"/>
        <v>0</v>
      </c>
      <c r="S7006" t="str">
        <f t="shared" si="330"/>
        <v>OK</v>
      </c>
      <c r="T7006" s="10">
        <f>IFERROR(VLOOKUP(A7006,[1]!Tabla1[[#All],[Material]:[venta nueva]],38,FALSE),0)</f>
        <v>0</v>
      </c>
    </row>
    <row r="7007" spans="1:20" hidden="1" x14ac:dyDescent="0.35">
      <c r="A7007">
        <f t="shared" si="331"/>
        <v>1012601</v>
      </c>
      <c r="B7007" s="6" t="s">
        <v>1433</v>
      </c>
      <c r="C7007" s="7" t="s">
        <v>658</v>
      </c>
      <c r="D7007" s="7" t="s">
        <v>1096</v>
      </c>
      <c r="E7007" s="7" t="s">
        <v>823</v>
      </c>
      <c r="F7007" s="7" t="s">
        <v>1452</v>
      </c>
      <c r="G7007" s="7" t="s">
        <v>1065</v>
      </c>
      <c r="H7007" s="7" t="s">
        <v>995</v>
      </c>
      <c r="I7007" s="6" t="s">
        <v>8</v>
      </c>
      <c r="J7007" s="1">
        <v>26150</v>
      </c>
      <c r="K7007" s="1">
        <v>269437</v>
      </c>
      <c r="L7007" s="1">
        <v>295587</v>
      </c>
      <c r="M7007" s="1">
        <v>26150</v>
      </c>
      <c r="N7007" s="1">
        <v>269437</v>
      </c>
      <c r="O7007" s="1">
        <v>295587</v>
      </c>
      <c r="P7007" s="1">
        <v>304015.50199999998</v>
      </c>
      <c r="Q7007" s="12"/>
      <c r="R7007" s="29">
        <f t="shared" si="329"/>
        <v>-8428.5019999999786</v>
      </c>
      <c r="S7007" t="str">
        <f t="shared" si="330"/>
        <v>Pendiente de ingreso</v>
      </c>
      <c r="T7007" s="10">
        <f>IFERROR(VLOOKUP(A7007,[1]!Tabla1[[#All],[Material]:[venta nueva]],38,FALSE),0)</f>
        <v>0</v>
      </c>
    </row>
    <row r="7008" spans="1:20" hidden="1" x14ac:dyDescent="0.35">
      <c r="A7008">
        <f t="shared" si="331"/>
        <v>1012674</v>
      </c>
      <c r="B7008" s="6" t="s">
        <v>1433</v>
      </c>
      <c r="C7008" s="7" t="s">
        <v>658</v>
      </c>
      <c r="D7008" s="7" t="s">
        <v>1096</v>
      </c>
      <c r="E7008" s="7" t="s">
        <v>828</v>
      </c>
      <c r="F7008" s="7" t="s">
        <v>829</v>
      </c>
      <c r="G7008" s="7" t="s">
        <v>1065</v>
      </c>
      <c r="H7008" s="7" t="s">
        <v>989</v>
      </c>
      <c r="I7008" s="6" t="s">
        <v>11</v>
      </c>
      <c r="J7008" s="1"/>
      <c r="K7008" s="1"/>
      <c r="L7008" s="1"/>
      <c r="M7008" s="1">
        <v>0</v>
      </c>
      <c r="N7008" s="1">
        <v>24000</v>
      </c>
      <c r="O7008" s="1">
        <v>24000</v>
      </c>
      <c r="P7008" s="1"/>
      <c r="Q7008" s="12"/>
      <c r="R7008" s="29">
        <f t="shared" si="329"/>
        <v>24000</v>
      </c>
      <c r="S7008" t="str">
        <f t="shared" si="330"/>
        <v>Sobre ingreso</v>
      </c>
      <c r="T7008" s="10">
        <f>IFERROR(VLOOKUP(A7008,[1]!Tabla1[[#All],[Material]:[venta nueva]],38,FALSE),0)</f>
        <v>0</v>
      </c>
    </row>
    <row r="7009" spans="1:20" hidden="1" x14ac:dyDescent="0.35">
      <c r="A7009">
        <f t="shared" si="331"/>
        <v>1012681</v>
      </c>
      <c r="B7009" s="6" t="s">
        <v>1433</v>
      </c>
      <c r="C7009" s="7" t="s">
        <v>658</v>
      </c>
      <c r="D7009" s="7" t="s">
        <v>1096</v>
      </c>
      <c r="E7009" s="7" t="s">
        <v>830</v>
      </c>
      <c r="F7009" s="7" t="s">
        <v>831</v>
      </c>
      <c r="G7009" s="7" t="s">
        <v>1069</v>
      </c>
      <c r="H7009" s="7" t="s">
        <v>1000</v>
      </c>
      <c r="I7009" s="6" t="s">
        <v>14</v>
      </c>
      <c r="J7009" s="1">
        <v>-24260</v>
      </c>
      <c r="K7009" s="1">
        <v>48260</v>
      </c>
      <c r="L7009" s="1">
        <v>24000</v>
      </c>
      <c r="M7009" s="1">
        <v>-24260</v>
      </c>
      <c r="N7009" s="1">
        <v>48260</v>
      </c>
      <c r="O7009" s="1">
        <v>24000</v>
      </c>
      <c r="P7009" s="1">
        <v>24000</v>
      </c>
      <c r="Q7009" s="12"/>
      <c r="R7009" s="29">
        <f t="shared" si="329"/>
        <v>0</v>
      </c>
      <c r="S7009" t="str">
        <f t="shared" si="330"/>
        <v>OK</v>
      </c>
      <c r="T7009" s="10">
        <f>IFERROR(VLOOKUP(A7009,[1]!Tabla1[[#All],[Material]:[venta nueva]],38,FALSE),0)</f>
        <v>0</v>
      </c>
    </row>
    <row r="7010" spans="1:20" hidden="1" x14ac:dyDescent="0.35">
      <c r="A7010">
        <f t="shared" si="331"/>
        <v>1012724</v>
      </c>
      <c r="B7010" s="6" t="s">
        <v>1433</v>
      </c>
      <c r="C7010" s="7" t="s">
        <v>658</v>
      </c>
      <c r="D7010" s="7" t="s">
        <v>1096</v>
      </c>
      <c r="E7010" s="7" t="s">
        <v>839</v>
      </c>
      <c r="F7010" s="7" t="s">
        <v>840</v>
      </c>
      <c r="G7010" s="7" t="s">
        <v>1065</v>
      </c>
      <c r="H7010" s="7" t="s">
        <v>989</v>
      </c>
      <c r="I7010" s="6" t="s">
        <v>9</v>
      </c>
      <c r="J7010" s="1">
        <v>2</v>
      </c>
      <c r="K7010" s="1">
        <v>0</v>
      </c>
      <c r="L7010" s="1">
        <v>0</v>
      </c>
      <c r="M7010" s="1">
        <v>2</v>
      </c>
      <c r="N7010" s="1">
        <v>18000</v>
      </c>
      <c r="O7010" s="1">
        <v>18002</v>
      </c>
      <c r="P7010" s="1">
        <v>31027</v>
      </c>
      <c r="Q7010" s="12"/>
      <c r="R7010" s="29">
        <f t="shared" si="329"/>
        <v>-13025</v>
      </c>
      <c r="S7010" t="str">
        <f t="shared" si="330"/>
        <v>Pendiente de ingreso</v>
      </c>
      <c r="T7010" s="10">
        <f>IFERROR(VLOOKUP(A7010,[1]!Tabla1[[#All],[Material]:[venta nueva]],38,FALSE),0)</f>
        <v>0</v>
      </c>
    </row>
    <row r="7011" spans="1:20" hidden="1" x14ac:dyDescent="0.35">
      <c r="A7011">
        <f t="shared" si="331"/>
        <v>1012725</v>
      </c>
      <c r="B7011" s="6" t="s">
        <v>1433</v>
      </c>
      <c r="C7011" s="7" t="s">
        <v>658</v>
      </c>
      <c r="D7011" s="7" t="s">
        <v>1096</v>
      </c>
      <c r="E7011" s="7" t="s">
        <v>841</v>
      </c>
      <c r="F7011" s="7" t="s">
        <v>842</v>
      </c>
      <c r="G7011" s="7" t="s">
        <v>985</v>
      </c>
      <c r="H7011" s="7" t="s">
        <v>985</v>
      </c>
      <c r="I7011" s="6" t="s">
        <v>10</v>
      </c>
      <c r="J7011" s="1">
        <v>771</v>
      </c>
      <c r="K7011" s="1">
        <v>13404</v>
      </c>
      <c r="L7011" s="1">
        <v>14175</v>
      </c>
      <c r="M7011" s="1">
        <v>771</v>
      </c>
      <c r="N7011" s="1">
        <v>19242</v>
      </c>
      <c r="O7011" s="1">
        <v>20013</v>
      </c>
      <c r="P7011" s="1">
        <v>20012.831999999999</v>
      </c>
      <c r="Q7011" s="12"/>
      <c r="R7011" s="29">
        <f t="shared" si="329"/>
        <v>0.1680000000014843</v>
      </c>
      <c r="S7011" t="str">
        <f t="shared" si="330"/>
        <v>Sobre ingreso</v>
      </c>
      <c r="T7011" s="10">
        <f>IFERROR(VLOOKUP(A7011,[1]!Tabla1[[#All],[Material]:[venta nueva]],38,FALSE),0)</f>
        <v>0</v>
      </c>
    </row>
    <row r="7012" spans="1:20" hidden="1" x14ac:dyDescent="0.35">
      <c r="A7012">
        <f t="shared" si="331"/>
        <v>1012730</v>
      </c>
      <c r="B7012" s="6" t="s">
        <v>1433</v>
      </c>
      <c r="C7012" s="7" t="s">
        <v>658</v>
      </c>
      <c r="D7012" s="7" t="s">
        <v>1096</v>
      </c>
      <c r="E7012" s="7" t="s">
        <v>843</v>
      </c>
      <c r="F7012" s="7" t="s">
        <v>844</v>
      </c>
      <c r="G7012" s="7" t="s">
        <v>1065</v>
      </c>
      <c r="H7012" s="7" t="s">
        <v>989</v>
      </c>
      <c r="I7012" s="6" t="s">
        <v>9</v>
      </c>
      <c r="J7012" s="1">
        <v>5370</v>
      </c>
      <c r="K7012" s="1">
        <v>3694</v>
      </c>
      <c r="L7012" s="1">
        <v>9064</v>
      </c>
      <c r="M7012" s="1">
        <v>5370</v>
      </c>
      <c r="N7012" s="1">
        <v>3694</v>
      </c>
      <c r="O7012" s="1">
        <v>9064</v>
      </c>
      <c r="P7012" s="1">
        <v>8313</v>
      </c>
      <c r="Q7012" s="12"/>
      <c r="R7012" s="29">
        <f t="shared" si="329"/>
        <v>751</v>
      </c>
      <c r="S7012" t="str">
        <f t="shared" si="330"/>
        <v>Sobre ingreso</v>
      </c>
      <c r="T7012" s="10">
        <f>IFERROR(VLOOKUP(A7012,[1]!Tabla1[[#All],[Material]:[venta nueva]],38,FALSE),0)</f>
        <v>0</v>
      </c>
    </row>
    <row r="7013" spans="1:20" hidden="1" x14ac:dyDescent="0.35">
      <c r="A7013">
        <f t="shared" si="331"/>
        <v>1012745</v>
      </c>
      <c r="B7013" s="6" t="s">
        <v>1433</v>
      </c>
      <c r="C7013" s="7" t="s">
        <v>658</v>
      </c>
      <c r="D7013" s="7" t="s">
        <v>1096</v>
      </c>
      <c r="E7013" s="7" t="s">
        <v>845</v>
      </c>
      <c r="F7013" s="7" t="s">
        <v>846</v>
      </c>
      <c r="G7013" s="7" t="s">
        <v>1065</v>
      </c>
      <c r="H7013" s="7" t="s">
        <v>989</v>
      </c>
      <c r="I7013" s="6" t="s">
        <v>9</v>
      </c>
      <c r="J7013" s="1">
        <v>-5360</v>
      </c>
      <c r="K7013" s="1">
        <v>7077</v>
      </c>
      <c r="L7013" s="1">
        <v>1717</v>
      </c>
      <c r="M7013" s="1">
        <v>-5360</v>
      </c>
      <c r="N7013" s="1">
        <v>7077</v>
      </c>
      <c r="O7013" s="1">
        <v>1717</v>
      </c>
      <c r="P7013" s="1">
        <v>1700</v>
      </c>
      <c r="Q7013" s="12"/>
      <c r="R7013" s="29">
        <f t="shared" si="329"/>
        <v>17</v>
      </c>
      <c r="S7013" t="str">
        <f t="shared" si="330"/>
        <v>Sobre ingreso</v>
      </c>
      <c r="T7013" s="10">
        <f>IFERROR(VLOOKUP(A7013,[1]!Tabla1[[#All],[Material]:[venta nueva]],38,FALSE),0)</f>
        <v>0</v>
      </c>
    </row>
    <row r="7014" spans="1:20" hidden="1" x14ac:dyDescent="0.35">
      <c r="A7014">
        <f t="shared" si="331"/>
        <v>1012773</v>
      </c>
      <c r="B7014" s="6" t="s">
        <v>1433</v>
      </c>
      <c r="C7014" s="7" t="s">
        <v>658</v>
      </c>
      <c r="D7014" s="7" t="s">
        <v>1096</v>
      </c>
      <c r="E7014" s="7" t="s">
        <v>851</v>
      </c>
      <c r="F7014" s="7" t="s">
        <v>824</v>
      </c>
      <c r="G7014" s="7" t="s">
        <v>1065</v>
      </c>
      <c r="H7014" s="7" t="s">
        <v>995</v>
      </c>
      <c r="I7014" s="6" t="s">
        <v>9</v>
      </c>
      <c r="J7014" s="1">
        <v>100</v>
      </c>
      <c r="K7014" s="1">
        <v>0</v>
      </c>
      <c r="L7014" s="1">
        <v>0</v>
      </c>
      <c r="M7014" s="1">
        <v>100</v>
      </c>
      <c r="N7014" s="1">
        <v>0</v>
      </c>
      <c r="O7014" s="1">
        <v>0</v>
      </c>
      <c r="P7014" s="1"/>
      <c r="Q7014" s="12"/>
      <c r="R7014" s="29">
        <f t="shared" si="329"/>
        <v>0</v>
      </c>
      <c r="S7014" t="str">
        <f t="shared" si="330"/>
        <v>OK</v>
      </c>
      <c r="T7014" s="10">
        <f>IFERROR(VLOOKUP(A7014,[1]!Tabla1[[#All],[Material]:[venta nueva]],38,FALSE),0)</f>
        <v>0</v>
      </c>
    </row>
    <row r="7015" spans="1:20" hidden="1" x14ac:dyDescent="0.35">
      <c r="A7015">
        <f t="shared" si="331"/>
        <v>1012796</v>
      </c>
      <c r="B7015" s="6" t="s">
        <v>1433</v>
      </c>
      <c r="C7015" s="7" t="s">
        <v>658</v>
      </c>
      <c r="D7015" s="7" t="s">
        <v>1096</v>
      </c>
      <c r="E7015" s="7" t="s">
        <v>1190</v>
      </c>
      <c r="F7015" s="7" t="s">
        <v>1191</v>
      </c>
      <c r="G7015" s="7" t="s">
        <v>1068</v>
      </c>
      <c r="H7015" s="7" t="s">
        <v>1192</v>
      </c>
      <c r="I7015" s="6" t="s">
        <v>10</v>
      </c>
      <c r="J7015" s="1">
        <v>1080</v>
      </c>
      <c r="K7015" s="1">
        <v>46821</v>
      </c>
      <c r="L7015" s="1">
        <v>47901</v>
      </c>
      <c r="M7015" s="1">
        <v>1080</v>
      </c>
      <c r="N7015" s="1">
        <v>38920</v>
      </c>
      <c r="O7015" s="1">
        <v>40000</v>
      </c>
      <c r="P7015" s="1">
        <v>40000</v>
      </c>
      <c r="Q7015" s="12"/>
      <c r="R7015" s="29">
        <f t="shared" si="329"/>
        <v>0</v>
      </c>
      <c r="S7015" t="str">
        <f t="shared" si="330"/>
        <v>OK</v>
      </c>
      <c r="T7015" s="10">
        <f>IFERROR(VLOOKUP(A7015,[1]!Tabla1[[#All],[Material]:[venta nueva]],38,FALSE),0)</f>
        <v>0</v>
      </c>
    </row>
    <row r="7016" spans="1:20" hidden="1" x14ac:dyDescent="0.35">
      <c r="A7016">
        <f t="shared" si="331"/>
        <v>1012806</v>
      </c>
      <c r="B7016" s="6" t="s">
        <v>1433</v>
      </c>
      <c r="C7016" s="7" t="s">
        <v>658</v>
      </c>
      <c r="D7016" s="7" t="s">
        <v>1096</v>
      </c>
      <c r="E7016" s="7" t="s">
        <v>1414</v>
      </c>
      <c r="F7016" s="7" t="s">
        <v>1415</v>
      </c>
      <c r="G7016" s="7" t="s">
        <v>1070</v>
      </c>
      <c r="H7016" s="7" t="s">
        <v>1413</v>
      </c>
      <c r="I7016" s="6" t="s">
        <v>8</v>
      </c>
      <c r="J7016" s="1">
        <v>0</v>
      </c>
      <c r="K7016" s="1">
        <v>5000</v>
      </c>
      <c r="L7016" s="1">
        <v>5000</v>
      </c>
      <c r="M7016" s="1">
        <v>0</v>
      </c>
      <c r="N7016" s="1">
        <v>5000</v>
      </c>
      <c r="O7016" s="1">
        <v>5000</v>
      </c>
      <c r="P7016" s="1">
        <v>4998.5839999999998</v>
      </c>
      <c r="Q7016" s="12"/>
      <c r="R7016" s="29">
        <f t="shared" si="329"/>
        <v>1.4160000000001673</v>
      </c>
      <c r="S7016" t="str">
        <f t="shared" si="330"/>
        <v>Sobre ingreso</v>
      </c>
      <c r="T7016" s="10">
        <f>IFERROR(VLOOKUP(A7016,[1]!Tabla1[[#All],[Material]:[venta nueva]],38,FALSE),0)</f>
        <v>0</v>
      </c>
    </row>
    <row r="7017" spans="1:20" hidden="1" x14ac:dyDescent="0.35">
      <c r="A7017">
        <f t="shared" si="331"/>
        <v>1010877</v>
      </c>
      <c r="B7017" s="6" t="s">
        <v>1433</v>
      </c>
      <c r="C7017" s="7" t="s">
        <v>658</v>
      </c>
      <c r="D7017" s="7" t="s">
        <v>1097</v>
      </c>
      <c r="E7017" s="7" t="s">
        <v>660</v>
      </c>
      <c r="F7017" s="7" t="s">
        <v>661</v>
      </c>
      <c r="G7017" s="7" t="s">
        <v>1065</v>
      </c>
      <c r="H7017" s="7" t="s">
        <v>981</v>
      </c>
      <c r="I7017" s="6" t="s">
        <v>662</v>
      </c>
      <c r="J7017" s="1"/>
      <c r="K7017" s="1"/>
      <c r="L7017" s="1"/>
      <c r="M7017" s="1"/>
      <c r="N7017" s="1"/>
      <c r="O7017" s="1"/>
      <c r="P7017" s="1"/>
      <c r="Q7017" s="12">
        <v>155510</v>
      </c>
      <c r="R7017" s="29">
        <f t="shared" si="329"/>
        <v>0</v>
      </c>
      <c r="S7017" t="str">
        <f t="shared" si="330"/>
        <v>OK</v>
      </c>
      <c r="T7017" s="10">
        <f>IFERROR(VLOOKUP(A7017,[1]!Tabla1[[#All],[Material]:[venta nueva]],38,FALSE),0)</f>
        <v>0</v>
      </c>
    </row>
    <row r="7018" spans="1:20" hidden="1" x14ac:dyDescent="0.35">
      <c r="A7018">
        <f t="shared" si="331"/>
        <v>1011042</v>
      </c>
      <c r="B7018" s="6" t="s">
        <v>1433</v>
      </c>
      <c r="C7018" s="7" t="s">
        <v>658</v>
      </c>
      <c r="D7018" s="7" t="s">
        <v>1097</v>
      </c>
      <c r="E7018" s="7" t="s">
        <v>671</v>
      </c>
      <c r="F7018" s="7" t="s">
        <v>672</v>
      </c>
      <c r="G7018" s="7" t="s">
        <v>1067</v>
      </c>
      <c r="H7018" s="7" t="s">
        <v>983</v>
      </c>
      <c r="I7018" s="6" t="s">
        <v>662</v>
      </c>
      <c r="J7018" s="1"/>
      <c r="K7018" s="1"/>
      <c r="L7018" s="1"/>
      <c r="M7018" s="1"/>
      <c r="N7018" s="1"/>
      <c r="O7018" s="1"/>
      <c r="P7018" s="1"/>
      <c r="Q7018" s="12">
        <v>10730</v>
      </c>
      <c r="R7018" s="29">
        <f t="shared" si="329"/>
        <v>0</v>
      </c>
      <c r="S7018" t="str">
        <f t="shared" si="330"/>
        <v>OK</v>
      </c>
      <c r="T7018" s="10">
        <f>IFERROR(VLOOKUP(A7018,[1]!Tabla1[[#All],[Material]:[venta nueva]],38,FALSE),0)</f>
        <v>0</v>
      </c>
    </row>
    <row r="7019" spans="1:20" hidden="1" x14ac:dyDescent="0.35">
      <c r="A7019">
        <f t="shared" si="331"/>
        <v>1011127</v>
      </c>
      <c r="B7019" s="6" t="s">
        <v>1433</v>
      </c>
      <c r="C7019" s="7" t="s">
        <v>658</v>
      </c>
      <c r="D7019" s="7" t="s">
        <v>1097</v>
      </c>
      <c r="E7019" s="7" t="s">
        <v>677</v>
      </c>
      <c r="F7019" s="7" t="s">
        <v>678</v>
      </c>
      <c r="G7019" s="7" t="s">
        <v>1066</v>
      </c>
      <c r="H7019" s="7" t="s">
        <v>982</v>
      </c>
      <c r="I7019" s="6" t="s">
        <v>10</v>
      </c>
      <c r="J7019" s="1"/>
      <c r="K7019" s="1"/>
      <c r="L7019" s="1"/>
      <c r="M7019" s="1"/>
      <c r="N7019" s="1"/>
      <c r="O7019" s="1"/>
      <c r="P7019" s="1"/>
      <c r="Q7019" s="12">
        <v>1034332</v>
      </c>
      <c r="R7019" s="29">
        <f t="shared" si="329"/>
        <v>0</v>
      </c>
      <c r="S7019" t="str">
        <f t="shared" si="330"/>
        <v>OK</v>
      </c>
      <c r="T7019" s="10">
        <f>IFERROR(VLOOKUP(A7019,[1]!Tabla1[[#All],[Material]:[venta nueva]],38,FALSE),0)</f>
        <v>0</v>
      </c>
    </row>
    <row r="7020" spans="1:20" hidden="1" x14ac:dyDescent="0.35">
      <c r="A7020">
        <f t="shared" si="331"/>
        <v>1011150</v>
      </c>
      <c r="B7020" s="6" t="s">
        <v>1433</v>
      </c>
      <c r="C7020" s="7" t="s">
        <v>658</v>
      </c>
      <c r="D7020" s="7" t="s">
        <v>1097</v>
      </c>
      <c r="E7020" s="7" t="s">
        <v>679</v>
      </c>
      <c r="F7020" s="7" t="s">
        <v>680</v>
      </c>
      <c r="G7020" s="7" t="s">
        <v>1068</v>
      </c>
      <c r="H7020" s="7" t="s">
        <v>984</v>
      </c>
      <c r="I7020" s="6" t="s">
        <v>10</v>
      </c>
      <c r="J7020" s="1"/>
      <c r="K7020" s="1"/>
      <c r="L7020" s="1"/>
      <c r="M7020" s="1"/>
      <c r="N7020" s="1"/>
      <c r="O7020" s="1"/>
      <c r="P7020" s="1"/>
      <c r="Q7020" s="12">
        <v>40000</v>
      </c>
      <c r="R7020" s="29">
        <f t="shared" si="329"/>
        <v>0</v>
      </c>
      <c r="S7020" t="str">
        <f t="shared" si="330"/>
        <v>OK</v>
      </c>
      <c r="T7020" s="10">
        <f>IFERROR(VLOOKUP(A7020,[1]!Tabla1[[#All],[Material]:[venta nueva]],38,FALSE),0)</f>
        <v>0</v>
      </c>
    </row>
    <row r="7021" spans="1:20" hidden="1" x14ac:dyDescent="0.35">
      <c r="A7021">
        <f t="shared" si="331"/>
        <v>1011151</v>
      </c>
      <c r="B7021" s="6" t="s">
        <v>1433</v>
      </c>
      <c r="C7021" s="7" t="s">
        <v>658</v>
      </c>
      <c r="D7021" s="7" t="s">
        <v>1097</v>
      </c>
      <c r="E7021" s="7" t="s">
        <v>681</v>
      </c>
      <c r="F7021" s="7" t="s">
        <v>682</v>
      </c>
      <c r="G7021" s="7" t="s">
        <v>985</v>
      </c>
      <c r="H7021" s="7" t="s">
        <v>985</v>
      </c>
      <c r="I7021" s="6" t="s">
        <v>10</v>
      </c>
      <c r="J7021" s="1"/>
      <c r="K7021" s="1"/>
      <c r="L7021" s="1"/>
      <c r="M7021" s="1"/>
      <c r="N7021" s="1"/>
      <c r="O7021" s="1"/>
      <c r="P7021" s="1"/>
      <c r="Q7021" s="12">
        <v>20000</v>
      </c>
      <c r="R7021" s="29">
        <f t="shared" si="329"/>
        <v>0</v>
      </c>
      <c r="S7021" t="str">
        <f t="shared" si="330"/>
        <v>OK</v>
      </c>
      <c r="T7021" s="10">
        <f>IFERROR(VLOOKUP(A7021,[1]!Tabla1[[#All],[Material]:[venta nueva]],38,FALSE),0)</f>
        <v>0</v>
      </c>
    </row>
    <row r="7022" spans="1:20" hidden="1" x14ac:dyDescent="0.35">
      <c r="A7022">
        <f t="shared" si="331"/>
        <v>1011421</v>
      </c>
      <c r="B7022" s="6" t="s">
        <v>1433</v>
      </c>
      <c r="C7022" s="7" t="s">
        <v>658</v>
      </c>
      <c r="D7022" s="7" t="s">
        <v>1097</v>
      </c>
      <c r="E7022" s="7" t="s">
        <v>689</v>
      </c>
      <c r="F7022" s="7" t="s">
        <v>690</v>
      </c>
      <c r="G7022" s="7" t="s">
        <v>1063</v>
      </c>
      <c r="H7022" s="7" t="s">
        <v>988</v>
      </c>
      <c r="I7022" s="6" t="s">
        <v>11</v>
      </c>
      <c r="J7022" s="1"/>
      <c r="K7022" s="1"/>
      <c r="L7022" s="1"/>
      <c r="M7022" s="1"/>
      <c r="N7022" s="1"/>
      <c r="O7022" s="1"/>
      <c r="P7022" s="1"/>
      <c r="Q7022" s="12">
        <v>647000</v>
      </c>
      <c r="R7022" s="29">
        <f t="shared" si="329"/>
        <v>0</v>
      </c>
      <c r="S7022" t="str">
        <f t="shared" si="330"/>
        <v>OK</v>
      </c>
      <c r="T7022" s="10">
        <f>IFERROR(VLOOKUP(A7022,[1]!Tabla1[[#All],[Material]:[venta nueva]],38,FALSE),0)</f>
        <v>0</v>
      </c>
    </row>
    <row r="7023" spans="1:20" hidden="1" x14ac:dyDescent="0.35">
      <c r="A7023">
        <f t="shared" si="331"/>
        <v>1011558</v>
      </c>
      <c r="B7023" s="6" t="s">
        <v>1433</v>
      </c>
      <c r="C7023" s="7" t="s">
        <v>658</v>
      </c>
      <c r="D7023" s="7" t="s">
        <v>1097</v>
      </c>
      <c r="E7023" s="7" t="s">
        <v>693</v>
      </c>
      <c r="F7023" s="7" t="s">
        <v>694</v>
      </c>
      <c r="G7023" s="7" t="s">
        <v>1063</v>
      </c>
      <c r="H7023" s="7" t="s">
        <v>988</v>
      </c>
      <c r="I7023" s="6" t="s">
        <v>11</v>
      </c>
      <c r="J7023" s="1"/>
      <c r="K7023" s="1"/>
      <c r="L7023" s="1"/>
      <c r="M7023" s="1"/>
      <c r="N7023" s="1"/>
      <c r="O7023" s="1"/>
      <c r="P7023" s="1"/>
      <c r="Q7023" s="12">
        <v>180000</v>
      </c>
      <c r="R7023" s="29">
        <f t="shared" si="329"/>
        <v>0</v>
      </c>
      <c r="S7023" t="str">
        <f t="shared" si="330"/>
        <v>OK</v>
      </c>
      <c r="T7023" s="10">
        <f>IFERROR(VLOOKUP(A7023,[1]!Tabla1[[#All],[Material]:[venta nueva]],38,FALSE),0)</f>
        <v>0</v>
      </c>
    </row>
    <row r="7024" spans="1:20" hidden="1" x14ac:dyDescent="0.35">
      <c r="A7024">
        <f t="shared" si="331"/>
        <v>1011560</v>
      </c>
      <c r="B7024" s="6" t="s">
        <v>1433</v>
      </c>
      <c r="C7024" s="7" t="s">
        <v>658</v>
      </c>
      <c r="D7024" s="7" t="s">
        <v>1097</v>
      </c>
      <c r="E7024" s="7" t="s">
        <v>695</v>
      </c>
      <c r="F7024" s="7" t="s">
        <v>696</v>
      </c>
      <c r="G7024" s="7" t="s">
        <v>1065</v>
      </c>
      <c r="H7024" s="7" t="s">
        <v>989</v>
      </c>
      <c r="I7024" s="6" t="s">
        <v>13</v>
      </c>
      <c r="J7024" s="1"/>
      <c r="K7024" s="1"/>
      <c r="L7024" s="1"/>
      <c r="M7024" s="1"/>
      <c r="N7024" s="1"/>
      <c r="O7024" s="1"/>
      <c r="P7024" s="1"/>
      <c r="Q7024" s="12">
        <v>40042.775999999998</v>
      </c>
      <c r="R7024" s="29">
        <f t="shared" si="329"/>
        <v>0</v>
      </c>
      <c r="S7024" t="str">
        <f t="shared" si="330"/>
        <v>OK</v>
      </c>
      <c r="T7024" s="10">
        <f>IFERROR(VLOOKUP(A7024,[1]!Tabla1[[#All],[Material]:[venta nueva]],38,FALSE),0)</f>
        <v>0</v>
      </c>
    </row>
    <row r="7025" spans="1:20" hidden="1" x14ac:dyDescent="0.35">
      <c r="A7025">
        <f t="shared" si="331"/>
        <v>1011586</v>
      </c>
      <c r="B7025" s="6" t="s">
        <v>1433</v>
      </c>
      <c r="C7025" s="7" t="s">
        <v>658</v>
      </c>
      <c r="D7025" s="7" t="s">
        <v>1097</v>
      </c>
      <c r="E7025" s="7" t="s">
        <v>700</v>
      </c>
      <c r="F7025" s="7" t="s">
        <v>701</v>
      </c>
      <c r="G7025" s="7" t="s">
        <v>1068</v>
      </c>
      <c r="H7025" s="7" t="s">
        <v>992</v>
      </c>
      <c r="I7025" s="6" t="s">
        <v>14</v>
      </c>
      <c r="J7025" s="1"/>
      <c r="K7025" s="1"/>
      <c r="L7025" s="1"/>
      <c r="M7025" s="1"/>
      <c r="N7025" s="1"/>
      <c r="O7025" s="1"/>
      <c r="P7025" s="1"/>
      <c r="Q7025" s="12">
        <v>161084</v>
      </c>
      <c r="R7025" s="29">
        <f t="shared" si="329"/>
        <v>0</v>
      </c>
      <c r="S7025" t="str">
        <f t="shared" si="330"/>
        <v>OK</v>
      </c>
      <c r="T7025" s="10">
        <f>IFERROR(VLOOKUP(A7025,[1]!Tabla1[[#All],[Material]:[venta nueva]],38,FALSE),0)</f>
        <v>0</v>
      </c>
    </row>
    <row r="7026" spans="1:20" hidden="1" x14ac:dyDescent="0.35">
      <c r="A7026">
        <f t="shared" si="331"/>
        <v>1011701</v>
      </c>
      <c r="B7026" s="6" t="s">
        <v>1433</v>
      </c>
      <c r="C7026" s="7" t="s">
        <v>658</v>
      </c>
      <c r="D7026" s="7" t="s">
        <v>1097</v>
      </c>
      <c r="E7026" s="7" t="s">
        <v>702</v>
      </c>
      <c r="F7026" s="7" t="s">
        <v>703</v>
      </c>
      <c r="G7026" s="7" t="s">
        <v>1066</v>
      </c>
      <c r="H7026" s="7" t="s">
        <v>982</v>
      </c>
      <c r="I7026" s="6" t="s">
        <v>8</v>
      </c>
      <c r="J7026" s="1"/>
      <c r="K7026" s="1"/>
      <c r="L7026" s="1"/>
      <c r="M7026" s="1"/>
      <c r="N7026" s="1"/>
      <c r="O7026" s="1"/>
      <c r="P7026" s="1"/>
      <c r="Q7026" s="12">
        <v>36193</v>
      </c>
      <c r="R7026" s="29">
        <f t="shared" si="329"/>
        <v>0</v>
      </c>
      <c r="S7026" t="str">
        <f t="shared" si="330"/>
        <v>OK</v>
      </c>
      <c r="T7026" s="10">
        <f>IFERROR(VLOOKUP(A7026,[1]!Tabla1[[#All],[Material]:[venta nueva]],38,FALSE),0)</f>
        <v>0</v>
      </c>
    </row>
    <row r="7027" spans="1:20" hidden="1" x14ac:dyDescent="0.35">
      <c r="A7027">
        <f t="shared" si="331"/>
        <v>1011967</v>
      </c>
      <c r="B7027" s="6" t="s">
        <v>1433</v>
      </c>
      <c r="C7027" s="7" t="s">
        <v>658</v>
      </c>
      <c r="D7027" s="7" t="s">
        <v>1097</v>
      </c>
      <c r="E7027" s="7" t="s">
        <v>708</v>
      </c>
      <c r="F7027" s="7" t="s">
        <v>709</v>
      </c>
      <c r="G7027" s="7" t="s">
        <v>1072</v>
      </c>
      <c r="H7027" s="7" t="s">
        <v>993</v>
      </c>
      <c r="I7027" s="6" t="s">
        <v>14</v>
      </c>
      <c r="J7027" s="1"/>
      <c r="K7027" s="1"/>
      <c r="L7027" s="1"/>
      <c r="M7027" s="1"/>
      <c r="N7027" s="1"/>
      <c r="O7027" s="1"/>
      <c r="P7027" s="1"/>
      <c r="Q7027" s="12">
        <v>15650</v>
      </c>
      <c r="R7027" s="29">
        <f t="shared" ref="R7027:R7090" si="332">+O7027-P7027</f>
        <v>0</v>
      </c>
      <c r="S7027" t="str">
        <f t="shared" ref="S7027:S7090" si="333">IF(R7027&gt;0,"Sobre ingreso",IF(R7027&lt;0,"Pendiente de ingreso","OK"))</f>
        <v>OK</v>
      </c>
      <c r="T7027" s="10">
        <f>IFERROR(VLOOKUP(A7027,[1]!Tabla1[[#All],[Material]:[venta nueva]],38,FALSE),0)</f>
        <v>0</v>
      </c>
    </row>
    <row r="7028" spans="1:20" hidden="1" x14ac:dyDescent="0.35">
      <c r="A7028">
        <f t="shared" si="331"/>
        <v>1011968</v>
      </c>
      <c r="B7028" s="6" t="s">
        <v>1433</v>
      </c>
      <c r="C7028" s="7" t="s">
        <v>658</v>
      </c>
      <c r="D7028" s="7" t="s">
        <v>1097</v>
      </c>
      <c r="E7028" s="7" t="s">
        <v>710</v>
      </c>
      <c r="F7028" s="7" t="s">
        <v>711</v>
      </c>
      <c r="G7028" s="7" t="s">
        <v>1072</v>
      </c>
      <c r="H7028" s="7" t="s">
        <v>993</v>
      </c>
      <c r="I7028" s="6" t="s">
        <v>14</v>
      </c>
      <c r="J7028" s="1"/>
      <c r="K7028" s="1"/>
      <c r="L7028" s="1"/>
      <c r="M7028" s="1"/>
      <c r="N7028" s="1"/>
      <c r="O7028" s="1"/>
      <c r="P7028" s="1"/>
      <c r="Q7028" s="12">
        <v>1938</v>
      </c>
      <c r="R7028" s="29">
        <f t="shared" si="332"/>
        <v>0</v>
      </c>
      <c r="S7028" t="str">
        <f t="shared" si="333"/>
        <v>OK</v>
      </c>
      <c r="T7028" s="10">
        <f>IFERROR(VLOOKUP(A7028,[1]!Tabla1[[#All],[Material]:[venta nueva]],38,FALSE),0)</f>
        <v>0</v>
      </c>
    </row>
    <row r="7029" spans="1:20" hidden="1" x14ac:dyDescent="0.35">
      <c r="A7029">
        <f t="shared" si="331"/>
        <v>1011969</v>
      </c>
      <c r="B7029" s="6" t="s">
        <v>1433</v>
      </c>
      <c r="C7029" s="7" t="s">
        <v>658</v>
      </c>
      <c r="D7029" s="7" t="s">
        <v>1097</v>
      </c>
      <c r="E7029" s="7" t="s">
        <v>712</v>
      </c>
      <c r="F7029" s="7" t="s">
        <v>713</v>
      </c>
      <c r="G7029" s="7" t="s">
        <v>1072</v>
      </c>
      <c r="H7029" s="7" t="s">
        <v>993</v>
      </c>
      <c r="I7029" s="6" t="s">
        <v>14</v>
      </c>
      <c r="J7029" s="1"/>
      <c r="K7029" s="1"/>
      <c r="L7029" s="1"/>
      <c r="M7029" s="1"/>
      <c r="N7029" s="1"/>
      <c r="O7029" s="1"/>
      <c r="P7029" s="1"/>
      <c r="Q7029" s="12">
        <v>68540</v>
      </c>
      <c r="R7029" s="29">
        <f t="shared" si="332"/>
        <v>0</v>
      </c>
      <c r="S7029" t="str">
        <f t="shared" si="333"/>
        <v>OK</v>
      </c>
      <c r="T7029" s="10">
        <f>IFERROR(VLOOKUP(A7029,[1]!Tabla1[[#All],[Material]:[venta nueva]],38,FALSE),0)</f>
        <v>0</v>
      </c>
    </row>
    <row r="7030" spans="1:20" hidden="1" x14ac:dyDescent="0.35">
      <c r="A7030">
        <f t="shared" si="331"/>
        <v>1012012</v>
      </c>
      <c r="B7030" s="6" t="s">
        <v>1433</v>
      </c>
      <c r="C7030" s="7" t="s">
        <v>658</v>
      </c>
      <c r="D7030" s="7" t="s">
        <v>1097</v>
      </c>
      <c r="E7030" s="7" t="s">
        <v>716</v>
      </c>
      <c r="F7030" s="7" t="s">
        <v>717</v>
      </c>
      <c r="G7030" s="7" t="s">
        <v>1068</v>
      </c>
      <c r="H7030" s="7" t="s">
        <v>992</v>
      </c>
      <c r="I7030" s="6" t="s">
        <v>12</v>
      </c>
      <c r="J7030" s="1"/>
      <c r="K7030" s="1"/>
      <c r="L7030" s="1"/>
      <c r="M7030" s="1"/>
      <c r="N7030" s="1"/>
      <c r="O7030" s="1"/>
      <c r="P7030" s="1"/>
      <c r="Q7030" s="12">
        <v>13000</v>
      </c>
      <c r="R7030" s="29">
        <f t="shared" si="332"/>
        <v>0</v>
      </c>
      <c r="S7030" t="str">
        <f t="shared" si="333"/>
        <v>OK</v>
      </c>
      <c r="T7030" s="10">
        <f>IFERROR(VLOOKUP(A7030,[1]!Tabla1[[#All],[Material]:[venta nueva]],38,FALSE),0)</f>
        <v>0</v>
      </c>
    </row>
    <row r="7031" spans="1:20" hidden="1" x14ac:dyDescent="0.35">
      <c r="A7031">
        <f t="shared" si="331"/>
        <v>1012107</v>
      </c>
      <c r="B7031" s="6" t="s">
        <v>1433</v>
      </c>
      <c r="C7031" s="7" t="s">
        <v>658</v>
      </c>
      <c r="D7031" s="7" t="s">
        <v>1097</v>
      </c>
      <c r="E7031" s="7" t="s">
        <v>720</v>
      </c>
      <c r="F7031" s="7" t="s">
        <v>721</v>
      </c>
      <c r="G7031" s="7" t="s">
        <v>1066</v>
      </c>
      <c r="H7031" s="7" t="s">
        <v>982</v>
      </c>
      <c r="I7031" s="6" t="s">
        <v>8</v>
      </c>
      <c r="J7031" s="1"/>
      <c r="K7031" s="1"/>
      <c r="L7031" s="1"/>
      <c r="M7031" s="1"/>
      <c r="N7031" s="1"/>
      <c r="O7031" s="1"/>
      <c r="P7031" s="1"/>
      <c r="Q7031" s="12">
        <v>83496.5</v>
      </c>
      <c r="R7031" s="29">
        <f t="shared" si="332"/>
        <v>0</v>
      </c>
      <c r="S7031" t="str">
        <f t="shared" si="333"/>
        <v>OK</v>
      </c>
      <c r="T7031" s="10">
        <f>IFERROR(VLOOKUP(A7031,[1]!Tabla1[[#All],[Material]:[venta nueva]],38,FALSE),0)</f>
        <v>0</v>
      </c>
    </row>
    <row r="7032" spans="1:20" hidden="1" x14ac:dyDescent="0.35">
      <c r="A7032">
        <f t="shared" si="331"/>
        <v>1012108</v>
      </c>
      <c r="B7032" s="6" t="s">
        <v>1433</v>
      </c>
      <c r="C7032" s="7" t="s">
        <v>658</v>
      </c>
      <c r="D7032" s="7" t="s">
        <v>1097</v>
      </c>
      <c r="E7032" s="7" t="s">
        <v>722</v>
      </c>
      <c r="F7032" s="7" t="s">
        <v>723</v>
      </c>
      <c r="G7032" s="7" t="s">
        <v>1066</v>
      </c>
      <c r="H7032" s="7" t="s">
        <v>982</v>
      </c>
      <c r="I7032" s="6" t="s">
        <v>8</v>
      </c>
      <c r="J7032" s="1"/>
      <c r="K7032" s="1"/>
      <c r="L7032" s="1"/>
      <c r="M7032" s="1"/>
      <c r="N7032" s="1"/>
      <c r="O7032" s="1"/>
      <c r="P7032" s="1"/>
      <c r="Q7032" s="12">
        <v>307000.7</v>
      </c>
      <c r="R7032" s="29">
        <f t="shared" si="332"/>
        <v>0</v>
      </c>
      <c r="S7032" t="str">
        <f t="shared" si="333"/>
        <v>OK</v>
      </c>
      <c r="T7032" s="10">
        <f>IFERROR(VLOOKUP(A7032,[1]!Tabla1[[#All],[Material]:[venta nueva]],38,FALSE),0)</f>
        <v>0</v>
      </c>
    </row>
    <row r="7033" spans="1:20" hidden="1" x14ac:dyDescent="0.35">
      <c r="A7033">
        <f t="shared" si="331"/>
        <v>1012109</v>
      </c>
      <c r="B7033" s="6" t="s">
        <v>1433</v>
      </c>
      <c r="C7033" s="7" t="s">
        <v>658</v>
      </c>
      <c r="D7033" s="7" t="s">
        <v>1097</v>
      </c>
      <c r="E7033" s="7" t="s">
        <v>724</v>
      </c>
      <c r="F7033" s="7" t="s">
        <v>725</v>
      </c>
      <c r="G7033" s="7" t="s">
        <v>1066</v>
      </c>
      <c r="H7033" s="7" t="s">
        <v>982</v>
      </c>
      <c r="I7033" s="6" t="s">
        <v>8</v>
      </c>
      <c r="J7033" s="1"/>
      <c r="K7033" s="1"/>
      <c r="L7033" s="1"/>
      <c r="M7033" s="1"/>
      <c r="N7033" s="1"/>
      <c r="O7033" s="1"/>
      <c r="P7033" s="1"/>
      <c r="Q7033" s="12">
        <v>190701.5</v>
      </c>
      <c r="R7033" s="29">
        <f t="shared" si="332"/>
        <v>0</v>
      </c>
      <c r="S7033" t="str">
        <f t="shared" si="333"/>
        <v>OK</v>
      </c>
      <c r="T7033" s="10">
        <f>IFERROR(VLOOKUP(A7033,[1]!Tabla1[[#All],[Material]:[venta nueva]],38,FALSE),0)</f>
        <v>0</v>
      </c>
    </row>
    <row r="7034" spans="1:20" hidden="1" x14ac:dyDescent="0.35">
      <c r="A7034">
        <f t="shared" si="331"/>
        <v>1012110</v>
      </c>
      <c r="B7034" s="6" t="s">
        <v>1433</v>
      </c>
      <c r="C7034" s="7" t="s">
        <v>658</v>
      </c>
      <c r="D7034" s="7" t="s">
        <v>1097</v>
      </c>
      <c r="E7034" s="7" t="s">
        <v>726</v>
      </c>
      <c r="F7034" s="7" t="s">
        <v>727</v>
      </c>
      <c r="G7034" s="7" t="s">
        <v>1066</v>
      </c>
      <c r="H7034" s="7" t="s">
        <v>982</v>
      </c>
      <c r="I7034" s="6" t="s">
        <v>8</v>
      </c>
      <c r="J7034" s="1"/>
      <c r="K7034" s="1"/>
      <c r="L7034" s="1"/>
      <c r="M7034" s="1"/>
      <c r="N7034" s="1"/>
      <c r="O7034" s="1"/>
      <c r="P7034" s="1"/>
      <c r="Q7034" s="12">
        <v>132640</v>
      </c>
      <c r="R7034" s="29">
        <f t="shared" si="332"/>
        <v>0</v>
      </c>
      <c r="S7034" t="str">
        <f t="shared" si="333"/>
        <v>OK</v>
      </c>
      <c r="T7034" s="10">
        <f>IFERROR(VLOOKUP(A7034,[1]!Tabla1[[#All],[Material]:[venta nueva]],38,FALSE),0)</f>
        <v>0</v>
      </c>
    </row>
    <row r="7035" spans="1:20" hidden="1" x14ac:dyDescent="0.35">
      <c r="A7035">
        <f t="shared" si="331"/>
        <v>1012111</v>
      </c>
      <c r="B7035" s="6" t="s">
        <v>1433</v>
      </c>
      <c r="C7035" s="7" t="s">
        <v>658</v>
      </c>
      <c r="D7035" s="7" t="s">
        <v>1097</v>
      </c>
      <c r="E7035" s="7" t="s">
        <v>728</v>
      </c>
      <c r="F7035" s="7" t="s">
        <v>729</v>
      </c>
      <c r="G7035" s="7" t="s">
        <v>1066</v>
      </c>
      <c r="H7035" s="7" t="s">
        <v>982</v>
      </c>
      <c r="I7035" s="6" t="s">
        <v>8</v>
      </c>
      <c r="J7035" s="1"/>
      <c r="K7035" s="1"/>
      <c r="L7035" s="1"/>
      <c r="M7035" s="1"/>
      <c r="N7035" s="1"/>
      <c r="O7035" s="1"/>
      <c r="P7035" s="1"/>
      <c r="Q7035" s="12">
        <v>104018.515</v>
      </c>
      <c r="R7035" s="29">
        <f t="shared" si="332"/>
        <v>0</v>
      </c>
      <c r="S7035" t="str">
        <f t="shared" si="333"/>
        <v>OK</v>
      </c>
      <c r="T7035" s="10">
        <f>IFERROR(VLOOKUP(A7035,[1]!Tabla1[[#All],[Material]:[venta nueva]],38,FALSE),0)</f>
        <v>0</v>
      </c>
    </row>
    <row r="7036" spans="1:20" hidden="1" x14ac:dyDescent="0.35">
      <c r="A7036">
        <f t="shared" si="331"/>
        <v>1012112</v>
      </c>
      <c r="B7036" s="6" t="s">
        <v>1433</v>
      </c>
      <c r="C7036" s="7" t="s">
        <v>658</v>
      </c>
      <c r="D7036" s="7" t="s">
        <v>1097</v>
      </c>
      <c r="E7036" s="7" t="s">
        <v>730</v>
      </c>
      <c r="F7036" s="7" t="s">
        <v>731</v>
      </c>
      <c r="G7036" s="7" t="s">
        <v>1066</v>
      </c>
      <c r="H7036" s="7" t="s">
        <v>982</v>
      </c>
      <c r="I7036" s="6" t="s">
        <v>8</v>
      </c>
      <c r="J7036" s="1"/>
      <c r="K7036" s="1"/>
      <c r="L7036" s="1"/>
      <c r="M7036" s="1"/>
      <c r="N7036" s="1"/>
      <c r="O7036" s="1"/>
      <c r="P7036" s="1"/>
      <c r="Q7036" s="12">
        <v>10241</v>
      </c>
      <c r="R7036" s="29">
        <f t="shared" si="332"/>
        <v>0</v>
      </c>
      <c r="S7036" t="str">
        <f t="shared" si="333"/>
        <v>OK</v>
      </c>
      <c r="T7036" s="10">
        <f>IFERROR(VLOOKUP(A7036,[1]!Tabla1[[#All],[Material]:[venta nueva]],38,FALSE),0)</f>
        <v>0</v>
      </c>
    </row>
    <row r="7037" spans="1:20" hidden="1" x14ac:dyDescent="0.35">
      <c r="A7037">
        <f t="shared" si="331"/>
        <v>1012145</v>
      </c>
      <c r="B7037" s="6" t="s">
        <v>1433</v>
      </c>
      <c r="C7037" s="7" t="s">
        <v>658</v>
      </c>
      <c r="D7037" s="7" t="s">
        <v>1097</v>
      </c>
      <c r="E7037" s="7" t="s">
        <v>734</v>
      </c>
      <c r="F7037" s="7" t="s">
        <v>735</v>
      </c>
      <c r="G7037" s="7" t="s">
        <v>1066</v>
      </c>
      <c r="H7037" s="7" t="s">
        <v>982</v>
      </c>
      <c r="I7037" s="6" t="s">
        <v>8</v>
      </c>
      <c r="J7037" s="1"/>
      <c r="K7037" s="1"/>
      <c r="L7037" s="1"/>
      <c r="M7037" s="1"/>
      <c r="N7037" s="1"/>
      <c r="O7037" s="1"/>
      <c r="P7037" s="1"/>
      <c r="Q7037" s="12">
        <v>192355</v>
      </c>
      <c r="R7037" s="29">
        <f t="shared" si="332"/>
        <v>0</v>
      </c>
      <c r="S7037" t="str">
        <f t="shared" si="333"/>
        <v>OK</v>
      </c>
      <c r="T7037" s="10">
        <f>IFERROR(VLOOKUP(A7037,[1]!Tabla1[[#All],[Material]:[venta nueva]],38,FALSE),0)</f>
        <v>0</v>
      </c>
    </row>
    <row r="7038" spans="1:20" hidden="1" x14ac:dyDescent="0.35">
      <c r="A7038">
        <f t="shared" si="331"/>
        <v>1012147</v>
      </c>
      <c r="B7038" s="6" t="s">
        <v>1433</v>
      </c>
      <c r="C7038" s="7" t="s">
        <v>658</v>
      </c>
      <c r="D7038" s="7" t="s">
        <v>1097</v>
      </c>
      <c r="E7038" s="7" t="s">
        <v>736</v>
      </c>
      <c r="F7038" s="7" t="s">
        <v>737</v>
      </c>
      <c r="G7038" s="7" t="s">
        <v>985</v>
      </c>
      <c r="H7038" s="7" t="s">
        <v>985</v>
      </c>
      <c r="I7038" s="6" t="s">
        <v>8</v>
      </c>
      <c r="J7038" s="1"/>
      <c r="K7038" s="1"/>
      <c r="L7038" s="1"/>
      <c r="M7038" s="1"/>
      <c r="N7038" s="1"/>
      <c r="O7038" s="1"/>
      <c r="P7038" s="1"/>
      <c r="Q7038" s="12">
        <v>197850</v>
      </c>
      <c r="R7038" s="29">
        <f t="shared" si="332"/>
        <v>0</v>
      </c>
      <c r="S7038" t="str">
        <f t="shared" si="333"/>
        <v>OK</v>
      </c>
      <c r="T7038" s="10">
        <f>IFERROR(VLOOKUP(A7038,[1]!Tabla1[[#All],[Material]:[venta nueva]],38,FALSE),0)</f>
        <v>0</v>
      </c>
    </row>
    <row r="7039" spans="1:20" hidden="1" x14ac:dyDescent="0.35">
      <c r="A7039">
        <f t="shared" si="331"/>
        <v>1012148</v>
      </c>
      <c r="B7039" s="6" t="s">
        <v>1433</v>
      </c>
      <c r="C7039" s="7" t="s">
        <v>658</v>
      </c>
      <c r="D7039" s="7" t="s">
        <v>1097</v>
      </c>
      <c r="E7039" s="7" t="s">
        <v>738</v>
      </c>
      <c r="F7039" s="7" t="s">
        <v>739</v>
      </c>
      <c r="G7039" s="7" t="s">
        <v>1068</v>
      </c>
      <c r="H7039" s="7" t="s">
        <v>984</v>
      </c>
      <c r="I7039" s="6" t="s">
        <v>8</v>
      </c>
      <c r="J7039" s="1"/>
      <c r="K7039" s="1"/>
      <c r="L7039" s="1"/>
      <c r="M7039" s="1"/>
      <c r="N7039" s="1"/>
      <c r="O7039" s="1"/>
      <c r="P7039" s="1"/>
      <c r="Q7039" s="12">
        <v>78000</v>
      </c>
      <c r="R7039" s="29">
        <f t="shared" si="332"/>
        <v>0</v>
      </c>
      <c r="S7039" t="str">
        <f t="shared" si="333"/>
        <v>OK</v>
      </c>
      <c r="T7039" s="10">
        <f>IFERROR(VLOOKUP(A7039,[1]!Tabla1[[#All],[Material]:[venta nueva]],38,FALSE),0)</f>
        <v>0</v>
      </c>
    </row>
    <row r="7040" spans="1:20" hidden="1" x14ac:dyDescent="0.35">
      <c r="A7040">
        <f t="shared" si="331"/>
        <v>1012158</v>
      </c>
      <c r="B7040" s="6" t="s">
        <v>1433</v>
      </c>
      <c r="C7040" s="7" t="s">
        <v>658</v>
      </c>
      <c r="D7040" s="7" t="s">
        <v>1097</v>
      </c>
      <c r="E7040" s="7" t="s">
        <v>742</v>
      </c>
      <c r="F7040" s="7" t="s">
        <v>743</v>
      </c>
      <c r="G7040" s="7" t="s">
        <v>985</v>
      </c>
      <c r="H7040" s="7" t="s">
        <v>985</v>
      </c>
      <c r="I7040" s="6" t="s">
        <v>8</v>
      </c>
      <c r="J7040" s="1"/>
      <c r="K7040" s="1"/>
      <c r="L7040" s="1"/>
      <c r="M7040" s="1"/>
      <c r="N7040" s="1"/>
      <c r="O7040" s="1"/>
      <c r="P7040" s="1"/>
      <c r="Q7040" s="12">
        <v>87060</v>
      </c>
      <c r="R7040" s="29">
        <f t="shared" si="332"/>
        <v>0</v>
      </c>
      <c r="S7040" t="str">
        <f t="shared" si="333"/>
        <v>OK</v>
      </c>
      <c r="T7040" s="10">
        <f>IFERROR(VLOOKUP(A7040,[1]!Tabla1[[#All],[Material]:[venta nueva]],38,FALSE),0)</f>
        <v>0</v>
      </c>
    </row>
    <row r="7041" spans="1:20" hidden="1" x14ac:dyDescent="0.35">
      <c r="A7041">
        <f t="shared" si="331"/>
        <v>1012159</v>
      </c>
      <c r="B7041" s="6" t="s">
        <v>1433</v>
      </c>
      <c r="C7041" s="7" t="s">
        <v>658</v>
      </c>
      <c r="D7041" s="7" t="s">
        <v>1097</v>
      </c>
      <c r="E7041" s="7" t="s">
        <v>744</v>
      </c>
      <c r="F7041" s="7" t="s">
        <v>745</v>
      </c>
      <c r="G7041" s="7" t="s">
        <v>1068</v>
      </c>
      <c r="H7041" s="7" t="s">
        <v>984</v>
      </c>
      <c r="I7041" s="6" t="s">
        <v>8</v>
      </c>
      <c r="J7041" s="1"/>
      <c r="K7041" s="1"/>
      <c r="L7041" s="1"/>
      <c r="M7041" s="1"/>
      <c r="N7041" s="1"/>
      <c r="O7041" s="1"/>
      <c r="P7041" s="1"/>
      <c r="Q7041" s="12">
        <v>388755</v>
      </c>
      <c r="R7041" s="29">
        <f t="shared" si="332"/>
        <v>0</v>
      </c>
      <c r="S7041" t="str">
        <f t="shared" si="333"/>
        <v>OK</v>
      </c>
      <c r="T7041" s="10">
        <f>IFERROR(VLOOKUP(A7041,[1]!Tabla1[[#All],[Material]:[venta nueva]],38,FALSE),0)</f>
        <v>0</v>
      </c>
    </row>
    <row r="7042" spans="1:20" hidden="1" x14ac:dyDescent="0.35">
      <c r="A7042">
        <f t="shared" si="331"/>
        <v>1012160</v>
      </c>
      <c r="B7042" s="6" t="s">
        <v>1433</v>
      </c>
      <c r="C7042" s="7" t="s">
        <v>658</v>
      </c>
      <c r="D7042" s="7" t="s">
        <v>1097</v>
      </c>
      <c r="E7042" s="7" t="s">
        <v>746</v>
      </c>
      <c r="F7042" s="7" t="s">
        <v>747</v>
      </c>
      <c r="G7042" s="7" t="s">
        <v>1066</v>
      </c>
      <c r="H7042" s="7" t="s">
        <v>982</v>
      </c>
      <c r="I7042" s="6" t="s">
        <v>8</v>
      </c>
      <c r="J7042" s="1"/>
      <c r="K7042" s="1"/>
      <c r="L7042" s="1"/>
      <c r="M7042" s="1"/>
      <c r="N7042" s="1"/>
      <c r="O7042" s="1"/>
      <c r="P7042" s="1"/>
      <c r="Q7042" s="12">
        <v>138000</v>
      </c>
      <c r="R7042" s="29">
        <f t="shared" si="332"/>
        <v>0</v>
      </c>
      <c r="S7042" t="str">
        <f t="shared" si="333"/>
        <v>OK</v>
      </c>
      <c r="T7042" s="10">
        <f>IFERROR(VLOOKUP(A7042,[1]!Tabla1[[#All],[Material]:[venta nueva]],38,FALSE),0)</f>
        <v>0</v>
      </c>
    </row>
    <row r="7043" spans="1:20" hidden="1" x14ac:dyDescent="0.35">
      <c r="A7043">
        <f t="shared" si="331"/>
        <v>1012161</v>
      </c>
      <c r="B7043" s="6" t="s">
        <v>1433</v>
      </c>
      <c r="C7043" s="7" t="s">
        <v>658</v>
      </c>
      <c r="D7043" s="7" t="s">
        <v>1097</v>
      </c>
      <c r="E7043" s="7" t="s">
        <v>748</v>
      </c>
      <c r="F7043" s="7" t="s">
        <v>749</v>
      </c>
      <c r="G7043" s="7" t="s">
        <v>1068</v>
      </c>
      <c r="H7043" s="7" t="s">
        <v>992</v>
      </c>
      <c r="I7043" s="6" t="s">
        <v>8</v>
      </c>
      <c r="J7043" s="1"/>
      <c r="K7043" s="1"/>
      <c r="L7043" s="1"/>
      <c r="M7043" s="1"/>
      <c r="N7043" s="1"/>
      <c r="O7043" s="1"/>
      <c r="P7043" s="1"/>
      <c r="Q7043" s="12">
        <v>129100</v>
      </c>
      <c r="R7043" s="29">
        <f t="shared" si="332"/>
        <v>0</v>
      </c>
      <c r="S7043" t="str">
        <f t="shared" si="333"/>
        <v>OK</v>
      </c>
      <c r="T7043" s="10">
        <f>IFERROR(VLOOKUP(A7043,[1]!Tabla1[[#All],[Material]:[venta nueva]],38,FALSE),0)</f>
        <v>0</v>
      </c>
    </row>
    <row r="7044" spans="1:20" hidden="1" x14ac:dyDescent="0.35">
      <c r="A7044">
        <f t="shared" si="331"/>
        <v>1012163</v>
      </c>
      <c r="B7044" s="6" t="s">
        <v>1433</v>
      </c>
      <c r="C7044" s="7" t="s">
        <v>658</v>
      </c>
      <c r="D7044" s="7" t="s">
        <v>1097</v>
      </c>
      <c r="E7044" s="7" t="s">
        <v>750</v>
      </c>
      <c r="F7044" s="7" t="s">
        <v>751</v>
      </c>
      <c r="G7044" s="7" t="s">
        <v>985</v>
      </c>
      <c r="H7044" s="7" t="s">
        <v>985</v>
      </c>
      <c r="I7044" s="6" t="s">
        <v>8</v>
      </c>
      <c r="J7044" s="1"/>
      <c r="K7044" s="1"/>
      <c r="L7044" s="1"/>
      <c r="M7044" s="1"/>
      <c r="N7044" s="1"/>
      <c r="O7044" s="1"/>
      <c r="P7044" s="1"/>
      <c r="Q7044" s="12">
        <v>294196</v>
      </c>
      <c r="R7044" s="29">
        <f t="shared" si="332"/>
        <v>0</v>
      </c>
      <c r="S7044" t="str">
        <f t="shared" si="333"/>
        <v>OK</v>
      </c>
      <c r="T7044" s="10">
        <f>IFERROR(VLOOKUP(A7044,[1]!Tabla1[[#All],[Material]:[venta nueva]],38,FALSE),0)</f>
        <v>0</v>
      </c>
    </row>
    <row r="7045" spans="1:20" hidden="1" x14ac:dyDescent="0.35">
      <c r="A7045">
        <f t="shared" si="331"/>
        <v>1012164</v>
      </c>
      <c r="B7045" s="6" t="s">
        <v>1433</v>
      </c>
      <c r="C7045" s="7" t="s">
        <v>658</v>
      </c>
      <c r="D7045" s="7" t="s">
        <v>1097</v>
      </c>
      <c r="E7045" s="7" t="s">
        <v>752</v>
      </c>
      <c r="F7045" s="7" t="s">
        <v>753</v>
      </c>
      <c r="G7045" s="7" t="s">
        <v>1068</v>
      </c>
      <c r="H7045" s="7" t="s">
        <v>992</v>
      </c>
      <c r="I7045" s="6" t="s">
        <v>8</v>
      </c>
      <c r="J7045" s="1"/>
      <c r="K7045" s="1"/>
      <c r="L7045" s="1"/>
      <c r="M7045" s="1"/>
      <c r="N7045" s="1"/>
      <c r="O7045" s="1"/>
      <c r="P7045" s="1"/>
      <c r="Q7045" s="12">
        <v>137100</v>
      </c>
      <c r="R7045" s="29">
        <f t="shared" si="332"/>
        <v>0</v>
      </c>
      <c r="S7045" t="str">
        <f t="shared" si="333"/>
        <v>OK</v>
      </c>
      <c r="T7045" s="10">
        <f>IFERROR(VLOOKUP(A7045,[1]!Tabla1[[#All],[Material]:[venta nueva]],38,FALSE),0)</f>
        <v>0</v>
      </c>
    </row>
    <row r="7046" spans="1:20" hidden="1" x14ac:dyDescent="0.35">
      <c r="A7046">
        <f t="shared" ref="A7046:A7109" si="334">+E7046*1</f>
        <v>1012165</v>
      </c>
      <c r="B7046" s="6" t="s">
        <v>1433</v>
      </c>
      <c r="C7046" s="7" t="s">
        <v>658</v>
      </c>
      <c r="D7046" s="7" t="s">
        <v>1097</v>
      </c>
      <c r="E7046" s="7" t="s">
        <v>754</v>
      </c>
      <c r="F7046" s="7" t="s">
        <v>755</v>
      </c>
      <c r="G7046" s="7" t="s">
        <v>1068</v>
      </c>
      <c r="H7046" s="7" t="s">
        <v>984</v>
      </c>
      <c r="I7046" s="6" t="s">
        <v>8</v>
      </c>
      <c r="J7046" s="1"/>
      <c r="K7046" s="1"/>
      <c r="L7046" s="1"/>
      <c r="M7046" s="1"/>
      <c r="N7046" s="1"/>
      <c r="O7046" s="1"/>
      <c r="P7046" s="1"/>
      <c r="Q7046" s="12">
        <v>401925</v>
      </c>
      <c r="R7046" s="29">
        <f t="shared" si="332"/>
        <v>0</v>
      </c>
      <c r="S7046" t="str">
        <f t="shared" si="333"/>
        <v>OK</v>
      </c>
      <c r="T7046" s="10">
        <f>IFERROR(VLOOKUP(A7046,[1]!Tabla1[[#All],[Material]:[venta nueva]],38,FALSE),0)</f>
        <v>0</v>
      </c>
    </row>
    <row r="7047" spans="1:20" hidden="1" x14ac:dyDescent="0.35">
      <c r="A7047">
        <f t="shared" si="334"/>
        <v>1012167</v>
      </c>
      <c r="B7047" s="6" t="s">
        <v>1433</v>
      </c>
      <c r="C7047" s="7" t="s">
        <v>658</v>
      </c>
      <c r="D7047" s="7" t="s">
        <v>1097</v>
      </c>
      <c r="E7047" s="7" t="s">
        <v>758</v>
      </c>
      <c r="F7047" s="7" t="s">
        <v>759</v>
      </c>
      <c r="G7047" s="7" t="s">
        <v>1066</v>
      </c>
      <c r="H7047" s="7" t="s">
        <v>982</v>
      </c>
      <c r="I7047" s="6" t="s">
        <v>8</v>
      </c>
      <c r="J7047" s="1"/>
      <c r="K7047" s="1"/>
      <c r="L7047" s="1"/>
      <c r="M7047" s="1"/>
      <c r="N7047" s="1"/>
      <c r="O7047" s="1"/>
      <c r="P7047" s="1"/>
      <c r="Q7047" s="12">
        <v>606382</v>
      </c>
      <c r="R7047" s="29">
        <f t="shared" si="332"/>
        <v>0</v>
      </c>
      <c r="S7047" t="str">
        <f t="shared" si="333"/>
        <v>OK</v>
      </c>
      <c r="T7047" s="10">
        <f>IFERROR(VLOOKUP(A7047,[1]!Tabla1[[#All],[Material]:[venta nueva]],38,FALSE),0)</f>
        <v>0</v>
      </c>
    </row>
    <row r="7048" spans="1:20" hidden="1" x14ac:dyDescent="0.35">
      <c r="A7048">
        <f t="shared" si="334"/>
        <v>1012207</v>
      </c>
      <c r="B7048" s="6" t="s">
        <v>1433</v>
      </c>
      <c r="C7048" s="7" t="s">
        <v>658</v>
      </c>
      <c r="D7048" s="7" t="s">
        <v>1097</v>
      </c>
      <c r="E7048" s="7" t="s">
        <v>760</v>
      </c>
      <c r="F7048" s="7" t="s">
        <v>761</v>
      </c>
      <c r="G7048" s="7" t="s">
        <v>1065</v>
      </c>
      <c r="H7048" s="7" t="s">
        <v>981</v>
      </c>
      <c r="I7048" s="6" t="s">
        <v>662</v>
      </c>
      <c r="J7048" s="1"/>
      <c r="K7048" s="1"/>
      <c r="L7048" s="1"/>
      <c r="M7048" s="1"/>
      <c r="N7048" s="1"/>
      <c r="O7048" s="1"/>
      <c r="P7048" s="1"/>
      <c r="Q7048" s="12">
        <v>32700</v>
      </c>
      <c r="R7048" s="29">
        <f t="shared" si="332"/>
        <v>0</v>
      </c>
      <c r="S7048" t="str">
        <f t="shared" si="333"/>
        <v>OK</v>
      </c>
      <c r="T7048" s="10">
        <f>IFERROR(VLOOKUP(A7048,[1]!Tabla1[[#All],[Material]:[venta nueva]],38,FALSE),0)</f>
        <v>0</v>
      </c>
    </row>
    <row r="7049" spans="1:20" hidden="1" x14ac:dyDescent="0.35">
      <c r="A7049">
        <f t="shared" si="334"/>
        <v>1012208</v>
      </c>
      <c r="B7049" s="6" t="s">
        <v>1433</v>
      </c>
      <c r="C7049" s="7" t="s">
        <v>658</v>
      </c>
      <c r="D7049" s="7" t="s">
        <v>1097</v>
      </c>
      <c r="E7049" s="7" t="s">
        <v>762</v>
      </c>
      <c r="F7049" s="7" t="s">
        <v>763</v>
      </c>
      <c r="G7049" s="7" t="s">
        <v>1071</v>
      </c>
      <c r="H7049" s="7" t="s">
        <v>991</v>
      </c>
      <c r="I7049" s="6" t="s">
        <v>11</v>
      </c>
      <c r="J7049" s="1"/>
      <c r="K7049" s="1"/>
      <c r="L7049" s="1"/>
      <c r="M7049" s="1"/>
      <c r="N7049" s="1"/>
      <c r="O7049" s="1"/>
      <c r="P7049" s="1"/>
      <c r="Q7049" s="12">
        <v>32200</v>
      </c>
      <c r="R7049" s="29">
        <f t="shared" si="332"/>
        <v>0</v>
      </c>
      <c r="S7049" t="str">
        <f t="shared" si="333"/>
        <v>OK</v>
      </c>
      <c r="T7049" s="10">
        <f>IFERROR(VLOOKUP(A7049,[1]!Tabla1[[#All],[Material]:[venta nueva]],38,FALSE),0)</f>
        <v>0</v>
      </c>
    </row>
    <row r="7050" spans="1:20" hidden="1" x14ac:dyDescent="0.35">
      <c r="A7050">
        <f t="shared" si="334"/>
        <v>1012275</v>
      </c>
      <c r="B7050" s="6" t="s">
        <v>1433</v>
      </c>
      <c r="C7050" s="7" t="s">
        <v>658</v>
      </c>
      <c r="D7050" s="7" t="s">
        <v>1097</v>
      </c>
      <c r="E7050" s="7" t="s">
        <v>766</v>
      </c>
      <c r="F7050" s="7" t="s">
        <v>767</v>
      </c>
      <c r="G7050" s="7" t="s">
        <v>1068</v>
      </c>
      <c r="H7050" s="7" t="s">
        <v>994</v>
      </c>
      <c r="I7050" s="6" t="s">
        <v>14</v>
      </c>
      <c r="J7050" s="1"/>
      <c r="K7050" s="1"/>
      <c r="L7050" s="1"/>
      <c r="M7050" s="1"/>
      <c r="N7050" s="1"/>
      <c r="O7050" s="1"/>
      <c r="P7050" s="1"/>
      <c r="Q7050" s="12">
        <v>55000</v>
      </c>
      <c r="R7050" s="29">
        <f t="shared" si="332"/>
        <v>0</v>
      </c>
      <c r="S7050" t="str">
        <f t="shared" si="333"/>
        <v>OK</v>
      </c>
      <c r="T7050" s="10">
        <f>IFERROR(VLOOKUP(A7050,[1]!Tabla1[[#All],[Material]:[venta nueva]],38,FALSE),0)</f>
        <v>0</v>
      </c>
    </row>
    <row r="7051" spans="1:20" hidden="1" x14ac:dyDescent="0.35">
      <c r="A7051">
        <f t="shared" si="334"/>
        <v>1012278</v>
      </c>
      <c r="B7051" s="6" t="s">
        <v>1433</v>
      </c>
      <c r="C7051" s="7" t="s">
        <v>658</v>
      </c>
      <c r="D7051" s="7" t="s">
        <v>1097</v>
      </c>
      <c r="E7051" s="7" t="s">
        <v>768</v>
      </c>
      <c r="F7051" s="7" t="s">
        <v>769</v>
      </c>
      <c r="G7051" s="7" t="s">
        <v>1068</v>
      </c>
      <c r="H7051" s="7" t="s">
        <v>994</v>
      </c>
      <c r="I7051" s="6" t="s">
        <v>10</v>
      </c>
      <c r="J7051" s="1"/>
      <c r="K7051" s="1"/>
      <c r="L7051" s="1"/>
      <c r="M7051" s="1"/>
      <c r="N7051" s="1"/>
      <c r="O7051" s="1"/>
      <c r="P7051" s="1"/>
      <c r="Q7051" s="12">
        <v>124000</v>
      </c>
      <c r="R7051" s="29">
        <f t="shared" si="332"/>
        <v>0</v>
      </c>
      <c r="S7051" t="str">
        <f t="shared" si="333"/>
        <v>OK</v>
      </c>
      <c r="T7051" s="10">
        <f>IFERROR(VLOOKUP(A7051,[1]!Tabla1[[#All],[Material]:[venta nueva]],38,FALSE),0)</f>
        <v>0</v>
      </c>
    </row>
    <row r="7052" spans="1:20" hidden="1" x14ac:dyDescent="0.35">
      <c r="A7052">
        <f t="shared" si="334"/>
        <v>1012283</v>
      </c>
      <c r="B7052" s="6" t="s">
        <v>1433</v>
      </c>
      <c r="C7052" s="7" t="s">
        <v>658</v>
      </c>
      <c r="D7052" s="7" t="s">
        <v>1097</v>
      </c>
      <c r="E7052" s="7" t="s">
        <v>770</v>
      </c>
      <c r="F7052" s="7" t="s">
        <v>771</v>
      </c>
      <c r="G7052" s="7" t="s">
        <v>1065</v>
      </c>
      <c r="H7052" s="7" t="s">
        <v>995</v>
      </c>
      <c r="I7052" s="6" t="s">
        <v>11</v>
      </c>
      <c r="J7052" s="1"/>
      <c r="K7052" s="1"/>
      <c r="L7052" s="1"/>
      <c r="M7052" s="1"/>
      <c r="N7052" s="1"/>
      <c r="O7052" s="1"/>
      <c r="P7052" s="1"/>
      <c r="Q7052" s="12">
        <v>58437.9</v>
      </c>
      <c r="R7052" s="29">
        <f t="shared" si="332"/>
        <v>0</v>
      </c>
      <c r="S7052" t="str">
        <f t="shared" si="333"/>
        <v>OK</v>
      </c>
      <c r="T7052" s="10">
        <f>IFERROR(VLOOKUP(A7052,[1]!Tabla1[[#All],[Material]:[venta nueva]],38,FALSE),0)</f>
        <v>0</v>
      </c>
    </row>
    <row r="7053" spans="1:20" hidden="1" x14ac:dyDescent="0.35">
      <c r="A7053">
        <f t="shared" si="334"/>
        <v>1012362</v>
      </c>
      <c r="B7053" s="6" t="s">
        <v>1433</v>
      </c>
      <c r="C7053" s="7" t="s">
        <v>658</v>
      </c>
      <c r="D7053" s="7" t="s">
        <v>1097</v>
      </c>
      <c r="E7053" s="7" t="s">
        <v>774</v>
      </c>
      <c r="F7053" s="7" t="s">
        <v>775</v>
      </c>
      <c r="G7053" s="7" t="s">
        <v>1065</v>
      </c>
      <c r="H7053" s="7" t="s">
        <v>989</v>
      </c>
      <c r="I7053" s="6" t="s">
        <v>13</v>
      </c>
      <c r="J7053" s="1"/>
      <c r="K7053" s="1"/>
      <c r="L7053" s="1"/>
      <c r="M7053" s="1"/>
      <c r="N7053" s="1"/>
      <c r="O7053" s="1"/>
      <c r="P7053" s="1"/>
      <c r="Q7053" s="12">
        <v>48400.775999999998</v>
      </c>
      <c r="R7053" s="29">
        <f t="shared" si="332"/>
        <v>0</v>
      </c>
      <c r="S7053" t="str">
        <f t="shared" si="333"/>
        <v>OK</v>
      </c>
      <c r="T7053" s="10">
        <f>IFERROR(VLOOKUP(A7053,[1]!Tabla1[[#All],[Material]:[venta nueva]],38,FALSE),0)</f>
        <v>0</v>
      </c>
    </row>
    <row r="7054" spans="1:20" hidden="1" x14ac:dyDescent="0.35">
      <c r="A7054">
        <f t="shared" si="334"/>
        <v>1012375</v>
      </c>
      <c r="B7054" s="6" t="s">
        <v>1433</v>
      </c>
      <c r="C7054" s="7" t="s">
        <v>658</v>
      </c>
      <c r="D7054" s="7" t="s">
        <v>1097</v>
      </c>
      <c r="E7054" s="7" t="s">
        <v>1434</v>
      </c>
      <c r="F7054" s="7" t="s">
        <v>1435</v>
      </c>
      <c r="G7054" s="7" t="s">
        <v>1073</v>
      </c>
      <c r="H7054" s="7" t="s">
        <v>998</v>
      </c>
      <c r="I7054" s="6" t="s">
        <v>11</v>
      </c>
      <c r="J7054" s="1"/>
      <c r="K7054" s="1"/>
      <c r="L7054" s="1"/>
      <c r="M7054" s="1"/>
      <c r="N7054" s="1"/>
      <c r="O7054" s="1"/>
      <c r="P7054" s="1"/>
      <c r="Q7054" s="12">
        <v>40000</v>
      </c>
      <c r="R7054" s="29">
        <f t="shared" si="332"/>
        <v>0</v>
      </c>
      <c r="S7054" t="str">
        <f t="shared" si="333"/>
        <v>OK</v>
      </c>
      <c r="T7054" s="10">
        <f>IFERROR(VLOOKUP(A7054,[1]!Tabla1[[#All],[Material]:[venta nueva]],38,FALSE),0)</f>
        <v>0</v>
      </c>
    </row>
    <row r="7055" spans="1:20" hidden="1" x14ac:dyDescent="0.35">
      <c r="A7055">
        <f t="shared" si="334"/>
        <v>1012434</v>
      </c>
      <c r="B7055" s="6" t="s">
        <v>1433</v>
      </c>
      <c r="C7055" s="7" t="s">
        <v>658</v>
      </c>
      <c r="D7055" s="7" t="s">
        <v>1097</v>
      </c>
      <c r="E7055" s="7" t="s">
        <v>782</v>
      </c>
      <c r="F7055" s="7" t="s">
        <v>783</v>
      </c>
      <c r="G7055" s="7" t="s">
        <v>1068</v>
      </c>
      <c r="H7055" s="7" t="s">
        <v>996</v>
      </c>
      <c r="I7055" s="6" t="s">
        <v>14</v>
      </c>
      <c r="J7055" s="1"/>
      <c r="K7055" s="1"/>
      <c r="L7055" s="1"/>
      <c r="M7055" s="1"/>
      <c r="N7055" s="1"/>
      <c r="O7055" s="1"/>
      <c r="P7055" s="1"/>
      <c r="Q7055" s="12">
        <v>96500</v>
      </c>
      <c r="R7055" s="29">
        <f t="shared" si="332"/>
        <v>0</v>
      </c>
      <c r="S7055" t="str">
        <f t="shared" si="333"/>
        <v>OK</v>
      </c>
      <c r="T7055" s="10">
        <f>IFERROR(VLOOKUP(A7055,[1]!Tabla1[[#All],[Material]:[venta nueva]],38,FALSE),0)</f>
        <v>0</v>
      </c>
    </row>
    <row r="7056" spans="1:20" hidden="1" x14ac:dyDescent="0.35">
      <c r="A7056">
        <f t="shared" si="334"/>
        <v>1012448</v>
      </c>
      <c r="B7056" s="6" t="s">
        <v>1433</v>
      </c>
      <c r="C7056" s="7" t="s">
        <v>658</v>
      </c>
      <c r="D7056" s="7" t="s">
        <v>1097</v>
      </c>
      <c r="E7056" s="7" t="s">
        <v>784</v>
      </c>
      <c r="F7056" s="7" t="s">
        <v>785</v>
      </c>
      <c r="G7056" s="7" t="s">
        <v>1072</v>
      </c>
      <c r="H7056" s="7" t="s">
        <v>993</v>
      </c>
      <c r="I7056" s="6" t="s">
        <v>14</v>
      </c>
      <c r="J7056" s="1"/>
      <c r="K7056" s="1"/>
      <c r="L7056" s="1"/>
      <c r="M7056" s="1"/>
      <c r="N7056" s="1"/>
      <c r="O7056" s="1"/>
      <c r="P7056" s="1"/>
      <c r="Q7056" s="12">
        <v>364192</v>
      </c>
      <c r="R7056" s="29">
        <f t="shared" si="332"/>
        <v>0</v>
      </c>
      <c r="S7056" t="str">
        <f t="shared" si="333"/>
        <v>OK</v>
      </c>
      <c r="T7056" s="10">
        <f>IFERROR(VLOOKUP(A7056,[1]!Tabla1[[#All],[Material]:[venta nueva]],38,FALSE),0)</f>
        <v>0</v>
      </c>
    </row>
    <row r="7057" spans="1:20" hidden="1" x14ac:dyDescent="0.35">
      <c r="A7057">
        <f t="shared" si="334"/>
        <v>1012452</v>
      </c>
      <c r="B7057" s="6" t="s">
        <v>1433</v>
      </c>
      <c r="C7057" s="7" t="s">
        <v>658</v>
      </c>
      <c r="D7057" s="7" t="s">
        <v>1097</v>
      </c>
      <c r="E7057" s="7" t="s">
        <v>788</v>
      </c>
      <c r="F7057" s="7" t="s">
        <v>789</v>
      </c>
      <c r="G7057" s="7" t="s">
        <v>1068</v>
      </c>
      <c r="H7057" s="7" t="s">
        <v>992</v>
      </c>
      <c r="I7057" s="6" t="s">
        <v>14</v>
      </c>
      <c r="J7057" s="1"/>
      <c r="K7057" s="1"/>
      <c r="L7057" s="1"/>
      <c r="M7057" s="1"/>
      <c r="N7057" s="1"/>
      <c r="O7057" s="1"/>
      <c r="P7057" s="1"/>
      <c r="Q7057" s="12">
        <v>30000</v>
      </c>
      <c r="R7057" s="29">
        <f t="shared" si="332"/>
        <v>0</v>
      </c>
      <c r="S7057" t="str">
        <f t="shared" si="333"/>
        <v>OK</v>
      </c>
      <c r="T7057" s="10">
        <f>IFERROR(VLOOKUP(A7057,[1]!Tabla1[[#All],[Material]:[venta nueva]],38,FALSE),0)</f>
        <v>0</v>
      </c>
    </row>
    <row r="7058" spans="1:20" hidden="1" x14ac:dyDescent="0.35">
      <c r="A7058">
        <f t="shared" si="334"/>
        <v>1012455</v>
      </c>
      <c r="B7058" s="6" t="s">
        <v>1433</v>
      </c>
      <c r="C7058" s="7" t="s">
        <v>658</v>
      </c>
      <c r="D7058" s="7" t="s">
        <v>1097</v>
      </c>
      <c r="E7058" s="7" t="s">
        <v>790</v>
      </c>
      <c r="F7058" s="7" t="s">
        <v>791</v>
      </c>
      <c r="G7058" s="7" t="s">
        <v>1068</v>
      </c>
      <c r="H7058" s="7" t="s">
        <v>997</v>
      </c>
      <c r="I7058" s="6" t="s">
        <v>14</v>
      </c>
      <c r="J7058" s="1"/>
      <c r="K7058" s="1"/>
      <c r="L7058" s="1"/>
      <c r="M7058" s="1"/>
      <c r="N7058" s="1"/>
      <c r="O7058" s="1"/>
      <c r="P7058" s="1"/>
      <c r="Q7058" s="12">
        <v>77500</v>
      </c>
      <c r="R7058" s="29">
        <f t="shared" si="332"/>
        <v>0</v>
      </c>
      <c r="S7058" t="str">
        <f t="shared" si="333"/>
        <v>OK</v>
      </c>
      <c r="T7058" s="10">
        <f>IFERROR(VLOOKUP(A7058,[1]!Tabla1[[#All],[Material]:[venta nueva]],38,FALSE),0)</f>
        <v>0</v>
      </c>
    </row>
    <row r="7059" spans="1:20" hidden="1" x14ac:dyDescent="0.35">
      <c r="A7059">
        <f t="shared" si="334"/>
        <v>1012483</v>
      </c>
      <c r="B7059" s="6" t="s">
        <v>1433</v>
      </c>
      <c r="C7059" s="7" t="s">
        <v>658</v>
      </c>
      <c r="D7059" s="7" t="s">
        <v>1097</v>
      </c>
      <c r="E7059" s="7" t="s">
        <v>792</v>
      </c>
      <c r="F7059" s="7" t="s">
        <v>793</v>
      </c>
      <c r="G7059" s="7" t="s">
        <v>1068</v>
      </c>
      <c r="H7059" s="7" t="s">
        <v>984</v>
      </c>
      <c r="I7059" s="6" t="s">
        <v>8</v>
      </c>
      <c r="J7059" s="1"/>
      <c r="K7059" s="1"/>
      <c r="L7059" s="1"/>
      <c r="M7059" s="1"/>
      <c r="N7059" s="1"/>
      <c r="O7059" s="1"/>
      <c r="P7059" s="1"/>
      <c r="Q7059" s="12">
        <v>134248</v>
      </c>
      <c r="R7059" s="29">
        <f t="shared" si="332"/>
        <v>0</v>
      </c>
      <c r="S7059" t="str">
        <f t="shared" si="333"/>
        <v>OK</v>
      </c>
      <c r="T7059" s="10">
        <f>IFERROR(VLOOKUP(A7059,[1]!Tabla1[[#All],[Material]:[venta nueva]],38,FALSE),0)</f>
        <v>0</v>
      </c>
    </row>
    <row r="7060" spans="1:20" hidden="1" x14ac:dyDescent="0.35">
      <c r="A7060">
        <f t="shared" si="334"/>
        <v>1012502</v>
      </c>
      <c r="B7060" s="6" t="s">
        <v>1433</v>
      </c>
      <c r="C7060" s="7" t="s">
        <v>658</v>
      </c>
      <c r="D7060" s="7" t="s">
        <v>1097</v>
      </c>
      <c r="E7060" s="7" t="s">
        <v>796</v>
      </c>
      <c r="F7060" s="7" t="s">
        <v>797</v>
      </c>
      <c r="G7060" s="7" t="s">
        <v>1072</v>
      </c>
      <c r="H7060" s="7" t="s">
        <v>993</v>
      </c>
      <c r="I7060" s="6" t="s">
        <v>14</v>
      </c>
      <c r="J7060" s="1"/>
      <c r="K7060" s="1"/>
      <c r="L7060" s="1"/>
      <c r="M7060" s="1"/>
      <c r="N7060" s="1"/>
      <c r="O7060" s="1"/>
      <c r="P7060" s="1"/>
      <c r="Q7060" s="12">
        <v>7920</v>
      </c>
      <c r="R7060" s="29">
        <f t="shared" si="332"/>
        <v>0</v>
      </c>
      <c r="S7060" t="str">
        <f t="shared" si="333"/>
        <v>OK</v>
      </c>
      <c r="T7060" s="10">
        <f>IFERROR(VLOOKUP(A7060,[1]!Tabla1[[#All],[Material]:[venta nueva]],38,FALSE),0)</f>
        <v>0</v>
      </c>
    </row>
    <row r="7061" spans="1:20" hidden="1" x14ac:dyDescent="0.35">
      <c r="A7061">
        <f t="shared" si="334"/>
        <v>1012503</v>
      </c>
      <c r="B7061" s="6" t="s">
        <v>1433</v>
      </c>
      <c r="C7061" s="7" t="s">
        <v>658</v>
      </c>
      <c r="D7061" s="7" t="s">
        <v>1097</v>
      </c>
      <c r="E7061" s="7" t="s">
        <v>798</v>
      </c>
      <c r="F7061" s="7" t="s">
        <v>799</v>
      </c>
      <c r="G7061" s="7" t="s">
        <v>1072</v>
      </c>
      <c r="H7061" s="7" t="s">
        <v>993</v>
      </c>
      <c r="I7061" s="6" t="s">
        <v>14</v>
      </c>
      <c r="J7061" s="1"/>
      <c r="K7061" s="1"/>
      <c r="L7061" s="1"/>
      <c r="M7061" s="1"/>
      <c r="N7061" s="1"/>
      <c r="O7061" s="1"/>
      <c r="P7061" s="1"/>
      <c r="Q7061" s="12">
        <v>23650</v>
      </c>
      <c r="R7061" s="29">
        <f t="shared" si="332"/>
        <v>0</v>
      </c>
      <c r="S7061" t="str">
        <f t="shared" si="333"/>
        <v>OK</v>
      </c>
      <c r="T7061" s="10">
        <f>IFERROR(VLOOKUP(A7061,[1]!Tabla1[[#All],[Material]:[venta nueva]],38,FALSE),0)</f>
        <v>0</v>
      </c>
    </row>
    <row r="7062" spans="1:20" hidden="1" x14ac:dyDescent="0.35">
      <c r="A7062">
        <f t="shared" si="334"/>
        <v>1012504</v>
      </c>
      <c r="B7062" s="6" t="s">
        <v>1433</v>
      </c>
      <c r="C7062" s="7" t="s">
        <v>658</v>
      </c>
      <c r="D7062" s="7" t="s">
        <v>1097</v>
      </c>
      <c r="E7062" s="7" t="s">
        <v>800</v>
      </c>
      <c r="F7062" s="7" t="s">
        <v>785</v>
      </c>
      <c r="G7062" s="7" t="s">
        <v>1072</v>
      </c>
      <c r="H7062" s="7" t="s">
        <v>993</v>
      </c>
      <c r="I7062" s="6" t="s">
        <v>14</v>
      </c>
      <c r="J7062" s="1"/>
      <c r="K7062" s="1"/>
      <c r="L7062" s="1"/>
      <c r="M7062" s="1"/>
      <c r="N7062" s="1"/>
      <c r="O7062" s="1"/>
      <c r="P7062" s="1"/>
      <c r="Q7062" s="12">
        <v>303450</v>
      </c>
      <c r="R7062" s="29">
        <f t="shared" si="332"/>
        <v>0</v>
      </c>
      <c r="S7062" t="str">
        <f t="shared" si="333"/>
        <v>OK</v>
      </c>
      <c r="T7062" s="10">
        <f>IFERROR(VLOOKUP(A7062,[1]!Tabla1[[#All],[Material]:[venta nueva]],38,FALSE),0)</f>
        <v>0</v>
      </c>
    </row>
    <row r="7063" spans="1:20" hidden="1" x14ac:dyDescent="0.35">
      <c r="A7063">
        <f t="shared" si="334"/>
        <v>1012518</v>
      </c>
      <c r="B7063" s="6" t="s">
        <v>1433</v>
      </c>
      <c r="C7063" s="7" t="s">
        <v>658</v>
      </c>
      <c r="D7063" s="7" t="s">
        <v>1097</v>
      </c>
      <c r="E7063" s="7" t="s">
        <v>801</v>
      </c>
      <c r="F7063" s="7" t="s">
        <v>802</v>
      </c>
      <c r="G7063" s="7" t="s">
        <v>985</v>
      </c>
      <c r="H7063" s="7" t="s">
        <v>985</v>
      </c>
      <c r="I7063" s="6" t="s">
        <v>8</v>
      </c>
      <c r="J7063" s="1"/>
      <c r="K7063" s="1"/>
      <c r="L7063" s="1"/>
      <c r="M7063" s="1"/>
      <c r="N7063" s="1"/>
      <c r="O7063" s="1"/>
      <c r="P7063" s="1"/>
      <c r="Q7063" s="12">
        <v>140495</v>
      </c>
      <c r="R7063" s="29">
        <f t="shared" si="332"/>
        <v>0</v>
      </c>
      <c r="S7063" t="str">
        <f t="shared" si="333"/>
        <v>OK</v>
      </c>
      <c r="T7063" s="10">
        <f>IFERROR(VLOOKUP(A7063,[1]!Tabla1[[#All],[Material]:[venta nueva]],38,FALSE),0)</f>
        <v>0</v>
      </c>
    </row>
    <row r="7064" spans="1:20" hidden="1" x14ac:dyDescent="0.35">
      <c r="A7064">
        <f t="shared" si="334"/>
        <v>1012519</v>
      </c>
      <c r="B7064" s="6" t="s">
        <v>1433</v>
      </c>
      <c r="C7064" s="7" t="s">
        <v>658</v>
      </c>
      <c r="D7064" s="7" t="s">
        <v>1097</v>
      </c>
      <c r="E7064" s="7" t="s">
        <v>803</v>
      </c>
      <c r="F7064" s="7" t="s">
        <v>721</v>
      </c>
      <c r="G7064" s="7" t="s">
        <v>1066</v>
      </c>
      <c r="H7064" s="7" t="s">
        <v>982</v>
      </c>
      <c r="I7064" s="6" t="s">
        <v>8</v>
      </c>
      <c r="J7064" s="1"/>
      <c r="K7064" s="1"/>
      <c r="L7064" s="1"/>
      <c r="M7064" s="1"/>
      <c r="N7064" s="1"/>
      <c r="O7064" s="1"/>
      <c r="P7064" s="1"/>
      <c r="Q7064" s="12">
        <v>41800</v>
      </c>
      <c r="R7064" s="29">
        <f t="shared" si="332"/>
        <v>0</v>
      </c>
      <c r="S7064" t="str">
        <f t="shared" si="333"/>
        <v>OK</v>
      </c>
      <c r="T7064" s="10">
        <f>IFERROR(VLOOKUP(A7064,[1]!Tabla1[[#All],[Material]:[venta nueva]],38,FALSE),0)</f>
        <v>0</v>
      </c>
    </row>
    <row r="7065" spans="1:20" hidden="1" x14ac:dyDescent="0.35">
      <c r="A7065">
        <f t="shared" si="334"/>
        <v>1012520</v>
      </c>
      <c r="B7065" s="6" t="s">
        <v>1433</v>
      </c>
      <c r="C7065" s="7" t="s">
        <v>658</v>
      </c>
      <c r="D7065" s="7" t="s">
        <v>1097</v>
      </c>
      <c r="E7065" s="7" t="s">
        <v>804</v>
      </c>
      <c r="F7065" s="7" t="s">
        <v>723</v>
      </c>
      <c r="G7065" s="7" t="s">
        <v>1066</v>
      </c>
      <c r="H7065" s="7" t="s">
        <v>982</v>
      </c>
      <c r="I7065" s="6" t="s">
        <v>8</v>
      </c>
      <c r="J7065" s="1"/>
      <c r="K7065" s="1"/>
      <c r="L7065" s="1"/>
      <c r="M7065" s="1"/>
      <c r="N7065" s="1"/>
      <c r="O7065" s="1"/>
      <c r="P7065" s="1"/>
      <c r="Q7065" s="12">
        <v>104938.3</v>
      </c>
      <c r="R7065" s="29">
        <f t="shared" si="332"/>
        <v>0</v>
      </c>
      <c r="S7065" t="str">
        <f t="shared" si="333"/>
        <v>OK</v>
      </c>
      <c r="T7065" s="10">
        <f>IFERROR(VLOOKUP(A7065,[1]!Tabla1[[#All],[Material]:[venta nueva]],38,FALSE),0)</f>
        <v>0</v>
      </c>
    </row>
    <row r="7066" spans="1:20" hidden="1" x14ac:dyDescent="0.35">
      <c r="A7066">
        <f t="shared" si="334"/>
        <v>1012521</v>
      </c>
      <c r="B7066" s="6" t="s">
        <v>1433</v>
      </c>
      <c r="C7066" s="7" t="s">
        <v>658</v>
      </c>
      <c r="D7066" s="7" t="s">
        <v>1097</v>
      </c>
      <c r="E7066" s="7" t="s">
        <v>805</v>
      </c>
      <c r="F7066" s="7" t="s">
        <v>725</v>
      </c>
      <c r="G7066" s="7" t="s">
        <v>1066</v>
      </c>
      <c r="H7066" s="7" t="s">
        <v>982</v>
      </c>
      <c r="I7066" s="6" t="s">
        <v>8</v>
      </c>
      <c r="J7066" s="1"/>
      <c r="K7066" s="1"/>
      <c r="L7066" s="1"/>
      <c r="M7066" s="1"/>
      <c r="N7066" s="1"/>
      <c r="O7066" s="1"/>
      <c r="P7066" s="1"/>
      <c r="Q7066" s="12">
        <v>289028</v>
      </c>
      <c r="R7066" s="29">
        <f t="shared" si="332"/>
        <v>0</v>
      </c>
      <c r="S7066" t="str">
        <f t="shared" si="333"/>
        <v>OK</v>
      </c>
      <c r="T7066" s="10">
        <f>IFERROR(VLOOKUP(A7066,[1]!Tabla1[[#All],[Material]:[venta nueva]],38,FALSE),0)</f>
        <v>0</v>
      </c>
    </row>
    <row r="7067" spans="1:20" hidden="1" x14ac:dyDescent="0.35">
      <c r="A7067">
        <f t="shared" si="334"/>
        <v>1012522</v>
      </c>
      <c r="B7067" s="6" t="s">
        <v>1433</v>
      </c>
      <c r="C7067" s="7" t="s">
        <v>658</v>
      </c>
      <c r="D7067" s="7" t="s">
        <v>1097</v>
      </c>
      <c r="E7067" s="7" t="s">
        <v>806</v>
      </c>
      <c r="F7067" s="7" t="s">
        <v>727</v>
      </c>
      <c r="G7067" s="7" t="s">
        <v>1066</v>
      </c>
      <c r="H7067" s="7" t="s">
        <v>982</v>
      </c>
      <c r="I7067" s="6" t="s">
        <v>8</v>
      </c>
      <c r="J7067" s="1"/>
      <c r="K7067" s="1"/>
      <c r="L7067" s="1"/>
      <c r="M7067" s="1"/>
      <c r="N7067" s="1"/>
      <c r="O7067" s="1"/>
      <c r="P7067" s="1"/>
      <c r="Q7067" s="12">
        <v>70881</v>
      </c>
      <c r="R7067" s="29">
        <f t="shared" si="332"/>
        <v>0</v>
      </c>
      <c r="S7067" t="str">
        <f t="shared" si="333"/>
        <v>OK</v>
      </c>
      <c r="T7067" s="10">
        <f>IFERROR(VLOOKUP(A7067,[1]!Tabla1[[#All],[Material]:[venta nueva]],38,FALSE),0)</f>
        <v>0</v>
      </c>
    </row>
    <row r="7068" spans="1:20" hidden="1" x14ac:dyDescent="0.35">
      <c r="A7068">
        <f t="shared" si="334"/>
        <v>1012523</v>
      </c>
      <c r="B7068" s="6" t="s">
        <v>1433</v>
      </c>
      <c r="C7068" s="7" t="s">
        <v>658</v>
      </c>
      <c r="D7068" s="7" t="s">
        <v>1097</v>
      </c>
      <c r="E7068" s="7" t="s">
        <v>807</v>
      </c>
      <c r="F7068" s="7" t="s">
        <v>729</v>
      </c>
      <c r="G7068" s="7" t="s">
        <v>1066</v>
      </c>
      <c r="H7068" s="7" t="s">
        <v>982</v>
      </c>
      <c r="I7068" s="6" t="s">
        <v>8</v>
      </c>
      <c r="J7068" s="1"/>
      <c r="K7068" s="1"/>
      <c r="L7068" s="1"/>
      <c r="M7068" s="1"/>
      <c r="N7068" s="1"/>
      <c r="O7068" s="1"/>
      <c r="P7068" s="1"/>
      <c r="Q7068" s="12">
        <v>156750</v>
      </c>
      <c r="R7068" s="29">
        <f t="shared" si="332"/>
        <v>0</v>
      </c>
      <c r="S7068" t="str">
        <f t="shared" si="333"/>
        <v>OK</v>
      </c>
      <c r="T7068" s="10">
        <f>IFERROR(VLOOKUP(A7068,[1]!Tabla1[[#All],[Material]:[venta nueva]],38,FALSE),0)</f>
        <v>0</v>
      </c>
    </row>
    <row r="7069" spans="1:20" hidden="1" x14ac:dyDescent="0.35">
      <c r="A7069">
        <f t="shared" si="334"/>
        <v>1012524</v>
      </c>
      <c r="B7069" s="6" t="s">
        <v>1433</v>
      </c>
      <c r="C7069" s="7" t="s">
        <v>658</v>
      </c>
      <c r="D7069" s="7" t="s">
        <v>1097</v>
      </c>
      <c r="E7069" s="7" t="s">
        <v>808</v>
      </c>
      <c r="F7069" s="7" t="s">
        <v>731</v>
      </c>
      <c r="G7069" s="7" t="s">
        <v>1066</v>
      </c>
      <c r="H7069" s="7" t="s">
        <v>982</v>
      </c>
      <c r="I7069" s="6" t="s">
        <v>8</v>
      </c>
      <c r="J7069" s="1"/>
      <c r="K7069" s="1"/>
      <c r="L7069" s="1"/>
      <c r="M7069" s="1"/>
      <c r="N7069" s="1"/>
      <c r="O7069" s="1"/>
      <c r="P7069" s="1"/>
      <c r="Q7069" s="12">
        <v>12331</v>
      </c>
      <c r="R7069" s="29">
        <f t="shared" si="332"/>
        <v>0</v>
      </c>
      <c r="S7069" t="str">
        <f t="shared" si="333"/>
        <v>OK</v>
      </c>
      <c r="T7069" s="10">
        <f>IFERROR(VLOOKUP(A7069,[1]!Tabla1[[#All],[Material]:[venta nueva]],38,FALSE),0)</f>
        <v>0</v>
      </c>
    </row>
    <row r="7070" spans="1:20" hidden="1" x14ac:dyDescent="0.35">
      <c r="A7070">
        <f t="shared" si="334"/>
        <v>1012525</v>
      </c>
      <c r="B7070" s="6" t="s">
        <v>1433</v>
      </c>
      <c r="C7070" s="7" t="s">
        <v>658</v>
      </c>
      <c r="D7070" s="7" t="s">
        <v>1097</v>
      </c>
      <c r="E7070" s="7" t="s">
        <v>809</v>
      </c>
      <c r="F7070" s="7" t="s">
        <v>709</v>
      </c>
      <c r="G7070" s="7" t="s">
        <v>1072</v>
      </c>
      <c r="H7070" s="7" t="s">
        <v>993</v>
      </c>
      <c r="I7070" s="6" t="s">
        <v>14</v>
      </c>
      <c r="J7070" s="1"/>
      <c r="K7070" s="1"/>
      <c r="L7070" s="1"/>
      <c r="M7070" s="1"/>
      <c r="N7070" s="1"/>
      <c r="O7070" s="1"/>
      <c r="P7070" s="1"/>
      <c r="Q7070" s="12">
        <v>2280</v>
      </c>
      <c r="R7070" s="29">
        <f t="shared" si="332"/>
        <v>0</v>
      </c>
      <c r="S7070" t="str">
        <f t="shared" si="333"/>
        <v>OK</v>
      </c>
      <c r="T7070" s="10">
        <f>IFERROR(VLOOKUP(A7070,[1]!Tabla1[[#All],[Material]:[venta nueva]],38,FALSE),0)</f>
        <v>0</v>
      </c>
    </row>
    <row r="7071" spans="1:20" hidden="1" x14ac:dyDescent="0.35">
      <c r="A7071">
        <f t="shared" si="334"/>
        <v>1012526</v>
      </c>
      <c r="B7071" s="6" t="s">
        <v>1433</v>
      </c>
      <c r="C7071" s="7" t="s">
        <v>658</v>
      </c>
      <c r="D7071" s="7" t="s">
        <v>1097</v>
      </c>
      <c r="E7071" s="7" t="s">
        <v>810</v>
      </c>
      <c r="F7071" s="7" t="s">
        <v>711</v>
      </c>
      <c r="G7071" s="7" t="s">
        <v>1072</v>
      </c>
      <c r="H7071" s="7" t="s">
        <v>993</v>
      </c>
      <c r="I7071" s="6" t="s">
        <v>14</v>
      </c>
      <c r="J7071" s="1"/>
      <c r="K7071" s="1"/>
      <c r="L7071" s="1"/>
      <c r="M7071" s="1"/>
      <c r="N7071" s="1"/>
      <c r="O7071" s="1"/>
      <c r="P7071" s="1"/>
      <c r="Q7071" s="12">
        <v>2280</v>
      </c>
      <c r="R7071" s="29">
        <f t="shared" si="332"/>
        <v>0</v>
      </c>
      <c r="S7071" t="str">
        <f t="shared" si="333"/>
        <v>OK</v>
      </c>
      <c r="T7071" s="10">
        <f>IFERROR(VLOOKUP(A7071,[1]!Tabla1[[#All],[Material]:[venta nueva]],38,FALSE),0)</f>
        <v>0</v>
      </c>
    </row>
    <row r="7072" spans="1:20" hidden="1" x14ac:dyDescent="0.35">
      <c r="A7072">
        <f t="shared" si="334"/>
        <v>1012527</v>
      </c>
      <c r="B7072" s="6" t="s">
        <v>1433</v>
      </c>
      <c r="C7072" s="7" t="s">
        <v>658</v>
      </c>
      <c r="D7072" s="7" t="s">
        <v>1097</v>
      </c>
      <c r="E7072" s="7" t="s">
        <v>811</v>
      </c>
      <c r="F7072" s="7" t="s">
        <v>812</v>
      </c>
      <c r="G7072" s="7" t="s">
        <v>1072</v>
      </c>
      <c r="H7072" s="7" t="s">
        <v>993</v>
      </c>
      <c r="I7072" s="6" t="s">
        <v>14</v>
      </c>
      <c r="J7072" s="1"/>
      <c r="K7072" s="1"/>
      <c r="L7072" s="1"/>
      <c r="M7072" s="1"/>
      <c r="N7072" s="1"/>
      <c r="O7072" s="1"/>
      <c r="P7072" s="1"/>
      <c r="Q7072" s="12">
        <v>2980</v>
      </c>
      <c r="R7072" s="29">
        <f t="shared" si="332"/>
        <v>0</v>
      </c>
      <c r="S7072" t="str">
        <f t="shared" si="333"/>
        <v>OK</v>
      </c>
      <c r="T7072" s="10">
        <f>IFERROR(VLOOKUP(A7072,[1]!Tabla1[[#All],[Material]:[venta nueva]],38,FALSE),0)</f>
        <v>0</v>
      </c>
    </row>
    <row r="7073" spans="1:20" hidden="1" x14ac:dyDescent="0.35">
      <c r="A7073">
        <f t="shared" si="334"/>
        <v>1012532</v>
      </c>
      <c r="B7073" s="6" t="s">
        <v>1433</v>
      </c>
      <c r="C7073" s="7" t="s">
        <v>658</v>
      </c>
      <c r="D7073" s="7" t="s">
        <v>1097</v>
      </c>
      <c r="E7073" s="7" t="s">
        <v>813</v>
      </c>
      <c r="F7073" s="7" t="s">
        <v>814</v>
      </c>
      <c r="G7073" s="7" t="s">
        <v>1065</v>
      </c>
      <c r="H7073" s="7" t="s">
        <v>981</v>
      </c>
      <c r="I7073" s="6" t="s">
        <v>8</v>
      </c>
      <c r="J7073" s="1"/>
      <c r="K7073" s="1"/>
      <c r="L7073" s="1"/>
      <c r="M7073" s="1"/>
      <c r="N7073" s="1"/>
      <c r="O7073" s="1"/>
      <c r="P7073" s="1"/>
      <c r="Q7073" s="12">
        <v>4000</v>
      </c>
      <c r="R7073" s="29">
        <f t="shared" si="332"/>
        <v>0</v>
      </c>
      <c r="S7073" t="str">
        <f t="shared" si="333"/>
        <v>OK</v>
      </c>
      <c r="T7073" s="10">
        <f>IFERROR(VLOOKUP(A7073,[1]!Tabla1[[#All],[Material]:[venta nueva]],38,FALSE),0)</f>
        <v>0</v>
      </c>
    </row>
    <row r="7074" spans="1:20" hidden="1" x14ac:dyDescent="0.35">
      <c r="A7074">
        <f t="shared" si="334"/>
        <v>1012556</v>
      </c>
      <c r="B7074" s="6" t="s">
        <v>1433</v>
      </c>
      <c r="C7074" s="7" t="s">
        <v>658</v>
      </c>
      <c r="D7074" s="7" t="s">
        <v>1097</v>
      </c>
      <c r="E7074" s="7" t="s">
        <v>819</v>
      </c>
      <c r="F7074" s="7" t="s">
        <v>820</v>
      </c>
      <c r="G7074" s="7" t="s">
        <v>1063</v>
      </c>
      <c r="H7074" s="7" t="s">
        <v>999</v>
      </c>
      <c r="I7074" s="6" t="s">
        <v>11</v>
      </c>
      <c r="J7074" s="1"/>
      <c r="K7074" s="1"/>
      <c r="L7074" s="1"/>
      <c r="M7074" s="1"/>
      <c r="N7074" s="1"/>
      <c r="O7074" s="1"/>
      <c r="P7074" s="1"/>
      <c r="Q7074" s="12">
        <v>240000</v>
      </c>
      <c r="R7074" s="29">
        <f t="shared" si="332"/>
        <v>0</v>
      </c>
      <c r="S7074" t="str">
        <f t="shared" si="333"/>
        <v>OK</v>
      </c>
      <c r="T7074" s="10">
        <f>IFERROR(VLOOKUP(A7074,[1]!Tabla1[[#All],[Material]:[venta nueva]],38,FALSE),0)</f>
        <v>0</v>
      </c>
    </row>
    <row r="7075" spans="1:20" hidden="1" x14ac:dyDescent="0.35">
      <c r="A7075">
        <f t="shared" si="334"/>
        <v>1012595</v>
      </c>
      <c r="B7075" s="6" t="s">
        <v>1433</v>
      </c>
      <c r="C7075" s="7" t="s">
        <v>658</v>
      </c>
      <c r="D7075" s="7" t="s">
        <v>1097</v>
      </c>
      <c r="E7075" s="7" t="s">
        <v>1321</v>
      </c>
      <c r="F7075" s="7" t="s">
        <v>1322</v>
      </c>
      <c r="G7075" s="7" t="s">
        <v>1066</v>
      </c>
      <c r="H7075" s="7" t="s">
        <v>982</v>
      </c>
      <c r="I7075" s="6" t="s">
        <v>14</v>
      </c>
      <c r="J7075" s="1"/>
      <c r="K7075" s="1"/>
      <c r="L7075" s="1"/>
      <c r="M7075" s="1"/>
      <c r="N7075" s="1"/>
      <c r="O7075" s="1"/>
      <c r="P7075" s="1"/>
      <c r="Q7075" s="12">
        <v>24000</v>
      </c>
      <c r="R7075" s="29">
        <f t="shared" si="332"/>
        <v>0</v>
      </c>
      <c r="S7075" t="str">
        <f t="shared" si="333"/>
        <v>OK</v>
      </c>
      <c r="T7075" s="10">
        <f>IFERROR(VLOOKUP(A7075,[1]!Tabla1[[#All],[Material]:[venta nueva]],38,FALSE),0)</f>
        <v>0</v>
      </c>
    </row>
    <row r="7076" spans="1:20" hidden="1" x14ac:dyDescent="0.35">
      <c r="A7076">
        <f t="shared" si="334"/>
        <v>1012598</v>
      </c>
      <c r="B7076" s="6" t="s">
        <v>1433</v>
      </c>
      <c r="C7076" s="7" t="s">
        <v>658</v>
      </c>
      <c r="D7076" s="7" t="s">
        <v>1097</v>
      </c>
      <c r="E7076" s="7" t="s">
        <v>821</v>
      </c>
      <c r="F7076" s="7" t="s">
        <v>822</v>
      </c>
      <c r="G7076" s="7" t="s">
        <v>1072</v>
      </c>
      <c r="H7076" s="7" t="s">
        <v>993</v>
      </c>
      <c r="I7076" s="6" t="s">
        <v>14</v>
      </c>
      <c r="J7076" s="1"/>
      <c r="K7076" s="1"/>
      <c r="L7076" s="1"/>
      <c r="M7076" s="1"/>
      <c r="N7076" s="1"/>
      <c r="O7076" s="1"/>
      <c r="P7076" s="1"/>
      <c r="Q7076" s="12">
        <v>4000</v>
      </c>
      <c r="R7076" s="29">
        <f t="shared" si="332"/>
        <v>0</v>
      </c>
      <c r="S7076" t="str">
        <f t="shared" si="333"/>
        <v>OK</v>
      </c>
      <c r="T7076" s="10">
        <f>IFERROR(VLOOKUP(A7076,[1]!Tabla1[[#All],[Material]:[venta nueva]],38,FALSE),0)</f>
        <v>0</v>
      </c>
    </row>
    <row r="7077" spans="1:20" hidden="1" x14ac:dyDescent="0.35">
      <c r="A7077">
        <f t="shared" si="334"/>
        <v>1012601</v>
      </c>
      <c r="B7077" s="6" t="s">
        <v>1433</v>
      </c>
      <c r="C7077" s="7" t="s">
        <v>658</v>
      </c>
      <c r="D7077" s="7" t="s">
        <v>1097</v>
      </c>
      <c r="E7077" s="7" t="s">
        <v>823</v>
      </c>
      <c r="F7077" s="7" t="s">
        <v>1452</v>
      </c>
      <c r="G7077" s="7" t="s">
        <v>1065</v>
      </c>
      <c r="H7077" s="7" t="s">
        <v>995</v>
      </c>
      <c r="I7077" s="6" t="s">
        <v>8</v>
      </c>
      <c r="J7077" s="1"/>
      <c r="K7077" s="1"/>
      <c r="L7077" s="1"/>
      <c r="M7077" s="1"/>
      <c r="N7077" s="1"/>
      <c r="O7077" s="1"/>
      <c r="P7077" s="1"/>
      <c r="Q7077" s="12">
        <v>212937.01300000001</v>
      </c>
      <c r="R7077" s="29">
        <f t="shared" si="332"/>
        <v>0</v>
      </c>
      <c r="S7077" t="str">
        <f t="shared" si="333"/>
        <v>OK</v>
      </c>
      <c r="T7077" s="10">
        <f>IFERROR(VLOOKUP(A7077,[1]!Tabla1[[#All],[Material]:[venta nueva]],38,FALSE),0)</f>
        <v>0</v>
      </c>
    </row>
    <row r="7078" spans="1:20" hidden="1" x14ac:dyDescent="0.35">
      <c r="A7078">
        <f t="shared" si="334"/>
        <v>1012612</v>
      </c>
      <c r="B7078" s="6" t="s">
        <v>1433</v>
      </c>
      <c r="C7078" s="7" t="s">
        <v>658</v>
      </c>
      <c r="D7078" s="7" t="s">
        <v>1097</v>
      </c>
      <c r="E7078" s="7" t="s">
        <v>825</v>
      </c>
      <c r="F7078" s="7" t="s">
        <v>826</v>
      </c>
      <c r="G7078" s="7" t="s">
        <v>1063</v>
      </c>
      <c r="H7078" s="7" t="s">
        <v>988</v>
      </c>
      <c r="I7078" s="6" t="s">
        <v>12</v>
      </c>
      <c r="J7078" s="1"/>
      <c r="K7078" s="1"/>
      <c r="L7078" s="1"/>
      <c r="M7078" s="1"/>
      <c r="N7078" s="1"/>
      <c r="O7078" s="1"/>
      <c r="P7078" s="1"/>
      <c r="Q7078" s="12">
        <v>1129660</v>
      </c>
      <c r="R7078" s="29">
        <f t="shared" si="332"/>
        <v>0</v>
      </c>
      <c r="S7078" t="str">
        <f t="shared" si="333"/>
        <v>OK</v>
      </c>
      <c r="T7078" s="10">
        <f>IFERROR(VLOOKUP(A7078,[1]!Tabla1[[#All],[Material]:[venta nueva]],38,FALSE),0)</f>
        <v>0</v>
      </c>
    </row>
    <row r="7079" spans="1:20" hidden="1" x14ac:dyDescent="0.35">
      <c r="A7079">
        <f t="shared" si="334"/>
        <v>1012674</v>
      </c>
      <c r="B7079" s="6" t="s">
        <v>1433</v>
      </c>
      <c r="C7079" s="7" t="s">
        <v>658</v>
      </c>
      <c r="D7079" s="7" t="s">
        <v>1097</v>
      </c>
      <c r="E7079" s="7" t="s">
        <v>828</v>
      </c>
      <c r="F7079" s="7" t="s">
        <v>829</v>
      </c>
      <c r="G7079" s="7" t="s">
        <v>1065</v>
      </c>
      <c r="H7079" s="7" t="s">
        <v>989</v>
      </c>
      <c r="I7079" s="6" t="s">
        <v>13</v>
      </c>
      <c r="J7079" s="1"/>
      <c r="K7079" s="1"/>
      <c r="L7079" s="1"/>
      <c r="M7079" s="1"/>
      <c r="N7079" s="1"/>
      <c r="O7079" s="1"/>
      <c r="P7079" s="1"/>
      <c r="Q7079" s="12">
        <v>60200</v>
      </c>
      <c r="R7079" s="29">
        <f t="shared" si="332"/>
        <v>0</v>
      </c>
      <c r="S7079" t="str">
        <f t="shared" si="333"/>
        <v>OK</v>
      </c>
      <c r="T7079" s="10">
        <f>IFERROR(VLOOKUP(A7079,[1]!Tabla1[[#All],[Material]:[venta nueva]],38,FALSE),0)</f>
        <v>0</v>
      </c>
    </row>
    <row r="7080" spans="1:20" hidden="1" x14ac:dyDescent="0.35">
      <c r="A7080">
        <f t="shared" si="334"/>
        <v>1012681</v>
      </c>
      <c r="B7080" s="6" t="s">
        <v>1433</v>
      </c>
      <c r="C7080" s="7" t="s">
        <v>658</v>
      </c>
      <c r="D7080" s="7" t="s">
        <v>1097</v>
      </c>
      <c r="E7080" s="7" t="s">
        <v>830</v>
      </c>
      <c r="F7080" s="7" t="s">
        <v>831</v>
      </c>
      <c r="G7080" s="7" t="s">
        <v>1069</v>
      </c>
      <c r="H7080" s="7" t="s">
        <v>1000</v>
      </c>
      <c r="I7080" s="6" t="s">
        <v>14</v>
      </c>
      <c r="J7080" s="1"/>
      <c r="K7080" s="1"/>
      <c r="L7080" s="1"/>
      <c r="M7080" s="1"/>
      <c r="N7080" s="1"/>
      <c r="O7080" s="1"/>
      <c r="P7080" s="1"/>
      <c r="Q7080" s="12">
        <v>27900</v>
      </c>
      <c r="R7080" s="29">
        <f t="shared" si="332"/>
        <v>0</v>
      </c>
      <c r="S7080" t="str">
        <f t="shared" si="333"/>
        <v>OK</v>
      </c>
      <c r="T7080" s="10">
        <f>IFERROR(VLOOKUP(A7080,[1]!Tabla1[[#All],[Material]:[venta nueva]],38,FALSE),0)</f>
        <v>0</v>
      </c>
    </row>
    <row r="7081" spans="1:20" hidden="1" x14ac:dyDescent="0.35">
      <c r="A7081">
        <f t="shared" si="334"/>
        <v>1012719</v>
      </c>
      <c r="B7081" s="6" t="s">
        <v>1433</v>
      </c>
      <c r="C7081" s="7" t="s">
        <v>658</v>
      </c>
      <c r="D7081" s="7" t="s">
        <v>1097</v>
      </c>
      <c r="E7081" s="7" t="s">
        <v>837</v>
      </c>
      <c r="F7081" s="7" t="s">
        <v>838</v>
      </c>
      <c r="G7081" s="7" t="s">
        <v>1063</v>
      </c>
      <c r="H7081" s="7" t="s">
        <v>999</v>
      </c>
      <c r="I7081" s="6" t="s">
        <v>662</v>
      </c>
      <c r="J7081" s="1"/>
      <c r="K7081" s="1"/>
      <c r="L7081" s="1"/>
      <c r="M7081" s="1"/>
      <c r="N7081" s="1"/>
      <c r="O7081" s="1"/>
      <c r="P7081" s="1"/>
      <c r="Q7081" s="12">
        <v>45000</v>
      </c>
      <c r="R7081" s="29">
        <f t="shared" si="332"/>
        <v>0</v>
      </c>
      <c r="S7081" t="str">
        <f t="shared" si="333"/>
        <v>OK</v>
      </c>
      <c r="T7081" s="10">
        <f>IFERROR(VLOOKUP(A7081,[1]!Tabla1[[#All],[Material]:[venta nueva]],38,FALSE),0)</f>
        <v>0</v>
      </c>
    </row>
    <row r="7082" spans="1:20" hidden="1" x14ac:dyDescent="0.35">
      <c r="A7082">
        <f t="shared" si="334"/>
        <v>1012725</v>
      </c>
      <c r="B7082" s="6" t="s">
        <v>1433</v>
      </c>
      <c r="C7082" s="7" t="s">
        <v>658</v>
      </c>
      <c r="D7082" s="7" t="s">
        <v>1097</v>
      </c>
      <c r="E7082" s="7" t="s">
        <v>841</v>
      </c>
      <c r="F7082" s="7" t="s">
        <v>842</v>
      </c>
      <c r="G7082" s="7" t="s">
        <v>985</v>
      </c>
      <c r="H7082" s="7" t="s">
        <v>985</v>
      </c>
      <c r="I7082" s="6" t="s">
        <v>10</v>
      </c>
      <c r="J7082" s="1"/>
      <c r="K7082" s="1"/>
      <c r="L7082" s="1"/>
      <c r="M7082" s="1"/>
      <c r="N7082" s="1"/>
      <c r="O7082" s="1"/>
      <c r="P7082" s="1"/>
      <c r="Q7082" s="12">
        <v>13404</v>
      </c>
      <c r="R7082" s="29">
        <f t="shared" si="332"/>
        <v>0</v>
      </c>
      <c r="S7082" t="str">
        <f t="shared" si="333"/>
        <v>OK</v>
      </c>
      <c r="T7082" s="10">
        <f>IFERROR(VLOOKUP(A7082,[1]!Tabla1[[#All],[Material]:[venta nueva]],38,FALSE),0)</f>
        <v>0</v>
      </c>
    </row>
    <row r="7083" spans="1:20" hidden="1" x14ac:dyDescent="0.35">
      <c r="A7083">
        <f t="shared" si="334"/>
        <v>1012745</v>
      </c>
      <c r="B7083" s="6" t="s">
        <v>1433</v>
      </c>
      <c r="C7083" s="7" t="s">
        <v>658</v>
      </c>
      <c r="D7083" s="7" t="s">
        <v>1097</v>
      </c>
      <c r="E7083" s="7" t="s">
        <v>845</v>
      </c>
      <c r="F7083" s="7" t="s">
        <v>846</v>
      </c>
      <c r="G7083" s="7" t="s">
        <v>1065</v>
      </c>
      <c r="H7083" s="7" t="s">
        <v>989</v>
      </c>
      <c r="I7083" s="6" t="s">
        <v>9</v>
      </c>
      <c r="J7083" s="1"/>
      <c r="K7083" s="1"/>
      <c r="L7083" s="1"/>
      <c r="M7083" s="1"/>
      <c r="N7083" s="1"/>
      <c r="O7083" s="1"/>
      <c r="P7083" s="1"/>
      <c r="Q7083" s="12">
        <v>2500</v>
      </c>
      <c r="R7083" s="29">
        <f t="shared" si="332"/>
        <v>0</v>
      </c>
      <c r="S7083" t="str">
        <f t="shared" si="333"/>
        <v>OK</v>
      </c>
      <c r="T7083" s="10">
        <f>IFERROR(VLOOKUP(A7083,[1]!Tabla1[[#All],[Material]:[venta nueva]],38,FALSE),0)</f>
        <v>0</v>
      </c>
    </row>
    <row r="7084" spans="1:20" hidden="1" x14ac:dyDescent="0.35">
      <c r="A7084">
        <f t="shared" si="334"/>
        <v>1012763</v>
      </c>
      <c r="B7084" s="6" t="s">
        <v>1433</v>
      </c>
      <c r="C7084" s="7" t="s">
        <v>658</v>
      </c>
      <c r="D7084" s="7" t="s">
        <v>1097</v>
      </c>
      <c r="E7084" s="7" t="s">
        <v>847</v>
      </c>
      <c r="F7084" s="7" t="s">
        <v>848</v>
      </c>
      <c r="G7084" s="7" t="s">
        <v>1065</v>
      </c>
      <c r="H7084" s="7" t="s">
        <v>995</v>
      </c>
      <c r="I7084" s="6" t="s">
        <v>11</v>
      </c>
      <c r="J7084" s="1"/>
      <c r="K7084" s="1"/>
      <c r="L7084" s="1"/>
      <c r="M7084" s="1"/>
      <c r="N7084" s="1"/>
      <c r="O7084" s="1"/>
      <c r="P7084" s="1"/>
      <c r="Q7084" s="12">
        <v>65000</v>
      </c>
      <c r="R7084" s="29">
        <f t="shared" si="332"/>
        <v>0</v>
      </c>
      <c r="S7084" t="str">
        <f t="shared" si="333"/>
        <v>OK</v>
      </c>
      <c r="T7084" s="10">
        <f>IFERROR(VLOOKUP(A7084,[1]!Tabla1[[#All],[Material]:[venta nueva]],38,FALSE),0)</f>
        <v>0</v>
      </c>
    </row>
    <row r="7085" spans="1:20" hidden="1" x14ac:dyDescent="0.35">
      <c r="A7085">
        <f t="shared" si="334"/>
        <v>1012764</v>
      </c>
      <c r="B7085" s="6" t="s">
        <v>1433</v>
      </c>
      <c r="C7085" s="7" t="s">
        <v>658</v>
      </c>
      <c r="D7085" s="7" t="s">
        <v>1097</v>
      </c>
      <c r="E7085" s="7" t="s">
        <v>849</v>
      </c>
      <c r="F7085" s="7" t="s">
        <v>850</v>
      </c>
      <c r="G7085" s="7" t="s">
        <v>1063</v>
      </c>
      <c r="H7085" s="7" t="s">
        <v>999</v>
      </c>
      <c r="I7085" s="6" t="s">
        <v>10</v>
      </c>
      <c r="J7085" s="1"/>
      <c r="K7085" s="1"/>
      <c r="L7085" s="1"/>
      <c r="M7085" s="1"/>
      <c r="N7085" s="1"/>
      <c r="O7085" s="1"/>
      <c r="P7085" s="1"/>
      <c r="Q7085" s="12">
        <v>315000</v>
      </c>
      <c r="R7085" s="29">
        <f t="shared" si="332"/>
        <v>0</v>
      </c>
      <c r="S7085" t="str">
        <f t="shared" si="333"/>
        <v>OK</v>
      </c>
      <c r="T7085" s="10">
        <f>IFERROR(VLOOKUP(A7085,[1]!Tabla1[[#All],[Material]:[venta nueva]],38,FALSE),0)</f>
        <v>0</v>
      </c>
    </row>
    <row r="7086" spans="1:20" hidden="1" x14ac:dyDescent="0.35">
      <c r="A7086">
        <f t="shared" si="334"/>
        <v>1012796</v>
      </c>
      <c r="B7086" s="6" t="s">
        <v>1433</v>
      </c>
      <c r="C7086" s="7" t="s">
        <v>658</v>
      </c>
      <c r="D7086" s="7" t="s">
        <v>1097</v>
      </c>
      <c r="E7086" s="7" t="s">
        <v>1190</v>
      </c>
      <c r="F7086" s="7" t="s">
        <v>1191</v>
      </c>
      <c r="G7086" s="7" t="s">
        <v>1068</v>
      </c>
      <c r="H7086" s="7" t="s">
        <v>1192</v>
      </c>
      <c r="I7086" s="6" t="s">
        <v>10</v>
      </c>
      <c r="J7086" s="1"/>
      <c r="K7086" s="1"/>
      <c r="L7086" s="1"/>
      <c r="M7086" s="1"/>
      <c r="N7086" s="1"/>
      <c r="O7086" s="1"/>
      <c r="P7086" s="1"/>
      <c r="Q7086" s="12">
        <v>52500</v>
      </c>
      <c r="R7086" s="29">
        <f t="shared" si="332"/>
        <v>0</v>
      </c>
      <c r="S7086" t="str">
        <f t="shared" si="333"/>
        <v>OK</v>
      </c>
      <c r="T7086" s="10">
        <f>IFERROR(VLOOKUP(A7086,[1]!Tabla1[[#All],[Material]:[venta nueva]],38,FALSE),0)</f>
        <v>0</v>
      </c>
    </row>
    <row r="7087" spans="1:20" hidden="1" x14ac:dyDescent="0.35">
      <c r="A7087">
        <f t="shared" si="334"/>
        <v>1020017</v>
      </c>
      <c r="B7087" s="6" t="s">
        <v>1433</v>
      </c>
      <c r="C7087" s="7" t="s">
        <v>553</v>
      </c>
      <c r="D7087" s="7" t="s">
        <v>1095</v>
      </c>
      <c r="E7087" s="7" t="s">
        <v>17</v>
      </c>
      <c r="F7087" s="7" t="s">
        <v>18</v>
      </c>
      <c r="G7087" s="7" t="s">
        <v>1074</v>
      </c>
      <c r="H7087" s="7" t="s">
        <v>1001</v>
      </c>
      <c r="I7087" s="6" t="s">
        <v>11</v>
      </c>
      <c r="J7087" s="1">
        <v>7813</v>
      </c>
      <c r="K7087" s="1">
        <v>0</v>
      </c>
      <c r="L7087" s="1">
        <v>0</v>
      </c>
      <c r="M7087" s="1">
        <v>0</v>
      </c>
      <c r="N7087" s="1">
        <v>24000</v>
      </c>
      <c r="O7087" s="1">
        <v>24000</v>
      </c>
      <c r="P7087" s="1">
        <v>24000</v>
      </c>
      <c r="Q7087" s="12"/>
      <c r="R7087" s="29">
        <f t="shared" si="332"/>
        <v>0</v>
      </c>
      <c r="S7087" t="str">
        <f t="shared" si="333"/>
        <v>OK</v>
      </c>
      <c r="T7087" s="10">
        <f>IFERROR(VLOOKUP(A7087,[1]!Tabla1[[#All],[Material]:[venta nueva]],38,FALSE),0)</f>
        <v>0</v>
      </c>
    </row>
    <row r="7088" spans="1:20" hidden="1" x14ac:dyDescent="0.35">
      <c r="A7088">
        <f t="shared" si="334"/>
        <v>1020086</v>
      </c>
      <c r="B7088" s="6" t="s">
        <v>1433</v>
      </c>
      <c r="C7088" s="7" t="s">
        <v>553</v>
      </c>
      <c r="D7088" s="7" t="s">
        <v>1095</v>
      </c>
      <c r="E7088" s="7" t="s">
        <v>1248</v>
      </c>
      <c r="F7088" s="7" t="s">
        <v>1249</v>
      </c>
      <c r="G7088" s="7" t="s">
        <v>1075</v>
      </c>
      <c r="H7088" s="7" t="s">
        <v>1002</v>
      </c>
      <c r="I7088" s="6" t="s">
        <v>11</v>
      </c>
      <c r="J7088" s="1">
        <v>-18118</v>
      </c>
      <c r="K7088" s="1">
        <v>106118</v>
      </c>
      <c r="L7088" s="1">
        <v>96000</v>
      </c>
      <c r="M7088" s="1">
        <v>0</v>
      </c>
      <c r="N7088" s="1">
        <v>95980</v>
      </c>
      <c r="O7088" s="1">
        <v>72000</v>
      </c>
      <c r="P7088" s="1">
        <v>72000</v>
      </c>
      <c r="Q7088" s="12"/>
      <c r="R7088" s="29">
        <f t="shared" si="332"/>
        <v>0</v>
      </c>
      <c r="S7088" t="str">
        <f t="shared" si="333"/>
        <v>OK</v>
      </c>
      <c r="T7088" s="10">
        <f>IFERROR(VLOOKUP(A7088,[1]!Tabla1[[#All],[Material]:[venta nueva]],38,FALSE),0)</f>
        <v>0</v>
      </c>
    </row>
    <row r="7089" spans="1:20" hidden="1" x14ac:dyDescent="0.35">
      <c r="A7089">
        <f t="shared" si="334"/>
        <v>1020105</v>
      </c>
      <c r="B7089" s="6" t="s">
        <v>1433</v>
      </c>
      <c r="C7089" s="7" t="s">
        <v>553</v>
      </c>
      <c r="D7089" s="7" t="s">
        <v>1095</v>
      </c>
      <c r="E7089" s="7" t="s">
        <v>19</v>
      </c>
      <c r="F7089" s="7" t="s">
        <v>20</v>
      </c>
      <c r="G7089" s="7" t="s">
        <v>1075</v>
      </c>
      <c r="H7089" s="7" t="s">
        <v>1002</v>
      </c>
      <c r="I7089" s="6" t="s">
        <v>16</v>
      </c>
      <c r="J7089" s="1">
        <v>-27138</v>
      </c>
      <c r="K7089" s="1">
        <v>81138</v>
      </c>
      <c r="L7089" s="1">
        <v>60000</v>
      </c>
      <c r="M7089" s="1">
        <v>-6000</v>
      </c>
      <c r="N7089" s="1">
        <v>81138</v>
      </c>
      <c r="O7089" s="1">
        <v>60000</v>
      </c>
      <c r="P7089" s="1">
        <v>60000</v>
      </c>
      <c r="Q7089" s="12"/>
      <c r="R7089" s="29">
        <f t="shared" si="332"/>
        <v>0</v>
      </c>
      <c r="S7089" t="str">
        <f t="shared" si="333"/>
        <v>OK</v>
      </c>
      <c r="T7089" s="10">
        <f>IFERROR(VLOOKUP(A7089,[1]!Tabla1[[#All],[Material]:[venta nueva]],38,FALSE),0)</f>
        <v>0</v>
      </c>
    </row>
    <row r="7090" spans="1:20" hidden="1" x14ac:dyDescent="0.35">
      <c r="A7090">
        <f t="shared" si="334"/>
        <v>1020110</v>
      </c>
      <c r="B7090" s="6" t="s">
        <v>1433</v>
      </c>
      <c r="C7090" s="7" t="s">
        <v>553</v>
      </c>
      <c r="D7090" s="7" t="s">
        <v>1095</v>
      </c>
      <c r="E7090" s="7" t="s">
        <v>21</v>
      </c>
      <c r="F7090" s="7" t="s">
        <v>22</v>
      </c>
      <c r="G7090" s="7" t="s">
        <v>1075</v>
      </c>
      <c r="H7090" s="7" t="s">
        <v>1003</v>
      </c>
      <c r="I7090" s="6" t="s">
        <v>16</v>
      </c>
      <c r="J7090" s="1">
        <v>-64625</v>
      </c>
      <c r="K7090" s="1">
        <v>482625</v>
      </c>
      <c r="L7090" s="1">
        <v>420000</v>
      </c>
      <c r="M7090" s="1">
        <v>-31927</v>
      </c>
      <c r="N7090" s="1">
        <v>482625</v>
      </c>
      <c r="O7090" s="1">
        <v>420000</v>
      </c>
      <c r="P7090" s="1">
        <v>420000</v>
      </c>
      <c r="Q7090" s="12"/>
      <c r="R7090" s="29">
        <f t="shared" si="332"/>
        <v>0</v>
      </c>
      <c r="S7090" t="str">
        <f t="shared" si="333"/>
        <v>OK</v>
      </c>
      <c r="T7090" s="10">
        <f>IFERROR(VLOOKUP(A7090,[1]!Tabla1[[#All],[Material]:[venta nueva]],38,FALSE),0)</f>
        <v>0</v>
      </c>
    </row>
    <row r="7091" spans="1:20" hidden="1" x14ac:dyDescent="0.35">
      <c r="A7091">
        <f t="shared" si="334"/>
        <v>1020284</v>
      </c>
      <c r="B7091" s="6" t="s">
        <v>1433</v>
      </c>
      <c r="C7091" s="7" t="s">
        <v>553</v>
      </c>
      <c r="D7091" s="7" t="s">
        <v>1095</v>
      </c>
      <c r="E7091" s="7" t="s">
        <v>23</v>
      </c>
      <c r="F7091" s="7" t="s">
        <v>24</v>
      </c>
      <c r="G7091" s="7" t="s">
        <v>1076</v>
      </c>
      <c r="H7091" s="7" t="s">
        <v>1004</v>
      </c>
      <c r="I7091" s="6" t="s">
        <v>16</v>
      </c>
      <c r="J7091" s="1">
        <v>1059</v>
      </c>
      <c r="K7091" s="1">
        <v>5241</v>
      </c>
      <c r="L7091" s="1">
        <v>7000</v>
      </c>
      <c r="M7091" s="1">
        <v>-700</v>
      </c>
      <c r="N7091" s="1">
        <v>5241</v>
      </c>
      <c r="O7091" s="1">
        <v>7000</v>
      </c>
      <c r="P7091" s="1">
        <v>7000</v>
      </c>
      <c r="Q7091" s="12"/>
      <c r="R7091" s="29">
        <f t="shared" ref="R7091:R7154" si="335">+O7091-P7091</f>
        <v>0</v>
      </c>
      <c r="S7091" t="str">
        <f t="shared" ref="S7091:S7154" si="336">IF(R7091&gt;0,"Sobre ingreso",IF(R7091&lt;0,"Pendiente de ingreso","OK"))</f>
        <v>OK</v>
      </c>
      <c r="T7091" s="10">
        <f>IFERROR(VLOOKUP(A7091,[1]!Tabla1[[#All],[Material]:[venta nueva]],38,FALSE),0)</f>
        <v>0</v>
      </c>
    </row>
    <row r="7092" spans="1:20" hidden="1" x14ac:dyDescent="0.35">
      <c r="A7092">
        <f t="shared" si="334"/>
        <v>1020326</v>
      </c>
      <c r="B7092" s="6" t="s">
        <v>1433</v>
      </c>
      <c r="C7092" s="7" t="s">
        <v>553</v>
      </c>
      <c r="D7092" s="7" t="s">
        <v>1095</v>
      </c>
      <c r="E7092" s="7" t="s">
        <v>25</v>
      </c>
      <c r="F7092" s="7" t="s">
        <v>26</v>
      </c>
      <c r="G7092" s="7" t="s">
        <v>1077</v>
      </c>
      <c r="H7092" s="7" t="s">
        <v>1005</v>
      </c>
      <c r="I7092" s="6" t="s">
        <v>16</v>
      </c>
      <c r="J7092" s="1">
        <v>-6947</v>
      </c>
      <c r="K7092" s="1">
        <v>244547</v>
      </c>
      <c r="L7092" s="1">
        <v>264000</v>
      </c>
      <c r="M7092" s="1">
        <v>-20403</v>
      </c>
      <c r="N7092" s="1">
        <v>244547</v>
      </c>
      <c r="O7092" s="1">
        <v>264000</v>
      </c>
      <c r="P7092" s="1">
        <v>240000</v>
      </c>
      <c r="Q7092" s="12"/>
      <c r="R7092" s="29">
        <f t="shared" si="335"/>
        <v>24000</v>
      </c>
      <c r="S7092" t="str">
        <f t="shared" si="336"/>
        <v>Sobre ingreso</v>
      </c>
      <c r="T7092" s="10">
        <f>IFERROR(VLOOKUP(A7092,[1]!Tabla1[[#All],[Material]:[venta nueva]],38,FALSE),0)</f>
        <v>0</v>
      </c>
    </row>
    <row r="7093" spans="1:20" hidden="1" x14ac:dyDescent="0.35">
      <c r="A7093">
        <f t="shared" si="334"/>
        <v>1020339</v>
      </c>
      <c r="B7093" s="6" t="s">
        <v>1433</v>
      </c>
      <c r="C7093" s="7" t="s">
        <v>553</v>
      </c>
      <c r="D7093" s="7" t="s">
        <v>1095</v>
      </c>
      <c r="E7093" s="7" t="s">
        <v>27</v>
      </c>
      <c r="F7093" s="7" t="s">
        <v>28</v>
      </c>
      <c r="G7093" s="7" t="s">
        <v>1078</v>
      </c>
      <c r="H7093" s="7" t="s">
        <v>1006</v>
      </c>
      <c r="I7093" s="6" t="s">
        <v>11</v>
      </c>
      <c r="J7093" s="1">
        <v>24</v>
      </c>
      <c r="K7093" s="1">
        <v>137834</v>
      </c>
      <c r="L7093" s="1">
        <v>96000</v>
      </c>
      <c r="M7093" s="1">
        <v>-8843</v>
      </c>
      <c r="N7093" s="1">
        <v>55548</v>
      </c>
      <c r="O7093" s="1">
        <v>168000</v>
      </c>
      <c r="P7093" s="1">
        <v>168000</v>
      </c>
      <c r="Q7093" s="12"/>
      <c r="R7093" s="29">
        <f t="shared" si="335"/>
        <v>0</v>
      </c>
      <c r="S7093" t="str">
        <f t="shared" si="336"/>
        <v>OK</v>
      </c>
      <c r="T7093" s="10">
        <f>IFERROR(VLOOKUP(A7093,[1]!Tabla1[[#All],[Material]:[venta nueva]],38,FALSE),0)</f>
        <v>0</v>
      </c>
    </row>
    <row r="7094" spans="1:20" hidden="1" x14ac:dyDescent="0.35">
      <c r="A7094">
        <f t="shared" si="334"/>
        <v>1020349</v>
      </c>
      <c r="B7094" s="6" t="s">
        <v>1433</v>
      </c>
      <c r="C7094" s="7" t="s">
        <v>553</v>
      </c>
      <c r="D7094" s="7" t="s">
        <v>1095</v>
      </c>
      <c r="E7094" s="7" t="s">
        <v>29</v>
      </c>
      <c r="F7094" s="7" t="s">
        <v>30</v>
      </c>
      <c r="G7094" s="7" t="s">
        <v>1079</v>
      </c>
      <c r="H7094" s="7" t="s">
        <v>1007</v>
      </c>
      <c r="I7094" s="6" t="s">
        <v>11</v>
      </c>
      <c r="J7094" s="1">
        <v>-24664</v>
      </c>
      <c r="K7094" s="1">
        <v>0</v>
      </c>
      <c r="L7094" s="1">
        <v>0</v>
      </c>
      <c r="M7094" s="1">
        <v>-24664</v>
      </c>
      <c r="N7094" s="1">
        <v>0</v>
      </c>
      <c r="O7094" s="1">
        <v>0</v>
      </c>
      <c r="P7094" s="1"/>
      <c r="Q7094" s="12"/>
      <c r="R7094" s="29">
        <f t="shared" si="335"/>
        <v>0</v>
      </c>
      <c r="S7094" t="str">
        <f t="shared" si="336"/>
        <v>OK</v>
      </c>
      <c r="T7094" s="10">
        <f>IFERROR(VLOOKUP(A7094,[1]!Tabla1[[#All],[Material]:[venta nueva]],38,FALSE),0)</f>
        <v>0</v>
      </c>
    </row>
    <row r="7095" spans="1:20" hidden="1" x14ac:dyDescent="0.35">
      <c r="A7095">
        <f t="shared" si="334"/>
        <v>1020352</v>
      </c>
      <c r="B7095" s="6" t="s">
        <v>1433</v>
      </c>
      <c r="C7095" s="7" t="s">
        <v>553</v>
      </c>
      <c r="D7095" s="7" t="s">
        <v>1095</v>
      </c>
      <c r="E7095" s="7" t="s">
        <v>31</v>
      </c>
      <c r="F7095" s="7" t="s">
        <v>32</v>
      </c>
      <c r="G7095" s="7" t="s">
        <v>1080</v>
      </c>
      <c r="H7095" s="7" t="s">
        <v>1008</v>
      </c>
      <c r="I7095" s="6" t="s">
        <v>11</v>
      </c>
      <c r="J7095" s="1">
        <v>4798</v>
      </c>
      <c r="K7095" s="1">
        <v>37238</v>
      </c>
      <c r="L7095" s="1">
        <v>48000</v>
      </c>
      <c r="M7095" s="1">
        <v>-5964</v>
      </c>
      <c r="N7095" s="1">
        <v>37238</v>
      </c>
      <c r="O7095" s="1">
        <v>48000</v>
      </c>
      <c r="P7095" s="1">
        <v>48000</v>
      </c>
      <c r="Q7095" s="12"/>
      <c r="R7095" s="29">
        <f t="shared" si="335"/>
        <v>0</v>
      </c>
      <c r="S7095" t="str">
        <f t="shared" si="336"/>
        <v>OK</v>
      </c>
      <c r="T7095" s="10">
        <f>IFERROR(VLOOKUP(A7095,[1]!Tabla1[[#All],[Material]:[venta nueva]],38,FALSE),0)</f>
        <v>0</v>
      </c>
    </row>
    <row r="7096" spans="1:20" hidden="1" x14ac:dyDescent="0.35">
      <c r="A7096">
        <f t="shared" si="334"/>
        <v>1020367</v>
      </c>
      <c r="B7096" s="6" t="s">
        <v>1433</v>
      </c>
      <c r="C7096" s="7" t="s">
        <v>553</v>
      </c>
      <c r="D7096" s="7" t="s">
        <v>1095</v>
      </c>
      <c r="E7096" s="7" t="s">
        <v>33</v>
      </c>
      <c r="F7096" s="7" t="s">
        <v>34</v>
      </c>
      <c r="G7096" s="7" t="s">
        <v>1078</v>
      </c>
      <c r="H7096" s="7" t="s">
        <v>1009</v>
      </c>
      <c r="I7096" s="6" t="s">
        <v>11</v>
      </c>
      <c r="J7096" s="1">
        <v>69661</v>
      </c>
      <c r="K7096" s="1">
        <v>96000</v>
      </c>
      <c r="L7096" s="1">
        <v>120000</v>
      </c>
      <c r="M7096" s="1">
        <v>45661</v>
      </c>
      <c r="N7096" s="1">
        <v>96000</v>
      </c>
      <c r="O7096" s="1">
        <v>120000</v>
      </c>
      <c r="P7096" s="1">
        <v>168000</v>
      </c>
      <c r="Q7096" s="12"/>
      <c r="R7096" s="29">
        <f t="shared" si="335"/>
        <v>-48000</v>
      </c>
      <c r="S7096" t="str">
        <f t="shared" si="336"/>
        <v>Pendiente de ingreso</v>
      </c>
      <c r="T7096" s="10">
        <f>IFERROR(VLOOKUP(A7096,[1]!Tabla1[[#All],[Material]:[venta nueva]],38,FALSE),0)</f>
        <v>0</v>
      </c>
    </row>
    <row r="7097" spans="1:20" hidden="1" x14ac:dyDescent="0.35">
      <c r="A7097">
        <f t="shared" si="334"/>
        <v>1020412</v>
      </c>
      <c r="B7097" s="6" t="s">
        <v>1433</v>
      </c>
      <c r="C7097" s="7" t="s">
        <v>553</v>
      </c>
      <c r="D7097" s="7" t="s">
        <v>1095</v>
      </c>
      <c r="E7097" s="7" t="s">
        <v>35</v>
      </c>
      <c r="F7097" s="7" t="s">
        <v>36</v>
      </c>
      <c r="G7097" s="7" t="s">
        <v>1081</v>
      </c>
      <c r="H7097" s="7" t="s">
        <v>1010</v>
      </c>
      <c r="I7097" s="6" t="s">
        <v>11</v>
      </c>
      <c r="J7097" s="1">
        <v>54933</v>
      </c>
      <c r="K7097" s="1">
        <v>212933</v>
      </c>
      <c r="L7097" s="1">
        <v>264000</v>
      </c>
      <c r="M7097" s="1">
        <v>-8134</v>
      </c>
      <c r="N7097" s="1">
        <v>224933</v>
      </c>
      <c r="O7097" s="1">
        <v>288000</v>
      </c>
      <c r="P7097" s="1">
        <v>336000</v>
      </c>
      <c r="Q7097" s="12"/>
      <c r="R7097" s="29">
        <f t="shared" si="335"/>
        <v>-48000</v>
      </c>
      <c r="S7097" t="str">
        <f t="shared" si="336"/>
        <v>Pendiente de ingreso</v>
      </c>
      <c r="T7097" s="10">
        <f>IFERROR(VLOOKUP(A7097,[1]!Tabla1[[#All],[Material]:[venta nueva]],38,FALSE),0)</f>
        <v>0</v>
      </c>
    </row>
    <row r="7098" spans="1:20" hidden="1" x14ac:dyDescent="0.35">
      <c r="A7098">
        <f t="shared" si="334"/>
        <v>1020589</v>
      </c>
      <c r="B7098" s="6" t="s">
        <v>1433</v>
      </c>
      <c r="C7098" s="7" t="s">
        <v>553</v>
      </c>
      <c r="D7098" s="7" t="s">
        <v>1095</v>
      </c>
      <c r="E7098" s="7" t="s">
        <v>37</v>
      </c>
      <c r="F7098" s="7" t="s">
        <v>38</v>
      </c>
      <c r="G7098" s="7" t="s">
        <v>1075</v>
      </c>
      <c r="H7098" s="7" t="s">
        <v>1003</v>
      </c>
      <c r="I7098" s="6" t="s">
        <v>16</v>
      </c>
      <c r="J7098" s="1">
        <v>50131</v>
      </c>
      <c r="K7098" s="1">
        <v>32869</v>
      </c>
      <c r="L7098" s="1">
        <v>130000</v>
      </c>
      <c r="M7098" s="1">
        <v>-58622</v>
      </c>
      <c r="N7098" s="1">
        <v>32869</v>
      </c>
      <c r="O7098" s="1">
        <v>130000</v>
      </c>
      <c r="P7098" s="1">
        <v>130000</v>
      </c>
      <c r="Q7098" s="12"/>
      <c r="R7098" s="29">
        <f t="shared" si="335"/>
        <v>0</v>
      </c>
      <c r="S7098" t="str">
        <f t="shared" si="336"/>
        <v>OK</v>
      </c>
      <c r="T7098" s="10">
        <f>IFERROR(VLOOKUP(A7098,[1]!Tabla1[[#All],[Material]:[venta nueva]],38,FALSE),0)</f>
        <v>0</v>
      </c>
    </row>
    <row r="7099" spans="1:20" hidden="1" x14ac:dyDescent="0.35">
      <c r="A7099">
        <f t="shared" si="334"/>
        <v>1020592</v>
      </c>
      <c r="B7099" s="6" t="s">
        <v>1433</v>
      </c>
      <c r="C7099" s="7" t="s">
        <v>553</v>
      </c>
      <c r="D7099" s="7" t="s">
        <v>1095</v>
      </c>
      <c r="E7099" s="7" t="s">
        <v>39</v>
      </c>
      <c r="F7099" s="7" t="s">
        <v>40</v>
      </c>
      <c r="G7099" s="7" t="s">
        <v>1075</v>
      </c>
      <c r="H7099" s="7" t="s">
        <v>1011</v>
      </c>
      <c r="I7099" s="6" t="s">
        <v>16</v>
      </c>
      <c r="J7099" s="1">
        <v>17642</v>
      </c>
      <c r="K7099" s="1">
        <v>187358</v>
      </c>
      <c r="L7099" s="1">
        <v>210000</v>
      </c>
      <c r="M7099" s="1">
        <v>-30389</v>
      </c>
      <c r="N7099" s="1">
        <v>187358</v>
      </c>
      <c r="O7099" s="1">
        <v>210000</v>
      </c>
      <c r="P7099" s="1">
        <v>197000</v>
      </c>
      <c r="Q7099" s="12"/>
      <c r="R7099" s="29">
        <f t="shared" si="335"/>
        <v>13000</v>
      </c>
      <c r="S7099" t="str">
        <f t="shared" si="336"/>
        <v>Sobre ingreso</v>
      </c>
      <c r="T7099" s="10">
        <f>IFERROR(VLOOKUP(A7099,[1]!Tabla1[[#All],[Material]:[venta nueva]],38,FALSE),0)</f>
        <v>0</v>
      </c>
    </row>
    <row r="7100" spans="1:20" hidden="1" x14ac:dyDescent="0.35">
      <c r="A7100">
        <f t="shared" si="334"/>
        <v>1020620</v>
      </c>
      <c r="B7100" s="6" t="s">
        <v>1433</v>
      </c>
      <c r="C7100" s="7" t="s">
        <v>553</v>
      </c>
      <c r="D7100" s="7" t="s">
        <v>1095</v>
      </c>
      <c r="E7100" s="7" t="s">
        <v>41</v>
      </c>
      <c r="F7100" s="7" t="s">
        <v>42</v>
      </c>
      <c r="G7100" s="7" t="s">
        <v>1075</v>
      </c>
      <c r="H7100" s="7" t="s">
        <v>1011</v>
      </c>
      <c r="I7100" s="6" t="s">
        <v>16</v>
      </c>
      <c r="J7100" s="1">
        <v>-27564</v>
      </c>
      <c r="K7100" s="1">
        <v>26564</v>
      </c>
      <c r="L7100" s="1">
        <v>30000</v>
      </c>
      <c r="M7100" s="1">
        <v>-41423</v>
      </c>
      <c r="N7100" s="1">
        <v>26564</v>
      </c>
      <c r="O7100" s="1">
        <v>30000</v>
      </c>
      <c r="P7100" s="1">
        <v>35000</v>
      </c>
      <c r="Q7100" s="12"/>
      <c r="R7100" s="29">
        <f t="shared" si="335"/>
        <v>-5000</v>
      </c>
      <c r="S7100" t="str">
        <f t="shared" si="336"/>
        <v>Pendiente de ingreso</v>
      </c>
      <c r="T7100" s="10">
        <f>IFERROR(VLOOKUP(A7100,[1]!Tabla1[[#All],[Material]:[venta nueva]],38,FALSE),0)</f>
        <v>0</v>
      </c>
    </row>
    <row r="7101" spans="1:20" hidden="1" x14ac:dyDescent="0.35">
      <c r="A7101">
        <f t="shared" si="334"/>
        <v>1020636</v>
      </c>
      <c r="B7101" s="6" t="s">
        <v>1433</v>
      </c>
      <c r="C7101" s="7" t="s">
        <v>553</v>
      </c>
      <c r="D7101" s="7" t="s">
        <v>1095</v>
      </c>
      <c r="E7101" s="7" t="s">
        <v>43</v>
      </c>
      <c r="F7101" s="7" t="s">
        <v>44</v>
      </c>
      <c r="G7101" s="7" t="s">
        <v>985</v>
      </c>
      <c r="H7101" s="7" t="s">
        <v>1012</v>
      </c>
      <c r="I7101" s="6" t="s">
        <v>16</v>
      </c>
      <c r="J7101" s="1">
        <v>-11405</v>
      </c>
      <c r="K7101" s="1">
        <v>20905</v>
      </c>
      <c r="L7101" s="1">
        <v>13000</v>
      </c>
      <c r="M7101" s="1">
        <v>-3500</v>
      </c>
      <c r="N7101" s="1">
        <v>20905</v>
      </c>
      <c r="O7101" s="1">
        <v>13000</v>
      </c>
      <c r="P7101" s="1">
        <v>13000</v>
      </c>
      <c r="Q7101" s="12"/>
      <c r="R7101" s="29">
        <f t="shared" si="335"/>
        <v>0</v>
      </c>
      <c r="S7101" t="str">
        <f t="shared" si="336"/>
        <v>OK</v>
      </c>
      <c r="T7101" s="10">
        <f>IFERROR(VLOOKUP(A7101,[1]!Tabla1[[#All],[Material]:[venta nueva]],38,FALSE),0)</f>
        <v>0</v>
      </c>
    </row>
    <row r="7102" spans="1:20" hidden="1" x14ac:dyDescent="0.35">
      <c r="A7102">
        <f t="shared" si="334"/>
        <v>1020637</v>
      </c>
      <c r="B7102" s="6" t="s">
        <v>1433</v>
      </c>
      <c r="C7102" s="7" t="s">
        <v>553</v>
      </c>
      <c r="D7102" s="7" t="s">
        <v>1095</v>
      </c>
      <c r="E7102" s="7" t="s">
        <v>45</v>
      </c>
      <c r="F7102" s="7" t="s">
        <v>46</v>
      </c>
      <c r="G7102" s="7" t="s">
        <v>1082</v>
      </c>
      <c r="H7102" s="7" t="s">
        <v>1013</v>
      </c>
      <c r="I7102" s="6" t="s">
        <v>16</v>
      </c>
      <c r="J7102" s="1">
        <v>-29878</v>
      </c>
      <c r="K7102" s="1">
        <v>219578</v>
      </c>
      <c r="L7102" s="1">
        <v>233000</v>
      </c>
      <c r="M7102" s="1">
        <v>-43300</v>
      </c>
      <c r="N7102" s="1">
        <v>219578</v>
      </c>
      <c r="O7102" s="1">
        <v>233000</v>
      </c>
      <c r="P7102" s="1">
        <v>233000</v>
      </c>
      <c r="Q7102" s="12"/>
      <c r="R7102" s="29">
        <f t="shared" si="335"/>
        <v>0</v>
      </c>
      <c r="S7102" t="str">
        <f t="shared" si="336"/>
        <v>OK</v>
      </c>
      <c r="T7102" s="10">
        <f>IFERROR(VLOOKUP(A7102,[1]!Tabla1[[#All],[Material]:[venta nueva]],38,FALSE),0)</f>
        <v>0</v>
      </c>
    </row>
    <row r="7103" spans="1:20" hidden="1" x14ac:dyDescent="0.35">
      <c r="A7103">
        <f t="shared" si="334"/>
        <v>1020660</v>
      </c>
      <c r="B7103" s="6" t="s">
        <v>1433</v>
      </c>
      <c r="C7103" s="7" t="s">
        <v>553</v>
      </c>
      <c r="D7103" s="7" t="s">
        <v>1095</v>
      </c>
      <c r="E7103" s="7" t="s">
        <v>1416</v>
      </c>
      <c r="F7103" s="7" t="s">
        <v>247</v>
      </c>
      <c r="G7103" s="7" t="s">
        <v>1086</v>
      </c>
      <c r="H7103" s="7" t="s">
        <v>1041</v>
      </c>
      <c r="I7103" s="6" t="s">
        <v>12</v>
      </c>
      <c r="J7103" s="1">
        <v>0</v>
      </c>
      <c r="K7103" s="1">
        <v>132000</v>
      </c>
      <c r="L7103" s="1">
        <v>132000</v>
      </c>
      <c r="M7103" s="1">
        <v>9098</v>
      </c>
      <c r="N7103" s="1">
        <v>17000</v>
      </c>
      <c r="O7103" s="1">
        <v>132000</v>
      </c>
      <c r="P7103" s="1">
        <v>120000</v>
      </c>
      <c r="Q7103" s="12"/>
      <c r="R7103" s="29">
        <f t="shared" si="335"/>
        <v>12000</v>
      </c>
      <c r="S7103" t="str">
        <f t="shared" si="336"/>
        <v>Sobre ingreso</v>
      </c>
      <c r="T7103" s="10">
        <f>IFERROR(VLOOKUP(A7103,[1]!Tabla1[[#All],[Material]:[venta nueva]],38,FALSE),0)</f>
        <v>0</v>
      </c>
    </row>
    <row r="7104" spans="1:20" hidden="1" x14ac:dyDescent="0.35">
      <c r="A7104">
        <f t="shared" si="334"/>
        <v>1020662</v>
      </c>
      <c r="B7104" s="6" t="s">
        <v>1433</v>
      </c>
      <c r="C7104" s="7" t="s">
        <v>553</v>
      </c>
      <c r="D7104" s="7" t="s">
        <v>1095</v>
      </c>
      <c r="E7104" s="7" t="s">
        <v>47</v>
      </c>
      <c r="F7104" s="7" t="s">
        <v>48</v>
      </c>
      <c r="G7104" s="7" t="s">
        <v>1076</v>
      </c>
      <c r="H7104" s="7" t="s">
        <v>1004</v>
      </c>
      <c r="I7104" s="6" t="s">
        <v>16</v>
      </c>
      <c r="J7104" s="1">
        <v>12969</v>
      </c>
      <c r="K7104" s="1">
        <v>0</v>
      </c>
      <c r="L7104" s="1">
        <v>10000</v>
      </c>
      <c r="M7104" s="1">
        <v>2969</v>
      </c>
      <c r="N7104" s="1">
        <v>0</v>
      </c>
      <c r="O7104" s="1">
        <v>10000</v>
      </c>
      <c r="P7104" s="1">
        <v>10000</v>
      </c>
      <c r="Q7104" s="12"/>
      <c r="R7104" s="29">
        <f t="shared" si="335"/>
        <v>0</v>
      </c>
      <c r="S7104" t="str">
        <f t="shared" si="336"/>
        <v>OK</v>
      </c>
      <c r="T7104" s="10">
        <f>IFERROR(VLOOKUP(A7104,[1]!Tabla1[[#All],[Material]:[venta nueva]],38,FALSE),0)</f>
        <v>0</v>
      </c>
    </row>
    <row r="7105" spans="1:20" hidden="1" x14ac:dyDescent="0.35">
      <c r="A7105">
        <f t="shared" si="334"/>
        <v>1020664</v>
      </c>
      <c r="B7105" s="6" t="s">
        <v>1433</v>
      </c>
      <c r="C7105" s="7" t="s">
        <v>553</v>
      </c>
      <c r="D7105" s="7" t="s">
        <v>1095</v>
      </c>
      <c r="E7105" s="7" t="s">
        <v>49</v>
      </c>
      <c r="F7105" s="7" t="s">
        <v>50</v>
      </c>
      <c r="G7105" s="7" t="s">
        <v>1076</v>
      </c>
      <c r="H7105" s="7" t="s">
        <v>1004</v>
      </c>
      <c r="I7105" s="6" t="s">
        <v>16</v>
      </c>
      <c r="J7105" s="1">
        <v>4410</v>
      </c>
      <c r="K7105" s="1">
        <v>990</v>
      </c>
      <c r="L7105" s="1">
        <v>6000</v>
      </c>
      <c r="M7105" s="1">
        <v>-600</v>
      </c>
      <c r="N7105" s="1">
        <v>990</v>
      </c>
      <c r="O7105" s="1">
        <v>6000</v>
      </c>
      <c r="P7105" s="1">
        <v>6000</v>
      </c>
      <c r="Q7105" s="12"/>
      <c r="R7105" s="29">
        <f t="shared" si="335"/>
        <v>0</v>
      </c>
      <c r="S7105" t="str">
        <f t="shared" si="336"/>
        <v>OK</v>
      </c>
      <c r="T7105" s="10">
        <f>IFERROR(VLOOKUP(A7105,[1]!Tabla1[[#All],[Material]:[venta nueva]],38,FALSE),0)</f>
        <v>0</v>
      </c>
    </row>
    <row r="7106" spans="1:20" hidden="1" x14ac:dyDescent="0.35">
      <c r="A7106">
        <f t="shared" si="334"/>
        <v>1020665</v>
      </c>
      <c r="B7106" s="6" t="s">
        <v>1433</v>
      </c>
      <c r="C7106" s="7" t="s">
        <v>553</v>
      </c>
      <c r="D7106" s="7" t="s">
        <v>1095</v>
      </c>
      <c r="E7106" s="7" t="s">
        <v>51</v>
      </c>
      <c r="F7106" s="7" t="s">
        <v>52</v>
      </c>
      <c r="G7106" s="7" t="s">
        <v>1076</v>
      </c>
      <c r="H7106" s="7" t="s">
        <v>1004</v>
      </c>
      <c r="I7106" s="6" t="s">
        <v>16</v>
      </c>
      <c r="J7106" s="1">
        <v>-3616</v>
      </c>
      <c r="K7106" s="1">
        <v>11700</v>
      </c>
      <c r="L7106" s="1">
        <v>9000</v>
      </c>
      <c r="M7106" s="1">
        <v>-916</v>
      </c>
      <c r="N7106" s="1">
        <v>11700</v>
      </c>
      <c r="O7106" s="1">
        <v>9000</v>
      </c>
      <c r="P7106" s="1">
        <v>9000</v>
      </c>
      <c r="Q7106" s="12"/>
      <c r="R7106" s="29">
        <f t="shared" si="335"/>
        <v>0</v>
      </c>
      <c r="S7106" t="str">
        <f t="shared" si="336"/>
        <v>OK</v>
      </c>
      <c r="T7106" s="10">
        <f>IFERROR(VLOOKUP(A7106,[1]!Tabla1[[#All],[Material]:[venta nueva]],38,FALSE),0)</f>
        <v>0</v>
      </c>
    </row>
    <row r="7107" spans="1:20" hidden="1" x14ac:dyDescent="0.35">
      <c r="A7107">
        <f t="shared" si="334"/>
        <v>1020678</v>
      </c>
      <c r="B7107" s="6" t="s">
        <v>1433</v>
      </c>
      <c r="C7107" s="7" t="s">
        <v>553</v>
      </c>
      <c r="D7107" s="7" t="s">
        <v>1095</v>
      </c>
      <c r="E7107" s="7" t="s">
        <v>53</v>
      </c>
      <c r="F7107" s="7" t="s">
        <v>54</v>
      </c>
      <c r="G7107" s="7" t="s">
        <v>1075</v>
      </c>
      <c r="H7107" s="7" t="s">
        <v>1002</v>
      </c>
      <c r="I7107" s="6" t="s">
        <v>16</v>
      </c>
      <c r="J7107" s="1">
        <v>863</v>
      </c>
      <c r="K7107" s="1">
        <v>0</v>
      </c>
      <c r="L7107" s="1">
        <v>0</v>
      </c>
      <c r="M7107" s="1">
        <v>863</v>
      </c>
      <c r="N7107" s="1">
        <v>0</v>
      </c>
      <c r="O7107" s="1">
        <v>0</v>
      </c>
      <c r="P7107" s="1"/>
      <c r="Q7107" s="12"/>
      <c r="R7107" s="29">
        <f t="shared" si="335"/>
        <v>0</v>
      </c>
      <c r="S7107" t="str">
        <f t="shared" si="336"/>
        <v>OK</v>
      </c>
      <c r="T7107" s="10">
        <f>IFERROR(VLOOKUP(A7107,[1]!Tabla1[[#All],[Material]:[venta nueva]],38,FALSE),0)</f>
        <v>0</v>
      </c>
    </row>
    <row r="7108" spans="1:20" hidden="1" x14ac:dyDescent="0.35">
      <c r="A7108">
        <f t="shared" si="334"/>
        <v>1020681</v>
      </c>
      <c r="B7108" s="6" t="s">
        <v>1433</v>
      </c>
      <c r="C7108" s="7" t="s">
        <v>553</v>
      </c>
      <c r="D7108" s="7" t="s">
        <v>1095</v>
      </c>
      <c r="E7108" s="7" t="s">
        <v>55</v>
      </c>
      <c r="F7108" s="7" t="s">
        <v>56</v>
      </c>
      <c r="G7108" s="7" t="s">
        <v>1075</v>
      </c>
      <c r="H7108" s="7" t="s">
        <v>1003</v>
      </c>
      <c r="I7108" s="6" t="s">
        <v>16</v>
      </c>
      <c r="J7108" s="1">
        <v>5609</v>
      </c>
      <c r="K7108" s="1">
        <v>3391</v>
      </c>
      <c r="L7108" s="1">
        <v>10000</v>
      </c>
      <c r="M7108" s="1">
        <v>-1000</v>
      </c>
      <c r="N7108" s="1">
        <v>3391</v>
      </c>
      <c r="O7108" s="1">
        <v>10000</v>
      </c>
      <c r="P7108" s="1">
        <v>10000</v>
      </c>
      <c r="Q7108" s="12"/>
      <c r="R7108" s="29">
        <f t="shared" si="335"/>
        <v>0</v>
      </c>
      <c r="S7108" t="str">
        <f t="shared" si="336"/>
        <v>OK</v>
      </c>
      <c r="T7108" s="10">
        <f>IFERROR(VLOOKUP(A7108,[1]!Tabla1[[#All],[Material]:[venta nueva]],38,FALSE),0)</f>
        <v>0</v>
      </c>
    </row>
    <row r="7109" spans="1:20" hidden="1" x14ac:dyDescent="0.35">
      <c r="A7109">
        <f t="shared" si="334"/>
        <v>1020704</v>
      </c>
      <c r="B7109" s="6" t="s">
        <v>1433</v>
      </c>
      <c r="C7109" s="7" t="s">
        <v>553</v>
      </c>
      <c r="D7109" s="7" t="s">
        <v>1095</v>
      </c>
      <c r="E7109" s="7" t="s">
        <v>57</v>
      </c>
      <c r="F7109" s="7" t="s">
        <v>58</v>
      </c>
      <c r="G7109" s="7" t="s">
        <v>985</v>
      </c>
      <c r="H7109" s="7" t="s">
        <v>1012</v>
      </c>
      <c r="I7109" s="6" t="s">
        <v>16</v>
      </c>
      <c r="J7109" s="1">
        <v>-104</v>
      </c>
      <c r="K7109" s="1">
        <v>1004</v>
      </c>
      <c r="L7109" s="1">
        <v>1000</v>
      </c>
      <c r="M7109" s="1">
        <v>-100</v>
      </c>
      <c r="N7109" s="1">
        <v>1004</v>
      </c>
      <c r="O7109" s="1">
        <v>1000</v>
      </c>
      <c r="P7109" s="1">
        <v>1000</v>
      </c>
      <c r="Q7109" s="12"/>
      <c r="R7109" s="29">
        <f t="shared" si="335"/>
        <v>0</v>
      </c>
      <c r="S7109" t="str">
        <f t="shared" si="336"/>
        <v>OK</v>
      </c>
      <c r="T7109" s="10">
        <f>IFERROR(VLOOKUP(A7109,[1]!Tabla1[[#All],[Material]:[venta nueva]],38,FALSE),0)</f>
        <v>0</v>
      </c>
    </row>
    <row r="7110" spans="1:20" hidden="1" x14ac:dyDescent="0.35">
      <c r="A7110">
        <f t="shared" ref="A7110:A7173" si="337">+E7110*1</f>
        <v>1020715</v>
      </c>
      <c r="B7110" s="6" t="s">
        <v>1433</v>
      </c>
      <c r="C7110" s="7" t="s">
        <v>553</v>
      </c>
      <c r="D7110" s="7" t="s">
        <v>1095</v>
      </c>
      <c r="E7110" s="7" t="s">
        <v>59</v>
      </c>
      <c r="F7110" s="7" t="s">
        <v>60</v>
      </c>
      <c r="G7110" s="7" t="s">
        <v>1082</v>
      </c>
      <c r="H7110" s="7" t="s">
        <v>1014</v>
      </c>
      <c r="I7110" s="6" t="s">
        <v>16</v>
      </c>
      <c r="J7110" s="1">
        <v>172</v>
      </c>
      <c r="K7110" s="1">
        <v>1628</v>
      </c>
      <c r="L7110" s="1">
        <v>2000</v>
      </c>
      <c r="M7110" s="1">
        <v>-200</v>
      </c>
      <c r="N7110" s="1">
        <v>1628</v>
      </c>
      <c r="O7110" s="1">
        <v>2000</v>
      </c>
      <c r="P7110" s="1">
        <v>2000</v>
      </c>
      <c r="Q7110" s="12"/>
      <c r="R7110" s="29">
        <f t="shared" si="335"/>
        <v>0</v>
      </c>
      <c r="S7110" t="str">
        <f t="shared" si="336"/>
        <v>OK</v>
      </c>
      <c r="T7110" s="10">
        <f>IFERROR(VLOOKUP(A7110,[1]!Tabla1[[#All],[Material]:[venta nueva]],38,FALSE),0)</f>
        <v>0</v>
      </c>
    </row>
    <row r="7111" spans="1:20" hidden="1" x14ac:dyDescent="0.35">
      <c r="A7111">
        <f t="shared" si="337"/>
        <v>1020731</v>
      </c>
      <c r="B7111" s="6" t="s">
        <v>1433</v>
      </c>
      <c r="C7111" s="7" t="s">
        <v>553</v>
      </c>
      <c r="D7111" s="7" t="s">
        <v>1095</v>
      </c>
      <c r="E7111" s="7" t="s">
        <v>61</v>
      </c>
      <c r="F7111" s="7" t="s">
        <v>62</v>
      </c>
      <c r="G7111" s="7" t="s">
        <v>1082</v>
      </c>
      <c r="H7111" s="7" t="s">
        <v>1013</v>
      </c>
      <c r="I7111" s="6" t="s">
        <v>16</v>
      </c>
      <c r="J7111" s="1">
        <v>-21917</v>
      </c>
      <c r="K7111" s="1">
        <v>44417</v>
      </c>
      <c r="L7111" s="1">
        <v>25000</v>
      </c>
      <c r="M7111" s="1">
        <v>-2500</v>
      </c>
      <c r="N7111" s="1">
        <v>44417</v>
      </c>
      <c r="O7111" s="1">
        <v>25000</v>
      </c>
      <c r="P7111" s="1">
        <v>25000</v>
      </c>
      <c r="Q7111" s="12"/>
      <c r="R7111" s="29">
        <f t="shared" si="335"/>
        <v>0</v>
      </c>
      <c r="S7111" t="str">
        <f t="shared" si="336"/>
        <v>OK</v>
      </c>
      <c r="T7111" s="10">
        <f>IFERROR(VLOOKUP(A7111,[1]!Tabla1[[#All],[Material]:[venta nueva]],38,FALSE),0)</f>
        <v>0</v>
      </c>
    </row>
    <row r="7112" spans="1:20" hidden="1" x14ac:dyDescent="0.35">
      <c r="A7112">
        <f t="shared" si="337"/>
        <v>1020758</v>
      </c>
      <c r="B7112" s="6" t="s">
        <v>1433</v>
      </c>
      <c r="C7112" s="7" t="s">
        <v>553</v>
      </c>
      <c r="D7112" s="7" t="s">
        <v>1095</v>
      </c>
      <c r="E7112" s="7" t="s">
        <v>63</v>
      </c>
      <c r="F7112" s="7" t="s">
        <v>64</v>
      </c>
      <c r="G7112" s="7" t="s">
        <v>1075</v>
      </c>
      <c r="H7112" s="7" t="s">
        <v>1011</v>
      </c>
      <c r="I7112" s="6" t="s">
        <v>16</v>
      </c>
      <c r="J7112" s="1">
        <v>-5782</v>
      </c>
      <c r="K7112" s="1">
        <v>13882</v>
      </c>
      <c r="L7112" s="1">
        <v>9000</v>
      </c>
      <c r="M7112" s="1">
        <v>-900</v>
      </c>
      <c r="N7112" s="1">
        <v>13882</v>
      </c>
      <c r="O7112" s="1">
        <v>9000</v>
      </c>
      <c r="P7112" s="1">
        <v>9000</v>
      </c>
      <c r="Q7112" s="12"/>
      <c r="R7112" s="29">
        <f t="shared" si="335"/>
        <v>0</v>
      </c>
      <c r="S7112" t="str">
        <f t="shared" si="336"/>
        <v>OK</v>
      </c>
      <c r="T7112" s="10">
        <f>IFERROR(VLOOKUP(A7112,[1]!Tabla1[[#All],[Material]:[venta nueva]],38,FALSE),0)</f>
        <v>0</v>
      </c>
    </row>
    <row r="7113" spans="1:20" hidden="1" x14ac:dyDescent="0.35">
      <c r="A7113">
        <f t="shared" si="337"/>
        <v>1020774</v>
      </c>
      <c r="B7113" s="6" t="s">
        <v>1433</v>
      </c>
      <c r="C7113" s="7" t="s">
        <v>553</v>
      </c>
      <c r="D7113" s="7" t="s">
        <v>1095</v>
      </c>
      <c r="E7113" s="7" t="s">
        <v>65</v>
      </c>
      <c r="F7113" s="7" t="s">
        <v>66</v>
      </c>
      <c r="G7113" s="7" t="s">
        <v>1083</v>
      </c>
      <c r="H7113" s="7" t="s">
        <v>1015</v>
      </c>
      <c r="I7113" s="6" t="s">
        <v>16</v>
      </c>
      <c r="J7113" s="1">
        <v>-744</v>
      </c>
      <c r="K7113" s="1">
        <v>8844</v>
      </c>
      <c r="L7113" s="1">
        <v>9000</v>
      </c>
      <c r="M7113" s="1">
        <v>-900</v>
      </c>
      <c r="N7113" s="1">
        <v>8844</v>
      </c>
      <c r="O7113" s="1">
        <v>9000</v>
      </c>
      <c r="P7113" s="1">
        <v>9000</v>
      </c>
      <c r="Q7113" s="12"/>
      <c r="R7113" s="29">
        <f t="shared" si="335"/>
        <v>0</v>
      </c>
      <c r="S7113" t="str">
        <f t="shared" si="336"/>
        <v>OK</v>
      </c>
      <c r="T7113" s="10">
        <f>IFERROR(VLOOKUP(A7113,[1]!Tabla1[[#All],[Material]:[venta nueva]],38,FALSE),0)</f>
        <v>0</v>
      </c>
    </row>
    <row r="7114" spans="1:20" hidden="1" x14ac:dyDescent="0.35">
      <c r="A7114">
        <f t="shared" si="337"/>
        <v>1020802</v>
      </c>
      <c r="B7114" s="6" t="s">
        <v>1433</v>
      </c>
      <c r="C7114" s="7" t="s">
        <v>553</v>
      </c>
      <c r="D7114" s="7" t="s">
        <v>1095</v>
      </c>
      <c r="E7114" s="7" t="s">
        <v>67</v>
      </c>
      <c r="F7114" s="7" t="s">
        <v>68</v>
      </c>
      <c r="G7114" s="7" t="s">
        <v>1082</v>
      </c>
      <c r="H7114" s="7" t="s">
        <v>1013</v>
      </c>
      <c r="I7114" s="6" t="s">
        <v>16</v>
      </c>
      <c r="J7114" s="1">
        <v>-11091</v>
      </c>
      <c r="K7114" s="1">
        <v>45291</v>
      </c>
      <c r="L7114" s="1">
        <v>38000</v>
      </c>
      <c r="M7114" s="1">
        <v>6741</v>
      </c>
      <c r="N7114" s="1">
        <v>45291</v>
      </c>
      <c r="O7114" s="1">
        <v>38000</v>
      </c>
      <c r="P7114" s="1">
        <v>38000</v>
      </c>
      <c r="Q7114" s="12"/>
      <c r="R7114" s="29">
        <f t="shared" si="335"/>
        <v>0</v>
      </c>
      <c r="S7114" t="str">
        <f t="shared" si="336"/>
        <v>OK</v>
      </c>
      <c r="T7114" s="10">
        <f>IFERROR(VLOOKUP(A7114,[1]!Tabla1[[#All],[Material]:[venta nueva]],38,FALSE),0)</f>
        <v>0</v>
      </c>
    </row>
    <row r="7115" spans="1:20" hidden="1" x14ac:dyDescent="0.35">
      <c r="A7115">
        <f t="shared" si="337"/>
        <v>1020810</v>
      </c>
      <c r="B7115" s="6" t="s">
        <v>1433</v>
      </c>
      <c r="C7115" s="7" t="s">
        <v>553</v>
      </c>
      <c r="D7115" s="7" t="s">
        <v>1095</v>
      </c>
      <c r="E7115" s="7" t="s">
        <v>69</v>
      </c>
      <c r="F7115" s="7" t="s">
        <v>70</v>
      </c>
      <c r="G7115" s="7" t="s">
        <v>1069</v>
      </c>
      <c r="H7115" s="7" t="s">
        <v>1016</v>
      </c>
      <c r="I7115" s="6" t="s">
        <v>16</v>
      </c>
      <c r="J7115" s="1">
        <v>1179</v>
      </c>
      <c r="K7115" s="1">
        <v>621</v>
      </c>
      <c r="L7115" s="1">
        <v>2000</v>
      </c>
      <c r="M7115" s="1">
        <v>-200</v>
      </c>
      <c r="N7115" s="1">
        <v>621</v>
      </c>
      <c r="O7115" s="1">
        <v>2000</v>
      </c>
      <c r="P7115" s="1">
        <v>2000</v>
      </c>
      <c r="Q7115" s="12"/>
      <c r="R7115" s="29">
        <f t="shared" si="335"/>
        <v>0</v>
      </c>
      <c r="S7115" t="str">
        <f t="shared" si="336"/>
        <v>OK</v>
      </c>
      <c r="T7115" s="10">
        <f>IFERROR(VLOOKUP(A7115,[1]!Tabla1[[#All],[Material]:[venta nueva]],38,FALSE),0)</f>
        <v>0</v>
      </c>
    </row>
    <row r="7116" spans="1:20" hidden="1" x14ac:dyDescent="0.35">
      <c r="A7116">
        <f t="shared" si="337"/>
        <v>1020848</v>
      </c>
      <c r="B7116" s="6" t="s">
        <v>1433</v>
      </c>
      <c r="C7116" s="7" t="s">
        <v>553</v>
      </c>
      <c r="D7116" s="7" t="s">
        <v>1095</v>
      </c>
      <c r="E7116" s="7" t="s">
        <v>75</v>
      </c>
      <c r="F7116" s="7" t="s">
        <v>76</v>
      </c>
      <c r="G7116" s="7" t="s">
        <v>1075</v>
      </c>
      <c r="H7116" s="7" t="s">
        <v>1002</v>
      </c>
      <c r="I7116" s="6" t="s">
        <v>11</v>
      </c>
      <c r="J7116" s="1">
        <v>-25861</v>
      </c>
      <c r="K7116" s="1">
        <v>121861</v>
      </c>
      <c r="L7116" s="1">
        <v>96000</v>
      </c>
      <c r="M7116" s="1">
        <v>-12000</v>
      </c>
      <c r="N7116" s="1">
        <v>91019</v>
      </c>
      <c r="O7116" s="1">
        <v>120000</v>
      </c>
      <c r="P7116" s="1">
        <v>120000</v>
      </c>
      <c r="Q7116" s="12"/>
      <c r="R7116" s="29">
        <f t="shared" si="335"/>
        <v>0</v>
      </c>
      <c r="S7116" t="str">
        <f t="shared" si="336"/>
        <v>OK</v>
      </c>
      <c r="T7116" s="10">
        <f>IFERROR(VLOOKUP(A7116,[1]!Tabla1[[#All],[Material]:[venta nueva]],38,FALSE),0)</f>
        <v>0</v>
      </c>
    </row>
    <row r="7117" spans="1:20" hidden="1" x14ac:dyDescent="0.35">
      <c r="A7117">
        <f t="shared" si="337"/>
        <v>1020860</v>
      </c>
      <c r="B7117" s="6" t="s">
        <v>1433</v>
      </c>
      <c r="C7117" s="7" t="s">
        <v>553</v>
      </c>
      <c r="D7117" s="7" t="s">
        <v>1095</v>
      </c>
      <c r="E7117" s="7" t="s">
        <v>79</v>
      </c>
      <c r="F7117" s="7" t="s">
        <v>80</v>
      </c>
      <c r="G7117" s="7" t="s">
        <v>1075</v>
      </c>
      <c r="H7117" s="7" t="s">
        <v>1011</v>
      </c>
      <c r="I7117" s="6" t="s">
        <v>12</v>
      </c>
      <c r="J7117" s="1">
        <v>-16684</v>
      </c>
      <c r="K7117" s="1">
        <v>57661</v>
      </c>
      <c r="L7117" s="1">
        <v>57474</v>
      </c>
      <c r="M7117" s="1">
        <v>474</v>
      </c>
      <c r="N7117" s="1">
        <v>110661</v>
      </c>
      <c r="O7117" s="1">
        <v>110000</v>
      </c>
      <c r="P7117" s="1">
        <v>110000</v>
      </c>
      <c r="Q7117" s="12"/>
      <c r="R7117" s="29">
        <f t="shared" si="335"/>
        <v>0</v>
      </c>
      <c r="S7117" t="str">
        <f t="shared" si="336"/>
        <v>OK</v>
      </c>
      <c r="T7117" s="10">
        <f>IFERROR(VLOOKUP(A7117,[1]!Tabla1[[#All],[Material]:[venta nueva]],38,FALSE),0)</f>
        <v>0</v>
      </c>
    </row>
    <row r="7118" spans="1:20" hidden="1" x14ac:dyDescent="0.35">
      <c r="A7118">
        <f t="shared" si="337"/>
        <v>1020861</v>
      </c>
      <c r="B7118" s="6" t="s">
        <v>1433</v>
      </c>
      <c r="C7118" s="7" t="s">
        <v>553</v>
      </c>
      <c r="D7118" s="7" t="s">
        <v>1095</v>
      </c>
      <c r="E7118" s="7" t="s">
        <v>81</v>
      </c>
      <c r="F7118" s="7" t="s">
        <v>82</v>
      </c>
      <c r="G7118" s="7" t="s">
        <v>1075</v>
      </c>
      <c r="H7118" s="7" t="s">
        <v>1011</v>
      </c>
      <c r="I7118" s="6" t="s">
        <v>12</v>
      </c>
      <c r="J7118" s="1">
        <v>-17021</v>
      </c>
      <c r="K7118" s="1">
        <v>127021</v>
      </c>
      <c r="L7118" s="1">
        <v>110000</v>
      </c>
      <c r="M7118" s="1">
        <v>-27451</v>
      </c>
      <c r="N7118" s="1">
        <v>163021</v>
      </c>
      <c r="O7118" s="1">
        <v>154000</v>
      </c>
      <c r="P7118" s="1">
        <v>154000</v>
      </c>
      <c r="Q7118" s="12"/>
      <c r="R7118" s="29">
        <f t="shared" si="335"/>
        <v>0</v>
      </c>
      <c r="S7118" t="str">
        <f t="shared" si="336"/>
        <v>OK</v>
      </c>
      <c r="T7118" s="10">
        <f>IFERROR(VLOOKUP(A7118,[1]!Tabla1[[#All],[Material]:[venta nueva]],38,FALSE),0)</f>
        <v>0</v>
      </c>
    </row>
    <row r="7119" spans="1:20" hidden="1" x14ac:dyDescent="0.35">
      <c r="A7119">
        <f t="shared" si="337"/>
        <v>1020869</v>
      </c>
      <c r="B7119" s="6" t="s">
        <v>1433</v>
      </c>
      <c r="C7119" s="7" t="s">
        <v>553</v>
      </c>
      <c r="D7119" s="7" t="s">
        <v>1095</v>
      </c>
      <c r="E7119" s="7" t="s">
        <v>491</v>
      </c>
      <c r="F7119" s="7" t="s">
        <v>492</v>
      </c>
      <c r="G7119" s="7" t="s">
        <v>1085</v>
      </c>
      <c r="H7119" s="7" t="s">
        <v>1019</v>
      </c>
      <c r="I7119" s="6" t="s">
        <v>11</v>
      </c>
      <c r="J7119" s="1">
        <v>36484</v>
      </c>
      <c r="K7119" s="1">
        <v>0</v>
      </c>
      <c r="L7119" s="1">
        <v>0</v>
      </c>
      <c r="M7119" s="1">
        <v>36484</v>
      </c>
      <c r="N7119" s="1">
        <v>0</v>
      </c>
      <c r="O7119" s="1">
        <v>0</v>
      </c>
      <c r="P7119" s="1"/>
      <c r="Q7119" s="12"/>
      <c r="R7119" s="29">
        <f t="shared" si="335"/>
        <v>0</v>
      </c>
      <c r="S7119" t="str">
        <f t="shared" si="336"/>
        <v>OK</v>
      </c>
      <c r="T7119" s="10">
        <f>IFERROR(VLOOKUP(A7119,[1]!Tabla1[[#All],[Material]:[venta nueva]],38,FALSE),0)</f>
        <v>0</v>
      </c>
    </row>
    <row r="7120" spans="1:20" hidden="1" x14ac:dyDescent="0.35">
      <c r="A7120">
        <f t="shared" si="337"/>
        <v>1020886</v>
      </c>
      <c r="B7120" s="6" t="s">
        <v>1433</v>
      </c>
      <c r="C7120" s="7" t="s">
        <v>553</v>
      </c>
      <c r="D7120" s="7" t="s">
        <v>1095</v>
      </c>
      <c r="E7120" s="7" t="s">
        <v>83</v>
      </c>
      <c r="F7120" s="7" t="s">
        <v>84</v>
      </c>
      <c r="G7120" s="7" t="s">
        <v>1082</v>
      </c>
      <c r="H7120" s="7" t="s">
        <v>1013</v>
      </c>
      <c r="I7120" s="6" t="s">
        <v>11</v>
      </c>
      <c r="J7120" s="1">
        <v>18727</v>
      </c>
      <c r="K7120" s="1">
        <v>5273</v>
      </c>
      <c r="L7120" s="1">
        <v>0</v>
      </c>
      <c r="M7120" s="1">
        <v>0</v>
      </c>
      <c r="N7120" s="1">
        <v>5273</v>
      </c>
      <c r="O7120" s="1">
        <v>24000</v>
      </c>
      <c r="P7120" s="1">
        <v>24000</v>
      </c>
      <c r="Q7120" s="12"/>
      <c r="R7120" s="29">
        <f t="shared" si="335"/>
        <v>0</v>
      </c>
      <c r="S7120" t="str">
        <f t="shared" si="336"/>
        <v>OK</v>
      </c>
      <c r="T7120" s="10">
        <f>IFERROR(VLOOKUP(A7120,[1]!Tabla1[[#All],[Material]:[venta nueva]],38,FALSE),0)</f>
        <v>0</v>
      </c>
    </row>
    <row r="7121" spans="1:20" hidden="1" x14ac:dyDescent="0.35">
      <c r="A7121">
        <f t="shared" si="337"/>
        <v>1020904</v>
      </c>
      <c r="B7121" s="6" t="s">
        <v>1433</v>
      </c>
      <c r="C7121" s="7" t="s">
        <v>553</v>
      </c>
      <c r="D7121" s="7" t="s">
        <v>1095</v>
      </c>
      <c r="E7121" s="7" t="s">
        <v>85</v>
      </c>
      <c r="F7121" s="7" t="s">
        <v>86</v>
      </c>
      <c r="G7121" s="7" t="s">
        <v>1082</v>
      </c>
      <c r="H7121" s="7" t="s">
        <v>1014</v>
      </c>
      <c r="I7121" s="6" t="s">
        <v>12</v>
      </c>
      <c r="J7121" s="1">
        <v>9371</v>
      </c>
      <c r="K7121" s="1">
        <v>0</v>
      </c>
      <c r="L7121" s="1">
        <v>9371</v>
      </c>
      <c r="M7121" s="1">
        <v>-38784</v>
      </c>
      <c r="N7121" s="1">
        <v>0</v>
      </c>
      <c r="O7121" s="1">
        <v>22000</v>
      </c>
      <c r="P7121" s="1">
        <v>88000</v>
      </c>
      <c r="Q7121" s="12"/>
      <c r="R7121" s="29">
        <f t="shared" si="335"/>
        <v>-66000</v>
      </c>
      <c r="S7121" t="str">
        <f t="shared" si="336"/>
        <v>Pendiente de ingreso</v>
      </c>
      <c r="T7121" s="10">
        <f>IFERROR(VLOOKUP(A7121,[1]!Tabla1[[#All],[Material]:[venta nueva]],38,FALSE),0)</f>
        <v>0</v>
      </c>
    </row>
    <row r="7122" spans="1:20" hidden="1" x14ac:dyDescent="0.35">
      <c r="A7122">
        <f t="shared" si="337"/>
        <v>1020905</v>
      </c>
      <c r="B7122" s="6" t="s">
        <v>1433</v>
      </c>
      <c r="C7122" s="7" t="s">
        <v>553</v>
      </c>
      <c r="D7122" s="7" t="s">
        <v>1095</v>
      </c>
      <c r="E7122" s="7" t="s">
        <v>87</v>
      </c>
      <c r="F7122" s="7" t="s">
        <v>88</v>
      </c>
      <c r="G7122" s="7" t="s">
        <v>1082</v>
      </c>
      <c r="H7122" s="7" t="s">
        <v>1014</v>
      </c>
      <c r="I7122" s="6" t="s">
        <v>12</v>
      </c>
      <c r="J7122" s="1">
        <v>131</v>
      </c>
      <c r="K7122" s="1">
        <v>0</v>
      </c>
      <c r="L7122" s="1">
        <v>8517</v>
      </c>
      <c r="M7122" s="1">
        <v>-13483</v>
      </c>
      <c r="N7122" s="1">
        <v>0</v>
      </c>
      <c r="O7122" s="1">
        <v>22000</v>
      </c>
      <c r="P7122" s="1">
        <v>22000</v>
      </c>
      <c r="Q7122" s="12"/>
      <c r="R7122" s="29">
        <f t="shared" si="335"/>
        <v>0</v>
      </c>
      <c r="S7122" t="str">
        <f t="shared" si="336"/>
        <v>OK</v>
      </c>
      <c r="T7122" s="10">
        <f>IFERROR(VLOOKUP(A7122,[1]!Tabla1[[#All],[Material]:[venta nueva]],38,FALSE),0)</f>
        <v>0</v>
      </c>
    </row>
    <row r="7123" spans="1:20" hidden="1" x14ac:dyDescent="0.35">
      <c r="A7123">
        <f t="shared" si="337"/>
        <v>1020914</v>
      </c>
      <c r="B7123" s="6" t="s">
        <v>1433</v>
      </c>
      <c r="C7123" s="7" t="s">
        <v>553</v>
      </c>
      <c r="D7123" s="7" t="s">
        <v>1095</v>
      </c>
      <c r="E7123" s="7" t="s">
        <v>89</v>
      </c>
      <c r="F7123" s="7" t="s">
        <v>90</v>
      </c>
      <c r="G7123" s="7" t="s">
        <v>1082</v>
      </c>
      <c r="H7123" s="7" t="s">
        <v>1014</v>
      </c>
      <c r="I7123" s="6" t="s">
        <v>16</v>
      </c>
      <c r="J7123" s="1">
        <v>-12694</v>
      </c>
      <c r="K7123" s="1">
        <v>12618</v>
      </c>
      <c r="L7123" s="1">
        <v>9000</v>
      </c>
      <c r="M7123" s="1">
        <v>-14606</v>
      </c>
      <c r="N7123" s="1">
        <v>12618</v>
      </c>
      <c r="O7123" s="1">
        <v>9000</v>
      </c>
      <c r="P7123" s="1">
        <v>9000</v>
      </c>
      <c r="Q7123" s="12"/>
      <c r="R7123" s="29">
        <f t="shared" si="335"/>
        <v>0</v>
      </c>
      <c r="S7123" t="str">
        <f t="shared" si="336"/>
        <v>OK</v>
      </c>
      <c r="T7123" s="10">
        <f>IFERROR(VLOOKUP(A7123,[1]!Tabla1[[#All],[Material]:[venta nueva]],38,FALSE),0)</f>
        <v>0</v>
      </c>
    </row>
    <row r="7124" spans="1:20" hidden="1" x14ac:dyDescent="0.35">
      <c r="A7124">
        <f t="shared" si="337"/>
        <v>1020915</v>
      </c>
      <c r="B7124" s="6" t="s">
        <v>1433</v>
      </c>
      <c r="C7124" s="7" t="s">
        <v>553</v>
      </c>
      <c r="D7124" s="7" t="s">
        <v>1095</v>
      </c>
      <c r="E7124" s="7" t="s">
        <v>91</v>
      </c>
      <c r="F7124" s="7" t="s">
        <v>92</v>
      </c>
      <c r="G7124" s="7" t="s">
        <v>1076</v>
      </c>
      <c r="H7124" s="7" t="s">
        <v>1020</v>
      </c>
      <c r="I7124" s="6" t="s">
        <v>11</v>
      </c>
      <c r="J7124" s="1">
        <v>2633</v>
      </c>
      <c r="K7124" s="1">
        <v>0</v>
      </c>
      <c r="L7124" s="1">
        <v>0</v>
      </c>
      <c r="M7124" s="1">
        <v>2633</v>
      </c>
      <c r="N7124" s="1">
        <v>0</v>
      </c>
      <c r="O7124" s="1">
        <v>0</v>
      </c>
      <c r="P7124" s="1"/>
      <c r="Q7124" s="12"/>
      <c r="R7124" s="29">
        <f t="shared" si="335"/>
        <v>0</v>
      </c>
      <c r="S7124" t="str">
        <f t="shared" si="336"/>
        <v>OK</v>
      </c>
      <c r="T7124" s="10">
        <f>IFERROR(VLOOKUP(A7124,[1]!Tabla1[[#All],[Material]:[venta nueva]],38,FALSE),0)</f>
        <v>0</v>
      </c>
    </row>
    <row r="7125" spans="1:20" hidden="1" x14ac:dyDescent="0.35">
      <c r="A7125">
        <f t="shared" si="337"/>
        <v>1020925</v>
      </c>
      <c r="B7125" s="6" t="s">
        <v>1433</v>
      </c>
      <c r="C7125" s="7" t="s">
        <v>553</v>
      </c>
      <c r="D7125" s="7" t="s">
        <v>1095</v>
      </c>
      <c r="E7125" s="7" t="s">
        <v>93</v>
      </c>
      <c r="F7125" s="7" t="s">
        <v>94</v>
      </c>
      <c r="G7125" s="7" t="s">
        <v>1078</v>
      </c>
      <c r="H7125" s="7" t="s">
        <v>1021</v>
      </c>
      <c r="I7125" s="6" t="s">
        <v>11</v>
      </c>
      <c r="J7125" s="1">
        <v>-18363</v>
      </c>
      <c r="K7125" s="1">
        <v>18363</v>
      </c>
      <c r="L7125" s="1">
        <v>0</v>
      </c>
      <c r="M7125" s="1">
        <v>0</v>
      </c>
      <c r="N7125" s="1">
        <v>18363</v>
      </c>
      <c r="O7125" s="1">
        <v>0</v>
      </c>
      <c r="P7125" s="1"/>
      <c r="Q7125" s="12"/>
      <c r="R7125" s="29">
        <f t="shared" si="335"/>
        <v>0</v>
      </c>
      <c r="S7125" t="str">
        <f t="shared" si="336"/>
        <v>OK</v>
      </c>
      <c r="T7125" s="10">
        <f>IFERROR(VLOOKUP(A7125,[1]!Tabla1[[#All],[Material]:[venta nueva]],38,FALSE),0)</f>
        <v>0</v>
      </c>
    </row>
    <row r="7126" spans="1:20" hidden="1" x14ac:dyDescent="0.35">
      <c r="A7126">
        <f t="shared" si="337"/>
        <v>1020944</v>
      </c>
      <c r="B7126" s="6" t="s">
        <v>1433</v>
      </c>
      <c r="C7126" s="7" t="s">
        <v>553</v>
      </c>
      <c r="D7126" s="7" t="s">
        <v>1095</v>
      </c>
      <c r="E7126" s="7" t="s">
        <v>95</v>
      </c>
      <c r="F7126" s="7" t="s">
        <v>96</v>
      </c>
      <c r="G7126" s="7" t="s">
        <v>1076</v>
      </c>
      <c r="H7126" s="7" t="s">
        <v>1022</v>
      </c>
      <c r="I7126" s="6" t="s">
        <v>11</v>
      </c>
      <c r="J7126" s="1">
        <v>-5194</v>
      </c>
      <c r="K7126" s="1">
        <v>221194</v>
      </c>
      <c r="L7126" s="1">
        <v>168000</v>
      </c>
      <c r="M7126" s="1">
        <v>-32786</v>
      </c>
      <c r="N7126" s="1">
        <v>221194</v>
      </c>
      <c r="O7126" s="1">
        <v>168000</v>
      </c>
      <c r="P7126" s="1">
        <v>168000</v>
      </c>
      <c r="Q7126" s="12"/>
      <c r="R7126" s="29">
        <f t="shared" si="335"/>
        <v>0</v>
      </c>
      <c r="S7126" t="str">
        <f t="shared" si="336"/>
        <v>OK</v>
      </c>
      <c r="T7126" s="10">
        <f>IFERROR(VLOOKUP(A7126,[1]!Tabla1[[#All],[Material]:[venta nueva]],38,FALSE),0)</f>
        <v>0</v>
      </c>
    </row>
    <row r="7127" spans="1:20" hidden="1" x14ac:dyDescent="0.35">
      <c r="A7127">
        <f t="shared" si="337"/>
        <v>1020990</v>
      </c>
      <c r="B7127" s="6" t="s">
        <v>1433</v>
      </c>
      <c r="C7127" s="7" t="s">
        <v>553</v>
      </c>
      <c r="D7127" s="7" t="s">
        <v>1095</v>
      </c>
      <c r="E7127" s="7" t="s">
        <v>97</v>
      </c>
      <c r="F7127" s="7" t="s">
        <v>98</v>
      </c>
      <c r="G7127" s="7" t="s">
        <v>1076</v>
      </c>
      <c r="H7127" s="7" t="s">
        <v>1004</v>
      </c>
      <c r="I7127" s="6" t="s">
        <v>16</v>
      </c>
      <c r="J7127" s="1">
        <v>4342</v>
      </c>
      <c r="K7127" s="1">
        <v>158</v>
      </c>
      <c r="L7127" s="1">
        <v>5000</v>
      </c>
      <c r="M7127" s="1">
        <v>-500</v>
      </c>
      <c r="N7127" s="1">
        <v>158</v>
      </c>
      <c r="O7127" s="1">
        <v>5000</v>
      </c>
      <c r="P7127" s="1">
        <v>5000</v>
      </c>
      <c r="Q7127" s="12"/>
      <c r="R7127" s="29">
        <f t="shared" si="335"/>
        <v>0</v>
      </c>
      <c r="S7127" t="str">
        <f t="shared" si="336"/>
        <v>OK</v>
      </c>
      <c r="T7127" s="10">
        <f>IFERROR(VLOOKUP(A7127,[1]!Tabla1[[#All],[Material]:[venta nueva]],38,FALSE),0)</f>
        <v>0</v>
      </c>
    </row>
    <row r="7128" spans="1:20" hidden="1" x14ac:dyDescent="0.35">
      <c r="A7128">
        <f t="shared" si="337"/>
        <v>1020991</v>
      </c>
      <c r="B7128" s="6" t="s">
        <v>1433</v>
      </c>
      <c r="C7128" s="7" t="s">
        <v>553</v>
      </c>
      <c r="D7128" s="7" t="s">
        <v>1095</v>
      </c>
      <c r="E7128" s="7" t="s">
        <v>99</v>
      </c>
      <c r="F7128" s="7" t="s">
        <v>100</v>
      </c>
      <c r="G7128" s="7" t="s">
        <v>1076</v>
      </c>
      <c r="H7128" s="7" t="s">
        <v>1004</v>
      </c>
      <c r="I7128" s="6" t="s">
        <v>16</v>
      </c>
      <c r="J7128" s="1">
        <v>-5669</v>
      </c>
      <c r="K7128" s="1">
        <v>13000</v>
      </c>
      <c r="L7128" s="1">
        <v>8000</v>
      </c>
      <c r="M7128" s="1">
        <v>-669</v>
      </c>
      <c r="N7128" s="1">
        <v>13000</v>
      </c>
      <c r="O7128" s="1">
        <v>8000</v>
      </c>
      <c r="P7128" s="1">
        <v>8000</v>
      </c>
      <c r="Q7128" s="12"/>
      <c r="R7128" s="29">
        <f t="shared" si="335"/>
        <v>0</v>
      </c>
      <c r="S7128" t="str">
        <f t="shared" si="336"/>
        <v>OK</v>
      </c>
      <c r="T7128" s="10">
        <f>IFERROR(VLOOKUP(A7128,[1]!Tabla1[[#All],[Material]:[venta nueva]],38,FALSE),0)</f>
        <v>0</v>
      </c>
    </row>
    <row r="7129" spans="1:20" hidden="1" x14ac:dyDescent="0.35">
      <c r="A7129">
        <f t="shared" si="337"/>
        <v>1020993</v>
      </c>
      <c r="B7129" s="6" t="s">
        <v>1433</v>
      </c>
      <c r="C7129" s="7" t="s">
        <v>553</v>
      </c>
      <c r="D7129" s="7" t="s">
        <v>1095</v>
      </c>
      <c r="E7129" s="7" t="s">
        <v>592</v>
      </c>
      <c r="F7129" s="7" t="s">
        <v>356</v>
      </c>
      <c r="G7129" s="7" t="s">
        <v>1077</v>
      </c>
      <c r="H7129" s="7" t="s">
        <v>1023</v>
      </c>
      <c r="I7129" s="6" t="s">
        <v>11</v>
      </c>
      <c r="J7129" s="1">
        <v>3999</v>
      </c>
      <c r="K7129" s="1">
        <v>0</v>
      </c>
      <c r="L7129" s="1">
        <v>0</v>
      </c>
      <c r="M7129" s="1">
        <v>3999</v>
      </c>
      <c r="N7129" s="1">
        <v>0</v>
      </c>
      <c r="O7129" s="1">
        <v>0</v>
      </c>
      <c r="P7129" s="1"/>
      <c r="Q7129" s="12"/>
      <c r="R7129" s="29">
        <f t="shared" si="335"/>
        <v>0</v>
      </c>
      <c r="S7129" t="str">
        <f t="shared" si="336"/>
        <v>OK</v>
      </c>
      <c r="T7129" s="10">
        <f>IFERROR(VLOOKUP(A7129,[1]!Tabla1[[#All],[Material]:[venta nueva]],38,FALSE),0)</f>
        <v>0</v>
      </c>
    </row>
    <row r="7130" spans="1:20" hidden="1" x14ac:dyDescent="0.35">
      <c r="A7130">
        <f t="shared" si="337"/>
        <v>1021012</v>
      </c>
      <c r="B7130" s="6" t="s">
        <v>1433</v>
      </c>
      <c r="C7130" s="7" t="s">
        <v>553</v>
      </c>
      <c r="D7130" s="7" t="s">
        <v>1095</v>
      </c>
      <c r="E7130" s="7" t="s">
        <v>103</v>
      </c>
      <c r="F7130" s="7" t="s">
        <v>104</v>
      </c>
      <c r="G7130" s="7" t="s">
        <v>1079</v>
      </c>
      <c r="H7130" s="7" t="s">
        <v>1007</v>
      </c>
      <c r="I7130" s="6" t="s">
        <v>12</v>
      </c>
      <c r="J7130" s="1">
        <v>53237</v>
      </c>
      <c r="K7130" s="1">
        <v>144763</v>
      </c>
      <c r="L7130" s="1">
        <v>198000</v>
      </c>
      <c r="M7130" s="1">
        <v>36235</v>
      </c>
      <c r="N7130" s="1">
        <v>34763</v>
      </c>
      <c r="O7130" s="1">
        <v>88000</v>
      </c>
      <c r="P7130" s="1">
        <v>132000</v>
      </c>
      <c r="Q7130" s="12"/>
      <c r="R7130" s="29">
        <f t="shared" si="335"/>
        <v>-44000</v>
      </c>
      <c r="S7130" t="str">
        <f t="shared" si="336"/>
        <v>Pendiente de ingreso</v>
      </c>
      <c r="T7130" s="10">
        <f>IFERROR(VLOOKUP(A7130,[1]!Tabla1[[#All],[Material]:[venta nueva]],38,FALSE),0)</f>
        <v>0</v>
      </c>
    </row>
    <row r="7131" spans="1:20" hidden="1" x14ac:dyDescent="0.35">
      <c r="A7131">
        <f t="shared" si="337"/>
        <v>1021023</v>
      </c>
      <c r="B7131" s="6" t="s">
        <v>1433</v>
      </c>
      <c r="C7131" s="7" t="s">
        <v>553</v>
      </c>
      <c r="D7131" s="7" t="s">
        <v>1095</v>
      </c>
      <c r="E7131" s="7" t="s">
        <v>106</v>
      </c>
      <c r="F7131" s="7" t="s">
        <v>483</v>
      </c>
      <c r="G7131" s="7" t="s">
        <v>1078</v>
      </c>
      <c r="H7131" s="7" t="s">
        <v>1009</v>
      </c>
      <c r="I7131" s="6" t="s">
        <v>11</v>
      </c>
      <c r="J7131" s="1">
        <v>8209</v>
      </c>
      <c r="K7131" s="1">
        <v>182908</v>
      </c>
      <c r="L7131" s="1">
        <v>192000</v>
      </c>
      <c r="M7131" s="1">
        <v>-884</v>
      </c>
      <c r="N7131" s="1">
        <v>182908</v>
      </c>
      <c r="O7131" s="1">
        <v>192000</v>
      </c>
      <c r="P7131" s="1">
        <v>192000</v>
      </c>
      <c r="Q7131" s="12"/>
      <c r="R7131" s="29">
        <f t="shared" si="335"/>
        <v>0</v>
      </c>
      <c r="S7131" t="str">
        <f t="shared" si="336"/>
        <v>OK</v>
      </c>
      <c r="T7131" s="10">
        <f>IFERROR(VLOOKUP(A7131,[1]!Tabla1[[#All],[Material]:[venta nueva]],38,FALSE),0)</f>
        <v>0</v>
      </c>
    </row>
    <row r="7132" spans="1:20" hidden="1" x14ac:dyDescent="0.35">
      <c r="A7132">
        <f t="shared" si="337"/>
        <v>1021039</v>
      </c>
      <c r="B7132" s="6" t="s">
        <v>1433</v>
      </c>
      <c r="C7132" s="7" t="s">
        <v>553</v>
      </c>
      <c r="D7132" s="7" t="s">
        <v>1095</v>
      </c>
      <c r="E7132" s="7" t="s">
        <v>107</v>
      </c>
      <c r="F7132" s="7" t="s">
        <v>484</v>
      </c>
      <c r="G7132" s="7" t="s">
        <v>1080</v>
      </c>
      <c r="H7132" s="7" t="s">
        <v>1024</v>
      </c>
      <c r="I7132" s="6" t="s">
        <v>11</v>
      </c>
      <c r="J7132" s="1">
        <v>25224</v>
      </c>
      <c r="K7132" s="1">
        <v>19000</v>
      </c>
      <c r="L7132" s="1">
        <v>48000</v>
      </c>
      <c r="M7132" s="1">
        <v>-3776</v>
      </c>
      <c r="N7132" s="1">
        <v>19000</v>
      </c>
      <c r="O7132" s="1">
        <v>48000</v>
      </c>
      <c r="P7132" s="1">
        <v>48000</v>
      </c>
      <c r="Q7132" s="12"/>
      <c r="R7132" s="29">
        <f t="shared" si="335"/>
        <v>0</v>
      </c>
      <c r="S7132" t="str">
        <f t="shared" si="336"/>
        <v>OK</v>
      </c>
      <c r="T7132" s="10">
        <f>IFERROR(VLOOKUP(A7132,[1]!Tabla1[[#All],[Material]:[venta nueva]],38,FALSE),0)</f>
        <v>0</v>
      </c>
    </row>
    <row r="7133" spans="1:20" hidden="1" x14ac:dyDescent="0.35">
      <c r="A7133">
        <f t="shared" si="337"/>
        <v>1021045</v>
      </c>
      <c r="B7133" s="6" t="s">
        <v>1433</v>
      </c>
      <c r="C7133" s="7" t="s">
        <v>553</v>
      </c>
      <c r="D7133" s="7" t="s">
        <v>1095</v>
      </c>
      <c r="E7133" s="7" t="s">
        <v>108</v>
      </c>
      <c r="F7133" s="7" t="s">
        <v>109</v>
      </c>
      <c r="G7133" s="7" t="s">
        <v>1086</v>
      </c>
      <c r="H7133" s="7" t="s">
        <v>1025</v>
      </c>
      <c r="I7133" s="6" t="s">
        <v>12</v>
      </c>
      <c r="J7133" s="1">
        <v>6371</v>
      </c>
      <c r="K7133" s="1">
        <v>88340</v>
      </c>
      <c r="L7133" s="1">
        <v>86000</v>
      </c>
      <c r="M7133" s="1">
        <v>-18642</v>
      </c>
      <c r="N7133" s="1">
        <v>46340</v>
      </c>
      <c r="O7133" s="1">
        <v>44000</v>
      </c>
      <c r="P7133" s="1">
        <v>44000</v>
      </c>
      <c r="Q7133" s="12"/>
      <c r="R7133" s="29">
        <f t="shared" si="335"/>
        <v>0</v>
      </c>
      <c r="S7133" t="str">
        <f t="shared" si="336"/>
        <v>OK</v>
      </c>
      <c r="T7133" s="10">
        <f>IFERROR(VLOOKUP(A7133,[1]!Tabla1[[#All],[Material]:[venta nueva]],38,FALSE),0)</f>
        <v>0</v>
      </c>
    </row>
    <row r="7134" spans="1:20" hidden="1" x14ac:dyDescent="0.35">
      <c r="A7134">
        <f t="shared" si="337"/>
        <v>1021046</v>
      </c>
      <c r="B7134" s="6" t="s">
        <v>1433</v>
      </c>
      <c r="C7134" s="7" t="s">
        <v>553</v>
      </c>
      <c r="D7134" s="7" t="s">
        <v>1095</v>
      </c>
      <c r="E7134" s="7" t="s">
        <v>110</v>
      </c>
      <c r="F7134" s="7" t="s">
        <v>111</v>
      </c>
      <c r="G7134" s="7" t="s">
        <v>1086</v>
      </c>
      <c r="H7134" s="7" t="s">
        <v>1025</v>
      </c>
      <c r="I7134" s="6" t="s">
        <v>12</v>
      </c>
      <c r="J7134" s="1">
        <v>6641</v>
      </c>
      <c r="K7134" s="1">
        <v>42000</v>
      </c>
      <c r="L7134" s="1">
        <v>48641</v>
      </c>
      <c r="M7134" s="1">
        <v>-38985</v>
      </c>
      <c r="N7134" s="1">
        <v>42000</v>
      </c>
      <c r="O7134" s="1">
        <v>44000</v>
      </c>
      <c r="P7134" s="1">
        <v>44000</v>
      </c>
      <c r="Q7134" s="12"/>
      <c r="R7134" s="29">
        <f t="shared" si="335"/>
        <v>0</v>
      </c>
      <c r="S7134" t="str">
        <f t="shared" si="336"/>
        <v>OK</v>
      </c>
      <c r="T7134" s="10">
        <f>IFERROR(VLOOKUP(A7134,[1]!Tabla1[[#All],[Material]:[venta nueva]],38,FALSE),0)</f>
        <v>0</v>
      </c>
    </row>
    <row r="7135" spans="1:20" hidden="1" x14ac:dyDescent="0.35">
      <c r="A7135">
        <f t="shared" si="337"/>
        <v>1021047</v>
      </c>
      <c r="B7135" s="6" t="s">
        <v>1433</v>
      </c>
      <c r="C7135" s="7" t="s">
        <v>553</v>
      </c>
      <c r="D7135" s="7" t="s">
        <v>1095</v>
      </c>
      <c r="E7135" s="7" t="s">
        <v>1436</v>
      </c>
      <c r="F7135" s="7" t="s">
        <v>1437</v>
      </c>
      <c r="G7135" s="7" t="s">
        <v>1086</v>
      </c>
      <c r="H7135" s="7" t="s">
        <v>1025</v>
      </c>
      <c r="I7135" s="6" t="s">
        <v>12</v>
      </c>
      <c r="J7135" s="1">
        <v>45315</v>
      </c>
      <c r="K7135" s="1">
        <v>0</v>
      </c>
      <c r="L7135" s="1">
        <v>0</v>
      </c>
      <c r="M7135" s="1">
        <v>45315</v>
      </c>
      <c r="N7135" s="1">
        <v>0</v>
      </c>
      <c r="O7135" s="1">
        <v>0</v>
      </c>
      <c r="P7135" s="1"/>
      <c r="Q7135" s="12"/>
      <c r="R7135" s="29">
        <f t="shared" si="335"/>
        <v>0</v>
      </c>
      <c r="S7135" t="str">
        <f t="shared" si="336"/>
        <v>OK</v>
      </c>
      <c r="T7135" s="10">
        <f>IFERROR(VLOOKUP(A7135,[1]!Tabla1[[#All],[Material]:[venta nueva]],38,FALSE),0)</f>
        <v>0</v>
      </c>
    </row>
    <row r="7136" spans="1:20" hidden="1" x14ac:dyDescent="0.35">
      <c r="A7136">
        <f t="shared" si="337"/>
        <v>1021077</v>
      </c>
      <c r="B7136" s="6" t="s">
        <v>1433</v>
      </c>
      <c r="C7136" s="7" t="s">
        <v>553</v>
      </c>
      <c r="D7136" s="7" t="s">
        <v>1095</v>
      </c>
      <c r="E7136" s="7" t="s">
        <v>536</v>
      </c>
      <c r="F7136" s="7" t="s">
        <v>243</v>
      </c>
      <c r="G7136" s="7" t="s">
        <v>1078</v>
      </c>
      <c r="H7136" s="7" t="s">
        <v>1009</v>
      </c>
      <c r="I7136" s="6" t="s">
        <v>11</v>
      </c>
      <c r="J7136" s="1">
        <v>-2061</v>
      </c>
      <c r="K7136" s="1">
        <v>2061</v>
      </c>
      <c r="L7136" s="1">
        <v>0</v>
      </c>
      <c r="M7136" s="1">
        <v>0</v>
      </c>
      <c r="N7136" s="1">
        <v>2061</v>
      </c>
      <c r="O7136" s="1">
        <v>0</v>
      </c>
      <c r="P7136" s="1"/>
      <c r="Q7136" s="12"/>
      <c r="R7136" s="29">
        <f t="shared" si="335"/>
        <v>0</v>
      </c>
      <c r="S7136" t="str">
        <f t="shared" si="336"/>
        <v>OK</v>
      </c>
      <c r="T7136" s="10">
        <f>IFERROR(VLOOKUP(A7136,[1]!Tabla1[[#All],[Material]:[venta nueva]],38,FALSE),0)</f>
        <v>0</v>
      </c>
    </row>
    <row r="7137" spans="1:20" hidden="1" x14ac:dyDescent="0.35">
      <c r="A7137">
        <f t="shared" si="337"/>
        <v>1021078</v>
      </c>
      <c r="B7137" s="6" t="s">
        <v>1433</v>
      </c>
      <c r="C7137" s="7" t="s">
        <v>553</v>
      </c>
      <c r="D7137" s="7" t="s">
        <v>1095</v>
      </c>
      <c r="E7137" s="7" t="s">
        <v>486</v>
      </c>
      <c r="F7137" s="7" t="s">
        <v>487</v>
      </c>
      <c r="G7137" s="7" t="s">
        <v>1081</v>
      </c>
      <c r="H7137" s="7" t="s">
        <v>1010</v>
      </c>
      <c r="I7137" s="6" t="s">
        <v>11</v>
      </c>
      <c r="J7137" s="1">
        <v>-9292</v>
      </c>
      <c r="K7137" s="1">
        <v>55716</v>
      </c>
      <c r="L7137" s="1">
        <v>48000</v>
      </c>
      <c r="M7137" s="1">
        <v>-1576</v>
      </c>
      <c r="N7137" s="1">
        <v>55716</v>
      </c>
      <c r="O7137" s="1">
        <v>48000</v>
      </c>
      <c r="P7137" s="1">
        <v>48000</v>
      </c>
      <c r="Q7137" s="12"/>
      <c r="R7137" s="29">
        <f t="shared" si="335"/>
        <v>0</v>
      </c>
      <c r="S7137" t="str">
        <f t="shared" si="336"/>
        <v>OK</v>
      </c>
      <c r="T7137" s="10">
        <f>IFERROR(VLOOKUP(A7137,[1]!Tabla1[[#All],[Material]:[venta nueva]],38,FALSE),0)</f>
        <v>0</v>
      </c>
    </row>
    <row r="7138" spans="1:20" hidden="1" x14ac:dyDescent="0.35">
      <c r="A7138">
        <f t="shared" si="337"/>
        <v>1021082</v>
      </c>
      <c r="B7138" s="6" t="s">
        <v>1433</v>
      </c>
      <c r="C7138" s="7" t="s">
        <v>553</v>
      </c>
      <c r="D7138" s="7" t="s">
        <v>1095</v>
      </c>
      <c r="E7138" s="7" t="s">
        <v>112</v>
      </c>
      <c r="F7138" s="7" t="s">
        <v>113</v>
      </c>
      <c r="G7138" s="7" t="s">
        <v>1081</v>
      </c>
      <c r="H7138" s="7" t="s">
        <v>1010</v>
      </c>
      <c r="I7138" s="6" t="s">
        <v>11</v>
      </c>
      <c r="J7138" s="1">
        <v>-117869</v>
      </c>
      <c r="K7138" s="1">
        <v>0</v>
      </c>
      <c r="L7138" s="1">
        <v>0</v>
      </c>
      <c r="M7138" s="1">
        <v>-48000</v>
      </c>
      <c r="N7138" s="1">
        <v>0</v>
      </c>
      <c r="O7138" s="1">
        <v>0</v>
      </c>
      <c r="P7138" s="1"/>
      <c r="Q7138" s="12"/>
      <c r="R7138" s="29">
        <f t="shared" si="335"/>
        <v>0</v>
      </c>
      <c r="S7138" t="str">
        <f t="shared" si="336"/>
        <v>OK</v>
      </c>
      <c r="T7138" s="10">
        <f>IFERROR(VLOOKUP(A7138,[1]!Tabla1[[#All],[Material]:[venta nueva]],38,FALSE),0)</f>
        <v>0</v>
      </c>
    </row>
    <row r="7139" spans="1:20" hidden="1" x14ac:dyDescent="0.35">
      <c r="A7139">
        <f t="shared" si="337"/>
        <v>1021085</v>
      </c>
      <c r="B7139" s="6" t="s">
        <v>1433</v>
      </c>
      <c r="C7139" s="7" t="s">
        <v>553</v>
      </c>
      <c r="D7139" s="7" t="s">
        <v>1095</v>
      </c>
      <c r="E7139" s="7" t="s">
        <v>114</v>
      </c>
      <c r="F7139" s="7" t="s">
        <v>115</v>
      </c>
      <c r="G7139" s="7" t="s">
        <v>1078</v>
      </c>
      <c r="H7139" s="7" t="s">
        <v>1009</v>
      </c>
      <c r="I7139" s="6" t="s">
        <v>11</v>
      </c>
      <c r="J7139" s="1">
        <v>2175</v>
      </c>
      <c r="K7139" s="1">
        <v>0</v>
      </c>
      <c r="L7139" s="1">
        <v>0</v>
      </c>
      <c r="M7139" s="1">
        <v>2175</v>
      </c>
      <c r="N7139" s="1">
        <v>0</v>
      </c>
      <c r="O7139" s="1">
        <v>0</v>
      </c>
      <c r="P7139" s="1"/>
      <c r="Q7139" s="12"/>
      <c r="R7139" s="29">
        <f t="shared" si="335"/>
        <v>0</v>
      </c>
      <c r="S7139" t="str">
        <f t="shared" si="336"/>
        <v>OK</v>
      </c>
      <c r="T7139" s="10">
        <f>IFERROR(VLOOKUP(A7139,[1]!Tabla1[[#All],[Material]:[venta nueva]],38,FALSE),0)</f>
        <v>0</v>
      </c>
    </row>
    <row r="7140" spans="1:20" hidden="1" x14ac:dyDescent="0.35">
      <c r="A7140">
        <f t="shared" si="337"/>
        <v>1021092</v>
      </c>
      <c r="B7140" s="6" t="s">
        <v>1433</v>
      </c>
      <c r="C7140" s="7" t="s">
        <v>553</v>
      </c>
      <c r="D7140" s="7" t="s">
        <v>1095</v>
      </c>
      <c r="E7140" s="7" t="s">
        <v>116</v>
      </c>
      <c r="F7140" s="7" t="s">
        <v>117</v>
      </c>
      <c r="G7140" s="7" t="s">
        <v>1081</v>
      </c>
      <c r="H7140" s="7" t="s">
        <v>1010</v>
      </c>
      <c r="I7140" s="6" t="s">
        <v>11</v>
      </c>
      <c r="J7140" s="1">
        <v>-20270</v>
      </c>
      <c r="K7140" s="1">
        <v>129511</v>
      </c>
      <c r="L7140" s="1">
        <v>120000</v>
      </c>
      <c r="M7140" s="1">
        <v>-10759</v>
      </c>
      <c r="N7140" s="1">
        <v>129511</v>
      </c>
      <c r="O7140" s="1">
        <v>120000</v>
      </c>
      <c r="P7140" s="1">
        <v>120000</v>
      </c>
      <c r="Q7140" s="12"/>
      <c r="R7140" s="29">
        <f t="shared" si="335"/>
        <v>0</v>
      </c>
      <c r="S7140" t="str">
        <f t="shared" si="336"/>
        <v>OK</v>
      </c>
      <c r="T7140" s="10">
        <f>IFERROR(VLOOKUP(A7140,[1]!Tabla1[[#All],[Material]:[venta nueva]],38,FALSE),0)</f>
        <v>0</v>
      </c>
    </row>
    <row r="7141" spans="1:20" hidden="1" x14ac:dyDescent="0.35">
      <c r="A7141">
        <f t="shared" si="337"/>
        <v>1021101</v>
      </c>
      <c r="B7141" s="6" t="s">
        <v>1433</v>
      </c>
      <c r="C7141" s="7" t="s">
        <v>553</v>
      </c>
      <c r="D7141" s="7" t="s">
        <v>1095</v>
      </c>
      <c r="E7141" s="7" t="s">
        <v>458</v>
      </c>
      <c r="F7141" s="7" t="s">
        <v>459</v>
      </c>
      <c r="G7141" s="7" t="s">
        <v>1069</v>
      </c>
      <c r="H7141" s="7" t="s">
        <v>1026</v>
      </c>
      <c r="I7141" s="6" t="s">
        <v>11</v>
      </c>
      <c r="J7141" s="1">
        <v>-3354</v>
      </c>
      <c r="K7141" s="1">
        <v>27354</v>
      </c>
      <c r="L7141" s="1">
        <v>24000</v>
      </c>
      <c r="M7141" s="1">
        <v>0</v>
      </c>
      <c r="N7141" s="1">
        <v>27354</v>
      </c>
      <c r="O7141" s="1">
        <v>24000</v>
      </c>
      <c r="P7141" s="1">
        <v>24000</v>
      </c>
      <c r="Q7141" s="12"/>
      <c r="R7141" s="29">
        <f t="shared" si="335"/>
        <v>0</v>
      </c>
      <c r="S7141" t="str">
        <f t="shared" si="336"/>
        <v>OK</v>
      </c>
      <c r="T7141" s="10">
        <f>IFERROR(VLOOKUP(A7141,[1]!Tabla1[[#All],[Material]:[venta nueva]],38,FALSE),0)</f>
        <v>0</v>
      </c>
    </row>
    <row r="7142" spans="1:20" hidden="1" x14ac:dyDescent="0.35">
      <c r="A7142">
        <f t="shared" si="337"/>
        <v>1021105</v>
      </c>
      <c r="B7142" s="6" t="s">
        <v>1433</v>
      </c>
      <c r="C7142" s="7" t="s">
        <v>553</v>
      </c>
      <c r="D7142" s="7" t="s">
        <v>1095</v>
      </c>
      <c r="E7142" s="7" t="s">
        <v>118</v>
      </c>
      <c r="F7142" s="7" t="s">
        <v>119</v>
      </c>
      <c r="G7142" s="7" t="s">
        <v>1069</v>
      </c>
      <c r="H7142" s="7" t="s">
        <v>1026</v>
      </c>
      <c r="I7142" s="6" t="s">
        <v>11</v>
      </c>
      <c r="J7142" s="1">
        <v>-11100</v>
      </c>
      <c r="K7142" s="1">
        <v>54217</v>
      </c>
      <c r="L7142" s="1">
        <v>48000</v>
      </c>
      <c r="M7142" s="1">
        <v>-4883</v>
      </c>
      <c r="N7142" s="1">
        <v>54217</v>
      </c>
      <c r="O7142" s="1">
        <v>48000</v>
      </c>
      <c r="P7142" s="1">
        <v>48000</v>
      </c>
      <c r="Q7142" s="12"/>
      <c r="R7142" s="29">
        <f t="shared" si="335"/>
        <v>0</v>
      </c>
      <c r="S7142" t="str">
        <f t="shared" si="336"/>
        <v>OK</v>
      </c>
      <c r="T7142" s="10">
        <f>IFERROR(VLOOKUP(A7142,[1]!Tabla1[[#All],[Material]:[venta nueva]],38,FALSE),0)</f>
        <v>0</v>
      </c>
    </row>
    <row r="7143" spans="1:20" hidden="1" x14ac:dyDescent="0.35">
      <c r="A7143">
        <f t="shared" si="337"/>
        <v>1021106</v>
      </c>
      <c r="B7143" s="6" t="s">
        <v>1433</v>
      </c>
      <c r="C7143" s="7" t="s">
        <v>553</v>
      </c>
      <c r="D7143" s="7" t="s">
        <v>1095</v>
      </c>
      <c r="E7143" s="7" t="s">
        <v>120</v>
      </c>
      <c r="F7143" s="7" t="s">
        <v>187</v>
      </c>
      <c r="G7143" s="7" t="s">
        <v>1069</v>
      </c>
      <c r="H7143" s="7" t="s">
        <v>1026</v>
      </c>
      <c r="I7143" s="6" t="s">
        <v>11</v>
      </c>
      <c r="J7143" s="1">
        <v>9312</v>
      </c>
      <c r="K7143" s="1">
        <v>0</v>
      </c>
      <c r="L7143" s="1">
        <v>9312</v>
      </c>
      <c r="M7143" s="1">
        <v>0</v>
      </c>
      <c r="N7143" s="1">
        <v>14688</v>
      </c>
      <c r="O7143" s="1">
        <v>24000</v>
      </c>
      <c r="P7143" s="1">
        <v>23000</v>
      </c>
      <c r="Q7143" s="12"/>
      <c r="R7143" s="29">
        <f t="shared" si="335"/>
        <v>1000</v>
      </c>
      <c r="S7143" t="str">
        <f t="shared" si="336"/>
        <v>Sobre ingreso</v>
      </c>
      <c r="T7143" s="10">
        <f>IFERROR(VLOOKUP(A7143,[1]!Tabla1[[#All],[Material]:[venta nueva]],38,FALSE),0)</f>
        <v>0</v>
      </c>
    </row>
    <row r="7144" spans="1:20" hidden="1" x14ac:dyDescent="0.35">
      <c r="A7144">
        <f t="shared" si="337"/>
        <v>1021111</v>
      </c>
      <c r="B7144" s="6" t="s">
        <v>1433</v>
      </c>
      <c r="C7144" s="7" t="s">
        <v>553</v>
      </c>
      <c r="D7144" s="7" t="s">
        <v>1095</v>
      </c>
      <c r="E7144" s="7" t="s">
        <v>121</v>
      </c>
      <c r="F7144" s="7" t="s">
        <v>122</v>
      </c>
      <c r="G7144" s="7" t="s">
        <v>1078</v>
      </c>
      <c r="H7144" s="7" t="s">
        <v>1027</v>
      </c>
      <c r="I7144" s="6" t="s">
        <v>11</v>
      </c>
      <c r="J7144" s="1">
        <v>-333</v>
      </c>
      <c r="K7144" s="1">
        <v>4533</v>
      </c>
      <c r="L7144" s="1">
        <v>0</v>
      </c>
      <c r="M7144" s="1">
        <v>4200</v>
      </c>
      <c r="N7144" s="1">
        <v>4533</v>
      </c>
      <c r="O7144" s="1">
        <v>0</v>
      </c>
      <c r="P7144" s="1"/>
      <c r="Q7144" s="12"/>
      <c r="R7144" s="29">
        <f t="shared" si="335"/>
        <v>0</v>
      </c>
      <c r="S7144" t="str">
        <f t="shared" si="336"/>
        <v>OK</v>
      </c>
      <c r="T7144" s="10">
        <f>IFERROR(VLOOKUP(A7144,[1]!Tabla1[[#All],[Material]:[venta nueva]],38,FALSE),0)</f>
        <v>0</v>
      </c>
    </row>
    <row r="7145" spans="1:20" hidden="1" x14ac:dyDescent="0.35">
      <c r="A7145">
        <f t="shared" si="337"/>
        <v>1021115</v>
      </c>
      <c r="B7145" s="6" t="s">
        <v>1433</v>
      </c>
      <c r="C7145" s="7" t="s">
        <v>553</v>
      </c>
      <c r="D7145" s="7" t="s">
        <v>1095</v>
      </c>
      <c r="E7145" s="7" t="s">
        <v>123</v>
      </c>
      <c r="F7145" s="7" t="s">
        <v>124</v>
      </c>
      <c r="G7145" s="7" t="s">
        <v>1069</v>
      </c>
      <c r="H7145" s="7" t="s">
        <v>1026</v>
      </c>
      <c r="I7145" s="6" t="s">
        <v>14</v>
      </c>
      <c r="J7145" s="1">
        <v>-3680</v>
      </c>
      <c r="K7145" s="1">
        <v>3680</v>
      </c>
      <c r="L7145" s="1">
        <v>0</v>
      </c>
      <c r="M7145" s="1">
        <v>0</v>
      </c>
      <c r="N7145" s="1">
        <v>3680</v>
      </c>
      <c r="O7145" s="1">
        <v>0</v>
      </c>
      <c r="P7145" s="1"/>
      <c r="Q7145" s="12"/>
      <c r="R7145" s="29">
        <f t="shared" si="335"/>
        <v>0</v>
      </c>
      <c r="S7145" t="str">
        <f t="shared" si="336"/>
        <v>OK</v>
      </c>
      <c r="T7145" s="10">
        <f>IFERROR(VLOOKUP(A7145,[1]!Tabla1[[#All],[Material]:[venta nueva]],38,FALSE),0)</f>
        <v>0</v>
      </c>
    </row>
    <row r="7146" spans="1:20" hidden="1" x14ac:dyDescent="0.35">
      <c r="A7146">
        <f t="shared" si="337"/>
        <v>1021136</v>
      </c>
      <c r="B7146" s="6" t="s">
        <v>1433</v>
      </c>
      <c r="C7146" s="7" t="s">
        <v>553</v>
      </c>
      <c r="D7146" s="7" t="s">
        <v>1095</v>
      </c>
      <c r="E7146" s="7" t="s">
        <v>125</v>
      </c>
      <c r="F7146" s="7" t="s">
        <v>126</v>
      </c>
      <c r="G7146" s="7" t="s">
        <v>1069</v>
      </c>
      <c r="H7146" s="7" t="s">
        <v>1026</v>
      </c>
      <c r="I7146" s="6" t="s">
        <v>16</v>
      </c>
      <c r="J7146" s="1">
        <v>3340</v>
      </c>
      <c r="K7146" s="1">
        <v>9800</v>
      </c>
      <c r="L7146" s="1">
        <v>13090</v>
      </c>
      <c r="M7146" s="1">
        <v>0</v>
      </c>
      <c r="N7146" s="1">
        <v>9800</v>
      </c>
      <c r="O7146" s="1">
        <v>13090</v>
      </c>
      <c r="P7146" s="1">
        <v>2000</v>
      </c>
      <c r="Q7146" s="12"/>
      <c r="R7146" s="29">
        <f t="shared" si="335"/>
        <v>11090</v>
      </c>
      <c r="S7146" t="str">
        <f t="shared" si="336"/>
        <v>Sobre ingreso</v>
      </c>
      <c r="T7146" s="10">
        <f>IFERROR(VLOOKUP(A7146,[1]!Tabla1[[#All],[Material]:[venta nueva]],38,FALSE),0)</f>
        <v>0</v>
      </c>
    </row>
    <row r="7147" spans="1:20" hidden="1" x14ac:dyDescent="0.35">
      <c r="A7147">
        <f t="shared" si="337"/>
        <v>1021149</v>
      </c>
      <c r="B7147" s="6" t="s">
        <v>1433</v>
      </c>
      <c r="C7147" s="7" t="s">
        <v>553</v>
      </c>
      <c r="D7147" s="7" t="s">
        <v>1095</v>
      </c>
      <c r="E7147" s="7" t="s">
        <v>127</v>
      </c>
      <c r="F7147" s="7" t="s">
        <v>128</v>
      </c>
      <c r="G7147" s="7" t="s">
        <v>1084</v>
      </c>
      <c r="H7147" s="7" t="s">
        <v>1017</v>
      </c>
      <c r="I7147" s="6" t="s">
        <v>12</v>
      </c>
      <c r="J7147" s="1">
        <v>3164</v>
      </c>
      <c r="K7147" s="1">
        <v>150836</v>
      </c>
      <c r="L7147" s="1">
        <v>154000</v>
      </c>
      <c r="M7147" s="1">
        <v>-71008</v>
      </c>
      <c r="N7147" s="1">
        <v>62836</v>
      </c>
      <c r="O7147" s="1">
        <v>154000</v>
      </c>
      <c r="P7147" s="1">
        <v>154000</v>
      </c>
      <c r="Q7147" s="12"/>
      <c r="R7147" s="29">
        <f t="shared" si="335"/>
        <v>0</v>
      </c>
      <c r="S7147" t="str">
        <f t="shared" si="336"/>
        <v>OK</v>
      </c>
      <c r="T7147" s="10">
        <f>IFERROR(VLOOKUP(A7147,[1]!Tabla1[[#All],[Material]:[venta nueva]],38,FALSE),0)</f>
        <v>0</v>
      </c>
    </row>
    <row r="7148" spans="1:20" hidden="1" x14ac:dyDescent="0.35">
      <c r="A7148">
        <f t="shared" si="337"/>
        <v>1021150</v>
      </c>
      <c r="B7148" s="6" t="s">
        <v>1433</v>
      </c>
      <c r="C7148" s="7" t="s">
        <v>553</v>
      </c>
      <c r="D7148" s="7" t="s">
        <v>1095</v>
      </c>
      <c r="E7148" s="7" t="s">
        <v>129</v>
      </c>
      <c r="F7148" s="7" t="s">
        <v>130</v>
      </c>
      <c r="G7148" s="7" t="s">
        <v>1084</v>
      </c>
      <c r="H7148" s="7" t="s">
        <v>1017</v>
      </c>
      <c r="I7148" s="6" t="s">
        <v>12</v>
      </c>
      <c r="J7148" s="1">
        <v>12187</v>
      </c>
      <c r="K7148" s="1">
        <v>3581</v>
      </c>
      <c r="L7148" s="1">
        <v>15768</v>
      </c>
      <c r="M7148" s="1">
        <v>-24464</v>
      </c>
      <c r="N7148" s="1">
        <v>91581</v>
      </c>
      <c r="O7148" s="1">
        <v>110000</v>
      </c>
      <c r="P7148" s="1">
        <v>110000</v>
      </c>
      <c r="Q7148" s="12"/>
      <c r="R7148" s="29">
        <f t="shared" si="335"/>
        <v>0</v>
      </c>
      <c r="S7148" t="str">
        <f t="shared" si="336"/>
        <v>OK</v>
      </c>
      <c r="T7148" s="10">
        <f>IFERROR(VLOOKUP(A7148,[1]!Tabla1[[#All],[Material]:[venta nueva]],38,FALSE),0)</f>
        <v>0</v>
      </c>
    </row>
    <row r="7149" spans="1:20" hidden="1" x14ac:dyDescent="0.35">
      <c r="A7149">
        <f t="shared" si="337"/>
        <v>1021151</v>
      </c>
      <c r="B7149" s="6" t="s">
        <v>1433</v>
      </c>
      <c r="C7149" s="7" t="s">
        <v>553</v>
      </c>
      <c r="D7149" s="7" t="s">
        <v>1095</v>
      </c>
      <c r="E7149" s="7" t="s">
        <v>131</v>
      </c>
      <c r="F7149" s="7" t="s">
        <v>132</v>
      </c>
      <c r="G7149" s="7" t="s">
        <v>1084</v>
      </c>
      <c r="H7149" s="7" t="s">
        <v>1028</v>
      </c>
      <c r="I7149" s="6" t="s">
        <v>12</v>
      </c>
      <c r="J7149" s="1">
        <v>-20909</v>
      </c>
      <c r="K7149" s="1">
        <v>0</v>
      </c>
      <c r="L7149" s="1">
        <v>28442</v>
      </c>
      <c r="M7149" s="1">
        <v>-53116</v>
      </c>
      <c r="N7149" s="1">
        <v>6442</v>
      </c>
      <c r="O7149" s="1">
        <v>88000</v>
      </c>
      <c r="P7149" s="1">
        <v>88000</v>
      </c>
      <c r="Q7149" s="12"/>
      <c r="R7149" s="29">
        <f t="shared" si="335"/>
        <v>0</v>
      </c>
      <c r="S7149" t="str">
        <f t="shared" si="336"/>
        <v>OK</v>
      </c>
      <c r="T7149" s="10">
        <f>IFERROR(VLOOKUP(A7149,[1]!Tabla1[[#All],[Material]:[venta nueva]],38,FALSE),0)</f>
        <v>0</v>
      </c>
    </row>
    <row r="7150" spans="1:20" hidden="1" x14ac:dyDescent="0.35">
      <c r="A7150">
        <f t="shared" si="337"/>
        <v>1021152</v>
      </c>
      <c r="B7150" s="6" t="s">
        <v>1433</v>
      </c>
      <c r="C7150" s="7" t="s">
        <v>553</v>
      </c>
      <c r="D7150" s="7" t="s">
        <v>1095</v>
      </c>
      <c r="E7150" s="7" t="s">
        <v>133</v>
      </c>
      <c r="F7150" s="7" t="s">
        <v>134</v>
      </c>
      <c r="G7150" s="7" t="s">
        <v>1084</v>
      </c>
      <c r="H7150" s="7" t="s">
        <v>1028</v>
      </c>
      <c r="I7150" s="6" t="s">
        <v>12</v>
      </c>
      <c r="J7150" s="1">
        <v>1549</v>
      </c>
      <c r="K7150" s="1">
        <v>57578</v>
      </c>
      <c r="L7150" s="1">
        <v>36000</v>
      </c>
      <c r="M7150" s="1">
        <v>-8353</v>
      </c>
      <c r="N7150" s="1">
        <v>57578</v>
      </c>
      <c r="O7150" s="1">
        <v>44000</v>
      </c>
      <c r="P7150" s="1">
        <v>44000</v>
      </c>
      <c r="Q7150" s="12"/>
      <c r="R7150" s="29">
        <f t="shared" si="335"/>
        <v>0</v>
      </c>
      <c r="S7150" t="str">
        <f t="shared" si="336"/>
        <v>OK</v>
      </c>
      <c r="T7150" s="10">
        <f>IFERROR(VLOOKUP(A7150,[1]!Tabla1[[#All],[Material]:[venta nueva]],38,FALSE),0)</f>
        <v>0</v>
      </c>
    </row>
    <row r="7151" spans="1:20" hidden="1" x14ac:dyDescent="0.35">
      <c r="A7151">
        <f t="shared" si="337"/>
        <v>1021156</v>
      </c>
      <c r="B7151" s="6" t="s">
        <v>1433</v>
      </c>
      <c r="C7151" s="7" t="s">
        <v>553</v>
      </c>
      <c r="D7151" s="7" t="s">
        <v>1095</v>
      </c>
      <c r="E7151" s="7" t="s">
        <v>135</v>
      </c>
      <c r="F7151" s="7" t="s">
        <v>136</v>
      </c>
      <c r="G7151" s="7" t="s">
        <v>1084</v>
      </c>
      <c r="H7151" s="7" t="s">
        <v>1017</v>
      </c>
      <c r="I7151" s="6" t="s">
        <v>12</v>
      </c>
      <c r="J7151" s="1">
        <v>14535</v>
      </c>
      <c r="K7151" s="1">
        <v>48465</v>
      </c>
      <c r="L7151" s="1">
        <v>48000</v>
      </c>
      <c r="M7151" s="1">
        <v>1504</v>
      </c>
      <c r="N7151" s="1">
        <v>48465</v>
      </c>
      <c r="O7151" s="1">
        <v>48000</v>
      </c>
      <c r="P7151" s="1">
        <v>48000</v>
      </c>
      <c r="Q7151" s="12"/>
      <c r="R7151" s="29">
        <f t="shared" si="335"/>
        <v>0</v>
      </c>
      <c r="S7151" t="str">
        <f t="shared" si="336"/>
        <v>OK</v>
      </c>
      <c r="T7151" s="10">
        <f>IFERROR(VLOOKUP(A7151,[1]!Tabla1[[#All],[Material]:[venta nueva]],38,FALSE),0)</f>
        <v>0</v>
      </c>
    </row>
    <row r="7152" spans="1:20" hidden="1" x14ac:dyDescent="0.35">
      <c r="A7152">
        <f t="shared" si="337"/>
        <v>1021187</v>
      </c>
      <c r="B7152" s="6" t="s">
        <v>1433</v>
      </c>
      <c r="C7152" s="7" t="s">
        <v>553</v>
      </c>
      <c r="D7152" s="7" t="s">
        <v>1095</v>
      </c>
      <c r="E7152" s="7" t="s">
        <v>137</v>
      </c>
      <c r="F7152" s="7" t="s">
        <v>138</v>
      </c>
      <c r="G7152" s="7" t="s">
        <v>1080</v>
      </c>
      <c r="H7152" s="7" t="s">
        <v>1029</v>
      </c>
      <c r="I7152" s="6" t="s">
        <v>11</v>
      </c>
      <c r="J7152" s="1">
        <v>-6215</v>
      </c>
      <c r="K7152" s="1">
        <v>52215</v>
      </c>
      <c r="L7152" s="1">
        <v>48000</v>
      </c>
      <c r="M7152" s="1">
        <v>-2000</v>
      </c>
      <c r="N7152" s="1">
        <v>52215</v>
      </c>
      <c r="O7152" s="1">
        <v>48000</v>
      </c>
      <c r="P7152" s="1">
        <v>48000</v>
      </c>
      <c r="Q7152" s="12"/>
      <c r="R7152" s="29">
        <f t="shared" si="335"/>
        <v>0</v>
      </c>
      <c r="S7152" t="str">
        <f t="shared" si="336"/>
        <v>OK</v>
      </c>
      <c r="T7152" s="10">
        <f>IFERROR(VLOOKUP(A7152,[1]!Tabla1[[#All],[Material]:[venta nueva]],38,FALSE),0)</f>
        <v>0</v>
      </c>
    </row>
    <row r="7153" spans="1:20" hidden="1" x14ac:dyDescent="0.35">
      <c r="A7153">
        <f t="shared" si="337"/>
        <v>1021204</v>
      </c>
      <c r="B7153" s="6" t="s">
        <v>1433</v>
      </c>
      <c r="C7153" s="7" t="s">
        <v>553</v>
      </c>
      <c r="D7153" s="7" t="s">
        <v>1095</v>
      </c>
      <c r="E7153" s="7" t="s">
        <v>474</v>
      </c>
      <c r="F7153" s="7" t="s">
        <v>28</v>
      </c>
      <c r="G7153" s="7" t="s">
        <v>1078</v>
      </c>
      <c r="H7153" s="7" t="s">
        <v>1006</v>
      </c>
      <c r="I7153" s="6" t="s">
        <v>12</v>
      </c>
      <c r="J7153" s="1">
        <v>14545</v>
      </c>
      <c r="K7153" s="1">
        <v>0</v>
      </c>
      <c r="L7153" s="1">
        <v>14545</v>
      </c>
      <c r="M7153" s="1">
        <v>0</v>
      </c>
      <c r="N7153" s="1">
        <v>0</v>
      </c>
      <c r="O7153" s="1">
        <v>0</v>
      </c>
      <c r="P7153" s="1"/>
      <c r="Q7153" s="12"/>
      <c r="R7153" s="29">
        <f t="shared" si="335"/>
        <v>0</v>
      </c>
      <c r="S7153" t="str">
        <f t="shared" si="336"/>
        <v>OK</v>
      </c>
      <c r="T7153" s="10">
        <f>IFERROR(VLOOKUP(A7153,[1]!Tabla1[[#All],[Material]:[venta nueva]],38,FALSE),0)</f>
        <v>0</v>
      </c>
    </row>
    <row r="7154" spans="1:20" hidden="1" x14ac:dyDescent="0.35">
      <c r="A7154">
        <f t="shared" si="337"/>
        <v>1021279</v>
      </c>
      <c r="B7154" s="6" t="s">
        <v>1433</v>
      </c>
      <c r="C7154" s="7" t="s">
        <v>553</v>
      </c>
      <c r="D7154" s="7" t="s">
        <v>1095</v>
      </c>
      <c r="E7154" s="7" t="s">
        <v>1252</v>
      </c>
      <c r="F7154" s="7" t="s">
        <v>357</v>
      </c>
      <c r="G7154" s="7" t="s">
        <v>1084</v>
      </c>
      <c r="H7154" s="7" t="s">
        <v>1017</v>
      </c>
      <c r="I7154" s="6" t="s">
        <v>11</v>
      </c>
      <c r="J7154" s="1">
        <v>-869</v>
      </c>
      <c r="K7154" s="1">
        <v>869</v>
      </c>
      <c r="L7154" s="1">
        <v>0</v>
      </c>
      <c r="M7154" s="1">
        <v>0</v>
      </c>
      <c r="N7154" s="1">
        <v>869</v>
      </c>
      <c r="O7154" s="1">
        <v>0</v>
      </c>
      <c r="P7154" s="1"/>
      <c r="Q7154" s="12"/>
      <c r="R7154" s="29">
        <f t="shared" si="335"/>
        <v>0</v>
      </c>
      <c r="S7154" t="str">
        <f t="shared" si="336"/>
        <v>OK</v>
      </c>
      <c r="T7154" s="10">
        <f>IFERROR(VLOOKUP(A7154,[1]!Tabla1[[#All],[Material]:[venta nueva]],38,FALSE),0)</f>
        <v>0</v>
      </c>
    </row>
    <row r="7155" spans="1:20" hidden="1" x14ac:dyDescent="0.35">
      <c r="A7155">
        <f t="shared" si="337"/>
        <v>1021385</v>
      </c>
      <c r="B7155" s="6" t="s">
        <v>1433</v>
      </c>
      <c r="C7155" s="7" t="s">
        <v>553</v>
      </c>
      <c r="D7155" s="7" t="s">
        <v>1095</v>
      </c>
      <c r="E7155" s="7" t="s">
        <v>147</v>
      </c>
      <c r="F7155" s="7" t="s">
        <v>148</v>
      </c>
      <c r="G7155" s="7" t="s">
        <v>1080</v>
      </c>
      <c r="H7155" s="7" t="s">
        <v>1031</v>
      </c>
      <c r="I7155" s="6" t="s">
        <v>11</v>
      </c>
      <c r="J7155" s="1">
        <v>-6837</v>
      </c>
      <c r="K7155" s="1">
        <v>150837</v>
      </c>
      <c r="L7155" s="1">
        <v>144000</v>
      </c>
      <c r="M7155" s="1">
        <v>10612</v>
      </c>
      <c r="N7155" s="1">
        <v>0</v>
      </c>
      <c r="O7155" s="1">
        <v>72000</v>
      </c>
      <c r="P7155" s="1">
        <v>71000</v>
      </c>
      <c r="Q7155" s="12"/>
      <c r="R7155" s="29">
        <f t="shared" ref="R7155:R7218" si="338">+O7155-P7155</f>
        <v>1000</v>
      </c>
      <c r="S7155" t="str">
        <f t="shared" ref="S7155:S7218" si="339">IF(R7155&gt;0,"Sobre ingreso",IF(R7155&lt;0,"Pendiente de ingreso","OK"))</f>
        <v>Sobre ingreso</v>
      </c>
      <c r="T7155" s="10">
        <f>IFERROR(VLOOKUP(A7155,[1]!Tabla1[[#All],[Material]:[venta nueva]],38,FALSE),0)</f>
        <v>0</v>
      </c>
    </row>
    <row r="7156" spans="1:20" hidden="1" x14ac:dyDescent="0.35">
      <c r="A7156">
        <f t="shared" si="337"/>
        <v>1021470</v>
      </c>
      <c r="B7156" s="6" t="s">
        <v>1433</v>
      </c>
      <c r="C7156" s="7" t="s">
        <v>553</v>
      </c>
      <c r="D7156" s="7" t="s">
        <v>1095</v>
      </c>
      <c r="E7156" s="7" t="s">
        <v>152</v>
      </c>
      <c r="F7156" s="7" t="s">
        <v>153</v>
      </c>
      <c r="G7156" s="7" t="s">
        <v>1086</v>
      </c>
      <c r="H7156" s="7" t="s">
        <v>1025</v>
      </c>
      <c r="I7156" s="6" t="s">
        <v>12</v>
      </c>
      <c r="J7156" s="1">
        <v>5798</v>
      </c>
      <c r="K7156" s="1">
        <v>38202</v>
      </c>
      <c r="L7156" s="1">
        <v>44000</v>
      </c>
      <c r="M7156" s="1">
        <v>26133</v>
      </c>
      <c r="N7156" s="1">
        <v>38202</v>
      </c>
      <c r="O7156" s="1">
        <v>22000</v>
      </c>
      <c r="P7156" s="1">
        <v>22000</v>
      </c>
      <c r="Q7156" s="12"/>
      <c r="R7156" s="29">
        <f t="shared" si="338"/>
        <v>0</v>
      </c>
      <c r="S7156" t="str">
        <f t="shared" si="339"/>
        <v>OK</v>
      </c>
      <c r="T7156" s="10">
        <f>IFERROR(VLOOKUP(A7156,[1]!Tabla1[[#All],[Material]:[venta nueva]],38,FALSE),0)</f>
        <v>0</v>
      </c>
    </row>
    <row r="7157" spans="1:20" hidden="1" x14ac:dyDescent="0.35">
      <c r="A7157">
        <f t="shared" si="337"/>
        <v>1021533</v>
      </c>
      <c r="B7157" s="6" t="s">
        <v>1433</v>
      </c>
      <c r="C7157" s="7" t="s">
        <v>553</v>
      </c>
      <c r="D7157" s="7" t="s">
        <v>1095</v>
      </c>
      <c r="E7157" s="7" t="s">
        <v>156</v>
      </c>
      <c r="F7157" s="7" t="s">
        <v>157</v>
      </c>
      <c r="G7157" s="7" t="s">
        <v>1082</v>
      </c>
      <c r="H7157" s="7" t="s">
        <v>1013</v>
      </c>
      <c r="I7157" s="6" t="s">
        <v>16</v>
      </c>
      <c r="J7157" s="1">
        <v>-18390</v>
      </c>
      <c r="K7157" s="1">
        <v>0</v>
      </c>
      <c r="L7157" s="1">
        <v>5000</v>
      </c>
      <c r="M7157" s="1">
        <v>-23390</v>
      </c>
      <c r="N7157" s="1">
        <v>0</v>
      </c>
      <c r="O7157" s="1">
        <v>5000</v>
      </c>
      <c r="P7157" s="1">
        <v>5000</v>
      </c>
      <c r="Q7157" s="12"/>
      <c r="R7157" s="29">
        <f t="shared" si="338"/>
        <v>0</v>
      </c>
      <c r="S7157" t="str">
        <f t="shared" si="339"/>
        <v>OK</v>
      </c>
      <c r="T7157" s="10">
        <f>IFERROR(VLOOKUP(A7157,[1]!Tabla1[[#All],[Material]:[venta nueva]],38,FALSE),0)</f>
        <v>0</v>
      </c>
    </row>
    <row r="7158" spans="1:20" hidden="1" x14ac:dyDescent="0.35">
      <c r="A7158">
        <f t="shared" si="337"/>
        <v>1021538</v>
      </c>
      <c r="B7158" s="6" t="s">
        <v>1433</v>
      </c>
      <c r="C7158" s="7" t="s">
        <v>553</v>
      </c>
      <c r="D7158" s="7" t="s">
        <v>1095</v>
      </c>
      <c r="E7158" s="7" t="s">
        <v>158</v>
      </c>
      <c r="F7158" s="7" t="s">
        <v>159</v>
      </c>
      <c r="G7158" s="7" t="s">
        <v>1082</v>
      </c>
      <c r="H7158" s="7" t="s">
        <v>1013</v>
      </c>
      <c r="I7158" s="6" t="s">
        <v>11</v>
      </c>
      <c r="J7158" s="1"/>
      <c r="K7158" s="1"/>
      <c r="L7158" s="1"/>
      <c r="M7158" s="1">
        <v>-24000</v>
      </c>
      <c r="N7158" s="1">
        <v>0</v>
      </c>
      <c r="O7158" s="1">
        <v>24000</v>
      </c>
      <c r="P7158" s="1"/>
      <c r="Q7158" s="12"/>
      <c r="R7158" s="29">
        <f t="shared" si="338"/>
        <v>24000</v>
      </c>
      <c r="S7158" t="str">
        <f t="shared" si="339"/>
        <v>Sobre ingreso</v>
      </c>
      <c r="T7158" s="10">
        <f>IFERROR(VLOOKUP(A7158,[1]!Tabla1[[#All],[Material]:[venta nueva]],38,FALSE),0)</f>
        <v>0</v>
      </c>
    </row>
    <row r="7159" spans="1:20" hidden="1" x14ac:dyDescent="0.35">
      <c r="A7159">
        <f t="shared" si="337"/>
        <v>1021603</v>
      </c>
      <c r="B7159" s="6" t="s">
        <v>1433</v>
      </c>
      <c r="C7159" s="7" t="s">
        <v>553</v>
      </c>
      <c r="D7159" s="7" t="s">
        <v>1095</v>
      </c>
      <c r="E7159" s="7" t="s">
        <v>165</v>
      </c>
      <c r="F7159" s="7" t="s">
        <v>166</v>
      </c>
      <c r="G7159" s="7" t="s">
        <v>1075</v>
      </c>
      <c r="H7159" s="7" t="s">
        <v>1003</v>
      </c>
      <c r="I7159" s="6" t="s">
        <v>16</v>
      </c>
      <c r="J7159" s="1">
        <v>-8492</v>
      </c>
      <c r="K7159" s="1">
        <v>14792</v>
      </c>
      <c r="L7159" s="1">
        <v>7000</v>
      </c>
      <c r="M7159" s="1">
        <v>-700</v>
      </c>
      <c r="N7159" s="1">
        <v>14792</v>
      </c>
      <c r="O7159" s="1">
        <v>7000</v>
      </c>
      <c r="P7159" s="1">
        <v>7000</v>
      </c>
      <c r="Q7159" s="12"/>
      <c r="R7159" s="29">
        <f t="shared" si="338"/>
        <v>0</v>
      </c>
      <c r="S7159" t="str">
        <f t="shared" si="339"/>
        <v>OK</v>
      </c>
      <c r="T7159" s="10">
        <f>IFERROR(VLOOKUP(A7159,[1]!Tabla1[[#All],[Material]:[venta nueva]],38,FALSE),0)</f>
        <v>0</v>
      </c>
    </row>
    <row r="7160" spans="1:20" hidden="1" x14ac:dyDescent="0.35">
      <c r="A7160">
        <f t="shared" si="337"/>
        <v>1021609</v>
      </c>
      <c r="B7160" s="6" t="s">
        <v>1433</v>
      </c>
      <c r="C7160" s="7" t="s">
        <v>553</v>
      </c>
      <c r="D7160" s="7" t="s">
        <v>1095</v>
      </c>
      <c r="E7160" s="7" t="s">
        <v>167</v>
      </c>
      <c r="F7160" s="7" t="s">
        <v>168</v>
      </c>
      <c r="G7160" s="7" t="s">
        <v>985</v>
      </c>
      <c r="H7160" s="7" t="s">
        <v>1012</v>
      </c>
      <c r="I7160" s="6" t="s">
        <v>16</v>
      </c>
      <c r="J7160" s="1">
        <v>-25774</v>
      </c>
      <c r="K7160" s="1">
        <v>43774</v>
      </c>
      <c r="L7160" s="1">
        <v>20000</v>
      </c>
      <c r="M7160" s="1">
        <v>-2000</v>
      </c>
      <c r="N7160" s="1">
        <v>43774</v>
      </c>
      <c r="O7160" s="1">
        <v>20000</v>
      </c>
      <c r="P7160" s="1">
        <v>20000</v>
      </c>
      <c r="Q7160" s="12"/>
      <c r="R7160" s="29">
        <f t="shared" si="338"/>
        <v>0</v>
      </c>
      <c r="S7160" t="str">
        <f t="shared" si="339"/>
        <v>OK</v>
      </c>
      <c r="T7160" s="10">
        <f>IFERROR(VLOOKUP(A7160,[1]!Tabla1[[#All],[Material]:[venta nueva]],38,FALSE),0)</f>
        <v>0</v>
      </c>
    </row>
    <row r="7161" spans="1:20" hidden="1" x14ac:dyDescent="0.35">
      <c r="A7161">
        <f t="shared" si="337"/>
        <v>1021622</v>
      </c>
      <c r="B7161" s="6" t="s">
        <v>1433</v>
      </c>
      <c r="C7161" s="7" t="s">
        <v>553</v>
      </c>
      <c r="D7161" s="7" t="s">
        <v>1095</v>
      </c>
      <c r="E7161" s="7" t="s">
        <v>169</v>
      </c>
      <c r="F7161" s="7" t="s">
        <v>74</v>
      </c>
      <c r="G7161" s="7" t="s">
        <v>1074</v>
      </c>
      <c r="H7161" s="7" t="s">
        <v>1018</v>
      </c>
      <c r="I7161" s="6" t="s">
        <v>11</v>
      </c>
      <c r="J7161" s="1">
        <v>-5011</v>
      </c>
      <c r="K7161" s="1">
        <v>5011</v>
      </c>
      <c r="L7161" s="1">
        <v>0</v>
      </c>
      <c r="M7161" s="1">
        <v>0</v>
      </c>
      <c r="N7161" s="1">
        <v>5011</v>
      </c>
      <c r="O7161" s="1">
        <v>0</v>
      </c>
      <c r="P7161" s="1"/>
      <c r="Q7161" s="12"/>
      <c r="R7161" s="29">
        <f t="shared" si="338"/>
        <v>0</v>
      </c>
      <c r="S7161" t="str">
        <f t="shared" si="339"/>
        <v>OK</v>
      </c>
      <c r="T7161" s="10">
        <f>IFERROR(VLOOKUP(A7161,[1]!Tabla1[[#All],[Material]:[venta nueva]],38,FALSE),0)</f>
        <v>0</v>
      </c>
    </row>
    <row r="7162" spans="1:20" hidden="1" x14ac:dyDescent="0.35">
      <c r="A7162">
        <f t="shared" si="337"/>
        <v>1021639</v>
      </c>
      <c r="B7162" s="6" t="s">
        <v>1433</v>
      </c>
      <c r="C7162" s="7" t="s">
        <v>553</v>
      </c>
      <c r="D7162" s="7" t="s">
        <v>1095</v>
      </c>
      <c r="E7162" s="7" t="s">
        <v>461</v>
      </c>
      <c r="F7162" s="7" t="s">
        <v>78</v>
      </c>
      <c r="G7162" s="7" t="s">
        <v>985</v>
      </c>
      <c r="H7162" s="7" t="s">
        <v>1012</v>
      </c>
      <c r="I7162" s="6" t="s">
        <v>11</v>
      </c>
      <c r="J7162" s="1">
        <v>2115</v>
      </c>
      <c r="K7162" s="1">
        <v>0</v>
      </c>
      <c r="L7162" s="1">
        <v>0</v>
      </c>
      <c r="M7162" s="1">
        <v>2115</v>
      </c>
      <c r="N7162" s="1">
        <v>0</v>
      </c>
      <c r="O7162" s="1">
        <v>0</v>
      </c>
      <c r="P7162" s="1"/>
      <c r="Q7162" s="12"/>
      <c r="R7162" s="29">
        <f t="shared" si="338"/>
        <v>0</v>
      </c>
      <c r="S7162" t="str">
        <f t="shared" si="339"/>
        <v>OK</v>
      </c>
      <c r="T7162" s="10">
        <f>IFERROR(VLOOKUP(A7162,[1]!Tabla1[[#All],[Material]:[venta nueva]],38,FALSE),0)</f>
        <v>0</v>
      </c>
    </row>
    <row r="7163" spans="1:20" hidden="1" x14ac:dyDescent="0.35">
      <c r="A7163">
        <f t="shared" si="337"/>
        <v>1021649</v>
      </c>
      <c r="B7163" s="6" t="s">
        <v>1433</v>
      </c>
      <c r="C7163" s="7" t="s">
        <v>553</v>
      </c>
      <c r="D7163" s="7" t="s">
        <v>1095</v>
      </c>
      <c r="E7163" s="7" t="s">
        <v>1253</v>
      </c>
      <c r="F7163" s="7" t="s">
        <v>1254</v>
      </c>
      <c r="G7163" s="7" t="s">
        <v>1082</v>
      </c>
      <c r="H7163" s="7" t="s">
        <v>1013</v>
      </c>
      <c r="I7163" s="6" t="s">
        <v>12</v>
      </c>
      <c r="J7163" s="1">
        <v>208</v>
      </c>
      <c r="K7163" s="1">
        <v>0</v>
      </c>
      <c r="L7163" s="1">
        <v>0</v>
      </c>
      <c r="M7163" s="1">
        <v>208</v>
      </c>
      <c r="N7163" s="1">
        <v>0</v>
      </c>
      <c r="O7163" s="1">
        <v>0</v>
      </c>
      <c r="P7163" s="1"/>
      <c r="Q7163" s="12"/>
      <c r="R7163" s="29">
        <f t="shared" si="338"/>
        <v>0</v>
      </c>
      <c r="S7163" t="str">
        <f t="shared" si="339"/>
        <v>OK</v>
      </c>
      <c r="T7163" s="10">
        <f>IFERROR(VLOOKUP(A7163,[1]!Tabla1[[#All],[Material]:[venta nueva]],38,FALSE),0)</f>
        <v>0</v>
      </c>
    </row>
    <row r="7164" spans="1:20" hidden="1" x14ac:dyDescent="0.35">
      <c r="A7164">
        <f t="shared" si="337"/>
        <v>1021650</v>
      </c>
      <c r="B7164" s="6" t="s">
        <v>1433</v>
      </c>
      <c r="C7164" s="7" t="s">
        <v>553</v>
      </c>
      <c r="D7164" s="7" t="s">
        <v>1095</v>
      </c>
      <c r="E7164" s="7" t="s">
        <v>1438</v>
      </c>
      <c r="F7164" s="7" t="s">
        <v>1439</v>
      </c>
      <c r="G7164" s="7" t="s">
        <v>1075</v>
      </c>
      <c r="H7164" s="7" t="s">
        <v>1011</v>
      </c>
      <c r="I7164" s="6" t="s">
        <v>12</v>
      </c>
      <c r="J7164" s="1">
        <v>0</v>
      </c>
      <c r="K7164" s="1">
        <v>31000</v>
      </c>
      <c r="L7164" s="1">
        <v>31000</v>
      </c>
      <c r="M7164" s="1"/>
      <c r="N7164" s="1"/>
      <c r="O7164" s="1"/>
      <c r="P7164" s="1"/>
      <c r="Q7164" s="12"/>
      <c r="R7164" s="29">
        <f t="shared" si="338"/>
        <v>0</v>
      </c>
      <c r="S7164" t="str">
        <f t="shared" si="339"/>
        <v>OK</v>
      </c>
      <c r="T7164" s="10">
        <f>IFERROR(VLOOKUP(A7164,[1]!Tabla1[[#All],[Material]:[venta nueva]],38,FALSE),0)</f>
        <v>0</v>
      </c>
    </row>
    <row r="7165" spans="1:20" hidden="1" x14ac:dyDescent="0.35">
      <c r="A7165">
        <f t="shared" si="337"/>
        <v>1021655</v>
      </c>
      <c r="B7165" s="6" t="s">
        <v>1433</v>
      </c>
      <c r="C7165" s="7" t="s">
        <v>553</v>
      </c>
      <c r="D7165" s="7" t="s">
        <v>1095</v>
      </c>
      <c r="E7165" s="7" t="s">
        <v>614</v>
      </c>
      <c r="F7165" s="7" t="s">
        <v>615</v>
      </c>
      <c r="G7165" s="7" t="s">
        <v>1069</v>
      </c>
      <c r="H7165" s="7" t="s">
        <v>1026</v>
      </c>
      <c r="I7165" s="6" t="s">
        <v>12</v>
      </c>
      <c r="J7165" s="1">
        <v>20635</v>
      </c>
      <c r="K7165" s="1">
        <v>0</v>
      </c>
      <c r="L7165" s="1">
        <v>0</v>
      </c>
      <c r="M7165" s="1">
        <v>8845</v>
      </c>
      <c r="N7165" s="1">
        <v>0</v>
      </c>
      <c r="O7165" s="1">
        <v>0</v>
      </c>
      <c r="P7165" s="1"/>
      <c r="Q7165" s="12"/>
      <c r="R7165" s="29">
        <f t="shared" si="338"/>
        <v>0</v>
      </c>
      <c r="S7165" t="str">
        <f t="shared" si="339"/>
        <v>OK</v>
      </c>
      <c r="T7165" s="10">
        <f>IFERROR(VLOOKUP(A7165,[1]!Tabla1[[#All],[Material]:[venta nueva]],38,FALSE),0)</f>
        <v>0</v>
      </c>
    </row>
    <row r="7166" spans="1:20" hidden="1" x14ac:dyDescent="0.35">
      <c r="A7166">
        <f t="shared" si="337"/>
        <v>1021664</v>
      </c>
      <c r="B7166" s="6" t="s">
        <v>1433</v>
      </c>
      <c r="C7166" s="7" t="s">
        <v>553</v>
      </c>
      <c r="D7166" s="7" t="s">
        <v>1095</v>
      </c>
      <c r="E7166" s="7" t="s">
        <v>170</v>
      </c>
      <c r="F7166" s="7" t="s">
        <v>171</v>
      </c>
      <c r="G7166" s="7" t="s">
        <v>1085</v>
      </c>
      <c r="H7166" s="7" t="s">
        <v>1019</v>
      </c>
      <c r="I7166" s="6" t="s">
        <v>12</v>
      </c>
      <c r="J7166" s="1">
        <v>9529</v>
      </c>
      <c r="K7166" s="1">
        <v>0</v>
      </c>
      <c r="L7166" s="1">
        <v>11484</v>
      </c>
      <c r="M7166" s="1">
        <v>0</v>
      </c>
      <c r="N7166" s="1">
        <v>21516</v>
      </c>
      <c r="O7166" s="1">
        <v>33000</v>
      </c>
      <c r="P7166" s="1">
        <v>33000</v>
      </c>
      <c r="Q7166" s="12"/>
      <c r="R7166" s="29">
        <f t="shared" si="338"/>
        <v>0</v>
      </c>
      <c r="S7166" t="str">
        <f t="shared" si="339"/>
        <v>OK</v>
      </c>
      <c r="T7166" s="10">
        <f>IFERROR(VLOOKUP(A7166,[1]!Tabla1[[#All],[Material]:[venta nueva]],38,FALSE),0)</f>
        <v>0</v>
      </c>
    </row>
    <row r="7167" spans="1:20" hidden="1" x14ac:dyDescent="0.35">
      <c r="A7167">
        <f t="shared" si="337"/>
        <v>1021665</v>
      </c>
      <c r="B7167" s="6" t="s">
        <v>1433</v>
      </c>
      <c r="C7167" s="7" t="s">
        <v>553</v>
      </c>
      <c r="D7167" s="7" t="s">
        <v>1095</v>
      </c>
      <c r="E7167" s="7" t="s">
        <v>172</v>
      </c>
      <c r="F7167" s="7" t="s">
        <v>173</v>
      </c>
      <c r="G7167" s="7" t="s">
        <v>1085</v>
      </c>
      <c r="H7167" s="7" t="s">
        <v>1019</v>
      </c>
      <c r="I7167" s="6" t="s">
        <v>12</v>
      </c>
      <c r="J7167" s="1">
        <v>1774</v>
      </c>
      <c r="K7167" s="1">
        <v>0</v>
      </c>
      <c r="L7167" s="1">
        <v>1774</v>
      </c>
      <c r="M7167" s="1">
        <v>1774</v>
      </c>
      <c r="N7167" s="1">
        <v>22000</v>
      </c>
      <c r="O7167" s="1">
        <v>22000</v>
      </c>
      <c r="P7167" s="1">
        <v>22000</v>
      </c>
      <c r="Q7167" s="12"/>
      <c r="R7167" s="29">
        <f t="shared" si="338"/>
        <v>0</v>
      </c>
      <c r="S7167" t="str">
        <f t="shared" si="339"/>
        <v>OK</v>
      </c>
      <c r="T7167" s="10">
        <f>IFERROR(VLOOKUP(A7167,[1]!Tabla1[[#All],[Material]:[venta nueva]],38,FALSE),0)</f>
        <v>0</v>
      </c>
    </row>
    <row r="7168" spans="1:20" hidden="1" x14ac:dyDescent="0.35">
      <c r="A7168">
        <f t="shared" si="337"/>
        <v>1021864</v>
      </c>
      <c r="B7168" s="6" t="s">
        <v>1433</v>
      </c>
      <c r="C7168" s="7" t="s">
        <v>553</v>
      </c>
      <c r="D7168" s="7" t="s">
        <v>1095</v>
      </c>
      <c r="E7168" s="7" t="s">
        <v>195</v>
      </c>
      <c r="F7168" s="7" t="s">
        <v>196</v>
      </c>
      <c r="G7168" s="7" t="s">
        <v>1080</v>
      </c>
      <c r="H7168" s="7" t="s">
        <v>1024</v>
      </c>
      <c r="I7168" s="6" t="s">
        <v>11</v>
      </c>
      <c r="J7168" s="1"/>
      <c r="K7168" s="1"/>
      <c r="L7168" s="1"/>
      <c r="M7168" s="1"/>
      <c r="N7168" s="1"/>
      <c r="O7168" s="1"/>
      <c r="P7168" s="1">
        <v>24000</v>
      </c>
      <c r="Q7168" s="12"/>
      <c r="R7168" s="29">
        <f t="shared" si="338"/>
        <v>-24000</v>
      </c>
      <c r="S7168" t="str">
        <f t="shared" si="339"/>
        <v>Pendiente de ingreso</v>
      </c>
      <c r="T7168" s="10">
        <f>IFERROR(VLOOKUP(A7168,[1]!Tabla1[[#All],[Material]:[venta nueva]],38,FALSE),0)</f>
        <v>0</v>
      </c>
    </row>
    <row r="7169" spans="1:20" hidden="1" x14ac:dyDescent="0.35">
      <c r="A7169">
        <f t="shared" si="337"/>
        <v>1021864</v>
      </c>
      <c r="B7169" s="6" t="s">
        <v>1433</v>
      </c>
      <c r="C7169" s="7" t="s">
        <v>553</v>
      </c>
      <c r="D7169" s="7" t="s">
        <v>1095</v>
      </c>
      <c r="E7169" s="7" t="s">
        <v>195</v>
      </c>
      <c r="F7169" s="7" t="s">
        <v>196</v>
      </c>
      <c r="G7169" s="7" t="s">
        <v>1080</v>
      </c>
      <c r="H7169" s="7" t="s">
        <v>1024</v>
      </c>
      <c r="I7169" s="6" t="s">
        <v>13</v>
      </c>
      <c r="J7169" s="1">
        <v>-13480</v>
      </c>
      <c r="K7169" s="1">
        <v>61480</v>
      </c>
      <c r="L7169" s="1">
        <v>48000</v>
      </c>
      <c r="M7169" s="1">
        <v>-400</v>
      </c>
      <c r="N7169" s="1">
        <v>61480</v>
      </c>
      <c r="O7169" s="1">
        <v>48400</v>
      </c>
      <c r="P7169" s="1">
        <v>24000</v>
      </c>
      <c r="Q7169" s="12"/>
      <c r="R7169" s="29">
        <f t="shared" si="338"/>
        <v>24400</v>
      </c>
      <c r="S7169" t="str">
        <f t="shared" si="339"/>
        <v>Sobre ingreso</v>
      </c>
      <c r="T7169" s="10">
        <f>IFERROR(VLOOKUP(A7169,[1]!Tabla1[[#All],[Material]:[venta nueva]],38,FALSE),0)</f>
        <v>0</v>
      </c>
    </row>
    <row r="7170" spans="1:20" hidden="1" x14ac:dyDescent="0.35">
      <c r="A7170">
        <f t="shared" si="337"/>
        <v>1021868</v>
      </c>
      <c r="B7170" s="6" t="s">
        <v>1433</v>
      </c>
      <c r="C7170" s="7" t="s">
        <v>553</v>
      </c>
      <c r="D7170" s="7" t="s">
        <v>1095</v>
      </c>
      <c r="E7170" s="7" t="s">
        <v>556</v>
      </c>
      <c r="F7170" s="7" t="s">
        <v>557</v>
      </c>
      <c r="G7170" s="7" t="s">
        <v>1076</v>
      </c>
      <c r="H7170" s="7" t="s">
        <v>1004</v>
      </c>
      <c r="I7170" s="6" t="s">
        <v>11</v>
      </c>
      <c r="J7170" s="1">
        <v>-12279</v>
      </c>
      <c r="K7170" s="1">
        <v>60279</v>
      </c>
      <c r="L7170" s="1">
        <v>48000</v>
      </c>
      <c r="M7170" s="1">
        <v>0</v>
      </c>
      <c r="N7170" s="1">
        <v>60279</v>
      </c>
      <c r="O7170" s="1">
        <v>48000</v>
      </c>
      <c r="P7170" s="1">
        <v>48000</v>
      </c>
      <c r="Q7170" s="12"/>
      <c r="R7170" s="29">
        <f t="shared" si="338"/>
        <v>0</v>
      </c>
      <c r="S7170" t="str">
        <f t="shared" si="339"/>
        <v>OK</v>
      </c>
      <c r="T7170" s="10">
        <f>IFERROR(VLOOKUP(A7170,[1]!Tabla1[[#All],[Material]:[venta nueva]],38,FALSE),0)</f>
        <v>0</v>
      </c>
    </row>
    <row r="7171" spans="1:20" hidden="1" x14ac:dyDescent="0.35">
      <c r="A7171">
        <f t="shared" si="337"/>
        <v>1021976</v>
      </c>
      <c r="B7171" s="6" t="s">
        <v>1433</v>
      </c>
      <c r="C7171" s="7" t="s">
        <v>553</v>
      </c>
      <c r="D7171" s="7" t="s">
        <v>1095</v>
      </c>
      <c r="E7171" s="7" t="s">
        <v>213</v>
      </c>
      <c r="F7171" s="7" t="s">
        <v>214</v>
      </c>
      <c r="G7171" s="7" t="s">
        <v>1077</v>
      </c>
      <c r="H7171" s="7" t="s">
        <v>1005</v>
      </c>
      <c r="I7171" s="6" t="s">
        <v>11</v>
      </c>
      <c r="J7171" s="1">
        <v>78923</v>
      </c>
      <c r="K7171" s="1">
        <v>55532</v>
      </c>
      <c r="L7171" s="1">
        <v>120000</v>
      </c>
      <c r="M7171" s="1">
        <v>14455</v>
      </c>
      <c r="N7171" s="1">
        <v>55532</v>
      </c>
      <c r="O7171" s="1">
        <v>120000</v>
      </c>
      <c r="P7171" s="1">
        <v>120000</v>
      </c>
      <c r="Q7171" s="12"/>
      <c r="R7171" s="29">
        <f t="shared" si="338"/>
        <v>0</v>
      </c>
      <c r="S7171" t="str">
        <f t="shared" si="339"/>
        <v>OK</v>
      </c>
      <c r="T7171" s="10">
        <f>IFERROR(VLOOKUP(A7171,[1]!Tabla1[[#All],[Material]:[venta nueva]],38,FALSE),0)</f>
        <v>0</v>
      </c>
    </row>
    <row r="7172" spans="1:20" hidden="1" x14ac:dyDescent="0.35">
      <c r="A7172">
        <f t="shared" si="337"/>
        <v>1021980</v>
      </c>
      <c r="B7172" s="6" t="s">
        <v>1433</v>
      </c>
      <c r="C7172" s="7" t="s">
        <v>553</v>
      </c>
      <c r="D7172" s="7" t="s">
        <v>1095</v>
      </c>
      <c r="E7172" s="7" t="s">
        <v>215</v>
      </c>
      <c r="F7172" s="7" t="s">
        <v>216</v>
      </c>
      <c r="G7172" s="7" t="s">
        <v>1074</v>
      </c>
      <c r="H7172" s="7" t="s">
        <v>1018</v>
      </c>
      <c r="I7172" s="6" t="s">
        <v>11</v>
      </c>
      <c r="J7172" s="1">
        <v>5515</v>
      </c>
      <c r="K7172" s="1">
        <v>0</v>
      </c>
      <c r="L7172" s="1">
        <v>5500</v>
      </c>
      <c r="M7172" s="1">
        <v>15</v>
      </c>
      <c r="N7172" s="1">
        <v>0</v>
      </c>
      <c r="O7172" s="1">
        <v>5500</v>
      </c>
      <c r="P7172" s="1"/>
      <c r="Q7172" s="12"/>
      <c r="R7172" s="29">
        <f t="shared" si="338"/>
        <v>5500</v>
      </c>
      <c r="S7172" t="str">
        <f t="shared" si="339"/>
        <v>Sobre ingreso</v>
      </c>
      <c r="T7172" s="10">
        <f>IFERROR(VLOOKUP(A7172,[1]!Tabla1[[#All],[Material]:[venta nueva]],38,FALSE),0)</f>
        <v>0</v>
      </c>
    </row>
    <row r="7173" spans="1:20" hidden="1" x14ac:dyDescent="0.35">
      <c r="A7173">
        <f t="shared" si="337"/>
        <v>1022047</v>
      </c>
      <c r="B7173" s="6" t="s">
        <v>1433</v>
      </c>
      <c r="C7173" s="7" t="s">
        <v>553</v>
      </c>
      <c r="D7173" s="7" t="s">
        <v>1095</v>
      </c>
      <c r="E7173" s="7" t="s">
        <v>586</v>
      </c>
      <c r="F7173" s="7" t="s">
        <v>582</v>
      </c>
      <c r="G7173" s="7" t="s">
        <v>1081</v>
      </c>
      <c r="H7173" s="7" t="s">
        <v>1010</v>
      </c>
      <c r="I7173" s="6" t="s">
        <v>11</v>
      </c>
      <c r="J7173" s="1">
        <v>1603</v>
      </c>
      <c r="K7173" s="1">
        <v>24000</v>
      </c>
      <c r="L7173" s="1">
        <v>24000</v>
      </c>
      <c r="M7173" s="1">
        <v>1603</v>
      </c>
      <c r="N7173" s="1">
        <v>24000</v>
      </c>
      <c r="O7173" s="1">
        <v>24000</v>
      </c>
      <c r="P7173" s="1">
        <v>24000</v>
      </c>
      <c r="Q7173" s="12"/>
      <c r="R7173" s="29">
        <f t="shared" si="338"/>
        <v>0</v>
      </c>
      <c r="S7173" t="str">
        <f t="shared" si="339"/>
        <v>OK</v>
      </c>
      <c r="T7173" s="10">
        <f>IFERROR(VLOOKUP(A7173,[1]!Tabla1[[#All],[Material]:[venta nueva]],38,FALSE),0)</f>
        <v>0</v>
      </c>
    </row>
    <row r="7174" spans="1:20" hidden="1" x14ac:dyDescent="0.35">
      <c r="A7174">
        <f t="shared" ref="A7174:A7237" si="340">+E7174*1</f>
        <v>1022149</v>
      </c>
      <c r="B7174" s="6" t="s">
        <v>1433</v>
      </c>
      <c r="C7174" s="7" t="s">
        <v>553</v>
      </c>
      <c r="D7174" s="7" t="s">
        <v>1095</v>
      </c>
      <c r="E7174" s="7" t="s">
        <v>240</v>
      </c>
      <c r="F7174" s="7" t="s">
        <v>241</v>
      </c>
      <c r="G7174" s="7" t="s">
        <v>1079</v>
      </c>
      <c r="H7174" s="7" t="s">
        <v>1007</v>
      </c>
      <c r="I7174" s="6" t="s">
        <v>11</v>
      </c>
      <c r="J7174" s="1">
        <v>-35603</v>
      </c>
      <c r="K7174" s="1">
        <v>0</v>
      </c>
      <c r="L7174" s="1">
        <v>0</v>
      </c>
      <c r="M7174" s="1">
        <v>-35603</v>
      </c>
      <c r="N7174" s="1">
        <v>0</v>
      </c>
      <c r="O7174" s="1">
        <v>0</v>
      </c>
      <c r="P7174" s="1"/>
      <c r="Q7174" s="12"/>
      <c r="R7174" s="29">
        <f t="shared" si="338"/>
        <v>0</v>
      </c>
      <c r="S7174" t="str">
        <f t="shared" si="339"/>
        <v>OK</v>
      </c>
      <c r="T7174" s="10">
        <f>IFERROR(VLOOKUP(A7174,[1]!Tabla1[[#All],[Material]:[venta nueva]],38,FALSE),0)</f>
        <v>0</v>
      </c>
    </row>
    <row r="7175" spans="1:20" hidden="1" x14ac:dyDescent="0.35">
      <c r="A7175">
        <f t="shared" si="340"/>
        <v>1022150</v>
      </c>
      <c r="B7175" s="6" t="s">
        <v>1433</v>
      </c>
      <c r="C7175" s="7" t="s">
        <v>553</v>
      </c>
      <c r="D7175" s="7" t="s">
        <v>1095</v>
      </c>
      <c r="E7175" s="7" t="s">
        <v>242</v>
      </c>
      <c r="F7175" s="7" t="s">
        <v>243</v>
      </c>
      <c r="G7175" s="7" t="s">
        <v>1078</v>
      </c>
      <c r="H7175" s="7" t="s">
        <v>1009</v>
      </c>
      <c r="I7175" s="6" t="s">
        <v>11</v>
      </c>
      <c r="J7175" s="1">
        <v>-60522</v>
      </c>
      <c r="K7175" s="1">
        <v>113453</v>
      </c>
      <c r="L7175" s="1">
        <v>52932</v>
      </c>
      <c r="M7175" s="1">
        <v>4932</v>
      </c>
      <c r="N7175" s="1">
        <v>113453</v>
      </c>
      <c r="O7175" s="1">
        <v>48000</v>
      </c>
      <c r="P7175" s="1">
        <v>52000</v>
      </c>
      <c r="Q7175" s="12"/>
      <c r="R7175" s="29">
        <f t="shared" si="338"/>
        <v>-4000</v>
      </c>
      <c r="S7175" t="str">
        <f t="shared" si="339"/>
        <v>Pendiente de ingreso</v>
      </c>
      <c r="T7175" s="10">
        <f>IFERROR(VLOOKUP(A7175,[1]!Tabla1[[#All],[Material]:[venta nueva]],38,FALSE),0)</f>
        <v>0</v>
      </c>
    </row>
    <row r="7176" spans="1:20" hidden="1" x14ac:dyDescent="0.35">
      <c r="A7176">
        <f t="shared" si="340"/>
        <v>1022182</v>
      </c>
      <c r="B7176" s="6" t="s">
        <v>1433</v>
      </c>
      <c r="C7176" s="7" t="s">
        <v>553</v>
      </c>
      <c r="D7176" s="7" t="s">
        <v>1095</v>
      </c>
      <c r="E7176" s="7" t="s">
        <v>562</v>
      </c>
      <c r="F7176" s="7" t="s">
        <v>563</v>
      </c>
      <c r="G7176" s="7" t="s">
        <v>1074</v>
      </c>
      <c r="H7176" s="7" t="s">
        <v>1018</v>
      </c>
      <c r="I7176" s="6" t="s">
        <v>12</v>
      </c>
      <c r="J7176" s="1">
        <v>1150</v>
      </c>
      <c r="K7176" s="1">
        <v>0</v>
      </c>
      <c r="L7176" s="1">
        <v>1150</v>
      </c>
      <c r="M7176" s="1">
        <v>150</v>
      </c>
      <c r="N7176" s="1">
        <v>0</v>
      </c>
      <c r="O7176" s="1">
        <v>1000</v>
      </c>
      <c r="P7176" s="1">
        <v>1000</v>
      </c>
      <c r="Q7176" s="12"/>
      <c r="R7176" s="29">
        <f t="shared" si="338"/>
        <v>0</v>
      </c>
      <c r="S7176" t="str">
        <f t="shared" si="339"/>
        <v>OK</v>
      </c>
      <c r="T7176" s="10">
        <f>IFERROR(VLOOKUP(A7176,[1]!Tabla1[[#All],[Material]:[venta nueva]],38,FALSE),0)</f>
        <v>0</v>
      </c>
    </row>
    <row r="7177" spans="1:20" hidden="1" x14ac:dyDescent="0.35">
      <c r="A7177">
        <f t="shared" si="340"/>
        <v>1022196</v>
      </c>
      <c r="B7177" s="6" t="s">
        <v>1433</v>
      </c>
      <c r="C7177" s="7" t="s">
        <v>553</v>
      </c>
      <c r="D7177" s="7" t="s">
        <v>1095</v>
      </c>
      <c r="E7177" s="7" t="s">
        <v>446</v>
      </c>
      <c r="F7177" s="7" t="s">
        <v>447</v>
      </c>
      <c r="G7177" s="7" t="s">
        <v>1080</v>
      </c>
      <c r="H7177" s="7" t="s">
        <v>1030</v>
      </c>
      <c r="I7177" s="6" t="s">
        <v>11</v>
      </c>
      <c r="J7177" s="1">
        <v>-32990</v>
      </c>
      <c r="K7177" s="1">
        <v>32990</v>
      </c>
      <c r="L7177" s="1">
        <v>0</v>
      </c>
      <c r="M7177" s="1">
        <v>0</v>
      </c>
      <c r="N7177" s="1">
        <v>104990</v>
      </c>
      <c r="O7177" s="1">
        <v>72000</v>
      </c>
      <c r="P7177" s="1">
        <v>72000</v>
      </c>
      <c r="Q7177" s="12"/>
      <c r="R7177" s="29">
        <f t="shared" si="338"/>
        <v>0</v>
      </c>
      <c r="S7177" t="str">
        <f t="shared" si="339"/>
        <v>OK</v>
      </c>
      <c r="T7177" s="10">
        <f>IFERROR(VLOOKUP(A7177,[1]!Tabla1[[#All],[Material]:[venta nueva]],38,FALSE),0)</f>
        <v>0</v>
      </c>
    </row>
    <row r="7178" spans="1:20" hidden="1" x14ac:dyDescent="0.35">
      <c r="A7178">
        <f t="shared" si="340"/>
        <v>1022197</v>
      </c>
      <c r="B7178" s="6" t="s">
        <v>1433</v>
      </c>
      <c r="C7178" s="7" t="s">
        <v>553</v>
      </c>
      <c r="D7178" s="7" t="s">
        <v>1095</v>
      </c>
      <c r="E7178" s="7" t="s">
        <v>252</v>
      </c>
      <c r="F7178" s="7" t="s">
        <v>253</v>
      </c>
      <c r="G7178" s="7" t="s">
        <v>1080</v>
      </c>
      <c r="H7178" s="7" t="s">
        <v>1030</v>
      </c>
      <c r="I7178" s="6" t="s">
        <v>11</v>
      </c>
      <c r="J7178" s="1">
        <v>9433</v>
      </c>
      <c r="K7178" s="1">
        <v>0</v>
      </c>
      <c r="L7178" s="1">
        <v>0</v>
      </c>
      <c r="M7178" s="1">
        <v>9433</v>
      </c>
      <c r="N7178" s="1">
        <v>0</v>
      </c>
      <c r="O7178" s="1">
        <v>0</v>
      </c>
      <c r="P7178" s="1"/>
      <c r="Q7178" s="12"/>
      <c r="R7178" s="29">
        <f t="shared" si="338"/>
        <v>0</v>
      </c>
      <c r="S7178" t="str">
        <f t="shared" si="339"/>
        <v>OK</v>
      </c>
      <c r="T7178" s="10">
        <f>IFERROR(VLOOKUP(A7178,[1]!Tabla1[[#All],[Material]:[venta nueva]],38,FALSE),0)</f>
        <v>0</v>
      </c>
    </row>
    <row r="7179" spans="1:20" hidden="1" x14ac:dyDescent="0.35">
      <c r="A7179">
        <f t="shared" si="340"/>
        <v>1022217</v>
      </c>
      <c r="B7179" s="6" t="s">
        <v>1433</v>
      </c>
      <c r="C7179" s="7" t="s">
        <v>553</v>
      </c>
      <c r="D7179" s="7" t="s">
        <v>1095</v>
      </c>
      <c r="E7179" s="7" t="s">
        <v>256</v>
      </c>
      <c r="F7179" s="7" t="s">
        <v>257</v>
      </c>
      <c r="G7179" s="7" t="s">
        <v>1078</v>
      </c>
      <c r="H7179" s="7" t="s">
        <v>1006</v>
      </c>
      <c r="I7179" s="6" t="s">
        <v>13</v>
      </c>
      <c r="J7179" s="1">
        <v>-63258</v>
      </c>
      <c r="K7179" s="1">
        <v>363942</v>
      </c>
      <c r="L7179" s="1">
        <v>312000</v>
      </c>
      <c r="M7179" s="1">
        <v>-9706</v>
      </c>
      <c r="N7179" s="1">
        <v>341552</v>
      </c>
      <c r="O7179" s="1">
        <v>288000</v>
      </c>
      <c r="P7179" s="1">
        <v>312000</v>
      </c>
      <c r="Q7179" s="12"/>
      <c r="R7179" s="29">
        <f t="shared" si="338"/>
        <v>-24000</v>
      </c>
      <c r="S7179" t="str">
        <f t="shared" si="339"/>
        <v>Pendiente de ingreso</v>
      </c>
      <c r="T7179" s="10">
        <f>IFERROR(VLOOKUP(A7179,[1]!Tabla1[[#All],[Material]:[venta nueva]],38,FALSE),0)</f>
        <v>0</v>
      </c>
    </row>
    <row r="7180" spans="1:20" hidden="1" x14ac:dyDescent="0.35">
      <c r="A7180">
        <f t="shared" si="340"/>
        <v>1022218</v>
      </c>
      <c r="B7180" s="6" t="s">
        <v>1433</v>
      </c>
      <c r="C7180" s="7" t="s">
        <v>553</v>
      </c>
      <c r="D7180" s="7" t="s">
        <v>1095</v>
      </c>
      <c r="E7180" s="7" t="s">
        <v>258</v>
      </c>
      <c r="F7180" s="7" t="s">
        <v>94</v>
      </c>
      <c r="G7180" s="7" t="s">
        <v>1078</v>
      </c>
      <c r="H7180" s="7" t="s">
        <v>1021</v>
      </c>
      <c r="I7180" s="6" t="s">
        <v>13</v>
      </c>
      <c r="J7180" s="1">
        <v>164</v>
      </c>
      <c r="K7180" s="1">
        <v>71836</v>
      </c>
      <c r="L7180" s="1">
        <v>72000</v>
      </c>
      <c r="M7180" s="1">
        <v>0</v>
      </c>
      <c r="N7180" s="1">
        <v>71836</v>
      </c>
      <c r="O7180" s="1">
        <v>72000</v>
      </c>
      <c r="P7180" s="1">
        <v>72000</v>
      </c>
      <c r="Q7180" s="12"/>
      <c r="R7180" s="29">
        <f t="shared" si="338"/>
        <v>0</v>
      </c>
      <c r="S7180" t="str">
        <f t="shared" si="339"/>
        <v>OK</v>
      </c>
      <c r="T7180" s="10">
        <f>IFERROR(VLOOKUP(A7180,[1]!Tabla1[[#All],[Material]:[venta nueva]],38,FALSE),0)</f>
        <v>0</v>
      </c>
    </row>
    <row r="7181" spans="1:20" hidden="1" x14ac:dyDescent="0.35">
      <c r="A7181">
        <f t="shared" si="340"/>
        <v>1022273</v>
      </c>
      <c r="B7181" s="6" t="s">
        <v>1433</v>
      </c>
      <c r="C7181" s="7" t="s">
        <v>553</v>
      </c>
      <c r="D7181" s="7" t="s">
        <v>1095</v>
      </c>
      <c r="E7181" s="7" t="s">
        <v>261</v>
      </c>
      <c r="F7181" s="7" t="s">
        <v>262</v>
      </c>
      <c r="G7181" s="7" t="s">
        <v>1078</v>
      </c>
      <c r="H7181" s="7" t="s">
        <v>1021</v>
      </c>
      <c r="I7181" s="6" t="s">
        <v>13</v>
      </c>
      <c r="J7181" s="1">
        <v>14072</v>
      </c>
      <c r="K7181" s="1">
        <v>195308</v>
      </c>
      <c r="L7181" s="1">
        <v>192000</v>
      </c>
      <c r="M7181" s="1">
        <v>7689</v>
      </c>
      <c r="N7181" s="1">
        <v>195308</v>
      </c>
      <c r="O7181" s="1">
        <v>240000</v>
      </c>
      <c r="P7181" s="1">
        <v>240000</v>
      </c>
      <c r="Q7181" s="12"/>
      <c r="R7181" s="29">
        <f t="shared" si="338"/>
        <v>0</v>
      </c>
      <c r="S7181" t="str">
        <f t="shared" si="339"/>
        <v>OK</v>
      </c>
      <c r="T7181" s="10">
        <f>IFERROR(VLOOKUP(A7181,[1]!Tabla1[[#All],[Material]:[venta nueva]],38,FALSE),0)</f>
        <v>0</v>
      </c>
    </row>
    <row r="7182" spans="1:20" hidden="1" x14ac:dyDescent="0.35">
      <c r="A7182">
        <f t="shared" si="340"/>
        <v>1022283</v>
      </c>
      <c r="B7182" s="6" t="s">
        <v>1433</v>
      </c>
      <c r="C7182" s="7" t="s">
        <v>553</v>
      </c>
      <c r="D7182" s="7" t="s">
        <v>1095</v>
      </c>
      <c r="E7182" s="7" t="s">
        <v>265</v>
      </c>
      <c r="F7182" s="7" t="s">
        <v>266</v>
      </c>
      <c r="G7182" s="7" t="s">
        <v>1083</v>
      </c>
      <c r="H7182" s="7" t="s">
        <v>1015</v>
      </c>
      <c r="I7182" s="6" t="s">
        <v>12</v>
      </c>
      <c r="J7182" s="1">
        <v>828</v>
      </c>
      <c r="K7182" s="1">
        <v>0</v>
      </c>
      <c r="L7182" s="1">
        <v>828</v>
      </c>
      <c r="M7182" s="1">
        <v>751</v>
      </c>
      <c r="N7182" s="1">
        <v>0</v>
      </c>
      <c r="O7182" s="1">
        <v>0</v>
      </c>
      <c r="P7182" s="1"/>
      <c r="Q7182" s="12"/>
      <c r="R7182" s="29">
        <f t="shared" si="338"/>
        <v>0</v>
      </c>
      <c r="S7182" t="str">
        <f t="shared" si="339"/>
        <v>OK</v>
      </c>
      <c r="T7182" s="10">
        <f>IFERROR(VLOOKUP(A7182,[1]!Tabla1[[#All],[Material]:[venta nueva]],38,FALSE),0)</f>
        <v>0</v>
      </c>
    </row>
    <row r="7183" spans="1:20" hidden="1" x14ac:dyDescent="0.35">
      <c r="A7183">
        <f t="shared" si="340"/>
        <v>1022290</v>
      </c>
      <c r="B7183" s="6" t="s">
        <v>1433</v>
      </c>
      <c r="C7183" s="7" t="s">
        <v>553</v>
      </c>
      <c r="D7183" s="7" t="s">
        <v>1095</v>
      </c>
      <c r="E7183" s="7" t="s">
        <v>1287</v>
      </c>
      <c r="F7183" s="7" t="s">
        <v>1288</v>
      </c>
      <c r="G7183" s="7" t="s">
        <v>1078</v>
      </c>
      <c r="H7183" s="7" t="s">
        <v>1006</v>
      </c>
      <c r="I7183" s="6" t="s">
        <v>11</v>
      </c>
      <c r="J7183" s="1">
        <v>5798</v>
      </c>
      <c r="K7183" s="1">
        <v>0</v>
      </c>
      <c r="L7183" s="1">
        <v>0</v>
      </c>
      <c r="M7183" s="1">
        <v>5798</v>
      </c>
      <c r="N7183" s="1">
        <v>0</v>
      </c>
      <c r="O7183" s="1">
        <v>0</v>
      </c>
      <c r="P7183" s="1"/>
      <c r="Q7183" s="12"/>
      <c r="R7183" s="29">
        <f t="shared" si="338"/>
        <v>0</v>
      </c>
      <c r="S7183" t="str">
        <f t="shared" si="339"/>
        <v>OK</v>
      </c>
      <c r="T7183" s="10">
        <f>IFERROR(VLOOKUP(A7183,[1]!Tabla1[[#All],[Material]:[venta nueva]],38,FALSE),0)</f>
        <v>0</v>
      </c>
    </row>
    <row r="7184" spans="1:20" hidden="1" x14ac:dyDescent="0.35">
      <c r="A7184">
        <f t="shared" si="340"/>
        <v>1022313</v>
      </c>
      <c r="B7184" s="6" t="s">
        <v>1433</v>
      </c>
      <c r="C7184" s="7" t="s">
        <v>553</v>
      </c>
      <c r="D7184" s="7" t="s">
        <v>1095</v>
      </c>
      <c r="E7184" s="7" t="s">
        <v>273</v>
      </c>
      <c r="F7184" s="7" t="s">
        <v>274</v>
      </c>
      <c r="G7184" s="7" t="s">
        <v>1075</v>
      </c>
      <c r="H7184" s="7" t="s">
        <v>1035</v>
      </c>
      <c r="I7184" s="6" t="s">
        <v>16</v>
      </c>
      <c r="J7184" s="1">
        <v>-9401</v>
      </c>
      <c r="K7184" s="1">
        <v>7069</v>
      </c>
      <c r="L7184" s="1">
        <v>7000</v>
      </c>
      <c r="M7184" s="1">
        <v>-9331</v>
      </c>
      <c r="N7184" s="1">
        <v>7069</v>
      </c>
      <c r="O7184" s="1">
        <v>7000</v>
      </c>
      <c r="P7184" s="1">
        <v>7000</v>
      </c>
      <c r="Q7184" s="12"/>
      <c r="R7184" s="29">
        <f t="shared" si="338"/>
        <v>0</v>
      </c>
      <c r="S7184" t="str">
        <f t="shared" si="339"/>
        <v>OK</v>
      </c>
      <c r="T7184" s="10">
        <f>IFERROR(VLOOKUP(A7184,[1]!Tabla1[[#All],[Material]:[venta nueva]],38,FALSE),0)</f>
        <v>0</v>
      </c>
    </row>
    <row r="7185" spans="1:20" hidden="1" x14ac:dyDescent="0.35">
      <c r="A7185">
        <f t="shared" si="340"/>
        <v>1022326</v>
      </c>
      <c r="B7185" s="6" t="s">
        <v>1433</v>
      </c>
      <c r="C7185" s="7" t="s">
        <v>553</v>
      </c>
      <c r="D7185" s="7" t="s">
        <v>1095</v>
      </c>
      <c r="E7185" s="7" t="s">
        <v>275</v>
      </c>
      <c r="F7185" s="7" t="s">
        <v>276</v>
      </c>
      <c r="G7185" s="7" t="s">
        <v>1075</v>
      </c>
      <c r="H7185" s="7" t="s">
        <v>1035</v>
      </c>
      <c r="I7185" s="6" t="s">
        <v>16</v>
      </c>
      <c r="J7185" s="1">
        <v>-3589</v>
      </c>
      <c r="K7185" s="1">
        <v>17089</v>
      </c>
      <c r="L7185" s="1">
        <v>15000</v>
      </c>
      <c r="M7185" s="1">
        <v>-1500</v>
      </c>
      <c r="N7185" s="1">
        <v>17089</v>
      </c>
      <c r="O7185" s="1">
        <v>15000</v>
      </c>
      <c r="P7185" s="1">
        <v>15000</v>
      </c>
      <c r="Q7185" s="12"/>
      <c r="R7185" s="29">
        <f t="shared" si="338"/>
        <v>0</v>
      </c>
      <c r="S7185" t="str">
        <f t="shared" si="339"/>
        <v>OK</v>
      </c>
      <c r="T7185" s="10">
        <f>IFERROR(VLOOKUP(A7185,[1]!Tabla1[[#All],[Material]:[venta nueva]],38,FALSE),0)</f>
        <v>0</v>
      </c>
    </row>
    <row r="7186" spans="1:20" hidden="1" x14ac:dyDescent="0.35">
      <c r="A7186">
        <f t="shared" si="340"/>
        <v>1022346</v>
      </c>
      <c r="B7186" s="6" t="s">
        <v>1433</v>
      </c>
      <c r="C7186" s="7" t="s">
        <v>553</v>
      </c>
      <c r="D7186" s="7" t="s">
        <v>1095</v>
      </c>
      <c r="E7186" s="7" t="s">
        <v>1379</v>
      </c>
      <c r="F7186" s="7" t="s">
        <v>1380</v>
      </c>
      <c r="G7186" s="7" t="s">
        <v>1077</v>
      </c>
      <c r="H7186" s="7" t="s">
        <v>1005</v>
      </c>
      <c r="I7186" s="6" t="s">
        <v>16</v>
      </c>
      <c r="J7186" s="1">
        <v>-4980</v>
      </c>
      <c r="K7186" s="1">
        <v>9480</v>
      </c>
      <c r="L7186" s="1">
        <v>5000</v>
      </c>
      <c r="M7186" s="1">
        <v>-500</v>
      </c>
      <c r="N7186" s="1">
        <v>9480</v>
      </c>
      <c r="O7186" s="1">
        <v>5000</v>
      </c>
      <c r="P7186" s="1">
        <v>29000</v>
      </c>
      <c r="Q7186" s="12"/>
      <c r="R7186" s="29">
        <f t="shared" si="338"/>
        <v>-24000</v>
      </c>
      <c r="S7186" t="str">
        <f t="shared" si="339"/>
        <v>Pendiente de ingreso</v>
      </c>
      <c r="T7186" s="10">
        <f>IFERROR(VLOOKUP(A7186,[1]!Tabla1[[#All],[Material]:[venta nueva]],38,FALSE),0)</f>
        <v>0</v>
      </c>
    </row>
    <row r="7187" spans="1:20" hidden="1" x14ac:dyDescent="0.35">
      <c r="A7187">
        <f t="shared" si="340"/>
        <v>1022370</v>
      </c>
      <c r="B7187" s="6" t="s">
        <v>1433</v>
      </c>
      <c r="C7187" s="7" t="s">
        <v>553</v>
      </c>
      <c r="D7187" s="7" t="s">
        <v>1095</v>
      </c>
      <c r="E7187" s="7" t="s">
        <v>279</v>
      </c>
      <c r="F7187" s="7" t="s">
        <v>280</v>
      </c>
      <c r="G7187" s="7" t="s">
        <v>1075</v>
      </c>
      <c r="H7187" s="7" t="s">
        <v>1003</v>
      </c>
      <c r="I7187" s="6" t="s">
        <v>16</v>
      </c>
      <c r="J7187" s="1">
        <v>-1574</v>
      </c>
      <c r="K7187" s="1">
        <v>19574</v>
      </c>
      <c r="L7187" s="1">
        <v>20000</v>
      </c>
      <c r="M7187" s="1">
        <v>-2000</v>
      </c>
      <c r="N7187" s="1">
        <v>19574</v>
      </c>
      <c r="O7187" s="1">
        <v>20000</v>
      </c>
      <c r="P7187" s="1">
        <v>20000</v>
      </c>
      <c r="Q7187" s="12"/>
      <c r="R7187" s="29">
        <f t="shared" si="338"/>
        <v>0</v>
      </c>
      <c r="S7187" t="str">
        <f t="shared" si="339"/>
        <v>OK</v>
      </c>
      <c r="T7187" s="10">
        <f>IFERROR(VLOOKUP(A7187,[1]!Tabla1[[#All],[Material]:[venta nueva]],38,FALSE),0)</f>
        <v>0</v>
      </c>
    </row>
    <row r="7188" spans="1:20" hidden="1" x14ac:dyDescent="0.35">
      <c r="A7188">
        <f t="shared" si="340"/>
        <v>1022371</v>
      </c>
      <c r="B7188" s="6" t="s">
        <v>1433</v>
      </c>
      <c r="C7188" s="7" t="s">
        <v>553</v>
      </c>
      <c r="D7188" s="7" t="s">
        <v>1095</v>
      </c>
      <c r="E7188" s="7" t="s">
        <v>526</v>
      </c>
      <c r="F7188" s="7" t="s">
        <v>527</v>
      </c>
      <c r="G7188" s="7" t="s">
        <v>1082</v>
      </c>
      <c r="H7188" s="7" t="s">
        <v>1013</v>
      </c>
      <c r="I7188" s="6" t="s">
        <v>16</v>
      </c>
      <c r="J7188" s="1">
        <v>-10799</v>
      </c>
      <c r="K7188" s="1">
        <v>27899</v>
      </c>
      <c r="L7188" s="1">
        <v>19000</v>
      </c>
      <c r="M7188" s="1">
        <v>-5020</v>
      </c>
      <c r="N7188" s="1">
        <v>19511</v>
      </c>
      <c r="O7188" s="1">
        <v>19000</v>
      </c>
      <c r="P7188" s="1">
        <v>19000</v>
      </c>
      <c r="Q7188" s="12"/>
      <c r="R7188" s="29">
        <f t="shared" si="338"/>
        <v>0</v>
      </c>
      <c r="S7188" t="str">
        <f t="shared" si="339"/>
        <v>OK</v>
      </c>
      <c r="T7188" s="10">
        <f>IFERROR(VLOOKUP(A7188,[1]!Tabla1[[#All],[Material]:[venta nueva]],38,FALSE),0)</f>
        <v>0</v>
      </c>
    </row>
    <row r="7189" spans="1:20" hidden="1" x14ac:dyDescent="0.35">
      <c r="A7189">
        <f t="shared" si="340"/>
        <v>1022406</v>
      </c>
      <c r="B7189" s="6" t="s">
        <v>1433</v>
      </c>
      <c r="C7189" s="7" t="s">
        <v>553</v>
      </c>
      <c r="D7189" s="7" t="s">
        <v>1095</v>
      </c>
      <c r="E7189" s="7" t="s">
        <v>493</v>
      </c>
      <c r="F7189" s="7" t="s">
        <v>537</v>
      </c>
      <c r="G7189" s="7" t="s">
        <v>1069</v>
      </c>
      <c r="H7189" s="7" t="s">
        <v>1033</v>
      </c>
      <c r="I7189" s="6" t="s">
        <v>11</v>
      </c>
      <c r="J7189" s="1">
        <v>18635</v>
      </c>
      <c r="K7189" s="1">
        <v>0</v>
      </c>
      <c r="L7189" s="1">
        <v>0</v>
      </c>
      <c r="M7189" s="1">
        <v>18635</v>
      </c>
      <c r="N7189" s="1">
        <v>0</v>
      </c>
      <c r="O7189" s="1">
        <v>0</v>
      </c>
      <c r="P7189" s="1"/>
      <c r="Q7189" s="12"/>
      <c r="R7189" s="29">
        <f t="shared" si="338"/>
        <v>0</v>
      </c>
      <c r="S7189" t="str">
        <f t="shared" si="339"/>
        <v>OK</v>
      </c>
      <c r="T7189" s="10">
        <f>IFERROR(VLOOKUP(A7189,[1]!Tabla1[[#All],[Material]:[venta nueva]],38,FALSE),0)</f>
        <v>0</v>
      </c>
    </row>
    <row r="7190" spans="1:20" hidden="1" x14ac:dyDescent="0.35">
      <c r="A7190">
        <f t="shared" si="340"/>
        <v>1022409</v>
      </c>
      <c r="B7190" s="6" t="s">
        <v>1433</v>
      </c>
      <c r="C7190" s="7" t="s">
        <v>553</v>
      </c>
      <c r="D7190" s="7" t="s">
        <v>1095</v>
      </c>
      <c r="E7190" s="7" t="s">
        <v>295</v>
      </c>
      <c r="F7190" s="7" t="s">
        <v>296</v>
      </c>
      <c r="G7190" s="7" t="s">
        <v>1069</v>
      </c>
      <c r="H7190" s="7" t="s">
        <v>1016</v>
      </c>
      <c r="I7190" s="6" t="s">
        <v>11</v>
      </c>
      <c r="J7190" s="1">
        <v>-43661</v>
      </c>
      <c r="K7190" s="1">
        <v>24171</v>
      </c>
      <c r="L7190" s="1">
        <v>0</v>
      </c>
      <c r="M7190" s="1">
        <v>-19490</v>
      </c>
      <c r="N7190" s="1">
        <v>24171</v>
      </c>
      <c r="O7190" s="1">
        <v>0</v>
      </c>
      <c r="P7190" s="1"/>
      <c r="Q7190" s="12"/>
      <c r="R7190" s="29">
        <f t="shared" si="338"/>
        <v>0</v>
      </c>
      <c r="S7190" t="str">
        <f t="shared" si="339"/>
        <v>OK</v>
      </c>
      <c r="T7190" s="10">
        <f>IFERROR(VLOOKUP(A7190,[1]!Tabla1[[#All],[Material]:[venta nueva]],38,FALSE),0)</f>
        <v>0</v>
      </c>
    </row>
    <row r="7191" spans="1:20" hidden="1" x14ac:dyDescent="0.35">
      <c r="A7191">
        <f t="shared" si="340"/>
        <v>1022418</v>
      </c>
      <c r="B7191" s="6" t="s">
        <v>1433</v>
      </c>
      <c r="C7191" s="7" t="s">
        <v>553</v>
      </c>
      <c r="D7191" s="7" t="s">
        <v>1095</v>
      </c>
      <c r="E7191" s="7" t="s">
        <v>1108</v>
      </c>
      <c r="F7191" s="7" t="s">
        <v>296</v>
      </c>
      <c r="G7191" s="7" t="s">
        <v>1069</v>
      </c>
      <c r="H7191" s="7" t="s">
        <v>1016</v>
      </c>
      <c r="I7191" s="6" t="s">
        <v>14</v>
      </c>
      <c r="J7191" s="1">
        <v>-26369</v>
      </c>
      <c r="K7191" s="1">
        <v>0</v>
      </c>
      <c r="L7191" s="1">
        <v>0</v>
      </c>
      <c r="M7191" s="1">
        <v>-26369</v>
      </c>
      <c r="N7191" s="1">
        <v>0</v>
      </c>
      <c r="O7191" s="1">
        <v>0</v>
      </c>
      <c r="P7191" s="1"/>
      <c r="Q7191" s="12"/>
      <c r="R7191" s="29">
        <f t="shared" si="338"/>
        <v>0</v>
      </c>
      <c r="S7191" t="str">
        <f t="shared" si="339"/>
        <v>OK</v>
      </c>
      <c r="T7191" s="10">
        <f>IFERROR(VLOOKUP(A7191,[1]!Tabla1[[#All],[Material]:[venta nueva]],38,FALSE),0)</f>
        <v>0</v>
      </c>
    </row>
    <row r="7192" spans="1:20" hidden="1" x14ac:dyDescent="0.35">
      <c r="A7192">
        <f t="shared" si="340"/>
        <v>1022459</v>
      </c>
      <c r="B7192" s="6" t="s">
        <v>1433</v>
      </c>
      <c r="C7192" s="7" t="s">
        <v>553</v>
      </c>
      <c r="D7192" s="7" t="s">
        <v>1095</v>
      </c>
      <c r="E7192" s="7" t="s">
        <v>1397</v>
      </c>
      <c r="F7192" s="7" t="s">
        <v>1398</v>
      </c>
      <c r="G7192" s="7" t="s">
        <v>1085</v>
      </c>
      <c r="H7192" s="7" t="s">
        <v>1036</v>
      </c>
      <c r="I7192" s="6" t="s">
        <v>11</v>
      </c>
      <c r="J7192" s="1">
        <v>-42</v>
      </c>
      <c r="K7192" s="1">
        <v>0</v>
      </c>
      <c r="L7192" s="1">
        <v>0</v>
      </c>
      <c r="M7192" s="1">
        <v>-42</v>
      </c>
      <c r="N7192" s="1">
        <v>0</v>
      </c>
      <c r="O7192" s="1">
        <v>0</v>
      </c>
      <c r="P7192" s="1"/>
      <c r="Q7192" s="12"/>
      <c r="R7192" s="29">
        <f t="shared" si="338"/>
        <v>0</v>
      </c>
      <c r="S7192" t="str">
        <f t="shared" si="339"/>
        <v>OK</v>
      </c>
      <c r="T7192" s="10">
        <f>IFERROR(VLOOKUP(A7192,[1]!Tabla1[[#All],[Material]:[venta nueva]],38,FALSE),0)</f>
        <v>0</v>
      </c>
    </row>
    <row r="7193" spans="1:20" hidden="1" x14ac:dyDescent="0.35">
      <c r="A7193">
        <f t="shared" si="340"/>
        <v>1022460</v>
      </c>
      <c r="B7193" s="6" t="s">
        <v>1433</v>
      </c>
      <c r="C7193" s="7" t="s">
        <v>553</v>
      </c>
      <c r="D7193" s="7" t="s">
        <v>1095</v>
      </c>
      <c r="E7193" s="7" t="s">
        <v>1399</v>
      </c>
      <c r="F7193" s="7" t="s">
        <v>1400</v>
      </c>
      <c r="G7193" s="7" t="s">
        <v>1074</v>
      </c>
      <c r="H7193" s="7" t="s">
        <v>1018</v>
      </c>
      <c r="I7193" s="6" t="s">
        <v>11</v>
      </c>
      <c r="J7193" s="1">
        <v>-39</v>
      </c>
      <c r="K7193" s="1">
        <v>0</v>
      </c>
      <c r="L7193" s="1">
        <v>0</v>
      </c>
      <c r="M7193" s="1">
        <v>-39</v>
      </c>
      <c r="N7193" s="1">
        <v>0</v>
      </c>
      <c r="O7193" s="1">
        <v>0</v>
      </c>
      <c r="P7193" s="1"/>
      <c r="Q7193" s="12"/>
      <c r="R7193" s="29">
        <f t="shared" si="338"/>
        <v>0</v>
      </c>
      <c r="S7193" t="str">
        <f t="shared" si="339"/>
        <v>OK</v>
      </c>
      <c r="T7193" s="10">
        <f>IFERROR(VLOOKUP(A7193,[1]!Tabla1[[#All],[Material]:[venta nueva]],38,FALSE),0)</f>
        <v>0</v>
      </c>
    </row>
    <row r="7194" spans="1:20" hidden="1" x14ac:dyDescent="0.35">
      <c r="A7194">
        <f t="shared" si="340"/>
        <v>1022472</v>
      </c>
      <c r="B7194" s="6" t="s">
        <v>1433</v>
      </c>
      <c r="C7194" s="7" t="s">
        <v>553</v>
      </c>
      <c r="D7194" s="7" t="s">
        <v>1095</v>
      </c>
      <c r="E7194" s="7" t="s">
        <v>303</v>
      </c>
      <c r="F7194" s="7" t="s">
        <v>304</v>
      </c>
      <c r="G7194" s="7" t="s">
        <v>1075</v>
      </c>
      <c r="H7194" s="7" t="s">
        <v>1002</v>
      </c>
      <c r="I7194" s="6" t="s">
        <v>16</v>
      </c>
      <c r="J7194" s="1">
        <v>11424</v>
      </c>
      <c r="K7194" s="1">
        <v>0</v>
      </c>
      <c r="L7194" s="1">
        <v>0</v>
      </c>
      <c r="M7194" s="1">
        <v>11424</v>
      </c>
      <c r="N7194" s="1">
        <v>0</v>
      </c>
      <c r="O7194" s="1">
        <v>0</v>
      </c>
      <c r="P7194" s="1"/>
      <c r="Q7194" s="12"/>
      <c r="R7194" s="29">
        <f t="shared" si="338"/>
        <v>0</v>
      </c>
      <c r="S7194" t="str">
        <f t="shared" si="339"/>
        <v>OK</v>
      </c>
      <c r="T7194" s="10">
        <f>IFERROR(VLOOKUP(A7194,[1]!Tabla1[[#All],[Material]:[venta nueva]],38,FALSE),0)</f>
        <v>0</v>
      </c>
    </row>
    <row r="7195" spans="1:20" hidden="1" x14ac:dyDescent="0.35">
      <c r="A7195">
        <f t="shared" si="340"/>
        <v>1022499</v>
      </c>
      <c r="B7195" s="6" t="s">
        <v>1433</v>
      </c>
      <c r="C7195" s="7" t="s">
        <v>553</v>
      </c>
      <c r="D7195" s="7" t="s">
        <v>1095</v>
      </c>
      <c r="E7195" s="7" t="s">
        <v>305</v>
      </c>
      <c r="F7195" s="7" t="s">
        <v>306</v>
      </c>
      <c r="G7195" s="7" t="s">
        <v>1075</v>
      </c>
      <c r="H7195" s="7" t="s">
        <v>1011</v>
      </c>
      <c r="I7195" s="6" t="s">
        <v>16</v>
      </c>
      <c r="J7195" s="1">
        <v>-41528</v>
      </c>
      <c r="K7195" s="1">
        <v>23736</v>
      </c>
      <c r="L7195" s="1">
        <v>27000</v>
      </c>
      <c r="M7195" s="1">
        <v>-46112</v>
      </c>
      <c r="N7195" s="1">
        <v>23736</v>
      </c>
      <c r="O7195" s="1">
        <v>27000</v>
      </c>
      <c r="P7195" s="1">
        <v>27000</v>
      </c>
      <c r="Q7195" s="12"/>
      <c r="R7195" s="29">
        <f t="shared" si="338"/>
        <v>0</v>
      </c>
      <c r="S7195" t="str">
        <f t="shared" si="339"/>
        <v>OK</v>
      </c>
      <c r="T7195" s="10">
        <f>IFERROR(VLOOKUP(A7195,[1]!Tabla1[[#All],[Material]:[venta nueva]],38,FALSE),0)</f>
        <v>0</v>
      </c>
    </row>
    <row r="7196" spans="1:20" hidden="1" x14ac:dyDescent="0.35">
      <c r="A7196">
        <f t="shared" si="340"/>
        <v>1022569</v>
      </c>
      <c r="B7196" s="6" t="s">
        <v>1433</v>
      </c>
      <c r="C7196" s="7" t="s">
        <v>553</v>
      </c>
      <c r="D7196" s="7" t="s">
        <v>1095</v>
      </c>
      <c r="E7196" s="7" t="s">
        <v>494</v>
      </c>
      <c r="F7196" s="7" t="s">
        <v>495</v>
      </c>
      <c r="G7196" s="7" t="s">
        <v>1074</v>
      </c>
      <c r="H7196" s="7" t="s">
        <v>1018</v>
      </c>
      <c r="I7196" s="6" t="s">
        <v>11</v>
      </c>
      <c r="J7196" s="1">
        <v>110</v>
      </c>
      <c r="K7196" s="1">
        <v>0</v>
      </c>
      <c r="L7196" s="1">
        <v>0</v>
      </c>
      <c r="M7196" s="1">
        <v>110</v>
      </c>
      <c r="N7196" s="1">
        <v>0</v>
      </c>
      <c r="O7196" s="1">
        <v>0</v>
      </c>
      <c r="P7196" s="1"/>
      <c r="Q7196" s="12"/>
      <c r="R7196" s="29">
        <f t="shared" si="338"/>
        <v>0</v>
      </c>
      <c r="S7196" t="str">
        <f t="shared" si="339"/>
        <v>OK</v>
      </c>
      <c r="T7196" s="10">
        <f>IFERROR(VLOOKUP(A7196,[1]!Tabla1[[#All],[Material]:[venta nueva]],38,FALSE),0)</f>
        <v>0</v>
      </c>
    </row>
    <row r="7197" spans="1:20" hidden="1" x14ac:dyDescent="0.35">
      <c r="A7197">
        <f t="shared" si="340"/>
        <v>1022587</v>
      </c>
      <c r="B7197" s="6" t="s">
        <v>1433</v>
      </c>
      <c r="C7197" s="7" t="s">
        <v>553</v>
      </c>
      <c r="D7197" s="7" t="s">
        <v>1095</v>
      </c>
      <c r="E7197" s="7" t="s">
        <v>313</v>
      </c>
      <c r="F7197" s="7" t="s">
        <v>314</v>
      </c>
      <c r="G7197" s="7" t="s">
        <v>1075</v>
      </c>
      <c r="H7197" s="7" t="s">
        <v>1035</v>
      </c>
      <c r="I7197" s="6" t="s">
        <v>16</v>
      </c>
      <c r="J7197" s="1">
        <v>-1317</v>
      </c>
      <c r="K7197" s="1">
        <v>4017</v>
      </c>
      <c r="L7197" s="1">
        <v>3000</v>
      </c>
      <c r="M7197" s="1">
        <v>-300</v>
      </c>
      <c r="N7197" s="1">
        <v>4017</v>
      </c>
      <c r="O7197" s="1">
        <v>3000</v>
      </c>
      <c r="P7197" s="1">
        <v>3000</v>
      </c>
      <c r="Q7197" s="12"/>
      <c r="R7197" s="29">
        <f t="shared" si="338"/>
        <v>0</v>
      </c>
      <c r="S7197" t="str">
        <f t="shared" si="339"/>
        <v>OK</v>
      </c>
      <c r="T7197" s="10">
        <f>IFERROR(VLOOKUP(A7197,[1]!Tabla1[[#All],[Material]:[venta nueva]],38,FALSE),0)</f>
        <v>0</v>
      </c>
    </row>
    <row r="7198" spans="1:20" hidden="1" x14ac:dyDescent="0.35">
      <c r="A7198">
        <f t="shared" si="340"/>
        <v>1022600</v>
      </c>
      <c r="B7198" s="6" t="s">
        <v>1433</v>
      </c>
      <c r="C7198" s="7" t="s">
        <v>553</v>
      </c>
      <c r="D7198" s="7" t="s">
        <v>1095</v>
      </c>
      <c r="E7198" s="7" t="s">
        <v>316</v>
      </c>
      <c r="F7198" s="7" t="s">
        <v>317</v>
      </c>
      <c r="G7198" s="7" t="s">
        <v>1075</v>
      </c>
      <c r="H7198" s="7" t="s">
        <v>1011</v>
      </c>
      <c r="I7198" s="6" t="s">
        <v>16</v>
      </c>
      <c r="J7198" s="1">
        <v>-6692</v>
      </c>
      <c r="K7198" s="1">
        <v>15692</v>
      </c>
      <c r="L7198" s="1">
        <v>10000</v>
      </c>
      <c r="M7198" s="1">
        <v>-1000</v>
      </c>
      <c r="N7198" s="1">
        <v>15692</v>
      </c>
      <c r="O7198" s="1">
        <v>10000</v>
      </c>
      <c r="P7198" s="1">
        <v>10000</v>
      </c>
      <c r="Q7198" s="12"/>
      <c r="R7198" s="29">
        <f t="shared" si="338"/>
        <v>0</v>
      </c>
      <c r="S7198" t="str">
        <f t="shared" si="339"/>
        <v>OK</v>
      </c>
      <c r="T7198" s="10">
        <f>IFERROR(VLOOKUP(A7198,[1]!Tabla1[[#All],[Material]:[venta nueva]],38,FALSE),0)</f>
        <v>0</v>
      </c>
    </row>
    <row r="7199" spans="1:20" hidden="1" x14ac:dyDescent="0.35">
      <c r="A7199">
        <f t="shared" si="340"/>
        <v>1022605</v>
      </c>
      <c r="B7199" s="6" t="s">
        <v>1433</v>
      </c>
      <c r="C7199" s="7" t="s">
        <v>553</v>
      </c>
      <c r="D7199" s="7" t="s">
        <v>1095</v>
      </c>
      <c r="E7199" s="7" t="s">
        <v>630</v>
      </c>
      <c r="F7199" s="7" t="s">
        <v>631</v>
      </c>
      <c r="G7199" s="7" t="s">
        <v>1069</v>
      </c>
      <c r="H7199" s="7" t="s">
        <v>1016</v>
      </c>
      <c r="I7199" s="6" t="s">
        <v>12</v>
      </c>
      <c r="J7199" s="1">
        <v>4220</v>
      </c>
      <c r="K7199" s="1">
        <v>19657</v>
      </c>
      <c r="L7199" s="1">
        <v>24000</v>
      </c>
      <c r="M7199" s="1">
        <v>598</v>
      </c>
      <c r="N7199" s="1">
        <v>19657</v>
      </c>
      <c r="O7199" s="1">
        <v>22000</v>
      </c>
      <c r="P7199" s="1">
        <v>22000</v>
      </c>
      <c r="Q7199" s="12"/>
      <c r="R7199" s="29">
        <f t="shared" si="338"/>
        <v>0</v>
      </c>
      <c r="S7199" t="str">
        <f t="shared" si="339"/>
        <v>OK</v>
      </c>
      <c r="T7199" s="10">
        <f>IFERROR(VLOOKUP(A7199,[1]!Tabla1[[#All],[Material]:[venta nueva]],38,FALSE),0)</f>
        <v>0</v>
      </c>
    </row>
    <row r="7200" spans="1:20" hidden="1" x14ac:dyDescent="0.35">
      <c r="A7200">
        <f t="shared" si="340"/>
        <v>1022607</v>
      </c>
      <c r="B7200" s="6" t="s">
        <v>1433</v>
      </c>
      <c r="C7200" s="7" t="s">
        <v>553</v>
      </c>
      <c r="D7200" s="7" t="s">
        <v>1095</v>
      </c>
      <c r="E7200" s="7" t="s">
        <v>318</v>
      </c>
      <c r="F7200" s="7" t="s">
        <v>319</v>
      </c>
      <c r="G7200" s="7" t="s">
        <v>1083</v>
      </c>
      <c r="H7200" s="7" t="s">
        <v>1044</v>
      </c>
      <c r="I7200" s="6" t="s">
        <v>12</v>
      </c>
      <c r="J7200" s="1">
        <v>8695</v>
      </c>
      <c r="K7200" s="1">
        <v>27022</v>
      </c>
      <c r="L7200" s="1">
        <v>44000</v>
      </c>
      <c r="M7200" s="1">
        <v>-6929</v>
      </c>
      <c r="N7200" s="1">
        <v>27022</v>
      </c>
      <c r="O7200" s="1">
        <v>44000</v>
      </c>
      <c r="P7200" s="1">
        <v>44000</v>
      </c>
      <c r="Q7200" s="12"/>
      <c r="R7200" s="29">
        <f t="shared" si="338"/>
        <v>0</v>
      </c>
      <c r="S7200" t="str">
        <f t="shared" si="339"/>
        <v>OK</v>
      </c>
      <c r="T7200" s="10">
        <f>IFERROR(VLOOKUP(A7200,[1]!Tabla1[[#All],[Material]:[venta nueva]],38,FALSE),0)</f>
        <v>0</v>
      </c>
    </row>
    <row r="7201" spans="1:20" hidden="1" x14ac:dyDescent="0.35">
      <c r="A7201">
        <f t="shared" si="340"/>
        <v>1022645</v>
      </c>
      <c r="B7201" s="6" t="s">
        <v>1433</v>
      </c>
      <c r="C7201" s="7" t="s">
        <v>553</v>
      </c>
      <c r="D7201" s="7" t="s">
        <v>1095</v>
      </c>
      <c r="E7201" s="7" t="s">
        <v>332</v>
      </c>
      <c r="F7201" s="7" t="s">
        <v>160</v>
      </c>
      <c r="G7201" s="7" t="s">
        <v>1082</v>
      </c>
      <c r="H7201" s="7" t="s">
        <v>1013</v>
      </c>
      <c r="I7201" s="6" t="s">
        <v>14</v>
      </c>
      <c r="J7201" s="1">
        <v>-1058</v>
      </c>
      <c r="K7201" s="1">
        <v>0</v>
      </c>
      <c r="L7201" s="1">
        <v>0</v>
      </c>
      <c r="M7201" s="1">
        <v>-1058</v>
      </c>
      <c r="N7201" s="1">
        <v>0</v>
      </c>
      <c r="O7201" s="1">
        <v>0</v>
      </c>
      <c r="P7201" s="1"/>
      <c r="Q7201" s="12"/>
      <c r="R7201" s="29">
        <f t="shared" si="338"/>
        <v>0</v>
      </c>
      <c r="S7201" t="str">
        <f t="shared" si="339"/>
        <v>OK</v>
      </c>
      <c r="T7201" s="10">
        <f>IFERROR(VLOOKUP(A7201,[1]!Tabla1[[#All],[Material]:[venta nueva]],38,FALSE),0)</f>
        <v>0</v>
      </c>
    </row>
    <row r="7202" spans="1:20" hidden="1" x14ac:dyDescent="0.35">
      <c r="A7202">
        <f t="shared" si="340"/>
        <v>1022664</v>
      </c>
      <c r="B7202" s="6" t="s">
        <v>1433</v>
      </c>
      <c r="C7202" s="7" t="s">
        <v>553</v>
      </c>
      <c r="D7202" s="7" t="s">
        <v>1095</v>
      </c>
      <c r="E7202" s="7" t="s">
        <v>334</v>
      </c>
      <c r="F7202" s="7" t="s">
        <v>335</v>
      </c>
      <c r="G7202" s="7" t="s">
        <v>1075</v>
      </c>
      <c r="H7202" s="7" t="s">
        <v>1035</v>
      </c>
      <c r="I7202" s="6" t="s">
        <v>16</v>
      </c>
      <c r="J7202" s="1">
        <v>-60870</v>
      </c>
      <c r="K7202" s="1">
        <v>66114</v>
      </c>
      <c r="L7202" s="1">
        <v>56000</v>
      </c>
      <c r="M7202" s="1">
        <v>-65786</v>
      </c>
      <c r="N7202" s="1">
        <v>66114</v>
      </c>
      <c r="O7202" s="1">
        <v>56000</v>
      </c>
      <c r="P7202" s="1">
        <v>56000</v>
      </c>
      <c r="Q7202" s="12"/>
      <c r="R7202" s="29">
        <f t="shared" si="338"/>
        <v>0</v>
      </c>
      <c r="S7202" t="str">
        <f t="shared" si="339"/>
        <v>OK</v>
      </c>
      <c r="T7202" s="10">
        <f>IFERROR(VLOOKUP(A7202,[1]!Tabla1[[#All],[Material]:[venta nueva]],38,FALSE),0)</f>
        <v>0</v>
      </c>
    </row>
    <row r="7203" spans="1:20" hidden="1" x14ac:dyDescent="0.35">
      <c r="A7203">
        <f t="shared" si="340"/>
        <v>1022705</v>
      </c>
      <c r="B7203" s="6" t="s">
        <v>1433</v>
      </c>
      <c r="C7203" s="7" t="s">
        <v>553</v>
      </c>
      <c r="D7203" s="7" t="s">
        <v>1095</v>
      </c>
      <c r="E7203" s="7" t="s">
        <v>632</v>
      </c>
      <c r="F7203" s="7" t="s">
        <v>223</v>
      </c>
      <c r="G7203" s="7" t="s">
        <v>1078</v>
      </c>
      <c r="H7203" s="7" t="s">
        <v>1027</v>
      </c>
      <c r="I7203" s="6" t="s">
        <v>11</v>
      </c>
      <c r="J7203" s="1">
        <v>0</v>
      </c>
      <c r="K7203" s="1">
        <v>24000</v>
      </c>
      <c r="L7203" s="1">
        <v>24000</v>
      </c>
      <c r="M7203" s="1"/>
      <c r="N7203" s="1"/>
      <c r="O7203" s="1"/>
      <c r="P7203" s="1"/>
      <c r="Q7203" s="12"/>
      <c r="R7203" s="29">
        <f t="shared" si="338"/>
        <v>0</v>
      </c>
      <c r="S7203" t="str">
        <f t="shared" si="339"/>
        <v>OK</v>
      </c>
      <c r="T7203" s="10">
        <f>IFERROR(VLOOKUP(A7203,[1]!Tabla1[[#All],[Material]:[venta nueva]],38,FALSE),0)</f>
        <v>0</v>
      </c>
    </row>
    <row r="7204" spans="1:20" hidden="1" x14ac:dyDescent="0.35">
      <c r="A7204">
        <f t="shared" si="340"/>
        <v>1022709</v>
      </c>
      <c r="B7204" s="6" t="s">
        <v>1433</v>
      </c>
      <c r="C7204" s="7" t="s">
        <v>553</v>
      </c>
      <c r="D7204" s="7" t="s">
        <v>1095</v>
      </c>
      <c r="E7204" s="7" t="s">
        <v>502</v>
      </c>
      <c r="F7204" s="7" t="s">
        <v>503</v>
      </c>
      <c r="G7204" s="7" t="s">
        <v>1076</v>
      </c>
      <c r="H7204" s="7" t="s">
        <v>1022</v>
      </c>
      <c r="I7204" s="6" t="s">
        <v>662</v>
      </c>
      <c r="J7204" s="1"/>
      <c r="K7204" s="1"/>
      <c r="L7204" s="1"/>
      <c r="M7204" s="1"/>
      <c r="N7204" s="1"/>
      <c r="O7204" s="1"/>
      <c r="P7204" s="1">
        <v>48000</v>
      </c>
      <c r="Q7204" s="12"/>
      <c r="R7204" s="29">
        <f t="shared" si="338"/>
        <v>-48000</v>
      </c>
      <c r="S7204" t="str">
        <f t="shared" si="339"/>
        <v>Pendiente de ingreso</v>
      </c>
      <c r="T7204" s="10">
        <f>IFERROR(VLOOKUP(A7204,[1]!Tabla1[[#All],[Material]:[venta nueva]],38,FALSE),0)</f>
        <v>0</v>
      </c>
    </row>
    <row r="7205" spans="1:20" hidden="1" x14ac:dyDescent="0.35">
      <c r="A7205">
        <f t="shared" si="340"/>
        <v>1022709</v>
      </c>
      <c r="B7205" s="6" t="s">
        <v>1433</v>
      </c>
      <c r="C7205" s="7" t="s">
        <v>553</v>
      </c>
      <c r="D7205" s="7" t="s">
        <v>1095</v>
      </c>
      <c r="E7205" s="7" t="s">
        <v>502</v>
      </c>
      <c r="F7205" s="7" t="s">
        <v>503</v>
      </c>
      <c r="G7205" s="7" t="s">
        <v>1076</v>
      </c>
      <c r="H7205" s="7" t="s">
        <v>1022</v>
      </c>
      <c r="I7205" s="6" t="s">
        <v>11</v>
      </c>
      <c r="J7205" s="1">
        <v>-54143</v>
      </c>
      <c r="K7205" s="1">
        <v>288000</v>
      </c>
      <c r="L7205" s="1">
        <v>240000</v>
      </c>
      <c r="M7205" s="1">
        <v>-6143</v>
      </c>
      <c r="N7205" s="1">
        <v>288000</v>
      </c>
      <c r="O7205" s="1">
        <v>240000</v>
      </c>
      <c r="P7205" s="1">
        <v>192000</v>
      </c>
      <c r="Q7205" s="12"/>
      <c r="R7205" s="29">
        <f t="shared" si="338"/>
        <v>48000</v>
      </c>
      <c r="S7205" t="str">
        <f t="shared" si="339"/>
        <v>Sobre ingreso</v>
      </c>
      <c r="T7205" s="10">
        <f>IFERROR(VLOOKUP(A7205,[1]!Tabla1[[#All],[Material]:[venta nueva]],38,FALSE),0)</f>
        <v>0</v>
      </c>
    </row>
    <row r="7206" spans="1:20" hidden="1" x14ac:dyDescent="0.35">
      <c r="A7206">
        <f t="shared" si="340"/>
        <v>1022781</v>
      </c>
      <c r="B7206" s="6" t="s">
        <v>1433</v>
      </c>
      <c r="C7206" s="7" t="s">
        <v>553</v>
      </c>
      <c r="D7206" s="7" t="s">
        <v>1095</v>
      </c>
      <c r="E7206" s="7" t="s">
        <v>346</v>
      </c>
      <c r="F7206" s="7" t="s">
        <v>347</v>
      </c>
      <c r="G7206" s="7" t="s">
        <v>1069</v>
      </c>
      <c r="H7206" s="7" t="s">
        <v>1016</v>
      </c>
      <c r="I7206" s="6" t="s">
        <v>11</v>
      </c>
      <c r="J7206" s="1">
        <v>-14087</v>
      </c>
      <c r="K7206" s="1">
        <v>14087</v>
      </c>
      <c r="L7206" s="1">
        <v>0</v>
      </c>
      <c r="M7206" s="1">
        <v>0</v>
      </c>
      <c r="N7206" s="1">
        <v>14087</v>
      </c>
      <c r="O7206" s="1">
        <v>0</v>
      </c>
      <c r="P7206" s="1"/>
      <c r="Q7206" s="12"/>
      <c r="R7206" s="29">
        <f t="shared" si="338"/>
        <v>0</v>
      </c>
      <c r="S7206" t="str">
        <f t="shared" si="339"/>
        <v>OK</v>
      </c>
      <c r="T7206" s="10">
        <f>IFERROR(VLOOKUP(A7206,[1]!Tabla1[[#All],[Material]:[venta nueva]],38,FALSE),0)</f>
        <v>0</v>
      </c>
    </row>
    <row r="7207" spans="1:20" hidden="1" x14ac:dyDescent="0.35">
      <c r="A7207">
        <f t="shared" si="340"/>
        <v>1022782</v>
      </c>
      <c r="B7207" s="6" t="s">
        <v>1433</v>
      </c>
      <c r="C7207" s="7" t="s">
        <v>553</v>
      </c>
      <c r="D7207" s="7" t="s">
        <v>1095</v>
      </c>
      <c r="E7207" s="7" t="s">
        <v>348</v>
      </c>
      <c r="F7207" s="7" t="s">
        <v>349</v>
      </c>
      <c r="G7207" s="7" t="s">
        <v>1069</v>
      </c>
      <c r="H7207" s="7" t="s">
        <v>1016</v>
      </c>
      <c r="I7207" s="6" t="s">
        <v>11</v>
      </c>
      <c r="J7207" s="1">
        <v>-17069</v>
      </c>
      <c r="K7207" s="1">
        <v>2868</v>
      </c>
      <c r="L7207" s="1">
        <v>0</v>
      </c>
      <c r="M7207" s="1">
        <v>-25174</v>
      </c>
      <c r="N7207" s="1">
        <v>2868</v>
      </c>
      <c r="O7207" s="1">
        <v>10973</v>
      </c>
      <c r="P7207" s="1">
        <v>10972.8</v>
      </c>
      <c r="Q7207" s="12"/>
      <c r="R7207" s="29">
        <f t="shared" si="338"/>
        <v>0.2000000000007276</v>
      </c>
      <c r="S7207" t="str">
        <f t="shared" si="339"/>
        <v>Sobre ingreso</v>
      </c>
      <c r="T7207" s="10">
        <f>IFERROR(VLOOKUP(A7207,[1]!Tabla1[[#All],[Material]:[venta nueva]],38,FALSE),0)</f>
        <v>0</v>
      </c>
    </row>
    <row r="7208" spans="1:20" hidden="1" x14ac:dyDescent="0.35">
      <c r="A7208">
        <f t="shared" si="340"/>
        <v>1022783</v>
      </c>
      <c r="B7208" s="6" t="s">
        <v>1433</v>
      </c>
      <c r="C7208" s="7" t="s">
        <v>553</v>
      </c>
      <c r="D7208" s="7" t="s">
        <v>1095</v>
      </c>
      <c r="E7208" s="7" t="s">
        <v>350</v>
      </c>
      <c r="F7208" s="7" t="s">
        <v>351</v>
      </c>
      <c r="G7208" s="7" t="s">
        <v>1069</v>
      </c>
      <c r="H7208" s="7" t="s">
        <v>1016</v>
      </c>
      <c r="I7208" s="6" t="s">
        <v>11</v>
      </c>
      <c r="J7208" s="1"/>
      <c r="K7208" s="1"/>
      <c r="L7208" s="1"/>
      <c r="M7208" s="1"/>
      <c r="N7208" s="1"/>
      <c r="O7208" s="1"/>
      <c r="P7208" s="1">
        <v>17028</v>
      </c>
      <c r="Q7208" s="12"/>
      <c r="R7208" s="29">
        <f t="shared" si="338"/>
        <v>-17028</v>
      </c>
      <c r="S7208" t="str">
        <f t="shared" si="339"/>
        <v>Pendiente de ingreso</v>
      </c>
      <c r="T7208" s="10">
        <f>IFERROR(VLOOKUP(A7208,[1]!Tabla1[[#All],[Material]:[venta nueva]],38,FALSE),0)</f>
        <v>0</v>
      </c>
    </row>
    <row r="7209" spans="1:20" hidden="1" x14ac:dyDescent="0.35">
      <c r="A7209">
        <f t="shared" si="340"/>
        <v>1022783</v>
      </c>
      <c r="B7209" s="6" t="s">
        <v>1433</v>
      </c>
      <c r="C7209" s="7" t="s">
        <v>553</v>
      </c>
      <c r="D7209" s="7" t="s">
        <v>1095</v>
      </c>
      <c r="E7209" s="7" t="s">
        <v>350</v>
      </c>
      <c r="F7209" s="7" t="s">
        <v>351</v>
      </c>
      <c r="G7209" s="7" t="s">
        <v>1069</v>
      </c>
      <c r="H7209" s="7" t="s">
        <v>1016</v>
      </c>
      <c r="I7209" s="6" t="s">
        <v>13</v>
      </c>
      <c r="J7209" s="1">
        <v>-7740</v>
      </c>
      <c r="K7209" s="1">
        <v>811</v>
      </c>
      <c r="L7209" s="1">
        <v>0</v>
      </c>
      <c r="M7209" s="1">
        <v>-16217</v>
      </c>
      <c r="N7209" s="1">
        <v>811</v>
      </c>
      <c r="O7209" s="1">
        <v>9288</v>
      </c>
      <c r="P7209" s="1"/>
      <c r="Q7209" s="12"/>
      <c r="R7209" s="29">
        <f t="shared" si="338"/>
        <v>9288</v>
      </c>
      <c r="S7209" t="str">
        <f t="shared" si="339"/>
        <v>Sobre ingreso</v>
      </c>
      <c r="T7209" s="10">
        <f>IFERROR(VLOOKUP(A7209,[1]!Tabla1[[#All],[Material]:[venta nueva]],38,FALSE),0)</f>
        <v>0</v>
      </c>
    </row>
    <row r="7210" spans="1:20" hidden="1" x14ac:dyDescent="0.35">
      <c r="A7210">
        <f t="shared" si="340"/>
        <v>1022784</v>
      </c>
      <c r="B7210" s="6" t="s">
        <v>1433</v>
      </c>
      <c r="C7210" s="7" t="s">
        <v>553</v>
      </c>
      <c r="D7210" s="7" t="s">
        <v>1095</v>
      </c>
      <c r="E7210" s="7" t="s">
        <v>649</v>
      </c>
      <c r="F7210" s="7" t="s">
        <v>650</v>
      </c>
      <c r="G7210" s="7" t="s">
        <v>1069</v>
      </c>
      <c r="H7210" s="7" t="s">
        <v>1016</v>
      </c>
      <c r="I7210" s="6" t="s">
        <v>11</v>
      </c>
      <c r="J7210" s="1">
        <v>-5895</v>
      </c>
      <c r="K7210" s="1">
        <v>5895</v>
      </c>
      <c r="L7210" s="1">
        <v>0</v>
      </c>
      <c r="M7210" s="1">
        <v>0</v>
      </c>
      <c r="N7210" s="1">
        <v>5895</v>
      </c>
      <c r="O7210" s="1">
        <v>0</v>
      </c>
      <c r="P7210" s="1">
        <v>2947.5</v>
      </c>
      <c r="Q7210" s="12"/>
      <c r="R7210" s="29">
        <f t="shared" si="338"/>
        <v>-2947.5</v>
      </c>
      <c r="S7210" t="str">
        <f t="shared" si="339"/>
        <v>Pendiente de ingreso</v>
      </c>
      <c r="T7210" s="10">
        <f>IFERROR(VLOOKUP(A7210,[1]!Tabla1[[#All],[Material]:[venta nueva]],38,FALSE),0)</f>
        <v>0</v>
      </c>
    </row>
    <row r="7211" spans="1:20" hidden="1" x14ac:dyDescent="0.35">
      <c r="A7211">
        <f t="shared" si="340"/>
        <v>1022786</v>
      </c>
      <c r="B7211" s="6" t="s">
        <v>1433</v>
      </c>
      <c r="C7211" s="7" t="s">
        <v>553</v>
      </c>
      <c r="D7211" s="7" t="s">
        <v>1095</v>
      </c>
      <c r="E7211" s="7" t="s">
        <v>599</v>
      </c>
      <c r="F7211" s="7" t="s">
        <v>600</v>
      </c>
      <c r="G7211" s="7" t="s">
        <v>1069</v>
      </c>
      <c r="H7211" s="7" t="s">
        <v>1016</v>
      </c>
      <c r="I7211" s="6" t="s">
        <v>11</v>
      </c>
      <c r="J7211" s="1">
        <v>-2704</v>
      </c>
      <c r="K7211" s="1">
        <v>300</v>
      </c>
      <c r="L7211" s="1">
        <v>0</v>
      </c>
      <c r="M7211" s="1">
        <v>-3418</v>
      </c>
      <c r="N7211" s="1">
        <v>300</v>
      </c>
      <c r="O7211" s="1">
        <v>1014</v>
      </c>
      <c r="P7211" s="1">
        <v>1014</v>
      </c>
      <c r="Q7211" s="12"/>
      <c r="R7211" s="29">
        <f t="shared" si="338"/>
        <v>0</v>
      </c>
      <c r="S7211" t="str">
        <f t="shared" si="339"/>
        <v>OK</v>
      </c>
      <c r="T7211" s="10">
        <f>IFERROR(VLOOKUP(A7211,[1]!Tabla1[[#All],[Material]:[venta nueva]],38,FALSE),0)</f>
        <v>0</v>
      </c>
    </row>
    <row r="7212" spans="1:20" hidden="1" x14ac:dyDescent="0.35">
      <c r="A7212">
        <f t="shared" si="340"/>
        <v>1022822</v>
      </c>
      <c r="B7212" s="6" t="s">
        <v>1433</v>
      </c>
      <c r="C7212" s="7" t="s">
        <v>553</v>
      </c>
      <c r="D7212" s="7" t="s">
        <v>1095</v>
      </c>
      <c r="E7212" s="7" t="s">
        <v>1123</v>
      </c>
      <c r="F7212" s="7" t="s">
        <v>1356</v>
      </c>
      <c r="G7212" s="7" t="s">
        <v>990</v>
      </c>
      <c r="H7212" s="7" t="s">
        <v>990</v>
      </c>
      <c r="I7212" s="6" t="s">
        <v>16</v>
      </c>
      <c r="J7212" s="1">
        <v>-13</v>
      </c>
      <c r="K7212" s="1">
        <v>0</v>
      </c>
      <c r="L7212" s="1">
        <v>0</v>
      </c>
      <c r="M7212" s="1">
        <v>-13</v>
      </c>
      <c r="N7212" s="1">
        <v>0</v>
      </c>
      <c r="O7212" s="1">
        <v>0</v>
      </c>
      <c r="P7212" s="1"/>
      <c r="Q7212" s="12"/>
      <c r="R7212" s="29">
        <f t="shared" si="338"/>
        <v>0</v>
      </c>
      <c r="S7212" t="str">
        <f t="shared" si="339"/>
        <v>OK</v>
      </c>
      <c r="T7212" s="10">
        <f>IFERROR(VLOOKUP(A7212,[1]!Tabla1[[#All],[Material]:[venta nueva]],38,FALSE),0)</f>
        <v>0</v>
      </c>
    </row>
    <row r="7213" spans="1:20" hidden="1" x14ac:dyDescent="0.35">
      <c r="A7213">
        <f t="shared" si="340"/>
        <v>1022824</v>
      </c>
      <c r="B7213" s="6" t="s">
        <v>1433</v>
      </c>
      <c r="C7213" s="7" t="s">
        <v>553</v>
      </c>
      <c r="D7213" s="7" t="s">
        <v>1095</v>
      </c>
      <c r="E7213" s="7" t="s">
        <v>1297</v>
      </c>
      <c r="F7213" s="7" t="s">
        <v>1298</v>
      </c>
      <c r="G7213" s="7" t="s">
        <v>990</v>
      </c>
      <c r="H7213" s="7" t="s">
        <v>990</v>
      </c>
      <c r="I7213" s="6" t="s">
        <v>12</v>
      </c>
      <c r="J7213" s="1">
        <v>85</v>
      </c>
      <c r="K7213" s="1">
        <v>0</v>
      </c>
      <c r="L7213" s="1">
        <v>0</v>
      </c>
      <c r="M7213" s="1">
        <v>938</v>
      </c>
      <c r="N7213" s="1">
        <v>0</v>
      </c>
      <c r="O7213" s="1">
        <v>0</v>
      </c>
      <c r="P7213" s="1"/>
      <c r="Q7213" s="12"/>
      <c r="R7213" s="29">
        <f t="shared" si="338"/>
        <v>0</v>
      </c>
      <c r="S7213" t="str">
        <f t="shared" si="339"/>
        <v>OK</v>
      </c>
      <c r="T7213" s="10">
        <f>IFERROR(VLOOKUP(A7213,[1]!Tabla1[[#All],[Material]:[venta nueva]],38,FALSE),0)</f>
        <v>0</v>
      </c>
    </row>
    <row r="7214" spans="1:20" hidden="1" x14ac:dyDescent="0.35">
      <c r="A7214">
        <f t="shared" si="340"/>
        <v>1022842</v>
      </c>
      <c r="B7214" s="6" t="s">
        <v>1433</v>
      </c>
      <c r="C7214" s="7" t="s">
        <v>553</v>
      </c>
      <c r="D7214" s="7" t="s">
        <v>1095</v>
      </c>
      <c r="E7214" s="7" t="s">
        <v>1193</v>
      </c>
      <c r="F7214" s="7" t="s">
        <v>1194</v>
      </c>
      <c r="G7214" s="7" t="s">
        <v>1081</v>
      </c>
      <c r="H7214" s="7" t="s">
        <v>1195</v>
      </c>
      <c r="I7214" s="6" t="s">
        <v>11</v>
      </c>
      <c r="J7214" s="1">
        <v>-69494</v>
      </c>
      <c r="K7214" s="1">
        <v>0</v>
      </c>
      <c r="L7214" s="1">
        <v>0</v>
      </c>
      <c r="M7214" s="1">
        <v>-69494</v>
      </c>
      <c r="N7214" s="1">
        <v>0</v>
      </c>
      <c r="O7214" s="1">
        <v>0</v>
      </c>
      <c r="P7214" s="1"/>
      <c r="Q7214" s="12"/>
      <c r="R7214" s="29">
        <f t="shared" si="338"/>
        <v>0</v>
      </c>
      <c r="S7214" t="str">
        <f t="shared" si="339"/>
        <v>OK</v>
      </c>
      <c r="T7214" s="10">
        <f>IFERROR(VLOOKUP(A7214,[1]!Tabla1[[#All],[Material]:[venta nueva]],38,FALSE),0)</f>
        <v>0</v>
      </c>
    </row>
    <row r="7215" spans="1:20" hidden="1" x14ac:dyDescent="0.35">
      <c r="A7215">
        <f t="shared" si="340"/>
        <v>1022844</v>
      </c>
      <c r="B7215" s="6" t="s">
        <v>1433</v>
      </c>
      <c r="C7215" s="7" t="s">
        <v>553</v>
      </c>
      <c r="D7215" s="7" t="s">
        <v>1095</v>
      </c>
      <c r="E7215" s="7" t="s">
        <v>1196</v>
      </c>
      <c r="F7215" s="7" t="s">
        <v>1197</v>
      </c>
      <c r="G7215" s="7" t="s">
        <v>1081</v>
      </c>
      <c r="H7215" s="7" t="s">
        <v>1010</v>
      </c>
      <c r="I7215" s="6" t="s">
        <v>11</v>
      </c>
      <c r="J7215" s="1">
        <v>-541</v>
      </c>
      <c r="K7215" s="1">
        <v>541</v>
      </c>
      <c r="L7215" s="1">
        <v>0</v>
      </c>
      <c r="M7215" s="1">
        <v>0</v>
      </c>
      <c r="N7215" s="1">
        <v>541</v>
      </c>
      <c r="O7215" s="1">
        <v>0</v>
      </c>
      <c r="P7215" s="1"/>
      <c r="Q7215" s="12"/>
      <c r="R7215" s="29">
        <f t="shared" si="338"/>
        <v>0</v>
      </c>
      <c r="S7215" t="str">
        <f t="shared" si="339"/>
        <v>OK</v>
      </c>
      <c r="T7215" s="10">
        <f>IFERROR(VLOOKUP(A7215,[1]!Tabla1[[#All],[Material]:[venta nueva]],38,FALSE),0)</f>
        <v>0</v>
      </c>
    </row>
    <row r="7216" spans="1:20" hidden="1" x14ac:dyDescent="0.35">
      <c r="A7216">
        <f t="shared" si="340"/>
        <v>1022847</v>
      </c>
      <c r="B7216" s="6" t="s">
        <v>1433</v>
      </c>
      <c r="C7216" s="7" t="s">
        <v>553</v>
      </c>
      <c r="D7216" s="7" t="s">
        <v>1095</v>
      </c>
      <c r="E7216" s="7" t="s">
        <v>354</v>
      </c>
      <c r="F7216" s="7" t="s">
        <v>355</v>
      </c>
      <c r="G7216" s="7" t="s">
        <v>1082</v>
      </c>
      <c r="H7216" s="7" t="s">
        <v>1013</v>
      </c>
      <c r="I7216" s="6" t="s">
        <v>11</v>
      </c>
      <c r="J7216" s="1">
        <v>8643</v>
      </c>
      <c r="K7216" s="1">
        <v>24220</v>
      </c>
      <c r="L7216" s="1">
        <v>24000</v>
      </c>
      <c r="M7216" s="1">
        <v>-15138</v>
      </c>
      <c r="N7216" s="1">
        <v>24220</v>
      </c>
      <c r="O7216" s="1">
        <v>48000</v>
      </c>
      <c r="P7216" s="1">
        <v>35000</v>
      </c>
      <c r="Q7216" s="12"/>
      <c r="R7216" s="29">
        <f t="shared" si="338"/>
        <v>13000</v>
      </c>
      <c r="S7216" t="str">
        <f t="shared" si="339"/>
        <v>Sobre ingreso</v>
      </c>
      <c r="T7216" s="10">
        <f>IFERROR(VLOOKUP(A7216,[1]!Tabla1[[#All],[Material]:[venta nueva]],38,FALSE),0)</f>
        <v>0</v>
      </c>
    </row>
    <row r="7217" spans="1:20" hidden="1" x14ac:dyDescent="0.35">
      <c r="A7217">
        <f t="shared" si="340"/>
        <v>1022855</v>
      </c>
      <c r="B7217" s="6" t="s">
        <v>1433</v>
      </c>
      <c r="C7217" s="7" t="s">
        <v>553</v>
      </c>
      <c r="D7217" s="7" t="s">
        <v>1095</v>
      </c>
      <c r="E7217" s="7" t="s">
        <v>358</v>
      </c>
      <c r="F7217" s="7" t="s">
        <v>315</v>
      </c>
      <c r="G7217" s="7" t="s">
        <v>1078</v>
      </c>
      <c r="H7217" s="7" t="s">
        <v>1021</v>
      </c>
      <c r="I7217" s="6" t="s">
        <v>11</v>
      </c>
      <c r="J7217" s="1">
        <v>-8400</v>
      </c>
      <c r="K7217" s="1">
        <v>17929</v>
      </c>
      <c r="L7217" s="1">
        <v>9529</v>
      </c>
      <c r="M7217" s="1">
        <v>0</v>
      </c>
      <c r="N7217" s="1">
        <v>17929</v>
      </c>
      <c r="O7217" s="1">
        <v>9529</v>
      </c>
      <c r="P7217" s="1">
        <v>24000</v>
      </c>
      <c r="Q7217" s="12"/>
      <c r="R7217" s="29">
        <f t="shared" si="338"/>
        <v>-14471</v>
      </c>
      <c r="S7217" t="str">
        <f t="shared" si="339"/>
        <v>Pendiente de ingreso</v>
      </c>
      <c r="T7217" s="10">
        <f>IFERROR(VLOOKUP(A7217,[1]!Tabla1[[#All],[Material]:[venta nueva]],38,FALSE),0)</f>
        <v>0</v>
      </c>
    </row>
    <row r="7218" spans="1:20" x14ac:dyDescent="0.35">
      <c r="A7218">
        <f t="shared" si="340"/>
        <v>1022870</v>
      </c>
      <c r="B7218" s="6" t="s">
        <v>1433</v>
      </c>
      <c r="C7218" s="7" t="s">
        <v>553</v>
      </c>
      <c r="D7218" s="7" t="s">
        <v>1095</v>
      </c>
      <c r="E7218" s="7" t="s">
        <v>1417</v>
      </c>
      <c r="F7218" s="7" t="s">
        <v>1418</v>
      </c>
      <c r="G7218" s="7" t="s">
        <v>1069</v>
      </c>
      <c r="H7218" s="7" t="s">
        <v>1033</v>
      </c>
      <c r="I7218" s="6" t="s">
        <v>11</v>
      </c>
      <c r="J7218" s="1"/>
      <c r="K7218" s="1"/>
      <c r="L7218" s="1"/>
      <c r="M7218" s="1">
        <v>-33000</v>
      </c>
      <c r="N7218" s="1">
        <v>24000</v>
      </c>
      <c r="O7218" s="1">
        <v>57000</v>
      </c>
      <c r="P7218" s="1">
        <v>81000</v>
      </c>
      <c r="Q7218" s="12"/>
      <c r="R7218" s="29">
        <f t="shared" si="338"/>
        <v>-24000</v>
      </c>
      <c r="S7218" t="str">
        <f t="shared" si="339"/>
        <v>Pendiente de ingreso</v>
      </c>
      <c r="T7218" s="10">
        <f>IFERROR(VLOOKUP(A7218,[1]!Tabla1[[#All],[Material]:[venta nueva]],38,FALSE),0)</f>
        <v>0</v>
      </c>
    </row>
    <row r="7219" spans="1:20" hidden="1" x14ac:dyDescent="0.35">
      <c r="A7219">
        <f t="shared" si="340"/>
        <v>1022885</v>
      </c>
      <c r="B7219" s="6" t="s">
        <v>1433</v>
      </c>
      <c r="C7219" s="7" t="s">
        <v>553</v>
      </c>
      <c r="D7219" s="7" t="s">
        <v>1095</v>
      </c>
      <c r="E7219" s="7" t="s">
        <v>371</v>
      </c>
      <c r="F7219" s="7" t="s">
        <v>372</v>
      </c>
      <c r="G7219" s="7" t="s">
        <v>1082</v>
      </c>
      <c r="H7219" s="7" t="s">
        <v>1013</v>
      </c>
      <c r="I7219" s="6" t="s">
        <v>12</v>
      </c>
      <c r="J7219" s="1">
        <v>2318</v>
      </c>
      <c r="K7219" s="1">
        <v>517682</v>
      </c>
      <c r="L7219" s="1">
        <v>550000</v>
      </c>
      <c r="M7219" s="1">
        <v>28346</v>
      </c>
      <c r="N7219" s="1">
        <v>517682</v>
      </c>
      <c r="O7219" s="1">
        <v>550000</v>
      </c>
      <c r="P7219" s="1">
        <v>556000</v>
      </c>
      <c r="Q7219" s="12"/>
      <c r="R7219" s="29">
        <f t="shared" ref="R7219:R7282" si="341">+O7219-P7219</f>
        <v>-6000</v>
      </c>
      <c r="S7219" t="str">
        <f t="shared" ref="S7219:S7282" si="342">IF(R7219&gt;0,"Sobre ingreso",IF(R7219&lt;0,"Pendiente de ingreso","OK"))</f>
        <v>Pendiente de ingreso</v>
      </c>
      <c r="T7219" s="10">
        <f>IFERROR(VLOOKUP(A7219,[1]!Tabla1[[#All],[Material]:[venta nueva]],38,FALSE),0)</f>
        <v>0</v>
      </c>
    </row>
    <row r="7220" spans="1:20" hidden="1" x14ac:dyDescent="0.35">
      <c r="A7220">
        <f t="shared" si="340"/>
        <v>1022887</v>
      </c>
      <c r="B7220" s="6" t="s">
        <v>1433</v>
      </c>
      <c r="C7220" s="7" t="s">
        <v>553</v>
      </c>
      <c r="D7220" s="7" t="s">
        <v>1095</v>
      </c>
      <c r="E7220" s="7" t="s">
        <v>373</v>
      </c>
      <c r="F7220" s="7" t="s">
        <v>374</v>
      </c>
      <c r="G7220" s="7" t="s">
        <v>1082</v>
      </c>
      <c r="H7220" s="7" t="s">
        <v>1013</v>
      </c>
      <c r="I7220" s="6" t="s">
        <v>12</v>
      </c>
      <c r="J7220" s="1">
        <v>57971</v>
      </c>
      <c r="K7220" s="1">
        <v>63649</v>
      </c>
      <c r="L7220" s="1">
        <v>154000</v>
      </c>
      <c r="M7220" s="1">
        <v>18119</v>
      </c>
      <c r="N7220" s="1">
        <v>63649</v>
      </c>
      <c r="O7220" s="1">
        <v>153000</v>
      </c>
      <c r="P7220" s="1">
        <v>153000</v>
      </c>
      <c r="Q7220" s="12"/>
      <c r="R7220" s="29">
        <f t="shared" si="341"/>
        <v>0</v>
      </c>
      <c r="S7220" t="str">
        <f t="shared" si="342"/>
        <v>OK</v>
      </c>
      <c r="T7220" s="10">
        <f>IFERROR(VLOOKUP(A7220,[1]!Tabla1[[#All],[Material]:[venta nueva]],38,FALSE),0)</f>
        <v>0</v>
      </c>
    </row>
    <row r="7221" spans="1:20" hidden="1" x14ac:dyDescent="0.35">
      <c r="A7221">
        <f t="shared" si="340"/>
        <v>1022901</v>
      </c>
      <c r="B7221" s="6" t="s">
        <v>1433</v>
      </c>
      <c r="C7221" s="7" t="s">
        <v>553</v>
      </c>
      <c r="D7221" s="7" t="s">
        <v>1095</v>
      </c>
      <c r="E7221" s="7" t="s">
        <v>481</v>
      </c>
      <c r="F7221" s="7" t="s">
        <v>482</v>
      </c>
      <c r="G7221" s="7" t="s">
        <v>1082</v>
      </c>
      <c r="H7221" s="7" t="s">
        <v>1013</v>
      </c>
      <c r="I7221" s="6" t="s">
        <v>16</v>
      </c>
      <c r="J7221" s="1">
        <v>9579</v>
      </c>
      <c r="K7221" s="1">
        <v>0</v>
      </c>
      <c r="L7221" s="1">
        <v>0</v>
      </c>
      <c r="M7221" s="1">
        <v>9579</v>
      </c>
      <c r="N7221" s="1">
        <v>0</v>
      </c>
      <c r="O7221" s="1">
        <v>0</v>
      </c>
      <c r="P7221" s="1"/>
      <c r="Q7221" s="12"/>
      <c r="R7221" s="29">
        <f t="shared" si="341"/>
        <v>0</v>
      </c>
      <c r="S7221" t="str">
        <f t="shared" si="342"/>
        <v>OK</v>
      </c>
      <c r="T7221" s="10">
        <f>IFERROR(VLOOKUP(A7221,[1]!Tabla1[[#All],[Material]:[venta nueva]],38,FALSE),0)</f>
        <v>0</v>
      </c>
    </row>
    <row r="7222" spans="1:20" hidden="1" x14ac:dyDescent="0.35">
      <c r="A7222">
        <f t="shared" si="340"/>
        <v>1022919</v>
      </c>
      <c r="B7222" s="6" t="s">
        <v>1433</v>
      </c>
      <c r="C7222" s="7" t="s">
        <v>553</v>
      </c>
      <c r="D7222" s="7" t="s">
        <v>1095</v>
      </c>
      <c r="E7222" s="7" t="s">
        <v>378</v>
      </c>
      <c r="F7222" s="7" t="s">
        <v>379</v>
      </c>
      <c r="G7222" s="7" t="s">
        <v>1075</v>
      </c>
      <c r="H7222" s="7" t="s">
        <v>1003</v>
      </c>
      <c r="I7222" s="6" t="s">
        <v>16</v>
      </c>
      <c r="J7222" s="1">
        <v>46462</v>
      </c>
      <c r="K7222" s="1">
        <v>0</v>
      </c>
      <c r="L7222" s="1">
        <v>0</v>
      </c>
      <c r="M7222" s="1">
        <v>45627</v>
      </c>
      <c r="N7222" s="1">
        <v>0</v>
      </c>
      <c r="O7222" s="1">
        <v>0</v>
      </c>
      <c r="P7222" s="1"/>
      <c r="Q7222" s="12"/>
      <c r="R7222" s="29">
        <f t="shared" si="341"/>
        <v>0</v>
      </c>
      <c r="S7222" t="str">
        <f t="shared" si="342"/>
        <v>OK</v>
      </c>
      <c r="T7222" s="10">
        <f>IFERROR(VLOOKUP(A7222,[1]!Tabla1[[#All],[Material]:[venta nueva]],38,FALSE),0)</f>
        <v>0</v>
      </c>
    </row>
    <row r="7223" spans="1:20" hidden="1" x14ac:dyDescent="0.35">
      <c r="A7223">
        <f t="shared" si="340"/>
        <v>1022920</v>
      </c>
      <c r="B7223" s="6" t="s">
        <v>1433</v>
      </c>
      <c r="C7223" s="7" t="s">
        <v>553</v>
      </c>
      <c r="D7223" s="7" t="s">
        <v>1095</v>
      </c>
      <c r="E7223" s="7" t="s">
        <v>380</v>
      </c>
      <c r="F7223" s="7" t="s">
        <v>381</v>
      </c>
      <c r="G7223" s="7" t="s">
        <v>1078</v>
      </c>
      <c r="H7223" s="7" t="s">
        <v>1009</v>
      </c>
      <c r="I7223" s="6" t="s">
        <v>11</v>
      </c>
      <c r="J7223" s="1">
        <v>-8665</v>
      </c>
      <c r="K7223" s="1">
        <v>0</v>
      </c>
      <c r="L7223" s="1">
        <v>0</v>
      </c>
      <c r="M7223" s="1">
        <v>-8665</v>
      </c>
      <c r="N7223" s="1">
        <v>0</v>
      </c>
      <c r="O7223" s="1">
        <v>0</v>
      </c>
      <c r="P7223" s="1"/>
      <c r="Q7223" s="12"/>
      <c r="R7223" s="29">
        <f t="shared" si="341"/>
        <v>0</v>
      </c>
      <c r="S7223" t="str">
        <f t="shared" si="342"/>
        <v>OK</v>
      </c>
      <c r="T7223" s="10">
        <f>IFERROR(VLOOKUP(A7223,[1]!Tabla1[[#All],[Material]:[venta nueva]],38,FALSE),0)</f>
        <v>0</v>
      </c>
    </row>
    <row r="7224" spans="1:20" hidden="1" x14ac:dyDescent="0.35">
      <c r="A7224">
        <f t="shared" si="340"/>
        <v>1022921</v>
      </c>
      <c r="B7224" s="6" t="s">
        <v>1433</v>
      </c>
      <c r="C7224" s="7" t="s">
        <v>553</v>
      </c>
      <c r="D7224" s="7" t="s">
        <v>1095</v>
      </c>
      <c r="E7224" s="7" t="s">
        <v>382</v>
      </c>
      <c r="F7224" s="7" t="s">
        <v>383</v>
      </c>
      <c r="G7224" s="7" t="s">
        <v>1078</v>
      </c>
      <c r="H7224" s="7" t="s">
        <v>1009</v>
      </c>
      <c r="I7224" s="6" t="s">
        <v>11</v>
      </c>
      <c r="J7224" s="1">
        <v>2370</v>
      </c>
      <c r="K7224" s="1">
        <v>19082</v>
      </c>
      <c r="L7224" s="1">
        <v>21452</v>
      </c>
      <c r="M7224" s="1">
        <v>-2548</v>
      </c>
      <c r="N7224" s="1">
        <v>19082</v>
      </c>
      <c r="O7224" s="1">
        <v>24000</v>
      </c>
      <c r="P7224" s="1">
        <v>24000</v>
      </c>
      <c r="Q7224" s="12"/>
      <c r="R7224" s="29">
        <f t="shared" si="341"/>
        <v>0</v>
      </c>
      <c r="S7224" t="str">
        <f t="shared" si="342"/>
        <v>OK</v>
      </c>
      <c r="T7224" s="10">
        <f>IFERROR(VLOOKUP(A7224,[1]!Tabla1[[#All],[Material]:[venta nueva]],38,FALSE),0)</f>
        <v>0</v>
      </c>
    </row>
    <row r="7225" spans="1:20" hidden="1" x14ac:dyDescent="0.35">
      <c r="A7225">
        <f t="shared" si="340"/>
        <v>1022928</v>
      </c>
      <c r="B7225" s="6" t="s">
        <v>1433</v>
      </c>
      <c r="C7225" s="7" t="s">
        <v>553</v>
      </c>
      <c r="D7225" s="7" t="s">
        <v>1095</v>
      </c>
      <c r="E7225" s="7" t="s">
        <v>583</v>
      </c>
      <c r="F7225" s="7" t="s">
        <v>584</v>
      </c>
      <c r="G7225" s="7" t="s">
        <v>1080</v>
      </c>
      <c r="H7225" s="7" t="s">
        <v>1031</v>
      </c>
      <c r="I7225" s="6" t="s">
        <v>11</v>
      </c>
      <c r="J7225" s="1">
        <v>-22</v>
      </c>
      <c r="K7225" s="1">
        <v>22</v>
      </c>
      <c r="L7225" s="1">
        <v>0</v>
      </c>
      <c r="M7225" s="1">
        <v>0</v>
      </c>
      <c r="N7225" s="1">
        <v>22</v>
      </c>
      <c r="O7225" s="1">
        <v>0</v>
      </c>
      <c r="P7225" s="1"/>
      <c r="Q7225" s="12"/>
      <c r="R7225" s="29">
        <f t="shared" si="341"/>
        <v>0</v>
      </c>
      <c r="S7225" t="str">
        <f t="shared" si="342"/>
        <v>OK</v>
      </c>
      <c r="T7225" s="10">
        <f>IFERROR(VLOOKUP(A7225,[1]!Tabla1[[#All],[Material]:[venta nueva]],38,FALSE),0)</f>
        <v>0</v>
      </c>
    </row>
    <row r="7226" spans="1:20" hidden="1" x14ac:dyDescent="0.35">
      <c r="A7226">
        <f t="shared" si="340"/>
        <v>1022930</v>
      </c>
      <c r="B7226" s="6" t="s">
        <v>1433</v>
      </c>
      <c r="C7226" s="7" t="s">
        <v>553</v>
      </c>
      <c r="D7226" s="7" t="s">
        <v>1095</v>
      </c>
      <c r="E7226" s="7" t="s">
        <v>384</v>
      </c>
      <c r="F7226" s="7" t="s">
        <v>385</v>
      </c>
      <c r="G7226" s="7" t="s">
        <v>1082</v>
      </c>
      <c r="H7226" s="7" t="s">
        <v>1013</v>
      </c>
      <c r="I7226" s="6" t="s">
        <v>12</v>
      </c>
      <c r="J7226" s="1">
        <v>-2261</v>
      </c>
      <c r="K7226" s="1">
        <v>222261</v>
      </c>
      <c r="L7226" s="1">
        <v>220000</v>
      </c>
      <c r="M7226" s="1">
        <v>2461</v>
      </c>
      <c r="N7226" s="1">
        <v>222261</v>
      </c>
      <c r="O7226" s="1">
        <v>220000</v>
      </c>
      <c r="P7226" s="1">
        <v>220000</v>
      </c>
      <c r="Q7226" s="12"/>
      <c r="R7226" s="29">
        <f t="shared" si="341"/>
        <v>0</v>
      </c>
      <c r="S7226" t="str">
        <f t="shared" si="342"/>
        <v>OK</v>
      </c>
      <c r="T7226" s="10">
        <f>IFERROR(VLOOKUP(A7226,[1]!Tabla1[[#All],[Material]:[venta nueva]],38,FALSE),0)</f>
        <v>0</v>
      </c>
    </row>
    <row r="7227" spans="1:20" hidden="1" x14ac:dyDescent="0.35">
      <c r="A7227">
        <f t="shared" si="340"/>
        <v>1022931</v>
      </c>
      <c r="B7227" s="6" t="s">
        <v>1433</v>
      </c>
      <c r="C7227" s="7" t="s">
        <v>553</v>
      </c>
      <c r="D7227" s="7" t="s">
        <v>1095</v>
      </c>
      <c r="E7227" s="7" t="s">
        <v>386</v>
      </c>
      <c r="F7227" s="7" t="s">
        <v>387</v>
      </c>
      <c r="G7227" s="7" t="s">
        <v>985</v>
      </c>
      <c r="H7227" s="7" t="s">
        <v>1012</v>
      </c>
      <c r="I7227" s="6" t="s">
        <v>16</v>
      </c>
      <c r="J7227" s="1">
        <v>-8565</v>
      </c>
      <c r="K7227" s="1">
        <v>26565</v>
      </c>
      <c r="L7227" s="1">
        <v>20000</v>
      </c>
      <c r="M7227" s="1">
        <v>-2000</v>
      </c>
      <c r="N7227" s="1">
        <v>26565</v>
      </c>
      <c r="O7227" s="1">
        <v>20000</v>
      </c>
      <c r="P7227" s="1">
        <v>20000</v>
      </c>
      <c r="Q7227" s="12"/>
      <c r="R7227" s="29">
        <f t="shared" si="341"/>
        <v>0</v>
      </c>
      <c r="S7227" t="str">
        <f t="shared" si="342"/>
        <v>OK</v>
      </c>
      <c r="T7227" s="10">
        <f>IFERROR(VLOOKUP(A7227,[1]!Tabla1[[#All],[Material]:[venta nueva]],38,FALSE),0)</f>
        <v>0</v>
      </c>
    </row>
    <row r="7228" spans="1:20" hidden="1" x14ac:dyDescent="0.35">
      <c r="A7228">
        <f t="shared" si="340"/>
        <v>1022985</v>
      </c>
      <c r="B7228" s="6" t="s">
        <v>1433</v>
      </c>
      <c r="C7228" s="7" t="s">
        <v>553</v>
      </c>
      <c r="D7228" s="7" t="s">
        <v>1095</v>
      </c>
      <c r="E7228" s="7" t="s">
        <v>398</v>
      </c>
      <c r="F7228" s="7" t="s">
        <v>399</v>
      </c>
      <c r="G7228" s="7" t="s">
        <v>1075</v>
      </c>
      <c r="H7228" s="7" t="s">
        <v>1011</v>
      </c>
      <c r="I7228" s="6" t="s">
        <v>12</v>
      </c>
      <c r="J7228" s="1">
        <v>5089</v>
      </c>
      <c r="K7228" s="1">
        <v>0</v>
      </c>
      <c r="L7228" s="1">
        <v>5000</v>
      </c>
      <c r="M7228" s="1">
        <v>-1053</v>
      </c>
      <c r="N7228" s="1">
        <v>0</v>
      </c>
      <c r="O7228" s="1">
        <v>5000</v>
      </c>
      <c r="P7228" s="1">
        <v>5000</v>
      </c>
      <c r="Q7228" s="12"/>
      <c r="R7228" s="29">
        <f t="shared" si="341"/>
        <v>0</v>
      </c>
      <c r="S7228" t="str">
        <f t="shared" si="342"/>
        <v>OK</v>
      </c>
      <c r="T7228" s="10">
        <f>IFERROR(VLOOKUP(A7228,[1]!Tabla1[[#All],[Material]:[venta nueva]],38,FALSE),0)</f>
        <v>0</v>
      </c>
    </row>
    <row r="7229" spans="1:20" hidden="1" x14ac:dyDescent="0.35">
      <c r="A7229">
        <f t="shared" si="340"/>
        <v>1022986</v>
      </c>
      <c r="B7229" s="6" t="s">
        <v>1433</v>
      </c>
      <c r="C7229" s="7" t="s">
        <v>553</v>
      </c>
      <c r="D7229" s="7" t="s">
        <v>1095</v>
      </c>
      <c r="E7229" s="7" t="s">
        <v>400</v>
      </c>
      <c r="F7229" s="7" t="s">
        <v>401</v>
      </c>
      <c r="G7229" s="7" t="s">
        <v>1082</v>
      </c>
      <c r="H7229" s="7" t="s">
        <v>1013</v>
      </c>
      <c r="I7229" s="6" t="s">
        <v>12</v>
      </c>
      <c r="J7229" s="1">
        <v>-3528</v>
      </c>
      <c r="K7229" s="1">
        <v>3528</v>
      </c>
      <c r="L7229" s="1">
        <v>0</v>
      </c>
      <c r="M7229" s="1">
        <v>370</v>
      </c>
      <c r="N7229" s="1">
        <v>3528</v>
      </c>
      <c r="O7229" s="1">
        <v>0</v>
      </c>
      <c r="P7229" s="1"/>
      <c r="Q7229" s="12"/>
      <c r="R7229" s="29">
        <f t="shared" si="341"/>
        <v>0</v>
      </c>
      <c r="S7229" t="str">
        <f t="shared" si="342"/>
        <v>OK</v>
      </c>
      <c r="T7229" s="10">
        <f>IFERROR(VLOOKUP(A7229,[1]!Tabla1[[#All],[Material]:[venta nueva]],38,FALSE),0)</f>
        <v>0</v>
      </c>
    </row>
    <row r="7230" spans="1:20" hidden="1" x14ac:dyDescent="0.35">
      <c r="A7230">
        <f t="shared" si="340"/>
        <v>1022987</v>
      </c>
      <c r="B7230" s="6" t="s">
        <v>1433</v>
      </c>
      <c r="C7230" s="7" t="s">
        <v>553</v>
      </c>
      <c r="D7230" s="7" t="s">
        <v>1095</v>
      </c>
      <c r="E7230" s="7" t="s">
        <v>546</v>
      </c>
      <c r="F7230" s="7" t="s">
        <v>547</v>
      </c>
      <c r="G7230" s="7" t="s">
        <v>1079</v>
      </c>
      <c r="H7230" s="7" t="s">
        <v>1007</v>
      </c>
      <c r="I7230" s="6" t="s">
        <v>16</v>
      </c>
      <c r="J7230" s="1">
        <v>-16992</v>
      </c>
      <c r="K7230" s="1">
        <v>38592</v>
      </c>
      <c r="L7230" s="1">
        <v>24000</v>
      </c>
      <c r="M7230" s="1">
        <v>-2400</v>
      </c>
      <c r="N7230" s="1">
        <v>38592</v>
      </c>
      <c r="O7230" s="1">
        <v>24000</v>
      </c>
      <c r="P7230" s="1">
        <v>48000</v>
      </c>
      <c r="Q7230" s="12"/>
      <c r="R7230" s="29">
        <f t="shared" si="341"/>
        <v>-24000</v>
      </c>
      <c r="S7230" t="str">
        <f t="shared" si="342"/>
        <v>Pendiente de ingreso</v>
      </c>
      <c r="T7230" s="10">
        <f>IFERROR(VLOOKUP(A7230,[1]!Tabla1[[#All],[Material]:[venta nueva]],38,FALSE),0)</f>
        <v>0</v>
      </c>
    </row>
    <row r="7231" spans="1:20" hidden="1" x14ac:dyDescent="0.35">
      <c r="A7231">
        <f t="shared" si="340"/>
        <v>1022990</v>
      </c>
      <c r="B7231" s="6" t="s">
        <v>1433</v>
      </c>
      <c r="C7231" s="7" t="s">
        <v>553</v>
      </c>
      <c r="D7231" s="7" t="s">
        <v>1095</v>
      </c>
      <c r="E7231" s="7" t="s">
        <v>404</v>
      </c>
      <c r="F7231" s="7" t="s">
        <v>405</v>
      </c>
      <c r="G7231" s="7" t="s">
        <v>1082</v>
      </c>
      <c r="H7231" s="7" t="s">
        <v>1013</v>
      </c>
      <c r="I7231" s="6" t="s">
        <v>16</v>
      </c>
      <c r="J7231" s="1">
        <v>18404</v>
      </c>
      <c r="K7231" s="1">
        <v>0</v>
      </c>
      <c r="L7231" s="1">
        <v>0</v>
      </c>
      <c r="M7231" s="1"/>
      <c r="N7231" s="1"/>
      <c r="O7231" s="1"/>
      <c r="P7231" s="1"/>
      <c r="Q7231" s="12"/>
      <c r="R7231" s="29">
        <f t="shared" si="341"/>
        <v>0</v>
      </c>
      <c r="S7231" t="str">
        <f t="shared" si="342"/>
        <v>OK</v>
      </c>
      <c r="T7231" s="10">
        <f>IFERROR(VLOOKUP(A7231,[1]!Tabla1[[#All],[Material]:[venta nueva]],38,FALSE),0)</f>
        <v>0</v>
      </c>
    </row>
    <row r="7232" spans="1:20" hidden="1" x14ac:dyDescent="0.35">
      <c r="A7232">
        <f t="shared" si="340"/>
        <v>1022996</v>
      </c>
      <c r="B7232" s="6" t="s">
        <v>1433</v>
      </c>
      <c r="C7232" s="7" t="s">
        <v>553</v>
      </c>
      <c r="D7232" s="7" t="s">
        <v>1095</v>
      </c>
      <c r="E7232" s="7" t="s">
        <v>406</v>
      </c>
      <c r="F7232" s="7" t="s">
        <v>407</v>
      </c>
      <c r="G7232" s="7" t="s">
        <v>1078</v>
      </c>
      <c r="H7232" s="7" t="s">
        <v>1009</v>
      </c>
      <c r="I7232" s="6" t="s">
        <v>11</v>
      </c>
      <c r="J7232" s="1">
        <v>4445</v>
      </c>
      <c r="K7232" s="1">
        <v>0</v>
      </c>
      <c r="L7232" s="1">
        <v>0</v>
      </c>
      <c r="M7232" s="1">
        <v>4445</v>
      </c>
      <c r="N7232" s="1">
        <v>0</v>
      </c>
      <c r="O7232" s="1">
        <v>0</v>
      </c>
      <c r="P7232" s="1"/>
      <c r="Q7232" s="12"/>
      <c r="R7232" s="29">
        <f t="shared" si="341"/>
        <v>0</v>
      </c>
      <c r="S7232" t="str">
        <f t="shared" si="342"/>
        <v>OK</v>
      </c>
      <c r="T7232" s="10">
        <f>IFERROR(VLOOKUP(A7232,[1]!Tabla1[[#All],[Material]:[venta nueva]],38,FALSE),0)</f>
        <v>0</v>
      </c>
    </row>
    <row r="7233" spans="1:20" hidden="1" x14ac:dyDescent="0.35">
      <c r="A7233">
        <f t="shared" si="340"/>
        <v>1023037</v>
      </c>
      <c r="B7233" s="6" t="s">
        <v>1433</v>
      </c>
      <c r="C7233" s="7" t="s">
        <v>553</v>
      </c>
      <c r="D7233" s="7" t="s">
        <v>1095</v>
      </c>
      <c r="E7233" s="7" t="s">
        <v>409</v>
      </c>
      <c r="F7233" s="7" t="s">
        <v>410</v>
      </c>
      <c r="G7233" s="7" t="s">
        <v>1082</v>
      </c>
      <c r="H7233" s="7" t="s">
        <v>1013</v>
      </c>
      <c r="I7233" s="6" t="s">
        <v>12</v>
      </c>
      <c r="J7233" s="1">
        <v>15560</v>
      </c>
      <c r="K7233" s="1">
        <v>72440</v>
      </c>
      <c r="L7233" s="1">
        <v>88000</v>
      </c>
      <c r="M7233" s="1">
        <v>1189</v>
      </c>
      <c r="N7233" s="1">
        <v>72440</v>
      </c>
      <c r="O7233" s="1">
        <v>88000</v>
      </c>
      <c r="P7233" s="1">
        <v>88000</v>
      </c>
      <c r="Q7233" s="12"/>
      <c r="R7233" s="29">
        <f t="shared" si="341"/>
        <v>0</v>
      </c>
      <c r="S7233" t="str">
        <f t="shared" si="342"/>
        <v>OK</v>
      </c>
      <c r="T7233" s="10">
        <f>IFERROR(VLOOKUP(A7233,[1]!Tabla1[[#All],[Material]:[venta nueva]],38,FALSE),0)</f>
        <v>0</v>
      </c>
    </row>
    <row r="7234" spans="1:20" hidden="1" x14ac:dyDescent="0.35">
      <c r="A7234">
        <f t="shared" si="340"/>
        <v>1023038</v>
      </c>
      <c r="B7234" s="6" t="s">
        <v>1433</v>
      </c>
      <c r="C7234" s="7" t="s">
        <v>553</v>
      </c>
      <c r="D7234" s="7" t="s">
        <v>1095</v>
      </c>
      <c r="E7234" s="7" t="s">
        <v>411</v>
      </c>
      <c r="F7234" s="7" t="s">
        <v>412</v>
      </c>
      <c r="G7234" s="7" t="s">
        <v>1075</v>
      </c>
      <c r="H7234" s="7" t="s">
        <v>1011</v>
      </c>
      <c r="I7234" s="6" t="s">
        <v>12</v>
      </c>
      <c r="J7234" s="1">
        <v>-13314</v>
      </c>
      <c r="K7234" s="1">
        <v>123314</v>
      </c>
      <c r="L7234" s="1">
        <v>110000</v>
      </c>
      <c r="M7234" s="1">
        <v>-8072</v>
      </c>
      <c r="N7234" s="1">
        <v>101314</v>
      </c>
      <c r="O7234" s="1">
        <v>88000</v>
      </c>
      <c r="P7234" s="1">
        <v>88000</v>
      </c>
      <c r="Q7234" s="12"/>
      <c r="R7234" s="29">
        <f t="shared" si="341"/>
        <v>0</v>
      </c>
      <c r="S7234" t="str">
        <f t="shared" si="342"/>
        <v>OK</v>
      </c>
      <c r="T7234" s="10">
        <f>IFERROR(VLOOKUP(A7234,[1]!Tabla1[[#All],[Material]:[venta nueva]],38,FALSE),0)</f>
        <v>0</v>
      </c>
    </row>
    <row r="7235" spans="1:20" hidden="1" x14ac:dyDescent="0.35">
      <c r="A7235">
        <f t="shared" si="340"/>
        <v>1023051</v>
      </c>
      <c r="B7235" s="6" t="s">
        <v>1433</v>
      </c>
      <c r="C7235" s="7" t="s">
        <v>553</v>
      </c>
      <c r="D7235" s="7" t="s">
        <v>1095</v>
      </c>
      <c r="E7235" s="7" t="s">
        <v>616</v>
      </c>
      <c r="F7235" s="7" t="s">
        <v>617</v>
      </c>
      <c r="G7235" s="7" t="s">
        <v>1075</v>
      </c>
      <c r="H7235" s="7" t="s">
        <v>1011</v>
      </c>
      <c r="I7235" s="6" t="s">
        <v>16</v>
      </c>
      <c r="J7235" s="1">
        <v>4535</v>
      </c>
      <c r="K7235" s="1">
        <v>0</v>
      </c>
      <c r="L7235" s="1">
        <v>0</v>
      </c>
      <c r="M7235" s="1">
        <v>4535</v>
      </c>
      <c r="N7235" s="1">
        <v>0</v>
      </c>
      <c r="O7235" s="1">
        <v>0</v>
      </c>
      <c r="P7235" s="1">
        <v>3000</v>
      </c>
      <c r="Q7235" s="12"/>
      <c r="R7235" s="29">
        <f t="shared" si="341"/>
        <v>-3000</v>
      </c>
      <c r="S7235" t="str">
        <f t="shared" si="342"/>
        <v>Pendiente de ingreso</v>
      </c>
      <c r="T7235" s="10">
        <f>IFERROR(VLOOKUP(A7235,[1]!Tabla1[[#All],[Material]:[venta nueva]],38,FALSE),0)</f>
        <v>0</v>
      </c>
    </row>
    <row r="7236" spans="1:20" hidden="1" x14ac:dyDescent="0.35">
      <c r="A7236">
        <f t="shared" si="340"/>
        <v>1023055</v>
      </c>
      <c r="B7236" s="6" t="s">
        <v>1433</v>
      </c>
      <c r="C7236" s="7" t="s">
        <v>553</v>
      </c>
      <c r="D7236" s="7" t="s">
        <v>1095</v>
      </c>
      <c r="E7236" s="7" t="s">
        <v>542</v>
      </c>
      <c r="F7236" s="7" t="s">
        <v>543</v>
      </c>
      <c r="G7236" s="7" t="s">
        <v>1075</v>
      </c>
      <c r="H7236" s="7" t="s">
        <v>1011</v>
      </c>
      <c r="I7236" s="6" t="s">
        <v>16</v>
      </c>
      <c r="J7236" s="1">
        <v>-10538</v>
      </c>
      <c r="K7236" s="1">
        <v>10538</v>
      </c>
      <c r="L7236" s="1">
        <v>0</v>
      </c>
      <c r="M7236" s="1">
        <v>5910</v>
      </c>
      <c r="N7236" s="1">
        <v>10538</v>
      </c>
      <c r="O7236" s="1">
        <v>0</v>
      </c>
      <c r="P7236" s="1">
        <v>5000</v>
      </c>
      <c r="Q7236" s="12"/>
      <c r="R7236" s="29">
        <f t="shared" si="341"/>
        <v>-5000</v>
      </c>
      <c r="S7236" t="str">
        <f t="shared" si="342"/>
        <v>Pendiente de ingreso</v>
      </c>
      <c r="T7236" s="10">
        <f>IFERROR(VLOOKUP(A7236,[1]!Tabla1[[#All],[Material]:[venta nueva]],38,FALSE),0)</f>
        <v>0</v>
      </c>
    </row>
    <row r="7237" spans="1:20" hidden="1" x14ac:dyDescent="0.35">
      <c r="A7237">
        <f t="shared" si="340"/>
        <v>1023084</v>
      </c>
      <c r="B7237" s="6" t="s">
        <v>1433</v>
      </c>
      <c r="C7237" s="7" t="s">
        <v>553</v>
      </c>
      <c r="D7237" s="7" t="s">
        <v>1095</v>
      </c>
      <c r="E7237" s="7" t="s">
        <v>1440</v>
      </c>
      <c r="F7237" s="7" t="s">
        <v>1441</v>
      </c>
      <c r="G7237" s="7" t="s">
        <v>1075</v>
      </c>
      <c r="H7237" s="7" t="s">
        <v>1035</v>
      </c>
      <c r="I7237" s="6" t="s">
        <v>16</v>
      </c>
      <c r="J7237" s="1">
        <v>391</v>
      </c>
      <c r="K7237" s="1">
        <v>0</v>
      </c>
      <c r="L7237" s="1">
        <v>0</v>
      </c>
      <c r="M7237" s="1">
        <v>391</v>
      </c>
      <c r="N7237" s="1">
        <v>0</v>
      </c>
      <c r="O7237" s="1">
        <v>0</v>
      </c>
      <c r="P7237" s="1"/>
      <c r="Q7237" s="12"/>
      <c r="R7237" s="29">
        <f t="shared" si="341"/>
        <v>0</v>
      </c>
      <c r="S7237" t="str">
        <f t="shared" si="342"/>
        <v>OK</v>
      </c>
      <c r="T7237" s="10">
        <f>IFERROR(VLOOKUP(A7237,[1]!Tabla1[[#All],[Material]:[venta nueva]],38,FALSE),0)</f>
        <v>0</v>
      </c>
    </row>
    <row r="7238" spans="1:20" hidden="1" x14ac:dyDescent="0.35">
      <c r="A7238">
        <f t="shared" ref="A7238:A7301" si="343">+E7238*1</f>
        <v>1023090</v>
      </c>
      <c r="B7238" s="6" t="s">
        <v>1433</v>
      </c>
      <c r="C7238" s="7" t="s">
        <v>553</v>
      </c>
      <c r="D7238" s="7" t="s">
        <v>1095</v>
      </c>
      <c r="E7238" s="7" t="s">
        <v>413</v>
      </c>
      <c r="F7238" s="7" t="s">
        <v>414</v>
      </c>
      <c r="G7238" s="7" t="s">
        <v>1082</v>
      </c>
      <c r="H7238" s="7" t="s">
        <v>1013</v>
      </c>
      <c r="I7238" s="6" t="s">
        <v>12</v>
      </c>
      <c r="J7238" s="1">
        <v>-6766</v>
      </c>
      <c r="K7238" s="1">
        <v>6766</v>
      </c>
      <c r="L7238" s="1">
        <v>0</v>
      </c>
      <c r="M7238" s="1">
        <v>-3736</v>
      </c>
      <c r="N7238" s="1">
        <v>6766</v>
      </c>
      <c r="O7238" s="1">
        <v>0</v>
      </c>
      <c r="P7238" s="1"/>
      <c r="Q7238" s="12"/>
      <c r="R7238" s="29">
        <f t="shared" si="341"/>
        <v>0</v>
      </c>
      <c r="S7238" t="str">
        <f t="shared" si="342"/>
        <v>OK</v>
      </c>
      <c r="T7238" s="10">
        <f>IFERROR(VLOOKUP(A7238,[1]!Tabla1[[#All],[Material]:[venta nueva]],38,FALSE),0)</f>
        <v>0</v>
      </c>
    </row>
    <row r="7239" spans="1:20" hidden="1" x14ac:dyDescent="0.35">
      <c r="A7239">
        <f t="shared" si="343"/>
        <v>1023144</v>
      </c>
      <c r="B7239" s="6" t="s">
        <v>1433</v>
      </c>
      <c r="C7239" s="7" t="s">
        <v>553</v>
      </c>
      <c r="D7239" s="7" t="s">
        <v>1095</v>
      </c>
      <c r="E7239" s="7" t="s">
        <v>576</v>
      </c>
      <c r="F7239" s="7" t="s">
        <v>577</v>
      </c>
      <c r="G7239" s="7" t="s">
        <v>1079</v>
      </c>
      <c r="H7239" s="7" t="s">
        <v>1040</v>
      </c>
      <c r="I7239" s="6" t="s">
        <v>12</v>
      </c>
      <c r="J7239" s="1">
        <v>-14439</v>
      </c>
      <c r="K7239" s="1">
        <v>0</v>
      </c>
      <c r="L7239" s="1">
        <v>0</v>
      </c>
      <c r="M7239" s="1">
        <v>-25391</v>
      </c>
      <c r="N7239" s="1">
        <v>24000</v>
      </c>
      <c r="O7239" s="1">
        <v>22000</v>
      </c>
      <c r="P7239" s="1">
        <v>96000</v>
      </c>
      <c r="Q7239" s="12"/>
      <c r="R7239" s="29">
        <f t="shared" si="341"/>
        <v>-74000</v>
      </c>
      <c r="S7239" t="str">
        <f t="shared" si="342"/>
        <v>Pendiente de ingreso</v>
      </c>
      <c r="T7239" s="10">
        <f>IFERROR(VLOOKUP(A7239,[1]!Tabla1[[#All],[Material]:[venta nueva]],38,FALSE),0)</f>
        <v>0</v>
      </c>
    </row>
    <row r="7240" spans="1:20" hidden="1" x14ac:dyDescent="0.35">
      <c r="A7240">
        <f t="shared" si="343"/>
        <v>1023163</v>
      </c>
      <c r="B7240" s="6" t="s">
        <v>1433</v>
      </c>
      <c r="C7240" s="7" t="s">
        <v>553</v>
      </c>
      <c r="D7240" s="7" t="s">
        <v>1095</v>
      </c>
      <c r="E7240" s="7" t="s">
        <v>428</v>
      </c>
      <c r="F7240" s="7" t="s">
        <v>429</v>
      </c>
      <c r="G7240" s="7" t="s">
        <v>1075</v>
      </c>
      <c r="H7240" s="7" t="s">
        <v>1011</v>
      </c>
      <c r="I7240" s="6" t="s">
        <v>16</v>
      </c>
      <c r="J7240" s="1">
        <v>6664</v>
      </c>
      <c r="K7240" s="1">
        <v>15836</v>
      </c>
      <c r="L7240" s="1">
        <v>25000</v>
      </c>
      <c r="M7240" s="1">
        <v>-2500</v>
      </c>
      <c r="N7240" s="1">
        <v>15836</v>
      </c>
      <c r="O7240" s="1">
        <v>25000</v>
      </c>
      <c r="P7240" s="1">
        <v>25000</v>
      </c>
      <c r="Q7240" s="12"/>
      <c r="R7240" s="29">
        <f t="shared" si="341"/>
        <v>0</v>
      </c>
      <c r="S7240" t="str">
        <f t="shared" si="342"/>
        <v>OK</v>
      </c>
      <c r="T7240" s="10">
        <f>IFERROR(VLOOKUP(A7240,[1]!Tabla1[[#All],[Material]:[venta nueva]],38,FALSE),0)</f>
        <v>0</v>
      </c>
    </row>
    <row r="7241" spans="1:20" hidden="1" x14ac:dyDescent="0.35">
      <c r="A7241">
        <f t="shared" si="343"/>
        <v>1023164</v>
      </c>
      <c r="B7241" s="6" t="s">
        <v>1433</v>
      </c>
      <c r="C7241" s="7" t="s">
        <v>553</v>
      </c>
      <c r="D7241" s="7" t="s">
        <v>1095</v>
      </c>
      <c r="E7241" s="7" t="s">
        <v>1442</v>
      </c>
      <c r="F7241" s="7" t="s">
        <v>1443</v>
      </c>
      <c r="G7241" s="7" t="s">
        <v>1075</v>
      </c>
      <c r="H7241" s="7" t="s">
        <v>1011</v>
      </c>
      <c r="I7241" s="6" t="s">
        <v>12</v>
      </c>
      <c r="J7241" s="1">
        <v>0</v>
      </c>
      <c r="K7241" s="1">
        <v>14000</v>
      </c>
      <c r="L7241" s="1">
        <v>14000</v>
      </c>
      <c r="M7241" s="1"/>
      <c r="N7241" s="1"/>
      <c r="O7241" s="1"/>
      <c r="P7241" s="1"/>
      <c r="Q7241" s="12"/>
      <c r="R7241" s="29">
        <f t="shared" si="341"/>
        <v>0</v>
      </c>
      <c r="S7241" t="str">
        <f t="shared" si="342"/>
        <v>OK</v>
      </c>
      <c r="T7241" s="10">
        <f>IFERROR(VLOOKUP(A7241,[1]!Tabla1[[#All],[Material]:[venta nueva]],38,FALSE),0)</f>
        <v>0</v>
      </c>
    </row>
    <row r="7242" spans="1:20" hidden="1" x14ac:dyDescent="0.35">
      <c r="A7242">
        <f t="shared" si="343"/>
        <v>1023183</v>
      </c>
      <c r="B7242" s="6" t="s">
        <v>1433</v>
      </c>
      <c r="C7242" s="7" t="s">
        <v>553</v>
      </c>
      <c r="D7242" s="7" t="s">
        <v>1095</v>
      </c>
      <c r="E7242" s="7" t="s">
        <v>430</v>
      </c>
      <c r="F7242" s="7" t="s">
        <v>431</v>
      </c>
      <c r="G7242" s="7" t="s">
        <v>1085</v>
      </c>
      <c r="H7242" s="7" t="s">
        <v>1019</v>
      </c>
      <c r="I7242" s="6" t="s">
        <v>12</v>
      </c>
      <c r="J7242" s="1">
        <v>9035</v>
      </c>
      <c r="K7242" s="1">
        <v>32000</v>
      </c>
      <c r="L7242" s="1">
        <v>44000</v>
      </c>
      <c r="M7242" s="1">
        <v>8517</v>
      </c>
      <c r="N7242" s="1">
        <v>0</v>
      </c>
      <c r="O7242" s="1">
        <v>0</v>
      </c>
      <c r="P7242" s="1"/>
      <c r="Q7242" s="12"/>
      <c r="R7242" s="29">
        <f t="shared" si="341"/>
        <v>0</v>
      </c>
      <c r="S7242" t="str">
        <f t="shared" si="342"/>
        <v>OK</v>
      </c>
      <c r="T7242" s="10">
        <f>IFERROR(VLOOKUP(A7242,[1]!Tabla1[[#All],[Material]:[venta nueva]],38,FALSE),0)</f>
        <v>0</v>
      </c>
    </row>
    <row r="7243" spans="1:20" hidden="1" x14ac:dyDescent="0.35">
      <c r="A7243">
        <f t="shared" si="343"/>
        <v>1023194</v>
      </c>
      <c r="B7243" s="6" t="s">
        <v>1433</v>
      </c>
      <c r="C7243" s="7" t="s">
        <v>553</v>
      </c>
      <c r="D7243" s="7" t="s">
        <v>1095</v>
      </c>
      <c r="E7243" s="7" t="s">
        <v>434</v>
      </c>
      <c r="F7243" s="7" t="s">
        <v>435</v>
      </c>
      <c r="G7243" s="7" t="s">
        <v>1082</v>
      </c>
      <c r="H7243" s="7" t="s">
        <v>1013</v>
      </c>
      <c r="I7243" s="6" t="s">
        <v>16</v>
      </c>
      <c r="J7243" s="1">
        <v>64</v>
      </c>
      <c r="K7243" s="1">
        <v>8936</v>
      </c>
      <c r="L7243" s="1">
        <v>10000</v>
      </c>
      <c r="M7243" s="1">
        <v>-1000</v>
      </c>
      <c r="N7243" s="1">
        <v>8936</v>
      </c>
      <c r="O7243" s="1">
        <v>10000</v>
      </c>
      <c r="P7243" s="1">
        <v>10000</v>
      </c>
      <c r="Q7243" s="12"/>
      <c r="R7243" s="29">
        <f t="shared" si="341"/>
        <v>0</v>
      </c>
      <c r="S7243" t="str">
        <f t="shared" si="342"/>
        <v>OK</v>
      </c>
      <c r="T7243" s="10">
        <f>IFERROR(VLOOKUP(A7243,[1]!Tabla1[[#All],[Material]:[venta nueva]],38,FALSE),0)</f>
        <v>0</v>
      </c>
    </row>
    <row r="7244" spans="1:20" hidden="1" x14ac:dyDescent="0.35">
      <c r="A7244">
        <f t="shared" si="343"/>
        <v>1023283</v>
      </c>
      <c r="B7244" s="6" t="s">
        <v>1433</v>
      </c>
      <c r="C7244" s="7" t="s">
        <v>553</v>
      </c>
      <c r="D7244" s="7" t="s">
        <v>1095</v>
      </c>
      <c r="E7244" s="7" t="s">
        <v>498</v>
      </c>
      <c r="F7244" s="7" t="s">
        <v>499</v>
      </c>
      <c r="G7244" s="7" t="s">
        <v>1069</v>
      </c>
      <c r="H7244" s="7" t="s">
        <v>1045</v>
      </c>
      <c r="I7244" s="6" t="s">
        <v>12</v>
      </c>
      <c r="J7244" s="1">
        <v>-8538</v>
      </c>
      <c r="K7244" s="1">
        <v>84038</v>
      </c>
      <c r="L7244" s="1">
        <v>72000</v>
      </c>
      <c r="M7244" s="1">
        <v>-13048</v>
      </c>
      <c r="N7244" s="1">
        <v>84038</v>
      </c>
      <c r="O7244" s="1">
        <v>72000</v>
      </c>
      <c r="P7244" s="1">
        <v>96000</v>
      </c>
      <c r="Q7244" s="12"/>
      <c r="R7244" s="29">
        <f t="shared" si="341"/>
        <v>-24000</v>
      </c>
      <c r="S7244" t="str">
        <f t="shared" si="342"/>
        <v>Pendiente de ingreso</v>
      </c>
      <c r="T7244" s="10">
        <f>IFERROR(VLOOKUP(A7244,[1]!Tabla1[[#All],[Material]:[venta nueva]],38,FALSE),0)</f>
        <v>0</v>
      </c>
    </row>
    <row r="7245" spans="1:20" hidden="1" x14ac:dyDescent="0.35">
      <c r="A7245">
        <f t="shared" si="343"/>
        <v>1023295</v>
      </c>
      <c r="B7245" s="6" t="s">
        <v>1433</v>
      </c>
      <c r="C7245" s="7" t="s">
        <v>553</v>
      </c>
      <c r="D7245" s="7" t="s">
        <v>1095</v>
      </c>
      <c r="E7245" s="7" t="s">
        <v>606</v>
      </c>
      <c r="F7245" s="7" t="s">
        <v>607</v>
      </c>
      <c r="G7245" s="7" t="s">
        <v>1069</v>
      </c>
      <c r="H7245" s="7" t="s">
        <v>1016</v>
      </c>
      <c r="I7245" s="6" t="s">
        <v>11</v>
      </c>
      <c r="J7245" s="1">
        <v>0</v>
      </c>
      <c r="K7245" s="1">
        <v>1000</v>
      </c>
      <c r="L7245" s="1">
        <v>1000</v>
      </c>
      <c r="M7245" s="1">
        <v>0</v>
      </c>
      <c r="N7245" s="1">
        <v>1000</v>
      </c>
      <c r="O7245" s="1">
        <v>1000</v>
      </c>
      <c r="P7245" s="1"/>
      <c r="Q7245" s="12"/>
      <c r="R7245" s="29">
        <f t="shared" si="341"/>
        <v>1000</v>
      </c>
      <c r="S7245" t="str">
        <f t="shared" si="342"/>
        <v>Sobre ingreso</v>
      </c>
      <c r="T7245" s="10">
        <f>IFERROR(VLOOKUP(A7245,[1]!Tabla1[[#All],[Material]:[venta nueva]],38,FALSE),0)</f>
        <v>0</v>
      </c>
    </row>
    <row r="7246" spans="1:20" hidden="1" x14ac:dyDescent="0.35">
      <c r="A7246">
        <f t="shared" si="343"/>
        <v>1023301</v>
      </c>
      <c r="B7246" s="6" t="s">
        <v>1433</v>
      </c>
      <c r="C7246" s="7" t="s">
        <v>553</v>
      </c>
      <c r="D7246" s="7" t="s">
        <v>1095</v>
      </c>
      <c r="E7246" s="7" t="s">
        <v>488</v>
      </c>
      <c r="F7246" s="7" t="s">
        <v>489</v>
      </c>
      <c r="G7246" s="7" t="s">
        <v>1075</v>
      </c>
      <c r="H7246" s="7" t="s">
        <v>1035</v>
      </c>
      <c r="I7246" s="6" t="s">
        <v>16</v>
      </c>
      <c r="J7246" s="1">
        <v>5715</v>
      </c>
      <c r="K7246" s="1">
        <v>0</v>
      </c>
      <c r="L7246" s="1">
        <v>0</v>
      </c>
      <c r="M7246" s="1">
        <v>5715</v>
      </c>
      <c r="N7246" s="1">
        <v>0</v>
      </c>
      <c r="O7246" s="1">
        <v>0</v>
      </c>
      <c r="P7246" s="1"/>
      <c r="Q7246" s="12"/>
      <c r="R7246" s="29">
        <f t="shared" si="341"/>
        <v>0</v>
      </c>
      <c r="S7246" t="str">
        <f t="shared" si="342"/>
        <v>OK</v>
      </c>
      <c r="T7246" s="10">
        <f>IFERROR(VLOOKUP(A7246,[1]!Tabla1[[#All],[Material]:[venta nueva]],38,FALSE),0)</f>
        <v>0</v>
      </c>
    </row>
    <row r="7247" spans="1:20" hidden="1" x14ac:dyDescent="0.35">
      <c r="A7247">
        <f t="shared" si="343"/>
        <v>1023307</v>
      </c>
      <c r="B7247" s="6" t="s">
        <v>1433</v>
      </c>
      <c r="C7247" s="7" t="s">
        <v>553</v>
      </c>
      <c r="D7247" s="7" t="s">
        <v>1095</v>
      </c>
      <c r="E7247" s="7" t="s">
        <v>515</v>
      </c>
      <c r="F7247" s="7" t="s">
        <v>516</v>
      </c>
      <c r="G7247" s="7" t="s">
        <v>1069</v>
      </c>
      <c r="H7247" s="7" t="s">
        <v>1026</v>
      </c>
      <c r="I7247" s="6" t="s">
        <v>12</v>
      </c>
      <c r="J7247" s="1">
        <v>-1274</v>
      </c>
      <c r="K7247" s="1">
        <v>1274</v>
      </c>
      <c r="L7247" s="1">
        <v>0</v>
      </c>
      <c r="M7247" s="1">
        <v>0</v>
      </c>
      <c r="N7247" s="1">
        <v>1274</v>
      </c>
      <c r="O7247" s="1">
        <v>0</v>
      </c>
      <c r="P7247" s="1"/>
      <c r="Q7247" s="12"/>
      <c r="R7247" s="29">
        <f t="shared" si="341"/>
        <v>0</v>
      </c>
      <c r="S7247" t="str">
        <f t="shared" si="342"/>
        <v>OK</v>
      </c>
      <c r="T7247" s="10">
        <f>IFERROR(VLOOKUP(A7247,[1]!Tabla1[[#All],[Material]:[venta nueva]],38,FALSE),0)</f>
        <v>0</v>
      </c>
    </row>
    <row r="7248" spans="1:20" hidden="1" x14ac:dyDescent="0.35">
      <c r="A7248">
        <f t="shared" si="343"/>
        <v>1023326</v>
      </c>
      <c r="B7248" s="6" t="s">
        <v>1433</v>
      </c>
      <c r="C7248" s="7" t="s">
        <v>553</v>
      </c>
      <c r="D7248" s="7" t="s">
        <v>1095</v>
      </c>
      <c r="E7248" s="7" t="s">
        <v>540</v>
      </c>
      <c r="F7248" s="7" t="s">
        <v>198</v>
      </c>
      <c r="G7248" s="7" t="s">
        <v>1069</v>
      </c>
      <c r="H7248" s="7" t="s">
        <v>1026</v>
      </c>
      <c r="I7248" s="6" t="s">
        <v>12</v>
      </c>
      <c r="J7248" s="1">
        <v>-20997</v>
      </c>
      <c r="K7248" s="1">
        <v>20997</v>
      </c>
      <c r="L7248" s="1">
        <v>0</v>
      </c>
      <c r="M7248" s="1">
        <v>-9277</v>
      </c>
      <c r="N7248" s="1">
        <v>20997</v>
      </c>
      <c r="O7248" s="1">
        <v>0</v>
      </c>
      <c r="P7248" s="1"/>
      <c r="Q7248" s="12"/>
      <c r="R7248" s="29">
        <f t="shared" si="341"/>
        <v>0</v>
      </c>
      <c r="S7248" t="str">
        <f t="shared" si="342"/>
        <v>OK</v>
      </c>
      <c r="T7248" s="10">
        <f>IFERROR(VLOOKUP(A7248,[1]!Tabla1[[#All],[Material]:[venta nueva]],38,FALSE),0)</f>
        <v>0</v>
      </c>
    </row>
    <row r="7249" spans="1:20" hidden="1" x14ac:dyDescent="0.35">
      <c r="A7249">
        <f t="shared" si="343"/>
        <v>1023329</v>
      </c>
      <c r="B7249" s="6" t="s">
        <v>1433</v>
      </c>
      <c r="C7249" s="7" t="s">
        <v>553</v>
      </c>
      <c r="D7249" s="7" t="s">
        <v>1095</v>
      </c>
      <c r="E7249" s="7" t="s">
        <v>541</v>
      </c>
      <c r="F7249" s="7" t="s">
        <v>196</v>
      </c>
      <c r="G7249" s="7" t="s">
        <v>1080</v>
      </c>
      <c r="H7249" s="7" t="s">
        <v>1024</v>
      </c>
      <c r="I7249" s="6" t="s">
        <v>13</v>
      </c>
      <c r="J7249" s="1">
        <v>-29952</v>
      </c>
      <c r="K7249" s="1">
        <v>14737</v>
      </c>
      <c r="L7249" s="1">
        <v>0</v>
      </c>
      <c r="M7249" s="1">
        <v>-15215</v>
      </c>
      <c r="N7249" s="1">
        <v>14737</v>
      </c>
      <c r="O7249" s="1">
        <v>0</v>
      </c>
      <c r="P7249" s="1"/>
      <c r="Q7249" s="12"/>
      <c r="R7249" s="29">
        <f t="shared" si="341"/>
        <v>0</v>
      </c>
      <c r="S7249" t="str">
        <f t="shared" si="342"/>
        <v>OK</v>
      </c>
      <c r="T7249" s="10">
        <f>IFERROR(VLOOKUP(A7249,[1]!Tabla1[[#All],[Material]:[venta nueva]],38,FALSE),0)</f>
        <v>0</v>
      </c>
    </row>
    <row r="7250" spans="1:20" hidden="1" x14ac:dyDescent="0.35">
      <c r="A7250">
        <f t="shared" si="343"/>
        <v>1023331</v>
      </c>
      <c r="B7250" s="6" t="s">
        <v>1433</v>
      </c>
      <c r="C7250" s="7" t="s">
        <v>553</v>
      </c>
      <c r="D7250" s="7" t="s">
        <v>1095</v>
      </c>
      <c r="E7250" s="7" t="s">
        <v>538</v>
      </c>
      <c r="F7250" s="7" t="s">
        <v>251</v>
      </c>
      <c r="G7250" s="7" t="s">
        <v>1075</v>
      </c>
      <c r="H7250" s="7" t="s">
        <v>1011</v>
      </c>
      <c r="I7250" s="6" t="s">
        <v>11</v>
      </c>
      <c r="J7250" s="1">
        <v>3899</v>
      </c>
      <c r="K7250" s="1">
        <v>0</v>
      </c>
      <c r="L7250" s="1">
        <v>0</v>
      </c>
      <c r="M7250" s="1">
        <v>3899</v>
      </c>
      <c r="N7250" s="1">
        <v>0</v>
      </c>
      <c r="O7250" s="1">
        <v>0</v>
      </c>
      <c r="P7250" s="1"/>
      <c r="Q7250" s="12"/>
      <c r="R7250" s="29">
        <f t="shared" si="341"/>
        <v>0</v>
      </c>
      <c r="S7250" t="str">
        <f t="shared" si="342"/>
        <v>OK</v>
      </c>
      <c r="T7250" s="10">
        <f>IFERROR(VLOOKUP(A7250,[1]!Tabla1[[#All],[Material]:[venta nueva]],38,FALSE),0)</f>
        <v>0</v>
      </c>
    </row>
    <row r="7251" spans="1:20" hidden="1" x14ac:dyDescent="0.35">
      <c r="A7251">
        <f t="shared" si="343"/>
        <v>1023334</v>
      </c>
      <c r="B7251" s="6" t="s">
        <v>1433</v>
      </c>
      <c r="C7251" s="7" t="s">
        <v>553</v>
      </c>
      <c r="D7251" s="7" t="s">
        <v>1095</v>
      </c>
      <c r="E7251" s="7" t="s">
        <v>550</v>
      </c>
      <c r="F7251" s="7" t="s">
        <v>551</v>
      </c>
      <c r="G7251" s="7" t="s">
        <v>1080</v>
      </c>
      <c r="H7251" s="7" t="s">
        <v>1031</v>
      </c>
      <c r="I7251" s="6" t="s">
        <v>13</v>
      </c>
      <c r="J7251" s="1">
        <v>-40297</v>
      </c>
      <c r="K7251" s="1">
        <v>40297</v>
      </c>
      <c r="L7251" s="1">
        <v>0</v>
      </c>
      <c r="M7251" s="1">
        <v>0</v>
      </c>
      <c r="N7251" s="1">
        <v>40297</v>
      </c>
      <c r="O7251" s="1">
        <v>0</v>
      </c>
      <c r="P7251" s="1"/>
      <c r="Q7251" s="12"/>
      <c r="R7251" s="29">
        <f t="shared" si="341"/>
        <v>0</v>
      </c>
      <c r="S7251" t="str">
        <f t="shared" si="342"/>
        <v>OK</v>
      </c>
      <c r="T7251" s="10">
        <f>IFERROR(VLOOKUP(A7251,[1]!Tabla1[[#All],[Material]:[venta nueva]],38,FALSE),0)</f>
        <v>0</v>
      </c>
    </row>
    <row r="7252" spans="1:20" hidden="1" x14ac:dyDescent="0.35">
      <c r="A7252">
        <f t="shared" si="343"/>
        <v>1023336</v>
      </c>
      <c r="B7252" s="6" t="s">
        <v>1433</v>
      </c>
      <c r="C7252" s="7" t="s">
        <v>553</v>
      </c>
      <c r="D7252" s="7" t="s">
        <v>1095</v>
      </c>
      <c r="E7252" s="7" t="s">
        <v>552</v>
      </c>
      <c r="F7252" s="7" t="s">
        <v>551</v>
      </c>
      <c r="G7252" s="7" t="s">
        <v>1080</v>
      </c>
      <c r="H7252" s="7" t="s">
        <v>1031</v>
      </c>
      <c r="I7252" s="6" t="s">
        <v>13</v>
      </c>
      <c r="J7252" s="1">
        <v>41</v>
      </c>
      <c r="K7252" s="1">
        <v>34000</v>
      </c>
      <c r="L7252" s="1">
        <v>48000</v>
      </c>
      <c r="M7252" s="1">
        <v>10058</v>
      </c>
      <c r="N7252" s="1">
        <v>112837</v>
      </c>
      <c r="O7252" s="1">
        <v>192000</v>
      </c>
      <c r="P7252" s="1">
        <v>264000</v>
      </c>
      <c r="Q7252" s="12"/>
      <c r="R7252" s="29">
        <f t="shared" si="341"/>
        <v>-72000</v>
      </c>
      <c r="S7252" t="str">
        <f t="shared" si="342"/>
        <v>Pendiente de ingreso</v>
      </c>
      <c r="T7252" s="10">
        <f>IFERROR(VLOOKUP(A7252,[1]!Tabla1[[#All],[Material]:[venta nueva]],38,FALSE),0)</f>
        <v>0</v>
      </c>
    </row>
    <row r="7253" spans="1:20" hidden="1" x14ac:dyDescent="0.35">
      <c r="A7253">
        <f t="shared" si="343"/>
        <v>1023349</v>
      </c>
      <c r="B7253" s="6" t="s">
        <v>1433</v>
      </c>
      <c r="C7253" s="7" t="s">
        <v>553</v>
      </c>
      <c r="D7253" s="7" t="s">
        <v>1095</v>
      </c>
      <c r="E7253" s="7" t="s">
        <v>564</v>
      </c>
      <c r="F7253" s="7" t="s">
        <v>565</v>
      </c>
      <c r="G7253" s="7" t="s">
        <v>1075</v>
      </c>
      <c r="H7253" s="7" t="s">
        <v>1002</v>
      </c>
      <c r="I7253" s="6" t="s">
        <v>16</v>
      </c>
      <c r="J7253" s="1">
        <v>107</v>
      </c>
      <c r="K7253" s="1">
        <v>4393</v>
      </c>
      <c r="L7253" s="1">
        <v>5000</v>
      </c>
      <c r="M7253" s="1">
        <v>-500</v>
      </c>
      <c r="N7253" s="1">
        <v>4393</v>
      </c>
      <c r="O7253" s="1">
        <v>5000</v>
      </c>
      <c r="P7253" s="1">
        <v>5000</v>
      </c>
      <c r="Q7253" s="12"/>
      <c r="R7253" s="29">
        <f t="shared" si="341"/>
        <v>0</v>
      </c>
      <c r="S7253" t="str">
        <f t="shared" si="342"/>
        <v>OK</v>
      </c>
      <c r="T7253" s="10">
        <f>IFERROR(VLOOKUP(A7253,[1]!Tabla1[[#All],[Material]:[venta nueva]],38,FALSE),0)</f>
        <v>0</v>
      </c>
    </row>
    <row r="7254" spans="1:20" hidden="1" x14ac:dyDescent="0.35">
      <c r="A7254">
        <f t="shared" si="343"/>
        <v>1023350</v>
      </c>
      <c r="B7254" s="6" t="s">
        <v>1433</v>
      </c>
      <c r="C7254" s="7" t="s">
        <v>553</v>
      </c>
      <c r="D7254" s="7" t="s">
        <v>1095</v>
      </c>
      <c r="E7254" s="7" t="s">
        <v>566</v>
      </c>
      <c r="F7254" s="7" t="s">
        <v>567</v>
      </c>
      <c r="G7254" s="7" t="s">
        <v>1075</v>
      </c>
      <c r="H7254" s="7" t="s">
        <v>1011</v>
      </c>
      <c r="I7254" s="6" t="s">
        <v>16</v>
      </c>
      <c r="J7254" s="1">
        <v>2713</v>
      </c>
      <c r="K7254" s="1">
        <v>15287</v>
      </c>
      <c r="L7254" s="1">
        <v>20000</v>
      </c>
      <c r="M7254" s="1">
        <v>-2000</v>
      </c>
      <c r="N7254" s="1">
        <v>15287</v>
      </c>
      <c r="O7254" s="1">
        <v>20000</v>
      </c>
      <c r="P7254" s="1">
        <v>20000</v>
      </c>
      <c r="Q7254" s="12"/>
      <c r="R7254" s="29">
        <f t="shared" si="341"/>
        <v>0</v>
      </c>
      <c r="S7254" t="str">
        <f t="shared" si="342"/>
        <v>OK</v>
      </c>
      <c r="T7254" s="10">
        <f>IFERROR(VLOOKUP(A7254,[1]!Tabla1[[#All],[Material]:[venta nueva]],38,FALSE),0)</f>
        <v>0</v>
      </c>
    </row>
    <row r="7255" spans="1:20" hidden="1" x14ac:dyDescent="0.35">
      <c r="A7255">
        <f t="shared" si="343"/>
        <v>1023351</v>
      </c>
      <c r="B7255" s="6" t="s">
        <v>1433</v>
      </c>
      <c r="C7255" s="7" t="s">
        <v>553</v>
      </c>
      <c r="D7255" s="7" t="s">
        <v>1095</v>
      </c>
      <c r="E7255" s="7" t="s">
        <v>570</v>
      </c>
      <c r="F7255" s="7" t="s">
        <v>585</v>
      </c>
      <c r="G7255" s="7" t="s">
        <v>1082</v>
      </c>
      <c r="H7255" s="7" t="s">
        <v>1013</v>
      </c>
      <c r="I7255" s="6" t="s">
        <v>16</v>
      </c>
      <c r="J7255" s="1">
        <v>-1652</v>
      </c>
      <c r="K7255" s="1">
        <v>6152</v>
      </c>
      <c r="L7255" s="1">
        <v>5000</v>
      </c>
      <c r="M7255" s="1">
        <v>-500</v>
      </c>
      <c r="N7255" s="1">
        <v>6152</v>
      </c>
      <c r="O7255" s="1">
        <v>5000</v>
      </c>
      <c r="P7255" s="1">
        <v>5000</v>
      </c>
      <c r="Q7255" s="12"/>
      <c r="R7255" s="29">
        <f t="shared" si="341"/>
        <v>0</v>
      </c>
      <c r="S7255" t="str">
        <f t="shared" si="342"/>
        <v>OK</v>
      </c>
      <c r="T7255" s="10">
        <f>IFERROR(VLOOKUP(A7255,[1]!Tabla1[[#All],[Material]:[venta nueva]],38,FALSE),0)</f>
        <v>0</v>
      </c>
    </row>
    <row r="7256" spans="1:20" hidden="1" x14ac:dyDescent="0.35">
      <c r="A7256">
        <f t="shared" si="343"/>
        <v>1023352</v>
      </c>
      <c r="B7256" s="6" t="s">
        <v>1433</v>
      </c>
      <c r="C7256" s="7" t="s">
        <v>553</v>
      </c>
      <c r="D7256" s="7" t="s">
        <v>1095</v>
      </c>
      <c r="E7256" s="7" t="s">
        <v>568</v>
      </c>
      <c r="F7256" s="7" t="s">
        <v>587</v>
      </c>
      <c r="G7256" s="7" t="s">
        <v>1082</v>
      </c>
      <c r="H7256" s="7" t="s">
        <v>1013</v>
      </c>
      <c r="I7256" s="6" t="s">
        <v>16</v>
      </c>
      <c r="J7256" s="1">
        <v>-1768</v>
      </c>
      <c r="K7256" s="1">
        <v>51787</v>
      </c>
      <c r="L7256" s="1">
        <v>60000</v>
      </c>
      <c r="M7256" s="1">
        <v>-8237</v>
      </c>
      <c r="N7256" s="1">
        <v>51787</v>
      </c>
      <c r="O7256" s="1">
        <v>60000</v>
      </c>
      <c r="P7256" s="1">
        <v>60000</v>
      </c>
      <c r="Q7256" s="12"/>
      <c r="R7256" s="29">
        <f t="shared" si="341"/>
        <v>0</v>
      </c>
      <c r="S7256" t="str">
        <f t="shared" si="342"/>
        <v>OK</v>
      </c>
      <c r="T7256" s="10">
        <f>IFERROR(VLOOKUP(A7256,[1]!Tabla1[[#All],[Material]:[venta nueva]],38,FALSE),0)</f>
        <v>0</v>
      </c>
    </row>
    <row r="7257" spans="1:20" hidden="1" x14ac:dyDescent="0.35">
      <c r="A7257">
        <f t="shared" si="343"/>
        <v>1023355</v>
      </c>
      <c r="B7257" s="6" t="s">
        <v>1433</v>
      </c>
      <c r="C7257" s="7" t="s">
        <v>553</v>
      </c>
      <c r="D7257" s="7" t="s">
        <v>1095</v>
      </c>
      <c r="E7257" s="7" t="s">
        <v>580</v>
      </c>
      <c r="F7257" s="7" t="s">
        <v>516</v>
      </c>
      <c r="G7257" s="7" t="s">
        <v>1069</v>
      </c>
      <c r="H7257" s="7" t="s">
        <v>1026</v>
      </c>
      <c r="I7257" s="6" t="s">
        <v>11</v>
      </c>
      <c r="J7257" s="1">
        <v>7377</v>
      </c>
      <c r="K7257" s="1">
        <v>24500</v>
      </c>
      <c r="L7257" s="1">
        <v>24000</v>
      </c>
      <c r="M7257" s="1">
        <v>7877</v>
      </c>
      <c r="N7257" s="1">
        <v>24500</v>
      </c>
      <c r="O7257" s="1">
        <v>24000</v>
      </c>
      <c r="P7257" s="1">
        <v>45000</v>
      </c>
      <c r="Q7257" s="12"/>
      <c r="R7257" s="29">
        <f t="shared" si="341"/>
        <v>-21000</v>
      </c>
      <c r="S7257" t="str">
        <f t="shared" si="342"/>
        <v>Pendiente de ingreso</v>
      </c>
      <c r="T7257" s="10">
        <f>IFERROR(VLOOKUP(A7257,[1]!Tabla1[[#All],[Material]:[venta nueva]],38,FALSE),0)</f>
        <v>0</v>
      </c>
    </row>
    <row r="7258" spans="1:20" hidden="1" x14ac:dyDescent="0.35">
      <c r="A7258">
        <f t="shared" si="343"/>
        <v>1023372</v>
      </c>
      <c r="B7258" s="6" t="s">
        <v>1433</v>
      </c>
      <c r="C7258" s="7" t="s">
        <v>553</v>
      </c>
      <c r="D7258" s="7" t="s">
        <v>1095</v>
      </c>
      <c r="E7258" s="7" t="s">
        <v>1173</v>
      </c>
      <c r="F7258" s="7" t="s">
        <v>510</v>
      </c>
      <c r="G7258" s="7" t="s">
        <v>1075</v>
      </c>
      <c r="H7258" s="7" t="s">
        <v>1002</v>
      </c>
      <c r="I7258" s="6" t="s">
        <v>12</v>
      </c>
      <c r="J7258" s="1">
        <v>5707</v>
      </c>
      <c r="K7258" s="1">
        <v>0</v>
      </c>
      <c r="L7258" s="1">
        <v>5707</v>
      </c>
      <c r="M7258" s="1">
        <v>0</v>
      </c>
      <c r="N7258" s="1">
        <v>0</v>
      </c>
      <c r="O7258" s="1">
        <v>5707</v>
      </c>
      <c r="P7258" s="1"/>
      <c r="Q7258" s="12"/>
      <c r="R7258" s="29">
        <f t="shared" si="341"/>
        <v>5707</v>
      </c>
      <c r="S7258" t="str">
        <f t="shared" si="342"/>
        <v>Sobre ingreso</v>
      </c>
      <c r="T7258" s="10">
        <f>IFERROR(VLOOKUP(A7258,[1]!Tabla1[[#All],[Material]:[venta nueva]],38,FALSE),0)</f>
        <v>0</v>
      </c>
    </row>
    <row r="7259" spans="1:20" hidden="1" x14ac:dyDescent="0.35">
      <c r="A7259">
        <f t="shared" si="343"/>
        <v>1023397</v>
      </c>
      <c r="B7259" s="6" t="s">
        <v>1433</v>
      </c>
      <c r="C7259" s="7" t="s">
        <v>553</v>
      </c>
      <c r="D7259" s="7" t="s">
        <v>1095</v>
      </c>
      <c r="E7259" s="7" t="s">
        <v>652</v>
      </c>
      <c r="F7259" s="7" t="s">
        <v>115</v>
      </c>
      <c r="G7259" s="7" t="s">
        <v>1078</v>
      </c>
      <c r="H7259" s="7" t="s">
        <v>1009</v>
      </c>
      <c r="I7259" s="6" t="s">
        <v>12</v>
      </c>
      <c r="J7259" s="1">
        <v>11650</v>
      </c>
      <c r="K7259" s="1">
        <v>0</v>
      </c>
      <c r="L7259" s="1">
        <v>11650</v>
      </c>
      <c r="M7259" s="1">
        <v>-23428</v>
      </c>
      <c r="N7259" s="1">
        <v>0</v>
      </c>
      <c r="O7259" s="1">
        <v>11000</v>
      </c>
      <c r="P7259" s="1">
        <v>11000</v>
      </c>
      <c r="Q7259" s="12"/>
      <c r="R7259" s="29">
        <f t="shared" si="341"/>
        <v>0</v>
      </c>
      <c r="S7259" t="str">
        <f t="shared" si="342"/>
        <v>OK</v>
      </c>
      <c r="T7259" s="10">
        <f>IFERROR(VLOOKUP(A7259,[1]!Tabla1[[#All],[Material]:[venta nueva]],38,FALSE),0)</f>
        <v>0</v>
      </c>
    </row>
    <row r="7260" spans="1:20" hidden="1" x14ac:dyDescent="0.35">
      <c r="A7260">
        <f t="shared" si="343"/>
        <v>1023419</v>
      </c>
      <c r="B7260" s="6" t="s">
        <v>1433</v>
      </c>
      <c r="C7260" s="7" t="s">
        <v>553</v>
      </c>
      <c r="D7260" s="7" t="s">
        <v>1095</v>
      </c>
      <c r="E7260" s="7" t="s">
        <v>1381</v>
      </c>
      <c r="F7260" s="7" t="s">
        <v>547</v>
      </c>
      <c r="G7260" s="7" t="s">
        <v>1078</v>
      </c>
      <c r="H7260" s="7" t="s">
        <v>1006</v>
      </c>
      <c r="I7260" s="6" t="s">
        <v>16</v>
      </c>
      <c r="J7260" s="1">
        <v>2182</v>
      </c>
      <c r="K7260" s="1">
        <v>19418</v>
      </c>
      <c r="L7260" s="1">
        <v>24000</v>
      </c>
      <c r="M7260" s="1">
        <v>-2400</v>
      </c>
      <c r="N7260" s="1">
        <v>19418</v>
      </c>
      <c r="O7260" s="1">
        <v>24000</v>
      </c>
      <c r="P7260" s="1">
        <v>72000</v>
      </c>
      <c r="Q7260" s="12"/>
      <c r="R7260" s="29">
        <f t="shared" si="341"/>
        <v>-48000</v>
      </c>
      <c r="S7260" t="str">
        <f t="shared" si="342"/>
        <v>Pendiente de ingreso</v>
      </c>
      <c r="T7260" s="10">
        <f>IFERROR(VLOOKUP(A7260,[1]!Tabla1[[#All],[Material]:[venta nueva]],38,FALSE),0)</f>
        <v>0</v>
      </c>
    </row>
    <row r="7261" spans="1:20" hidden="1" x14ac:dyDescent="0.35">
      <c r="A7261">
        <f t="shared" si="343"/>
        <v>1023420</v>
      </c>
      <c r="B7261" s="6" t="s">
        <v>1433</v>
      </c>
      <c r="C7261" s="7" t="s">
        <v>553</v>
      </c>
      <c r="D7261" s="7" t="s">
        <v>1095</v>
      </c>
      <c r="E7261" s="7" t="s">
        <v>1444</v>
      </c>
      <c r="F7261" s="7" t="s">
        <v>1445</v>
      </c>
      <c r="G7261" s="7" t="s">
        <v>1076</v>
      </c>
      <c r="H7261" s="7" t="s">
        <v>1022</v>
      </c>
      <c r="I7261" s="6" t="s">
        <v>11</v>
      </c>
      <c r="J7261" s="1">
        <v>0</v>
      </c>
      <c r="K7261" s="1">
        <v>48000</v>
      </c>
      <c r="L7261" s="1">
        <v>48000</v>
      </c>
      <c r="M7261" s="1">
        <v>0</v>
      </c>
      <c r="N7261" s="1">
        <v>48000</v>
      </c>
      <c r="O7261" s="1">
        <v>48000</v>
      </c>
      <c r="P7261" s="1">
        <v>48000</v>
      </c>
      <c r="Q7261" s="12"/>
      <c r="R7261" s="29">
        <f t="shared" si="341"/>
        <v>0</v>
      </c>
      <c r="S7261" t="str">
        <f t="shared" si="342"/>
        <v>OK</v>
      </c>
      <c r="T7261" s="10">
        <f>IFERROR(VLOOKUP(A7261,[1]!Tabla1[[#All],[Material]:[venta nueva]],38,FALSE),0)</f>
        <v>0</v>
      </c>
    </row>
    <row r="7262" spans="1:20" hidden="1" x14ac:dyDescent="0.35">
      <c r="A7262">
        <f t="shared" si="343"/>
        <v>1023433</v>
      </c>
      <c r="B7262" s="6" t="s">
        <v>1433</v>
      </c>
      <c r="C7262" s="7" t="s">
        <v>553</v>
      </c>
      <c r="D7262" s="7" t="s">
        <v>1095</v>
      </c>
      <c r="E7262" s="7" t="s">
        <v>1419</v>
      </c>
      <c r="F7262" s="7" t="s">
        <v>1420</v>
      </c>
      <c r="G7262" s="7" t="s">
        <v>1079</v>
      </c>
      <c r="H7262" s="7" t="s">
        <v>1007</v>
      </c>
      <c r="I7262" s="6" t="s">
        <v>11</v>
      </c>
      <c r="J7262" s="1">
        <v>-72000</v>
      </c>
      <c r="K7262" s="1">
        <v>110455</v>
      </c>
      <c r="L7262" s="1">
        <v>48000</v>
      </c>
      <c r="M7262" s="1">
        <v>-9545</v>
      </c>
      <c r="N7262" s="1">
        <v>110455</v>
      </c>
      <c r="O7262" s="1">
        <v>48000</v>
      </c>
      <c r="P7262" s="1">
        <v>96000</v>
      </c>
      <c r="Q7262" s="12"/>
      <c r="R7262" s="29">
        <f t="shared" si="341"/>
        <v>-48000</v>
      </c>
      <c r="S7262" t="str">
        <f t="shared" si="342"/>
        <v>Pendiente de ingreso</v>
      </c>
      <c r="T7262" s="10">
        <f>IFERROR(VLOOKUP(A7262,[1]!Tabla1[[#All],[Material]:[venta nueva]],38,FALSE),0)</f>
        <v>0</v>
      </c>
    </row>
    <row r="7263" spans="1:20" hidden="1" x14ac:dyDescent="0.35">
      <c r="A7263">
        <f t="shared" si="343"/>
        <v>1023435</v>
      </c>
      <c r="B7263" s="6" t="s">
        <v>1433</v>
      </c>
      <c r="C7263" s="7" t="s">
        <v>553</v>
      </c>
      <c r="D7263" s="7" t="s">
        <v>1095</v>
      </c>
      <c r="E7263" s="7" t="s">
        <v>1421</v>
      </c>
      <c r="F7263" s="7" t="s">
        <v>255</v>
      </c>
      <c r="G7263" s="7" t="s">
        <v>1087</v>
      </c>
      <c r="H7263" s="7" t="s">
        <v>1034</v>
      </c>
      <c r="I7263" s="6" t="s">
        <v>12</v>
      </c>
      <c r="J7263" s="1">
        <v>0</v>
      </c>
      <c r="K7263" s="1">
        <v>315194</v>
      </c>
      <c r="L7263" s="1">
        <v>335809</v>
      </c>
      <c r="M7263" s="1">
        <v>0</v>
      </c>
      <c r="N7263" s="1">
        <v>75385</v>
      </c>
      <c r="O7263" s="1">
        <v>96000</v>
      </c>
      <c r="P7263" s="1">
        <v>96000</v>
      </c>
      <c r="Q7263" s="12"/>
      <c r="R7263" s="29">
        <f t="shared" si="341"/>
        <v>0</v>
      </c>
      <c r="S7263" t="str">
        <f t="shared" si="342"/>
        <v>OK</v>
      </c>
      <c r="T7263" s="10">
        <f>IFERROR(VLOOKUP(A7263,[1]!Tabla1[[#All],[Material]:[venta nueva]],38,FALSE),0)</f>
        <v>0</v>
      </c>
    </row>
    <row r="7264" spans="1:20" hidden="1" x14ac:dyDescent="0.35">
      <c r="A7264">
        <f t="shared" si="343"/>
        <v>1023436</v>
      </c>
      <c r="B7264" s="6" t="s">
        <v>1433</v>
      </c>
      <c r="C7264" s="7" t="s">
        <v>553</v>
      </c>
      <c r="D7264" s="7" t="s">
        <v>1095</v>
      </c>
      <c r="E7264" s="7" t="s">
        <v>1422</v>
      </c>
      <c r="F7264" s="7" t="s">
        <v>1423</v>
      </c>
      <c r="G7264" s="7" t="s">
        <v>1069</v>
      </c>
      <c r="H7264" s="7" t="s">
        <v>1033</v>
      </c>
      <c r="I7264" s="6" t="s">
        <v>11</v>
      </c>
      <c r="J7264" s="1">
        <v>0</v>
      </c>
      <c r="K7264" s="1">
        <v>24000</v>
      </c>
      <c r="L7264" s="1">
        <v>24000</v>
      </c>
      <c r="M7264" s="1">
        <v>0</v>
      </c>
      <c r="N7264" s="1">
        <v>24000</v>
      </c>
      <c r="O7264" s="1">
        <v>24000</v>
      </c>
      <c r="P7264" s="1">
        <v>24000</v>
      </c>
      <c r="Q7264" s="12"/>
      <c r="R7264" s="29">
        <f t="shared" si="341"/>
        <v>0</v>
      </c>
      <c r="S7264" t="str">
        <f t="shared" si="342"/>
        <v>OK</v>
      </c>
      <c r="T7264" s="10">
        <f>IFERROR(VLOOKUP(A7264,[1]!Tabla1[[#All],[Material]:[venta nueva]],38,FALSE),0)</f>
        <v>0</v>
      </c>
    </row>
    <row r="7265" spans="1:20" hidden="1" x14ac:dyDescent="0.35">
      <c r="A7265">
        <f t="shared" si="343"/>
        <v>1023438</v>
      </c>
      <c r="B7265" s="6" t="s">
        <v>1433</v>
      </c>
      <c r="C7265" s="7" t="s">
        <v>553</v>
      </c>
      <c r="D7265" s="7" t="s">
        <v>1095</v>
      </c>
      <c r="E7265" s="7" t="s">
        <v>1424</v>
      </c>
      <c r="F7265" s="7" t="s">
        <v>187</v>
      </c>
      <c r="G7265" s="7" t="s">
        <v>1069</v>
      </c>
      <c r="H7265" s="7" t="s">
        <v>1026</v>
      </c>
      <c r="I7265" s="6" t="s">
        <v>12</v>
      </c>
      <c r="J7265" s="1">
        <v>0</v>
      </c>
      <c r="K7265" s="1">
        <v>150000</v>
      </c>
      <c r="L7265" s="1">
        <v>201433</v>
      </c>
      <c r="M7265" s="1">
        <v>9433</v>
      </c>
      <c r="N7265" s="1">
        <v>150000</v>
      </c>
      <c r="O7265" s="1">
        <v>192000</v>
      </c>
      <c r="P7265" s="1">
        <v>168000</v>
      </c>
      <c r="Q7265" s="12"/>
      <c r="R7265" s="29">
        <f t="shared" si="341"/>
        <v>24000</v>
      </c>
      <c r="S7265" t="str">
        <f t="shared" si="342"/>
        <v>Sobre ingreso</v>
      </c>
      <c r="T7265" s="10">
        <f>IFERROR(VLOOKUP(A7265,[1]!Tabla1[[#All],[Material]:[venta nueva]],38,FALSE),0)</f>
        <v>0</v>
      </c>
    </row>
    <row r="7266" spans="1:20" hidden="1" x14ac:dyDescent="0.35">
      <c r="A7266">
        <f t="shared" si="343"/>
        <v>1023439</v>
      </c>
      <c r="B7266" s="6" t="s">
        <v>1433</v>
      </c>
      <c r="C7266" s="7" t="s">
        <v>553</v>
      </c>
      <c r="D7266" s="7" t="s">
        <v>1095</v>
      </c>
      <c r="E7266" s="7" t="s">
        <v>1425</v>
      </c>
      <c r="F7266" s="7" t="s">
        <v>177</v>
      </c>
      <c r="G7266" s="7" t="s">
        <v>1084</v>
      </c>
      <c r="H7266" s="7" t="s">
        <v>1032</v>
      </c>
      <c r="I7266" s="6" t="s">
        <v>12</v>
      </c>
      <c r="J7266" s="1">
        <v>0</v>
      </c>
      <c r="K7266" s="1">
        <v>100000</v>
      </c>
      <c r="L7266" s="1">
        <v>100000</v>
      </c>
      <c r="M7266" s="1">
        <v>-35501</v>
      </c>
      <c r="N7266" s="1">
        <v>0</v>
      </c>
      <c r="O7266" s="1">
        <v>52000</v>
      </c>
      <c r="P7266" s="1">
        <v>13000</v>
      </c>
      <c r="Q7266" s="12"/>
      <c r="R7266" s="29">
        <f t="shared" si="341"/>
        <v>39000</v>
      </c>
      <c r="S7266" t="str">
        <f t="shared" si="342"/>
        <v>Sobre ingreso</v>
      </c>
      <c r="T7266" s="10">
        <f>IFERROR(VLOOKUP(A7266,[1]!Tabla1[[#All],[Material]:[venta nueva]],38,FALSE),0)</f>
        <v>0</v>
      </c>
    </row>
    <row r="7267" spans="1:20" hidden="1" x14ac:dyDescent="0.35">
      <c r="A7267">
        <f t="shared" si="343"/>
        <v>1020822</v>
      </c>
      <c r="B7267" s="6" t="s">
        <v>1433</v>
      </c>
      <c r="C7267" s="7" t="s">
        <v>553</v>
      </c>
      <c r="D7267" s="7" t="s">
        <v>1096</v>
      </c>
      <c r="E7267" s="7" t="s">
        <v>71</v>
      </c>
      <c r="F7267" s="7" t="s">
        <v>72</v>
      </c>
      <c r="G7267" s="7" t="s">
        <v>1084</v>
      </c>
      <c r="H7267" s="7" t="s">
        <v>1017</v>
      </c>
      <c r="I7267" s="6" t="s">
        <v>8</v>
      </c>
      <c r="J7267" s="1">
        <v>531</v>
      </c>
      <c r="K7267" s="1">
        <v>0</v>
      </c>
      <c r="L7267" s="1">
        <v>10242</v>
      </c>
      <c r="M7267" s="1">
        <v>0</v>
      </c>
      <c r="N7267" s="1">
        <v>0</v>
      </c>
      <c r="O7267" s="1">
        <v>10242</v>
      </c>
      <c r="P7267" s="1">
        <v>10260</v>
      </c>
      <c r="Q7267" s="12"/>
      <c r="R7267" s="29">
        <f t="shared" si="341"/>
        <v>-18</v>
      </c>
      <c r="S7267" t="str">
        <f t="shared" si="342"/>
        <v>Pendiente de ingreso</v>
      </c>
      <c r="T7267" s="10">
        <f>IFERROR(VLOOKUP(A7267,[1]!Tabla1[[#All],[Material]:[venta nueva]],38,FALSE),0)</f>
        <v>0</v>
      </c>
    </row>
    <row r="7268" spans="1:20" hidden="1" x14ac:dyDescent="0.35">
      <c r="A7268">
        <f t="shared" si="343"/>
        <v>1020828</v>
      </c>
      <c r="B7268" s="6" t="s">
        <v>1433</v>
      </c>
      <c r="C7268" s="7" t="s">
        <v>553</v>
      </c>
      <c r="D7268" s="7" t="s">
        <v>1096</v>
      </c>
      <c r="E7268" s="7" t="s">
        <v>73</v>
      </c>
      <c r="F7268" s="7" t="s">
        <v>74</v>
      </c>
      <c r="G7268" s="7" t="s">
        <v>1074</v>
      </c>
      <c r="H7268" s="7" t="s">
        <v>1018</v>
      </c>
      <c r="I7268" s="6" t="s">
        <v>8</v>
      </c>
      <c r="J7268" s="1">
        <v>-33197</v>
      </c>
      <c r="K7268" s="1">
        <v>55521</v>
      </c>
      <c r="L7268" s="1">
        <v>46043</v>
      </c>
      <c r="M7268" s="1">
        <v>-48850</v>
      </c>
      <c r="N7268" s="1">
        <v>55521</v>
      </c>
      <c r="O7268" s="1">
        <v>46043</v>
      </c>
      <c r="P7268" s="1"/>
      <c r="Q7268" s="12"/>
      <c r="R7268" s="29">
        <f t="shared" si="341"/>
        <v>46043</v>
      </c>
      <c r="S7268" t="str">
        <f t="shared" si="342"/>
        <v>Sobre ingreso</v>
      </c>
      <c r="T7268" s="10">
        <f>IFERROR(VLOOKUP(A7268,[1]!Tabla1[[#All],[Material]:[venta nueva]],38,FALSE),0)</f>
        <v>0</v>
      </c>
    </row>
    <row r="7269" spans="1:20" hidden="1" x14ac:dyDescent="0.35">
      <c r="A7269">
        <f t="shared" si="343"/>
        <v>1020845</v>
      </c>
      <c r="B7269" s="6" t="s">
        <v>1433</v>
      </c>
      <c r="C7269" s="7" t="s">
        <v>553</v>
      </c>
      <c r="D7269" s="7" t="s">
        <v>1096</v>
      </c>
      <c r="E7269" s="7" t="s">
        <v>507</v>
      </c>
      <c r="F7269" s="7" t="s">
        <v>476</v>
      </c>
      <c r="G7269" s="7" t="s">
        <v>1075</v>
      </c>
      <c r="H7269" s="7" t="s">
        <v>1011</v>
      </c>
      <c r="I7269" s="6" t="s">
        <v>10</v>
      </c>
      <c r="J7269" s="1">
        <v>-21905</v>
      </c>
      <c r="K7269" s="1">
        <v>21905</v>
      </c>
      <c r="L7269" s="1">
        <v>0</v>
      </c>
      <c r="M7269" s="1">
        <v>0</v>
      </c>
      <c r="N7269" s="1">
        <v>21905</v>
      </c>
      <c r="O7269" s="1">
        <v>0</v>
      </c>
      <c r="P7269" s="1"/>
      <c r="Q7269" s="12"/>
      <c r="R7269" s="29">
        <f t="shared" si="341"/>
        <v>0</v>
      </c>
      <c r="S7269" t="str">
        <f t="shared" si="342"/>
        <v>OK</v>
      </c>
      <c r="T7269" s="10">
        <f>IFERROR(VLOOKUP(A7269,[1]!Tabla1[[#All],[Material]:[venta nueva]],38,FALSE),0)</f>
        <v>0</v>
      </c>
    </row>
    <row r="7270" spans="1:20" hidden="1" x14ac:dyDescent="0.35">
      <c r="A7270">
        <f t="shared" si="343"/>
        <v>1020853</v>
      </c>
      <c r="B7270" s="6" t="s">
        <v>1433</v>
      </c>
      <c r="C7270" s="7" t="s">
        <v>553</v>
      </c>
      <c r="D7270" s="7" t="s">
        <v>1096</v>
      </c>
      <c r="E7270" s="7" t="s">
        <v>77</v>
      </c>
      <c r="F7270" s="7" t="s">
        <v>78</v>
      </c>
      <c r="G7270" s="7" t="s">
        <v>985</v>
      </c>
      <c r="H7270" s="7" t="s">
        <v>1012</v>
      </c>
      <c r="I7270" s="6" t="s">
        <v>9</v>
      </c>
      <c r="J7270" s="1">
        <v>-14588</v>
      </c>
      <c r="K7270" s="1">
        <v>137162</v>
      </c>
      <c r="L7270" s="1">
        <v>120000</v>
      </c>
      <c r="M7270" s="1">
        <v>574</v>
      </c>
      <c r="N7270" s="1">
        <v>135162</v>
      </c>
      <c r="O7270" s="1">
        <v>120000</v>
      </c>
      <c r="P7270" s="1">
        <v>140000</v>
      </c>
      <c r="Q7270" s="12"/>
      <c r="R7270" s="29">
        <f t="shared" si="341"/>
        <v>-20000</v>
      </c>
      <c r="S7270" t="str">
        <f t="shared" si="342"/>
        <v>Pendiente de ingreso</v>
      </c>
      <c r="T7270" s="10">
        <f>IFERROR(VLOOKUP(A7270,[1]!Tabla1[[#All],[Material]:[venta nueva]],38,FALSE),0)</f>
        <v>0</v>
      </c>
    </row>
    <row r="7271" spans="1:20" hidden="1" x14ac:dyDescent="0.35">
      <c r="A7271">
        <f t="shared" si="343"/>
        <v>1020878</v>
      </c>
      <c r="B7271" s="6" t="s">
        <v>1433</v>
      </c>
      <c r="C7271" s="7" t="s">
        <v>553</v>
      </c>
      <c r="D7271" s="7" t="s">
        <v>1096</v>
      </c>
      <c r="E7271" s="7" t="s">
        <v>472</v>
      </c>
      <c r="F7271" s="7" t="s">
        <v>473</v>
      </c>
      <c r="G7271" s="7" t="s">
        <v>1084</v>
      </c>
      <c r="H7271" s="7" t="s">
        <v>1017</v>
      </c>
      <c r="I7271" s="6" t="s">
        <v>8</v>
      </c>
      <c r="J7271" s="1">
        <v>48383</v>
      </c>
      <c r="K7271" s="1">
        <v>0</v>
      </c>
      <c r="L7271" s="1">
        <v>0</v>
      </c>
      <c r="M7271" s="1">
        <v>48343</v>
      </c>
      <c r="N7271" s="1">
        <v>0</v>
      </c>
      <c r="O7271" s="1">
        <v>0</v>
      </c>
      <c r="P7271" s="1">
        <v>24001.9</v>
      </c>
      <c r="Q7271" s="12"/>
      <c r="R7271" s="29">
        <f t="shared" si="341"/>
        <v>-24001.9</v>
      </c>
      <c r="S7271" t="str">
        <f t="shared" si="342"/>
        <v>Pendiente de ingreso</v>
      </c>
      <c r="T7271" s="10">
        <f>IFERROR(VLOOKUP(A7271,[1]!Tabla1[[#All],[Material]:[venta nueva]],38,FALSE),0)</f>
        <v>0</v>
      </c>
    </row>
    <row r="7272" spans="1:20" hidden="1" x14ac:dyDescent="0.35">
      <c r="A7272">
        <f t="shared" si="343"/>
        <v>1021005</v>
      </c>
      <c r="B7272" s="6" t="s">
        <v>1433</v>
      </c>
      <c r="C7272" s="7" t="s">
        <v>553</v>
      </c>
      <c r="D7272" s="7" t="s">
        <v>1096</v>
      </c>
      <c r="E7272" s="7" t="s">
        <v>101</v>
      </c>
      <c r="F7272" s="7" t="s">
        <v>102</v>
      </c>
      <c r="G7272" s="7" t="s">
        <v>1077</v>
      </c>
      <c r="H7272" s="7" t="s">
        <v>1005</v>
      </c>
      <c r="I7272" s="6" t="s">
        <v>9</v>
      </c>
      <c r="J7272" s="1">
        <v>7</v>
      </c>
      <c r="K7272" s="1">
        <v>0</v>
      </c>
      <c r="L7272" s="1">
        <v>0</v>
      </c>
      <c r="M7272" s="1">
        <v>7</v>
      </c>
      <c r="N7272" s="1">
        <v>0</v>
      </c>
      <c r="O7272" s="1">
        <v>0</v>
      </c>
      <c r="P7272" s="1"/>
      <c r="Q7272" s="12"/>
      <c r="R7272" s="29">
        <f t="shared" si="341"/>
        <v>0</v>
      </c>
      <c r="S7272" t="str">
        <f t="shared" si="342"/>
        <v>OK</v>
      </c>
      <c r="T7272" s="10">
        <f>IFERROR(VLOOKUP(A7272,[1]!Tabla1[[#All],[Material]:[venta nueva]],38,FALSE),0)</f>
        <v>0</v>
      </c>
    </row>
    <row r="7273" spans="1:20" hidden="1" x14ac:dyDescent="0.35">
      <c r="A7273">
        <f t="shared" si="343"/>
        <v>1021020</v>
      </c>
      <c r="B7273" s="6" t="s">
        <v>1433</v>
      </c>
      <c r="C7273" s="7" t="s">
        <v>553</v>
      </c>
      <c r="D7273" s="7" t="s">
        <v>1096</v>
      </c>
      <c r="E7273" s="7" t="s">
        <v>105</v>
      </c>
      <c r="F7273" s="7" t="s">
        <v>478</v>
      </c>
      <c r="G7273" s="7" t="s">
        <v>1079</v>
      </c>
      <c r="H7273" s="7" t="s">
        <v>1007</v>
      </c>
      <c r="I7273" s="6" t="s">
        <v>10</v>
      </c>
      <c r="J7273" s="1">
        <v>13455</v>
      </c>
      <c r="K7273" s="1">
        <v>10545</v>
      </c>
      <c r="L7273" s="1">
        <v>24000</v>
      </c>
      <c r="M7273" s="1">
        <v>0</v>
      </c>
      <c r="N7273" s="1">
        <v>10545</v>
      </c>
      <c r="O7273" s="1">
        <v>24000</v>
      </c>
      <c r="P7273" s="1">
        <v>24000</v>
      </c>
      <c r="Q7273" s="12"/>
      <c r="R7273" s="29">
        <f t="shared" si="341"/>
        <v>0</v>
      </c>
      <c r="S7273" t="str">
        <f t="shared" si="342"/>
        <v>OK</v>
      </c>
      <c r="T7273" s="10">
        <f>IFERROR(VLOOKUP(A7273,[1]!Tabla1[[#All],[Material]:[venta nueva]],38,FALSE),0)</f>
        <v>0</v>
      </c>
    </row>
    <row r="7274" spans="1:20" hidden="1" x14ac:dyDescent="0.35">
      <c r="A7274">
        <f t="shared" si="343"/>
        <v>1021026</v>
      </c>
      <c r="B7274" s="6" t="s">
        <v>1433</v>
      </c>
      <c r="C7274" s="7" t="s">
        <v>553</v>
      </c>
      <c r="D7274" s="7" t="s">
        <v>1096</v>
      </c>
      <c r="E7274" s="7" t="s">
        <v>524</v>
      </c>
      <c r="F7274" s="7" t="s">
        <v>525</v>
      </c>
      <c r="G7274" s="7" t="s">
        <v>1078</v>
      </c>
      <c r="H7274" s="7" t="s">
        <v>1009</v>
      </c>
      <c r="I7274" s="6" t="s">
        <v>10</v>
      </c>
      <c r="J7274" s="1">
        <v>-35763</v>
      </c>
      <c r="K7274" s="1">
        <v>35763</v>
      </c>
      <c r="L7274" s="1">
        <v>0</v>
      </c>
      <c r="M7274" s="1">
        <v>0</v>
      </c>
      <c r="N7274" s="1">
        <v>35763</v>
      </c>
      <c r="O7274" s="1">
        <v>0</v>
      </c>
      <c r="P7274" s="1"/>
      <c r="Q7274" s="12"/>
      <c r="R7274" s="29">
        <f t="shared" si="341"/>
        <v>0</v>
      </c>
      <c r="S7274" t="str">
        <f t="shared" si="342"/>
        <v>OK</v>
      </c>
      <c r="T7274" s="10">
        <f>IFERROR(VLOOKUP(A7274,[1]!Tabla1[[#All],[Material]:[venta nueva]],38,FALSE),0)</f>
        <v>0</v>
      </c>
    </row>
    <row r="7275" spans="1:20" hidden="1" x14ac:dyDescent="0.35">
      <c r="A7275">
        <f t="shared" si="343"/>
        <v>1021140</v>
      </c>
      <c r="B7275" s="6" t="s">
        <v>1433</v>
      </c>
      <c r="C7275" s="7" t="s">
        <v>553</v>
      </c>
      <c r="D7275" s="7" t="s">
        <v>1096</v>
      </c>
      <c r="E7275" s="7" t="s">
        <v>441</v>
      </c>
      <c r="F7275" s="7" t="s">
        <v>442</v>
      </c>
      <c r="G7275" s="7" t="s">
        <v>1074</v>
      </c>
      <c r="H7275" s="7" t="s">
        <v>1001</v>
      </c>
      <c r="I7275" s="6" t="s">
        <v>8</v>
      </c>
      <c r="J7275" s="1">
        <v>499</v>
      </c>
      <c r="K7275" s="1">
        <v>0</v>
      </c>
      <c r="L7275" s="1">
        <v>0</v>
      </c>
      <c r="M7275" s="1">
        <v>499</v>
      </c>
      <c r="N7275" s="1">
        <v>0</v>
      </c>
      <c r="O7275" s="1">
        <v>0</v>
      </c>
      <c r="P7275" s="1"/>
      <c r="Q7275" s="12"/>
      <c r="R7275" s="29">
        <f t="shared" si="341"/>
        <v>0</v>
      </c>
      <c r="S7275" t="str">
        <f t="shared" si="342"/>
        <v>OK</v>
      </c>
      <c r="T7275" s="10">
        <f>IFERROR(VLOOKUP(A7275,[1]!Tabla1[[#All],[Material]:[venta nueva]],38,FALSE),0)</f>
        <v>0</v>
      </c>
    </row>
    <row r="7276" spans="1:20" hidden="1" x14ac:dyDescent="0.35">
      <c r="A7276">
        <f t="shared" si="343"/>
        <v>1021260</v>
      </c>
      <c r="B7276" s="6" t="s">
        <v>1433</v>
      </c>
      <c r="C7276" s="7" t="s">
        <v>553</v>
      </c>
      <c r="D7276" s="7" t="s">
        <v>1096</v>
      </c>
      <c r="E7276" s="7" t="s">
        <v>456</v>
      </c>
      <c r="F7276" s="7" t="s">
        <v>457</v>
      </c>
      <c r="G7276" s="7" t="s">
        <v>1069</v>
      </c>
      <c r="H7276" s="7" t="s">
        <v>1026</v>
      </c>
      <c r="I7276" s="6" t="s">
        <v>8</v>
      </c>
      <c r="J7276" s="1">
        <v>23</v>
      </c>
      <c r="K7276" s="1">
        <v>48000</v>
      </c>
      <c r="L7276" s="1">
        <v>48000</v>
      </c>
      <c r="M7276" s="1">
        <v>23</v>
      </c>
      <c r="N7276" s="1">
        <v>48000</v>
      </c>
      <c r="O7276" s="1">
        <v>48000</v>
      </c>
      <c r="P7276" s="1">
        <v>48007.326999999997</v>
      </c>
      <c r="Q7276" s="12"/>
      <c r="R7276" s="29">
        <f t="shared" si="341"/>
        <v>-7.3269999999974971</v>
      </c>
      <c r="S7276" t="str">
        <f t="shared" si="342"/>
        <v>Pendiente de ingreso</v>
      </c>
      <c r="T7276" s="10">
        <f>IFERROR(VLOOKUP(A7276,[1]!Tabla1[[#All],[Material]:[venta nueva]],38,FALSE),0)</f>
        <v>0</v>
      </c>
    </row>
    <row r="7277" spans="1:20" hidden="1" x14ac:dyDescent="0.35">
      <c r="A7277">
        <f t="shared" si="343"/>
        <v>1021263</v>
      </c>
      <c r="B7277" s="6" t="s">
        <v>1433</v>
      </c>
      <c r="C7277" s="7" t="s">
        <v>553</v>
      </c>
      <c r="D7277" s="7" t="s">
        <v>1096</v>
      </c>
      <c r="E7277" s="7" t="s">
        <v>141</v>
      </c>
      <c r="F7277" s="7" t="s">
        <v>96</v>
      </c>
      <c r="G7277" s="7" t="s">
        <v>1076</v>
      </c>
      <c r="H7277" s="7" t="s">
        <v>1022</v>
      </c>
      <c r="I7277" s="6" t="s">
        <v>9</v>
      </c>
      <c r="J7277" s="1">
        <v>205</v>
      </c>
      <c r="K7277" s="1">
        <v>0</v>
      </c>
      <c r="L7277" s="1">
        <v>0</v>
      </c>
      <c r="M7277" s="1">
        <v>205</v>
      </c>
      <c r="N7277" s="1">
        <v>0</v>
      </c>
      <c r="O7277" s="1">
        <v>0</v>
      </c>
      <c r="P7277" s="1"/>
      <c r="Q7277" s="12"/>
      <c r="R7277" s="29">
        <f t="shared" si="341"/>
        <v>0</v>
      </c>
      <c r="S7277" t="str">
        <f t="shared" si="342"/>
        <v>OK</v>
      </c>
      <c r="T7277" s="10">
        <f>IFERROR(VLOOKUP(A7277,[1]!Tabla1[[#All],[Material]:[venta nueva]],38,FALSE),0)</f>
        <v>0</v>
      </c>
    </row>
    <row r="7278" spans="1:20" hidden="1" x14ac:dyDescent="0.35">
      <c r="A7278">
        <f t="shared" si="343"/>
        <v>1021270</v>
      </c>
      <c r="B7278" s="6" t="s">
        <v>1433</v>
      </c>
      <c r="C7278" s="7" t="s">
        <v>553</v>
      </c>
      <c r="D7278" s="7" t="s">
        <v>1096</v>
      </c>
      <c r="E7278" s="7" t="s">
        <v>443</v>
      </c>
      <c r="F7278" s="7" t="s">
        <v>142</v>
      </c>
      <c r="G7278" s="7" t="s">
        <v>1080</v>
      </c>
      <c r="H7278" s="7" t="s">
        <v>1030</v>
      </c>
      <c r="I7278" s="6" t="s">
        <v>10</v>
      </c>
      <c r="J7278" s="1">
        <v>-8780</v>
      </c>
      <c r="K7278" s="1">
        <v>8780</v>
      </c>
      <c r="L7278" s="1">
        <v>0</v>
      </c>
      <c r="M7278" s="1">
        <v>0</v>
      </c>
      <c r="N7278" s="1">
        <v>8780</v>
      </c>
      <c r="O7278" s="1">
        <v>0</v>
      </c>
      <c r="P7278" s="1"/>
      <c r="Q7278" s="12"/>
      <c r="R7278" s="29">
        <f t="shared" si="341"/>
        <v>0</v>
      </c>
      <c r="S7278" t="str">
        <f t="shared" si="342"/>
        <v>OK</v>
      </c>
      <c r="T7278" s="10">
        <f>IFERROR(VLOOKUP(A7278,[1]!Tabla1[[#All],[Material]:[venta nueva]],38,FALSE),0)</f>
        <v>0</v>
      </c>
    </row>
    <row r="7279" spans="1:20" hidden="1" x14ac:dyDescent="0.35">
      <c r="A7279">
        <f t="shared" si="343"/>
        <v>1021272</v>
      </c>
      <c r="B7279" s="6" t="s">
        <v>1433</v>
      </c>
      <c r="C7279" s="7" t="s">
        <v>553</v>
      </c>
      <c r="D7279" s="7" t="s">
        <v>1096</v>
      </c>
      <c r="E7279" s="7" t="s">
        <v>143</v>
      </c>
      <c r="F7279" s="7" t="s">
        <v>144</v>
      </c>
      <c r="G7279" s="7" t="s">
        <v>1080</v>
      </c>
      <c r="H7279" s="7" t="s">
        <v>1030</v>
      </c>
      <c r="I7279" s="6" t="s">
        <v>10</v>
      </c>
      <c r="J7279" s="1">
        <v>30171</v>
      </c>
      <c r="K7279" s="1">
        <v>323329</v>
      </c>
      <c r="L7279" s="1">
        <v>360000</v>
      </c>
      <c r="M7279" s="1">
        <v>-6500</v>
      </c>
      <c r="N7279" s="1">
        <v>323329</v>
      </c>
      <c r="O7279" s="1">
        <v>360000</v>
      </c>
      <c r="P7279" s="1">
        <v>360000</v>
      </c>
      <c r="Q7279" s="12"/>
      <c r="R7279" s="29">
        <f t="shared" si="341"/>
        <v>0</v>
      </c>
      <c r="S7279" t="str">
        <f t="shared" si="342"/>
        <v>OK</v>
      </c>
      <c r="T7279" s="10">
        <f>IFERROR(VLOOKUP(A7279,[1]!Tabla1[[#All],[Material]:[venta nueva]],38,FALSE),0)</f>
        <v>0</v>
      </c>
    </row>
    <row r="7280" spans="1:20" hidden="1" x14ac:dyDescent="0.35">
      <c r="A7280">
        <f t="shared" si="343"/>
        <v>1021278</v>
      </c>
      <c r="B7280" s="6" t="s">
        <v>1433</v>
      </c>
      <c r="C7280" s="7" t="s">
        <v>553</v>
      </c>
      <c r="D7280" s="7" t="s">
        <v>1096</v>
      </c>
      <c r="E7280" s="7" t="s">
        <v>1368</v>
      </c>
      <c r="F7280" s="7" t="s">
        <v>1369</v>
      </c>
      <c r="G7280" s="7" t="s">
        <v>1086</v>
      </c>
      <c r="H7280" s="7" t="s">
        <v>1025</v>
      </c>
      <c r="I7280" s="6" t="s">
        <v>662</v>
      </c>
      <c r="J7280" s="1">
        <v>-19697</v>
      </c>
      <c r="K7280" s="1">
        <v>19697</v>
      </c>
      <c r="L7280" s="1">
        <v>0</v>
      </c>
      <c r="M7280" s="1">
        <v>0</v>
      </c>
      <c r="N7280" s="1">
        <v>19697</v>
      </c>
      <c r="O7280" s="1">
        <v>0</v>
      </c>
      <c r="P7280" s="1"/>
      <c r="Q7280" s="12"/>
      <c r="R7280" s="29">
        <f t="shared" si="341"/>
        <v>0</v>
      </c>
      <c r="S7280" t="str">
        <f t="shared" si="342"/>
        <v>OK</v>
      </c>
      <c r="T7280" s="10">
        <f>IFERROR(VLOOKUP(A7280,[1]!Tabla1[[#All],[Material]:[venta nueva]],38,FALSE),0)</f>
        <v>0</v>
      </c>
    </row>
    <row r="7281" spans="1:20" hidden="1" x14ac:dyDescent="0.35">
      <c r="A7281">
        <f t="shared" si="343"/>
        <v>1021287</v>
      </c>
      <c r="B7281" s="6" t="s">
        <v>1433</v>
      </c>
      <c r="C7281" s="7" t="s">
        <v>553</v>
      </c>
      <c r="D7281" s="7" t="s">
        <v>1096</v>
      </c>
      <c r="E7281" s="7" t="s">
        <v>145</v>
      </c>
      <c r="F7281" s="7" t="s">
        <v>146</v>
      </c>
      <c r="G7281" s="7" t="s">
        <v>1078</v>
      </c>
      <c r="H7281" s="7" t="s">
        <v>1006</v>
      </c>
      <c r="I7281" s="6" t="s">
        <v>9</v>
      </c>
      <c r="J7281" s="1">
        <v>45</v>
      </c>
      <c r="K7281" s="1">
        <v>0</v>
      </c>
      <c r="L7281" s="1">
        <v>0</v>
      </c>
      <c r="M7281" s="1">
        <v>45</v>
      </c>
      <c r="N7281" s="1">
        <v>0</v>
      </c>
      <c r="O7281" s="1">
        <v>0</v>
      </c>
      <c r="P7281" s="1"/>
      <c r="Q7281" s="12"/>
      <c r="R7281" s="29">
        <f t="shared" si="341"/>
        <v>0</v>
      </c>
      <c r="S7281" t="str">
        <f t="shared" si="342"/>
        <v>OK</v>
      </c>
      <c r="T7281" s="10">
        <f>IFERROR(VLOOKUP(A7281,[1]!Tabla1[[#All],[Material]:[venta nueva]],38,FALSE),0)</f>
        <v>0</v>
      </c>
    </row>
    <row r="7282" spans="1:20" hidden="1" x14ac:dyDescent="0.35">
      <c r="A7282">
        <f t="shared" si="343"/>
        <v>1021398</v>
      </c>
      <c r="B7282" s="6" t="s">
        <v>1433</v>
      </c>
      <c r="C7282" s="7" t="s">
        <v>553</v>
      </c>
      <c r="D7282" s="7" t="s">
        <v>1096</v>
      </c>
      <c r="E7282" s="7" t="s">
        <v>460</v>
      </c>
      <c r="F7282" s="7" t="s">
        <v>78</v>
      </c>
      <c r="G7282" s="7" t="s">
        <v>985</v>
      </c>
      <c r="H7282" s="7" t="s">
        <v>1012</v>
      </c>
      <c r="I7282" s="6" t="s">
        <v>8</v>
      </c>
      <c r="J7282" s="1">
        <v>1554</v>
      </c>
      <c r="K7282" s="1">
        <v>0</v>
      </c>
      <c r="L7282" s="1">
        <v>1554</v>
      </c>
      <c r="M7282" s="1">
        <v>-889</v>
      </c>
      <c r="N7282" s="1">
        <v>0</v>
      </c>
      <c r="O7282" s="1">
        <v>1554</v>
      </c>
      <c r="P7282" s="1">
        <v>1555</v>
      </c>
      <c r="Q7282" s="12"/>
      <c r="R7282" s="29">
        <f t="shared" si="341"/>
        <v>-1</v>
      </c>
      <c r="S7282" t="str">
        <f t="shared" si="342"/>
        <v>Pendiente de ingreso</v>
      </c>
      <c r="T7282" s="10">
        <f>IFERROR(VLOOKUP(A7282,[1]!Tabla1[[#All],[Material]:[venta nueva]],38,FALSE),0)</f>
        <v>0</v>
      </c>
    </row>
    <row r="7283" spans="1:20" hidden="1" x14ac:dyDescent="0.35">
      <c r="A7283">
        <f t="shared" si="343"/>
        <v>1021433</v>
      </c>
      <c r="B7283" s="6" t="s">
        <v>1433</v>
      </c>
      <c r="C7283" s="7" t="s">
        <v>553</v>
      </c>
      <c r="D7283" s="7" t="s">
        <v>1096</v>
      </c>
      <c r="E7283" s="7" t="s">
        <v>555</v>
      </c>
      <c r="F7283" s="7" t="s">
        <v>149</v>
      </c>
      <c r="G7283" s="7" t="s">
        <v>1076</v>
      </c>
      <c r="H7283" s="7" t="s">
        <v>1022</v>
      </c>
      <c r="I7283" s="6" t="s">
        <v>9</v>
      </c>
      <c r="J7283" s="1">
        <v>-22723</v>
      </c>
      <c r="K7283" s="1">
        <v>22723</v>
      </c>
      <c r="L7283" s="1">
        <v>0</v>
      </c>
      <c r="M7283" s="1">
        <v>0</v>
      </c>
      <c r="N7283" s="1">
        <v>22723</v>
      </c>
      <c r="O7283" s="1">
        <v>0</v>
      </c>
      <c r="P7283" s="1"/>
      <c r="Q7283" s="12"/>
      <c r="R7283" s="29">
        <f t="shared" ref="R7283:R7346" si="344">+O7283-P7283</f>
        <v>0</v>
      </c>
      <c r="S7283" t="str">
        <f t="shared" ref="S7283:S7346" si="345">IF(R7283&gt;0,"Sobre ingreso",IF(R7283&lt;0,"Pendiente de ingreso","OK"))</f>
        <v>OK</v>
      </c>
      <c r="T7283" s="10">
        <f>IFERROR(VLOOKUP(A7283,[1]!Tabla1[[#All],[Material]:[venta nueva]],38,FALSE),0)</f>
        <v>0</v>
      </c>
    </row>
    <row r="7284" spans="1:20" hidden="1" x14ac:dyDescent="0.35">
      <c r="A7284">
        <f t="shared" si="343"/>
        <v>1021435</v>
      </c>
      <c r="B7284" s="6" t="s">
        <v>1433</v>
      </c>
      <c r="C7284" s="7" t="s">
        <v>553</v>
      </c>
      <c r="D7284" s="7" t="s">
        <v>1096</v>
      </c>
      <c r="E7284" s="7" t="s">
        <v>150</v>
      </c>
      <c r="F7284" s="7" t="s">
        <v>151</v>
      </c>
      <c r="G7284" s="7" t="s">
        <v>1078</v>
      </c>
      <c r="H7284" s="7" t="s">
        <v>1009</v>
      </c>
      <c r="I7284" s="6" t="s">
        <v>9</v>
      </c>
      <c r="J7284" s="1">
        <v>21</v>
      </c>
      <c r="K7284" s="1">
        <v>0</v>
      </c>
      <c r="L7284" s="1">
        <v>0</v>
      </c>
      <c r="M7284" s="1">
        <v>21</v>
      </c>
      <c r="N7284" s="1">
        <v>0</v>
      </c>
      <c r="O7284" s="1">
        <v>0</v>
      </c>
      <c r="P7284" s="1"/>
      <c r="Q7284" s="12"/>
      <c r="R7284" s="29">
        <f t="shared" si="344"/>
        <v>0</v>
      </c>
      <c r="S7284" t="str">
        <f t="shared" si="345"/>
        <v>OK</v>
      </c>
      <c r="T7284" s="10">
        <f>IFERROR(VLOOKUP(A7284,[1]!Tabla1[[#All],[Material]:[venta nueva]],38,FALSE),0)</f>
        <v>0</v>
      </c>
    </row>
    <row r="7285" spans="1:20" hidden="1" x14ac:dyDescent="0.35">
      <c r="A7285">
        <f t="shared" si="343"/>
        <v>1021474</v>
      </c>
      <c r="B7285" s="6" t="s">
        <v>1433</v>
      </c>
      <c r="C7285" s="7" t="s">
        <v>553</v>
      </c>
      <c r="D7285" s="7" t="s">
        <v>1096</v>
      </c>
      <c r="E7285" s="7" t="s">
        <v>154</v>
      </c>
      <c r="F7285" s="7" t="s">
        <v>155</v>
      </c>
      <c r="G7285" s="7" t="s">
        <v>1078</v>
      </c>
      <c r="H7285" s="7" t="s">
        <v>1009</v>
      </c>
      <c r="I7285" s="6" t="s">
        <v>9</v>
      </c>
      <c r="J7285" s="1">
        <v>439</v>
      </c>
      <c r="K7285" s="1">
        <v>0</v>
      </c>
      <c r="L7285" s="1">
        <v>0</v>
      </c>
      <c r="M7285" s="1">
        <v>439</v>
      </c>
      <c r="N7285" s="1">
        <v>0</v>
      </c>
      <c r="O7285" s="1">
        <v>0</v>
      </c>
      <c r="P7285" s="1"/>
      <c r="Q7285" s="12"/>
      <c r="R7285" s="29">
        <f t="shared" si="344"/>
        <v>0</v>
      </c>
      <c r="S7285" t="str">
        <f t="shared" si="345"/>
        <v>OK</v>
      </c>
      <c r="T7285" s="10">
        <f>IFERROR(VLOOKUP(A7285,[1]!Tabla1[[#All],[Material]:[venta nueva]],38,FALSE),0)</f>
        <v>0</v>
      </c>
    </row>
    <row r="7286" spans="1:20" hidden="1" x14ac:dyDescent="0.35">
      <c r="A7286">
        <f t="shared" si="343"/>
        <v>1021538</v>
      </c>
      <c r="B7286" s="6" t="s">
        <v>1433</v>
      </c>
      <c r="C7286" s="7" t="s">
        <v>553</v>
      </c>
      <c r="D7286" s="7" t="s">
        <v>1096</v>
      </c>
      <c r="E7286" s="7" t="s">
        <v>158</v>
      </c>
      <c r="F7286" s="7" t="s">
        <v>159</v>
      </c>
      <c r="G7286" s="7" t="s">
        <v>1082</v>
      </c>
      <c r="H7286" s="7" t="s">
        <v>1013</v>
      </c>
      <c r="I7286" s="6" t="s">
        <v>8</v>
      </c>
      <c r="J7286" s="1">
        <v>18035</v>
      </c>
      <c r="K7286" s="1">
        <v>5965</v>
      </c>
      <c r="L7286" s="1">
        <v>24000</v>
      </c>
      <c r="M7286" s="1">
        <v>36800</v>
      </c>
      <c r="N7286" s="1">
        <v>0</v>
      </c>
      <c r="O7286" s="1">
        <v>0</v>
      </c>
      <c r="P7286" s="1">
        <v>14317.183999999999</v>
      </c>
      <c r="Q7286" s="12"/>
      <c r="R7286" s="29">
        <f t="shared" si="344"/>
        <v>-14317.183999999999</v>
      </c>
      <c r="S7286" t="str">
        <f t="shared" si="345"/>
        <v>Pendiente de ingreso</v>
      </c>
      <c r="T7286" s="10">
        <f>IFERROR(VLOOKUP(A7286,[1]!Tabla1[[#All],[Material]:[venta nueva]],38,FALSE),0)</f>
        <v>0</v>
      </c>
    </row>
    <row r="7287" spans="1:20" hidden="1" x14ac:dyDescent="0.35">
      <c r="A7287">
        <f t="shared" si="343"/>
        <v>1021539</v>
      </c>
      <c r="B7287" s="6" t="s">
        <v>1433</v>
      </c>
      <c r="C7287" s="7" t="s">
        <v>553</v>
      </c>
      <c r="D7287" s="7" t="s">
        <v>1096</v>
      </c>
      <c r="E7287" s="7" t="s">
        <v>554</v>
      </c>
      <c r="F7287" s="7" t="s">
        <v>160</v>
      </c>
      <c r="G7287" s="7" t="s">
        <v>1082</v>
      </c>
      <c r="H7287" s="7" t="s">
        <v>1013</v>
      </c>
      <c r="I7287" s="6" t="s">
        <v>8</v>
      </c>
      <c r="J7287" s="1">
        <v>194</v>
      </c>
      <c r="K7287" s="1">
        <v>0</v>
      </c>
      <c r="L7287" s="1">
        <v>0</v>
      </c>
      <c r="M7287" s="1">
        <v>90</v>
      </c>
      <c r="N7287" s="1">
        <v>0</v>
      </c>
      <c r="O7287" s="1">
        <v>0</v>
      </c>
      <c r="P7287" s="1"/>
      <c r="Q7287" s="12"/>
      <c r="R7287" s="29">
        <f t="shared" si="344"/>
        <v>0</v>
      </c>
      <c r="S7287" t="str">
        <f t="shared" si="345"/>
        <v>OK</v>
      </c>
      <c r="T7287" s="10">
        <f>IFERROR(VLOOKUP(A7287,[1]!Tabla1[[#All],[Material]:[venta nueva]],38,FALSE),0)</f>
        <v>0</v>
      </c>
    </row>
    <row r="7288" spans="1:20" hidden="1" x14ac:dyDescent="0.35">
      <c r="A7288">
        <f t="shared" si="343"/>
        <v>1021550</v>
      </c>
      <c r="B7288" s="6" t="s">
        <v>1433</v>
      </c>
      <c r="C7288" s="7" t="s">
        <v>553</v>
      </c>
      <c r="D7288" s="7" t="s">
        <v>1096</v>
      </c>
      <c r="E7288" s="7" t="s">
        <v>161</v>
      </c>
      <c r="F7288" s="7" t="s">
        <v>162</v>
      </c>
      <c r="G7288" s="7" t="s">
        <v>1081</v>
      </c>
      <c r="H7288" s="7" t="s">
        <v>1010</v>
      </c>
      <c r="I7288" s="6" t="s">
        <v>9</v>
      </c>
      <c r="J7288" s="1">
        <v>-1120</v>
      </c>
      <c r="K7288" s="1">
        <v>0</v>
      </c>
      <c r="L7288" s="1">
        <v>0</v>
      </c>
      <c r="M7288" s="1">
        <v>-1120</v>
      </c>
      <c r="N7288" s="1">
        <v>0</v>
      </c>
      <c r="O7288" s="1">
        <v>0</v>
      </c>
      <c r="P7288" s="1"/>
      <c r="Q7288" s="12"/>
      <c r="R7288" s="29">
        <f t="shared" si="344"/>
        <v>0</v>
      </c>
      <c r="S7288" t="str">
        <f t="shared" si="345"/>
        <v>OK</v>
      </c>
      <c r="T7288" s="10">
        <f>IFERROR(VLOOKUP(A7288,[1]!Tabla1[[#All],[Material]:[venta nueva]],38,FALSE),0)</f>
        <v>0</v>
      </c>
    </row>
    <row r="7289" spans="1:20" hidden="1" x14ac:dyDescent="0.35">
      <c r="A7289">
        <f t="shared" si="343"/>
        <v>1021555</v>
      </c>
      <c r="B7289" s="6" t="s">
        <v>1433</v>
      </c>
      <c r="C7289" s="7" t="s">
        <v>553</v>
      </c>
      <c r="D7289" s="7" t="s">
        <v>1096</v>
      </c>
      <c r="E7289" s="7" t="s">
        <v>163</v>
      </c>
      <c r="F7289" s="7" t="s">
        <v>164</v>
      </c>
      <c r="G7289" s="7" t="s">
        <v>1078</v>
      </c>
      <c r="H7289" s="7" t="s">
        <v>1009</v>
      </c>
      <c r="I7289" s="6" t="s">
        <v>10</v>
      </c>
      <c r="J7289" s="1">
        <v>-13144</v>
      </c>
      <c r="K7289" s="1">
        <v>143612</v>
      </c>
      <c r="L7289" s="1">
        <v>144000</v>
      </c>
      <c r="M7289" s="1">
        <v>-13531</v>
      </c>
      <c r="N7289" s="1">
        <v>143612</v>
      </c>
      <c r="O7289" s="1">
        <v>144000</v>
      </c>
      <c r="P7289" s="1">
        <v>144012</v>
      </c>
      <c r="Q7289" s="12"/>
      <c r="R7289" s="29">
        <f t="shared" si="344"/>
        <v>-12</v>
      </c>
      <c r="S7289" t="str">
        <f t="shared" si="345"/>
        <v>Pendiente de ingreso</v>
      </c>
      <c r="T7289" s="10">
        <f>IFERROR(VLOOKUP(A7289,[1]!Tabla1[[#All],[Material]:[venta nueva]],38,FALSE),0)</f>
        <v>0</v>
      </c>
    </row>
    <row r="7290" spans="1:20" hidden="1" x14ac:dyDescent="0.35">
      <c r="A7290">
        <f t="shared" si="343"/>
        <v>1021596</v>
      </c>
      <c r="B7290" s="6" t="s">
        <v>1433</v>
      </c>
      <c r="C7290" s="7" t="s">
        <v>553</v>
      </c>
      <c r="D7290" s="7" t="s">
        <v>1096</v>
      </c>
      <c r="E7290" s="7" t="s">
        <v>508</v>
      </c>
      <c r="F7290" s="7" t="s">
        <v>148</v>
      </c>
      <c r="G7290" s="7" t="s">
        <v>1080</v>
      </c>
      <c r="H7290" s="7" t="s">
        <v>1031</v>
      </c>
      <c r="I7290" s="6" t="s">
        <v>10</v>
      </c>
      <c r="J7290" s="1">
        <v>2407</v>
      </c>
      <c r="K7290" s="1">
        <v>0</v>
      </c>
      <c r="L7290" s="1">
        <v>0</v>
      </c>
      <c r="M7290" s="1">
        <v>2407</v>
      </c>
      <c r="N7290" s="1">
        <v>0</v>
      </c>
      <c r="O7290" s="1">
        <v>0</v>
      </c>
      <c r="P7290" s="1"/>
      <c r="Q7290" s="12"/>
      <c r="R7290" s="29">
        <f t="shared" si="344"/>
        <v>0</v>
      </c>
      <c r="S7290" t="str">
        <f t="shared" si="345"/>
        <v>OK</v>
      </c>
      <c r="T7290" s="10">
        <f>IFERROR(VLOOKUP(A7290,[1]!Tabla1[[#All],[Material]:[venta nueva]],38,FALSE),0)</f>
        <v>0</v>
      </c>
    </row>
    <row r="7291" spans="1:20" hidden="1" x14ac:dyDescent="0.35">
      <c r="A7291">
        <f t="shared" si="343"/>
        <v>1021731</v>
      </c>
      <c r="B7291" s="6" t="s">
        <v>1433</v>
      </c>
      <c r="C7291" s="7" t="s">
        <v>553</v>
      </c>
      <c r="D7291" s="7" t="s">
        <v>1096</v>
      </c>
      <c r="E7291" s="7" t="s">
        <v>174</v>
      </c>
      <c r="F7291" s="7" t="s">
        <v>175</v>
      </c>
      <c r="G7291" s="7" t="s">
        <v>1086</v>
      </c>
      <c r="H7291" s="7" t="s">
        <v>1025</v>
      </c>
      <c r="I7291" s="6" t="s">
        <v>14</v>
      </c>
      <c r="J7291" s="1">
        <v>-16611</v>
      </c>
      <c r="K7291" s="1">
        <v>91000</v>
      </c>
      <c r="L7291" s="1">
        <v>72000</v>
      </c>
      <c r="M7291" s="1">
        <v>-9611</v>
      </c>
      <c r="N7291" s="1">
        <v>127000</v>
      </c>
      <c r="O7291" s="1">
        <v>120000</v>
      </c>
      <c r="P7291" s="1">
        <v>142640</v>
      </c>
      <c r="Q7291" s="12"/>
      <c r="R7291" s="29">
        <f t="shared" si="344"/>
        <v>-22640</v>
      </c>
      <c r="S7291" t="str">
        <f t="shared" si="345"/>
        <v>Pendiente de ingreso</v>
      </c>
      <c r="T7291" s="10">
        <f>IFERROR(VLOOKUP(A7291,[1]!Tabla1[[#All],[Material]:[venta nueva]],38,FALSE),0)</f>
        <v>0</v>
      </c>
    </row>
    <row r="7292" spans="1:20" hidden="1" x14ac:dyDescent="0.35">
      <c r="A7292">
        <f t="shared" si="343"/>
        <v>1021732</v>
      </c>
      <c r="B7292" s="6" t="s">
        <v>1433</v>
      </c>
      <c r="C7292" s="7" t="s">
        <v>553</v>
      </c>
      <c r="D7292" s="7" t="s">
        <v>1096</v>
      </c>
      <c r="E7292" s="7" t="s">
        <v>176</v>
      </c>
      <c r="F7292" s="7" t="s">
        <v>177</v>
      </c>
      <c r="G7292" s="7" t="s">
        <v>1084</v>
      </c>
      <c r="H7292" s="7" t="s">
        <v>1032</v>
      </c>
      <c r="I7292" s="6" t="s">
        <v>14</v>
      </c>
      <c r="J7292" s="1">
        <v>-82003</v>
      </c>
      <c r="K7292" s="1">
        <v>223852</v>
      </c>
      <c r="L7292" s="1">
        <v>144000</v>
      </c>
      <c r="M7292" s="1">
        <v>28849</v>
      </c>
      <c r="N7292" s="1">
        <v>326852</v>
      </c>
      <c r="O7292" s="1">
        <v>216000</v>
      </c>
      <c r="P7292" s="1">
        <v>242980</v>
      </c>
      <c r="Q7292" s="12"/>
      <c r="R7292" s="29">
        <f t="shared" si="344"/>
        <v>-26980</v>
      </c>
      <c r="S7292" t="str">
        <f t="shared" si="345"/>
        <v>Pendiente de ingreso</v>
      </c>
      <c r="T7292" s="10">
        <f>IFERROR(VLOOKUP(A7292,[1]!Tabla1[[#All],[Material]:[venta nueva]],38,FALSE),0)</f>
        <v>0</v>
      </c>
    </row>
    <row r="7293" spans="1:20" hidden="1" x14ac:dyDescent="0.35">
      <c r="A7293">
        <f t="shared" si="343"/>
        <v>1021733</v>
      </c>
      <c r="B7293" s="6" t="s">
        <v>1433</v>
      </c>
      <c r="C7293" s="7" t="s">
        <v>553</v>
      </c>
      <c r="D7293" s="7" t="s">
        <v>1096</v>
      </c>
      <c r="E7293" s="7" t="s">
        <v>178</v>
      </c>
      <c r="F7293" s="7" t="s">
        <v>149</v>
      </c>
      <c r="G7293" s="7" t="s">
        <v>1076</v>
      </c>
      <c r="H7293" s="7" t="s">
        <v>1022</v>
      </c>
      <c r="I7293" s="6" t="s">
        <v>14</v>
      </c>
      <c r="J7293" s="1">
        <v>-24664</v>
      </c>
      <c r="K7293" s="1">
        <v>127297</v>
      </c>
      <c r="L7293" s="1">
        <v>96000</v>
      </c>
      <c r="M7293" s="1">
        <v>-80317</v>
      </c>
      <c r="N7293" s="1">
        <v>127297</v>
      </c>
      <c r="O7293" s="1">
        <v>96000</v>
      </c>
      <c r="P7293" s="1">
        <v>115711</v>
      </c>
      <c r="Q7293" s="12"/>
      <c r="R7293" s="29">
        <f t="shared" si="344"/>
        <v>-19711</v>
      </c>
      <c r="S7293" t="str">
        <f t="shared" si="345"/>
        <v>Pendiente de ingreso</v>
      </c>
      <c r="T7293" s="10">
        <f>IFERROR(VLOOKUP(A7293,[1]!Tabla1[[#All],[Material]:[venta nueva]],38,FALSE),0)</f>
        <v>0</v>
      </c>
    </row>
    <row r="7294" spans="1:20" hidden="1" x14ac:dyDescent="0.35">
      <c r="A7294">
        <f t="shared" si="343"/>
        <v>1021735</v>
      </c>
      <c r="B7294" s="6" t="s">
        <v>1433</v>
      </c>
      <c r="C7294" s="7" t="s">
        <v>553</v>
      </c>
      <c r="D7294" s="7" t="s">
        <v>1096</v>
      </c>
      <c r="E7294" s="7" t="s">
        <v>179</v>
      </c>
      <c r="F7294" s="7" t="s">
        <v>180</v>
      </c>
      <c r="G7294" s="7" t="s">
        <v>1069</v>
      </c>
      <c r="H7294" s="7" t="s">
        <v>1033</v>
      </c>
      <c r="I7294" s="6" t="s">
        <v>14</v>
      </c>
      <c r="J7294" s="1">
        <v>-112600</v>
      </c>
      <c r="K7294" s="1">
        <v>123751</v>
      </c>
      <c r="L7294" s="1">
        <v>24000</v>
      </c>
      <c r="M7294" s="1">
        <v>-11109</v>
      </c>
      <c r="N7294" s="1">
        <v>149491</v>
      </c>
      <c r="O7294" s="1">
        <v>48000</v>
      </c>
      <c r="P7294" s="1">
        <v>81240</v>
      </c>
      <c r="Q7294" s="12"/>
      <c r="R7294" s="29">
        <f t="shared" si="344"/>
        <v>-33240</v>
      </c>
      <c r="S7294" t="str">
        <f t="shared" si="345"/>
        <v>Pendiente de ingreso</v>
      </c>
      <c r="T7294" s="10">
        <f>IFERROR(VLOOKUP(A7294,[1]!Tabla1[[#All],[Material]:[venta nueva]],38,FALSE),0)</f>
        <v>0</v>
      </c>
    </row>
    <row r="7295" spans="1:20" hidden="1" x14ac:dyDescent="0.35">
      <c r="A7295">
        <f t="shared" si="343"/>
        <v>1021737</v>
      </c>
      <c r="B7295" s="6" t="s">
        <v>1433</v>
      </c>
      <c r="C7295" s="7" t="s">
        <v>553</v>
      </c>
      <c r="D7295" s="7" t="s">
        <v>1096</v>
      </c>
      <c r="E7295" s="7" t="s">
        <v>181</v>
      </c>
      <c r="F7295" s="7" t="s">
        <v>182</v>
      </c>
      <c r="G7295" s="7" t="s">
        <v>1069</v>
      </c>
      <c r="H7295" s="7" t="s">
        <v>1033</v>
      </c>
      <c r="I7295" s="6" t="s">
        <v>14</v>
      </c>
      <c r="J7295" s="1">
        <v>-40814</v>
      </c>
      <c r="K7295" s="1">
        <v>9333</v>
      </c>
      <c r="L7295" s="1">
        <v>0</v>
      </c>
      <c r="M7295" s="1">
        <v>-31481</v>
      </c>
      <c r="N7295" s="1">
        <v>9333</v>
      </c>
      <c r="O7295" s="1">
        <v>0</v>
      </c>
      <c r="P7295" s="1">
        <v>8740</v>
      </c>
      <c r="Q7295" s="12"/>
      <c r="R7295" s="29">
        <f t="shared" si="344"/>
        <v>-8740</v>
      </c>
      <c r="S7295" t="str">
        <f t="shared" si="345"/>
        <v>Pendiente de ingreso</v>
      </c>
      <c r="T7295" s="10">
        <f>IFERROR(VLOOKUP(A7295,[1]!Tabla1[[#All],[Material]:[venta nueva]],38,FALSE),0)</f>
        <v>0</v>
      </c>
    </row>
    <row r="7296" spans="1:20" hidden="1" x14ac:dyDescent="0.35">
      <c r="A7296">
        <f t="shared" si="343"/>
        <v>1021738</v>
      </c>
      <c r="B7296" s="6" t="s">
        <v>1433</v>
      </c>
      <c r="C7296" s="7" t="s">
        <v>553</v>
      </c>
      <c r="D7296" s="7" t="s">
        <v>1096</v>
      </c>
      <c r="E7296" s="7" t="s">
        <v>183</v>
      </c>
      <c r="F7296" s="7" t="s">
        <v>184</v>
      </c>
      <c r="G7296" s="7" t="s">
        <v>1069</v>
      </c>
      <c r="H7296" s="7" t="s">
        <v>1033</v>
      </c>
      <c r="I7296" s="6" t="s">
        <v>14</v>
      </c>
      <c r="J7296" s="1">
        <v>-16198</v>
      </c>
      <c r="K7296" s="1">
        <v>57322</v>
      </c>
      <c r="L7296" s="1">
        <v>41124</v>
      </c>
      <c r="M7296" s="1">
        <v>-6876</v>
      </c>
      <c r="N7296" s="1">
        <v>57322</v>
      </c>
      <c r="O7296" s="1">
        <v>48000</v>
      </c>
      <c r="P7296" s="1">
        <v>54720</v>
      </c>
      <c r="Q7296" s="12"/>
      <c r="R7296" s="29">
        <f t="shared" si="344"/>
        <v>-6720</v>
      </c>
      <c r="S7296" t="str">
        <f t="shared" si="345"/>
        <v>Pendiente de ingreso</v>
      </c>
      <c r="T7296" s="10">
        <f>IFERROR(VLOOKUP(A7296,[1]!Tabla1[[#All],[Material]:[venta nueva]],38,FALSE),0)</f>
        <v>0</v>
      </c>
    </row>
    <row r="7297" spans="1:20" hidden="1" x14ac:dyDescent="0.35">
      <c r="A7297">
        <f t="shared" si="343"/>
        <v>1021739</v>
      </c>
      <c r="B7297" s="6" t="s">
        <v>1433</v>
      </c>
      <c r="C7297" s="7" t="s">
        <v>553</v>
      </c>
      <c r="D7297" s="7" t="s">
        <v>1096</v>
      </c>
      <c r="E7297" s="7" t="s">
        <v>185</v>
      </c>
      <c r="F7297" s="7" t="s">
        <v>186</v>
      </c>
      <c r="G7297" s="7" t="s">
        <v>1087</v>
      </c>
      <c r="H7297" s="7" t="s">
        <v>1034</v>
      </c>
      <c r="I7297" s="6" t="s">
        <v>14</v>
      </c>
      <c r="J7297" s="1">
        <v>-7135</v>
      </c>
      <c r="K7297" s="1">
        <v>3000</v>
      </c>
      <c r="L7297" s="1">
        <v>0</v>
      </c>
      <c r="M7297" s="1">
        <v>-22948</v>
      </c>
      <c r="N7297" s="1">
        <v>20187</v>
      </c>
      <c r="O7297" s="1">
        <v>36000</v>
      </c>
      <c r="P7297" s="1">
        <v>48000</v>
      </c>
      <c r="Q7297" s="12"/>
      <c r="R7297" s="29">
        <f t="shared" si="344"/>
        <v>-12000</v>
      </c>
      <c r="S7297" t="str">
        <f t="shared" si="345"/>
        <v>Pendiente de ingreso</v>
      </c>
      <c r="T7297" s="10">
        <f>IFERROR(VLOOKUP(A7297,[1]!Tabla1[[#All],[Material]:[venta nueva]],38,FALSE),0)</f>
        <v>0</v>
      </c>
    </row>
    <row r="7298" spans="1:20" hidden="1" x14ac:dyDescent="0.35">
      <c r="A7298">
        <f t="shared" si="343"/>
        <v>1021740</v>
      </c>
      <c r="B7298" s="6" t="s">
        <v>1433</v>
      </c>
      <c r="C7298" s="7" t="s">
        <v>553</v>
      </c>
      <c r="D7298" s="7" t="s">
        <v>1096</v>
      </c>
      <c r="E7298" s="7" t="s">
        <v>1107</v>
      </c>
      <c r="F7298" s="7" t="s">
        <v>187</v>
      </c>
      <c r="G7298" s="7" t="s">
        <v>1069</v>
      </c>
      <c r="H7298" s="7" t="s">
        <v>1026</v>
      </c>
      <c r="I7298" s="6" t="s">
        <v>14</v>
      </c>
      <c r="J7298" s="1">
        <v>-106687</v>
      </c>
      <c r="K7298" s="1">
        <v>106687</v>
      </c>
      <c r="L7298" s="1">
        <v>0</v>
      </c>
      <c r="M7298" s="1">
        <v>-15191</v>
      </c>
      <c r="N7298" s="1">
        <v>91999</v>
      </c>
      <c r="O7298" s="1">
        <v>192000</v>
      </c>
      <c r="P7298" s="1">
        <v>168000</v>
      </c>
      <c r="Q7298" s="12"/>
      <c r="R7298" s="29">
        <f t="shared" si="344"/>
        <v>24000</v>
      </c>
      <c r="S7298" t="str">
        <f t="shared" si="345"/>
        <v>Sobre ingreso</v>
      </c>
      <c r="T7298" s="10">
        <f>IFERROR(VLOOKUP(A7298,[1]!Tabla1[[#All],[Material]:[venta nueva]],38,FALSE),0)</f>
        <v>0</v>
      </c>
    </row>
    <row r="7299" spans="1:20" hidden="1" x14ac:dyDescent="0.35">
      <c r="A7299">
        <f t="shared" si="343"/>
        <v>1021765</v>
      </c>
      <c r="B7299" s="6" t="s">
        <v>1433</v>
      </c>
      <c r="C7299" s="7" t="s">
        <v>553</v>
      </c>
      <c r="D7299" s="7" t="s">
        <v>1096</v>
      </c>
      <c r="E7299" s="7" t="s">
        <v>188</v>
      </c>
      <c r="F7299" s="7" t="s">
        <v>92</v>
      </c>
      <c r="G7299" s="7" t="s">
        <v>1076</v>
      </c>
      <c r="H7299" s="7" t="s">
        <v>1020</v>
      </c>
      <c r="I7299" s="6" t="s">
        <v>14</v>
      </c>
      <c r="J7299" s="1">
        <v>29</v>
      </c>
      <c r="K7299" s="1">
        <v>0</v>
      </c>
      <c r="L7299" s="1">
        <v>0</v>
      </c>
      <c r="M7299" s="1">
        <v>29</v>
      </c>
      <c r="N7299" s="1">
        <v>0</v>
      </c>
      <c r="O7299" s="1">
        <v>0</v>
      </c>
      <c r="P7299" s="1"/>
      <c r="Q7299" s="12"/>
      <c r="R7299" s="29">
        <f t="shared" si="344"/>
        <v>0</v>
      </c>
      <c r="S7299" t="str">
        <f t="shared" si="345"/>
        <v>OK</v>
      </c>
      <c r="T7299" s="10">
        <f>IFERROR(VLOOKUP(A7299,[1]!Tabla1[[#All],[Material]:[venta nueva]],38,FALSE),0)</f>
        <v>0</v>
      </c>
    </row>
    <row r="7300" spans="1:20" hidden="1" x14ac:dyDescent="0.35">
      <c r="A7300">
        <f t="shared" si="343"/>
        <v>1021766</v>
      </c>
      <c r="B7300" s="6" t="s">
        <v>1433</v>
      </c>
      <c r="C7300" s="7" t="s">
        <v>553</v>
      </c>
      <c r="D7300" s="7" t="s">
        <v>1096</v>
      </c>
      <c r="E7300" s="7" t="s">
        <v>189</v>
      </c>
      <c r="F7300" s="7" t="s">
        <v>190</v>
      </c>
      <c r="G7300" s="7" t="s">
        <v>1084</v>
      </c>
      <c r="H7300" s="7" t="s">
        <v>1028</v>
      </c>
      <c r="I7300" s="6" t="s">
        <v>14</v>
      </c>
      <c r="J7300" s="1">
        <v>-65488</v>
      </c>
      <c r="K7300" s="1">
        <v>223956</v>
      </c>
      <c r="L7300" s="1">
        <v>168000</v>
      </c>
      <c r="M7300" s="1">
        <v>7647</v>
      </c>
      <c r="N7300" s="1">
        <v>241135</v>
      </c>
      <c r="O7300" s="1">
        <v>168000</v>
      </c>
      <c r="P7300" s="1">
        <v>199992</v>
      </c>
      <c r="Q7300" s="12"/>
      <c r="R7300" s="29">
        <f t="shared" si="344"/>
        <v>-31992</v>
      </c>
      <c r="S7300" t="str">
        <f t="shared" si="345"/>
        <v>Pendiente de ingreso</v>
      </c>
      <c r="T7300" s="10">
        <f>IFERROR(VLOOKUP(A7300,[1]!Tabla1[[#All],[Material]:[venta nueva]],38,FALSE),0)</f>
        <v>0</v>
      </c>
    </row>
    <row r="7301" spans="1:20" hidden="1" x14ac:dyDescent="0.35">
      <c r="A7301">
        <f t="shared" si="343"/>
        <v>1021767</v>
      </c>
      <c r="B7301" s="6" t="s">
        <v>1433</v>
      </c>
      <c r="C7301" s="7" t="s">
        <v>553</v>
      </c>
      <c r="D7301" s="7" t="s">
        <v>1096</v>
      </c>
      <c r="E7301" s="7" t="s">
        <v>191</v>
      </c>
      <c r="F7301" s="7" t="s">
        <v>192</v>
      </c>
      <c r="G7301" s="7" t="s">
        <v>1084</v>
      </c>
      <c r="H7301" s="7" t="s">
        <v>1017</v>
      </c>
      <c r="I7301" s="6" t="s">
        <v>14</v>
      </c>
      <c r="J7301" s="1">
        <v>-97633</v>
      </c>
      <c r="K7301" s="1">
        <v>267160</v>
      </c>
      <c r="L7301" s="1">
        <v>168000</v>
      </c>
      <c r="M7301" s="1">
        <v>-5726</v>
      </c>
      <c r="N7301" s="1">
        <v>355907</v>
      </c>
      <c r="O7301" s="1">
        <v>264000</v>
      </c>
      <c r="P7301" s="1">
        <v>272388</v>
      </c>
      <c r="Q7301" s="12"/>
      <c r="R7301" s="29">
        <f t="shared" si="344"/>
        <v>-8388</v>
      </c>
      <c r="S7301" t="str">
        <f t="shared" si="345"/>
        <v>Pendiente de ingreso</v>
      </c>
      <c r="T7301" s="10">
        <f>IFERROR(VLOOKUP(A7301,[1]!Tabla1[[#All],[Material]:[venta nueva]],38,FALSE),0)</f>
        <v>0</v>
      </c>
    </row>
    <row r="7302" spans="1:20" hidden="1" x14ac:dyDescent="0.35">
      <c r="A7302">
        <f t="shared" ref="A7302:A7365" si="346">+E7302*1</f>
        <v>1021774</v>
      </c>
      <c r="B7302" s="6" t="s">
        <v>1433</v>
      </c>
      <c r="C7302" s="7" t="s">
        <v>553</v>
      </c>
      <c r="D7302" s="7" t="s">
        <v>1096</v>
      </c>
      <c r="E7302" s="7" t="s">
        <v>193</v>
      </c>
      <c r="F7302" s="7" t="s">
        <v>194</v>
      </c>
      <c r="G7302" s="7" t="s">
        <v>1084</v>
      </c>
      <c r="H7302" s="7" t="s">
        <v>1028</v>
      </c>
      <c r="I7302" s="6" t="s">
        <v>14</v>
      </c>
      <c r="J7302" s="1">
        <v>-64315</v>
      </c>
      <c r="K7302" s="1">
        <v>51378</v>
      </c>
      <c r="L7302" s="1">
        <v>0</v>
      </c>
      <c r="M7302" s="1">
        <v>-12937</v>
      </c>
      <c r="N7302" s="1">
        <v>51378</v>
      </c>
      <c r="O7302" s="1">
        <v>0</v>
      </c>
      <c r="P7302" s="1">
        <v>1000</v>
      </c>
      <c r="Q7302" s="12"/>
      <c r="R7302" s="29">
        <f t="shared" si="344"/>
        <v>-1000</v>
      </c>
      <c r="S7302" t="str">
        <f t="shared" si="345"/>
        <v>Pendiente de ingreso</v>
      </c>
      <c r="T7302" s="10">
        <f>IFERROR(VLOOKUP(A7302,[1]!Tabla1[[#All],[Material]:[venta nueva]],38,FALSE),0)</f>
        <v>0</v>
      </c>
    </row>
    <row r="7303" spans="1:20" hidden="1" x14ac:dyDescent="0.35">
      <c r="A7303">
        <f t="shared" si="346"/>
        <v>1021819</v>
      </c>
      <c r="B7303" s="6" t="s">
        <v>1433</v>
      </c>
      <c r="C7303" s="7" t="s">
        <v>553</v>
      </c>
      <c r="D7303" s="7" t="s">
        <v>1096</v>
      </c>
      <c r="E7303" s="7" t="s">
        <v>509</v>
      </c>
      <c r="F7303" s="7" t="s">
        <v>510</v>
      </c>
      <c r="G7303" s="7" t="s">
        <v>1075</v>
      </c>
      <c r="H7303" s="7" t="s">
        <v>1002</v>
      </c>
      <c r="I7303" s="6" t="s">
        <v>9</v>
      </c>
      <c r="J7303" s="1">
        <v>43</v>
      </c>
      <c r="K7303" s="1">
        <v>0</v>
      </c>
      <c r="L7303" s="1">
        <v>0</v>
      </c>
      <c r="M7303" s="1">
        <v>43</v>
      </c>
      <c r="N7303" s="1">
        <v>0</v>
      </c>
      <c r="O7303" s="1">
        <v>0</v>
      </c>
      <c r="P7303" s="1"/>
      <c r="Q7303" s="12"/>
      <c r="R7303" s="29">
        <f t="shared" si="344"/>
        <v>0</v>
      </c>
      <c r="S7303" t="str">
        <f t="shared" si="345"/>
        <v>OK</v>
      </c>
      <c r="T7303" s="10">
        <f>IFERROR(VLOOKUP(A7303,[1]!Tabla1[[#All],[Material]:[venta nueva]],38,FALSE),0)</f>
        <v>0</v>
      </c>
    </row>
    <row r="7304" spans="1:20" hidden="1" x14ac:dyDescent="0.35">
      <c r="A7304">
        <f t="shared" si="346"/>
        <v>1021820</v>
      </c>
      <c r="B7304" s="6" t="s">
        <v>1433</v>
      </c>
      <c r="C7304" s="7" t="s">
        <v>553</v>
      </c>
      <c r="D7304" s="7" t="s">
        <v>1096</v>
      </c>
      <c r="E7304" s="7" t="s">
        <v>475</v>
      </c>
      <c r="F7304" s="7" t="s">
        <v>476</v>
      </c>
      <c r="G7304" s="7" t="s">
        <v>1075</v>
      </c>
      <c r="H7304" s="7" t="s">
        <v>1011</v>
      </c>
      <c r="I7304" s="6" t="s">
        <v>9</v>
      </c>
      <c r="J7304" s="1">
        <v>1393</v>
      </c>
      <c r="K7304" s="1">
        <v>0</v>
      </c>
      <c r="L7304" s="1">
        <v>0</v>
      </c>
      <c r="M7304" s="1">
        <v>1393</v>
      </c>
      <c r="N7304" s="1">
        <v>0</v>
      </c>
      <c r="O7304" s="1">
        <v>0</v>
      </c>
      <c r="P7304" s="1"/>
      <c r="Q7304" s="12"/>
      <c r="R7304" s="29">
        <f t="shared" si="344"/>
        <v>0</v>
      </c>
      <c r="S7304" t="str">
        <f t="shared" si="345"/>
        <v>OK</v>
      </c>
      <c r="T7304" s="10">
        <f>IFERROR(VLOOKUP(A7304,[1]!Tabla1[[#All],[Material]:[venta nueva]],38,FALSE),0)</f>
        <v>0</v>
      </c>
    </row>
    <row r="7305" spans="1:20" hidden="1" x14ac:dyDescent="0.35">
      <c r="A7305">
        <f t="shared" si="346"/>
        <v>1021874</v>
      </c>
      <c r="B7305" s="6" t="s">
        <v>1433</v>
      </c>
      <c r="C7305" s="7" t="s">
        <v>553</v>
      </c>
      <c r="D7305" s="7" t="s">
        <v>1096</v>
      </c>
      <c r="E7305" s="7" t="s">
        <v>477</v>
      </c>
      <c r="F7305" s="7" t="s">
        <v>243</v>
      </c>
      <c r="G7305" s="7" t="s">
        <v>1078</v>
      </c>
      <c r="H7305" s="7" t="s">
        <v>1009</v>
      </c>
      <c r="I7305" s="6" t="s">
        <v>10</v>
      </c>
      <c r="J7305" s="1">
        <v>-132873</v>
      </c>
      <c r="K7305" s="1">
        <v>132873</v>
      </c>
      <c r="L7305" s="1">
        <v>0</v>
      </c>
      <c r="M7305" s="1">
        <v>0</v>
      </c>
      <c r="N7305" s="1">
        <v>132873</v>
      </c>
      <c r="O7305" s="1">
        <v>0</v>
      </c>
      <c r="P7305" s="1"/>
      <c r="Q7305" s="12"/>
      <c r="R7305" s="29">
        <f t="shared" si="344"/>
        <v>0</v>
      </c>
      <c r="S7305" t="str">
        <f t="shared" si="345"/>
        <v>OK</v>
      </c>
      <c r="T7305" s="10">
        <f>IFERROR(VLOOKUP(A7305,[1]!Tabla1[[#All],[Material]:[venta nueva]],38,FALSE),0)</f>
        <v>0</v>
      </c>
    </row>
    <row r="7306" spans="1:20" hidden="1" x14ac:dyDescent="0.35">
      <c r="A7306">
        <f t="shared" si="346"/>
        <v>1021905</v>
      </c>
      <c r="B7306" s="6" t="s">
        <v>1433</v>
      </c>
      <c r="C7306" s="7" t="s">
        <v>553</v>
      </c>
      <c r="D7306" s="7" t="s">
        <v>1096</v>
      </c>
      <c r="E7306" s="7" t="s">
        <v>199</v>
      </c>
      <c r="F7306" s="7" t="s">
        <v>200</v>
      </c>
      <c r="G7306" s="7" t="s">
        <v>1081</v>
      </c>
      <c r="H7306" s="7" t="s">
        <v>1010</v>
      </c>
      <c r="I7306" s="6" t="s">
        <v>14</v>
      </c>
      <c r="J7306" s="1">
        <v>-33909</v>
      </c>
      <c r="K7306" s="1">
        <v>0</v>
      </c>
      <c r="L7306" s="1">
        <v>0</v>
      </c>
      <c r="M7306" s="1">
        <v>-33909</v>
      </c>
      <c r="N7306" s="1">
        <v>0</v>
      </c>
      <c r="O7306" s="1">
        <v>0</v>
      </c>
      <c r="P7306" s="1"/>
      <c r="Q7306" s="12"/>
      <c r="R7306" s="29">
        <f t="shared" si="344"/>
        <v>0</v>
      </c>
      <c r="S7306" t="str">
        <f t="shared" si="345"/>
        <v>OK</v>
      </c>
      <c r="T7306" s="10">
        <f>IFERROR(VLOOKUP(A7306,[1]!Tabla1[[#All],[Material]:[venta nueva]],38,FALSE),0)</f>
        <v>0</v>
      </c>
    </row>
    <row r="7307" spans="1:20" hidden="1" x14ac:dyDescent="0.35">
      <c r="A7307">
        <f t="shared" si="346"/>
        <v>1021921</v>
      </c>
      <c r="B7307" s="6" t="s">
        <v>1433</v>
      </c>
      <c r="C7307" s="7" t="s">
        <v>553</v>
      </c>
      <c r="D7307" s="7" t="s">
        <v>1096</v>
      </c>
      <c r="E7307" s="7" t="s">
        <v>595</v>
      </c>
      <c r="F7307" s="7" t="s">
        <v>596</v>
      </c>
      <c r="G7307" s="7" t="s">
        <v>1075</v>
      </c>
      <c r="H7307" s="7" t="s">
        <v>1002</v>
      </c>
      <c r="I7307" s="6" t="s">
        <v>15</v>
      </c>
      <c r="J7307" s="1">
        <v>329</v>
      </c>
      <c r="K7307" s="1">
        <v>1671</v>
      </c>
      <c r="L7307" s="1">
        <v>2000</v>
      </c>
      <c r="M7307" s="1">
        <v>0</v>
      </c>
      <c r="N7307" s="1">
        <v>1671</v>
      </c>
      <c r="O7307" s="1">
        <v>2000</v>
      </c>
      <c r="P7307" s="1">
        <v>2000</v>
      </c>
      <c r="Q7307" s="12"/>
      <c r="R7307" s="29">
        <f t="shared" si="344"/>
        <v>0</v>
      </c>
      <c r="S7307" t="str">
        <f t="shared" si="345"/>
        <v>OK</v>
      </c>
      <c r="T7307" s="10">
        <f>IFERROR(VLOOKUP(A7307,[1]!Tabla1[[#All],[Material]:[venta nueva]],38,FALSE),0)</f>
        <v>0</v>
      </c>
    </row>
    <row r="7308" spans="1:20" hidden="1" x14ac:dyDescent="0.35">
      <c r="A7308">
        <f t="shared" si="346"/>
        <v>1021922</v>
      </c>
      <c r="B7308" s="6" t="s">
        <v>1433</v>
      </c>
      <c r="C7308" s="7" t="s">
        <v>553</v>
      </c>
      <c r="D7308" s="7" t="s">
        <v>1096</v>
      </c>
      <c r="E7308" s="7" t="s">
        <v>201</v>
      </c>
      <c r="F7308" s="7" t="s">
        <v>78</v>
      </c>
      <c r="G7308" s="7" t="s">
        <v>985</v>
      </c>
      <c r="H7308" s="7" t="s">
        <v>1012</v>
      </c>
      <c r="I7308" s="6" t="s">
        <v>15</v>
      </c>
      <c r="J7308" s="1">
        <v>-1875</v>
      </c>
      <c r="K7308" s="1">
        <v>1875</v>
      </c>
      <c r="L7308" s="1">
        <v>1000</v>
      </c>
      <c r="M7308" s="1">
        <v>-1000</v>
      </c>
      <c r="N7308" s="1">
        <v>1875</v>
      </c>
      <c r="O7308" s="1">
        <v>1000</v>
      </c>
      <c r="P7308" s="1">
        <v>1000</v>
      </c>
      <c r="Q7308" s="12"/>
      <c r="R7308" s="29">
        <f t="shared" si="344"/>
        <v>0</v>
      </c>
      <c r="S7308" t="str">
        <f t="shared" si="345"/>
        <v>OK</v>
      </c>
      <c r="T7308" s="10">
        <f>IFERROR(VLOOKUP(A7308,[1]!Tabla1[[#All],[Material]:[venta nueva]],38,FALSE),0)</f>
        <v>0</v>
      </c>
    </row>
    <row r="7309" spans="1:20" hidden="1" x14ac:dyDescent="0.35">
      <c r="A7309">
        <f t="shared" si="346"/>
        <v>1021924</v>
      </c>
      <c r="B7309" s="6" t="s">
        <v>1433</v>
      </c>
      <c r="C7309" s="7" t="s">
        <v>553</v>
      </c>
      <c r="D7309" s="7" t="s">
        <v>1096</v>
      </c>
      <c r="E7309" s="7" t="s">
        <v>202</v>
      </c>
      <c r="F7309" s="7" t="s">
        <v>203</v>
      </c>
      <c r="G7309" s="7" t="s">
        <v>1075</v>
      </c>
      <c r="H7309" s="7" t="s">
        <v>1003</v>
      </c>
      <c r="I7309" s="6" t="s">
        <v>15</v>
      </c>
      <c r="J7309" s="1">
        <v>61226</v>
      </c>
      <c r="K7309" s="1">
        <v>0</v>
      </c>
      <c r="L7309" s="1">
        <v>30000</v>
      </c>
      <c r="M7309" s="1">
        <v>-17006</v>
      </c>
      <c r="N7309" s="1">
        <v>0</v>
      </c>
      <c r="O7309" s="1">
        <v>70000</v>
      </c>
      <c r="P7309" s="1">
        <v>30000</v>
      </c>
      <c r="Q7309" s="12"/>
      <c r="R7309" s="29">
        <f t="shared" si="344"/>
        <v>40000</v>
      </c>
      <c r="S7309" t="str">
        <f t="shared" si="345"/>
        <v>Sobre ingreso</v>
      </c>
      <c r="T7309" s="10">
        <f>IFERROR(VLOOKUP(A7309,[1]!Tabla1[[#All],[Material]:[venta nueva]],38,FALSE),0)</f>
        <v>0</v>
      </c>
    </row>
    <row r="7310" spans="1:20" hidden="1" x14ac:dyDescent="0.35">
      <c r="A7310">
        <f t="shared" si="346"/>
        <v>1021925</v>
      </c>
      <c r="B7310" s="6" t="s">
        <v>1433</v>
      </c>
      <c r="C7310" s="7" t="s">
        <v>553</v>
      </c>
      <c r="D7310" s="7" t="s">
        <v>1096</v>
      </c>
      <c r="E7310" s="7" t="s">
        <v>204</v>
      </c>
      <c r="F7310" s="7" t="s">
        <v>205</v>
      </c>
      <c r="G7310" s="7" t="s">
        <v>1075</v>
      </c>
      <c r="H7310" s="7" t="s">
        <v>1003</v>
      </c>
      <c r="I7310" s="6" t="s">
        <v>15</v>
      </c>
      <c r="J7310" s="1">
        <v>-33756</v>
      </c>
      <c r="K7310" s="1">
        <v>33756</v>
      </c>
      <c r="L7310" s="1">
        <v>0</v>
      </c>
      <c r="M7310" s="1">
        <v>1932</v>
      </c>
      <c r="N7310" s="1">
        <v>33756</v>
      </c>
      <c r="O7310" s="1">
        <v>0</v>
      </c>
      <c r="P7310" s="1"/>
      <c r="Q7310" s="12"/>
      <c r="R7310" s="29">
        <f t="shared" si="344"/>
        <v>0</v>
      </c>
      <c r="S7310" t="str">
        <f t="shared" si="345"/>
        <v>OK</v>
      </c>
      <c r="T7310" s="10">
        <f>IFERROR(VLOOKUP(A7310,[1]!Tabla1[[#All],[Material]:[venta nueva]],38,FALSE),0)</f>
        <v>0</v>
      </c>
    </row>
    <row r="7311" spans="1:20" hidden="1" x14ac:dyDescent="0.35">
      <c r="A7311">
        <f t="shared" si="346"/>
        <v>1021929</v>
      </c>
      <c r="B7311" s="6" t="s">
        <v>1433</v>
      </c>
      <c r="C7311" s="7" t="s">
        <v>553</v>
      </c>
      <c r="D7311" s="7" t="s">
        <v>1096</v>
      </c>
      <c r="E7311" s="7" t="s">
        <v>571</v>
      </c>
      <c r="F7311" s="7" t="s">
        <v>572</v>
      </c>
      <c r="G7311" s="7" t="s">
        <v>1082</v>
      </c>
      <c r="H7311" s="7" t="s">
        <v>1014</v>
      </c>
      <c r="I7311" s="6" t="s">
        <v>15</v>
      </c>
      <c r="J7311" s="1">
        <v>-330</v>
      </c>
      <c r="K7311" s="1">
        <v>330</v>
      </c>
      <c r="L7311" s="1">
        <v>0</v>
      </c>
      <c r="M7311" s="1">
        <v>0</v>
      </c>
      <c r="N7311" s="1">
        <v>330</v>
      </c>
      <c r="O7311" s="1">
        <v>0</v>
      </c>
      <c r="P7311" s="1"/>
      <c r="Q7311" s="12"/>
      <c r="R7311" s="29">
        <f t="shared" si="344"/>
        <v>0</v>
      </c>
      <c r="S7311" t="str">
        <f t="shared" si="345"/>
        <v>OK</v>
      </c>
      <c r="T7311" s="10">
        <f>IFERROR(VLOOKUP(A7311,[1]!Tabla1[[#All],[Material]:[venta nueva]],38,FALSE),0)</f>
        <v>0</v>
      </c>
    </row>
    <row r="7312" spans="1:20" hidden="1" x14ac:dyDescent="0.35">
      <c r="A7312">
        <f t="shared" si="346"/>
        <v>1021931</v>
      </c>
      <c r="B7312" s="6" t="s">
        <v>1433</v>
      </c>
      <c r="C7312" s="7" t="s">
        <v>553</v>
      </c>
      <c r="D7312" s="7" t="s">
        <v>1096</v>
      </c>
      <c r="E7312" s="7" t="s">
        <v>206</v>
      </c>
      <c r="F7312" s="7" t="s">
        <v>207</v>
      </c>
      <c r="G7312" s="7" t="s">
        <v>1085</v>
      </c>
      <c r="H7312" s="7" t="s">
        <v>1036</v>
      </c>
      <c r="I7312" s="6" t="s">
        <v>15</v>
      </c>
      <c r="J7312" s="1">
        <v>-1814</v>
      </c>
      <c r="K7312" s="1">
        <v>16245</v>
      </c>
      <c r="L7312" s="1">
        <v>13000</v>
      </c>
      <c r="M7312" s="1">
        <v>-4263</v>
      </c>
      <c r="N7312" s="1">
        <v>16245</v>
      </c>
      <c r="O7312" s="1">
        <v>13000</v>
      </c>
      <c r="P7312" s="1">
        <v>13000</v>
      </c>
      <c r="Q7312" s="12"/>
      <c r="R7312" s="29">
        <f t="shared" si="344"/>
        <v>0</v>
      </c>
      <c r="S7312" t="str">
        <f t="shared" si="345"/>
        <v>OK</v>
      </c>
      <c r="T7312" s="10">
        <f>IFERROR(VLOOKUP(A7312,[1]!Tabla1[[#All],[Material]:[venta nueva]],38,FALSE),0)</f>
        <v>0</v>
      </c>
    </row>
    <row r="7313" spans="1:20" hidden="1" x14ac:dyDescent="0.35">
      <c r="A7313">
        <f t="shared" si="346"/>
        <v>1021936</v>
      </c>
      <c r="B7313" s="6" t="s">
        <v>1433</v>
      </c>
      <c r="C7313" s="7" t="s">
        <v>553</v>
      </c>
      <c r="D7313" s="7" t="s">
        <v>1096</v>
      </c>
      <c r="E7313" s="7" t="s">
        <v>208</v>
      </c>
      <c r="F7313" s="7" t="s">
        <v>209</v>
      </c>
      <c r="G7313" s="7" t="s">
        <v>1077</v>
      </c>
      <c r="H7313" s="7" t="s">
        <v>1005</v>
      </c>
      <c r="I7313" s="6" t="s">
        <v>15</v>
      </c>
      <c r="J7313" s="1">
        <v>-5764</v>
      </c>
      <c r="K7313" s="1">
        <v>482764</v>
      </c>
      <c r="L7313" s="1">
        <v>480000</v>
      </c>
      <c r="M7313" s="1">
        <v>-3000</v>
      </c>
      <c r="N7313" s="1">
        <v>482764</v>
      </c>
      <c r="O7313" s="1">
        <v>480000</v>
      </c>
      <c r="P7313" s="1">
        <v>480000</v>
      </c>
      <c r="Q7313" s="12"/>
      <c r="R7313" s="29">
        <f t="shared" si="344"/>
        <v>0</v>
      </c>
      <c r="S7313" t="str">
        <f t="shared" si="345"/>
        <v>OK</v>
      </c>
      <c r="T7313" s="10">
        <f>IFERROR(VLOOKUP(A7313,[1]!Tabla1[[#All],[Material]:[venta nueva]],38,FALSE),0)</f>
        <v>0</v>
      </c>
    </row>
    <row r="7314" spans="1:20" hidden="1" x14ac:dyDescent="0.35">
      <c r="A7314">
        <f t="shared" si="346"/>
        <v>1021944</v>
      </c>
      <c r="B7314" s="6" t="s">
        <v>1433</v>
      </c>
      <c r="C7314" s="7" t="s">
        <v>553</v>
      </c>
      <c r="D7314" s="7" t="s">
        <v>1096</v>
      </c>
      <c r="E7314" s="7" t="s">
        <v>558</v>
      </c>
      <c r="F7314" s="7" t="s">
        <v>559</v>
      </c>
      <c r="G7314" s="7" t="s">
        <v>1081</v>
      </c>
      <c r="H7314" s="7" t="s">
        <v>1037</v>
      </c>
      <c r="I7314" s="6" t="s">
        <v>15</v>
      </c>
      <c r="J7314" s="1">
        <v>-4120</v>
      </c>
      <c r="K7314" s="1">
        <v>4120</v>
      </c>
      <c r="L7314" s="1">
        <v>0</v>
      </c>
      <c r="M7314" s="1">
        <v>-1432</v>
      </c>
      <c r="N7314" s="1">
        <v>4120</v>
      </c>
      <c r="O7314" s="1">
        <v>0</v>
      </c>
      <c r="P7314" s="1"/>
      <c r="Q7314" s="12"/>
      <c r="R7314" s="29">
        <f t="shared" si="344"/>
        <v>0</v>
      </c>
      <c r="S7314" t="str">
        <f t="shared" si="345"/>
        <v>OK</v>
      </c>
      <c r="T7314" s="10">
        <f>IFERROR(VLOOKUP(A7314,[1]!Tabla1[[#All],[Material]:[venta nueva]],38,FALSE),0)</f>
        <v>0</v>
      </c>
    </row>
    <row r="7315" spans="1:20" hidden="1" x14ac:dyDescent="0.35">
      <c r="A7315">
        <f t="shared" si="346"/>
        <v>1021945</v>
      </c>
      <c r="B7315" s="6" t="s">
        <v>1433</v>
      </c>
      <c r="C7315" s="7" t="s">
        <v>553</v>
      </c>
      <c r="D7315" s="7" t="s">
        <v>1096</v>
      </c>
      <c r="E7315" s="7" t="s">
        <v>560</v>
      </c>
      <c r="F7315" s="7" t="s">
        <v>561</v>
      </c>
      <c r="G7315" s="7" t="s">
        <v>1087</v>
      </c>
      <c r="H7315" s="7" t="s">
        <v>1038</v>
      </c>
      <c r="I7315" s="6" t="s">
        <v>15</v>
      </c>
      <c r="J7315" s="1">
        <v>-1711</v>
      </c>
      <c r="K7315" s="1">
        <v>0</v>
      </c>
      <c r="L7315" s="1">
        <v>0</v>
      </c>
      <c r="M7315" s="1">
        <v>-1711</v>
      </c>
      <c r="N7315" s="1">
        <v>0</v>
      </c>
      <c r="O7315" s="1">
        <v>0</v>
      </c>
      <c r="P7315" s="1"/>
      <c r="Q7315" s="12"/>
      <c r="R7315" s="29">
        <f t="shared" si="344"/>
        <v>0</v>
      </c>
      <c r="S7315" t="str">
        <f t="shared" si="345"/>
        <v>OK</v>
      </c>
      <c r="T7315" s="10">
        <f>IFERROR(VLOOKUP(A7315,[1]!Tabla1[[#All],[Material]:[venta nueva]],38,FALSE),0)</f>
        <v>0</v>
      </c>
    </row>
    <row r="7316" spans="1:20" hidden="1" x14ac:dyDescent="0.35">
      <c r="A7316">
        <f t="shared" si="346"/>
        <v>1021952</v>
      </c>
      <c r="B7316" s="6" t="s">
        <v>1433</v>
      </c>
      <c r="C7316" s="7" t="s">
        <v>553</v>
      </c>
      <c r="D7316" s="7" t="s">
        <v>1096</v>
      </c>
      <c r="E7316" s="7" t="s">
        <v>210</v>
      </c>
      <c r="F7316" s="7" t="s">
        <v>74</v>
      </c>
      <c r="G7316" s="7" t="s">
        <v>1074</v>
      </c>
      <c r="H7316" s="7" t="s">
        <v>1018</v>
      </c>
      <c r="I7316" s="6" t="s">
        <v>15</v>
      </c>
      <c r="J7316" s="1">
        <v>-2630</v>
      </c>
      <c r="K7316" s="1">
        <v>0</v>
      </c>
      <c r="L7316" s="1">
        <v>0</v>
      </c>
      <c r="M7316" s="1">
        <v>-5020</v>
      </c>
      <c r="N7316" s="1">
        <v>0</v>
      </c>
      <c r="O7316" s="1">
        <v>0</v>
      </c>
      <c r="P7316" s="1"/>
      <c r="Q7316" s="12"/>
      <c r="R7316" s="29">
        <f t="shared" si="344"/>
        <v>0</v>
      </c>
      <c r="S7316" t="str">
        <f t="shared" si="345"/>
        <v>OK</v>
      </c>
      <c r="T7316" s="10">
        <f>IFERROR(VLOOKUP(A7316,[1]!Tabla1[[#All],[Material]:[venta nueva]],38,FALSE),0)</f>
        <v>0</v>
      </c>
    </row>
    <row r="7317" spans="1:20" hidden="1" x14ac:dyDescent="0.35">
      <c r="A7317">
        <f t="shared" si="346"/>
        <v>1021971</v>
      </c>
      <c r="B7317" s="6" t="s">
        <v>1433</v>
      </c>
      <c r="C7317" s="7" t="s">
        <v>553</v>
      </c>
      <c r="D7317" s="7" t="s">
        <v>1096</v>
      </c>
      <c r="E7317" s="7" t="s">
        <v>211</v>
      </c>
      <c r="F7317" s="7" t="s">
        <v>212</v>
      </c>
      <c r="G7317" s="7" t="s">
        <v>1080</v>
      </c>
      <c r="H7317" s="7" t="s">
        <v>1029</v>
      </c>
      <c r="I7317" s="6" t="s">
        <v>14</v>
      </c>
      <c r="J7317" s="1">
        <v>-1760</v>
      </c>
      <c r="K7317" s="1">
        <v>0</v>
      </c>
      <c r="L7317" s="1">
        <v>0</v>
      </c>
      <c r="M7317" s="1">
        <v>-1760</v>
      </c>
      <c r="N7317" s="1">
        <v>0</v>
      </c>
      <c r="O7317" s="1">
        <v>0</v>
      </c>
      <c r="P7317" s="1">
        <v>9380</v>
      </c>
      <c r="Q7317" s="12"/>
      <c r="R7317" s="29">
        <f t="shared" si="344"/>
        <v>-9380</v>
      </c>
      <c r="S7317" t="str">
        <f t="shared" si="345"/>
        <v>Pendiente de ingreso</v>
      </c>
      <c r="T7317" s="10">
        <f>IFERROR(VLOOKUP(A7317,[1]!Tabla1[[#All],[Material]:[venta nueva]],38,FALSE),0)</f>
        <v>0</v>
      </c>
    </row>
    <row r="7318" spans="1:20" hidden="1" x14ac:dyDescent="0.35">
      <c r="A7318">
        <f t="shared" si="346"/>
        <v>1021987</v>
      </c>
      <c r="B7318" s="6" t="s">
        <v>1433</v>
      </c>
      <c r="C7318" s="7" t="s">
        <v>553</v>
      </c>
      <c r="D7318" s="7" t="s">
        <v>1096</v>
      </c>
      <c r="E7318" s="7" t="s">
        <v>217</v>
      </c>
      <c r="F7318" s="7" t="s">
        <v>218</v>
      </c>
      <c r="G7318" s="7" t="s">
        <v>1069</v>
      </c>
      <c r="H7318" s="7" t="s">
        <v>1016</v>
      </c>
      <c r="I7318" s="6" t="s">
        <v>15</v>
      </c>
      <c r="J7318" s="1">
        <v>1700</v>
      </c>
      <c r="K7318" s="1">
        <v>8300</v>
      </c>
      <c r="L7318" s="1">
        <v>10000</v>
      </c>
      <c r="M7318" s="1">
        <v>0</v>
      </c>
      <c r="N7318" s="1">
        <v>8300</v>
      </c>
      <c r="O7318" s="1">
        <v>10000</v>
      </c>
      <c r="P7318" s="1">
        <v>10000</v>
      </c>
      <c r="Q7318" s="12"/>
      <c r="R7318" s="29">
        <f t="shared" si="344"/>
        <v>0</v>
      </c>
      <c r="S7318" t="str">
        <f t="shared" si="345"/>
        <v>OK</v>
      </c>
      <c r="T7318" s="10">
        <f>IFERROR(VLOOKUP(A7318,[1]!Tabla1[[#All],[Material]:[venta nueva]],38,FALSE),0)</f>
        <v>0</v>
      </c>
    </row>
    <row r="7319" spans="1:20" hidden="1" x14ac:dyDescent="0.35">
      <c r="A7319">
        <f t="shared" si="346"/>
        <v>1021992</v>
      </c>
      <c r="B7319" s="6" t="s">
        <v>1433</v>
      </c>
      <c r="C7319" s="7" t="s">
        <v>553</v>
      </c>
      <c r="D7319" s="7" t="s">
        <v>1096</v>
      </c>
      <c r="E7319" s="7" t="s">
        <v>219</v>
      </c>
      <c r="F7319" s="7" t="s">
        <v>28</v>
      </c>
      <c r="G7319" s="7" t="s">
        <v>1078</v>
      </c>
      <c r="H7319" s="7" t="s">
        <v>1006</v>
      </c>
      <c r="I7319" s="6" t="s">
        <v>14</v>
      </c>
      <c r="J7319" s="1">
        <v>-34286</v>
      </c>
      <c r="K7319" s="1">
        <v>0</v>
      </c>
      <c r="L7319" s="1">
        <v>0</v>
      </c>
      <c r="M7319" s="1">
        <v>-11380</v>
      </c>
      <c r="N7319" s="1">
        <v>94906</v>
      </c>
      <c r="O7319" s="1">
        <v>72000</v>
      </c>
      <c r="P7319" s="1">
        <v>100260</v>
      </c>
      <c r="Q7319" s="12"/>
      <c r="R7319" s="29">
        <f t="shared" si="344"/>
        <v>-28260</v>
      </c>
      <c r="S7319" t="str">
        <f t="shared" si="345"/>
        <v>Pendiente de ingreso</v>
      </c>
      <c r="T7319" s="10">
        <f>IFERROR(VLOOKUP(A7319,[1]!Tabla1[[#All],[Material]:[venta nueva]],38,FALSE),0)</f>
        <v>0</v>
      </c>
    </row>
    <row r="7320" spans="1:20" hidden="1" x14ac:dyDescent="0.35">
      <c r="A7320">
        <f t="shared" si="346"/>
        <v>1022033</v>
      </c>
      <c r="B7320" s="6" t="s">
        <v>1433</v>
      </c>
      <c r="C7320" s="7" t="s">
        <v>553</v>
      </c>
      <c r="D7320" s="7" t="s">
        <v>1096</v>
      </c>
      <c r="E7320" s="7" t="s">
        <v>220</v>
      </c>
      <c r="F7320" s="7" t="s">
        <v>221</v>
      </c>
      <c r="G7320" s="7" t="s">
        <v>1087</v>
      </c>
      <c r="H7320" s="7" t="s">
        <v>1038</v>
      </c>
      <c r="I7320" s="6" t="s">
        <v>14</v>
      </c>
      <c r="J7320" s="1">
        <v>-9590</v>
      </c>
      <c r="K7320" s="1">
        <v>37680</v>
      </c>
      <c r="L7320" s="1">
        <v>28090</v>
      </c>
      <c r="M7320" s="1">
        <v>-7910</v>
      </c>
      <c r="N7320" s="1">
        <v>37680</v>
      </c>
      <c r="O7320" s="1">
        <v>36000</v>
      </c>
      <c r="P7320" s="1">
        <v>61130</v>
      </c>
      <c r="Q7320" s="12"/>
      <c r="R7320" s="29">
        <f t="shared" si="344"/>
        <v>-25130</v>
      </c>
      <c r="S7320" t="str">
        <f t="shared" si="345"/>
        <v>Pendiente de ingreso</v>
      </c>
      <c r="T7320" s="10">
        <f>IFERROR(VLOOKUP(A7320,[1]!Tabla1[[#All],[Material]:[venta nueva]],38,FALSE),0)</f>
        <v>0</v>
      </c>
    </row>
    <row r="7321" spans="1:20" hidden="1" x14ac:dyDescent="0.35">
      <c r="A7321">
        <f t="shared" si="346"/>
        <v>1022073</v>
      </c>
      <c r="B7321" s="6" t="s">
        <v>1433</v>
      </c>
      <c r="C7321" s="7" t="s">
        <v>553</v>
      </c>
      <c r="D7321" s="7" t="s">
        <v>1096</v>
      </c>
      <c r="E7321" s="7" t="s">
        <v>222</v>
      </c>
      <c r="F7321" s="7" t="s">
        <v>223</v>
      </c>
      <c r="G7321" s="7" t="s">
        <v>1078</v>
      </c>
      <c r="H7321" s="7" t="s">
        <v>1027</v>
      </c>
      <c r="I7321" s="6" t="s">
        <v>14</v>
      </c>
      <c r="J7321" s="1">
        <v>-171174</v>
      </c>
      <c r="K7321" s="1">
        <v>0</v>
      </c>
      <c r="L7321" s="1">
        <v>0</v>
      </c>
      <c r="M7321" s="1">
        <v>-105174</v>
      </c>
      <c r="N7321" s="1">
        <v>66000</v>
      </c>
      <c r="O7321" s="1">
        <v>0</v>
      </c>
      <c r="P7321" s="1"/>
      <c r="Q7321" s="12"/>
      <c r="R7321" s="29">
        <f t="shared" si="344"/>
        <v>0</v>
      </c>
      <c r="S7321" t="str">
        <f t="shared" si="345"/>
        <v>OK</v>
      </c>
      <c r="T7321" s="10">
        <f>IFERROR(VLOOKUP(A7321,[1]!Tabla1[[#All],[Material]:[venta nueva]],38,FALSE),0)</f>
        <v>0</v>
      </c>
    </row>
    <row r="7322" spans="1:20" hidden="1" x14ac:dyDescent="0.35">
      <c r="A7322">
        <f t="shared" si="346"/>
        <v>1022080</v>
      </c>
      <c r="B7322" s="6" t="s">
        <v>1433</v>
      </c>
      <c r="C7322" s="7" t="s">
        <v>553</v>
      </c>
      <c r="D7322" s="7" t="s">
        <v>1096</v>
      </c>
      <c r="E7322" s="7" t="s">
        <v>224</v>
      </c>
      <c r="F7322" s="7" t="s">
        <v>225</v>
      </c>
      <c r="G7322" s="7" t="s">
        <v>1069</v>
      </c>
      <c r="H7322" s="7" t="s">
        <v>1039</v>
      </c>
      <c r="I7322" s="6" t="s">
        <v>14</v>
      </c>
      <c r="J7322" s="1">
        <v>-55886</v>
      </c>
      <c r="K7322" s="1">
        <v>56051</v>
      </c>
      <c r="L7322" s="1">
        <v>0</v>
      </c>
      <c r="M7322" s="1">
        <v>-2735</v>
      </c>
      <c r="N7322" s="1">
        <v>77152</v>
      </c>
      <c r="O7322" s="1">
        <v>24000</v>
      </c>
      <c r="P7322" s="1">
        <v>24000</v>
      </c>
      <c r="Q7322" s="12"/>
      <c r="R7322" s="29">
        <f t="shared" si="344"/>
        <v>0</v>
      </c>
      <c r="S7322" t="str">
        <f t="shared" si="345"/>
        <v>OK</v>
      </c>
      <c r="T7322" s="10">
        <f>IFERROR(VLOOKUP(A7322,[1]!Tabla1[[#All],[Material]:[venta nueva]],38,FALSE),0)</f>
        <v>0</v>
      </c>
    </row>
    <row r="7323" spans="1:20" hidden="1" x14ac:dyDescent="0.35">
      <c r="A7323">
        <f t="shared" si="346"/>
        <v>1022082</v>
      </c>
      <c r="B7323" s="6" t="s">
        <v>1433</v>
      </c>
      <c r="C7323" s="7" t="s">
        <v>553</v>
      </c>
      <c r="D7323" s="7" t="s">
        <v>1096</v>
      </c>
      <c r="E7323" s="7" t="s">
        <v>1110</v>
      </c>
      <c r="F7323" s="7" t="s">
        <v>1111</v>
      </c>
      <c r="G7323" s="7" t="s">
        <v>1081</v>
      </c>
      <c r="H7323" s="7" t="s">
        <v>1010</v>
      </c>
      <c r="I7323" s="6" t="s">
        <v>14</v>
      </c>
      <c r="J7323" s="1">
        <v>-49448</v>
      </c>
      <c r="K7323" s="1">
        <v>43448</v>
      </c>
      <c r="L7323" s="1">
        <v>0</v>
      </c>
      <c r="M7323" s="1">
        <v>-6000</v>
      </c>
      <c r="N7323" s="1">
        <v>43448</v>
      </c>
      <c r="O7323" s="1">
        <v>0</v>
      </c>
      <c r="P7323" s="1">
        <v>9500</v>
      </c>
      <c r="Q7323" s="12"/>
      <c r="R7323" s="29">
        <f t="shared" si="344"/>
        <v>-9500</v>
      </c>
      <c r="S7323" t="str">
        <f t="shared" si="345"/>
        <v>Pendiente de ingreso</v>
      </c>
      <c r="T7323" s="10">
        <f>IFERROR(VLOOKUP(A7323,[1]!Tabla1[[#All],[Material]:[venta nueva]],38,FALSE),0)</f>
        <v>0</v>
      </c>
    </row>
    <row r="7324" spans="1:20" hidden="1" x14ac:dyDescent="0.35">
      <c r="A7324">
        <f t="shared" si="346"/>
        <v>1022096</v>
      </c>
      <c r="B7324" s="6" t="s">
        <v>1433</v>
      </c>
      <c r="C7324" s="7" t="s">
        <v>553</v>
      </c>
      <c r="D7324" s="7" t="s">
        <v>1096</v>
      </c>
      <c r="E7324" s="7" t="s">
        <v>226</v>
      </c>
      <c r="F7324" s="7" t="s">
        <v>227</v>
      </c>
      <c r="G7324" s="7" t="s">
        <v>1084</v>
      </c>
      <c r="H7324" s="7" t="s">
        <v>1028</v>
      </c>
      <c r="I7324" s="6" t="s">
        <v>14</v>
      </c>
      <c r="J7324" s="1">
        <v>-118868</v>
      </c>
      <c r="K7324" s="1">
        <v>107734</v>
      </c>
      <c r="L7324" s="1">
        <v>0</v>
      </c>
      <c r="M7324" s="1">
        <v>-5107</v>
      </c>
      <c r="N7324" s="1">
        <v>113760</v>
      </c>
      <c r="O7324" s="1">
        <v>0</v>
      </c>
      <c r="P7324" s="1">
        <v>16090</v>
      </c>
      <c r="Q7324" s="12"/>
      <c r="R7324" s="29">
        <f t="shared" si="344"/>
        <v>-16090</v>
      </c>
      <c r="S7324" t="str">
        <f t="shared" si="345"/>
        <v>Pendiente de ingreso</v>
      </c>
      <c r="T7324" s="10">
        <f>IFERROR(VLOOKUP(A7324,[1]!Tabla1[[#All],[Material]:[venta nueva]],38,FALSE),0)</f>
        <v>0</v>
      </c>
    </row>
    <row r="7325" spans="1:20" hidden="1" x14ac:dyDescent="0.35">
      <c r="A7325">
        <f t="shared" si="346"/>
        <v>1022097</v>
      </c>
      <c r="B7325" s="6" t="s">
        <v>1433</v>
      </c>
      <c r="C7325" s="7" t="s">
        <v>553</v>
      </c>
      <c r="D7325" s="7" t="s">
        <v>1096</v>
      </c>
      <c r="E7325" s="7" t="s">
        <v>462</v>
      </c>
      <c r="F7325" s="7" t="s">
        <v>463</v>
      </c>
      <c r="G7325" s="7" t="s">
        <v>985</v>
      </c>
      <c r="H7325" s="7" t="s">
        <v>1012</v>
      </c>
      <c r="I7325" s="6" t="s">
        <v>9</v>
      </c>
      <c r="J7325" s="1">
        <v>92</v>
      </c>
      <c r="K7325" s="1">
        <v>19908</v>
      </c>
      <c r="L7325" s="1">
        <v>20000</v>
      </c>
      <c r="M7325" s="1">
        <v>-4008</v>
      </c>
      <c r="N7325" s="1">
        <v>19908</v>
      </c>
      <c r="O7325" s="1">
        <v>24008</v>
      </c>
      <c r="P7325" s="1">
        <v>24007.5</v>
      </c>
      <c r="Q7325" s="12"/>
      <c r="R7325" s="29">
        <f t="shared" si="344"/>
        <v>0.5</v>
      </c>
      <c r="S7325" t="str">
        <f t="shared" si="345"/>
        <v>Sobre ingreso</v>
      </c>
      <c r="T7325" s="10">
        <f>IFERROR(VLOOKUP(A7325,[1]!Tabla1[[#All],[Material]:[venta nueva]],38,FALSE),0)</f>
        <v>0</v>
      </c>
    </row>
    <row r="7326" spans="1:20" hidden="1" x14ac:dyDescent="0.35">
      <c r="A7326">
        <f t="shared" si="346"/>
        <v>1022099</v>
      </c>
      <c r="B7326" s="6" t="s">
        <v>1433</v>
      </c>
      <c r="C7326" s="7" t="s">
        <v>553</v>
      </c>
      <c r="D7326" s="7" t="s">
        <v>1096</v>
      </c>
      <c r="E7326" s="7" t="s">
        <v>228</v>
      </c>
      <c r="F7326" s="7" t="s">
        <v>229</v>
      </c>
      <c r="G7326" s="7" t="s">
        <v>1084</v>
      </c>
      <c r="H7326" s="7" t="s">
        <v>1017</v>
      </c>
      <c r="I7326" s="6" t="s">
        <v>14</v>
      </c>
      <c r="J7326" s="1">
        <v>-30030</v>
      </c>
      <c r="K7326" s="1">
        <v>111630</v>
      </c>
      <c r="L7326" s="1">
        <v>81600</v>
      </c>
      <c r="M7326" s="1">
        <v>-14400</v>
      </c>
      <c r="N7326" s="1">
        <v>111630</v>
      </c>
      <c r="O7326" s="1">
        <v>96000</v>
      </c>
      <c r="P7326" s="1">
        <v>124284</v>
      </c>
      <c r="Q7326" s="12"/>
      <c r="R7326" s="29">
        <f t="shared" si="344"/>
        <v>-28284</v>
      </c>
      <c r="S7326" t="str">
        <f t="shared" si="345"/>
        <v>Pendiente de ingreso</v>
      </c>
      <c r="T7326" s="10">
        <f>IFERROR(VLOOKUP(A7326,[1]!Tabla1[[#All],[Material]:[venta nueva]],38,FALSE),0)</f>
        <v>0</v>
      </c>
    </row>
    <row r="7327" spans="1:20" hidden="1" x14ac:dyDescent="0.35">
      <c r="A7327">
        <f t="shared" si="346"/>
        <v>1022101</v>
      </c>
      <c r="B7327" s="6" t="s">
        <v>1433</v>
      </c>
      <c r="C7327" s="7" t="s">
        <v>553</v>
      </c>
      <c r="D7327" s="7" t="s">
        <v>1096</v>
      </c>
      <c r="E7327" s="7" t="s">
        <v>544</v>
      </c>
      <c r="F7327" s="7" t="s">
        <v>545</v>
      </c>
      <c r="G7327" s="7" t="s">
        <v>1075</v>
      </c>
      <c r="H7327" s="7" t="s">
        <v>1002</v>
      </c>
      <c r="I7327" s="6" t="s">
        <v>15</v>
      </c>
      <c r="J7327" s="1">
        <v>2052</v>
      </c>
      <c r="K7327" s="1">
        <v>948</v>
      </c>
      <c r="L7327" s="1">
        <v>3000</v>
      </c>
      <c r="M7327" s="1">
        <v>3351</v>
      </c>
      <c r="N7327" s="1">
        <v>948</v>
      </c>
      <c r="O7327" s="1">
        <v>0</v>
      </c>
      <c r="P7327" s="1"/>
      <c r="Q7327" s="12"/>
      <c r="R7327" s="29">
        <f t="shared" si="344"/>
        <v>0</v>
      </c>
      <c r="S7327" t="str">
        <f t="shared" si="345"/>
        <v>OK</v>
      </c>
      <c r="T7327" s="10">
        <f>IFERROR(VLOOKUP(A7327,[1]!Tabla1[[#All],[Material]:[venta nueva]],38,FALSE),0)</f>
        <v>0</v>
      </c>
    </row>
    <row r="7328" spans="1:20" hidden="1" x14ac:dyDescent="0.35">
      <c r="A7328">
        <f t="shared" si="346"/>
        <v>1022115</v>
      </c>
      <c r="B7328" s="6" t="s">
        <v>1433</v>
      </c>
      <c r="C7328" s="7" t="s">
        <v>553</v>
      </c>
      <c r="D7328" s="7" t="s">
        <v>1096</v>
      </c>
      <c r="E7328" s="7" t="s">
        <v>464</v>
      </c>
      <c r="F7328" s="7" t="s">
        <v>465</v>
      </c>
      <c r="G7328" s="7" t="s">
        <v>1079</v>
      </c>
      <c r="H7328" s="7" t="s">
        <v>1040</v>
      </c>
      <c r="I7328" s="6" t="s">
        <v>10</v>
      </c>
      <c r="J7328" s="1">
        <v>-24000</v>
      </c>
      <c r="K7328" s="1">
        <v>0</v>
      </c>
      <c r="L7328" s="1">
        <v>0</v>
      </c>
      <c r="M7328" s="1">
        <v>-24000</v>
      </c>
      <c r="N7328" s="1">
        <v>0</v>
      </c>
      <c r="O7328" s="1">
        <v>0</v>
      </c>
      <c r="P7328" s="1"/>
      <c r="Q7328" s="12"/>
      <c r="R7328" s="29">
        <f t="shared" si="344"/>
        <v>0</v>
      </c>
      <c r="S7328" t="str">
        <f t="shared" si="345"/>
        <v>OK</v>
      </c>
      <c r="T7328" s="10">
        <f>IFERROR(VLOOKUP(A7328,[1]!Tabla1[[#All],[Material]:[venta nueva]],38,FALSE),0)</f>
        <v>0</v>
      </c>
    </row>
    <row r="7329" spans="1:20" hidden="1" x14ac:dyDescent="0.35">
      <c r="A7329">
        <f t="shared" si="346"/>
        <v>1022125</v>
      </c>
      <c r="B7329" s="6" t="s">
        <v>1433</v>
      </c>
      <c r="C7329" s="7" t="s">
        <v>553</v>
      </c>
      <c r="D7329" s="7" t="s">
        <v>1096</v>
      </c>
      <c r="E7329" s="7" t="s">
        <v>232</v>
      </c>
      <c r="F7329" s="7" t="s">
        <v>233</v>
      </c>
      <c r="G7329" s="7" t="s">
        <v>1086</v>
      </c>
      <c r="H7329" s="7" t="s">
        <v>1025</v>
      </c>
      <c r="I7329" s="6" t="s">
        <v>14</v>
      </c>
      <c r="J7329" s="1">
        <v>-150358</v>
      </c>
      <c r="K7329" s="1">
        <v>173053</v>
      </c>
      <c r="L7329" s="1">
        <v>22695</v>
      </c>
      <c r="M7329" s="1">
        <v>-21775</v>
      </c>
      <c r="N7329" s="1">
        <v>248583</v>
      </c>
      <c r="O7329" s="1">
        <v>120000</v>
      </c>
      <c r="P7329" s="1">
        <v>143935</v>
      </c>
      <c r="Q7329" s="12"/>
      <c r="R7329" s="29">
        <f t="shared" si="344"/>
        <v>-23935</v>
      </c>
      <c r="S7329" t="str">
        <f t="shared" si="345"/>
        <v>Pendiente de ingreso</v>
      </c>
      <c r="T7329" s="10">
        <f>IFERROR(VLOOKUP(A7329,[1]!Tabla1[[#All],[Material]:[venta nueva]],38,FALSE),0)</f>
        <v>0</v>
      </c>
    </row>
    <row r="7330" spans="1:20" hidden="1" x14ac:dyDescent="0.35">
      <c r="A7330">
        <f t="shared" si="346"/>
        <v>1022128</v>
      </c>
      <c r="B7330" s="6" t="s">
        <v>1433</v>
      </c>
      <c r="C7330" s="7" t="s">
        <v>553</v>
      </c>
      <c r="D7330" s="7" t="s">
        <v>1096</v>
      </c>
      <c r="E7330" s="7" t="s">
        <v>234</v>
      </c>
      <c r="F7330" s="7" t="s">
        <v>235</v>
      </c>
      <c r="G7330" s="7" t="s">
        <v>1076</v>
      </c>
      <c r="H7330" s="7" t="s">
        <v>1004</v>
      </c>
      <c r="I7330" s="6" t="s">
        <v>15</v>
      </c>
      <c r="J7330" s="1">
        <v>24649</v>
      </c>
      <c r="K7330" s="1">
        <v>10000</v>
      </c>
      <c r="L7330" s="1">
        <v>28727</v>
      </c>
      <c r="M7330" s="1">
        <v>18727</v>
      </c>
      <c r="N7330" s="1">
        <v>10000</v>
      </c>
      <c r="O7330" s="1">
        <v>10000</v>
      </c>
      <c r="P7330" s="1">
        <v>10000</v>
      </c>
      <c r="Q7330" s="12"/>
      <c r="R7330" s="29">
        <f t="shared" si="344"/>
        <v>0</v>
      </c>
      <c r="S7330" t="str">
        <f t="shared" si="345"/>
        <v>OK</v>
      </c>
      <c r="T7330" s="10">
        <f>IFERROR(VLOOKUP(A7330,[1]!Tabla1[[#All],[Material]:[venta nueva]],38,FALSE),0)</f>
        <v>0</v>
      </c>
    </row>
    <row r="7331" spans="1:20" hidden="1" x14ac:dyDescent="0.35">
      <c r="A7331">
        <f t="shared" si="346"/>
        <v>1022141</v>
      </c>
      <c r="B7331" s="6" t="s">
        <v>1433</v>
      </c>
      <c r="C7331" s="7" t="s">
        <v>553</v>
      </c>
      <c r="D7331" s="7" t="s">
        <v>1096</v>
      </c>
      <c r="E7331" s="7" t="s">
        <v>236</v>
      </c>
      <c r="F7331" s="7" t="s">
        <v>237</v>
      </c>
      <c r="G7331" s="7" t="s">
        <v>1076</v>
      </c>
      <c r="H7331" s="7" t="s">
        <v>1004</v>
      </c>
      <c r="I7331" s="6" t="s">
        <v>15</v>
      </c>
      <c r="J7331" s="1">
        <v>-5734</v>
      </c>
      <c r="K7331" s="1">
        <v>49000</v>
      </c>
      <c r="L7331" s="1">
        <v>43358</v>
      </c>
      <c r="M7331" s="1">
        <v>-6013</v>
      </c>
      <c r="N7331" s="1">
        <v>49000</v>
      </c>
      <c r="O7331" s="1">
        <v>43358</v>
      </c>
      <c r="P7331" s="1">
        <v>43000</v>
      </c>
      <c r="Q7331" s="12"/>
      <c r="R7331" s="29">
        <f t="shared" si="344"/>
        <v>358</v>
      </c>
      <c r="S7331" t="str">
        <f t="shared" si="345"/>
        <v>Sobre ingreso</v>
      </c>
      <c r="T7331" s="10">
        <f>IFERROR(VLOOKUP(A7331,[1]!Tabla1[[#All],[Material]:[venta nueva]],38,FALSE),0)</f>
        <v>0</v>
      </c>
    </row>
    <row r="7332" spans="1:20" hidden="1" x14ac:dyDescent="0.35">
      <c r="A7332">
        <f t="shared" si="346"/>
        <v>1022142</v>
      </c>
      <c r="B7332" s="6" t="s">
        <v>1433</v>
      </c>
      <c r="C7332" s="7" t="s">
        <v>553</v>
      </c>
      <c r="D7332" s="7" t="s">
        <v>1096</v>
      </c>
      <c r="E7332" s="7" t="s">
        <v>238</v>
      </c>
      <c r="F7332" s="7" t="s">
        <v>239</v>
      </c>
      <c r="G7332" s="7" t="s">
        <v>1076</v>
      </c>
      <c r="H7332" s="7" t="s">
        <v>1004</v>
      </c>
      <c r="I7332" s="6" t="s">
        <v>15</v>
      </c>
      <c r="J7332" s="1">
        <v>-6484</v>
      </c>
      <c r="K7332" s="1">
        <v>21484</v>
      </c>
      <c r="L7332" s="1">
        <v>15000</v>
      </c>
      <c r="M7332" s="1">
        <v>-8686</v>
      </c>
      <c r="N7332" s="1">
        <v>21484</v>
      </c>
      <c r="O7332" s="1">
        <v>15000</v>
      </c>
      <c r="P7332" s="1">
        <v>15000</v>
      </c>
      <c r="Q7332" s="12"/>
      <c r="R7332" s="29">
        <f t="shared" si="344"/>
        <v>0</v>
      </c>
      <c r="S7332" t="str">
        <f t="shared" si="345"/>
        <v>OK</v>
      </c>
      <c r="T7332" s="10">
        <f>IFERROR(VLOOKUP(A7332,[1]!Tabla1[[#All],[Material]:[venta nueva]],38,FALSE),0)</f>
        <v>0</v>
      </c>
    </row>
    <row r="7333" spans="1:20" hidden="1" x14ac:dyDescent="0.35">
      <c r="A7333">
        <f t="shared" si="346"/>
        <v>1022145</v>
      </c>
      <c r="B7333" s="6" t="s">
        <v>1433</v>
      </c>
      <c r="C7333" s="7" t="s">
        <v>553</v>
      </c>
      <c r="D7333" s="7" t="s">
        <v>1096</v>
      </c>
      <c r="E7333" s="7" t="s">
        <v>597</v>
      </c>
      <c r="F7333" s="7" t="s">
        <v>598</v>
      </c>
      <c r="G7333" s="7" t="s">
        <v>1076</v>
      </c>
      <c r="H7333" s="7" t="s">
        <v>1022</v>
      </c>
      <c r="I7333" s="6" t="s">
        <v>9</v>
      </c>
      <c r="J7333" s="1">
        <v>-22489</v>
      </c>
      <c r="K7333" s="1">
        <v>22489</v>
      </c>
      <c r="L7333" s="1">
        <v>0</v>
      </c>
      <c r="M7333" s="1">
        <v>-24000</v>
      </c>
      <c r="N7333" s="1">
        <v>22489</v>
      </c>
      <c r="O7333" s="1">
        <v>24000</v>
      </c>
      <c r="P7333" s="1">
        <v>24000</v>
      </c>
      <c r="Q7333" s="12"/>
      <c r="R7333" s="29">
        <f t="shared" si="344"/>
        <v>0</v>
      </c>
      <c r="S7333" t="str">
        <f t="shared" si="345"/>
        <v>OK</v>
      </c>
      <c r="T7333" s="10">
        <f>IFERROR(VLOOKUP(A7333,[1]!Tabla1[[#All],[Material]:[venta nueva]],38,FALSE),0)</f>
        <v>0</v>
      </c>
    </row>
    <row r="7334" spans="1:20" hidden="1" x14ac:dyDescent="0.35">
      <c r="A7334">
        <f t="shared" si="346"/>
        <v>1022169</v>
      </c>
      <c r="B7334" s="6" t="s">
        <v>1433</v>
      </c>
      <c r="C7334" s="7" t="s">
        <v>553</v>
      </c>
      <c r="D7334" s="7" t="s">
        <v>1096</v>
      </c>
      <c r="E7334" s="7" t="s">
        <v>244</v>
      </c>
      <c r="F7334" s="7" t="s">
        <v>245</v>
      </c>
      <c r="G7334" s="7" t="s">
        <v>1081</v>
      </c>
      <c r="H7334" s="7" t="s">
        <v>1010</v>
      </c>
      <c r="I7334" s="6" t="s">
        <v>14</v>
      </c>
      <c r="J7334" s="1">
        <v>-129790</v>
      </c>
      <c r="K7334" s="1">
        <v>111278</v>
      </c>
      <c r="L7334" s="1">
        <v>0</v>
      </c>
      <c r="M7334" s="1">
        <v>-7218</v>
      </c>
      <c r="N7334" s="1">
        <v>122572</v>
      </c>
      <c r="O7334" s="1">
        <v>0</v>
      </c>
      <c r="P7334" s="1">
        <v>52210</v>
      </c>
      <c r="Q7334" s="12"/>
      <c r="R7334" s="29">
        <f t="shared" si="344"/>
        <v>-52210</v>
      </c>
      <c r="S7334" t="str">
        <f t="shared" si="345"/>
        <v>Pendiente de ingreso</v>
      </c>
      <c r="T7334" s="10">
        <f>IFERROR(VLOOKUP(A7334,[1]!Tabla1[[#All],[Material]:[venta nueva]],38,FALSE),0)</f>
        <v>0</v>
      </c>
    </row>
    <row r="7335" spans="1:20" hidden="1" x14ac:dyDescent="0.35">
      <c r="A7335">
        <f t="shared" si="346"/>
        <v>1022183</v>
      </c>
      <c r="B7335" s="6" t="s">
        <v>1433</v>
      </c>
      <c r="C7335" s="7" t="s">
        <v>553</v>
      </c>
      <c r="D7335" s="7" t="s">
        <v>1096</v>
      </c>
      <c r="E7335" s="7" t="s">
        <v>246</v>
      </c>
      <c r="F7335" s="7" t="s">
        <v>247</v>
      </c>
      <c r="G7335" s="7" t="s">
        <v>1086</v>
      </c>
      <c r="H7335" s="7" t="s">
        <v>1041</v>
      </c>
      <c r="I7335" s="6" t="s">
        <v>14</v>
      </c>
      <c r="J7335" s="1">
        <v>-247208</v>
      </c>
      <c r="K7335" s="1">
        <v>514700</v>
      </c>
      <c r="L7335" s="1">
        <v>264000</v>
      </c>
      <c r="M7335" s="1">
        <v>-34050</v>
      </c>
      <c r="N7335" s="1">
        <v>736950</v>
      </c>
      <c r="O7335" s="1">
        <v>384000</v>
      </c>
      <c r="P7335" s="1">
        <v>418464</v>
      </c>
      <c r="Q7335" s="12"/>
      <c r="R7335" s="29">
        <f t="shared" si="344"/>
        <v>-34464</v>
      </c>
      <c r="S7335" t="str">
        <f t="shared" si="345"/>
        <v>Pendiente de ingreso</v>
      </c>
      <c r="T7335" s="10">
        <f>IFERROR(VLOOKUP(A7335,[1]!Tabla1[[#All],[Material]:[venta nueva]],38,FALSE),0)</f>
        <v>0</v>
      </c>
    </row>
    <row r="7336" spans="1:20" hidden="1" x14ac:dyDescent="0.35">
      <c r="A7336">
        <f t="shared" si="346"/>
        <v>1022186</v>
      </c>
      <c r="B7336" s="6" t="s">
        <v>1433</v>
      </c>
      <c r="C7336" s="7" t="s">
        <v>553</v>
      </c>
      <c r="D7336" s="7" t="s">
        <v>1096</v>
      </c>
      <c r="E7336" s="7" t="s">
        <v>248</v>
      </c>
      <c r="F7336" s="7" t="s">
        <v>249</v>
      </c>
      <c r="G7336" s="7" t="s">
        <v>1084</v>
      </c>
      <c r="H7336" s="7" t="s">
        <v>1017</v>
      </c>
      <c r="I7336" s="6" t="s">
        <v>14</v>
      </c>
      <c r="J7336" s="1">
        <v>-25689</v>
      </c>
      <c r="K7336" s="1">
        <v>47327</v>
      </c>
      <c r="L7336" s="1">
        <v>24000</v>
      </c>
      <c r="M7336" s="1">
        <v>9722</v>
      </c>
      <c r="N7336" s="1">
        <v>59411</v>
      </c>
      <c r="O7336" s="1">
        <v>24000</v>
      </c>
      <c r="P7336" s="1">
        <v>35178</v>
      </c>
      <c r="Q7336" s="12"/>
      <c r="R7336" s="29">
        <f t="shared" si="344"/>
        <v>-11178</v>
      </c>
      <c r="S7336" t="str">
        <f t="shared" si="345"/>
        <v>Pendiente de ingreso</v>
      </c>
      <c r="T7336" s="10">
        <f>IFERROR(VLOOKUP(A7336,[1]!Tabla1[[#All],[Material]:[venta nueva]],38,FALSE),0)</f>
        <v>0</v>
      </c>
    </row>
    <row r="7337" spans="1:20" hidden="1" x14ac:dyDescent="0.35">
      <c r="A7337">
        <f t="shared" si="346"/>
        <v>1022193</v>
      </c>
      <c r="B7337" s="6" t="s">
        <v>1433</v>
      </c>
      <c r="C7337" s="7" t="s">
        <v>553</v>
      </c>
      <c r="D7337" s="7" t="s">
        <v>1096</v>
      </c>
      <c r="E7337" s="7" t="s">
        <v>250</v>
      </c>
      <c r="F7337" s="7" t="s">
        <v>251</v>
      </c>
      <c r="G7337" s="7" t="s">
        <v>1075</v>
      </c>
      <c r="H7337" s="7" t="s">
        <v>1011</v>
      </c>
      <c r="I7337" s="6" t="s">
        <v>14</v>
      </c>
      <c r="J7337" s="1">
        <v>-24578</v>
      </c>
      <c r="K7337" s="1">
        <v>0</v>
      </c>
      <c r="L7337" s="1">
        <v>0</v>
      </c>
      <c r="M7337" s="1">
        <v>-24578</v>
      </c>
      <c r="N7337" s="1">
        <v>0</v>
      </c>
      <c r="O7337" s="1">
        <v>0</v>
      </c>
      <c r="P7337" s="1">
        <v>12471</v>
      </c>
      <c r="Q7337" s="12"/>
      <c r="R7337" s="29">
        <f t="shared" si="344"/>
        <v>-12471</v>
      </c>
      <c r="S7337" t="str">
        <f t="shared" si="345"/>
        <v>Pendiente de ingreso</v>
      </c>
      <c r="T7337" s="10">
        <f>IFERROR(VLOOKUP(A7337,[1]!Tabla1[[#All],[Material]:[venta nueva]],38,FALSE),0)</f>
        <v>0</v>
      </c>
    </row>
    <row r="7338" spans="1:20" hidden="1" x14ac:dyDescent="0.35">
      <c r="A7338">
        <f t="shared" si="346"/>
        <v>1022212</v>
      </c>
      <c r="B7338" s="6" t="s">
        <v>1433</v>
      </c>
      <c r="C7338" s="7" t="s">
        <v>553</v>
      </c>
      <c r="D7338" s="7" t="s">
        <v>1096</v>
      </c>
      <c r="E7338" s="7" t="s">
        <v>254</v>
      </c>
      <c r="F7338" s="7" t="s">
        <v>255</v>
      </c>
      <c r="G7338" s="7" t="s">
        <v>1087</v>
      </c>
      <c r="H7338" s="7" t="s">
        <v>1034</v>
      </c>
      <c r="I7338" s="6" t="s">
        <v>14</v>
      </c>
      <c r="J7338" s="1">
        <v>-699090</v>
      </c>
      <c r="K7338" s="1">
        <v>0</v>
      </c>
      <c r="L7338" s="1">
        <v>0</v>
      </c>
      <c r="M7338" s="1">
        <v>-30937</v>
      </c>
      <c r="N7338" s="1">
        <v>449063</v>
      </c>
      <c r="O7338" s="1">
        <v>480000</v>
      </c>
      <c r="P7338" s="1">
        <v>506118</v>
      </c>
      <c r="Q7338" s="12"/>
      <c r="R7338" s="29">
        <f t="shared" si="344"/>
        <v>-26118</v>
      </c>
      <c r="S7338" t="str">
        <f t="shared" si="345"/>
        <v>Pendiente de ingreso</v>
      </c>
      <c r="T7338" s="10">
        <f>IFERROR(VLOOKUP(A7338,[1]!Tabla1[[#All],[Material]:[venta nueva]],38,FALSE),0)</f>
        <v>0</v>
      </c>
    </row>
    <row r="7339" spans="1:20" hidden="1" x14ac:dyDescent="0.35">
      <c r="A7339">
        <f t="shared" si="346"/>
        <v>1022291</v>
      </c>
      <c r="B7339" s="6" t="s">
        <v>1433</v>
      </c>
      <c r="C7339" s="7" t="s">
        <v>553</v>
      </c>
      <c r="D7339" s="7" t="s">
        <v>1096</v>
      </c>
      <c r="E7339" s="7" t="s">
        <v>267</v>
      </c>
      <c r="F7339" s="7" t="s">
        <v>268</v>
      </c>
      <c r="G7339" s="7" t="s">
        <v>1086</v>
      </c>
      <c r="H7339" s="7" t="s">
        <v>1025</v>
      </c>
      <c r="I7339" s="6" t="s">
        <v>14</v>
      </c>
      <c r="J7339" s="1">
        <v>-13705</v>
      </c>
      <c r="K7339" s="1">
        <v>17368</v>
      </c>
      <c r="L7339" s="1">
        <v>3662</v>
      </c>
      <c r="M7339" s="1">
        <v>0</v>
      </c>
      <c r="N7339" s="1">
        <v>17368</v>
      </c>
      <c r="O7339" s="1">
        <v>3662</v>
      </c>
      <c r="P7339" s="1">
        <v>43663</v>
      </c>
      <c r="Q7339" s="12"/>
      <c r="R7339" s="29">
        <f t="shared" si="344"/>
        <v>-40001</v>
      </c>
      <c r="S7339" t="str">
        <f t="shared" si="345"/>
        <v>Pendiente de ingreso</v>
      </c>
      <c r="T7339" s="10">
        <f>IFERROR(VLOOKUP(A7339,[1]!Tabla1[[#All],[Material]:[venta nueva]],38,FALSE),0)</f>
        <v>0</v>
      </c>
    </row>
    <row r="7340" spans="1:20" hidden="1" x14ac:dyDescent="0.35">
      <c r="A7340">
        <f t="shared" si="346"/>
        <v>1022293</v>
      </c>
      <c r="B7340" s="6" t="s">
        <v>1433</v>
      </c>
      <c r="C7340" s="7" t="s">
        <v>553</v>
      </c>
      <c r="D7340" s="7" t="s">
        <v>1096</v>
      </c>
      <c r="E7340" s="7" t="s">
        <v>269</v>
      </c>
      <c r="F7340" s="7" t="s">
        <v>270</v>
      </c>
      <c r="G7340" s="7" t="s">
        <v>1083</v>
      </c>
      <c r="H7340" s="7" t="s">
        <v>1015</v>
      </c>
      <c r="I7340" s="6" t="s">
        <v>15</v>
      </c>
      <c r="J7340" s="1">
        <v>-5569</v>
      </c>
      <c r="K7340" s="1">
        <v>4103</v>
      </c>
      <c r="L7340" s="1">
        <v>0</v>
      </c>
      <c r="M7340" s="1">
        <v>-2466</v>
      </c>
      <c r="N7340" s="1">
        <v>4103</v>
      </c>
      <c r="O7340" s="1">
        <v>1000</v>
      </c>
      <c r="P7340" s="1">
        <v>1000</v>
      </c>
      <c r="Q7340" s="12"/>
      <c r="R7340" s="29">
        <f t="shared" si="344"/>
        <v>0</v>
      </c>
      <c r="S7340" t="str">
        <f t="shared" si="345"/>
        <v>OK</v>
      </c>
      <c r="T7340" s="10">
        <f>IFERROR(VLOOKUP(A7340,[1]!Tabla1[[#All],[Material]:[venta nueva]],38,FALSE),0)</f>
        <v>0</v>
      </c>
    </row>
    <row r="7341" spans="1:20" hidden="1" x14ac:dyDescent="0.35">
      <c r="A7341">
        <f t="shared" si="346"/>
        <v>1022304</v>
      </c>
      <c r="B7341" s="6" t="s">
        <v>1433</v>
      </c>
      <c r="C7341" s="7" t="s">
        <v>553</v>
      </c>
      <c r="D7341" s="7" t="s">
        <v>1096</v>
      </c>
      <c r="E7341" s="7" t="s">
        <v>271</v>
      </c>
      <c r="F7341" s="7" t="s">
        <v>272</v>
      </c>
      <c r="G7341" s="7" t="s">
        <v>1069</v>
      </c>
      <c r="H7341" s="7" t="s">
        <v>1026</v>
      </c>
      <c r="I7341" s="6" t="s">
        <v>9</v>
      </c>
      <c r="J7341" s="1">
        <v>-2593</v>
      </c>
      <c r="K7341" s="1">
        <v>24648</v>
      </c>
      <c r="L7341" s="1">
        <v>20000</v>
      </c>
      <c r="M7341" s="1">
        <v>2056</v>
      </c>
      <c r="N7341" s="1">
        <v>24648</v>
      </c>
      <c r="O7341" s="1">
        <v>20000</v>
      </c>
      <c r="P7341" s="1">
        <v>20000</v>
      </c>
      <c r="Q7341" s="12"/>
      <c r="R7341" s="29">
        <f t="shared" si="344"/>
        <v>0</v>
      </c>
      <c r="S7341" t="str">
        <f t="shared" si="345"/>
        <v>OK</v>
      </c>
      <c r="T7341" s="10">
        <f>IFERROR(VLOOKUP(A7341,[1]!Tabla1[[#All],[Material]:[venta nueva]],38,FALSE),0)</f>
        <v>0</v>
      </c>
    </row>
    <row r="7342" spans="1:20" hidden="1" x14ac:dyDescent="0.35">
      <c r="A7342">
        <f t="shared" si="346"/>
        <v>1022335</v>
      </c>
      <c r="B7342" s="6" t="s">
        <v>1433</v>
      </c>
      <c r="C7342" s="7" t="s">
        <v>553</v>
      </c>
      <c r="D7342" s="7" t="s">
        <v>1096</v>
      </c>
      <c r="E7342" s="7" t="s">
        <v>511</v>
      </c>
      <c r="F7342" s="7" t="s">
        <v>512</v>
      </c>
      <c r="G7342" s="7" t="s">
        <v>1084</v>
      </c>
      <c r="H7342" s="7" t="s">
        <v>1017</v>
      </c>
      <c r="I7342" s="6" t="s">
        <v>8</v>
      </c>
      <c r="J7342" s="1">
        <v>42</v>
      </c>
      <c r="K7342" s="1">
        <v>0</v>
      </c>
      <c r="L7342" s="1">
        <v>0</v>
      </c>
      <c r="M7342" s="1">
        <v>42</v>
      </c>
      <c r="N7342" s="1">
        <v>0</v>
      </c>
      <c r="O7342" s="1">
        <v>0</v>
      </c>
      <c r="P7342" s="1"/>
      <c r="Q7342" s="12"/>
      <c r="R7342" s="29">
        <f t="shared" si="344"/>
        <v>0</v>
      </c>
      <c r="S7342" t="str">
        <f t="shared" si="345"/>
        <v>OK</v>
      </c>
      <c r="T7342" s="10">
        <f>IFERROR(VLOOKUP(A7342,[1]!Tabla1[[#All],[Material]:[venta nueva]],38,FALSE),0)</f>
        <v>0</v>
      </c>
    </row>
    <row r="7343" spans="1:20" hidden="1" x14ac:dyDescent="0.35">
      <c r="A7343">
        <f t="shared" si="346"/>
        <v>1022373</v>
      </c>
      <c r="B7343" s="6" t="s">
        <v>1433</v>
      </c>
      <c r="C7343" s="7" t="s">
        <v>553</v>
      </c>
      <c r="D7343" s="7" t="s">
        <v>1096</v>
      </c>
      <c r="E7343" s="7" t="s">
        <v>281</v>
      </c>
      <c r="F7343" s="7" t="s">
        <v>282</v>
      </c>
      <c r="G7343" s="7" t="s">
        <v>1081</v>
      </c>
      <c r="H7343" s="7" t="s">
        <v>1010</v>
      </c>
      <c r="I7343" s="6" t="s">
        <v>14</v>
      </c>
      <c r="J7343" s="1">
        <v>64981</v>
      </c>
      <c r="K7343" s="1">
        <v>72000</v>
      </c>
      <c r="L7343" s="1">
        <v>144000</v>
      </c>
      <c r="M7343" s="1">
        <v>-7019</v>
      </c>
      <c r="N7343" s="1">
        <v>72000</v>
      </c>
      <c r="O7343" s="1">
        <v>144000</v>
      </c>
      <c r="P7343" s="1">
        <v>171966</v>
      </c>
      <c r="Q7343" s="12"/>
      <c r="R7343" s="29">
        <f t="shared" si="344"/>
        <v>-27966</v>
      </c>
      <c r="S7343" t="str">
        <f t="shared" si="345"/>
        <v>Pendiente de ingreso</v>
      </c>
      <c r="T7343" s="10">
        <f>IFERROR(VLOOKUP(A7343,[1]!Tabla1[[#All],[Material]:[venta nueva]],38,FALSE),0)</f>
        <v>0</v>
      </c>
    </row>
    <row r="7344" spans="1:20" hidden="1" x14ac:dyDescent="0.35">
      <c r="A7344">
        <f t="shared" si="346"/>
        <v>1022378</v>
      </c>
      <c r="B7344" s="6" t="s">
        <v>1433</v>
      </c>
      <c r="C7344" s="7" t="s">
        <v>553</v>
      </c>
      <c r="D7344" s="7" t="s">
        <v>1096</v>
      </c>
      <c r="E7344" s="7" t="s">
        <v>283</v>
      </c>
      <c r="F7344" s="7" t="s">
        <v>284</v>
      </c>
      <c r="G7344" s="7" t="s">
        <v>1084</v>
      </c>
      <c r="H7344" s="7" t="s">
        <v>1017</v>
      </c>
      <c r="I7344" s="6" t="s">
        <v>14</v>
      </c>
      <c r="J7344" s="1">
        <v>-88888</v>
      </c>
      <c r="K7344" s="1">
        <v>57311</v>
      </c>
      <c r="L7344" s="1">
        <v>0</v>
      </c>
      <c r="M7344" s="1">
        <v>-31577</v>
      </c>
      <c r="N7344" s="1">
        <v>57311</v>
      </c>
      <c r="O7344" s="1">
        <v>0</v>
      </c>
      <c r="P7344" s="1">
        <v>11450</v>
      </c>
      <c r="Q7344" s="12"/>
      <c r="R7344" s="29">
        <f t="shared" si="344"/>
        <v>-11450</v>
      </c>
      <c r="S7344" t="str">
        <f t="shared" si="345"/>
        <v>Pendiente de ingreso</v>
      </c>
      <c r="T7344" s="10">
        <f>IFERROR(VLOOKUP(A7344,[1]!Tabla1[[#All],[Material]:[venta nueva]],38,FALSE),0)</f>
        <v>0</v>
      </c>
    </row>
    <row r="7345" spans="1:20" hidden="1" x14ac:dyDescent="0.35">
      <c r="A7345">
        <f t="shared" si="346"/>
        <v>1022379</v>
      </c>
      <c r="B7345" s="6" t="s">
        <v>1433</v>
      </c>
      <c r="C7345" s="7" t="s">
        <v>553</v>
      </c>
      <c r="D7345" s="7" t="s">
        <v>1096</v>
      </c>
      <c r="E7345" s="7" t="s">
        <v>285</v>
      </c>
      <c r="F7345" s="7" t="s">
        <v>286</v>
      </c>
      <c r="G7345" s="7" t="s">
        <v>1077</v>
      </c>
      <c r="H7345" s="7" t="s">
        <v>1005</v>
      </c>
      <c r="I7345" s="6" t="s">
        <v>14</v>
      </c>
      <c r="J7345" s="1">
        <v>-384136</v>
      </c>
      <c r="K7345" s="1">
        <v>0</v>
      </c>
      <c r="L7345" s="1">
        <v>0</v>
      </c>
      <c r="M7345" s="1">
        <v>-384136</v>
      </c>
      <c r="N7345" s="1">
        <v>0</v>
      </c>
      <c r="O7345" s="1">
        <v>0</v>
      </c>
      <c r="P7345" s="1">
        <v>7750</v>
      </c>
      <c r="Q7345" s="12"/>
      <c r="R7345" s="29">
        <f t="shared" si="344"/>
        <v>-7750</v>
      </c>
      <c r="S7345" t="str">
        <f t="shared" si="345"/>
        <v>Pendiente de ingreso</v>
      </c>
      <c r="T7345" s="10">
        <f>IFERROR(VLOOKUP(A7345,[1]!Tabla1[[#All],[Material]:[venta nueva]],38,FALSE),0)</f>
        <v>0</v>
      </c>
    </row>
    <row r="7346" spans="1:20" hidden="1" x14ac:dyDescent="0.35">
      <c r="A7346">
        <f t="shared" si="346"/>
        <v>1022381</v>
      </c>
      <c r="B7346" s="6" t="s">
        <v>1433</v>
      </c>
      <c r="C7346" s="7" t="s">
        <v>553</v>
      </c>
      <c r="D7346" s="7" t="s">
        <v>1096</v>
      </c>
      <c r="E7346" s="7" t="s">
        <v>287</v>
      </c>
      <c r="F7346" s="7" t="s">
        <v>288</v>
      </c>
      <c r="G7346" s="7" t="s">
        <v>1078</v>
      </c>
      <c r="H7346" s="7" t="s">
        <v>1009</v>
      </c>
      <c r="I7346" s="6" t="s">
        <v>14</v>
      </c>
      <c r="J7346" s="1">
        <v>-63479</v>
      </c>
      <c r="K7346" s="1">
        <v>65792</v>
      </c>
      <c r="L7346" s="1">
        <v>0</v>
      </c>
      <c r="M7346" s="1">
        <v>2313</v>
      </c>
      <c r="N7346" s="1">
        <v>65792</v>
      </c>
      <c r="O7346" s="1">
        <v>0</v>
      </c>
      <c r="P7346" s="1">
        <v>2030</v>
      </c>
      <c r="Q7346" s="12"/>
      <c r="R7346" s="29">
        <f t="shared" si="344"/>
        <v>-2030</v>
      </c>
      <c r="S7346" t="str">
        <f t="shared" si="345"/>
        <v>Pendiente de ingreso</v>
      </c>
      <c r="T7346" s="10">
        <f>IFERROR(VLOOKUP(A7346,[1]!Tabla1[[#All],[Material]:[venta nueva]],38,FALSE),0)</f>
        <v>0</v>
      </c>
    </row>
    <row r="7347" spans="1:20" hidden="1" x14ac:dyDescent="0.35">
      <c r="A7347">
        <f t="shared" si="346"/>
        <v>1022388</v>
      </c>
      <c r="B7347" s="6" t="s">
        <v>1433</v>
      </c>
      <c r="C7347" s="7" t="s">
        <v>553</v>
      </c>
      <c r="D7347" s="7" t="s">
        <v>1096</v>
      </c>
      <c r="E7347" s="7" t="s">
        <v>291</v>
      </c>
      <c r="F7347" s="7" t="s">
        <v>292</v>
      </c>
      <c r="G7347" s="7" t="s">
        <v>1084</v>
      </c>
      <c r="H7347" s="7" t="s">
        <v>1017</v>
      </c>
      <c r="I7347" s="6" t="s">
        <v>14</v>
      </c>
      <c r="J7347" s="1">
        <v>-55526</v>
      </c>
      <c r="K7347" s="1">
        <v>54736</v>
      </c>
      <c r="L7347" s="1">
        <v>0</v>
      </c>
      <c r="M7347" s="1">
        <v>-3225</v>
      </c>
      <c r="N7347" s="1">
        <v>100301</v>
      </c>
      <c r="O7347" s="1">
        <v>48000</v>
      </c>
      <c r="P7347" s="1">
        <v>61940</v>
      </c>
      <c r="Q7347" s="12"/>
      <c r="R7347" s="29">
        <f t="shared" ref="R7347:R7410" si="347">+O7347-P7347</f>
        <v>-13940</v>
      </c>
      <c r="S7347" t="str">
        <f t="shared" ref="S7347:S7410" si="348">IF(R7347&gt;0,"Sobre ingreso",IF(R7347&lt;0,"Pendiente de ingreso","OK"))</f>
        <v>Pendiente de ingreso</v>
      </c>
      <c r="T7347" s="10">
        <f>IFERROR(VLOOKUP(A7347,[1]!Tabla1[[#All],[Material]:[venta nueva]],38,FALSE),0)</f>
        <v>0</v>
      </c>
    </row>
    <row r="7348" spans="1:20" hidden="1" x14ac:dyDescent="0.35">
      <c r="A7348">
        <f t="shared" si="346"/>
        <v>1022389</v>
      </c>
      <c r="B7348" s="6" t="s">
        <v>1433</v>
      </c>
      <c r="C7348" s="7" t="s">
        <v>553</v>
      </c>
      <c r="D7348" s="7" t="s">
        <v>1096</v>
      </c>
      <c r="E7348" s="7" t="s">
        <v>500</v>
      </c>
      <c r="F7348" s="7" t="s">
        <v>501</v>
      </c>
      <c r="G7348" s="7" t="s">
        <v>1080</v>
      </c>
      <c r="H7348" s="7" t="s">
        <v>1008</v>
      </c>
      <c r="I7348" s="6" t="s">
        <v>14</v>
      </c>
      <c r="J7348" s="1">
        <v>4884</v>
      </c>
      <c r="K7348" s="1">
        <v>0</v>
      </c>
      <c r="L7348" s="1">
        <v>0</v>
      </c>
      <c r="M7348" s="1">
        <v>4884</v>
      </c>
      <c r="N7348" s="1">
        <v>0</v>
      </c>
      <c r="O7348" s="1">
        <v>0</v>
      </c>
      <c r="P7348" s="1">
        <v>13160</v>
      </c>
      <c r="Q7348" s="12"/>
      <c r="R7348" s="29">
        <f t="shared" si="347"/>
        <v>-13160</v>
      </c>
      <c r="S7348" t="str">
        <f t="shared" si="348"/>
        <v>Pendiente de ingreso</v>
      </c>
      <c r="T7348" s="10">
        <f>IFERROR(VLOOKUP(A7348,[1]!Tabla1[[#All],[Material]:[venta nueva]],38,FALSE),0)</f>
        <v>0</v>
      </c>
    </row>
    <row r="7349" spans="1:20" hidden="1" x14ac:dyDescent="0.35">
      <c r="A7349">
        <f t="shared" si="346"/>
        <v>1022398</v>
      </c>
      <c r="B7349" s="6" t="s">
        <v>1433</v>
      </c>
      <c r="C7349" s="7" t="s">
        <v>553</v>
      </c>
      <c r="D7349" s="7" t="s">
        <v>1096</v>
      </c>
      <c r="E7349" s="7" t="s">
        <v>293</v>
      </c>
      <c r="F7349" s="7" t="s">
        <v>294</v>
      </c>
      <c r="G7349" s="7" t="s">
        <v>1076</v>
      </c>
      <c r="H7349" s="7" t="s">
        <v>1004</v>
      </c>
      <c r="I7349" s="6" t="s">
        <v>15</v>
      </c>
      <c r="J7349" s="1">
        <v>5518</v>
      </c>
      <c r="K7349" s="1">
        <v>35000</v>
      </c>
      <c r="L7349" s="1">
        <v>27518</v>
      </c>
      <c r="M7349" s="1">
        <v>-19602</v>
      </c>
      <c r="N7349" s="1">
        <v>35000</v>
      </c>
      <c r="O7349" s="1">
        <v>46245</v>
      </c>
      <c r="P7349" s="1">
        <v>46000</v>
      </c>
      <c r="Q7349" s="12"/>
      <c r="R7349" s="29">
        <f t="shared" si="347"/>
        <v>245</v>
      </c>
      <c r="S7349" t="str">
        <f t="shared" si="348"/>
        <v>Sobre ingreso</v>
      </c>
      <c r="T7349" s="10">
        <f>IFERROR(VLOOKUP(A7349,[1]!Tabla1[[#All],[Material]:[venta nueva]],38,FALSE),0)</f>
        <v>0</v>
      </c>
    </row>
    <row r="7350" spans="1:20" hidden="1" x14ac:dyDescent="0.35">
      <c r="A7350">
        <f t="shared" si="346"/>
        <v>1022413</v>
      </c>
      <c r="B7350" s="6" t="s">
        <v>1433</v>
      </c>
      <c r="C7350" s="7" t="s">
        <v>553</v>
      </c>
      <c r="D7350" s="7" t="s">
        <v>1096</v>
      </c>
      <c r="E7350" s="7" t="s">
        <v>517</v>
      </c>
      <c r="F7350" s="7" t="s">
        <v>518</v>
      </c>
      <c r="G7350" s="7" t="s">
        <v>1069</v>
      </c>
      <c r="H7350" s="7" t="s">
        <v>1026</v>
      </c>
      <c r="I7350" s="6" t="s">
        <v>15</v>
      </c>
      <c r="J7350" s="1">
        <v>23464</v>
      </c>
      <c r="K7350" s="1">
        <v>0</v>
      </c>
      <c r="L7350" s="1">
        <v>21144</v>
      </c>
      <c r="M7350" s="1">
        <v>21144</v>
      </c>
      <c r="N7350" s="1">
        <v>0</v>
      </c>
      <c r="O7350" s="1">
        <v>0</v>
      </c>
      <c r="P7350" s="1"/>
      <c r="Q7350" s="12"/>
      <c r="R7350" s="29">
        <f t="shared" si="347"/>
        <v>0</v>
      </c>
      <c r="S7350" t="str">
        <f t="shared" si="348"/>
        <v>OK</v>
      </c>
      <c r="T7350" s="10">
        <f>IFERROR(VLOOKUP(A7350,[1]!Tabla1[[#All],[Material]:[venta nueva]],38,FALSE),0)</f>
        <v>0</v>
      </c>
    </row>
    <row r="7351" spans="1:20" hidden="1" x14ac:dyDescent="0.35">
      <c r="A7351">
        <f t="shared" si="346"/>
        <v>1022414</v>
      </c>
      <c r="B7351" s="6" t="s">
        <v>1433</v>
      </c>
      <c r="C7351" s="7" t="s">
        <v>553</v>
      </c>
      <c r="D7351" s="7" t="s">
        <v>1096</v>
      </c>
      <c r="E7351" s="7" t="s">
        <v>297</v>
      </c>
      <c r="F7351" s="7" t="s">
        <v>298</v>
      </c>
      <c r="G7351" s="7" t="s">
        <v>1074</v>
      </c>
      <c r="H7351" s="7" t="s">
        <v>1042</v>
      </c>
      <c r="I7351" s="6" t="s">
        <v>14</v>
      </c>
      <c r="J7351" s="1">
        <v>-4950</v>
      </c>
      <c r="K7351" s="1">
        <v>116000</v>
      </c>
      <c r="L7351" s="1">
        <v>67050</v>
      </c>
      <c r="M7351" s="1">
        <v>39050</v>
      </c>
      <c r="N7351" s="1">
        <v>116000</v>
      </c>
      <c r="O7351" s="1">
        <v>72000</v>
      </c>
      <c r="P7351" s="1">
        <v>158950</v>
      </c>
      <c r="Q7351" s="12"/>
      <c r="R7351" s="29">
        <f t="shared" si="347"/>
        <v>-86950</v>
      </c>
      <c r="S7351" t="str">
        <f t="shared" si="348"/>
        <v>Pendiente de ingreso</v>
      </c>
      <c r="T7351" s="10">
        <f>IFERROR(VLOOKUP(A7351,[1]!Tabla1[[#All],[Material]:[venta nueva]],38,FALSE),0)</f>
        <v>0</v>
      </c>
    </row>
    <row r="7352" spans="1:20" hidden="1" x14ac:dyDescent="0.35">
      <c r="A7352">
        <f t="shared" si="346"/>
        <v>1022416</v>
      </c>
      <c r="B7352" s="6" t="s">
        <v>1433</v>
      </c>
      <c r="C7352" s="7" t="s">
        <v>553</v>
      </c>
      <c r="D7352" s="7" t="s">
        <v>1096</v>
      </c>
      <c r="E7352" s="7" t="s">
        <v>299</v>
      </c>
      <c r="F7352" s="7" t="s">
        <v>300</v>
      </c>
      <c r="G7352" s="7" t="s">
        <v>1074</v>
      </c>
      <c r="H7352" s="7" t="s">
        <v>1043</v>
      </c>
      <c r="I7352" s="6" t="s">
        <v>14</v>
      </c>
      <c r="J7352" s="1">
        <v>23</v>
      </c>
      <c r="K7352" s="1">
        <v>0</v>
      </c>
      <c r="L7352" s="1">
        <v>0</v>
      </c>
      <c r="M7352" s="1">
        <v>23</v>
      </c>
      <c r="N7352" s="1">
        <v>0</v>
      </c>
      <c r="O7352" s="1">
        <v>0</v>
      </c>
      <c r="P7352" s="1"/>
      <c r="Q7352" s="12"/>
      <c r="R7352" s="29">
        <f t="shared" si="347"/>
        <v>0</v>
      </c>
      <c r="S7352" t="str">
        <f t="shared" si="348"/>
        <v>OK</v>
      </c>
      <c r="T7352" s="10">
        <f>IFERROR(VLOOKUP(A7352,[1]!Tabla1[[#All],[Material]:[venta nueva]],38,FALSE),0)</f>
        <v>0</v>
      </c>
    </row>
    <row r="7353" spans="1:20" hidden="1" x14ac:dyDescent="0.35">
      <c r="A7353">
        <f t="shared" si="346"/>
        <v>1022417</v>
      </c>
      <c r="B7353" s="6" t="s">
        <v>1433</v>
      </c>
      <c r="C7353" s="7" t="s">
        <v>553</v>
      </c>
      <c r="D7353" s="7" t="s">
        <v>1096</v>
      </c>
      <c r="E7353" s="7" t="s">
        <v>301</v>
      </c>
      <c r="F7353" s="7" t="s">
        <v>302</v>
      </c>
      <c r="G7353" s="7" t="s">
        <v>1080</v>
      </c>
      <c r="H7353" s="7" t="s">
        <v>1031</v>
      </c>
      <c r="I7353" s="6" t="s">
        <v>14</v>
      </c>
      <c r="J7353" s="1">
        <v>-45679</v>
      </c>
      <c r="K7353" s="1">
        <v>489284</v>
      </c>
      <c r="L7353" s="1">
        <v>456000</v>
      </c>
      <c r="M7353" s="1">
        <v>-12395</v>
      </c>
      <c r="N7353" s="1">
        <v>489284</v>
      </c>
      <c r="O7353" s="1">
        <v>456000</v>
      </c>
      <c r="P7353" s="1">
        <v>463800</v>
      </c>
      <c r="Q7353" s="12"/>
      <c r="R7353" s="29">
        <f t="shared" si="347"/>
        <v>-7800</v>
      </c>
      <c r="S7353" t="str">
        <f t="shared" si="348"/>
        <v>Pendiente de ingreso</v>
      </c>
      <c r="T7353" s="10">
        <f>IFERROR(VLOOKUP(A7353,[1]!Tabla1[[#All],[Material]:[venta nueva]],38,FALSE),0)</f>
        <v>0</v>
      </c>
    </row>
    <row r="7354" spans="1:20" hidden="1" x14ac:dyDescent="0.35">
      <c r="A7354">
        <f t="shared" si="346"/>
        <v>1022515</v>
      </c>
      <c r="B7354" s="6" t="s">
        <v>1433</v>
      </c>
      <c r="C7354" s="7" t="s">
        <v>553</v>
      </c>
      <c r="D7354" s="7" t="s">
        <v>1096</v>
      </c>
      <c r="E7354" s="7" t="s">
        <v>307</v>
      </c>
      <c r="F7354" s="7" t="s">
        <v>308</v>
      </c>
      <c r="G7354" s="7" t="s">
        <v>1082</v>
      </c>
      <c r="H7354" s="7" t="s">
        <v>1014</v>
      </c>
      <c r="I7354" s="6" t="s">
        <v>15</v>
      </c>
      <c r="J7354" s="1">
        <v>-8950</v>
      </c>
      <c r="K7354" s="1">
        <v>0</v>
      </c>
      <c r="L7354" s="1">
        <v>0</v>
      </c>
      <c r="M7354" s="1">
        <v>-8950</v>
      </c>
      <c r="N7354" s="1">
        <v>0</v>
      </c>
      <c r="O7354" s="1">
        <v>0</v>
      </c>
      <c r="P7354" s="1"/>
      <c r="Q7354" s="12"/>
      <c r="R7354" s="29">
        <f t="shared" si="347"/>
        <v>0</v>
      </c>
      <c r="S7354" t="str">
        <f t="shared" si="348"/>
        <v>OK</v>
      </c>
      <c r="T7354" s="10">
        <f>IFERROR(VLOOKUP(A7354,[1]!Tabla1[[#All],[Material]:[venta nueva]],38,FALSE),0)</f>
        <v>0</v>
      </c>
    </row>
    <row r="7355" spans="1:20" hidden="1" x14ac:dyDescent="0.35">
      <c r="A7355">
        <f t="shared" si="346"/>
        <v>1022541</v>
      </c>
      <c r="B7355" s="6" t="s">
        <v>1433</v>
      </c>
      <c r="C7355" s="7" t="s">
        <v>553</v>
      </c>
      <c r="D7355" s="7" t="s">
        <v>1096</v>
      </c>
      <c r="E7355" s="7" t="s">
        <v>309</v>
      </c>
      <c r="F7355" s="7" t="s">
        <v>310</v>
      </c>
      <c r="G7355" s="7" t="s">
        <v>1078</v>
      </c>
      <c r="H7355" s="7" t="s">
        <v>1009</v>
      </c>
      <c r="I7355" s="6" t="s">
        <v>14</v>
      </c>
      <c r="J7355" s="1">
        <v>-405100</v>
      </c>
      <c r="K7355" s="1">
        <v>405100</v>
      </c>
      <c r="L7355" s="1">
        <v>0</v>
      </c>
      <c r="M7355" s="1">
        <v>0</v>
      </c>
      <c r="N7355" s="1">
        <v>405100</v>
      </c>
      <c r="O7355" s="1">
        <v>0</v>
      </c>
      <c r="P7355" s="1">
        <v>18231</v>
      </c>
      <c r="Q7355" s="12"/>
      <c r="R7355" s="29">
        <f t="shared" si="347"/>
        <v>-18231</v>
      </c>
      <c r="S7355" t="str">
        <f t="shared" si="348"/>
        <v>Pendiente de ingreso</v>
      </c>
      <c r="T7355" s="10">
        <f>IFERROR(VLOOKUP(A7355,[1]!Tabla1[[#All],[Material]:[venta nueva]],38,FALSE),0)</f>
        <v>0</v>
      </c>
    </row>
    <row r="7356" spans="1:20" hidden="1" x14ac:dyDescent="0.35">
      <c r="A7356">
        <f t="shared" si="346"/>
        <v>1022550</v>
      </c>
      <c r="B7356" s="6" t="s">
        <v>1433</v>
      </c>
      <c r="C7356" s="7" t="s">
        <v>553</v>
      </c>
      <c r="D7356" s="7" t="s">
        <v>1096</v>
      </c>
      <c r="E7356" s="7" t="s">
        <v>466</v>
      </c>
      <c r="F7356" s="7" t="s">
        <v>467</v>
      </c>
      <c r="G7356" s="7" t="s">
        <v>1084</v>
      </c>
      <c r="H7356" s="7" t="s">
        <v>1032</v>
      </c>
      <c r="I7356" s="6" t="s">
        <v>15</v>
      </c>
      <c r="J7356" s="1">
        <v>19840</v>
      </c>
      <c r="K7356" s="1">
        <v>0</v>
      </c>
      <c r="L7356" s="1">
        <v>0</v>
      </c>
      <c r="M7356" s="1">
        <v>19840</v>
      </c>
      <c r="N7356" s="1">
        <v>0</v>
      </c>
      <c r="O7356" s="1">
        <v>0</v>
      </c>
      <c r="P7356" s="1"/>
      <c r="Q7356" s="12"/>
      <c r="R7356" s="29">
        <f t="shared" si="347"/>
        <v>0</v>
      </c>
      <c r="S7356" t="str">
        <f t="shared" si="348"/>
        <v>OK</v>
      </c>
      <c r="T7356" s="10">
        <f>IFERROR(VLOOKUP(A7356,[1]!Tabla1[[#All],[Material]:[venta nueva]],38,FALSE),0)</f>
        <v>0</v>
      </c>
    </row>
    <row r="7357" spans="1:20" hidden="1" x14ac:dyDescent="0.35">
      <c r="A7357">
        <f t="shared" si="346"/>
        <v>1022561</v>
      </c>
      <c r="B7357" s="6" t="s">
        <v>1433</v>
      </c>
      <c r="C7357" s="7" t="s">
        <v>553</v>
      </c>
      <c r="D7357" s="7" t="s">
        <v>1096</v>
      </c>
      <c r="E7357" s="7" t="s">
        <v>311</v>
      </c>
      <c r="F7357" s="7" t="s">
        <v>312</v>
      </c>
      <c r="G7357" s="7" t="s">
        <v>1075</v>
      </c>
      <c r="H7357" s="7" t="s">
        <v>1003</v>
      </c>
      <c r="I7357" s="6" t="s">
        <v>15</v>
      </c>
      <c r="J7357" s="1">
        <v>5370</v>
      </c>
      <c r="K7357" s="1">
        <v>0</v>
      </c>
      <c r="L7357" s="1">
        <v>5000</v>
      </c>
      <c r="M7357" s="1">
        <v>3524</v>
      </c>
      <c r="N7357" s="1">
        <v>0</v>
      </c>
      <c r="O7357" s="1">
        <v>5000</v>
      </c>
      <c r="P7357" s="1">
        <v>5000</v>
      </c>
      <c r="Q7357" s="12"/>
      <c r="R7357" s="29">
        <f t="shared" si="347"/>
        <v>0</v>
      </c>
      <c r="S7357" t="str">
        <f t="shared" si="348"/>
        <v>OK</v>
      </c>
      <c r="T7357" s="10">
        <f>IFERROR(VLOOKUP(A7357,[1]!Tabla1[[#All],[Material]:[venta nueva]],38,FALSE),0)</f>
        <v>0</v>
      </c>
    </row>
    <row r="7358" spans="1:20" hidden="1" x14ac:dyDescent="0.35">
      <c r="A7358">
        <f t="shared" si="346"/>
        <v>1022568</v>
      </c>
      <c r="B7358" s="6" t="s">
        <v>1433</v>
      </c>
      <c r="C7358" s="7" t="s">
        <v>553</v>
      </c>
      <c r="D7358" s="7" t="s">
        <v>1096</v>
      </c>
      <c r="E7358" s="7" t="s">
        <v>448</v>
      </c>
      <c r="F7358" s="7" t="s">
        <v>449</v>
      </c>
      <c r="G7358" s="7" t="s">
        <v>1082</v>
      </c>
      <c r="H7358" s="7" t="s">
        <v>1013</v>
      </c>
      <c r="I7358" s="6" t="s">
        <v>14</v>
      </c>
      <c r="J7358" s="1">
        <v>-103</v>
      </c>
      <c r="K7358" s="1">
        <v>103</v>
      </c>
      <c r="L7358" s="1">
        <v>0</v>
      </c>
      <c r="M7358" s="1">
        <v>0</v>
      </c>
      <c r="N7358" s="1">
        <v>103</v>
      </c>
      <c r="O7358" s="1">
        <v>0</v>
      </c>
      <c r="P7358" s="1">
        <v>2668</v>
      </c>
      <c r="Q7358" s="12"/>
      <c r="R7358" s="29">
        <f t="shared" si="347"/>
        <v>-2668</v>
      </c>
      <c r="S7358" t="str">
        <f t="shared" si="348"/>
        <v>Pendiente de ingreso</v>
      </c>
      <c r="T7358" s="10">
        <f>IFERROR(VLOOKUP(A7358,[1]!Tabla1[[#All],[Material]:[venta nueva]],38,FALSE),0)</f>
        <v>0</v>
      </c>
    </row>
    <row r="7359" spans="1:20" hidden="1" x14ac:dyDescent="0.35">
      <c r="A7359">
        <f t="shared" si="346"/>
        <v>1022570</v>
      </c>
      <c r="B7359" s="6" t="s">
        <v>1433</v>
      </c>
      <c r="C7359" s="7" t="s">
        <v>553</v>
      </c>
      <c r="D7359" s="7" t="s">
        <v>1096</v>
      </c>
      <c r="E7359" s="7" t="s">
        <v>479</v>
      </c>
      <c r="F7359" s="7" t="s">
        <v>480</v>
      </c>
      <c r="G7359" s="7" t="s">
        <v>1082</v>
      </c>
      <c r="H7359" s="7" t="s">
        <v>1014</v>
      </c>
      <c r="I7359" s="6" t="s">
        <v>15</v>
      </c>
      <c r="J7359" s="1">
        <v>-1553</v>
      </c>
      <c r="K7359" s="1">
        <v>1553</v>
      </c>
      <c r="L7359" s="1">
        <v>2000</v>
      </c>
      <c r="M7359" s="1">
        <v>61</v>
      </c>
      <c r="N7359" s="1">
        <v>1553</v>
      </c>
      <c r="O7359" s="1">
        <v>2000</v>
      </c>
      <c r="P7359" s="1">
        <v>2000</v>
      </c>
      <c r="Q7359" s="12"/>
      <c r="R7359" s="29">
        <f t="shared" si="347"/>
        <v>0</v>
      </c>
      <c r="S7359" t="str">
        <f t="shared" si="348"/>
        <v>OK</v>
      </c>
      <c r="T7359" s="10">
        <f>IFERROR(VLOOKUP(A7359,[1]!Tabla1[[#All],[Material]:[venta nueva]],38,FALSE),0)</f>
        <v>0</v>
      </c>
    </row>
    <row r="7360" spans="1:20" hidden="1" x14ac:dyDescent="0.35">
      <c r="A7360">
        <f t="shared" si="346"/>
        <v>1022619</v>
      </c>
      <c r="B7360" s="6" t="s">
        <v>1433</v>
      </c>
      <c r="C7360" s="7" t="s">
        <v>553</v>
      </c>
      <c r="D7360" s="7" t="s">
        <v>1096</v>
      </c>
      <c r="E7360" s="7" t="s">
        <v>320</v>
      </c>
      <c r="F7360" s="7" t="s">
        <v>321</v>
      </c>
      <c r="G7360" s="7" t="s">
        <v>1083</v>
      </c>
      <c r="H7360" s="7" t="s">
        <v>1015</v>
      </c>
      <c r="I7360" s="6" t="s">
        <v>8</v>
      </c>
      <c r="J7360" s="1">
        <v>-1942</v>
      </c>
      <c r="K7360" s="1">
        <v>15104</v>
      </c>
      <c r="L7360" s="1">
        <v>13163</v>
      </c>
      <c r="M7360" s="1">
        <v>-3656</v>
      </c>
      <c r="N7360" s="1">
        <v>15104</v>
      </c>
      <c r="O7360" s="1">
        <v>13163</v>
      </c>
      <c r="P7360" s="1">
        <v>15103.728999999999</v>
      </c>
      <c r="Q7360" s="12"/>
      <c r="R7360" s="29">
        <f t="shared" si="347"/>
        <v>-1940.7289999999994</v>
      </c>
      <c r="S7360" t="str">
        <f t="shared" si="348"/>
        <v>Pendiente de ingreso</v>
      </c>
      <c r="T7360" s="10">
        <f>IFERROR(VLOOKUP(A7360,[1]!Tabla1[[#All],[Material]:[venta nueva]],38,FALSE),0)</f>
        <v>0</v>
      </c>
    </row>
    <row r="7361" spans="1:20" hidden="1" x14ac:dyDescent="0.35">
      <c r="A7361">
        <f t="shared" si="346"/>
        <v>1022621</v>
      </c>
      <c r="B7361" s="6" t="s">
        <v>1433</v>
      </c>
      <c r="C7361" s="7" t="s">
        <v>553</v>
      </c>
      <c r="D7361" s="7" t="s">
        <v>1096</v>
      </c>
      <c r="E7361" s="7" t="s">
        <v>322</v>
      </c>
      <c r="F7361" s="7" t="s">
        <v>323</v>
      </c>
      <c r="G7361" s="7" t="s">
        <v>1082</v>
      </c>
      <c r="H7361" s="7" t="s">
        <v>1013</v>
      </c>
      <c r="I7361" s="6" t="s">
        <v>15</v>
      </c>
      <c r="J7361" s="1">
        <v>-14265</v>
      </c>
      <c r="K7361" s="1">
        <v>14265</v>
      </c>
      <c r="L7361" s="1">
        <v>0</v>
      </c>
      <c r="M7361" s="1">
        <v>-1525</v>
      </c>
      <c r="N7361" s="1">
        <v>14265</v>
      </c>
      <c r="O7361" s="1">
        <v>0</v>
      </c>
      <c r="P7361" s="1"/>
      <c r="Q7361" s="12"/>
      <c r="R7361" s="29">
        <f t="shared" si="347"/>
        <v>0</v>
      </c>
      <c r="S7361" t="str">
        <f t="shared" si="348"/>
        <v>OK</v>
      </c>
      <c r="T7361" s="10">
        <f>IFERROR(VLOOKUP(A7361,[1]!Tabla1[[#All],[Material]:[venta nueva]],38,FALSE),0)</f>
        <v>0</v>
      </c>
    </row>
    <row r="7362" spans="1:20" hidden="1" x14ac:dyDescent="0.35">
      <c r="A7362">
        <f t="shared" si="346"/>
        <v>1022622</v>
      </c>
      <c r="B7362" s="6" t="s">
        <v>1433</v>
      </c>
      <c r="C7362" s="7" t="s">
        <v>553</v>
      </c>
      <c r="D7362" s="7" t="s">
        <v>1096</v>
      </c>
      <c r="E7362" s="7" t="s">
        <v>1382</v>
      </c>
      <c r="F7362" s="7" t="s">
        <v>445</v>
      </c>
      <c r="G7362" s="7" t="s">
        <v>1074</v>
      </c>
      <c r="H7362" s="7" t="s">
        <v>1018</v>
      </c>
      <c r="I7362" s="6" t="s">
        <v>15</v>
      </c>
      <c r="J7362" s="1">
        <v>10</v>
      </c>
      <c r="K7362" s="1">
        <v>0</v>
      </c>
      <c r="L7362" s="1">
        <v>0</v>
      </c>
      <c r="M7362" s="1">
        <v>10</v>
      </c>
      <c r="N7362" s="1">
        <v>0</v>
      </c>
      <c r="O7362" s="1">
        <v>0</v>
      </c>
      <c r="P7362" s="1"/>
      <c r="Q7362" s="12"/>
      <c r="R7362" s="29">
        <f t="shared" si="347"/>
        <v>0</v>
      </c>
      <c r="S7362" t="str">
        <f t="shared" si="348"/>
        <v>OK</v>
      </c>
      <c r="T7362" s="10">
        <f>IFERROR(VLOOKUP(A7362,[1]!Tabla1[[#All],[Material]:[venta nueva]],38,FALSE),0)</f>
        <v>0</v>
      </c>
    </row>
    <row r="7363" spans="1:20" hidden="1" x14ac:dyDescent="0.35">
      <c r="A7363">
        <f t="shared" si="346"/>
        <v>1022636</v>
      </c>
      <c r="B7363" s="6" t="s">
        <v>1433</v>
      </c>
      <c r="C7363" s="7" t="s">
        <v>553</v>
      </c>
      <c r="D7363" s="7" t="s">
        <v>1096</v>
      </c>
      <c r="E7363" s="7" t="s">
        <v>324</v>
      </c>
      <c r="F7363" s="7" t="s">
        <v>325</v>
      </c>
      <c r="G7363" s="7" t="s">
        <v>1084</v>
      </c>
      <c r="H7363" s="7" t="s">
        <v>1032</v>
      </c>
      <c r="I7363" s="6" t="s">
        <v>14</v>
      </c>
      <c r="J7363" s="1">
        <v>-17014</v>
      </c>
      <c r="K7363" s="1">
        <v>109860</v>
      </c>
      <c r="L7363" s="1">
        <v>96000</v>
      </c>
      <c r="M7363" s="1">
        <v>-14452</v>
      </c>
      <c r="N7363" s="1">
        <v>146561</v>
      </c>
      <c r="O7363" s="1">
        <v>144000</v>
      </c>
      <c r="P7363" s="1">
        <v>160665</v>
      </c>
      <c r="Q7363" s="12"/>
      <c r="R7363" s="29">
        <f t="shared" si="347"/>
        <v>-16665</v>
      </c>
      <c r="S7363" t="str">
        <f t="shared" si="348"/>
        <v>Pendiente de ingreso</v>
      </c>
      <c r="T7363" s="10">
        <f>IFERROR(VLOOKUP(A7363,[1]!Tabla1[[#All],[Material]:[venta nueva]],38,FALSE),0)</f>
        <v>0</v>
      </c>
    </row>
    <row r="7364" spans="1:20" hidden="1" x14ac:dyDescent="0.35">
      <c r="A7364">
        <f t="shared" si="346"/>
        <v>1022637</v>
      </c>
      <c r="B7364" s="6" t="s">
        <v>1433</v>
      </c>
      <c r="C7364" s="7" t="s">
        <v>553</v>
      </c>
      <c r="D7364" s="7" t="s">
        <v>1096</v>
      </c>
      <c r="E7364" s="7" t="s">
        <v>326</v>
      </c>
      <c r="F7364" s="7" t="s">
        <v>327</v>
      </c>
      <c r="G7364" s="7" t="s">
        <v>1084</v>
      </c>
      <c r="H7364" s="7" t="s">
        <v>1028</v>
      </c>
      <c r="I7364" s="6" t="s">
        <v>14</v>
      </c>
      <c r="J7364" s="1">
        <v>-44346</v>
      </c>
      <c r="K7364" s="1">
        <v>67834</v>
      </c>
      <c r="L7364" s="1">
        <v>23488</v>
      </c>
      <c r="M7364" s="1">
        <v>-3444</v>
      </c>
      <c r="N7364" s="1">
        <v>88902</v>
      </c>
      <c r="O7364" s="1">
        <v>48000</v>
      </c>
      <c r="P7364" s="1">
        <v>59340</v>
      </c>
      <c r="Q7364" s="12"/>
      <c r="R7364" s="29">
        <f t="shared" si="347"/>
        <v>-11340</v>
      </c>
      <c r="S7364" t="str">
        <f t="shared" si="348"/>
        <v>Pendiente de ingreso</v>
      </c>
      <c r="T7364" s="10">
        <f>IFERROR(VLOOKUP(A7364,[1]!Tabla1[[#All],[Material]:[venta nueva]],38,FALSE),0)</f>
        <v>0</v>
      </c>
    </row>
    <row r="7365" spans="1:20" hidden="1" x14ac:dyDescent="0.35">
      <c r="A7365">
        <f t="shared" si="346"/>
        <v>1022639</v>
      </c>
      <c r="B7365" s="6" t="s">
        <v>1433</v>
      </c>
      <c r="C7365" s="7" t="s">
        <v>553</v>
      </c>
      <c r="D7365" s="7" t="s">
        <v>1096</v>
      </c>
      <c r="E7365" s="7" t="s">
        <v>328</v>
      </c>
      <c r="F7365" s="7" t="s">
        <v>329</v>
      </c>
      <c r="G7365" s="7" t="s">
        <v>1087</v>
      </c>
      <c r="H7365" s="7" t="s">
        <v>1034</v>
      </c>
      <c r="I7365" s="6" t="s">
        <v>14</v>
      </c>
      <c r="J7365" s="1">
        <v>75180</v>
      </c>
      <c r="K7365" s="1">
        <v>1053820</v>
      </c>
      <c r="L7365" s="1">
        <v>1128000</v>
      </c>
      <c r="M7365" s="1">
        <v>1000</v>
      </c>
      <c r="N7365" s="1">
        <v>1053820</v>
      </c>
      <c r="O7365" s="1">
        <v>1128000</v>
      </c>
      <c r="P7365" s="1">
        <v>1136179</v>
      </c>
      <c r="Q7365" s="12"/>
      <c r="R7365" s="29">
        <f t="shared" si="347"/>
        <v>-8179</v>
      </c>
      <c r="S7365" t="str">
        <f t="shared" si="348"/>
        <v>Pendiente de ingreso</v>
      </c>
      <c r="T7365" s="10">
        <f>IFERROR(VLOOKUP(A7365,[1]!Tabla1[[#All],[Material]:[venta nueva]],38,FALSE),0)</f>
        <v>0</v>
      </c>
    </row>
    <row r="7366" spans="1:20" hidden="1" x14ac:dyDescent="0.35">
      <c r="A7366">
        <f t="shared" ref="A7366:A7429" si="349">+E7366*1</f>
        <v>1022640</v>
      </c>
      <c r="B7366" s="6" t="s">
        <v>1433</v>
      </c>
      <c r="C7366" s="7" t="s">
        <v>553</v>
      </c>
      <c r="D7366" s="7" t="s">
        <v>1096</v>
      </c>
      <c r="E7366" s="7" t="s">
        <v>330</v>
      </c>
      <c r="F7366" s="7" t="s">
        <v>331</v>
      </c>
      <c r="G7366" s="7" t="s">
        <v>1087</v>
      </c>
      <c r="H7366" s="7" t="s">
        <v>1034</v>
      </c>
      <c r="I7366" s="6" t="s">
        <v>14</v>
      </c>
      <c r="J7366" s="1">
        <v>-212226</v>
      </c>
      <c r="K7366" s="1">
        <v>18849</v>
      </c>
      <c r="L7366" s="1">
        <v>0</v>
      </c>
      <c r="M7366" s="1">
        <v>-193377</v>
      </c>
      <c r="N7366" s="1">
        <v>18849</v>
      </c>
      <c r="O7366" s="1">
        <v>0</v>
      </c>
      <c r="P7366" s="1">
        <v>7814</v>
      </c>
      <c r="Q7366" s="12"/>
      <c r="R7366" s="29">
        <f t="shared" si="347"/>
        <v>-7814</v>
      </c>
      <c r="S7366" t="str">
        <f t="shared" si="348"/>
        <v>Pendiente de ingreso</v>
      </c>
      <c r="T7366" s="10">
        <f>IFERROR(VLOOKUP(A7366,[1]!Tabla1[[#All],[Material]:[venta nueva]],38,FALSE),0)</f>
        <v>0</v>
      </c>
    </row>
    <row r="7367" spans="1:20" hidden="1" x14ac:dyDescent="0.35">
      <c r="A7367">
        <f t="shared" si="349"/>
        <v>1022645</v>
      </c>
      <c r="B7367" s="6" t="s">
        <v>1433</v>
      </c>
      <c r="C7367" s="7" t="s">
        <v>553</v>
      </c>
      <c r="D7367" s="7" t="s">
        <v>1096</v>
      </c>
      <c r="E7367" s="7" t="s">
        <v>332</v>
      </c>
      <c r="F7367" s="7" t="s">
        <v>160</v>
      </c>
      <c r="G7367" s="7" t="s">
        <v>1082</v>
      </c>
      <c r="H7367" s="7" t="s">
        <v>1013</v>
      </c>
      <c r="I7367" s="6" t="s">
        <v>14</v>
      </c>
      <c r="J7367" s="1"/>
      <c r="K7367" s="1"/>
      <c r="L7367" s="1"/>
      <c r="M7367" s="1">
        <v>865</v>
      </c>
      <c r="N7367" s="1">
        <v>24865</v>
      </c>
      <c r="O7367" s="1">
        <v>24000</v>
      </c>
      <c r="P7367" s="1">
        <v>34717</v>
      </c>
      <c r="Q7367" s="12"/>
      <c r="R7367" s="29">
        <f t="shared" si="347"/>
        <v>-10717</v>
      </c>
      <c r="S7367" t="str">
        <f t="shared" si="348"/>
        <v>Pendiente de ingreso</v>
      </c>
      <c r="T7367" s="10">
        <f>IFERROR(VLOOKUP(A7367,[1]!Tabla1[[#All],[Material]:[venta nueva]],38,FALSE),0)</f>
        <v>0</v>
      </c>
    </row>
    <row r="7368" spans="1:20" hidden="1" x14ac:dyDescent="0.35">
      <c r="A7368">
        <f t="shared" si="349"/>
        <v>1022646</v>
      </c>
      <c r="B7368" s="6" t="s">
        <v>1433</v>
      </c>
      <c r="C7368" s="7" t="s">
        <v>553</v>
      </c>
      <c r="D7368" s="7" t="s">
        <v>1096</v>
      </c>
      <c r="E7368" s="7" t="s">
        <v>333</v>
      </c>
      <c r="F7368" s="7" t="s">
        <v>159</v>
      </c>
      <c r="G7368" s="7" t="s">
        <v>1082</v>
      </c>
      <c r="H7368" s="7" t="s">
        <v>1013</v>
      </c>
      <c r="I7368" s="6" t="s">
        <v>14</v>
      </c>
      <c r="J7368" s="1">
        <v>-11072</v>
      </c>
      <c r="K7368" s="1">
        <v>11072</v>
      </c>
      <c r="L7368" s="1">
        <v>0</v>
      </c>
      <c r="M7368" s="1">
        <v>-47210</v>
      </c>
      <c r="N7368" s="1">
        <v>35863</v>
      </c>
      <c r="O7368" s="1">
        <v>72000</v>
      </c>
      <c r="P7368" s="1">
        <v>122754</v>
      </c>
      <c r="Q7368" s="12"/>
      <c r="R7368" s="29">
        <f t="shared" si="347"/>
        <v>-50754</v>
      </c>
      <c r="S7368" t="str">
        <f t="shared" si="348"/>
        <v>Pendiente de ingreso</v>
      </c>
      <c r="T7368" s="10">
        <f>IFERROR(VLOOKUP(A7368,[1]!Tabla1[[#All],[Material]:[venta nueva]],38,FALSE),0)</f>
        <v>0</v>
      </c>
    </row>
    <row r="7369" spans="1:20" hidden="1" x14ac:dyDescent="0.35">
      <c r="A7369">
        <f t="shared" si="349"/>
        <v>1022654</v>
      </c>
      <c r="B7369" s="6" t="s">
        <v>1433</v>
      </c>
      <c r="C7369" s="7" t="s">
        <v>553</v>
      </c>
      <c r="D7369" s="7" t="s">
        <v>1096</v>
      </c>
      <c r="E7369" s="7" t="s">
        <v>450</v>
      </c>
      <c r="F7369" s="7" t="s">
        <v>451</v>
      </c>
      <c r="G7369" s="7" t="s">
        <v>1081</v>
      </c>
      <c r="H7369" s="7" t="s">
        <v>1010</v>
      </c>
      <c r="I7369" s="6" t="s">
        <v>9</v>
      </c>
      <c r="J7369" s="1">
        <v>-46480</v>
      </c>
      <c r="K7369" s="1">
        <v>0</v>
      </c>
      <c r="L7369" s="1">
        <v>0</v>
      </c>
      <c r="M7369" s="1">
        <v>-46480</v>
      </c>
      <c r="N7369" s="1">
        <v>0</v>
      </c>
      <c r="O7369" s="1">
        <v>0</v>
      </c>
      <c r="P7369" s="1"/>
      <c r="Q7369" s="12"/>
      <c r="R7369" s="29">
        <f t="shared" si="347"/>
        <v>0</v>
      </c>
      <c r="S7369" t="str">
        <f t="shared" si="348"/>
        <v>OK</v>
      </c>
      <c r="T7369" s="10">
        <f>IFERROR(VLOOKUP(A7369,[1]!Tabla1[[#All],[Material]:[venta nueva]],38,FALSE),0)</f>
        <v>0</v>
      </c>
    </row>
    <row r="7370" spans="1:20" hidden="1" x14ac:dyDescent="0.35">
      <c r="A7370">
        <f t="shared" si="349"/>
        <v>1022657</v>
      </c>
      <c r="B7370" s="6" t="s">
        <v>1433</v>
      </c>
      <c r="C7370" s="7" t="s">
        <v>553</v>
      </c>
      <c r="D7370" s="7" t="s">
        <v>1096</v>
      </c>
      <c r="E7370" s="7" t="s">
        <v>573</v>
      </c>
      <c r="F7370" s="7" t="s">
        <v>574</v>
      </c>
      <c r="G7370" s="7" t="s">
        <v>1074</v>
      </c>
      <c r="H7370" s="7" t="s">
        <v>1018</v>
      </c>
      <c r="I7370" s="6" t="s">
        <v>10</v>
      </c>
      <c r="J7370" s="1">
        <v>90</v>
      </c>
      <c r="K7370" s="1">
        <v>0</v>
      </c>
      <c r="L7370" s="1">
        <v>0</v>
      </c>
      <c r="M7370" s="1">
        <v>90</v>
      </c>
      <c r="N7370" s="1">
        <v>0</v>
      </c>
      <c r="O7370" s="1">
        <v>0</v>
      </c>
      <c r="P7370" s="1"/>
      <c r="Q7370" s="12"/>
      <c r="R7370" s="29">
        <f t="shared" si="347"/>
        <v>0</v>
      </c>
      <c r="S7370" t="str">
        <f t="shared" si="348"/>
        <v>OK</v>
      </c>
      <c r="T7370" s="10">
        <f>IFERROR(VLOOKUP(A7370,[1]!Tabla1[[#All],[Material]:[venta nueva]],38,FALSE),0)</f>
        <v>0</v>
      </c>
    </row>
    <row r="7371" spans="1:20" hidden="1" x14ac:dyDescent="0.35">
      <c r="A7371">
        <f t="shared" si="349"/>
        <v>1022748</v>
      </c>
      <c r="B7371" s="6" t="s">
        <v>1433</v>
      </c>
      <c r="C7371" s="7" t="s">
        <v>553</v>
      </c>
      <c r="D7371" s="7" t="s">
        <v>1096</v>
      </c>
      <c r="E7371" s="7" t="s">
        <v>336</v>
      </c>
      <c r="F7371" s="7" t="s">
        <v>337</v>
      </c>
      <c r="G7371" s="7" t="s">
        <v>1069</v>
      </c>
      <c r="H7371" s="7" t="s">
        <v>1033</v>
      </c>
      <c r="I7371" s="6" t="s">
        <v>14</v>
      </c>
      <c r="J7371" s="1">
        <v>-91787</v>
      </c>
      <c r="K7371" s="1">
        <v>136999</v>
      </c>
      <c r="L7371" s="1">
        <v>48000</v>
      </c>
      <c r="M7371" s="1">
        <v>-8288</v>
      </c>
      <c r="N7371" s="1">
        <v>155499</v>
      </c>
      <c r="O7371" s="1">
        <v>72000</v>
      </c>
      <c r="P7371" s="1">
        <v>94850</v>
      </c>
      <c r="Q7371" s="12"/>
      <c r="R7371" s="29">
        <f t="shared" si="347"/>
        <v>-22850</v>
      </c>
      <c r="S7371" t="str">
        <f t="shared" si="348"/>
        <v>Pendiente de ingreso</v>
      </c>
      <c r="T7371" s="10">
        <f>IFERROR(VLOOKUP(A7371,[1]!Tabla1[[#All],[Material]:[venta nueva]],38,FALSE),0)</f>
        <v>0</v>
      </c>
    </row>
    <row r="7372" spans="1:20" hidden="1" x14ac:dyDescent="0.35">
      <c r="A7372">
        <f t="shared" si="349"/>
        <v>1022750</v>
      </c>
      <c r="B7372" s="6" t="s">
        <v>1433</v>
      </c>
      <c r="C7372" s="7" t="s">
        <v>553</v>
      </c>
      <c r="D7372" s="7" t="s">
        <v>1096</v>
      </c>
      <c r="E7372" s="7" t="s">
        <v>338</v>
      </c>
      <c r="F7372" s="7" t="s">
        <v>339</v>
      </c>
      <c r="G7372" s="7" t="s">
        <v>1077</v>
      </c>
      <c r="H7372" s="7" t="s">
        <v>1005</v>
      </c>
      <c r="I7372" s="6" t="s">
        <v>15</v>
      </c>
      <c r="J7372" s="1">
        <v>7245</v>
      </c>
      <c r="K7372" s="1">
        <v>0</v>
      </c>
      <c r="L7372" s="1">
        <v>0</v>
      </c>
      <c r="M7372" s="1">
        <v>7245</v>
      </c>
      <c r="N7372" s="1">
        <v>0</v>
      </c>
      <c r="O7372" s="1">
        <v>0</v>
      </c>
      <c r="P7372" s="1"/>
      <c r="Q7372" s="12"/>
      <c r="R7372" s="29">
        <f t="shared" si="347"/>
        <v>0</v>
      </c>
      <c r="S7372" t="str">
        <f t="shared" si="348"/>
        <v>OK</v>
      </c>
      <c r="T7372" s="10">
        <f>IFERROR(VLOOKUP(A7372,[1]!Tabla1[[#All],[Material]:[venta nueva]],38,FALSE),0)</f>
        <v>0</v>
      </c>
    </row>
    <row r="7373" spans="1:20" hidden="1" x14ac:dyDescent="0.35">
      <c r="A7373">
        <f t="shared" si="349"/>
        <v>1022751</v>
      </c>
      <c r="B7373" s="6" t="s">
        <v>1433</v>
      </c>
      <c r="C7373" s="7" t="s">
        <v>553</v>
      </c>
      <c r="D7373" s="7" t="s">
        <v>1096</v>
      </c>
      <c r="E7373" s="7" t="s">
        <v>340</v>
      </c>
      <c r="F7373" s="7" t="s">
        <v>341</v>
      </c>
      <c r="G7373" s="7" t="s">
        <v>1077</v>
      </c>
      <c r="H7373" s="7" t="s">
        <v>1023</v>
      </c>
      <c r="I7373" s="6" t="s">
        <v>15</v>
      </c>
      <c r="J7373" s="1">
        <v>-5638</v>
      </c>
      <c r="K7373" s="1">
        <v>20136</v>
      </c>
      <c r="L7373" s="1">
        <v>14498</v>
      </c>
      <c r="M7373" s="1">
        <v>0</v>
      </c>
      <c r="N7373" s="1">
        <v>20136</v>
      </c>
      <c r="O7373" s="1">
        <v>14498</v>
      </c>
      <c r="P7373" s="1">
        <v>14500</v>
      </c>
      <c r="Q7373" s="12"/>
      <c r="R7373" s="29">
        <f t="shared" si="347"/>
        <v>-2</v>
      </c>
      <c r="S7373" t="str">
        <f t="shared" si="348"/>
        <v>Pendiente de ingreso</v>
      </c>
      <c r="T7373" s="10">
        <f>IFERROR(VLOOKUP(A7373,[1]!Tabla1[[#All],[Material]:[venta nueva]],38,FALSE),0)</f>
        <v>0</v>
      </c>
    </row>
    <row r="7374" spans="1:20" hidden="1" x14ac:dyDescent="0.35">
      <c r="A7374">
        <f t="shared" si="349"/>
        <v>1022753</v>
      </c>
      <c r="B7374" s="6" t="s">
        <v>1433</v>
      </c>
      <c r="C7374" s="7" t="s">
        <v>553</v>
      </c>
      <c r="D7374" s="7" t="s">
        <v>1096</v>
      </c>
      <c r="E7374" s="7" t="s">
        <v>342</v>
      </c>
      <c r="F7374" s="7" t="s">
        <v>343</v>
      </c>
      <c r="G7374" s="7" t="s">
        <v>1086</v>
      </c>
      <c r="H7374" s="7" t="s">
        <v>1025</v>
      </c>
      <c r="I7374" s="6" t="s">
        <v>14</v>
      </c>
      <c r="J7374" s="1">
        <v>-8773</v>
      </c>
      <c r="K7374" s="1">
        <v>212897</v>
      </c>
      <c r="L7374" s="1">
        <v>216000</v>
      </c>
      <c r="M7374" s="1">
        <v>-11876</v>
      </c>
      <c r="N7374" s="1">
        <v>212897</v>
      </c>
      <c r="O7374" s="1">
        <v>216000</v>
      </c>
      <c r="P7374" s="1">
        <v>267300</v>
      </c>
      <c r="Q7374" s="12"/>
      <c r="R7374" s="29">
        <f t="shared" si="347"/>
        <v>-51300</v>
      </c>
      <c r="S7374" t="str">
        <f t="shared" si="348"/>
        <v>Pendiente de ingreso</v>
      </c>
      <c r="T7374" s="10">
        <f>IFERROR(VLOOKUP(A7374,[1]!Tabla1[[#All],[Material]:[venta nueva]],38,FALSE),0)</f>
        <v>0</v>
      </c>
    </row>
    <row r="7375" spans="1:20" hidden="1" x14ac:dyDescent="0.35">
      <c r="A7375">
        <f t="shared" si="349"/>
        <v>1022767</v>
      </c>
      <c r="B7375" s="6" t="s">
        <v>1433</v>
      </c>
      <c r="C7375" s="7" t="s">
        <v>553</v>
      </c>
      <c r="D7375" s="7" t="s">
        <v>1096</v>
      </c>
      <c r="E7375" s="7" t="s">
        <v>344</v>
      </c>
      <c r="F7375" s="7" t="s">
        <v>345</v>
      </c>
      <c r="G7375" s="7" t="s">
        <v>1078</v>
      </c>
      <c r="H7375" s="7" t="s">
        <v>1009</v>
      </c>
      <c r="I7375" s="6" t="s">
        <v>15</v>
      </c>
      <c r="J7375" s="1">
        <v>-23040</v>
      </c>
      <c r="K7375" s="1">
        <v>22612</v>
      </c>
      <c r="L7375" s="1">
        <v>0</v>
      </c>
      <c r="M7375" s="1">
        <v>-908</v>
      </c>
      <c r="N7375" s="1">
        <v>46612</v>
      </c>
      <c r="O7375" s="1">
        <v>24000</v>
      </c>
      <c r="P7375" s="1">
        <v>24000</v>
      </c>
      <c r="Q7375" s="12"/>
      <c r="R7375" s="29">
        <f t="shared" si="347"/>
        <v>0</v>
      </c>
      <c r="S7375" t="str">
        <f t="shared" si="348"/>
        <v>OK</v>
      </c>
      <c r="T7375" s="10">
        <f>IFERROR(VLOOKUP(A7375,[1]!Tabla1[[#All],[Material]:[venta nueva]],38,FALSE),0)</f>
        <v>0</v>
      </c>
    </row>
    <row r="7376" spans="1:20" hidden="1" x14ac:dyDescent="0.35">
      <c r="A7376">
        <f t="shared" si="349"/>
        <v>1022794</v>
      </c>
      <c r="B7376" s="6" t="s">
        <v>1433</v>
      </c>
      <c r="C7376" s="7" t="s">
        <v>553</v>
      </c>
      <c r="D7376" s="7" t="s">
        <v>1096</v>
      </c>
      <c r="E7376" s="7" t="s">
        <v>352</v>
      </c>
      <c r="F7376" s="7" t="s">
        <v>353</v>
      </c>
      <c r="G7376" s="7" t="s">
        <v>1077</v>
      </c>
      <c r="H7376" s="7" t="s">
        <v>1023</v>
      </c>
      <c r="I7376" s="6" t="s">
        <v>15</v>
      </c>
      <c r="J7376" s="1">
        <v>1</v>
      </c>
      <c r="K7376" s="1">
        <v>0</v>
      </c>
      <c r="L7376" s="1">
        <v>0</v>
      </c>
      <c r="M7376" s="1">
        <v>1</v>
      </c>
      <c r="N7376" s="1">
        <v>0</v>
      </c>
      <c r="O7376" s="1">
        <v>0</v>
      </c>
      <c r="P7376" s="1"/>
      <c r="Q7376" s="12"/>
      <c r="R7376" s="29">
        <f t="shared" si="347"/>
        <v>0</v>
      </c>
      <c r="S7376" t="str">
        <f t="shared" si="348"/>
        <v>OK</v>
      </c>
      <c r="T7376" s="10">
        <f>IFERROR(VLOOKUP(A7376,[1]!Tabla1[[#All],[Material]:[venta nueva]],38,FALSE),0)</f>
        <v>0</v>
      </c>
    </row>
    <row r="7377" spans="1:20" hidden="1" x14ac:dyDescent="0.35">
      <c r="A7377">
        <f t="shared" si="349"/>
        <v>1022851</v>
      </c>
      <c r="B7377" s="6" t="s">
        <v>1433</v>
      </c>
      <c r="C7377" s="7" t="s">
        <v>553</v>
      </c>
      <c r="D7377" s="7" t="s">
        <v>1096</v>
      </c>
      <c r="E7377" s="7" t="s">
        <v>1172</v>
      </c>
      <c r="F7377" s="7" t="s">
        <v>356</v>
      </c>
      <c r="G7377" s="7" t="s">
        <v>1077</v>
      </c>
      <c r="H7377" s="7" t="s">
        <v>1023</v>
      </c>
      <c r="I7377" s="6" t="s">
        <v>14</v>
      </c>
      <c r="J7377" s="1">
        <v>11890</v>
      </c>
      <c r="K7377" s="1">
        <v>0</v>
      </c>
      <c r="L7377" s="1">
        <v>0</v>
      </c>
      <c r="M7377" s="1">
        <v>-2354</v>
      </c>
      <c r="N7377" s="1">
        <v>9756</v>
      </c>
      <c r="O7377" s="1">
        <v>24000</v>
      </c>
      <c r="P7377" s="1">
        <v>24000</v>
      </c>
      <c r="Q7377" s="12"/>
      <c r="R7377" s="29">
        <f t="shared" si="347"/>
        <v>0</v>
      </c>
      <c r="S7377" t="str">
        <f t="shared" si="348"/>
        <v>OK</v>
      </c>
      <c r="T7377" s="10">
        <f>IFERROR(VLOOKUP(A7377,[1]!Tabla1[[#All],[Material]:[venta nueva]],38,FALSE),0)</f>
        <v>0</v>
      </c>
    </row>
    <row r="7378" spans="1:20" hidden="1" x14ac:dyDescent="0.35">
      <c r="A7378">
        <f t="shared" si="349"/>
        <v>1022854</v>
      </c>
      <c r="B7378" s="6" t="s">
        <v>1433</v>
      </c>
      <c r="C7378" s="7" t="s">
        <v>553</v>
      </c>
      <c r="D7378" s="7" t="s">
        <v>1096</v>
      </c>
      <c r="E7378" s="7" t="s">
        <v>575</v>
      </c>
      <c r="F7378" s="7" t="s">
        <v>357</v>
      </c>
      <c r="G7378" s="7" t="s">
        <v>1084</v>
      </c>
      <c r="H7378" s="7" t="s">
        <v>1017</v>
      </c>
      <c r="I7378" s="6" t="s">
        <v>10</v>
      </c>
      <c r="J7378" s="1">
        <v>6797</v>
      </c>
      <c r="K7378" s="1">
        <v>17203</v>
      </c>
      <c r="L7378" s="1">
        <v>24000</v>
      </c>
      <c r="M7378" s="1">
        <v>0</v>
      </c>
      <c r="N7378" s="1">
        <v>17203</v>
      </c>
      <c r="O7378" s="1">
        <v>24000</v>
      </c>
      <c r="P7378" s="1">
        <v>24000</v>
      </c>
      <c r="Q7378" s="12"/>
      <c r="R7378" s="29">
        <f t="shared" si="347"/>
        <v>0</v>
      </c>
      <c r="S7378" t="str">
        <f t="shared" si="348"/>
        <v>OK</v>
      </c>
      <c r="T7378" s="10">
        <f>IFERROR(VLOOKUP(A7378,[1]!Tabla1[[#All],[Material]:[venta nueva]],38,FALSE),0)</f>
        <v>0</v>
      </c>
    </row>
    <row r="7379" spans="1:20" hidden="1" x14ac:dyDescent="0.35">
      <c r="A7379">
        <f t="shared" si="349"/>
        <v>1022856</v>
      </c>
      <c r="B7379" s="6" t="s">
        <v>1433</v>
      </c>
      <c r="C7379" s="7" t="s">
        <v>553</v>
      </c>
      <c r="D7379" s="7" t="s">
        <v>1096</v>
      </c>
      <c r="E7379" s="7" t="s">
        <v>359</v>
      </c>
      <c r="F7379" s="7" t="s">
        <v>360</v>
      </c>
      <c r="G7379" s="7" t="s">
        <v>1078</v>
      </c>
      <c r="H7379" s="7" t="s">
        <v>1009</v>
      </c>
      <c r="I7379" s="6" t="s">
        <v>14</v>
      </c>
      <c r="J7379" s="1">
        <v>9973</v>
      </c>
      <c r="K7379" s="1">
        <v>136422</v>
      </c>
      <c r="L7379" s="1">
        <v>144000</v>
      </c>
      <c r="M7379" s="1">
        <v>-26966</v>
      </c>
      <c r="N7379" s="1">
        <v>136422</v>
      </c>
      <c r="O7379" s="1">
        <v>144000</v>
      </c>
      <c r="P7379" s="1">
        <v>150711</v>
      </c>
      <c r="Q7379" s="12"/>
      <c r="R7379" s="29">
        <f t="shared" si="347"/>
        <v>-6711</v>
      </c>
      <c r="S7379" t="str">
        <f t="shared" si="348"/>
        <v>Pendiente de ingreso</v>
      </c>
      <c r="T7379" s="10">
        <f>IFERROR(VLOOKUP(A7379,[1]!Tabla1[[#All],[Material]:[venta nueva]],38,FALSE),0)</f>
        <v>0</v>
      </c>
    </row>
    <row r="7380" spans="1:20" hidden="1" x14ac:dyDescent="0.35">
      <c r="A7380">
        <f t="shared" si="349"/>
        <v>1022858</v>
      </c>
      <c r="B7380" s="6" t="s">
        <v>1433</v>
      </c>
      <c r="C7380" s="7" t="s">
        <v>553</v>
      </c>
      <c r="D7380" s="7" t="s">
        <v>1096</v>
      </c>
      <c r="E7380" s="7" t="s">
        <v>601</v>
      </c>
      <c r="F7380" s="7" t="s">
        <v>510</v>
      </c>
      <c r="G7380" s="7" t="s">
        <v>1075</v>
      </c>
      <c r="H7380" s="7" t="s">
        <v>1002</v>
      </c>
      <c r="I7380" s="6" t="s">
        <v>9</v>
      </c>
      <c r="J7380" s="1">
        <v>671</v>
      </c>
      <c r="K7380" s="1">
        <v>671</v>
      </c>
      <c r="L7380" s="1">
        <v>671</v>
      </c>
      <c r="M7380" s="1">
        <v>671</v>
      </c>
      <c r="N7380" s="1">
        <v>671</v>
      </c>
      <c r="O7380" s="1">
        <v>671</v>
      </c>
      <c r="P7380" s="1"/>
      <c r="Q7380" s="12"/>
      <c r="R7380" s="29">
        <f t="shared" si="347"/>
        <v>671</v>
      </c>
      <c r="S7380" t="str">
        <f t="shared" si="348"/>
        <v>Sobre ingreso</v>
      </c>
      <c r="T7380" s="10">
        <f>IFERROR(VLOOKUP(A7380,[1]!Tabla1[[#All],[Material]:[venta nueva]],38,FALSE),0)</f>
        <v>0</v>
      </c>
    </row>
    <row r="7381" spans="1:20" hidden="1" x14ac:dyDescent="0.35">
      <c r="A7381">
        <f t="shared" si="349"/>
        <v>1022863</v>
      </c>
      <c r="B7381" s="6" t="s">
        <v>1433</v>
      </c>
      <c r="C7381" s="7" t="s">
        <v>553</v>
      </c>
      <c r="D7381" s="7" t="s">
        <v>1096</v>
      </c>
      <c r="E7381" s="7" t="s">
        <v>361</v>
      </c>
      <c r="F7381" s="7" t="s">
        <v>362</v>
      </c>
      <c r="G7381" s="7" t="s">
        <v>1075</v>
      </c>
      <c r="H7381" s="7" t="s">
        <v>1011</v>
      </c>
      <c r="I7381" s="6" t="s">
        <v>15</v>
      </c>
      <c r="J7381" s="1">
        <v>-14464</v>
      </c>
      <c r="K7381" s="1">
        <v>114464</v>
      </c>
      <c r="L7381" s="1">
        <v>100000</v>
      </c>
      <c r="M7381" s="1">
        <v>6435</v>
      </c>
      <c r="N7381" s="1">
        <v>114464</v>
      </c>
      <c r="O7381" s="1">
        <v>100000</v>
      </c>
      <c r="P7381" s="1">
        <v>100000</v>
      </c>
      <c r="Q7381" s="12"/>
      <c r="R7381" s="29">
        <f t="shared" si="347"/>
        <v>0</v>
      </c>
      <c r="S7381" t="str">
        <f t="shared" si="348"/>
        <v>OK</v>
      </c>
      <c r="T7381" s="10">
        <f>IFERROR(VLOOKUP(A7381,[1]!Tabla1[[#All],[Material]:[venta nueva]],38,FALSE),0)</f>
        <v>0</v>
      </c>
    </row>
    <row r="7382" spans="1:20" hidden="1" x14ac:dyDescent="0.35">
      <c r="A7382">
        <f t="shared" si="349"/>
        <v>1022864</v>
      </c>
      <c r="B7382" s="6" t="s">
        <v>1433</v>
      </c>
      <c r="C7382" s="7" t="s">
        <v>553</v>
      </c>
      <c r="D7382" s="7" t="s">
        <v>1096</v>
      </c>
      <c r="E7382" s="7" t="s">
        <v>363</v>
      </c>
      <c r="F7382" s="7" t="s">
        <v>364</v>
      </c>
      <c r="G7382" s="7" t="s">
        <v>1075</v>
      </c>
      <c r="H7382" s="7" t="s">
        <v>1011</v>
      </c>
      <c r="I7382" s="6" t="s">
        <v>15</v>
      </c>
      <c r="J7382" s="1">
        <v>42</v>
      </c>
      <c r="K7382" s="1">
        <v>99958</v>
      </c>
      <c r="L7382" s="1">
        <v>100000</v>
      </c>
      <c r="M7382" s="1">
        <v>-6500</v>
      </c>
      <c r="N7382" s="1">
        <v>71958</v>
      </c>
      <c r="O7382" s="1">
        <v>78500</v>
      </c>
      <c r="P7382" s="1">
        <v>78500</v>
      </c>
      <c r="Q7382" s="12"/>
      <c r="R7382" s="29">
        <f t="shared" si="347"/>
        <v>0</v>
      </c>
      <c r="S7382" t="str">
        <f t="shared" si="348"/>
        <v>OK</v>
      </c>
      <c r="T7382" s="10">
        <f>IFERROR(VLOOKUP(A7382,[1]!Tabla1[[#All],[Material]:[venta nueva]],38,FALSE),0)</f>
        <v>0</v>
      </c>
    </row>
    <row r="7383" spans="1:20" hidden="1" x14ac:dyDescent="0.35">
      <c r="A7383">
        <f t="shared" si="349"/>
        <v>1022865</v>
      </c>
      <c r="B7383" s="6" t="s">
        <v>1433</v>
      </c>
      <c r="C7383" s="7" t="s">
        <v>553</v>
      </c>
      <c r="D7383" s="7" t="s">
        <v>1096</v>
      </c>
      <c r="E7383" s="7" t="s">
        <v>365</v>
      </c>
      <c r="F7383" s="7" t="s">
        <v>366</v>
      </c>
      <c r="G7383" s="7" t="s">
        <v>1082</v>
      </c>
      <c r="H7383" s="7" t="s">
        <v>1013</v>
      </c>
      <c r="I7383" s="6" t="s">
        <v>15</v>
      </c>
      <c r="J7383" s="1">
        <v>4166</v>
      </c>
      <c r="K7383" s="1">
        <v>0</v>
      </c>
      <c r="L7383" s="1">
        <v>8041</v>
      </c>
      <c r="M7383" s="1">
        <v>-1000</v>
      </c>
      <c r="N7383" s="1">
        <v>0</v>
      </c>
      <c r="O7383" s="1">
        <v>9041</v>
      </c>
      <c r="P7383" s="1">
        <v>9000</v>
      </c>
      <c r="Q7383" s="12"/>
      <c r="R7383" s="29">
        <f t="shared" si="347"/>
        <v>41</v>
      </c>
      <c r="S7383" t="str">
        <f t="shared" si="348"/>
        <v>Sobre ingreso</v>
      </c>
      <c r="T7383" s="10">
        <f>IFERROR(VLOOKUP(A7383,[1]!Tabla1[[#All],[Material]:[venta nueva]],38,FALSE),0)</f>
        <v>0</v>
      </c>
    </row>
    <row r="7384" spans="1:20" hidden="1" x14ac:dyDescent="0.35">
      <c r="A7384">
        <f t="shared" si="349"/>
        <v>1022866</v>
      </c>
      <c r="B7384" s="6" t="s">
        <v>1433</v>
      </c>
      <c r="C7384" s="7" t="s">
        <v>553</v>
      </c>
      <c r="D7384" s="7" t="s">
        <v>1096</v>
      </c>
      <c r="E7384" s="7" t="s">
        <v>367</v>
      </c>
      <c r="F7384" s="7" t="s">
        <v>368</v>
      </c>
      <c r="G7384" s="7" t="s">
        <v>1082</v>
      </c>
      <c r="H7384" s="7" t="s">
        <v>1013</v>
      </c>
      <c r="I7384" s="6" t="s">
        <v>15</v>
      </c>
      <c r="J7384" s="1">
        <v>-376</v>
      </c>
      <c r="K7384" s="1">
        <v>376</v>
      </c>
      <c r="L7384" s="1">
        <v>0</v>
      </c>
      <c r="M7384" s="1">
        <v>1271</v>
      </c>
      <c r="N7384" s="1">
        <v>376</v>
      </c>
      <c r="O7384" s="1">
        <v>0</v>
      </c>
      <c r="P7384" s="1"/>
      <c r="Q7384" s="12"/>
      <c r="R7384" s="29">
        <f t="shared" si="347"/>
        <v>0</v>
      </c>
      <c r="S7384" t="str">
        <f t="shared" si="348"/>
        <v>OK</v>
      </c>
      <c r="T7384" s="10">
        <f>IFERROR(VLOOKUP(A7384,[1]!Tabla1[[#All],[Material]:[venta nueva]],38,FALSE),0)</f>
        <v>0</v>
      </c>
    </row>
    <row r="7385" spans="1:20" hidden="1" x14ac:dyDescent="0.35">
      <c r="A7385">
        <f t="shared" si="349"/>
        <v>1022883</v>
      </c>
      <c r="B7385" s="6" t="s">
        <v>1433</v>
      </c>
      <c r="C7385" s="7" t="s">
        <v>553</v>
      </c>
      <c r="D7385" s="7" t="s">
        <v>1096</v>
      </c>
      <c r="E7385" s="7" t="s">
        <v>369</v>
      </c>
      <c r="F7385" s="7" t="s">
        <v>370</v>
      </c>
      <c r="G7385" s="7" t="s">
        <v>1074</v>
      </c>
      <c r="H7385" s="7" t="s">
        <v>1018</v>
      </c>
      <c r="I7385" s="6" t="s">
        <v>8</v>
      </c>
      <c r="J7385" s="1">
        <v>36389</v>
      </c>
      <c r="K7385" s="1">
        <v>13587</v>
      </c>
      <c r="L7385" s="1">
        <v>47628</v>
      </c>
      <c r="M7385" s="1">
        <v>-4009</v>
      </c>
      <c r="N7385" s="1">
        <v>8587</v>
      </c>
      <c r="O7385" s="1">
        <v>24041</v>
      </c>
      <c r="P7385" s="1">
        <v>9727.8379999999997</v>
      </c>
      <c r="Q7385" s="12"/>
      <c r="R7385" s="29">
        <f t="shared" si="347"/>
        <v>14313.162</v>
      </c>
      <c r="S7385" t="str">
        <f t="shared" si="348"/>
        <v>Sobre ingreso</v>
      </c>
      <c r="T7385" s="10">
        <f>IFERROR(VLOOKUP(A7385,[1]!Tabla1[[#All],[Material]:[venta nueva]],38,FALSE),0)</f>
        <v>0</v>
      </c>
    </row>
    <row r="7386" spans="1:20" hidden="1" x14ac:dyDescent="0.35">
      <c r="A7386">
        <f t="shared" si="349"/>
        <v>1022907</v>
      </c>
      <c r="B7386" s="6" t="s">
        <v>1433</v>
      </c>
      <c r="C7386" s="7" t="s">
        <v>553</v>
      </c>
      <c r="D7386" s="7" t="s">
        <v>1096</v>
      </c>
      <c r="E7386" s="7" t="s">
        <v>528</v>
      </c>
      <c r="F7386" s="7" t="s">
        <v>529</v>
      </c>
      <c r="G7386" s="7" t="s">
        <v>1069</v>
      </c>
      <c r="H7386" s="7" t="s">
        <v>1026</v>
      </c>
      <c r="I7386" s="6" t="s">
        <v>10</v>
      </c>
      <c r="J7386" s="1">
        <v>-21020</v>
      </c>
      <c r="K7386" s="1">
        <v>21020</v>
      </c>
      <c r="L7386" s="1">
        <v>0</v>
      </c>
      <c r="M7386" s="1">
        <v>0</v>
      </c>
      <c r="N7386" s="1">
        <v>21020</v>
      </c>
      <c r="O7386" s="1">
        <v>0</v>
      </c>
      <c r="P7386" s="1"/>
      <c r="Q7386" s="12"/>
      <c r="R7386" s="29">
        <f t="shared" si="347"/>
        <v>0</v>
      </c>
      <c r="S7386" t="str">
        <f t="shared" si="348"/>
        <v>OK</v>
      </c>
      <c r="T7386" s="10">
        <f>IFERROR(VLOOKUP(A7386,[1]!Tabla1[[#All],[Material]:[venta nueva]],38,FALSE),0)</f>
        <v>0</v>
      </c>
    </row>
    <row r="7387" spans="1:20" hidden="1" x14ac:dyDescent="0.35">
      <c r="A7387">
        <f t="shared" si="349"/>
        <v>1022914</v>
      </c>
      <c r="B7387" s="6" t="s">
        <v>1433</v>
      </c>
      <c r="C7387" s="7" t="s">
        <v>553</v>
      </c>
      <c r="D7387" s="7" t="s">
        <v>1096</v>
      </c>
      <c r="E7387" s="7" t="s">
        <v>375</v>
      </c>
      <c r="F7387" s="7" t="s">
        <v>506</v>
      </c>
      <c r="G7387" s="7" t="s">
        <v>1078</v>
      </c>
      <c r="H7387" s="7" t="s">
        <v>1006</v>
      </c>
      <c r="I7387" s="6" t="s">
        <v>15</v>
      </c>
      <c r="J7387" s="1">
        <v>-11377</v>
      </c>
      <c r="K7387" s="1">
        <v>15352</v>
      </c>
      <c r="L7387" s="1">
        <v>3975</v>
      </c>
      <c r="M7387" s="1">
        <v>2548</v>
      </c>
      <c r="N7387" s="1">
        <v>15352</v>
      </c>
      <c r="O7387" s="1">
        <v>0</v>
      </c>
      <c r="P7387" s="1"/>
      <c r="Q7387" s="12"/>
      <c r="R7387" s="29">
        <f t="shared" si="347"/>
        <v>0</v>
      </c>
      <c r="S7387" t="str">
        <f t="shared" si="348"/>
        <v>OK</v>
      </c>
      <c r="T7387" s="10">
        <f>IFERROR(VLOOKUP(A7387,[1]!Tabla1[[#All],[Material]:[venta nueva]],38,FALSE),0)</f>
        <v>0</v>
      </c>
    </row>
    <row r="7388" spans="1:20" hidden="1" x14ac:dyDescent="0.35">
      <c r="A7388">
        <f t="shared" si="349"/>
        <v>1022918</v>
      </c>
      <c r="B7388" s="6" t="s">
        <v>1433</v>
      </c>
      <c r="C7388" s="7" t="s">
        <v>553</v>
      </c>
      <c r="D7388" s="7" t="s">
        <v>1096</v>
      </c>
      <c r="E7388" s="7" t="s">
        <v>376</v>
      </c>
      <c r="F7388" s="7" t="s">
        <v>377</v>
      </c>
      <c r="G7388" s="7" t="s">
        <v>1078</v>
      </c>
      <c r="H7388" s="7" t="s">
        <v>1006</v>
      </c>
      <c r="I7388" s="6" t="s">
        <v>15</v>
      </c>
      <c r="J7388" s="1">
        <v>-7670</v>
      </c>
      <c r="K7388" s="1">
        <v>7670</v>
      </c>
      <c r="L7388" s="1">
        <v>0</v>
      </c>
      <c r="M7388" s="1">
        <v>0</v>
      </c>
      <c r="N7388" s="1">
        <v>54060</v>
      </c>
      <c r="O7388" s="1">
        <v>48000</v>
      </c>
      <c r="P7388" s="1">
        <v>48000</v>
      </c>
      <c r="Q7388" s="12"/>
      <c r="R7388" s="29">
        <f t="shared" si="347"/>
        <v>0</v>
      </c>
      <c r="S7388" t="str">
        <f t="shared" si="348"/>
        <v>OK</v>
      </c>
      <c r="T7388" s="10">
        <f>IFERROR(VLOOKUP(A7388,[1]!Tabla1[[#All],[Material]:[venta nueva]],38,FALSE),0)</f>
        <v>0</v>
      </c>
    </row>
    <row r="7389" spans="1:20" hidden="1" x14ac:dyDescent="0.35">
      <c r="A7389">
        <f t="shared" si="349"/>
        <v>1022919</v>
      </c>
      <c r="B7389" s="6" t="s">
        <v>1433</v>
      </c>
      <c r="C7389" s="7" t="s">
        <v>553</v>
      </c>
      <c r="D7389" s="7" t="s">
        <v>1096</v>
      </c>
      <c r="E7389" s="7" t="s">
        <v>378</v>
      </c>
      <c r="F7389" s="7" t="s">
        <v>379</v>
      </c>
      <c r="G7389" s="7" t="s">
        <v>1075</v>
      </c>
      <c r="H7389" s="7" t="s">
        <v>1003</v>
      </c>
      <c r="I7389" s="6" t="s">
        <v>15</v>
      </c>
      <c r="J7389" s="1"/>
      <c r="K7389" s="1"/>
      <c r="L7389" s="1"/>
      <c r="M7389" s="1">
        <v>0</v>
      </c>
      <c r="N7389" s="1">
        <v>0</v>
      </c>
      <c r="O7389" s="1">
        <v>55000</v>
      </c>
      <c r="P7389" s="1"/>
      <c r="Q7389" s="12"/>
      <c r="R7389" s="29">
        <f t="shared" si="347"/>
        <v>55000</v>
      </c>
      <c r="S7389" t="str">
        <f t="shared" si="348"/>
        <v>Sobre ingreso</v>
      </c>
      <c r="T7389" s="10">
        <f>IFERROR(VLOOKUP(A7389,[1]!Tabla1[[#All],[Material]:[venta nueva]],38,FALSE),0)</f>
        <v>0</v>
      </c>
    </row>
    <row r="7390" spans="1:20" hidden="1" x14ac:dyDescent="0.35">
      <c r="A7390">
        <f t="shared" si="349"/>
        <v>1022936</v>
      </c>
      <c r="B7390" s="6" t="s">
        <v>1433</v>
      </c>
      <c r="C7390" s="7" t="s">
        <v>553</v>
      </c>
      <c r="D7390" s="7" t="s">
        <v>1096</v>
      </c>
      <c r="E7390" s="7" t="s">
        <v>388</v>
      </c>
      <c r="F7390" s="7" t="s">
        <v>78</v>
      </c>
      <c r="G7390" s="7" t="s">
        <v>985</v>
      </c>
      <c r="H7390" s="7" t="s">
        <v>1012</v>
      </c>
      <c r="I7390" s="6" t="s">
        <v>14</v>
      </c>
      <c r="J7390" s="1">
        <v>-585</v>
      </c>
      <c r="K7390" s="1">
        <v>585</v>
      </c>
      <c r="L7390" s="1">
        <v>0</v>
      </c>
      <c r="M7390" s="1">
        <v>0</v>
      </c>
      <c r="N7390" s="1">
        <v>2585</v>
      </c>
      <c r="O7390" s="1">
        <v>2000</v>
      </c>
      <c r="P7390" s="1">
        <v>2000</v>
      </c>
      <c r="Q7390" s="12"/>
      <c r="R7390" s="29">
        <f t="shared" si="347"/>
        <v>0</v>
      </c>
      <c r="S7390" t="str">
        <f t="shared" si="348"/>
        <v>OK</v>
      </c>
      <c r="T7390" s="10">
        <f>IFERROR(VLOOKUP(A7390,[1]!Tabla1[[#All],[Material]:[venta nueva]],38,FALSE),0)</f>
        <v>0</v>
      </c>
    </row>
    <row r="7391" spans="1:20" hidden="1" x14ac:dyDescent="0.35">
      <c r="A7391">
        <f t="shared" si="349"/>
        <v>1022939</v>
      </c>
      <c r="B7391" s="6" t="s">
        <v>1433</v>
      </c>
      <c r="C7391" s="7" t="s">
        <v>553</v>
      </c>
      <c r="D7391" s="7" t="s">
        <v>1096</v>
      </c>
      <c r="E7391" s="7" t="s">
        <v>389</v>
      </c>
      <c r="F7391" s="7" t="s">
        <v>390</v>
      </c>
      <c r="G7391" s="7" t="s">
        <v>1085</v>
      </c>
      <c r="H7391" s="7" t="s">
        <v>1036</v>
      </c>
      <c r="I7391" s="6" t="s">
        <v>14</v>
      </c>
      <c r="J7391" s="1">
        <v>8898</v>
      </c>
      <c r="K7391" s="1">
        <v>24000</v>
      </c>
      <c r="L7391" s="1">
        <v>24000</v>
      </c>
      <c r="M7391" s="1">
        <v>8898</v>
      </c>
      <c r="N7391" s="1">
        <v>24000</v>
      </c>
      <c r="O7391" s="1">
        <v>24000</v>
      </c>
      <c r="P7391" s="1">
        <v>60780</v>
      </c>
      <c r="Q7391" s="12"/>
      <c r="R7391" s="29">
        <f t="shared" si="347"/>
        <v>-36780</v>
      </c>
      <c r="S7391" t="str">
        <f t="shared" si="348"/>
        <v>Pendiente de ingreso</v>
      </c>
      <c r="T7391" s="10">
        <f>IFERROR(VLOOKUP(A7391,[1]!Tabla1[[#All],[Material]:[venta nueva]],38,FALSE),0)</f>
        <v>0</v>
      </c>
    </row>
    <row r="7392" spans="1:20" hidden="1" x14ac:dyDescent="0.35">
      <c r="A7392">
        <f t="shared" si="349"/>
        <v>1022940</v>
      </c>
      <c r="B7392" s="6" t="s">
        <v>1433</v>
      </c>
      <c r="C7392" s="7" t="s">
        <v>553</v>
      </c>
      <c r="D7392" s="7" t="s">
        <v>1096</v>
      </c>
      <c r="E7392" s="7" t="s">
        <v>391</v>
      </c>
      <c r="F7392" s="7" t="s">
        <v>392</v>
      </c>
      <c r="G7392" s="7" t="s">
        <v>1086</v>
      </c>
      <c r="H7392" s="7" t="s">
        <v>1025</v>
      </c>
      <c r="I7392" s="6" t="s">
        <v>14</v>
      </c>
      <c r="J7392" s="1">
        <v>-6860</v>
      </c>
      <c r="K7392" s="1">
        <v>0</v>
      </c>
      <c r="L7392" s="1">
        <v>0</v>
      </c>
      <c r="M7392" s="1">
        <v>-6860</v>
      </c>
      <c r="N7392" s="1">
        <v>0</v>
      </c>
      <c r="O7392" s="1">
        <v>0</v>
      </c>
      <c r="P7392" s="1">
        <v>3157</v>
      </c>
      <c r="Q7392" s="12"/>
      <c r="R7392" s="29">
        <f t="shared" si="347"/>
        <v>-3157</v>
      </c>
      <c r="S7392" t="str">
        <f t="shared" si="348"/>
        <v>Pendiente de ingreso</v>
      </c>
      <c r="T7392" s="10">
        <f>IFERROR(VLOOKUP(A7392,[1]!Tabla1[[#All],[Material]:[venta nueva]],38,FALSE),0)</f>
        <v>0</v>
      </c>
    </row>
    <row r="7393" spans="1:20" hidden="1" x14ac:dyDescent="0.35">
      <c r="A7393">
        <f t="shared" si="349"/>
        <v>1022941</v>
      </c>
      <c r="B7393" s="6" t="s">
        <v>1433</v>
      </c>
      <c r="C7393" s="7" t="s">
        <v>553</v>
      </c>
      <c r="D7393" s="7" t="s">
        <v>1096</v>
      </c>
      <c r="E7393" s="7" t="s">
        <v>393</v>
      </c>
      <c r="F7393" s="7" t="s">
        <v>394</v>
      </c>
      <c r="G7393" s="7" t="s">
        <v>1086</v>
      </c>
      <c r="H7393" s="7" t="s">
        <v>1025</v>
      </c>
      <c r="I7393" s="6" t="s">
        <v>14</v>
      </c>
      <c r="J7393" s="1">
        <v>-12595</v>
      </c>
      <c r="K7393" s="1">
        <v>0</v>
      </c>
      <c r="L7393" s="1">
        <v>0</v>
      </c>
      <c r="M7393" s="1">
        <v>3991</v>
      </c>
      <c r="N7393" s="1">
        <v>16585</v>
      </c>
      <c r="O7393" s="1">
        <v>0</v>
      </c>
      <c r="P7393" s="1">
        <v>9656</v>
      </c>
      <c r="Q7393" s="12"/>
      <c r="R7393" s="29">
        <f t="shared" si="347"/>
        <v>-9656</v>
      </c>
      <c r="S7393" t="str">
        <f t="shared" si="348"/>
        <v>Pendiente de ingreso</v>
      </c>
      <c r="T7393" s="10">
        <f>IFERROR(VLOOKUP(A7393,[1]!Tabla1[[#All],[Material]:[venta nueva]],38,FALSE),0)</f>
        <v>0</v>
      </c>
    </row>
    <row r="7394" spans="1:20" hidden="1" x14ac:dyDescent="0.35">
      <c r="A7394">
        <f t="shared" si="349"/>
        <v>1022943</v>
      </c>
      <c r="B7394" s="6" t="s">
        <v>1433</v>
      </c>
      <c r="C7394" s="7" t="s">
        <v>553</v>
      </c>
      <c r="D7394" s="7" t="s">
        <v>1096</v>
      </c>
      <c r="E7394" s="7" t="s">
        <v>395</v>
      </c>
      <c r="F7394" s="7" t="s">
        <v>396</v>
      </c>
      <c r="G7394" s="7" t="s">
        <v>1075</v>
      </c>
      <c r="H7394" s="7" t="s">
        <v>1002</v>
      </c>
      <c r="I7394" s="6" t="s">
        <v>14</v>
      </c>
      <c r="J7394" s="1">
        <v>-13674</v>
      </c>
      <c r="K7394" s="1">
        <v>53674</v>
      </c>
      <c r="L7394" s="1">
        <v>48000</v>
      </c>
      <c r="M7394" s="1">
        <v>-8317</v>
      </c>
      <c r="N7394" s="1">
        <v>87654</v>
      </c>
      <c r="O7394" s="1">
        <v>48000</v>
      </c>
      <c r="P7394" s="1">
        <v>54047</v>
      </c>
      <c r="Q7394" s="12"/>
      <c r="R7394" s="29">
        <f t="shared" si="347"/>
        <v>-6047</v>
      </c>
      <c r="S7394" t="str">
        <f t="shared" si="348"/>
        <v>Pendiente de ingreso</v>
      </c>
      <c r="T7394" s="10">
        <f>IFERROR(VLOOKUP(A7394,[1]!Tabla1[[#All],[Material]:[venta nueva]],38,FALSE),0)</f>
        <v>0</v>
      </c>
    </row>
    <row r="7395" spans="1:20" hidden="1" x14ac:dyDescent="0.35">
      <c r="A7395">
        <f t="shared" si="349"/>
        <v>1022945</v>
      </c>
      <c r="B7395" s="6" t="s">
        <v>1433</v>
      </c>
      <c r="C7395" s="7" t="s">
        <v>553</v>
      </c>
      <c r="D7395" s="7" t="s">
        <v>1096</v>
      </c>
      <c r="E7395" s="7" t="s">
        <v>397</v>
      </c>
      <c r="F7395" s="7" t="s">
        <v>223</v>
      </c>
      <c r="G7395" s="7" t="s">
        <v>1078</v>
      </c>
      <c r="H7395" s="7" t="s">
        <v>1027</v>
      </c>
      <c r="I7395" s="6" t="s">
        <v>14</v>
      </c>
      <c r="J7395" s="1">
        <v>-11909</v>
      </c>
      <c r="K7395" s="1">
        <v>307160</v>
      </c>
      <c r="L7395" s="1">
        <v>288000</v>
      </c>
      <c r="M7395" s="1">
        <v>7251</v>
      </c>
      <c r="N7395" s="1">
        <v>307160</v>
      </c>
      <c r="O7395" s="1">
        <v>288000</v>
      </c>
      <c r="P7395" s="1">
        <v>180160</v>
      </c>
      <c r="Q7395" s="12"/>
      <c r="R7395" s="29">
        <f t="shared" si="347"/>
        <v>107840</v>
      </c>
      <c r="S7395" t="str">
        <f t="shared" si="348"/>
        <v>Sobre ingreso</v>
      </c>
      <c r="T7395" s="10">
        <f>IFERROR(VLOOKUP(A7395,[1]!Tabla1[[#All],[Material]:[venta nueva]],38,FALSE),0)</f>
        <v>0</v>
      </c>
    </row>
    <row r="7396" spans="1:20" hidden="1" x14ac:dyDescent="0.35">
      <c r="A7396">
        <f t="shared" si="349"/>
        <v>1022989</v>
      </c>
      <c r="B7396" s="6" t="s">
        <v>1433</v>
      </c>
      <c r="C7396" s="7" t="s">
        <v>553</v>
      </c>
      <c r="D7396" s="7" t="s">
        <v>1096</v>
      </c>
      <c r="E7396" s="7" t="s">
        <v>402</v>
      </c>
      <c r="F7396" s="7" t="s">
        <v>403</v>
      </c>
      <c r="G7396" s="7" t="s">
        <v>1075</v>
      </c>
      <c r="H7396" s="7" t="s">
        <v>1003</v>
      </c>
      <c r="I7396" s="6" t="s">
        <v>15</v>
      </c>
      <c r="J7396" s="1">
        <v>-18112</v>
      </c>
      <c r="K7396" s="1">
        <v>18112</v>
      </c>
      <c r="L7396" s="1">
        <v>0</v>
      </c>
      <c r="M7396" s="1">
        <v>928</v>
      </c>
      <c r="N7396" s="1">
        <v>18112</v>
      </c>
      <c r="O7396" s="1">
        <v>0</v>
      </c>
      <c r="P7396" s="1"/>
      <c r="Q7396" s="12"/>
      <c r="R7396" s="29">
        <f t="shared" si="347"/>
        <v>0</v>
      </c>
      <c r="S7396" t="str">
        <f t="shared" si="348"/>
        <v>OK</v>
      </c>
      <c r="T7396" s="10">
        <f>IFERROR(VLOOKUP(A7396,[1]!Tabla1[[#All],[Material]:[venta nueva]],38,FALSE),0)</f>
        <v>0</v>
      </c>
    </row>
    <row r="7397" spans="1:20" hidden="1" x14ac:dyDescent="0.35">
      <c r="A7397">
        <f t="shared" si="349"/>
        <v>1022995</v>
      </c>
      <c r="B7397" s="6" t="s">
        <v>1433</v>
      </c>
      <c r="C7397" s="7" t="s">
        <v>553</v>
      </c>
      <c r="D7397" s="7" t="s">
        <v>1096</v>
      </c>
      <c r="E7397" s="7" t="s">
        <v>635</v>
      </c>
      <c r="F7397" s="7" t="s">
        <v>636</v>
      </c>
      <c r="G7397" s="7" t="s">
        <v>1082</v>
      </c>
      <c r="H7397" s="7" t="s">
        <v>1014</v>
      </c>
      <c r="I7397" s="6" t="s">
        <v>14</v>
      </c>
      <c r="J7397" s="1">
        <v>-2000</v>
      </c>
      <c r="K7397" s="1">
        <v>0</v>
      </c>
      <c r="L7397" s="1">
        <v>0</v>
      </c>
      <c r="M7397" s="1">
        <v>-2000</v>
      </c>
      <c r="N7397" s="1">
        <v>0</v>
      </c>
      <c r="O7397" s="1">
        <v>0</v>
      </c>
      <c r="P7397" s="1"/>
      <c r="Q7397" s="12"/>
      <c r="R7397" s="29">
        <f t="shared" si="347"/>
        <v>0</v>
      </c>
      <c r="S7397" t="str">
        <f t="shared" si="348"/>
        <v>OK</v>
      </c>
      <c r="T7397" s="10">
        <f>IFERROR(VLOOKUP(A7397,[1]!Tabla1[[#All],[Material]:[venta nueva]],38,FALSE),0)</f>
        <v>0</v>
      </c>
    </row>
    <row r="7398" spans="1:20" hidden="1" x14ac:dyDescent="0.35">
      <c r="A7398">
        <f t="shared" si="349"/>
        <v>1023019</v>
      </c>
      <c r="B7398" s="6" t="s">
        <v>1433</v>
      </c>
      <c r="C7398" s="7" t="s">
        <v>553</v>
      </c>
      <c r="D7398" s="7" t="s">
        <v>1096</v>
      </c>
      <c r="E7398" s="7" t="s">
        <v>1325</v>
      </c>
      <c r="F7398" s="7" t="s">
        <v>492</v>
      </c>
      <c r="G7398" s="7" t="s">
        <v>1085</v>
      </c>
      <c r="H7398" s="7" t="s">
        <v>1019</v>
      </c>
      <c r="I7398" s="6" t="s">
        <v>14</v>
      </c>
      <c r="J7398" s="1">
        <v>1934</v>
      </c>
      <c r="K7398" s="1">
        <v>0</v>
      </c>
      <c r="L7398" s="1">
        <v>0</v>
      </c>
      <c r="M7398" s="1">
        <v>1934</v>
      </c>
      <c r="N7398" s="1">
        <v>0</v>
      </c>
      <c r="O7398" s="1">
        <v>0</v>
      </c>
      <c r="P7398" s="1"/>
      <c r="Q7398" s="12"/>
      <c r="R7398" s="29">
        <f t="shared" si="347"/>
        <v>0</v>
      </c>
      <c r="S7398" t="str">
        <f t="shared" si="348"/>
        <v>OK</v>
      </c>
      <c r="T7398" s="10">
        <f>IFERROR(VLOOKUP(A7398,[1]!Tabla1[[#All],[Material]:[venta nueva]],38,FALSE),0)</f>
        <v>0</v>
      </c>
    </row>
    <row r="7399" spans="1:20" hidden="1" x14ac:dyDescent="0.35">
      <c r="A7399">
        <f t="shared" si="349"/>
        <v>1023034</v>
      </c>
      <c r="B7399" s="6" t="s">
        <v>1433</v>
      </c>
      <c r="C7399" s="7" t="s">
        <v>553</v>
      </c>
      <c r="D7399" s="7" t="s">
        <v>1096</v>
      </c>
      <c r="E7399" s="7" t="s">
        <v>408</v>
      </c>
      <c r="F7399" s="7" t="s">
        <v>142</v>
      </c>
      <c r="G7399" s="7" t="s">
        <v>1080</v>
      </c>
      <c r="H7399" s="7" t="s">
        <v>1030</v>
      </c>
      <c r="I7399" s="6" t="s">
        <v>14</v>
      </c>
      <c r="J7399" s="1">
        <v>-940</v>
      </c>
      <c r="K7399" s="1">
        <v>71359</v>
      </c>
      <c r="L7399" s="1">
        <v>70419</v>
      </c>
      <c r="M7399" s="1">
        <v>-14581</v>
      </c>
      <c r="N7399" s="1">
        <v>154359</v>
      </c>
      <c r="O7399" s="1">
        <v>168000</v>
      </c>
      <c r="P7399" s="1">
        <v>178100</v>
      </c>
      <c r="Q7399" s="12"/>
      <c r="R7399" s="29">
        <f t="shared" si="347"/>
        <v>-10100</v>
      </c>
      <c r="S7399" t="str">
        <f t="shared" si="348"/>
        <v>Pendiente de ingreso</v>
      </c>
      <c r="T7399" s="10">
        <f>IFERROR(VLOOKUP(A7399,[1]!Tabla1[[#All],[Material]:[venta nueva]],38,FALSE),0)</f>
        <v>0</v>
      </c>
    </row>
    <row r="7400" spans="1:20" hidden="1" x14ac:dyDescent="0.35">
      <c r="A7400">
        <f t="shared" si="349"/>
        <v>1023035</v>
      </c>
      <c r="B7400" s="6" t="s">
        <v>1433</v>
      </c>
      <c r="C7400" s="7" t="s">
        <v>553</v>
      </c>
      <c r="D7400" s="7" t="s">
        <v>1096</v>
      </c>
      <c r="E7400" s="7" t="s">
        <v>468</v>
      </c>
      <c r="F7400" s="7" t="s">
        <v>469</v>
      </c>
      <c r="G7400" s="7" t="s">
        <v>1081</v>
      </c>
      <c r="H7400" s="7" t="s">
        <v>1010</v>
      </c>
      <c r="I7400" s="6" t="s">
        <v>14</v>
      </c>
      <c r="J7400" s="1">
        <v>1155</v>
      </c>
      <c r="K7400" s="1">
        <v>0</v>
      </c>
      <c r="L7400" s="1">
        <v>0</v>
      </c>
      <c r="M7400" s="1">
        <v>1155</v>
      </c>
      <c r="N7400" s="1">
        <v>0</v>
      </c>
      <c r="O7400" s="1">
        <v>0</v>
      </c>
      <c r="P7400" s="1">
        <v>2879</v>
      </c>
      <c r="Q7400" s="12"/>
      <c r="R7400" s="29">
        <f t="shared" si="347"/>
        <v>-2879</v>
      </c>
      <c r="S7400" t="str">
        <f t="shared" si="348"/>
        <v>Pendiente de ingreso</v>
      </c>
      <c r="T7400" s="10">
        <f>IFERROR(VLOOKUP(A7400,[1]!Tabla1[[#All],[Material]:[venta nueva]],38,FALSE),0)</f>
        <v>0</v>
      </c>
    </row>
    <row r="7401" spans="1:20" hidden="1" x14ac:dyDescent="0.35">
      <c r="A7401">
        <f t="shared" si="349"/>
        <v>1023047</v>
      </c>
      <c r="B7401" s="6" t="s">
        <v>1433</v>
      </c>
      <c r="C7401" s="7" t="s">
        <v>553</v>
      </c>
      <c r="D7401" s="7" t="s">
        <v>1096</v>
      </c>
      <c r="E7401" s="7" t="s">
        <v>1127</v>
      </c>
      <c r="F7401" s="7" t="s">
        <v>1128</v>
      </c>
      <c r="G7401" s="7" t="s">
        <v>1075</v>
      </c>
      <c r="H7401" s="7" t="s">
        <v>1011</v>
      </c>
      <c r="I7401" s="6" t="s">
        <v>14</v>
      </c>
      <c r="J7401" s="1">
        <v>21</v>
      </c>
      <c r="K7401" s="1">
        <v>0</v>
      </c>
      <c r="L7401" s="1">
        <v>0</v>
      </c>
      <c r="M7401" s="1">
        <v>21</v>
      </c>
      <c r="N7401" s="1">
        <v>0</v>
      </c>
      <c r="O7401" s="1">
        <v>0</v>
      </c>
      <c r="P7401" s="1"/>
      <c r="Q7401" s="12"/>
      <c r="R7401" s="29">
        <f t="shared" si="347"/>
        <v>0</v>
      </c>
      <c r="S7401" t="str">
        <f t="shared" si="348"/>
        <v>OK</v>
      </c>
      <c r="T7401" s="10">
        <f>IFERROR(VLOOKUP(A7401,[1]!Tabla1[[#All],[Material]:[venta nueva]],38,FALSE),0)</f>
        <v>0</v>
      </c>
    </row>
    <row r="7402" spans="1:20" hidden="1" x14ac:dyDescent="0.35">
      <c r="A7402">
        <f t="shared" si="349"/>
        <v>1023050</v>
      </c>
      <c r="B7402" s="6" t="s">
        <v>1433</v>
      </c>
      <c r="C7402" s="7" t="s">
        <v>553</v>
      </c>
      <c r="D7402" s="7" t="s">
        <v>1096</v>
      </c>
      <c r="E7402" s="7" t="s">
        <v>470</v>
      </c>
      <c r="F7402" s="7" t="s">
        <v>471</v>
      </c>
      <c r="G7402" s="7" t="s">
        <v>1075</v>
      </c>
      <c r="H7402" s="7" t="s">
        <v>1002</v>
      </c>
      <c r="I7402" s="6" t="s">
        <v>8</v>
      </c>
      <c r="J7402" s="1">
        <v>23</v>
      </c>
      <c r="K7402" s="1">
        <v>0</v>
      </c>
      <c r="L7402" s="1">
        <v>0</v>
      </c>
      <c r="M7402" s="1">
        <v>-20</v>
      </c>
      <c r="N7402" s="1">
        <v>0</v>
      </c>
      <c r="O7402" s="1">
        <v>0</v>
      </c>
      <c r="P7402" s="1"/>
      <c r="Q7402" s="12"/>
      <c r="R7402" s="29">
        <f t="shared" si="347"/>
        <v>0</v>
      </c>
      <c r="S7402" t="str">
        <f t="shared" si="348"/>
        <v>OK</v>
      </c>
      <c r="T7402" s="10">
        <f>IFERROR(VLOOKUP(A7402,[1]!Tabla1[[#All],[Material]:[venta nueva]],38,FALSE),0)</f>
        <v>0</v>
      </c>
    </row>
    <row r="7403" spans="1:20" hidden="1" x14ac:dyDescent="0.35">
      <c r="A7403">
        <f t="shared" si="349"/>
        <v>1023066</v>
      </c>
      <c r="B7403" s="6" t="s">
        <v>1433</v>
      </c>
      <c r="C7403" s="7" t="s">
        <v>553</v>
      </c>
      <c r="D7403" s="7" t="s">
        <v>1096</v>
      </c>
      <c r="E7403" s="7" t="s">
        <v>637</v>
      </c>
      <c r="F7403" s="7" t="s">
        <v>638</v>
      </c>
      <c r="G7403" s="7" t="s">
        <v>1074</v>
      </c>
      <c r="H7403" s="7" t="s">
        <v>1018</v>
      </c>
      <c r="I7403" s="6" t="s">
        <v>14</v>
      </c>
      <c r="J7403" s="1"/>
      <c r="K7403" s="1"/>
      <c r="L7403" s="1"/>
      <c r="M7403" s="1">
        <v>0</v>
      </c>
      <c r="N7403" s="1">
        <v>5000</v>
      </c>
      <c r="O7403" s="1">
        <v>5000</v>
      </c>
      <c r="P7403" s="1">
        <v>5000</v>
      </c>
      <c r="Q7403" s="12"/>
      <c r="R7403" s="29">
        <f t="shared" si="347"/>
        <v>0</v>
      </c>
      <c r="S7403" t="str">
        <f t="shared" si="348"/>
        <v>OK</v>
      </c>
      <c r="T7403" s="10">
        <f>IFERROR(VLOOKUP(A7403,[1]!Tabla1[[#All],[Material]:[venta nueva]],38,FALSE),0)</f>
        <v>0</v>
      </c>
    </row>
    <row r="7404" spans="1:20" hidden="1" x14ac:dyDescent="0.35">
      <c r="A7404">
        <f t="shared" si="349"/>
        <v>1023093</v>
      </c>
      <c r="B7404" s="6" t="s">
        <v>1433</v>
      </c>
      <c r="C7404" s="7" t="s">
        <v>553</v>
      </c>
      <c r="D7404" s="7" t="s">
        <v>1096</v>
      </c>
      <c r="E7404" s="7" t="s">
        <v>415</v>
      </c>
      <c r="F7404" s="7" t="s">
        <v>416</v>
      </c>
      <c r="G7404" s="7" t="s">
        <v>1081</v>
      </c>
      <c r="H7404" s="7" t="s">
        <v>1010</v>
      </c>
      <c r="I7404" s="6" t="s">
        <v>14</v>
      </c>
      <c r="J7404" s="1">
        <v>4205</v>
      </c>
      <c r="K7404" s="1">
        <v>64626</v>
      </c>
      <c r="L7404" s="1">
        <v>72000</v>
      </c>
      <c r="M7404" s="1">
        <v>-3170</v>
      </c>
      <c r="N7404" s="1">
        <v>64626</v>
      </c>
      <c r="O7404" s="1">
        <v>72000</v>
      </c>
      <c r="P7404" s="1">
        <v>98921</v>
      </c>
      <c r="Q7404" s="12"/>
      <c r="R7404" s="29">
        <f t="shared" si="347"/>
        <v>-26921</v>
      </c>
      <c r="S7404" t="str">
        <f t="shared" si="348"/>
        <v>Pendiente de ingreso</v>
      </c>
      <c r="T7404" s="10">
        <f>IFERROR(VLOOKUP(A7404,[1]!Tabla1[[#All],[Material]:[venta nueva]],38,FALSE),0)</f>
        <v>0</v>
      </c>
    </row>
    <row r="7405" spans="1:20" hidden="1" x14ac:dyDescent="0.35">
      <c r="A7405">
        <f t="shared" si="349"/>
        <v>1023102</v>
      </c>
      <c r="B7405" s="6" t="s">
        <v>1433</v>
      </c>
      <c r="C7405" s="7" t="s">
        <v>553</v>
      </c>
      <c r="D7405" s="7" t="s">
        <v>1096</v>
      </c>
      <c r="E7405" s="7" t="s">
        <v>496</v>
      </c>
      <c r="F7405" s="7" t="s">
        <v>497</v>
      </c>
      <c r="G7405" s="7" t="s">
        <v>1075</v>
      </c>
      <c r="H7405" s="7" t="s">
        <v>1003</v>
      </c>
      <c r="I7405" s="6" t="s">
        <v>15</v>
      </c>
      <c r="J7405" s="1">
        <v>-13255</v>
      </c>
      <c r="K7405" s="1">
        <v>13255</v>
      </c>
      <c r="L7405" s="1">
        <v>0</v>
      </c>
      <c r="M7405" s="1">
        <v>-16095</v>
      </c>
      <c r="N7405" s="1">
        <v>13255</v>
      </c>
      <c r="O7405" s="1">
        <v>0</v>
      </c>
      <c r="P7405" s="1"/>
      <c r="Q7405" s="12"/>
      <c r="R7405" s="29">
        <f t="shared" si="347"/>
        <v>0</v>
      </c>
      <c r="S7405" t="str">
        <f t="shared" si="348"/>
        <v>OK</v>
      </c>
      <c r="T7405" s="10">
        <f>IFERROR(VLOOKUP(A7405,[1]!Tabla1[[#All],[Material]:[venta nueva]],38,FALSE),0)</f>
        <v>0</v>
      </c>
    </row>
    <row r="7406" spans="1:20" hidden="1" x14ac:dyDescent="0.35">
      <c r="A7406">
        <f t="shared" si="349"/>
        <v>1023109</v>
      </c>
      <c r="B7406" s="6" t="s">
        <v>1433</v>
      </c>
      <c r="C7406" s="7" t="s">
        <v>553</v>
      </c>
      <c r="D7406" s="7" t="s">
        <v>1096</v>
      </c>
      <c r="E7406" s="7" t="s">
        <v>1201</v>
      </c>
      <c r="F7406" s="7" t="s">
        <v>310</v>
      </c>
      <c r="G7406" s="7" t="s">
        <v>1078</v>
      </c>
      <c r="H7406" s="7" t="s">
        <v>1009</v>
      </c>
      <c r="I7406" s="6" t="s">
        <v>14</v>
      </c>
      <c r="J7406" s="1">
        <v>-66266</v>
      </c>
      <c r="K7406" s="1">
        <v>21578</v>
      </c>
      <c r="L7406" s="1">
        <v>0</v>
      </c>
      <c r="M7406" s="1">
        <v>-44689</v>
      </c>
      <c r="N7406" s="1">
        <v>21578</v>
      </c>
      <c r="O7406" s="1">
        <v>0</v>
      </c>
      <c r="P7406" s="1">
        <v>9098</v>
      </c>
      <c r="Q7406" s="12"/>
      <c r="R7406" s="29">
        <f t="shared" si="347"/>
        <v>-9098</v>
      </c>
      <c r="S7406" t="str">
        <f t="shared" si="348"/>
        <v>Pendiente de ingreso</v>
      </c>
      <c r="T7406" s="10">
        <f>IFERROR(VLOOKUP(A7406,[1]!Tabla1[[#All],[Material]:[venta nueva]],38,FALSE),0)</f>
        <v>0</v>
      </c>
    </row>
    <row r="7407" spans="1:20" hidden="1" x14ac:dyDescent="0.35">
      <c r="A7407">
        <f t="shared" si="349"/>
        <v>1023110</v>
      </c>
      <c r="B7407" s="6" t="s">
        <v>1433</v>
      </c>
      <c r="C7407" s="7" t="s">
        <v>553</v>
      </c>
      <c r="D7407" s="7" t="s">
        <v>1096</v>
      </c>
      <c r="E7407" s="7" t="s">
        <v>417</v>
      </c>
      <c r="F7407" s="7" t="s">
        <v>144</v>
      </c>
      <c r="G7407" s="7" t="s">
        <v>1080</v>
      </c>
      <c r="H7407" s="7" t="s">
        <v>1030</v>
      </c>
      <c r="I7407" s="6" t="s">
        <v>14</v>
      </c>
      <c r="J7407" s="1">
        <v>27122</v>
      </c>
      <c r="K7407" s="1">
        <v>0</v>
      </c>
      <c r="L7407" s="1">
        <v>14587</v>
      </c>
      <c r="M7407" s="1">
        <v>-8878</v>
      </c>
      <c r="N7407" s="1">
        <v>0</v>
      </c>
      <c r="O7407" s="1">
        <v>36000</v>
      </c>
      <c r="P7407" s="1">
        <v>69979</v>
      </c>
      <c r="Q7407" s="12"/>
      <c r="R7407" s="29">
        <f t="shared" si="347"/>
        <v>-33979</v>
      </c>
      <c r="S7407" t="str">
        <f t="shared" si="348"/>
        <v>Pendiente de ingreso</v>
      </c>
      <c r="T7407" s="10">
        <f>IFERROR(VLOOKUP(A7407,[1]!Tabla1[[#All],[Material]:[venta nueva]],38,FALSE),0)</f>
        <v>0</v>
      </c>
    </row>
    <row r="7408" spans="1:20" hidden="1" x14ac:dyDescent="0.35">
      <c r="A7408">
        <f t="shared" si="349"/>
        <v>1023111</v>
      </c>
      <c r="B7408" s="6" t="s">
        <v>1433</v>
      </c>
      <c r="C7408" s="7" t="s">
        <v>553</v>
      </c>
      <c r="D7408" s="7" t="s">
        <v>1096</v>
      </c>
      <c r="E7408" s="7" t="s">
        <v>418</v>
      </c>
      <c r="F7408" s="7" t="s">
        <v>419</v>
      </c>
      <c r="G7408" s="7" t="s">
        <v>1078</v>
      </c>
      <c r="H7408" s="7" t="s">
        <v>1021</v>
      </c>
      <c r="I7408" s="6" t="s">
        <v>14</v>
      </c>
      <c r="J7408" s="1">
        <v>-8073</v>
      </c>
      <c r="K7408" s="1">
        <v>8073</v>
      </c>
      <c r="L7408" s="1">
        <v>0</v>
      </c>
      <c r="M7408" s="1">
        <v>-12613</v>
      </c>
      <c r="N7408" s="1">
        <v>19460</v>
      </c>
      <c r="O7408" s="1">
        <v>24000</v>
      </c>
      <c r="P7408" s="1">
        <v>35342</v>
      </c>
      <c r="Q7408" s="12"/>
      <c r="R7408" s="29">
        <f t="shared" si="347"/>
        <v>-11342</v>
      </c>
      <c r="S7408" t="str">
        <f t="shared" si="348"/>
        <v>Pendiente de ingreso</v>
      </c>
      <c r="T7408" s="10">
        <f>IFERROR(VLOOKUP(A7408,[1]!Tabla1[[#All],[Material]:[venta nueva]],38,FALSE),0)</f>
        <v>0</v>
      </c>
    </row>
    <row r="7409" spans="1:20" hidden="1" x14ac:dyDescent="0.35">
      <c r="A7409">
        <f t="shared" si="349"/>
        <v>1023123</v>
      </c>
      <c r="B7409" s="6" t="s">
        <v>1433</v>
      </c>
      <c r="C7409" s="7" t="s">
        <v>553</v>
      </c>
      <c r="D7409" s="7" t="s">
        <v>1096</v>
      </c>
      <c r="E7409" s="7" t="s">
        <v>420</v>
      </c>
      <c r="F7409" s="7" t="s">
        <v>421</v>
      </c>
      <c r="G7409" s="7" t="s">
        <v>1075</v>
      </c>
      <c r="H7409" s="7" t="s">
        <v>1011</v>
      </c>
      <c r="I7409" s="6" t="s">
        <v>15</v>
      </c>
      <c r="J7409" s="1">
        <v>214</v>
      </c>
      <c r="K7409" s="1">
        <v>0</v>
      </c>
      <c r="L7409" s="1">
        <v>214</v>
      </c>
      <c r="M7409" s="1">
        <v>-6217</v>
      </c>
      <c r="N7409" s="1">
        <v>6000</v>
      </c>
      <c r="O7409" s="1">
        <v>6214</v>
      </c>
      <c r="P7409" s="1">
        <v>6000</v>
      </c>
      <c r="Q7409" s="12"/>
      <c r="R7409" s="29">
        <f t="shared" si="347"/>
        <v>214</v>
      </c>
      <c r="S7409" t="str">
        <f t="shared" si="348"/>
        <v>Sobre ingreso</v>
      </c>
      <c r="T7409" s="10">
        <f>IFERROR(VLOOKUP(A7409,[1]!Tabla1[[#All],[Material]:[venta nueva]],38,FALSE),0)</f>
        <v>0</v>
      </c>
    </row>
    <row r="7410" spans="1:20" hidden="1" x14ac:dyDescent="0.35">
      <c r="A7410">
        <f t="shared" si="349"/>
        <v>1023126</v>
      </c>
      <c r="B7410" s="6" t="s">
        <v>1433</v>
      </c>
      <c r="C7410" s="7" t="s">
        <v>553</v>
      </c>
      <c r="D7410" s="7" t="s">
        <v>1096</v>
      </c>
      <c r="E7410" s="7" t="s">
        <v>422</v>
      </c>
      <c r="F7410" s="7" t="s">
        <v>423</v>
      </c>
      <c r="G7410" s="7" t="s">
        <v>1081</v>
      </c>
      <c r="H7410" s="7" t="s">
        <v>1010</v>
      </c>
      <c r="I7410" s="6" t="s">
        <v>14</v>
      </c>
      <c r="J7410" s="1">
        <v>-8275</v>
      </c>
      <c r="K7410" s="1">
        <v>8275</v>
      </c>
      <c r="L7410" s="1">
        <v>0</v>
      </c>
      <c r="M7410" s="1">
        <v>0</v>
      </c>
      <c r="N7410" s="1">
        <v>8275</v>
      </c>
      <c r="O7410" s="1">
        <v>0</v>
      </c>
      <c r="P7410" s="1">
        <v>3180</v>
      </c>
      <c r="Q7410" s="12"/>
      <c r="R7410" s="29">
        <f t="shared" si="347"/>
        <v>-3180</v>
      </c>
      <c r="S7410" t="str">
        <f t="shared" si="348"/>
        <v>Pendiente de ingreso</v>
      </c>
      <c r="T7410" s="10">
        <f>IFERROR(VLOOKUP(A7410,[1]!Tabla1[[#All],[Material]:[venta nueva]],38,FALSE),0)</f>
        <v>0</v>
      </c>
    </row>
    <row r="7411" spans="1:20" hidden="1" x14ac:dyDescent="0.35">
      <c r="A7411">
        <f t="shared" si="349"/>
        <v>1023143</v>
      </c>
      <c r="B7411" s="6" t="s">
        <v>1433</v>
      </c>
      <c r="C7411" s="7" t="s">
        <v>553</v>
      </c>
      <c r="D7411" s="7" t="s">
        <v>1096</v>
      </c>
      <c r="E7411" s="7" t="s">
        <v>426</v>
      </c>
      <c r="F7411" s="7" t="s">
        <v>427</v>
      </c>
      <c r="G7411" s="7" t="s">
        <v>1083</v>
      </c>
      <c r="H7411" s="7" t="s">
        <v>1044</v>
      </c>
      <c r="I7411" s="6" t="s">
        <v>14</v>
      </c>
      <c r="J7411" s="1">
        <v>-101</v>
      </c>
      <c r="K7411" s="1">
        <v>1000</v>
      </c>
      <c r="L7411" s="1">
        <v>899</v>
      </c>
      <c r="M7411" s="1">
        <v>0</v>
      </c>
      <c r="N7411" s="1">
        <v>1000</v>
      </c>
      <c r="O7411" s="1">
        <v>899</v>
      </c>
      <c r="P7411" s="1">
        <v>2419</v>
      </c>
      <c r="Q7411" s="12"/>
      <c r="R7411" s="29">
        <f t="shared" ref="R7411:R7414" si="350">+O7411-P7411</f>
        <v>-1520</v>
      </c>
      <c r="S7411" t="str">
        <f t="shared" ref="S7411:S7414" si="351">IF(R7411&gt;0,"Sobre ingreso",IF(R7411&lt;0,"Pendiente de ingreso","OK"))</f>
        <v>Pendiente de ingreso</v>
      </c>
      <c r="T7411" s="10">
        <f>IFERROR(VLOOKUP(A7411,[1]!Tabla1[[#All],[Material]:[venta nueva]],38,FALSE),0)</f>
        <v>0</v>
      </c>
    </row>
    <row r="7412" spans="1:20" hidden="1" x14ac:dyDescent="0.35">
      <c r="A7412">
        <f t="shared" si="349"/>
        <v>1023157</v>
      </c>
      <c r="B7412" s="6" t="s">
        <v>1433</v>
      </c>
      <c r="C7412" s="7" t="s">
        <v>553</v>
      </c>
      <c r="D7412" s="7" t="s">
        <v>1096</v>
      </c>
      <c r="E7412" s="7" t="s">
        <v>602</v>
      </c>
      <c r="F7412" s="7" t="s">
        <v>603</v>
      </c>
      <c r="G7412" s="7" t="s">
        <v>1078</v>
      </c>
      <c r="H7412" s="7" t="s">
        <v>1006</v>
      </c>
      <c r="I7412" s="6" t="s">
        <v>14</v>
      </c>
      <c r="J7412" s="1">
        <v>-900</v>
      </c>
      <c r="K7412" s="1">
        <v>900</v>
      </c>
      <c r="L7412" s="1">
        <v>0</v>
      </c>
      <c r="M7412" s="1">
        <v>0</v>
      </c>
      <c r="N7412" s="1">
        <v>900</v>
      </c>
      <c r="O7412" s="1">
        <v>0</v>
      </c>
      <c r="P7412" s="1">
        <v>2600</v>
      </c>
      <c r="Q7412" s="12"/>
      <c r="R7412" s="29">
        <f t="shared" si="350"/>
        <v>-2600</v>
      </c>
      <c r="S7412" t="str">
        <f t="shared" si="351"/>
        <v>Pendiente de ingreso</v>
      </c>
      <c r="T7412" s="10">
        <f>IFERROR(VLOOKUP(A7412,[1]!Tabla1[[#All],[Material]:[venta nueva]],38,FALSE),0)</f>
        <v>0</v>
      </c>
    </row>
    <row r="7413" spans="1:20" hidden="1" x14ac:dyDescent="0.35">
      <c r="A7413">
        <f t="shared" si="349"/>
        <v>1023184</v>
      </c>
      <c r="B7413" s="6" t="s">
        <v>1433</v>
      </c>
      <c r="C7413" s="7" t="s">
        <v>553</v>
      </c>
      <c r="D7413" s="7" t="s">
        <v>1096</v>
      </c>
      <c r="E7413" s="7" t="s">
        <v>618</v>
      </c>
      <c r="F7413" s="7" t="s">
        <v>619</v>
      </c>
      <c r="G7413" s="7" t="s">
        <v>1075</v>
      </c>
      <c r="H7413" s="7" t="s">
        <v>1035</v>
      </c>
      <c r="I7413" s="6" t="s">
        <v>15</v>
      </c>
      <c r="J7413" s="1">
        <v>35</v>
      </c>
      <c r="K7413" s="1">
        <v>965</v>
      </c>
      <c r="L7413" s="1">
        <v>1000</v>
      </c>
      <c r="M7413" s="1">
        <v>0</v>
      </c>
      <c r="N7413" s="1">
        <v>965</v>
      </c>
      <c r="O7413" s="1">
        <v>1000</v>
      </c>
      <c r="P7413" s="1">
        <v>1000</v>
      </c>
      <c r="Q7413" s="12"/>
      <c r="R7413" s="29">
        <f t="shared" si="350"/>
        <v>0</v>
      </c>
      <c r="S7413" t="str">
        <f t="shared" si="351"/>
        <v>OK</v>
      </c>
      <c r="T7413" s="10">
        <f>IFERROR(VLOOKUP(A7413,[1]!Tabla1[[#All],[Material]:[venta nueva]],38,FALSE),0)</f>
        <v>0</v>
      </c>
    </row>
    <row r="7414" spans="1:20" hidden="1" x14ac:dyDescent="0.35">
      <c r="A7414">
        <f t="shared" si="349"/>
        <v>1023190</v>
      </c>
      <c r="B7414" s="6" t="s">
        <v>1433</v>
      </c>
      <c r="C7414" s="7" t="s">
        <v>553</v>
      </c>
      <c r="D7414" s="7" t="s">
        <v>1096</v>
      </c>
      <c r="E7414" s="7" t="s">
        <v>432</v>
      </c>
      <c r="F7414" s="7" t="s">
        <v>433</v>
      </c>
      <c r="G7414" s="7" t="s">
        <v>1069</v>
      </c>
      <c r="H7414" s="7" t="s">
        <v>1026</v>
      </c>
      <c r="I7414" s="6" t="s">
        <v>8</v>
      </c>
      <c r="J7414" s="1">
        <v>-1404</v>
      </c>
      <c r="K7414" s="1">
        <v>150560</v>
      </c>
      <c r="L7414" s="1">
        <v>151181</v>
      </c>
      <c r="M7414" s="1">
        <v>-17000</v>
      </c>
      <c r="N7414" s="1">
        <v>150560</v>
      </c>
      <c r="O7414" s="1">
        <v>168181</v>
      </c>
      <c r="P7414" s="1">
        <v>166337.17199999999</v>
      </c>
      <c r="Q7414" s="12"/>
      <c r="R7414" s="29">
        <f t="shared" si="350"/>
        <v>1843.8280000000086</v>
      </c>
      <c r="S7414" t="str">
        <f t="shared" si="351"/>
        <v>Sobre ingreso</v>
      </c>
      <c r="T7414" s="10">
        <f>IFERROR(VLOOKUP(A7414,[1]!Tabla1[[#All],[Material]:[venta nueva]],38,FALSE),0)</f>
        <v>0</v>
      </c>
    </row>
    <row r="7415" spans="1:20" hidden="1" x14ac:dyDescent="0.35">
      <c r="A7415">
        <f t="shared" si="349"/>
        <v>1023212</v>
      </c>
      <c r="B7415" s="6" t="s">
        <v>1433</v>
      </c>
      <c r="C7415" s="7" t="s">
        <v>553</v>
      </c>
      <c r="D7415" s="7" t="s">
        <v>1096</v>
      </c>
      <c r="E7415" s="7" t="s">
        <v>1446</v>
      </c>
      <c r="F7415" s="7" t="s">
        <v>292</v>
      </c>
      <c r="G7415" s="7" t="s">
        <v>1084</v>
      </c>
      <c r="H7415" s="7" t="s">
        <v>1017</v>
      </c>
      <c r="I7415" s="6" t="s">
        <v>662</v>
      </c>
      <c r="J7415" s="1">
        <v>4420</v>
      </c>
      <c r="K7415" s="1">
        <v>0</v>
      </c>
      <c r="L7415" s="1">
        <v>0</v>
      </c>
      <c r="M7415" s="1">
        <v>4420</v>
      </c>
      <c r="N7415" s="1">
        <v>0</v>
      </c>
      <c r="O7415" s="1">
        <v>0</v>
      </c>
      <c r="P7415" s="1"/>
      <c r="Q7415" s="12"/>
      <c r="R7415" s="29">
        <f t="shared" ref="R7415:R7478" si="352">+O7415-P7415</f>
        <v>0</v>
      </c>
      <c r="S7415" t="str">
        <f t="shared" ref="S7415:S7478" si="353">IF(R7415&gt;0,"Sobre ingreso",IF(R7415&lt;0,"Pendiente de ingreso","OK"))</f>
        <v>OK</v>
      </c>
      <c r="T7415" s="10">
        <f>IFERROR(VLOOKUP(A7415,[1]!Tabla1[[#All],[Material]:[venta nueva]],38,FALSE),0)</f>
        <v>0</v>
      </c>
    </row>
    <row r="7416" spans="1:20" hidden="1" x14ac:dyDescent="0.35">
      <c r="A7416">
        <f t="shared" si="349"/>
        <v>1023218</v>
      </c>
      <c r="B7416" s="6" t="s">
        <v>1433</v>
      </c>
      <c r="C7416" s="7" t="s">
        <v>553</v>
      </c>
      <c r="D7416" s="7" t="s">
        <v>1096</v>
      </c>
      <c r="E7416" s="7" t="s">
        <v>1202</v>
      </c>
      <c r="F7416" s="7" t="s">
        <v>1203</v>
      </c>
      <c r="G7416" s="7" t="s">
        <v>1069</v>
      </c>
      <c r="H7416" s="7" t="s">
        <v>1026</v>
      </c>
      <c r="I7416" s="6" t="s">
        <v>10</v>
      </c>
      <c r="J7416" s="1">
        <v>-372</v>
      </c>
      <c r="K7416" s="1">
        <v>48372</v>
      </c>
      <c r="L7416" s="1">
        <v>48000</v>
      </c>
      <c r="M7416" s="1">
        <v>0</v>
      </c>
      <c r="N7416" s="1">
        <v>48372</v>
      </c>
      <c r="O7416" s="1">
        <v>48000</v>
      </c>
      <c r="P7416" s="1">
        <v>48000</v>
      </c>
      <c r="Q7416" s="12"/>
      <c r="R7416" s="29">
        <f t="shared" si="352"/>
        <v>0</v>
      </c>
      <c r="S7416" t="str">
        <f t="shared" si="353"/>
        <v>OK</v>
      </c>
      <c r="T7416" s="10">
        <f>IFERROR(VLOOKUP(A7416,[1]!Tabla1[[#All],[Material]:[venta nueva]],38,FALSE),0)</f>
        <v>0</v>
      </c>
    </row>
    <row r="7417" spans="1:20" hidden="1" x14ac:dyDescent="0.35">
      <c r="A7417">
        <f t="shared" si="349"/>
        <v>1023219</v>
      </c>
      <c r="B7417" s="6" t="s">
        <v>1433</v>
      </c>
      <c r="C7417" s="7" t="s">
        <v>553</v>
      </c>
      <c r="D7417" s="7" t="s">
        <v>1096</v>
      </c>
      <c r="E7417" s="7" t="s">
        <v>639</v>
      </c>
      <c r="F7417" s="7" t="s">
        <v>247</v>
      </c>
      <c r="G7417" s="7" t="s">
        <v>1086</v>
      </c>
      <c r="H7417" s="7" t="s">
        <v>1041</v>
      </c>
      <c r="I7417" s="6" t="s">
        <v>10</v>
      </c>
      <c r="J7417" s="1">
        <v>9858</v>
      </c>
      <c r="K7417" s="1">
        <v>14142</v>
      </c>
      <c r="L7417" s="1">
        <v>24000</v>
      </c>
      <c r="M7417" s="1">
        <v>0</v>
      </c>
      <c r="N7417" s="1">
        <v>14142</v>
      </c>
      <c r="O7417" s="1">
        <v>24000</v>
      </c>
      <c r="P7417" s="1">
        <v>24000</v>
      </c>
      <c r="Q7417" s="12"/>
      <c r="R7417" s="29">
        <f t="shared" si="352"/>
        <v>0</v>
      </c>
      <c r="S7417" t="str">
        <f t="shared" si="353"/>
        <v>OK</v>
      </c>
      <c r="T7417" s="10">
        <f>IFERROR(VLOOKUP(A7417,[1]!Tabla1[[#All],[Material]:[venta nueva]],38,FALSE),0)</f>
        <v>0</v>
      </c>
    </row>
    <row r="7418" spans="1:20" hidden="1" x14ac:dyDescent="0.35">
      <c r="A7418">
        <f t="shared" si="349"/>
        <v>1023247</v>
      </c>
      <c r="B7418" s="6" t="s">
        <v>1433</v>
      </c>
      <c r="C7418" s="7" t="s">
        <v>553</v>
      </c>
      <c r="D7418" s="7" t="s">
        <v>1096</v>
      </c>
      <c r="E7418" s="7" t="s">
        <v>627</v>
      </c>
      <c r="F7418" s="7" t="s">
        <v>628</v>
      </c>
      <c r="G7418" s="7" t="s">
        <v>1082</v>
      </c>
      <c r="H7418" s="7" t="s">
        <v>1013</v>
      </c>
      <c r="I7418" s="6" t="s">
        <v>15</v>
      </c>
      <c r="J7418" s="1">
        <v>1835</v>
      </c>
      <c r="K7418" s="1">
        <v>0</v>
      </c>
      <c r="L7418" s="1">
        <v>1000</v>
      </c>
      <c r="M7418" s="1">
        <v>835</v>
      </c>
      <c r="N7418" s="1">
        <v>0</v>
      </c>
      <c r="O7418" s="1">
        <v>1000</v>
      </c>
      <c r="P7418" s="1">
        <v>1000</v>
      </c>
      <c r="Q7418" s="12"/>
      <c r="R7418" s="29">
        <f t="shared" si="352"/>
        <v>0</v>
      </c>
      <c r="S7418" t="str">
        <f t="shared" si="353"/>
        <v>OK</v>
      </c>
      <c r="T7418" s="10">
        <f>IFERROR(VLOOKUP(A7418,[1]!Tabla1[[#All],[Material]:[venta nueva]],38,FALSE),0)</f>
        <v>0</v>
      </c>
    </row>
    <row r="7419" spans="1:20" hidden="1" x14ac:dyDescent="0.35">
      <c r="A7419">
        <f t="shared" si="349"/>
        <v>1023257</v>
      </c>
      <c r="B7419" s="6" t="s">
        <v>1433</v>
      </c>
      <c r="C7419" s="7" t="s">
        <v>553</v>
      </c>
      <c r="D7419" s="7" t="s">
        <v>1096</v>
      </c>
      <c r="E7419" s="7" t="s">
        <v>530</v>
      </c>
      <c r="F7419" s="7" t="s">
        <v>531</v>
      </c>
      <c r="G7419" s="7" t="s">
        <v>1081</v>
      </c>
      <c r="H7419" s="7" t="s">
        <v>1010</v>
      </c>
      <c r="I7419" s="6" t="s">
        <v>10</v>
      </c>
      <c r="J7419" s="1">
        <v>2413</v>
      </c>
      <c r="K7419" s="1">
        <v>0</v>
      </c>
      <c r="L7419" s="1">
        <v>0</v>
      </c>
      <c r="M7419" s="1">
        <v>2413</v>
      </c>
      <c r="N7419" s="1">
        <v>0</v>
      </c>
      <c r="O7419" s="1">
        <v>0</v>
      </c>
      <c r="P7419" s="1"/>
      <c r="Q7419" s="12"/>
      <c r="R7419" s="29">
        <f t="shared" si="352"/>
        <v>0</v>
      </c>
      <c r="S7419" t="str">
        <f t="shared" si="353"/>
        <v>OK</v>
      </c>
      <c r="T7419" s="10">
        <f>IFERROR(VLOOKUP(A7419,[1]!Tabla1[[#All],[Material]:[venta nueva]],38,FALSE),0)</f>
        <v>0</v>
      </c>
    </row>
    <row r="7420" spans="1:20" hidden="1" x14ac:dyDescent="0.35">
      <c r="A7420">
        <f t="shared" si="349"/>
        <v>1023265</v>
      </c>
      <c r="B7420" s="6" t="s">
        <v>1433</v>
      </c>
      <c r="C7420" s="7" t="s">
        <v>553</v>
      </c>
      <c r="D7420" s="7" t="s">
        <v>1096</v>
      </c>
      <c r="E7420" s="7" t="s">
        <v>436</v>
      </c>
      <c r="F7420" s="7" t="s">
        <v>437</v>
      </c>
      <c r="G7420" s="7" t="s">
        <v>1085</v>
      </c>
      <c r="H7420" s="7" t="s">
        <v>1036</v>
      </c>
      <c r="I7420" s="6" t="s">
        <v>15</v>
      </c>
      <c r="J7420" s="1">
        <v>-934</v>
      </c>
      <c r="K7420" s="1">
        <v>8734</v>
      </c>
      <c r="L7420" s="1">
        <v>10000</v>
      </c>
      <c r="M7420" s="1">
        <v>-2200</v>
      </c>
      <c r="N7420" s="1">
        <v>8734</v>
      </c>
      <c r="O7420" s="1">
        <v>10000</v>
      </c>
      <c r="P7420" s="1">
        <v>10000</v>
      </c>
      <c r="Q7420" s="12"/>
      <c r="R7420" s="29">
        <f t="shared" si="352"/>
        <v>0</v>
      </c>
      <c r="S7420" t="str">
        <f t="shared" si="353"/>
        <v>OK</v>
      </c>
      <c r="T7420" s="10">
        <f>IFERROR(VLOOKUP(A7420,[1]!Tabla1[[#All],[Material]:[venta nueva]],38,FALSE),0)</f>
        <v>0</v>
      </c>
    </row>
    <row r="7421" spans="1:20" hidden="1" x14ac:dyDescent="0.35">
      <c r="A7421">
        <f t="shared" si="349"/>
        <v>1023269</v>
      </c>
      <c r="B7421" s="6" t="s">
        <v>1433</v>
      </c>
      <c r="C7421" s="7" t="s">
        <v>553</v>
      </c>
      <c r="D7421" s="7" t="s">
        <v>1096</v>
      </c>
      <c r="E7421" s="7" t="s">
        <v>1458</v>
      </c>
      <c r="F7421" s="7" t="s">
        <v>1459</v>
      </c>
      <c r="G7421" s="7" t="s">
        <v>1076</v>
      </c>
      <c r="H7421" s="7" t="s">
        <v>1004</v>
      </c>
      <c r="I7421" s="6" t="s">
        <v>15</v>
      </c>
      <c r="J7421" s="1"/>
      <c r="K7421" s="1"/>
      <c r="L7421" s="1"/>
      <c r="M7421" s="1">
        <v>0</v>
      </c>
      <c r="N7421" s="1">
        <v>10000</v>
      </c>
      <c r="O7421" s="1">
        <v>10000</v>
      </c>
      <c r="P7421" s="1">
        <v>10000</v>
      </c>
      <c r="Q7421" s="12"/>
      <c r="R7421" s="29">
        <f t="shared" si="352"/>
        <v>0</v>
      </c>
      <c r="S7421" t="str">
        <f t="shared" si="353"/>
        <v>OK</v>
      </c>
      <c r="T7421" s="10">
        <f>IFERROR(VLOOKUP(A7421,[1]!Tabla1[[#All],[Material]:[venta nueva]],38,FALSE),0)</f>
        <v>0</v>
      </c>
    </row>
    <row r="7422" spans="1:20" hidden="1" x14ac:dyDescent="0.35">
      <c r="A7422">
        <f t="shared" si="349"/>
        <v>1023273</v>
      </c>
      <c r="B7422" s="6" t="s">
        <v>1433</v>
      </c>
      <c r="C7422" s="7" t="s">
        <v>553</v>
      </c>
      <c r="D7422" s="7" t="s">
        <v>1096</v>
      </c>
      <c r="E7422" s="7" t="s">
        <v>452</v>
      </c>
      <c r="F7422" s="7" t="s">
        <v>453</v>
      </c>
      <c r="G7422" s="7" t="s">
        <v>1076</v>
      </c>
      <c r="H7422" s="7" t="s">
        <v>1004</v>
      </c>
      <c r="I7422" s="6" t="s">
        <v>8</v>
      </c>
      <c r="J7422" s="1">
        <v>-35716</v>
      </c>
      <c r="K7422" s="1">
        <v>45000</v>
      </c>
      <c r="L7422" s="1">
        <v>7288</v>
      </c>
      <c r="M7422" s="1">
        <v>-17</v>
      </c>
      <c r="N7422" s="1">
        <v>45000</v>
      </c>
      <c r="O7422" s="1">
        <v>7288</v>
      </c>
      <c r="P7422" s="1">
        <v>7308</v>
      </c>
      <c r="Q7422" s="12"/>
      <c r="R7422" s="29">
        <f t="shared" si="352"/>
        <v>-20</v>
      </c>
      <c r="S7422" t="str">
        <f t="shared" si="353"/>
        <v>Pendiente de ingreso</v>
      </c>
      <c r="T7422" s="10">
        <f>IFERROR(VLOOKUP(A7422,[1]!Tabla1[[#All],[Material]:[venta nueva]],38,FALSE),0)</f>
        <v>0</v>
      </c>
    </row>
    <row r="7423" spans="1:20" hidden="1" x14ac:dyDescent="0.35">
      <c r="A7423">
        <f t="shared" si="349"/>
        <v>1023274</v>
      </c>
      <c r="B7423" s="6" t="s">
        <v>1433</v>
      </c>
      <c r="C7423" s="7" t="s">
        <v>553</v>
      </c>
      <c r="D7423" s="7" t="s">
        <v>1096</v>
      </c>
      <c r="E7423" s="7" t="s">
        <v>454</v>
      </c>
      <c r="F7423" s="7" t="s">
        <v>455</v>
      </c>
      <c r="G7423" s="7" t="s">
        <v>1076</v>
      </c>
      <c r="H7423" s="7" t="s">
        <v>1004</v>
      </c>
      <c r="I7423" s="6" t="s">
        <v>8</v>
      </c>
      <c r="J7423" s="1">
        <v>-5798</v>
      </c>
      <c r="K7423" s="1">
        <v>34146</v>
      </c>
      <c r="L7423" s="1">
        <v>28349</v>
      </c>
      <c r="M7423" s="1">
        <v>-1160</v>
      </c>
      <c r="N7423" s="1">
        <v>34146</v>
      </c>
      <c r="O7423" s="1">
        <v>28349</v>
      </c>
      <c r="P7423" s="1">
        <v>28416</v>
      </c>
      <c r="Q7423" s="12"/>
      <c r="R7423" s="29">
        <f t="shared" si="352"/>
        <v>-67</v>
      </c>
      <c r="S7423" t="str">
        <f t="shared" si="353"/>
        <v>Pendiente de ingreso</v>
      </c>
      <c r="T7423" s="10">
        <f>IFERROR(VLOOKUP(A7423,[1]!Tabla1[[#All],[Material]:[venta nueva]],38,FALSE),0)</f>
        <v>0</v>
      </c>
    </row>
    <row r="7424" spans="1:20" hidden="1" x14ac:dyDescent="0.35">
      <c r="A7424">
        <f t="shared" si="349"/>
        <v>1023276</v>
      </c>
      <c r="B7424" s="6" t="s">
        <v>1433</v>
      </c>
      <c r="C7424" s="7" t="s">
        <v>553</v>
      </c>
      <c r="D7424" s="7" t="s">
        <v>1096</v>
      </c>
      <c r="E7424" s="7" t="s">
        <v>604</v>
      </c>
      <c r="F7424" s="7" t="s">
        <v>605</v>
      </c>
      <c r="G7424" s="7" t="s">
        <v>1076</v>
      </c>
      <c r="H7424" s="7" t="s">
        <v>1004</v>
      </c>
      <c r="I7424" s="6" t="s">
        <v>8</v>
      </c>
      <c r="J7424" s="1">
        <v>-9927</v>
      </c>
      <c r="K7424" s="1">
        <v>18000</v>
      </c>
      <c r="L7424" s="1">
        <v>18144</v>
      </c>
      <c r="M7424" s="1">
        <v>-6490</v>
      </c>
      <c r="N7424" s="1">
        <v>18000</v>
      </c>
      <c r="O7424" s="1">
        <v>18144</v>
      </c>
      <c r="P7424" s="1">
        <v>18145</v>
      </c>
      <c r="Q7424" s="12"/>
      <c r="R7424" s="29">
        <f t="shared" si="352"/>
        <v>-1</v>
      </c>
      <c r="S7424" t="str">
        <f t="shared" si="353"/>
        <v>Pendiente de ingreso</v>
      </c>
      <c r="T7424" s="10">
        <f>IFERROR(VLOOKUP(A7424,[1]!Tabla1[[#All],[Material]:[venta nueva]],38,FALSE),0)</f>
        <v>0</v>
      </c>
    </row>
    <row r="7425" spans="1:20" hidden="1" x14ac:dyDescent="0.35">
      <c r="A7425">
        <f t="shared" si="349"/>
        <v>1023284</v>
      </c>
      <c r="B7425" s="6" t="s">
        <v>1433</v>
      </c>
      <c r="C7425" s="7" t="s">
        <v>553</v>
      </c>
      <c r="D7425" s="7" t="s">
        <v>1096</v>
      </c>
      <c r="E7425" s="7" t="s">
        <v>1326</v>
      </c>
      <c r="F7425" s="7" t="s">
        <v>187</v>
      </c>
      <c r="G7425" s="7" t="s">
        <v>1069</v>
      </c>
      <c r="H7425" s="7" t="s">
        <v>1026</v>
      </c>
      <c r="I7425" s="6" t="s">
        <v>10</v>
      </c>
      <c r="J7425" s="1">
        <v>23670</v>
      </c>
      <c r="K7425" s="1">
        <v>0</v>
      </c>
      <c r="L7425" s="1">
        <v>0</v>
      </c>
      <c r="M7425" s="1">
        <v>23670</v>
      </c>
      <c r="N7425" s="1">
        <v>0</v>
      </c>
      <c r="O7425" s="1">
        <v>0</v>
      </c>
      <c r="P7425" s="1"/>
      <c r="Q7425" s="12"/>
      <c r="R7425" s="29">
        <f t="shared" si="352"/>
        <v>0</v>
      </c>
      <c r="S7425" t="str">
        <f t="shared" si="353"/>
        <v>OK</v>
      </c>
      <c r="T7425" s="10">
        <f>IFERROR(VLOOKUP(A7425,[1]!Tabla1[[#All],[Material]:[venta nueva]],38,FALSE),0)</f>
        <v>0</v>
      </c>
    </row>
    <row r="7426" spans="1:20" hidden="1" x14ac:dyDescent="0.35">
      <c r="A7426">
        <f t="shared" si="349"/>
        <v>1023290</v>
      </c>
      <c r="B7426" s="6" t="s">
        <v>1433</v>
      </c>
      <c r="C7426" s="7" t="s">
        <v>553</v>
      </c>
      <c r="D7426" s="7" t="s">
        <v>1096</v>
      </c>
      <c r="E7426" s="7" t="s">
        <v>519</v>
      </c>
      <c r="F7426" s="7" t="s">
        <v>520</v>
      </c>
      <c r="G7426" s="7" t="s">
        <v>1084</v>
      </c>
      <c r="H7426" s="7" t="s">
        <v>1032</v>
      </c>
      <c r="I7426" s="6" t="s">
        <v>14</v>
      </c>
      <c r="J7426" s="1">
        <v>-5119</v>
      </c>
      <c r="K7426" s="1">
        <v>0</v>
      </c>
      <c r="L7426" s="1">
        <v>0</v>
      </c>
      <c r="M7426" s="1">
        <v>-5119</v>
      </c>
      <c r="N7426" s="1">
        <v>0</v>
      </c>
      <c r="O7426" s="1">
        <v>0</v>
      </c>
      <c r="P7426" s="1"/>
      <c r="Q7426" s="12"/>
      <c r="R7426" s="29">
        <f t="shared" si="352"/>
        <v>0</v>
      </c>
      <c r="S7426" t="str">
        <f t="shared" si="353"/>
        <v>OK</v>
      </c>
      <c r="T7426" s="10">
        <f>IFERROR(VLOOKUP(A7426,[1]!Tabla1[[#All],[Material]:[venta nueva]],38,FALSE),0)</f>
        <v>0</v>
      </c>
    </row>
    <row r="7427" spans="1:20" hidden="1" x14ac:dyDescent="0.35">
      <c r="A7427">
        <f t="shared" si="349"/>
        <v>1023291</v>
      </c>
      <c r="B7427" s="6" t="s">
        <v>1433</v>
      </c>
      <c r="C7427" s="7" t="s">
        <v>553</v>
      </c>
      <c r="D7427" s="7" t="s">
        <v>1096</v>
      </c>
      <c r="E7427" s="7" t="s">
        <v>521</v>
      </c>
      <c r="F7427" s="7" t="s">
        <v>522</v>
      </c>
      <c r="G7427" s="7" t="s">
        <v>1084</v>
      </c>
      <c r="H7427" s="7" t="s">
        <v>1017</v>
      </c>
      <c r="I7427" s="6" t="s">
        <v>14</v>
      </c>
      <c r="J7427" s="1">
        <v>-16696</v>
      </c>
      <c r="K7427" s="1">
        <v>34524</v>
      </c>
      <c r="L7427" s="1">
        <v>17829</v>
      </c>
      <c r="M7427" s="1">
        <v>-6171</v>
      </c>
      <c r="N7427" s="1">
        <v>34524</v>
      </c>
      <c r="O7427" s="1">
        <v>24000</v>
      </c>
      <c r="P7427" s="1">
        <v>24000</v>
      </c>
      <c r="Q7427" s="12"/>
      <c r="R7427" s="29">
        <f t="shared" si="352"/>
        <v>0</v>
      </c>
      <c r="S7427" t="str">
        <f t="shared" si="353"/>
        <v>OK</v>
      </c>
      <c r="T7427" s="10">
        <f>IFERROR(VLOOKUP(A7427,[1]!Tabla1[[#All],[Material]:[venta nueva]],38,FALSE),0)</f>
        <v>0</v>
      </c>
    </row>
    <row r="7428" spans="1:20" hidden="1" x14ac:dyDescent="0.35">
      <c r="A7428">
        <f t="shared" si="349"/>
        <v>1023302</v>
      </c>
      <c r="B7428" s="6" t="s">
        <v>1433</v>
      </c>
      <c r="C7428" s="7" t="s">
        <v>553</v>
      </c>
      <c r="D7428" s="7" t="s">
        <v>1096</v>
      </c>
      <c r="E7428" s="7" t="s">
        <v>490</v>
      </c>
      <c r="F7428" s="7" t="s">
        <v>223</v>
      </c>
      <c r="G7428" s="7" t="s">
        <v>1078</v>
      </c>
      <c r="H7428" s="7" t="s">
        <v>1027</v>
      </c>
      <c r="I7428" s="6" t="s">
        <v>10</v>
      </c>
      <c r="J7428" s="1">
        <v>2639</v>
      </c>
      <c r="K7428" s="1">
        <v>86184</v>
      </c>
      <c r="L7428" s="1">
        <v>96000</v>
      </c>
      <c r="M7428" s="1">
        <v>-7177</v>
      </c>
      <c r="N7428" s="1">
        <v>86184</v>
      </c>
      <c r="O7428" s="1">
        <v>96000</v>
      </c>
      <c r="P7428" s="1">
        <v>144000</v>
      </c>
      <c r="Q7428" s="12"/>
      <c r="R7428" s="29">
        <f t="shared" si="352"/>
        <v>-48000</v>
      </c>
      <c r="S7428" t="str">
        <f t="shared" si="353"/>
        <v>Pendiente de ingreso</v>
      </c>
      <c r="T7428" s="10">
        <f>IFERROR(VLOOKUP(A7428,[1]!Tabla1[[#All],[Material]:[venta nueva]],38,FALSE),0)</f>
        <v>0</v>
      </c>
    </row>
    <row r="7429" spans="1:20" hidden="1" x14ac:dyDescent="0.35">
      <c r="A7429">
        <f t="shared" si="349"/>
        <v>1023306</v>
      </c>
      <c r="B7429" s="6" t="s">
        <v>1433</v>
      </c>
      <c r="C7429" s="7" t="s">
        <v>553</v>
      </c>
      <c r="D7429" s="7" t="s">
        <v>1096</v>
      </c>
      <c r="E7429" s="7" t="s">
        <v>523</v>
      </c>
      <c r="F7429" s="7" t="s">
        <v>302</v>
      </c>
      <c r="G7429" s="7" t="s">
        <v>1080</v>
      </c>
      <c r="H7429" s="7" t="s">
        <v>1031</v>
      </c>
      <c r="I7429" s="6" t="s">
        <v>14</v>
      </c>
      <c r="J7429" s="1">
        <v>-518184</v>
      </c>
      <c r="K7429" s="1">
        <v>0</v>
      </c>
      <c r="L7429" s="1">
        <v>0</v>
      </c>
      <c r="M7429" s="1">
        <v>-254184</v>
      </c>
      <c r="N7429" s="1">
        <v>264000</v>
      </c>
      <c r="O7429" s="1">
        <v>0</v>
      </c>
      <c r="P7429" s="1"/>
      <c r="Q7429" s="12"/>
      <c r="R7429" s="29">
        <f t="shared" si="352"/>
        <v>0</v>
      </c>
      <c r="S7429" t="str">
        <f t="shared" si="353"/>
        <v>OK</v>
      </c>
      <c r="T7429" s="10">
        <f>IFERROR(VLOOKUP(A7429,[1]!Tabla1[[#All],[Material]:[venta nueva]],38,FALSE),0)</f>
        <v>0</v>
      </c>
    </row>
    <row r="7430" spans="1:20" hidden="1" x14ac:dyDescent="0.35">
      <c r="A7430">
        <f t="shared" ref="A7430:A7493" si="354">+E7430*1</f>
        <v>1023318</v>
      </c>
      <c r="B7430" s="6" t="s">
        <v>1433</v>
      </c>
      <c r="C7430" s="7" t="s">
        <v>553</v>
      </c>
      <c r="D7430" s="7" t="s">
        <v>1096</v>
      </c>
      <c r="E7430" s="7" t="s">
        <v>532</v>
      </c>
      <c r="F7430" s="7" t="s">
        <v>533</v>
      </c>
      <c r="G7430" s="7" t="s">
        <v>1081</v>
      </c>
      <c r="H7430" s="7" t="s">
        <v>1010</v>
      </c>
      <c r="I7430" s="6" t="s">
        <v>10</v>
      </c>
      <c r="J7430" s="1">
        <v>-1290</v>
      </c>
      <c r="K7430" s="1">
        <v>1290</v>
      </c>
      <c r="L7430" s="1">
        <v>0</v>
      </c>
      <c r="M7430" s="1">
        <v>0</v>
      </c>
      <c r="N7430" s="1">
        <v>1290</v>
      </c>
      <c r="O7430" s="1">
        <v>0</v>
      </c>
      <c r="P7430" s="1"/>
      <c r="Q7430" s="12"/>
      <c r="R7430" s="29">
        <f t="shared" si="352"/>
        <v>0</v>
      </c>
      <c r="S7430" t="str">
        <f t="shared" si="353"/>
        <v>OK</v>
      </c>
      <c r="T7430" s="10">
        <f>IFERROR(VLOOKUP(A7430,[1]!Tabla1[[#All],[Material]:[venta nueva]],38,FALSE),0)</f>
        <v>0</v>
      </c>
    </row>
    <row r="7431" spans="1:20" hidden="1" x14ac:dyDescent="0.35">
      <c r="A7431">
        <f t="shared" si="354"/>
        <v>1023319</v>
      </c>
      <c r="B7431" s="6" t="s">
        <v>1433</v>
      </c>
      <c r="C7431" s="7" t="s">
        <v>553</v>
      </c>
      <c r="D7431" s="7" t="s">
        <v>1096</v>
      </c>
      <c r="E7431" s="7" t="s">
        <v>534</v>
      </c>
      <c r="F7431" s="7" t="s">
        <v>535</v>
      </c>
      <c r="G7431" s="7" t="s">
        <v>1081</v>
      </c>
      <c r="H7431" s="7" t="s">
        <v>1010</v>
      </c>
      <c r="I7431" s="6" t="s">
        <v>10</v>
      </c>
      <c r="J7431" s="1">
        <v>1620</v>
      </c>
      <c r="K7431" s="1">
        <v>22501</v>
      </c>
      <c r="L7431" s="1">
        <v>24121</v>
      </c>
      <c r="M7431" s="1">
        <v>0</v>
      </c>
      <c r="N7431" s="1">
        <v>22501</v>
      </c>
      <c r="O7431" s="1">
        <v>24121</v>
      </c>
      <c r="P7431" s="1">
        <v>24000</v>
      </c>
      <c r="Q7431" s="12"/>
      <c r="R7431" s="29">
        <f t="shared" si="352"/>
        <v>121</v>
      </c>
      <c r="S7431" t="str">
        <f t="shared" si="353"/>
        <v>Sobre ingreso</v>
      </c>
      <c r="T7431" s="10">
        <f>IFERROR(VLOOKUP(A7431,[1]!Tabla1[[#All],[Material]:[venta nueva]],38,FALSE),0)</f>
        <v>0</v>
      </c>
    </row>
    <row r="7432" spans="1:20" hidden="1" x14ac:dyDescent="0.35">
      <c r="A7432">
        <f t="shared" si="354"/>
        <v>1023324</v>
      </c>
      <c r="B7432" s="6" t="s">
        <v>1433</v>
      </c>
      <c r="C7432" s="7" t="s">
        <v>553</v>
      </c>
      <c r="D7432" s="7" t="s">
        <v>1096</v>
      </c>
      <c r="E7432" s="7" t="s">
        <v>613</v>
      </c>
      <c r="F7432" s="7" t="s">
        <v>149</v>
      </c>
      <c r="G7432" s="7" t="s">
        <v>1076</v>
      </c>
      <c r="H7432" s="7" t="s">
        <v>1022</v>
      </c>
      <c r="I7432" s="6" t="s">
        <v>10</v>
      </c>
      <c r="J7432" s="1">
        <v>-87166</v>
      </c>
      <c r="K7432" s="1">
        <v>0</v>
      </c>
      <c r="L7432" s="1">
        <v>0</v>
      </c>
      <c r="M7432" s="1"/>
      <c r="N7432" s="1"/>
      <c r="O7432" s="1"/>
      <c r="P7432" s="1">
        <v>48004</v>
      </c>
      <c r="Q7432" s="12"/>
      <c r="R7432" s="29">
        <f t="shared" si="352"/>
        <v>-48004</v>
      </c>
      <c r="S7432" t="str">
        <f t="shared" si="353"/>
        <v>Pendiente de ingreso</v>
      </c>
      <c r="T7432" s="10">
        <f>IFERROR(VLOOKUP(A7432,[1]!Tabla1[[#All],[Material]:[venta nueva]],38,FALSE),0)</f>
        <v>0</v>
      </c>
    </row>
    <row r="7433" spans="1:20" hidden="1" x14ac:dyDescent="0.35">
      <c r="A7433">
        <f t="shared" si="354"/>
        <v>1023343</v>
      </c>
      <c r="B7433" s="6" t="s">
        <v>1433</v>
      </c>
      <c r="C7433" s="7" t="s">
        <v>553</v>
      </c>
      <c r="D7433" s="7" t="s">
        <v>1096</v>
      </c>
      <c r="E7433" s="7" t="s">
        <v>578</v>
      </c>
      <c r="F7433" s="7" t="s">
        <v>579</v>
      </c>
      <c r="G7433" s="7" t="s">
        <v>1081</v>
      </c>
      <c r="H7433" s="7" t="s">
        <v>1010</v>
      </c>
      <c r="I7433" s="6" t="s">
        <v>10</v>
      </c>
      <c r="J7433" s="1">
        <v>-13653</v>
      </c>
      <c r="K7433" s="1">
        <v>157653</v>
      </c>
      <c r="L7433" s="1">
        <v>144000</v>
      </c>
      <c r="M7433" s="1">
        <v>-12000</v>
      </c>
      <c r="N7433" s="1">
        <v>145653</v>
      </c>
      <c r="O7433" s="1">
        <v>144000</v>
      </c>
      <c r="P7433" s="1">
        <v>168014</v>
      </c>
      <c r="Q7433" s="12"/>
      <c r="R7433" s="29">
        <f t="shared" si="352"/>
        <v>-24014</v>
      </c>
      <c r="S7433" t="str">
        <f t="shared" si="353"/>
        <v>Pendiente de ingreso</v>
      </c>
      <c r="T7433" s="10">
        <f>IFERROR(VLOOKUP(A7433,[1]!Tabla1[[#All],[Material]:[venta nueva]],38,FALSE),0)</f>
        <v>0</v>
      </c>
    </row>
    <row r="7434" spans="1:20" hidden="1" x14ac:dyDescent="0.35">
      <c r="A7434">
        <f t="shared" si="354"/>
        <v>1023353</v>
      </c>
      <c r="B7434" s="6" t="s">
        <v>1433</v>
      </c>
      <c r="C7434" s="7" t="s">
        <v>553</v>
      </c>
      <c r="D7434" s="7" t="s">
        <v>1096</v>
      </c>
      <c r="E7434" s="7" t="s">
        <v>569</v>
      </c>
      <c r="F7434" s="7" t="s">
        <v>102</v>
      </c>
      <c r="G7434" s="7" t="s">
        <v>1077</v>
      </c>
      <c r="H7434" s="7" t="s">
        <v>1005</v>
      </c>
      <c r="I7434" s="6" t="s">
        <v>9</v>
      </c>
      <c r="J7434" s="1">
        <v>10070</v>
      </c>
      <c r="K7434" s="1">
        <v>0</v>
      </c>
      <c r="L7434" s="1">
        <v>0</v>
      </c>
      <c r="M7434" s="1">
        <v>10070</v>
      </c>
      <c r="N7434" s="1">
        <v>0</v>
      </c>
      <c r="O7434" s="1">
        <v>0</v>
      </c>
      <c r="P7434" s="1"/>
      <c r="Q7434" s="12"/>
      <c r="R7434" s="29">
        <f t="shared" si="352"/>
        <v>0</v>
      </c>
      <c r="S7434" t="str">
        <f t="shared" si="353"/>
        <v>OK</v>
      </c>
      <c r="T7434" s="10">
        <f>IFERROR(VLOOKUP(A7434,[1]!Tabla1[[#All],[Material]:[venta nueva]],38,FALSE),0)</f>
        <v>0</v>
      </c>
    </row>
    <row r="7435" spans="1:20" hidden="1" x14ac:dyDescent="0.35">
      <c r="A7435">
        <f t="shared" si="354"/>
        <v>1023354</v>
      </c>
      <c r="B7435" s="6" t="s">
        <v>1433</v>
      </c>
      <c r="C7435" s="7" t="s">
        <v>553</v>
      </c>
      <c r="D7435" s="7" t="s">
        <v>1096</v>
      </c>
      <c r="E7435" s="7" t="s">
        <v>608</v>
      </c>
      <c r="F7435" s="7" t="s">
        <v>609</v>
      </c>
      <c r="G7435" s="7" t="s">
        <v>1086</v>
      </c>
      <c r="H7435" s="7" t="s">
        <v>1025</v>
      </c>
      <c r="I7435" s="6" t="s">
        <v>14</v>
      </c>
      <c r="J7435" s="1">
        <v>-73885</v>
      </c>
      <c r="K7435" s="1">
        <v>0</v>
      </c>
      <c r="L7435" s="1">
        <v>0</v>
      </c>
      <c r="M7435" s="1">
        <v>-73885</v>
      </c>
      <c r="N7435" s="1">
        <v>0</v>
      </c>
      <c r="O7435" s="1">
        <v>0</v>
      </c>
      <c r="P7435" s="1"/>
      <c r="Q7435" s="12"/>
      <c r="R7435" s="29">
        <f t="shared" si="352"/>
        <v>0</v>
      </c>
      <c r="S7435" t="str">
        <f t="shared" si="353"/>
        <v>OK</v>
      </c>
      <c r="T7435" s="10">
        <f>IFERROR(VLOOKUP(A7435,[1]!Tabla1[[#All],[Material]:[venta nueva]],38,FALSE),0)</f>
        <v>0</v>
      </c>
    </row>
    <row r="7436" spans="1:20" hidden="1" x14ac:dyDescent="0.35">
      <c r="A7436">
        <f t="shared" si="354"/>
        <v>1023362</v>
      </c>
      <c r="B7436" s="6" t="s">
        <v>1433</v>
      </c>
      <c r="C7436" s="7" t="s">
        <v>553</v>
      </c>
      <c r="D7436" s="7" t="s">
        <v>1096</v>
      </c>
      <c r="E7436" s="7" t="s">
        <v>641</v>
      </c>
      <c r="F7436" s="7" t="s">
        <v>620</v>
      </c>
      <c r="G7436" s="7" t="s">
        <v>1088</v>
      </c>
      <c r="H7436" s="7" t="s">
        <v>1046</v>
      </c>
      <c r="I7436" s="6" t="s">
        <v>14</v>
      </c>
      <c r="J7436" s="1">
        <v>-6930</v>
      </c>
      <c r="K7436" s="1">
        <v>0</v>
      </c>
      <c r="L7436" s="1">
        <v>0</v>
      </c>
      <c r="M7436" s="1">
        <v>-6930</v>
      </c>
      <c r="N7436" s="1">
        <v>0</v>
      </c>
      <c r="O7436" s="1">
        <v>0</v>
      </c>
      <c r="P7436" s="1"/>
      <c r="Q7436" s="12"/>
      <c r="R7436" s="29">
        <f t="shared" si="352"/>
        <v>0</v>
      </c>
      <c r="S7436" t="str">
        <f t="shared" si="353"/>
        <v>OK</v>
      </c>
      <c r="T7436" s="10">
        <f>IFERROR(VLOOKUP(A7436,[1]!Tabla1[[#All],[Material]:[venta nueva]],38,FALSE),0)</f>
        <v>0</v>
      </c>
    </row>
    <row r="7437" spans="1:20" hidden="1" x14ac:dyDescent="0.35">
      <c r="A7437">
        <f t="shared" si="354"/>
        <v>1023363</v>
      </c>
      <c r="B7437" s="6" t="s">
        <v>1433</v>
      </c>
      <c r="C7437" s="7" t="s">
        <v>553</v>
      </c>
      <c r="D7437" s="7" t="s">
        <v>1096</v>
      </c>
      <c r="E7437" s="7" t="s">
        <v>642</v>
      </c>
      <c r="F7437" s="7" t="s">
        <v>621</v>
      </c>
      <c r="G7437" s="7" t="s">
        <v>1088</v>
      </c>
      <c r="H7437" s="7" t="s">
        <v>1047</v>
      </c>
      <c r="I7437" s="6" t="s">
        <v>14</v>
      </c>
      <c r="J7437" s="1">
        <v>-6112</v>
      </c>
      <c r="K7437" s="1">
        <v>0</v>
      </c>
      <c r="L7437" s="1">
        <v>0</v>
      </c>
      <c r="M7437" s="1">
        <v>-6112</v>
      </c>
      <c r="N7437" s="1">
        <v>0</v>
      </c>
      <c r="O7437" s="1">
        <v>0</v>
      </c>
      <c r="P7437" s="1"/>
      <c r="Q7437" s="12"/>
      <c r="R7437" s="29">
        <f t="shared" si="352"/>
        <v>0</v>
      </c>
      <c r="S7437" t="str">
        <f t="shared" si="353"/>
        <v>OK</v>
      </c>
      <c r="T7437" s="10">
        <f>IFERROR(VLOOKUP(A7437,[1]!Tabla1[[#All],[Material]:[venta nueva]],38,FALSE),0)</f>
        <v>0</v>
      </c>
    </row>
    <row r="7438" spans="1:20" hidden="1" x14ac:dyDescent="0.35">
      <c r="A7438">
        <f t="shared" si="354"/>
        <v>1023364</v>
      </c>
      <c r="B7438" s="6" t="s">
        <v>1433</v>
      </c>
      <c r="C7438" s="7" t="s">
        <v>553</v>
      </c>
      <c r="D7438" s="7" t="s">
        <v>1096</v>
      </c>
      <c r="E7438" s="7" t="s">
        <v>643</v>
      </c>
      <c r="F7438" s="7" t="s">
        <v>622</v>
      </c>
      <c r="G7438" s="7" t="s">
        <v>1069</v>
      </c>
      <c r="H7438" s="7" t="s">
        <v>1033</v>
      </c>
      <c r="I7438" s="6" t="s">
        <v>14</v>
      </c>
      <c r="J7438" s="1">
        <v>-64</v>
      </c>
      <c r="K7438" s="1">
        <v>0</v>
      </c>
      <c r="L7438" s="1">
        <v>0</v>
      </c>
      <c r="M7438" s="1">
        <v>-64</v>
      </c>
      <c r="N7438" s="1">
        <v>0</v>
      </c>
      <c r="O7438" s="1">
        <v>0</v>
      </c>
      <c r="P7438" s="1"/>
      <c r="Q7438" s="12"/>
      <c r="R7438" s="29">
        <f t="shared" si="352"/>
        <v>0</v>
      </c>
      <c r="S7438" t="str">
        <f t="shared" si="353"/>
        <v>OK</v>
      </c>
      <c r="T7438" s="10">
        <f>IFERROR(VLOOKUP(A7438,[1]!Tabla1[[#All],[Material]:[venta nueva]],38,FALSE),0)</f>
        <v>0</v>
      </c>
    </row>
    <row r="7439" spans="1:20" hidden="1" x14ac:dyDescent="0.35">
      <c r="A7439">
        <f t="shared" si="354"/>
        <v>1023365</v>
      </c>
      <c r="B7439" s="6" t="s">
        <v>1433</v>
      </c>
      <c r="C7439" s="7" t="s">
        <v>553</v>
      </c>
      <c r="D7439" s="7" t="s">
        <v>1096</v>
      </c>
      <c r="E7439" s="7" t="s">
        <v>644</v>
      </c>
      <c r="F7439" s="7" t="s">
        <v>623</v>
      </c>
      <c r="G7439" s="7" t="s">
        <v>1078</v>
      </c>
      <c r="H7439" s="7" t="s">
        <v>1027</v>
      </c>
      <c r="I7439" s="6" t="s">
        <v>14</v>
      </c>
      <c r="J7439" s="1">
        <v>186</v>
      </c>
      <c r="K7439" s="1">
        <v>0</v>
      </c>
      <c r="L7439" s="1">
        <v>0</v>
      </c>
      <c r="M7439" s="1">
        <v>186</v>
      </c>
      <c r="N7439" s="1">
        <v>0</v>
      </c>
      <c r="O7439" s="1">
        <v>0</v>
      </c>
      <c r="P7439" s="1"/>
      <c r="Q7439" s="12"/>
      <c r="R7439" s="29">
        <f t="shared" si="352"/>
        <v>0</v>
      </c>
      <c r="S7439" t="str">
        <f t="shared" si="353"/>
        <v>OK</v>
      </c>
      <c r="T7439" s="10">
        <f>IFERROR(VLOOKUP(A7439,[1]!Tabla1[[#All],[Material]:[venta nueva]],38,FALSE),0)</f>
        <v>0</v>
      </c>
    </row>
    <row r="7440" spans="1:20" hidden="1" x14ac:dyDescent="0.35">
      <c r="A7440">
        <f t="shared" si="354"/>
        <v>1023366</v>
      </c>
      <c r="B7440" s="6" t="s">
        <v>1433</v>
      </c>
      <c r="C7440" s="7" t="s">
        <v>553</v>
      </c>
      <c r="D7440" s="7" t="s">
        <v>1096</v>
      </c>
      <c r="E7440" s="7" t="s">
        <v>645</v>
      </c>
      <c r="F7440" s="7" t="s">
        <v>624</v>
      </c>
      <c r="G7440" s="7" t="s">
        <v>1069</v>
      </c>
      <c r="H7440" s="7" t="s">
        <v>1033</v>
      </c>
      <c r="I7440" s="6" t="s">
        <v>14</v>
      </c>
      <c r="J7440" s="1">
        <v>-187</v>
      </c>
      <c r="K7440" s="1">
        <v>0</v>
      </c>
      <c r="L7440" s="1">
        <v>0</v>
      </c>
      <c r="M7440" s="1">
        <v>-187</v>
      </c>
      <c r="N7440" s="1">
        <v>0</v>
      </c>
      <c r="O7440" s="1">
        <v>0</v>
      </c>
      <c r="P7440" s="1"/>
      <c r="Q7440" s="12"/>
      <c r="R7440" s="29">
        <f t="shared" si="352"/>
        <v>0</v>
      </c>
      <c r="S7440" t="str">
        <f t="shared" si="353"/>
        <v>OK</v>
      </c>
      <c r="T7440" s="10">
        <f>IFERROR(VLOOKUP(A7440,[1]!Tabla1[[#All],[Material]:[venta nueva]],38,FALSE),0)</f>
        <v>0</v>
      </c>
    </row>
    <row r="7441" spans="1:20" hidden="1" x14ac:dyDescent="0.35">
      <c r="A7441">
        <f t="shared" si="354"/>
        <v>1023367</v>
      </c>
      <c r="B7441" s="6" t="s">
        <v>1433</v>
      </c>
      <c r="C7441" s="7" t="s">
        <v>553</v>
      </c>
      <c r="D7441" s="7" t="s">
        <v>1096</v>
      </c>
      <c r="E7441" s="7" t="s">
        <v>646</v>
      </c>
      <c r="F7441" s="7" t="s">
        <v>625</v>
      </c>
      <c r="G7441" s="7" t="s">
        <v>1087</v>
      </c>
      <c r="H7441" s="7" t="s">
        <v>1034</v>
      </c>
      <c r="I7441" s="6" t="s">
        <v>14</v>
      </c>
      <c r="J7441" s="1">
        <v>-242</v>
      </c>
      <c r="K7441" s="1">
        <v>0</v>
      </c>
      <c r="L7441" s="1">
        <v>0</v>
      </c>
      <c r="M7441" s="1">
        <v>-242</v>
      </c>
      <c r="N7441" s="1">
        <v>0</v>
      </c>
      <c r="O7441" s="1">
        <v>0</v>
      </c>
      <c r="P7441" s="1"/>
      <c r="Q7441" s="12"/>
      <c r="R7441" s="29">
        <f t="shared" si="352"/>
        <v>0</v>
      </c>
      <c r="S7441" t="str">
        <f t="shared" si="353"/>
        <v>OK</v>
      </c>
      <c r="T7441" s="10">
        <f>IFERROR(VLOOKUP(A7441,[1]!Tabla1[[#All],[Material]:[venta nueva]],38,FALSE),0)</f>
        <v>0</v>
      </c>
    </row>
    <row r="7442" spans="1:20" hidden="1" x14ac:dyDescent="0.35">
      <c r="A7442">
        <f t="shared" si="354"/>
        <v>1023368</v>
      </c>
      <c r="B7442" s="6" t="s">
        <v>1433</v>
      </c>
      <c r="C7442" s="7" t="s">
        <v>553</v>
      </c>
      <c r="D7442" s="7" t="s">
        <v>1096</v>
      </c>
      <c r="E7442" s="7" t="s">
        <v>647</v>
      </c>
      <c r="F7442" s="7" t="s">
        <v>626</v>
      </c>
      <c r="G7442" s="7" t="s">
        <v>1088</v>
      </c>
      <c r="H7442" s="7" t="s">
        <v>1048</v>
      </c>
      <c r="I7442" s="6" t="s">
        <v>14</v>
      </c>
      <c r="J7442" s="1">
        <v>-5826</v>
      </c>
      <c r="K7442" s="1">
        <v>0</v>
      </c>
      <c r="L7442" s="1">
        <v>0</v>
      </c>
      <c r="M7442" s="1">
        <v>-5826</v>
      </c>
      <c r="N7442" s="1">
        <v>0</v>
      </c>
      <c r="O7442" s="1">
        <v>0</v>
      </c>
      <c r="P7442" s="1"/>
      <c r="Q7442" s="12"/>
      <c r="R7442" s="29">
        <f t="shared" si="352"/>
        <v>0</v>
      </c>
      <c r="S7442" t="str">
        <f t="shared" si="353"/>
        <v>OK</v>
      </c>
      <c r="T7442" s="10">
        <f>IFERROR(VLOOKUP(A7442,[1]!Tabla1[[#All],[Material]:[venta nueva]],38,FALSE),0)</f>
        <v>0</v>
      </c>
    </row>
    <row r="7443" spans="1:20" hidden="1" x14ac:dyDescent="0.35">
      <c r="A7443">
        <f t="shared" si="354"/>
        <v>1023373</v>
      </c>
      <c r="B7443" s="6" t="s">
        <v>1433</v>
      </c>
      <c r="C7443" s="7" t="s">
        <v>553</v>
      </c>
      <c r="D7443" s="7" t="s">
        <v>1096</v>
      </c>
      <c r="E7443" s="7" t="s">
        <v>1386</v>
      </c>
      <c r="F7443" s="7" t="s">
        <v>1387</v>
      </c>
      <c r="G7443" s="7" t="s">
        <v>1086</v>
      </c>
      <c r="H7443" s="7" t="s">
        <v>1025</v>
      </c>
      <c r="I7443" s="6" t="s">
        <v>14</v>
      </c>
      <c r="J7443" s="1">
        <v>-43190</v>
      </c>
      <c r="K7443" s="1">
        <v>57800</v>
      </c>
      <c r="L7443" s="1">
        <v>24000</v>
      </c>
      <c r="M7443" s="1">
        <v>-9390</v>
      </c>
      <c r="N7443" s="1">
        <v>57800</v>
      </c>
      <c r="O7443" s="1">
        <v>24000</v>
      </c>
      <c r="P7443" s="1">
        <v>46990</v>
      </c>
      <c r="Q7443" s="12"/>
      <c r="R7443" s="29">
        <f t="shared" si="352"/>
        <v>-22990</v>
      </c>
      <c r="S7443" t="str">
        <f t="shared" si="353"/>
        <v>Pendiente de ingreso</v>
      </c>
      <c r="T7443" s="10">
        <f>IFERROR(VLOOKUP(A7443,[1]!Tabla1[[#All],[Material]:[venta nueva]],38,FALSE),0)</f>
        <v>0</v>
      </c>
    </row>
    <row r="7444" spans="1:20" hidden="1" x14ac:dyDescent="0.35">
      <c r="A7444">
        <f t="shared" si="354"/>
        <v>1023375</v>
      </c>
      <c r="B7444" s="6" t="s">
        <v>1433</v>
      </c>
      <c r="C7444" s="7" t="s">
        <v>553</v>
      </c>
      <c r="D7444" s="7" t="s">
        <v>1096</v>
      </c>
      <c r="E7444" s="7" t="s">
        <v>588</v>
      </c>
      <c r="F7444" s="7" t="s">
        <v>589</v>
      </c>
      <c r="G7444" s="7" t="s">
        <v>1069</v>
      </c>
      <c r="H7444" s="7" t="s">
        <v>1016</v>
      </c>
      <c r="I7444" s="6" t="s">
        <v>10</v>
      </c>
      <c r="J7444" s="1">
        <v>-8254</v>
      </c>
      <c r="K7444" s="1">
        <v>15352</v>
      </c>
      <c r="L7444" s="1">
        <v>0</v>
      </c>
      <c r="M7444" s="1">
        <v>7099</v>
      </c>
      <c r="N7444" s="1">
        <v>15352</v>
      </c>
      <c r="O7444" s="1">
        <v>0</v>
      </c>
      <c r="P7444" s="1"/>
      <c r="Q7444" s="12"/>
      <c r="R7444" s="29">
        <f t="shared" si="352"/>
        <v>0</v>
      </c>
      <c r="S7444" t="str">
        <f t="shared" si="353"/>
        <v>OK</v>
      </c>
      <c r="T7444" s="10">
        <f>IFERROR(VLOOKUP(A7444,[1]!Tabla1[[#All],[Material]:[venta nueva]],38,FALSE),0)</f>
        <v>0</v>
      </c>
    </row>
    <row r="7445" spans="1:20" hidden="1" x14ac:dyDescent="0.35">
      <c r="A7445">
        <f t="shared" si="354"/>
        <v>1023383</v>
      </c>
      <c r="B7445" s="6" t="s">
        <v>1433</v>
      </c>
      <c r="C7445" s="7" t="s">
        <v>553</v>
      </c>
      <c r="D7445" s="7" t="s">
        <v>1096</v>
      </c>
      <c r="E7445" s="7" t="s">
        <v>590</v>
      </c>
      <c r="F7445" s="7" t="s">
        <v>591</v>
      </c>
      <c r="G7445" s="7" t="s">
        <v>1069</v>
      </c>
      <c r="H7445" s="7" t="s">
        <v>1026</v>
      </c>
      <c r="I7445" s="6" t="s">
        <v>10</v>
      </c>
      <c r="J7445" s="1">
        <v>4765</v>
      </c>
      <c r="K7445" s="1">
        <v>0</v>
      </c>
      <c r="L7445" s="1">
        <v>0</v>
      </c>
      <c r="M7445" s="1">
        <v>4765</v>
      </c>
      <c r="N7445" s="1">
        <v>0</v>
      </c>
      <c r="O7445" s="1">
        <v>0</v>
      </c>
      <c r="P7445" s="1"/>
      <c r="Q7445" s="12"/>
      <c r="R7445" s="29">
        <f t="shared" si="352"/>
        <v>0</v>
      </c>
      <c r="S7445" t="str">
        <f t="shared" si="353"/>
        <v>OK</v>
      </c>
      <c r="T7445" s="10">
        <f>IFERROR(VLOOKUP(A7445,[1]!Tabla1[[#All],[Material]:[venta nueva]],38,FALSE),0)</f>
        <v>0</v>
      </c>
    </row>
    <row r="7446" spans="1:20" hidden="1" x14ac:dyDescent="0.35">
      <c r="A7446">
        <f t="shared" si="354"/>
        <v>1023387</v>
      </c>
      <c r="B7446" s="6" t="s">
        <v>1433</v>
      </c>
      <c r="C7446" s="7" t="s">
        <v>553</v>
      </c>
      <c r="D7446" s="7" t="s">
        <v>1096</v>
      </c>
      <c r="E7446" s="7" t="s">
        <v>640</v>
      </c>
      <c r="F7446" s="7" t="s">
        <v>113</v>
      </c>
      <c r="G7446" s="7" t="s">
        <v>1081</v>
      </c>
      <c r="H7446" s="7" t="s">
        <v>1010</v>
      </c>
      <c r="I7446" s="6" t="s">
        <v>9</v>
      </c>
      <c r="J7446" s="1">
        <v>-24000</v>
      </c>
      <c r="K7446" s="1">
        <v>0</v>
      </c>
      <c r="L7446" s="1">
        <v>0</v>
      </c>
      <c r="M7446" s="1">
        <v>-24000</v>
      </c>
      <c r="N7446" s="1">
        <v>0</v>
      </c>
      <c r="O7446" s="1">
        <v>0</v>
      </c>
      <c r="P7446" s="1"/>
      <c r="Q7446" s="12"/>
      <c r="R7446" s="29">
        <f t="shared" si="352"/>
        <v>0</v>
      </c>
      <c r="S7446" t="str">
        <f t="shared" si="353"/>
        <v>OK</v>
      </c>
      <c r="T7446" s="10">
        <f>IFERROR(VLOOKUP(A7446,[1]!Tabla1[[#All],[Material]:[venta nueva]],38,FALSE),0)</f>
        <v>0</v>
      </c>
    </row>
    <row r="7447" spans="1:20" hidden="1" x14ac:dyDescent="0.35">
      <c r="A7447">
        <f t="shared" si="354"/>
        <v>1023389</v>
      </c>
      <c r="B7447" s="6" t="s">
        <v>1433</v>
      </c>
      <c r="C7447" s="7" t="s">
        <v>553</v>
      </c>
      <c r="D7447" s="7" t="s">
        <v>1096</v>
      </c>
      <c r="E7447" s="7" t="s">
        <v>610</v>
      </c>
      <c r="F7447" s="7" t="s">
        <v>611</v>
      </c>
      <c r="G7447" s="7" t="s">
        <v>1081</v>
      </c>
      <c r="H7447" s="7" t="s">
        <v>1010</v>
      </c>
      <c r="I7447" s="6" t="s">
        <v>9</v>
      </c>
      <c r="J7447" s="1">
        <v>-586</v>
      </c>
      <c r="K7447" s="1">
        <v>586</v>
      </c>
      <c r="L7447" s="1">
        <v>0</v>
      </c>
      <c r="M7447" s="1">
        <v>0</v>
      </c>
      <c r="N7447" s="1">
        <v>586</v>
      </c>
      <c r="O7447" s="1">
        <v>0</v>
      </c>
      <c r="P7447" s="1"/>
      <c r="Q7447" s="12"/>
      <c r="R7447" s="29">
        <f t="shared" si="352"/>
        <v>0</v>
      </c>
      <c r="S7447" t="str">
        <f t="shared" si="353"/>
        <v>OK</v>
      </c>
      <c r="T7447" s="10">
        <f>IFERROR(VLOOKUP(A7447,[1]!Tabla1[[#All],[Material]:[venta nueva]],38,FALSE),0)</f>
        <v>0</v>
      </c>
    </row>
    <row r="7448" spans="1:20" hidden="1" x14ac:dyDescent="0.35">
      <c r="A7448">
        <f t="shared" si="354"/>
        <v>1023391</v>
      </c>
      <c r="B7448" s="6" t="s">
        <v>1433</v>
      </c>
      <c r="C7448" s="7" t="s">
        <v>553</v>
      </c>
      <c r="D7448" s="7" t="s">
        <v>1096</v>
      </c>
      <c r="E7448" s="7" t="s">
        <v>612</v>
      </c>
      <c r="F7448" s="7" t="s">
        <v>451</v>
      </c>
      <c r="G7448" s="7" t="s">
        <v>1081</v>
      </c>
      <c r="H7448" s="7" t="s">
        <v>1010</v>
      </c>
      <c r="I7448" s="6" t="s">
        <v>9</v>
      </c>
      <c r="J7448" s="1">
        <v>-2557</v>
      </c>
      <c r="K7448" s="1">
        <v>2557</v>
      </c>
      <c r="L7448" s="1">
        <v>0</v>
      </c>
      <c r="M7448" s="1">
        <v>0</v>
      </c>
      <c r="N7448" s="1">
        <v>2557</v>
      </c>
      <c r="O7448" s="1">
        <v>0</v>
      </c>
      <c r="P7448" s="1"/>
      <c r="Q7448" s="12"/>
      <c r="R7448" s="29">
        <f t="shared" si="352"/>
        <v>0</v>
      </c>
      <c r="S7448" t="str">
        <f t="shared" si="353"/>
        <v>OK</v>
      </c>
      <c r="T7448" s="10">
        <f>IFERROR(VLOOKUP(A7448,[1]!Tabla1[[#All],[Material]:[venta nueva]],38,FALSE),0)</f>
        <v>0</v>
      </c>
    </row>
    <row r="7449" spans="1:20" hidden="1" x14ac:dyDescent="0.35">
      <c r="A7449">
        <f t="shared" si="354"/>
        <v>1023400</v>
      </c>
      <c r="B7449" s="6" t="s">
        <v>1433</v>
      </c>
      <c r="C7449" s="7" t="s">
        <v>553</v>
      </c>
      <c r="D7449" s="7" t="s">
        <v>1096</v>
      </c>
      <c r="E7449" s="7" t="s">
        <v>651</v>
      </c>
      <c r="F7449" s="7" t="s">
        <v>1300</v>
      </c>
      <c r="G7449" s="7" t="s">
        <v>1076</v>
      </c>
      <c r="H7449" s="7" t="s">
        <v>1022</v>
      </c>
      <c r="I7449" s="6" t="s">
        <v>9</v>
      </c>
      <c r="J7449" s="1">
        <v>-18737</v>
      </c>
      <c r="K7449" s="1">
        <v>0</v>
      </c>
      <c r="L7449" s="1">
        <v>0</v>
      </c>
      <c r="M7449" s="1">
        <v>-18737</v>
      </c>
      <c r="N7449" s="1">
        <v>0</v>
      </c>
      <c r="O7449" s="1">
        <v>0</v>
      </c>
      <c r="P7449" s="1">
        <v>4005</v>
      </c>
      <c r="Q7449" s="12"/>
      <c r="R7449" s="29">
        <f t="shared" si="352"/>
        <v>-4005</v>
      </c>
      <c r="S7449" t="str">
        <f t="shared" si="353"/>
        <v>Pendiente de ingreso</v>
      </c>
      <c r="T7449" s="10">
        <f>IFERROR(VLOOKUP(A7449,[1]!Tabla1[[#All],[Material]:[venta nueva]],38,FALSE),0)</f>
        <v>0</v>
      </c>
    </row>
    <row r="7450" spans="1:20" hidden="1" x14ac:dyDescent="0.35">
      <c r="A7450">
        <f t="shared" si="354"/>
        <v>1023409</v>
      </c>
      <c r="B7450" s="6" t="s">
        <v>1433</v>
      </c>
      <c r="C7450" s="7" t="s">
        <v>553</v>
      </c>
      <c r="D7450" s="7" t="s">
        <v>1096</v>
      </c>
      <c r="E7450" s="7" t="s">
        <v>1329</v>
      </c>
      <c r="F7450" s="7" t="s">
        <v>445</v>
      </c>
      <c r="G7450" s="7" t="s">
        <v>1074</v>
      </c>
      <c r="H7450" s="7" t="s">
        <v>1018</v>
      </c>
      <c r="I7450" s="6" t="s">
        <v>10</v>
      </c>
      <c r="J7450" s="1">
        <v>-27355</v>
      </c>
      <c r="K7450" s="1">
        <v>19355</v>
      </c>
      <c r="L7450" s="1">
        <v>0</v>
      </c>
      <c r="M7450" s="1">
        <v>-8000</v>
      </c>
      <c r="N7450" s="1">
        <v>19355</v>
      </c>
      <c r="O7450" s="1">
        <v>0</v>
      </c>
      <c r="P7450" s="1"/>
      <c r="Q7450" s="12"/>
      <c r="R7450" s="29">
        <f t="shared" si="352"/>
        <v>0</v>
      </c>
      <c r="S7450" t="str">
        <f t="shared" si="353"/>
        <v>OK</v>
      </c>
      <c r="T7450" s="10">
        <f>IFERROR(VLOOKUP(A7450,[1]!Tabla1[[#All],[Material]:[venta nueva]],38,FALSE),0)</f>
        <v>0</v>
      </c>
    </row>
    <row r="7451" spans="1:20" hidden="1" x14ac:dyDescent="0.35">
      <c r="A7451">
        <f t="shared" si="354"/>
        <v>1023411</v>
      </c>
      <c r="B7451" s="6" t="s">
        <v>1433</v>
      </c>
      <c r="C7451" s="7" t="s">
        <v>553</v>
      </c>
      <c r="D7451" s="7" t="s">
        <v>1096</v>
      </c>
      <c r="E7451" s="7" t="s">
        <v>1312</v>
      </c>
      <c r="F7451" s="7" t="s">
        <v>1313</v>
      </c>
      <c r="G7451" s="7" t="s">
        <v>1076</v>
      </c>
      <c r="H7451" s="7" t="s">
        <v>1004</v>
      </c>
      <c r="I7451" s="6" t="s">
        <v>14</v>
      </c>
      <c r="J7451" s="1">
        <v>-32533</v>
      </c>
      <c r="K7451" s="1">
        <v>152533</v>
      </c>
      <c r="L7451" s="1">
        <v>120000</v>
      </c>
      <c r="M7451" s="1">
        <v>-39467</v>
      </c>
      <c r="N7451" s="1">
        <v>141533</v>
      </c>
      <c r="O7451" s="1">
        <v>120000</v>
      </c>
      <c r="P7451" s="1">
        <v>147166</v>
      </c>
      <c r="Q7451" s="12"/>
      <c r="R7451" s="29">
        <f t="shared" si="352"/>
        <v>-27166</v>
      </c>
      <c r="S7451" t="str">
        <f t="shared" si="353"/>
        <v>Pendiente de ingreso</v>
      </c>
      <c r="T7451" s="10">
        <f>IFERROR(VLOOKUP(A7451,[1]!Tabla1[[#All],[Material]:[venta nueva]],38,FALSE),0)</f>
        <v>0</v>
      </c>
    </row>
    <row r="7452" spans="1:20" hidden="1" x14ac:dyDescent="0.35">
      <c r="A7452">
        <f t="shared" si="354"/>
        <v>1023412</v>
      </c>
      <c r="B7452" s="6" t="s">
        <v>1433</v>
      </c>
      <c r="C7452" s="7" t="s">
        <v>553</v>
      </c>
      <c r="D7452" s="7" t="s">
        <v>1096</v>
      </c>
      <c r="E7452" s="7" t="s">
        <v>1314</v>
      </c>
      <c r="F7452" s="7" t="s">
        <v>1315</v>
      </c>
      <c r="G7452" s="7" t="s">
        <v>1076</v>
      </c>
      <c r="H7452" s="7" t="s">
        <v>1022</v>
      </c>
      <c r="I7452" s="6" t="s">
        <v>14</v>
      </c>
      <c r="J7452" s="1">
        <v>-6248</v>
      </c>
      <c r="K7452" s="1">
        <v>120000</v>
      </c>
      <c r="L7452" s="1">
        <v>120000</v>
      </c>
      <c r="M7452" s="1">
        <v>-41470</v>
      </c>
      <c r="N7452" s="1">
        <v>120000</v>
      </c>
      <c r="O7452" s="1">
        <v>120000</v>
      </c>
      <c r="P7452" s="1">
        <v>133304</v>
      </c>
      <c r="Q7452" s="12"/>
      <c r="R7452" s="29">
        <f t="shared" si="352"/>
        <v>-13304</v>
      </c>
      <c r="S7452" t="str">
        <f t="shared" si="353"/>
        <v>Pendiente de ingreso</v>
      </c>
      <c r="T7452" s="10">
        <f>IFERROR(VLOOKUP(A7452,[1]!Tabla1[[#All],[Material]:[venta nueva]],38,FALSE),0)</f>
        <v>0</v>
      </c>
    </row>
    <row r="7453" spans="1:20" hidden="1" x14ac:dyDescent="0.35">
      <c r="A7453">
        <f t="shared" si="354"/>
        <v>1023417</v>
      </c>
      <c r="B7453" s="6" t="s">
        <v>1433</v>
      </c>
      <c r="C7453" s="7" t="s">
        <v>553</v>
      </c>
      <c r="D7453" s="7" t="s">
        <v>1096</v>
      </c>
      <c r="E7453" s="7" t="s">
        <v>1316</v>
      </c>
      <c r="F7453" s="7" t="s">
        <v>1317</v>
      </c>
      <c r="G7453" s="7" t="s">
        <v>1076</v>
      </c>
      <c r="H7453" s="7" t="s">
        <v>1022</v>
      </c>
      <c r="I7453" s="6" t="s">
        <v>9</v>
      </c>
      <c r="J7453" s="1"/>
      <c r="K7453" s="1"/>
      <c r="L7453" s="1"/>
      <c r="M7453" s="1">
        <v>-15769</v>
      </c>
      <c r="N7453" s="1">
        <v>0</v>
      </c>
      <c r="O7453" s="1">
        <v>52000</v>
      </c>
      <c r="P7453" s="1">
        <v>68059.5</v>
      </c>
      <c r="Q7453" s="12"/>
      <c r="R7453" s="29">
        <f t="shared" si="352"/>
        <v>-16059.5</v>
      </c>
      <c r="S7453" t="str">
        <f t="shared" si="353"/>
        <v>Pendiente de ingreso</v>
      </c>
      <c r="T7453" s="10">
        <f>IFERROR(VLOOKUP(A7453,[1]!Tabla1[[#All],[Material]:[venta nueva]],38,FALSE),0)</f>
        <v>0</v>
      </c>
    </row>
    <row r="7454" spans="1:20" hidden="1" x14ac:dyDescent="0.35">
      <c r="A7454">
        <f t="shared" si="354"/>
        <v>1023421</v>
      </c>
      <c r="B7454" s="6" t="s">
        <v>1433</v>
      </c>
      <c r="C7454" s="7" t="s">
        <v>553</v>
      </c>
      <c r="D7454" s="7" t="s">
        <v>1096</v>
      </c>
      <c r="E7454" s="7" t="s">
        <v>1330</v>
      </c>
      <c r="F7454" s="7" t="s">
        <v>492</v>
      </c>
      <c r="G7454" s="7" t="s">
        <v>1085</v>
      </c>
      <c r="H7454" s="7" t="s">
        <v>1019</v>
      </c>
      <c r="I7454" s="6" t="s">
        <v>10</v>
      </c>
      <c r="J7454" s="1">
        <v>184</v>
      </c>
      <c r="K7454" s="1">
        <v>0</v>
      </c>
      <c r="L7454" s="1">
        <v>184</v>
      </c>
      <c r="M7454" s="1">
        <v>0</v>
      </c>
      <c r="N7454" s="1">
        <v>0</v>
      </c>
      <c r="O7454" s="1">
        <v>184</v>
      </c>
      <c r="P7454" s="1"/>
      <c r="Q7454" s="12"/>
      <c r="R7454" s="29">
        <f t="shared" si="352"/>
        <v>184</v>
      </c>
      <c r="S7454" t="str">
        <f t="shared" si="353"/>
        <v>Sobre ingreso</v>
      </c>
      <c r="T7454" s="10">
        <f>IFERROR(VLOOKUP(A7454,[1]!Tabla1[[#All],[Material]:[venta nueva]],38,FALSE),0)</f>
        <v>0</v>
      </c>
    </row>
    <row r="7455" spans="1:20" hidden="1" x14ac:dyDescent="0.35">
      <c r="A7455">
        <f t="shared" si="354"/>
        <v>1023432</v>
      </c>
      <c r="B7455" s="6" t="s">
        <v>1433</v>
      </c>
      <c r="C7455" s="7" t="s">
        <v>553</v>
      </c>
      <c r="D7455" s="7" t="s">
        <v>1096</v>
      </c>
      <c r="E7455" s="7" t="s">
        <v>1431</v>
      </c>
      <c r="F7455" s="7" t="s">
        <v>503</v>
      </c>
      <c r="G7455" s="7" t="s">
        <v>1076</v>
      </c>
      <c r="H7455" s="7" t="s">
        <v>1022</v>
      </c>
      <c r="I7455" s="6" t="s">
        <v>10</v>
      </c>
      <c r="J7455" s="1">
        <v>-23979</v>
      </c>
      <c r="K7455" s="1">
        <v>0</v>
      </c>
      <c r="L7455" s="1">
        <v>0</v>
      </c>
      <c r="M7455" s="1">
        <v>-23979</v>
      </c>
      <c r="N7455" s="1">
        <v>0</v>
      </c>
      <c r="O7455" s="1">
        <v>0</v>
      </c>
      <c r="P7455" s="1"/>
      <c r="Q7455" s="12"/>
      <c r="R7455" s="29">
        <f t="shared" si="352"/>
        <v>0</v>
      </c>
      <c r="S7455" t="str">
        <f t="shared" si="353"/>
        <v>OK</v>
      </c>
      <c r="T7455" s="10">
        <f>IFERROR(VLOOKUP(A7455,[1]!Tabla1[[#All],[Material]:[venta nueva]],38,FALSE),0)</f>
        <v>0</v>
      </c>
    </row>
    <row r="7456" spans="1:20" hidden="1" x14ac:dyDescent="0.35">
      <c r="A7456">
        <f t="shared" si="354"/>
        <v>1023445</v>
      </c>
      <c r="B7456" s="6" t="s">
        <v>1433</v>
      </c>
      <c r="C7456" s="7" t="s">
        <v>553</v>
      </c>
      <c r="D7456" s="7" t="s">
        <v>1096</v>
      </c>
      <c r="E7456" s="7" t="s">
        <v>1460</v>
      </c>
      <c r="F7456" s="7" t="s">
        <v>476</v>
      </c>
      <c r="G7456" s="7" t="s">
        <v>1075</v>
      </c>
      <c r="H7456" s="7" t="s">
        <v>1011</v>
      </c>
      <c r="I7456" s="6" t="s">
        <v>9</v>
      </c>
      <c r="J7456" s="1"/>
      <c r="K7456" s="1"/>
      <c r="L7456" s="1"/>
      <c r="M7456" s="1"/>
      <c r="N7456" s="1"/>
      <c r="O7456" s="1"/>
      <c r="P7456" s="1">
        <v>20015.099999999999</v>
      </c>
      <c r="Q7456" s="12"/>
      <c r="R7456" s="29">
        <f t="shared" si="352"/>
        <v>-20015.099999999999</v>
      </c>
      <c r="S7456" t="str">
        <f t="shared" si="353"/>
        <v>Pendiente de ingreso</v>
      </c>
      <c r="T7456" s="10">
        <f>IFERROR(VLOOKUP(A7456,[1]!Tabla1[[#All],[Material]:[venta nueva]],38,FALSE),0)</f>
        <v>0</v>
      </c>
    </row>
    <row r="7457" spans="1:20" hidden="1" x14ac:dyDescent="0.35">
      <c r="A7457">
        <f t="shared" si="354"/>
        <v>1023446</v>
      </c>
      <c r="B7457" s="6" t="s">
        <v>1433</v>
      </c>
      <c r="C7457" s="7" t="s">
        <v>553</v>
      </c>
      <c r="D7457" s="7" t="s">
        <v>1096</v>
      </c>
      <c r="E7457" s="7" t="s">
        <v>1461</v>
      </c>
      <c r="F7457" s="7" t="s">
        <v>1462</v>
      </c>
      <c r="G7457" s="7" t="s">
        <v>1082</v>
      </c>
      <c r="H7457" s="7" t="s">
        <v>1014</v>
      </c>
      <c r="I7457" s="6" t="s">
        <v>8</v>
      </c>
      <c r="J7457" s="1"/>
      <c r="K7457" s="1"/>
      <c r="L7457" s="1"/>
      <c r="M7457" s="1">
        <v>0</v>
      </c>
      <c r="N7457" s="1">
        <v>22140</v>
      </c>
      <c r="O7457" s="1">
        <v>22140</v>
      </c>
      <c r="P7457" s="1">
        <v>22140</v>
      </c>
      <c r="Q7457" s="12"/>
      <c r="R7457" s="29">
        <f t="shared" si="352"/>
        <v>0</v>
      </c>
      <c r="S7457" t="str">
        <f t="shared" si="353"/>
        <v>OK</v>
      </c>
      <c r="T7457" s="10">
        <f>IFERROR(VLOOKUP(A7457,[1]!Tabla1[[#All],[Material]:[venta nueva]],38,FALSE),0)</f>
        <v>0</v>
      </c>
    </row>
    <row r="7458" spans="1:20" hidden="1" x14ac:dyDescent="0.35">
      <c r="A7458">
        <f t="shared" si="354"/>
        <v>1020086</v>
      </c>
      <c r="B7458" s="6" t="s">
        <v>1433</v>
      </c>
      <c r="C7458" s="7" t="s">
        <v>553</v>
      </c>
      <c r="D7458" s="7" t="s">
        <v>1097</v>
      </c>
      <c r="E7458" s="7" t="s">
        <v>1248</v>
      </c>
      <c r="F7458" s="7" t="s">
        <v>1249</v>
      </c>
      <c r="G7458" s="7" t="s">
        <v>1075</v>
      </c>
      <c r="H7458" s="7" t="s">
        <v>1002</v>
      </c>
      <c r="I7458" s="6" t="s">
        <v>11</v>
      </c>
      <c r="J7458" s="1"/>
      <c r="K7458" s="1"/>
      <c r="L7458" s="1"/>
      <c r="M7458" s="1"/>
      <c r="N7458" s="1"/>
      <c r="O7458" s="1"/>
      <c r="P7458" s="1"/>
      <c r="Q7458" s="12">
        <v>105836.64200000001</v>
      </c>
      <c r="R7458" s="29">
        <f t="shared" si="352"/>
        <v>0</v>
      </c>
      <c r="S7458" t="str">
        <f t="shared" si="353"/>
        <v>OK</v>
      </c>
      <c r="T7458" s="10">
        <f>IFERROR(VLOOKUP(A7458,[1]!Tabla1[[#All],[Material]:[venta nueva]],38,FALSE),0)</f>
        <v>0</v>
      </c>
    </row>
    <row r="7459" spans="1:20" hidden="1" x14ac:dyDescent="0.35">
      <c r="A7459">
        <f t="shared" si="354"/>
        <v>1020105</v>
      </c>
      <c r="B7459" s="6" t="s">
        <v>1433</v>
      </c>
      <c r="C7459" s="7" t="s">
        <v>553</v>
      </c>
      <c r="D7459" s="7" t="s">
        <v>1097</v>
      </c>
      <c r="E7459" s="7" t="s">
        <v>19</v>
      </c>
      <c r="F7459" s="7" t="s">
        <v>20</v>
      </c>
      <c r="G7459" s="7" t="s">
        <v>1075</v>
      </c>
      <c r="H7459" s="7" t="s">
        <v>1002</v>
      </c>
      <c r="I7459" s="6" t="s">
        <v>16</v>
      </c>
      <c r="J7459" s="1"/>
      <c r="K7459" s="1"/>
      <c r="L7459" s="1"/>
      <c r="M7459" s="1"/>
      <c r="N7459" s="1"/>
      <c r="O7459" s="1"/>
      <c r="P7459" s="1"/>
      <c r="Q7459" s="12">
        <v>81137.881999999998</v>
      </c>
      <c r="R7459" s="29">
        <f t="shared" si="352"/>
        <v>0</v>
      </c>
      <c r="S7459" t="str">
        <f t="shared" si="353"/>
        <v>OK</v>
      </c>
      <c r="T7459" s="10">
        <f>IFERROR(VLOOKUP(A7459,[1]!Tabla1[[#All],[Material]:[venta nueva]],38,FALSE),0)</f>
        <v>0</v>
      </c>
    </row>
    <row r="7460" spans="1:20" hidden="1" x14ac:dyDescent="0.35">
      <c r="A7460">
        <f t="shared" si="354"/>
        <v>1020110</v>
      </c>
      <c r="B7460" s="6" t="s">
        <v>1433</v>
      </c>
      <c r="C7460" s="7" t="s">
        <v>553</v>
      </c>
      <c r="D7460" s="7" t="s">
        <v>1097</v>
      </c>
      <c r="E7460" s="7" t="s">
        <v>21</v>
      </c>
      <c r="F7460" s="7" t="s">
        <v>22</v>
      </c>
      <c r="G7460" s="7" t="s">
        <v>1075</v>
      </c>
      <c r="H7460" s="7" t="s">
        <v>1003</v>
      </c>
      <c r="I7460" s="6" t="s">
        <v>16</v>
      </c>
      <c r="J7460" s="1"/>
      <c r="K7460" s="1"/>
      <c r="L7460" s="1"/>
      <c r="M7460" s="1"/>
      <c r="N7460" s="1"/>
      <c r="O7460" s="1"/>
      <c r="P7460" s="1"/>
      <c r="Q7460" s="12">
        <v>490284.62699999998</v>
      </c>
      <c r="R7460" s="29">
        <f t="shared" si="352"/>
        <v>0</v>
      </c>
      <c r="S7460" t="str">
        <f t="shared" si="353"/>
        <v>OK</v>
      </c>
      <c r="T7460" s="10">
        <f>IFERROR(VLOOKUP(A7460,[1]!Tabla1[[#All],[Material]:[venta nueva]],38,FALSE),0)</f>
        <v>0</v>
      </c>
    </row>
    <row r="7461" spans="1:20" hidden="1" x14ac:dyDescent="0.35">
      <c r="A7461">
        <f t="shared" si="354"/>
        <v>1020284</v>
      </c>
      <c r="B7461" s="6" t="s">
        <v>1433</v>
      </c>
      <c r="C7461" s="7" t="s">
        <v>553</v>
      </c>
      <c r="D7461" s="7" t="s">
        <v>1097</v>
      </c>
      <c r="E7461" s="7" t="s">
        <v>23</v>
      </c>
      <c r="F7461" s="7" t="s">
        <v>24</v>
      </c>
      <c r="G7461" s="7" t="s">
        <v>1076</v>
      </c>
      <c r="H7461" s="7" t="s">
        <v>1004</v>
      </c>
      <c r="I7461" s="6" t="s">
        <v>16</v>
      </c>
      <c r="J7461" s="1"/>
      <c r="K7461" s="1"/>
      <c r="L7461" s="1"/>
      <c r="M7461" s="1"/>
      <c r="N7461" s="1"/>
      <c r="O7461" s="1"/>
      <c r="P7461" s="1"/>
      <c r="Q7461" s="12">
        <v>5241.0349999999999</v>
      </c>
      <c r="R7461" s="29">
        <f t="shared" si="352"/>
        <v>0</v>
      </c>
      <c r="S7461" t="str">
        <f t="shared" si="353"/>
        <v>OK</v>
      </c>
      <c r="T7461" s="10">
        <f>IFERROR(VLOOKUP(A7461,[1]!Tabla1[[#All],[Material]:[venta nueva]],38,FALSE),0)</f>
        <v>0</v>
      </c>
    </row>
    <row r="7462" spans="1:20" hidden="1" x14ac:dyDescent="0.35">
      <c r="A7462">
        <f t="shared" si="354"/>
        <v>1020326</v>
      </c>
      <c r="B7462" s="6" t="s">
        <v>1433</v>
      </c>
      <c r="C7462" s="7" t="s">
        <v>553</v>
      </c>
      <c r="D7462" s="7" t="s">
        <v>1097</v>
      </c>
      <c r="E7462" s="7" t="s">
        <v>25</v>
      </c>
      <c r="F7462" s="7" t="s">
        <v>26</v>
      </c>
      <c r="G7462" s="7" t="s">
        <v>1077</v>
      </c>
      <c r="H7462" s="7" t="s">
        <v>1005</v>
      </c>
      <c r="I7462" s="6" t="s">
        <v>16</v>
      </c>
      <c r="J7462" s="1"/>
      <c r="K7462" s="1"/>
      <c r="L7462" s="1"/>
      <c r="M7462" s="1"/>
      <c r="N7462" s="1"/>
      <c r="O7462" s="1"/>
      <c r="P7462" s="1"/>
      <c r="Q7462" s="12">
        <v>244546.598</v>
      </c>
      <c r="R7462" s="29">
        <f t="shared" si="352"/>
        <v>0</v>
      </c>
      <c r="S7462" t="str">
        <f t="shared" si="353"/>
        <v>OK</v>
      </c>
      <c r="T7462" s="10">
        <f>IFERROR(VLOOKUP(A7462,[1]!Tabla1[[#All],[Material]:[venta nueva]],38,FALSE),0)</f>
        <v>0</v>
      </c>
    </row>
    <row r="7463" spans="1:20" hidden="1" x14ac:dyDescent="0.35">
      <c r="A7463">
        <f t="shared" si="354"/>
        <v>1020339</v>
      </c>
      <c r="B7463" s="6" t="s">
        <v>1433</v>
      </c>
      <c r="C7463" s="7" t="s">
        <v>553</v>
      </c>
      <c r="D7463" s="7" t="s">
        <v>1097</v>
      </c>
      <c r="E7463" s="7" t="s">
        <v>27</v>
      </c>
      <c r="F7463" s="7" t="s">
        <v>28</v>
      </c>
      <c r="G7463" s="7" t="s">
        <v>1078</v>
      </c>
      <c r="H7463" s="7" t="s">
        <v>1006</v>
      </c>
      <c r="I7463" s="6" t="s">
        <v>11</v>
      </c>
      <c r="J7463" s="1"/>
      <c r="K7463" s="1"/>
      <c r="L7463" s="1"/>
      <c r="M7463" s="1"/>
      <c r="N7463" s="1"/>
      <c r="O7463" s="1"/>
      <c r="P7463" s="1"/>
      <c r="Q7463" s="12">
        <v>138307</v>
      </c>
      <c r="R7463" s="29">
        <f t="shared" si="352"/>
        <v>0</v>
      </c>
      <c r="S7463" t="str">
        <f t="shared" si="353"/>
        <v>OK</v>
      </c>
      <c r="T7463" s="10">
        <f>IFERROR(VLOOKUP(A7463,[1]!Tabla1[[#All],[Material]:[venta nueva]],38,FALSE),0)</f>
        <v>0</v>
      </c>
    </row>
    <row r="7464" spans="1:20" hidden="1" x14ac:dyDescent="0.35">
      <c r="A7464">
        <f t="shared" si="354"/>
        <v>1020352</v>
      </c>
      <c r="B7464" s="6" t="s">
        <v>1433</v>
      </c>
      <c r="C7464" s="7" t="s">
        <v>553</v>
      </c>
      <c r="D7464" s="7" t="s">
        <v>1097</v>
      </c>
      <c r="E7464" s="7" t="s">
        <v>31</v>
      </c>
      <c r="F7464" s="7" t="s">
        <v>32</v>
      </c>
      <c r="G7464" s="7" t="s">
        <v>1080</v>
      </c>
      <c r="H7464" s="7" t="s">
        <v>1008</v>
      </c>
      <c r="I7464" s="6" t="s">
        <v>11</v>
      </c>
      <c r="J7464" s="1"/>
      <c r="K7464" s="1"/>
      <c r="L7464" s="1"/>
      <c r="M7464" s="1"/>
      <c r="N7464" s="1"/>
      <c r="O7464" s="1"/>
      <c r="P7464" s="1"/>
      <c r="Q7464" s="12">
        <v>53604.623</v>
      </c>
      <c r="R7464" s="29">
        <f t="shared" si="352"/>
        <v>0</v>
      </c>
      <c r="S7464" t="str">
        <f t="shared" si="353"/>
        <v>OK</v>
      </c>
      <c r="T7464" s="10">
        <f>IFERROR(VLOOKUP(A7464,[1]!Tabla1[[#All],[Material]:[venta nueva]],38,FALSE),0)</f>
        <v>0</v>
      </c>
    </row>
    <row r="7465" spans="1:20" hidden="1" x14ac:dyDescent="0.35">
      <c r="A7465">
        <f t="shared" si="354"/>
        <v>1020367</v>
      </c>
      <c r="B7465" s="6" t="s">
        <v>1433</v>
      </c>
      <c r="C7465" s="7" t="s">
        <v>553</v>
      </c>
      <c r="D7465" s="7" t="s">
        <v>1097</v>
      </c>
      <c r="E7465" s="7" t="s">
        <v>33</v>
      </c>
      <c r="F7465" s="7" t="s">
        <v>34</v>
      </c>
      <c r="G7465" s="7" t="s">
        <v>1078</v>
      </c>
      <c r="H7465" s="7" t="s">
        <v>1009</v>
      </c>
      <c r="I7465" s="6" t="s">
        <v>11</v>
      </c>
      <c r="J7465" s="1"/>
      <c r="K7465" s="1"/>
      <c r="L7465" s="1"/>
      <c r="M7465" s="1"/>
      <c r="N7465" s="1"/>
      <c r="O7465" s="1"/>
      <c r="P7465" s="1"/>
      <c r="Q7465" s="12">
        <v>68705.813999999998</v>
      </c>
      <c r="R7465" s="29">
        <f t="shared" si="352"/>
        <v>0</v>
      </c>
      <c r="S7465" t="str">
        <f t="shared" si="353"/>
        <v>OK</v>
      </c>
      <c r="T7465" s="10">
        <f>IFERROR(VLOOKUP(A7465,[1]!Tabla1[[#All],[Material]:[venta nueva]],38,FALSE),0)</f>
        <v>0</v>
      </c>
    </row>
    <row r="7466" spans="1:20" hidden="1" x14ac:dyDescent="0.35">
      <c r="A7466">
        <f t="shared" si="354"/>
        <v>1020412</v>
      </c>
      <c r="B7466" s="6" t="s">
        <v>1433</v>
      </c>
      <c r="C7466" s="7" t="s">
        <v>553</v>
      </c>
      <c r="D7466" s="7" t="s">
        <v>1097</v>
      </c>
      <c r="E7466" s="7" t="s">
        <v>35</v>
      </c>
      <c r="F7466" s="7" t="s">
        <v>36</v>
      </c>
      <c r="G7466" s="7" t="s">
        <v>1081</v>
      </c>
      <c r="H7466" s="7" t="s">
        <v>1010</v>
      </c>
      <c r="I7466" s="6" t="s">
        <v>11</v>
      </c>
      <c r="J7466" s="1"/>
      <c r="K7466" s="1"/>
      <c r="L7466" s="1"/>
      <c r="M7466" s="1"/>
      <c r="N7466" s="1"/>
      <c r="O7466" s="1"/>
      <c r="P7466" s="1"/>
      <c r="Q7466" s="12">
        <v>213744.538</v>
      </c>
      <c r="R7466" s="29">
        <f t="shared" si="352"/>
        <v>0</v>
      </c>
      <c r="S7466" t="str">
        <f t="shared" si="353"/>
        <v>OK</v>
      </c>
      <c r="T7466" s="10">
        <f>IFERROR(VLOOKUP(A7466,[1]!Tabla1[[#All],[Material]:[venta nueva]],38,FALSE),0)</f>
        <v>0</v>
      </c>
    </row>
    <row r="7467" spans="1:20" hidden="1" x14ac:dyDescent="0.35">
      <c r="A7467">
        <f t="shared" si="354"/>
        <v>1020589</v>
      </c>
      <c r="B7467" s="6" t="s">
        <v>1433</v>
      </c>
      <c r="C7467" s="7" t="s">
        <v>553</v>
      </c>
      <c r="D7467" s="7" t="s">
        <v>1097</v>
      </c>
      <c r="E7467" s="7" t="s">
        <v>37</v>
      </c>
      <c r="F7467" s="7" t="s">
        <v>38</v>
      </c>
      <c r="G7467" s="7" t="s">
        <v>1075</v>
      </c>
      <c r="H7467" s="7" t="s">
        <v>1003</v>
      </c>
      <c r="I7467" s="6" t="s">
        <v>16</v>
      </c>
      <c r="J7467" s="1"/>
      <c r="K7467" s="1"/>
      <c r="L7467" s="1"/>
      <c r="M7467" s="1"/>
      <c r="N7467" s="1"/>
      <c r="O7467" s="1"/>
      <c r="P7467" s="1"/>
      <c r="Q7467" s="12">
        <v>34373.322999999997</v>
      </c>
      <c r="R7467" s="29">
        <f t="shared" si="352"/>
        <v>0</v>
      </c>
      <c r="S7467" t="str">
        <f t="shared" si="353"/>
        <v>OK</v>
      </c>
      <c r="T7467" s="10">
        <f>IFERROR(VLOOKUP(A7467,[1]!Tabla1[[#All],[Material]:[venta nueva]],38,FALSE),0)</f>
        <v>0</v>
      </c>
    </row>
    <row r="7468" spans="1:20" hidden="1" x14ac:dyDescent="0.35">
      <c r="A7468">
        <f t="shared" si="354"/>
        <v>1020592</v>
      </c>
      <c r="B7468" s="6" t="s">
        <v>1433</v>
      </c>
      <c r="C7468" s="7" t="s">
        <v>553</v>
      </c>
      <c r="D7468" s="7" t="s">
        <v>1097</v>
      </c>
      <c r="E7468" s="7" t="s">
        <v>39</v>
      </c>
      <c r="F7468" s="7" t="s">
        <v>40</v>
      </c>
      <c r="G7468" s="7" t="s">
        <v>1075</v>
      </c>
      <c r="H7468" s="7" t="s">
        <v>1011</v>
      </c>
      <c r="I7468" s="6" t="s">
        <v>16</v>
      </c>
      <c r="J7468" s="1"/>
      <c r="K7468" s="1"/>
      <c r="L7468" s="1"/>
      <c r="M7468" s="1"/>
      <c r="N7468" s="1"/>
      <c r="O7468" s="1"/>
      <c r="P7468" s="1"/>
      <c r="Q7468" s="12">
        <v>187876.98699999999</v>
      </c>
      <c r="R7468" s="29">
        <f t="shared" si="352"/>
        <v>0</v>
      </c>
      <c r="S7468" t="str">
        <f t="shared" si="353"/>
        <v>OK</v>
      </c>
      <c r="T7468" s="10">
        <f>IFERROR(VLOOKUP(A7468,[1]!Tabla1[[#All],[Material]:[venta nueva]],38,FALSE),0)</f>
        <v>0</v>
      </c>
    </row>
    <row r="7469" spans="1:20" hidden="1" x14ac:dyDescent="0.35">
      <c r="A7469">
        <f t="shared" si="354"/>
        <v>1020620</v>
      </c>
      <c r="B7469" s="6" t="s">
        <v>1433</v>
      </c>
      <c r="C7469" s="7" t="s">
        <v>553</v>
      </c>
      <c r="D7469" s="7" t="s">
        <v>1097</v>
      </c>
      <c r="E7469" s="7" t="s">
        <v>41</v>
      </c>
      <c r="F7469" s="7" t="s">
        <v>42</v>
      </c>
      <c r="G7469" s="7" t="s">
        <v>1075</v>
      </c>
      <c r="H7469" s="7" t="s">
        <v>1011</v>
      </c>
      <c r="I7469" s="6" t="s">
        <v>16</v>
      </c>
      <c r="J7469" s="1"/>
      <c r="K7469" s="1"/>
      <c r="L7469" s="1"/>
      <c r="M7469" s="1"/>
      <c r="N7469" s="1"/>
      <c r="O7469" s="1"/>
      <c r="P7469" s="1"/>
      <c r="Q7469" s="12">
        <v>26505.152999999998</v>
      </c>
      <c r="R7469" s="29">
        <f t="shared" si="352"/>
        <v>0</v>
      </c>
      <c r="S7469" t="str">
        <f t="shared" si="353"/>
        <v>OK</v>
      </c>
      <c r="T7469" s="10">
        <f>IFERROR(VLOOKUP(A7469,[1]!Tabla1[[#All],[Material]:[venta nueva]],38,FALSE),0)</f>
        <v>0</v>
      </c>
    </row>
    <row r="7470" spans="1:20" hidden="1" x14ac:dyDescent="0.35">
      <c r="A7470">
        <f t="shared" si="354"/>
        <v>1020636</v>
      </c>
      <c r="B7470" s="6" t="s">
        <v>1433</v>
      </c>
      <c r="C7470" s="7" t="s">
        <v>553</v>
      </c>
      <c r="D7470" s="7" t="s">
        <v>1097</v>
      </c>
      <c r="E7470" s="7" t="s">
        <v>43</v>
      </c>
      <c r="F7470" s="7" t="s">
        <v>44</v>
      </c>
      <c r="G7470" s="7" t="s">
        <v>985</v>
      </c>
      <c r="H7470" s="7" t="s">
        <v>1012</v>
      </c>
      <c r="I7470" s="6" t="s">
        <v>16</v>
      </c>
      <c r="J7470" s="1"/>
      <c r="K7470" s="1"/>
      <c r="L7470" s="1"/>
      <c r="M7470" s="1"/>
      <c r="N7470" s="1"/>
      <c r="O7470" s="1"/>
      <c r="P7470" s="1"/>
      <c r="Q7470" s="12">
        <v>20030.087</v>
      </c>
      <c r="R7470" s="29">
        <f t="shared" si="352"/>
        <v>0</v>
      </c>
      <c r="S7470" t="str">
        <f t="shared" si="353"/>
        <v>OK</v>
      </c>
      <c r="T7470" s="10">
        <f>IFERROR(VLOOKUP(A7470,[1]!Tabla1[[#All],[Material]:[venta nueva]],38,FALSE),0)</f>
        <v>0</v>
      </c>
    </row>
    <row r="7471" spans="1:20" hidden="1" x14ac:dyDescent="0.35">
      <c r="A7471">
        <f t="shared" si="354"/>
        <v>1020637</v>
      </c>
      <c r="B7471" s="6" t="s">
        <v>1433</v>
      </c>
      <c r="C7471" s="7" t="s">
        <v>553</v>
      </c>
      <c r="D7471" s="7" t="s">
        <v>1097</v>
      </c>
      <c r="E7471" s="7" t="s">
        <v>45</v>
      </c>
      <c r="F7471" s="7" t="s">
        <v>46</v>
      </c>
      <c r="G7471" s="7" t="s">
        <v>1082</v>
      </c>
      <c r="H7471" s="7" t="s">
        <v>1013</v>
      </c>
      <c r="I7471" s="6" t="s">
        <v>16</v>
      </c>
      <c r="J7471" s="1"/>
      <c r="K7471" s="1"/>
      <c r="L7471" s="1"/>
      <c r="M7471" s="1"/>
      <c r="N7471" s="1"/>
      <c r="O7471" s="1"/>
      <c r="P7471" s="1"/>
      <c r="Q7471" s="12">
        <v>218575.79199999999</v>
      </c>
      <c r="R7471" s="29">
        <f t="shared" si="352"/>
        <v>0</v>
      </c>
      <c r="S7471" t="str">
        <f t="shared" si="353"/>
        <v>OK</v>
      </c>
      <c r="T7471" s="10">
        <f>IFERROR(VLOOKUP(A7471,[1]!Tabla1[[#All],[Material]:[venta nueva]],38,FALSE),0)</f>
        <v>0</v>
      </c>
    </row>
    <row r="7472" spans="1:20" hidden="1" x14ac:dyDescent="0.35">
      <c r="A7472">
        <f t="shared" si="354"/>
        <v>1020660</v>
      </c>
      <c r="B7472" s="6" t="s">
        <v>1433</v>
      </c>
      <c r="C7472" s="7" t="s">
        <v>553</v>
      </c>
      <c r="D7472" s="7" t="s">
        <v>1097</v>
      </c>
      <c r="E7472" s="7" t="s">
        <v>1416</v>
      </c>
      <c r="F7472" s="7" t="s">
        <v>247</v>
      </c>
      <c r="G7472" s="7" t="s">
        <v>1086</v>
      </c>
      <c r="H7472" s="7" t="s">
        <v>1041</v>
      </c>
      <c r="I7472" s="6" t="s">
        <v>12</v>
      </c>
      <c r="J7472" s="1"/>
      <c r="K7472" s="1"/>
      <c r="L7472" s="1"/>
      <c r="M7472" s="1"/>
      <c r="N7472" s="1"/>
      <c r="O7472" s="1"/>
      <c r="P7472" s="1"/>
      <c r="Q7472" s="12">
        <v>199999.992</v>
      </c>
      <c r="R7472" s="29">
        <f t="shared" si="352"/>
        <v>0</v>
      </c>
      <c r="S7472" t="str">
        <f t="shared" si="353"/>
        <v>OK</v>
      </c>
      <c r="T7472" s="10">
        <f>IFERROR(VLOOKUP(A7472,[1]!Tabla1[[#All],[Material]:[venta nueva]],38,FALSE),0)</f>
        <v>0</v>
      </c>
    </row>
    <row r="7473" spans="1:20" hidden="1" x14ac:dyDescent="0.35">
      <c r="A7473">
        <f t="shared" si="354"/>
        <v>1020664</v>
      </c>
      <c r="B7473" s="6" t="s">
        <v>1433</v>
      </c>
      <c r="C7473" s="7" t="s">
        <v>553</v>
      </c>
      <c r="D7473" s="7" t="s">
        <v>1097</v>
      </c>
      <c r="E7473" s="7" t="s">
        <v>49</v>
      </c>
      <c r="F7473" s="7" t="s">
        <v>50</v>
      </c>
      <c r="G7473" s="7" t="s">
        <v>1076</v>
      </c>
      <c r="H7473" s="7" t="s">
        <v>1004</v>
      </c>
      <c r="I7473" s="6" t="s">
        <v>16</v>
      </c>
      <c r="J7473" s="1"/>
      <c r="K7473" s="1"/>
      <c r="L7473" s="1"/>
      <c r="M7473" s="1"/>
      <c r="N7473" s="1"/>
      <c r="O7473" s="1"/>
      <c r="P7473" s="1"/>
      <c r="Q7473" s="12">
        <v>988.70500000000004</v>
      </c>
      <c r="R7473" s="29">
        <f t="shared" si="352"/>
        <v>0</v>
      </c>
      <c r="S7473" t="str">
        <f t="shared" si="353"/>
        <v>OK</v>
      </c>
      <c r="T7473" s="10">
        <f>IFERROR(VLOOKUP(A7473,[1]!Tabla1[[#All],[Material]:[venta nueva]],38,FALSE),0)</f>
        <v>0</v>
      </c>
    </row>
    <row r="7474" spans="1:20" hidden="1" x14ac:dyDescent="0.35">
      <c r="A7474">
        <f t="shared" si="354"/>
        <v>1020665</v>
      </c>
      <c r="B7474" s="6" t="s">
        <v>1433</v>
      </c>
      <c r="C7474" s="7" t="s">
        <v>553</v>
      </c>
      <c r="D7474" s="7" t="s">
        <v>1097</v>
      </c>
      <c r="E7474" s="7" t="s">
        <v>51</v>
      </c>
      <c r="F7474" s="7" t="s">
        <v>52</v>
      </c>
      <c r="G7474" s="7" t="s">
        <v>1076</v>
      </c>
      <c r="H7474" s="7" t="s">
        <v>1004</v>
      </c>
      <c r="I7474" s="6" t="s">
        <v>16</v>
      </c>
      <c r="J7474" s="1"/>
      <c r="K7474" s="1"/>
      <c r="L7474" s="1"/>
      <c r="M7474" s="1"/>
      <c r="N7474" s="1"/>
      <c r="O7474" s="1"/>
      <c r="P7474" s="1"/>
      <c r="Q7474" s="12">
        <v>11715.633</v>
      </c>
      <c r="R7474" s="29">
        <f t="shared" si="352"/>
        <v>0</v>
      </c>
      <c r="S7474" t="str">
        <f t="shared" si="353"/>
        <v>OK</v>
      </c>
      <c r="T7474" s="10">
        <f>IFERROR(VLOOKUP(A7474,[1]!Tabla1[[#All],[Material]:[venta nueva]],38,FALSE),0)</f>
        <v>0</v>
      </c>
    </row>
    <row r="7475" spans="1:20" hidden="1" x14ac:dyDescent="0.35">
      <c r="A7475">
        <f t="shared" si="354"/>
        <v>1020681</v>
      </c>
      <c r="B7475" s="6" t="s">
        <v>1433</v>
      </c>
      <c r="C7475" s="7" t="s">
        <v>553</v>
      </c>
      <c r="D7475" s="7" t="s">
        <v>1097</v>
      </c>
      <c r="E7475" s="7" t="s">
        <v>55</v>
      </c>
      <c r="F7475" s="7" t="s">
        <v>56</v>
      </c>
      <c r="G7475" s="7" t="s">
        <v>1075</v>
      </c>
      <c r="H7475" s="7" t="s">
        <v>1003</v>
      </c>
      <c r="I7475" s="6" t="s">
        <v>16</v>
      </c>
      <c r="J7475" s="1"/>
      <c r="K7475" s="1"/>
      <c r="L7475" s="1"/>
      <c r="M7475" s="1"/>
      <c r="N7475" s="1"/>
      <c r="O7475" s="1"/>
      <c r="P7475" s="1"/>
      <c r="Q7475" s="12">
        <v>3391.0129999999999</v>
      </c>
      <c r="R7475" s="29">
        <f t="shared" si="352"/>
        <v>0</v>
      </c>
      <c r="S7475" t="str">
        <f t="shared" si="353"/>
        <v>OK</v>
      </c>
      <c r="T7475" s="10">
        <f>IFERROR(VLOOKUP(A7475,[1]!Tabla1[[#All],[Material]:[venta nueva]],38,FALSE),0)</f>
        <v>0</v>
      </c>
    </row>
    <row r="7476" spans="1:20" hidden="1" x14ac:dyDescent="0.35">
      <c r="A7476">
        <f t="shared" si="354"/>
        <v>1020704</v>
      </c>
      <c r="B7476" s="6" t="s">
        <v>1433</v>
      </c>
      <c r="C7476" s="7" t="s">
        <v>553</v>
      </c>
      <c r="D7476" s="7" t="s">
        <v>1097</v>
      </c>
      <c r="E7476" s="7" t="s">
        <v>57</v>
      </c>
      <c r="F7476" s="7" t="s">
        <v>58</v>
      </c>
      <c r="G7476" s="7" t="s">
        <v>985</v>
      </c>
      <c r="H7476" s="7" t="s">
        <v>1012</v>
      </c>
      <c r="I7476" s="6" t="s">
        <v>16</v>
      </c>
      <c r="J7476" s="1"/>
      <c r="K7476" s="1"/>
      <c r="L7476" s="1"/>
      <c r="M7476" s="1"/>
      <c r="N7476" s="1"/>
      <c r="O7476" s="1"/>
      <c r="P7476" s="1"/>
      <c r="Q7476" s="12">
        <v>1004.0309999999999</v>
      </c>
      <c r="R7476" s="29">
        <f t="shared" si="352"/>
        <v>0</v>
      </c>
      <c r="S7476" t="str">
        <f t="shared" si="353"/>
        <v>OK</v>
      </c>
      <c r="T7476" s="10">
        <f>IFERROR(VLOOKUP(A7476,[1]!Tabla1[[#All],[Material]:[venta nueva]],38,FALSE),0)</f>
        <v>0</v>
      </c>
    </row>
    <row r="7477" spans="1:20" hidden="1" x14ac:dyDescent="0.35">
      <c r="A7477">
        <f t="shared" si="354"/>
        <v>1020715</v>
      </c>
      <c r="B7477" s="6" t="s">
        <v>1433</v>
      </c>
      <c r="C7477" s="7" t="s">
        <v>553</v>
      </c>
      <c r="D7477" s="7" t="s">
        <v>1097</v>
      </c>
      <c r="E7477" s="7" t="s">
        <v>59</v>
      </c>
      <c r="F7477" s="7" t="s">
        <v>60</v>
      </c>
      <c r="G7477" s="7" t="s">
        <v>1082</v>
      </c>
      <c r="H7477" s="7" t="s">
        <v>1014</v>
      </c>
      <c r="I7477" s="6" t="s">
        <v>16</v>
      </c>
      <c r="J7477" s="1"/>
      <c r="K7477" s="1"/>
      <c r="L7477" s="1"/>
      <c r="M7477" s="1"/>
      <c r="N7477" s="1"/>
      <c r="O7477" s="1"/>
      <c r="P7477" s="1"/>
      <c r="Q7477" s="12">
        <v>1627.7750000000001</v>
      </c>
      <c r="R7477" s="29">
        <f t="shared" si="352"/>
        <v>0</v>
      </c>
      <c r="S7477" t="str">
        <f t="shared" si="353"/>
        <v>OK</v>
      </c>
      <c r="T7477" s="10">
        <f>IFERROR(VLOOKUP(A7477,[1]!Tabla1[[#All],[Material]:[venta nueva]],38,FALSE),0)</f>
        <v>0</v>
      </c>
    </row>
    <row r="7478" spans="1:20" hidden="1" x14ac:dyDescent="0.35">
      <c r="A7478">
        <f t="shared" si="354"/>
        <v>1020731</v>
      </c>
      <c r="B7478" s="6" t="s">
        <v>1433</v>
      </c>
      <c r="C7478" s="7" t="s">
        <v>553</v>
      </c>
      <c r="D7478" s="7" t="s">
        <v>1097</v>
      </c>
      <c r="E7478" s="7" t="s">
        <v>61</v>
      </c>
      <c r="F7478" s="7" t="s">
        <v>62</v>
      </c>
      <c r="G7478" s="7" t="s">
        <v>1082</v>
      </c>
      <c r="H7478" s="7" t="s">
        <v>1013</v>
      </c>
      <c r="I7478" s="6" t="s">
        <v>16</v>
      </c>
      <c r="J7478" s="1"/>
      <c r="K7478" s="1"/>
      <c r="L7478" s="1"/>
      <c r="M7478" s="1"/>
      <c r="N7478" s="1"/>
      <c r="O7478" s="1"/>
      <c r="P7478" s="1"/>
      <c r="Q7478" s="12">
        <v>24576.578000000001</v>
      </c>
      <c r="R7478" s="29">
        <f t="shared" si="352"/>
        <v>0</v>
      </c>
      <c r="S7478" t="str">
        <f t="shared" si="353"/>
        <v>OK</v>
      </c>
      <c r="T7478" s="10">
        <f>IFERROR(VLOOKUP(A7478,[1]!Tabla1[[#All],[Material]:[venta nueva]],38,FALSE),0)</f>
        <v>0</v>
      </c>
    </row>
    <row r="7479" spans="1:20" hidden="1" x14ac:dyDescent="0.35">
      <c r="A7479">
        <f t="shared" si="354"/>
        <v>1020758</v>
      </c>
      <c r="B7479" s="6" t="s">
        <v>1433</v>
      </c>
      <c r="C7479" s="7" t="s">
        <v>553</v>
      </c>
      <c r="D7479" s="7" t="s">
        <v>1097</v>
      </c>
      <c r="E7479" s="7" t="s">
        <v>63</v>
      </c>
      <c r="F7479" s="7" t="s">
        <v>64</v>
      </c>
      <c r="G7479" s="7" t="s">
        <v>1075</v>
      </c>
      <c r="H7479" s="7" t="s">
        <v>1011</v>
      </c>
      <c r="I7479" s="6" t="s">
        <v>16</v>
      </c>
      <c r="J7479" s="1"/>
      <c r="K7479" s="1"/>
      <c r="L7479" s="1"/>
      <c r="M7479" s="1"/>
      <c r="N7479" s="1"/>
      <c r="O7479" s="1"/>
      <c r="P7479" s="1"/>
      <c r="Q7479" s="12">
        <v>13881.535</v>
      </c>
      <c r="R7479" s="29">
        <f t="shared" ref="R7479:R7542" si="355">+O7479-P7479</f>
        <v>0</v>
      </c>
      <c r="S7479" t="str">
        <f t="shared" ref="S7479:S7542" si="356">IF(R7479&gt;0,"Sobre ingreso",IF(R7479&lt;0,"Pendiente de ingreso","OK"))</f>
        <v>OK</v>
      </c>
      <c r="T7479" s="10">
        <f>IFERROR(VLOOKUP(A7479,[1]!Tabla1[[#All],[Material]:[venta nueva]],38,FALSE),0)</f>
        <v>0</v>
      </c>
    </row>
    <row r="7480" spans="1:20" hidden="1" x14ac:dyDescent="0.35">
      <c r="A7480">
        <f t="shared" si="354"/>
        <v>1020774</v>
      </c>
      <c r="B7480" s="6" t="s">
        <v>1433</v>
      </c>
      <c r="C7480" s="7" t="s">
        <v>553</v>
      </c>
      <c r="D7480" s="7" t="s">
        <v>1097</v>
      </c>
      <c r="E7480" s="7" t="s">
        <v>65</v>
      </c>
      <c r="F7480" s="7" t="s">
        <v>66</v>
      </c>
      <c r="G7480" s="7" t="s">
        <v>1083</v>
      </c>
      <c r="H7480" s="7" t="s">
        <v>1015</v>
      </c>
      <c r="I7480" s="6" t="s">
        <v>16</v>
      </c>
      <c r="J7480" s="1"/>
      <c r="K7480" s="1"/>
      <c r="L7480" s="1"/>
      <c r="M7480" s="1"/>
      <c r="N7480" s="1"/>
      <c r="O7480" s="1"/>
      <c r="P7480" s="1"/>
      <c r="Q7480" s="12">
        <v>8843.9989999999998</v>
      </c>
      <c r="R7480" s="29">
        <f t="shared" si="355"/>
        <v>0</v>
      </c>
      <c r="S7480" t="str">
        <f t="shared" si="356"/>
        <v>OK</v>
      </c>
      <c r="T7480" s="10">
        <f>IFERROR(VLOOKUP(A7480,[1]!Tabla1[[#All],[Material]:[venta nueva]],38,FALSE),0)</f>
        <v>0</v>
      </c>
    </row>
    <row r="7481" spans="1:20" hidden="1" x14ac:dyDescent="0.35">
      <c r="A7481">
        <f t="shared" si="354"/>
        <v>1020802</v>
      </c>
      <c r="B7481" s="6" t="s">
        <v>1433</v>
      </c>
      <c r="C7481" s="7" t="s">
        <v>553</v>
      </c>
      <c r="D7481" s="7" t="s">
        <v>1097</v>
      </c>
      <c r="E7481" s="7" t="s">
        <v>67</v>
      </c>
      <c r="F7481" s="7" t="s">
        <v>68</v>
      </c>
      <c r="G7481" s="7" t="s">
        <v>1082</v>
      </c>
      <c r="H7481" s="7" t="s">
        <v>1013</v>
      </c>
      <c r="I7481" s="6" t="s">
        <v>16</v>
      </c>
      <c r="J7481" s="1"/>
      <c r="K7481" s="1"/>
      <c r="L7481" s="1"/>
      <c r="M7481" s="1"/>
      <c r="N7481" s="1"/>
      <c r="O7481" s="1"/>
      <c r="P7481" s="1"/>
      <c r="Q7481" s="12">
        <v>45291.076000000001</v>
      </c>
      <c r="R7481" s="29">
        <f t="shared" si="355"/>
        <v>0</v>
      </c>
      <c r="S7481" t="str">
        <f t="shared" si="356"/>
        <v>OK</v>
      </c>
      <c r="T7481" s="10">
        <f>IFERROR(VLOOKUP(A7481,[1]!Tabla1[[#All],[Material]:[venta nueva]],38,FALSE),0)</f>
        <v>0</v>
      </c>
    </row>
    <row r="7482" spans="1:20" hidden="1" x14ac:dyDescent="0.35">
      <c r="A7482">
        <f t="shared" si="354"/>
        <v>1020810</v>
      </c>
      <c r="B7482" s="6" t="s">
        <v>1433</v>
      </c>
      <c r="C7482" s="7" t="s">
        <v>553</v>
      </c>
      <c r="D7482" s="7" t="s">
        <v>1097</v>
      </c>
      <c r="E7482" s="7" t="s">
        <v>69</v>
      </c>
      <c r="F7482" s="7" t="s">
        <v>70</v>
      </c>
      <c r="G7482" s="7" t="s">
        <v>1069</v>
      </c>
      <c r="H7482" s="7" t="s">
        <v>1016</v>
      </c>
      <c r="I7482" s="6" t="s">
        <v>16</v>
      </c>
      <c r="J7482" s="1"/>
      <c r="K7482" s="1"/>
      <c r="L7482" s="1"/>
      <c r="M7482" s="1"/>
      <c r="N7482" s="1"/>
      <c r="O7482" s="1"/>
      <c r="P7482" s="1"/>
      <c r="Q7482" s="12">
        <v>621</v>
      </c>
      <c r="R7482" s="29">
        <f t="shared" si="355"/>
        <v>0</v>
      </c>
      <c r="S7482" t="str">
        <f t="shared" si="356"/>
        <v>OK</v>
      </c>
      <c r="T7482" s="10">
        <f>IFERROR(VLOOKUP(A7482,[1]!Tabla1[[#All],[Material]:[venta nueva]],38,FALSE),0)</f>
        <v>0</v>
      </c>
    </row>
    <row r="7483" spans="1:20" hidden="1" x14ac:dyDescent="0.35">
      <c r="A7483">
        <f t="shared" si="354"/>
        <v>1020828</v>
      </c>
      <c r="B7483" s="6" t="s">
        <v>1433</v>
      </c>
      <c r="C7483" s="7" t="s">
        <v>553</v>
      </c>
      <c r="D7483" s="7" t="s">
        <v>1097</v>
      </c>
      <c r="E7483" s="7" t="s">
        <v>73</v>
      </c>
      <c r="F7483" s="7" t="s">
        <v>74</v>
      </c>
      <c r="G7483" s="7" t="s">
        <v>1074</v>
      </c>
      <c r="H7483" s="7" t="s">
        <v>1018</v>
      </c>
      <c r="I7483" s="6" t="s">
        <v>8</v>
      </c>
      <c r="J7483" s="1"/>
      <c r="K7483" s="1"/>
      <c r="L7483" s="1"/>
      <c r="M7483" s="1"/>
      <c r="N7483" s="1"/>
      <c r="O7483" s="1"/>
      <c r="P7483" s="1"/>
      <c r="Q7483" s="12">
        <v>75929.673999999999</v>
      </c>
      <c r="R7483" s="29">
        <f t="shared" si="355"/>
        <v>0</v>
      </c>
      <c r="S7483" t="str">
        <f t="shared" si="356"/>
        <v>OK</v>
      </c>
      <c r="T7483" s="10">
        <f>IFERROR(VLOOKUP(A7483,[1]!Tabla1[[#All],[Material]:[venta nueva]],38,FALSE),0)</f>
        <v>0</v>
      </c>
    </row>
    <row r="7484" spans="1:20" hidden="1" x14ac:dyDescent="0.35">
      <c r="A7484">
        <f t="shared" si="354"/>
        <v>1020845</v>
      </c>
      <c r="B7484" s="6" t="s">
        <v>1433</v>
      </c>
      <c r="C7484" s="7" t="s">
        <v>553</v>
      </c>
      <c r="D7484" s="7" t="s">
        <v>1097</v>
      </c>
      <c r="E7484" s="7" t="s">
        <v>507</v>
      </c>
      <c r="F7484" s="7" t="s">
        <v>476</v>
      </c>
      <c r="G7484" s="7" t="s">
        <v>1075</v>
      </c>
      <c r="H7484" s="7" t="s">
        <v>1011</v>
      </c>
      <c r="I7484" s="6" t="s">
        <v>10</v>
      </c>
      <c r="J7484" s="1"/>
      <c r="K7484" s="1"/>
      <c r="L7484" s="1"/>
      <c r="M7484" s="1"/>
      <c r="N7484" s="1"/>
      <c r="O7484" s="1"/>
      <c r="P7484" s="1"/>
      <c r="Q7484" s="12">
        <v>21905.26</v>
      </c>
      <c r="R7484" s="29">
        <f t="shared" si="355"/>
        <v>0</v>
      </c>
      <c r="S7484" t="str">
        <f t="shared" si="356"/>
        <v>OK</v>
      </c>
      <c r="T7484" s="10">
        <f>IFERROR(VLOOKUP(A7484,[1]!Tabla1[[#All],[Material]:[venta nueva]],38,FALSE),0)</f>
        <v>0</v>
      </c>
    </row>
    <row r="7485" spans="1:20" hidden="1" x14ac:dyDescent="0.35">
      <c r="A7485">
        <f t="shared" si="354"/>
        <v>1020848</v>
      </c>
      <c r="B7485" s="6" t="s">
        <v>1433</v>
      </c>
      <c r="C7485" s="7" t="s">
        <v>553</v>
      </c>
      <c r="D7485" s="7" t="s">
        <v>1097</v>
      </c>
      <c r="E7485" s="7" t="s">
        <v>75</v>
      </c>
      <c r="F7485" s="7" t="s">
        <v>76</v>
      </c>
      <c r="G7485" s="7" t="s">
        <v>1075</v>
      </c>
      <c r="H7485" s="7" t="s">
        <v>1002</v>
      </c>
      <c r="I7485" s="6" t="s">
        <v>11</v>
      </c>
      <c r="J7485" s="1"/>
      <c r="K7485" s="1"/>
      <c r="L7485" s="1"/>
      <c r="M7485" s="1"/>
      <c r="N7485" s="1"/>
      <c r="O7485" s="1"/>
      <c r="P7485" s="1"/>
      <c r="Q7485" s="12">
        <v>126707.59699999999</v>
      </c>
      <c r="R7485" s="29">
        <f t="shared" si="355"/>
        <v>0</v>
      </c>
      <c r="S7485" t="str">
        <f t="shared" si="356"/>
        <v>OK</v>
      </c>
      <c r="T7485" s="10">
        <f>IFERROR(VLOOKUP(A7485,[1]!Tabla1[[#All],[Material]:[venta nueva]],38,FALSE),0)</f>
        <v>0</v>
      </c>
    </row>
    <row r="7486" spans="1:20" hidden="1" x14ac:dyDescent="0.35">
      <c r="A7486">
        <f t="shared" si="354"/>
        <v>1020853</v>
      </c>
      <c r="B7486" s="6" t="s">
        <v>1433</v>
      </c>
      <c r="C7486" s="7" t="s">
        <v>553</v>
      </c>
      <c r="D7486" s="7" t="s">
        <v>1097</v>
      </c>
      <c r="E7486" s="7" t="s">
        <v>77</v>
      </c>
      <c r="F7486" s="7" t="s">
        <v>78</v>
      </c>
      <c r="G7486" s="7" t="s">
        <v>985</v>
      </c>
      <c r="H7486" s="7" t="s">
        <v>1012</v>
      </c>
      <c r="I7486" s="6" t="s">
        <v>9</v>
      </c>
      <c r="J7486" s="1"/>
      <c r="K7486" s="1"/>
      <c r="L7486" s="1"/>
      <c r="M7486" s="1"/>
      <c r="N7486" s="1"/>
      <c r="O7486" s="1"/>
      <c r="P7486" s="1"/>
      <c r="Q7486" s="12">
        <v>136747.17800000001</v>
      </c>
      <c r="R7486" s="29">
        <f t="shared" si="355"/>
        <v>0</v>
      </c>
      <c r="S7486" t="str">
        <f t="shared" si="356"/>
        <v>OK</v>
      </c>
      <c r="T7486" s="10">
        <f>IFERROR(VLOOKUP(A7486,[1]!Tabla1[[#All],[Material]:[venta nueva]],38,FALSE),0)</f>
        <v>0</v>
      </c>
    </row>
    <row r="7487" spans="1:20" hidden="1" x14ac:dyDescent="0.35">
      <c r="A7487">
        <f t="shared" si="354"/>
        <v>1020860</v>
      </c>
      <c r="B7487" s="6" t="s">
        <v>1433</v>
      </c>
      <c r="C7487" s="7" t="s">
        <v>553</v>
      </c>
      <c r="D7487" s="7" t="s">
        <v>1097</v>
      </c>
      <c r="E7487" s="7" t="s">
        <v>79</v>
      </c>
      <c r="F7487" s="7" t="s">
        <v>80</v>
      </c>
      <c r="G7487" s="7" t="s">
        <v>1075</v>
      </c>
      <c r="H7487" s="7" t="s">
        <v>1011</v>
      </c>
      <c r="I7487" s="6" t="s">
        <v>12</v>
      </c>
      <c r="J7487" s="1"/>
      <c r="K7487" s="1"/>
      <c r="L7487" s="1"/>
      <c r="M7487" s="1"/>
      <c r="N7487" s="1"/>
      <c r="O7487" s="1"/>
      <c r="P7487" s="1"/>
      <c r="Q7487" s="12">
        <v>57661.362999999998</v>
      </c>
      <c r="R7487" s="29">
        <f t="shared" si="355"/>
        <v>0</v>
      </c>
      <c r="S7487" t="str">
        <f t="shared" si="356"/>
        <v>OK</v>
      </c>
      <c r="T7487" s="10">
        <f>IFERROR(VLOOKUP(A7487,[1]!Tabla1[[#All],[Material]:[venta nueva]],38,FALSE),0)</f>
        <v>0</v>
      </c>
    </row>
    <row r="7488" spans="1:20" hidden="1" x14ac:dyDescent="0.35">
      <c r="A7488">
        <f t="shared" si="354"/>
        <v>1020861</v>
      </c>
      <c r="B7488" s="6" t="s">
        <v>1433</v>
      </c>
      <c r="C7488" s="7" t="s">
        <v>553</v>
      </c>
      <c r="D7488" s="7" t="s">
        <v>1097</v>
      </c>
      <c r="E7488" s="7" t="s">
        <v>81</v>
      </c>
      <c r="F7488" s="7" t="s">
        <v>82</v>
      </c>
      <c r="G7488" s="7" t="s">
        <v>1075</v>
      </c>
      <c r="H7488" s="7" t="s">
        <v>1011</v>
      </c>
      <c r="I7488" s="6" t="s">
        <v>12</v>
      </c>
      <c r="J7488" s="1"/>
      <c r="K7488" s="1"/>
      <c r="L7488" s="1"/>
      <c r="M7488" s="1"/>
      <c r="N7488" s="1"/>
      <c r="O7488" s="1"/>
      <c r="P7488" s="1"/>
      <c r="Q7488" s="12">
        <v>126048.72100000001</v>
      </c>
      <c r="R7488" s="29">
        <f t="shared" si="355"/>
        <v>0</v>
      </c>
      <c r="S7488" t="str">
        <f t="shared" si="356"/>
        <v>OK</v>
      </c>
      <c r="T7488" s="10">
        <f>IFERROR(VLOOKUP(A7488,[1]!Tabla1[[#All],[Material]:[venta nueva]],38,FALSE),0)</f>
        <v>0</v>
      </c>
    </row>
    <row r="7489" spans="1:20" hidden="1" x14ac:dyDescent="0.35">
      <c r="A7489">
        <f t="shared" si="354"/>
        <v>1020886</v>
      </c>
      <c r="B7489" s="6" t="s">
        <v>1433</v>
      </c>
      <c r="C7489" s="7" t="s">
        <v>553</v>
      </c>
      <c r="D7489" s="7" t="s">
        <v>1097</v>
      </c>
      <c r="E7489" s="7" t="s">
        <v>83</v>
      </c>
      <c r="F7489" s="7" t="s">
        <v>84</v>
      </c>
      <c r="G7489" s="7" t="s">
        <v>1082</v>
      </c>
      <c r="H7489" s="7" t="s">
        <v>1013</v>
      </c>
      <c r="I7489" s="6" t="s">
        <v>11</v>
      </c>
      <c r="J7489" s="1"/>
      <c r="K7489" s="1"/>
      <c r="L7489" s="1"/>
      <c r="M7489" s="1"/>
      <c r="N7489" s="1"/>
      <c r="O7489" s="1"/>
      <c r="P7489" s="1"/>
      <c r="Q7489" s="12">
        <v>35614.692000000003</v>
      </c>
      <c r="R7489" s="29">
        <f t="shared" si="355"/>
        <v>0</v>
      </c>
      <c r="S7489" t="str">
        <f t="shared" si="356"/>
        <v>OK</v>
      </c>
      <c r="T7489" s="10">
        <f>IFERROR(VLOOKUP(A7489,[1]!Tabla1[[#All],[Material]:[venta nueva]],38,FALSE),0)</f>
        <v>0</v>
      </c>
    </row>
    <row r="7490" spans="1:20" hidden="1" x14ac:dyDescent="0.35">
      <c r="A7490">
        <f t="shared" si="354"/>
        <v>1020914</v>
      </c>
      <c r="B7490" s="6" t="s">
        <v>1433</v>
      </c>
      <c r="C7490" s="7" t="s">
        <v>553</v>
      </c>
      <c r="D7490" s="7" t="s">
        <v>1097</v>
      </c>
      <c r="E7490" s="7" t="s">
        <v>89</v>
      </c>
      <c r="F7490" s="7" t="s">
        <v>90</v>
      </c>
      <c r="G7490" s="7" t="s">
        <v>1082</v>
      </c>
      <c r="H7490" s="7" t="s">
        <v>1014</v>
      </c>
      <c r="I7490" s="6" t="s">
        <v>16</v>
      </c>
      <c r="J7490" s="1"/>
      <c r="K7490" s="1"/>
      <c r="L7490" s="1"/>
      <c r="M7490" s="1"/>
      <c r="N7490" s="1"/>
      <c r="O7490" s="1"/>
      <c r="P7490" s="1"/>
      <c r="Q7490" s="12">
        <v>12648.016</v>
      </c>
      <c r="R7490" s="29">
        <f t="shared" si="355"/>
        <v>0</v>
      </c>
      <c r="S7490" t="str">
        <f t="shared" si="356"/>
        <v>OK</v>
      </c>
      <c r="T7490" s="10">
        <f>IFERROR(VLOOKUP(A7490,[1]!Tabla1[[#All],[Material]:[venta nueva]],38,FALSE),0)</f>
        <v>0</v>
      </c>
    </row>
    <row r="7491" spans="1:20" hidden="1" x14ac:dyDescent="0.35">
      <c r="A7491">
        <f t="shared" si="354"/>
        <v>1020924</v>
      </c>
      <c r="B7491" s="6" t="s">
        <v>1433</v>
      </c>
      <c r="C7491" s="7" t="s">
        <v>553</v>
      </c>
      <c r="D7491" s="7" t="s">
        <v>1097</v>
      </c>
      <c r="E7491" s="7" t="s">
        <v>1463</v>
      </c>
      <c r="F7491" s="7" t="s">
        <v>1464</v>
      </c>
      <c r="G7491" s="7" t="s">
        <v>1086</v>
      </c>
      <c r="H7491" s="7" t="s">
        <v>1041</v>
      </c>
      <c r="I7491" s="6" t="s">
        <v>662</v>
      </c>
      <c r="J7491" s="1"/>
      <c r="K7491" s="1"/>
      <c r="L7491" s="1"/>
      <c r="M7491" s="1"/>
      <c r="N7491" s="1"/>
      <c r="O7491" s="1"/>
      <c r="P7491" s="1"/>
      <c r="Q7491" s="12">
        <v>40000.000999999997</v>
      </c>
      <c r="R7491" s="29">
        <f t="shared" si="355"/>
        <v>0</v>
      </c>
      <c r="S7491" t="str">
        <f t="shared" si="356"/>
        <v>OK</v>
      </c>
      <c r="T7491" s="10">
        <f>IFERROR(VLOOKUP(A7491,[1]!Tabla1[[#All],[Material]:[venta nueva]],38,FALSE),0)</f>
        <v>0</v>
      </c>
    </row>
    <row r="7492" spans="1:20" hidden="1" x14ac:dyDescent="0.35">
      <c r="A7492">
        <f t="shared" si="354"/>
        <v>1020925</v>
      </c>
      <c r="B7492" s="6" t="s">
        <v>1433</v>
      </c>
      <c r="C7492" s="7" t="s">
        <v>553</v>
      </c>
      <c r="D7492" s="7" t="s">
        <v>1097</v>
      </c>
      <c r="E7492" s="7" t="s">
        <v>93</v>
      </c>
      <c r="F7492" s="7" t="s">
        <v>94</v>
      </c>
      <c r="G7492" s="7" t="s">
        <v>1078</v>
      </c>
      <c r="H7492" s="7" t="s">
        <v>1021</v>
      </c>
      <c r="I7492" s="6" t="s">
        <v>11</v>
      </c>
      <c r="J7492" s="1"/>
      <c r="K7492" s="1"/>
      <c r="L7492" s="1"/>
      <c r="M7492" s="1"/>
      <c r="N7492" s="1"/>
      <c r="O7492" s="1"/>
      <c r="P7492" s="1"/>
      <c r="Q7492" s="12">
        <v>18363.493999999999</v>
      </c>
      <c r="R7492" s="29">
        <f t="shared" si="355"/>
        <v>0</v>
      </c>
      <c r="S7492" t="str">
        <f t="shared" si="356"/>
        <v>OK</v>
      </c>
      <c r="T7492" s="10">
        <f>IFERROR(VLOOKUP(A7492,[1]!Tabla1[[#All],[Material]:[venta nueva]],38,FALSE),0)</f>
        <v>0</v>
      </c>
    </row>
    <row r="7493" spans="1:20" hidden="1" x14ac:dyDescent="0.35">
      <c r="A7493">
        <f t="shared" si="354"/>
        <v>1020944</v>
      </c>
      <c r="B7493" s="6" t="s">
        <v>1433</v>
      </c>
      <c r="C7493" s="7" t="s">
        <v>553</v>
      </c>
      <c r="D7493" s="7" t="s">
        <v>1097</v>
      </c>
      <c r="E7493" s="7" t="s">
        <v>95</v>
      </c>
      <c r="F7493" s="7" t="s">
        <v>96</v>
      </c>
      <c r="G7493" s="7" t="s">
        <v>1076</v>
      </c>
      <c r="H7493" s="7" t="s">
        <v>1022</v>
      </c>
      <c r="I7493" s="6" t="s">
        <v>11</v>
      </c>
      <c r="J7493" s="1"/>
      <c r="K7493" s="1"/>
      <c r="L7493" s="1"/>
      <c r="M7493" s="1"/>
      <c r="N7493" s="1"/>
      <c r="O7493" s="1"/>
      <c r="P7493" s="1"/>
      <c r="Q7493" s="12">
        <v>332043.56900000002</v>
      </c>
      <c r="R7493" s="29">
        <f t="shared" si="355"/>
        <v>0</v>
      </c>
      <c r="S7493" t="str">
        <f t="shared" si="356"/>
        <v>OK</v>
      </c>
      <c r="T7493" s="10">
        <f>IFERROR(VLOOKUP(A7493,[1]!Tabla1[[#All],[Material]:[venta nueva]],38,FALSE),0)</f>
        <v>0</v>
      </c>
    </row>
    <row r="7494" spans="1:20" hidden="1" x14ac:dyDescent="0.35">
      <c r="A7494">
        <f t="shared" ref="A7494:A7557" si="357">+E7494*1</f>
        <v>1020990</v>
      </c>
      <c r="B7494" s="6" t="s">
        <v>1433</v>
      </c>
      <c r="C7494" s="7" t="s">
        <v>553</v>
      </c>
      <c r="D7494" s="7" t="s">
        <v>1097</v>
      </c>
      <c r="E7494" s="7" t="s">
        <v>97</v>
      </c>
      <c r="F7494" s="7" t="s">
        <v>98</v>
      </c>
      <c r="G7494" s="7" t="s">
        <v>1076</v>
      </c>
      <c r="H7494" s="7" t="s">
        <v>1004</v>
      </c>
      <c r="I7494" s="6" t="s">
        <v>16</v>
      </c>
      <c r="J7494" s="1"/>
      <c r="K7494" s="1"/>
      <c r="L7494" s="1"/>
      <c r="M7494" s="1"/>
      <c r="N7494" s="1"/>
      <c r="O7494" s="1"/>
      <c r="P7494" s="1"/>
      <c r="Q7494" s="12">
        <v>158.61799999999999</v>
      </c>
      <c r="R7494" s="29">
        <f t="shared" si="355"/>
        <v>0</v>
      </c>
      <c r="S7494" t="str">
        <f t="shared" si="356"/>
        <v>OK</v>
      </c>
      <c r="T7494" s="10">
        <f>IFERROR(VLOOKUP(A7494,[1]!Tabla1[[#All],[Material]:[venta nueva]],38,FALSE),0)</f>
        <v>0</v>
      </c>
    </row>
    <row r="7495" spans="1:20" hidden="1" x14ac:dyDescent="0.35">
      <c r="A7495">
        <f t="shared" si="357"/>
        <v>1020991</v>
      </c>
      <c r="B7495" s="6" t="s">
        <v>1433</v>
      </c>
      <c r="C7495" s="7" t="s">
        <v>553</v>
      </c>
      <c r="D7495" s="7" t="s">
        <v>1097</v>
      </c>
      <c r="E7495" s="7" t="s">
        <v>99</v>
      </c>
      <c r="F7495" s="7" t="s">
        <v>100</v>
      </c>
      <c r="G7495" s="7" t="s">
        <v>1076</v>
      </c>
      <c r="H7495" s="7" t="s">
        <v>1004</v>
      </c>
      <c r="I7495" s="6" t="s">
        <v>16</v>
      </c>
      <c r="J7495" s="1"/>
      <c r="K7495" s="1"/>
      <c r="L7495" s="1"/>
      <c r="M7495" s="1"/>
      <c r="N7495" s="1"/>
      <c r="O7495" s="1"/>
      <c r="P7495" s="1"/>
      <c r="Q7495" s="12">
        <v>12868.695</v>
      </c>
      <c r="R7495" s="29">
        <f t="shared" si="355"/>
        <v>0</v>
      </c>
      <c r="S7495" t="str">
        <f t="shared" si="356"/>
        <v>OK</v>
      </c>
      <c r="T7495" s="10">
        <f>IFERROR(VLOOKUP(A7495,[1]!Tabla1[[#All],[Material]:[venta nueva]],38,FALSE),0)</f>
        <v>0</v>
      </c>
    </row>
    <row r="7496" spans="1:20" hidden="1" x14ac:dyDescent="0.35">
      <c r="A7496">
        <f t="shared" si="357"/>
        <v>1021012</v>
      </c>
      <c r="B7496" s="6" t="s">
        <v>1433</v>
      </c>
      <c r="C7496" s="7" t="s">
        <v>553</v>
      </c>
      <c r="D7496" s="7" t="s">
        <v>1097</v>
      </c>
      <c r="E7496" s="7" t="s">
        <v>103</v>
      </c>
      <c r="F7496" s="7" t="s">
        <v>104</v>
      </c>
      <c r="G7496" s="7" t="s">
        <v>1079</v>
      </c>
      <c r="H7496" s="7" t="s">
        <v>1007</v>
      </c>
      <c r="I7496" s="6" t="s">
        <v>12</v>
      </c>
      <c r="J7496" s="1"/>
      <c r="K7496" s="1"/>
      <c r="L7496" s="1"/>
      <c r="M7496" s="1"/>
      <c r="N7496" s="1"/>
      <c r="O7496" s="1"/>
      <c r="P7496" s="1"/>
      <c r="Q7496" s="12">
        <v>144752.37299999999</v>
      </c>
      <c r="R7496" s="29">
        <f t="shared" si="355"/>
        <v>0</v>
      </c>
      <c r="S7496" t="str">
        <f t="shared" si="356"/>
        <v>OK</v>
      </c>
      <c r="T7496" s="10">
        <f>IFERROR(VLOOKUP(A7496,[1]!Tabla1[[#All],[Material]:[venta nueva]],38,FALSE),0)</f>
        <v>0</v>
      </c>
    </row>
    <row r="7497" spans="1:20" hidden="1" x14ac:dyDescent="0.35">
      <c r="A7497">
        <f t="shared" si="357"/>
        <v>1021023</v>
      </c>
      <c r="B7497" s="6" t="s">
        <v>1433</v>
      </c>
      <c r="C7497" s="7" t="s">
        <v>553</v>
      </c>
      <c r="D7497" s="7" t="s">
        <v>1097</v>
      </c>
      <c r="E7497" s="7" t="s">
        <v>106</v>
      </c>
      <c r="F7497" s="7" t="s">
        <v>483</v>
      </c>
      <c r="G7497" s="7" t="s">
        <v>1078</v>
      </c>
      <c r="H7497" s="7" t="s">
        <v>1009</v>
      </c>
      <c r="I7497" s="6" t="s">
        <v>11</v>
      </c>
      <c r="J7497" s="1"/>
      <c r="K7497" s="1"/>
      <c r="L7497" s="1"/>
      <c r="M7497" s="1"/>
      <c r="N7497" s="1"/>
      <c r="O7497" s="1"/>
      <c r="P7497" s="1"/>
      <c r="Q7497" s="12">
        <v>157912.94099999999</v>
      </c>
      <c r="R7497" s="29">
        <f t="shared" si="355"/>
        <v>0</v>
      </c>
      <c r="S7497" t="str">
        <f t="shared" si="356"/>
        <v>OK</v>
      </c>
      <c r="T7497" s="10">
        <f>IFERROR(VLOOKUP(A7497,[1]!Tabla1[[#All],[Material]:[venta nueva]],38,FALSE),0)</f>
        <v>0</v>
      </c>
    </row>
    <row r="7498" spans="1:20" hidden="1" x14ac:dyDescent="0.35">
      <c r="A7498">
        <f t="shared" si="357"/>
        <v>1021026</v>
      </c>
      <c r="B7498" s="6" t="s">
        <v>1433</v>
      </c>
      <c r="C7498" s="7" t="s">
        <v>553</v>
      </c>
      <c r="D7498" s="7" t="s">
        <v>1097</v>
      </c>
      <c r="E7498" s="7" t="s">
        <v>524</v>
      </c>
      <c r="F7498" s="7" t="s">
        <v>525</v>
      </c>
      <c r="G7498" s="7" t="s">
        <v>1078</v>
      </c>
      <c r="H7498" s="7" t="s">
        <v>1009</v>
      </c>
      <c r="I7498" s="6" t="s">
        <v>10</v>
      </c>
      <c r="J7498" s="1"/>
      <c r="K7498" s="1"/>
      <c r="L7498" s="1"/>
      <c r="M7498" s="1"/>
      <c r="N7498" s="1"/>
      <c r="O7498" s="1"/>
      <c r="P7498" s="1"/>
      <c r="Q7498" s="12">
        <v>61163.493999999999</v>
      </c>
      <c r="R7498" s="29">
        <f t="shared" si="355"/>
        <v>0</v>
      </c>
      <c r="S7498" t="str">
        <f t="shared" si="356"/>
        <v>OK</v>
      </c>
      <c r="T7498" s="10">
        <f>IFERROR(VLOOKUP(A7498,[1]!Tabla1[[#All],[Material]:[venta nueva]],38,FALSE),0)</f>
        <v>0</v>
      </c>
    </row>
    <row r="7499" spans="1:20" hidden="1" x14ac:dyDescent="0.35">
      <c r="A7499">
        <f t="shared" si="357"/>
        <v>1021039</v>
      </c>
      <c r="B7499" s="6" t="s">
        <v>1433</v>
      </c>
      <c r="C7499" s="7" t="s">
        <v>553</v>
      </c>
      <c r="D7499" s="7" t="s">
        <v>1097</v>
      </c>
      <c r="E7499" s="7" t="s">
        <v>107</v>
      </c>
      <c r="F7499" s="7" t="s">
        <v>484</v>
      </c>
      <c r="G7499" s="7" t="s">
        <v>1080</v>
      </c>
      <c r="H7499" s="7" t="s">
        <v>1024</v>
      </c>
      <c r="I7499" s="6" t="s">
        <v>11</v>
      </c>
      <c r="J7499" s="1"/>
      <c r="K7499" s="1"/>
      <c r="L7499" s="1"/>
      <c r="M7499" s="1"/>
      <c r="N7499" s="1"/>
      <c r="O7499" s="1"/>
      <c r="P7499" s="1"/>
      <c r="Q7499" s="12">
        <v>19940.928</v>
      </c>
      <c r="R7499" s="29">
        <f t="shared" si="355"/>
        <v>0</v>
      </c>
      <c r="S7499" t="str">
        <f t="shared" si="356"/>
        <v>OK</v>
      </c>
      <c r="T7499" s="10">
        <f>IFERROR(VLOOKUP(A7499,[1]!Tabla1[[#All],[Material]:[venta nueva]],38,FALSE),0)</f>
        <v>0</v>
      </c>
    </row>
    <row r="7500" spans="1:20" hidden="1" x14ac:dyDescent="0.35">
      <c r="A7500">
        <f t="shared" si="357"/>
        <v>1021045</v>
      </c>
      <c r="B7500" s="6" t="s">
        <v>1433</v>
      </c>
      <c r="C7500" s="7" t="s">
        <v>553</v>
      </c>
      <c r="D7500" s="7" t="s">
        <v>1097</v>
      </c>
      <c r="E7500" s="7" t="s">
        <v>108</v>
      </c>
      <c r="F7500" s="7" t="s">
        <v>109</v>
      </c>
      <c r="G7500" s="7" t="s">
        <v>1086</v>
      </c>
      <c r="H7500" s="7" t="s">
        <v>1025</v>
      </c>
      <c r="I7500" s="6" t="s">
        <v>12</v>
      </c>
      <c r="J7500" s="1"/>
      <c r="K7500" s="1"/>
      <c r="L7500" s="1"/>
      <c r="M7500" s="1"/>
      <c r="N7500" s="1"/>
      <c r="O7500" s="1"/>
      <c r="P7500" s="1"/>
      <c r="Q7500" s="12">
        <v>134661.29699999999</v>
      </c>
      <c r="R7500" s="29">
        <f t="shared" si="355"/>
        <v>0</v>
      </c>
      <c r="S7500" t="str">
        <f t="shared" si="356"/>
        <v>OK</v>
      </c>
      <c r="T7500" s="10">
        <f>IFERROR(VLOOKUP(A7500,[1]!Tabla1[[#All],[Material]:[venta nueva]],38,FALSE),0)</f>
        <v>0</v>
      </c>
    </row>
    <row r="7501" spans="1:20" hidden="1" x14ac:dyDescent="0.35">
      <c r="A7501">
        <f t="shared" si="357"/>
        <v>1021046</v>
      </c>
      <c r="B7501" s="6" t="s">
        <v>1433</v>
      </c>
      <c r="C7501" s="7" t="s">
        <v>553</v>
      </c>
      <c r="D7501" s="7" t="s">
        <v>1097</v>
      </c>
      <c r="E7501" s="7" t="s">
        <v>110</v>
      </c>
      <c r="F7501" s="7" t="s">
        <v>111</v>
      </c>
      <c r="G7501" s="7" t="s">
        <v>1086</v>
      </c>
      <c r="H7501" s="7" t="s">
        <v>1025</v>
      </c>
      <c r="I7501" s="6" t="s">
        <v>12</v>
      </c>
      <c r="J7501" s="1"/>
      <c r="K7501" s="1"/>
      <c r="L7501" s="1"/>
      <c r="M7501" s="1"/>
      <c r="N7501" s="1"/>
      <c r="O7501" s="1"/>
      <c r="P7501" s="1"/>
      <c r="Q7501" s="12">
        <v>43361.999000000003</v>
      </c>
      <c r="R7501" s="29">
        <f t="shared" si="355"/>
        <v>0</v>
      </c>
      <c r="S7501" t="str">
        <f t="shared" si="356"/>
        <v>OK</v>
      </c>
      <c r="T7501" s="10">
        <f>IFERROR(VLOOKUP(A7501,[1]!Tabla1[[#All],[Material]:[venta nueva]],38,FALSE),0)</f>
        <v>0</v>
      </c>
    </row>
    <row r="7502" spans="1:20" hidden="1" x14ac:dyDescent="0.35">
      <c r="A7502">
        <f t="shared" si="357"/>
        <v>1021077</v>
      </c>
      <c r="B7502" s="6" t="s">
        <v>1433</v>
      </c>
      <c r="C7502" s="7" t="s">
        <v>553</v>
      </c>
      <c r="D7502" s="7" t="s">
        <v>1097</v>
      </c>
      <c r="E7502" s="7" t="s">
        <v>536</v>
      </c>
      <c r="F7502" s="7" t="s">
        <v>243</v>
      </c>
      <c r="G7502" s="7" t="s">
        <v>1078</v>
      </c>
      <c r="H7502" s="7" t="s">
        <v>1009</v>
      </c>
      <c r="I7502" s="6" t="s">
        <v>11</v>
      </c>
      <c r="J7502" s="1"/>
      <c r="K7502" s="1"/>
      <c r="L7502" s="1"/>
      <c r="M7502" s="1"/>
      <c r="N7502" s="1"/>
      <c r="O7502" s="1"/>
      <c r="P7502" s="1"/>
      <c r="Q7502" s="12">
        <v>2060.7959999999998</v>
      </c>
      <c r="R7502" s="29">
        <f t="shared" si="355"/>
        <v>0</v>
      </c>
      <c r="S7502" t="str">
        <f t="shared" si="356"/>
        <v>OK</v>
      </c>
      <c r="T7502" s="10">
        <f>IFERROR(VLOOKUP(A7502,[1]!Tabla1[[#All],[Material]:[venta nueva]],38,FALSE),0)</f>
        <v>0</v>
      </c>
    </row>
    <row r="7503" spans="1:20" hidden="1" x14ac:dyDescent="0.35">
      <c r="A7503">
        <f t="shared" si="357"/>
        <v>1021078</v>
      </c>
      <c r="B7503" s="6" t="s">
        <v>1433</v>
      </c>
      <c r="C7503" s="7" t="s">
        <v>553</v>
      </c>
      <c r="D7503" s="7" t="s">
        <v>1097</v>
      </c>
      <c r="E7503" s="7" t="s">
        <v>486</v>
      </c>
      <c r="F7503" s="7" t="s">
        <v>487</v>
      </c>
      <c r="G7503" s="7" t="s">
        <v>1081</v>
      </c>
      <c r="H7503" s="7" t="s">
        <v>1010</v>
      </c>
      <c r="I7503" s="6" t="s">
        <v>11</v>
      </c>
      <c r="J7503" s="1"/>
      <c r="K7503" s="1"/>
      <c r="L7503" s="1"/>
      <c r="M7503" s="1"/>
      <c r="N7503" s="1"/>
      <c r="O7503" s="1"/>
      <c r="P7503" s="1"/>
      <c r="Q7503" s="12">
        <v>49729.266000000003</v>
      </c>
      <c r="R7503" s="29">
        <f t="shared" si="355"/>
        <v>0</v>
      </c>
      <c r="S7503" t="str">
        <f t="shared" si="356"/>
        <v>OK</v>
      </c>
      <c r="T7503" s="10">
        <f>IFERROR(VLOOKUP(A7503,[1]!Tabla1[[#All],[Material]:[venta nueva]],38,FALSE),0)</f>
        <v>0</v>
      </c>
    </row>
    <row r="7504" spans="1:20" hidden="1" x14ac:dyDescent="0.35">
      <c r="A7504">
        <f t="shared" si="357"/>
        <v>1021092</v>
      </c>
      <c r="B7504" s="6" t="s">
        <v>1433</v>
      </c>
      <c r="C7504" s="7" t="s">
        <v>553</v>
      </c>
      <c r="D7504" s="7" t="s">
        <v>1097</v>
      </c>
      <c r="E7504" s="7" t="s">
        <v>116</v>
      </c>
      <c r="F7504" s="7" t="s">
        <v>117</v>
      </c>
      <c r="G7504" s="7" t="s">
        <v>1081</v>
      </c>
      <c r="H7504" s="7" t="s">
        <v>1010</v>
      </c>
      <c r="I7504" s="6" t="s">
        <v>11</v>
      </c>
      <c r="J7504" s="1"/>
      <c r="K7504" s="1"/>
      <c r="L7504" s="1"/>
      <c r="M7504" s="1"/>
      <c r="N7504" s="1"/>
      <c r="O7504" s="1"/>
      <c r="P7504" s="1"/>
      <c r="Q7504" s="12">
        <v>129889.07399999999</v>
      </c>
      <c r="R7504" s="29">
        <f t="shared" si="355"/>
        <v>0</v>
      </c>
      <c r="S7504" t="str">
        <f t="shared" si="356"/>
        <v>OK</v>
      </c>
      <c r="T7504" s="10">
        <f>IFERROR(VLOOKUP(A7504,[1]!Tabla1[[#All],[Material]:[venta nueva]],38,FALSE),0)</f>
        <v>0</v>
      </c>
    </row>
    <row r="7505" spans="1:20" hidden="1" x14ac:dyDescent="0.35">
      <c r="A7505">
        <f t="shared" si="357"/>
        <v>1021101</v>
      </c>
      <c r="B7505" s="6" t="s">
        <v>1433</v>
      </c>
      <c r="C7505" s="7" t="s">
        <v>553</v>
      </c>
      <c r="D7505" s="7" t="s">
        <v>1097</v>
      </c>
      <c r="E7505" s="7" t="s">
        <v>458</v>
      </c>
      <c r="F7505" s="7" t="s">
        <v>459</v>
      </c>
      <c r="G7505" s="7" t="s">
        <v>1069</v>
      </c>
      <c r="H7505" s="7" t="s">
        <v>1026</v>
      </c>
      <c r="I7505" s="6" t="s">
        <v>11</v>
      </c>
      <c r="J7505" s="1"/>
      <c r="K7505" s="1"/>
      <c r="L7505" s="1"/>
      <c r="M7505" s="1"/>
      <c r="N7505" s="1"/>
      <c r="O7505" s="1"/>
      <c r="P7505" s="1"/>
      <c r="Q7505" s="12">
        <v>27354.314999999999</v>
      </c>
      <c r="R7505" s="29">
        <f t="shared" si="355"/>
        <v>0</v>
      </c>
      <c r="S7505" t="str">
        <f t="shared" si="356"/>
        <v>OK</v>
      </c>
      <c r="T7505" s="10">
        <f>IFERROR(VLOOKUP(A7505,[1]!Tabla1[[#All],[Material]:[venta nueva]],38,FALSE),0)</f>
        <v>0</v>
      </c>
    </row>
    <row r="7506" spans="1:20" hidden="1" x14ac:dyDescent="0.35">
      <c r="A7506">
        <f t="shared" si="357"/>
        <v>1021105</v>
      </c>
      <c r="B7506" s="6" t="s">
        <v>1433</v>
      </c>
      <c r="C7506" s="7" t="s">
        <v>553</v>
      </c>
      <c r="D7506" s="7" t="s">
        <v>1097</v>
      </c>
      <c r="E7506" s="7" t="s">
        <v>118</v>
      </c>
      <c r="F7506" s="7" t="s">
        <v>119</v>
      </c>
      <c r="G7506" s="7" t="s">
        <v>1069</v>
      </c>
      <c r="H7506" s="7" t="s">
        <v>1026</v>
      </c>
      <c r="I7506" s="6" t="s">
        <v>11</v>
      </c>
      <c r="J7506" s="1"/>
      <c r="K7506" s="1"/>
      <c r="L7506" s="1"/>
      <c r="M7506" s="1"/>
      <c r="N7506" s="1"/>
      <c r="O7506" s="1"/>
      <c r="P7506" s="1"/>
      <c r="Q7506" s="12">
        <v>53699.457000000002</v>
      </c>
      <c r="R7506" s="29">
        <f t="shared" si="355"/>
        <v>0</v>
      </c>
      <c r="S7506" t="str">
        <f t="shared" si="356"/>
        <v>OK</v>
      </c>
      <c r="T7506" s="10">
        <f>IFERROR(VLOOKUP(A7506,[1]!Tabla1[[#All],[Material]:[venta nueva]],38,FALSE),0)</f>
        <v>0</v>
      </c>
    </row>
    <row r="7507" spans="1:20" hidden="1" x14ac:dyDescent="0.35">
      <c r="A7507">
        <f t="shared" si="357"/>
        <v>1021111</v>
      </c>
      <c r="B7507" s="6" t="s">
        <v>1433</v>
      </c>
      <c r="C7507" s="7" t="s">
        <v>553</v>
      </c>
      <c r="D7507" s="7" t="s">
        <v>1097</v>
      </c>
      <c r="E7507" s="7" t="s">
        <v>121</v>
      </c>
      <c r="F7507" s="7" t="s">
        <v>122</v>
      </c>
      <c r="G7507" s="7" t="s">
        <v>1078</v>
      </c>
      <c r="H7507" s="7" t="s">
        <v>1027</v>
      </c>
      <c r="I7507" s="6" t="s">
        <v>11</v>
      </c>
      <c r="J7507" s="1"/>
      <c r="K7507" s="1"/>
      <c r="L7507" s="1"/>
      <c r="M7507" s="1"/>
      <c r="N7507" s="1"/>
      <c r="O7507" s="1"/>
      <c r="P7507" s="1"/>
      <c r="Q7507" s="12">
        <v>4533.2550000000001</v>
      </c>
      <c r="R7507" s="29">
        <f t="shared" si="355"/>
        <v>0</v>
      </c>
      <c r="S7507" t="str">
        <f t="shared" si="356"/>
        <v>OK</v>
      </c>
      <c r="T7507" s="10">
        <f>IFERROR(VLOOKUP(A7507,[1]!Tabla1[[#All],[Material]:[venta nueva]],38,FALSE),0)</f>
        <v>0</v>
      </c>
    </row>
    <row r="7508" spans="1:20" hidden="1" x14ac:dyDescent="0.35">
      <c r="A7508">
        <f t="shared" si="357"/>
        <v>1021115</v>
      </c>
      <c r="B7508" s="6" t="s">
        <v>1433</v>
      </c>
      <c r="C7508" s="7" t="s">
        <v>553</v>
      </c>
      <c r="D7508" s="7" t="s">
        <v>1097</v>
      </c>
      <c r="E7508" s="7" t="s">
        <v>123</v>
      </c>
      <c r="F7508" s="7" t="s">
        <v>124</v>
      </c>
      <c r="G7508" s="7" t="s">
        <v>1069</v>
      </c>
      <c r="H7508" s="7" t="s">
        <v>1026</v>
      </c>
      <c r="I7508" s="6" t="s">
        <v>14</v>
      </c>
      <c r="J7508" s="1"/>
      <c r="K7508" s="1"/>
      <c r="L7508" s="1"/>
      <c r="M7508" s="1"/>
      <c r="N7508" s="1"/>
      <c r="O7508" s="1"/>
      <c r="P7508" s="1"/>
      <c r="Q7508" s="12">
        <v>3680.0010000000002</v>
      </c>
      <c r="R7508" s="29">
        <f t="shared" si="355"/>
        <v>0</v>
      </c>
      <c r="S7508" t="str">
        <f t="shared" si="356"/>
        <v>OK</v>
      </c>
      <c r="T7508" s="10">
        <f>IFERROR(VLOOKUP(A7508,[1]!Tabla1[[#All],[Material]:[venta nueva]],38,FALSE),0)</f>
        <v>0</v>
      </c>
    </row>
    <row r="7509" spans="1:20" hidden="1" x14ac:dyDescent="0.35">
      <c r="A7509">
        <f t="shared" si="357"/>
        <v>1021136</v>
      </c>
      <c r="B7509" s="6" t="s">
        <v>1433</v>
      </c>
      <c r="C7509" s="7" t="s">
        <v>553</v>
      </c>
      <c r="D7509" s="7" t="s">
        <v>1097</v>
      </c>
      <c r="E7509" s="7" t="s">
        <v>125</v>
      </c>
      <c r="F7509" s="7" t="s">
        <v>126</v>
      </c>
      <c r="G7509" s="7" t="s">
        <v>1069</v>
      </c>
      <c r="H7509" s="7" t="s">
        <v>1026</v>
      </c>
      <c r="I7509" s="6" t="s">
        <v>16</v>
      </c>
      <c r="J7509" s="1"/>
      <c r="K7509" s="1"/>
      <c r="L7509" s="1"/>
      <c r="M7509" s="1"/>
      <c r="N7509" s="1"/>
      <c r="O7509" s="1"/>
      <c r="P7509" s="1"/>
      <c r="Q7509" s="12">
        <v>9840.5930000000008</v>
      </c>
      <c r="R7509" s="29">
        <f t="shared" si="355"/>
        <v>0</v>
      </c>
      <c r="S7509" t="str">
        <f t="shared" si="356"/>
        <v>OK</v>
      </c>
      <c r="T7509" s="10">
        <f>IFERROR(VLOOKUP(A7509,[1]!Tabla1[[#All],[Material]:[venta nueva]],38,FALSE),0)</f>
        <v>0</v>
      </c>
    </row>
    <row r="7510" spans="1:20" hidden="1" x14ac:dyDescent="0.35">
      <c r="A7510">
        <f t="shared" si="357"/>
        <v>1021149</v>
      </c>
      <c r="B7510" s="6" t="s">
        <v>1433</v>
      </c>
      <c r="C7510" s="7" t="s">
        <v>553</v>
      </c>
      <c r="D7510" s="7" t="s">
        <v>1097</v>
      </c>
      <c r="E7510" s="7" t="s">
        <v>127</v>
      </c>
      <c r="F7510" s="7" t="s">
        <v>128</v>
      </c>
      <c r="G7510" s="7" t="s">
        <v>1084</v>
      </c>
      <c r="H7510" s="7" t="s">
        <v>1017</v>
      </c>
      <c r="I7510" s="6" t="s">
        <v>12</v>
      </c>
      <c r="J7510" s="1"/>
      <c r="K7510" s="1"/>
      <c r="L7510" s="1"/>
      <c r="M7510" s="1"/>
      <c r="N7510" s="1"/>
      <c r="O7510" s="1"/>
      <c r="P7510" s="1"/>
      <c r="Q7510" s="12">
        <v>150835.90900000001</v>
      </c>
      <c r="R7510" s="29">
        <f t="shared" si="355"/>
        <v>0</v>
      </c>
      <c r="S7510" t="str">
        <f t="shared" si="356"/>
        <v>OK</v>
      </c>
      <c r="T7510" s="10">
        <f>IFERROR(VLOOKUP(A7510,[1]!Tabla1[[#All],[Material]:[venta nueva]],38,FALSE),0)</f>
        <v>0</v>
      </c>
    </row>
    <row r="7511" spans="1:20" hidden="1" x14ac:dyDescent="0.35">
      <c r="A7511">
        <f t="shared" si="357"/>
        <v>1021150</v>
      </c>
      <c r="B7511" s="6" t="s">
        <v>1433</v>
      </c>
      <c r="C7511" s="7" t="s">
        <v>553</v>
      </c>
      <c r="D7511" s="7" t="s">
        <v>1097</v>
      </c>
      <c r="E7511" s="7" t="s">
        <v>129</v>
      </c>
      <c r="F7511" s="7" t="s">
        <v>130</v>
      </c>
      <c r="G7511" s="7" t="s">
        <v>1084</v>
      </c>
      <c r="H7511" s="7" t="s">
        <v>1017</v>
      </c>
      <c r="I7511" s="6" t="s">
        <v>12</v>
      </c>
      <c r="J7511" s="1"/>
      <c r="K7511" s="1"/>
      <c r="L7511" s="1"/>
      <c r="M7511" s="1"/>
      <c r="N7511" s="1"/>
      <c r="O7511" s="1"/>
      <c r="P7511" s="1"/>
      <c r="Q7511" s="12">
        <v>3580.933</v>
      </c>
      <c r="R7511" s="29">
        <f t="shared" si="355"/>
        <v>0</v>
      </c>
      <c r="S7511" t="str">
        <f t="shared" si="356"/>
        <v>OK</v>
      </c>
      <c r="T7511" s="10">
        <f>IFERROR(VLOOKUP(A7511,[1]!Tabla1[[#All],[Material]:[venta nueva]],38,FALSE),0)</f>
        <v>0</v>
      </c>
    </row>
    <row r="7512" spans="1:20" hidden="1" x14ac:dyDescent="0.35">
      <c r="A7512">
        <f t="shared" si="357"/>
        <v>1021152</v>
      </c>
      <c r="B7512" s="6" t="s">
        <v>1433</v>
      </c>
      <c r="C7512" s="7" t="s">
        <v>553</v>
      </c>
      <c r="D7512" s="7" t="s">
        <v>1097</v>
      </c>
      <c r="E7512" s="7" t="s">
        <v>133</v>
      </c>
      <c r="F7512" s="7" t="s">
        <v>134</v>
      </c>
      <c r="G7512" s="7" t="s">
        <v>1084</v>
      </c>
      <c r="H7512" s="7" t="s">
        <v>1028</v>
      </c>
      <c r="I7512" s="6" t="s">
        <v>12</v>
      </c>
      <c r="J7512" s="1"/>
      <c r="K7512" s="1"/>
      <c r="L7512" s="1"/>
      <c r="M7512" s="1"/>
      <c r="N7512" s="1"/>
      <c r="O7512" s="1"/>
      <c r="P7512" s="1"/>
      <c r="Q7512" s="12">
        <v>57577.752</v>
      </c>
      <c r="R7512" s="29">
        <f t="shared" si="355"/>
        <v>0</v>
      </c>
      <c r="S7512" t="str">
        <f t="shared" si="356"/>
        <v>OK</v>
      </c>
      <c r="T7512" s="10">
        <f>IFERROR(VLOOKUP(A7512,[1]!Tabla1[[#All],[Material]:[venta nueva]],38,FALSE),0)</f>
        <v>0</v>
      </c>
    </row>
    <row r="7513" spans="1:20" hidden="1" x14ac:dyDescent="0.35">
      <c r="A7513">
        <f t="shared" si="357"/>
        <v>1021156</v>
      </c>
      <c r="B7513" s="6" t="s">
        <v>1433</v>
      </c>
      <c r="C7513" s="7" t="s">
        <v>553</v>
      </c>
      <c r="D7513" s="7" t="s">
        <v>1097</v>
      </c>
      <c r="E7513" s="7" t="s">
        <v>135</v>
      </c>
      <c r="F7513" s="7" t="s">
        <v>136</v>
      </c>
      <c r="G7513" s="7" t="s">
        <v>1084</v>
      </c>
      <c r="H7513" s="7" t="s">
        <v>1017</v>
      </c>
      <c r="I7513" s="6" t="s">
        <v>12</v>
      </c>
      <c r="J7513" s="1"/>
      <c r="K7513" s="1"/>
      <c r="L7513" s="1"/>
      <c r="M7513" s="1"/>
      <c r="N7513" s="1"/>
      <c r="O7513" s="1"/>
      <c r="P7513" s="1"/>
      <c r="Q7513" s="12">
        <v>49163.951999999997</v>
      </c>
      <c r="R7513" s="29">
        <f t="shared" si="355"/>
        <v>0</v>
      </c>
      <c r="S7513" t="str">
        <f t="shared" si="356"/>
        <v>OK</v>
      </c>
      <c r="T7513" s="10">
        <f>IFERROR(VLOOKUP(A7513,[1]!Tabla1[[#All],[Material]:[venta nueva]],38,FALSE),0)</f>
        <v>0</v>
      </c>
    </row>
    <row r="7514" spans="1:20" hidden="1" x14ac:dyDescent="0.35">
      <c r="A7514">
        <f t="shared" si="357"/>
        <v>1021187</v>
      </c>
      <c r="B7514" s="6" t="s">
        <v>1433</v>
      </c>
      <c r="C7514" s="7" t="s">
        <v>553</v>
      </c>
      <c r="D7514" s="7" t="s">
        <v>1097</v>
      </c>
      <c r="E7514" s="7" t="s">
        <v>137</v>
      </c>
      <c r="F7514" s="7" t="s">
        <v>138</v>
      </c>
      <c r="G7514" s="7" t="s">
        <v>1080</v>
      </c>
      <c r="H7514" s="7" t="s">
        <v>1029</v>
      </c>
      <c r="I7514" s="6" t="s">
        <v>11</v>
      </c>
      <c r="J7514" s="1"/>
      <c r="K7514" s="1"/>
      <c r="L7514" s="1"/>
      <c r="M7514" s="1"/>
      <c r="N7514" s="1"/>
      <c r="O7514" s="1"/>
      <c r="P7514" s="1"/>
      <c r="Q7514" s="12">
        <v>52038.317000000003</v>
      </c>
      <c r="R7514" s="29">
        <f t="shared" si="355"/>
        <v>0</v>
      </c>
      <c r="S7514" t="str">
        <f t="shared" si="356"/>
        <v>OK</v>
      </c>
      <c r="T7514" s="10">
        <f>IFERROR(VLOOKUP(A7514,[1]!Tabla1[[#All],[Material]:[venta nueva]],38,FALSE),0)</f>
        <v>0</v>
      </c>
    </row>
    <row r="7515" spans="1:20" hidden="1" x14ac:dyDescent="0.35">
      <c r="A7515">
        <f t="shared" si="357"/>
        <v>1021260</v>
      </c>
      <c r="B7515" s="6" t="s">
        <v>1433</v>
      </c>
      <c r="C7515" s="7" t="s">
        <v>553</v>
      </c>
      <c r="D7515" s="7" t="s">
        <v>1097</v>
      </c>
      <c r="E7515" s="7" t="s">
        <v>456</v>
      </c>
      <c r="F7515" s="7" t="s">
        <v>457</v>
      </c>
      <c r="G7515" s="7" t="s">
        <v>1069</v>
      </c>
      <c r="H7515" s="7" t="s">
        <v>1026</v>
      </c>
      <c r="I7515" s="6" t="s">
        <v>8</v>
      </c>
      <c r="J7515" s="1"/>
      <c r="K7515" s="1"/>
      <c r="L7515" s="1"/>
      <c r="M7515" s="1"/>
      <c r="N7515" s="1"/>
      <c r="O7515" s="1"/>
      <c r="P7515" s="1"/>
      <c r="Q7515" s="12">
        <v>48056.553</v>
      </c>
      <c r="R7515" s="29">
        <f t="shared" si="355"/>
        <v>0</v>
      </c>
      <c r="S7515" t="str">
        <f t="shared" si="356"/>
        <v>OK</v>
      </c>
      <c r="T7515" s="10">
        <f>IFERROR(VLOOKUP(A7515,[1]!Tabla1[[#All],[Material]:[venta nueva]],38,FALSE),0)</f>
        <v>0</v>
      </c>
    </row>
    <row r="7516" spans="1:20" hidden="1" x14ac:dyDescent="0.35">
      <c r="A7516">
        <f t="shared" si="357"/>
        <v>1021270</v>
      </c>
      <c r="B7516" s="6" t="s">
        <v>1433</v>
      </c>
      <c r="C7516" s="7" t="s">
        <v>553</v>
      </c>
      <c r="D7516" s="7" t="s">
        <v>1097</v>
      </c>
      <c r="E7516" s="7" t="s">
        <v>443</v>
      </c>
      <c r="F7516" s="7" t="s">
        <v>142</v>
      </c>
      <c r="G7516" s="7" t="s">
        <v>1080</v>
      </c>
      <c r="H7516" s="7" t="s">
        <v>1030</v>
      </c>
      <c r="I7516" s="6" t="s">
        <v>10</v>
      </c>
      <c r="J7516" s="1"/>
      <c r="K7516" s="1"/>
      <c r="L7516" s="1"/>
      <c r="M7516" s="1"/>
      <c r="N7516" s="1"/>
      <c r="O7516" s="1"/>
      <c r="P7516" s="1"/>
      <c r="Q7516" s="12">
        <v>8780.2970000000005</v>
      </c>
      <c r="R7516" s="29">
        <f t="shared" si="355"/>
        <v>0</v>
      </c>
      <c r="S7516" t="str">
        <f t="shared" si="356"/>
        <v>OK</v>
      </c>
      <c r="T7516" s="10">
        <f>IFERROR(VLOOKUP(A7516,[1]!Tabla1[[#All],[Material]:[venta nueva]],38,FALSE),0)</f>
        <v>0</v>
      </c>
    </row>
    <row r="7517" spans="1:20" hidden="1" x14ac:dyDescent="0.35">
      <c r="A7517">
        <f t="shared" si="357"/>
        <v>1021272</v>
      </c>
      <c r="B7517" s="6" t="s">
        <v>1433</v>
      </c>
      <c r="C7517" s="7" t="s">
        <v>553</v>
      </c>
      <c r="D7517" s="7" t="s">
        <v>1097</v>
      </c>
      <c r="E7517" s="7" t="s">
        <v>143</v>
      </c>
      <c r="F7517" s="7" t="s">
        <v>144</v>
      </c>
      <c r="G7517" s="7" t="s">
        <v>1080</v>
      </c>
      <c r="H7517" s="7" t="s">
        <v>1030</v>
      </c>
      <c r="I7517" s="6" t="s">
        <v>10</v>
      </c>
      <c r="J7517" s="1"/>
      <c r="K7517" s="1"/>
      <c r="L7517" s="1"/>
      <c r="M7517" s="1"/>
      <c r="N7517" s="1"/>
      <c r="O7517" s="1"/>
      <c r="P7517" s="1"/>
      <c r="Q7517" s="12">
        <v>323446.73</v>
      </c>
      <c r="R7517" s="29">
        <f t="shared" si="355"/>
        <v>0</v>
      </c>
      <c r="S7517" t="str">
        <f t="shared" si="356"/>
        <v>OK</v>
      </c>
      <c r="T7517" s="10">
        <f>IFERROR(VLOOKUP(A7517,[1]!Tabla1[[#All],[Material]:[venta nueva]],38,FALSE),0)</f>
        <v>0</v>
      </c>
    </row>
    <row r="7518" spans="1:20" hidden="1" x14ac:dyDescent="0.35">
      <c r="A7518">
        <f t="shared" si="357"/>
        <v>1021278</v>
      </c>
      <c r="B7518" s="6" t="s">
        <v>1433</v>
      </c>
      <c r="C7518" s="7" t="s">
        <v>553</v>
      </c>
      <c r="D7518" s="7" t="s">
        <v>1097</v>
      </c>
      <c r="E7518" s="7" t="s">
        <v>1368</v>
      </c>
      <c r="F7518" s="7" t="s">
        <v>1369</v>
      </c>
      <c r="G7518" s="7" t="s">
        <v>1086</v>
      </c>
      <c r="H7518" s="7" t="s">
        <v>1025</v>
      </c>
      <c r="I7518" s="6" t="s">
        <v>662</v>
      </c>
      <c r="J7518" s="1"/>
      <c r="K7518" s="1"/>
      <c r="L7518" s="1"/>
      <c r="M7518" s="1"/>
      <c r="N7518" s="1"/>
      <c r="O7518" s="1"/>
      <c r="P7518" s="1"/>
      <c r="Q7518" s="12">
        <v>19696.738000000001</v>
      </c>
      <c r="R7518" s="29">
        <f t="shared" si="355"/>
        <v>0</v>
      </c>
      <c r="S7518" t="str">
        <f t="shared" si="356"/>
        <v>OK</v>
      </c>
      <c r="T7518" s="10">
        <f>IFERROR(VLOOKUP(A7518,[1]!Tabla1[[#All],[Material]:[venta nueva]],38,FALSE),0)</f>
        <v>0</v>
      </c>
    </row>
    <row r="7519" spans="1:20" hidden="1" x14ac:dyDescent="0.35">
      <c r="A7519">
        <f t="shared" si="357"/>
        <v>1021279</v>
      </c>
      <c r="B7519" s="6" t="s">
        <v>1433</v>
      </c>
      <c r="C7519" s="7" t="s">
        <v>553</v>
      </c>
      <c r="D7519" s="7" t="s">
        <v>1097</v>
      </c>
      <c r="E7519" s="7" t="s">
        <v>1252</v>
      </c>
      <c r="F7519" s="7" t="s">
        <v>357</v>
      </c>
      <c r="G7519" s="7" t="s">
        <v>1084</v>
      </c>
      <c r="H7519" s="7" t="s">
        <v>1017</v>
      </c>
      <c r="I7519" s="6" t="s">
        <v>11</v>
      </c>
      <c r="J7519" s="1"/>
      <c r="K7519" s="1"/>
      <c r="L7519" s="1"/>
      <c r="M7519" s="1"/>
      <c r="N7519" s="1"/>
      <c r="O7519" s="1"/>
      <c r="P7519" s="1"/>
      <c r="Q7519" s="12">
        <v>868.94399999999996</v>
      </c>
      <c r="R7519" s="29">
        <f t="shared" si="355"/>
        <v>0</v>
      </c>
      <c r="S7519" t="str">
        <f t="shared" si="356"/>
        <v>OK</v>
      </c>
      <c r="T7519" s="10">
        <f>IFERROR(VLOOKUP(A7519,[1]!Tabla1[[#All],[Material]:[venta nueva]],38,FALSE),0)</f>
        <v>0</v>
      </c>
    </row>
    <row r="7520" spans="1:20" hidden="1" x14ac:dyDescent="0.35">
      <c r="A7520">
        <f t="shared" si="357"/>
        <v>1021385</v>
      </c>
      <c r="B7520" s="6" t="s">
        <v>1433</v>
      </c>
      <c r="C7520" s="7" t="s">
        <v>553</v>
      </c>
      <c r="D7520" s="7" t="s">
        <v>1097</v>
      </c>
      <c r="E7520" s="7" t="s">
        <v>147</v>
      </c>
      <c r="F7520" s="7" t="s">
        <v>148</v>
      </c>
      <c r="G7520" s="7" t="s">
        <v>1080</v>
      </c>
      <c r="H7520" s="7" t="s">
        <v>1031</v>
      </c>
      <c r="I7520" s="6" t="s">
        <v>11</v>
      </c>
      <c r="J7520" s="1"/>
      <c r="K7520" s="1"/>
      <c r="L7520" s="1"/>
      <c r="M7520" s="1"/>
      <c r="N7520" s="1"/>
      <c r="O7520" s="1"/>
      <c r="P7520" s="1"/>
      <c r="Q7520" s="12">
        <v>150836.95699999999</v>
      </c>
      <c r="R7520" s="29">
        <f t="shared" si="355"/>
        <v>0</v>
      </c>
      <c r="S7520" t="str">
        <f t="shared" si="356"/>
        <v>OK</v>
      </c>
      <c r="T7520" s="10">
        <f>IFERROR(VLOOKUP(A7520,[1]!Tabla1[[#All],[Material]:[venta nueva]],38,FALSE),0)</f>
        <v>0</v>
      </c>
    </row>
    <row r="7521" spans="1:20" hidden="1" x14ac:dyDescent="0.35">
      <c r="A7521">
        <f t="shared" si="357"/>
        <v>1021433</v>
      </c>
      <c r="B7521" s="6" t="s">
        <v>1433</v>
      </c>
      <c r="C7521" s="7" t="s">
        <v>553</v>
      </c>
      <c r="D7521" s="7" t="s">
        <v>1097</v>
      </c>
      <c r="E7521" s="7" t="s">
        <v>555</v>
      </c>
      <c r="F7521" s="7" t="s">
        <v>149</v>
      </c>
      <c r="G7521" s="7" t="s">
        <v>1076</v>
      </c>
      <c r="H7521" s="7" t="s">
        <v>1022</v>
      </c>
      <c r="I7521" s="6" t="s">
        <v>9</v>
      </c>
      <c r="J7521" s="1"/>
      <c r="K7521" s="1"/>
      <c r="L7521" s="1"/>
      <c r="M7521" s="1"/>
      <c r="N7521" s="1"/>
      <c r="O7521" s="1"/>
      <c r="P7521" s="1"/>
      <c r="Q7521" s="12">
        <v>22723.368999999999</v>
      </c>
      <c r="R7521" s="29">
        <f t="shared" si="355"/>
        <v>0</v>
      </c>
      <c r="S7521" t="str">
        <f t="shared" si="356"/>
        <v>OK</v>
      </c>
      <c r="T7521" s="10">
        <f>IFERROR(VLOOKUP(A7521,[1]!Tabla1[[#All],[Material]:[venta nueva]],38,FALSE),0)</f>
        <v>0</v>
      </c>
    </row>
    <row r="7522" spans="1:20" hidden="1" x14ac:dyDescent="0.35">
      <c r="A7522">
        <f t="shared" si="357"/>
        <v>1021470</v>
      </c>
      <c r="B7522" s="6" t="s">
        <v>1433</v>
      </c>
      <c r="C7522" s="7" t="s">
        <v>553</v>
      </c>
      <c r="D7522" s="7" t="s">
        <v>1097</v>
      </c>
      <c r="E7522" s="7" t="s">
        <v>152</v>
      </c>
      <c r="F7522" s="7" t="s">
        <v>153</v>
      </c>
      <c r="G7522" s="7" t="s">
        <v>1086</v>
      </c>
      <c r="H7522" s="7" t="s">
        <v>1025</v>
      </c>
      <c r="I7522" s="6" t="s">
        <v>12</v>
      </c>
      <c r="J7522" s="1"/>
      <c r="K7522" s="1"/>
      <c r="L7522" s="1"/>
      <c r="M7522" s="1"/>
      <c r="N7522" s="1"/>
      <c r="O7522" s="1"/>
      <c r="P7522" s="1"/>
      <c r="Q7522" s="12">
        <v>38201.764999999999</v>
      </c>
      <c r="R7522" s="29">
        <f t="shared" si="355"/>
        <v>0</v>
      </c>
      <c r="S7522" t="str">
        <f t="shared" si="356"/>
        <v>OK</v>
      </c>
      <c r="T7522" s="10">
        <f>IFERROR(VLOOKUP(A7522,[1]!Tabla1[[#All],[Material]:[venta nueva]],38,FALSE),0)</f>
        <v>0</v>
      </c>
    </row>
    <row r="7523" spans="1:20" hidden="1" x14ac:dyDescent="0.35">
      <c r="A7523">
        <f t="shared" si="357"/>
        <v>1021555</v>
      </c>
      <c r="B7523" s="6" t="s">
        <v>1433</v>
      </c>
      <c r="C7523" s="7" t="s">
        <v>553</v>
      </c>
      <c r="D7523" s="7" t="s">
        <v>1097</v>
      </c>
      <c r="E7523" s="7" t="s">
        <v>163</v>
      </c>
      <c r="F7523" s="7" t="s">
        <v>164</v>
      </c>
      <c r="G7523" s="7" t="s">
        <v>1078</v>
      </c>
      <c r="H7523" s="7" t="s">
        <v>1009</v>
      </c>
      <c r="I7523" s="6" t="s">
        <v>10</v>
      </c>
      <c r="J7523" s="1"/>
      <c r="K7523" s="1"/>
      <c r="L7523" s="1"/>
      <c r="M7523" s="1"/>
      <c r="N7523" s="1"/>
      <c r="O7523" s="1"/>
      <c r="P7523" s="1"/>
      <c r="Q7523" s="12">
        <v>143651.671</v>
      </c>
      <c r="R7523" s="29">
        <f t="shared" si="355"/>
        <v>0</v>
      </c>
      <c r="S7523" t="str">
        <f t="shared" si="356"/>
        <v>OK</v>
      </c>
      <c r="T7523" s="10">
        <f>IFERROR(VLOOKUP(A7523,[1]!Tabla1[[#All],[Material]:[venta nueva]],38,FALSE),0)</f>
        <v>0</v>
      </c>
    </row>
    <row r="7524" spans="1:20" hidden="1" x14ac:dyDescent="0.35">
      <c r="A7524">
        <f t="shared" si="357"/>
        <v>1021603</v>
      </c>
      <c r="B7524" s="6" t="s">
        <v>1433</v>
      </c>
      <c r="C7524" s="7" t="s">
        <v>553</v>
      </c>
      <c r="D7524" s="7" t="s">
        <v>1097</v>
      </c>
      <c r="E7524" s="7" t="s">
        <v>165</v>
      </c>
      <c r="F7524" s="7" t="s">
        <v>166</v>
      </c>
      <c r="G7524" s="7" t="s">
        <v>1075</v>
      </c>
      <c r="H7524" s="7" t="s">
        <v>1003</v>
      </c>
      <c r="I7524" s="6" t="s">
        <v>16</v>
      </c>
      <c r="J7524" s="1"/>
      <c r="K7524" s="1"/>
      <c r="L7524" s="1"/>
      <c r="M7524" s="1"/>
      <c r="N7524" s="1"/>
      <c r="O7524" s="1"/>
      <c r="P7524" s="1"/>
      <c r="Q7524" s="12">
        <v>14791.745999999999</v>
      </c>
      <c r="R7524" s="29">
        <f t="shared" si="355"/>
        <v>0</v>
      </c>
      <c r="S7524" t="str">
        <f t="shared" si="356"/>
        <v>OK</v>
      </c>
      <c r="T7524" s="10">
        <f>IFERROR(VLOOKUP(A7524,[1]!Tabla1[[#All],[Material]:[venta nueva]],38,FALSE),0)</f>
        <v>0</v>
      </c>
    </row>
    <row r="7525" spans="1:20" hidden="1" x14ac:dyDescent="0.35">
      <c r="A7525">
        <f t="shared" si="357"/>
        <v>1021609</v>
      </c>
      <c r="B7525" s="6" t="s">
        <v>1433</v>
      </c>
      <c r="C7525" s="7" t="s">
        <v>553</v>
      </c>
      <c r="D7525" s="7" t="s">
        <v>1097</v>
      </c>
      <c r="E7525" s="7" t="s">
        <v>167</v>
      </c>
      <c r="F7525" s="7" t="s">
        <v>168</v>
      </c>
      <c r="G7525" s="7" t="s">
        <v>985</v>
      </c>
      <c r="H7525" s="7" t="s">
        <v>1012</v>
      </c>
      <c r="I7525" s="6" t="s">
        <v>16</v>
      </c>
      <c r="J7525" s="1"/>
      <c r="K7525" s="1"/>
      <c r="L7525" s="1"/>
      <c r="M7525" s="1"/>
      <c r="N7525" s="1"/>
      <c r="O7525" s="1"/>
      <c r="P7525" s="1"/>
      <c r="Q7525" s="12">
        <v>43773.78</v>
      </c>
      <c r="R7525" s="29">
        <f t="shared" si="355"/>
        <v>0</v>
      </c>
      <c r="S7525" t="str">
        <f t="shared" si="356"/>
        <v>OK</v>
      </c>
      <c r="T7525" s="10">
        <f>IFERROR(VLOOKUP(A7525,[1]!Tabla1[[#All],[Material]:[venta nueva]],38,FALSE),0)</f>
        <v>0</v>
      </c>
    </row>
    <row r="7526" spans="1:20" hidden="1" x14ac:dyDescent="0.35">
      <c r="A7526">
        <f t="shared" si="357"/>
        <v>1021622</v>
      </c>
      <c r="B7526" s="6" t="s">
        <v>1433</v>
      </c>
      <c r="C7526" s="7" t="s">
        <v>553</v>
      </c>
      <c r="D7526" s="7" t="s">
        <v>1097</v>
      </c>
      <c r="E7526" s="7" t="s">
        <v>169</v>
      </c>
      <c r="F7526" s="7" t="s">
        <v>74</v>
      </c>
      <c r="G7526" s="7" t="s">
        <v>1074</v>
      </c>
      <c r="H7526" s="7" t="s">
        <v>1018</v>
      </c>
      <c r="I7526" s="6" t="s">
        <v>11</v>
      </c>
      <c r="J7526" s="1"/>
      <c r="K7526" s="1"/>
      <c r="L7526" s="1"/>
      <c r="M7526" s="1"/>
      <c r="N7526" s="1"/>
      <c r="O7526" s="1"/>
      <c r="P7526" s="1"/>
      <c r="Q7526" s="12">
        <v>5011.0010000000002</v>
      </c>
      <c r="R7526" s="29">
        <f t="shared" si="355"/>
        <v>0</v>
      </c>
      <c r="S7526" t="str">
        <f t="shared" si="356"/>
        <v>OK</v>
      </c>
      <c r="T7526" s="10">
        <f>IFERROR(VLOOKUP(A7526,[1]!Tabla1[[#All],[Material]:[venta nueva]],38,FALSE),0)</f>
        <v>0</v>
      </c>
    </row>
    <row r="7527" spans="1:20" hidden="1" x14ac:dyDescent="0.35">
      <c r="A7527">
        <f t="shared" si="357"/>
        <v>1021650</v>
      </c>
      <c r="B7527" s="6" t="s">
        <v>1433</v>
      </c>
      <c r="C7527" s="7" t="s">
        <v>553</v>
      </c>
      <c r="D7527" s="7" t="s">
        <v>1097</v>
      </c>
      <c r="E7527" s="7" t="s">
        <v>1438</v>
      </c>
      <c r="F7527" s="7" t="s">
        <v>1439</v>
      </c>
      <c r="G7527" s="7" t="s">
        <v>1075</v>
      </c>
      <c r="H7527" s="7" t="s">
        <v>1011</v>
      </c>
      <c r="I7527" s="6" t="s">
        <v>12</v>
      </c>
      <c r="J7527" s="1"/>
      <c r="K7527" s="1"/>
      <c r="L7527" s="1"/>
      <c r="M7527" s="1"/>
      <c r="N7527" s="1"/>
      <c r="O7527" s="1"/>
      <c r="P7527" s="1"/>
      <c r="Q7527" s="12">
        <v>31000.002</v>
      </c>
      <c r="R7527" s="29">
        <f t="shared" si="355"/>
        <v>0</v>
      </c>
      <c r="S7527" t="str">
        <f t="shared" si="356"/>
        <v>OK</v>
      </c>
      <c r="T7527" s="10">
        <f>IFERROR(VLOOKUP(A7527,[1]!Tabla1[[#All],[Material]:[venta nueva]],38,FALSE),0)</f>
        <v>0</v>
      </c>
    </row>
    <row r="7528" spans="1:20" hidden="1" x14ac:dyDescent="0.35">
      <c r="A7528">
        <f t="shared" si="357"/>
        <v>1021731</v>
      </c>
      <c r="B7528" s="6" t="s">
        <v>1433</v>
      </c>
      <c r="C7528" s="7" t="s">
        <v>553</v>
      </c>
      <c r="D7528" s="7" t="s">
        <v>1097</v>
      </c>
      <c r="E7528" s="7" t="s">
        <v>174</v>
      </c>
      <c r="F7528" s="7" t="s">
        <v>175</v>
      </c>
      <c r="G7528" s="7" t="s">
        <v>1086</v>
      </c>
      <c r="H7528" s="7" t="s">
        <v>1025</v>
      </c>
      <c r="I7528" s="6" t="s">
        <v>14</v>
      </c>
      <c r="J7528" s="1"/>
      <c r="K7528" s="1"/>
      <c r="L7528" s="1"/>
      <c r="M7528" s="1"/>
      <c r="N7528" s="1"/>
      <c r="O7528" s="1"/>
      <c r="P7528" s="1"/>
      <c r="Q7528" s="12">
        <v>91621.546000000002</v>
      </c>
      <c r="R7528" s="29">
        <f t="shared" si="355"/>
        <v>0</v>
      </c>
      <c r="S7528" t="str">
        <f t="shared" si="356"/>
        <v>OK</v>
      </c>
      <c r="T7528" s="10">
        <f>IFERROR(VLOOKUP(A7528,[1]!Tabla1[[#All],[Material]:[venta nueva]],38,FALSE),0)</f>
        <v>0</v>
      </c>
    </row>
    <row r="7529" spans="1:20" hidden="1" x14ac:dyDescent="0.35">
      <c r="A7529">
        <f t="shared" si="357"/>
        <v>1021732</v>
      </c>
      <c r="B7529" s="6" t="s">
        <v>1433</v>
      </c>
      <c r="C7529" s="7" t="s">
        <v>553</v>
      </c>
      <c r="D7529" s="7" t="s">
        <v>1097</v>
      </c>
      <c r="E7529" s="7" t="s">
        <v>176</v>
      </c>
      <c r="F7529" s="7" t="s">
        <v>177</v>
      </c>
      <c r="G7529" s="7" t="s">
        <v>1084</v>
      </c>
      <c r="H7529" s="7" t="s">
        <v>1032</v>
      </c>
      <c r="I7529" s="6" t="s">
        <v>14</v>
      </c>
      <c r="J7529" s="1"/>
      <c r="K7529" s="1"/>
      <c r="L7529" s="1"/>
      <c r="M7529" s="1"/>
      <c r="N7529" s="1"/>
      <c r="O7529" s="1"/>
      <c r="P7529" s="1"/>
      <c r="Q7529" s="12">
        <v>223752.28899999999</v>
      </c>
      <c r="R7529" s="29">
        <f t="shared" si="355"/>
        <v>0</v>
      </c>
      <c r="S7529" t="str">
        <f t="shared" si="356"/>
        <v>OK</v>
      </c>
      <c r="T7529" s="10">
        <f>IFERROR(VLOOKUP(A7529,[1]!Tabla1[[#All],[Material]:[venta nueva]],38,FALSE),0)</f>
        <v>0</v>
      </c>
    </row>
    <row r="7530" spans="1:20" hidden="1" x14ac:dyDescent="0.35">
      <c r="A7530">
        <f t="shared" si="357"/>
        <v>1021733</v>
      </c>
      <c r="B7530" s="6" t="s">
        <v>1433</v>
      </c>
      <c r="C7530" s="7" t="s">
        <v>553</v>
      </c>
      <c r="D7530" s="7" t="s">
        <v>1097</v>
      </c>
      <c r="E7530" s="7" t="s">
        <v>178</v>
      </c>
      <c r="F7530" s="7" t="s">
        <v>149</v>
      </c>
      <c r="G7530" s="7" t="s">
        <v>1076</v>
      </c>
      <c r="H7530" s="7" t="s">
        <v>1022</v>
      </c>
      <c r="I7530" s="6" t="s">
        <v>14</v>
      </c>
      <c r="J7530" s="1"/>
      <c r="K7530" s="1"/>
      <c r="L7530" s="1"/>
      <c r="M7530" s="1"/>
      <c r="N7530" s="1"/>
      <c r="O7530" s="1"/>
      <c r="P7530" s="1"/>
      <c r="Q7530" s="12">
        <v>264663.85399999999</v>
      </c>
      <c r="R7530" s="29">
        <f t="shared" si="355"/>
        <v>0</v>
      </c>
      <c r="S7530" t="str">
        <f t="shared" si="356"/>
        <v>OK</v>
      </c>
      <c r="T7530" s="10">
        <f>IFERROR(VLOOKUP(A7530,[1]!Tabla1[[#All],[Material]:[venta nueva]],38,FALSE),0)</f>
        <v>0</v>
      </c>
    </row>
    <row r="7531" spans="1:20" hidden="1" x14ac:dyDescent="0.35">
      <c r="A7531">
        <f t="shared" si="357"/>
        <v>1021735</v>
      </c>
      <c r="B7531" s="6" t="s">
        <v>1433</v>
      </c>
      <c r="C7531" s="7" t="s">
        <v>553</v>
      </c>
      <c r="D7531" s="7" t="s">
        <v>1097</v>
      </c>
      <c r="E7531" s="7" t="s">
        <v>179</v>
      </c>
      <c r="F7531" s="7" t="s">
        <v>180</v>
      </c>
      <c r="G7531" s="7" t="s">
        <v>1069</v>
      </c>
      <c r="H7531" s="7" t="s">
        <v>1033</v>
      </c>
      <c r="I7531" s="6" t="s">
        <v>14</v>
      </c>
      <c r="J7531" s="1"/>
      <c r="K7531" s="1"/>
      <c r="L7531" s="1"/>
      <c r="M7531" s="1"/>
      <c r="N7531" s="1"/>
      <c r="O7531" s="1"/>
      <c r="P7531" s="1"/>
      <c r="Q7531" s="12">
        <v>133750.76800000001</v>
      </c>
      <c r="R7531" s="29">
        <f t="shared" si="355"/>
        <v>0</v>
      </c>
      <c r="S7531" t="str">
        <f t="shared" si="356"/>
        <v>OK</v>
      </c>
      <c r="T7531" s="10">
        <f>IFERROR(VLOOKUP(A7531,[1]!Tabla1[[#All],[Material]:[venta nueva]],38,FALSE),0)</f>
        <v>0</v>
      </c>
    </row>
    <row r="7532" spans="1:20" hidden="1" x14ac:dyDescent="0.35">
      <c r="A7532">
        <f t="shared" si="357"/>
        <v>1021737</v>
      </c>
      <c r="B7532" s="6" t="s">
        <v>1433</v>
      </c>
      <c r="C7532" s="7" t="s">
        <v>553</v>
      </c>
      <c r="D7532" s="7" t="s">
        <v>1097</v>
      </c>
      <c r="E7532" s="7" t="s">
        <v>181</v>
      </c>
      <c r="F7532" s="7" t="s">
        <v>182</v>
      </c>
      <c r="G7532" s="7" t="s">
        <v>1069</v>
      </c>
      <c r="H7532" s="7" t="s">
        <v>1033</v>
      </c>
      <c r="I7532" s="6" t="s">
        <v>14</v>
      </c>
      <c r="J7532" s="1"/>
      <c r="K7532" s="1"/>
      <c r="L7532" s="1"/>
      <c r="M7532" s="1"/>
      <c r="N7532" s="1"/>
      <c r="O7532" s="1"/>
      <c r="P7532" s="1"/>
      <c r="Q7532" s="12">
        <v>9333.1200000000008</v>
      </c>
      <c r="R7532" s="29">
        <f t="shared" si="355"/>
        <v>0</v>
      </c>
      <c r="S7532" t="str">
        <f t="shared" si="356"/>
        <v>OK</v>
      </c>
      <c r="T7532" s="10">
        <f>IFERROR(VLOOKUP(A7532,[1]!Tabla1[[#All],[Material]:[venta nueva]],38,FALSE),0)</f>
        <v>0</v>
      </c>
    </row>
    <row r="7533" spans="1:20" hidden="1" x14ac:dyDescent="0.35">
      <c r="A7533">
        <f t="shared" si="357"/>
        <v>1021738</v>
      </c>
      <c r="B7533" s="6" t="s">
        <v>1433</v>
      </c>
      <c r="C7533" s="7" t="s">
        <v>553</v>
      </c>
      <c r="D7533" s="7" t="s">
        <v>1097</v>
      </c>
      <c r="E7533" s="7" t="s">
        <v>183</v>
      </c>
      <c r="F7533" s="7" t="s">
        <v>184</v>
      </c>
      <c r="G7533" s="7" t="s">
        <v>1069</v>
      </c>
      <c r="H7533" s="7" t="s">
        <v>1033</v>
      </c>
      <c r="I7533" s="6" t="s">
        <v>14</v>
      </c>
      <c r="J7533" s="1"/>
      <c r="K7533" s="1"/>
      <c r="L7533" s="1"/>
      <c r="M7533" s="1"/>
      <c r="N7533" s="1"/>
      <c r="O7533" s="1"/>
      <c r="P7533" s="1"/>
      <c r="Q7533" s="12">
        <v>48430.29</v>
      </c>
      <c r="R7533" s="29">
        <f t="shared" si="355"/>
        <v>0</v>
      </c>
      <c r="S7533" t="str">
        <f t="shared" si="356"/>
        <v>OK</v>
      </c>
      <c r="T7533" s="10">
        <f>IFERROR(VLOOKUP(A7533,[1]!Tabla1[[#All],[Material]:[venta nueva]],38,FALSE),0)</f>
        <v>0</v>
      </c>
    </row>
    <row r="7534" spans="1:20" hidden="1" x14ac:dyDescent="0.35">
      <c r="A7534">
        <f t="shared" si="357"/>
        <v>1021739</v>
      </c>
      <c r="B7534" s="6" t="s">
        <v>1433</v>
      </c>
      <c r="C7534" s="7" t="s">
        <v>553</v>
      </c>
      <c r="D7534" s="7" t="s">
        <v>1097</v>
      </c>
      <c r="E7534" s="7" t="s">
        <v>185</v>
      </c>
      <c r="F7534" s="7" t="s">
        <v>186</v>
      </c>
      <c r="G7534" s="7" t="s">
        <v>1087</v>
      </c>
      <c r="H7534" s="7" t="s">
        <v>1034</v>
      </c>
      <c r="I7534" s="6" t="s">
        <v>14</v>
      </c>
      <c r="J7534" s="1"/>
      <c r="K7534" s="1"/>
      <c r="L7534" s="1"/>
      <c r="M7534" s="1"/>
      <c r="N7534" s="1"/>
      <c r="O7534" s="1"/>
      <c r="P7534" s="1"/>
      <c r="Q7534" s="12">
        <v>3096.1759999999999</v>
      </c>
      <c r="R7534" s="29">
        <f t="shared" si="355"/>
        <v>0</v>
      </c>
      <c r="S7534" t="str">
        <f t="shared" si="356"/>
        <v>OK</v>
      </c>
      <c r="T7534" s="10">
        <f>IFERROR(VLOOKUP(A7534,[1]!Tabla1[[#All],[Material]:[venta nueva]],38,FALSE),0)</f>
        <v>0</v>
      </c>
    </row>
    <row r="7535" spans="1:20" hidden="1" x14ac:dyDescent="0.35">
      <c r="A7535">
        <f t="shared" si="357"/>
        <v>1021740</v>
      </c>
      <c r="B7535" s="6" t="s">
        <v>1433</v>
      </c>
      <c r="C7535" s="7" t="s">
        <v>553</v>
      </c>
      <c r="D7535" s="7" t="s">
        <v>1097</v>
      </c>
      <c r="E7535" s="7" t="s">
        <v>1107</v>
      </c>
      <c r="F7535" s="7" t="s">
        <v>187</v>
      </c>
      <c r="G7535" s="7" t="s">
        <v>1069</v>
      </c>
      <c r="H7535" s="7" t="s">
        <v>1026</v>
      </c>
      <c r="I7535" s="6" t="s">
        <v>14</v>
      </c>
      <c r="J7535" s="1"/>
      <c r="K7535" s="1"/>
      <c r="L7535" s="1"/>
      <c r="M7535" s="1"/>
      <c r="N7535" s="1"/>
      <c r="O7535" s="1"/>
      <c r="P7535" s="1"/>
      <c r="Q7535" s="12">
        <v>106687.058</v>
      </c>
      <c r="R7535" s="29">
        <f t="shared" si="355"/>
        <v>0</v>
      </c>
      <c r="S7535" t="str">
        <f t="shared" si="356"/>
        <v>OK</v>
      </c>
      <c r="T7535" s="10">
        <f>IFERROR(VLOOKUP(A7535,[1]!Tabla1[[#All],[Material]:[venta nueva]],38,FALSE),0)</f>
        <v>0</v>
      </c>
    </row>
    <row r="7536" spans="1:20" hidden="1" x14ac:dyDescent="0.35">
      <c r="A7536">
        <f t="shared" si="357"/>
        <v>1021766</v>
      </c>
      <c r="B7536" s="6" t="s">
        <v>1433</v>
      </c>
      <c r="C7536" s="7" t="s">
        <v>553</v>
      </c>
      <c r="D7536" s="7" t="s">
        <v>1097</v>
      </c>
      <c r="E7536" s="7" t="s">
        <v>189</v>
      </c>
      <c r="F7536" s="7" t="s">
        <v>190</v>
      </c>
      <c r="G7536" s="7" t="s">
        <v>1084</v>
      </c>
      <c r="H7536" s="7" t="s">
        <v>1028</v>
      </c>
      <c r="I7536" s="6" t="s">
        <v>14</v>
      </c>
      <c r="J7536" s="1"/>
      <c r="K7536" s="1"/>
      <c r="L7536" s="1"/>
      <c r="M7536" s="1"/>
      <c r="N7536" s="1"/>
      <c r="O7536" s="1"/>
      <c r="P7536" s="1"/>
      <c r="Q7536" s="12">
        <v>223455.80799999999</v>
      </c>
      <c r="R7536" s="29">
        <f t="shared" si="355"/>
        <v>0</v>
      </c>
      <c r="S7536" t="str">
        <f t="shared" si="356"/>
        <v>OK</v>
      </c>
      <c r="T7536" s="10">
        <f>IFERROR(VLOOKUP(A7536,[1]!Tabla1[[#All],[Material]:[venta nueva]],38,FALSE),0)</f>
        <v>0</v>
      </c>
    </row>
    <row r="7537" spans="1:20" hidden="1" x14ac:dyDescent="0.35">
      <c r="A7537">
        <f t="shared" si="357"/>
        <v>1021767</v>
      </c>
      <c r="B7537" s="6" t="s">
        <v>1433</v>
      </c>
      <c r="C7537" s="7" t="s">
        <v>553</v>
      </c>
      <c r="D7537" s="7" t="s">
        <v>1097</v>
      </c>
      <c r="E7537" s="7" t="s">
        <v>191</v>
      </c>
      <c r="F7537" s="7" t="s">
        <v>192</v>
      </c>
      <c r="G7537" s="7" t="s">
        <v>1084</v>
      </c>
      <c r="H7537" s="7" t="s">
        <v>1017</v>
      </c>
      <c r="I7537" s="6" t="s">
        <v>14</v>
      </c>
      <c r="J7537" s="1"/>
      <c r="K7537" s="1"/>
      <c r="L7537" s="1"/>
      <c r="M7537" s="1"/>
      <c r="N7537" s="1"/>
      <c r="O7537" s="1"/>
      <c r="P7537" s="1"/>
      <c r="Q7537" s="12">
        <v>267159.63299999997</v>
      </c>
      <c r="R7537" s="29">
        <f t="shared" si="355"/>
        <v>0</v>
      </c>
      <c r="S7537" t="str">
        <f t="shared" si="356"/>
        <v>OK</v>
      </c>
      <c r="T7537" s="10">
        <f>IFERROR(VLOOKUP(A7537,[1]!Tabla1[[#All],[Material]:[venta nueva]],38,FALSE),0)</f>
        <v>0</v>
      </c>
    </row>
    <row r="7538" spans="1:20" hidden="1" x14ac:dyDescent="0.35">
      <c r="A7538">
        <f t="shared" si="357"/>
        <v>1021774</v>
      </c>
      <c r="B7538" s="6" t="s">
        <v>1433</v>
      </c>
      <c r="C7538" s="7" t="s">
        <v>553</v>
      </c>
      <c r="D7538" s="7" t="s">
        <v>1097</v>
      </c>
      <c r="E7538" s="7" t="s">
        <v>193</v>
      </c>
      <c r="F7538" s="7" t="s">
        <v>194</v>
      </c>
      <c r="G7538" s="7" t="s">
        <v>1084</v>
      </c>
      <c r="H7538" s="7" t="s">
        <v>1028</v>
      </c>
      <c r="I7538" s="6" t="s">
        <v>14</v>
      </c>
      <c r="J7538" s="1"/>
      <c r="K7538" s="1"/>
      <c r="L7538" s="1"/>
      <c r="M7538" s="1"/>
      <c r="N7538" s="1"/>
      <c r="O7538" s="1"/>
      <c r="P7538" s="1"/>
      <c r="Q7538" s="12">
        <v>51377.873</v>
      </c>
      <c r="R7538" s="29">
        <f t="shared" si="355"/>
        <v>0</v>
      </c>
      <c r="S7538" t="str">
        <f t="shared" si="356"/>
        <v>OK</v>
      </c>
      <c r="T7538" s="10">
        <f>IFERROR(VLOOKUP(A7538,[1]!Tabla1[[#All],[Material]:[venta nueva]],38,FALSE),0)</f>
        <v>0</v>
      </c>
    </row>
    <row r="7539" spans="1:20" hidden="1" x14ac:dyDescent="0.35">
      <c r="A7539">
        <f t="shared" si="357"/>
        <v>1021864</v>
      </c>
      <c r="B7539" s="6" t="s">
        <v>1433</v>
      </c>
      <c r="C7539" s="7" t="s">
        <v>553</v>
      </c>
      <c r="D7539" s="7" t="s">
        <v>1097</v>
      </c>
      <c r="E7539" s="7" t="s">
        <v>195</v>
      </c>
      <c r="F7539" s="7" t="s">
        <v>196</v>
      </c>
      <c r="G7539" s="7" t="s">
        <v>1080</v>
      </c>
      <c r="H7539" s="7" t="s">
        <v>1024</v>
      </c>
      <c r="I7539" s="6" t="s">
        <v>13</v>
      </c>
      <c r="J7539" s="1"/>
      <c r="K7539" s="1"/>
      <c r="L7539" s="1"/>
      <c r="M7539" s="1"/>
      <c r="N7539" s="1"/>
      <c r="O7539" s="1"/>
      <c r="P7539" s="1"/>
      <c r="Q7539" s="12">
        <v>61187.766000000003</v>
      </c>
      <c r="R7539" s="29">
        <f t="shared" si="355"/>
        <v>0</v>
      </c>
      <c r="S7539" t="str">
        <f t="shared" si="356"/>
        <v>OK</v>
      </c>
      <c r="T7539" s="10">
        <f>IFERROR(VLOOKUP(A7539,[1]!Tabla1[[#All],[Material]:[venta nueva]],38,FALSE),0)</f>
        <v>0</v>
      </c>
    </row>
    <row r="7540" spans="1:20" hidden="1" x14ac:dyDescent="0.35">
      <c r="A7540">
        <f t="shared" si="357"/>
        <v>1021868</v>
      </c>
      <c r="B7540" s="6" t="s">
        <v>1433</v>
      </c>
      <c r="C7540" s="7" t="s">
        <v>553</v>
      </c>
      <c r="D7540" s="7" t="s">
        <v>1097</v>
      </c>
      <c r="E7540" s="7" t="s">
        <v>556</v>
      </c>
      <c r="F7540" s="7" t="s">
        <v>557</v>
      </c>
      <c r="G7540" s="7" t="s">
        <v>1076</v>
      </c>
      <c r="H7540" s="7" t="s">
        <v>1004</v>
      </c>
      <c r="I7540" s="6" t="s">
        <v>11</v>
      </c>
      <c r="J7540" s="1"/>
      <c r="K7540" s="1"/>
      <c r="L7540" s="1"/>
      <c r="M7540" s="1"/>
      <c r="N7540" s="1"/>
      <c r="O7540" s="1"/>
      <c r="P7540" s="1"/>
      <c r="Q7540" s="12">
        <v>108278.88499999999</v>
      </c>
      <c r="R7540" s="29">
        <f t="shared" si="355"/>
        <v>0</v>
      </c>
      <c r="S7540" t="str">
        <f t="shared" si="356"/>
        <v>OK</v>
      </c>
      <c r="T7540" s="10">
        <f>IFERROR(VLOOKUP(A7540,[1]!Tabla1[[#All],[Material]:[venta nueva]],38,FALSE),0)</f>
        <v>0</v>
      </c>
    </row>
    <row r="7541" spans="1:20" hidden="1" x14ac:dyDescent="0.35">
      <c r="A7541">
        <f t="shared" si="357"/>
        <v>1021874</v>
      </c>
      <c r="B7541" s="6" t="s">
        <v>1433</v>
      </c>
      <c r="C7541" s="7" t="s">
        <v>553</v>
      </c>
      <c r="D7541" s="7" t="s">
        <v>1097</v>
      </c>
      <c r="E7541" s="7" t="s">
        <v>477</v>
      </c>
      <c r="F7541" s="7" t="s">
        <v>243</v>
      </c>
      <c r="G7541" s="7" t="s">
        <v>1078</v>
      </c>
      <c r="H7541" s="7" t="s">
        <v>1009</v>
      </c>
      <c r="I7541" s="6" t="s">
        <v>10</v>
      </c>
      <c r="J7541" s="1"/>
      <c r="K7541" s="1"/>
      <c r="L7541" s="1"/>
      <c r="M7541" s="1"/>
      <c r="N7541" s="1"/>
      <c r="O7541" s="1"/>
      <c r="P7541" s="1"/>
      <c r="Q7541" s="12">
        <v>132873.24799999999</v>
      </c>
      <c r="R7541" s="29">
        <f t="shared" si="355"/>
        <v>0</v>
      </c>
      <c r="S7541" t="str">
        <f t="shared" si="356"/>
        <v>OK</v>
      </c>
      <c r="T7541" s="10">
        <f>IFERROR(VLOOKUP(A7541,[1]!Tabla1[[#All],[Material]:[venta nueva]],38,FALSE),0)</f>
        <v>0</v>
      </c>
    </row>
    <row r="7542" spans="1:20" hidden="1" x14ac:dyDescent="0.35">
      <c r="A7542">
        <f t="shared" si="357"/>
        <v>1021921</v>
      </c>
      <c r="B7542" s="6" t="s">
        <v>1433</v>
      </c>
      <c r="C7542" s="7" t="s">
        <v>553</v>
      </c>
      <c r="D7542" s="7" t="s">
        <v>1097</v>
      </c>
      <c r="E7542" s="7" t="s">
        <v>595</v>
      </c>
      <c r="F7542" s="7" t="s">
        <v>596</v>
      </c>
      <c r="G7542" s="7" t="s">
        <v>1075</v>
      </c>
      <c r="H7542" s="7" t="s">
        <v>1002</v>
      </c>
      <c r="I7542" s="6" t="s">
        <v>15</v>
      </c>
      <c r="J7542" s="1"/>
      <c r="K7542" s="1"/>
      <c r="L7542" s="1"/>
      <c r="M7542" s="1"/>
      <c r="N7542" s="1"/>
      <c r="O7542" s="1"/>
      <c r="P7542" s="1"/>
      <c r="Q7542" s="12">
        <v>1671.0160000000001</v>
      </c>
      <c r="R7542" s="29">
        <f t="shared" si="355"/>
        <v>0</v>
      </c>
      <c r="S7542" t="str">
        <f t="shared" si="356"/>
        <v>OK</v>
      </c>
      <c r="T7542" s="10">
        <f>IFERROR(VLOOKUP(A7542,[1]!Tabla1[[#All],[Material]:[venta nueva]],38,FALSE),0)</f>
        <v>0</v>
      </c>
    </row>
    <row r="7543" spans="1:20" hidden="1" x14ac:dyDescent="0.35">
      <c r="A7543">
        <f t="shared" si="357"/>
        <v>1021922</v>
      </c>
      <c r="B7543" s="6" t="s">
        <v>1433</v>
      </c>
      <c r="C7543" s="7" t="s">
        <v>553</v>
      </c>
      <c r="D7543" s="7" t="s">
        <v>1097</v>
      </c>
      <c r="E7543" s="7" t="s">
        <v>201</v>
      </c>
      <c r="F7543" s="7" t="s">
        <v>78</v>
      </c>
      <c r="G7543" s="7" t="s">
        <v>985</v>
      </c>
      <c r="H7543" s="7" t="s">
        <v>1012</v>
      </c>
      <c r="I7543" s="6" t="s">
        <v>15</v>
      </c>
      <c r="J7543" s="1"/>
      <c r="K7543" s="1"/>
      <c r="L7543" s="1"/>
      <c r="M7543" s="1"/>
      <c r="N7543" s="1"/>
      <c r="O7543" s="1"/>
      <c r="P7543" s="1"/>
      <c r="Q7543" s="12">
        <v>1874.921</v>
      </c>
      <c r="R7543" s="29">
        <f t="shared" ref="R7543:R7606" si="358">+O7543-P7543</f>
        <v>0</v>
      </c>
      <c r="S7543" t="str">
        <f t="shared" ref="S7543:S7606" si="359">IF(R7543&gt;0,"Sobre ingreso",IF(R7543&lt;0,"Pendiente de ingreso","OK"))</f>
        <v>OK</v>
      </c>
      <c r="T7543" s="10">
        <f>IFERROR(VLOOKUP(A7543,[1]!Tabla1[[#All],[Material]:[venta nueva]],38,FALSE),0)</f>
        <v>0</v>
      </c>
    </row>
    <row r="7544" spans="1:20" hidden="1" x14ac:dyDescent="0.35">
      <c r="A7544">
        <f t="shared" si="357"/>
        <v>1021925</v>
      </c>
      <c r="B7544" s="6" t="s">
        <v>1433</v>
      </c>
      <c r="C7544" s="7" t="s">
        <v>553</v>
      </c>
      <c r="D7544" s="7" t="s">
        <v>1097</v>
      </c>
      <c r="E7544" s="7" t="s">
        <v>204</v>
      </c>
      <c r="F7544" s="7" t="s">
        <v>205</v>
      </c>
      <c r="G7544" s="7" t="s">
        <v>1075</v>
      </c>
      <c r="H7544" s="7" t="s">
        <v>1003</v>
      </c>
      <c r="I7544" s="6" t="s">
        <v>15</v>
      </c>
      <c r="J7544" s="1"/>
      <c r="K7544" s="1"/>
      <c r="L7544" s="1"/>
      <c r="M7544" s="1"/>
      <c r="N7544" s="1"/>
      <c r="O7544" s="1"/>
      <c r="P7544" s="1"/>
      <c r="Q7544" s="12">
        <v>31680.593000000001</v>
      </c>
      <c r="R7544" s="29">
        <f t="shared" si="358"/>
        <v>0</v>
      </c>
      <c r="S7544" t="str">
        <f t="shared" si="359"/>
        <v>OK</v>
      </c>
      <c r="T7544" s="10">
        <f>IFERROR(VLOOKUP(A7544,[1]!Tabla1[[#All],[Material]:[venta nueva]],38,FALSE),0)</f>
        <v>0</v>
      </c>
    </row>
    <row r="7545" spans="1:20" hidden="1" x14ac:dyDescent="0.35">
      <c r="A7545">
        <f t="shared" si="357"/>
        <v>1021929</v>
      </c>
      <c r="B7545" s="6" t="s">
        <v>1433</v>
      </c>
      <c r="C7545" s="7" t="s">
        <v>553</v>
      </c>
      <c r="D7545" s="7" t="s">
        <v>1097</v>
      </c>
      <c r="E7545" s="7" t="s">
        <v>571</v>
      </c>
      <c r="F7545" s="7" t="s">
        <v>572</v>
      </c>
      <c r="G7545" s="7" t="s">
        <v>1082</v>
      </c>
      <c r="H7545" s="7" t="s">
        <v>1014</v>
      </c>
      <c r="I7545" s="6" t="s">
        <v>15</v>
      </c>
      <c r="J7545" s="1"/>
      <c r="K7545" s="1"/>
      <c r="L7545" s="1"/>
      <c r="M7545" s="1"/>
      <c r="N7545" s="1"/>
      <c r="O7545" s="1"/>
      <c r="P7545" s="1"/>
      <c r="Q7545" s="12">
        <v>329.99900000000002</v>
      </c>
      <c r="R7545" s="29">
        <f t="shared" si="358"/>
        <v>0</v>
      </c>
      <c r="S7545" t="str">
        <f t="shared" si="359"/>
        <v>OK</v>
      </c>
      <c r="T7545" s="10">
        <f>IFERROR(VLOOKUP(A7545,[1]!Tabla1[[#All],[Material]:[venta nueva]],38,FALSE),0)</f>
        <v>0</v>
      </c>
    </row>
    <row r="7546" spans="1:20" hidden="1" x14ac:dyDescent="0.35">
      <c r="A7546">
        <f t="shared" si="357"/>
        <v>1021931</v>
      </c>
      <c r="B7546" s="6" t="s">
        <v>1433</v>
      </c>
      <c r="C7546" s="7" t="s">
        <v>553</v>
      </c>
      <c r="D7546" s="7" t="s">
        <v>1097</v>
      </c>
      <c r="E7546" s="7" t="s">
        <v>206</v>
      </c>
      <c r="F7546" s="7" t="s">
        <v>207</v>
      </c>
      <c r="G7546" s="7" t="s">
        <v>1085</v>
      </c>
      <c r="H7546" s="7" t="s">
        <v>1036</v>
      </c>
      <c r="I7546" s="6" t="s">
        <v>15</v>
      </c>
      <c r="J7546" s="1"/>
      <c r="K7546" s="1"/>
      <c r="L7546" s="1"/>
      <c r="M7546" s="1"/>
      <c r="N7546" s="1"/>
      <c r="O7546" s="1"/>
      <c r="P7546" s="1"/>
      <c r="Q7546" s="12">
        <v>15745.115</v>
      </c>
      <c r="R7546" s="29">
        <f t="shared" si="358"/>
        <v>0</v>
      </c>
      <c r="S7546" t="str">
        <f t="shared" si="359"/>
        <v>OK</v>
      </c>
      <c r="T7546" s="10">
        <f>IFERROR(VLOOKUP(A7546,[1]!Tabla1[[#All],[Material]:[venta nueva]],38,FALSE),0)</f>
        <v>0</v>
      </c>
    </row>
    <row r="7547" spans="1:20" hidden="1" x14ac:dyDescent="0.35">
      <c r="A7547">
        <f t="shared" si="357"/>
        <v>1021936</v>
      </c>
      <c r="B7547" s="6" t="s">
        <v>1433</v>
      </c>
      <c r="C7547" s="7" t="s">
        <v>553</v>
      </c>
      <c r="D7547" s="7" t="s">
        <v>1097</v>
      </c>
      <c r="E7547" s="7" t="s">
        <v>208</v>
      </c>
      <c r="F7547" s="7" t="s">
        <v>209</v>
      </c>
      <c r="G7547" s="7" t="s">
        <v>1077</v>
      </c>
      <c r="H7547" s="7" t="s">
        <v>1005</v>
      </c>
      <c r="I7547" s="6" t="s">
        <v>15</v>
      </c>
      <c r="J7547" s="1"/>
      <c r="K7547" s="1"/>
      <c r="L7547" s="1"/>
      <c r="M7547" s="1"/>
      <c r="N7547" s="1"/>
      <c r="O7547" s="1"/>
      <c r="P7547" s="1"/>
      <c r="Q7547" s="12">
        <v>479213.761</v>
      </c>
      <c r="R7547" s="29">
        <f t="shared" si="358"/>
        <v>0</v>
      </c>
      <c r="S7547" t="str">
        <f t="shared" si="359"/>
        <v>OK</v>
      </c>
      <c r="T7547" s="10">
        <f>IFERROR(VLOOKUP(A7547,[1]!Tabla1[[#All],[Material]:[venta nueva]],38,FALSE),0)</f>
        <v>0</v>
      </c>
    </row>
    <row r="7548" spans="1:20" hidden="1" x14ac:dyDescent="0.35">
      <c r="A7548">
        <f t="shared" si="357"/>
        <v>1021944</v>
      </c>
      <c r="B7548" s="6" t="s">
        <v>1433</v>
      </c>
      <c r="C7548" s="7" t="s">
        <v>553</v>
      </c>
      <c r="D7548" s="7" t="s">
        <v>1097</v>
      </c>
      <c r="E7548" s="7" t="s">
        <v>558</v>
      </c>
      <c r="F7548" s="7" t="s">
        <v>559</v>
      </c>
      <c r="G7548" s="7" t="s">
        <v>1081</v>
      </c>
      <c r="H7548" s="7" t="s">
        <v>1037</v>
      </c>
      <c r="I7548" s="6" t="s">
        <v>15</v>
      </c>
      <c r="J7548" s="1"/>
      <c r="K7548" s="1"/>
      <c r="L7548" s="1"/>
      <c r="M7548" s="1"/>
      <c r="N7548" s="1"/>
      <c r="O7548" s="1"/>
      <c r="P7548" s="1"/>
      <c r="Q7548" s="12">
        <v>4119.9979999999996</v>
      </c>
      <c r="R7548" s="29">
        <f t="shared" si="358"/>
        <v>0</v>
      </c>
      <c r="S7548" t="str">
        <f t="shared" si="359"/>
        <v>OK</v>
      </c>
      <c r="T7548" s="10">
        <f>IFERROR(VLOOKUP(A7548,[1]!Tabla1[[#All],[Material]:[venta nueva]],38,FALSE),0)</f>
        <v>0</v>
      </c>
    </row>
    <row r="7549" spans="1:20" hidden="1" x14ac:dyDescent="0.35">
      <c r="A7549">
        <f t="shared" si="357"/>
        <v>1021976</v>
      </c>
      <c r="B7549" s="6" t="s">
        <v>1433</v>
      </c>
      <c r="C7549" s="7" t="s">
        <v>553</v>
      </c>
      <c r="D7549" s="7" t="s">
        <v>1097</v>
      </c>
      <c r="E7549" s="7" t="s">
        <v>213</v>
      </c>
      <c r="F7549" s="7" t="s">
        <v>214</v>
      </c>
      <c r="G7549" s="7" t="s">
        <v>1077</v>
      </c>
      <c r="H7549" s="7" t="s">
        <v>1005</v>
      </c>
      <c r="I7549" s="6" t="s">
        <v>11</v>
      </c>
      <c r="J7549" s="1"/>
      <c r="K7549" s="1"/>
      <c r="L7549" s="1"/>
      <c r="M7549" s="1"/>
      <c r="N7549" s="1"/>
      <c r="O7549" s="1"/>
      <c r="P7549" s="1"/>
      <c r="Q7549" s="12">
        <v>55533.072</v>
      </c>
      <c r="R7549" s="29">
        <f t="shared" si="358"/>
        <v>0</v>
      </c>
      <c r="S7549" t="str">
        <f t="shared" si="359"/>
        <v>OK</v>
      </c>
      <c r="T7549" s="10">
        <f>IFERROR(VLOOKUP(A7549,[1]!Tabla1[[#All],[Material]:[venta nueva]],38,FALSE),0)</f>
        <v>0</v>
      </c>
    </row>
    <row r="7550" spans="1:20" hidden="1" x14ac:dyDescent="0.35">
      <c r="A7550">
        <f t="shared" si="357"/>
        <v>1021987</v>
      </c>
      <c r="B7550" s="6" t="s">
        <v>1433</v>
      </c>
      <c r="C7550" s="7" t="s">
        <v>553</v>
      </c>
      <c r="D7550" s="7" t="s">
        <v>1097</v>
      </c>
      <c r="E7550" s="7" t="s">
        <v>217</v>
      </c>
      <c r="F7550" s="7" t="s">
        <v>218</v>
      </c>
      <c r="G7550" s="7" t="s">
        <v>1069</v>
      </c>
      <c r="H7550" s="7" t="s">
        <v>1016</v>
      </c>
      <c r="I7550" s="6" t="s">
        <v>15</v>
      </c>
      <c r="J7550" s="1"/>
      <c r="K7550" s="1"/>
      <c r="L7550" s="1"/>
      <c r="M7550" s="1"/>
      <c r="N7550" s="1"/>
      <c r="O7550" s="1"/>
      <c r="P7550" s="1"/>
      <c r="Q7550" s="12">
        <v>8299.9590000000007</v>
      </c>
      <c r="R7550" s="29">
        <f t="shared" si="358"/>
        <v>0</v>
      </c>
      <c r="S7550" t="str">
        <f t="shared" si="359"/>
        <v>OK</v>
      </c>
      <c r="T7550" s="10">
        <f>IFERROR(VLOOKUP(A7550,[1]!Tabla1[[#All],[Material]:[venta nueva]],38,FALSE),0)</f>
        <v>0</v>
      </c>
    </row>
    <row r="7551" spans="1:20" hidden="1" x14ac:dyDescent="0.35">
      <c r="A7551">
        <f t="shared" si="357"/>
        <v>1022033</v>
      </c>
      <c r="B7551" s="6" t="s">
        <v>1433</v>
      </c>
      <c r="C7551" s="7" t="s">
        <v>553</v>
      </c>
      <c r="D7551" s="7" t="s">
        <v>1097</v>
      </c>
      <c r="E7551" s="7" t="s">
        <v>220</v>
      </c>
      <c r="F7551" s="7" t="s">
        <v>221</v>
      </c>
      <c r="G7551" s="7" t="s">
        <v>1087</v>
      </c>
      <c r="H7551" s="7" t="s">
        <v>1038</v>
      </c>
      <c r="I7551" s="6" t="s">
        <v>14</v>
      </c>
      <c r="J7551" s="1"/>
      <c r="K7551" s="1"/>
      <c r="L7551" s="1"/>
      <c r="M7551" s="1"/>
      <c r="N7551" s="1"/>
      <c r="O7551" s="1"/>
      <c r="P7551" s="1"/>
      <c r="Q7551" s="12">
        <v>37679.677000000003</v>
      </c>
      <c r="R7551" s="29">
        <f t="shared" si="358"/>
        <v>0</v>
      </c>
      <c r="S7551" t="str">
        <f t="shared" si="359"/>
        <v>OK</v>
      </c>
      <c r="T7551" s="10">
        <f>IFERROR(VLOOKUP(A7551,[1]!Tabla1[[#All],[Material]:[venta nueva]],38,FALSE),0)</f>
        <v>0</v>
      </c>
    </row>
    <row r="7552" spans="1:20" hidden="1" x14ac:dyDescent="0.35">
      <c r="A7552">
        <f t="shared" si="357"/>
        <v>1022047</v>
      </c>
      <c r="B7552" s="6" t="s">
        <v>1433</v>
      </c>
      <c r="C7552" s="7" t="s">
        <v>553</v>
      </c>
      <c r="D7552" s="7" t="s">
        <v>1097</v>
      </c>
      <c r="E7552" s="7" t="s">
        <v>586</v>
      </c>
      <c r="F7552" s="7" t="s">
        <v>582</v>
      </c>
      <c r="G7552" s="7" t="s">
        <v>1081</v>
      </c>
      <c r="H7552" s="7" t="s">
        <v>1010</v>
      </c>
      <c r="I7552" s="6" t="s">
        <v>11</v>
      </c>
      <c r="J7552" s="1"/>
      <c r="K7552" s="1"/>
      <c r="L7552" s="1"/>
      <c r="M7552" s="1"/>
      <c r="N7552" s="1"/>
      <c r="O7552" s="1"/>
      <c r="P7552" s="1"/>
      <c r="Q7552" s="12">
        <v>22999.998</v>
      </c>
      <c r="R7552" s="29">
        <f t="shared" si="358"/>
        <v>0</v>
      </c>
      <c r="S7552" t="str">
        <f t="shared" si="359"/>
        <v>OK</v>
      </c>
      <c r="T7552" s="10">
        <f>IFERROR(VLOOKUP(A7552,[1]!Tabla1[[#All],[Material]:[venta nueva]],38,FALSE),0)</f>
        <v>0</v>
      </c>
    </row>
    <row r="7553" spans="1:20" hidden="1" x14ac:dyDescent="0.35">
      <c r="A7553">
        <f t="shared" si="357"/>
        <v>1022080</v>
      </c>
      <c r="B7553" s="6" t="s">
        <v>1433</v>
      </c>
      <c r="C7553" s="7" t="s">
        <v>553</v>
      </c>
      <c r="D7553" s="7" t="s">
        <v>1097</v>
      </c>
      <c r="E7553" s="7" t="s">
        <v>224</v>
      </c>
      <c r="F7553" s="7" t="s">
        <v>225</v>
      </c>
      <c r="G7553" s="7" t="s">
        <v>1069</v>
      </c>
      <c r="H7553" s="7" t="s">
        <v>1039</v>
      </c>
      <c r="I7553" s="6" t="s">
        <v>14</v>
      </c>
      <c r="J7553" s="1"/>
      <c r="K7553" s="1"/>
      <c r="L7553" s="1"/>
      <c r="M7553" s="1"/>
      <c r="N7553" s="1"/>
      <c r="O7553" s="1"/>
      <c r="P7553" s="1"/>
      <c r="Q7553" s="12">
        <v>56050.510999999999</v>
      </c>
      <c r="R7553" s="29">
        <f t="shared" si="358"/>
        <v>0</v>
      </c>
      <c r="S7553" t="str">
        <f t="shared" si="359"/>
        <v>OK</v>
      </c>
      <c r="T7553" s="10">
        <f>IFERROR(VLOOKUP(A7553,[1]!Tabla1[[#All],[Material]:[venta nueva]],38,FALSE),0)</f>
        <v>0</v>
      </c>
    </row>
    <row r="7554" spans="1:20" hidden="1" x14ac:dyDescent="0.35">
      <c r="A7554">
        <f t="shared" si="357"/>
        <v>1022082</v>
      </c>
      <c r="B7554" s="6" t="s">
        <v>1433</v>
      </c>
      <c r="C7554" s="7" t="s">
        <v>553</v>
      </c>
      <c r="D7554" s="7" t="s">
        <v>1097</v>
      </c>
      <c r="E7554" s="7" t="s">
        <v>1110</v>
      </c>
      <c r="F7554" s="7" t="s">
        <v>1111</v>
      </c>
      <c r="G7554" s="7" t="s">
        <v>1081</v>
      </c>
      <c r="H7554" s="7" t="s">
        <v>1010</v>
      </c>
      <c r="I7554" s="6" t="s">
        <v>14</v>
      </c>
      <c r="J7554" s="1"/>
      <c r="K7554" s="1"/>
      <c r="L7554" s="1"/>
      <c r="M7554" s="1"/>
      <c r="N7554" s="1"/>
      <c r="O7554" s="1"/>
      <c r="P7554" s="1"/>
      <c r="Q7554" s="12">
        <v>49448.330999999998</v>
      </c>
      <c r="R7554" s="29">
        <f t="shared" si="358"/>
        <v>0</v>
      </c>
      <c r="S7554" t="str">
        <f t="shared" si="359"/>
        <v>OK</v>
      </c>
      <c r="T7554" s="10">
        <f>IFERROR(VLOOKUP(A7554,[1]!Tabla1[[#All],[Material]:[venta nueva]],38,FALSE),0)</f>
        <v>0</v>
      </c>
    </row>
    <row r="7555" spans="1:20" hidden="1" x14ac:dyDescent="0.35">
      <c r="A7555">
        <f t="shared" si="357"/>
        <v>1022096</v>
      </c>
      <c r="B7555" s="6" t="s">
        <v>1433</v>
      </c>
      <c r="C7555" s="7" t="s">
        <v>553</v>
      </c>
      <c r="D7555" s="7" t="s">
        <v>1097</v>
      </c>
      <c r="E7555" s="7" t="s">
        <v>226</v>
      </c>
      <c r="F7555" s="7" t="s">
        <v>227</v>
      </c>
      <c r="G7555" s="7" t="s">
        <v>1084</v>
      </c>
      <c r="H7555" s="7" t="s">
        <v>1028</v>
      </c>
      <c r="I7555" s="6" t="s">
        <v>14</v>
      </c>
      <c r="J7555" s="1"/>
      <c r="K7555" s="1"/>
      <c r="L7555" s="1"/>
      <c r="M7555" s="1"/>
      <c r="N7555" s="1"/>
      <c r="O7555" s="1"/>
      <c r="P7555" s="1"/>
      <c r="Q7555" s="12">
        <v>107734.372</v>
      </c>
      <c r="R7555" s="29">
        <f t="shared" si="358"/>
        <v>0</v>
      </c>
      <c r="S7555" t="str">
        <f t="shared" si="359"/>
        <v>OK</v>
      </c>
      <c r="T7555" s="10">
        <f>IFERROR(VLOOKUP(A7555,[1]!Tabla1[[#All],[Material]:[venta nueva]],38,FALSE),0)</f>
        <v>0</v>
      </c>
    </row>
    <row r="7556" spans="1:20" hidden="1" x14ac:dyDescent="0.35">
      <c r="A7556">
        <f t="shared" si="357"/>
        <v>1022097</v>
      </c>
      <c r="B7556" s="6" t="s">
        <v>1433</v>
      </c>
      <c r="C7556" s="7" t="s">
        <v>553</v>
      </c>
      <c r="D7556" s="7" t="s">
        <v>1097</v>
      </c>
      <c r="E7556" s="7" t="s">
        <v>462</v>
      </c>
      <c r="F7556" s="7" t="s">
        <v>463</v>
      </c>
      <c r="G7556" s="7" t="s">
        <v>985</v>
      </c>
      <c r="H7556" s="7" t="s">
        <v>1012</v>
      </c>
      <c r="I7556" s="6" t="s">
        <v>9</v>
      </c>
      <c r="J7556" s="1"/>
      <c r="K7556" s="1"/>
      <c r="L7556" s="1"/>
      <c r="M7556" s="1"/>
      <c r="N7556" s="1"/>
      <c r="O7556" s="1"/>
      <c r="P7556" s="1"/>
      <c r="Q7556" s="12">
        <v>19908.005000000001</v>
      </c>
      <c r="R7556" s="29">
        <f t="shared" si="358"/>
        <v>0</v>
      </c>
      <c r="S7556" t="str">
        <f t="shared" si="359"/>
        <v>OK</v>
      </c>
      <c r="T7556" s="10">
        <f>IFERROR(VLOOKUP(A7556,[1]!Tabla1[[#All],[Material]:[venta nueva]],38,FALSE),0)</f>
        <v>0</v>
      </c>
    </row>
    <row r="7557" spans="1:20" hidden="1" x14ac:dyDescent="0.35">
      <c r="A7557">
        <f t="shared" si="357"/>
        <v>1022099</v>
      </c>
      <c r="B7557" s="6" t="s">
        <v>1433</v>
      </c>
      <c r="C7557" s="7" t="s">
        <v>553</v>
      </c>
      <c r="D7557" s="7" t="s">
        <v>1097</v>
      </c>
      <c r="E7557" s="7" t="s">
        <v>228</v>
      </c>
      <c r="F7557" s="7" t="s">
        <v>229</v>
      </c>
      <c r="G7557" s="7" t="s">
        <v>1084</v>
      </c>
      <c r="H7557" s="7" t="s">
        <v>1017</v>
      </c>
      <c r="I7557" s="6" t="s">
        <v>14</v>
      </c>
      <c r="J7557" s="1"/>
      <c r="K7557" s="1"/>
      <c r="L7557" s="1"/>
      <c r="M7557" s="1"/>
      <c r="N7557" s="1"/>
      <c r="O7557" s="1"/>
      <c r="P7557" s="1"/>
      <c r="Q7557" s="12">
        <v>111629.52800000001</v>
      </c>
      <c r="R7557" s="29">
        <f t="shared" si="358"/>
        <v>0</v>
      </c>
      <c r="S7557" t="str">
        <f t="shared" si="359"/>
        <v>OK</v>
      </c>
      <c r="T7557" s="10">
        <f>IFERROR(VLOOKUP(A7557,[1]!Tabla1[[#All],[Material]:[venta nueva]],38,FALSE),0)</f>
        <v>0</v>
      </c>
    </row>
    <row r="7558" spans="1:20" hidden="1" x14ac:dyDescent="0.35">
      <c r="A7558">
        <f t="shared" ref="A7558:A7621" si="360">+E7558*1</f>
        <v>1022101</v>
      </c>
      <c r="B7558" s="6" t="s">
        <v>1433</v>
      </c>
      <c r="C7558" s="7" t="s">
        <v>553</v>
      </c>
      <c r="D7558" s="7" t="s">
        <v>1097</v>
      </c>
      <c r="E7558" s="7" t="s">
        <v>544</v>
      </c>
      <c r="F7558" s="7" t="s">
        <v>545</v>
      </c>
      <c r="G7558" s="7" t="s">
        <v>1075</v>
      </c>
      <c r="H7558" s="7" t="s">
        <v>1002</v>
      </c>
      <c r="I7558" s="6" t="s">
        <v>15</v>
      </c>
      <c r="J7558" s="1"/>
      <c r="K7558" s="1"/>
      <c r="L7558" s="1"/>
      <c r="M7558" s="1"/>
      <c r="N7558" s="1"/>
      <c r="O7558" s="1"/>
      <c r="P7558" s="1"/>
      <c r="Q7558" s="12">
        <v>947.49900000000002</v>
      </c>
      <c r="R7558" s="29">
        <f t="shared" si="358"/>
        <v>0</v>
      </c>
      <c r="S7558" t="str">
        <f t="shared" si="359"/>
        <v>OK</v>
      </c>
      <c r="T7558" s="10">
        <f>IFERROR(VLOOKUP(A7558,[1]!Tabla1[[#All],[Material]:[venta nueva]],38,FALSE),0)</f>
        <v>0</v>
      </c>
    </row>
    <row r="7559" spans="1:20" hidden="1" x14ac:dyDescent="0.35">
      <c r="A7559">
        <f t="shared" si="360"/>
        <v>1022125</v>
      </c>
      <c r="B7559" s="6" t="s">
        <v>1433</v>
      </c>
      <c r="C7559" s="7" t="s">
        <v>553</v>
      </c>
      <c r="D7559" s="7" t="s">
        <v>1097</v>
      </c>
      <c r="E7559" s="7" t="s">
        <v>232</v>
      </c>
      <c r="F7559" s="7" t="s">
        <v>233</v>
      </c>
      <c r="G7559" s="7" t="s">
        <v>1086</v>
      </c>
      <c r="H7559" s="7" t="s">
        <v>1025</v>
      </c>
      <c r="I7559" s="6" t="s">
        <v>14</v>
      </c>
      <c r="J7559" s="1"/>
      <c r="K7559" s="1"/>
      <c r="L7559" s="1"/>
      <c r="M7559" s="1"/>
      <c r="N7559" s="1"/>
      <c r="O7559" s="1"/>
      <c r="P7559" s="1"/>
      <c r="Q7559" s="12">
        <v>171304.30499999999</v>
      </c>
      <c r="R7559" s="29">
        <f t="shared" si="358"/>
        <v>0</v>
      </c>
      <c r="S7559" t="str">
        <f t="shared" si="359"/>
        <v>OK</v>
      </c>
      <c r="T7559" s="10">
        <f>IFERROR(VLOOKUP(A7559,[1]!Tabla1[[#All],[Material]:[venta nueva]],38,FALSE),0)</f>
        <v>0</v>
      </c>
    </row>
    <row r="7560" spans="1:20" hidden="1" x14ac:dyDescent="0.35">
      <c r="A7560">
        <f t="shared" si="360"/>
        <v>1022141</v>
      </c>
      <c r="B7560" s="6" t="s">
        <v>1433</v>
      </c>
      <c r="C7560" s="7" t="s">
        <v>553</v>
      </c>
      <c r="D7560" s="7" t="s">
        <v>1097</v>
      </c>
      <c r="E7560" s="7" t="s">
        <v>236</v>
      </c>
      <c r="F7560" s="7" t="s">
        <v>237</v>
      </c>
      <c r="G7560" s="7" t="s">
        <v>1076</v>
      </c>
      <c r="H7560" s="7" t="s">
        <v>1004</v>
      </c>
      <c r="I7560" s="6" t="s">
        <v>15</v>
      </c>
      <c r="J7560" s="1"/>
      <c r="K7560" s="1"/>
      <c r="L7560" s="1"/>
      <c r="M7560" s="1"/>
      <c r="N7560" s="1"/>
      <c r="O7560" s="1"/>
      <c r="P7560" s="1"/>
      <c r="Q7560" s="12">
        <v>49091.584000000003</v>
      </c>
      <c r="R7560" s="29">
        <f t="shared" si="358"/>
        <v>0</v>
      </c>
      <c r="S7560" t="str">
        <f t="shared" si="359"/>
        <v>OK</v>
      </c>
      <c r="T7560" s="10">
        <f>IFERROR(VLOOKUP(A7560,[1]!Tabla1[[#All],[Material]:[venta nueva]],38,FALSE),0)</f>
        <v>0</v>
      </c>
    </row>
    <row r="7561" spans="1:20" hidden="1" x14ac:dyDescent="0.35">
      <c r="A7561">
        <f t="shared" si="360"/>
        <v>1022142</v>
      </c>
      <c r="B7561" s="6" t="s">
        <v>1433</v>
      </c>
      <c r="C7561" s="7" t="s">
        <v>553</v>
      </c>
      <c r="D7561" s="7" t="s">
        <v>1097</v>
      </c>
      <c r="E7561" s="7" t="s">
        <v>238</v>
      </c>
      <c r="F7561" s="7" t="s">
        <v>239</v>
      </c>
      <c r="G7561" s="7" t="s">
        <v>1076</v>
      </c>
      <c r="H7561" s="7" t="s">
        <v>1004</v>
      </c>
      <c r="I7561" s="6" t="s">
        <v>15</v>
      </c>
      <c r="J7561" s="1"/>
      <c r="K7561" s="1"/>
      <c r="L7561" s="1"/>
      <c r="M7561" s="1"/>
      <c r="N7561" s="1"/>
      <c r="O7561" s="1"/>
      <c r="P7561" s="1"/>
      <c r="Q7561" s="12">
        <v>21484.409</v>
      </c>
      <c r="R7561" s="29">
        <f t="shared" si="358"/>
        <v>0</v>
      </c>
      <c r="S7561" t="str">
        <f t="shared" si="359"/>
        <v>OK</v>
      </c>
      <c r="T7561" s="10">
        <f>IFERROR(VLOOKUP(A7561,[1]!Tabla1[[#All],[Material]:[venta nueva]],38,FALSE),0)</f>
        <v>0</v>
      </c>
    </row>
    <row r="7562" spans="1:20" hidden="1" x14ac:dyDescent="0.35">
      <c r="A7562">
        <f t="shared" si="360"/>
        <v>1022145</v>
      </c>
      <c r="B7562" s="6" t="s">
        <v>1433</v>
      </c>
      <c r="C7562" s="7" t="s">
        <v>553</v>
      </c>
      <c r="D7562" s="7" t="s">
        <v>1097</v>
      </c>
      <c r="E7562" s="7" t="s">
        <v>597</v>
      </c>
      <c r="F7562" s="7" t="s">
        <v>598</v>
      </c>
      <c r="G7562" s="7" t="s">
        <v>1076</v>
      </c>
      <c r="H7562" s="7" t="s">
        <v>1022</v>
      </c>
      <c r="I7562" s="6" t="s">
        <v>9</v>
      </c>
      <c r="J7562" s="1"/>
      <c r="K7562" s="1"/>
      <c r="L7562" s="1"/>
      <c r="M7562" s="1"/>
      <c r="N7562" s="1"/>
      <c r="O7562" s="1"/>
      <c r="P7562" s="1"/>
      <c r="Q7562" s="12">
        <v>22489.07</v>
      </c>
      <c r="R7562" s="29">
        <f t="shared" si="358"/>
        <v>0</v>
      </c>
      <c r="S7562" t="str">
        <f t="shared" si="359"/>
        <v>OK</v>
      </c>
      <c r="T7562" s="10">
        <f>IFERROR(VLOOKUP(A7562,[1]!Tabla1[[#All],[Material]:[venta nueva]],38,FALSE),0)</f>
        <v>0</v>
      </c>
    </row>
    <row r="7563" spans="1:20" hidden="1" x14ac:dyDescent="0.35">
      <c r="A7563">
        <f t="shared" si="360"/>
        <v>1022150</v>
      </c>
      <c r="B7563" s="6" t="s">
        <v>1433</v>
      </c>
      <c r="C7563" s="7" t="s">
        <v>553</v>
      </c>
      <c r="D7563" s="7" t="s">
        <v>1097</v>
      </c>
      <c r="E7563" s="7" t="s">
        <v>242</v>
      </c>
      <c r="F7563" s="7" t="s">
        <v>243</v>
      </c>
      <c r="G7563" s="7" t="s">
        <v>1078</v>
      </c>
      <c r="H7563" s="7" t="s">
        <v>1009</v>
      </c>
      <c r="I7563" s="6" t="s">
        <v>11</v>
      </c>
      <c r="J7563" s="1"/>
      <c r="K7563" s="1"/>
      <c r="L7563" s="1"/>
      <c r="M7563" s="1"/>
      <c r="N7563" s="1"/>
      <c r="O7563" s="1"/>
      <c r="P7563" s="1"/>
      <c r="Q7563" s="12">
        <v>112821.844</v>
      </c>
      <c r="R7563" s="29">
        <f t="shared" si="358"/>
        <v>0</v>
      </c>
      <c r="S7563" t="str">
        <f t="shared" si="359"/>
        <v>OK</v>
      </c>
      <c r="T7563" s="10">
        <f>IFERROR(VLOOKUP(A7563,[1]!Tabla1[[#All],[Material]:[venta nueva]],38,FALSE),0)</f>
        <v>0</v>
      </c>
    </row>
    <row r="7564" spans="1:20" hidden="1" x14ac:dyDescent="0.35">
      <c r="A7564">
        <f t="shared" si="360"/>
        <v>1022169</v>
      </c>
      <c r="B7564" s="6" t="s">
        <v>1433</v>
      </c>
      <c r="C7564" s="7" t="s">
        <v>553</v>
      </c>
      <c r="D7564" s="7" t="s">
        <v>1097</v>
      </c>
      <c r="E7564" s="7" t="s">
        <v>244</v>
      </c>
      <c r="F7564" s="7" t="s">
        <v>245</v>
      </c>
      <c r="G7564" s="7" t="s">
        <v>1081</v>
      </c>
      <c r="H7564" s="7" t="s">
        <v>1010</v>
      </c>
      <c r="I7564" s="6" t="s">
        <v>14</v>
      </c>
      <c r="J7564" s="1"/>
      <c r="K7564" s="1"/>
      <c r="L7564" s="1"/>
      <c r="M7564" s="1"/>
      <c r="N7564" s="1"/>
      <c r="O7564" s="1"/>
      <c r="P7564" s="1"/>
      <c r="Q7564" s="12">
        <v>111575.723</v>
      </c>
      <c r="R7564" s="29">
        <f t="shared" si="358"/>
        <v>0</v>
      </c>
      <c r="S7564" t="str">
        <f t="shared" si="359"/>
        <v>OK</v>
      </c>
      <c r="T7564" s="10">
        <f>IFERROR(VLOOKUP(A7564,[1]!Tabla1[[#All],[Material]:[venta nueva]],38,FALSE),0)</f>
        <v>0</v>
      </c>
    </row>
    <row r="7565" spans="1:20" hidden="1" x14ac:dyDescent="0.35">
      <c r="A7565">
        <f t="shared" si="360"/>
        <v>1022183</v>
      </c>
      <c r="B7565" s="6" t="s">
        <v>1433</v>
      </c>
      <c r="C7565" s="7" t="s">
        <v>553</v>
      </c>
      <c r="D7565" s="7" t="s">
        <v>1097</v>
      </c>
      <c r="E7565" s="7" t="s">
        <v>246</v>
      </c>
      <c r="F7565" s="7" t="s">
        <v>247</v>
      </c>
      <c r="G7565" s="7" t="s">
        <v>1086</v>
      </c>
      <c r="H7565" s="7" t="s">
        <v>1041</v>
      </c>
      <c r="I7565" s="6" t="s">
        <v>14</v>
      </c>
      <c r="J7565" s="1"/>
      <c r="K7565" s="1"/>
      <c r="L7565" s="1"/>
      <c r="M7565" s="1"/>
      <c r="N7565" s="1"/>
      <c r="O7565" s="1"/>
      <c r="P7565" s="1"/>
      <c r="Q7565" s="12">
        <v>514275.364</v>
      </c>
      <c r="R7565" s="29">
        <f t="shared" si="358"/>
        <v>0</v>
      </c>
      <c r="S7565" t="str">
        <f t="shared" si="359"/>
        <v>OK</v>
      </c>
      <c r="T7565" s="10">
        <f>IFERROR(VLOOKUP(A7565,[1]!Tabla1[[#All],[Material]:[venta nueva]],38,FALSE),0)</f>
        <v>0</v>
      </c>
    </row>
    <row r="7566" spans="1:20" hidden="1" x14ac:dyDescent="0.35">
      <c r="A7566">
        <f t="shared" si="360"/>
        <v>1022186</v>
      </c>
      <c r="B7566" s="6" t="s">
        <v>1433</v>
      </c>
      <c r="C7566" s="7" t="s">
        <v>553</v>
      </c>
      <c r="D7566" s="7" t="s">
        <v>1097</v>
      </c>
      <c r="E7566" s="7" t="s">
        <v>248</v>
      </c>
      <c r="F7566" s="7" t="s">
        <v>249</v>
      </c>
      <c r="G7566" s="7" t="s">
        <v>1084</v>
      </c>
      <c r="H7566" s="7" t="s">
        <v>1017</v>
      </c>
      <c r="I7566" s="6" t="s">
        <v>14</v>
      </c>
      <c r="J7566" s="1"/>
      <c r="K7566" s="1"/>
      <c r="L7566" s="1"/>
      <c r="M7566" s="1"/>
      <c r="N7566" s="1"/>
      <c r="O7566" s="1"/>
      <c r="P7566" s="1"/>
      <c r="Q7566" s="12">
        <v>47473.343999999997</v>
      </c>
      <c r="R7566" s="29">
        <f t="shared" si="358"/>
        <v>0</v>
      </c>
      <c r="S7566" t="str">
        <f t="shared" si="359"/>
        <v>OK</v>
      </c>
      <c r="T7566" s="10">
        <f>IFERROR(VLOOKUP(A7566,[1]!Tabla1[[#All],[Material]:[venta nueva]],38,FALSE),0)</f>
        <v>0</v>
      </c>
    </row>
    <row r="7567" spans="1:20" hidden="1" x14ac:dyDescent="0.35">
      <c r="A7567">
        <f t="shared" si="360"/>
        <v>1022196</v>
      </c>
      <c r="B7567" s="6" t="s">
        <v>1433</v>
      </c>
      <c r="C7567" s="7" t="s">
        <v>553</v>
      </c>
      <c r="D7567" s="7" t="s">
        <v>1097</v>
      </c>
      <c r="E7567" s="7" t="s">
        <v>446</v>
      </c>
      <c r="F7567" s="7" t="s">
        <v>447</v>
      </c>
      <c r="G7567" s="7" t="s">
        <v>1080</v>
      </c>
      <c r="H7567" s="7" t="s">
        <v>1030</v>
      </c>
      <c r="I7567" s="6" t="s">
        <v>11</v>
      </c>
      <c r="J7567" s="1"/>
      <c r="K7567" s="1"/>
      <c r="L7567" s="1"/>
      <c r="M7567" s="1"/>
      <c r="N7567" s="1"/>
      <c r="O7567" s="1"/>
      <c r="P7567" s="1"/>
      <c r="Q7567" s="12">
        <v>192990.05100000001</v>
      </c>
      <c r="R7567" s="29">
        <f t="shared" si="358"/>
        <v>0</v>
      </c>
      <c r="S7567" t="str">
        <f t="shared" si="359"/>
        <v>OK</v>
      </c>
      <c r="T7567" s="10">
        <f>IFERROR(VLOOKUP(A7567,[1]!Tabla1[[#All],[Material]:[venta nueva]],38,FALSE),0)</f>
        <v>0</v>
      </c>
    </row>
    <row r="7568" spans="1:20" hidden="1" x14ac:dyDescent="0.35">
      <c r="A7568">
        <f t="shared" si="360"/>
        <v>1022217</v>
      </c>
      <c r="B7568" s="6" t="s">
        <v>1433</v>
      </c>
      <c r="C7568" s="7" t="s">
        <v>553</v>
      </c>
      <c r="D7568" s="7" t="s">
        <v>1097</v>
      </c>
      <c r="E7568" s="7" t="s">
        <v>256</v>
      </c>
      <c r="F7568" s="7" t="s">
        <v>257</v>
      </c>
      <c r="G7568" s="7" t="s">
        <v>1078</v>
      </c>
      <c r="H7568" s="7" t="s">
        <v>1006</v>
      </c>
      <c r="I7568" s="6" t="s">
        <v>13</v>
      </c>
      <c r="J7568" s="1"/>
      <c r="K7568" s="1"/>
      <c r="L7568" s="1"/>
      <c r="M7568" s="1"/>
      <c r="N7568" s="1"/>
      <c r="O7568" s="1"/>
      <c r="P7568" s="1"/>
      <c r="Q7568" s="12">
        <v>364824.56099999999</v>
      </c>
      <c r="R7568" s="29">
        <f t="shared" si="358"/>
        <v>0</v>
      </c>
      <c r="S7568" t="str">
        <f t="shared" si="359"/>
        <v>OK</v>
      </c>
      <c r="T7568" s="10">
        <f>IFERROR(VLOOKUP(A7568,[1]!Tabla1[[#All],[Material]:[venta nueva]],38,FALSE),0)</f>
        <v>0</v>
      </c>
    </row>
    <row r="7569" spans="1:20" hidden="1" x14ac:dyDescent="0.35">
      <c r="A7569">
        <f t="shared" si="360"/>
        <v>1022218</v>
      </c>
      <c r="B7569" s="6" t="s">
        <v>1433</v>
      </c>
      <c r="C7569" s="7" t="s">
        <v>553</v>
      </c>
      <c r="D7569" s="7" t="s">
        <v>1097</v>
      </c>
      <c r="E7569" s="7" t="s">
        <v>258</v>
      </c>
      <c r="F7569" s="7" t="s">
        <v>94</v>
      </c>
      <c r="G7569" s="7" t="s">
        <v>1078</v>
      </c>
      <c r="H7569" s="7" t="s">
        <v>1021</v>
      </c>
      <c r="I7569" s="6" t="s">
        <v>13</v>
      </c>
      <c r="J7569" s="1"/>
      <c r="K7569" s="1"/>
      <c r="L7569" s="1"/>
      <c r="M7569" s="1"/>
      <c r="N7569" s="1"/>
      <c r="O7569" s="1"/>
      <c r="P7569" s="1"/>
      <c r="Q7569" s="12">
        <v>51131.370999999999</v>
      </c>
      <c r="R7569" s="29">
        <f t="shared" si="358"/>
        <v>0</v>
      </c>
      <c r="S7569" t="str">
        <f t="shared" si="359"/>
        <v>OK</v>
      </c>
      <c r="T7569" s="10">
        <f>IFERROR(VLOOKUP(A7569,[1]!Tabla1[[#All],[Material]:[venta nueva]],38,FALSE),0)</f>
        <v>0</v>
      </c>
    </row>
    <row r="7570" spans="1:20" hidden="1" x14ac:dyDescent="0.35">
      <c r="A7570">
        <f t="shared" si="360"/>
        <v>1022273</v>
      </c>
      <c r="B7570" s="6" t="s">
        <v>1433</v>
      </c>
      <c r="C7570" s="7" t="s">
        <v>553</v>
      </c>
      <c r="D7570" s="7" t="s">
        <v>1097</v>
      </c>
      <c r="E7570" s="7" t="s">
        <v>261</v>
      </c>
      <c r="F7570" s="7" t="s">
        <v>262</v>
      </c>
      <c r="G7570" s="7" t="s">
        <v>1078</v>
      </c>
      <c r="H7570" s="7" t="s">
        <v>1021</v>
      </c>
      <c r="I7570" s="6" t="s">
        <v>13</v>
      </c>
      <c r="J7570" s="1"/>
      <c r="K7570" s="1"/>
      <c r="L7570" s="1"/>
      <c r="M7570" s="1"/>
      <c r="N7570" s="1"/>
      <c r="O7570" s="1"/>
      <c r="P7570" s="1"/>
      <c r="Q7570" s="12">
        <v>216270.921</v>
      </c>
      <c r="R7570" s="29">
        <f t="shared" si="358"/>
        <v>0</v>
      </c>
      <c r="S7570" t="str">
        <f t="shared" si="359"/>
        <v>OK</v>
      </c>
      <c r="T7570" s="10">
        <f>IFERROR(VLOOKUP(A7570,[1]!Tabla1[[#All],[Material]:[venta nueva]],38,FALSE),0)</f>
        <v>0</v>
      </c>
    </row>
    <row r="7571" spans="1:20" hidden="1" x14ac:dyDescent="0.35">
      <c r="A7571">
        <f t="shared" si="360"/>
        <v>1022291</v>
      </c>
      <c r="B7571" s="6" t="s">
        <v>1433</v>
      </c>
      <c r="C7571" s="7" t="s">
        <v>553</v>
      </c>
      <c r="D7571" s="7" t="s">
        <v>1097</v>
      </c>
      <c r="E7571" s="7" t="s">
        <v>267</v>
      </c>
      <c r="F7571" s="7" t="s">
        <v>268</v>
      </c>
      <c r="G7571" s="7" t="s">
        <v>1086</v>
      </c>
      <c r="H7571" s="7" t="s">
        <v>1025</v>
      </c>
      <c r="I7571" s="6" t="s">
        <v>14</v>
      </c>
      <c r="J7571" s="1"/>
      <c r="K7571" s="1"/>
      <c r="L7571" s="1"/>
      <c r="M7571" s="1"/>
      <c r="N7571" s="1"/>
      <c r="O7571" s="1"/>
      <c r="P7571" s="1"/>
      <c r="Q7571" s="12">
        <v>17367.581999999999</v>
      </c>
      <c r="R7571" s="29">
        <f t="shared" si="358"/>
        <v>0</v>
      </c>
      <c r="S7571" t="str">
        <f t="shared" si="359"/>
        <v>OK</v>
      </c>
      <c r="T7571" s="10">
        <f>IFERROR(VLOOKUP(A7571,[1]!Tabla1[[#All],[Material]:[venta nueva]],38,FALSE),0)</f>
        <v>0</v>
      </c>
    </row>
    <row r="7572" spans="1:20" hidden="1" x14ac:dyDescent="0.35">
      <c r="A7572">
        <f t="shared" si="360"/>
        <v>1022293</v>
      </c>
      <c r="B7572" s="6" t="s">
        <v>1433</v>
      </c>
      <c r="C7572" s="7" t="s">
        <v>553</v>
      </c>
      <c r="D7572" s="7" t="s">
        <v>1097</v>
      </c>
      <c r="E7572" s="7" t="s">
        <v>269</v>
      </c>
      <c r="F7572" s="7" t="s">
        <v>270</v>
      </c>
      <c r="G7572" s="7" t="s">
        <v>1083</v>
      </c>
      <c r="H7572" s="7" t="s">
        <v>1015</v>
      </c>
      <c r="I7572" s="6" t="s">
        <v>15</v>
      </c>
      <c r="J7572" s="1"/>
      <c r="K7572" s="1"/>
      <c r="L7572" s="1"/>
      <c r="M7572" s="1"/>
      <c r="N7572" s="1"/>
      <c r="O7572" s="1"/>
      <c r="P7572" s="1"/>
      <c r="Q7572" s="12">
        <v>4102.6490000000003</v>
      </c>
      <c r="R7572" s="29">
        <f t="shared" si="358"/>
        <v>0</v>
      </c>
      <c r="S7572" t="str">
        <f t="shared" si="359"/>
        <v>OK</v>
      </c>
      <c r="T7572" s="10">
        <f>IFERROR(VLOOKUP(A7572,[1]!Tabla1[[#All],[Material]:[venta nueva]],38,FALSE),0)</f>
        <v>0</v>
      </c>
    </row>
    <row r="7573" spans="1:20" hidden="1" x14ac:dyDescent="0.35">
      <c r="A7573">
        <f t="shared" si="360"/>
        <v>1022304</v>
      </c>
      <c r="B7573" s="6" t="s">
        <v>1433</v>
      </c>
      <c r="C7573" s="7" t="s">
        <v>553</v>
      </c>
      <c r="D7573" s="7" t="s">
        <v>1097</v>
      </c>
      <c r="E7573" s="7" t="s">
        <v>271</v>
      </c>
      <c r="F7573" s="7" t="s">
        <v>272</v>
      </c>
      <c r="G7573" s="7" t="s">
        <v>1069</v>
      </c>
      <c r="H7573" s="7" t="s">
        <v>1026</v>
      </c>
      <c r="I7573" s="6" t="s">
        <v>9</v>
      </c>
      <c r="J7573" s="1"/>
      <c r="K7573" s="1"/>
      <c r="L7573" s="1"/>
      <c r="M7573" s="1"/>
      <c r="N7573" s="1"/>
      <c r="O7573" s="1"/>
      <c r="P7573" s="1"/>
      <c r="Q7573" s="12">
        <v>23804.505000000001</v>
      </c>
      <c r="R7573" s="29">
        <f t="shared" si="358"/>
        <v>0</v>
      </c>
      <c r="S7573" t="str">
        <f t="shared" si="359"/>
        <v>OK</v>
      </c>
      <c r="T7573" s="10">
        <f>IFERROR(VLOOKUP(A7573,[1]!Tabla1[[#All],[Material]:[venta nueva]],38,FALSE),0)</f>
        <v>0</v>
      </c>
    </row>
    <row r="7574" spans="1:20" hidden="1" x14ac:dyDescent="0.35">
      <c r="A7574">
        <f t="shared" si="360"/>
        <v>1022313</v>
      </c>
      <c r="B7574" s="6" t="s">
        <v>1433</v>
      </c>
      <c r="C7574" s="7" t="s">
        <v>553</v>
      </c>
      <c r="D7574" s="7" t="s">
        <v>1097</v>
      </c>
      <c r="E7574" s="7" t="s">
        <v>273</v>
      </c>
      <c r="F7574" s="7" t="s">
        <v>274</v>
      </c>
      <c r="G7574" s="7" t="s">
        <v>1075</v>
      </c>
      <c r="H7574" s="7" t="s">
        <v>1035</v>
      </c>
      <c r="I7574" s="6" t="s">
        <v>16</v>
      </c>
      <c r="J7574" s="1"/>
      <c r="K7574" s="1"/>
      <c r="L7574" s="1"/>
      <c r="M7574" s="1"/>
      <c r="N7574" s="1"/>
      <c r="O7574" s="1"/>
      <c r="P7574" s="1"/>
      <c r="Q7574" s="12">
        <v>7069.1859999999997</v>
      </c>
      <c r="R7574" s="29">
        <f t="shared" si="358"/>
        <v>0</v>
      </c>
      <c r="S7574" t="str">
        <f t="shared" si="359"/>
        <v>OK</v>
      </c>
      <c r="T7574" s="10">
        <f>IFERROR(VLOOKUP(A7574,[1]!Tabla1[[#All],[Material]:[venta nueva]],38,FALSE),0)</f>
        <v>0</v>
      </c>
    </row>
    <row r="7575" spans="1:20" hidden="1" x14ac:dyDescent="0.35">
      <c r="A7575">
        <f t="shared" si="360"/>
        <v>1022326</v>
      </c>
      <c r="B7575" s="6" t="s">
        <v>1433</v>
      </c>
      <c r="C7575" s="7" t="s">
        <v>553</v>
      </c>
      <c r="D7575" s="7" t="s">
        <v>1097</v>
      </c>
      <c r="E7575" s="7" t="s">
        <v>275</v>
      </c>
      <c r="F7575" s="7" t="s">
        <v>276</v>
      </c>
      <c r="G7575" s="7" t="s">
        <v>1075</v>
      </c>
      <c r="H7575" s="7" t="s">
        <v>1035</v>
      </c>
      <c r="I7575" s="6" t="s">
        <v>16</v>
      </c>
      <c r="J7575" s="1"/>
      <c r="K7575" s="1"/>
      <c r="L7575" s="1"/>
      <c r="M7575" s="1"/>
      <c r="N7575" s="1"/>
      <c r="O7575" s="1"/>
      <c r="P7575" s="1"/>
      <c r="Q7575" s="12">
        <v>17088.667000000001</v>
      </c>
      <c r="R7575" s="29">
        <f t="shared" si="358"/>
        <v>0</v>
      </c>
      <c r="S7575" t="str">
        <f t="shared" si="359"/>
        <v>OK</v>
      </c>
      <c r="T7575" s="10">
        <f>IFERROR(VLOOKUP(A7575,[1]!Tabla1[[#All],[Material]:[venta nueva]],38,FALSE),0)</f>
        <v>0</v>
      </c>
    </row>
    <row r="7576" spans="1:20" hidden="1" x14ac:dyDescent="0.35">
      <c r="A7576">
        <f t="shared" si="360"/>
        <v>1022346</v>
      </c>
      <c r="B7576" s="6" t="s">
        <v>1433</v>
      </c>
      <c r="C7576" s="7" t="s">
        <v>553</v>
      </c>
      <c r="D7576" s="7" t="s">
        <v>1097</v>
      </c>
      <c r="E7576" s="7" t="s">
        <v>1379</v>
      </c>
      <c r="F7576" s="7" t="s">
        <v>1380</v>
      </c>
      <c r="G7576" s="7" t="s">
        <v>1077</v>
      </c>
      <c r="H7576" s="7" t="s">
        <v>1005</v>
      </c>
      <c r="I7576" s="6" t="s">
        <v>16</v>
      </c>
      <c r="J7576" s="1"/>
      <c r="K7576" s="1"/>
      <c r="L7576" s="1"/>
      <c r="M7576" s="1"/>
      <c r="N7576" s="1"/>
      <c r="O7576" s="1"/>
      <c r="P7576" s="1"/>
      <c r="Q7576" s="12">
        <v>9480.0010000000002</v>
      </c>
      <c r="R7576" s="29">
        <f t="shared" si="358"/>
        <v>0</v>
      </c>
      <c r="S7576" t="str">
        <f t="shared" si="359"/>
        <v>OK</v>
      </c>
      <c r="T7576" s="10">
        <f>IFERROR(VLOOKUP(A7576,[1]!Tabla1[[#All],[Material]:[venta nueva]],38,FALSE),0)</f>
        <v>0</v>
      </c>
    </row>
    <row r="7577" spans="1:20" hidden="1" x14ac:dyDescent="0.35">
      <c r="A7577">
        <f t="shared" si="360"/>
        <v>1022370</v>
      </c>
      <c r="B7577" s="6" t="s">
        <v>1433</v>
      </c>
      <c r="C7577" s="7" t="s">
        <v>553</v>
      </c>
      <c r="D7577" s="7" t="s">
        <v>1097</v>
      </c>
      <c r="E7577" s="7" t="s">
        <v>279</v>
      </c>
      <c r="F7577" s="7" t="s">
        <v>280</v>
      </c>
      <c r="G7577" s="7" t="s">
        <v>1075</v>
      </c>
      <c r="H7577" s="7" t="s">
        <v>1003</v>
      </c>
      <c r="I7577" s="6" t="s">
        <v>16</v>
      </c>
      <c r="J7577" s="1"/>
      <c r="K7577" s="1"/>
      <c r="L7577" s="1"/>
      <c r="M7577" s="1"/>
      <c r="N7577" s="1"/>
      <c r="O7577" s="1"/>
      <c r="P7577" s="1"/>
      <c r="Q7577" s="12">
        <v>19574.242999999999</v>
      </c>
      <c r="R7577" s="29">
        <f t="shared" si="358"/>
        <v>0</v>
      </c>
      <c r="S7577" t="str">
        <f t="shared" si="359"/>
        <v>OK</v>
      </c>
      <c r="T7577" s="10">
        <f>IFERROR(VLOOKUP(A7577,[1]!Tabla1[[#All],[Material]:[venta nueva]],38,FALSE),0)</f>
        <v>0</v>
      </c>
    </row>
    <row r="7578" spans="1:20" hidden="1" x14ac:dyDescent="0.35">
      <c r="A7578">
        <f t="shared" si="360"/>
        <v>1022371</v>
      </c>
      <c r="B7578" s="6" t="s">
        <v>1433</v>
      </c>
      <c r="C7578" s="7" t="s">
        <v>553</v>
      </c>
      <c r="D7578" s="7" t="s">
        <v>1097</v>
      </c>
      <c r="E7578" s="7" t="s">
        <v>526</v>
      </c>
      <c r="F7578" s="7" t="s">
        <v>527</v>
      </c>
      <c r="G7578" s="7" t="s">
        <v>1082</v>
      </c>
      <c r="H7578" s="7" t="s">
        <v>1013</v>
      </c>
      <c r="I7578" s="6" t="s">
        <v>16</v>
      </c>
      <c r="J7578" s="1"/>
      <c r="K7578" s="1"/>
      <c r="L7578" s="1"/>
      <c r="M7578" s="1"/>
      <c r="N7578" s="1"/>
      <c r="O7578" s="1"/>
      <c r="P7578" s="1"/>
      <c r="Q7578" s="12">
        <v>27899.138999999999</v>
      </c>
      <c r="R7578" s="29">
        <f t="shared" si="358"/>
        <v>0</v>
      </c>
      <c r="S7578" t="str">
        <f t="shared" si="359"/>
        <v>OK</v>
      </c>
      <c r="T7578" s="10">
        <f>IFERROR(VLOOKUP(A7578,[1]!Tabla1[[#All],[Material]:[venta nueva]],38,FALSE),0)</f>
        <v>0</v>
      </c>
    </row>
    <row r="7579" spans="1:20" hidden="1" x14ac:dyDescent="0.35">
      <c r="A7579">
        <f t="shared" si="360"/>
        <v>1022373</v>
      </c>
      <c r="B7579" s="6" t="s">
        <v>1433</v>
      </c>
      <c r="C7579" s="7" t="s">
        <v>553</v>
      </c>
      <c r="D7579" s="7" t="s">
        <v>1097</v>
      </c>
      <c r="E7579" s="7" t="s">
        <v>281</v>
      </c>
      <c r="F7579" s="7" t="s">
        <v>282</v>
      </c>
      <c r="G7579" s="7" t="s">
        <v>1081</v>
      </c>
      <c r="H7579" s="7" t="s">
        <v>1010</v>
      </c>
      <c r="I7579" s="6" t="s">
        <v>14</v>
      </c>
      <c r="J7579" s="1"/>
      <c r="K7579" s="1"/>
      <c r="L7579" s="1"/>
      <c r="M7579" s="1"/>
      <c r="N7579" s="1"/>
      <c r="O7579" s="1"/>
      <c r="P7579" s="1"/>
      <c r="Q7579" s="12">
        <v>71999.995999999999</v>
      </c>
      <c r="R7579" s="29">
        <f t="shared" si="358"/>
        <v>0</v>
      </c>
      <c r="S7579" t="str">
        <f t="shared" si="359"/>
        <v>OK</v>
      </c>
      <c r="T7579" s="10">
        <f>IFERROR(VLOOKUP(A7579,[1]!Tabla1[[#All],[Material]:[venta nueva]],38,FALSE),0)</f>
        <v>0</v>
      </c>
    </row>
    <row r="7580" spans="1:20" hidden="1" x14ac:dyDescent="0.35">
      <c r="A7580">
        <f t="shared" si="360"/>
        <v>1022378</v>
      </c>
      <c r="B7580" s="6" t="s">
        <v>1433</v>
      </c>
      <c r="C7580" s="7" t="s">
        <v>553</v>
      </c>
      <c r="D7580" s="7" t="s">
        <v>1097</v>
      </c>
      <c r="E7580" s="7" t="s">
        <v>283</v>
      </c>
      <c r="F7580" s="7" t="s">
        <v>284</v>
      </c>
      <c r="G7580" s="7" t="s">
        <v>1084</v>
      </c>
      <c r="H7580" s="7" t="s">
        <v>1017</v>
      </c>
      <c r="I7580" s="6" t="s">
        <v>14</v>
      </c>
      <c r="J7580" s="1"/>
      <c r="K7580" s="1"/>
      <c r="L7580" s="1"/>
      <c r="M7580" s="1"/>
      <c r="N7580" s="1"/>
      <c r="O7580" s="1"/>
      <c r="P7580" s="1"/>
      <c r="Q7580" s="12">
        <v>70926.016000000003</v>
      </c>
      <c r="R7580" s="29">
        <f t="shared" si="358"/>
        <v>0</v>
      </c>
      <c r="S7580" t="str">
        <f t="shared" si="359"/>
        <v>OK</v>
      </c>
      <c r="T7580" s="10">
        <f>IFERROR(VLOOKUP(A7580,[1]!Tabla1[[#All],[Material]:[venta nueva]],38,FALSE),0)</f>
        <v>0</v>
      </c>
    </row>
    <row r="7581" spans="1:20" hidden="1" x14ac:dyDescent="0.35">
      <c r="A7581">
        <f t="shared" si="360"/>
        <v>1022381</v>
      </c>
      <c r="B7581" s="6" t="s">
        <v>1433</v>
      </c>
      <c r="C7581" s="7" t="s">
        <v>553</v>
      </c>
      <c r="D7581" s="7" t="s">
        <v>1097</v>
      </c>
      <c r="E7581" s="7" t="s">
        <v>287</v>
      </c>
      <c r="F7581" s="7" t="s">
        <v>288</v>
      </c>
      <c r="G7581" s="7" t="s">
        <v>1078</v>
      </c>
      <c r="H7581" s="7" t="s">
        <v>1009</v>
      </c>
      <c r="I7581" s="6" t="s">
        <v>14</v>
      </c>
      <c r="J7581" s="1"/>
      <c r="K7581" s="1"/>
      <c r="L7581" s="1"/>
      <c r="M7581" s="1"/>
      <c r="N7581" s="1"/>
      <c r="O7581" s="1"/>
      <c r="P7581" s="1"/>
      <c r="Q7581" s="12">
        <v>65419.601999999999</v>
      </c>
      <c r="R7581" s="29">
        <f t="shared" si="358"/>
        <v>0</v>
      </c>
      <c r="S7581" t="str">
        <f t="shared" si="359"/>
        <v>OK</v>
      </c>
      <c r="T7581" s="10">
        <f>IFERROR(VLOOKUP(A7581,[1]!Tabla1[[#All],[Material]:[venta nueva]],38,FALSE),0)</f>
        <v>0</v>
      </c>
    </row>
    <row r="7582" spans="1:20" hidden="1" x14ac:dyDescent="0.35">
      <c r="A7582">
        <f t="shared" si="360"/>
        <v>1022388</v>
      </c>
      <c r="B7582" s="6" t="s">
        <v>1433</v>
      </c>
      <c r="C7582" s="7" t="s">
        <v>553</v>
      </c>
      <c r="D7582" s="7" t="s">
        <v>1097</v>
      </c>
      <c r="E7582" s="7" t="s">
        <v>291</v>
      </c>
      <c r="F7582" s="7" t="s">
        <v>292</v>
      </c>
      <c r="G7582" s="7" t="s">
        <v>1084</v>
      </c>
      <c r="H7582" s="7" t="s">
        <v>1017</v>
      </c>
      <c r="I7582" s="6" t="s">
        <v>14</v>
      </c>
      <c r="J7582" s="1"/>
      <c r="K7582" s="1"/>
      <c r="L7582" s="1"/>
      <c r="M7582" s="1"/>
      <c r="N7582" s="1"/>
      <c r="O7582" s="1"/>
      <c r="P7582" s="1"/>
      <c r="Q7582" s="12">
        <v>74444.649000000005</v>
      </c>
      <c r="R7582" s="29">
        <f t="shared" si="358"/>
        <v>0</v>
      </c>
      <c r="S7582" t="str">
        <f t="shared" si="359"/>
        <v>OK</v>
      </c>
      <c r="T7582" s="10">
        <f>IFERROR(VLOOKUP(A7582,[1]!Tabla1[[#All],[Material]:[venta nueva]],38,FALSE),0)</f>
        <v>0</v>
      </c>
    </row>
    <row r="7583" spans="1:20" hidden="1" x14ac:dyDescent="0.35">
      <c r="A7583">
        <f t="shared" si="360"/>
        <v>1022398</v>
      </c>
      <c r="B7583" s="6" t="s">
        <v>1433</v>
      </c>
      <c r="C7583" s="7" t="s">
        <v>553</v>
      </c>
      <c r="D7583" s="7" t="s">
        <v>1097</v>
      </c>
      <c r="E7583" s="7" t="s">
        <v>293</v>
      </c>
      <c r="F7583" s="7" t="s">
        <v>294</v>
      </c>
      <c r="G7583" s="7" t="s">
        <v>1076</v>
      </c>
      <c r="H7583" s="7" t="s">
        <v>1004</v>
      </c>
      <c r="I7583" s="6" t="s">
        <v>15</v>
      </c>
      <c r="J7583" s="1"/>
      <c r="K7583" s="1"/>
      <c r="L7583" s="1"/>
      <c r="M7583" s="1"/>
      <c r="N7583" s="1"/>
      <c r="O7583" s="1"/>
      <c r="P7583" s="1"/>
      <c r="Q7583" s="12">
        <v>34482.000999999997</v>
      </c>
      <c r="R7583" s="29">
        <f t="shared" si="358"/>
        <v>0</v>
      </c>
      <c r="S7583" t="str">
        <f t="shared" si="359"/>
        <v>OK</v>
      </c>
      <c r="T7583" s="10">
        <f>IFERROR(VLOOKUP(A7583,[1]!Tabla1[[#All],[Material]:[venta nueva]],38,FALSE),0)</f>
        <v>0</v>
      </c>
    </row>
    <row r="7584" spans="1:20" hidden="1" x14ac:dyDescent="0.35">
      <c r="A7584">
        <f t="shared" si="360"/>
        <v>1022409</v>
      </c>
      <c r="B7584" s="6" t="s">
        <v>1433</v>
      </c>
      <c r="C7584" s="7" t="s">
        <v>553</v>
      </c>
      <c r="D7584" s="7" t="s">
        <v>1097</v>
      </c>
      <c r="E7584" s="7" t="s">
        <v>295</v>
      </c>
      <c r="F7584" s="7" t="s">
        <v>296</v>
      </c>
      <c r="G7584" s="7" t="s">
        <v>1069</v>
      </c>
      <c r="H7584" s="7" t="s">
        <v>1016</v>
      </c>
      <c r="I7584" s="6" t="s">
        <v>11</v>
      </c>
      <c r="J7584" s="1"/>
      <c r="K7584" s="1"/>
      <c r="L7584" s="1"/>
      <c r="M7584" s="1"/>
      <c r="N7584" s="1"/>
      <c r="O7584" s="1"/>
      <c r="P7584" s="1"/>
      <c r="Q7584" s="12">
        <v>24171.285</v>
      </c>
      <c r="R7584" s="29">
        <f t="shared" si="358"/>
        <v>0</v>
      </c>
      <c r="S7584" t="str">
        <f t="shared" si="359"/>
        <v>OK</v>
      </c>
      <c r="T7584" s="10">
        <f>IFERROR(VLOOKUP(A7584,[1]!Tabla1[[#All],[Material]:[venta nueva]],38,FALSE),0)</f>
        <v>0</v>
      </c>
    </row>
    <row r="7585" spans="1:20" hidden="1" x14ac:dyDescent="0.35">
      <c r="A7585">
        <f t="shared" si="360"/>
        <v>1022414</v>
      </c>
      <c r="B7585" s="6" t="s">
        <v>1433</v>
      </c>
      <c r="C7585" s="7" t="s">
        <v>553</v>
      </c>
      <c r="D7585" s="7" t="s">
        <v>1097</v>
      </c>
      <c r="E7585" s="7" t="s">
        <v>297</v>
      </c>
      <c r="F7585" s="7" t="s">
        <v>298</v>
      </c>
      <c r="G7585" s="7" t="s">
        <v>1074</v>
      </c>
      <c r="H7585" s="7" t="s">
        <v>1042</v>
      </c>
      <c r="I7585" s="6" t="s">
        <v>14</v>
      </c>
      <c r="J7585" s="1"/>
      <c r="K7585" s="1"/>
      <c r="L7585" s="1"/>
      <c r="M7585" s="1"/>
      <c r="N7585" s="1"/>
      <c r="O7585" s="1"/>
      <c r="P7585" s="1"/>
      <c r="Q7585" s="12">
        <v>116152.781</v>
      </c>
      <c r="R7585" s="29">
        <f t="shared" si="358"/>
        <v>0</v>
      </c>
      <c r="S7585" t="str">
        <f t="shared" si="359"/>
        <v>OK</v>
      </c>
      <c r="T7585" s="10">
        <f>IFERROR(VLOOKUP(A7585,[1]!Tabla1[[#All],[Material]:[venta nueva]],38,FALSE),0)</f>
        <v>0</v>
      </c>
    </row>
    <row r="7586" spans="1:20" hidden="1" x14ac:dyDescent="0.35">
      <c r="A7586">
        <f t="shared" si="360"/>
        <v>1022417</v>
      </c>
      <c r="B7586" s="6" t="s">
        <v>1433</v>
      </c>
      <c r="C7586" s="7" t="s">
        <v>553</v>
      </c>
      <c r="D7586" s="7" t="s">
        <v>1097</v>
      </c>
      <c r="E7586" s="7" t="s">
        <v>301</v>
      </c>
      <c r="F7586" s="7" t="s">
        <v>302</v>
      </c>
      <c r="G7586" s="7" t="s">
        <v>1080</v>
      </c>
      <c r="H7586" s="7" t="s">
        <v>1031</v>
      </c>
      <c r="I7586" s="6" t="s">
        <v>14</v>
      </c>
      <c r="J7586" s="1"/>
      <c r="K7586" s="1"/>
      <c r="L7586" s="1"/>
      <c r="M7586" s="1"/>
      <c r="N7586" s="1"/>
      <c r="O7586" s="1"/>
      <c r="P7586" s="1"/>
      <c r="Q7586" s="12">
        <v>489961.45400000003</v>
      </c>
      <c r="R7586" s="29">
        <f t="shared" si="358"/>
        <v>0</v>
      </c>
      <c r="S7586" t="str">
        <f t="shared" si="359"/>
        <v>OK</v>
      </c>
      <c r="T7586" s="10">
        <f>IFERROR(VLOOKUP(A7586,[1]!Tabla1[[#All],[Material]:[venta nueva]],38,FALSE),0)</f>
        <v>0</v>
      </c>
    </row>
    <row r="7587" spans="1:20" hidden="1" x14ac:dyDescent="0.35">
      <c r="A7587">
        <f t="shared" si="360"/>
        <v>1022499</v>
      </c>
      <c r="B7587" s="6" t="s">
        <v>1433</v>
      </c>
      <c r="C7587" s="7" t="s">
        <v>553</v>
      </c>
      <c r="D7587" s="7" t="s">
        <v>1097</v>
      </c>
      <c r="E7587" s="7" t="s">
        <v>305</v>
      </c>
      <c r="F7587" s="7" t="s">
        <v>306</v>
      </c>
      <c r="G7587" s="7" t="s">
        <v>1075</v>
      </c>
      <c r="H7587" s="7" t="s">
        <v>1011</v>
      </c>
      <c r="I7587" s="6" t="s">
        <v>16</v>
      </c>
      <c r="J7587" s="1"/>
      <c r="K7587" s="1"/>
      <c r="L7587" s="1"/>
      <c r="M7587" s="1"/>
      <c r="N7587" s="1"/>
      <c r="O7587" s="1"/>
      <c r="P7587" s="1"/>
      <c r="Q7587" s="12">
        <v>23735.53</v>
      </c>
      <c r="R7587" s="29">
        <f t="shared" si="358"/>
        <v>0</v>
      </c>
      <c r="S7587" t="str">
        <f t="shared" si="359"/>
        <v>OK</v>
      </c>
      <c r="T7587" s="10">
        <f>IFERROR(VLOOKUP(A7587,[1]!Tabla1[[#All],[Material]:[venta nueva]],38,FALSE),0)</f>
        <v>0</v>
      </c>
    </row>
    <row r="7588" spans="1:20" hidden="1" x14ac:dyDescent="0.35">
      <c r="A7588">
        <f t="shared" si="360"/>
        <v>1022541</v>
      </c>
      <c r="B7588" s="6" t="s">
        <v>1433</v>
      </c>
      <c r="C7588" s="7" t="s">
        <v>553</v>
      </c>
      <c r="D7588" s="7" t="s">
        <v>1097</v>
      </c>
      <c r="E7588" s="7" t="s">
        <v>309</v>
      </c>
      <c r="F7588" s="7" t="s">
        <v>310</v>
      </c>
      <c r="G7588" s="7" t="s">
        <v>1078</v>
      </c>
      <c r="H7588" s="7" t="s">
        <v>1009</v>
      </c>
      <c r="I7588" s="6" t="s">
        <v>14</v>
      </c>
      <c r="J7588" s="1"/>
      <c r="K7588" s="1"/>
      <c r="L7588" s="1"/>
      <c r="M7588" s="1"/>
      <c r="N7588" s="1"/>
      <c r="O7588" s="1"/>
      <c r="P7588" s="1"/>
      <c r="Q7588" s="12">
        <v>405100.14600000001</v>
      </c>
      <c r="R7588" s="29">
        <f t="shared" si="358"/>
        <v>0</v>
      </c>
      <c r="S7588" t="str">
        <f t="shared" si="359"/>
        <v>OK</v>
      </c>
      <c r="T7588" s="10">
        <f>IFERROR(VLOOKUP(A7588,[1]!Tabla1[[#All],[Material]:[venta nueva]],38,FALSE),0)</f>
        <v>0</v>
      </c>
    </row>
    <row r="7589" spans="1:20" hidden="1" x14ac:dyDescent="0.35">
      <c r="A7589">
        <f t="shared" si="360"/>
        <v>1022568</v>
      </c>
      <c r="B7589" s="6" t="s">
        <v>1433</v>
      </c>
      <c r="C7589" s="7" t="s">
        <v>553</v>
      </c>
      <c r="D7589" s="7" t="s">
        <v>1097</v>
      </c>
      <c r="E7589" s="7" t="s">
        <v>448</v>
      </c>
      <c r="F7589" s="7" t="s">
        <v>449</v>
      </c>
      <c r="G7589" s="7" t="s">
        <v>1082</v>
      </c>
      <c r="H7589" s="7" t="s">
        <v>1013</v>
      </c>
      <c r="I7589" s="6" t="s">
        <v>14</v>
      </c>
      <c r="J7589" s="1"/>
      <c r="K7589" s="1"/>
      <c r="L7589" s="1"/>
      <c r="M7589" s="1"/>
      <c r="N7589" s="1"/>
      <c r="O7589" s="1"/>
      <c r="P7589" s="1"/>
      <c r="Q7589" s="12">
        <v>103.381</v>
      </c>
      <c r="R7589" s="29">
        <f t="shared" si="358"/>
        <v>0</v>
      </c>
      <c r="S7589" t="str">
        <f t="shared" si="359"/>
        <v>OK</v>
      </c>
      <c r="T7589" s="10">
        <f>IFERROR(VLOOKUP(A7589,[1]!Tabla1[[#All],[Material]:[venta nueva]],38,FALSE),0)</f>
        <v>0</v>
      </c>
    </row>
    <row r="7590" spans="1:20" hidden="1" x14ac:dyDescent="0.35">
      <c r="A7590">
        <f t="shared" si="360"/>
        <v>1022570</v>
      </c>
      <c r="B7590" s="6" t="s">
        <v>1433</v>
      </c>
      <c r="C7590" s="7" t="s">
        <v>553</v>
      </c>
      <c r="D7590" s="7" t="s">
        <v>1097</v>
      </c>
      <c r="E7590" s="7" t="s">
        <v>479</v>
      </c>
      <c r="F7590" s="7" t="s">
        <v>480</v>
      </c>
      <c r="G7590" s="7" t="s">
        <v>1082</v>
      </c>
      <c r="H7590" s="7" t="s">
        <v>1014</v>
      </c>
      <c r="I7590" s="6" t="s">
        <v>15</v>
      </c>
      <c r="J7590" s="1"/>
      <c r="K7590" s="1"/>
      <c r="L7590" s="1"/>
      <c r="M7590" s="1"/>
      <c r="N7590" s="1"/>
      <c r="O7590" s="1"/>
      <c r="P7590" s="1"/>
      <c r="Q7590" s="12">
        <v>1552.904</v>
      </c>
      <c r="R7590" s="29">
        <f t="shared" si="358"/>
        <v>0</v>
      </c>
      <c r="S7590" t="str">
        <f t="shared" si="359"/>
        <v>OK</v>
      </c>
      <c r="T7590" s="10">
        <f>IFERROR(VLOOKUP(A7590,[1]!Tabla1[[#All],[Material]:[venta nueva]],38,FALSE),0)</f>
        <v>0</v>
      </c>
    </row>
    <row r="7591" spans="1:20" hidden="1" x14ac:dyDescent="0.35">
      <c r="A7591">
        <f t="shared" si="360"/>
        <v>1022587</v>
      </c>
      <c r="B7591" s="6" t="s">
        <v>1433</v>
      </c>
      <c r="C7591" s="7" t="s">
        <v>553</v>
      </c>
      <c r="D7591" s="7" t="s">
        <v>1097</v>
      </c>
      <c r="E7591" s="7" t="s">
        <v>313</v>
      </c>
      <c r="F7591" s="7" t="s">
        <v>314</v>
      </c>
      <c r="G7591" s="7" t="s">
        <v>1075</v>
      </c>
      <c r="H7591" s="7" t="s">
        <v>1035</v>
      </c>
      <c r="I7591" s="6" t="s">
        <v>16</v>
      </c>
      <c r="J7591" s="1"/>
      <c r="K7591" s="1"/>
      <c r="L7591" s="1"/>
      <c r="M7591" s="1"/>
      <c r="N7591" s="1"/>
      <c r="O7591" s="1"/>
      <c r="P7591" s="1"/>
      <c r="Q7591" s="12">
        <v>4016.5650000000001</v>
      </c>
      <c r="R7591" s="29">
        <f t="shared" si="358"/>
        <v>0</v>
      </c>
      <c r="S7591" t="str">
        <f t="shared" si="359"/>
        <v>OK</v>
      </c>
      <c r="T7591" s="10">
        <f>IFERROR(VLOOKUP(A7591,[1]!Tabla1[[#All],[Material]:[venta nueva]],38,FALSE),0)</f>
        <v>0</v>
      </c>
    </row>
    <row r="7592" spans="1:20" hidden="1" x14ac:dyDescent="0.35">
      <c r="A7592">
        <f t="shared" si="360"/>
        <v>1022600</v>
      </c>
      <c r="B7592" s="6" t="s">
        <v>1433</v>
      </c>
      <c r="C7592" s="7" t="s">
        <v>553</v>
      </c>
      <c r="D7592" s="7" t="s">
        <v>1097</v>
      </c>
      <c r="E7592" s="7" t="s">
        <v>316</v>
      </c>
      <c r="F7592" s="7" t="s">
        <v>317</v>
      </c>
      <c r="G7592" s="7" t="s">
        <v>1075</v>
      </c>
      <c r="H7592" s="7" t="s">
        <v>1011</v>
      </c>
      <c r="I7592" s="6" t="s">
        <v>16</v>
      </c>
      <c r="J7592" s="1"/>
      <c r="K7592" s="1"/>
      <c r="L7592" s="1"/>
      <c r="M7592" s="1"/>
      <c r="N7592" s="1"/>
      <c r="O7592" s="1"/>
      <c r="P7592" s="1"/>
      <c r="Q7592" s="12">
        <v>15692.412</v>
      </c>
      <c r="R7592" s="29">
        <f t="shared" si="358"/>
        <v>0</v>
      </c>
      <c r="S7592" t="str">
        <f t="shared" si="359"/>
        <v>OK</v>
      </c>
      <c r="T7592" s="10">
        <f>IFERROR(VLOOKUP(A7592,[1]!Tabla1[[#All],[Material]:[venta nueva]],38,FALSE),0)</f>
        <v>0</v>
      </c>
    </row>
    <row r="7593" spans="1:20" hidden="1" x14ac:dyDescent="0.35">
      <c r="A7593">
        <f t="shared" si="360"/>
        <v>1022605</v>
      </c>
      <c r="B7593" s="6" t="s">
        <v>1433</v>
      </c>
      <c r="C7593" s="7" t="s">
        <v>553</v>
      </c>
      <c r="D7593" s="7" t="s">
        <v>1097</v>
      </c>
      <c r="E7593" s="7" t="s">
        <v>630</v>
      </c>
      <c r="F7593" s="7" t="s">
        <v>631</v>
      </c>
      <c r="G7593" s="7" t="s">
        <v>1069</v>
      </c>
      <c r="H7593" s="7" t="s">
        <v>1016</v>
      </c>
      <c r="I7593" s="6" t="s">
        <v>12</v>
      </c>
      <c r="J7593" s="1"/>
      <c r="K7593" s="1"/>
      <c r="L7593" s="1"/>
      <c r="M7593" s="1"/>
      <c r="N7593" s="1"/>
      <c r="O7593" s="1"/>
      <c r="P7593" s="1"/>
      <c r="Q7593" s="12">
        <v>19690.287</v>
      </c>
      <c r="R7593" s="29">
        <f t="shared" si="358"/>
        <v>0</v>
      </c>
      <c r="S7593" t="str">
        <f t="shared" si="359"/>
        <v>OK</v>
      </c>
      <c r="T7593" s="10">
        <f>IFERROR(VLOOKUP(A7593,[1]!Tabla1[[#All],[Material]:[venta nueva]],38,FALSE),0)</f>
        <v>0</v>
      </c>
    </row>
    <row r="7594" spans="1:20" hidden="1" x14ac:dyDescent="0.35">
      <c r="A7594">
        <f t="shared" si="360"/>
        <v>1022607</v>
      </c>
      <c r="B7594" s="6" t="s">
        <v>1433</v>
      </c>
      <c r="C7594" s="7" t="s">
        <v>553</v>
      </c>
      <c r="D7594" s="7" t="s">
        <v>1097</v>
      </c>
      <c r="E7594" s="7" t="s">
        <v>318</v>
      </c>
      <c r="F7594" s="7" t="s">
        <v>319</v>
      </c>
      <c r="G7594" s="7" t="s">
        <v>1083</v>
      </c>
      <c r="H7594" s="7" t="s">
        <v>1044</v>
      </c>
      <c r="I7594" s="6" t="s">
        <v>12</v>
      </c>
      <c r="J7594" s="1"/>
      <c r="K7594" s="1"/>
      <c r="L7594" s="1"/>
      <c r="M7594" s="1"/>
      <c r="N7594" s="1"/>
      <c r="O7594" s="1"/>
      <c r="P7594" s="1"/>
      <c r="Q7594" s="12">
        <v>27021.933000000001</v>
      </c>
      <c r="R7594" s="29">
        <f t="shared" si="358"/>
        <v>0</v>
      </c>
      <c r="S7594" t="str">
        <f t="shared" si="359"/>
        <v>OK</v>
      </c>
      <c r="T7594" s="10">
        <f>IFERROR(VLOOKUP(A7594,[1]!Tabla1[[#All],[Material]:[venta nueva]],38,FALSE),0)</f>
        <v>0</v>
      </c>
    </row>
    <row r="7595" spans="1:20" hidden="1" x14ac:dyDescent="0.35">
      <c r="A7595">
        <f t="shared" si="360"/>
        <v>1022619</v>
      </c>
      <c r="B7595" s="6" t="s">
        <v>1433</v>
      </c>
      <c r="C7595" s="7" t="s">
        <v>553</v>
      </c>
      <c r="D7595" s="7" t="s">
        <v>1097</v>
      </c>
      <c r="E7595" s="7" t="s">
        <v>320</v>
      </c>
      <c r="F7595" s="7" t="s">
        <v>321</v>
      </c>
      <c r="G7595" s="7" t="s">
        <v>1083</v>
      </c>
      <c r="H7595" s="7" t="s">
        <v>1015</v>
      </c>
      <c r="I7595" s="6" t="s">
        <v>8</v>
      </c>
      <c r="J7595" s="1"/>
      <c r="K7595" s="1"/>
      <c r="L7595" s="1"/>
      <c r="M7595" s="1"/>
      <c r="N7595" s="1"/>
      <c r="O7595" s="1"/>
      <c r="P7595" s="1"/>
      <c r="Q7595" s="12">
        <v>15104.424999999999</v>
      </c>
      <c r="R7595" s="29">
        <f t="shared" si="358"/>
        <v>0</v>
      </c>
      <c r="S7595" t="str">
        <f t="shared" si="359"/>
        <v>OK</v>
      </c>
      <c r="T7595" s="10">
        <f>IFERROR(VLOOKUP(A7595,[1]!Tabla1[[#All],[Material]:[venta nueva]],38,FALSE),0)</f>
        <v>0</v>
      </c>
    </row>
    <row r="7596" spans="1:20" hidden="1" x14ac:dyDescent="0.35">
      <c r="A7596">
        <f t="shared" si="360"/>
        <v>1022621</v>
      </c>
      <c r="B7596" s="6" t="s">
        <v>1433</v>
      </c>
      <c r="C7596" s="7" t="s">
        <v>553</v>
      </c>
      <c r="D7596" s="7" t="s">
        <v>1097</v>
      </c>
      <c r="E7596" s="7" t="s">
        <v>322</v>
      </c>
      <c r="F7596" s="7" t="s">
        <v>323</v>
      </c>
      <c r="G7596" s="7" t="s">
        <v>1082</v>
      </c>
      <c r="H7596" s="7" t="s">
        <v>1013</v>
      </c>
      <c r="I7596" s="6" t="s">
        <v>15</v>
      </c>
      <c r="J7596" s="1"/>
      <c r="K7596" s="1"/>
      <c r="L7596" s="1"/>
      <c r="M7596" s="1"/>
      <c r="N7596" s="1"/>
      <c r="O7596" s="1"/>
      <c r="P7596" s="1"/>
      <c r="Q7596" s="12">
        <v>14264.65</v>
      </c>
      <c r="R7596" s="29">
        <f t="shared" si="358"/>
        <v>0</v>
      </c>
      <c r="S7596" t="str">
        <f t="shared" si="359"/>
        <v>OK</v>
      </c>
      <c r="T7596" s="10">
        <f>IFERROR(VLOOKUP(A7596,[1]!Tabla1[[#All],[Material]:[venta nueva]],38,FALSE),0)</f>
        <v>0</v>
      </c>
    </row>
    <row r="7597" spans="1:20" hidden="1" x14ac:dyDescent="0.35">
      <c r="A7597">
        <f t="shared" si="360"/>
        <v>1022636</v>
      </c>
      <c r="B7597" s="6" t="s">
        <v>1433</v>
      </c>
      <c r="C7597" s="7" t="s">
        <v>553</v>
      </c>
      <c r="D7597" s="7" t="s">
        <v>1097</v>
      </c>
      <c r="E7597" s="7" t="s">
        <v>324</v>
      </c>
      <c r="F7597" s="7" t="s">
        <v>325</v>
      </c>
      <c r="G7597" s="7" t="s">
        <v>1084</v>
      </c>
      <c r="H7597" s="7" t="s">
        <v>1032</v>
      </c>
      <c r="I7597" s="6" t="s">
        <v>14</v>
      </c>
      <c r="J7597" s="1"/>
      <c r="K7597" s="1"/>
      <c r="L7597" s="1"/>
      <c r="M7597" s="1"/>
      <c r="N7597" s="1"/>
      <c r="O7597" s="1"/>
      <c r="P7597" s="1"/>
      <c r="Q7597" s="12">
        <v>109860.18700000001</v>
      </c>
      <c r="R7597" s="29">
        <f t="shared" si="358"/>
        <v>0</v>
      </c>
      <c r="S7597" t="str">
        <f t="shared" si="359"/>
        <v>OK</v>
      </c>
      <c r="T7597" s="10">
        <f>IFERROR(VLOOKUP(A7597,[1]!Tabla1[[#All],[Material]:[venta nueva]],38,FALSE),0)</f>
        <v>0</v>
      </c>
    </row>
    <row r="7598" spans="1:20" hidden="1" x14ac:dyDescent="0.35">
      <c r="A7598">
        <f t="shared" si="360"/>
        <v>1022637</v>
      </c>
      <c r="B7598" s="6" t="s">
        <v>1433</v>
      </c>
      <c r="C7598" s="7" t="s">
        <v>553</v>
      </c>
      <c r="D7598" s="7" t="s">
        <v>1097</v>
      </c>
      <c r="E7598" s="7" t="s">
        <v>326</v>
      </c>
      <c r="F7598" s="7" t="s">
        <v>327</v>
      </c>
      <c r="G7598" s="7" t="s">
        <v>1084</v>
      </c>
      <c r="H7598" s="7" t="s">
        <v>1028</v>
      </c>
      <c r="I7598" s="6" t="s">
        <v>14</v>
      </c>
      <c r="J7598" s="1"/>
      <c r="K7598" s="1"/>
      <c r="L7598" s="1"/>
      <c r="M7598" s="1"/>
      <c r="N7598" s="1"/>
      <c r="O7598" s="1"/>
      <c r="P7598" s="1"/>
      <c r="Q7598" s="12">
        <v>68833.960000000006</v>
      </c>
      <c r="R7598" s="29">
        <f t="shared" si="358"/>
        <v>0</v>
      </c>
      <c r="S7598" t="str">
        <f t="shared" si="359"/>
        <v>OK</v>
      </c>
      <c r="T7598" s="10">
        <f>IFERROR(VLOOKUP(A7598,[1]!Tabla1[[#All],[Material]:[venta nueva]],38,FALSE),0)</f>
        <v>0</v>
      </c>
    </row>
    <row r="7599" spans="1:20" hidden="1" x14ac:dyDescent="0.35">
      <c r="A7599">
        <f t="shared" si="360"/>
        <v>1022639</v>
      </c>
      <c r="B7599" s="6" t="s">
        <v>1433</v>
      </c>
      <c r="C7599" s="7" t="s">
        <v>553</v>
      </c>
      <c r="D7599" s="7" t="s">
        <v>1097</v>
      </c>
      <c r="E7599" s="7" t="s">
        <v>328</v>
      </c>
      <c r="F7599" s="7" t="s">
        <v>329</v>
      </c>
      <c r="G7599" s="7" t="s">
        <v>1087</v>
      </c>
      <c r="H7599" s="7" t="s">
        <v>1034</v>
      </c>
      <c r="I7599" s="6" t="s">
        <v>14</v>
      </c>
      <c r="J7599" s="1"/>
      <c r="K7599" s="1"/>
      <c r="L7599" s="1"/>
      <c r="M7599" s="1"/>
      <c r="N7599" s="1"/>
      <c r="O7599" s="1"/>
      <c r="P7599" s="1"/>
      <c r="Q7599" s="12">
        <v>1035111.941</v>
      </c>
      <c r="R7599" s="29">
        <f t="shared" si="358"/>
        <v>0</v>
      </c>
      <c r="S7599" t="str">
        <f t="shared" si="359"/>
        <v>OK</v>
      </c>
      <c r="T7599" s="10">
        <f>IFERROR(VLOOKUP(A7599,[1]!Tabla1[[#All],[Material]:[venta nueva]],38,FALSE),0)</f>
        <v>0</v>
      </c>
    </row>
    <row r="7600" spans="1:20" hidden="1" x14ac:dyDescent="0.35">
      <c r="A7600">
        <f t="shared" si="360"/>
        <v>1022640</v>
      </c>
      <c r="B7600" s="6" t="s">
        <v>1433</v>
      </c>
      <c r="C7600" s="7" t="s">
        <v>553</v>
      </c>
      <c r="D7600" s="7" t="s">
        <v>1097</v>
      </c>
      <c r="E7600" s="7" t="s">
        <v>330</v>
      </c>
      <c r="F7600" s="7" t="s">
        <v>331</v>
      </c>
      <c r="G7600" s="7" t="s">
        <v>1087</v>
      </c>
      <c r="H7600" s="7" t="s">
        <v>1034</v>
      </c>
      <c r="I7600" s="6" t="s">
        <v>14</v>
      </c>
      <c r="J7600" s="1"/>
      <c r="K7600" s="1"/>
      <c r="L7600" s="1"/>
      <c r="M7600" s="1"/>
      <c r="N7600" s="1"/>
      <c r="O7600" s="1"/>
      <c r="P7600" s="1"/>
      <c r="Q7600" s="12">
        <v>36156.925999999999</v>
      </c>
      <c r="R7600" s="29">
        <f t="shared" si="358"/>
        <v>0</v>
      </c>
      <c r="S7600" t="str">
        <f t="shared" si="359"/>
        <v>OK</v>
      </c>
      <c r="T7600" s="10">
        <f>IFERROR(VLOOKUP(A7600,[1]!Tabla1[[#All],[Material]:[venta nueva]],38,FALSE),0)</f>
        <v>0</v>
      </c>
    </row>
    <row r="7601" spans="1:20" hidden="1" x14ac:dyDescent="0.35">
      <c r="A7601">
        <f t="shared" si="360"/>
        <v>1022645</v>
      </c>
      <c r="B7601" s="6" t="s">
        <v>1433</v>
      </c>
      <c r="C7601" s="7" t="s">
        <v>553</v>
      </c>
      <c r="D7601" s="7" t="s">
        <v>1097</v>
      </c>
      <c r="E7601" s="7" t="s">
        <v>332</v>
      </c>
      <c r="F7601" s="7" t="s">
        <v>160</v>
      </c>
      <c r="G7601" s="7" t="s">
        <v>1082</v>
      </c>
      <c r="H7601" s="7" t="s">
        <v>1013</v>
      </c>
      <c r="I7601" s="6" t="s">
        <v>14</v>
      </c>
      <c r="J7601" s="1"/>
      <c r="K7601" s="1"/>
      <c r="L7601" s="1"/>
      <c r="M7601" s="1"/>
      <c r="N7601" s="1"/>
      <c r="O7601" s="1"/>
      <c r="P7601" s="1"/>
      <c r="Q7601" s="12">
        <v>24865.383000000002</v>
      </c>
      <c r="R7601" s="29">
        <f t="shared" si="358"/>
        <v>0</v>
      </c>
      <c r="S7601" t="str">
        <f t="shared" si="359"/>
        <v>OK</v>
      </c>
      <c r="T7601" s="10">
        <f>IFERROR(VLOOKUP(A7601,[1]!Tabla1[[#All],[Material]:[venta nueva]],38,FALSE),0)</f>
        <v>0</v>
      </c>
    </row>
    <row r="7602" spans="1:20" hidden="1" x14ac:dyDescent="0.35">
      <c r="A7602">
        <f t="shared" si="360"/>
        <v>1022646</v>
      </c>
      <c r="B7602" s="6" t="s">
        <v>1433</v>
      </c>
      <c r="C7602" s="7" t="s">
        <v>553</v>
      </c>
      <c r="D7602" s="7" t="s">
        <v>1097</v>
      </c>
      <c r="E7602" s="7" t="s">
        <v>333</v>
      </c>
      <c r="F7602" s="7" t="s">
        <v>159</v>
      </c>
      <c r="G7602" s="7" t="s">
        <v>1082</v>
      </c>
      <c r="H7602" s="7" t="s">
        <v>1013</v>
      </c>
      <c r="I7602" s="6" t="s">
        <v>14</v>
      </c>
      <c r="J7602" s="1"/>
      <c r="K7602" s="1"/>
      <c r="L7602" s="1"/>
      <c r="M7602" s="1"/>
      <c r="N7602" s="1"/>
      <c r="O7602" s="1"/>
      <c r="P7602" s="1"/>
      <c r="Q7602" s="12">
        <v>35862.752</v>
      </c>
      <c r="R7602" s="29">
        <f t="shared" si="358"/>
        <v>0</v>
      </c>
      <c r="S7602" t="str">
        <f t="shared" si="359"/>
        <v>OK</v>
      </c>
      <c r="T7602" s="10">
        <f>IFERROR(VLOOKUP(A7602,[1]!Tabla1[[#All],[Material]:[venta nueva]],38,FALSE),0)</f>
        <v>0</v>
      </c>
    </row>
    <row r="7603" spans="1:20" hidden="1" x14ac:dyDescent="0.35">
      <c r="A7603">
        <f t="shared" si="360"/>
        <v>1022664</v>
      </c>
      <c r="B7603" s="6" t="s">
        <v>1433</v>
      </c>
      <c r="C7603" s="7" t="s">
        <v>553</v>
      </c>
      <c r="D7603" s="7" t="s">
        <v>1097</v>
      </c>
      <c r="E7603" s="7" t="s">
        <v>334</v>
      </c>
      <c r="F7603" s="7" t="s">
        <v>335</v>
      </c>
      <c r="G7603" s="7" t="s">
        <v>1075</v>
      </c>
      <c r="H7603" s="7" t="s">
        <v>1035</v>
      </c>
      <c r="I7603" s="6" t="s">
        <v>16</v>
      </c>
      <c r="J7603" s="1"/>
      <c r="K7603" s="1"/>
      <c r="L7603" s="1"/>
      <c r="M7603" s="1"/>
      <c r="N7603" s="1"/>
      <c r="O7603" s="1"/>
      <c r="P7603" s="1"/>
      <c r="Q7603" s="12">
        <v>66114.235000000001</v>
      </c>
      <c r="R7603" s="29">
        <f t="shared" si="358"/>
        <v>0</v>
      </c>
      <c r="S7603" t="str">
        <f t="shared" si="359"/>
        <v>OK</v>
      </c>
      <c r="T7603" s="10">
        <f>IFERROR(VLOOKUP(A7603,[1]!Tabla1[[#All],[Material]:[venta nueva]],38,FALSE),0)</f>
        <v>0</v>
      </c>
    </row>
    <row r="7604" spans="1:20" hidden="1" x14ac:dyDescent="0.35">
      <c r="A7604">
        <f t="shared" si="360"/>
        <v>1022705</v>
      </c>
      <c r="B7604" s="6" t="s">
        <v>1433</v>
      </c>
      <c r="C7604" s="7" t="s">
        <v>553</v>
      </c>
      <c r="D7604" s="7" t="s">
        <v>1097</v>
      </c>
      <c r="E7604" s="7" t="s">
        <v>632</v>
      </c>
      <c r="F7604" s="7" t="s">
        <v>223</v>
      </c>
      <c r="G7604" s="7" t="s">
        <v>1078</v>
      </c>
      <c r="H7604" s="7" t="s">
        <v>1027</v>
      </c>
      <c r="I7604" s="6" t="s">
        <v>11</v>
      </c>
      <c r="J7604" s="1"/>
      <c r="K7604" s="1"/>
      <c r="L7604" s="1"/>
      <c r="M7604" s="1"/>
      <c r="N7604" s="1"/>
      <c r="O7604" s="1"/>
      <c r="P7604" s="1"/>
      <c r="Q7604" s="12">
        <v>24000</v>
      </c>
      <c r="R7604" s="29">
        <f t="shared" si="358"/>
        <v>0</v>
      </c>
      <c r="S7604" t="str">
        <f t="shared" si="359"/>
        <v>OK</v>
      </c>
      <c r="T7604" s="10">
        <f>IFERROR(VLOOKUP(A7604,[1]!Tabla1[[#All],[Material]:[venta nueva]],38,FALSE),0)</f>
        <v>0</v>
      </c>
    </row>
    <row r="7605" spans="1:20" hidden="1" x14ac:dyDescent="0.35">
      <c r="A7605">
        <f t="shared" si="360"/>
        <v>1022709</v>
      </c>
      <c r="B7605" s="6" t="s">
        <v>1433</v>
      </c>
      <c r="C7605" s="7" t="s">
        <v>553</v>
      </c>
      <c r="D7605" s="7" t="s">
        <v>1097</v>
      </c>
      <c r="E7605" s="7" t="s">
        <v>502</v>
      </c>
      <c r="F7605" s="7" t="s">
        <v>503</v>
      </c>
      <c r="G7605" s="7" t="s">
        <v>1076</v>
      </c>
      <c r="H7605" s="7" t="s">
        <v>1022</v>
      </c>
      <c r="I7605" s="6" t="s">
        <v>11</v>
      </c>
      <c r="J7605" s="1"/>
      <c r="K7605" s="1"/>
      <c r="L7605" s="1"/>
      <c r="M7605" s="1"/>
      <c r="N7605" s="1"/>
      <c r="O7605" s="1"/>
      <c r="P7605" s="1"/>
      <c r="Q7605" s="12">
        <v>216000</v>
      </c>
      <c r="R7605" s="29">
        <f t="shared" si="358"/>
        <v>0</v>
      </c>
      <c r="S7605" t="str">
        <f t="shared" si="359"/>
        <v>OK</v>
      </c>
      <c r="T7605" s="10">
        <f>IFERROR(VLOOKUP(A7605,[1]!Tabla1[[#All],[Material]:[venta nueva]],38,FALSE),0)</f>
        <v>0</v>
      </c>
    </row>
    <row r="7606" spans="1:20" hidden="1" x14ac:dyDescent="0.35">
      <c r="A7606">
        <f t="shared" si="360"/>
        <v>1022748</v>
      </c>
      <c r="B7606" s="6" t="s">
        <v>1433</v>
      </c>
      <c r="C7606" s="7" t="s">
        <v>553</v>
      </c>
      <c r="D7606" s="7" t="s">
        <v>1097</v>
      </c>
      <c r="E7606" s="7" t="s">
        <v>336</v>
      </c>
      <c r="F7606" s="7" t="s">
        <v>337</v>
      </c>
      <c r="G7606" s="7" t="s">
        <v>1069</v>
      </c>
      <c r="H7606" s="7" t="s">
        <v>1033</v>
      </c>
      <c r="I7606" s="6" t="s">
        <v>14</v>
      </c>
      <c r="J7606" s="1"/>
      <c r="K7606" s="1"/>
      <c r="L7606" s="1"/>
      <c r="M7606" s="1"/>
      <c r="N7606" s="1"/>
      <c r="O7606" s="1"/>
      <c r="P7606" s="1"/>
      <c r="Q7606" s="12">
        <v>136998.834</v>
      </c>
      <c r="R7606" s="29">
        <f t="shared" si="358"/>
        <v>0</v>
      </c>
      <c r="S7606" t="str">
        <f t="shared" si="359"/>
        <v>OK</v>
      </c>
      <c r="T7606" s="10">
        <f>IFERROR(VLOOKUP(A7606,[1]!Tabla1[[#All],[Material]:[venta nueva]],38,FALSE),0)</f>
        <v>0</v>
      </c>
    </row>
    <row r="7607" spans="1:20" hidden="1" x14ac:dyDescent="0.35">
      <c r="A7607">
        <f t="shared" si="360"/>
        <v>1022751</v>
      </c>
      <c r="B7607" s="6" t="s">
        <v>1433</v>
      </c>
      <c r="C7607" s="7" t="s">
        <v>553</v>
      </c>
      <c r="D7607" s="7" t="s">
        <v>1097</v>
      </c>
      <c r="E7607" s="7" t="s">
        <v>340</v>
      </c>
      <c r="F7607" s="7" t="s">
        <v>341</v>
      </c>
      <c r="G7607" s="7" t="s">
        <v>1077</v>
      </c>
      <c r="H7607" s="7" t="s">
        <v>1023</v>
      </c>
      <c r="I7607" s="6" t="s">
        <v>15</v>
      </c>
      <c r="J7607" s="1"/>
      <c r="K7607" s="1"/>
      <c r="L7607" s="1"/>
      <c r="M7607" s="1"/>
      <c r="N7607" s="1"/>
      <c r="O7607" s="1"/>
      <c r="P7607" s="1"/>
      <c r="Q7607" s="12">
        <v>20137.288</v>
      </c>
      <c r="R7607" s="29">
        <f t="shared" ref="R7607:R7670" si="361">+O7607-P7607</f>
        <v>0</v>
      </c>
      <c r="S7607" t="str">
        <f t="shared" ref="S7607:S7670" si="362">IF(R7607&gt;0,"Sobre ingreso",IF(R7607&lt;0,"Pendiente de ingreso","OK"))</f>
        <v>OK</v>
      </c>
      <c r="T7607" s="10">
        <f>IFERROR(VLOOKUP(A7607,[1]!Tabla1[[#All],[Material]:[venta nueva]],38,FALSE),0)</f>
        <v>0</v>
      </c>
    </row>
    <row r="7608" spans="1:20" hidden="1" x14ac:dyDescent="0.35">
      <c r="A7608">
        <f t="shared" si="360"/>
        <v>1022753</v>
      </c>
      <c r="B7608" s="6" t="s">
        <v>1433</v>
      </c>
      <c r="C7608" s="7" t="s">
        <v>553</v>
      </c>
      <c r="D7608" s="7" t="s">
        <v>1097</v>
      </c>
      <c r="E7608" s="7" t="s">
        <v>342</v>
      </c>
      <c r="F7608" s="7" t="s">
        <v>343</v>
      </c>
      <c r="G7608" s="7" t="s">
        <v>1086</v>
      </c>
      <c r="H7608" s="7" t="s">
        <v>1025</v>
      </c>
      <c r="I7608" s="6" t="s">
        <v>14</v>
      </c>
      <c r="J7608" s="1"/>
      <c r="K7608" s="1"/>
      <c r="L7608" s="1"/>
      <c r="M7608" s="1"/>
      <c r="N7608" s="1"/>
      <c r="O7608" s="1"/>
      <c r="P7608" s="1"/>
      <c r="Q7608" s="12">
        <v>212297.136</v>
      </c>
      <c r="R7608" s="29">
        <f t="shared" si="361"/>
        <v>0</v>
      </c>
      <c r="S7608" t="str">
        <f t="shared" si="362"/>
        <v>OK</v>
      </c>
      <c r="T7608" s="10">
        <f>IFERROR(VLOOKUP(A7608,[1]!Tabla1[[#All],[Material]:[venta nueva]],38,FALSE),0)</f>
        <v>0</v>
      </c>
    </row>
    <row r="7609" spans="1:20" hidden="1" x14ac:dyDescent="0.35">
      <c r="A7609">
        <f t="shared" si="360"/>
        <v>1022767</v>
      </c>
      <c r="B7609" s="6" t="s">
        <v>1433</v>
      </c>
      <c r="C7609" s="7" t="s">
        <v>553</v>
      </c>
      <c r="D7609" s="7" t="s">
        <v>1097</v>
      </c>
      <c r="E7609" s="7" t="s">
        <v>344</v>
      </c>
      <c r="F7609" s="7" t="s">
        <v>345</v>
      </c>
      <c r="G7609" s="7" t="s">
        <v>1078</v>
      </c>
      <c r="H7609" s="7" t="s">
        <v>1009</v>
      </c>
      <c r="I7609" s="6" t="s">
        <v>15</v>
      </c>
      <c r="J7609" s="1"/>
      <c r="K7609" s="1"/>
      <c r="L7609" s="1"/>
      <c r="M7609" s="1"/>
      <c r="N7609" s="1"/>
      <c r="O7609" s="1"/>
      <c r="P7609" s="1"/>
      <c r="Q7609" s="12">
        <v>47067.957000000002</v>
      </c>
      <c r="R7609" s="29">
        <f t="shared" si="361"/>
        <v>0</v>
      </c>
      <c r="S7609" t="str">
        <f t="shared" si="362"/>
        <v>OK</v>
      </c>
      <c r="T7609" s="10">
        <f>IFERROR(VLOOKUP(A7609,[1]!Tabla1[[#All],[Material]:[venta nueva]],38,FALSE),0)</f>
        <v>0</v>
      </c>
    </row>
    <row r="7610" spans="1:20" hidden="1" x14ac:dyDescent="0.35">
      <c r="A7610">
        <f t="shared" si="360"/>
        <v>1022842</v>
      </c>
      <c r="B7610" s="6" t="s">
        <v>1433</v>
      </c>
      <c r="C7610" s="7" t="s">
        <v>553</v>
      </c>
      <c r="D7610" s="7" t="s">
        <v>1097</v>
      </c>
      <c r="E7610" s="7" t="s">
        <v>1193</v>
      </c>
      <c r="F7610" s="7" t="s">
        <v>1194</v>
      </c>
      <c r="G7610" s="7" t="s">
        <v>1081</v>
      </c>
      <c r="H7610" s="7" t="s">
        <v>1195</v>
      </c>
      <c r="I7610" s="6" t="s">
        <v>11</v>
      </c>
      <c r="J7610" s="1"/>
      <c r="K7610" s="1"/>
      <c r="L7610" s="1"/>
      <c r="M7610" s="1"/>
      <c r="N7610" s="1"/>
      <c r="O7610" s="1"/>
      <c r="P7610" s="1"/>
      <c r="Q7610" s="12">
        <v>2100.002</v>
      </c>
      <c r="R7610" s="29">
        <f t="shared" si="361"/>
        <v>0</v>
      </c>
      <c r="S7610" t="str">
        <f t="shared" si="362"/>
        <v>OK</v>
      </c>
      <c r="T7610" s="10">
        <f>IFERROR(VLOOKUP(A7610,[1]!Tabla1[[#All],[Material]:[venta nueva]],38,FALSE),0)</f>
        <v>0</v>
      </c>
    </row>
    <row r="7611" spans="1:20" hidden="1" x14ac:dyDescent="0.35">
      <c r="A7611">
        <f t="shared" si="360"/>
        <v>1022844</v>
      </c>
      <c r="B7611" s="6" t="s">
        <v>1433</v>
      </c>
      <c r="C7611" s="7" t="s">
        <v>553</v>
      </c>
      <c r="D7611" s="7" t="s">
        <v>1097</v>
      </c>
      <c r="E7611" s="7" t="s">
        <v>1196</v>
      </c>
      <c r="F7611" s="7" t="s">
        <v>1197</v>
      </c>
      <c r="G7611" s="7" t="s">
        <v>1081</v>
      </c>
      <c r="H7611" s="7" t="s">
        <v>1010</v>
      </c>
      <c r="I7611" s="6" t="s">
        <v>11</v>
      </c>
      <c r="J7611" s="1"/>
      <c r="K7611" s="1"/>
      <c r="L7611" s="1"/>
      <c r="M7611" s="1"/>
      <c r="N7611" s="1"/>
      <c r="O7611" s="1"/>
      <c r="P7611" s="1"/>
      <c r="Q7611" s="12">
        <v>541.33500000000004</v>
      </c>
      <c r="R7611" s="29">
        <f t="shared" si="361"/>
        <v>0</v>
      </c>
      <c r="S7611" t="str">
        <f t="shared" si="362"/>
        <v>OK</v>
      </c>
      <c r="T7611" s="10">
        <f>IFERROR(VLOOKUP(A7611,[1]!Tabla1[[#All],[Material]:[venta nueva]],38,FALSE),0)</f>
        <v>0</v>
      </c>
    </row>
    <row r="7612" spans="1:20" hidden="1" x14ac:dyDescent="0.35">
      <c r="A7612">
        <f t="shared" si="360"/>
        <v>1022847</v>
      </c>
      <c r="B7612" s="6" t="s">
        <v>1433</v>
      </c>
      <c r="C7612" s="7" t="s">
        <v>553</v>
      </c>
      <c r="D7612" s="7" t="s">
        <v>1097</v>
      </c>
      <c r="E7612" s="7" t="s">
        <v>354</v>
      </c>
      <c r="F7612" s="7" t="s">
        <v>355</v>
      </c>
      <c r="G7612" s="7" t="s">
        <v>1082</v>
      </c>
      <c r="H7612" s="7" t="s">
        <v>1013</v>
      </c>
      <c r="I7612" s="6" t="s">
        <v>11</v>
      </c>
      <c r="J7612" s="1"/>
      <c r="K7612" s="1"/>
      <c r="L7612" s="1"/>
      <c r="M7612" s="1"/>
      <c r="N7612" s="1"/>
      <c r="O7612" s="1"/>
      <c r="P7612" s="1"/>
      <c r="Q7612" s="12">
        <v>34219.733999999997</v>
      </c>
      <c r="R7612" s="29">
        <f t="shared" si="361"/>
        <v>0</v>
      </c>
      <c r="S7612" t="str">
        <f t="shared" si="362"/>
        <v>OK</v>
      </c>
      <c r="T7612" s="10">
        <f>IFERROR(VLOOKUP(A7612,[1]!Tabla1[[#All],[Material]:[venta nueva]],38,FALSE),0)</f>
        <v>0</v>
      </c>
    </row>
    <row r="7613" spans="1:20" hidden="1" x14ac:dyDescent="0.35">
      <c r="A7613">
        <f t="shared" si="360"/>
        <v>1022854</v>
      </c>
      <c r="B7613" s="6" t="s">
        <v>1433</v>
      </c>
      <c r="C7613" s="7" t="s">
        <v>553</v>
      </c>
      <c r="D7613" s="7" t="s">
        <v>1097</v>
      </c>
      <c r="E7613" s="7" t="s">
        <v>575</v>
      </c>
      <c r="F7613" s="7" t="s">
        <v>357</v>
      </c>
      <c r="G7613" s="7" t="s">
        <v>1084</v>
      </c>
      <c r="H7613" s="7" t="s">
        <v>1017</v>
      </c>
      <c r="I7613" s="6" t="s">
        <v>10</v>
      </c>
      <c r="J7613" s="1"/>
      <c r="K7613" s="1"/>
      <c r="L7613" s="1"/>
      <c r="M7613" s="1"/>
      <c r="N7613" s="1"/>
      <c r="O7613" s="1"/>
      <c r="P7613" s="1"/>
      <c r="Q7613" s="12">
        <v>17203.032999999999</v>
      </c>
      <c r="R7613" s="29">
        <f t="shared" si="361"/>
        <v>0</v>
      </c>
      <c r="S7613" t="str">
        <f t="shared" si="362"/>
        <v>OK</v>
      </c>
      <c r="T7613" s="10">
        <f>IFERROR(VLOOKUP(A7613,[1]!Tabla1[[#All],[Material]:[venta nueva]],38,FALSE),0)</f>
        <v>0</v>
      </c>
    </row>
    <row r="7614" spans="1:20" hidden="1" x14ac:dyDescent="0.35">
      <c r="A7614">
        <f t="shared" si="360"/>
        <v>1022855</v>
      </c>
      <c r="B7614" s="6" t="s">
        <v>1433</v>
      </c>
      <c r="C7614" s="7" t="s">
        <v>553</v>
      </c>
      <c r="D7614" s="7" t="s">
        <v>1097</v>
      </c>
      <c r="E7614" s="7" t="s">
        <v>358</v>
      </c>
      <c r="F7614" s="7" t="s">
        <v>315</v>
      </c>
      <c r="G7614" s="7" t="s">
        <v>1078</v>
      </c>
      <c r="H7614" s="7" t="s">
        <v>1021</v>
      </c>
      <c r="I7614" s="6" t="s">
        <v>11</v>
      </c>
      <c r="J7614" s="1"/>
      <c r="K7614" s="1"/>
      <c r="L7614" s="1"/>
      <c r="M7614" s="1"/>
      <c r="N7614" s="1"/>
      <c r="O7614" s="1"/>
      <c r="P7614" s="1"/>
      <c r="Q7614" s="12">
        <v>17929.076000000001</v>
      </c>
      <c r="R7614" s="29">
        <f t="shared" si="361"/>
        <v>0</v>
      </c>
      <c r="S7614" t="str">
        <f t="shared" si="362"/>
        <v>OK</v>
      </c>
      <c r="T7614" s="10">
        <f>IFERROR(VLOOKUP(A7614,[1]!Tabla1[[#All],[Material]:[venta nueva]],38,FALSE),0)</f>
        <v>0</v>
      </c>
    </row>
    <row r="7615" spans="1:20" hidden="1" x14ac:dyDescent="0.35">
      <c r="A7615">
        <f t="shared" si="360"/>
        <v>1022856</v>
      </c>
      <c r="B7615" s="6" t="s">
        <v>1433</v>
      </c>
      <c r="C7615" s="7" t="s">
        <v>553</v>
      </c>
      <c r="D7615" s="7" t="s">
        <v>1097</v>
      </c>
      <c r="E7615" s="7" t="s">
        <v>359</v>
      </c>
      <c r="F7615" s="7" t="s">
        <v>360</v>
      </c>
      <c r="G7615" s="7" t="s">
        <v>1078</v>
      </c>
      <c r="H7615" s="7" t="s">
        <v>1009</v>
      </c>
      <c r="I7615" s="6" t="s">
        <v>14</v>
      </c>
      <c r="J7615" s="1"/>
      <c r="K7615" s="1"/>
      <c r="L7615" s="1"/>
      <c r="M7615" s="1"/>
      <c r="N7615" s="1"/>
      <c r="O7615" s="1"/>
      <c r="P7615" s="1"/>
      <c r="Q7615" s="12">
        <v>232421.82</v>
      </c>
      <c r="R7615" s="29">
        <f t="shared" si="361"/>
        <v>0</v>
      </c>
      <c r="S7615" t="str">
        <f t="shared" si="362"/>
        <v>OK</v>
      </c>
      <c r="T7615" s="10">
        <f>IFERROR(VLOOKUP(A7615,[1]!Tabla1[[#All],[Material]:[venta nueva]],38,FALSE),0)</f>
        <v>0</v>
      </c>
    </row>
    <row r="7616" spans="1:20" hidden="1" x14ac:dyDescent="0.35">
      <c r="A7616">
        <f t="shared" si="360"/>
        <v>1022858</v>
      </c>
      <c r="B7616" s="6" t="s">
        <v>1433</v>
      </c>
      <c r="C7616" s="7" t="s">
        <v>553</v>
      </c>
      <c r="D7616" s="7" t="s">
        <v>1097</v>
      </c>
      <c r="E7616" s="7" t="s">
        <v>601</v>
      </c>
      <c r="F7616" s="7" t="s">
        <v>510</v>
      </c>
      <c r="G7616" s="7" t="s">
        <v>1075</v>
      </c>
      <c r="H7616" s="7" t="s">
        <v>1002</v>
      </c>
      <c r="I7616" s="6" t="s">
        <v>9</v>
      </c>
      <c r="J7616" s="1"/>
      <c r="K7616" s="1"/>
      <c r="L7616" s="1"/>
      <c r="M7616" s="1"/>
      <c r="N7616" s="1"/>
      <c r="O7616" s="1"/>
      <c r="P7616" s="1"/>
      <c r="Q7616" s="12">
        <v>671.08100000000002</v>
      </c>
      <c r="R7616" s="29">
        <f t="shared" si="361"/>
        <v>0</v>
      </c>
      <c r="S7616" t="str">
        <f t="shared" si="362"/>
        <v>OK</v>
      </c>
      <c r="T7616" s="10">
        <f>IFERROR(VLOOKUP(A7616,[1]!Tabla1[[#All],[Material]:[venta nueva]],38,FALSE),0)</f>
        <v>0</v>
      </c>
    </row>
    <row r="7617" spans="1:20" hidden="1" x14ac:dyDescent="0.35">
      <c r="A7617">
        <f t="shared" si="360"/>
        <v>1022863</v>
      </c>
      <c r="B7617" s="6" t="s">
        <v>1433</v>
      </c>
      <c r="C7617" s="7" t="s">
        <v>553</v>
      </c>
      <c r="D7617" s="7" t="s">
        <v>1097</v>
      </c>
      <c r="E7617" s="7" t="s">
        <v>361</v>
      </c>
      <c r="F7617" s="7" t="s">
        <v>362</v>
      </c>
      <c r="G7617" s="7" t="s">
        <v>1075</v>
      </c>
      <c r="H7617" s="7" t="s">
        <v>1011</v>
      </c>
      <c r="I7617" s="6" t="s">
        <v>15</v>
      </c>
      <c r="J7617" s="1"/>
      <c r="K7617" s="1"/>
      <c r="L7617" s="1"/>
      <c r="M7617" s="1"/>
      <c r="N7617" s="1"/>
      <c r="O7617" s="1"/>
      <c r="P7617" s="1"/>
      <c r="Q7617" s="12">
        <v>38464.033000000003</v>
      </c>
      <c r="R7617" s="29">
        <f t="shared" si="361"/>
        <v>0</v>
      </c>
      <c r="S7617" t="str">
        <f t="shared" si="362"/>
        <v>OK</v>
      </c>
      <c r="T7617" s="10">
        <f>IFERROR(VLOOKUP(A7617,[1]!Tabla1[[#All],[Material]:[venta nueva]],38,FALSE),0)</f>
        <v>0</v>
      </c>
    </row>
    <row r="7618" spans="1:20" hidden="1" x14ac:dyDescent="0.35">
      <c r="A7618">
        <f t="shared" si="360"/>
        <v>1022864</v>
      </c>
      <c r="B7618" s="6" t="s">
        <v>1433</v>
      </c>
      <c r="C7618" s="7" t="s">
        <v>553</v>
      </c>
      <c r="D7618" s="7" t="s">
        <v>1097</v>
      </c>
      <c r="E7618" s="7" t="s">
        <v>363</v>
      </c>
      <c r="F7618" s="7" t="s">
        <v>364</v>
      </c>
      <c r="G7618" s="7" t="s">
        <v>1075</v>
      </c>
      <c r="H7618" s="7" t="s">
        <v>1011</v>
      </c>
      <c r="I7618" s="6" t="s">
        <v>15</v>
      </c>
      <c r="J7618" s="1"/>
      <c r="K7618" s="1"/>
      <c r="L7618" s="1"/>
      <c r="M7618" s="1"/>
      <c r="N7618" s="1"/>
      <c r="O7618" s="1"/>
      <c r="P7618" s="1"/>
      <c r="Q7618" s="12">
        <v>101312.07399999999</v>
      </c>
      <c r="R7618" s="29">
        <f t="shared" si="361"/>
        <v>0</v>
      </c>
      <c r="S7618" t="str">
        <f t="shared" si="362"/>
        <v>OK</v>
      </c>
      <c r="T7618" s="10">
        <f>IFERROR(VLOOKUP(A7618,[1]!Tabla1[[#All],[Material]:[venta nueva]],38,FALSE),0)</f>
        <v>0</v>
      </c>
    </row>
    <row r="7619" spans="1:20" hidden="1" x14ac:dyDescent="0.35">
      <c r="A7619">
        <f t="shared" si="360"/>
        <v>1022866</v>
      </c>
      <c r="B7619" s="6" t="s">
        <v>1433</v>
      </c>
      <c r="C7619" s="7" t="s">
        <v>553</v>
      </c>
      <c r="D7619" s="7" t="s">
        <v>1097</v>
      </c>
      <c r="E7619" s="7" t="s">
        <v>367</v>
      </c>
      <c r="F7619" s="7" t="s">
        <v>368</v>
      </c>
      <c r="G7619" s="7" t="s">
        <v>1082</v>
      </c>
      <c r="H7619" s="7" t="s">
        <v>1013</v>
      </c>
      <c r="I7619" s="6" t="s">
        <v>15</v>
      </c>
      <c r="J7619" s="1"/>
      <c r="K7619" s="1"/>
      <c r="L7619" s="1"/>
      <c r="M7619" s="1"/>
      <c r="N7619" s="1"/>
      <c r="O7619" s="1"/>
      <c r="P7619" s="1"/>
      <c r="Q7619" s="12">
        <v>375.87299999999999</v>
      </c>
      <c r="R7619" s="29">
        <f t="shared" si="361"/>
        <v>0</v>
      </c>
      <c r="S7619" t="str">
        <f t="shared" si="362"/>
        <v>OK</v>
      </c>
      <c r="T7619" s="10">
        <f>IFERROR(VLOOKUP(A7619,[1]!Tabla1[[#All],[Material]:[venta nueva]],38,FALSE),0)</f>
        <v>0</v>
      </c>
    </row>
    <row r="7620" spans="1:20" x14ac:dyDescent="0.35">
      <c r="A7620">
        <f t="shared" si="360"/>
        <v>1022870</v>
      </c>
      <c r="B7620" s="6" t="s">
        <v>1433</v>
      </c>
      <c r="C7620" s="7" t="s">
        <v>553</v>
      </c>
      <c r="D7620" s="7" t="s">
        <v>1097</v>
      </c>
      <c r="E7620" s="7" t="s">
        <v>1417</v>
      </c>
      <c r="F7620" s="7" t="s">
        <v>1418</v>
      </c>
      <c r="G7620" s="7" t="s">
        <v>1069</v>
      </c>
      <c r="H7620" s="7" t="s">
        <v>1033</v>
      </c>
      <c r="I7620" s="6" t="s">
        <v>11</v>
      </c>
      <c r="J7620" s="1"/>
      <c r="K7620" s="1"/>
      <c r="L7620" s="1"/>
      <c r="M7620" s="1"/>
      <c r="N7620" s="1"/>
      <c r="O7620" s="1"/>
      <c r="P7620" s="1"/>
      <c r="Q7620" s="12">
        <v>24694.998</v>
      </c>
      <c r="R7620" s="29">
        <f t="shared" si="361"/>
        <v>0</v>
      </c>
      <c r="S7620" t="str">
        <f t="shared" si="362"/>
        <v>OK</v>
      </c>
      <c r="T7620" s="10">
        <f>IFERROR(VLOOKUP(A7620,[1]!Tabla1[[#All],[Material]:[venta nueva]],38,FALSE),0)</f>
        <v>0</v>
      </c>
    </row>
    <row r="7621" spans="1:20" hidden="1" x14ac:dyDescent="0.35">
      <c r="A7621">
        <f t="shared" si="360"/>
        <v>1022883</v>
      </c>
      <c r="B7621" s="6" t="s">
        <v>1433</v>
      </c>
      <c r="C7621" s="7" t="s">
        <v>553</v>
      </c>
      <c r="D7621" s="7" t="s">
        <v>1097</v>
      </c>
      <c r="E7621" s="7" t="s">
        <v>369</v>
      </c>
      <c r="F7621" s="7" t="s">
        <v>370</v>
      </c>
      <c r="G7621" s="7" t="s">
        <v>1074</v>
      </c>
      <c r="H7621" s="7" t="s">
        <v>1018</v>
      </c>
      <c r="I7621" s="6" t="s">
        <v>8</v>
      </c>
      <c r="J7621" s="1"/>
      <c r="K7621" s="1"/>
      <c r="L7621" s="1"/>
      <c r="M7621" s="1"/>
      <c r="N7621" s="1"/>
      <c r="O7621" s="1"/>
      <c r="P7621" s="1"/>
      <c r="Q7621" s="12">
        <v>14976.996999999999</v>
      </c>
      <c r="R7621" s="29">
        <f t="shared" si="361"/>
        <v>0</v>
      </c>
      <c r="S7621" t="str">
        <f t="shared" si="362"/>
        <v>OK</v>
      </c>
      <c r="T7621" s="10">
        <f>IFERROR(VLOOKUP(A7621,[1]!Tabla1[[#All],[Material]:[venta nueva]],38,FALSE),0)</f>
        <v>0</v>
      </c>
    </row>
    <row r="7622" spans="1:20" hidden="1" x14ac:dyDescent="0.35">
      <c r="A7622">
        <f t="shared" ref="A7622:A7685" si="363">+E7622*1</f>
        <v>1022885</v>
      </c>
      <c r="B7622" s="6" t="s">
        <v>1433</v>
      </c>
      <c r="C7622" s="7" t="s">
        <v>553</v>
      </c>
      <c r="D7622" s="7" t="s">
        <v>1097</v>
      </c>
      <c r="E7622" s="7" t="s">
        <v>371</v>
      </c>
      <c r="F7622" s="7" t="s">
        <v>372</v>
      </c>
      <c r="G7622" s="7" t="s">
        <v>1082</v>
      </c>
      <c r="H7622" s="7" t="s">
        <v>1013</v>
      </c>
      <c r="I7622" s="6" t="s">
        <v>12</v>
      </c>
      <c r="J7622" s="1"/>
      <c r="K7622" s="1"/>
      <c r="L7622" s="1"/>
      <c r="M7622" s="1"/>
      <c r="N7622" s="1"/>
      <c r="O7622" s="1"/>
      <c r="P7622" s="1"/>
      <c r="Q7622" s="12">
        <v>504912.58600000001</v>
      </c>
      <c r="R7622" s="29">
        <f t="shared" si="361"/>
        <v>0</v>
      </c>
      <c r="S7622" t="str">
        <f t="shared" si="362"/>
        <v>OK</v>
      </c>
      <c r="T7622" s="10">
        <f>IFERROR(VLOOKUP(A7622,[1]!Tabla1[[#All],[Material]:[venta nueva]],38,FALSE),0)</f>
        <v>0</v>
      </c>
    </row>
    <row r="7623" spans="1:20" hidden="1" x14ac:dyDescent="0.35">
      <c r="A7623">
        <f t="shared" si="363"/>
        <v>1022887</v>
      </c>
      <c r="B7623" s="6" t="s">
        <v>1433</v>
      </c>
      <c r="C7623" s="7" t="s">
        <v>553</v>
      </c>
      <c r="D7623" s="7" t="s">
        <v>1097</v>
      </c>
      <c r="E7623" s="7" t="s">
        <v>373</v>
      </c>
      <c r="F7623" s="7" t="s">
        <v>374</v>
      </c>
      <c r="G7623" s="7" t="s">
        <v>1082</v>
      </c>
      <c r="H7623" s="7" t="s">
        <v>1013</v>
      </c>
      <c r="I7623" s="6" t="s">
        <v>12</v>
      </c>
      <c r="J7623" s="1"/>
      <c r="K7623" s="1"/>
      <c r="L7623" s="1"/>
      <c r="M7623" s="1"/>
      <c r="N7623" s="1"/>
      <c r="O7623" s="1"/>
      <c r="P7623" s="1"/>
      <c r="Q7623" s="12">
        <v>50401.648000000001</v>
      </c>
      <c r="R7623" s="29">
        <f t="shared" si="361"/>
        <v>0</v>
      </c>
      <c r="S7623" t="str">
        <f t="shared" si="362"/>
        <v>OK</v>
      </c>
      <c r="T7623" s="10">
        <f>IFERROR(VLOOKUP(A7623,[1]!Tabla1[[#All],[Material]:[venta nueva]],38,FALSE),0)</f>
        <v>0</v>
      </c>
    </row>
    <row r="7624" spans="1:20" hidden="1" x14ac:dyDescent="0.35">
      <c r="A7624">
        <f t="shared" si="363"/>
        <v>1022907</v>
      </c>
      <c r="B7624" s="6" t="s">
        <v>1433</v>
      </c>
      <c r="C7624" s="7" t="s">
        <v>553</v>
      </c>
      <c r="D7624" s="7" t="s">
        <v>1097</v>
      </c>
      <c r="E7624" s="7" t="s">
        <v>528</v>
      </c>
      <c r="F7624" s="7" t="s">
        <v>529</v>
      </c>
      <c r="G7624" s="7" t="s">
        <v>1069</v>
      </c>
      <c r="H7624" s="7" t="s">
        <v>1026</v>
      </c>
      <c r="I7624" s="6" t="s">
        <v>10</v>
      </c>
      <c r="J7624" s="1"/>
      <c r="K7624" s="1"/>
      <c r="L7624" s="1"/>
      <c r="M7624" s="1"/>
      <c r="N7624" s="1"/>
      <c r="O7624" s="1"/>
      <c r="P7624" s="1"/>
      <c r="Q7624" s="12">
        <v>21019.31</v>
      </c>
      <c r="R7624" s="29">
        <f t="shared" si="361"/>
        <v>0</v>
      </c>
      <c r="S7624" t="str">
        <f t="shared" si="362"/>
        <v>OK</v>
      </c>
      <c r="T7624" s="10">
        <f>IFERROR(VLOOKUP(A7624,[1]!Tabla1[[#All],[Material]:[venta nueva]],38,FALSE),0)</f>
        <v>0</v>
      </c>
    </row>
    <row r="7625" spans="1:20" hidden="1" x14ac:dyDescent="0.35">
      <c r="A7625">
        <f t="shared" si="363"/>
        <v>1022914</v>
      </c>
      <c r="B7625" s="6" t="s">
        <v>1433</v>
      </c>
      <c r="C7625" s="7" t="s">
        <v>553</v>
      </c>
      <c r="D7625" s="7" t="s">
        <v>1097</v>
      </c>
      <c r="E7625" s="7" t="s">
        <v>375</v>
      </c>
      <c r="F7625" s="7" t="s">
        <v>506</v>
      </c>
      <c r="G7625" s="7" t="s">
        <v>1078</v>
      </c>
      <c r="H7625" s="7" t="s">
        <v>1006</v>
      </c>
      <c r="I7625" s="6" t="s">
        <v>15</v>
      </c>
      <c r="J7625" s="1"/>
      <c r="K7625" s="1"/>
      <c r="L7625" s="1"/>
      <c r="M7625" s="1"/>
      <c r="N7625" s="1"/>
      <c r="O7625" s="1"/>
      <c r="P7625" s="1"/>
      <c r="Q7625" s="12">
        <v>15352.380999999999</v>
      </c>
      <c r="R7625" s="29">
        <f t="shared" si="361"/>
        <v>0</v>
      </c>
      <c r="S7625" t="str">
        <f t="shared" si="362"/>
        <v>OK</v>
      </c>
      <c r="T7625" s="10">
        <f>IFERROR(VLOOKUP(A7625,[1]!Tabla1[[#All],[Material]:[venta nueva]],38,FALSE),0)</f>
        <v>0</v>
      </c>
    </row>
    <row r="7626" spans="1:20" hidden="1" x14ac:dyDescent="0.35">
      <c r="A7626">
        <f t="shared" si="363"/>
        <v>1022918</v>
      </c>
      <c r="B7626" s="6" t="s">
        <v>1433</v>
      </c>
      <c r="C7626" s="7" t="s">
        <v>553</v>
      </c>
      <c r="D7626" s="7" t="s">
        <v>1097</v>
      </c>
      <c r="E7626" s="7" t="s">
        <v>376</v>
      </c>
      <c r="F7626" s="7" t="s">
        <v>377</v>
      </c>
      <c r="G7626" s="7" t="s">
        <v>1078</v>
      </c>
      <c r="H7626" s="7" t="s">
        <v>1006</v>
      </c>
      <c r="I7626" s="6" t="s">
        <v>15</v>
      </c>
      <c r="J7626" s="1"/>
      <c r="K7626" s="1"/>
      <c r="L7626" s="1"/>
      <c r="M7626" s="1"/>
      <c r="N7626" s="1"/>
      <c r="O7626" s="1"/>
      <c r="P7626" s="1"/>
      <c r="Q7626" s="12">
        <v>7669.7969999999996</v>
      </c>
      <c r="R7626" s="29">
        <f t="shared" si="361"/>
        <v>0</v>
      </c>
      <c r="S7626" t="str">
        <f t="shared" si="362"/>
        <v>OK</v>
      </c>
      <c r="T7626" s="10">
        <f>IFERROR(VLOOKUP(A7626,[1]!Tabla1[[#All],[Material]:[venta nueva]],38,FALSE),0)</f>
        <v>0</v>
      </c>
    </row>
    <row r="7627" spans="1:20" hidden="1" x14ac:dyDescent="0.35">
      <c r="A7627">
        <f t="shared" si="363"/>
        <v>1022921</v>
      </c>
      <c r="B7627" s="6" t="s">
        <v>1433</v>
      </c>
      <c r="C7627" s="7" t="s">
        <v>553</v>
      </c>
      <c r="D7627" s="7" t="s">
        <v>1097</v>
      </c>
      <c r="E7627" s="7" t="s">
        <v>382</v>
      </c>
      <c r="F7627" s="7" t="s">
        <v>383</v>
      </c>
      <c r="G7627" s="7" t="s">
        <v>1078</v>
      </c>
      <c r="H7627" s="7" t="s">
        <v>1009</v>
      </c>
      <c r="I7627" s="6" t="s">
        <v>11</v>
      </c>
      <c r="J7627" s="1"/>
      <c r="K7627" s="1"/>
      <c r="L7627" s="1"/>
      <c r="M7627" s="1"/>
      <c r="N7627" s="1"/>
      <c r="O7627" s="1"/>
      <c r="P7627" s="1"/>
      <c r="Q7627" s="12">
        <v>19081.830999999998</v>
      </c>
      <c r="R7627" s="29">
        <f t="shared" si="361"/>
        <v>0</v>
      </c>
      <c r="S7627" t="str">
        <f t="shared" si="362"/>
        <v>OK</v>
      </c>
      <c r="T7627" s="10">
        <f>IFERROR(VLOOKUP(A7627,[1]!Tabla1[[#All],[Material]:[venta nueva]],38,FALSE),0)</f>
        <v>0</v>
      </c>
    </row>
    <row r="7628" spans="1:20" hidden="1" x14ac:dyDescent="0.35">
      <c r="A7628">
        <f t="shared" si="363"/>
        <v>1022928</v>
      </c>
      <c r="B7628" s="6" t="s">
        <v>1433</v>
      </c>
      <c r="C7628" s="7" t="s">
        <v>553</v>
      </c>
      <c r="D7628" s="7" t="s">
        <v>1097</v>
      </c>
      <c r="E7628" s="7" t="s">
        <v>583</v>
      </c>
      <c r="F7628" s="7" t="s">
        <v>584</v>
      </c>
      <c r="G7628" s="7" t="s">
        <v>1080</v>
      </c>
      <c r="H7628" s="7" t="s">
        <v>1031</v>
      </c>
      <c r="I7628" s="6" t="s">
        <v>11</v>
      </c>
      <c r="J7628" s="1"/>
      <c r="K7628" s="1"/>
      <c r="L7628" s="1"/>
      <c r="M7628" s="1"/>
      <c r="N7628" s="1"/>
      <c r="O7628" s="1"/>
      <c r="P7628" s="1"/>
      <c r="Q7628" s="12">
        <v>21.186</v>
      </c>
      <c r="R7628" s="29">
        <f t="shared" si="361"/>
        <v>0</v>
      </c>
      <c r="S7628" t="str">
        <f t="shared" si="362"/>
        <v>OK</v>
      </c>
      <c r="T7628" s="10">
        <f>IFERROR(VLOOKUP(A7628,[1]!Tabla1[[#All],[Material]:[venta nueva]],38,FALSE),0)</f>
        <v>0</v>
      </c>
    </row>
    <row r="7629" spans="1:20" hidden="1" x14ac:dyDescent="0.35">
      <c r="A7629">
        <f t="shared" si="363"/>
        <v>1022930</v>
      </c>
      <c r="B7629" s="6" t="s">
        <v>1433</v>
      </c>
      <c r="C7629" s="7" t="s">
        <v>553</v>
      </c>
      <c r="D7629" s="7" t="s">
        <v>1097</v>
      </c>
      <c r="E7629" s="7" t="s">
        <v>384</v>
      </c>
      <c r="F7629" s="7" t="s">
        <v>385</v>
      </c>
      <c r="G7629" s="7" t="s">
        <v>1082</v>
      </c>
      <c r="H7629" s="7" t="s">
        <v>1013</v>
      </c>
      <c r="I7629" s="6" t="s">
        <v>12</v>
      </c>
      <c r="J7629" s="1"/>
      <c r="K7629" s="1"/>
      <c r="L7629" s="1"/>
      <c r="M7629" s="1"/>
      <c r="N7629" s="1"/>
      <c r="O7629" s="1"/>
      <c r="P7629" s="1"/>
      <c r="Q7629" s="12">
        <v>222261.07800000001</v>
      </c>
      <c r="R7629" s="29">
        <f t="shared" si="361"/>
        <v>0</v>
      </c>
      <c r="S7629" t="str">
        <f t="shared" si="362"/>
        <v>OK</v>
      </c>
      <c r="T7629" s="10">
        <f>IFERROR(VLOOKUP(A7629,[1]!Tabla1[[#All],[Material]:[venta nueva]],38,FALSE),0)</f>
        <v>0</v>
      </c>
    </row>
    <row r="7630" spans="1:20" hidden="1" x14ac:dyDescent="0.35">
      <c r="A7630">
        <f t="shared" si="363"/>
        <v>1022931</v>
      </c>
      <c r="B7630" s="6" t="s">
        <v>1433</v>
      </c>
      <c r="C7630" s="7" t="s">
        <v>553</v>
      </c>
      <c r="D7630" s="7" t="s">
        <v>1097</v>
      </c>
      <c r="E7630" s="7" t="s">
        <v>386</v>
      </c>
      <c r="F7630" s="7" t="s">
        <v>387</v>
      </c>
      <c r="G7630" s="7" t="s">
        <v>985</v>
      </c>
      <c r="H7630" s="7" t="s">
        <v>1012</v>
      </c>
      <c r="I7630" s="6" t="s">
        <v>16</v>
      </c>
      <c r="J7630" s="1"/>
      <c r="K7630" s="1"/>
      <c r="L7630" s="1"/>
      <c r="M7630" s="1"/>
      <c r="N7630" s="1"/>
      <c r="O7630" s="1"/>
      <c r="P7630" s="1"/>
      <c r="Q7630" s="12">
        <v>26564.655999999999</v>
      </c>
      <c r="R7630" s="29">
        <f t="shared" si="361"/>
        <v>0</v>
      </c>
      <c r="S7630" t="str">
        <f t="shared" si="362"/>
        <v>OK</v>
      </c>
      <c r="T7630" s="10">
        <f>IFERROR(VLOOKUP(A7630,[1]!Tabla1[[#All],[Material]:[venta nueva]],38,FALSE),0)</f>
        <v>0</v>
      </c>
    </row>
    <row r="7631" spans="1:20" hidden="1" x14ac:dyDescent="0.35">
      <c r="A7631">
        <f t="shared" si="363"/>
        <v>1022936</v>
      </c>
      <c r="B7631" s="6" t="s">
        <v>1433</v>
      </c>
      <c r="C7631" s="7" t="s">
        <v>553</v>
      </c>
      <c r="D7631" s="7" t="s">
        <v>1097</v>
      </c>
      <c r="E7631" s="7" t="s">
        <v>388</v>
      </c>
      <c r="F7631" s="7" t="s">
        <v>78</v>
      </c>
      <c r="G7631" s="7" t="s">
        <v>985</v>
      </c>
      <c r="H7631" s="7" t="s">
        <v>1012</v>
      </c>
      <c r="I7631" s="6" t="s">
        <v>14</v>
      </c>
      <c r="J7631" s="1"/>
      <c r="K7631" s="1"/>
      <c r="L7631" s="1"/>
      <c r="M7631" s="1"/>
      <c r="N7631" s="1"/>
      <c r="O7631" s="1"/>
      <c r="P7631" s="1"/>
      <c r="Q7631" s="12">
        <v>584.99800000000005</v>
      </c>
      <c r="R7631" s="29">
        <f t="shared" si="361"/>
        <v>0</v>
      </c>
      <c r="S7631" t="str">
        <f t="shared" si="362"/>
        <v>OK</v>
      </c>
      <c r="T7631" s="10">
        <f>IFERROR(VLOOKUP(A7631,[1]!Tabla1[[#All],[Material]:[venta nueva]],38,FALSE),0)</f>
        <v>0</v>
      </c>
    </row>
    <row r="7632" spans="1:20" hidden="1" x14ac:dyDescent="0.35">
      <c r="A7632">
        <f t="shared" si="363"/>
        <v>1022939</v>
      </c>
      <c r="B7632" s="6" t="s">
        <v>1433</v>
      </c>
      <c r="C7632" s="7" t="s">
        <v>553</v>
      </c>
      <c r="D7632" s="7" t="s">
        <v>1097</v>
      </c>
      <c r="E7632" s="7" t="s">
        <v>389</v>
      </c>
      <c r="F7632" s="7" t="s">
        <v>390</v>
      </c>
      <c r="G7632" s="7" t="s">
        <v>1085</v>
      </c>
      <c r="H7632" s="7" t="s">
        <v>1036</v>
      </c>
      <c r="I7632" s="6" t="s">
        <v>14</v>
      </c>
      <c r="J7632" s="1"/>
      <c r="K7632" s="1"/>
      <c r="L7632" s="1"/>
      <c r="M7632" s="1"/>
      <c r="N7632" s="1"/>
      <c r="O7632" s="1"/>
      <c r="P7632" s="1"/>
      <c r="Q7632" s="12">
        <v>24000.002</v>
      </c>
      <c r="R7632" s="29">
        <f t="shared" si="361"/>
        <v>0</v>
      </c>
      <c r="S7632" t="str">
        <f t="shared" si="362"/>
        <v>OK</v>
      </c>
      <c r="T7632" s="10">
        <f>IFERROR(VLOOKUP(A7632,[1]!Tabla1[[#All],[Material]:[venta nueva]],38,FALSE),0)</f>
        <v>0</v>
      </c>
    </row>
    <row r="7633" spans="1:20" hidden="1" x14ac:dyDescent="0.35">
      <c r="A7633">
        <f t="shared" si="363"/>
        <v>1022943</v>
      </c>
      <c r="B7633" s="6" t="s">
        <v>1433</v>
      </c>
      <c r="C7633" s="7" t="s">
        <v>553</v>
      </c>
      <c r="D7633" s="7" t="s">
        <v>1097</v>
      </c>
      <c r="E7633" s="7" t="s">
        <v>395</v>
      </c>
      <c r="F7633" s="7" t="s">
        <v>396</v>
      </c>
      <c r="G7633" s="7" t="s">
        <v>1075</v>
      </c>
      <c r="H7633" s="7" t="s">
        <v>1002</v>
      </c>
      <c r="I7633" s="6" t="s">
        <v>14</v>
      </c>
      <c r="J7633" s="1"/>
      <c r="K7633" s="1"/>
      <c r="L7633" s="1"/>
      <c r="M7633" s="1"/>
      <c r="N7633" s="1"/>
      <c r="O7633" s="1"/>
      <c r="P7633" s="1"/>
      <c r="Q7633" s="12">
        <v>53638.26</v>
      </c>
      <c r="R7633" s="29">
        <f t="shared" si="361"/>
        <v>0</v>
      </c>
      <c r="S7633" t="str">
        <f t="shared" si="362"/>
        <v>OK</v>
      </c>
      <c r="T7633" s="10">
        <f>IFERROR(VLOOKUP(A7633,[1]!Tabla1[[#All],[Material]:[venta nueva]],38,FALSE),0)</f>
        <v>0</v>
      </c>
    </row>
    <row r="7634" spans="1:20" hidden="1" x14ac:dyDescent="0.35">
      <c r="A7634">
        <f t="shared" si="363"/>
        <v>1022945</v>
      </c>
      <c r="B7634" s="6" t="s">
        <v>1433</v>
      </c>
      <c r="C7634" s="7" t="s">
        <v>553</v>
      </c>
      <c r="D7634" s="7" t="s">
        <v>1097</v>
      </c>
      <c r="E7634" s="7" t="s">
        <v>397</v>
      </c>
      <c r="F7634" s="7" t="s">
        <v>223</v>
      </c>
      <c r="G7634" s="7" t="s">
        <v>1078</v>
      </c>
      <c r="H7634" s="7" t="s">
        <v>1027</v>
      </c>
      <c r="I7634" s="6" t="s">
        <v>14</v>
      </c>
      <c r="J7634" s="1"/>
      <c r="K7634" s="1"/>
      <c r="L7634" s="1"/>
      <c r="M7634" s="1"/>
      <c r="N7634" s="1"/>
      <c r="O7634" s="1"/>
      <c r="P7634" s="1"/>
      <c r="Q7634" s="12">
        <v>307205.10700000002</v>
      </c>
      <c r="R7634" s="29">
        <f t="shared" si="361"/>
        <v>0</v>
      </c>
      <c r="S7634" t="str">
        <f t="shared" si="362"/>
        <v>OK</v>
      </c>
      <c r="T7634" s="10">
        <f>IFERROR(VLOOKUP(A7634,[1]!Tabla1[[#All],[Material]:[venta nueva]],38,FALSE),0)</f>
        <v>0</v>
      </c>
    </row>
    <row r="7635" spans="1:20" hidden="1" x14ac:dyDescent="0.35">
      <c r="A7635">
        <f t="shared" si="363"/>
        <v>1022986</v>
      </c>
      <c r="B7635" s="6" t="s">
        <v>1433</v>
      </c>
      <c r="C7635" s="7" t="s">
        <v>553</v>
      </c>
      <c r="D7635" s="7" t="s">
        <v>1097</v>
      </c>
      <c r="E7635" s="7" t="s">
        <v>400</v>
      </c>
      <c r="F7635" s="7" t="s">
        <v>401</v>
      </c>
      <c r="G7635" s="7" t="s">
        <v>1082</v>
      </c>
      <c r="H7635" s="7" t="s">
        <v>1013</v>
      </c>
      <c r="I7635" s="6" t="s">
        <v>12</v>
      </c>
      <c r="J7635" s="1"/>
      <c r="K7635" s="1"/>
      <c r="L7635" s="1"/>
      <c r="M7635" s="1"/>
      <c r="N7635" s="1"/>
      <c r="O7635" s="1"/>
      <c r="P7635" s="1"/>
      <c r="Q7635" s="12">
        <v>3527.7530000000002</v>
      </c>
      <c r="R7635" s="29">
        <f t="shared" si="361"/>
        <v>0</v>
      </c>
      <c r="S7635" t="str">
        <f t="shared" si="362"/>
        <v>OK</v>
      </c>
      <c r="T7635" s="10">
        <f>IFERROR(VLOOKUP(A7635,[1]!Tabla1[[#All],[Material]:[venta nueva]],38,FALSE),0)</f>
        <v>0</v>
      </c>
    </row>
    <row r="7636" spans="1:20" hidden="1" x14ac:dyDescent="0.35">
      <c r="A7636">
        <f t="shared" si="363"/>
        <v>1022987</v>
      </c>
      <c r="B7636" s="6" t="s">
        <v>1433</v>
      </c>
      <c r="C7636" s="7" t="s">
        <v>553</v>
      </c>
      <c r="D7636" s="7" t="s">
        <v>1097</v>
      </c>
      <c r="E7636" s="7" t="s">
        <v>546</v>
      </c>
      <c r="F7636" s="7" t="s">
        <v>547</v>
      </c>
      <c r="G7636" s="7" t="s">
        <v>1079</v>
      </c>
      <c r="H7636" s="7" t="s">
        <v>1007</v>
      </c>
      <c r="I7636" s="6" t="s">
        <v>16</v>
      </c>
      <c r="J7636" s="1"/>
      <c r="K7636" s="1"/>
      <c r="L7636" s="1"/>
      <c r="M7636" s="1"/>
      <c r="N7636" s="1"/>
      <c r="O7636" s="1"/>
      <c r="P7636" s="1"/>
      <c r="Q7636" s="12">
        <v>38591.999000000003</v>
      </c>
      <c r="R7636" s="29">
        <f t="shared" si="361"/>
        <v>0</v>
      </c>
      <c r="S7636" t="str">
        <f t="shared" si="362"/>
        <v>OK</v>
      </c>
      <c r="T7636" s="10">
        <f>IFERROR(VLOOKUP(A7636,[1]!Tabla1[[#All],[Material]:[venta nueva]],38,FALSE),0)</f>
        <v>0</v>
      </c>
    </row>
    <row r="7637" spans="1:20" hidden="1" x14ac:dyDescent="0.35">
      <c r="A7637">
        <f t="shared" si="363"/>
        <v>1022989</v>
      </c>
      <c r="B7637" s="6" t="s">
        <v>1433</v>
      </c>
      <c r="C7637" s="7" t="s">
        <v>553</v>
      </c>
      <c r="D7637" s="7" t="s">
        <v>1097</v>
      </c>
      <c r="E7637" s="7" t="s">
        <v>402</v>
      </c>
      <c r="F7637" s="7" t="s">
        <v>403</v>
      </c>
      <c r="G7637" s="7" t="s">
        <v>1075</v>
      </c>
      <c r="H7637" s="7" t="s">
        <v>1003</v>
      </c>
      <c r="I7637" s="6" t="s">
        <v>15</v>
      </c>
      <c r="J7637" s="1"/>
      <c r="K7637" s="1"/>
      <c r="L7637" s="1"/>
      <c r="M7637" s="1"/>
      <c r="N7637" s="1"/>
      <c r="O7637" s="1"/>
      <c r="P7637" s="1"/>
      <c r="Q7637" s="12">
        <v>18112.285</v>
      </c>
      <c r="R7637" s="29">
        <f t="shared" si="361"/>
        <v>0</v>
      </c>
      <c r="S7637" t="str">
        <f t="shared" si="362"/>
        <v>OK</v>
      </c>
      <c r="T7637" s="10">
        <f>IFERROR(VLOOKUP(A7637,[1]!Tabla1[[#All],[Material]:[venta nueva]],38,FALSE),0)</f>
        <v>0</v>
      </c>
    </row>
    <row r="7638" spans="1:20" hidden="1" x14ac:dyDescent="0.35">
      <c r="A7638">
        <f t="shared" si="363"/>
        <v>1023034</v>
      </c>
      <c r="B7638" s="6" t="s">
        <v>1433</v>
      </c>
      <c r="C7638" s="7" t="s">
        <v>553</v>
      </c>
      <c r="D7638" s="7" t="s">
        <v>1097</v>
      </c>
      <c r="E7638" s="7" t="s">
        <v>408</v>
      </c>
      <c r="F7638" s="7" t="s">
        <v>142</v>
      </c>
      <c r="G7638" s="7" t="s">
        <v>1080</v>
      </c>
      <c r="H7638" s="7" t="s">
        <v>1030</v>
      </c>
      <c r="I7638" s="6" t="s">
        <v>14</v>
      </c>
      <c r="J7638" s="1"/>
      <c r="K7638" s="1"/>
      <c r="L7638" s="1"/>
      <c r="M7638" s="1"/>
      <c r="N7638" s="1"/>
      <c r="O7638" s="1"/>
      <c r="P7638" s="1"/>
      <c r="Q7638" s="12">
        <v>71659.406000000003</v>
      </c>
      <c r="R7638" s="29">
        <f t="shared" si="361"/>
        <v>0</v>
      </c>
      <c r="S7638" t="str">
        <f t="shared" si="362"/>
        <v>OK</v>
      </c>
      <c r="T7638" s="10">
        <f>IFERROR(VLOOKUP(A7638,[1]!Tabla1[[#All],[Material]:[venta nueva]],38,FALSE),0)</f>
        <v>0</v>
      </c>
    </row>
    <row r="7639" spans="1:20" hidden="1" x14ac:dyDescent="0.35">
      <c r="A7639">
        <f t="shared" si="363"/>
        <v>1023037</v>
      </c>
      <c r="B7639" s="6" t="s">
        <v>1433</v>
      </c>
      <c r="C7639" s="7" t="s">
        <v>553</v>
      </c>
      <c r="D7639" s="7" t="s">
        <v>1097</v>
      </c>
      <c r="E7639" s="7" t="s">
        <v>409</v>
      </c>
      <c r="F7639" s="7" t="s">
        <v>410</v>
      </c>
      <c r="G7639" s="7" t="s">
        <v>1082</v>
      </c>
      <c r="H7639" s="7" t="s">
        <v>1013</v>
      </c>
      <c r="I7639" s="6" t="s">
        <v>12</v>
      </c>
      <c r="J7639" s="1"/>
      <c r="K7639" s="1"/>
      <c r="L7639" s="1"/>
      <c r="M7639" s="1"/>
      <c r="N7639" s="1"/>
      <c r="O7639" s="1"/>
      <c r="P7639" s="1"/>
      <c r="Q7639" s="12">
        <v>72504.679999999993</v>
      </c>
      <c r="R7639" s="29">
        <f t="shared" si="361"/>
        <v>0</v>
      </c>
      <c r="S7639" t="str">
        <f t="shared" si="362"/>
        <v>OK</v>
      </c>
      <c r="T7639" s="10">
        <f>IFERROR(VLOOKUP(A7639,[1]!Tabla1[[#All],[Material]:[venta nueva]],38,FALSE),0)</f>
        <v>0</v>
      </c>
    </row>
    <row r="7640" spans="1:20" hidden="1" x14ac:dyDescent="0.35">
      <c r="A7640">
        <f t="shared" si="363"/>
        <v>1023038</v>
      </c>
      <c r="B7640" s="6" t="s">
        <v>1433</v>
      </c>
      <c r="C7640" s="7" t="s">
        <v>553</v>
      </c>
      <c r="D7640" s="7" t="s">
        <v>1097</v>
      </c>
      <c r="E7640" s="7" t="s">
        <v>411</v>
      </c>
      <c r="F7640" s="7" t="s">
        <v>412</v>
      </c>
      <c r="G7640" s="7" t="s">
        <v>1075</v>
      </c>
      <c r="H7640" s="7" t="s">
        <v>1011</v>
      </c>
      <c r="I7640" s="6" t="s">
        <v>12</v>
      </c>
      <c r="J7640" s="1"/>
      <c r="K7640" s="1"/>
      <c r="L7640" s="1"/>
      <c r="M7640" s="1"/>
      <c r="N7640" s="1"/>
      <c r="O7640" s="1"/>
      <c r="P7640" s="1"/>
      <c r="Q7640" s="12">
        <v>123314.389</v>
      </c>
      <c r="R7640" s="29">
        <f t="shared" si="361"/>
        <v>0</v>
      </c>
      <c r="S7640" t="str">
        <f t="shared" si="362"/>
        <v>OK</v>
      </c>
      <c r="T7640" s="10">
        <f>IFERROR(VLOOKUP(A7640,[1]!Tabla1[[#All],[Material]:[venta nueva]],38,FALSE),0)</f>
        <v>0</v>
      </c>
    </row>
    <row r="7641" spans="1:20" hidden="1" x14ac:dyDescent="0.35">
      <c r="A7641">
        <f t="shared" si="363"/>
        <v>1023055</v>
      </c>
      <c r="B7641" s="6" t="s">
        <v>1433</v>
      </c>
      <c r="C7641" s="7" t="s">
        <v>553</v>
      </c>
      <c r="D7641" s="7" t="s">
        <v>1097</v>
      </c>
      <c r="E7641" s="7" t="s">
        <v>542</v>
      </c>
      <c r="F7641" s="7" t="s">
        <v>543</v>
      </c>
      <c r="G7641" s="7" t="s">
        <v>1075</v>
      </c>
      <c r="H7641" s="7" t="s">
        <v>1011</v>
      </c>
      <c r="I7641" s="6" t="s">
        <v>16</v>
      </c>
      <c r="J7641" s="1"/>
      <c r="K7641" s="1"/>
      <c r="L7641" s="1"/>
      <c r="M7641" s="1"/>
      <c r="N7641" s="1"/>
      <c r="O7641" s="1"/>
      <c r="P7641" s="1"/>
      <c r="Q7641" s="12">
        <v>10538.257</v>
      </c>
      <c r="R7641" s="29">
        <f t="shared" si="361"/>
        <v>0</v>
      </c>
      <c r="S7641" t="str">
        <f t="shared" si="362"/>
        <v>OK</v>
      </c>
      <c r="T7641" s="10">
        <f>IFERROR(VLOOKUP(A7641,[1]!Tabla1[[#All],[Material]:[venta nueva]],38,FALSE),0)</f>
        <v>0</v>
      </c>
    </row>
    <row r="7642" spans="1:20" hidden="1" x14ac:dyDescent="0.35">
      <c r="A7642">
        <f t="shared" si="363"/>
        <v>1023090</v>
      </c>
      <c r="B7642" s="6" t="s">
        <v>1433</v>
      </c>
      <c r="C7642" s="7" t="s">
        <v>553</v>
      </c>
      <c r="D7642" s="7" t="s">
        <v>1097</v>
      </c>
      <c r="E7642" s="7" t="s">
        <v>413</v>
      </c>
      <c r="F7642" s="7" t="s">
        <v>414</v>
      </c>
      <c r="G7642" s="7" t="s">
        <v>1082</v>
      </c>
      <c r="H7642" s="7" t="s">
        <v>1013</v>
      </c>
      <c r="I7642" s="6" t="s">
        <v>12</v>
      </c>
      <c r="J7642" s="1"/>
      <c r="K7642" s="1"/>
      <c r="L7642" s="1"/>
      <c r="M7642" s="1"/>
      <c r="N7642" s="1"/>
      <c r="O7642" s="1"/>
      <c r="P7642" s="1"/>
      <c r="Q7642" s="12">
        <v>6765.6570000000002</v>
      </c>
      <c r="R7642" s="29">
        <f t="shared" si="361"/>
        <v>0</v>
      </c>
      <c r="S7642" t="str">
        <f t="shared" si="362"/>
        <v>OK</v>
      </c>
      <c r="T7642" s="10">
        <f>IFERROR(VLOOKUP(A7642,[1]!Tabla1[[#All],[Material]:[venta nueva]],38,FALSE),0)</f>
        <v>0</v>
      </c>
    </row>
    <row r="7643" spans="1:20" hidden="1" x14ac:dyDescent="0.35">
      <c r="A7643">
        <f t="shared" si="363"/>
        <v>1023093</v>
      </c>
      <c r="B7643" s="6" t="s">
        <v>1433</v>
      </c>
      <c r="C7643" s="7" t="s">
        <v>553</v>
      </c>
      <c r="D7643" s="7" t="s">
        <v>1097</v>
      </c>
      <c r="E7643" s="7" t="s">
        <v>415</v>
      </c>
      <c r="F7643" s="7" t="s">
        <v>416</v>
      </c>
      <c r="G7643" s="7" t="s">
        <v>1081</v>
      </c>
      <c r="H7643" s="7" t="s">
        <v>1010</v>
      </c>
      <c r="I7643" s="6" t="s">
        <v>14</v>
      </c>
      <c r="J7643" s="1"/>
      <c r="K7643" s="1"/>
      <c r="L7643" s="1"/>
      <c r="M7643" s="1"/>
      <c r="N7643" s="1"/>
      <c r="O7643" s="1"/>
      <c r="P7643" s="1"/>
      <c r="Q7643" s="12">
        <v>64625.567000000003</v>
      </c>
      <c r="R7643" s="29">
        <f t="shared" si="361"/>
        <v>0</v>
      </c>
      <c r="S7643" t="str">
        <f t="shared" si="362"/>
        <v>OK</v>
      </c>
      <c r="T7643" s="10">
        <f>IFERROR(VLOOKUP(A7643,[1]!Tabla1[[#All],[Material]:[venta nueva]],38,FALSE),0)</f>
        <v>0</v>
      </c>
    </row>
    <row r="7644" spans="1:20" hidden="1" x14ac:dyDescent="0.35">
      <c r="A7644">
        <f t="shared" si="363"/>
        <v>1023102</v>
      </c>
      <c r="B7644" s="6" t="s">
        <v>1433</v>
      </c>
      <c r="C7644" s="7" t="s">
        <v>553</v>
      </c>
      <c r="D7644" s="7" t="s">
        <v>1097</v>
      </c>
      <c r="E7644" s="7" t="s">
        <v>496</v>
      </c>
      <c r="F7644" s="7" t="s">
        <v>497</v>
      </c>
      <c r="G7644" s="7" t="s">
        <v>1075</v>
      </c>
      <c r="H7644" s="7" t="s">
        <v>1003</v>
      </c>
      <c r="I7644" s="6" t="s">
        <v>15</v>
      </c>
      <c r="J7644" s="1"/>
      <c r="K7644" s="1"/>
      <c r="L7644" s="1"/>
      <c r="M7644" s="1"/>
      <c r="N7644" s="1"/>
      <c r="O7644" s="1"/>
      <c r="P7644" s="1"/>
      <c r="Q7644" s="12">
        <v>13254.782999999999</v>
      </c>
      <c r="R7644" s="29">
        <f t="shared" si="361"/>
        <v>0</v>
      </c>
      <c r="S7644" t="str">
        <f t="shared" si="362"/>
        <v>OK</v>
      </c>
      <c r="T7644" s="10">
        <f>IFERROR(VLOOKUP(A7644,[1]!Tabla1[[#All],[Material]:[venta nueva]],38,FALSE),0)</f>
        <v>0</v>
      </c>
    </row>
    <row r="7645" spans="1:20" hidden="1" x14ac:dyDescent="0.35">
      <c r="A7645">
        <f t="shared" si="363"/>
        <v>1023109</v>
      </c>
      <c r="B7645" s="6" t="s">
        <v>1433</v>
      </c>
      <c r="C7645" s="7" t="s">
        <v>553</v>
      </c>
      <c r="D7645" s="7" t="s">
        <v>1097</v>
      </c>
      <c r="E7645" s="7" t="s">
        <v>1201</v>
      </c>
      <c r="F7645" s="7" t="s">
        <v>310</v>
      </c>
      <c r="G7645" s="7" t="s">
        <v>1078</v>
      </c>
      <c r="H7645" s="7" t="s">
        <v>1009</v>
      </c>
      <c r="I7645" s="6" t="s">
        <v>14</v>
      </c>
      <c r="J7645" s="1"/>
      <c r="K7645" s="1"/>
      <c r="L7645" s="1"/>
      <c r="M7645" s="1"/>
      <c r="N7645" s="1"/>
      <c r="O7645" s="1"/>
      <c r="P7645" s="1"/>
      <c r="Q7645" s="12">
        <v>21577.755000000001</v>
      </c>
      <c r="R7645" s="29">
        <f t="shared" si="361"/>
        <v>0</v>
      </c>
      <c r="S7645" t="str">
        <f t="shared" si="362"/>
        <v>OK</v>
      </c>
      <c r="T7645" s="10">
        <f>IFERROR(VLOOKUP(A7645,[1]!Tabla1[[#All],[Material]:[venta nueva]],38,FALSE),0)</f>
        <v>0</v>
      </c>
    </row>
    <row r="7646" spans="1:20" hidden="1" x14ac:dyDescent="0.35">
      <c r="A7646">
        <f t="shared" si="363"/>
        <v>1023111</v>
      </c>
      <c r="B7646" s="6" t="s">
        <v>1433</v>
      </c>
      <c r="C7646" s="7" t="s">
        <v>553</v>
      </c>
      <c r="D7646" s="7" t="s">
        <v>1097</v>
      </c>
      <c r="E7646" s="7" t="s">
        <v>418</v>
      </c>
      <c r="F7646" s="7" t="s">
        <v>419</v>
      </c>
      <c r="G7646" s="7" t="s">
        <v>1078</v>
      </c>
      <c r="H7646" s="7" t="s">
        <v>1021</v>
      </c>
      <c r="I7646" s="6" t="s">
        <v>14</v>
      </c>
      <c r="J7646" s="1"/>
      <c r="K7646" s="1"/>
      <c r="L7646" s="1"/>
      <c r="M7646" s="1"/>
      <c r="N7646" s="1"/>
      <c r="O7646" s="1"/>
      <c r="P7646" s="1"/>
      <c r="Q7646" s="12">
        <v>8073.1059999999998</v>
      </c>
      <c r="R7646" s="29">
        <f t="shared" si="361"/>
        <v>0</v>
      </c>
      <c r="S7646" t="str">
        <f t="shared" si="362"/>
        <v>OK</v>
      </c>
      <c r="T7646" s="10">
        <f>IFERROR(VLOOKUP(A7646,[1]!Tabla1[[#All],[Material]:[venta nueva]],38,FALSE),0)</f>
        <v>0</v>
      </c>
    </row>
    <row r="7647" spans="1:20" hidden="1" x14ac:dyDescent="0.35">
      <c r="A7647">
        <f t="shared" si="363"/>
        <v>1023126</v>
      </c>
      <c r="B7647" s="6" t="s">
        <v>1433</v>
      </c>
      <c r="C7647" s="7" t="s">
        <v>553</v>
      </c>
      <c r="D7647" s="7" t="s">
        <v>1097</v>
      </c>
      <c r="E7647" s="7" t="s">
        <v>422</v>
      </c>
      <c r="F7647" s="7" t="s">
        <v>423</v>
      </c>
      <c r="G7647" s="7" t="s">
        <v>1081</v>
      </c>
      <c r="H7647" s="7" t="s">
        <v>1010</v>
      </c>
      <c r="I7647" s="6" t="s">
        <v>14</v>
      </c>
      <c r="J7647" s="1"/>
      <c r="K7647" s="1"/>
      <c r="L7647" s="1"/>
      <c r="M7647" s="1"/>
      <c r="N7647" s="1"/>
      <c r="O7647" s="1"/>
      <c r="P7647" s="1"/>
      <c r="Q7647" s="12">
        <v>8275.0030000000006</v>
      </c>
      <c r="R7647" s="29">
        <f t="shared" si="361"/>
        <v>0</v>
      </c>
      <c r="S7647" t="str">
        <f t="shared" si="362"/>
        <v>OK</v>
      </c>
      <c r="T7647" s="10">
        <f>IFERROR(VLOOKUP(A7647,[1]!Tabla1[[#All],[Material]:[venta nueva]],38,FALSE),0)</f>
        <v>0</v>
      </c>
    </row>
    <row r="7648" spans="1:20" hidden="1" x14ac:dyDescent="0.35">
      <c r="A7648">
        <f t="shared" si="363"/>
        <v>1023143</v>
      </c>
      <c r="B7648" s="6" t="s">
        <v>1433</v>
      </c>
      <c r="C7648" s="7" t="s">
        <v>553</v>
      </c>
      <c r="D7648" s="7" t="s">
        <v>1097</v>
      </c>
      <c r="E7648" s="7" t="s">
        <v>426</v>
      </c>
      <c r="F7648" s="7" t="s">
        <v>427</v>
      </c>
      <c r="G7648" s="7" t="s">
        <v>1083</v>
      </c>
      <c r="H7648" s="7" t="s">
        <v>1044</v>
      </c>
      <c r="I7648" s="6" t="s">
        <v>14</v>
      </c>
      <c r="J7648" s="1"/>
      <c r="K7648" s="1"/>
      <c r="L7648" s="1"/>
      <c r="M7648" s="1"/>
      <c r="N7648" s="1"/>
      <c r="O7648" s="1"/>
      <c r="P7648" s="1"/>
      <c r="Q7648" s="12">
        <v>999.99900000000002</v>
      </c>
      <c r="R7648" s="29">
        <f t="shared" si="361"/>
        <v>0</v>
      </c>
      <c r="S7648" t="str">
        <f t="shared" si="362"/>
        <v>OK</v>
      </c>
      <c r="T7648" s="10">
        <f>IFERROR(VLOOKUP(A7648,[1]!Tabla1[[#All],[Material]:[venta nueva]],38,FALSE),0)</f>
        <v>0</v>
      </c>
    </row>
    <row r="7649" spans="1:20" hidden="1" x14ac:dyDescent="0.35">
      <c r="A7649">
        <f t="shared" si="363"/>
        <v>1023157</v>
      </c>
      <c r="B7649" s="6" t="s">
        <v>1433</v>
      </c>
      <c r="C7649" s="7" t="s">
        <v>553</v>
      </c>
      <c r="D7649" s="7" t="s">
        <v>1097</v>
      </c>
      <c r="E7649" s="7" t="s">
        <v>602</v>
      </c>
      <c r="F7649" s="7" t="s">
        <v>603</v>
      </c>
      <c r="G7649" s="7" t="s">
        <v>1078</v>
      </c>
      <c r="H7649" s="7" t="s">
        <v>1006</v>
      </c>
      <c r="I7649" s="6" t="s">
        <v>14</v>
      </c>
      <c r="J7649" s="1"/>
      <c r="K7649" s="1"/>
      <c r="L7649" s="1"/>
      <c r="M7649" s="1"/>
      <c r="N7649" s="1"/>
      <c r="O7649" s="1"/>
      <c r="P7649" s="1"/>
      <c r="Q7649" s="12">
        <v>899.99699999999996</v>
      </c>
      <c r="R7649" s="29">
        <f t="shared" si="361"/>
        <v>0</v>
      </c>
      <c r="S7649" t="str">
        <f t="shared" si="362"/>
        <v>OK</v>
      </c>
      <c r="T7649" s="10">
        <f>IFERROR(VLOOKUP(A7649,[1]!Tabla1[[#All],[Material]:[venta nueva]],38,FALSE),0)</f>
        <v>0</v>
      </c>
    </row>
    <row r="7650" spans="1:20" hidden="1" x14ac:dyDescent="0.35">
      <c r="A7650">
        <f t="shared" si="363"/>
        <v>1023163</v>
      </c>
      <c r="B7650" s="6" t="s">
        <v>1433</v>
      </c>
      <c r="C7650" s="7" t="s">
        <v>553</v>
      </c>
      <c r="D7650" s="7" t="s">
        <v>1097</v>
      </c>
      <c r="E7650" s="7" t="s">
        <v>428</v>
      </c>
      <c r="F7650" s="7" t="s">
        <v>429</v>
      </c>
      <c r="G7650" s="7" t="s">
        <v>1075</v>
      </c>
      <c r="H7650" s="7" t="s">
        <v>1011</v>
      </c>
      <c r="I7650" s="6" t="s">
        <v>16</v>
      </c>
      <c r="J7650" s="1"/>
      <c r="K7650" s="1"/>
      <c r="L7650" s="1"/>
      <c r="M7650" s="1"/>
      <c r="N7650" s="1"/>
      <c r="O7650" s="1"/>
      <c r="P7650" s="1"/>
      <c r="Q7650" s="12">
        <v>15836.257</v>
      </c>
      <c r="R7650" s="29">
        <f t="shared" si="361"/>
        <v>0</v>
      </c>
      <c r="S7650" t="str">
        <f t="shared" si="362"/>
        <v>OK</v>
      </c>
      <c r="T7650" s="10">
        <f>IFERROR(VLOOKUP(A7650,[1]!Tabla1[[#All],[Material]:[venta nueva]],38,FALSE),0)</f>
        <v>0</v>
      </c>
    </row>
    <row r="7651" spans="1:20" hidden="1" x14ac:dyDescent="0.35">
      <c r="A7651">
        <f t="shared" si="363"/>
        <v>1023164</v>
      </c>
      <c r="B7651" s="6" t="s">
        <v>1433</v>
      </c>
      <c r="C7651" s="7" t="s">
        <v>553</v>
      </c>
      <c r="D7651" s="7" t="s">
        <v>1097</v>
      </c>
      <c r="E7651" s="7" t="s">
        <v>1442</v>
      </c>
      <c r="F7651" s="7" t="s">
        <v>1443</v>
      </c>
      <c r="G7651" s="7" t="s">
        <v>1075</v>
      </c>
      <c r="H7651" s="7" t="s">
        <v>1011</v>
      </c>
      <c r="I7651" s="6" t="s">
        <v>12</v>
      </c>
      <c r="J7651" s="1"/>
      <c r="K7651" s="1"/>
      <c r="L7651" s="1"/>
      <c r="M7651" s="1"/>
      <c r="N7651" s="1"/>
      <c r="O7651" s="1"/>
      <c r="P7651" s="1"/>
      <c r="Q7651" s="12">
        <v>14000</v>
      </c>
      <c r="R7651" s="29">
        <f t="shared" si="361"/>
        <v>0</v>
      </c>
      <c r="S7651" t="str">
        <f t="shared" si="362"/>
        <v>OK</v>
      </c>
      <c r="T7651" s="10">
        <f>IFERROR(VLOOKUP(A7651,[1]!Tabla1[[#All],[Material]:[venta nueva]],38,FALSE),0)</f>
        <v>0</v>
      </c>
    </row>
    <row r="7652" spans="1:20" hidden="1" x14ac:dyDescent="0.35">
      <c r="A7652">
        <f t="shared" si="363"/>
        <v>1023183</v>
      </c>
      <c r="B7652" s="6" t="s">
        <v>1433</v>
      </c>
      <c r="C7652" s="7" t="s">
        <v>553</v>
      </c>
      <c r="D7652" s="7" t="s">
        <v>1097</v>
      </c>
      <c r="E7652" s="7" t="s">
        <v>430</v>
      </c>
      <c r="F7652" s="7" t="s">
        <v>431</v>
      </c>
      <c r="G7652" s="7" t="s">
        <v>1085</v>
      </c>
      <c r="H7652" s="7" t="s">
        <v>1019</v>
      </c>
      <c r="I7652" s="6" t="s">
        <v>12</v>
      </c>
      <c r="J7652" s="1"/>
      <c r="K7652" s="1"/>
      <c r="L7652" s="1"/>
      <c r="M7652" s="1"/>
      <c r="N7652" s="1"/>
      <c r="O7652" s="1"/>
      <c r="P7652" s="1"/>
      <c r="Q7652" s="12">
        <v>31714.546999999999</v>
      </c>
      <c r="R7652" s="29">
        <f t="shared" si="361"/>
        <v>0</v>
      </c>
      <c r="S7652" t="str">
        <f t="shared" si="362"/>
        <v>OK</v>
      </c>
      <c r="T7652" s="10">
        <f>IFERROR(VLOOKUP(A7652,[1]!Tabla1[[#All],[Material]:[venta nueva]],38,FALSE),0)</f>
        <v>0</v>
      </c>
    </row>
    <row r="7653" spans="1:20" hidden="1" x14ac:dyDescent="0.35">
      <c r="A7653">
        <f t="shared" si="363"/>
        <v>1023184</v>
      </c>
      <c r="B7653" s="6" t="s">
        <v>1433</v>
      </c>
      <c r="C7653" s="7" t="s">
        <v>553</v>
      </c>
      <c r="D7653" s="7" t="s">
        <v>1097</v>
      </c>
      <c r="E7653" s="7" t="s">
        <v>618</v>
      </c>
      <c r="F7653" s="7" t="s">
        <v>619</v>
      </c>
      <c r="G7653" s="7" t="s">
        <v>1075</v>
      </c>
      <c r="H7653" s="7" t="s">
        <v>1035</v>
      </c>
      <c r="I7653" s="6" t="s">
        <v>15</v>
      </c>
      <c r="J7653" s="1"/>
      <c r="K7653" s="1"/>
      <c r="L7653" s="1"/>
      <c r="M7653" s="1"/>
      <c r="N7653" s="1"/>
      <c r="O7653" s="1"/>
      <c r="P7653" s="1"/>
      <c r="Q7653" s="12">
        <v>965.37199999999996</v>
      </c>
      <c r="R7653" s="29">
        <f t="shared" si="361"/>
        <v>0</v>
      </c>
      <c r="S7653" t="str">
        <f t="shared" si="362"/>
        <v>OK</v>
      </c>
      <c r="T7653" s="10">
        <f>IFERROR(VLOOKUP(A7653,[1]!Tabla1[[#All],[Material]:[venta nueva]],38,FALSE),0)</f>
        <v>0</v>
      </c>
    </row>
    <row r="7654" spans="1:20" hidden="1" x14ac:dyDescent="0.35">
      <c r="A7654">
        <f t="shared" si="363"/>
        <v>1023190</v>
      </c>
      <c r="B7654" s="6" t="s">
        <v>1433</v>
      </c>
      <c r="C7654" s="7" t="s">
        <v>553</v>
      </c>
      <c r="D7654" s="7" t="s">
        <v>1097</v>
      </c>
      <c r="E7654" s="7" t="s">
        <v>432</v>
      </c>
      <c r="F7654" s="7" t="s">
        <v>433</v>
      </c>
      <c r="G7654" s="7" t="s">
        <v>1069</v>
      </c>
      <c r="H7654" s="7" t="s">
        <v>1026</v>
      </c>
      <c r="I7654" s="6" t="s">
        <v>8</v>
      </c>
      <c r="J7654" s="1"/>
      <c r="K7654" s="1"/>
      <c r="L7654" s="1"/>
      <c r="M7654" s="1"/>
      <c r="N7654" s="1"/>
      <c r="O7654" s="1"/>
      <c r="P7654" s="1"/>
      <c r="Q7654" s="12">
        <v>150559.74</v>
      </c>
      <c r="R7654" s="29">
        <f t="shared" si="361"/>
        <v>0</v>
      </c>
      <c r="S7654" t="str">
        <f t="shared" si="362"/>
        <v>OK</v>
      </c>
      <c r="T7654" s="10">
        <f>IFERROR(VLOOKUP(A7654,[1]!Tabla1[[#All],[Material]:[venta nueva]],38,FALSE),0)</f>
        <v>0</v>
      </c>
    </row>
    <row r="7655" spans="1:20" hidden="1" x14ac:dyDescent="0.35">
      <c r="A7655">
        <f t="shared" si="363"/>
        <v>1023194</v>
      </c>
      <c r="B7655" s="6" t="s">
        <v>1433</v>
      </c>
      <c r="C7655" s="7" t="s">
        <v>553</v>
      </c>
      <c r="D7655" s="7" t="s">
        <v>1097</v>
      </c>
      <c r="E7655" s="7" t="s">
        <v>434</v>
      </c>
      <c r="F7655" s="7" t="s">
        <v>435</v>
      </c>
      <c r="G7655" s="7" t="s">
        <v>1082</v>
      </c>
      <c r="H7655" s="7" t="s">
        <v>1013</v>
      </c>
      <c r="I7655" s="6" t="s">
        <v>16</v>
      </c>
      <c r="J7655" s="1"/>
      <c r="K7655" s="1"/>
      <c r="L7655" s="1"/>
      <c r="M7655" s="1"/>
      <c r="N7655" s="1"/>
      <c r="O7655" s="1"/>
      <c r="P7655" s="1"/>
      <c r="Q7655" s="12">
        <v>8935.7669999999998</v>
      </c>
      <c r="R7655" s="29">
        <f t="shared" si="361"/>
        <v>0</v>
      </c>
      <c r="S7655" t="str">
        <f t="shared" si="362"/>
        <v>OK</v>
      </c>
      <c r="T7655" s="10">
        <f>IFERROR(VLOOKUP(A7655,[1]!Tabla1[[#All],[Material]:[venta nueva]],38,FALSE),0)</f>
        <v>0</v>
      </c>
    </row>
    <row r="7656" spans="1:20" hidden="1" x14ac:dyDescent="0.35">
      <c r="A7656">
        <f t="shared" si="363"/>
        <v>1023218</v>
      </c>
      <c r="B7656" s="6" t="s">
        <v>1433</v>
      </c>
      <c r="C7656" s="7" t="s">
        <v>553</v>
      </c>
      <c r="D7656" s="7" t="s">
        <v>1097</v>
      </c>
      <c r="E7656" s="7" t="s">
        <v>1202</v>
      </c>
      <c r="F7656" s="7" t="s">
        <v>1203</v>
      </c>
      <c r="G7656" s="7" t="s">
        <v>1069</v>
      </c>
      <c r="H7656" s="7" t="s">
        <v>1026</v>
      </c>
      <c r="I7656" s="6" t="s">
        <v>10</v>
      </c>
      <c r="J7656" s="1"/>
      <c r="K7656" s="1"/>
      <c r="L7656" s="1"/>
      <c r="M7656" s="1"/>
      <c r="N7656" s="1"/>
      <c r="O7656" s="1"/>
      <c r="P7656" s="1"/>
      <c r="Q7656" s="12">
        <v>48000.000999999997</v>
      </c>
      <c r="R7656" s="29">
        <f t="shared" si="361"/>
        <v>0</v>
      </c>
      <c r="S7656" t="str">
        <f t="shared" si="362"/>
        <v>OK</v>
      </c>
      <c r="T7656" s="10">
        <f>IFERROR(VLOOKUP(A7656,[1]!Tabla1[[#All],[Material]:[venta nueva]],38,FALSE),0)</f>
        <v>0</v>
      </c>
    </row>
    <row r="7657" spans="1:20" hidden="1" x14ac:dyDescent="0.35">
      <c r="A7657">
        <f t="shared" si="363"/>
        <v>1023219</v>
      </c>
      <c r="B7657" s="6" t="s">
        <v>1433</v>
      </c>
      <c r="C7657" s="7" t="s">
        <v>553</v>
      </c>
      <c r="D7657" s="7" t="s">
        <v>1097</v>
      </c>
      <c r="E7657" s="7" t="s">
        <v>639</v>
      </c>
      <c r="F7657" s="7" t="s">
        <v>247</v>
      </c>
      <c r="G7657" s="7" t="s">
        <v>1086</v>
      </c>
      <c r="H7657" s="7" t="s">
        <v>1041</v>
      </c>
      <c r="I7657" s="6" t="s">
        <v>10</v>
      </c>
      <c r="J7657" s="1"/>
      <c r="K7657" s="1"/>
      <c r="L7657" s="1"/>
      <c r="M7657" s="1"/>
      <c r="N7657" s="1"/>
      <c r="O7657" s="1"/>
      <c r="P7657" s="1"/>
      <c r="Q7657" s="12">
        <v>14141.998</v>
      </c>
      <c r="R7657" s="29">
        <f t="shared" si="361"/>
        <v>0</v>
      </c>
      <c r="S7657" t="str">
        <f t="shared" si="362"/>
        <v>OK</v>
      </c>
      <c r="T7657" s="10">
        <f>IFERROR(VLOOKUP(A7657,[1]!Tabla1[[#All],[Material]:[venta nueva]],38,FALSE),0)</f>
        <v>0</v>
      </c>
    </row>
    <row r="7658" spans="1:20" hidden="1" x14ac:dyDescent="0.35">
      <c r="A7658">
        <f t="shared" si="363"/>
        <v>1023265</v>
      </c>
      <c r="B7658" s="6" t="s">
        <v>1433</v>
      </c>
      <c r="C7658" s="7" t="s">
        <v>553</v>
      </c>
      <c r="D7658" s="7" t="s">
        <v>1097</v>
      </c>
      <c r="E7658" s="7" t="s">
        <v>436</v>
      </c>
      <c r="F7658" s="7" t="s">
        <v>437</v>
      </c>
      <c r="G7658" s="7" t="s">
        <v>1085</v>
      </c>
      <c r="H7658" s="7" t="s">
        <v>1036</v>
      </c>
      <c r="I7658" s="6" t="s">
        <v>15</v>
      </c>
      <c r="J7658" s="1"/>
      <c r="K7658" s="1"/>
      <c r="L7658" s="1"/>
      <c r="M7658" s="1"/>
      <c r="N7658" s="1"/>
      <c r="O7658" s="1"/>
      <c r="P7658" s="1"/>
      <c r="Q7658" s="12">
        <v>8734.4509999999991</v>
      </c>
      <c r="R7658" s="29">
        <f t="shared" si="361"/>
        <v>0</v>
      </c>
      <c r="S7658" t="str">
        <f t="shared" si="362"/>
        <v>OK</v>
      </c>
      <c r="T7658" s="10">
        <f>IFERROR(VLOOKUP(A7658,[1]!Tabla1[[#All],[Material]:[venta nueva]],38,FALSE),0)</f>
        <v>0</v>
      </c>
    </row>
    <row r="7659" spans="1:20" hidden="1" x14ac:dyDescent="0.35">
      <c r="A7659">
        <f t="shared" si="363"/>
        <v>1023273</v>
      </c>
      <c r="B7659" s="6" t="s">
        <v>1433</v>
      </c>
      <c r="C7659" s="7" t="s">
        <v>553</v>
      </c>
      <c r="D7659" s="7" t="s">
        <v>1097</v>
      </c>
      <c r="E7659" s="7" t="s">
        <v>452</v>
      </c>
      <c r="F7659" s="7" t="s">
        <v>453</v>
      </c>
      <c r="G7659" s="7" t="s">
        <v>1076</v>
      </c>
      <c r="H7659" s="7" t="s">
        <v>1004</v>
      </c>
      <c r="I7659" s="6" t="s">
        <v>8</v>
      </c>
      <c r="J7659" s="1"/>
      <c r="K7659" s="1"/>
      <c r="L7659" s="1"/>
      <c r="M7659" s="1"/>
      <c r="N7659" s="1"/>
      <c r="O7659" s="1"/>
      <c r="P7659" s="1"/>
      <c r="Q7659" s="12">
        <v>45379.46</v>
      </c>
      <c r="R7659" s="29">
        <f t="shared" si="361"/>
        <v>0</v>
      </c>
      <c r="S7659" t="str">
        <f t="shared" si="362"/>
        <v>OK</v>
      </c>
      <c r="T7659" s="10">
        <f>IFERROR(VLOOKUP(A7659,[1]!Tabla1[[#All],[Material]:[venta nueva]],38,FALSE),0)</f>
        <v>0</v>
      </c>
    </row>
    <row r="7660" spans="1:20" hidden="1" x14ac:dyDescent="0.35">
      <c r="A7660">
        <f t="shared" si="363"/>
        <v>1023274</v>
      </c>
      <c r="B7660" s="6" t="s">
        <v>1433</v>
      </c>
      <c r="C7660" s="7" t="s">
        <v>553</v>
      </c>
      <c r="D7660" s="7" t="s">
        <v>1097</v>
      </c>
      <c r="E7660" s="7" t="s">
        <v>454</v>
      </c>
      <c r="F7660" s="7" t="s">
        <v>455</v>
      </c>
      <c r="G7660" s="7" t="s">
        <v>1076</v>
      </c>
      <c r="H7660" s="7" t="s">
        <v>1004</v>
      </c>
      <c r="I7660" s="6" t="s">
        <v>8</v>
      </c>
      <c r="J7660" s="1"/>
      <c r="K7660" s="1"/>
      <c r="L7660" s="1"/>
      <c r="M7660" s="1"/>
      <c r="N7660" s="1"/>
      <c r="O7660" s="1"/>
      <c r="P7660" s="1"/>
      <c r="Q7660" s="12">
        <v>34146.19</v>
      </c>
      <c r="R7660" s="29">
        <f t="shared" si="361"/>
        <v>0</v>
      </c>
      <c r="S7660" t="str">
        <f t="shared" si="362"/>
        <v>OK</v>
      </c>
      <c r="T7660" s="10">
        <f>IFERROR(VLOOKUP(A7660,[1]!Tabla1[[#All],[Material]:[venta nueva]],38,FALSE),0)</f>
        <v>0</v>
      </c>
    </row>
    <row r="7661" spans="1:20" hidden="1" x14ac:dyDescent="0.35">
      <c r="A7661">
        <f t="shared" si="363"/>
        <v>1023276</v>
      </c>
      <c r="B7661" s="6" t="s">
        <v>1433</v>
      </c>
      <c r="C7661" s="7" t="s">
        <v>553</v>
      </c>
      <c r="D7661" s="7" t="s">
        <v>1097</v>
      </c>
      <c r="E7661" s="7" t="s">
        <v>604</v>
      </c>
      <c r="F7661" s="7" t="s">
        <v>605</v>
      </c>
      <c r="G7661" s="7" t="s">
        <v>1076</v>
      </c>
      <c r="H7661" s="7" t="s">
        <v>1004</v>
      </c>
      <c r="I7661" s="6" t="s">
        <v>8</v>
      </c>
      <c r="J7661" s="1"/>
      <c r="K7661" s="1"/>
      <c r="L7661" s="1"/>
      <c r="M7661" s="1"/>
      <c r="N7661" s="1"/>
      <c r="O7661" s="1"/>
      <c r="P7661" s="1"/>
      <c r="Q7661" s="12">
        <v>18143.998</v>
      </c>
      <c r="R7661" s="29">
        <f t="shared" si="361"/>
        <v>0</v>
      </c>
      <c r="S7661" t="str">
        <f t="shared" si="362"/>
        <v>OK</v>
      </c>
      <c r="T7661" s="10">
        <f>IFERROR(VLOOKUP(A7661,[1]!Tabla1[[#All],[Material]:[venta nueva]],38,FALSE),0)</f>
        <v>0</v>
      </c>
    </row>
    <row r="7662" spans="1:20" hidden="1" x14ac:dyDescent="0.35">
      <c r="A7662">
        <f t="shared" si="363"/>
        <v>1023283</v>
      </c>
      <c r="B7662" s="6" t="s">
        <v>1433</v>
      </c>
      <c r="C7662" s="7" t="s">
        <v>553</v>
      </c>
      <c r="D7662" s="7" t="s">
        <v>1097</v>
      </c>
      <c r="E7662" s="7" t="s">
        <v>498</v>
      </c>
      <c r="F7662" s="7" t="s">
        <v>499</v>
      </c>
      <c r="G7662" s="7" t="s">
        <v>1069</v>
      </c>
      <c r="H7662" s="7" t="s">
        <v>1045</v>
      </c>
      <c r="I7662" s="6" t="s">
        <v>12</v>
      </c>
      <c r="J7662" s="1"/>
      <c r="K7662" s="1"/>
      <c r="L7662" s="1"/>
      <c r="M7662" s="1"/>
      <c r="N7662" s="1"/>
      <c r="O7662" s="1"/>
      <c r="P7662" s="1"/>
      <c r="Q7662" s="12">
        <v>84035.357999999993</v>
      </c>
      <c r="R7662" s="29">
        <f t="shared" si="361"/>
        <v>0</v>
      </c>
      <c r="S7662" t="str">
        <f t="shared" si="362"/>
        <v>OK</v>
      </c>
      <c r="T7662" s="10">
        <f>IFERROR(VLOOKUP(A7662,[1]!Tabla1[[#All],[Material]:[venta nueva]],38,FALSE),0)</f>
        <v>0</v>
      </c>
    </row>
    <row r="7663" spans="1:20" hidden="1" x14ac:dyDescent="0.35">
      <c r="A7663">
        <f t="shared" si="363"/>
        <v>1023291</v>
      </c>
      <c r="B7663" s="6" t="s">
        <v>1433</v>
      </c>
      <c r="C7663" s="7" t="s">
        <v>553</v>
      </c>
      <c r="D7663" s="7" t="s">
        <v>1097</v>
      </c>
      <c r="E7663" s="7" t="s">
        <v>521</v>
      </c>
      <c r="F7663" s="7" t="s">
        <v>522</v>
      </c>
      <c r="G7663" s="7" t="s">
        <v>1084</v>
      </c>
      <c r="H7663" s="7" t="s">
        <v>1017</v>
      </c>
      <c r="I7663" s="6" t="s">
        <v>14</v>
      </c>
      <c r="J7663" s="1"/>
      <c r="K7663" s="1"/>
      <c r="L7663" s="1"/>
      <c r="M7663" s="1"/>
      <c r="N7663" s="1"/>
      <c r="O7663" s="1"/>
      <c r="P7663" s="1"/>
      <c r="Q7663" s="12">
        <v>34524.404999999999</v>
      </c>
      <c r="R7663" s="29">
        <f t="shared" si="361"/>
        <v>0</v>
      </c>
      <c r="S7663" t="str">
        <f t="shared" si="362"/>
        <v>OK</v>
      </c>
      <c r="T7663" s="10">
        <f>IFERROR(VLOOKUP(A7663,[1]!Tabla1[[#All],[Material]:[venta nueva]],38,FALSE),0)</f>
        <v>0</v>
      </c>
    </row>
    <row r="7664" spans="1:20" hidden="1" x14ac:dyDescent="0.35">
      <c r="A7664">
        <f t="shared" si="363"/>
        <v>1023302</v>
      </c>
      <c r="B7664" s="6" t="s">
        <v>1433</v>
      </c>
      <c r="C7664" s="7" t="s">
        <v>553</v>
      </c>
      <c r="D7664" s="7" t="s">
        <v>1097</v>
      </c>
      <c r="E7664" s="7" t="s">
        <v>490</v>
      </c>
      <c r="F7664" s="7" t="s">
        <v>223</v>
      </c>
      <c r="G7664" s="7" t="s">
        <v>1078</v>
      </c>
      <c r="H7664" s="7" t="s">
        <v>1027</v>
      </c>
      <c r="I7664" s="6" t="s">
        <v>10</v>
      </c>
      <c r="J7664" s="1"/>
      <c r="K7664" s="1"/>
      <c r="L7664" s="1"/>
      <c r="M7664" s="1"/>
      <c r="N7664" s="1"/>
      <c r="O7664" s="1"/>
      <c r="P7664" s="1"/>
      <c r="Q7664" s="12">
        <v>127347.607</v>
      </c>
      <c r="R7664" s="29">
        <f t="shared" si="361"/>
        <v>0</v>
      </c>
      <c r="S7664" t="str">
        <f t="shared" si="362"/>
        <v>OK</v>
      </c>
      <c r="T7664" s="10">
        <f>IFERROR(VLOOKUP(A7664,[1]!Tabla1[[#All],[Material]:[venta nueva]],38,FALSE),0)</f>
        <v>0</v>
      </c>
    </row>
    <row r="7665" spans="1:20" hidden="1" x14ac:dyDescent="0.35">
      <c r="A7665">
        <f t="shared" si="363"/>
        <v>1023307</v>
      </c>
      <c r="B7665" s="6" t="s">
        <v>1433</v>
      </c>
      <c r="C7665" s="7" t="s">
        <v>553</v>
      </c>
      <c r="D7665" s="7" t="s">
        <v>1097</v>
      </c>
      <c r="E7665" s="7" t="s">
        <v>515</v>
      </c>
      <c r="F7665" s="7" t="s">
        <v>516</v>
      </c>
      <c r="G7665" s="7" t="s">
        <v>1069</v>
      </c>
      <c r="H7665" s="7" t="s">
        <v>1026</v>
      </c>
      <c r="I7665" s="6" t="s">
        <v>12</v>
      </c>
      <c r="J7665" s="1"/>
      <c r="K7665" s="1"/>
      <c r="L7665" s="1"/>
      <c r="M7665" s="1"/>
      <c r="N7665" s="1"/>
      <c r="O7665" s="1"/>
      <c r="P7665" s="1"/>
      <c r="Q7665" s="12">
        <v>1274.4549999999999</v>
      </c>
      <c r="R7665" s="29">
        <f t="shared" si="361"/>
        <v>0</v>
      </c>
      <c r="S7665" t="str">
        <f t="shared" si="362"/>
        <v>OK</v>
      </c>
      <c r="T7665" s="10">
        <f>IFERROR(VLOOKUP(A7665,[1]!Tabla1[[#All],[Material]:[venta nueva]],38,FALSE),0)</f>
        <v>0</v>
      </c>
    </row>
    <row r="7666" spans="1:20" hidden="1" x14ac:dyDescent="0.35">
      <c r="A7666">
        <f t="shared" si="363"/>
        <v>1023318</v>
      </c>
      <c r="B7666" s="6" t="s">
        <v>1433</v>
      </c>
      <c r="C7666" s="7" t="s">
        <v>553</v>
      </c>
      <c r="D7666" s="7" t="s">
        <v>1097</v>
      </c>
      <c r="E7666" s="7" t="s">
        <v>532</v>
      </c>
      <c r="F7666" s="7" t="s">
        <v>533</v>
      </c>
      <c r="G7666" s="7" t="s">
        <v>1081</v>
      </c>
      <c r="H7666" s="7" t="s">
        <v>1010</v>
      </c>
      <c r="I7666" s="6" t="s">
        <v>10</v>
      </c>
      <c r="J7666" s="1"/>
      <c r="K7666" s="1"/>
      <c r="L7666" s="1"/>
      <c r="M7666" s="1"/>
      <c r="N7666" s="1"/>
      <c r="O7666" s="1"/>
      <c r="P7666" s="1"/>
      <c r="Q7666" s="12">
        <v>1289.9960000000001</v>
      </c>
      <c r="R7666" s="29">
        <f t="shared" si="361"/>
        <v>0</v>
      </c>
      <c r="S7666" t="str">
        <f t="shared" si="362"/>
        <v>OK</v>
      </c>
      <c r="T7666" s="10">
        <f>IFERROR(VLOOKUP(A7666,[1]!Tabla1[[#All],[Material]:[venta nueva]],38,FALSE),0)</f>
        <v>0</v>
      </c>
    </row>
    <row r="7667" spans="1:20" hidden="1" x14ac:dyDescent="0.35">
      <c r="A7667">
        <f t="shared" si="363"/>
        <v>1023319</v>
      </c>
      <c r="B7667" s="6" t="s">
        <v>1433</v>
      </c>
      <c r="C7667" s="7" t="s">
        <v>553</v>
      </c>
      <c r="D7667" s="7" t="s">
        <v>1097</v>
      </c>
      <c r="E7667" s="7" t="s">
        <v>534</v>
      </c>
      <c r="F7667" s="7" t="s">
        <v>535</v>
      </c>
      <c r="G7667" s="7" t="s">
        <v>1081</v>
      </c>
      <c r="H7667" s="7" t="s">
        <v>1010</v>
      </c>
      <c r="I7667" s="6" t="s">
        <v>10</v>
      </c>
      <c r="J7667" s="1"/>
      <c r="K7667" s="1"/>
      <c r="L7667" s="1"/>
      <c r="M7667" s="1"/>
      <c r="N7667" s="1"/>
      <c r="O7667" s="1"/>
      <c r="P7667" s="1"/>
      <c r="Q7667" s="12">
        <v>22500.567999999999</v>
      </c>
      <c r="R7667" s="29">
        <f t="shared" si="361"/>
        <v>0</v>
      </c>
      <c r="S7667" t="str">
        <f t="shared" si="362"/>
        <v>OK</v>
      </c>
      <c r="T7667" s="10">
        <f>IFERROR(VLOOKUP(A7667,[1]!Tabla1[[#All],[Material]:[venta nueva]],38,FALSE),0)</f>
        <v>0</v>
      </c>
    </row>
    <row r="7668" spans="1:20" hidden="1" x14ac:dyDescent="0.35">
      <c r="A7668">
        <f t="shared" si="363"/>
        <v>1023326</v>
      </c>
      <c r="B7668" s="6" t="s">
        <v>1433</v>
      </c>
      <c r="C7668" s="7" t="s">
        <v>553</v>
      </c>
      <c r="D7668" s="7" t="s">
        <v>1097</v>
      </c>
      <c r="E7668" s="7" t="s">
        <v>540</v>
      </c>
      <c r="F7668" s="7" t="s">
        <v>198</v>
      </c>
      <c r="G7668" s="7" t="s">
        <v>1069</v>
      </c>
      <c r="H7668" s="7" t="s">
        <v>1026</v>
      </c>
      <c r="I7668" s="6" t="s">
        <v>12</v>
      </c>
      <c r="J7668" s="1"/>
      <c r="K7668" s="1"/>
      <c r="L7668" s="1"/>
      <c r="M7668" s="1"/>
      <c r="N7668" s="1"/>
      <c r="O7668" s="1"/>
      <c r="P7668" s="1"/>
      <c r="Q7668" s="12">
        <v>20996.776999999998</v>
      </c>
      <c r="R7668" s="29">
        <f t="shared" si="361"/>
        <v>0</v>
      </c>
      <c r="S7668" t="str">
        <f t="shared" si="362"/>
        <v>OK</v>
      </c>
      <c r="T7668" s="10">
        <f>IFERROR(VLOOKUP(A7668,[1]!Tabla1[[#All],[Material]:[venta nueva]],38,FALSE),0)</f>
        <v>0</v>
      </c>
    </row>
    <row r="7669" spans="1:20" hidden="1" x14ac:dyDescent="0.35">
      <c r="A7669">
        <f t="shared" si="363"/>
        <v>1023329</v>
      </c>
      <c r="B7669" s="6" t="s">
        <v>1433</v>
      </c>
      <c r="C7669" s="7" t="s">
        <v>553</v>
      </c>
      <c r="D7669" s="7" t="s">
        <v>1097</v>
      </c>
      <c r="E7669" s="7" t="s">
        <v>541</v>
      </c>
      <c r="F7669" s="7" t="s">
        <v>196</v>
      </c>
      <c r="G7669" s="7" t="s">
        <v>1080</v>
      </c>
      <c r="H7669" s="7" t="s">
        <v>1024</v>
      </c>
      <c r="I7669" s="6" t="s">
        <v>13</v>
      </c>
      <c r="J7669" s="1"/>
      <c r="K7669" s="1"/>
      <c r="L7669" s="1"/>
      <c r="M7669" s="1"/>
      <c r="N7669" s="1"/>
      <c r="O7669" s="1"/>
      <c r="P7669" s="1"/>
      <c r="Q7669" s="12">
        <v>14736.805</v>
      </c>
      <c r="R7669" s="29">
        <f t="shared" si="361"/>
        <v>0</v>
      </c>
      <c r="S7669" t="str">
        <f t="shared" si="362"/>
        <v>OK</v>
      </c>
      <c r="T7669" s="10">
        <f>IFERROR(VLOOKUP(A7669,[1]!Tabla1[[#All],[Material]:[venta nueva]],38,FALSE),0)</f>
        <v>0</v>
      </c>
    </row>
    <row r="7670" spans="1:20" hidden="1" x14ac:dyDescent="0.35">
      <c r="A7670">
        <f t="shared" si="363"/>
        <v>1023334</v>
      </c>
      <c r="B7670" s="6" t="s">
        <v>1433</v>
      </c>
      <c r="C7670" s="7" t="s">
        <v>553</v>
      </c>
      <c r="D7670" s="7" t="s">
        <v>1097</v>
      </c>
      <c r="E7670" s="7" t="s">
        <v>550</v>
      </c>
      <c r="F7670" s="7" t="s">
        <v>551</v>
      </c>
      <c r="G7670" s="7" t="s">
        <v>1080</v>
      </c>
      <c r="H7670" s="7" t="s">
        <v>1031</v>
      </c>
      <c r="I7670" s="6" t="s">
        <v>13</v>
      </c>
      <c r="J7670" s="1"/>
      <c r="K7670" s="1"/>
      <c r="L7670" s="1"/>
      <c r="M7670" s="1"/>
      <c r="N7670" s="1"/>
      <c r="O7670" s="1"/>
      <c r="P7670" s="1"/>
      <c r="Q7670" s="12">
        <v>40297.106</v>
      </c>
      <c r="R7670" s="29">
        <f t="shared" si="361"/>
        <v>0</v>
      </c>
      <c r="S7670" t="str">
        <f t="shared" si="362"/>
        <v>OK</v>
      </c>
      <c r="T7670" s="10">
        <f>IFERROR(VLOOKUP(A7670,[1]!Tabla1[[#All],[Material]:[venta nueva]],38,FALSE),0)</f>
        <v>0</v>
      </c>
    </row>
    <row r="7671" spans="1:20" hidden="1" x14ac:dyDescent="0.35">
      <c r="A7671">
        <f t="shared" si="363"/>
        <v>1023336</v>
      </c>
      <c r="B7671" s="6" t="s">
        <v>1433</v>
      </c>
      <c r="C7671" s="7" t="s">
        <v>553</v>
      </c>
      <c r="D7671" s="7" t="s">
        <v>1097</v>
      </c>
      <c r="E7671" s="7" t="s">
        <v>552</v>
      </c>
      <c r="F7671" s="7" t="s">
        <v>551</v>
      </c>
      <c r="G7671" s="7" t="s">
        <v>1080</v>
      </c>
      <c r="H7671" s="7" t="s">
        <v>1031</v>
      </c>
      <c r="I7671" s="6" t="s">
        <v>13</v>
      </c>
      <c r="J7671" s="1"/>
      <c r="K7671" s="1"/>
      <c r="L7671" s="1"/>
      <c r="M7671" s="1"/>
      <c r="N7671" s="1"/>
      <c r="O7671" s="1"/>
      <c r="P7671" s="1"/>
      <c r="Q7671" s="12">
        <v>81505.207999999999</v>
      </c>
      <c r="R7671" s="29">
        <f t="shared" ref="R7671:R7734" si="364">+O7671-P7671</f>
        <v>0</v>
      </c>
      <c r="S7671" t="str">
        <f t="shared" ref="S7671:S7734" si="365">IF(R7671&gt;0,"Sobre ingreso",IF(R7671&lt;0,"Pendiente de ingreso","OK"))</f>
        <v>OK</v>
      </c>
      <c r="T7671" s="10">
        <f>IFERROR(VLOOKUP(A7671,[1]!Tabla1[[#All],[Material]:[venta nueva]],38,FALSE),0)</f>
        <v>0</v>
      </c>
    </row>
    <row r="7672" spans="1:20" hidden="1" x14ac:dyDescent="0.35">
      <c r="A7672">
        <f t="shared" si="363"/>
        <v>1023343</v>
      </c>
      <c r="B7672" s="6" t="s">
        <v>1433</v>
      </c>
      <c r="C7672" s="7" t="s">
        <v>553</v>
      </c>
      <c r="D7672" s="7" t="s">
        <v>1097</v>
      </c>
      <c r="E7672" s="7" t="s">
        <v>578</v>
      </c>
      <c r="F7672" s="7" t="s">
        <v>579</v>
      </c>
      <c r="G7672" s="7" t="s">
        <v>1081</v>
      </c>
      <c r="H7672" s="7" t="s">
        <v>1010</v>
      </c>
      <c r="I7672" s="6" t="s">
        <v>10</v>
      </c>
      <c r="J7672" s="1"/>
      <c r="K7672" s="1"/>
      <c r="L7672" s="1"/>
      <c r="M7672" s="1"/>
      <c r="N7672" s="1"/>
      <c r="O7672" s="1"/>
      <c r="P7672" s="1"/>
      <c r="Q7672" s="12">
        <v>157653.37299999999</v>
      </c>
      <c r="R7672" s="29">
        <f t="shared" si="364"/>
        <v>0</v>
      </c>
      <c r="S7672" t="str">
        <f t="shared" si="365"/>
        <v>OK</v>
      </c>
      <c r="T7672" s="10">
        <f>IFERROR(VLOOKUP(A7672,[1]!Tabla1[[#All],[Material]:[venta nueva]],38,FALSE),0)</f>
        <v>0</v>
      </c>
    </row>
    <row r="7673" spans="1:20" hidden="1" x14ac:dyDescent="0.35">
      <c r="A7673">
        <f t="shared" si="363"/>
        <v>1023349</v>
      </c>
      <c r="B7673" s="6" t="s">
        <v>1433</v>
      </c>
      <c r="C7673" s="7" t="s">
        <v>553</v>
      </c>
      <c r="D7673" s="7" t="s">
        <v>1097</v>
      </c>
      <c r="E7673" s="7" t="s">
        <v>564</v>
      </c>
      <c r="F7673" s="7" t="s">
        <v>565</v>
      </c>
      <c r="G7673" s="7" t="s">
        <v>1075</v>
      </c>
      <c r="H7673" s="7" t="s">
        <v>1002</v>
      </c>
      <c r="I7673" s="6" t="s">
        <v>16</v>
      </c>
      <c r="J7673" s="1"/>
      <c r="K7673" s="1"/>
      <c r="L7673" s="1"/>
      <c r="M7673" s="1"/>
      <c r="N7673" s="1"/>
      <c r="O7673" s="1"/>
      <c r="P7673" s="1"/>
      <c r="Q7673" s="12">
        <v>4392.6790000000001</v>
      </c>
      <c r="R7673" s="29">
        <f t="shared" si="364"/>
        <v>0</v>
      </c>
      <c r="S7673" t="str">
        <f t="shared" si="365"/>
        <v>OK</v>
      </c>
      <c r="T7673" s="10">
        <f>IFERROR(VLOOKUP(A7673,[1]!Tabla1[[#All],[Material]:[venta nueva]],38,FALSE),0)</f>
        <v>0</v>
      </c>
    </row>
    <row r="7674" spans="1:20" hidden="1" x14ac:dyDescent="0.35">
      <c r="A7674">
        <f t="shared" si="363"/>
        <v>1023350</v>
      </c>
      <c r="B7674" s="6" t="s">
        <v>1433</v>
      </c>
      <c r="C7674" s="7" t="s">
        <v>553</v>
      </c>
      <c r="D7674" s="7" t="s">
        <v>1097</v>
      </c>
      <c r="E7674" s="7" t="s">
        <v>566</v>
      </c>
      <c r="F7674" s="7" t="s">
        <v>567</v>
      </c>
      <c r="G7674" s="7" t="s">
        <v>1075</v>
      </c>
      <c r="H7674" s="7" t="s">
        <v>1011</v>
      </c>
      <c r="I7674" s="6" t="s">
        <v>16</v>
      </c>
      <c r="J7674" s="1"/>
      <c r="K7674" s="1"/>
      <c r="L7674" s="1"/>
      <c r="M7674" s="1"/>
      <c r="N7674" s="1"/>
      <c r="O7674" s="1"/>
      <c r="P7674" s="1"/>
      <c r="Q7674" s="12">
        <v>15286.753000000001</v>
      </c>
      <c r="R7674" s="29">
        <f t="shared" si="364"/>
        <v>0</v>
      </c>
      <c r="S7674" t="str">
        <f t="shared" si="365"/>
        <v>OK</v>
      </c>
      <c r="T7674" s="10">
        <f>IFERROR(VLOOKUP(A7674,[1]!Tabla1[[#All],[Material]:[venta nueva]],38,FALSE),0)</f>
        <v>0</v>
      </c>
    </row>
    <row r="7675" spans="1:20" hidden="1" x14ac:dyDescent="0.35">
      <c r="A7675">
        <f t="shared" si="363"/>
        <v>1023351</v>
      </c>
      <c r="B7675" s="6" t="s">
        <v>1433</v>
      </c>
      <c r="C7675" s="7" t="s">
        <v>553</v>
      </c>
      <c r="D7675" s="7" t="s">
        <v>1097</v>
      </c>
      <c r="E7675" s="7" t="s">
        <v>570</v>
      </c>
      <c r="F7675" s="7" t="s">
        <v>585</v>
      </c>
      <c r="G7675" s="7" t="s">
        <v>1082</v>
      </c>
      <c r="H7675" s="7" t="s">
        <v>1013</v>
      </c>
      <c r="I7675" s="6" t="s">
        <v>16</v>
      </c>
      <c r="J7675" s="1"/>
      <c r="K7675" s="1"/>
      <c r="L7675" s="1"/>
      <c r="M7675" s="1"/>
      <c r="N7675" s="1"/>
      <c r="O7675" s="1"/>
      <c r="P7675" s="1"/>
      <c r="Q7675" s="12">
        <v>6152.4210000000003</v>
      </c>
      <c r="R7675" s="29">
        <f t="shared" si="364"/>
        <v>0</v>
      </c>
      <c r="S7675" t="str">
        <f t="shared" si="365"/>
        <v>OK</v>
      </c>
      <c r="T7675" s="10">
        <f>IFERROR(VLOOKUP(A7675,[1]!Tabla1[[#All],[Material]:[venta nueva]],38,FALSE),0)</f>
        <v>0</v>
      </c>
    </row>
    <row r="7676" spans="1:20" hidden="1" x14ac:dyDescent="0.35">
      <c r="A7676">
        <f t="shared" si="363"/>
        <v>1023352</v>
      </c>
      <c r="B7676" s="6" t="s">
        <v>1433</v>
      </c>
      <c r="C7676" s="7" t="s">
        <v>553</v>
      </c>
      <c r="D7676" s="7" t="s">
        <v>1097</v>
      </c>
      <c r="E7676" s="7" t="s">
        <v>568</v>
      </c>
      <c r="F7676" s="7" t="s">
        <v>587</v>
      </c>
      <c r="G7676" s="7" t="s">
        <v>1082</v>
      </c>
      <c r="H7676" s="7" t="s">
        <v>1013</v>
      </c>
      <c r="I7676" s="6" t="s">
        <v>16</v>
      </c>
      <c r="J7676" s="1"/>
      <c r="K7676" s="1"/>
      <c r="L7676" s="1"/>
      <c r="M7676" s="1"/>
      <c r="N7676" s="1"/>
      <c r="O7676" s="1"/>
      <c r="P7676" s="1"/>
      <c r="Q7676" s="12">
        <v>51786.608999999997</v>
      </c>
      <c r="R7676" s="29">
        <f t="shared" si="364"/>
        <v>0</v>
      </c>
      <c r="S7676" t="str">
        <f t="shared" si="365"/>
        <v>OK</v>
      </c>
      <c r="T7676" s="10">
        <f>IFERROR(VLOOKUP(A7676,[1]!Tabla1[[#All],[Material]:[venta nueva]],38,FALSE),0)</f>
        <v>0</v>
      </c>
    </row>
    <row r="7677" spans="1:20" hidden="1" x14ac:dyDescent="0.35">
      <c r="A7677">
        <f t="shared" si="363"/>
        <v>1023355</v>
      </c>
      <c r="B7677" s="6" t="s">
        <v>1433</v>
      </c>
      <c r="C7677" s="7" t="s">
        <v>553</v>
      </c>
      <c r="D7677" s="7" t="s">
        <v>1097</v>
      </c>
      <c r="E7677" s="7" t="s">
        <v>580</v>
      </c>
      <c r="F7677" s="7" t="s">
        <v>516</v>
      </c>
      <c r="G7677" s="7" t="s">
        <v>1069</v>
      </c>
      <c r="H7677" s="7" t="s">
        <v>1026</v>
      </c>
      <c r="I7677" s="6" t="s">
        <v>11</v>
      </c>
      <c r="J7677" s="1"/>
      <c r="K7677" s="1"/>
      <c r="L7677" s="1"/>
      <c r="M7677" s="1"/>
      <c r="N7677" s="1"/>
      <c r="O7677" s="1"/>
      <c r="P7677" s="1"/>
      <c r="Q7677" s="12">
        <v>25035.14</v>
      </c>
      <c r="R7677" s="29">
        <f t="shared" si="364"/>
        <v>0</v>
      </c>
      <c r="S7677" t="str">
        <f t="shared" si="365"/>
        <v>OK</v>
      </c>
      <c r="T7677" s="10">
        <f>IFERROR(VLOOKUP(A7677,[1]!Tabla1[[#All],[Material]:[venta nueva]],38,FALSE),0)</f>
        <v>0</v>
      </c>
    </row>
    <row r="7678" spans="1:20" hidden="1" x14ac:dyDescent="0.35">
      <c r="A7678">
        <f t="shared" si="363"/>
        <v>1023373</v>
      </c>
      <c r="B7678" s="6" t="s">
        <v>1433</v>
      </c>
      <c r="C7678" s="7" t="s">
        <v>553</v>
      </c>
      <c r="D7678" s="7" t="s">
        <v>1097</v>
      </c>
      <c r="E7678" s="7" t="s">
        <v>1386</v>
      </c>
      <c r="F7678" s="7" t="s">
        <v>1387</v>
      </c>
      <c r="G7678" s="7" t="s">
        <v>1086</v>
      </c>
      <c r="H7678" s="7" t="s">
        <v>1025</v>
      </c>
      <c r="I7678" s="6" t="s">
        <v>14</v>
      </c>
      <c r="J7678" s="1"/>
      <c r="K7678" s="1"/>
      <c r="L7678" s="1"/>
      <c r="M7678" s="1"/>
      <c r="N7678" s="1"/>
      <c r="O7678" s="1"/>
      <c r="P7678" s="1"/>
      <c r="Q7678" s="12">
        <v>62879.997000000003</v>
      </c>
      <c r="R7678" s="29">
        <f t="shared" si="364"/>
        <v>0</v>
      </c>
      <c r="S7678" t="str">
        <f t="shared" si="365"/>
        <v>OK</v>
      </c>
      <c r="T7678" s="10">
        <f>IFERROR(VLOOKUP(A7678,[1]!Tabla1[[#All],[Material]:[venta nueva]],38,FALSE),0)</f>
        <v>0</v>
      </c>
    </row>
    <row r="7679" spans="1:20" hidden="1" x14ac:dyDescent="0.35">
      <c r="A7679">
        <f t="shared" si="363"/>
        <v>1023375</v>
      </c>
      <c r="B7679" s="6" t="s">
        <v>1433</v>
      </c>
      <c r="C7679" s="7" t="s">
        <v>553</v>
      </c>
      <c r="D7679" s="7" t="s">
        <v>1097</v>
      </c>
      <c r="E7679" s="7" t="s">
        <v>588</v>
      </c>
      <c r="F7679" s="7" t="s">
        <v>589</v>
      </c>
      <c r="G7679" s="7" t="s">
        <v>1069</v>
      </c>
      <c r="H7679" s="7" t="s">
        <v>1016</v>
      </c>
      <c r="I7679" s="6" t="s">
        <v>10</v>
      </c>
      <c r="J7679" s="1"/>
      <c r="K7679" s="1"/>
      <c r="L7679" s="1"/>
      <c r="M7679" s="1"/>
      <c r="N7679" s="1"/>
      <c r="O7679" s="1"/>
      <c r="P7679" s="1"/>
      <c r="Q7679" s="12">
        <v>7889.8580000000002</v>
      </c>
      <c r="R7679" s="29">
        <f t="shared" si="364"/>
        <v>0</v>
      </c>
      <c r="S7679" t="str">
        <f t="shared" si="365"/>
        <v>OK</v>
      </c>
      <c r="T7679" s="10">
        <f>IFERROR(VLOOKUP(A7679,[1]!Tabla1[[#All],[Material]:[venta nueva]],38,FALSE),0)</f>
        <v>0</v>
      </c>
    </row>
    <row r="7680" spans="1:20" hidden="1" x14ac:dyDescent="0.35">
      <c r="A7680">
        <f t="shared" si="363"/>
        <v>1023389</v>
      </c>
      <c r="B7680" s="6" t="s">
        <v>1433</v>
      </c>
      <c r="C7680" s="7" t="s">
        <v>553</v>
      </c>
      <c r="D7680" s="7" t="s">
        <v>1097</v>
      </c>
      <c r="E7680" s="7" t="s">
        <v>610</v>
      </c>
      <c r="F7680" s="7" t="s">
        <v>611</v>
      </c>
      <c r="G7680" s="7" t="s">
        <v>1081</v>
      </c>
      <c r="H7680" s="7" t="s">
        <v>1010</v>
      </c>
      <c r="I7680" s="6" t="s">
        <v>9</v>
      </c>
      <c r="J7680" s="1"/>
      <c r="K7680" s="1"/>
      <c r="L7680" s="1"/>
      <c r="M7680" s="1"/>
      <c r="N7680" s="1"/>
      <c r="O7680" s="1"/>
      <c r="P7680" s="1"/>
      <c r="Q7680" s="12">
        <v>586.19799999999998</v>
      </c>
      <c r="R7680" s="29">
        <f t="shared" si="364"/>
        <v>0</v>
      </c>
      <c r="S7680" t="str">
        <f t="shared" si="365"/>
        <v>OK</v>
      </c>
      <c r="T7680" s="10">
        <f>IFERROR(VLOOKUP(A7680,[1]!Tabla1[[#All],[Material]:[venta nueva]],38,FALSE),0)</f>
        <v>0</v>
      </c>
    </row>
    <row r="7681" spans="1:20" hidden="1" x14ac:dyDescent="0.35">
      <c r="A7681">
        <f t="shared" si="363"/>
        <v>1023391</v>
      </c>
      <c r="B7681" s="6" t="s">
        <v>1433</v>
      </c>
      <c r="C7681" s="7" t="s">
        <v>553</v>
      </c>
      <c r="D7681" s="7" t="s">
        <v>1097</v>
      </c>
      <c r="E7681" s="7" t="s">
        <v>612</v>
      </c>
      <c r="F7681" s="7" t="s">
        <v>451</v>
      </c>
      <c r="G7681" s="7" t="s">
        <v>1081</v>
      </c>
      <c r="H7681" s="7" t="s">
        <v>1010</v>
      </c>
      <c r="I7681" s="6" t="s">
        <v>9</v>
      </c>
      <c r="J7681" s="1"/>
      <c r="K7681" s="1"/>
      <c r="L7681" s="1"/>
      <c r="M7681" s="1"/>
      <c r="N7681" s="1"/>
      <c r="O7681" s="1"/>
      <c r="P7681" s="1"/>
      <c r="Q7681" s="12">
        <v>2556.998</v>
      </c>
      <c r="R7681" s="29">
        <f t="shared" si="364"/>
        <v>0</v>
      </c>
      <c r="S7681" t="str">
        <f t="shared" si="365"/>
        <v>OK</v>
      </c>
      <c r="T7681" s="10">
        <f>IFERROR(VLOOKUP(A7681,[1]!Tabla1[[#All],[Material]:[venta nueva]],38,FALSE),0)</f>
        <v>0</v>
      </c>
    </row>
    <row r="7682" spans="1:20" hidden="1" x14ac:dyDescent="0.35">
      <c r="A7682">
        <f t="shared" si="363"/>
        <v>1023409</v>
      </c>
      <c r="B7682" s="6" t="s">
        <v>1433</v>
      </c>
      <c r="C7682" s="7" t="s">
        <v>553</v>
      </c>
      <c r="D7682" s="7" t="s">
        <v>1097</v>
      </c>
      <c r="E7682" s="7" t="s">
        <v>1329</v>
      </c>
      <c r="F7682" s="7" t="s">
        <v>445</v>
      </c>
      <c r="G7682" s="7" t="s">
        <v>1074</v>
      </c>
      <c r="H7682" s="7" t="s">
        <v>1018</v>
      </c>
      <c r="I7682" s="6" t="s">
        <v>10</v>
      </c>
      <c r="J7682" s="1"/>
      <c r="K7682" s="1"/>
      <c r="L7682" s="1"/>
      <c r="M7682" s="1"/>
      <c r="N7682" s="1"/>
      <c r="O7682" s="1"/>
      <c r="P7682" s="1"/>
      <c r="Q7682" s="12">
        <v>18999.999</v>
      </c>
      <c r="R7682" s="29">
        <f t="shared" si="364"/>
        <v>0</v>
      </c>
      <c r="S7682" t="str">
        <f t="shared" si="365"/>
        <v>OK</v>
      </c>
      <c r="T7682" s="10">
        <f>IFERROR(VLOOKUP(A7682,[1]!Tabla1[[#All],[Material]:[venta nueva]],38,FALSE),0)</f>
        <v>0</v>
      </c>
    </row>
    <row r="7683" spans="1:20" hidden="1" x14ac:dyDescent="0.35">
      <c r="A7683">
        <f t="shared" si="363"/>
        <v>1023411</v>
      </c>
      <c r="B7683" s="6" t="s">
        <v>1433</v>
      </c>
      <c r="C7683" s="7" t="s">
        <v>553</v>
      </c>
      <c r="D7683" s="7" t="s">
        <v>1097</v>
      </c>
      <c r="E7683" s="7" t="s">
        <v>1312</v>
      </c>
      <c r="F7683" s="7" t="s">
        <v>1313</v>
      </c>
      <c r="G7683" s="7" t="s">
        <v>1076</v>
      </c>
      <c r="H7683" s="7" t="s">
        <v>1004</v>
      </c>
      <c r="I7683" s="6" t="s">
        <v>14</v>
      </c>
      <c r="J7683" s="1"/>
      <c r="K7683" s="1"/>
      <c r="L7683" s="1"/>
      <c r="M7683" s="1"/>
      <c r="N7683" s="1"/>
      <c r="O7683" s="1"/>
      <c r="P7683" s="1"/>
      <c r="Q7683" s="12">
        <v>72193.267999999996</v>
      </c>
      <c r="R7683" s="29">
        <f t="shared" si="364"/>
        <v>0</v>
      </c>
      <c r="S7683" t="str">
        <f t="shared" si="365"/>
        <v>OK</v>
      </c>
      <c r="T7683" s="10">
        <f>IFERROR(VLOOKUP(A7683,[1]!Tabla1[[#All],[Material]:[venta nueva]],38,FALSE),0)</f>
        <v>0</v>
      </c>
    </row>
    <row r="7684" spans="1:20" hidden="1" x14ac:dyDescent="0.35">
      <c r="A7684">
        <f t="shared" si="363"/>
        <v>1023419</v>
      </c>
      <c r="B7684" s="6" t="s">
        <v>1433</v>
      </c>
      <c r="C7684" s="7" t="s">
        <v>553</v>
      </c>
      <c r="D7684" s="7" t="s">
        <v>1097</v>
      </c>
      <c r="E7684" s="7" t="s">
        <v>1381</v>
      </c>
      <c r="F7684" s="7" t="s">
        <v>547</v>
      </c>
      <c r="G7684" s="7" t="s">
        <v>1078</v>
      </c>
      <c r="H7684" s="7" t="s">
        <v>1006</v>
      </c>
      <c r="I7684" s="6" t="s">
        <v>16</v>
      </c>
      <c r="J7684" s="1"/>
      <c r="K7684" s="1"/>
      <c r="L7684" s="1"/>
      <c r="M7684" s="1"/>
      <c r="N7684" s="1"/>
      <c r="O7684" s="1"/>
      <c r="P7684" s="1"/>
      <c r="Q7684" s="12">
        <v>19418.223000000002</v>
      </c>
      <c r="R7684" s="29">
        <f t="shared" si="364"/>
        <v>0</v>
      </c>
      <c r="S7684" t="str">
        <f t="shared" si="365"/>
        <v>OK</v>
      </c>
      <c r="T7684" s="10">
        <f>IFERROR(VLOOKUP(A7684,[1]!Tabla1[[#All],[Material]:[venta nueva]],38,FALSE),0)</f>
        <v>0</v>
      </c>
    </row>
    <row r="7685" spans="1:20" hidden="1" x14ac:dyDescent="0.35">
      <c r="A7685">
        <f t="shared" si="363"/>
        <v>1023420</v>
      </c>
      <c r="B7685" s="6" t="s">
        <v>1433</v>
      </c>
      <c r="C7685" s="7" t="s">
        <v>553</v>
      </c>
      <c r="D7685" s="7" t="s">
        <v>1097</v>
      </c>
      <c r="E7685" s="7" t="s">
        <v>1444</v>
      </c>
      <c r="F7685" s="7" t="s">
        <v>1445</v>
      </c>
      <c r="G7685" s="7" t="s">
        <v>1076</v>
      </c>
      <c r="H7685" s="7" t="s">
        <v>1022</v>
      </c>
      <c r="I7685" s="6" t="s">
        <v>11</v>
      </c>
      <c r="J7685" s="1"/>
      <c r="K7685" s="1"/>
      <c r="L7685" s="1"/>
      <c r="M7685" s="1"/>
      <c r="N7685" s="1"/>
      <c r="O7685" s="1"/>
      <c r="P7685" s="1"/>
      <c r="Q7685" s="12">
        <v>48739.909</v>
      </c>
      <c r="R7685" s="29">
        <f t="shared" si="364"/>
        <v>0</v>
      </c>
      <c r="S7685" t="str">
        <f t="shared" si="365"/>
        <v>OK</v>
      </c>
      <c r="T7685" s="10">
        <f>IFERROR(VLOOKUP(A7685,[1]!Tabla1[[#All],[Material]:[venta nueva]],38,FALSE),0)</f>
        <v>0</v>
      </c>
    </row>
    <row r="7686" spans="1:20" hidden="1" x14ac:dyDescent="0.35">
      <c r="A7686">
        <f t="shared" ref="A7686:A7749" si="366">+E7686*1</f>
        <v>1023433</v>
      </c>
      <c r="B7686" s="6" t="s">
        <v>1433</v>
      </c>
      <c r="C7686" s="7" t="s">
        <v>553</v>
      </c>
      <c r="D7686" s="7" t="s">
        <v>1097</v>
      </c>
      <c r="E7686" s="7" t="s">
        <v>1419</v>
      </c>
      <c r="F7686" s="7" t="s">
        <v>1420</v>
      </c>
      <c r="G7686" s="7" t="s">
        <v>1079</v>
      </c>
      <c r="H7686" s="7" t="s">
        <v>1007</v>
      </c>
      <c r="I7686" s="6" t="s">
        <v>11</v>
      </c>
      <c r="J7686" s="1"/>
      <c r="K7686" s="1"/>
      <c r="L7686" s="1"/>
      <c r="M7686" s="1"/>
      <c r="N7686" s="1"/>
      <c r="O7686" s="1"/>
      <c r="P7686" s="1"/>
      <c r="Q7686" s="12">
        <v>121466</v>
      </c>
      <c r="R7686" s="29">
        <f t="shared" si="364"/>
        <v>0</v>
      </c>
      <c r="S7686" t="str">
        <f t="shared" si="365"/>
        <v>OK</v>
      </c>
      <c r="T7686" s="10">
        <f>IFERROR(VLOOKUP(A7686,[1]!Tabla1[[#All],[Material]:[venta nueva]],38,FALSE),0)</f>
        <v>0</v>
      </c>
    </row>
    <row r="7687" spans="1:20" hidden="1" x14ac:dyDescent="0.35">
      <c r="A7687">
        <f t="shared" si="366"/>
        <v>1023435</v>
      </c>
      <c r="B7687" s="6" t="s">
        <v>1433</v>
      </c>
      <c r="C7687" s="7" t="s">
        <v>553</v>
      </c>
      <c r="D7687" s="7" t="s">
        <v>1097</v>
      </c>
      <c r="E7687" s="7" t="s">
        <v>1421</v>
      </c>
      <c r="F7687" s="7" t="s">
        <v>255</v>
      </c>
      <c r="G7687" s="7" t="s">
        <v>1087</v>
      </c>
      <c r="H7687" s="7" t="s">
        <v>1034</v>
      </c>
      <c r="I7687" s="6" t="s">
        <v>12</v>
      </c>
      <c r="J7687" s="1"/>
      <c r="K7687" s="1"/>
      <c r="L7687" s="1"/>
      <c r="M7687" s="1"/>
      <c r="N7687" s="1"/>
      <c r="O7687" s="1"/>
      <c r="P7687" s="1"/>
      <c r="Q7687" s="12">
        <v>315194.06099999999</v>
      </c>
      <c r="R7687" s="29">
        <f t="shared" si="364"/>
        <v>0</v>
      </c>
      <c r="S7687" t="str">
        <f t="shared" si="365"/>
        <v>OK</v>
      </c>
      <c r="T7687" s="10">
        <f>IFERROR(VLOOKUP(A7687,[1]!Tabla1[[#All],[Material]:[venta nueva]],38,FALSE),0)</f>
        <v>0</v>
      </c>
    </row>
    <row r="7688" spans="1:20" hidden="1" x14ac:dyDescent="0.35">
      <c r="A7688">
        <f t="shared" si="366"/>
        <v>1023436</v>
      </c>
      <c r="B7688" s="6" t="s">
        <v>1433</v>
      </c>
      <c r="C7688" s="7" t="s">
        <v>553</v>
      </c>
      <c r="D7688" s="7" t="s">
        <v>1097</v>
      </c>
      <c r="E7688" s="7" t="s">
        <v>1422</v>
      </c>
      <c r="F7688" s="7" t="s">
        <v>1423</v>
      </c>
      <c r="G7688" s="7" t="s">
        <v>1069</v>
      </c>
      <c r="H7688" s="7" t="s">
        <v>1033</v>
      </c>
      <c r="I7688" s="6" t="s">
        <v>11</v>
      </c>
      <c r="J7688" s="1"/>
      <c r="K7688" s="1"/>
      <c r="L7688" s="1"/>
      <c r="M7688" s="1"/>
      <c r="N7688" s="1"/>
      <c r="O7688" s="1"/>
      <c r="P7688" s="1"/>
      <c r="Q7688" s="12">
        <v>35575</v>
      </c>
      <c r="R7688" s="29">
        <f t="shared" si="364"/>
        <v>0</v>
      </c>
      <c r="S7688" t="str">
        <f t="shared" si="365"/>
        <v>OK</v>
      </c>
      <c r="T7688" s="10">
        <f>IFERROR(VLOOKUP(A7688,[1]!Tabla1[[#All],[Material]:[venta nueva]],38,FALSE),0)</f>
        <v>0</v>
      </c>
    </row>
    <row r="7689" spans="1:20" hidden="1" x14ac:dyDescent="0.35">
      <c r="A7689">
        <f t="shared" si="366"/>
        <v>1023438</v>
      </c>
      <c r="B7689" s="6" t="s">
        <v>1433</v>
      </c>
      <c r="C7689" s="7" t="s">
        <v>553</v>
      </c>
      <c r="D7689" s="7" t="s">
        <v>1097</v>
      </c>
      <c r="E7689" s="7" t="s">
        <v>1424</v>
      </c>
      <c r="F7689" s="7" t="s">
        <v>187</v>
      </c>
      <c r="G7689" s="7" t="s">
        <v>1069</v>
      </c>
      <c r="H7689" s="7" t="s">
        <v>1026</v>
      </c>
      <c r="I7689" s="6" t="s">
        <v>12</v>
      </c>
      <c r="J7689" s="1"/>
      <c r="K7689" s="1"/>
      <c r="L7689" s="1"/>
      <c r="M7689" s="1"/>
      <c r="N7689" s="1"/>
      <c r="O7689" s="1"/>
      <c r="P7689" s="1"/>
      <c r="Q7689" s="12">
        <v>150000.00200000001</v>
      </c>
      <c r="R7689" s="29">
        <f t="shared" si="364"/>
        <v>0</v>
      </c>
      <c r="S7689" t="str">
        <f t="shared" si="365"/>
        <v>OK</v>
      </c>
      <c r="T7689" s="10">
        <f>IFERROR(VLOOKUP(A7689,[1]!Tabla1[[#All],[Material]:[venta nueva]],38,FALSE),0)</f>
        <v>0</v>
      </c>
    </row>
    <row r="7690" spans="1:20" hidden="1" x14ac:dyDescent="0.35">
      <c r="A7690">
        <f t="shared" si="366"/>
        <v>1023439</v>
      </c>
      <c r="B7690" s="6" t="s">
        <v>1433</v>
      </c>
      <c r="C7690" s="7" t="s">
        <v>553</v>
      </c>
      <c r="D7690" s="7" t="s">
        <v>1097</v>
      </c>
      <c r="E7690" s="7" t="s">
        <v>1425</v>
      </c>
      <c r="F7690" s="7" t="s">
        <v>177</v>
      </c>
      <c r="G7690" s="7" t="s">
        <v>1084</v>
      </c>
      <c r="H7690" s="7" t="s">
        <v>1032</v>
      </c>
      <c r="I7690" s="6" t="s">
        <v>12</v>
      </c>
      <c r="J7690" s="1"/>
      <c r="K7690" s="1"/>
      <c r="L7690" s="1"/>
      <c r="M7690" s="1"/>
      <c r="N7690" s="1"/>
      <c r="O7690" s="1"/>
      <c r="P7690" s="1"/>
      <c r="Q7690" s="12">
        <v>99999.998999999996</v>
      </c>
      <c r="R7690" s="29">
        <f t="shared" si="364"/>
        <v>0</v>
      </c>
      <c r="S7690" t="str">
        <f t="shared" si="365"/>
        <v>OK</v>
      </c>
      <c r="T7690" s="10">
        <f>IFERROR(VLOOKUP(A7690,[1]!Tabla1[[#All],[Material]:[venta nueva]],38,FALSE),0)</f>
        <v>0</v>
      </c>
    </row>
    <row r="7691" spans="1:20" hidden="1" x14ac:dyDescent="0.35">
      <c r="A7691">
        <f t="shared" si="366"/>
        <v>1030545</v>
      </c>
      <c r="B7691" s="6" t="s">
        <v>1433</v>
      </c>
      <c r="C7691" s="7" t="s">
        <v>659</v>
      </c>
      <c r="D7691" s="7" t="s">
        <v>1095</v>
      </c>
      <c r="E7691" s="7" t="s">
        <v>917</v>
      </c>
      <c r="F7691" s="7" t="s">
        <v>918</v>
      </c>
      <c r="G7691" s="7" t="s">
        <v>1093</v>
      </c>
      <c r="H7691" s="7" t="s">
        <v>1059</v>
      </c>
      <c r="I7691" s="6" t="s">
        <v>11</v>
      </c>
      <c r="J7691" s="1"/>
      <c r="K7691" s="1"/>
      <c r="L7691" s="1"/>
      <c r="M7691" s="1"/>
      <c r="N7691" s="1"/>
      <c r="O7691" s="1"/>
      <c r="P7691" s="1">
        <v>48000</v>
      </c>
      <c r="Q7691" s="12"/>
      <c r="R7691" s="29">
        <f t="shared" si="364"/>
        <v>-48000</v>
      </c>
      <c r="S7691" t="str">
        <f t="shared" si="365"/>
        <v>Pendiente de ingreso</v>
      </c>
      <c r="T7691" s="10">
        <f>IFERROR(VLOOKUP(A7691,[1]!Tabla1[[#All],[Material]:[venta nueva]],38,FALSE),0)</f>
        <v>0</v>
      </c>
    </row>
    <row r="7692" spans="1:20" hidden="1" x14ac:dyDescent="0.35">
      <c r="A7692">
        <f t="shared" si="366"/>
        <v>1030720</v>
      </c>
      <c r="B7692" s="6" t="s">
        <v>1433</v>
      </c>
      <c r="C7692" s="7" t="s">
        <v>659</v>
      </c>
      <c r="D7692" s="7" t="s">
        <v>1095</v>
      </c>
      <c r="E7692" s="7" t="s">
        <v>942</v>
      </c>
      <c r="F7692" s="7" t="s">
        <v>943</v>
      </c>
      <c r="G7692" s="7" t="s">
        <v>1081</v>
      </c>
      <c r="H7692" s="7" t="s">
        <v>1050</v>
      </c>
      <c r="I7692" s="6" t="s">
        <v>11</v>
      </c>
      <c r="J7692" s="1"/>
      <c r="K7692" s="1"/>
      <c r="L7692" s="1"/>
      <c r="M7692" s="1"/>
      <c r="N7692" s="1"/>
      <c r="O7692" s="1"/>
      <c r="P7692" s="1">
        <v>24000</v>
      </c>
      <c r="Q7692" s="12"/>
      <c r="R7692" s="29">
        <f t="shared" si="364"/>
        <v>-24000</v>
      </c>
      <c r="S7692" t="str">
        <f t="shared" si="365"/>
        <v>Pendiente de ingreso</v>
      </c>
      <c r="T7692" s="10">
        <f>IFERROR(VLOOKUP(A7692,[1]!Tabla1[[#All],[Material]:[venta nueva]],38,FALSE),0)</f>
        <v>0</v>
      </c>
    </row>
    <row r="7693" spans="1:20" hidden="1" x14ac:dyDescent="0.35">
      <c r="A7693">
        <f t="shared" si="366"/>
        <v>1030802</v>
      </c>
      <c r="B7693" s="6" t="s">
        <v>1433</v>
      </c>
      <c r="C7693" s="7" t="s">
        <v>659</v>
      </c>
      <c r="D7693" s="7" t="s">
        <v>1095</v>
      </c>
      <c r="E7693" s="7" t="s">
        <v>976</v>
      </c>
      <c r="F7693" s="7" t="s">
        <v>977</v>
      </c>
      <c r="G7693" s="7" t="s">
        <v>1063</v>
      </c>
      <c r="H7693" s="7" t="s">
        <v>1063</v>
      </c>
      <c r="I7693" s="6" t="s">
        <v>10</v>
      </c>
      <c r="J7693" s="1"/>
      <c r="K7693" s="1"/>
      <c r="L7693" s="1"/>
      <c r="M7693" s="1"/>
      <c r="N7693" s="1"/>
      <c r="O7693" s="1"/>
      <c r="P7693" s="1">
        <v>144000</v>
      </c>
      <c r="Q7693" s="12"/>
      <c r="R7693" s="29">
        <f t="shared" si="364"/>
        <v>-144000</v>
      </c>
      <c r="S7693" t="str">
        <f t="shared" si="365"/>
        <v>Pendiente de ingreso</v>
      </c>
      <c r="T7693" s="10">
        <f>IFERROR(VLOOKUP(A7693,[1]!Tabla1[[#All],[Material]:[venta nueva]],38,FALSE),0)</f>
        <v>0</v>
      </c>
    </row>
    <row r="7694" spans="1:20" hidden="1" x14ac:dyDescent="0.35">
      <c r="A7694">
        <f t="shared" si="366"/>
        <v>1030817</v>
      </c>
      <c r="B7694" s="6" t="s">
        <v>1433</v>
      </c>
      <c r="C7694" s="7" t="s">
        <v>659</v>
      </c>
      <c r="D7694" s="7" t="s">
        <v>1095</v>
      </c>
      <c r="E7694" s="7" t="s">
        <v>1362</v>
      </c>
      <c r="F7694" s="7" t="s">
        <v>857</v>
      </c>
      <c r="G7694" s="7" t="s">
        <v>1089</v>
      </c>
      <c r="H7694" s="7" t="s">
        <v>1049</v>
      </c>
      <c r="I7694" s="6" t="s">
        <v>11</v>
      </c>
      <c r="J7694" s="1"/>
      <c r="K7694" s="1"/>
      <c r="L7694" s="1"/>
      <c r="M7694" s="1"/>
      <c r="N7694" s="1"/>
      <c r="O7694" s="1"/>
      <c r="P7694" s="1">
        <v>48000</v>
      </c>
      <c r="Q7694" s="12"/>
      <c r="R7694" s="29">
        <f t="shared" si="364"/>
        <v>-48000</v>
      </c>
      <c r="S7694" t="str">
        <f t="shared" si="365"/>
        <v>Pendiente de ingreso</v>
      </c>
      <c r="T7694" s="10">
        <f>IFERROR(VLOOKUP(A7694,[1]!Tabla1[[#All],[Material]:[venta nueva]],38,FALSE),0)</f>
        <v>0</v>
      </c>
    </row>
    <row r="7695" spans="1:20" hidden="1" x14ac:dyDescent="0.35">
      <c r="A7695">
        <f t="shared" si="366"/>
        <v>1030224</v>
      </c>
      <c r="B7695" s="6" t="s">
        <v>1433</v>
      </c>
      <c r="C7695" s="7" t="s">
        <v>659</v>
      </c>
      <c r="D7695" s="7" t="s">
        <v>1096</v>
      </c>
      <c r="E7695" s="7" t="s">
        <v>856</v>
      </c>
      <c r="F7695" s="7" t="s">
        <v>857</v>
      </c>
      <c r="G7695" s="7" t="s">
        <v>1089</v>
      </c>
      <c r="H7695" s="7" t="s">
        <v>1049</v>
      </c>
      <c r="I7695" s="6" t="s">
        <v>9</v>
      </c>
      <c r="J7695" s="1">
        <v>10525</v>
      </c>
      <c r="K7695" s="1">
        <v>0</v>
      </c>
      <c r="L7695" s="1">
        <v>10525</v>
      </c>
      <c r="M7695" s="1">
        <v>10525</v>
      </c>
      <c r="N7695" s="1">
        <v>1475</v>
      </c>
      <c r="O7695" s="1">
        <v>12000</v>
      </c>
      <c r="P7695" s="1">
        <v>12000</v>
      </c>
      <c r="Q7695" s="12"/>
      <c r="R7695" s="29">
        <f t="shared" si="364"/>
        <v>0</v>
      </c>
      <c r="S7695" t="str">
        <f t="shared" si="365"/>
        <v>OK</v>
      </c>
      <c r="T7695" s="10">
        <f>IFERROR(VLOOKUP(A7695,[1]!Tabla1[[#All],[Material]:[venta nueva]],38,FALSE),0)</f>
        <v>0</v>
      </c>
    </row>
    <row r="7696" spans="1:20" hidden="1" x14ac:dyDescent="0.35">
      <c r="A7696">
        <f t="shared" si="366"/>
        <v>1030228</v>
      </c>
      <c r="B7696" s="6" t="s">
        <v>1433</v>
      </c>
      <c r="C7696" s="7" t="s">
        <v>659</v>
      </c>
      <c r="D7696" s="7" t="s">
        <v>1096</v>
      </c>
      <c r="E7696" s="7" t="s">
        <v>1139</v>
      </c>
      <c r="F7696" s="7" t="s">
        <v>1140</v>
      </c>
      <c r="G7696" s="7" t="s">
        <v>1093</v>
      </c>
      <c r="H7696" s="7" t="s">
        <v>1059</v>
      </c>
      <c r="I7696" s="6" t="s">
        <v>8</v>
      </c>
      <c r="J7696" s="1"/>
      <c r="K7696" s="1"/>
      <c r="L7696" s="1"/>
      <c r="M7696" s="1"/>
      <c r="N7696" s="1"/>
      <c r="O7696" s="1"/>
      <c r="P7696" s="1">
        <v>162.99700000000001</v>
      </c>
      <c r="Q7696" s="12"/>
      <c r="R7696" s="29">
        <f t="shared" si="364"/>
        <v>-162.99700000000001</v>
      </c>
      <c r="S7696" t="str">
        <f t="shared" si="365"/>
        <v>Pendiente de ingreso</v>
      </c>
      <c r="T7696" s="10">
        <f>IFERROR(VLOOKUP(A7696,[1]!Tabla1[[#All],[Material]:[venta nueva]],38,FALSE),0)</f>
        <v>0</v>
      </c>
    </row>
    <row r="7697" spans="1:20" hidden="1" x14ac:dyDescent="0.35">
      <c r="A7697">
        <f t="shared" si="366"/>
        <v>1030239</v>
      </c>
      <c r="B7697" s="6" t="s">
        <v>1433</v>
      </c>
      <c r="C7697" s="7" t="s">
        <v>659</v>
      </c>
      <c r="D7697" s="7" t="s">
        <v>1096</v>
      </c>
      <c r="E7697" s="7" t="s">
        <v>860</v>
      </c>
      <c r="F7697" s="7" t="s">
        <v>861</v>
      </c>
      <c r="G7697" s="7" t="s">
        <v>1068</v>
      </c>
      <c r="H7697" s="7" t="s">
        <v>1051</v>
      </c>
      <c r="I7697" s="6" t="s">
        <v>8</v>
      </c>
      <c r="J7697" s="1">
        <v>-214</v>
      </c>
      <c r="K7697" s="1">
        <v>24213</v>
      </c>
      <c r="L7697" s="1">
        <v>24000</v>
      </c>
      <c r="M7697" s="1">
        <v>-214</v>
      </c>
      <c r="N7697" s="1">
        <v>24213</v>
      </c>
      <c r="O7697" s="1">
        <v>24000</v>
      </c>
      <c r="P7697" s="1">
        <v>23995.017</v>
      </c>
      <c r="Q7697" s="12"/>
      <c r="R7697" s="29">
        <f t="shared" si="364"/>
        <v>4.9830000000001746</v>
      </c>
      <c r="S7697" t="str">
        <f t="shared" si="365"/>
        <v>Sobre ingreso</v>
      </c>
      <c r="T7697" s="10">
        <f>IFERROR(VLOOKUP(A7697,[1]!Tabla1[[#All],[Material]:[venta nueva]],38,FALSE),0)</f>
        <v>0</v>
      </c>
    </row>
    <row r="7698" spans="1:20" hidden="1" x14ac:dyDescent="0.35">
      <c r="A7698">
        <f t="shared" si="366"/>
        <v>1030265</v>
      </c>
      <c r="B7698" s="6" t="s">
        <v>1433</v>
      </c>
      <c r="C7698" s="7" t="s">
        <v>659</v>
      </c>
      <c r="D7698" s="7" t="s">
        <v>1096</v>
      </c>
      <c r="E7698" s="7" t="s">
        <v>862</v>
      </c>
      <c r="F7698" s="7" t="s">
        <v>863</v>
      </c>
      <c r="G7698" s="7" t="s">
        <v>1090</v>
      </c>
      <c r="H7698" s="7" t="s">
        <v>1052</v>
      </c>
      <c r="I7698" s="6" t="s">
        <v>9</v>
      </c>
      <c r="J7698" s="1">
        <v>-49200</v>
      </c>
      <c r="K7698" s="1">
        <v>49200</v>
      </c>
      <c r="L7698" s="1">
        <v>0</v>
      </c>
      <c r="M7698" s="1">
        <v>-49200</v>
      </c>
      <c r="N7698" s="1">
        <v>49200</v>
      </c>
      <c r="O7698" s="1">
        <v>0</v>
      </c>
      <c r="P7698" s="1"/>
      <c r="Q7698" s="12"/>
      <c r="R7698" s="29">
        <f t="shared" si="364"/>
        <v>0</v>
      </c>
      <c r="S7698" t="str">
        <f t="shared" si="365"/>
        <v>OK</v>
      </c>
      <c r="T7698" s="10">
        <f>IFERROR(VLOOKUP(A7698,[1]!Tabla1[[#All],[Material]:[venta nueva]],38,FALSE),0)</f>
        <v>0</v>
      </c>
    </row>
    <row r="7699" spans="1:20" hidden="1" x14ac:dyDescent="0.35">
      <c r="A7699">
        <f t="shared" si="366"/>
        <v>1030279</v>
      </c>
      <c r="B7699" s="6" t="s">
        <v>1433</v>
      </c>
      <c r="C7699" s="7" t="s">
        <v>659</v>
      </c>
      <c r="D7699" s="7" t="s">
        <v>1096</v>
      </c>
      <c r="E7699" s="7" t="s">
        <v>1204</v>
      </c>
      <c r="F7699" s="7" t="s">
        <v>1205</v>
      </c>
      <c r="G7699" s="7" t="s">
        <v>1093</v>
      </c>
      <c r="H7699" s="7" t="s">
        <v>1059</v>
      </c>
      <c r="I7699" s="6" t="s">
        <v>9</v>
      </c>
      <c r="J7699" s="1">
        <v>-26400</v>
      </c>
      <c r="K7699" s="1">
        <v>21600</v>
      </c>
      <c r="L7699" s="1">
        <v>0</v>
      </c>
      <c r="M7699" s="1">
        <v>-26400</v>
      </c>
      <c r="N7699" s="1">
        <v>21600</v>
      </c>
      <c r="O7699" s="1">
        <v>0</v>
      </c>
      <c r="P7699" s="1"/>
      <c r="Q7699" s="12"/>
      <c r="R7699" s="29">
        <f t="shared" si="364"/>
        <v>0</v>
      </c>
      <c r="S7699" t="str">
        <f t="shared" si="365"/>
        <v>OK</v>
      </c>
      <c r="T7699" s="10">
        <f>IFERROR(VLOOKUP(A7699,[1]!Tabla1[[#All],[Material]:[venta nueva]],38,FALSE),0)</f>
        <v>0</v>
      </c>
    </row>
    <row r="7700" spans="1:20" hidden="1" x14ac:dyDescent="0.35">
      <c r="A7700">
        <f t="shared" si="366"/>
        <v>1030321</v>
      </c>
      <c r="B7700" s="6" t="s">
        <v>1433</v>
      </c>
      <c r="C7700" s="7" t="s">
        <v>659</v>
      </c>
      <c r="D7700" s="7" t="s">
        <v>1096</v>
      </c>
      <c r="E7700" s="7" t="s">
        <v>866</v>
      </c>
      <c r="F7700" s="7" t="s">
        <v>867</v>
      </c>
      <c r="G7700" s="7" t="s">
        <v>1091</v>
      </c>
      <c r="H7700" s="7" t="s">
        <v>1054</v>
      </c>
      <c r="I7700" s="6" t="s">
        <v>8</v>
      </c>
      <c r="J7700" s="1">
        <v>-1421</v>
      </c>
      <c r="K7700" s="1">
        <v>4320</v>
      </c>
      <c r="L7700" s="1">
        <v>2899</v>
      </c>
      <c r="M7700" s="1">
        <v>-1421</v>
      </c>
      <c r="N7700" s="1">
        <v>4320</v>
      </c>
      <c r="O7700" s="1">
        <v>2899</v>
      </c>
      <c r="P7700" s="1">
        <v>2910.4</v>
      </c>
      <c r="Q7700" s="12"/>
      <c r="R7700" s="29">
        <f t="shared" si="364"/>
        <v>-11.400000000000091</v>
      </c>
      <c r="S7700" t="str">
        <f t="shared" si="365"/>
        <v>Pendiente de ingreso</v>
      </c>
      <c r="T7700" s="10">
        <f>IFERROR(VLOOKUP(A7700,[1]!Tabla1[[#All],[Material]:[venta nueva]],38,FALSE),0)</f>
        <v>0</v>
      </c>
    </row>
    <row r="7701" spans="1:20" hidden="1" x14ac:dyDescent="0.35">
      <c r="A7701">
        <f t="shared" si="366"/>
        <v>1030337</v>
      </c>
      <c r="B7701" s="6" t="s">
        <v>1433</v>
      </c>
      <c r="C7701" s="7" t="s">
        <v>659</v>
      </c>
      <c r="D7701" s="7" t="s">
        <v>1096</v>
      </c>
      <c r="E7701" s="7" t="s">
        <v>873</v>
      </c>
      <c r="F7701" s="7" t="s">
        <v>874</v>
      </c>
      <c r="G7701" s="7" t="s">
        <v>1090</v>
      </c>
      <c r="H7701" s="7" t="s">
        <v>1052</v>
      </c>
      <c r="I7701" s="6" t="s">
        <v>10</v>
      </c>
      <c r="J7701" s="1">
        <v>15240</v>
      </c>
      <c r="K7701" s="1">
        <v>320760</v>
      </c>
      <c r="L7701" s="1">
        <v>336000</v>
      </c>
      <c r="M7701" s="1">
        <v>15240</v>
      </c>
      <c r="N7701" s="1">
        <v>320760</v>
      </c>
      <c r="O7701" s="1">
        <v>336000</v>
      </c>
      <c r="P7701" s="1">
        <v>336000</v>
      </c>
      <c r="Q7701" s="12"/>
      <c r="R7701" s="29">
        <f t="shared" si="364"/>
        <v>0</v>
      </c>
      <c r="S7701" t="str">
        <f t="shared" si="365"/>
        <v>OK</v>
      </c>
      <c r="T7701" s="10">
        <f>IFERROR(VLOOKUP(A7701,[1]!Tabla1[[#All],[Material]:[venta nueva]],38,FALSE),0)</f>
        <v>0</v>
      </c>
    </row>
    <row r="7702" spans="1:20" hidden="1" x14ac:dyDescent="0.35">
      <c r="A7702">
        <f t="shared" si="366"/>
        <v>1030355</v>
      </c>
      <c r="B7702" s="6" t="s">
        <v>1433</v>
      </c>
      <c r="C7702" s="7" t="s">
        <v>659</v>
      </c>
      <c r="D7702" s="7" t="s">
        <v>1096</v>
      </c>
      <c r="E7702" s="7" t="s">
        <v>875</v>
      </c>
      <c r="F7702" s="7" t="s">
        <v>876</v>
      </c>
      <c r="G7702" s="7" t="s">
        <v>1092</v>
      </c>
      <c r="H7702" s="7" t="s">
        <v>1055</v>
      </c>
      <c r="I7702" s="6" t="s">
        <v>9</v>
      </c>
      <c r="J7702" s="1">
        <v>-2969</v>
      </c>
      <c r="K7702" s="1">
        <v>69000</v>
      </c>
      <c r="L7702" s="1">
        <v>66031</v>
      </c>
      <c r="M7702" s="1">
        <v>-2969</v>
      </c>
      <c r="N7702" s="1">
        <v>69000</v>
      </c>
      <c r="O7702" s="1">
        <v>66031</v>
      </c>
      <c r="P7702" s="1">
        <v>60000</v>
      </c>
      <c r="Q7702" s="12"/>
      <c r="R7702" s="29">
        <f t="shared" si="364"/>
        <v>6031</v>
      </c>
      <c r="S7702" t="str">
        <f t="shared" si="365"/>
        <v>Sobre ingreso</v>
      </c>
      <c r="T7702" s="10">
        <f>IFERROR(VLOOKUP(A7702,[1]!Tabla1[[#All],[Material]:[venta nueva]],38,FALSE),0)</f>
        <v>0</v>
      </c>
    </row>
    <row r="7703" spans="1:20" hidden="1" x14ac:dyDescent="0.35">
      <c r="A7703">
        <f t="shared" si="366"/>
        <v>1030358</v>
      </c>
      <c r="B7703" s="6" t="s">
        <v>1433</v>
      </c>
      <c r="C7703" s="7" t="s">
        <v>659</v>
      </c>
      <c r="D7703" s="7" t="s">
        <v>1096</v>
      </c>
      <c r="E7703" s="7" t="s">
        <v>1182</v>
      </c>
      <c r="F7703" s="7" t="s">
        <v>1183</v>
      </c>
      <c r="G7703" s="7" t="s">
        <v>1068</v>
      </c>
      <c r="H7703" s="7" t="s">
        <v>1184</v>
      </c>
      <c r="I7703" s="6" t="s">
        <v>14</v>
      </c>
      <c r="J7703" s="1">
        <v>0</v>
      </c>
      <c r="K7703" s="1">
        <v>170</v>
      </c>
      <c r="L7703" s="1">
        <v>0</v>
      </c>
      <c r="M7703" s="1">
        <v>0</v>
      </c>
      <c r="N7703" s="1">
        <v>170</v>
      </c>
      <c r="O7703" s="1">
        <v>0</v>
      </c>
      <c r="P7703" s="1"/>
      <c r="Q7703" s="12"/>
      <c r="R7703" s="29">
        <f t="shared" si="364"/>
        <v>0</v>
      </c>
      <c r="S7703" t="str">
        <f t="shared" si="365"/>
        <v>OK</v>
      </c>
      <c r="T7703" s="10">
        <f>IFERROR(VLOOKUP(A7703,[1]!Tabla1[[#All],[Material]:[venta nueva]],38,FALSE),0)</f>
        <v>0</v>
      </c>
    </row>
    <row r="7704" spans="1:20" hidden="1" x14ac:dyDescent="0.35">
      <c r="A7704">
        <f t="shared" si="366"/>
        <v>1030360</v>
      </c>
      <c r="B7704" s="6" t="s">
        <v>1433</v>
      </c>
      <c r="C7704" s="7" t="s">
        <v>659</v>
      </c>
      <c r="D7704" s="7" t="s">
        <v>1096</v>
      </c>
      <c r="E7704" s="7" t="s">
        <v>877</v>
      </c>
      <c r="F7704" s="7" t="s">
        <v>878</v>
      </c>
      <c r="G7704" s="7" t="s">
        <v>1091</v>
      </c>
      <c r="H7704" s="7" t="s">
        <v>1054</v>
      </c>
      <c r="I7704" s="6" t="s">
        <v>8</v>
      </c>
      <c r="J7704" s="1">
        <v>-2318</v>
      </c>
      <c r="K7704" s="1">
        <v>4920</v>
      </c>
      <c r="L7704" s="1">
        <v>2602</v>
      </c>
      <c r="M7704" s="1">
        <v>-2318</v>
      </c>
      <c r="N7704" s="1">
        <v>4920</v>
      </c>
      <c r="O7704" s="1">
        <v>2602</v>
      </c>
      <c r="P7704" s="1">
        <v>3454.4</v>
      </c>
      <c r="Q7704" s="12"/>
      <c r="R7704" s="29">
        <f t="shared" si="364"/>
        <v>-852.40000000000009</v>
      </c>
      <c r="S7704" t="str">
        <f t="shared" si="365"/>
        <v>Pendiente de ingreso</v>
      </c>
      <c r="T7704" s="10">
        <f>IFERROR(VLOOKUP(A7704,[1]!Tabla1[[#All],[Material]:[venta nueva]],38,FALSE),0)</f>
        <v>0</v>
      </c>
    </row>
    <row r="7705" spans="1:20" hidden="1" x14ac:dyDescent="0.35">
      <c r="A7705">
        <f t="shared" si="366"/>
        <v>1030366</v>
      </c>
      <c r="B7705" s="6" t="s">
        <v>1433</v>
      </c>
      <c r="C7705" s="7" t="s">
        <v>659</v>
      </c>
      <c r="D7705" s="7" t="s">
        <v>1096</v>
      </c>
      <c r="E7705" s="7" t="s">
        <v>879</v>
      </c>
      <c r="F7705" s="7" t="s">
        <v>880</v>
      </c>
      <c r="G7705" s="7" t="s">
        <v>1091</v>
      </c>
      <c r="H7705" s="7" t="s">
        <v>1054</v>
      </c>
      <c r="I7705" s="6" t="s">
        <v>8</v>
      </c>
      <c r="J7705" s="1">
        <v>-1038</v>
      </c>
      <c r="K7705" s="1">
        <v>840</v>
      </c>
      <c r="L7705" s="1">
        <v>0</v>
      </c>
      <c r="M7705" s="1">
        <v>-1038</v>
      </c>
      <c r="N7705" s="1">
        <v>840</v>
      </c>
      <c r="O7705" s="1">
        <v>0</v>
      </c>
      <c r="P7705" s="1"/>
      <c r="Q7705" s="12"/>
      <c r="R7705" s="29">
        <f t="shared" si="364"/>
        <v>0</v>
      </c>
      <c r="S7705" t="str">
        <f t="shared" si="365"/>
        <v>OK</v>
      </c>
      <c r="T7705" s="10">
        <f>IFERROR(VLOOKUP(A7705,[1]!Tabla1[[#All],[Material]:[venta nueva]],38,FALSE),0)</f>
        <v>0</v>
      </c>
    </row>
    <row r="7706" spans="1:20" hidden="1" x14ac:dyDescent="0.35">
      <c r="A7706">
        <f t="shared" si="366"/>
        <v>1030370</v>
      </c>
      <c r="B7706" s="6" t="s">
        <v>1433</v>
      </c>
      <c r="C7706" s="7" t="s">
        <v>659</v>
      </c>
      <c r="D7706" s="7" t="s">
        <v>1096</v>
      </c>
      <c r="E7706" s="7" t="s">
        <v>881</v>
      </c>
      <c r="F7706" s="7" t="s">
        <v>882</v>
      </c>
      <c r="G7706" s="7" t="s">
        <v>1081</v>
      </c>
      <c r="H7706" s="7" t="s">
        <v>1056</v>
      </c>
      <c r="I7706" s="6" t="s">
        <v>8</v>
      </c>
      <c r="J7706" s="1">
        <v>578</v>
      </c>
      <c r="K7706" s="1">
        <v>0</v>
      </c>
      <c r="L7706" s="1">
        <v>0</v>
      </c>
      <c r="M7706" s="1">
        <v>578</v>
      </c>
      <c r="N7706" s="1">
        <v>11442</v>
      </c>
      <c r="O7706" s="1">
        <v>12020</v>
      </c>
      <c r="P7706" s="1">
        <v>12020.188</v>
      </c>
      <c r="Q7706" s="12"/>
      <c r="R7706" s="29">
        <f t="shared" si="364"/>
        <v>-0.18800000000010186</v>
      </c>
      <c r="S7706" t="str">
        <f t="shared" si="365"/>
        <v>Pendiente de ingreso</v>
      </c>
      <c r="T7706" s="10">
        <f>IFERROR(VLOOKUP(A7706,[1]!Tabla1[[#All],[Material]:[venta nueva]],38,FALSE),0)</f>
        <v>0</v>
      </c>
    </row>
    <row r="7707" spans="1:20" hidden="1" x14ac:dyDescent="0.35">
      <c r="A7707">
        <f t="shared" si="366"/>
        <v>1030376</v>
      </c>
      <c r="B7707" s="6" t="s">
        <v>1433</v>
      </c>
      <c r="C7707" s="7" t="s">
        <v>659</v>
      </c>
      <c r="D7707" s="7" t="s">
        <v>1096</v>
      </c>
      <c r="E7707" s="7" t="s">
        <v>883</v>
      </c>
      <c r="F7707" s="7" t="s">
        <v>884</v>
      </c>
      <c r="G7707" s="7" t="s">
        <v>1091</v>
      </c>
      <c r="H7707" s="7" t="s">
        <v>1054</v>
      </c>
      <c r="I7707" s="6" t="s">
        <v>8</v>
      </c>
      <c r="J7707" s="1">
        <v>3770</v>
      </c>
      <c r="K7707" s="1">
        <v>5520</v>
      </c>
      <c r="L7707" s="1">
        <v>9290</v>
      </c>
      <c r="M7707" s="1">
        <v>3770</v>
      </c>
      <c r="N7707" s="1">
        <v>5520</v>
      </c>
      <c r="O7707" s="1">
        <v>9290</v>
      </c>
      <c r="P7707" s="1">
        <v>9300</v>
      </c>
      <c r="Q7707" s="12"/>
      <c r="R7707" s="29">
        <f t="shared" si="364"/>
        <v>-10</v>
      </c>
      <c r="S7707" t="str">
        <f t="shared" si="365"/>
        <v>Pendiente de ingreso</v>
      </c>
      <c r="T7707" s="10">
        <f>IFERROR(VLOOKUP(A7707,[1]!Tabla1[[#All],[Material]:[venta nueva]],38,FALSE),0)</f>
        <v>0</v>
      </c>
    </row>
    <row r="7708" spans="1:20" hidden="1" x14ac:dyDescent="0.35">
      <c r="A7708">
        <f t="shared" si="366"/>
        <v>1030378</v>
      </c>
      <c r="B7708" s="6" t="s">
        <v>1433</v>
      </c>
      <c r="C7708" s="7" t="s">
        <v>659</v>
      </c>
      <c r="D7708" s="7" t="s">
        <v>1096</v>
      </c>
      <c r="E7708" s="7" t="s">
        <v>885</v>
      </c>
      <c r="F7708" s="7" t="s">
        <v>886</v>
      </c>
      <c r="G7708" s="7" t="s">
        <v>1065</v>
      </c>
      <c r="H7708" s="7" t="s">
        <v>989</v>
      </c>
      <c r="I7708" s="6" t="s">
        <v>9</v>
      </c>
      <c r="J7708" s="1">
        <v>-1800</v>
      </c>
      <c r="K7708" s="1">
        <v>0</v>
      </c>
      <c r="L7708" s="1">
        <v>0</v>
      </c>
      <c r="M7708" s="1">
        <v>-1800</v>
      </c>
      <c r="N7708" s="1">
        <v>0</v>
      </c>
      <c r="O7708" s="1">
        <v>0</v>
      </c>
      <c r="P7708" s="1"/>
      <c r="Q7708" s="12"/>
      <c r="R7708" s="29">
        <f t="shared" si="364"/>
        <v>0</v>
      </c>
      <c r="S7708" t="str">
        <f t="shared" si="365"/>
        <v>OK</v>
      </c>
      <c r="T7708" s="10">
        <f>IFERROR(VLOOKUP(A7708,[1]!Tabla1[[#All],[Material]:[venta nueva]],38,FALSE),0)</f>
        <v>0</v>
      </c>
    </row>
    <row r="7709" spans="1:20" hidden="1" x14ac:dyDescent="0.35">
      <c r="A7709">
        <f t="shared" si="366"/>
        <v>1030379</v>
      </c>
      <c r="B7709" s="6" t="s">
        <v>1433</v>
      </c>
      <c r="C7709" s="7" t="s">
        <v>659</v>
      </c>
      <c r="D7709" s="7" t="s">
        <v>1096</v>
      </c>
      <c r="E7709" s="7" t="s">
        <v>887</v>
      </c>
      <c r="F7709" s="7" t="s">
        <v>888</v>
      </c>
      <c r="G7709" s="7" t="s">
        <v>1090</v>
      </c>
      <c r="H7709" s="7" t="s">
        <v>1052</v>
      </c>
      <c r="I7709" s="6" t="s">
        <v>8</v>
      </c>
      <c r="J7709" s="1">
        <v>69407</v>
      </c>
      <c r="K7709" s="1">
        <v>626594</v>
      </c>
      <c r="L7709" s="1">
        <v>696000</v>
      </c>
      <c r="M7709" s="1">
        <v>117407</v>
      </c>
      <c r="N7709" s="1">
        <v>626634</v>
      </c>
      <c r="O7709" s="1">
        <v>744040</v>
      </c>
      <c r="P7709" s="1">
        <v>768143.78399999999</v>
      </c>
      <c r="Q7709" s="12"/>
      <c r="R7709" s="29">
        <f t="shared" si="364"/>
        <v>-24103.783999999985</v>
      </c>
      <c r="S7709" t="str">
        <f t="shared" si="365"/>
        <v>Pendiente de ingreso</v>
      </c>
      <c r="T7709" s="10">
        <f>IFERROR(VLOOKUP(A7709,[1]!Tabla1[[#All],[Material]:[venta nueva]],38,FALSE),0)</f>
        <v>0</v>
      </c>
    </row>
    <row r="7710" spans="1:20" hidden="1" x14ac:dyDescent="0.35">
      <c r="A7710">
        <f t="shared" si="366"/>
        <v>1030388</v>
      </c>
      <c r="B7710" s="6" t="s">
        <v>1433</v>
      </c>
      <c r="C7710" s="7" t="s">
        <v>659</v>
      </c>
      <c r="D7710" s="7" t="s">
        <v>1096</v>
      </c>
      <c r="E7710" s="7" t="s">
        <v>889</v>
      </c>
      <c r="F7710" s="7" t="s">
        <v>890</v>
      </c>
      <c r="G7710" s="7" t="s">
        <v>1072</v>
      </c>
      <c r="H7710" s="7" t="s">
        <v>993</v>
      </c>
      <c r="I7710" s="6" t="s">
        <v>14</v>
      </c>
      <c r="J7710" s="1">
        <v>-8969</v>
      </c>
      <c r="K7710" s="1">
        <v>32969</v>
      </c>
      <c r="L7710" s="1">
        <v>24000</v>
      </c>
      <c r="M7710" s="1">
        <v>-8969</v>
      </c>
      <c r="N7710" s="1">
        <v>32969</v>
      </c>
      <c r="O7710" s="1">
        <v>24000</v>
      </c>
      <c r="P7710" s="1">
        <v>24000</v>
      </c>
      <c r="Q7710" s="12"/>
      <c r="R7710" s="29">
        <f t="shared" si="364"/>
        <v>0</v>
      </c>
      <c r="S7710" t="str">
        <f t="shared" si="365"/>
        <v>OK</v>
      </c>
      <c r="T7710" s="10">
        <f>IFERROR(VLOOKUP(A7710,[1]!Tabla1[[#All],[Material]:[venta nueva]],38,FALSE),0)</f>
        <v>0</v>
      </c>
    </row>
    <row r="7711" spans="1:20" hidden="1" x14ac:dyDescent="0.35">
      <c r="A7711">
        <f t="shared" si="366"/>
        <v>1030389</v>
      </c>
      <c r="B7711" s="6" t="s">
        <v>1433</v>
      </c>
      <c r="C7711" s="7" t="s">
        <v>659</v>
      </c>
      <c r="D7711" s="7" t="s">
        <v>1096</v>
      </c>
      <c r="E7711" s="7" t="s">
        <v>891</v>
      </c>
      <c r="F7711" s="7" t="s">
        <v>892</v>
      </c>
      <c r="G7711" s="7" t="s">
        <v>1072</v>
      </c>
      <c r="H7711" s="7" t="s">
        <v>993</v>
      </c>
      <c r="I7711" s="6" t="s">
        <v>14</v>
      </c>
      <c r="J7711" s="1">
        <v>-4455</v>
      </c>
      <c r="K7711" s="1">
        <v>0</v>
      </c>
      <c r="L7711" s="1">
        <v>0</v>
      </c>
      <c r="M7711" s="1">
        <v>-4455</v>
      </c>
      <c r="N7711" s="1">
        <v>0</v>
      </c>
      <c r="O7711" s="1">
        <v>0</v>
      </c>
      <c r="P7711" s="1"/>
      <c r="Q7711" s="12"/>
      <c r="R7711" s="29">
        <f t="shared" si="364"/>
        <v>0</v>
      </c>
      <c r="S7711" t="str">
        <f t="shared" si="365"/>
        <v>OK</v>
      </c>
      <c r="T7711" s="10">
        <f>IFERROR(VLOOKUP(A7711,[1]!Tabla1[[#All],[Material]:[venta nueva]],38,FALSE),0)</f>
        <v>0</v>
      </c>
    </row>
    <row r="7712" spans="1:20" hidden="1" x14ac:dyDescent="0.35">
      <c r="A7712">
        <f t="shared" si="366"/>
        <v>1030419</v>
      </c>
      <c r="B7712" s="6" t="s">
        <v>1433</v>
      </c>
      <c r="C7712" s="7" t="s">
        <v>659</v>
      </c>
      <c r="D7712" s="7" t="s">
        <v>1096</v>
      </c>
      <c r="E7712" s="7" t="s">
        <v>895</v>
      </c>
      <c r="F7712" s="7" t="s">
        <v>896</v>
      </c>
      <c r="G7712" s="7" t="s">
        <v>1065</v>
      </c>
      <c r="H7712" s="7" t="s">
        <v>1057</v>
      </c>
      <c r="I7712" s="6" t="s">
        <v>14</v>
      </c>
      <c r="J7712" s="1">
        <v>-10280</v>
      </c>
      <c r="K7712" s="1">
        <v>10280</v>
      </c>
      <c r="L7712" s="1">
        <v>0</v>
      </c>
      <c r="M7712" s="1">
        <v>-10280</v>
      </c>
      <c r="N7712" s="1">
        <v>10280</v>
      </c>
      <c r="O7712" s="1">
        <v>0</v>
      </c>
      <c r="P7712" s="1"/>
      <c r="Q7712" s="12"/>
      <c r="R7712" s="29">
        <f t="shared" si="364"/>
        <v>0</v>
      </c>
      <c r="S7712" t="str">
        <f t="shared" si="365"/>
        <v>OK</v>
      </c>
      <c r="T7712" s="10">
        <f>IFERROR(VLOOKUP(A7712,[1]!Tabla1[[#All],[Material]:[venta nueva]],38,FALSE),0)</f>
        <v>0</v>
      </c>
    </row>
    <row r="7713" spans="1:20" hidden="1" x14ac:dyDescent="0.35">
      <c r="A7713">
        <f t="shared" si="366"/>
        <v>1030424</v>
      </c>
      <c r="B7713" s="6" t="s">
        <v>1433</v>
      </c>
      <c r="C7713" s="7" t="s">
        <v>659</v>
      </c>
      <c r="D7713" s="7" t="s">
        <v>1096</v>
      </c>
      <c r="E7713" s="7" t="s">
        <v>897</v>
      </c>
      <c r="F7713" s="7" t="s">
        <v>898</v>
      </c>
      <c r="G7713" s="7" t="s">
        <v>1090</v>
      </c>
      <c r="H7713" s="7" t="s">
        <v>1058</v>
      </c>
      <c r="I7713" s="6" t="s">
        <v>8</v>
      </c>
      <c r="J7713" s="1">
        <v>12543</v>
      </c>
      <c r="K7713" s="1">
        <v>71599</v>
      </c>
      <c r="L7713" s="1">
        <v>84142</v>
      </c>
      <c r="M7713" s="1">
        <v>12543</v>
      </c>
      <c r="N7713" s="1">
        <v>69900</v>
      </c>
      <c r="O7713" s="1">
        <v>82443</v>
      </c>
      <c r="P7713" s="1">
        <v>96031.017000000007</v>
      </c>
      <c r="Q7713" s="12"/>
      <c r="R7713" s="29">
        <f t="shared" si="364"/>
        <v>-13588.017000000007</v>
      </c>
      <c r="S7713" t="str">
        <f t="shared" si="365"/>
        <v>Pendiente de ingreso</v>
      </c>
      <c r="T7713" s="10">
        <f>IFERROR(VLOOKUP(A7713,[1]!Tabla1[[#All],[Material]:[venta nueva]],38,FALSE),0)</f>
        <v>0</v>
      </c>
    </row>
    <row r="7714" spans="1:20" hidden="1" x14ac:dyDescent="0.35">
      <c r="A7714">
        <f t="shared" si="366"/>
        <v>1030452</v>
      </c>
      <c r="B7714" s="6" t="s">
        <v>1433</v>
      </c>
      <c r="C7714" s="7" t="s">
        <v>659</v>
      </c>
      <c r="D7714" s="7" t="s">
        <v>1096</v>
      </c>
      <c r="E7714" s="7" t="s">
        <v>899</v>
      </c>
      <c r="F7714" s="7" t="s">
        <v>900</v>
      </c>
      <c r="G7714" s="7" t="s">
        <v>1090</v>
      </c>
      <c r="H7714" s="7" t="s">
        <v>1052</v>
      </c>
      <c r="I7714" s="6" t="s">
        <v>8</v>
      </c>
      <c r="J7714" s="1">
        <v>17210</v>
      </c>
      <c r="K7714" s="1">
        <v>62000</v>
      </c>
      <c r="L7714" s="1">
        <v>79210</v>
      </c>
      <c r="M7714" s="1">
        <v>17210</v>
      </c>
      <c r="N7714" s="1">
        <v>62000</v>
      </c>
      <c r="O7714" s="1">
        <v>79210</v>
      </c>
      <c r="P7714" s="1">
        <v>79219.471000000005</v>
      </c>
      <c r="Q7714" s="12"/>
      <c r="R7714" s="29">
        <f t="shared" si="364"/>
        <v>-9.4710000000050059</v>
      </c>
      <c r="S7714" t="str">
        <f t="shared" si="365"/>
        <v>Pendiente de ingreso</v>
      </c>
      <c r="T7714" s="10">
        <f>IFERROR(VLOOKUP(A7714,[1]!Tabla1[[#All],[Material]:[venta nueva]],38,FALSE),0)</f>
        <v>0</v>
      </c>
    </row>
    <row r="7715" spans="1:20" hidden="1" x14ac:dyDescent="0.35">
      <c r="A7715">
        <f t="shared" si="366"/>
        <v>1030461</v>
      </c>
      <c r="B7715" s="6" t="s">
        <v>1433</v>
      </c>
      <c r="C7715" s="7" t="s">
        <v>659</v>
      </c>
      <c r="D7715" s="7" t="s">
        <v>1096</v>
      </c>
      <c r="E7715" s="7" t="s">
        <v>901</v>
      </c>
      <c r="F7715" s="7" t="s">
        <v>902</v>
      </c>
      <c r="G7715" s="7" t="s">
        <v>1090</v>
      </c>
      <c r="H7715" s="7" t="s">
        <v>1052</v>
      </c>
      <c r="I7715" s="6" t="s">
        <v>8</v>
      </c>
      <c r="J7715" s="1">
        <v>-9996</v>
      </c>
      <c r="K7715" s="1">
        <v>4000</v>
      </c>
      <c r="L7715" s="1">
        <v>0</v>
      </c>
      <c r="M7715" s="1">
        <v>-9996</v>
      </c>
      <c r="N7715" s="1">
        <v>4000</v>
      </c>
      <c r="O7715" s="1">
        <v>0</v>
      </c>
      <c r="P7715" s="1">
        <v>10719.92</v>
      </c>
      <c r="Q7715" s="12"/>
      <c r="R7715" s="29">
        <f t="shared" si="364"/>
        <v>-10719.92</v>
      </c>
      <c r="S7715" t="str">
        <f t="shared" si="365"/>
        <v>Pendiente de ingreso</v>
      </c>
      <c r="T7715" s="10">
        <f>IFERROR(VLOOKUP(A7715,[1]!Tabla1[[#All],[Material]:[venta nueva]],38,FALSE),0)</f>
        <v>0</v>
      </c>
    </row>
    <row r="7716" spans="1:20" hidden="1" x14ac:dyDescent="0.35">
      <c r="A7716">
        <f t="shared" si="366"/>
        <v>1030498</v>
      </c>
      <c r="B7716" s="6" t="s">
        <v>1433</v>
      </c>
      <c r="C7716" s="7" t="s">
        <v>659</v>
      </c>
      <c r="D7716" s="7" t="s">
        <v>1096</v>
      </c>
      <c r="E7716" s="7" t="s">
        <v>905</v>
      </c>
      <c r="F7716" s="7" t="s">
        <v>906</v>
      </c>
      <c r="G7716" s="7" t="s">
        <v>1065</v>
      </c>
      <c r="H7716" s="7" t="s">
        <v>981</v>
      </c>
      <c r="I7716" s="6" t="s">
        <v>9</v>
      </c>
      <c r="J7716" s="1">
        <v>-4950</v>
      </c>
      <c r="K7716" s="1">
        <v>4950</v>
      </c>
      <c r="L7716" s="1">
        <v>0</v>
      </c>
      <c r="M7716" s="1">
        <v>-4950</v>
      </c>
      <c r="N7716" s="1">
        <v>4950</v>
      </c>
      <c r="O7716" s="1">
        <v>0</v>
      </c>
      <c r="P7716" s="1"/>
      <c r="Q7716" s="12"/>
      <c r="R7716" s="29">
        <f t="shared" si="364"/>
        <v>0</v>
      </c>
      <c r="S7716" t="str">
        <f t="shared" si="365"/>
        <v>OK</v>
      </c>
      <c r="T7716" s="10">
        <f>IFERROR(VLOOKUP(A7716,[1]!Tabla1[[#All],[Material]:[venta nueva]],38,FALSE),0)</f>
        <v>0</v>
      </c>
    </row>
    <row r="7717" spans="1:20" hidden="1" x14ac:dyDescent="0.35">
      <c r="A7717">
        <f t="shared" si="366"/>
        <v>1030498</v>
      </c>
      <c r="B7717" s="6" t="s">
        <v>1433</v>
      </c>
      <c r="C7717" s="7" t="s">
        <v>659</v>
      </c>
      <c r="D7717" s="7" t="s">
        <v>1096</v>
      </c>
      <c r="E7717" s="7" t="s">
        <v>905</v>
      </c>
      <c r="F7717" s="7" t="s">
        <v>906</v>
      </c>
      <c r="G7717" s="7" t="s">
        <v>1065</v>
      </c>
      <c r="H7717" s="7" t="s">
        <v>981</v>
      </c>
      <c r="I7717" s="6" t="s">
        <v>11</v>
      </c>
      <c r="J7717" s="1">
        <v>0</v>
      </c>
      <c r="K7717" s="1">
        <v>12000</v>
      </c>
      <c r="L7717" s="1">
        <v>12000</v>
      </c>
      <c r="M7717" s="1"/>
      <c r="N7717" s="1"/>
      <c r="O7717" s="1"/>
      <c r="P7717" s="1"/>
      <c r="Q7717" s="12"/>
      <c r="R7717" s="29">
        <f t="shared" si="364"/>
        <v>0</v>
      </c>
      <c r="S7717" t="str">
        <f t="shared" si="365"/>
        <v>OK</v>
      </c>
      <c r="T7717" s="10">
        <f>IFERROR(VLOOKUP(A7717,[1]!Tabla1[[#All],[Material]:[venta nueva]],38,FALSE),0)</f>
        <v>0</v>
      </c>
    </row>
    <row r="7718" spans="1:20" hidden="1" x14ac:dyDescent="0.35">
      <c r="A7718">
        <f t="shared" si="366"/>
        <v>1030505</v>
      </c>
      <c r="B7718" s="6" t="s">
        <v>1433</v>
      </c>
      <c r="C7718" s="7" t="s">
        <v>659</v>
      </c>
      <c r="D7718" s="7" t="s">
        <v>1096</v>
      </c>
      <c r="E7718" s="7" t="s">
        <v>907</v>
      </c>
      <c r="F7718" s="7" t="s">
        <v>908</v>
      </c>
      <c r="G7718" s="7" t="s">
        <v>1090</v>
      </c>
      <c r="H7718" s="7" t="s">
        <v>1060</v>
      </c>
      <c r="I7718" s="6" t="s">
        <v>8</v>
      </c>
      <c r="J7718" s="1">
        <v>-11793</v>
      </c>
      <c r="K7718" s="1">
        <v>11793</v>
      </c>
      <c r="L7718" s="1">
        <v>0</v>
      </c>
      <c r="M7718" s="1">
        <v>-11793</v>
      </c>
      <c r="N7718" s="1">
        <v>11793</v>
      </c>
      <c r="O7718" s="1">
        <v>0</v>
      </c>
      <c r="P7718" s="1"/>
      <c r="Q7718" s="12"/>
      <c r="R7718" s="29">
        <f t="shared" si="364"/>
        <v>0</v>
      </c>
      <c r="S7718" t="str">
        <f t="shared" si="365"/>
        <v>OK</v>
      </c>
      <c r="T7718" s="10">
        <f>IFERROR(VLOOKUP(A7718,[1]!Tabla1[[#All],[Material]:[venta nueva]],38,FALSE),0)</f>
        <v>0</v>
      </c>
    </row>
    <row r="7719" spans="1:20" hidden="1" x14ac:dyDescent="0.35">
      <c r="A7719">
        <f t="shared" si="366"/>
        <v>1030506</v>
      </c>
      <c r="B7719" s="6" t="s">
        <v>1433</v>
      </c>
      <c r="C7719" s="7" t="s">
        <v>659</v>
      </c>
      <c r="D7719" s="7" t="s">
        <v>1096</v>
      </c>
      <c r="E7719" s="7" t="s">
        <v>909</v>
      </c>
      <c r="F7719" s="7" t="s">
        <v>910</v>
      </c>
      <c r="G7719" s="7" t="s">
        <v>1090</v>
      </c>
      <c r="H7719" s="7" t="s">
        <v>1052</v>
      </c>
      <c r="I7719" s="6" t="s">
        <v>14</v>
      </c>
      <c r="J7719" s="1">
        <v>20</v>
      </c>
      <c r="K7719" s="1">
        <v>-20</v>
      </c>
      <c r="L7719" s="1">
        <v>0</v>
      </c>
      <c r="M7719" s="1">
        <v>20</v>
      </c>
      <c r="N7719" s="1">
        <v>-20</v>
      </c>
      <c r="O7719" s="1">
        <v>0</v>
      </c>
      <c r="P7719" s="1"/>
      <c r="Q7719" s="12"/>
      <c r="R7719" s="29">
        <f t="shared" si="364"/>
        <v>0</v>
      </c>
      <c r="S7719" t="str">
        <f t="shared" si="365"/>
        <v>OK</v>
      </c>
      <c r="T7719" s="10">
        <f>IFERROR(VLOOKUP(A7719,[1]!Tabla1[[#All],[Material]:[venta nueva]],38,FALSE),0)</f>
        <v>0</v>
      </c>
    </row>
    <row r="7720" spans="1:20" hidden="1" x14ac:dyDescent="0.35">
      <c r="A7720">
        <f t="shared" si="366"/>
        <v>1030525</v>
      </c>
      <c r="B7720" s="6" t="s">
        <v>1433</v>
      </c>
      <c r="C7720" s="7" t="s">
        <v>659</v>
      </c>
      <c r="D7720" s="7" t="s">
        <v>1096</v>
      </c>
      <c r="E7720" s="7" t="s">
        <v>911</v>
      </c>
      <c r="F7720" s="7" t="s">
        <v>912</v>
      </c>
      <c r="G7720" s="7" t="s">
        <v>1068</v>
      </c>
      <c r="H7720" s="7" t="s">
        <v>994</v>
      </c>
      <c r="I7720" s="6" t="s">
        <v>14</v>
      </c>
      <c r="J7720" s="1">
        <v>0</v>
      </c>
      <c r="K7720" s="1">
        <v>114204</v>
      </c>
      <c r="L7720" s="1">
        <v>114204</v>
      </c>
      <c r="M7720" s="1">
        <v>0</v>
      </c>
      <c r="N7720" s="1">
        <v>101204</v>
      </c>
      <c r="O7720" s="1">
        <v>101204</v>
      </c>
      <c r="P7720" s="1">
        <v>120000</v>
      </c>
      <c r="Q7720" s="12"/>
      <c r="R7720" s="29">
        <f t="shared" si="364"/>
        <v>-18796</v>
      </c>
      <c r="S7720" t="str">
        <f t="shared" si="365"/>
        <v>Pendiente de ingreso</v>
      </c>
      <c r="T7720" s="10">
        <f>IFERROR(VLOOKUP(A7720,[1]!Tabla1[[#All],[Material]:[venta nueva]],38,FALSE),0)</f>
        <v>0</v>
      </c>
    </row>
    <row r="7721" spans="1:20" hidden="1" x14ac:dyDescent="0.35">
      <c r="A7721">
        <f t="shared" si="366"/>
        <v>1030535</v>
      </c>
      <c r="B7721" s="6" t="s">
        <v>1433</v>
      </c>
      <c r="C7721" s="7" t="s">
        <v>659</v>
      </c>
      <c r="D7721" s="7" t="s">
        <v>1096</v>
      </c>
      <c r="E7721" s="7" t="s">
        <v>913</v>
      </c>
      <c r="F7721" s="7" t="s">
        <v>914</v>
      </c>
      <c r="G7721" s="7" t="s">
        <v>1089</v>
      </c>
      <c r="H7721" s="7" t="s">
        <v>1049</v>
      </c>
      <c r="I7721" s="6" t="s">
        <v>12</v>
      </c>
      <c r="J7721" s="1">
        <v>-21479</v>
      </c>
      <c r="K7721" s="1">
        <v>21479</v>
      </c>
      <c r="L7721" s="1">
        <v>0</v>
      </c>
      <c r="M7721" s="1">
        <v>-21479</v>
      </c>
      <c r="N7721" s="1">
        <v>87479</v>
      </c>
      <c r="O7721" s="1">
        <v>66000</v>
      </c>
      <c r="P7721" s="1"/>
      <c r="Q7721" s="12"/>
      <c r="R7721" s="29">
        <f t="shared" si="364"/>
        <v>66000</v>
      </c>
      <c r="S7721" t="str">
        <f t="shared" si="365"/>
        <v>Sobre ingreso</v>
      </c>
      <c r="T7721" s="10">
        <f>IFERROR(VLOOKUP(A7721,[1]!Tabla1[[#All],[Material]:[venta nueva]],38,FALSE),0)</f>
        <v>0</v>
      </c>
    </row>
    <row r="7722" spans="1:20" hidden="1" x14ac:dyDescent="0.35">
      <c r="A7722">
        <f t="shared" si="366"/>
        <v>1030542</v>
      </c>
      <c r="B7722" s="6" t="s">
        <v>1433</v>
      </c>
      <c r="C7722" s="7" t="s">
        <v>659</v>
      </c>
      <c r="D7722" s="7" t="s">
        <v>1096</v>
      </c>
      <c r="E7722" s="7" t="s">
        <v>915</v>
      </c>
      <c r="F7722" s="7" t="s">
        <v>916</v>
      </c>
      <c r="G7722" s="7" t="s">
        <v>1090</v>
      </c>
      <c r="H7722" s="7" t="s">
        <v>1052</v>
      </c>
      <c r="I7722" s="6" t="s">
        <v>11</v>
      </c>
      <c r="J7722" s="1"/>
      <c r="K7722" s="1"/>
      <c r="L7722" s="1"/>
      <c r="M7722" s="1">
        <v>19470</v>
      </c>
      <c r="N7722" s="1">
        <v>0</v>
      </c>
      <c r="O7722" s="1">
        <v>19470</v>
      </c>
      <c r="P7722" s="1"/>
      <c r="Q7722" s="12"/>
      <c r="R7722" s="29">
        <f t="shared" si="364"/>
        <v>19470</v>
      </c>
      <c r="S7722" t="str">
        <f t="shared" si="365"/>
        <v>Sobre ingreso</v>
      </c>
      <c r="T7722" s="10">
        <f>IFERROR(VLOOKUP(A7722,[1]!Tabla1[[#All],[Material]:[venta nueva]],38,FALSE),0)</f>
        <v>0</v>
      </c>
    </row>
    <row r="7723" spans="1:20" hidden="1" x14ac:dyDescent="0.35">
      <c r="A7723">
        <f t="shared" si="366"/>
        <v>1030545</v>
      </c>
      <c r="B7723" s="6" t="s">
        <v>1433</v>
      </c>
      <c r="C7723" s="7" t="s">
        <v>659</v>
      </c>
      <c r="D7723" s="7" t="s">
        <v>1096</v>
      </c>
      <c r="E7723" s="7" t="s">
        <v>917</v>
      </c>
      <c r="F7723" s="7" t="s">
        <v>918</v>
      </c>
      <c r="G7723" s="7" t="s">
        <v>1093</v>
      </c>
      <c r="H7723" s="7" t="s">
        <v>1059</v>
      </c>
      <c r="I7723" s="6" t="s">
        <v>11</v>
      </c>
      <c r="J7723" s="1">
        <v>75</v>
      </c>
      <c r="K7723" s="1">
        <v>71925</v>
      </c>
      <c r="L7723" s="1">
        <v>72000</v>
      </c>
      <c r="M7723" s="1">
        <v>75</v>
      </c>
      <c r="N7723" s="1">
        <v>47925</v>
      </c>
      <c r="O7723" s="1">
        <v>48000</v>
      </c>
      <c r="P7723" s="1"/>
      <c r="Q7723" s="12"/>
      <c r="R7723" s="29">
        <f t="shared" si="364"/>
        <v>48000</v>
      </c>
      <c r="S7723" t="str">
        <f t="shared" si="365"/>
        <v>Sobre ingreso</v>
      </c>
      <c r="T7723" s="10">
        <f>IFERROR(VLOOKUP(A7723,[1]!Tabla1[[#All],[Material]:[venta nueva]],38,FALSE),0)</f>
        <v>0</v>
      </c>
    </row>
    <row r="7724" spans="1:20" hidden="1" x14ac:dyDescent="0.35">
      <c r="A7724">
        <f t="shared" si="366"/>
        <v>1030555</v>
      </c>
      <c r="B7724" s="6" t="s">
        <v>1433</v>
      </c>
      <c r="C7724" s="7" t="s">
        <v>659</v>
      </c>
      <c r="D7724" s="7" t="s">
        <v>1096</v>
      </c>
      <c r="E7724" s="7" t="s">
        <v>919</v>
      </c>
      <c r="F7724" s="7" t="s">
        <v>920</v>
      </c>
      <c r="G7724" s="7" t="s">
        <v>1065</v>
      </c>
      <c r="H7724" s="7" t="s">
        <v>989</v>
      </c>
      <c r="I7724" s="6" t="s">
        <v>8</v>
      </c>
      <c r="J7724" s="1">
        <v>-10200</v>
      </c>
      <c r="K7724" s="1">
        <v>9187</v>
      </c>
      <c r="L7724" s="1">
        <v>0</v>
      </c>
      <c r="M7724" s="1">
        <v>-10200</v>
      </c>
      <c r="N7724" s="1">
        <v>9187</v>
      </c>
      <c r="O7724" s="1">
        <v>0</v>
      </c>
      <c r="P7724" s="1"/>
      <c r="Q7724" s="12"/>
      <c r="R7724" s="29">
        <f t="shared" si="364"/>
        <v>0</v>
      </c>
      <c r="S7724" t="str">
        <f t="shared" si="365"/>
        <v>OK</v>
      </c>
      <c r="T7724" s="10">
        <f>IFERROR(VLOOKUP(A7724,[1]!Tabla1[[#All],[Material]:[venta nueva]],38,FALSE),0)</f>
        <v>0</v>
      </c>
    </row>
    <row r="7725" spans="1:20" hidden="1" x14ac:dyDescent="0.35">
      <c r="A7725">
        <f t="shared" si="366"/>
        <v>1030566</v>
      </c>
      <c r="B7725" s="6" t="s">
        <v>1433</v>
      </c>
      <c r="C7725" s="7" t="s">
        <v>659</v>
      </c>
      <c r="D7725" s="7" t="s">
        <v>1096</v>
      </c>
      <c r="E7725" s="7" t="s">
        <v>921</v>
      </c>
      <c r="F7725" s="7" t="s">
        <v>922</v>
      </c>
      <c r="G7725" s="7" t="s">
        <v>1068</v>
      </c>
      <c r="H7725" s="7" t="s">
        <v>1051</v>
      </c>
      <c r="I7725" s="6" t="s">
        <v>14</v>
      </c>
      <c r="J7725" s="1">
        <v>32010</v>
      </c>
      <c r="K7725" s="1">
        <v>20422</v>
      </c>
      <c r="L7725" s="1">
        <v>52432</v>
      </c>
      <c r="M7725" s="1">
        <v>32010</v>
      </c>
      <c r="N7725" s="1">
        <v>20422</v>
      </c>
      <c r="O7725" s="1">
        <v>52432</v>
      </c>
      <c r="P7725" s="1">
        <v>60000</v>
      </c>
      <c r="Q7725" s="12"/>
      <c r="R7725" s="29">
        <f t="shared" si="364"/>
        <v>-7568</v>
      </c>
      <c r="S7725" t="str">
        <f t="shared" si="365"/>
        <v>Pendiente de ingreso</v>
      </c>
      <c r="T7725" s="10">
        <f>IFERROR(VLOOKUP(A7725,[1]!Tabla1[[#All],[Material]:[venta nueva]],38,FALSE),0)</f>
        <v>0</v>
      </c>
    </row>
    <row r="7726" spans="1:20" hidden="1" x14ac:dyDescent="0.35">
      <c r="A7726">
        <f t="shared" si="366"/>
        <v>1030635</v>
      </c>
      <c r="B7726" s="6" t="s">
        <v>1433</v>
      </c>
      <c r="C7726" s="7" t="s">
        <v>659</v>
      </c>
      <c r="D7726" s="7" t="s">
        <v>1096</v>
      </c>
      <c r="E7726" s="7" t="s">
        <v>923</v>
      </c>
      <c r="F7726" s="7" t="s">
        <v>924</v>
      </c>
      <c r="G7726" s="7" t="s">
        <v>1065</v>
      </c>
      <c r="H7726" s="7" t="s">
        <v>1053</v>
      </c>
      <c r="I7726" s="6" t="s">
        <v>9</v>
      </c>
      <c r="J7726" s="1">
        <v>80</v>
      </c>
      <c r="K7726" s="1">
        <v>0</v>
      </c>
      <c r="L7726" s="1">
        <v>0</v>
      </c>
      <c r="M7726" s="1">
        <v>80</v>
      </c>
      <c r="N7726" s="1">
        <v>0</v>
      </c>
      <c r="O7726" s="1">
        <v>0</v>
      </c>
      <c r="P7726" s="1"/>
      <c r="Q7726" s="12"/>
      <c r="R7726" s="29">
        <f t="shared" si="364"/>
        <v>0</v>
      </c>
      <c r="S7726" t="str">
        <f t="shared" si="365"/>
        <v>OK</v>
      </c>
      <c r="T7726" s="10">
        <f>IFERROR(VLOOKUP(A7726,[1]!Tabla1[[#All],[Material]:[venta nueva]],38,FALSE),0)</f>
        <v>0</v>
      </c>
    </row>
    <row r="7727" spans="1:20" hidden="1" x14ac:dyDescent="0.35">
      <c r="A7727">
        <f t="shared" si="366"/>
        <v>1030658</v>
      </c>
      <c r="B7727" s="6" t="s">
        <v>1433</v>
      </c>
      <c r="C7727" s="7" t="s">
        <v>659</v>
      </c>
      <c r="D7727" s="7" t="s">
        <v>1096</v>
      </c>
      <c r="E7727" s="7" t="s">
        <v>925</v>
      </c>
      <c r="F7727" s="7" t="s">
        <v>926</v>
      </c>
      <c r="G7727" s="7" t="s">
        <v>1093</v>
      </c>
      <c r="H7727" s="7" t="s">
        <v>1059</v>
      </c>
      <c r="I7727" s="6" t="s">
        <v>10</v>
      </c>
      <c r="J7727" s="1">
        <v>0</v>
      </c>
      <c r="K7727" s="1">
        <v>205903</v>
      </c>
      <c r="L7727" s="1">
        <v>205903</v>
      </c>
      <c r="M7727" s="1">
        <v>0</v>
      </c>
      <c r="N7727" s="1">
        <v>216000</v>
      </c>
      <c r="O7727" s="1">
        <v>216000</v>
      </c>
      <c r="P7727" s="1">
        <v>216116.24</v>
      </c>
      <c r="Q7727" s="12"/>
      <c r="R7727" s="29">
        <f t="shared" si="364"/>
        <v>-116.23999999999069</v>
      </c>
      <c r="S7727" t="str">
        <f t="shared" si="365"/>
        <v>Pendiente de ingreso</v>
      </c>
      <c r="T7727" s="10">
        <f>IFERROR(VLOOKUP(A7727,[1]!Tabla1[[#All],[Material]:[venta nueva]],38,FALSE),0)</f>
        <v>0</v>
      </c>
    </row>
    <row r="7728" spans="1:20" hidden="1" x14ac:dyDescent="0.35">
      <c r="A7728">
        <f t="shared" si="366"/>
        <v>1030670</v>
      </c>
      <c r="B7728" s="6" t="s">
        <v>1433</v>
      </c>
      <c r="C7728" s="7" t="s">
        <v>659</v>
      </c>
      <c r="D7728" s="7" t="s">
        <v>1096</v>
      </c>
      <c r="E7728" s="7" t="s">
        <v>927</v>
      </c>
      <c r="F7728" s="7" t="s">
        <v>928</v>
      </c>
      <c r="G7728" s="7" t="s">
        <v>1090</v>
      </c>
      <c r="H7728" s="7" t="s">
        <v>1052</v>
      </c>
      <c r="I7728" s="6" t="s">
        <v>9</v>
      </c>
      <c r="J7728" s="1">
        <v>330</v>
      </c>
      <c r="K7728" s="1">
        <v>71670</v>
      </c>
      <c r="L7728" s="1">
        <v>72000</v>
      </c>
      <c r="M7728" s="1">
        <v>330</v>
      </c>
      <c r="N7728" s="1">
        <v>71670</v>
      </c>
      <c r="O7728" s="1">
        <v>72000</v>
      </c>
      <c r="P7728" s="1"/>
      <c r="Q7728" s="12"/>
      <c r="R7728" s="29">
        <f t="shared" si="364"/>
        <v>72000</v>
      </c>
      <c r="S7728" t="str">
        <f t="shared" si="365"/>
        <v>Sobre ingreso</v>
      </c>
      <c r="T7728" s="10">
        <f>IFERROR(VLOOKUP(A7728,[1]!Tabla1[[#All],[Material]:[venta nueva]],38,FALSE),0)</f>
        <v>0</v>
      </c>
    </row>
    <row r="7729" spans="1:20" hidden="1" x14ac:dyDescent="0.35">
      <c r="A7729">
        <f t="shared" si="366"/>
        <v>1030683</v>
      </c>
      <c r="B7729" s="6" t="s">
        <v>1433</v>
      </c>
      <c r="C7729" s="7" t="s">
        <v>659</v>
      </c>
      <c r="D7729" s="7" t="s">
        <v>1096</v>
      </c>
      <c r="E7729" s="7" t="s">
        <v>931</v>
      </c>
      <c r="F7729" s="7" t="s">
        <v>857</v>
      </c>
      <c r="G7729" s="7" t="s">
        <v>1089</v>
      </c>
      <c r="H7729" s="7" t="s">
        <v>1049</v>
      </c>
      <c r="I7729" s="6" t="s">
        <v>14</v>
      </c>
      <c r="J7729" s="1">
        <v>-75023</v>
      </c>
      <c r="K7729" s="1">
        <v>411023</v>
      </c>
      <c r="L7729" s="1">
        <v>336000</v>
      </c>
      <c r="M7729" s="1">
        <v>-75023</v>
      </c>
      <c r="N7729" s="1">
        <v>363023</v>
      </c>
      <c r="O7729" s="1">
        <v>288000</v>
      </c>
      <c r="P7729" s="1">
        <v>336000</v>
      </c>
      <c r="Q7729" s="12"/>
      <c r="R7729" s="29">
        <f t="shared" si="364"/>
        <v>-48000</v>
      </c>
      <c r="S7729" t="str">
        <f t="shared" si="365"/>
        <v>Pendiente de ingreso</v>
      </c>
      <c r="T7729" s="10">
        <f>IFERROR(VLOOKUP(A7729,[1]!Tabla1[[#All],[Material]:[venta nueva]],38,FALSE),0)</f>
        <v>0</v>
      </c>
    </row>
    <row r="7730" spans="1:20" hidden="1" x14ac:dyDescent="0.35">
      <c r="A7730">
        <f t="shared" si="366"/>
        <v>1030684</v>
      </c>
      <c r="B7730" s="6" t="s">
        <v>1433</v>
      </c>
      <c r="C7730" s="7" t="s">
        <v>659</v>
      </c>
      <c r="D7730" s="7" t="s">
        <v>1096</v>
      </c>
      <c r="E7730" s="7" t="s">
        <v>932</v>
      </c>
      <c r="F7730" s="7" t="s">
        <v>933</v>
      </c>
      <c r="G7730" s="7" t="s">
        <v>1072</v>
      </c>
      <c r="H7730" s="7" t="s">
        <v>993</v>
      </c>
      <c r="I7730" s="6" t="s">
        <v>14</v>
      </c>
      <c r="J7730" s="1">
        <v>-31037</v>
      </c>
      <c r="K7730" s="1">
        <v>32009</v>
      </c>
      <c r="L7730" s="1">
        <v>0</v>
      </c>
      <c r="M7730" s="1">
        <v>-31037</v>
      </c>
      <c r="N7730" s="1">
        <v>32009</v>
      </c>
      <c r="O7730" s="1">
        <v>0</v>
      </c>
      <c r="P7730" s="1"/>
      <c r="Q7730" s="12"/>
      <c r="R7730" s="29">
        <f t="shared" si="364"/>
        <v>0</v>
      </c>
      <c r="S7730" t="str">
        <f t="shared" si="365"/>
        <v>OK</v>
      </c>
      <c r="T7730" s="10">
        <f>IFERROR(VLOOKUP(A7730,[1]!Tabla1[[#All],[Material]:[venta nueva]],38,FALSE),0)</f>
        <v>0</v>
      </c>
    </row>
    <row r="7731" spans="1:20" hidden="1" x14ac:dyDescent="0.35">
      <c r="A7731">
        <f t="shared" si="366"/>
        <v>1030685</v>
      </c>
      <c r="B7731" s="6" t="s">
        <v>1433</v>
      </c>
      <c r="C7731" s="7" t="s">
        <v>659</v>
      </c>
      <c r="D7731" s="7" t="s">
        <v>1096</v>
      </c>
      <c r="E7731" s="7" t="s">
        <v>934</v>
      </c>
      <c r="F7731" s="7" t="s">
        <v>935</v>
      </c>
      <c r="G7731" s="7" t="s">
        <v>1068</v>
      </c>
      <c r="H7731" s="7" t="s">
        <v>1051</v>
      </c>
      <c r="I7731" s="6" t="s">
        <v>14</v>
      </c>
      <c r="J7731" s="1">
        <v>-2054</v>
      </c>
      <c r="K7731" s="1">
        <v>109347</v>
      </c>
      <c r="L7731" s="1">
        <v>107293</v>
      </c>
      <c r="M7731" s="1">
        <v>-2054</v>
      </c>
      <c r="N7731" s="1">
        <v>109347</v>
      </c>
      <c r="O7731" s="1">
        <v>107293</v>
      </c>
      <c r="P7731" s="1">
        <v>108000</v>
      </c>
      <c r="Q7731" s="12"/>
      <c r="R7731" s="29">
        <f t="shared" si="364"/>
        <v>-707</v>
      </c>
      <c r="S7731" t="str">
        <f t="shared" si="365"/>
        <v>Pendiente de ingreso</v>
      </c>
      <c r="T7731" s="10">
        <f>IFERROR(VLOOKUP(A7731,[1]!Tabla1[[#All],[Material]:[venta nueva]],38,FALSE),0)</f>
        <v>0</v>
      </c>
    </row>
    <row r="7732" spans="1:20" hidden="1" x14ac:dyDescent="0.35">
      <c r="A7732">
        <f t="shared" si="366"/>
        <v>1030686</v>
      </c>
      <c r="B7732" s="6" t="s">
        <v>1433</v>
      </c>
      <c r="C7732" s="7" t="s">
        <v>659</v>
      </c>
      <c r="D7732" s="7" t="s">
        <v>1096</v>
      </c>
      <c r="E7732" s="7" t="s">
        <v>936</v>
      </c>
      <c r="F7732" s="7" t="s">
        <v>937</v>
      </c>
      <c r="G7732" s="7" t="s">
        <v>1065</v>
      </c>
      <c r="H7732" s="7" t="s">
        <v>1053</v>
      </c>
      <c r="I7732" s="6" t="s">
        <v>14</v>
      </c>
      <c r="J7732" s="1">
        <v>-35062</v>
      </c>
      <c r="K7732" s="1">
        <v>145736</v>
      </c>
      <c r="L7732" s="1">
        <v>110675</v>
      </c>
      <c r="M7732" s="1">
        <v>-35062</v>
      </c>
      <c r="N7732" s="1">
        <v>145736</v>
      </c>
      <c r="O7732" s="1">
        <v>110675</v>
      </c>
      <c r="P7732" s="1">
        <v>120000</v>
      </c>
      <c r="Q7732" s="12"/>
      <c r="R7732" s="29">
        <f t="shared" si="364"/>
        <v>-9325</v>
      </c>
      <c r="S7732" t="str">
        <f t="shared" si="365"/>
        <v>Pendiente de ingreso</v>
      </c>
      <c r="T7732" s="10">
        <f>IFERROR(VLOOKUP(A7732,[1]!Tabla1[[#All],[Material]:[venta nueva]],38,FALSE),0)</f>
        <v>0</v>
      </c>
    </row>
    <row r="7733" spans="1:20" hidden="1" x14ac:dyDescent="0.35">
      <c r="A7733">
        <f t="shared" si="366"/>
        <v>1030710</v>
      </c>
      <c r="B7733" s="6" t="s">
        <v>1433</v>
      </c>
      <c r="C7733" s="7" t="s">
        <v>659</v>
      </c>
      <c r="D7733" s="7" t="s">
        <v>1096</v>
      </c>
      <c r="E7733" s="7" t="s">
        <v>938</v>
      </c>
      <c r="F7733" s="7" t="s">
        <v>939</v>
      </c>
      <c r="G7733" s="7" t="s">
        <v>1065</v>
      </c>
      <c r="H7733" s="7" t="s">
        <v>989</v>
      </c>
      <c r="I7733" s="6" t="s">
        <v>9</v>
      </c>
      <c r="J7733" s="1">
        <v>-5017</v>
      </c>
      <c r="K7733" s="1">
        <v>0</v>
      </c>
      <c r="L7733" s="1">
        <v>0</v>
      </c>
      <c r="M7733" s="1">
        <v>-5017</v>
      </c>
      <c r="N7733" s="1">
        <v>0</v>
      </c>
      <c r="O7733" s="1">
        <v>0</v>
      </c>
      <c r="P7733" s="1"/>
      <c r="Q7733" s="12"/>
      <c r="R7733" s="29">
        <f t="shared" si="364"/>
        <v>0</v>
      </c>
      <c r="S7733" t="str">
        <f t="shared" si="365"/>
        <v>OK</v>
      </c>
      <c r="T7733" s="10">
        <f>IFERROR(VLOOKUP(A7733,[1]!Tabla1[[#All],[Material]:[venta nueva]],38,FALSE),0)</f>
        <v>0</v>
      </c>
    </row>
    <row r="7734" spans="1:20" hidden="1" x14ac:dyDescent="0.35">
      <c r="A7734">
        <f t="shared" si="366"/>
        <v>1030720</v>
      </c>
      <c r="B7734" s="6" t="s">
        <v>1433</v>
      </c>
      <c r="C7734" s="7" t="s">
        <v>659</v>
      </c>
      <c r="D7734" s="7" t="s">
        <v>1096</v>
      </c>
      <c r="E7734" s="7" t="s">
        <v>942</v>
      </c>
      <c r="F7734" s="7" t="s">
        <v>943</v>
      </c>
      <c r="G7734" s="7" t="s">
        <v>1081</v>
      </c>
      <c r="H7734" s="7" t="s">
        <v>1050</v>
      </c>
      <c r="I7734" s="6" t="s">
        <v>9</v>
      </c>
      <c r="J7734" s="1">
        <v>-25000</v>
      </c>
      <c r="K7734" s="1">
        <v>25000</v>
      </c>
      <c r="L7734" s="1">
        <v>0</v>
      </c>
      <c r="M7734" s="1">
        <v>-25000</v>
      </c>
      <c r="N7734" s="1">
        <v>25000</v>
      </c>
      <c r="O7734" s="1">
        <v>0</v>
      </c>
      <c r="P7734" s="1"/>
      <c r="Q7734" s="12"/>
      <c r="R7734" s="29">
        <f t="shared" si="364"/>
        <v>0</v>
      </c>
      <c r="S7734" t="str">
        <f t="shared" si="365"/>
        <v>OK</v>
      </c>
      <c r="T7734" s="10">
        <f>IFERROR(VLOOKUP(A7734,[1]!Tabla1[[#All],[Material]:[venta nueva]],38,FALSE),0)</f>
        <v>0</v>
      </c>
    </row>
    <row r="7735" spans="1:20" hidden="1" x14ac:dyDescent="0.35">
      <c r="A7735">
        <f t="shared" si="366"/>
        <v>1030720</v>
      </c>
      <c r="B7735" s="6" t="s">
        <v>1433</v>
      </c>
      <c r="C7735" s="7" t="s">
        <v>659</v>
      </c>
      <c r="D7735" s="7" t="s">
        <v>1096</v>
      </c>
      <c r="E7735" s="7" t="s">
        <v>942</v>
      </c>
      <c r="F7735" s="7" t="s">
        <v>943</v>
      </c>
      <c r="G7735" s="7" t="s">
        <v>1081</v>
      </c>
      <c r="H7735" s="7" t="s">
        <v>1050</v>
      </c>
      <c r="I7735" s="6" t="s">
        <v>11</v>
      </c>
      <c r="J7735" s="1">
        <v>0</v>
      </c>
      <c r="K7735" s="1">
        <v>24000</v>
      </c>
      <c r="L7735" s="1">
        <v>24000</v>
      </c>
      <c r="M7735" s="1">
        <v>0</v>
      </c>
      <c r="N7735" s="1">
        <v>12000</v>
      </c>
      <c r="O7735" s="1">
        <v>12000</v>
      </c>
      <c r="P7735" s="1"/>
      <c r="Q7735" s="12"/>
      <c r="R7735" s="29">
        <f t="shared" ref="R7735:R7798" si="367">+O7735-P7735</f>
        <v>12000</v>
      </c>
      <c r="S7735" t="str">
        <f t="shared" ref="S7735:S7798" si="368">IF(R7735&gt;0,"Sobre ingreso",IF(R7735&lt;0,"Pendiente de ingreso","OK"))</f>
        <v>Sobre ingreso</v>
      </c>
      <c r="T7735" s="10">
        <f>IFERROR(VLOOKUP(A7735,[1]!Tabla1[[#All],[Material]:[venta nueva]],38,FALSE),0)</f>
        <v>0</v>
      </c>
    </row>
    <row r="7736" spans="1:20" hidden="1" x14ac:dyDescent="0.35">
      <c r="A7736">
        <f t="shared" si="366"/>
        <v>1030735</v>
      </c>
      <c r="B7736" s="6" t="s">
        <v>1433</v>
      </c>
      <c r="C7736" s="7" t="s">
        <v>659</v>
      </c>
      <c r="D7736" s="7" t="s">
        <v>1096</v>
      </c>
      <c r="E7736" s="7" t="s">
        <v>944</v>
      </c>
      <c r="F7736" s="7" t="s">
        <v>945</v>
      </c>
      <c r="G7736" s="7" t="s">
        <v>1065</v>
      </c>
      <c r="H7736" s="7" t="s">
        <v>1053</v>
      </c>
      <c r="I7736" s="6" t="s">
        <v>8</v>
      </c>
      <c r="J7736" s="1">
        <v>0</v>
      </c>
      <c r="K7736" s="1">
        <v>24000</v>
      </c>
      <c r="L7736" s="1">
        <v>24000</v>
      </c>
      <c r="M7736" s="1">
        <v>0</v>
      </c>
      <c r="N7736" s="1">
        <v>24000</v>
      </c>
      <c r="O7736" s="1">
        <v>24000</v>
      </c>
      <c r="P7736" s="1">
        <v>19050.864000000001</v>
      </c>
      <c r="Q7736" s="12"/>
      <c r="R7736" s="29">
        <f t="shared" si="367"/>
        <v>4949.1359999999986</v>
      </c>
      <c r="S7736" t="str">
        <f t="shared" si="368"/>
        <v>Sobre ingreso</v>
      </c>
      <c r="T7736" s="10">
        <f>IFERROR(VLOOKUP(A7736,[1]!Tabla1[[#All],[Material]:[venta nueva]],38,FALSE),0)</f>
        <v>0</v>
      </c>
    </row>
    <row r="7737" spans="1:20" hidden="1" x14ac:dyDescent="0.35">
      <c r="A7737">
        <f t="shared" si="366"/>
        <v>1030745</v>
      </c>
      <c r="B7737" s="6" t="s">
        <v>1433</v>
      </c>
      <c r="C7737" s="7" t="s">
        <v>659</v>
      </c>
      <c r="D7737" s="7" t="s">
        <v>1096</v>
      </c>
      <c r="E7737" s="7" t="s">
        <v>954</v>
      </c>
      <c r="F7737" s="7" t="s">
        <v>955</v>
      </c>
      <c r="G7737" s="7" t="s">
        <v>1065</v>
      </c>
      <c r="H7737" s="7" t="s">
        <v>1057</v>
      </c>
      <c r="I7737" s="6" t="s">
        <v>8</v>
      </c>
      <c r="J7737" s="1">
        <v>0</v>
      </c>
      <c r="K7737" s="1">
        <v>4137</v>
      </c>
      <c r="L7737" s="1">
        <v>4137</v>
      </c>
      <c r="M7737" s="1">
        <v>0</v>
      </c>
      <c r="N7737" s="1">
        <v>4137</v>
      </c>
      <c r="O7737" s="1">
        <v>4137</v>
      </c>
      <c r="P7737" s="1"/>
      <c r="Q7737" s="12"/>
      <c r="R7737" s="29">
        <f t="shared" si="367"/>
        <v>4137</v>
      </c>
      <c r="S7737" t="str">
        <f t="shared" si="368"/>
        <v>Sobre ingreso</v>
      </c>
      <c r="T7737" s="10">
        <f>IFERROR(VLOOKUP(A7737,[1]!Tabla1[[#All],[Material]:[venta nueva]],38,FALSE),0)</f>
        <v>0</v>
      </c>
    </row>
    <row r="7738" spans="1:20" hidden="1" x14ac:dyDescent="0.35">
      <c r="A7738">
        <f t="shared" si="366"/>
        <v>1030773</v>
      </c>
      <c r="B7738" s="6" t="s">
        <v>1433</v>
      </c>
      <c r="C7738" s="7" t="s">
        <v>659</v>
      </c>
      <c r="D7738" s="7" t="s">
        <v>1096</v>
      </c>
      <c r="E7738" s="7" t="s">
        <v>960</v>
      </c>
      <c r="F7738" s="7" t="s">
        <v>961</v>
      </c>
      <c r="G7738" s="7" t="s">
        <v>1090</v>
      </c>
      <c r="H7738" s="7" t="s">
        <v>1060</v>
      </c>
      <c r="I7738" s="6" t="s">
        <v>8</v>
      </c>
      <c r="J7738" s="1">
        <v>0</v>
      </c>
      <c r="K7738" s="1">
        <v>19051</v>
      </c>
      <c r="L7738" s="1">
        <v>19051</v>
      </c>
      <c r="M7738" s="1">
        <v>0</v>
      </c>
      <c r="N7738" s="1">
        <v>19051</v>
      </c>
      <c r="O7738" s="1">
        <v>19051</v>
      </c>
      <c r="P7738" s="1">
        <v>14968.536</v>
      </c>
      <c r="Q7738" s="12"/>
      <c r="R7738" s="29">
        <f t="shared" si="367"/>
        <v>4082.4639999999999</v>
      </c>
      <c r="S7738" t="str">
        <f t="shared" si="368"/>
        <v>Sobre ingreso</v>
      </c>
      <c r="T7738" s="10">
        <f>IFERROR(VLOOKUP(A7738,[1]!Tabla1[[#All],[Material]:[venta nueva]],38,FALSE),0)</f>
        <v>0</v>
      </c>
    </row>
    <row r="7739" spans="1:20" hidden="1" x14ac:dyDescent="0.35">
      <c r="A7739">
        <f t="shared" si="366"/>
        <v>1030782</v>
      </c>
      <c r="B7739" s="6" t="s">
        <v>1433</v>
      </c>
      <c r="C7739" s="7" t="s">
        <v>659</v>
      </c>
      <c r="D7739" s="7" t="s">
        <v>1096</v>
      </c>
      <c r="E7739" s="7" t="s">
        <v>964</v>
      </c>
      <c r="F7739" s="7" t="s">
        <v>965</v>
      </c>
      <c r="G7739" s="7" t="s">
        <v>1090</v>
      </c>
      <c r="H7739" s="7" t="s">
        <v>1052</v>
      </c>
      <c r="I7739" s="6" t="s">
        <v>8</v>
      </c>
      <c r="J7739" s="1">
        <v>-6371</v>
      </c>
      <c r="K7739" s="1">
        <v>34000</v>
      </c>
      <c r="L7739" s="1">
        <v>27629</v>
      </c>
      <c r="M7739" s="1">
        <v>-6371</v>
      </c>
      <c r="N7739" s="1">
        <v>34000</v>
      </c>
      <c r="O7739" s="1">
        <v>27629</v>
      </c>
      <c r="P7739" s="1">
        <v>27631.526999999998</v>
      </c>
      <c r="Q7739" s="12"/>
      <c r="R7739" s="29">
        <f t="shared" si="367"/>
        <v>-2.5269999999982247</v>
      </c>
      <c r="S7739" t="str">
        <f t="shared" si="368"/>
        <v>Pendiente de ingreso</v>
      </c>
      <c r="T7739" s="10">
        <f>IFERROR(VLOOKUP(A7739,[1]!Tabla1[[#All],[Material]:[venta nueva]],38,FALSE),0)</f>
        <v>0</v>
      </c>
    </row>
    <row r="7740" spans="1:20" hidden="1" x14ac:dyDescent="0.35">
      <c r="A7740">
        <f t="shared" si="366"/>
        <v>1030783</v>
      </c>
      <c r="B7740" s="6" t="s">
        <v>1433</v>
      </c>
      <c r="C7740" s="7" t="s">
        <v>659</v>
      </c>
      <c r="D7740" s="7" t="s">
        <v>1096</v>
      </c>
      <c r="E7740" s="7" t="s">
        <v>966</v>
      </c>
      <c r="F7740" s="7" t="s">
        <v>967</v>
      </c>
      <c r="G7740" s="7" t="s">
        <v>1091</v>
      </c>
      <c r="H7740" s="7" t="s">
        <v>1054</v>
      </c>
      <c r="I7740" s="6" t="s">
        <v>8</v>
      </c>
      <c r="J7740" s="1">
        <v>1012</v>
      </c>
      <c r="K7740" s="1">
        <v>1320</v>
      </c>
      <c r="L7740" s="1">
        <v>2332</v>
      </c>
      <c r="M7740" s="1">
        <v>1012</v>
      </c>
      <c r="N7740" s="1">
        <v>1320</v>
      </c>
      <c r="O7740" s="1">
        <v>2332</v>
      </c>
      <c r="P7740" s="1">
        <v>2361.88</v>
      </c>
      <c r="Q7740" s="12"/>
      <c r="R7740" s="29">
        <f t="shared" si="367"/>
        <v>-29.880000000000109</v>
      </c>
      <c r="S7740" t="str">
        <f t="shared" si="368"/>
        <v>Pendiente de ingreso</v>
      </c>
      <c r="T7740" s="10">
        <f>IFERROR(VLOOKUP(A7740,[1]!Tabla1[[#All],[Material]:[venta nueva]],38,FALSE),0)</f>
        <v>0</v>
      </c>
    </row>
    <row r="7741" spans="1:20" hidden="1" x14ac:dyDescent="0.35">
      <c r="A7741">
        <f t="shared" si="366"/>
        <v>1030784</v>
      </c>
      <c r="B7741" s="6" t="s">
        <v>1433</v>
      </c>
      <c r="C7741" s="7" t="s">
        <v>659</v>
      </c>
      <c r="D7741" s="7" t="s">
        <v>1096</v>
      </c>
      <c r="E7741" s="7" t="s">
        <v>968</v>
      </c>
      <c r="F7741" s="7" t="s">
        <v>969</v>
      </c>
      <c r="G7741" s="7" t="s">
        <v>1091</v>
      </c>
      <c r="H7741" s="7" t="s">
        <v>1054</v>
      </c>
      <c r="I7741" s="6" t="s">
        <v>8</v>
      </c>
      <c r="J7741" s="1">
        <v>-465</v>
      </c>
      <c r="K7741" s="1">
        <v>5880</v>
      </c>
      <c r="L7741" s="1">
        <v>5415</v>
      </c>
      <c r="M7741" s="1">
        <v>-465</v>
      </c>
      <c r="N7741" s="1">
        <v>5880</v>
      </c>
      <c r="O7741" s="1">
        <v>5415</v>
      </c>
      <c r="P7741" s="1">
        <v>5424.32</v>
      </c>
      <c r="Q7741" s="12"/>
      <c r="R7741" s="29">
        <f t="shared" si="367"/>
        <v>-9.319999999999709</v>
      </c>
      <c r="S7741" t="str">
        <f t="shared" si="368"/>
        <v>Pendiente de ingreso</v>
      </c>
      <c r="T7741" s="10">
        <f>IFERROR(VLOOKUP(A7741,[1]!Tabla1[[#All],[Material]:[venta nueva]],38,FALSE),0)</f>
        <v>0</v>
      </c>
    </row>
    <row r="7742" spans="1:20" hidden="1" x14ac:dyDescent="0.35">
      <c r="A7742">
        <f t="shared" si="366"/>
        <v>1030785</v>
      </c>
      <c r="B7742" s="6" t="s">
        <v>1433</v>
      </c>
      <c r="C7742" s="7" t="s">
        <v>659</v>
      </c>
      <c r="D7742" s="7" t="s">
        <v>1096</v>
      </c>
      <c r="E7742" s="7" t="s">
        <v>970</v>
      </c>
      <c r="F7742" s="7" t="s">
        <v>971</v>
      </c>
      <c r="G7742" s="7" t="s">
        <v>1091</v>
      </c>
      <c r="H7742" s="7" t="s">
        <v>1054</v>
      </c>
      <c r="I7742" s="6" t="s">
        <v>8</v>
      </c>
      <c r="J7742" s="1">
        <v>-724</v>
      </c>
      <c r="K7742" s="1">
        <v>1080</v>
      </c>
      <c r="L7742" s="1">
        <v>0</v>
      </c>
      <c r="M7742" s="1">
        <v>-724</v>
      </c>
      <c r="N7742" s="1">
        <v>1080</v>
      </c>
      <c r="O7742" s="1">
        <v>0</v>
      </c>
      <c r="P7742" s="1"/>
      <c r="Q7742" s="12"/>
      <c r="R7742" s="29">
        <f t="shared" si="367"/>
        <v>0</v>
      </c>
      <c r="S7742" t="str">
        <f t="shared" si="368"/>
        <v>OK</v>
      </c>
      <c r="T7742" s="10">
        <f>IFERROR(VLOOKUP(A7742,[1]!Tabla1[[#All],[Material]:[venta nueva]],38,FALSE),0)</f>
        <v>0</v>
      </c>
    </row>
    <row r="7743" spans="1:20" hidden="1" x14ac:dyDescent="0.35">
      <c r="A7743">
        <f t="shared" si="366"/>
        <v>1030788</v>
      </c>
      <c r="B7743" s="6" t="s">
        <v>1433</v>
      </c>
      <c r="C7743" s="7" t="s">
        <v>659</v>
      </c>
      <c r="D7743" s="7" t="s">
        <v>1096</v>
      </c>
      <c r="E7743" s="7" t="s">
        <v>972</v>
      </c>
      <c r="F7743" s="7" t="s">
        <v>973</v>
      </c>
      <c r="G7743" s="7" t="s">
        <v>1068</v>
      </c>
      <c r="H7743" s="7" t="s">
        <v>996</v>
      </c>
      <c r="I7743" s="6" t="s">
        <v>9</v>
      </c>
      <c r="J7743" s="1">
        <v>5370</v>
      </c>
      <c r="K7743" s="1">
        <v>0</v>
      </c>
      <c r="L7743" s="1">
        <v>5370</v>
      </c>
      <c r="M7743" s="1">
        <v>5370</v>
      </c>
      <c r="N7743" s="1">
        <v>6630</v>
      </c>
      <c r="O7743" s="1">
        <v>12000</v>
      </c>
      <c r="P7743" s="1">
        <v>24000</v>
      </c>
      <c r="Q7743" s="12"/>
      <c r="R7743" s="29">
        <f t="shared" si="367"/>
        <v>-12000</v>
      </c>
      <c r="S7743" t="str">
        <f t="shared" si="368"/>
        <v>Pendiente de ingreso</v>
      </c>
      <c r="T7743" s="10">
        <f>IFERROR(VLOOKUP(A7743,[1]!Tabla1[[#All],[Material]:[venta nueva]],38,FALSE),0)</f>
        <v>0</v>
      </c>
    </row>
    <row r="7744" spans="1:20" hidden="1" x14ac:dyDescent="0.35">
      <c r="A7744">
        <f t="shared" si="366"/>
        <v>1030791</v>
      </c>
      <c r="B7744" s="6" t="s">
        <v>1433</v>
      </c>
      <c r="C7744" s="7" t="s">
        <v>659</v>
      </c>
      <c r="D7744" s="7" t="s">
        <v>1096</v>
      </c>
      <c r="E7744" s="7" t="s">
        <v>1272</v>
      </c>
      <c r="F7744" s="7" t="s">
        <v>1273</v>
      </c>
      <c r="G7744" s="7" t="s">
        <v>1089</v>
      </c>
      <c r="H7744" s="7" t="s">
        <v>1049</v>
      </c>
      <c r="I7744" s="6" t="s">
        <v>11</v>
      </c>
      <c r="J7744" s="1">
        <v>-5000</v>
      </c>
      <c r="K7744" s="1">
        <v>3372</v>
      </c>
      <c r="L7744" s="1">
        <v>0</v>
      </c>
      <c r="M7744" s="1">
        <v>-5000</v>
      </c>
      <c r="N7744" s="1">
        <v>3372</v>
      </c>
      <c r="O7744" s="1">
        <v>0</v>
      </c>
      <c r="P7744" s="1"/>
      <c r="Q7744" s="12"/>
      <c r="R7744" s="29">
        <f t="shared" si="367"/>
        <v>0</v>
      </c>
      <c r="S7744" t="str">
        <f t="shared" si="368"/>
        <v>OK</v>
      </c>
      <c r="T7744" s="10">
        <f>IFERROR(VLOOKUP(A7744,[1]!Tabla1[[#All],[Material]:[venta nueva]],38,FALSE),0)</f>
        <v>0</v>
      </c>
    </row>
    <row r="7745" spans="1:20" hidden="1" x14ac:dyDescent="0.35">
      <c r="A7745">
        <f t="shared" si="366"/>
        <v>1030791</v>
      </c>
      <c r="B7745" s="6" t="s">
        <v>1433</v>
      </c>
      <c r="C7745" s="7" t="s">
        <v>659</v>
      </c>
      <c r="D7745" s="7" t="s">
        <v>1096</v>
      </c>
      <c r="E7745" s="7" t="s">
        <v>1272</v>
      </c>
      <c r="F7745" s="7" t="s">
        <v>1273</v>
      </c>
      <c r="G7745" s="7" t="s">
        <v>1089</v>
      </c>
      <c r="H7745" s="7" t="s">
        <v>1049</v>
      </c>
      <c r="I7745" s="6" t="s">
        <v>14</v>
      </c>
      <c r="J7745" s="1">
        <v>-1743</v>
      </c>
      <c r="K7745" s="1">
        <v>3372</v>
      </c>
      <c r="L7745" s="1">
        <v>1629</v>
      </c>
      <c r="M7745" s="1">
        <v>-1743</v>
      </c>
      <c r="N7745" s="1">
        <v>3372</v>
      </c>
      <c r="O7745" s="1">
        <v>1629</v>
      </c>
      <c r="P7745" s="1"/>
      <c r="Q7745" s="12"/>
      <c r="R7745" s="29">
        <f t="shared" si="367"/>
        <v>1629</v>
      </c>
      <c r="S7745" t="str">
        <f t="shared" si="368"/>
        <v>Sobre ingreso</v>
      </c>
      <c r="T7745" s="10">
        <f>IFERROR(VLOOKUP(A7745,[1]!Tabla1[[#All],[Material]:[venta nueva]],38,FALSE),0)</f>
        <v>0</v>
      </c>
    </row>
    <row r="7746" spans="1:20" hidden="1" x14ac:dyDescent="0.35">
      <c r="A7746">
        <f t="shared" si="366"/>
        <v>1030792</v>
      </c>
      <c r="B7746" s="6" t="s">
        <v>1433</v>
      </c>
      <c r="C7746" s="7" t="s">
        <v>659</v>
      </c>
      <c r="D7746" s="7" t="s">
        <v>1096</v>
      </c>
      <c r="E7746" s="7" t="s">
        <v>974</v>
      </c>
      <c r="F7746" s="7" t="s">
        <v>975</v>
      </c>
      <c r="G7746" s="7" t="s">
        <v>1090</v>
      </c>
      <c r="H7746" s="7" t="s">
        <v>1060</v>
      </c>
      <c r="I7746" s="6" t="s">
        <v>10</v>
      </c>
      <c r="J7746" s="1">
        <v>40</v>
      </c>
      <c r="K7746" s="1">
        <v>0</v>
      </c>
      <c r="L7746" s="1">
        <v>0</v>
      </c>
      <c r="M7746" s="1">
        <v>40</v>
      </c>
      <c r="N7746" s="1">
        <v>0</v>
      </c>
      <c r="O7746" s="1">
        <v>0</v>
      </c>
      <c r="P7746" s="1"/>
      <c r="Q7746" s="12"/>
      <c r="R7746" s="29">
        <f t="shared" si="367"/>
        <v>0</v>
      </c>
      <c r="S7746" t="str">
        <f t="shared" si="368"/>
        <v>OK</v>
      </c>
      <c r="T7746" s="10">
        <f>IFERROR(VLOOKUP(A7746,[1]!Tabla1[[#All],[Material]:[venta nueva]],38,FALSE),0)</f>
        <v>0</v>
      </c>
    </row>
    <row r="7747" spans="1:20" hidden="1" x14ac:dyDescent="0.35">
      <c r="A7747">
        <f t="shared" si="366"/>
        <v>1030793</v>
      </c>
      <c r="B7747" s="6" t="s">
        <v>1433</v>
      </c>
      <c r="C7747" s="7" t="s">
        <v>659</v>
      </c>
      <c r="D7747" s="7" t="s">
        <v>1096</v>
      </c>
      <c r="E7747" s="7" t="s">
        <v>1206</v>
      </c>
      <c r="F7747" s="7" t="s">
        <v>1207</v>
      </c>
      <c r="G7747" s="7" t="s">
        <v>1091</v>
      </c>
      <c r="H7747" s="7" t="s">
        <v>1054</v>
      </c>
      <c r="I7747" s="6" t="s">
        <v>8</v>
      </c>
      <c r="J7747" s="1">
        <v>-729</v>
      </c>
      <c r="K7747" s="1">
        <v>729</v>
      </c>
      <c r="L7747" s="1">
        <v>0</v>
      </c>
      <c r="M7747" s="1">
        <v>-729</v>
      </c>
      <c r="N7747" s="1">
        <v>729</v>
      </c>
      <c r="O7747" s="1">
        <v>0</v>
      </c>
      <c r="P7747" s="1"/>
      <c r="Q7747" s="12"/>
      <c r="R7747" s="29">
        <f t="shared" si="367"/>
        <v>0</v>
      </c>
      <c r="S7747" t="str">
        <f t="shared" si="368"/>
        <v>OK</v>
      </c>
      <c r="T7747" s="10">
        <f>IFERROR(VLOOKUP(A7747,[1]!Tabla1[[#All],[Material]:[venta nueva]],38,FALSE),0)</f>
        <v>0</v>
      </c>
    </row>
    <row r="7748" spans="1:20" hidden="1" x14ac:dyDescent="0.35">
      <c r="A7748">
        <f t="shared" si="366"/>
        <v>1030794</v>
      </c>
      <c r="B7748" s="6" t="s">
        <v>1433</v>
      </c>
      <c r="C7748" s="7" t="s">
        <v>659</v>
      </c>
      <c r="D7748" s="7" t="s">
        <v>1096</v>
      </c>
      <c r="E7748" s="7" t="s">
        <v>1208</v>
      </c>
      <c r="F7748" s="7" t="s">
        <v>1209</v>
      </c>
      <c r="G7748" s="7" t="s">
        <v>1091</v>
      </c>
      <c r="H7748" s="7" t="s">
        <v>1054</v>
      </c>
      <c r="I7748" s="6" t="s">
        <v>8</v>
      </c>
      <c r="J7748" s="1">
        <v>-1085</v>
      </c>
      <c r="K7748" s="1">
        <v>1085</v>
      </c>
      <c r="L7748" s="1">
        <v>0</v>
      </c>
      <c r="M7748" s="1">
        <v>-1085</v>
      </c>
      <c r="N7748" s="1">
        <v>1085</v>
      </c>
      <c r="O7748" s="1">
        <v>0</v>
      </c>
      <c r="P7748" s="1"/>
      <c r="Q7748" s="12"/>
      <c r="R7748" s="29">
        <f t="shared" si="367"/>
        <v>0</v>
      </c>
      <c r="S7748" t="str">
        <f t="shared" si="368"/>
        <v>OK</v>
      </c>
      <c r="T7748" s="10">
        <f>IFERROR(VLOOKUP(A7748,[1]!Tabla1[[#All],[Material]:[venta nueva]],38,FALSE),0)</f>
        <v>0</v>
      </c>
    </row>
    <row r="7749" spans="1:20" hidden="1" x14ac:dyDescent="0.35">
      <c r="A7749">
        <f t="shared" si="366"/>
        <v>1030802</v>
      </c>
      <c r="B7749" s="6" t="s">
        <v>1433</v>
      </c>
      <c r="C7749" s="7" t="s">
        <v>659</v>
      </c>
      <c r="D7749" s="7" t="s">
        <v>1096</v>
      </c>
      <c r="E7749" s="7" t="s">
        <v>976</v>
      </c>
      <c r="F7749" s="7" t="s">
        <v>977</v>
      </c>
      <c r="G7749" s="7" t="s">
        <v>1063</v>
      </c>
      <c r="H7749" s="7" t="s">
        <v>1063</v>
      </c>
      <c r="I7749" s="6" t="s">
        <v>10</v>
      </c>
      <c r="J7749" s="1">
        <v>-9669</v>
      </c>
      <c r="K7749" s="1">
        <v>153669</v>
      </c>
      <c r="L7749" s="1">
        <v>144000</v>
      </c>
      <c r="M7749" s="1">
        <v>-9669</v>
      </c>
      <c r="N7749" s="1">
        <v>153669</v>
      </c>
      <c r="O7749" s="1">
        <v>144000</v>
      </c>
      <c r="P7749" s="1"/>
      <c r="Q7749" s="12"/>
      <c r="R7749" s="29">
        <f t="shared" si="367"/>
        <v>144000</v>
      </c>
      <c r="S7749" t="str">
        <f t="shared" si="368"/>
        <v>Sobre ingreso</v>
      </c>
      <c r="T7749" s="10">
        <f>IFERROR(VLOOKUP(A7749,[1]!Tabla1[[#All],[Material]:[venta nueva]],38,FALSE),0)</f>
        <v>0</v>
      </c>
    </row>
    <row r="7750" spans="1:20" hidden="1" x14ac:dyDescent="0.35">
      <c r="A7750">
        <f t="shared" ref="A7750:A7813" si="369">+E7750*1</f>
        <v>1030816</v>
      </c>
      <c r="B7750" s="6" t="s">
        <v>1433</v>
      </c>
      <c r="C7750" s="7" t="s">
        <v>659</v>
      </c>
      <c r="D7750" s="7" t="s">
        <v>1096</v>
      </c>
      <c r="E7750" s="7" t="s">
        <v>1377</v>
      </c>
      <c r="F7750" s="7" t="s">
        <v>872</v>
      </c>
      <c r="G7750" s="7" t="s">
        <v>1068</v>
      </c>
      <c r="H7750" s="7" t="s">
        <v>994</v>
      </c>
      <c r="I7750" s="6" t="s">
        <v>11</v>
      </c>
      <c r="J7750" s="1">
        <v>1541</v>
      </c>
      <c r="K7750" s="1">
        <v>0</v>
      </c>
      <c r="L7750" s="1">
        <v>1541</v>
      </c>
      <c r="M7750" s="1">
        <v>-13000</v>
      </c>
      <c r="N7750" s="1">
        <v>13000</v>
      </c>
      <c r="O7750" s="1">
        <v>0</v>
      </c>
      <c r="P7750" s="1"/>
      <c r="Q7750" s="12"/>
      <c r="R7750" s="29">
        <f t="shared" si="367"/>
        <v>0</v>
      </c>
      <c r="S7750" t="str">
        <f t="shared" si="368"/>
        <v>OK</v>
      </c>
      <c r="T7750" s="10">
        <f>IFERROR(VLOOKUP(A7750,[1]!Tabla1[[#All],[Material]:[venta nueva]],38,FALSE),0)</f>
        <v>0</v>
      </c>
    </row>
    <row r="7751" spans="1:20" hidden="1" x14ac:dyDescent="0.35">
      <c r="A7751">
        <f t="shared" si="369"/>
        <v>1030817</v>
      </c>
      <c r="B7751" s="6" t="s">
        <v>1433</v>
      </c>
      <c r="C7751" s="7" t="s">
        <v>659</v>
      </c>
      <c r="D7751" s="7" t="s">
        <v>1096</v>
      </c>
      <c r="E7751" s="7" t="s">
        <v>1362</v>
      </c>
      <c r="F7751" s="7" t="s">
        <v>857</v>
      </c>
      <c r="G7751" s="7" t="s">
        <v>1089</v>
      </c>
      <c r="H7751" s="7" t="s">
        <v>1049</v>
      </c>
      <c r="I7751" s="6" t="s">
        <v>11</v>
      </c>
      <c r="J7751" s="1">
        <v>3703</v>
      </c>
      <c r="K7751" s="1">
        <v>0</v>
      </c>
      <c r="L7751" s="1">
        <v>3703</v>
      </c>
      <c r="M7751" s="1">
        <v>3703</v>
      </c>
      <c r="N7751" s="1">
        <v>44297</v>
      </c>
      <c r="O7751" s="1">
        <v>48000</v>
      </c>
      <c r="P7751" s="1"/>
      <c r="Q7751" s="12"/>
      <c r="R7751" s="29">
        <f t="shared" si="367"/>
        <v>48000</v>
      </c>
      <c r="S7751" t="str">
        <f t="shared" si="368"/>
        <v>Sobre ingreso</v>
      </c>
      <c r="T7751" s="10">
        <f>IFERROR(VLOOKUP(A7751,[1]!Tabla1[[#All],[Material]:[venta nueva]],38,FALSE),0)</f>
        <v>0</v>
      </c>
    </row>
    <row r="7752" spans="1:20" hidden="1" x14ac:dyDescent="0.35">
      <c r="A7752">
        <f t="shared" si="369"/>
        <v>1030818</v>
      </c>
      <c r="B7752" s="6" t="s">
        <v>1433</v>
      </c>
      <c r="C7752" s="7" t="s">
        <v>659</v>
      </c>
      <c r="D7752" s="7" t="s">
        <v>1096</v>
      </c>
      <c r="E7752" s="7" t="s">
        <v>1318</v>
      </c>
      <c r="F7752" s="7" t="s">
        <v>1319</v>
      </c>
      <c r="G7752" s="7" t="s">
        <v>1090</v>
      </c>
      <c r="H7752" s="7" t="s">
        <v>1060</v>
      </c>
      <c r="I7752" s="6" t="s">
        <v>8</v>
      </c>
      <c r="J7752" s="1">
        <v>11461</v>
      </c>
      <c r="K7752" s="1">
        <v>0</v>
      </c>
      <c r="L7752" s="1">
        <v>11461</v>
      </c>
      <c r="M7752" s="1">
        <v>25033</v>
      </c>
      <c r="N7752" s="1">
        <v>22967</v>
      </c>
      <c r="O7752" s="1">
        <v>48000</v>
      </c>
      <c r="P7752" s="1">
        <v>47998.44</v>
      </c>
      <c r="Q7752" s="12"/>
      <c r="R7752" s="29">
        <f t="shared" si="367"/>
        <v>1.5599999999976717</v>
      </c>
      <c r="S7752" t="str">
        <f t="shared" si="368"/>
        <v>Sobre ingreso</v>
      </c>
      <c r="T7752" s="10">
        <f>IFERROR(VLOOKUP(A7752,[1]!Tabla1[[#All],[Material]:[venta nueva]],38,FALSE),0)</f>
        <v>0</v>
      </c>
    </row>
    <row r="7753" spans="1:20" hidden="1" x14ac:dyDescent="0.35">
      <c r="A7753">
        <f t="shared" si="369"/>
        <v>1030821</v>
      </c>
      <c r="B7753" s="6" t="s">
        <v>1433</v>
      </c>
      <c r="C7753" s="7" t="s">
        <v>659</v>
      </c>
      <c r="D7753" s="7" t="s">
        <v>1096</v>
      </c>
      <c r="E7753" s="7" t="s">
        <v>1378</v>
      </c>
      <c r="F7753" s="7" t="s">
        <v>928</v>
      </c>
      <c r="G7753" s="7" t="s">
        <v>1090</v>
      </c>
      <c r="H7753" s="7" t="s">
        <v>1052</v>
      </c>
      <c r="I7753" s="6" t="s">
        <v>11</v>
      </c>
      <c r="J7753" s="1"/>
      <c r="K7753" s="1"/>
      <c r="L7753" s="1"/>
      <c r="M7753" s="1">
        <v>0</v>
      </c>
      <c r="N7753" s="1">
        <v>24000</v>
      </c>
      <c r="O7753" s="1">
        <v>24000</v>
      </c>
      <c r="P7753" s="1"/>
      <c r="Q7753" s="12"/>
      <c r="R7753" s="29">
        <f t="shared" si="367"/>
        <v>24000</v>
      </c>
      <c r="S7753" t="str">
        <f t="shared" si="368"/>
        <v>Sobre ingreso</v>
      </c>
      <c r="T7753" s="10">
        <f>IFERROR(VLOOKUP(A7753,[1]!Tabla1[[#All],[Material]:[venta nueva]],38,FALSE),0)</f>
        <v>0</v>
      </c>
    </row>
    <row r="7754" spans="1:20" hidden="1" x14ac:dyDescent="0.35">
      <c r="A7754">
        <f t="shared" si="369"/>
        <v>1030239</v>
      </c>
      <c r="B7754" s="6" t="s">
        <v>1433</v>
      </c>
      <c r="C7754" s="7" t="s">
        <v>659</v>
      </c>
      <c r="D7754" s="7" t="s">
        <v>1097</v>
      </c>
      <c r="E7754" s="7" t="s">
        <v>860</v>
      </c>
      <c r="F7754" s="7" t="s">
        <v>861</v>
      </c>
      <c r="G7754" s="7" t="s">
        <v>1068</v>
      </c>
      <c r="H7754" s="7" t="s">
        <v>1051</v>
      </c>
      <c r="I7754" s="6" t="s">
        <v>8</v>
      </c>
      <c r="J7754" s="1"/>
      <c r="K7754" s="1"/>
      <c r="L7754" s="1"/>
      <c r="M7754" s="1"/>
      <c r="N7754" s="1"/>
      <c r="O7754" s="1"/>
      <c r="P7754" s="1"/>
      <c r="Q7754" s="12">
        <v>24256</v>
      </c>
      <c r="R7754" s="29">
        <f t="shared" si="367"/>
        <v>0</v>
      </c>
      <c r="S7754" t="str">
        <f t="shared" si="368"/>
        <v>OK</v>
      </c>
      <c r="T7754" s="10">
        <f>IFERROR(VLOOKUP(A7754,[1]!Tabla1[[#All],[Material]:[venta nueva]],38,FALSE),0)</f>
        <v>0</v>
      </c>
    </row>
    <row r="7755" spans="1:20" hidden="1" x14ac:dyDescent="0.35">
      <c r="A7755">
        <f t="shared" si="369"/>
        <v>1030265</v>
      </c>
      <c r="B7755" s="6" t="s">
        <v>1433</v>
      </c>
      <c r="C7755" s="7" t="s">
        <v>659</v>
      </c>
      <c r="D7755" s="7" t="s">
        <v>1097</v>
      </c>
      <c r="E7755" s="7" t="s">
        <v>862</v>
      </c>
      <c r="F7755" s="7" t="s">
        <v>863</v>
      </c>
      <c r="G7755" s="7" t="s">
        <v>1090</v>
      </c>
      <c r="H7755" s="7" t="s">
        <v>1052</v>
      </c>
      <c r="I7755" s="6" t="s">
        <v>9</v>
      </c>
      <c r="J7755" s="1"/>
      <c r="K7755" s="1"/>
      <c r="L7755" s="1"/>
      <c r="M7755" s="1"/>
      <c r="N7755" s="1"/>
      <c r="O7755" s="1"/>
      <c r="P7755" s="1"/>
      <c r="Q7755" s="12">
        <v>102844</v>
      </c>
      <c r="R7755" s="29">
        <f t="shared" si="367"/>
        <v>0</v>
      </c>
      <c r="S7755" t="str">
        <f t="shared" si="368"/>
        <v>OK</v>
      </c>
      <c r="T7755" s="10">
        <f>IFERROR(VLOOKUP(A7755,[1]!Tabla1[[#All],[Material]:[venta nueva]],38,FALSE),0)</f>
        <v>0</v>
      </c>
    </row>
    <row r="7756" spans="1:20" hidden="1" x14ac:dyDescent="0.35">
      <c r="A7756">
        <f t="shared" si="369"/>
        <v>1030321</v>
      </c>
      <c r="B7756" s="6" t="s">
        <v>1433</v>
      </c>
      <c r="C7756" s="7" t="s">
        <v>659</v>
      </c>
      <c r="D7756" s="7" t="s">
        <v>1097</v>
      </c>
      <c r="E7756" s="7" t="s">
        <v>866</v>
      </c>
      <c r="F7756" s="7" t="s">
        <v>867</v>
      </c>
      <c r="G7756" s="7" t="s">
        <v>1091</v>
      </c>
      <c r="H7756" s="7" t="s">
        <v>1054</v>
      </c>
      <c r="I7756" s="6" t="s">
        <v>8</v>
      </c>
      <c r="J7756" s="1"/>
      <c r="K7756" s="1"/>
      <c r="L7756" s="1"/>
      <c r="M7756" s="1"/>
      <c r="N7756" s="1"/>
      <c r="O7756" s="1"/>
      <c r="P7756" s="1"/>
      <c r="Q7756" s="12">
        <v>1422</v>
      </c>
      <c r="R7756" s="29">
        <f t="shared" si="367"/>
        <v>0</v>
      </c>
      <c r="S7756" t="str">
        <f t="shared" si="368"/>
        <v>OK</v>
      </c>
      <c r="T7756" s="10">
        <f>IFERROR(VLOOKUP(A7756,[1]!Tabla1[[#All],[Material]:[venta nueva]],38,FALSE),0)</f>
        <v>0</v>
      </c>
    </row>
    <row r="7757" spans="1:20" hidden="1" x14ac:dyDescent="0.35">
      <c r="A7757">
        <f t="shared" si="369"/>
        <v>1030337</v>
      </c>
      <c r="B7757" s="6" t="s">
        <v>1433</v>
      </c>
      <c r="C7757" s="7" t="s">
        <v>659</v>
      </c>
      <c r="D7757" s="7" t="s">
        <v>1097</v>
      </c>
      <c r="E7757" s="7" t="s">
        <v>873</v>
      </c>
      <c r="F7757" s="7" t="s">
        <v>874</v>
      </c>
      <c r="G7757" s="7" t="s">
        <v>1090</v>
      </c>
      <c r="H7757" s="7" t="s">
        <v>1052</v>
      </c>
      <c r="I7757" s="6" t="s">
        <v>10</v>
      </c>
      <c r="J7757" s="1"/>
      <c r="K7757" s="1"/>
      <c r="L7757" s="1"/>
      <c r="M7757" s="1"/>
      <c r="N7757" s="1"/>
      <c r="O7757" s="1"/>
      <c r="P7757" s="1"/>
      <c r="Q7757" s="12">
        <v>297676</v>
      </c>
      <c r="R7757" s="29">
        <f t="shared" si="367"/>
        <v>0</v>
      </c>
      <c r="S7757" t="str">
        <f t="shared" si="368"/>
        <v>OK</v>
      </c>
      <c r="T7757" s="10">
        <f>IFERROR(VLOOKUP(A7757,[1]!Tabla1[[#All],[Material]:[venta nueva]],38,FALSE),0)</f>
        <v>0</v>
      </c>
    </row>
    <row r="7758" spans="1:20" hidden="1" x14ac:dyDescent="0.35">
      <c r="A7758">
        <f t="shared" si="369"/>
        <v>1030355</v>
      </c>
      <c r="B7758" s="6" t="s">
        <v>1433</v>
      </c>
      <c r="C7758" s="7" t="s">
        <v>659</v>
      </c>
      <c r="D7758" s="7" t="s">
        <v>1097</v>
      </c>
      <c r="E7758" s="7" t="s">
        <v>875</v>
      </c>
      <c r="F7758" s="7" t="s">
        <v>876</v>
      </c>
      <c r="G7758" s="7" t="s">
        <v>1092</v>
      </c>
      <c r="H7758" s="7" t="s">
        <v>1055</v>
      </c>
      <c r="I7758" s="6" t="s">
        <v>9</v>
      </c>
      <c r="J7758" s="1"/>
      <c r="K7758" s="1"/>
      <c r="L7758" s="1"/>
      <c r="M7758" s="1"/>
      <c r="N7758" s="1"/>
      <c r="O7758" s="1"/>
      <c r="P7758" s="1"/>
      <c r="Q7758" s="12">
        <v>69003</v>
      </c>
      <c r="R7758" s="29">
        <f t="shared" si="367"/>
        <v>0</v>
      </c>
      <c r="S7758" t="str">
        <f t="shared" si="368"/>
        <v>OK</v>
      </c>
      <c r="T7758" s="10">
        <f>IFERROR(VLOOKUP(A7758,[1]!Tabla1[[#All],[Material]:[venta nueva]],38,FALSE),0)</f>
        <v>0</v>
      </c>
    </row>
    <row r="7759" spans="1:20" hidden="1" x14ac:dyDescent="0.35">
      <c r="A7759">
        <f t="shared" si="369"/>
        <v>1030358</v>
      </c>
      <c r="B7759" s="6" t="s">
        <v>1433</v>
      </c>
      <c r="C7759" s="7" t="s">
        <v>659</v>
      </c>
      <c r="D7759" s="7" t="s">
        <v>1097</v>
      </c>
      <c r="E7759" s="7" t="s">
        <v>1182</v>
      </c>
      <c r="F7759" s="7" t="s">
        <v>1183</v>
      </c>
      <c r="G7759" s="7" t="s">
        <v>1068</v>
      </c>
      <c r="H7759" s="7" t="s">
        <v>1184</v>
      </c>
      <c r="I7759" s="6" t="s">
        <v>14</v>
      </c>
      <c r="J7759" s="1"/>
      <c r="K7759" s="1"/>
      <c r="L7759" s="1"/>
      <c r="M7759" s="1"/>
      <c r="N7759" s="1"/>
      <c r="O7759" s="1"/>
      <c r="P7759" s="1"/>
      <c r="Q7759" s="12">
        <v>170</v>
      </c>
      <c r="R7759" s="29">
        <f t="shared" si="367"/>
        <v>0</v>
      </c>
      <c r="S7759" t="str">
        <f t="shared" si="368"/>
        <v>OK</v>
      </c>
      <c r="T7759" s="10">
        <f>IFERROR(VLOOKUP(A7759,[1]!Tabla1[[#All],[Material]:[venta nueva]],38,FALSE),0)</f>
        <v>0</v>
      </c>
    </row>
    <row r="7760" spans="1:20" hidden="1" x14ac:dyDescent="0.35">
      <c r="A7760">
        <f t="shared" si="369"/>
        <v>1030360</v>
      </c>
      <c r="B7760" s="6" t="s">
        <v>1433</v>
      </c>
      <c r="C7760" s="7" t="s">
        <v>659</v>
      </c>
      <c r="D7760" s="7" t="s">
        <v>1097</v>
      </c>
      <c r="E7760" s="7" t="s">
        <v>877</v>
      </c>
      <c r="F7760" s="7" t="s">
        <v>878</v>
      </c>
      <c r="G7760" s="7" t="s">
        <v>1091</v>
      </c>
      <c r="H7760" s="7" t="s">
        <v>1054</v>
      </c>
      <c r="I7760" s="6" t="s">
        <v>8</v>
      </c>
      <c r="J7760" s="1"/>
      <c r="K7760" s="1"/>
      <c r="L7760" s="1"/>
      <c r="M7760" s="1"/>
      <c r="N7760" s="1"/>
      <c r="O7760" s="1"/>
      <c r="P7760" s="1"/>
      <c r="Q7760" s="12">
        <v>2317</v>
      </c>
      <c r="R7760" s="29">
        <f t="shared" si="367"/>
        <v>0</v>
      </c>
      <c r="S7760" t="str">
        <f t="shared" si="368"/>
        <v>OK</v>
      </c>
      <c r="T7760" s="10">
        <f>IFERROR(VLOOKUP(A7760,[1]!Tabla1[[#All],[Material]:[venta nueva]],38,FALSE),0)</f>
        <v>0</v>
      </c>
    </row>
    <row r="7761" spans="1:20" hidden="1" x14ac:dyDescent="0.35">
      <c r="A7761">
        <f t="shared" si="369"/>
        <v>1030366</v>
      </c>
      <c r="B7761" s="6" t="s">
        <v>1433</v>
      </c>
      <c r="C7761" s="7" t="s">
        <v>659</v>
      </c>
      <c r="D7761" s="7" t="s">
        <v>1097</v>
      </c>
      <c r="E7761" s="7" t="s">
        <v>879</v>
      </c>
      <c r="F7761" s="7" t="s">
        <v>880</v>
      </c>
      <c r="G7761" s="7" t="s">
        <v>1091</v>
      </c>
      <c r="H7761" s="7" t="s">
        <v>1054</v>
      </c>
      <c r="I7761" s="6" t="s">
        <v>8</v>
      </c>
      <c r="J7761" s="1"/>
      <c r="K7761" s="1"/>
      <c r="L7761" s="1"/>
      <c r="M7761" s="1"/>
      <c r="N7761" s="1"/>
      <c r="O7761" s="1"/>
      <c r="P7761" s="1"/>
      <c r="Q7761" s="12">
        <v>1038</v>
      </c>
      <c r="R7761" s="29">
        <f t="shared" si="367"/>
        <v>0</v>
      </c>
      <c r="S7761" t="str">
        <f t="shared" si="368"/>
        <v>OK</v>
      </c>
      <c r="T7761" s="10">
        <f>IFERROR(VLOOKUP(A7761,[1]!Tabla1[[#All],[Material]:[venta nueva]],38,FALSE),0)</f>
        <v>0</v>
      </c>
    </row>
    <row r="7762" spans="1:20" hidden="1" x14ac:dyDescent="0.35">
      <c r="A7762">
        <f t="shared" si="369"/>
        <v>1030379</v>
      </c>
      <c r="B7762" s="6" t="s">
        <v>1433</v>
      </c>
      <c r="C7762" s="7" t="s">
        <v>659</v>
      </c>
      <c r="D7762" s="7" t="s">
        <v>1097</v>
      </c>
      <c r="E7762" s="7" t="s">
        <v>887</v>
      </c>
      <c r="F7762" s="7" t="s">
        <v>888</v>
      </c>
      <c r="G7762" s="7" t="s">
        <v>1090</v>
      </c>
      <c r="H7762" s="7" t="s">
        <v>1052</v>
      </c>
      <c r="I7762" s="6" t="s">
        <v>8</v>
      </c>
      <c r="J7762" s="1"/>
      <c r="K7762" s="1"/>
      <c r="L7762" s="1"/>
      <c r="M7762" s="1"/>
      <c r="N7762" s="1"/>
      <c r="O7762" s="1"/>
      <c r="P7762" s="1"/>
      <c r="Q7762" s="12">
        <v>621442</v>
      </c>
      <c r="R7762" s="29">
        <f t="shared" si="367"/>
        <v>0</v>
      </c>
      <c r="S7762" t="str">
        <f t="shared" si="368"/>
        <v>OK</v>
      </c>
      <c r="T7762" s="10">
        <f>IFERROR(VLOOKUP(A7762,[1]!Tabla1[[#All],[Material]:[venta nueva]],38,FALSE),0)</f>
        <v>0</v>
      </c>
    </row>
    <row r="7763" spans="1:20" hidden="1" x14ac:dyDescent="0.35">
      <c r="A7763">
        <f t="shared" si="369"/>
        <v>1030388</v>
      </c>
      <c r="B7763" s="6" t="s">
        <v>1433</v>
      </c>
      <c r="C7763" s="7" t="s">
        <v>659</v>
      </c>
      <c r="D7763" s="7" t="s">
        <v>1097</v>
      </c>
      <c r="E7763" s="7" t="s">
        <v>889</v>
      </c>
      <c r="F7763" s="7" t="s">
        <v>890</v>
      </c>
      <c r="G7763" s="7" t="s">
        <v>1072</v>
      </c>
      <c r="H7763" s="7" t="s">
        <v>993</v>
      </c>
      <c r="I7763" s="6" t="s">
        <v>14</v>
      </c>
      <c r="J7763" s="1"/>
      <c r="K7763" s="1"/>
      <c r="L7763" s="1"/>
      <c r="M7763" s="1"/>
      <c r="N7763" s="1"/>
      <c r="O7763" s="1"/>
      <c r="P7763" s="1"/>
      <c r="Q7763" s="12">
        <v>24700</v>
      </c>
      <c r="R7763" s="29">
        <f t="shared" si="367"/>
        <v>0</v>
      </c>
      <c r="S7763" t="str">
        <f t="shared" si="368"/>
        <v>OK</v>
      </c>
      <c r="T7763" s="10">
        <f>IFERROR(VLOOKUP(A7763,[1]!Tabla1[[#All],[Material]:[venta nueva]],38,FALSE),0)</f>
        <v>0</v>
      </c>
    </row>
    <row r="7764" spans="1:20" hidden="1" x14ac:dyDescent="0.35">
      <c r="A7764">
        <f t="shared" si="369"/>
        <v>1030419</v>
      </c>
      <c r="B7764" s="6" t="s">
        <v>1433</v>
      </c>
      <c r="C7764" s="7" t="s">
        <v>659</v>
      </c>
      <c r="D7764" s="7" t="s">
        <v>1097</v>
      </c>
      <c r="E7764" s="7" t="s">
        <v>895</v>
      </c>
      <c r="F7764" s="7" t="s">
        <v>896</v>
      </c>
      <c r="G7764" s="7" t="s">
        <v>1065</v>
      </c>
      <c r="H7764" s="7" t="s">
        <v>1057</v>
      </c>
      <c r="I7764" s="6" t="s">
        <v>14</v>
      </c>
      <c r="J7764" s="1"/>
      <c r="K7764" s="1"/>
      <c r="L7764" s="1"/>
      <c r="M7764" s="1"/>
      <c r="N7764" s="1"/>
      <c r="O7764" s="1"/>
      <c r="P7764" s="1"/>
      <c r="Q7764" s="12">
        <v>10282</v>
      </c>
      <c r="R7764" s="29">
        <f t="shared" si="367"/>
        <v>0</v>
      </c>
      <c r="S7764" t="str">
        <f t="shared" si="368"/>
        <v>OK</v>
      </c>
      <c r="T7764" s="10">
        <f>IFERROR(VLOOKUP(A7764,[1]!Tabla1[[#All],[Material]:[venta nueva]],38,FALSE),0)</f>
        <v>0</v>
      </c>
    </row>
    <row r="7765" spans="1:20" hidden="1" x14ac:dyDescent="0.35">
      <c r="A7765">
        <f t="shared" si="369"/>
        <v>1030424</v>
      </c>
      <c r="B7765" s="6" t="s">
        <v>1433</v>
      </c>
      <c r="C7765" s="7" t="s">
        <v>659</v>
      </c>
      <c r="D7765" s="7" t="s">
        <v>1097</v>
      </c>
      <c r="E7765" s="7" t="s">
        <v>897</v>
      </c>
      <c r="F7765" s="7" t="s">
        <v>898</v>
      </c>
      <c r="G7765" s="7" t="s">
        <v>1090</v>
      </c>
      <c r="H7765" s="7" t="s">
        <v>1058</v>
      </c>
      <c r="I7765" s="6" t="s">
        <v>8</v>
      </c>
      <c r="J7765" s="1"/>
      <c r="K7765" s="1"/>
      <c r="L7765" s="1"/>
      <c r="M7765" s="1"/>
      <c r="N7765" s="1"/>
      <c r="O7765" s="1"/>
      <c r="P7765" s="1"/>
      <c r="Q7765" s="12">
        <v>71599</v>
      </c>
      <c r="R7765" s="29">
        <f t="shared" si="367"/>
        <v>0</v>
      </c>
      <c r="S7765" t="str">
        <f t="shared" si="368"/>
        <v>OK</v>
      </c>
      <c r="T7765" s="10">
        <f>IFERROR(VLOOKUP(A7765,[1]!Tabla1[[#All],[Material]:[venta nueva]],38,FALSE),0)</f>
        <v>0</v>
      </c>
    </row>
    <row r="7766" spans="1:20" hidden="1" x14ac:dyDescent="0.35">
      <c r="A7766">
        <f t="shared" si="369"/>
        <v>1030452</v>
      </c>
      <c r="B7766" s="6" t="s">
        <v>1433</v>
      </c>
      <c r="C7766" s="7" t="s">
        <v>659</v>
      </c>
      <c r="D7766" s="7" t="s">
        <v>1097</v>
      </c>
      <c r="E7766" s="7" t="s">
        <v>899</v>
      </c>
      <c r="F7766" s="7" t="s">
        <v>900</v>
      </c>
      <c r="G7766" s="7" t="s">
        <v>1090</v>
      </c>
      <c r="H7766" s="7" t="s">
        <v>1052</v>
      </c>
      <c r="I7766" s="6" t="s">
        <v>8</v>
      </c>
      <c r="J7766" s="1"/>
      <c r="K7766" s="1"/>
      <c r="L7766" s="1"/>
      <c r="M7766" s="1"/>
      <c r="N7766" s="1"/>
      <c r="O7766" s="1"/>
      <c r="P7766" s="1"/>
      <c r="Q7766" s="12">
        <v>24912</v>
      </c>
      <c r="R7766" s="29">
        <f t="shared" si="367"/>
        <v>0</v>
      </c>
      <c r="S7766" t="str">
        <f t="shared" si="368"/>
        <v>OK</v>
      </c>
      <c r="T7766" s="10">
        <f>IFERROR(VLOOKUP(A7766,[1]!Tabla1[[#All],[Material]:[venta nueva]],38,FALSE),0)</f>
        <v>0</v>
      </c>
    </row>
    <row r="7767" spans="1:20" hidden="1" x14ac:dyDescent="0.35">
      <c r="A7767">
        <f t="shared" si="369"/>
        <v>1030461</v>
      </c>
      <c r="B7767" s="6" t="s">
        <v>1433</v>
      </c>
      <c r="C7767" s="7" t="s">
        <v>659</v>
      </c>
      <c r="D7767" s="7" t="s">
        <v>1097</v>
      </c>
      <c r="E7767" s="7" t="s">
        <v>901</v>
      </c>
      <c r="F7767" s="7" t="s">
        <v>902</v>
      </c>
      <c r="G7767" s="7" t="s">
        <v>1090</v>
      </c>
      <c r="H7767" s="7" t="s">
        <v>1052</v>
      </c>
      <c r="I7767" s="6" t="s">
        <v>8</v>
      </c>
      <c r="J7767" s="1"/>
      <c r="K7767" s="1"/>
      <c r="L7767" s="1"/>
      <c r="M7767" s="1"/>
      <c r="N7767" s="1"/>
      <c r="O7767" s="1"/>
      <c r="P7767" s="1"/>
      <c r="Q7767" s="12">
        <v>9994</v>
      </c>
      <c r="R7767" s="29">
        <f t="shared" si="367"/>
        <v>0</v>
      </c>
      <c r="S7767" t="str">
        <f t="shared" si="368"/>
        <v>OK</v>
      </c>
      <c r="T7767" s="10">
        <f>IFERROR(VLOOKUP(A7767,[1]!Tabla1[[#All],[Material]:[venta nueva]],38,FALSE),0)</f>
        <v>0</v>
      </c>
    </row>
    <row r="7768" spans="1:20" hidden="1" x14ac:dyDescent="0.35">
      <c r="A7768">
        <f t="shared" si="369"/>
        <v>1030498</v>
      </c>
      <c r="B7768" s="6" t="s">
        <v>1433</v>
      </c>
      <c r="C7768" s="7" t="s">
        <v>659</v>
      </c>
      <c r="D7768" s="7" t="s">
        <v>1097</v>
      </c>
      <c r="E7768" s="7" t="s">
        <v>905</v>
      </c>
      <c r="F7768" s="7" t="s">
        <v>906</v>
      </c>
      <c r="G7768" s="7" t="s">
        <v>1065</v>
      </c>
      <c r="H7768" s="7" t="s">
        <v>981</v>
      </c>
      <c r="I7768" s="6" t="s">
        <v>9</v>
      </c>
      <c r="J7768" s="1"/>
      <c r="K7768" s="1"/>
      <c r="L7768" s="1"/>
      <c r="M7768" s="1"/>
      <c r="N7768" s="1"/>
      <c r="O7768" s="1"/>
      <c r="P7768" s="1"/>
      <c r="Q7768" s="12">
        <v>13651</v>
      </c>
      <c r="R7768" s="29">
        <f t="shared" si="367"/>
        <v>0</v>
      </c>
      <c r="S7768" t="str">
        <f t="shared" si="368"/>
        <v>OK</v>
      </c>
      <c r="T7768" s="10">
        <f>IFERROR(VLOOKUP(A7768,[1]!Tabla1[[#All],[Material]:[venta nueva]],38,FALSE),0)</f>
        <v>0</v>
      </c>
    </row>
    <row r="7769" spans="1:20" hidden="1" x14ac:dyDescent="0.35">
      <c r="A7769">
        <f t="shared" si="369"/>
        <v>1030506</v>
      </c>
      <c r="B7769" s="6" t="s">
        <v>1433</v>
      </c>
      <c r="C7769" s="7" t="s">
        <v>659</v>
      </c>
      <c r="D7769" s="7" t="s">
        <v>1097</v>
      </c>
      <c r="E7769" s="7" t="s">
        <v>909</v>
      </c>
      <c r="F7769" s="7" t="s">
        <v>910</v>
      </c>
      <c r="G7769" s="7" t="s">
        <v>1090</v>
      </c>
      <c r="H7769" s="7" t="s">
        <v>1052</v>
      </c>
      <c r="I7769" s="6" t="s">
        <v>14</v>
      </c>
      <c r="J7769" s="1"/>
      <c r="K7769" s="1"/>
      <c r="L7769" s="1"/>
      <c r="M7769" s="1"/>
      <c r="N7769" s="1"/>
      <c r="O7769" s="1"/>
      <c r="P7769" s="1"/>
      <c r="Q7769" s="12">
        <v>23976</v>
      </c>
      <c r="R7769" s="29">
        <f t="shared" si="367"/>
        <v>0</v>
      </c>
      <c r="S7769" t="str">
        <f t="shared" si="368"/>
        <v>OK</v>
      </c>
      <c r="T7769" s="10">
        <f>IFERROR(VLOOKUP(A7769,[1]!Tabla1[[#All],[Material]:[venta nueva]],38,FALSE),0)</f>
        <v>0</v>
      </c>
    </row>
    <row r="7770" spans="1:20" hidden="1" x14ac:dyDescent="0.35">
      <c r="A7770">
        <f t="shared" si="369"/>
        <v>1030525</v>
      </c>
      <c r="B7770" s="6" t="s">
        <v>1433</v>
      </c>
      <c r="C7770" s="7" t="s">
        <v>659</v>
      </c>
      <c r="D7770" s="7" t="s">
        <v>1097</v>
      </c>
      <c r="E7770" s="7" t="s">
        <v>911</v>
      </c>
      <c r="F7770" s="7" t="s">
        <v>912</v>
      </c>
      <c r="G7770" s="7" t="s">
        <v>1068</v>
      </c>
      <c r="H7770" s="7" t="s">
        <v>994</v>
      </c>
      <c r="I7770" s="6" t="s">
        <v>14</v>
      </c>
      <c r="J7770" s="1"/>
      <c r="K7770" s="1"/>
      <c r="L7770" s="1"/>
      <c r="M7770" s="1"/>
      <c r="N7770" s="1"/>
      <c r="O7770" s="1"/>
      <c r="P7770" s="1"/>
      <c r="Q7770" s="12">
        <v>114204</v>
      </c>
      <c r="R7770" s="29">
        <f t="shared" si="367"/>
        <v>0</v>
      </c>
      <c r="S7770" t="str">
        <f t="shared" si="368"/>
        <v>OK</v>
      </c>
      <c r="T7770" s="10">
        <f>IFERROR(VLOOKUP(A7770,[1]!Tabla1[[#All],[Material]:[venta nueva]],38,FALSE),0)</f>
        <v>0</v>
      </c>
    </row>
    <row r="7771" spans="1:20" hidden="1" x14ac:dyDescent="0.35">
      <c r="A7771">
        <f t="shared" si="369"/>
        <v>1030545</v>
      </c>
      <c r="B7771" s="6" t="s">
        <v>1433</v>
      </c>
      <c r="C7771" s="7" t="s">
        <v>659</v>
      </c>
      <c r="D7771" s="7" t="s">
        <v>1097</v>
      </c>
      <c r="E7771" s="7" t="s">
        <v>917</v>
      </c>
      <c r="F7771" s="7" t="s">
        <v>918</v>
      </c>
      <c r="G7771" s="7" t="s">
        <v>1093</v>
      </c>
      <c r="H7771" s="7" t="s">
        <v>1059</v>
      </c>
      <c r="I7771" s="6" t="s">
        <v>9</v>
      </c>
      <c r="J7771" s="1"/>
      <c r="K7771" s="1"/>
      <c r="L7771" s="1"/>
      <c r="M7771" s="1"/>
      <c r="N7771" s="1"/>
      <c r="O7771" s="1"/>
      <c r="P7771" s="1"/>
      <c r="Q7771" s="12">
        <v>71926</v>
      </c>
      <c r="R7771" s="29">
        <f t="shared" si="367"/>
        <v>0</v>
      </c>
      <c r="S7771" t="str">
        <f t="shared" si="368"/>
        <v>OK</v>
      </c>
      <c r="T7771" s="10">
        <f>IFERROR(VLOOKUP(A7771,[1]!Tabla1[[#All],[Material]:[venta nueva]],38,FALSE),0)</f>
        <v>0</v>
      </c>
    </row>
    <row r="7772" spans="1:20" hidden="1" x14ac:dyDescent="0.35">
      <c r="A7772">
        <f t="shared" si="369"/>
        <v>1030555</v>
      </c>
      <c r="B7772" s="6" t="s">
        <v>1433</v>
      </c>
      <c r="C7772" s="7" t="s">
        <v>659</v>
      </c>
      <c r="D7772" s="7" t="s">
        <v>1097</v>
      </c>
      <c r="E7772" s="7" t="s">
        <v>919</v>
      </c>
      <c r="F7772" s="7" t="s">
        <v>920</v>
      </c>
      <c r="G7772" s="7" t="s">
        <v>1065</v>
      </c>
      <c r="H7772" s="7" t="s">
        <v>989</v>
      </c>
      <c r="I7772" s="6" t="s">
        <v>8</v>
      </c>
      <c r="J7772" s="1"/>
      <c r="K7772" s="1"/>
      <c r="L7772" s="1"/>
      <c r="M7772" s="1"/>
      <c r="N7772" s="1"/>
      <c r="O7772" s="1"/>
      <c r="P7772" s="1"/>
      <c r="Q7772" s="12">
        <v>9188</v>
      </c>
      <c r="R7772" s="29">
        <f t="shared" si="367"/>
        <v>0</v>
      </c>
      <c r="S7772" t="str">
        <f t="shared" si="368"/>
        <v>OK</v>
      </c>
      <c r="T7772" s="10">
        <f>IFERROR(VLOOKUP(A7772,[1]!Tabla1[[#All],[Material]:[venta nueva]],38,FALSE),0)</f>
        <v>0</v>
      </c>
    </row>
    <row r="7773" spans="1:20" hidden="1" x14ac:dyDescent="0.35">
      <c r="A7773">
        <f t="shared" si="369"/>
        <v>1030566</v>
      </c>
      <c r="B7773" s="6" t="s">
        <v>1433</v>
      </c>
      <c r="C7773" s="7" t="s">
        <v>659</v>
      </c>
      <c r="D7773" s="7" t="s">
        <v>1097</v>
      </c>
      <c r="E7773" s="7" t="s">
        <v>921</v>
      </c>
      <c r="F7773" s="7" t="s">
        <v>922</v>
      </c>
      <c r="G7773" s="7" t="s">
        <v>1068</v>
      </c>
      <c r="H7773" s="7" t="s">
        <v>1051</v>
      </c>
      <c r="I7773" s="6" t="s">
        <v>14</v>
      </c>
      <c r="J7773" s="1"/>
      <c r="K7773" s="1"/>
      <c r="L7773" s="1"/>
      <c r="M7773" s="1"/>
      <c r="N7773" s="1"/>
      <c r="O7773" s="1"/>
      <c r="P7773" s="1"/>
      <c r="Q7773" s="12">
        <v>20422</v>
      </c>
      <c r="R7773" s="29">
        <f t="shared" si="367"/>
        <v>0</v>
      </c>
      <c r="S7773" t="str">
        <f t="shared" si="368"/>
        <v>OK</v>
      </c>
      <c r="T7773" s="10">
        <f>IFERROR(VLOOKUP(A7773,[1]!Tabla1[[#All],[Material]:[venta nueva]],38,FALSE),0)</f>
        <v>0</v>
      </c>
    </row>
    <row r="7774" spans="1:20" hidden="1" x14ac:dyDescent="0.35">
      <c r="A7774">
        <f t="shared" si="369"/>
        <v>1030658</v>
      </c>
      <c r="B7774" s="6" t="s">
        <v>1433</v>
      </c>
      <c r="C7774" s="7" t="s">
        <v>659</v>
      </c>
      <c r="D7774" s="7" t="s">
        <v>1097</v>
      </c>
      <c r="E7774" s="7" t="s">
        <v>925</v>
      </c>
      <c r="F7774" s="7" t="s">
        <v>926</v>
      </c>
      <c r="G7774" s="7" t="s">
        <v>1093</v>
      </c>
      <c r="H7774" s="7" t="s">
        <v>1059</v>
      </c>
      <c r="I7774" s="6" t="s">
        <v>10</v>
      </c>
      <c r="J7774" s="1"/>
      <c r="K7774" s="1"/>
      <c r="L7774" s="1"/>
      <c r="M7774" s="1"/>
      <c r="N7774" s="1"/>
      <c r="O7774" s="1"/>
      <c r="P7774" s="1"/>
      <c r="Q7774" s="12">
        <v>227500</v>
      </c>
      <c r="R7774" s="29">
        <f t="shared" si="367"/>
        <v>0</v>
      </c>
      <c r="S7774" t="str">
        <f t="shared" si="368"/>
        <v>OK</v>
      </c>
      <c r="T7774" s="10">
        <f>IFERROR(VLOOKUP(A7774,[1]!Tabla1[[#All],[Material]:[venta nueva]],38,FALSE),0)</f>
        <v>0</v>
      </c>
    </row>
    <row r="7775" spans="1:20" hidden="1" x14ac:dyDescent="0.35">
      <c r="A7775">
        <f t="shared" si="369"/>
        <v>1030670</v>
      </c>
      <c r="B7775" s="6" t="s">
        <v>1433</v>
      </c>
      <c r="C7775" s="7" t="s">
        <v>659</v>
      </c>
      <c r="D7775" s="7" t="s">
        <v>1097</v>
      </c>
      <c r="E7775" s="7" t="s">
        <v>927</v>
      </c>
      <c r="F7775" s="7" t="s">
        <v>928</v>
      </c>
      <c r="G7775" s="7" t="s">
        <v>1090</v>
      </c>
      <c r="H7775" s="7" t="s">
        <v>1052</v>
      </c>
      <c r="I7775" s="6" t="s">
        <v>9</v>
      </c>
      <c r="J7775" s="1"/>
      <c r="K7775" s="1"/>
      <c r="L7775" s="1"/>
      <c r="M7775" s="1"/>
      <c r="N7775" s="1"/>
      <c r="O7775" s="1"/>
      <c r="P7775" s="1"/>
      <c r="Q7775" s="12">
        <v>47671</v>
      </c>
      <c r="R7775" s="29">
        <f t="shared" si="367"/>
        <v>0</v>
      </c>
      <c r="S7775" t="str">
        <f t="shared" si="368"/>
        <v>OK</v>
      </c>
      <c r="T7775" s="10">
        <f>IFERROR(VLOOKUP(A7775,[1]!Tabla1[[#All],[Material]:[venta nueva]],38,FALSE),0)</f>
        <v>0</v>
      </c>
    </row>
    <row r="7776" spans="1:20" hidden="1" x14ac:dyDescent="0.35">
      <c r="A7776">
        <f t="shared" si="369"/>
        <v>1030683</v>
      </c>
      <c r="B7776" s="6" t="s">
        <v>1433</v>
      </c>
      <c r="C7776" s="7" t="s">
        <v>659</v>
      </c>
      <c r="D7776" s="7" t="s">
        <v>1097</v>
      </c>
      <c r="E7776" s="7" t="s">
        <v>931</v>
      </c>
      <c r="F7776" s="7" t="s">
        <v>857</v>
      </c>
      <c r="G7776" s="7" t="s">
        <v>1089</v>
      </c>
      <c r="H7776" s="7" t="s">
        <v>1049</v>
      </c>
      <c r="I7776" s="6" t="s">
        <v>14</v>
      </c>
      <c r="J7776" s="1"/>
      <c r="K7776" s="1"/>
      <c r="L7776" s="1"/>
      <c r="M7776" s="1"/>
      <c r="N7776" s="1"/>
      <c r="O7776" s="1"/>
      <c r="P7776" s="1"/>
      <c r="Q7776" s="12">
        <v>427113</v>
      </c>
      <c r="R7776" s="29">
        <f t="shared" si="367"/>
        <v>0</v>
      </c>
      <c r="S7776" t="str">
        <f t="shared" si="368"/>
        <v>OK</v>
      </c>
      <c r="T7776" s="10">
        <f>IFERROR(VLOOKUP(A7776,[1]!Tabla1[[#All],[Material]:[venta nueva]],38,FALSE),0)</f>
        <v>0</v>
      </c>
    </row>
    <row r="7777" spans="1:20" hidden="1" x14ac:dyDescent="0.35">
      <c r="A7777">
        <f t="shared" si="369"/>
        <v>1030684</v>
      </c>
      <c r="B7777" s="6" t="s">
        <v>1433</v>
      </c>
      <c r="C7777" s="7" t="s">
        <v>659</v>
      </c>
      <c r="D7777" s="7" t="s">
        <v>1097</v>
      </c>
      <c r="E7777" s="7" t="s">
        <v>932</v>
      </c>
      <c r="F7777" s="7" t="s">
        <v>933</v>
      </c>
      <c r="G7777" s="7" t="s">
        <v>1072</v>
      </c>
      <c r="H7777" s="7" t="s">
        <v>993</v>
      </c>
      <c r="I7777" s="6" t="s">
        <v>14</v>
      </c>
      <c r="J7777" s="1"/>
      <c r="K7777" s="1"/>
      <c r="L7777" s="1"/>
      <c r="M7777" s="1"/>
      <c r="N7777" s="1"/>
      <c r="O7777" s="1"/>
      <c r="P7777" s="1"/>
      <c r="Q7777" s="12">
        <v>971</v>
      </c>
      <c r="R7777" s="29">
        <f t="shared" si="367"/>
        <v>0</v>
      </c>
      <c r="S7777" t="str">
        <f t="shared" si="368"/>
        <v>OK</v>
      </c>
      <c r="T7777" s="10">
        <f>IFERROR(VLOOKUP(A7777,[1]!Tabla1[[#All],[Material]:[venta nueva]],38,FALSE),0)</f>
        <v>0</v>
      </c>
    </row>
    <row r="7778" spans="1:20" hidden="1" x14ac:dyDescent="0.35">
      <c r="A7778">
        <f t="shared" si="369"/>
        <v>1030685</v>
      </c>
      <c r="B7778" s="6" t="s">
        <v>1433</v>
      </c>
      <c r="C7778" s="7" t="s">
        <v>659</v>
      </c>
      <c r="D7778" s="7" t="s">
        <v>1097</v>
      </c>
      <c r="E7778" s="7" t="s">
        <v>934</v>
      </c>
      <c r="F7778" s="7" t="s">
        <v>935</v>
      </c>
      <c r="G7778" s="7" t="s">
        <v>1068</v>
      </c>
      <c r="H7778" s="7" t="s">
        <v>1051</v>
      </c>
      <c r="I7778" s="6" t="s">
        <v>14</v>
      </c>
      <c r="J7778" s="1"/>
      <c r="K7778" s="1"/>
      <c r="L7778" s="1"/>
      <c r="M7778" s="1"/>
      <c r="N7778" s="1"/>
      <c r="O7778" s="1"/>
      <c r="P7778" s="1"/>
      <c r="Q7778" s="12">
        <v>109348</v>
      </c>
      <c r="R7778" s="29">
        <f t="shared" si="367"/>
        <v>0</v>
      </c>
      <c r="S7778" t="str">
        <f t="shared" si="368"/>
        <v>OK</v>
      </c>
      <c r="T7778" s="10">
        <f>IFERROR(VLOOKUP(A7778,[1]!Tabla1[[#All],[Material]:[venta nueva]],38,FALSE),0)</f>
        <v>0</v>
      </c>
    </row>
    <row r="7779" spans="1:20" hidden="1" x14ac:dyDescent="0.35">
      <c r="A7779">
        <f t="shared" si="369"/>
        <v>1030686</v>
      </c>
      <c r="B7779" s="6" t="s">
        <v>1433</v>
      </c>
      <c r="C7779" s="7" t="s">
        <v>659</v>
      </c>
      <c r="D7779" s="7" t="s">
        <v>1097</v>
      </c>
      <c r="E7779" s="7" t="s">
        <v>936</v>
      </c>
      <c r="F7779" s="7" t="s">
        <v>937</v>
      </c>
      <c r="G7779" s="7" t="s">
        <v>1065</v>
      </c>
      <c r="H7779" s="7" t="s">
        <v>1053</v>
      </c>
      <c r="I7779" s="6" t="s">
        <v>14</v>
      </c>
      <c r="J7779" s="1"/>
      <c r="K7779" s="1"/>
      <c r="L7779" s="1"/>
      <c r="M7779" s="1"/>
      <c r="N7779" s="1"/>
      <c r="O7779" s="1"/>
      <c r="P7779" s="1"/>
      <c r="Q7779" s="12">
        <v>169740</v>
      </c>
      <c r="R7779" s="29">
        <f t="shared" si="367"/>
        <v>0</v>
      </c>
      <c r="S7779" t="str">
        <f t="shared" si="368"/>
        <v>OK</v>
      </c>
      <c r="T7779" s="10">
        <f>IFERROR(VLOOKUP(A7779,[1]!Tabla1[[#All],[Material]:[venta nueva]],38,FALSE),0)</f>
        <v>0</v>
      </c>
    </row>
    <row r="7780" spans="1:20" hidden="1" x14ac:dyDescent="0.35">
      <c r="A7780">
        <f t="shared" si="369"/>
        <v>1030720</v>
      </c>
      <c r="B7780" s="6" t="s">
        <v>1433</v>
      </c>
      <c r="C7780" s="7" t="s">
        <v>659</v>
      </c>
      <c r="D7780" s="7" t="s">
        <v>1097</v>
      </c>
      <c r="E7780" s="7" t="s">
        <v>942</v>
      </c>
      <c r="F7780" s="7" t="s">
        <v>943</v>
      </c>
      <c r="G7780" s="7" t="s">
        <v>1081</v>
      </c>
      <c r="H7780" s="7" t="s">
        <v>1050</v>
      </c>
      <c r="I7780" s="6" t="s">
        <v>9</v>
      </c>
      <c r="J7780" s="1"/>
      <c r="K7780" s="1"/>
      <c r="L7780" s="1"/>
      <c r="M7780" s="1"/>
      <c r="N7780" s="1"/>
      <c r="O7780" s="1"/>
      <c r="P7780" s="1"/>
      <c r="Q7780" s="12">
        <v>49003</v>
      </c>
      <c r="R7780" s="29">
        <f t="shared" si="367"/>
        <v>0</v>
      </c>
      <c r="S7780" t="str">
        <f t="shared" si="368"/>
        <v>OK</v>
      </c>
      <c r="T7780" s="10">
        <f>IFERROR(VLOOKUP(A7780,[1]!Tabla1[[#All],[Material]:[venta nueva]],38,FALSE),0)</f>
        <v>0</v>
      </c>
    </row>
    <row r="7781" spans="1:20" hidden="1" x14ac:dyDescent="0.35">
      <c r="A7781">
        <f t="shared" si="369"/>
        <v>1030745</v>
      </c>
      <c r="B7781" s="6" t="s">
        <v>1433</v>
      </c>
      <c r="C7781" s="7" t="s">
        <v>659</v>
      </c>
      <c r="D7781" s="7" t="s">
        <v>1097</v>
      </c>
      <c r="E7781" s="7" t="s">
        <v>954</v>
      </c>
      <c r="F7781" s="7" t="s">
        <v>955</v>
      </c>
      <c r="G7781" s="7" t="s">
        <v>1065</v>
      </c>
      <c r="H7781" s="7" t="s">
        <v>1057</v>
      </c>
      <c r="I7781" s="6" t="s">
        <v>8</v>
      </c>
      <c r="J7781" s="1"/>
      <c r="K7781" s="1"/>
      <c r="L7781" s="1"/>
      <c r="M7781" s="1"/>
      <c r="N7781" s="1"/>
      <c r="O7781" s="1"/>
      <c r="P7781" s="1"/>
      <c r="Q7781" s="12">
        <v>4136</v>
      </c>
      <c r="R7781" s="29">
        <f t="shared" si="367"/>
        <v>0</v>
      </c>
      <c r="S7781" t="str">
        <f t="shared" si="368"/>
        <v>OK</v>
      </c>
      <c r="T7781" s="10">
        <f>IFERROR(VLOOKUP(A7781,[1]!Tabla1[[#All],[Material]:[venta nueva]],38,FALSE),0)</f>
        <v>0</v>
      </c>
    </row>
    <row r="7782" spans="1:20" hidden="1" x14ac:dyDescent="0.35">
      <c r="A7782">
        <f t="shared" si="369"/>
        <v>1030773</v>
      </c>
      <c r="B7782" s="6" t="s">
        <v>1433</v>
      </c>
      <c r="C7782" s="7" t="s">
        <v>659</v>
      </c>
      <c r="D7782" s="7" t="s">
        <v>1097</v>
      </c>
      <c r="E7782" s="7" t="s">
        <v>960</v>
      </c>
      <c r="F7782" s="7" t="s">
        <v>961</v>
      </c>
      <c r="G7782" s="7" t="s">
        <v>1090</v>
      </c>
      <c r="H7782" s="7" t="s">
        <v>1060</v>
      </c>
      <c r="I7782" s="6" t="s">
        <v>8</v>
      </c>
      <c r="J7782" s="1"/>
      <c r="K7782" s="1"/>
      <c r="L7782" s="1"/>
      <c r="M7782" s="1"/>
      <c r="N7782" s="1"/>
      <c r="O7782" s="1"/>
      <c r="P7782" s="1"/>
      <c r="Q7782" s="12">
        <v>19046</v>
      </c>
      <c r="R7782" s="29">
        <f t="shared" si="367"/>
        <v>0</v>
      </c>
      <c r="S7782" t="str">
        <f t="shared" si="368"/>
        <v>OK</v>
      </c>
      <c r="T7782" s="10">
        <f>IFERROR(VLOOKUP(A7782,[1]!Tabla1[[#All],[Material]:[venta nueva]],38,FALSE),0)</f>
        <v>0</v>
      </c>
    </row>
    <row r="7783" spans="1:20" hidden="1" x14ac:dyDescent="0.35">
      <c r="A7783">
        <f t="shared" si="369"/>
        <v>1030782</v>
      </c>
      <c r="B7783" s="6" t="s">
        <v>1433</v>
      </c>
      <c r="C7783" s="7" t="s">
        <v>659</v>
      </c>
      <c r="D7783" s="7" t="s">
        <v>1097</v>
      </c>
      <c r="E7783" s="7" t="s">
        <v>964</v>
      </c>
      <c r="F7783" s="7" t="s">
        <v>965</v>
      </c>
      <c r="G7783" s="7" t="s">
        <v>1090</v>
      </c>
      <c r="H7783" s="7" t="s">
        <v>1052</v>
      </c>
      <c r="I7783" s="6" t="s">
        <v>8</v>
      </c>
      <c r="J7783" s="1"/>
      <c r="K7783" s="1"/>
      <c r="L7783" s="1"/>
      <c r="M7783" s="1"/>
      <c r="N7783" s="1"/>
      <c r="O7783" s="1"/>
      <c r="P7783" s="1"/>
      <c r="Q7783" s="12">
        <v>55093</v>
      </c>
      <c r="R7783" s="29">
        <f t="shared" si="367"/>
        <v>0</v>
      </c>
      <c r="S7783" t="str">
        <f t="shared" si="368"/>
        <v>OK</v>
      </c>
      <c r="T7783" s="10">
        <f>IFERROR(VLOOKUP(A7783,[1]!Tabla1[[#All],[Material]:[venta nueva]],38,FALSE),0)</f>
        <v>0</v>
      </c>
    </row>
    <row r="7784" spans="1:20" hidden="1" x14ac:dyDescent="0.35">
      <c r="A7784">
        <f t="shared" si="369"/>
        <v>1030784</v>
      </c>
      <c r="B7784" s="6" t="s">
        <v>1433</v>
      </c>
      <c r="C7784" s="7" t="s">
        <v>659</v>
      </c>
      <c r="D7784" s="7" t="s">
        <v>1097</v>
      </c>
      <c r="E7784" s="7" t="s">
        <v>968</v>
      </c>
      <c r="F7784" s="7" t="s">
        <v>969</v>
      </c>
      <c r="G7784" s="7" t="s">
        <v>1091</v>
      </c>
      <c r="H7784" s="7" t="s">
        <v>1054</v>
      </c>
      <c r="I7784" s="6" t="s">
        <v>8</v>
      </c>
      <c r="J7784" s="1"/>
      <c r="K7784" s="1"/>
      <c r="L7784" s="1"/>
      <c r="M7784" s="1"/>
      <c r="N7784" s="1"/>
      <c r="O7784" s="1"/>
      <c r="P7784" s="1"/>
      <c r="Q7784" s="12">
        <v>463</v>
      </c>
      <c r="R7784" s="29">
        <f t="shared" si="367"/>
        <v>0</v>
      </c>
      <c r="S7784" t="str">
        <f t="shared" si="368"/>
        <v>OK</v>
      </c>
      <c r="T7784" s="10">
        <f>IFERROR(VLOOKUP(A7784,[1]!Tabla1[[#All],[Material]:[venta nueva]],38,FALSE),0)</f>
        <v>0</v>
      </c>
    </row>
    <row r="7785" spans="1:20" hidden="1" x14ac:dyDescent="0.35">
      <c r="A7785">
        <f t="shared" si="369"/>
        <v>1030785</v>
      </c>
      <c r="B7785" s="6" t="s">
        <v>1433</v>
      </c>
      <c r="C7785" s="7" t="s">
        <v>659</v>
      </c>
      <c r="D7785" s="7" t="s">
        <v>1097</v>
      </c>
      <c r="E7785" s="7" t="s">
        <v>970</v>
      </c>
      <c r="F7785" s="7" t="s">
        <v>971</v>
      </c>
      <c r="G7785" s="7" t="s">
        <v>1091</v>
      </c>
      <c r="H7785" s="7" t="s">
        <v>1054</v>
      </c>
      <c r="I7785" s="6" t="s">
        <v>8</v>
      </c>
      <c r="J7785" s="1"/>
      <c r="K7785" s="1"/>
      <c r="L7785" s="1"/>
      <c r="M7785" s="1"/>
      <c r="N7785" s="1"/>
      <c r="O7785" s="1"/>
      <c r="P7785" s="1"/>
      <c r="Q7785" s="12">
        <v>4658</v>
      </c>
      <c r="R7785" s="29">
        <f t="shared" si="367"/>
        <v>0</v>
      </c>
      <c r="S7785" t="str">
        <f t="shared" si="368"/>
        <v>OK</v>
      </c>
      <c r="T7785" s="10">
        <f>IFERROR(VLOOKUP(A7785,[1]!Tabla1[[#All],[Material]:[venta nueva]],38,FALSE),0)</f>
        <v>0</v>
      </c>
    </row>
    <row r="7786" spans="1:20" hidden="1" x14ac:dyDescent="0.35">
      <c r="A7786">
        <f t="shared" si="369"/>
        <v>1030791</v>
      </c>
      <c r="B7786" s="6" t="s">
        <v>1433</v>
      </c>
      <c r="C7786" s="7" t="s">
        <v>659</v>
      </c>
      <c r="D7786" s="7" t="s">
        <v>1097</v>
      </c>
      <c r="E7786" s="7" t="s">
        <v>1272</v>
      </c>
      <c r="F7786" s="7" t="s">
        <v>1273</v>
      </c>
      <c r="G7786" s="7" t="s">
        <v>1089</v>
      </c>
      <c r="H7786" s="7" t="s">
        <v>1049</v>
      </c>
      <c r="I7786" s="6" t="s">
        <v>14</v>
      </c>
      <c r="J7786" s="1"/>
      <c r="K7786" s="1"/>
      <c r="L7786" s="1"/>
      <c r="M7786" s="1"/>
      <c r="N7786" s="1"/>
      <c r="O7786" s="1"/>
      <c r="P7786" s="1"/>
      <c r="Q7786" s="12">
        <v>6743</v>
      </c>
      <c r="R7786" s="29">
        <f t="shared" si="367"/>
        <v>0</v>
      </c>
      <c r="S7786" t="str">
        <f t="shared" si="368"/>
        <v>OK</v>
      </c>
      <c r="T7786" s="10">
        <f>IFERROR(VLOOKUP(A7786,[1]!Tabla1[[#All],[Material]:[venta nueva]],38,FALSE),0)</f>
        <v>0</v>
      </c>
    </row>
    <row r="7787" spans="1:20" hidden="1" x14ac:dyDescent="0.35">
      <c r="A7787">
        <f t="shared" si="369"/>
        <v>1030793</v>
      </c>
      <c r="B7787" s="6" t="s">
        <v>1433</v>
      </c>
      <c r="C7787" s="7" t="s">
        <v>659</v>
      </c>
      <c r="D7787" s="7" t="s">
        <v>1097</v>
      </c>
      <c r="E7787" s="7" t="s">
        <v>1206</v>
      </c>
      <c r="F7787" s="7" t="s">
        <v>1207</v>
      </c>
      <c r="G7787" s="7" t="s">
        <v>1091</v>
      </c>
      <c r="H7787" s="7" t="s">
        <v>1054</v>
      </c>
      <c r="I7787" s="6" t="s">
        <v>8</v>
      </c>
      <c r="J7787" s="1"/>
      <c r="K7787" s="1"/>
      <c r="L7787" s="1"/>
      <c r="M7787" s="1"/>
      <c r="N7787" s="1"/>
      <c r="O7787" s="1"/>
      <c r="P7787" s="1"/>
      <c r="Q7787" s="12">
        <v>5646</v>
      </c>
      <c r="R7787" s="29">
        <f t="shared" si="367"/>
        <v>0</v>
      </c>
      <c r="S7787" t="str">
        <f t="shared" si="368"/>
        <v>OK</v>
      </c>
      <c r="T7787" s="10">
        <f>IFERROR(VLOOKUP(A7787,[1]!Tabla1[[#All],[Material]:[venta nueva]],38,FALSE),0)</f>
        <v>0</v>
      </c>
    </row>
    <row r="7788" spans="1:20" hidden="1" x14ac:dyDescent="0.35">
      <c r="A7788">
        <f t="shared" si="369"/>
        <v>1030794</v>
      </c>
      <c r="B7788" s="6" t="s">
        <v>1433</v>
      </c>
      <c r="C7788" s="7" t="s">
        <v>659</v>
      </c>
      <c r="D7788" s="7" t="s">
        <v>1097</v>
      </c>
      <c r="E7788" s="7" t="s">
        <v>1208</v>
      </c>
      <c r="F7788" s="7" t="s">
        <v>1209</v>
      </c>
      <c r="G7788" s="7" t="s">
        <v>1091</v>
      </c>
      <c r="H7788" s="7" t="s">
        <v>1054</v>
      </c>
      <c r="I7788" s="6" t="s">
        <v>8</v>
      </c>
      <c r="J7788" s="1"/>
      <c r="K7788" s="1"/>
      <c r="L7788" s="1"/>
      <c r="M7788" s="1"/>
      <c r="N7788" s="1"/>
      <c r="O7788" s="1"/>
      <c r="P7788" s="1"/>
      <c r="Q7788" s="12">
        <v>8456</v>
      </c>
      <c r="R7788" s="29">
        <f t="shared" si="367"/>
        <v>0</v>
      </c>
      <c r="S7788" t="str">
        <f t="shared" si="368"/>
        <v>OK</v>
      </c>
      <c r="T7788" s="10">
        <f>IFERROR(VLOOKUP(A7788,[1]!Tabla1[[#All],[Material]:[venta nueva]],38,FALSE),0)</f>
        <v>0</v>
      </c>
    </row>
    <row r="7789" spans="1:20" hidden="1" x14ac:dyDescent="0.35">
      <c r="A7789">
        <f t="shared" si="369"/>
        <v>1030802</v>
      </c>
      <c r="B7789" s="6" t="s">
        <v>1433</v>
      </c>
      <c r="C7789" s="7" t="s">
        <v>659</v>
      </c>
      <c r="D7789" s="7" t="s">
        <v>1097</v>
      </c>
      <c r="E7789" s="7" t="s">
        <v>976</v>
      </c>
      <c r="F7789" s="7" t="s">
        <v>977</v>
      </c>
      <c r="G7789" s="7" t="s">
        <v>1063</v>
      </c>
      <c r="H7789" s="7" t="s">
        <v>1063</v>
      </c>
      <c r="I7789" s="6" t="s">
        <v>10</v>
      </c>
      <c r="J7789" s="1"/>
      <c r="K7789" s="1"/>
      <c r="L7789" s="1"/>
      <c r="M7789" s="1"/>
      <c r="N7789" s="1"/>
      <c r="O7789" s="1"/>
      <c r="P7789" s="1"/>
      <c r="Q7789" s="12">
        <v>96000</v>
      </c>
      <c r="R7789" s="29">
        <f t="shared" si="367"/>
        <v>0</v>
      </c>
      <c r="S7789" t="str">
        <f t="shared" si="368"/>
        <v>OK</v>
      </c>
      <c r="T7789" s="10">
        <f>IFERROR(VLOOKUP(A7789,[1]!Tabla1[[#All],[Material]:[venta nueva]],38,FALSE),0)</f>
        <v>0</v>
      </c>
    </row>
    <row r="7790" spans="1:20" hidden="1" x14ac:dyDescent="0.35">
      <c r="A7790">
        <f t="shared" si="369"/>
        <v>1010877</v>
      </c>
      <c r="B7790" s="6" t="s">
        <v>1447</v>
      </c>
      <c r="C7790" s="7" t="s">
        <v>658</v>
      </c>
      <c r="D7790" s="7" t="s">
        <v>1095</v>
      </c>
      <c r="E7790" s="7" t="s">
        <v>660</v>
      </c>
      <c r="F7790" s="7" t="s">
        <v>661</v>
      </c>
      <c r="G7790" s="7" t="s">
        <v>1065</v>
      </c>
      <c r="H7790" s="7" t="s">
        <v>981</v>
      </c>
      <c r="I7790" s="6" t="s">
        <v>11</v>
      </c>
      <c r="J7790" s="1">
        <v>0</v>
      </c>
      <c r="K7790" s="1">
        <v>107865</v>
      </c>
      <c r="L7790" s="1">
        <v>107865</v>
      </c>
      <c r="M7790" s="1">
        <v>-3713</v>
      </c>
      <c r="N7790" s="1">
        <v>75713</v>
      </c>
      <c r="O7790" s="1">
        <v>72000</v>
      </c>
      <c r="P7790" s="1"/>
      <c r="Q7790" s="12"/>
      <c r="R7790" s="29">
        <f t="shared" si="367"/>
        <v>72000</v>
      </c>
      <c r="S7790" t="str">
        <f t="shared" si="368"/>
        <v>Sobre ingreso</v>
      </c>
      <c r="T7790" s="10">
        <f>IFERROR(VLOOKUP(A7790,[1]!Tabla1[[#All],[Material]:[venta nueva]],38,FALSE),0)</f>
        <v>0</v>
      </c>
    </row>
    <row r="7791" spans="1:20" hidden="1" x14ac:dyDescent="0.35">
      <c r="A7791">
        <f t="shared" si="369"/>
        <v>1011042</v>
      </c>
      <c r="B7791" s="6" t="s">
        <v>1447</v>
      </c>
      <c r="C7791" s="7" t="s">
        <v>658</v>
      </c>
      <c r="D7791" s="7" t="s">
        <v>1095</v>
      </c>
      <c r="E7791" s="7" t="s">
        <v>671</v>
      </c>
      <c r="F7791" s="7" t="s">
        <v>672</v>
      </c>
      <c r="G7791" s="7" t="s">
        <v>1067</v>
      </c>
      <c r="H7791" s="7" t="s">
        <v>983</v>
      </c>
      <c r="I7791" s="6" t="s">
        <v>8</v>
      </c>
      <c r="J7791" s="1">
        <v>2400</v>
      </c>
      <c r="K7791" s="1">
        <v>0</v>
      </c>
      <c r="L7791" s="1">
        <v>2400</v>
      </c>
      <c r="M7791" s="1"/>
      <c r="N7791" s="1"/>
      <c r="O7791" s="1"/>
      <c r="P7791" s="1"/>
      <c r="Q7791" s="12"/>
      <c r="R7791" s="29">
        <f t="shared" si="367"/>
        <v>0</v>
      </c>
      <c r="S7791" t="str">
        <f t="shared" si="368"/>
        <v>OK</v>
      </c>
      <c r="T7791" s="10">
        <f>IFERROR(VLOOKUP(A7791,[1]!Tabla1[[#All],[Material]:[venta nueva]],38,FALSE),0)</f>
        <v>0</v>
      </c>
    </row>
    <row r="7792" spans="1:20" hidden="1" x14ac:dyDescent="0.35">
      <c r="A7792">
        <f t="shared" si="369"/>
        <v>1011105</v>
      </c>
      <c r="B7792" s="6" t="s">
        <v>1447</v>
      </c>
      <c r="C7792" s="7" t="s">
        <v>658</v>
      </c>
      <c r="D7792" s="7" t="s">
        <v>1095</v>
      </c>
      <c r="E7792" s="7" t="s">
        <v>675</v>
      </c>
      <c r="F7792" s="7" t="s">
        <v>676</v>
      </c>
      <c r="G7792" s="7" t="s">
        <v>1068</v>
      </c>
      <c r="H7792" s="7" t="s">
        <v>984</v>
      </c>
      <c r="I7792" s="6" t="s">
        <v>8</v>
      </c>
      <c r="J7792" s="1">
        <v>219</v>
      </c>
      <c r="K7792" s="1">
        <v>5781</v>
      </c>
      <c r="L7792" s="1">
        <v>6000</v>
      </c>
      <c r="M7792" s="1"/>
      <c r="N7792" s="1"/>
      <c r="O7792" s="1"/>
      <c r="P7792" s="1"/>
      <c r="Q7792" s="12"/>
      <c r="R7792" s="29">
        <f t="shared" si="367"/>
        <v>0</v>
      </c>
      <c r="S7792" t="str">
        <f t="shared" si="368"/>
        <v>OK</v>
      </c>
      <c r="T7792" s="10">
        <f>IFERROR(VLOOKUP(A7792,[1]!Tabla1[[#All],[Material]:[venta nueva]],38,FALSE),0)</f>
        <v>0</v>
      </c>
    </row>
    <row r="7793" spans="1:20" hidden="1" x14ac:dyDescent="0.35">
      <c r="A7793">
        <f t="shared" si="369"/>
        <v>1011105</v>
      </c>
      <c r="B7793" s="6" t="s">
        <v>1447</v>
      </c>
      <c r="C7793" s="7" t="s">
        <v>658</v>
      </c>
      <c r="D7793" s="7" t="s">
        <v>1095</v>
      </c>
      <c r="E7793" s="7" t="s">
        <v>675</v>
      </c>
      <c r="F7793" s="7" t="s">
        <v>676</v>
      </c>
      <c r="G7793" s="7" t="s">
        <v>1068</v>
      </c>
      <c r="H7793" s="7" t="s">
        <v>984</v>
      </c>
      <c r="I7793" s="6" t="s">
        <v>11</v>
      </c>
      <c r="J7793" s="1"/>
      <c r="K7793" s="1"/>
      <c r="L7793" s="1"/>
      <c r="M7793" s="1">
        <v>0</v>
      </c>
      <c r="N7793" s="1">
        <v>24000</v>
      </c>
      <c r="O7793" s="1">
        <v>24000</v>
      </c>
      <c r="P7793" s="1"/>
      <c r="Q7793" s="12"/>
      <c r="R7793" s="29">
        <f t="shared" si="367"/>
        <v>24000</v>
      </c>
      <c r="S7793" t="str">
        <f t="shared" si="368"/>
        <v>Sobre ingreso</v>
      </c>
      <c r="T7793" s="10">
        <f>IFERROR(VLOOKUP(A7793,[1]!Tabla1[[#All],[Material]:[venta nueva]],38,FALSE),0)</f>
        <v>0</v>
      </c>
    </row>
    <row r="7794" spans="1:20" hidden="1" x14ac:dyDescent="0.35">
      <c r="A7794">
        <f t="shared" si="369"/>
        <v>1011290</v>
      </c>
      <c r="B7794" s="6" t="s">
        <v>1447</v>
      </c>
      <c r="C7794" s="7" t="s">
        <v>658</v>
      </c>
      <c r="D7794" s="7" t="s">
        <v>1095</v>
      </c>
      <c r="E7794" s="7" t="s">
        <v>685</v>
      </c>
      <c r="F7794" s="7" t="s">
        <v>686</v>
      </c>
      <c r="G7794" s="7" t="s">
        <v>1069</v>
      </c>
      <c r="H7794" s="7" t="s">
        <v>986</v>
      </c>
      <c r="I7794" s="6" t="s">
        <v>8</v>
      </c>
      <c r="J7794" s="1">
        <v>144</v>
      </c>
      <c r="K7794" s="1">
        <v>23856</v>
      </c>
      <c r="L7794" s="1">
        <v>24000</v>
      </c>
      <c r="M7794" s="1"/>
      <c r="N7794" s="1"/>
      <c r="O7794" s="1"/>
      <c r="P7794" s="1"/>
      <c r="Q7794" s="12"/>
      <c r="R7794" s="29">
        <f t="shared" si="367"/>
        <v>0</v>
      </c>
      <c r="S7794" t="str">
        <f t="shared" si="368"/>
        <v>OK</v>
      </c>
      <c r="T7794" s="10">
        <f>IFERROR(VLOOKUP(A7794,[1]!Tabla1[[#All],[Material]:[venta nueva]],38,FALSE),0)</f>
        <v>0</v>
      </c>
    </row>
    <row r="7795" spans="1:20" hidden="1" x14ac:dyDescent="0.35">
      <c r="A7795">
        <f t="shared" si="369"/>
        <v>1011290</v>
      </c>
      <c r="B7795" s="6" t="s">
        <v>1447</v>
      </c>
      <c r="C7795" s="7" t="s">
        <v>658</v>
      </c>
      <c r="D7795" s="7" t="s">
        <v>1095</v>
      </c>
      <c r="E7795" s="7" t="s">
        <v>685</v>
      </c>
      <c r="F7795" s="7" t="s">
        <v>686</v>
      </c>
      <c r="G7795" s="7" t="s">
        <v>1069</v>
      </c>
      <c r="H7795" s="7" t="s">
        <v>986</v>
      </c>
      <c r="I7795" s="6" t="s">
        <v>11</v>
      </c>
      <c r="J7795" s="1"/>
      <c r="K7795" s="1"/>
      <c r="L7795" s="1"/>
      <c r="M7795" s="1">
        <v>-6000</v>
      </c>
      <c r="N7795" s="1">
        <v>30000</v>
      </c>
      <c r="O7795" s="1">
        <v>24000</v>
      </c>
      <c r="P7795" s="1">
        <v>24000</v>
      </c>
      <c r="Q7795" s="12"/>
      <c r="R7795" s="29">
        <f t="shared" si="367"/>
        <v>0</v>
      </c>
      <c r="S7795" t="str">
        <f t="shared" si="368"/>
        <v>OK</v>
      </c>
      <c r="T7795" s="10">
        <f>IFERROR(VLOOKUP(A7795,[1]!Tabla1[[#All],[Material]:[venta nueva]],38,FALSE),0)</f>
        <v>0</v>
      </c>
    </row>
    <row r="7796" spans="1:20" hidden="1" x14ac:dyDescent="0.35">
      <c r="A7796">
        <f t="shared" si="369"/>
        <v>1011421</v>
      </c>
      <c r="B7796" s="6" t="s">
        <v>1447</v>
      </c>
      <c r="C7796" s="7" t="s">
        <v>658</v>
      </c>
      <c r="D7796" s="7" t="s">
        <v>1095</v>
      </c>
      <c r="E7796" s="7" t="s">
        <v>689</v>
      </c>
      <c r="F7796" s="7" t="s">
        <v>690</v>
      </c>
      <c r="G7796" s="7" t="s">
        <v>1063</v>
      </c>
      <c r="H7796" s="7" t="s">
        <v>988</v>
      </c>
      <c r="I7796" s="6" t="s">
        <v>8</v>
      </c>
      <c r="J7796" s="1">
        <v>0</v>
      </c>
      <c r="K7796" s="1">
        <v>900000</v>
      </c>
      <c r="L7796" s="1">
        <v>900000</v>
      </c>
      <c r="M7796" s="1"/>
      <c r="N7796" s="1"/>
      <c r="O7796" s="1"/>
      <c r="P7796" s="1"/>
      <c r="Q7796" s="12"/>
      <c r="R7796" s="29">
        <f t="shared" si="367"/>
        <v>0</v>
      </c>
      <c r="S7796" t="str">
        <f t="shared" si="368"/>
        <v>OK</v>
      </c>
      <c r="T7796" s="10">
        <f>IFERROR(VLOOKUP(A7796,[1]!Tabla1[[#All],[Material]:[venta nueva]],38,FALSE),0)</f>
        <v>0</v>
      </c>
    </row>
    <row r="7797" spans="1:20" hidden="1" x14ac:dyDescent="0.35">
      <c r="A7797">
        <f t="shared" si="369"/>
        <v>1011421</v>
      </c>
      <c r="B7797" s="6" t="s">
        <v>1447</v>
      </c>
      <c r="C7797" s="7" t="s">
        <v>658</v>
      </c>
      <c r="D7797" s="7" t="s">
        <v>1095</v>
      </c>
      <c r="E7797" s="7" t="s">
        <v>689</v>
      </c>
      <c r="F7797" s="7" t="s">
        <v>690</v>
      </c>
      <c r="G7797" s="7" t="s">
        <v>1063</v>
      </c>
      <c r="H7797" s="7" t="s">
        <v>988</v>
      </c>
      <c r="I7797" s="6" t="s">
        <v>11</v>
      </c>
      <c r="J7797" s="1"/>
      <c r="K7797" s="1"/>
      <c r="L7797" s="1"/>
      <c r="M7797" s="1">
        <v>-6000</v>
      </c>
      <c r="N7797" s="1">
        <v>732889</v>
      </c>
      <c r="O7797" s="1">
        <v>726889</v>
      </c>
      <c r="P7797" s="1">
        <v>24000</v>
      </c>
      <c r="Q7797" s="12"/>
      <c r="R7797" s="29">
        <f t="shared" si="367"/>
        <v>702889</v>
      </c>
      <c r="S7797" t="str">
        <f t="shared" si="368"/>
        <v>Sobre ingreso</v>
      </c>
      <c r="T7797" s="10">
        <f>IFERROR(VLOOKUP(A7797,[1]!Tabla1[[#All],[Material]:[venta nueva]],38,FALSE),0)</f>
        <v>0</v>
      </c>
    </row>
    <row r="7798" spans="1:20" hidden="1" x14ac:dyDescent="0.35">
      <c r="A7798">
        <f t="shared" si="369"/>
        <v>1011558</v>
      </c>
      <c r="B7798" s="6" t="s">
        <v>1447</v>
      </c>
      <c r="C7798" s="7" t="s">
        <v>658</v>
      </c>
      <c r="D7798" s="7" t="s">
        <v>1095</v>
      </c>
      <c r="E7798" s="7" t="s">
        <v>693</v>
      </c>
      <c r="F7798" s="7" t="s">
        <v>694</v>
      </c>
      <c r="G7798" s="7" t="s">
        <v>1063</v>
      </c>
      <c r="H7798" s="7" t="s">
        <v>988</v>
      </c>
      <c r="I7798" s="6" t="s">
        <v>8</v>
      </c>
      <c r="J7798" s="1">
        <v>0</v>
      </c>
      <c r="K7798" s="1">
        <v>117860</v>
      </c>
      <c r="L7798" s="1">
        <v>117860</v>
      </c>
      <c r="M7798" s="1"/>
      <c r="N7798" s="1"/>
      <c r="O7798" s="1"/>
      <c r="P7798" s="1"/>
      <c r="Q7798" s="12"/>
      <c r="R7798" s="29">
        <f t="shared" si="367"/>
        <v>0</v>
      </c>
      <c r="S7798" t="str">
        <f t="shared" si="368"/>
        <v>OK</v>
      </c>
      <c r="T7798" s="10">
        <f>IFERROR(VLOOKUP(A7798,[1]!Tabla1[[#All],[Material]:[venta nueva]],38,FALSE),0)</f>
        <v>0</v>
      </c>
    </row>
    <row r="7799" spans="1:20" hidden="1" x14ac:dyDescent="0.35">
      <c r="A7799">
        <f t="shared" si="369"/>
        <v>1011558</v>
      </c>
      <c r="B7799" s="6" t="s">
        <v>1447</v>
      </c>
      <c r="C7799" s="7" t="s">
        <v>658</v>
      </c>
      <c r="D7799" s="7" t="s">
        <v>1095</v>
      </c>
      <c r="E7799" s="7" t="s">
        <v>693</v>
      </c>
      <c r="F7799" s="7" t="s">
        <v>694</v>
      </c>
      <c r="G7799" s="7" t="s">
        <v>1063</v>
      </c>
      <c r="H7799" s="7" t="s">
        <v>988</v>
      </c>
      <c r="I7799" s="6" t="s">
        <v>11</v>
      </c>
      <c r="J7799" s="1"/>
      <c r="K7799" s="1"/>
      <c r="L7799" s="1"/>
      <c r="M7799" s="1">
        <v>2197</v>
      </c>
      <c r="N7799" s="1">
        <v>237803</v>
      </c>
      <c r="O7799" s="1">
        <v>240000</v>
      </c>
      <c r="P7799" s="1"/>
      <c r="Q7799" s="12"/>
      <c r="R7799" s="29">
        <f t="shared" ref="R7799:R7862" si="370">+O7799-P7799</f>
        <v>240000</v>
      </c>
      <c r="S7799" t="str">
        <f t="shared" ref="S7799:S7862" si="371">IF(R7799&gt;0,"Sobre ingreso",IF(R7799&lt;0,"Pendiente de ingreso","OK"))</f>
        <v>Sobre ingreso</v>
      </c>
      <c r="T7799" s="10">
        <f>IFERROR(VLOOKUP(A7799,[1]!Tabla1[[#All],[Material]:[venta nueva]],38,FALSE),0)</f>
        <v>0</v>
      </c>
    </row>
    <row r="7800" spans="1:20" hidden="1" x14ac:dyDescent="0.35">
      <c r="A7800">
        <f t="shared" si="369"/>
        <v>1011560</v>
      </c>
      <c r="B7800" s="6" t="s">
        <v>1447</v>
      </c>
      <c r="C7800" s="7" t="s">
        <v>658</v>
      </c>
      <c r="D7800" s="7" t="s">
        <v>1095</v>
      </c>
      <c r="E7800" s="7" t="s">
        <v>695</v>
      </c>
      <c r="F7800" s="7" t="s">
        <v>696</v>
      </c>
      <c r="G7800" s="7" t="s">
        <v>1065</v>
      </c>
      <c r="H7800" s="7" t="s">
        <v>989</v>
      </c>
      <c r="I7800" s="6" t="s">
        <v>8</v>
      </c>
      <c r="J7800" s="1">
        <v>0</v>
      </c>
      <c r="K7800" s="1">
        <v>15357</v>
      </c>
      <c r="L7800" s="1">
        <v>15357</v>
      </c>
      <c r="M7800" s="1"/>
      <c r="N7800" s="1"/>
      <c r="O7800" s="1"/>
      <c r="P7800" s="1"/>
      <c r="Q7800" s="12"/>
      <c r="R7800" s="29">
        <f t="shared" si="370"/>
        <v>0</v>
      </c>
      <c r="S7800" t="str">
        <f t="shared" si="371"/>
        <v>OK</v>
      </c>
      <c r="T7800" s="10">
        <f>IFERROR(VLOOKUP(A7800,[1]!Tabla1[[#All],[Material]:[venta nueva]],38,FALSE),0)</f>
        <v>0</v>
      </c>
    </row>
    <row r="7801" spans="1:20" hidden="1" x14ac:dyDescent="0.35">
      <c r="A7801">
        <f t="shared" si="369"/>
        <v>1011560</v>
      </c>
      <c r="B7801" s="6" t="s">
        <v>1447</v>
      </c>
      <c r="C7801" s="7" t="s">
        <v>658</v>
      </c>
      <c r="D7801" s="7" t="s">
        <v>1095</v>
      </c>
      <c r="E7801" s="7" t="s">
        <v>695</v>
      </c>
      <c r="F7801" s="7" t="s">
        <v>696</v>
      </c>
      <c r="G7801" s="7" t="s">
        <v>1065</v>
      </c>
      <c r="H7801" s="7" t="s">
        <v>989</v>
      </c>
      <c r="I7801" s="6" t="s">
        <v>13</v>
      </c>
      <c r="J7801" s="1"/>
      <c r="K7801" s="1"/>
      <c r="L7801" s="1"/>
      <c r="M7801" s="1">
        <v>2999</v>
      </c>
      <c r="N7801" s="1">
        <v>0</v>
      </c>
      <c r="O7801" s="1">
        <v>2999</v>
      </c>
      <c r="P7801" s="1"/>
      <c r="Q7801" s="12"/>
      <c r="R7801" s="29">
        <f t="shared" si="370"/>
        <v>2999</v>
      </c>
      <c r="S7801" t="str">
        <f t="shared" si="371"/>
        <v>Sobre ingreso</v>
      </c>
      <c r="T7801" s="10">
        <f>IFERROR(VLOOKUP(A7801,[1]!Tabla1[[#All],[Material]:[venta nueva]],38,FALSE),0)</f>
        <v>0</v>
      </c>
    </row>
    <row r="7802" spans="1:20" hidden="1" x14ac:dyDescent="0.35">
      <c r="A7802">
        <f t="shared" si="369"/>
        <v>1012012</v>
      </c>
      <c r="B7802" s="6" t="s">
        <v>1447</v>
      </c>
      <c r="C7802" s="7" t="s">
        <v>658</v>
      </c>
      <c r="D7802" s="7" t="s">
        <v>1095</v>
      </c>
      <c r="E7802" s="7" t="s">
        <v>716</v>
      </c>
      <c r="F7802" s="7" t="s">
        <v>717</v>
      </c>
      <c r="G7802" s="7" t="s">
        <v>1068</v>
      </c>
      <c r="H7802" s="7" t="s">
        <v>992</v>
      </c>
      <c r="I7802" s="6" t="s">
        <v>8</v>
      </c>
      <c r="J7802" s="1">
        <v>0</v>
      </c>
      <c r="K7802" s="1">
        <v>40000</v>
      </c>
      <c r="L7802" s="1">
        <v>40000</v>
      </c>
      <c r="M7802" s="1"/>
      <c r="N7802" s="1"/>
      <c r="O7802" s="1"/>
      <c r="P7802" s="1"/>
      <c r="Q7802" s="12"/>
      <c r="R7802" s="29">
        <f t="shared" si="370"/>
        <v>0</v>
      </c>
      <c r="S7802" t="str">
        <f t="shared" si="371"/>
        <v>OK</v>
      </c>
      <c r="T7802" s="10">
        <f>IFERROR(VLOOKUP(A7802,[1]!Tabla1[[#All],[Material]:[venta nueva]],38,FALSE),0)</f>
        <v>0</v>
      </c>
    </row>
    <row r="7803" spans="1:20" hidden="1" x14ac:dyDescent="0.35">
      <c r="A7803">
        <f t="shared" si="369"/>
        <v>1012012</v>
      </c>
      <c r="B7803" s="6" t="s">
        <v>1447</v>
      </c>
      <c r="C7803" s="7" t="s">
        <v>658</v>
      </c>
      <c r="D7803" s="7" t="s">
        <v>1095</v>
      </c>
      <c r="E7803" s="7" t="s">
        <v>716</v>
      </c>
      <c r="F7803" s="7" t="s">
        <v>717</v>
      </c>
      <c r="G7803" s="7" t="s">
        <v>1068</v>
      </c>
      <c r="H7803" s="7" t="s">
        <v>992</v>
      </c>
      <c r="I7803" s="6" t="s">
        <v>12</v>
      </c>
      <c r="J7803" s="1"/>
      <c r="K7803" s="1"/>
      <c r="L7803" s="1"/>
      <c r="M7803" s="1">
        <v>708</v>
      </c>
      <c r="N7803" s="1">
        <v>0</v>
      </c>
      <c r="O7803" s="1">
        <v>0</v>
      </c>
      <c r="P7803" s="1"/>
      <c r="Q7803" s="12"/>
      <c r="R7803" s="29">
        <f t="shared" si="370"/>
        <v>0</v>
      </c>
      <c r="S7803" t="str">
        <f t="shared" si="371"/>
        <v>OK</v>
      </c>
      <c r="T7803" s="10">
        <f>IFERROR(VLOOKUP(A7803,[1]!Tabla1[[#All],[Material]:[venta nueva]],38,FALSE),0)</f>
        <v>0</v>
      </c>
    </row>
    <row r="7804" spans="1:20" hidden="1" x14ac:dyDescent="0.35">
      <c r="A7804">
        <f t="shared" si="369"/>
        <v>1012207</v>
      </c>
      <c r="B7804" s="6" t="s">
        <v>1447</v>
      </c>
      <c r="C7804" s="7" t="s">
        <v>658</v>
      </c>
      <c r="D7804" s="7" t="s">
        <v>1095</v>
      </c>
      <c r="E7804" s="7" t="s">
        <v>760</v>
      </c>
      <c r="F7804" s="7" t="s">
        <v>761</v>
      </c>
      <c r="G7804" s="7" t="s">
        <v>1065</v>
      </c>
      <c r="H7804" s="7" t="s">
        <v>981</v>
      </c>
      <c r="I7804" s="6" t="s">
        <v>8</v>
      </c>
      <c r="J7804" s="1">
        <v>27636</v>
      </c>
      <c r="K7804" s="1">
        <v>20364</v>
      </c>
      <c r="L7804" s="1">
        <v>48000</v>
      </c>
      <c r="M7804" s="1"/>
      <c r="N7804" s="1"/>
      <c r="O7804" s="1"/>
      <c r="P7804" s="1"/>
      <c r="Q7804" s="12"/>
      <c r="R7804" s="29">
        <f t="shared" si="370"/>
        <v>0</v>
      </c>
      <c r="S7804" t="str">
        <f t="shared" si="371"/>
        <v>OK</v>
      </c>
      <c r="T7804" s="10">
        <f>IFERROR(VLOOKUP(A7804,[1]!Tabla1[[#All],[Material]:[venta nueva]],38,FALSE),0)</f>
        <v>0</v>
      </c>
    </row>
    <row r="7805" spans="1:20" hidden="1" x14ac:dyDescent="0.35">
      <c r="A7805">
        <f t="shared" si="369"/>
        <v>1012207</v>
      </c>
      <c r="B7805" s="6" t="s">
        <v>1447</v>
      </c>
      <c r="C7805" s="7" t="s">
        <v>658</v>
      </c>
      <c r="D7805" s="7" t="s">
        <v>1095</v>
      </c>
      <c r="E7805" s="7" t="s">
        <v>760</v>
      </c>
      <c r="F7805" s="7" t="s">
        <v>761</v>
      </c>
      <c r="G7805" s="7" t="s">
        <v>1065</v>
      </c>
      <c r="H7805" s="7" t="s">
        <v>981</v>
      </c>
      <c r="I7805" s="6" t="s">
        <v>11</v>
      </c>
      <c r="J7805" s="1"/>
      <c r="K7805" s="1"/>
      <c r="L7805" s="1"/>
      <c r="M7805" s="1">
        <v>-18196</v>
      </c>
      <c r="N7805" s="1">
        <v>42196</v>
      </c>
      <c r="O7805" s="1">
        <v>24000</v>
      </c>
      <c r="P7805" s="1"/>
      <c r="Q7805" s="12"/>
      <c r="R7805" s="29">
        <f t="shared" si="370"/>
        <v>24000</v>
      </c>
      <c r="S7805" t="str">
        <f t="shared" si="371"/>
        <v>Sobre ingreso</v>
      </c>
      <c r="T7805" s="10">
        <f>IFERROR(VLOOKUP(A7805,[1]!Tabla1[[#All],[Material]:[venta nueva]],38,FALSE),0)</f>
        <v>0</v>
      </c>
    </row>
    <row r="7806" spans="1:20" hidden="1" x14ac:dyDescent="0.35">
      <c r="A7806">
        <f t="shared" si="369"/>
        <v>1012208</v>
      </c>
      <c r="B7806" s="6" t="s">
        <v>1447</v>
      </c>
      <c r="C7806" s="7" t="s">
        <v>658</v>
      </c>
      <c r="D7806" s="7" t="s">
        <v>1095</v>
      </c>
      <c r="E7806" s="7" t="s">
        <v>762</v>
      </c>
      <c r="F7806" s="7" t="s">
        <v>763</v>
      </c>
      <c r="G7806" s="7" t="s">
        <v>1071</v>
      </c>
      <c r="H7806" s="7" t="s">
        <v>991</v>
      </c>
      <c r="I7806" s="6" t="s">
        <v>11</v>
      </c>
      <c r="J7806" s="1"/>
      <c r="K7806" s="1"/>
      <c r="L7806" s="1"/>
      <c r="M7806" s="1">
        <v>-25607</v>
      </c>
      <c r="N7806" s="1">
        <v>25607</v>
      </c>
      <c r="O7806" s="1">
        <v>0</v>
      </c>
      <c r="P7806" s="1"/>
      <c r="Q7806" s="12"/>
      <c r="R7806" s="29">
        <f t="shared" si="370"/>
        <v>0</v>
      </c>
      <c r="S7806" t="str">
        <f t="shared" si="371"/>
        <v>OK</v>
      </c>
      <c r="T7806" s="10">
        <f>IFERROR(VLOOKUP(A7806,[1]!Tabla1[[#All],[Material]:[venta nueva]],38,FALSE),0)</f>
        <v>0</v>
      </c>
    </row>
    <row r="7807" spans="1:20" hidden="1" x14ac:dyDescent="0.35">
      <c r="A7807">
        <f t="shared" si="369"/>
        <v>1012283</v>
      </c>
      <c r="B7807" s="6" t="s">
        <v>1447</v>
      </c>
      <c r="C7807" s="7" t="s">
        <v>658</v>
      </c>
      <c r="D7807" s="7" t="s">
        <v>1095</v>
      </c>
      <c r="E7807" s="7" t="s">
        <v>770</v>
      </c>
      <c r="F7807" s="7" t="s">
        <v>771</v>
      </c>
      <c r="G7807" s="7" t="s">
        <v>1065</v>
      </c>
      <c r="H7807" s="7" t="s">
        <v>995</v>
      </c>
      <c r="I7807" s="6" t="s">
        <v>8</v>
      </c>
      <c r="J7807" s="1">
        <v>0</v>
      </c>
      <c r="K7807" s="1">
        <v>72000</v>
      </c>
      <c r="L7807" s="1">
        <v>72000</v>
      </c>
      <c r="M7807" s="1"/>
      <c r="N7807" s="1"/>
      <c r="O7807" s="1"/>
      <c r="P7807" s="1"/>
      <c r="Q7807" s="12"/>
      <c r="R7807" s="29">
        <f t="shared" si="370"/>
        <v>0</v>
      </c>
      <c r="S7807" t="str">
        <f t="shared" si="371"/>
        <v>OK</v>
      </c>
      <c r="T7807" s="10">
        <f>IFERROR(VLOOKUP(A7807,[1]!Tabla1[[#All],[Material]:[venta nueva]],38,FALSE),0)</f>
        <v>0</v>
      </c>
    </row>
    <row r="7808" spans="1:20" hidden="1" x14ac:dyDescent="0.35">
      <c r="A7808">
        <f t="shared" si="369"/>
        <v>1012283</v>
      </c>
      <c r="B7808" s="6" t="s">
        <v>1447</v>
      </c>
      <c r="C7808" s="7" t="s">
        <v>658</v>
      </c>
      <c r="D7808" s="7" t="s">
        <v>1095</v>
      </c>
      <c r="E7808" s="7" t="s">
        <v>770</v>
      </c>
      <c r="F7808" s="7" t="s">
        <v>771</v>
      </c>
      <c r="G7808" s="7" t="s">
        <v>1065</v>
      </c>
      <c r="H7808" s="7" t="s">
        <v>995</v>
      </c>
      <c r="I7808" s="6" t="s">
        <v>11</v>
      </c>
      <c r="J7808" s="1"/>
      <c r="K7808" s="1"/>
      <c r="L7808" s="1"/>
      <c r="M7808" s="1">
        <v>-662</v>
      </c>
      <c r="N7808" s="1">
        <v>48662</v>
      </c>
      <c r="O7808" s="1">
        <v>48000</v>
      </c>
      <c r="P7808" s="1"/>
      <c r="Q7808" s="12"/>
      <c r="R7808" s="29">
        <f t="shared" si="370"/>
        <v>48000</v>
      </c>
      <c r="S7808" t="str">
        <f t="shared" si="371"/>
        <v>Sobre ingreso</v>
      </c>
      <c r="T7808" s="10">
        <f>IFERROR(VLOOKUP(A7808,[1]!Tabla1[[#All],[Material]:[venta nueva]],38,FALSE),0)</f>
        <v>0</v>
      </c>
    </row>
    <row r="7809" spans="1:20" hidden="1" x14ac:dyDescent="0.35">
      <c r="A7809">
        <f t="shared" si="369"/>
        <v>1012362</v>
      </c>
      <c r="B7809" s="6" t="s">
        <v>1447</v>
      </c>
      <c r="C7809" s="7" t="s">
        <v>658</v>
      </c>
      <c r="D7809" s="7" t="s">
        <v>1095</v>
      </c>
      <c r="E7809" s="7" t="s">
        <v>774</v>
      </c>
      <c r="F7809" s="7" t="s">
        <v>775</v>
      </c>
      <c r="G7809" s="7" t="s">
        <v>1065</v>
      </c>
      <c r="H7809" s="7" t="s">
        <v>989</v>
      </c>
      <c r="I7809" s="6" t="s">
        <v>8</v>
      </c>
      <c r="J7809" s="1">
        <v>3804</v>
      </c>
      <c r="K7809" s="1">
        <v>68196</v>
      </c>
      <c r="L7809" s="1">
        <v>72000</v>
      </c>
      <c r="M7809" s="1"/>
      <c r="N7809" s="1"/>
      <c r="O7809" s="1"/>
      <c r="P7809" s="1"/>
      <c r="Q7809" s="12"/>
      <c r="R7809" s="29">
        <f t="shared" si="370"/>
        <v>0</v>
      </c>
      <c r="S7809" t="str">
        <f t="shared" si="371"/>
        <v>OK</v>
      </c>
      <c r="T7809" s="10">
        <f>IFERROR(VLOOKUP(A7809,[1]!Tabla1[[#All],[Material]:[venta nueva]],38,FALSE),0)</f>
        <v>0</v>
      </c>
    </row>
    <row r="7810" spans="1:20" hidden="1" x14ac:dyDescent="0.35">
      <c r="A7810">
        <f t="shared" si="369"/>
        <v>1012362</v>
      </c>
      <c r="B7810" s="6" t="s">
        <v>1447</v>
      </c>
      <c r="C7810" s="7" t="s">
        <v>658</v>
      </c>
      <c r="D7810" s="7" t="s">
        <v>1095</v>
      </c>
      <c r="E7810" s="7" t="s">
        <v>774</v>
      </c>
      <c r="F7810" s="7" t="s">
        <v>775</v>
      </c>
      <c r="G7810" s="7" t="s">
        <v>1065</v>
      </c>
      <c r="H7810" s="7" t="s">
        <v>989</v>
      </c>
      <c r="I7810" s="6" t="s">
        <v>13</v>
      </c>
      <c r="J7810" s="1"/>
      <c r="K7810" s="1"/>
      <c r="L7810" s="1"/>
      <c r="M7810" s="1">
        <v>-61256</v>
      </c>
      <c r="N7810" s="1">
        <v>88428</v>
      </c>
      <c r="O7810" s="1">
        <v>27171</v>
      </c>
      <c r="P7810" s="1"/>
      <c r="Q7810" s="12"/>
      <c r="R7810" s="29">
        <f t="shared" si="370"/>
        <v>27171</v>
      </c>
      <c r="S7810" t="str">
        <f t="shared" si="371"/>
        <v>Sobre ingreso</v>
      </c>
      <c r="T7810" s="10">
        <f>IFERROR(VLOOKUP(A7810,[1]!Tabla1[[#All],[Material]:[venta nueva]],38,FALSE),0)</f>
        <v>0</v>
      </c>
    </row>
    <row r="7811" spans="1:20" hidden="1" x14ac:dyDescent="0.35">
      <c r="A7811">
        <f t="shared" si="369"/>
        <v>1012375</v>
      </c>
      <c r="B7811" s="6" t="s">
        <v>1447</v>
      </c>
      <c r="C7811" s="7" t="s">
        <v>658</v>
      </c>
      <c r="D7811" s="7" t="s">
        <v>1095</v>
      </c>
      <c r="E7811" s="7" t="s">
        <v>1434</v>
      </c>
      <c r="F7811" s="7" t="s">
        <v>1435</v>
      </c>
      <c r="G7811" s="7" t="s">
        <v>1073</v>
      </c>
      <c r="H7811" s="7" t="s">
        <v>998</v>
      </c>
      <c r="I7811" s="6" t="s">
        <v>11</v>
      </c>
      <c r="J7811" s="1"/>
      <c r="K7811" s="1"/>
      <c r="L7811" s="1"/>
      <c r="M7811" s="1">
        <v>824</v>
      </c>
      <c r="N7811" s="1">
        <v>47176</v>
      </c>
      <c r="O7811" s="1">
        <v>48000</v>
      </c>
      <c r="P7811" s="1"/>
      <c r="Q7811" s="12"/>
      <c r="R7811" s="29">
        <f t="shared" si="370"/>
        <v>48000</v>
      </c>
      <c r="S7811" t="str">
        <f t="shared" si="371"/>
        <v>Sobre ingreso</v>
      </c>
      <c r="T7811" s="10">
        <f>IFERROR(VLOOKUP(A7811,[1]!Tabla1[[#All],[Material]:[venta nueva]],38,FALSE),0)</f>
        <v>0</v>
      </c>
    </row>
    <row r="7812" spans="1:20" hidden="1" x14ac:dyDescent="0.35">
      <c r="A7812">
        <f t="shared" si="369"/>
        <v>1012469</v>
      </c>
      <c r="B7812" s="6" t="s">
        <v>1447</v>
      </c>
      <c r="C7812" s="7" t="s">
        <v>658</v>
      </c>
      <c r="D7812" s="7" t="s">
        <v>1095</v>
      </c>
      <c r="E7812" s="7" t="s">
        <v>1465</v>
      </c>
      <c r="F7812" s="7" t="s">
        <v>745</v>
      </c>
      <c r="G7812" s="7" t="s">
        <v>1068</v>
      </c>
      <c r="H7812" s="7" t="s">
        <v>984</v>
      </c>
      <c r="I7812" s="6" t="s">
        <v>12</v>
      </c>
      <c r="J7812" s="1">
        <v>0</v>
      </c>
      <c r="K7812" s="1">
        <v>19000</v>
      </c>
      <c r="L7812" s="1">
        <v>19000</v>
      </c>
      <c r="M7812" s="1">
        <v>0</v>
      </c>
      <c r="N7812" s="1">
        <v>19000</v>
      </c>
      <c r="O7812" s="1">
        <v>19000</v>
      </c>
      <c r="P7812" s="1"/>
      <c r="Q7812" s="12"/>
      <c r="R7812" s="29">
        <f t="shared" si="370"/>
        <v>19000</v>
      </c>
      <c r="S7812" t="str">
        <f t="shared" si="371"/>
        <v>Sobre ingreso</v>
      </c>
      <c r="T7812" s="10">
        <f>IFERROR(VLOOKUP(A7812,[1]!Tabla1[[#All],[Material]:[venta nueva]],38,FALSE),0)</f>
        <v>0</v>
      </c>
    </row>
    <row r="7813" spans="1:20" hidden="1" x14ac:dyDescent="0.35">
      <c r="A7813">
        <f t="shared" si="369"/>
        <v>1012556</v>
      </c>
      <c r="B7813" s="6" t="s">
        <v>1447</v>
      </c>
      <c r="C7813" s="7" t="s">
        <v>658</v>
      </c>
      <c r="D7813" s="7" t="s">
        <v>1095</v>
      </c>
      <c r="E7813" s="7" t="s">
        <v>819</v>
      </c>
      <c r="F7813" s="7" t="s">
        <v>820</v>
      </c>
      <c r="G7813" s="7" t="s">
        <v>1063</v>
      </c>
      <c r="H7813" s="7" t="s">
        <v>999</v>
      </c>
      <c r="I7813" s="6" t="s">
        <v>11</v>
      </c>
      <c r="J7813" s="1">
        <v>45137</v>
      </c>
      <c r="K7813" s="1">
        <v>194863</v>
      </c>
      <c r="L7813" s="1">
        <v>240000</v>
      </c>
      <c r="M7813" s="1">
        <v>-10156</v>
      </c>
      <c r="N7813" s="1">
        <v>248000</v>
      </c>
      <c r="O7813" s="1">
        <v>237844</v>
      </c>
      <c r="P7813" s="1">
        <v>48000</v>
      </c>
      <c r="Q7813" s="12"/>
      <c r="R7813" s="29">
        <f t="shared" si="370"/>
        <v>189844</v>
      </c>
      <c r="S7813" t="str">
        <f t="shared" si="371"/>
        <v>Sobre ingreso</v>
      </c>
      <c r="T7813" s="10">
        <f>IFERROR(VLOOKUP(A7813,[1]!Tabla1[[#All],[Material]:[venta nueva]],38,FALSE),0)</f>
        <v>0</v>
      </c>
    </row>
    <row r="7814" spans="1:20" hidden="1" x14ac:dyDescent="0.35">
      <c r="A7814">
        <f t="shared" ref="A7814:A7877" si="372">+E7814*1</f>
        <v>1012612</v>
      </c>
      <c r="B7814" s="6" t="s">
        <v>1447</v>
      </c>
      <c r="C7814" s="7" t="s">
        <v>658</v>
      </c>
      <c r="D7814" s="7" t="s">
        <v>1095</v>
      </c>
      <c r="E7814" s="7" t="s">
        <v>825</v>
      </c>
      <c r="F7814" s="7" t="s">
        <v>826</v>
      </c>
      <c r="G7814" s="7" t="s">
        <v>1063</v>
      </c>
      <c r="H7814" s="7" t="s">
        <v>988</v>
      </c>
      <c r="I7814" s="6" t="s">
        <v>12</v>
      </c>
      <c r="J7814" s="1"/>
      <c r="K7814" s="1"/>
      <c r="L7814" s="1"/>
      <c r="M7814" s="1">
        <v>-14429</v>
      </c>
      <c r="N7814" s="1">
        <v>555541</v>
      </c>
      <c r="O7814" s="1">
        <v>541112</v>
      </c>
      <c r="P7814" s="1"/>
      <c r="Q7814" s="12"/>
      <c r="R7814" s="29">
        <f t="shared" si="370"/>
        <v>541112</v>
      </c>
      <c r="S7814" t="str">
        <f t="shared" si="371"/>
        <v>Sobre ingreso</v>
      </c>
      <c r="T7814" s="10">
        <f>IFERROR(VLOOKUP(A7814,[1]!Tabla1[[#All],[Material]:[venta nueva]],38,FALSE),0)</f>
        <v>0</v>
      </c>
    </row>
    <row r="7815" spans="1:20" hidden="1" x14ac:dyDescent="0.35">
      <c r="A7815">
        <f t="shared" si="372"/>
        <v>1012657</v>
      </c>
      <c r="B7815" s="6" t="s">
        <v>1447</v>
      </c>
      <c r="C7815" s="7" t="s">
        <v>658</v>
      </c>
      <c r="D7815" s="7" t="s">
        <v>1095</v>
      </c>
      <c r="E7815" s="7" t="s">
        <v>1168</v>
      </c>
      <c r="F7815" s="7" t="s">
        <v>1169</v>
      </c>
      <c r="G7815" s="7" t="s">
        <v>1069</v>
      </c>
      <c r="H7815" s="7" t="s">
        <v>986</v>
      </c>
      <c r="I7815" s="6" t="s">
        <v>12</v>
      </c>
      <c r="J7815" s="1"/>
      <c r="K7815" s="1"/>
      <c r="L7815" s="1"/>
      <c r="M7815" s="1">
        <v>30</v>
      </c>
      <c r="N7815" s="1">
        <v>0</v>
      </c>
      <c r="O7815" s="1">
        <v>0</v>
      </c>
      <c r="P7815" s="1"/>
      <c r="Q7815" s="12"/>
      <c r="R7815" s="29">
        <f t="shared" si="370"/>
        <v>0</v>
      </c>
      <c r="S7815" t="str">
        <f t="shared" si="371"/>
        <v>OK</v>
      </c>
      <c r="T7815" s="10">
        <f>IFERROR(VLOOKUP(A7815,[1]!Tabla1[[#All],[Material]:[venta nueva]],38,FALSE),0)</f>
        <v>0</v>
      </c>
    </row>
    <row r="7816" spans="1:20" hidden="1" x14ac:dyDescent="0.35">
      <c r="A7816">
        <f t="shared" si="372"/>
        <v>1012674</v>
      </c>
      <c r="B7816" s="6" t="s">
        <v>1447</v>
      </c>
      <c r="C7816" s="7" t="s">
        <v>658</v>
      </c>
      <c r="D7816" s="7" t="s">
        <v>1095</v>
      </c>
      <c r="E7816" s="7" t="s">
        <v>828</v>
      </c>
      <c r="F7816" s="7" t="s">
        <v>829</v>
      </c>
      <c r="G7816" s="7" t="s">
        <v>1065</v>
      </c>
      <c r="H7816" s="7" t="s">
        <v>989</v>
      </c>
      <c r="I7816" s="6" t="s">
        <v>13</v>
      </c>
      <c r="J7816" s="1">
        <v>0</v>
      </c>
      <c r="K7816" s="1">
        <v>36910</v>
      </c>
      <c r="L7816" s="1">
        <v>36910</v>
      </c>
      <c r="M7816" s="1">
        <v>-70610</v>
      </c>
      <c r="N7816" s="1">
        <v>48700</v>
      </c>
      <c r="O7816" s="1">
        <v>0</v>
      </c>
      <c r="P7816" s="1"/>
      <c r="Q7816" s="12"/>
      <c r="R7816" s="29">
        <f t="shared" si="370"/>
        <v>0</v>
      </c>
      <c r="S7816" t="str">
        <f t="shared" si="371"/>
        <v>OK</v>
      </c>
      <c r="T7816" s="10">
        <f>IFERROR(VLOOKUP(A7816,[1]!Tabla1[[#All],[Material]:[venta nueva]],38,FALSE),0)</f>
        <v>0</v>
      </c>
    </row>
    <row r="7817" spans="1:20" hidden="1" x14ac:dyDescent="0.35">
      <c r="A7817">
        <f t="shared" si="372"/>
        <v>1012719</v>
      </c>
      <c r="B7817" s="6" t="s">
        <v>1447</v>
      </c>
      <c r="C7817" s="7" t="s">
        <v>658</v>
      </c>
      <c r="D7817" s="7" t="s">
        <v>1095</v>
      </c>
      <c r="E7817" s="7" t="s">
        <v>837</v>
      </c>
      <c r="F7817" s="7" t="s">
        <v>838</v>
      </c>
      <c r="G7817" s="7" t="s">
        <v>1063</v>
      </c>
      <c r="H7817" s="7" t="s">
        <v>999</v>
      </c>
      <c r="I7817" s="6" t="s">
        <v>11</v>
      </c>
      <c r="J7817" s="1">
        <v>0</v>
      </c>
      <c r="K7817" s="1">
        <v>216000</v>
      </c>
      <c r="L7817" s="1">
        <v>216000</v>
      </c>
      <c r="M7817" s="1"/>
      <c r="N7817" s="1"/>
      <c r="O7817" s="1"/>
      <c r="P7817" s="1"/>
      <c r="Q7817" s="12"/>
      <c r="R7817" s="29">
        <f t="shared" si="370"/>
        <v>0</v>
      </c>
      <c r="S7817" t="str">
        <f t="shared" si="371"/>
        <v>OK</v>
      </c>
      <c r="T7817" s="10">
        <f>IFERROR(VLOOKUP(A7817,[1]!Tabla1[[#All],[Material]:[venta nueva]],38,FALSE),0)</f>
        <v>0</v>
      </c>
    </row>
    <row r="7818" spans="1:20" hidden="1" x14ac:dyDescent="0.35">
      <c r="A7818">
        <f t="shared" si="372"/>
        <v>1012763</v>
      </c>
      <c r="B7818" s="6" t="s">
        <v>1447</v>
      </c>
      <c r="C7818" s="7" t="s">
        <v>658</v>
      </c>
      <c r="D7818" s="7" t="s">
        <v>1095</v>
      </c>
      <c r="E7818" s="7" t="s">
        <v>847</v>
      </c>
      <c r="F7818" s="7" t="s">
        <v>848</v>
      </c>
      <c r="G7818" s="7" t="s">
        <v>1065</v>
      </c>
      <c r="H7818" s="7" t="s">
        <v>995</v>
      </c>
      <c r="I7818" s="6" t="s">
        <v>11</v>
      </c>
      <c r="J7818" s="1">
        <v>0</v>
      </c>
      <c r="K7818" s="1">
        <v>48000</v>
      </c>
      <c r="L7818" s="1">
        <v>48000</v>
      </c>
      <c r="M7818" s="1"/>
      <c r="N7818" s="1"/>
      <c r="O7818" s="1"/>
      <c r="P7818" s="1"/>
      <c r="Q7818" s="12"/>
      <c r="R7818" s="29">
        <f t="shared" si="370"/>
        <v>0</v>
      </c>
      <c r="S7818" t="str">
        <f t="shared" si="371"/>
        <v>OK</v>
      </c>
      <c r="T7818" s="10">
        <f>IFERROR(VLOOKUP(A7818,[1]!Tabla1[[#All],[Material]:[venta nueva]],38,FALSE),0)</f>
        <v>0</v>
      </c>
    </row>
    <row r="7819" spans="1:20" hidden="1" x14ac:dyDescent="0.35">
      <c r="A7819">
        <f t="shared" si="372"/>
        <v>1012764</v>
      </c>
      <c r="B7819" s="6" t="s">
        <v>1447</v>
      </c>
      <c r="C7819" s="7" t="s">
        <v>658</v>
      </c>
      <c r="D7819" s="7" t="s">
        <v>1095</v>
      </c>
      <c r="E7819" s="7" t="s">
        <v>849</v>
      </c>
      <c r="F7819" s="7" t="s">
        <v>850</v>
      </c>
      <c r="G7819" s="7" t="s">
        <v>1063</v>
      </c>
      <c r="H7819" s="7" t="s">
        <v>999</v>
      </c>
      <c r="I7819" s="6" t="s">
        <v>10</v>
      </c>
      <c r="J7819" s="1">
        <v>0</v>
      </c>
      <c r="K7819" s="1">
        <v>134249</v>
      </c>
      <c r="L7819" s="1">
        <v>134249</v>
      </c>
      <c r="M7819" s="1">
        <v>-240000</v>
      </c>
      <c r="N7819" s="1">
        <v>288043</v>
      </c>
      <c r="O7819" s="1">
        <v>48043</v>
      </c>
      <c r="P7819" s="1"/>
      <c r="Q7819" s="12"/>
      <c r="R7819" s="29">
        <f t="shared" si="370"/>
        <v>48043</v>
      </c>
      <c r="S7819" t="str">
        <f t="shared" si="371"/>
        <v>Sobre ingreso</v>
      </c>
      <c r="T7819" s="10">
        <f>IFERROR(VLOOKUP(A7819,[1]!Tabla1[[#All],[Material]:[venta nueva]],38,FALSE),0)</f>
        <v>0</v>
      </c>
    </row>
    <row r="7820" spans="1:20" hidden="1" x14ac:dyDescent="0.35">
      <c r="A7820">
        <f t="shared" si="372"/>
        <v>1010877</v>
      </c>
      <c r="B7820" s="6" t="s">
        <v>1447</v>
      </c>
      <c r="C7820" s="7" t="s">
        <v>658</v>
      </c>
      <c r="D7820" s="7" t="s">
        <v>1096</v>
      </c>
      <c r="E7820" s="7" t="s">
        <v>660</v>
      </c>
      <c r="F7820" s="7" t="s">
        <v>661</v>
      </c>
      <c r="G7820" s="7" t="s">
        <v>1065</v>
      </c>
      <c r="H7820" s="7" t="s">
        <v>981</v>
      </c>
      <c r="I7820" s="6" t="s">
        <v>9</v>
      </c>
      <c r="J7820" s="1"/>
      <c r="K7820" s="1"/>
      <c r="L7820" s="1"/>
      <c r="M7820" s="1">
        <v>0</v>
      </c>
      <c r="N7820" s="1">
        <v>69494</v>
      </c>
      <c r="O7820" s="1">
        <v>69494</v>
      </c>
      <c r="P7820" s="1"/>
      <c r="Q7820" s="12"/>
      <c r="R7820" s="29">
        <f t="shared" si="370"/>
        <v>69494</v>
      </c>
      <c r="S7820" t="str">
        <f t="shared" si="371"/>
        <v>Sobre ingreso</v>
      </c>
      <c r="T7820" s="10">
        <f>IFERROR(VLOOKUP(A7820,[1]!Tabla1[[#All],[Material]:[venta nueva]],38,FALSE),0)</f>
        <v>0</v>
      </c>
    </row>
    <row r="7821" spans="1:20" hidden="1" x14ac:dyDescent="0.35">
      <c r="A7821">
        <f t="shared" si="372"/>
        <v>1010877</v>
      </c>
      <c r="B7821" s="6" t="s">
        <v>1447</v>
      </c>
      <c r="C7821" s="7" t="s">
        <v>658</v>
      </c>
      <c r="D7821" s="7" t="s">
        <v>1096</v>
      </c>
      <c r="E7821" s="7" t="s">
        <v>660</v>
      </c>
      <c r="F7821" s="7" t="s">
        <v>661</v>
      </c>
      <c r="G7821" s="7" t="s">
        <v>1065</v>
      </c>
      <c r="H7821" s="7" t="s">
        <v>981</v>
      </c>
      <c r="I7821" s="6" t="s">
        <v>11</v>
      </c>
      <c r="J7821" s="1">
        <v>0</v>
      </c>
      <c r="K7821" s="1">
        <v>28980</v>
      </c>
      <c r="L7821" s="1">
        <v>28980</v>
      </c>
      <c r="M7821" s="1"/>
      <c r="N7821" s="1"/>
      <c r="O7821" s="1"/>
      <c r="P7821" s="1"/>
      <c r="Q7821" s="12"/>
      <c r="R7821" s="29">
        <f t="shared" si="370"/>
        <v>0</v>
      </c>
      <c r="S7821" t="str">
        <f t="shared" si="371"/>
        <v>OK</v>
      </c>
      <c r="T7821" s="10">
        <f>IFERROR(VLOOKUP(A7821,[1]!Tabla1[[#All],[Material]:[venta nueva]],38,FALSE),0)</f>
        <v>0</v>
      </c>
    </row>
    <row r="7822" spans="1:20" hidden="1" x14ac:dyDescent="0.35">
      <c r="A7822">
        <f t="shared" si="372"/>
        <v>1010885</v>
      </c>
      <c r="B7822" s="6" t="s">
        <v>1447</v>
      </c>
      <c r="C7822" s="7" t="s">
        <v>658</v>
      </c>
      <c r="D7822" s="7" t="s">
        <v>1096</v>
      </c>
      <c r="E7822" s="7" t="s">
        <v>663</v>
      </c>
      <c r="F7822" s="7" t="s">
        <v>664</v>
      </c>
      <c r="G7822" s="7" t="s">
        <v>1066</v>
      </c>
      <c r="H7822" s="7" t="s">
        <v>982</v>
      </c>
      <c r="I7822" s="6" t="s">
        <v>8</v>
      </c>
      <c r="J7822" s="1">
        <v>6</v>
      </c>
      <c r="K7822" s="1">
        <v>168</v>
      </c>
      <c r="L7822" s="1">
        <v>174</v>
      </c>
      <c r="M7822" s="1"/>
      <c r="N7822" s="1"/>
      <c r="O7822" s="1"/>
      <c r="P7822" s="1"/>
      <c r="Q7822" s="12"/>
      <c r="R7822" s="29">
        <f t="shared" si="370"/>
        <v>0</v>
      </c>
      <c r="S7822" t="str">
        <f t="shared" si="371"/>
        <v>OK</v>
      </c>
      <c r="T7822" s="10">
        <f>IFERROR(VLOOKUP(A7822,[1]!Tabla1[[#All],[Material]:[venta nueva]],38,FALSE),0)</f>
        <v>0</v>
      </c>
    </row>
    <row r="7823" spans="1:20" hidden="1" x14ac:dyDescent="0.35">
      <c r="A7823">
        <f t="shared" si="372"/>
        <v>1011047</v>
      </c>
      <c r="B7823" s="6" t="s">
        <v>1447</v>
      </c>
      <c r="C7823" s="7" t="s">
        <v>658</v>
      </c>
      <c r="D7823" s="7" t="s">
        <v>1096</v>
      </c>
      <c r="E7823" s="7" t="s">
        <v>673</v>
      </c>
      <c r="F7823" s="7" t="s">
        <v>674</v>
      </c>
      <c r="G7823" s="7" t="s">
        <v>1066</v>
      </c>
      <c r="H7823" s="7" t="s">
        <v>982</v>
      </c>
      <c r="I7823" s="6" t="s">
        <v>10</v>
      </c>
      <c r="J7823" s="1"/>
      <c r="K7823" s="1"/>
      <c r="L7823" s="1"/>
      <c r="M7823" s="1">
        <v>0</v>
      </c>
      <c r="N7823" s="1">
        <v>68400</v>
      </c>
      <c r="O7823" s="1">
        <v>68400</v>
      </c>
      <c r="P7823" s="1"/>
      <c r="Q7823" s="12"/>
      <c r="R7823" s="29">
        <f t="shared" si="370"/>
        <v>68400</v>
      </c>
      <c r="S7823" t="str">
        <f t="shared" si="371"/>
        <v>Sobre ingreso</v>
      </c>
      <c r="T7823" s="10">
        <f>IFERROR(VLOOKUP(A7823,[1]!Tabla1[[#All],[Material]:[venta nueva]],38,FALSE),0)</f>
        <v>0</v>
      </c>
    </row>
    <row r="7824" spans="1:20" hidden="1" x14ac:dyDescent="0.35">
      <c r="A7824">
        <f t="shared" si="372"/>
        <v>1011120</v>
      </c>
      <c r="B7824" s="6" t="s">
        <v>1447</v>
      </c>
      <c r="C7824" s="7" t="s">
        <v>658</v>
      </c>
      <c r="D7824" s="7" t="s">
        <v>1096</v>
      </c>
      <c r="E7824" s="7" t="s">
        <v>1102</v>
      </c>
      <c r="F7824" s="7" t="s">
        <v>1103</v>
      </c>
      <c r="G7824" s="7" t="s">
        <v>1073</v>
      </c>
      <c r="H7824" s="7" t="s">
        <v>998</v>
      </c>
      <c r="I7824" s="6" t="s">
        <v>8</v>
      </c>
      <c r="J7824" s="1">
        <v>0</v>
      </c>
      <c r="K7824" s="1">
        <v>19958</v>
      </c>
      <c r="L7824" s="1">
        <v>19958</v>
      </c>
      <c r="M7824" s="1">
        <v>0</v>
      </c>
      <c r="N7824" s="1">
        <v>19958</v>
      </c>
      <c r="O7824" s="1">
        <v>19958</v>
      </c>
      <c r="P7824" s="1"/>
      <c r="Q7824" s="12"/>
      <c r="R7824" s="29">
        <f t="shared" si="370"/>
        <v>19958</v>
      </c>
      <c r="S7824" t="str">
        <f t="shared" si="371"/>
        <v>Sobre ingreso</v>
      </c>
      <c r="T7824" s="10">
        <f>IFERROR(VLOOKUP(A7824,[1]!Tabla1[[#All],[Material]:[venta nueva]],38,FALSE),0)</f>
        <v>0</v>
      </c>
    </row>
    <row r="7825" spans="1:20" hidden="1" x14ac:dyDescent="0.35">
      <c r="A7825">
        <f t="shared" si="372"/>
        <v>1011127</v>
      </c>
      <c r="B7825" s="6" t="s">
        <v>1447</v>
      </c>
      <c r="C7825" s="7" t="s">
        <v>658</v>
      </c>
      <c r="D7825" s="7" t="s">
        <v>1096</v>
      </c>
      <c r="E7825" s="7" t="s">
        <v>677</v>
      </c>
      <c r="F7825" s="7" t="s">
        <v>678</v>
      </c>
      <c r="G7825" s="7" t="s">
        <v>1066</v>
      </c>
      <c r="H7825" s="7" t="s">
        <v>982</v>
      </c>
      <c r="I7825" s="6" t="s">
        <v>8</v>
      </c>
      <c r="J7825" s="1">
        <v>0</v>
      </c>
      <c r="K7825" s="1">
        <v>15243</v>
      </c>
      <c r="L7825" s="1">
        <v>15243</v>
      </c>
      <c r="M7825" s="1"/>
      <c r="N7825" s="1"/>
      <c r="O7825" s="1"/>
      <c r="P7825" s="1"/>
      <c r="Q7825" s="12"/>
      <c r="R7825" s="29">
        <f t="shared" si="370"/>
        <v>0</v>
      </c>
      <c r="S7825" t="str">
        <f t="shared" si="371"/>
        <v>OK</v>
      </c>
      <c r="T7825" s="10">
        <f>IFERROR(VLOOKUP(A7825,[1]!Tabla1[[#All],[Material]:[venta nueva]],38,FALSE),0)</f>
        <v>0</v>
      </c>
    </row>
    <row r="7826" spans="1:20" hidden="1" x14ac:dyDescent="0.35">
      <c r="A7826">
        <f t="shared" si="372"/>
        <v>1011127</v>
      </c>
      <c r="B7826" s="6" t="s">
        <v>1447</v>
      </c>
      <c r="C7826" s="7" t="s">
        <v>658</v>
      </c>
      <c r="D7826" s="7" t="s">
        <v>1096</v>
      </c>
      <c r="E7826" s="7" t="s">
        <v>677</v>
      </c>
      <c r="F7826" s="7" t="s">
        <v>678</v>
      </c>
      <c r="G7826" s="7" t="s">
        <v>1066</v>
      </c>
      <c r="H7826" s="7" t="s">
        <v>982</v>
      </c>
      <c r="I7826" s="6" t="s">
        <v>10</v>
      </c>
      <c r="J7826" s="1"/>
      <c r="K7826" s="1"/>
      <c r="L7826" s="1"/>
      <c r="M7826" s="1">
        <v>-1390</v>
      </c>
      <c r="N7826" s="1">
        <v>777910</v>
      </c>
      <c r="O7826" s="1">
        <v>776520</v>
      </c>
      <c r="P7826" s="1">
        <v>159600</v>
      </c>
      <c r="Q7826" s="12"/>
      <c r="R7826" s="29">
        <f t="shared" si="370"/>
        <v>616920</v>
      </c>
      <c r="S7826" t="str">
        <f t="shared" si="371"/>
        <v>Sobre ingreso</v>
      </c>
      <c r="T7826" s="10">
        <f>IFERROR(VLOOKUP(A7826,[1]!Tabla1[[#All],[Material]:[venta nueva]],38,FALSE),0)</f>
        <v>0</v>
      </c>
    </row>
    <row r="7827" spans="1:20" hidden="1" x14ac:dyDescent="0.35">
      <c r="A7827">
        <f t="shared" si="372"/>
        <v>1011150</v>
      </c>
      <c r="B7827" s="6" t="s">
        <v>1447</v>
      </c>
      <c r="C7827" s="7" t="s">
        <v>658</v>
      </c>
      <c r="D7827" s="7" t="s">
        <v>1096</v>
      </c>
      <c r="E7827" s="7" t="s">
        <v>679</v>
      </c>
      <c r="F7827" s="7" t="s">
        <v>680</v>
      </c>
      <c r="G7827" s="7" t="s">
        <v>1068</v>
      </c>
      <c r="H7827" s="7" t="s">
        <v>984</v>
      </c>
      <c r="I7827" s="6" t="s">
        <v>8</v>
      </c>
      <c r="J7827" s="1">
        <v>72</v>
      </c>
      <c r="K7827" s="1">
        <v>39928</v>
      </c>
      <c r="L7827" s="1">
        <v>40000</v>
      </c>
      <c r="M7827" s="1"/>
      <c r="N7827" s="1"/>
      <c r="O7827" s="1"/>
      <c r="P7827" s="1"/>
      <c r="Q7827" s="12"/>
      <c r="R7827" s="29">
        <f t="shared" si="370"/>
        <v>0</v>
      </c>
      <c r="S7827" t="str">
        <f t="shared" si="371"/>
        <v>OK</v>
      </c>
      <c r="T7827" s="10">
        <f>IFERROR(VLOOKUP(A7827,[1]!Tabla1[[#All],[Material]:[venta nueva]],38,FALSE),0)</f>
        <v>0</v>
      </c>
    </row>
    <row r="7828" spans="1:20" hidden="1" x14ac:dyDescent="0.35">
      <c r="A7828">
        <f t="shared" si="372"/>
        <v>1011150</v>
      </c>
      <c r="B7828" s="6" t="s">
        <v>1447</v>
      </c>
      <c r="C7828" s="7" t="s">
        <v>658</v>
      </c>
      <c r="D7828" s="7" t="s">
        <v>1096</v>
      </c>
      <c r="E7828" s="7" t="s">
        <v>679</v>
      </c>
      <c r="F7828" s="7" t="s">
        <v>680</v>
      </c>
      <c r="G7828" s="7" t="s">
        <v>1068</v>
      </c>
      <c r="H7828" s="7" t="s">
        <v>984</v>
      </c>
      <c r="I7828" s="6" t="s">
        <v>10</v>
      </c>
      <c r="J7828" s="1"/>
      <c r="K7828" s="1"/>
      <c r="L7828" s="1"/>
      <c r="M7828" s="1">
        <v>11107</v>
      </c>
      <c r="N7828" s="1">
        <v>28893</v>
      </c>
      <c r="O7828" s="1">
        <v>40000</v>
      </c>
      <c r="P7828" s="1"/>
      <c r="Q7828" s="12"/>
      <c r="R7828" s="29">
        <f t="shared" si="370"/>
        <v>40000</v>
      </c>
      <c r="S7828" t="str">
        <f t="shared" si="371"/>
        <v>Sobre ingreso</v>
      </c>
      <c r="T7828" s="10">
        <f>IFERROR(VLOOKUP(A7828,[1]!Tabla1[[#All],[Material]:[venta nueva]],38,FALSE),0)</f>
        <v>0</v>
      </c>
    </row>
    <row r="7829" spans="1:20" hidden="1" x14ac:dyDescent="0.35">
      <c r="A7829">
        <f t="shared" si="372"/>
        <v>1011151</v>
      </c>
      <c r="B7829" s="6" t="s">
        <v>1447</v>
      </c>
      <c r="C7829" s="7" t="s">
        <v>658</v>
      </c>
      <c r="D7829" s="7" t="s">
        <v>1096</v>
      </c>
      <c r="E7829" s="7" t="s">
        <v>681</v>
      </c>
      <c r="F7829" s="7" t="s">
        <v>682</v>
      </c>
      <c r="G7829" s="7" t="s">
        <v>985</v>
      </c>
      <c r="H7829" s="7" t="s">
        <v>985</v>
      </c>
      <c r="I7829" s="6" t="s">
        <v>8</v>
      </c>
      <c r="J7829" s="1">
        <v>360</v>
      </c>
      <c r="K7829" s="1">
        <v>0</v>
      </c>
      <c r="L7829" s="1">
        <v>360</v>
      </c>
      <c r="M7829" s="1"/>
      <c r="N7829" s="1"/>
      <c r="O7829" s="1"/>
      <c r="P7829" s="1"/>
      <c r="Q7829" s="12"/>
      <c r="R7829" s="29">
        <f t="shared" si="370"/>
        <v>0</v>
      </c>
      <c r="S7829" t="str">
        <f t="shared" si="371"/>
        <v>OK</v>
      </c>
      <c r="T7829" s="10">
        <f>IFERROR(VLOOKUP(A7829,[1]!Tabla1[[#All],[Material]:[venta nueva]],38,FALSE),0)</f>
        <v>0</v>
      </c>
    </row>
    <row r="7830" spans="1:20" hidden="1" x14ac:dyDescent="0.35">
      <c r="A7830">
        <f t="shared" si="372"/>
        <v>1011151</v>
      </c>
      <c r="B7830" s="6" t="s">
        <v>1447</v>
      </c>
      <c r="C7830" s="7" t="s">
        <v>658</v>
      </c>
      <c r="D7830" s="7" t="s">
        <v>1096</v>
      </c>
      <c r="E7830" s="7" t="s">
        <v>681</v>
      </c>
      <c r="F7830" s="7" t="s">
        <v>682</v>
      </c>
      <c r="G7830" s="7" t="s">
        <v>985</v>
      </c>
      <c r="H7830" s="7" t="s">
        <v>985</v>
      </c>
      <c r="I7830" s="6" t="s">
        <v>10</v>
      </c>
      <c r="J7830" s="1"/>
      <c r="K7830" s="1"/>
      <c r="L7830" s="1"/>
      <c r="M7830" s="1">
        <v>-7</v>
      </c>
      <c r="N7830" s="1">
        <v>20007</v>
      </c>
      <c r="O7830" s="1">
        <v>20000</v>
      </c>
      <c r="P7830" s="1"/>
      <c r="Q7830" s="12"/>
      <c r="R7830" s="29">
        <f t="shared" si="370"/>
        <v>20000</v>
      </c>
      <c r="S7830" t="str">
        <f t="shared" si="371"/>
        <v>Sobre ingreso</v>
      </c>
      <c r="T7830" s="10">
        <f>IFERROR(VLOOKUP(A7830,[1]!Tabla1[[#All],[Material]:[venta nueva]],38,FALSE),0)</f>
        <v>0</v>
      </c>
    </row>
    <row r="7831" spans="1:20" hidden="1" x14ac:dyDescent="0.35">
      <c r="A7831">
        <f t="shared" si="372"/>
        <v>1011250</v>
      </c>
      <c r="B7831" s="6" t="s">
        <v>1447</v>
      </c>
      <c r="C7831" s="7" t="s">
        <v>658</v>
      </c>
      <c r="D7831" s="7" t="s">
        <v>1096</v>
      </c>
      <c r="E7831" s="7" t="s">
        <v>683</v>
      </c>
      <c r="F7831" s="7" t="s">
        <v>684</v>
      </c>
      <c r="G7831" s="7" t="s">
        <v>1066</v>
      </c>
      <c r="H7831" s="7" t="s">
        <v>982</v>
      </c>
      <c r="I7831" s="6" t="s">
        <v>8</v>
      </c>
      <c r="J7831" s="1">
        <v>0</v>
      </c>
      <c r="K7831" s="1">
        <v>32</v>
      </c>
      <c r="L7831" s="1">
        <v>32</v>
      </c>
      <c r="M7831" s="1"/>
      <c r="N7831" s="1"/>
      <c r="O7831" s="1"/>
      <c r="P7831" s="1"/>
      <c r="Q7831" s="12"/>
      <c r="R7831" s="29">
        <f t="shared" si="370"/>
        <v>0</v>
      </c>
      <c r="S7831" t="str">
        <f t="shared" si="371"/>
        <v>OK</v>
      </c>
      <c r="T7831" s="10">
        <f>IFERROR(VLOOKUP(A7831,[1]!Tabla1[[#All],[Material]:[venta nueva]],38,FALSE),0)</f>
        <v>0</v>
      </c>
    </row>
    <row r="7832" spans="1:20" hidden="1" x14ac:dyDescent="0.35">
      <c r="A7832">
        <f t="shared" si="372"/>
        <v>1011417</v>
      </c>
      <c r="B7832" s="6" t="s">
        <v>1447</v>
      </c>
      <c r="C7832" s="7" t="s">
        <v>658</v>
      </c>
      <c r="D7832" s="7" t="s">
        <v>1096</v>
      </c>
      <c r="E7832" s="7" t="s">
        <v>1154</v>
      </c>
      <c r="F7832" s="7" t="s">
        <v>1155</v>
      </c>
      <c r="G7832" s="7" t="s">
        <v>1068</v>
      </c>
      <c r="H7832" s="7" t="s">
        <v>992</v>
      </c>
      <c r="I7832" s="6" t="s">
        <v>8</v>
      </c>
      <c r="J7832" s="1">
        <v>0</v>
      </c>
      <c r="K7832" s="1">
        <v>78889</v>
      </c>
      <c r="L7832" s="1">
        <v>78889</v>
      </c>
      <c r="M7832" s="1"/>
      <c r="N7832" s="1"/>
      <c r="O7832" s="1"/>
      <c r="P7832" s="1"/>
      <c r="Q7832" s="12"/>
      <c r="R7832" s="29">
        <f t="shared" si="370"/>
        <v>0</v>
      </c>
      <c r="S7832" t="str">
        <f t="shared" si="371"/>
        <v>OK</v>
      </c>
      <c r="T7832" s="10">
        <f>IFERROR(VLOOKUP(A7832,[1]!Tabla1[[#All],[Material]:[venta nueva]],38,FALSE),0)</f>
        <v>0</v>
      </c>
    </row>
    <row r="7833" spans="1:20" hidden="1" x14ac:dyDescent="0.35">
      <c r="A7833">
        <f t="shared" si="372"/>
        <v>1011417</v>
      </c>
      <c r="B7833" s="6" t="s">
        <v>1447</v>
      </c>
      <c r="C7833" s="7" t="s">
        <v>658</v>
      </c>
      <c r="D7833" s="7" t="s">
        <v>1096</v>
      </c>
      <c r="E7833" s="7" t="s">
        <v>1154</v>
      </c>
      <c r="F7833" s="7" t="s">
        <v>1155</v>
      </c>
      <c r="G7833" s="7" t="s">
        <v>1068</v>
      </c>
      <c r="H7833" s="7" t="s">
        <v>992</v>
      </c>
      <c r="I7833" s="6" t="s">
        <v>14</v>
      </c>
      <c r="J7833" s="1"/>
      <c r="K7833" s="1"/>
      <c r="L7833" s="1"/>
      <c r="M7833" s="1">
        <v>-52000</v>
      </c>
      <c r="N7833" s="1">
        <v>52000</v>
      </c>
      <c r="O7833" s="1">
        <v>0</v>
      </c>
      <c r="P7833" s="1"/>
      <c r="Q7833" s="12"/>
      <c r="R7833" s="29">
        <f t="shared" si="370"/>
        <v>0</v>
      </c>
      <c r="S7833" t="str">
        <f t="shared" si="371"/>
        <v>OK</v>
      </c>
      <c r="T7833" s="10">
        <f>IFERROR(VLOOKUP(A7833,[1]!Tabla1[[#All],[Material]:[venta nueva]],38,FALSE),0)</f>
        <v>0</v>
      </c>
    </row>
    <row r="7834" spans="1:20" hidden="1" x14ac:dyDescent="0.35">
      <c r="A7834">
        <f t="shared" si="372"/>
        <v>1011421</v>
      </c>
      <c r="B7834" s="6" t="s">
        <v>1447</v>
      </c>
      <c r="C7834" s="7" t="s">
        <v>658</v>
      </c>
      <c r="D7834" s="7" t="s">
        <v>1096</v>
      </c>
      <c r="E7834" s="7" t="s">
        <v>689</v>
      </c>
      <c r="F7834" s="7" t="s">
        <v>690</v>
      </c>
      <c r="G7834" s="7" t="s">
        <v>1063</v>
      </c>
      <c r="H7834" s="7" t="s">
        <v>988</v>
      </c>
      <c r="I7834" s="6" t="s">
        <v>8</v>
      </c>
      <c r="J7834" s="1">
        <v>0</v>
      </c>
      <c r="K7834" s="1">
        <v>23342</v>
      </c>
      <c r="L7834" s="1">
        <v>23342</v>
      </c>
      <c r="M7834" s="1"/>
      <c r="N7834" s="1"/>
      <c r="O7834" s="1"/>
      <c r="P7834" s="1"/>
      <c r="Q7834" s="12"/>
      <c r="R7834" s="29">
        <f t="shared" si="370"/>
        <v>0</v>
      </c>
      <c r="S7834" t="str">
        <f t="shared" si="371"/>
        <v>OK</v>
      </c>
      <c r="T7834" s="10">
        <f>IFERROR(VLOOKUP(A7834,[1]!Tabla1[[#All],[Material]:[venta nueva]],38,FALSE),0)</f>
        <v>0</v>
      </c>
    </row>
    <row r="7835" spans="1:20" hidden="1" x14ac:dyDescent="0.35">
      <c r="A7835">
        <f t="shared" si="372"/>
        <v>1011558</v>
      </c>
      <c r="B7835" s="6" t="s">
        <v>1447</v>
      </c>
      <c r="C7835" s="7" t="s">
        <v>658</v>
      </c>
      <c r="D7835" s="7" t="s">
        <v>1096</v>
      </c>
      <c r="E7835" s="7" t="s">
        <v>693</v>
      </c>
      <c r="F7835" s="7" t="s">
        <v>694</v>
      </c>
      <c r="G7835" s="7" t="s">
        <v>1063</v>
      </c>
      <c r="H7835" s="7" t="s">
        <v>988</v>
      </c>
      <c r="I7835" s="6" t="s">
        <v>8</v>
      </c>
      <c r="J7835" s="1">
        <v>0</v>
      </c>
      <c r="K7835" s="1">
        <v>22914</v>
      </c>
      <c r="L7835" s="1">
        <v>22914</v>
      </c>
      <c r="M7835" s="1"/>
      <c r="N7835" s="1"/>
      <c r="O7835" s="1"/>
      <c r="P7835" s="1"/>
      <c r="Q7835" s="12"/>
      <c r="R7835" s="29">
        <f t="shared" si="370"/>
        <v>0</v>
      </c>
      <c r="S7835" t="str">
        <f t="shared" si="371"/>
        <v>OK</v>
      </c>
      <c r="T7835" s="10">
        <f>IFERROR(VLOOKUP(A7835,[1]!Tabla1[[#All],[Material]:[venta nueva]],38,FALSE),0)</f>
        <v>0</v>
      </c>
    </row>
    <row r="7836" spans="1:20" hidden="1" x14ac:dyDescent="0.35">
      <c r="A7836">
        <f t="shared" si="372"/>
        <v>1011560</v>
      </c>
      <c r="B7836" s="6" t="s">
        <v>1447</v>
      </c>
      <c r="C7836" s="7" t="s">
        <v>658</v>
      </c>
      <c r="D7836" s="7" t="s">
        <v>1096</v>
      </c>
      <c r="E7836" s="7" t="s">
        <v>695</v>
      </c>
      <c r="F7836" s="7" t="s">
        <v>696</v>
      </c>
      <c r="G7836" s="7" t="s">
        <v>1065</v>
      </c>
      <c r="H7836" s="7" t="s">
        <v>989</v>
      </c>
      <c r="I7836" s="6" t="s">
        <v>8</v>
      </c>
      <c r="J7836" s="1">
        <v>0</v>
      </c>
      <c r="K7836" s="1">
        <v>6969</v>
      </c>
      <c r="L7836" s="1">
        <v>6969</v>
      </c>
      <c r="M7836" s="1"/>
      <c r="N7836" s="1"/>
      <c r="O7836" s="1"/>
      <c r="P7836" s="1"/>
      <c r="Q7836" s="12"/>
      <c r="R7836" s="29">
        <f t="shared" si="370"/>
        <v>0</v>
      </c>
      <c r="S7836" t="str">
        <f t="shared" si="371"/>
        <v>OK</v>
      </c>
      <c r="T7836" s="10">
        <f>IFERROR(VLOOKUP(A7836,[1]!Tabla1[[#All],[Material]:[venta nueva]],38,FALSE),0)</f>
        <v>0</v>
      </c>
    </row>
    <row r="7837" spans="1:20" hidden="1" x14ac:dyDescent="0.35">
      <c r="A7837">
        <f t="shared" si="372"/>
        <v>1011586</v>
      </c>
      <c r="B7837" s="6" t="s">
        <v>1447</v>
      </c>
      <c r="C7837" s="7" t="s">
        <v>658</v>
      </c>
      <c r="D7837" s="7" t="s">
        <v>1096</v>
      </c>
      <c r="E7837" s="7" t="s">
        <v>700</v>
      </c>
      <c r="F7837" s="7" t="s">
        <v>701</v>
      </c>
      <c r="G7837" s="7" t="s">
        <v>1068</v>
      </c>
      <c r="H7837" s="7" t="s">
        <v>992</v>
      </c>
      <c r="I7837" s="6" t="s">
        <v>8</v>
      </c>
      <c r="J7837" s="1">
        <v>3816</v>
      </c>
      <c r="K7837" s="1">
        <v>107073</v>
      </c>
      <c r="L7837" s="1">
        <v>110890</v>
      </c>
      <c r="M7837" s="1"/>
      <c r="N7837" s="1"/>
      <c r="O7837" s="1"/>
      <c r="P7837" s="1"/>
      <c r="Q7837" s="12"/>
      <c r="R7837" s="29">
        <f t="shared" si="370"/>
        <v>0</v>
      </c>
      <c r="S7837" t="str">
        <f t="shared" si="371"/>
        <v>OK</v>
      </c>
      <c r="T7837" s="10">
        <f>IFERROR(VLOOKUP(A7837,[1]!Tabla1[[#All],[Material]:[venta nueva]],38,FALSE),0)</f>
        <v>0</v>
      </c>
    </row>
    <row r="7838" spans="1:20" hidden="1" x14ac:dyDescent="0.35">
      <c r="A7838">
        <f t="shared" si="372"/>
        <v>1011586</v>
      </c>
      <c r="B7838" s="6" t="s">
        <v>1447</v>
      </c>
      <c r="C7838" s="7" t="s">
        <v>658</v>
      </c>
      <c r="D7838" s="7" t="s">
        <v>1096</v>
      </c>
      <c r="E7838" s="7" t="s">
        <v>700</v>
      </c>
      <c r="F7838" s="7" t="s">
        <v>701</v>
      </c>
      <c r="G7838" s="7" t="s">
        <v>1068</v>
      </c>
      <c r="H7838" s="7" t="s">
        <v>992</v>
      </c>
      <c r="I7838" s="6" t="s">
        <v>14</v>
      </c>
      <c r="J7838" s="1"/>
      <c r="K7838" s="1"/>
      <c r="L7838" s="1"/>
      <c r="M7838" s="1">
        <v>-17988</v>
      </c>
      <c r="N7838" s="1">
        <v>127137</v>
      </c>
      <c r="O7838" s="1">
        <v>109148</v>
      </c>
      <c r="P7838" s="1">
        <v>105600</v>
      </c>
      <c r="Q7838" s="12"/>
      <c r="R7838" s="29">
        <f t="shared" si="370"/>
        <v>3548</v>
      </c>
      <c r="S7838" t="str">
        <f t="shared" si="371"/>
        <v>Sobre ingreso</v>
      </c>
      <c r="T7838" s="10">
        <f>IFERROR(VLOOKUP(A7838,[1]!Tabla1[[#All],[Material]:[venta nueva]],38,FALSE),0)</f>
        <v>0</v>
      </c>
    </row>
    <row r="7839" spans="1:20" hidden="1" x14ac:dyDescent="0.35">
      <c r="A7839">
        <f t="shared" si="372"/>
        <v>1011614</v>
      </c>
      <c r="B7839" s="6" t="s">
        <v>1447</v>
      </c>
      <c r="C7839" s="7" t="s">
        <v>658</v>
      </c>
      <c r="D7839" s="7" t="s">
        <v>1096</v>
      </c>
      <c r="E7839" s="7" t="s">
        <v>1156</v>
      </c>
      <c r="F7839" s="7" t="s">
        <v>1157</v>
      </c>
      <c r="G7839" s="7" t="s">
        <v>1066</v>
      </c>
      <c r="H7839" s="7" t="s">
        <v>982</v>
      </c>
      <c r="I7839" s="6" t="s">
        <v>8</v>
      </c>
      <c r="J7839" s="1">
        <v>5580</v>
      </c>
      <c r="K7839" s="1">
        <v>54420</v>
      </c>
      <c r="L7839" s="1">
        <v>60000</v>
      </c>
      <c r="M7839" s="1"/>
      <c r="N7839" s="1"/>
      <c r="O7839" s="1"/>
      <c r="P7839" s="1"/>
      <c r="Q7839" s="12"/>
      <c r="R7839" s="29">
        <f t="shared" si="370"/>
        <v>0</v>
      </c>
      <c r="S7839" t="str">
        <f t="shared" si="371"/>
        <v>OK</v>
      </c>
      <c r="T7839" s="10">
        <f>IFERROR(VLOOKUP(A7839,[1]!Tabla1[[#All],[Material]:[venta nueva]],38,FALSE),0)</f>
        <v>0</v>
      </c>
    </row>
    <row r="7840" spans="1:20" hidden="1" x14ac:dyDescent="0.35">
      <c r="A7840">
        <f t="shared" si="372"/>
        <v>1011614</v>
      </c>
      <c r="B7840" s="6" t="s">
        <v>1447</v>
      </c>
      <c r="C7840" s="7" t="s">
        <v>658</v>
      </c>
      <c r="D7840" s="7" t="s">
        <v>1096</v>
      </c>
      <c r="E7840" s="7" t="s">
        <v>1156</v>
      </c>
      <c r="F7840" s="7" t="s">
        <v>1157</v>
      </c>
      <c r="G7840" s="7" t="s">
        <v>1066</v>
      </c>
      <c r="H7840" s="7" t="s">
        <v>982</v>
      </c>
      <c r="I7840" s="6" t="s">
        <v>10</v>
      </c>
      <c r="J7840" s="1"/>
      <c r="K7840" s="1"/>
      <c r="L7840" s="1"/>
      <c r="M7840" s="1">
        <v>-29913</v>
      </c>
      <c r="N7840" s="1">
        <v>29913</v>
      </c>
      <c r="O7840" s="1">
        <v>0</v>
      </c>
      <c r="P7840" s="1"/>
      <c r="Q7840" s="12"/>
      <c r="R7840" s="29">
        <f t="shared" si="370"/>
        <v>0</v>
      </c>
      <c r="S7840" t="str">
        <f t="shared" si="371"/>
        <v>OK</v>
      </c>
      <c r="T7840" s="10">
        <f>IFERROR(VLOOKUP(A7840,[1]!Tabla1[[#All],[Material]:[venta nueva]],38,FALSE),0)</f>
        <v>0</v>
      </c>
    </row>
    <row r="7841" spans="1:20" hidden="1" x14ac:dyDescent="0.35">
      <c r="A7841">
        <f t="shared" si="372"/>
        <v>1011701</v>
      </c>
      <c r="B7841" s="6" t="s">
        <v>1447</v>
      </c>
      <c r="C7841" s="7" t="s">
        <v>658</v>
      </c>
      <c r="D7841" s="7" t="s">
        <v>1096</v>
      </c>
      <c r="E7841" s="7" t="s">
        <v>702</v>
      </c>
      <c r="F7841" s="7" t="s">
        <v>703</v>
      </c>
      <c r="G7841" s="7" t="s">
        <v>1066</v>
      </c>
      <c r="H7841" s="7" t="s">
        <v>982</v>
      </c>
      <c r="I7841" s="6" t="s">
        <v>8</v>
      </c>
      <c r="J7841" s="1">
        <v>23</v>
      </c>
      <c r="K7841" s="1">
        <v>36264</v>
      </c>
      <c r="L7841" s="1">
        <v>36288</v>
      </c>
      <c r="M7841" s="1">
        <v>-18932</v>
      </c>
      <c r="N7841" s="1">
        <v>55220</v>
      </c>
      <c r="O7841" s="1">
        <v>36288</v>
      </c>
      <c r="P7841" s="1"/>
      <c r="Q7841" s="12"/>
      <c r="R7841" s="29">
        <f t="shared" si="370"/>
        <v>36288</v>
      </c>
      <c r="S7841" t="str">
        <f t="shared" si="371"/>
        <v>Sobre ingreso</v>
      </c>
      <c r="T7841" s="10">
        <f>IFERROR(VLOOKUP(A7841,[1]!Tabla1[[#All],[Material]:[venta nueva]],38,FALSE),0)</f>
        <v>0</v>
      </c>
    </row>
    <row r="7842" spans="1:20" hidden="1" x14ac:dyDescent="0.35">
      <c r="A7842">
        <f t="shared" si="372"/>
        <v>1011748</v>
      </c>
      <c r="B7842" s="6" t="s">
        <v>1447</v>
      </c>
      <c r="C7842" s="7" t="s">
        <v>658</v>
      </c>
      <c r="D7842" s="7" t="s">
        <v>1096</v>
      </c>
      <c r="E7842" s="7" t="s">
        <v>704</v>
      </c>
      <c r="F7842" s="7" t="s">
        <v>705</v>
      </c>
      <c r="G7842" s="7" t="s">
        <v>1066</v>
      </c>
      <c r="H7842" s="7" t="s">
        <v>982</v>
      </c>
      <c r="I7842" s="6" t="s">
        <v>8</v>
      </c>
      <c r="J7842" s="1">
        <v>816</v>
      </c>
      <c r="K7842" s="1">
        <v>142500</v>
      </c>
      <c r="L7842" s="1">
        <v>143316</v>
      </c>
      <c r="M7842" s="1"/>
      <c r="N7842" s="1"/>
      <c r="O7842" s="1"/>
      <c r="P7842" s="1"/>
      <c r="Q7842" s="12"/>
      <c r="R7842" s="29">
        <f t="shared" si="370"/>
        <v>0</v>
      </c>
      <c r="S7842" t="str">
        <f t="shared" si="371"/>
        <v>OK</v>
      </c>
      <c r="T7842" s="10">
        <f>IFERROR(VLOOKUP(A7842,[1]!Tabla1[[#All],[Material]:[venta nueva]],38,FALSE),0)</f>
        <v>0</v>
      </c>
    </row>
    <row r="7843" spans="1:20" hidden="1" x14ac:dyDescent="0.35">
      <c r="A7843">
        <f t="shared" si="372"/>
        <v>1011748</v>
      </c>
      <c r="B7843" s="6" t="s">
        <v>1447</v>
      </c>
      <c r="C7843" s="7" t="s">
        <v>658</v>
      </c>
      <c r="D7843" s="7" t="s">
        <v>1096</v>
      </c>
      <c r="E7843" s="7" t="s">
        <v>704</v>
      </c>
      <c r="F7843" s="7" t="s">
        <v>705</v>
      </c>
      <c r="G7843" s="7" t="s">
        <v>1066</v>
      </c>
      <c r="H7843" s="7" t="s">
        <v>982</v>
      </c>
      <c r="I7843" s="6" t="s">
        <v>9</v>
      </c>
      <c r="J7843" s="1"/>
      <c r="K7843" s="1"/>
      <c r="L7843" s="1"/>
      <c r="M7843" s="1">
        <v>-31120</v>
      </c>
      <c r="N7843" s="1">
        <v>31120</v>
      </c>
      <c r="O7843" s="1">
        <v>0</v>
      </c>
      <c r="P7843" s="1"/>
      <c r="Q7843" s="12"/>
      <c r="R7843" s="29">
        <f t="shared" si="370"/>
        <v>0</v>
      </c>
      <c r="S7843" t="str">
        <f t="shared" si="371"/>
        <v>OK</v>
      </c>
      <c r="T7843" s="10">
        <f>IFERROR(VLOOKUP(A7843,[1]!Tabla1[[#All],[Material]:[venta nueva]],38,FALSE),0)</f>
        <v>0</v>
      </c>
    </row>
    <row r="7844" spans="1:20" hidden="1" x14ac:dyDescent="0.35">
      <c r="A7844">
        <f t="shared" si="372"/>
        <v>1011906</v>
      </c>
      <c r="B7844" s="6" t="s">
        <v>1447</v>
      </c>
      <c r="C7844" s="7" t="s">
        <v>658</v>
      </c>
      <c r="D7844" s="7" t="s">
        <v>1096</v>
      </c>
      <c r="E7844" s="7" t="s">
        <v>1395</v>
      </c>
      <c r="F7844" s="7" t="s">
        <v>1396</v>
      </c>
      <c r="G7844" s="7" t="s">
        <v>985</v>
      </c>
      <c r="H7844" s="7" t="s">
        <v>985</v>
      </c>
      <c r="I7844" s="6" t="s">
        <v>9</v>
      </c>
      <c r="J7844" s="1"/>
      <c r="K7844" s="1"/>
      <c r="L7844" s="1"/>
      <c r="M7844" s="1">
        <v>-150</v>
      </c>
      <c r="N7844" s="1">
        <v>0</v>
      </c>
      <c r="O7844" s="1">
        <v>0</v>
      </c>
      <c r="P7844" s="1"/>
      <c r="Q7844" s="12"/>
      <c r="R7844" s="29">
        <f t="shared" si="370"/>
        <v>0</v>
      </c>
      <c r="S7844" t="str">
        <f t="shared" si="371"/>
        <v>OK</v>
      </c>
      <c r="T7844" s="10">
        <f>IFERROR(VLOOKUP(A7844,[1]!Tabla1[[#All],[Material]:[venta nueva]],38,FALSE),0)</f>
        <v>0</v>
      </c>
    </row>
    <row r="7845" spans="1:20" hidden="1" x14ac:dyDescent="0.35">
      <c r="A7845">
        <f t="shared" si="372"/>
        <v>1011948</v>
      </c>
      <c r="B7845" s="6" t="s">
        <v>1447</v>
      </c>
      <c r="C7845" s="7" t="s">
        <v>658</v>
      </c>
      <c r="D7845" s="7" t="s">
        <v>1096</v>
      </c>
      <c r="E7845" s="7" t="s">
        <v>706</v>
      </c>
      <c r="F7845" s="7" t="s">
        <v>707</v>
      </c>
      <c r="G7845" s="7" t="s">
        <v>1065</v>
      </c>
      <c r="H7845" s="7" t="s">
        <v>981</v>
      </c>
      <c r="I7845" s="6" t="s">
        <v>8</v>
      </c>
      <c r="J7845" s="1">
        <v>0</v>
      </c>
      <c r="K7845" s="1">
        <v>46</v>
      </c>
      <c r="L7845" s="1">
        <v>46</v>
      </c>
      <c r="M7845" s="1"/>
      <c r="N7845" s="1"/>
      <c r="O7845" s="1"/>
      <c r="P7845" s="1"/>
      <c r="Q7845" s="12"/>
      <c r="R7845" s="29">
        <f t="shared" si="370"/>
        <v>0</v>
      </c>
      <c r="S7845" t="str">
        <f t="shared" si="371"/>
        <v>OK</v>
      </c>
      <c r="T7845" s="10">
        <f>IFERROR(VLOOKUP(A7845,[1]!Tabla1[[#All],[Material]:[venta nueva]],38,FALSE),0)</f>
        <v>0</v>
      </c>
    </row>
    <row r="7846" spans="1:20" hidden="1" x14ac:dyDescent="0.35">
      <c r="A7846">
        <f t="shared" si="372"/>
        <v>1011967</v>
      </c>
      <c r="B7846" s="6" t="s">
        <v>1447</v>
      </c>
      <c r="C7846" s="7" t="s">
        <v>658</v>
      </c>
      <c r="D7846" s="7" t="s">
        <v>1096</v>
      </c>
      <c r="E7846" s="7" t="s">
        <v>708</v>
      </c>
      <c r="F7846" s="7" t="s">
        <v>709</v>
      </c>
      <c r="G7846" s="7" t="s">
        <v>1072</v>
      </c>
      <c r="H7846" s="7" t="s">
        <v>993</v>
      </c>
      <c r="I7846" s="6" t="s">
        <v>8</v>
      </c>
      <c r="J7846" s="1">
        <v>0</v>
      </c>
      <c r="K7846" s="1">
        <v>300</v>
      </c>
      <c r="L7846" s="1">
        <v>300</v>
      </c>
      <c r="M7846" s="1"/>
      <c r="N7846" s="1"/>
      <c r="O7846" s="1"/>
      <c r="P7846" s="1"/>
      <c r="Q7846" s="12"/>
      <c r="R7846" s="29">
        <f t="shared" si="370"/>
        <v>0</v>
      </c>
      <c r="S7846" t="str">
        <f t="shared" si="371"/>
        <v>OK</v>
      </c>
      <c r="T7846" s="10">
        <f>IFERROR(VLOOKUP(A7846,[1]!Tabla1[[#All],[Material]:[venta nueva]],38,FALSE),0)</f>
        <v>0</v>
      </c>
    </row>
    <row r="7847" spans="1:20" hidden="1" x14ac:dyDescent="0.35">
      <c r="A7847">
        <f t="shared" si="372"/>
        <v>1011967</v>
      </c>
      <c r="B7847" s="6" t="s">
        <v>1447</v>
      </c>
      <c r="C7847" s="7" t="s">
        <v>658</v>
      </c>
      <c r="D7847" s="7" t="s">
        <v>1096</v>
      </c>
      <c r="E7847" s="7" t="s">
        <v>708</v>
      </c>
      <c r="F7847" s="7" t="s">
        <v>709</v>
      </c>
      <c r="G7847" s="7" t="s">
        <v>1072</v>
      </c>
      <c r="H7847" s="7" t="s">
        <v>993</v>
      </c>
      <c r="I7847" s="6" t="s">
        <v>14</v>
      </c>
      <c r="J7847" s="1"/>
      <c r="K7847" s="1"/>
      <c r="L7847" s="1"/>
      <c r="M7847" s="1">
        <v>-46070</v>
      </c>
      <c r="N7847" s="1">
        <v>25055</v>
      </c>
      <c r="O7847" s="1">
        <v>0</v>
      </c>
      <c r="P7847" s="1"/>
      <c r="Q7847" s="12"/>
      <c r="R7847" s="29">
        <f t="shared" si="370"/>
        <v>0</v>
      </c>
      <c r="S7847" t="str">
        <f t="shared" si="371"/>
        <v>OK</v>
      </c>
      <c r="T7847" s="10">
        <f>IFERROR(VLOOKUP(A7847,[1]!Tabla1[[#All],[Material]:[venta nueva]],38,FALSE),0)</f>
        <v>0</v>
      </c>
    </row>
    <row r="7848" spans="1:20" hidden="1" x14ac:dyDescent="0.35">
      <c r="A7848">
        <f t="shared" si="372"/>
        <v>1011968</v>
      </c>
      <c r="B7848" s="6" t="s">
        <v>1447</v>
      </c>
      <c r="C7848" s="7" t="s">
        <v>658</v>
      </c>
      <c r="D7848" s="7" t="s">
        <v>1096</v>
      </c>
      <c r="E7848" s="7" t="s">
        <v>710</v>
      </c>
      <c r="F7848" s="7" t="s">
        <v>711</v>
      </c>
      <c r="G7848" s="7" t="s">
        <v>1072</v>
      </c>
      <c r="H7848" s="7" t="s">
        <v>993</v>
      </c>
      <c r="I7848" s="6" t="s">
        <v>8</v>
      </c>
      <c r="J7848" s="1">
        <v>0</v>
      </c>
      <c r="K7848" s="1">
        <v>1504</v>
      </c>
      <c r="L7848" s="1">
        <v>1504</v>
      </c>
      <c r="M7848" s="1"/>
      <c r="N7848" s="1"/>
      <c r="O7848" s="1"/>
      <c r="P7848" s="1"/>
      <c r="Q7848" s="12"/>
      <c r="R7848" s="29">
        <f t="shared" si="370"/>
        <v>0</v>
      </c>
      <c r="S7848" t="str">
        <f t="shared" si="371"/>
        <v>OK</v>
      </c>
      <c r="T7848" s="10">
        <f>IFERROR(VLOOKUP(A7848,[1]!Tabla1[[#All],[Material]:[venta nueva]],38,FALSE),0)</f>
        <v>0</v>
      </c>
    </row>
    <row r="7849" spans="1:20" hidden="1" x14ac:dyDescent="0.35">
      <c r="A7849">
        <f t="shared" si="372"/>
        <v>1011968</v>
      </c>
      <c r="B7849" s="6" t="s">
        <v>1447</v>
      </c>
      <c r="C7849" s="7" t="s">
        <v>658</v>
      </c>
      <c r="D7849" s="7" t="s">
        <v>1096</v>
      </c>
      <c r="E7849" s="7" t="s">
        <v>710</v>
      </c>
      <c r="F7849" s="7" t="s">
        <v>711</v>
      </c>
      <c r="G7849" s="7" t="s">
        <v>1072</v>
      </c>
      <c r="H7849" s="7" t="s">
        <v>993</v>
      </c>
      <c r="I7849" s="6" t="s">
        <v>14</v>
      </c>
      <c r="J7849" s="1"/>
      <c r="K7849" s="1"/>
      <c r="L7849" s="1"/>
      <c r="M7849" s="1">
        <v>-21070</v>
      </c>
      <c r="N7849" s="1">
        <v>2464</v>
      </c>
      <c r="O7849" s="1">
        <v>0</v>
      </c>
      <c r="P7849" s="1"/>
      <c r="Q7849" s="12"/>
      <c r="R7849" s="29">
        <f t="shared" si="370"/>
        <v>0</v>
      </c>
      <c r="S7849" t="str">
        <f t="shared" si="371"/>
        <v>OK</v>
      </c>
      <c r="T7849" s="10">
        <f>IFERROR(VLOOKUP(A7849,[1]!Tabla1[[#All],[Material]:[venta nueva]],38,FALSE),0)</f>
        <v>0</v>
      </c>
    </row>
    <row r="7850" spans="1:20" hidden="1" x14ac:dyDescent="0.35">
      <c r="A7850">
        <f t="shared" si="372"/>
        <v>1011969</v>
      </c>
      <c r="B7850" s="6" t="s">
        <v>1447</v>
      </c>
      <c r="C7850" s="7" t="s">
        <v>658</v>
      </c>
      <c r="D7850" s="7" t="s">
        <v>1096</v>
      </c>
      <c r="E7850" s="7" t="s">
        <v>712</v>
      </c>
      <c r="F7850" s="7" t="s">
        <v>713</v>
      </c>
      <c r="G7850" s="7" t="s">
        <v>1072</v>
      </c>
      <c r="H7850" s="7" t="s">
        <v>993</v>
      </c>
      <c r="I7850" s="6" t="s">
        <v>8</v>
      </c>
      <c r="J7850" s="1">
        <v>3610</v>
      </c>
      <c r="K7850" s="1">
        <v>59165</v>
      </c>
      <c r="L7850" s="1">
        <v>62775</v>
      </c>
      <c r="M7850" s="1"/>
      <c r="N7850" s="1"/>
      <c r="O7850" s="1"/>
      <c r="P7850" s="1"/>
      <c r="Q7850" s="12"/>
      <c r="R7850" s="29">
        <f t="shared" si="370"/>
        <v>0</v>
      </c>
      <c r="S7850" t="str">
        <f t="shared" si="371"/>
        <v>OK</v>
      </c>
      <c r="T7850" s="10">
        <f>IFERROR(VLOOKUP(A7850,[1]!Tabla1[[#All],[Material]:[venta nueva]],38,FALSE),0)</f>
        <v>0</v>
      </c>
    </row>
    <row r="7851" spans="1:20" hidden="1" x14ac:dyDescent="0.35">
      <c r="A7851">
        <f t="shared" si="372"/>
        <v>1011969</v>
      </c>
      <c r="B7851" s="6" t="s">
        <v>1447</v>
      </c>
      <c r="C7851" s="7" t="s">
        <v>658</v>
      </c>
      <c r="D7851" s="7" t="s">
        <v>1096</v>
      </c>
      <c r="E7851" s="7" t="s">
        <v>712</v>
      </c>
      <c r="F7851" s="7" t="s">
        <v>713</v>
      </c>
      <c r="G7851" s="7" t="s">
        <v>1072</v>
      </c>
      <c r="H7851" s="7" t="s">
        <v>993</v>
      </c>
      <c r="I7851" s="6" t="s">
        <v>14</v>
      </c>
      <c r="J7851" s="1"/>
      <c r="K7851" s="1"/>
      <c r="L7851" s="1"/>
      <c r="M7851" s="1">
        <v>40000</v>
      </c>
      <c r="N7851" s="1">
        <v>70235</v>
      </c>
      <c r="O7851" s="1">
        <v>110235</v>
      </c>
      <c r="P7851" s="1">
        <v>120000</v>
      </c>
      <c r="Q7851" s="12"/>
      <c r="R7851" s="29">
        <f t="shared" si="370"/>
        <v>-9765</v>
      </c>
      <c r="S7851" t="str">
        <f t="shared" si="371"/>
        <v>Pendiente de ingreso</v>
      </c>
      <c r="T7851" s="10">
        <f>IFERROR(VLOOKUP(A7851,[1]!Tabla1[[#All],[Material]:[venta nueva]],38,FALSE),0)</f>
        <v>0</v>
      </c>
    </row>
    <row r="7852" spans="1:20" hidden="1" x14ac:dyDescent="0.35">
      <c r="A7852">
        <f t="shared" si="372"/>
        <v>1012005</v>
      </c>
      <c r="B7852" s="6" t="s">
        <v>1447</v>
      </c>
      <c r="C7852" s="7" t="s">
        <v>658</v>
      </c>
      <c r="D7852" s="7" t="s">
        <v>1096</v>
      </c>
      <c r="E7852" s="7" t="s">
        <v>714</v>
      </c>
      <c r="F7852" s="7" t="s">
        <v>715</v>
      </c>
      <c r="G7852" s="7" t="s">
        <v>1072</v>
      </c>
      <c r="H7852" s="7" t="s">
        <v>993</v>
      </c>
      <c r="I7852" s="6" t="s">
        <v>8</v>
      </c>
      <c r="J7852" s="1">
        <v>357</v>
      </c>
      <c r="K7852" s="1">
        <v>604</v>
      </c>
      <c r="L7852" s="1">
        <v>961</v>
      </c>
      <c r="M7852" s="1"/>
      <c r="N7852" s="1"/>
      <c r="O7852" s="1"/>
      <c r="P7852" s="1"/>
      <c r="Q7852" s="12"/>
      <c r="R7852" s="29">
        <f t="shared" si="370"/>
        <v>0</v>
      </c>
      <c r="S7852" t="str">
        <f t="shared" si="371"/>
        <v>OK</v>
      </c>
      <c r="T7852" s="10">
        <f>IFERROR(VLOOKUP(A7852,[1]!Tabla1[[#All],[Material]:[venta nueva]],38,FALSE),0)</f>
        <v>0</v>
      </c>
    </row>
    <row r="7853" spans="1:20" hidden="1" x14ac:dyDescent="0.35">
      <c r="A7853">
        <f t="shared" si="372"/>
        <v>1012005</v>
      </c>
      <c r="B7853" s="6" t="s">
        <v>1447</v>
      </c>
      <c r="C7853" s="7" t="s">
        <v>658</v>
      </c>
      <c r="D7853" s="7" t="s">
        <v>1096</v>
      </c>
      <c r="E7853" s="7" t="s">
        <v>714</v>
      </c>
      <c r="F7853" s="7" t="s">
        <v>715</v>
      </c>
      <c r="G7853" s="7" t="s">
        <v>1072</v>
      </c>
      <c r="H7853" s="7" t="s">
        <v>993</v>
      </c>
      <c r="I7853" s="6" t="s">
        <v>14</v>
      </c>
      <c r="J7853" s="1"/>
      <c r="K7853" s="1"/>
      <c r="L7853" s="1"/>
      <c r="M7853" s="1">
        <v>-3832</v>
      </c>
      <c r="N7853" s="1">
        <v>0</v>
      </c>
      <c r="O7853" s="1">
        <v>0</v>
      </c>
      <c r="P7853" s="1"/>
      <c r="Q7853" s="12"/>
      <c r="R7853" s="29">
        <f t="shared" si="370"/>
        <v>0</v>
      </c>
      <c r="S7853" t="str">
        <f t="shared" si="371"/>
        <v>OK</v>
      </c>
      <c r="T7853" s="10">
        <f>IFERROR(VLOOKUP(A7853,[1]!Tabla1[[#All],[Material]:[venta nueva]],38,FALSE),0)</f>
        <v>0</v>
      </c>
    </row>
    <row r="7854" spans="1:20" hidden="1" x14ac:dyDescent="0.35">
      <c r="A7854">
        <f t="shared" si="372"/>
        <v>1012012</v>
      </c>
      <c r="B7854" s="6" t="s">
        <v>1447</v>
      </c>
      <c r="C7854" s="7" t="s">
        <v>658</v>
      </c>
      <c r="D7854" s="7" t="s">
        <v>1096</v>
      </c>
      <c r="E7854" s="7" t="s">
        <v>716</v>
      </c>
      <c r="F7854" s="7" t="s">
        <v>717</v>
      </c>
      <c r="G7854" s="7" t="s">
        <v>1068</v>
      </c>
      <c r="H7854" s="7" t="s">
        <v>992</v>
      </c>
      <c r="I7854" s="6" t="s">
        <v>8</v>
      </c>
      <c r="J7854" s="1">
        <v>0</v>
      </c>
      <c r="K7854" s="1">
        <v>3414</v>
      </c>
      <c r="L7854" s="1">
        <v>3414</v>
      </c>
      <c r="M7854" s="1"/>
      <c r="N7854" s="1"/>
      <c r="O7854" s="1"/>
      <c r="P7854" s="1"/>
      <c r="Q7854" s="12"/>
      <c r="R7854" s="29">
        <f t="shared" si="370"/>
        <v>0</v>
      </c>
      <c r="S7854" t="str">
        <f t="shared" si="371"/>
        <v>OK</v>
      </c>
      <c r="T7854" s="10">
        <f>IFERROR(VLOOKUP(A7854,[1]!Tabla1[[#All],[Material]:[venta nueva]],38,FALSE),0)</f>
        <v>0</v>
      </c>
    </row>
    <row r="7855" spans="1:20" hidden="1" x14ac:dyDescent="0.35">
      <c r="A7855">
        <f t="shared" si="372"/>
        <v>1012107</v>
      </c>
      <c r="B7855" s="6" t="s">
        <v>1447</v>
      </c>
      <c r="C7855" s="7" t="s">
        <v>658</v>
      </c>
      <c r="D7855" s="7" t="s">
        <v>1096</v>
      </c>
      <c r="E7855" s="7" t="s">
        <v>720</v>
      </c>
      <c r="F7855" s="7" t="s">
        <v>721</v>
      </c>
      <c r="G7855" s="7" t="s">
        <v>1066</v>
      </c>
      <c r="H7855" s="7" t="s">
        <v>982</v>
      </c>
      <c r="I7855" s="6" t="s">
        <v>8</v>
      </c>
      <c r="J7855" s="1"/>
      <c r="K7855" s="1"/>
      <c r="L7855" s="1"/>
      <c r="M7855" s="1">
        <v>-41531</v>
      </c>
      <c r="N7855" s="1">
        <v>85111</v>
      </c>
      <c r="O7855" s="1">
        <v>43580</v>
      </c>
      <c r="P7855" s="1">
        <v>20003.406999999999</v>
      </c>
      <c r="Q7855" s="12"/>
      <c r="R7855" s="29">
        <f t="shared" si="370"/>
        <v>23576.593000000001</v>
      </c>
      <c r="S7855" t="str">
        <f t="shared" si="371"/>
        <v>Sobre ingreso</v>
      </c>
      <c r="T7855" s="10">
        <f>IFERROR(VLOOKUP(A7855,[1]!Tabla1[[#All],[Material]:[venta nueva]],38,FALSE),0)</f>
        <v>0</v>
      </c>
    </row>
    <row r="7856" spans="1:20" hidden="1" x14ac:dyDescent="0.35">
      <c r="A7856">
        <f t="shared" si="372"/>
        <v>1012108</v>
      </c>
      <c r="B7856" s="6" t="s">
        <v>1447</v>
      </c>
      <c r="C7856" s="7" t="s">
        <v>658</v>
      </c>
      <c r="D7856" s="7" t="s">
        <v>1096</v>
      </c>
      <c r="E7856" s="7" t="s">
        <v>722</v>
      </c>
      <c r="F7856" s="7" t="s">
        <v>723</v>
      </c>
      <c r="G7856" s="7" t="s">
        <v>1066</v>
      </c>
      <c r="H7856" s="7" t="s">
        <v>982</v>
      </c>
      <c r="I7856" s="6" t="s">
        <v>8</v>
      </c>
      <c r="J7856" s="1">
        <v>0</v>
      </c>
      <c r="K7856" s="1">
        <v>14634</v>
      </c>
      <c r="L7856" s="1">
        <v>14634</v>
      </c>
      <c r="M7856" s="1">
        <v>-32852</v>
      </c>
      <c r="N7856" s="1">
        <v>197631</v>
      </c>
      <c r="O7856" s="1">
        <v>164779</v>
      </c>
      <c r="P7856" s="1"/>
      <c r="Q7856" s="12"/>
      <c r="R7856" s="29">
        <f t="shared" si="370"/>
        <v>164779</v>
      </c>
      <c r="S7856" t="str">
        <f t="shared" si="371"/>
        <v>Sobre ingreso</v>
      </c>
      <c r="T7856" s="10">
        <f>IFERROR(VLOOKUP(A7856,[1]!Tabla1[[#All],[Material]:[venta nueva]],38,FALSE),0)</f>
        <v>0</v>
      </c>
    </row>
    <row r="7857" spans="1:20" hidden="1" x14ac:dyDescent="0.35">
      <c r="A7857">
        <f t="shared" si="372"/>
        <v>1012109</v>
      </c>
      <c r="B7857" s="6" t="s">
        <v>1447</v>
      </c>
      <c r="C7857" s="7" t="s">
        <v>658</v>
      </c>
      <c r="D7857" s="7" t="s">
        <v>1096</v>
      </c>
      <c r="E7857" s="7" t="s">
        <v>724</v>
      </c>
      <c r="F7857" s="7" t="s">
        <v>725</v>
      </c>
      <c r="G7857" s="7" t="s">
        <v>1066</v>
      </c>
      <c r="H7857" s="7" t="s">
        <v>982</v>
      </c>
      <c r="I7857" s="6" t="s">
        <v>8</v>
      </c>
      <c r="J7857" s="1"/>
      <c r="K7857" s="1"/>
      <c r="L7857" s="1"/>
      <c r="M7857" s="1">
        <v>-65202</v>
      </c>
      <c r="N7857" s="1">
        <v>434210</v>
      </c>
      <c r="O7857" s="1">
        <v>369009</v>
      </c>
      <c r="P7857" s="1"/>
      <c r="Q7857" s="12"/>
      <c r="R7857" s="29">
        <f t="shared" si="370"/>
        <v>369009</v>
      </c>
      <c r="S7857" t="str">
        <f t="shared" si="371"/>
        <v>Sobre ingreso</v>
      </c>
      <c r="T7857" s="10">
        <f>IFERROR(VLOOKUP(A7857,[1]!Tabla1[[#All],[Material]:[venta nueva]],38,FALSE),0)</f>
        <v>0</v>
      </c>
    </row>
    <row r="7858" spans="1:20" hidden="1" x14ac:dyDescent="0.35">
      <c r="A7858">
        <f t="shared" si="372"/>
        <v>1012110</v>
      </c>
      <c r="B7858" s="6" t="s">
        <v>1447</v>
      </c>
      <c r="C7858" s="7" t="s">
        <v>658</v>
      </c>
      <c r="D7858" s="7" t="s">
        <v>1096</v>
      </c>
      <c r="E7858" s="7" t="s">
        <v>726</v>
      </c>
      <c r="F7858" s="7" t="s">
        <v>727</v>
      </c>
      <c r="G7858" s="7" t="s">
        <v>1066</v>
      </c>
      <c r="H7858" s="7" t="s">
        <v>982</v>
      </c>
      <c r="I7858" s="6" t="s">
        <v>8</v>
      </c>
      <c r="J7858" s="1"/>
      <c r="K7858" s="1"/>
      <c r="L7858" s="1"/>
      <c r="M7858" s="1">
        <v>36278</v>
      </c>
      <c r="N7858" s="1">
        <v>212056</v>
      </c>
      <c r="O7858" s="1">
        <v>248334</v>
      </c>
      <c r="P7858" s="1"/>
      <c r="Q7858" s="12"/>
      <c r="R7858" s="29">
        <f t="shared" si="370"/>
        <v>248334</v>
      </c>
      <c r="S7858" t="str">
        <f t="shared" si="371"/>
        <v>Sobre ingreso</v>
      </c>
      <c r="T7858" s="10">
        <f>IFERROR(VLOOKUP(A7858,[1]!Tabla1[[#All],[Material]:[venta nueva]],38,FALSE),0)</f>
        <v>0</v>
      </c>
    </row>
    <row r="7859" spans="1:20" hidden="1" x14ac:dyDescent="0.35">
      <c r="A7859">
        <f t="shared" si="372"/>
        <v>1012111</v>
      </c>
      <c r="B7859" s="6" t="s">
        <v>1447</v>
      </c>
      <c r="C7859" s="7" t="s">
        <v>658</v>
      </c>
      <c r="D7859" s="7" t="s">
        <v>1096</v>
      </c>
      <c r="E7859" s="7" t="s">
        <v>728</v>
      </c>
      <c r="F7859" s="7" t="s">
        <v>729</v>
      </c>
      <c r="G7859" s="7" t="s">
        <v>1066</v>
      </c>
      <c r="H7859" s="7" t="s">
        <v>982</v>
      </c>
      <c r="I7859" s="6" t="s">
        <v>8</v>
      </c>
      <c r="J7859" s="1">
        <v>0</v>
      </c>
      <c r="K7859" s="1">
        <v>6110</v>
      </c>
      <c r="L7859" s="1">
        <v>6110</v>
      </c>
      <c r="M7859" s="1">
        <v>18802</v>
      </c>
      <c r="N7859" s="1">
        <v>62030</v>
      </c>
      <c r="O7859" s="1">
        <v>80832</v>
      </c>
      <c r="P7859" s="1"/>
      <c r="Q7859" s="12"/>
      <c r="R7859" s="29">
        <f t="shared" si="370"/>
        <v>80832</v>
      </c>
      <c r="S7859" t="str">
        <f t="shared" si="371"/>
        <v>Sobre ingreso</v>
      </c>
      <c r="T7859" s="10">
        <f>IFERROR(VLOOKUP(A7859,[1]!Tabla1[[#All],[Material]:[venta nueva]],38,FALSE),0)</f>
        <v>0</v>
      </c>
    </row>
    <row r="7860" spans="1:20" hidden="1" x14ac:dyDescent="0.35">
      <c r="A7860">
        <f t="shared" si="372"/>
        <v>1012112</v>
      </c>
      <c r="B7860" s="6" t="s">
        <v>1447</v>
      </c>
      <c r="C7860" s="7" t="s">
        <v>658</v>
      </c>
      <c r="D7860" s="7" t="s">
        <v>1096</v>
      </c>
      <c r="E7860" s="7" t="s">
        <v>730</v>
      </c>
      <c r="F7860" s="7" t="s">
        <v>731</v>
      </c>
      <c r="G7860" s="7" t="s">
        <v>1066</v>
      </c>
      <c r="H7860" s="7" t="s">
        <v>982</v>
      </c>
      <c r="I7860" s="6" t="s">
        <v>8</v>
      </c>
      <c r="J7860" s="1"/>
      <c r="K7860" s="1"/>
      <c r="L7860" s="1"/>
      <c r="M7860" s="1">
        <v>-1940</v>
      </c>
      <c r="N7860" s="1">
        <v>28851</v>
      </c>
      <c r="O7860" s="1">
        <v>26911</v>
      </c>
      <c r="P7860" s="1"/>
      <c r="Q7860" s="12"/>
      <c r="R7860" s="29">
        <f t="shared" si="370"/>
        <v>26911</v>
      </c>
      <c r="S7860" t="str">
        <f t="shared" si="371"/>
        <v>Sobre ingreso</v>
      </c>
      <c r="T7860" s="10">
        <f>IFERROR(VLOOKUP(A7860,[1]!Tabla1[[#All],[Material]:[venta nueva]],38,FALSE),0)</f>
        <v>0</v>
      </c>
    </row>
    <row r="7861" spans="1:20" hidden="1" x14ac:dyDescent="0.35">
      <c r="A7861">
        <f t="shared" si="372"/>
        <v>1012145</v>
      </c>
      <c r="B7861" s="6" t="s">
        <v>1447</v>
      </c>
      <c r="C7861" s="7" t="s">
        <v>658</v>
      </c>
      <c r="D7861" s="7" t="s">
        <v>1096</v>
      </c>
      <c r="E7861" s="7" t="s">
        <v>734</v>
      </c>
      <c r="F7861" s="7" t="s">
        <v>735</v>
      </c>
      <c r="G7861" s="7" t="s">
        <v>1066</v>
      </c>
      <c r="H7861" s="7" t="s">
        <v>982</v>
      </c>
      <c r="I7861" s="6" t="s">
        <v>8</v>
      </c>
      <c r="J7861" s="1">
        <v>0</v>
      </c>
      <c r="K7861" s="1">
        <v>5929</v>
      </c>
      <c r="L7861" s="1">
        <v>5929</v>
      </c>
      <c r="M7861" s="1">
        <v>14137</v>
      </c>
      <c r="N7861" s="1">
        <v>166661</v>
      </c>
      <c r="O7861" s="1">
        <v>180797</v>
      </c>
      <c r="P7861" s="1"/>
      <c r="Q7861" s="12"/>
      <c r="R7861" s="29">
        <f t="shared" si="370"/>
        <v>180797</v>
      </c>
      <c r="S7861" t="str">
        <f t="shared" si="371"/>
        <v>Sobre ingreso</v>
      </c>
      <c r="T7861" s="10">
        <f>IFERROR(VLOOKUP(A7861,[1]!Tabla1[[#All],[Material]:[venta nueva]],38,FALSE),0)</f>
        <v>0</v>
      </c>
    </row>
    <row r="7862" spans="1:20" hidden="1" x14ac:dyDescent="0.35">
      <c r="A7862">
        <f t="shared" si="372"/>
        <v>1012147</v>
      </c>
      <c r="B7862" s="6" t="s">
        <v>1447</v>
      </c>
      <c r="C7862" s="7" t="s">
        <v>658</v>
      </c>
      <c r="D7862" s="7" t="s">
        <v>1096</v>
      </c>
      <c r="E7862" s="7" t="s">
        <v>736</v>
      </c>
      <c r="F7862" s="7" t="s">
        <v>737</v>
      </c>
      <c r="G7862" s="7" t="s">
        <v>985</v>
      </c>
      <c r="H7862" s="7" t="s">
        <v>985</v>
      </c>
      <c r="I7862" s="6" t="s">
        <v>8</v>
      </c>
      <c r="J7862" s="1">
        <v>0</v>
      </c>
      <c r="K7862" s="1">
        <v>5850</v>
      </c>
      <c r="L7862" s="1">
        <v>5850</v>
      </c>
      <c r="M7862" s="1">
        <v>4512</v>
      </c>
      <c r="N7862" s="1">
        <v>95488</v>
      </c>
      <c r="O7862" s="1">
        <v>100000</v>
      </c>
      <c r="P7862" s="1"/>
      <c r="Q7862" s="12"/>
      <c r="R7862" s="29">
        <f t="shared" si="370"/>
        <v>100000</v>
      </c>
      <c r="S7862" t="str">
        <f t="shared" si="371"/>
        <v>Sobre ingreso</v>
      </c>
      <c r="T7862" s="10">
        <f>IFERROR(VLOOKUP(A7862,[1]!Tabla1[[#All],[Material]:[venta nueva]],38,FALSE),0)</f>
        <v>0</v>
      </c>
    </row>
    <row r="7863" spans="1:20" hidden="1" x14ac:dyDescent="0.35">
      <c r="A7863">
        <f t="shared" si="372"/>
        <v>1012148</v>
      </c>
      <c r="B7863" s="6" t="s">
        <v>1447</v>
      </c>
      <c r="C7863" s="7" t="s">
        <v>658</v>
      </c>
      <c r="D7863" s="7" t="s">
        <v>1096</v>
      </c>
      <c r="E7863" s="7" t="s">
        <v>738</v>
      </c>
      <c r="F7863" s="7" t="s">
        <v>739</v>
      </c>
      <c r="G7863" s="7" t="s">
        <v>1068</v>
      </c>
      <c r="H7863" s="7" t="s">
        <v>984</v>
      </c>
      <c r="I7863" s="6" t="s">
        <v>8</v>
      </c>
      <c r="J7863" s="1">
        <v>0</v>
      </c>
      <c r="K7863" s="1">
        <v>2713</v>
      </c>
      <c r="L7863" s="1">
        <v>2713</v>
      </c>
      <c r="M7863" s="1">
        <v>-2472</v>
      </c>
      <c r="N7863" s="1">
        <v>182472</v>
      </c>
      <c r="O7863" s="1">
        <v>180000</v>
      </c>
      <c r="P7863" s="1"/>
      <c r="Q7863" s="12"/>
      <c r="R7863" s="29">
        <f t="shared" ref="R7863:R7926" si="373">+O7863-P7863</f>
        <v>180000</v>
      </c>
      <c r="S7863" t="str">
        <f t="shared" ref="S7863:S7926" si="374">IF(R7863&gt;0,"Sobre ingreso",IF(R7863&lt;0,"Pendiente de ingreso","OK"))</f>
        <v>Sobre ingreso</v>
      </c>
      <c r="T7863" s="10">
        <f>IFERROR(VLOOKUP(A7863,[1]!Tabla1[[#All],[Material]:[venta nueva]],38,FALSE),0)</f>
        <v>0</v>
      </c>
    </row>
    <row r="7864" spans="1:20" hidden="1" x14ac:dyDescent="0.35">
      <c r="A7864">
        <f t="shared" si="372"/>
        <v>1012157</v>
      </c>
      <c r="B7864" s="6" t="s">
        <v>1447</v>
      </c>
      <c r="C7864" s="7" t="s">
        <v>658</v>
      </c>
      <c r="D7864" s="7" t="s">
        <v>1096</v>
      </c>
      <c r="E7864" s="7" t="s">
        <v>740</v>
      </c>
      <c r="F7864" s="7" t="s">
        <v>741</v>
      </c>
      <c r="G7864" s="7" t="s">
        <v>1068</v>
      </c>
      <c r="H7864" s="7" t="s">
        <v>994</v>
      </c>
      <c r="I7864" s="6" t="s">
        <v>8</v>
      </c>
      <c r="J7864" s="1">
        <v>0</v>
      </c>
      <c r="K7864" s="1">
        <v>1115</v>
      </c>
      <c r="L7864" s="1">
        <v>1115</v>
      </c>
      <c r="M7864" s="1"/>
      <c r="N7864" s="1"/>
      <c r="O7864" s="1"/>
      <c r="P7864" s="1"/>
      <c r="Q7864" s="12"/>
      <c r="R7864" s="29">
        <f t="shared" si="373"/>
        <v>0</v>
      </c>
      <c r="S7864" t="str">
        <f t="shared" si="374"/>
        <v>OK</v>
      </c>
      <c r="T7864" s="10">
        <f>IFERROR(VLOOKUP(A7864,[1]!Tabla1[[#All],[Material]:[venta nueva]],38,FALSE),0)</f>
        <v>0</v>
      </c>
    </row>
    <row r="7865" spans="1:20" hidden="1" x14ac:dyDescent="0.35">
      <c r="A7865">
        <f t="shared" si="372"/>
        <v>1012158</v>
      </c>
      <c r="B7865" s="6" t="s">
        <v>1447</v>
      </c>
      <c r="C7865" s="7" t="s">
        <v>658</v>
      </c>
      <c r="D7865" s="7" t="s">
        <v>1096</v>
      </c>
      <c r="E7865" s="7" t="s">
        <v>742</v>
      </c>
      <c r="F7865" s="7" t="s">
        <v>743</v>
      </c>
      <c r="G7865" s="7" t="s">
        <v>985</v>
      </c>
      <c r="H7865" s="7" t="s">
        <v>985</v>
      </c>
      <c r="I7865" s="6" t="s">
        <v>8</v>
      </c>
      <c r="J7865" s="1">
        <v>0</v>
      </c>
      <c r="K7865" s="1">
        <v>39917</v>
      </c>
      <c r="L7865" s="1">
        <v>39917</v>
      </c>
      <c r="M7865" s="1">
        <v>2720</v>
      </c>
      <c r="N7865" s="1">
        <v>157280</v>
      </c>
      <c r="O7865" s="1">
        <v>160000</v>
      </c>
      <c r="P7865" s="1">
        <v>76313.664000000004</v>
      </c>
      <c r="Q7865" s="12"/>
      <c r="R7865" s="29">
        <f t="shared" si="373"/>
        <v>83686.335999999996</v>
      </c>
      <c r="S7865" t="str">
        <f t="shared" si="374"/>
        <v>Sobre ingreso</v>
      </c>
      <c r="T7865" s="10">
        <f>IFERROR(VLOOKUP(A7865,[1]!Tabla1[[#All],[Material]:[venta nueva]],38,FALSE),0)</f>
        <v>0</v>
      </c>
    </row>
    <row r="7866" spans="1:20" hidden="1" x14ac:dyDescent="0.35">
      <c r="A7866">
        <f t="shared" si="372"/>
        <v>1012159</v>
      </c>
      <c r="B7866" s="6" t="s">
        <v>1447</v>
      </c>
      <c r="C7866" s="7" t="s">
        <v>658</v>
      </c>
      <c r="D7866" s="7" t="s">
        <v>1096</v>
      </c>
      <c r="E7866" s="7" t="s">
        <v>744</v>
      </c>
      <c r="F7866" s="7" t="s">
        <v>745</v>
      </c>
      <c r="G7866" s="7" t="s">
        <v>1068</v>
      </c>
      <c r="H7866" s="7" t="s">
        <v>984</v>
      </c>
      <c r="I7866" s="6" t="s">
        <v>8</v>
      </c>
      <c r="J7866" s="1">
        <v>0</v>
      </c>
      <c r="K7866" s="1">
        <v>25528</v>
      </c>
      <c r="L7866" s="1">
        <v>25528</v>
      </c>
      <c r="M7866" s="1">
        <v>2854</v>
      </c>
      <c r="N7866" s="1">
        <v>237146</v>
      </c>
      <c r="O7866" s="1">
        <v>240000</v>
      </c>
      <c r="P7866" s="1"/>
      <c r="Q7866" s="12"/>
      <c r="R7866" s="29">
        <f t="shared" si="373"/>
        <v>240000</v>
      </c>
      <c r="S7866" t="str">
        <f t="shared" si="374"/>
        <v>Sobre ingreso</v>
      </c>
      <c r="T7866" s="10">
        <f>IFERROR(VLOOKUP(A7866,[1]!Tabla1[[#All],[Material]:[venta nueva]],38,FALSE),0)</f>
        <v>0</v>
      </c>
    </row>
    <row r="7867" spans="1:20" hidden="1" x14ac:dyDescent="0.35">
      <c r="A7867">
        <f t="shared" si="372"/>
        <v>1012160</v>
      </c>
      <c r="B7867" s="6" t="s">
        <v>1447</v>
      </c>
      <c r="C7867" s="7" t="s">
        <v>658</v>
      </c>
      <c r="D7867" s="7" t="s">
        <v>1096</v>
      </c>
      <c r="E7867" s="7" t="s">
        <v>746</v>
      </c>
      <c r="F7867" s="7" t="s">
        <v>747</v>
      </c>
      <c r="G7867" s="7" t="s">
        <v>1066</v>
      </c>
      <c r="H7867" s="7" t="s">
        <v>982</v>
      </c>
      <c r="I7867" s="6" t="s">
        <v>8</v>
      </c>
      <c r="J7867" s="1">
        <v>14364</v>
      </c>
      <c r="K7867" s="1">
        <v>0</v>
      </c>
      <c r="L7867" s="1">
        <v>14364</v>
      </c>
      <c r="M7867" s="1">
        <v>-32814</v>
      </c>
      <c r="N7867" s="1">
        <v>212814</v>
      </c>
      <c r="O7867" s="1">
        <v>180000</v>
      </c>
      <c r="P7867" s="1"/>
      <c r="Q7867" s="12"/>
      <c r="R7867" s="29">
        <f t="shared" si="373"/>
        <v>180000</v>
      </c>
      <c r="S7867" t="str">
        <f t="shared" si="374"/>
        <v>Sobre ingreso</v>
      </c>
      <c r="T7867" s="10">
        <f>IFERROR(VLOOKUP(A7867,[1]!Tabla1[[#All],[Material]:[venta nueva]],38,FALSE),0)</f>
        <v>0</v>
      </c>
    </row>
    <row r="7868" spans="1:20" hidden="1" x14ac:dyDescent="0.35">
      <c r="A7868">
        <f t="shared" si="372"/>
        <v>1012161</v>
      </c>
      <c r="B7868" s="6" t="s">
        <v>1447</v>
      </c>
      <c r="C7868" s="7" t="s">
        <v>658</v>
      </c>
      <c r="D7868" s="7" t="s">
        <v>1096</v>
      </c>
      <c r="E7868" s="7" t="s">
        <v>748</v>
      </c>
      <c r="F7868" s="7" t="s">
        <v>749</v>
      </c>
      <c r="G7868" s="7" t="s">
        <v>1068</v>
      </c>
      <c r="H7868" s="7" t="s">
        <v>992</v>
      </c>
      <c r="I7868" s="6" t="s">
        <v>8</v>
      </c>
      <c r="J7868" s="1">
        <v>763</v>
      </c>
      <c r="K7868" s="1">
        <v>59112</v>
      </c>
      <c r="L7868" s="1">
        <v>59875</v>
      </c>
      <c r="M7868" s="1">
        <v>-19046</v>
      </c>
      <c r="N7868" s="1">
        <v>112117</v>
      </c>
      <c r="O7868" s="1">
        <v>93071</v>
      </c>
      <c r="P7868" s="1"/>
      <c r="Q7868" s="12"/>
      <c r="R7868" s="29">
        <f t="shared" si="373"/>
        <v>93071</v>
      </c>
      <c r="S7868" t="str">
        <f t="shared" si="374"/>
        <v>Sobre ingreso</v>
      </c>
      <c r="T7868" s="10">
        <f>IFERROR(VLOOKUP(A7868,[1]!Tabla1[[#All],[Material]:[venta nueva]],38,FALSE),0)</f>
        <v>0</v>
      </c>
    </row>
    <row r="7869" spans="1:20" hidden="1" x14ac:dyDescent="0.35">
      <c r="A7869">
        <f t="shared" si="372"/>
        <v>1012163</v>
      </c>
      <c r="B7869" s="6" t="s">
        <v>1447</v>
      </c>
      <c r="C7869" s="7" t="s">
        <v>658</v>
      </c>
      <c r="D7869" s="7" t="s">
        <v>1096</v>
      </c>
      <c r="E7869" s="7" t="s">
        <v>750</v>
      </c>
      <c r="F7869" s="7" t="s">
        <v>751</v>
      </c>
      <c r="G7869" s="7" t="s">
        <v>985</v>
      </c>
      <c r="H7869" s="7" t="s">
        <v>985</v>
      </c>
      <c r="I7869" s="6" t="s">
        <v>8</v>
      </c>
      <c r="J7869" s="1">
        <v>0</v>
      </c>
      <c r="K7869" s="1">
        <v>1473</v>
      </c>
      <c r="L7869" s="1">
        <v>1473</v>
      </c>
      <c r="M7869" s="1">
        <v>-1264</v>
      </c>
      <c r="N7869" s="1">
        <v>240763</v>
      </c>
      <c r="O7869" s="1">
        <v>239499</v>
      </c>
      <c r="P7869" s="1"/>
      <c r="Q7869" s="12"/>
      <c r="R7869" s="29">
        <f t="shared" si="373"/>
        <v>239499</v>
      </c>
      <c r="S7869" t="str">
        <f t="shared" si="374"/>
        <v>Sobre ingreso</v>
      </c>
      <c r="T7869" s="10">
        <f>IFERROR(VLOOKUP(A7869,[1]!Tabla1[[#All],[Material]:[venta nueva]],38,FALSE),0)</f>
        <v>0</v>
      </c>
    </row>
    <row r="7870" spans="1:20" hidden="1" x14ac:dyDescent="0.35">
      <c r="A7870">
        <f t="shared" si="372"/>
        <v>1012164</v>
      </c>
      <c r="B7870" s="6" t="s">
        <v>1447</v>
      </c>
      <c r="C7870" s="7" t="s">
        <v>658</v>
      </c>
      <c r="D7870" s="7" t="s">
        <v>1096</v>
      </c>
      <c r="E7870" s="7" t="s">
        <v>752</v>
      </c>
      <c r="F7870" s="7" t="s">
        <v>753</v>
      </c>
      <c r="G7870" s="7" t="s">
        <v>1068</v>
      </c>
      <c r="H7870" s="7" t="s">
        <v>992</v>
      </c>
      <c r="I7870" s="6" t="s">
        <v>8</v>
      </c>
      <c r="J7870" s="1">
        <v>538</v>
      </c>
      <c r="K7870" s="1">
        <v>39379</v>
      </c>
      <c r="L7870" s="1">
        <v>39917</v>
      </c>
      <c r="M7870" s="1">
        <v>-6502</v>
      </c>
      <c r="N7870" s="1">
        <v>46419</v>
      </c>
      <c r="O7870" s="1">
        <v>39917</v>
      </c>
      <c r="P7870" s="1"/>
      <c r="Q7870" s="12"/>
      <c r="R7870" s="29">
        <f t="shared" si="373"/>
        <v>39917</v>
      </c>
      <c r="S7870" t="str">
        <f t="shared" si="374"/>
        <v>Sobre ingreso</v>
      </c>
      <c r="T7870" s="10">
        <f>IFERROR(VLOOKUP(A7870,[1]!Tabla1[[#All],[Material]:[venta nueva]],38,FALSE),0)</f>
        <v>0</v>
      </c>
    </row>
    <row r="7871" spans="1:20" hidden="1" x14ac:dyDescent="0.35">
      <c r="A7871">
        <f t="shared" si="372"/>
        <v>1012165</v>
      </c>
      <c r="B7871" s="6" t="s">
        <v>1447</v>
      </c>
      <c r="C7871" s="7" t="s">
        <v>658</v>
      </c>
      <c r="D7871" s="7" t="s">
        <v>1096</v>
      </c>
      <c r="E7871" s="7" t="s">
        <v>754</v>
      </c>
      <c r="F7871" s="7" t="s">
        <v>755</v>
      </c>
      <c r="G7871" s="7" t="s">
        <v>1068</v>
      </c>
      <c r="H7871" s="7" t="s">
        <v>984</v>
      </c>
      <c r="I7871" s="6" t="s">
        <v>8</v>
      </c>
      <c r="J7871" s="1">
        <v>36549</v>
      </c>
      <c r="K7871" s="1">
        <v>182992</v>
      </c>
      <c r="L7871" s="1">
        <v>219541</v>
      </c>
      <c r="M7871" s="1">
        <v>-81461</v>
      </c>
      <c r="N7871" s="1">
        <v>420000</v>
      </c>
      <c r="O7871" s="1">
        <v>338539</v>
      </c>
      <c r="P7871" s="1">
        <v>294356.71299999999</v>
      </c>
      <c r="Q7871" s="12"/>
      <c r="R7871" s="29">
        <f t="shared" si="373"/>
        <v>44182.287000000011</v>
      </c>
      <c r="S7871" t="str">
        <f t="shared" si="374"/>
        <v>Sobre ingreso</v>
      </c>
      <c r="T7871" s="10">
        <f>IFERROR(VLOOKUP(A7871,[1]!Tabla1[[#All],[Material]:[venta nueva]],38,FALSE),0)</f>
        <v>0</v>
      </c>
    </row>
    <row r="7872" spans="1:20" hidden="1" x14ac:dyDescent="0.35">
      <c r="A7872">
        <f t="shared" si="372"/>
        <v>1012166</v>
      </c>
      <c r="B7872" s="6" t="s">
        <v>1447</v>
      </c>
      <c r="C7872" s="7" t="s">
        <v>658</v>
      </c>
      <c r="D7872" s="7" t="s">
        <v>1096</v>
      </c>
      <c r="E7872" s="7" t="s">
        <v>756</v>
      </c>
      <c r="F7872" s="7" t="s">
        <v>757</v>
      </c>
      <c r="G7872" s="7" t="s">
        <v>1068</v>
      </c>
      <c r="H7872" s="7" t="s">
        <v>994</v>
      </c>
      <c r="I7872" s="6" t="s">
        <v>8</v>
      </c>
      <c r="J7872" s="1">
        <v>0</v>
      </c>
      <c r="K7872" s="1">
        <v>19958</v>
      </c>
      <c r="L7872" s="1">
        <v>19958</v>
      </c>
      <c r="M7872" s="1">
        <v>-706</v>
      </c>
      <c r="N7872" s="1">
        <v>706</v>
      </c>
      <c r="O7872" s="1">
        <v>0</v>
      </c>
      <c r="P7872" s="1"/>
      <c r="Q7872" s="12"/>
      <c r="R7872" s="29">
        <f t="shared" si="373"/>
        <v>0</v>
      </c>
      <c r="S7872" t="str">
        <f t="shared" si="374"/>
        <v>OK</v>
      </c>
      <c r="T7872" s="10">
        <f>IFERROR(VLOOKUP(A7872,[1]!Tabla1[[#All],[Material]:[venta nueva]],38,FALSE),0)</f>
        <v>0</v>
      </c>
    </row>
    <row r="7873" spans="1:20" hidden="1" x14ac:dyDescent="0.35">
      <c r="A7873">
        <f t="shared" si="372"/>
        <v>1012167</v>
      </c>
      <c r="B7873" s="6" t="s">
        <v>1447</v>
      </c>
      <c r="C7873" s="7" t="s">
        <v>658</v>
      </c>
      <c r="D7873" s="7" t="s">
        <v>1096</v>
      </c>
      <c r="E7873" s="7" t="s">
        <v>758</v>
      </c>
      <c r="F7873" s="7" t="s">
        <v>759</v>
      </c>
      <c r="G7873" s="7" t="s">
        <v>1066</v>
      </c>
      <c r="H7873" s="7" t="s">
        <v>982</v>
      </c>
      <c r="I7873" s="6" t="s">
        <v>8</v>
      </c>
      <c r="J7873" s="1">
        <v>18175</v>
      </c>
      <c r="K7873" s="1">
        <v>21741</v>
      </c>
      <c r="L7873" s="1">
        <v>39917</v>
      </c>
      <c r="M7873" s="1">
        <v>-152878</v>
      </c>
      <c r="N7873" s="1">
        <v>591960</v>
      </c>
      <c r="O7873" s="1">
        <v>439082</v>
      </c>
      <c r="P7873" s="1">
        <v>19958.400000000001</v>
      </c>
      <c r="Q7873" s="12"/>
      <c r="R7873" s="29">
        <f t="shared" si="373"/>
        <v>419123.6</v>
      </c>
      <c r="S7873" t="str">
        <f t="shared" si="374"/>
        <v>Sobre ingreso</v>
      </c>
      <c r="T7873" s="10">
        <f>IFERROR(VLOOKUP(A7873,[1]!Tabla1[[#All],[Material]:[venta nueva]],38,FALSE),0)</f>
        <v>0</v>
      </c>
    </row>
    <row r="7874" spans="1:20" hidden="1" x14ac:dyDescent="0.35">
      <c r="A7874">
        <f t="shared" si="372"/>
        <v>1012208</v>
      </c>
      <c r="B7874" s="6" t="s">
        <v>1447</v>
      </c>
      <c r="C7874" s="7" t="s">
        <v>658</v>
      </c>
      <c r="D7874" s="7" t="s">
        <v>1096</v>
      </c>
      <c r="E7874" s="7" t="s">
        <v>762</v>
      </c>
      <c r="F7874" s="7" t="s">
        <v>763</v>
      </c>
      <c r="G7874" s="7" t="s">
        <v>1071</v>
      </c>
      <c r="H7874" s="7" t="s">
        <v>991</v>
      </c>
      <c r="I7874" s="6" t="s">
        <v>8</v>
      </c>
      <c r="J7874" s="1">
        <v>0</v>
      </c>
      <c r="K7874" s="1">
        <v>18575</v>
      </c>
      <c r="L7874" s="1">
        <v>18575</v>
      </c>
      <c r="M7874" s="1"/>
      <c r="N7874" s="1"/>
      <c r="O7874" s="1"/>
      <c r="P7874" s="1"/>
      <c r="Q7874" s="12"/>
      <c r="R7874" s="29">
        <f t="shared" si="373"/>
        <v>0</v>
      </c>
      <c r="S7874" t="str">
        <f t="shared" si="374"/>
        <v>OK</v>
      </c>
      <c r="T7874" s="10">
        <f>IFERROR(VLOOKUP(A7874,[1]!Tabla1[[#All],[Material]:[venta nueva]],38,FALSE),0)</f>
        <v>0</v>
      </c>
    </row>
    <row r="7875" spans="1:20" hidden="1" x14ac:dyDescent="0.35">
      <c r="A7875">
        <f t="shared" si="372"/>
        <v>1012218</v>
      </c>
      <c r="B7875" s="6" t="s">
        <v>1447</v>
      </c>
      <c r="C7875" s="7" t="s">
        <v>658</v>
      </c>
      <c r="D7875" s="7" t="s">
        <v>1096</v>
      </c>
      <c r="E7875" s="7" t="s">
        <v>764</v>
      </c>
      <c r="F7875" s="7" t="s">
        <v>765</v>
      </c>
      <c r="G7875" s="7" t="s">
        <v>1068</v>
      </c>
      <c r="H7875" s="7" t="s">
        <v>992</v>
      </c>
      <c r="I7875" s="6" t="s">
        <v>14</v>
      </c>
      <c r="J7875" s="1"/>
      <c r="K7875" s="1"/>
      <c r="L7875" s="1"/>
      <c r="M7875" s="1">
        <v>-8855</v>
      </c>
      <c r="N7875" s="1">
        <v>8855</v>
      </c>
      <c r="O7875" s="1">
        <v>0</v>
      </c>
      <c r="P7875" s="1"/>
      <c r="Q7875" s="12"/>
      <c r="R7875" s="29">
        <f t="shared" si="373"/>
        <v>0</v>
      </c>
      <c r="S7875" t="str">
        <f t="shared" si="374"/>
        <v>OK</v>
      </c>
      <c r="T7875" s="10">
        <f>IFERROR(VLOOKUP(A7875,[1]!Tabla1[[#All],[Material]:[venta nueva]],38,FALSE),0)</f>
        <v>0</v>
      </c>
    </row>
    <row r="7876" spans="1:20" hidden="1" x14ac:dyDescent="0.35">
      <c r="A7876">
        <f t="shared" si="372"/>
        <v>1012275</v>
      </c>
      <c r="B7876" s="6" t="s">
        <v>1447</v>
      </c>
      <c r="C7876" s="7" t="s">
        <v>658</v>
      </c>
      <c r="D7876" s="7" t="s">
        <v>1096</v>
      </c>
      <c r="E7876" s="7" t="s">
        <v>766</v>
      </c>
      <c r="F7876" s="7" t="s">
        <v>767</v>
      </c>
      <c r="G7876" s="7" t="s">
        <v>1068</v>
      </c>
      <c r="H7876" s="7" t="s">
        <v>994</v>
      </c>
      <c r="I7876" s="6" t="s">
        <v>8</v>
      </c>
      <c r="J7876" s="1">
        <v>0</v>
      </c>
      <c r="K7876" s="1">
        <v>4750</v>
      </c>
      <c r="L7876" s="1">
        <v>4750</v>
      </c>
      <c r="M7876" s="1"/>
      <c r="N7876" s="1"/>
      <c r="O7876" s="1"/>
      <c r="P7876" s="1"/>
      <c r="Q7876" s="12"/>
      <c r="R7876" s="29">
        <f t="shared" si="373"/>
        <v>0</v>
      </c>
      <c r="S7876" t="str">
        <f t="shared" si="374"/>
        <v>OK</v>
      </c>
      <c r="T7876" s="10">
        <f>IFERROR(VLOOKUP(A7876,[1]!Tabla1[[#All],[Material]:[venta nueva]],38,FALSE),0)</f>
        <v>0</v>
      </c>
    </row>
    <row r="7877" spans="1:20" hidden="1" x14ac:dyDescent="0.35">
      <c r="A7877">
        <f t="shared" si="372"/>
        <v>1012275</v>
      </c>
      <c r="B7877" s="6" t="s">
        <v>1447</v>
      </c>
      <c r="C7877" s="7" t="s">
        <v>658</v>
      </c>
      <c r="D7877" s="7" t="s">
        <v>1096</v>
      </c>
      <c r="E7877" s="7" t="s">
        <v>766</v>
      </c>
      <c r="F7877" s="7" t="s">
        <v>767</v>
      </c>
      <c r="G7877" s="7" t="s">
        <v>1068</v>
      </c>
      <c r="H7877" s="7" t="s">
        <v>994</v>
      </c>
      <c r="I7877" s="6" t="s">
        <v>14</v>
      </c>
      <c r="J7877" s="1"/>
      <c r="K7877" s="1"/>
      <c r="L7877" s="1"/>
      <c r="M7877" s="1">
        <v>1722</v>
      </c>
      <c r="N7877" s="1">
        <v>0</v>
      </c>
      <c r="O7877" s="1">
        <v>1722</v>
      </c>
      <c r="P7877" s="1"/>
      <c r="Q7877" s="12"/>
      <c r="R7877" s="29">
        <f t="shared" si="373"/>
        <v>1722</v>
      </c>
      <c r="S7877" t="str">
        <f t="shared" si="374"/>
        <v>Sobre ingreso</v>
      </c>
      <c r="T7877" s="10">
        <f>IFERROR(VLOOKUP(A7877,[1]!Tabla1[[#All],[Material]:[venta nueva]],38,FALSE),0)</f>
        <v>0</v>
      </c>
    </row>
    <row r="7878" spans="1:20" hidden="1" x14ac:dyDescent="0.35">
      <c r="A7878">
        <f t="shared" ref="A7878:A7941" si="375">+E7878*1</f>
        <v>1012278</v>
      </c>
      <c r="B7878" s="6" t="s">
        <v>1447</v>
      </c>
      <c r="C7878" s="7" t="s">
        <v>658</v>
      </c>
      <c r="D7878" s="7" t="s">
        <v>1096</v>
      </c>
      <c r="E7878" s="7" t="s">
        <v>768</v>
      </c>
      <c r="F7878" s="7" t="s">
        <v>769</v>
      </c>
      <c r="G7878" s="7" t="s">
        <v>1068</v>
      </c>
      <c r="H7878" s="7" t="s">
        <v>994</v>
      </c>
      <c r="I7878" s="6" t="s">
        <v>8</v>
      </c>
      <c r="J7878" s="1">
        <v>173</v>
      </c>
      <c r="K7878" s="1">
        <v>59827</v>
      </c>
      <c r="L7878" s="1">
        <v>60000</v>
      </c>
      <c r="M7878" s="1"/>
      <c r="N7878" s="1"/>
      <c r="O7878" s="1"/>
      <c r="P7878" s="1"/>
      <c r="Q7878" s="12"/>
      <c r="R7878" s="29">
        <f t="shared" si="373"/>
        <v>0</v>
      </c>
      <c r="S7878" t="str">
        <f t="shared" si="374"/>
        <v>OK</v>
      </c>
      <c r="T7878" s="10">
        <f>IFERROR(VLOOKUP(A7878,[1]!Tabla1[[#All],[Material]:[venta nueva]],38,FALSE),0)</f>
        <v>0</v>
      </c>
    </row>
    <row r="7879" spans="1:20" hidden="1" x14ac:dyDescent="0.35">
      <c r="A7879">
        <f t="shared" si="375"/>
        <v>1012278</v>
      </c>
      <c r="B7879" s="6" t="s">
        <v>1447</v>
      </c>
      <c r="C7879" s="7" t="s">
        <v>658</v>
      </c>
      <c r="D7879" s="7" t="s">
        <v>1096</v>
      </c>
      <c r="E7879" s="7" t="s">
        <v>768</v>
      </c>
      <c r="F7879" s="7" t="s">
        <v>769</v>
      </c>
      <c r="G7879" s="7" t="s">
        <v>1068</v>
      </c>
      <c r="H7879" s="7" t="s">
        <v>994</v>
      </c>
      <c r="I7879" s="6" t="s">
        <v>10</v>
      </c>
      <c r="J7879" s="1"/>
      <c r="K7879" s="1"/>
      <c r="L7879" s="1"/>
      <c r="M7879" s="1">
        <v>-8093</v>
      </c>
      <c r="N7879" s="1">
        <v>168093</v>
      </c>
      <c r="O7879" s="1">
        <v>160000</v>
      </c>
      <c r="P7879" s="1">
        <v>20520</v>
      </c>
      <c r="Q7879" s="12"/>
      <c r="R7879" s="29">
        <f t="shared" si="373"/>
        <v>139480</v>
      </c>
      <c r="S7879" t="str">
        <f t="shared" si="374"/>
        <v>Sobre ingreso</v>
      </c>
      <c r="T7879" s="10">
        <f>IFERROR(VLOOKUP(A7879,[1]!Tabla1[[#All],[Material]:[venta nueva]],38,FALSE),0)</f>
        <v>0</v>
      </c>
    </row>
    <row r="7880" spans="1:20" hidden="1" x14ac:dyDescent="0.35">
      <c r="A7880">
        <f t="shared" si="375"/>
        <v>1012326</v>
      </c>
      <c r="B7880" s="6" t="s">
        <v>1447</v>
      </c>
      <c r="C7880" s="7" t="s">
        <v>658</v>
      </c>
      <c r="D7880" s="7" t="s">
        <v>1096</v>
      </c>
      <c r="E7880" s="7" t="s">
        <v>772</v>
      </c>
      <c r="F7880" s="7" t="s">
        <v>773</v>
      </c>
      <c r="G7880" s="7" t="s">
        <v>1065</v>
      </c>
      <c r="H7880" s="7" t="s">
        <v>989</v>
      </c>
      <c r="I7880" s="6" t="s">
        <v>8</v>
      </c>
      <c r="J7880" s="1">
        <v>0</v>
      </c>
      <c r="K7880" s="1">
        <v>1552</v>
      </c>
      <c r="L7880" s="1">
        <v>1552</v>
      </c>
      <c r="M7880" s="1"/>
      <c r="N7880" s="1"/>
      <c r="O7880" s="1"/>
      <c r="P7880" s="1"/>
      <c r="Q7880" s="12"/>
      <c r="R7880" s="29">
        <f t="shared" si="373"/>
        <v>0</v>
      </c>
      <c r="S7880" t="str">
        <f t="shared" si="374"/>
        <v>OK</v>
      </c>
      <c r="T7880" s="10">
        <f>IFERROR(VLOOKUP(A7880,[1]!Tabla1[[#All],[Material]:[venta nueva]],38,FALSE),0)</f>
        <v>0</v>
      </c>
    </row>
    <row r="7881" spans="1:20" hidden="1" x14ac:dyDescent="0.35">
      <c r="A7881">
        <f t="shared" si="375"/>
        <v>1012326</v>
      </c>
      <c r="B7881" s="6" t="s">
        <v>1447</v>
      </c>
      <c r="C7881" s="7" t="s">
        <v>658</v>
      </c>
      <c r="D7881" s="7" t="s">
        <v>1096</v>
      </c>
      <c r="E7881" s="7" t="s">
        <v>772</v>
      </c>
      <c r="F7881" s="7" t="s">
        <v>773</v>
      </c>
      <c r="G7881" s="7" t="s">
        <v>1065</v>
      </c>
      <c r="H7881" s="7" t="s">
        <v>989</v>
      </c>
      <c r="I7881" s="6" t="s">
        <v>15</v>
      </c>
      <c r="J7881" s="1"/>
      <c r="K7881" s="1"/>
      <c r="L7881" s="1"/>
      <c r="M7881" s="1">
        <v>-1616</v>
      </c>
      <c r="N7881" s="1">
        <v>1616</v>
      </c>
      <c r="O7881" s="1">
        <v>0</v>
      </c>
      <c r="P7881" s="1"/>
      <c r="Q7881" s="12"/>
      <c r="R7881" s="29">
        <f t="shared" si="373"/>
        <v>0</v>
      </c>
      <c r="S7881" t="str">
        <f t="shared" si="374"/>
        <v>OK</v>
      </c>
      <c r="T7881" s="10">
        <f>IFERROR(VLOOKUP(A7881,[1]!Tabla1[[#All],[Material]:[venta nueva]],38,FALSE),0)</f>
        <v>0</v>
      </c>
    </row>
    <row r="7882" spans="1:20" hidden="1" x14ac:dyDescent="0.35">
      <c r="A7882">
        <f t="shared" si="375"/>
        <v>1012399</v>
      </c>
      <c r="B7882" s="6" t="s">
        <v>1447</v>
      </c>
      <c r="C7882" s="7" t="s">
        <v>658</v>
      </c>
      <c r="D7882" s="7" t="s">
        <v>1096</v>
      </c>
      <c r="E7882" s="7" t="s">
        <v>776</v>
      </c>
      <c r="F7882" s="7" t="s">
        <v>777</v>
      </c>
      <c r="G7882" s="7" t="s">
        <v>1066</v>
      </c>
      <c r="H7882" s="7" t="s">
        <v>982</v>
      </c>
      <c r="I7882" s="6" t="s">
        <v>8</v>
      </c>
      <c r="J7882" s="1">
        <v>0</v>
      </c>
      <c r="K7882" s="1">
        <v>18144</v>
      </c>
      <c r="L7882" s="1">
        <v>18144</v>
      </c>
      <c r="M7882" s="1">
        <v>840</v>
      </c>
      <c r="N7882" s="1">
        <v>17304</v>
      </c>
      <c r="O7882" s="1">
        <v>18144</v>
      </c>
      <c r="P7882" s="1"/>
      <c r="Q7882" s="12"/>
      <c r="R7882" s="29">
        <f t="shared" si="373"/>
        <v>18144</v>
      </c>
      <c r="S7882" t="str">
        <f t="shared" si="374"/>
        <v>Sobre ingreso</v>
      </c>
      <c r="T7882" s="10">
        <f>IFERROR(VLOOKUP(A7882,[1]!Tabla1[[#All],[Material]:[venta nueva]],38,FALSE),0)</f>
        <v>0</v>
      </c>
    </row>
    <row r="7883" spans="1:20" hidden="1" x14ac:dyDescent="0.35">
      <c r="A7883">
        <f t="shared" si="375"/>
        <v>1012400</v>
      </c>
      <c r="B7883" s="6" t="s">
        <v>1447</v>
      </c>
      <c r="C7883" s="7" t="s">
        <v>658</v>
      </c>
      <c r="D7883" s="7" t="s">
        <v>1096</v>
      </c>
      <c r="E7883" s="7" t="s">
        <v>778</v>
      </c>
      <c r="F7883" s="7" t="s">
        <v>779</v>
      </c>
      <c r="G7883" s="7" t="s">
        <v>985</v>
      </c>
      <c r="H7883" s="7" t="s">
        <v>985</v>
      </c>
      <c r="I7883" s="6" t="s">
        <v>8</v>
      </c>
      <c r="J7883" s="1">
        <v>0</v>
      </c>
      <c r="K7883" s="1">
        <v>941</v>
      </c>
      <c r="L7883" s="1">
        <v>941</v>
      </c>
      <c r="M7883" s="1">
        <v>252</v>
      </c>
      <c r="N7883" s="1">
        <v>17892</v>
      </c>
      <c r="O7883" s="1">
        <v>18144</v>
      </c>
      <c r="P7883" s="1"/>
      <c r="Q7883" s="12"/>
      <c r="R7883" s="29">
        <f t="shared" si="373"/>
        <v>18144</v>
      </c>
      <c r="S7883" t="str">
        <f t="shared" si="374"/>
        <v>Sobre ingreso</v>
      </c>
      <c r="T7883" s="10">
        <f>IFERROR(VLOOKUP(A7883,[1]!Tabla1[[#All],[Material]:[venta nueva]],38,FALSE),0)</f>
        <v>0</v>
      </c>
    </row>
    <row r="7884" spans="1:20" hidden="1" x14ac:dyDescent="0.35">
      <c r="A7884">
        <f t="shared" si="375"/>
        <v>1012401</v>
      </c>
      <c r="B7884" s="6" t="s">
        <v>1447</v>
      </c>
      <c r="C7884" s="7" t="s">
        <v>658</v>
      </c>
      <c r="D7884" s="7" t="s">
        <v>1096</v>
      </c>
      <c r="E7884" s="7" t="s">
        <v>780</v>
      </c>
      <c r="F7884" s="7" t="s">
        <v>781</v>
      </c>
      <c r="G7884" s="7" t="s">
        <v>1068</v>
      </c>
      <c r="H7884" s="7" t="s">
        <v>984</v>
      </c>
      <c r="I7884" s="6" t="s">
        <v>8</v>
      </c>
      <c r="J7884" s="1">
        <v>0</v>
      </c>
      <c r="K7884" s="1">
        <v>492</v>
      </c>
      <c r="L7884" s="1">
        <v>492</v>
      </c>
      <c r="M7884" s="1">
        <v>168</v>
      </c>
      <c r="N7884" s="1">
        <v>0</v>
      </c>
      <c r="O7884" s="1">
        <v>0</v>
      </c>
      <c r="P7884" s="1"/>
      <c r="Q7884" s="12"/>
      <c r="R7884" s="29">
        <f t="shared" si="373"/>
        <v>0</v>
      </c>
      <c r="S7884" t="str">
        <f t="shared" si="374"/>
        <v>OK</v>
      </c>
      <c r="T7884" s="10">
        <f>IFERROR(VLOOKUP(A7884,[1]!Tabla1[[#All],[Material]:[venta nueva]],38,FALSE),0)</f>
        <v>0</v>
      </c>
    </row>
    <row r="7885" spans="1:20" hidden="1" x14ac:dyDescent="0.35">
      <c r="A7885">
        <f t="shared" si="375"/>
        <v>1012434</v>
      </c>
      <c r="B7885" s="6" t="s">
        <v>1447</v>
      </c>
      <c r="C7885" s="7" t="s">
        <v>658</v>
      </c>
      <c r="D7885" s="7" t="s">
        <v>1096</v>
      </c>
      <c r="E7885" s="7" t="s">
        <v>782</v>
      </c>
      <c r="F7885" s="7" t="s">
        <v>783</v>
      </c>
      <c r="G7885" s="7" t="s">
        <v>1068</v>
      </c>
      <c r="H7885" s="7" t="s">
        <v>996</v>
      </c>
      <c r="I7885" s="6" t="s">
        <v>14</v>
      </c>
      <c r="J7885" s="1">
        <v>0</v>
      </c>
      <c r="K7885" s="1">
        <v>400</v>
      </c>
      <c r="L7885" s="1">
        <v>400</v>
      </c>
      <c r="M7885" s="1">
        <v>-15320</v>
      </c>
      <c r="N7885" s="1">
        <v>90067</v>
      </c>
      <c r="O7885" s="1">
        <v>74747</v>
      </c>
      <c r="P7885" s="1"/>
      <c r="Q7885" s="12"/>
      <c r="R7885" s="29">
        <f t="shared" si="373"/>
        <v>74747</v>
      </c>
      <c r="S7885" t="str">
        <f t="shared" si="374"/>
        <v>Sobre ingreso</v>
      </c>
      <c r="T7885" s="10">
        <f>IFERROR(VLOOKUP(A7885,[1]!Tabla1[[#All],[Material]:[venta nueva]],38,FALSE),0)</f>
        <v>0</v>
      </c>
    </row>
    <row r="7886" spans="1:20" hidden="1" x14ac:dyDescent="0.35">
      <c r="A7886">
        <f t="shared" si="375"/>
        <v>1012448</v>
      </c>
      <c r="B7886" s="6" t="s">
        <v>1447</v>
      </c>
      <c r="C7886" s="7" t="s">
        <v>658</v>
      </c>
      <c r="D7886" s="7" t="s">
        <v>1096</v>
      </c>
      <c r="E7886" s="7" t="s">
        <v>784</v>
      </c>
      <c r="F7886" s="7" t="s">
        <v>785</v>
      </c>
      <c r="G7886" s="7" t="s">
        <v>1072</v>
      </c>
      <c r="H7886" s="7" t="s">
        <v>993</v>
      </c>
      <c r="I7886" s="6" t="s">
        <v>14</v>
      </c>
      <c r="J7886" s="1">
        <v>0</v>
      </c>
      <c r="K7886" s="1">
        <v>20105</v>
      </c>
      <c r="L7886" s="1">
        <v>20105</v>
      </c>
      <c r="M7886" s="1">
        <v>-1000</v>
      </c>
      <c r="N7886" s="1">
        <v>312979</v>
      </c>
      <c r="O7886" s="1">
        <v>311979</v>
      </c>
      <c r="P7886" s="1">
        <v>408000</v>
      </c>
      <c r="Q7886" s="12"/>
      <c r="R7886" s="29">
        <f t="shared" si="373"/>
        <v>-96021</v>
      </c>
      <c r="S7886" t="str">
        <f t="shared" si="374"/>
        <v>Pendiente de ingreso</v>
      </c>
      <c r="T7886" s="10">
        <f>IFERROR(VLOOKUP(A7886,[1]!Tabla1[[#All],[Material]:[venta nueva]],38,FALSE),0)</f>
        <v>0</v>
      </c>
    </row>
    <row r="7887" spans="1:20" hidden="1" x14ac:dyDescent="0.35">
      <c r="A7887">
        <f t="shared" si="375"/>
        <v>1012451</v>
      </c>
      <c r="B7887" s="6" t="s">
        <v>1447</v>
      </c>
      <c r="C7887" s="7" t="s">
        <v>658</v>
      </c>
      <c r="D7887" s="7" t="s">
        <v>1096</v>
      </c>
      <c r="E7887" s="7" t="s">
        <v>786</v>
      </c>
      <c r="F7887" s="7" t="s">
        <v>787</v>
      </c>
      <c r="G7887" s="7" t="s">
        <v>1068</v>
      </c>
      <c r="H7887" s="7" t="s">
        <v>992</v>
      </c>
      <c r="I7887" s="6" t="s">
        <v>14</v>
      </c>
      <c r="J7887" s="1">
        <v>3912</v>
      </c>
      <c r="K7887" s="1">
        <v>0</v>
      </c>
      <c r="L7887" s="1">
        <v>3912</v>
      </c>
      <c r="M7887" s="1">
        <v>4230</v>
      </c>
      <c r="N7887" s="1">
        <v>0</v>
      </c>
      <c r="O7887" s="1">
        <v>4230</v>
      </c>
      <c r="P7887" s="1"/>
      <c r="Q7887" s="12"/>
      <c r="R7887" s="29">
        <f t="shared" si="373"/>
        <v>4230</v>
      </c>
      <c r="S7887" t="str">
        <f t="shared" si="374"/>
        <v>Sobre ingreso</v>
      </c>
      <c r="T7887" s="10">
        <f>IFERROR(VLOOKUP(A7887,[1]!Tabla1[[#All],[Material]:[venta nueva]],38,FALSE),0)</f>
        <v>0</v>
      </c>
    </row>
    <row r="7888" spans="1:20" hidden="1" x14ac:dyDescent="0.35">
      <c r="A7888">
        <f t="shared" si="375"/>
        <v>1012452</v>
      </c>
      <c r="B7888" s="6" t="s">
        <v>1447</v>
      </c>
      <c r="C7888" s="7" t="s">
        <v>658</v>
      </c>
      <c r="D7888" s="7" t="s">
        <v>1096</v>
      </c>
      <c r="E7888" s="7" t="s">
        <v>788</v>
      </c>
      <c r="F7888" s="7" t="s">
        <v>789</v>
      </c>
      <c r="G7888" s="7" t="s">
        <v>1068</v>
      </c>
      <c r="H7888" s="7" t="s">
        <v>992</v>
      </c>
      <c r="I7888" s="6" t="s">
        <v>14</v>
      </c>
      <c r="J7888" s="1">
        <v>0</v>
      </c>
      <c r="K7888" s="1">
        <v>1501</v>
      </c>
      <c r="L7888" s="1">
        <v>1501</v>
      </c>
      <c r="M7888" s="1">
        <v>14362</v>
      </c>
      <c r="N7888" s="1">
        <v>26759</v>
      </c>
      <c r="O7888" s="1">
        <v>41121</v>
      </c>
      <c r="P7888" s="1">
        <v>38548</v>
      </c>
      <c r="Q7888" s="12"/>
      <c r="R7888" s="29">
        <f t="shared" si="373"/>
        <v>2573</v>
      </c>
      <c r="S7888" t="str">
        <f t="shared" si="374"/>
        <v>Sobre ingreso</v>
      </c>
      <c r="T7888" s="10">
        <f>IFERROR(VLOOKUP(A7888,[1]!Tabla1[[#All],[Material]:[venta nueva]],38,FALSE),0)</f>
        <v>0</v>
      </c>
    </row>
    <row r="7889" spans="1:20" hidden="1" x14ac:dyDescent="0.35">
      <c r="A7889">
        <f t="shared" si="375"/>
        <v>1012453</v>
      </c>
      <c r="B7889" s="6" t="s">
        <v>1447</v>
      </c>
      <c r="C7889" s="7" t="s">
        <v>658</v>
      </c>
      <c r="D7889" s="7" t="s">
        <v>1096</v>
      </c>
      <c r="E7889" s="7" t="s">
        <v>1456</v>
      </c>
      <c r="F7889" s="7" t="s">
        <v>1457</v>
      </c>
      <c r="G7889" s="7" t="s">
        <v>1068</v>
      </c>
      <c r="H7889" s="7" t="s">
        <v>992</v>
      </c>
      <c r="I7889" s="6" t="s">
        <v>14</v>
      </c>
      <c r="J7889" s="1"/>
      <c r="K7889" s="1"/>
      <c r="L7889" s="1"/>
      <c r="M7889" s="1">
        <v>6908</v>
      </c>
      <c r="N7889" s="1">
        <v>0</v>
      </c>
      <c r="O7889" s="1">
        <v>6908</v>
      </c>
      <c r="P7889" s="1"/>
      <c r="Q7889" s="12"/>
      <c r="R7889" s="29">
        <f t="shared" si="373"/>
        <v>6908</v>
      </c>
      <c r="S7889" t="str">
        <f t="shared" si="374"/>
        <v>Sobre ingreso</v>
      </c>
      <c r="T7889" s="10">
        <f>IFERROR(VLOOKUP(A7889,[1]!Tabla1[[#All],[Material]:[venta nueva]],38,FALSE),0)</f>
        <v>0</v>
      </c>
    </row>
    <row r="7890" spans="1:20" hidden="1" x14ac:dyDescent="0.35">
      <c r="A7890">
        <f t="shared" si="375"/>
        <v>1012454</v>
      </c>
      <c r="B7890" s="6" t="s">
        <v>1447</v>
      </c>
      <c r="C7890" s="7" t="s">
        <v>658</v>
      </c>
      <c r="D7890" s="7" t="s">
        <v>1096</v>
      </c>
      <c r="E7890" s="7" t="s">
        <v>1152</v>
      </c>
      <c r="F7890" s="7" t="s">
        <v>1153</v>
      </c>
      <c r="G7890" s="7" t="s">
        <v>1068</v>
      </c>
      <c r="H7890" s="7" t="s">
        <v>997</v>
      </c>
      <c r="I7890" s="6" t="s">
        <v>14</v>
      </c>
      <c r="J7890" s="1">
        <v>0</v>
      </c>
      <c r="K7890" s="1">
        <v>95</v>
      </c>
      <c r="L7890" s="1">
        <v>95</v>
      </c>
      <c r="M7890" s="1">
        <v>0</v>
      </c>
      <c r="N7890" s="1">
        <v>51450</v>
      </c>
      <c r="O7890" s="1">
        <v>51450</v>
      </c>
      <c r="P7890" s="1"/>
      <c r="Q7890" s="12"/>
      <c r="R7890" s="29">
        <f t="shared" si="373"/>
        <v>51450</v>
      </c>
      <c r="S7890" t="str">
        <f t="shared" si="374"/>
        <v>Sobre ingreso</v>
      </c>
      <c r="T7890" s="10">
        <f>IFERROR(VLOOKUP(A7890,[1]!Tabla1[[#All],[Material]:[venta nueva]],38,FALSE),0)</f>
        <v>0</v>
      </c>
    </row>
    <row r="7891" spans="1:20" hidden="1" x14ac:dyDescent="0.35">
      <c r="A7891">
        <f t="shared" si="375"/>
        <v>1012455</v>
      </c>
      <c r="B7891" s="6" t="s">
        <v>1447</v>
      </c>
      <c r="C7891" s="7" t="s">
        <v>658</v>
      </c>
      <c r="D7891" s="7" t="s">
        <v>1096</v>
      </c>
      <c r="E7891" s="7" t="s">
        <v>790</v>
      </c>
      <c r="F7891" s="7" t="s">
        <v>791</v>
      </c>
      <c r="G7891" s="7" t="s">
        <v>1068</v>
      </c>
      <c r="H7891" s="7" t="s">
        <v>997</v>
      </c>
      <c r="I7891" s="6" t="s">
        <v>14</v>
      </c>
      <c r="J7891" s="1">
        <v>0</v>
      </c>
      <c r="K7891" s="1">
        <v>2630</v>
      </c>
      <c r="L7891" s="1">
        <v>2630</v>
      </c>
      <c r="M7891" s="1">
        <v>-21277</v>
      </c>
      <c r="N7891" s="1">
        <v>141277</v>
      </c>
      <c r="O7891" s="1">
        <v>120000</v>
      </c>
      <c r="P7891" s="1"/>
      <c r="Q7891" s="12"/>
      <c r="R7891" s="29">
        <f t="shared" si="373"/>
        <v>120000</v>
      </c>
      <c r="S7891" t="str">
        <f t="shared" si="374"/>
        <v>Sobre ingreso</v>
      </c>
      <c r="T7891" s="10">
        <f>IFERROR(VLOOKUP(A7891,[1]!Tabla1[[#All],[Material]:[venta nueva]],38,FALSE),0)</f>
        <v>0</v>
      </c>
    </row>
    <row r="7892" spans="1:20" hidden="1" x14ac:dyDescent="0.35">
      <c r="A7892">
        <f t="shared" si="375"/>
        <v>1012483</v>
      </c>
      <c r="B7892" s="6" t="s">
        <v>1447</v>
      </c>
      <c r="C7892" s="7" t="s">
        <v>658</v>
      </c>
      <c r="D7892" s="7" t="s">
        <v>1096</v>
      </c>
      <c r="E7892" s="7" t="s">
        <v>792</v>
      </c>
      <c r="F7892" s="7" t="s">
        <v>793</v>
      </c>
      <c r="G7892" s="7" t="s">
        <v>1068</v>
      </c>
      <c r="H7892" s="7" t="s">
        <v>984</v>
      </c>
      <c r="I7892" s="6" t="s">
        <v>8</v>
      </c>
      <c r="J7892" s="1"/>
      <c r="K7892" s="1"/>
      <c r="L7892" s="1"/>
      <c r="M7892" s="1">
        <v>454</v>
      </c>
      <c r="N7892" s="1">
        <v>271704</v>
      </c>
      <c r="O7892" s="1">
        <v>272158</v>
      </c>
      <c r="P7892" s="1"/>
      <c r="Q7892" s="12"/>
      <c r="R7892" s="29">
        <f t="shared" si="373"/>
        <v>272158</v>
      </c>
      <c r="S7892" t="str">
        <f t="shared" si="374"/>
        <v>Sobre ingreso</v>
      </c>
      <c r="T7892" s="10">
        <f>IFERROR(VLOOKUP(A7892,[1]!Tabla1[[#All],[Material]:[venta nueva]],38,FALSE),0)</f>
        <v>0</v>
      </c>
    </row>
    <row r="7893" spans="1:20" hidden="1" x14ac:dyDescent="0.35">
      <c r="A7893">
        <f t="shared" si="375"/>
        <v>1012488</v>
      </c>
      <c r="B7893" s="6" t="s">
        <v>1447</v>
      </c>
      <c r="C7893" s="7" t="s">
        <v>658</v>
      </c>
      <c r="D7893" s="7" t="s">
        <v>1096</v>
      </c>
      <c r="E7893" s="7" t="s">
        <v>794</v>
      </c>
      <c r="F7893" s="7" t="s">
        <v>795</v>
      </c>
      <c r="G7893" s="7" t="s">
        <v>1066</v>
      </c>
      <c r="H7893" s="7" t="s">
        <v>982</v>
      </c>
      <c r="I7893" s="6" t="s">
        <v>8</v>
      </c>
      <c r="J7893" s="1"/>
      <c r="K7893" s="1"/>
      <c r="L7893" s="1"/>
      <c r="M7893" s="1">
        <v>7911</v>
      </c>
      <c r="N7893" s="1">
        <v>32005</v>
      </c>
      <c r="O7893" s="1">
        <v>39917</v>
      </c>
      <c r="P7893" s="1"/>
      <c r="Q7893" s="12"/>
      <c r="R7893" s="29">
        <f t="shared" si="373"/>
        <v>39917</v>
      </c>
      <c r="S7893" t="str">
        <f t="shared" si="374"/>
        <v>Sobre ingreso</v>
      </c>
      <c r="T7893" s="10">
        <f>IFERROR(VLOOKUP(A7893,[1]!Tabla1[[#All],[Material]:[venta nueva]],38,FALSE),0)</f>
        <v>0</v>
      </c>
    </row>
    <row r="7894" spans="1:20" hidden="1" x14ac:dyDescent="0.35">
      <c r="A7894">
        <f t="shared" si="375"/>
        <v>1012502</v>
      </c>
      <c r="B7894" s="6" t="s">
        <v>1447</v>
      </c>
      <c r="C7894" s="7" t="s">
        <v>658</v>
      </c>
      <c r="D7894" s="7" t="s">
        <v>1096</v>
      </c>
      <c r="E7894" s="7" t="s">
        <v>796</v>
      </c>
      <c r="F7894" s="7" t="s">
        <v>797</v>
      </c>
      <c r="G7894" s="7" t="s">
        <v>1072</v>
      </c>
      <c r="H7894" s="7" t="s">
        <v>993</v>
      </c>
      <c r="I7894" s="6" t="s">
        <v>14</v>
      </c>
      <c r="J7894" s="1">
        <v>0</v>
      </c>
      <c r="K7894" s="1">
        <v>2142</v>
      </c>
      <c r="L7894" s="1">
        <v>2142</v>
      </c>
      <c r="M7894" s="1">
        <v>-1830</v>
      </c>
      <c r="N7894" s="1">
        <v>6981</v>
      </c>
      <c r="O7894" s="1">
        <v>5151</v>
      </c>
      <c r="P7894" s="1"/>
      <c r="Q7894" s="12"/>
      <c r="R7894" s="29">
        <f t="shared" si="373"/>
        <v>5151</v>
      </c>
      <c r="S7894" t="str">
        <f t="shared" si="374"/>
        <v>Sobre ingreso</v>
      </c>
      <c r="T7894" s="10">
        <f>IFERROR(VLOOKUP(A7894,[1]!Tabla1[[#All],[Material]:[venta nueva]],38,FALSE),0)</f>
        <v>0</v>
      </c>
    </row>
    <row r="7895" spans="1:20" hidden="1" x14ac:dyDescent="0.35">
      <c r="A7895">
        <f t="shared" si="375"/>
        <v>1012503</v>
      </c>
      <c r="B7895" s="6" t="s">
        <v>1447</v>
      </c>
      <c r="C7895" s="7" t="s">
        <v>658</v>
      </c>
      <c r="D7895" s="7" t="s">
        <v>1096</v>
      </c>
      <c r="E7895" s="7" t="s">
        <v>798</v>
      </c>
      <c r="F7895" s="7" t="s">
        <v>799</v>
      </c>
      <c r="G7895" s="7" t="s">
        <v>1072</v>
      </c>
      <c r="H7895" s="7" t="s">
        <v>993</v>
      </c>
      <c r="I7895" s="6" t="s">
        <v>14</v>
      </c>
      <c r="J7895" s="1">
        <v>0</v>
      </c>
      <c r="K7895" s="1">
        <v>3360</v>
      </c>
      <c r="L7895" s="1">
        <v>3360</v>
      </c>
      <c r="M7895" s="1">
        <v>-402710</v>
      </c>
      <c r="N7895" s="1">
        <v>8311</v>
      </c>
      <c r="O7895" s="1">
        <v>0</v>
      </c>
      <c r="P7895" s="1"/>
      <c r="Q7895" s="12"/>
      <c r="R7895" s="29">
        <f t="shared" si="373"/>
        <v>0</v>
      </c>
      <c r="S7895" t="str">
        <f t="shared" si="374"/>
        <v>OK</v>
      </c>
      <c r="T7895" s="10">
        <f>IFERROR(VLOOKUP(A7895,[1]!Tabla1[[#All],[Material]:[venta nueva]],38,FALSE),0)</f>
        <v>0</v>
      </c>
    </row>
    <row r="7896" spans="1:20" hidden="1" x14ac:dyDescent="0.35">
      <c r="A7896">
        <f t="shared" si="375"/>
        <v>1012504</v>
      </c>
      <c r="B7896" s="6" t="s">
        <v>1447</v>
      </c>
      <c r="C7896" s="7" t="s">
        <v>658</v>
      </c>
      <c r="D7896" s="7" t="s">
        <v>1096</v>
      </c>
      <c r="E7896" s="7" t="s">
        <v>800</v>
      </c>
      <c r="F7896" s="7" t="s">
        <v>785</v>
      </c>
      <c r="G7896" s="7" t="s">
        <v>1072</v>
      </c>
      <c r="H7896" s="7" t="s">
        <v>993</v>
      </c>
      <c r="I7896" s="6" t="s">
        <v>14</v>
      </c>
      <c r="J7896" s="1">
        <v>0</v>
      </c>
      <c r="K7896" s="1">
        <v>202720</v>
      </c>
      <c r="L7896" s="1">
        <v>202720</v>
      </c>
      <c r="M7896" s="1">
        <v>-106800</v>
      </c>
      <c r="N7896" s="1">
        <v>286235</v>
      </c>
      <c r="O7896" s="1">
        <v>179435</v>
      </c>
      <c r="P7896" s="1">
        <v>264000</v>
      </c>
      <c r="Q7896" s="12"/>
      <c r="R7896" s="29">
        <f t="shared" si="373"/>
        <v>-84565</v>
      </c>
      <c r="S7896" t="str">
        <f t="shared" si="374"/>
        <v>Pendiente de ingreso</v>
      </c>
      <c r="T7896" s="10">
        <f>IFERROR(VLOOKUP(A7896,[1]!Tabla1[[#All],[Material]:[venta nueva]],38,FALSE),0)</f>
        <v>0</v>
      </c>
    </row>
    <row r="7897" spans="1:20" hidden="1" x14ac:dyDescent="0.35">
      <c r="A7897">
        <f t="shared" si="375"/>
        <v>1012518</v>
      </c>
      <c r="B7897" s="6" t="s">
        <v>1447</v>
      </c>
      <c r="C7897" s="7" t="s">
        <v>658</v>
      </c>
      <c r="D7897" s="7" t="s">
        <v>1096</v>
      </c>
      <c r="E7897" s="7" t="s">
        <v>801</v>
      </c>
      <c r="F7897" s="7" t="s">
        <v>802</v>
      </c>
      <c r="G7897" s="7" t="s">
        <v>985</v>
      </c>
      <c r="H7897" s="7" t="s">
        <v>985</v>
      </c>
      <c r="I7897" s="6" t="s">
        <v>8</v>
      </c>
      <c r="J7897" s="1"/>
      <c r="K7897" s="1"/>
      <c r="L7897" s="1"/>
      <c r="M7897" s="1">
        <v>-4616</v>
      </c>
      <c r="N7897" s="1">
        <v>135000</v>
      </c>
      <c r="O7897" s="1">
        <v>130384</v>
      </c>
      <c r="P7897" s="1"/>
      <c r="Q7897" s="12"/>
      <c r="R7897" s="29">
        <f t="shared" si="373"/>
        <v>130384</v>
      </c>
      <c r="S7897" t="str">
        <f t="shared" si="374"/>
        <v>Sobre ingreso</v>
      </c>
      <c r="T7897" s="10">
        <f>IFERROR(VLOOKUP(A7897,[1]!Tabla1[[#All],[Material]:[venta nueva]],38,FALSE),0)</f>
        <v>0</v>
      </c>
    </row>
    <row r="7898" spans="1:20" hidden="1" x14ac:dyDescent="0.35">
      <c r="A7898">
        <f t="shared" si="375"/>
        <v>1012519</v>
      </c>
      <c r="B7898" s="6" t="s">
        <v>1447</v>
      </c>
      <c r="C7898" s="7" t="s">
        <v>658</v>
      </c>
      <c r="D7898" s="7" t="s">
        <v>1096</v>
      </c>
      <c r="E7898" s="7" t="s">
        <v>803</v>
      </c>
      <c r="F7898" s="7" t="s">
        <v>721</v>
      </c>
      <c r="G7898" s="7" t="s">
        <v>1066</v>
      </c>
      <c r="H7898" s="7" t="s">
        <v>982</v>
      </c>
      <c r="I7898" s="6" t="s">
        <v>8</v>
      </c>
      <c r="J7898" s="1"/>
      <c r="K7898" s="1"/>
      <c r="L7898" s="1"/>
      <c r="M7898" s="1">
        <v>5942</v>
      </c>
      <c r="N7898" s="1">
        <v>10098</v>
      </c>
      <c r="O7898" s="1">
        <v>16040</v>
      </c>
      <c r="P7898" s="1"/>
      <c r="Q7898" s="12"/>
      <c r="R7898" s="29">
        <f t="shared" si="373"/>
        <v>16040</v>
      </c>
      <c r="S7898" t="str">
        <f t="shared" si="374"/>
        <v>Sobre ingreso</v>
      </c>
      <c r="T7898" s="10">
        <f>IFERROR(VLOOKUP(A7898,[1]!Tabla1[[#All],[Material]:[venta nueva]],38,FALSE),0)</f>
        <v>0</v>
      </c>
    </row>
    <row r="7899" spans="1:20" hidden="1" x14ac:dyDescent="0.35">
      <c r="A7899">
        <f t="shared" si="375"/>
        <v>1012520</v>
      </c>
      <c r="B7899" s="6" t="s">
        <v>1447</v>
      </c>
      <c r="C7899" s="7" t="s">
        <v>658</v>
      </c>
      <c r="D7899" s="7" t="s">
        <v>1096</v>
      </c>
      <c r="E7899" s="7" t="s">
        <v>804</v>
      </c>
      <c r="F7899" s="7" t="s">
        <v>723</v>
      </c>
      <c r="G7899" s="7" t="s">
        <v>1066</v>
      </c>
      <c r="H7899" s="7" t="s">
        <v>982</v>
      </c>
      <c r="I7899" s="6" t="s">
        <v>8</v>
      </c>
      <c r="J7899" s="1"/>
      <c r="K7899" s="1"/>
      <c r="L7899" s="1"/>
      <c r="M7899" s="1">
        <v>-28540</v>
      </c>
      <c r="N7899" s="1">
        <v>57702</v>
      </c>
      <c r="O7899" s="1">
        <v>29162</v>
      </c>
      <c r="P7899" s="1"/>
      <c r="Q7899" s="12"/>
      <c r="R7899" s="29">
        <f t="shared" si="373"/>
        <v>29162</v>
      </c>
      <c r="S7899" t="str">
        <f t="shared" si="374"/>
        <v>Sobre ingreso</v>
      </c>
      <c r="T7899" s="10">
        <f>IFERROR(VLOOKUP(A7899,[1]!Tabla1[[#All],[Material]:[venta nueva]],38,FALSE),0)</f>
        <v>0</v>
      </c>
    </row>
    <row r="7900" spans="1:20" hidden="1" x14ac:dyDescent="0.35">
      <c r="A7900">
        <f t="shared" si="375"/>
        <v>1012521</v>
      </c>
      <c r="B7900" s="6" t="s">
        <v>1447</v>
      </c>
      <c r="C7900" s="7" t="s">
        <v>658</v>
      </c>
      <c r="D7900" s="7" t="s">
        <v>1096</v>
      </c>
      <c r="E7900" s="7" t="s">
        <v>805</v>
      </c>
      <c r="F7900" s="7" t="s">
        <v>725</v>
      </c>
      <c r="G7900" s="7" t="s">
        <v>1066</v>
      </c>
      <c r="H7900" s="7" t="s">
        <v>982</v>
      </c>
      <c r="I7900" s="6" t="s">
        <v>8</v>
      </c>
      <c r="J7900" s="1"/>
      <c r="K7900" s="1"/>
      <c r="L7900" s="1"/>
      <c r="M7900" s="1">
        <v>-12714</v>
      </c>
      <c r="N7900" s="1">
        <v>212056</v>
      </c>
      <c r="O7900" s="1">
        <v>199342</v>
      </c>
      <c r="P7900" s="1">
        <v>78128.063999999998</v>
      </c>
      <c r="Q7900" s="12"/>
      <c r="R7900" s="29">
        <f t="shared" si="373"/>
        <v>121213.936</v>
      </c>
      <c r="S7900" t="str">
        <f t="shared" si="374"/>
        <v>Sobre ingreso</v>
      </c>
      <c r="T7900" s="10">
        <f>IFERROR(VLOOKUP(A7900,[1]!Tabla1[[#All],[Material]:[venta nueva]],38,FALSE),0)</f>
        <v>0</v>
      </c>
    </row>
    <row r="7901" spans="1:20" hidden="1" x14ac:dyDescent="0.35">
      <c r="A7901">
        <f t="shared" si="375"/>
        <v>1012522</v>
      </c>
      <c r="B7901" s="6" t="s">
        <v>1447</v>
      </c>
      <c r="C7901" s="7" t="s">
        <v>658</v>
      </c>
      <c r="D7901" s="7" t="s">
        <v>1096</v>
      </c>
      <c r="E7901" s="7" t="s">
        <v>806</v>
      </c>
      <c r="F7901" s="7" t="s">
        <v>727</v>
      </c>
      <c r="G7901" s="7" t="s">
        <v>1066</v>
      </c>
      <c r="H7901" s="7" t="s">
        <v>982</v>
      </c>
      <c r="I7901" s="6" t="s">
        <v>8</v>
      </c>
      <c r="J7901" s="1"/>
      <c r="K7901" s="1"/>
      <c r="L7901" s="1"/>
      <c r="M7901" s="1">
        <v>-59487</v>
      </c>
      <c r="N7901" s="1">
        <v>70685</v>
      </c>
      <c r="O7901" s="1">
        <v>11198</v>
      </c>
      <c r="P7901" s="1"/>
      <c r="Q7901" s="12"/>
      <c r="R7901" s="29">
        <f t="shared" si="373"/>
        <v>11198</v>
      </c>
      <c r="S7901" t="str">
        <f t="shared" si="374"/>
        <v>Sobre ingreso</v>
      </c>
      <c r="T7901" s="10">
        <f>IFERROR(VLOOKUP(A7901,[1]!Tabla1[[#All],[Material]:[venta nueva]],38,FALSE),0)</f>
        <v>0</v>
      </c>
    </row>
    <row r="7902" spans="1:20" hidden="1" x14ac:dyDescent="0.35">
      <c r="A7902">
        <f t="shared" si="375"/>
        <v>1012523</v>
      </c>
      <c r="B7902" s="6" t="s">
        <v>1447</v>
      </c>
      <c r="C7902" s="7" t="s">
        <v>658</v>
      </c>
      <c r="D7902" s="7" t="s">
        <v>1096</v>
      </c>
      <c r="E7902" s="7" t="s">
        <v>807</v>
      </c>
      <c r="F7902" s="7" t="s">
        <v>729</v>
      </c>
      <c r="G7902" s="7" t="s">
        <v>1066</v>
      </c>
      <c r="H7902" s="7" t="s">
        <v>982</v>
      </c>
      <c r="I7902" s="6" t="s">
        <v>8</v>
      </c>
      <c r="J7902" s="1"/>
      <c r="K7902" s="1"/>
      <c r="L7902" s="1"/>
      <c r="M7902" s="1">
        <v>6114</v>
      </c>
      <c r="N7902" s="1">
        <v>60587</v>
      </c>
      <c r="O7902" s="1">
        <v>66702</v>
      </c>
      <c r="P7902" s="1"/>
      <c r="Q7902" s="12"/>
      <c r="R7902" s="29">
        <f t="shared" si="373"/>
        <v>66702</v>
      </c>
      <c r="S7902" t="str">
        <f t="shared" si="374"/>
        <v>Sobre ingreso</v>
      </c>
      <c r="T7902" s="10">
        <f>IFERROR(VLOOKUP(A7902,[1]!Tabla1[[#All],[Material]:[venta nueva]],38,FALSE),0)</f>
        <v>0</v>
      </c>
    </row>
    <row r="7903" spans="1:20" hidden="1" x14ac:dyDescent="0.35">
      <c r="A7903">
        <f t="shared" si="375"/>
        <v>1012524</v>
      </c>
      <c r="B7903" s="6" t="s">
        <v>1447</v>
      </c>
      <c r="C7903" s="7" t="s">
        <v>658</v>
      </c>
      <c r="D7903" s="7" t="s">
        <v>1096</v>
      </c>
      <c r="E7903" s="7" t="s">
        <v>808</v>
      </c>
      <c r="F7903" s="7" t="s">
        <v>731</v>
      </c>
      <c r="G7903" s="7" t="s">
        <v>1066</v>
      </c>
      <c r="H7903" s="7" t="s">
        <v>982</v>
      </c>
      <c r="I7903" s="6" t="s">
        <v>8</v>
      </c>
      <c r="J7903" s="1"/>
      <c r="K7903" s="1"/>
      <c r="L7903" s="1"/>
      <c r="M7903" s="1">
        <v>-10565</v>
      </c>
      <c r="N7903" s="1">
        <v>10098</v>
      </c>
      <c r="O7903" s="1">
        <v>0</v>
      </c>
      <c r="P7903" s="1"/>
      <c r="Q7903" s="12"/>
      <c r="R7903" s="29">
        <f t="shared" si="373"/>
        <v>0</v>
      </c>
      <c r="S7903" t="str">
        <f t="shared" si="374"/>
        <v>OK</v>
      </c>
      <c r="T7903" s="10">
        <f>IFERROR(VLOOKUP(A7903,[1]!Tabla1[[#All],[Material]:[venta nueva]],38,FALSE),0)</f>
        <v>0</v>
      </c>
    </row>
    <row r="7904" spans="1:20" hidden="1" x14ac:dyDescent="0.35">
      <c r="A7904">
        <f t="shared" si="375"/>
        <v>1012525</v>
      </c>
      <c r="B7904" s="6" t="s">
        <v>1447</v>
      </c>
      <c r="C7904" s="7" t="s">
        <v>658</v>
      </c>
      <c r="D7904" s="7" t="s">
        <v>1096</v>
      </c>
      <c r="E7904" s="7" t="s">
        <v>809</v>
      </c>
      <c r="F7904" s="7" t="s">
        <v>709</v>
      </c>
      <c r="G7904" s="7" t="s">
        <v>1072</v>
      </c>
      <c r="H7904" s="7" t="s">
        <v>993</v>
      </c>
      <c r="I7904" s="6" t="s">
        <v>14</v>
      </c>
      <c r="J7904" s="1">
        <v>0</v>
      </c>
      <c r="K7904" s="1">
        <v>280</v>
      </c>
      <c r="L7904" s="1">
        <v>280</v>
      </c>
      <c r="M7904" s="1">
        <v>-25380</v>
      </c>
      <c r="N7904" s="1">
        <v>2992</v>
      </c>
      <c r="O7904" s="1">
        <v>0</v>
      </c>
      <c r="P7904" s="1"/>
      <c r="Q7904" s="12"/>
      <c r="R7904" s="29">
        <f t="shared" si="373"/>
        <v>0</v>
      </c>
      <c r="S7904" t="str">
        <f t="shared" si="374"/>
        <v>OK</v>
      </c>
      <c r="T7904" s="10">
        <f>IFERROR(VLOOKUP(A7904,[1]!Tabla1[[#All],[Material]:[venta nueva]],38,FALSE),0)</f>
        <v>0</v>
      </c>
    </row>
    <row r="7905" spans="1:20" hidden="1" x14ac:dyDescent="0.35">
      <c r="A7905">
        <f t="shared" si="375"/>
        <v>1012526</v>
      </c>
      <c r="B7905" s="6" t="s">
        <v>1447</v>
      </c>
      <c r="C7905" s="7" t="s">
        <v>658</v>
      </c>
      <c r="D7905" s="7" t="s">
        <v>1096</v>
      </c>
      <c r="E7905" s="7" t="s">
        <v>810</v>
      </c>
      <c r="F7905" s="7" t="s">
        <v>711</v>
      </c>
      <c r="G7905" s="7" t="s">
        <v>1072</v>
      </c>
      <c r="H7905" s="7" t="s">
        <v>993</v>
      </c>
      <c r="I7905" s="6" t="s">
        <v>14</v>
      </c>
      <c r="J7905" s="1">
        <v>0</v>
      </c>
      <c r="K7905" s="1">
        <v>140</v>
      </c>
      <c r="L7905" s="1">
        <v>140</v>
      </c>
      <c r="M7905" s="1">
        <v>-7580</v>
      </c>
      <c r="N7905" s="1">
        <v>2992</v>
      </c>
      <c r="O7905" s="1">
        <v>0</v>
      </c>
      <c r="P7905" s="1"/>
      <c r="Q7905" s="12"/>
      <c r="R7905" s="29">
        <f t="shared" si="373"/>
        <v>0</v>
      </c>
      <c r="S7905" t="str">
        <f t="shared" si="374"/>
        <v>OK</v>
      </c>
      <c r="T7905" s="10">
        <f>IFERROR(VLOOKUP(A7905,[1]!Tabla1[[#All],[Material]:[venta nueva]],38,FALSE),0)</f>
        <v>0</v>
      </c>
    </row>
    <row r="7906" spans="1:20" hidden="1" x14ac:dyDescent="0.35">
      <c r="A7906">
        <f t="shared" si="375"/>
        <v>1012527</v>
      </c>
      <c r="B7906" s="6" t="s">
        <v>1447</v>
      </c>
      <c r="C7906" s="7" t="s">
        <v>658</v>
      </c>
      <c r="D7906" s="7" t="s">
        <v>1096</v>
      </c>
      <c r="E7906" s="7" t="s">
        <v>811</v>
      </c>
      <c r="F7906" s="7" t="s">
        <v>812</v>
      </c>
      <c r="G7906" s="7" t="s">
        <v>1072</v>
      </c>
      <c r="H7906" s="7" t="s">
        <v>993</v>
      </c>
      <c r="I7906" s="6" t="s">
        <v>14</v>
      </c>
      <c r="J7906" s="1">
        <v>0</v>
      </c>
      <c r="K7906" s="1">
        <v>400</v>
      </c>
      <c r="L7906" s="1">
        <v>400</v>
      </c>
      <c r="M7906" s="1">
        <v>-20260</v>
      </c>
      <c r="N7906" s="1">
        <v>2992</v>
      </c>
      <c r="O7906" s="1">
        <v>0</v>
      </c>
      <c r="P7906" s="1"/>
      <c r="Q7906" s="12"/>
      <c r="R7906" s="29">
        <f t="shared" si="373"/>
        <v>0</v>
      </c>
      <c r="S7906" t="str">
        <f t="shared" si="374"/>
        <v>OK</v>
      </c>
      <c r="T7906" s="10">
        <f>IFERROR(VLOOKUP(A7906,[1]!Tabla1[[#All],[Material]:[venta nueva]],38,FALSE),0)</f>
        <v>0</v>
      </c>
    </row>
    <row r="7907" spans="1:20" hidden="1" x14ac:dyDescent="0.35">
      <c r="A7907">
        <f t="shared" si="375"/>
        <v>1012532</v>
      </c>
      <c r="B7907" s="6" t="s">
        <v>1447</v>
      </c>
      <c r="C7907" s="7" t="s">
        <v>658</v>
      </c>
      <c r="D7907" s="7" t="s">
        <v>1096</v>
      </c>
      <c r="E7907" s="7" t="s">
        <v>813</v>
      </c>
      <c r="F7907" s="7" t="s">
        <v>814</v>
      </c>
      <c r="G7907" s="7" t="s">
        <v>1065</v>
      </c>
      <c r="H7907" s="7" t="s">
        <v>981</v>
      </c>
      <c r="I7907" s="6" t="s">
        <v>8</v>
      </c>
      <c r="J7907" s="1"/>
      <c r="K7907" s="1"/>
      <c r="L7907" s="1"/>
      <c r="M7907" s="1">
        <v>-3207</v>
      </c>
      <c r="N7907" s="1">
        <v>6500</v>
      </c>
      <c r="O7907" s="1">
        <v>3293</v>
      </c>
      <c r="P7907" s="1"/>
      <c r="Q7907" s="12"/>
      <c r="R7907" s="29">
        <f t="shared" si="373"/>
        <v>3293</v>
      </c>
      <c r="S7907" t="str">
        <f t="shared" si="374"/>
        <v>Sobre ingreso</v>
      </c>
      <c r="T7907" s="10">
        <f>IFERROR(VLOOKUP(A7907,[1]!Tabla1[[#All],[Material]:[venta nueva]],38,FALSE),0)</f>
        <v>0</v>
      </c>
    </row>
    <row r="7908" spans="1:20" hidden="1" x14ac:dyDescent="0.35">
      <c r="A7908">
        <f t="shared" si="375"/>
        <v>1012534</v>
      </c>
      <c r="B7908" s="6" t="s">
        <v>1447</v>
      </c>
      <c r="C7908" s="7" t="s">
        <v>658</v>
      </c>
      <c r="D7908" s="7" t="s">
        <v>1096</v>
      </c>
      <c r="E7908" s="7" t="s">
        <v>815</v>
      </c>
      <c r="F7908" s="7" t="s">
        <v>816</v>
      </c>
      <c r="G7908" s="7" t="s">
        <v>1073</v>
      </c>
      <c r="H7908" s="7" t="s">
        <v>998</v>
      </c>
      <c r="I7908" s="6" t="s">
        <v>10</v>
      </c>
      <c r="J7908" s="1"/>
      <c r="K7908" s="1"/>
      <c r="L7908" s="1"/>
      <c r="M7908" s="1">
        <v>-922</v>
      </c>
      <c r="N7908" s="1">
        <v>922</v>
      </c>
      <c r="O7908" s="1">
        <v>0</v>
      </c>
      <c r="P7908" s="1"/>
      <c r="Q7908" s="12"/>
      <c r="R7908" s="29">
        <f t="shared" si="373"/>
        <v>0</v>
      </c>
      <c r="S7908" t="str">
        <f t="shared" si="374"/>
        <v>OK</v>
      </c>
      <c r="T7908" s="10">
        <f>IFERROR(VLOOKUP(A7908,[1]!Tabla1[[#All],[Material]:[venta nueva]],38,FALSE),0)</f>
        <v>0</v>
      </c>
    </row>
    <row r="7909" spans="1:20" hidden="1" x14ac:dyDescent="0.35">
      <c r="A7909">
        <f t="shared" si="375"/>
        <v>1012595</v>
      </c>
      <c r="B7909" s="6" t="s">
        <v>1447</v>
      </c>
      <c r="C7909" s="7" t="s">
        <v>658</v>
      </c>
      <c r="D7909" s="7" t="s">
        <v>1096</v>
      </c>
      <c r="E7909" s="7" t="s">
        <v>1321</v>
      </c>
      <c r="F7909" s="7" t="s">
        <v>1322</v>
      </c>
      <c r="G7909" s="7" t="s">
        <v>1066</v>
      </c>
      <c r="H7909" s="7" t="s">
        <v>982</v>
      </c>
      <c r="I7909" s="6" t="s">
        <v>14</v>
      </c>
      <c r="J7909" s="1">
        <v>0</v>
      </c>
      <c r="K7909" s="1">
        <v>12000</v>
      </c>
      <c r="L7909" s="1">
        <v>12000</v>
      </c>
      <c r="M7909" s="1">
        <v>5184</v>
      </c>
      <c r="N7909" s="1">
        <v>0</v>
      </c>
      <c r="O7909" s="1">
        <v>5184</v>
      </c>
      <c r="P7909" s="1"/>
      <c r="Q7909" s="12"/>
      <c r="R7909" s="29">
        <f t="shared" si="373"/>
        <v>5184</v>
      </c>
      <c r="S7909" t="str">
        <f t="shared" si="374"/>
        <v>Sobre ingreso</v>
      </c>
      <c r="T7909" s="10">
        <f>IFERROR(VLOOKUP(A7909,[1]!Tabla1[[#All],[Material]:[venta nueva]],38,FALSE),0)</f>
        <v>0</v>
      </c>
    </row>
    <row r="7910" spans="1:20" hidden="1" x14ac:dyDescent="0.35">
      <c r="A7910">
        <f t="shared" si="375"/>
        <v>1012598</v>
      </c>
      <c r="B7910" s="6" t="s">
        <v>1447</v>
      </c>
      <c r="C7910" s="7" t="s">
        <v>658</v>
      </c>
      <c r="D7910" s="7" t="s">
        <v>1096</v>
      </c>
      <c r="E7910" s="7" t="s">
        <v>821</v>
      </c>
      <c r="F7910" s="7" t="s">
        <v>822</v>
      </c>
      <c r="G7910" s="7" t="s">
        <v>1072</v>
      </c>
      <c r="H7910" s="7" t="s">
        <v>993</v>
      </c>
      <c r="I7910" s="6" t="s">
        <v>14</v>
      </c>
      <c r="J7910" s="1">
        <v>0</v>
      </c>
      <c r="K7910" s="1">
        <v>1577</v>
      </c>
      <c r="L7910" s="1">
        <v>1577</v>
      </c>
      <c r="M7910" s="1">
        <v>-3160</v>
      </c>
      <c r="N7910" s="1">
        <v>3657</v>
      </c>
      <c r="O7910" s="1">
        <v>0</v>
      </c>
      <c r="P7910" s="1"/>
      <c r="Q7910" s="12"/>
      <c r="R7910" s="29">
        <f t="shared" si="373"/>
        <v>0</v>
      </c>
      <c r="S7910" t="str">
        <f t="shared" si="374"/>
        <v>OK</v>
      </c>
      <c r="T7910" s="10">
        <f>IFERROR(VLOOKUP(A7910,[1]!Tabla1[[#All],[Material]:[venta nueva]],38,FALSE),0)</f>
        <v>0</v>
      </c>
    </row>
    <row r="7911" spans="1:20" hidden="1" x14ac:dyDescent="0.35">
      <c r="A7911">
        <f t="shared" si="375"/>
        <v>1012601</v>
      </c>
      <c r="B7911" s="6" t="s">
        <v>1447</v>
      </c>
      <c r="C7911" s="7" t="s">
        <v>658</v>
      </c>
      <c r="D7911" s="7" t="s">
        <v>1096</v>
      </c>
      <c r="E7911" s="7" t="s">
        <v>823</v>
      </c>
      <c r="F7911" s="7" t="s">
        <v>1452</v>
      </c>
      <c r="G7911" s="7" t="s">
        <v>1065</v>
      </c>
      <c r="H7911" s="7" t="s">
        <v>995</v>
      </c>
      <c r="I7911" s="6" t="s">
        <v>8</v>
      </c>
      <c r="J7911" s="1"/>
      <c r="K7911" s="1"/>
      <c r="L7911" s="1"/>
      <c r="M7911" s="1">
        <v>-16887</v>
      </c>
      <c r="N7911" s="1">
        <v>88887</v>
      </c>
      <c r="O7911" s="1">
        <v>72000</v>
      </c>
      <c r="P7911" s="1"/>
      <c r="Q7911" s="12"/>
      <c r="R7911" s="29">
        <f t="shared" si="373"/>
        <v>72000</v>
      </c>
      <c r="S7911" t="str">
        <f t="shared" si="374"/>
        <v>Sobre ingreso</v>
      </c>
      <c r="T7911" s="10">
        <f>IFERROR(VLOOKUP(A7911,[1]!Tabla1[[#All],[Material]:[venta nueva]],38,FALSE),0)</f>
        <v>0</v>
      </c>
    </row>
    <row r="7912" spans="1:20" hidden="1" x14ac:dyDescent="0.35">
      <c r="A7912">
        <f t="shared" si="375"/>
        <v>1012612</v>
      </c>
      <c r="B7912" s="6" t="s">
        <v>1447</v>
      </c>
      <c r="C7912" s="7" t="s">
        <v>658</v>
      </c>
      <c r="D7912" s="7" t="s">
        <v>1096</v>
      </c>
      <c r="E7912" s="7" t="s">
        <v>825</v>
      </c>
      <c r="F7912" s="7" t="s">
        <v>826</v>
      </c>
      <c r="G7912" s="7" t="s">
        <v>1063</v>
      </c>
      <c r="H7912" s="7" t="s">
        <v>988</v>
      </c>
      <c r="I7912" s="6" t="s">
        <v>12</v>
      </c>
      <c r="J7912" s="1">
        <v>0</v>
      </c>
      <c r="K7912" s="1">
        <v>43666</v>
      </c>
      <c r="L7912" s="1">
        <v>43666</v>
      </c>
      <c r="M7912" s="1"/>
      <c r="N7912" s="1"/>
      <c r="O7912" s="1"/>
      <c r="P7912" s="1"/>
      <c r="Q7912" s="12"/>
      <c r="R7912" s="29">
        <f t="shared" si="373"/>
        <v>0</v>
      </c>
      <c r="S7912" t="str">
        <f t="shared" si="374"/>
        <v>OK</v>
      </c>
      <c r="T7912" s="10">
        <f>IFERROR(VLOOKUP(A7912,[1]!Tabla1[[#All],[Material]:[venta nueva]],38,FALSE),0)</f>
        <v>0</v>
      </c>
    </row>
    <row r="7913" spans="1:20" hidden="1" x14ac:dyDescent="0.35">
      <c r="A7913">
        <f t="shared" si="375"/>
        <v>1012655</v>
      </c>
      <c r="B7913" s="6" t="s">
        <v>1447</v>
      </c>
      <c r="C7913" s="7" t="s">
        <v>658</v>
      </c>
      <c r="D7913" s="7" t="s">
        <v>1096</v>
      </c>
      <c r="E7913" s="7" t="s">
        <v>1246</v>
      </c>
      <c r="F7913" s="7" t="s">
        <v>1247</v>
      </c>
      <c r="G7913" s="7" t="s">
        <v>1072</v>
      </c>
      <c r="H7913" s="7" t="s">
        <v>993</v>
      </c>
      <c r="I7913" s="6" t="s">
        <v>11</v>
      </c>
      <c r="J7913" s="1">
        <v>0</v>
      </c>
      <c r="K7913" s="1">
        <v>989</v>
      </c>
      <c r="L7913" s="1">
        <v>989</v>
      </c>
      <c r="M7913" s="1"/>
      <c r="N7913" s="1"/>
      <c r="O7913" s="1"/>
      <c r="P7913" s="1"/>
      <c r="Q7913" s="12"/>
      <c r="R7913" s="29">
        <f t="shared" si="373"/>
        <v>0</v>
      </c>
      <c r="S7913" t="str">
        <f t="shared" si="374"/>
        <v>OK</v>
      </c>
      <c r="T7913" s="10">
        <f>IFERROR(VLOOKUP(A7913,[1]!Tabla1[[#All],[Material]:[venta nueva]],38,FALSE),0)</f>
        <v>0</v>
      </c>
    </row>
    <row r="7914" spans="1:20" hidden="1" x14ac:dyDescent="0.35">
      <c r="A7914">
        <f t="shared" si="375"/>
        <v>1012674</v>
      </c>
      <c r="B7914" s="6" t="s">
        <v>1447</v>
      </c>
      <c r="C7914" s="7" t="s">
        <v>658</v>
      </c>
      <c r="D7914" s="7" t="s">
        <v>1096</v>
      </c>
      <c r="E7914" s="7" t="s">
        <v>828</v>
      </c>
      <c r="F7914" s="7" t="s">
        <v>829</v>
      </c>
      <c r="G7914" s="7" t="s">
        <v>1065</v>
      </c>
      <c r="H7914" s="7" t="s">
        <v>989</v>
      </c>
      <c r="I7914" s="6" t="s">
        <v>13</v>
      </c>
      <c r="J7914" s="1">
        <v>0</v>
      </c>
      <c r="K7914" s="1">
        <v>11608</v>
      </c>
      <c r="L7914" s="1">
        <v>11608</v>
      </c>
      <c r="M7914" s="1"/>
      <c r="N7914" s="1"/>
      <c r="O7914" s="1"/>
      <c r="P7914" s="1"/>
      <c r="Q7914" s="12"/>
      <c r="R7914" s="29">
        <f t="shared" si="373"/>
        <v>0</v>
      </c>
      <c r="S7914" t="str">
        <f t="shared" si="374"/>
        <v>OK</v>
      </c>
      <c r="T7914" s="10">
        <f>IFERROR(VLOOKUP(A7914,[1]!Tabla1[[#All],[Material]:[venta nueva]],38,FALSE),0)</f>
        <v>0</v>
      </c>
    </row>
    <row r="7915" spans="1:20" hidden="1" x14ac:dyDescent="0.35">
      <c r="A7915">
        <f t="shared" si="375"/>
        <v>1012681</v>
      </c>
      <c r="B7915" s="6" t="s">
        <v>1447</v>
      </c>
      <c r="C7915" s="7" t="s">
        <v>658</v>
      </c>
      <c r="D7915" s="7" t="s">
        <v>1096</v>
      </c>
      <c r="E7915" s="7" t="s">
        <v>830</v>
      </c>
      <c r="F7915" s="7" t="s">
        <v>831</v>
      </c>
      <c r="G7915" s="7" t="s">
        <v>1069</v>
      </c>
      <c r="H7915" s="7" t="s">
        <v>1000</v>
      </c>
      <c r="I7915" s="6" t="s">
        <v>14</v>
      </c>
      <c r="J7915" s="1">
        <v>0</v>
      </c>
      <c r="K7915" s="1">
        <v>35307</v>
      </c>
      <c r="L7915" s="1">
        <v>35307</v>
      </c>
      <c r="M7915" s="1">
        <v>-15360</v>
      </c>
      <c r="N7915" s="1">
        <v>48000</v>
      </c>
      <c r="O7915" s="1">
        <v>32640</v>
      </c>
      <c r="P7915" s="1"/>
      <c r="Q7915" s="12"/>
      <c r="R7915" s="29">
        <f t="shared" si="373"/>
        <v>32640</v>
      </c>
      <c r="S7915" t="str">
        <f t="shared" si="374"/>
        <v>Sobre ingreso</v>
      </c>
      <c r="T7915" s="10">
        <f>IFERROR(VLOOKUP(A7915,[1]!Tabla1[[#All],[Material]:[venta nueva]],38,FALSE),0)</f>
        <v>0</v>
      </c>
    </row>
    <row r="7916" spans="1:20" hidden="1" x14ac:dyDescent="0.35">
      <c r="A7916">
        <f t="shared" si="375"/>
        <v>1012719</v>
      </c>
      <c r="B7916" s="6" t="s">
        <v>1447</v>
      </c>
      <c r="C7916" s="7" t="s">
        <v>658</v>
      </c>
      <c r="D7916" s="7" t="s">
        <v>1096</v>
      </c>
      <c r="E7916" s="7" t="s">
        <v>837</v>
      </c>
      <c r="F7916" s="7" t="s">
        <v>838</v>
      </c>
      <c r="G7916" s="7" t="s">
        <v>1063</v>
      </c>
      <c r="H7916" s="7" t="s">
        <v>999</v>
      </c>
      <c r="I7916" s="6" t="s">
        <v>11</v>
      </c>
      <c r="J7916" s="1">
        <v>0</v>
      </c>
      <c r="K7916" s="1">
        <v>22588</v>
      </c>
      <c r="L7916" s="1">
        <v>22588</v>
      </c>
      <c r="M7916" s="1"/>
      <c r="N7916" s="1"/>
      <c r="O7916" s="1"/>
      <c r="P7916" s="1"/>
      <c r="Q7916" s="12"/>
      <c r="R7916" s="29">
        <f t="shared" si="373"/>
        <v>0</v>
      </c>
      <c r="S7916" t="str">
        <f t="shared" si="374"/>
        <v>OK</v>
      </c>
      <c r="T7916" s="10">
        <f>IFERROR(VLOOKUP(A7916,[1]!Tabla1[[#All],[Material]:[venta nueva]],38,FALSE),0)</f>
        <v>0</v>
      </c>
    </row>
    <row r="7917" spans="1:20" hidden="1" x14ac:dyDescent="0.35">
      <c r="A7917">
        <f t="shared" si="375"/>
        <v>1012724</v>
      </c>
      <c r="B7917" s="6" t="s">
        <v>1447</v>
      </c>
      <c r="C7917" s="7" t="s">
        <v>658</v>
      </c>
      <c r="D7917" s="7" t="s">
        <v>1096</v>
      </c>
      <c r="E7917" s="7" t="s">
        <v>839</v>
      </c>
      <c r="F7917" s="7" t="s">
        <v>840</v>
      </c>
      <c r="G7917" s="7" t="s">
        <v>1065</v>
      </c>
      <c r="H7917" s="7" t="s">
        <v>989</v>
      </c>
      <c r="I7917" s="6" t="s">
        <v>9</v>
      </c>
      <c r="J7917" s="1">
        <v>31</v>
      </c>
      <c r="K7917" s="1">
        <v>0</v>
      </c>
      <c r="L7917" s="1">
        <v>31</v>
      </c>
      <c r="M7917" s="1">
        <v>879</v>
      </c>
      <c r="N7917" s="1">
        <v>0</v>
      </c>
      <c r="O7917" s="1">
        <v>0</v>
      </c>
      <c r="P7917" s="1"/>
      <c r="Q7917" s="12"/>
      <c r="R7917" s="29">
        <f t="shared" si="373"/>
        <v>0</v>
      </c>
      <c r="S7917" t="str">
        <f t="shared" si="374"/>
        <v>OK</v>
      </c>
      <c r="T7917" s="10">
        <f>IFERROR(VLOOKUP(A7917,[1]!Tabla1[[#All],[Material]:[venta nueva]],38,FALSE),0)</f>
        <v>0</v>
      </c>
    </row>
    <row r="7918" spans="1:20" hidden="1" x14ac:dyDescent="0.35">
      <c r="A7918">
        <f t="shared" si="375"/>
        <v>1012725</v>
      </c>
      <c r="B7918" s="6" t="s">
        <v>1447</v>
      </c>
      <c r="C7918" s="7" t="s">
        <v>658</v>
      </c>
      <c r="D7918" s="7" t="s">
        <v>1096</v>
      </c>
      <c r="E7918" s="7" t="s">
        <v>841</v>
      </c>
      <c r="F7918" s="7" t="s">
        <v>842</v>
      </c>
      <c r="G7918" s="7" t="s">
        <v>985</v>
      </c>
      <c r="H7918" s="7" t="s">
        <v>985</v>
      </c>
      <c r="I7918" s="6" t="s">
        <v>10</v>
      </c>
      <c r="J7918" s="1">
        <v>136</v>
      </c>
      <c r="K7918" s="1">
        <v>9864</v>
      </c>
      <c r="L7918" s="1">
        <v>10000</v>
      </c>
      <c r="M7918" s="1">
        <v>-907</v>
      </c>
      <c r="N7918" s="1">
        <v>20907</v>
      </c>
      <c r="O7918" s="1">
        <v>20000</v>
      </c>
      <c r="P7918" s="1"/>
      <c r="Q7918" s="12"/>
      <c r="R7918" s="29">
        <f t="shared" si="373"/>
        <v>20000</v>
      </c>
      <c r="S7918" t="str">
        <f t="shared" si="374"/>
        <v>Sobre ingreso</v>
      </c>
      <c r="T7918" s="10">
        <f>IFERROR(VLOOKUP(A7918,[1]!Tabla1[[#All],[Material]:[venta nueva]],38,FALSE),0)</f>
        <v>0</v>
      </c>
    </row>
    <row r="7919" spans="1:20" hidden="1" x14ac:dyDescent="0.35">
      <c r="A7919">
        <f t="shared" si="375"/>
        <v>1012730</v>
      </c>
      <c r="B7919" s="6" t="s">
        <v>1447</v>
      </c>
      <c r="C7919" s="7" t="s">
        <v>658</v>
      </c>
      <c r="D7919" s="7" t="s">
        <v>1096</v>
      </c>
      <c r="E7919" s="7" t="s">
        <v>843</v>
      </c>
      <c r="F7919" s="7" t="s">
        <v>844</v>
      </c>
      <c r="G7919" s="7" t="s">
        <v>1065</v>
      </c>
      <c r="H7919" s="7" t="s">
        <v>989</v>
      </c>
      <c r="I7919" s="6" t="s">
        <v>9</v>
      </c>
      <c r="J7919" s="1">
        <v>0</v>
      </c>
      <c r="K7919" s="1">
        <v>481</v>
      </c>
      <c r="L7919" s="1">
        <v>481</v>
      </c>
      <c r="M7919" s="1">
        <v>8627</v>
      </c>
      <c r="N7919" s="1">
        <v>0</v>
      </c>
      <c r="O7919" s="1">
        <v>8627</v>
      </c>
      <c r="P7919" s="1"/>
      <c r="Q7919" s="12"/>
      <c r="R7919" s="29">
        <f t="shared" si="373"/>
        <v>8627</v>
      </c>
      <c r="S7919" t="str">
        <f t="shared" si="374"/>
        <v>Sobre ingreso</v>
      </c>
      <c r="T7919" s="10">
        <f>IFERROR(VLOOKUP(A7919,[1]!Tabla1[[#All],[Material]:[venta nueva]],38,FALSE),0)</f>
        <v>0</v>
      </c>
    </row>
    <row r="7920" spans="1:20" hidden="1" x14ac:dyDescent="0.35">
      <c r="A7920">
        <f t="shared" si="375"/>
        <v>1012745</v>
      </c>
      <c r="B7920" s="6" t="s">
        <v>1447</v>
      </c>
      <c r="C7920" s="7" t="s">
        <v>658</v>
      </c>
      <c r="D7920" s="7" t="s">
        <v>1096</v>
      </c>
      <c r="E7920" s="7" t="s">
        <v>845</v>
      </c>
      <c r="F7920" s="7" t="s">
        <v>846</v>
      </c>
      <c r="G7920" s="7" t="s">
        <v>1065</v>
      </c>
      <c r="H7920" s="7" t="s">
        <v>989</v>
      </c>
      <c r="I7920" s="6" t="s">
        <v>9</v>
      </c>
      <c r="J7920" s="1">
        <v>3121</v>
      </c>
      <c r="K7920" s="1">
        <v>0</v>
      </c>
      <c r="L7920" s="1">
        <v>3121</v>
      </c>
      <c r="M7920" s="1">
        <v>625</v>
      </c>
      <c r="N7920" s="1">
        <v>0</v>
      </c>
      <c r="O7920" s="1">
        <v>0</v>
      </c>
      <c r="P7920" s="1"/>
      <c r="Q7920" s="12"/>
      <c r="R7920" s="29">
        <f t="shared" si="373"/>
        <v>0</v>
      </c>
      <c r="S7920" t="str">
        <f t="shared" si="374"/>
        <v>OK</v>
      </c>
      <c r="T7920" s="10">
        <f>IFERROR(VLOOKUP(A7920,[1]!Tabla1[[#All],[Material]:[venta nueva]],38,FALSE),0)</f>
        <v>0</v>
      </c>
    </row>
    <row r="7921" spans="1:20" hidden="1" x14ac:dyDescent="0.35">
      <c r="A7921">
        <f t="shared" si="375"/>
        <v>1012763</v>
      </c>
      <c r="B7921" s="6" t="s">
        <v>1447</v>
      </c>
      <c r="C7921" s="7" t="s">
        <v>658</v>
      </c>
      <c r="D7921" s="7" t="s">
        <v>1096</v>
      </c>
      <c r="E7921" s="7" t="s">
        <v>847</v>
      </c>
      <c r="F7921" s="7" t="s">
        <v>848</v>
      </c>
      <c r="G7921" s="7" t="s">
        <v>1065</v>
      </c>
      <c r="H7921" s="7" t="s">
        <v>995</v>
      </c>
      <c r="I7921" s="6" t="s">
        <v>11</v>
      </c>
      <c r="J7921" s="1">
        <v>0</v>
      </c>
      <c r="K7921" s="1">
        <v>35342</v>
      </c>
      <c r="L7921" s="1">
        <v>35342</v>
      </c>
      <c r="M7921" s="1">
        <v>109</v>
      </c>
      <c r="N7921" s="1">
        <v>0</v>
      </c>
      <c r="O7921" s="1">
        <v>0</v>
      </c>
      <c r="P7921" s="1"/>
      <c r="Q7921" s="12"/>
      <c r="R7921" s="29">
        <f t="shared" si="373"/>
        <v>0</v>
      </c>
      <c r="S7921" t="str">
        <f t="shared" si="374"/>
        <v>OK</v>
      </c>
      <c r="T7921" s="10">
        <f>IFERROR(VLOOKUP(A7921,[1]!Tabla1[[#All],[Material]:[venta nueva]],38,FALSE),0)</f>
        <v>0</v>
      </c>
    </row>
    <row r="7922" spans="1:20" hidden="1" x14ac:dyDescent="0.35">
      <c r="A7922">
        <f t="shared" si="375"/>
        <v>1012764</v>
      </c>
      <c r="B7922" s="6" t="s">
        <v>1447</v>
      </c>
      <c r="C7922" s="7" t="s">
        <v>658</v>
      </c>
      <c r="D7922" s="7" t="s">
        <v>1096</v>
      </c>
      <c r="E7922" s="7" t="s">
        <v>849</v>
      </c>
      <c r="F7922" s="7" t="s">
        <v>850</v>
      </c>
      <c r="G7922" s="7" t="s">
        <v>1063</v>
      </c>
      <c r="H7922" s="7" t="s">
        <v>999</v>
      </c>
      <c r="I7922" s="6" t="s">
        <v>10</v>
      </c>
      <c r="J7922" s="1">
        <v>0</v>
      </c>
      <c r="K7922" s="1">
        <v>44702</v>
      </c>
      <c r="L7922" s="1">
        <v>44702</v>
      </c>
      <c r="M7922" s="1"/>
      <c r="N7922" s="1"/>
      <c r="O7922" s="1"/>
      <c r="P7922" s="1"/>
      <c r="Q7922" s="12"/>
      <c r="R7922" s="29">
        <f t="shared" si="373"/>
        <v>0</v>
      </c>
      <c r="S7922" t="str">
        <f t="shared" si="374"/>
        <v>OK</v>
      </c>
      <c r="T7922" s="10">
        <f>IFERROR(VLOOKUP(A7922,[1]!Tabla1[[#All],[Material]:[venta nueva]],38,FALSE),0)</f>
        <v>0</v>
      </c>
    </row>
    <row r="7923" spans="1:20" hidden="1" x14ac:dyDescent="0.35">
      <c r="A7923">
        <f t="shared" si="375"/>
        <v>1012773</v>
      </c>
      <c r="B7923" s="6" t="s">
        <v>1447</v>
      </c>
      <c r="C7923" s="7" t="s">
        <v>658</v>
      </c>
      <c r="D7923" s="7" t="s">
        <v>1096</v>
      </c>
      <c r="E7923" s="7" t="s">
        <v>851</v>
      </c>
      <c r="F7923" s="7" t="s">
        <v>824</v>
      </c>
      <c r="G7923" s="7" t="s">
        <v>1065</v>
      </c>
      <c r="H7923" s="7" t="s">
        <v>995</v>
      </c>
      <c r="I7923" s="6" t="s">
        <v>9</v>
      </c>
      <c r="J7923" s="1"/>
      <c r="K7923" s="1"/>
      <c r="L7923" s="1"/>
      <c r="M7923" s="1">
        <v>162</v>
      </c>
      <c r="N7923" s="1">
        <v>0</v>
      </c>
      <c r="O7923" s="1">
        <v>0</v>
      </c>
      <c r="P7923" s="1"/>
      <c r="Q7923" s="12"/>
      <c r="R7923" s="29">
        <f t="shared" si="373"/>
        <v>0</v>
      </c>
      <c r="S7923" t="str">
        <f t="shared" si="374"/>
        <v>OK</v>
      </c>
      <c r="T7923" s="10">
        <f>IFERROR(VLOOKUP(A7923,[1]!Tabla1[[#All],[Material]:[venta nueva]],38,FALSE),0)</f>
        <v>0</v>
      </c>
    </row>
    <row r="7924" spans="1:20" hidden="1" x14ac:dyDescent="0.35">
      <c r="A7924">
        <f t="shared" si="375"/>
        <v>1012788</v>
      </c>
      <c r="B7924" s="6" t="s">
        <v>1447</v>
      </c>
      <c r="C7924" s="7" t="s">
        <v>658</v>
      </c>
      <c r="D7924" s="7" t="s">
        <v>1096</v>
      </c>
      <c r="E7924" s="7" t="s">
        <v>854</v>
      </c>
      <c r="F7924" s="7" t="s">
        <v>855</v>
      </c>
      <c r="G7924" s="7" t="s">
        <v>1073</v>
      </c>
      <c r="H7924" s="7" t="s">
        <v>998</v>
      </c>
      <c r="I7924" s="6" t="s">
        <v>10</v>
      </c>
      <c r="J7924" s="1">
        <v>0</v>
      </c>
      <c r="K7924" s="1">
        <v>997</v>
      </c>
      <c r="L7924" s="1">
        <v>997</v>
      </c>
      <c r="M7924" s="1"/>
      <c r="N7924" s="1"/>
      <c r="O7924" s="1"/>
      <c r="P7924" s="1"/>
      <c r="Q7924" s="12"/>
      <c r="R7924" s="29">
        <f t="shared" si="373"/>
        <v>0</v>
      </c>
      <c r="S7924" t="str">
        <f t="shared" si="374"/>
        <v>OK</v>
      </c>
      <c r="T7924" s="10">
        <f>IFERROR(VLOOKUP(A7924,[1]!Tabla1[[#All],[Material]:[venta nueva]],38,FALSE),0)</f>
        <v>0</v>
      </c>
    </row>
    <row r="7925" spans="1:20" hidden="1" x14ac:dyDescent="0.35">
      <c r="A7925">
        <f t="shared" si="375"/>
        <v>1012796</v>
      </c>
      <c r="B7925" s="6" t="s">
        <v>1447</v>
      </c>
      <c r="C7925" s="7" t="s">
        <v>658</v>
      </c>
      <c r="D7925" s="7" t="s">
        <v>1096</v>
      </c>
      <c r="E7925" s="7" t="s">
        <v>1190</v>
      </c>
      <c r="F7925" s="7" t="s">
        <v>1191</v>
      </c>
      <c r="G7925" s="7" t="s">
        <v>1068</v>
      </c>
      <c r="H7925" s="7" t="s">
        <v>1192</v>
      </c>
      <c r="I7925" s="6" t="s">
        <v>10</v>
      </c>
      <c r="J7925" s="1">
        <v>2616</v>
      </c>
      <c r="K7925" s="1">
        <v>43070</v>
      </c>
      <c r="L7925" s="1">
        <v>45685</v>
      </c>
      <c r="M7925" s="1">
        <v>-399</v>
      </c>
      <c r="N7925" s="1">
        <v>60399</v>
      </c>
      <c r="O7925" s="1">
        <v>60000</v>
      </c>
      <c r="P7925" s="1"/>
      <c r="Q7925" s="12"/>
      <c r="R7925" s="29">
        <f t="shared" si="373"/>
        <v>60000</v>
      </c>
      <c r="S7925" t="str">
        <f t="shared" si="374"/>
        <v>Sobre ingreso</v>
      </c>
      <c r="T7925" s="10">
        <f>IFERROR(VLOOKUP(A7925,[1]!Tabla1[[#All],[Material]:[venta nueva]],38,FALSE),0)</f>
        <v>0</v>
      </c>
    </row>
    <row r="7926" spans="1:20" hidden="1" x14ac:dyDescent="0.35">
      <c r="A7926">
        <f t="shared" si="375"/>
        <v>1012806</v>
      </c>
      <c r="B7926" s="6" t="s">
        <v>1447</v>
      </c>
      <c r="C7926" s="7" t="s">
        <v>658</v>
      </c>
      <c r="D7926" s="7" t="s">
        <v>1096</v>
      </c>
      <c r="E7926" s="7" t="s">
        <v>1414</v>
      </c>
      <c r="F7926" s="7" t="s">
        <v>1415</v>
      </c>
      <c r="G7926" s="7" t="s">
        <v>1070</v>
      </c>
      <c r="H7926" s="7" t="s">
        <v>1413</v>
      </c>
      <c r="I7926" s="6" t="s">
        <v>8</v>
      </c>
      <c r="J7926" s="1"/>
      <c r="K7926" s="1"/>
      <c r="L7926" s="1"/>
      <c r="M7926" s="1">
        <v>-12355</v>
      </c>
      <c r="N7926" s="1">
        <v>12355</v>
      </c>
      <c r="O7926" s="1">
        <v>0</v>
      </c>
      <c r="P7926" s="1"/>
      <c r="Q7926" s="12"/>
      <c r="R7926" s="29">
        <f t="shared" si="373"/>
        <v>0</v>
      </c>
      <c r="S7926" t="str">
        <f t="shared" si="374"/>
        <v>OK</v>
      </c>
      <c r="T7926" s="10">
        <f>IFERROR(VLOOKUP(A7926,[1]!Tabla1[[#All],[Material]:[venta nueva]],38,FALSE),0)</f>
        <v>0</v>
      </c>
    </row>
    <row r="7927" spans="1:20" hidden="1" x14ac:dyDescent="0.35">
      <c r="A7927">
        <f t="shared" si="375"/>
        <v>1020017</v>
      </c>
      <c r="B7927" s="6" t="s">
        <v>1447</v>
      </c>
      <c r="C7927" s="7" t="s">
        <v>553</v>
      </c>
      <c r="D7927" s="7" t="s">
        <v>1095</v>
      </c>
      <c r="E7927" s="7" t="s">
        <v>17</v>
      </c>
      <c r="F7927" s="7" t="s">
        <v>18</v>
      </c>
      <c r="G7927" s="7" t="s">
        <v>1074</v>
      </c>
      <c r="H7927" s="7" t="s">
        <v>1001</v>
      </c>
      <c r="I7927" s="6" t="s">
        <v>11</v>
      </c>
      <c r="J7927" s="1">
        <v>0</v>
      </c>
      <c r="K7927" s="1">
        <v>192000</v>
      </c>
      <c r="L7927" s="1">
        <v>192000</v>
      </c>
      <c r="M7927" s="1">
        <v>-16279</v>
      </c>
      <c r="N7927" s="1">
        <v>72000</v>
      </c>
      <c r="O7927" s="1">
        <v>72000</v>
      </c>
      <c r="P7927" s="1">
        <v>72000</v>
      </c>
      <c r="Q7927" s="12"/>
      <c r="R7927" s="29">
        <f t="shared" ref="R7927:R7990" si="376">+O7927-P7927</f>
        <v>0</v>
      </c>
      <c r="S7927" t="str">
        <f t="shared" ref="S7927:S7990" si="377">IF(R7927&gt;0,"Sobre ingreso",IF(R7927&lt;0,"Pendiente de ingreso","OK"))</f>
        <v>OK</v>
      </c>
      <c r="T7927" s="10">
        <f>IFERROR(VLOOKUP(A7927,[1]!Tabla1[[#All],[Material]:[venta nueva]],38,FALSE),0)</f>
        <v>0</v>
      </c>
    </row>
    <row r="7928" spans="1:20" hidden="1" x14ac:dyDescent="0.35">
      <c r="A7928">
        <f t="shared" si="375"/>
        <v>1020086</v>
      </c>
      <c r="B7928" s="6" t="s">
        <v>1447</v>
      </c>
      <c r="C7928" s="7" t="s">
        <v>553</v>
      </c>
      <c r="D7928" s="7" t="s">
        <v>1095</v>
      </c>
      <c r="E7928" s="7" t="s">
        <v>1248</v>
      </c>
      <c r="F7928" s="7" t="s">
        <v>1249</v>
      </c>
      <c r="G7928" s="7" t="s">
        <v>1075</v>
      </c>
      <c r="H7928" s="7" t="s">
        <v>1002</v>
      </c>
      <c r="I7928" s="6" t="s">
        <v>11</v>
      </c>
      <c r="J7928" s="1">
        <v>0</v>
      </c>
      <c r="K7928" s="1">
        <v>168000</v>
      </c>
      <c r="L7928" s="1">
        <v>168000</v>
      </c>
      <c r="M7928" s="1">
        <v>-3775</v>
      </c>
      <c r="N7928" s="1">
        <v>73812</v>
      </c>
      <c r="O7928" s="1">
        <v>72000</v>
      </c>
      <c r="P7928" s="1"/>
      <c r="Q7928" s="12"/>
      <c r="R7928" s="29">
        <f t="shared" si="376"/>
        <v>72000</v>
      </c>
      <c r="S7928" t="str">
        <f t="shared" si="377"/>
        <v>Sobre ingreso</v>
      </c>
      <c r="T7928" s="10">
        <f>IFERROR(VLOOKUP(A7928,[1]!Tabla1[[#All],[Material]:[venta nueva]],38,FALSE),0)</f>
        <v>0</v>
      </c>
    </row>
    <row r="7929" spans="1:20" hidden="1" x14ac:dyDescent="0.35">
      <c r="A7929">
        <f t="shared" si="375"/>
        <v>1020105</v>
      </c>
      <c r="B7929" s="6" t="s">
        <v>1447</v>
      </c>
      <c r="C7929" s="7" t="s">
        <v>553</v>
      </c>
      <c r="D7929" s="7" t="s">
        <v>1095</v>
      </c>
      <c r="E7929" s="7" t="s">
        <v>19</v>
      </c>
      <c r="F7929" s="7" t="s">
        <v>20</v>
      </c>
      <c r="G7929" s="7" t="s">
        <v>1075</v>
      </c>
      <c r="H7929" s="7" t="s">
        <v>1002</v>
      </c>
      <c r="I7929" s="6" t="s">
        <v>16</v>
      </c>
      <c r="J7929" s="1">
        <v>0</v>
      </c>
      <c r="K7929" s="1">
        <v>54000</v>
      </c>
      <c r="L7929" s="1">
        <v>54000</v>
      </c>
      <c r="M7929" s="1">
        <v>0</v>
      </c>
      <c r="N7929" s="1">
        <v>35424</v>
      </c>
      <c r="O7929" s="1">
        <v>45000</v>
      </c>
      <c r="P7929" s="1"/>
      <c r="Q7929" s="12"/>
      <c r="R7929" s="29">
        <f t="shared" si="376"/>
        <v>45000</v>
      </c>
      <c r="S7929" t="str">
        <f t="shared" si="377"/>
        <v>Sobre ingreso</v>
      </c>
      <c r="T7929" s="10">
        <f>IFERROR(VLOOKUP(A7929,[1]!Tabla1[[#All],[Material]:[venta nueva]],38,FALSE),0)</f>
        <v>0</v>
      </c>
    </row>
    <row r="7930" spans="1:20" hidden="1" x14ac:dyDescent="0.35">
      <c r="A7930">
        <f t="shared" si="375"/>
        <v>1020110</v>
      </c>
      <c r="B7930" s="6" t="s">
        <v>1447</v>
      </c>
      <c r="C7930" s="7" t="s">
        <v>553</v>
      </c>
      <c r="D7930" s="7" t="s">
        <v>1095</v>
      </c>
      <c r="E7930" s="7" t="s">
        <v>21</v>
      </c>
      <c r="F7930" s="7" t="s">
        <v>22</v>
      </c>
      <c r="G7930" s="7" t="s">
        <v>1075</v>
      </c>
      <c r="H7930" s="7" t="s">
        <v>1003</v>
      </c>
      <c r="I7930" s="6" t="s">
        <v>16</v>
      </c>
      <c r="J7930" s="1">
        <v>0</v>
      </c>
      <c r="K7930" s="1">
        <v>360000</v>
      </c>
      <c r="L7930" s="1">
        <v>360000</v>
      </c>
      <c r="M7930" s="1">
        <v>-45261</v>
      </c>
      <c r="N7930" s="1">
        <v>360000</v>
      </c>
      <c r="O7930" s="1">
        <v>360000</v>
      </c>
      <c r="P7930" s="1"/>
      <c r="Q7930" s="12"/>
      <c r="R7930" s="29">
        <f t="shared" si="376"/>
        <v>360000</v>
      </c>
      <c r="S7930" t="str">
        <f t="shared" si="377"/>
        <v>Sobre ingreso</v>
      </c>
      <c r="T7930" s="10">
        <f>IFERROR(VLOOKUP(A7930,[1]!Tabla1[[#All],[Material]:[venta nueva]],38,FALSE),0)</f>
        <v>0</v>
      </c>
    </row>
    <row r="7931" spans="1:20" hidden="1" x14ac:dyDescent="0.35">
      <c r="A7931">
        <f t="shared" si="375"/>
        <v>1020284</v>
      </c>
      <c r="B7931" s="6" t="s">
        <v>1447</v>
      </c>
      <c r="C7931" s="7" t="s">
        <v>553</v>
      </c>
      <c r="D7931" s="7" t="s">
        <v>1095</v>
      </c>
      <c r="E7931" s="7" t="s">
        <v>23</v>
      </c>
      <c r="F7931" s="7" t="s">
        <v>24</v>
      </c>
      <c r="G7931" s="7" t="s">
        <v>1076</v>
      </c>
      <c r="H7931" s="7" t="s">
        <v>1004</v>
      </c>
      <c r="I7931" s="6" t="s">
        <v>16</v>
      </c>
      <c r="J7931" s="1">
        <v>0</v>
      </c>
      <c r="K7931" s="1">
        <v>9000</v>
      </c>
      <c r="L7931" s="1">
        <v>9000</v>
      </c>
      <c r="M7931" s="1">
        <v>0</v>
      </c>
      <c r="N7931" s="1">
        <v>12030</v>
      </c>
      <c r="O7931" s="1">
        <v>9000</v>
      </c>
      <c r="P7931" s="1"/>
      <c r="Q7931" s="12"/>
      <c r="R7931" s="29">
        <f t="shared" si="376"/>
        <v>9000</v>
      </c>
      <c r="S7931" t="str">
        <f t="shared" si="377"/>
        <v>Sobre ingreso</v>
      </c>
      <c r="T7931" s="10">
        <f>IFERROR(VLOOKUP(A7931,[1]!Tabla1[[#All],[Material]:[venta nueva]],38,FALSE),0)</f>
        <v>0</v>
      </c>
    </row>
    <row r="7932" spans="1:20" hidden="1" x14ac:dyDescent="0.35">
      <c r="A7932">
        <f t="shared" si="375"/>
        <v>1020326</v>
      </c>
      <c r="B7932" s="6" t="s">
        <v>1447</v>
      </c>
      <c r="C7932" s="7" t="s">
        <v>553</v>
      </c>
      <c r="D7932" s="7" t="s">
        <v>1095</v>
      </c>
      <c r="E7932" s="7" t="s">
        <v>25</v>
      </c>
      <c r="F7932" s="7" t="s">
        <v>26</v>
      </c>
      <c r="G7932" s="7" t="s">
        <v>1077</v>
      </c>
      <c r="H7932" s="7" t="s">
        <v>1005</v>
      </c>
      <c r="I7932" s="6" t="s">
        <v>16</v>
      </c>
      <c r="J7932" s="1">
        <v>0</v>
      </c>
      <c r="K7932" s="1">
        <v>259200</v>
      </c>
      <c r="L7932" s="1">
        <v>259200</v>
      </c>
      <c r="M7932" s="1">
        <v>0</v>
      </c>
      <c r="N7932" s="1">
        <v>261909</v>
      </c>
      <c r="O7932" s="1">
        <v>259200</v>
      </c>
      <c r="P7932" s="1"/>
      <c r="Q7932" s="12"/>
      <c r="R7932" s="29">
        <f t="shared" si="376"/>
        <v>259200</v>
      </c>
      <c r="S7932" t="str">
        <f t="shared" si="377"/>
        <v>Sobre ingreso</v>
      </c>
      <c r="T7932" s="10">
        <f>IFERROR(VLOOKUP(A7932,[1]!Tabla1[[#All],[Material]:[venta nueva]],38,FALSE),0)</f>
        <v>0</v>
      </c>
    </row>
    <row r="7933" spans="1:20" hidden="1" x14ac:dyDescent="0.35">
      <c r="A7933">
        <f t="shared" si="375"/>
        <v>1020339</v>
      </c>
      <c r="B7933" s="6" t="s">
        <v>1447</v>
      </c>
      <c r="C7933" s="7" t="s">
        <v>553</v>
      </c>
      <c r="D7933" s="7" t="s">
        <v>1095</v>
      </c>
      <c r="E7933" s="7" t="s">
        <v>27</v>
      </c>
      <c r="F7933" s="7" t="s">
        <v>28</v>
      </c>
      <c r="G7933" s="7" t="s">
        <v>1078</v>
      </c>
      <c r="H7933" s="7" t="s">
        <v>1006</v>
      </c>
      <c r="I7933" s="6" t="s">
        <v>11</v>
      </c>
      <c r="J7933" s="1">
        <v>0</v>
      </c>
      <c r="K7933" s="1">
        <v>120000</v>
      </c>
      <c r="L7933" s="1">
        <v>120000</v>
      </c>
      <c r="M7933" s="1">
        <v>0</v>
      </c>
      <c r="N7933" s="1">
        <v>11091</v>
      </c>
      <c r="O7933" s="1">
        <v>48000</v>
      </c>
      <c r="P7933" s="1"/>
      <c r="Q7933" s="12"/>
      <c r="R7933" s="29">
        <f t="shared" si="376"/>
        <v>48000</v>
      </c>
      <c r="S7933" t="str">
        <f t="shared" si="377"/>
        <v>Sobre ingreso</v>
      </c>
      <c r="T7933" s="10">
        <f>IFERROR(VLOOKUP(A7933,[1]!Tabla1[[#All],[Material]:[venta nueva]],38,FALSE),0)</f>
        <v>0</v>
      </c>
    </row>
    <row r="7934" spans="1:20" hidden="1" x14ac:dyDescent="0.35">
      <c r="A7934">
        <f t="shared" si="375"/>
        <v>1020349</v>
      </c>
      <c r="B7934" s="6" t="s">
        <v>1447</v>
      </c>
      <c r="C7934" s="7" t="s">
        <v>553</v>
      </c>
      <c r="D7934" s="7" t="s">
        <v>1095</v>
      </c>
      <c r="E7934" s="7" t="s">
        <v>29</v>
      </c>
      <c r="F7934" s="7" t="s">
        <v>30</v>
      </c>
      <c r="G7934" s="7" t="s">
        <v>1079</v>
      </c>
      <c r="H7934" s="7" t="s">
        <v>1007</v>
      </c>
      <c r="I7934" s="6" t="s">
        <v>11</v>
      </c>
      <c r="J7934" s="1"/>
      <c r="K7934" s="1"/>
      <c r="L7934" s="1"/>
      <c r="M7934" s="1">
        <v>9175</v>
      </c>
      <c r="N7934" s="1">
        <v>0</v>
      </c>
      <c r="O7934" s="1">
        <v>0</v>
      </c>
      <c r="P7934" s="1"/>
      <c r="Q7934" s="12"/>
      <c r="R7934" s="29">
        <f t="shared" si="376"/>
        <v>0</v>
      </c>
      <c r="S7934" t="str">
        <f t="shared" si="377"/>
        <v>OK</v>
      </c>
      <c r="T7934" s="10">
        <f>IFERROR(VLOOKUP(A7934,[1]!Tabla1[[#All],[Material]:[venta nueva]],38,FALSE),0)</f>
        <v>0</v>
      </c>
    </row>
    <row r="7935" spans="1:20" hidden="1" x14ac:dyDescent="0.35">
      <c r="A7935">
        <f t="shared" si="375"/>
        <v>1020352</v>
      </c>
      <c r="B7935" s="6" t="s">
        <v>1447</v>
      </c>
      <c r="C7935" s="7" t="s">
        <v>553</v>
      </c>
      <c r="D7935" s="7" t="s">
        <v>1095</v>
      </c>
      <c r="E7935" s="7" t="s">
        <v>31</v>
      </c>
      <c r="F7935" s="7" t="s">
        <v>32</v>
      </c>
      <c r="G7935" s="7" t="s">
        <v>1080</v>
      </c>
      <c r="H7935" s="7" t="s">
        <v>1008</v>
      </c>
      <c r="I7935" s="6" t="s">
        <v>11</v>
      </c>
      <c r="J7935" s="1">
        <v>0</v>
      </c>
      <c r="K7935" s="1">
        <v>51893</v>
      </c>
      <c r="L7935" s="1">
        <v>51893</v>
      </c>
      <c r="M7935" s="1">
        <v>2198</v>
      </c>
      <c r="N7935" s="1">
        <v>34692</v>
      </c>
      <c r="O7935" s="1">
        <v>24000</v>
      </c>
      <c r="P7935" s="1">
        <v>24000</v>
      </c>
      <c r="Q7935" s="12"/>
      <c r="R7935" s="29">
        <f t="shared" si="376"/>
        <v>0</v>
      </c>
      <c r="S7935" t="str">
        <f t="shared" si="377"/>
        <v>OK</v>
      </c>
      <c r="T7935" s="10">
        <f>IFERROR(VLOOKUP(A7935,[1]!Tabla1[[#All],[Material]:[venta nueva]],38,FALSE),0)</f>
        <v>0</v>
      </c>
    </row>
    <row r="7936" spans="1:20" hidden="1" x14ac:dyDescent="0.35">
      <c r="A7936">
        <f t="shared" si="375"/>
        <v>1020367</v>
      </c>
      <c r="B7936" s="6" t="s">
        <v>1447</v>
      </c>
      <c r="C7936" s="7" t="s">
        <v>553</v>
      </c>
      <c r="D7936" s="7" t="s">
        <v>1095</v>
      </c>
      <c r="E7936" s="7" t="s">
        <v>33</v>
      </c>
      <c r="F7936" s="7" t="s">
        <v>34</v>
      </c>
      <c r="G7936" s="7" t="s">
        <v>1078</v>
      </c>
      <c r="H7936" s="7" t="s">
        <v>1009</v>
      </c>
      <c r="I7936" s="6" t="s">
        <v>662</v>
      </c>
      <c r="J7936" s="1"/>
      <c r="K7936" s="1"/>
      <c r="L7936" s="1"/>
      <c r="M7936" s="1"/>
      <c r="N7936" s="1"/>
      <c r="O7936" s="1"/>
      <c r="P7936" s="1">
        <v>24000</v>
      </c>
      <c r="Q7936" s="12"/>
      <c r="R7936" s="29">
        <f t="shared" si="376"/>
        <v>-24000</v>
      </c>
      <c r="S7936" t="str">
        <f t="shared" si="377"/>
        <v>Pendiente de ingreso</v>
      </c>
      <c r="T7936" s="10">
        <f>IFERROR(VLOOKUP(A7936,[1]!Tabla1[[#All],[Material]:[venta nueva]],38,FALSE),0)</f>
        <v>0</v>
      </c>
    </row>
    <row r="7937" spans="1:20" hidden="1" x14ac:dyDescent="0.35">
      <c r="A7937">
        <f t="shared" si="375"/>
        <v>1020367</v>
      </c>
      <c r="B7937" s="6" t="s">
        <v>1447</v>
      </c>
      <c r="C7937" s="7" t="s">
        <v>553</v>
      </c>
      <c r="D7937" s="7" t="s">
        <v>1095</v>
      </c>
      <c r="E7937" s="7" t="s">
        <v>33</v>
      </c>
      <c r="F7937" s="7" t="s">
        <v>34</v>
      </c>
      <c r="G7937" s="7" t="s">
        <v>1078</v>
      </c>
      <c r="H7937" s="7" t="s">
        <v>1009</v>
      </c>
      <c r="I7937" s="6" t="s">
        <v>11</v>
      </c>
      <c r="J7937" s="1">
        <v>0</v>
      </c>
      <c r="K7937" s="1">
        <v>168000</v>
      </c>
      <c r="L7937" s="1">
        <v>168000</v>
      </c>
      <c r="M7937" s="1">
        <v>0</v>
      </c>
      <c r="N7937" s="1">
        <v>182310</v>
      </c>
      <c r="O7937" s="1">
        <v>168000</v>
      </c>
      <c r="P7937" s="1">
        <v>48000</v>
      </c>
      <c r="Q7937" s="12"/>
      <c r="R7937" s="29">
        <f t="shared" si="376"/>
        <v>120000</v>
      </c>
      <c r="S7937" t="str">
        <f t="shared" si="377"/>
        <v>Sobre ingreso</v>
      </c>
      <c r="T7937" s="10">
        <f>IFERROR(VLOOKUP(A7937,[1]!Tabla1[[#All],[Material]:[venta nueva]],38,FALSE),0)</f>
        <v>0</v>
      </c>
    </row>
    <row r="7938" spans="1:20" hidden="1" x14ac:dyDescent="0.35">
      <c r="A7938">
        <f t="shared" si="375"/>
        <v>1020412</v>
      </c>
      <c r="B7938" s="6" t="s">
        <v>1447</v>
      </c>
      <c r="C7938" s="7" t="s">
        <v>553</v>
      </c>
      <c r="D7938" s="7" t="s">
        <v>1095</v>
      </c>
      <c r="E7938" s="7" t="s">
        <v>35</v>
      </c>
      <c r="F7938" s="7" t="s">
        <v>36</v>
      </c>
      <c r="G7938" s="7" t="s">
        <v>1081</v>
      </c>
      <c r="H7938" s="7" t="s">
        <v>1010</v>
      </c>
      <c r="I7938" s="6" t="s">
        <v>11</v>
      </c>
      <c r="J7938" s="1"/>
      <c r="K7938" s="1"/>
      <c r="L7938" s="1"/>
      <c r="M7938" s="1">
        <v>0</v>
      </c>
      <c r="N7938" s="1">
        <v>341436</v>
      </c>
      <c r="O7938" s="1">
        <v>264000</v>
      </c>
      <c r="P7938" s="1">
        <v>24000</v>
      </c>
      <c r="Q7938" s="12"/>
      <c r="R7938" s="29">
        <f t="shared" si="376"/>
        <v>240000</v>
      </c>
      <c r="S7938" t="str">
        <f t="shared" si="377"/>
        <v>Sobre ingreso</v>
      </c>
      <c r="T7938" s="10">
        <f>IFERROR(VLOOKUP(A7938,[1]!Tabla1[[#All],[Material]:[venta nueva]],38,FALSE),0)</f>
        <v>0</v>
      </c>
    </row>
    <row r="7939" spans="1:20" hidden="1" x14ac:dyDescent="0.35">
      <c r="A7939">
        <f t="shared" si="375"/>
        <v>1020589</v>
      </c>
      <c r="B7939" s="6" t="s">
        <v>1447</v>
      </c>
      <c r="C7939" s="7" t="s">
        <v>553</v>
      </c>
      <c r="D7939" s="7" t="s">
        <v>1095</v>
      </c>
      <c r="E7939" s="7" t="s">
        <v>37</v>
      </c>
      <c r="F7939" s="7" t="s">
        <v>38</v>
      </c>
      <c r="G7939" s="7" t="s">
        <v>1075</v>
      </c>
      <c r="H7939" s="7" t="s">
        <v>1003</v>
      </c>
      <c r="I7939" s="6" t="s">
        <v>16</v>
      </c>
      <c r="J7939" s="1">
        <v>0</v>
      </c>
      <c r="K7939" s="1">
        <v>108000</v>
      </c>
      <c r="L7939" s="1">
        <v>108000</v>
      </c>
      <c r="M7939" s="1">
        <v>0</v>
      </c>
      <c r="N7939" s="1">
        <v>126034</v>
      </c>
      <c r="O7939" s="1">
        <v>108000</v>
      </c>
      <c r="P7939" s="1"/>
      <c r="Q7939" s="12"/>
      <c r="R7939" s="29">
        <f t="shared" si="376"/>
        <v>108000</v>
      </c>
      <c r="S7939" t="str">
        <f t="shared" si="377"/>
        <v>Sobre ingreso</v>
      </c>
      <c r="T7939" s="10">
        <f>IFERROR(VLOOKUP(A7939,[1]!Tabla1[[#All],[Material]:[venta nueva]],38,FALSE),0)</f>
        <v>0</v>
      </c>
    </row>
    <row r="7940" spans="1:20" hidden="1" x14ac:dyDescent="0.35">
      <c r="A7940">
        <f t="shared" si="375"/>
        <v>1020592</v>
      </c>
      <c r="B7940" s="6" t="s">
        <v>1447</v>
      </c>
      <c r="C7940" s="7" t="s">
        <v>553</v>
      </c>
      <c r="D7940" s="7" t="s">
        <v>1095</v>
      </c>
      <c r="E7940" s="7" t="s">
        <v>39</v>
      </c>
      <c r="F7940" s="7" t="s">
        <v>40</v>
      </c>
      <c r="G7940" s="7" t="s">
        <v>1075</v>
      </c>
      <c r="H7940" s="7" t="s">
        <v>1011</v>
      </c>
      <c r="I7940" s="6" t="s">
        <v>16</v>
      </c>
      <c r="J7940" s="1">
        <v>0</v>
      </c>
      <c r="K7940" s="1">
        <v>207000</v>
      </c>
      <c r="L7940" s="1">
        <v>207000</v>
      </c>
      <c r="M7940" s="1">
        <v>0</v>
      </c>
      <c r="N7940" s="1">
        <v>197335</v>
      </c>
      <c r="O7940" s="1">
        <v>150000</v>
      </c>
      <c r="P7940" s="1"/>
      <c r="Q7940" s="12"/>
      <c r="R7940" s="29">
        <f t="shared" si="376"/>
        <v>150000</v>
      </c>
      <c r="S7940" t="str">
        <f t="shared" si="377"/>
        <v>Sobre ingreso</v>
      </c>
      <c r="T7940" s="10">
        <f>IFERROR(VLOOKUP(A7940,[1]!Tabla1[[#All],[Material]:[venta nueva]],38,FALSE),0)</f>
        <v>0</v>
      </c>
    </row>
    <row r="7941" spans="1:20" hidden="1" x14ac:dyDescent="0.35">
      <c r="A7941">
        <f t="shared" si="375"/>
        <v>1020620</v>
      </c>
      <c r="B7941" s="6" t="s">
        <v>1447</v>
      </c>
      <c r="C7941" s="7" t="s">
        <v>553</v>
      </c>
      <c r="D7941" s="7" t="s">
        <v>1095</v>
      </c>
      <c r="E7941" s="7" t="s">
        <v>41</v>
      </c>
      <c r="F7941" s="7" t="s">
        <v>42</v>
      </c>
      <c r="G7941" s="7" t="s">
        <v>1075</v>
      </c>
      <c r="H7941" s="7" t="s">
        <v>1011</v>
      </c>
      <c r="I7941" s="6" t="s">
        <v>16</v>
      </c>
      <c r="J7941" s="1">
        <v>0</v>
      </c>
      <c r="K7941" s="1">
        <v>27000</v>
      </c>
      <c r="L7941" s="1">
        <v>27000</v>
      </c>
      <c r="M7941" s="1">
        <v>-12597</v>
      </c>
      <c r="N7941" s="1">
        <v>68569</v>
      </c>
      <c r="O7941" s="1">
        <v>27000</v>
      </c>
      <c r="P7941" s="1"/>
      <c r="Q7941" s="12"/>
      <c r="R7941" s="29">
        <f t="shared" si="376"/>
        <v>27000</v>
      </c>
      <c r="S7941" t="str">
        <f t="shared" si="377"/>
        <v>Sobre ingreso</v>
      </c>
      <c r="T7941" s="10">
        <f>IFERROR(VLOOKUP(A7941,[1]!Tabla1[[#All],[Material]:[venta nueva]],38,FALSE),0)</f>
        <v>0</v>
      </c>
    </row>
    <row r="7942" spans="1:20" hidden="1" x14ac:dyDescent="0.35">
      <c r="A7942">
        <f t="shared" ref="A7942:A8005" si="378">+E7942*1</f>
        <v>1020636</v>
      </c>
      <c r="B7942" s="6" t="s">
        <v>1447</v>
      </c>
      <c r="C7942" s="7" t="s">
        <v>553</v>
      </c>
      <c r="D7942" s="7" t="s">
        <v>1095</v>
      </c>
      <c r="E7942" s="7" t="s">
        <v>43</v>
      </c>
      <c r="F7942" s="7" t="s">
        <v>44</v>
      </c>
      <c r="G7942" s="7" t="s">
        <v>985</v>
      </c>
      <c r="H7942" s="7" t="s">
        <v>1012</v>
      </c>
      <c r="I7942" s="6" t="s">
        <v>16</v>
      </c>
      <c r="J7942" s="1">
        <v>0</v>
      </c>
      <c r="K7942" s="1">
        <v>13500</v>
      </c>
      <c r="L7942" s="1">
        <v>13500</v>
      </c>
      <c r="M7942" s="1">
        <v>0</v>
      </c>
      <c r="N7942" s="1">
        <v>14281</v>
      </c>
      <c r="O7942" s="1">
        <v>13500</v>
      </c>
      <c r="P7942" s="1"/>
      <c r="Q7942" s="12"/>
      <c r="R7942" s="29">
        <f t="shared" si="376"/>
        <v>13500</v>
      </c>
      <c r="S7942" t="str">
        <f t="shared" si="377"/>
        <v>Sobre ingreso</v>
      </c>
      <c r="T7942" s="10">
        <f>IFERROR(VLOOKUP(A7942,[1]!Tabla1[[#All],[Material]:[venta nueva]],38,FALSE),0)</f>
        <v>0</v>
      </c>
    </row>
    <row r="7943" spans="1:20" hidden="1" x14ac:dyDescent="0.35">
      <c r="A7943">
        <f t="shared" si="378"/>
        <v>1020637</v>
      </c>
      <c r="B7943" s="6" t="s">
        <v>1447</v>
      </c>
      <c r="C7943" s="7" t="s">
        <v>553</v>
      </c>
      <c r="D7943" s="7" t="s">
        <v>1095</v>
      </c>
      <c r="E7943" s="7" t="s">
        <v>45</v>
      </c>
      <c r="F7943" s="7" t="s">
        <v>46</v>
      </c>
      <c r="G7943" s="7" t="s">
        <v>1082</v>
      </c>
      <c r="H7943" s="7" t="s">
        <v>1013</v>
      </c>
      <c r="I7943" s="6" t="s">
        <v>16</v>
      </c>
      <c r="J7943" s="1">
        <v>0</v>
      </c>
      <c r="K7943" s="1">
        <v>225000</v>
      </c>
      <c r="L7943" s="1">
        <v>225000</v>
      </c>
      <c r="M7943" s="1">
        <v>-16607</v>
      </c>
      <c r="N7943" s="1">
        <v>225000</v>
      </c>
      <c r="O7943" s="1">
        <v>225000</v>
      </c>
      <c r="P7943" s="1"/>
      <c r="Q7943" s="12"/>
      <c r="R7943" s="29">
        <f t="shared" si="376"/>
        <v>225000</v>
      </c>
      <c r="S7943" t="str">
        <f t="shared" si="377"/>
        <v>Sobre ingreso</v>
      </c>
      <c r="T7943" s="10">
        <f>IFERROR(VLOOKUP(A7943,[1]!Tabla1[[#All],[Material]:[venta nueva]],38,FALSE),0)</f>
        <v>0</v>
      </c>
    </row>
    <row r="7944" spans="1:20" hidden="1" x14ac:dyDescent="0.35">
      <c r="A7944">
        <f t="shared" si="378"/>
        <v>1020660</v>
      </c>
      <c r="B7944" s="6" t="s">
        <v>1447</v>
      </c>
      <c r="C7944" s="7" t="s">
        <v>553</v>
      </c>
      <c r="D7944" s="7" t="s">
        <v>1095</v>
      </c>
      <c r="E7944" s="7" t="s">
        <v>1416</v>
      </c>
      <c r="F7944" s="7" t="s">
        <v>247</v>
      </c>
      <c r="G7944" s="7" t="s">
        <v>1086</v>
      </c>
      <c r="H7944" s="7" t="s">
        <v>1041</v>
      </c>
      <c r="I7944" s="6" t="s">
        <v>12</v>
      </c>
      <c r="J7944" s="1"/>
      <c r="K7944" s="1"/>
      <c r="L7944" s="1"/>
      <c r="M7944" s="1">
        <v>19039</v>
      </c>
      <c r="N7944" s="1">
        <v>0</v>
      </c>
      <c r="O7944" s="1">
        <v>0</v>
      </c>
      <c r="P7944" s="1"/>
      <c r="Q7944" s="12"/>
      <c r="R7944" s="29">
        <f t="shared" si="376"/>
        <v>0</v>
      </c>
      <c r="S7944" t="str">
        <f t="shared" si="377"/>
        <v>OK</v>
      </c>
      <c r="T7944" s="10">
        <f>IFERROR(VLOOKUP(A7944,[1]!Tabla1[[#All],[Material]:[venta nueva]],38,FALSE),0)</f>
        <v>0</v>
      </c>
    </row>
    <row r="7945" spans="1:20" hidden="1" x14ac:dyDescent="0.35">
      <c r="A7945">
        <f t="shared" si="378"/>
        <v>1020662</v>
      </c>
      <c r="B7945" s="6" t="s">
        <v>1447</v>
      </c>
      <c r="C7945" s="7" t="s">
        <v>553</v>
      </c>
      <c r="D7945" s="7" t="s">
        <v>1095</v>
      </c>
      <c r="E7945" s="7" t="s">
        <v>47</v>
      </c>
      <c r="F7945" s="7" t="s">
        <v>48</v>
      </c>
      <c r="G7945" s="7" t="s">
        <v>1076</v>
      </c>
      <c r="H7945" s="7" t="s">
        <v>1004</v>
      </c>
      <c r="I7945" s="6" t="s">
        <v>16</v>
      </c>
      <c r="J7945" s="1">
        <v>0</v>
      </c>
      <c r="K7945" s="1">
        <v>13500</v>
      </c>
      <c r="L7945" s="1">
        <v>13500</v>
      </c>
      <c r="M7945" s="1">
        <v>0</v>
      </c>
      <c r="N7945" s="1">
        <v>9703</v>
      </c>
      <c r="O7945" s="1">
        <v>13500</v>
      </c>
      <c r="P7945" s="1"/>
      <c r="Q7945" s="12"/>
      <c r="R7945" s="29">
        <f t="shared" si="376"/>
        <v>13500</v>
      </c>
      <c r="S7945" t="str">
        <f t="shared" si="377"/>
        <v>Sobre ingreso</v>
      </c>
      <c r="T7945" s="10">
        <f>IFERROR(VLOOKUP(A7945,[1]!Tabla1[[#All],[Material]:[venta nueva]],38,FALSE),0)</f>
        <v>0</v>
      </c>
    </row>
    <row r="7946" spans="1:20" hidden="1" x14ac:dyDescent="0.35">
      <c r="A7946">
        <f t="shared" si="378"/>
        <v>1020664</v>
      </c>
      <c r="B7946" s="6" t="s">
        <v>1447</v>
      </c>
      <c r="C7946" s="7" t="s">
        <v>553</v>
      </c>
      <c r="D7946" s="7" t="s">
        <v>1095</v>
      </c>
      <c r="E7946" s="7" t="s">
        <v>49</v>
      </c>
      <c r="F7946" s="7" t="s">
        <v>50</v>
      </c>
      <c r="G7946" s="7" t="s">
        <v>1076</v>
      </c>
      <c r="H7946" s="7" t="s">
        <v>1004</v>
      </c>
      <c r="I7946" s="6" t="s">
        <v>16</v>
      </c>
      <c r="J7946" s="1">
        <v>0</v>
      </c>
      <c r="K7946" s="1">
        <v>4500</v>
      </c>
      <c r="L7946" s="1">
        <v>4500</v>
      </c>
      <c r="M7946" s="1">
        <v>0</v>
      </c>
      <c r="N7946" s="1">
        <v>3308</v>
      </c>
      <c r="O7946" s="1">
        <v>4500</v>
      </c>
      <c r="P7946" s="1"/>
      <c r="Q7946" s="12"/>
      <c r="R7946" s="29">
        <f t="shared" si="376"/>
        <v>4500</v>
      </c>
      <c r="S7946" t="str">
        <f t="shared" si="377"/>
        <v>Sobre ingreso</v>
      </c>
      <c r="T7946" s="10">
        <f>IFERROR(VLOOKUP(A7946,[1]!Tabla1[[#All],[Material]:[venta nueva]],38,FALSE),0)</f>
        <v>0</v>
      </c>
    </row>
    <row r="7947" spans="1:20" hidden="1" x14ac:dyDescent="0.35">
      <c r="A7947">
        <f t="shared" si="378"/>
        <v>1020665</v>
      </c>
      <c r="B7947" s="6" t="s">
        <v>1447</v>
      </c>
      <c r="C7947" s="7" t="s">
        <v>553</v>
      </c>
      <c r="D7947" s="7" t="s">
        <v>1095</v>
      </c>
      <c r="E7947" s="7" t="s">
        <v>51</v>
      </c>
      <c r="F7947" s="7" t="s">
        <v>52</v>
      </c>
      <c r="G7947" s="7" t="s">
        <v>1076</v>
      </c>
      <c r="H7947" s="7" t="s">
        <v>1004</v>
      </c>
      <c r="I7947" s="6" t="s">
        <v>16</v>
      </c>
      <c r="J7947" s="1">
        <v>0</v>
      </c>
      <c r="K7947" s="1">
        <v>9000</v>
      </c>
      <c r="L7947" s="1">
        <v>9000</v>
      </c>
      <c r="M7947" s="1">
        <v>0</v>
      </c>
      <c r="N7947" s="1">
        <v>13118</v>
      </c>
      <c r="O7947" s="1">
        <v>9000</v>
      </c>
      <c r="P7947" s="1"/>
      <c r="Q7947" s="12"/>
      <c r="R7947" s="29">
        <f t="shared" si="376"/>
        <v>9000</v>
      </c>
      <c r="S7947" t="str">
        <f t="shared" si="377"/>
        <v>Sobre ingreso</v>
      </c>
      <c r="T7947" s="10">
        <f>IFERROR(VLOOKUP(A7947,[1]!Tabla1[[#All],[Material]:[venta nueva]],38,FALSE),0)</f>
        <v>0</v>
      </c>
    </row>
    <row r="7948" spans="1:20" hidden="1" x14ac:dyDescent="0.35">
      <c r="A7948">
        <f t="shared" si="378"/>
        <v>1020678</v>
      </c>
      <c r="B7948" s="6" t="s">
        <v>1447</v>
      </c>
      <c r="C7948" s="7" t="s">
        <v>553</v>
      </c>
      <c r="D7948" s="7" t="s">
        <v>1095</v>
      </c>
      <c r="E7948" s="7" t="s">
        <v>53</v>
      </c>
      <c r="F7948" s="7" t="s">
        <v>54</v>
      </c>
      <c r="G7948" s="7" t="s">
        <v>1075</v>
      </c>
      <c r="H7948" s="7" t="s">
        <v>1002</v>
      </c>
      <c r="I7948" s="6" t="s">
        <v>16</v>
      </c>
      <c r="J7948" s="1">
        <v>0</v>
      </c>
      <c r="K7948" s="1">
        <v>900</v>
      </c>
      <c r="L7948" s="1">
        <v>900</v>
      </c>
      <c r="M7948" s="1">
        <v>311</v>
      </c>
      <c r="N7948" s="1">
        <v>0</v>
      </c>
      <c r="O7948" s="1">
        <v>450</v>
      </c>
      <c r="P7948" s="1"/>
      <c r="Q7948" s="12"/>
      <c r="R7948" s="29">
        <f t="shared" si="376"/>
        <v>450</v>
      </c>
      <c r="S7948" t="str">
        <f t="shared" si="377"/>
        <v>Sobre ingreso</v>
      </c>
      <c r="T7948" s="10">
        <f>IFERROR(VLOOKUP(A7948,[1]!Tabla1[[#All],[Material]:[venta nueva]],38,FALSE),0)</f>
        <v>0</v>
      </c>
    </row>
    <row r="7949" spans="1:20" hidden="1" x14ac:dyDescent="0.35">
      <c r="A7949">
        <f t="shared" si="378"/>
        <v>1020681</v>
      </c>
      <c r="B7949" s="6" t="s">
        <v>1447</v>
      </c>
      <c r="C7949" s="7" t="s">
        <v>553</v>
      </c>
      <c r="D7949" s="7" t="s">
        <v>1095</v>
      </c>
      <c r="E7949" s="7" t="s">
        <v>55</v>
      </c>
      <c r="F7949" s="7" t="s">
        <v>56</v>
      </c>
      <c r="G7949" s="7" t="s">
        <v>1075</v>
      </c>
      <c r="H7949" s="7" t="s">
        <v>1003</v>
      </c>
      <c r="I7949" s="6" t="s">
        <v>16</v>
      </c>
      <c r="J7949" s="1">
        <v>0</v>
      </c>
      <c r="K7949" s="1">
        <v>9000</v>
      </c>
      <c r="L7949" s="1">
        <v>9000</v>
      </c>
      <c r="M7949" s="1">
        <v>0</v>
      </c>
      <c r="N7949" s="1">
        <v>8606</v>
      </c>
      <c r="O7949" s="1">
        <v>9000</v>
      </c>
      <c r="P7949" s="1"/>
      <c r="Q7949" s="12"/>
      <c r="R7949" s="29">
        <f t="shared" si="376"/>
        <v>9000</v>
      </c>
      <c r="S7949" t="str">
        <f t="shared" si="377"/>
        <v>Sobre ingreso</v>
      </c>
      <c r="T7949" s="10">
        <f>IFERROR(VLOOKUP(A7949,[1]!Tabla1[[#All],[Material]:[venta nueva]],38,FALSE),0)</f>
        <v>0</v>
      </c>
    </row>
    <row r="7950" spans="1:20" hidden="1" x14ac:dyDescent="0.35">
      <c r="A7950">
        <f t="shared" si="378"/>
        <v>1020704</v>
      </c>
      <c r="B7950" s="6" t="s">
        <v>1447</v>
      </c>
      <c r="C7950" s="7" t="s">
        <v>553</v>
      </c>
      <c r="D7950" s="7" t="s">
        <v>1095</v>
      </c>
      <c r="E7950" s="7" t="s">
        <v>57</v>
      </c>
      <c r="F7950" s="7" t="s">
        <v>58</v>
      </c>
      <c r="G7950" s="7" t="s">
        <v>985</v>
      </c>
      <c r="H7950" s="7" t="s">
        <v>1012</v>
      </c>
      <c r="I7950" s="6" t="s">
        <v>16</v>
      </c>
      <c r="J7950" s="1">
        <v>0</v>
      </c>
      <c r="K7950" s="1">
        <v>900</v>
      </c>
      <c r="L7950" s="1">
        <v>900</v>
      </c>
      <c r="M7950" s="1">
        <v>0</v>
      </c>
      <c r="N7950" s="1">
        <v>1769</v>
      </c>
      <c r="O7950" s="1">
        <v>900</v>
      </c>
      <c r="P7950" s="1"/>
      <c r="Q7950" s="12"/>
      <c r="R7950" s="29">
        <f t="shared" si="376"/>
        <v>900</v>
      </c>
      <c r="S7950" t="str">
        <f t="shared" si="377"/>
        <v>Sobre ingreso</v>
      </c>
      <c r="T7950" s="10">
        <f>IFERROR(VLOOKUP(A7950,[1]!Tabla1[[#All],[Material]:[venta nueva]],38,FALSE),0)</f>
        <v>0</v>
      </c>
    </row>
    <row r="7951" spans="1:20" hidden="1" x14ac:dyDescent="0.35">
      <c r="A7951">
        <f t="shared" si="378"/>
        <v>1020715</v>
      </c>
      <c r="B7951" s="6" t="s">
        <v>1447</v>
      </c>
      <c r="C7951" s="7" t="s">
        <v>553</v>
      </c>
      <c r="D7951" s="7" t="s">
        <v>1095</v>
      </c>
      <c r="E7951" s="7" t="s">
        <v>59</v>
      </c>
      <c r="F7951" s="7" t="s">
        <v>60</v>
      </c>
      <c r="G7951" s="7" t="s">
        <v>1082</v>
      </c>
      <c r="H7951" s="7" t="s">
        <v>1014</v>
      </c>
      <c r="I7951" s="6" t="s">
        <v>16</v>
      </c>
      <c r="J7951" s="1">
        <v>0</v>
      </c>
      <c r="K7951" s="1">
        <v>1800</v>
      </c>
      <c r="L7951" s="1">
        <v>1800</v>
      </c>
      <c r="M7951" s="1">
        <v>0</v>
      </c>
      <c r="N7951" s="1">
        <v>2021</v>
      </c>
      <c r="O7951" s="1">
        <v>1800</v>
      </c>
      <c r="P7951" s="1"/>
      <c r="Q7951" s="12"/>
      <c r="R7951" s="29">
        <f t="shared" si="376"/>
        <v>1800</v>
      </c>
      <c r="S7951" t="str">
        <f t="shared" si="377"/>
        <v>Sobre ingreso</v>
      </c>
      <c r="T7951" s="10">
        <f>IFERROR(VLOOKUP(A7951,[1]!Tabla1[[#All],[Material]:[venta nueva]],38,FALSE),0)</f>
        <v>0</v>
      </c>
    </row>
    <row r="7952" spans="1:20" hidden="1" x14ac:dyDescent="0.35">
      <c r="A7952">
        <f t="shared" si="378"/>
        <v>1020731</v>
      </c>
      <c r="B7952" s="6" t="s">
        <v>1447</v>
      </c>
      <c r="C7952" s="7" t="s">
        <v>553</v>
      </c>
      <c r="D7952" s="7" t="s">
        <v>1095</v>
      </c>
      <c r="E7952" s="7" t="s">
        <v>61</v>
      </c>
      <c r="F7952" s="7" t="s">
        <v>62</v>
      </c>
      <c r="G7952" s="7" t="s">
        <v>1082</v>
      </c>
      <c r="H7952" s="7" t="s">
        <v>1013</v>
      </c>
      <c r="I7952" s="6" t="s">
        <v>16</v>
      </c>
      <c r="J7952" s="1">
        <v>0</v>
      </c>
      <c r="K7952" s="1">
        <v>18000</v>
      </c>
      <c r="L7952" s="1">
        <v>18000</v>
      </c>
      <c r="M7952" s="1">
        <v>-35070</v>
      </c>
      <c r="N7952" s="1">
        <v>20000</v>
      </c>
      <c r="O7952" s="1">
        <v>18000</v>
      </c>
      <c r="P7952" s="1"/>
      <c r="Q7952" s="12"/>
      <c r="R7952" s="29">
        <f t="shared" si="376"/>
        <v>18000</v>
      </c>
      <c r="S7952" t="str">
        <f t="shared" si="377"/>
        <v>Sobre ingreso</v>
      </c>
      <c r="T7952" s="10">
        <f>IFERROR(VLOOKUP(A7952,[1]!Tabla1[[#All],[Material]:[venta nueva]],38,FALSE),0)</f>
        <v>0</v>
      </c>
    </row>
    <row r="7953" spans="1:20" hidden="1" x14ac:dyDescent="0.35">
      <c r="A7953">
        <f t="shared" si="378"/>
        <v>1020758</v>
      </c>
      <c r="B7953" s="6" t="s">
        <v>1447</v>
      </c>
      <c r="C7953" s="7" t="s">
        <v>553</v>
      </c>
      <c r="D7953" s="7" t="s">
        <v>1095</v>
      </c>
      <c r="E7953" s="7" t="s">
        <v>63</v>
      </c>
      <c r="F7953" s="7" t="s">
        <v>64</v>
      </c>
      <c r="G7953" s="7" t="s">
        <v>1075</v>
      </c>
      <c r="H7953" s="7" t="s">
        <v>1011</v>
      </c>
      <c r="I7953" s="6" t="s">
        <v>16</v>
      </c>
      <c r="J7953" s="1">
        <v>0</v>
      </c>
      <c r="K7953" s="1">
        <v>9000</v>
      </c>
      <c r="L7953" s="1">
        <v>9000</v>
      </c>
      <c r="M7953" s="1">
        <v>0</v>
      </c>
      <c r="N7953" s="1">
        <v>5343</v>
      </c>
      <c r="O7953" s="1">
        <v>4500</v>
      </c>
      <c r="P7953" s="1"/>
      <c r="Q7953" s="12"/>
      <c r="R7953" s="29">
        <f t="shared" si="376"/>
        <v>4500</v>
      </c>
      <c r="S7953" t="str">
        <f t="shared" si="377"/>
        <v>Sobre ingreso</v>
      </c>
      <c r="T7953" s="10">
        <f>IFERROR(VLOOKUP(A7953,[1]!Tabla1[[#All],[Material]:[venta nueva]],38,FALSE),0)</f>
        <v>0</v>
      </c>
    </row>
    <row r="7954" spans="1:20" hidden="1" x14ac:dyDescent="0.35">
      <c r="A7954">
        <f t="shared" si="378"/>
        <v>1020774</v>
      </c>
      <c r="B7954" s="6" t="s">
        <v>1447</v>
      </c>
      <c r="C7954" s="7" t="s">
        <v>553</v>
      </c>
      <c r="D7954" s="7" t="s">
        <v>1095</v>
      </c>
      <c r="E7954" s="7" t="s">
        <v>65</v>
      </c>
      <c r="F7954" s="7" t="s">
        <v>66</v>
      </c>
      <c r="G7954" s="7" t="s">
        <v>1083</v>
      </c>
      <c r="H7954" s="7" t="s">
        <v>1015</v>
      </c>
      <c r="I7954" s="6" t="s">
        <v>16</v>
      </c>
      <c r="J7954" s="1">
        <v>0</v>
      </c>
      <c r="K7954" s="1">
        <v>9000</v>
      </c>
      <c r="L7954" s="1">
        <v>9000</v>
      </c>
      <c r="M7954" s="1">
        <v>0</v>
      </c>
      <c r="N7954" s="1">
        <v>10122</v>
      </c>
      <c r="O7954" s="1">
        <v>9000</v>
      </c>
      <c r="P7954" s="1"/>
      <c r="Q7954" s="12"/>
      <c r="R7954" s="29">
        <f t="shared" si="376"/>
        <v>9000</v>
      </c>
      <c r="S7954" t="str">
        <f t="shared" si="377"/>
        <v>Sobre ingreso</v>
      </c>
      <c r="T7954" s="10">
        <f>IFERROR(VLOOKUP(A7954,[1]!Tabla1[[#All],[Material]:[venta nueva]],38,FALSE),0)</f>
        <v>0</v>
      </c>
    </row>
    <row r="7955" spans="1:20" hidden="1" x14ac:dyDescent="0.35">
      <c r="A7955">
        <f t="shared" si="378"/>
        <v>1020802</v>
      </c>
      <c r="B7955" s="6" t="s">
        <v>1447</v>
      </c>
      <c r="C7955" s="7" t="s">
        <v>553</v>
      </c>
      <c r="D7955" s="7" t="s">
        <v>1095</v>
      </c>
      <c r="E7955" s="7" t="s">
        <v>67</v>
      </c>
      <c r="F7955" s="7" t="s">
        <v>68</v>
      </c>
      <c r="G7955" s="7" t="s">
        <v>1082</v>
      </c>
      <c r="H7955" s="7" t="s">
        <v>1013</v>
      </c>
      <c r="I7955" s="6" t="s">
        <v>16</v>
      </c>
      <c r="J7955" s="1">
        <v>0</v>
      </c>
      <c r="K7955" s="1">
        <v>45000</v>
      </c>
      <c r="L7955" s="1">
        <v>45000</v>
      </c>
      <c r="M7955" s="1">
        <v>0</v>
      </c>
      <c r="N7955" s="1">
        <v>43997</v>
      </c>
      <c r="O7955" s="1">
        <v>45000</v>
      </c>
      <c r="P7955" s="1"/>
      <c r="Q7955" s="12"/>
      <c r="R7955" s="29">
        <f t="shared" si="376"/>
        <v>45000</v>
      </c>
      <c r="S7955" t="str">
        <f t="shared" si="377"/>
        <v>Sobre ingreso</v>
      </c>
      <c r="T7955" s="10">
        <f>IFERROR(VLOOKUP(A7955,[1]!Tabla1[[#All],[Material]:[venta nueva]],38,FALSE),0)</f>
        <v>0</v>
      </c>
    </row>
    <row r="7956" spans="1:20" hidden="1" x14ac:dyDescent="0.35">
      <c r="A7956">
        <f t="shared" si="378"/>
        <v>1020810</v>
      </c>
      <c r="B7956" s="6" t="s">
        <v>1447</v>
      </c>
      <c r="C7956" s="7" t="s">
        <v>553</v>
      </c>
      <c r="D7956" s="7" t="s">
        <v>1095</v>
      </c>
      <c r="E7956" s="7" t="s">
        <v>69</v>
      </c>
      <c r="F7956" s="7" t="s">
        <v>70</v>
      </c>
      <c r="G7956" s="7" t="s">
        <v>1069</v>
      </c>
      <c r="H7956" s="7" t="s">
        <v>1016</v>
      </c>
      <c r="I7956" s="6" t="s">
        <v>16</v>
      </c>
      <c r="J7956" s="1">
        <v>0</v>
      </c>
      <c r="K7956" s="1">
        <v>7200</v>
      </c>
      <c r="L7956" s="1">
        <v>7200</v>
      </c>
      <c r="M7956" s="1">
        <v>-3114</v>
      </c>
      <c r="N7956" s="1">
        <v>5000</v>
      </c>
      <c r="O7956" s="1">
        <v>5000</v>
      </c>
      <c r="P7956" s="1"/>
      <c r="Q7956" s="12"/>
      <c r="R7956" s="29">
        <f t="shared" si="376"/>
        <v>5000</v>
      </c>
      <c r="S7956" t="str">
        <f t="shared" si="377"/>
        <v>Sobre ingreso</v>
      </c>
      <c r="T7956" s="10">
        <f>IFERROR(VLOOKUP(A7956,[1]!Tabla1[[#All],[Material]:[venta nueva]],38,FALSE),0)</f>
        <v>0</v>
      </c>
    </row>
    <row r="7957" spans="1:20" hidden="1" x14ac:dyDescent="0.35">
      <c r="A7957">
        <f t="shared" si="378"/>
        <v>1020848</v>
      </c>
      <c r="B7957" s="6" t="s">
        <v>1447</v>
      </c>
      <c r="C7957" s="7" t="s">
        <v>553</v>
      </c>
      <c r="D7957" s="7" t="s">
        <v>1095</v>
      </c>
      <c r="E7957" s="7" t="s">
        <v>75</v>
      </c>
      <c r="F7957" s="7" t="s">
        <v>76</v>
      </c>
      <c r="G7957" s="7" t="s">
        <v>1075</v>
      </c>
      <c r="H7957" s="7" t="s">
        <v>1002</v>
      </c>
      <c r="I7957" s="6" t="s">
        <v>11</v>
      </c>
      <c r="J7957" s="1">
        <v>0</v>
      </c>
      <c r="K7957" s="1">
        <v>192000</v>
      </c>
      <c r="L7957" s="1">
        <v>192000</v>
      </c>
      <c r="M7957" s="1">
        <v>-2111</v>
      </c>
      <c r="N7957" s="1">
        <v>216000</v>
      </c>
      <c r="O7957" s="1">
        <v>216000</v>
      </c>
      <c r="P7957" s="1">
        <v>72000</v>
      </c>
      <c r="Q7957" s="12"/>
      <c r="R7957" s="29">
        <f t="shared" si="376"/>
        <v>144000</v>
      </c>
      <c r="S7957" t="str">
        <f t="shared" si="377"/>
        <v>Sobre ingreso</v>
      </c>
      <c r="T7957" s="10">
        <f>IFERROR(VLOOKUP(A7957,[1]!Tabla1[[#All],[Material]:[venta nueva]],38,FALSE),0)</f>
        <v>0</v>
      </c>
    </row>
    <row r="7958" spans="1:20" hidden="1" x14ac:dyDescent="0.35">
      <c r="A7958">
        <f t="shared" si="378"/>
        <v>1020860</v>
      </c>
      <c r="B7958" s="6" t="s">
        <v>1447</v>
      </c>
      <c r="C7958" s="7" t="s">
        <v>553</v>
      </c>
      <c r="D7958" s="7" t="s">
        <v>1095</v>
      </c>
      <c r="E7958" s="7" t="s">
        <v>79</v>
      </c>
      <c r="F7958" s="7" t="s">
        <v>80</v>
      </c>
      <c r="G7958" s="7" t="s">
        <v>1075</v>
      </c>
      <c r="H7958" s="7" t="s">
        <v>1011</v>
      </c>
      <c r="I7958" s="6" t="s">
        <v>12</v>
      </c>
      <c r="J7958" s="1"/>
      <c r="K7958" s="1"/>
      <c r="L7958" s="1"/>
      <c r="M7958" s="1">
        <v>0</v>
      </c>
      <c r="N7958" s="1">
        <v>116527</v>
      </c>
      <c r="O7958" s="1">
        <v>57474</v>
      </c>
      <c r="P7958" s="1"/>
      <c r="Q7958" s="12"/>
      <c r="R7958" s="29">
        <f t="shared" si="376"/>
        <v>57474</v>
      </c>
      <c r="S7958" t="str">
        <f t="shared" si="377"/>
        <v>Sobre ingreso</v>
      </c>
      <c r="T7958" s="10">
        <f>IFERROR(VLOOKUP(A7958,[1]!Tabla1[[#All],[Material]:[venta nueva]],38,FALSE),0)</f>
        <v>0</v>
      </c>
    </row>
    <row r="7959" spans="1:20" hidden="1" x14ac:dyDescent="0.35">
      <c r="A7959">
        <f t="shared" si="378"/>
        <v>1020861</v>
      </c>
      <c r="B7959" s="6" t="s">
        <v>1447</v>
      </c>
      <c r="C7959" s="7" t="s">
        <v>553</v>
      </c>
      <c r="D7959" s="7" t="s">
        <v>1095</v>
      </c>
      <c r="E7959" s="7" t="s">
        <v>81</v>
      </c>
      <c r="F7959" s="7" t="s">
        <v>82</v>
      </c>
      <c r="G7959" s="7" t="s">
        <v>1075</v>
      </c>
      <c r="H7959" s="7" t="s">
        <v>1011</v>
      </c>
      <c r="I7959" s="6" t="s">
        <v>12</v>
      </c>
      <c r="J7959" s="1">
        <v>0</v>
      </c>
      <c r="K7959" s="1">
        <v>110000</v>
      </c>
      <c r="L7959" s="1">
        <v>110000</v>
      </c>
      <c r="M7959" s="1">
        <v>0</v>
      </c>
      <c r="N7959" s="1">
        <v>183408</v>
      </c>
      <c r="O7959" s="1">
        <v>110000</v>
      </c>
      <c r="P7959" s="1"/>
      <c r="Q7959" s="12"/>
      <c r="R7959" s="29">
        <f t="shared" si="376"/>
        <v>110000</v>
      </c>
      <c r="S7959" t="str">
        <f t="shared" si="377"/>
        <v>Sobre ingreso</v>
      </c>
      <c r="T7959" s="10">
        <f>IFERROR(VLOOKUP(A7959,[1]!Tabla1[[#All],[Material]:[venta nueva]],38,FALSE),0)</f>
        <v>0</v>
      </c>
    </row>
    <row r="7960" spans="1:20" hidden="1" x14ac:dyDescent="0.35">
      <c r="A7960">
        <f t="shared" si="378"/>
        <v>1020869</v>
      </c>
      <c r="B7960" s="6" t="s">
        <v>1447</v>
      </c>
      <c r="C7960" s="7" t="s">
        <v>553</v>
      </c>
      <c r="D7960" s="7" t="s">
        <v>1095</v>
      </c>
      <c r="E7960" s="7" t="s">
        <v>491</v>
      </c>
      <c r="F7960" s="7" t="s">
        <v>492</v>
      </c>
      <c r="G7960" s="7" t="s">
        <v>1085</v>
      </c>
      <c r="H7960" s="7" t="s">
        <v>1019</v>
      </c>
      <c r="I7960" s="6" t="s">
        <v>11</v>
      </c>
      <c r="J7960" s="1">
        <v>0</v>
      </c>
      <c r="K7960" s="1">
        <v>24000</v>
      </c>
      <c r="L7960" s="1">
        <v>24000</v>
      </c>
      <c r="M7960" s="1">
        <v>0</v>
      </c>
      <c r="N7960" s="1">
        <v>17883</v>
      </c>
      <c r="O7960" s="1">
        <v>24000</v>
      </c>
      <c r="P7960" s="1"/>
      <c r="Q7960" s="12"/>
      <c r="R7960" s="29">
        <f t="shared" si="376"/>
        <v>24000</v>
      </c>
      <c r="S7960" t="str">
        <f t="shared" si="377"/>
        <v>Sobre ingreso</v>
      </c>
      <c r="T7960" s="10">
        <f>IFERROR(VLOOKUP(A7960,[1]!Tabla1[[#All],[Material]:[venta nueva]],38,FALSE),0)</f>
        <v>0</v>
      </c>
    </row>
    <row r="7961" spans="1:20" hidden="1" x14ac:dyDescent="0.35">
      <c r="A7961">
        <f t="shared" si="378"/>
        <v>1020886</v>
      </c>
      <c r="B7961" s="6" t="s">
        <v>1447</v>
      </c>
      <c r="C7961" s="7" t="s">
        <v>553</v>
      </c>
      <c r="D7961" s="7" t="s">
        <v>1095</v>
      </c>
      <c r="E7961" s="7" t="s">
        <v>83</v>
      </c>
      <c r="F7961" s="7" t="s">
        <v>84</v>
      </c>
      <c r="G7961" s="7" t="s">
        <v>1082</v>
      </c>
      <c r="H7961" s="7" t="s">
        <v>1013</v>
      </c>
      <c r="I7961" s="6" t="s">
        <v>11</v>
      </c>
      <c r="J7961" s="1">
        <v>0</v>
      </c>
      <c r="K7961" s="1">
        <v>24000</v>
      </c>
      <c r="L7961" s="1">
        <v>24000</v>
      </c>
      <c r="M7961" s="1">
        <v>0</v>
      </c>
      <c r="N7961" s="1">
        <v>27154</v>
      </c>
      <c r="O7961" s="1">
        <v>24000</v>
      </c>
      <c r="P7961" s="1"/>
      <c r="Q7961" s="12"/>
      <c r="R7961" s="29">
        <f t="shared" si="376"/>
        <v>24000</v>
      </c>
      <c r="S7961" t="str">
        <f t="shared" si="377"/>
        <v>Sobre ingreso</v>
      </c>
      <c r="T7961" s="10">
        <f>IFERROR(VLOOKUP(A7961,[1]!Tabla1[[#All],[Material]:[venta nueva]],38,FALSE),0)</f>
        <v>0</v>
      </c>
    </row>
    <row r="7962" spans="1:20" hidden="1" x14ac:dyDescent="0.35">
      <c r="A7962">
        <f t="shared" si="378"/>
        <v>1020904</v>
      </c>
      <c r="B7962" s="6" t="s">
        <v>1447</v>
      </c>
      <c r="C7962" s="7" t="s">
        <v>553</v>
      </c>
      <c r="D7962" s="7" t="s">
        <v>1095</v>
      </c>
      <c r="E7962" s="7" t="s">
        <v>85</v>
      </c>
      <c r="F7962" s="7" t="s">
        <v>86</v>
      </c>
      <c r="G7962" s="7" t="s">
        <v>1082</v>
      </c>
      <c r="H7962" s="7" t="s">
        <v>1014</v>
      </c>
      <c r="I7962" s="6" t="s">
        <v>12</v>
      </c>
      <c r="J7962" s="1"/>
      <c r="K7962" s="1"/>
      <c r="L7962" s="1"/>
      <c r="M7962" s="1">
        <v>-31161</v>
      </c>
      <c r="N7962" s="1">
        <v>30056</v>
      </c>
      <c r="O7962" s="1">
        <v>9371</v>
      </c>
      <c r="P7962" s="1"/>
      <c r="Q7962" s="12"/>
      <c r="R7962" s="29">
        <f t="shared" si="376"/>
        <v>9371</v>
      </c>
      <c r="S7962" t="str">
        <f t="shared" si="377"/>
        <v>Sobre ingreso</v>
      </c>
      <c r="T7962" s="10">
        <f>IFERROR(VLOOKUP(A7962,[1]!Tabla1[[#All],[Material]:[venta nueva]],38,FALSE),0)</f>
        <v>0</v>
      </c>
    </row>
    <row r="7963" spans="1:20" hidden="1" x14ac:dyDescent="0.35">
      <c r="A7963">
        <f t="shared" si="378"/>
        <v>1020905</v>
      </c>
      <c r="B7963" s="6" t="s">
        <v>1447</v>
      </c>
      <c r="C7963" s="7" t="s">
        <v>553</v>
      </c>
      <c r="D7963" s="7" t="s">
        <v>1095</v>
      </c>
      <c r="E7963" s="7" t="s">
        <v>87</v>
      </c>
      <c r="F7963" s="7" t="s">
        <v>88</v>
      </c>
      <c r="G7963" s="7" t="s">
        <v>1082</v>
      </c>
      <c r="H7963" s="7" t="s">
        <v>1014</v>
      </c>
      <c r="I7963" s="6" t="s">
        <v>12</v>
      </c>
      <c r="J7963" s="1"/>
      <c r="K7963" s="1"/>
      <c r="L7963" s="1"/>
      <c r="M7963" s="1">
        <v>-34975</v>
      </c>
      <c r="N7963" s="1">
        <v>8517</v>
      </c>
      <c r="O7963" s="1">
        <v>8517</v>
      </c>
      <c r="P7963" s="1"/>
      <c r="Q7963" s="12"/>
      <c r="R7963" s="29">
        <f t="shared" si="376"/>
        <v>8517</v>
      </c>
      <c r="S7963" t="str">
        <f t="shared" si="377"/>
        <v>Sobre ingreso</v>
      </c>
      <c r="T7963" s="10">
        <f>IFERROR(VLOOKUP(A7963,[1]!Tabla1[[#All],[Material]:[venta nueva]],38,FALSE),0)</f>
        <v>0</v>
      </c>
    </row>
    <row r="7964" spans="1:20" hidden="1" x14ac:dyDescent="0.35">
      <c r="A7964">
        <f t="shared" si="378"/>
        <v>1020914</v>
      </c>
      <c r="B7964" s="6" t="s">
        <v>1447</v>
      </c>
      <c r="C7964" s="7" t="s">
        <v>553</v>
      </c>
      <c r="D7964" s="7" t="s">
        <v>1095</v>
      </c>
      <c r="E7964" s="7" t="s">
        <v>89</v>
      </c>
      <c r="F7964" s="7" t="s">
        <v>90</v>
      </c>
      <c r="G7964" s="7" t="s">
        <v>1082</v>
      </c>
      <c r="H7964" s="7" t="s">
        <v>1014</v>
      </c>
      <c r="I7964" s="6" t="s">
        <v>16</v>
      </c>
      <c r="J7964" s="1">
        <v>0</v>
      </c>
      <c r="K7964" s="1">
        <v>11658</v>
      </c>
      <c r="L7964" s="1">
        <v>11658</v>
      </c>
      <c r="M7964" s="1">
        <v>0</v>
      </c>
      <c r="N7964" s="1">
        <v>12325</v>
      </c>
      <c r="O7964" s="1">
        <v>0</v>
      </c>
      <c r="P7964" s="1"/>
      <c r="Q7964" s="12"/>
      <c r="R7964" s="29">
        <f t="shared" si="376"/>
        <v>0</v>
      </c>
      <c r="S7964" t="str">
        <f t="shared" si="377"/>
        <v>OK</v>
      </c>
      <c r="T7964" s="10">
        <f>IFERROR(VLOOKUP(A7964,[1]!Tabla1[[#All],[Material]:[venta nueva]],38,FALSE),0)</f>
        <v>0</v>
      </c>
    </row>
    <row r="7965" spans="1:20" hidden="1" x14ac:dyDescent="0.35">
      <c r="A7965">
        <f t="shared" si="378"/>
        <v>1020915</v>
      </c>
      <c r="B7965" s="6" t="s">
        <v>1447</v>
      </c>
      <c r="C7965" s="7" t="s">
        <v>553</v>
      </c>
      <c r="D7965" s="7" t="s">
        <v>1095</v>
      </c>
      <c r="E7965" s="7" t="s">
        <v>91</v>
      </c>
      <c r="F7965" s="7" t="s">
        <v>92</v>
      </c>
      <c r="G7965" s="7" t="s">
        <v>1076</v>
      </c>
      <c r="H7965" s="7" t="s">
        <v>1020</v>
      </c>
      <c r="I7965" s="6" t="s">
        <v>11</v>
      </c>
      <c r="J7965" s="1"/>
      <c r="K7965" s="1"/>
      <c r="L7965" s="1"/>
      <c r="M7965" s="1">
        <v>562</v>
      </c>
      <c r="N7965" s="1">
        <v>0</v>
      </c>
      <c r="O7965" s="1">
        <v>0</v>
      </c>
      <c r="P7965" s="1"/>
      <c r="Q7965" s="12"/>
      <c r="R7965" s="29">
        <f t="shared" si="376"/>
        <v>0</v>
      </c>
      <c r="S7965" t="str">
        <f t="shared" si="377"/>
        <v>OK</v>
      </c>
      <c r="T7965" s="10">
        <f>IFERROR(VLOOKUP(A7965,[1]!Tabla1[[#All],[Material]:[venta nueva]],38,FALSE),0)</f>
        <v>0</v>
      </c>
    </row>
    <row r="7966" spans="1:20" hidden="1" x14ac:dyDescent="0.35">
      <c r="A7966">
        <f t="shared" si="378"/>
        <v>1020921</v>
      </c>
      <c r="B7966" s="6" t="s">
        <v>1447</v>
      </c>
      <c r="C7966" s="7" t="s">
        <v>553</v>
      </c>
      <c r="D7966" s="7" t="s">
        <v>1095</v>
      </c>
      <c r="E7966" s="7" t="s">
        <v>1255</v>
      </c>
      <c r="F7966" s="7" t="s">
        <v>1199</v>
      </c>
      <c r="G7966" s="7" t="s">
        <v>1076</v>
      </c>
      <c r="H7966" s="7" t="s">
        <v>1020</v>
      </c>
      <c r="I7966" s="6" t="s">
        <v>11</v>
      </c>
      <c r="J7966" s="1">
        <v>0</v>
      </c>
      <c r="K7966" s="1">
        <v>96000</v>
      </c>
      <c r="L7966" s="1">
        <v>96000</v>
      </c>
      <c r="M7966" s="1"/>
      <c r="N7966" s="1"/>
      <c r="O7966" s="1"/>
      <c r="P7966" s="1"/>
      <c r="Q7966" s="12"/>
      <c r="R7966" s="29">
        <f t="shared" si="376"/>
        <v>0</v>
      </c>
      <c r="S7966" t="str">
        <f t="shared" si="377"/>
        <v>OK</v>
      </c>
      <c r="T7966" s="10">
        <f>IFERROR(VLOOKUP(A7966,[1]!Tabla1[[#All],[Material]:[venta nueva]],38,FALSE),0)</f>
        <v>0</v>
      </c>
    </row>
    <row r="7967" spans="1:20" hidden="1" x14ac:dyDescent="0.35">
      <c r="A7967">
        <f t="shared" si="378"/>
        <v>1020925</v>
      </c>
      <c r="B7967" s="6" t="s">
        <v>1447</v>
      </c>
      <c r="C7967" s="7" t="s">
        <v>553</v>
      </c>
      <c r="D7967" s="7" t="s">
        <v>1095</v>
      </c>
      <c r="E7967" s="7" t="s">
        <v>93</v>
      </c>
      <c r="F7967" s="7" t="s">
        <v>94</v>
      </c>
      <c r="G7967" s="7" t="s">
        <v>1078</v>
      </c>
      <c r="H7967" s="7" t="s">
        <v>1021</v>
      </c>
      <c r="I7967" s="6" t="s">
        <v>11</v>
      </c>
      <c r="J7967" s="1"/>
      <c r="K7967" s="1"/>
      <c r="L7967" s="1"/>
      <c r="M7967" s="1">
        <v>-10008</v>
      </c>
      <c r="N7967" s="1">
        <v>0</v>
      </c>
      <c r="O7967" s="1">
        <v>24000</v>
      </c>
      <c r="P7967" s="1"/>
      <c r="Q7967" s="12"/>
      <c r="R7967" s="29">
        <f t="shared" si="376"/>
        <v>24000</v>
      </c>
      <c r="S7967" t="str">
        <f t="shared" si="377"/>
        <v>Sobre ingreso</v>
      </c>
      <c r="T7967" s="10">
        <f>IFERROR(VLOOKUP(A7967,[1]!Tabla1[[#All],[Material]:[venta nueva]],38,FALSE),0)</f>
        <v>0</v>
      </c>
    </row>
    <row r="7968" spans="1:20" hidden="1" x14ac:dyDescent="0.35">
      <c r="A7968">
        <f t="shared" si="378"/>
        <v>1020944</v>
      </c>
      <c r="B7968" s="6" t="s">
        <v>1447</v>
      </c>
      <c r="C7968" s="7" t="s">
        <v>553</v>
      </c>
      <c r="D7968" s="7" t="s">
        <v>1095</v>
      </c>
      <c r="E7968" s="7" t="s">
        <v>95</v>
      </c>
      <c r="F7968" s="7" t="s">
        <v>96</v>
      </c>
      <c r="G7968" s="7" t="s">
        <v>1076</v>
      </c>
      <c r="H7968" s="7" t="s">
        <v>1022</v>
      </c>
      <c r="I7968" s="6" t="s">
        <v>11</v>
      </c>
      <c r="J7968" s="1">
        <v>0</v>
      </c>
      <c r="K7968" s="1">
        <v>312000</v>
      </c>
      <c r="L7968" s="1">
        <v>312000</v>
      </c>
      <c r="M7968" s="1">
        <v>65179</v>
      </c>
      <c r="N7968" s="1">
        <v>216000</v>
      </c>
      <c r="O7968" s="1">
        <v>144000</v>
      </c>
      <c r="P7968" s="1"/>
      <c r="Q7968" s="12"/>
      <c r="R7968" s="29">
        <f t="shared" si="376"/>
        <v>144000</v>
      </c>
      <c r="S7968" t="str">
        <f t="shared" si="377"/>
        <v>Sobre ingreso</v>
      </c>
      <c r="T7968" s="10">
        <f>IFERROR(VLOOKUP(A7968,[1]!Tabla1[[#All],[Material]:[venta nueva]],38,FALSE),0)</f>
        <v>0</v>
      </c>
    </row>
    <row r="7969" spans="1:20" hidden="1" x14ac:dyDescent="0.35">
      <c r="A7969">
        <f t="shared" si="378"/>
        <v>1020990</v>
      </c>
      <c r="B7969" s="6" t="s">
        <v>1447</v>
      </c>
      <c r="C7969" s="7" t="s">
        <v>553</v>
      </c>
      <c r="D7969" s="7" t="s">
        <v>1095</v>
      </c>
      <c r="E7969" s="7" t="s">
        <v>97</v>
      </c>
      <c r="F7969" s="7" t="s">
        <v>98</v>
      </c>
      <c r="G7969" s="7" t="s">
        <v>1076</v>
      </c>
      <c r="H7969" s="7" t="s">
        <v>1004</v>
      </c>
      <c r="I7969" s="6" t="s">
        <v>16</v>
      </c>
      <c r="J7969" s="1">
        <v>0</v>
      </c>
      <c r="K7969" s="1">
        <v>9000</v>
      </c>
      <c r="L7969" s="1">
        <v>9000</v>
      </c>
      <c r="M7969" s="1">
        <v>0</v>
      </c>
      <c r="N7969" s="1">
        <v>8728</v>
      </c>
      <c r="O7969" s="1">
        <v>9000</v>
      </c>
      <c r="P7969" s="1"/>
      <c r="Q7969" s="12"/>
      <c r="R7969" s="29">
        <f t="shared" si="376"/>
        <v>9000</v>
      </c>
      <c r="S7969" t="str">
        <f t="shared" si="377"/>
        <v>Sobre ingreso</v>
      </c>
      <c r="T7969" s="10">
        <f>IFERROR(VLOOKUP(A7969,[1]!Tabla1[[#All],[Material]:[venta nueva]],38,FALSE),0)</f>
        <v>0</v>
      </c>
    </row>
    <row r="7970" spans="1:20" hidden="1" x14ac:dyDescent="0.35">
      <c r="A7970">
        <f t="shared" si="378"/>
        <v>1020991</v>
      </c>
      <c r="B7970" s="6" t="s">
        <v>1447</v>
      </c>
      <c r="C7970" s="7" t="s">
        <v>553</v>
      </c>
      <c r="D7970" s="7" t="s">
        <v>1095</v>
      </c>
      <c r="E7970" s="7" t="s">
        <v>99</v>
      </c>
      <c r="F7970" s="7" t="s">
        <v>100</v>
      </c>
      <c r="G7970" s="7" t="s">
        <v>1076</v>
      </c>
      <c r="H7970" s="7" t="s">
        <v>1004</v>
      </c>
      <c r="I7970" s="6" t="s">
        <v>16</v>
      </c>
      <c r="J7970" s="1">
        <v>0</v>
      </c>
      <c r="K7970" s="1">
        <v>9000</v>
      </c>
      <c r="L7970" s="1">
        <v>9000</v>
      </c>
      <c r="M7970" s="1">
        <v>0</v>
      </c>
      <c r="N7970" s="1">
        <v>11185</v>
      </c>
      <c r="O7970" s="1">
        <v>9000</v>
      </c>
      <c r="P7970" s="1"/>
      <c r="Q7970" s="12"/>
      <c r="R7970" s="29">
        <f t="shared" si="376"/>
        <v>9000</v>
      </c>
      <c r="S7970" t="str">
        <f t="shared" si="377"/>
        <v>Sobre ingreso</v>
      </c>
      <c r="T7970" s="10">
        <f>IFERROR(VLOOKUP(A7970,[1]!Tabla1[[#All],[Material]:[venta nueva]],38,FALSE),0)</f>
        <v>0</v>
      </c>
    </row>
    <row r="7971" spans="1:20" hidden="1" x14ac:dyDescent="0.35">
      <c r="A7971">
        <f t="shared" si="378"/>
        <v>1020993</v>
      </c>
      <c r="B7971" s="6" t="s">
        <v>1447</v>
      </c>
      <c r="C7971" s="7" t="s">
        <v>553</v>
      </c>
      <c r="D7971" s="7" t="s">
        <v>1095</v>
      </c>
      <c r="E7971" s="7" t="s">
        <v>592</v>
      </c>
      <c r="F7971" s="7" t="s">
        <v>356</v>
      </c>
      <c r="G7971" s="7" t="s">
        <v>1077</v>
      </c>
      <c r="H7971" s="7" t="s">
        <v>1023</v>
      </c>
      <c r="I7971" s="6" t="s">
        <v>11</v>
      </c>
      <c r="J7971" s="1"/>
      <c r="K7971" s="1"/>
      <c r="L7971" s="1"/>
      <c r="M7971" s="1">
        <v>66</v>
      </c>
      <c r="N7971" s="1">
        <v>0</v>
      </c>
      <c r="O7971" s="1">
        <v>0</v>
      </c>
      <c r="P7971" s="1"/>
      <c r="Q7971" s="12"/>
      <c r="R7971" s="29">
        <f t="shared" si="376"/>
        <v>0</v>
      </c>
      <c r="S7971" t="str">
        <f t="shared" si="377"/>
        <v>OK</v>
      </c>
      <c r="T7971" s="10">
        <f>IFERROR(VLOOKUP(A7971,[1]!Tabla1[[#All],[Material]:[venta nueva]],38,FALSE),0)</f>
        <v>0</v>
      </c>
    </row>
    <row r="7972" spans="1:20" hidden="1" x14ac:dyDescent="0.35">
      <c r="A7972">
        <f t="shared" si="378"/>
        <v>1021012</v>
      </c>
      <c r="B7972" s="6" t="s">
        <v>1447</v>
      </c>
      <c r="C7972" s="7" t="s">
        <v>553</v>
      </c>
      <c r="D7972" s="7" t="s">
        <v>1095</v>
      </c>
      <c r="E7972" s="7" t="s">
        <v>103</v>
      </c>
      <c r="F7972" s="7" t="s">
        <v>104</v>
      </c>
      <c r="G7972" s="7" t="s">
        <v>1079</v>
      </c>
      <c r="H7972" s="7" t="s">
        <v>1007</v>
      </c>
      <c r="I7972" s="6" t="s">
        <v>12</v>
      </c>
      <c r="J7972" s="1">
        <v>0</v>
      </c>
      <c r="K7972" s="1">
        <v>193326</v>
      </c>
      <c r="L7972" s="1">
        <v>193326</v>
      </c>
      <c r="M7972" s="1">
        <v>-11000</v>
      </c>
      <c r="N7972" s="1">
        <v>141351</v>
      </c>
      <c r="O7972" s="1">
        <v>198000</v>
      </c>
      <c r="P7972" s="1"/>
      <c r="Q7972" s="12"/>
      <c r="R7972" s="29">
        <f t="shared" si="376"/>
        <v>198000</v>
      </c>
      <c r="S7972" t="str">
        <f t="shared" si="377"/>
        <v>Sobre ingreso</v>
      </c>
      <c r="T7972" s="10">
        <f>IFERROR(VLOOKUP(A7972,[1]!Tabla1[[#All],[Material]:[venta nueva]],38,FALSE),0)</f>
        <v>0</v>
      </c>
    </row>
    <row r="7973" spans="1:20" hidden="1" x14ac:dyDescent="0.35">
      <c r="A7973">
        <f t="shared" si="378"/>
        <v>1021023</v>
      </c>
      <c r="B7973" s="6" t="s">
        <v>1447</v>
      </c>
      <c r="C7973" s="7" t="s">
        <v>553</v>
      </c>
      <c r="D7973" s="7" t="s">
        <v>1095</v>
      </c>
      <c r="E7973" s="7" t="s">
        <v>106</v>
      </c>
      <c r="F7973" s="7" t="s">
        <v>483</v>
      </c>
      <c r="G7973" s="7" t="s">
        <v>1078</v>
      </c>
      <c r="H7973" s="7" t="s">
        <v>1009</v>
      </c>
      <c r="I7973" s="6" t="s">
        <v>11</v>
      </c>
      <c r="J7973" s="1">
        <v>0</v>
      </c>
      <c r="K7973" s="1">
        <v>157469</v>
      </c>
      <c r="L7973" s="1">
        <v>157469</v>
      </c>
      <c r="M7973" s="1">
        <v>0</v>
      </c>
      <c r="N7973" s="1">
        <v>116753</v>
      </c>
      <c r="O7973" s="1">
        <v>24000</v>
      </c>
      <c r="P7973" s="1">
        <v>120000</v>
      </c>
      <c r="Q7973" s="12"/>
      <c r="R7973" s="29">
        <f t="shared" si="376"/>
        <v>-96000</v>
      </c>
      <c r="S7973" t="str">
        <f t="shared" si="377"/>
        <v>Pendiente de ingreso</v>
      </c>
      <c r="T7973" s="10">
        <f>IFERROR(VLOOKUP(A7973,[1]!Tabla1[[#All],[Material]:[venta nueva]],38,FALSE),0)</f>
        <v>0</v>
      </c>
    </row>
    <row r="7974" spans="1:20" hidden="1" x14ac:dyDescent="0.35">
      <c r="A7974">
        <f t="shared" si="378"/>
        <v>1021039</v>
      </c>
      <c r="B7974" s="6" t="s">
        <v>1447</v>
      </c>
      <c r="C7974" s="7" t="s">
        <v>553</v>
      </c>
      <c r="D7974" s="7" t="s">
        <v>1095</v>
      </c>
      <c r="E7974" s="7" t="s">
        <v>107</v>
      </c>
      <c r="F7974" s="7" t="s">
        <v>484</v>
      </c>
      <c r="G7974" s="7" t="s">
        <v>1080</v>
      </c>
      <c r="H7974" s="7" t="s">
        <v>1024</v>
      </c>
      <c r="I7974" s="6" t="s">
        <v>11</v>
      </c>
      <c r="J7974" s="1">
        <v>0</v>
      </c>
      <c r="K7974" s="1">
        <v>48000</v>
      </c>
      <c r="L7974" s="1">
        <v>48000</v>
      </c>
      <c r="M7974" s="1">
        <v>0</v>
      </c>
      <c r="N7974" s="1">
        <v>16440</v>
      </c>
      <c r="O7974" s="1">
        <v>0</v>
      </c>
      <c r="P7974" s="1"/>
      <c r="Q7974" s="12"/>
      <c r="R7974" s="29">
        <f t="shared" si="376"/>
        <v>0</v>
      </c>
      <c r="S7974" t="str">
        <f t="shared" si="377"/>
        <v>OK</v>
      </c>
      <c r="T7974" s="10">
        <f>IFERROR(VLOOKUP(A7974,[1]!Tabla1[[#All],[Material]:[venta nueva]],38,FALSE),0)</f>
        <v>0</v>
      </c>
    </row>
    <row r="7975" spans="1:20" hidden="1" x14ac:dyDescent="0.35">
      <c r="A7975">
        <f t="shared" si="378"/>
        <v>1021045</v>
      </c>
      <c r="B7975" s="6" t="s">
        <v>1447</v>
      </c>
      <c r="C7975" s="7" t="s">
        <v>553</v>
      </c>
      <c r="D7975" s="7" t="s">
        <v>1095</v>
      </c>
      <c r="E7975" s="7" t="s">
        <v>108</v>
      </c>
      <c r="F7975" s="7" t="s">
        <v>109</v>
      </c>
      <c r="G7975" s="7" t="s">
        <v>1086</v>
      </c>
      <c r="H7975" s="7" t="s">
        <v>1025</v>
      </c>
      <c r="I7975" s="6" t="s">
        <v>12</v>
      </c>
      <c r="J7975" s="1">
        <v>0</v>
      </c>
      <c r="K7975" s="1">
        <v>77709</v>
      </c>
      <c r="L7975" s="1">
        <v>77709</v>
      </c>
      <c r="M7975" s="1">
        <v>0</v>
      </c>
      <c r="N7975" s="1">
        <v>51702</v>
      </c>
      <c r="O7975" s="1">
        <v>86000</v>
      </c>
      <c r="P7975" s="1"/>
      <c r="Q7975" s="12"/>
      <c r="R7975" s="29">
        <f t="shared" si="376"/>
        <v>86000</v>
      </c>
      <c r="S7975" t="str">
        <f t="shared" si="377"/>
        <v>Sobre ingreso</v>
      </c>
      <c r="T7975" s="10">
        <f>IFERROR(VLOOKUP(A7975,[1]!Tabla1[[#All],[Material]:[venta nueva]],38,FALSE),0)</f>
        <v>0</v>
      </c>
    </row>
    <row r="7976" spans="1:20" hidden="1" x14ac:dyDescent="0.35">
      <c r="A7976">
        <f t="shared" si="378"/>
        <v>1021046</v>
      </c>
      <c r="B7976" s="6" t="s">
        <v>1447</v>
      </c>
      <c r="C7976" s="7" t="s">
        <v>553</v>
      </c>
      <c r="D7976" s="7" t="s">
        <v>1095</v>
      </c>
      <c r="E7976" s="7" t="s">
        <v>110</v>
      </c>
      <c r="F7976" s="7" t="s">
        <v>111</v>
      </c>
      <c r="G7976" s="7" t="s">
        <v>1086</v>
      </c>
      <c r="H7976" s="7" t="s">
        <v>1025</v>
      </c>
      <c r="I7976" s="6" t="s">
        <v>12</v>
      </c>
      <c r="J7976" s="1"/>
      <c r="K7976" s="1"/>
      <c r="L7976" s="1"/>
      <c r="M7976" s="1">
        <v>-9369</v>
      </c>
      <c r="N7976" s="1">
        <v>26724</v>
      </c>
      <c r="O7976" s="1">
        <v>48641</v>
      </c>
      <c r="P7976" s="1"/>
      <c r="Q7976" s="12"/>
      <c r="R7976" s="29">
        <f t="shared" si="376"/>
        <v>48641</v>
      </c>
      <c r="S7976" t="str">
        <f t="shared" si="377"/>
        <v>Sobre ingreso</v>
      </c>
      <c r="T7976" s="10">
        <f>IFERROR(VLOOKUP(A7976,[1]!Tabla1[[#All],[Material]:[venta nueva]],38,FALSE),0)</f>
        <v>0</v>
      </c>
    </row>
    <row r="7977" spans="1:20" hidden="1" x14ac:dyDescent="0.35">
      <c r="A7977">
        <f t="shared" si="378"/>
        <v>1021068</v>
      </c>
      <c r="B7977" s="6" t="s">
        <v>1447</v>
      </c>
      <c r="C7977" s="7" t="s">
        <v>553</v>
      </c>
      <c r="D7977" s="7" t="s">
        <v>1095</v>
      </c>
      <c r="E7977" s="7" t="s">
        <v>1466</v>
      </c>
      <c r="F7977" s="7" t="s">
        <v>1467</v>
      </c>
      <c r="G7977" s="7" t="s">
        <v>1069</v>
      </c>
      <c r="H7977" s="7" t="s">
        <v>1039</v>
      </c>
      <c r="I7977" s="6" t="s">
        <v>662</v>
      </c>
      <c r="J7977" s="1"/>
      <c r="K7977" s="1"/>
      <c r="L7977" s="1"/>
      <c r="M7977" s="1">
        <v>10</v>
      </c>
      <c r="N7977" s="1">
        <v>0</v>
      </c>
      <c r="O7977" s="1">
        <v>0</v>
      </c>
      <c r="P7977" s="1"/>
      <c r="Q7977" s="12"/>
      <c r="R7977" s="29">
        <f t="shared" si="376"/>
        <v>0</v>
      </c>
      <c r="S7977" t="str">
        <f t="shared" si="377"/>
        <v>OK</v>
      </c>
      <c r="T7977" s="10">
        <f>IFERROR(VLOOKUP(A7977,[1]!Tabla1[[#All],[Material]:[venta nueva]],38,FALSE),0)</f>
        <v>0</v>
      </c>
    </row>
    <row r="7978" spans="1:20" hidden="1" x14ac:dyDescent="0.35">
      <c r="A7978">
        <f t="shared" si="378"/>
        <v>1021077</v>
      </c>
      <c r="B7978" s="6" t="s">
        <v>1447</v>
      </c>
      <c r="C7978" s="7" t="s">
        <v>553</v>
      </c>
      <c r="D7978" s="7" t="s">
        <v>1095</v>
      </c>
      <c r="E7978" s="7" t="s">
        <v>536</v>
      </c>
      <c r="F7978" s="7" t="s">
        <v>243</v>
      </c>
      <c r="G7978" s="7" t="s">
        <v>1078</v>
      </c>
      <c r="H7978" s="7" t="s">
        <v>1009</v>
      </c>
      <c r="I7978" s="6" t="s">
        <v>11</v>
      </c>
      <c r="J7978" s="1"/>
      <c r="K7978" s="1"/>
      <c r="L7978" s="1"/>
      <c r="M7978" s="1">
        <v>0</v>
      </c>
      <c r="N7978" s="1">
        <v>21292</v>
      </c>
      <c r="O7978" s="1">
        <v>24000</v>
      </c>
      <c r="P7978" s="1">
        <v>24000</v>
      </c>
      <c r="Q7978" s="12"/>
      <c r="R7978" s="29">
        <f t="shared" si="376"/>
        <v>0</v>
      </c>
      <c r="S7978" t="str">
        <f t="shared" si="377"/>
        <v>OK</v>
      </c>
      <c r="T7978" s="10">
        <f>IFERROR(VLOOKUP(A7978,[1]!Tabla1[[#All],[Material]:[venta nueva]],38,FALSE),0)</f>
        <v>0</v>
      </c>
    </row>
    <row r="7979" spans="1:20" hidden="1" x14ac:dyDescent="0.35">
      <c r="A7979">
        <f t="shared" si="378"/>
        <v>1021078</v>
      </c>
      <c r="B7979" s="6" t="s">
        <v>1447</v>
      </c>
      <c r="C7979" s="7" t="s">
        <v>553</v>
      </c>
      <c r="D7979" s="7" t="s">
        <v>1095</v>
      </c>
      <c r="E7979" s="7" t="s">
        <v>486</v>
      </c>
      <c r="F7979" s="7" t="s">
        <v>487</v>
      </c>
      <c r="G7979" s="7" t="s">
        <v>1081</v>
      </c>
      <c r="H7979" s="7" t="s">
        <v>1010</v>
      </c>
      <c r="I7979" s="6" t="s">
        <v>11</v>
      </c>
      <c r="J7979" s="1">
        <v>0</v>
      </c>
      <c r="K7979" s="1">
        <v>90572</v>
      </c>
      <c r="L7979" s="1">
        <v>90572</v>
      </c>
      <c r="M7979" s="1">
        <v>-7169</v>
      </c>
      <c r="N7979" s="1">
        <v>150952</v>
      </c>
      <c r="O7979" s="1">
        <v>120000</v>
      </c>
      <c r="P7979" s="1"/>
      <c r="Q7979" s="12"/>
      <c r="R7979" s="29">
        <f t="shared" si="376"/>
        <v>120000</v>
      </c>
      <c r="S7979" t="str">
        <f t="shared" si="377"/>
        <v>Sobre ingreso</v>
      </c>
      <c r="T7979" s="10">
        <f>IFERROR(VLOOKUP(A7979,[1]!Tabla1[[#All],[Material]:[venta nueva]],38,FALSE),0)</f>
        <v>0</v>
      </c>
    </row>
    <row r="7980" spans="1:20" hidden="1" x14ac:dyDescent="0.35">
      <c r="A7980">
        <f t="shared" si="378"/>
        <v>1021082</v>
      </c>
      <c r="B7980" s="6" t="s">
        <v>1447</v>
      </c>
      <c r="C7980" s="7" t="s">
        <v>553</v>
      </c>
      <c r="D7980" s="7" t="s">
        <v>1095</v>
      </c>
      <c r="E7980" s="7" t="s">
        <v>112</v>
      </c>
      <c r="F7980" s="7" t="s">
        <v>113</v>
      </c>
      <c r="G7980" s="7" t="s">
        <v>1081</v>
      </c>
      <c r="H7980" s="7" t="s">
        <v>1010</v>
      </c>
      <c r="I7980" s="6" t="s">
        <v>11</v>
      </c>
      <c r="J7980" s="1">
        <v>0</v>
      </c>
      <c r="K7980" s="1">
        <v>144000</v>
      </c>
      <c r="L7980" s="1">
        <v>144000</v>
      </c>
      <c r="M7980" s="1">
        <v>0</v>
      </c>
      <c r="N7980" s="1">
        <v>45833</v>
      </c>
      <c r="O7980" s="1">
        <v>0</v>
      </c>
      <c r="P7980" s="1"/>
      <c r="Q7980" s="12"/>
      <c r="R7980" s="29">
        <f t="shared" si="376"/>
        <v>0</v>
      </c>
      <c r="S7980" t="str">
        <f t="shared" si="377"/>
        <v>OK</v>
      </c>
      <c r="T7980" s="10">
        <f>IFERROR(VLOOKUP(A7980,[1]!Tabla1[[#All],[Material]:[venta nueva]],38,FALSE),0)</f>
        <v>0</v>
      </c>
    </row>
    <row r="7981" spans="1:20" hidden="1" x14ac:dyDescent="0.35">
      <c r="A7981">
        <f t="shared" si="378"/>
        <v>1021085</v>
      </c>
      <c r="B7981" s="6" t="s">
        <v>1447</v>
      </c>
      <c r="C7981" s="7" t="s">
        <v>553</v>
      </c>
      <c r="D7981" s="7" t="s">
        <v>1095</v>
      </c>
      <c r="E7981" s="7" t="s">
        <v>114</v>
      </c>
      <c r="F7981" s="7" t="s">
        <v>115</v>
      </c>
      <c r="G7981" s="7" t="s">
        <v>1078</v>
      </c>
      <c r="H7981" s="7" t="s">
        <v>1009</v>
      </c>
      <c r="I7981" s="6" t="s">
        <v>11</v>
      </c>
      <c r="J7981" s="1"/>
      <c r="K7981" s="1"/>
      <c r="L7981" s="1"/>
      <c r="M7981" s="1">
        <v>4767</v>
      </c>
      <c r="N7981" s="1">
        <v>0</v>
      </c>
      <c r="O7981" s="1">
        <v>0</v>
      </c>
      <c r="P7981" s="1"/>
      <c r="Q7981" s="12"/>
      <c r="R7981" s="29">
        <f t="shared" si="376"/>
        <v>0</v>
      </c>
      <c r="S7981" t="str">
        <f t="shared" si="377"/>
        <v>OK</v>
      </c>
      <c r="T7981" s="10">
        <f>IFERROR(VLOOKUP(A7981,[1]!Tabla1[[#All],[Material]:[venta nueva]],38,FALSE),0)</f>
        <v>0</v>
      </c>
    </row>
    <row r="7982" spans="1:20" hidden="1" x14ac:dyDescent="0.35">
      <c r="A7982">
        <f t="shared" si="378"/>
        <v>1021092</v>
      </c>
      <c r="B7982" s="6" t="s">
        <v>1447</v>
      </c>
      <c r="C7982" s="7" t="s">
        <v>553</v>
      </c>
      <c r="D7982" s="7" t="s">
        <v>1095</v>
      </c>
      <c r="E7982" s="7" t="s">
        <v>116</v>
      </c>
      <c r="F7982" s="7" t="s">
        <v>117</v>
      </c>
      <c r="G7982" s="7" t="s">
        <v>1081</v>
      </c>
      <c r="H7982" s="7" t="s">
        <v>1010</v>
      </c>
      <c r="I7982" s="6" t="s">
        <v>11</v>
      </c>
      <c r="J7982" s="1">
        <v>0</v>
      </c>
      <c r="K7982" s="1">
        <v>84532</v>
      </c>
      <c r="L7982" s="1">
        <v>84532</v>
      </c>
      <c r="M7982" s="1">
        <v>-4744</v>
      </c>
      <c r="N7982" s="1">
        <v>119951</v>
      </c>
      <c r="O7982" s="1">
        <v>96000</v>
      </c>
      <c r="P7982" s="1"/>
      <c r="Q7982" s="12"/>
      <c r="R7982" s="29">
        <f t="shared" si="376"/>
        <v>96000</v>
      </c>
      <c r="S7982" t="str">
        <f t="shared" si="377"/>
        <v>Sobre ingreso</v>
      </c>
      <c r="T7982" s="10">
        <f>IFERROR(VLOOKUP(A7982,[1]!Tabla1[[#All],[Material]:[venta nueva]],38,FALSE),0)</f>
        <v>0</v>
      </c>
    </row>
    <row r="7983" spans="1:20" hidden="1" x14ac:dyDescent="0.35">
      <c r="A7983">
        <f t="shared" si="378"/>
        <v>1021101</v>
      </c>
      <c r="B7983" s="6" t="s">
        <v>1447</v>
      </c>
      <c r="C7983" s="7" t="s">
        <v>553</v>
      </c>
      <c r="D7983" s="7" t="s">
        <v>1095</v>
      </c>
      <c r="E7983" s="7" t="s">
        <v>458</v>
      </c>
      <c r="F7983" s="7" t="s">
        <v>459</v>
      </c>
      <c r="G7983" s="7" t="s">
        <v>1069</v>
      </c>
      <c r="H7983" s="7" t="s">
        <v>1026</v>
      </c>
      <c r="I7983" s="6" t="s">
        <v>11</v>
      </c>
      <c r="J7983" s="1">
        <v>0</v>
      </c>
      <c r="K7983" s="1">
        <v>24000</v>
      </c>
      <c r="L7983" s="1">
        <v>24000</v>
      </c>
      <c r="M7983" s="1">
        <v>0</v>
      </c>
      <c r="N7983" s="1">
        <v>13067</v>
      </c>
      <c r="O7983" s="1">
        <v>36000</v>
      </c>
      <c r="P7983" s="1">
        <v>13000</v>
      </c>
      <c r="Q7983" s="12"/>
      <c r="R7983" s="29">
        <f t="shared" si="376"/>
        <v>23000</v>
      </c>
      <c r="S7983" t="str">
        <f t="shared" si="377"/>
        <v>Sobre ingreso</v>
      </c>
      <c r="T7983" s="10">
        <f>IFERROR(VLOOKUP(A7983,[1]!Tabla1[[#All],[Material]:[venta nueva]],38,FALSE),0)</f>
        <v>0</v>
      </c>
    </row>
    <row r="7984" spans="1:20" hidden="1" x14ac:dyDescent="0.35">
      <c r="A7984">
        <f t="shared" si="378"/>
        <v>1021105</v>
      </c>
      <c r="B7984" s="6" t="s">
        <v>1447</v>
      </c>
      <c r="C7984" s="7" t="s">
        <v>553</v>
      </c>
      <c r="D7984" s="7" t="s">
        <v>1095</v>
      </c>
      <c r="E7984" s="7" t="s">
        <v>118</v>
      </c>
      <c r="F7984" s="7" t="s">
        <v>119</v>
      </c>
      <c r="G7984" s="7" t="s">
        <v>1069</v>
      </c>
      <c r="H7984" s="7" t="s">
        <v>1026</v>
      </c>
      <c r="I7984" s="6" t="s">
        <v>11</v>
      </c>
      <c r="J7984" s="1">
        <v>0</v>
      </c>
      <c r="K7984" s="1">
        <v>50910</v>
      </c>
      <c r="L7984" s="1">
        <v>50910</v>
      </c>
      <c r="M7984" s="1">
        <v>-7929</v>
      </c>
      <c r="N7984" s="1">
        <v>50360</v>
      </c>
      <c r="O7984" s="1">
        <v>24000</v>
      </c>
      <c r="P7984" s="1"/>
      <c r="Q7984" s="12"/>
      <c r="R7984" s="29">
        <f t="shared" si="376"/>
        <v>24000</v>
      </c>
      <c r="S7984" t="str">
        <f t="shared" si="377"/>
        <v>Sobre ingreso</v>
      </c>
      <c r="T7984" s="10">
        <f>IFERROR(VLOOKUP(A7984,[1]!Tabla1[[#All],[Material]:[venta nueva]],38,FALSE),0)</f>
        <v>0</v>
      </c>
    </row>
    <row r="7985" spans="1:20" hidden="1" x14ac:dyDescent="0.35">
      <c r="A7985">
        <f t="shared" si="378"/>
        <v>1021106</v>
      </c>
      <c r="B7985" s="6" t="s">
        <v>1447</v>
      </c>
      <c r="C7985" s="7" t="s">
        <v>553</v>
      </c>
      <c r="D7985" s="7" t="s">
        <v>1095</v>
      </c>
      <c r="E7985" s="7" t="s">
        <v>120</v>
      </c>
      <c r="F7985" s="7" t="s">
        <v>187</v>
      </c>
      <c r="G7985" s="7" t="s">
        <v>1069</v>
      </c>
      <c r="H7985" s="7" t="s">
        <v>1026</v>
      </c>
      <c r="I7985" s="6" t="s">
        <v>11</v>
      </c>
      <c r="J7985" s="1"/>
      <c r="K7985" s="1"/>
      <c r="L7985" s="1"/>
      <c r="M7985" s="1">
        <v>0</v>
      </c>
      <c r="N7985" s="1">
        <v>11450</v>
      </c>
      <c r="O7985" s="1">
        <v>0</v>
      </c>
      <c r="P7985" s="1"/>
      <c r="Q7985" s="12"/>
      <c r="R7985" s="29">
        <f t="shared" si="376"/>
        <v>0</v>
      </c>
      <c r="S7985" t="str">
        <f t="shared" si="377"/>
        <v>OK</v>
      </c>
      <c r="T7985" s="10">
        <f>IFERROR(VLOOKUP(A7985,[1]!Tabla1[[#All],[Material]:[venta nueva]],38,FALSE),0)</f>
        <v>0</v>
      </c>
    </row>
    <row r="7986" spans="1:20" hidden="1" x14ac:dyDescent="0.35">
      <c r="A7986">
        <f t="shared" si="378"/>
        <v>1021111</v>
      </c>
      <c r="B7986" s="6" t="s">
        <v>1447</v>
      </c>
      <c r="C7986" s="7" t="s">
        <v>553</v>
      </c>
      <c r="D7986" s="7" t="s">
        <v>1095</v>
      </c>
      <c r="E7986" s="7" t="s">
        <v>121</v>
      </c>
      <c r="F7986" s="7" t="s">
        <v>122</v>
      </c>
      <c r="G7986" s="7" t="s">
        <v>1078</v>
      </c>
      <c r="H7986" s="7" t="s">
        <v>1027</v>
      </c>
      <c r="I7986" s="6" t="s">
        <v>11</v>
      </c>
      <c r="J7986" s="1"/>
      <c r="K7986" s="1"/>
      <c r="L7986" s="1"/>
      <c r="M7986" s="1">
        <v>-276</v>
      </c>
      <c r="N7986" s="1">
        <v>4000</v>
      </c>
      <c r="O7986" s="1">
        <v>7000</v>
      </c>
      <c r="P7986" s="1"/>
      <c r="Q7986" s="12"/>
      <c r="R7986" s="29">
        <f t="shared" si="376"/>
        <v>7000</v>
      </c>
      <c r="S7986" t="str">
        <f t="shared" si="377"/>
        <v>Sobre ingreso</v>
      </c>
      <c r="T7986" s="10">
        <f>IFERROR(VLOOKUP(A7986,[1]!Tabla1[[#All],[Material]:[venta nueva]],38,FALSE),0)</f>
        <v>0</v>
      </c>
    </row>
    <row r="7987" spans="1:20" hidden="1" x14ac:dyDescent="0.35">
      <c r="A7987">
        <f t="shared" si="378"/>
        <v>1021115</v>
      </c>
      <c r="B7987" s="6" t="s">
        <v>1447</v>
      </c>
      <c r="C7987" s="7" t="s">
        <v>553</v>
      </c>
      <c r="D7987" s="7" t="s">
        <v>1095</v>
      </c>
      <c r="E7987" s="7" t="s">
        <v>123</v>
      </c>
      <c r="F7987" s="7" t="s">
        <v>124</v>
      </c>
      <c r="G7987" s="7" t="s">
        <v>1069</v>
      </c>
      <c r="H7987" s="7" t="s">
        <v>1026</v>
      </c>
      <c r="I7987" s="6" t="s">
        <v>14</v>
      </c>
      <c r="J7987" s="1"/>
      <c r="K7987" s="1"/>
      <c r="L7987" s="1"/>
      <c r="M7987" s="1">
        <v>0</v>
      </c>
      <c r="N7987" s="1">
        <v>280</v>
      </c>
      <c r="O7987" s="1">
        <v>0</v>
      </c>
      <c r="P7987" s="1"/>
      <c r="Q7987" s="12"/>
      <c r="R7987" s="29">
        <f t="shared" si="376"/>
        <v>0</v>
      </c>
      <c r="S7987" t="str">
        <f t="shared" si="377"/>
        <v>OK</v>
      </c>
      <c r="T7987" s="10">
        <f>IFERROR(VLOOKUP(A7987,[1]!Tabla1[[#All],[Material]:[venta nueva]],38,FALSE),0)</f>
        <v>0</v>
      </c>
    </row>
    <row r="7988" spans="1:20" hidden="1" x14ac:dyDescent="0.35">
      <c r="A7988">
        <f t="shared" si="378"/>
        <v>1021136</v>
      </c>
      <c r="B7988" s="6" t="s">
        <v>1447</v>
      </c>
      <c r="C7988" s="7" t="s">
        <v>553</v>
      </c>
      <c r="D7988" s="7" t="s">
        <v>1095</v>
      </c>
      <c r="E7988" s="7" t="s">
        <v>125</v>
      </c>
      <c r="F7988" s="7" t="s">
        <v>126</v>
      </c>
      <c r="G7988" s="7" t="s">
        <v>1069</v>
      </c>
      <c r="H7988" s="7" t="s">
        <v>1026</v>
      </c>
      <c r="I7988" s="6" t="s">
        <v>16</v>
      </c>
      <c r="J7988" s="1">
        <v>0</v>
      </c>
      <c r="K7988" s="1">
        <v>4500</v>
      </c>
      <c r="L7988" s="1">
        <v>4500</v>
      </c>
      <c r="M7988" s="1">
        <v>1945</v>
      </c>
      <c r="N7988" s="1">
        <v>0</v>
      </c>
      <c r="O7988" s="1">
        <v>4500</v>
      </c>
      <c r="P7988" s="1"/>
      <c r="Q7988" s="12"/>
      <c r="R7988" s="29">
        <f t="shared" si="376"/>
        <v>4500</v>
      </c>
      <c r="S7988" t="str">
        <f t="shared" si="377"/>
        <v>Sobre ingreso</v>
      </c>
      <c r="T7988" s="10">
        <f>IFERROR(VLOOKUP(A7988,[1]!Tabla1[[#All],[Material]:[venta nueva]],38,FALSE),0)</f>
        <v>0</v>
      </c>
    </row>
    <row r="7989" spans="1:20" hidden="1" x14ac:dyDescent="0.35">
      <c r="A7989">
        <f t="shared" si="378"/>
        <v>1021149</v>
      </c>
      <c r="B7989" s="6" t="s">
        <v>1447</v>
      </c>
      <c r="C7989" s="7" t="s">
        <v>553</v>
      </c>
      <c r="D7989" s="7" t="s">
        <v>1095</v>
      </c>
      <c r="E7989" s="7" t="s">
        <v>127</v>
      </c>
      <c r="F7989" s="7" t="s">
        <v>128</v>
      </c>
      <c r="G7989" s="7" t="s">
        <v>1084</v>
      </c>
      <c r="H7989" s="7" t="s">
        <v>1017</v>
      </c>
      <c r="I7989" s="6" t="s">
        <v>12</v>
      </c>
      <c r="J7989" s="1">
        <v>0</v>
      </c>
      <c r="K7989" s="1">
        <v>154000</v>
      </c>
      <c r="L7989" s="1">
        <v>154000</v>
      </c>
      <c r="M7989" s="1">
        <v>-80219</v>
      </c>
      <c r="N7989" s="1">
        <v>128000</v>
      </c>
      <c r="O7989" s="1">
        <v>154000</v>
      </c>
      <c r="P7989" s="1"/>
      <c r="Q7989" s="12"/>
      <c r="R7989" s="29">
        <f t="shared" si="376"/>
        <v>154000</v>
      </c>
      <c r="S7989" t="str">
        <f t="shared" si="377"/>
        <v>Sobre ingreso</v>
      </c>
      <c r="T7989" s="10">
        <f>IFERROR(VLOOKUP(A7989,[1]!Tabla1[[#All],[Material]:[venta nueva]],38,FALSE),0)</f>
        <v>0</v>
      </c>
    </row>
    <row r="7990" spans="1:20" hidden="1" x14ac:dyDescent="0.35">
      <c r="A7990">
        <f t="shared" si="378"/>
        <v>1021150</v>
      </c>
      <c r="B7990" s="6" t="s">
        <v>1447</v>
      </c>
      <c r="C7990" s="7" t="s">
        <v>553</v>
      </c>
      <c r="D7990" s="7" t="s">
        <v>1095</v>
      </c>
      <c r="E7990" s="7" t="s">
        <v>129</v>
      </c>
      <c r="F7990" s="7" t="s">
        <v>130</v>
      </c>
      <c r="G7990" s="7" t="s">
        <v>1084</v>
      </c>
      <c r="H7990" s="7" t="s">
        <v>1017</v>
      </c>
      <c r="I7990" s="6" t="s">
        <v>12</v>
      </c>
      <c r="J7990" s="1">
        <v>0</v>
      </c>
      <c r="K7990" s="1">
        <v>3134</v>
      </c>
      <c r="L7990" s="1">
        <v>3134</v>
      </c>
      <c r="M7990" s="1">
        <v>0</v>
      </c>
      <c r="N7990" s="1">
        <v>12875</v>
      </c>
      <c r="O7990" s="1">
        <v>15768</v>
      </c>
      <c r="P7990" s="1"/>
      <c r="Q7990" s="12"/>
      <c r="R7990" s="29">
        <f t="shared" si="376"/>
        <v>15768</v>
      </c>
      <c r="S7990" t="str">
        <f t="shared" si="377"/>
        <v>Sobre ingreso</v>
      </c>
      <c r="T7990" s="10">
        <f>IFERROR(VLOOKUP(A7990,[1]!Tabla1[[#All],[Material]:[venta nueva]],38,FALSE),0)</f>
        <v>0</v>
      </c>
    </row>
    <row r="7991" spans="1:20" hidden="1" x14ac:dyDescent="0.35">
      <c r="A7991">
        <f t="shared" si="378"/>
        <v>1021151</v>
      </c>
      <c r="B7991" s="6" t="s">
        <v>1447</v>
      </c>
      <c r="C7991" s="7" t="s">
        <v>553</v>
      </c>
      <c r="D7991" s="7" t="s">
        <v>1095</v>
      </c>
      <c r="E7991" s="7" t="s">
        <v>131</v>
      </c>
      <c r="F7991" s="7" t="s">
        <v>132</v>
      </c>
      <c r="G7991" s="7" t="s">
        <v>1084</v>
      </c>
      <c r="H7991" s="7" t="s">
        <v>1028</v>
      </c>
      <c r="I7991" s="6" t="s">
        <v>12</v>
      </c>
      <c r="J7991" s="1"/>
      <c r="K7991" s="1"/>
      <c r="L7991" s="1"/>
      <c r="M7991" s="1">
        <v>0</v>
      </c>
      <c r="N7991" s="1">
        <v>22842</v>
      </c>
      <c r="O7991" s="1">
        <v>28442</v>
      </c>
      <c r="P7991" s="1"/>
      <c r="Q7991" s="12"/>
      <c r="R7991" s="29">
        <f t="shared" ref="R7991:R8054" si="379">+O7991-P7991</f>
        <v>28442</v>
      </c>
      <c r="S7991" t="str">
        <f t="shared" ref="S7991:S8054" si="380">IF(R7991&gt;0,"Sobre ingreso",IF(R7991&lt;0,"Pendiente de ingreso","OK"))</f>
        <v>Sobre ingreso</v>
      </c>
      <c r="T7991" s="10">
        <f>IFERROR(VLOOKUP(A7991,[1]!Tabla1[[#All],[Material]:[venta nueva]],38,FALSE),0)</f>
        <v>0</v>
      </c>
    </row>
    <row r="7992" spans="1:20" hidden="1" x14ac:dyDescent="0.35">
      <c r="A7992">
        <f t="shared" si="378"/>
        <v>1021152</v>
      </c>
      <c r="B7992" s="6" t="s">
        <v>1447</v>
      </c>
      <c r="C7992" s="7" t="s">
        <v>553</v>
      </c>
      <c r="D7992" s="7" t="s">
        <v>1095</v>
      </c>
      <c r="E7992" s="7" t="s">
        <v>133</v>
      </c>
      <c r="F7992" s="7" t="s">
        <v>134</v>
      </c>
      <c r="G7992" s="7" t="s">
        <v>1084</v>
      </c>
      <c r="H7992" s="7" t="s">
        <v>1028</v>
      </c>
      <c r="I7992" s="6" t="s">
        <v>12</v>
      </c>
      <c r="J7992" s="1">
        <v>0</v>
      </c>
      <c r="K7992" s="1">
        <v>20364</v>
      </c>
      <c r="L7992" s="1">
        <v>20364</v>
      </c>
      <c r="M7992" s="1">
        <v>-635</v>
      </c>
      <c r="N7992" s="1">
        <v>36000</v>
      </c>
      <c r="O7992" s="1">
        <v>36000</v>
      </c>
      <c r="P7992" s="1"/>
      <c r="Q7992" s="12"/>
      <c r="R7992" s="29">
        <f t="shared" si="379"/>
        <v>36000</v>
      </c>
      <c r="S7992" t="str">
        <f t="shared" si="380"/>
        <v>Sobre ingreso</v>
      </c>
      <c r="T7992" s="10">
        <f>IFERROR(VLOOKUP(A7992,[1]!Tabla1[[#All],[Material]:[venta nueva]],38,FALSE),0)</f>
        <v>0</v>
      </c>
    </row>
    <row r="7993" spans="1:20" hidden="1" x14ac:dyDescent="0.35">
      <c r="A7993">
        <f t="shared" si="378"/>
        <v>1021156</v>
      </c>
      <c r="B7993" s="6" t="s">
        <v>1447</v>
      </c>
      <c r="C7993" s="7" t="s">
        <v>553</v>
      </c>
      <c r="D7993" s="7" t="s">
        <v>1095</v>
      </c>
      <c r="E7993" s="7" t="s">
        <v>135</v>
      </c>
      <c r="F7993" s="7" t="s">
        <v>136</v>
      </c>
      <c r="G7993" s="7" t="s">
        <v>1084</v>
      </c>
      <c r="H7993" s="7" t="s">
        <v>1017</v>
      </c>
      <c r="I7993" s="6" t="s">
        <v>12</v>
      </c>
      <c r="J7993" s="1">
        <v>0</v>
      </c>
      <c r="K7993" s="1">
        <v>48000</v>
      </c>
      <c r="L7993" s="1">
        <v>48000</v>
      </c>
      <c r="M7993" s="1">
        <v>-5034</v>
      </c>
      <c r="N7993" s="1">
        <v>50875</v>
      </c>
      <c r="O7993" s="1">
        <v>48000</v>
      </c>
      <c r="P7993" s="1"/>
      <c r="Q7993" s="12"/>
      <c r="R7993" s="29">
        <f t="shared" si="379"/>
        <v>48000</v>
      </c>
      <c r="S7993" t="str">
        <f t="shared" si="380"/>
        <v>Sobre ingreso</v>
      </c>
      <c r="T7993" s="10">
        <f>IFERROR(VLOOKUP(A7993,[1]!Tabla1[[#All],[Material]:[venta nueva]],38,FALSE),0)</f>
        <v>0</v>
      </c>
    </row>
    <row r="7994" spans="1:20" hidden="1" x14ac:dyDescent="0.35">
      <c r="A7994">
        <f t="shared" si="378"/>
        <v>1021187</v>
      </c>
      <c r="B7994" s="6" t="s">
        <v>1447</v>
      </c>
      <c r="C7994" s="7" t="s">
        <v>553</v>
      </c>
      <c r="D7994" s="7" t="s">
        <v>1095</v>
      </c>
      <c r="E7994" s="7" t="s">
        <v>137</v>
      </c>
      <c r="F7994" s="7" t="s">
        <v>138</v>
      </c>
      <c r="G7994" s="7" t="s">
        <v>1080</v>
      </c>
      <c r="H7994" s="7" t="s">
        <v>1029</v>
      </c>
      <c r="I7994" s="6" t="s">
        <v>11</v>
      </c>
      <c r="J7994" s="1">
        <v>0</v>
      </c>
      <c r="K7994" s="1">
        <v>48232</v>
      </c>
      <c r="L7994" s="1">
        <v>48232</v>
      </c>
      <c r="M7994" s="1">
        <v>-15094</v>
      </c>
      <c r="N7994" s="1">
        <v>43894</v>
      </c>
      <c r="O7994" s="1">
        <v>48000</v>
      </c>
      <c r="P7994" s="1">
        <v>24000</v>
      </c>
      <c r="Q7994" s="12"/>
      <c r="R7994" s="29">
        <f t="shared" si="379"/>
        <v>24000</v>
      </c>
      <c r="S7994" t="str">
        <f t="shared" si="380"/>
        <v>Sobre ingreso</v>
      </c>
      <c r="T7994" s="10">
        <f>IFERROR(VLOOKUP(A7994,[1]!Tabla1[[#All],[Material]:[venta nueva]],38,FALSE),0)</f>
        <v>0</v>
      </c>
    </row>
    <row r="7995" spans="1:20" hidden="1" x14ac:dyDescent="0.35">
      <c r="A7995">
        <f t="shared" si="378"/>
        <v>1021204</v>
      </c>
      <c r="B7995" s="6" t="s">
        <v>1447</v>
      </c>
      <c r="C7995" s="7" t="s">
        <v>553</v>
      </c>
      <c r="D7995" s="7" t="s">
        <v>1095</v>
      </c>
      <c r="E7995" s="7" t="s">
        <v>474</v>
      </c>
      <c r="F7995" s="7" t="s">
        <v>28</v>
      </c>
      <c r="G7995" s="7" t="s">
        <v>1078</v>
      </c>
      <c r="H7995" s="7" t="s">
        <v>1006</v>
      </c>
      <c r="I7995" s="6" t="s">
        <v>12</v>
      </c>
      <c r="J7995" s="1"/>
      <c r="K7995" s="1"/>
      <c r="L7995" s="1"/>
      <c r="M7995" s="1">
        <v>2454</v>
      </c>
      <c r="N7995" s="1">
        <v>0</v>
      </c>
      <c r="O7995" s="1">
        <v>14545</v>
      </c>
      <c r="P7995" s="1"/>
      <c r="Q7995" s="12"/>
      <c r="R7995" s="29">
        <f t="shared" si="379"/>
        <v>14545</v>
      </c>
      <c r="S7995" t="str">
        <f t="shared" si="380"/>
        <v>Sobre ingreso</v>
      </c>
      <c r="T7995" s="10">
        <f>IFERROR(VLOOKUP(A7995,[1]!Tabla1[[#All],[Material]:[venta nueva]],38,FALSE),0)</f>
        <v>0</v>
      </c>
    </row>
    <row r="7996" spans="1:20" hidden="1" x14ac:dyDescent="0.35">
      <c r="A7996">
        <f t="shared" si="378"/>
        <v>1021279</v>
      </c>
      <c r="B7996" s="6" t="s">
        <v>1447</v>
      </c>
      <c r="C7996" s="7" t="s">
        <v>553</v>
      </c>
      <c r="D7996" s="7" t="s">
        <v>1095</v>
      </c>
      <c r="E7996" s="7" t="s">
        <v>1252</v>
      </c>
      <c r="F7996" s="7" t="s">
        <v>357</v>
      </c>
      <c r="G7996" s="7" t="s">
        <v>1084</v>
      </c>
      <c r="H7996" s="7" t="s">
        <v>1017</v>
      </c>
      <c r="I7996" s="6" t="s">
        <v>11</v>
      </c>
      <c r="J7996" s="1"/>
      <c r="K7996" s="1"/>
      <c r="L7996" s="1"/>
      <c r="M7996" s="1">
        <v>0</v>
      </c>
      <c r="N7996" s="1">
        <v>9074</v>
      </c>
      <c r="O7996" s="1">
        <v>24000</v>
      </c>
      <c r="P7996" s="1"/>
      <c r="Q7996" s="12"/>
      <c r="R7996" s="29">
        <f t="shared" si="379"/>
        <v>24000</v>
      </c>
      <c r="S7996" t="str">
        <f t="shared" si="380"/>
        <v>Sobre ingreso</v>
      </c>
      <c r="T7996" s="10">
        <f>IFERROR(VLOOKUP(A7996,[1]!Tabla1[[#All],[Material]:[venta nueva]],38,FALSE),0)</f>
        <v>0</v>
      </c>
    </row>
    <row r="7997" spans="1:20" hidden="1" x14ac:dyDescent="0.35">
      <c r="A7997">
        <f t="shared" si="378"/>
        <v>1021385</v>
      </c>
      <c r="B7997" s="6" t="s">
        <v>1447</v>
      </c>
      <c r="C7997" s="7" t="s">
        <v>553</v>
      </c>
      <c r="D7997" s="7" t="s">
        <v>1095</v>
      </c>
      <c r="E7997" s="7" t="s">
        <v>147</v>
      </c>
      <c r="F7997" s="7" t="s">
        <v>148</v>
      </c>
      <c r="G7997" s="7" t="s">
        <v>1080</v>
      </c>
      <c r="H7997" s="7" t="s">
        <v>1031</v>
      </c>
      <c r="I7997" s="6" t="s">
        <v>11</v>
      </c>
      <c r="J7997" s="1">
        <v>0</v>
      </c>
      <c r="K7997" s="1">
        <v>144000</v>
      </c>
      <c r="L7997" s="1">
        <v>144000</v>
      </c>
      <c r="M7997" s="1">
        <v>0</v>
      </c>
      <c r="N7997" s="1">
        <v>184859</v>
      </c>
      <c r="O7997" s="1">
        <v>96000</v>
      </c>
      <c r="P7997" s="1"/>
      <c r="Q7997" s="12"/>
      <c r="R7997" s="29">
        <f t="shared" si="379"/>
        <v>96000</v>
      </c>
      <c r="S7997" t="str">
        <f t="shared" si="380"/>
        <v>Sobre ingreso</v>
      </c>
      <c r="T7997" s="10">
        <f>IFERROR(VLOOKUP(A7997,[1]!Tabla1[[#All],[Material]:[venta nueva]],38,FALSE),0)</f>
        <v>0</v>
      </c>
    </row>
    <row r="7998" spans="1:20" hidden="1" x14ac:dyDescent="0.35">
      <c r="A7998">
        <f t="shared" si="378"/>
        <v>1021470</v>
      </c>
      <c r="B7998" s="6" t="s">
        <v>1447</v>
      </c>
      <c r="C7998" s="7" t="s">
        <v>553</v>
      </c>
      <c r="D7998" s="7" t="s">
        <v>1095</v>
      </c>
      <c r="E7998" s="7" t="s">
        <v>152</v>
      </c>
      <c r="F7998" s="7" t="s">
        <v>153</v>
      </c>
      <c r="G7998" s="7" t="s">
        <v>1086</v>
      </c>
      <c r="H7998" s="7" t="s">
        <v>1025</v>
      </c>
      <c r="I7998" s="6" t="s">
        <v>12</v>
      </c>
      <c r="J7998" s="1">
        <v>0</v>
      </c>
      <c r="K7998" s="1">
        <v>44000</v>
      </c>
      <c r="L7998" s="1">
        <v>44000</v>
      </c>
      <c r="M7998" s="1">
        <v>-603</v>
      </c>
      <c r="N7998" s="1">
        <v>44000</v>
      </c>
      <c r="O7998" s="1">
        <v>44000</v>
      </c>
      <c r="P7998" s="1">
        <v>22000</v>
      </c>
      <c r="Q7998" s="12"/>
      <c r="R7998" s="29">
        <f t="shared" si="379"/>
        <v>22000</v>
      </c>
      <c r="S7998" t="str">
        <f t="shared" si="380"/>
        <v>Sobre ingreso</v>
      </c>
      <c r="T7998" s="10">
        <f>IFERROR(VLOOKUP(A7998,[1]!Tabla1[[#All],[Material]:[venta nueva]],38,FALSE),0)</f>
        <v>0</v>
      </c>
    </row>
    <row r="7999" spans="1:20" hidden="1" x14ac:dyDescent="0.35">
      <c r="A7999">
        <f t="shared" si="378"/>
        <v>1021533</v>
      </c>
      <c r="B7999" s="6" t="s">
        <v>1447</v>
      </c>
      <c r="C7999" s="7" t="s">
        <v>553</v>
      </c>
      <c r="D7999" s="7" t="s">
        <v>1095</v>
      </c>
      <c r="E7999" s="7" t="s">
        <v>156</v>
      </c>
      <c r="F7999" s="7" t="s">
        <v>157</v>
      </c>
      <c r="G7999" s="7" t="s">
        <v>1082</v>
      </c>
      <c r="H7999" s="7" t="s">
        <v>1013</v>
      </c>
      <c r="I7999" s="6" t="s">
        <v>16</v>
      </c>
      <c r="J7999" s="1"/>
      <c r="K7999" s="1"/>
      <c r="L7999" s="1"/>
      <c r="M7999" s="1">
        <v>-14138</v>
      </c>
      <c r="N7999" s="1">
        <v>0</v>
      </c>
      <c r="O7999" s="1">
        <v>0</v>
      </c>
      <c r="P7999" s="1"/>
      <c r="Q7999" s="12"/>
      <c r="R7999" s="29">
        <f t="shared" si="379"/>
        <v>0</v>
      </c>
      <c r="S7999" t="str">
        <f t="shared" si="380"/>
        <v>OK</v>
      </c>
      <c r="T7999" s="10">
        <f>IFERROR(VLOOKUP(A7999,[1]!Tabla1[[#All],[Material]:[venta nueva]],38,FALSE),0)</f>
        <v>0</v>
      </c>
    </row>
    <row r="8000" spans="1:20" hidden="1" x14ac:dyDescent="0.35">
      <c r="A8000">
        <f t="shared" si="378"/>
        <v>1021603</v>
      </c>
      <c r="B8000" s="6" t="s">
        <v>1447</v>
      </c>
      <c r="C8000" s="7" t="s">
        <v>553</v>
      </c>
      <c r="D8000" s="7" t="s">
        <v>1095</v>
      </c>
      <c r="E8000" s="7" t="s">
        <v>165</v>
      </c>
      <c r="F8000" s="7" t="s">
        <v>166</v>
      </c>
      <c r="G8000" s="7" t="s">
        <v>1075</v>
      </c>
      <c r="H8000" s="7" t="s">
        <v>1003</v>
      </c>
      <c r="I8000" s="6" t="s">
        <v>16</v>
      </c>
      <c r="J8000" s="1">
        <v>0</v>
      </c>
      <c r="K8000" s="1">
        <v>6300</v>
      </c>
      <c r="L8000" s="1">
        <v>6300</v>
      </c>
      <c r="M8000" s="1">
        <v>0</v>
      </c>
      <c r="N8000" s="1">
        <v>10482</v>
      </c>
      <c r="O8000" s="1">
        <v>4950</v>
      </c>
      <c r="P8000" s="1"/>
      <c r="Q8000" s="12"/>
      <c r="R8000" s="29">
        <f t="shared" si="379"/>
        <v>4950</v>
      </c>
      <c r="S8000" t="str">
        <f t="shared" si="380"/>
        <v>Sobre ingreso</v>
      </c>
      <c r="T8000" s="10">
        <f>IFERROR(VLOOKUP(A8000,[1]!Tabla1[[#All],[Material]:[venta nueva]],38,FALSE),0)</f>
        <v>0</v>
      </c>
    </row>
    <row r="8001" spans="1:20" hidden="1" x14ac:dyDescent="0.35">
      <c r="A8001">
        <f t="shared" si="378"/>
        <v>1021609</v>
      </c>
      <c r="B8001" s="6" t="s">
        <v>1447</v>
      </c>
      <c r="C8001" s="7" t="s">
        <v>553</v>
      </c>
      <c r="D8001" s="7" t="s">
        <v>1095</v>
      </c>
      <c r="E8001" s="7" t="s">
        <v>167</v>
      </c>
      <c r="F8001" s="7" t="s">
        <v>168</v>
      </c>
      <c r="G8001" s="7" t="s">
        <v>985</v>
      </c>
      <c r="H8001" s="7" t="s">
        <v>1012</v>
      </c>
      <c r="I8001" s="6" t="s">
        <v>16</v>
      </c>
      <c r="J8001" s="1">
        <v>0</v>
      </c>
      <c r="K8001" s="1">
        <v>18000</v>
      </c>
      <c r="L8001" s="1">
        <v>18000</v>
      </c>
      <c r="M8001" s="1">
        <v>-6126</v>
      </c>
      <c r="N8001" s="1">
        <v>18000</v>
      </c>
      <c r="O8001" s="1">
        <v>18000</v>
      </c>
      <c r="P8001" s="1"/>
      <c r="Q8001" s="12"/>
      <c r="R8001" s="29">
        <f t="shared" si="379"/>
        <v>18000</v>
      </c>
      <c r="S8001" t="str">
        <f t="shared" si="380"/>
        <v>Sobre ingreso</v>
      </c>
      <c r="T8001" s="10">
        <f>IFERROR(VLOOKUP(A8001,[1]!Tabla1[[#All],[Material]:[venta nueva]],38,FALSE),0)</f>
        <v>0</v>
      </c>
    </row>
    <row r="8002" spans="1:20" hidden="1" x14ac:dyDescent="0.35">
      <c r="A8002">
        <f t="shared" si="378"/>
        <v>1021622</v>
      </c>
      <c r="B8002" s="6" t="s">
        <v>1447</v>
      </c>
      <c r="C8002" s="7" t="s">
        <v>553</v>
      </c>
      <c r="D8002" s="7" t="s">
        <v>1095</v>
      </c>
      <c r="E8002" s="7" t="s">
        <v>169</v>
      </c>
      <c r="F8002" s="7" t="s">
        <v>74</v>
      </c>
      <c r="G8002" s="7" t="s">
        <v>1074</v>
      </c>
      <c r="H8002" s="7" t="s">
        <v>1018</v>
      </c>
      <c r="I8002" s="6" t="s">
        <v>11</v>
      </c>
      <c r="J8002" s="1">
        <v>0</v>
      </c>
      <c r="K8002" s="1">
        <v>18000</v>
      </c>
      <c r="L8002" s="1">
        <v>18000</v>
      </c>
      <c r="M8002" s="1">
        <v>8190</v>
      </c>
      <c r="N8002" s="1">
        <v>0</v>
      </c>
      <c r="O8002" s="1">
        <v>0</v>
      </c>
      <c r="P8002" s="1"/>
      <c r="Q8002" s="12"/>
      <c r="R8002" s="29">
        <f t="shared" si="379"/>
        <v>0</v>
      </c>
      <c r="S8002" t="str">
        <f t="shared" si="380"/>
        <v>OK</v>
      </c>
      <c r="T8002" s="10">
        <f>IFERROR(VLOOKUP(A8002,[1]!Tabla1[[#All],[Material]:[venta nueva]],38,FALSE),0)</f>
        <v>0</v>
      </c>
    </row>
    <row r="8003" spans="1:20" hidden="1" x14ac:dyDescent="0.35">
      <c r="A8003">
        <f t="shared" si="378"/>
        <v>1021649</v>
      </c>
      <c r="B8003" s="6" t="s">
        <v>1447</v>
      </c>
      <c r="C8003" s="7" t="s">
        <v>553</v>
      </c>
      <c r="D8003" s="7" t="s">
        <v>1095</v>
      </c>
      <c r="E8003" s="7" t="s">
        <v>1253</v>
      </c>
      <c r="F8003" s="7" t="s">
        <v>1254</v>
      </c>
      <c r="G8003" s="7" t="s">
        <v>1082</v>
      </c>
      <c r="H8003" s="7" t="s">
        <v>1013</v>
      </c>
      <c r="I8003" s="6" t="s">
        <v>12</v>
      </c>
      <c r="J8003" s="1">
        <v>0</v>
      </c>
      <c r="K8003" s="1">
        <v>169000</v>
      </c>
      <c r="L8003" s="1">
        <v>169000</v>
      </c>
      <c r="M8003" s="1"/>
      <c r="N8003" s="1"/>
      <c r="O8003" s="1"/>
      <c r="P8003" s="1"/>
      <c r="Q8003" s="12"/>
      <c r="R8003" s="29">
        <f t="shared" si="379"/>
        <v>0</v>
      </c>
      <c r="S8003" t="str">
        <f t="shared" si="380"/>
        <v>OK</v>
      </c>
      <c r="T8003" s="10">
        <f>IFERROR(VLOOKUP(A8003,[1]!Tabla1[[#All],[Material]:[venta nueva]],38,FALSE),0)</f>
        <v>0</v>
      </c>
    </row>
    <row r="8004" spans="1:20" hidden="1" x14ac:dyDescent="0.35">
      <c r="A8004">
        <f t="shared" si="378"/>
        <v>1021650</v>
      </c>
      <c r="B8004" s="6" t="s">
        <v>1447</v>
      </c>
      <c r="C8004" s="7" t="s">
        <v>553</v>
      </c>
      <c r="D8004" s="7" t="s">
        <v>1095</v>
      </c>
      <c r="E8004" s="7" t="s">
        <v>1438</v>
      </c>
      <c r="F8004" s="7" t="s">
        <v>1439</v>
      </c>
      <c r="G8004" s="7" t="s">
        <v>1075</v>
      </c>
      <c r="H8004" s="7" t="s">
        <v>1011</v>
      </c>
      <c r="I8004" s="6" t="s">
        <v>12</v>
      </c>
      <c r="J8004" s="1">
        <v>0</v>
      </c>
      <c r="K8004" s="1">
        <v>31000</v>
      </c>
      <c r="L8004" s="1">
        <v>31000</v>
      </c>
      <c r="M8004" s="1"/>
      <c r="N8004" s="1"/>
      <c r="O8004" s="1"/>
      <c r="P8004" s="1"/>
      <c r="Q8004" s="12"/>
      <c r="R8004" s="29">
        <f t="shared" si="379"/>
        <v>0</v>
      </c>
      <c r="S8004" t="str">
        <f t="shared" si="380"/>
        <v>OK</v>
      </c>
      <c r="T8004" s="10">
        <f>IFERROR(VLOOKUP(A8004,[1]!Tabla1[[#All],[Material]:[venta nueva]],38,FALSE),0)</f>
        <v>0</v>
      </c>
    </row>
    <row r="8005" spans="1:20" hidden="1" x14ac:dyDescent="0.35">
      <c r="A8005">
        <f t="shared" si="378"/>
        <v>1021655</v>
      </c>
      <c r="B8005" s="6" t="s">
        <v>1447</v>
      </c>
      <c r="C8005" s="7" t="s">
        <v>553</v>
      </c>
      <c r="D8005" s="7" t="s">
        <v>1095</v>
      </c>
      <c r="E8005" s="7" t="s">
        <v>614</v>
      </c>
      <c r="F8005" s="7" t="s">
        <v>615</v>
      </c>
      <c r="G8005" s="7" t="s">
        <v>1069</v>
      </c>
      <c r="H8005" s="7" t="s">
        <v>1026</v>
      </c>
      <c r="I8005" s="6" t="s">
        <v>12</v>
      </c>
      <c r="J8005" s="1"/>
      <c r="K8005" s="1"/>
      <c r="L8005" s="1"/>
      <c r="M8005" s="1">
        <v>21240</v>
      </c>
      <c r="N8005" s="1">
        <v>0</v>
      </c>
      <c r="O8005" s="1">
        <v>0</v>
      </c>
      <c r="P8005" s="1"/>
      <c r="Q8005" s="12"/>
      <c r="R8005" s="29">
        <f t="shared" si="379"/>
        <v>0</v>
      </c>
      <c r="S8005" t="str">
        <f t="shared" si="380"/>
        <v>OK</v>
      </c>
      <c r="T8005" s="10">
        <f>IFERROR(VLOOKUP(A8005,[1]!Tabla1[[#All],[Material]:[venta nueva]],38,FALSE),0)</f>
        <v>0</v>
      </c>
    </row>
    <row r="8006" spans="1:20" hidden="1" x14ac:dyDescent="0.35">
      <c r="A8006">
        <f t="shared" ref="A8006:A8069" si="381">+E8006*1</f>
        <v>1021664</v>
      </c>
      <c r="B8006" s="6" t="s">
        <v>1447</v>
      </c>
      <c r="C8006" s="7" t="s">
        <v>553</v>
      </c>
      <c r="D8006" s="7" t="s">
        <v>1095</v>
      </c>
      <c r="E8006" s="7" t="s">
        <v>170</v>
      </c>
      <c r="F8006" s="7" t="s">
        <v>171</v>
      </c>
      <c r="G8006" s="7" t="s">
        <v>1085</v>
      </c>
      <c r="H8006" s="7" t="s">
        <v>1019</v>
      </c>
      <c r="I8006" s="6" t="s">
        <v>12</v>
      </c>
      <c r="J8006" s="1"/>
      <c r="K8006" s="1"/>
      <c r="L8006" s="1"/>
      <c r="M8006" s="1">
        <v>-11267</v>
      </c>
      <c r="N8006" s="1">
        <v>0</v>
      </c>
      <c r="O8006" s="1">
        <v>11484</v>
      </c>
      <c r="P8006" s="1"/>
      <c r="Q8006" s="12"/>
      <c r="R8006" s="29">
        <f t="shared" si="379"/>
        <v>11484</v>
      </c>
      <c r="S8006" t="str">
        <f t="shared" si="380"/>
        <v>Sobre ingreso</v>
      </c>
      <c r="T8006" s="10">
        <f>IFERROR(VLOOKUP(A8006,[1]!Tabla1[[#All],[Material]:[venta nueva]],38,FALSE),0)</f>
        <v>0</v>
      </c>
    </row>
    <row r="8007" spans="1:20" hidden="1" x14ac:dyDescent="0.35">
      <c r="A8007">
        <f t="shared" si="381"/>
        <v>1021665</v>
      </c>
      <c r="B8007" s="6" t="s">
        <v>1447</v>
      </c>
      <c r="C8007" s="7" t="s">
        <v>553</v>
      </c>
      <c r="D8007" s="7" t="s">
        <v>1095</v>
      </c>
      <c r="E8007" s="7" t="s">
        <v>172</v>
      </c>
      <c r="F8007" s="7" t="s">
        <v>173</v>
      </c>
      <c r="G8007" s="7" t="s">
        <v>1085</v>
      </c>
      <c r="H8007" s="7" t="s">
        <v>1019</v>
      </c>
      <c r="I8007" s="6" t="s">
        <v>12</v>
      </c>
      <c r="J8007" s="1"/>
      <c r="K8007" s="1"/>
      <c r="L8007" s="1"/>
      <c r="M8007" s="1">
        <v>4368</v>
      </c>
      <c r="N8007" s="1">
        <v>0</v>
      </c>
      <c r="O8007" s="1">
        <v>1774</v>
      </c>
      <c r="P8007" s="1"/>
      <c r="Q8007" s="12"/>
      <c r="R8007" s="29">
        <f t="shared" si="379"/>
        <v>1774</v>
      </c>
      <c r="S8007" t="str">
        <f t="shared" si="380"/>
        <v>Sobre ingreso</v>
      </c>
      <c r="T8007" s="10">
        <f>IFERROR(VLOOKUP(A8007,[1]!Tabla1[[#All],[Material]:[venta nueva]],38,FALSE),0)</f>
        <v>0</v>
      </c>
    </row>
    <row r="8008" spans="1:20" hidden="1" x14ac:dyDescent="0.35">
      <c r="A8008">
        <f t="shared" si="381"/>
        <v>1021666</v>
      </c>
      <c r="B8008" s="6" t="s">
        <v>1447</v>
      </c>
      <c r="C8008" s="7" t="s">
        <v>553</v>
      </c>
      <c r="D8008" s="7" t="s">
        <v>1095</v>
      </c>
      <c r="E8008" s="7" t="s">
        <v>1468</v>
      </c>
      <c r="F8008" s="7" t="s">
        <v>1469</v>
      </c>
      <c r="G8008" s="7" t="s">
        <v>1085</v>
      </c>
      <c r="H8008" s="7" t="s">
        <v>1019</v>
      </c>
      <c r="I8008" s="6" t="s">
        <v>12</v>
      </c>
      <c r="J8008" s="1">
        <v>0</v>
      </c>
      <c r="K8008" s="1">
        <v>44000</v>
      </c>
      <c r="L8008" s="1">
        <v>44000</v>
      </c>
      <c r="M8008" s="1"/>
      <c r="N8008" s="1"/>
      <c r="O8008" s="1"/>
      <c r="P8008" s="1"/>
      <c r="Q8008" s="12"/>
      <c r="R8008" s="29">
        <f t="shared" si="379"/>
        <v>0</v>
      </c>
      <c r="S8008" t="str">
        <f t="shared" si="380"/>
        <v>OK</v>
      </c>
      <c r="T8008" s="10">
        <f>IFERROR(VLOOKUP(A8008,[1]!Tabla1[[#All],[Material]:[venta nueva]],38,FALSE),0)</f>
        <v>0</v>
      </c>
    </row>
    <row r="8009" spans="1:20" hidden="1" x14ac:dyDescent="0.35">
      <c r="A8009">
        <f t="shared" si="381"/>
        <v>1021667</v>
      </c>
      <c r="B8009" s="6" t="s">
        <v>1447</v>
      </c>
      <c r="C8009" s="7" t="s">
        <v>553</v>
      </c>
      <c r="D8009" s="7" t="s">
        <v>1095</v>
      </c>
      <c r="E8009" s="7" t="s">
        <v>1470</v>
      </c>
      <c r="F8009" s="7" t="s">
        <v>1471</v>
      </c>
      <c r="G8009" s="7" t="s">
        <v>1085</v>
      </c>
      <c r="H8009" s="7" t="s">
        <v>1019</v>
      </c>
      <c r="I8009" s="6" t="s">
        <v>12</v>
      </c>
      <c r="J8009" s="1">
        <v>0</v>
      </c>
      <c r="K8009" s="1">
        <v>22000</v>
      </c>
      <c r="L8009" s="1">
        <v>22000</v>
      </c>
      <c r="M8009" s="1"/>
      <c r="N8009" s="1"/>
      <c r="O8009" s="1"/>
      <c r="P8009" s="1"/>
      <c r="Q8009" s="12"/>
      <c r="R8009" s="29">
        <f t="shared" si="379"/>
        <v>0</v>
      </c>
      <c r="S8009" t="str">
        <f t="shared" si="380"/>
        <v>OK</v>
      </c>
      <c r="T8009" s="10">
        <f>IFERROR(VLOOKUP(A8009,[1]!Tabla1[[#All],[Material]:[venta nueva]],38,FALSE),0)</f>
        <v>0</v>
      </c>
    </row>
    <row r="8010" spans="1:20" hidden="1" x14ac:dyDescent="0.35">
      <c r="A8010">
        <f t="shared" si="381"/>
        <v>1021864</v>
      </c>
      <c r="B8010" s="6" t="s">
        <v>1447</v>
      </c>
      <c r="C8010" s="7" t="s">
        <v>553</v>
      </c>
      <c r="D8010" s="7" t="s">
        <v>1095</v>
      </c>
      <c r="E8010" s="7" t="s">
        <v>195</v>
      </c>
      <c r="F8010" s="7" t="s">
        <v>196</v>
      </c>
      <c r="G8010" s="7" t="s">
        <v>1080</v>
      </c>
      <c r="H8010" s="7" t="s">
        <v>1024</v>
      </c>
      <c r="I8010" s="6" t="s">
        <v>13</v>
      </c>
      <c r="J8010" s="1">
        <v>0</v>
      </c>
      <c r="K8010" s="1">
        <v>48000</v>
      </c>
      <c r="L8010" s="1">
        <v>48000</v>
      </c>
      <c r="M8010" s="1">
        <v>-3000</v>
      </c>
      <c r="N8010" s="1">
        <v>49174</v>
      </c>
      <c r="O8010" s="1">
        <v>24000</v>
      </c>
      <c r="P8010" s="1">
        <v>24000</v>
      </c>
      <c r="Q8010" s="12"/>
      <c r="R8010" s="29">
        <f t="shared" si="379"/>
        <v>0</v>
      </c>
      <c r="S8010" t="str">
        <f t="shared" si="380"/>
        <v>OK</v>
      </c>
      <c r="T8010" s="10">
        <f>IFERROR(VLOOKUP(A8010,[1]!Tabla1[[#All],[Material]:[venta nueva]],38,FALSE),0)</f>
        <v>0</v>
      </c>
    </row>
    <row r="8011" spans="1:20" hidden="1" x14ac:dyDescent="0.35">
      <c r="A8011">
        <f t="shared" si="381"/>
        <v>1021868</v>
      </c>
      <c r="B8011" s="6" t="s">
        <v>1447</v>
      </c>
      <c r="C8011" s="7" t="s">
        <v>553</v>
      </c>
      <c r="D8011" s="7" t="s">
        <v>1095</v>
      </c>
      <c r="E8011" s="7" t="s">
        <v>556</v>
      </c>
      <c r="F8011" s="7" t="s">
        <v>557</v>
      </c>
      <c r="G8011" s="7" t="s">
        <v>1076</v>
      </c>
      <c r="H8011" s="7" t="s">
        <v>1004</v>
      </c>
      <c r="I8011" s="6" t="s">
        <v>11</v>
      </c>
      <c r="J8011" s="1">
        <v>0</v>
      </c>
      <c r="K8011" s="1">
        <v>48000</v>
      </c>
      <c r="L8011" s="1">
        <v>48000</v>
      </c>
      <c r="M8011" s="1">
        <v>0</v>
      </c>
      <c r="N8011" s="1">
        <v>101115</v>
      </c>
      <c r="O8011" s="1">
        <v>96000</v>
      </c>
      <c r="P8011" s="1"/>
      <c r="Q8011" s="12"/>
      <c r="R8011" s="29">
        <f t="shared" si="379"/>
        <v>96000</v>
      </c>
      <c r="S8011" t="str">
        <f t="shared" si="380"/>
        <v>Sobre ingreso</v>
      </c>
      <c r="T8011" s="10">
        <f>IFERROR(VLOOKUP(A8011,[1]!Tabla1[[#All],[Material]:[venta nueva]],38,FALSE),0)</f>
        <v>0</v>
      </c>
    </row>
    <row r="8012" spans="1:20" hidden="1" x14ac:dyDescent="0.35">
      <c r="A8012">
        <f t="shared" si="381"/>
        <v>1021976</v>
      </c>
      <c r="B8012" s="6" t="s">
        <v>1447</v>
      </c>
      <c r="C8012" s="7" t="s">
        <v>553</v>
      </c>
      <c r="D8012" s="7" t="s">
        <v>1095</v>
      </c>
      <c r="E8012" s="7" t="s">
        <v>213</v>
      </c>
      <c r="F8012" s="7" t="s">
        <v>214</v>
      </c>
      <c r="G8012" s="7" t="s">
        <v>1077</v>
      </c>
      <c r="H8012" s="7" t="s">
        <v>1005</v>
      </c>
      <c r="I8012" s="6" t="s">
        <v>11</v>
      </c>
      <c r="J8012" s="1">
        <v>0</v>
      </c>
      <c r="K8012" s="1">
        <v>120000</v>
      </c>
      <c r="L8012" s="1">
        <v>120000</v>
      </c>
      <c r="M8012" s="1">
        <v>-72000</v>
      </c>
      <c r="N8012" s="1">
        <v>96733</v>
      </c>
      <c r="O8012" s="1">
        <v>72000</v>
      </c>
      <c r="P8012" s="1">
        <v>24000</v>
      </c>
      <c r="Q8012" s="12"/>
      <c r="R8012" s="29">
        <f t="shared" si="379"/>
        <v>48000</v>
      </c>
      <c r="S8012" t="str">
        <f t="shared" si="380"/>
        <v>Sobre ingreso</v>
      </c>
      <c r="T8012" s="10">
        <f>IFERROR(VLOOKUP(A8012,[1]!Tabla1[[#All],[Material]:[venta nueva]],38,FALSE),0)</f>
        <v>0</v>
      </c>
    </row>
    <row r="8013" spans="1:20" hidden="1" x14ac:dyDescent="0.35">
      <c r="A8013">
        <f t="shared" si="381"/>
        <v>1021980</v>
      </c>
      <c r="B8013" s="6" t="s">
        <v>1447</v>
      </c>
      <c r="C8013" s="7" t="s">
        <v>553</v>
      </c>
      <c r="D8013" s="7" t="s">
        <v>1095</v>
      </c>
      <c r="E8013" s="7" t="s">
        <v>215</v>
      </c>
      <c r="F8013" s="7" t="s">
        <v>216</v>
      </c>
      <c r="G8013" s="7" t="s">
        <v>1074</v>
      </c>
      <c r="H8013" s="7" t="s">
        <v>1018</v>
      </c>
      <c r="I8013" s="6" t="s">
        <v>11</v>
      </c>
      <c r="J8013" s="1">
        <v>0</v>
      </c>
      <c r="K8013" s="1">
        <v>2844</v>
      </c>
      <c r="L8013" s="1">
        <v>2844</v>
      </c>
      <c r="M8013" s="1">
        <v>-684</v>
      </c>
      <c r="N8013" s="1">
        <v>9004</v>
      </c>
      <c r="O8013" s="1">
        <v>10000</v>
      </c>
      <c r="P8013" s="1"/>
      <c r="Q8013" s="12"/>
      <c r="R8013" s="29">
        <f t="shared" si="379"/>
        <v>10000</v>
      </c>
      <c r="S8013" t="str">
        <f t="shared" si="380"/>
        <v>Sobre ingreso</v>
      </c>
      <c r="T8013" s="10">
        <f>IFERROR(VLOOKUP(A8013,[1]!Tabla1[[#All],[Material]:[venta nueva]],38,FALSE),0)</f>
        <v>0</v>
      </c>
    </row>
    <row r="8014" spans="1:20" hidden="1" x14ac:dyDescent="0.35">
      <c r="A8014">
        <f t="shared" si="381"/>
        <v>1022047</v>
      </c>
      <c r="B8014" s="6" t="s">
        <v>1447</v>
      </c>
      <c r="C8014" s="7" t="s">
        <v>553</v>
      </c>
      <c r="D8014" s="7" t="s">
        <v>1095</v>
      </c>
      <c r="E8014" s="7" t="s">
        <v>586</v>
      </c>
      <c r="F8014" s="7" t="s">
        <v>582</v>
      </c>
      <c r="G8014" s="7" t="s">
        <v>1081</v>
      </c>
      <c r="H8014" s="7" t="s">
        <v>1010</v>
      </c>
      <c r="I8014" s="6" t="s">
        <v>11</v>
      </c>
      <c r="J8014" s="1"/>
      <c r="K8014" s="1"/>
      <c r="L8014" s="1"/>
      <c r="M8014" s="1">
        <v>0</v>
      </c>
      <c r="N8014" s="1">
        <v>6734</v>
      </c>
      <c r="O8014" s="1">
        <v>0</v>
      </c>
      <c r="P8014" s="1"/>
      <c r="Q8014" s="12"/>
      <c r="R8014" s="29">
        <f t="shared" si="379"/>
        <v>0</v>
      </c>
      <c r="S8014" t="str">
        <f t="shared" si="380"/>
        <v>OK</v>
      </c>
      <c r="T8014" s="10">
        <f>IFERROR(VLOOKUP(A8014,[1]!Tabla1[[#All],[Material]:[venta nueva]],38,FALSE),0)</f>
        <v>0</v>
      </c>
    </row>
    <row r="8015" spans="1:20" hidden="1" x14ac:dyDescent="0.35">
      <c r="A8015">
        <f t="shared" si="381"/>
        <v>1022102</v>
      </c>
      <c r="B8015" s="6" t="s">
        <v>1447</v>
      </c>
      <c r="C8015" s="7" t="s">
        <v>553</v>
      </c>
      <c r="D8015" s="7" t="s">
        <v>1095</v>
      </c>
      <c r="E8015" s="7" t="s">
        <v>230</v>
      </c>
      <c r="F8015" s="7" t="s">
        <v>231</v>
      </c>
      <c r="G8015" s="7" t="s">
        <v>1085</v>
      </c>
      <c r="H8015" s="7" t="s">
        <v>1019</v>
      </c>
      <c r="I8015" s="6" t="s">
        <v>11</v>
      </c>
      <c r="J8015" s="1"/>
      <c r="K8015" s="1"/>
      <c r="L8015" s="1"/>
      <c r="M8015" s="1">
        <v>22</v>
      </c>
      <c r="N8015" s="1">
        <v>0</v>
      </c>
      <c r="O8015" s="1">
        <v>0</v>
      </c>
      <c r="P8015" s="1"/>
      <c r="Q8015" s="12"/>
      <c r="R8015" s="29">
        <f t="shared" si="379"/>
        <v>0</v>
      </c>
      <c r="S8015" t="str">
        <f t="shared" si="380"/>
        <v>OK</v>
      </c>
      <c r="T8015" s="10">
        <f>IFERROR(VLOOKUP(A8015,[1]!Tabla1[[#All],[Material]:[venta nueva]],38,FALSE),0)</f>
        <v>0</v>
      </c>
    </row>
    <row r="8016" spans="1:20" hidden="1" x14ac:dyDescent="0.35">
      <c r="A8016">
        <f t="shared" si="381"/>
        <v>1022149</v>
      </c>
      <c r="B8016" s="6" t="s">
        <v>1447</v>
      </c>
      <c r="C8016" s="7" t="s">
        <v>553</v>
      </c>
      <c r="D8016" s="7" t="s">
        <v>1095</v>
      </c>
      <c r="E8016" s="7" t="s">
        <v>240</v>
      </c>
      <c r="F8016" s="7" t="s">
        <v>241</v>
      </c>
      <c r="G8016" s="7" t="s">
        <v>1079</v>
      </c>
      <c r="H8016" s="7" t="s">
        <v>1007</v>
      </c>
      <c r="I8016" s="6" t="s">
        <v>11</v>
      </c>
      <c r="J8016" s="1">
        <v>0</v>
      </c>
      <c r="K8016" s="1">
        <v>25764</v>
      </c>
      <c r="L8016" s="1">
        <v>25764</v>
      </c>
      <c r="M8016" s="1">
        <v>0</v>
      </c>
      <c r="N8016" s="1">
        <v>9553</v>
      </c>
      <c r="O8016" s="1">
        <v>0</v>
      </c>
      <c r="P8016" s="1"/>
      <c r="Q8016" s="12"/>
      <c r="R8016" s="29">
        <f t="shared" si="379"/>
        <v>0</v>
      </c>
      <c r="S8016" t="str">
        <f t="shared" si="380"/>
        <v>OK</v>
      </c>
      <c r="T8016" s="10">
        <f>IFERROR(VLOOKUP(A8016,[1]!Tabla1[[#All],[Material]:[venta nueva]],38,FALSE),0)</f>
        <v>0</v>
      </c>
    </row>
    <row r="8017" spans="1:20" hidden="1" x14ac:dyDescent="0.35">
      <c r="A8017">
        <f t="shared" si="381"/>
        <v>1022150</v>
      </c>
      <c r="B8017" s="6" t="s">
        <v>1447</v>
      </c>
      <c r="C8017" s="7" t="s">
        <v>553</v>
      </c>
      <c r="D8017" s="7" t="s">
        <v>1095</v>
      </c>
      <c r="E8017" s="7" t="s">
        <v>242</v>
      </c>
      <c r="F8017" s="7" t="s">
        <v>243</v>
      </c>
      <c r="G8017" s="7" t="s">
        <v>1078</v>
      </c>
      <c r="H8017" s="7" t="s">
        <v>1009</v>
      </c>
      <c r="I8017" s="6" t="s">
        <v>11</v>
      </c>
      <c r="J8017" s="1">
        <v>0</v>
      </c>
      <c r="K8017" s="1">
        <v>144000</v>
      </c>
      <c r="L8017" s="1">
        <v>144000</v>
      </c>
      <c r="M8017" s="1">
        <v>0</v>
      </c>
      <c r="N8017" s="1">
        <v>126988</v>
      </c>
      <c r="O8017" s="1">
        <v>96000</v>
      </c>
      <c r="P8017" s="1"/>
      <c r="Q8017" s="12"/>
      <c r="R8017" s="29">
        <f t="shared" si="379"/>
        <v>96000</v>
      </c>
      <c r="S8017" t="str">
        <f t="shared" si="380"/>
        <v>Sobre ingreso</v>
      </c>
      <c r="T8017" s="10">
        <f>IFERROR(VLOOKUP(A8017,[1]!Tabla1[[#All],[Material]:[venta nueva]],38,FALSE),0)</f>
        <v>0</v>
      </c>
    </row>
    <row r="8018" spans="1:20" hidden="1" x14ac:dyDescent="0.35">
      <c r="A8018">
        <f t="shared" si="381"/>
        <v>1022182</v>
      </c>
      <c r="B8018" s="6" t="s">
        <v>1447</v>
      </c>
      <c r="C8018" s="7" t="s">
        <v>553</v>
      </c>
      <c r="D8018" s="7" t="s">
        <v>1095</v>
      </c>
      <c r="E8018" s="7" t="s">
        <v>562</v>
      </c>
      <c r="F8018" s="7" t="s">
        <v>563</v>
      </c>
      <c r="G8018" s="7" t="s">
        <v>1074</v>
      </c>
      <c r="H8018" s="7" t="s">
        <v>1018</v>
      </c>
      <c r="I8018" s="6" t="s">
        <v>12</v>
      </c>
      <c r="J8018" s="1"/>
      <c r="K8018" s="1"/>
      <c r="L8018" s="1"/>
      <c r="M8018" s="1">
        <v>0</v>
      </c>
      <c r="N8018" s="1">
        <v>1150</v>
      </c>
      <c r="O8018" s="1">
        <v>1150</v>
      </c>
      <c r="P8018" s="1"/>
      <c r="Q8018" s="12"/>
      <c r="R8018" s="29">
        <f t="shared" si="379"/>
        <v>1150</v>
      </c>
      <c r="S8018" t="str">
        <f t="shared" si="380"/>
        <v>Sobre ingreso</v>
      </c>
      <c r="T8018" s="10">
        <f>IFERROR(VLOOKUP(A8018,[1]!Tabla1[[#All],[Material]:[venta nueva]],38,FALSE),0)</f>
        <v>0</v>
      </c>
    </row>
    <row r="8019" spans="1:20" hidden="1" x14ac:dyDescent="0.35">
      <c r="A8019">
        <f t="shared" si="381"/>
        <v>1022196</v>
      </c>
      <c r="B8019" s="6" t="s">
        <v>1447</v>
      </c>
      <c r="C8019" s="7" t="s">
        <v>553</v>
      </c>
      <c r="D8019" s="7" t="s">
        <v>1095</v>
      </c>
      <c r="E8019" s="7" t="s">
        <v>446</v>
      </c>
      <c r="F8019" s="7" t="s">
        <v>447</v>
      </c>
      <c r="G8019" s="7" t="s">
        <v>1080</v>
      </c>
      <c r="H8019" s="7" t="s">
        <v>1030</v>
      </c>
      <c r="I8019" s="6" t="s">
        <v>11</v>
      </c>
      <c r="J8019" s="1">
        <v>0</v>
      </c>
      <c r="K8019" s="1">
        <v>72000</v>
      </c>
      <c r="L8019" s="1">
        <v>72000</v>
      </c>
      <c r="M8019" s="1">
        <v>0</v>
      </c>
      <c r="N8019" s="1">
        <v>35778</v>
      </c>
      <c r="O8019" s="1">
        <v>48000</v>
      </c>
      <c r="P8019" s="1">
        <v>48000</v>
      </c>
      <c r="Q8019" s="12"/>
      <c r="R8019" s="29">
        <f t="shared" si="379"/>
        <v>0</v>
      </c>
      <c r="S8019" t="str">
        <f t="shared" si="380"/>
        <v>OK</v>
      </c>
      <c r="T8019" s="10">
        <f>IFERROR(VLOOKUP(A8019,[1]!Tabla1[[#All],[Material]:[venta nueva]],38,FALSE),0)</f>
        <v>0</v>
      </c>
    </row>
    <row r="8020" spans="1:20" hidden="1" x14ac:dyDescent="0.35">
      <c r="A8020">
        <f t="shared" si="381"/>
        <v>1022197</v>
      </c>
      <c r="B8020" s="6" t="s">
        <v>1447</v>
      </c>
      <c r="C8020" s="7" t="s">
        <v>553</v>
      </c>
      <c r="D8020" s="7" t="s">
        <v>1095</v>
      </c>
      <c r="E8020" s="7" t="s">
        <v>252</v>
      </c>
      <c r="F8020" s="7" t="s">
        <v>253</v>
      </c>
      <c r="G8020" s="7" t="s">
        <v>1080</v>
      </c>
      <c r="H8020" s="7" t="s">
        <v>1030</v>
      </c>
      <c r="I8020" s="6" t="s">
        <v>11</v>
      </c>
      <c r="J8020" s="1"/>
      <c r="K8020" s="1"/>
      <c r="L8020" s="1"/>
      <c r="M8020" s="1">
        <v>8390</v>
      </c>
      <c r="N8020" s="1">
        <v>0</v>
      </c>
      <c r="O8020" s="1">
        <v>0</v>
      </c>
      <c r="P8020" s="1"/>
      <c r="Q8020" s="12"/>
      <c r="R8020" s="29">
        <f t="shared" si="379"/>
        <v>0</v>
      </c>
      <c r="S8020" t="str">
        <f t="shared" si="380"/>
        <v>OK</v>
      </c>
      <c r="T8020" s="10">
        <f>IFERROR(VLOOKUP(A8020,[1]!Tabla1[[#All],[Material]:[venta nueva]],38,FALSE),0)</f>
        <v>0</v>
      </c>
    </row>
    <row r="8021" spans="1:20" hidden="1" x14ac:dyDescent="0.35">
      <c r="A8021">
        <f t="shared" si="381"/>
        <v>1022217</v>
      </c>
      <c r="B8021" s="6" t="s">
        <v>1447</v>
      </c>
      <c r="C8021" s="7" t="s">
        <v>553</v>
      </c>
      <c r="D8021" s="7" t="s">
        <v>1095</v>
      </c>
      <c r="E8021" s="7" t="s">
        <v>256</v>
      </c>
      <c r="F8021" s="7" t="s">
        <v>257</v>
      </c>
      <c r="G8021" s="7" t="s">
        <v>1078</v>
      </c>
      <c r="H8021" s="7" t="s">
        <v>1006</v>
      </c>
      <c r="I8021" s="6" t="s">
        <v>13</v>
      </c>
      <c r="J8021" s="1">
        <v>0</v>
      </c>
      <c r="K8021" s="1">
        <v>321470</v>
      </c>
      <c r="L8021" s="1">
        <v>321470</v>
      </c>
      <c r="M8021" s="1">
        <v>5161</v>
      </c>
      <c r="N8021" s="1">
        <v>268041</v>
      </c>
      <c r="O8021" s="1">
        <v>144000</v>
      </c>
      <c r="P8021" s="1">
        <v>192000</v>
      </c>
      <c r="Q8021" s="12"/>
      <c r="R8021" s="29">
        <f t="shared" si="379"/>
        <v>-48000</v>
      </c>
      <c r="S8021" t="str">
        <f t="shared" si="380"/>
        <v>Pendiente de ingreso</v>
      </c>
      <c r="T8021" s="10">
        <f>IFERROR(VLOOKUP(A8021,[1]!Tabla1[[#All],[Material]:[venta nueva]],38,FALSE),0)</f>
        <v>0</v>
      </c>
    </row>
    <row r="8022" spans="1:20" hidden="1" x14ac:dyDescent="0.35">
      <c r="A8022">
        <f t="shared" si="381"/>
        <v>1022218</v>
      </c>
      <c r="B8022" s="6" t="s">
        <v>1447</v>
      </c>
      <c r="C8022" s="7" t="s">
        <v>553</v>
      </c>
      <c r="D8022" s="7" t="s">
        <v>1095</v>
      </c>
      <c r="E8022" s="7" t="s">
        <v>258</v>
      </c>
      <c r="F8022" s="7" t="s">
        <v>94</v>
      </c>
      <c r="G8022" s="7" t="s">
        <v>1078</v>
      </c>
      <c r="H8022" s="7" t="s">
        <v>1021</v>
      </c>
      <c r="I8022" s="6" t="s">
        <v>13</v>
      </c>
      <c r="J8022" s="1">
        <v>0</v>
      </c>
      <c r="K8022" s="1">
        <v>64476</v>
      </c>
      <c r="L8022" s="1">
        <v>64476</v>
      </c>
      <c r="M8022" s="1">
        <v>-5398</v>
      </c>
      <c r="N8022" s="1">
        <v>3854</v>
      </c>
      <c r="O8022" s="1">
        <v>48000</v>
      </c>
      <c r="P8022" s="1">
        <v>24000</v>
      </c>
      <c r="Q8022" s="12"/>
      <c r="R8022" s="29">
        <f t="shared" si="379"/>
        <v>24000</v>
      </c>
      <c r="S8022" t="str">
        <f t="shared" si="380"/>
        <v>Sobre ingreso</v>
      </c>
      <c r="T8022" s="10">
        <f>IFERROR(VLOOKUP(A8022,[1]!Tabla1[[#All],[Material]:[venta nueva]],38,FALSE),0)</f>
        <v>0</v>
      </c>
    </row>
    <row r="8023" spans="1:20" hidden="1" x14ac:dyDescent="0.35">
      <c r="A8023">
        <f t="shared" si="381"/>
        <v>1022273</v>
      </c>
      <c r="B8023" s="6" t="s">
        <v>1447</v>
      </c>
      <c r="C8023" s="7" t="s">
        <v>553</v>
      </c>
      <c r="D8023" s="7" t="s">
        <v>1095</v>
      </c>
      <c r="E8023" s="7" t="s">
        <v>261</v>
      </c>
      <c r="F8023" s="7" t="s">
        <v>262</v>
      </c>
      <c r="G8023" s="7" t="s">
        <v>1078</v>
      </c>
      <c r="H8023" s="7" t="s">
        <v>1021</v>
      </c>
      <c r="I8023" s="6" t="s">
        <v>13</v>
      </c>
      <c r="J8023" s="1">
        <v>0</v>
      </c>
      <c r="K8023" s="1">
        <v>207650</v>
      </c>
      <c r="L8023" s="1">
        <v>207650</v>
      </c>
      <c r="M8023" s="1">
        <v>0</v>
      </c>
      <c r="N8023" s="1">
        <v>248934</v>
      </c>
      <c r="O8023" s="1">
        <v>192000</v>
      </c>
      <c r="P8023" s="1">
        <v>120000</v>
      </c>
      <c r="Q8023" s="12"/>
      <c r="R8023" s="29">
        <f t="shared" si="379"/>
        <v>72000</v>
      </c>
      <c r="S8023" t="str">
        <f t="shared" si="380"/>
        <v>Sobre ingreso</v>
      </c>
      <c r="T8023" s="10">
        <f>IFERROR(VLOOKUP(A8023,[1]!Tabla1[[#All],[Material]:[venta nueva]],38,FALSE),0)</f>
        <v>0</v>
      </c>
    </row>
    <row r="8024" spans="1:20" hidden="1" x14ac:dyDescent="0.35">
      <c r="A8024">
        <f t="shared" si="381"/>
        <v>1022283</v>
      </c>
      <c r="B8024" s="6" t="s">
        <v>1447</v>
      </c>
      <c r="C8024" s="7" t="s">
        <v>553</v>
      </c>
      <c r="D8024" s="7" t="s">
        <v>1095</v>
      </c>
      <c r="E8024" s="7" t="s">
        <v>265</v>
      </c>
      <c r="F8024" s="7" t="s">
        <v>266</v>
      </c>
      <c r="G8024" s="7" t="s">
        <v>1083</v>
      </c>
      <c r="H8024" s="7" t="s">
        <v>1015</v>
      </c>
      <c r="I8024" s="6" t="s">
        <v>12</v>
      </c>
      <c r="J8024" s="1"/>
      <c r="K8024" s="1"/>
      <c r="L8024" s="1"/>
      <c r="M8024" s="1">
        <v>200</v>
      </c>
      <c r="N8024" s="1">
        <v>0</v>
      </c>
      <c r="O8024" s="1">
        <v>828</v>
      </c>
      <c r="P8024" s="1"/>
      <c r="Q8024" s="12"/>
      <c r="R8024" s="29">
        <f t="shared" si="379"/>
        <v>828</v>
      </c>
      <c r="S8024" t="str">
        <f t="shared" si="380"/>
        <v>Sobre ingreso</v>
      </c>
      <c r="T8024" s="10">
        <f>IFERROR(VLOOKUP(A8024,[1]!Tabla1[[#All],[Material]:[venta nueva]],38,FALSE),0)</f>
        <v>0</v>
      </c>
    </row>
    <row r="8025" spans="1:20" hidden="1" x14ac:dyDescent="0.35">
      <c r="A8025">
        <f t="shared" si="381"/>
        <v>1022290</v>
      </c>
      <c r="B8025" s="6" t="s">
        <v>1447</v>
      </c>
      <c r="C8025" s="7" t="s">
        <v>553</v>
      </c>
      <c r="D8025" s="7" t="s">
        <v>1095</v>
      </c>
      <c r="E8025" s="7" t="s">
        <v>1287</v>
      </c>
      <c r="F8025" s="7" t="s">
        <v>1288</v>
      </c>
      <c r="G8025" s="7" t="s">
        <v>1078</v>
      </c>
      <c r="H8025" s="7" t="s">
        <v>1006</v>
      </c>
      <c r="I8025" s="6" t="s">
        <v>11</v>
      </c>
      <c r="J8025" s="1"/>
      <c r="K8025" s="1"/>
      <c r="L8025" s="1"/>
      <c r="M8025" s="1"/>
      <c r="N8025" s="1"/>
      <c r="O8025" s="1"/>
      <c r="P8025" s="1">
        <v>11000</v>
      </c>
      <c r="Q8025" s="12"/>
      <c r="R8025" s="29">
        <f t="shared" si="379"/>
        <v>-11000</v>
      </c>
      <c r="S8025" t="str">
        <f t="shared" si="380"/>
        <v>Pendiente de ingreso</v>
      </c>
      <c r="T8025" s="10">
        <f>IFERROR(VLOOKUP(A8025,[1]!Tabla1[[#All],[Material]:[venta nueva]],38,FALSE),0)</f>
        <v>0</v>
      </c>
    </row>
    <row r="8026" spans="1:20" hidden="1" x14ac:dyDescent="0.35">
      <c r="A8026">
        <f t="shared" si="381"/>
        <v>1022290</v>
      </c>
      <c r="B8026" s="6" t="s">
        <v>1447</v>
      </c>
      <c r="C8026" s="7" t="s">
        <v>553</v>
      </c>
      <c r="D8026" s="7" t="s">
        <v>1095</v>
      </c>
      <c r="E8026" s="7" t="s">
        <v>1287</v>
      </c>
      <c r="F8026" s="7" t="s">
        <v>1288</v>
      </c>
      <c r="G8026" s="7" t="s">
        <v>1078</v>
      </c>
      <c r="H8026" s="7" t="s">
        <v>1006</v>
      </c>
      <c r="I8026" s="6" t="s">
        <v>13</v>
      </c>
      <c r="J8026" s="1"/>
      <c r="K8026" s="1"/>
      <c r="L8026" s="1"/>
      <c r="M8026" s="1">
        <v>12785</v>
      </c>
      <c r="N8026" s="1">
        <v>0</v>
      </c>
      <c r="O8026" s="1">
        <v>0</v>
      </c>
      <c r="P8026" s="1"/>
      <c r="Q8026" s="12"/>
      <c r="R8026" s="29">
        <f t="shared" si="379"/>
        <v>0</v>
      </c>
      <c r="S8026" t="str">
        <f t="shared" si="380"/>
        <v>OK</v>
      </c>
      <c r="T8026" s="10">
        <f>IFERROR(VLOOKUP(A8026,[1]!Tabla1[[#All],[Material]:[venta nueva]],38,FALSE),0)</f>
        <v>0</v>
      </c>
    </row>
    <row r="8027" spans="1:20" hidden="1" x14ac:dyDescent="0.35">
      <c r="A8027">
        <f t="shared" si="381"/>
        <v>1022313</v>
      </c>
      <c r="B8027" s="6" t="s">
        <v>1447</v>
      </c>
      <c r="C8027" s="7" t="s">
        <v>553</v>
      </c>
      <c r="D8027" s="7" t="s">
        <v>1095</v>
      </c>
      <c r="E8027" s="7" t="s">
        <v>273</v>
      </c>
      <c r="F8027" s="7" t="s">
        <v>274</v>
      </c>
      <c r="G8027" s="7" t="s">
        <v>1075</v>
      </c>
      <c r="H8027" s="7" t="s">
        <v>1035</v>
      </c>
      <c r="I8027" s="6" t="s">
        <v>16</v>
      </c>
      <c r="J8027" s="1">
        <v>0</v>
      </c>
      <c r="K8027" s="1">
        <v>6672</v>
      </c>
      <c r="L8027" s="1">
        <v>6672</v>
      </c>
      <c r="M8027" s="1">
        <v>0</v>
      </c>
      <c r="N8027" s="1">
        <v>5121</v>
      </c>
      <c r="O8027" s="1">
        <v>0</v>
      </c>
      <c r="P8027" s="1"/>
      <c r="Q8027" s="12"/>
      <c r="R8027" s="29">
        <f t="shared" si="379"/>
        <v>0</v>
      </c>
      <c r="S8027" t="str">
        <f t="shared" si="380"/>
        <v>OK</v>
      </c>
      <c r="T8027" s="10">
        <f>IFERROR(VLOOKUP(A8027,[1]!Tabla1[[#All],[Material]:[venta nueva]],38,FALSE),0)</f>
        <v>0</v>
      </c>
    </row>
    <row r="8028" spans="1:20" hidden="1" x14ac:dyDescent="0.35">
      <c r="A8028">
        <f t="shared" si="381"/>
        <v>1022326</v>
      </c>
      <c r="B8028" s="6" t="s">
        <v>1447</v>
      </c>
      <c r="C8028" s="7" t="s">
        <v>553</v>
      </c>
      <c r="D8028" s="7" t="s">
        <v>1095</v>
      </c>
      <c r="E8028" s="7" t="s">
        <v>275</v>
      </c>
      <c r="F8028" s="7" t="s">
        <v>276</v>
      </c>
      <c r="G8028" s="7" t="s">
        <v>1075</v>
      </c>
      <c r="H8028" s="7" t="s">
        <v>1035</v>
      </c>
      <c r="I8028" s="6" t="s">
        <v>16</v>
      </c>
      <c r="J8028" s="1">
        <v>0</v>
      </c>
      <c r="K8028" s="1">
        <v>18000</v>
      </c>
      <c r="L8028" s="1">
        <v>18000</v>
      </c>
      <c r="M8028" s="1">
        <v>0</v>
      </c>
      <c r="N8028" s="1">
        <v>11456</v>
      </c>
      <c r="O8028" s="1">
        <v>18000</v>
      </c>
      <c r="P8028" s="1"/>
      <c r="Q8028" s="12"/>
      <c r="R8028" s="29">
        <f t="shared" si="379"/>
        <v>18000</v>
      </c>
      <c r="S8028" t="str">
        <f t="shared" si="380"/>
        <v>Sobre ingreso</v>
      </c>
      <c r="T8028" s="10">
        <f>IFERROR(VLOOKUP(A8028,[1]!Tabla1[[#All],[Material]:[venta nueva]],38,FALSE),0)</f>
        <v>0</v>
      </c>
    </row>
    <row r="8029" spans="1:20" hidden="1" x14ac:dyDescent="0.35">
      <c r="A8029">
        <f t="shared" si="381"/>
        <v>1022346</v>
      </c>
      <c r="B8029" s="6" t="s">
        <v>1447</v>
      </c>
      <c r="C8029" s="7" t="s">
        <v>553</v>
      </c>
      <c r="D8029" s="7" t="s">
        <v>1095</v>
      </c>
      <c r="E8029" s="7" t="s">
        <v>1379</v>
      </c>
      <c r="F8029" s="7" t="s">
        <v>1380</v>
      </c>
      <c r="G8029" s="7" t="s">
        <v>1077</v>
      </c>
      <c r="H8029" s="7" t="s">
        <v>1005</v>
      </c>
      <c r="I8029" s="6" t="s">
        <v>16</v>
      </c>
      <c r="J8029" s="1">
        <v>0</v>
      </c>
      <c r="K8029" s="1">
        <v>9000</v>
      </c>
      <c r="L8029" s="1">
        <v>9000</v>
      </c>
      <c r="M8029" s="1">
        <v>0</v>
      </c>
      <c r="N8029" s="1">
        <v>7751</v>
      </c>
      <c r="O8029" s="1">
        <v>9000</v>
      </c>
      <c r="P8029" s="1"/>
      <c r="Q8029" s="12"/>
      <c r="R8029" s="29">
        <f t="shared" si="379"/>
        <v>9000</v>
      </c>
      <c r="S8029" t="str">
        <f t="shared" si="380"/>
        <v>Sobre ingreso</v>
      </c>
      <c r="T8029" s="10">
        <f>IFERROR(VLOOKUP(A8029,[1]!Tabla1[[#All],[Material]:[venta nueva]],38,FALSE),0)</f>
        <v>0</v>
      </c>
    </row>
    <row r="8030" spans="1:20" hidden="1" x14ac:dyDescent="0.35">
      <c r="A8030">
        <f t="shared" si="381"/>
        <v>1022370</v>
      </c>
      <c r="B8030" s="6" t="s">
        <v>1447</v>
      </c>
      <c r="C8030" s="7" t="s">
        <v>553</v>
      </c>
      <c r="D8030" s="7" t="s">
        <v>1095</v>
      </c>
      <c r="E8030" s="7" t="s">
        <v>279</v>
      </c>
      <c r="F8030" s="7" t="s">
        <v>280</v>
      </c>
      <c r="G8030" s="7" t="s">
        <v>1075</v>
      </c>
      <c r="H8030" s="7" t="s">
        <v>1003</v>
      </c>
      <c r="I8030" s="6" t="s">
        <v>16</v>
      </c>
      <c r="J8030" s="1">
        <v>0</v>
      </c>
      <c r="K8030" s="1">
        <v>18000</v>
      </c>
      <c r="L8030" s="1">
        <v>18000</v>
      </c>
      <c r="M8030" s="1">
        <v>0</v>
      </c>
      <c r="N8030" s="1">
        <v>19391</v>
      </c>
      <c r="O8030" s="1">
        <v>18000</v>
      </c>
      <c r="P8030" s="1"/>
      <c r="Q8030" s="12"/>
      <c r="R8030" s="29">
        <f t="shared" si="379"/>
        <v>18000</v>
      </c>
      <c r="S8030" t="str">
        <f t="shared" si="380"/>
        <v>Sobre ingreso</v>
      </c>
      <c r="T8030" s="10">
        <f>IFERROR(VLOOKUP(A8030,[1]!Tabla1[[#All],[Material]:[venta nueva]],38,FALSE),0)</f>
        <v>0</v>
      </c>
    </row>
    <row r="8031" spans="1:20" hidden="1" x14ac:dyDescent="0.35">
      <c r="A8031">
        <f t="shared" si="381"/>
        <v>1022371</v>
      </c>
      <c r="B8031" s="6" t="s">
        <v>1447</v>
      </c>
      <c r="C8031" s="7" t="s">
        <v>553</v>
      </c>
      <c r="D8031" s="7" t="s">
        <v>1095</v>
      </c>
      <c r="E8031" s="7" t="s">
        <v>526</v>
      </c>
      <c r="F8031" s="7" t="s">
        <v>527</v>
      </c>
      <c r="G8031" s="7" t="s">
        <v>1082</v>
      </c>
      <c r="H8031" s="7" t="s">
        <v>1013</v>
      </c>
      <c r="I8031" s="6" t="s">
        <v>16</v>
      </c>
      <c r="J8031" s="1">
        <v>0</v>
      </c>
      <c r="K8031" s="1">
        <v>21600</v>
      </c>
      <c r="L8031" s="1">
        <v>21600</v>
      </c>
      <c r="M8031" s="1">
        <v>0</v>
      </c>
      <c r="N8031" s="1">
        <v>8934</v>
      </c>
      <c r="O8031" s="1">
        <v>18000</v>
      </c>
      <c r="P8031" s="1"/>
      <c r="Q8031" s="12"/>
      <c r="R8031" s="29">
        <f t="shared" si="379"/>
        <v>18000</v>
      </c>
      <c r="S8031" t="str">
        <f t="shared" si="380"/>
        <v>Sobre ingreso</v>
      </c>
      <c r="T8031" s="10">
        <f>IFERROR(VLOOKUP(A8031,[1]!Tabla1[[#All],[Material]:[venta nueva]],38,FALSE),0)</f>
        <v>0</v>
      </c>
    </row>
    <row r="8032" spans="1:20" hidden="1" x14ac:dyDescent="0.35">
      <c r="A8032">
        <f t="shared" si="381"/>
        <v>1022406</v>
      </c>
      <c r="B8032" s="6" t="s">
        <v>1447</v>
      </c>
      <c r="C8032" s="7" t="s">
        <v>553</v>
      </c>
      <c r="D8032" s="7" t="s">
        <v>1095</v>
      </c>
      <c r="E8032" s="7" t="s">
        <v>493</v>
      </c>
      <c r="F8032" s="7" t="s">
        <v>537</v>
      </c>
      <c r="G8032" s="7" t="s">
        <v>1069</v>
      </c>
      <c r="H8032" s="7" t="s">
        <v>1033</v>
      </c>
      <c r="I8032" s="6" t="s">
        <v>11</v>
      </c>
      <c r="J8032" s="1"/>
      <c r="K8032" s="1"/>
      <c r="L8032" s="1"/>
      <c r="M8032" s="1">
        <v>0</v>
      </c>
      <c r="N8032" s="1">
        <v>787</v>
      </c>
      <c r="O8032" s="1">
        <v>0</v>
      </c>
      <c r="P8032" s="1"/>
      <c r="Q8032" s="12"/>
      <c r="R8032" s="29">
        <f t="shared" si="379"/>
        <v>0</v>
      </c>
      <c r="S8032" t="str">
        <f t="shared" si="380"/>
        <v>OK</v>
      </c>
      <c r="T8032" s="10">
        <f>IFERROR(VLOOKUP(A8032,[1]!Tabla1[[#All],[Material]:[venta nueva]],38,FALSE),0)</f>
        <v>0</v>
      </c>
    </row>
    <row r="8033" spans="1:20" hidden="1" x14ac:dyDescent="0.35">
      <c r="A8033">
        <f t="shared" si="381"/>
        <v>1022409</v>
      </c>
      <c r="B8033" s="6" t="s">
        <v>1447</v>
      </c>
      <c r="C8033" s="7" t="s">
        <v>553</v>
      </c>
      <c r="D8033" s="7" t="s">
        <v>1095</v>
      </c>
      <c r="E8033" s="7" t="s">
        <v>295</v>
      </c>
      <c r="F8033" s="7" t="s">
        <v>296</v>
      </c>
      <c r="G8033" s="7" t="s">
        <v>1069</v>
      </c>
      <c r="H8033" s="7" t="s">
        <v>1016</v>
      </c>
      <c r="I8033" s="6" t="s">
        <v>11</v>
      </c>
      <c r="J8033" s="1">
        <v>0</v>
      </c>
      <c r="K8033" s="1">
        <v>29962</v>
      </c>
      <c r="L8033" s="1">
        <v>29962</v>
      </c>
      <c r="M8033" s="1">
        <v>0</v>
      </c>
      <c r="N8033" s="1">
        <v>11418</v>
      </c>
      <c r="O8033" s="1">
        <v>2000</v>
      </c>
      <c r="P8033" s="1">
        <v>23940</v>
      </c>
      <c r="Q8033" s="12"/>
      <c r="R8033" s="29">
        <f t="shared" si="379"/>
        <v>-21940</v>
      </c>
      <c r="S8033" t="str">
        <f t="shared" si="380"/>
        <v>Pendiente de ingreso</v>
      </c>
      <c r="T8033" s="10">
        <f>IFERROR(VLOOKUP(A8033,[1]!Tabla1[[#All],[Material]:[venta nueva]],38,FALSE),0)</f>
        <v>0</v>
      </c>
    </row>
    <row r="8034" spans="1:20" hidden="1" x14ac:dyDescent="0.35">
      <c r="A8034">
        <f t="shared" si="381"/>
        <v>1022418</v>
      </c>
      <c r="B8034" s="6" t="s">
        <v>1447</v>
      </c>
      <c r="C8034" s="7" t="s">
        <v>553</v>
      </c>
      <c r="D8034" s="7" t="s">
        <v>1095</v>
      </c>
      <c r="E8034" s="7" t="s">
        <v>1108</v>
      </c>
      <c r="F8034" s="7" t="s">
        <v>296</v>
      </c>
      <c r="G8034" s="7" t="s">
        <v>1069</v>
      </c>
      <c r="H8034" s="7" t="s">
        <v>1016</v>
      </c>
      <c r="I8034" s="6" t="s">
        <v>14</v>
      </c>
      <c r="J8034" s="1">
        <v>0</v>
      </c>
      <c r="K8034" s="1">
        <v>7227</v>
      </c>
      <c r="L8034" s="1">
        <v>7227</v>
      </c>
      <c r="M8034" s="1">
        <v>308</v>
      </c>
      <c r="N8034" s="1">
        <v>0</v>
      </c>
      <c r="O8034" s="1">
        <v>0</v>
      </c>
      <c r="P8034" s="1"/>
      <c r="Q8034" s="12"/>
      <c r="R8034" s="29">
        <f t="shared" si="379"/>
        <v>0</v>
      </c>
      <c r="S8034" t="str">
        <f t="shared" si="380"/>
        <v>OK</v>
      </c>
      <c r="T8034" s="10">
        <f>IFERROR(VLOOKUP(A8034,[1]!Tabla1[[#All],[Material]:[venta nueva]],38,FALSE),0)</f>
        <v>0</v>
      </c>
    </row>
    <row r="8035" spans="1:20" hidden="1" x14ac:dyDescent="0.35">
      <c r="A8035">
        <f t="shared" si="381"/>
        <v>1022459</v>
      </c>
      <c r="B8035" s="6" t="s">
        <v>1447</v>
      </c>
      <c r="C8035" s="7" t="s">
        <v>553</v>
      </c>
      <c r="D8035" s="7" t="s">
        <v>1095</v>
      </c>
      <c r="E8035" s="7" t="s">
        <v>1397</v>
      </c>
      <c r="F8035" s="7" t="s">
        <v>1398</v>
      </c>
      <c r="G8035" s="7" t="s">
        <v>1085</v>
      </c>
      <c r="H8035" s="7" t="s">
        <v>1036</v>
      </c>
      <c r="I8035" s="6" t="s">
        <v>11</v>
      </c>
      <c r="J8035" s="1"/>
      <c r="K8035" s="1"/>
      <c r="L8035" s="1"/>
      <c r="M8035" s="1">
        <v>-42</v>
      </c>
      <c r="N8035" s="1">
        <v>0</v>
      </c>
      <c r="O8035" s="1">
        <v>0</v>
      </c>
      <c r="P8035" s="1"/>
      <c r="Q8035" s="12"/>
      <c r="R8035" s="29">
        <f t="shared" si="379"/>
        <v>0</v>
      </c>
      <c r="S8035" t="str">
        <f t="shared" si="380"/>
        <v>OK</v>
      </c>
      <c r="T8035" s="10">
        <f>IFERROR(VLOOKUP(A8035,[1]!Tabla1[[#All],[Material]:[venta nueva]],38,FALSE),0)</f>
        <v>0</v>
      </c>
    </row>
    <row r="8036" spans="1:20" hidden="1" x14ac:dyDescent="0.35">
      <c r="A8036">
        <f t="shared" si="381"/>
        <v>1022460</v>
      </c>
      <c r="B8036" s="6" t="s">
        <v>1447</v>
      </c>
      <c r="C8036" s="7" t="s">
        <v>553</v>
      </c>
      <c r="D8036" s="7" t="s">
        <v>1095</v>
      </c>
      <c r="E8036" s="7" t="s">
        <v>1399</v>
      </c>
      <c r="F8036" s="7" t="s">
        <v>1400</v>
      </c>
      <c r="G8036" s="7" t="s">
        <v>1074</v>
      </c>
      <c r="H8036" s="7" t="s">
        <v>1018</v>
      </c>
      <c r="I8036" s="6" t="s">
        <v>11</v>
      </c>
      <c r="J8036" s="1"/>
      <c r="K8036" s="1"/>
      <c r="L8036" s="1"/>
      <c r="M8036" s="1">
        <v>-39</v>
      </c>
      <c r="N8036" s="1">
        <v>0</v>
      </c>
      <c r="O8036" s="1">
        <v>0</v>
      </c>
      <c r="P8036" s="1"/>
      <c r="Q8036" s="12"/>
      <c r="R8036" s="29">
        <f t="shared" si="379"/>
        <v>0</v>
      </c>
      <c r="S8036" t="str">
        <f t="shared" si="380"/>
        <v>OK</v>
      </c>
      <c r="T8036" s="10">
        <f>IFERROR(VLOOKUP(A8036,[1]!Tabla1[[#All],[Material]:[venta nueva]],38,FALSE),0)</f>
        <v>0</v>
      </c>
    </row>
    <row r="8037" spans="1:20" hidden="1" x14ac:dyDescent="0.35">
      <c r="A8037">
        <f t="shared" si="381"/>
        <v>1022472</v>
      </c>
      <c r="B8037" s="6" t="s">
        <v>1447</v>
      </c>
      <c r="C8037" s="7" t="s">
        <v>553</v>
      </c>
      <c r="D8037" s="7" t="s">
        <v>1095</v>
      </c>
      <c r="E8037" s="7" t="s">
        <v>303</v>
      </c>
      <c r="F8037" s="7" t="s">
        <v>304</v>
      </c>
      <c r="G8037" s="7" t="s">
        <v>1075</v>
      </c>
      <c r="H8037" s="7" t="s">
        <v>1002</v>
      </c>
      <c r="I8037" s="6" t="s">
        <v>16</v>
      </c>
      <c r="J8037" s="1"/>
      <c r="K8037" s="1"/>
      <c r="L8037" s="1"/>
      <c r="M8037" s="1">
        <v>11780</v>
      </c>
      <c r="N8037" s="1">
        <v>0</v>
      </c>
      <c r="O8037" s="1">
        <v>0</v>
      </c>
      <c r="P8037" s="1"/>
      <c r="Q8037" s="12"/>
      <c r="R8037" s="29">
        <f t="shared" si="379"/>
        <v>0</v>
      </c>
      <c r="S8037" t="str">
        <f t="shared" si="380"/>
        <v>OK</v>
      </c>
      <c r="T8037" s="10">
        <f>IFERROR(VLOOKUP(A8037,[1]!Tabla1[[#All],[Material]:[venta nueva]],38,FALSE),0)</f>
        <v>0</v>
      </c>
    </row>
    <row r="8038" spans="1:20" hidden="1" x14ac:dyDescent="0.35">
      <c r="A8038">
        <f t="shared" si="381"/>
        <v>1022499</v>
      </c>
      <c r="B8038" s="6" t="s">
        <v>1447</v>
      </c>
      <c r="C8038" s="7" t="s">
        <v>553</v>
      </c>
      <c r="D8038" s="7" t="s">
        <v>1095</v>
      </c>
      <c r="E8038" s="7" t="s">
        <v>305</v>
      </c>
      <c r="F8038" s="7" t="s">
        <v>306</v>
      </c>
      <c r="G8038" s="7" t="s">
        <v>1075</v>
      </c>
      <c r="H8038" s="7" t="s">
        <v>1011</v>
      </c>
      <c r="I8038" s="6" t="s">
        <v>16</v>
      </c>
      <c r="J8038" s="1">
        <v>0</v>
      </c>
      <c r="K8038" s="1">
        <v>22401</v>
      </c>
      <c r="L8038" s="1">
        <v>22401</v>
      </c>
      <c r="M8038" s="1">
        <v>-24253</v>
      </c>
      <c r="N8038" s="1">
        <v>22607</v>
      </c>
      <c r="O8038" s="1">
        <v>0</v>
      </c>
      <c r="P8038" s="1"/>
      <c r="Q8038" s="12"/>
      <c r="R8038" s="29">
        <f t="shared" si="379"/>
        <v>0</v>
      </c>
      <c r="S8038" t="str">
        <f t="shared" si="380"/>
        <v>OK</v>
      </c>
      <c r="T8038" s="10">
        <f>IFERROR(VLOOKUP(A8038,[1]!Tabla1[[#All],[Material]:[venta nueva]],38,FALSE),0)</f>
        <v>0</v>
      </c>
    </row>
    <row r="8039" spans="1:20" hidden="1" x14ac:dyDescent="0.35">
      <c r="A8039">
        <f t="shared" si="381"/>
        <v>1022584</v>
      </c>
      <c r="B8039" s="6" t="s">
        <v>1447</v>
      </c>
      <c r="C8039" s="7" t="s">
        <v>553</v>
      </c>
      <c r="D8039" s="7" t="s">
        <v>1095</v>
      </c>
      <c r="E8039" s="7" t="s">
        <v>1472</v>
      </c>
      <c r="F8039" s="7" t="s">
        <v>1473</v>
      </c>
      <c r="G8039" s="7" t="s">
        <v>1074</v>
      </c>
      <c r="H8039" s="7" t="s">
        <v>1043</v>
      </c>
      <c r="I8039" s="6" t="s">
        <v>11</v>
      </c>
      <c r="J8039" s="1"/>
      <c r="K8039" s="1"/>
      <c r="L8039" s="1"/>
      <c r="M8039" s="1">
        <v>247</v>
      </c>
      <c r="N8039" s="1">
        <v>0</v>
      </c>
      <c r="O8039" s="1">
        <v>0</v>
      </c>
      <c r="P8039" s="1"/>
      <c r="Q8039" s="12"/>
      <c r="R8039" s="29">
        <f t="shared" si="379"/>
        <v>0</v>
      </c>
      <c r="S8039" t="str">
        <f t="shared" si="380"/>
        <v>OK</v>
      </c>
      <c r="T8039" s="10">
        <f>IFERROR(VLOOKUP(A8039,[1]!Tabla1[[#All],[Material]:[venta nueva]],38,FALSE),0)</f>
        <v>0</v>
      </c>
    </row>
    <row r="8040" spans="1:20" hidden="1" x14ac:dyDescent="0.35">
      <c r="A8040">
        <f t="shared" si="381"/>
        <v>1022587</v>
      </c>
      <c r="B8040" s="6" t="s">
        <v>1447</v>
      </c>
      <c r="C8040" s="7" t="s">
        <v>553</v>
      </c>
      <c r="D8040" s="7" t="s">
        <v>1095</v>
      </c>
      <c r="E8040" s="7" t="s">
        <v>313</v>
      </c>
      <c r="F8040" s="7" t="s">
        <v>314</v>
      </c>
      <c r="G8040" s="7" t="s">
        <v>1075</v>
      </c>
      <c r="H8040" s="7" t="s">
        <v>1035</v>
      </c>
      <c r="I8040" s="6" t="s">
        <v>16</v>
      </c>
      <c r="J8040" s="1">
        <v>0</v>
      </c>
      <c r="K8040" s="1">
        <v>3600</v>
      </c>
      <c r="L8040" s="1">
        <v>3600</v>
      </c>
      <c r="M8040" s="1">
        <v>0</v>
      </c>
      <c r="N8040" s="1">
        <v>4076</v>
      </c>
      <c r="O8040" s="1">
        <v>3600</v>
      </c>
      <c r="P8040" s="1"/>
      <c r="Q8040" s="12"/>
      <c r="R8040" s="29">
        <f t="shared" si="379"/>
        <v>3600</v>
      </c>
      <c r="S8040" t="str">
        <f t="shared" si="380"/>
        <v>Sobre ingreso</v>
      </c>
      <c r="T8040" s="10">
        <f>IFERROR(VLOOKUP(A8040,[1]!Tabla1[[#All],[Material]:[venta nueva]],38,FALSE),0)</f>
        <v>0</v>
      </c>
    </row>
    <row r="8041" spans="1:20" hidden="1" x14ac:dyDescent="0.35">
      <c r="A8041">
        <f t="shared" si="381"/>
        <v>1022600</v>
      </c>
      <c r="B8041" s="6" t="s">
        <v>1447</v>
      </c>
      <c r="C8041" s="7" t="s">
        <v>553</v>
      </c>
      <c r="D8041" s="7" t="s">
        <v>1095</v>
      </c>
      <c r="E8041" s="7" t="s">
        <v>316</v>
      </c>
      <c r="F8041" s="7" t="s">
        <v>317</v>
      </c>
      <c r="G8041" s="7" t="s">
        <v>1075</v>
      </c>
      <c r="H8041" s="7" t="s">
        <v>1011</v>
      </c>
      <c r="I8041" s="6" t="s">
        <v>16</v>
      </c>
      <c r="J8041" s="1">
        <v>0</v>
      </c>
      <c r="K8041" s="1">
        <v>11700</v>
      </c>
      <c r="L8041" s="1">
        <v>11700</v>
      </c>
      <c r="M8041" s="1">
        <v>0</v>
      </c>
      <c r="N8041" s="1">
        <v>12783</v>
      </c>
      <c r="O8041" s="1">
        <v>11700</v>
      </c>
      <c r="P8041" s="1"/>
      <c r="Q8041" s="12"/>
      <c r="R8041" s="29">
        <f t="shared" si="379"/>
        <v>11700</v>
      </c>
      <c r="S8041" t="str">
        <f t="shared" si="380"/>
        <v>Sobre ingreso</v>
      </c>
      <c r="T8041" s="10">
        <f>IFERROR(VLOOKUP(A8041,[1]!Tabla1[[#All],[Material]:[venta nueva]],38,FALSE),0)</f>
        <v>0</v>
      </c>
    </row>
    <row r="8042" spans="1:20" hidden="1" x14ac:dyDescent="0.35">
      <c r="A8042">
        <f t="shared" si="381"/>
        <v>1022605</v>
      </c>
      <c r="B8042" s="6" t="s">
        <v>1447</v>
      </c>
      <c r="C8042" s="7" t="s">
        <v>553</v>
      </c>
      <c r="D8042" s="7" t="s">
        <v>1095</v>
      </c>
      <c r="E8042" s="7" t="s">
        <v>630</v>
      </c>
      <c r="F8042" s="7" t="s">
        <v>631</v>
      </c>
      <c r="G8042" s="7" t="s">
        <v>1069</v>
      </c>
      <c r="H8042" s="7" t="s">
        <v>1016</v>
      </c>
      <c r="I8042" s="6" t="s">
        <v>12</v>
      </c>
      <c r="J8042" s="1"/>
      <c r="K8042" s="1"/>
      <c r="L8042" s="1"/>
      <c r="M8042" s="1">
        <v>-19441</v>
      </c>
      <c r="N8042" s="1">
        <v>13799</v>
      </c>
      <c r="O8042" s="1">
        <v>24000</v>
      </c>
      <c r="P8042" s="1"/>
      <c r="Q8042" s="12"/>
      <c r="R8042" s="29">
        <f t="shared" si="379"/>
        <v>24000</v>
      </c>
      <c r="S8042" t="str">
        <f t="shared" si="380"/>
        <v>Sobre ingreso</v>
      </c>
      <c r="T8042" s="10">
        <f>IFERROR(VLOOKUP(A8042,[1]!Tabla1[[#All],[Material]:[venta nueva]],38,FALSE),0)</f>
        <v>0</v>
      </c>
    </row>
    <row r="8043" spans="1:20" hidden="1" x14ac:dyDescent="0.35">
      <c r="A8043">
        <f t="shared" si="381"/>
        <v>1022607</v>
      </c>
      <c r="B8043" s="6" t="s">
        <v>1447</v>
      </c>
      <c r="C8043" s="7" t="s">
        <v>553</v>
      </c>
      <c r="D8043" s="7" t="s">
        <v>1095</v>
      </c>
      <c r="E8043" s="7" t="s">
        <v>318</v>
      </c>
      <c r="F8043" s="7" t="s">
        <v>319</v>
      </c>
      <c r="G8043" s="7" t="s">
        <v>1083</v>
      </c>
      <c r="H8043" s="7" t="s">
        <v>1044</v>
      </c>
      <c r="I8043" s="6" t="s">
        <v>12</v>
      </c>
      <c r="J8043" s="1">
        <v>0</v>
      </c>
      <c r="K8043" s="1">
        <v>25368</v>
      </c>
      <c r="L8043" s="1">
        <v>25368</v>
      </c>
      <c r="M8043" s="1">
        <v>-16278</v>
      </c>
      <c r="N8043" s="1">
        <v>41417</v>
      </c>
      <c r="O8043" s="1">
        <v>44000</v>
      </c>
      <c r="P8043" s="1"/>
      <c r="Q8043" s="12"/>
      <c r="R8043" s="29">
        <f t="shared" si="379"/>
        <v>44000</v>
      </c>
      <c r="S8043" t="str">
        <f t="shared" si="380"/>
        <v>Sobre ingreso</v>
      </c>
      <c r="T8043" s="10">
        <f>IFERROR(VLOOKUP(A8043,[1]!Tabla1[[#All],[Material]:[venta nueva]],38,FALSE),0)</f>
        <v>0</v>
      </c>
    </row>
    <row r="8044" spans="1:20" hidden="1" x14ac:dyDescent="0.35">
      <c r="A8044">
        <f t="shared" si="381"/>
        <v>1022664</v>
      </c>
      <c r="B8044" s="6" t="s">
        <v>1447</v>
      </c>
      <c r="C8044" s="7" t="s">
        <v>553</v>
      </c>
      <c r="D8044" s="7" t="s">
        <v>1095</v>
      </c>
      <c r="E8044" s="7" t="s">
        <v>334</v>
      </c>
      <c r="F8044" s="7" t="s">
        <v>335</v>
      </c>
      <c r="G8044" s="7" t="s">
        <v>1075</v>
      </c>
      <c r="H8044" s="7" t="s">
        <v>1035</v>
      </c>
      <c r="I8044" s="6" t="s">
        <v>16</v>
      </c>
      <c r="J8044" s="1">
        <v>0</v>
      </c>
      <c r="K8044" s="1">
        <v>62396</v>
      </c>
      <c r="L8044" s="1">
        <v>62396</v>
      </c>
      <c r="M8044" s="1">
        <v>-45929</v>
      </c>
      <c r="N8044" s="1">
        <v>61428</v>
      </c>
      <c r="O8044" s="1">
        <v>43658</v>
      </c>
      <c r="P8044" s="1"/>
      <c r="Q8044" s="12"/>
      <c r="R8044" s="29">
        <f t="shared" si="379"/>
        <v>43658</v>
      </c>
      <c r="S8044" t="str">
        <f t="shared" si="380"/>
        <v>Sobre ingreso</v>
      </c>
      <c r="T8044" s="10">
        <f>IFERROR(VLOOKUP(A8044,[1]!Tabla1[[#All],[Material]:[venta nueva]],38,FALSE),0)</f>
        <v>0</v>
      </c>
    </row>
    <row r="8045" spans="1:20" hidden="1" x14ac:dyDescent="0.35">
      <c r="A8045">
        <f t="shared" si="381"/>
        <v>1022705</v>
      </c>
      <c r="B8045" s="6" t="s">
        <v>1447</v>
      </c>
      <c r="C8045" s="7" t="s">
        <v>553</v>
      </c>
      <c r="D8045" s="7" t="s">
        <v>1095</v>
      </c>
      <c r="E8045" s="7" t="s">
        <v>632</v>
      </c>
      <c r="F8045" s="7" t="s">
        <v>223</v>
      </c>
      <c r="G8045" s="7" t="s">
        <v>1078</v>
      </c>
      <c r="H8045" s="7" t="s">
        <v>1027</v>
      </c>
      <c r="I8045" s="6" t="s">
        <v>11</v>
      </c>
      <c r="J8045" s="1">
        <v>0</v>
      </c>
      <c r="K8045" s="1">
        <v>24000</v>
      </c>
      <c r="L8045" s="1">
        <v>24000</v>
      </c>
      <c r="M8045" s="1">
        <v>-7833</v>
      </c>
      <c r="N8045" s="1">
        <v>0</v>
      </c>
      <c r="O8045" s="1">
        <v>24000</v>
      </c>
      <c r="P8045" s="1"/>
      <c r="Q8045" s="12"/>
      <c r="R8045" s="29">
        <f t="shared" si="379"/>
        <v>24000</v>
      </c>
      <c r="S8045" t="str">
        <f t="shared" si="380"/>
        <v>Sobre ingreso</v>
      </c>
      <c r="T8045" s="10">
        <f>IFERROR(VLOOKUP(A8045,[1]!Tabla1[[#All],[Material]:[venta nueva]],38,FALSE),0)</f>
        <v>0</v>
      </c>
    </row>
    <row r="8046" spans="1:20" hidden="1" x14ac:dyDescent="0.35">
      <c r="A8046">
        <f t="shared" si="381"/>
        <v>1022709</v>
      </c>
      <c r="B8046" s="6" t="s">
        <v>1447</v>
      </c>
      <c r="C8046" s="7" t="s">
        <v>553</v>
      </c>
      <c r="D8046" s="7" t="s">
        <v>1095</v>
      </c>
      <c r="E8046" s="7" t="s">
        <v>502</v>
      </c>
      <c r="F8046" s="7" t="s">
        <v>503</v>
      </c>
      <c r="G8046" s="7" t="s">
        <v>1076</v>
      </c>
      <c r="H8046" s="7" t="s">
        <v>1022</v>
      </c>
      <c r="I8046" s="6" t="s">
        <v>11</v>
      </c>
      <c r="J8046" s="1">
        <v>0</v>
      </c>
      <c r="K8046" s="1">
        <v>168000</v>
      </c>
      <c r="L8046" s="1">
        <v>168000</v>
      </c>
      <c r="M8046" s="1">
        <v>0</v>
      </c>
      <c r="N8046" s="1">
        <v>432270</v>
      </c>
      <c r="O8046" s="1">
        <v>456000</v>
      </c>
      <c r="P8046" s="1">
        <v>288000</v>
      </c>
      <c r="Q8046" s="12"/>
      <c r="R8046" s="29">
        <f t="shared" si="379"/>
        <v>168000</v>
      </c>
      <c r="S8046" t="str">
        <f t="shared" si="380"/>
        <v>Sobre ingreso</v>
      </c>
      <c r="T8046" s="10">
        <f>IFERROR(VLOOKUP(A8046,[1]!Tabla1[[#All],[Material]:[venta nueva]],38,FALSE),0)</f>
        <v>0</v>
      </c>
    </row>
    <row r="8047" spans="1:20" hidden="1" x14ac:dyDescent="0.35">
      <c r="A8047">
        <f t="shared" si="381"/>
        <v>1022781</v>
      </c>
      <c r="B8047" s="6" t="s">
        <v>1447</v>
      </c>
      <c r="C8047" s="7" t="s">
        <v>553</v>
      </c>
      <c r="D8047" s="7" t="s">
        <v>1095</v>
      </c>
      <c r="E8047" s="7" t="s">
        <v>346</v>
      </c>
      <c r="F8047" s="7" t="s">
        <v>347</v>
      </c>
      <c r="G8047" s="7" t="s">
        <v>1069</v>
      </c>
      <c r="H8047" s="7" t="s">
        <v>1016</v>
      </c>
      <c r="I8047" s="6" t="s">
        <v>11</v>
      </c>
      <c r="J8047" s="1">
        <v>0</v>
      </c>
      <c r="K8047" s="1">
        <v>11866</v>
      </c>
      <c r="L8047" s="1">
        <v>11866</v>
      </c>
      <c r="M8047" s="1">
        <v>-11343</v>
      </c>
      <c r="N8047" s="1">
        <v>2744</v>
      </c>
      <c r="O8047" s="1">
        <v>0</v>
      </c>
      <c r="P8047" s="1">
        <v>3855.6</v>
      </c>
      <c r="Q8047" s="12"/>
      <c r="R8047" s="29">
        <f t="shared" si="379"/>
        <v>-3855.6</v>
      </c>
      <c r="S8047" t="str">
        <f t="shared" si="380"/>
        <v>Pendiente de ingreso</v>
      </c>
      <c r="T8047" s="10">
        <f>IFERROR(VLOOKUP(A8047,[1]!Tabla1[[#All],[Material]:[venta nueva]],38,FALSE),0)</f>
        <v>0</v>
      </c>
    </row>
    <row r="8048" spans="1:20" hidden="1" x14ac:dyDescent="0.35">
      <c r="A8048">
        <f t="shared" si="381"/>
        <v>1022782</v>
      </c>
      <c r="B8048" s="6" t="s">
        <v>1447</v>
      </c>
      <c r="C8048" s="7" t="s">
        <v>553</v>
      </c>
      <c r="D8048" s="7" t="s">
        <v>1095</v>
      </c>
      <c r="E8048" s="7" t="s">
        <v>348</v>
      </c>
      <c r="F8048" s="7" t="s">
        <v>349</v>
      </c>
      <c r="G8048" s="7" t="s">
        <v>1069</v>
      </c>
      <c r="H8048" s="7" t="s">
        <v>1016</v>
      </c>
      <c r="I8048" s="6" t="s">
        <v>11</v>
      </c>
      <c r="J8048" s="1">
        <v>0</v>
      </c>
      <c r="K8048" s="1">
        <v>2794</v>
      </c>
      <c r="L8048" s="1">
        <v>2794</v>
      </c>
      <c r="M8048" s="1">
        <v>-18593</v>
      </c>
      <c r="N8048" s="1">
        <v>0</v>
      </c>
      <c r="O8048" s="1">
        <v>0</v>
      </c>
      <c r="P8048" s="1">
        <v>10972.8</v>
      </c>
      <c r="Q8048" s="12"/>
      <c r="R8048" s="29">
        <f t="shared" si="379"/>
        <v>-10972.8</v>
      </c>
      <c r="S8048" t="str">
        <f t="shared" si="380"/>
        <v>Pendiente de ingreso</v>
      </c>
      <c r="T8048" s="10">
        <f>IFERROR(VLOOKUP(A8048,[1]!Tabla1[[#All],[Material]:[venta nueva]],38,FALSE),0)</f>
        <v>0</v>
      </c>
    </row>
    <row r="8049" spans="1:20" hidden="1" x14ac:dyDescent="0.35">
      <c r="A8049">
        <f t="shared" si="381"/>
        <v>1022783</v>
      </c>
      <c r="B8049" s="6" t="s">
        <v>1447</v>
      </c>
      <c r="C8049" s="7" t="s">
        <v>553</v>
      </c>
      <c r="D8049" s="7" t="s">
        <v>1095</v>
      </c>
      <c r="E8049" s="7" t="s">
        <v>350</v>
      </c>
      <c r="F8049" s="7" t="s">
        <v>351</v>
      </c>
      <c r="G8049" s="7" t="s">
        <v>1069</v>
      </c>
      <c r="H8049" s="7" t="s">
        <v>1016</v>
      </c>
      <c r="I8049" s="6" t="s">
        <v>11</v>
      </c>
      <c r="J8049" s="1"/>
      <c r="K8049" s="1"/>
      <c r="L8049" s="1"/>
      <c r="M8049" s="1">
        <v>-14861</v>
      </c>
      <c r="N8049" s="1">
        <v>0</v>
      </c>
      <c r="O8049" s="1">
        <v>0</v>
      </c>
      <c r="P8049" s="1">
        <v>9288</v>
      </c>
      <c r="Q8049" s="12"/>
      <c r="R8049" s="29">
        <f t="shared" si="379"/>
        <v>-9288</v>
      </c>
      <c r="S8049" t="str">
        <f t="shared" si="380"/>
        <v>Pendiente de ingreso</v>
      </c>
      <c r="T8049" s="10">
        <f>IFERROR(VLOOKUP(A8049,[1]!Tabla1[[#All],[Material]:[venta nueva]],38,FALSE),0)</f>
        <v>0</v>
      </c>
    </row>
    <row r="8050" spans="1:20" hidden="1" x14ac:dyDescent="0.35">
      <c r="A8050">
        <f t="shared" si="381"/>
        <v>1022783</v>
      </c>
      <c r="B8050" s="6" t="s">
        <v>1447</v>
      </c>
      <c r="C8050" s="7" t="s">
        <v>553</v>
      </c>
      <c r="D8050" s="7" t="s">
        <v>1095</v>
      </c>
      <c r="E8050" s="7" t="s">
        <v>350</v>
      </c>
      <c r="F8050" s="7" t="s">
        <v>351</v>
      </c>
      <c r="G8050" s="7" t="s">
        <v>1069</v>
      </c>
      <c r="H8050" s="7" t="s">
        <v>1016</v>
      </c>
      <c r="I8050" s="6" t="s">
        <v>13</v>
      </c>
      <c r="J8050" s="1">
        <v>0</v>
      </c>
      <c r="K8050" s="1">
        <v>7740</v>
      </c>
      <c r="L8050" s="1">
        <v>7740</v>
      </c>
      <c r="M8050" s="1"/>
      <c r="N8050" s="1"/>
      <c r="O8050" s="1"/>
      <c r="P8050" s="1"/>
      <c r="Q8050" s="12"/>
      <c r="R8050" s="29">
        <f t="shared" si="379"/>
        <v>0</v>
      </c>
      <c r="S8050" t="str">
        <f t="shared" si="380"/>
        <v>OK</v>
      </c>
      <c r="T8050" s="10">
        <f>IFERROR(VLOOKUP(A8050,[1]!Tabla1[[#All],[Material]:[venta nueva]],38,FALSE),0)</f>
        <v>0</v>
      </c>
    </row>
    <row r="8051" spans="1:20" hidden="1" x14ac:dyDescent="0.35">
      <c r="A8051">
        <f t="shared" si="381"/>
        <v>1022784</v>
      </c>
      <c r="B8051" s="6" t="s">
        <v>1447</v>
      </c>
      <c r="C8051" s="7" t="s">
        <v>553</v>
      </c>
      <c r="D8051" s="7" t="s">
        <v>1095</v>
      </c>
      <c r="E8051" s="7" t="s">
        <v>649</v>
      </c>
      <c r="F8051" s="7" t="s">
        <v>650</v>
      </c>
      <c r="G8051" s="7" t="s">
        <v>1069</v>
      </c>
      <c r="H8051" s="7" t="s">
        <v>1016</v>
      </c>
      <c r="I8051" s="6" t="s">
        <v>11</v>
      </c>
      <c r="J8051" s="1"/>
      <c r="K8051" s="1"/>
      <c r="L8051" s="1"/>
      <c r="M8051" s="1">
        <v>-9373</v>
      </c>
      <c r="N8051" s="1">
        <v>3891</v>
      </c>
      <c r="O8051" s="1">
        <v>0</v>
      </c>
      <c r="P8051" s="1">
        <v>2947.5</v>
      </c>
      <c r="Q8051" s="12"/>
      <c r="R8051" s="29">
        <f t="shared" si="379"/>
        <v>-2947.5</v>
      </c>
      <c r="S8051" t="str">
        <f t="shared" si="380"/>
        <v>Pendiente de ingreso</v>
      </c>
      <c r="T8051" s="10">
        <f>IFERROR(VLOOKUP(A8051,[1]!Tabla1[[#All],[Material]:[venta nueva]],38,FALSE),0)</f>
        <v>0</v>
      </c>
    </row>
    <row r="8052" spans="1:20" hidden="1" x14ac:dyDescent="0.35">
      <c r="A8052">
        <f t="shared" si="381"/>
        <v>1022786</v>
      </c>
      <c r="B8052" s="6" t="s">
        <v>1447</v>
      </c>
      <c r="C8052" s="7" t="s">
        <v>553</v>
      </c>
      <c r="D8052" s="7" t="s">
        <v>1095</v>
      </c>
      <c r="E8052" s="7" t="s">
        <v>599</v>
      </c>
      <c r="F8052" s="7" t="s">
        <v>600</v>
      </c>
      <c r="G8052" s="7" t="s">
        <v>1069</v>
      </c>
      <c r="H8052" s="7" t="s">
        <v>1016</v>
      </c>
      <c r="I8052" s="6" t="s">
        <v>11</v>
      </c>
      <c r="J8052" s="1">
        <v>0</v>
      </c>
      <c r="K8052" s="1">
        <v>3004</v>
      </c>
      <c r="L8052" s="1">
        <v>3004</v>
      </c>
      <c r="M8052" s="1">
        <v>0</v>
      </c>
      <c r="N8052" s="1">
        <v>3511</v>
      </c>
      <c r="O8052" s="1">
        <v>300</v>
      </c>
      <c r="P8052" s="1">
        <v>1014</v>
      </c>
      <c r="Q8052" s="12"/>
      <c r="R8052" s="29">
        <f t="shared" si="379"/>
        <v>-714</v>
      </c>
      <c r="S8052" t="str">
        <f t="shared" si="380"/>
        <v>Pendiente de ingreso</v>
      </c>
      <c r="T8052" s="10">
        <f>IFERROR(VLOOKUP(A8052,[1]!Tabla1[[#All],[Material]:[venta nueva]],38,FALSE),0)</f>
        <v>0</v>
      </c>
    </row>
    <row r="8053" spans="1:20" hidden="1" x14ac:dyDescent="0.35">
      <c r="A8053">
        <f t="shared" si="381"/>
        <v>1022824</v>
      </c>
      <c r="B8053" s="6" t="s">
        <v>1447</v>
      </c>
      <c r="C8053" s="7" t="s">
        <v>553</v>
      </c>
      <c r="D8053" s="7" t="s">
        <v>1095</v>
      </c>
      <c r="E8053" s="7" t="s">
        <v>1297</v>
      </c>
      <c r="F8053" s="7" t="s">
        <v>1298</v>
      </c>
      <c r="G8053" s="7" t="s">
        <v>990</v>
      </c>
      <c r="H8053" s="7" t="s">
        <v>990</v>
      </c>
      <c r="I8053" s="6" t="s">
        <v>12</v>
      </c>
      <c r="J8053" s="1"/>
      <c r="K8053" s="1"/>
      <c r="L8053" s="1"/>
      <c r="M8053" s="1">
        <v>985</v>
      </c>
      <c r="N8053" s="1">
        <v>0</v>
      </c>
      <c r="O8053" s="1">
        <v>0</v>
      </c>
      <c r="P8053" s="1"/>
      <c r="Q8053" s="12"/>
      <c r="R8053" s="29">
        <f t="shared" si="379"/>
        <v>0</v>
      </c>
      <c r="S8053" t="str">
        <f t="shared" si="380"/>
        <v>OK</v>
      </c>
      <c r="T8053" s="10">
        <f>IFERROR(VLOOKUP(A8053,[1]!Tabla1[[#All],[Material]:[venta nueva]],38,FALSE),0)</f>
        <v>0</v>
      </c>
    </row>
    <row r="8054" spans="1:20" hidden="1" x14ac:dyDescent="0.35">
      <c r="A8054">
        <f t="shared" si="381"/>
        <v>1022842</v>
      </c>
      <c r="B8054" s="6" t="s">
        <v>1447</v>
      </c>
      <c r="C8054" s="7" t="s">
        <v>553</v>
      </c>
      <c r="D8054" s="7" t="s">
        <v>1095</v>
      </c>
      <c r="E8054" s="7" t="s">
        <v>1193</v>
      </c>
      <c r="F8054" s="7" t="s">
        <v>1194</v>
      </c>
      <c r="G8054" s="7" t="s">
        <v>1081</v>
      </c>
      <c r="H8054" s="7" t="s">
        <v>1195</v>
      </c>
      <c r="I8054" s="6" t="s">
        <v>11</v>
      </c>
      <c r="J8054" s="1">
        <v>0</v>
      </c>
      <c r="K8054" s="1">
        <v>48000</v>
      </c>
      <c r="L8054" s="1">
        <v>48000</v>
      </c>
      <c r="M8054" s="1">
        <v>4832</v>
      </c>
      <c r="N8054" s="1">
        <v>0</v>
      </c>
      <c r="O8054" s="1">
        <v>0</v>
      </c>
      <c r="P8054" s="1"/>
      <c r="Q8054" s="12"/>
      <c r="R8054" s="29">
        <f t="shared" si="379"/>
        <v>0</v>
      </c>
      <c r="S8054" t="str">
        <f t="shared" si="380"/>
        <v>OK</v>
      </c>
      <c r="T8054" s="10">
        <f>IFERROR(VLOOKUP(A8054,[1]!Tabla1[[#All],[Material]:[venta nueva]],38,FALSE),0)</f>
        <v>0</v>
      </c>
    </row>
    <row r="8055" spans="1:20" hidden="1" x14ac:dyDescent="0.35">
      <c r="A8055">
        <f t="shared" si="381"/>
        <v>1022844</v>
      </c>
      <c r="B8055" s="6" t="s">
        <v>1447</v>
      </c>
      <c r="C8055" s="7" t="s">
        <v>553</v>
      </c>
      <c r="D8055" s="7" t="s">
        <v>1095</v>
      </c>
      <c r="E8055" s="7" t="s">
        <v>1196</v>
      </c>
      <c r="F8055" s="7" t="s">
        <v>1197</v>
      </c>
      <c r="G8055" s="7" t="s">
        <v>1081</v>
      </c>
      <c r="H8055" s="7" t="s">
        <v>1010</v>
      </c>
      <c r="I8055" s="6" t="s">
        <v>11</v>
      </c>
      <c r="J8055" s="1"/>
      <c r="K8055" s="1"/>
      <c r="L8055" s="1"/>
      <c r="M8055" s="1">
        <v>7600</v>
      </c>
      <c r="N8055" s="1">
        <v>0</v>
      </c>
      <c r="O8055" s="1">
        <v>0</v>
      </c>
      <c r="P8055" s="1"/>
      <c r="Q8055" s="12"/>
      <c r="R8055" s="29">
        <f t="shared" ref="R8055:R8118" si="382">+O8055-P8055</f>
        <v>0</v>
      </c>
      <c r="S8055" t="str">
        <f t="shared" ref="S8055:S8118" si="383">IF(R8055&gt;0,"Sobre ingreso",IF(R8055&lt;0,"Pendiente de ingreso","OK"))</f>
        <v>OK</v>
      </c>
      <c r="T8055" s="10">
        <f>IFERROR(VLOOKUP(A8055,[1]!Tabla1[[#All],[Material]:[venta nueva]],38,FALSE),0)</f>
        <v>0</v>
      </c>
    </row>
    <row r="8056" spans="1:20" hidden="1" x14ac:dyDescent="0.35">
      <c r="A8056">
        <f t="shared" si="381"/>
        <v>1022847</v>
      </c>
      <c r="B8056" s="6" t="s">
        <v>1447</v>
      </c>
      <c r="C8056" s="7" t="s">
        <v>553</v>
      </c>
      <c r="D8056" s="7" t="s">
        <v>1095</v>
      </c>
      <c r="E8056" s="7" t="s">
        <v>354</v>
      </c>
      <c r="F8056" s="7" t="s">
        <v>355</v>
      </c>
      <c r="G8056" s="7" t="s">
        <v>1082</v>
      </c>
      <c r="H8056" s="7" t="s">
        <v>1013</v>
      </c>
      <c r="I8056" s="6" t="s">
        <v>11</v>
      </c>
      <c r="J8056" s="1">
        <v>0</v>
      </c>
      <c r="K8056" s="1">
        <v>31728</v>
      </c>
      <c r="L8056" s="1">
        <v>31728</v>
      </c>
      <c r="M8056" s="1">
        <v>-7548</v>
      </c>
      <c r="N8056" s="1">
        <v>24000</v>
      </c>
      <c r="O8056" s="1">
        <v>24000</v>
      </c>
      <c r="P8056" s="1"/>
      <c r="Q8056" s="12"/>
      <c r="R8056" s="29">
        <f t="shared" si="382"/>
        <v>24000</v>
      </c>
      <c r="S8056" t="str">
        <f t="shared" si="383"/>
        <v>Sobre ingreso</v>
      </c>
      <c r="T8056" s="10">
        <f>IFERROR(VLOOKUP(A8056,[1]!Tabla1[[#All],[Material]:[venta nueva]],38,FALSE),0)</f>
        <v>0</v>
      </c>
    </row>
    <row r="8057" spans="1:20" hidden="1" x14ac:dyDescent="0.35">
      <c r="A8057">
        <f t="shared" si="381"/>
        <v>1022855</v>
      </c>
      <c r="B8057" s="6" t="s">
        <v>1447</v>
      </c>
      <c r="C8057" s="7" t="s">
        <v>553</v>
      </c>
      <c r="D8057" s="7" t="s">
        <v>1095</v>
      </c>
      <c r="E8057" s="7" t="s">
        <v>358</v>
      </c>
      <c r="F8057" s="7" t="s">
        <v>315</v>
      </c>
      <c r="G8057" s="7" t="s">
        <v>1078</v>
      </c>
      <c r="H8057" s="7" t="s">
        <v>1021</v>
      </c>
      <c r="I8057" s="6" t="s">
        <v>11</v>
      </c>
      <c r="J8057" s="1">
        <v>0</v>
      </c>
      <c r="K8057" s="1">
        <v>15676</v>
      </c>
      <c r="L8057" s="1">
        <v>15676</v>
      </c>
      <c r="M8057" s="1">
        <v>-5905</v>
      </c>
      <c r="N8057" s="1">
        <v>15730</v>
      </c>
      <c r="O8057" s="1">
        <v>24000</v>
      </c>
      <c r="P8057" s="1"/>
      <c r="Q8057" s="12"/>
      <c r="R8057" s="29">
        <f t="shared" si="382"/>
        <v>24000</v>
      </c>
      <c r="S8057" t="str">
        <f t="shared" si="383"/>
        <v>Sobre ingreso</v>
      </c>
      <c r="T8057" s="10">
        <f>IFERROR(VLOOKUP(A8057,[1]!Tabla1[[#All],[Material]:[venta nueva]],38,FALSE),0)</f>
        <v>0</v>
      </c>
    </row>
    <row r="8058" spans="1:20" hidden="1" x14ac:dyDescent="0.35">
      <c r="A8058">
        <f t="shared" si="381"/>
        <v>1022869</v>
      </c>
      <c r="B8058" s="6" t="s">
        <v>1447</v>
      </c>
      <c r="C8058" s="7" t="s">
        <v>553</v>
      </c>
      <c r="D8058" s="7" t="s">
        <v>1095</v>
      </c>
      <c r="E8058" s="7" t="s">
        <v>513</v>
      </c>
      <c r="F8058" s="7" t="s">
        <v>514</v>
      </c>
      <c r="G8058" s="7" t="s">
        <v>1084</v>
      </c>
      <c r="H8058" s="7" t="s">
        <v>1017</v>
      </c>
      <c r="I8058" s="6" t="s">
        <v>16</v>
      </c>
      <c r="J8058" s="1"/>
      <c r="K8058" s="1"/>
      <c r="L8058" s="1"/>
      <c r="M8058" s="1">
        <v>10</v>
      </c>
      <c r="N8058" s="1">
        <v>0</v>
      </c>
      <c r="O8058" s="1">
        <v>0</v>
      </c>
      <c r="P8058" s="1"/>
      <c r="Q8058" s="12"/>
      <c r="R8058" s="29">
        <f t="shared" si="382"/>
        <v>0</v>
      </c>
      <c r="S8058" t="str">
        <f t="shared" si="383"/>
        <v>OK</v>
      </c>
      <c r="T8058" s="10">
        <f>IFERROR(VLOOKUP(A8058,[1]!Tabla1[[#All],[Material]:[venta nueva]],38,FALSE),0)</f>
        <v>0</v>
      </c>
    </row>
    <row r="8059" spans="1:20" x14ac:dyDescent="0.35">
      <c r="A8059">
        <f t="shared" si="381"/>
        <v>1022870</v>
      </c>
      <c r="B8059" s="6" t="s">
        <v>1447</v>
      </c>
      <c r="C8059" s="7" t="s">
        <v>553</v>
      </c>
      <c r="D8059" s="7" t="s">
        <v>1095</v>
      </c>
      <c r="E8059" s="7" t="s">
        <v>1417</v>
      </c>
      <c r="F8059" s="7" t="s">
        <v>1418</v>
      </c>
      <c r="G8059" s="7" t="s">
        <v>1069</v>
      </c>
      <c r="H8059" s="7" t="s">
        <v>1033</v>
      </c>
      <c r="I8059" s="6" t="s">
        <v>11</v>
      </c>
      <c r="J8059" s="1"/>
      <c r="K8059" s="1"/>
      <c r="L8059" s="1"/>
      <c r="M8059" s="1">
        <v>0</v>
      </c>
      <c r="N8059" s="1">
        <v>11400</v>
      </c>
      <c r="O8059" s="1">
        <v>0</v>
      </c>
      <c r="P8059" s="1"/>
      <c r="Q8059" s="12"/>
      <c r="R8059" s="29">
        <f t="shared" si="382"/>
        <v>0</v>
      </c>
      <c r="S8059" t="str">
        <f t="shared" si="383"/>
        <v>OK</v>
      </c>
      <c r="T8059" s="10">
        <f>IFERROR(VLOOKUP(A8059,[1]!Tabla1[[#All],[Material]:[venta nueva]],38,FALSE),0)</f>
        <v>0</v>
      </c>
    </row>
    <row r="8060" spans="1:20" hidden="1" x14ac:dyDescent="0.35">
      <c r="A8060">
        <f t="shared" si="381"/>
        <v>1022885</v>
      </c>
      <c r="B8060" s="6" t="s">
        <v>1447</v>
      </c>
      <c r="C8060" s="7" t="s">
        <v>553</v>
      </c>
      <c r="D8060" s="7" t="s">
        <v>1095</v>
      </c>
      <c r="E8060" s="7" t="s">
        <v>371</v>
      </c>
      <c r="F8060" s="7" t="s">
        <v>372</v>
      </c>
      <c r="G8060" s="7" t="s">
        <v>1082</v>
      </c>
      <c r="H8060" s="7" t="s">
        <v>1013</v>
      </c>
      <c r="I8060" s="6" t="s">
        <v>12</v>
      </c>
      <c r="J8060" s="1">
        <v>0</v>
      </c>
      <c r="K8060" s="1">
        <v>660000</v>
      </c>
      <c r="L8060" s="1">
        <v>660000</v>
      </c>
      <c r="M8060" s="1">
        <v>0</v>
      </c>
      <c r="N8060" s="1">
        <v>392936</v>
      </c>
      <c r="O8060" s="1">
        <v>550000</v>
      </c>
      <c r="P8060" s="1"/>
      <c r="Q8060" s="12"/>
      <c r="R8060" s="29">
        <f t="shared" si="382"/>
        <v>550000</v>
      </c>
      <c r="S8060" t="str">
        <f t="shared" si="383"/>
        <v>Sobre ingreso</v>
      </c>
      <c r="T8060" s="10">
        <f>IFERROR(VLOOKUP(A8060,[1]!Tabla1[[#All],[Material]:[venta nueva]],38,FALSE),0)</f>
        <v>0</v>
      </c>
    </row>
    <row r="8061" spans="1:20" hidden="1" x14ac:dyDescent="0.35">
      <c r="A8061">
        <f t="shared" si="381"/>
        <v>1022887</v>
      </c>
      <c r="B8061" s="6" t="s">
        <v>1447</v>
      </c>
      <c r="C8061" s="7" t="s">
        <v>553</v>
      </c>
      <c r="D8061" s="7" t="s">
        <v>1095</v>
      </c>
      <c r="E8061" s="7" t="s">
        <v>373</v>
      </c>
      <c r="F8061" s="7" t="s">
        <v>374</v>
      </c>
      <c r="G8061" s="7" t="s">
        <v>1082</v>
      </c>
      <c r="H8061" s="7" t="s">
        <v>1013</v>
      </c>
      <c r="I8061" s="6" t="s">
        <v>12</v>
      </c>
      <c r="J8061" s="1"/>
      <c r="K8061" s="1"/>
      <c r="L8061" s="1"/>
      <c r="M8061" s="1">
        <v>0</v>
      </c>
      <c r="N8061" s="1">
        <v>117486</v>
      </c>
      <c r="O8061" s="1">
        <v>154000</v>
      </c>
      <c r="P8061" s="1"/>
      <c r="Q8061" s="12"/>
      <c r="R8061" s="29">
        <f t="shared" si="382"/>
        <v>154000</v>
      </c>
      <c r="S8061" t="str">
        <f t="shared" si="383"/>
        <v>Sobre ingreso</v>
      </c>
      <c r="T8061" s="10">
        <f>IFERROR(VLOOKUP(A8061,[1]!Tabla1[[#All],[Material]:[venta nueva]],38,FALSE),0)</f>
        <v>0</v>
      </c>
    </row>
    <row r="8062" spans="1:20" hidden="1" x14ac:dyDescent="0.35">
      <c r="A8062">
        <f t="shared" si="381"/>
        <v>1022901</v>
      </c>
      <c r="B8062" s="6" t="s">
        <v>1447</v>
      </c>
      <c r="C8062" s="7" t="s">
        <v>553</v>
      </c>
      <c r="D8062" s="7" t="s">
        <v>1095</v>
      </c>
      <c r="E8062" s="7" t="s">
        <v>481</v>
      </c>
      <c r="F8062" s="7" t="s">
        <v>482</v>
      </c>
      <c r="G8062" s="7" t="s">
        <v>1082</v>
      </c>
      <c r="H8062" s="7" t="s">
        <v>1013</v>
      </c>
      <c r="I8062" s="6" t="s">
        <v>16</v>
      </c>
      <c r="J8062" s="1"/>
      <c r="K8062" s="1"/>
      <c r="L8062" s="1"/>
      <c r="M8062" s="1">
        <v>9391</v>
      </c>
      <c r="N8062" s="1">
        <v>0</v>
      </c>
      <c r="O8062" s="1">
        <v>0</v>
      </c>
      <c r="P8062" s="1"/>
      <c r="Q8062" s="12"/>
      <c r="R8062" s="29">
        <f t="shared" si="382"/>
        <v>0</v>
      </c>
      <c r="S8062" t="str">
        <f t="shared" si="383"/>
        <v>OK</v>
      </c>
      <c r="T8062" s="10">
        <f>IFERROR(VLOOKUP(A8062,[1]!Tabla1[[#All],[Material]:[venta nueva]],38,FALSE),0)</f>
        <v>0</v>
      </c>
    </row>
    <row r="8063" spans="1:20" hidden="1" x14ac:dyDescent="0.35">
      <c r="A8063">
        <f t="shared" si="381"/>
        <v>1022919</v>
      </c>
      <c r="B8063" s="6" t="s">
        <v>1447</v>
      </c>
      <c r="C8063" s="7" t="s">
        <v>553</v>
      </c>
      <c r="D8063" s="7" t="s">
        <v>1095</v>
      </c>
      <c r="E8063" s="7" t="s">
        <v>378</v>
      </c>
      <c r="F8063" s="7" t="s">
        <v>379</v>
      </c>
      <c r="G8063" s="7" t="s">
        <v>1075</v>
      </c>
      <c r="H8063" s="7" t="s">
        <v>1003</v>
      </c>
      <c r="I8063" s="6" t="s">
        <v>16</v>
      </c>
      <c r="J8063" s="1">
        <v>0</v>
      </c>
      <c r="K8063" s="1">
        <v>21600</v>
      </c>
      <c r="L8063" s="1">
        <v>21600</v>
      </c>
      <c r="M8063" s="1">
        <v>35191</v>
      </c>
      <c r="N8063" s="1">
        <v>0</v>
      </c>
      <c r="O8063" s="1">
        <v>21600</v>
      </c>
      <c r="P8063" s="1"/>
      <c r="Q8063" s="12"/>
      <c r="R8063" s="29">
        <f t="shared" si="382"/>
        <v>21600</v>
      </c>
      <c r="S8063" t="str">
        <f t="shared" si="383"/>
        <v>Sobre ingreso</v>
      </c>
      <c r="T8063" s="10">
        <f>IFERROR(VLOOKUP(A8063,[1]!Tabla1[[#All],[Material]:[venta nueva]],38,FALSE),0)</f>
        <v>0</v>
      </c>
    </row>
    <row r="8064" spans="1:20" hidden="1" x14ac:dyDescent="0.35">
      <c r="A8064">
        <f t="shared" si="381"/>
        <v>1022920</v>
      </c>
      <c r="B8064" s="6" t="s">
        <v>1447</v>
      </c>
      <c r="C8064" s="7" t="s">
        <v>553</v>
      </c>
      <c r="D8064" s="7" t="s">
        <v>1095</v>
      </c>
      <c r="E8064" s="7" t="s">
        <v>380</v>
      </c>
      <c r="F8064" s="7" t="s">
        <v>381</v>
      </c>
      <c r="G8064" s="7" t="s">
        <v>1078</v>
      </c>
      <c r="H8064" s="7" t="s">
        <v>1009</v>
      </c>
      <c r="I8064" s="6" t="s">
        <v>11</v>
      </c>
      <c r="J8064" s="1">
        <v>0</v>
      </c>
      <c r="K8064" s="1">
        <v>8665</v>
      </c>
      <c r="L8064" s="1">
        <v>8665</v>
      </c>
      <c r="M8064" s="1">
        <v>-8634</v>
      </c>
      <c r="N8064" s="1">
        <v>8253</v>
      </c>
      <c r="O8064" s="1">
        <v>24000</v>
      </c>
      <c r="P8064" s="1"/>
      <c r="Q8064" s="12"/>
      <c r="R8064" s="29">
        <f t="shared" si="382"/>
        <v>24000</v>
      </c>
      <c r="S8064" t="str">
        <f t="shared" si="383"/>
        <v>Sobre ingreso</v>
      </c>
      <c r="T8064" s="10">
        <f>IFERROR(VLOOKUP(A8064,[1]!Tabla1[[#All],[Material]:[venta nueva]],38,FALSE),0)</f>
        <v>0</v>
      </c>
    </row>
    <row r="8065" spans="1:20" hidden="1" x14ac:dyDescent="0.35">
      <c r="A8065">
        <f t="shared" si="381"/>
        <v>1022921</v>
      </c>
      <c r="B8065" s="6" t="s">
        <v>1447</v>
      </c>
      <c r="C8065" s="7" t="s">
        <v>553</v>
      </c>
      <c r="D8065" s="7" t="s">
        <v>1095</v>
      </c>
      <c r="E8065" s="7" t="s">
        <v>382</v>
      </c>
      <c r="F8065" s="7" t="s">
        <v>383</v>
      </c>
      <c r="G8065" s="7" t="s">
        <v>1078</v>
      </c>
      <c r="H8065" s="7" t="s">
        <v>1009</v>
      </c>
      <c r="I8065" s="6" t="s">
        <v>11</v>
      </c>
      <c r="J8065" s="1">
        <v>0</v>
      </c>
      <c r="K8065" s="1">
        <v>40728</v>
      </c>
      <c r="L8065" s="1">
        <v>40728</v>
      </c>
      <c r="M8065" s="1">
        <v>0</v>
      </c>
      <c r="N8065" s="1">
        <v>19410</v>
      </c>
      <c r="O8065" s="1">
        <v>23000</v>
      </c>
      <c r="P8065" s="1"/>
      <c r="Q8065" s="12"/>
      <c r="R8065" s="29">
        <f t="shared" si="382"/>
        <v>23000</v>
      </c>
      <c r="S8065" t="str">
        <f t="shared" si="383"/>
        <v>Sobre ingreso</v>
      </c>
      <c r="T8065" s="10">
        <f>IFERROR(VLOOKUP(A8065,[1]!Tabla1[[#All],[Material]:[venta nueva]],38,FALSE),0)</f>
        <v>0</v>
      </c>
    </row>
    <row r="8066" spans="1:20" hidden="1" x14ac:dyDescent="0.35">
      <c r="A8066">
        <f t="shared" si="381"/>
        <v>1022922</v>
      </c>
      <c r="B8066" s="6" t="s">
        <v>1447</v>
      </c>
      <c r="C8066" s="7" t="s">
        <v>553</v>
      </c>
      <c r="D8066" s="7" t="s">
        <v>1095</v>
      </c>
      <c r="E8066" s="7" t="s">
        <v>581</v>
      </c>
      <c r="F8066" s="7" t="s">
        <v>582</v>
      </c>
      <c r="G8066" s="7" t="s">
        <v>1081</v>
      </c>
      <c r="H8066" s="7" t="s">
        <v>1010</v>
      </c>
      <c r="I8066" s="6" t="s">
        <v>11</v>
      </c>
      <c r="J8066" s="1"/>
      <c r="K8066" s="1"/>
      <c r="L8066" s="1"/>
      <c r="M8066" s="1">
        <v>156</v>
      </c>
      <c r="N8066" s="1">
        <v>0</v>
      </c>
      <c r="O8066" s="1">
        <v>0</v>
      </c>
      <c r="P8066" s="1"/>
      <c r="Q8066" s="12"/>
      <c r="R8066" s="29">
        <f t="shared" si="382"/>
        <v>0</v>
      </c>
      <c r="S8066" t="str">
        <f t="shared" si="383"/>
        <v>OK</v>
      </c>
      <c r="T8066" s="10">
        <f>IFERROR(VLOOKUP(A8066,[1]!Tabla1[[#All],[Material]:[venta nueva]],38,FALSE),0)</f>
        <v>0</v>
      </c>
    </row>
    <row r="8067" spans="1:20" hidden="1" x14ac:dyDescent="0.35">
      <c r="A8067">
        <f t="shared" si="381"/>
        <v>1022928</v>
      </c>
      <c r="B8067" s="6" t="s">
        <v>1447</v>
      </c>
      <c r="C8067" s="7" t="s">
        <v>553</v>
      </c>
      <c r="D8067" s="7" t="s">
        <v>1095</v>
      </c>
      <c r="E8067" s="7" t="s">
        <v>583</v>
      </c>
      <c r="F8067" s="7" t="s">
        <v>584</v>
      </c>
      <c r="G8067" s="7" t="s">
        <v>1080</v>
      </c>
      <c r="H8067" s="7" t="s">
        <v>1031</v>
      </c>
      <c r="I8067" s="6" t="s">
        <v>11</v>
      </c>
      <c r="J8067" s="1"/>
      <c r="K8067" s="1"/>
      <c r="L8067" s="1"/>
      <c r="M8067" s="1">
        <v>6184</v>
      </c>
      <c r="N8067" s="1">
        <v>0</v>
      </c>
      <c r="O8067" s="1">
        <v>0</v>
      </c>
      <c r="P8067" s="1"/>
      <c r="Q8067" s="12"/>
      <c r="R8067" s="29">
        <f t="shared" si="382"/>
        <v>0</v>
      </c>
      <c r="S8067" t="str">
        <f t="shared" si="383"/>
        <v>OK</v>
      </c>
      <c r="T8067" s="10">
        <f>IFERROR(VLOOKUP(A8067,[1]!Tabla1[[#All],[Material]:[venta nueva]],38,FALSE),0)</f>
        <v>0</v>
      </c>
    </row>
    <row r="8068" spans="1:20" hidden="1" x14ac:dyDescent="0.35">
      <c r="A8068">
        <f t="shared" si="381"/>
        <v>1022930</v>
      </c>
      <c r="B8068" s="6" t="s">
        <v>1447</v>
      </c>
      <c r="C8068" s="7" t="s">
        <v>553</v>
      </c>
      <c r="D8068" s="7" t="s">
        <v>1095</v>
      </c>
      <c r="E8068" s="7" t="s">
        <v>384</v>
      </c>
      <c r="F8068" s="7" t="s">
        <v>385</v>
      </c>
      <c r="G8068" s="7" t="s">
        <v>1082</v>
      </c>
      <c r="H8068" s="7" t="s">
        <v>1013</v>
      </c>
      <c r="I8068" s="6" t="s">
        <v>12</v>
      </c>
      <c r="J8068" s="1">
        <v>0</v>
      </c>
      <c r="K8068" s="1">
        <v>209690</v>
      </c>
      <c r="L8068" s="1">
        <v>209690</v>
      </c>
      <c r="M8068" s="1">
        <v>0</v>
      </c>
      <c r="N8068" s="1">
        <v>225975</v>
      </c>
      <c r="O8068" s="1">
        <v>220000</v>
      </c>
      <c r="P8068" s="1"/>
      <c r="Q8068" s="12"/>
      <c r="R8068" s="29">
        <f t="shared" si="382"/>
        <v>220000</v>
      </c>
      <c r="S8068" t="str">
        <f t="shared" si="383"/>
        <v>Sobre ingreso</v>
      </c>
      <c r="T8068" s="10">
        <f>IFERROR(VLOOKUP(A8068,[1]!Tabla1[[#All],[Material]:[venta nueva]],38,FALSE),0)</f>
        <v>0</v>
      </c>
    </row>
    <row r="8069" spans="1:20" hidden="1" x14ac:dyDescent="0.35">
      <c r="A8069">
        <f t="shared" si="381"/>
        <v>1022931</v>
      </c>
      <c r="B8069" s="6" t="s">
        <v>1447</v>
      </c>
      <c r="C8069" s="7" t="s">
        <v>553</v>
      </c>
      <c r="D8069" s="7" t="s">
        <v>1095</v>
      </c>
      <c r="E8069" s="7" t="s">
        <v>386</v>
      </c>
      <c r="F8069" s="7" t="s">
        <v>387</v>
      </c>
      <c r="G8069" s="7" t="s">
        <v>985</v>
      </c>
      <c r="H8069" s="7" t="s">
        <v>1012</v>
      </c>
      <c r="I8069" s="6" t="s">
        <v>16</v>
      </c>
      <c r="J8069" s="1">
        <v>0</v>
      </c>
      <c r="K8069" s="1">
        <v>22500</v>
      </c>
      <c r="L8069" s="1">
        <v>22500</v>
      </c>
      <c r="M8069" s="1">
        <v>0</v>
      </c>
      <c r="N8069" s="1">
        <v>22174</v>
      </c>
      <c r="O8069" s="1">
        <v>22500</v>
      </c>
      <c r="P8069" s="1"/>
      <c r="Q8069" s="12"/>
      <c r="R8069" s="29">
        <f t="shared" si="382"/>
        <v>22500</v>
      </c>
      <c r="S8069" t="str">
        <f t="shared" si="383"/>
        <v>Sobre ingreso</v>
      </c>
      <c r="T8069" s="10">
        <f>IFERROR(VLOOKUP(A8069,[1]!Tabla1[[#All],[Material]:[venta nueva]],38,FALSE),0)</f>
        <v>0</v>
      </c>
    </row>
    <row r="8070" spans="1:20" hidden="1" x14ac:dyDescent="0.35">
      <c r="A8070">
        <f t="shared" ref="A8070:A8133" si="384">+E8070*1</f>
        <v>1022985</v>
      </c>
      <c r="B8070" s="6" t="s">
        <v>1447</v>
      </c>
      <c r="C8070" s="7" t="s">
        <v>553</v>
      </c>
      <c r="D8070" s="7" t="s">
        <v>1095</v>
      </c>
      <c r="E8070" s="7" t="s">
        <v>398</v>
      </c>
      <c r="F8070" s="7" t="s">
        <v>399</v>
      </c>
      <c r="G8070" s="7" t="s">
        <v>1075</v>
      </c>
      <c r="H8070" s="7" t="s">
        <v>1011</v>
      </c>
      <c r="I8070" s="6" t="s">
        <v>12</v>
      </c>
      <c r="J8070" s="1">
        <v>0</v>
      </c>
      <c r="K8070" s="1">
        <v>89</v>
      </c>
      <c r="L8070" s="1">
        <v>89</v>
      </c>
      <c r="M8070" s="1">
        <v>-700</v>
      </c>
      <c r="N8070" s="1">
        <v>5000</v>
      </c>
      <c r="O8070" s="1">
        <v>5000</v>
      </c>
      <c r="P8070" s="1"/>
      <c r="Q8070" s="12"/>
      <c r="R8070" s="29">
        <f t="shared" si="382"/>
        <v>5000</v>
      </c>
      <c r="S8070" t="str">
        <f t="shared" si="383"/>
        <v>Sobre ingreso</v>
      </c>
      <c r="T8070" s="10">
        <f>IFERROR(VLOOKUP(A8070,[1]!Tabla1[[#All],[Material]:[venta nueva]],38,FALSE),0)</f>
        <v>0</v>
      </c>
    </row>
    <row r="8071" spans="1:20" hidden="1" x14ac:dyDescent="0.35">
      <c r="A8071">
        <f t="shared" si="384"/>
        <v>1022986</v>
      </c>
      <c r="B8071" s="6" t="s">
        <v>1447</v>
      </c>
      <c r="C8071" s="7" t="s">
        <v>553</v>
      </c>
      <c r="D8071" s="7" t="s">
        <v>1095</v>
      </c>
      <c r="E8071" s="7" t="s">
        <v>400</v>
      </c>
      <c r="F8071" s="7" t="s">
        <v>401</v>
      </c>
      <c r="G8071" s="7" t="s">
        <v>1082</v>
      </c>
      <c r="H8071" s="7" t="s">
        <v>1013</v>
      </c>
      <c r="I8071" s="6" t="s">
        <v>12</v>
      </c>
      <c r="J8071" s="1">
        <v>0</v>
      </c>
      <c r="K8071" s="1">
        <v>10000</v>
      </c>
      <c r="L8071" s="1">
        <v>10000</v>
      </c>
      <c r="M8071" s="1">
        <v>0</v>
      </c>
      <c r="N8071" s="1">
        <v>2894</v>
      </c>
      <c r="O8071" s="1">
        <v>0</v>
      </c>
      <c r="P8071" s="1"/>
      <c r="Q8071" s="12"/>
      <c r="R8071" s="29">
        <f t="shared" si="382"/>
        <v>0</v>
      </c>
      <c r="S8071" t="str">
        <f t="shared" si="383"/>
        <v>OK</v>
      </c>
      <c r="T8071" s="10">
        <f>IFERROR(VLOOKUP(A8071,[1]!Tabla1[[#All],[Material]:[venta nueva]],38,FALSE),0)</f>
        <v>0</v>
      </c>
    </row>
    <row r="8072" spans="1:20" hidden="1" x14ac:dyDescent="0.35">
      <c r="A8072">
        <f t="shared" si="384"/>
        <v>1022987</v>
      </c>
      <c r="B8072" s="6" t="s">
        <v>1447</v>
      </c>
      <c r="C8072" s="7" t="s">
        <v>553</v>
      </c>
      <c r="D8072" s="7" t="s">
        <v>1095</v>
      </c>
      <c r="E8072" s="7" t="s">
        <v>546</v>
      </c>
      <c r="F8072" s="7" t="s">
        <v>547</v>
      </c>
      <c r="G8072" s="7" t="s">
        <v>1079</v>
      </c>
      <c r="H8072" s="7" t="s">
        <v>1007</v>
      </c>
      <c r="I8072" s="6" t="s">
        <v>16</v>
      </c>
      <c r="J8072" s="1">
        <v>0</v>
      </c>
      <c r="K8072" s="1">
        <v>43200</v>
      </c>
      <c r="L8072" s="1">
        <v>43200</v>
      </c>
      <c r="M8072" s="1">
        <v>0</v>
      </c>
      <c r="N8072" s="1">
        <v>38992</v>
      </c>
      <c r="O8072" s="1">
        <v>24000</v>
      </c>
      <c r="P8072" s="1"/>
      <c r="Q8072" s="12"/>
      <c r="R8072" s="29">
        <f t="shared" si="382"/>
        <v>24000</v>
      </c>
      <c r="S8072" t="str">
        <f t="shared" si="383"/>
        <v>Sobre ingreso</v>
      </c>
      <c r="T8072" s="10">
        <f>IFERROR(VLOOKUP(A8072,[1]!Tabla1[[#All],[Material]:[venta nueva]],38,FALSE),0)</f>
        <v>0</v>
      </c>
    </row>
    <row r="8073" spans="1:20" hidden="1" x14ac:dyDescent="0.35">
      <c r="A8073">
        <f t="shared" si="384"/>
        <v>1022990</v>
      </c>
      <c r="B8073" s="6" t="s">
        <v>1447</v>
      </c>
      <c r="C8073" s="7" t="s">
        <v>553</v>
      </c>
      <c r="D8073" s="7" t="s">
        <v>1095</v>
      </c>
      <c r="E8073" s="7" t="s">
        <v>404</v>
      </c>
      <c r="F8073" s="7" t="s">
        <v>405</v>
      </c>
      <c r="G8073" s="7" t="s">
        <v>1082</v>
      </c>
      <c r="H8073" s="7" t="s">
        <v>1013</v>
      </c>
      <c r="I8073" s="6" t="s">
        <v>16</v>
      </c>
      <c r="J8073" s="1"/>
      <c r="K8073" s="1"/>
      <c r="L8073" s="1"/>
      <c r="M8073" s="1">
        <v>1027</v>
      </c>
      <c r="N8073" s="1">
        <v>0</v>
      </c>
      <c r="O8073" s="1">
        <v>0</v>
      </c>
      <c r="P8073" s="1"/>
      <c r="Q8073" s="12"/>
      <c r="R8073" s="29">
        <f t="shared" si="382"/>
        <v>0</v>
      </c>
      <c r="S8073" t="str">
        <f t="shared" si="383"/>
        <v>OK</v>
      </c>
      <c r="T8073" s="10">
        <f>IFERROR(VLOOKUP(A8073,[1]!Tabla1[[#All],[Material]:[venta nueva]],38,FALSE),0)</f>
        <v>0</v>
      </c>
    </row>
    <row r="8074" spans="1:20" hidden="1" x14ac:dyDescent="0.35">
      <c r="A8074">
        <f t="shared" si="384"/>
        <v>1022995</v>
      </c>
      <c r="B8074" s="6" t="s">
        <v>1447</v>
      </c>
      <c r="C8074" s="7" t="s">
        <v>553</v>
      </c>
      <c r="D8074" s="7" t="s">
        <v>1095</v>
      </c>
      <c r="E8074" s="7" t="s">
        <v>635</v>
      </c>
      <c r="F8074" s="7" t="s">
        <v>636</v>
      </c>
      <c r="G8074" s="7" t="s">
        <v>1082</v>
      </c>
      <c r="H8074" s="7" t="s">
        <v>1014</v>
      </c>
      <c r="I8074" s="6" t="s">
        <v>14</v>
      </c>
      <c r="J8074" s="1"/>
      <c r="K8074" s="1"/>
      <c r="L8074" s="1"/>
      <c r="M8074" s="1">
        <v>-398</v>
      </c>
      <c r="N8074" s="1">
        <v>0</v>
      </c>
      <c r="O8074" s="1">
        <v>0</v>
      </c>
      <c r="P8074" s="1"/>
      <c r="Q8074" s="12"/>
      <c r="R8074" s="29">
        <f t="shared" si="382"/>
        <v>0</v>
      </c>
      <c r="S8074" t="str">
        <f t="shared" si="383"/>
        <v>OK</v>
      </c>
      <c r="T8074" s="10">
        <f>IFERROR(VLOOKUP(A8074,[1]!Tabla1[[#All],[Material]:[venta nueva]],38,FALSE),0)</f>
        <v>0</v>
      </c>
    </row>
    <row r="8075" spans="1:20" hidden="1" x14ac:dyDescent="0.35">
      <c r="A8075">
        <f t="shared" si="384"/>
        <v>1023018</v>
      </c>
      <c r="B8075" s="6" t="s">
        <v>1447</v>
      </c>
      <c r="C8075" s="7" t="s">
        <v>553</v>
      </c>
      <c r="D8075" s="7" t="s">
        <v>1095</v>
      </c>
      <c r="E8075" s="7" t="s">
        <v>1474</v>
      </c>
      <c r="F8075" s="7" t="s">
        <v>1475</v>
      </c>
      <c r="G8075" s="7" t="s">
        <v>1079</v>
      </c>
      <c r="H8075" s="7" t="s">
        <v>1007</v>
      </c>
      <c r="I8075" s="6" t="s">
        <v>12</v>
      </c>
      <c r="J8075" s="1"/>
      <c r="K8075" s="1"/>
      <c r="L8075" s="1"/>
      <c r="M8075" s="1">
        <v>20</v>
      </c>
      <c r="N8075" s="1">
        <v>0</v>
      </c>
      <c r="O8075" s="1">
        <v>0</v>
      </c>
      <c r="P8075" s="1"/>
      <c r="Q8075" s="12"/>
      <c r="R8075" s="29">
        <f t="shared" si="382"/>
        <v>0</v>
      </c>
      <c r="S8075" t="str">
        <f t="shared" si="383"/>
        <v>OK</v>
      </c>
      <c r="T8075" s="10">
        <f>IFERROR(VLOOKUP(A8075,[1]!Tabla1[[#All],[Material]:[venta nueva]],38,FALSE),0)</f>
        <v>0</v>
      </c>
    </row>
    <row r="8076" spans="1:20" hidden="1" x14ac:dyDescent="0.35">
      <c r="A8076">
        <f t="shared" si="384"/>
        <v>1023037</v>
      </c>
      <c r="B8076" s="6" t="s">
        <v>1447</v>
      </c>
      <c r="C8076" s="7" t="s">
        <v>553</v>
      </c>
      <c r="D8076" s="7" t="s">
        <v>1095</v>
      </c>
      <c r="E8076" s="7" t="s">
        <v>409</v>
      </c>
      <c r="F8076" s="7" t="s">
        <v>410</v>
      </c>
      <c r="G8076" s="7" t="s">
        <v>1082</v>
      </c>
      <c r="H8076" s="7" t="s">
        <v>1013</v>
      </c>
      <c r="I8076" s="6" t="s">
        <v>12</v>
      </c>
      <c r="J8076" s="1">
        <v>0</v>
      </c>
      <c r="K8076" s="1">
        <v>176000</v>
      </c>
      <c r="L8076" s="1">
        <v>176000</v>
      </c>
      <c r="M8076" s="1">
        <v>0</v>
      </c>
      <c r="N8076" s="1">
        <v>78774</v>
      </c>
      <c r="O8076" s="1">
        <v>88000</v>
      </c>
      <c r="P8076" s="1">
        <v>88000</v>
      </c>
      <c r="Q8076" s="12"/>
      <c r="R8076" s="29">
        <f t="shared" si="382"/>
        <v>0</v>
      </c>
      <c r="S8076" t="str">
        <f t="shared" si="383"/>
        <v>OK</v>
      </c>
      <c r="T8076" s="10">
        <f>IFERROR(VLOOKUP(A8076,[1]!Tabla1[[#All],[Material]:[venta nueva]],38,FALSE),0)</f>
        <v>0</v>
      </c>
    </row>
    <row r="8077" spans="1:20" hidden="1" x14ac:dyDescent="0.35">
      <c r="A8077">
        <f t="shared" si="384"/>
        <v>1023038</v>
      </c>
      <c r="B8077" s="6" t="s">
        <v>1447</v>
      </c>
      <c r="C8077" s="7" t="s">
        <v>553</v>
      </c>
      <c r="D8077" s="7" t="s">
        <v>1095</v>
      </c>
      <c r="E8077" s="7" t="s">
        <v>411</v>
      </c>
      <c r="F8077" s="7" t="s">
        <v>412</v>
      </c>
      <c r="G8077" s="7" t="s">
        <v>1075</v>
      </c>
      <c r="H8077" s="7" t="s">
        <v>1011</v>
      </c>
      <c r="I8077" s="6" t="s">
        <v>12</v>
      </c>
      <c r="J8077" s="1">
        <v>0</v>
      </c>
      <c r="K8077" s="1">
        <v>110000</v>
      </c>
      <c r="L8077" s="1">
        <v>110000</v>
      </c>
      <c r="M8077" s="1">
        <v>0</v>
      </c>
      <c r="N8077" s="1">
        <v>89543</v>
      </c>
      <c r="O8077" s="1">
        <v>110000</v>
      </c>
      <c r="P8077" s="1">
        <v>88000</v>
      </c>
      <c r="Q8077" s="12"/>
      <c r="R8077" s="29">
        <f t="shared" si="382"/>
        <v>22000</v>
      </c>
      <c r="S8077" t="str">
        <f t="shared" si="383"/>
        <v>Sobre ingreso</v>
      </c>
      <c r="T8077" s="10">
        <f>IFERROR(VLOOKUP(A8077,[1]!Tabla1[[#All],[Material]:[venta nueva]],38,FALSE),0)</f>
        <v>0</v>
      </c>
    </row>
    <row r="8078" spans="1:20" hidden="1" x14ac:dyDescent="0.35">
      <c r="A8078">
        <f t="shared" si="384"/>
        <v>1023051</v>
      </c>
      <c r="B8078" s="6" t="s">
        <v>1447</v>
      </c>
      <c r="C8078" s="7" t="s">
        <v>553</v>
      </c>
      <c r="D8078" s="7" t="s">
        <v>1095</v>
      </c>
      <c r="E8078" s="7" t="s">
        <v>616</v>
      </c>
      <c r="F8078" s="7" t="s">
        <v>617</v>
      </c>
      <c r="G8078" s="7" t="s">
        <v>1075</v>
      </c>
      <c r="H8078" s="7" t="s">
        <v>1011</v>
      </c>
      <c r="I8078" s="6" t="s">
        <v>16</v>
      </c>
      <c r="J8078" s="1"/>
      <c r="K8078" s="1"/>
      <c r="L8078" s="1"/>
      <c r="M8078" s="1">
        <v>1509</v>
      </c>
      <c r="N8078" s="1">
        <v>0</v>
      </c>
      <c r="O8078" s="1">
        <v>0</v>
      </c>
      <c r="P8078" s="1"/>
      <c r="Q8078" s="12"/>
      <c r="R8078" s="29">
        <f t="shared" si="382"/>
        <v>0</v>
      </c>
      <c r="S8078" t="str">
        <f t="shared" si="383"/>
        <v>OK</v>
      </c>
      <c r="T8078" s="10">
        <f>IFERROR(VLOOKUP(A8078,[1]!Tabla1[[#All],[Material]:[venta nueva]],38,FALSE),0)</f>
        <v>0</v>
      </c>
    </row>
    <row r="8079" spans="1:20" hidden="1" x14ac:dyDescent="0.35">
      <c r="A8079">
        <f t="shared" si="384"/>
        <v>1023055</v>
      </c>
      <c r="B8079" s="6" t="s">
        <v>1447</v>
      </c>
      <c r="C8079" s="7" t="s">
        <v>553</v>
      </c>
      <c r="D8079" s="7" t="s">
        <v>1095</v>
      </c>
      <c r="E8079" s="7" t="s">
        <v>542</v>
      </c>
      <c r="F8079" s="7" t="s">
        <v>543</v>
      </c>
      <c r="G8079" s="7" t="s">
        <v>1075</v>
      </c>
      <c r="H8079" s="7" t="s">
        <v>1011</v>
      </c>
      <c r="I8079" s="6" t="s">
        <v>16</v>
      </c>
      <c r="J8079" s="1"/>
      <c r="K8079" s="1"/>
      <c r="L8079" s="1"/>
      <c r="M8079" s="1">
        <v>0</v>
      </c>
      <c r="N8079" s="1">
        <v>9032</v>
      </c>
      <c r="O8079" s="1">
        <v>0</v>
      </c>
      <c r="P8079" s="1"/>
      <c r="Q8079" s="12"/>
      <c r="R8079" s="29">
        <f t="shared" si="382"/>
        <v>0</v>
      </c>
      <c r="S8079" t="str">
        <f t="shared" si="383"/>
        <v>OK</v>
      </c>
      <c r="T8079" s="10">
        <f>IFERROR(VLOOKUP(A8079,[1]!Tabla1[[#All],[Material]:[venta nueva]],38,FALSE),0)</f>
        <v>0</v>
      </c>
    </row>
    <row r="8080" spans="1:20" hidden="1" x14ac:dyDescent="0.35">
      <c r="A8080">
        <f t="shared" si="384"/>
        <v>1023090</v>
      </c>
      <c r="B8080" s="6" t="s">
        <v>1447</v>
      </c>
      <c r="C8080" s="7" t="s">
        <v>553</v>
      </c>
      <c r="D8080" s="7" t="s">
        <v>1095</v>
      </c>
      <c r="E8080" s="7" t="s">
        <v>413</v>
      </c>
      <c r="F8080" s="7" t="s">
        <v>414</v>
      </c>
      <c r="G8080" s="7" t="s">
        <v>1082</v>
      </c>
      <c r="H8080" s="7" t="s">
        <v>1013</v>
      </c>
      <c r="I8080" s="6" t="s">
        <v>12</v>
      </c>
      <c r="J8080" s="1">
        <v>0</v>
      </c>
      <c r="K8080" s="1">
        <v>44000</v>
      </c>
      <c r="L8080" s="1">
        <v>44000</v>
      </c>
      <c r="M8080" s="1">
        <v>667</v>
      </c>
      <c r="N8080" s="1">
        <v>0</v>
      </c>
      <c r="O8080" s="1">
        <v>0</v>
      </c>
      <c r="P8080" s="1"/>
      <c r="Q8080" s="12"/>
      <c r="R8080" s="29">
        <f t="shared" si="382"/>
        <v>0</v>
      </c>
      <c r="S8080" t="str">
        <f t="shared" si="383"/>
        <v>OK</v>
      </c>
      <c r="T8080" s="10">
        <f>IFERROR(VLOOKUP(A8080,[1]!Tabla1[[#All],[Material]:[venta nueva]],38,FALSE),0)</f>
        <v>0</v>
      </c>
    </row>
    <row r="8081" spans="1:20" hidden="1" x14ac:dyDescent="0.35">
      <c r="A8081">
        <f t="shared" si="384"/>
        <v>1023110</v>
      </c>
      <c r="B8081" s="6" t="s">
        <v>1447</v>
      </c>
      <c r="C8081" s="7" t="s">
        <v>553</v>
      </c>
      <c r="D8081" s="7" t="s">
        <v>1095</v>
      </c>
      <c r="E8081" s="7" t="s">
        <v>417</v>
      </c>
      <c r="F8081" s="7" t="s">
        <v>144</v>
      </c>
      <c r="G8081" s="7" t="s">
        <v>1080</v>
      </c>
      <c r="H8081" s="7" t="s">
        <v>1030</v>
      </c>
      <c r="I8081" s="6" t="s">
        <v>14</v>
      </c>
      <c r="J8081" s="1"/>
      <c r="K8081" s="1"/>
      <c r="L8081" s="1"/>
      <c r="M8081" s="1">
        <v>8362</v>
      </c>
      <c r="N8081" s="1">
        <v>0</v>
      </c>
      <c r="O8081" s="1">
        <v>0</v>
      </c>
      <c r="P8081" s="1"/>
      <c r="Q8081" s="12"/>
      <c r="R8081" s="29">
        <f t="shared" si="382"/>
        <v>0</v>
      </c>
      <c r="S8081" t="str">
        <f t="shared" si="383"/>
        <v>OK</v>
      </c>
      <c r="T8081" s="10">
        <f>IFERROR(VLOOKUP(A8081,[1]!Tabla1[[#All],[Material]:[venta nueva]],38,FALSE),0)</f>
        <v>0</v>
      </c>
    </row>
    <row r="8082" spans="1:20" hidden="1" x14ac:dyDescent="0.35">
      <c r="A8082">
        <f t="shared" si="384"/>
        <v>1023144</v>
      </c>
      <c r="B8082" s="6" t="s">
        <v>1447</v>
      </c>
      <c r="C8082" s="7" t="s">
        <v>553</v>
      </c>
      <c r="D8082" s="7" t="s">
        <v>1095</v>
      </c>
      <c r="E8082" s="7" t="s">
        <v>576</v>
      </c>
      <c r="F8082" s="7" t="s">
        <v>577</v>
      </c>
      <c r="G8082" s="7" t="s">
        <v>1079</v>
      </c>
      <c r="H8082" s="7" t="s">
        <v>1040</v>
      </c>
      <c r="I8082" s="6" t="s">
        <v>12</v>
      </c>
      <c r="J8082" s="1">
        <v>0</v>
      </c>
      <c r="K8082" s="1">
        <v>40728</v>
      </c>
      <c r="L8082" s="1">
        <v>40728</v>
      </c>
      <c r="M8082" s="1">
        <v>0</v>
      </c>
      <c r="N8082" s="1">
        <v>8596</v>
      </c>
      <c r="O8082" s="1">
        <v>0</v>
      </c>
      <c r="P8082" s="1"/>
      <c r="Q8082" s="12"/>
      <c r="R8082" s="29">
        <f t="shared" si="382"/>
        <v>0</v>
      </c>
      <c r="S8082" t="str">
        <f t="shared" si="383"/>
        <v>OK</v>
      </c>
      <c r="T8082" s="10">
        <f>IFERROR(VLOOKUP(A8082,[1]!Tabla1[[#All],[Material]:[venta nueva]],38,FALSE),0)</f>
        <v>0</v>
      </c>
    </row>
    <row r="8083" spans="1:20" hidden="1" x14ac:dyDescent="0.35">
      <c r="A8083">
        <f t="shared" si="384"/>
        <v>1023163</v>
      </c>
      <c r="B8083" s="6" t="s">
        <v>1447</v>
      </c>
      <c r="C8083" s="7" t="s">
        <v>553</v>
      </c>
      <c r="D8083" s="7" t="s">
        <v>1095</v>
      </c>
      <c r="E8083" s="7" t="s">
        <v>428</v>
      </c>
      <c r="F8083" s="7" t="s">
        <v>429</v>
      </c>
      <c r="G8083" s="7" t="s">
        <v>1075</v>
      </c>
      <c r="H8083" s="7" t="s">
        <v>1011</v>
      </c>
      <c r="I8083" s="6" t="s">
        <v>16</v>
      </c>
      <c r="J8083" s="1">
        <v>0</v>
      </c>
      <c r="K8083" s="1">
        <v>27000</v>
      </c>
      <c r="L8083" s="1">
        <v>27000</v>
      </c>
      <c r="M8083" s="1">
        <v>5464</v>
      </c>
      <c r="N8083" s="1">
        <v>0</v>
      </c>
      <c r="O8083" s="1">
        <v>0</v>
      </c>
      <c r="P8083" s="1"/>
      <c r="Q8083" s="12"/>
      <c r="R8083" s="29">
        <f t="shared" si="382"/>
        <v>0</v>
      </c>
      <c r="S8083" t="str">
        <f t="shared" si="383"/>
        <v>OK</v>
      </c>
      <c r="T8083" s="10">
        <f>IFERROR(VLOOKUP(A8083,[1]!Tabla1[[#All],[Material]:[venta nueva]],38,FALSE),0)</f>
        <v>0</v>
      </c>
    </row>
    <row r="8084" spans="1:20" hidden="1" x14ac:dyDescent="0.35">
      <c r="A8084">
        <f t="shared" si="384"/>
        <v>1023164</v>
      </c>
      <c r="B8084" s="6" t="s">
        <v>1447</v>
      </c>
      <c r="C8084" s="7" t="s">
        <v>553</v>
      </c>
      <c r="D8084" s="7" t="s">
        <v>1095</v>
      </c>
      <c r="E8084" s="7" t="s">
        <v>1442</v>
      </c>
      <c r="F8084" s="7" t="s">
        <v>1443</v>
      </c>
      <c r="G8084" s="7" t="s">
        <v>1075</v>
      </c>
      <c r="H8084" s="7" t="s">
        <v>1011</v>
      </c>
      <c r="I8084" s="6" t="s">
        <v>12</v>
      </c>
      <c r="J8084" s="1">
        <v>0</v>
      </c>
      <c r="K8084" s="1">
        <v>14000</v>
      </c>
      <c r="L8084" s="1">
        <v>14000</v>
      </c>
      <c r="M8084" s="1"/>
      <c r="N8084" s="1"/>
      <c r="O8084" s="1"/>
      <c r="P8084" s="1"/>
      <c r="Q8084" s="12"/>
      <c r="R8084" s="29">
        <f t="shared" si="382"/>
        <v>0</v>
      </c>
      <c r="S8084" t="str">
        <f t="shared" si="383"/>
        <v>OK</v>
      </c>
      <c r="T8084" s="10">
        <f>IFERROR(VLOOKUP(A8084,[1]!Tabla1[[#All],[Material]:[venta nueva]],38,FALSE),0)</f>
        <v>0</v>
      </c>
    </row>
    <row r="8085" spans="1:20" hidden="1" x14ac:dyDescent="0.35">
      <c r="A8085">
        <f t="shared" si="384"/>
        <v>1023165</v>
      </c>
      <c r="B8085" s="6" t="s">
        <v>1447</v>
      </c>
      <c r="C8085" s="7" t="s">
        <v>553</v>
      </c>
      <c r="D8085" s="7" t="s">
        <v>1095</v>
      </c>
      <c r="E8085" s="7" t="s">
        <v>1476</v>
      </c>
      <c r="F8085" s="7" t="s">
        <v>1477</v>
      </c>
      <c r="G8085" s="7" t="s">
        <v>1082</v>
      </c>
      <c r="H8085" s="7" t="s">
        <v>1013</v>
      </c>
      <c r="I8085" s="6" t="s">
        <v>12</v>
      </c>
      <c r="J8085" s="1">
        <v>0</v>
      </c>
      <c r="K8085" s="1">
        <v>66000</v>
      </c>
      <c r="L8085" s="1">
        <v>66000</v>
      </c>
      <c r="M8085" s="1"/>
      <c r="N8085" s="1"/>
      <c r="O8085" s="1"/>
      <c r="P8085" s="1"/>
      <c r="Q8085" s="12"/>
      <c r="R8085" s="29">
        <f t="shared" si="382"/>
        <v>0</v>
      </c>
      <c r="S8085" t="str">
        <f t="shared" si="383"/>
        <v>OK</v>
      </c>
      <c r="T8085" s="10">
        <f>IFERROR(VLOOKUP(A8085,[1]!Tabla1[[#All],[Material]:[venta nueva]],38,FALSE),0)</f>
        <v>0</v>
      </c>
    </row>
    <row r="8086" spans="1:20" hidden="1" x14ac:dyDescent="0.35">
      <c r="A8086">
        <f t="shared" si="384"/>
        <v>1023183</v>
      </c>
      <c r="B8086" s="6" t="s">
        <v>1447</v>
      </c>
      <c r="C8086" s="7" t="s">
        <v>553</v>
      </c>
      <c r="D8086" s="7" t="s">
        <v>1095</v>
      </c>
      <c r="E8086" s="7" t="s">
        <v>430</v>
      </c>
      <c r="F8086" s="7" t="s">
        <v>431</v>
      </c>
      <c r="G8086" s="7" t="s">
        <v>1085</v>
      </c>
      <c r="H8086" s="7" t="s">
        <v>1019</v>
      </c>
      <c r="I8086" s="6" t="s">
        <v>12</v>
      </c>
      <c r="J8086" s="1"/>
      <c r="K8086" s="1"/>
      <c r="L8086" s="1"/>
      <c r="M8086" s="1">
        <v>-32624</v>
      </c>
      <c r="N8086" s="1">
        <v>0</v>
      </c>
      <c r="O8086" s="1">
        <v>44000</v>
      </c>
      <c r="P8086" s="1"/>
      <c r="Q8086" s="12"/>
      <c r="R8086" s="29">
        <f t="shared" si="382"/>
        <v>44000</v>
      </c>
      <c r="S8086" t="str">
        <f t="shared" si="383"/>
        <v>Sobre ingreso</v>
      </c>
      <c r="T8086" s="10">
        <f>IFERROR(VLOOKUP(A8086,[1]!Tabla1[[#All],[Material]:[venta nueva]],38,FALSE),0)</f>
        <v>0</v>
      </c>
    </row>
    <row r="8087" spans="1:20" hidden="1" x14ac:dyDescent="0.35">
      <c r="A8087">
        <f t="shared" si="384"/>
        <v>1023194</v>
      </c>
      <c r="B8087" s="6" t="s">
        <v>1447</v>
      </c>
      <c r="C8087" s="7" t="s">
        <v>553</v>
      </c>
      <c r="D8087" s="7" t="s">
        <v>1095</v>
      </c>
      <c r="E8087" s="7" t="s">
        <v>434</v>
      </c>
      <c r="F8087" s="7" t="s">
        <v>435</v>
      </c>
      <c r="G8087" s="7" t="s">
        <v>1082</v>
      </c>
      <c r="H8087" s="7" t="s">
        <v>1013</v>
      </c>
      <c r="I8087" s="6" t="s">
        <v>16</v>
      </c>
      <c r="J8087" s="1">
        <v>0</v>
      </c>
      <c r="K8087" s="1">
        <v>9000</v>
      </c>
      <c r="L8087" s="1">
        <v>9000</v>
      </c>
      <c r="M8087" s="1">
        <v>0</v>
      </c>
      <c r="N8087" s="1">
        <v>13858</v>
      </c>
      <c r="O8087" s="1">
        <v>9000</v>
      </c>
      <c r="P8087" s="1"/>
      <c r="Q8087" s="12"/>
      <c r="R8087" s="29">
        <f t="shared" si="382"/>
        <v>9000</v>
      </c>
      <c r="S8087" t="str">
        <f t="shared" si="383"/>
        <v>Sobre ingreso</v>
      </c>
      <c r="T8087" s="10">
        <f>IFERROR(VLOOKUP(A8087,[1]!Tabla1[[#All],[Material]:[venta nueva]],38,FALSE),0)</f>
        <v>0</v>
      </c>
    </row>
    <row r="8088" spans="1:20" hidden="1" x14ac:dyDescent="0.35">
      <c r="A8088">
        <f t="shared" si="384"/>
        <v>1023283</v>
      </c>
      <c r="B8088" s="6" t="s">
        <v>1447</v>
      </c>
      <c r="C8088" s="7" t="s">
        <v>553</v>
      </c>
      <c r="D8088" s="7" t="s">
        <v>1095</v>
      </c>
      <c r="E8088" s="7" t="s">
        <v>498</v>
      </c>
      <c r="F8088" s="7" t="s">
        <v>499</v>
      </c>
      <c r="G8088" s="7" t="s">
        <v>1069</v>
      </c>
      <c r="H8088" s="7" t="s">
        <v>1045</v>
      </c>
      <c r="I8088" s="6" t="s">
        <v>12</v>
      </c>
      <c r="J8088" s="1"/>
      <c r="K8088" s="1"/>
      <c r="L8088" s="1"/>
      <c r="M8088" s="1">
        <v>-56576</v>
      </c>
      <c r="N8088" s="1">
        <v>81048</v>
      </c>
      <c r="O8088" s="1">
        <v>72000</v>
      </c>
      <c r="P8088" s="1"/>
      <c r="Q8088" s="12"/>
      <c r="R8088" s="29">
        <f t="shared" si="382"/>
        <v>72000</v>
      </c>
      <c r="S8088" t="str">
        <f t="shared" si="383"/>
        <v>Sobre ingreso</v>
      </c>
      <c r="T8088" s="10">
        <f>IFERROR(VLOOKUP(A8088,[1]!Tabla1[[#All],[Material]:[venta nueva]],38,FALSE),0)</f>
        <v>0</v>
      </c>
    </row>
    <row r="8089" spans="1:20" hidden="1" x14ac:dyDescent="0.35">
      <c r="A8089">
        <f t="shared" si="384"/>
        <v>1023295</v>
      </c>
      <c r="B8089" s="6" t="s">
        <v>1447</v>
      </c>
      <c r="C8089" s="7" t="s">
        <v>553</v>
      </c>
      <c r="D8089" s="7" t="s">
        <v>1095</v>
      </c>
      <c r="E8089" s="7" t="s">
        <v>606</v>
      </c>
      <c r="F8089" s="7" t="s">
        <v>607</v>
      </c>
      <c r="G8089" s="7" t="s">
        <v>1069</v>
      </c>
      <c r="H8089" s="7" t="s">
        <v>1016</v>
      </c>
      <c r="I8089" s="6" t="s">
        <v>11</v>
      </c>
      <c r="J8089" s="1">
        <v>0</v>
      </c>
      <c r="K8089" s="1">
        <v>1000</v>
      </c>
      <c r="L8089" s="1">
        <v>1000</v>
      </c>
      <c r="M8089" s="1">
        <v>901</v>
      </c>
      <c r="N8089" s="1">
        <v>0</v>
      </c>
      <c r="O8089" s="1">
        <v>1000</v>
      </c>
      <c r="P8089" s="1"/>
      <c r="Q8089" s="12"/>
      <c r="R8089" s="29">
        <f t="shared" si="382"/>
        <v>1000</v>
      </c>
      <c r="S8089" t="str">
        <f t="shared" si="383"/>
        <v>Sobre ingreso</v>
      </c>
      <c r="T8089" s="10">
        <f>IFERROR(VLOOKUP(A8089,[1]!Tabla1[[#All],[Material]:[venta nueva]],38,FALSE),0)</f>
        <v>0</v>
      </c>
    </row>
    <row r="8090" spans="1:20" hidden="1" x14ac:dyDescent="0.35">
      <c r="A8090">
        <f t="shared" si="384"/>
        <v>1023301</v>
      </c>
      <c r="B8090" s="6" t="s">
        <v>1447</v>
      </c>
      <c r="C8090" s="7" t="s">
        <v>553</v>
      </c>
      <c r="D8090" s="7" t="s">
        <v>1095</v>
      </c>
      <c r="E8090" s="7" t="s">
        <v>488</v>
      </c>
      <c r="F8090" s="7" t="s">
        <v>489</v>
      </c>
      <c r="G8090" s="7" t="s">
        <v>1075</v>
      </c>
      <c r="H8090" s="7" t="s">
        <v>1035</v>
      </c>
      <c r="I8090" s="6" t="s">
        <v>16</v>
      </c>
      <c r="J8090" s="1">
        <v>0</v>
      </c>
      <c r="K8090" s="1">
        <v>21150</v>
      </c>
      <c r="L8090" s="1">
        <v>21150</v>
      </c>
      <c r="M8090" s="1">
        <v>0</v>
      </c>
      <c r="N8090" s="1">
        <v>15188</v>
      </c>
      <c r="O8090" s="1">
        <v>21150</v>
      </c>
      <c r="P8090" s="1"/>
      <c r="Q8090" s="12"/>
      <c r="R8090" s="29">
        <f t="shared" si="382"/>
        <v>21150</v>
      </c>
      <c r="S8090" t="str">
        <f t="shared" si="383"/>
        <v>Sobre ingreso</v>
      </c>
      <c r="T8090" s="10">
        <f>IFERROR(VLOOKUP(A8090,[1]!Tabla1[[#All],[Material]:[venta nueva]],38,FALSE),0)</f>
        <v>0</v>
      </c>
    </row>
    <row r="8091" spans="1:20" hidden="1" x14ac:dyDescent="0.35">
      <c r="A8091">
        <f t="shared" si="384"/>
        <v>1023307</v>
      </c>
      <c r="B8091" s="6" t="s">
        <v>1447</v>
      </c>
      <c r="C8091" s="7" t="s">
        <v>553</v>
      </c>
      <c r="D8091" s="7" t="s">
        <v>1095</v>
      </c>
      <c r="E8091" s="7" t="s">
        <v>515</v>
      </c>
      <c r="F8091" s="7" t="s">
        <v>516</v>
      </c>
      <c r="G8091" s="7" t="s">
        <v>1069</v>
      </c>
      <c r="H8091" s="7" t="s">
        <v>1026</v>
      </c>
      <c r="I8091" s="6" t="s">
        <v>12</v>
      </c>
      <c r="J8091" s="1"/>
      <c r="K8091" s="1"/>
      <c r="L8091" s="1"/>
      <c r="M8091" s="1">
        <v>1743</v>
      </c>
      <c r="N8091" s="1">
        <v>0</v>
      </c>
      <c r="O8091" s="1">
        <v>0</v>
      </c>
      <c r="P8091" s="1"/>
      <c r="Q8091" s="12"/>
      <c r="R8091" s="29">
        <f t="shared" si="382"/>
        <v>0</v>
      </c>
      <c r="S8091" t="str">
        <f t="shared" si="383"/>
        <v>OK</v>
      </c>
      <c r="T8091" s="10">
        <f>IFERROR(VLOOKUP(A8091,[1]!Tabla1[[#All],[Material]:[venta nueva]],38,FALSE),0)</f>
        <v>0</v>
      </c>
    </row>
    <row r="8092" spans="1:20" hidden="1" x14ac:dyDescent="0.35">
      <c r="A8092">
        <f t="shared" si="384"/>
        <v>1023326</v>
      </c>
      <c r="B8092" s="6" t="s">
        <v>1447</v>
      </c>
      <c r="C8092" s="7" t="s">
        <v>553</v>
      </c>
      <c r="D8092" s="7" t="s">
        <v>1095</v>
      </c>
      <c r="E8092" s="7" t="s">
        <v>540</v>
      </c>
      <c r="F8092" s="7" t="s">
        <v>198</v>
      </c>
      <c r="G8092" s="7" t="s">
        <v>1069</v>
      </c>
      <c r="H8092" s="7" t="s">
        <v>1026</v>
      </c>
      <c r="I8092" s="6" t="s">
        <v>12</v>
      </c>
      <c r="J8092" s="1"/>
      <c r="K8092" s="1"/>
      <c r="L8092" s="1"/>
      <c r="M8092" s="1">
        <v>0</v>
      </c>
      <c r="N8092" s="1">
        <v>7957</v>
      </c>
      <c r="O8092" s="1">
        <v>0</v>
      </c>
      <c r="P8092" s="1"/>
      <c r="Q8092" s="12"/>
      <c r="R8092" s="29">
        <f t="shared" si="382"/>
        <v>0</v>
      </c>
      <c r="S8092" t="str">
        <f t="shared" si="383"/>
        <v>OK</v>
      </c>
      <c r="T8092" s="10">
        <f>IFERROR(VLOOKUP(A8092,[1]!Tabla1[[#All],[Material]:[venta nueva]],38,FALSE),0)</f>
        <v>0</v>
      </c>
    </row>
    <row r="8093" spans="1:20" hidden="1" x14ac:dyDescent="0.35">
      <c r="A8093">
        <f t="shared" si="384"/>
        <v>1023329</v>
      </c>
      <c r="B8093" s="6" t="s">
        <v>1447</v>
      </c>
      <c r="C8093" s="7" t="s">
        <v>553</v>
      </c>
      <c r="D8093" s="7" t="s">
        <v>1095</v>
      </c>
      <c r="E8093" s="7" t="s">
        <v>541</v>
      </c>
      <c r="F8093" s="7" t="s">
        <v>196</v>
      </c>
      <c r="G8093" s="7" t="s">
        <v>1080</v>
      </c>
      <c r="H8093" s="7" t="s">
        <v>1024</v>
      </c>
      <c r="I8093" s="6" t="s">
        <v>13</v>
      </c>
      <c r="J8093" s="1">
        <v>0</v>
      </c>
      <c r="K8093" s="1">
        <v>10495</v>
      </c>
      <c r="L8093" s="1">
        <v>10495</v>
      </c>
      <c r="M8093" s="1">
        <v>0</v>
      </c>
      <c r="N8093" s="1">
        <v>26015</v>
      </c>
      <c r="O8093" s="1">
        <v>0</v>
      </c>
      <c r="P8093" s="1"/>
      <c r="Q8093" s="12"/>
      <c r="R8093" s="29">
        <f t="shared" si="382"/>
        <v>0</v>
      </c>
      <c r="S8093" t="str">
        <f t="shared" si="383"/>
        <v>OK</v>
      </c>
      <c r="T8093" s="10">
        <f>IFERROR(VLOOKUP(A8093,[1]!Tabla1[[#All],[Material]:[venta nueva]],38,FALSE),0)</f>
        <v>0</v>
      </c>
    </row>
    <row r="8094" spans="1:20" hidden="1" x14ac:dyDescent="0.35">
      <c r="A8094">
        <f t="shared" si="384"/>
        <v>1023331</v>
      </c>
      <c r="B8094" s="6" t="s">
        <v>1447</v>
      </c>
      <c r="C8094" s="7" t="s">
        <v>553</v>
      </c>
      <c r="D8094" s="7" t="s">
        <v>1095</v>
      </c>
      <c r="E8094" s="7" t="s">
        <v>538</v>
      </c>
      <c r="F8094" s="7" t="s">
        <v>251</v>
      </c>
      <c r="G8094" s="7" t="s">
        <v>1075</v>
      </c>
      <c r="H8094" s="7" t="s">
        <v>1011</v>
      </c>
      <c r="I8094" s="6" t="s">
        <v>11</v>
      </c>
      <c r="J8094" s="1"/>
      <c r="K8094" s="1"/>
      <c r="L8094" s="1"/>
      <c r="M8094" s="1">
        <v>-4922</v>
      </c>
      <c r="N8094" s="1">
        <v>0</v>
      </c>
      <c r="O8094" s="1">
        <v>0</v>
      </c>
      <c r="P8094" s="1"/>
      <c r="Q8094" s="12"/>
      <c r="R8094" s="29">
        <f t="shared" si="382"/>
        <v>0</v>
      </c>
      <c r="S8094" t="str">
        <f t="shared" si="383"/>
        <v>OK</v>
      </c>
      <c r="T8094" s="10">
        <f>IFERROR(VLOOKUP(A8094,[1]!Tabla1[[#All],[Material]:[venta nueva]],38,FALSE),0)</f>
        <v>0</v>
      </c>
    </row>
    <row r="8095" spans="1:20" hidden="1" x14ac:dyDescent="0.35">
      <c r="A8095">
        <f t="shared" si="384"/>
        <v>1023334</v>
      </c>
      <c r="B8095" s="6" t="s">
        <v>1447</v>
      </c>
      <c r="C8095" s="7" t="s">
        <v>553</v>
      </c>
      <c r="D8095" s="7" t="s">
        <v>1095</v>
      </c>
      <c r="E8095" s="7" t="s">
        <v>550</v>
      </c>
      <c r="F8095" s="7" t="s">
        <v>551</v>
      </c>
      <c r="G8095" s="7" t="s">
        <v>1080</v>
      </c>
      <c r="H8095" s="7" t="s">
        <v>1031</v>
      </c>
      <c r="I8095" s="6" t="s">
        <v>13</v>
      </c>
      <c r="J8095" s="1">
        <v>0</v>
      </c>
      <c r="K8095" s="1">
        <v>240000</v>
      </c>
      <c r="L8095" s="1">
        <v>240000</v>
      </c>
      <c r="M8095" s="1">
        <v>-1593</v>
      </c>
      <c r="N8095" s="1">
        <v>238400</v>
      </c>
      <c r="O8095" s="1">
        <v>240000</v>
      </c>
      <c r="P8095" s="1"/>
      <c r="Q8095" s="12"/>
      <c r="R8095" s="29">
        <f t="shared" si="382"/>
        <v>240000</v>
      </c>
      <c r="S8095" t="str">
        <f t="shared" si="383"/>
        <v>Sobre ingreso</v>
      </c>
      <c r="T8095" s="10">
        <f>IFERROR(VLOOKUP(A8095,[1]!Tabla1[[#All],[Material]:[venta nueva]],38,FALSE),0)</f>
        <v>0</v>
      </c>
    </row>
    <row r="8096" spans="1:20" hidden="1" x14ac:dyDescent="0.35">
      <c r="A8096">
        <f t="shared" si="384"/>
        <v>1023336</v>
      </c>
      <c r="B8096" s="6" t="s">
        <v>1447</v>
      </c>
      <c r="C8096" s="7" t="s">
        <v>553</v>
      </c>
      <c r="D8096" s="7" t="s">
        <v>1095</v>
      </c>
      <c r="E8096" s="7" t="s">
        <v>552</v>
      </c>
      <c r="F8096" s="7" t="s">
        <v>551</v>
      </c>
      <c r="G8096" s="7" t="s">
        <v>1080</v>
      </c>
      <c r="H8096" s="7" t="s">
        <v>1031</v>
      </c>
      <c r="I8096" s="6" t="s">
        <v>13</v>
      </c>
      <c r="J8096" s="1">
        <v>0</v>
      </c>
      <c r="K8096" s="1">
        <v>48000</v>
      </c>
      <c r="L8096" s="1">
        <v>48000</v>
      </c>
      <c r="M8096" s="1">
        <v>0</v>
      </c>
      <c r="N8096" s="1">
        <v>4928</v>
      </c>
      <c r="O8096" s="1">
        <v>0</v>
      </c>
      <c r="P8096" s="1"/>
      <c r="Q8096" s="12"/>
      <c r="R8096" s="29">
        <f t="shared" si="382"/>
        <v>0</v>
      </c>
      <c r="S8096" t="str">
        <f t="shared" si="383"/>
        <v>OK</v>
      </c>
      <c r="T8096" s="10">
        <f>IFERROR(VLOOKUP(A8096,[1]!Tabla1[[#All],[Material]:[venta nueva]],38,FALSE),0)</f>
        <v>0</v>
      </c>
    </row>
    <row r="8097" spans="1:20" hidden="1" x14ac:dyDescent="0.35">
      <c r="A8097">
        <f t="shared" si="384"/>
        <v>1023349</v>
      </c>
      <c r="B8097" s="6" t="s">
        <v>1447</v>
      </c>
      <c r="C8097" s="7" t="s">
        <v>553</v>
      </c>
      <c r="D8097" s="7" t="s">
        <v>1095</v>
      </c>
      <c r="E8097" s="7" t="s">
        <v>564</v>
      </c>
      <c r="F8097" s="7" t="s">
        <v>565</v>
      </c>
      <c r="G8097" s="7" t="s">
        <v>1075</v>
      </c>
      <c r="H8097" s="7" t="s">
        <v>1002</v>
      </c>
      <c r="I8097" s="6" t="s">
        <v>16</v>
      </c>
      <c r="J8097" s="1">
        <v>0</v>
      </c>
      <c r="K8097" s="1">
        <v>4500</v>
      </c>
      <c r="L8097" s="1">
        <v>4500</v>
      </c>
      <c r="M8097" s="1">
        <v>0</v>
      </c>
      <c r="N8097" s="1">
        <v>8081</v>
      </c>
      <c r="O8097" s="1">
        <v>4500</v>
      </c>
      <c r="P8097" s="1"/>
      <c r="Q8097" s="12"/>
      <c r="R8097" s="29">
        <f t="shared" si="382"/>
        <v>4500</v>
      </c>
      <c r="S8097" t="str">
        <f t="shared" si="383"/>
        <v>Sobre ingreso</v>
      </c>
      <c r="T8097" s="10">
        <f>IFERROR(VLOOKUP(A8097,[1]!Tabla1[[#All],[Material]:[venta nueva]],38,FALSE),0)</f>
        <v>0</v>
      </c>
    </row>
    <row r="8098" spans="1:20" hidden="1" x14ac:dyDescent="0.35">
      <c r="A8098">
        <f t="shared" si="384"/>
        <v>1023350</v>
      </c>
      <c r="B8098" s="6" t="s">
        <v>1447</v>
      </c>
      <c r="C8098" s="7" t="s">
        <v>553</v>
      </c>
      <c r="D8098" s="7" t="s">
        <v>1095</v>
      </c>
      <c r="E8098" s="7" t="s">
        <v>566</v>
      </c>
      <c r="F8098" s="7" t="s">
        <v>567</v>
      </c>
      <c r="G8098" s="7" t="s">
        <v>1075</v>
      </c>
      <c r="H8098" s="7" t="s">
        <v>1011</v>
      </c>
      <c r="I8098" s="6" t="s">
        <v>16</v>
      </c>
      <c r="J8098" s="1">
        <v>0</v>
      </c>
      <c r="K8098" s="1">
        <v>27000</v>
      </c>
      <c r="L8098" s="1">
        <v>27000</v>
      </c>
      <c r="M8098" s="1">
        <v>0</v>
      </c>
      <c r="N8098" s="1">
        <v>29500</v>
      </c>
      <c r="O8098" s="1">
        <v>27000</v>
      </c>
      <c r="P8098" s="1"/>
      <c r="Q8098" s="12"/>
      <c r="R8098" s="29">
        <f t="shared" si="382"/>
        <v>27000</v>
      </c>
      <c r="S8098" t="str">
        <f t="shared" si="383"/>
        <v>Sobre ingreso</v>
      </c>
      <c r="T8098" s="10">
        <f>IFERROR(VLOOKUP(A8098,[1]!Tabla1[[#All],[Material]:[venta nueva]],38,FALSE),0)</f>
        <v>0</v>
      </c>
    </row>
    <row r="8099" spans="1:20" hidden="1" x14ac:dyDescent="0.35">
      <c r="A8099">
        <f t="shared" si="384"/>
        <v>1023351</v>
      </c>
      <c r="B8099" s="6" t="s">
        <v>1447</v>
      </c>
      <c r="C8099" s="7" t="s">
        <v>553</v>
      </c>
      <c r="D8099" s="7" t="s">
        <v>1095</v>
      </c>
      <c r="E8099" s="7" t="s">
        <v>570</v>
      </c>
      <c r="F8099" s="7" t="s">
        <v>585</v>
      </c>
      <c r="G8099" s="7" t="s">
        <v>1082</v>
      </c>
      <c r="H8099" s="7" t="s">
        <v>1013</v>
      </c>
      <c r="I8099" s="6" t="s">
        <v>16</v>
      </c>
      <c r="J8099" s="1">
        <v>0</v>
      </c>
      <c r="K8099" s="1">
        <v>4500</v>
      </c>
      <c r="L8099" s="1">
        <v>4500</v>
      </c>
      <c r="M8099" s="1">
        <v>0</v>
      </c>
      <c r="N8099" s="1">
        <v>4520</v>
      </c>
      <c r="O8099" s="1">
        <v>4500</v>
      </c>
      <c r="P8099" s="1"/>
      <c r="Q8099" s="12"/>
      <c r="R8099" s="29">
        <f t="shared" si="382"/>
        <v>4500</v>
      </c>
      <c r="S8099" t="str">
        <f t="shared" si="383"/>
        <v>Sobre ingreso</v>
      </c>
      <c r="T8099" s="10">
        <f>IFERROR(VLOOKUP(A8099,[1]!Tabla1[[#All],[Material]:[venta nueva]],38,FALSE),0)</f>
        <v>0</v>
      </c>
    </row>
    <row r="8100" spans="1:20" hidden="1" x14ac:dyDescent="0.35">
      <c r="A8100">
        <f t="shared" si="384"/>
        <v>1023352</v>
      </c>
      <c r="B8100" s="6" t="s">
        <v>1447</v>
      </c>
      <c r="C8100" s="7" t="s">
        <v>553</v>
      </c>
      <c r="D8100" s="7" t="s">
        <v>1095</v>
      </c>
      <c r="E8100" s="7" t="s">
        <v>568</v>
      </c>
      <c r="F8100" s="7" t="s">
        <v>587</v>
      </c>
      <c r="G8100" s="7" t="s">
        <v>1082</v>
      </c>
      <c r="H8100" s="7" t="s">
        <v>1013</v>
      </c>
      <c r="I8100" s="6" t="s">
        <v>16</v>
      </c>
      <c r="J8100" s="1">
        <v>0</v>
      </c>
      <c r="K8100" s="1">
        <v>48874</v>
      </c>
      <c r="L8100" s="1">
        <v>48874</v>
      </c>
      <c r="M8100" s="1">
        <v>0</v>
      </c>
      <c r="N8100" s="1">
        <v>45235</v>
      </c>
      <c r="O8100" s="1">
        <v>37155</v>
      </c>
      <c r="P8100" s="1"/>
      <c r="Q8100" s="12"/>
      <c r="R8100" s="29">
        <f t="shared" si="382"/>
        <v>37155</v>
      </c>
      <c r="S8100" t="str">
        <f t="shared" si="383"/>
        <v>Sobre ingreso</v>
      </c>
      <c r="T8100" s="10">
        <f>IFERROR(VLOOKUP(A8100,[1]!Tabla1[[#All],[Material]:[venta nueva]],38,FALSE),0)</f>
        <v>0</v>
      </c>
    </row>
    <row r="8101" spans="1:20" hidden="1" x14ac:dyDescent="0.35">
      <c r="A8101">
        <f t="shared" si="384"/>
        <v>1023355</v>
      </c>
      <c r="B8101" s="6" t="s">
        <v>1447</v>
      </c>
      <c r="C8101" s="7" t="s">
        <v>553</v>
      </c>
      <c r="D8101" s="7" t="s">
        <v>1095</v>
      </c>
      <c r="E8101" s="7" t="s">
        <v>580</v>
      </c>
      <c r="F8101" s="7" t="s">
        <v>516</v>
      </c>
      <c r="G8101" s="7" t="s">
        <v>1069</v>
      </c>
      <c r="H8101" s="7" t="s">
        <v>1026</v>
      </c>
      <c r="I8101" s="6" t="s">
        <v>11</v>
      </c>
      <c r="J8101" s="1">
        <v>0</v>
      </c>
      <c r="K8101" s="1">
        <v>25455</v>
      </c>
      <c r="L8101" s="1">
        <v>25455</v>
      </c>
      <c r="M8101" s="1">
        <v>-8993</v>
      </c>
      <c r="N8101" s="1">
        <v>24600</v>
      </c>
      <c r="O8101" s="1">
        <v>48000</v>
      </c>
      <c r="P8101" s="1"/>
      <c r="Q8101" s="12"/>
      <c r="R8101" s="29">
        <f t="shared" si="382"/>
        <v>48000</v>
      </c>
      <c r="S8101" t="str">
        <f t="shared" si="383"/>
        <v>Sobre ingreso</v>
      </c>
      <c r="T8101" s="10">
        <f>IFERROR(VLOOKUP(A8101,[1]!Tabla1[[#All],[Material]:[venta nueva]],38,FALSE),0)</f>
        <v>0</v>
      </c>
    </row>
    <row r="8102" spans="1:20" hidden="1" x14ac:dyDescent="0.35">
      <c r="A8102">
        <f t="shared" si="384"/>
        <v>1023372</v>
      </c>
      <c r="B8102" s="6" t="s">
        <v>1447</v>
      </c>
      <c r="C8102" s="7" t="s">
        <v>553</v>
      </c>
      <c r="D8102" s="7" t="s">
        <v>1095</v>
      </c>
      <c r="E8102" s="7" t="s">
        <v>1173</v>
      </c>
      <c r="F8102" s="7" t="s">
        <v>510</v>
      </c>
      <c r="G8102" s="7" t="s">
        <v>1075</v>
      </c>
      <c r="H8102" s="7" t="s">
        <v>1002</v>
      </c>
      <c r="I8102" s="6" t="s">
        <v>12</v>
      </c>
      <c r="J8102" s="1">
        <v>0</v>
      </c>
      <c r="K8102" s="1">
        <v>48000</v>
      </c>
      <c r="L8102" s="1">
        <v>48000</v>
      </c>
      <c r="M8102" s="1">
        <v>47487</v>
      </c>
      <c r="N8102" s="1">
        <v>0</v>
      </c>
      <c r="O8102" s="1">
        <v>5707</v>
      </c>
      <c r="P8102" s="1"/>
      <c r="Q8102" s="12"/>
      <c r="R8102" s="29">
        <f t="shared" si="382"/>
        <v>5707</v>
      </c>
      <c r="S8102" t="str">
        <f t="shared" si="383"/>
        <v>Sobre ingreso</v>
      </c>
      <c r="T8102" s="10">
        <f>IFERROR(VLOOKUP(A8102,[1]!Tabla1[[#All],[Material]:[venta nueva]],38,FALSE),0)</f>
        <v>0</v>
      </c>
    </row>
    <row r="8103" spans="1:20" hidden="1" x14ac:dyDescent="0.35">
      <c r="A8103">
        <f t="shared" si="384"/>
        <v>1023397</v>
      </c>
      <c r="B8103" s="6" t="s">
        <v>1447</v>
      </c>
      <c r="C8103" s="7" t="s">
        <v>553</v>
      </c>
      <c r="D8103" s="7" t="s">
        <v>1095</v>
      </c>
      <c r="E8103" s="7" t="s">
        <v>652</v>
      </c>
      <c r="F8103" s="7" t="s">
        <v>115</v>
      </c>
      <c r="G8103" s="7" t="s">
        <v>1078</v>
      </c>
      <c r="H8103" s="7" t="s">
        <v>1009</v>
      </c>
      <c r="I8103" s="6" t="s">
        <v>12</v>
      </c>
      <c r="J8103" s="1"/>
      <c r="K8103" s="1"/>
      <c r="L8103" s="1"/>
      <c r="M8103" s="1">
        <v>0</v>
      </c>
      <c r="N8103" s="1">
        <v>15125</v>
      </c>
      <c r="O8103" s="1">
        <v>11650</v>
      </c>
      <c r="P8103" s="1"/>
      <c r="Q8103" s="12"/>
      <c r="R8103" s="29">
        <f t="shared" si="382"/>
        <v>11650</v>
      </c>
      <c r="S8103" t="str">
        <f t="shared" si="383"/>
        <v>Sobre ingreso</v>
      </c>
      <c r="T8103" s="10">
        <f>IFERROR(VLOOKUP(A8103,[1]!Tabla1[[#All],[Material]:[venta nueva]],38,FALSE),0)</f>
        <v>0</v>
      </c>
    </row>
    <row r="8104" spans="1:20" hidden="1" x14ac:dyDescent="0.35">
      <c r="A8104">
        <f t="shared" si="384"/>
        <v>1023398</v>
      </c>
      <c r="B8104" s="6" t="s">
        <v>1447</v>
      </c>
      <c r="C8104" s="7" t="s">
        <v>553</v>
      </c>
      <c r="D8104" s="7" t="s">
        <v>1095</v>
      </c>
      <c r="E8104" s="7" t="s">
        <v>1358</v>
      </c>
      <c r="F8104" s="7" t="s">
        <v>483</v>
      </c>
      <c r="G8104" s="7" t="s">
        <v>1078</v>
      </c>
      <c r="H8104" s="7" t="s">
        <v>1009</v>
      </c>
      <c r="I8104" s="6" t="s">
        <v>13</v>
      </c>
      <c r="J8104" s="1"/>
      <c r="K8104" s="1"/>
      <c r="L8104" s="1"/>
      <c r="M8104" s="1">
        <v>0</v>
      </c>
      <c r="N8104" s="1">
        <v>1000</v>
      </c>
      <c r="O8104" s="1">
        <v>0</v>
      </c>
      <c r="P8104" s="1"/>
      <c r="Q8104" s="12"/>
      <c r="R8104" s="29">
        <f t="shared" si="382"/>
        <v>0</v>
      </c>
      <c r="S8104" t="str">
        <f t="shared" si="383"/>
        <v>OK</v>
      </c>
      <c r="T8104" s="10">
        <f>IFERROR(VLOOKUP(A8104,[1]!Tabla1[[#All],[Material]:[venta nueva]],38,FALSE),0)</f>
        <v>0</v>
      </c>
    </row>
    <row r="8105" spans="1:20" hidden="1" x14ac:dyDescent="0.35">
      <c r="A8105">
        <f t="shared" si="384"/>
        <v>1023399</v>
      </c>
      <c r="B8105" s="6" t="s">
        <v>1447</v>
      </c>
      <c r="C8105" s="7" t="s">
        <v>553</v>
      </c>
      <c r="D8105" s="7" t="s">
        <v>1095</v>
      </c>
      <c r="E8105" s="7" t="s">
        <v>1359</v>
      </c>
      <c r="F8105" s="7" t="s">
        <v>151</v>
      </c>
      <c r="G8105" s="7" t="s">
        <v>1078</v>
      </c>
      <c r="H8105" s="7" t="s">
        <v>1009</v>
      </c>
      <c r="I8105" s="6" t="s">
        <v>13</v>
      </c>
      <c r="J8105" s="1"/>
      <c r="K8105" s="1"/>
      <c r="L8105" s="1"/>
      <c r="M8105" s="1">
        <v>0</v>
      </c>
      <c r="N8105" s="1">
        <v>1000</v>
      </c>
      <c r="O8105" s="1">
        <v>0</v>
      </c>
      <c r="P8105" s="1"/>
      <c r="Q8105" s="12"/>
      <c r="R8105" s="29">
        <f t="shared" si="382"/>
        <v>0</v>
      </c>
      <c r="S8105" t="str">
        <f t="shared" si="383"/>
        <v>OK</v>
      </c>
      <c r="T8105" s="10">
        <f>IFERROR(VLOOKUP(A8105,[1]!Tabla1[[#All],[Material]:[venta nueva]],38,FALSE),0)</f>
        <v>0</v>
      </c>
    </row>
    <row r="8106" spans="1:20" hidden="1" x14ac:dyDescent="0.35">
      <c r="A8106">
        <f t="shared" si="384"/>
        <v>1023419</v>
      </c>
      <c r="B8106" s="6" t="s">
        <v>1447</v>
      </c>
      <c r="C8106" s="7" t="s">
        <v>553</v>
      </c>
      <c r="D8106" s="7" t="s">
        <v>1095</v>
      </c>
      <c r="E8106" s="7" t="s">
        <v>1381</v>
      </c>
      <c r="F8106" s="7" t="s">
        <v>547</v>
      </c>
      <c r="G8106" s="7" t="s">
        <v>1078</v>
      </c>
      <c r="H8106" s="7" t="s">
        <v>1006</v>
      </c>
      <c r="I8106" s="6" t="s">
        <v>16</v>
      </c>
      <c r="J8106" s="1">
        <v>0</v>
      </c>
      <c r="K8106" s="1">
        <v>43200</v>
      </c>
      <c r="L8106" s="1">
        <v>43200</v>
      </c>
      <c r="M8106" s="1">
        <v>0</v>
      </c>
      <c r="N8106" s="1">
        <v>57659</v>
      </c>
      <c r="O8106" s="1">
        <v>48000</v>
      </c>
      <c r="P8106" s="1"/>
      <c r="Q8106" s="12"/>
      <c r="R8106" s="29">
        <f t="shared" si="382"/>
        <v>48000</v>
      </c>
      <c r="S8106" t="str">
        <f t="shared" si="383"/>
        <v>Sobre ingreso</v>
      </c>
      <c r="T8106" s="10">
        <f>IFERROR(VLOOKUP(A8106,[1]!Tabla1[[#All],[Material]:[venta nueva]],38,FALSE),0)</f>
        <v>0</v>
      </c>
    </row>
    <row r="8107" spans="1:20" hidden="1" x14ac:dyDescent="0.35">
      <c r="A8107">
        <f t="shared" si="384"/>
        <v>1023420</v>
      </c>
      <c r="B8107" s="6" t="s">
        <v>1447</v>
      </c>
      <c r="C8107" s="7" t="s">
        <v>553</v>
      </c>
      <c r="D8107" s="7" t="s">
        <v>1095</v>
      </c>
      <c r="E8107" s="7" t="s">
        <v>1444</v>
      </c>
      <c r="F8107" s="7" t="s">
        <v>1445</v>
      </c>
      <c r="G8107" s="7" t="s">
        <v>1076</v>
      </c>
      <c r="H8107" s="7" t="s">
        <v>1022</v>
      </c>
      <c r="I8107" s="6" t="s">
        <v>11</v>
      </c>
      <c r="J8107" s="1">
        <v>0</v>
      </c>
      <c r="K8107" s="1">
        <v>48000</v>
      </c>
      <c r="L8107" s="1">
        <v>48000</v>
      </c>
      <c r="M8107" s="1">
        <v>3011</v>
      </c>
      <c r="N8107" s="1">
        <v>0</v>
      </c>
      <c r="O8107" s="1">
        <v>0</v>
      </c>
      <c r="P8107" s="1"/>
      <c r="Q8107" s="12"/>
      <c r="R8107" s="29">
        <f t="shared" si="382"/>
        <v>0</v>
      </c>
      <c r="S8107" t="str">
        <f t="shared" si="383"/>
        <v>OK</v>
      </c>
      <c r="T8107" s="10">
        <f>IFERROR(VLOOKUP(A8107,[1]!Tabla1[[#All],[Material]:[venta nueva]],38,FALSE),0)</f>
        <v>0</v>
      </c>
    </row>
    <row r="8108" spans="1:20" hidden="1" x14ac:dyDescent="0.35">
      <c r="A8108">
        <f t="shared" si="384"/>
        <v>1023433</v>
      </c>
      <c r="B8108" s="6" t="s">
        <v>1447</v>
      </c>
      <c r="C8108" s="7" t="s">
        <v>553</v>
      </c>
      <c r="D8108" s="7" t="s">
        <v>1095</v>
      </c>
      <c r="E8108" s="7" t="s">
        <v>1419</v>
      </c>
      <c r="F8108" s="7" t="s">
        <v>1420</v>
      </c>
      <c r="G8108" s="7" t="s">
        <v>1079</v>
      </c>
      <c r="H8108" s="7" t="s">
        <v>1007</v>
      </c>
      <c r="I8108" s="6" t="s">
        <v>11</v>
      </c>
      <c r="J8108" s="1"/>
      <c r="K8108" s="1"/>
      <c r="L8108" s="1"/>
      <c r="M8108" s="1">
        <v>-12993</v>
      </c>
      <c r="N8108" s="1">
        <v>114361</v>
      </c>
      <c r="O8108" s="1">
        <v>120000</v>
      </c>
      <c r="P8108" s="1"/>
      <c r="Q8108" s="12"/>
      <c r="R8108" s="29">
        <f t="shared" si="382"/>
        <v>120000</v>
      </c>
      <c r="S8108" t="str">
        <f t="shared" si="383"/>
        <v>Sobre ingreso</v>
      </c>
      <c r="T8108" s="10">
        <f>IFERROR(VLOOKUP(A8108,[1]!Tabla1[[#All],[Material]:[venta nueva]],38,FALSE),0)</f>
        <v>0</v>
      </c>
    </row>
    <row r="8109" spans="1:20" hidden="1" x14ac:dyDescent="0.35">
      <c r="A8109">
        <f t="shared" si="384"/>
        <v>1023435</v>
      </c>
      <c r="B8109" s="6" t="s">
        <v>1447</v>
      </c>
      <c r="C8109" s="7" t="s">
        <v>553</v>
      </c>
      <c r="D8109" s="7" t="s">
        <v>1095</v>
      </c>
      <c r="E8109" s="7" t="s">
        <v>1421</v>
      </c>
      <c r="F8109" s="7" t="s">
        <v>255</v>
      </c>
      <c r="G8109" s="7" t="s">
        <v>1087</v>
      </c>
      <c r="H8109" s="7" t="s">
        <v>1034</v>
      </c>
      <c r="I8109" s="6" t="s">
        <v>12</v>
      </c>
      <c r="J8109" s="1"/>
      <c r="K8109" s="1"/>
      <c r="L8109" s="1"/>
      <c r="M8109" s="1">
        <v>-36913</v>
      </c>
      <c r="N8109" s="1">
        <v>0</v>
      </c>
      <c r="O8109" s="1">
        <v>0</v>
      </c>
      <c r="P8109" s="1"/>
      <c r="Q8109" s="12"/>
      <c r="R8109" s="29">
        <f t="shared" si="382"/>
        <v>0</v>
      </c>
      <c r="S8109" t="str">
        <f t="shared" si="383"/>
        <v>OK</v>
      </c>
      <c r="T8109" s="10">
        <f>IFERROR(VLOOKUP(A8109,[1]!Tabla1[[#All],[Material]:[venta nueva]],38,FALSE),0)</f>
        <v>0</v>
      </c>
    </row>
    <row r="8110" spans="1:20" hidden="1" x14ac:dyDescent="0.35">
      <c r="A8110">
        <f t="shared" si="384"/>
        <v>1023436</v>
      </c>
      <c r="B8110" s="6" t="s">
        <v>1447</v>
      </c>
      <c r="C8110" s="7" t="s">
        <v>553</v>
      </c>
      <c r="D8110" s="7" t="s">
        <v>1095</v>
      </c>
      <c r="E8110" s="7" t="s">
        <v>1422</v>
      </c>
      <c r="F8110" s="7" t="s">
        <v>1423</v>
      </c>
      <c r="G8110" s="7" t="s">
        <v>1069</v>
      </c>
      <c r="H8110" s="7" t="s">
        <v>1033</v>
      </c>
      <c r="I8110" s="6" t="s">
        <v>11</v>
      </c>
      <c r="J8110" s="1"/>
      <c r="K8110" s="1"/>
      <c r="L8110" s="1"/>
      <c r="M8110" s="1">
        <v>0</v>
      </c>
      <c r="N8110" s="1">
        <v>14740</v>
      </c>
      <c r="O8110" s="1">
        <v>0</v>
      </c>
      <c r="P8110" s="1"/>
      <c r="Q8110" s="12"/>
      <c r="R8110" s="29">
        <f t="shared" si="382"/>
        <v>0</v>
      </c>
      <c r="S8110" t="str">
        <f t="shared" si="383"/>
        <v>OK</v>
      </c>
      <c r="T8110" s="10">
        <f>IFERROR(VLOOKUP(A8110,[1]!Tabla1[[#All],[Material]:[venta nueva]],38,FALSE),0)</f>
        <v>0</v>
      </c>
    </row>
    <row r="8111" spans="1:20" hidden="1" x14ac:dyDescent="0.35">
      <c r="A8111">
        <f t="shared" si="384"/>
        <v>1023438</v>
      </c>
      <c r="B8111" s="6" t="s">
        <v>1447</v>
      </c>
      <c r="C8111" s="7" t="s">
        <v>553</v>
      </c>
      <c r="D8111" s="7" t="s">
        <v>1095</v>
      </c>
      <c r="E8111" s="7" t="s">
        <v>1424</v>
      </c>
      <c r="F8111" s="7" t="s">
        <v>187</v>
      </c>
      <c r="G8111" s="7" t="s">
        <v>1069</v>
      </c>
      <c r="H8111" s="7" t="s">
        <v>1026</v>
      </c>
      <c r="I8111" s="6" t="s">
        <v>12</v>
      </c>
      <c r="J8111" s="1"/>
      <c r="K8111" s="1"/>
      <c r="L8111" s="1"/>
      <c r="M8111" s="1">
        <v>0</v>
      </c>
      <c r="N8111" s="1">
        <v>108384</v>
      </c>
      <c r="O8111" s="1">
        <v>0</v>
      </c>
      <c r="P8111" s="1"/>
      <c r="Q8111" s="12"/>
      <c r="R8111" s="29">
        <f t="shared" si="382"/>
        <v>0</v>
      </c>
      <c r="S8111" t="str">
        <f t="shared" si="383"/>
        <v>OK</v>
      </c>
      <c r="T8111" s="10">
        <f>IFERROR(VLOOKUP(A8111,[1]!Tabla1[[#All],[Material]:[venta nueva]],38,FALSE),0)</f>
        <v>0</v>
      </c>
    </row>
    <row r="8112" spans="1:20" hidden="1" x14ac:dyDescent="0.35">
      <c r="A8112">
        <f t="shared" si="384"/>
        <v>1023439</v>
      </c>
      <c r="B8112" s="6" t="s">
        <v>1447</v>
      </c>
      <c r="C8112" s="7" t="s">
        <v>553</v>
      </c>
      <c r="D8112" s="7" t="s">
        <v>1095</v>
      </c>
      <c r="E8112" s="7" t="s">
        <v>1425</v>
      </c>
      <c r="F8112" s="7" t="s">
        <v>177</v>
      </c>
      <c r="G8112" s="7" t="s">
        <v>1084</v>
      </c>
      <c r="H8112" s="7" t="s">
        <v>1032</v>
      </c>
      <c r="I8112" s="6" t="s">
        <v>12</v>
      </c>
      <c r="J8112" s="1"/>
      <c r="K8112" s="1"/>
      <c r="L8112" s="1"/>
      <c r="M8112" s="1">
        <v>11040</v>
      </c>
      <c r="N8112" s="1">
        <v>0</v>
      </c>
      <c r="O8112" s="1">
        <v>0</v>
      </c>
      <c r="P8112" s="1"/>
      <c r="Q8112" s="12"/>
      <c r="R8112" s="29">
        <f t="shared" si="382"/>
        <v>0</v>
      </c>
      <c r="S8112" t="str">
        <f t="shared" si="383"/>
        <v>OK</v>
      </c>
      <c r="T8112" s="10">
        <f>IFERROR(VLOOKUP(A8112,[1]!Tabla1[[#All],[Material]:[venta nueva]],38,FALSE),0)</f>
        <v>0</v>
      </c>
    </row>
    <row r="8113" spans="1:20" hidden="1" x14ac:dyDescent="0.35">
      <c r="A8113">
        <f t="shared" si="384"/>
        <v>1023445</v>
      </c>
      <c r="B8113" s="6" t="s">
        <v>1447</v>
      </c>
      <c r="C8113" s="7" t="s">
        <v>553</v>
      </c>
      <c r="D8113" s="7" t="s">
        <v>1095</v>
      </c>
      <c r="E8113" s="7" t="s">
        <v>1460</v>
      </c>
      <c r="F8113" s="7" t="s">
        <v>476</v>
      </c>
      <c r="G8113" s="7" t="s">
        <v>1075</v>
      </c>
      <c r="H8113" s="7" t="s">
        <v>1011</v>
      </c>
      <c r="I8113" s="6" t="s">
        <v>9</v>
      </c>
      <c r="J8113" s="1"/>
      <c r="K8113" s="1"/>
      <c r="L8113" s="1"/>
      <c r="M8113" s="1">
        <v>-9397</v>
      </c>
      <c r="N8113" s="1">
        <v>0</v>
      </c>
      <c r="O8113" s="1">
        <v>0</v>
      </c>
      <c r="P8113" s="1"/>
      <c r="Q8113" s="12"/>
      <c r="R8113" s="29">
        <f t="shared" si="382"/>
        <v>0</v>
      </c>
      <c r="S8113" t="str">
        <f t="shared" si="383"/>
        <v>OK</v>
      </c>
      <c r="T8113" s="10">
        <f>IFERROR(VLOOKUP(A8113,[1]!Tabla1[[#All],[Material]:[venta nueva]],38,FALSE),0)</f>
        <v>0</v>
      </c>
    </row>
    <row r="8114" spans="1:20" hidden="1" x14ac:dyDescent="0.35">
      <c r="A8114">
        <f t="shared" si="384"/>
        <v>1020822</v>
      </c>
      <c r="B8114" s="6" t="s">
        <v>1447</v>
      </c>
      <c r="C8114" s="7" t="s">
        <v>553</v>
      </c>
      <c r="D8114" s="7" t="s">
        <v>1096</v>
      </c>
      <c r="E8114" s="7" t="s">
        <v>71</v>
      </c>
      <c r="F8114" s="7" t="s">
        <v>72</v>
      </c>
      <c r="G8114" s="7" t="s">
        <v>1084</v>
      </c>
      <c r="H8114" s="7" t="s">
        <v>1017</v>
      </c>
      <c r="I8114" s="6" t="s">
        <v>8</v>
      </c>
      <c r="J8114" s="1">
        <v>0</v>
      </c>
      <c r="K8114" s="1">
        <v>22567</v>
      </c>
      <c r="L8114" s="1">
        <v>22567</v>
      </c>
      <c r="M8114" s="1">
        <v>11</v>
      </c>
      <c r="N8114" s="1">
        <v>24665</v>
      </c>
      <c r="O8114" s="1">
        <v>24000</v>
      </c>
      <c r="P8114" s="1"/>
      <c r="Q8114" s="12"/>
      <c r="R8114" s="29">
        <f t="shared" si="382"/>
        <v>24000</v>
      </c>
      <c r="S8114" t="str">
        <f t="shared" si="383"/>
        <v>Sobre ingreso</v>
      </c>
      <c r="T8114" s="10">
        <f>IFERROR(VLOOKUP(A8114,[1]!Tabla1[[#All],[Material]:[venta nueva]],38,FALSE),0)</f>
        <v>0</v>
      </c>
    </row>
    <row r="8115" spans="1:20" hidden="1" x14ac:dyDescent="0.35">
      <c r="A8115">
        <f t="shared" si="384"/>
        <v>1020828</v>
      </c>
      <c r="B8115" s="6" t="s">
        <v>1447</v>
      </c>
      <c r="C8115" s="7" t="s">
        <v>553</v>
      </c>
      <c r="D8115" s="7" t="s">
        <v>1096</v>
      </c>
      <c r="E8115" s="7" t="s">
        <v>73</v>
      </c>
      <c r="F8115" s="7" t="s">
        <v>74</v>
      </c>
      <c r="G8115" s="7" t="s">
        <v>1074</v>
      </c>
      <c r="H8115" s="7" t="s">
        <v>1018</v>
      </c>
      <c r="I8115" s="6" t="s">
        <v>8</v>
      </c>
      <c r="J8115" s="1">
        <v>0</v>
      </c>
      <c r="K8115" s="1">
        <v>49476</v>
      </c>
      <c r="L8115" s="1">
        <v>49476</v>
      </c>
      <c r="M8115" s="1">
        <v>-7305</v>
      </c>
      <c r="N8115" s="1">
        <v>44006</v>
      </c>
      <c r="O8115" s="1">
        <v>24000</v>
      </c>
      <c r="P8115" s="1"/>
      <c r="Q8115" s="12"/>
      <c r="R8115" s="29">
        <f t="shared" si="382"/>
        <v>24000</v>
      </c>
      <c r="S8115" t="str">
        <f t="shared" si="383"/>
        <v>Sobre ingreso</v>
      </c>
      <c r="T8115" s="10">
        <f>IFERROR(VLOOKUP(A8115,[1]!Tabla1[[#All],[Material]:[venta nueva]],38,FALSE),0)</f>
        <v>0</v>
      </c>
    </row>
    <row r="8116" spans="1:20" hidden="1" x14ac:dyDescent="0.35">
      <c r="A8116">
        <f t="shared" si="384"/>
        <v>1020845</v>
      </c>
      <c r="B8116" s="6" t="s">
        <v>1447</v>
      </c>
      <c r="C8116" s="7" t="s">
        <v>553</v>
      </c>
      <c r="D8116" s="7" t="s">
        <v>1096</v>
      </c>
      <c r="E8116" s="7" t="s">
        <v>507</v>
      </c>
      <c r="F8116" s="7" t="s">
        <v>476</v>
      </c>
      <c r="G8116" s="7" t="s">
        <v>1075</v>
      </c>
      <c r="H8116" s="7" t="s">
        <v>1011</v>
      </c>
      <c r="I8116" s="6" t="s">
        <v>10</v>
      </c>
      <c r="J8116" s="1"/>
      <c r="K8116" s="1"/>
      <c r="L8116" s="1"/>
      <c r="M8116" s="1">
        <v>4639</v>
      </c>
      <c r="N8116" s="1">
        <v>0</v>
      </c>
      <c r="O8116" s="1">
        <v>0</v>
      </c>
      <c r="P8116" s="1"/>
      <c r="Q8116" s="12"/>
      <c r="R8116" s="29">
        <f t="shared" si="382"/>
        <v>0</v>
      </c>
      <c r="S8116" t="str">
        <f t="shared" si="383"/>
        <v>OK</v>
      </c>
      <c r="T8116" s="10">
        <f>IFERROR(VLOOKUP(A8116,[1]!Tabla1[[#All],[Material]:[venta nueva]],38,FALSE),0)</f>
        <v>0</v>
      </c>
    </row>
    <row r="8117" spans="1:20" hidden="1" x14ac:dyDescent="0.35">
      <c r="A8117">
        <f t="shared" si="384"/>
        <v>1020853</v>
      </c>
      <c r="B8117" s="6" t="s">
        <v>1447</v>
      </c>
      <c r="C8117" s="7" t="s">
        <v>553</v>
      </c>
      <c r="D8117" s="7" t="s">
        <v>1096</v>
      </c>
      <c r="E8117" s="7" t="s">
        <v>77</v>
      </c>
      <c r="F8117" s="7" t="s">
        <v>78</v>
      </c>
      <c r="G8117" s="7" t="s">
        <v>985</v>
      </c>
      <c r="H8117" s="7" t="s">
        <v>1012</v>
      </c>
      <c r="I8117" s="6" t="s">
        <v>9</v>
      </c>
      <c r="J8117" s="1">
        <v>0</v>
      </c>
      <c r="K8117" s="1">
        <v>195780</v>
      </c>
      <c r="L8117" s="1">
        <v>195780</v>
      </c>
      <c r="M8117" s="1">
        <v>-3058</v>
      </c>
      <c r="N8117" s="1">
        <v>152457</v>
      </c>
      <c r="O8117" s="1">
        <v>168000</v>
      </c>
      <c r="P8117" s="1">
        <v>180000</v>
      </c>
      <c r="Q8117" s="12"/>
      <c r="R8117" s="29">
        <f t="shared" si="382"/>
        <v>-12000</v>
      </c>
      <c r="S8117" t="str">
        <f t="shared" si="383"/>
        <v>Pendiente de ingreso</v>
      </c>
      <c r="T8117" s="10">
        <f>IFERROR(VLOOKUP(A8117,[1]!Tabla1[[#All],[Material]:[venta nueva]],38,FALSE),0)</f>
        <v>0</v>
      </c>
    </row>
    <row r="8118" spans="1:20" hidden="1" x14ac:dyDescent="0.35">
      <c r="A8118">
        <f t="shared" si="384"/>
        <v>1020878</v>
      </c>
      <c r="B8118" s="6" t="s">
        <v>1447</v>
      </c>
      <c r="C8118" s="7" t="s">
        <v>553</v>
      </c>
      <c r="D8118" s="7" t="s">
        <v>1096</v>
      </c>
      <c r="E8118" s="7" t="s">
        <v>472</v>
      </c>
      <c r="F8118" s="7" t="s">
        <v>473</v>
      </c>
      <c r="G8118" s="7" t="s">
        <v>1084</v>
      </c>
      <c r="H8118" s="7" t="s">
        <v>1017</v>
      </c>
      <c r="I8118" s="6" t="s">
        <v>8</v>
      </c>
      <c r="J8118" s="1"/>
      <c r="K8118" s="1"/>
      <c r="L8118" s="1"/>
      <c r="M8118" s="1">
        <v>363</v>
      </c>
      <c r="N8118" s="1">
        <v>0</v>
      </c>
      <c r="O8118" s="1">
        <v>0</v>
      </c>
      <c r="P8118" s="1"/>
      <c r="Q8118" s="12"/>
      <c r="R8118" s="29">
        <f t="shared" si="382"/>
        <v>0</v>
      </c>
      <c r="S8118" t="str">
        <f t="shared" si="383"/>
        <v>OK</v>
      </c>
      <c r="T8118" s="10">
        <f>IFERROR(VLOOKUP(A8118,[1]!Tabla1[[#All],[Material]:[venta nueva]],38,FALSE),0)</f>
        <v>0</v>
      </c>
    </row>
    <row r="8119" spans="1:20" hidden="1" x14ac:dyDescent="0.35">
      <c r="A8119">
        <f t="shared" si="384"/>
        <v>1020921</v>
      </c>
      <c r="B8119" s="6" t="s">
        <v>1447</v>
      </c>
      <c r="C8119" s="7" t="s">
        <v>553</v>
      </c>
      <c r="D8119" s="7" t="s">
        <v>1096</v>
      </c>
      <c r="E8119" s="7" t="s">
        <v>1255</v>
      </c>
      <c r="F8119" s="7" t="s">
        <v>1199</v>
      </c>
      <c r="G8119" s="7" t="s">
        <v>1076</v>
      </c>
      <c r="H8119" s="7" t="s">
        <v>1020</v>
      </c>
      <c r="I8119" s="6" t="s">
        <v>9</v>
      </c>
      <c r="J8119" s="1"/>
      <c r="K8119" s="1"/>
      <c r="L8119" s="1"/>
      <c r="M8119" s="1">
        <v>120</v>
      </c>
      <c r="N8119" s="1">
        <v>0</v>
      </c>
      <c r="O8119" s="1">
        <v>0</v>
      </c>
      <c r="P8119" s="1"/>
      <c r="Q8119" s="12"/>
      <c r="R8119" s="29">
        <f t="shared" ref="R8119:R8182" si="385">+O8119-P8119</f>
        <v>0</v>
      </c>
      <c r="S8119" t="str">
        <f t="shared" ref="S8119:S8182" si="386">IF(R8119&gt;0,"Sobre ingreso",IF(R8119&lt;0,"Pendiente de ingreso","OK"))</f>
        <v>OK</v>
      </c>
      <c r="T8119" s="10">
        <f>IFERROR(VLOOKUP(A8119,[1]!Tabla1[[#All],[Material]:[venta nueva]],38,FALSE),0)</f>
        <v>0</v>
      </c>
    </row>
    <row r="8120" spans="1:20" hidden="1" x14ac:dyDescent="0.35">
      <c r="A8120">
        <f t="shared" si="384"/>
        <v>1020924</v>
      </c>
      <c r="B8120" s="6" t="s">
        <v>1447</v>
      </c>
      <c r="C8120" s="7" t="s">
        <v>553</v>
      </c>
      <c r="D8120" s="7" t="s">
        <v>1096</v>
      </c>
      <c r="E8120" s="7" t="s">
        <v>1463</v>
      </c>
      <c r="F8120" s="7" t="s">
        <v>1464</v>
      </c>
      <c r="G8120" s="7" t="s">
        <v>1086</v>
      </c>
      <c r="H8120" s="7" t="s">
        <v>1041</v>
      </c>
      <c r="I8120" s="6" t="s">
        <v>662</v>
      </c>
      <c r="J8120" s="1">
        <v>0</v>
      </c>
      <c r="K8120" s="1">
        <v>48000</v>
      </c>
      <c r="L8120" s="1">
        <v>48000</v>
      </c>
      <c r="M8120" s="1"/>
      <c r="N8120" s="1"/>
      <c r="O8120" s="1"/>
      <c r="P8120" s="1"/>
      <c r="Q8120" s="12"/>
      <c r="R8120" s="29">
        <f t="shared" si="385"/>
        <v>0</v>
      </c>
      <c r="S8120" t="str">
        <f t="shared" si="386"/>
        <v>OK</v>
      </c>
      <c r="T8120" s="10">
        <f>IFERROR(VLOOKUP(A8120,[1]!Tabla1[[#All],[Material]:[venta nueva]],38,FALSE),0)</f>
        <v>0</v>
      </c>
    </row>
    <row r="8121" spans="1:20" hidden="1" x14ac:dyDescent="0.35">
      <c r="A8121">
        <f t="shared" si="384"/>
        <v>1021005</v>
      </c>
      <c r="B8121" s="6" t="s">
        <v>1447</v>
      </c>
      <c r="C8121" s="7" t="s">
        <v>553</v>
      </c>
      <c r="D8121" s="7" t="s">
        <v>1096</v>
      </c>
      <c r="E8121" s="7" t="s">
        <v>101</v>
      </c>
      <c r="F8121" s="7" t="s">
        <v>102</v>
      </c>
      <c r="G8121" s="7" t="s">
        <v>1077</v>
      </c>
      <c r="H8121" s="7" t="s">
        <v>1005</v>
      </c>
      <c r="I8121" s="6" t="s">
        <v>9</v>
      </c>
      <c r="J8121" s="1"/>
      <c r="K8121" s="1"/>
      <c r="L8121" s="1"/>
      <c r="M8121" s="1">
        <v>30</v>
      </c>
      <c r="N8121" s="1">
        <v>0</v>
      </c>
      <c r="O8121" s="1">
        <v>0</v>
      </c>
      <c r="P8121" s="1"/>
      <c r="Q8121" s="12"/>
      <c r="R8121" s="29">
        <f t="shared" si="385"/>
        <v>0</v>
      </c>
      <c r="S8121" t="str">
        <f t="shared" si="386"/>
        <v>OK</v>
      </c>
      <c r="T8121" s="10">
        <f>IFERROR(VLOOKUP(A8121,[1]!Tabla1[[#All],[Material]:[venta nueva]],38,FALSE),0)</f>
        <v>0</v>
      </c>
    </row>
    <row r="8122" spans="1:20" hidden="1" x14ac:dyDescent="0.35">
      <c r="A8122">
        <f t="shared" si="384"/>
        <v>1021020</v>
      </c>
      <c r="B8122" s="6" t="s">
        <v>1447</v>
      </c>
      <c r="C8122" s="7" t="s">
        <v>553</v>
      </c>
      <c r="D8122" s="7" t="s">
        <v>1096</v>
      </c>
      <c r="E8122" s="7" t="s">
        <v>105</v>
      </c>
      <c r="F8122" s="7" t="s">
        <v>478</v>
      </c>
      <c r="G8122" s="7" t="s">
        <v>1079</v>
      </c>
      <c r="H8122" s="7" t="s">
        <v>1007</v>
      </c>
      <c r="I8122" s="6" t="s">
        <v>10</v>
      </c>
      <c r="J8122" s="1"/>
      <c r="K8122" s="1"/>
      <c r="L8122" s="1"/>
      <c r="M8122" s="1">
        <v>-9957</v>
      </c>
      <c r="N8122" s="1">
        <v>0</v>
      </c>
      <c r="O8122" s="1">
        <v>0</v>
      </c>
      <c r="P8122" s="1"/>
      <c r="Q8122" s="12"/>
      <c r="R8122" s="29">
        <f t="shared" si="385"/>
        <v>0</v>
      </c>
      <c r="S8122" t="str">
        <f t="shared" si="386"/>
        <v>OK</v>
      </c>
      <c r="T8122" s="10">
        <f>IFERROR(VLOOKUP(A8122,[1]!Tabla1[[#All],[Material]:[venta nueva]],38,FALSE),0)</f>
        <v>0</v>
      </c>
    </row>
    <row r="8123" spans="1:20" hidden="1" x14ac:dyDescent="0.35">
      <c r="A8123">
        <f t="shared" si="384"/>
        <v>1021026</v>
      </c>
      <c r="B8123" s="6" t="s">
        <v>1447</v>
      </c>
      <c r="C8123" s="7" t="s">
        <v>553</v>
      </c>
      <c r="D8123" s="7" t="s">
        <v>1096</v>
      </c>
      <c r="E8123" s="7" t="s">
        <v>524</v>
      </c>
      <c r="F8123" s="7" t="s">
        <v>525</v>
      </c>
      <c r="G8123" s="7" t="s">
        <v>1078</v>
      </c>
      <c r="H8123" s="7" t="s">
        <v>1009</v>
      </c>
      <c r="I8123" s="6" t="s">
        <v>10</v>
      </c>
      <c r="J8123" s="1"/>
      <c r="K8123" s="1"/>
      <c r="L8123" s="1"/>
      <c r="M8123" s="1">
        <v>0</v>
      </c>
      <c r="N8123" s="1">
        <v>4913</v>
      </c>
      <c r="O8123" s="1">
        <v>24000</v>
      </c>
      <c r="P8123" s="1"/>
      <c r="Q8123" s="12"/>
      <c r="R8123" s="29">
        <f t="shared" si="385"/>
        <v>24000</v>
      </c>
      <c r="S8123" t="str">
        <f t="shared" si="386"/>
        <v>Sobre ingreso</v>
      </c>
      <c r="T8123" s="10">
        <f>IFERROR(VLOOKUP(A8123,[1]!Tabla1[[#All],[Material]:[venta nueva]],38,FALSE),0)</f>
        <v>0</v>
      </c>
    </row>
    <row r="8124" spans="1:20" hidden="1" x14ac:dyDescent="0.35">
      <c r="A8124">
        <f t="shared" si="384"/>
        <v>1021140</v>
      </c>
      <c r="B8124" s="6" t="s">
        <v>1447</v>
      </c>
      <c r="C8124" s="7" t="s">
        <v>553</v>
      </c>
      <c r="D8124" s="7" t="s">
        <v>1096</v>
      </c>
      <c r="E8124" s="7" t="s">
        <v>441</v>
      </c>
      <c r="F8124" s="7" t="s">
        <v>442</v>
      </c>
      <c r="G8124" s="7" t="s">
        <v>1074</v>
      </c>
      <c r="H8124" s="7" t="s">
        <v>1001</v>
      </c>
      <c r="I8124" s="6" t="s">
        <v>8</v>
      </c>
      <c r="J8124" s="1"/>
      <c r="K8124" s="1"/>
      <c r="L8124" s="1"/>
      <c r="M8124" s="1">
        <v>33</v>
      </c>
      <c r="N8124" s="1">
        <v>0</v>
      </c>
      <c r="O8124" s="1">
        <v>0</v>
      </c>
      <c r="P8124" s="1"/>
      <c r="Q8124" s="12"/>
      <c r="R8124" s="29">
        <f t="shared" si="385"/>
        <v>0</v>
      </c>
      <c r="S8124" t="str">
        <f t="shared" si="386"/>
        <v>OK</v>
      </c>
      <c r="T8124" s="10">
        <f>IFERROR(VLOOKUP(A8124,[1]!Tabla1[[#All],[Material]:[venta nueva]],38,FALSE),0)</f>
        <v>0</v>
      </c>
    </row>
    <row r="8125" spans="1:20" hidden="1" x14ac:dyDescent="0.35">
      <c r="A8125">
        <f t="shared" si="384"/>
        <v>1021237</v>
      </c>
      <c r="B8125" s="6" t="s">
        <v>1447</v>
      </c>
      <c r="C8125" s="7" t="s">
        <v>553</v>
      </c>
      <c r="D8125" s="7" t="s">
        <v>1096</v>
      </c>
      <c r="E8125" s="7" t="s">
        <v>139</v>
      </c>
      <c r="F8125" s="7" t="s">
        <v>140</v>
      </c>
      <c r="G8125" s="7" t="s">
        <v>1081</v>
      </c>
      <c r="H8125" s="7" t="s">
        <v>1010</v>
      </c>
      <c r="I8125" s="6" t="s">
        <v>9</v>
      </c>
      <c r="J8125" s="1"/>
      <c r="K8125" s="1"/>
      <c r="L8125" s="1"/>
      <c r="M8125" s="1">
        <v>20</v>
      </c>
      <c r="N8125" s="1">
        <v>0</v>
      </c>
      <c r="O8125" s="1">
        <v>0</v>
      </c>
      <c r="P8125" s="1"/>
      <c r="Q8125" s="12"/>
      <c r="R8125" s="29">
        <f t="shared" si="385"/>
        <v>0</v>
      </c>
      <c r="S8125" t="str">
        <f t="shared" si="386"/>
        <v>OK</v>
      </c>
      <c r="T8125" s="10">
        <f>IFERROR(VLOOKUP(A8125,[1]!Tabla1[[#All],[Material]:[venta nueva]],38,FALSE),0)</f>
        <v>0</v>
      </c>
    </row>
    <row r="8126" spans="1:20" hidden="1" x14ac:dyDescent="0.35">
      <c r="A8126">
        <f t="shared" si="384"/>
        <v>1021260</v>
      </c>
      <c r="B8126" s="6" t="s">
        <v>1447</v>
      </c>
      <c r="C8126" s="7" t="s">
        <v>553</v>
      </c>
      <c r="D8126" s="7" t="s">
        <v>1096</v>
      </c>
      <c r="E8126" s="7" t="s">
        <v>456</v>
      </c>
      <c r="F8126" s="7" t="s">
        <v>457</v>
      </c>
      <c r="G8126" s="7" t="s">
        <v>1069</v>
      </c>
      <c r="H8126" s="7" t="s">
        <v>1026</v>
      </c>
      <c r="I8126" s="6" t="s">
        <v>8</v>
      </c>
      <c r="J8126" s="1"/>
      <c r="K8126" s="1"/>
      <c r="L8126" s="1"/>
      <c r="M8126" s="1">
        <v>0</v>
      </c>
      <c r="N8126" s="1">
        <v>9084</v>
      </c>
      <c r="O8126" s="1">
        <v>0</v>
      </c>
      <c r="P8126" s="1"/>
      <c r="Q8126" s="12"/>
      <c r="R8126" s="29">
        <f t="shared" si="385"/>
        <v>0</v>
      </c>
      <c r="S8126" t="str">
        <f t="shared" si="386"/>
        <v>OK</v>
      </c>
      <c r="T8126" s="10">
        <f>IFERROR(VLOOKUP(A8126,[1]!Tabla1[[#All],[Material]:[venta nueva]],38,FALSE),0)</f>
        <v>0</v>
      </c>
    </row>
    <row r="8127" spans="1:20" hidden="1" x14ac:dyDescent="0.35">
      <c r="A8127">
        <f t="shared" si="384"/>
        <v>1021263</v>
      </c>
      <c r="B8127" s="6" t="s">
        <v>1447</v>
      </c>
      <c r="C8127" s="7" t="s">
        <v>553</v>
      </c>
      <c r="D8127" s="7" t="s">
        <v>1096</v>
      </c>
      <c r="E8127" s="7" t="s">
        <v>141</v>
      </c>
      <c r="F8127" s="7" t="s">
        <v>96</v>
      </c>
      <c r="G8127" s="7" t="s">
        <v>1076</v>
      </c>
      <c r="H8127" s="7" t="s">
        <v>1022</v>
      </c>
      <c r="I8127" s="6" t="s">
        <v>9</v>
      </c>
      <c r="J8127" s="1"/>
      <c r="K8127" s="1"/>
      <c r="L8127" s="1"/>
      <c r="M8127" s="1">
        <v>261</v>
      </c>
      <c r="N8127" s="1">
        <v>0</v>
      </c>
      <c r="O8127" s="1">
        <v>0</v>
      </c>
      <c r="P8127" s="1"/>
      <c r="Q8127" s="12"/>
      <c r="R8127" s="29">
        <f t="shared" si="385"/>
        <v>0</v>
      </c>
      <c r="S8127" t="str">
        <f t="shared" si="386"/>
        <v>OK</v>
      </c>
      <c r="T8127" s="10">
        <f>IFERROR(VLOOKUP(A8127,[1]!Tabla1[[#All],[Material]:[venta nueva]],38,FALSE),0)</f>
        <v>0</v>
      </c>
    </row>
    <row r="8128" spans="1:20" hidden="1" x14ac:dyDescent="0.35">
      <c r="A8128">
        <f t="shared" si="384"/>
        <v>1021270</v>
      </c>
      <c r="B8128" s="6" t="s">
        <v>1447</v>
      </c>
      <c r="C8128" s="7" t="s">
        <v>553</v>
      </c>
      <c r="D8128" s="7" t="s">
        <v>1096</v>
      </c>
      <c r="E8128" s="7" t="s">
        <v>443</v>
      </c>
      <c r="F8128" s="7" t="s">
        <v>142</v>
      </c>
      <c r="G8128" s="7" t="s">
        <v>1080</v>
      </c>
      <c r="H8128" s="7" t="s">
        <v>1030</v>
      </c>
      <c r="I8128" s="6" t="s">
        <v>10</v>
      </c>
      <c r="J8128" s="1">
        <v>0</v>
      </c>
      <c r="K8128" s="1">
        <v>16764</v>
      </c>
      <c r="L8128" s="1">
        <v>16764</v>
      </c>
      <c r="M8128" s="1">
        <v>0</v>
      </c>
      <c r="N8128" s="1">
        <v>165032</v>
      </c>
      <c r="O8128" s="1">
        <v>168000</v>
      </c>
      <c r="P8128" s="1"/>
      <c r="Q8128" s="12"/>
      <c r="R8128" s="29">
        <f t="shared" si="385"/>
        <v>168000</v>
      </c>
      <c r="S8128" t="str">
        <f t="shared" si="386"/>
        <v>Sobre ingreso</v>
      </c>
      <c r="T8128" s="10">
        <f>IFERROR(VLOOKUP(A8128,[1]!Tabla1[[#All],[Material]:[venta nueva]],38,FALSE),0)</f>
        <v>0</v>
      </c>
    </row>
    <row r="8129" spans="1:20" hidden="1" x14ac:dyDescent="0.35">
      <c r="A8129">
        <f t="shared" si="384"/>
        <v>1021272</v>
      </c>
      <c r="B8129" s="6" t="s">
        <v>1447</v>
      </c>
      <c r="C8129" s="7" t="s">
        <v>553</v>
      </c>
      <c r="D8129" s="7" t="s">
        <v>1096</v>
      </c>
      <c r="E8129" s="7" t="s">
        <v>143</v>
      </c>
      <c r="F8129" s="7" t="s">
        <v>144</v>
      </c>
      <c r="G8129" s="7" t="s">
        <v>1080</v>
      </c>
      <c r="H8129" s="7" t="s">
        <v>1030</v>
      </c>
      <c r="I8129" s="6" t="s">
        <v>10</v>
      </c>
      <c r="J8129" s="1">
        <v>0</v>
      </c>
      <c r="K8129" s="1">
        <v>301344</v>
      </c>
      <c r="L8129" s="1">
        <v>301344</v>
      </c>
      <c r="M8129" s="1">
        <v>1705</v>
      </c>
      <c r="N8129" s="1">
        <v>277102</v>
      </c>
      <c r="O8129" s="1">
        <v>216000</v>
      </c>
      <c r="P8129" s="1"/>
      <c r="Q8129" s="12"/>
      <c r="R8129" s="29">
        <f t="shared" si="385"/>
        <v>216000</v>
      </c>
      <c r="S8129" t="str">
        <f t="shared" si="386"/>
        <v>Sobre ingreso</v>
      </c>
      <c r="T8129" s="10">
        <f>IFERROR(VLOOKUP(A8129,[1]!Tabla1[[#All],[Material]:[venta nueva]],38,FALSE),0)</f>
        <v>0</v>
      </c>
    </row>
    <row r="8130" spans="1:20" hidden="1" x14ac:dyDescent="0.35">
      <c r="A8130">
        <f t="shared" si="384"/>
        <v>1021278</v>
      </c>
      <c r="B8130" s="6" t="s">
        <v>1447</v>
      </c>
      <c r="C8130" s="7" t="s">
        <v>553</v>
      </c>
      <c r="D8130" s="7" t="s">
        <v>1096</v>
      </c>
      <c r="E8130" s="7" t="s">
        <v>1368</v>
      </c>
      <c r="F8130" s="7" t="s">
        <v>1369</v>
      </c>
      <c r="G8130" s="7" t="s">
        <v>1086</v>
      </c>
      <c r="H8130" s="7" t="s">
        <v>1025</v>
      </c>
      <c r="I8130" s="6" t="s">
        <v>662</v>
      </c>
      <c r="J8130" s="1"/>
      <c r="K8130" s="1"/>
      <c r="L8130" s="1"/>
      <c r="M8130" s="1">
        <v>-24000</v>
      </c>
      <c r="N8130" s="1">
        <v>0</v>
      </c>
      <c r="O8130" s="1">
        <v>0</v>
      </c>
      <c r="P8130" s="1"/>
      <c r="Q8130" s="12"/>
      <c r="R8130" s="29">
        <f t="shared" si="385"/>
        <v>0</v>
      </c>
      <c r="S8130" t="str">
        <f t="shared" si="386"/>
        <v>OK</v>
      </c>
      <c r="T8130" s="10">
        <f>IFERROR(VLOOKUP(A8130,[1]!Tabla1[[#All],[Material]:[venta nueva]],38,FALSE),0)</f>
        <v>0</v>
      </c>
    </row>
    <row r="8131" spans="1:20" hidden="1" x14ac:dyDescent="0.35">
      <c r="A8131">
        <f t="shared" si="384"/>
        <v>1021398</v>
      </c>
      <c r="B8131" s="6" t="s">
        <v>1447</v>
      </c>
      <c r="C8131" s="7" t="s">
        <v>553</v>
      </c>
      <c r="D8131" s="7" t="s">
        <v>1096</v>
      </c>
      <c r="E8131" s="7" t="s">
        <v>460</v>
      </c>
      <c r="F8131" s="7" t="s">
        <v>78</v>
      </c>
      <c r="G8131" s="7" t="s">
        <v>985</v>
      </c>
      <c r="H8131" s="7" t="s">
        <v>1012</v>
      </c>
      <c r="I8131" s="6" t="s">
        <v>8</v>
      </c>
      <c r="J8131" s="1"/>
      <c r="K8131" s="1"/>
      <c r="L8131" s="1"/>
      <c r="M8131" s="1">
        <v>-1285</v>
      </c>
      <c r="N8131" s="1">
        <v>24000</v>
      </c>
      <c r="O8131" s="1">
        <v>24000</v>
      </c>
      <c r="P8131" s="1"/>
      <c r="Q8131" s="12"/>
      <c r="R8131" s="29">
        <f t="shared" si="385"/>
        <v>24000</v>
      </c>
      <c r="S8131" t="str">
        <f t="shared" si="386"/>
        <v>Sobre ingreso</v>
      </c>
      <c r="T8131" s="10">
        <f>IFERROR(VLOOKUP(A8131,[1]!Tabla1[[#All],[Material]:[venta nueva]],38,FALSE),0)</f>
        <v>0</v>
      </c>
    </row>
    <row r="8132" spans="1:20" hidden="1" x14ac:dyDescent="0.35">
      <c r="A8132">
        <f t="shared" si="384"/>
        <v>1021433</v>
      </c>
      <c r="B8132" s="6" t="s">
        <v>1447</v>
      </c>
      <c r="C8132" s="7" t="s">
        <v>553</v>
      </c>
      <c r="D8132" s="7" t="s">
        <v>1096</v>
      </c>
      <c r="E8132" s="7" t="s">
        <v>555</v>
      </c>
      <c r="F8132" s="7" t="s">
        <v>149</v>
      </c>
      <c r="G8132" s="7" t="s">
        <v>1076</v>
      </c>
      <c r="H8132" s="7" t="s">
        <v>1022</v>
      </c>
      <c r="I8132" s="6" t="s">
        <v>9</v>
      </c>
      <c r="J8132" s="1"/>
      <c r="K8132" s="1"/>
      <c r="L8132" s="1"/>
      <c r="M8132" s="1">
        <v>1863</v>
      </c>
      <c r="N8132" s="1">
        <v>0</v>
      </c>
      <c r="O8132" s="1">
        <v>0</v>
      </c>
      <c r="P8132" s="1"/>
      <c r="Q8132" s="12"/>
      <c r="R8132" s="29">
        <f t="shared" si="385"/>
        <v>0</v>
      </c>
      <c r="S8132" t="str">
        <f t="shared" si="386"/>
        <v>OK</v>
      </c>
      <c r="T8132" s="10">
        <f>IFERROR(VLOOKUP(A8132,[1]!Tabla1[[#All],[Material]:[venta nueva]],38,FALSE),0)</f>
        <v>0</v>
      </c>
    </row>
    <row r="8133" spans="1:20" hidden="1" x14ac:dyDescent="0.35">
      <c r="A8133">
        <f t="shared" si="384"/>
        <v>1021474</v>
      </c>
      <c r="B8133" s="6" t="s">
        <v>1447</v>
      </c>
      <c r="C8133" s="7" t="s">
        <v>553</v>
      </c>
      <c r="D8133" s="7" t="s">
        <v>1096</v>
      </c>
      <c r="E8133" s="7" t="s">
        <v>154</v>
      </c>
      <c r="F8133" s="7" t="s">
        <v>155</v>
      </c>
      <c r="G8133" s="7" t="s">
        <v>1078</v>
      </c>
      <c r="H8133" s="7" t="s">
        <v>1009</v>
      </c>
      <c r="I8133" s="6" t="s">
        <v>9</v>
      </c>
      <c r="J8133" s="1"/>
      <c r="K8133" s="1"/>
      <c r="L8133" s="1"/>
      <c r="M8133" s="1">
        <v>400</v>
      </c>
      <c r="N8133" s="1">
        <v>0</v>
      </c>
      <c r="O8133" s="1">
        <v>0</v>
      </c>
      <c r="P8133" s="1"/>
      <c r="Q8133" s="12"/>
      <c r="R8133" s="29">
        <f t="shared" si="385"/>
        <v>0</v>
      </c>
      <c r="S8133" t="str">
        <f t="shared" si="386"/>
        <v>OK</v>
      </c>
      <c r="T8133" s="10">
        <f>IFERROR(VLOOKUP(A8133,[1]!Tabla1[[#All],[Material]:[venta nueva]],38,FALSE),0)</f>
        <v>0</v>
      </c>
    </row>
    <row r="8134" spans="1:20" hidden="1" x14ac:dyDescent="0.35">
      <c r="A8134">
        <f t="shared" ref="A8134:A8197" si="387">+E8134*1</f>
        <v>1021538</v>
      </c>
      <c r="B8134" s="6" t="s">
        <v>1447</v>
      </c>
      <c r="C8134" s="7" t="s">
        <v>553</v>
      </c>
      <c r="D8134" s="7" t="s">
        <v>1096</v>
      </c>
      <c r="E8134" s="7" t="s">
        <v>158</v>
      </c>
      <c r="F8134" s="7" t="s">
        <v>159</v>
      </c>
      <c r="G8134" s="7" t="s">
        <v>1082</v>
      </c>
      <c r="H8134" s="7" t="s">
        <v>1013</v>
      </c>
      <c r="I8134" s="6" t="s">
        <v>8</v>
      </c>
      <c r="J8134" s="1">
        <v>0</v>
      </c>
      <c r="K8134" s="1">
        <v>59075</v>
      </c>
      <c r="L8134" s="1">
        <v>59075</v>
      </c>
      <c r="M8134" s="1">
        <v>0</v>
      </c>
      <c r="N8134" s="1">
        <v>111534</v>
      </c>
      <c r="O8134" s="1">
        <v>120000</v>
      </c>
      <c r="P8134" s="1"/>
      <c r="Q8134" s="12"/>
      <c r="R8134" s="29">
        <f t="shared" si="385"/>
        <v>120000</v>
      </c>
      <c r="S8134" t="str">
        <f t="shared" si="386"/>
        <v>Sobre ingreso</v>
      </c>
      <c r="T8134" s="10">
        <f>IFERROR(VLOOKUP(A8134,[1]!Tabla1[[#All],[Material]:[venta nueva]],38,FALSE),0)</f>
        <v>0</v>
      </c>
    </row>
    <row r="8135" spans="1:20" hidden="1" x14ac:dyDescent="0.35">
      <c r="A8135">
        <f t="shared" si="387"/>
        <v>1021539</v>
      </c>
      <c r="B8135" s="6" t="s">
        <v>1447</v>
      </c>
      <c r="C8135" s="7" t="s">
        <v>553</v>
      </c>
      <c r="D8135" s="7" t="s">
        <v>1096</v>
      </c>
      <c r="E8135" s="7" t="s">
        <v>554</v>
      </c>
      <c r="F8135" s="7" t="s">
        <v>160</v>
      </c>
      <c r="G8135" s="7" t="s">
        <v>1082</v>
      </c>
      <c r="H8135" s="7" t="s">
        <v>1013</v>
      </c>
      <c r="I8135" s="6" t="s">
        <v>8</v>
      </c>
      <c r="J8135" s="1"/>
      <c r="K8135" s="1"/>
      <c r="L8135" s="1"/>
      <c r="M8135" s="1">
        <v>109</v>
      </c>
      <c r="N8135" s="1">
        <v>0</v>
      </c>
      <c r="O8135" s="1">
        <v>0</v>
      </c>
      <c r="P8135" s="1"/>
      <c r="Q8135" s="12"/>
      <c r="R8135" s="29">
        <f t="shared" si="385"/>
        <v>0</v>
      </c>
      <c r="S8135" t="str">
        <f t="shared" si="386"/>
        <v>OK</v>
      </c>
      <c r="T8135" s="10">
        <f>IFERROR(VLOOKUP(A8135,[1]!Tabla1[[#All],[Material]:[venta nueva]],38,FALSE),0)</f>
        <v>0</v>
      </c>
    </row>
    <row r="8136" spans="1:20" hidden="1" x14ac:dyDescent="0.35">
      <c r="A8136">
        <f t="shared" si="387"/>
        <v>1021550</v>
      </c>
      <c r="B8136" s="6" t="s">
        <v>1447</v>
      </c>
      <c r="C8136" s="7" t="s">
        <v>553</v>
      </c>
      <c r="D8136" s="7" t="s">
        <v>1096</v>
      </c>
      <c r="E8136" s="7" t="s">
        <v>161</v>
      </c>
      <c r="F8136" s="7" t="s">
        <v>162</v>
      </c>
      <c r="G8136" s="7" t="s">
        <v>1081</v>
      </c>
      <c r="H8136" s="7" t="s">
        <v>1010</v>
      </c>
      <c r="I8136" s="6" t="s">
        <v>9</v>
      </c>
      <c r="J8136" s="1"/>
      <c r="K8136" s="1"/>
      <c r="L8136" s="1"/>
      <c r="M8136" s="1">
        <v>20</v>
      </c>
      <c r="N8136" s="1">
        <v>0</v>
      </c>
      <c r="O8136" s="1">
        <v>0</v>
      </c>
      <c r="P8136" s="1"/>
      <c r="Q8136" s="12"/>
      <c r="R8136" s="29">
        <f t="shared" si="385"/>
        <v>0</v>
      </c>
      <c r="S8136" t="str">
        <f t="shared" si="386"/>
        <v>OK</v>
      </c>
      <c r="T8136" s="10">
        <f>IFERROR(VLOOKUP(A8136,[1]!Tabla1[[#All],[Material]:[venta nueva]],38,FALSE),0)</f>
        <v>0</v>
      </c>
    </row>
    <row r="8137" spans="1:20" hidden="1" x14ac:dyDescent="0.35">
      <c r="A8137">
        <f t="shared" si="387"/>
        <v>1021555</v>
      </c>
      <c r="B8137" s="6" t="s">
        <v>1447</v>
      </c>
      <c r="C8137" s="7" t="s">
        <v>553</v>
      </c>
      <c r="D8137" s="7" t="s">
        <v>1096</v>
      </c>
      <c r="E8137" s="7" t="s">
        <v>163</v>
      </c>
      <c r="F8137" s="7" t="s">
        <v>164</v>
      </c>
      <c r="G8137" s="7" t="s">
        <v>1078</v>
      </c>
      <c r="H8137" s="7" t="s">
        <v>1009</v>
      </c>
      <c r="I8137" s="6" t="s">
        <v>10</v>
      </c>
      <c r="J8137" s="1">
        <v>0</v>
      </c>
      <c r="K8137" s="1">
        <v>140628</v>
      </c>
      <c r="L8137" s="1">
        <v>140628</v>
      </c>
      <c r="M8137" s="1">
        <v>-5870</v>
      </c>
      <c r="N8137" s="1">
        <v>138768</v>
      </c>
      <c r="O8137" s="1">
        <v>120000</v>
      </c>
      <c r="P8137" s="1">
        <v>48004</v>
      </c>
      <c r="Q8137" s="12"/>
      <c r="R8137" s="29">
        <f t="shared" si="385"/>
        <v>71996</v>
      </c>
      <c r="S8137" t="str">
        <f t="shared" si="386"/>
        <v>Sobre ingreso</v>
      </c>
      <c r="T8137" s="10">
        <f>IFERROR(VLOOKUP(A8137,[1]!Tabla1[[#All],[Material]:[venta nueva]],38,FALSE),0)</f>
        <v>0</v>
      </c>
    </row>
    <row r="8138" spans="1:20" hidden="1" x14ac:dyDescent="0.35">
      <c r="A8138">
        <f t="shared" si="387"/>
        <v>1021596</v>
      </c>
      <c r="B8138" s="6" t="s">
        <v>1447</v>
      </c>
      <c r="C8138" s="7" t="s">
        <v>553</v>
      </c>
      <c r="D8138" s="7" t="s">
        <v>1096</v>
      </c>
      <c r="E8138" s="7" t="s">
        <v>508</v>
      </c>
      <c r="F8138" s="7" t="s">
        <v>148</v>
      </c>
      <c r="G8138" s="7" t="s">
        <v>1080</v>
      </c>
      <c r="H8138" s="7" t="s">
        <v>1031</v>
      </c>
      <c r="I8138" s="6" t="s">
        <v>10</v>
      </c>
      <c r="J8138" s="1">
        <v>0</v>
      </c>
      <c r="K8138" s="1">
        <v>37782</v>
      </c>
      <c r="L8138" s="1">
        <v>37782</v>
      </c>
      <c r="M8138" s="1">
        <v>2309</v>
      </c>
      <c r="N8138" s="1">
        <v>11360</v>
      </c>
      <c r="O8138" s="1">
        <v>24000</v>
      </c>
      <c r="P8138" s="1"/>
      <c r="Q8138" s="12"/>
      <c r="R8138" s="29">
        <f t="shared" si="385"/>
        <v>24000</v>
      </c>
      <c r="S8138" t="str">
        <f t="shared" si="386"/>
        <v>Sobre ingreso</v>
      </c>
      <c r="T8138" s="10">
        <f>IFERROR(VLOOKUP(A8138,[1]!Tabla1[[#All],[Material]:[venta nueva]],38,FALSE),0)</f>
        <v>0</v>
      </c>
    </row>
    <row r="8139" spans="1:20" hidden="1" x14ac:dyDescent="0.35">
      <c r="A8139">
        <f t="shared" si="387"/>
        <v>1021731</v>
      </c>
      <c r="B8139" s="6" t="s">
        <v>1447</v>
      </c>
      <c r="C8139" s="7" t="s">
        <v>553</v>
      </c>
      <c r="D8139" s="7" t="s">
        <v>1096</v>
      </c>
      <c r="E8139" s="7" t="s">
        <v>174</v>
      </c>
      <c r="F8139" s="7" t="s">
        <v>175</v>
      </c>
      <c r="G8139" s="7" t="s">
        <v>1086</v>
      </c>
      <c r="H8139" s="7" t="s">
        <v>1025</v>
      </c>
      <c r="I8139" s="6" t="s">
        <v>14</v>
      </c>
      <c r="J8139" s="1">
        <v>0</v>
      </c>
      <c r="K8139" s="1">
        <v>120000</v>
      </c>
      <c r="L8139" s="1">
        <v>120000</v>
      </c>
      <c r="M8139" s="1">
        <v>-2816</v>
      </c>
      <c r="N8139" s="1">
        <v>161878</v>
      </c>
      <c r="O8139" s="1">
        <v>96000</v>
      </c>
      <c r="P8139" s="1">
        <v>48000</v>
      </c>
      <c r="Q8139" s="12"/>
      <c r="R8139" s="29">
        <f t="shared" si="385"/>
        <v>48000</v>
      </c>
      <c r="S8139" t="str">
        <f t="shared" si="386"/>
        <v>Sobre ingreso</v>
      </c>
      <c r="T8139" s="10">
        <f>IFERROR(VLOOKUP(A8139,[1]!Tabla1[[#All],[Material]:[venta nueva]],38,FALSE),0)</f>
        <v>0</v>
      </c>
    </row>
    <row r="8140" spans="1:20" hidden="1" x14ac:dyDescent="0.35">
      <c r="A8140">
        <f t="shared" si="387"/>
        <v>1021732</v>
      </c>
      <c r="B8140" s="6" t="s">
        <v>1447</v>
      </c>
      <c r="C8140" s="7" t="s">
        <v>553</v>
      </c>
      <c r="D8140" s="7" t="s">
        <v>1096</v>
      </c>
      <c r="E8140" s="7" t="s">
        <v>176</v>
      </c>
      <c r="F8140" s="7" t="s">
        <v>177</v>
      </c>
      <c r="G8140" s="7" t="s">
        <v>1084</v>
      </c>
      <c r="H8140" s="7" t="s">
        <v>1032</v>
      </c>
      <c r="I8140" s="6" t="s">
        <v>14</v>
      </c>
      <c r="J8140" s="1">
        <v>0</v>
      </c>
      <c r="K8140" s="1">
        <v>202311</v>
      </c>
      <c r="L8140" s="1">
        <v>202311</v>
      </c>
      <c r="M8140" s="1">
        <v>-2007</v>
      </c>
      <c r="N8140" s="1">
        <v>286496</v>
      </c>
      <c r="O8140" s="1">
        <v>288000</v>
      </c>
      <c r="P8140" s="1">
        <v>192000</v>
      </c>
      <c r="Q8140" s="12"/>
      <c r="R8140" s="29">
        <f t="shared" si="385"/>
        <v>96000</v>
      </c>
      <c r="S8140" t="str">
        <f t="shared" si="386"/>
        <v>Sobre ingreso</v>
      </c>
      <c r="T8140" s="10">
        <f>IFERROR(VLOOKUP(A8140,[1]!Tabla1[[#All],[Material]:[venta nueva]],38,FALSE),0)</f>
        <v>0</v>
      </c>
    </row>
    <row r="8141" spans="1:20" hidden="1" x14ac:dyDescent="0.35">
      <c r="A8141">
        <f t="shared" si="387"/>
        <v>1021733</v>
      </c>
      <c r="B8141" s="6" t="s">
        <v>1447</v>
      </c>
      <c r="C8141" s="7" t="s">
        <v>553</v>
      </c>
      <c r="D8141" s="7" t="s">
        <v>1096</v>
      </c>
      <c r="E8141" s="7" t="s">
        <v>178</v>
      </c>
      <c r="F8141" s="7" t="s">
        <v>149</v>
      </c>
      <c r="G8141" s="7" t="s">
        <v>1076</v>
      </c>
      <c r="H8141" s="7" t="s">
        <v>1022</v>
      </c>
      <c r="I8141" s="6" t="s">
        <v>14</v>
      </c>
      <c r="J8141" s="1">
        <v>0</v>
      </c>
      <c r="K8141" s="1">
        <v>720000</v>
      </c>
      <c r="L8141" s="1">
        <v>720000</v>
      </c>
      <c r="M8141" s="1">
        <v>24000</v>
      </c>
      <c r="N8141" s="1">
        <v>7929</v>
      </c>
      <c r="O8141" s="1">
        <v>0</v>
      </c>
      <c r="P8141" s="1">
        <v>384000</v>
      </c>
      <c r="Q8141" s="12"/>
      <c r="R8141" s="29">
        <f t="shared" si="385"/>
        <v>-384000</v>
      </c>
      <c r="S8141" t="str">
        <f t="shared" si="386"/>
        <v>Pendiente de ingreso</v>
      </c>
      <c r="T8141" s="10">
        <f>IFERROR(VLOOKUP(A8141,[1]!Tabla1[[#All],[Material]:[venta nueva]],38,FALSE),0)</f>
        <v>0</v>
      </c>
    </row>
    <row r="8142" spans="1:20" hidden="1" x14ac:dyDescent="0.35">
      <c r="A8142">
        <f t="shared" si="387"/>
        <v>1021735</v>
      </c>
      <c r="B8142" s="6" t="s">
        <v>1447</v>
      </c>
      <c r="C8142" s="7" t="s">
        <v>553</v>
      </c>
      <c r="D8142" s="7" t="s">
        <v>1096</v>
      </c>
      <c r="E8142" s="7" t="s">
        <v>179</v>
      </c>
      <c r="F8142" s="7" t="s">
        <v>180</v>
      </c>
      <c r="G8142" s="7" t="s">
        <v>1069</v>
      </c>
      <c r="H8142" s="7" t="s">
        <v>1033</v>
      </c>
      <c r="I8142" s="6" t="s">
        <v>14</v>
      </c>
      <c r="J8142" s="1">
        <v>0</v>
      </c>
      <c r="K8142" s="1">
        <v>117226</v>
      </c>
      <c r="L8142" s="1">
        <v>117226</v>
      </c>
      <c r="M8142" s="1">
        <v>-13000</v>
      </c>
      <c r="N8142" s="1">
        <v>132714</v>
      </c>
      <c r="O8142" s="1">
        <v>168000</v>
      </c>
      <c r="P8142" s="1"/>
      <c r="Q8142" s="12"/>
      <c r="R8142" s="29">
        <f t="shared" si="385"/>
        <v>168000</v>
      </c>
      <c r="S8142" t="str">
        <f t="shared" si="386"/>
        <v>Sobre ingreso</v>
      </c>
      <c r="T8142" s="10">
        <f>IFERROR(VLOOKUP(A8142,[1]!Tabla1[[#All],[Material]:[venta nueva]],38,FALSE),0)</f>
        <v>0</v>
      </c>
    </row>
    <row r="8143" spans="1:20" hidden="1" x14ac:dyDescent="0.35">
      <c r="A8143">
        <f t="shared" si="387"/>
        <v>1021737</v>
      </c>
      <c r="B8143" s="6" t="s">
        <v>1447</v>
      </c>
      <c r="C8143" s="7" t="s">
        <v>553</v>
      </c>
      <c r="D8143" s="7" t="s">
        <v>1096</v>
      </c>
      <c r="E8143" s="7" t="s">
        <v>181</v>
      </c>
      <c r="F8143" s="7" t="s">
        <v>182</v>
      </c>
      <c r="G8143" s="7" t="s">
        <v>1069</v>
      </c>
      <c r="H8143" s="7" t="s">
        <v>1033</v>
      </c>
      <c r="I8143" s="6" t="s">
        <v>14</v>
      </c>
      <c r="J8143" s="1">
        <v>0</v>
      </c>
      <c r="K8143" s="1">
        <v>8243</v>
      </c>
      <c r="L8143" s="1">
        <v>8243</v>
      </c>
      <c r="M8143" s="1">
        <v>-36070</v>
      </c>
      <c r="N8143" s="1">
        <v>14680</v>
      </c>
      <c r="O8143" s="1">
        <v>0</v>
      </c>
      <c r="P8143" s="1"/>
      <c r="Q8143" s="12"/>
      <c r="R8143" s="29">
        <f t="shared" si="385"/>
        <v>0</v>
      </c>
      <c r="S8143" t="str">
        <f t="shared" si="386"/>
        <v>OK</v>
      </c>
      <c r="T8143" s="10">
        <f>IFERROR(VLOOKUP(A8143,[1]!Tabla1[[#All],[Material]:[venta nueva]],38,FALSE),0)</f>
        <v>0</v>
      </c>
    </row>
    <row r="8144" spans="1:20" hidden="1" x14ac:dyDescent="0.35">
      <c r="A8144">
        <f t="shared" si="387"/>
        <v>1021738</v>
      </c>
      <c r="B8144" s="6" t="s">
        <v>1447</v>
      </c>
      <c r="C8144" s="7" t="s">
        <v>553</v>
      </c>
      <c r="D8144" s="7" t="s">
        <v>1096</v>
      </c>
      <c r="E8144" s="7" t="s">
        <v>183</v>
      </c>
      <c r="F8144" s="7" t="s">
        <v>184</v>
      </c>
      <c r="G8144" s="7" t="s">
        <v>1069</v>
      </c>
      <c r="H8144" s="7" t="s">
        <v>1033</v>
      </c>
      <c r="I8144" s="6" t="s">
        <v>14</v>
      </c>
      <c r="J8144" s="1">
        <v>0</v>
      </c>
      <c r="K8144" s="1">
        <v>50240</v>
      </c>
      <c r="L8144" s="1">
        <v>50240</v>
      </c>
      <c r="M8144" s="1">
        <v>-1084</v>
      </c>
      <c r="N8144" s="1">
        <v>115549</v>
      </c>
      <c r="O8144" s="1">
        <v>120000</v>
      </c>
      <c r="P8144" s="1"/>
      <c r="Q8144" s="12"/>
      <c r="R8144" s="29">
        <f t="shared" si="385"/>
        <v>120000</v>
      </c>
      <c r="S8144" t="str">
        <f t="shared" si="386"/>
        <v>Sobre ingreso</v>
      </c>
      <c r="T8144" s="10">
        <f>IFERROR(VLOOKUP(A8144,[1]!Tabla1[[#All],[Material]:[venta nueva]],38,FALSE),0)</f>
        <v>0</v>
      </c>
    </row>
    <row r="8145" spans="1:20" hidden="1" x14ac:dyDescent="0.35">
      <c r="A8145">
        <f t="shared" si="387"/>
        <v>1021739</v>
      </c>
      <c r="B8145" s="6" t="s">
        <v>1447</v>
      </c>
      <c r="C8145" s="7" t="s">
        <v>553</v>
      </c>
      <c r="D8145" s="7" t="s">
        <v>1096</v>
      </c>
      <c r="E8145" s="7" t="s">
        <v>185</v>
      </c>
      <c r="F8145" s="7" t="s">
        <v>186</v>
      </c>
      <c r="G8145" s="7" t="s">
        <v>1087</v>
      </c>
      <c r="H8145" s="7" t="s">
        <v>1034</v>
      </c>
      <c r="I8145" s="6" t="s">
        <v>14</v>
      </c>
      <c r="J8145" s="1"/>
      <c r="K8145" s="1"/>
      <c r="L8145" s="1"/>
      <c r="M8145" s="1">
        <v>-9873</v>
      </c>
      <c r="N8145" s="1">
        <v>5000</v>
      </c>
      <c r="O8145" s="1">
        <v>0</v>
      </c>
      <c r="P8145" s="1"/>
      <c r="Q8145" s="12"/>
      <c r="R8145" s="29">
        <f t="shared" si="385"/>
        <v>0</v>
      </c>
      <c r="S8145" t="str">
        <f t="shared" si="386"/>
        <v>OK</v>
      </c>
      <c r="T8145" s="10">
        <f>IFERROR(VLOOKUP(A8145,[1]!Tabla1[[#All],[Material]:[venta nueva]],38,FALSE),0)</f>
        <v>0</v>
      </c>
    </row>
    <row r="8146" spans="1:20" hidden="1" x14ac:dyDescent="0.35">
      <c r="A8146">
        <f t="shared" si="387"/>
        <v>1021740</v>
      </c>
      <c r="B8146" s="6" t="s">
        <v>1447</v>
      </c>
      <c r="C8146" s="7" t="s">
        <v>553</v>
      </c>
      <c r="D8146" s="7" t="s">
        <v>1096</v>
      </c>
      <c r="E8146" s="7" t="s">
        <v>1107</v>
      </c>
      <c r="F8146" s="7" t="s">
        <v>187</v>
      </c>
      <c r="G8146" s="7" t="s">
        <v>1069</v>
      </c>
      <c r="H8146" s="7" t="s">
        <v>1026</v>
      </c>
      <c r="I8146" s="6" t="s">
        <v>14</v>
      </c>
      <c r="J8146" s="1"/>
      <c r="K8146" s="1"/>
      <c r="L8146" s="1"/>
      <c r="M8146" s="1">
        <v>5028</v>
      </c>
      <c r="N8146" s="1">
        <v>77000</v>
      </c>
      <c r="O8146" s="1">
        <v>96000</v>
      </c>
      <c r="P8146" s="1"/>
      <c r="Q8146" s="12"/>
      <c r="R8146" s="29">
        <f t="shared" si="385"/>
        <v>96000</v>
      </c>
      <c r="S8146" t="str">
        <f t="shared" si="386"/>
        <v>Sobre ingreso</v>
      </c>
      <c r="T8146" s="10">
        <f>IFERROR(VLOOKUP(A8146,[1]!Tabla1[[#All],[Material]:[venta nueva]],38,FALSE),0)</f>
        <v>0</v>
      </c>
    </row>
    <row r="8147" spans="1:20" hidden="1" x14ac:dyDescent="0.35">
      <c r="A8147">
        <f t="shared" si="387"/>
        <v>1021765</v>
      </c>
      <c r="B8147" s="6" t="s">
        <v>1447</v>
      </c>
      <c r="C8147" s="7" t="s">
        <v>553</v>
      </c>
      <c r="D8147" s="7" t="s">
        <v>1096</v>
      </c>
      <c r="E8147" s="7" t="s">
        <v>188</v>
      </c>
      <c r="F8147" s="7" t="s">
        <v>92</v>
      </c>
      <c r="G8147" s="7" t="s">
        <v>1076</v>
      </c>
      <c r="H8147" s="7" t="s">
        <v>1020</v>
      </c>
      <c r="I8147" s="6" t="s">
        <v>14</v>
      </c>
      <c r="J8147" s="1"/>
      <c r="K8147" s="1"/>
      <c r="L8147" s="1"/>
      <c r="M8147" s="1">
        <v>54500</v>
      </c>
      <c r="N8147" s="1">
        <v>54500</v>
      </c>
      <c r="O8147" s="1">
        <v>0</v>
      </c>
      <c r="P8147" s="1"/>
      <c r="Q8147" s="12"/>
      <c r="R8147" s="29">
        <f t="shared" si="385"/>
        <v>0</v>
      </c>
      <c r="S8147" t="str">
        <f t="shared" si="386"/>
        <v>OK</v>
      </c>
      <c r="T8147" s="10">
        <f>IFERROR(VLOOKUP(A8147,[1]!Tabla1[[#All],[Material]:[venta nueva]],38,FALSE),0)</f>
        <v>0</v>
      </c>
    </row>
    <row r="8148" spans="1:20" hidden="1" x14ac:dyDescent="0.35">
      <c r="A8148">
        <f t="shared" si="387"/>
        <v>1021766</v>
      </c>
      <c r="B8148" s="6" t="s">
        <v>1447</v>
      </c>
      <c r="C8148" s="7" t="s">
        <v>553</v>
      </c>
      <c r="D8148" s="7" t="s">
        <v>1096</v>
      </c>
      <c r="E8148" s="7" t="s">
        <v>189</v>
      </c>
      <c r="F8148" s="7" t="s">
        <v>190</v>
      </c>
      <c r="G8148" s="7" t="s">
        <v>1084</v>
      </c>
      <c r="H8148" s="7" t="s">
        <v>1028</v>
      </c>
      <c r="I8148" s="6" t="s">
        <v>14</v>
      </c>
      <c r="J8148" s="1">
        <v>0</v>
      </c>
      <c r="K8148" s="1">
        <v>254604</v>
      </c>
      <c r="L8148" s="1">
        <v>254604</v>
      </c>
      <c r="M8148" s="1">
        <v>2281</v>
      </c>
      <c r="N8148" s="1">
        <v>233397</v>
      </c>
      <c r="O8148" s="1">
        <v>240000</v>
      </c>
      <c r="P8148" s="1">
        <v>240000</v>
      </c>
      <c r="Q8148" s="12"/>
      <c r="R8148" s="29">
        <f t="shared" si="385"/>
        <v>0</v>
      </c>
      <c r="S8148" t="str">
        <f t="shared" si="386"/>
        <v>OK</v>
      </c>
      <c r="T8148" s="10">
        <f>IFERROR(VLOOKUP(A8148,[1]!Tabla1[[#All],[Material]:[venta nueva]],38,FALSE),0)</f>
        <v>0</v>
      </c>
    </row>
    <row r="8149" spans="1:20" hidden="1" x14ac:dyDescent="0.35">
      <c r="A8149">
        <f t="shared" si="387"/>
        <v>1021767</v>
      </c>
      <c r="B8149" s="6" t="s">
        <v>1447</v>
      </c>
      <c r="C8149" s="7" t="s">
        <v>553</v>
      </c>
      <c r="D8149" s="7" t="s">
        <v>1096</v>
      </c>
      <c r="E8149" s="7" t="s">
        <v>191</v>
      </c>
      <c r="F8149" s="7" t="s">
        <v>192</v>
      </c>
      <c r="G8149" s="7" t="s">
        <v>1084</v>
      </c>
      <c r="H8149" s="7" t="s">
        <v>1017</v>
      </c>
      <c r="I8149" s="6" t="s">
        <v>14</v>
      </c>
      <c r="J8149" s="1">
        <v>0</v>
      </c>
      <c r="K8149" s="1">
        <v>389973</v>
      </c>
      <c r="L8149" s="1">
        <v>389973</v>
      </c>
      <c r="M8149" s="1">
        <v>-187987</v>
      </c>
      <c r="N8149" s="1">
        <v>302000</v>
      </c>
      <c r="O8149" s="1">
        <v>480000</v>
      </c>
      <c r="P8149" s="1">
        <v>288000</v>
      </c>
      <c r="Q8149" s="12"/>
      <c r="R8149" s="29">
        <f t="shared" si="385"/>
        <v>192000</v>
      </c>
      <c r="S8149" t="str">
        <f t="shared" si="386"/>
        <v>Sobre ingreso</v>
      </c>
      <c r="T8149" s="10">
        <f>IFERROR(VLOOKUP(A8149,[1]!Tabla1[[#All],[Material]:[venta nueva]],38,FALSE),0)</f>
        <v>0</v>
      </c>
    </row>
    <row r="8150" spans="1:20" hidden="1" x14ac:dyDescent="0.35">
      <c r="A8150">
        <f t="shared" si="387"/>
        <v>1021774</v>
      </c>
      <c r="B8150" s="6" t="s">
        <v>1447</v>
      </c>
      <c r="C8150" s="7" t="s">
        <v>553</v>
      </c>
      <c r="D8150" s="7" t="s">
        <v>1096</v>
      </c>
      <c r="E8150" s="7" t="s">
        <v>193</v>
      </c>
      <c r="F8150" s="7" t="s">
        <v>194</v>
      </c>
      <c r="G8150" s="7" t="s">
        <v>1084</v>
      </c>
      <c r="H8150" s="7" t="s">
        <v>1028</v>
      </c>
      <c r="I8150" s="6" t="s">
        <v>14</v>
      </c>
      <c r="J8150" s="1">
        <v>0</v>
      </c>
      <c r="K8150" s="1">
        <v>50942</v>
      </c>
      <c r="L8150" s="1">
        <v>50942</v>
      </c>
      <c r="M8150" s="1">
        <v>5905</v>
      </c>
      <c r="N8150" s="1">
        <v>79935</v>
      </c>
      <c r="O8150" s="1">
        <v>72000</v>
      </c>
      <c r="P8150" s="1">
        <v>48000</v>
      </c>
      <c r="Q8150" s="12"/>
      <c r="R8150" s="29">
        <f t="shared" si="385"/>
        <v>24000</v>
      </c>
      <c r="S8150" t="str">
        <f t="shared" si="386"/>
        <v>Sobre ingreso</v>
      </c>
      <c r="T8150" s="10">
        <f>IFERROR(VLOOKUP(A8150,[1]!Tabla1[[#All],[Material]:[venta nueva]],38,FALSE),0)</f>
        <v>0</v>
      </c>
    </row>
    <row r="8151" spans="1:20" hidden="1" x14ac:dyDescent="0.35">
      <c r="A8151">
        <f t="shared" si="387"/>
        <v>1021819</v>
      </c>
      <c r="B8151" s="6" t="s">
        <v>1447</v>
      </c>
      <c r="C8151" s="7" t="s">
        <v>553</v>
      </c>
      <c r="D8151" s="7" t="s">
        <v>1096</v>
      </c>
      <c r="E8151" s="7" t="s">
        <v>509</v>
      </c>
      <c r="F8151" s="7" t="s">
        <v>510</v>
      </c>
      <c r="G8151" s="7" t="s">
        <v>1075</v>
      </c>
      <c r="H8151" s="7" t="s">
        <v>1002</v>
      </c>
      <c r="I8151" s="6" t="s">
        <v>9</v>
      </c>
      <c r="J8151" s="1"/>
      <c r="K8151" s="1"/>
      <c r="L8151" s="1"/>
      <c r="M8151" s="1">
        <v>924</v>
      </c>
      <c r="N8151" s="1">
        <v>0</v>
      </c>
      <c r="O8151" s="1">
        <v>0</v>
      </c>
      <c r="P8151" s="1"/>
      <c r="Q8151" s="12"/>
      <c r="R8151" s="29">
        <f t="shared" si="385"/>
        <v>0</v>
      </c>
      <c r="S8151" t="str">
        <f t="shared" si="386"/>
        <v>OK</v>
      </c>
      <c r="T8151" s="10">
        <f>IFERROR(VLOOKUP(A8151,[1]!Tabla1[[#All],[Material]:[venta nueva]],38,FALSE),0)</f>
        <v>0</v>
      </c>
    </row>
    <row r="8152" spans="1:20" hidden="1" x14ac:dyDescent="0.35">
      <c r="A8152">
        <f t="shared" si="387"/>
        <v>1021820</v>
      </c>
      <c r="B8152" s="6" t="s">
        <v>1447</v>
      </c>
      <c r="C8152" s="7" t="s">
        <v>553</v>
      </c>
      <c r="D8152" s="7" t="s">
        <v>1096</v>
      </c>
      <c r="E8152" s="7" t="s">
        <v>475</v>
      </c>
      <c r="F8152" s="7" t="s">
        <v>476</v>
      </c>
      <c r="G8152" s="7" t="s">
        <v>1075</v>
      </c>
      <c r="H8152" s="7" t="s">
        <v>1011</v>
      </c>
      <c r="I8152" s="6" t="s">
        <v>9</v>
      </c>
      <c r="J8152" s="1"/>
      <c r="K8152" s="1"/>
      <c r="L8152" s="1"/>
      <c r="M8152" s="1">
        <v>21</v>
      </c>
      <c r="N8152" s="1">
        <v>0</v>
      </c>
      <c r="O8152" s="1">
        <v>0</v>
      </c>
      <c r="P8152" s="1"/>
      <c r="Q8152" s="12"/>
      <c r="R8152" s="29">
        <f t="shared" si="385"/>
        <v>0</v>
      </c>
      <c r="S8152" t="str">
        <f t="shared" si="386"/>
        <v>OK</v>
      </c>
      <c r="T8152" s="10">
        <f>IFERROR(VLOOKUP(A8152,[1]!Tabla1[[#All],[Material]:[venta nueva]],38,FALSE),0)</f>
        <v>0</v>
      </c>
    </row>
    <row r="8153" spans="1:20" hidden="1" x14ac:dyDescent="0.35">
      <c r="A8153">
        <f t="shared" si="387"/>
        <v>1021874</v>
      </c>
      <c r="B8153" s="6" t="s">
        <v>1447</v>
      </c>
      <c r="C8153" s="7" t="s">
        <v>553</v>
      </c>
      <c r="D8153" s="7" t="s">
        <v>1096</v>
      </c>
      <c r="E8153" s="7" t="s">
        <v>477</v>
      </c>
      <c r="F8153" s="7" t="s">
        <v>243</v>
      </c>
      <c r="G8153" s="7" t="s">
        <v>1078</v>
      </c>
      <c r="H8153" s="7" t="s">
        <v>1009</v>
      </c>
      <c r="I8153" s="6" t="s">
        <v>10</v>
      </c>
      <c r="J8153" s="1">
        <v>0</v>
      </c>
      <c r="K8153" s="1">
        <v>144000</v>
      </c>
      <c r="L8153" s="1">
        <v>144000</v>
      </c>
      <c r="M8153" s="1">
        <v>0</v>
      </c>
      <c r="N8153" s="1">
        <v>496797</v>
      </c>
      <c r="O8153" s="1">
        <v>480000</v>
      </c>
      <c r="P8153" s="1"/>
      <c r="Q8153" s="12"/>
      <c r="R8153" s="29">
        <f t="shared" si="385"/>
        <v>480000</v>
      </c>
      <c r="S8153" t="str">
        <f t="shared" si="386"/>
        <v>Sobre ingreso</v>
      </c>
      <c r="T8153" s="10">
        <f>IFERROR(VLOOKUP(A8153,[1]!Tabla1[[#All],[Material]:[venta nueva]],38,FALSE),0)</f>
        <v>0</v>
      </c>
    </row>
    <row r="8154" spans="1:20" hidden="1" x14ac:dyDescent="0.35">
      <c r="A8154">
        <f t="shared" si="387"/>
        <v>1021905</v>
      </c>
      <c r="B8154" s="6" t="s">
        <v>1447</v>
      </c>
      <c r="C8154" s="7" t="s">
        <v>553</v>
      </c>
      <c r="D8154" s="7" t="s">
        <v>1096</v>
      </c>
      <c r="E8154" s="7" t="s">
        <v>199</v>
      </c>
      <c r="F8154" s="7" t="s">
        <v>200</v>
      </c>
      <c r="G8154" s="7" t="s">
        <v>1081</v>
      </c>
      <c r="H8154" s="7" t="s">
        <v>1010</v>
      </c>
      <c r="I8154" s="6" t="s">
        <v>14</v>
      </c>
      <c r="J8154" s="1">
        <v>0</v>
      </c>
      <c r="K8154" s="1">
        <v>366555</v>
      </c>
      <c r="L8154" s="1">
        <v>366555</v>
      </c>
      <c r="M8154" s="1">
        <v>0</v>
      </c>
      <c r="N8154" s="1">
        <v>192000</v>
      </c>
      <c r="O8154" s="1">
        <v>0</v>
      </c>
      <c r="P8154" s="1"/>
      <c r="Q8154" s="12"/>
      <c r="R8154" s="29">
        <f t="shared" si="385"/>
        <v>0</v>
      </c>
      <c r="S8154" t="str">
        <f t="shared" si="386"/>
        <v>OK</v>
      </c>
      <c r="T8154" s="10">
        <f>IFERROR(VLOOKUP(A8154,[1]!Tabla1[[#All],[Material]:[venta nueva]],38,FALSE),0)</f>
        <v>0</v>
      </c>
    </row>
    <row r="8155" spans="1:20" hidden="1" x14ac:dyDescent="0.35">
      <c r="A8155">
        <f t="shared" si="387"/>
        <v>1021921</v>
      </c>
      <c r="B8155" s="6" t="s">
        <v>1447</v>
      </c>
      <c r="C8155" s="7" t="s">
        <v>553</v>
      </c>
      <c r="D8155" s="7" t="s">
        <v>1096</v>
      </c>
      <c r="E8155" s="7" t="s">
        <v>595</v>
      </c>
      <c r="F8155" s="7" t="s">
        <v>596</v>
      </c>
      <c r="G8155" s="7" t="s">
        <v>1075</v>
      </c>
      <c r="H8155" s="7" t="s">
        <v>1002</v>
      </c>
      <c r="I8155" s="6" t="s">
        <v>15</v>
      </c>
      <c r="J8155" s="1">
        <v>0</v>
      </c>
      <c r="K8155" s="1">
        <v>2000</v>
      </c>
      <c r="L8155" s="1">
        <v>2000</v>
      </c>
      <c r="M8155" s="1">
        <v>1438</v>
      </c>
      <c r="N8155" s="1">
        <v>0</v>
      </c>
      <c r="O8155" s="1">
        <v>2000</v>
      </c>
      <c r="P8155" s="1"/>
      <c r="Q8155" s="12"/>
      <c r="R8155" s="29">
        <f t="shared" si="385"/>
        <v>2000</v>
      </c>
      <c r="S8155" t="str">
        <f t="shared" si="386"/>
        <v>Sobre ingreso</v>
      </c>
      <c r="T8155" s="10">
        <f>IFERROR(VLOOKUP(A8155,[1]!Tabla1[[#All],[Material]:[venta nueva]],38,FALSE),0)</f>
        <v>0</v>
      </c>
    </row>
    <row r="8156" spans="1:20" hidden="1" x14ac:dyDescent="0.35">
      <c r="A8156">
        <f t="shared" si="387"/>
        <v>1021922</v>
      </c>
      <c r="B8156" s="6" t="s">
        <v>1447</v>
      </c>
      <c r="C8156" s="7" t="s">
        <v>553</v>
      </c>
      <c r="D8156" s="7" t="s">
        <v>1096</v>
      </c>
      <c r="E8156" s="7" t="s">
        <v>201</v>
      </c>
      <c r="F8156" s="7" t="s">
        <v>78</v>
      </c>
      <c r="G8156" s="7" t="s">
        <v>985</v>
      </c>
      <c r="H8156" s="7" t="s">
        <v>1012</v>
      </c>
      <c r="I8156" s="6" t="s">
        <v>15</v>
      </c>
      <c r="J8156" s="1"/>
      <c r="K8156" s="1"/>
      <c r="L8156" s="1"/>
      <c r="M8156" s="1">
        <v>-1638</v>
      </c>
      <c r="N8156" s="1">
        <v>0</v>
      </c>
      <c r="O8156" s="1">
        <v>0</v>
      </c>
      <c r="P8156" s="1"/>
      <c r="Q8156" s="12"/>
      <c r="R8156" s="29">
        <f t="shared" si="385"/>
        <v>0</v>
      </c>
      <c r="S8156" t="str">
        <f t="shared" si="386"/>
        <v>OK</v>
      </c>
      <c r="T8156" s="10">
        <f>IFERROR(VLOOKUP(A8156,[1]!Tabla1[[#All],[Material]:[venta nueva]],38,FALSE),0)</f>
        <v>0</v>
      </c>
    </row>
    <row r="8157" spans="1:20" hidden="1" x14ac:dyDescent="0.35">
      <c r="A8157">
        <f t="shared" si="387"/>
        <v>1021924</v>
      </c>
      <c r="B8157" s="6" t="s">
        <v>1447</v>
      </c>
      <c r="C8157" s="7" t="s">
        <v>553</v>
      </c>
      <c r="D8157" s="7" t="s">
        <v>1096</v>
      </c>
      <c r="E8157" s="7" t="s">
        <v>202</v>
      </c>
      <c r="F8157" s="7" t="s">
        <v>203</v>
      </c>
      <c r="G8157" s="7" t="s">
        <v>1075</v>
      </c>
      <c r="H8157" s="7" t="s">
        <v>1003</v>
      </c>
      <c r="I8157" s="6" t="s">
        <v>15</v>
      </c>
      <c r="J8157" s="1">
        <v>0</v>
      </c>
      <c r="K8157" s="1">
        <v>30000</v>
      </c>
      <c r="L8157" s="1">
        <v>30000</v>
      </c>
      <c r="M8157" s="1">
        <v>12083</v>
      </c>
      <c r="N8157" s="1">
        <v>0</v>
      </c>
      <c r="O8157" s="1">
        <v>30000</v>
      </c>
      <c r="P8157" s="1"/>
      <c r="Q8157" s="12"/>
      <c r="R8157" s="29">
        <f t="shared" si="385"/>
        <v>30000</v>
      </c>
      <c r="S8157" t="str">
        <f t="shared" si="386"/>
        <v>Sobre ingreso</v>
      </c>
      <c r="T8157" s="10">
        <f>IFERROR(VLOOKUP(A8157,[1]!Tabla1[[#All],[Material]:[venta nueva]],38,FALSE),0)</f>
        <v>0</v>
      </c>
    </row>
    <row r="8158" spans="1:20" hidden="1" x14ac:dyDescent="0.35">
      <c r="A8158">
        <f t="shared" si="387"/>
        <v>1021925</v>
      </c>
      <c r="B8158" s="6" t="s">
        <v>1447</v>
      </c>
      <c r="C8158" s="7" t="s">
        <v>553</v>
      </c>
      <c r="D8158" s="7" t="s">
        <v>1096</v>
      </c>
      <c r="E8158" s="7" t="s">
        <v>204</v>
      </c>
      <c r="F8158" s="7" t="s">
        <v>205</v>
      </c>
      <c r="G8158" s="7" t="s">
        <v>1075</v>
      </c>
      <c r="H8158" s="7" t="s">
        <v>1003</v>
      </c>
      <c r="I8158" s="6" t="s">
        <v>15</v>
      </c>
      <c r="J8158" s="1">
        <v>0</v>
      </c>
      <c r="K8158" s="1">
        <v>18405</v>
      </c>
      <c r="L8158" s="1">
        <v>18405</v>
      </c>
      <c r="M8158" s="1">
        <v>3257</v>
      </c>
      <c r="N8158" s="1">
        <v>34400</v>
      </c>
      <c r="O8158" s="1">
        <v>24000</v>
      </c>
      <c r="P8158" s="1"/>
      <c r="Q8158" s="12"/>
      <c r="R8158" s="29">
        <f t="shared" si="385"/>
        <v>24000</v>
      </c>
      <c r="S8158" t="str">
        <f t="shared" si="386"/>
        <v>Sobre ingreso</v>
      </c>
      <c r="T8158" s="10">
        <f>IFERROR(VLOOKUP(A8158,[1]!Tabla1[[#All],[Material]:[venta nueva]],38,FALSE),0)</f>
        <v>0</v>
      </c>
    </row>
    <row r="8159" spans="1:20" hidden="1" x14ac:dyDescent="0.35">
      <c r="A8159">
        <f t="shared" si="387"/>
        <v>1021929</v>
      </c>
      <c r="B8159" s="6" t="s">
        <v>1447</v>
      </c>
      <c r="C8159" s="7" t="s">
        <v>553</v>
      </c>
      <c r="D8159" s="7" t="s">
        <v>1096</v>
      </c>
      <c r="E8159" s="7" t="s">
        <v>571</v>
      </c>
      <c r="F8159" s="7" t="s">
        <v>572</v>
      </c>
      <c r="G8159" s="7" t="s">
        <v>1082</v>
      </c>
      <c r="H8159" s="7" t="s">
        <v>1014</v>
      </c>
      <c r="I8159" s="6" t="s">
        <v>15</v>
      </c>
      <c r="J8159" s="1">
        <v>0</v>
      </c>
      <c r="K8159" s="1">
        <v>5000</v>
      </c>
      <c r="L8159" s="1">
        <v>5000</v>
      </c>
      <c r="M8159" s="1">
        <v>-85</v>
      </c>
      <c r="N8159" s="1">
        <v>1835</v>
      </c>
      <c r="O8159" s="1">
        <v>1000</v>
      </c>
      <c r="P8159" s="1"/>
      <c r="Q8159" s="12"/>
      <c r="R8159" s="29">
        <f t="shared" si="385"/>
        <v>1000</v>
      </c>
      <c r="S8159" t="str">
        <f t="shared" si="386"/>
        <v>Sobre ingreso</v>
      </c>
      <c r="T8159" s="10">
        <f>IFERROR(VLOOKUP(A8159,[1]!Tabla1[[#All],[Material]:[venta nueva]],38,FALSE),0)</f>
        <v>0</v>
      </c>
    </row>
    <row r="8160" spans="1:20" hidden="1" x14ac:dyDescent="0.35">
      <c r="A8160">
        <f t="shared" si="387"/>
        <v>1021931</v>
      </c>
      <c r="B8160" s="6" t="s">
        <v>1447</v>
      </c>
      <c r="C8160" s="7" t="s">
        <v>553</v>
      </c>
      <c r="D8160" s="7" t="s">
        <v>1096</v>
      </c>
      <c r="E8160" s="7" t="s">
        <v>206</v>
      </c>
      <c r="F8160" s="7" t="s">
        <v>207</v>
      </c>
      <c r="G8160" s="7" t="s">
        <v>1085</v>
      </c>
      <c r="H8160" s="7" t="s">
        <v>1036</v>
      </c>
      <c r="I8160" s="6" t="s">
        <v>15</v>
      </c>
      <c r="J8160" s="1">
        <v>0</v>
      </c>
      <c r="K8160" s="1">
        <v>3807</v>
      </c>
      <c r="L8160" s="1">
        <v>3807</v>
      </c>
      <c r="M8160" s="1">
        <v>-71</v>
      </c>
      <c r="N8160" s="1">
        <v>3083</v>
      </c>
      <c r="O8160" s="1">
        <v>6000</v>
      </c>
      <c r="P8160" s="1"/>
      <c r="Q8160" s="12"/>
      <c r="R8160" s="29">
        <f t="shared" si="385"/>
        <v>6000</v>
      </c>
      <c r="S8160" t="str">
        <f t="shared" si="386"/>
        <v>Sobre ingreso</v>
      </c>
      <c r="T8160" s="10">
        <f>IFERROR(VLOOKUP(A8160,[1]!Tabla1[[#All],[Material]:[venta nueva]],38,FALSE),0)</f>
        <v>0</v>
      </c>
    </row>
    <row r="8161" spans="1:20" hidden="1" x14ac:dyDescent="0.35">
      <c r="A8161">
        <f t="shared" si="387"/>
        <v>1021936</v>
      </c>
      <c r="B8161" s="6" t="s">
        <v>1447</v>
      </c>
      <c r="C8161" s="7" t="s">
        <v>553</v>
      </c>
      <c r="D8161" s="7" t="s">
        <v>1096</v>
      </c>
      <c r="E8161" s="7" t="s">
        <v>208</v>
      </c>
      <c r="F8161" s="7" t="s">
        <v>209</v>
      </c>
      <c r="G8161" s="7" t="s">
        <v>1077</v>
      </c>
      <c r="H8161" s="7" t="s">
        <v>1005</v>
      </c>
      <c r="I8161" s="6" t="s">
        <v>15</v>
      </c>
      <c r="J8161" s="1">
        <v>0</v>
      </c>
      <c r="K8161" s="1">
        <v>481074</v>
      </c>
      <c r="L8161" s="1">
        <v>481074</v>
      </c>
      <c r="M8161" s="1">
        <v>-13123</v>
      </c>
      <c r="N8161" s="1">
        <v>441520</v>
      </c>
      <c r="O8161" s="1">
        <v>432000</v>
      </c>
      <c r="P8161" s="1"/>
      <c r="Q8161" s="12"/>
      <c r="R8161" s="29">
        <f t="shared" si="385"/>
        <v>432000</v>
      </c>
      <c r="S8161" t="str">
        <f t="shared" si="386"/>
        <v>Sobre ingreso</v>
      </c>
      <c r="T8161" s="10">
        <f>IFERROR(VLOOKUP(A8161,[1]!Tabla1[[#All],[Material]:[venta nueva]],38,FALSE),0)</f>
        <v>0</v>
      </c>
    </row>
    <row r="8162" spans="1:20" hidden="1" x14ac:dyDescent="0.35">
      <c r="A8162">
        <f t="shared" si="387"/>
        <v>1021944</v>
      </c>
      <c r="B8162" s="6" t="s">
        <v>1447</v>
      </c>
      <c r="C8162" s="7" t="s">
        <v>553</v>
      </c>
      <c r="D8162" s="7" t="s">
        <v>1096</v>
      </c>
      <c r="E8162" s="7" t="s">
        <v>558</v>
      </c>
      <c r="F8162" s="7" t="s">
        <v>559</v>
      </c>
      <c r="G8162" s="7" t="s">
        <v>1081</v>
      </c>
      <c r="H8162" s="7" t="s">
        <v>1037</v>
      </c>
      <c r="I8162" s="6" t="s">
        <v>15</v>
      </c>
      <c r="J8162" s="1"/>
      <c r="K8162" s="1"/>
      <c r="L8162" s="1"/>
      <c r="M8162" s="1">
        <v>35</v>
      </c>
      <c r="N8162" s="1">
        <v>6392</v>
      </c>
      <c r="O8162" s="1">
        <v>3000</v>
      </c>
      <c r="P8162" s="1"/>
      <c r="Q8162" s="12"/>
      <c r="R8162" s="29">
        <f t="shared" si="385"/>
        <v>3000</v>
      </c>
      <c r="S8162" t="str">
        <f t="shared" si="386"/>
        <v>Sobre ingreso</v>
      </c>
      <c r="T8162" s="10">
        <f>IFERROR(VLOOKUP(A8162,[1]!Tabla1[[#All],[Material]:[venta nueva]],38,FALSE),0)</f>
        <v>0</v>
      </c>
    </row>
    <row r="8163" spans="1:20" hidden="1" x14ac:dyDescent="0.35">
      <c r="A8163">
        <f t="shared" si="387"/>
        <v>1021945</v>
      </c>
      <c r="B8163" s="6" t="s">
        <v>1447</v>
      </c>
      <c r="C8163" s="7" t="s">
        <v>553</v>
      </c>
      <c r="D8163" s="7" t="s">
        <v>1096</v>
      </c>
      <c r="E8163" s="7" t="s">
        <v>560</v>
      </c>
      <c r="F8163" s="7" t="s">
        <v>561</v>
      </c>
      <c r="G8163" s="7" t="s">
        <v>1087</v>
      </c>
      <c r="H8163" s="7" t="s">
        <v>1038</v>
      </c>
      <c r="I8163" s="6" t="s">
        <v>15</v>
      </c>
      <c r="J8163" s="1"/>
      <c r="K8163" s="1"/>
      <c r="L8163" s="1"/>
      <c r="M8163" s="1">
        <v>-1120</v>
      </c>
      <c r="N8163" s="1">
        <v>0</v>
      </c>
      <c r="O8163" s="1">
        <v>0</v>
      </c>
      <c r="P8163" s="1"/>
      <c r="Q8163" s="12"/>
      <c r="R8163" s="29">
        <f t="shared" si="385"/>
        <v>0</v>
      </c>
      <c r="S8163" t="str">
        <f t="shared" si="386"/>
        <v>OK</v>
      </c>
      <c r="T8163" s="10">
        <f>IFERROR(VLOOKUP(A8163,[1]!Tabla1[[#All],[Material]:[venta nueva]],38,FALSE),0)</f>
        <v>0</v>
      </c>
    </row>
    <row r="8164" spans="1:20" hidden="1" x14ac:dyDescent="0.35">
      <c r="A8164">
        <f t="shared" si="387"/>
        <v>1021952</v>
      </c>
      <c r="B8164" s="6" t="s">
        <v>1447</v>
      </c>
      <c r="C8164" s="7" t="s">
        <v>553</v>
      </c>
      <c r="D8164" s="7" t="s">
        <v>1096</v>
      </c>
      <c r="E8164" s="7" t="s">
        <v>210</v>
      </c>
      <c r="F8164" s="7" t="s">
        <v>74</v>
      </c>
      <c r="G8164" s="7" t="s">
        <v>1074</v>
      </c>
      <c r="H8164" s="7" t="s">
        <v>1018</v>
      </c>
      <c r="I8164" s="6" t="s">
        <v>15</v>
      </c>
      <c r="J8164" s="1"/>
      <c r="K8164" s="1"/>
      <c r="L8164" s="1"/>
      <c r="M8164" s="1">
        <v>-2910</v>
      </c>
      <c r="N8164" s="1">
        <v>0</v>
      </c>
      <c r="O8164" s="1">
        <v>0</v>
      </c>
      <c r="P8164" s="1"/>
      <c r="Q8164" s="12"/>
      <c r="R8164" s="29">
        <f t="shared" si="385"/>
        <v>0</v>
      </c>
      <c r="S8164" t="str">
        <f t="shared" si="386"/>
        <v>OK</v>
      </c>
      <c r="T8164" s="10">
        <f>IFERROR(VLOOKUP(A8164,[1]!Tabla1[[#All],[Material]:[venta nueva]],38,FALSE),0)</f>
        <v>0</v>
      </c>
    </row>
    <row r="8165" spans="1:20" hidden="1" x14ac:dyDescent="0.35">
      <c r="A8165">
        <f t="shared" si="387"/>
        <v>1021971</v>
      </c>
      <c r="B8165" s="6" t="s">
        <v>1447</v>
      </c>
      <c r="C8165" s="7" t="s">
        <v>553</v>
      </c>
      <c r="D8165" s="7" t="s">
        <v>1096</v>
      </c>
      <c r="E8165" s="7" t="s">
        <v>211</v>
      </c>
      <c r="F8165" s="7" t="s">
        <v>212</v>
      </c>
      <c r="G8165" s="7" t="s">
        <v>1080</v>
      </c>
      <c r="H8165" s="7" t="s">
        <v>1029</v>
      </c>
      <c r="I8165" s="6" t="s">
        <v>14</v>
      </c>
      <c r="J8165" s="1"/>
      <c r="K8165" s="1"/>
      <c r="L8165" s="1"/>
      <c r="M8165" s="1">
        <v>0</v>
      </c>
      <c r="N8165" s="1">
        <v>2560</v>
      </c>
      <c r="O8165" s="1">
        <v>0</v>
      </c>
      <c r="P8165" s="1"/>
      <c r="Q8165" s="12"/>
      <c r="R8165" s="29">
        <f t="shared" si="385"/>
        <v>0</v>
      </c>
      <c r="S8165" t="str">
        <f t="shared" si="386"/>
        <v>OK</v>
      </c>
      <c r="T8165" s="10">
        <f>IFERROR(VLOOKUP(A8165,[1]!Tabla1[[#All],[Material]:[venta nueva]],38,FALSE),0)</f>
        <v>0</v>
      </c>
    </row>
    <row r="8166" spans="1:20" hidden="1" x14ac:dyDescent="0.35">
      <c r="A8166">
        <f t="shared" si="387"/>
        <v>1021987</v>
      </c>
      <c r="B8166" s="6" t="s">
        <v>1447</v>
      </c>
      <c r="C8166" s="7" t="s">
        <v>553</v>
      </c>
      <c r="D8166" s="7" t="s">
        <v>1096</v>
      </c>
      <c r="E8166" s="7" t="s">
        <v>217</v>
      </c>
      <c r="F8166" s="7" t="s">
        <v>218</v>
      </c>
      <c r="G8166" s="7" t="s">
        <v>1069</v>
      </c>
      <c r="H8166" s="7" t="s">
        <v>1016</v>
      </c>
      <c r="I8166" s="6" t="s">
        <v>15</v>
      </c>
      <c r="J8166" s="1">
        <v>0</v>
      </c>
      <c r="K8166" s="1">
        <v>19296</v>
      </c>
      <c r="L8166" s="1">
        <v>19296</v>
      </c>
      <c r="M8166" s="1">
        <v>0</v>
      </c>
      <c r="N8166" s="1">
        <v>7128</v>
      </c>
      <c r="O8166" s="1">
        <v>0</v>
      </c>
      <c r="P8166" s="1"/>
      <c r="Q8166" s="12"/>
      <c r="R8166" s="29">
        <f t="shared" si="385"/>
        <v>0</v>
      </c>
      <c r="S8166" t="str">
        <f t="shared" si="386"/>
        <v>OK</v>
      </c>
      <c r="T8166" s="10">
        <f>IFERROR(VLOOKUP(A8166,[1]!Tabla1[[#All],[Material]:[venta nueva]],38,FALSE),0)</f>
        <v>0</v>
      </c>
    </row>
    <row r="8167" spans="1:20" hidden="1" x14ac:dyDescent="0.35">
      <c r="A8167">
        <f t="shared" si="387"/>
        <v>1021992</v>
      </c>
      <c r="B8167" s="6" t="s">
        <v>1447</v>
      </c>
      <c r="C8167" s="7" t="s">
        <v>553</v>
      </c>
      <c r="D8167" s="7" t="s">
        <v>1096</v>
      </c>
      <c r="E8167" s="7" t="s">
        <v>219</v>
      </c>
      <c r="F8167" s="7" t="s">
        <v>28</v>
      </c>
      <c r="G8167" s="7" t="s">
        <v>1078</v>
      </c>
      <c r="H8167" s="7" t="s">
        <v>1006</v>
      </c>
      <c r="I8167" s="6" t="s">
        <v>14</v>
      </c>
      <c r="J8167" s="1"/>
      <c r="K8167" s="1"/>
      <c r="L8167" s="1"/>
      <c r="M8167" s="1">
        <v>6818</v>
      </c>
      <c r="N8167" s="1">
        <v>118665</v>
      </c>
      <c r="O8167" s="1">
        <v>96000</v>
      </c>
      <c r="P8167" s="1">
        <v>96000</v>
      </c>
      <c r="Q8167" s="12"/>
      <c r="R8167" s="29">
        <f t="shared" si="385"/>
        <v>0</v>
      </c>
      <c r="S8167" t="str">
        <f t="shared" si="386"/>
        <v>OK</v>
      </c>
      <c r="T8167" s="10">
        <f>IFERROR(VLOOKUP(A8167,[1]!Tabla1[[#All],[Material]:[venta nueva]],38,FALSE),0)</f>
        <v>0</v>
      </c>
    </row>
    <row r="8168" spans="1:20" hidden="1" x14ac:dyDescent="0.35">
      <c r="A8168">
        <f t="shared" si="387"/>
        <v>1022033</v>
      </c>
      <c r="B8168" s="6" t="s">
        <v>1447</v>
      </c>
      <c r="C8168" s="7" t="s">
        <v>553</v>
      </c>
      <c r="D8168" s="7" t="s">
        <v>1096</v>
      </c>
      <c r="E8168" s="7" t="s">
        <v>220</v>
      </c>
      <c r="F8168" s="7" t="s">
        <v>221</v>
      </c>
      <c r="G8168" s="7" t="s">
        <v>1087</v>
      </c>
      <c r="H8168" s="7" t="s">
        <v>1038</v>
      </c>
      <c r="I8168" s="6" t="s">
        <v>14</v>
      </c>
      <c r="J8168" s="1">
        <v>0</v>
      </c>
      <c r="K8168" s="1">
        <v>36919</v>
      </c>
      <c r="L8168" s="1">
        <v>36919</v>
      </c>
      <c r="M8168" s="1">
        <v>-19322</v>
      </c>
      <c r="N8168" s="1">
        <v>36919</v>
      </c>
      <c r="O8168" s="1">
        <v>48000</v>
      </c>
      <c r="P8168" s="1"/>
      <c r="Q8168" s="12"/>
      <c r="R8168" s="29">
        <f t="shared" si="385"/>
        <v>48000</v>
      </c>
      <c r="S8168" t="str">
        <f t="shared" si="386"/>
        <v>Sobre ingreso</v>
      </c>
      <c r="T8168" s="10">
        <f>IFERROR(VLOOKUP(A8168,[1]!Tabla1[[#All],[Material]:[venta nueva]],38,FALSE),0)</f>
        <v>0</v>
      </c>
    </row>
    <row r="8169" spans="1:20" hidden="1" x14ac:dyDescent="0.35">
      <c r="A8169">
        <f t="shared" si="387"/>
        <v>1022073</v>
      </c>
      <c r="B8169" s="6" t="s">
        <v>1447</v>
      </c>
      <c r="C8169" s="7" t="s">
        <v>553</v>
      </c>
      <c r="D8169" s="7" t="s">
        <v>1096</v>
      </c>
      <c r="E8169" s="7" t="s">
        <v>222</v>
      </c>
      <c r="F8169" s="7" t="s">
        <v>223</v>
      </c>
      <c r="G8169" s="7" t="s">
        <v>1078</v>
      </c>
      <c r="H8169" s="7" t="s">
        <v>1027</v>
      </c>
      <c r="I8169" s="6" t="s">
        <v>14</v>
      </c>
      <c r="J8169" s="1"/>
      <c r="K8169" s="1"/>
      <c r="L8169" s="1"/>
      <c r="M8169" s="1">
        <v>-61505</v>
      </c>
      <c r="N8169" s="1">
        <v>153347</v>
      </c>
      <c r="O8169" s="1">
        <v>0</v>
      </c>
      <c r="P8169" s="1"/>
      <c r="Q8169" s="12"/>
      <c r="R8169" s="29">
        <f t="shared" si="385"/>
        <v>0</v>
      </c>
      <c r="S8169" t="str">
        <f t="shared" si="386"/>
        <v>OK</v>
      </c>
      <c r="T8169" s="10">
        <f>IFERROR(VLOOKUP(A8169,[1]!Tabla1[[#All],[Material]:[venta nueva]],38,FALSE),0)</f>
        <v>0</v>
      </c>
    </row>
    <row r="8170" spans="1:20" hidden="1" x14ac:dyDescent="0.35">
      <c r="A8170">
        <f t="shared" si="387"/>
        <v>1022080</v>
      </c>
      <c r="B8170" s="6" t="s">
        <v>1447</v>
      </c>
      <c r="C8170" s="7" t="s">
        <v>553</v>
      </c>
      <c r="D8170" s="7" t="s">
        <v>1096</v>
      </c>
      <c r="E8170" s="7" t="s">
        <v>224</v>
      </c>
      <c r="F8170" s="7" t="s">
        <v>225</v>
      </c>
      <c r="G8170" s="7" t="s">
        <v>1069</v>
      </c>
      <c r="H8170" s="7" t="s">
        <v>1039</v>
      </c>
      <c r="I8170" s="6" t="s">
        <v>14</v>
      </c>
      <c r="J8170" s="1">
        <v>0</v>
      </c>
      <c r="K8170" s="1">
        <v>71906</v>
      </c>
      <c r="L8170" s="1">
        <v>71906</v>
      </c>
      <c r="M8170" s="1">
        <v>4436</v>
      </c>
      <c r="N8170" s="1">
        <v>81657</v>
      </c>
      <c r="O8170" s="1">
        <v>72000</v>
      </c>
      <c r="P8170" s="1"/>
      <c r="Q8170" s="12"/>
      <c r="R8170" s="29">
        <f t="shared" si="385"/>
        <v>72000</v>
      </c>
      <c r="S8170" t="str">
        <f t="shared" si="386"/>
        <v>Sobre ingreso</v>
      </c>
      <c r="T8170" s="10">
        <f>IFERROR(VLOOKUP(A8170,[1]!Tabla1[[#All],[Material]:[venta nueva]],38,FALSE),0)</f>
        <v>0</v>
      </c>
    </row>
    <row r="8171" spans="1:20" hidden="1" x14ac:dyDescent="0.35">
      <c r="A8171">
        <f t="shared" si="387"/>
        <v>1022082</v>
      </c>
      <c r="B8171" s="6" t="s">
        <v>1447</v>
      </c>
      <c r="C8171" s="7" t="s">
        <v>553</v>
      </c>
      <c r="D8171" s="7" t="s">
        <v>1096</v>
      </c>
      <c r="E8171" s="7" t="s">
        <v>1110</v>
      </c>
      <c r="F8171" s="7" t="s">
        <v>1111</v>
      </c>
      <c r="G8171" s="7" t="s">
        <v>1081</v>
      </c>
      <c r="H8171" s="7" t="s">
        <v>1010</v>
      </c>
      <c r="I8171" s="6" t="s">
        <v>14</v>
      </c>
      <c r="J8171" s="1"/>
      <c r="K8171" s="1"/>
      <c r="L8171" s="1"/>
      <c r="M8171" s="1">
        <v>0</v>
      </c>
      <c r="N8171" s="1">
        <v>15288</v>
      </c>
      <c r="O8171" s="1">
        <v>0</v>
      </c>
      <c r="P8171" s="1"/>
      <c r="Q8171" s="12"/>
      <c r="R8171" s="29">
        <f t="shared" si="385"/>
        <v>0</v>
      </c>
      <c r="S8171" t="str">
        <f t="shared" si="386"/>
        <v>OK</v>
      </c>
      <c r="T8171" s="10">
        <f>IFERROR(VLOOKUP(A8171,[1]!Tabla1[[#All],[Material]:[venta nueva]],38,FALSE),0)</f>
        <v>0</v>
      </c>
    </row>
    <row r="8172" spans="1:20" hidden="1" x14ac:dyDescent="0.35">
      <c r="A8172">
        <f t="shared" si="387"/>
        <v>1022096</v>
      </c>
      <c r="B8172" s="6" t="s">
        <v>1447</v>
      </c>
      <c r="C8172" s="7" t="s">
        <v>553</v>
      </c>
      <c r="D8172" s="7" t="s">
        <v>1096</v>
      </c>
      <c r="E8172" s="7" t="s">
        <v>226</v>
      </c>
      <c r="F8172" s="7" t="s">
        <v>227</v>
      </c>
      <c r="G8172" s="7" t="s">
        <v>1084</v>
      </c>
      <c r="H8172" s="7" t="s">
        <v>1028</v>
      </c>
      <c r="I8172" s="6" t="s">
        <v>14</v>
      </c>
      <c r="J8172" s="1">
        <v>0</v>
      </c>
      <c r="K8172" s="1">
        <v>53911</v>
      </c>
      <c r="L8172" s="1">
        <v>53911</v>
      </c>
      <c r="M8172" s="1">
        <v>683</v>
      </c>
      <c r="N8172" s="1">
        <v>197434</v>
      </c>
      <c r="O8172" s="1">
        <v>192000</v>
      </c>
      <c r="P8172" s="1">
        <v>96000</v>
      </c>
      <c r="Q8172" s="12"/>
      <c r="R8172" s="29">
        <f t="shared" si="385"/>
        <v>96000</v>
      </c>
      <c r="S8172" t="str">
        <f t="shared" si="386"/>
        <v>Sobre ingreso</v>
      </c>
      <c r="T8172" s="10">
        <f>IFERROR(VLOOKUP(A8172,[1]!Tabla1[[#All],[Material]:[venta nueva]],38,FALSE),0)</f>
        <v>0</v>
      </c>
    </row>
    <row r="8173" spans="1:20" hidden="1" x14ac:dyDescent="0.35">
      <c r="A8173">
        <f t="shared" si="387"/>
        <v>1022097</v>
      </c>
      <c r="B8173" s="6" t="s">
        <v>1447</v>
      </c>
      <c r="C8173" s="7" t="s">
        <v>553</v>
      </c>
      <c r="D8173" s="7" t="s">
        <v>1096</v>
      </c>
      <c r="E8173" s="7" t="s">
        <v>462</v>
      </c>
      <c r="F8173" s="7" t="s">
        <v>463</v>
      </c>
      <c r="G8173" s="7" t="s">
        <v>985</v>
      </c>
      <c r="H8173" s="7" t="s">
        <v>1012</v>
      </c>
      <c r="I8173" s="6" t="s">
        <v>9</v>
      </c>
      <c r="J8173" s="1"/>
      <c r="K8173" s="1"/>
      <c r="L8173" s="1"/>
      <c r="M8173" s="1">
        <v>-21228</v>
      </c>
      <c r="N8173" s="1">
        <v>0</v>
      </c>
      <c r="O8173" s="1">
        <v>0</v>
      </c>
      <c r="P8173" s="1"/>
      <c r="Q8173" s="12"/>
      <c r="R8173" s="29">
        <f t="shared" si="385"/>
        <v>0</v>
      </c>
      <c r="S8173" t="str">
        <f t="shared" si="386"/>
        <v>OK</v>
      </c>
      <c r="T8173" s="10">
        <f>IFERROR(VLOOKUP(A8173,[1]!Tabla1[[#All],[Material]:[venta nueva]],38,FALSE),0)</f>
        <v>0</v>
      </c>
    </row>
    <row r="8174" spans="1:20" hidden="1" x14ac:dyDescent="0.35">
      <c r="A8174">
        <f t="shared" si="387"/>
        <v>1022099</v>
      </c>
      <c r="B8174" s="6" t="s">
        <v>1447</v>
      </c>
      <c r="C8174" s="7" t="s">
        <v>553</v>
      </c>
      <c r="D8174" s="7" t="s">
        <v>1096</v>
      </c>
      <c r="E8174" s="7" t="s">
        <v>228</v>
      </c>
      <c r="F8174" s="7" t="s">
        <v>229</v>
      </c>
      <c r="G8174" s="7" t="s">
        <v>1084</v>
      </c>
      <c r="H8174" s="7" t="s">
        <v>1017</v>
      </c>
      <c r="I8174" s="6" t="s">
        <v>14</v>
      </c>
      <c r="J8174" s="1">
        <v>0</v>
      </c>
      <c r="K8174" s="1">
        <v>107378</v>
      </c>
      <c r="L8174" s="1">
        <v>107378</v>
      </c>
      <c r="M8174" s="1">
        <v>9000</v>
      </c>
      <c r="N8174" s="1">
        <v>162879</v>
      </c>
      <c r="O8174" s="1">
        <v>168000</v>
      </c>
      <c r="P8174" s="1">
        <v>96000</v>
      </c>
      <c r="Q8174" s="12"/>
      <c r="R8174" s="29">
        <f t="shared" si="385"/>
        <v>72000</v>
      </c>
      <c r="S8174" t="str">
        <f t="shared" si="386"/>
        <v>Sobre ingreso</v>
      </c>
      <c r="T8174" s="10">
        <f>IFERROR(VLOOKUP(A8174,[1]!Tabla1[[#All],[Material]:[venta nueva]],38,FALSE),0)</f>
        <v>0</v>
      </c>
    </row>
    <row r="8175" spans="1:20" hidden="1" x14ac:dyDescent="0.35">
      <c r="A8175">
        <f t="shared" si="387"/>
        <v>1022101</v>
      </c>
      <c r="B8175" s="6" t="s">
        <v>1447</v>
      </c>
      <c r="C8175" s="7" t="s">
        <v>553</v>
      </c>
      <c r="D8175" s="7" t="s">
        <v>1096</v>
      </c>
      <c r="E8175" s="7" t="s">
        <v>544</v>
      </c>
      <c r="F8175" s="7" t="s">
        <v>545</v>
      </c>
      <c r="G8175" s="7" t="s">
        <v>1075</v>
      </c>
      <c r="H8175" s="7" t="s">
        <v>1002</v>
      </c>
      <c r="I8175" s="6" t="s">
        <v>15</v>
      </c>
      <c r="J8175" s="1">
        <v>0</v>
      </c>
      <c r="K8175" s="1">
        <v>3000</v>
      </c>
      <c r="L8175" s="1">
        <v>3000</v>
      </c>
      <c r="M8175" s="1">
        <v>0</v>
      </c>
      <c r="N8175" s="1">
        <v>547</v>
      </c>
      <c r="O8175" s="1">
        <v>3000</v>
      </c>
      <c r="P8175" s="1"/>
      <c r="Q8175" s="12"/>
      <c r="R8175" s="29">
        <f t="shared" si="385"/>
        <v>3000</v>
      </c>
      <c r="S8175" t="str">
        <f t="shared" si="386"/>
        <v>Sobre ingreso</v>
      </c>
      <c r="T8175" s="10">
        <f>IFERROR(VLOOKUP(A8175,[1]!Tabla1[[#All],[Material]:[venta nueva]],38,FALSE),0)</f>
        <v>0</v>
      </c>
    </row>
    <row r="8176" spans="1:20" hidden="1" x14ac:dyDescent="0.35">
      <c r="A8176">
        <f t="shared" si="387"/>
        <v>1022115</v>
      </c>
      <c r="B8176" s="6" t="s">
        <v>1447</v>
      </c>
      <c r="C8176" s="7" t="s">
        <v>553</v>
      </c>
      <c r="D8176" s="7" t="s">
        <v>1096</v>
      </c>
      <c r="E8176" s="7" t="s">
        <v>464</v>
      </c>
      <c r="F8176" s="7" t="s">
        <v>465</v>
      </c>
      <c r="G8176" s="7" t="s">
        <v>1079</v>
      </c>
      <c r="H8176" s="7" t="s">
        <v>1040</v>
      </c>
      <c r="I8176" s="6" t="s">
        <v>10</v>
      </c>
      <c r="J8176" s="1">
        <v>0</v>
      </c>
      <c r="K8176" s="1">
        <v>72000</v>
      </c>
      <c r="L8176" s="1">
        <v>72000</v>
      </c>
      <c r="M8176" s="1">
        <v>0</v>
      </c>
      <c r="N8176" s="1">
        <v>24000</v>
      </c>
      <c r="O8176" s="1">
        <v>0</v>
      </c>
      <c r="P8176" s="1"/>
      <c r="Q8176" s="12"/>
      <c r="R8176" s="29">
        <f t="shared" si="385"/>
        <v>0</v>
      </c>
      <c r="S8176" t="str">
        <f t="shared" si="386"/>
        <v>OK</v>
      </c>
      <c r="T8176" s="10">
        <f>IFERROR(VLOOKUP(A8176,[1]!Tabla1[[#All],[Material]:[venta nueva]],38,FALSE),0)</f>
        <v>0</v>
      </c>
    </row>
    <row r="8177" spans="1:20" hidden="1" x14ac:dyDescent="0.35">
      <c r="A8177">
        <f t="shared" si="387"/>
        <v>1022125</v>
      </c>
      <c r="B8177" s="6" t="s">
        <v>1447</v>
      </c>
      <c r="C8177" s="7" t="s">
        <v>553</v>
      </c>
      <c r="D8177" s="7" t="s">
        <v>1096</v>
      </c>
      <c r="E8177" s="7" t="s">
        <v>232</v>
      </c>
      <c r="F8177" s="7" t="s">
        <v>233</v>
      </c>
      <c r="G8177" s="7" t="s">
        <v>1086</v>
      </c>
      <c r="H8177" s="7" t="s">
        <v>1025</v>
      </c>
      <c r="I8177" s="6" t="s">
        <v>14</v>
      </c>
      <c r="J8177" s="1">
        <v>0</v>
      </c>
      <c r="K8177" s="1">
        <v>147415</v>
      </c>
      <c r="L8177" s="1">
        <v>147415</v>
      </c>
      <c r="M8177" s="1">
        <v>12239</v>
      </c>
      <c r="N8177" s="1">
        <v>86997</v>
      </c>
      <c r="O8177" s="1">
        <v>0</v>
      </c>
      <c r="P8177" s="1"/>
      <c r="Q8177" s="12"/>
      <c r="R8177" s="29">
        <f t="shared" si="385"/>
        <v>0</v>
      </c>
      <c r="S8177" t="str">
        <f t="shared" si="386"/>
        <v>OK</v>
      </c>
      <c r="T8177" s="10">
        <f>IFERROR(VLOOKUP(A8177,[1]!Tabla1[[#All],[Material]:[venta nueva]],38,FALSE),0)</f>
        <v>0</v>
      </c>
    </row>
    <row r="8178" spans="1:20" hidden="1" x14ac:dyDescent="0.35">
      <c r="A8178">
        <f t="shared" si="387"/>
        <v>1022128</v>
      </c>
      <c r="B8178" s="6" t="s">
        <v>1447</v>
      </c>
      <c r="C8178" s="7" t="s">
        <v>553</v>
      </c>
      <c r="D8178" s="7" t="s">
        <v>1096</v>
      </c>
      <c r="E8178" s="7" t="s">
        <v>234</v>
      </c>
      <c r="F8178" s="7" t="s">
        <v>235</v>
      </c>
      <c r="G8178" s="7" t="s">
        <v>1076</v>
      </c>
      <c r="H8178" s="7" t="s">
        <v>1004</v>
      </c>
      <c r="I8178" s="6" t="s">
        <v>15</v>
      </c>
      <c r="J8178" s="1">
        <v>0</v>
      </c>
      <c r="K8178" s="1">
        <v>14649</v>
      </c>
      <c r="L8178" s="1">
        <v>14649</v>
      </c>
      <c r="M8178" s="1">
        <v>0</v>
      </c>
      <c r="N8178" s="1">
        <v>20997</v>
      </c>
      <c r="O8178" s="1">
        <v>30000</v>
      </c>
      <c r="P8178" s="1"/>
      <c r="Q8178" s="12"/>
      <c r="R8178" s="29">
        <f t="shared" si="385"/>
        <v>30000</v>
      </c>
      <c r="S8178" t="str">
        <f t="shared" si="386"/>
        <v>Sobre ingreso</v>
      </c>
      <c r="T8178" s="10">
        <f>IFERROR(VLOOKUP(A8178,[1]!Tabla1[[#All],[Material]:[venta nueva]],38,FALSE),0)</f>
        <v>0</v>
      </c>
    </row>
    <row r="8179" spans="1:20" hidden="1" x14ac:dyDescent="0.35">
      <c r="A8179">
        <f t="shared" si="387"/>
        <v>1022141</v>
      </c>
      <c r="B8179" s="6" t="s">
        <v>1447</v>
      </c>
      <c r="C8179" s="7" t="s">
        <v>553</v>
      </c>
      <c r="D8179" s="7" t="s">
        <v>1096</v>
      </c>
      <c r="E8179" s="7" t="s">
        <v>236</v>
      </c>
      <c r="F8179" s="7" t="s">
        <v>237</v>
      </c>
      <c r="G8179" s="7" t="s">
        <v>1076</v>
      </c>
      <c r="H8179" s="7" t="s">
        <v>1004</v>
      </c>
      <c r="I8179" s="6" t="s">
        <v>15</v>
      </c>
      <c r="J8179" s="1">
        <v>0</v>
      </c>
      <c r="K8179" s="1">
        <v>28041</v>
      </c>
      <c r="L8179" s="1">
        <v>28041</v>
      </c>
      <c r="M8179" s="1">
        <v>-28</v>
      </c>
      <c r="N8179" s="1">
        <v>43868</v>
      </c>
      <c r="O8179" s="1">
        <v>38000</v>
      </c>
      <c r="P8179" s="1"/>
      <c r="Q8179" s="12"/>
      <c r="R8179" s="29">
        <f t="shared" si="385"/>
        <v>38000</v>
      </c>
      <c r="S8179" t="str">
        <f t="shared" si="386"/>
        <v>Sobre ingreso</v>
      </c>
      <c r="T8179" s="10">
        <f>IFERROR(VLOOKUP(A8179,[1]!Tabla1[[#All],[Material]:[venta nueva]],38,FALSE),0)</f>
        <v>0</v>
      </c>
    </row>
    <row r="8180" spans="1:20" hidden="1" x14ac:dyDescent="0.35">
      <c r="A8180">
        <f t="shared" si="387"/>
        <v>1022142</v>
      </c>
      <c r="B8180" s="6" t="s">
        <v>1447</v>
      </c>
      <c r="C8180" s="7" t="s">
        <v>553</v>
      </c>
      <c r="D8180" s="7" t="s">
        <v>1096</v>
      </c>
      <c r="E8180" s="7" t="s">
        <v>238</v>
      </c>
      <c r="F8180" s="7" t="s">
        <v>239</v>
      </c>
      <c r="G8180" s="7" t="s">
        <v>1076</v>
      </c>
      <c r="H8180" s="7" t="s">
        <v>1004</v>
      </c>
      <c r="I8180" s="6" t="s">
        <v>15</v>
      </c>
      <c r="J8180" s="1">
        <v>0</v>
      </c>
      <c r="K8180" s="1">
        <v>20000</v>
      </c>
      <c r="L8180" s="1">
        <v>20000</v>
      </c>
      <c r="M8180" s="1">
        <v>0</v>
      </c>
      <c r="N8180" s="1">
        <v>21311</v>
      </c>
      <c r="O8180" s="1">
        <v>20000</v>
      </c>
      <c r="P8180" s="1"/>
      <c r="Q8180" s="12"/>
      <c r="R8180" s="29">
        <f t="shared" si="385"/>
        <v>20000</v>
      </c>
      <c r="S8180" t="str">
        <f t="shared" si="386"/>
        <v>Sobre ingreso</v>
      </c>
      <c r="T8180" s="10">
        <f>IFERROR(VLOOKUP(A8180,[1]!Tabla1[[#All],[Material]:[venta nueva]],38,FALSE),0)</f>
        <v>0</v>
      </c>
    </row>
    <row r="8181" spans="1:20" hidden="1" x14ac:dyDescent="0.35">
      <c r="A8181">
        <f t="shared" si="387"/>
        <v>1022145</v>
      </c>
      <c r="B8181" s="6" t="s">
        <v>1447</v>
      </c>
      <c r="C8181" s="7" t="s">
        <v>553</v>
      </c>
      <c r="D8181" s="7" t="s">
        <v>1096</v>
      </c>
      <c r="E8181" s="7" t="s">
        <v>597</v>
      </c>
      <c r="F8181" s="7" t="s">
        <v>598</v>
      </c>
      <c r="G8181" s="7" t="s">
        <v>1076</v>
      </c>
      <c r="H8181" s="7" t="s">
        <v>1022</v>
      </c>
      <c r="I8181" s="6" t="s">
        <v>9</v>
      </c>
      <c r="J8181" s="1">
        <v>0</v>
      </c>
      <c r="K8181" s="1">
        <v>20000</v>
      </c>
      <c r="L8181" s="1">
        <v>20000</v>
      </c>
      <c r="M8181" s="1">
        <v>-12030</v>
      </c>
      <c r="N8181" s="1">
        <v>24000</v>
      </c>
      <c r="O8181" s="1">
        <v>0</v>
      </c>
      <c r="P8181" s="1"/>
      <c r="Q8181" s="12"/>
      <c r="R8181" s="29">
        <f t="shared" si="385"/>
        <v>0</v>
      </c>
      <c r="S8181" t="str">
        <f t="shared" si="386"/>
        <v>OK</v>
      </c>
      <c r="T8181" s="10">
        <f>IFERROR(VLOOKUP(A8181,[1]!Tabla1[[#All],[Material]:[venta nueva]],38,FALSE),0)</f>
        <v>0</v>
      </c>
    </row>
    <row r="8182" spans="1:20" hidden="1" x14ac:dyDescent="0.35">
      <c r="A8182">
        <f t="shared" si="387"/>
        <v>1022169</v>
      </c>
      <c r="B8182" s="6" t="s">
        <v>1447</v>
      </c>
      <c r="C8182" s="7" t="s">
        <v>553</v>
      </c>
      <c r="D8182" s="7" t="s">
        <v>1096</v>
      </c>
      <c r="E8182" s="7" t="s">
        <v>244</v>
      </c>
      <c r="F8182" s="7" t="s">
        <v>245</v>
      </c>
      <c r="G8182" s="7" t="s">
        <v>1081</v>
      </c>
      <c r="H8182" s="7" t="s">
        <v>1010</v>
      </c>
      <c r="I8182" s="6" t="s">
        <v>14</v>
      </c>
      <c r="J8182" s="1">
        <v>0</v>
      </c>
      <c r="K8182" s="1">
        <v>103339</v>
      </c>
      <c r="L8182" s="1">
        <v>103339</v>
      </c>
      <c r="M8182" s="1">
        <v>-2100</v>
      </c>
      <c r="N8182" s="1">
        <v>125531</v>
      </c>
      <c r="O8182" s="1">
        <v>144000</v>
      </c>
      <c r="P8182" s="1"/>
      <c r="Q8182" s="12"/>
      <c r="R8182" s="29">
        <f t="shared" si="385"/>
        <v>144000</v>
      </c>
      <c r="S8182" t="str">
        <f t="shared" si="386"/>
        <v>Sobre ingreso</v>
      </c>
      <c r="T8182" s="10">
        <f>IFERROR(VLOOKUP(A8182,[1]!Tabla1[[#All],[Material]:[venta nueva]],38,FALSE),0)</f>
        <v>0</v>
      </c>
    </row>
    <row r="8183" spans="1:20" hidden="1" x14ac:dyDescent="0.35">
      <c r="A8183">
        <f t="shared" si="387"/>
        <v>1022183</v>
      </c>
      <c r="B8183" s="6" t="s">
        <v>1447</v>
      </c>
      <c r="C8183" s="7" t="s">
        <v>553</v>
      </c>
      <c r="D8183" s="7" t="s">
        <v>1096</v>
      </c>
      <c r="E8183" s="7" t="s">
        <v>246</v>
      </c>
      <c r="F8183" s="7" t="s">
        <v>247</v>
      </c>
      <c r="G8183" s="7" t="s">
        <v>1086</v>
      </c>
      <c r="H8183" s="7" t="s">
        <v>1041</v>
      </c>
      <c r="I8183" s="6" t="s">
        <v>662</v>
      </c>
      <c r="J8183" s="1">
        <v>0</v>
      </c>
      <c r="K8183" s="1">
        <v>48000</v>
      </c>
      <c r="L8183" s="1">
        <v>48000</v>
      </c>
      <c r="M8183" s="1"/>
      <c r="N8183" s="1"/>
      <c r="O8183" s="1"/>
      <c r="P8183" s="1"/>
      <c r="Q8183" s="12"/>
      <c r="R8183" s="29">
        <f t="shared" ref="R8183:R8246" si="388">+O8183-P8183</f>
        <v>0</v>
      </c>
      <c r="S8183" t="str">
        <f t="shared" ref="S8183:S8246" si="389">IF(R8183&gt;0,"Sobre ingreso",IF(R8183&lt;0,"Pendiente de ingreso","OK"))</f>
        <v>OK</v>
      </c>
      <c r="T8183" s="10">
        <f>IFERROR(VLOOKUP(A8183,[1]!Tabla1[[#All],[Material]:[venta nueva]],38,FALSE),0)</f>
        <v>0</v>
      </c>
    </row>
    <row r="8184" spans="1:20" hidden="1" x14ac:dyDescent="0.35">
      <c r="A8184">
        <f t="shared" si="387"/>
        <v>1022183</v>
      </c>
      <c r="B8184" s="6" t="s">
        <v>1447</v>
      </c>
      <c r="C8184" s="7" t="s">
        <v>553</v>
      </c>
      <c r="D8184" s="7" t="s">
        <v>1096</v>
      </c>
      <c r="E8184" s="7" t="s">
        <v>246</v>
      </c>
      <c r="F8184" s="7" t="s">
        <v>247</v>
      </c>
      <c r="G8184" s="7" t="s">
        <v>1086</v>
      </c>
      <c r="H8184" s="7" t="s">
        <v>1041</v>
      </c>
      <c r="I8184" s="6" t="s">
        <v>14</v>
      </c>
      <c r="J8184" s="1">
        <v>0</v>
      </c>
      <c r="K8184" s="1">
        <v>444930</v>
      </c>
      <c r="L8184" s="1">
        <v>444930</v>
      </c>
      <c r="M8184" s="1">
        <v>-3987</v>
      </c>
      <c r="N8184" s="1">
        <v>770848</v>
      </c>
      <c r="O8184" s="1">
        <v>576000</v>
      </c>
      <c r="P8184" s="1">
        <v>288000</v>
      </c>
      <c r="Q8184" s="12"/>
      <c r="R8184" s="29">
        <f t="shared" si="388"/>
        <v>288000</v>
      </c>
      <c r="S8184" t="str">
        <f t="shared" si="389"/>
        <v>Sobre ingreso</v>
      </c>
      <c r="T8184" s="10">
        <f>IFERROR(VLOOKUP(A8184,[1]!Tabla1[[#All],[Material]:[venta nueva]],38,FALSE),0)</f>
        <v>0</v>
      </c>
    </row>
    <row r="8185" spans="1:20" hidden="1" x14ac:dyDescent="0.35">
      <c r="A8185">
        <f t="shared" si="387"/>
        <v>1022186</v>
      </c>
      <c r="B8185" s="6" t="s">
        <v>1447</v>
      </c>
      <c r="C8185" s="7" t="s">
        <v>553</v>
      </c>
      <c r="D8185" s="7" t="s">
        <v>1096</v>
      </c>
      <c r="E8185" s="7" t="s">
        <v>248</v>
      </c>
      <c r="F8185" s="7" t="s">
        <v>249</v>
      </c>
      <c r="G8185" s="7" t="s">
        <v>1084</v>
      </c>
      <c r="H8185" s="7" t="s">
        <v>1017</v>
      </c>
      <c r="I8185" s="6" t="s">
        <v>14</v>
      </c>
      <c r="J8185" s="1">
        <v>0</v>
      </c>
      <c r="K8185" s="1">
        <v>11155</v>
      </c>
      <c r="L8185" s="1">
        <v>11155</v>
      </c>
      <c r="M8185" s="1">
        <v>4489</v>
      </c>
      <c r="N8185" s="1">
        <v>45829</v>
      </c>
      <c r="O8185" s="1">
        <v>48000</v>
      </c>
      <c r="P8185" s="1"/>
      <c r="Q8185" s="12"/>
      <c r="R8185" s="29">
        <f t="shared" si="388"/>
        <v>48000</v>
      </c>
      <c r="S8185" t="str">
        <f t="shared" si="389"/>
        <v>Sobre ingreso</v>
      </c>
      <c r="T8185" s="10">
        <f>IFERROR(VLOOKUP(A8185,[1]!Tabla1[[#All],[Material]:[venta nueva]],38,FALSE),0)</f>
        <v>0</v>
      </c>
    </row>
    <row r="8186" spans="1:20" hidden="1" x14ac:dyDescent="0.35">
      <c r="A8186">
        <f t="shared" si="387"/>
        <v>1022193</v>
      </c>
      <c r="B8186" s="6" t="s">
        <v>1447</v>
      </c>
      <c r="C8186" s="7" t="s">
        <v>553</v>
      </c>
      <c r="D8186" s="7" t="s">
        <v>1096</v>
      </c>
      <c r="E8186" s="7" t="s">
        <v>250</v>
      </c>
      <c r="F8186" s="7" t="s">
        <v>251</v>
      </c>
      <c r="G8186" s="7" t="s">
        <v>1075</v>
      </c>
      <c r="H8186" s="7" t="s">
        <v>1011</v>
      </c>
      <c r="I8186" s="6" t="s">
        <v>14</v>
      </c>
      <c r="J8186" s="1"/>
      <c r="K8186" s="1"/>
      <c r="L8186" s="1"/>
      <c r="M8186" s="1">
        <v>0</v>
      </c>
      <c r="N8186" s="1">
        <v>34642</v>
      </c>
      <c r="O8186" s="1">
        <v>0</v>
      </c>
      <c r="P8186" s="1"/>
      <c r="Q8186" s="12"/>
      <c r="R8186" s="29">
        <f t="shared" si="388"/>
        <v>0</v>
      </c>
      <c r="S8186" t="str">
        <f t="shared" si="389"/>
        <v>OK</v>
      </c>
      <c r="T8186" s="10">
        <f>IFERROR(VLOOKUP(A8186,[1]!Tabla1[[#All],[Material]:[venta nueva]],38,FALSE),0)</f>
        <v>0</v>
      </c>
    </row>
    <row r="8187" spans="1:20" hidden="1" x14ac:dyDescent="0.35">
      <c r="A8187">
        <f t="shared" si="387"/>
        <v>1022212</v>
      </c>
      <c r="B8187" s="6" t="s">
        <v>1447</v>
      </c>
      <c r="C8187" s="7" t="s">
        <v>553</v>
      </c>
      <c r="D8187" s="7" t="s">
        <v>1096</v>
      </c>
      <c r="E8187" s="7" t="s">
        <v>254</v>
      </c>
      <c r="F8187" s="7" t="s">
        <v>255</v>
      </c>
      <c r="G8187" s="7" t="s">
        <v>1087</v>
      </c>
      <c r="H8187" s="7" t="s">
        <v>1034</v>
      </c>
      <c r="I8187" s="6" t="s">
        <v>14</v>
      </c>
      <c r="J8187" s="1"/>
      <c r="K8187" s="1"/>
      <c r="L8187" s="1"/>
      <c r="M8187" s="1">
        <v>1217</v>
      </c>
      <c r="N8187" s="1">
        <v>614754</v>
      </c>
      <c r="O8187" s="1">
        <v>624000</v>
      </c>
      <c r="P8187" s="1">
        <v>480000</v>
      </c>
      <c r="Q8187" s="12"/>
      <c r="R8187" s="29">
        <f t="shared" si="388"/>
        <v>144000</v>
      </c>
      <c r="S8187" t="str">
        <f t="shared" si="389"/>
        <v>Sobre ingreso</v>
      </c>
      <c r="T8187" s="10">
        <f>IFERROR(VLOOKUP(A8187,[1]!Tabla1[[#All],[Material]:[venta nueva]],38,FALSE),0)</f>
        <v>0</v>
      </c>
    </row>
    <row r="8188" spans="1:20" hidden="1" x14ac:dyDescent="0.35">
      <c r="A8188">
        <f t="shared" si="387"/>
        <v>1022291</v>
      </c>
      <c r="B8188" s="6" t="s">
        <v>1447</v>
      </c>
      <c r="C8188" s="7" t="s">
        <v>553</v>
      </c>
      <c r="D8188" s="7" t="s">
        <v>1096</v>
      </c>
      <c r="E8188" s="7" t="s">
        <v>267</v>
      </c>
      <c r="F8188" s="7" t="s">
        <v>268</v>
      </c>
      <c r="G8188" s="7" t="s">
        <v>1086</v>
      </c>
      <c r="H8188" s="7" t="s">
        <v>1025</v>
      </c>
      <c r="I8188" s="6" t="s">
        <v>14</v>
      </c>
      <c r="J8188" s="1">
        <v>0</v>
      </c>
      <c r="K8188" s="1">
        <v>13333</v>
      </c>
      <c r="L8188" s="1">
        <v>13333</v>
      </c>
      <c r="M8188" s="1">
        <v>-3421</v>
      </c>
      <c r="N8188" s="1">
        <v>30883</v>
      </c>
      <c r="O8188" s="1">
        <v>48000</v>
      </c>
      <c r="P8188" s="1">
        <v>48000</v>
      </c>
      <c r="Q8188" s="12"/>
      <c r="R8188" s="29">
        <f t="shared" si="388"/>
        <v>0</v>
      </c>
      <c r="S8188" t="str">
        <f t="shared" si="389"/>
        <v>OK</v>
      </c>
      <c r="T8188" s="10">
        <f>IFERROR(VLOOKUP(A8188,[1]!Tabla1[[#All],[Material]:[venta nueva]],38,FALSE),0)</f>
        <v>0</v>
      </c>
    </row>
    <row r="8189" spans="1:20" hidden="1" x14ac:dyDescent="0.35">
      <c r="A8189">
        <f t="shared" si="387"/>
        <v>1022293</v>
      </c>
      <c r="B8189" s="6" t="s">
        <v>1447</v>
      </c>
      <c r="C8189" s="7" t="s">
        <v>553</v>
      </c>
      <c r="D8189" s="7" t="s">
        <v>1096</v>
      </c>
      <c r="E8189" s="7" t="s">
        <v>269</v>
      </c>
      <c r="F8189" s="7" t="s">
        <v>270</v>
      </c>
      <c r="G8189" s="7" t="s">
        <v>1083</v>
      </c>
      <c r="H8189" s="7" t="s">
        <v>1015</v>
      </c>
      <c r="I8189" s="6" t="s">
        <v>15</v>
      </c>
      <c r="J8189" s="1">
        <v>0</v>
      </c>
      <c r="K8189" s="1">
        <v>3218</v>
      </c>
      <c r="L8189" s="1">
        <v>3218</v>
      </c>
      <c r="M8189" s="1">
        <v>-3952</v>
      </c>
      <c r="N8189" s="1">
        <v>2209</v>
      </c>
      <c r="O8189" s="1">
        <v>0</v>
      </c>
      <c r="P8189" s="1"/>
      <c r="Q8189" s="12"/>
      <c r="R8189" s="29">
        <f t="shared" si="388"/>
        <v>0</v>
      </c>
      <c r="S8189" t="str">
        <f t="shared" si="389"/>
        <v>OK</v>
      </c>
      <c r="T8189" s="10">
        <f>IFERROR(VLOOKUP(A8189,[1]!Tabla1[[#All],[Material]:[venta nueva]],38,FALSE),0)</f>
        <v>0</v>
      </c>
    </row>
    <row r="8190" spans="1:20" hidden="1" x14ac:dyDescent="0.35">
      <c r="A8190">
        <f t="shared" si="387"/>
        <v>1022304</v>
      </c>
      <c r="B8190" s="6" t="s">
        <v>1447</v>
      </c>
      <c r="C8190" s="7" t="s">
        <v>553</v>
      </c>
      <c r="D8190" s="7" t="s">
        <v>1096</v>
      </c>
      <c r="E8190" s="7" t="s">
        <v>271</v>
      </c>
      <c r="F8190" s="7" t="s">
        <v>272</v>
      </c>
      <c r="G8190" s="7" t="s">
        <v>1069</v>
      </c>
      <c r="H8190" s="7" t="s">
        <v>1026</v>
      </c>
      <c r="I8190" s="6" t="s">
        <v>9</v>
      </c>
      <c r="J8190" s="1">
        <v>0</v>
      </c>
      <c r="K8190" s="1">
        <v>23167</v>
      </c>
      <c r="L8190" s="1">
        <v>23167</v>
      </c>
      <c r="M8190" s="1">
        <v>-2708</v>
      </c>
      <c r="N8190" s="1">
        <v>22570</v>
      </c>
      <c r="O8190" s="1">
        <v>24000</v>
      </c>
      <c r="P8190" s="1"/>
      <c r="Q8190" s="12"/>
      <c r="R8190" s="29">
        <f t="shared" si="388"/>
        <v>24000</v>
      </c>
      <c r="S8190" t="str">
        <f t="shared" si="389"/>
        <v>Sobre ingreso</v>
      </c>
      <c r="T8190" s="10">
        <f>IFERROR(VLOOKUP(A8190,[1]!Tabla1[[#All],[Material]:[venta nueva]],38,FALSE),0)</f>
        <v>0</v>
      </c>
    </row>
    <row r="8191" spans="1:20" hidden="1" x14ac:dyDescent="0.35">
      <c r="A8191">
        <f t="shared" si="387"/>
        <v>1022335</v>
      </c>
      <c r="B8191" s="6" t="s">
        <v>1447</v>
      </c>
      <c r="C8191" s="7" t="s">
        <v>553</v>
      </c>
      <c r="D8191" s="7" t="s">
        <v>1096</v>
      </c>
      <c r="E8191" s="7" t="s">
        <v>511</v>
      </c>
      <c r="F8191" s="7" t="s">
        <v>512</v>
      </c>
      <c r="G8191" s="7" t="s">
        <v>1084</v>
      </c>
      <c r="H8191" s="7" t="s">
        <v>1017</v>
      </c>
      <c r="I8191" s="6" t="s">
        <v>8</v>
      </c>
      <c r="J8191" s="1"/>
      <c r="K8191" s="1"/>
      <c r="L8191" s="1"/>
      <c r="M8191" s="1">
        <v>42</v>
      </c>
      <c r="N8191" s="1">
        <v>0</v>
      </c>
      <c r="O8191" s="1">
        <v>0</v>
      </c>
      <c r="P8191" s="1"/>
      <c r="Q8191" s="12"/>
      <c r="R8191" s="29">
        <f t="shared" si="388"/>
        <v>0</v>
      </c>
      <c r="S8191" t="str">
        <f t="shared" si="389"/>
        <v>OK</v>
      </c>
      <c r="T8191" s="10">
        <f>IFERROR(VLOOKUP(A8191,[1]!Tabla1[[#All],[Material]:[venta nueva]],38,FALSE),0)</f>
        <v>0</v>
      </c>
    </row>
    <row r="8192" spans="1:20" hidden="1" x14ac:dyDescent="0.35">
      <c r="A8192">
        <f t="shared" si="387"/>
        <v>1022373</v>
      </c>
      <c r="B8192" s="6" t="s">
        <v>1447</v>
      </c>
      <c r="C8192" s="7" t="s">
        <v>553</v>
      </c>
      <c r="D8192" s="7" t="s">
        <v>1096</v>
      </c>
      <c r="E8192" s="7" t="s">
        <v>281</v>
      </c>
      <c r="F8192" s="7" t="s">
        <v>282</v>
      </c>
      <c r="G8192" s="7" t="s">
        <v>1081</v>
      </c>
      <c r="H8192" s="7" t="s">
        <v>1010</v>
      </c>
      <c r="I8192" s="6" t="s">
        <v>14</v>
      </c>
      <c r="J8192" s="1">
        <v>0</v>
      </c>
      <c r="K8192" s="1">
        <v>27702</v>
      </c>
      <c r="L8192" s="1">
        <v>27702</v>
      </c>
      <c r="M8192" s="1">
        <v>-16385</v>
      </c>
      <c r="N8192" s="1">
        <v>100426</v>
      </c>
      <c r="O8192" s="1">
        <v>96000</v>
      </c>
      <c r="P8192" s="1"/>
      <c r="Q8192" s="12"/>
      <c r="R8192" s="29">
        <f t="shared" si="388"/>
        <v>96000</v>
      </c>
      <c r="S8192" t="str">
        <f t="shared" si="389"/>
        <v>Sobre ingreso</v>
      </c>
      <c r="T8192" s="10">
        <f>IFERROR(VLOOKUP(A8192,[1]!Tabla1[[#All],[Material]:[venta nueva]],38,FALSE),0)</f>
        <v>0</v>
      </c>
    </row>
    <row r="8193" spans="1:20" hidden="1" x14ac:dyDescent="0.35">
      <c r="A8193">
        <f t="shared" si="387"/>
        <v>1022378</v>
      </c>
      <c r="B8193" s="6" t="s">
        <v>1447</v>
      </c>
      <c r="C8193" s="7" t="s">
        <v>553</v>
      </c>
      <c r="D8193" s="7" t="s">
        <v>1096</v>
      </c>
      <c r="E8193" s="7" t="s">
        <v>283</v>
      </c>
      <c r="F8193" s="7" t="s">
        <v>284</v>
      </c>
      <c r="G8193" s="7" t="s">
        <v>1084</v>
      </c>
      <c r="H8193" s="7" t="s">
        <v>1017</v>
      </c>
      <c r="I8193" s="6" t="s">
        <v>14</v>
      </c>
      <c r="J8193" s="1">
        <v>0</v>
      </c>
      <c r="K8193" s="1">
        <v>54079</v>
      </c>
      <c r="L8193" s="1">
        <v>54079</v>
      </c>
      <c r="M8193" s="1">
        <v>-5653</v>
      </c>
      <c r="N8193" s="1">
        <v>58617</v>
      </c>
      <c r="O8193" s="1">
        <v>48000</v>
      </c>
      <c r="P8193" s="1"/>
      <c r="Q8193" s="12"/>
      <c r="R8193" s="29">
        <f t="shared" si="388"/>
        <v>48000</v>
      </c>
      <c r="S8193" t="str">
        <f t="shared" si="389"/>
        <v>Sobre ingreso</v>
      </c>
      <c r="T8193" s="10">
        <f>IFERROR(VLOOKUP(A8193,[1]!Tabla1[[#All],[Material]:[venta nueva]],38,FALSE),0)</f>
        <v>0</v>
      </c>
    </row>
    <row r="8194" spans="1:20" hidden="1" x14ac:dyDescent="0.35">
      <c r="A8194">
        <f t="shared" si="387"/>
        <v>1022379</v>
      </c>
      <c r="B8194" s="6" t="s">
        <v>1447</v>
      </c>
      <c r="C8194" s="7" t="s">
        <v>553</v>
      </c>
      <c r="D8194" s="7" t="s">
        <v>1096</v>
      </c>
      <c r="E8194" s="7" t="s">
        <v>285</v>
      </c>
      <c r="F8194" s="7" t="s">
        <v>286</v>
      </c>
      <c r="G8194" s="7" t="s">
        <v>1077</v>
      </c>
      <c r="H8194" s="7" t="s">
        <v>1005</v>
      </c>
      <c r="I8194" s="6" t="s">
        <v>14</v>
      </c>
      <c r="J8194" s="1"/>
      <c r="K8194" s="1"/>
      <c r="L8194" s="1"/>
      <c r="M8194" s="1">
        <v>-69258</v>
      </c>
      <c r="N8194" s="1">
        <v>304713</v>
      </c>
      <c r="O8194" s="1">
        <v>0</v>
      </c>
      <c r="P8194" s="1"/>
      <c r="Q8194" s="12"/>
      <c r="R8194" s="29">
        <f t="shared" si="388"/>
        <v>0</v>
      </c>
      <c r="S8194" t="str">
        <f t="shared" si="389"/>
        <v>OK</v>
      </c>
      <c r="T8194" s="10">
        <f>IFERROR(VLOOKUP(A8194,[1]!Tabla1[[#All],[Material]:[venta nueva]],38,FALSE),0)</f>
        <v>0</v>
      </c>
    </row>
    <row r="8195" spans="1:20" hidden="1" x14ac:dyDescent="0.35">
      <c r="A8195">
        <f t="shared" si="387"/>
        <v>1022381</v>
      </c>
      <c r="B8195" s="6" t="s">
        <v>1447</v>
      </c>
      <c r="C8195" s="7" t="s">
        <v>553</v>
      </c>
      <c r="D8195" s="7" t="s">
        <v>1096</v>
      </c>
      <c r="E8195" s="7" t="s">
        <v>287</v>
      </c>
      <c r="F8195" s="7" t="s">
        <v>288</v>
      </c>
      <c r="G8195" s="7" t="s">
        <v>1078</v>
      </c>
      <c r="H8195" s="7" t="s">
        <v>1009</v>
      </c>
      <c r="I8195" s="6" t="s">
        <v>14</v>
      </c>
      <c r="J8195" s="1">
        <v>0</v>
      </c>
      <c r="K8195" s="1">
        <v>64014</v>
      </c>
      <c r="L8195" s="1">
        <v>64014</v>
      </c>
      <c r="M8195" s="1">
        <v>-3783</v>
      </c>
      <c r="N8195" s="1">
        <v>76736</v>
      </c>
      <c r="O8195" s="1">
        <v>72000</v>
      </c>
      <c r="P8195" s="1"/>
      <c r="Q8195" s="12"/>
      <c r="R8195" s="29">
        <f t="shared" si="388"/>
        <v>72000</v>
      </c>
      <c r="S8195" t="str">
        <f t="shared" si="389"/>
        <v>Sobre ingreso</v>
      </c>
      <c r="T8195" s="10">
        <f>IFERROR(VLOOKUP(A8195,[1]!Tabla1[[#All],[Material]:[venta nueva]],38,FALSE),0)</f>
        <v>0</v>
      </c>
    </row>
    <row r="8196" spans="1:20" hidden="1" x14ac:dyDescent="0.35">
      <c r="A8196">
        <f t="shared" si="387"/>
        <v>1022388</v>
      </c>
      <c r="B8196" s="6" t="s">
        <v>1447</v>
      </c>
      <c r="C8196" s="7" t="s">
        <v>553</v>
      </c>
      <c r="D8196" s="7" t="s">
        <v>1096</v>
      </c>
      <c r="E8196" s="7" t="s">
        <v>291</v>
      </c>
      <c r="F8196" s="7" t="s">
        <v>292</v>
      </c>
      <c r="G8196" s="7" t="s">
        <v>1084</v>
      </c>
      <c r="H8196" s="7" t="s">
        <v>1017</v>
      </c>
      <c r="I8196" s="6" t="s">
        <v>14</v>
      </c>
      <c r="J8196" s="1">
        <v>0</v>
      </c>
      <c r="K8196" s="1">
        <v>74656</v>
      </c>
      <c r="L8196" s="1">
        <v>74656</v>
      </c>
      <c r="M8196" s="1">
        <v>-7151</v>
      </c>
      <c r="N8196" s="1">
        <v>94000</v>
      </c>
      <c r="O8196" s="1">
        <v>96000</v>
      </c>
      <c r="P8196" s="1">
        <v>48000</v>
      </c>
      <c r="Q8196" s="12"/>
      <c r="R8196" s="29">
        <f t="shared" si="388"/>
        <v>48000</v>
      </c>
      <c r="S8196" t="str">
        <f t="shared" si="389"/>
        <v>Sobre ingreso</v>
      </c>
      <c r="T8196" s="10">
        <f>IFERROR(VLOOKUP(A8196,[1]!Tabla1[[#All],[Material]:[venta nueva]],38,FALSE),0)</f>
        <v>0</v>
      </c>
    </row>
    <row r="8197" spans="1:20" hidden="1" x14ac:dyDescent="0.35">
      <c r="A8197">
        <f t="shared" si="387"/>
        <v>1022389</v>
      </c>
      <c r="B8197" s="6" t="s">
        <v>1447</v>
      </c>
      <c r="C8197" s="7" t="s">
        <v>553</v>
      </c>
      <c r="D8197" s="7" t="s">
        <v>1096</v>
      </c>
      <c r="E8197" s="7" t="s">
        <v>500</v>
      </c>
      <c r="F8197" s="7" t="s">
        <v>501</v>
      </c>
      <c r="G8197" s="7" t="s">
        <v>1080</v>
      </c>
      <c r="H8197" s="7" t="s">
        <v>1008</v>
      </c>
      <c r="I8197" s="6" t="s">
        <v>14</v>
      </c>
      <c r="J8197" s="1"/>
      <c r="K8197" s="1"/>
      <c r="L8197" s="1"/>
      <c r="M8197" s="1">
        <v>240</v>
      </c>
      <c r="N8197" s="1">
        <v>0</v>
      </c>
      <c r="O8197" s="1">
        <v>0</v>
      </c>
      <c r="P8197" s="1"/>
      <c r="Q8197" s="12"/>
      <c r="R8197" s="29">
        <f t="shared" si="388"/>
        <v>0</v>
      </c>
      <c r="S8197" t="str">
        <f t="shared" si="389"/>
        <v>OK</v>
      </c>
      <c r="T8197" s="10">
        <f>IFERROR(VLOOKUP(A8197,[1]!Tabla1[[#All],[Material]:[venta nueva]],38,FALSE),0)</f>
        <v>0</v>
      </c>
    </row>
    <row r="8198" spans="1:20" hidden="1" x14ac:dyDescent="0.35">
      <c r="A8198">
        <f t="shared" ref="A8198:A8261" si="390">+E8198*1</f>
        <v>1022398</v>
      </c>
      <c r="B8198" s="6" t="s">
        <v>1447</v>
      </c>
      <c r="C8198" s="7" t="s">
        <v>553</v>
      </c>
      <c r="D8198" s="7" t="s">
        <v>1096</v>
      </c>
      <c r="E8198" s="7" t="s">
        <v>293</v>
      </c>
      <c r="F8198" s="7" t="s">
        <v>294</v>
      </c>
      <c r="G8198" s="7" t="s">
        <v>1076</v>
      </c>
      <c r="H8198" s="7" t="s">
        <v>1004</v>
      </c>
      <c r="I8198" s="6" t="s">
        <v>15</v>
      </c>
      <c r="J8198" s="1"/>
      <c r="K8198" s="1"/>
      <c r="L8198" s="1"/>
      <c r="M8198" s="1">
        <v>0</v>
      </c>
      <c r="N8198" s="1">
        <v>16113</v>
      </c>
      <c r="O8198" s="1">
        <v>5000</v>
      </c>
      <c r="P8198" s="1"/>
      <c r="Q8198" s="12"/>
      <c r="R8198" s="29">
        <f t="shared" si="388"/>
        <v>5000</v>
      </c>
      <c r="S8198" t="str">
        <f t="shared" si="389"/>
        <v>Sobre ingreso</v>
      </c>
      <c r="T8198" s="10">
        <f>IFERROR(VLOOKUP(A8198,[1]!Tabla1[[#All],[Material]:[venta nueva]],38,FALSE),0)</f>
        <v>0</v>
      </c>
    </row>
    <row r="8199" spans="1:20" hidden="1" x14ac:dyDescent="0.35">
      <c r="A8199">
        <f t="shared" si="390"/>
        <v>1022413</v>
      </c>
      <c r="B8199" s="6" t="s">
        <v>1447</v>
      </c>
      <c r="C8199" s="7" t="s">
        <v>553</v>
      </c>
      <c r="D8199" s="7" t="s">
        <v>1096</v>
      </c>
      <c r="E8199" s="7" t="s">
        <v>517</v>
      </c>
      <c r="F8199" s="7" t="s">
        <v>518</v>
      </c>
      <c r="G8199" s="7" t="s">
        <v>1069</v>
      </c>
      <c r="H8199" s="7" t="s">
        <v>1026</v>
      </c>
      <c r="I8199" s="6" t="s">
        <v>15</v>
      </c>
      <c r="J8199" s="1"/>
      <c r="K8199" s="1"/>
      <c r="L8199" s="1"/>
      <c r="M8199" s="1">
        <v>21280</v>
      </c>
      <c r="N8199" s="1">
        <v>0</v>
      </c>
      <c r="O8199" s="1">
        <v>0</v>
      </c>
      <c r="P8199" s="1"/>
      <c r="Q8199" s="12"/>
      <c r="R8199" s="29">
        <f t="shared" si="388"/>
        <v>0</v>
      </c>
      <c r="S8199" t="str">
        <f t="shared" si="389"/>
        <v>OK</v>
      </c>
      <c r="T8199" s="10">
        <f>IFERROR(VLOOKUP(A8199,[1]!Tabla1[[#All],[Material]:[venta nueva]],38,FALSE),0)</f>
        <v>0</v>
      </c>
    </row>
    <row r="8200" spans="1:20" hidden="1" x14ac:dyDescent="0.35">
      <c r="A8200">
        <f t="shared" si="390"/>
        <v>1022414</v>
      </c>
      <c r="B8200" s="6" t="s">
        <v>1447</v>
      </c>
      <c r="C8200" s="7" t="s">
        <v>553</v>
      </c>
      <c r="D8200" s="7" t="s">
        <v>1096</v>
      </c>
      <c r="E8200" s="7" t="s">
        <v>297</v>
      </c>
      <c r="F8200" s="7" t="s">
        <v>298</v>
      </c>
      <c r="G8200" s="7" t="s">
        <v>1074</v>
      </c>
      <c r="H8200" s="7" t="s">
        <v>1042</v>
      </c>
      <c r="I8200" s="6" t="s">
        <v>14</v>
      </c>
      <c r="J8200" s="1">
        <v>0</v>
      </c>
      <c r="K8200" s="1">
        <v>72000</v>
      </c>
      <c r="L8200" s="1">
        <v>72000</v>
      </c>
      <c r="M8200" s="1">
        <v>-11941</v>
      </c>
      <c r="N8200" s="1">
        <v>156059</v>
      </c>
      <c r="O8200" s="1">
        <v>168000</v>
      </c>
      <c r="P8200" s="1"/>
      <c r="Q8200" s="12"/>
      <c r="R8200" s="29">
        <f t="shared" si="388"/>
        <v>168000</v>
      </c>
      <c r="S8200" t="str">
        <f t="shared" si="389"/>
        <v>Sobre ingreso</v>
      </c>
      <c r="T8200" s="10">
        <f>IFERROR(VLOOKUP(A8200,[1]!Tabla1[[#All],[Material]:[venta nueva]],38,FALSE),0)</f>
        <v>0</v>
      </c>
    </row>
    <row r="8201" spans="1:20" hidden="1" x14ac:dyDescent="0.35">
      <c r="A8201">
        <f t="shared" si="390"/>
        <v>1022417</v>
      </c>
      <c r="B8201" s="6" t="s">
        <v>1447</v>
      </c>
      <c r="C8201" s="7" t="s">
        <v>553</v>
      </c>
      <c r="D8201" s="7" t="s">
        <v>1096</v>
      </c>
      <c r="E8201" s="7" t="s">
        <v>301</v>
      </c>
      <c r="F8201" s="7" t="s">
        <v>302</v>
      </c>
      <c r="G8201" s="7" t="s">
        <v>1080</v>
      </c>
      <c r="H8201" s="7" t="s">
        <v>1031</v>
      </c>
      <c r="I8201" s="6" t="s">
        <v>14</v>
      </c>
      <c r="J8201" s="1">
        <v>0</v>
      </c>
      <c r="K8201" s="1">
        <v>187034</v>
      </c>
      <c r="L8201" s="1">
        <v>187034</v>
      </c>
      <c r="M8201" s="1">
        <v>-4494</v>
      </c>
      <c r="N8201" s="1">
        <v>0</v>
      </c>
      <c r="O8201" s="1">
        <v>24000</v>
      </c>
      <c r="P8201" s="1"/>
      <c r="Q8201" s="12"/>
      <c r="R8201" s="29">
        <f t="shared" si="388"/>
        <v>24000</v>
      </c>
      <c r="S8201" t="str">
        <f t="shared" si="389"/>
        <v>Sobre ingreso</v>
      </c>
      <c r="T8201" s="10">
        <f>IFERROR(VLOOKUP(A8201,[1]!Tabla1[[#All],[Material]:[venta nueva]],38,FALSE),0)</f>
        <v>0</v>
      </c>
    </row>
    <row r="8202" spans="1:20" hidden="1" x14ac:dyDescent="0.35">
      <c r="A8202">
        <f t="shared" si="390"/>
        <v>1022500</v>
      </c>
      <c r="B8202" s="6" t="s">
        <v>1447</v>
      </c>
      <c r="C8202" s="7" t="s">
        <v>553</v>
      </c>
      <c r="D8202" s="7" t="s">
        <v>1096</v>
      </c>
      <c r="E8202" s="7" t="s">
        <v>1120</v>
      </c>
      <c r="F8202" s="7" t="s">
        <v>243</v>
      </c>
      <c r="G8202" s="7" t="s">
        <v>1078</v>
      </c>
      <c r="H8202" s="7" t="s">
        <v>1009</v>
      </c>
      <c r="I8202" s="6" t="s">
        <v>9</v>
      </c>
      <c r="J8202" s="1"/>
      <c r="K8202" s="1"/>
      <c r="L8202" s="1"/>
      <c r="M8202" s="1">
        <v>23</v>
      </c>
      <c r="N8202" s="1">
        <v>0</v>
      </c>
      <c r="O8202" s="1">
        <v>0</v>
      </c>
      <c r="P8202" s="1"/>
      <c r="Q8202" s="12"/>
      <c r="R8202" s="29">
        <f t="shared" si="388"/>
        <v>0</v>
      </c>
      <c r="S8202" t="str">
        <f t="shared" si="389"/>
        <v>OK</v>
      </c>
      <c r="T8202" s="10">
        <f>IFERROR(VLOOKUP(A8202,[1]!Tabla1[[#All],[Material]:[venta nueva]],38,FALSE),0)</f>
        <v>0</v>
      </c>
    </row>
    <row r="8203" spans="1:20" hidden="1" x14ac:dyDescent="0.35">
      <c r="A8203">
        <f t="shared" si="390"/>
        <v>1022515</v>
      </c>
      <c r="B8203" s="6" t="s">
        <v>1447</v>
      </c>
      <c r="C8203" s="7" t="s">
        <v>553</v>
      </c>
      <c r="D8203" s="7" t="s">
        <v>1096</v>
      </c>
      <c r="E8203" s="7" t="s">
        <v>307</v>
      </c>
      <c r="F8203" s="7" t="s">
        <v>308</v>
      </c>
      <c r="G8203" s="7" t="s">
        <v>1082</v>
      </c>
      <c r="H8203" s="7" t="s">
        <v>1014</v>
      </c>
      <c r="I8203" s="6" t="s">
        <v>15</v>
      </c>
      <c r="J8203" s="1">
        <v>0</v>
      </c>
      <c r="K8203" s="1">
        <v>14040</v>
      </c>
      <c r="L8203" s="1">
        <v>14040</v>
      </c>
      <c r="M8203" s="1">
        <v>0</v>
      </c>
      <c r="N8203" s="1">
        <v>45073</v>
      </c>
      <c r="O8203" s="1">
        <v>40000</v>
      </c>
      <c r="P8203" s="1"/>
      <c r="Q8203" s="12"/>
      <c r="R8203" s="29">
        <f t="shared" si="388"/>
        <v>40000</v>
      </c>
      <c r="S8203" t="str">
        <f t="shared" si="389"/>
        <v>Sobre ingreso</v>
      </c>
      <c r="T8203" s="10">
        <f>IFERROR(VLOOKUP(A8203,[1]!Tabla1[[#All],[Material]:[venta nueva]],38,FALSE),0)</f>
        <v>0</v>
      </c>
    </row>
    <row r="8204" spans="1:20" hidden="1" x14ac:dyDescent="0.35">
      <c r="A8204">
        <f t="shared" si="390"/>
        <v>1022541</v>
      </c>
      <c r="B8204" s="6" t="s">
        <v>1447</v>
      </c>
      <c r="C8204" s="7" t="s">
        <v>553</v>
      </c>
      <c r="D8204" s="7" t="s">
        <v>1096</v>
      </c>
      <c r="E8204" s="7" t="s">
        <v>309</v>
      </c>
      <c r="F8204" s="7" t="s">
        <v>310</v>
      </c>
      <c r="G8204" s="7" t="s">
        <v>1078</v>
      </c>
      <c r="H8204" s="7" t="s">
        <v>1009</v>
      </c>
      <c r="I8204" s="6" t="s">
        <v>14</v>
      </c>
      <c r="J8204" s="1">
        <v>0</v>
      </c>
      <c r="K8204" s="1">
        <v>173020</v>
      </c>
      <c r="L8204" s="1">
        <v>173020</v>
      </c>
      <c r="M8204" s="1">
        <v>-8000</v>
      </c>
      <c r="N8204" s="1">
        <v>74834</v>
      </c>
      <c r="O8204" s="1">
        <v>0</v>
      </c>
      <c r="P8204" s="1">
        <v>96000</v>
      </c>
      <c r="Q8204" s="12"/>
      <c r="R8204" s="29">
        <f t="shared" si="388"/>
        <v>-96000</v>
      </c>
      <c r="S8204" t="str">
        <f t="shared" si="389"/>
        <v>Pendiente de ingreso</v>
      </c>
      <c r="T8204" s="10">
        <f>IFERROR(VLOOKUP(A8204,[1]!Tabla1[[#All],[Material]:[venta nueva]],38,FALSE),0)</f>
        <v>0</v>
      </c>
    </row>
    <row r="8205" spans="1:20" hidden="1" x14ac:dyDescent="0.35">
      <c r="A8205">
        <f t="shared" si="390"/>
        <v>1022550</v>
      </c>
      <c r="B8205" s="6" t="s">
        <v>1447</v>
      </c>
      <c r="C8205" s="7" t="s">
        <v>553</v>
      </c>
      <c r="D8205" s="7" t="s">
        <v>1096</v>
      </c>
      <c r="E8205" s="7" t="s">
        <v>466</v>
      </c>
      <c r="F8205" s="7" t="s">
        <v>467</v>
      </c>
      <c r="G8205" s="7" t="s">
        <v>1084</v>
      </c>
      <c r="H8205" s="7" t="s">
        <v>1032</v>
      </c>
      <c r="I8205" s="6" t="s">
        <v>15</v>
      </c>
      <c r="J8205" s="1"/>
      <c r="K8205" s="1"/>
      <c r="L8205" s="1"/>
      <c r="M8205" s="1">
        <v>60</v>
      </c>
      <c r="N8205" s="1">
        <v>0</v>
      </c>
      <c r="O8205" s="1">
        <v>0</v>
      </c>
      <c r="P8205" s="1"/>
      <c r="Q8205" s="12"/>
      <c r="R8205" s="29">
        <f t="shared" si="388"/>
        <v>0</v>
      </c>
      <c r="S8205" t="str">
        <f t="shared" si="389"/>
        <v>OK</v>
      </c>
      <c r="T8205" s="10">
        <f>IFERROR(VLOOKUP(A8205,[1]!Tabla1[[#All],[Material]:[venta nueva]],38,FALSE),0)</f>
        <v>0</v>
      </c>
    </row>
    <row r="8206" spans="1:20" hidden="1" x14ac:dyDescent="0.35">
      <c r="A8206">
        <f t="shared" si="390"/>
        <v>1022561</v>
      </c>
      <c r="B8206" s="6" t="s">
        <v>1447</v>
      </c>
      <c r="C8206" s="7" t="s">
        <v>553</v>
      </c>
      <c r="D8206" s="7" t="s">
        <v>1096</v>
      </c>
      <c r="E8206" s="7" t="s">
        <v>311</v>
      </c>
      <c r="F8206" s="7" t="s">
        <v>312</v>
      </c>
      <c r="G8206" s="7" t="s">
        <v>1075</v>
      </c>
      <c r="H8206" s="7" t="s">
        <v>1003</v>
      </c>
      <c r="I8206" s="6" t="s">
        <v>15</v>
      </c>
      <c r="J8206" s="1">
        <v>0</v>
      </c>
      <c r="K8206" s="1">
        <v>10000</v>
      </c>
      <c r="L8206" s="1">
        <v>10000</v>
      </c>
      <c r="M8206" s="1">
        <v>3517</v>
      </c>
      <c r="N8206" s="1">
        <v>0</v>
      </c>
      <c r="O8206" s="1">
        <v>10000</v>
      </c>
      <c r="P8206" s="1"/>
      <c r="Q8206" s="12"/>
      <c r="R8206" s="29">
        <f t="shared" si="388"/>
        <v>10000</v>
      </c>
      <c r="S8206" t="str">
        <f t="shared" si="389"/>
        <v>Sobre ingreso</v>
      </c>
      <c r="T8206" s="10">
        <f>IFERROR(VLOOKUP(A8206,[1]!Tabla1[[#All],[Material]:[venta nueva]],38,FALSE),0)</f>
        <v>0</v>
      </c>
    </row>
    <row r="8207" spans="1:20" hidden="1" x14ac:dyDescent="0.35">
      <c r="A8207">
        <f t="shared" si="390"/>
        <v>1022568</v>
      </c>
      <c r="B8207" s="6" t="s">
        <v>1447</v>
      </c>
      <c r="C8207" s="7" t="s">
        <v>553</v>
      </c>
      <c r="D8207" s="7" t="s">
        <v>1096</v>
      </c>
      <c r="E8207" s="7" t="s">
        <v>448</v>
      </c>
      <c r="F8207" s="7" t="s">
        <v>449</v>
      </c>
      <c r="G8207" s="7" t="s">
        <v>1082</v>
      </c>
      <c r="H8207" s="7" t="s">
        <v>1013</v>
      </c>
      <c r="I8207" s="6" t="s">
        <v>14</v>
      </c>
      <c r="J8207" s="1"/>
      <c r="K8207" s="1"/>
      <c r="L8207" s="1"/>
      <c r="M8207" s="1">
        <v>0</v>
      </c>
      <c r="N8207" s="1">
        <v>18939</v>
      </c>
      <c r="O8207" s="1">
        <v>24000</v>
      </c>
      <c r="P8207" s="1"/>
      <c r="Q8207" s="12"/>
      <c r="R8207" s="29">
        <f t="shared" si="388"/>
        <v>24000</v>
      </c>
      <c r="S8207" t="str">
        <f t="shared" si="389"/>
        <v>Sobre ingreso</v>
      </c>
      <c r="T8207" s="10">
        <f>IFERROR(VLOOKUP(A8207,[1]!Tabla1[[#All],[Material]:[venta nueva]],38,FALSE),0)</f>
        <v>0</v>
      </c>
    </row>
    <row r="8208" spans="1:20" hidden="1" x14ac:dyDescent="0.35">
      <c r="A8208">
        <f t="shared" si="390"/>
        <v>1022570</v>
      </c>
      <c r="B8208" s="6" t="s">
        <v>1447</v>
      </c>
      <c r="C8208" s="7" t="s">
        <v>553</v>
      </c>
      <c r="D8208" s="7" t="s">
        <v>1096</v>
      </c>
      <c r="E8208" s="7" t="s">
        <v>479</v>
      </c>
      <c r="F8208" s="7" t="s">
        <v>480</v>
      </c>
      <c r="G8208" s="7" t="s">
        <v>1082</v>
      </c>
      <c r="H8208" s="7" t="s">
        <v>1014</v>
      </c>
      <c r="I8208" s="6" t="s">
        <v>15</v>
      </c>
      <c r="J8208" s="1"/>
      <c r="K8208" s="1"/>
      <c r="L8208" s="1"/>
      <c r="M8208" s="1">
        <v>0</v>
      </c>
      <c r="N8208" s="1">
        <v>5122</v>
      </c>
      <c r="O8208" s="1">
        <v>3000</v>
      </c>
      <c r="P8208" s="1"/>
      <c r="Q8208" s="12"/>
      <c r="R8208" s="29">
        <f t="shared" si="388"/>
        <v>3000</v>
      </c>
      <c r="S8208" t="str">
        <f t="shared" si="389"/>
        <v>Sobre ingreso</v>
      </c>
      <c r="T8208" s="10">
        <f>IFERROR(VLOOKUP(A8208,[1]!Tabla1[[#All],[Material]:[venta nueva]],38,FALSE),0)</f>
        <v>0</v>
      </c>
    </row>
    <row r="8209" spans="1:20" hidden="1" x14ac:dyDescent="0.35">
      <c r="A8209">
        <f t="shared" si="390"/>
        <v>1022619</v>
      </c>
      <c r="B8209" s="6" t="s">
        <v>1447</v>
      </c>
      <c r="C8209" s="7" t="s">
        <v>553</v>
      </c>
      <c r="D8209" s="7" t="s">
        <v>1096</v>
      </c>
      <c r="E8209" s="7" t="s">
        <v>320</v>
      </c>
      <c r="F8209" s="7" t="s">
        <v>321</v>
      </c>
      <c r="G8209" s="7" t="s">
        <v>1083</v>
      </c>
      <c r="H8209" s="7" t="s">
        <v>1015</v>
      </c>
      <c r="I8209" s="6" t="s">
        <v>8</v>
      </c>
      <c r="J8209" s="1">
        <v>0</v>
      </c>
      <c r="K8209" s="1">
        <v>14255</v>
      </c>
      <c r="L8209" s="1">
        <v>14255</v>
      </c>
      <c r="M8209" s="1">
        <v>0</v>
      </c>
      <c r="N8209" s="1">
        <v>14505</v>
      </c>
      <c r="O8209" s="1">
        <v>6878</v>
      </c>
      <c r="P8209" s="1"/>
      <c r="Q8209" s="12"/>
      <c r="R8209" s="29">
        <f t="shared" si="388"/>
        <v>6878</v>
      </c>
      <c r="S8209" t="str">
        <f t="shared" si="389"/>
        <v>Sobre ingreso</v>
      </c>
      <c r="T8209" s="10">
        <f>IFERROR(VLOOKUP(A8209,[1]!Tabla1[[#All],[Material]:[venta nueva]],38,FALSE),0)</f>
        <v>0</v>
      </c>
    </row>
    <row r="8210" spans="1:20" hidden="1" x14ac:dyDescent="0.35">
      <c r="A8210">
        <f t="shared" si="390"/>
        <v>1022621</v>
      </c>
      <c r="B8210" s="6" t="s">
        <v>1447</v>
      </c>
      <c r="C8210" s="7" t="s">
        <v>553</v>
      </c>
      <c r="D8210" s="7" t="s">
        <v>1096</v>
      </c>
      <c r="E8210" s="7" t="s">
        <v>322</v>
      </c>
      <c r="F8210" s="7" t="s">
        <v>323</v>
      </c>
      <c r="G8210" s="7" t="s">
        <v>1082</v>
      </c>
      <c r="H8210" s="7" t="s">
        <v>1013</v>
      </c>
      <c r="I8210" s="6" t="s">
        <v>15</v>
      </c>
      <c r="J8210" s="1"/>
      <c r="K8210" s="1"/>
      <c r="L8210" s="1"/>
      <c r="M8210" s="1">
        <v>340</v>
      </c>
      <c r="N8210" s="1">
        <v>32439</v>
      </c>
      <c r="O8210" s="1">
        <v>26000</v>
      </c>
      <c r="P8210" s="1"/>
      <c r="Q8210" s="12"/>
      <c r="R8210" s="29">
        <f t="shared" si="388"/>
        <v>26000</v>
      </c>
      <c r="S8210" t="str">
        <f t="shared" si="389"/>
        <v>Sobre ingreso</v>
      </c>
      <c r="T8210" s="10">
        <f>IFERROR(VLOOKUP(A8210,[1]!Tabla1[[#All],[Material]:[venta nueva]],38,FALSE),0)</f>
        <v>0</v>
      </c>
    </row>
    <row r="8211" spans="1:20" hidden="1" x14ac:dyDescent="0.35">
      <c r="A8211">
        <f t="shared" si="390"/>
        <v>1022622</v>
      </c>
      <c r="B8211" s="6" t="s">
        <v>1447</v>
      </c>
      <c r="C8211" s="7" t="s">
        <v>553</v>
      </c>
      <c r="D8211" s="7" t="s">
        <v>1096</v>
      </c>
      <c r="E8211" s="7" t="s">
        <v>1382</v>
      </c>
      <c r="F8211" s="7" t="s">
        <v>445</v>
      </c>
      <c r="G8211" s="7" t="s">
        <v>1074</v>
      </c>
      <c r="H8211" s="7" t="s">
        <v>1018</v>
      </c>
      <c r="I8211" s="6" t="s">
        <v>15</v>
      </c>
      <c r="J8211" s="1"/>
      <c r="K8211" s="1"/>
      <c r="L8211" s="1"/>
      <c r="M8211" s="1">
        <v>10</v>
      </c>
      <c r="N8211" s="1">
        <v>0</v>
      </c>
      <c r="O8211" s="1">
        <v>0</v>
      </c>
      <c r="P8211" s="1"/>
      <c r="Q8211" s="12"/>
      <c r="R8211" s="29">
        <f t="shared" si="388"/>
        <v>0</v>
      </c>
      <c r="S8211" t="str">
        <f t="shared" si="389"/>
        <v>OK</v>
      </c>
      <c r="T8211" s="10">
        <f>IFERROR(VLOOKUP(A8211,[1]!Tabla1[[#All],[Material]:[venta nueva]],38,FALSE),0)</f>
        <v>0</v>
      </c>
    </row>
    <row r="8212" spans="1:20" hidden="1" x14ac:dyDescent="0.35">
      <c r="A8212">
        <f t="shared" si="390"/>
        <v>1022636</v>
      </c>
      <c r="B8212" s="6" t="s">
        <v>1447</v>
      </c>
      <c r="C8212" s="7" t="s">
        <v>553</v>
      </c>
      <c r="D8212" s="7" t="s">
        <v>1096</v>
      </c>
      <c r="E8212" s="7" t="s">
        <v>324</v>
      </c>
      <c r="F8212" s="7" t="s">
        <v>325</v>
      </c>
      <c r="G8212" s="7" t="s">
        <v>1084</v>
      </c>
      <c r="H8212" s="7" t="s">
        <v>1032</v>
      </c>
      <c r="I8212" s="6" t="s">
        <v>14</v>
      </c>
      <c r="J8212" s="1">
        <v>0</v>
      </c>
      <c r="K8212" s="1">
        <v>106794</v>
      </c>
      <c r="L8212" s="1">
        <v>106794</v>
      </c>
      <c r="M8212" s="1">
        <v>-28</v>
      </c>
      <c r="N8212" s="1">
        <v>148000</v>
      </c>
      <c r="O8212" s="1">
        <v>144000</v>
      </c>
      <c r="P8212" s="1"/>
      <c r="Q8212" s="12"/>
      <c r="R8212" s="29">
        <f t="shared" si="388"/>
        <v>144000</v>
      </c>
      <c r="S8212" t="str">
        <f t="shared" si="389"/>
        <v>Sobre ingreso</v>
      </c>
      <c r="T8212" s="10">
        <f>IFERROR(VLOOKUP(A8212,[1]!Tabla1[[#All],[Material]:[venta nueva]],38,FALSE),0)</f>
        <v>0</v>
      </c>
    </row>
    <row r="8213" spans="1:20" hidden="1" x14ac:dyDescent="0.35">
      <c r="A8213">
        <f t="shared" si="390"/>
        <v>1022637</v>
      </c>
      <c r="B8213" s="6" t="s">
        <v>1447</v>
      </c>
      <c r="C8213" s="7" t="s">
        <v>553</v>
      </c>
      <c r="D8213" s="7" t="s">
        <v>1096</v>
      </c>
      <c r="E8213" s="7" t="s">
        <v>326</v>
      </c>
      <c r="F8213" s="7" t="s">
        <v>327</v>
      </c>
      <c r="G8213" s="7" t="s">
        <v>1084</v>
      </c>
      <c r="H8213" s="7" t="s">
        <v>1028</v>
      </c>
      <c r="I8213" s="6" t="s">
        <v>14</v>
      </c>
      <c r="J8213" s="1">
        <v>0</v>
      </c>
      <c r="K8213" s="1">
        <v>64421</v>
      </c>
      <c r="L8213" s="1">
        <v>64421</v>
      </c>
      <c r="M8213" s="1">
        <v>-16365</v>
      </c>
      <c r="N8213" s="1">
        <v>109358</v>
      </c>
      <c r="O8213" s="1">
        <v>120000</v>
      </c>
      <c r="P8213" s="1">
        <v>96000</v>
      </c>
      <c r="Q8213" s="12"/>
      <c r="R8213" s="29">
        <f t="shared" si="388"/>
        <v>24000</v>
      </c>
      <c r="S8213" t="str">
        <f t="shared" si="389"/>
        <v>Sobre ingreso</v>
      </c>
      <c r="T8213" s="10">
        <f>IFERROR(VLOOKUP(A8213,[1]!Tabla1[[#All],[Material]:[venta nueva]],38,FALSE),0)</f>
        <v>0</v>
      </c>
    </row>
    <row r="8214" spans="1:20" hidden="1" x14ac:dyDescent="0.35">
      <c r="A8214">
        <f t="shared" si="390"/>
        <v>1022639</v>
      </c>
      <c r="B8214" s="6" t="s">
        <v>1447</v>
      </c>
      <c r="C8214" s="7" t="s">
        <v>553</v>
      </c>
      <c r="D8214" s="7" t="s">
        <v>1096</v>
      </c>
      <c r="E8214" s="7" t="s">
        <v>328</v>
      </c>
      <c r="F8214" s="7" t="s">
        <v>329</v>
      </c>
      <c r="G8214" s="7" t="s">
        <v>1087</v>
      </c>
      <c r="H8214" s="7" t="s">
        <v>1034</v>
      </c>
      <c r="I8214" s="6" t="s">
        <v>14</v>
      </c>
      <c r="J8214" s="1">
        <v>0</v>
      </c>
      <c r="K8214" s="1">
        <v>823033</v>
      </c>
      <c r="L8214" s="1">
        <v>823033</v>
      </c>
      <c r="M8214" s="1">
        <v>-10849</v>
      </c>
      <c r="N8214" s="1">
        <v>903034</v>
      </c>
      <c r="O8214" s="1">
        <v>792000</v>
      </c>
      <c r="P8214" s="1">
        <v>576000</v>
      </c>
      <c r="Q8214" s="12"/>
      <c r="R8214" s="29">
        <f t="shared" si="388"/>
        <v>216000</v>
      </c>
      <c r="S8214" t="str">
        <f t="shared" si="389"/>
        <v>Sobre ingreso</v>
      </c>
      <c r="T8214" s="10">
        <f>IFERROR(VLOOKUP(A8214,[1]!Tabla1[[#All],[Material]:[venta nueva]],38,FALSE),0)</f>
        <v>0</v>
      </c>
    </row>
    <row r="8215" spans="1:20" hidden="1" x14ac:dyDescent="0.35">
      <c r="A8215">
        <f t="shared" si="390"/>
        <v>1022640</v>
      </c>
      <c r="B8215" s="6" t="s">
        <v>1447</v>
      </c>
      <c r="C8215" s="7" t="s">
        <v>553</v>
      </c>
      <c r="D8215" s="7" t="s">
        <v>1096</v>
      </c>
      <c r="E8215" s="7" t="s">
        <v>330</v>
      </c>
      <c r="F8215" s="7" t="s">
        <v>331</v>
      </c>
      <c r="G8215" s="7" t="s">
        <v>1087</v>
      </c>
      <c r="H8215" s="7" t="s">
        <v>1034</v>
      </c>
      <c r="I8215" s="6" t="s">
        <v>14</v>
      </c>
      <c r="J8215" s="1">
        <v>0</v>
      </c>
      <c r="K8215" s="1">
        <v>124670</v>
      </c>
      <c r="L8215" s="1">
        <v>124670</v>
      </c>
      <c r="M8215" s="1">
        <v>-94424</v>
      </c>
      <c r="N8215" s="1">
        <v>50358</v>
      </c>
      <c r="O8215" s="1">
        <v>0</v>
      </c>
      <c r="P8215" s="1"/>
      <c r="Q8215" s="12"/>
      <c r="R8215" s="29">
        <f t="shared" si="388"/>
        <v>0</v>
      </c>
      <c r="S8215" t="str">
        <f t="shared" si="389"/>
        <v>OK</v>
      </c>
      <c r="T8215" s="10">
        <f>IFERROR(VLOOKUP(A8215,[1]!Tabla1[[#All],[Material]:[venta nueva]],38,FALSE),0)</f>
        <v>0</v>
      </c>
    </row>
    <row r="8216" spans="1:20" hidden="1" x14ac:dyDescent="0.35">
      <c r="A8216">
        <f t="shared" si="390"/>
        <v>1022645</v>
      </c>
      <c r="B8216" s="6" t="s">
        <v>1447</v>
      </c>
      <c r="C8216" s="7" t="s">
        <v>553</v>
      </c>
      <c r="D8216" s="7" t="s">
        <v>1096</v>
      </c>
      <c r="E8216" s="7" t="s">
        <v>332</v>
      </c>
      <c r="F8216" s="7" t="s">
        <v>160</v>
      </c>
      <c r="G8216" s="7" t="s">
        <v>1082</v>
      </c>
      <c r="H8216" s="7" t="s">
        <v>1013</v>
      </c>
      <c r="I8216" s="6" t="s">
        <v>14</v>
      </c>
      <c r="J8216" s="1"/>
      <c r="K8216" s="1"/>
      <c r="L8216" s="1"/>
      <c r="M8216" s="1">
        <v>0</v>
      </c>
      <c r="N8216" s="1">
        <v>34432</v>
      </c>
      <c r="O8216" s="1">
        <v>24000</v>
      </c>
      <c r="P8216" s="1">
        <v>48000</v>
      </c>
      <c r="Q8216" s="12"/>
      <c r="R8216" s="29">
        <f t="shared" si="388"/>
        <v>-24000</v>
      </c>
      <c r="S8216" t="str">
        <f t="shared" si="389"/>
        <v>Pendiente de ingreso</v>
      </c>
      <c r="T8216" s="10">
        <f>IFERROR(VLOOKUP(A8216,[1]!Tabla1[[#All],[Material]:[venta nueva]],38,FALSE),0)</f>
        <v>0</v>
      </c>
    </row>
    <row r="8217" spans="1:20" hidden="1" x14ac:dyDescent="0.35">
      <c r="A8217">
        <f t="shared" si="390"/>
        <v>1022646</v>
      </c>
      <c r="B8217" s="6" t="s">
        <v>1447</v>
      </c>
      <c r="C8217" s="7" t="s">
        <v>553</v>
      </c>
      <c r="D8217" s="7" t="s">
        <v>1096</v>
      </c>
      <c r="E8217" s="7" t="s">
        <v>333</v>
      </c>
      <c r="F8217" s="7" t="s">
        <v>159</v>
      </c>
      <c r="G8217" s="7" t="s">
        <v>1082</v>
      </c>
      <c r="H8217" s="7" t="s">
        <v>1013</v>
      </c>
      <c r="I8217" s="6" t="s">
        <v>14</v>
      </c>
      <c r="J8217" s="1"/>
      <c r="K8217" s="1"/>
      <c r="L8217" s="1"/>
      <c r="M8217" s="1">
        <v>-23949</v>
      </c>
      <c r="N8217" s="1">
        <v>41528</v>
      </c>
      <c r="O8217" s="1">
        <v>72000</v>
      </c>
      <c r="P8217" s="1">
        <v>48000</v>
      </c>
      <c r="Q8217" s="12"/>
      <c r="R8217" s="29">
        <f t="shared" si="388"/>
        <v>24000</v>
      </c>
      <c r="S8217" t="str">
        <f t="shared" si="389"/>
        <v>Sobre ingreso</v>
      </c>
      <c r="T8217" s="10">
        <f>IFERROR(VLOOKUP(A8217,[1]!Tabla1[[#All],[Material]:[venta nueva]],38,FALSE),0)</f>
        <v>0</v>
      </c>
    </row>
    <row r="8218" spans="1:20" hidden="1" x14ac:dyDescent="0.35">
      <c r="A8218">
        <f t="shared" si="390"/>
        <v>1022654</v>
      </c>
      <c r="B8218" s="6" t="s">
        <v>1447</v>
      </c>
      <c r="C8218" s="7" t="s">
        <v>553</v>
      </c>
      <c r="D8218" s="7" t="s">
        <v>1096</v>
      </c>
      <c r="E8218" s="7" t="s">
        <v>450</v>
      </c>
      <c r="F8218" s="7" t="s">
        <v>451</v>
      </c>
      <c r="G8218" s="7" t="s">
        <v>1081</v>
      </c>
      <c r="H8218" s="7" t="s">
        <v>1010</v>
      </c>
      <c r="I8218" s="6" t="s">
        <v>9</v>
      </c>
      <c r="J8218" s="1"/>
      <c r="K8218" s="1"/>
      <c r="L8218" s="1"/>
      <c r="M8218" s="1">
        <v>60</v>
      </c>
      <c r="N8218" s="1">
        <v>0</v>
      </c>
      <c r="O8218" s="1">
        <v>0</v>
      </c>
      <c r="P8218" s="1"/>
      <c r="Q8218" s="12"/>
      <c r="R8218" s="29">
        <f t="shared" si="388"/>
        <v>0</v>
      </c>
      <c r="S8218" t="str">
        <f t="shared" si="389"/>
        <v>OK</v>
      </c>
      <c r="T8218" s="10">
        <f>IFERROR(VLOOKUP(A8218,[1]!Tabla1[[#All],[Material]:[venta nueva]],38,FALSE),0)</f>
        <v>0</v>
      </c>
    </row>
    <row r="8219" spans="1:20" hidden="1" x14ac:dyDescent="0.35">
      <c r="A8219">
        <f t="shared" si="390"/>
        <v>1022657</v>
      </c>
      <c r="B8219" s="6" t="s">
        <v>1447</v>
      </c>
      <c r="C8219" s="7" t="s">
        <v>553</v>
      </c>
      <c r="D8219" s="7" t="s">
        <v>1096</v>
      </c>
      <c r="E8219" s="7" t="s">
        <v>573</v>
      </c>
      <c r="F8219" s="7" t="s">
        <v>574</v>
      </c>
      <c r="G8219" s="7" t="s">
        <v>1074</v>
      </c>
      <c r="H8219" s="7" t="s">
        <v>1018</v>
      </c>
      <c r="I8219" s="6" t="s">
        <v>10</v>
      </c>
      <c r="J8219" s="1"/>
      <c r="K8219" s="1"/>
      <c r="L8219" s="1"/>
      <c r="M8219" s="1">
        <v>90</v>
      </c>
      <c r="N8219" s="1">
        <v>0</v>
      </c>
      <c r="O8219" s="1">
        <v>0</v>
      </c>
      <c r="P8219" s="1"/>
      <c r="Q8219" s="12"/>
      <c r="R8219" s="29">
        <f t="shared" si="388"/>
        <v>0</v>
      </c>
      <c r="S8219" t="str">
        <f t="shared" si="389"/>
        <v>OK</v>
      </c>
      <c r="T8219" s="10">
        <f>IFERROR(VLOOKUP(A8219,[1]!Tabla1[[#All],[Material]:[venta nueva]],38,FALSE),0)</f>
        <v>0</v>
      </c>
    </row>
    <row r="8220" spans="1:20" hidden="1" x14ac:dyDescent="0.35">
      <c r="A8220">
        <f t="shared" si="390"/>
        <v>1022748</v>
      </c>
      <c r="B8220" s="6" t="s">
        <v>1447</v>
      </c>
      <c r="C8220" s="7" t="s">
        <v>553</v>
      </c>
      <c r="D8220" s="7" t="s">
        <v>1096</v>
      </c>
      <c r="E8220" s="7" t="s">
        <v>336</v>
      </c>
      <c r="F8220" s="7" t="s">
        <v>337</v>
      </c>
      <c r="G8220" s="7" t="s">
        <v>1069</v>
      </c>
      <c r="H8220" s="7" t="s">
        <v>1033</v>
      </c>
      <c r="I8220" s="6" t="s">
        <v>14</v>
      </c>
      <c r="J8220" s="1">
        <v>0</v>
      </c>
      <c r="K8220" s="1">
        <v>129134</v>
      </c>
      <c r="L8220" s="1">
        <v>129134</v>
      </c>
      <c r="M8220" s="1">
        <v>1045</v>
      </c>
      <c r="N8220" s="1">
        <v>215249</v>
      </c>
      <c r="O8220" s="1">
        <v>216000</v>
      </c>
      <c r="P8220" s="1"/>
      <c r="Q8220" s="12"/>
      <c r="R8220" s="29">
        <f t="shared" si="388"/>
        <v>216000</v>
      </c>
      <c r="S8220" t="str">
        <f t="shared" si="389"/>
        <v>Sobre ingreso</v>
      </c>
      <c r="T8220" s="10">
        <f>IFERROR(VLOOKUP(A8220,[1]!Tabla1[[#All],[Material]:[venta nueva]],38,FALSE),0)</f>
        <v>0</v>
      </c>
    </row>
    <row r="8221" spans="1:20" hidden="1" x14ac:dyDescent="0.35">
      <c r="A8221">
        <f t="shared" si="390"/>
        <v>1022751</v>
      </c>
      <c r="B8221" s="6" t="s">
        <v>1447</v>
      </c>
      <c r="C8221" s="7" t="s">
        <v>553</v>
      </c>
      <c r="D8221" s="7" t="s">
        <v>1096</v>
      </c>
      <c r="E8221" s="7" t="s">
        <v>340</v>
      </c>
      <c r="F8221" s="7" t="s">
        <v>341</v>
      </c>
      <c r="G8221" s="7" t="s">
        <v>1077</v>
      </c>
      <c r="H8221" s="7" t="s">
        <v>1023</v>
      </c>
      <c r="I8221" s="6" t="s">
        <v>15</v>
      </c>
      <c r="J8221" s="1"/>
      <c r="K8221" s="1"/>
      <c r="L8221" s="1"/>
      <c r="M8221" s="1">
        <v>-48</v>
      </c>
      <c r="N8221" s="1">
        <v>0</v>
      </c>
      <c r="O8221" s="1">
        <v>800</v>
      </c>
      <c r="P8221" s="1"/>
      <c r="Q8221" s="12"/>
      <c r="R8221" s="29">
        <f t="shared" si="388"/>
        <v>800</v>
      </c>
      <c r="S8221" t="str">
        <f t="shared" si="389"/>
        <v>Sobre ingreso</v>
      </c>
      <c r="T8221" s="10">
        <f>IFERROR(VLOOKUP(A8221,[1]!Tabla1[[#All],[Material]:[venta nueva]],38,FALSE),0)</f>
        <v>0</v>
      </c>
    </row>
    <row r="8222" spans="1:20" hidden="1" x14ac:dyDescent="0.35">
      <c r="A8222">
        <f t="shared" si="390"/>
        <v>1022753</v>
      </c>
      <c r="B8222" s="6" t="s">
        <v>1447</v>
      </c>
      <c r="C8222" s="7" t="s">
        <v>553</v>
      </c>
      <c r="D8222" s="7" t="s">
        <v>1096</v>
      </c>
      <c r="E8222" s="7" t="s">
        <v>342</v>
      </c>
      <c r="F8222" s="7" t="s">
        <v>343</v>
      </c>
      <c r="G8222" s="7" t="s">
        <v>1086</v>
      </c>
      <c r="H8222" s="7" t="s">
        <v>1025</v>
      </c>
      <c r="I8222" s="6" t="s">
        <v>14</v>
      </c>
      <c r="J8222" s="1">
        <v>0</v>
      </c>
      <c r="K8222" s="1">
        <v>181104</v>
      </c>
      <c r="L8222" s="1">
        <v>181104</v>
      </c>
      <c r="M8222" s="1">
        <v>-7564</v>
      </c>
      <c r="N8222" s="1">
        <v>252769</v>
      </c>
      <c r="O8222" s="1">
        <v>288000</v>
      </c>
      <c r="P8222" s="1">
        <v>96000</v>
      </c>
      <c r="Q8222" s="12"/>
      <c r="R8222" s="29">
        <f t="shared" si="388"/>
        <v>192000</v>
      </c>
      <c r="S8222" t="str">
        <f t="shared" si="389"/>
        <v>Sobre ingreso</v>
      </c>
      <c r="T8222" s="10">
        <f>IFERROR(VLOOKUP(A8222,[1]!Tabla1[[#All],[Material]:[venta nueva]],38,FALSE),0)</f>
        <v>0</v>
      </c>
    </row>
    <row r="8223" spans="1:20" hidden="1" x14ac:dyDescent="0.35">
      <c r="A8223">
        <f t="shared" si="390"/>
        <v>1022767</v>
      </c>
      <c r="B8223" s="6" t="s">
        <v>1447</v>
      </c>
      <c r="C8223" s="7" t="s">
        <v>553</v>
      </c>
      <c r="D8223" s="7" t="s">
        <v>1096</v>
      </c>
      <c r="E8223" s="7" t="s">
        <v>344</v>
      </c>
      <c r="F8223" s="7" t="s">
        <v>345</v>
      </c>
      <c r="G8223" s="7" t="s">
        <v>1078</v>
      </c>
      <c r="H8223" s="7" t="s">
        <v>1009</v>
      </c>
      <c r="I8223" s="6" t="s">
        <v>15</v>
      </c>
      <c r="J8223" s="1">
        <v>0</v>
      </c>
      <c r="K8223" s="1">
        <v>44504</v>
      </c>
      <c r="L8223" s="1">
        <v>44504</v>
      </c>
      <c r="M8223" s="1">
        <v>0</v>
      </c>
      <c r="N8223" s="1">
        <v>25422</v>
      </c>
      <c r="O8223" s="1">
        <v>0</v>
      </c>
      <c r="P8223" s="1"/>
      <c r="Q8223" s="12"/>
      <c r="R8223" s="29">
        <f t="shared" si="388"/>
        <v>0</v>
      </c>
      <c r="S8223" t="str">
        <f t="shared" si="389"/>
        <v>OK</v>
      </c>
      <c r="T8223" s="10">
        <f>IFERROR(VLOOKUP(A8223,[1]!Tabla1[[#All],[Material]:[venta nueva]],38,FALSE),0)</f>
        <v>0</v>
      </c>
    </row>
    <row r="8224" spans="1:20" hidden="1" x14ac:dyDescent="0.35">
      <c r="A8224">
        <f t="shared" si="390"/>
        <v>1022794</v>
      </c>
      <c r="B8224" s="6" t="s">
        <v>1447</v>
      </c>
      <c r="C8224" s="7" t="s">
        <v>553</v>
      </c>
      <c r="D8224" s="7" t="s">
        <v>1096</v>
      </c>
      <c r="E8224" s="7" t="s">
        <v>352</v>
      </c>
      <c r="F8224" s="7" t="s">
        <v>353</v>
      </c>
      <c r="G8224" s="7" t="s">
        <v>1077</v>
      </c>
      <c r="H8224" s="7" t="s">
        <v>1023</v>
      </c>
      <c r="I8224" s="6" t="s">
        <v>15</v>
      </c>
      <c r="J8224" s="1"/>
      <c r="K8224" s="1"/>
      <c r="L8224" s="1"/>
      <c r="M8224" s="1">
        <v>1</v>
      </c>
      <c r="N8224" s="1">
        <v>0</v>
      </c>
      <c r="O8224" s="1">
        <v>0</v>
      </c>
      <c r="P8224" s="1"/>
      <c r="Q8224" s="12"/>
      <c r="R8224" s="29">
        <f t="shared" si="388"/>
        <v>0</v>
      </c>
      <c r="S8224" t="str">
        <f t="shared" si="389"/>
        <v>OK</v>
      </c>
      <c r="T8224" s="10">
        <f>IFERROR(VLOOKUP(A8224,[1]!Tabla1[[#All],[Material]:[venta nueva]],38,FALSE),0)</f>
        <v>0</v>
      </c>
    </row>
    <row r="8225" spans="1:20" hidden="1" x14ac:dyDescent="0.35">
      <c r="A8225">
        <f t="shared" si="390"/>
        <v>1022851</v>
      </c>
      <c r="B8225" s="6" t="s">
        <v>1447</v>
      </c>
      <c r="C8225" s="7" t="s">
        <v>553</v>
      </c>
      <c r="D8225" s="7" t="s">
        <v>1096</v>
      </c>
      <c r="E8225" s="7" t="s">
        <v>1172</v>
      </c>
      <c r="F8225" s="7" t="s">
        <v>356</v>
      </c>
      <c r="G8225" s="7" t="s">
        <v>1077</v>
      </c>
      <c r="H8225" s="7" t="s">
        <v>1023</v>
      </c>
      <c r="I8225" s="6" t="s">
        <v>14</v>
      </c>
      <c r="J8225" s="1"/>
      <c r="K8225" s="1"/>
      <c r="L8225" s="1"/>
      <c r="M8225" s="1">
        <v>201</v>
      </c>
      <c r="N8225" s="1">
        <v>20000</v>
      </c>
      <c r="O8225" s="1">
        <v>0</v>
      </c>
      <c r="P8225" s="1"/>
      <c r="Q8225" s="12"/>
      <c r="R8225" s="29">
        <f t="shared" si="388"/>
        <v>0</v>
      </c>
      <c r="S8225" t="str">
        <f t="shared" si="389"/>
        <v>OK</v>
      </c>
      <c r="T8225" s="10">
        <f>IFERROR(VLOOKUP(A8225,[1]!Tabla1[[#All],[Material]:[venta nueva]],38,FALSE),0)</f>
        <v>0</v>
      </c>
    </row>
    <row r="8226" spans="1:20" hidden="1" x14ac:dyDescent="0.35">
      <c r="A8226">
        <f t="shared" si="390"/>
        <v>1022854</v>
      </c>
      <c r="B8226" s="6" t="s">
        <v>1447</v>
      </c>
      <c r="C8226" s="7" t="s">
        <v>553</v>
      </c>
      <c r="D8226" s="7" t="s">
        <v>1096</v>
      </c>
      <c r="E8226" s="7" t="s">
        <v>575</v>
      </c>
      <c r="F8226" s="7" t="s">
        <v>357</v>
      </c>
      <c r="G8226" s="7" t="s">
        <v>1084</v>
      </c>
      <c r="H8226" s="7" t="s">
        <v>1017</v>
      </c>
      <c r="I8226" s="6" t="s">
        <v>10</v>
      </c>
      <c r="J8226" s="1">
        <v>0</v>
      </c>
      <c r="K8226" s="1">
        <v>3335</v>
      </c>
      <c r="L8226" s="1">
        <v>3335</v>
      </c>
      <c r="M8226" s="1">
        <v>0</v>
      </c>
      <c r="N8226" s="1">
        <v>12125</v>
      </c>
      <c r="O8226" s="1">
        <v>0</v>
      </c>
      <c r="P8226" s="1"/>
      <c r="Q8226" s="12"/>
      <c r="R8226" s="29">
        <f t="shared" si="388"/>
        <v>0</v>
      </c>
      <c r="S8226" t="str">
        <f t="shared" si="389"/>
        <v>OK</v>
      </c>
      <c r="T8226" s="10">
        <f>IFERROR(VLOOKUP(A8226,[1]!Tabla1[[#All],[Material]:[venta nueva]],38,FALSE),0)</f>
        <v>0</v>
      </c>
    </row>
    <row r="8227" spans="1:20" hidden="1" x14ac:dyDescent="0.35">
      <c r="A8227">
        <f t="shared" si="390"/>
        <v>1022856</v>
      </c>
      <c r="B8227" s="6" t="s">
        <v>1447</v>
      </c>
      <c r="C8227" s="7" t="s">
        <v>553</v>
      </c>
      <c r="D8227" s="7" t="s">
        <v>1096</v>
      </c>
      <c r="E8227" s="7" t="s">
        <v>359</v>
      </c>
      <c r="F8227" s="7" t="s">
        <v>360</v>
      </c>
      <c r="G8227" s="7" t="s">
        <v>1078</v>
      </c>
      <c r="H8227" s="7" t="s">
        <v>1009</v>
      </c>
      <c r="I8227" s="6" t="s">
        <v>14</v>
      </c>
      <c r="J8227" s="1">
        <v>0</v>
      </c>
      <c r="K8227" s="1">
        <v>145203</v>
      </c>
      <c r="L8227" s="1">
        <v>145203</v>
      </c>
      <c r="M8227" s="1">
        <v>-7913</v>
      </c>
      <c r="N8227" s="1">
        <v>70285</v>
      </c>
      <c r="O8227" s="1">
        <v>120000</v>
      </c>
      <c r="P8227" s="1">
        <v>192000</v>
      </c>
      <c r="Q8227" s="12"/>
      <c r="R8227" s="29">
        <f t="shared" si="388"/>
        <v>-72000</v>
      </c>
      <c r="S8227" t="str">
        <f t="shared" si="389"/>
        <v>Pendiente de ingreso</v>
      </c>
      <c r="T8227" s="10">
        <f>IFERROR(VLOOKUP(A8227,[1]!Tabla1[[#All],[Material]:[venta nueva]],38,FALSE),0)</f>
        <v>0</v>
      </c>
    </row>
    <row r="8228" spans="1:20" hidden="1" x14ac:dyDescent="0.35">
      <c r="A8228">
        <f t="shared" si="390"/>
        <v>1022858</v>
      </c>
      <c r="B8228" s="6" t="s">
        <v>1447</v>
      </c>
      <c r="C8228" s="7" t="s">
        <v>553</v>
      </c>
      <c r="D8228" s="7" t="s">
        <v>1096</v>
      </c>
      <c r="E8228" s="7" t="s">
        <v>601</v>
      </c>
      <c r="F8228" s="7" t="s">
        <v>510</v>
      </c>
      <c r="G8228" s="7" t="s">
        <v>1075</v>
      </c>
      <c r="H8228" s="7" t="s">
        <v>1002</v>
      </c>
      <c r="I8228" s="6" t="s">
        <v>9</v>
      </c>
      <c r="J8228" s="1"/>
      <c r="K8228" s="1"/>
      <c r="L8228" s="1"/>
      <c r="M8228" s="1">
        <v>2793</v>
      </c>
      <c r="N8228" s="1">
        <v>0</v>
      </c>
      <c r="O8228" s="1">
        <v>0</v>
      </c>
      <c r="P8228" s="1"/>
      <c r="Q8228" s="12"/>
      <c r="R8228" s="29">
        <f t="shared" si="388"/>
        <v>0</v>
      </c>
      <c r="S8228" t="str">
        <f t="shared" si="389"/>
        <v>OK</v>
      </c>
      <c r="T8228" s="10">
        <f>IFERROR(VLOOKUP(A8228,[1]!Tabla1[[#All],[Material]:[venta nueva]],38,FALSE),0)</f>
        <v>0</v>
      </c>
    </row>
    <row r="8229" spans="1:20" hidden="1" x14ac:dyDescent="0.35">
      <c r="A8229">
        <f t="shared" si="390"/>
        <v>1022863</v>
      </c>
      <c r="B8229" s="6" t="s">
        <v>1447</v>
      </c>
      <c r="C8229" s="7" t="s">
        <v>553</v>
      </c>
      <c r="D8229" s="7" t="s">
        <v>1096</v>
      </c>
      <c r="E8229" s="7" t="s">
        <v>361</v>
      </c>
      <c r="F8229" s="7" t="s">
        <v>362</v>
      </c>
      <c r="G8229" s="7" t="s">
        <v>1075</v>
      </c>
      <c r="H8229" s="7" t="s">
        <v>1011</v>
      </c>
      <c r="I8229" s="6" t="s">
        <v>15</v>
      </c>
      <c r="J8229" s="1">
        <v>0</v>
      </c>
      <c r="K8229" s="1">
        <v>93164</v>
      </c>
      <c r="L8229" s="1">
        <v>93164</v>
      </c>
      <c r="M8229" s="1">
        <v>-15574</v>
      </c>
      <c r="N8229" s="1">
        <v>0</v>
      </c>
      <c r="O8229" s="1">
        <v>0</v>
      </c>
      <c r="P8229" s="1"/>
      <c r="Q8229" s="12"/>
      <c r="R8229" s="29">
        <f t="shared" si="388"/>
        <v>0</v>
      </c>
      <c r="S8229" t="str">
        <f t="shared" si="389"/>
        <v>OK</v>
      </c>
      <c r="T8229" s="10">
        <f>IFERROR(VLOOKUP(A8229,[1]!Tabla1[[#All],[Material]:[venta nueva]],38,FALSE),0)</f>
        <v>0</v>
      </c>
    </row>
    <row r="8230" spans="1:20" hidden="1" x14ac:dyDescent="0.35">
      <c r="A8230">
        <f t="shared" si="390"/>
        <v>1022864</v>
      </c>
      <c r="B8230" s="6" t="s">
        <v>1447</v>
      </c>
      <c r="C8230" s="7" t="s">
        <v>553</v>
      </c>
      <c r="D8230" s="7" t="s">
        <v>1096</v>
      </c>
      <c r="E8230" s="7" t="s">
        <v>363</v>
      </c>
      <c r="F8230" s="7" t="s">
        <v>364</v>
      </c>
      <c r="G8230" s="7" t="s">
        <v>1075</v>
      </c>
      <c r="H8230" s="7" t="s">
        <v>1011</v>
      </c>
      <c r="I8230" s="6" t="s">
        <v>15</v>
      </c>
      <c r="J8230" s="1">
        <v>0</v>
      </c>
      <c r="K8230" s="1">
        <v>100000</v>
      </c>
      <c r="L8230" s="1">
        <v>100000</v>
      </c>
      <c r="M8230" s="1">
        <v>33</v>
      </c>
      <c r="N8230" s="1">
        <v>0</v>
      </c>
      <c r="O8230" s="1">
        <v>36000</v>
      </c>
      <c r="P8230" s="1"/>
      <c r="Q8230" s="12"/>
      <c r="R8230" s="29">
        <f t="shared" si="388"/>
        <v>36000</v>
      </c>
      <c r="S8230" t="str">
        <f t="shared" si="389"/>
        <v>Sobre ingreso</v>
      </c>
      <c r="T8230" s="10">
        <f>IFERROR(VLOOKUP(A8230,[1]!Tabla1[[#All],[Material]:[venta nueva]],38,FALSE),0)</f>
        <v>0</v>
      </c>
    </row>
    <row r="8231" spans="1:20" hidden="1" x14ac:dyDescent="0.35">
      <c r="A8231">
        <f t="shared" si="390"/>
        <v>1022865</v>
      </c>
      <c r="B8231" s="6" t="s">
        <v>1447</v>
      </c>
      <c r="C8231" s="7" t="s">
        <v>553</v>
      </c>
      <c r="D8231" s="7" t="s">
        <v>1096</v>
      </c>
      <c r="E8231" s="7" t="s">
        <v>365</v>
      </c>
      <c r="F8231" s="7" t="s">
        <v>366</v>
      </c>
      <c r="G8231" s="7" t="s">
        <v>1082</v>
      </c>
      <c r="H8231" s="7" t="s">
        <v>1013</v>
      </c>
      <c r="I8231" s="6" t="s">
        <v>15</v>
      </c>
      <c r="J8231" s="1">
        <v>0</v>
      </c>
      <c r="K8231" s="1">
        <v>50000</v>
      </c>
      <c r="L8231" s="1">
        <v>50000</v>
      </c>
      <c r="M8231" s="1">
        <v>0</v>
      </c>
      <c r="N8231" s="1">
        <v>43010</v>
      </c>
      <c r="O8231" s="1">
        <v>50000</v>
      </c>
      <c r="P8231" s="1"/>
      <c r="Q8231" s="12"/>
      <c r="R8231" s="29">
        <f t="shared" si="388"/>
        <v>50000</v>
      </c>
      <c r="S8231" t="str">
        <f t="shared" si="389"/>
        <v>Sobre ingreso</v>
      </c>
      <c r="T8231" s="10">
        <f>IFERROR(VLOOKUP(A8231,[1]!Tabla1[[#All],[Material]:[venta nueva]],38,FALSE),0)</f>
        <v>0</v>
      </c>
    </row>
    <row r="8232" spans="1:20" hidden="1" x14ac:dyDescent="0.35">
      <c r="A8232">
        <f t="shared" si="390"/>
        <v>1022866</v>
      </c>
      <c r="B8232" s="6" t="s">
        <v>1447</v>
      </c>
      <c r="C8232" s="7" t="s">
        <v>553</v>
      </c>
      <c r="D8232" s="7" t="s">
        <v>1096</v>
      </c>
      <c r="E8232" s="7" t="s">
        <v>367</v>
      </c>
      <c r="F8232" s="7" t="s">
        <v>368</v>
      </c>
      <c r="G8232" s="7" t="s">
        <v>1082</v>
      </c>
      <c r="H8232" s="7" t="s">
        <v>1013</v>
      </c>
      <c r="I8232" s="6" t="s">
        <v>15</v>
      </c>
      <c r="J8232" s="1">
        <v>0</v>
      </c>
      <c r="K8232" s="1">
        <v>50000</v>
      </c>
      <c r="L8232" s="1">
        <v>50000</v>
      </c>
      <c r="M8232" s="1">
        <v>0</v>
      </c>
      <c r="N8232" s="1">
        <v>45260</v>
      </c>
      <c r="O8232" s="1">
        <v>50000</v>
      </c>
      <c r="P8232" s="1"/>
      <c r="Q8232" s="12"/>
      <c r="R8232" s="29">
        <f t="shared" si="388"/>
        <v>50000</v>
      </c>
      <c r="S8232" t="str">
        <f t="shared" si="389"/>
        <v>Sobre ingreso</v>
      </c>
      <c r="T8232" s="10">
        <f>IFERROR(VLOOKUP(A8232,[1]!Tabla1[[#All],[Material]:[venta nueva]],38,FALSE),0)</f>
        <v>0</v>
      </c>
    </row>
    <row r="8233" spans="1:20" hidden="1" x14ac:dyDescent="0.35">
      <c r="A8233">
        <f t="shared" si="390"/>
        <v>1022883</v>
      </c>
      <c r="B8233" s="6" t="s">
        <v>1447</v>
      </c>
      <c r="C8233" s="7" t="s">
        <v>553</v>
      </c>
      <c r="D8233" s="7" t="s">
        <v>1096</v>
      </c>
      <c r="E8233" s="7" t="s">
        <v>369</v>
      </c>
      <c r="F8233" s="7" t="s">
        <v>370</v>
      </c>
      <c r="G8233" s="7" t="s">
        <v>1074</v>
      </c>
      <c r="H8233" s="7" t="s">
        <v>1018</v>
      </c>
      <c r="I8233" s="6" t="s">
        <v>8</v>
      </c>
      <c r="J8233" s="1">
        <v>0</v>
      </c>
      <c r="K8233" s="1">
        <v>24041</v>
      </c>
      <c r="L8233" s="1">
        <v>24041</v>
      </c>
      <c r="M8233" s="1">
        <v>0</v>
      </c>
      <c r="N8233" s="1">
        <v>23968</v>
      </c>
      <c r="O8233" s="1">
        <v>24000</v>
      </c>
      <c r="P8233" s="1"/>
      <c r="Q8233" s="12"/>
      <c r="R8233" s="29">
        <f t="shared" si="388"/>
        <v>24000</v>
      </c>
      <c r="S8233" t="str">
        <f t="shared" si="389"/>
        <v>Sobre ingreso</v>
      </c>
      <c r="T8233" s="10">
        <f>IFERROR(VLOOKUP(A8233,[1]!Tabla1[[#All],[Material]:[venta nueva]],38,FALSE),0)</f>
        <v>0</v>
      </c>
    </row>
    <row r="8234" spans="1:20" hidden="1" x14ac:dyDescent="0.35">
      <c r="A8234">
        <f t="shared" si="390"/>
        <v>1022914</v>
      </c>
      <c r="B8234" s="6" t="s">
        <v>1447</v>
      </c>
      <c r="C8234" s="7" t="s">
        <v>553</v>
      </c>
      <c r="D8234" s="7" t="s">
        <v>1096</v>
      </c>
      <c r="E8234" s="7" t="s">
        <v>375</v>
      </c>
      <c r="F8234" s="7" t="s">
        <v>506</v>
      </c>
      <c r="G8234" s="7" t="s">
        <v>1078</v>
      </c>
      <c r="H8234" s="7" t="s">
        <v>1006</v>
      </c>
      <c r="I8234" s="6" t="s">
        <v>15</v>
      </c>
      <c r="J8234" s="1">
        <v>0</v>
      </c>
      <c r="K8234" s="1">
        <v>7347</v>
      </c>
      <c r="L8234" s="1">
        <v>7347</v>
      </c>
      <c r="M8234" s="1">
        <v>0</v>
      </c>
      <c r="N8234" s="1">
        <v>1537</v>
      </c>
      <c r="O8234" s="1">
        <v>0</v>
      </c>
      <c r="P8234" s="1"/>
      <c r="Q8234" s="12"/>
      <c r="R8234" s="29">
        <f t="shared" si="388"/>
        <v>0</v>
      </c>
      <c r="S8234" t="str">
        <f t="shared" si="389"/>
        <v>OK</v>
      </c>
      <c r="T8234" s="10">
        <f>IFERROR(VLOOKUP(A8234,[1]!Tabla1[[#All],[Material]:[venta nueva]],38,FALSE),0)</f>
        <v>0</v>
      </c>
    </row>
    <row r="8235" spans="1:20" hidden="1" x14ac:dyDescent="0.35">
      <c r="A8235">
        <f t="shared" si="390"/>
        <v>1022918</v>
      </c>
      <c r="B8235" s="6" t="s">
        <v>1447</v>
      </c>
      <c r="C8235" s="7" t="s">
        <v>553</v>
      </c>
      <c r="D8235" s="7" t="s">
        <v>1096</v>
      </c>
      <c r="E8235" s="7" t="s">
        <v>376</v>
      </c>
      <c r="F8235" s="7" t="s">
        <v>377</v>
      </c>
      <c r="G8235" s="7" t="s">
        <v>1078</v>
      </c>
      <c r="H8235" s="7" t="s">
        <v>1006</v>
      </c>
      <c r="I8235" s="6" t="s">
        <v>15</v>
      </c>
      <c r="J8235" s="1">
        <v>0</v>
      </c>
      <c r="K8235" s="1">
        <v>78985</v>
      </c>
      <c r="L8235" s="1">
        <v>78985</v>
      </c>
      <c r="M8235" s="1">
        <v>1</v>
      </c>
      <c r="N8235" s="1">
        <v>65652</v>
      </c>
      <c r="O8235" s="1">
        <v>73000</v>
      </c>
      <c r="P8235" s="1"/>
      <c r="Q8235" s="12"/>
      <c r="R8235" s="29">
        <f t="shared" si="388"/>
        <v>73000</v>
      </c>
      <c r="S8235" t="str">
        <f t="shared" si="389"/>
        <v>Sobre ingreso</v>
      </c>
      <c r="T8235" s="10">
        <f>IFERROR(VLOOKUP(A8235,[1]!Tabla1[[#All],[Material]:[venta nueva]],38,FALSE),0)</f>
        <v>0</v>
      </c>
    </row>
    <row r="8236" spans="1:20" hidden="1" x14ac:dyDescent="0.35">
      <c r="A8236">
        <f t="shared" si="390"/>
        <v>1022932</v>
      </c>
      <c r="B8236" s="6" t="s">
        <v>1447</v>
      </c>
      <c r="C8236" s="7" t="s">
        <v>553</v>
      </c>
      <c r="D8236" s="7" t="s">
        <v>1096</v>
      </c>
      <c r="E8236" s="7" t="s">
        <v>1126</v>
      </c>
      <c r="F8236" s="7" t="s">
        <v>74</v>
      </c>
      <c r="G8236" s="7" t="s">
        <v>1074</v>
      </c>
      <c r="H8236" s="7" t="s">
        <v>1018</v>
      </c>
      <c r="I8236" s="6" t="s">
        <v>14</v>
      </c>
      <c r="J8236" s="1"/>
      <c r="K8236" s="1"/>
      <c r="L8236" s="1"/>
      <c r="M8236" s="1">
        <v>40</v>
      </c>
      <c r="N8236" s="1">
        <v>0</v>
      </c>
      <c r="O8236" s="1">
        <v>0</v>
      </c>
      <c r="P8236" s="1"/>
      <c r="Q8236" s="12"/>
      <c r="R8236" s="29">
        <f t="shared" si="388"/>
        <v>0</v>
      </c>
      <c r="S8236" t="str">
        <f t="shared" si="389"/>
        <v>OK</v>
      </c>
      <c r="T8236" s="10">
        <f>IFERROR(VLOOKUP(A8236,[1]!Tabla1[[#All],[Material]:[venta nueva]],38,FALSE),0)</f>
        <v>0</v>
      </c>
    </row>
    <row r="8237" spans="1:20" hidden="1" x14ac:dyDescent="0.35">
      <c r="A8237">
        <f t="shared" si="390"/>
        <v>1022936</v>
      </c>
      <c r="B8237" s="6" t="s">
        <v>1447</v>
      </c>
      <c r="C8237" s="7" t="s">
        <v>553</v>
      </c>
      <c r="D8237" s="7" t="s">
        <v>1096</v>
      </c>
      <c r="E8237" s="7" t="s">
        <v>388</v>
      </c>
      <c r="F8237" s="7" t="s">
        <v>78</v>
      </c>
      <c r="G8237" s="7" t="s">
        <v>985</v>
      </c>
      <c r="H8237" s="7" t="s">
        <v>1012</v>
      </c>
      <c r="I8237" s="6" t="s">
        <v>14</v>
      </c>
      <c r="J8237" s="1"/>
      <c r="K8237" s="1"/>
      <c r="L8237" s="1"/>
      <c r="M8237" s="1">
        <v>-5910</v>
      </c>
      <c r="N8237" s="1">
        <v>0</v>
      </c>
      <c r="O8237" s="1">
        <v>0</v>
      </c>
      <c r="P8237" s="1"/>
      <c r="Q8237" s="12"/>
      <c r="R8237" s="29">
        <f t="shared" si="388"/>
        <v>0</v>
      </c>
      <c r="S8237" t="str">
        <f t="shared" si="389"/>
        <v>OK</v>
      </c>
      <c r="T8237" s="10">
        <f>IFERROR(VLOOKUP(A8237,[1]!Tabla1[[#All],[Material]:[venta nueva]],38,FALSE),0)</f>
        <v>0</v>
      </c>
    </row>
    <row r="8238" spans="1:20" hidden="1" x14ac:dyDescent="0.35">
      <c r="A8238">
        <f t="shared" si="390"/>
        <v>1022939</v>
      </c>
      <c r="B8238" s="6" t="s">
        <v>1447</v>
      </c>
      <c r="C8238" s="7" t="s">
        <v>553</v>
      </c>
      <c r="D8238" s="7" t="s">
        <v>1096</v>
      </c>
      <c r="E8238" s="7" t="s">
        <v>389</v>
      </c>
      <c r="F8238" s="7" t="s">
        <v>390</v>
      </c>
      <c r="G8238" s="7" t="s">
        <v>1085</v>
      </c>
      <c r="H8238" s="7" t="s">
        <v>1036</v>
      </c>
      <c r="I8238" s="6" t="s">
        <v>14</v>
      </c>
      <c r="J8238" s="1">
        <v>0</v>
      </c>
      <c r="K8238" s="1">
        <v>129312</v>
      </c>
      <c r="L8238" s="1">
        <v>129312</v>
      </c>
      <c r="M8238" s="1">
        <v>-7685</v>
      </c>
      <c r="N8238" s="1">
        <v>19125</v>
      </c>
      <c r="O8238" s="1">
        <v>24000</v>
      </c>
      <c r="P8238" s="1">
        <v>96000</v>
      </c>
      <c r="Q8238" s="12"/>
      <c r="R8238" s="29">
        <f t="shared" si="388"/>
        <v>-72000</v>
      </c>
      <c r="S8238" t="str">
        <f t="shared" si="389"/>
        <v>Pendiente de ingreso</v>
      </c>
      <c r="T8238" s="10">
        <f>IFERROR(VLOOKUP(A8238,[1]!Tabla1[[#All],[Material]:[venta nueva]],38,FALSE),0)</f>
        <v>0</v>
      </c>
    </row>
    <row r="8239" spans="1:20" hidden="1" x14ac:dyDescent="0.35">
      <c r="A8239">
        <f t="shared" si="390"/>
        <v>1022940</v>
      </c>
      <c r="B8239" s="6" t="s">
        <v>1447</v>
      </c>
      <c r="C8239" s="7" t="s">
        <v>553</v>
      </c>
      <c r="D8239" s="7" t="s">
        <v>1096</v>
      </c>
      <c r="E8239" s="7" t="s">
        <v>391</v>
      </c>
      <c r="F8239" s="7" t="s">
        <v>392</v>
      </c>
      <c r="G8239" s="7" t="s">
        <v>1086</v>
      </c>
      <c r="H8239" s="7" t="s">
        <v>1025</v>
      </c>
      <c r="I8239" s="6" t="s">
        <v>14</v>
      </c>
      <c r="J8239" s="1"/>
      <c r="K8239" s="1"/>
      <c r="L8239" s="1"/>
      <c r="M8239" s="1">
        <v>-13092</v>
      </c>
      <c r="N8239" s="1">
        <v>0</v>
      </c>
      <c r="O8239" s="1">
        <v>0</v>
      </c>
      <c r="P8239" s="1"/>
      <c r="Q8239" s="12"/>
      <c r="R8239" s="29">
        <f t="shared" si="388"/>
        <v>0</v>
      </c>
      <c r="S8239" t="str">
        <f t="shared" si="389"/>
        <v>OK</v>
      </c>
      <c r="T8239" s="10">
        <f>IFERROR(VLOOKUP(A8239,[1]!Tabla1[[#All],[Material]:[venta nueva]],38,FALSE),0)</f>
        <v>0</v>
      </c>
    </row>
    <row r="8240" spans="1:20" hidden="1" x14ac:dyDescent="0.35">
      <c r="A8240">
        <f t="shared" si="390"/>
        <v>1022941</v>
      </c>
      <c r="B8240" s="6" t="s">
        <v>1447</v>
      </c>
      <c r="C8240" s="7" t="s">
        <v>553</v>
      </c>
      <c r="D8240" s="7" t="s">
        <v>1096</v>
      </c>
      <c r="E8240" s="7" t="s">
        <v>393</v>
      </c>
      <c r="F8240" s="7" t="s">
        <v>394</v>
      </c>
      <c r="G8240" s="7" t="s">
        <v>1086</v>
      </c>
      <c r="H8240" s="7" t="s">
        <v>1025</v>
      </c>
      <c r="I8240" s="6" t="s">
        <v>14</v>
      </c>
      <c r="J8240" s="1"/>
      <c r="K8240" s="1"/>
      <c r="L8240" s="1"/>
      <c r="M8240" s="1">
        <v>-29861</v>
      </c>
      <c r="N8240" s="1">
        <v>0</v>
      </c>
      <c r="O8240" s="1">
        <v>0</v>
      </c>
      <c r="P8240" s="1"/>
      <c r="Q8240" s="12"/>
      <c r="R8240" s="29">
        <f t="shared" si="388"/>
        <v>0</v>
      </c>
      <c r="S8240" t="str">
        <f t="shared" si="389"/>
        <v>OK</v>
      </c>
      <c r="T8240" s="10">
        <f>IFERROR(VLOOKUP(A8240,[1]!Tabla1[[#All],[Material]:[venta nueva]],38,FALSE),0)</f>
        <v>0</v>
      </c>
    </row>
    <row r="8241" spans="1:20" hidden="1" x14ac:dyDescent="0.35">
      <c r="A8241">
        <f t="shared" si="390"/>
        <v>1022943</v>
      </c>
      <c r="B8241" s="6" t="s">
        <v>1447</v>
      </c>
      <c r="C8241" s="7" t="s">
        <v>553</v>
      </c>
      <c r="D8241" s="7" t="s">
        <v>1096</v>
      </c>
      <c r="E8241" s="7" t="s">
        <v>395</v>
      </c>
      <c r="F8241" s="7" t="s">
        <v>396</v>
      </c>
      <c r="G8241" s="7" t="s">
        <v>1075</v>
      </c>
      <c r="H8241" s="7" t="s">
        <v>1002</v>
      </c>
      <c r="I8241" s="6" t="s">
        <v>14</v>
      </c>
      <c r="J8241" s="1">
        <v>0</v>
      </c>
      <c r="K8241" s="1">
        <v>96000</v>
      </c>
      <c r="L8241" s="1">
        <v>96000</v>
      </c>
      <c r="M8241" s="1">
        <v>0</v>
      </c>
      <c r="N8241" s="1">
        <v>35188</v>
      </c>
      <c r="O8241" s="1">
        <v>0</v>
      </c>
      <c r="P8241" s="1"/>
      <c r="Q8241" s="12"/>
      <c r="R8241" s="29">
        <f t="shared" si="388"/>
        <v>0</v>
      </c>
      <c r="S8241" t="str">
        <f t="shared" si="389"/>
        <v>OK</v>
      </c>
      <c r="T8241" s="10">
        <f>IFERROR(VLOOKUP(A8241,[1]!Tabla1[[#All],[Material]:[venta nueva]],38,FALSE),0)</f>
        <v>0</v>
      </c>
    </row>
    <row r="8242" spans="1:20" hidden="1" x14ac:dyDescent="0.35">
      <c r="A8242">
        <f t="shared" si="390"/>
        <v>1022945</v>
      </c>
      <c r="B8242" s="6" t="s">
        <v>1447</v>
      </c>
      <c r="C8242" s="7" t="s">
        <v>553</v>
      </c>
      <c r="D8242" s="7" t="s">
        <v>1096</v>
      </c>
      <c r="E8242" s="7" t="s">
        <v>397</v>
      </c>
      <c r="F8242" s="7" t="s">
        <v>223</v>
      </c>
      <c r="G8242" s="7" t="s">
        <v>1078</v>
      </c>
      <c r="H8242" s="7" t="s">
        <v>1027</v>
      </c>
      <c r="I8242" s="6" t="s">
        <v>14</v>
      </c>
      <c r="J8242" s="1">
        <v>0</v>
      </c>
      <c r="K8242" s="1">
        <v>329672</v>
      </c>
      <c r="L8242" s="1">
        <v>329672</v>
      </c>
      <c r="M8242" s="1">
        <v>-2185</v>
      </c>
      <c r="N8242" s="1">
        <v>206476</v>
      </c>
      <c r="O8242" s="1">
        <v>240000</v>
      </c>
      <c r="P8242" s="1"/>
      <c r="Q8242" s="12"/>
      <c r="R8242" s="29">
        <f t="shared" si="388"/>
        <v>240000</v>
      </c>
      <c r="S8242" t="str">
        <f t="shared" si="389"/>
        <v>Sobre ingreso</v>
      </c>
      <c r="T8242" s="10">
        <f>IFERROR(VLOOKUP(A8242,[1]!Tabla1[[#All],[Material]:[venta nueva]],38,FALSE),0)</f>
        <v>0</v>
      </c>
    </row>
    <row r="8243" spans="1:20" hidden="1" x14ac:dyDescent="0.35">
      <c r="A8243">
        <f t="shared" si="390"/>
        <v>1022989</v>
      </c>
      <c r="B8243" s="6" t="s">
        <v>1447</v>
      </c>
      <c r="C8243" s="7" t="s">
        <v>553</v>
      </c>
      <c r="D8243" s="7" t="s">
        <v>1096</v>
      </c>
      <c r="E8243" s="7" t="s">
        <v>402</v>
      </c>
      <c r="F8243" s="7" t="s">
        <v>403</v>
      </c>
      <c r="G8243" s="7" t="s">
        <v>1075</v>
      </c>
      <c r="H8243" s="7" t="s">
        <v>1003</v>
      </c>
      <c r="I8243" s="6" t="s">
        <v>15</v>
      </c>
      <c r="J8243" s="1"/>
      <c r="K8243" s="1"/>
      <c r="L8243" s="1"/>
      <c r="M8243" s="1">
        <v>0</v>
      </c>
      <c r="N8243" s="1">
        <v>3499</v>
      </c>
      <c r="O8243" s="1">
        <v>0</v>
      </c>
      <c r="P8243" s="1"/>
      <c r="Q8243" s="12"/>
      <c r="R8243" s="29">
        <f t="shared" si="388"/>
        <v>0</v>
      </c>
      <c r="S8243" t="str">
        <f t="shared" si="389"/>
        <v>OK</v>
      </c>
      <c r="T8243" s="10">
        <f>IFERROR(VLOOKUP(A8243,[1]!Tabla1[[#All],[Material]:[venta nueva]],38,FALSE),0)</f>
        <v>0</v>
      </c>
    </row>
    <row r="8244" spans="1:20" hidden="1" x14ac:dyDescent="0.35">
      <c r="A8244">
        <f t="shared" si="390"/>
        <v>1023019</v>
      </c>
      <c r="B8244" s="6" t="s">
        <v>1447</v>
      </c>
      <c r="C8244" s="7" t="s">
        <v>553</v>
      </c>
      <c r="D8244" s="7" t="s">
        <v>1096</v>
      </c>
      <c r="E8244" s="7" t="s">
        <v>1325</v>
      </c>
      <c r="F8244" s="7" t="s">
        <v>492</v>
      </c>
      <c r="G8244" s="7" t="s">
        <v>1085</v>
      </c>
      <c r="H8244" s="7" t="s">
        <v>1019</v>
      </c>
      <c r="I8244" s="6" t="s">
        <v>14</v>
      </c>
      <c r="J8244" s="1"/>
      <c r="K8244" s="1"/>
      <c r="L8244" s="1"/>
      <c r="M8244" s="1">
        <v>1803</v>
      </c>
      <c r="N8244" s="1">
        <v>0</v>
      </c>
      <c r="O8244" s="1">
        <v>0</v>
      </c>
      <c r="P8244" s="1"/>
      <c r="Q8244" s="12"/>
      <c r="R8244" s="29">
        <f t="shared" si="388"/>
        <v>0</v>
      </c>
      <c r="S8244" t="str">
        <f t="shared" si="389"/>
        <v>OK</v>
      </c>
      <c r="T8244" s="10">
        <f>IFERROR(VLOOKUP(A8244,[1]!Tabla1[[#All],[Material]:[venta nueva]],38,FALSE),0)</f>
        <v>0</v>
      </c>
    </row>
    <row r="8245" spans="1:20" hidden="1" x14ac:dyDescent="0.35">
      <c r="A8245">
        <f t="shared" si="390"/>
        <v>1023034</v>
      </c>
      <c r="B8245" s="6" t="s">
        <v>1447</v>
      </c>
      <c r="C8245" s="7" t="s">
        <v>553</v>
      </c>
      <c r="D8245" s="7" t="s">
        <v>1096</v>
      </c>
      <c r="E8245" s="7" t="s">
        <v>408</v>
      </c>
      <c r="F8245" s="7" t="s">
        <v>142</v>
      </c>
      <c r="G8245" s="7" t="s">
        <v>1080</v>
      </c>
      <c r="H8245" s="7" t="s">
        <v>1030</v>
      </c>
      <c r="I8245" s="6" t="s">
        <v>14</v>
      </c>
      <c r="J8245" s="1"/>
      <c r="K8245" s="1"/>
      <c r="L8245" s="1"/>
      <c r="M8245" s="1">
        <v>8680</v>
      </c>
      <c r="N8245" s="1">
        <v>46866</v>
      </c>
      <c r="O8245" s="1">
        <v>0</v>
      </c>
      <c r="P8245" s="1"/>
      <c r="Q8245" s="12"/>
      <c r="R8245" s="29">
        <f t="shared" si="388"/>
        <v>0</v>
      </c>
      <c r="S8245" t="str">
        <f t="shared" si="389"/>
        <v>OK</v>
      </c>
      <c r="T8245" s="10">
        <f>IFERROR(VLOOKUP(A8245,[1]!Tabla1[[#All],[Material]:[venta nueva]],38,FALSE),0)</f>
        <v>0</v>
      </c>
    </row>
    <row r="8246" spans="1:20" hidden="1" x14ac:dyDescent="0.35">
      <c r="A8246">
        <f t="shared" si="390"/>
        <v>1023035</v>
      </c>
      <c r="B8246" s="6" t="s">
        <v>1447</v>
      </c>
      <c r="C8246" s="7" t="s">
        <v>553</v>
      </c>
      <c r="D8246" s="7" t="s">
        <v>1096</v>
      </c>
      <c r="E8246" s="7" t="s">
        <v>468</v>
      </c>
      <c r="F8246" s="7" t="s">
        <v>469</v>
      </c>
      <c r="G8246" s="7" t="s">
        <v>1081</v>
      </c>
      <c r="H8246" s="7" t="s">
        <v>1010</v>
      </c>
      <c r="I8246" s="6" t="s">
        <v>14</v>
      </c>
      <c r="J8246" s="1"/>
      <c r="K8246" s="1"/>
      <c r="L8246" s="1"/>
      <c r="M8246" s="1">
        <v>3539</v>
      </c>
      <c r="N8246" s="1">
        <v>0</v>
      </c>
      <c r="O8246" s="1">
        <v>0</v>
      </c>
      <c r="P8246" s="1"/>
      <c r="Q8246" s="12"/>
      <c r="R8246" s="29">
        <f t="shared" si="388"/>
        <v>0</v>
      </c>
      <c r="S8246" t="str">
        <f t="shared" si="389"/>
        <v>OK</v>
      </c>
      <c r="T8246" s="10">
        <f>IFERROR(VLOOKUP(A8246,[1]!Tabla1[[#All],[Material]:[venta nueva]],38,FALSE),0)</f>
        <v>0</v>
      </c>
    </row>
    <row r="8247" spans="1:20" hidden="1" x14ac:dyDescent="0.35">
      <c r="A8247">
        <f t="shared" si="390"/>
        <v>1023050</v>
      </c>
      <c r="B8247" s="6" t="s">
        <v>1447</v>
      </c>
      <c r="C8247" s="7" t="s">
        <v>553</v>
      </c>
      <c r="D8247" s="7" t="s">
        <v>1096</v>
      </c>
      <c r="E8247" s="7" t="s">
        <v>470</v>
      </c>
      <c r="F8247" s="7" t="s">
        <v>471</v>
      </c>
      <c r="G8247" s="7" t="s">
        <v>1075</v>
      </c>
      <c r="H8247" s="7" t="s">
        <v>1002</v>
      </c>
      <c r="I8247" s="6" t="s">
        <v>8</v>
      </c>
      <c r="J8247" s="1"/>
      <c r="K8247" s="1"/>
      <c r="L8247" s="1"/>
      <c r="M8247" s="1">
        <v>47</v>
      </c>
      <c r="N8247" s="1">
        <v>0</v>
      </c>
      <c r="O8247" s="1">
        <v>0</v>
      </c>
      <c r="P8247" s="1"/>
      <c r="Q8247" s="12"/>
      <c r="R8247" s="29">
        <f t="shared" ref="R8247:R8310" si="391">+O8247-P8247</f>
        <v>0</v>
      </c>
      <c r="S8247" t="str">
        <f t="shared" ref="S8247:S8310" si="392">IF(R8247&gt;0,"Sobre ingreso",IF(R8247&lt;0,"Pendiente de ingreso","OK"))</f>
        <v>OK</v>
      </c>
      <c r="T8247" s="10">
        <f>IFERROR(VLOOKUP(A8247,[1]!Tabla1[[#All],[Material]:[venta nueva]],38,FALSE),0)</f>
        <v>0</v>
      </c>
    </row>
    <row r="8248" spans="1:20" hidden="1" x14ac:dyDescent="0.35">
      <c r="A8248">
        <f t="shared" si="390"/>
        <v>1023066</v>
      </c>
      <c r="B8248" s="6" t="s">
        <v>1447</v>
      </c>
      <c r="C8248" s="7" t="s">
        <v>553</v>
      </c>
      <c r="D8248" s="7" t="s">
        <v>1096</v>
      </c>
      <c r="E8248" s="7" t="s">
        <v>637</v>
      </c>
      <c r="F8248" s="7" t="s">
        <v>638</v>
      </c>
      <c r="G8248" s="7" t="s">
        <v>1074</v>
      </c>
      <c r="H8248" s="7" t="s">
        <v>1018</v>
      </c>
      <c r="I8248" s="6" t="s">
        <v>14</v>
      </c>
      <c r="J8248" s="1"/>
      <c r="K8248" s="1"/>
      <c r="L8248" s="1"/>
      <c r="M8248" s="1">
        <v>17</v>
      </c>
      <c r="N8248" s="1">
        <v>10000</v>
      </c>
      <c r="O8248" s="1">
        <v>5000</v>
      </c>
      <c r="P8248" s="1"/>
      <c r="Q8248" s="12"/>
      <c r="R8248" s="29">
        <f t="shared" si="391"/>
        <v>5000</v>
      </c>
      <c r="S8248" t="str">
        <f t="shared" si="392"/>
        <v>Sobre ingreso</v>
      </c>
      <c r="T8248" s="10">
        <f>IFERROR(VLOOKUP(A8248,[1]!Tabla1[[#All],[Material]:[venta nueva]],38,FALSE),0)</f>
        <v>0</v>
      </c>
    </row>
    <row r="8249" spans="1:20" hidden="1" x14ac:dyDescent="0.35">
      <c r="A8249">
        <f t="shared" si="390"/>
        <v>1023093</v>
      </c>
      <c r="B8249" s="6" t="s">
        <v>1447</v>
      </c>
      <c r="C8249" s="7" t="s">
        <v>553</v>
      </c>
      <c r="D8249" s="7" t="s">
        <v>1096</v>
      </c>
      <c r="E8249" s="7" t="s">
        <v>415</v>
      </c>
      <c r="F8249" s="7" t="s">
        <v>416</v>
      </c>
      <c r="G8249" s="7" t="s">
        <v>1081</v>
      </c>
      <c r="H8249" s="7" t="s">
        <v>1010</v>
      </c>
      <c r="I8249" s="6" t="s">
        <v>14</v>
      </c>
      <c r="J8249" s="1">
        <v>0</v>
      </c>
      <c r="K8249" s="1">
        <v>61092</v>
      </c>
      <c r="L8249" s="1">
        <v>61092</v>
      </c>
      <c r="M8249" s="1">
        <v>-150</v>
      </c>
      <c r="N8249" s="1">
        <v>61656</v>
      </c>
      <c r="O8249" s="1">
        <v>48000</v>
      </c>
      <c r="P8249" s="1"/>
      <c r="Q8249" s="12"/>
      <c r="R8249" s="29">
        <f t="shared" si="391"/>
        <v>48000</v>
      </c>
      <c r="S8249" t="str">
        <f t="shared" si="392"/>
        <v>Sobre ingreso</v>
      </c>
      <c r="T8249" s="10">
        <f>IFERROR(VLOOKUP(A8249,[1]!Tabla1[[#All],[Material]:[venta nueva]],38,FALSE),0)</f>
        <v>0</v>
      </c>
    </row>
    <row r="8250" spans="1:20" hidden="1" x14ac:dyDescent="0.35">
      <c r="A8250">
        <f t="shared" si="390"/>
        <v>1023102</v>
      </c>
      <c r="B8250" s="6" t="s">
        <v>1447</v>
      </c>
      <c r="C8250" s="7" t="s">
        <v>553</v>
      </c>
      <c r="D8250" s="7" t="s">
        <v>1096</v>
      </c>
      <c r="E8250" s="7" t="s">
        <v>496</v>
      </c>
      <c r="F8250" s="7" t="s">
        <v>497</v>
      </c>
      <c r="G8250" s="7" t="s">
        <v>1075</v>
      </c>
      <c r="H8250" s="7" t="s">
        <v>1003</v>
      </c>
      <c r="I8250" s="6" t="s">
        <v>15</v>
      </c>
      <c r="J8250" s="1">
        <v>0</v>
      </c>
      <c r="K8250" s="1">
        <v>5000</v>
      </c>
      <c r="L8250" s="1">
        <v>5000</v>
      </c>
      <c r="M8250" s="1">
        <v>-11597</v>
      </c>
      <c r="N8250" s="1">
        <v>17419</v>
      </c>
      <c r="O8250" s="1">
        <v>0</v>
      </c>
      <c r="P8250" s="1"/>
      <c r="Q8250" s="12"/>
      <c r="R8250" s="29">
        <f t="shared" si="391"/>
        <v>0</v>
      </c>
      <c r="S8250" t="str">
        <f t="shared" si="392"/>
        <v>OK</v>
      </c>
      <c r="T8250" s="10">
        <f>IFERROR(VLOOKUP(A8250,[1]!Tabla1[[#All],[Material]:[venta nueva]],38,FALSE),0)</f>
        <v>0</v>
      </c>
    </row>
    <row r="8251" spans="1:20" hidden="1" x14ac:dyDescent="0.35">
      <c r="A8251">
        <f t="shared" si="390"/>
        <v>1023109</v>
      </c>
      <c r="B8251" s="6" t="s">
        <v>1447</v>
      </c>
      <c r="C8251" s="7" t="s">
        <v>553</v>
      </c>
      <c r="D8251" s="7" t="s">
        <v>1096</v>
      </c>
      <c r="E8251" s="7" t="s">
        <v>1201</v>
      </c>
      <c r="F8251" s="7" t="s">
        <v>310</v>
      </c>
      <c r="G8251" s="7" t="s">
        <v>1078</v>
      </c>
      <c r="H8251" s="7" t="s">
        <v>1009</v>
      </c>
      <c r="I8251" s="6" t="s">
        <v>14</v>
      </c>
      <c r="J8251" s="1">
        <v>0</v>
      </c>
      <c r="K8251" s="1">
        <v>11699</v>
      </c>
      <c r="L8251" s="1">
        <v>11699</v>
      </c>
      <c r="M8251" s="1">
        <v>831</v>
      </c>
      <c r="N8251" s="1">
        <v>81483</v>
      </c>
      <c r="O8251" s="1">
        <v>72000</v>
      </c>
      <c r="P8251" s="1"/>
      <c r="Q8251" s="12"/>
      <c r="R8251" s="29">
        <f t="shared" si="391"/>
        <v>72000</v>
      </c>
      <c r="S8251" t="str">
        <f t="shared" si="392"/>
        <v>Sobre ingreso</v>
      </c>
      <c r="T8251" s="10">
        <f>IFERROR(VLOOKUP(A8251,[1]!Tabla1[[#All],[Material]:[venta nueva]],38,FALSE),0)</f>
        <v>0</v>
      </c>
    </row>
    <row r="8252" spans="1:20" hidden="1" x14ac:dyDescent="0.35">
      <c r="A8252">
        <f t="shared" si="390"/>
        <v>1023111</v>
      </c>
      <c r="B8252" s="6" t="s">
        <v>1447</v>
      </c>
      <c r="C8252" s="7" t="s">
        <v>553</v>
      </c>
      <c r="D8252" s="7" t="s">
        <v>1096</v>
      </c>
      <c r="E8252" s="7" t="s">
        <v>418</v>
      </c>
      <c r="F8252" s="7" t="s">
        <v>419</v>
      </c>
      <c r="G8252" s="7" t="s">
        <v>1078</v>
      </c>
      <c r="H8252" s="7" t="s">
        <v>1021</v>
      </c>
      <c r="I8252" s="6" t="s">
        <v>14</v>
      </c>
      <c r="J8252" s="1"/>
      <c r="K8252" s="1"/>
      <c r="L8252" s="1"/>
      <c r="M8252" s="1">
        <v>0</v>
      </c>
      <c r="N8252" s="1">
        <v>24643</v>
      </c>
      <c r="O8252" s="1">
        <v>0</v>
      </c>
      <c r="P8252" s="1"/>
      <c r="Q8252" s="12"/>
      <c r="R8252" s="29">
        <f t="shared" si="391"/>
        <v>0</v>
      </c>
      <c r="S8252" t="str">
        <f t="shared" si="392"/>
        <v>OK</v>
      </c>
      <c r="T8252" s="10">
        <f>IFERROR(VLOOKUP(A8252,[1]!Tabla1[[#All],[Material]:[venta nueva]],38,FALSE),0)</f>
        <v>0</v>
      </c>
    </row>
    <row r="8253" spans="1:20" hidden="1" x14ac:dyDescent="0.35">
      <c r="A8253">
        <f t="shared" si="390"/>
        <v>1023123</v>
      </c>
      <c r="B8253" s="6" t="s">
        <v>1447</v>
      </c>
      <c r="C8253" s="7" t="s">
        <v>553</v>
      </c>
      <c r="D8253" s="7" t="s">
        <v>1096</v>
      </c>
      <c r="E8253" s="7" t="s">
        <v>420</v>
      </c>
      <c r="F8253" s="7" t="s">
        <v>421</v>
      </c>
      <c r="G8253" s="7" t="s">
        <v>1075</v>
      </c>
      <c r="H8253" s="7" t="s">
        <v>1011</v>
      </c>
      <c r="I8253" s="6" t="s">
        <v>15</v>
      </c>
      <c r="J8253" s="1"/>
      <c r="K8253" s="1"/>
      <c r="L8253" s="1"/>
      <c r="M8253" s="1">
        <v>-9529</v>
      </c>
      <c r="N8253" s="1">
        <v>0</v>
      </c>
      <c r="O8253" s="1">
        <v>0</v>
      </c>
      <c r="P8253" s="1"/>
      <c r="Q8253" s="12"/>
      <c r="R8253" s="29">
        <f t="shared" si="391"/>
        <v>0</v>
      </c>
      <c r="S8253" t="str">
        <f t="shared" si="392"/>
        <v>OK</v>
      </c>
      <c r="T8253" s="10">
        <f>IFERROR(VLOOKUP(A8253,[1]!Tabla1[[#All],[Material]:[venta nueva]],38,FALSE),0)</f>
        <v>0</v>
      </c>
    </row>
    <row r="8254" spans="1:20" hidden="1" x14ac:dyDescent="0.35">
      <c r="A8254">
        <f t="shared" si="390"/>
        <v>1023126</v>
      </c>
      <c r="B8254" s="6" t="s">
        <v>1447</v>
      </c>
      <c r="C8254" s="7" t="s">
        <v>553</v>
      </c>
      <c r="D8254" s="7" t="s">
        <v>1096</v>
      </c>
      <c r="E8254" s="7" t="s">
        <v>422</v>
      </c>
      <c r="F8254" s="7" t="s">
        <v>423</v>
      </c>
      <c r="G8254" s="7" t="s">
        <v>1081</v>
      </c>
      <c r="H8254" s="7" t="s">
        <v>1010</v>
      </c>
      <c r="I8254" s="6" t="s">
        <v>14</v>
      </c>
      <c r="J8254" s="1"/>
      <c r="K8254" s="1"/>
      <c r="L8254" s="1"/>
      <c r="M8254" s="1">
        <v>2464</v>
      </c>
      <c r="N8254" s="1">
        <v>0</v>
      </c>
      <c r="O8254" s="1">
        <v>0</v>
      </c>
      <c r="P8254" s="1"/>
      <c r="Q8254" s="12"/>
      <c r="R8254" s="29">
        <f t="shared" si="391"/>
        <v>0</v>
      </c>
      <c r="S8254" t="str">
        <f t="shared" si="392"/>
        <v>OK</v>
      </c>
      <c r="T8254" s="10">
        <f>IFERROR(VLOOKUP(A8254,[1]!Tabla1[[#All],[Material]:[venta nueva]],38,FALSE),0)</f>
        <v>0</v>
      </c>
    </row>
    <row r="8255" spans="1:20" hidden="1" x14ac:dyDescent="0.35">
      <c r="A8255">
        <f t="shared" si="390"/>
        <v>1023131</v>
      </c>
      <c r="B8255" s="6" t="s">
        <v>1447</v>
      </c>
      <c r="C8255" s="7" t="s">
        <v>553</v>
      </c>
      <c r="D8255" s="7" t="s">
        <v>1096</v>
      </c>
      <c r="E8255" s="7" t="s">
        <v>1130</v>
      </c>
      <c r="F8255" s="7" t="s">
        <v>1131</v>
      </c>
      <c r="G8255" s="7" t="s">
        <v>1076</v>
      </c>
      <c r="H8255" s="7" t="s">
        <v>1022</v>
      </c>
      <c r="I8255" s="6" t="s">
        <v>14</v>
      </c>
      <c r="J8255" s="1"/>
      <c r="K8255" s="1"/>
      <c r="L8255" s="1"/>
      <c r="M8255" s="1">
        <v>23</v>
      </c>
      <c r="N8255" s="1">
        <v>0</v>
      </c>
      <c r="O8255" s="1">
        <v>0</v>
      </c>
      <c r="P8255" s="1"/>
      <c r="Q8255" s="12"/>
      <c r="R8255" s="29">
        <f t="shared" si="391"/>
        <v>0</v>
      </c>
      <c r="S8255" t="str">
        <f t="shared" si="392"/>
        <v>OK</v>
      </c>
      <c r="T8255" s="10">
        <f>IFERROR(VLOOKUP(A8255,[1]!Tabla1[[#All],[Material]:[venta nueva]],38,FALSE),0)</f>
        <v>0</v>
      </c>
    </row>
    <row r="8256" spans="1:20" hidden="1" x14ac:dyDescent="0.35">
      <c r="A8256">
        <f t="shared" si="390"/>
        <v>1023132</v>
      </c>
      <c r="B8256" s="6" t="s">
        <v>1447</v>
      </c>
      <c r="C8256" s="7" t="s">
        <v>553</v>
      </c>
      <c r="D8256" s="7" t="s">
        <v>1096</v>
      </c>
      <c r="E8256" s="7" t="s">
        <v>424</v>
      </c>
      <c r="F8256" s="7" t="s">
        <v>425</v>
      </c>
      <c r="G8256" s="7" t="s">
        <v>1077</v>
      </c>
      <c r="H8256" s="7" t="s">
        <v>1005</v>
      </c>
      <c r="I8256" s="6" t="s">
        <v>14</v>
      </c>
      <c r="J8256" s="1"/>
      <c r="K8256" s="1"/>
      <c r="L8256" s="1"/>
      <c r="M8256" s="1">
        <v>17</v>
      </c>
      <c r="N8256" s="1">
        <v>0</v>
      </c>
      <c r="O8256" s="1">
        <v>0</v>
      </c>
      <c r="P8256" s="1"/>
      <c r="Q8256" s="12"/>
      <c r="R8256" s="29">
        <f t="shared" si="391"/>
        <v>0</v>
      </c>
      <c r="S8256" t="str">
        <f t="shared" si="392"/>
        <v>OK</v>
      </c>
      <c r="T8256" s="10">
        <f>IFERROR(VLOOKUP(A8256,[1]!Tabla1[[#All],[Material]:[venta nueva]],38,FALSE),0)</f>
        <v>0</v>
      </c>
    </row>
    <row r="8257" spans="1:20" hidden="1" x14ac:dyDescent="0.35">
      <c r="A8257">
        <f t="shared" si="390"/>
        <v>1023143</v>
      </c>
      <c r="B8257" s="6" t="s">
        <v>1447</v>
      </c>
      <c r="C8257" s="7" t="s">
        <v>553</v>
      </c>
      <c r="D8257" s="7" t="s">
        <v>1096</v>
      </c>
      <c r="E8257" s="7" t="s">
        <v>426</v>
      </c>
      <c r="F8257" s="7" t="s">
        <v>427</v>
      </c>
      <c r="G8257" s="7" t="s">
        <v>1083</v>
      </c>
      <c r="H8257" s="7" t="s">
        <v>1044</v>
      </c>
      <c r="I8257" s="6" t="s">
        <v>14</v>
      </c>
      <c r="J8257" s="1">
        <v>0</v>
      </c>
      <c r="K8257" s="1">
        <v>1101</v>
      </c>
      <c r="L8257" s="1">
        <v>1101</v>
      </c>
      <c r="M8257" s="1">
        <v>0</v>
      </c>
      <c r="N8257" s="1">
        <v>799</v>
      </c>
      <c r="O8257" s="1">
        <v>1000</v>
      </c>
      <c r="P8257" s="1"/>
      <c r="Q8257" s="12"/>
      <c r="R8257" s="29">
        <f t="shared" si="391"/>
        <v>1000</v>
      </c>
      <c r="S8257" t="str">
        <f t="shared" si="392"/>
        <v>Sobre ingreso</v>
      </c>
      <c r="T8257" s="10">
        <f>IFERROR(VLOOKUP(A8257,[1]!Tabla1[[#All],[Material]:[venta nueva]],38,FALSE),0)</f>
        <v>0</v>
      </c>
    </row>
    <row r="8258" spans="1:20" hidden="1" x14ac:dyDescent="0.35">
      <c r="A8258">
        <f t="shared" si="390"/>
        <v>1023157</v>
      </c>
      <c r="B8258" s="6" t="s">
        <v>1447</v>
      </c>
      <c r="C8258" s="7" t="s">
        <v>553</v>
      </c>
      <c r="D8258" s="7" t="s">
        <v>1096</v>
      </c>
      <c r="E8258" s="7" t="s">
        <v>602</v>
      </c>
      <c r="F8258" s="7" t="s">
        <v>603</v>
      </c>
      <c r="G8258" s="7" t="s">
        <v>1078</v>
      </c>
      <c r="H8258" s="7" t="s">
        <v>1006</v>
      </c>
      <c r="I8258" s="6" t="s">
        <v>14</v>
      </c>
      <c r="J8258" s="1"/>
      <c r="K8258" s="1"/>
      <c r="L8258" s="1"/>
      <c r="M8258" s="1">
        <v>0</v>
      </c>
      <c r="N8258" s="1">
        <v>780</v>
      </c>
      <c r="O8258" s="1">
        <v>0</v>
      </c>
      <c r="P8258" s="1"/>
      <c r="Q8258" s="12"/>
      <c r="R8258" s="29">
        <f t="shared" si="391"/>
        <v>0</v>
      </c>
      <c r="S8258" t="str">
        <f t="shared" si="392"/>
        <v>OK</v>
      </c>
      <c r="T8258" s="10">
        <f>IFERROR(VLOOKUP(A8258,[1]!Tabla1[[#All],[Material]:[venta nueva]],38,FALSE),0)</f>
        <v>0</v>
      </c>
    </row>
    <row r="8259" spans="1:20" hidden="1" x14ac:dyDescent="0.35">
      <c r="A8259">
        <f t="shared" si="390"/>
        <v>1023184</v>
      </c>
      <c r="B8259" s="6" t="s">
        <v>1447</v>
      </c>
      <c r="C8259" s="7" t="s">
        <v>553</v>
      </c>
      <c r="D8259" s="7" t="s">
        <v>1096</v>
      </c>
      <c r="E8259" s="7" t="s">
        <v>618</v>
      </c>
      <c r="F8259" s="7" t="s">
        <v>619</v>
      </c>
      <c r="G8259" s="7" t="s">
        <v>1075</v>
      </c>
      <c r="H8259" s="7" t="s">
        <v>1035</v>
      </c>
      <c r="I8259" s="6" t="s">
        <v>15</v>
      </c>
      <c r="J8259" s="1">
        <v>0</v>
      </c>
      <c r="K8259" s="1">
        <v>1000</v>
      </c>
      <c r="L8259" s="1">
        <v>1000</v>
      </c>
      <c r="M8259" s="1">
        <v>-2329</v>
      </c>
      <c r="N8259" s="1">
        <v>1000</v>
      </c>
      <c r="O8259" s="1">
        <v>0</v>
      </c>
      <c r="P8259" s="1"/>
      <c r="Q8259" s="12"/>
      <c r="R8259" s="29">
        <f t="shared" si="391"/>
        <v>0</v>
      </c>
      <c r="S8259" t="str">
        <f t="shared" si="392"/>
        <v>OK</v>
      </c>
      <c r="T8259" s="10">
        <f>IFERROR(VLOOKUP(A8259,[1]!Tabla1[[#All],[Material]:[venta nueva]],38,FALSE),0)</f>
        <v>0</v>
      </c>
    </row>
    <row r="8260" spans="1:20" hidden="1" x14ac:dyDescent="0.35">
      <c r="A8260">
        <f t="shared" si="390"/>
        <v>1023190</v>
      </c>
      <c r="B8260" s="6" t="s">
        <v>1447</v>
      </c>
      <c r="C8260" s="7" t="s">
        <v>553</v>
      </c>
      <c r="D8260" s="7" t="s">
        <v>1096</v>
      </c>
      <c r="E8260" s="7" t="s">
        <v>432</v>
      </c>
      <c r="F8260" s="7" t="s">
        <v>433</v>
      </c>
      <c r="G8260" s="7" t="s">
        <v>1069</v>
      </c>
      <c r="H8260" s="7" t="s">
        <v>1026</v>
      </c>
      <c r="I8260" s="6" t="s">
        <v>8</v>
      </c>
      <c r="J8260" s="1">
        <v>0</v>
      </c>
      <c r="K8260" s="1">
        <v>206924</v>
      </c>
      <c r="L8260" s="1">
        <v>206924</v>
      </c>
      <c r="M8260" s="1">
        <v>0</v>
      </c>
      <c r="N8260" s="1">
        <v>138512</v>
      </c>
      <c r="O8260" s="1">
        <v>142339</v>
      </c>
      <c r="P8260" s="1">
        <v>118614.31</v>
      </c>
      <c r="Q8260" s="12"/>
      <c r="R8260" s="29">
        <f t="shared" si="391"/>
        <v>23724.690000000002</v>
      </c>
      <c r="S8260" t="str">
        <f t="shared" si="392"/>
        <v>Sobre ingreso</v>
      </c>
      <c r="T8260" s="10">
        <f>IFERROR(VLOOKUP(A8260,[1]!Tabla1[[#All],[Material]:[venta nueva]],38,FALSE),0)</f>
        <v>0</v>
      </c>
    </row>
    <row r="8261" spans="1:20" hidden="1" x14ac:dyDescent="0.35">
      <c r="A8261">
        <f t="shared" si="390"/>
        <v>1023212</v>
      </c>
      <c r="B8261" s="6" t="s">
        <v>1447</v>
      </c>
      <c r="C8261" s="7" t="s">
        <v>553</v>
      </c>
      <c r="D8261" s="7" t="s">
        <v>1096</v>
      </c>
      <c r="E8261" s="7" t="s">
        <v>1446</v>
      </c>
      <c r="F8261" s="7" t="s">
        <v>292</v>
      </c>
      <c r="G8261" s="7" t="s">
        <v>1084</v>
      </c>
      <c r="H8261" s="7" t="s">
        <v>1017</v>
      </c>
      <c r="I8261" s="6" t="s">
        <v>662</v>
      </c>
      <c r="J8261" s="1"/>
      <c r="K8261" s="1"/>
      <c r="L8261" s="1"/>
      <c r="M8261" s="1">
        <v>8850</v>
      </c>
      <c r="N8261" s="1">
        <v>0</v>
      </c>
      <c r="O8261" s="1">
        <v>0</v>
      </c>
      <c r="P8261" s="1"/>
      <c r="Q8261" s="12"/>
      <c r="R8261" s="29">
        <f t="shared" si="391"/>
        <v>0</v>
      </c>
      <c r="S8261" t="str">
        <f t="shared" si="392"/>
        <v>OK</v>
      </c>
      <c r="T8261" s="10">
        <f>IFERROR(VLOOKUP(A8261,[1]!Tabla1[[#All],[Material]:[venta nueva]],38,FALSE),0)</f>
        <v>0</v>
      </c>
    </row>
    <row r="8262" spans="1:20" hidden="1" x14ac:dyDescent="0.35">
      <c r="A8262">
        <f t="shared" ref="A8262:A8325" si="393">+E8262*1</f>
        <v>1023218</v>
      </c>
      <c r="B8262" s="6" t="s">
        <v>1447</v>
      </c>
      <c r="C8262" s="7" t="s">
        <v>553</v>
      </c>
      <c r="D8262" s="7" t="s">
        <v>1096</v>
      </c>
      <c r="E8262" s="7" t="s">
        <v>1202</v>
      </c>
      <c r="F8262" s="7" t="s">
        <v>1203</v>
      </c>
      <c r="G8262" s="7" t="s">
        <v>1069</v>
      </c>
      <c r="H8262" s="7" t="s">
        <v>1026</v>
      </c>
      <c r="I8262" s="6" t="s">
        <v>10</v>
      </c>
      <c r="J8262" s="1">
        <v>0</v>
      </c>
      <c r="K8262" s="1">
        <v>115825</v>
      </c>
      <c r="L8262" s="1">
        <v>115825</v>
      </c>
      <c r="M8262" s="1">
        <v>2070</v>
      </c>
      <c r="N8262" s="1">
        <v>103212</v>
      </c>
      <c r="O8262" s="1">
        <v>72000</v>
      </c>
      <c r="P8262" s="1"/>
      <c r="Q8262" s="12"/>
      <c r="R8262" s="29">
        <f t="shared" si="391"/>
        <v>72000</v>
      </c>
      <c r="S8262" t="str">
        <f t="shared" si="392"/>
        <v>Sobre ingreso</v>
      </c>
      <c r="T8262" s="10">
        <f>IFERROR(VLOOKUP(A8262,[1]!Tabla1[[#All],[Material]:[venta nueva]],38,FALSE),0)</f>
        <v>0</v>
      </c>
    </row>
    <row r="8263" spans="1:20" hidden="1" x14ac:dyDescent="0.35">
      <c r="A8263">
        <f t="shared" si="393"/>
        <v>1023219</v>
      </c>
      <c r="B8263" s="6" t="s">
        <v>1447</v>
      </c>
      <c r="C8263" s="7" t="s">
        <v>553</v>
      </c>
      <c r="D8263" s="7" t="s">
        <v>1096</v>
      </c>
      <c r="E8263" s="7" t="s">
        <v>639</v>
      </c>
      <c r="F8263" s="7" t="s">
        <v>247</v>
      </c>
      <c r="G8263" s="7" t="s">
        <v>1086</v>
      </c>
      <c r="H8263" s="7" t="s">
        <v>1041</v>
      </c>
      <c r="I8263" s="6" t="s">
        <v>10</v>
      </c>
      <c r="J8263" s="1">
        <v>0</v>
      </c>
      <c r="K8263" s="1">
        <v>24000</v>
      </c>
      <c r="L8263" s="1">
        <v>24000</v>
      </c>
      <c r="M8263" s="1">
        <v>3500</v>
      </c>
      <c r="N8263" s="1">
        <v>74000</v>
      </c>
      <c r="O8263" s="1">
        <v>72000</v>
      </c>
      <c r="P8263" s="1"/>
      <c r="Q8263" s="12"/>
      <c r="R8263" s="29">
        <f t="shared" si="391"/>
        <v>72000</v>
      </c>
      <c r="S8263" t="str">
        <f t="shared" si="392"/>
        <v>Sobre ingreso</v>
      </c>
      <c r="T8263" s="10">
        <f>IFERROR(VLOOKUP(A8263,[1]!Tabla1[[#All],[Material]:[venta nueva]],38,FALSE),0)</f>
        <v>0</v>
      </c>
    </row>
    <row r="8264" spans="1:20" hidden="1" x14ac:dyDescent="0.35">
      <c r="A8264">
        <f t="shared" si="393"/>
        <v>1023247</v>
      </c>
      <c r="B8264" s="6" t="s">
        <v>1447</v>
      </c>
      <c r="C8264" s="7" t="s">
        <v>553</v>
      </c>
      <c r="D8264" s="7" t="s">
        <v>1096</v>
      </c>
      <c r="E8264" s="7" t="s">
        <v>627</v>
      </c>
      <c r="F8264" s="7" t="s">
        <v>628</v>
      </c>
      <c r="G8264" s="7" t="s">
        <v>1082</v>
      </c>
      <c r="H8264" s="7" t="s">
        <v>1013</v>
      </c>
      <c r="I8264" s="6" t="s">
        <v>15</v>
      </c>
      <c r="J8264" s="1">
        <v>0</v>
      </c>
      <c r="K8264" s="1">
        <v>1000</v>
      </c>
      <c r="L8264" s="1">
        <v>1000</v>
      </c>
      <c r="M8264" s="1">
        <v>-1920</v>
      </c>
      <c r="N8264" s="1">
        <v>0</v>
      </c>
      <c r="O8264" s="1">
        <v>0</v>
      </c>
      <c r="P8264" s="1"/>
      <c r="Q8264" s="12"/>
      <c r="R8264" s="29">
        <f t="shared" si="391"/>
        <v>0</v>
      </c>
      <c r="S8264" t="str">
        <f t="shared" si="392"/>
        <v>OK</v>
      </c>
      <c r="T8264" s="10">
        <f>IFERROR(VLOOKUP(A8264,[1]!Tabla1[[#All],[Material]:[venta nueva]],38,FALSE),0)</f>
        <v>0</v>
      </c>
    </row>
    <row r="8265" spans="1:20" hidden="1" x14ac:dyDescent="0.35">
      <c r="A8265">
        <f t="shared" si="393"/>
        <v>1023257</v>
      </c>
      <c r="B8265" s="6" t="s">
        <v>1447</v>
      </c>
      <c r="C8265" s="7" t="s">
        <v>553</v>
      </c>
      <c r="D8265" s="7" t="s">
        <v>1096</v>
      </c>
      <c r="E8265" s="7" t="s">
        <v>530</v>
      </c>
      <c r="F8265" s="7" t="s">
        <v>531</v>
      </c>
      <c r="G8265" s="7" t="s">
        <v>1081</v>
      </c>
      <c r="H8265" s="7" t="s">
        <v>1010</v>
      </c>
      <c r="I8265" s="6" t="s">
        <v>10</v>
      </c>
      <c r="J8265" s="1"/>
      <c r="K8265" s="1"/>
      <c r="L8265" s="1"/>
      <c r="M8265" s="1">
        <v>2390</v>
      </c>
      <c r="N8265" s="1">
        <v>0</v>
      </c>
      <c r="O8265" s="1">
        <v>0</v>
      </c>
      <c r="P8265" s="1"/>
      <c r="Q8265" s="12"/>
      <c r="R8265" s="29">
        <f t="shared" si="391"/>
        <v>0</v>
      </c>
      <c r="S8265" t="str">
        <f t="shared" si="392"/>
        <v>OK</v>
      </c>
      <c r="T8265" s="10">
        <f>IFERROR(VLOOKUP(A8265,[1]!Tabla1[[#All],[Material]:[venta nueva]],38,FALSE),0)</f>
        <v>0</v>
      </c>
    </row>
    <row r="8266" spans="1:20" hidden="1" x14ac:dyDescent="0.35">
      <c r="A8266">
        <f t="shared" si="393"/>
        <v>1023264</v>
      </c>
      <c r="B8266" s="6" t="s">
        <v>1447</v>
      </c>
      <c r="C8266" s="7" t="s">
        <v>553</v>
      </c>
      <c r="D8266" s="7" t="s">
        <v>1096</v>
      </c>
      <c r="E8266" s="7" t="s">
        <v>1133</v>
      </c>
      <c r="F8266" s="7" t="s">
        <v>1134</v>
      </c>
      <c r="G8266" s="7" t="s">
        <v>1069</v>
      </c>
      <c r="H8266" s="7" t="s">
        <v>1016</v>
      </c>
      <c r="I8266" s="6" t="s">
        <v>9</v>
      </c>
      <c r="J8266" s="1"/>
      <c r="K8266" s="1"/>
      <c r="L8266" s="1"/>
      <c r="M8266" s="1">
        <v>4056</v>
      </c>
      <c r="N8266" s="1">
        <v>0</v>
      </c>
      <c r="O8266" s="1">
        <v>0</v>
      </c>
      <c r="P8266" s="1"/>
      <c r="Q8266" s="12"/>
      <c r="R8266" s="29">
        <f t="shared" si="391"/>
        <v>0</v>
      </c>
      <c r="S8266" t="str">
        <f t="shared" si="392"/>
        <v>OK</v>
      </c>
      <c r="T8266" s="10">
        <f>IFERROR(VLOOKUP(A8266,[1]!Tabla1[[#All],[Material]:[venta nueva]],38,FALSE),0)</f>
        <v>0</v>
      </c>
    </row>
    <row r="8267" spans="1:20" hidden="1" x14ac:dyDescent="0.35">
      <c r="A8267">
        <f t="shared" si="393"/>
        <v>1023265</v>
      </c>
      <c r="B8267" s="6" t="s">
        <v>1447</v>
      </c>
      <c r="C8267" s="7" t="s">
        <v>553</v>
      </c>
      <c r="D8267" s="7" t="s">
        <v>1096</v>
      </c>
      <c r="E8267" s="7" t="s">
        <v>436</v>
      </c>
      <c r="F8267" s="7" t="s">
        <v>437</v>
      </c>
      <c r="G8267" s="7" t="s">
        <v>1085</v>
      </c>
      <c r="H8267" s="7" t="s">
        <v>1036</v>
      </c>
      <c r="I8267" s="6" t="s">
        <v>15</v>
      </c>
      <c r="J8267" s="1">
        <v>0</v>
      </c>
      <c r="K8267" s="1">
        <v>10000</v>
      </c>
      <c r="L8267" s="1">
        <v>10000</v>
      </c>
      <c r="M8267" s="1">
        <v>398</v>
      </c>
      <c r="N8267" s="1">
        <v>7000</v>
      </c>
      <c r="O8267" s="1">
        <v>4000</v>
      </c>
      <c r="P8267" s="1"/>
      <c r="Q8267" s="12"/>
      <c r="R8267" s="29">
        <f t="shared" si="391"/>
        <v>4000</v>
      </c>
      <c r="S8267" t="str">
        <f t="shared" si="392"/>
        <v>Sobre ingreso</v>
      </c>
      <c r="T8267" s="10">
        <f>IFERROR(VLOOKUP(A8267,[1]!Tabla1[[#All],[Material]:[venta nueva]],38,FALSE),0)</f>
        <v>0</v>
      </c>
    </row>
    <row r="8268" spans="1:20" hidden="1" x14ac:dyDescent="0.35">
      <c r="A8268">
        <f t="shared" si="393"/>
        <v>1023273</v>
      </c>
      <c r="B8268" s="6" t="s">
        <v>1447</v>
      </c>
      <c r="C8268" s="7" t="s">
        <v>553</v>
      </c>
      <c r="D8268" s="7" t="s">
        <v>1096</v>
      </c>
      <c r="E8268" s="7" t="s">
        <v>452</v>
      </c>
      <c r="F8268" s="7" t="s">
        <v>453</v>
      </c>
      <c r="G8268" s="7" t="s">
        <v>1076</v>
      </c>
      <c r="H8268" s="7" t="s">
        <v>1004</v>
      </c>
      <c r="I8268" s="6" t="s">
        <v>8</v>
      </c>
      <c r="J8268" s="1">
        <v>0</v>
      </c>
      <c r="K8268" s="1">
        <v>33270</v>
      </c>
      <c r="L8268" s="1">
        <v>33270</v>
      </c>
      <c r="M8268" s="1">
        <v>0</v>
      </c>
      <c r="N8268" s="1">
        <v>40556</v>
      </c>
      <c r="O8268" s="1">
        <v>25724</v>
      </c>
      <c r="P8268" s="1"/>
      <c r="Q8268" s="12"/>
      <c r="R8268" s="29">
        <f t="shared" si="391"/>
        <v>25724</v>
      </c>
      <c r="S8268" t="str">
        <f t="shared" si="392"/>
        <v>Sobre ingreso</v>
      </c>
      <c r="T8268" s="10">
        <f>IFERROR(VLOOKUP(A8268,[1]!Tabla1[[#All],[Material]:[venta nueva]],38,FALSE),0)</f>
        <v>0</v>
      </c>
    </row>
    <row r="8269" spans="1:20" hidden="1" x14ac:dyDescent="0.35">
      <c r="A8269">
        <f t="shared" si="393"/>
        <v>1023274</v>
      </c>
      <c r="B8269" s="6" t="s">
        <v>1447</v>
      </c>
      <c r="C8269" s="7" t="s">
        <v>553</v>
      </c>
      <c r="D8269" s="7" t="s">
        <v>1096</v>
      </c>
      <c r="E8269" s="7" t="s">
        <v>454</v>
      </c>
      <c r="F8269" s="7" t="s">
        <v>455</v>
      </c>
      <c r="G8269" s="7" t="s">
        <v>1076</v>
      </c>
      <c r="H8269" s="7" t="s">
        <v>1004</v>
      </c>
      <c r="I8269" s="6" t="s">
        <v>8</v>
      </c>
      <c r="J8269" s="1"/>
      <c r="K8269" s="1"/>
      <c r="L8269" s="1"/>
      <c r="M8269" s="1">
        <v>0</v>
      </c>
      <c r="N8269" s="1">
        <v>31688</v>
      </c>
      <c r="O8269" s="1">
        <v>16000</v>
      </c>
      <c r="P8269" s="1"/>
      <c r="Q8269" s="12"/>
      <c r="R8269" s="29">
        <f t="shared" si="391"/>
        <v>16000</v>
      </c>
      <c r="S8269" t="str">
        <f t="shared" si="392"/>
        <v>Sobre ingreso</v>
      </c>
      <c r="T8269" s="10">
        <f>IFERROR(VLOOKUP(A8269,[1]!Tabla1[[#All],[Material]:[venta nueva]],38,FALSE),0)</f>
        <v>0</v>
      </c>
    </row>
    <row r="8270" spans="1:20" hidden="1" x14ac:dyDescent="0.35">
      <c r="A8270">
        <f t="shared" si="393"/>
        <v>1023276</v>
      </c>
      <c r="B8270" s="6" t="s">
        <v>1447</v>
      </c>
      <c r="C8270" s="7" t="s">
        <v>553</v>
      </c>
      <c r="D8270" s="7" t="s">
        <v>1096</v>
      </c>
      <c r="E8270" s="7" t="s">
        <v>604</v>
      </c>
      <c r="F8270" s="7" t="s">
        <v>605</v>
      </c>
      <c r="G8270" s="7" t="s">
        <v>1076</v>
      </c>
      <c r="H8270" s="7" t="s">
        <v>1004</v>
      </c>
      <c r="I8270" s="6" t="s">
        <v>8</v>
      </c>
      <c r="J8270" s="1"/>
      <c r="K8270" s="1"/>
      <c r="L8270" s="1"/>
      <c r="M8270" s="1">
        <v>0</v>
      </c>
      <c r="N8270" s="1">
        <v>7734</v>
      </c>
      <c r="O8270" s="1">
        <v>0</v>
      </c>
      <c r="P8270" s="1"/>
      <c r="Q8270" s="12"/>
      <c r="R8270" s="29">
        <f t="shared" si="391"/>
        <v>0</v>
      </c>
      <c r="S8270" t="str">
        <f t="shared" si="392"/>
        <v>OK</v>
      </c>
      <c r="T8270" s="10">
        <f>IFERROR(VLOOKUP(A8270,[1]!Tabla1[[#All],[Material]:[venta nueva]],38,FALSE),0)</f>
        <v>0</v>
      </c>
    </row>
    <row r="8271" spans="1:20" hidden="1" x14ac:dyDescent="0.35">
      <c r="A8271">
        <f t="shared" si="393"/>
        <v>1023284</v>
      </c>
      <c r="B8271" s="6" t="s">
        <v>1447</v>
      </c>
      <c r="C8271" s="7" t="s">
        <v>553</v>
      </c>
      <c r="D8271" s="7" t="s">
        <v>1096</v>
      </c>
      <c r="E8271" s="7" t="s">
        <v>1326</v>
      </c>
      <c r="F8271" s="7" t="s">
        <v>187</v>
      </c>
      <c r="G8271" s="7" t="s">
        <v>1069</v>
      </c>
      <c r="H8271" s="7" t="s">
        <v>1026</v>
      </c>
      <c r="I8271" s="6" t="s">
        <v>10</v>
      </c>
      <c r="J8271" s="1"/>
      <c r="K8271" s="1"/>
      <c r="L8271" s="1"/>
      <c r="M8271" s="1">
        <v>1094</v>
      </c>
      <c r="N8271" s="1">
        <v>0</v>
      </c>
      <c r="O8271" s="1">
        <v>0</v>
      </c>
      <c r="P8271" s="1"/>
      <c r="Q8271" s="12"/>
      <c r="R8271" s="29">
        <f t="shared" si="391"/>
        <v>0</v>
      </c>
      <c r="S8271" t="str">
        <f t="shared" si="392"/>
        <v>OK</v>
      </c>
      <c r="T8271" s="10">
        <f>IFERROR(VLOOKUP(A8271,[1]!Tabla1[[#All],[Material]:[venta nueva]],38,FALSE),0)</f>
        <v>0</v>
      </c>
    </row>
    <row r="8272" spans="1:20" hidden="1" x14ac:dyDescent="0.35">
      <c r="A8272">
        <f t="shared" si="393"/>
        <v>1023290</v>
      </c>
      <c r="B8272" s="6" t="s">
        <v>1447</v>
      </c>
      <c r="C8272" s="7" t="s">
        <v>553</v>
      </c>
      <c r="D8272" s="7" t="s">
        <v>1096</v>
      </c>
      <c r="E8272" s="7" t="s">
        <v>519</v>
      </c>
      <c r="F8272" s="7" t="s">
        <v>520</v>
      </c>
      <c r="G8272" s="7" t="s">
        <v>1084</v>
      </c>
      <c r="H8272" s="7" t="s">
        <v>1032</v>
      </c>
      <c r="I8272" s="6" t="s">
        <v>14</v>
      </c>
      <c r="J8272" s="1"/>
      <c r="K8272" s="1"/>
      <c r="L8272" s="1"/>
      <c r="M8272" s="1">
        <v>1040</v>
      </c>
      <c r="N8272" s="1">
        <v>0</v>
      </c>
      <c r="O8272" s="1">
        <v>0</v>
      </c>
      <c r="P8272" s="1"/>
      <c r="Q8272" s="12"/>
      <c r="R8272" s="29">
        <f t="shared" si="391"/>
        <v>0</v>
      </c>
      <c r="S8272" t="str">
        <f t="shared" si="392"/>
        <v>OK</v>
      </c>
      <c r="T8272" s="10">
        <f>IFERROR(VLOOKUP(A8272,[1]!Tabla1[[#All],[Material]:[venta nueva]],38,FALSE),0)</f>
        <v>0</v>
      </c>
    </row>
    <row r="8273" spans="1:20" hidden="1" x14ac:dyDescent="0.35">
      <c r="A8273">
        <f t="shared" si="393"/>
        <v>1023291</v>
      </c>
      <c r="B8273" s="6" t="s">
        <v>1447</v>
      </c>
      <c r="C8273" s="7" t="s">
        <v>553</v>
      </c>
      <c r="D8273" s="7" t="s">
        <v>1096</v>
      </c>
      <c r="E8273" s="7" t="s">
        <v>521</v>
      </c>
      <c r="F8273" s="7" t="s">
        <v>522</v>
      </c>
      <c r="G8273" s="7" t="s">
        <v>1084</v>
      </c>
      <c r="H8273" s="7" t="s">
        <v>1017</v>
      </c>
      <c r="I8273" s="6" t="s">
        <v>14</v>
      </c>
      <c r="J8273" s="1">
        <v>0</v>
      </c>
      <c r="K8273" s="1">
        <v>32583</v>
      </c>
      <c r="L8273" s="1">
        <v>32583</v>
      </c>
      <c r="M8273" s="1">
        <v>3188</v>
      </c>
      <c r="N8273" s="1">
        <v>32883</v>
      </c>
      <c r="O8273" s="1">
        <v>24000</v>
      </c>
      <c r="P8273" s="1"/>
      <c r="Q8273" s="12"/>
      <c r="R8273" s="29">
        <f t="shared" si="391"/>
        <v>24000</v>
      </c>
      <c r="S8273" t="str">
        <f t="shared" si="392"/>
        <v>Sobre ingreso</v>
      </c>
      <c r="T8273" s="10">
        <f>IFERROR(VLOOKUP(A8273,[1]!Tabla1[[#All],[Material]:[venta nueva]],38,FALSE),0)</f>
        <v>0</v>
      </c>
    </row>
    <row r="8274" spans="1:20" hidden="1" x14ac:dyDescent="0.35">
      <c r="A8274">
        <f t="shared" si="393"/>
        <v>1023292</v>
      </c>
      <c r="B8274" s="6" t="s">
        <v>1447</v>
      </c>
      <c r="C8274" s="7" t="s">
        <v>553</v>
      </c>
      <c r="D8274" s="7" t="s">
        <v>1096</v>
      </c>
      <c r="E8274" s="7" t="s">
        <v>1327</v>
      </c>
      <c r="F8274" s="7" t="s">
        <v>1328</v>
      </c>
      <c r="G8274" s="7" t="s">
        <v>1069</v>
      </c>
      <c r="H8274" s="7" t="s">
        <v>1016</v>
      </c>
      <c r="I8274" s="6" t="s">
        <v>9</v>
      </c>
      <c r="J8274" s="1"/>
      <c r="K8274" s="1"/>
      <c r="L8274" s="1"/>
      <c r="M8274" s="1">
        <v>-9775</v>
      </c>
      <c r="N8274" s="1">
        <v>18499</v>
      </c>
      <c r="O8274" s="1">
        <v>0</v>
      </c>
      <c r="P8274" s="1"/>
      <c r="Q8274" s="12"/>
      <c r="R8274" s="29">
        <f t="shared" si="391"/>
        <v>0</v>
      </c>
      <c r="S8274" t="str">
        <f t="shared" si="392"/>
        <v>OK</v>
      </c>
      <c r="T8274" s="10">
        <f>IFERROR(VLOOKUP(A8274,[1]!Tabla1[[#All],[Material]:[venta nueva]],38,FALSE),0)</f>
        <v>0</v>
      </c>
    </row>
    <row r="8275" spans="1:20" hidden="1" x14ac:dyDescent="0.35">
      <c r="A8275">
        <f t="shared" si="393"/>
        <v>1023302</v>
      </c>
      <c r="B8275" s="6" t="s">
        <v>1447</v>
      </c>
      <c r="C8275" s="7" t="s">
        <v>553</v>
      </c>
      <c r="D8275" s="7" t="s">
        <v>1096</v>
      </c>
      <c r="E8275" s="7" t="s">
        <v>490</v>
      </c>
      <c r="F8275" s="7" t="s">
        <v>223</v>
      </c>
      <c r="G8275" s="7" t="s">
        <v>1078</v>
      </c>
      <c r="H8275" s="7" t="s">
        <v>1027</v>
      </c>
      <c r="I8275" s="6" t="s">
        <v>10</v>
      </c>
      <c r="J8275" s="1">
        <v>0</v>
      </c>
      <c r="K8275" s="1">
        <v>126427</v>
      </c>
      <c r="L8275" s="1">
        <v>126427</v>
      </c>
      <c r="M8275" s="1">
        <v>33594</v>
      </c>
      <c r="N8275" s="1">
        <v>111000</v>
      </c>
      <c r="O8275" s="1">
        <v>144000</v>
      </c>
      <c r="P8275" s="1"/>
      <c r="Q8275" s="12"/>
      <c r="R8275" s="29">
        <f t="shared" si="391"/>
        <v>144000</v>
      </c>
      <c r="S8275" t="str">
        <f t="shared" si="392"/>
        <v>Sobre ingreso</v>
      </c>
      <c r="T8275" s="10">
        <f>IFERROR(VLOOKUP(A8275,[1]!Tabla1[[#All],[Material]:[venta nueva]],38,FALSE),0)</f>
        <v>0</v>
      </c>
    </row>
    <row r="8276" spans="1:20" hidden="1" x14ac:dyDescent="0.35">
      <c r="A8276">
        <f t="shared" si="393"/>
        <v>1023306</v>
      </c>
      <c r="B8276" s="6" t="s">
        <v>1447</v>
      </c>
      <c r="C8276" s="7" t="s">
        <v>553</v>
      </c>
      <c r="D8276" s="7" t="s">
        <v>1096</v>
      </c>
      <c r="E8276" s="7" t="s">
        <v>523</v>
      </c>
      <c r="F8276" s="7" t="s">
        <v>302</v>
      </c>
      <c r="G8276" s="7" t="s">
        <v>1080</v>
      </c>
      <c r="H8276" s="7" t="s">
        <v>1031</v>
      </c>
      <c r="I8276" s="6" t="s">
        <v>14</v>
      </c>
      <c r="J8276" s="1"/>
      <c r="K8276" s="1"/>
      <c r="L8276" s="1"/>
      <c r="M8276" s="1">
        <v>-5807</v>
      </c>
      <c r="N8276" s="1">
        <v>323824</v>
      </c>
      <c r="O8276" s="1">
        <v>408000</v>
      </c>
      <c r="P8276" s="1">
        <v>192000</v>
      </c>
      <c r="Q8276" s="12"/>
      <c r="R8276" s="29">
        <f t="shared" si="391"/>
        <v>216000</v>
      </c>
      <c r="S8276" t="str">
        <f t="shared" si="392"/>
        <v>Sobre ingreso</v>
      </c>
      <c r="T8276" s="10">
        <f>IFERROR(VLOOKUP(A8276,[1]!Tabla1[[#All],[Material]:[venta nueva]],38,FALSE),0)</f>
        <v>0</v>
      </c>
    </row>
    <row r="8277" spans="1:20" hidden="1" x14ac:dyDescent="0.35">
      <c r="A8277">
        <f t="shared" si="393"/>
        <v>1023318</v>
      </c>
      <c r="B8277" s="6" t="s">
        <v>1447</v>
      </c>
      <c r="C8277" s="7" t="s">
        <v>553</v>
      </c>
      <c r="D8277" s="7" t="s">
        <v>1096</v>
      </c>
      <c r="E8277" s="7" t="s">
        <v>532</v>
      </c>
      <c r="F8277" s="7" t="s">
        <v>533</v>
      </c>
      <c r="G8277" s="7" t="s">
        <v>1081</v>
      </c>
      <c r="H8277" s="7" t="s">
        <v>1010</v>
      </c>
      <c r="I8277" s="6" t="s">
        <v>10</v>
      </c>
      <c r="J8277" s="1"/>
      <c r="K8277" s="1"/>
      <c r="L8277" s="1"/>
      <c r="M8277" s="1">
        <v>1996</v>
      </c>
      <c r="N8277" s="1">
        <v>0</v>
      </c>
      <c r="O8277" s="1">
        <v>0</v>
      </c>
      <c r="P8277" s="1"/>
      <c r="Q8277" s="12"/>
      <c r="R8277" s="29">
        <f t="shared" si="391"/>
        <v>0</v>
      </c>
      <c r="S8277" t="str">
        <f t="shared" si="392"/>
        <v>OK</v>
      </c>
      <c r="T8277" s="10">
        <f>IFERROR(VLOOKUP(A8277,[1]!Tabla1[[#All],[Material]:[venta nueva]],38,FALSE),0)</f>
        <v>0</v>
      </c>
    </row>
    <row r="8278" spans="1:20" hidden="1" x14ac:dyDescent="0.35">
      <c r="A8278">
        <f t="shared" si="393"/>
        <v>1023319</v>
      </c>
      <c r="B8278" s="6" t="s">
        <v>1447</v>
      </c>
      <c r="C8278" s="7" t="s">
        <v>553</v>
      </c>
      <c r="D8278" s="7" t="s">
        <v>1096</v>
      </c>
      <c r="E8278" s="7" t="s">
        <v>534</v>
      </c>
      <c r="F8278" s="7" t="s">
        <v>535</v>
      </c>
      <c r="G8278" s="7" t="s">
        <v>1081</v>
      </c>
      <c r="H8278" s="7" t="s">
        <v>1010</v>
      </c>
      <c r="I8278" s="6" t="s">
        <v>10</v>
      </c>
      <c r="J8278" s="1">
        <v>0</v>
      </c>
      <c r="K8278" s="1">
        <v>26307</v>
      </c>
      <c r="L8278" s="1">
        <v>26307</v>
      </c>
      <c r="M8278" s="1">
        <v>-6804</v>
      </c>
      <c r="N8278" s="1">
        <v>23691</v>
      </c>
      <c r="O8278" s="1">
        <v>24000</v>
      </c>
      <c r="P8278" s="1"/>
      <c r="Q8278" s="12"/>
      <c r="R8278" s="29">
        <f t="shared" si="391"/>
        <v>24000</v>
      </c>
      <c r="S8278" t="str">
        <f t="shared" si="392"/>
        <v>Sobre ingreso</v>
      </c>
      <c r="T8278" s="10">
        <f>IFERROR(VLOOKUP(A8278,[1]!Tabla1[[#All],[Material]:[venta nueva]],38,FALSE),0)</f>
        <v>0</v>
      </c>
    </row>
    <row r="8279" spans="1:20" hidden="1" x14ac:dyDescent="0.35">
      <c r="A8279">
        <f t="shared" si="393"/>
        <v>1023343</v>
      </c>
      <c r="B8279" s="6" t="s">
        <v>1447</v>
      </c>
      <c r="C8279" s="7" t="s">
        <v>553</v>
      </c>
      <c r="D8279" s="7" t="s">
        <v>1096</v>
      </c>
      <c r="E8279" s="7" t="s">
        <v>578</v>
      </c>
      <c r="F8279" s="7" t="s">
        <v>579</v>
      </c>
      <c r="G8279" s="7" t="s">
        <v>1081</v>
      </c>
      <c r="H8279" s="7" t="s">
        <v>1010</v>
      </c>
      <c r="I8279" s="6" t="s">
        <v>10</v>
      </c>
      <c r="J8279" s="1">
        <v>0</v>
      </c>
      <c r="K8279" s="1">
        <v>144000</v>
      </c>
      <c r="L8279" s="1">
        <v>144000</v>
      </c>
      <c r="M8279" s="1">
        <v>0</v>
      </c>
      <c r="N8279" s="1">
        <v>2994</v>
      </c>
      <c r="O8279" s="1">
        <v>0</v>
      </c>
      <c r="P8279" s="1"/>
      <c r="Q8279" s="12"/>
      <c r="R8279" s="29">
        <f t="shared" si="391"/>
        <v>0</v>
      </c>
      <c r="S8279" t="str">
        <f t="shared" si="392"/>
        <v>OK</v>
      </c>
      <c r="T8279" s="10">
        <f>IFERROR(VLOOKUP(A8279,[1]!Tabla1[[#All],[Material]:[venta nueva]],38,FALSE),0)</f>
        <v>0</v>
      </c>
    </row>
    <row r="8280" spans="1:20" hidden="1" x14ac:dyDescent="0.35">
      <c r="A8280">
        <f t="shared" si="393"/>
        <v>1023353</v>
      </c>
      <c r="B8280" s="6" t="s">
        <v>1447</v>
      </c>
      <c r="C8280" s="7" t="s">
        <v>553</v>
      </c>
      <c r="D8280" s="7" t="s">
        <v>1096</v>
      </c>
      <c r="E8280" s="7" t="s">
        <v>569</v>
      </c>
      <c r="F8280" s="7" t="s">
        <v>102</v>
      </c>
      <c r="G8280" s="7" t="s">
        <v>1077</v>
      </c>
      <c r="H8280" s="7" t="s">
        <v>1005</v>
      </c>
      <c r="I8280" s="6" t="s">
        <v>9</v>
      </c>
      <c r="J8280" s="1"/>
      <c r="K8280" s="1"/>
      <c r="L8280" s="1"/>
      <c r="M8280" s="1">
        <v>7893</v>
      </c>
      <c r="N8280" s="1">
        <v>0</v>
      </c>
      <c r="O8280" s="1">
        <v>0</v>
      </c>
      <c r="P8280" s="1"/>
      <c r="Q8280" s="12"/>
      <c r="R8280" s="29">
        <f t="shared" si="391"/>
        <v>0</v>
      </c>
      <c r="S8280" t="str">
        <f t="shared" si="392"/>
        <v>OK</v>
      </c>
      <c r="T8280" s="10">
        <f>IFERROR(VLOOKUP(A8280,[1]!Tabla1[[#All],[Material]:[venta nueva]],38,FALSE),0)</f>
        <v>0</v>
      </c>
    </row>
    <row r="8281" spans="1:20" hidden="1" x14ac:dyDescent="0.35">
      <c r="A8281">
        <f t="shared" si="393"/>
        <v>1023354</v>
      </c>
      <c r="B8281" s="6" t="s">
        <v>1447</v>
      </c>
      <c r="C8281" s="7" t="s">
        <v>553</v>
      </c>
      <c r="D8281" s="7" t="s">
        <v>1096</v>
      </c>
      <c r="E8281" s="7" t="s">
        <v>608</v>
      </c>
      <c r="F8281" s="7" t="s">
        <v>609</v>
      </c>
      <c r="G8281" s="7" t="s">
        <v>1086</v>
      </c>
      <c r="H8281" s="7" t="s">
        <v>1025</v>
      </c>
      <c r="I8281" s="6" t="s">
        <v>14</v>
      </c>
      <c r="J8281" s="1">
        <v>0</v>
      </c>
      <c r="K8281" s="1">
        <v>21857</v>
      </c>
      <c r="L8281" s="1">
        <v>21857</v>
      </c>
      <c r="M8281" s="1">
        <v>-87081</v>
      </c>
      <c r="N8281" s="1">
        <v>22059</v>
      </c>
      <c r="O8281" s="1">
        <v>0</v>
      </c>
      <c r="P8281" s="1"/>
      <c r="Q8281" s="12"/>
      <c r="R8281" s="29">
        <f t="shared" si="391"/>
        <v>0</v>
      </c>
      <c r="S8281" t="str">
        <f t="shared" si="392"/>
        <v>OK</v>
      </c>
      <c r="T8281" s="10">
        <f>IFERROR(VLOOKUP(A8281,[1]!Tabla1[[#All],[Material]:[venta nueva]],38,FALSE),0)</f>
        <v>0</v>
      </c>
    </row>
    <row r="8282" spans="1:20" hidden="1" x14ac:dyDescent="0.35">
      <c r="A8282">
        <f t="shared" si="393"/>
        <v>1023364</v>
      </c>
      <c r="B8282" s="6" t="s">
        <v>1447</v>
      </c>
      <c r="C8282" s="7" t="s">
        <v>553</v>
      </c>
      <c r="D8282" s="7" t="s">
        <v>1096</v>
      </c>
      <c r="E8282" s="7" t="s">
        <v>643</v>
      </c>
      <c r="F8282" s="7" t="s">
        <v>622</v>
      </c>
      <c r="G8282" s="7" t="s">
        <v>1069</v>
      </c>
      <c r="H8282" s="7" t="s">
        <v>1033</v>
      </c>
      <c r="I8282" s="6" t="s">
        <v>14</v>
      </c>
      <c r="J8282" s="1"/>
      <c r="K8282" s="1"/>
      <c r="L8282" s="1"/>
      <c r="M8282" s="1">
        <v>104</v>
      </c>
      <c r="N8282" s="1">
        <v>0</v>
      </c>
      <c r="O8282" s="1">
        <v>0</v>
      </c>
      <c r="P8282" s="1"/>
      <c r="Q8282" s="12"/>
      <c r="R8282" s="29">
        <f t="shared" si="391"/>
        <v>0</v>
      </c>
      <c r="S8282" t="str">
        <f t="shared" si="392"/>
        <v>OK</v>
      </c>
      <c r="T8282" s="10">
        <f>IFERROR(VLOOKUP(A8282,[1]!Tabla1[[#All],[Material]:[venta nueva]],38,FALSE),0)</f>
        <v>0</v>
      </c>
    </row>
    <row r="8283" spans="1:20" hidden="1" x14ac:dyDescent="0.35">
      <c r="A8283">
        <f t="shared" si="393"/>
        <v>1023365</v>
      </c>
      <c r="B8283" s="6" t="s">
        <v>1447</v>
      </c>
      <c r="C8283" s="7" t="s">
        <v>553</v>
      </c>
      <c r="D8283" s="7" t="s">
        <v>1096</v>
      </c>
      <c r="E8283" s="7" t="s">
        <v>644</v>
      </c>
      <c r="F8283" s="7" t="s">
        <v>623</v>
      </c>
      <c r="G8283" s="7" t="s">
        <v>1078</v>
      </c>
      <c r="H8283" s="7" t="s">
        <v>1027</v>
      </c>
      <c r="I8283" s="6" t="s">
        <v>14</v>
      </c>
      <c r="J8283" s="1"/>
      <c r="K8283" s="1"/>
      <c r="L8283" s="1"/>
      <c r="M8283" s="1">
        <v>148</v>
      </c>
      <c r="N8283" s="1">
        <v>0</v>
      </c>
      <c r="O8283" s="1">
        <v>0</v>
      </c>
      <c r="P8283" s="1"/>
      <c r="Q8283" s="12"/>
      <c r="R8283" s="29">
        <f t="shared" si="391"/>
        <v>0</v>
      </c>
      <c r="S8283" t="str">
        <f t="shared" si="392"/>
        <v>OK</v>
      </c>
      <c r="T8283" s="10">
        <f>IFERROR(VLOOKUP(A8283,[1]!Tabla1[[#All],[Material]:[venta nueva]],38,FALSE),0)</f>
        <v>0</v>
      </c>
    </row>
    <row r="8284" spans="1:20" hidden="1" x14ac:dyDescent="0.35">
      <c r="A8284">
        <f t="shared" si="393"/>
        <v>1023366</v>
      </c>
      <c r="B8284" s="6" t="s">
        <v>1447</v>
      </c>
      <c r="C8284" s="7" t="s">
        <v>553</v>
      </c>
      <c r="D8284" s="7" t="s">
        <v>1096</v>
      </c>
      <c r="E8284" s="7" t="s">
        <v>645</v>
      </c>
      <c r="F8284" s="7" t="s">
        <v>624</v>
      </c>
      <c r="G8284" s="7" t="s">
        <v>1069</v>
      </c>
      <c r="H8284" s="7" t="s">
        <v>1033</v>
      </c>
      <c r="I8284" s="6" t="s">
        <v>14</v>
      </c>
      <c r="J8284" s="1"/>
      <c r="K8284" s="1"/>
      <c r="L8284" s="1"/>
      <c r="M8284" s="1">
        <v>109</v>
      </c>
      <c r="N8284" s="1">
        <v>0</v>
      </c>
      <c r="O8284" s="1">
        <v>0</v>
      </c>
      <c r="P8284" s="1"/>
      <c r="Q8284" s="12"/>
      <c r="R8284" s="29">
        <f t="shared" si="391"/>
        <v>0</v>
      </c>
      <c r="S8284" t="str">
        <f t="shared" si="392"/>
        <v>OK</v>
      </c>
      <c r="T8284" s="10">
        <f>IFERROR(VLOOKUP(A8284,[1]!Tabla1[[#All],[Material]:[venta nueva]],38,FALSE),0)</f>
        <v>0</v>
      </c>
    </row>
    <row r="8285" spans="1:20" hidden="1" x14ac:dyDescent="0.35">
      <c r="A8285">
        <f t="shared" si="393"/>
        <v>1023367</v>
      </c>
      <c r="B8285" s="6" t="s">
        <v>1447</v>
      </c>
      <c r="C8285" s="7" t="s">
        <v>553</v>
      </c>
      <c r="D8285" s="7" t="s">
        <v>1096</v>
      </c>
      <c r="E8285" s="7" t="s">
        <v>646</v>
      </c>
      <c r="F8285" s="7" t="s">
        <v>625</v>
      </c>
      <c r="G8285" s="7" t="s">
        <v>1087</v>
      </c>
      <c r="H8285" s="7" t="s">
        <v>1034</v>
      </c>
      <c r="I8285" s="6" t="s">
        <v>14</v>
      </c>
      <c r="J8285" s="1"/>
      <c r="K8285" s="1"/>
      <c r="L8285" s="1"/>
      <c r="M8285" s="1">
        <v>2720</v>
      </c>
      <c r="N8285" s="1">
        <v>0</v>
      </c>
      <c r="O8285" s="1">
        <v>0</v>
      </c>
      <c r="P8285" s="1"/>
      <c r="Q8285" s="12"/>
      <c r="R8285" s="29">
        <f t="shared" si="391"/>
        <v>0</v>
      </c>
      <c r="S8285" t="str">
        <f t="shared" si="392"/>
        <v>OK</v>
      </c>
      <c r="T8285" s="10">
        <f>IFERROR(VLOOKUP(A8285,[1]!Tabla1[[#All],[Material]:[venta nueva]],38,FALSE),0)</f>
        <v>0</v>
      </c>
    </row>
    <row r="8286" spans="1:20" hidden="1" x14ac:dyDescent="0.35">
      <c r="A8286">
        <f t="shared" si="393"/>
        <v>1023373</v>
      </c>
      <c r="B8286" s="6" t="s">
        <v>1447</v>
      </c>
      <c r="C8286" s="7" t="s">
        <v>553</v>
      </c>
      <c r="D8286" s="7" t="s">
        <v>1096</v>
      </c>
      <c r="E8286" s="7" t="s">
        <v>1386</v>
      </c>
      <c r="F8286" s="7" t="s">
        <v>1387</v>
      </c>
      <c r="G8286" s="7" t="s">
        <v>1086</v>
      </c>
      <c r="H8286" s="7" t="s">
        <v>1025</v>
      </c>
      <c r="I8286" s="6" t="s">
        <v>14</v>
      </c>
      <c r="J8286" s="1">
        <v>0</v>
      </c>
      <c r="K8286" s="1">
        <v>109287</v>
      </c>
      <c r="L8286" s="1">
        <v>109287</v>
      </c>
      <c r="M8286" s="1">
        <v>-8171</v>
      </c>
      <c r="N8286" s="1">
        <v>152533</v>
      </c>
      <c r="O8286" s="1">
        <v>144000</v>
      </c>
      <c r="P8286" s="1"/>
      <c r="Q8286" s="12"/>
      <c r="R8286" s="29">
        <f t="shared" si="391"/>
        <v>144000</v>
      </c>
      <c r="S8286" t="str">
        <f t="shared" si="392"/>
        <v>Sobre ingreso</v>
      </c>
      <c r="T8286" s="10">
        <f>IFERROR(VLOOKUP(A8286,[1]!Tabla1[[#All],[Material]:[venta nueva]],38,FALSE),0)</f>
        <v>0</v>
      </c>
    </row>
    <row r="8287" spans="1:20" hidden="1" x14ac:dyDescent="0.35">
      <c r="A8287">
        <f t="shared" si="393"/>
        <v>1023375</v>
      </c>
      <c r="B8287" s="6" t="s">
        <v>1447</v>
      </c>
      <c r="C8287" s="7" t="s">
        <v>553</v>
      </c>
      <c r="D8287" s="7" t="s">
        <v>1096</v>
      </c>
      <c r="E8287" s="7" t="s">
        <v>588</v>
      </c>
      <c r="F8287" s="7" t="s">
        <v>589</v>
      </c>
      <c r="G8287" s="7" t="s">
        <v>1069</v>
      </c>
      <c r="H8287" s="7" t="s">
        <v>1016</v>
      </c>
      <c r="I8287" s="6" t="s">
        <v>10</v>
      </c>
      <c r="J8287" s="1">
        <v>0</v>
      </c>
      <c r="K8287" s="1">
        <v>7127</v>
      </c>
      <c r="L8287" s="1">
        <v>7127</v>
      </c>
      <c r="M8287" s="1">
        <v>-1903</v>
      </c>
      <c r="N8287" s="1">
        <v>6969</v>
      </c>
      <c r="O8287" s="1">
        <v>0</v>
      </c>
      <c r="P8287" s="1"/>
      <c r="Q8287" s="12"/>
      <c r="R8287" s="29">
        <f t="shared" si="391"/>
        <v>0</v>
      </c>
      <c r="S8287" t="str">
        <f t="shared" si="392"/>
        <v>OK</v>
      </c>
      <c r="T8287" s="10">
        <f>IFERROR(VLOOKUP(A8287,[1]!Tabla1[[#All],[Material]:[venta nueva]],38,FALSE),0)</f>
        <v>0</v>
      </c>
    </row>
    <row r="8288" spans="1:20" hidden="1" x14ac:dyDescent="0.35">
      <c r="A8288">
        <f t="shared" si="393"/>
        <v>1023383</v>
      </c>
      <c r="B8288" s="6" t="s">
        <v>1447</v>
      </c>
      <c r="C8288" s="7" t="s">
        <v>553</v>
      </c>
      <c r="D8288" s="7" t="s">
        <v>1096</v>
      </c>
      <c r="E8288" s="7" t="s">
        <v>590</v>
      </c>
      <c r="F8288" s="7" t="s">
        <v>591</v>
      </c>
      <c r="G8288" s="7" t="s">
        <v>1069</v>
      </c>
      <c r="H8288" s="7" t="s">
        <v>1026</v>
      </c>
      <c r="I8288" s="6" t="s">
        <v>10</v>
      </c>
      <c r="J8288" s="1"/>
      <c r="K8288" s="1"/>
      <c r="L8288" s="1"/>
      <c r="M8288" s="1">
        <v>5357</v>
      </c>
      <c r="N8288" s="1">
        <v>0</v>
      </c>
      <c r="O8288" s="1">
        <v>0</v>
      </c>
      <c r="P8288" s="1"/>
      <c r="Q8288" s="12"/>
      <c r="R8288" s="29">
        <f t="shared" si="391"/>
        <v>0</v>
      </c>
      <c r="S8288" t="str">
        <f t="shared" si="392"/>
        <v>OK</v>
      </c>
      <c r="T8288" s="10">
        <f>IFERROR(VLOOKUP(A8288,[1]!Tabla1[[#All],[Material]:[venta nueva]],38,FALSE),0)</f>
        <v>0</v>
      </c>
    </row>
    <row r="8289" spans="1:20" hidden="1" x14ac:dyDescent="0.35">
      <c r="A8289">
        <f t="shared" si="393"/>
        <v>1023386</v>
      </c>
      <c r="B8289" s="6" t="s">
        <v>1447</v>
      </c>
      <c r="C8289" s="7" t="s">
        <v>553</v>
      </c>
      <c r="D8289" s="7" t="s">
        <v>1096</v>
      </c>
      <c r="E8289" s="7" t="s">
        <v>1176</v>
      </c>
      <c r="F8289" s="7" t="s">
        <v>476</v>
      </c>
      <c r="G8289" s="7" t="s">
        <v>1075</v>
      </c>
      <c r="H8289" s="7" t="s">
        <v>1011</v>
      </c>
      <c r="I8289" s="6" t="s">
        <v>9</v>
      </c>
      <c r="J8289" s="1"/>
      <c r="K8289" s="1"/>
      <c r="L8289" s="1"/>
      <c r="M8289" s="1">
        <v>6038</v>
      </c>
      <c r="N8289" s="1">
        <v>0</v>
      </c>
      <c r="O8289" s="1">
        <v>0</v>
      </c>
      <c r="P8289" s="1"/>
      <c r="Q8289" s="12"/>
      <c r="R8289" s="29">
        <f t="shared" si="391"/>
        <v>0</v>
      </c>
      <c r="S8289" t="str">
        <f t="shared" si="392"/>
        <v>OK</v>
      </c>
      <c r="T8289" s="10">
        <f>IFERROR(VLOOKUP(A8289,[1]!Tabla1[[#All],[Material]:[venta nueva]],38,FALSE),0)</f>
        <v>0</v>
      </c>
    </row>
    <row r="8290" spans="1:20" hidden="1" x14ac:dyDescent="0.35">
      <c r="A8290">
        <f t="shared" si="393"/>
        <v>1023389</v>
      </c>
      <c r="B8290" s="6" t="s">
        <v>1447</v>
      </c>
      <c r="C8290" s="7" t="s">
        <v>553</v>
      </c>
      <c r="D8290" s="7" t="s">
        <v>1096</v>
      </c>
      <c r="E8290" s="7" t="s">
        <v>610</v>
      </c>
      <c r="F8290" s="7" t="s">
        <v>611</v>
      </c>
      <c r="G8290" s="7" t="s">
        <v>1081</v>
      </c>
      <c r="H8290" s="7" t="s">
        <v>1010</v>
      </c>
      <c r="I8290" s="6" t="s">
        <v>9</v>
      </c>
      <c r="J8290" s="1"/>
      <c r="K8290" s="1"/>
      <c r="L8290" s="1"/>
      <c r="M8290" s="1">
        <v>251</v>
      </c>
      <c r="N8290" s="1">
        <v>0</v>
      </c>
      <c r="O8290" s="1">
        <v>0</v>
      </c>
      <c r="P8290" s="1"/>
      <c r="Q8290" s="12"/>
      <c r="R8290" s="29">
        <f t="shared" si="391"/>
        <v>0</v>
      </c>
      <c r="S8290" t="str">
        <f t="shared" si="392"/>
        <v>OK</v>
      </c>
      <c r="T8290" s="10">
        <f>IFERROR(VLOOKUP(A8290,[1]!Tabla1[[#All],[Material]:[venta nueva]],38,FALSE),0)</f>
        <v>0</v>
      </c>
    </row>
    <row r="8291" spans="1:20" hidden="1" x14ac:dyDescent="0.35">
      <c r="A8291">
        <f t="shared" si="393"/>
        <v>1023391</v>
      </c>
      <c r="B8291" s="6" t="s">
        <v>1447</v>
      </c>
      <c r="C8291" s="7" t="s">
        <v>553</v>
      </c>
      <c r="D8291" s="7" t="s">
        <v>1096</v>
      </c>
      <c r="E8291" s="7" t="s">
        <v>612</v>
      </c>
      <c r="F8291" s="7" t="s">
        <v>451</v>
      </c>
      <c r="G8291" s="7" t="s">
        <v>1081</v>
      </c>
      <c r="H8291" s="7" t="s">
        <v>1010</v>
      </c>
      <c r="I8291" s="6" t="s">
        <v>9</v>
      </c>
      <c r="J8291" s="1"/>
      <c r="K8291" s="1"/>
      <c r="L8291" s="1"/>
      <c r="M8291" s="1">
        <v>0</v>
      </c>
      <c r="N8291" s="1">
        <v>7315</v>
      </c>
      <c r="O8291" s="1">
        <v>0</v>
      </c>
      <c r="P8291" s="1"/>
      <c r="Q8291" s="12"/>
      <c r="R8291" s="29">
        <f t="shared" si="391"/>
        <v>0</v>
      </c>
      <c r="S8291" t="str">
        <f t="shared" si="392"/>
        <v>OK</v>
      </c>
      <c r="T8291" s="10">
        <f>IFERROR(VLOOKUP(A8291,[1]!Tabla1[[#All],[Material]:[venta nueva]],38,FALSE),0)</f>
        <v>0</v>
      </c>
    </row>
    <row r="8292" spans="1:20" hidden="1" x14ac:dyDescent="0.35">
      <c r="A8292">
        <f t="shared" si="393"/>
        <v>1023409</v>
      </c>
      <c r="B8292" s="6" t="s">
        <v>1447</v>
      </c>
      <c r="C8292" s="7" t="s">
        <v>553</v>
      </c>
      <c r="D8292" s="7" t="s">
        <v>1096</v>
      </c>
      <c r="E8292" s="7" t="s">
        <v>1329</v>
      </c>
      <c r="F8292" s="7" t="s">
        <v>445</v>
      </c>
      <c r="G8292" s="7" t="s">
        <v>1074</v>
      </c>
      <c r="H8292" s="7" t="s">
        <v>1018</v>
      </c>
      <c r="I8292" s="6" t="s">
        <v>10</v>
      </c>
      <c r="J8292" s="1">
        <v>0</v>
      </c>
      <c r="K8292" s="1">
        <v>22000</v>
      </c>
      <c r="L8292" s="1">
        <v>22000</v>
      </c>
      <c r="M8292" s="1">
        <v>-74</v>
      </c>
      <c r="N8292" s="1">
        <v>26014</v>
      </c>
      <c r="O8292" s="1">
        <v>0</v>
      </c>
      <c r="P8292" s="1"/>
      <c r="Q8292" s="12"/>
      <c r="R8292" s="29">
        <f t="shared" si="391"/>
        <v>0</v>
      </c>
      <c r="S8292" t="str">
        <f t="shared" si="392"/>
        <v>OK</v>
      </c>
      <c r="T8292" s="10">
        <f>IFERROR(VLOOKUP(A8292,[1]!Tabla1[[#All],[Material]:[venta nueva]],38,FALSE),0)</f>
        <v>0</v>
      </c>
    </row>
    <row r="8293" spans="1:20" hidden="1" x14ac:dyDescent="0.35">
      <c r="A8293">
        <f t="shared" si="393"/>
        <v>1023410</v>
      </c>
      <c r="B8293" s="6" t="s">
        <v>1447</v>
      </c>
      <c r="C8293" s="7" t="s">
        <v>553</v>
      </c>
      <c r="D8293" s="7" t="s">
        <v>1096</v>
      </c>
      <c r="E8293" s="7" t="s">
        <v>1429</v>
      </c>
      <c r="F8293" s="7" t="s">
        <v>1430</v>
      </c>
      <c r="G8293" s="7" t="s">
        <v>985</v>
      </c>
      <c r="H8293" s="7" t="s">
        <v>1012</v>
      </c>
      <c r="I8293" s="6" t="s">
        <v>8</v>
      </c>
      <c r="J8293" s="1"/>
      <c r="K8293" s="1"/>
      <c r="L8293" s="1"/>
      <c r="M8293" s="1">
        <v>-115</v>
      </c>
      <c r="N8293" s="1">
        <v>0</v>
      </c>
      <c r="O8293" s="1">
        <v>0</v>
      </c>
      <c r="P8293" s="1"/>
      <c r="Q8293" s="12"/>
      <c r="R8293" s="29">
        <f t="shared" si="391"/>
        <v>0</v>
      </c>
      <c r="S8293" t="str">
        <f t="shared" si="392"/>
        <v>OK</v>
      </c>
      <c r="T8293" s="10">
        <f>IFERROR(VLOOKUP(A8293,[1]!Tabla1[[#All],[Material]:[venta nueva]],38,FALSE),0)</f>
        <v>0</v>
      </c>
    </row>
    <row r="8294" spans="1:20" hidden="1" x14ac:dyDescent="0.35">
      <c r="A8294">
        <f t="shared" si="393"/>
        <v>1023411</v>
      </c>
      <c r="B8294" s="6" t="s">
        <v>1447</v>
      </c>
      <c r="C8294" s="7" t="s">
        <v>553</v>
      </c>
      <c r="D8294" s="7" t="s">
        <v>1096</v>
      </c>
      <c r="E8294" s="7" t="s">
        <v>1312</v>
      </c>
      <c r="F8294" s="7" t="s">
        <v>1313</v>
      </c>
      <c r="G8294" s="7" t="s">
        <v>1076</v>
      </c>
      <c r="H8294" s="7" t="s">
        <v>1004</v>
      </c>
      <c r="I8294" s="6" t="s">
        <v>14</v>
      </c>
      <c r="J8294" s="1"/>
      <c r="K8294" s="1"/>
      <c r="L8294" s="1"/>
      <c r="M8294" s="1">
        <v>3000</v>
      </c>
      <c r="N8294" s="1">
        <v>92867</v>
      </c>
      <c r="O8294" s="1">
        <v>72000</v>
      </c>
      <c r="P8294" s="1"/>
      <c r="Q8294" s="12"/>
      <c r="R8294" s="29">
        <f t="shared" si="391"/>
        <v>72000</v>
      </c>
      <c r="S8294" t="str">
        <f t="shared" si="392"/>
        <v>Sobre ingreso</v>
      </c>
      <c r="T8294" s="10">
        <f>IFERROR(VLOOKUP(A8294,[1]!Tabla1[[#All],[Material]:[venta nueva]],38,FALSE),0)</f>
        <v>0</v>
      </c>
    </row>
    <row r="8295" spans="1:20" hidden="1" x14ac:dyDescent="0.35">
      <c r="A8295">
        <f t="shared" si="393"/>
        <v>1023412</v>
      </c>
      <c r="B8295" s="6" t="s">
        <v>1447</v>
      </c>
      <c r="C8295" s="7" t="s">
        <v>553</v>
      </c>
      <c r="D8295" s="7" t="s">
        <v>1096</v>
      </c>
      <c r="E8295" s="7" t="s">
        <v>1314</v>
      </c>
      <c r="F8295" s="7" t="s">
        <v>1315</v>
      </c>
      <c r="G8295" s="7" t="s">
        <v>1076</v>
      </c>
      <c r="H8295" s="7" t="s">
        <v>1022</v>
      </c>
      <c r="I8295" s="6" t="s">
        <v>14</v>
      </c>
      <c r="J8295" s="1"/>
      <c r="K8295" s="1"/>
      <c r="L8295" s="1"/>
      <c r="M8295" s="1">
        <v>4026</v>
      </c>
      <c r="N8295" s="1">
        <v>0</v>
      </c>
      <c r="O8295" s="1">
        <v>0</v>
      </c>
      <c r="P8295" s="1"/>
      <c r="Q8295" s="12"/>
      <c r="R8295" s="29">
        <f t="shared" si="391"/>
        <v>0</v>
      </c>
      <c r="S8295" t="str">
        <f t="shared" si="392"/>
        <v>OK</v>
      </c>
      <c r="T8295" s="10">
        <f>IFERROR(VLOOKUP(A8295,[1]!Tabla1[[#All],[Material]:[venta nueva]],38,FALSE),0)</f>
        <v>0</v>
      </c>
    </row>
    <row r="8296" spans="1:20" hidden="1" x14ac:dyDescent="0.35">
      <c r="A8296">
        <f t="shared" si="393"/>
        <v>1023421</v>
      </c>
      <c r="B8296" s="6" t="s">
        <v>1447</v>
      </c>
      <c r="C8296" s="7" t="s">
        <v>553</v>
      </c>
      <c r="D8296" s="7" t="s">
        <v>1096</v>
      </c>
      <c r="E8296" s="7" t="s">
        <v>1330</v>
      </c>
      <c r="F8296" s="7" t="s">
        <v>492</v>
      </c>
      <c r="G8296" s="7" t="s">
        <v>1085</v>
      </c>
      <c r="H8296" s="7" t="s">
        <v>1019</v>
      </c>
      <c r="I8296" s="6" t="s">
        <v>10</v>
      </c>
      <c r="J8296" s="1">
        <v>0</v>
      </c>
      <c r="K8296" s="1">
        <v>24000</v>
      </c>
      <c r="L8296" s="1">
        <v>24000</v>
      </c>
      <c r="M8296" s="1">
        <v>0</v>
      </c>
      <c r="N8296" s="1">
        <v>16788</v>
      </c>
      <c r="O8296" s="1">
        <v>24000</v>
      </c>
      <c r="P8296" s="1"/>
      <c r="Q8296" s="12"/>
      <c r="R8296" s="29">
        <f t="shared" si="391"/>
        <v>24000</v>
      </c>
      <c r="S8296" t="str">
        <f t="shared" si="392"/>
        <v>Sobre ingreso</v>
      </c>
      <c r="T8296" s="10">
        <f>IFERROR(VLOOKUP(A8296,[1]!Tabla1[[#All],[Material]:[venta nueva]],38,FALSE),0)</f>
        <v>0</v>
      </c>
    </row>
    <row r="8297" spans="1:20" hidden="1" x14ac:dyDescent="0.35">
      <c r="A8297">
        <f t="shared" si="393"/>
        <v>1023422</v>
      </c>
      <c r="B8297" s="6" t="s">
        <v>1447</v>
      </c>
      <c r="C8297" s="7" t="s">
        <v>553</v>
      </c>
      <c r="D8297" s="7" t="s">
        <v>1096</v>
      </c>
      <c r="E8297" s="7" t="s">
        <v>1374</v>
      </c>
      <c r="F8297" s="7" t="s">
        <v>296</v>
      </c>
      <c r="G8297" s="7" t="s">
        <v>1069</v>
      </c>
      <c r="H8297" s="7" t="s">
        <v>1016</v>
      </c>
      <c r="I8297" s="6" t="s">
        <v>9</v>
      </c>
      <c r="J8297" s="1"/>
      <c r="K8297" s="1"/>
      <c r="L8297" s="1"/>
      <c r="M8297" s="1">
        <v>0</v>
      </c>
      <c r="N8297" s="1">
        <v>7875</v>
      </c>
      <c r="O8297" s="1">
        <v>0</v>
      </c>
      <c r="P8297" s="1"/>
      <c r="Q8297" s="12"/>
      <c r="R8297" s="29">
        <f t="shared" si="391"/>
        <v>0</v>
      </c>
      <c r="S8297" t="str">
        <f t="shared" si="392"/>
        <v>OK</v>
      </c>
      <c r="T8297" s="10">
        <f>IFERROR(VLOOKUP(A8297,[1]!Tabla1[[#All],[Material]:[venta nueva]],38,FALSE),0)</f>
        <v>0</v>
      </c>
    </row>
    <row r="8298" spans="1:20" hidden="1" x14ac:dyDescent="0.35">
      <c r="A8298">
        <f t="shared" si="393"/>
        <v>1023432</v>
      </c>
      <c r="B8298" s="6" t="s">
        <v>1447</v>
      </c>
      <c r="C8298" s="7" t="s">
        <v>553</v>
      </c>
      <c r="D8298" s="7" t="s">
        <v>1096</v>
      </c>
      <c r="E8298" s="7" t="s">
        <v>1431</v>
      </c>
      <c r="F8298" s="7" t="s">
        <v>503</v>
      </c>
      <c r="G8298" s="7" t="s">
        <v>1076</v>
      </c>
      <c r="H8298" s="7" t="s">
        <v>1022</v>
      </c>
      <c r="I8298" s="6" t="s">
        <v>10</v>
      </c>
      <c r="J8298" s="1"/>
      <c r="K8298" s="1"/>
      <c r="L8298" s="1"/>
      <c r="M8298" s="1">
        <v>2577</v>
      </c>
      <c r="N8298" s="1">
        <v>0</v>
      </c>
      <c r="O8298" s="1">
        <v>0</v>
      </c>
      <c r="P8298" s="1"/>
      <c r="Q8298" s="12"/>
      <c r="R8298" s="29">
        <f t="shared" si="391"/>
        <v>0</v>
      </c>
      <c r="S8298" t="str">
        <f t="shared" si="392"/>
        <v>OK</v>
      </c>
      <c r="T8298" s="10">
        <f>IFERROR(VLOOKUP(A8298,[1]!Tabla1[[#All],[Material]:[venta nueva]],38,FALSE),0)</f>
        <v>0</v>
      </c>
    </row>
    <row r="8299" spans="1:20" hidden="1" x14ac:dyDescent="0.35">
      <c r="A8299">
        <f t="shared" si="393"/>
        <v>1023434</v>
      </c>
      <c r="B8299" s="6" t="s">
        <v>1447</v>
      </c>
      <c r="C8299" s="7" t="s">
        <v>553</v>
      </c>
      <c r="D8299" s="7" t="s">
        <v>1096</v>
      </c>
      <c r="E8299" s="7" t="s">
        <v>1432</v>
      </c>
      <c r="F8299" s="7" t="s">
        <v>255</v>
      </c>
      <c r="G8299" s="7" t="s">
        <v>1087</v>
      </c>
      <c r="H8299" s="7" t="s">
        <v>1034</v>
      </c>
      <c r="I8299" s="6" t="s">
        <v>10</v>
      </c>
      <c r="J8299" s="1"/>
      <c r="K8299" s="1"/>
      <c r="L8299" s="1"/>
      <c r="M8299" s="1">
        <v>-71770</v>
      </c>
      <c r="N8299" s="1">
        <v>0</v>
      </c>
      <c r="O8299" s="1">
        <v>0</v>
      </c>
      <c r="P8299" s="1"/>
      <c r="Q8299" s="12"/>
      <c r="R8299" s="29">
        <f t="shared" si="391"/>
        <v>0</v>
      </c>
      <c r="S8299" t="str">
        <f t="shared" si="392"/>
        <v>OK</v>
      </c>
      <c r="T8299" s="10">
        <f>IFERROR(VLOOKUP(A8299,[1]!Tabla1[[#All],[Material]:[venta nueva]],38,FALSE),0)</f>
        <v>0</v>
      </c>
    </row>
    <row r="8300" spans="1:20" hidden="1" x14ac:dyDescent="0.35">
      <c r="A8300">
        <f t="shared" si="393"/>
        <v>1023444</v>
      </c>
      <c r="B8300" s="6" t="s">
        <v>1447</v>
      </c>
      <c r="C8300" s="7" t="s">
        <v>553</v>
      </c>
      <c r="D8300" s="7" t="s">
        <v>1096</v>
      </c>
      <c r="E8300" s="7" t="s">
        <v>1478</v>
      </c>
      <c r="F8300" s="7" t="s">
        <v>113</v>
      </c>
      <c r="G8300" s="7" t="s">
        <v>1081</v>
      </c>
      <c r="H8300" s="7" t="s">
        <v>1010</v>
      </c>
      <c r="I8300" s="6" t="s">
        <v>8</v>
      </c>
      <c r="J8300" s="1"/>
      <c r="K8300" s="1"/>
      <c r="L8300" s="1"/>
      <c r="M8300" s="1">
        <v>2617</v>
      </c>
      <c r="N8300" s="1">
        <v>0</v>
      </c>
      <c r="O8300" s="1">
        <v>0</v>
      </c>
      <c r="P8300" s="1"/>
      <c r="Q8300" s="12"/>
      <c r="R8300" s="29">
        <f t="shared" si="391"/>
        <v>0</v>
      </c>
      <c r="S8300" t="str">
        <f t="shared" si="392"/>
        <v>OK</v>
      </c>
      <c r="T8300" s="10">
        <f>IFERROR(VLOOKUP(A8300,[1]!Tabla1[[#All],[Material]:[venta nueva]],38,FALSE),0)</f>
        <v>0</v>
      </c>
    </row>
    <row r="8301" spans="1:20" hidden="1" x14ac:dyDescent="0.35">
      <c r="A8301">
        <f t="shared" si="393"/>
        <v>1030498</v>
      </c>
      <c r="B8301" s="6" t="s">
        <v>1447</v>
      </c>
      <c r="C8301" s="7" t="s">
        <v>659</v>
      </c>
      <c r="D8301" s="7" t="s">
        <v>1095</v>
      </c>
      <c r="E8301" s="7" t="s">
        <v>905</v>
      </c>
      <c r="F8301" s="7" t="s">
        <v>906</v>
      </c>
      <c r="G8301" s="7" t="s">
        <v>1065</v>
      </c>
      <c r="H8301" s="7" t="s">
        <v>981</v>
      </c>
      <c r="I8301" s="6" t="s">
        <v>11</v>
      </c>
      <c r="J8301" s="1">
        <v>0</v>
      </c>
      <c r="K8301" s="1">
        <v>9947</v>
      </c>
      <c r="L8301" s="1">
        <v>9947</v>
      </c>
      <c r="M8301" s="1"/>
      <c r="N8301" s="1"/>
      <c r="O8301" s="1"/>
      <c r="P8301" s="1"/>
      <c r="Q8301" s="12"/>
      <c r="R8301" s="29">
        <f t="shared" si="391"/>
        <v>0</v>
      </c>
      <c r="S8301" t="str">
        <f t="shared" si="392"/>
        <v>OK</v>
      </c>
      <c r="T8301" s="10">
        <f>IFERROR(VLOOKUP(A8301,[1]!Tabla1[[#All],[Material]:[venta nueva]],38,FALSE),0)</f>
        <v>0</v>
      </c>
    </row>
    <row r="8302" spans="1:20" hidden="1" x14ac:dyDescent="0.35">
      <c r="A8302">
        <f t="shared" si="393"/>
        <v>1030545</v>
      </c>
      <c r="B8302" s="6" t="s">
        <v>1447</v>
      </c>
      <c r="C8302" s="7" t="s">
        <v>659</v>
      </c>
      <c r="D8302" s="7" t="s">
        <v>1095</v>
      </c>
      <c r="E8302" s="7" t="s">
        <v>917</v>
      </c>
      <c r="F8302" s="7" t="s">
        <v>918</v>
      </c>
      <c r="G8302" s="7" t="s">
        <v>1093</v>
      </c>
      <c r="H8302" s="7" t="s">
        <v>1059</v>
      </c>
      <c r="I8302" s="6" t="s">
        <v>11</v>
      </c>
      <c r="J8302" s="1">
        <v>0</v>
      </c>
      <c r="K8302" s="1">
        <v>48000</v>
      </c>
      <c r="L8302" s="1">
        <v>48000</v>
      </c>
      <c r="M8302" s="1"/>
      <c r="N8302" s="1"/>
      <c r="O8302" s="1"/>
      <c r="P8302" s="1"/>
      <c r="Q8302" s="12"/>
      <c r="R8302" s="29">
        <f t="shared" si="391"/>
        <v>0</v>
      </c>
      <c r="S8302" t="str">
        <f t="shared" si="392"/>
        <v>OK</v>
      </c>
      <c r="T8302" s="10">
        <f>IFERROR(VLOOKUP(A8302,[1]!Tabla1[[#All],[Material]:[venta nueva]],38,FALSE),0)</f>
        <v>0</v>
      </c>
    </row>
    <row r="8303" spans="1:20" hidden="1" x14ac:dyDescent="0.35">
      <c r="A8303">
        <f t="shared" si="393"/>
        <v>1030670</v>
      </c>
      <c r="B8303" s="6" t="s">
        <v>1447</v>
      </c>
      <c r="C8303" s="7" t="s">
        <v>659</v>
      </c>
      <c r="D8303" s="7" t="s">
        <v>1095</v>
      </c>
      <c r="E8303" s="7" t="s">
        <v>927</v>
      </c>
      <c r="F8303" s="7" t="s">
        <v>928</v>
      </c>
      <c r="G8303" s="7" t="s">
        <v>1090</v>
      </c>
      <c r="H8303" s="7" t="s">
        <v>1052</v>
      </c>
      <c r="I8303" s="6" t="s">
        <v>11</v>
      </c>
      <c r="J8303" s="1">
        <v>0</v>
      </c>
      <c r="K8303" s="1">
        <v>24000</v>
      </c>
      <c r="L8303" s="1">
        <v>24000</v>
      </c>
      <c r="M8303" s="1"/>
      <c r="N8303" s="1"/>
      <c r="O8303" s="1"/>
      <c r="P8303" s="1"/>
      <c r="Q8303" s="12"/>
      <c r="R8303" s="29">
        <f t="shared" si="391"/>
        <v>0</v>
      </c>
      <c r="S8303" t="str">
        <f t="shared" si="392"/>
        <v>OK</v>
      </c>
      <c r="T8303" s="10">
        <f>IFERROR(VLOOKUP(A8303,[1]!Tabla1[[#All],[Material]:[venta nueva]],38,FALSE),0)</f>
        <v>0</v>
      </c>
    </row>
    <row r="8304" spans="1:20" hidden="1" x14ac:dyDescent="0.35">
      <c r="A8304">
        <f t="shared" si="393"/>
        <v>1030802</v>
      </c>
      <c r="B8304" s="6" t="s">
        <v>1447</v>
      </c>
      <c r="C8304" s="7" t="s">
        <v>659</v>
      </c>
      <c r="D8304" s="7" t="s">
        <v>1095</v>
      </c>
      <c r="E8304" s="7" t="s">
        <v>976</v>
      </c>
      <c r="F8304" s="7" t="s">
        <v>977</v>
      </c>
      <c r="G8304" s="7" t="s">
        <v>1063</v>
      </c>
      <c r="H8304" s="7" t="s">
        <v>1063</v>
      </c>
      <c r="I8304" s="6" t="s">
        <v>10</v>
      </c>
      <c r="J8304" s="1">
        <v>0</v>
      </c>
      <c r="K8304" s="1">
        <v>36898</v>
      </c>
      <c r="L8304" s="1">
        <v>36898</v>
      </c>
      <c r="M8304" s="1"/>
      <c r="N8304" s="1"/>
      <c r="O8304" s="1"/>
      <c r="P8304" s="1"/>
      <c r="Q8304" s="12"/>
      <c r="R8304" s="29">
        <f t="shared" si="391"/>
        <v>0</v>
      </c>
      <c r="S8304" t="str">
        <f t="shared" si="392"/>
        <v>OK</v>
      </c>
      <c r="T8304" s="10">
        <f>IFERROR(VLOOKUP(A8304,[1]!Tabla1[[#All],[Material]:[venta nueva]],38,FALSE),0)</f>
        <v>0</v>
      </c>
    </row>
    <row r="8305" spans="1:20" hidden="1" x14ac:dyDescent="0.35">
      <c r="A8305">
        <f t="shared" si="393"/>
        <v>1030816</v>
      </c>
      <c r="B8305" s="6" t="s">
        <v>1447</v>
      </c>
      <c r="C8305" s="7" t="s">
        <v>659</v>
      </c>
      <c r="D8305" s="7" t="s">
        <v>1095</v>
      </c>
      <c r="E8305" s="7" t="s">
        <v>1377</v>
      </c>
      <c r="F8305" s="7" t="s">
        <v>872</v>
      </c>
      <c r="G8305" s="7" t="s">
        <v>1068</v>
      </c>
      <c r="H8305" s="7" t="s">
        <v>994</v>
      </c>
      <c r="I8305" s="6" t="s">
        <v>11</v>
      </c>
      <c r="J8305" s="1">
        <v>0</v>
      </c>
      <c r="K8305" s="1">
        <v>6261</v>
      </c>
      <c r="L8305" s="1">
        <v>6261</v>
      </c>
      <c r="M8305" s="1"/>
      <c r="N8305" s="1"/>
      <c r="O8305" s="1"/>
      <c r="P8305" s="1"/>
      <c r="Q8305" s="12"/>
      <c r="R8305" s="29">
        <f t="shared" si="391"/>
        <v>0</v>
      </c>
      <c r="S8305" t="str">
        <f t="shared" si="392"/>
        <v>OK</v>
      </c>
      <c r="T8305" s="10">
        <f>IFERROR(VLOOKUP(A8305,[1]!Tabla1[[#All],[Material]:[venta nueva]],38,FALSE),0)</f>
        <v>0</v>
      </c>
    </row>
    <row r="8306" spans="1:20" hidden="1" x14ac:dyDescent="0.35">
      <c r="A8306">
        <f t="shared" si="393"/>
        <v>1030224</v>
      </c>
      <c r="B8306" s="6" t="s">
        <v>1447</v>
      </c>
      <c r="C8306" s="7" t="s">
        <v>659</v>
      </c>
      <c r="D8306" s="7" t="s">
        <v>1096</v>
      </c>
      <c r="E8306" s="7" t="s">
        <v>856</v>
      </c>
      <c r="F8306" s="7" t="s">
        <v>857</v>
      </c>
      <c r="G8306" s="7" t="s">
        <v>1089</v>
      </c>
      <c r="H8306" s="7" t="s">
        <v>1049</v>
      </c>
      <c r="I8306" s="6" t="s">
        <v>9</v>
      </c>
      <c r="J8306" s="1"/>
      <c r="K8306" s="1"/>
      <c r="L8306" s="1"/>
      <c r="M8306" s="1">
        <v>759</v>
      </c>
      <c r="N8306" s="1">
        <v>0</v>
      </c>
      <c r="O8306" s="1">
        <v>0</v>
      </c>
      <c r="P8306" s="1"/>
      <c r="Q8306" s="12"/>
      <c r="R8306" s="29">
        <f t="shared" si="391"/>
        <v>0</v>
      </c>
      <c r="S8306" t="str">
        <f t="shared" si="392"/>
        <v>OK</v>
      </c>
      <c r="T8306" s="10">
        <f>IFERROR(VLOOKUP(A8306,[1]!Tabla1[[#All],[Material]:[venta nueva]],38,FALSE),0)</f>
        <v>0</v>
      </c>
    </row>
    <row r="8307" spans="1:20" hidden="1" x14ac:dyDescent="0.35">
      <c r="A8307">
        <f t="shared" si="393"/>
        <v>1030228</v>
      </c>
      <c r="B8307" s="6" t="s">
        <v>1447</v>
      </c>
      <c r="C8307" s="7" t="s">
        <v>659</v>
      </c>
      <c r="D8307" s="7" t="s">
        <v>1096</v>
      </c>
      <c r="E8307" s="7" t="s">
        <v>1139</v>
      </c>
      <c r="F8307" s="7" t="s">
        <v>1140</v>
      </c>
      <c r="G8307" s="7" t="s">
        <v>1093</v>
      </c>
      <c r="H8307" s="7" t="s">
        <v>1059</v>
      </c>
      <c r="I8307" s="6" t="s">
        <v>8</v>
      </c>
      <c r="J8307" s="1"/>
      <c r="K8307" s="1"/>
      <c r="L8307" s="1"/>
      <c r="M8307" s="1">
        <v>163</v>
      </c>
      <c r="N8307" s="1">
        <v>32496</v>
      </c>
      <c r="O8307" s="1">
        <v>32659</v>
      </c>
      <c r="P8307" s="1"/>
      <c r="Q8307" s="12"/>
      <c r="R8307" s="29">
        <f t="shared" si="391"/>
        <v>32659</v>
      </c>
      <c r="S8307" t="str">
        <f t="shared" si="392"/>
        <v>Sobre ingreso</v>
      </c>
      <c r="T8307" s="10">
        <f>IFERROR(VLOOKUP(A8307,[1]!Tabla1[[#All],[Material]:[venta nueva]],38,FALSE),0)</f>
        <v>0</v>
      </c>
    </row>
    <row r="8308" spans="1:20" hidden="1" x14ac:dyDescent="0.35">
      <c r="A8308">
        <f t="shared" si="393"/>
        <v>1030239</v>
      </c>
      <c r="B8308" s="6" t="s">
        <v>1447</v>
      </c>
      <c r="C8308" s="7" t="s">
        <v>659</v>
      </c>
      <c r="D8308" s="7" t="s">
        <v>1096</v>
      </c>
      <c r="E8308" s="7" t="s">
        <v>860</v>
      </c>
      <c r="F8308" s="7" t="s">
        <v>861</v>
      </c>
      <c r="G8308" s="7" t="s">
        <v>1068</v>
      </c>
      <c r="H8308" s="7" t="s">
        <v>1051</v>
      </c>
      <c r="I8308" s="6" t="s">
        <v>8</v>
      </c>
      <c r="J8308" s="1">
        <v>0</v>
      </c>
      <c r="K8308" s="1">
        <v>24041</v>
      </c>
      <c r="L8308" s="1">
        <v>24041</v>
      </c>
      <c r="M8308" s="1">
        <v>576</v>
      </c>
      <c r="N8308" s="1">
        <v>23424</v>
      </c>
      <c r="O8308" s="1">
        <v>24000</v>
      </c>
      <c r="P8308" s="1"/>
      <c r="Q8308" s="12"/>
      <c r="R8308" s="29">
        <f t="shared" si="391"/>
        <v>24000</v>
      </c>
      <c r="S8308" t="str">
        <f t="shared" si="392"/>
        <v>Sobre ingreso</v>
      </c>
      <c r="T8308" s="10">
        <f>IFERROR(VLOOKUP(A8308,[1]!Tabla1[[#All],[Material]:[venta nueva]],38,FALSE),0)</f>
        <v>0</v>
      </c>
    </row>
    <row r="8309" spans="1:20" hidden="1" x14ac:dyDescent="0.35">
      <c r="A8309">
        <f t="shared" si="393"/>
        <v>1030265</v>
      </c>
      <c r="B8309" s="6" t="s">
        <v>1447</v>
      </c>
      <c r="C8309" s="7" t="s">
        <v>659</v>
      </c>
      <c r="D8309" s="7" t="s">
        <v>1096</v>
      </c>
      <c r="E8309" s="7" t="s">
        <v>862</v>
      </c>
      <c r="F8309" s="7" t="s">
        <v>863</v>
      </c>
      <c r="G8309" s="7" t="s">
        <v>1090</v>
      </c>
      <c r="H8309" s="7" t="s">
        <v>1052</v>
      </c>
      <c r="I8309" s="6" t="s">
        <v>9</v>
      </c>
      <c r="J8309" s="1">
        <v>0</v>
      </c>
      <c r="K8309" s="1">
        <v>21600</v>
      </c>
      <c r="L8309" s="1">
        <v>21600</v>
      </c>
      <c r="M8309" s="1">
        <v>-35600</v>
      </c>
      <c r="N8309" s="1">
        <v>78800</v>
      </c>
      <c r="O8309" s="1">
        <v>43200</v>
      </c>
      <c r="P8309" s="1">
        <v>21600</v>
      </c>
      <c r="Q8309" s="12"/>
      <c r="R8309" s="29">
        <f t="shared" si="391"/>
        <v>21600</v>
      </c>
      <c r="S8309" t="str">
        <f t="shared" si="392"/>
        <v>Sobre ingreso</v>
      </c>
      <c r="T8309" s="10">
        <f>IFERROR(VLOOKUP(A8309,[1]!Tabla1[[#All],[Material]:[venta nueva]],38,FALSE),0)</f>
        <v>0</v>
      </c>
    </row>
    <row r="8310" spans="1:20" hidden="1" x14ac:dyDescent="0.35">
      <c r="A8310">
        <f t="shared" si="393"/>
        <v>1030279</v>
      </c>
      <c r="B8310" s="6" t="s">
        <v>1447</v>
      </c>
      <c r="C8310" s="7" t="s">
        <v>659</v>
      </c>
      <c r="D8310" s="7" t="s">
        <v>1096</v>
      </c>
      <c r="E8310" s="7" t="s">
        <v>1204</v>
      </c>
      <c r="F8310" s="7" t="s">
        <v>1205</v>
      </c>
      <c r="G8310" s="7" t="s">
        <v>1093</v>
      </c>
      <c r="H8310" s="7" t="s">
        <v>1059</v>
      </c>
      <c r="I8310" s="6" t="s">
        <v>9</v>
      </c>
      <c r="J8310" s="1"/>
      <c r="K8310" s="1"/>
      <c r="L8310" s="1"/>
      <c r="M8310" s="1">
        <v>-18500</v>
      </c>
      <c r="N8310" s="1">
        <v>37000</v>
      </c>
      <c r="O8310" s="1">
        <v>18500</v>
      </c>
      <c r="P8310" s="1"/>
      <c r="Q8310" s="12"/>
      <c r="R8310" s="29">
        <f t="shared" si="391"/>
        <v>18500</v>
      </c>
      <c r="S8310" t="str">
        <f t="shared" si="392"/>
        <v>Sobre ingreso</v>
      </c>
      <c r="T8310" s="10">
        <f>IFERROR(VLOOKUP(A8310,[1]!Tabla1[[#All],[Material]:[venta nueva]],38,FALSE),0)</f>
        <v>0</v>
      </c>
    </row>
    <row r="8311" spans="1:20" hidden="1" x14ac:dyDescent="0.35">
      <c r="A8311">
        <f t="shared" si="393"/>
        <v>1030321</v>
      </c>
      <c r="B8311" s="6" t="s">
        <v>1447</v>
      </c>
      <c r="C8311" s="7" t="s">
        <v>659</v>
      </c>
      <c r="D8311" s="7" t="s">
        <v>1096</v>
      </c>
      <c r="E8311" s="7" t="s">
        <v>866</v>
      </c>
      <c r="F8311" s="7" t="s">
        <v>867</v>
      </c>
      <c r="G8311" s="7" t="s">
        <v>1091</v>
      </c>
      <c r="H8311" s="7" t="s">
        <v>1054</v>
      </c>
      <c r="I8311" s="6" t="s">
        <v>8</v>
      </c>
      <c r="J8311" s="1">
        <v>0</v>
      </c>
      <c r="K8311" s="1">
        <v>4320</v>
      </c>
      <c r="L8311" s="1">
        <v>4320</v>
      </c>
      <c r="M8311" s="1">
        <v>2967</v>
      </c>
      <c r="N8311" s="1">
        <v>4320</v>
      </c>
      <c r="O8311" s="1">
        <v>7287</v>
      </c>
      <c r="P8311" s="1"/>
      <c r="Q8311" s="12"/>
      <c r="R8311" s="29">
        <f t="shared" ref="R8311:R8364" si="394">+O8311-P8311</f>
        <v>7287</v>
      </c>
      <c r="S8311" t="str">
        <f t="shared" ref="S8311:S8364" si="395">IF(R8311&gt;0,"Sobre ingreso",IF(R8311&lt;0,"Pendiente de ingreso","OK"))</f>
        <v>Sobre ingreso</v>
      </c>
      <c r="T8311" s="10">
        <f>IFERROR(VLOOKUP(A8311,[1]!Tabla1[[#All],[Material]:[venta nueva]],38,FALSE),0)</f>
        <v>0</v>
      </c>
    </row>
    <row r="8312" spans="1:20" hidden="1" x14ac:dyDescent="0.35">
      <c r="A8312">
        <f t="shared" si="393"/>
        <v>1030327</v>
      </c>
      <c r="B8312" s="6" t="s">
        <v>1447</v>
      </c>
      <c r="C8312" s="7" t="s">
        <v>659</v>
      </c>
      <c r="D8312" s="7" t="s">
        <v>1096</v>
      </c>
      <c r="E8312" s="7" t="s">
        <v>869</v>
      </c>
      <c r="F8312" s="7" t="s">
        <v>870</v>
      </c>
      <c r="G8312" s="7" t="s">
        <v>1090</v>
      </c>
      <c r="H8312" s="7" t="s">
        <v>1052</v>
      </c>
      <c r="I8312" s="6" t="s">
        <v>10</v>
      </c>
      <c r="J8312" s="1">
        <v>0</v>
      </c>
      <c r="K8312" s="1">
        <v>20000</v>
      </c>
      <c r="L8312" s="1">
        <v>20000</v>
      </c>
      <c r="M8312" s="1">
        <v>19</v>
      </c>
      <c r="N8312" s="1">
        <v>0</v>
      </c>
      <c r="O8312" s="1">
        <v>0</v>
      </c>
      <c r="P8312" s="1"/>
      <c r="Q8312" s="12"/>
      <c r="R8312" s="29">
        <f t="shared" si="394"/>
        <v>0</v>
      </c>
      <c r="S8312" t="str">
        <f t="shared" si="395"/>
        <v>OK</v>
      </c>
      <c r="T8312" s="10">
        <f>IFERROR(VLOOKUP(A8312,[1]!Tabla1[[#All],[Material]:[venta nueva]],38,FALSE),0)</f>
        <v>0</v>
      </c>
    </row>
    <row r="8313" spans="1:20" hidden="1" x14ac:dyDescent="0.35">
      <c r="A8313">
        <f t="shared" si="393"/>
        <v>1030337</v>
      </c>
      <c r="B8313" s="6" t="s">
        <v>1447</v>
      </c>
      <c r="C8313" s="7" t="s">
        <v>659</v>
      </c>
      <c r="D8313" s="7" t="s">
        <v>1096</v>
      </c>
      <c r="E8313" s="7" t="s">
        <v>873</v>
      </c>
      <c r="F8313" s="7" t="s">
        <v>874</v>
      </c>
      <c r="G8313" s="7" t="s">
        <v>1090</v>
      </c>
      <c r="H8313" s="7" t="s">
        <v>1052</v>
      </c>
      <c r="I8313" s="6" t="s">
        <v>10</v>
      </c>
      <c r="J8313" s="1">
        <v>0</v>
      </c>
      <c r="K8313" s="1">
        <v>312000</v>
      </c>
      <c r="L8313" s="1">
        <v>312000</v>
      </c>
      <c r="M8313" s="1">
        <v>3255</v>
      </c>
      <c r="N8313" s="1">
        <v>44745</v>
      </c>
      <c r="O8313" s="1">
        <v>48000</v>
      </c>
      <c r="P8313" s="1"/>
      <c r="Q8313" s="12"/>
      <c r="R8313" s="29">
        <f t="shared" si="394"/>
        <v>48000</v>
      </c>
      <c r="S8313" t="str">
        <f t="shared" si="395"/>
        <v>Sobre ingreso</v>
      </c>
      <c r="T8313" s="10">
        <f>IFERROR(VLOOKUP(A8313,[1]!Tabla1[[#All],[Material]:[venta nueva]],38,FALSE),0)</f>
        <v>0</v>
      </c>
    </row>
    <row r="8314" spans="1:20" hidden="1" x14ac:dyDescent="0.35">
      <c r="A8314">
        <f t="shared" si="393"/>
        <v>1030355</v>
      </c>
      <c r="B8314" s="6" t="s">
        <v>1447</v>
      </c>
      <c r="C8314" s="7" t="s">
        <v>659</v>
      </c>
      <c r="D8314" s="7" t="s">
        <v>1096</v>
      </c>
      <c r="E8314" s="7" t="s">
        <v>875</v>
      </c>
      <c r="F8314" s="7" t="s">
        <v>876</v>
      </c>
      <c r="G8314" s="7" t="s">
        <v>1092</v>
      </c>
      <c r="H8314" s="7" t="s">
        <v>1055</v>
      </c>
      <c r="I8314" s="6" t="s">
        <v>9</v>
      </c>
      <c r="J8314" s="1">
        <v>0</v>
      </c>
      <c r="K8314" s="1">
        <v>55529</v>
      </c>
      <c r="L8314" s="1">
        <v>55529</v>
      </c>
      <c r="M8314" s="1">
        <v>-9713</v>
      </c>
      <c r="N8314" s="1">
        <v>81767</v>
      </c>
      <c r="O8314" s="1">
        <v>72054</v>
      </c>
      <c r="P8314" s="1">
        <v>24000</v>
      </c>
      <c r="Q8314" s="12"/>
      <c r="R8314" s="29">
        <f t="shared" si="394"/>
        <v>48054</v>
      </c>
      <c r="S8314" t="str">
        <f t="shared" si="395"/>
        <v>Sobre ingreso</v>
      </c>
      <c r="T8314" s="10">
        <f>IFERROR(VLOOKUP(A8314,[1]!Tabla1[[#All],[Material]:[venta nueva]],38,FALSE),0)</f>
        <v>0</v>
      </c>
    </row>
    <row r="8315" spans="1:20" hidden="1" x14ac:dyDescent="0.35">
      <c r="A8315">
        <f t="shared" si="393"/>
        <v>1030360</v>
      </c>
      <c r="B8315" s="6" t="s">
        <v>1447</v>
      </c>
      <c r="C8315" s="7" t="s">
        <v>659</v>
      </c>
      <c r="D8315" s="7" t="s">
        <v>1096</v>
      </c>
      <c r="E8315" s="7" t="s">
        <v>877</v>
      </c>
      <c r="F8315" s="7" t="s">
        <v>878</v>
      </c>
      <c r="G8315" s="7" t="s">
        <v>1091</v>
      </c>
      <c r="H8315" s="7" t="s">
        <v>1054</v>
      </c>
      <c r="I8315" s="6" t="s">
        <v>8</v>
      </c>
      <c r="J8315" s="1">
        <v>0</v>
      </c>
      <c r="K8315" s="1">
        <v>4914</v>
      </c>
      <c r="L8315" s="1">
        <v>4914</v>
      </c>
      <c r="M8315" s="1">
        <v>4510</v>
      </c>
      <c r="N8315" s="1">
        <v>4920</v>
      </c>
      <c r="O8315" s="1">
        <v>9430</v>
      </c>
      <c r="P8315" s="1"/>
      <c r="Q8315" s="12"/>
      <c r="R8315" s="29">
        <f t="shared" si="394"/>
        <v>9430</v>
      </c>
      <c r="S8315" t="str">
        <f t="shared" si="395"/>
        <v>Sobre ingreso</v>
      </c>
      <c r="T8315" s="10">
        <f>IFERROR(VLOOKUP(A8315,[1]!Tabla1[[#All],[Material]:[venta nueva]],38,FALSE),0)</f>
        <v>0</v>
      </c>
    </row>
    <row r="8316" spans="1:20" hidden="1" x14ac:dyDescent="0.35">
      <c r="A8316">
        <f t="shared" si="393"/>
        <v>1030366</v>
      </c>
      <c r="B8316" s="6" t="s">
        <v>1447</v>
      </c>
      <c r="C8316" s="7" t="s">
        <v>659</v>
      </c>
      <c r="D8316" s="7" t="s">
        <v>1096</v>
      </c>
      <c r="E8316" s="7" t="s">
        <v>879</v>
      </c>
      <c r="F8316" s="7" t="s">
        <v>880</v>
      </c>
      <c r="G8316" s="7" t="s">
        <v>1091</v>
      </c>
      <c r="H8316" s="7" t="s">
        <v>1054</v>
      </c>
      <c r="I8316" s="6" t="s">
        <v>8</v>
      </c>
      <c r="J8316" s="1"/>
      <c r="K8316" s="1"/>
      <c r="L8316" s="1"/>
      <c r="M8316" s="1">
        <v>882</v>
      </c>
      <c r="N8316" s="1">
        <v>840</v>
      </c>
      <c r="O8316" s="1">
        <v>1722</v>
      </c>
      <c r="P8316" s="1"/>
      <c r="Q8316" s="12"/>
      <c r="R8316" s="29">
        <f t="shared" si="394"/>
        <v>1722</v>
      </c>
      <c r="S8316" t="str">
        <f t="shared" si="395"/>
        <v>Sobre ingreso</v>
      </c>
      <c r="T8316" s="10">
        <f>IFERROR(VLOOKUP(A8316,[1]!Tabla1[[#All],[Material]:[venta nueva]],38,FALSE),0)</f>
        <v>0</v>
      </c>
    </row>
    <row r="8317" spans="1:20" hidden="1" x14ac:dyDescent="0.35">
      <c r="A8317">
        <f t="shared" si="393"/>
        <v>1030370</v>
      </c>
      <c r="B8317" s="6" t="s">
        <v>1447</v>
      </c>
      <c r="C8317" s="7" t="s">
        <v>659</v>
      </c>
      <c r="D8317" s="7" t="s">
        <v>1096</v>
      </c>
      <c r="E8317" s="7" t="s">
        <v>881</v>
      </c>
      <c r="F8317" s="7" t="s">
        <v>882</v>
      </c>
      <c r="G8317" s="7" t="s">
        <v>1081</v>
      </c>
      <c r="H8317" s="7" t="s">
        <v>1056</v>
      </c>
      <c r="I8317" s="6" t="s">
        <v>8</v>
      </c>
      <c r="J8317" s="1">
        <v>0</v>
      </c>
      <c r="K8317" s="1">
        <v>12020</v>
      </c>
      <c r="L8317" s="1">
        <v>12020</v>
      </c>
      <c r="M8317" s="1">
        <v>-13923</v>
      </c>
      <c r="N8317" s="1">
        <v>15200</v>
      </c>
      <c r="O8317" s="1">
        <v>1277</v>
      </c>
      <c r="P8317" s="1">
        <v>12026.82</v>
      </c>
      <c r="Q8317" s="12"/>
      <c r="R8317" s="29">
        <f t="shared" si="394"/>
        <v>-10749.82</v>
      </c>
      <c r="S8317" t="str">
        <f t="shared" si="395"/>
        <v>Pendiente de ingreso</v>
      </c>
      <c r="T8317" s="10">
        <f>IFERROR(VLOOKUP(A8317,[1]!Tabla1[[#All],[Material]:[venta nueva]],38,FALSE),0)</f>
        <v>0</v>
      </c>
    </row>
    <row r="8318" spans="1:20" hidden="1" x14ac:dyDescent="0.35">
      <c r="A8318">
        <f t="shared" si="393"/>
        <v>1030376</v>
      </c>
      <c r="B8318" s="6" t="s">
        <v>1447</v>
      </c>
      <c r="C8318" s="7" t="s">
        <v>659</v>
      </c>
      <c r="D8318" s="7" t="s">
        <v>1096</v>
      </c>
      <c r="E8318" s="7" t="s">
        <v>883</v>
      </c>
      <c r="F8318" s="7" t="s">
        <v>884</v>
      </c>
      <c r="G8318" s="7" t="s">
        <v>1091</v>
      </c>
      <c r="H8318" s="7" t="s">
        <v>1054</v>
      </c>
      <c r="I8318" s="6" t="s">
        <v>8</v>
      </c>
      <c r="J8318" s="1">
        <v>0</v>
      </c>
      <c r="K8318" s="1">
        <v>5520</v>
      </c>
      <c r="L8318" s="1">
        <v>5520</v>
      </c>
      <c r="M8318" s="1">
        <v>2479</v>
      </c>
      <c r="N8318" s="1">
        <v>5520</v>
      </c>
      <c r="O8318" s="1">
        <v>7999</v>
      </c>
      <c r="P8318" s="1"/>
      <c r="Q8318" s="12"/>
      <c r="R8318" s="29">
        <f t="shared" si="394"/>
        <v>7999</v>
      </c>
      <c r="S8318" t="str">
        <f t="shared" si="395"/>
        <v>Sobre ingreso</v>
      </c>
      <c r="T8318" s="10">
        <f>IFERROR(VLOOKUP(A8318,[1]!Tabla1[[#All],[Material]:[venta nueva]],38,FALSE),0)</f>
        <v>0</v>
      </c>
    </row>
    <row r="8319" spans="1:20" hidden="1" x14ac:dyDescent="0.35">
      <c r="A8319">
        <f t="shared" si="393"/>
        <v>1030378</v>
      </c>
      <c r="B8319" s="6" t="s">
        <v>1447</v>
      </c>
      <c r="C8319" s="7" t="s">
        <v>659</v>
      </c>
      <c r="D8319" s="7" t="s">
        <v>1096</v>
      </c>
      <c r="E8319" s="7" t="s">
        <v>885</v>
      </c>
      <c r="F8319" s="7" t="s">
        <v>886</v>
      </c>
      <c r="G8319" s="7" t="s">
        <v>1065</v>
      </c>
      <c r="H8319" s="7" t="s">
        <v>989</v>
      </c>
      <c r="I8319" s="6" t="s">
        <v>9</v>
      </c>
      <c r="J8319" s="1"/>
      <c r="K8319" s="1"/>
      <c r="L8319" s="1"/>
      <c r="M8319" s="1">
        <v>-580</v>
      </c>
      <c r="N8319" s="1">
        <v>580</v>
      </c>
      <c r="O8319" s="1">
        <v>0</v>
      </c>
      <c r="P8319" s="1"/>
      <c r="Q8319" s="12"/>
      <c r="R8319" s="29">
        <f t="shared" si="394"/>
        <v>0</v>
      </c>
      <c r="S8319" t="str">
        <f t="shared" si="395"/>
        <v>OK</v>
      </c>
      <c r="T8319" s="10">
        <f>IFERROR(VLOOKUP(A8319,[1]!Tabla1[[#All],[Material]:[venta nueva]],38,FALSE),0)</f>
        <v>0</v>
      </c>
    </row>
    <row r="8320" spans="1:20" hidden="1" x14ac:dyDescent="0.35">
      <c r="A8320">
        <f t="shared" si="393"/>
        <v>1030379</v>
      </c>
      <c r="B8320" s="6" t="s">
        <v>1447</v>
      </c>
      <c r="C8320" s="7" t="s">
        <v>659</v>
      </c>
      <c r="D8320" s="7" t="s">
        <v>1096</v>
      </c>
      <c r="E8320" s="7" t="s">
        <v>887</v>
      </c>
      <c r="F8320" s="7" t="s">
        <v>888</v>
      </c>
      <c r="G8320" s="7" t="s">
        <v>1090</v>
      </c>
      <c r="H8320" s="7" t="s">
        <v>1052</v>
      </c>
      <c r="I8320" s="6" t="s">
        <v>8</v>
      </c>
      <c r="J8320" s="1">
        <v>0</v>
      </c>
      <c r="K8320" s="1">
        <v>624000</v>
      </c>
      <c r="L8320" s="1">
        <v>624000</v>
      </c>
      <c r="M8320" s="1">
        <v>14002</v>
      </c>
      <c r="N8320" s="1">
        <v>810111</v>
      </c>
      <c r="O8320" s="1">
        <v>824114</v>
      </c>
      <c r="P8320" s="1">
        <v>239992.2</v>
      </c>
      <c r="Q8320" s="12"/>
      <c r="R8320" s="29">
        <f t="shared" si="394"/>
        <v>584121.80000000005</v>
      </c>
      <c r="S8320" t="str">
        <f t="shared" si="395"/>
        <v>Sobre ingreso</v>
      </c>
      <c r="T8320" s="10">
        <f>IFERROR(VLOOKUP(A8320,[1]!Tabla1[[#All],[Material]:[venta nueva]],38,FALSE),0)</f>
        <v>0</v>
      </c>
    </row>
    <row r="8321" spans="1:20" hidden="1" x14ac:dyDescent="0.35">
      <c r="A8321">
        <f t="shared" si="393"/>
        <v>1030388</v>
      </c>
      <c r="B8321" s="6" t="s">
        <v>1447</v>
      </c>
      <c r="C8321" s="7" t="s">
        <v>659</v>
      </c>
      <c r="D8321" s="7" t="s">
        <v>1096</v>
      </c>
      <c r="E8321" s="7" t="s">
        <v>889</v>
      </c>
      <c r="F8321" s="7" t="s">
        <v>890</v>
      </c>
      <c r="G8321" s="7" t="s">
        <v>1072</v>
      </c>
      <c r="H8321" s="7" t="s">
        <v>993</v>
      </c>
      <c r="I8321" s="6" t="s">
        <v>14</v>
      </c>
      <c r="J8321" s="1">
        <v>0</v>
      </c>
      <c r="K8321" s="1">
        <v>24237</v>
      </c>
      <c r="L8321" s="1">
        <v>24237</v>
      </c>
      <c r="M8321" s="1">
        <v>-694</v>
      </c>
      <c r="N8321" s="1">
        <v>24694</v>
      </c>
      <c r="O8321" s="1">
        <v>24000</v>
      </c>
      <c r="P8321" s="1"/>
      <c r="Q8321" s="12"/>
      <c r="R8321" s="29">
        <f t="shared" si="394"/>
        <v>24000</v>
      </c>
      <c r="S8321" t="str">
        <f t="shared" si="395"/>
        <v>Sobre ingreso</v>
      </c>
      <c r="T8321" s="10">
        <f>IFERROR(VLOOKUP(A8321,[1]!Tabla1[[#All],[Material]:[venta nueva]],38,FALSE),0)</f>
        <v>0</v>
      </c>
    </row>
    <row r="8322" spans="1:20" hidden="1" x14ac:dyDescent="0.35">
      <c r="A8322">
        <f t="shared" si="393"/>
        <v>1030389</v>
      </c>
      <c r="B8322" s="6" t="s">
        <v>1447</v>
      </c>
      <c r="C8322" s="7" t="s">
        <v>659</v>
      </c>
      <c r="D8322" s="7" t="s">
        <v>1096</v>
      </c>
      <c r="E8322" s="7" t="s">
        <v>891</v>
      </c>
      <c r="F8322" s="7" t="s">
        <v>892</v>
      </c>
      <c r="G8322" s="7" t="s">
        <v>1072</v>
      </c>
      <c r="H8322" s="7" t="s">
        <v>993</v>
      </c>
      <c r="I8322" s="6" t="s">
        <v>14</v>
      </c>
      <c r="J8322" s="1"/>
      <c r="K8322" s="1"/>
      <c r="L8322" s="1"/>
      <c r="M8322" s="1">
        <v>-4455</v>
      </c>
      <c r="N8322" s="1">
        <v>0</v>
      </c>
      <c r="O8322" s="1">
        <v>0</v>
      </c>
      <c r="P8322" s="1"/>
      <c r="Q8322" s="12"/>
      <c r="R8322" s="29">
        <f t="shared" si="394"/>
        <v>0</v>
      </c>
      <c r="S8322" t="str">
        <f t="shared" si="395"/>
        <v>OK</v>
      </c>
      <c r="T8322" s="10">
        <f>IFERROR(VLOOKUP(A8322,[1]!Tabla1[[#All],[Material]:[venta nueva]],38,FALSE),0)</f>
        <v>0</v>
      </c>
    </row>
    <row r="8323" spans="1:20" hidden="1" x14ac:dyDescent="0.35">
      <c r="A8323">
        <f t="shared" si="393"/>
        <v>1030419</v>
      </c>
      <c r="B8323" s="6" t="s">
        <v>1447</v>
      </c>
      <c r="C8323" s="7" t="s">
        <v>659</v>
      </c>
      <c r="D8323" s="7" t="s">
        <v>1096</v>
      </c>
      <c r="E8323" s="7" t="s">
        <v>895</v>
      </c>
      <c r="F8323" s="7" t="s">
        <v>896</v>
      </c>
      <c r="G8323" s="7" t="s">
        <v>1065</v>
      </c>
      <c r="H8323" s="7" t="s">
        <v>1057</v>
      </c>
      <c r="I8323" s="6" t="s">
        <v>14</v>
      </c>
      <c r="J8323" s="1"/>
      <c r="K8323" s="1"/>
      <c r="L8323" s="1"/>
      <c r="M8323" s="1">
        <v>600</v>
      </c>
      <c r="N8323" s="1">
        <v>0</v>
      </c>
      <c r="O8323" s="1">
        <v>0</v>
      </c>
      <c r="P8323" s="1"/>
      <c r="Q8323" s="12"/>
      <c r="R8323" s="29">
        <f t="shared" si="394"/>
        <v>0</v>
      </c>
      <c r="S8323" t="str">
        <f t="shared" si="395"/>
        <v>OK</v>
      </c>
      <c r="T8323" s="10">
        <f>IFERROR(VLOOKUP(A8323,[1]!Tabla1[[#All],[Material]:[venta nueva]],38,FALSE),0)</f>
        <v>0</v>
      </c>
    </row>
    <row r="8324" spans="1:20" hidden="1" x14ac:dyDescent="0.35">
      <c r="A8324">
        <f t="shared" si="393"/>
        <v>1030424</v>
      </c>
      <c r="B8324" s="6" t="s">
        <v>1447</v>
      </c>
      <c r="C8324" s="7" t="s">
        <v>659</v>
      </c>
      <c r="D8324" s="7" t="s">
        <v>1096</v>
      </c>
      <c r="E8324" s="7" t="s">
        <v>897</v>
      </c>
      <c r="F8324" s="7" t="s">
        <v>898</v>
      </c>
      <c r="G8324" s="7" t="s">
        <v>1090</v>
      </c>
      <c r="H8324" s="7" t="s">
        <v>1058</v>
      </c>
      <c r="I8324" s="6" t="s">
        <v>8</v>
      </c>
      <c r="J8324" s="1">
        <v>0</v>
      </c>
      <c r="K8324" s="1">
        <v>66395</v>
      </c>
      <c r="L8324" s="1">
        <v>66395</v>
      </c>
      <c r="M8324" s="1">
        <v>-5915</v>
      </c>
      <c r="N8324" s="1">
        <v>69022</v>
      </c>
      <c r="O8324" s="1">
        <v>63106</v>
      </c>
      <c r="P8324" s="1"/>
      <c r="Q8324" s="12"/>
      <c r="R8324" s="29">
        <f t="shared" si="394"/>
        <v>63106</v>
      </c>
      <c r="S8324" t="str">
        <f t="shared" si="395"/>
        <v>Sobre ingreso</v>
      </c>
      <c r="T8324" s="10">
        <f>IFERROR(VLOOKUP(A8324,[1]!Tabla1[[#All],[Material]:[venta nueva]],38,FALSE),0)</f>
        <v>0</v>
      </c>
    </row>
    <row r="8325" spans="1:20" hidden="1" x14ac:dyDescent="0.35">
      <c r="A8325">
        <f t="shared" si="393"/>
        <v>1030452</v>
      </c>
      <c r="B8325" s="6" t="s">
        <v>1447</v>
      </c>
      <c r="C8325" s="7" t="s">
        <v>659</v>
      </c>
      <c r="D8325" s="7" t="s">
        <v>1096</v>
      </c>
      <c r="E8325" s="7" t="s">
        <v>899</v>
      </c>
      <c r="F8325" s="7" t="s">
        <v>900</v>
      </c>
      <c r="G8325" s="7" t="s">
        <v>1090</v>
      </c>
      <c r="H8325" s="7" t="s">
        <v>1052</v>
      </c>
      <c r="I8325" s="6" t="s">
        <v>8</v>
      </c>
      <c r="J8325" s="1">
        <v>0</v>
      </c>
      <c r="K8325" s="1">
        <v>62000</v>
      </c>
      <c r="L8325" s="1">
        <v>62000</v>
      </c>
      <c r="M8325" s="1">
        <v>-11158</v>
      </c>
      <c r="N8325" s="1">
        <v>62000</v>
      </c>
      <c r="O8325" s="1">
        <v>50842</v>
      </c>
      <c r="P8325" s="1">
        <v>6960</v>
      </c>
      <c r="Q8325" s="12"/>
      <c r="R8325" s="29">
        <f t="shared" si="394"/>
        <v>43882</v>
      </c>
      <c r="S8325" t="str">
        <f t="shared" si="395"/>
        <v>Sobre ingreso</v>
      </c>
      <c r="T8325" s="10">
        <f>IFERROR(VLOOKUP(A8325,[1]!Tabla1[[#All],[Material]:[venta nueva]],38,FALSE),0)</f>
        <v>0</v>
      </c>
    </row>
    <row r="8326" spans="1:20" hidden="1" x14ac:dyDescent="0.35">
      <c r="A8326">
        <f t="shared" ref="A8326:A8364" si="396">+E8326*1</f>
        <v>1030461</v>
      </c>
      <c r="B8326" s="6" t="s">
        <v>1447</v>
      </c>
      <c r="C8326" s="7" t="s">
        <v>659</v>
      </c>
      <c r="D8326" s="7" t="s">
        <v>1096</v>
      </c>
      <c r="E8326" s="7" t="s">
        <v>901</v>
      </c>
      <c r="F8326" s="7" t="s">
        <v>902</v>
      </c>
      <c r="G8326" s="7" t="s">
        <v>1090</v>
      </c>
      <c r="H8326" s="7" t="s">
        <v>1052</v>
      </c>
      <c r="I8326" s="6" t="s">
        <v>8</v>
      </c>
      <c r="J8326" s="1">
        <v>0</v>
      </c>
      <c r="K8326" s="1">
        <v>4000</v>
      </c>
      <c r="L8326" s="1">
        <v>4000</v>
      </c>
      <c r="M8326" s="1">
        <v>-11303</v>
      </c>
      <c r="N8326" s="1">
        <v>4000</v>
      </c>
      <c r="O8326" s="1">
        <v>0</v>
      </c>
      <c r="P8326" s="1">
        <v>31199.535</v>
      </c>
      <c r="Q8326" s="12"/>
      <c r="R8326" s="29">
        <f t="shared" si="394"/>
        <v>-31199.535</v>
      </c>
      <c r="S8326" t="str">
        <f t="shared" si="395"/>
        <v>Pendiente de ingreso</v>
      </c>
      <c r="T8326" s="10">
        <f>IFERROR(VLOOKUP(A8326,[1]!Tabla1[[#All],[Material]:[venta nueva]],38,FALSE),0)</f>
        <v>0</v>
      </c>
    </row>
    <row r="8327" spans="1:20" hidden="1" x14ac:dyDescent="0.35">
      <c r="A8327">
        <f t="shared" si="396"/>
        <v>1030498</v>
      </c>
      <c r="B8327" s="6" t="s">
        <v>1447</v>
      </c>
      <c r="C8327" s="7" t="s">
        <v>659</v>
      </c>
      <c r="D8327" s="7" t="s">
        <v>1096</v>
      </c>
      <c r="E8327" s="7" t="s">
        <v>905</v>
      </c>
      <c r="F8327" s="7" t="s">
        <v>906</v>
      </c>
      <c r="G8327" s="7" t="s">
        <v>1065</v>
      </c>
      <c r="H8327" s="7" t="s">
        <v>981</v>
      </c>
      <c r="I8327" s="6" t="s">
        <v>9</v>
      </c>
      <c r="J8327" s="1"/>
      <c r="K8327" s="1"/>
      <c r="L8327" s="1"/>
      <c r="M8327" s="1">
        <v>4440</v>
      </c>
      <c r="N8327" s="1">
        <v>0</v>
      </c>
      <c r="O8327" s="1">
        <v>4440</v>
      </c>
      <c r="P8327" s="1"/>
      <c r="Q8327" s="12"/>
      <c r="R8327" s="29">
        <f t="shared" si="394"/>
        <v>4440</v>
      </c>
      <c r="S8327" t="str">
        <f t="shared" si="395"/>
        <v>Sobre ingreso</v>
      </c>
      <c r="T8327" s="10">
        <f>IFERROR(VLOOKUP(A8327,[1]!Tabla1[[#All],[Material]:[venta nueva]],38,FALSE),0)</f>
        <v>0</v>
      </c>
    </row>
    <row r="8328" spans="1:20" hidden="1" x14ac:dyDescent="0.35">
      <c r="A8328">
        <f t="shared" si="396"/>
        <v>1030505</v>
      </c>
      <c r="B8328" s="6" t="s">
        <v>1447</v>
      </c>
      <c r="C8328" s="7" t="s">
        <v>659</v>
      </c>
      <c r="D8328" s="7" t="s">
        <v>1096</v>
      </c>
      <c r="E8328" s="7" t="s">
        <v>907</v>
      </c>
      <c r="F8328" s="7" t="s">
        <v>908</v>
      </c>
      <c r="G8328" s="7" t="s">
        <v>1090</v>
      </c>
      <c r="H8328" s="7" t="s">
        <v>1060</v>
      </c>
      <c r="I8328" s="6" t="s">
        <v>8</v>
      </c>
      <c r="J8328" s="1"/>
      <c r="K8328" s="1"/>
      <c r="L8328" s="1"/>
      <c r="M8328" s="1">
        <v>-11793</v>
      </c>
      <c r="N8328" s="1">
        <v>0</v>
      </c>
      <c r="O8328" s="1">
        <v>0</v>
      </c>
      <c r="P8328" s="1"/>
      <c r="Q8328" s="12"/>
      <c r="R8328" s="29">
        <f t="shared" si="394"/>
        <v>0</v>
      </c>
      <c r="S8328" t="str">
        <f t="shared" si="395"/>
        <v>OK</v>
      </c>
      <c r="T8328" s="10">
        <f>IFERROR(VLOOKUP(A8328,[1]!Tabla1[[#All],[Material]:[venta nueva]],38,FALSE),0)</f>
        <v>0</v>
      </c>
    </row>
    <row r="8329" spans="1:20" hidden="1" x14ac:dyDescent="0.35">
      <c r="A8329">
        <f t="shared" si="396"/>
        <v>1030506</v>
      </c>
      <c r="B8329" s="6" t="s">
        <v>1447</v>
      </c>
      <c r="C8329" s="7" t="s">
        <v>659</v>
      </c>
      <c r="D8329" s="7" t="s">
        <v>1096</v>
      </c>
      <c r="E8329" s="7" t="s">
        <v>909</v>
      </c>
      <c r="F8329" s="7" t="s">
        <v>910</v>
      </c>
      <c r="G8329" s="7" t="s">
        <v>1090</v>
      </c>
      <c r="H8329" s="7" t="s">
        <v>1052</v>
      </c>
      <c r="I8329" s="6" t="s">
        <v>14</v>
      </c>
      <c r="J8329" s="1"/>
      <c r="K8329" s="1"/>
      <c r="L8329" s="1"/>
      <c r="M8329" s="1">
        <v>40</v>
      </c>
      <c r="N8329" s="1">
        <v>23960</v>
      </c>
      <c r="O8329" s="1">
        <v>24000</v>
      </c>
      <c r="P8329" s="1"/>
      <c r="Q8329" s="12"/>
      <c r="R8329" s="29">
        <f t="shared" si="394"/>
        <v>24000</v>
      </c>
      <c r="S8329" t="str">
        <f t="shared" si="395"/>
        <v>Sobre ingreso</v>
      </c>
      <c r="T8329" s="10">
        <f>IFERROR(VLOOKUP(A8329,[1]!Tabla1[[#All],[Material]:[venta nueva]],38,FALSE),0)</f>
        <v>0</v>
      </c>
    </row>
    <row r="8330" spans="1:20" hidden="1" x14ac:dyDescent="0.35">
      <c r="A8330">
        <f t="shared" si="396"/>
        <v>1030525</v>
      </c>
      <c r="B8330" s="6" t="s">
        <v>1447</v>
      </c>
      <c r="C8330" s="7" t="s">
        <v>659</v>
      </c>
      <c r="D8330" s="7" t="s">
        <v>1096</v>
      </c>
      <c r="E8330" s="7" t="s">
        <v>911</v>
      </c>
      <c r="F8330" s="7" t="s">
        <v>912</v>
      </c>
      <c r="G8330" s="7" t="s">
        <v>1068</v>
      </c>
      <c r="H8330" s="7" t="s">
        <v>994</v>
      </c>
      <c r="I8330" s="6" t="s">
        <v>14</v>
      </c>
      <c r="J8330" s="1">
        <v>0</v>
      </c>
      <c r="K8330" s="1">
        <v>120000</v>
      </c>
      <c r="L8330" s="1">
        <v>120000</v>
      </c>
      <c r="M8330" s="1">
        <v>-27682</v>
      </c>
      <c r="N8330" s="1">
        <v>87682</v>
      </c>
      <c r="O8330" s="1">
        <v>60000</v>
      </c>
      <c r="P8330" s="1"/>
      <c r="Q8330" s="12"/>
      <c r="R8330" s="29">
        <f t="shared" si="394"/>
        <v>60000</v>
      </c>
      <c r="S8330" t="str">
        <f t="shared" si="395"/>
        <v>Sobre ingreso</v>
      </c>
      <c r="T8330" s="10">
        <f>IFERROR(VLOOKUP(A8330,[1]!Tabla1[[#All],[Material]:[venta nueva]],38,FALSE),0)</f>
        <v>0</v>
      </c>
    </row>
    <row r="8331" spans="1:20" hidden="1" x14ac:dyDescent="0.35">
      <c r="A8331">
        <f t="shared" si="396"/>
        <v>1030535</v>
      </c>
      <c r="B8331" s="6" t="s">
        <v>1447</v>
      </c>
      <c r="C8331" s="7" t="s">
        <v>659</v>
      </c>
      <c r="D8331" s="7" t="s">
        <v>1096</v>
      </c>
      <c r="E8331" s="7" t="s">
        <v>913</v>
      </c>
      <c r="F8331" s="7" t="s">
        <v>914</v>
      </c>
      <c r="G8331" s="7" t="s">
        <v>1089</v>
      </c>
      <c r="H8331" s="7" t="s">
        <v>1049</v>
      </c>
      <c r="I8331" s="6" t="s">
        <v>12</v>
      </c>
      <c r="J8331" s="1"/>
      <c r="K8331" s="1"/>
      <c r="L8331" s="1"/>
      <c r="M8331" s="1">
        <v>-43335</v>
      </c>
      <c r="N8331" s="1">
        <v>43335</v>
      </c>
      <c r="O8331" s="1">
        <v>0</v>
      </c>
      <c r="P8331" s="1"/>
      <c r="Q8331" s="12"/>
      <c r="R8331" s="29">
        <f t="shared" si="394"/>
        <v>0</v>
      </c>
      <c r="S8331" t="str">
        <f t="shared" si="395"/>
        <v>OK</v>
      </c>
      <c r="T8331" s="10">
        <f>IFERROR(VLOOKUP(A8331,[1]!Tabla1[[#All],[Material]:[venta nueva]],38,FALSE),0)</f>
        <v>0</v>
      </c>
    </row>
    <row r="8332" spans="1:20" hidden="1" x14ac:dyDescent="0.35">
      <c r="A8332">
        <f t="shared" si="396"/>
        <v>1030542</v>
      </c>
      <c r="B8332" s="6" t="s">
        <v>1447</v>
      </c>
      <c r="C8332" s="7" t="s">
        <v>659</v>
      </c>
      <c r="D8332" s="7" t="s">
        <v>1096</v>
      </c>
      <c r="E8332" s="7" t="s">
        <v>915</v>
      </c>
      <c r="F8332" s="7" t="s">
        <v>916</v>
      </c>
      <c r="G8332" s="7" t="s">
        <v>1090</v>
      </c>
      <c r="H8332" s="7" t="s">
        <v>1052</v>
      </c>
      <c r="I8332" s="6" t="s">
        <v>12</v>
      </c>
      <c r="J8332" s="1"/>
      <c r="K8332" s="1"/>
      <c r="L8332" s="1"/>
      <c r="M8332" s="1">
        <v>0</v>
      </c>
      <c r="N8332" s="1">
        <v>88000</v>
      </c>
      <c r="O8332" s="1">
        <v>88000</v>
      </c>
      <c r="P8332" s="1"/>
      <c r="Q8332" s="12"/>
      <c r="R8332" s="29">
        <f t="shared" si="394"/>
        <v>88000</v>
      </c>
      <c r="S8332" t="str">
        <f t="shared" si="395"/>
        <v>Sobre ingreso</v>
      </c>
      <c r="T8332" s="10">
        <f>IFERROR(VLOOKUP(A8332,[1]!Tabla1[[#All],[Material]:[venta nueva]],38,FALSE),0)</f>
        <v>0</v>
      </c>
    </row>
    <row r="8333" spans="1:20" hidden="1" x14ac:dyDescent="0.35">
      <c r="A8333">
        <f t="shared" si="396"/>
        <v>1030545</v>
      </c>
      <c r="B8333" s="6" t="s">
        <v>1447</v>
      </c>
      <c r="C8333" s="7" t="s">
        <v>659</v>
      </c>
      <c r="D8333" s="7" t="s">
        <v>1096</v>
      </c>
      <c r="E8333" s="7" t="s">
        <v>917</v>
      </c>
      <c r="F8333" s="7" t="s">
        <v>918</v>
      </c>
      <c r="G8333" s="7" t="s">
        <v>1093</v>
      </c>
      <c r="H8333" s="7" t="s">
        <v>1059</v>
      </c>
      <c r="I8333" s="6" t="s">
        <v>9</v>
      </c>
      <c r="J8333" s="1"/>
      <c r="K8333" s="1"/>
      <c r="L8333" s="1"/>
      <c r="M8333" s="1">
        <v>275</v>
      </c>
      <c r="N8333" s="1">
        <v>0</v>
      </c>
      <c r="O8333" s="1">
        <v>0</v>
      </c>
      <c r="P8333" s="1"/>
      <c r="Q8333" s="12"/>
      <c r="R8333" s="29">
        <f t="shared" si="394"/>
        <v>0</v>
      </c>
      <c r="S8333" t="str">
        <f t="shared" si="395"/>
        <v>OK</v>
      </c>
      <c r="T8333" s="10">
        <f>IFERROR(VLOOKUP(A8333,[1]!Tabla1[[#All],[Material]:[venta nueva]],38,FALSE),0)</f>
        <v>0</v>
      </c>
    </row>
    <row r="8334" spans="1:20" hidden="1" x14ac:dyDescent="0.35">
      <c r="A8334">
        <f t="shared" si="396"/>
        <v>1030555</v>
      </c>
      <c r="B8334" s="6" t="s">
        <v>1447</v>
      </c>
      <c r="C8334" s="7" t="s">
        <v>659</v>
      </c>
      <c r="D8334" s="7" t="s">
        <v>1096</v>
      </c>
      <c r="E8334" s="7" t="s">
        <v>919</v>
      </c>
      <c r="F8334" s="7" t="s">
        <v>920</v>
      </c>
      <c r="G8334" s="7" t="s">
        <v>1065</v>
      </c>
      <c r="H8334" s="7" t="s">
        <v>989</v>
      </c>
      <c r="I8334" s="6" t="s">
        <v>8</v>
      </c>
      <c r="J8334" s="1">
        <v>0</v>
      </c>
      <c r="K8334" s="1">
        <v>9015</v>
      </c>
      <c r="L8334" s="1">
        <v>9015</v>
      </c>
      <c r="M8334" s="1">
        <v>2620</v>
      </c>
      <c r="N8334" s="1">
        <v>11219</v>
      </c>
      <c r="O8334" s="1">
        <v>13839</v>
      </c>
      <c r="P8334" s="1"/>
      <c r="Q8334" s="12"/>
      <c r="R8334" s="29">
        <f t="shared" si="394"/>
        <v>13839</v>
      </c>
      <c r="S8334" t="str">
        <f t="shared" si="395"/>
        <v>Sobre ingreso</v>
      </c>
      <c r="T8334" s="10">
        <f>IFERROR(VLOOKUP(A8334,[1]!Tabla1[[#All],[Material]:[venta nueva]],38,FALSE),0)</f>
        <v>0</v>
      </c>
    </row>
    <row r="8335" spans="1:20" hidden="1" x14ac:dyDescent="0.35">
      <c r="A8335">
        <f t="shared" si="396"/>
        <v>1030566</v>
      </c>
      <c r="B8335" s="6" t="s">
        <v>1447</v>
      </c>
      <c r="C8335" s="7" t="s">
        <v>659</v>
      </c>
      <c r="D8335" s="7" t="s">
        <v>1096</v>
      </c>
      <c r="E8335" s="7" t="s">
        <v>921</v>
      </c>
      <c r="F8335" s="7" t="s">
        <v>922</v>
      </c>
      <c r="G8335" s="7" t="s">
        <v>1068</v>
      </c>
      <c r="H8335" s="7" t="s">
        <v>1051</v>
      </c>
      <c r="I8335" s="6" t="s">
        <v>14</v>
      </c>
      <c r="J8335" s="1">
        <v>0</v>
      </c>
      <c r="K8335" s="1">
        <v>20591</v>
      </c>
      <c r="L8335" s="1">
        <v>20591</v>
      </c>
      <c r="M8335" s="1">
        <v>-5005</v>
      </c>
      <c r="N8335" s="1">
        <v>65005</v>
      </c>
      <c r="O8335" s="1">
        <v>60000</v>
      </c>
      <c r="P8335" s="1"/>
      <c r="Q8335" s="12"/>
      <c r="R8335" s="29">
        <f t="shared" si="394"/>
        <v>60000</v>
      </c>
      <c r="S8335" t="str">
        <f t="shared" si="395"/>
        <v>Sobre ingreso</v>
      </c>
      <c r="T8335" s="10">
        <f>IFERROR(VLOOKUP(A8335,[1]!Tabla1[[#All],[Material]:[venta nueva]],38,FALSE),0)</f>
        <v>0</v>
      </c>
    </row>
    <row r="8336" spans="1:20" hidden="1" x14ac:dyDescent="0.35">
      <c r="A8336">
        <f t="shared" si="396"/>
        <v>1030635</v>
      </c>
      <c r="B8336" s="6" t="s">
        <v>1447</v>
      </c>
      <c r="C8336" s="7" t="s">
        <v>659</v>
      </c>
      <c r="D8336" s="7" t="s">
        <v>1096</v>
      </c>
      <c r="E8336" s="7" t="s">
        <v>923</v>
      </c>
      <c r="F8336" s="7" t="s">
        <v>924</v>
      </c>
      <c r="G8336" s="7" t="s">
        <v>1065</v>
      </c>
      <c r="H8336" s="7" t="s">
        <v>1053</v>
      </c>
      <c r="I8336" s="6" t="s">
        <v>9</v>
      </c>
      <c r="J8336" s="1"/>
      <c r="K8336" s="1"/>
      <c r="L8336" s="1"/>
      <c r="M8336" s="1">
        <v>1910</v>
      </c>
      <c r="N8336" s="1">
        <v>0</v>
      </c>
      <c r="O8336" s="1">
        <v>1910</v>
      </c>
      <c r="P8336" s="1"/>
      <c r="Q8336" s="12"/>
      <c r="R8336" s="29">
        <f t="shared" si="394"/>
        <v>1910</v>
      </c>
      <c r="S8336" t="str">
        <f t="shared" si="395"/>
        <v>Sobre ingreso</v>
      </c>
      <c r="T8336" s="10">
        <f>IFERROR(VLOOKUP(A8336,[1]!Tabla1[[#All],[Material]:[venta nueva]],38,FALSE),0)</f>
        <v>0</v>
      </c>
    </row>
    <row r="8337" spans="1:20" hidden="1" x14ac:dyDescent="0.35">
      <c r="A8337">
        <f t="shared" si="396"/>
        <v>1030658</v>
      </c>
      <c r="B8337" s="6" t="s">
        <v>1447</v>
      </c>
      <c r="C8337" s="7" t="s">
        <v>659</v>
      </c>
      <c r="D8337" s="7" t="s">
        <v>1096</v>
      </c>
      <c r="E8337" s="7" t="s">
        <v>925</v>
      </c>
      <c r="F8337" s="7" t="s">
        <v>926</v>
      </c>
      <c r="G8337" s="7" t="s">
        <v>1093</v>
      </c>
      <c r="H8337" s="7" t="s">
        <v>1059</v>
      </c>
      <c r="I8337" s="6" t="s">
        <v>10</v>
      </c>
      <c r="J8337" s="1">
        <v>0</v>
      </c>
      <c r="K8337" s="1">
        <v>311325</v>
      </c>
      <c r="L8337" s="1">
        <v>311325</v>
      </c>
      <c r="M8337" s="1">
        <v>-8402</v>
      </c>
      <c r="N8337" s="1">
        <v>176402</v>
      </c>
      <c r="O8337" s="1">
        <v>168000</v>
      </c>
      <c r="P8337" s="1"/>
      <c r="Q8337" s="12"/>
      <c r="R8337" s="29">
        <f t="shared" si="394"/>
        <v>168000</v>
      </c>
      <c r="S8337" t="str">
        <f t="shared" si="395"/>
        <v>Sobre ingreso</v>
      </c>
      <c r="T8337" s="10">
        <f>IFERROR(VLOOKUP(A8337,[1]!Tabla1[[#All],[Material]:[venta nueva]],38,FALSE),0)</f>
        <v>0</v>
      </c>
    </row>
    <row r="8338" spans="1:20" hidden="1" x14ac:dyDescent="0.35">
      <c r="A8338">
        <f t="shared" si="396"/>
        <v>1030670</v>
      </c>
      <c r="B8338" s="6" t="s">
        <v>1447</v>
      </c>
      <c r="C8338" s="7" t="s">
        <v>659</v>
      </c>
      <c r="D8338" s="7" t="s">
        <v>1096</v>
      </c>
      <c r="E8338" s="7" t="s">
        <v>927</v>
      </c>
      <c r="F8338" s="7" t="s">
        <v>928</v>
      </c>
      <c r="G8338" s="7" t="s">
        <v>1090</v>
      </c>
      <c r="H8338" s="7" t="s">
        <v>1052</v>
      </c>
      <c r="I8338" s="6" t="s">
        <v>9</v>
      </c>
      <c r="J8338" s="1">
        <v>0</v>
      </c>
      <c r="K8338" s="1">
        <v>48000</v>
      </c>
      <c r="L8338" s="1">
        <v>48000</v>
      </c>
      <c r="M8338" s="1">
        <v>-17100</v>
      </c>
      <c r="N8338" s="1">
        <v>65100</v>
      </c>
      <c r="O8338" s="1">
        <v>48000</v>
      </c>
      <c r="P8338" s="1"/>
      <c r="Q8338" s="12"/>
      <c r="R8338" s="29">
        <f t="shared" si="394"/>
        <v>48000</v>
      </c>
      <c r="S8338" t="str">
        <f t="shared" si="395"/>
        <v>Sobre ingreso</v>
      </c>
      <c r="T8338" s="10">
        <f>IFERROR(VLOOKUP(A8338,[1]!Tabla1[[#All],[Material]:[venta nueva]],38,FALSE),0)</f>
        <v>0</v>
      </c>
    </row>
    <row r="8339" spans="1:20" hidden="1" x14ac:dyDescent="0.35">
      <c r="A8339">
        <f t="shared" si="396"/>
        <v>1030683</v>
      </c>
      <c r="B8339" s="6" t="s">
        <v>1447</v>
      </c>
      <c r="C8339" s="7" t="s">
        <v>659</v>
      </c>
      <c r="D8339" s="7" t="s">
        <v>1096</v>
      </c>
      <c r="E8339" s="7" t="s">
        <v>931</v>
      </c>
      <c r="F8339" s="7" t="s">
        <v>857</v>
      </c>
      <c r="G8339" s="7" t="s">
        <v>1089</v>
      </c>
      <c r="H8339" s="7" t="s">
        <v>1049</v>
      </c>
      <c r="I8339" s="6" t="s">
        <v>14</v>
      </c>
      <c r="J8339" s="1">
        <v>0</v>
      </c>
      <c r="K8339" s="1">
        <v>447511</v>
      </c>
      <c r="L8339" s="1">
        <v>447511</v>
      </c>
      <c r="M8339" s="1">
        <v>-41078</v>
      </c>
      <c r="N8339" s="1">
        <v>333999</v>
      </c>
      <c r="O8339" s="1">
        <v>292922</v>
      </c>
      <c r="P8339" s="1"/>
      <c r="Q8339" s="12"/>
      <c r="R8339" s="29">
        <f t="shared" si="394"/>
        <v>292922</v>
      </c>
      <c r="S8339" t="str">
        <f t="shared" si="395"/>
        <v>Sobre ingreso</v>
      </c>
      <c r="T8339" s="10">
        <f>IFERROR(VLOOKUP(A8339,[1]!Tabla1[[#All],[Material]:[venta nueva]],38,FALSE),0)</f>
        <v>0</v>
      </c>
    </row>
    <row r="8340" spans="1:20" hidden="1" x14ac:dyDescent="0.35">
      <c r="A8340">
        <f t="shared" si="396"/>
        <v>1030684</v>
      </c>
      <c r="B8340" s="6" t="s">
        <v>1447</v>
      </c>
      <c r="C8340" s="7" t="s">
        <v>659</v>
      </c>
      <c r="D8340" s="7" t="s">
        <v>1096</v>
      </c>
      <c r="E8340" s="7" t="s">
        <v>932</v>
      </c>
      <c r="F8340" s="7" t="s">
        <v>933</v>
      </c>
      <c r="G8340" s="7" t="s">
        <v>1072</v>
      </c>
      <c r="H8340" s="7" t="s">
        <v>993</v>
      </c>
      <c r="I8340" s="6" t="s">
        <v>14</v>
      </c>
      <c r="J8340" s="1">
        <v>0</v>
      </c>
      <c r="K8340" s="1">
        <v>954</v>
      </c>
      <c r="L8340" s="1">
        <v>954</v>
      </c>
      <c r="M8340" s="1">
        <v>-27365</v>
      </c>
      <c r="N8340" s="1">
        <v>845</v>
      </c>
      <c r="O8340" s="1">
        <v>0</v>
      </c>
      <c r="P8340" s="1"/>
      <c r="Q8340" s="12"/>
      <c r="R8340" s="29">
        <f t="shared" si="394"/>
        <v>0</v>
      </c>
      <c r="S8340" t="str">
        <f t="shared" si="395"/>
        <v>OK</v>
      </c>
      <c r="T8340" s="10">
        <f>IFERROR(VLOOKUP(A8340,[1]!Tabla1[[#All],[Material]:[venta nueva]],38,FALSE),0)</f>
        <v>0</v>
      </c>
    </row>
    <row r="8341" spans="1:20" hidden="1" x14ac:dyDescent="0.35">
      <c r="A8341">
        <f t="shared" si="396"/>
        <v>1030685</v>
      </c>
      <c r="B8341" s="6" t="s">
        <v>1447</v>
      </c>
      <c r="C8341" s="7" t="s">
        <v>659</v>
      </c>
      <c r="D8341" s="7" t="s">
        <v>1096</v>
      </c>
      <c r="E8341" s="7" t="s">
        <v>934</v>
      </c>
      <c r="F8341" s="7" t="s">
        <v>935</v>
      </c>
      <c r="G8341" s="7" t="s">
        <v>1068</v>
      </c>
      <c r="H8341" s="7" t="s">
        <v>1051</v>
      </c>
      <c r="I8341" s="6" t="s">
        <v>14</v>
      </c>
      <c r="J8341" s="1">
        <v>0</v>
      </c>
      <c r="K8341" s="1">
        <v>110665</v>
      </c>
      <c r="L8341" s="1">
        <v>110665</v>
      </c>
      <c r="M8341" s="1">
        <v>15916</v>
      </c>
      <c r="N8341" s="1">
        <v>128083</v>
      </c>
      <c r="O8341" s="1">
        <v>144000</v>
      </c>
      <c r="P8341" s="1"/>
      <c r="Q8341" s="12"/>
      <c r="R8341" s="29">
        <f t="shared" si="394"/>
        <v>144000</v>
      </c>
      <c r="S8341" t="str">
        <f t="shared" si="395"/>
        <v>Sobre ingreso</v>
      </c>
      <c r="T8341" s="10">
        <f>IFERROR(VLOOKUP(A8341,[1]!Tabla1[[#All],[Material]:[venta nueva]],38,FALSE),0)</f>
        <v>0</v>
      </c>
    </row>
    <row r="8342" spans="1:20" hidden="1" x14ac:dyDescent="0.35">
      <c r="A8342">
        <f t="shared" si="396"/>
        <v>1030686</v>
      </c>
      <c r="B8342" s="6" t="s">
        <v>1447</v>
      </c>
      <c r="C8342" s="7" t="s">
        <v>659</v>
      </c>
      <c r="D8342" s="7" t="s">
        <v>1096</v>
      </c>
      <c r="E8342" s="7" t="s">
        <v>936</v>
      </c>
      <c r="F8342" s="7" t="s">
        <v>937</v>
      </c>
      <c r="G8342" s="7" t="s">
        <v>1065</v>
      </c>
      <c r="H8342" s="7" t="s">
        <v>1053</v>
      </c>
      <c r="I8342" s="6" t="s">
        <v>14</v>
      </c>
      <c r="J8342" s="1">
        <v>0</v>
      </c>
      <c r="K8342" s="1">
        <v>175380</v>
      </c>
      <c r="L8342" s="1">
        <v>175380</v>
      </c>
      <c r="M8342" s="1">
        <v>-17465</v>
      </c>
      <c r="N8342" s="1">
        <v>161465</v>
      </c>
      <c r="O8342" s="1">
        <v>144000</v>
      </c>
      <c r="P8342" s="1"/>
      <c r="Q8342" s="12"/>
      <c r="R8342" s="29">
        <f t="shared" si="394"/>
        <v>144000</v>
      </c>
      <c r="S8342" t="str">
        <f t="shared" si="395"/>
        <v>Sobre ingreso</v>
      </c>
      <c r="T8342" s="10">
        <f>IFERROR(VLOOKUP(A8342,[1]!Tabla1[[#All],[Material]:[venta nueva]],38,FALSE),0)</f>
        <v>0</v>
      </c>
    </row>
    <row r="8343" spans="1:20" hidden="1" x14ac:dyDescent="0.35">
      <c r="A8343">
        <f t="shared" si="396"/>
        <v>1030710</v>
      </c>
      <c r="B8343" s="6" t="s">
        <v>1447</v>
      </c>
      <c r="C8343" s="7" t="s">
        <v>659</v>
      </c>
      <c r="D8343" s="7" t="s">
        <v>1096</v>
      </c>
      <c r="E8343" s="7" t="s">
        <v>938</v>
      </c>
      <c r="F8343" s="7" t="s">
        <v>939</v>
      </c>
      <c r="G8343" s="7" t="s">
        <v>1065</v>
      </c>
      <c r="H8343" s="7" t="s">
        <v>989</v>
      </c>
      <c r="I8343" s="6" t="s">
        <v>9</v>
      </c>
      <c r="J8343" s="1"/>
      <c r="K8343" s="1"/>
      <c r="L8343" s="1"/>
      <c r="M8343" s="1">
        <v>6263</v>
      </c>
      <c r="N8343" s="1">
        <v>0</v>
      </c>
      <c r="O8343" s="1">
        <v>6263</v>
      </c>
      <c r="P8343" s="1"/>
      <c r="Q8343" s="12"/>
      <c r="R8343" s="29">
        <f t="shared" si="394"/>
        <v>6263</v>
      </c>
      <c r="S8343" t="str">
        <f t="shared" si="395"/>
        <v>Sobre ingreso</v>
      </c>
      <c r="T8343" s="10">
        <f>IFERROR(VLOOKUP(A8343,[1]!Tabla1[[#All],[Material]:[venta nueva]],38,FALSE),0)</f>
        <v>0</v>
      </c>
    </row>
    <row r="8344" spans="1:20" hidden="1" x14ac:dyDescent="0.35">
      <c r="A8344">
        <f t="shared" si="396"/>
        <v>1030711</v>
      </c>
      <c r="B8344" s="6" t="s">
        <v>1447</v>
      </c>
      <c r="C8344" s="7" t="s">
        <v>659</v>
      </c>
      <c r="D8344" s="7" t="s">
        <v>1096</v>
      </c>
      <c r="E8344" s="7" t="s">
        <v>940</v>
      </c>
      <c r="F8344" s="7" t="s">
        <v>941</v>
      </c>
      <c r="G8344" s="7" t="s">
        <v>1065</v>
      </c>
      <c r="H8344" s="7" t="s">
        <v>981</v>
      </c>
      <c r="I8344" s="6" t="s">
        <v>9</v>
      </c>
      <c r="J8344" s="1"/>
      <c r="K8344" s="1"/>
      <c r="L8344" s="1"/>
      <c r="M8344" s="1">
        <v>7149</v>
      </c>
      <c r="N8344" s="1">
        <v>10300</v>
      </c>
      <c r="O8344" s="1">
        <v>17449</v>
      </c>
      <c r="P8344" s="1"/>
      <c r="Q8344" s="12"/>
      <c r="R8344" s="29">
        <f t="shared" si="394"/>
        <v>17449</v>
      </c>
      <c r="S8344" t="str">
        <f t="shared" si="395"/>
        <v>Sobre ingreso</v>
      </c>
      <c r="T8344" s="10">
        <f>IFERROR(VLOOKUP(A8344,[1]!Tabla1[[#All],[Material]:[venta nueva]],38,FALSE),0)</f>
        <v>0</v>
      </c>
    </row>
    <row r="8345" spans="1:20" hidden="1" x14ac:dyDescent="0.35">
      <c r="A8345">
        <f t="shared" si="396"/>
        <v>1030720</v>
      </c>
      <c r="B8345" s="6" t="s">
        <v>1447</v>
      </c>
      <c r="C8345" s="7" t="s">
        <v>659</v>
      </c>
      <c r="D8345" s="7" t="s">
        <v>1096</v>
      </c>
      <c r="E8345" s="7" t="s">
        <v>942</v>
      </c>
      <c r="F8345" s="7" t="s">
        <v>943</v>
      </c>
      <c r="G8345" s="7" t="s">
        <v>1081</v>
      </c>
      <c r="H8345" s="7" t="s">
        <v>1050</v>
      </c>
      <c r="I8345" s="6" t="s">
        <v>11</v>
      </c>
      <c r="J8345" s="1"/>
      <c r="K8345" s="1"/>
      <c r="L8345" s="1"/>
      <c r="M8345" s="1">
        <v>9448</v>
      </c>
      <c r="N8345" s="1">
        <v>38552</v>
      </c>
      <c r="O8345" s="1">
        <v>48000</v>
      </c>
      <c r="P8345" s="1"/>
      <c r="Q8345" s="12"/>
      <c r="R8345" s="29">
        <f t="shared" si="394"/>
        <v>48000</v>
      </c>
      <c r="S8345" t="str">
        <f t="shared" si="395"/>
        <v>Sobre ingreso</v>
      </c>
      <c r="T8345" s="10">
        <f>IFERROR(VLOOKUP(A8345,[1]!Tabla1[[#All],[Material]:[venta nueva]],38,FALSE),0)</f>
        <v>0</v>
      </c>
    </row>
    <row r="8346" spans="1:20" hidden="1" x14ac:dyDescent="0.35">
      <c r="A8346">
        <f t="shared" si="396"/>
        <v>1030735</v>
      </c>
      <c r="B8346" s="6" t="s">
        <v>1447</v>
      </c>
      <c r="C8346" s="7" t="s">
        <v>659</v>
      </c>
      <c r="D8346" s="7" t="s">
        <v>1096</v>
      </c>
      <c r="E8346" s="7" t="s">
        <v>944</v>
      </c>
      <c r="F8346" s="7" t="s">
        <v>945</v>
      </c>
      <c r="G8346" s="7" t="s">
        <v>1065</v>
      </c>
      <c r="H8346" s="7" t="s">
        <v>1053</v>
      </c>
      <c r="I8346" s="6" t="s">
        <v>8</v>
      </c>
      <c r="J8346" s="1"/>
      <c r="K8346" s="1"/>
      <c r="L8346" s="1"/>
      <c r="M8346" s="1">
        <v>-11263</v>
      </c>
      <c r="N8346" s="1">
        <v>11263</v>
      </c>
      <c r="O8346" s="1">
        <v>0</v>
      </c>
      <c r="P8346" s="1"/>
      <c r="Q8346" s="12"/>
      <c r="R8346" s="29">
        <f t="shared" si="394"/>
        <v>0</v>
      </c>
      <c r="S8346" t="str">
        <f t="shared" si="395"/>
        <v>OK</v>
      </c>
      <c r="T8346" s="10">
        <f>IFERROR(VLOOKUP(A8346,[1]!Tabla1[[#All],[Material]:[venta nueva]],38,FALSE),0)</f>
        <v>0</v>
      </c>
    </row>
    <row r="8347" spans="1:20" hidden="1" x14ac:dyDescent="0.35">
      <c r="A8347">
        <f t="shared" si="396"/>
        <v>1030743</v>
      </c>
      <c r="B8347" s="6" t="s">
        <v>1447</v>
      </c>
      <c r="C8347" s="7" t="s">
        <v>659</v>
      </c>
      <c r="D8347" s="7" t="s">
        <v>1096</v>
      </c>
      <c r="E8347" s="7" t="s">
        <v>950</v>
      </c>
      <c r="F8347" s="7" t="s">
        <v>951</v>
      </c>
      <c r="G8347" s="7" t="s">
        <v>1089</v>
      </c>
      <c r="H8347" s="7" t="s">
        <v>1049</v>
      </c>
      <c r="I8347" s="6" t="s">
        <v>14</v>
      </c>
      <c r="J8347" s="1"/>
      <c r="K8347" s="1"/>
      <c r="L8347" s="1"/>
      <c r="M8347" s="1">
        <v>-5000</v>
      </c>
      <c r="N8347" s="1">
        <v>5000</v>
      </c>
      <c r="O8347" s="1">
        <v>0</v>
      </c>
      <c r="P8347" s="1"/>
      <c r="Q8347" s="12"/>
      <c r="R8347" s="29">
        <f t="shared" si="394"/>
        <v>0</v>
      </c>
      <c r="S8347" t="str">
        <f t="shared" si="395"/>
        <v>OK</v>
      </c>
      <c r="T8347" s="10">
        <f>IFERROR(VLOOKUP(A8347,[1]!Tabla1[[#All],[Material]:[venta nueva]],38,FALSE),0)</f>
        <v>0</v>
      </c>
    </row>
    <row r="8348" spans="1:20" hidden="1" x14ac:dyDescent="0.35">
      <c r="A8348">
        <f t="shared" si="396"/>
        <v>1030745</v>
      </c>
      <c r="B8348" s="6" t="s">
        <v>1447</v>
      </c>
      <c r="C8348" s="7" t="s">
        <v>659</v>
      </c>
      <c r="D8348" s="7" t="s">
        <v>1096</v>
      </c>
      <c r="E8348" s="7" t="s">
        <v>954</v>
      </c>
      <c r="F8348" s="7" t="s">
        <v>955</v>
      </c>
      <c r="G8348" s="7" t="s">
        <v>1065</v>
      </c>
      <c r="H8348" s="7" t="s">
        <v>1057</v>
      </c>
      <c r="I8348" s="6" t="s">
        <v>8</v>
      </c>
      <c r="J8348" s="1"/>
      <c r="K8348" s="1"/>
      <c r="L8348" s="1"/>
      <c r="M8348" s="1">
        <v>-8403</v>
      </c>
      <c r="N8348" s="1">
        <v>8403</v>
      </c>
      <c r="O8348" s="1">
        <v>0</v>
      </c>
      <c r="P8348" s="1"/>
      <c r="Q8348" s="12"/>
      <c r="R8348" s="29">
        <f t="shared" si="394"/>
        <v>0</v>
      </c>
      <c r="S8348" t="str">
        <f t="shared" si="395"/>
        <v>OK</v>
      </c>
      <c r="T8348" s="10">
        <f>IFERROR(VLOOKUP(A8348,[1]!Tabla1[[#All],[Material]:[venta nueva]],38,FALSE),0)</f>
        <v>0</v>
      </c>
    </row>
    <row r="8349" spans="1:20" hidden="1" x14ac:dyDescent="0.35">
      <c r="A8349">
        <f t="shared" si="396"/>
        <v>1030773</v>
      </c>
      <c r="B8349" s="6" t="s">
        <v>1447</v>
      </c>
      <c r="C8349" s="7" t="s">
        <v>659</v>
      </c>
      <c r="D8349" s="7" t="s">
        <v>1096</v>
      </c>
      <c r="E8349" s="7" t="s">
        <v>960</v>
      </c>
      <c r="F8349" s="7" t="s">
        <v>961</v>
      </c>
      <c r="G8349" s="7" t="s">
        <v>1090</v>
      </c>
      <c r="H8349" s="7" t="s">
        <v>1060</v>
      </c>
      <c r="I8349" s="6" t="s">
        <v>8</v>
      </c>
      <c r="J8349" s="1">
        <v>0</v>
      </c>
      <c r="K8349" s="1">
        <v>19051</v>
      </c>
      <c r="L8349" s="1">
        <v>19051</v>
      </c>
      <c r="M8349" s="1">
        <v>88</v>
      </c>
      <c r="N8349" s="1">
        <v>18963</v>
      </c>
      <c r="O8349" s="1">
        <v>19051</v>
      </c>
      <c r="P8349" s="1"/>
      <c r="Q8349" s="12"/>
      <c r="R8349" s="29">
        <f t="shared" si="394"/>
        <v>19051</v>
      </c>
      <c r="S8349" t="str">
        <f t="shared" si="395"/>
        <v>Sobre ingreso</v>
      </c>
      <c r="T8349" s="10">
        <f>IFERROR(VLOOKUP(A8349,[1]!Tabla1[[#All],[Material]:[venta nueva]],38,FALSE),0)</f>
        <v>0</v>
      </c>
    </row>
    <row r="8350" spans="1:20" hidden="1" x14ac:dyDescent="0.35">
      <c r="A8350">
        <f t="shared" si="396"/>
        <v>1030782</v>
      </c>
      <c r="B8350" s="6" t="s">
        <v>1447</v>
      </c>
      <c r="C8350" s="7" t="s">
        <v>659</v>
      </c>
      <c r="D8350" s="7" t="s">
        <v>1096</v>
      </c>
      <c r="E8350" s="7" t="s">
        <v>964</v>
      </c>
      <c r="F8350" s="7" t="s">
        <v>965</v>
      </c>
      <c r="G8350" s="7" t="s">
        <v>1090</v>
      </c>
      <c r="H8350" s="7" t="s">
        <v>1052</v>
      </c>
      <c r="I8350" s="6" t="s">
        <v>8</v>
      </c>
      <c r="J8350" s="1">
        <v>0</v>
      </c>
      <c r="K8350" s="1">
        <v>34000</v>
      </c>
      <c r="L8350" s="1">
        <v>34000</v>
      </c>
      <c r="M8350" s="1">
        <v>5322</v>
      </c>
      <c r="N8350" s="1">
        <v>34000</v>
      </c>
      <c r="O8350" s="1">
        <v>39323</v>
      </c>
      <c r="P8350" s="1">
        <v>9840.9599999999991</v>
      </c>
      <c r="Q8350" s="12"/>
      <c r="R8350" s="29">
        <f t="shared" si="394"/>
        <v>29482.04</v>
      </c>
      <c r="S8350" t="str">
        <f t="shared" si="395"/>
        <v>Sobre ingreso</v>
      </c>
      <c r="T8350" s="10">
        <f>IFERROR(VLOOKUP(A8350,[1]!Tabla1[[#All],[Material]:[venta nueva]],38,FALSE),0)</f>
        <v>0</v>
      </c>
    </row>
    <row r="8351" spans="1:20" hidden="1" x14ac:dyDescent="0.35">
      <c r="A8351">
        <f t="shared" si="396"/>
        <v>1030783</v>
      </c>
      <c r="B8351" s="6" t="s">
        <v>1447</v>
      </c>
      <c r="C8351" s="7" t="s">
        <v>659</v>
      </c>
      <c r="D8351" s="7" t="s">
        <v>1096</v>
      </c>
      <c r="E8351" s="7" t="s">
        <v>966</v>
      </c>
      <c r="F8351" s="7" t="s">
        <v>967</v>
      </c>
      <c r="G8351" s="7" t="s">
        <v>1091</v>
      </c>
      <c r="H8351" s="7" t="s">
        <v>1054</v>
      </c>
      <c r="I8351" s="6" t="s">
        <v>8</v>
      </c>
      <c r="J8351" s="1">
        <v>0</v>
      </c>
      <c r="K8351" s="1">
        <v>1320</v>
      </c>
      <c r="L8351" s="1">
        <v>1320</v>
      </c>
      <c r="M8351" s="1">
        <v>-180</v>
      </c>
      <c r="N8351" s="1">
        <v>1320</v>
      </c>
      <c r="O8351" s="1">
        <v>1140</v>
      </c>
      <c r="P8351" s="1"/>
      <c r="Q8351" s="12"/>
      <c r="R8351" s="29">
        <f t="shared" si="394"/>
        <v>1140</v>
      </c>
      <c r="S8351" t="str">
        <f t="shared" si="395"/>
        <v>Sobre ingreso</v>
      </c>
      <c r="T8351" s="10">
        <f>IFERROR(VLOOKUP(A8351,[1]!Tabla1[[#All],[Material]:[venta nueva]],38,FALSE),0)</f>
        <v>0</v>
      </c>
    </row>
    <row r="8352" spans="1:20" hidden="1" x14ac:dyDescent="0.35">
      <c r="A8352">
        <f t="shared" si="396"/>
        <v>1030784</v>
      </c>
      <c r="B8352" s="6" t="s">
        <v>1447</v>
      </c>
      <c r="C8352" s="7" t="s">
        <v>659</v>
      </c>
      <c r="D8352" s="7" t="s">
        <v>1096</v>
      </c>
      <c r="E8352" s="7" t="s">
        <v>968</v>
      </c>
      <c r="F8352" s="7" t="s">
        <v>969</v>
      </c>
      <c r="G8352" s="7" t="s">
        <v>1091</v>
      </c>
      <c r="H8352" s="7" t="s">
        <v>1054</v>
      </c>
      <c r="I8352" s="6" t="s">
        <v>8</v>
      </c>
      <c r="J8352" s="1">
        <v>0</v>
      </c>
      <c r="K8352" s="1">
        <v>5880</v>
      </c>
      <c r="L8352" s="1">
        <v>5880</v>
      </c>
      <c r="M8352" s="1">
        <v>500</v>
      </c>
      <c r="N8352" s="1">
        <v>5880</v>
      </c>
      <c r="O8352" s="1">
        <v>6380</v>
      </c>
      <c r="P8352" s="1"/>
      <c r="Q8352" s="12"/>
      <c r="R8352" s="29">
        <f t="shared" si="394"/>
        <v>6380</v>
      </c>
      <c r="S8352" t="str">
        <f t="shared" si="395"/>
        <v>Sobre ingreso</v>
      </c>
      <c r="T8352" s="10">
        <f>IFERROR(VLOOKUP(A8352,[1]!Tabla1[[#All],[Material]:[venta nueva]],38,FALSE),0)</f>
        <v>0</v>
      </c>
    </row>
    <row r="8353" spans="1:20" hidden="1" x14ac:dyDescent="0.35">
      <c r="A8353">
        <f t="shared" si="396"/>
        <v>1030785</v>
      </c>
      <c r="B8353" s="6" t="s">
        <v>1447</v>
      </c>
      <c r="C8353" s="7" t="s">
        <v>659</v>
      </c>
      <c r="D8353" s="7" t="s">
        <v>1096</v>
      </c>
      <c r="E8353" s="7" t="s">
        <v>970</v>
      </c>
      <c r="F8353" s="7" t="s">
        <v>971</v>
      </c>
      <c r="G8353" s="7" t="s">
        <v>1091</v>
      </c>
      <c r="H8353" s="7" t="s">
        <v>1054</v>
      </c>
      <c r="I8353" s="6" t="s">
        <v>8</v>
      </c>
      <c r="J8353" s="1">
        <v>0</v>
      </c>
      <c r="K8353" s="1">
        <v>1080</v>
      </c>
      <c r="L8353" s="1">
        <v>1080</v>
      </c>
      <c r="M8353" s="1">
        <v>1020</v>
      </c>
      <c r="N8353" s="1">
        <v>1080</v>
      </c>
      <c r="O8353" s="1">
        <v>2100</v>
      </c>
      <c r="P8353" s="1"/>
      <c r="Q8353" s="12"/>
      <c r="R8353" s="29">
        <f t="shared" si="394"/>
        <v>2100</v>
      </c>
      <c r="S8353" t="str">
        <f t="shared" si="395"/>
        <v>Sobre ingreso</v>
      </c>
      <c r="T8353" s="10">
        <f>IFERROR(VLOOKUP(A8353,[1]!Tabla1[[#All],[Material]:[venta nueva]],38,FALSE),0)</f>
        <v>0</v>
      </c>
    </row>
    <row r="8354" spans="1:20" hidden="1" x14ac:dyDescent="0.35">
      <c r="A8354">
        <f t="shared" si="396"/>
        <v>1030788</v>
      </c>
      <c r="B8354" s="6" t="s">
        <v>1447</v>
      </c>
      <c r="C8354" s="7" t="s">
        <v>659</v>
      </c>
      <c r="D8354" s="7" t="s">
        <v>1096</v>
      </c>
      <c r="E8354" s="7" t="s">
        <v>972</v>
      </c>
      <c r="F8354" s="7" t="s">
        <v>973</v>
      </c>
      <c r="G8354" s="7" t="s">
        <v>1068</v>
      </c>
      <c r="H8354" s="7" t="s">
        <v>996</v>
      </c>
      <c r="I8354" s="6" t="s">
        <v>9</v>
      </c>
      <c r="J8354" s="1"/>
      <c r="K8354" s="1"/>
      <c r="L8354" s="1"/>
      <c r="M8354" s="1">
        <v>-6480</v>
      </c>
      <c r="N8354" s="1">
        <v>71</v>
      </c>
      <c r="O8354" s="1">
        <v>0</v>
      </c>
      <c r="P8354" s="1"/>
      <c r="Q8354" s="12"/>
      <c r="R8354" s="29">
        <f t="shared" si="394"/>
        <v>0</v>
      </c>
      <c r="S8354" t="str">
        <f t="shared" si="395"/>
        <v>OK</v>
      </c>
      <c r="T8354" s="10">
        <f>IFERROR(VLOOKUP(A8354,[1]!Tabla1[[#All],[Material]:[venta nueva]],38,FALSE),0)</f>
        <v>0</v>
      </c>
    </row>
    <row r="8355" spans="1:20" hidden="1" x14ac:dyDescent="0.35">
      <c r="A8355">
        <f t="shared" si="396"/>
        <v>1030791</v>
      </c>
      <c r="B8355" s="6" t="s">
        <v>1447</v>
      </c>
      <c r="C8355" s="7" t="s">
        <v>659</v>
      </c>
      <c r="D8355" s="7" t="s">
        <v>1096</v>
      </c>
      <c r="E8355" s="7" t="s">
        <v>1272</v>
      </c>
      <c r="F8355" s="7" t="s">
        <v>1273</v>
      </c>
      <c r="G8355" s="7" t="s">
        <v>1089</v>
      </c>
      <c r="H8355" s="7" t="s">
        <v>1049</v>
      </c>
      <c r="I8355" s="6" t="s">
        <v>14</v>
      </c>
      <c r="J8355" s="1">
        <v>0</v>
      </c>
      <c r="K8355" s="1">
        <v>5000</v>
      </c>
      <c r="L8355" s="1">
        <v>5000</v>
      </c>
      <c r="M8355" s="1">
        <v>-3413</v>
      </c>
      <c r="N8355" s="1">
        <v>8413</v>
      </c>
      <c r="O8355" s="1">
        <v>5000</v>
      </c>
      <c r="P8355" s="1"/>
      <c r="Q8355" s="12"/>
      <c r="R8355" s="29">
        <f t="shared" si="394"/>
        <v>5000</v>
      </c>
      <c r="S8355" t="str">
        <f t="shared" si="395"/>
        <v>Sobre ingreso</v>
      </c>
      <c r="T8355" s="10">
        <f>IFERROR(VLOOKUP(A8355,[1]!Tabla1[[#All],[Material]:[venta nueva]],38,FALSE),0)</f>
        <v>0</v>
      </c>
    </row>
    <row r="8356" spans="1:20" hidden="1" x14ac:dyDescent="0.35">
      <c r="A8356">
        <f t="shared" si="396"/>
        <v>1030792</v>
      </c>
      <c r="B8356" s="6" t="s">
        <v>1447</v>
      </c>
      <c r="C8356" s="7" t="s">
        <v>659</v>
      </c>
      <c r="D8356" s="7" t="s">
        <v>1096</v>
      </c>
      <c r="E8356" s="7" t="s">
        <v>974</v>
      </c>
      <c r="F8356" s="7" t="s">
        <v>975</v>
      </c>
      <c r="G8356" s="7" t="s">
        <v>1090</v>
      </c>
      <c r="H8356" s="7" t="s">
        <v>1060</v>
      </c>
      <c r="I8356" s="6" t="s">
        <v>10</v>
      </c>
      <c r="J8356" s="1">
        <v>0</v>
      </c>
      <c r="K8356" s="1">
        <v>14214</v>
      </c>
      <c r="L8356" s="1">
        <v>14214</v>
      </c>
      <c r="M8356" s="1">
        <v>2805</v>
      </c>
      <c r="N8356" s="1">
        <v>19413</v>
      </c>
      <c r="O8356" s="1">
        <v>22218</v>
      </c>
      <c r="P8356" s="1"/>
      <c r="Q8356" s="12"/>
      <c r="R8356" s="29">
        <f t="shared" si="394"/>
        <v>22218</v>
      </c>
      <c r="S8356" t="str">
        <f t="shared" si="395"/>
        <v>Sobre ingreso</v>
      </c>
      <c r="T8356" s="10">
        <f>IFERROR(VLOOKUP(A8356,[1]!Tabla1[[#All],[Material]:[venta nueva]],38,FALSE),0)</f>
        <v>0</v>
      </c>
    </row>
    <row r="8357" spans="1:20" hidden="1" x14ac:dyDescent="0.35">
      <c r="A8357">
        <f t="shared" si="396"/>
        <v>1030793</v>
      </c>
      <c r="B8357" s="6" t="s">
        <v>1447</v>
      </c>
      <c r="C8357" s="7" t="s">
        <v>659</v>
      </c>
      <c r="D8357" s="7" t="s">
        <v>1096</v>
      </c>
      <c r="E8357" s="7" t="s">
        <v>1206</v>
      </c>
      <c r="F8357" s="7" t="s">
        <v>1207</v>
      </c>
      <c r="G8357" s="7" t="s">
        <v>1091</v>
      </c>
      <c r="H8357" s="7" t="s">
        <v>1054</v>
      </c>
      <c r="I8357" s="6" t="s">
        <v>8</v>
      </c>
      <c r="J8357" s="1">
        <v>0</v>
      </c>
      <c r="K8357" s="1">
        <v>0</v>
      </c>
      <c r="L8357" s="1">
        <v>0</v>
      </c>
      <c r="M8357" s="1">
        <v>-729</v>
      </c>
      <c r="N8357" s="1">
        <v>0</v>
      </c>
      <c r="O8357" s="1">
        <v>0</v>
      </c>
      <c r="P8357" s="1"/>
      <c r="Q8357" s="12"/>
      <c r="R8357" s="29">
        <f t="shared" si="394"/>
        <v>0</v>
      </c>
      <c r="S8357" t="str">
        <f t="shared" si="395"/>
        <v>OK</v>
      </c>
      <c r="T8357" s="10">
        <f>IFERROR(VLOOKUP(A8357,[1]!Tabla1[[#All],[Material]:[venta nueva]],38,FALSE),0)</f>
        <v>0</v>
      </c>
    </row>
    <row r="8358" spans="1:20" hidden="1" x14ac:dyDescent="0.35">
      <c r="A8358">
        <f t="shared" si="396"/>
        <v>1030794</v>
      </c>
      <c r="B8358" s="6" t="s">
        <v>1447</v>
      </c>
      <c r="C8358" s="7" t="s">
        <v>659</v>
      </c>
      <c r="D8358" s="7" t="s">
        <v>1096</v>
      </c>
      <c r="E8358" s="7" t="s">
        <v>1208</v>
      </c>
      <c r="F8358" s="7" t="s">
        <v>1209</v>
      </c>
      <c r="G8358" s="7" t="s">
        <v>1091</v>
      </c>
      <c r="H8358" s="7" t="s">
        <v>1054</v>
      </c>
      <c r="I8358" s="6" t="s">
        <v>8</v>
      </c>
      <c r="J8358" s="1">
        <v>0</v>
      </c>
      <c r="K8358" s="1">
        <v>0</v>
      </c>
      <c r="L8358" s="1">
        <v>0</v>
      </c>
      <c r="M8358" s="1">
        <v>-1085</v>
      </c>
      <c r="N8358" s="1">
        <v>0</v>
      </c>
      <c r="O8358" s="1">
        <v>0</v>
      </c>
      <c r="P8358" s="1"/>
      <c r="Q8358" s="12"/>
      <c r="R8358" s="29">
        <f t="shared" si="394"/>
        <v>0</v>
      </c>
      <c r="S8358" t="str">
        <f t="shared" si="395"/>
        <v>OK</v>
      </c>
      <c r="T8358" s="10">
        <f>IFERROR(VLOOKUP(A8358,[1]!Tabla1[[#All],[Material]:[venta nueva]],38,FALSE),0)</f>
        <v>0</v>
      </c>
    </row>
    <row r="8359" spans="1:20" hidden="1" x14ac:dyDescent="0.35">
      <c r="A8359">
        <f t="shared" si="396"/>
        <v>1030802</v>
      </c>
      <c r="B8359" s="6" t="s">
        <v>1447</v>
      </c>
      <c r="C8359" s="7" t="s">
        <v>659</v>
      </c>
      <c r="D8359" s="7" t="s">
        <v>1096</v>
      </c>
      <c r="E8359" s="7" t="s">
        <v>976</v>
      </c>
      <c r="F8359" s="7" t="s">
        <v>977</v>
      </c>
      <c r="G8359" s="7" t="s">
        <v>1063</v>
      </c>
      <c r="H8359" s="7" t="s">
        <v>1063</v>
      </c>
      <c r="I8359" s="6" t="s">
        <v>10</v>
      </c>
      <c r="J8359" s="1"/>
      <c r="K8359" s="1"/>
      <c r="L8359" s="1"/>
      <c r="M8359" s="1">
        <v>1002</v>
      </c>
      <c r="N8359" s="1">
        <v>154998</v>
      </c>
      <c r="O8359" s="1">
        <v>156000</v>
      </c>
      <c r="P8359" s="1"/>
      <c r="Q8359" s="12"/>
      <c r="R8359" s="29">
        <f t="shared" si="394"/>
        <v>156000</v>
      </c>
      <c r="S8359" t="str">
        <f t="shared" si="395"/>
        <v>Sobre ingreso</v>
      </c>
      <c r="T8359" s="10">
        <f>IFERROR(VLOOKUP(A8359,[1]!Tabla1[[#All],[Material]:[venta nueva]],38,FALSE),0)</f>
        <v>0</v>
      </c>
    </row>
    <row r="8360" spans="1:20" hidden="1" x14ac:dyDescent="0.35">
      <c r="A8360">
        <f t="shared" si="396"/>
        <v>1030812</v>
      </c>
      <c r="B8360" s="6" t="s">
        <v>1447</v>
      </c>
      <c r="C8360" s="7" t="s">
        <v>659</v>
      </c>
      <c r="D8360" s="7" t="s">
        <v>1096</v>
      </c>
      <c r="E8360" s="7" t="s">
        <v>1375</v>
      </c>
      <c r="F8360" s="7" t="s">
        <v>1376</v>
      </c>
      <c r="G8360" s="7" t="s">
        <v>1093</v>
      </c>
      <c r="H8360" s="7" t="s">
        <v>1059</v>
      </c>
      <c r="I8360" s="6" t="s">
        <v>11</v>
      </c>
      <c r="J8360" s="1"/>
      <c r="K8360" s="1"/>
      <c r="L8360" s="1"/>
      <c r="M8360" s="1">
        <v>675</v>
      </c>
      <c r="N8360" s="1">
        <v>47325</v>
      </c>
      <c r="O8360" s="1">
        <v>48000</v>
      </c>
      <c r="P8360" s="1"/>
      <c r="Q8360" s="12"/>
      <c r="R8360" s="29">
        <f t="shared" si="394"/>
        <v>48000</v>
      </c>
      <c r="S8360" t="str">
        <f t="shared" si="395"/>
        <v>Sobre ingreso</v>
      </c>
      <c r="T8360" s="10">
        <f>IFERROR(VLOOKUP(A8360,[1]!Tabla1[[#All],[Material]:[venta nueva]],38,FALSE),0)</f>
        <v>0</v>
      </c>
    </row>
    <row r="8361" spans="1:20" hidden="1" x14ac:dyDescent="0.35">
      <c r="A8361">
        <f t="shared" si="396"/>
        <v>1030816</v>
      </c>
      <c r="B8361" s="6" t="s">
        <v>1447</v>
      </c>
      <c r="C8361" s="7" t="s">
        <v>659</v>
      </c>
      <c r="D8361" s="7" t="s">
        <v>1096</v>
      </c>
      <c r="E8361" s="7" t="s">
        <v>1377</v>
      </c>
      <c r="F8361" s="7" t="s">
        <v>872</v>
      </c>
      <c r="G8361" s="7" t="s">
        <v>1068</v>
      </c>
      <c r="H8361" s="7" t="s">
        <v>994</v>
      </c>
      <c r="I8361" s="6" t="s">
        <v>11</v>
      </c>
      <c r="J8361" s="1"/>
      <c r="K8361" s="1"/>
      <c r="L8361" s="1"/>
      <c r="M8361" s="1">
        <v>252</v>
      </c>
      <c r="N8361" s="1">
        <v>0</v>
      </c>
      <c r="O8361" s="1">
        <v>0</v>
      </c>
      <c r="P8361" s="1"/>
      <c r="Q8361" s="12"/>
      <c r="R8361" s="29">
        <f t="shared" si="394"/>
        <v>0</v>
      </c>
      <c r="S8361" t="str">
        <f t="shared" si="395"/>
        <v>OK</v>
      </c>
      <c r="T8361" s="10">
        <f>IFERROR(VLOOKUP(A8361,[1]!Tabla1[[#All],[Material]:[venta nueva]],38,FALSE),0)</f>
        <v>0</v>
      </c>
    </row>
    <row r="8362" spans="1:20" hidden="1" x14ac:dyDescent="0.35">
      <c r="A8362">
        <f t="shared" si="396"/>
        <v>1030817</v>
      </c>
      <c r="B8362" s="6" t="s">
        <v>1447</v>
      </c>
      <c r="C8362" s="7" t="s">
        <v>659</v>
      </c>
      <c r="D8362" s="7" t="s">
        <v>1096</v>
      </c>
      <c r="E8362" s="7" t="s">
        <v>1362</v>
      </c>
      <c r="F8362" s="7" t="s">
        <v>857</v>
      </c>
      <c r="G8362" s="7" t="s">
        <v>1089</v>
      </c>
      <c r="H8362" s="7" t="s">
        <v>1049</v>
      </c>
      <c r="I8362" s="6" t="s">
        <v>11</v>
      </c>
      <c r="J8362" s="1"/>
      <c r="K8362" s="1"/>
      <c r="L8362" s="1"/>
      <c r="M8362" s="1">
        <v>-48035</v>
      </c>
      <c r="N8362" s="1">
        <v>48035</v>
      </c>
      <c r="O8362" s="1">
        <v>0</v>
      </c>
      <c r="P8362" s="1"/>
      <c r="Q8362" s="12"/>
      <c r="R8362" s="29">
        <f t="shared" si="394"/>
        <v>0</v>
      </c>
      <c r="S8362" t="str">
        <f t="shared" si="395"/>
        <v>OK</v>
      </c>
      <c r="T8362" s="10">
        <f>IFERROR(VLOOKUP(A8362,[1]!Tabla1[[#All],[Material]:[venta nueva]],38,FALSE),0)</f>
        <v>0</v>
      </c>
    </row>
    <row r="8363" spans="1:20" hidden="1" x14ac:dyDescent="0.35">
      <c r="A8363">
        <f t="shared" si="396"/>
        <v>1030818</v>
      </c>
      <c r="B8363" s="6" t="s">
        <v>1447</v>
      </c>
      <c r="C8363" s="7" t="s">
        <v>659</v>
      </c>
      <c r="D8363" s="7" t="s">
        <v>1096</v>
      </c>
      <c r="E8363" s="7" t="s">
        <v>1318</v>
      </c>
      <c r="F8363" s="7" t="s">
        <v>1319</v>
      </c>
      <c r="G8363" s="7" t="s">
        <v>1090</v>
      </c>
      <c r="H8363" s="7" t="s">
        <v>1060</v>
      </c>
      <c r="I8363" s="6" t="s">
        <v>8</v>
      </c>
      <c r="J8363" s="1">
        <v>0</v>
      </c>
      <c r="K8363" s="1">
        <v>48081</v>
      </c>
      <c r="L8363" s="1">
        <v>48081</v>
      </c>
      <c r="M8363" s="1">
        <v>1325</v>
      </c>
      <c r="N8363" s="1">
        <v>46757</v>
      </c>
      <c r="O8363" s="1">
        <v>48081</v>
      </c>
      <c r="P8363" s="1"/>
      <c r="Q8363" s="12"/>
      <c r="R8363" s="29">
        <f t="shared" si="394"/>
        <v>48081</v>
      </c>
      <c r="S8363" t="str">
        <f t="shared" si="395"/>
        <v>Sobre ingreso</v>
      </c>
      <c r="T8363" s="10">
        <f>IFERROR(VLOOKUP(A8363,[1]!Tabla1[[#All],[Material]:[venta nueva]],38,FALSE),0)</f>
        <v>0</v>
      </c>
    </row>
    <row r="8364" spans="1:20" hidden="1" x14ac:dyDescent="0.35">
      <c r="A8364">
        <f t="shared" si="396"/>
        <v>1030821</v>
      </c>
      <c r="B8364" s="6" t="s">
        <v>1447</v>
      </c>
      <c r="C8364" s="6" t="s">
        <v>659</v>
      </c>
      <c r="D8364" s="6" t="s">
        <v>1096</v>
      </c>
      <c r="E8364" s="6" t="s">
        <v>1378</v>
      </c>
      <c r="F8364" s="6" t="s">
        <v>928</v>
      </c>
      <c r="G8364" s="6" t="s">
        <v>1090</v>
      </c>
      <c r="H8364" s="6" t="s">
        <v>1052</v>
      </c>
      <c r="I8364" s="6" t="s">
        <v>11</v>
      </c>
      <c r="J8364" s="13"/>
      <c r="K8364" s="13"/>
      <c r="L8364" s="13"/>
      <c r="M8364" s="13">
        <v>0</v>
      </c>
      <c r="N8364" s="13">
        <v>24000</v>
      </c>
      <c r="O8364" s="13">
        <v>24000</v>
      </c>
      <c r="P8364" s="13"/>
      <c r="Q8364" s="14"/>
      <c r="R8364" s="29">
        <f t="shared" si="394"/>
        <v>24000</v>
      </c>
      <c r="S8364" t="str">
        <f t="shared" si="395"/>
        <v>Sobre ingreso</v>
      </c>
      <c r="T8364" s="10">
        <f>IFERROR(VLOOKUP(A8364,[1]!Tabla1[[#All],[Material]:[venta nueva]],38,FALSE),0)</f>
        <v>0</v>
      </c>
    </row>
  </sheetData>
  <autoFilter ref="A4:Q8364" xr:uid="{37465FC4-C103-4053-9AE8-D573BC9CF036}">
    <filterColumn colId="4">
      <filters>
        <filter val="1022870"/>
      </filters>
    </filterColumn>
  </autoFilter>
  <pageMargins left="0.7" right="0.7" top="0.75" bottom="0.75" header="0.3" footer="0.3"/>
  <pageSetup orientation="portrait" r:id="rId1"/>
  <customProperties>
    <customPr name="_pios_id" r:id="rId2"/>
    <customPr name="CofWorksheetType" r:id="rId3"/>
    <customPr name="IbpWorksheetKeyString_GUID" r:id="rId4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68DBD-69FE-4C5E-AC0B-09CD964B969B}">
  <sheetPr>
    <tabColor rgb="FFFF0000"/>
  </sheetPr>
  <dimension ref="A1"/>
  <sheetViews>
    <sheetView workbookViewId="0">
      <selection activeCell="A9" sqref="A9:C9"/>
    </sheetView>
  </sheetViews>
  <sheetFormatPr baseColWidth="10" defaultRowHeight="14.5" x14ac:dyDescent="0.35"/>
  <sheetData/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B6E6-9633-44A6-B01D-2184967A0E8B}">
  <sheetPr codeName="Hoja3">
    <tabColor rgb="FFFF0000"/>
  </sheetPr>
  <dimension ref="C1:AC314"/>
  <sheetViews>
    <sheetView showGridLines="0" topLeftCell="M1" zoomScale="60" zoomScaleNormal="60" workbookViewId="0">
      <selection activeCell="AC3" sqref="AC3"/>
    </sheetView>
  </sheetViews>
  <sheetFormatPr baseColWidth="10" defaultRowHeight="14.5" x14ac:dyDescent="0.35"/>
  <cols>
    <col min="3" max="3" width="25.36328125" bestFit="1" customWidth="1"/>
    <col min="4" max="4" width="19.36328125" bestFit="1" customWidth="1"/>
    <col min="5" max="5" width="12" bestFit="1" customWidth="1"/>
    <col min="6" max="6" width="36.90625" bestFit="1" customWidth="1"/>
    <col min="7" max="7" width="23.7265625" customWidth="1"/>
    <col min="8" max="8" width="15.453125" customWidth="1"/>
    <col min="13" max="13" width="19.36328125" bestFit="1" customWidth="1"/>
    <col min="14" max="14" width="18.90625" bestFit="1" customWidth="1"/>
    <col min="24" max="25" width="19.36328125" bestFit="1" customWidth="1"/>
    <col min="26" max="26" width="35.08984375" bestFit="1" customWidth="1"/>
    <col min="27" max="27" width="14.90625" customWidth="1"/>
    <col min="28" max="28" width="14.90625" bestFit="1" customWidth="1"/>
  </cols>
  <sheetData>
    <row r="1" spans="3:29" x14ac:dyDescent="0.35">
      <c r="M1" s="8" t="s">
        <v>6</v>
      </c>
      <c r="N1" t="s">
        <v>553</v>
      </c>
      <c r="P1" s="10"/>
    </row>
    <row r="2" spans="3:29" x14ac:dyDescent="0.35">
      <c r="D2" s="8" t="s">
        <v>1094</v>
      </c>
      <c r="E2" t="s">
        <v>1095</v>
      </c>
      <c r="G2" s="10"/>
      <c r="M2" s="8" t="s">
        <v>1094</v>
      </c>
      <c r="N2" t="s">
        <v>1095</v>
      </c>
      <c r="P2" s="10"/>
      <c r="X2" s="8" t="s">
        <v>1094</v>
      </c>
      <c r="Y2" t="s">
        <v>1095</v>
      </c>
      <c r="AA2" s="10"/>
    </row>
    <row r="3" spans="3:29" ht="18.5" x14ac:dyDescent="0.45">
      <c r="D3" s="8" t="s">
        <v>5</v>
      </c>
      <c r="E3" t="s">
        <v>1433</v>
      </c>
      <c r="G3" s="21">
        <f>SUBTOTAL(9,G6:G588)</f>
        <v>10399260</v>
      </c>
      <c r="H3" s="21">
        <f>SUBTOTAL(9,H6:H588)</f>
        <v>11160341</v>
      </c>
      <c r="I3" s="34">
        <f>+H3-G3</f>
        <v>761081</v>
      </c>
      <c r="X3" s="8" t="s">
        <v>5</v>
      </c>
      <c r="Y3" t="s">
        <v>1447</v>
      </c>
      <c r="AA3" s="21">
        <f>SUBTOTAL(9,AA6:AA588)</f>
        <v>10331743</v>
      </c>
      <c r="AB3" s="21">
        <f>SUBTOTAL(9,AB6:AB588)</f>
        <v>10329463</v>
      </c>
      <c r="AC3" s="34">
        <f>+AB3-AA3</f>
        <v>-2280</v>
      </c>
    </row>
    <row r="4" spans="3:29" x14ac:dyDescent="0.35">
      <c r="G4" t="s">
        <v>1240</v>
      </c>
      <c r="M4" s="8" t="s">
        <v>1239</v>
      </c>
      <c r="N4" s="8" t="s">
        <v>5</v>
      </c>
      <c r="AA4" t="s">
        <v>1240</v>
      </c>
    </row>
    <row r="5" spans="3:29" x14ac:dyDescent="0.35">
      <c r="D5" s="8" t="s">
        <v>7</v>
      </c>
      <c r="E5" s="8" t="s">
        <v>439</v>
      </c>
      <c r="F5" s="8" t="s">
        <v>438</v>
      </c>
      <c r="G5" t="s">
        <v>1239</v>
      </c>
      <c r="H5" t="s">
        <v>1240</v>
      </c>
      <c r="I5" t="s">
        <v>1331</v>
      </c>
      <c r="M5" s="8" t="s">
        <v>7</v>
      </c>
      <c r="N5" t="s">
        <v>1242</v>
      </c>
      <c r="O5" t="s">
        <v>1271</v>
      </c>
      <c r="P5" t="s">
        <v>1098</v>
      </c>
      <c r="Q5" t="s">
        <v>1145</v>
      </c>
      <c r="R5" t="s">
        <v>629</v>
      </c>
      <c r="S5" t="s">
        <v>1188</v>
      </c>
      <c r="T5" t="s">
        <v>440</v>
      </c>
      <c r="X5" s="8" t="s">
        <v>439</v>
      </c>
      <c r="Y5" s="8" t="s">
        <v>7</v>
      </c>
      <c r="Z5" s="8" t="s">
        <v>438</v>
      </c>
      <c r="AA5" t="s">
        <v>1239</v>
      </c>
      <c r="AB5" t="s">
        <v>1480</v>
      </c>
      <c r="AC5" t="s">
        <v>1481</v>
      </c>
    </row>
    <row r="6" spans="3:29" x14ac:dyDescent="0.35">
      <c r="C6" t="str">
        <f>D6&amp;E6</f>
        <v>Agro Mexico1012764</v>
      </c>
      <c r="D6" t="s">
        <v>10</v>
      </c>
      <c r="E6">
        <v>1012764</v>
      </c>
      <c r="F6" t="s">
        <v>850</v>
      </c>
      <c r="G6" s="9">
        <v>430182</v>
      </c>
      <c r="H6" s="10">
        <f>IFERROR(VLOOKUP(C6,'[2]BASE PLAN MES N'!$B:$I,8,FALSE),0)</f>
        <v>189434</v>
      </c>
      <c r="I6" s="10">
        <f>+H6-G6</f>
        <v>-240748</v>
      </c>
      <c r="M6" t="s">
        <v>11</v>
      </c>
      <c r="N6" s="9">
        <v>2590418</v>
      </c>
      <c r="O6" s="9">
        <v>1926075</v>
      </c>
      <c r="P6" s="9">
        <v>3239433</v>
      </c>
      <c r="Q6" s="9">
        <v>2611713</v>
      </c>
      <c r="R6" s="9">
        <v>2793995</v>
      </c>
      <c r="S6" s="9">
        <v>2465300</v>
      </c>
      <c r="T6" s="9">
        <v>15626934</v>
      </c>
      <c r="W6" t="str">
        <f>Y6&amp;X6</f>
        <v>Agro Sudamerica1011421</v>
      </c>
      <c r="X6">
        <v>1011421</v>
      </c>
      <c r="Y6" t="s">
        <v>11</v>
      </c>
      <c r="Z6" t="s">
        <v>690</v>
      </c>
      <c r="AA6" s="9">
        <v>732889</v>
      </c>
      <c r="AB6">
        <f>IFERROR(VLOOKUP(W6,'[4]BASE PLAN MES N'!$B:$I,8,FALSE),0)</f>
        <v>732889</v>
      </c>
      <c r="AC6" s="9">
        <f>+AB6-AA6</f>
        <v>0</v>
      </c>
    </row>
    <row r="7" spans="3:29" x14ac:dyDescent="0.35">
      <c r="C7" t="str">
        <f t="shared" ref="C7:C70" si="0">D7&amp;E7</f>
        <v>Agro Mexico1030802</v>
      </c>
      <c r="D7" t="s">
        <v>10</v>
      </c>
      <c r="E7">
        <v>1030802</v>
      </c>
      <c r="F7" t="s">
        <v>977</v>
      </c>
      <c r="G7" s="9"/>
      <c r="H7" s="10">
        <f>IFERROR(VLOOKUP(C7,'[2]BASE PLAN MES N'!$B:$I,8,FALSE),0)</f>
        <v>153669</v>
      </c>
      <c r="I7" s="10">
        <f t="shared" ref="I7:I70" si="1">+H7-G7</f>
        <v>153669</v>
      </c>
      <c r="M7" t="s">
        <v>12</v>
      </c>
      <c r="N7" s="9">
        <v>2079719</v>
      </c>
      <c r="O7" s="9">
        <v>2137531</v>
      </c>
      <c r="P7" s="9">
        <v>2239688</v>
      </c>
      <c r="Q7" s="9">
        <v>2238208</v>
      </c>
      <c r="R7" s="9">
        <v>2053745</v>
      </c>
      <c r="S7" s="9">
        <v>2527779</v>
      </c>
      <c r="T7" s="9">
        <v>13276670</v>
      </c>
      <c r="W7" t="str">
        <f t="shared" ref="W7:W70" si="2">Y7&amp;X7</f>
        <v>Agro America1011421</v>
      </c>
      <c r="X7">
        <v>1011421</v>
      </c>
      <c r="Y7" t="s">
        <v>8</v>
      </c>
      <c r="Z7" t="s">
        <v>690</v>
      </c>
      <c r="AA7" s="9"/>
      <c r="AB7">
        <f>IFERROR(VLOOKUP(W7,'[4]BASE PLAN MES N'!$B:$I,8,FALSE),0)</f>
        <v>0</v>
      </c>
      <c r="AC7" s="9">
        <f t="shared" ref="AC7:AC70" si="3">+AB7-AA7</f>
        <v>0</v>
      </c>
    </row>
    <row r="8" spans="3:29" x14ac:dyDescent="0.35">
      <c r="C8" t="str">
        <f t="shared" si="0"/>
        <v>Agro Sudamerica1020017</v>
      </c>
      <c r="D8" t="s">
        <v>11</v>
      </c>
      <c r="E8">
        <v>1020017</v>
      </c>
      <c r="F8" t="s">
        <v>18</v>
      </c>
      <c r="G8" s="9">
        <v>24000</v>
      </c>
      <c r="H8" s="10">
        <f>IFERROR(VLOOKUP(C8,'[2]BASE PLAN MES N'!$B:$I,8,FALSE),0)</f>
        <v>0</v>
      </c>
      <c r="I8" s="10">
        <f t="shared" si="1"/>
        <v>-24000</v>
      </c>
      <c r="M8" t="s">
        <v>13</v>
      </c>
      <c r="N8" s="9">
        <v>982376</v>
      </c>
      <c r="O8" s="9">
        <v>720549</v>
      </c>
      <c r="P8" s="9">
        <v>601607</v>
      </c>
      <c r="Q8" s="9">
        <v>448819</v>
      </c>
      <c r="R8" s="9">
        <v>758285</v>
      </c>
      <c r="S8" s="9">
        <v>565229</v>
      </c>
      <c r="T8" s="9">
        <v>4076865</v>
      </c>
      <c r="W8" t="str">
        <f t="shared" si="2"/>
        <v>Agrosuper Asia1012612</v>
      </c>
      <c r="X8">
        <v>1012612</v>
      </c>
      <c r="Y8" t="s">
        <v>12</v>
      </c>
      <c r="Z8" t="s">
        <v>826</v>
      </c>
      <c r="AA8" s="9">
        <v>555541</v>
      </c>
      <c r="AB8">
        <f>IFERROR(VLOOKUP(W8,'[4]BASE PLAN MES N'!$B:$I,8,FALSE),0)</f>
        <v>555541</v>
      </c>
      <c r="AC8" s="9">
        <f t="shared" si="3"/>
        <v>0</v>
      </c>
    </row>
    <row r="9" spans="3:29" x14ac:dyDescent="0.35">
      <c r="C9" t="str">
        <f t="shared" si="0"/>
        <v>Agro Sudamerica1020339</v>
      </c>
      <c r="D9" t="s">
        <v>11</v>
      </c>
      <c r="E9">
        <v>1020339</v>
      </c>
      <c r="F9" t="s">
        <v>28</v>
      </c>
      <c r="G9" s="9">
        <v>55548</v>
      </c>
      <c r="H9" s="10">
        <f>IFERROR(VLOOKUP(C9,'[2]BASE PLAN MES N'!$B:$I,8,FALSE),0)</f>
        <v>137834</v>
      </c>
      <c r="I9" s="10">
        <f t="shared" si="1"/>
        <v>82286</v>
      </c>
      <c r="M9" t="s">
        <v>14</v>
      </c>
      <c r="N9" s="9">
        <v>1868306</v>
      </c>
      <c r="O9" s="9">
        <v>1330045</v>
      </c>
      <c r="P9" s="9">
        <v>2344357</v>
      </c>
      <c r="Q9" s="9">
        <v>977934</v>
      </c>
      <c r="R9" s="9">
        <v>2420208</v>
      </c>
      <c r="S9" s="9">
        <v>2048190</v>
      </c>
      <c r="T9" s="9">
        <v>10989040</v>
      </c>
      <c r="W9" t="str">
        <f t="shared" si="2"/>
        <v>Agro Sudamerica1022709</v>
      </c>
      <c r="X9">
        <v>1022709</v>
      </c>
      <c r="Y9" t="s">
        <v>11</v>
      </c>
      <c r="Z9" t="s">
        <v>503</v>
      </c>
      <c r="AA9" s="9">
        <v>432270</v>
      </c>
      <c r="AB9">
        <f>IFERROR(VLOOKUP(W9,'[4]BASE PLAN MES N'!$B:$I,8,FALSE),0)</f>
        <v>432270</v>
      </c>
      <c r="AC9" s="9">
        <f t="shared" si="3"/>
        <v>0</v>
      </c>
    </row>
    <row r="10" spans="3:29" x14ac:dyDescent="0.35">
      <c r="C10" t="str">
        <f t="shared" si="0"/>
        <v>Agro Sudamerica1020349</v>
      </c>
      <c r="D10" t="s">
        <v>11</v>
      </c>
      <c r="E10">
        <v>1020349</v>
      </c>
      <c r="F10" t="s">
        <v>30</v>
      </c>
      <c r="G10" s="9">
        <v>0</v>
      </c>
      <c r="H10" s="10">
        <f>IFERROR(VLOOKUP(C10,'[2]BASE PLAN MES N'!$B:$I,8,FALSE),0)</f>
        <v>0</v>
      </c>
      <c r="I10" s="10">
        <f t="shared" si="1"/>
        <v>0</v>
      </c>
      <c r="M10" t="s">
        <v>16</v>
      </c>
      <c r="N10" s="9">
        <v>1447642</v>
      </c>
      <c r="O10" s="9">
        <v>1372900</v>
      </c>
      <c r="P10" s="9">
        <v>2258949</v>
      </c>
      <c r="Q10" s="9">
        <v>2458916</v>
      </c>
      <c r="R10" s="9">
        <v>2395957</v>
      </c>
      <c r="S10" s="9">
        <v>2169280</v>
      </c>
      <c r="T10" s="9">
        <v>12103644</v>
      </c>
      <c r="W10" t="str">
        <f t="shared" si="2"/>
        <v>Agrosuper Asia1022885</v>
      </c>
      <c r="X10">
        <v>1022885</v>
      </c>
      <c r="Y10" t="s">
        <v>12</v>
      </c>
      <c r="Z10" t="s">
        <v>372</v>
      </c>
      <c r="AA10" s="9">
        <v>392936</v>
      </c>
      <c r="AB10">
        <f>IFERROR(VLOOKUP(W10,'[4]BASE PLAN MES N'!$B:$I,8,FALSE),0)</f>
        <v>392936</v>
      </c>
      <c r="AC10" s="9">
        <f t="shared" si="3"/>
        <v>0</v>
      </c>
    </row>
    <row r="11" spans="3:29" x14ac:dyDescent="0.35">
      <c r="C11" t="str">
        <f t="shared" si="0"/>
        <v>Agro Sudamerica1020352</v>
      </c>
      <c r="D11" t="s">
        <v>11</v>
      </c>
      <c r="E11">
        <v>1020352</v>
      </c>
      <c r="F11" t="s">
        <v>32</v>
      </c>
      <c r="G11" s="9">
        <v>37238</v>
      </c>
      <c r="H11" s="10">
        <f>IFERROR(VLOOKUP(C11,'[2]BASE PLAN MES N'!$B:$I,8,FALSE),0)</f>
        <v>37238</v>
      </c>
      <c r="I11" s="10">
        <f t="shared" si="1"/>
        <v>0</v>
      </c>
      <c r="W11" t="str">
        <f t="shared" si="2"/>
        <v>Exportacion Directa1020110</v>
      </c>
      <c r="X11">
        <v>1020110</v>
      </c>
      <c r="Y11" t="s">
        <v>16</v>
      </c>
      <c r="Z11" t="s">
        <v>22</v>
      </c>
      <c r="AA11" s="9">
        <v>360000</v>
      </c>
      <c r="AB11">
        <f>IFERROR(VLOOKUP(W11,'[4]BASE PLAN MES N'!$B:$I,8,FALSE),0)</f>
        <v>360000</v>
      </c>
      <c r="AC11" s="9">
        <f t="shared" si="3"/>
        <v>0</v>
      </c>
    </row>
    <row r="12" spans="3:29" x14ac:dyDescent="0.35">
      <c r="C12" t="str">
        <f t="shared" si="0"/>
        <v>Agro Sudamerica1020367</v>
      </c>
      <c r="D12" t="s">
        <v>11</v>
      </c>
      <c r="E12">
        <v>1020367</v>
      </c>
      <c r="F12" t="s">
        <v>34</v>
      </c>
      <c r="G12" s="9">
        <v>96000</v>
      </c>
      <c r="H12" s="10">
        <f>IFERROR(VLOOKUP(C12,'[2]BASE PLAN MES N'!$B:$I,8,FALSE),0)</f>
        <v>96000</v>
      </c>
      <c r="I12" s="10">
        <f t="shared" si="1"/>
        <v>0</v>
      </c>
      <c r="W12" t="str">
        <f t="shared" si="2"/>
        <v>Agro Sudamerica1020412</v>
      </c>
      <c r="X12">
        <v>1020412</v>
      </c>
      <c r="Y12" t="s">
        <v>11</v>
      </c>
      <c r="Z12" t="s">
        <v>36</v>
      </c>
      <c r="AA12" s="9">
        <v>341436</v>
      </c>
      <c r="AB12">
        <f>IFERROR(VLOOKUP(W12,'[4]BASE PLAN MES N'!$B:$I,8,FALSE),0)</f>
        <v>341436</v>
      </c>
      <c r="AC12" s="9">
        <f t="shared" si="3"/>
        <v>0</v>
      </c>
    </row>
    <row r="13" spans="3:29" x14ac:dyDescent="0.35">
      <c r="C13" t="str">
        <f t="shared" si="0"/>
        <v>Agro Sudamerica1020412</v>
      </c>
      <c r="D13" t="s">
        <v>11</v>
      </c>
      <c r="E13">
        <v>1020412</v>
      </c>
      <c r="F13" t="s">
        <v>36</v>
      </c>
      <c r="G13" s="9">
        <v>224933</v>
      </c>
      <c r="H13" s="10">
        <f>IFERROR(VLOOKUP(C13,'[2]BASE PLAN MES N'!$B:$I,8,FALSE),0)</f>
        <v>212933</v>
      </c>
      <c r="I13" s="10">
        <f t="shared" si="1"/>
        <v>-12000</v>
      </c>
      <c r="W13" t="str">
        <f t="shared" si="2"/>
        <v>Agro Mexico1012764</v>
      </c>
      <c r="X13">
        <v>1012764</v>
      </c>
      <c r="Y13" t="s">
        <v>10</v>
      </c>
      <c r="Z13" t="s">
        <v>850</v>
      </c>
      <c r="AA13" s="9">
        <v>288043</v>
      </c>
      <c r="AB13">
        <f>IFERROR(VLOOKUP(W13,'[4]BASE PLAN MES N'!$B:$I,8,FALSE),0)</f>
        <v>288043</v>
      </c>
      <c r="AC13" s="9">
        <f t="shared" si="3"/>
        <v>0</v>
      </c>
    </row>
    <row r="14" spans="3:29" x14ac:dyDescent="0.35">
      <c r="C14" t="str">
        <f t="shared" si="0"/>
        <v>Agro Sudamerica1020848</v>
      </c>
      <c r="D14" t="s">
        <v>11</v>
      </c>
      <c r="E14">
        <v>1020848</v>
      </c>
      <c r="F14" t="s">
        <v>76</v>
      </c>
      <c r="G14" s="9">
        <v>91019</v>
      </c>
      <c r="H14" s="10">
        <f>IFERROR(VLOOKUP(C14,'[2]BASE PLAN MES N'!$B:$I,8,FALSE),0)</f>
        <v>121861</v>
      </c>
      <c r="I14" s="10">
        <f t="shared" si="1"/>
        <v>30842</v>
      </c>
      <c r="W14" t="str">
        <f t="shared" si="2"/>
        <v>Agrosuper Brasil1022217</v>
      </c>
      <c r="X14">
        <v>1022217</v>
      </c>
      <c r="Y14" t="s">
        <v>13</v>
      </c>
      <c r="Z14" t="s">
        <v>257</v>
      </c>
      <c r="AA14" s="9">
        <v>268041</v>
      </c>
      <c r="AB14">
        <f>IFERROR(VLOOKUP(W14,'[4]BASE PLAN MES N'!$B:$I,8,FALSE),0)</f>
        <v>268041</v>
      </c>
      <c r="AC14" s="9">
        <f t="shared" si="3"/>
        <v>0</v>
      </c>
    </row>
    <row r="15" spans="3:29" x14ac:dyDescent="0.35">
      <c r="C15" t="str">
        <f t="shared" si="0"/>
        <v>Agro Sudamerica1020869</v>
      </c>
      <c r="D15" t="s">
        <v>11</v>
      </c>
      <c r="E15">
        <v>1020869</v>
      </c>
      <c r="F15" t="s">
        <v>492</v>
      </c>
      <c r="G15" s="9">
        <v>0</v>
      </c>
      <c r="H15" s="10">
        <f>IFERROR(VLOOKUP(C15,'[2]BASE PLAN MES N'!$B:$I,8,FALSE),0)</f>
        <v>0</v>
      </c>
      <c r="I15" s="10">
        <f t="shared" si="1"/>
        <v>0</v>
      </c>
      <c r="M15" s="8" t="s">
        <v>1094</v>
      </c>
      <c r="N15" t="s">
        <v>1095</v>
      </c>
      <c r="P15" s="10"/>
      <c r="W15" t="str">
        <f t="shared" si="2"/>
        <v>Exportacion Directa1020326</v>
      </c>
      <c r="X15">
        <v>1020326</v>
      </c>
      <c r="Y15" t="s">
        <v>16</v>
      </c>
      <c r="Z15" t="s">
        <v>26</v>
      </c>
      <c r="AA15" s="9">
        <v>261909</v>
      </c>
      <c r="AB15">
        <f>IFERROR(VLOOKUP(W15,'[4]BASE PLAN MES N'!$B:$I,8,FALSE),0)</f>
        <v>261909</v>
      </c>
      <c r="AC15" s="9">
        <f t="shared" si="3"/>
        <v>0</v>
      </c>
    </row>
    <row r="16" spans="3:29" x14ac:dyDescent="0.35">
      <c r="C16" t="str">
        <f t="shared" si="0"/>
        <v>Agro Sudamerica1020886</v>
      </c>
      <c r="D16" t="s">
        <v>11</v>
      </c>
      <c r="E16">
        <v>1020886</v>
      </c>
      <c r="F16" t="s">
        <v>84</v>
      </c>
      <c r="G16" s="9">
        <v>5273</v>
      </c>
      <c r="H16" s="10">
        <f>IFERROR(VLOOKUP(C16,'[2]BASE PLAN MES N'!$B:$I,8,FALSE),0)</f>
        <v>5273</v>
      </c>
      <c r="I16" s="10">
        <f t="shared" si="1"/>
        <v>0</v>
      </c>
      <c r="W16" t="str">
        <f t="shared" si="2"/>
        <v>Agrosuper Brasil1022273</v>
      </c>
      <c r="X16">
        <v>1022273</v>
      </c>
      <c r="Y16" t="s">
        <v>13</v>
      </c>
      <c r="Z16" t="s">
        <v>262</v>
      </c>
      <c r="AA16" s="9">
        <v>248934</v>
      </c>
      <c r="AB16">
        <f>IFERROR(VLOOKUP(W16,'[4]BASE PLAN MES N'!$B:$I,8,FALSE),0)</f>
        <v>248934</v>
      </c>
      <c r="AC16" s="9">
        <f t="shared" si="3"/>
        <v>0</v>
      </c>
    </row>
    <row r="17" spans="3:29" x14ac:dyDescent="0.35">
      <c r="C17" t="str">
        <f t="shared" si="0"/>
        <v>Agro Sudamerica1020915</v>
      </c>
      <c r="D17" t="s">
        <v>11</v>
      </c>
      <c r="E17">
        <v>1020915</v>
      </c>
      <c r="F17" t="s">
        <v>92</v>
      </c>
      <c r="G17" s="9">
        <v>0</v>
      </c>
      <c r="H17" s="10">
        <f>IFERROR(VLOOKUP(C17,'[2]BASE PLAN MES N'!$B:$I,8,FALSE),0)</f>
        <v>0</v>
      </c>
      <c r="I17" s="10">
        <f t="shared" si="1"/>
        <v>0</v>
      </c>
      <c r="M17" s="8" t="s">
        <v>1281</v>
      </c>
      <c r="O17" s="8" t="s">
        <v>5</v>
      </c>
      <c r="W17" t="str">
        <f t="shared" si="2"/>
        <v>Agro Sudamerica1012556</v>
      </c>
      <c r="X17">
        <v>1012556</v>
      </c>
      <c r="Y17" t="s">
        <v>11</v>
      </c>
      <c r="Z17" t="s">
        <v>820</v>
      </c>
      <c r="AA17" s="9">
        <v>248000</v>
      </c>
      <c r="AB17">
        <f>IFERROR(VLOOKUP(W17,'[4]BASE PLAN MES N'!$B:$I,8,FALSE),0)</f>
        <v>248000</v>
      </c>
      <c r="AC17" s="9">
        <f t="shared" si="3"/>
        <v>0</v>
      </c>
    </row>
    <row r="18" spans="3:29" x14ac:dyDescent="0.35">
      <c r="C18" t="str">
        <f t="shared" si="0"/>
        <v>Agro Sudamerica1020925</v>
      </c>
      <c r="D18" t="s">
        <v>11</v>
      </c>
      <c r="E18">
        <v>1020925</v>
      </c>
      <c r="F18" t="s">
        <v>94</v>
      </c>
      <c r="G18" s="9">
        <v>18363</v>
      </c>
      <c r="H18" s="10">
        <f>IFERROR(VLOOKUP(C18,'[2]BASE PLAN MES N'!$B:$I,8,FALSE),0)</f>
        <v>18363</v>
      </c>
      <c r="I18" s="10">
        <f t="shared" si="1"/>
        <v>0</v>
      </c>
      <c r="M18" s="8" t="s">
        <v>6</v>
      </c>
      <c r="N18" s="8" t="s">
        <v>7</v>
      </c>
      <c r="O18" t="s">
        <v>1242</v>
      </c>
      <c r="P18" t="s">
        <v>1271</v>
      </c>
      <c r="Q18" t="s">
        <v>1098</v>
      </c>
      <c r="R18" t="s">
        <v>1145</v>
      </c>
      <c r="S18" t="s">
        <v>629</v>
      </c>
      <c r="T18" t="s">
        <v>1188</v>
      </c>
      <c r="U18" t="s">
        <v>440</v>
      </c>
      <c r="W18" t="str">
        <f t="shared" si="2"/>
        <v>Agrosuper Brasil1023334</v>
      </c>
      <c r="X18">
        <v>1023334</v>
      </c>
      <c r="Y18" t="s">
        <v>13</v>
      </c>
      <c r="Z18" t="s">
        <v>551</v>
      </c>
      <c r="AA18" s="9">
        <v>238400</v>
      </c>
      <c r="AB18">
        <f>IFERROR(VLOOKUP(W18,'[4]BASE PLAN MES N'!$B:$I,8,FALSE),0)</f>
        <v>238400</v>
      </c>
      <c r="AC18" s="9">
        <f t="shared" si="3"/>
        <v>0</v>
      </c>
    </row>
    <row r="19" spans="3:29" x14ac:dyDescent="0.35">
      <c r="C19" t="str">
        <f t="shared" si="0"/>
        <v>Agro Sudamerica1020944</v>
      </c>
      <c r="D19" t="s">
        <v>11</v>
      </c>
      <c r="E19">
        <v>1020944</v>
      </c>
      <c r="F19" t="s">
        <v>96</v>
      </c>
      <c r="G19" s="9">
        <v>221194</v>
      </c>
      <c r="H19" s="10">
        <f>IFERROR(VLOOKUP(C19,'[2]BASE PLAN MES N'!$B:$I,8,FALSE),0)</f>
        <v>221194</v>
      </c>
      <c r="I19" s="10">
        <f t="shared" si="1"/>
        <v>0</v>
      </c>
      <c r="M19" t="s">
        <v>553</v>
      </c>
      <c r="N19" t="s">
        <v>11</v>
      </c>
      <c r="O19" s="9">
        <v>2619008</v>
      </c>
      <c r="P19" s="9">
        <v>2717458</v>
      </c>
      <c r="Q19" s="9">
        <v>3341940</v>
      </c>
      <c r="R19" s="9">
        <v>1938227</v>
      </c>
      <c r="S19" s="9">
        <v>2532300</v>
      </c>
      <c r="T19" s="9">
        <v>2295300</v>
      </c>
      <c r="U19" s="9">
        <v>15444233</v>
      </c>
      <c r="W19" t="str">
        <f t="shared" si="2"/>
        <v>Agro Sudamerica1011558</v>
      </c>
      <c r="X19">
        <v>1011558</v>
      </c>
      <c r="Y19" t="s">
        <v>11</v>
      </c>
      <c r="Z19" t="s">
        <v>694</v>
      </c>
      <c r="AA19" s="9">
        <v>237803</v>
      </c>
      <c r="AB19">
        <f>IFERROR(VLOOKUP(W19,'[4]BASE PLAN MES N'!$B:$I,8,FALSE),0)</f>
        <v>237803</v>
      </c>
      <c r="AC19" s="9">
        <f t="shared" si="3"/>
        <v>0</v>
      </c>
    </row>
    <row r="20" spans="3:29" x14ac:dyDescent="0.35">
      <c r="C20" t="str">
        <f t="shared" si="0"/>
        <v>Agro Sudamerica1021023</v>
      </c>
      <c r="D20" t="s">
        <v>11</v>
      </c>
      <c r="E20">
        <v>1021023</v>
      </c>
      <c r="F20" t="s">
        <v>483</v>
      </c>
      <c r="G20" s="9">
        <v>182908</v>
      </c>
      <c r="H20" s="10">
        <f>IFERROR(VLOOKUP(C20,'[2]BASE PLAN MES N'!$B:$I,8,FALSE),0)</f>
        <v>182908</v>
      </c>
      <c r="I20" s="10">
        <f t="shared" si="1"/>
        <v>0</v>
      </c>
      <c r="M20" t="s">
        <v>553</v>
      </c>
      <c r="N20" t="s">
        <v>12</v>
      </c>
      <c r="O20" s="9">
        <v>2154000</v>
      </c>
      <c r="P20" s="9">
        <v>2168000</v>
      </c>
      <c r="Q20" s="9">
        <v>1769070</v>
      </c>
      <c r="R20" s="9">
        <v>1954917</v>
      </c>
      <c r="S20" s="9">
        <v>1938939</v>
      </c>
      <c r="T20" s="9">
        <v>2592012</v>
      </c>
      <c r="U20" s="9">
        <v>12576938</v>
      </c>
      <c r="W20" t="str">
        <f t="shared" si="2"/>
        <v>Agro America1011558</v>
      </c>
      <c r="X20">
        <v>1011558</v>
      </c>
      <c r="Y20" t="s">
        <v>8</v>
      </c>
      <c r="Z20" t="s">
        <v>694</v>
      </c>
      <c r="AA20" s="9"/>
      <c r="AB20">
        <f>IFERROR(VLOOKUP(W20,'[4]BASE PLAN MES N'!$B:$I,8,FALSE),0)</f>
        <v>0</v>
      </c>
      <c r="AC20" s="9">
        <f t="shared" si="3"/>
        <v>0</v>
      </c>
    </row>
    <row r="21" spans="3:29" x14ac:dyDescent="0.35">
      <c r="C21" t="str">
        <f t="shared" si="0"/>
        <v>Agro Sudamerica1021039</v>
      </c>
      <c r="D21" t="s">
        <v>11</v>
      </c>
      <c r="E21">
        <v>1021039</v>
      </c>
      <c r="F21" t="s">
        <v>484</v>
      </c>
      <c r="G21" s="9">
        <v>19000</v>
      </c>
      <c r="H21" s="10">
        <f>IFERROR(VLOOKUP(C21,'[2]BASE PLAN MES N'!$B:$I,8,FALSE),0)</f>
        <v>19000</v>
      </c>
      <c r="I21" s="10">
        <f t="shared" si="1"/>
        <v>0</v>
      </c>
      <c r="M21" t="s">
        <v>553</v>
      </c>
      <c r="N21" t="s">
        <v>13</v>
      </c>
      <c r="O21" s="9">
        <v>936000</v>
      </c>
      <c r="P21" s="9">
        <v>1128000</v>
      </c>
      <c r="Q21" s="9">
        <v>768000</v>
      </c>
      <c r="R21" s="9">
        <v>192000</v>
      </c>
      <c r="S21" s="9">
        <v>313000</v>
      </c>
      <c r="T21" s="9">
        <v>433000</v>
      </c>
      <c r="U21" s="9">
        <v>3770000</v>
      </c>
      <c r="W21" t="str">
        <f t="shared" si="2"/>
        <v>Agrosuper Asia1022930</v>
      </c>
      <c r="X21">
        <v>1022930</v>
      </c>
      <c r="Y21" t="s">
        <v>12</v>
      </c>
      <c r="Z21" t="s">
        <v>385</v>
      </c>
      <c r="AA21" s="9">
        <v>225975</v>
      </c>
      <c r="AB21">
        <f>IFERROR(VLOOKUP(W21,'[4]BASE PLAN MES N'!$B:$I,8,FALSE),0)</f>
        <v>225975</v>
      </c>
      <c r="AC21" s="9">
        <f t="shared" si="3"/>
        <v>0</v>
      </c>
    </row>
    <row r="22" spans="3:29" x14ac:dyDescent="0.35">
      <c r="C22" t="str">
        <f t="shared" si="0"/>
        <v>Agro Sudamerica1021078</v>
      </c>
      <c r="D22" t="s">
        <v>11</v>
      </c>
      <c r="E22">
        <v>1021078</v>
      </c>
      <c r="F22" t="s">
        <v>487</v>
      </c>
      <c r="G22" s="9">
        <v>55716</v>
      </c>
      <c r="H22" s="10">
        <f>IFERROR(VLOOKUP(C22,'[2]BASE PLAN MES N'!$B:$I,8,FALSE),0)</f>
        <v>55716</v>
      </c>
      <c r="I22" s="10">
        <f t="shared" si="1"/>
        <v>0</v>
      </c>
      <c r="M22" t="s">
        <v>553</v>
      </c>
      <c r="N22" t="s">
        <v>14</v>
      </c>
      <c r="O22" s="9">
        <v>1752000</v>
      </c>
      <c r="P22" s="9">
        <v>1559441</v>
      </c>
      <c r="Q22" s="9">
        <v>1916000</v>
      </c>
      <c r="R22" s="9">
        <v>940000</v>
      </c>
      <c r="S22" s="9">
        <v>2510000</v>
      </c>
      <c r="T22" s="9">
        <v>1938000</v>
      </c>
      <c r="U22" s="9">
        <v>10615441</v>
      </c>
      <c r="W22" t="str">
        <f t="shared" si="2"/>
        <v>Exportacion Directa1020637</v>
      </c>
      <c r="X22">
        <v>1020637</v>
      </c>
      <c r="Y22" t="s">
        <v>16</v>
      </c>
      <c r="Z22" t="s">
        <v>46</v>
      </c>
      <c r="AA22" s="9">
        <v>225000</v>
      </c>
      <c r="AB22">
        <f>IFERROR(VLOOKUP(W22,'[4]BASE PLAN MES N'!$B:$I,8,FALSE),0)</f>
        <v>225000</v>
      </c>
      <c r="AC22" s="9">
        <f t="shared" si="3"/>
        <v>0</v>
      </c>
    </row>
    <row r="23" spans="3:29" x14ac:dyDescent="0.35">
      <c r="C23" t="str">
        <f t="shared" si="0"/>
        <v>Agro Sudamerica1021082</v>
      </c>
      <c r="D23" t="s">
        <v>11</v>
      </c>
      <c r="E23">
        <v>1021082</v>
      </c>
      <c r="F23" t="s">
        <v>113</v>
      </c>
      <c r="G23" s="9">
        <v>0</v>
      </c>
      <c r="H23" s="10">
        <f>IFERROR(VLOOKUP(C23,'[2]BASE PLAN MES N'!$B:$I,8,FALSE),0)</f>
        <v>0</v>
      </c>
      <c r="I23" s="10">
        <f t="shared" si="1"/>
        <v>0</v>
      </c>
      <c r="M23" t="s">
        <v>553</v>
      </c>
      <c r="N23" t="s">
        <v>16</v>
      </c>
      <c r="O23" s="9">
        <v>1473800</v>
      </c>
      <c r="P23" s="9">
        <v>1658200</v>
      </c>
      <c r="Q23" s="9">
        <v>1814300</v>
      </c>
      <c r="R23" s="9">
        <v>2172000</v>
      </c>
      <c r="S23" s="9">
        <v>2231400</v>
      </c>
      <c r="T23" s="9">
        <v>2157500</v>
      </c>
      <c r="U23" s="9">
        <v>11507200</v>
      </c>
      <c r="W23" t="str">
        <f t="shared" si="2"/>
        <v>Agro Sudamerica1020944</v>
      </c>
      <c r="X23">
        <v>1020944</v>
      </c>
      <c r="Y23" t="s">
        <v>11</v>
      </c>
      <c r="Z23" t="s">
        <v>96</v>
      </c>
      <c r="AA23" s="9">
        <v>216000</v>
      </c>
      <c r="AB23">
        <f>IFERROR(VLOOKUP(W23,'[4]BASE PLAN MES N'!$B:$I,8,FALSE),0)</f>
        <v>216000</v>
      </c>
      <c r="AC23" s="9">
        <f t="shared" si="3"/>
        <v>0</v>
      </c>
    </row>
    <row r="24" spans="3:29" x14ac:dyDescent="0.35">
      <c r="C24" t="str">
        <f t="shared" si="0"/>
        <v>Agro Sudamerica1021085</v>
      </c>
      <c r="D24" t="s">
        <v>11</v>
      </c>
      <c r="E24">
        <v>1021085</v>
      </c>
      <c r="F24" t="s">
        <v>115</v>
      </c>
      <c r="G24" s="9">
        <v>0</v>
      </c>
      <c r="H24" s="10">
        <f>IFERROR(VLOOKUP(C24,'[2]BASE PLAN MES N'!$B:$I,8,FALSE),0)</f>
        <v>0</v>
      </c>
      <c r="I24" s="10">
        <f t="shared" si="1"/>
        <v>0</v>
      </c>
      <c r="M24" t="s">
        <v>1294</v>
      </c>
      <c r="O24" s="9">
        <v>8934808</v>
      </c>
      <c r="P24" s="9">
        <v>9231099</v>
      </c>
      <c r="Q24" s="9">
        <v>9609310</v>
      </c>
      <c r="R24" s="9">
        <v>7197144</v>
      </c>
      <c r="S24" s="9">
        <v>9525639</v>
      </c>
      <c r="T24" s="9">
        <v>9415812</v>
      </c>
      <c r="U24" s="9">
        <v>53913812</v>
      </c>
      <c r="W24" t="str">
        <f t="shared" si="2"/>
        <v>Agro Sudamerica1020848</v>
      </c>
      <c r="X24">
        <v>1020848</v>
      </c>
      <c r="Y24" t="s">
        <v>11</v>
      </c>
      <c r="Z24" t="s">
        <v>76</v>
      </c>
      <c r="AA24" s="9">
        <v>216000</v>
      </c>
      <c r="AB24">
        <f>IFERROR(VLOOKUP(W24,'[4]BASE PLAN MES N'!$B:$I,8,FALSE),0)</f>
        <v>216000</v>
      </c>
      <c r="AC24" s="9">
        <f t="shared" si="3"/>
        <v>0</v>
      </c>
    </row>
    <row r="25" spans="3:29" x14ac:dyDescent="0.35">
      <c r="C25" t="str">
        <f t="shared" si="0"/>
        <v>Agro Sudamerica1021092</v>
      </c>
      <c r="D25" t="s">
        <v>11</v>
      </c>
      <c r="E25">
        <v>1021092</v>
      </c>
      <c r="F25" t="s">
        <v>117</v>
      </c>
      <c r="G25" s="9">
        <v>129511</v>
      </c>
      <c r="H25" s="10">
        <f>IFERROR(VLOOKUP(C25,'[2]BASE PLAN MES N'!$B:$I,8,FALSE),0)</f>
        <v>129511</v>
      </c>
      <c r="I25" s="10">
        <f t="shared" si="1"/>
        <v>0</v>
      </c>
      <c r="M25" t="s">
        <v>659</v>
      </c>
      <c r="N25" t="s">
        <v>9</v>
      </c>
      <c r="O25" s="9"/>
      <c r="P25" s="9"/>
      <c r="Q25" s="9"/>
      <c r="R25" s="9"/>
      <c r="S25" s="9">
        <v>62000</v>
      </c>
      <c r="T25" s="9">
        <v>0</v>
      </c>
      <c r="U25" s="9">
        <v>62000</v>
      </c>
      <c r="W25" t="str">
        <f t="shared" si="2"/>
        <v>Exportacion Directa1020592</v>
      </c>
      <c r="X25">
        <v>1020592</v>
      </c>
      <c r="Y25" t="s">
        <v>16</v>
      </c>
      <c r="Z25" t="s">
        <v>40</v>
      </c>
      <c r="AA25" s="9">
        <v>197335</v>
      </c>
      <c r="AB25">
        <f>IFERROR(VLOOKUP(W25,'[4]BASE PLAN MES N'!$B:$I,8,FALSE),0)</f>
        <v>197335</v>
      </c>
      <c r="AC25" s="9">
        <f t="shared" si="3"/>
        <v>0</v>
      </c>
    </row>
    <row r="26" spans="3:29" x14ac:dyDescent="0.35">
      <c r="C26" t="str">
        <f t="shared" si="0"/>
        <v>Agro Sudamerica1021105</v>
      </c>
      <c r="D26" t="s">
        <v>11</v>
      </c>
      <c r="E26">
        <v>1021105</v>
      </c>
      <c r="F26" t="s">
        <v>119</v>
      </c>
      <c r="G26" s="9">
        <v>54217</v>
      </c>
      <c r="H26" s="10">
        <f>IFERROR(VLOOKUP(C26,'[2]BASE PLAN MES N'!$B:$I,8,FALSE),0)</f>
        <v>54217</v>
      </c>
      <c r="I26" s="10">
        <f t="shared" si="1"/>
        <v>0</v>
      </c>
      <c r="M26" t="s">
        <v>659</v>
      </c>
      <c r="N26" t="s">
        <v>11</v>
      </c>
      <c r="O26" s="9">
        <v>257949</v>
      </c>
      <c r="P26" s="9">
        <v>411956</v>
      </c>
      <c r="Q26" s="9">
        <v>395526</v>
      </c>
      <c r="R26" s="9">
        <v>156000</v>
      </c>
      <c r="S26" s="9">
        <v>206456</v>
      </c>
      <c r="T26" s="9">
        <v>202825</v>
      </c>
      <c r="U26" s="9">
        <v>1630712</v>
      </c>
      <c r="W26" t="str">
        <f t="shared" si="2"/>
        <v>Agro Sudamerica1021385</v>
      </c>
      <c r="X26">
        <v>1021385</v>
      </c>
      <c r="Y26" t="s">
        <v>11</v>
      </c>
      <c r="Z26" t="s">
        <v>148</v>
      </c>
      <c r="AA26" s="9">
        <v>184859</v>
      </c>
      <c r="AB26">
        <f>IFERROR(VLOOKUP(W26,'[4]BASE PLAN MES N'!$B:$I,8,FALSE),0)</f>
        <v>184859</v>
      </c>
      <c r="AC26" s="9">
        <f t="shared" si="3"/>
        <v>0</v>
      </c>
    </row>
    <row r="27" spans="3:29" x14ac:dyDescent="0.35">
      <c r="C27" t="str">
        <f t="shared" si="0"/>
        <v>Agro Sudamerica1021106</v>
      </c>
      <c r="D27" t="s">
        <v>11</v>
      </c>
      <c r="E27">
        <v>1021106</v>
      </c>
      <c r="F27" t="s">
        <v>187</v>
      </c>
      <c r="G27" s="9">
        <v>14688</v>
      </c>
      <c r="H27" s="10">
        <f>IFERROR(VLOOKUP(C27,'[2]BASE PLAN MES N'!$B:$I,8,FALSE),0)</f>
        <v>0</v>
      </c>
      <c r="I27" s="10">
        <f t="shared" si="1"/>
        <v>-14688</v>
      </c>
      <c r="M27" t="s">
        <v>659</v>
      </c>
      <c r="N27" t="s">
        <v>12</v>
      </c>
      <c r="O27" s="9">
        <v>44000</v>
      </c>
      <c r="P27" s="9">
        <v>4943</v>
      </c>
      <c r="Q27" s="9">
        <v>101405</v>
      </c>
      <c r="R27" s="9">
        <v>66000</v>
      </c>
      <c r="S27" s="9">
        <v>52500</v>
      </c>
      <c r="T27" s="9">
        <v>88000</v>
      </c>
      <c r="U27" s="9">
        <v>356848</v>
      </c>
      <c r="W27" t="str">
        <f t="shared" si="2"/>
        <v>Agrosuper Asia1020861</v>
      </c>
      <c r="X27">
        <v>1020861</v>
      </c>
      <c r="Y27" t="s">
        <v>12</v>
      </c>
      <c r="Z27" t="s">
        <v>82</v>
      </c>
      <c r="AA27" s="9">
        <v>183408</v>
      </c>
      <c r="AB27">
        <f>IFERROR(VLOOKUP(W27,'[4]BASE PLAN MES N'!$B:$I,8,FALSE),0)</f>
        <v>183408</v>
      </c>
      <c r="AC27" s="9">
        <f t="shared" si="3"/>
        <v>0</v>
      </c>
    </row>
    <row r="28" spans="3:29" x14ac:dyDescent="0.35">
      <c r="C28" t="str">
        <f t="shared" si="0"/>
        <v>Agro Sudamerica1021111</v>
      </c>
      <c r="D28" t="s">
        <v>11</v>
      </c>
      <c r="E28">
        <v>1021111</v>
      </c>
      <c r="F28" t="s">
        <v>122</v>
      </c>
      <c r="G28" s="9">
        <v>4533</v>
      </c>
      <c r="H28" s="10">
        <f>IFERROR(VLOOKUP(C28,'[2]BASE PLAN MES N'!$B:$I,8,FALSE),0)</f>
        <v>4533</v>
      </c>
      <c r="I28" s="10">
        <f t="shared" si="1"/>
        <v>0</v>
      </c>
      <c r="M28" t="s">
        <v>659</v>
      </c>
      <c r="N28" t="s">
        <v>13</v>
      </c>
      <c r="O28" s="9"/>
      <c r="P28" s="9"/>
      <c r="Q28" s="9">
        <v>0</v>
      </c>
      <c r="R28" s="9"/>
      <c r="S28" s="9">
        <v>0</v>
      </c>
      <c r="T28" s="9"/>
      <c r="U28" s="9">
        <v>0</v>
      </c>
      <c r="W28" t="str">
        <f t="shared" si="2"/>
        <v>Agro Sudamerica1020367</v>
      </c>
      <c r="X28">
        <v>1020367</v>
      </c>
      <c r="Y28" t="s">
        <v>11</v>
      </c>
      <c r="Z28" t="s">
        <v>34</v>
      </c>
      <c r="AA28" s="9">
        <v>182310</v>
      </c>
      <c r="AB28">
        <f>IFERROR(VLOOKUP(W28,'[4]BASE PLAN MES N'!$B:$I,8,FALSE),0)</f>
        <v>182310</v>
      </c>
      <c r="AC28" s="9">
        <f t="shared" si="3"/>
        <v>0</v>
      </c>
    </row>
    <row r="29" spans="3:29" x14ac:dyDescent="0.35">
      <c r="C29" t="str">
        <f t="shared" si="0"/>
        <v>Agro Sudamerica1021187</v>
      </c>
      <c r="D29" t="s">
        <v>11</v>
      </c>
      <c r="E29">
        <v>1021187</v>
      </c>
      <c r="F29" t="s">
        <v>138</v>
      </c>
      <c r="G29" s="9">
        <v>52215</v>
      </c>
      <c r="H29" s="10">
        <f>IFERROR(VLOOKUP(C29,'[2]BASE PLAN MES N'!$B:$I,8,FALSE),0)</f>
        <v>52215</v>
      </c>
      <c r="I29" s="10">
        <f t="shared" si="1"/>
        <v>0</v>
      </c>
      <c r="M29" t="s">
        <v>659</v>
      </c>
      <c r="N29" t="s">
        <v>14</v>
      </c>
      <c r="O29" s="9"/>
      <c r="P29" s="9"/>
      <c r="Q29" s="9">
        <v>0</v>
      </c>
      <c r="R29" s="9"/>
      <c r="S29" s="9"/>
      <c r="T29" s="9">
        <v>0</v>
      </c>
      <c r="U29" s="9">
        <v>0</v>
      </c>
      <c r="W29" t="str">
        <f t="shared" si="2"/>
        <v>Africa1020367</v>
      </c>
      <c r="X29">
        <v>1020367</v>
      </c>
      <c r="Y29" t="s">
        <v>662</v>
      </c>
      <c r="Z29" t="s">
        <v>34</v>
      </c>
      <c r="AA29" s="9"/>
      <c r="AB29">
        <f>IFERROR(VLOOKUP(W29,'[4]BASE PLAN MES N'!$B:$I,8,FALSE),0)</f>
        <v>0</v>
      </c>
      <c r="AC29" s="9">
        <f t="shared" si="3"/>
        <v>0</v>
      </c>
    </row>
    <row r="30" spans="3:29" x14ac:dyDescent="0.35">
      <c r="C30" t="str">
        <f t="shared" si="0"/>
        <v>Agro Sudamerica1021385</v>
      </c>
      <c r="D30" t="s">
        <v>11</v>
      </c>
      <c r="E30">
        <v>1021385</v>
      </c>
      <c r="F30" t="s">
        <v>148</v>
      </c>
      <c r="G30" s="9">
        <v>0</v>
      </c>
      <c r="H30" s="10">
        <f>IFERROR(VLOOKUP(C30,'[2]BASE PLAN MES N'!$B:$I,8,FALSE),0)</f>
        <v>150837</v>
      </c>
      <c r="I30" s="10">
        <f t="shared" si="1"/>
        <v>150837</v>
      </c>
      <c r="M30" t="s">
        <v>1295</v>
      </c>
      <c r="O30" s="9">
        <v>301949</v>
      </c>
      <c r="P30" s="9">
        <v>416899</v>
      </c>
      <c r="Q30" s="9">
        <v>496931</v>
      </c>
      <c r="R30" s="9">
        <v>222000</v>
      </c>
      <c r="S30" s="9">
        <v>320956</v>
      </c>
      <c r="T30" s="9">
        <v>290825</v>
      </c>
      <c r="U30" s="9">
        <v>2049560</v>
      </c>
      <c r="W30" t="str">
        <f t="shared" si="2"/>
        <v>Agro Sudamerica1021078</v>
      </c>
      <c r="X30">
        <v>1021078</v>
      </c>
      <c r="Y30" t="s">
        <v>11</v>
      </c>
      <c r="Z30" t="s">
        <v>487</v>
      </c>
      <c r="AA30" s="9">
        <v>150952</v>
      </c>
      <c r="AB30">
        <f>IFERROR(VLOOKUP(W30,'[4]BASE PLAN MES N'!$B:$I,8,FALSE),0)</f>
        <v>150952</v>
      </c>
      <c r="AC30" s="9">
        <f t="shared" si="3"/>
        <v>0</v>
      </c>
    </row>
    <row r="31" spans="3:29" x14ac:dyDescent="0.35">
      <c r="C31" t="str">
        <f t="shared" si="0"/>
        <v>Agro Sudamerica1021538</v>
      </c>
      <c r="D31" t="s">
        <v>11</v>
      </c>
      <c r="E31">
        <v>1021538</v>
      </c>
      <c r="F31" t="s">
        <v>159</v>
      </c>
      <c r="G31" s="9">
        <v>0</v>
      </c>
      <c r="H31" s="10">
        <f>IFERROR(VLOOKUP(C31,'[2]BASE PLAN MES N'!$B:$I,8,FALSE),0)</f>
        <v>0</v>
      </c>
      <c r="I31" s="10">
        <f t="shared" si="1"/>
        <v>0</v>
      </c>
      <c r="M31" t="s">
        <v>658</v>
      </c>
      <c r="N31" t="s">
        <v>9</v>
      </c>
      <c r="O31" s="9"/>
      <c r="P31" s="9"/>
      <c r="Q31" s="9"/>
      <c r="R31" s="9">
        <v>88071</v>
      </c>
      <c r="S31" s="9"/>
      <c r="T31" s="9"/>
      <c r="U31" s="9">
        <v>88071</v>
      </c>
      <c r="W31" t="str">
        <f t="shared" si="2"/>
        <v>Agrosuper Asia1021012</v>
      </c>
      <c r="X31">
        <v>1021012</v>
      </c>
      <c r="Y31" t="s">
        <v>12</v>
      </c>
      <c r="Z31" t="s">
        <v>104</v>
      </c>
      <c r="AA31" s="9">
        <v>141351</v>
      </c>
      <c r="AB31">
        <f>IFERROR(VLOOKUP(W31,'[4]BASE PLAN MES N'!$B:$I,8,FALSE),0)</f>
        <v>141351</v>
      </c>
      <c r="AC31" s="9">
        <f t="shared" si="3"/>
        <v>0</v>
      </c>
    </row>
    <row r="32" spans="3:29" x14ac:dyDescent="0.35">
      <c r="C32" t="str">
        <f t="shared" si="0"/>
        <v>Agro Sudamerica1021622</v>
      </c>
      <c r="D32" t="s">
        <v>11</v>
      </c>
      <c r="E32">
        <v>1021622</v>
      </c>
      <c r="F32" t="s">
        <v>74</v>
      </c>
      <c r="G32" s="9">
        <v>5011</v>
      </c>
      <c r="H32" s="10">
        <f>IFERROR(VLOOKUP(C32,'[2]BASE PLAN MES N'!$B:$I,8,FALSE),0)</f>
        <v>5011</v>
      </c>
      <c r="I32" s="10">
        <f t="shared" si="1"/>
        <v>0</v>
      </c>
      <c r="J32" t="s">
        <v>1333</v>
      </c>
      <c r="M32" t="s">
        <v>658</v>
      </c>
      <c r="N32" t="s">
        <v>10</v>
      </c>
      <c r="O32" s="9"/>
      <c r="P32" s="9"/>
      <c r="Q32" s="9"/>
      <c r="R32" s="9"/>
      <c r="S32" s="9">
        <v>264000</v>
      </c>
      <c r="T32" s="9">
        <v>480000</v>
      </c>
      <c r="U32" s="9">
        <v>744000</v>
      </c>
      <c r="W32" t="str">
        <f t="shared" si="2"/>
        <v>Agrosuper Asia1021149</v>
      </c>
      <c r="X32">
        <v>1021149</v>
      </c>
      <c r="Y32" t="s">
        <v>12</v>
      </c>
      <c r="Z32" t="s">
        <v>128</v>
      </c>
      <c r="AA32" s="9">
        <v>128000</v>
      </c>
      <c r="AB32">
        <f>IFERROR(VLOOKUP(W32,'[4]BASE PLAN MES N'!$B:$I,8,FALSE),0)</f>
        <v>128000</v>
      </c>
      <c r="AC32" s="9">
        <f t="shared" si="3"/>
        <v>0</v>
      </c>
    </row>
    <row r="33" spans="3:29" x14ac:dyDescent="0.35">
      <c r="C33" t="str">
        <f t="shared" si="0"/>
        <v>Agro Sudamerica1021864</v>
      </c>
      <c r="D33" t="s">
        <v>11</v>
      </c>
      <c r="E33">
        <v>1021864</v>
      </c>
      <c r="F33" t="s">
        <v>196</v>
      </c>
      <c r="G33" s="9"/>
      <c r="H33" s="10">
        <f>IFERROR(VLOOKUP(C33,'[2]BASE PLAN MES N'!$B:$I,8,FALSE),0)</f>
        <v>0</v>
      </c>
      <c r="I33" s="10">
        <f t="shared" si="1"/>
        <v>0</v>
      </c>
      <c r="M33" t="s">
        <v>658</v>
      </c>
      <c r="N33" t="s">
        <v>11</v>
      </c>
      <c r="O33" s="9">
        <v>2153545</v>
      </c>
      <c r="P33" s="9">
        <v>2181238</v>
      </c>
      <c r="Q33" s="9">
        <v>2059402</v>
      </c>
      <c r="R33" s="9">
        <v>2299064</v>
      </c>
      <c r="S33" s="9">
        <v>1524174</v>
      </c>
      <c r="T33" s="9">
        <v>1410106</v>
      </c>
      <c r="U33" s="9">
        <v>11627529</v>
      </c>
      <c r="W33" t="str">
        <f t="shared" si="2"/>
        <v>Agro Sudamerica1022150</v>
      </c>
      <c r="X33">
        <v>1022150</v>
      </c>
      <c r="Y33" t="s">
        <v>11</v>
      </c>
      <c r="Z33" t="s">
        <v>243</v>
      </c>
      <c r="AA33" s="9">
        <v>126988</v>
      </c>
      <c r="AB33">
        <f>IFERROR(VLOOKUP(W33,'[4]BASE PLAN MES N'!$B:$I,8,FALSE),0)</f>
        <v>126988</v>
      </c>
      <c r="AC33" s="9">
        <f t="shared" si="3"/>
        <v>0</v>
      </c>
    </row>
    <row r="34" spans="3:29" x14ac:dyDescent="0.35">
      <c r="C34" t="str">
        <f t="shared" si="0"/>
        <v>Agro Sudamerica1021976</v>
      </c>
      <c r="D34" t="s">
        <v>11</v>
      </c>
      <c r="E34">
        <v>1021976</v>
      </c>
      <c r="F34" t="s">
        <v>214</v>
      </c>
      <c r="G34" s="9">
        <v>55532</v>
      </c>
      <c r="H34" s="10">
        <f>IFERROR(VLOOKUP(C34,'[2]BASE PLAN MES N'!$B:$I,8,FALSE),0)</f>
        <v>55532</v>
      </c>
      <c r="I34" s="10">
        <f t="shared" si="1"/>
        <v>0</v>
      </c>
      <c r="M34" t="s">
        <v>658</v>
      </c>
      <c r="N34" t="s">
        <v>12</v>
      </c>
      <c r="O34" s="9">
        <v>740000</v>
      </c>
      <c r="P34" s="9">
        <v>1000000</v>
      </c>
      <c r="Q34" s="9"/>
      <c r="R34" s="9">
        <v>733358</v>
      </c>
      <c r="S34" s="9">
        <v>1020000</v>
      </c>
      <c r="T34" s="9">
        <v>820000</v>
      </c>
      <c r="U34" s="9">
        <v>4313358</v>
      </c>
      <c r="W34" t="str">
        <f t="shared" si="2"/>
        <v>Exportacion Directa1020589</v>
      </c>
      <c r="X34">
        <v>1020589</v>
      </c>
      <c r="Y34" t="s">
        <v>16</v>
      </c>
      <c r="Z34" t="s">
        <v>38</v>
      </c>
      <c r="AA34" s="9">
        <v>126034</v>
      </c>
      <c r="AB34">
        <f>IFERROR(VLOOKUP(W34,'[4]BASE PLAN MES N'!$B:$I,8,FALSE),0)</f>
        <v>126034</v>
      </c>
      <c r="AC34" s="9">
        <f t="shared" si="3"/>
        <v>0</v>
      </c>
    </row>
    <row r="35" spans="3:29" x14ac:dyDescent="0.35">
      <c r="C35" t="str">
        <f t="shared" si="0"/>
        <v>Agro Sudamerica1021980</v>
      </c>
      <c r="D35" t="s">
        <v>11</v>
      </c>
      <c r="E35">
        <v>1021980</v>
      </c>
      <c r="F35" t="s">
        <v>216</v>
      </c>
      <c r="G35" s="9">
        <v>0</v>
      </c>
      <c r="H35" s="10">
        <f>IFERROR(VLOOKUP(C35,'[2]BASE PLAN MES N'!$B:$I,8,FALSE),0)</f>
        <v>0</v>
      </c>
      <c r="I35" s="10">
        <f t="shared" si="1"/>
        <v>0</v>
      </c>
      <c r="M35" t="s">
        <v>658</v>
      </c>
      <c r="N35" t="s">
        <v>13</v>
      </c>
      <c r="O35" s="9">
        <v>95985</v>
      </c>
      <c r="P35" s="9">
        <v>120000</v>
      </c>
      <c r="Q35" s="9"/>
      <c r="R35" s="9">
        <v>54304</v>
      </c>
      <c r="S35" s="9">
        <v>18725</v>
      </c>
      <c r="T35" s="9">
        <v>71268</v>
      </c>
      <c r="U35" s="9">
        <v>360282</v>
      </c>
      <c r="W35" t="str">
        <f t="shared" si="2"/>
        <v>Agro Sudamerica1021092</v>
      </c>
      <c r="X35">
        <v>1021092</v>
      </c>
      <c r="Y35" t="s">
        <v>11</v>
      </c>
      <c r="Z35" t="s">
        <v>117</v>
      </c>
      <c r="AA35" s="9">
        <v>119951</v>
      </c>
      <c r="AB35">
        <f>IFERROR(VLOOKUP(W35,'[4]BASE PLAN MES N'!$B:$I,8,FALSE),0)</f>
        <v>119951</v>
      </c>
      <c r="AC35" s="9">
        <f t="shared" si="3"/>
        <v>0</v>
      </c>
    </row>
    <row r="36" spans="3:29" x14ac:dyDescent="0.35">
      <c r="C36" t="str">
        <f t="shared" si="0"/>
        <v>Agro Sudamerica1022149</v>
      </c>
      <c r="D36" t="s">
        <v>11</v>
      </c>
      <c r="E36">
        <v>1022149</v>
      </c>
      <c r="F36" t="s">
        <v>241</v>
      </c>
      <c r="G36" s="9">
        <v>0</v>
      </c>
      <c r="H36" s="10">
        <f>IFERROR(VLOOKUP(C36,'[2]BASE PLAN MES N'!$B:$I,8,FALSE),0)</f>
        <v>0</v>
      </c>
      <c r="I36" s="10">
        <f t="shared" si="1"/>
        <v>0</v>
      </c>
      <c r="M36" t="s">
        <v>658</v>
      </c>
      <c r="N36" t="s">
        <v>14</v>
      </c>
      <c r="O36" s="9">
        <v>1154539</v>
      </c>
      <c r="P36" s="9">
        <v>1301687</v>
      </c>
      <c r="Q36" s="9">
        <v>282000</v>
      </c>
      <c r="R36" s="9">
        <v>396069</v>
      </c>
      <c r="S36" s="9">
        <v>456000</v>
      </c>
      <c r="T36" s="9">
        <v>650868</v>
      </c>
      <c r="U36" s="9">
        <v>4241163</v>
      </c>
      <c r="W36" t="str">
        <f t="shared" si="2"/>
        <v>Agrosuper Asia1022887</v>
      </c>
      <c r="X36">
        <v>1022887</v>
      </c>
      <c r="Y36" t="s">
        <v>12</v>
      </c>
      <c r="Z36" t="s">
        <v>374</v>
      </c>
      <c r="AA36" s="9">
        <v>117486</v>
      </c>
      <c r="AB36">
        <f>IFERROR(VLOOKUP(W36,'[4]BASE PLAN MES N'!$B:$I,8,FALSE),0)</f>
        <v>117486</v>
      </c>
      <c r="AC36" s="9">
        <f t="shared" si="3"/>
        <v>0</v>
      </c>
    </row>
    <row r="37" spans="3:29" x14ac:dyDescent="0.35">
      <c r="C37" t="str">
        <f t="shared" si="0"/>
        <v>Agro Sudamerica1022150</v>
      </c>
      <c r="D37" t="s">
        <v>11</v>
      </c>
      <c r="E37">
        <v>1022150</v>
      </c>
      <c r="F37" t="s">
        <v>243</v>
      </c>
      <c r="G37" s="9">
        <v>113453</v>
      </c>
      <c r="H37" s="10">
        <f>IFERROR(VLOOKUP(C37,'[2]BASE PLAN MES N'!$B:$I,8,FALSE),0)</f>
        <v>113453</v>
      </c>
      <c r="I37" s="10">
        <f t="shared" si="1"/>
        <v>0</v>
      </c>
      <c r="M37" t="s">
        <v>1296</v>
      </c>
      <c r="O37" s="9">
        <v>4144069</v>
      </c>
      <c r="P37" s="9">
        <v>4602925</v>
      </c>
      <c r="Q37" s="9">
        <v>2341402</v>
      </c>
      <c r="R37" s="9">
        <v>3570866</v>
      </c>
      <c r="S37" s="9">
        <v>3282899</v>
      </c>
      <c r="T37" s="9">
        <v>3432242</v>
      </c>
      <c r="U37" s="9">
        <v>21374403</v>
      </c>
      <c r="W37" t="str">
        <f t="shared" si="2"/>
        <v>Agro Sudamerica1021023</v>
      </c>
      <c r="X37">
        <v>1021023</v>
      </c>
      <c r="Y37" t="s">
        <v>11</v>
      </c>
      <c r="Z37" t="s">
        <v>483</v>
      </c>
      <c r="AA37" s="9">
        <v>116753</v>
      </c>
      <c r="AB37">
        <f>IFERROR(VLOOKUP(W37,'[4]BASE PLAN MES N'!$B:$I,8,FALSE),0)</f>
        <v>116753</v>
      </c>
      <c r="AC37" s="9">
        <f t="shared" si="3"/>
        <v>0</v>
      </c>
    </row>
    <row r="38" spans="3:29" x14ac:dyDescent="0.35">
      <c r="C38" t="str">
        <f t="shared" si="0"/>
        <v>Agro Sudamerica1022196</v>
      </c>
      <c r="D38" t="s">
        <v>11</v>
      </c>
      <c r="E38">
        <v>1022196</v>
      </c>
      <c r="F38" t="s">
        <v>447</v>
      </c>
      <c r="G38" s="9">
        <v>104990</v>
      </c>
      <c r="H38" s="10">
        <f>IFERROR(VLOOKUP(C38,'[2]BASE PLAN MES N'!$B:$I,8,FALSE),0)</f>
        <v>32990</v>
      </c>
      <c r="I38" s="10">
        <f t="shared" si="1"/>
        <v>-72000</v>
      </c>
      <c r="W38" t="str">
        <f t="shared" si="2"/>
        <v>Agrosuper Asia1020860</v>
      </c>
      <c r="X38">
        <v>1020860</v>
      </c>
      <c r="Y38" t="s">
        <v>12</v>
      </c>
      <c r="Z38" t="s">
        <v>80</v>
      </c>
      <c r="AA38" s="9">
        <v>116527</v>
      </c>
      <c r="AB38">
        <f>IFERROR(VLOOKUP(W38,'[4]BASE PLAN MES N'!$B:$I,8,FALSE),0)</f>
        <v>116527</v>
      </c>
      <c r="AC38" s="9">
        <f t="shared" si="3"/>
        <v>0</v>
      </c>
    </row>
    <row r="39" spans="3:29" x14ac:dyDescent="0.35">
      <c r="C39" t="str">
        <f t="shared" si="0"/>
        <v>Agro Sudamerica1022197</v>
      </c>
      <c r="D39" t="s">
        <v>11</v>
      </c>
      <c r="E39">
        <v>1022197</v>
      </c>
      <c r="F39" t="s">
        <v>253</v>
      </c>
      <c r="G39" s="9">
        <v>0</v>
      </c>
      <c r="H39" s="10">
        <f>IFERROR(VLOOKUP(C39,'[2]BASE PLAN MES N'!$B:$I,8,FALSE),0)</f>
        <v>0</v>
      </c>
      <c r="I39" s="10">
        <f t="shared" si="1"/>
        <v>0</v>
      </c>
      <c r="W39" t="str">
        <f t="shared" si="2"/>
        <v>Agro Sudamerica1023433</v>
      </c>
      <c r="X39">
        <v>1023433</v>
      </c>
      <c r="Y39" t="s">
        <v>11</v>
      </c>
      <c r="Z39" t="s">
        <v>1420</v>
      </c>
      <c r="AA39" s="9">
        <v>114361</v>
      </c>
      <c r="AB39">
        <f>IFERROR(VLOOKUP(W39,'[4]BASE PLAN MES N'!$B:$I,8,FALSE),0)</f>
        <v>114361</v>
      </c>
      <c r="AC39" s="9">
        <f t="shared" si="3"/>
        <v>0</v>
      </c>
    </row>
    <row r="40" spans="3:29" x14ac:dyDescent="0.35">
      <c r="C40" t="str">
        <f t="shared" si="0"/>
        <v>Agro Sudamerica1022409</v>
      </c>
      <c r="D40" t="s">
        <v>11</v>
      </c>
      <c r="E40">
        <v>1022409</v>
      </c>
      <c r="F40" t="s">
        <v>296</v>
      </c>
      <c r="G40" s="9">
        <v>24171</v>
      </c>
      <c r="H40" s="10">
        <f>IFERROR(VLOOKUP(C40,'[2]BASE PLAN MES N'!$B:$I,8,FALSE),0)</f>
        <v>24171</v>
      </c>
      <c r="I40" s="10">
        <f t="shared" si="1"/>
        <v>0</v>
      </c>
      <c r="W40" t="str">
        <f t="shared" si="2"/>
        <v>Agrosuper Asia1023438</v>
      </c>
      <c r="X40">
        <v>1023438</v>
      </c>
      <c r="Y40" t="s">
        <v>12</v>
      </c>
      <c r="Z40" t="s">
        <v>187</v>
      </c>
      <c r="AA40" s="9">
        <v>108384</v>
      </c>
      <c r="AB40">
        <f>IFERROR(VLOOKUP(W40,'[4]BASE PLAN MES N'!$B:$I,8,FALSE),0)</f>
        <v>108384</v>
      </c>
      <c r="AC40" s="9">
        <f t="shared" si="3"/>
        <v>0</v>
      </c>
    </row>
    <row r="41" spans="3:29" x14ac:dyDescent="0.35">
      <c r="C41" t="str">
        <f t="shared" si="0"/>
        <v>Agro Sudamerica1022781</v>
      </c>
      <c r="D41" t="s">
        <v>11</v>
      </c>
      <c r="E41">
        <v>1022781</v>
      </c>
      <c r="F41" t="s">
        <v>347</v>
      </c>
      <c r="G41" s="9">
        <v>14087</v>
      </c>
      <c r="H41" s="10">
        <f>IFERROR(VLOOKUP(C41,'[2]BASE PLAN MES N'!$B:$I,8,FALSE),0)</f>
        <v>14087</v>
      </c>
      <c r="I41" s="10">
        <f t="shared" si="1"/>
        <v>0</v>
      </c>
      <c r="W41" t="str">
        <f t="shared" si="2"/>
        <v>Agro Sudamerica1021868</v>
      </c>
      <c r="X41">
        <v>1021868</v>
      </c>
      <c r="Y41" t="s">
        <v>11</v>
      </c>
      <c r="Z41" t="s">
        <v>557</v>
      </c>
      <c r="AA41" s="9">
        <v>101115</v>
      </c>
      <c r="AB41">
        <f>IFERROR(VLOOKUP(W41,'[4]BASE PLAN MES N'!$B:$I,8,FALSE),0)</f>
        <v>101115</v>
      </c>
      <c r="AC41" s="9">
        <f t="shared" si="3"/>
        <v>0</v>
      </c>
    </row>
    <row r="42" spans="3:29" x14ac:dyDescent="0.35">
      <c r="C42" t="str">
        <f t="shared" si="0"/>
        <v>Agro Sudamerica1022782</v>
      </c>
      <c r="D42" t="s">
        <v>11</v>
      </c>
      <c r="E42">
        <v>1022782</v>
      </c>
      <c r="F42" t="s">
        <v>349</v>
      </c>
      <c r="G42" s="9">
        <v>2868</v>
      </c>
      <c r="H42" s="10">
        <f>IFERROR(VLOOKUP(C42,'[2]BASE PLAN MES N'!$B:$I,8,FALSE),0)</f>
        <v>2868</v>
      </c>
      <c r="I42" s="10">
        <f t="shared" si="1"/>
        <v>0</v>
      </c>
      <c r="W42" t="str">
        <f t="shared" si="2"/>
        <v>Agro Sudamerica1021976</v>
      </c>
      <c r="X42">
        <v>1021976</v>
      </c>
      <c r="Y42" t="s">
        <v>11</v>
      </c>
      <c r="Z42" t="s">
        <v>214</v>
      </c>
      <c r="AA42" s="9">
        <v>96733</v>
      </c>
      <c r="AB42">
        <f>IFERROR(VLOOKUP(W42,'[4]BASE PLAN MES N'!$B:$I,8,FALSE),0)</f>
        <v>96733</v>
      </c>
      <c r="AC42" s="9">
        <f t="shared" si="3"/>
        <v>0</v>
      </c>
    </row>
    <row r="43" spans="3:29" x14ac:dyDescent="0.35">
      <c r="C43" t="str">
        <f t="shared" si="0"/>
        <v>Agro Sudamerica1022783</v>
      </c>
      <c r="D43" t="s">
        <v>11</v>
      </c>
      <c r="E43">
        <v>1022783</v>
      </c>
      <c r="F43" t="s">
        <v>351</v>
      </c>
      <c r="G43" s="9"/>
      <c r="H43" s="10">
        <f>IFERROR(VLOOKUP(C43,'[2]BASE PLAN MES N'!$B:$I,8,FALSE),0)</f>
        <v>0</v>
      </c>
      <c r="I43" s="10">
        <f t="shared" si="1"/>
        <v>0</v>
      </c>
      <c r="W43" t="str">
        <f t="shared" si="2"/>
        <v>Agrosuper Asia1023038</v>
      </c>
      <c r="X43">
        <v>1023038</v>
      </c>
      <c r="Y43" t="s">
        <v>12</v>
      </c>
      <c r="Z43" t="s">
        <v>412</v>
      </c>
      <c r="AA43" s="9">
        <v>89543</v>
      </c>
      <c r="AB43">
        <f>IFERROR(VLOOKUP(W43,'[4]BASE PLAN MES N'!$B:$I,8,FALSE),0)</f>
        <v>89543</v>
      </c>
      <c r="AC43" s="9">
        <f t="shared" si="3"/>
        <v>0</v>
      </c>
    </row>
    <row r="44" spans="3:29" x14ac:dyDescent="0.35">
      <c r="C44" t="str">
        <f t="shared" si="0"/>
        <v>Agro Sudamerica1022784</v>
      </c>
      <c r="D44" t="s">
        <v>11</v>
      </c>
      <c r="E44">
        <v>1022784</v>
      </c>
      <c r="F44" t="s">
        <v>650</v>
      </c>
      <c r="G44" s="9">
        <v>5895</v>
      </c>
      <c r="H44" s="10">
        <f>IFERROR(VLOOKUP(C44,'[2]BASE PLAN MES N'!$B:$I,8,FALSE),0)</f>
        <v>5895</v>
      </c>
      <c r="I44" s="10">
        <f t="shared" si="1"/>
        <v>0</v>
      </c>
      <c r="W44" t="str">
        <f t="shared" si="2"/>
        <v>Agrosuper Brasil1012362</v>
      </c>
      <c r="X44">
        <v>1012362</v>
      </c>
      <c r="Y44" t="s">
        <v>13</v>
      </c>
      <c r="Z44" t="s">
        <v>775</v>
      </c>
      <c r="AA44" s="9">
        <v>88428</v>
      </c>
      <c r="AB44">
        <f>IFERROR(VLOOKUP(W44,'[4]BASE PLAN MES N'!$B:$I,8,FALSE),0)</f>
        <v>88428</v>
      </c>
      <c r="AC44" s="9">
        <f t="shared" si="3"/>
        <v>0</v>
      </c>
    </row>
    <row r="45" spans="3:29" x14ac:dyDescent="0.35">
      <c r="C45" t="str">
        <f t="shared" si="0"/>
        <v>Agro Sudamerica1022847</v>
      </c>
      <c r="D45" t="s">
        <v>11</v>
      </c>
      <c r="E45">
        <v>1022847</v>
      </c>
      <c r="F45" t="s">
        <v>355</v>
      </c>
      <c r="G45" s="9">
        <v>24220</v>
      </c>
      <c r="H45" s="10">
        <f>IFERROR(VLOOKUP(C45,'[2]BASE PLAN MES N'!$B:$I,8,FALSE),0)</f>
        <v>24220</v>
      </c>
      <c r="I45" s="10">
        <f t="shared" si="1"/>
        <v>0</v>
      </c>
      <c r="W45" t="str">
        <f t="shared" si="2"/>
        <v>Agro America1012362</v>
      </c>
      <c r="X45">
        <v>1012362</v>
      </c>
      <c r="Y45" t="s">
        <v>8</v>
      </c>
      <c r="Z45" t="s">
        <v>775</v>
      </c>
      <c r="AA45" s="9"/>
      <c r="AB45">
        <f>IFERROR(VLOOKUP(W45,'[4]BASE PLAN MES N'!$B:$I,8,FALSE),0)</f>
        <v>0</v>
      </c>
      <c r="AC45" s="9">
        <f t="shared" si="3"/>
        <v>0</v>
      </c>
    </row>
    <row r="46" spans="3:29" x14ac:dyDescent="0.35">
      <c r="C46" t="str">
        <f t="shared" si="0"/>
        <v>Agro Sudamerica1022855</v>
      </c>
      <c r="D46" t="s">
        <v>11</v>
      </c>
      <c r="E46">
        <v>1022855</v>
      </c>
      <c r="F46" t="s">
        <v>315</v>
      </c>
      <c r="G46" s="9">
        <v>17929</v>
      </c>
      <c r="H46" s="10">
        <f>IFERROR(VLOOKUP(C46,'[2]BASE PLAN MES N'!$B:$I,8,FALSE),0)</f>
        <v>17929</v>
      </c>
      <c r="I46" s="10">
        <f t="shared" si="1"/>
        <v>0</v>
      </c>
      <c r="W46" t="str">
        <f t="shared" si="2"/>
        <v>Agrosuper Asia1023283</v>
      </c>
      <c r="X46">
        <v>1023283</v>
      </c>
      <c r="Y46" t="s">
        <v>12</v>
      </c>
      <c r="Z46" t="s">
        <v>499</v>
      </c>
      <c r="AA46" s="9">
        <v>81048</v>
      </c>
      <c r="AB46">
        <f>IFERROR(VLOOKUP(W46,'[4]BASE PLAN MES N'!$B:$I,8,FALSE),0)</f>
        <v>81048</v>
      </c>
      <c r="AC46" s="9">
        <f t="shared" si="3"/>
        <v>0</v>
      </c>
    </row>
    <row r="47" spans="3:29" x14ac:dyDescent="0.35">
      <c r="C47" t="str">
        <f t="shared" si="0"/>
        <v>Agro Sudamerica1022920</v>
      </c>
      <c r="D47" t="s">
        <v>11</v>
      </c>
      <c r="E47">
        <v>1022920</v>
      </c>
      <c r="F47" t="s">
        <v>381</v>
      </c>
      <c r="G47" s="9">
        <v>0</v>
      </c>
      <c r="H47" s="10">
        <f>IFERROR(VLOOKUP(C47,'[2]BASE PLAN MES N'!$B:$I,8,FALSE),0)</f>
        <v>0</v>
      </c>
      <c r="I47" s="10">
        <f t="shared" si="1"/>
        <v>0</v>
      </c>
      <c r="W47" t="str">
        <f t="shared" si="2"/>
        <v>Agrosuper Asia1023037</v>
      </c>
      <c r="X47">
        <v>1023037</v>
      </c>
      <c r="Y47" t="s">
        <v>12</v>
      </c>
      <c r="Z47" t="s">
        <v>410</v>
      </c>
      <c r="AA47" s="9">
        <v>78774</v>
      </c>
      <c r="AB47">
        <f>IFERROR(VLOOKUP(W47,'[4]BASE PLAN MES N'!$B:$I,8,FALSE),0)</f>
        <v>78774</v>
      </c>
      <c r="AC47" s="9">
        <f t="shared" si="3"/>
        <v>0</v>
      </c>
    </row>
    <row r="48" spans="3:29" x14ac:dyDescent="0.35">
      <c r="C48" t="str">
        <f t="shared" si="0"/>
        <v>Agro Sudamerica1022921</v>
      </c>
      <c r="D48" t="s">
        <v>11</v>
      </c>
      <c r="E48">
        <v>1022921</v>
      </c>
      <c r="F48" t="s">
        <v>243</v>
      </c>
      <c r="G48" s="9">
        <v>19082</v>
      </c>
      <c r="H48" s="10">
        <f>IFERROR(VLOOKUP(C48,'[2]BASE PLAN MES N'!$B:$I,8,FALSE),0)</f>
        <v>19082</v>
      </c>
      <c r="I48" s="10">
        <f t="shared" si="1"/>
        <v>0</v>
      </c>
      <c r="W48" t="str">
        <f t="shared" si="2"/>
        <v>Agro Sudamerica1010877</v>
      </c>
      <c r="X48">
        <v>1010877</v>
      </c>
      <c r="Y48" t="s">
        <v>11</v>
      </c>
      <c r="Z48" t="s">
        <v>661</v>
      </c>
      <c r="AA48" s="9">
        <v>75713</v>
      </c>
      <c r="AB48">
        <f>IFERROR(VLOOKUP(W48,'[4]BASE PLAN MES N'!$B:$I,8,FALSE),0)</f>
        <v>75713</v>
      </c>
      <c r="AC48" s="9">
        <f t="shared" si="3"/>
        <v>0</v>
      </c>
    </row>
    <row r="49" spans="3:29" x14ac:dyDescent="0.35">
      <c r="C49" t="str">
        <f t="shared" si="0"/>
        <v>Agro Sudamerica1022928</v>
      </c>
      <c r="D49" t="s">
        <v>11</v>
      </c>
      <c r="E49">
        <v>1022928</v>
      </c>
      <c r="F49" t="s">
        <v>584</v>
      </c>
      <c r="G49" s="9">
        <v>22</v>
      </c>
      <c r="H49" s="10">
        <f>IFERROR(VLOOKUP(C49,'[2]BASE PLAN MES N'!$B:$I,8,FALSE),0)</f>
        <v>22</v>
      </c>
      <c r="I49" s="10">
        <f t="shared" si="1"/>
        <v>0</v>
      </c>
      <c r="W49" t="str">
        <f t="shared" si="2"/>
        <v>Agro Sudamerica1020086</v>
      </c>
      <c r="X49">
        <v>1020086</v>
      </c>
      <c r="Y49" t="s">
        <v>11</v>
      </c>
      <c r="Z49" t="s">
        <v>1249</v>
      </c>
      <c r="AA49" s="9">
        <v>73812</v>
      </c>
      <c r="AB49">
        <f>IFERROR(VLOOKUP(W49,'[4]BASE PLAN MES N'!$B:$I,8,FALSE),0)</f>
        <v>73812</v>
      </c>
      <c r="AC49" s="9">
        <f t="shared" si="3"/>
        <v>0</v>
      </c>
    </row>
    <row r="50" spans="3:29" x14ac:dyDescent="0.35">
      <c r="C50" t="str">
        <f t="shared" si="0"/>
        <v>Agro Sudamerica1022996</v>
      </c>
      <c r="D50" t="s">
        <v>11</v>
      </c>
      <c r="E50">
        <v>1022996</v>
      </c>
      <c r="F50" t="s">
        <v>407</v>
      </c>
      <c r="G50" s="9">
        <v>0</v>
      </c>
      <c r="H50" s="10">
        <f>IFERROR(VLOOKUP(C50,'[2]BASE PLAN MES N'!$B:$I,8,FALSE),0)</f>
        <v>0</v>
      </c>
      <c r="I50" s="10">
        <f t="shared" si="1"/>
        <v>0</v>
      </c>
      <c r="W50" t="str">
        <f t="shared" si="2"/>
        <v>Agro Sudamerica1020017</v>
      </c>
      <c r="X50">
        <v>1020017</v>
      </c>
      <c r="Y50" t="s">
        <v>11</v>
      </c>
      <c r="Z50" t="s">
        <v>18</v>
      </c>
      <c r="AA50" s="9">
        <v>72000</v>
      </c>
      <c r="AB50">
        <f>IFERROR(VLOOKUP(W50,'[4]BASE PLAN MES N'!$B:$I,8,FALSE),0)</f>
        <v>72000</v>
      </c>
      <c r="AC50" s="9">
        <f t="shared" si="3"/>
        <v>0</v>
      </c>
    </row>
    <row r="51" spans="3:29" x14ac:dyDescent="0.35">
      <c r="C51" t="str">
        <f t="shared" si="0"/>
        <v>Agro Sudamerica1021077</v>
      </c>
      <c r="D51" t="s">
        <v>11</v>
      </c>
      <c r="E51">
        <v>1021077</v>
      </c>
      <c r="F51" t="s">
        <v>243</v>
      </c>
      <c r="G51" s="9">
        <v>2061</v>
      </c>
      <c r="H51" s="10">
        <f>IFERROR(VLOOKUP(C51,'[2]BASE PLAN MES N'!$B:$I,8,FALSE),0)</f>
        <v>2061</v>
      </c>
      <c r="I51" s="10">
        <f t="shared" si="1"/>
        <v>0</v>
      </c>
      <c r="W51" t="str">
        <f t="shared" si="2"/>
        <v>Exportacion Directa1020620</v>
      </c>
      <c r="X51">
        <v>1020620</v>
      </c>
      <c r="Y51" t="s">
        <v>16</v>
      </c>
      <c r="Z51" t="s">
        <v>42</v>
      </c>
      <c r="AA51" s="9">
        <v>68569</v>
      </c>
      <c r="AB51">
        <f>IFERROR(VLOOKUP(W51,'[4]BASE PLAN MES N'!$B:$I,8,FALSE),0)</f>
        <v>68569</v>
      </c>
      <c r="AC51" s="9">
        <f t="shared" si="3"/>
        <v>0</v>
      </c>
    </row>
    <row r="52" spans="3:29" x14ac:dyDescent="0.35">
      <c r="C52" t="str">
        <f t="shared" si="0"/>
        <v>Agro Sudamerica1021101</v>
      </c>
      <c r="D52" t="s">
        <v>11</v>
      </c>
      <c r="E52">
        <v>1021101</v>
      </c>
      <c r="F52" t="s">
        <v>459</v>
      </c>
      <c r="G52" s="9">
        <v>27354</v>
      </c>
      <c r="H52" s="10">
        <f>IFERROR(VLOOKUP(C52,'[2]BASE PLAN MES N'!$B:$I,8,FALSE),0)</f>
        <v>27354</v>
      </c>
      <c r="I52" s="10">
        <f t="shared" si="1"/>
        <v>0</v>
      </c>
      <c r="W52" t="str">
        <f t="shared" si="2"/>
        <v>Exportacion Directa1022664</v>
      </c>
      <c r="X52">
        <v>1022664</v>
      </c>
      <c r="Y52" t="s">
        <v>16</v>
      </c>
      <c r="Z52" t="s">
        <v>335</v>
      </c>
      <c r="AA52" s="9">
        <v>61428</v>
      </c>
      <c r="AB52">
        <f>IFERROR(VLOOKUP(W52,'[4]BASE PLAN MES N'!$B:$I,8,FALSE),0)</f>
        <v>61428</v>
      </c>
      <c r="AC52" s="9">
        <f t="shared" si="3"/>
        <v>0</v>
      </c>
    </row>
    <row r="53" spans="3:29" x14ac:dyDescent="0.35">
      <c r="C53" t="str">
        <f t="shared" si="0"/>
        <v>Agro Sudamerica1021639</v>
      </c>
      <c r="D53" t="s">
        <v>11</v>
      </c>
      <c r="E53">
        <v>1021639</v>
      </c>
      <c r="F53" t="s">
        <v>78</v>
      </c>
      <c r="G53" s="9">
        <v>0</v>
      </c>
      <c r="H53" s="10">
        <f>IFERROR(VLOOKUP(C53,'[2]BASE PLAN MES N'!$B:$I,8,FALSE),0)</f>
        <v>0</v>
      </c>
      <c r="I53" s="10">
        <f t="shared" si="1"/>
        <v>0</v>
      </c>
      <c r="W53" t="str">
        <f t="shared" si="2"/>
        <v>Exportacion Directa1023419</v>
      </c>
      <c r="X53">
        <v>1023419</v>
      </c>
      <c r="Y53" t="s">
        <v>16</v>
      </c>
      <c r="Z53" t="s">
        <v>547</v>
      </c>
      <c r="AA53" s="9">
        <v>57659</v>
      </c>
      <c r="AB53">
        <f>IFERROR(VLOOKUP(W53,'[4]BASE PLAN MES N'!$B:$I,8,FALSE),0)</f>
        <v>57659</v>
      </c>
      <c r="AC53" s="9">
        <f t="shared" si="3"/>
        <v>0</v>
      </c>
    </row>
    <row r="54" spans="3:29" x14ac:dyDescent="0.35">
      <c r="C54" t="str">
        <f t="shared" si="0"/>
        <v>Agro Sudamerica1022047</v>
      </c>
      <c r="D54" t="s">
        <v>11</v>
      </c>
      <c r="E54">
        <v>1022047</v>
      </c>
      <c r="F54" t="s">
        <v>582</v>
      </c>
      <c r="G54" s="9">
        <v>24000</v>
      </c>
      <c r="H54" s="10">
        <f>IFERROR(VLOOKUP(C54,'[2]BASE PLAN MES N'!$B:$I,8,FALSE),0)</f>
        <v>24000</v>
      </c>
      <c r="I54" s="10">
        <f t="shared" si="1"/>
        <v>0</v>
      </c>
      <c r="W54" t="str">
        <f t="shared" si="2"/>
        <v>Agrosuper Asia1021045</v>
      </c>
      <c r="X54">
        <v>1021045</v>
      </c>
      <c r="Y54" t="s">
        <v>12</v>
      </c>
      <c r="Z54" t="s">
        <v>109</v>
      </c>
      <c r="AA54" s="9">
        <v>51702</v>
      </c>
      <c r="AB54">
        <f>IFERROR(VLOOKUP(W54,'[4]BASE PLAN MES N'!$B:$I,8,FALSE),0)</f>
        <v>51702</v>
      </c>
      <c r="AC54" s="9">
        <f t="shared" si="3"/>
        <v>0</v>
      </c>
    </row>
    <row r="55" spans="3:29" x14ac:dyDescent="0.35">
      <c r="C55" t="str">
        <f t="shared" si="0"/>
        <v>Agro Sudamerica1022406</v>
      </c>
      <c r="D55" t="s">
        <v>11</v>
      </c>
      <c r="E55">
        <v>1022406</v>
      </c>
      <c r="F55" t="s">
        <v>537</v>
      </c>
      <c r="G55" s="9">
        <v>0</v>
      </c>
      <c r="H55" s="10">
        <f>IFERROR(VLOOKUP(C55,'[2]BASE PLAN MES N'!$B:$I,8,FALSE),0)</f>
        <v>0</v>
      </c>
      <c r="I55" s="10">
        <f t="shared" si="1"/>
        <v>0</v>
      </c>
      <c r="W55" t="str">
        <f t="shared" si="2"/>
        <v>Agrosuper Asia1021156</v>
      </c>
      <c r="X55">
        <v>1021156</v>
      </c>
      <c r="Y55" t="s">
        <v>12</v>
      </c>
      <c r="Z55" t="s">
        <v>136</v>
      </c>
      <c r="AA55" s="9">
        <v>50875</v>
      </c>
      <c r="AB55">
        <f>IFERROR(VLOOKUP(W55,'[4]BASE PLAN MES N'!$B:$I,8,FALSE),0)</f>
        <v>50875</v>
      </c>
      <c r="AC55" s="9">
        <f t="shared" si="3"/>
        <v>0</v>
      </c>
    </row>
    <row r="56" spans="3:29" x14ac:dyDescent="0.35">
      <c r="C56" t="str">
        <f t="shared" si="0"/>
        <v>Agro Sudamerica1022569</v>
      </c>
      <c r="D56" t="s">
        <v>11</v>
      </c>
      <c r="E56">
        <v>1022569</v>
      </c>
      <c r="F56" t="s">
        <v>495</v>
      </c>
      <c r="G56" s="9">
        <v>0</v>
      </c>
      <c r="H56" s="10">
        <f>IFERROR(VLOOKUP(C56,'[2]BASE PLAN MES N'!$B:$I,8,FALSE),0)</f>
        <v>0</v>
      </c>
      <c r="I56" s="10">
        <f t="shared" si="1"/>
        <v>0</v>
      </c>
      <c r="W56" t="str">
        <f t="shared" si="2"/>
        <v>Agro Sudamerica1021105</v>
      </c>
      <c r="X56">
        <v>1021105</v>
      </c>
      <c r="Y56" t="s">
        <v>11</v>
      </c>
      <c r="Z56" t="s">
        <v>119</v>
      </c>
      <c r="AA56" s="9">
        <v>50360</v>
      </c>
      <c r="AB56">
        <f>IFERROR(VLOOKUP(W56,'[4]BASE PLAN MES N'!$B:$I,8,FALSE),0)</f>
        <v>50360</v>
      </c>
      <c r="AC56" s="9">
        <f t="shared" si="3"/>
        <v>0</v>
      </c>
    </row>
    <row r="57" spans="3:29" x14ac:dyDescent="0.35">
      <c r="C57" t="str">
        <f t="shared" si="0"/>
        <v>Agro Sudamerica1022709</v>
      </c>
      <c r="D57" t="s">
        <v>11</v>
      </c>
      <c r="E57">
        <v>1022709</v>
      </c>
      <c r="F57" t="s">
        <v>503</v>
      </c>
      <c r="G57" s="9">
        <v>288000</v>
      </c>
      <c r="H57" s="10">
        <f>IFERROR(VLOOKUP(C57,'[2]BASE PLAN MES N'!$B:$I,8,FALSE),0)</f>
        <v>288000</v>
      </c>
      <c r="I57" s="10">
        <f t="shared" si="1"/>
        <v>0</v>
      </c>
      <c r="J57" t="s">
        <v>1332</v>
      </c>
      <c r="W57" t="str">
        <f t="shared" si="2"/>
        <v>Agrosuper Brasil1021864</v>
      </c>
      <c r="X57">
        <v>1021864</v>
      </c>
      <c r="Y57" t="s">
        <v>13</v>
      </c>
      <c r="Z57" t="s">
        <v>196</v>
      </c>
      <c r="AA57" s="9">
        <v>49174</v>
      </c>
      <c r="AB57">
        <f>IFERROR(VLOOKUP(W57,'[4]BASE PLAN MES N'!$B:$I,8,FALSE),0)</f>
        <v>49174</v>
      </c>
      <c r="AC57" s="9">
        <f t="shared" si="3"/>
        <v>0</v>
      </c>
    </row>
    <row r="58" spans="3:29" x14ac:dyDescent="0.35">
      <c r="C58" t="str">
        <f t="shared" si="0"/>
        <v>Agro Sudamerica1022705</v>
      </c>
      <c r="D58" t="s">
        <v>11</v>
      </c>
      <c r="E58">
        <v>1022705</v>
      </c>
      <c r="F58" t="s">
        <v>223</v>
      </c>
      <c r="G58" s="9"/>
      <c r="H58" s="10">
        <f>IFERROR(VLOOKUP(C58,'[2]BASE PLAN MES N'!$B:$I,8,FALSE),0)</f>
        <v>24000</v>
      </c>
      <c r="I58" s="10">
        <f t="shared" si="1"/>
        <v>24000</v>
      </c>
      <c r="J58" t="s">
        <v>1332</v>
      </c>
      <c r="W58" t="str">
        <f t="shared" si="2"/>
        <v>Agrosuper Brasil1012674</v>
      </c>
      <c r="X58">
        <v>1012674</v>
      </c>
      <c r="Y58" t="s">
        <v>13</v>
      </c>
      <c r="Z58" t="s">
        <v>829</v>
      </c>
      <c r="AA58" s="9">
        <v>48700</v>
      </c>
      <c r="AB58">
        <f>IFERROR(VLOOKUP(W58,'[4]BASE PLAN MES N'!$B:$I,8,FALSE),0)</f>
        <v>48700</v>
      </c>
      <c r="AC58" s="9">
        <f t="shared" si="3"/>
        <v>0</v>
      </c>
    </row>
    <row r="59" spans="3:29" x14ac:dyDescent="0.35">
      <c r="C59" t="str">
        <f t="shared" si="0"/>
        <v>Agro Sudamerica1020993</v>
      </c>
      <c r="D59" t="s">
        <v>11</v>
      </c>
      <c r="E59">
        <v>1020993</v>
      </c>
      <c r="F59" t="s">
        <v>356</v>
      </c>
      <c r="G59" s="9">
        <v>0</v>
      </c>
      <c r="H59" s="10">
        <f>IFERROR(VLOOKUP(C59,'[2]BASE PLAN MES N'!$B:$I,8,FALSE),0)</f>
        <v>0</v>
      </c>
      <c r="I59" s="10">
        <f t="shared" si="1"/>
        <v>0</v>
      </c>
      <c r="W59" t="str">
        <f t="shared" si="2"/>
        <v>Agro Sudamerica1012283</v>
      </c>
      <c r="X59">
        <v>1012283</v>
      </c>
      <c r="Y59" t="s">
        <v>11</v>
      </c>
      <c r="Z59" t="s">
        <v>771</v>
      </c>
      <c r="AA59" s="9">
        <v>48662</v>
      </c>
      <c r="AB59">
        <f>IFERROR(VLOOKUP(W59,'[4]BASE PLAN MES N'!$B:$I,8,FALSE),0)</f>
        <v>48662</v>
      </c>
      <c r="AC59" s="9">
        <f t="shared" si="3"/>
        <v>0</v>
      </c>
    </row>
    <row r="60" spans="3:29" x14ac:dyDescent="0.35">
      <c r="C60" t="str">
        <f t="shared" si="0"/>
        <v>Agro Sudamerica1022786</v>
      </c>
      <c r="D60" t="s">
        <v>11</v>
      </c>
      <c r="E60">
        <v>1022786</v>
      </c>
      <c r="F60" t="s">
        <v>600</v>
      </c>
      <c r="G60" s="9">
        <v>300</v>
      </c>
      <c r="H60" s="10">
        <f>IFERROR(VLOOKUP(C60,'[2]BASE PLAN MES N'!$B:$I,8,FALSE),0)</f>
        <v>300</v>
      </c>
      <c r="I60" s="10">
        <f t="shared" si="1"/>
        <v>0</v>
      </c>
      <c r="W60" t="str">
        <f t="shared" si="2"/>
        <v>Agro America1012283</v>
      </c>
      <c r="X60">
        <v>1012283</v>
      </c>
      <c r="Y60" t="s">
        <v>8</v>
      </c>
      <c r="Z60" t="s">
        <v>771</v>
      </c>
      <c r="AA60" s="9"/>
      <c r="AB60">
        <f>IFERROR(VLOOKUP(W60,'[4]BASE PLAN MES N'!$B:$I,8,FALSE),0)</f>
        <v>0</v>
      </c>
      <c r="AC60" s="9">
        <f t="shared" si="3"/>
        <v>0</v>
      </c>
    </row>
    <row r="61" spans="3:29" x14ac:dyDescent="0.35">
      <c r="C61" t="str">
        <f t="shared" si="0"/>
        <v>Agro Sudamerica1023295</v>
      </c>
      <c r="D61" t="s">
        <v>11</v>
      </c>
      <c r="E61">
        <v>1023295</v>
      </c>
      <c r="F61" t="s">
        <v>607</v>
      </c>
      <c r="G61" s="9">
        <v>1000</v>
      </c>
      <c r="H61" s="10">
        <f>IFERROR(VLOOKUP(C61,'[2]BASE PLAN MES N'!$B:$I,8,FALSE),0)</f>
        <v>1000</v>
      </c>
      <c r="I61" s="10">
        <f t="shared" si="1"/>
        <v>0</v>
      </c>
      <c r="W61" t="str">
        <f t="shared" si="2"/>
        <v>Agro Sudamerica1012375</v>
      </c>
      <c r="X61">
        <v>1012375</v>
      </c>
      <c r="Y61" t="s">
        <v>11</v>
      </c>
      <c r="Z61" t="s">
        <v>1435</v>
      </c>
      <c r="AA61" s="9">
        <v>47176</v>
      </c>
      <c r="AB61">
        <f>IFERROR(VLOOKUP(W61,'[4]BASE PLAN MES N'!$B:$I,8,FALSE),0)</f>
        <v>47176</v>
      </c>
      <c r="AC61" s="9">
        <f t="shared" si="3"/>
        <v>0</v>
      </c>
    </row>
    <row r="62" spans="3:29" x14ac:dyDescent="0.35">
      <c r="C62" t="str">
        <f t="shared" si="0"/>
        <v>Agro Sudamerica1021868</v>
      </c>
      <c r="D62" t="s">
        <v>11</v>
      </c>
      <c r="E62">
        <v>1021868</v>
      </c>
      <c r="F62" t="s">
        <v>557</v>
      </c>
      <c r="G62" s="9">
        <v>60279</v>
      </c>
      <c r="H62" s="10">
        <f>IFERROR(VLOOKUP(C62,'[2]BASE PLAN MES N'!$B:$I,8,FALSE),0)</f>
        <v>60279</v>
      </c>
      <c r="I62" s="10">
        <f t="shared" si="1"/>
        <v>0</v>
      </c>
      <c r="W62" t="str">
        <f t="shared" si="2"/>
        <v>Agro Sudamerica1021082</v>
      </c>
      <c r="X62">
        <v>1021082</v>
      </c>
      <c r="Y62" t="s">
        <v>11</v>
      </c>
      <c r="Z62" t="s">
        <v>113</v>
      </c>
      <c r="AA62" s="9">
        <v>45833</v>
      </c>
      <c r="AB62">
        <f>IFERROR(VLOOKUP(W62,'[4]BASE PLAN MES N'!$B:$I,8,FALSE),0)</f>
        <v>45833</v>
      </c>
      <c r="AC62" s="9">
        <f t="shared" si="3"/>
        <v>0</v>
      </c>
    </row>
    <row r="63" spans="3:29" x14ac:dyDescent="0.35">
      <c r="C63" t="str">
        <f t="shared" si="0"/>
        <v>Agro Sudamerica1023331</v>
      </c>
      <c r="D63" t="s">
        <v>11</v>
      </c>
      <c r="E63">
        <v>1023331</v>
      </c>
      <c r="F63" t="s">
        <v>251</v>
      </c>
      <c r="G63" s="9">
        <v>0</v>
      </c>
      <c r="H63" s="10">
        <f>IFERROR(VLOOKUP(C63,'[2]BASE PLAN MES N'!$B:$I,8,FALSE),0)</f>
        <v>0</v>
      </c>
      <c r="I63" s="10">
        <f t="shared" si="1"/>
        <v>0</v>
      </c>
      <c r="W63" t="str">
        <f t="shared" si="2"/>
        <v>Exportacion Directa1023352</v>
      </c>
      <c r="X63">
        <v>1023352</v>
      </c>
      <c r="Y63" t="s">
        <v>16</v>
      </c>
      <c r="Z63" t="s">
        <v>587</v>
      </c>
      <c r="AA63" s="9">
        <v>45235</v>
      </c>
      <c r="AB63">
        <f>IFERROR(VLOOKUP(W63,'[4]BASE PLAN MES N'!$B:$I,8,FALSE),0)</f>
        <v>45235</v>
      </c>
      <c r="AC63" s="9">
        <f t="shared" si="3"/>
        <v>0</v>
      </c>
    </row>
    <row r="64" spans="3:29" x14ac:dyDescent="0.35">
      <c r="C64" t="str">
        <f t="shared" si="0"/>
        <v>Agro Sudamerica1023355</v>
      </c>
      <c r="D64" t="s">
        <v>11</v>
      </c>
      <c r="E64">
        <v>1023355</v>
      </c>
      <c r="F64" t="s">
        <v>516</v>
      </c>
      <c r="G64" s="9">
        <v>24500</v>
      </c>
      <c r="H64" s="10">
        <f>IFERROR(VLOOKUP(C64,'[2]BASE PLAN MES N'!$B:$I,8,FALSE),0)</f>
        <v>24500</v>
      </c>
      <c r="I64" s="10">
        <f t="shared" si="1"/>
        <v>0</v>
      </c>
      <c r="W64" t="str">
        <f t="shared" si="2"/>
        <v>Agrosuper Asia1021470</v>
      </c>
      <c r="X64">
        <v>1021470</v>
      </c>
      <c r="Y64" t="s">
        <v>12</v>
      </c>
      <c r="Z64" t="s">
        <v>153</v>
      </c>
      <c r="AA64" s="9">
        <v>44000</v>
      </c>
      <c r="AB64">
        <f>IFERROR(VLOOKUP(W64,'[4]BASE PLAN MES N'!$B:$I,8,FALSE),0)</f>
        <v>44000</v>
      </c>
      <c r="AC64" s="9">
        <f t="shared" si="3"/>
        <v>0</v>
      </c>
    </row>
    <row r="65" spans="3:29" x14ac:dyDescent="0.35">
      <c r="C65" t="str">
        <f t="shared" si="0"/>
        <v>Agro Sudamerica1010877</v>
      </c>
      <c r="D65" t="s">
        <v>11</v>
      </c>
      <c r="E65">
        <v>1010877</v>
      </c>
      <c r="F65" t="s">
        <v>661</v>
      </c>
      <c r="G65" s="9">
        <v>111912</v>
      </c>
      <c r="H65" s="10">
        <f>IFERROR(VLOOKUP(C65,'[2]BASE PLAN MES N'!$B:$I,8,FALSE),0)</f>
        <v>124984</v>
      </c>
      <c r="I65" s="10">
        <f t="shared" si="1"/>
        <v>13072</v>
      </c>
      <c r="W65" t="str">
        <f t="shared" si="2"/>
        <v>Exportacion Directa1020802</v>
      </c>
      <c r="X65">
        <v>1020802</v>
      </c>
      <c r="Y65" t="s">
        <v>16</v>
      </c>
      <c r="Z65" t="s">
        <v>68</v>
      </c>
      <c r="AA65" s="9">
        <v>43997</v>
      </c>
      <c r="AB65">
        <f>IFERROR(VLOOKUP(W65,'[4]BASE PLAN MES N'!$B:$I,8,FALSE),0)</f>
        <v>43997</v>
      </c>
      <c r="AC65" s="9">
        <f t="shared" si="3"/>
        <v>0</v>
      </c>
    </row>
    <row r="66" spans="3:29" x14ac:dyDescent="0.35">
      <c r="C66" t="str">
        <f t="shared" si="0"/>
        <v>Agro Sudamerica1011042</v>
      </c>
      <c r="D66" t="s">
        <v>11</v>
      </c>
      <c r="E66">
        <v>1011042</v>
      </c>
      <c r="F66" t="s">
        <v>672</v>
      </c>
      <c r="G66" s="9">
        <v>800</v>
      </c>
      <c r="H66" s="10">
        <f>IFERROR(VLOOKUP(C66,'[2]BASE PLAN MES N'!$B:$I,8,FALSE),0)</f>
        <v>0</v>
      </c>
      <c r="I66" s="10">
        <f t="shared" si="1"/>
        <v>-800</v>
      </c>
      <c r="W66" t="str">
        <f t="shared" si="2"/>
        <v>Agro Sudamerica1021187</v>
      </c>
      <c r="X66">
        <v>1021187</v>
      </c>
      <c r="Y66" t="s">
        <v>11</v>
      </c>
      <c r="Z66" t="s">
        <v>138</v>
      </c>
      <c r="AA66" s="9">
        <v>43894</v>
      </c>
      <c r="AB66">
        <f>IFERROR(VLOOKUP(W66,'[4]BASE PLAN MES N'!$B:$I,8,FALSE),0)</f>
        <v>43894</v>
      </c>
      <c r="AC66" s="9">
        <f t="shared" si="3"/>
        <v>0</v>
      </c>
    </row>
    <row r="67" spans="3:29" x14ac:dyDescent="0.35">
      <c r="C67" t="str">
        <f t="shared" si="0"/>
        <v>Agro Sudamerica1011290</v>
      </c>
      <c r="D67" t="s">
        <v>11</v>
      </c>
      <c r="E67">
        <v>1011290</v>
      </c>
      <c r="F67" t="s">
        <v>686</v>
      </c>
      <c r="G67" s="9">
        <v>24611</v>
      </c>
      <c r="H67" s="10">
        <f>IFERROR(VLOOKUP(C67,'[2]BASE PLAN MES N'!$B:$I,8,FALSE),0)</f>
        <v>0</v>
      </c>
      <c r="I67" s="10">
        <f t="shared" si="1"/>
        <v>-24611</v>
      </c>
      <c r="W67" t="str">
        <f t="shared" si="2"/>
        <v>Agro Sudamerica1012207</v>
      </c>
      <c r="X67">
        <v>1012207</v>
      </c>
      <c r="Y67" t="s">
        <v>11</v>
      </c>
      <c r="Z67" t="s">
        <v>761</v>
      </c>
      <c r="AA67" s="9">
        <v>42196</v>
      </c>
      <c r="AB67">
        <f>IFERROR(VLOOKUP(W67,'[4]BASE PLAN MES N'!$B:$I,8,FALSE),0)</f>
        <v>42196</v>
      </c>
      <c r="AC67" s="9">
        <f t="shared" si="3"/>
        <v>0</v>
      </c>
    </row>
    <row r="68" spans="3:29" x14ac:dyDescent="0.35">
      <c r="C68" t="str">
        <f t="shared" si="0"/>
        <v>Agro Sudamerica1011421</v>
      </c>
      <c r="D68" t="s">
        <v>11</v>
      </c>
      <c r="E68">
        <v>1011421</v>
      </c>
      <c r="F68" t="s">
        <v>690</v>
      </c>
      <c r="G68" s="9">
        <v>474432</v>
      </c>
      <c r="H68" s="10">
        <f>IFERROR(VLOOKUP(C68,'[2]BASE PLAN MES N'!$B:$I,8,FALSE),0)</f>
        <v>604441</v>
      </c>
      <c r="I68" s="10">
        <f t="shared" si="1"/>
        <v>130009</v>
      </c>
      <c r="W68" t="str">
        <f t="shared" si="2"/>
        <v>Agro America1012207</v>
      </c>
      <c r="X68">
        <v>1012207</v>
      </c>
      <c r="Y68" t="s">
        <v>8</v>
      </c>
      <c r="Z68" t="s">
        <v>761</v>
      </c>
      <c r="AA68" s="9"/>
      <c r="AB68">
        <f>IFERROR(VLOOKUP(W68,'[4]BASE PLAN MES N'!$B:$I,8,FALSE),0)</f>
        <v>0</v>
      </c>
      <c r="AC68" s="9">
        <f t="shared" si="3"/>
        <v>0</v>
      </c>
    </row>
    <row r="69" spans="3:29" x14ac:dyDescent="0.35">
      <c r="C69" t="str">
        <f t="shared" si="0"/>
        <v>Agro Sudamerica1011558</v>
      </c>
      <c r="D69" t="s">
        <v>11</v>
      </c>
      <c r="E69">
        <v>1011558</v>
      </c>
      <c r="F69" t="s">
        <v>694</v>
      </c>
      <c r="G69" s="9">
        <v>383963</v>
      </c>
      <c r="H69" s="10">
        <f>IFERROR(VLOOKUP(C69,'[2]BASE PLAN MES N'!$B:$I,8,FALSE),0)</f>
        <v>241117</v>
      </c>
      <c r="I69" s="10">
        <f t="shared" si="1"/>
        <v>-142846</v>
      </c>
      <c r="W69" t="str">
        <f t="shared" si="2"/>
        <v>Agrosuper Asia1022607</v>
      </c>
      <c r="X69">
        <v>1022607</v>
      </c>
      <c r="Y69" t="s">
        <v>12</v>
      </c>
      <c r="Z69" t="s">
        <v>319</v>
      </c>
      <c r="AA69" s="9">
        <v>41417</v>
      </c>
      <c r="AB69">
        <f>IFERROR(VLOOKUP(W69,'[4]BASE PLAN MES N'!$B:$I,8,FALSE),0)</f>
        <v>41417</v>
      </c>
      <c r="AC69" s="9">
        <f t="shared" si="3"/>
        <v>0</v>
      </c>
    </row>
    <row r="70" spans="3:29" x14ac:dyDescent="0.35">
      <c r="C70" t="str">
        <f t="shared" si="0"/>
        <v>Agro Sudamerica1012207</v>
      </c>
      <c r="D70" t="s">
        <v>11</v>
      </c>
      <c r="E70">
        <v>1012207</v>
      </c>
      <c r="F70" t="s">
        <v>761</v>
      </c>
      <c r="G70" s="9">
        <v>24000</v>
      </c>
      <c r="H70" s="10">
        <f>IFERROR(VLOOKUP(C70,'[2]BASE PLAN MES N'!$B:$I,8,FALSE),0)</f>
        <v>41500</v>
      </c>
      <c r="I70" s="10">
        <f t="shared" si="1"/>
        <v>17500</v>
      </c>
      <c r="W70" t="str">
        <f t="shared" si="2"/>
        <v>Exportacion Directa1022987</v>
      </c>
      <c r="X70">
        <v>1022987</v>
      </c>
      <c r="Y70" t="s">
        <v>16</v>
      </c>
      <c r="Z70" t="s">
        <v>547</v>
      </c>
      <c r="AA70" s="9">
        <v>38992</v>
      </c>
      <c r="AB70">
        <f>IFERROR(VLOOKUP(W70,'[4]BASE PLAN MES N'!$B:$I,8,FALSE),0)</f>
        <v>38992</v>
      </c>
      <c r="AC70" s="9">
        <f t="shared" si="3"/>
        <v>0</v>
      </c>
    </row>
    <row r="71" spans="3:29" x14ac:dyDescent="0.35">
      <c r="C71" t="str">
        <f t="shared" ref="C71:C134" si="4">D71&amp;E71</f>
        <v>Agro Sudamerica1012208</v>
      </c>
      <c r="D71" t="s">
        <v>11</v>
      </c>
      <c r="E71">
        <v>1012208</v>
      </c>
      <c r="F71" t="s">
        <v>763</v>
      </c>
      <c r="G71" s="9">
        <v>20493</v>
      </c>
      <c r="H71" s="10">
        <f>IFERROR(VLOOKUP(C71,'[2]BASE PLAN MES N'!$B:$I,8,FALSE),0)</f>
        <v>20493</v>
      </c>
      <c r="I71" s="10">
        <f t="shared" ref="I71:I134" si="5">+H71-G71</f>
        <v>0</v>
      </c>
      <c r="W71" t="str">
        <f t="shared" ref="W71:W134" si="6">Y71&amp;X71</f>
        <v>Agrosuper Asia1021152</v>
      </c>
      <c r="X71">
        <v>1021152</v>
      </c>
      <c r="Y71" t="s">
        <v>12</v>
      </c>
      <c r="Z71" t="s">
        <v>134</v>
      </c>
      <c r="AA71" s="9">
        <v>36000</v>
      </c>
      <c r="AB71">
        <f>IFERROR(VLOOKUP(W71,'[4]BASE PLAN MES N'!$B:$I,8,FALSE),0)</f>
        <v>36000</v>
      </c>
      <c r="AC71" s="9">
        <f t="shared" ref="AC71:AC134" si="7">+AB71-AA71</f>
        <v>0</v>
      </c>
    </row>
    <row r="72" spans="3:29" x14ac:dyDescent="0.35">
      <c r="C72" t="str">
        <f t="shared" si="4"/>
        <v>Agro Sudamerica1012283</v>
      </c>
      <c r="D72" t="s">
        <v>11</v>
      </c>
      <c r="E72">
        <v>1012283</v>
      </c>
      <c r="F72" t="s">
        <v>771</v>
      </c>
      <c r="G72" s="9">
        <v>4705</v>
      </c>
      <c r="H72" s="10">
        <f>IFERROR(VLOOKUP(C72,'[2]BASE PLAN MES N'!$B:$I,8,FALSE),0)</f>
        <v>16654</v>
      </c>
      <c r="I72" s="10">
        <f t="shared" si="5"/>
        <v>11949</v>
      </c>
      <c r="W72" t="str">
        <f t="shared" si="6"/>
        <v>Agro Sudamerica1022196</v>
      </c>
      <c r="X72">
        <v>1022196</v>
      </c>
      <c r="Y72" t="s">
        <v>11</v>
      </c>
      <c r="Z72" t="s">
        <v>447</v>
      </c>
      <c r="AA72" s="9">
        <v>35778</v>
      </c>
      <c r="AB72">
        <f>IFERROR(VLOOKUP(W72,'[4]BASE PLAN MES N'!$B:$I,8,FALSE),0)</f>
        <v>35778</v>
      </c>
      <c r="AC72" s="9">
        <f t="shared" si="7"/>
        <v>0</v>
      </c>
    </row>
    <row r="73" spans="3:29" x14ac:dyDescent="0.35">
      <c r="C73" t="str">
        <f t="shared" si="4"/>
        <v>Agro Sudamerica1012552</v>
      </c>
      <c r="D73" t="s">
        <v>11</v>
      </c>
      <c r="E73">
        <v>1012552</v>
      </c>
      <c r="F73" t="s">
        <v>818</v>
      </c>
      <c r="G73" s="9">
        <v>48000</v>
      </c>
      <c r="H73" s="10">
        <f>IFERROR(VLOOKUP(C73,'[2]BASE PLAN MES N'!$B:$I,8,FALSE),0)</f>
        <v>390</v>
      </c>
      <c r="I73" s="10">
        <f t="shared" si="5"/>
        <v>-47610</v>
      </c>
      <c r="W73" t="str">
        <f t="shared" si="6"/>
        <v>Exportacion Directa1020105</v>
      </c>
      <c r="X73">
        <v>1020105</v>
      </c>
      <c r="Y73" t="s">
        <v>16</v>
      </c>
      <c r="Z73" t="s">
        <v>20</v>
      </c>
      <c r="AA73" s="9">
        <v>35424</v>
      </c>
      <c r="AB73">
        <f>IFERROR(VLOOKUP(W73,'[4]BASE PLAN MES N'!$B:$I,8,FALSE),0)</f>
        <v>35424</v>
      </c>
      <c r="AC73" s="9">
        <f t="shared" si="7"/>
        <v>0</v>
      </c>
    </row>
    <row r="74" spans="3:29" x14ac:dyDescent="0.35">
      <c r="C74" t="str">
        <f t="shared" si="4"/>
        <v>Agro Sudamerica1012556</v>
      </c>
      <c r="D74" t="s">
        <v>11</v>
      </c>
      <c r="E74">
        <v>1012556</v>
      </c>
      <c r="F74" t="s">
        <v>820</v>
      </c>
      <c r="G74" s="9">
        <v>254138</v>
      </c>
      <c r="H74" s="10">
        <f>IFERROR(VLOOKUP(C74,'[2]BASE PLAN MES N'!$B:$I,8,FALSE),0)</f>
        <v>240000</v>
      </c>
      <c r="I74" s="10">
        <f t="shared" si="5"/>
        <v>-14138</v>
      </c>
      <c r="W74" t="str">
        <f t="shared" si="6"/>
        <v>Agro Sudamerica1020352</v>
      </c>
      <c r="X74">
        <v>1020352</v>
      </c>
      <c r="Y74" t="s">
        <v>11</v>
      </c>
      <c r="Z74" t="s">
        <v>32</v>
      </c>
      <c r="AA74" s="9">
        <v>34692</v>
      </c>
      <c r="AB74">
        <f>IFERROR(VLOOKUP(W74,'[4]BASE PLAN MES N'!$B:$I,8,FALSE),0)</f>
        <v>34692</v>
      </c>
      <c r="AC74" s="9">
        <f t="shared" si="7"/>
        <v>0</v>
      </c>
    </row>
    <row r="75" spans="3:29" x14ac:dyDescent="0.35">
      <c r="C75" t="str">
        <f t="shared" si="4"/>
        <v>Agro Sudamerica1012719</v>
      </c>
      <c r="D75" t="s">
        <v>11</v>
      </c>
      <c r="E75">
        <v>1012719</v>
      </c>
      <c r="F75" t="s">
        <v>838</v>
      </c>
      <c r="G75" s="9">
        <v>192000</v>
      </c>
      <c r="H75" s="10">
        <f>IFERROR(VLOOKUP(C75,'[2]BASE PLAN MES N'!$B:$I,8,FALSE),0)</f>
        <v>192000</v>
      </c>
      <c r="I75" s="10">
        <f t="shared" si="5"/>
        <v>0</v>
      </c>
      <c r="W75" t="str">
        <f t="shared" si="6"/>
        <v>Agrosuper Asia1020904</v>
      </c>
      <c r="X75">
        <v>1020904</v>
      </c>
      <c r="Y75" t="s">
        <v>12</v>
      </c>
      <c r="Z75" t="s">
        <v>86</v>
      </c>
      <c r="AA75" s="9">
        <v>30056</v>
      </c>
      <c r="AB75">
        <f>IFERROR(VLOOKUP(W75,'[4]BASE PLAN MES N'!$B:$I,8,FALSE),0)</f>
        <v>30056</v>
      </c>
      <c r="AC75" s="9">
        <f t="shared" si="7"/>
        <v>0</v>
      </c>
    </row>
    <row r="76" spans="3:29" x14ac:dyDescent="0.35">
      <c r="C76" t="str">
        <f t="shared" si="4"/>
        <v>Agro Sudamerica1012763</v>
      </c>
      <c r="D76" t="s">
        <v>11</v>
      </c>
      <c r="E76">
        <v>1012763</v>
      </c>
      <c r="F76" t="s">
        <v>848</v>
      </c>
      <c r="G76" s="9">
        <v>24000</v>
      </c>
      <c r="H76" s="10">
        <f>IFERROR(VLOOKUP(C76,'[2]BASE PLAN MES N'!$B:$I,8,FALSE),0)</f>
        <v>74419</v>
      </c>
      <c r="I76" s="10">
        <f t="shared" si="5"/>
        <v>50419</v>
      </c>
      <c r="W76" t="str">
        <f t="shared" si="6"/>
        <v>Agro Sudamerica1011290</v>
      </c>
      <c r="X76">
        <v>1011290</v>
      </c>
      <c r="Y76" t="s">
        <v>11</v>
      </c>
      <c r="Z76" t="s">
        <v>686</v>
      </c>
      <c r="AA76" s="9">
        <v>30000</v>
      </c>
      <c r="AB76">
        <f>IFERROR(VLOOKUP(W76,'[4]BASE PLAN MES N'!$B:$I,8,FALSE),0)</f>
        <v>30000</v>
      </c>
      <c r="AC76" s="9">
        <f t="shared" si="7"/>
        <v>0</v>
      </c>
    </row>
    <row r="77" spans="3:29" x14ac:dyDescent="0.35">
      <c r="C77" t="str">
        <f t="shared" si="4"/>
        <v>Agro Sudamerica1012362</v>
      </c>
      <c r="D77" t="s">
        <v>11</v>
      </c>
      <c r="E77">
        <v>1012362</v>
      </c>
      <c r="F77" t="s">
        <v>775</v>
      </c>
      <c r="G77" s="9"/>
      <c r="H77" s="10">
        <f>IFERROR(VLOOKUP(C77,'[2]BASE PLAN MES N'!$B:$I,8,FALSE),0)</f>
        <v>0</v>
      </c>
      <c r="I77" s="10">
        <f t="shared" si="5"/>
        <v>0</v>
      </c>
      <c r="W77" t="str">
        <f t="shared" si="6"/>
        <v>Agro America1011290</v>
      </c>
      <c r="X77">
        <v>1011290</v>
      </c>
      <c r="Y77" t="s">
        <v>8</v>
      </c>
      <c r="Z77" t="s">
        <v>686</v>
      </c>
      <c r="AA77" s="9"/>
      <c r="AB77">
        <f>IFERROR(VLOOKUP(W77,'[4]BASE PLAN MES N'!$B:$I,8,FALSE),0)</f>
        <v>0</v>
      </c>
      <c r="AC77" s="9">
        <f t="shared" si="7"/>
        <v>0</v>
      </c>
    </row>
    <row r="78" spans="3:29" x14ac:dyDescent="0.35">
      <c r="C78" t="str">
        <f t="shared" si="4"/>
        <v>Agro Sudamerica1012674</v>
      </c>
      <c r="D78" t="s">
        <v>11</v>
      </c>
      <c r="E78">
        <v>1012674</v>
      </c>
      <c r="F78" t="s">
        <v>829</v>
      </c>
      <c r="G78" s="9"/>
      <c r="H78" s="10">
        <f>IFERROR(VLOOKUP(C78,'[2]BASE PLAN MES N'!$B:$I,8,FALSE),0)</f>
        <v>0</v>
      </c>
      <c r="I78" s="10">
        <f t="shared" si="5"/>
        <v>0</v>
      </c>
      <c r="W78" t="str">
        <f t="shared" si="6"/>
        <v>Exportacion Directa1023350</v>
      </c>
      <c r="X78">
        <v>1023350</v>
      </c>
      <c r="Y78" t="s">
        <v>16</v>
      </c>
      <c r="Z78" t="s">
        <v>567</v>
      </c>
      <c r="AA78" s="9">
        <v>29500</v>
      </c>
      <c r="AB78">
        <f>IFERROR(VLOOKUP(W78,'[4]BASE PLAN MES N'!$B:$I,8,FALSE),0)</f>
        <v>29500</v>
      </c>
      <c r="AC78" s="9">
        <f t="shared" si="7"/>
        <v>0</v>
      </c>
    </row>
    <row r="79" spans="3:29" x14ac:dyDescent="0.35">
      <c r="C79" t="str">
        <f t="shared" si="4"/>
        <v>Agro Sudamerica1030545</v>
      </c>
      <c r="D79" t="s">
        <v>11</v>
      </c>
      <c r="E79">
        <v>1030545</v>
      </c>
      <c r="F79" t="s">
        <v>918</v>
      </c>
      <c r="G79" s="9"/>
      <c r="H79" s="10">
        <f>IFERROR(VLOOKUP(C79,'[2]BASE PLAN MES N'!$B:$I,8,FALSE),0)</f>
        <v>0</v>
      </c>
      <c r="I79" s="10">
        <f t="shared" si="5"/>
        <v>0</v>
      </c>
      <c r="W79" t="str">
        <f t="shared" si="6"/>
        <v>Agro Sudamerica1020886</v>
      </c>
      <c r="X79">
        <v>1020886</v>
      </c>
      <c r="Y79" t="s">
        <v>11</v>
      </c>
      <c r="Z79" t="s">
        <v>84</v>
      </c>
      <c r="AA79" s="9">
        <v>27154</v>
      </c>
      <c r="AB79">
        <f>IFERROR(VLOOKUP(W79,'[4]BASE PLAN MES N'!$B:$I,8,FALSE),0)</f>
        <v>27154</v>
      </c>
      <c r="AC79" s="9">
        <f t="shared" si="7"/>
        <v>0</v>
      </c>
    </row>
    <row r="80" spans="3:29" x14ac:dyDescent="0.35">
      <c r="C80" t="str">
        <f t="shared" si="4"/>
        <v>Agro Sudamerica1030720</v>
      </c>
      <c r="D80" t="s">
        <v>11</v>
      </c>
      <c r="E80">
        <v>1030720</v>
      </c>
      <c r="F80" t="s">
        <v>943</v>
      </c>
      <c r="G80" s="9"/>
      <c r="H80" s="10">
        <f>IFERROR(VLOOKUP(C80,'[2]BASE PLAN MES N'!$B:$I,8,FALSE),0)</f>
        <v>0</v>
      </c>
      <c r="I80" s="10">
        <f t="shared" si="5"/>
        <v>0</v>
      </c>
      <c r="W80" t="str">
        <f t="shared" si="6"/>
        <v>Agrosuper Asia1021046</v>
      </c>
      <c r="X80">
        <v>1021046</v>
      </c>
      <c r="Y80" t="s">
        <v>12</v>
      </c>
      <c r="Z80" t="s">
        <v>111</v>
      </c>
      <c r="AA80" s="9">
        <v>26724</v>
      </c>
      <c r="AB80">
        <f>IFERROR(VLOOKUP(W80,'[4]BASE PLAN MES N'!$B:$I,8,FALSE),0)</f>
        <v>26724</v>
      </c>
      <c r="AC80" s="9">
        <f t="shared" si="7"/>
        <v>0</v>
      </c>
    </row>
    <row r="81" spans="3:29" x14ac:dyDescent="0.35">
      <c r="C81" t="str">
        <f t="shared" si="4"/>
        <v>Agro Sudamerica1012778</v>
      </c>
      <c r="D81" t="s">
        <v>11</v>
      </c>
      <c r="E81">
        <v>1012778</v>
      </c>
      <c r="F81" t="s">
        <v>853</v>
      </c>
      <c r="G81" s="9">
        <v>0</v>
      </c>
      <c r="H81" s="10">
        <f>IFERROR(VLOOKUP(C81,'[2]BASE PLAN MES N'!$B:$I,8,FALSE),0)</f>
        <v>0</v>
      </c>
      <c r="I81" s="10">
        <f t="shared" si="5"/>
        <v>0</v>
      </c>
      <c r="W81" t="str">
        <f t="shared" si="6"/>
        <v>Agrosuper Brasil1023329</v>
      </c>
      <c r="X81">
        <v>1023329</v>
      </c>
      <c r="Y81" t="s">
        <v>13</v>
      </c>
      <c r="Z81" t="s">
        <v>196</v>
      </c>
      <c r="AA81" s="9">
        <v>26015</v>
      </c>
      <c r="AB81">
        <f>IFERROR(VLOOKUP(W81,'[4]BASE PLAN MES N'!$B:$I,8,FALSE),0)</f>
        <v>26015</v>
      </c>
      <c r="AC81" s="9">
        <f t="shared" si="7"/>
        <v>0</v>
      </c>
    </row>
    <row r="82" spans="3:29" x14ac:dyDescent="0.35">
      <c r="C82" t="str">
        <f t="shared" si="4"/>
        <v>Agro Sudamerica1011105</v>
      </c>
      <c r="D82" t="s">
        <v>11</v>
      </c>
      <c r="E82">
        <v>1011105</v>
      </c>
      <c r="F82" t="s">
        <v>676</v>
      </c>
      <c r="G82" s="9"/>
      <c r="H82" s="10">
        <f>IFERROR(VLOOKUP(C82,'[2]BASE PLAN MES N'!$B:$I,8,FALSE),0)</f>
        <v>0</v>
      </c>
      <c r="I82" s="10">
        <f t="shared" si="5"/>
        <v>0</v>
      </c>
      <c r="W82" t="str">
        <f t="shared" si="6"/>
        <v>Agro Sudamerica1012208</v>
      </c>
      <c r="X82">
        <v>1012208</v>
      </c>
      <c r="Y82" t="s">
        <v>11</v>
      </c>
      <c r="Z82" t="s">
        <v>763</v>
      </c>
      <c r="AA82" s="9">
        <v>25607</v>
      </c>
      <c r="AB82">
        <f>IFERROR(VLOOKUP(W82,'[4]BASE PLAN MES N'!$B:$I,8,FALSE),0)</f>
        <v>25607</v>
      </c>
      <c r="AC82" s="9">
        <f t="shared" si="7"/>
        <v>0</v>
      </c>
    </row>
    <row r="83" spans="3:29" x14ac:dyDescent="0.35">
      <c r="C83" t="str">
        <f t="shared" si="4"/>
        <v>Agro Sudamerica1022842</v>
      </c>
      <c r="D83" t="s">
        <v>11</v>
      </c>
      <c r="E83">
        <v>1022842</v>
      </c>
      <c r="F83" t="s">
        <v>1194</v>
      </c>
      <c r="G83" s="9">
        <v>0</v>
      </c>
      <c r="H83" s="10">
        <f>IFERROR(VLOOKUP(C83,'[2]BASE PLAN MES N'!$B:$I,8,FALSE),0)</f>
        <v>0</v>
      </c>
      <c r="I83" s="10">
        <f t="shared" si="5"/>
        <v>0</v>
      </c>
      <c r="W83" t="str">
        <f t="shared" si="6"/>
        <v>Agro Sudamerica1023355</v>
      </c>
      <c r="X83">
        <v>1023355</v>
      </c>
      <c r="Y83" t="s">
        <v>11</v>
      </c>
      <c r="Z83" t="s">
        <v>516</v>
      </c>
      <c r="AA83" s="9">
        <v>24600</v>
      </c>
      <c r="AB83">
        <f>IFERROR(VLOOKUP(W83,'[4]BASE PLAN MES N'!$B:$I,8,FALSE),0)</f>
        <v>24600</v>
      </c>
      <c r="AC83" s="9">
        <f t="shared" si="7"/>
        <v>0</v>
      </c>
    </row>
    <row r="84" spans="3:29" x14ac:dyDescent="0.35">
      <c r="C84" t="str">
        <f t="shared" si="4"/>
        <v>Agro Sudamerica1022844</v>
      </c>
      <c r="D84" t="s">
        <v>11</v>
      </c>
      <c r="E84">
        <v>1022844</v>
      </c>
      <c r="F84" t="s">
        <v>1197</v>
      </c>
      <c r="G84" s="9">
        <v>541</v>
      </c>
      <c r="H84" s="10">
        <f>IFERROR(VLOOKUP(C84,'[2]BASE PLAN MES N'!$B:$I,8,FALSE),0)</f>
        <v>541</v>
      </c>
      <c r="I84" s="10">
        <f t="shared" si="5"/>
        <v>0</v>
      </c>
      <c r="W84" t="str">
        <f t="shared" si="6"/>
        <v>Agro Sudamerica1022847</v>
      </c>
      <c r="X84">
        <v>1022847</v>
      </c>
      <c r="Y84" t="s">
        <v>11</v>
      </c>
      <c r="Z84" t="s">
        <v>355</v>
      </c>
      <c r="AA84" s="9">
        <v>24000</v>
      </c>
      <c r="AB84">
        <f>IFERROR(VLOOKUP(W84,'[4]BASE PLAN MES N'!$B:$I,8,FALSE),0)</f>
        <v>24000</v>
      </c>
      <c r="AC84" s="9">
        <f t="shared" si="7"/>
        <v>0</v>
      </c>
    </row>
    <row r="85" spans="3:29" x14ac:dyDescent="0.35">
      <c r="C85" t="str">
        <f t="shared" si="4"/>
        <v>Agro Sudamerica1012655</v>
      </c>
      <c r="D85" t="s">
        <v>11</v>
      </c>
      <c r="E85">
        <v>1012655</v>
      </c>
      <c r="F85" t="s">
        <v>1247</v>
      </c>
      <c r="G85" s="9"/>
      <c r="H85" s="10">
        <f>IFERROR(VLOOKUP(C85,'[2]BASE PLAN MES N'!$B:$I,8,FALSE),0)</f>
        <v>0</v>
      </c>
      <c r="I85" s="10">
        <f t="shared" si="5"/>
        <v>0</v>
      </c>
      <c r="J85" t="s">
        <v>1332</v>
      </c>
      <c r="W85" t="str">
        <f t="shared" si="6"/>
        <v>Agro Sudamerica1011105</v>
      </c>
      <c r="X85">
        <v>1011105</v>
      </c>
      <c r="Y85" t="s">
        <v>11</v>
      </c>
      <c r="Z85" t="s">
        <v>676</v>
      </c>
      <c r="AA85" s="9">
        <v>24000</v>
      </c>
      <c r="AB85">
        <f>IFERROR(VLOOKUP(W85,'[4]BASE PLAN MES N'!$B:$I,8,FALSE),0)</f>
        <v>24000</v>
      </c>
      <c r="AC85" s="9">
        <f t="shared" si="7"/>
        <v>0</v>
      </c>
    </row>
    <row r="86" spans="3:29" x14ac:dyDescent="0.35">
      <c r="C86" t="str">
        <f t="shared" si="4"/>
        <v>Agro Sudamerica1020086</v>
      </c>
      <c r="D86" t="s">
        <v>11</v>
      </c>
      <c r="E86">
        <v>1020086</v>
      </c>
      <c r="F86" t="s">
        <v>1249</v>
      </c>
      <c r="G86" s="9">
        <v>95980</v>
      </c>
      <c r="H86" s="10">
        <f>IFERROR(VLOOKUP(C86,'[2]BASE PLAN MES N'!$B:$I,8,FALSE),0)</f>
        <v>106118</v>
      </c>
      <c r="I86" s="10">
        <f t="shared" si="5"/>
        <v>10138</v>
      </c>
      <c r="W86" t="str">
        <f t="shared" si="6"/>
        <v>Agro America1011105</v>
      </c>
      <c r="X86">
        <v>1011105</v>
      </c>
      <c r="Y86" t="s">
        <v>8</v>
      </c>
      <c r="Z86" t="s">
        <v>676</v>
      </c>
      <c r="AA86" s="9"/>
      <c r="AB86">
        <f>IFERROR(VLOOKUP(W86,'[4]BASE PLAN MES N'!$B:$I,8,FALSE),0)</f>
        <v>0</v>
      </c>
      <c r="AC86" s="9">
        <f t="shared" si="7"/>
        <v>0</v>
      </c>
    </row>
    <row r="87" spans="3:29" x14ac:dyDescent="0.35">
      <c r="C87" t="str">
        <f t="shared" si="4"/>
        <v>Agro Sudamerica1021279</v>
      </c>
      <c r="D87" t="s">
        <v>11</v>
      </c>
      <c r="E87">
        <v>1021279</v>
      </c>
      <c r="F87" t="s">
        <v>357</v>
      </c>
      <c r="G87" s="9">
        <v>869</v>
      </c>
      <c r="H87" s="10">
        <f>IFERROR(VLOOKUP(C87,'[2]BASE PLAN MES N'!$B:$I,8,FALSE),0)</f>
        <v>869</v>
      </c>
      <c r="I87" s="10">
        <f t="shared" si="5"/>
        <v>0</v>
      </c>
      <c r="W87" t="str">
        <f t="shared" si="6"/>
        <v>Agrosuper Asia1021151</v>
      </c>
      <c r="X87">
        <v>1021151</v>
      </c>
      <c r="Y87" t="s">
        <v>12</v>
      </c>
      <c r="Z87" t="s">
        <v>132</v>
      </c>
      <c r="AA87" s="9">
        <v>22842</v>
      </c>
      <c r="AB87">
        <f>IFERROR(VLOOKUP(W87,'[4]BASE PLAN MES N'!$B:$I,8,FALSE),0)</f>
        <v>22842</v>
      </c>
      <c r="AC87" s="9">
        <f t="shared" si="7"/>
        <v>0</v>
      </c>
    </row>
    <row r="88" spans="3:29" x14ac:dyDescent="0.35">
      <c r="C88" t="str">
        <f t="shared" si="4"/>
        <v>Agro Sudamerica1022290</v>
      </c>
      <c r="D88" t="s">
        <v>11</v>
      </c>
      <c r="E88">
        <v>1022290</v>
      </c>
      <c r="F88" t="s">
        <v>1288</v>
      </c>
      <c r="G88" s="9">
        <v>0</v>
      </c>
      <c r="H88" s="10">
        <f>IFERROR(VLOOKUP(C88,'[2]BASE PLAN MES N'!$B:$I,8,FALSE),0)</f>
        <v>0</v>
      </c>
      <c r="I88" s="10">
        <f t="shared" si="5"/>
        <v>0</v>
      </c>
      <c r="W88" t="str">
        <f t="shared" si="6"/>
        <v>Exportacion Directa1022499</v>
      </c>
      <c r="X88">
        <v>1022499</v>
      </c>
      <c r="Y88" t="s">
        <v>16</v>
      </c>
      <c r="Z88" t="s">
        <v>306</v>
      </c>
      <c r="AA88" s="9">
        <v>22607</v>
      </c>
      <c r="AB88">
        <f>IFERROR(VLOOKUP(W88,'[4]BASE PLAN MES N'!$B:$I,8,FALSE),0)</f>
        <v>22607</v>
      </c>
      <c r="AC88" s="9">
        <f t="shared" si="7"/>
        <v>0</v>
      </c>
    </row>
    <row r="89" spans="3:29" x14ac:dyDescent="0.35">
      <c r="C89" t="str">
        <f t="shared" si="4"/>
        <v>Agro Sudamerica1030817</v>
      </c>
      <c r="D89" t="s">
        <v>11</v>
      </c>
      <c r="E89">
        <v>1030817</v>
      </c>
      <c r="F89" t="s">
        <v>857</v>
      </c>
      <c r="G89" s="9"/>
      <c r="H89" s="10">
        <f>IFERROR(VLOOKUP(C89,'[2]BASE PLAN MES N'!$B:$I,8,FALSE),0)</f>
        <v>0</v>
      </c>
      <c r="I89" s="10">
        <f t="shared" si="5"/>
        <v>0</v>
      </c>
      <c r="W89" t="str">
        <f t="shared" si="6"/>
        <v>Exportacion Directa1022931</v>
      </c>
      <c r="X89">
        <v>1022931</v>
      </c>
      <c r="Y89" t="s">
        <v>16</v>
      </c>
      <c r="Z89" t="s">
        <v>387</v>
      </c>
      <c r="AA89" s="9">
        <v>22174</v>
      </c>
      <c r="AB89">
        <f>IFERROR(VLOOKUP(W89,'[4]BASE PLAN MES N'!$B:$I,8,FALSE),0)</f>
        <v>22174</v>
      </c>
      <c r="AC89" s="9">
        <f t="shared" si="7"/>
        <v>0</v>
      </c>
    </row>
    <row r="90" spans="3:29" x14ac:dyDescent="0.35">
      <c r="C90" t="str">
        <f t="shared" si="4"/>
        <v>Agro Sudamerica1022459</v>
      </c>
      <c r="D90" t="s">
        <v>11</v>
      </c>
      <c r="E90">
        <v>1022459</v>
      </c>
      <c r="F90" t="s">
        <v>1398</v>
      </c>
      <c r="G90" s="9">
        <v>0</v>
      </c>
      <c r="H90" s="10">
        <f>IFERROR(VLOOKUP(C90,'[2]BASE PLAN MES N'!$B:$I,8,FALSE),0)</f>
        <v>0</v>
      </c>
      <c r="I90" s="10">
        <f t="shared" si="5"/>
        <v>0</v>
      </c>
      <c r="W90" t="str">
        <f t="shared" si="6"/>
        <v>Agro Sudamerica1021077</v>
      </c>
      <c r="X90">
        <v>1021077</v>
      </c>
      <c r="Y90" t="s">
        <v>11</v>
      </c>
      <c r="Z90" t="s">
        <v>243</v>
      </c>
      <c r="AA90" s="9">
        <v>21292</v>
      </c>
      <c r="AB90">
        <f>IFERROR(VLOOKUP(W90,'[4]BASE PLAN MES N'!$B:$I,8,FALSE),0)</f>
        <v>21292</v>
      </c>
      <c r="AC90" s="9">
        <f t="shared" si="7"/>
        <v>0</v>
      </c>
    </row>
    <row r="91" spans="3:29" x14ac:dyDescent="0.35">
      <c r="C91" t="str">
        <f t="shared" si="4"/>
        <v>Agro Sudamerica1022460</v>
      </c>
      <c r="D91" t="s">
        <v>11</v>
      </c>
      <c r="E91">
        <v>1022460</v>
      </c>
      <c r="F91" t="s">
        <v>1400</v>
      </c>
      <c r="G91" s="9">
        <v>0</v>
      </c>
      <c r="H91" s="10">
        <f>IFERROR(VLOOKUP(C91,'[2]BASE PLAN MES N'!$B:$I,8,FALSE),0)</f>
        <v>0</v>
      </c>
      <c r="I91" s="10">
        <f t="shared" si="5"/>
        <v>0</v>
      </c>
      <c r="W91" t="str">
        <f t="shared" si="6"/>
        <v>Exportacion Directa1020731</v>
      </c>
      <c r="X91">
        <v>1020731</v>
      </c>
      <c r="Y91" t="s">
        <v>16</v>
      </c>
      <c r="Z91" t="s">
        <v>62</v>
      </c>
      <c r="AA91" s="9">
        <v>20000</v>
      </c>
      <c r="AB91">
        <f>IFERROR(VLOOKUP(W91,'[4]BASE PLAN MES N'!$B:$I,8,FALSE),0)</f>
        <v>20000</v>
      </c>
      <c r="AC91" s="9">
        <f t="shared" si="7"/>
        <v>0</v>
      </c>
    </row>
    <row r="92" spans="3:29" x14ac:dyDescent="0.35">
      <c r="C92" t="str">
        <f t="shared" si="4"/>
        <v>Agro Sudamerica1022870</v>
      </c>
      <c r="D92" t="s">
        <v>11</v>
      </c>
      <c r="E92">
        <v>1022870</v>
      </c>
      <c r="F92" t="s">
        <v>1418</v>
      </c>
      <c r="G92" s="9">
        <v>24000</v>
      </c>
      <c r="H92" s="10">
        <f>IFERROR(VLOOKUP(C92,'[2]BASE PLAN MES N'!$B:$I,8,FALSE),0)</f>
        <v>0</v>
      </c>
      <c r="I92" s="10">
        <f t="shared" si="5"/>
        <v>-24000</v>
      </c>
      <c r="W92" t="str">
        <f t="shared" si="6"/>
        <v>Agro Sudamerica1022921</v>
      </c>
      <c r="X92">
        <v>1022921</v>
      </c>
      <c r="Y92" t="s">
        <v>11</v>
      </c>
      <c r="Z92" t="s">
        <v>243</v>
      </c>
      <c r="AA92" s="9">
        <v>19410</v>
      </c>
      <c r="AB92">
        <f>IFERROR(VLOOKUP(W92,'[4]BASE PLAN MES N'!$B:$I,8,FALSE),0)</f>
        <v>19410</v>
      </c>
      <c r="AC92" s="9">
        <f t="shared" si="7"/>
        <v>0</v>
      </c>
    </row>
    <row r="93" spans="3:29" x14ac:dyDescent="0.35">
      <c r="C93" t="str">
        <f t="shared" si="4"/>
        <v>Agro Sudamerica1023433</v>
      </c>
      <c r="D93" t="s">
        <v>11</v>
      </c>
      <c r="E93">
        <v>1023433</v>
      </c>
      <c r="F93" t="s">
        <v>1420</v>
      </c>
      <c r="G93" s="9">
        <v>110455</v>
      </c>
      <c r="H93" s="10">
        <f>IFERROR(VLOOKUP(C93,'[2]BASE PLAN MES N'!$B:$I,8,FALSE),0)</f>
        <v>110455</v>
      </c>
      <c r="I93" s="10">
        <f t="shared" si="5"/>
        <v>0</v>
      </c>
      <c r="W93" t="str">
        <f t="shared" si="6"/>
        <v>Exportacion Directa1022370</v>
      </c>
      <c r="X93">
        <v>1022370</v>
      </c>
      <c r="Y93" t="s">
        <v>16</v>
      </c>
      <c r="Z93" t="s">
        <v>280</v>
      </c>
      <c r="AA93" s="9">
        <v>19391</v>
      </c>
      <c r="AB93">
        <f>IFERROR(VLOOKUP(W93,'[4]BASE PLAN MES N'!$B:$I,8,FALSE),0)</f>
        <v>19391</v>
      </c>
      <c r="AC93" s="9">
        <f t="shared" si="7"/>
        <v>0</v>
      </c>
    </row>
    <row r="94" spans="3:29" x14ac:dyDescent="0.35">
      <c r="C94" t="str">
        <f t="shared" si="4"/>
        <v>Agro Sudamerica1023436</v>
      </c>
      <c r="D94" t="s">
        <v>11</v>
      </c>
      <c r="E94">
        <v>1023436</v>
      </c>
      <c r="F94" t="s">
        <v>1423</v>
      </c>
      <c r="G94" s="9">
        <v>24000</v>
      </c>
      <c r="H94" s="10">
        <f>IFERROR(VLOOKUP(C94,'[2]BASE PLAN MES N'!$B:$I,8,FALSE),0)</f>
        <v>24000</v>
      </c>
      <c r="I94" s="10">
        <f t="shared" si="5"/>
        <v>0</v>
      </c>
      <c r="W94" t="str">
        <f t="shared" si="6"/>
        <v>Agrosuper Asia1012469</v>
      </c>
      <c r="X94">
        <v>1012469</v>
      </c>
      <c r="Y94" t="s">
        <v>12</v>
      </c>
      <c r="Z94" t="s">
        <v>745</v>
      </c>
      <c r="AA94" s="9">
        <v>19000</v>
      </c>
      <c r="AB94">
        <f>IFERROR(VLOOKUP(W94,'[4]BASE PLAN MES N'!$B:$I,8,FALSE),0)</f>
        <v>19000</v>
      </c>
      <c r="AC94" s="9">
        <f t="shared" si="7"/>
        <v>0</v>
      </c>
    </row>
    <row r="95" spans="3:29" x14ac:dyDescent="0.35">
      <c r="C95" t="str">
        <f t="shared" si="4"/>
        <v>Agro Sudamerica1012375</v>
      </c>
      <c r="D95" t="s">
        <v>11</v>
      </c>
      <c r="E95">
        <v>1012375</v>
      </c>
      <c r="F95" t="s">
        <v>1435</v>
      </c>
      <c r="G95" s="9">
        <v>24000</v>
      </c>
      <c r="H95" s="10">
        <f>IFERROR(VLOOKUP(C95,'[2]BASE PLAN MES N'!$B:$I,8,FALSE),0)</f>
        <v>48000</v>
      </c>
      <c r="I95" s="10">
        <f t="shared" si="5"/>
        <v>24000</v>
      </c>
      <c r="W95" t="str">
        <f t="shared" si="6"/>
        <v>Exportacion Directa1021609</v>
      </c>
      <c r="X95">
        <v>1021609</v>
      </c>
      <c r="Y95" t="s">
        <v>16</v>
      </c>
      <c r="Z95" t="s">
        <v>168</v>
      </c>
      <c r="AA95" s="9">
        <v>18000</v>
      </c>
      <c r="AB95">
        <f>IFERROR(VLOOKUP(W95,'[4]BASE PLAN MES N'!$B:$I,8,FALSE),0)</f>
        <v>18000</v>
      </c>
      <c r="AC95" s="9">
        <f t="shared" si="7"/>
        <v>0</v>
      </c>
    </row>
    <row r="96" spans="3:29" x14ac:dyDescent="0.35">
      <c r="C96" t="str">
        <f t="shared" si="4"/>
        <v>Agro Sudamerica1023420</v>
      </c>
      <c r="D96" t="s">
        <v>11</v>
      </c>
      <c r="E96">
        <v>1023420</v>
      </c>
      <c r="F96" t="s">
        <v>1445</v>
      </c>
      <c r="G96" s="9">
        <v>48000</v>
      </c>
      <c r="H96" s="10">
        <f>IFERROR(VLOOKUP(C96,'[2]BASE PLAN MES N'!$B:$I,8,FALSE),0)</f>
        <v>48000</v>
      </c>
      <c r="I96" s="10">
        <f t="shared" si="5"/>
        <v>0</v>
      </c>
      <c r="W96" t="str">
        <f t="shared" si="6"/>
        <v>Agro Sudamerica1020869</v>
      </c>
      <c r="X96">
        <v>1020869</v>
      </c>
      <c r="Y96" t="s">
        <v>11</v>
      </c>
      <c r="Z96" t="s">
        <v>492</v>
      </c>
      <c r="AA96" s="9">
        <v>17883</v>
      </c>
      <c r="AB96">
        <f>IFERROR(VLOOKUP(W96,'[4]BASE PLAN MES N'!$B:$I,8,FALSE),0)</f>
        <v>17883</v>
      </c>
      <c r="AC96" s="9">
        <f t="shared" si="7"/>
        <v>0</v>
      </c>
    </row>
    <row r="97" spans="3:29" x14ac:dyDescent="0.35">
      <c r="C97" t="str">
        <f t="shared" si="4"/>
        <v>Agrosuper Asia1020860</v>
      </c>
      <c r="D97" t="s">
        <v>12</v>
      </c>
      <c r="E97">
        <v>1020860</v>
      </c>
      <c r="F97" t="s">
        <v>80</v>
      </c>
      <c r="G97" s="9">
        <v>110661</v>
      </c>
      <c r="H97" s="10">
        <f>IFERROR(VLOOKUP(C97,'[2]BASE PLAN MES N'!$B:$I,8,FALSE),0)</f>
        <v>57661</v>
      </c>
      <c r="I97" s="10">
        <f t="shared" si="5"/>
        <v>-53000</v>
      </c>
      <c r="W97" t="str">
        <f t="shared" si="6"/>
        <v>Agro Sudamerica1021039</v>
      </c>
      <c r="X97">
        <v>1021039</v>
      </c>
      <c r="Y97" t="s">
        <v>11</v>
      </c>
      <c r="Z97" t="s">
        <v>484</v>
      </c>
      <c r="AA97" s="9">
        <v>16440</v>
      </c>
      <c r="AB97">
        <f>IFERROR(VLOOKUP(W97,'[4]BASE PLAN MES N'!$B:$I,8,FALSE),0)</f>
        <v>16440</v>
      </c>
      <c r="AC97" s="9">
        <f t="shared" si="7"/>
        <v>0</v>
      </c>
    </row>
    <row r="98" spans="3:29" x14ac:dyDescent="0.35">
      <c r="C98" t="str">
        <f t="shared" si="4"/>
        <v>Agrosuper Asia1020861</v>
      </c>
      <c r="D98" t="s">
        <v>12</v>
      </c>
      <c r="E98">
        <v>1020861</v>
      </c>
      <c r="F98" t="s">
        <v>82</v>
      </c>
      <c r="G98" s="9">
        <v>163021</v>
      </c>
      <c r="H98" s="10">
        <f>IFERROR(VLOOKUP(C98,'[2]BASE PLAN MES N'!$B:$I,8,FALSE),0)</f>
        <v>127021</v>
      </c>
      <c r="I98" s="10">
        <f t="shared" si="5"/>
        <v>-36000</v>
      </c>
      <c r="W98" t="str">
        <f t="shared" si="6"/>
        <v>Agro Sudamerica1022855</v>
      </c>
      <c r="X98">
        <v>1022855</v>
      </c>
      <c r="Y98" t="s">
        <v>11</v>
      </c>
      <c r="Z98" t="s">
        <v>315</v>
      </c>
      <c r="AA98" s="9">
        <v>15730</v>
      </c>
      <c r="AB98">
        <f>IFERROR(VLOOKUP(W98,'[4]BASE PLAN MES N'!$B:$I,8,FALSE),0)</f>
        <v>15730</v>
      </c>
      <c r="AC98" s="9">
        <f t="shared" si="7"/>
        <v>0</v>
      </c>
    </row>
    <row r="99" spans="3:29" x14ac:dyDescent="0.35">
      <c r="C99" t="str">
        <f t="shared" si="4"/>
        <v>Agrosuper Asia1020904</v>
      </c>
      <c r="D99" t="s">
        <v>12</v>
      </c>
      <c r="E99">
        <v>1020904</v>
      </c>
      <c r="F99" t="s">
        <v>86</v>
      </c>
      <c r="G99" s="9">
        <v>0</v>
      </c>
      <c r="H99" s="10">
        <f>IFERROR(VLOOKUP(C99,'[2]BASE PLAN MES N'!$B:$I,8,FALSE),0)</f>
        <v>0</v>
      </c>
      <c r="I99" s="10">
        <f t="shared" si="5"/>
        <v>0</v>
      </c>
      <c r="W99" t="str">
        <f t="shared" si="6"/>
        <v>Exportacion Directa1023301</v>
      </c>
      <c r="X99">
        <v>1023301</v>
      </c>
      <c r="Y99" t="s">
        <v>16</v>
      </c>
      <c r="Z99" t="s">
        <v>489</v>
      </c>
      <c r="AA99" s="9">
        <v>15188</v>
      </c>
      <c r="AB99">
        <f>IFERROR(VLOOKUP(W99,'[4]BASE PLAN MES N'!$B:$I,8,FALSE),0)</f>
        <v>15188</v>
      </c>
      <c r="AC99" s="9">
        <f t="shared" si="7"/>
        <v>0</v>
      </c>
    </row>
    <row r="100" spans="3:29" x14ac:dyDescent="0.35">
      <c r="C100" t="str">
        <f t="shared" si="4"/>
        <v>Agrosuper Asia1020905</v>
      </c>
      <c r="D100" t="s">
        <v>12</v>
      </c>
      <c r="E100">
        <v>1020905</v>
      </c>
      <c r="F100" t="s">
        <v>88</v>
      </c>
      <c r="G100" s="9">
        <v>0</v>
      </c>
      <c r="H100" s="10">
        <f>IFERROR(VLOOKUP(C100,'[2]BASE PLAN MES N'!$B:$I,8,FALSE),0)</f>
        <v>0</v>
      </c>
      <c r="I100" s="10">
        <f t="shared" si="5"/>
        <v>0</v>
      </c>
      <c r="W100" t="str">
        <f t="shared" si="6"/>
        <v>Agrosuper Asia1023397</v>
      </c>
      <c r="X100">
        <v>1023397</v>
      </c>
      <c r="Y100" t="s">
        <v>12</v>
      </c>
      <c r="Z100" t="s">
        <v>115</v>
      </c>
      <c r="AA100" s="9">
        <v>15125</v>
      </c>
      <c r="AB100">
        <f>IFERROR(VLOOKUP(W100,'[4]BASE PLAN MES N'!$B:$I,8,FALSE),0)</f>
        <v>15125</v>
      </c>
      <c r="AC100" s="9">
        <f t="shared" si="7"/>
        <v>0</v>
      </c>
    </row>
    <row r="101" spans="3:29" x14ac:dyDescent="0.35">
      <c r="C101" t="str">
        <f t="shared" si="4"/>
        <v>Agrosuper Asia1021012</v>
      </c>
      <c r="D101" t="s">
        <v>12</v>
      </c>
      <c r="E101">
        <v>1021012</v>
      </c>
      <c r="F101" t="s">
        <v>104</v>
      </c>
      <c r="G101" s="9">
        <v>34763</v>
      </c>
      <c r="H101" s="10">
        <f>IFERROR(VLOOKUP(C101,'[2]BASE PLAN MES N'!$B:$I,8,FALSE),0)</f>
        <v>144763</v>
      </c>
      <c r="I101" s="10">
        <f t="shared" si="5"/>
        <v>110000</v>
      </c>
      <c r="W101" t="str">
        <f t="shared" si="6"/>
        <v>Agro Sudamerica1023436</v>
      </c>
      <c r="X101">
        <v>1023436</v>
      </c>
      <c r="Y101" t="s">
        <v>11</v>
      </c>
      <c r="Z101" t="s">
        <v>1423</v>
      </c>
      <c r="AA101" s="9">
        <v>14740</v>
      </c>
      <c r="AB101">
        <f>IFERROR(VLOOKUP(W101,'[4]BASE PLAN MES N'!$B:$I,8,FALSE),0)</f>
        <v>14740</v>
      </c>
      <c r="AC101" s="9">
        <f t="shared" si="7"/>
        <v>0</v>
      </c>
    </row>
    <row r="102" spans="3:29" x14ac:dyDescent="0.35">
      <c r="C102" t="str">
        <f t="shared" si="4"/>
        <v>Agrosuper Asia1021045</v>
      </c>
      <c r="D102" t="s">
        <v>12</v>
      </c>
      <c r="E102">
        <v>1021045</v>
      </c>
      <c r="F102" t="s">
        <v>109</v>
      </c>
      <c r="G102" s="9">
        <v>46340</v>
      </c>
      <c r="H102" s="10">
        <f>IFERROR(VLOOKUP(C102,'[2]BASE PLAN MES N'!$B:$I,8,FALSE),0)</f>
        <v>88340</v>
      </c>
      <c r="I102" s="10">
        <f t="shared" si="5"/>
        <v>42000</v>
      </c>
      <c r="W102" t="str">
        <f t="shared" si="6"/>
        <v>Exportacion Directa1020636</v>
      </c>
      <c r="X102">
        <v>1020636</v>
      </c>
      <c r="Y102" t="s">
        <v>16</v>
      </c>
      <c r="Z102" t="s">
        <v>44</v>
      </c>
      <c r="AA102" s="9">
        <v>14281</v>
      </c>
      <c r="AB102">
        <f>IFERROR(VLOOKUP(W102,'[4]BASE PLAN MES N'!$B:$I,8,FALSE),0)</f>
        <v>14281</v>
      </c>
      <c r="AC102" s="9">
        <f t="shared" si="7"/>
        <v>0</v>
      </c>
    </row>
    <row r="103" spans="3:29" x14ac:dyDescent="0.35">
      <c r="C103" t="str">
        <f t="shared" si="4"/>
        <v>Agrosuper Asia1021046</v>
      </c>
      <c r="D103" t="s">
        <v>12</v>
      </c>
      <c r="E103">
        <v>1021046</v>
      </c>
      <c r="F103" t="s">
        <v>111</v>
      </c>
      <c r="G103" s="9">
        <v>42000</v>
      </c>
      <c r="H103" s="10">
        <f>IFERROR(VLOOKUP(C103,'[2]BASE PLAN MES N'!$B:$I,8,FALSE),0)</f>
        <v>42000</v>
      </c>
      <c r="I103" s="10">
        <f t="shared" si="5"/>
        <v>0</v>
      </c>
      <c r="W103" t="str">
        <f t="shared" si="6"/>
        <v>Exportacion Directa1023194</v>
      </c>
      <c r="X103">
        <v>1023194</v>
      </c>
      <c r="Y103" t="s">
        <v>16</v>
      </c>
      <c r="Z103" t="s">
        <v>435</v>
      </c>
      <c r="AA103" s="9">
        <v>13858</v>
      </c>
      <c r="AB103">
        <f>IFERROR(VLOOKUP(W103,'[4]BASE PLAN MES N'!$B:$I,8,FALSE),0)</f>
        <v>13858</v>
      </c>
      <c r="AC103" s="9">
        <f t="shared" si="7"/>
        <v>0</v>
      </c>
    </row>
    <row r="104" spans="3:29" x14ac:dyDescent="0.35">
      <c r="C104" t="str">
        <f t="shared" si="4"/>
        <v>Agrosuper Asia1021149</v>
      </c>
      <c r="D104" t="s">
        <v>12</v>
      </c>
      <c r="E104">
        <v>1021149</v>
      </c>
      <c r="F104" t="s">
        <v>128</v>
      </c>
      <c r="G104" s="9">
        <v>62836</v>
      </c>
      <c r="H104" s="10">
        <f>IFERROR(VLOOKUP(C104,'[2]BASE PLAN MES N'!$B:$I,8,FALSE),0)</f>
        <v>150836</v>
      </c>
      <c r="I104" s="10">
        <f t="shared" si="5"/>
        <v>88000</v>
      </c>
      <c r="W104" t="str">
        <f t="shared" si="6"/>
        <v>Agrosuper Asia1022605</v>
      </c>
      <c r="X104">
        <v>1022605</v>
      </c>
      <c r="Y104" t="s">
        <v>12</v>
      </c>
      <c r="Z104" t="s">
        <v>631</v>
      </c>
      <c r="AA104" s="9">
        <v>13799</v>
      </c>
      <c r="AB104">
        <f>IFERROR(VLOOKUP(W104,'[4]BASE PLAN MES N'!$B:$I,8,FALSE),0)</f>
        <v>13799</v>
      </c>
      <c r="AC104" s="9">
        <f t="shared" si="7"/>
        <v>0</v>
      </c>
    </row>
    <row r="105" spans="3:29" x14ac:dyDescent="0.35">
      <c r="C105" t="str">
        <f t="shared" si="4"/>
        <v>Agrosuper Asia1021150</v>
      </c>
      <c r="D105" t="s">
        <v>12</v>
      </c>
      <c r="E105">
        <v>1021150</v>
      </c>
      <c r="F105" t="s">
        <v>130</v>
      </c>
      <c r="G105" s="9">
        <v>91581</v>
      </c>
      <c r="H105" s="10">
        <f>IFERROR(VLOOKUP(C105,'[2]BASE PLAN MES N'!$B:$I,8,FALSE),0)</f>
        <v>3581</v>
      </c>
      <c r="I105" s="10">
        <f t="shared" si="5"/>
        <v>-88000</v>
      </c>
      <c r="W105" t="str">
        <f t="shared" si="6"/>
        <v>Exportacion Directa1020665</v>
      </c>
      <c r="X105">
        <v>1020665</v>
      </c>
      <c r="Y105" t="s">
        <v>16</v>
      </c>
      <c r="Z105" t="s">
        <v>52</v>
      </c>
      <c r="AA105" s="9">
        <v>13118</v>
      </c>
      <c r="AB105">
        <f>IFERROR(VLOOKUP(W105,'[4]BASE PLAN MES N'!$B:$I,8,FALSE),0)</f>
        <v>13118</v>
      </c>
      <c r="AC105" s="9">
        <f t="shared" si="7"/>
        <v>0</v>
      </c>
    </row>
    <row r="106" spans="3:29" x14ac:dyDescent="0.35">
      <c r="C106" t="str">
        <f t="shared" si="4"/>
        <v>Agrosuper Asia1021151</v>
      </c>
      <c r="D106" t="s">
        <v>12</v>
      </c>
      <c r="E106">
        <v>1021151</v>
      </c>
      <c r="F106" t="s">
        <v>132</v>
      </c>
      <c r="G106" s="9">
        <v>6442</v>
      </c>
      <c r="H106" s="10">
        <f>IFERROR(VLOOKUP(C106,'[2]BASE PLAN MES N'!$B:$I,8,FALSE),0)</f>
        <v>0</v>
      </c>
      <c r="I106" s="10">
        <f t="shared" si="5"/>
        <v>-6442</v>
      </c>
      <c r="W106" t="str">
        <f t="shared" si="6"/>
        <v>Agro Sudamerica1021101</v>
      </c>
      <c r="X106">
        <v>1021101</v>
      </c>
      <c r="Y106" t="s">
        <v>11</v>
      </c>
      <c r="Z106" t="s">
        <v>459</v>
      </c>
      <c r="AA106" s="9">
        <v>13067</v>
      </c>
      <c r="AB106">
        <f>IFERROR(VLOOKUP(W106,'[4]BASE PLAN MES N'!$B:$I,8,FALSE),0)</f>
        <v>13067</v>
      </c>
      <c r="AC106" s="9">
        <f t="shared" si="7"/>
        <v>0</v>
      </c>
    </row>
    <row r="107" spans="3:29" x14ac:dyDescent="0.35">
      <c r="C107" t="str">
        <f t="shared" si="4"/>
        <v>Agrosuper Asia1021152</v>
      </c>
      <c r="D107" t="s">
        <v>12</v>
      </c>
      <c r="E107">
        <v>1021152</v>
      </c>
      <c r="F107" t="s">
        <v>134</v>
      </c>
      <c r="G107" s="9">
        <v>57578</v>
      </c>
      <c r="H107" s="10">
        <f>IFERROR(VLOOKUP(C107,'[2]BASE PLAN MES N'!$B:$I,8,FALSE),0)</f>
        <v>57578</v>
      </c>
      <c r="I107" s="10">
        <f t="shared" si="5"/>
        <v>0</v>
      </c>
      <c r="W107" t="str">
        <f t="shared" si="6"/>
        <v>Agrosuper Asia1021150</v>
      </c>
      <c r="X107">
        <v>1021150</v>
      </c>
      <c r="Y107" t="s">
        <v>12</v>
      </c>
      <c r="Z107" t="s">
        <v>130</v>
      </c>
      <c r="AA107" s="9">
        <v>12875</v>
      </c>
      <c r="AB107">
        <f>IFERROR(VLOOKUP(W107,'[4]BASE PLAN MES N'!$B:$I,8,FALSE),0)</f>
        <v>12875</v>
      </c>
      <c r="AC107" s="9">
        <f t="shared" si="7"/>
        <v>0</v>
      </c>
    </row>
    <row r="108" spans="3:29" x14ac:dyDescent="0.35">
      <c r="C108" t="str">
        <f t="shared" si="4"/>
        <v>Agrosuper Asia1021156</v>
      </c>
      <c r="D108" t="s">
        <v>12</v>
      </c>
      <c r="E108">
        <v>1021156</v>
      </c>
      <c r="F108" t="s">
        <v>136</v>
      </c>
      <c r="G108" s="9">
        <v>48465</v>
      </c>
      <c r="H108" s="10">
        <f>IFERROR(VLOOKUP(C108,'[2]BASE PLAN MES N'!$B:$I,8,FALSE),0)</f>
        <v>48465</v>
      </c>
      <c r="I108" s="10">
        <f t="shared" si="5"/>
        <v>0</v>
      </c>
      <c r="W108" t="str">
        <f t="shared" si="6"/>
        <v>Exportacion Directa1022600</v>
      </c>
      <c r="X108">
        <v>1022600</v>
      </c>
      <c r="Y108" t="s">
        <v>16</v>
      </c>
      <c r="Z108" t="s">
        <v>317</v>
      </c>
      <c r="AA108" s="9">
        <v>12783</v>
      </c>
      <c r="AB108">
        <f>IFERROR(VLOOKUP(W108,'[4]BASE PLAN MES N'!$B:$I,8,FALSE),0)</f>
        <v>12783</v>
      </c>
      <c r="AC108" s="9">
        <f t="shared" si="7"/>
        <v>0</v>
      </c>
    </row>
    <row r="109" spans="3:29" x14ac:dyDescent="0.35">
      <c r="C109" t="str">
        <f t="shared" si="4"/>
        <v>Agrosuper Asia1021470</v>
      </c>
      <c r="D109" t="s">
        <v>12</v>
      </c>
      <c r="E109">
        <v>1021470</v>
      </c>
      <c r="F109" t="s">
        <v>153</v>
      </c>
      <c r="G109" s="9">
        <v>38202</v>
      </c>
      <c r="H109" s="10">
        <f>IFERROR(VLOOKUP(C109,'[2]BASE PLAN MES N'!$B:$I,8,FALSE),0)</f>
        <v>38202</v>
      </c>
      <c r="I109" s="10">
        <f t="shared" si="5"/>
        <v>0</v>
      </c>
      <c r="W109" t="str">
        <f t="shared" si="6"/>
        <v>Exportacion Directa1020914</v>
      </c>
      <c r="X109">
        <v>1020914</v>
      </c>
      <c r="Y109" t="s">
        <v>16</v>
      </c>
      <c r="Z109" t="s">
        <v>90</v>
      </c>
      <c r="AA109" s="9">
        <v>12325</v>
      </c>
      <c r="AB109">
        <f>IFERROR(VLOOKUP(W109,'[4]BASE PLAN MES N'!$B:$I,8,FALSE),0)</f>
        <v>12325</v>
      </c>
      <c r="AC109" s="9">
        <f t="shared" si="7"/>
        <v>0</v>
      </c>
    </row>
    <row r="110" spans="3:29" x14ac:dyDescent="0.35">
      <c r="C110" t="str">
        <f t="shared" si="4"/>
        <v>Agrosuper Asia1021664</v>
      </c>
      <c r="D110" t="s">
        <v>12</v>
      </c>
      <c r="E110">
        <v>1021664</v>
      </c>
      <c r="F110" t="s">
        <v>171</v>
      </c>
      <c r="G110" s="9">
        <v>21516</v>
      </c>
      <c r="H110" s="10">
        <f>IFERROR(VLOOKUP(C110,'[2]BASE PLAN MES N'!$B:$I,8,FALSE),0)</f>
        <v>0</v>
      </c>
      <c r="I110" s="10">
        <f t="shared" si="5"/>
        <v>-21516</v>
      </c>
      <c r="W110" t="str">
        <f t="shared" si="6"/>
        <v>Exportacion Directa1020284</v>
      </c>
      <c r="X110">
        <v>1020284</v>
      </c>
      <c r="Y110" t="s">
        <v>16</v>
      </c>
      <c r="Z110" t="s">
        <v>24</v>
      </c>
      <c r="AA110" s="9">
        <v>12030</v>
      </c>
      <c r="AB110">
        <f>IFERROR(VLOOKUP(W110,'[4]BASE PLAN MES N'!$B:$I,8,FALSE),0)</f>
        <v>12030</v>
      </c>
      <c r="AC110" s="9">
        <f t="shared" si="7"/>
        <v>0</v>
      </c>
    </row>
    <row r="111" spans="3:29" x14ac:dyDescent="0.35">
      <c r="C111" t="str">
        <f t="shared" si="4"/>
        <v>Agrosuper Asia1021665</v>
      </c>
      <c r="D111" t="s">
        <v>12</v>
      </c>
      <c r="E111">
        <v>1021665</v>
      </c>
      <c r="F111" t="s">
        <v>173</v>
      </c>
      <c r="G111" s="9">
        <v>22000</v>
      </c>
      <c r="H111" s="10">
        <f>IFERROR(VLOOKUP(C111,'[2]BASE PLAN MES N'!$B:$I,8,FALSE),0)</f>
        <v>0</v>
      </c>
      <c r="I111" s="10">
        <f t="shared" si="5"/>
        <v>-22000</v>
      </c>
      <c r="W111" t="str">
        <f t="shared" si="6"/>
        <v>Exportacion Directa1022326</v>
      </c>
      <c r="X111">
        <v>1022326</v>
      </c>
      <c r="Y111" t="s">
        <v>16</v>
      </c>
      <c r="Z111" t="s">
        <v>276</v>
      </c>
      <c r="AA111" s="9">
        <v>11456</v>
      </c>
      <c r="AB111">
        <f>IFERROR(VLOOKUP(W111,'[4]BASE PLAN MES N'!$B:$I,8,FALSE),0)</f>
        <v>11456</v>
      </c>
      <c r="AC111" s="9">
        <f t="shared" si="7"/>
        <v>0</v>
      </c>
    </row>
    <row r="112" spans="3:29" x14ac:dyDescent="0.35">
      <c r="C112" t="str">
        <f t="shared" si="4"/>
        <v>Agrosuper Asia1022283</v>
      </c>
      <c r="D112" t="s">
        <v>12</v>
      </c>
      <c r="E112">
        <v>1022283</v>
      </c>
      <c r="F112" t="s">
        <v>266</v>
      </c>
      <c r="G112" s="9">
        <v>0</v>
      </c>
      <c r="H112" s="10">
        <f>IFERROR(VLOOKUP(C112,'[2]BASE PLAN MES N'!$B:$I,8,FALSE),0)</f>
        <v>0</v>
      </c>
      <c r="I112" s="10">
        <f t="shared" si="5"/>
        <v>0</v>
      </c>
      <c r="W112" t="str">
        <f t="shared" si="6"/>
        <v>Agro Sudamerica1021106</v>
      </c>
      <c r="X112">
        <v>1021106</v>
      </c>
      <c r="Y112" t="s">
        <v>11</v>
      </c>
      <c r="Z112" t="s">
        <v>187</v>
      </c>
      <c r="AA112" s="9">
        <v>11450</v>
      </c>
      <c r="AB112">
        <f>IFERROR(VLOOKUP(W112,'[4]BASE PLAN MES N'!$B:$I,8,FALSE),0)</f>
        <v>11450</v>
      </c>
      <c r="AC112" s="9">
        <f t="shared" si="7"/>
        <v>0</v>
      </c>
    </row>
    <row r="113" spans="3:29" x14ac:dyDescent="0.35">
      <c r="C113" t="str">
        <f t="shared" si="4"/>
        <v>Agrosuper Asia1022605</v>
      </c>
      <c r="D113" t="s">
        <v>12</v>
      </c>
      <c r="E113">
        <v>1022605</v>
      </c>
      <c r="F113" t="s">
        <v>631</v>
      </c>
      <c r="G113" s="9">
        <v>19657</v>
      </c>
      <c r="H113" s="10">
        <f>IFERROR(VLOOKUP(C113,'[2]BASE PLAN MES N'!$B:$I,8,FALSE),0)</f>
        <v>19657</v>
      </c>
      <c r="I113" s="10">
        <f t="shared" si="5"/>
        <v>0</v>
      </c>
      <c r="W113" t="str">
        <f t="shared" si="6"/>
        <v>Agro Sudamerica1022409</v>
      </c>
      <c r="X113">
        <v>1022409</v>
      </c>
      <c r="Y113" t="s">
        <v>11</v>
      </c>
      <c r="Z113" t="s">
        <v>296</v>
      </c>
      <c r="AA113" s="9">
        <v>11418</v>
      </c>
      <c r="AB113">
        <f>IFERROR(VLOOKUP(W113,'[4]BASE PLAN MES N'!$B:$I,8,FALSE),0)</f>
        <v>11418</v>
      </c>
      <c r="AC113" s="9">
        <f t="shared" si="7"/>
        <v>0</v>
      </c>
    </row>
    <row r="114" spans="3:29" x14ac:dyDescent="0.35">
      <c r="C114" t="str">
        <f t="shared" si="4"/>
        <v>Agrosuper Asia1022607</v>
      </c>
      <c r="D114" t="s">
        <v>12</v>
      </c>
      <c r="E114">
        <v>1022607</v>
      </c>
      <c r="F114" t="s">
        <v>319</v>
      </c>
      <c r="G114" s="9">
        <v>27022</v>
      </c>
      <c r="H114" s="10">
        <f>IFERROR(VLOOKUP(C114,'[2]BASE PLAN MES N'!$B:$I,8,FALSE),0)</f>
        <v>27022</v>
      </c>
      <c r="I114" s="10">
        <f t="shared" si="5"/>
        <v>0</v>
      </c>
      <c r="W114" t="str">
        <f t="shared" si="6"/>
        <v>Agro Sudamerica1022870</v>
      </c>
      <c r="X114">
        <v>1022870</v>
      </c>
      <c r="Y114" t="s">
        <v>11</v>
      </c>
      <c r="Z114" t="s">
        <v>1418</v>
      </c>
      <c r="AA114" s="9">
        <v>11400</v>
      </c>
      <c r="AB114">
        <f>IFERROR(VLOOKUP(W114,'[4]BASE PLAN MES N'!$B:$I,8,FALSE),0)</f>
        <v>11400</v>
      </c>
      <c r="AC114" s="9">
        <f t="shared" si="7"/>
        <v>0</v>
      </c>
    </row>
    <row r="115" spans="3:29" x14ac:dyDescent="0.35">
      <c r="C115" t="str">
        <f t="shared" si="4"/>
        <v>Agrosuper Asia1022885</v>
      </c>
      <c r="D115" t="s">
        <v>12</v>
      </c>
      <c r="E115">
        <v>1022885</v>
      </c>
      <c r="F115" t="s">
        <v>372</v>
      </c>
      <c r="G115" s="9">
        <v>517682</v>
      </c>
      <c r="H115" s="10">
        <f>IFERROR(VLOOKUP(C115,'[2]BASE PLAN MES N'!$B:$I,8,FALSE),0)</f>
        <v>517682</v>
      </c>
      <c r="I115" s="10">
        <f t="shared" si="5"/>
        <v>0</v>
      </c>
      <c r="W115" t="str">
        <f t="shared" si="6"/>
        <v>Exportacion Directa1020991</v>
      </c>
      <c r="X115">
        <v>1020991</v>
      </c>
      <c r="Y115" t="s">
        <v>16</v>
      </c>
      <c r="Z115" t="s">
        <v>100</v>
      </c>
      <c r="AA115" s="9">
        <v>11185</v>
      </c>
      <c r="AB115">
        <f>IFERROR(VLOOKUP(W115,'[4]BASE PLAN MES N'!$B:$I,8,FALSE),0)</f>
        <v>11185</v>
      </c>
      <c r="AC115" s="9">
        <f t="shared" si="7"/>
        <v>0</v>
      </c>
    </row>
    <row r="116" spans="3:29" x14ac:dyDescent="0.35">
      <c r="C116" t="str">
        <f t="shared" si="4"/>
        <v>Agrosuper Asia1022887</v>
      </c>
      <c r="D116" t="s">
        <v>12</v>
      </c>
      <c r="E116">
        <v>1022887</v>
      </c>
      <c r="F116" t="s">
        <v>374</v>
      </c>
      <c r="G116" s="9">
        <v>63649</v>
      </c>
      <c r="H116" s="10">
        <f>IFERROR(VLOOKUP(C116,'[2]BASE PLAN MES N'!$B:$I,8,FALSE),0)</f>
        <v>63649</v>
      </c>
      <c r="I116" s="10">
        <f t="shared" si="5"/>
        <v>0</v>
      </c>
      <c r="W116" t="str">
        <f t="shared" si="6"/>
        <v>Agro Sudamerica1020339</v>
      </c>
      <c r="X116">
        <v>1020339</v>
      </c>
      <c r="Y116" t="s">
        <v>11</v>
      </c>
      <c r="Z116" t="s">
        <v>28</v>
      </c>
      <c r="AA116" s="9">
        <v>11091</v>
      </c>
      <c r="AB116">
        <f>IFERROR(VLOOKUP(W116,'[4]BASE PLAN MES N'!$B:$I,8,FALSE),0)</f>
        <v>11091</v>
      </c>
      <c r="AC116" s="9">
        <f t="shared" si="7"/>
        <v>0</v>
      </c>
    </row>
    <row r="117" spans="3:29" x14ac:dyDescent="0.35">
      <c r="C117" t="str">
        <f t="shared" si="4"/>
        <v>Agrosuper Asia1022930</v>
      </c>
      <c r="D117" t="s">
        <v>12</v>
      </c>
      <c r="E117">
        <v>1022930</v>
      </c>
      <c r="F117" t="s">
        <v>385</v>
      </c>
      <c r="G117" s="9">
        <v>222261</v>
      </c>
      <c r="H117" s="10">
        <f>IFERROR(VLOOKUP(C117,'[2]BASE PLAN MES N'!$B:$I,8,FALSE),0)</f>
        <v>222261</v>
      </c>
      <c r="I117" s="10">
        <f t="shared" si="5"/>
        <v>0</v>
      </c>
      <c r="W117" t="str">
        <f t="shared" si="6"/>
        <v>Exportacion Directa1021603</v>
      </c>
      <c r="X117">
        <v>1021603</v>
      </c>
      <c r="Y117" t="s">
        <v>16</v>
      </c>
      <c r="Z117" t="s">
        <v>166</v>
      </c>
      <c r="AA117" s="9">
        <v>10482</v>
      </c>
      <c r="AB117">
        <f>IFERROR(VLOOKUP(W117,'[4]BASE PLAN MES N'!$B:$I,8,FALSE),0)</f>
        <v>10482</v>
      </c>
      <c r="AC117" s="9">
        <f t="shared" si="7"/>
        <v>0</v>
      </c>
    </row>
    <row r="118" spans="3:29" x14ac:dyDescent="0.35">
      <c r="C118" t="str">
        <f t="shared" si="4"/>
        <v>Agrosuper Asia1022985</v>
      </c>
      <c r="D118" t="s">
        <v>12</v>
      </c>
      <c r="E118">
        <v>1022985</v>
      </c>
      <c r="F118" t="s">
        <v>399</v>
      </c>
      <c r="G118" s="9">
        <v>0</v>
      </c>
      <c r="H118" s="10">
        <f>IFERROR(VLOOKUP(C118,'[2]BASE PLAN MES N'!$B:$I,8,FALSE),0)</f>
        <v>0</v>
      </c>
      <c r="I118" s="10">
        <f t="shared" si="5"/>
        <v>0</v>
      </c>
      <c r="W118" t="str">
        <f t="shared" si="6"/>
        <v>Exportacion Directa1020774</v>
      </c>
      <c r="X118">
        <v>1020774</v>
      </c>
      <c r="Y118" t="s">
        <v>16</v>
      </c>
      <c r="Z118" t="s">
        <v>66</v>
      </c>
      <c r="AA118" s="9">
        <v>10122</v>
      </c>
      <c r="AB118">
        <f>IFERROR(VLOOKUP(W118,'[4]BASE PLAN MES N'!$B:$I,8,FALSE),0)</f>
        <v>10122</v>
      </c>
      <c r="AC118" s="9">
        <f t="shared" si="7"/>
        <v>0</v>
      </c>
    </row>
    <row r="119" spans="3:29" x14ac:dyDescent="0.35">
      <c r="C119" t="str">
        <f t="shared" si="4"/>
        <v>Agrosuper Asia1022986</v>
      </c>
      <c r="D119" t="s">
        <v>12</v>
      </c>
      <c r="E119">
        <v>1022986</v>
      </c>
      <c r="F119" t="s">
        <v>401</v>
      </c>
      <c r="G119" s="9">
        <v>3528</v>
      </c>
      <c r="H119" s="10">
        <f>IFERROR(VLOOKUP(C119,'[2]BASE PLAN MES N'!$B:$I,8,FALSE),0)</f>
        <v>3528</v>
      </c>
      <c r="I119" s="10">
        <f t="shared" si="5"/>
        <v>0</v>
      </c>
      <c r="W119" t="str">
        <f t="shared" si="6"/>
        <v>Exportacion Directa1020662</v>
      </c>
      <c r="X119">
        <v>1020662</v>
      </c>
      <c r="Y119" t="s">
        <v>16</v>
      </c>
      <c r="Z119" t="s">
        <v>48</v>
      </c>
      <c r="AA119" s="9">
        <v>9703</v>
      </c>
      <c r="AB119">
        <f>IFERROR(VLOOKUP(W119,'[4]BASE PLAN MES N'!$B:$I,8,FALSE),0)</f>
        <v>9703</v>
      </c>
      <c r="AC119" s="9">
        <f t="shared" si="7"/>
        <v>0</v>
      </c>
    </row>
    <row r="120" spans="3:29" x14ac:dyDescent="0.35">
      <c r="C120" t="str">
        <f t="shared" si="4"/>
        <v>Agrosuper Asia1023037</v>
      </c>
      <c r="D120" t="s">
        <v>12</v>
      </c>
      <c r="E120">
        <v>1023037</v>
      </c>
      <c r="F120" t="s">
        <v>410</v>
      </c>
      <c r="G120" s="9">
        <v>72440</v>
      </c>
      <c r="H120" s="10">
        <f>IFERROR(VLOOKUP(C120,'[2]BASE PLAN MES N'!$B:$I,8,FALSE),0)</f>
        <v>72440</v>
      </c>
      <c r="I120" s="10">
        <f t="shared" si="5"/>
        <v>0</v>
      </c>
      <c r="W120" t="str">
        <f t="shared" si="6"/>
        <v>Agro Sudamerica1022149</v>
      </c>
      <c r="X120">
        <v>1022149</v>
      </c>
      <c r="Y120" t="s">
        <v>11</v>
      </c>
      <c r="Z120" t="s">
        <v>241</v>
      </c>
      <c r="AA120" s="9">
        <v>9553</v>
      </c>
      <c r="AB120">
        <f>IFERROR(VLOOKUP(W120,'[4]BASE PLAN MES N'!$B:$I,8,FALSE),0)</f>
        <v>9553</v>
      </c>
      <c r="AC120" s="9">
        <f t="shared" si="7"/>
        <v>0</v>
      </c>
    </row>
    <row r="121" spans="3:29" x14ac:dyDescent="0.35">
      <c r="C121" t="str">
        <f t="shared" si="4"/>
        <v>Agrosuper Asia1023038</v>
      </c>
      <c r="D121" t="s">
        <v>12</v>
      </c>
      <c r="E121">
        <v>1023038</v>
      </c>
      <c r="F121" t="s">
        <v>412</v>
      </c>
      <c r="G121" s="9">
        <v>101314</v>
      </c>
      <c r="H121" s="10">
        <f>IFERROR(VLOOKUP(C121,'[2]BASE PLAN MES N'!$B:$I,8,FALSE),0)</f>
        <v>123314</v>
      </c>
      <c r="I121" s="10">
        <f t="shared" si="5"/>
        <v>22000</v>
      </c>
      <c r="W121" t="str">
        <f t="shared" si="6"/>
        <v>Agro Sudamerica1021279</v>
      </c>
      <c r="X121">
        <v>1021279</v>
      </c>
      <c r="Y121" t="s">
        <v>11</v>
      </c>
      <c r="Z121" t="s">
        <v>357</v>
      </c>
      <c r="AA121" s="9">
        <v>9074</v>
      </c>
      <c r="AB121">
        <f>IFERROR(VLOOKUP(W121,'[4]BASE PLAN MES N'!$B:$I,8,FALSE),0)</f>
        <v>9074</v>
      </c>
      <c r="AC121" s="9">
        <f t="shared" si="7"/>
        <v>0</v>
      </c>
    </row>
    <row r="122" spans="3:29" x14ac:dyDescent="0.35">
      <c r="C122" t="str">
        <f t="shared" si="4"/>
        <v>Agrosuper Asia1023090</v>
      </c>
      <c r="D122" t="s">
        <v>12</v>
      </c>
      <c r="E122">
        <v>1023090</v>
      </c>
      <c r="F122" t="s">
        <v>414</v>
      </c>
      <c r="G122" s="9">
        <v>6766</v>
      </c>
      <c r="H122" s="10">
        <f>IFERROR(VLOOKUP(C122,'[2]BASE PLAN MES N'!$B:$I,8,FALSE),0)</f>
        <v>6766</v>
      </c>
      <c r="I122" s="10">
        <f t="shared" si="5"/>
        <v>0</v>
      </c>
      <c r="W122" t="str">
        <f t="shared" si="6"/>
        <v>Exportacion Directa1023055</v>
      </c>
      <c r="X122">
        <v>1023055</v>
      </c>
      <c r="Y122" t="s">
        <v>16</v>
      </c>
      <c r="Z122" t="s">
        <v>543</v>
      </c>
      <c r="AA122" s="9">
        <v>9032</v>
      </c>
      <c r="AB122">
        <f>IFERROR(VLOOKUP(W122,'[4]BASE PLAN MES N'!$B:$I,8,FALSE),0)</f>
        <v>9032</v>
      </c>
      <c r="AC122" s="9">
        <f t="shared" si="7"/>
        <v>0</v>
      </c>
    </row>
    <row r="123" spans="3:29" x14ac:dyDescent="0.35">
      <c r="C123" t="str">
        <f t="shared" si="4"/>
        <v>Agrosuper Asia1023144</v>
      </c>
      <c r="D123" t="s">
        <v>12</v>
      </c>
      <c r="E123">
        <v>1023144</v>
      </c>
      <c r="F123" t="s">
        <v>577</v>
      </c>
      <c r="G123" s="9">
        <v>24000</v>
      </c>
      <c r="H123" s="10">
        <f>IFERROR(VLOOKUP(C123,'[2]BASE PLAN MES N'!$B:$I,8,FALSE),0)</f>
        <v>0</v>
      </c>
      <c r="I123" s="10">
        <f t="shared" si="5"/>
        <v>-24000</v>
      </c>
      <c r="W123" t="str">
        <f t="shared" si="6"/>
        <v>Agro Sudamerica1021980</v>
      </c>
      <c r="X123">
        <v>1021980</v>
      </c>
      <c r="Y123" t="s">
        <v>11</v>
      </c>
      <c r="Z123" t="s">
        <v>216</v>
      </c>
      <c r="AA123" s="9">
        <v>9004</v>
      </c>
      <c r="AB123">
        <f>IFERROR(VLOOKUP(W123,'[4]BASE PLAN MES N'!$B:$I,8,FALSE),0)</f>
        <v>9004</v>
      </c>
      <c r="AC123" s="9">
        <f t="shared" si="7"/>
        <v>0</v>
      </c>
    </row>
    <row r="124" spans="3:29" x14ac:dyDescent="0.35">
      <c r="C124" t="str">
        <f t="shared" si="4"/>
        <v>Agrosuper Asia1023183</v>
      </c>
      <c r="D124" t="s">
        <v>12</v>
      </c>
      <c r="E124">
        <v>1023183</v>
      </c>
      <c r="F124" t="s">
        <v>431</v>
      </c>
      <c r="G124" s="9">
        <v>0</v>
      </c>
      <c r="H124" s="10">
        <f>IFERROR(VLOOKUP(C124,'[2]BASE PLAN MES N'!$B:$I,8,FALSE),0)</f>
        <v>32000</v>
      </c>
      <c r="I124" s="10">
        <f t="shared" si="5"/>
        <v>32000</v>
      </c>
      <c r="W124" t="str">
        <f t="shared" si="6"/>
        <v>Exportacion Directa1022371</v>
      </c>
      <c r="X124">
        <v>1022371</v>
      </c>
      <c r="Y124" t="s">
        <v>16</v>
      </c>
      <c r="Z124" t="s">
        <v>527</v>
      </c>
      <c r="AA124" s="9">
        <v>8934</v>
      </c>
      <c r="AB124">
        <f>IFERROR(VLOOKUP(W124,'[4]BASE PLAN MES N'!$B:$I,8,FALSE),0)</f>
        <v>8934</v>
      </c>
      <c r="AC124" s="9">
        <f t="shared" si="7"/>
        <v>0</v>
      </c>
    </row>
    <row r="125" spans="3:29" x14ac:dyDescent="0.35">
      <c r="C125" t="str">
        <f t="shared" si="4"/>
        <v>Agrosuper Asia1021204</v>
      </c>
      <c r="D125" t="s">
        <v>12</v>
      </c>
      <c r="E125">
        <v>1021204</v>
      </c>
      <c r="F125" t="s">
        <v>28</v>
      </c>
      <c r="G125" s="9">
        <v>0</v>
      </c>
      <c r="H125" s="10">
        <f>IFERROR(VLOOKUP(C125,'[2]BASE PLAN MES N'!$B:$I,8,FALSE),0)</f>
        <v>0</v>
      </c>
      <c r="I125" s="10">
        <f t="shared" si="5"/>
        <v>0</v>
      </c>
      <c r="W125" t="str">
        <f t="shared" si="6"/>
        <v>Exportacion Directa1020990</v>
      </c>
      <c r="X125">
        <v>1020990</v>
      </c>
      <c r="Y125" t="s">
        <v>16</v>
      </c>
      <c r="Z125" t="s">
        <v>98</v>
      </c>
      <c r="AA125" s="9">
        <v>8728</v>
      </c>
      <c r="AB125">
        <f>IFERROR(VLOOKUP(W125,'[4]BASE PLAN MES N'!$B:$I,8,FALSE),0)</f>
        <v>8728</v>
      </c>
      <c r="AC125" s="9">
        <f t="shared" si="7"/>
        <v>0</v>
      </c>
    </row>
    <row r="126" spans="3:29" x14ac:dyDescent="0.35">
      <c r="C126" t="str">
        <f t="shared" si="4"/>
        <v>Agrosuper Asia1021655</v>
      </c>
      <c r="D126" t="s">
        <v>12</v>
      </c>
      <c r="E126">
        <v>1021655</v>
      </c>
      <c r="F126" t="s">
        <v>615</v>
      </c>
      <c r="G126" s="9">
        <v>0</v>
      </c>
      <c r="H126" s="10">
        <f>IFERROR(VLOOKUP(C126,'[2]BASE PLAN MES N'!$B:$I,8,FALSE),0)</f>
        <v>0</v>
      </c>
      <c r="I126" s="10">
        <f t="shared" si="5"/>
        <v>0</v>
      </c>
      <c r="W126" t="str">
        <f t="shared" si="6"/>
        <v>Exportacion Directa1020681</v>
      </c>
      <c r="X126">
        <v>1020681</v>
      </c>
      <c r="Y126" t="s">
        <v>16</v>
      </c>
      <c r="Z126" t="s">
        <v>56</v>
      </c>
      <c r="AA126" s="9">
        <v>8606</v>
      </c>
      <c r="AB126">
        <f>IFERROR(VLOOKUP(W126,'[4]BASE PLAN MES N'!$B:$I,8,FALSE),0)</f>
        <v>8606</v>
      </c>
      <c r="AC126" s="9">
        <f t="shared" si="7"/>
        <v>0</v>
      </c>
    </row>
    <row r="127" spans="3:29" x14ac:dyDescent="0.35">
      <c r="C127" t="str">
        <f t="shared" si="4"/>
        <v>Agrosuper Asia1022182</v>
      </c>
      <c r="D127" t="s">
        <v>12</v>
      </c>
      <c r="E127">
        <v>1022182</v>
      </c>
      <c r="F127" t="s">
        <v>74</v>
      </c>
      <c r="G127" s="9">
        <v>0</v>
      </c>
      <c r="H127" s="10">
        <f>IFERROR(VLOOKUP(C127,'[2]BASE PLAN MES N'!$B:$I,8,FALSE),0)</f>
        <v>0</v>
      </c>
      <c r="I127" s="10">
        <f t="shared" si="5"/>
        <v>0</v>
      </c>
      <c r="W127" t="str">
        <f t="shared" si="6"/>
        <v>Agrosuper Asia1023144</v>
      </c>
      <c r="X127">
        <v>1023144</v>
      </c>
      <c r="Y127" t="s">
        <v>12</v>
      </c>
      <c r="Z127" t="s">
        <v>577</v>
      </c>
      <c r="AA127" s="9">
        <v>8596</v>
      </c>
      <c r="AB127">
        <f>IFERROR(VLOOKUP(W127,'[4]BASE PLAN MES N'!$B:$I,8,FALSE),0)</f>
        <v>8596</v>
      </c>
      <c r="AC127" s="9">
        <f t="shared" si="7"/>
        <v>0</v>
      </c>
    </row>
    <row r="128" spans="3:29" x14ac:dyDescent="0.35">
      <c r="C128" t="str">
        <f t="shared" si="4"/>
        <v>Agrosuper Asia1023283</v>
      </c>
      <c r="D128" t="s">
        <v>12</v>
      </c>
      <c r="E128">
        <v>1023283</v>
      </c>
      <c r="F128" t="s">
        <v>499</v>
      </c>
      <c r="G128" s="9">
        <v>84038</v>
      </c>
      <c r="H128" s="10">
        <f>IFERROR(VLOOKUP(C128,'[2]BASE PLAN MES N'!$B:$I,8,FALSE),0)</f>
        <v>84038</v>
      </c>
      <c r="I128" s="10">
        <f t="shared" si="5"/>
        <v>0</v>
      </c>
      <c r="W128" t="str">
        <f t="shared" si="6"/>
        <v>Agrosuper Asia1020905</v>
      </c>
      <c r="X128">
        <v>1020905</v>
      </c>
      <c r="Y128" t="s">
        <v>12</v>
      </c>
      <c r="Z128" t="s">
        <v>88</v>
      </c>
      <c r="AA128" s="9">
        <v>8517</v>
      </c>
      <c r="AB128">
        <f>IFERROR(VLOOKUP(W128,'[4]BASE PLAN MES N'!$B:$I,8,FALSE),0)</f>
        <v>8517</v>
      </c>
      <c r="AC128" s="9">
        <f t="shared" si="7"/>
        <v>0</v>
      </c>
    </row>
    <row r="129" spans="3:29" x14ac:dyDescent="0.35">
      <c r="C129" t="str">
        <f t="shared" si="4"/>
        <v>Agrosuper Asia1023307</v>
      </c>
      <c r="D129" t="s">
        <v>12</v>
      </c>
      <c r="E129">
        <v>1023307</v>
      </c>
      <c r="F129" t="s">
        <v>516</v>
      </c>
      <c r="G129" s="9">
        <v>1274</v>
      </c>
      <c r="H129" s="10">
        <f>IFERROR(VLOOKUP(C129,'[2]BASE PLAN MES N'!$B:$I,8,FALSE),0)</f>
        <v>1274</v>
      </c>
      <c r="I129" s="10">
        <f t="shared" si="5"/>
        <v>0</v>
      </c>
      <c r="W129" t="str">
        <f t="shared" si="6"/>
        <v>Agro Sudamerica1022920</v>
      </c>
      <c r="X129">
        <v>1022920</v>
      </c>
      <c r="Y129" t="s">
        <v>11</v>
      </c>
      <c r="Z129" t="s">
        <v>381</v>
      </c>
      <c r="AA129" s="9">
        <v>8253</v>
      </c>
      <c r="AB129">
        <f>IFERROR(VLOOKUP(W129,'[4]BASE PLAN MES N'!$B:$I,8,FALSE),0)</f>
        <v>8253</v>
      </c>
      <c r="AC129" s="9">
        <f t="shared" si="7"/>
        <v>0</v>
      </c>
    </row>
    <row r="130" spans="3:29" x14ac:dyDescent="0.35">
      <c r="C130" t="str">
        <f t="shared" si="4"/>
        <v>Agrosuper Asia1023326</v>
      </c>
      <c r="D130" t="s">
        <v>12</v>
      </c>
      <c r="E130">
        <v>1023326</v>
      </c>
      <c r="F130" t="s">
        <v>198</v>
      </c>
      <c r="G130" s="9">
        <v>20997</v>
      </c>
      <c r="H130" s="10">
        <f>IFERROR(VLOOKUP(C130,'[2]BASE PLAN MES N'!$B:$I,8,FALSE),0)</f>
        <v>20997</v>
      </c>
      <c r="I130" s="10">
        <f t="shared" si="5"/>
        <v>0</v>
      </c>
      <c r="W130" t="str">
        <f t="shared" si="6"/>
        <v>Exportacion Directa1023349</v>
      </c>
      <c r="X130">
        <v>1023349</v>
      </c>
      <c r="Y130" t="s">
        <v>16</v>
      </c>
      <c r="Z130" t="s">
        <v>565</v>
      </c>
      <c r="AA130" s="9">
        <v>8081</v>
      </c>
      <c r="AB130">
        <f>IFERROR(VLOOKUP(W130,'[4]BASE PLAN MES N'!$B:$I,8,FALSE),0)</f>
        <v>8081</v>
      </c>
      <c r="AC130" s="9">
        <f t="shared" si="7"/>
        <v>0</v>
      </c>
    </row>
    <row r="131" spans="3:29" x14ac:dyDescent="0.35">
      <c r="C131" t="str">
        <f t="shared" si="4"/>
        <v>Agrosuper Asia1023372</v>
      </c>
      <c r="D131" t="s">
        <v>12</v>
      </c>
      <c r="E131">
        <v>1023372</v>
      </c>
      <c r="F131" t="s">
        <v>510</v>
      </c>
      <c r="G131" s="9">
        <v>0</v>
      </c>
      <c r="H131" s="10">
        <f>IFERROR(VLOOKUP(C131,'[2]BASE PLAN MES N'!$B:$I,8,FALSE),0)</f>
        <v>0</v>
      </c>
      <c r="I131" s="10">
        <f t="shared" si="5"/>
        <v>0</v>
      </c>
      <c r="W131" t="str">
        <f t="shared" si="6"/>
        <v>Agrosuper Asia1023326</v>
      </c>
      <c r="X131">
        <v>1023326</v>
      </c>
      <c r="Y131" t="s">
        <v>12</v>
      </c>
      <c r="Z131" t="s">
        <v>198</v>
      </c>
      <c r="AA131" s="9">
        <v>7957</v>
      </c>
      <c r="AB131">
        <f>IFERROR(VLOOKUP(W131,'[4]BASE PLAN MES N'!$B:$I,8,FALSE),0)</f>
        <v>7957</v>
      </c>
      <c r="AC131" s="9">
        <f t="shared" si="7"/>
        <v>0</v>
      </c>
    </row>
    <row r="132" spans="3:29" x14ac:dyDescent="0.35">
      <c r="C132" t="str">
        <f t="shared" si="4"/>
        <v>Agrosuper Asia1023397</v>
      </c>
      <c r="D132" t="s">
        <v>12</v>
      </c>
      <c r="E132">
        <v>1023397</v>
      </c>
      <c r="F132" t="s">
        <v>115</v>
      </c>
      <c r="G132" s="9">
        <v>0</v>
      </c>
      <c r="H132" s="10">
        <f>IFERROR(VLOOKUP(C132,'[2]BASE PLAN MES N'!$B:$I,8,FALSE),0)</f>
        <v>0</v>
      </c>
      <c r="I132" s="10">
        <f t="shared" si="5"/>
        <v>0</v>
      </c>
      <c r="W132" t="str">
        <f t="shared" si="6"/>
        <v>Exportacion Directa1022346</v>
      </c>
      <c r="X132">
        <v>1022346</v>
      </c>
      <c r="Y132" t="s">
        <v>16</v>
      </c>
      <c r="Z132" t="s">
        <v>1380</v>
      </c>
      <c r="AA132" s="9">
        <v>7751</v>
      </c>
      <c r="AB132">
        <f>IFERROR(VLOOKUP(W132,'[4]BASE PLAN MES N'!$B:$I,8,FALSE),0)</f>
        <v>7751</v>
      </c>
      <c r="AC132" s="9">
        <f t="shared" si="7"/>
        <v>0</v>
      </c>
    </row>
    <row r="133" spans="3:29" x14ac:dyDescent="0.35">
      <c r="C133" t="str">
        <f t="shared" si="4"/>
        <v>Agrosuper Asia1012612</v>
      </c>
      <c r="D133" t="s">
        <v>12</v>
      </c>
      <c r="E133">
        <v>1012612</v>
      </c>
      <c r="F133" t="s">
        <v>826</v>
      </c>
      <c r="G133" s="9">
        <v>943200</v>
      </c>
      <c r="H133" s="10">
        <f>IFERROR(VLOOKUP(C133,'[2]BASE PLAN MES N'!$B:$I,8,FALSE),0)</f>
        <v>1107947</v>
      </c>
      <c r="I133" s="10">
        <f t="shared" si="5"/>
        <v>164747</v>
      </c>
      <c r="W133" t="str">
        <f t="shared" si="6"/>
        <v>Agro Sudamerica1022047</v>
      </c>
      <c r="X133">
        <v>1022047</v>
      </c>
      <c r="Y133" t="s">
        <v>11</v>
      </c>
      <c r="Z133" t="s">
        <v>582</v>
      </c>
      <c r="AA133" s="9">
        <v>6734</v>
      </c>
      <c r="AB133">
        <f>IFERROR(VLOOKUP(W133,'[4]BASE PLAN MES N'!$B:$I,8,FALSE),0)</f>
        <v>6734</v>
      </c>
      <c r="AC133" s="9">
        <f t="shared" si="7"/>
        <v>0</v>
      </c>
    </row>
    <row r="134" spans="3:29" x14ac:dyDescent="0.35">
      <c r="C134" t="str">
        <f t="shared" si="4"/>
        <v>Agrosuper Asia1012012</v>
      </c>
      <c r="D134" t="s">
        <v>12</v>
      </c>
      <c r="E134">
        <v>1012012</v>
      </c>
      <c r="F134" t="s">
        <v>717</v>
      </c>
      <c r="G134" s="9">
        <v>0</v>
      </c>
      <c r="H134" s="10">
        <f>IFERROR(VLOOKUP(C134,'[2]BASE PLAN MES N'!$B:$I,8,FALSE),0)</f>
        <v>57357</v>
      </c>
      <c r="I134" s="10">
        <f t="shared" si="5"/>
        <v>57357</v>
      </c>
      <c r="J134" t="s">
        <v>1332</v>
      </c>
      <c r="W134" t="str">
        <f t="shared" si="6"/>
        <v>Exportacion Directa1020758</v>
      </c>
      <c r="X134">
        <v>1020758</v>
      </c>
      <c r="Y134" t="s">
        <v>16</v>
      </c>
      <c r="Z134" t="s">
        <v>64</v>
      </c>
      <c r="AA134" s="9">
        <v>5343</v>
      </c>
      <c r="AB134">
        <f>IFERROR(VLOOKUP(W134,'[4]BASE PLAN MES N'!$B:$I,8,FALSE),0)</f>
        <v>5343</v>
      </c>
      <c r="AC134" s="9">
        <f t="shared" si="7"/>
        <v>0</v>
      </c>
    </row>
    <row r="135" spans="3:29" x14ac:dyDescent="0.35">
      <c r="C135" t="str">
        <f t="shared" ref="C135:C198" si="8">D135&amp;E135</f>
        <v>Agrosuper Asia1021649</v>
      </c>
      <c r="D135" t="s">
        <v>12</v>
      </c>
      <c r="E135">
        <v>1021649</v>
      </c>
      <c r="F135" t="s">
        <v>1254</v>
      </c>
      <c r="G135" s="9">
        <v>0</v>
      </c>
      <c r="H135" s="10">
        <f>IFERROR(VLOOKUP(C135,'[2]BASE PLAN MES N'!$B:$I,8,FALSE),0)</f>
        <v>0</v>
      </c>
      <c r="I135" s="10">
        <f t="shared" ref="I135:I198" si="9">+H135-G135</f>
        <v>0</v>
      </c>
      <c r="W135" t="str">
        <f t="shared" ref="W135:W198" si="10">Y135&amp;X135</f>
        <v>Exportacion Directa1022313</v>
      </c>
      <c r="X135">
        <v>1022313</v>
      </c>
      <c r="Y135" t="s">
        <v>16</v>
      </c>
      <c r="Z135" t="s">
        <v>274</v>
      </c>
      <c r="AA135" s="9">
        <v>5121</v>
      </c>
      <c r="AB135">
        <f>IFERROR(VLOOKUP(W135,'[4]BASE PLAN MES N'!$B:$I,8,FALSE),0)</f>
        <v>5121</v>
      </c>
      <c r="AC135" s="9">
        <f t="shared" ref="AC135:AC198" si="11">+AB135-AA135</f>
        <v>0</v>
      </c>
    </row>
    <row r="136" spans="3:29" x14ac:dyDescent="0.35">
      <c r="C136" t="str">
        <f t="shared" si="8"/>
        <v>Agrosuper Asia1022824</v>
      </c>
      <c r="D136" t="s">
        <v>12</v>
      </c>
      <c r="E136">
        <v>1022824</v>
      </c>
      <c r="F136" t="s">
        <v>1298</v>
      </c>
      <c r="G136" s="9">
        <v>0</v>
      </c>
      <c r="H136" s="10">
        <f>IFERROR(VLOOKUP(C136,'[2]BASE PLAN MES N'!$B:$I,8,FALSE),0)</f>
        <v>0</v>
      </c>
      <c r="I136" s="10">
        <f t="shared" si="9"/>
        <v>0</v>
      </c>
      <c r="W136" t="str">
        <f t="shared" si="10"/>
        <v>Agrosuper Asia1022985</v>
      </c>
      <c r="X136">
        <v>1022985</v>
      </c>
      <c r="Y136" t="s">
        <v>12</v>
      </c>
      <c r="Z136" t="s">
        <v>399</v>
      </c>
      <c r="AA136" s="9">
        <v>5000</v>
      </c>
      <c r="AB136">
        <f>IFERROR(VLOOKUP(W136,'[4]BASE PLAN MES N'!$B:$I,8,FALSE),0)</f>
        <v>5000</v>
      </c>
      <c r="AC136" s="9">
        <f t="shared" si="11"/>
        <v>0</v>
      </c>
    </row>
    <row r="137" spans="3:29" x14ac:dyDescent="0.35">
      <c r="C137" t="str">
        <f t="shared" si="8"/>
        <v>Agrosuper Asia1020660</v>
      </c>
      <c r="D137" t="s">
        <v>12</v>
      </c>
      <c r="E137">
        <v>1020660</v>
      </c>
      <c r="F137" t="s">
        <v>247</v>
      </c>
      <c r="G137" s="9">
        <v>17000</v>
      </c>
      <c r="H137" s="10">
        <f>IFERROR(VLOOKUP(C137,'[2]BASE PLAN MES N'!$B:$I,8,FALSE),0)</f>
        <v>132000</v>
      </c>
      <c r="I137" s="10">
        <f t="shared" si="9"/>
        <v>115000</v>
      </c>
      <c r="W137" t="str">
        <f t="shared" si="10"/>
        <v>Exportacion Directa1020810</v>
      </c>
      <c r="X137">
        <v>1020810</v>
      </c>
      <c r="Y137" t="s">
        <v>16</v>
      </c>
      <c r="Z137" t="s">
        <v>70</v>
      </c>
      <c r="AA137" s="9">
        <v>5000</v>
      </c>
      <c r="AB137">
        <f>IFERROR(VLOOKUP(W137,'[4]BASE PLAN MES N'!$B:$I,8,FALSE),0)</f>
        <v>5000</v>
      </c>
      <c r="AC137" s="9">
        <f t="shared" si="11"/>
        <v>0</v>
      </c>
    </row>
    <row r="138" spans="3:29" x14ac:dyDescent="0.35">
      <c r="C138" t="str">
        <f t="shared" si="8"/>
        <v>Agrosuper Asia1023435</v>
      </c>
      <c r="D138" t="s">
        <v>12</v>
      </c>
      <c r="E138">
        <v>1023435</v>
      </c>
      <c r="F138" t="s">
        <v>255</v>
      </c>
      <c r="G138" s="9">
        <v>75385</v>
      </c>
      <c r="H138" s="10">
        <f>IFERROR(VLOOKUP(C138,'[2]BASE PLAN MES N'!$B:$I,8,FALSE),0)</f>
        <v>315194</v>
      </c>
      <c r="I138" s="10">
        <f t="shared" si="9"/>
        <v>239809</v>
      </c>
      <c r="W138" t="str">
        <f t="shared" si="10"/>
        <v>Agrosuper Brasil1023336</v>
      </c>
      <c r="X138">
        <v>1023336</v>
      </c>
      <c r="Y138" t="s">
        <v>13</v>
      </c>
      <c r="Z138" t="s">
        <v>551</v>
      </c>
      <c r="AA138" s="9">
        <v>4928</v>
      </c>
      <c r="AB138">
        <f>IFERROR(VLOOKUP(W138,'[4]BASE PLAN MES N'!$B:$I,8,FALSE),0)</f>
        <v>4928</v>
      </c>
      <c r="AC138" s="9">
        <f t="shared" si="11"/>
        <v>0</v>
      </c>
    </row>
    <row r="139" spans="3:29" x14ac:dyDescent="0.35">
      <c r="C139" t="str">
        <f t="shared" si="8"/>
        <v>Agrosuper Asia1023438</v>
      </c>
      <c r="D139" t="s">
        <v>12</v>
      </c>
      <c r="E139">
        <v>1023438</v>
      </c>
      <c r="F139" t="s">
        <v>187</v>
      </c>
      <c r="G139" s="9">
        <v>150000</v>
      </c>
      <c r="H139" s="10">
        <f>IFERROR(VLOOKUP(C139,'[2]BASE PLAN MES N'!$B:$I,8,FALSE),0)</f>
        <v>150000</v>
      </c>
      <c r="I139" s="10">
        <f t="shared" si="9"/>
        <v>0</v>
      </c>
      <c r="W139" t="str">
        <f t="shared" si="10"/>
        <v>Exportacion Directa1023351</v>
      </c>
      <c r="X139">
        <v>1023351</v>
      </c>
      <c r="Y139" t="s">
        <v>16</v>
      </c>
      <c r="Z139" t="s">
        <v>585</v>
      </c>
      <c r="AA139" s="9">
        <v>4520</v>
      </c>
      <c r="AB139">
        <f>IFERROR(VLOOKUP(W139,'[4]BASE PLAN MES N'!$B:$I,8,FALSE),0)</f>
        <v>4520</v>
      </c>
      <c r="AC139" s="9">
        <f t="shared" si="11"/>
        <v>0</v>
      </c>
    </row>
    <row r="140" spans="3:29" x14ac:dyDescent="0.35">
      <c r="C140" t="str">
        <f t="shared" si="8"/>
        <v>Agrosuper Asia1023439</v>
      </c>
      <c r="D140" t="s">
        <v>12</v>
      </c>
      <c r="E140">
        <v>1023439</v>
      </c>
      <c r="F140" t="s">
        <v>177</v>
      </c>
      <c r="G140" s="9">
        <v>0</v>
      </c>
      <c r="H140" s="10">
        <f>IFERROR(VLOOKUP(C140,'[2]BASE PLAN MES N'!$B:$I,8,FALSE),0)</f>
        <v>100000</v>
      </c>
      <c r="I140" s="10">
        <f t="shared" si="9"/>
        <v>100000</v>
      </c>
      <c r="W140" t="str">
        <f t="shared" si="10"/>
        <v>Exportacion Directa1022587</v>
      </c>
      <c r="X140">
        <v>1022587</v>
      </c>
      <c r="Y140" t="s">
        <v>16</v>
      </c>
      <c r="Z140" t="s">
        <v>314</v>
      </c>
      <c r="AA140" s="9">
        <v>4076</v>
      </c>
      <c r="AB140">
        <f>IFERROR(VLOOKUP(W140,'[4]BASE PLAN MES N'!$B:$I,8,FALSE),0)</f>
        <v>4076</v>
      </c>
      <c r="AC140" s="9">
        <f t="shared" si="11"/>
        <v>0</v>
      </c>
    </row>
    <row r="141" spans="3:29" x14ac:dyDescent="0.35">
      <c r="C141" t="str">
        <f t="shared" si="8"/>
        <v>Agrosuper Asia1021047</v>
      </c>
      <c r="D141" t="s">
        <v>12</v>
      </c>
      <c r="E141">
        <v>1021047</v>
      </c>
      <c r="F141" t="s">
        <v>1437</v>
      </c>
      <c r="G141" s="9">
        <v>0</v>
      </c>
      <c r="H141" s="10">
        <f>IFERROR(VLOOKUP(C141,'[2]BASE PLAN MES N'!$B:$I,8,FALSE),0)</f>
        <v>0</v>
      </c>
      <c r="I141" s="10">
        <f t="shared" si="9"/>
        <v>0</v>
      </c>
      <c r="W141" t="str">
        <f t="shared" si="10"/>
        <v>Agro Sudamerica1021111</v>
      </c>
      <c r="X141">
        <v>1021111</v>
      </c>
      <c r="Y141" t="s">
        <v>11</v>
      </c>
      <c r="Z141" t="s">
        <v>122</v>
      </c>
      <c r="AA141" s="9">
        <v>4000</v>
      </c>
      <c r="AB141">
        <f>IFERROR(VLOOKUP(W141,'[4]BASE PLAN MES N'!$B:$I,8,FALSE),0)</f>
        <v>4000</v>
      </c>
      <c r="AC141" s="9">
        <f t="shared" si="11"/>
        <v>0</v>
      </c>
    </row>
    <row r="142" spans="3:29" x14ac:dyDescent="0.35">
      <c r="C142" t="str">
        <f t="shared" si="8"/>
        <v>Agrosuper Asia1021650</v>
      </c>
      <c r="D142" t="s">
        <v>12</v>
      </c>
      <c r="E142">
        <v>1021650</v>
      </c>
      <c r="F142" t="s">
        <v>1439</v>
      </c>
      <c r="G142" s="9"/>
      <c r="H142" s="10">
        <f>IFERROR(VLOOKUP(C142,'[2]BASE PLAN MES N'!$B:$I,8,FALSE),0)</f>
        <v>0</v>
      </c>
      <c r="I142" s="10">
        <f t="shared" si="9"/>
        <v>0</v>
      </c>
      <c r="W142" t="str">
        <f t="shared" si="10"/>
        <v>Agro Sudamerica1022784</v>
      </c>
      <c r="X142">
        <v>1022784</v>
      </c>
      <c r="Y142" t="s">
        <v>11</v>
      </c>
      <c r="Z142" t="s">
        <v>650</v>
      </c>
      <c r="AA142" s="9">
        <v>3891</v>
      </c>
      <c r="AB142">
        <f>IFERROR(VLOOKUP(W142,'[4]BASE PLAN MES N'!$B:$I,8,FALSE),0)</f>
        <v>3891</v>
      </c>
      <c r="AC142" s="9">
        <f t="shared" si="11"/>
        <v>0</v>
      </c>
    </row>
    <row r="143" spans="3:29" x14ac:dyDescent="0.35">
      <c r="C143" t="str">
        <f t="shared" si="8"/>
        <v>Agrosuper Asia1023164</v>
      </c>
      <c r="D143" t="s">
        <v>12</v>
      </c>
      <c r="E143">
        <v>1023164</v>
      </c>
      <c r="F143" t="s">
        <v>1443</v>
      </c>
      <c r="G143" s="9"/>
      <c r="H143" s="10">
        <f>IFERROR(VLOOKUP(C143,'[2]BASE PLAN MES N'!$B:$I,8,FALSE),0)</f>
        <v>0</v>
      </c>
      <c r="I143" s="10">
        <f t="shared" si="9"/>
        <v>0</v>
      </c>
      <c r="W143" t="str">
        <f t="shared" si="10"/>
        <v>Agrosuper Brasil1022218</v>
      </c>
      <c r="X143">
        <v>1022218</v>
      </c>
      <c r="Y143" t="s">
        <v>13</v>
      </c>
      <c r="Z143" t="s">
        <v>94</v>
      </c>
      <c r="AA143" s="9">
        <v>3854</v>
      </c>
      <c r="AB143">
        <f>IFERROR(VLOOKUP(W143,'[4]BASE PLAN MES N'!$B:$I,8,FALSE),0)</f>
        <v>3854</v>
      </c>
      <c r="AC143" s="9">
        <f t="shared" si="11"/>
        <v>0</v>
      </c>
    </row>
    <row r="144" spans="3:29" x14ac:dyDescent="0.35">
      <c r="C144" t="str">
        <f t="shared" si="8"/>
        <v>Agrosuper Brasil1021864</v>
      </c>
      <c r="D144" t="s">
        <v>13</v>
      </c>
      <c r="E144">
        <v>1021864</v>
      </c>
      <c r="F144" t="s">
        <v>196</v>
      </c>
      <c r="G144" s="9">
        <v>61480</v>
      </c>
      <c r="H144" s="10">
        <f>IFERROR(VLOOKUP(C144,'[2]BASE PLAN MES N'!$B:$I,8,FALSE),0)</f>
        <v>61480</v>
      </c>
      <c r="I144" s="10">
        <f t="shared" si="9"/>
        <v>0</v>
      </c>
      <c r="W144" t="str">
        <f t="shared" si="10"/>
        <v>Agro Sudamerica1022786</v>
      </c>
      <c r="X144">
        <v>1022786</v>
      </c>
      <c r="Y144" t="s">
        <v>11</v>
      </c>
      <c r="Z144" t="s">
        <v>600</v>
      </c>
      <c r="AA144" s="9">
        <v>3511</v>
      </c>
      <c r="AB144">
        <f>IFERROR(VLOOKUP(W144,'[4]BASE PLAN MES N'!$B:$I,8,FALSE),0)</f>
        <v>3511</v>
      </c>
      <c r="AC144" s="9">
        <f t="shared" si="11"/>
        <v>0</v>
      </c>
    </row>
    <row r="145" spans="3:29" x14ac:dyDescent="0.35">
      <c r="C145" t="str">
        <f t="shared" si="8"/>
        <v>Agrosuper Brasil1022217</v>
      </c>
      <c r="D145" t="s">
        <v>13</v>
      </c>
      <c r="E145">
        <v>1022217</v>
      </c>
      <c r="F145" t="s">
        <v>257</v>
      </c>
      <c r="G145" s="9">
        <v>341552</v>
      </c>
      <c r="H145" s="10">
        <f>IFERROR(VLOOKUP(C145,'[2]BASE PLAN MES N'!$B:$I,8,FALSE),0)</f>
        <v>363942</v>
      </c>
      <c r="I145" s="10">
        <f t="shared" si="9"/>
        <v>22390</v>
      </c>
      <c r="W145" t="str">
        <f t="shared" si="10"/>
        <v>Exportacion Directa1020664</v>
      </c>
      <c r="X145">
        <v>1020664</v>
      </c>
      <c r="Y145" t="s">
        <v>16</v>
      </c>
      <c r="Z145" t="s">
        <v>50</v>
      </c>
      <c r="AA145" s="9">
        <v>3308</v>
      </c>
      <c r="AB145">
        <f>IFERROR(VLOOKUP(W145,'[4]BASE PLAN MES N'!$B:$I,8,FALSE),0)</f>
        <v>3308</v>
      </c>
      <c r="AC145" s="9">
        <f t="shared" si="11"/>
        <v>0</v>
      </c>
    </row>
    <row r="146" spans="3:29" x14ac:dyDescent="0.35">
      <c r="C146" t="str">
        <f t="shared" si="8"/>
        <v>Agrosuper Brasil1022218</v>
      </c>
      <c r="D146" t="s">
        <v>13</v>
      </c>
      <c r="E146">
        <v>1022218</v>
      </c>
      <c r="F146" t="s">
        <v>94</v>
      </c>
      <c r="G146" s="9">
        <v>71836</v>
      </c>
      <c r="H146" s="10">
        <f>IFERROR(VLOOKUP(C146,'[2]BASE PLAN MES N'!$B:$I,8,FALSE),0)</f>
        <v>71836</v>
      </c>
      <c r="I146" s="10">
        <f t="shared" si="9"/>
        <v>0</v>
      </c>
      <c r="W146" t="str">
        <f t="shared" si="10"/>
        <v>Agrosuper Asia1022986</v>
      </c>
      <c r="X146">
        <v>1022986</v>
      </c>
      <c r="Y146" t="s">
        <v>12</v>
      </c>
      <c r="Z146" t="s">
        <v>401</v>
      </c>
      <c r="AA146" s="9">
        <v>2894</v>
      </c>
      <c r="AB146">
        <f>IFERROR(VLOOKUP(W146,'[4]BASE PLAN MES N'!$B:$I,8,FALSE),0)</f>
        <v>2894</v>
      </c>
      <c r="AC146" s="9">
        <f t="shared" si="11"/>
        <v>0</v>
      </c>
    </row>
    <row r="147" spans="3:29" x14ac:dyDescent="0.35">
      <c r="C147" t="str">
        <f t="shared" si="8"/>
        <v>Agrosuper Brasil1022273</v>
      </c>
      <c r="D147" t="s">
        <v>13</v>
      </c>
      <c r="E147">
        <v>1022273</v>
      </c>
      <c r="F147" t="s">
        <v>262</v>
      </c>
      <c r="G147" s="9">
        <v>195308</v>
      </c>
      <c r="H147" s="10">
        <f>IFERROR(VLOOKUP(C147,'[2]BASE PLAN MES N'!$B:$I,8,FALSE),0)</f>
        <v>195308</v>
      </c>
      <c r="I147" s="10">
        <f t="shared" si="9"/>
        <v>0</v>
      </c>
      <c r="W147" t="str">
        <f t="shared" si="10"/>
        <v>Agro Sudamerica1022781</v>
      </c>
      <c r="X147">
        <v>1022781</v>
      </c>
      <c r="Y147" t="s">
        <v>11</v>
      </c>
      <c r="Z147" t="s">
        <v>347</v>
      </c>
      <c r="AA147" s="9">
        <v>2744</v>
      </c>
      <c r="AB147">
        <f>IFERROR(VLOOKUP(W147,'[4]BASE PLAN MES N'!$B:$I,8,FALSE),0)</f>
        <v>2744</v>
      </c>
      <c r="AC147" s="9">
        <f t="shared" si="11"/>
        <v>0</v>
      </c>
    </row>
    <row r="148" spans="3:29" x14ac:dyDescent="0.35">
      <c r="C148" t="str">
        <f t="shared" si="8"/>
        <v>Agrosuper Brasil1022783</v>
      </c>
      <c r="D148" t="s">
        <v>13</v>
      </c>
      <c r="E148">
        <v>1022783</v>
      </c>
      <c r="F148" t="s">
        <v>351</v>
      </c>
      <c r="G148" s="9">
        <v>811</v>
      </c>
      <c r="H148" s="10">
        <f>IFERROR(VLOOKUP(C148,'[2]BASE PLAN MES N'!$B:$I,8,FALSE),0)</f>
        <v>811</v>
      </c>
      <c r="I148" s="10">
        <f t="shared" si="9"/>
        <v>0</v>
      </c>
      <c r="W148" t="str">
        <f t="shared" si="10"/>
        <v>Exportacion Directa1020715</v>
      </c>
      <c r="X148">
        <v>1020715</v>
      </c>
      <c r="Y148" t="s">
        <v>16</v>
      </c>
      <c r="Z148" t="s">
        <v>60</v>
      </c>
      <c r="AA148" s="9">
        <v>2021</v>
      </c>
      <c r="AB148">
        <f>IFERROR(VLOOKUP(W148,'[4]BASE PLAN MES N'!$B:$I,8,FALSE),0)</f>
        <v>2021</v>
      </c>
      <c r="AC148" s="9">
        <f t="shared" si="11"/>
        <v>0</v>
      </c>
    </row>
    <row r="149" spans="3:29" x14ac:dyDescent="0.35">
      <c r="C149" t="str">
        <f t="shared" si="8"/>
        <v>Agrosuper Brasil1023329</v>
      </c>
      <c r="D149" t="s">
        <v>13</v>
      </c>
      <c r="E149">
        <v>1023329</v>
      </c>
      <c r="F149" t="s">
        <v>196</v>
      </c>
      <c r="G149" s="9">
        <v>14737</v>
      </c>
      <c r="H149" s="10">
        <f>IFERROR(VLOOKUP(C149,'[2]BASE PLAN MES N'!$B:$I,8,FALSE),0)</f>
        <v>14737</v>
      </c>
      <c r="I149" s="10">
        <f t="shared" si="9"/>
        <v>0</v>
      </c>
      <c r="W149" t="str">
        <f t="shared" si="10"/>
        <v>Exportacion Directa1020704</v>
      </c>
      <c r="X149">
        <v>1020704</v>
      </c>
      <c r="Y149" t="s">
        <v>16</v>
      </c>
      <c r="Z149" t="s">
        <v>58</v>
      </c>
      <c r="AA149" s="9">
        <v>1769</v>
      </c>
      <c r="AB149">
        <f>IFERROR(VLOOKUP(W149,'[4]BASE PLAN MES N'!$B:$I,8,FALSE),0)</f>
        <v>1769</v>
      </c>
      <c r="AC149" s="9">
        <f t="shared" si="11"/>
        <v>0</v>
      </c>
    </row>
    <row r="150" spans="3:29" x14ac:dyDescent="0.35">
      <c r="C150" t="str">
        <f t="shared" si="8"/>
        <v>Agrosuper Brasil1023334</v>
      </c>
      <c r="D150" t="s">
        <v>13</v>
      </c>
      <c r="E150">
        <v>1023334</v>
      </c>
      <c r="F150" t="s">
        <v>551</v>
      </c>
      <c r="G150" s="9">
        <v>40297</v>
      </c>
      <c r="H150" s="10">
        <f>IFERROR(VLOOKUP(C150,'[2]BASE PLAN MES N'!$B:$I,8,FALSE),0)</f>
        <v>40297</v>
      </c>
      <c r="I150" s="10">
        <f t="shared" si="9"/>
        <v>0</v>
      </c>
      <c r="W150" t="str">
        <f t="shared" si="10"/>
        <v>Agrosuper Asia1022182</v>
      </c>
      <c r="X150">
        <v>1022182</v>
      </c>
      <c r="Y150" t="s">
        <v>12</v>
      </c>
      <c r="Z150" t="s">
        <v>74</v>
      </c>
      <c r="AA150" s="9">
        <v>1150</v>
      </c>
      <c r="AB150">
        <f>IFERROR(VLOOKUP(W150,'[4]BASE PLAN MES N'!$B:$I,8,FALSE),0)</f>
        <v>1150</v>
      </c>
      <c r="AC150" s="9">
        <f t="shared" si="11"/>
        <v>0</v>
      </c>
    </row>
    <row r="151" spans="3:29" x14ac:dyDescent="0.35">
      <c r="C151" t="str">
        <f t="shared" si="8"/>
        <v>Agrosuper Brasil1023336</v>
      </c>
      <c r="D151" t="s">
        <v>13</v>
      </c>
      <c r="E151">
        <v>1023336</v>
      </c>
      <c r="F151" t="s">
        <v>551</v>
      </c>
      <c r="G151" s="9">
        <v>112837</v>
      </c>
      <c r="H151" s="10">
        <f>IFERROR(VLOOKUP(C151,'[2]BASE PLAN MES N'!$B:$I,8,FALSE),0)</f>
        <v>34000</v>
      </c>
      <c r="I151" s="10">
        <f t="shared" si="9"/>
        <v>-78837</v>
      </c>
      <c r="W151" t="str">
        <f t="shared" si="10"/>
        <v>Agrosuper Brasil1023399</v>
      </c>
      <c r="X151">
        <v>1023399</v>
      </c>
      <c r="Y151" t="s">
        <v>13</v>
      </c>
      <c r="Z151" t="s">
        <v>151</v>
      </c>
      <c r="AA151" s="9">
        <v>1000</v>
      </c>
      <c r="AB151">
        <f>IFERROR(VLOOKUP(W151,'[4]BASE PLAN MES N'!$B:$I,8,FALSE),0)</f>
        <v>0</v>
      </c>
      <c r="AC151" s="9">
        <f t="shared" si="11"/>
        <v>-1000</v>
      </c>
    </row>
    <row r="152" spans="3:29" x14ac:dyDescent="0.35">
      <c r="C152" t="str">
        <f t="shared" si="8"/>
        <v>Agrosuper Brasil1012362</v>
      </c>
      <c r="D152" t="s">
        <v>13</v>
      </c>
      <c r="E152">
        <v>1012362</v>
      </c>
      <c r="F152" t="s">
        <v>775</v>
      </c>
      <c r="G152" s="9">
        <v>68626</v>
      </c>
      <c r="H152" s="10">
        <f>IFERROR(VLOOKUP(C152,'[2]BASE PLAN MES N'!$B:$I,8,FALSE),0)</f>
        <v>68626</v>
      </c>
      <c r="I152" s="10">
        <f t="shared" si="9"/>
        <v>0</v>
      </c>
      <c r="W152" t="str">
        <f t="shared" si="10"/>
        <v>Agrosuper Brasil1023398</v>
      </c>
      <c r="X152">
        <v>1023398</v>
      </c>
      <c r="Y152" t="s">
        <v>13</v>
      </c>
      <c r="Z152" t="s">
        <v>483</v>
      </c>
      <c r="AA152" s="9">
        <v>1000</v>
      </c>
      <c r="AB152">
        <f>IFERROR(VLOOKUP(W152,'[4]BASE PLAN MES N'!$B:$I,8,FALSE),0)</f>
        <v>0</v>
      </c>
      <c r="AC152" s="9">
        <f t="shared" si="11"/>
        <v>-1000</v>
      </c>
    </row>
    <row r="153" spans="3:29" x14ac:dyDescent="0.35">
      <c r="C153" t="str">
        <f t="shared" si="8"/>
        <v>Agrosuper Brasil1011560</v>
      </c>
      <c r="D153" t="s">
        <v>13</v>
      </c>
      <c r="E153">
        <v>1011560</v>
      </c>
      <c r="F153" t="s">
        <v>696</v>
      </c>
      <c r="G153" s="9">
        <v>0</v>
      </c>
      <c r="H153" s="10">
        <f>IFERROR(VLOOKUP(C153,'[2]BASE PLAN MES N'!$B:$I,8,FALSE),0)</f>
        <v>24465</v>
      </c>
      <c r="I153" s="10">
        <f t="shared" si="9"/>
        <v>24465</v>
      </c>
      <c r="W153" t="str">
        <f t="shared" si="10"/>
        <v>Agro Sudamerica1022406</v>
      </c>
      <c r="X153">
        <v>1022406</v>
      </c>
      <c r="Y153" t="s">
        <v>11</v>
      </c>
      <c r="Z153" t="s">
        <v>537</v>
      </c>
      <c r="AA153" s="9">
        <v>787</v>
      </c>
      <c r="AB153">
        <f>IFERROR(VLOOKUP(W153,'[4]BASE PLAN MES N'!$B:$I,8,FALSE),0)</f>
        <v>787</v>
      </c>
      <c r="AC153" s="9">
        <f t="shared" si="11"/>
        <v>0</v>
      </c>
    </row>
    <row r="154" spans="3:29" x14ac:dyDescent="0.35">
      <c r="C154" t="str">
        <f t="shared" si="8"/>
        <v>Agrosuper Brasil1012674</v>
      </c>
      <c r="D154" t="s">
        <v>13</v>
      </c>
      <c r="E154">
        <v>1012674</v>
      </c>
      <c r="F154" t="s">
        <v>829</v>
      </c>
      <c r="G154" s="9">
        <v>51766</v>
      </c>
      <c r="H154" s="10">
        <f>IFERROR(VLOOKUP(C154,'[2]BASE PLAN MES N'!$B:$I,8,FALSE),0)</f>
        <v>47206</v>
      </c>
      <c r="I154" s="10">
        <f t="shared" si="9"/>
        <v>-4560</v>
      </c>
      <c r="W154" t="str">
        <f t="shared" si="10"/>
        <v>Agrosuper Shanghai1021115</v>
      </c>
      <c r="X154">
        <v>1021115</v>
      </c>
      <c r="Y154" t="s">
        <v>14</v>
      </c>
      <c r="Z154" t="s">
        <v>124</v>
      </c>
      <c r="AA154" s="9">
        <v>280</v>
      </c>
      <c r="AB154">
        <f>IFERROR(VLOOKUP(W154,'[4]BASE PLAN MES N'!$B:$I,8,FALSE),0)</f>
        <v>0</v>
      </c>
      <c r="AC154" s="9">
        <f t="shared" si="11"/>
        <v>-280</v>
      </c>
    </row>
    <row r="155" spans="3:29" x14ac:dyDescent="0.35">
      <c r="C155" t="str">
        <f t="shared" si="8"/>
        <v>Agrosuper Shanghai1021115</v>
      </c>
      <c r="D155" t="s">
        <v>14</v>
      </c>
      <c r="E155">
        <v>1021115</v>
      </c>
      <c r="F155" t="s">
        <v>124</v>
      </c>
      <c r="G155" s="9">
        <v>3680</v>
      </c>
      <c r="H155" s="10">
        <f>IFERROR(VLOOKUP(C155,'[2]BASE PLAN MES N'!$B:$I,8,FALSE),0)</f>
        <v>3680</v>
      </c>
      <c r="I155" s="10">
        <f t="shared" si="9"/>
        <v>0</v>
      </c>
      <c r="W155" t="str">
        <f t="shared" si="10"/>
        <v>Agro Sudamerica1023331</v>
      </c>
      <c r="X155">
        <v>1023331</v>
      </c>
      <c r="Y155" t="s">
        <v>11</v>
      </c>
      <c r="Z155" t="s">
        <v>251</v>
      </c>
      <c r="AA155" s="9">
        <v>0</v>
      </c>
      <c r="AB155">
        <f>IFERROR(VLOOKUP(W155,'[4]BASE PLAN MES N'!$B:$I,8,FALSE),0)</f>
        <v>0</v>
      </c>
      <c r="AC155" s="9">
        <f t="shared" si="11"/>
        <v>0</v>
      </c>
    </row>
    <row r="156" spans="3:29" x14ac:dyDescent="0.35">
      <c r="C156" t="str">
        <f t="shared" si="8"/>
        <v>Agrosuper Shanghai1022418</v>
      </c>
      <c r="D156" t="s">
        <v>14</v>
      </c>
      <c r="E156">
        <v>1022418</v>
      </c>
      <c r="F156" t="s">
        <v>296</v>
      </c>
      <c r="G156" s="9">
        <v>0</v>
      </c>
      <c r="H156" s="10">
        <f>IFERROR(VLOOKUP(C156,'[2]BASE PLAN MES N'!$B:$I,8,FALSE),0)</f>
        <v>0</v>
      </c>
      <c r="I156" s="10">
        <f t="shared" si="9"/>
        <v>0</v>
      </c>
      <c r="J156" t="s">
        <v>1332</v>
      </c>
      <c r="W156" t="str">
        <f t="shared" si="10"/>
        <v>Agro Sudamerica1022197</v>
      </c>
      <c r="X156">
        <v>1022197</v>
      </c>
      <c r="Y156" t="s">
        <v>11</v>
      </c>
      <c r="Z156" t="s">
        <v>253</v>
      </c>
      <c r="AA156" s="9">
        <v>0</v>
      </c>
      <c r="AB156">
        <f>IFERROR(VLOOKUP(W156,'[4]BASE PLAN MES N'!$B:$I,8,FALSE),0)</f>
        <v>0</v>
      </c>
      <c r="AC156" s="9">
        <f t="shared" si="11"/>
        <v>0</v>
      </c>
    </row>
    <row r="157" spans="3:29" x14ac:dyDescent="0.35">
      <c r="C157" t="str">
        <f t="shared" si="8"/>
        <v>Agrosuper Shanghai1022645</v>
      </c>
      <c r="D157" t="s">
        <v>14</v>
      </c>
      <c r="E157">
        <v>1022645</v>
      </c>
      <c r="F157" t="s">
        <v>160</v>
      </c>
      <c r="G157" s="9">
        <v>0</v>
      </c>
      <c r="H157" s="10">
        <f>IFERROR(VLOOKUP(C157,'[2]BASE PLAN MES N'!$B:$I,8,FALSE),0)</f>
        <v>0</v>
      </c>
      <c r="I157" s="10">
        <f t="shared" si="9"/>
        <v>0</v>
      </c>
      <c r="W157" t="str">
        <f t="shared" si="10"/>
        <v>Agrosuper Asia1021649</v>
      </c>
      <c r="X157">
        <v>1021649</v>
      </c>
      <c r="Y157" t="s">
        <v>12</v>
      </c>
      <c r="Z157" t="s">
        <v>1254</v>
      </c>
      <c r="AA157" s="9"/>
      <c r="AB157">
        <f>IFERROR(VLOOKUP(W157,'[4]BASE PLAN MES N'!$B:$I,8,FALSE),0)</f>
        <v>0</v>
      </c>
      <c r="AC157" s="9">
        <f t="shared" si="11"/>
        <v>0</v>
      </c>
    </row>
    <row r="158" spans="3:29" x14ac:dyDescent="0.35">
      <c r="C158" t="str">
        <f t="shared" si="8"/>
        <v>Agrosuper Shanghai1012451</v>
      </c>
      <c r="D158" t="s">
        <v>14</v>
      </c>
      <c r="E158">
        <v>1012451</v>
      </c>
      <c r="F158" t="s">
        <v>787</v>
      </c>
      <c r="G158" s="9">
        <v>12000</v>
      </c>
      <c r="H158" s="10">
        <f>IFERROR(VLOOKUP(C158,'[2]BASE PLAN MES N'!$B:$I,8,FALSE),0)</f>
        <v>0</v>
      </c>
      <c r="I158" s="10">
        <f t="shared" si="9"/>
        <v>-12000</v>
      </c>
      <c r="W158" t="str">
        <f t="shared" si="10"/>
        <v>Agro Sudamerica1020993</v>
      </c>
      <c r="X158">
        <v>1020993</v>
      </c>
      <c r="Y158" t="s">
        <v>11</v>
      </c>
      <c r="Z158" t="s">
        <v>356</v>
      </c>
      <c r="AA158" s="9">
        <v>0</v>
      </c>
      <c r="AB158">
        <f>IFERROR(VLOOKUP(W158,'[4]BASE PLAN MES N'!$B:$I,8,FALSE),0)</f>
        <v>0</v>
      </c>
      <c r="AC158" s="9">
        <f t="shared" si="11"/>
        <v>0</v>
      </c>
    </row>
    <row r="159" spans="3:29" x14ac:dyDescent="0.35">
      <c r="C159" t="str">
        <f t="shared" si="8"/>
        <v>Exportacion Directa1020105</v>
      </c>
      <c r="D159" t="s">
        <v>16</v>
      </c>
      <c r="E159">
        <v>1020105</v>
      </c>
      <c r="F159" t="s">
        <v>20</v>
      </c>
      <c r="G159" s="9">
        <v>81138</v>
      </c>
      <c r="H159" s="10">
        <f>IFERROR(VLOOKUP(C159,'[2]BASE PLAN MES N'!$B:$I,8,FALSE),0)</f>
        <v>81138</v>
      </c>
      <c r="I159" s="10">
        <f t="shared" si="9"/>
        <v>0</v>
      </c>
      <c r="W159" t="str">
        <f t="shared" si="10"/>
        <v>Exportacion Directa1021136</v>
      </c>
      <c r="X159">
        <v>1021136</v>
      </c>
      <c r="Y159" t="s">
        <v>16</v>
      </c>
      <c r="Z159" t="s">
        <v>126</v>
      </c>
      <c r="AA159" s="9">
        <v>0</v>
      </c>
      <c r="AB159">
        <f>IFERROR(VLOOKUP(W159,'[4]BASE PLAN MES N'!$B:$I,8,FALSE),0)</f>
        <v>0</v>
      </c>
      <c r="AC159" s="9">
        <f t="shared" si="11"/>
        <v>0</v>
      </c>
    </row>
    <row r="160" spans="3:29" x14ac:dyDescent="0.35">
      <c r="C160" t="str">
        <f t="shared" si="8"/>
        <v>Exportacion Directa1020110</v>
      </c>
      <c r="D160" t="s">
        <v>16</v>
      </c>
      <c r="E160">
        <v>1020110</v>
      </c>
      <c r="F160" t="s">
        <v>22</v>
      </c>
      <c r="G160" s="9">
        <v>482625</v>
      </c>
      <c r="H160" s="10">
        <f>IFERROR(VLOOKUP(C160,'[2]BASE PLAN MES N'!$B:$I,8,FALSE),0)</f>
        <v>482625</v>
      </c>
      <c r="I160" s="10">
        <f t="shared" si="9"/>
        <v>0</v>
      </c>
      <c r="W160" t="str">
        <f t="shared" si="10"/>
        <v>Agro Sudamerica1022783</v>
      </c>
      <c r="X160">
        <v>1022783</v>
      </c>
      <c r="Y160" t="s">
        <v>11</v>
      </c>
      <c r="Z160" t="s">
        <v>351</v>
      </c>
      <c r="AA160" s="9">
        <v>0</v>
      </c>
      <c r="AB160">
        <f>IFERROR(VLOOKUP(W160,'[4]BASE PLAN MES N'!$B:$I,8,FALSE),0)</f>
        <v>0</v>
      </c>
      <c r="AC160" s="9">
        <f t="shared" si="11"/>
        <v>0</v>
      </c>
    </row>
    <row r="161" spans="3:29" x14ac:dyDescent="0.35">
      <c r="C161" t="str">
        <f t="shared" si="8"/>
        <v>Exportacion Directa1020284</v>
      </c>
      <c r="D161" t="s">
        <v>16</v>
      </c>
      <c r="E161">
        <v>1020284</v>
      </c>
      <c r="F161" t="s">
        <v>24</v>
      </c>
      <c r="G161" s="9">
        <v>5241</v>
      </c>
      <c r="H161" s="10">
        <f>IFERROR(VLOOKUP(C161,'[2]BASE PLAN MES N'!$B:$I,8,FALSE),0)</f>
        <v>5241</v>
      </c>
      <c r="I161" s="10">
        <f t="shared" si="9"/>
        <v>0</v>
      </c>
      <c r="W161" t="str">
        <f t="shared" si="10"/>
        <v>Agrosuper Brasil1022783</v>
      </c>
      <c r="X161">
        <v>1022783</v>
      </c>
      <c r="Y161" t="s">
        <v>13</v>
      </c>
      <c r="Z161" t="s">
        <v>351</v>
      </c>
      <c r="AA161" s="9"/>
      <c r="AB161">
        <f>IFERROR(VLOOKUP(W161,'[4]BASE PLAN MES N'!$B:$I,8,FALSE),0)</f>
        <v>0</v>
      </c>
      <c r="AC161" s="9">
        <f t="shared" si="11"/>
        <v>0</v>
      </c>
    </row>
    <row r="162" spans="3:29" x14ac:dyDescent="0.35">
      <c r="C162" t="str">
        <f t="shared" si="8"/>
        <v>Exportacion Directa1020326</v>
      </c>
      <c r="D162" t="s">
        <v>16</v>
      </c>
      <c r="E162">
        <v>1020326</v>
      </c>
      <c r="F162" t="s">
        <v>26</v>
      </c>
      <c r="G162" s="9">
        <v>244547</v>
      </c>
      <c r="H162" s="10">
        <f>IFERROR(VLOOKUP(C162,'[2]BASE PLAN MES N'!$B:$I,8,FALSE),0)</f>
        <v>244547</v>
      </c>
      <c r="I162" s="10">
        <f t="shared" si="9"/>
        <v>0</v>
      </c>
      <c r="W162" t="str">
        <f t="shared" si="10"/>
        <v>Agro Sudamerica1022842</v>
      </c>
      <c r="X162">
        <v>1022842</v>
      </c>
      <c r="Y162" t="s">
        <v>11</v>
      </c>
      <c r="Z162" t="s">
        <v>1194</v>
      </c>
      <c r="AA162" s="9">
        <v>0</v>
      </c>
      <c r="AB162">
        <f>IFERROR(VLOOKUP(W162,'[4]BASE PLAN MES N'!$B:$I,8,FALSE),0)</f>
        <v>0</v>
      </c>
      <c r="AC162" s="9">
        <f t="shared" si="11"/>
        <v>0</v>
      </c>
    </row>
    <row r="163" spans="3:29" x14ac:dyDescent="0.35">
      <c r="C163" t="str">
        <f t="shared" si="8"/>
        <v>Exportacion Directa1020589</v>
      </c>
      <c r="D163" t="s">
        <v>16</v>
      </c>
      <c r="E163">
        <v>1020589</v>
      </c>
      <c r="F163" t="s">
        <v>38</v>
      </c>
      <c r="G163" s="9">
        <v>32869</v>
      </c>
      <c r="H163" s="10">
        <f>IFERROR(VLOOKUP(C163,'[2]BASE PLAN MES N'!$B:$I,8,FALSE),0)</f>
        <v>32869</v>
      </c>
      <c r="I163" s="10">
        <f t="shared" si="9"/>
        <v>0</v>
      </c>
      <c r="W163" t="str">
        <f t="shared" si="10"/>
        <v>Agrosuper Asia1022283</v>
      </c>
      <c r="X163">
        <v>1022283</v>
      </c>
      <c r="Y163" t="s">
        <v>12</v>
      </c>
      <c r="Z163" t="s">
        <v>266</v>
      </c>
      <c r="AA163" s="9">
        <v>0</v>
      </c>
      <c r="AB163">
        <f>IFERROR(VLOOKUP(W163,'[4]BASE PLAN MES N'!$B:$I,8,FALSE),0)</f>
        <v>0</v>
      </c>
      <c r="AC163" s="9">
        <f t="shared" si="11"/>
        <v>0</v>
      </c>
    </row>
    <row r="164" spans="3:29" x14ac:dyDescent="0.35">
      <c r="C164" t="str">
        <f t="shared" si="8"/>
        <v>Exportacion Directa1020592</v>
      </c>
      <c r="D164" t="s">
        <v>16</v>
      </c>
      <c r="E164">
        <v>1020592</v>
      </c>
      <c r="F164" t="s">
        <v>40</v>
      </c>
      <c r="G164" s="9">
        <v>187358</v>
      </c>
      <c r="H164" s="10">
        <f>IFERROR(VLOOKUP(C164,'[2]BASE PLAN MES N'!$B:$I,8,FALSE),0)</f>
        <v>187358</v>
      </c>
      <c r="I164" s="10">
        <f t="shared" si="9"/>
        <v>0</v>
      </c>
      <c r="W164" t="str">
        <f t="shared" si="10"/>
        <v>Agro Sudamerica1023295</v>
      </c>
      <c r="X164">
        <v>1023295</v>
      </c>
      <c r="Y164" t="s">
        <v>11</v>
      </c>
      <c r="Z164" t="s">
        <v>607</v>
      </c>
      <c r="AA164" s="9">
        <v>0</v>
      </c>
      <c r="AB164">
        <f>IFERROR(VLOOKUP(W164,'[4]BASE PLAN MES N'!$B:$I,8,FALSE),0)</f>
        <v>0</v>
      </c>
      <c r="AC164" s="9">
        <f t="shared" si="11"/>
        <v>0</v>
      </c>
    </row>
    <row r="165" spans="3:29" x14ac:dyDescent="0.35">
      <c r="C165" t="str">
        <f t="shared" si="8"/>
        <v>Exportacion Directa1020620</v>
      </c>
      <c r="D165" t="s">
        <v>16</v>
      </c>
      <c r="E165">
        <v>1020620</v>
      </c>
      <c r="F165" t="s">
        <v>42</v>
      </c>
      <c r="G165" s="9">
        <v>26564</v>
      </c>
      <c r="H165" s="10">
        <f>IFERROR(VLOOKUP(C165,'[2]BASE PLAN MES N'!$B:$I,8,FALSE),0)</f>
        <v>26564</v>
      </c>
      <c r="I165" s="10">
        <f t="shared" si="9"/>
        <v>0</v>
      </c>
      <c r="W165" t="str">
        <f t="shared" si="10"/>
        <v>Exportacion Directa1022901</v>
      </c>
      <c r="X165">
        <v>1022901</v>
      </c>
      <c r="Y165" t="s">
        <v>16</v>
      </c>
      <c r="Z165" t="s">
        <v>482</v>
      </c>
      <c r="AA165" s="9">
        <v>0</v>
      </c>
      <c r="AB165">
        <f>IFERROR(VLOOKUP(W165,'[4]BASE PLAN MES N'!$B:$I,8,FALSE),0)</f>
        <v>0</v>
      </c>
      <c r="AC165" s="9">
        <f t="shared" si="11"/>
        <v>0</v>
      </c>
    </row>
    <row r="166" spans="3:29" x14ac:dyDescent="0.35">
      <c r="C166" t="str">
        <f t="shared" si="8"/>
        <v>Exportacion Directa1020636</v>
      </c>
      <c r="D166" t="s">
        <v>16</v>
      </c>
      <c r="E166">
        <v>1020636</v>
      </c>
      <c r="F166" t="s">
        <v>44</v>
      </c>
      <c r="G166" s="9">
        <v>20905</v>
      </c>
      <c r="H166" s="10">
        <f>IFERROR(VLOOKUP(C166,'[2]BASE PLAN MES N'!$B:$I,8,FALSE),0)</f>
        <v>20905</v>
      </c>
      <c r="I166" s="10">
        <f t="shared" si="9"/>
        <v>0</v>
      </c>
      <c r="W166" t="str">
        <f t="shared" si="10"/>
        <v>Exportacion Directa1022919</v>
      </c>
      <c r="X166">
        <v>1022919</v>
      </c>
      <c r="Y166" t="s">
        <v>16</v>
      </c>
      <c r="Z166" t="s">
        <v>379</v>
      </c>
      <c r="AA166" s="9">
        <v>0</v>
      </c>
      <c r="AB166">
        <f>IFERROR(VLOOKUP(W166,'[4]BASE PLAN MES N'!$B:$I,8,FALSE),0)</f>
        <v>0</v>
      </c>
      <c r="AC166" s="9">
        <f t="shared" si="11"/>
        <v>0</v>
      </c>
    </row>
    <row r="167" spans="3:29" x14ac:dyDescent="0.35">
      <c r="C167" t="str">
        <f t="shared" si="8"/>
        <v>Exportacion Directa1020637</v>
      </c>
      <c r="D167" t="s">
        <v>16</v>
      </c>
      <c r="E167">
        <v>1020637</v>
      </c>
      <c r="F167" t="s">
        <v>46</v>
      </c>
      <c r="G167" s="9">
        <v>219578</v>
      </c>
      <c r="H167" s="10">
        <f>IFERROR(VLOOKUP(C167,'[2]BASE PLAN MES N'!$B:$I,8,FALSE),0)</f>
        <v>219578</v>
      </c>
      <c r="I167" s="10">
        <f t="shared" si="9"/>
        <v>0</v>
      </c>
      <c r="W167" t="str">
        <f t="shared" si="10"/>
        <v>Agrosuper Asia1023090</v>
      </c>
      <c r="X167">
        <v>1023090</v>
      </c>
      <c r="Y167" t="s">
        <v>12</v>
      </c>
      <c r="Z167" t="s">
        <v>414</v>
      </c>
      <c r="AA167" s="9">
        <v>0</v>
      </c>
      <c r="AB167">
        <f>IFERROR(VLOOKUP(W167,'[4]BASE PLAN MES N'!$B:$I,8,FALSE),0)</f>
        <v>0</v>
      </c>
      <c r="AC167" s="9">
        <f t="shared" si="11"/>
        <v>0</v>
      </c>
    </row>
    <row r="168" spans="3:29" x14ac:dyDescent="0.35">
      <c r="C168" t="str">
        <f t="shared" si="8"/>
        <v>Exportacion Directa1020662</v>
      </c>
      <c r="D168" t="s">
        <v>16</v>
      </c>
      <c r="E168">
        <v>1020662</v>
      </c>
      <c r="F168" t="s">
        <v>48</v>
      </c>
      <c r="G168" s="9">
        <v>0</v>
      </c>
      <c r="H168" s="10">
        <f>IFERROR(VLOOKUP(C168,'[2]BASE PLAN MES N'!$B:$I,8,FALSE),0)</f>
        <v>0</v>
      </c>
      <c r="I168" s="10">
        <f t="shared" si="9"/>
        <v>0</v>
      </c>
      <c r="W168" t="str">
        <f t="shared" si="10"/>
        <v>Agrosuper Asia1023164</v>
      </c>
      <c r="X168">
        <v>1023164</v>
      </c>
      <c r="Y168" t="s">
        <v>12</v>
      </c>
      <c r="Z168" t="s">
        <v>1443</v>
      </c>
      <c r="AA168" s="9"/>
      <c r="AB168">
        <f>IFERROR(VLOOKUP(W168,'[4]BASE PLAN MES N'!$B:$I,8,FALSE),0)</f>
        <v>0</v>
      </c>
      <c r="AC168" s="9">
        <f t="shared" si="11"/>
        <v>0</v>
      </c>
    </row>
    <row r="169" spans="3:29" x14ac:dyDescent="0.35">
      <c r="C169" t="str">
        <f t="shared" si="8"/>
        <v>Exportacion Directa1020664</v>
      </c>
      <c r="D169" t="s">
        <v>16</v>
      </c>
      <c r="E169">
        <v>1020664</v>
      </c>
      <c r="F169" t="s">
        <v>50</v>
      </c>
      <c r="G169" s="9">
        <v>990</v>
      </c>
      <c r="H169" s="10">
        <f>IFERROR(VLOOKUP(C169,'[2]BASE PLAN MES N'!$B:$I,8,FALSE),0)</f>
        <v>990</v>
      </c>
      <c r="I169" s="10">
        <f t="shared" si="9"/>
        <v>0</v>
      </c>
      <c r="W169" t="str">
        <f t="shared" si="10"/>
        <v>Agrosuper Asia1021204</v>
      </c>
      <c r="X169">
        <v>1021204</v>
      </c>
      <c r="Y169" t="s">
        <v>12</v>
      </c>
      <c r="Z169" t="s">
        <v>28</v>
      </c>
      <c r="AA169" s="9">
        <v>0</v>
      </c>
      <c r="AB169">
        <f>IFERROR(VLOOKUP(W169,'[4]BASE PLAN MES N'!$B:$I,8,FALSE),0)</f>
        <v>0</v>
      </c>
      <c r="AC169" s="9">
        <f t="shared" si="11"/>
        <v>0</v>
      </c>
    </row>
    <row r="170" spans="3:29" x14ac:dyDescent="0.35">
      <c r="C170" t="str">
        <f t="shared" si="8"/>
        <v>Exportacion Directa1020665</v>
      </c>
      <c r="D170" t="s">
        <v>16</v>
      </c>
      <c r="E170">
        <v>1020665</v>
      </c>
      <c r="F170" t="s">
        <v>52</v>
      </c>
      <c r="G170" s="9">
        <v>11700</v>
      </c>
      <c r="H170" s="10">
        <f>IFERROR(VLOOKUP(C170,'[2]BASE PLAN MES N'!$B:$I,8,FALSE),0)</f>
        <v>11700</v>
      </c>
      <c r="I170" s="10">
        <f t="shared" si="9"/>
        <v>0</v>
      </c>
      <c r="W170" t="str">
        <f t="shared" si="10"/>
        <v>Agro Mexico1030802</v>
      </c>
      <c r="X170">
        <v>1030802</v>
      </c>
      <c r="Y170" t="s">
        <v>10</v>
      </c>
      <c r="Z170" t="s">
        <v>977</v>
      </c>
      <c r="AA170" s="9"/>
      <c r="AB170">
        <f>IFERROR(VLOOKUP(W170,'[4]BASE PLAN MES N'!$B:$I,8,FALSE),0)</f>
        <v>0</v>
      </c>
      <c r="AC170" s="9">
        <f t="shared" si="11"/>
        <v>0</v>
      </c>
    </row>
    <row r="171" spans="3:29" x14ac:dyDescent="0.35">
      <c r="C171" t="str">
        <f t="shared" si="8"/>
        <v>Exportacion Directa1020678</v>
      </c>
      <c r="D171" t="s">
        <v>16</v>
      </c>
      <c r="E171">
        <v>1020678</v>
      </c>
      <c r="F171" t="s">
        <v>54</v>
      </c>
      <c r="G171" s="9">
        <v>0</v>
      </c>
      <c r="H171" s="10">
        <f>IFERROR(VLOOKUP(C171,'[2]BASE PLAN MES N'!$B:$I,8,FALSE),0)</f>
        <v>0</v>
      </c>
      <c r="I171" s="10">
        <f t="shared" si="9"/>
        <v>0</v>
      </c>
      <c r="W171" t="str">
        <f t="shared" si="10"/>
        <v>Agrosuper Asia1021655</v>
      </c>
      <c r="X171">
        <v>1021655</v>
      </c>
      <c r="Y171" t="s">
        <v>12</v>
      </c>
      <c r="Z171" t="s">
        <v>615</v>
      </c>
      <c r="AA171" s="9">
        <v>0</v>
      </c>
      <c r="AB171">
        <f>IFERROR(VLOOKUP(W171,'[4]BASE PLAN MES N'!$B:$I,8,FALSE),0)</f>
        <v>0</v>
      </c>
      <c r="AC171" s="9">
        <f t="shared" si="11"/>
        <v>0</v>
      </c>
    </row>
    <row r="172" spans="3:29" x14ac:dyDescent="0.35">
      <c r="C172" t="str">
        <f t="shared" si="8"/>
        <v>Exportacion Directa1020681</v>
      </c>
      <c r="D172" t="s">
        <v>16</v>
      </c>
      <c r="E172">
        <v>1020681</v>
      </c>
      <c r="F172" t="s">
        <v>56</v>
      </c>
      <c r="G172" s="9">
        <v>3391</v>
      </c>
      <c r="H172" s="10">
        <f>IFERROR(VLOOKUP(C172,'[2]BASE PLAN MES N'!$B:$I,8,FALSE),0)</f>
        <v>3391</v>
      </c>
      <c r="I172" s="10">
        <f t="shared" si="9"/>
        <v>0</v>
      </c>
      <c r="W172" t="str">
        <f t="shared" si="10"/>
        <v>Exportacion Directa1020678</v>
      </c>
      <c r="X172">
        <v>1020678</v>
      </c>
      <c r="Y172" t="s">
        <v>16</v>
      </c>
      <c r="Z172" t="s">
        <v>54</v>
      </c>
      <c r="AA172" s="9">
        <v>0</v>
      </c>
      <c r="AB172">
        <f>IFERROR(VLOOKUP(W172,'[4]BASE PLAN MES N'!$B:$I,8,FALSE),0)</f>
        <v>0</v>
      </c>
      <c r="AC172" s="9">
        <f t="shared" si="11"/>
        <v>0</v>
      </c>
    </row>
    <row r="173" spans="3:29" x14ac:dyDescent="0.35">
      <c r="C173" t="str">
        <f t="shared" si="8"/>
        <v>Exportacion Directa1020704</v>
      </c>
      <c r="D173" t="s">
        <v>16</v>
      </c>
      <c r="E173">
        <v>1020704</v>
      </c>
      <c r="F173" t="s">
        <v>58</v>
      </c>
      <c r="G173" s="9">
        <v>1004</v>
      </c>
      <c r="H173" s="10">
        <f>IFERROR(VLOOKUP(C173,'[2]BASE PLAN MES N'!$B:$I,8,FALSE),0)</f>
        <v>1004</v>
      </c>
      <c r="I173" s="10">
        <f t="shared" si="9"/>
        <v>0</v>
      </c>
      <c r="W173" t="str">
        <f t="shared" si="10"/>
        <v>Exportacion Directa1023051</v>
      </c>
      <c r="X173">
        <v>1023051</v>
      </c>
      <c r="Y173" t="s">
        <v>16</v>
      </c>
      <c r="Z173" t="s">
        <v>617</v>
      </c>
      <c r="AA173" s="9">
        <v>0</v>
      </c>
      <c r="AB173">
        <f>IFERROR(VLOOKUP(W173,'[4]BASE PLAN MES N'!$B:$I,8,FALSE),0)</f>
        <v>0</v>
      </c>
      <c r="AC173" s="9">
        <f t="shared" si="11"/>
        <v>0</v>
      </c>
    </row>
    <row r="174" spans="3:29" x14ac:dyDescent="0.35">
      <c r="C174" t="str">
        <f t="shared" si="8"/>
        <v>Exportacion Directa1020715</v>
      </c>
      <c r="D174" t="s">
        <v>16</v>
      </c>
      <c r="E174">
        <v>1020715</v>
      </c>
      <c r="F174" t="s">
        <v>60</v>
      </c>
      <c r="G174" s="9">
        <v>1628</v>
      </c>
      <c r="H174" s="10">
        <f>IFERROR(VLOOKUP(C174,'[2]BASE PLAN MES N'!$B:$I,8,FALSE),0)</f>
        <v>1628</v>
      </c>
      <c r="I174" s="10">
        <f t="shared" si="9"/>
        <v>0</v>
      </c>
      <c r="W174" t="str">
        <f t="shared" si="10"/>
        <v>Agro Sudamerica1022290</v>
      </c>
      <c r="X174">
        <v>1022290</v>
      </c>
      <c r="Y174" t="s">
        <v>11</v>
      </c>
      <c r="Z174" t="s">
        <v>1288</v>
      </c>
      <c r="AA174" s="9"/>
      <c r="AB174">
        <f>IFERROR(VLOOKUP(W174,'[4]BASE PLAN MES N'!$B:$I,8,FALSE),0)</f>
        <v>0</v>
      </c>
      <c r="AC174" s="9">
        <f t="shared" si="11"/>
        <v>0</v>
      </c>
    </row>
    <row r="175" spans="3:29" x14ac:dyDescent="0.35">
      <c r="C175" t="str">
        <f t="shared" si="8"/>
        <v>Exportacion Directa1020731</v>
      </c>
      <c r="D175" t="s">
        <v>16</v>
      </c>
      <c r="E175">
        <v>1020731</v>
      </c>
      <c r="F175" t="s">
        <v>62</v>
      </c>
      <c r="G175" s="9">
        <v>44417</v>
      </c>
      <c r="H175" s="10">
        <f>IFERROR(VLOOKUP(C175,'[2]BASE PLAN MES N'!$B:$I,8,FALSE),0)</f>
        <v>44417</v>
      </c>
      <c r="I175" s="10">
        <f t="shared" si="9"/>
        <v>0</v>
      </c>
      <c r="W175" t="str">
        <f t="shared" si="10"/>
        <v>Agrosuper Brasil1022290</v>
      </c>
      <c r="X175">
        <v>1022290</v>
      </c>
      <c r="Y175" t="s">
        <v>13</v>
      </c>
      <c r="Z175" t="s">
        <v>1288</v>
      </c>
      <c r="AA175" s="9">
        <v>0</v>
      </c>
      <c r="AB175">
        <f>IFERROR(VLOOKUP(W175,'[4]BASE PLAN MES N'!$B:$I,8,FALSE),0)</f>
        <v>0</v>
      </c>
      <c r="AC175" s="9">
        <f t="shared" si="11"/>
        <v>0</v>
      </c>
    </row>
    <row r="176" spans="3:29" x14ac:dyDescent="0.35">
      <c r="C176" t="str">
        <f t="shared" si="8"/>
        <v>Exportacion Directa1020758</v>
      </c>
      <c r="D176" t="s">
        <v>16</v>
      </c>
      <c r="E176">
        <v>1020758</v>
      </c>
      <c r="F176" t="s">
        <v>64</v>
      </c>
      <c r="G176" s="9">
        <v>13882</v>
      </c>
      <c r="H176" s="10">
        <f>IFERROR(VLOOKUP(C176,'[2]BASE PLAN MES N'!$B:$I,8,FALSE),0)</f>
        <v>13882</v>
      </c>
      <c r="I176" s="10">
        <f t="shared" si="9"/>
        <v>0</v>
      </c>
      <c r="W176" t="str">
        <f t="shared" si="10"/>
        <v>Agrosuper Shanghai1022418</v>
      </c>
      <c r="X176">
        <v>1022418</v>
      </c>
      <c r="Y176" t="s">
        <v>14</v>
      </c>
      <c r="Z176" t="s">
        <v>296</v>
      </c>
      <c r="AA176" s="9">
        <v>0</v>
      </c>
      <c r="AB176">
        <f>IFERROR(VLOOKUP(W176,'[4]BASE PLAN MES N'!$B:$I,8,FALSE),0)</f>
        <v>0</v>
      </c>
      <c r="AC176" s="9">
        <f t="shared" si="11"/>
        <v>0</v>
      </c>
    </row>
    <row r="177" spans="3:29" x14ac:dyDescent="0.35">
      <c r="C177" t="str">
        <f t="shared" si="8"/>
        <v>Exportacion Directa1020774</v>
      </c>
      <c r="D177" t="s">
        <v>16</v>
      </c>
      <c r="E177">
        <v>1020774</v>
      </c>
      <c r="F177" t="s">
        <v>66</v>
      </c>
      <c r="G177" s="9">
        <v>8844</v>
      </c>
      <c r="H177" s="10">
        <f>IFERROR(VLOOKUP(C177,'[2]BASE PLAN MES N'!$B:$I,8,FALSE),0)</f>
        <v>8844</v>
      </c>
      <c r="I177" s="10">
        <f t="shared" si="9"/>
        <v>0</v>
      </c>
      <c r="W177" t="str">
        <f t="shared" si="10"/>
        <v>Agro Sudamerica1030816</v>
      </c>
      <c r="X177">
        <v>1030816</v>
      </c>
      <c r="Y177" t="s">
        <v>11</v>
      </c>
      <c r="Z177" t="s">
        <v>872</v>
      </c>
      <c r="AA177" s="9"/>
      <c r="AB177">
        <f>IFERROR(VLOOKUP(W177,'[4]BASE PLAN MES N'!$B:$I,8,FALSE),0)</f>
        <v>0</v>
      </c>
      <c r="AC177" s="9">
        <f t="shared" si="11"/>
        <v>0</v>
      </c>
    </row>
    <row r="178" spans="3:29" x14ac:dyDescent="0.35">
      <c r="C178" t="str">
        <f t="shared" si="8"/>
        <v>Exportacion Directa1020802</v>
      </c>
      <c r="D178" t="s">
        <v>16</v>
      </c>
      <c r="E178">
        <v>1020802</v>
      </c>
      <c r="F178" t="s">
        <v>68</v>
      </c>
      <c r="G178" s="9">
        <v>45291</v>
      </c>
      <c r="H178" s="10">
        <f>IFERROR(VLOOKUP(C178,'[2]BASE PLAN MES N'!$B:$I,8,FALSE),0)</f>
        <v>45291</v>
      </c>
      <c r="I178" s="10">
        <f t="shared" si="9"/>
        <v>0</v>
      </c>
      <c r="W178" t="str">
        <f t="shared" si="10"/>
        <v>Agrosuper Asia1023372</v>
      </c>
      <c r="X178">
        <v>1023372</v>
      </c>
      <c r="Y178" t="s">
        <v>12</v>
      </c>
      <c r="Z178" t="s">
        <v>510</v>
      </c>
      <c r="AA178" s="9">
        <v>0</v>
      </c>
      <c r="AB178">
        <f>IFERROR(VLOOKUP(W178,'[4]BASE PLAN MES N'!$B:$I,8,FALSE),0)</f>
        <v>0</v>
      </c>
      <c r="AC178" s="9">
        <f t="shared" si="11"/>
        <v>0</v>
      </c>
    </row>
    <row r="179" spans="3:29" x14ac:dyDescent="0.35">
      <c r="C179" t="str">
        <f t="shared" si="8"/>
        <v>Exportacion Directa1020810</v>
      </c>
      <c r="D179" t="s">
        <v>16</v>
      </c>
      <c r="E179">
        <v>1020810</v>
      </c>
      <c r="F179" t="s">
        <v>70</v>
      </c>
      <c r="G179" s="9">
        <v>621</v>
      </c>
      <c r="H179" s="10">
        <f>IFERROR(VLOOKUP(C179,'[2]BASE PLAN MES N'!$B:$I,8,FALSE),0)</f>
        <v>621</v>
      </c>
      <c r="I179" s="10">
        <f t="shared" si="9"/>
        <v>0</v>
      </c>
      <c r="W179" t="str">
        <f t="shared" si="10"/>
        <v>Agro Sudamerica1022460</v>
      </c>
      <c r="X179">
        <v>1022460</v>
      </c>
      <c r="Y179" t="s">
        <v>11</v>
      </c>
      <c r="Z179" t="s">
        <v>1400</v>
      </c>
      <c r="AA179" s="9">
        <v>0</v>
      </c>
      <c r="AB179">
        <f>IFERROR(VLOOKUP(W179,'[4]BASE PLAN MES N'!$B:$I,8,FALSE),0)</f>
        <v>0</v>
      </c>
      <c r="AC179" s="9">
        <f t="shared" si="11"/>
        <v>0</v>
      </c>
    </row>
    <row r="180" spans="3:29" x14ac:dyDescent="0.35">
      <c r="C180" t="str">
        <f t="shared" si="8"/>
        <v>Exportacion Directa1020914</v>
      </c>
      <c r="D180" t="s">
        <v>16</v>
      </c>
      <c r="E180">
        <v>1020914</v>
      </c>
      <c r="F180" t="s">
        <v>90</v>
      </c>
      <c r="G180" s="9">
        <v>12618</v>
      </c>
      <c r="H180" s="10">
        <f>IFERROR(VLOOKUP(C180,'[2]BASE PLAN MES N'!$B:$I,8,FALSE),0)</f>
        <v>12618</v>
      </c>
      <c r="I180" s="10">
        <f t="shared" si="9"/>
        <v>0</v>
      </c>
      <c r="W180" t="str">
        <f t="shared" si="10"/>
        <v>Exportacion Directa1022472</v>
      </c>
      <c r="X180">
        <v>1022472</v>
      </c>
      <c r="Y180" t="s">
        <v>16</v>
      </c>
      <c r="Z180" t="s">
        <v>304</v>
      </c>
      <c r="AA180" s="9">
        <v>0</v>
      </c>
      <c r="AB180">
        <f>IFERROR(VLOOKUP(W180,'[4]BASE PLAN MES N'!$B:$I,8,FALSE),0)</f>
        <v>0</v>
      </c>
      <c r="AC180" s="9">
        <f t="shared" si="11"/>
        <v>0</v>
      </c>
    </row>
    <row r="181" spans="3:29" x14ac:dyDescent="0.35">
      <c r="C181" t="str">
        <f t="shared" si="8"/>
        <v>Exportacion Directa1020990</v>
      </c>
      <c r="D181" t="s">
        <v>16</v>
      </c>
      <c r="E181">
        <v>1020990</v>
      </c>
      <c r="F181" t="s">
        <v>98</v>
      </c>
      <c r="G181" s="9">
        <v>158</v>
      </c>
      <c r="H181" s="10">
        <f>IFERROR(VLOOKUP(C181,'[2]BASE PLAN MES N'!$B:$I,8,FALSE),0)</f>
        <v>158</v>
      </c>
      <c r="I181" s="10">
        <f t="shared" si="9"/>
        <v>0</v>
      </c>
      <c r="W181" t="str">
        <f t="shared" si="10"/>
        <v>Agrosuper Asia1023435</v>
      </c>
      <c r="X181">
        <v>1023435</v>
      </c>
      <c r="Y181" t="s">
        <v>12</v>
      </c>
      <c r="Z181" t="s">
        <v>255</v>
      </c>
      <c r="AA181" s="9">
        <v>0</v>
      </c>
      <c r="AB181">
        <f>IFERROR(VLOOKUP(W181,'[4]BASE PLAN MES N'!$B:$I,8,FALSE),0)</f>
        <v>0</v>
      </c>
      <c r="AC181" s="9">
        <f t="shared" si="11"/>
        <v>0</v>
      </c>
    </row>
    <row r="182" spans="3:29" x14ac:dyDescent="0.35">
      <c r="C182" t="str">
        <f t="shared" si="8"/>
        <v>Exportacion Directa1020991</v>
      </c>
      <c r="D182" t="s">
        <v>16</v>
      </c>
      <c r="E182">
        <v>1020991</v>
      </c>
      <c r="F182" t="s">
        <v>100</v>
      </c>
      <c r="G182" s="9">
        <v>13000</v>
      </c>
      <c r="H182" s="10">
        <f>IFERROR(VLOOKUP(C182,'[2]BASE PLAN MES N'!$B:$I,8,FALSE),0)</f>
        <v>13000</v>
      </c>
      <c r="I182" s="10">
        <f t="shared" si="9"/>
        <v>0</v>
      </c>
      <c r="W182" t="str">
        <f t="shared" si="10"/>
        <v>Agrosuper Shanghai1023110</v>
      </c>
      <c r="X182">
        <v>1023110</v>
      </c>
      <c r="Y182" t="s">
        <v>14</v>
      </c>
      <c r="Z182" t="s">
        <v>144</v>
      </c>
      <c r="AA182" s="9">
        <v>0</v>
      </c>
      <c r="AB182">
        <f>IFERROR(VLOOKUP(W182,'[4]BASE PLAN MES N'!$B:$I,8,FALSE),0)</f>
        <v>0</v>
      </c>
      <c r="AC182" s="9">
        <f t="shared" si="11"/>
        <v>0</v>
      </c>
    </row>
    <row r="183" spans="3:29" x14ac:dyDescent="0.35">
      <c r="C183" t="str">
        <f t="shared" si="8"/>
        <v>Exportacion Directa1021136</v>
      </c>
      <c r="D183" t="s">
        <v>16</v>
      </c>
      <c r="E183">
        <v>1021136</v>
      </c>
      <c r="F183" t="s">
        <v>126</v>
      </c>
      <c r="G183" s="9">
        <v>9800</v>
      </c>
      <c r="H183" s="10">
        <f>IFERROR(VLOOKUP(C183,'[2]BASE PLAN MES N'!$B:$I,8,FALSE),0)</f>
        <v>9800</v>
      </c>
      <c r="I183" s="10">
        <f t="shared" si="9"/>
        <v>0</v>
      </c>
      <c r="W183" t="str">
        <f t="shared" si="10"/>
        <v>Agro Sudamerica1022922</v>
      </c>
      <c r="X183">
        <v>1022922</v>
      </c>
      <c r="Y183" t="s">
        <v>11</v>
      </c>
      <c r="Z183" t="s">
        <v>582</v>
      </c>
      <c r="AA183" s="9">
        <v>0</v>
      </c>
      <c r="AB183">
        <f>IFERROR(VLOOKUP(W183,'[4]BASE PLAN MES N'!$B:$I,8,FALSE),0)</f>
        <v>0</v>
      </c>
      <c r="AC183" s="9">
        <f t="shared" si="11"/>
        <v>0</v>
      </c>
    </row>
    <row r="184" spans="3:29" x14ac:dyDescent="0.35">
      <c r="C184" t="str">
        <f t="shared" si="8"/>
        <v>Exportacion Directa1021533</v>
      </c>
      <c r="D184" t="s">
        <v>16</v>
      </c>
      <c r="E184">
        <v>1021533</v>
      </c>
      <c r="F184" t="s">
        <v>157</v>
      </c>
      <c r="G184" s="9">
        <v>0</v>
      </c>
      <c r="H184" s="10">
        <f>IFERROR(VLOOKUP(C184,'[2]BASE PLAN MES N'!$B:$I,8,FALSE),0)</f>
        <v>0</v>
      </c>
      <c r="I184" s="10">
        <f t="shared" si="9"/>
        <v>0</v>
      </c>
      <c r="W184" t="str">
        <f t="shared" si="10"/>
        <v>Agro America1011042</v>
      </c>
      <c r="X184">
        <v>1011042</v>
      </c>
      <c r="Y184" t="s">
        <v>8</v>
      </c>
      <c r="Z184" t="s">
        <v>672</v>
      </c>
      <c r="AA184" s="9"/>
      <c r="AB184">
        <f>IFERROR(VLOOKUP(W184,'[4]BASE PLAN MES N'!$B:$I,8,FALSE),0)</f>
        <v>0</v>
      </c>
      <c r="AC184" s="9">
        <f t="shared" si="11"/>
        <v>0</v>
      </c>
    </row>
    <row r="185" spans="3:29" x14ac:dyDescent="0.35">
      <c r="C185" t="str">
        <f t="shared" si="8"/>
        <v>Exportacion Directa1021603</v>
      </c>
      <c r="D185" t="s">
        <v>16</v>
      </c>
      <c r="E185">
        <v>1021603</v>
      </c>
      <c r="F185" t="s">
        <v>166</v>
      </c>
      <c r="G185" s="9">
        <v>14792</v>
      </c>
      <c r="H185" s="10">
        <f>IFERROR(VLOOKUP(C185,'[2]BASE PLAN MES N'!$B:$I,8,FALSE),0)</f>
        <v>14792</v>
      </c>
      <c r="I185" s="10">
        <f t="shared" si="9"/>
        <v>0</v>
      </c>
      <c r="W185" t="str">
        <f t="shared" si="10"/>
        <v>Agro Europa1023445</v>
      </c>
      <c r="X185">
        <v>1023445</v>
      </c>
      <c r="Y185" t="s">
        <v>9</v>
      </c>
      <c r="Z185" t="s">
        <v>476</v>
      </c>
      <c r="AA185" s="9">
        <v>0</v>
      </c>
      <c r="AB185">
        <f>IFERROR(VLOOKUP(W185,'[4]BASE PLAN MES N'!$B:$I,8,FALSE),0)</f>
        <v>0</v>
      </c>
      <c r="AC185" s="9">
        <f t="shared" si="11"/>
        <v>0</v>
      </c>
    </row>
    <row r="186" spans="3:29" x14ac:dyDescent="0.35">
      <c r="C186" t="str">
        <f t="shared" si="8"/>
        <v>Exportacion Directa1021609</v>
      </c>
      <c r="D186" t="s">
        <v>16</v>
      </c>
      <c r="E186">
        <v>1021609</v>
      </c>
      <c r="F186" t="s">
        <v>168</v>
      </c>
      <c r="G186" s="9">
        <v>43774</v>
      </c>
      <c r="H186" s="10">
        <f>IFERROR(VLOOKUP(C186,'[2]BASE PLAN MES N'!$B:$I,8,FALSE),0)</f>
        <v>43774</v>
      </c>
      <c r="I186" s="10">
        <f t="shared" si="9"/>
        <v>0</v>
      </c>
      <c r="W186" t="str">
        <f t="shared" si="10"/>
        <v>Exportacion Directa1021533</v>
      </c>
      <c r="X186">
        <v>1021533</v>
      </c>
      <c r="Y186" t="s">
        <v>16</v>
      </c>
      <c r="Z186" t="s">
        <v>157</v>
      </c>
      <c r="AA186" s="9">
        <v>0</v>
      </c>
      <c r="AB186">
        <f>IFERROR(VLOOKUP(W186,'[4]BASE PLAN MES N'!$B:$I,8,FALSE),0)</f>
        <v>0</v>
      </c>
      <c r="AC186" s="9">
        <f t="shared" si="11"/>
        <v>0</v>
      </c>
    </row>
    <row r="187" spans="3:29" x14ac:dyDescent="0.35">
      <c r="C187" t="str">
        <f t="shared" si="8"/>
        <v>Exportacion Directa1022313</v>
      </c>
      <c r="D187" t="s">
        <v>16</v>
      </c>
      <c r="E187">
        <v>1022313</v>
      </c>
      <c r="F187" t="s">
        <v>274</v>
      </c>
      <c r="G187" s="9">
        <v>7069</v>
      </c>
      <c r="H187" s="10">
        <f>IFERROR(VLOOKUP(C187,'[2]BASE PLAN MES N'!$B:$I,8,FALSE),0)</f>
        <v>7069</v>
      </c>
      <c r="I187" s="10">
        <f t="shared" si="9"/>
        <v>0</v>
      </c>
      <c r="W187" t="str">
        <f t="shared" si="10"/>
        <v>Agro Sudamerica1030498</v>
      </c>
      <c r="X187">
        <v>1030498</v>
      </c>
      <c r="Y187" t="s">
        <v>11</v>
      </c>
      <c r="Z187" t="s">
        <v>906</v>
      </c>
      <c r="AA187" s="9"/>
      <c r="AB187">
        <f>IFERROR(VLOOKUP(W187,'[4]BASE PLAN MES N'!$B:$I,8,FALSE),0)</f>
        <v>0</v>
      </c>
      <c r="AC187" s="9">
        <f t="shared" si="11"/>
        <v>0</v>
      </c>
    </row>
    <row r="188" spans="3:29" x14ac:dyDescent="0.35">
      <c r="C188" t="str">
        <f t="shared" si="8"/>
        <v>Exportacion Directa1022326</v>
      </c>
      <c r="D188" t="s">
        <v>16</v>
      </c>
      <c r="E188">
        <v>1022326</v>
      </c>
      <c r="F188" t="s">
        <v>276</v>
      </c>
      <c r="G188" s="9">
        <v>17089</v>
      </c>
      <c r="H188" s="10">
        <f>IFERROR(VLOOKUP(C188,'[2]BASE PLAN MES N'!$B:$I,8,FALSE),0)</f>
        <v>17089</v>
      </c>
      <c r="I188" s="10">
        <f t="shared" si="9"/>
        <v>0</v>
      </c>
      <c r="W188" t="str">
        <f t="shared" si="10"/>
        <v>Exportacion Directa1022869</v>
      </c>
      <c r="X188">
        <v>1022869</v>
      </c>
      <c r="Y188" t="s">
        <v>16</v>
      </c>
      <c r="Z188" t="s">
        <v>514</v>
      </c>
      <c r="AA188" s="9">
        <v>0</v>
      </c>
      <c r="AB188">
        <f>IFERROR(VLOOKUP(W188,'[4]BASE PLAN MES N'!$B:$I,8,FALSE),0)</f>
        <v>0</v>
      </c>
      <c r="AC188" s="9">
        <f t="shared" si="11"/>
        <v>0</v>
      </c>
    </row>
    <row r="189" spans="3:29" x14ac:dyDescent="0.35">
      <c r="C189" t="str">
        <f t="shared" si="8"/>
        <v>Exportacion Directa1022370</v>
      </c>
      <c r="D189" t="s">
        <v>16</v>
      </c>
      <c r="E189">
        <v>1022370</v>
      </c>
      <c r="F189" t="s">
        <v>280</v>
      </c>
      <c r="G189" s="9">
        <v>19574</v>
      </c>
      <c r="H189" s="10">
        <f>IFERROR(VLOOKUP(C189,'[2]BASE PLAN MES N'!$B:$I,8,FALSE),0)</f>
        <v>19574</v>
      </c>
      <c r="I189" s="10">
        <f t="shared" si="9"/>
        <v>0</v>
      </c>
      <c r="W189" t="str">
        <f t="shared" si="10"/>
        <v>Agro Sudamerica1020925</v>
      </c>
      <c r="X189">
        <v>1020925</v>
      </c>
      <c r="Y189" t="s">
        <v>11</v>
      </c>
      <c r="Z189" t="s">
        <v>94</v>
      </c>
      <c r="AA189" s="9">
        <v>0</v>
      </c>
      <c r="AB189">
        <f>IFERROR(VLOOKUP(W189,'[4]BASE PLAN MES N'!$B:$I,8,FALSE),0)</f>
        <v>0</v>
      </c>
      <c r="AC189" s="9">
        <f t="shared" si="11"/>
        <v>0</v>
      </c>
    </row>
    <row r="190" spans="3:29" x14ac:dyDescent="0.35">
      <c r="C190" t="str">
        <f t="shared" si="8"/>
        <v>Exportacion Directa1022371</v>
      </c>
      <c r="D190" t="s">
        <v>16</v>
      </c>
      <c r="E190">
        <v>1022371</v>
      </c>
      <c r="F190" t="s">
        <v>527</v>
      </c>
      <c r="G190" s="9">
        <v>19511</v>
      </c>
      <c r="H190" s="10">
        <f>IFERROR(VLOOKUP(C190,'[2]BASE PLAN MES N'!$B:$I,8,FALSE),0)</f>
        <v>27899</v>
      </c>
      <c r="I190" s="10">
        <f t="shared" si="9"/>
        <v>8388</v>
      </c>
      <c r="W190" t="str">
        <f t="shared" si="10"/>
        <v>Agro Sudamerica1021085</v>
      </c>
      <c r="X190">
        <v>1021085</v>
      </c>
      <c r="Y190" t="s">
        <v>11</v>
      </c>
      <c r="Z190" t="s">
        <v>115</v>
      </c>
      <c r="AA190" s="9">
        <v>0</v>
      </c>
      <c r="AB190">
        <f>IFERROR(VLOOKUP(W190,'[4]BASE PLAN MES N'!$B:$I,8,FALSE),0)</f>
        <v>0</v>
      </c>
      <c r="AC190" s="9">
        <f t="shared" si="11"/>
        <v>0</v>
      </c>
    </row>
    <row r="191" spans="3:29" x14ac:dyDescent="0.35">
      <c r="C191" t="str">
        <f t="shared" si="8"/>
        <v>Exportacion Directa1022472</v>
      </c>
      <c r="D191" t="s">
        <v>16</v>
      </c>
      <c r="E191">
        <v>1022472</v>
      </c>
      <c r="F191" t="s">
        <v>304</v>
      </c>
      <c r="G191" s="9">
        <v>0</v>
      </c>
      <c r="H191" s="10">
        <f>IFERROR(VLOOKUP(C191,'[2]BASE PLAN MES N'!$B:$I,8,FALSE),0)</f>
        <v>0</v>
      </c>
      <c r="I191" s="10">
        <f t="shared" si="9"/>
        <v>0</v>
      </c>
      <c r="W191" t="str">
        <f t="shared" si="10"/>
        <v>Agro Sudamerica1022844</v>
      </c>
      <c r="X191">
        <v>1022844</v>
      </c>
      <c r="Y191" t="s">
        <v>11</v>
      </c>
      <c r="Z191" t="s">
        <v>1197</v>
      </c>
      <c r="AA191" s="9">
        <v>0</v>
      </c>
      <c r="AB191">
        <f>IFERROR(VLOOKUP(W191,'[4]BASE PLAN MES N'!$B:$I,8,FALSE),0)</f>
        <v>0</v>
      </c>
      <c r="AC191" s="9">
        <f t="shared" si="11"/>
        <v>0</v>
      </c>
    </row>
    <row r="192" spans="3:29" x14ac:dyDescent="0.35">
      <c r="C192" t="str">
        <f t="shared" si="8"/>
        <v>Exportacion Directa1022499</v>
      </c>
      <c r="D192" t="s">
        <v>16</v>
      </c>
      <c r="E192">
        <v>1022499</v>
      </c>
      <c r="F192" t="s">
        <v>306</v>
      </c>
      <c r="G192" s="9">
        <v>23736</v>
      </c>
      <c r="H192" s="10">
        <f>IFERROR(VLOOKUP(C192,'[2]BASE PLAN MES N'!$B:$I,8,FALSE),0)</f>
        <v>23736</v>
      </c>
      <c r="I192" s="10">
        <f t="shared" si="9"/>
        <v>0</v>
      </c>
      <c r="W192" t="str">
        <f t="shared" si="10"/>
        <v>Agro Sudamerica1021622</v>
      </c>
      <c r="X192">
        <v>1021622</v>
      </c>
      <c r="Y192" t="s">
        <v>11</v>
      </c>
      <c r="Z192" t="s">
        <v>74</v>
      </c>
      <c r="AA192" s="9">
        <v>0</v>
      </c>
      <c r="AB192">
        <f>IFERROR(VLOOKUP(W192,'[4]BASE PLAN MES N'!$B:$I,8,FALSE),0)</f>
        <v>0</v>
      </c>
      <c r="AC192" s="9">
        <f t="shared" si="11"/>
        <v>0</v>
      </c>
    </row>
    <row r="193" spans="3:29" x14ac:dyDescent="0.35">
      <c r="C193" t="str">
        <f t="shared" si="8"/>
        <v>Exportacion Directa1022587</v>
      </c>
      <c r="D193" t="s">
        <v>16</v>
      </c>
      <c r="E193">
        <v>1022587</v>
      </c>
      <c r="F193" t="s">
        <v>314</v>
      </c>
      <c r="G193" s="9">
        <v>4017</v>
      </c>
      <c r="H193" s="10">
        <f>IFERROR(VLOOKUP(C193,'[2]BASE PLAN MES N'!$B:$I,8,FALSE),0)</f>
        <v>4017</v>
      </c>
      <c r="I193" s="10">
        <f t="shared" si="9"/>
        <v>0</v>
      </c>
      <c r="W193" t="str">
        <f t="shared" si="10"/>
        <v>Exportacion Directa1022990</v>
      </c>
      <c r="X193">
        <v>1022990</v>
      </c>
      <c r="Y193" t="s">
        <v>16</v>
      </c>
      <c r="Z193" t="s">
        <v>405</v>
      </c>
      <c r="AA193" s="9">
        <v>0</v>
      </c>
      <c r="AB193">
        <f>IFERROR(VLOOKUP(W193,'[4]BASE PLAN MES N'!$B:$I,8,FALSE),0)</f>
        <v>0</v>
      </c>
      <c r="AC193" s="9">
        <f t="shared" si="11"/>
        <v>0</v>
      </c>
    </row>
    <row r="194" spans="3:29" x14ac:dyDescent="0.35">
      <c r="C194" t="str">
        <f t="shared" si="8"/>
        <v>Exportacion Directa1022600</v>
      </c>
      <c r="D194" t="s">
        <v>16</v>
      </c>
      <c r="E194">
        <v>1022600</v>
      </c>
      <c r="F194" t="s">
        <v>317</v>
      </c>
      <c r="G194" s="9">
        <v>15692</v>
      </c>
      <c r="H194" s="10">
        <f>IFERROR(VLOOKUP(C194,'[2]BASE PLAN MES N'!$B:$I,8,FALSE),0)</f>
        <v>15692</v>
      </c>
      <c r="I194" s="10">
        <f t="shared" si="9"/>
        <v>0</v>
      </c>
      <c r="W194" t="str">
        <f t="shared" si="10"/>
        <v>Agrosuper Asia1021664</v>
      </c>
      <c r="X194">
        <v>1021664</v>
      </c>
      <c r="Y194" t="s">
        <v>12</v>
      </c>
      <c r="Z194" t="s">
        <v>171</v>
      </c>
      <c r="AA194" s="9">
        <v>0</v>
      </c>
      <c r="AB194">
        <f>IFERROR(VLOOKUP(W194,'[4]BASE PLAN MES N'!$B:$I,8,FALSE),0)</f>
        <v>0</v>
      </c>
      <c r="AC194" s="9">
        <f t="shared" si="11"/>
        <v>0</v>
      </c>
    </row>
    <row r="195" spans="3:29" x14ac:dyDescent="0.35">
      <c r="C195" t="str">
        <f t="shared" si="8"/>
        <v>Exportacion Directa1022664</v>
      </c>
      <c r="D195" t="s">
        <v>16</v>
      </c>
      <c r="E195">
        <v>1022664</v>
      </c>
      <c r="F195" t="s">
        <v>335</v>
      </c>
      <c r="G195" s="9">
        <v>66114</v>
      </c>
      <c r="H195" s="10">
        <f>IFERROR(VLOOKUP(C195,'[2]BASE PLAN MES N'!$B:$I,8,FALSE),0)</f>
        <v>66114</v>
      </c>
      <c r="I195" s="10">
        <f t="shared" si="9"/>
        <v>0</v>
      </c>
      <c r="W195" t="str">
        <f t="shared" si="10"/>
        <v>Agro Sudamerica1020921</v>
      </c>
      <c r="X195">
        <v>1020921</v>
      </c>
      <c r="Y195" t="s">
        <v>11</v>
      </c>
      <c r="Z195" t="s">
        <v>1199</v>
      </c>
      <c r="AA195" s="9"/>
      <c r="AB195">
        <f>IFERROR(VLOOKUP(W195,'[4]BASE PLAN MES N'!$B:$I,8,FALSE),0)</f>
        <v>0</v>
      </c>
      <c r="AC195" s="9">
        <f t="shared" si="11"/>
        <v>0</v>
      </c>
    </row>
    <row r="196" spans="3:29" x14ac:dyDescent="0.35">
      <c r="C196" t="str">
        <f t="shared" si="8"/>
        <v>Exportacion Directa1022919</v>
      </c>
      <c r="D196" t="s">
        <v>16</v>
      </c>
      <c r="E196">
        <v>1022919</v>
      </c>
      <c r="F196" t="s">
        <v>379</v>
      </c>
      <c r="G196" s="9">
        <v>0</v>
      </c>
      <c r="H196" s="10">
        <f>IFERROR(VLOOKUP(C196,'[2]BASE PLAN MES N'!$B:$I,8,FALSE),0)</f>
        <v>0</v>
      </c>
      <c r="I196" s="10">
        <f t="shared" si="9"/>
        <v>0</v>
      </c>
      <c r="W196" t="str">
        <f t="shared" si="10"/>
        <v>Agrosuper Asia1021665</v>
      </c>
      <c r="X196">
        <v>1021665</v>
      </c>
      <c r="Y196" t="s">
        <v>12</v>
      </c>
      <c r="Z196" t="s">
        <v>173</v>
      </c>
      <c r="AA196" s="9">
        <v>0</v>
      </c>
      <c r="AB196">
        <f>IFERROR(VLOOKUP(W196,'[4]BASE PLAN MES N'!$B:$I,8,FALSE),0)</f>
        <v>0</v>
      </c>
      <c r="AC196" s="9">
        <f t="shared" si="11"/>
        <v>0</v>
      </c>
    </row>
    <row r="197" spans="3:29" x14ac:dyDescent="0.35">
      <c r="C197" t="str">
        <f t="shared" si="8"/>
        <v>Exportacion Directa1022931</v>
      </c>
      <c r="D197" t="s">
        <v>16</v>
      </c>
      <c r="E197">
        <v>1022931</v>
      </c>
      <c r="F197" t="s">
        <v>387</v>
      </c>
      <c r="G197" s="9">
        <v>26565</v>
      </c>
      <c r="H197" s="10">
        <f>IFERROR(VLOOKUP(C197,'[2]BASE PLAN MES N'!$B:$I,8,FALSE),0)</f>
        <v>26565</v>
      </c>
      <c r="I197" s="10">
        <f t="shared" si="9"/>
        <v>0</v>
      </c>
      <c r="W197" t="str">
        <f t="shared" si="10"/>
        <v>Agrosuper Asia1022824</v>
      </c>
      <c r="X197">
        <v>1022824</v>
      </c>
      <c r="Y197" t="s">
        <v>12</v>
      </c>
      <c r="Z197" t="s">
        <v>1298</v>
      </c>
      <c r="AA197" s="9">
        <v>0</v>
      </c>
      <c r="AB197">
        <f>IFERROR(VLOOKUP(W197,'[4]BASE PLAN MES N'!$B:$I,8,FALSE),0)</f>
        <v>0</v>
      </c>
      <c r="AC197" s="9">
        <f t="shared" si="11"/>
        <v>0</v>
      </c>
    </row>
    <row r="198" spans="3:29" x14ac:dyDescent="0.35">
      <c r="C198" t="str">
        <f t="shared" si="8"/>
        <v>Exportacion Directa1022987</v>
      </c>
      <c r="D198" t="s">
        <v>16</v>
      </c>
      <c r="E198">
        <v>1022987</v>
      </c>
      <c r="F198" t="s">
        <v>547</v>
      </c>
      <c r="G198" s="9">
        <v>38592</v>
      </c>
      <c r="H198" s="10">
        <f>IFERROR(VLOOKUP(C198,'[2]BASE PLAN MES N'!$B:$I,8,FALSE),0)</f>
        <v>38592</v>
      </c>
      <c r="I198" s="10">
        <f t="shared" si="9"/>
        <v>0</v>
      </c>
      <c r="W198" t="str">
        <f t="shared" si="10"/>
        <v>Agro Sudamerica1020349</v>
      </c>
      <c r="X198">
        <v>1020349</v>
      </c>
      <c r="Y198" t="s">
        <v>11</v>
      </c>
      <c r="Z198" t="s">
        <v>30</v>
      </c>
      <c r="AA198" s="9">
        <v>0</v>
      </c>
      <c r="AB198">
        <f>IFERROR(VLOOKUP(W198,'[4]BASE PLAN MES N'!$B:$I,8,FALSE),0)</f>
        <v>0</v>
      </c>
      <c r="AC198" s="9">
        <f t="shared" si="11"/>
        <v>0</v>
      </c>
    </row>
    <row r="199" spans="3:29" x14ac:dyDescent="0.35">
      <c r="C199" t="str">
        <f t="shared" ref="C199:C262" si="12">D199&amp;E199</f>
        <v>Exportacion Directa1022990</v>
      </c>
      <c r="D199" t="s">
        <v>16</v>
      </c>
      <c r="E199">
        <v>1022990</v>
      </c>
      <c r="F199" t="s">
        <v>405</v>
      </c>
      <c r="G199" s="9"/>
      <c r="H199" s="10">
        <f>IFERROR(VLOOKUP(C199,'[2]BASE PLAN MES N'!$B:$I,8,FALSE),0)</f>
        <v>0</v>
      </c>
      <c r="I199" s="10">
        <f t="shared" ref="I199:I214" si="13">+H199-G199</f>
        <v>0</v>
      </c>
      <c r="W199" t="str">
        <f t="shared" ref="W199:W227" si="14">Y199&amp;X199</f>
        <v>Agro Sudamerica1022782</v>
      </c>
      <c r="X199">
        <v>1022782</v>
      </c>
      <c r="Y199" t="s">
        <v>11</v>
      </c>
      <c r="Z199" t="s">
        <v>349</v>
      </c>
      <c r="AA199" s="9">
        <v>0</v>
      </c>
      <c r="AB199">
        <f>IFERROR(VLOOKUP(W199,'[4]BASE PLAN MES N'!$B:$I,8,FALSE),0)</f>
        <v>0</v>
      </c>
      <c r="AC199" s="9">
        <f t="shared" ref="AC199:AC227" si="15">+AB199-AA199</f>
        <v>0</v>
      </c>
    </row>
    <row r="200" spans="3:29" x14ac:dyDescent="0.35">
      <c r="C200" t="str">
        <f t="shared" si="12"/>
        <v>Exportacion Directa1023051</v>
      </c>
      <c r="D200" t="s">
        <v>16</v>
      </c>
      <c r="E200">
        <v>1023051</v>
      </c>
      <c r="F200" t="s">
        <v>617</v>
      </c>
      <c r="G200" s="9">
        <v>0</v>
      </c>
      <c r="H200" s="10">
        <f>IFERROR(VLOOKUP(C200,'[2]BASE PLAN MES N'!$B:$I,8,FALSE),0)</f>
        <v>0</v>
      </c>
      <c r="I200" s="10">
        <f t="shared" si="13"/>
        <v>0</v>
      </c>
      <c r="W200" t="str">
        <f t="shared" si="14"/>
        <v>Agro Sudamerica1020915</v>
      </c>
      <c r="X200">
        <v>1020915</v>
      </c>
      <c r="Y200" t="s">
        <v>11</v>
      </c>
      <c r="Z200" t="s">
        <v>92</v>
      </c>
      <c r="AA200" s="9">
        <v>0</v>
      </c>
      <c r="AB200">
        <f>IFERROR(VLOOKUP(W200,'[4]BASE PLAN MES N'!$B:$I,8,FALSE),0)</f>
        <v>0</v>
      </c>
      <c r="AC200" s="9">
        <f t="shared" si="15"/>
        <v>0</v>
      </c>
    </row>
    <row r="201" spans="3:29" x14ac:dyDescent="0.35">
      <c r="C201" t="str">
        <f t="shared" si="12"/>
        <v>Exportacion Directa1023055</v>
      </c>
      <c r="D201" t="s">
        <v>16</v>
      </c>
      <c r="E201">
        <v>1023055</v>
      </c>
      <c r="F201" t="s">
        <v>543</v>
      </c>
      <c r="G201" s="9">
        <v>10538</v>
      </c>
      <c r="H201" s="10">
        <f>IFERROR(VLOOKUP(C201,'[2]BASE PLAN MES N'!$B:$I,8,FALSE),0)</f>
        <v>10538</v>
      </c>
      <c r="I201" s="10">
        <f t="shared" si="13"/>
        <v>0</v>
      </c>
      <c r="W201" t="str">
        <f t="shared" si="14"/>
        <v>Agrosuper Asia1023307</v>
      </c>
      <c r="X201">
        <v>1023307</v>
      </c>
      <c r="Y201" t="s">
        <v>12</v>
      </c>
      <c r="Z201" t="s">
        <v>516</v>
      </c>
      <c r="AA201" s="9">
        <v>0</v>
      </c>
      <c r="AB201">
        <f>IFERROR(VLOOKUP(W201,'[4]BASE PLAN MES N'!$B:$I,8,FALSE),0)</f>
        <v>0</v>
      </c>
      <c r="AC201" s="9">
        <f t="shared" si="15"/>
        <v>0</v>
      </c>
    </row>
    <row r="202" spans="3:29" x14ac:dyDescent="0.35">
      <c r="C202" t="str">
        <f t="shared" si="12"/>
        <v>Exportacion Directa1023163</v>
      </c>
      <c r="D202" t="s">
        <v>16</v>
      </c>
      <c r="E202">
        <v>1023163</v>
      </c>
      <c r="F202" t="s">
        <v>429</v>
      </c>
      <c r="G202" s="9">
        <v>15836</v>
      </c>
      <c r="H202" s="10">
        <f>IFERROR(VLOOKUP(C202,'[2]BASE PLAN MES N'!$B:$I,8,FALSE),0)</f>
        <v>15836</v>
      </c>
      <c r="I202" s="10">
        <f t="shared" si="13"/>
        <v>0</v>
      </c>
      <c r="W202" t="str">
        <f t="shared" si="14"/>
        <v>Agro Sudamerica1012719</v>
      </c>
      <c r="X202">
        <v>1012719</v>
      </c>
      <c r="Y202" t="s">
        <v>11</v>
      </c>
      <c r="Z202" t="s">
        <v>838</v>
      </c>
      <c r="AA202" s="9"/>
      <c r="AB202">
        <f>IFERROR(VLOOKUP(W202,'[4]BASE PLAN MES N'!$B:$I,8,FALSE),0)</f>
        <v>0</v>
      </c>
      <c r="AC202" s="9">
        <f t="shared" si="15"/>
        <v>0</v>
      </c>
    </row>
    <row r="203" spans="3:29" x14ac:dyDescent="0.35">
      <c r="C203" t="str">
        <f t="shared" si="12"/>
        <v>Exportacion Directa1023194</v>
      </c>
      <c r="D203" t="s">
        <v>16</v>
      </c>
      <c r="E203">
        <v>1023194</v>
      </c>
      <c r="F203" t="s">
        <v>435</v>
      </c>
      <c r="G203" s="9">
        <v>8936</v>
      </c>
      <c r="H203" s="10">
        <f>IFERROR(VLOOKUP(C203,'[2]BASE PLAN MES N'!$B:$I,8,FALSE),0)</f>
        <v>8936</v>
      </c>
      <c r="I203" s="10">
        <f t="shared" si="13"/>
        <v>0</v>
      </c>
      <c r="W203" t="str">
        <f t="shared" si="14"/>
        <v>Agro Sudamerica1022459</v>
      </c>
      <c r="X203">
        <v>1022459</v>
      </c>
      <c r="Y203" t="s">
        <v>11</v>
      </c>
      <c r="Z203" t="s">
        <v>1398</v>
      </c>
      <c r="AA203" s="9">
        <v>0</v>
      </c>
      <c r="AB203">
        <f>IFERROR(VLOOKUP(W203,'[4]BASE PLAN MES N'!$B:$I,8,FALSE),0)</f>
        <v>0</v>
      </c>
      <c r="AC203" s="9">
        <f t="shared" si="15"/>
        <v>0</v>
      </c>
    </row>
    <row r="204" spans="3:29" x14ac:dyDescent="0.35">
      <c r="C204" t="str">
        <f t="shared" si="12"/>
        <v>Exportacion Directa1022901</v>
      </c>
      <c r="D204" t="s">
        <v>16</v>
      </c>
      <c r="E204">
        <v>1022901</v>
      </c>
      <c r="F204" t="s">
        <v>482</v>
      </c>
      <c r="G204" s="9">
        <v>0</v>
      </c>
      <c r="H204" s="10">
        <f>IFERROR(VLOOKUP(C204,'[2]BASE PLAN MES N'!$B:$I,8,FALSE),0)</f>
        <v>0</v>
      </c>
      <c r="I204" s="10">
        <f t="shared" si="13"/>
        <v>0</v>
      </c>
      <c r="W204" t="str">
        <f t="shared" si="14"/>
        <v>Agro Sudamerica1012763</v>
      </c>
      <c r="X204">
        <v>1012763</v>
      </c>
      <c r="Y204" t="s">
        <v>11</v>
      </c>
      <c r="Z204" t="s">
        <v>848</v>
      </c>
      <c r="AA204" s="9"/>
      <c r="AB204">
        <f>IFERROR(VLOOKUP(W204,'[4]BASE PLAN MES N'!$B:$I,8,FALSE),0)</f>
        <v>0</v>
      </c>
      <c r="AC204" s="9">
        <f t="shared" si="15"/>
        <v>0</v>
      </c>
    </row>
    <row r="205" spans="3:29" x14ac:dyDescent="0.35">
      <c r="C205" t="str">
        <f t="shared" si="12"/>
        <v>Exportacion Directa1022822</v>
      </c>
      <c r="D205" t="s">
        <v>16</v>
      </c>
      <c r="E205">
        <v>1022822</v>
      </c>
      <c r="F205" t="s">
        <v>1356</v>
      </c>
      <c r="G205" s="9">
        <v>0</v>
      </c>
      <c r="H205" s="10">
        <f>IFERROR(VLOOKUP(C205,'[2]BASE PLAN MES N'!$B:$I,8,FALSE),0)</f>
        <v>0</v>
      </c>
      <c r="I205" s="10">
        <f t="shared" si="13"/>
        <v>0</v>
      </c>
      <c r="W205" t="str">
        <f t="shared" si="14"/>
        <v>Agrosuper Asia1020660</v>
      </c>
      <c r="X205">
        <v>1020660</v>
      </c>
      <c r="Y205" t="s">
        <v>12</v>
      </c>
      <c r="Z205" t="s">
        <v>247</v>
      </c>
      <c r="AA205" s="9">
        <v>0</v>
      </c>
      <c r="AB205">
        <f>IFERROR(VLOOKUP(W205,'[4]BASE PLAN MES N'!$B:$I,8,FALSE),0)</f>
        <v>0</v>
      </c>
      <c r="AC205" s="9">
        <f t="shared" si="15"/>
        <v>0</v>
      </c>
    </row>
    <row r="206" spans="3:29" x14ac:dyDescent="0.35">
      <c r="C206" t="str">
        <f t="shared" si="12"/>
        <v>Exportacion Directa1023301</v>
      </c>
      <c r="D206" t="s">
        <v>16</v>
      </c>
      <c r="E206">
        <v>1023301</v>
      </c>
      <c r="F206" t="s">
        <v>489</v>
      </c>
      <c r="G206" s="9">
        <v>0</v>
      </c>
      <c r="H206" s="10">
        <f>IFERROR(VLOOKUP(C206,'[2]BASE PLAN MES N'!$B:$I,8,FALSE),0)</f>
        <v>0</v>
      </c>
      <c r="I206" s="10">
        <f t="shared" si="13"/>
        <v>0</v>
      </c>
      <c r="W206" t="str">
        <f t="shared" si="14"/>
        <v>Agrosuper Asia1023183</v>
      </c>
      <c r="X206">
        <v>1023183</v>
      </c>
      <c r="Y206" t="s">
        <v>12</v>
      </c>
      <c r="Z206" t="s">
        <v>431</v>
      </c>
      <c r="AA206" s="9">
        <v>0</v>
      </c>
      <c r="AB206">
        <f>IFERROR(VLOOKUP(W206,'[4]BASE PLAN MES N'!$B:$I,8,FALSE),0)</f>
        <v>0</v>
      </c>
      <c r="AC206" s="9">
        <f t="shared" si="15"/>
        <v>0</v>
      </c>
    </row>
    <row r="207" spans="3:29" x14ac:dyDescent="0.35">
      <c r="C207" t="str">
        <f t="shared" si="12"/>
        <v>Exportacion Directa1023349</v>
      </c>
      <c r="D207" t="s">
        <v>16</v>
      </c>
      <c r="E207">
        <v>1023349</v>
      </c>
      <c r="F207" t="s">
        <v>565</v>
      </c>
      <c r="G207" s="9">
        <v>4393</v>
      </c>
      <c r="H207" s="10">
        <f>IFERROR(VLOOKUP(C207,'[2]BASE PLAN MES N'!$B:$I,8,FALSE),0)</f>
        <v>4393</v>
      </c>
      <c r="I207" s="10">
        <f t="shared" si="13"/>
        <v>0</v>
      </c>
      <c r="W207" t="str">
        <f t="shared" si="14"/>
        <v>Agrosuper Shanghai1022995</v>
      </c>
      <c r="X207">
        <v>1022995</v>
      </c>
      <c r="Y207" t="s">
        <v>14</v>
      </c>
      <c r="Z207" t="s">
        <v>636</v>
      </c>
      <c r="AA207" s="9">
        <v>0</v>
      </c>
      <c r="AB207">
        <f>IFERROR(VLOOKUP(W207,'[4]BASE PLAN MES N'!$B:$I,8,FALSE),0)</f>
        <v>0</v>
      </c>
      <c r="AC207" s="9">
        <f t="shared" si="15"/>
        <v>0</v>
      </c>
    </row>
    <row r="208" spans="3:29" x14ac:dyDescent="0.35">
      <c r="C208" t="str">
        <f t="shared" si="12"/>
        <v>Exportacion Directa1023350</v>
      </c>
      <c r="D208" t="s">
        <v>16</v>
      </c>
      <c r="E208">
        <v>1023350</v>
      </c>
      <c r="F208" t="s">
        <v>567</v>
      </c>
      <c r="G208" s="9">
        <v>15287</v>
      </c>
      <c r="H208" s="10">
        <f>IFERROR(VLOOKUP(C208,'[2]BASE PLAN MES N'!$B:$I,8,FALSE),0)</f>
        <v>15287</v>
      </c>
      <c r="I208" s="10">
        <f t="shared" si="13"/>
        <v>0</v>
      </c>
      <c r="W208" t="str">
        <f t="shared" si="14"/>
        <v>Agro Sudamerica1022102</v>
      </c>
      <c r="X208">
        <v>1022102</v>
      </c>
      <c r="Y208" t="s">
        <v>11</v>
      </c>
      <c r="Z208" t="s">
        <v>231</v>
      </c>
      <c r="AA208" s="9">
        <v>0</v>
      </c>
      <c r="AB208">
        <f>IFERROR(VLOOKUP(W208,'[4]BASE PLAN MES N'!$B:$I,8,FALSE),0)</f>
        <v>0</v>
      </c>
      <c r="AC208" s="9">
        <f t="shared" si="15"/>
        <v>0</v>
      </c>
    </row>
    <row r="209" spans="3:29" x14ac:dyDescent="0.35">
      <c r="C209" t="str">
        <f t="shared" si="12"/>
        <v>Exportacion Directa1023352</v>
      </c>
      <c r="D209" t="s">
        <v>16</v>
      </c>
      <c r="E209">
        <v>1023352</v>
      </c>
      <c r="F209" t="s">
        <v>587</v>
      </c>
      <c r="G209" s="9">
        <v>51787</v>
      </c>
      <c r="H209" s="10">
        <f>IFERROR(VLOOKUP(C209,'[2]BASE PLAN MES N'!$B:$I,8,FALSE),0)</f>
        <v>51787</v>
      </c>
      <c r="I209" s="10">
        <f t="shared" si="13"/>
        <v>0</v>
      </c>
      <c r="W209" t="str">
        <f t="shared" si="14"/>
        <v>Exportacion Directa1023163</v>
      </c>
      <c r="X209">
        <v>1023163</v>
      </c>
      <c r="Y209" t="s">
        <v>16</v>
      </c>
      <c r="Z209" t="s">
        <v>429</v>
      </c>
      <c r="AA209" s="9">
        <v>0</v>
      </c>
      <c r="AB209">
        <f>IFERROR(VLOOKUP(W209,'[4]BASE PLAN MES N'!$B:$I,8,FALSE),0)</f>
        <v>0</v>
      </c>
      <c r="AC209" s="9">
        <f t="shared" si="15"/>
        <v>0</v>
      </c>
    </row>
    <row r="210" spans="3:29" x14ac:dyDescent="0.35">
      <c r="C210" t="str">
        <f t="shared" si="12"/>
        <v>Exportacion Directa1023351</v>
      </c>
      <c r="D210" t="s">
        <v>16</v>
      </c>
      <c r="E210">
        <v>1023351</v>
      </c>
      <c r="F210" t="s">
        <v>585</v>
      </c>
      <c r="G210" s="9">
        <v>6152</v>
      </c>
      <c r="H210" s="10">
        <f>IFERROR(VLOOKUP(C210,'[2]BASE PLAN MES N'!$B:$I,8,FALSE),0)</f>
        <v>6152</v>
      </c>
      <c r="I210" s="10">
        <f t="shared" si="13"/>
        <v>0</v>
      </c>
      <c r="W210" t="str">
        <f t="shared" si="14"/>
        <v>Agro America1011560</v>
      </c>
      <c r="X210">
        <v>1011560</v>
      </c>
      <c r="Y210" t="s">
        <v>8</v>
      </c>
      <c r="Z210" t="s">
        <v>696</v>
      </c>
      <c r="AA210" s="9"/>
      <c r="AB210">
        <f>IFERROR(VLOOKUP(W210,'[4]BASE PLAN MES N'!$B:$I,8,FALSE),0)</f>
        <v>0</v>
      </c>
      <c r="AC210" s="9">
        <f t="shared" si="15"/>
        <v>0</v>
      </c>
    </row>
    <row r="211" spans="3:29" x14ac:dyDescent="0.35">
      <c r="C211" t="str">
        <f t="shared" si="12"/>
        <v>Exportacion Directa1022346</v>
      </c>
      <c r="D211" t="s">
        <v>16</v>
      </c>
      <c r="E211">
        <v>1022346</v>
      </c>
      <c r="F211" t="s">
        <v>1380</v>
      </c>
      <c r="G211" s="9">
        <v>9480</v>
      </c>
      <c r="H211" s="10">
        <f>IFERROR(VLOOKUP(C211,'[2]BASE PLAN MES N'!$B:$I,8,FALSE),0)</f>
        <v>9480</v>
      </c>
      <c r="I211" s="10">
        <f t="shared" si="13"/>
        <v>0</v>
      </c>
      <c r="W211" t="str">
        <f t="shared" si="14"/>
        <v>Agrosuper Brasil1011560</v>
      </c>
      <c r="X211">
        <v>1011560</v>
      </c>
      <c r="Y211" t="s">
        <v>13</v>
      </c>
      <c r="Z211" t="s">
        <v>696</v>
      </c>
      <c r="AA211" s="9">
        <v>0</v>
      </c>
      <c r="AB211">
        <f>IFERROR(VLOOKUP(W211,'[4]BASE PLAN MES N'!$B:$I,8,FALSE),0)</f>
        <v>0</v>
      </c>
      <c r="AC211" s="9">
        <f t="shared" si="15"/>
        <v>0</v>
      </c>
    </row>
    <row r="212" spans="3:29" x14ac:dyDescent="0.35">
      <c r="C212" t="str">
        <f t="shared" si="12"/>
        <v>Exportacion Directa1023419</v>
      </c>
      <c r="D212" t="s">
        <v>16</v>
      </c>
      <c r="E212">
        <v>1023419</v>
      </c>
      <c r="F212" t="s">
        <v>547</v>
      </c>
      <c r="G212" s="9">
        <v>19418</v>
      </c>
      <c r="H212" s="10">
        <f>IFERROR(VLOOKUP(C212,'[2]BASE PLAN MES N'!$B:$I,8,FALSE),0)</f>
        <v>19418</v>
      </c>
      <c r="I212" s="10">
        <f t="shared" si="13"/>
        <v>0</v>
      </c>
      <c r="W212" t="str">
        <f t="shared" si="14"/>
        <v>Agrosuper Asia1023439</v>
      </c>
      <c r="X212">
        <v>1023439</v>
      </c>
      <c r="Y212" t="s">
        <v>12</v>
      </c>
      <c r="Z212" t="s">
        <v>177</v>
      </c>
      <c r="AA212" s="9">
        <v>0</v>
      </c>
      <c r="AB212">
        <f>IFERROR(VLOOKUP(W212,'[4]BASE PLAN MES N'!$B:$I,8,FALSE),0)</f>
        <v>0</v>
      </c>
      <c r="AC212" s="9">
        <f t="shared" si="15"/>
        <v>0</v>
      </c>
    </row>
    <row r="213" spans="3:29" x14ac:dyDescent="0.35">
      <c r="C213" t="str">
        <f t="shared" si="12"/>
        <v>Exportacion Directa1023084</v>
      </c>
      <c r="D213" t="s">
        <v>16</v>
      </c>
      <c r="E213">
        <v>1023084</v>
      </c>
      <c r="F213" t="s">
        <v>1441</v>
      </c>
      <c r="G213" s="9">
        <v>0</v>
      </c>
      <c r="H213" s="10">
        <f>IFERROR(VLOOKUP(C213,'[2]BASE PLAN MES N'!$B:$I,8,FALSE),0)</f>
        <v>0</v>
      </c>
      <c r="I213" s="10">
        <f t="shared" si="13"/>
        <v>0</v>
      </c>
      <c r="W213" t="str">
        <f t="shared" si="14"/>
        <v>Agrosuper Asia1021666</v>
      </c>
      <c r="X213">
        <v>1021666</v>
      </c>
      <c r="Y213" t="s">
        <v>12</v>
      </c>
      <c r="Z213" t="s">
        <v>1469</v>
      </c>
      <c r="AA213" s="9"/>
      <c r="AB213">
        <f>IFERROR(VLOOKUP(W213,'[4]BASE PLAN MES N'!$B:$I,8,FALSE),0)</f>
        <v>0</v>
      </c>
      <c r="AC213" s="9">
        <f t="shared" si="15"/>
        <v>0</v>
      </c>
    </row>
    <row r="214" spans="3:29" x14ac:dyDescent="0.35">
      <c r="C214" t="str">
        <f t="shared" si="12"/>
        <v/>
      </c>
      <c r="H214" s="10">
        <f>IFERROR(VLOOKUP(C214,'[2]BASE PLAN MES N'!$B:$I,8,FALSE),0)</f>
        <v>0</v>
      </c>
      <c r="I214" s="10">
        <f t="shared" si="13"/>
        <v>0</v>
      </c>
      <c r="W214" t="str">
        <f t="shared" si="14"/>
        <v>Agrosuper Asia1021650</v>
      </c>
      <c r="X214">
        <v>1021650</v>
      </c>
      <c r="Y214" t="s">
        <v>12</v>
      </c>
      <c r="Z214" t="s">
        <v>1439</v>
      </c>
      <c r="AA214" s="9"/>
      <c r="AB214">
        <f>IFERROR(VLOOKUP(W214,'[4]BASE PLAN MES N'!$B:$I,8,FALSE),0)</f>
        <v>0</v>
      </c>
      <c r="AC214" s="9">
        <f t="shared" si="15"/>
        <v>0</v>
      </c>
    </row>
    <row r="215" spans="3:29" x14ac:dyDescent="0.35">
      <c r="C215" t="str">
        <f t="shared" si="12"/>
        <v/>
      </c>
      <c r="W215" t="str">
        <f t="shared" si="14"/>
        <v>Agrosuper Asia1021667</v>
      </c>
      <c r="X215">
        <v>1021667</v>
      </c>
      <c r="Y215" t="s">
        <v>12</v>
      </c>
      <c r="Z215" t="s">
        <v>1471</v>
      </c>
      <c r="AA215" s="9"/>
      <c r="AB215">
        <f>IFERROR(VLOOKUP(W215,'[4]BASE PLAN MES N'!$B:$I,8,FALSE),0)</f>
        <v>0</v>
      </c>
      <c r="AC215" s="9">
        <f t="shared" si="15"/>
        <v>0</v>
      </c>
    </row>
    <row r="216" spans="3:29" x14ac:dyDescent="0.35">
      <c r="C216" t="str">
        <f t="shared" si="12"/>
        <v/>
      </c>
      <c r="W216" t="str">
        <f t="shared" si="14"/>
        <v>Agro Sudamerica1023420</v>
      </c>
      <c r="X216">
        <v>1023420</v>
      </c>
      <c r="Y216" t="s">
        <v>11</v>
      </c>
      <c r="Z216" t="s">
        <v>1445</v>
      </c>
      <c r="AA216" s="9">
        <v>0</v>
      </c>
      <c r="AB216">
        <f>IFERROR(VLOOKUP(W216,'[4]BASE PLAN MES N'!$B:$I,8,FALSE),0)</f>
        <v>0</v>
      </c>
      <c r="AC216" s="9">
        <f t="shared" si="15"/>
        <v>0</v>
      </c>
    </row>
    <row r="217" spans="3:29" x14ac:dyDescent="0.35">
      <c r="C217" t="str">
        <f t="shared" si="12"/>
        <v/>
      </c>
      <c r="W217" t="str">
        <f t="shared" si="14"/>
        <v>Africa1021068</v>
      </c>
      <c r="X217">
        <v>1021068</v>
      </c>
      <c r="Y217" t="s">
        <v>662</v>
      </c>
      <c r="Z217" t="s">
        <v>1467</v>
      </c>
      <c r="AA217" s="9">
        <v>0</v>
      </c>
      <c r="AB217">
        <f>IFERROR(VLOOKUP(W217,'[4]BASE PLAN MES N'!$B:$I,8,FALSE),0)</f>
        <v>0</v>
      </c>
      <c r="AC217" s="9">
        <f t="shared" si="15"/>
        <v>0</v>
      </c>
    </row>
    <row r="218" spans="3:29" x14ac:dyDescent="0.35">
      <c r="C218" t="str">
        <f t="shared" si="12"/>
        <v/>
      </c>
      <c r="W218" t="str">
        <f t="shared" si="14"/>
        <v>Agro Sudamerica1022928</v>
      </c>
      <c r="X218">
        <v>1022928</v>
      </c>
      <c r="Y218" t="s">
        <v>11</v>
      </c>
      <c r="Z218" t="s">
        <v>584</v>
      </c>
      <c r="AA218" s="9">
        <v>0</v>
      </c>
      <c r="AB218">
        <f>IFERROR(VLOOKUP(W218,'[4]BASE PLAN MES N'!$B:$I,8,FALSE),0)</f>
        <v>0</v>
      </c>
      <c r="AC218" s="9">
        <f t="shared" si="15"/>
        <v>0</v>
      </c>
    </row>
    <row r="219" spans="3:29" x14ac:dyDescent="0.35">
      <c r="C219" t="str">
        <f t="shared" si="12"/>
        <v/>
      </c>
      <c r="W219" t="str">
        <f t="shared" si="14"/>
        <v>Agro Sudamerica1022705</v>
      </c>
      <c r="X219">
        <v>1022705</v>
      </c>
      <c r="Y219" t="s">
        <v>11</v>
      </c>
      <c r="Z219" t="s">
        <v>223</v>
      </c>
      <c r="AA219" s="9">
        <v>0</v>
      </c>
      <c r="AB219">
        <f>IFERROR(VLOOKUP(W219,'[4]BASE PLAN MES N'!$B:$I,8,FALSE),0)</f>
        <v>0</v>
      </c>
      <c r="AC219" s="9">
        <f t="shared" si="15"/>
        <v>0</v>
      </c>
    </row>
    <row r="220" spans="3:29" x14ac:dyDescent="0.35">
      <c r="C220" t="str">
        <f t="shared" si="12"/>
        <v/>
      </c>
      <c r="W220" t="str">
        <f t="shared" si="14"/>
        <v>Agrosuper Asia1012657</v>
      </c>
      <c r="X220">
        <v>1012657</v>
      </c>
      <c r="Y220" t="s">
        <v>12</v>
      </c>
      <c r="Z220" t="s">
        <v>1169</v>
      </c>
      <c r="AA220" s="9">
        <v>0</v>
      </c>
      <c r="AB220">
        <f>IFERROR(VLOOKUP(W220,'[4]BASE PLAN MES N'!$B:$I,8,FALSE),0)</f>
        <v>0</v>
      </c>
      <c r="AC220" s="9">
        <f t="shared" si="15"/>
        <v>0</v>
      </c>
    </row>
    <row r="221" spans="3:29" x14ac:dyDescent="0.35">
      <c r="C221" t="str">
        <f t="shared" si="12"/>
        <v/>
      </c>
      <c r="W221" t="str">
        <f t="shared" si="14"/>
        <v>Agrosuper Asia1023018</v>
      </c>
      <c r="X221">
        <v>1023018</v>
      </c>
      <c r="Y221" t="s">
        <v>12</v>
      </c>
      <c r="Z221" t="s">
        <v>1475</v>
      </c>
      <c r="AA221" s="9">
        <v>0</v>
      </c>
      <c r="AB221">
        <f>IFERROR(VLOOKUP(W221,'[4]BASE PLAN MES N'!$B:$I,8,FALSE),0)</f>
        <v>0</v>
      </c>
      <c r="AC221" s="9">
        <f t="shared" si="15"/>
        <v>0</v>
      </c>
    </row>
    <row r="222" spans="3:29" x14ac:dyDescent="0.35">
      <c r="C222" t="str">
        <f t="shared" si="12"/>
        <v/>
      </c>
      <c r="W222" t="str">
        <f t="shared" si="14"/>
        <v>Agro Sudamerica1022584</v>
      </c>
      <c r="X222">
        <v>1022584</v>
      </c>
      <c r="Y222" t="s">
        <v>11</v>
      </c>
      <c r="Z222" t="s">
        <v>1473</v>
      </c>
      <c r="AA222" s="9">
        <v>0</v>
      </c>
      <c r="AB222">
        <f>IFERROR(VLOOKUP(W222,'[4]BASE PLAN MES N'!$B:$I,8,FALSE),0)</f>
        <v>0</v>
      </c>
      <c r="AC222" s="9">
        <f t="shared" si="15"/>
        <v>0</v>
      </c>
    </row>
    <row r="223" spans="3:29" x14ac:dyDescent="0.35">
      <c r="C223" t="str">
        <f t="shared" si="12"/>
        <v/>
      </c>
      <c r="W223" t="str">
        <f t="shared" si="14"/>
        <v>Agro Sudamerica1030545</v>
      </c>
      <c r="X223">
        <v>1030545</v>
      </c>
      <c r="Y223" t="s">
        <v>11</v>
      </c>
      <c r="Z223" t="s">
        <v>918</v>
      </c>
      <c r="AA223" s="9"/>
      <c r="AB223">
        <f>IFERROR(VLOOKUP(W223,'[4]BASE PLAN MES N'!$B:$I,8,FALSE),0)</f>
        <v>0</v>
      </c>
      <c r="AC223" s="9">
        <f t="shared" si="15"/>
        <v>0</v>
      </c>
    </row>
    <row r="224" spans="3:29" x14ac:dyDescent="0.35">
      <c r="C224" t="str">
        <f t="shared" si="12"/>
        <v/>
      </c>
      <c r="W224" t="str">
        <f t="shared" si="14"/>
        <v>Agrosuper Asia1023165</v>
      </c>
      <c r="X224">
        <v>1023165</v>
      </c>
      <c r="Y224" t="s">
        <v>12</v>
      </c>
      <c r="Z224" t="s">
        <v>1477</v>
      </c>
      <c r="AA224" s="9"/>
      <c r="AB224">
        <f>IFERROR(VLOOKUP(W224,'[4]BASE PLAN MES N'!$B:$I,8,FALSE),0)</f>
        <v>0</v>
      </c>
      <c r="AC224" s="9">
        <f t="shared" si="15"/>
        <v>0</v>
      </c>
    </row>
    <row r="225" spans="3:29" x14ac:dyDescent="0.35">
      <c r="C225" t="str">
        <f t="shared" si="12"/>
        <v/>
      </c>
      <c r="W225" t="str">
        <f t="shared" si="14"/>
        <v>Agro Sudamerica1030670</v>
      </c>
      <c r="X225">
        <v>1030670</v>
      </c>
      <c r="Y225" t="s">
        <v>11</v>
      </c>
      <c r="Z225" t="s">
        <v>928</v>
      </c>
      <c r="AA225" s="9"/>
      <c r="AB225">
        <f>IFERROR(VLOOKUP(W225,'[4]BASE PLAN MES N'!$B:$I,8,FALSE),0)</f>
        <v>0</v>
      </c>
      <c r="AC225" s="9">
        <f t="shared" si="15"/>
        <v>0</v>
      </c>
    </row>
    <row r="226" spans="3:29" x14ac:dyDescent="0.35">
      <c r="C226" t="str">
        <f t="shared" si="12"/>
        <v/>
      </c>
      <c r="W226" t="str">
        <f t="shared" si="14"/>
        <v>Agro America1012012</v>
      </c>
      <c r="X226">
        <v>1012012</v>
      </c>
      <c r="Y226" t="s">
        <v>8</v>
      </c>
      <c r="Z226" t="s">
        <v>717</v>
      </c>
      <c r="AA226" s="9"/>
      <c r="AB226">
        <f>IFERROR(VLOOKUP(W226,'[4]BASE PLAN MES N'!$B:$I,8,FALSE),0)</f>
        <v>0</v>
      </c>
      <c r="AC226" s="9">
        <f t="shared" si="15"/>
        <v>0</v>
      </c>
    </row>
    <row r="227" spans="3:29" x14ac:dyDescent="0.35">
      <c r="C227" t="str">
        <f t="shared" si="12"/>
        <v/>
      </c>
      <c r="W227" t="str">
        <f t="shared" si="14"/>
        <v>Agrosuper Asia1012012</v>
      </c>
      <c r="X227">
        <v>1012012</v>
      </c>
      <c r="Y227" t="s">
        <v>12</v>
      </c>
      <c r="Z227" t="s">
        <v>717</v>
      </c>
      <c r="AA227" s="9">
        <v>0</v>
      </c>
      <c r="AB227">
        <f>IFERROR(VLOOKUP(W227,'[4]BASE PLAN MES N'!$B:$I,8,FALSE),0)</f>
        <v>0</v>
      </c>
      <c r="AC227" s="9">
        <f t="shared" si="15"/>
        <v>0</v>
      </c>
    </row>
    <row r="228" spans="3:29" x14ac:dyDescent="0.35">
      <c r="C228" t="str">
        <f t="shared" si="12"/>
        <v/>
      </c>
    </row>
    <row r="229" spans="3:29" x14ac:dyDescent="0.35">
      <c r="C229" t="str">
        <f t="shared" si="12"/>
        <v/>
      </c>
    </row>
    <row r="230" spans="3:29" x14ac:dyDescent="0.35">
      <c r="C230" t="str">
        <f t="shared" si="12"/>
        <v/>
      </c>
    </row>
    <row r="231" spans="3:29" x14ac:dyDescent="0.35">
      <c r="C231" t="str">
        <f t="shared" si="12"/>
        <v/>
      </c>
    </row>
    <row r="232" spans="3:29" x14ac:dyDescent="0.35">
      <c r="C232" t="str">
        <f t="shared" si="12"/>
        <v/>
      </c>
    </row>
    <row r="233" spans="3:29" x14ac:dyDescent="0.35">
      <c r="C233" t="str">
        <f t="shared" si="12"/>
        <v/>
      </c>
    </row>
    <row r="234" spans="3:29" x14ac:dyDescent="0.35">
      <c r="C234" t="str">
        <f t="shared" si="12"/>
        <v/>
      </c>
    </row>
    <row r="235" spans="3:29" x14ac:dyDescent="0.35">
      <c r="C235" t="str">
        <f t="shared" si="12"/>
        <v/>
      </c>
    </row>
    <row r="236" spans="3:29" x14ac:dyDescent="0.35">
      <c r="C236" t="str">
        <f t="shared" si="12"/>
        <v/>
      </c>
    </row>
    <row r="237" spans="3:29" x14ac:dyDescent="0.35">
      <c r="C237" t="str">
        <f t="shared" si="12"/>
        <v/>
      </c>
    </row>
    <row r="238" spans="3:29" x14ac:dyDescent="0.35">
      <c r="C238" t="str">
        <f t="shared" si="12"/>
        <v/>
      </c>
    </row>
    <row r="239" spans="3:29" x14ac:dyDescent="0.35">
      <c r="C239" t="str">
        <f t="shared" si="12"/>
        <v/>
      </c>
    </row>
    <row r="240" spans="3:29" x14ac:dyDescent="0.35">
      <c r="C240" t="str">
        <f t="shared" si="12"/>
        <v/>
      </c>
    </row>
    <row r="241" spans="3:3" x14ac:dyDescent="0.35">
      <c r="C241" t="str">
        <f t="shared" si="12"/>
        <v/>
      </c>
    </row>
    <row r="242" spans="3:3" x14ac:dyDescent="0.35">
      <c r="C242" t="str">
        <f t="shared" si="12"/>
        <v/>
      </c>
    </row>
    <row r="243" spans="3:3" x14ac:dyDescent="0.35">
      <c r="C243" t="str">
        <f t="shared" si="12"/>
        <v/>
      </c>
    </row>
    <row r="244" spans="3:3" x14ac:dyDescent="0.35">
      <c r="C244" t="str">
        <f t="shared" si="12"/>
        <v/>
      </c>
    </row>
    <row r="245" spans="3:3" x14ac:dyDescent="0.35">
      <c r="C245" t="str">
        <f t="shared" si="12"/>
        <v/>
      </c>
    </row>
    <row r="246" spans="3:3" x14ac:dyDescent="0.35">
      <c r="C246" t="str">
        <f t="shared" si="12"/>
        <v/>
      </c>
    </row>
    <row r="247" spans="3:3" x14ac:dyDescent="0.35">
      <c r="C247" t="str">
        <f t="shared" si="12"/>
        <v/>
      </c>
    </row>
    <row r="248" spans="3:3" x14ac:dyDescent="0.35">
      <c r="C248" t="str">
        <f t="shared" si="12"/>
        <v/>
      </c>
    </row>
    <row r="249" spans="3:3" x14ac:dyDescent="0.35">
      <c r="C249" t="str">
        <f t="shared" si="12"/>
        <v/>
      </c>
    </row>
    <row r="250" spans="3:3" x14ac:dyDescent="0.35">
      <c r="C250" t="str">
        <f t="shared" si="12"/>
        <v/>
      </c>
    </row>
    <row r="251" spans="3:3" x14ac:dyDescent="0.35">
      <c r="C251" t="str">
        <f t="shared" si="12"/>
        <v/>
      </c>
    </row>
    <row r="252" spans="3:3" x14ac:dyDescent="0.35">
      <c r="C252" t="str">
        <f t="shared" si="12"/>
        <v/>
      </c>
    </row>
    <row r="253" spans="3:3" x14ac:dyDescent="0.35">
      <c r="C253" t="str">
        <f t="shared" si="12"/>
        <v/>
      </c>
    </row>
    <row r="254" spans="3:3" x14ac:dyDescent="0.35">
      <c r="C254" t="str">
        <f t="shared" si="12"/>
        <v/>
      </c>
    </row>
    <row r="255" spans="3:3" x14ac:dyDescent="0.35">
      <c r="C255" t="str">
        <f t="shared" si="12"/>
        <v/>
      </c>
    </row>
    <row r="256" spans="3:3" x14ac:dyDescent="0.35">
      <c r="C256" t="str">
        <f t="shared" si="12"/>
        <v/>
      </c>
    </row>
    <row r="257" spans="3:3" x14ac:dyDescent="0.35">
      <c r="C257" t="str">
        <f t="shared" si="12"/>
        <v/>
      </c>
    </row>
    <row r="258" spans="3:3" x14ac:dyDescent="0.35">
      <c r="C258" t="str">
        <f t="shared" si="12"/>
        <v/>
      </c>
    </row>
    <row r="259" spans="3:3" x14ac:dyDescent="0.35">
      <c r="C259" t="str">
        <f t="shared" si="12"/>
        <v/>
      </c>
    </row>
    <row r="260" spans="3:3" x14ac:dyDescent="0.35">
      <c r="C260" t="str">
        <f t="shared" si="12"/>
        <v/>
      </c>
    </row>
    <row r="261" spans="3:3" x14ac:dyDescent="0.35">
      <c r="C261" t="str">
        <f t="shared" si="12"/>
        <v/>
      </c>
    </row>
    <row r="262" spans="3:3" x14ac:dyDescent="0.35">
      <c r="C262" t="str">
        <f t="shared" si="12"/>
        <v/>
      </c>
    </row>
    <row r="263" spans="3:3" x14ac:dyDescent="0.35">
      <c r="C263" t="str">
        <f t="shared" ref="C263:C314" si="16">D263&amp;E263</f>
        <v/>
      </c>
    </row>
    <row r="264" spans="3:3" x14ac:dyDescent="0.35">
      <c r="C264" t="str">
        <f t="shared" si="16"/>
        <v/>
      </c>
    </row>
    <row r="265" spans="3:3" x14ac:dyDescent="0.35">
      <c r="C265" t="str">
        <f t="shared" si="16"/>
        <v/>
      </c>
    </row>
    <row r="266" spans="3:3" x14ac:dyDescent="0.35">
      <c r="C266" t="str">
        <f t="shared" si="16"/>
        <v/>
      </c>
    </row>
    <row r="267" spans="3:3" x14ac:dyDescent="0.35">
      <c r="C267" t="str">
        <f t="shared" si="16"/>
        <v/>
      </c>
    </row>
    <row r="268" spans="3:3" x14ac:dyDescent="0.35">
      <c r="C268" t="str">
        <f t="shared" si="16"/>
        <v/>
      </c>
    </row>
    <row r="269" spans="3:3" x14ac:dyDescent="0.35">
      <c r="C269" t="str">
        <f t="shared" si="16"/>
        <v/>
      </c>
    </row>
    <row r="270" spans="3:3" x14ac:dyDescent="0.35">
      <c r="C270" t="str">
        <f t="shared" si="16"/>
        <v/>
      </c>
    </row>
    <row r="271" spans="3:3" x14ac:dyDescent="0.35">
      <c r="C271" t="str">
        <f t="shared" si="16"/>
        <v/>
      </c>
    </row>
    <row r="272" spans="3:3" x14ac:dyDescent="0.35">
      <c r="C272" t="str">
        <f t="shared" si="16"/>
        <v/>
      </c>
    </row>
    <row r="273" spans="3:3" x14ac:dyDescent="0.35">
      <c r="C273" t="str">
        <f t="shared" si="16"/>
        <v/>
      </c>
    </row>
    <row r="274" spans="3:3" x14ac:dyDescent="0.35">
      <c r="C274" t="str">
        <f t="shared" si="16"/>
        <v/>
      </c>
    </row>
    <row r="275" spans="3:3" x14ac:dyDescent="0.35">
      <c r="C275" t="str">
        <f t="shared" si="16"/>
        <v/>
      </c>
    </row>
    <row r="276" spans="3:3" x14ac:dyDescent="0.35">
      <c r="C276" t="str">
        <f t="shared" si="16"/>
        <v/>
      </c>
    </row>
    <row r="277" spans="3:3" x14ac:dyDescent="0.35">
      <c r="C277" t="str">
        <f t="shared" si="16"/>
        <v/>
      </c>
    </row>
    <row r="278" spans="3:3" x14ac:dyDescent="0.35">
      <c r="C278" t="str">
        <f t="shared" si="16"/>
        <v/>
      </c>
    </row>
    <row r="279" spans="3:3" x14ac:dyDescent="0.35">
      <c r="C279" t="str">
        <f t="shared" si="16"/>
        <v/>
      </c>
    </row>
    <row r="280" spans="3:3" x14ac:dyDescent="0.35">
      <c r="C280" t="str">
        <f t="shared" si="16"/>
        <v/>
      </c>
    </row>
    <row r="281" spans="3:3" x14ac:dyDescent="0.35">
      <c r="C281" t="str">
        <f t="shared" si="16"/>
        <v/>
      </c>
    </row>
    <row r="282" spans="3:3" x14ac:dyDescent="0.35">
      <c r="C282" t="str">
        <f t="shared" si="16"/>
        <v/>
      </c>
    </row>
    <row r="283" spans="3:3" x14ac:dyDescent="0.35">
      <c r="C283" t="str">
        <f t="shared" si="16"/>
        <v/>
      </c>
    </row>
    <row r="284" spans="3:3" x14ac:dyDescent="0.35">
      <c r="C284" t="str">
        <f t="shared" si="16"/>
        <v/>
      </c>
    </row>
    <row r="285" spans="3:3" x14ac:dyDescent="0.35">
      <c r="C285" t="str">
        <f t="shared" si="16"/>
        <v/>
      </c>
    </row>
    <row r="286" spans="3:3" x14ac:dyDescent="0.35">
      <c r="C286" t="str">
        <f t="shared" si="16"/>
        <v/>
      </c>
    </row>
    <row r="287" spans="3:3" x14ac:dyDescent="0.35">
      <c r="C287" t="str">
        <f t="shared" si="16"/>
        <v/>
      </c>
    </row>
    <row r="288" spans="3:3" x14ac:dyDescent="0.35">
      <c r="C288" t="str">
        <f t="shared" si="16"/>
        <v/>
      </c>
    </row>
    <row r="289" spans="3:12" x14ac:dyDescent="0.35">
      <c r="C289" t="str">
        <f t="shared" si="16"/>
        <v/>
      </c>
    </row>
    <row r="290" spans="3:12" x14ac:dyDescent="0.35">
      <c r="C290" t="str">
        <f t="shared" si="16"/>
        <v/>
      </c>
    </row>
    <row r="291" spans="3:12" x14ac:dyDescent="0.35">
      <c r="C291" t="str">
        <f t="shared" si="16"/>
        <v/>
      </c>
    </row>
    <row r="292" spans="3:12" x14ac:dyDescent="0.35">
      <c r="C292" t="str">
        <f t="shared" si="16"/>
        <v/>
      </c>
    </row>
    <row r="293" spans="3:12" x14ac:dyDescent="0.35">
      <c r="C293" t="str">
        <f t="shared" si="16"/>
        <v/>
      </c>
    </row>
    <row r="294" spans="3:12" x14ac:dyDescent="0.35">
      <c r="C294" t="str">
        <f t="shared" si="16"/>
        <v/>
      </c>
    </row>
    <row r="295" spans="3:12" x14ac:dyDescent="0.35">
      <c r="C295" t="str">
        <f t="shared" si="16"/>
        <v/>
      </c>
    </row>
    <row r="296" spans="3:12" x14ac:dyDescent="0.35">
      <c r="C296" t="str">
        <f t="shared" si="16"/>
        <v/>
      </c>
    </row>
    <row r="297" spans="3:12" x14ac:dyDescent="0.35">
      <c r="C297" t="str">
        <f t="shared" si="16"/>
        <v/>
      </c>
      <c r="I297" s="11"/>
    </row>
    <row r="298" spans="3:12" x14ac:dyDescent="0.35">
      <c r="C298" t="str">
        <f t="shared" si="16"/>
        <v/>
      </c>
      <c r="I298" s="11"/>
    </row>
    <row r="299" spans="3:12" x14ac:dyDescent="0.35">
      <c r="C299" t="str">
        <f t="shared" si="16"/>
        <v/>
      </c>
    </row>
    <row r="300" spans="3:12" x14ac:dyDescent="0.35">
      <c r="C300" t="str">
        <f t="shared" si="16"/>
        <v/>
      </c>
      <c r="J300" s="10"/>
      <c r="K300" s="10"/>
      <c r="L300" s="10"/>
    </row>
    <row r="301" spans="3:12" x14ac:dyDescent="0.35">
      <c r="C301" t="str">
        <f t="shared" si="16"/>
        <v/>
      </c>
    </row>
    <row r="302" spans="3:12" x14ac:dyDescent="0.35">
      <c r="C302" t="str">
        <f t="shared" si="16"/>
        <v/>
      </c>
      <c r="I302" s="11"/>
    </row>
    <row r="303" spans="3:12" x14ac:dyDescent="0.35">
      <c r="C303" t="str">
        <f t="shared" si="16"/>
        <v/>
      </c>
    </row>
    <row r="304" spans="3:12" x14ac:dyDescent="0.35">
      <c r="C304" t="str">
        <f t="shared" si="16"/>
        <v/>
      </c>
    </row>
    <row r="305" spans="3:3" x14ac:dyDescent="0.35">
      <c r="C305" t="str">
        <f t="shared" si="16"/>
        <v/>
      </c>
    </row>
    <row r="306" spans="3:3" x14ac:dyDescent="0.35">
      <c r="C306" t="str">
        <f t="shared" si="16"/>
        <v/>
      </c>
    </row>
    <row r="307" spans="3:3" x14ac:dyDescent="0.35">
      <c r="C307" t="str">
        <f t="shared" si="16"/>
        <v/>
      </c>
    </row>
    <row r="308" spans="3:3" x14ac:dyDescent="0.35">
      <c r="C308" t="str">
        <f t="shared" si="16"/>
        <v/>
      </c>
    </row>
    <row r="309" spans="3:3" x14ac:dyDescent="0.35">
      <c r="C309" t="str">
        <f t="shared" si="16"/>
        <v/>
      </c>
    </row>
    <row r="310" spans="3:3" x14ac:dyDescent="0.35">
      <c r="C310" t="str">
        <f t="shared" si="16"/>
        <v/>
      </c>
    </row>
    <row r="311" spans="3:3" x14ac:dyDescent="0.35">
      <c r="C311" t="str">
        <f t="shared" si="16"/>
        <v/>
      </c>
    </row>
    <row r="312" spans="3:3" x14ac:dyDescent="0.35">
      <c r="C312" t="str">
        <f t="shared" si="16"/>
        <v/>
      </c>
    </row>
    <row r="313" spans="3:3" x14ac:dyDescent="0.35">
      <c r="C313" t="str">
        <f t="shared" si="16"/>
        <v/>
      </c>
    </row>
    <row r="314" spans="3:3" x14ac:dyDescent="0.35">
      <c r="C314" t="str">
        <f t="shared" si="16"/>
        <v/>
      </c>
    </row>
  </sheetData>
  <autoFilter ref="AB5:AC227" xr:uid="{B44FB6E6-9633-44A6-B01D-2184967A0E8B}"/>
  <conditionalFormatting sqref="C5:C365">
    <cfRule type="duplicateValues" dxfId="5" priority="27"/>
  </conditionalFormatting>
  <conditionalFormatting sqref="E1:E1048576">
    <cfRule type="duplicateValues" dxfId="4" priority="5"/>
  </conditionalFormatting>
  <conditionalFormatting sqref="N1:N4 N26:N224 N14:N17">
    <cfRule type="duplicateValues" dxfId="3" priority="4"/>
  </conditionalFormatting>
  <conditionalFormatting sqref="C1:C1048576">
    <cfRule type="duplicateValues" dxfId="2" priority="3"/>
  </conditionalFormatting>
  <conditionalFormatting sqref="Y2:Y205">
    <cfRule type="duplicateValues" dxfId="1" priority="2"/>
  </conditionalFormatting>
  <conditionalFormatting sqref="X1:X1048576">
    <cfRule type="duplicateValues" dxfId="0" priority="1"/>
  </conditionalFormatting>
  <pageMargins left="0.7" right="0.7" top="0.75" bottom="0.75" header="0.3" footer="0.3"/>
  <pageSetup orientation="portrait" r:id="rId5"/>
  <customProperties>
    <customPr name="_pios_id" r:id="rId6"/>
    <customPr name="IbpWorksheetKeyString_GUID" r:id="rId7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01C9-F415-45C6-B191-C550ACFB229C}">
  <sheetPr>
    <tabColor theme="4" tint="-0.249977111117893"/>
  </sheetPr>
  <dimension ref="A2:I286"/>
  <sheetViews>
    <sheetView showGridLines="0" tabSelected="1" zoomScale="50" zoomScaleNormal="50" workbookViewId="0">
      <selection activeCell="A16" sqref="A16"/>
    </sheetView>
  </sheetViews>
  <sheetFormatPr baseColWidth="10" defaultRowHeight="14.5" x14ac:dyDescent="0.35"/>
  <cols>
    <col min="1" max="1" width="24.90625" bestFit="1" customWidth="1"/>
    <col min="2" max="2" width="19.90625" bestFit="1" customWidth="1"/>
    <col min="3" max="3" width="19.1796875" customWidth="1"/>
    <col min="4" max="4" width="43.36328125" bestFit="1" customWidth="1"/>
    <col min="5" max="5" width="18.6328125" bestFit="1" customWidth="1"/>
    <col min="6" max="6" width="19.1796875" bestFit="1" customWidth="1"/>
    <col min="7" max="7" width="13.90625" bestFit="1" customWidth="1"/>
  </cols>
  <sheetData>
    <row r="2" spans="1:9" x14ac:dyDescent="0.35">
      <c r="B2" s="8" t="s">
        <v>5</v>
      </c>
      <c r="C2" t="s">
        <v>1279</v>
      </c>
      <c r="E2" s="20">
        <f>SUBTOTAL(9,$E$7:$E$380)</f>
        <v>9284872</v>
      </c>
      <c r="F2" s="32">
        <f>SUBTOTAL(101,$F$7:$F$380)</f>
        <v>2.8277328183969543</v>
      </c>
      <c r="G2" s="20">
        <f>SUBTOTAL(9,$G$7:$G$380)</f>
        <v>0</v>
      </c>
      <c r="H2" s="20" t="s">
        <v>1389</v>
      </c>
      <c r="I2" s="34">
        <f>+G2-E2</f>
        <v>-9284872</v>
      </c>
    </row>
    <row r="3" spans="1:9" x14ac:dyDescent="0.35">
      <c r="B3" s="8" t="s">
        <v>1094</v>
      </c>
      <c r="C3" t="s">
        <v>1095</v>
      </c>
    </row>
    <row r="4" spans="1:9" x14ac:dyDescent="0.35">
      <c r="B4" s="8" t="s">
        <v>1233</v>
      </c>
      <c r="C4" t="s">
        <v>1479</v>
      </c>
    </row>
    <row r="6" spans="1:9" x14ac:dyDescent="0.35">
      <c r="B6" s="8" t="s">
        <v>7</v>
      </c>
      <c r="C6" s="8" t="s">
        <v>439</v>
      </c>
      <c r="D6" s="8" t="s">
        <v>438</v>
      </c>
      <c r="E6" t="s">
        <v>648</v>
      </c>
      <c r="F6" t="s">
        <v>1235</v>
      </c>
      <c r="G6" t="s">
        <v>1388</v>
      </c>
      <c r="H6" t="s">
        <v>1389</v>
      </c>
    </row>
    <row r="7" spans="1:9" x14ac:dyDescent="0.35">
      <c r="A7" t="str">
        <f>B7&amp;C7</f>
        <v>Agro Mexico1012764</v>
      </c>
      <c r="B7" t="s">
        <v>10</v>
      </c>
      <c r="C7">
        <v>1012764</v>
      </c>
      <c r="D7" t="s">
        <v>850</v>
      </c>
      <c r="E7" s="9">
        <v>48043</v>
      </c>
      <c r="F7" s="19">
        <v>0.682846616572654</v>
      </c>
      <c r="G7" s="10">
        <f>IFERROR(VLOOKUP(A7,[2]!Tabla14[[#All],[Llave]:[ RV  Venta mes n+1]],9,FALSE),0)</f>
        <v>0</v>
      </c>
      <c r="H7" s="9">
        <f>+G7-E7</f>
        <v>-48043</v>
      </c>
    </row>
    <row r="8" spans="1:9" x14ac:dyDescent="0.35">
      <c r="A8" t="str">
        <f t="shared" ref="A8:A71" si="0">B8&amp;C8</f>
        <v>Agro Mexico1030802</v>
      </c>
      <c r="B8" t="s">
        <v>10</v>
      </c>
      <c r="C8">
        <v>1030802</v>
      </c>
      <c r="D8" t="s">
        <v>977</v>
      </c>
      <c r="E8" s="9"/>
      <c r="F8" s="19"/>
      <c r="G8" s="10">
        <f>IFERROR(VLOOKUP(A8,[2]!Tabla14[[#All],[Llave]:[ RV  Venta mes n+1]],9,FALSE),0)</f>
        <v>0</v>
      </c>
      <c r="H8" s="9">
        <f t="shared" ref="H8:H59" si="1">+G8-E8</f>
        <v>0</v>
      </c>
    </row>
    <row r="9" spans="1:9" x14ac:dyDescent="0.35">
      <c r="A9" t="str">
        <f t="shared" si="0"/>
        <v>Agro Sudamerica1010877</v>
      </c>
      <c r="B9" t="s">
        <v>11</v>
      </c>
      <c r="C9">
        <v>1010877</v>
      </c>
      <c r="D9" t="s">
        <v>661</v>
      </c>
      <c r="E9" s="9">
        <v>72000</v>
      </c>
      <c r="F9" s="19">
        <v>0.88666666666666705</v>
      </c>
      <c r="G9" s="10">
        <f>IFERROR(VLOOKUP(A9,[2]!Tabla14[[#All],[Llave]:[ RV  Venta mes n+1]],9,FALSE),0)</f>
        <v>0</v>
      </c>
      <c r="H9" s="9">
        <f t="shared" si="1"/>
        <v>-72000</v>
      </c>
    </row>
    <row r="10" spans="1:9" x14ac:dyDescent="0.35">
      <c r="A10" t="str">
        <f t="shared" si="0"/>
        <v>Agro Sudamerica1011105</v>
      </c>
      <c r="B10" t="s">
        <v>11</v>
      </c>
      <c r="C10">
        <v>1011105</v>
      </c>
      <c r="D10" t="s">
        <v>676</v>
      </c>
      <c r="E10" s="9">
        <v>24000</v>
      </c>
      <c r="F10" s="19">
        <v>2.8</v>
      </c>
      <c r="G10" s="10">
        <f>IFERROR(VLOOKUP(A10,[2]!Tabla14[[#All],[Llave]:[ RV  Venta mes n+1]],9,FALSE),0)</f>
        <v>0</v>
      </c>
      <c r="H10" s="9">
        <f t="shared" si="1"/>
        <v>-24000</v>
      </c>
    </row>
    <row r="11" spans="1:9" x14ac:dyDescent="0.35">
      <c r="A11" t="str">
        <f t="shared" si="0"/>
        <v>Agro Sudamerica1011290</v>
      </c>
      <c r="B11" t="s">
        <v>11</v>
      </c>
      <c r="C11">
        <v>1011290</v>
      </c>
      <c r="D11" t="s">
        <v>686</v>
      </c>
      <c r="E11" s="9">
        <v>24000</v>
      </c>
      <c r="F11" s="19">
        <v>0.706666666666667</v>
      </c>
      <c r="G11" s="10">
        <f>IFERROR(VLOOKUP(A11,[2]!Tabla14[[#All],[Llave]:[ RV  Venta mes n+1]],9,FALSE),0)</f>
        <v>0</v>
      </c>
      <c r="H11" s="9">
        <f t="shared" si="1"/>
        <v>-24000</v>
      </c>
    </row>
    <row r="12" spans="1:9" x14ac:dyDescent="0.35">
      <c r="A12" t="str">
        <f t="shared" si="0"/>
        <v>Agro Sudamerica1011421</v>
      </c>
      <c r="B12" t="s">
        <v>11</v>
      </c>
      <c r="C12">
        <v>1011421</v>
      </c>
      <c r="D12" t="s">
        <v>690</v>
      </c>
      <c r="E12" s="9">
        <v>726889</v>
      </c>
      <c r="F12" s="19">
        <v>0.826672297971217</v>
      </c>
      <c r="G12" s="10">
        <f>IFERROR(VLOOKUP(A12,[2]!Tabla14[[#All],[Llave]:[ RV  Venta mes n+1]],9,FALSE),0)</f>
        <v>0</v>
      </c>
      <c r="H12" s="9">
        <f t="shared" si="1"/>
        <v>-726889</v>
      </c>
    </row>
    <row r="13" spans="1:9" x14ac:dyDescent="0.35">
      <c r="A13" t="str">
        <f t="shared" si="0"/>
        <v>Agro Sudamerica1011558</v>
      </c>
      <c r="B13" t="s">
        <v>11</v>
      </c>
      <c r="C13">
        <v>1011558</v>
      </c>
      <c r="D13" t="s">
        <v>694</v>
      </c>
      <c r="E13" s="9">
        <v>240000</v>
      </c>
      <c r="F13" s="19">
        <v>0.88667083333333296</v>
      </c>
      <c r="G13" s="10">
        <f>IFERROR(VLOOKUP(A13,[2]!Tabla14[[#All],[Llave]:[ RV  Venta mes n+1]],9,FALSE),0)</f>
        <v>0</v>
      </c>
      <c r="H13" s="9">
        <f t="shared" si="1"/>
        <v>-240000</v>
      </c>
    </row>
    <row r="14" spans="1:9" x14ac:dyDescent="0.35">
      <c r="A14" t="str">
        <f t="shared" si="0"/>
        <v>Agro Sudamerica1012207</v>
      </c>
      <c r="B14" t="s">
        <v>11</v>
      </c>
      <c r="C14">
        <v>1012207</v>
      </c>
      <c r="D14" t="s">
        <v>761</v>
      </c>
      <c r="E14" s="9">
        <v>24000</v>
      </c>
      <c r="F14" s="19">
        <v>0.98666666666666702</v>
      </c>
      <c r="G14" s="10">
        <f>IFERROR(VLOOKUP(A14,[2]!Tabla14[[#All],[Llave]:[ RV  Venta mes n+1]],9,FALSE),0)</f>
        <v>0</v>
      </c>
      <c r="H14" s="9">
        <f t="shared" si="1"/>
        <v>-24000</v>
      </c>
    </row>
    <row r="15" spans="1:9" x14ac:dyDescent="0.35">
      <c r="A15" t="str">
        <f t="shared" si="0"/>
        <v>Agro Sudamerica1012283</v>
      </c>
      <c r="B15" t="s">
        <v>11</v>
      </c>
      <c r="C15">
        <v>1012283</v>
      </c>
      <c r="D15" t="s">
        <v>771</v>
      </c>
      <c r="E15" s="9">
        <v>48000</v>
      </c>
      <c r="F15" s="19">
        <v>0.90666666666666595</v>
      </c>
      <c r="G15" s="10">
        <f>IFERROR(VLOOKUP(A15,[2]!Tabla14[[#All],[Llave]:[ RV  Venta mes n+1]],9,FALSE),0)</f>
        <v>0</v>
      </c>
      <c r="H15" s="9">
        <f t="shared" si="1"/>
        <v>-48000</v>
      </c>
    </row>
    <row r="16" spans="1:9" x14ac:dyDescent="0.35">
      <c r="A16" t="str">
        <f t="shared" si="0"/>
        <v>Agro Sudamerica1012556</v>
      </c>
      <c r="B16" t="s">
        <v>11</v>
      </c>
      <c r="C16">
        <v>1012556</v>
      </c>
      <c r="D16" t="s">
        <v>820</v>
      </c>
      <c r="E16" s="9">
        <v>237844</v>
      </c>
      <c r="F16" s="19">
        <v>0.98667614066362797</v>
      </c>
      <c r="G16" s="10">
        <f>IFERROR(VLOOKUP(A16,[2]!Tabla14[[#All],[Llave]:[ RV  Venta mes n+1]],9,FALSE),0)</f>
        <v>0</v>
      </c>
      <c r="H16" s="9">
        <f t="shared" si="1"/>
        <v>-237844</v>
      </c>
    </row>
    <row r="17" spans="1:8" x14ac:dyDescent="0.35">
      <c r="A17" t="str">
        <f t="shared" si="0"/>
        <v>Agro Sudamerica1012719</v>
      </c>
      <c r="B17" t="s">
        <v>11</v>
      </c>
      <c r="C17">
        <v>1012719</v>
      </c>
      <c r="D17" t="s">
        <v>838</v>
      </c>
      <c r="E17" s="9"/>
      <c r="F17" s="19"/>
      <c r="G17" s="10">
        <f>IFERROR(VLOOKUP(A17,[2]!Tabla14[[#All],[Llave]:[ RV  Venta mes n+1]],9,FALSE),0)</f>
        <v>0</v>
      </c>
      <c r="H17" s="9">
        <f t="shared" si="1"/>
        <v>0</v>
      </c>
    </row>
    <row r="18" spans="1:8" x14ac:dyDescent="0.35">
      <c r="A18" t="str">
        <f t="shared" si="0"/>
        <v>Agro Sudamerica1012763</v>
      </c>
      <c r="B18" t="s">
        <v>11</v>
      </c>
      <c r="C18">
        <v>1012763</v>
      </c>
      <c r="D18" t="s">
        <v>848</v>
      </c>
      <c r="E18" s="9"/>
      <c r="F18" s="19"/>
      <c r="G18" s="10">
        <f>IFERROR(VLOOKUP(A18,[2]!Tabla14[[#All],[Llave]:[ RV  Venta mes n+1]],9,FALSE),0)</f>
        <v>0</v>
      </c>
      <c r="H18" s="9">
        <f t="shared" si="1"/>
        <v>0</v>
      </c>
    </row>
    <row r="19" spans="1:8" x14ac:dyDescent="0.35">
      <c r="A19" t="str">
        <f t="shared" si="0"/>
        <v>Agro Sudamerica1020017</v>
      </c>
      <c r="B19" t="s">
        <v>11</v>
      </c>
      <c r="C19">
        <v>1020017</v>
      </c>
      <c r="D19" t="s">
        <v>18</v>
      </c>
      <c r="E19" s="9">
        <v>72000</v>
      </c>
      <c r="F19" s="19">
        <v>3.6366666666666698</v>
      </c>
      <c r="G19" s="10">
        <f>IFERROR(VLOOKUP(A19,[2]!Tabla14[[#All],[Llave]:[ RV  Venta mes n+1]],9,FALSE),0)</f>
        <v>0</v>
      </c>
      <c r="H19" s="9">
        <f t="shared" si="1"/>
        <v>-72000</v>
      </c>
    </row>
    <row r="20" spans="1:8" x14ac:dyDescent="0.35">
      <c r="A20" t="str">
        <f t="shared" si="0"/>
        <v>Agro Sudamerica1020339</v>
      </c>
      <c r="B20" t="s">
        <v>11</v>
      </c>
      <c r="C20">
        <v>1020339</v>
      </c>
      <c r="D20" t="s">
        <v>28</v>
      </c>
      <c r="E20" s="9">
        <v>48000</v>
      </c>
      <c r="F20" s="19">
        <v>1.6866666666666701</v>
      </c>
      <c r="G20" s="10">
        <f>IFERROR(VLOOKUP(A20,[2]!Tabla14[[#All],[Llave]:[ RV  Venta mes n+1]],9,FALSE),0)</f>
        <v>0</v>
      </c>
      <c r="H20" s="9">
        <f t="shared" si="1"/>
        <v>-48000</v>
      </c>
    </row>
    <row r="21" spans="1:8" x14ac:dyDescent="0.35">
      <c r="A21" t="str">
        <f t="shared" si="0"/>
        <v>Agro Sudamerica1020352</v>
      </c>
      <c r="B21" t="s">
        <v>11</v>
      </c>
      <c r="C21">
        <v>1020352</v>
      </c>
      <c r="D21" t="s">
        <v>32</v>
      </c>
      <c r="E21" s="9">
        <v>24000</v>
      </c>
      <c r="F21" s="19">
        <v>1.38666666666667</v>
      </c>
      <c r="G21" s="10">
        <f>IFERROR(VLOOKUP(A21,[2]!Tabla14[[#All],[Llave]:[ RV  Venta mes n+1]],9,FALSE),0)</f>
        <v>0</v>
      </c>
      <c r="H21" s="9">
        <f t="shared" si="1"/>
        <v>-24000</v>
      </c>
    </row>
    <row r="22" spans="1:8" x14ac:dyDescent="0.35">
      <c r="A22" t="str">
        <f t="shared" si="0"/>
        <v>Agro Sudamerica1020367</v>
      </c>
      <c r="B22" t="s">
        <v>11</v>
      </c>
      <c r="C22">
        <v>1020367</v>
      </c>
      <c r="D22" t="s">
        <v>34</v>
      </c>
      <c r="E22" s="9">
        <v>168000</v>
      </c>
      <c r="F22" s="19">
        <v>1.45428571428571</v>
      </c>
      <c r="G22" s="10">
        <f>IFERROR(VLOOKUP(A22,[2]!Tabla14[[#All],[Llave]:[ RV  Venta mes n+1]],9,FALSE),0)</f>
        <v>0</v>
      </c>
      <c r="H22" s="9">
        <f t="shared" si="1"/>
        <v>-168000</v>
      </c>
    </row>
    <row r="23" spans="1:8" x14ac:dyDescent="0.35">
      <c r="A23" t="str">
        <f t="shared" si="0"/>
        <v>Agro Sudamerica1020412</v>
      </c>
      <c r="B23" t="s">
        <v>11</v>
      </c>
      <c r="C23">
        <v>1020412</v>
      </c>
      <c r="D23" t="s">
        <v>36</v>
      </c>
      <c r="E23" s="9">
        <v>264000</v>
      </c>
      <c r="F23" s="19">
        <v>1.8457651515151501</v>
      </c>
      <c r="G23" s="10">
        <f>IFERROR(VLOOKUP(A23,[2]!Tabla14[[#All],[Llave]:[ RV  Venta mes n+1]],9,FALSE),0)</f>
        <v>0</v>
      </c>
      <c r="H23" s="9">
        <f t="shared" si="1"/>
        <v>-264000</v>
      </c>
    </row>
    <row r="24" spans="1:8" x14ac:dyDescent="0.35">
      <c r="A24" t="str">
        <f t="shared" si="0"/>
        <v>Agro Sudamerica1020848</v>
      </c>
      <c r="B24" t="s">
        <v>11</v>
      </c>
      <c r="C24">
        <v>1020848</v>
      </c>
      <c r="D24" t="s">
        <v>76</v>
      </c>
      <c r="E24" s="9">
        <v>216000</v>
      </c>
      <c r="F24" s="19">
        <v>3.2700046296296299</v>
      </c>
      <c r="G24" s="10">
        <f>IFERROR(VLOOKUP(A24,[2]!Tabla14[[#All],[Llave]:[ RV  Venta mes n+1]],9,FALSE),0)</f>
        <v>0</v>
      </c>
      <c r="H24" s="9">
        <f t="shared" si="1"/>
        <v>-216000</v>
      </c>
    </row>
    <row r="25" spans="1:8" x14ac:dyDescent="0.35">
      <c r="A25" t="str">
        <f t="shared" si="0"/>
        <v>Agro Sudamerica1020869</v>
      </c>
      <c r="B25" t="s">
        <v>11</v>
      </c>
      <c r="C25">
        <v>1020869</v>
      </c>
      <c r="D25" t="s">
        <v>492</v>
      </c>
      <c r="E25" s="9">
        <v>24000</v>
      </c>
      <c r="F25" s="19">
        <v>4.1866666666666701</v>
      </c>
      <c r="G25" s="10">
        <f>IFERROR(VLOOKUP(A25,[2]!Tabla14[[#All],[Llave]:[ RV  Venta mes n+1]],9,FALSE),0)</f>
        <v>0</v>
      </c>
      <c r="H25" s="9">
        <f t="shared" si="1"/>
        <v>-24000</v>
      </c>
    </row>
    <row r="26" spans="1:8" x14ac:dyDescent="0.35">
      <c r="A26" t="str">
        <f t="shared" si="0"/>
        <v>Agro Sudamerica1020886</v>
      </c>
      <c r="B26" t="s">
        <v>11</v>
      </c>
      <c r="C26">
        <v>1020886</v>
      </c>
      <c r="D26" t="s">
        <v>84</v>
      </c>
      <c r="E26" s="9">
        <v>24000</v>
      </c>
      <c r="F26" s="19">
        <v>4.6366666666666703</v>
      </c>
      <c r="G26" s="10">
        <f>IFERROR(VLOOKUP(A26,[2]!Tabla14[[#All],[Llave]:[ RV  Venta mes n+1]],9,FALSE),0)</f>
        <v>0</v>
      </c>
      <c r="H26" s="9">
        <f t="shared" si="1"/>
        <v>-24000</v>
      </c>
    </row>
    <row r="27" spans="1:8" x14ac:dyDescent="0.35">
      <c r="A27" t="str">
        <f t="shared" si="0"/>
        <v>Agro Sudamerica1020925</v>
      </c>
      <c r="B27" t="s">
        <v>11</v>
      </c>
      <c r="C27">
        <v>1020925</v>
      </c>
      <c r="D27" t="s">
        <v>94</v>
      </c>
      <c r="E27" s="9">
        <v>24000</v>
      </c>
      <c r="F27" s="19">
        <v>1.3966666666666701</v>
      </c>
      <c r="G27" s="10">
        <f>IFERROR(VLOOKUP(A27,[2]!Tabla14[[#All],[Llave]:[ RV  Venta mes n+1]],9,FALSE),0)</f>
        <v>0</v>
      </c>
      <c r="H27" s="9">
        <f t="shared" si="1"/>
        <v>-24000</v>
      </c>
    </row>
    <row r="28" spans="1:8" x14ac:dyDescent="0.35">
      <c r="A28" t="str">
        <f t="shared" si="0"/>
        <v>Agro Sudamerica1020944</v>
      </c>
      <c r="B28" t="s">
        <v>11</v>
      </c>
      <c r="C28">
        <v>1020944</v>
      </c>
      <c r="D28" t="s">
        <v>96</v>
      </c>
      <c r="E28" s="9">
        <v>144000</v>
      </c>
      <c r="F28" s="19">
        <v>2.9866736111111098</v>
      </c>
      <c r="G28" s="10">
        <f>IFERROR(VLOOKUP(A28,[2]!Tabla14[[#All],[Llave]:[ RV  Venta mes n+1]],9,FALSE),0)</f>
        <v>0</v>
      </c>
      <c r="H28" s="9">
        <f t="shared" si="1"/>
        <v>-144000</v>
      </c>
    </row>
    <row r="29" spans="1:8" x14ac:dyDescent="0.35">
      <c r="A29" t="str">
        <f t="shared" si="0"/>
        <v>Agro Sudamerica1021023</v>
      </c>
      <c r="B29" t="s">
        <v>11</v>
      </c>
      <c r="C29">
        <v>1021023</v>
      </c>
      <c r="D29" t="s">
        <v>483</v>
      </c>
      <c r="E29" s="9">
        <v>24000</v>
      </c>
      <c r="F29" s="19">
        <v>1.35</v>
      </c>
      <c r="G29" s="10">
        <f>IFERROR(VLOOKUP(A29,[2]!Tabla14[[#All],[Llave]:[ RV  Venta mes n+1]],9,FALSE),0)</f>
        <v>0</v>
      </c>
      <c r="H29" s="9">
        <f t="shared" si="1"/>
        <v>-24000</v>
      </c>
    </row>
    <row r="30" spans="1:8" x14ac:dyDescent="0.35">
      <c r="A30" t="str">
        <f t="shared" si="0"/>
        <v>Agro Sudamerica1021039</v>
      </c>
      <c r="B30" t="s">
        <v>11</v>
      </c>
      <c r="C30">
        <v>1021039</v>
      </c>
      <c r="D30" t="s">
        <v>484</v>
      </c>
      <c r="E30" s="9">
        <v>0</v>
      </c>
      <c r="F30" s="19">
        <v>0</v>
      </c>
      <c r="G30" s="10">
        <f>IFERROR(VLOOKUP(A30,[2]!Tabla14[[#All],[Llave]:[ RV  Venta mes n+1]],9,FALSE),0)</f>
        <v>0</v>
      </c>
      <c r="H30" s="9">
        <f t="shared" si="1"/>
        <v>0</v>
      </c>
    </row>
    <row r="31" spans="1:8" x14ac:dyDescent="0.35">
      <c r="A31" t="str">
        <f t="shared" si="0"/>
        <v>Agro Sudamerica1021077</v>
      </c>
      <c r="B31" t="s">
        <v>11</v>
      </c>
      <c r="C31">
        <v>1021077</v>
      </c>
      <c r="D31" t="s">
        <v>243</v>
      </c>
      <c r="E31" s="9">
        <v>24000</v>
      </c>
      <c r="F31" s="19">
        <v>1.47</v>
      </c>
      <c r="G31" s="10">
        <f>IFERROR(VLOOKUP(A31,[2]!Tabla14[[#All],[Llave]:[ RV  Venta mes n+1]],9,FALSE),0)</f>
        <v>0</v>
      </c>
      <c r="H31" s="9">
        <f t="shared" si="1"/>
        <v>-24000</v>
      </c>
    </row>
    <row r="32" spans="1:8" x14ac:dyDescent="0.35">
      <c r="A32" t="str">
        <f t="shared" si="0"/>
        <v>Agro Sudamerica1021078</v>
      </c>
      <c r="B32" t="s">
        <v>11</v>
      </c>
      <c r="C32">
        <v>1021078</v>
      </c>
      <c r="D32" t="s">
        <v>487</v>
      </c>
      <c r="E32" s="9">
        <v>120000</v>
      </c>
      <c r="F32" s="19">
        <v>2.3366750000000001</v>
      </c>
      <c r="G32" s="10">
        <f>IFERROR(VLOOKUP(A32,[2]!Tabla14[[#All],[Llave]:[ RV  Venta mes n+1]],9,FALSE),0)</f>
        <v>0</v>
      </c>
      <c r="H32" s="9">
        <f t="shared" si="1"/>
        <v>-120000</v>
      </c>
    </row>
    <row r="33" spans="1:8" x14ac:dyDescent="0.35">
      <c r="A33" t="str">
        <f t="shared" si="0"/>
        <v>Agro Sudamerica1021082</v>
      </c>
      <c r="B33" t="s">
        <v>11</v>
      </c>
      <c r="C33">
        <v>1021082</v>
      </c>
      <c r="D33" t="s">
        <v>113</v>
      </c>
      <c r="E33" s="9">
        <v>0</v>
      </c>
      <c r="F33" s="19">
        <v>0</v>
      </c>
      <c r="G33" s="10">
        <f>IFERROR(VLOOKUP(A33,[2]!Tabla14[[#All],[Llave]:[ RV  Venta mes n+1]],9,FALSE),0)</f>
        <v>0</v>
      </c>
      <c r="H33" s="9">
        <f t="shared" si="1"/>
        <v>0</v>
      </c>
    </row>
    <row r="34" spans="1:8" x14ac:dyDescent="0.35">
      <c r="A34" t="str">
        <f t="shared" si="0"/>
        <v>Agro Sudamerica1021092</v>
      </c>
      <c r="B34" t="s">
        <v>11</v>
      </c>
      <c r="C34">
        <v>1021092</v>
      </c>
      <c r="D34" t="s">
        <v>117</v>
      </c>
      <c r="E34" s="9">
        <v>96000</v>
      </c>
      <c r="F34" s="19">
        <v>2.5866770833333299</v>
      </c>
      <c r="G34" s="10">
        <f>IFERROR(VLOOKUP(A34,[2]!Tabla14[[#All],[Llave]:[ RV  Venta mes n+1]],9,FALSE),0)</f>
        <v>0</v>
      </c>
      <c r="H34" s="9">
        <f t="shared" si="1"/>
        <v>-96000</v>
      </c>
    </row>
    <row r="35" spans="1:8" x14ac:dyDescent="0.35">
      <c r="A35" t="str">
        <f t="shared" si="0"/>
        <v>Agro Sudamerica1021101</v>
      </c>
      <c r="B35" t="s">
        <v>11</v>
      </c>
      <c r="C35">
        <v>1021101</v>
      </c>
      <c r="D35" t="s">
        <v>459</v>
      </c>
      <c r="E35" s="9">
        <v>36000</v>
      </c>
      <c r="F35" s="19">
        <v>1.2366666666666699</v>
      </c>
      <c r="G35" s="10">
        <f>IFERROR(VLOOKUP(A35,[2]!Tabla14[[#All],[Llave]:[ RV  Venta mes n+1]],9,FALSE),0)</f>
        <v>0</v>
      </c>
      <c r="H35" s="9">
        <f t="shared" si="1"/>
        <v>-36000</v>
      </c>
    </row>
    <row r="36" spans="1:8" x14ac:dyDescent="0.35">
      <c r="A36" t="str">
        <f t="shared" si="0"/>
        <v>Agro Sudamerica1021105</v>
      </c>
      <c r="B36" t="s">
        <v>11</v>
      </c>
      <c r="C36">
        <v>1021105</v>
      </c>
      <c r="D36" t="s">
        <v>119</v>
      </c>
      <c r="E36" s="9">
        <v>24000</v>
      </c>
      <c r="F36" s="19">
        <v>0.76666666666666705</v>
      </c>
      <c r="G36" s="10">
        <f>IFERROR(VLOOKUP(A36,[2]!Tabla14[[#All],[Llave]:[ RV  Venta mes n+1]],9,FALSE),0)</f>
        <v>0</v>
      </c>
      <c r="H36" s="9">
        <f t="shared" si="1"/>
        <v>-24000</v>
      </c>
    </row>
    <row r="37" spans="1:8" x14ac:dyDescent="0.35">
      <c r="A37" t="str">
        <f t="shared" si="0"/>
        <v>Agro Sudamerica1021111</v>
      </c>
      <c r="B37" t="s">
        <v>11</v>
      </c>
      <c r="C37">
        <v>1021111</v>
      </c>
      <c r="D37" t="s">
        <v>122</v>
      </c>
      <c r="E37" s="9">
        <v>7000</v>
      </c>
      <c r="F37" s="19">
        <v>1.2867142857142899</v>
      </c>
      <c r="G37" s="10">
        <f>IFERROR(VLOOKUP(A37,[2]!Tabla14[[#All],[Llave]:[ RV  Venta mes n+1]],9,FALSE),0)</f>
        <v>0</v>
      </c>
      <c r="H37" s="9">
        <f t="shared" si="1"/>
        <v>-7000</v>
      </c>
    </row>
    <row r="38" spans="1:8" x14ac:dyDescent="0.35">
      <c r="A38" t="str">
        <f t="shared" si="0"/>
        <v>Agro Sudamerica1021187</v>
      </c>
      <c r="B38" t="s">
        <v>11</v>
      </c>
      <c r="C38">
        <v>1021187</v>
      </c>
      <c r="D38" t="s">
        <v>138</v>
      </c>
      <c r="E38" s="9">
        <v>48000</v>
      </c>
      <c r="F38" s="19">
        <v>2.08666666666667</v>
      </c>
      <c r="G38" s="10">
        <f>IFERROR(VLOOKUP(A38,[2]!Tabla14[[#All],[Llave]:[ RV  Venta mes n+1]],9,FALSE),0)</f>
        <v>0</v>
      </c>
      <c r="H38" s="9">
        <f t="shared" si="1"/>
        <v>-48000</v>
      </c>
    </row>
    <row r="39" spans="1:8" x14ac:dyDescent="0.35">
      <c r="A39" t="str">
        <f t="shared" si="0"/>
        <v>Agro Sudamerica1021385</v>
      </c>
      <c r="B39" t="s">
        <v>11</v>
      </c>
      <c r="C39">
        <v>1021385</v>
      </c>
      <c r="D39" t="s">
        <v>148</v>
      </c>
      <c r="E39" s="9">
        <v>96000</v>
      </c>
      <c r="F39" s="19">
        <v>1.0241770833333299</v>
      </c>
      <c r="G39" s="10">
        <f>IFERROR(VLOOKUP(A39,[2]!Tabla14[[#All],[Llave]:[ RV  Venta mes n+1]],9,FALSE),0)</f>
        <v>0</v>
      </c>
      <c r="H39" s="9">
        <f t="shared" si="1"/>
        <v>-96000</v>
      </c>
    </row>
    <row r="40" spans="1:8" x14ac:dyDescent="0.35">
      <c r="A40" t="str">
        <f t="shared" si="0"/>
        <v>Agro Sudamerica1021622</v>
      </c>
      <c r="B40" t="s">
        <v>11</v>
      </c>
      <c r="C40">
        <v>1021622</v>
      </c>
      <c r="D40" t="s">
        <v>74</v>
      </c>
      <c r="E40" s="9">
        <v>0</v>
      </c>
      <c r="F40" s="19">
        <v>0</v>
      </c>
      <c r="G40" s="10">
        <f>IFERROR(VLOOKUP(A40,[2]!Tabla14[[#All],[Llave]:[ RV  Venta mes n+1]],9,FALSE),0)</f>
        <v>0</v>
      </c>
      <c r="H40" s="9">
        <f t="shared" si="1"/>
        <v>0</v>
      </c>
    </row>
    <row r="41" spans="1:8" x14ac:dyDescent="0.35">
      <c r="A41" t="str">
        <f t="shared" si="0"/>
        <v>Agro Sudamerica1021868</v>
      </c>
      <c r="B41" t="s">
        <v>11</v>
      </c>
      <c r="C41">
        <v>1021868</v>
      </c>
      <c r="D41" t="s">
        <v>557</v>
      </c>
      <c r="E41" s="9">
        <v>96000</v>
      </c>
      <c r="F41" s="19">
        <v>3.24917708333333</v>
      </c>
      <c r="G41" s="10">
        <f>IFERROR(VLOOKUP(A41,[2]!Tabla14[[#All],[Llave]:[ RV  Venta mes n+1]],9,FALSE),0)</f>
        <v>0</v>
      </c>
      <c r="H41" s="9">
        <f t="shared" si="1"/>
        <v>-96000</v>
      </c>
    </row>
    <row r="42" spans="1:8" x14ac:dyDescent="0.35">
      <c r="A42" t="str">
        <f t="shared" si="0"/>
        <v>Agro Sudamerica1021976</v>
      </c>
      <c r="B42" t="s">
        <v>11</v>
      </c>
      <c r="C42">
        <v>1021976</v>
      </c>
      <c r="D42" t="s">
        <v>214</v>
      </c>
      <c r="E42" s="9">
        <v>72000</v>
      </c>
      <c r="F42" s="19">
        <v>2.95</v>
      </c>
      <c r="G42" s="10">
        <f>IFERROR(VLOOKUP(A42,[2]!Tabla14[[#All],[Llave]:[ RV  Venta mes n+1]],9,FALSE),0)</f>
        <v>0</v>
      </c>
      <c r="H42" s="9">
        <f t="shared" si="1"/>
        <v>-72000</v>
      </c>
    </row>
    <row r="43" spans="1:8" x14ac:dyDescent="0.35">
      <c r="A43" t="str">
        <f t="shared" si="0"/>
        <v>Agro Sudamerica1021980</v>
      </c>
      <c r="B43" t="s">
        <v>11</v>
      </c>
      <c r="C43">
        <v>1021980</v>
      </c>
      <c r="D43" t="s">
        <v>216</v>
      </c>
      <c r="E43" s="9">
        <v>10000</v>
      </c>
      <c r="F43" s="19">
        <v>4.9866999999999999</v>
      </c>
      <c r="G43" s="10">
        <f>IFERROR(VLOOKUP(A43,[2]!Tabla14[[#All],[Llave]:[ RV  Venta mes n+1]],9,FALSE),0)</f>
        <v>0</v>
      </c>
      <c r="H43" s="9">
        <f t="shared" si="1"/>
        <v>-10000</v>
      </c>
    </row>
    <row r="44" spans="1:8" x14ac:dyDescent="0.35">
      <c r="A44" t="str">
        <f t="shared" si="0"/>
        <v>Agro Sudamerica1022150</v>
      </c>
      <c r="B44" t="s">
        <v>11</v>
      </c>
      <c r="C44">
        <v>1022150</v>
      </c>
      <c r="D44" t="s">
        <v>243</v>
      </c>
      <c r="E44" s="9">
        <v>96000</v>
      </c>
      <c r="F44" s="19">
        <v>1.45</v>
      </c>
      <c r="G44" s="10">
        <f>IFERROR(VLOOKUP(A44,[2]!Tabla14[[#All],[Llave]:[ RV  Venta mes n+1]],9,FALSE),0)</f>
        <v>0</v>
      </c>
      <c r="H44" s="9">
        <f t="shared" si="1"/>
        <v>-96000</v>
      </c>
    </row>
    <row r="45" spans="1:8" x14ac:dyDescent="0.35">
      <c r="A45" t="str">
        <f t="shared" si="0"/>
        <v>Agro Sudamerica1022196</v>
      </c>
      <c r="B45" t="s">
        <v>11</v>
      </c>
      <c r="C45">
        <v>1022196</v>
      </c>
      <c r="D45" t="s">
        <v>447</v>
      </c>
      <c r="E45" s="9">
        <v>48000</v>
      </c>
      <c r="F45" s="19">
        <v>0.91166666666666596</v>
      </c>
      <c r="G45" s="10">
        <f>IFERROR(VLOOKUP(A45,[2]!Tabla14[[#All],[Llave]:[ RV  Venta mes n+1]],9,FALSE),0)</f>
        <v>0</v>
      </c>
      <c r="H45" s="9">
        <f t="shared" si="1"/>
        <v>-48000</v>
      </c>
    </row>
    <row r="46" spans="1:8" x14ac:dyDescent="0.35">
      <c r="A46" t="str">
        <f t="shared" si="0"/>
        <v>Agro Sudamerica1022409</v>
      </c>
      <c r="B46" t="s">
        <v>11</v>
      </c>
      <c r="C46">
        <v>1022409</v>
      </c>
      <c r="D46" t="s">
        <v>296</v>
      </c>
      <c r="E46" s="9">
        <v>2000</v>
      </c>
      <c r="F46" s="19">
        <v>14.986499999999999</v>
      </c>
      <c r="G46" s="10">
        <f>IFERROR(VLOOKUP(A46,[2]!Tabla14[[#All],[Llave]:[ RV  Venta mes n+1]],9,FALSE),0)</f>
        <v>0</v>
      </c>
      <c r="H46" s="9">
        <f t="shared" si="1"/>
        <v>-2000</v>
      </c>
    </row>
    <row r="47" spans="1:8" x14ac:dyDescent="0.35">
      <c r="A47" t="str">
        <f t="shared" si="0"/>
        <v>Agro Sudamerica1022709</v>
      </c>
      <c r="B47" t="s">
        <v>11</v>
      </c>
      <c r="C47">
        <v>1022709</v>
      </c>
      <c r="D47" t="s">
        <v>503</v>
      </c>
      <c r="E47" s="9">
        <v>456000</v>
      </c>
      <c r="F47" s="19">
        <v>3.20246271929825</v>
      </c>
      <c r="G47" s="10">
        <f>IFERROR(VLOOKUP(A47,[2]!Tabla14[[#All],[Llave]:[ RV  Venta mes n+1]],9,FALSE),0)</f>
        <v>0</v>
      </c>
      <c r="H47" s="9">
        <f t="shared" si="1"/>
        <v>-456000</v>
      </c>
    </row>
    <row r="48" spans="1:8" x14ac:dyDescent="0.35">
      <c r="A48" t="str">
        <f t="shared" si="0"/>
        <v>Agro Sudamerica1022781</v>
      </c>
      <c r="B48" t="s">
        <v>11</v>
      </c>
      <c r="C48">
        <v>1022781</v>
      </c>
      <c r="D48" t="s">
        <v>347</v>
      </c>
      <c r="E48" s="9">
        <v>0</v>
      </c>
      <c r="F48" s="19">
        <v>0</v>
      </c>
      <c r="G48" s="10">
        <f>IFERROR(VLOOKUP(A48,[2]!Tabla14[[#All],[Llave]:[ RV  Venta mes n+1]],9,FALSE),0)</f>
        <v>0</v>
      </c>
      <c r="H48" s="9">
        <f t="shared" si="1"/>
        <v>0</v>
      </c>
    </row>
    <row r="49" spans="1:8" x14ac:dyDescent="0.35">
      <c r="A49" t="str">
        <f t="shared" si="0"/>
        <v>Agro Sudamerica1022782</v>
      </c>
      <c r="B49" t="s">
        <v>11</v>
      </c>
      <c r="C49">
        <v>1022782</v>
      </c>
      <c r="D49" t="s">
        <v>349</v>
      </c>
      <c r="E49" s="9">
        <v>0</v>
      </c>
      <c r="F49" s="19">
        <v>0</v>
      </c>
      <c r="G49" s="10">
        <f>IFERROR(VLOOKUP(A49,[2]!Tabla14[[#All],[Llave]:[ RV  Venta mes n+1]],9,FALSE),0)</f>
        <v>0</v>
      </c>
      <c r="H49" s="9">
        <f t="shared" si="1"/>
        <v>0</v>
      </c>
    </row>
    <row r="50" spans="1:8" x14ac:dyDescent="0.35">
      <c r="A50" t="str">
        <f t="shared" si="0"/>
        <v>Agro Sudamerica1022783</v>
      </c>
      <c r="B50" t="s">
        <v>11</v>
      </c>
      <c r="C50">
        <v>1022783</v>
      </c>
      <c r="D50" t="s">
        <v>351</v>
      </c>
      <c r="E50" s="9">
        <v>0</v>
      </c>
      <c r="F50" s="19">
        <v>0</v>
      </c>
      <c r="G50" s="10">
        <f>IFERROR(VLOOKUP(A50,[2]!Tabla14[[#All],[Llave]:[ RV  Venta mes n+1]],9,FALSE),0)</f>
        <v>0</v>
      </c>
      <c r="H50" s="9">
        <f t="shared" si="1"/>
        <v>0</v>
      </c>
    </row>
    <row r="51" spans="1:8" x14ac:dyDescent="0.35">
      <c r="A51" t="str">
        <f t="shared" si="0"/>
        <v>Agro Sudamerica1022784</v>
      </c>
      <c r="B51" t="s">
        <v>11</v>
      </c>
      <c r="C51">
        <v>1022784</v>
      </c>
      <c r="D51" t="s">
        <v>650</v>
      </c>
      <c r="E51" s="9">
        <v>0</v>
      </c>
      <c r="F51" s="19">
        <v>0</v>
      </c>
      <c r="G51" s="10">
        <f>IFERROR(VLOOKUP(A51,[2]!Tabla14[[#All],[Llave]:[ RV  Venta mes n+1]],9,FALSE),0)</f>
        <v>0</v>
      </c>
      <c r="H51" s="9">
        <f t="shared" si="1"/>
        <v>0</v>
      </c>
    </row>
    <row r="52" spans="1:8" x14ac:dyDescent="0.35">
      <c r="A52" t="str">
        <f t="shared" si="0"/>
        <v>Agro Sudamerica1022786</v>
      </c>
      <c r="B52" t="s">
        <v>11</v>
      </c>
      <c r="C52">
        <v>1022786</v>
      </c>
      <c r="D52" t="s">
        <v>600</v>
      </c>
      <c r="E52" s="9">
        <v>300</v>
      </c>
      <c r="F52" s="19">
        <v>11.786666666666701</v>
      </c>
      <c r="G52" s="10">
        <f>IFERROR(VLOOKUP(A52,[2]!Tabla14[[#All],[Llave]:[ RV  Venta mes n+1]],9,FALSE),0)</f>
        <v>0</v>
      </c>
      <c r="H52" s="9">
        <f t="shared" si="1"/>
        <v>-300</v>
      </c>
    </row>
    <row r="53" spans="1:8" x14ac:dyDescent="0.35">
      <c r="A53" t="str">
        <f t="shared" si="0"/>
        <v>Agro Sudamerica1022842</v>
      </c>
      <c r="B53" t="s">
        <v>11</v>
      </c>
      <c r="C53">
        <v>1022842</v>
      </c>
      <c r="D53" t="s">
        <v>1194</v>
      </c>
      <c r="E53" s="9">
        <v>0</v>
      </c>
      <c r="F53" s="19">
        <v>0</v>
      </c>
      <c r="G53" s="10">
        <f>IFERROR(VLOOKUP(A53,[2]!Tabla14[[#All],[Llave]:[ RV  Venta mes n+1]],9,FALSE),0)</f>
        <v>0</v>
      </c>
      <c r="H53" s="9">
        <f t="shared" si="1"/>
        <v>0</v>
      </c>
    </row>
    <row r="54" spans="1:8" x14ac:dyDescent="0.35">
      <c r="A54" t="str">
        <f t="shared" si="0"/>
        <v>Agro Sudamerica1022847</v>
      </c>
      <c r="B54" t="s">
        <v>11</v>
      </c>
      <c r="C54">
        <v>1022847</v>
      </c>
      <c r="D54" t="s">
        <v>355</v>
      </c>
      <c r="E54" s="9">
        <v>24000</v>
      </c>
      <c r="F54" s="19">
        <v>1.6866666666666701</v>
      </c>
      <c r="G54" s="10">
        <f>IFERROR(VLOOKUP(A54,[2]!Tabla14[[#All],[Llave]:[ RV  Venta mes n+1]],9,FALSE),0)</f>
        <v>0</v>
      </c>
      <c r="H54" s="9">
        <f t="shared" si="1"/>
        <v>-24000</v>
      </c>
    </row>
    <row r="55" spans="1:8" x14ac:dyDescent="0.35">
      <c r="A55" t="str">
        <f t="shared" si="0"/>
        <v>Agro Sudamerica1022855</v>
      </c>
      <c r="B55" t="s">
        <v>11</v>
      </c>
      <c r="C55">
        <v>1022855</v>
      </c>
      <c r="D55" t="s">
        <v>315</v>
      </c>
      <c r="E55" s="9">
        <v>24000</v>
      </c>
      <c r="F55" s="19">
        <v>1.28666666666667</v>
      </c>
      <c r="G55" s="10">
        <f>IFERROR(VLOOKUP(A55,[2]!Tabla14[[#All],[Llave]:[ RV  Venta mes n+1]],9,FALSE),0)</f>
        <v>0</v>
      </c>
      <c r="H55" s="9">
        <f t="shared" si="1"/>
        <v>-24000</v>
      </c>
    </row>
    <row r="56" spans="1:8" x14ac:dyDescent="0.35">
      <c r="A56" t="str">
        <f t="shared" si="0"/>
        <v>Agro Sudamerica1022920</v>
      </c>
      <c r="B56" t="s">
        <v>11</v>
      </c>
      <c r="C56">
        <v>1022920</v>
      </c>
      <c r="D56" t="s">
        <v>525</v>
      </c>
      <c r="E56" s="9">
        <v>24000</v>
      </c>
      <c r="F56" s="19">
        <v>1.13666666666667</v>
      </c>
      <c r="G56" s="10">
        <f>IFERROR(VLOOKUP(A56,[2]!Tabla14[[#All],[Llave]:[ RV  Venta mes n+1]],9,FALSE),0)</f>
        <v>0</v>
      </c>
      <c r="H56" s="9">
        <f t="shared" si="1"/>
        <v>-24000</v>
      </c>
    </row>
    <row r="57" spans="1:8" x14ac:dyDescent="0.35">
      <c r="A57" t="str">
        <f t="shared" si="0"/>
        <v>Agro Sudamerica1022921</v>
      </c>
      <c r="B57" t="s">
        <v>11</v>
      </c>
      <c r="C57">
        <v>1022921</v>
      </c>
      <c r="D57" t="s">
        <v>243</v>
      </c>
      <c r="E57" s="9">
        <v>23000</v>
      </c>
      <c r="F57" s="19">
        <v>1.38665217391304</v>
      </c>
      <c r="G57" s="10">
        <f>IFERROR(VLOOKUP(A57,[2]!Tabla14[[#All],[Llave]:[ RV  Venta mes n+1]],9,FALSE),0)</f>
        <v>0</v>
      </c>
      <c r="H57" s="9">
        <f t="shared" si="1"/>
        <v>-23000</v>
      </c>
    </row>
    <row r="58" spans="1:8" x14ac:dyDescent="0.35">
      <c r="A58" t="str">
        <f t="shared" si="0"/>
        <v>Agro Sudamerica1023295</v>
      </c>
      <c r="B58" t="s">
        <v>11</v>
      </c>
      <c r="C58">
        <v>1023295</v>
      </c>
      <c r="D58" t="s">
        <v>607</v>
      </c>
      <c r="E58" s="9">
        <v>1000</v>
      </c>
      <c r="F58" s="19">
        <v>12.287000000000001</v>
      </c>
      <c r="G58" s="10">
        <f>IFERROR(VLOOKUP(A58,[2]!Tabla14[[#All],[Llave]:[ RV  Venta mes n+1]],9,FALSE),0)</f>
        <v>0</v>
      </c>
      <c r="H58" s="9">
        <f t="shared" si="1"/>
        <v>-1000</v>
      </c>
    </row>
    <row r="59" spans="1:8" x14ac:dyDescent="0.35">
      <c r="A59" t="str">
        <f t="shared" si="0"/>
        <v>Agro Sudamerica1023355</v>
      </c>
      <c r="B59" t="s">
        <v>11</v>
      </c>
      <c r="C59">
        <v>1023355</v>
      </c>
      <c r="D59" t="s">
        <v>516</v>
      </c>
      <c r="E59" s="9">
        <v>48000</v>
      </c>
      <c r="F59" s="19">
        <v>0.73666666666666702</v>
      </c>
      <c r="G59" s="10">
        <f>IFERROR(VLOOKUP(A59,[2]!Tabla14[[#All],[Llave]:[ RV  Venta mes n+1]],9,FALSE),0)</f>
        <v>0</v>
      </c>
      <c r="H59" s="9">
        <f t="shared" si="1"/>
        <v>-48000</v>
      </c>
    </row>
    <row r="60" spans="1:8" x14ac:dyDescent="0.35">
      <c r="A60" t="str">
        <f t="shared" si="0"/>
        <v>Agro Sudamerica1030498</v>
      </c>
      <c r="B60" t="s">
        <v>11</v>
      </c>
      <c r="C60">
        <v>1030498</v>
      </c>
      <c r="D60" t="s">
        <v>906</v>
      </c>
      <c r="E60" s="9"/>
      <c r="F60" s="19"/>
      <c r="G60" s="10">
        <f>IFERROR(VLOOKUP(A60,[2]!Tabla14[[#All],[Llave]:[ RV  Venta mes n+1]],9,FALSE),0)</f>
        <v>0</v>
      </c>
      <c r="H60" s="9">
        <f t="shared" ref="H60:H123" si="2">+G60-E60</f>
        <v>0</v>
      </c>
    </row>
    <row r="61" spans="1:8" x14ac:dyDescent="0.35">
      <c r="A61" t="str">
        <f t="shared" si="0"/>
        <v>Agro Sudamerica1030545</v>
      </c>
      <c r="B61" t="s">
        <v>11</v>
      </c>
      <c r="C61">
        <v>1030545</v>
      </c>
      <c r="D61" t="s">
        <v>918</v>
      </c>
      <c r="E61" s="9"/>
      <c r="F61" s="19"/>
      <c r="G61" s="10">
        <f>IFERROR(VLOOKUP(A61,[2]!Tabla14[[#All],[Llave]:[ RV  Venta mes n+1]],9,FALSE),0)</f>
        <v>0</v>
      </c>
      <c r="H61" s="9">
        <f t="shared" si="2"/>
        <v>0</v>
      </c>
    </row>
    <row r="62" spans="1:8" x14ac:dyDescent="0.35">
      <c r="A62" t="str">
        <f t="shared" si="0"/>
        <v>Agro Sudamerica1030670</v>
      </c>
      <c r="B62" t="s">
        <v>11</v>
      </c>
      <c r="C62">
        <v>1030670</v>
      </c>
      <c r="D62" t="s">
        <v>928</v>
      </c>
      <c r="E62" s="9"/>
      <c r="F62" s="19"/>
      <c r="G62" s="10">
        <f>IFERROR(VLOOKUP(A62,[2]!Tabla14[[#All],[Llave]:[ RV  Venta mes n+1]],9,FALSE),0)</f>
        <v>0</v>
      </c>
      <c r="H62" s="9">
        <f t="shared" si="2"/>
        <v>0</v>
      </c>
    </row>
    <row r="63" spans="1:8" x14ac:dyDescent="0.35">
      <c r="A63" t="str">
        <f t="shared" si="0"/>
        <v>Agro Sudamerica1022705</v>
      </c>
      <c r="B63" t="s">
        <v>11</v>
      </c>
      <c r="C63">
        <v>1022705</v>
      </c>
      <c r="D63" t="s">
        <v>223</v>
      </c>
      <c r="E63" s="9">
        <v>24000</v>
      </c>
      <c r="F63" s="19">
        <v>0.68666666666666698</v>
      </c>
      <c r="G63" s="10">
        <f>IFERROR(VLOOKUP(A63,[2]!Tabla14[[#All],[Llave]:[ RV  Venta mes n+1]],9,FALSE),0)</f>
        <v>0</v>
      </c>
      <c r="H63" s="9">
        <f t="shared" si="2"/>
        <v>-24000</v>
      </c>
    </row>
    <row r="64" spans="1:8" x14ac:dyDescent="0.35">
      <c r="A64" t="str">
        <f t="shared" si="0"/>
        <v>Agro Sudamerica1020086</v>
      </c>
      <c r="B64" t="s">
        <v>11</v>
      </c>
      <c r="C64">
        <v>1020086</v>
      </c>
      <c r="D64" t="s">
        <v>1249</v>
      </c>
      <c r="E64" s="9">
        <v>72000</v>
      </c>
      <c r="F64" s="19">
        <v>3.2366666666666699</v>
      </c>
      <c r="G64" s="10">
        <f>IFERROR(VLOOKUP(A64,[2]!Tabla14[[#All],[Llave]:[ RV  Venta mes n+1]],9,FALSE),0)</f>
        <v>0</v>
      </c>
      <c r="H64" s="9">
        <f t="shared" si="2"/>
        <v>-72000</v>
      </c>
    </row>
    <row r="65" spans="1:8" x14ac:dyDescent="0.35">
      <c r="A65" t="str">
        <f t="shared" si="0"/>
        <v>Agro Sudamerica1022149</v>
      </c>
      <c r="B65" t="s">
        <v>11</v>
      </c>
      <c r="C65">
        <v>1022149</v>
      </c>
      <c r="D65" t="s">
        <v>241</v>
      </c>
      <c r="E65" s="9">
        <v>0</v>
      </c>
      <c r="F65" s="19">
        <v>0</v>
      </c>
      <c r="G65" s="10">
        <f>IFERROR(VLOOKUP(A65,[2]!Tabla14[[#All],[Llave]:[ RV  Venta mes n+1]],9,FALSE),0)</f>
        <v>0</v>
      </c>
      <c r="H65" s="9">
        <f t="shared" si="2"/>
        <v>0</v>
      </c>
    </row>
    <row r="66" spans="1:8" x14ac:dyDescent="0.35">
      <c r="A66" t="str">
        <f t="shared" si="0"/>
        <v>Agro Sudamerica1021279</v>
      </c>
      <c r="B66" t="s">
        <v>11</v>
      </c>
      <c r="C66">
        <v>1021279</v>
      </c>
      <c r="D66" t="s">
        <v>357</v>
      </c>
      <c r="E66" s="9">
        <v>24000</v>
      </c>
      <c r="F66" s="19">
        <v>1.58666666666667</v>
      </c>
      <c r="G66" s="10">
        <f>IFERROR(VLOOKUP(A66,[2]!Tabla14[[#All],[Llave]:[ RV  Venta mes n+1]],9,FALSE),0)</f>
        <v>0</v>
      </c>
      <c r="H66" s="9">
        <f t="shared" si="2"/>
        <v>-24000</v>
      </c>
    </row>
    <row r="67" spans="1:8" x14ac:dyDescent="0.35">
      <c r="A67" t="str">
        <f t="shared" si="0"/>
        <v>Agro Sudamerica1022290</v>
      </c>
      <c r="B67" t="s">
        <v>11</v>
      </c>
      <c r="C67">
        <v>1022290</v>
      </c>
      <c r="D67" t="s">
        <v>1288</v>
      </c>
      <c r="E67" s="9"/>
      <c r="F67" s="19"/>
      <c r="G67" s="10">
        <f>IFERROR(VLOOKUP(A67,[2]!Tabla14[[#All],[Llave]:[ RV  Venta mes n+1]],9,FALSE),0)</f>
        <v>0</v>
      </c>
      <c r="H67" s="9">
        <f t="shared" si="2"/>
        <v>0</v>
      </c>
    </row>
    <row r="68" spans="1:8" x14ac:dyDescent="0.35">
      <c r="A68" t="str">
        <f t="shared" si="0"/>
        <v>Agro Sudamerica1030816</v>
      </c>
      <c r="B68" t="s">
        <v>11</v>
      </c>
      <c r="C68">
        <v>1030816</v>
      </c>
      <c r="D68" t="s">
        <v>872</v>
      </c>
      <c r="E68" s="9"/>
      <c r="F68" s="19"/>
      <c r="G68" s="10">
        <f>IFERROR(VLOOKUP(A68,[2]!Tabla14[[#All],[Llave]:[ RV  Venta mes n+1]],9,FALSE),0)</f>
        <v>0</v>
      </c>
      <c r="H68" s="9">
        <f t="shared" si="2"/>
        <v>0</v>
      </c>
    </row>
    <row r="69" spans="1:8" x14ac:dyDescent="0.35">
      <c r="A69" t="str">
        <f t="shared" si="0"/>
        <v>Agro Sudamerica1023433</v>
      </c>
      <c r="B69" t="s">
        <v>11</v>
      </c>
      <c r="C69">
        <v>1023433</v>
      </c>
      <c r="D69" t="s">
        <v>1420</v>
      </c>
      <c r="E69" s="9">
        <v>120000</v>
      </c>
      <c r="F69" s="19">
        <v>2.0366749999999998</v>
      </c>
      <c r="G69" s="10">
        <f>IFERROR(VLOOKUP(A69,[2]!Tabla14[[#All],[Llave]:[ RV  Venta mes n+1]],9,FALSE),0)</f>
        <v>0</v>
      </c>
      <c r="H69" s="9">
        <f t="shared" si="2"/>
        <v>-120000</v>
      </c>
    </row>
    <row r="70" spans="1:8" x14ac:dyDescent="0.35">
      <c r="A70" t="str">
        <f t="shared" si="0"/>
        <v>Agro Sudamerica1012375</v>
      </c>
      <c r="B70" t="s">
        <v>11</v>
      </c>
      <c r="C70">
        <v>1012375</v>
      </c>
      <c r="D70" t="s">
        <v>1435</v>
      </c>
      <c r="E70" s="9">
        <v>48000</v>
      </c>
      <c r="F70" s="19">
        <v>2.1866666666666701</v>
      </c>
      <c r="G70" s="10">
        <f>IFERROR(VLOOKUP(A70,[2]!Tabla14[[#All],[Llave]:[ RV  Venta mes n+1]],9,FALSE),0)</f>
        <v>0</v>
      </c>
      <c r="H70" s="9">
        <f t="shared" si="2"/>
        <v>-48000</v>
      </c>
    </row>
    <row r="71" spans="1:8" x14ac:dyDescent="0.35">
      <c r="A71" t="str">
        <f t="shared" si="0"/>
        <v>Agro Sudamerica1023420</v>
      </c>
      <c r="B71" t="s">
        <v>11</v>
      </c>
      <c r="C71">
        <v>1023420</v>
      </c>
      <c r="D71" t="s">
        <v>1445</v>
      </c>
      <c r="E71" s="9">
        <v>0</v>
      </c>
      <c r="F71" s="19">
        <v>0</v>
      </c>
      <c r="G71" s="10">
        <f>IFERROR(VLOOKUP(A71,[2]!Tabla14[[#All],[Llave]:[ RV  Venta mes n+1]],9,FALSE),0)</f>
        <v>0</v>
      </c>
      <c r="H71" s="9">
        <f t="shared" si="2"/>
        <v>0</v>
      </c>
    </row>
    <row r="72" spans="1:8" x14ac:dyDescent="0.35">
      <c r="A72" t="str">
        <f t="shared" ref="A72:A135" si="3">B72&amp;C72</f>
        <v>Agro Sudamerica1020921</v>
      </c>
      <c r="B72" t="s">
        <v>11</v>
      </c>
      <c r="C72">
        <v>1020921</v>
      </c>
      <c r="D72" t="s">
        <v>1199</v>
      </c>
      <c r="E72" s="9"/>
      <c r="F72" s="19"/>
      <c r="G72" s="10">
        <f>IFERROR(VLOOKUP(A72,[2]!Tabla14[[#All],[Llave]:[ RV  Venta mes n+1]],9,FALSE),0)</f>
        <v>0</v>
      </c>
      <c r="H72" s="9">
        <f t="shared" si="2"/>
        <v>0</v>
      </c>
    </row>
    <row r="73" spans="1:8" x14ac:dyDescent="0.35">
      <c r="A73" t="str">
        <f t="shared" si="3"/>
        <v>Agrosuper Asia1012612</v>
      </c>
      <c r="B73" t="s">
        <v>12</v>
      </c>
      <c r="C73">
        <v>1012612</v>
      </c>
      <c r="D73" t="s">
        <v>826</v>
      </c>
      <c r="E73" s="9">
        <v>541112</v>
      </c>
      <c r="F73" s="19">
        <v>0.78396524194621398</v>
      </c>
      <c r="G73" s="10">
        <f>IFERROR(VLOOKUP(A73,[2]!Tabla14[[#All],[Llave]:[ RV  Venta mes n+1]],9,FALSE),0)</f>
        <v>0</v>
      </c>
      <c r="H73" s="9">
        <f t="shared" si="2"/>
        <v>-541112</v>
      </c>
    </row>
    <row r="74" spans="1:8" x14ac:dyDescent="0.35">
      <c r="A74" t="str">
        <f t="shared" si="3"/>
        <v>Agrosuper Asia1020860</v>
      </c>
      <c r="B74" t="s">
        <v>12</v>
      </c>
      <c r="C74">
        <v>1020860</v>
      </c>
      <c r="D74" t="s">
        <v>80</v>
      </c>
      <c r="E74" s="9">
        <v>57474</v>
      </c>
      <c r="F74" s="19">
        <v>3.96287016738003</v>
      </c>
      <c r="G74" s="10">
        <f>IFERROR(VLOOKUP(A74,[2]!Tabla14[[#All],[Llave]:[ RV  Venta mes n+1]],9,FALSE),0)</f>
        <v>0</v>
      </c>
      <c r="H74" s="9">
        <f t="shared" si="2"/>
        <v>-57474</v>
      </c>
    </row>
    <row r="75" spans="1:8" x14ac:dyDescent="0.35">
      <c r="A75" t="str">
        <f t="shared" si="3"/>
        <v>Agrosuper Asia1020861</v>
      </c>
      <c r="B75" t="s">
        <v>12</v>
      </c>
      <c r="C75">
        <v>1020861</v>
      </c>
      <c r="D75" t="s">
        <v>82</v>
      </c>
      <c r="E75" s="9">
        <v>110000</v>
      </c>
      <c r="F75" s="19">
        <v>3.9628454545454499</v>
      </c>
      <c r="G75" s="10">
        <f>IFERROR(VLOOKUP(A75,[2]!Tabla14[[#All],[Llave]:[ RV  Venta mes n+1]],9,FALSE),0)</f>
        <v>0</v>
      </c>
      <c r="H75" s="9">
        <f t="shared" si="2"/>
        <v>-110000</v>
      </c>
    </row>
    <row r="76" spans="1:8" x14ac:dyDescent="0.35">
      <c r="A76" t="str">
        <f t="shared" si="3"/>
        <v>Agrosuper Asia1021012</v>
      </c>
      <c r="B76" t="s">
        <v>12</v>
      </c>
      <c r="C76">
        <v>1021012</v>
      </c>
      <c r="D76" t="s">
        <v>104</v>
      </c>
      <c r="E76" s="9">
        <v>198000</v>
      </c>
      <c r="F76" s="19">
        <v>1.6628484848484799</v>
      </c>
      <c r="G76" s="10">
        <f>IFERROR(VLOOKUP(A76,[2]!Tabla14[[#All],[Llave]:[ RV  Venta mes n+1]],9,FALSE),0)</f>
        <v>0</v>
      </c>
      <c r="H76" s="9">
        <f t="shared" si="2"/>
        <v>-198000</v>
      </c>
    </row>
    <row r="77" spans="1:8" x14ac:dyDescent="0.35">
      <c r="A77" t="str">
        <f t="shared" si="3"/>
        <v>Agrosuper Asia1021045</v>
      </c>
      <c r="B77" t="s">
        <v>12</v>
      </c>
      <c r="C77">
        <v>1021045</v>
      </c>
      <c r="D77" t="s">
        <v>109</v>
      </c>
      <c r="E77" s="9">
        <v>86000</v>
      </c>
      <c r="F77" s="19">
        <v>1.9628488372093</v>
      </c>
      <c r="G77" s="10">
        <f>IFERROR(VLOOKUP(A77,[2]!Tabla14[[#All],[Llave]:[ RV  Venta mes n+1]],9,FALSE),0)</f>
        <v>0</v>
      </c>
      <c r="H77" s="9">
        <f t="shared" si="2"/>
        <v>-86000</v>
      </c>
    </row>
    <row r="78" spans="1:8" x14ac:dyDescent="0.35">
      <c r="A78" t="str">
        <f t="shared" si="3"/>
        <v>Agrosuper Asia1021046</v>
      </c>
      <c r="B78" t="s">
        <v>12</v>
      </c>
      <c r="C78">
        <v>1021046</v>
      </c>
      <c r="D78" t="s">
        <v>111</v>
      </c>
      <c r="E78" s="9">
        <v>48641</v>
      </c>
      <c r="F78" s="19">
        <v>1.9628502703480599</v>
      </c>
      <c r="G78" s="10">
        <f>IFERROR(VLOOKUP(A78,[2]!Tabla14[[#All],[Llave]:[ RV  Venta mes n+1]],9,FALSE),0)</f>
        <v>0</v>
      </c>
      <c r="H78" s="9">
        <f t="shared" si="2"/>
        <v>-48641</v>
      </c>
    </row>
    <row r="79" spans="1:8" x14ac:dyDescent="0.35">
      <c r="A79" t="str">
        <f t="shared" si="3"/>
        <v>Agrosuper Asia1021149</v>
      </c>
      <c r="B79" t="s">
        <v>12</v>
      </c>
      <c r="C79">
        <v>1021149</v>
      </c>
      <c r="D79" t="s">
        <v>128</v>
      </c>
      <c r="E79" s="9">
        <v>154000</v>
      </c>
      <c r="F79" s="19">
        <v>0.66285064935064897</v>
      </c>
      <c r="G79" s="10">
        <f>IFERROR(VLOOKUP(A79,[2]!Tabla14[[#All],[Llave]:[ RV  Venta mes n+1]],9,FALSE),0)</f>
        <v>0</v>
      </c>
      <c r="H79" s="9">
        <f t="shared" si="2"/>
        <v>-154000</v>
      </c>
    </row>
    <row r="80" spans="1:8" x14ac:dyDescent="0.35">
      <c r="A80" t="str">
        <f t="shared" si="3"/>
        <v>Agrosuper Asia1021150</v>
      </c>
      <c r="B80" t="s">
        <v>12</v>
      </c>
      <c r="C80">
        <v>1021150</v>
      </c>
      <c r="D80" t="s">
        <v>130</v>
      </c>
      <c r="E80" s="9">
        <v>15768</v>
      </c>
      <c r="F80" s="19">
        <v>0.66286149162861496</v>
      </c>
      <c r="G80" s="10">
        <f>IFERROR(VLOOKUP(A80,[2]!Tabla14[[#All],[Llave]:[ RV  Venta mes n+1]],9,FALSE),0)</f>
        <v>0</v>
      </c>
      <c r="H80" s="9">
        <f t="shared" si="2"/>
        <v>-15768</v>
      </c>
    </row>
    <row r="81" spans="1:8" x14ac:dyDescent="0.35">
      <c r="A81" t="str">
        <f t="shared" si="3"/>
        <v>Agrosuper Asia1021151</v>
      </c>
      <c r="B81" t="s">
        <v>12</v>
      </c>
      <c r="C81">
        <v>1021151</v>
      </c>
      <c r="D81" t="s">
        <v>132</v>
      </c>
      <c r="E81" s="9">
        <v>28442</v>
      </c>
      <c r="F81" s="19">
        <v>1.0628647774418101</v>
      </c>
      <c r="G81" s="10">
        <f>IFERROR(VLOOKUP(A81,[2]!Tabla14[[#All],[Llave]:[ RV  Venta mes n+1]],9,FALSE),0)</f>
        <v>0</v>
      </c>
      <c r="H81" s="9">
        <f t="shared" si="2"/>
        <v>-28442</v>
      </c>
    </row>
    <row r="82" spans="1:8" x14ac:dyDescent="0.35">
      <c r="A82" t="str">
        <f t="shared" si="3"/>
        <v>Agrosuper Asia1021152</v>
      </c>
      <c r="B82" t="s">
        <v>12</v>
      </c>
      <c r="C82">
        <v>1021152</v>
      </c>
      <c r="D82" t="s">
        <v>134</v>
      </c>
      <c r="E82" s="9">
        <v>36000</v>
      </c>
      <c r="F82" s="19">
        <v>1.0628611111111099</v>
      </c>
      <c r="G82" s="10">
        <f>IFERROR(VLOOKUP(A82,[2]!Tabla14[[#All],[Llave]:[ RV  Venta mes n+1]],9,FALSE),0)</f>
        <v>0</v>
      </c>
      <c r="H82" s="9">
        <f t="shared" si="2"/>
        <v>-36000</v>
      </c>
    </row>
    <row r="83" spans="1:8" x14ac:dyDescent="0.35">
      <c r="A83" t="str">
        <f t="shared" si="3"/>
        <v>Agrosuper Asia1021156</v>
      </c>
      <c r="B83" t="s">
        <v>12</v>
      </c>
      <c r="C83">
        <v>1021156</v>
      </c>
      <c r="D83" t="s">
        <v>136</v>
      </c>
      <c r="E83" s="9">
        <v>48000</v>
      </c>
      <c r="F83" s="19">
        <v>2.4248958333333301</v>
      </c>
      <c r="G83" s="10">
        <f>IFERROR(VLOOKUP(A83,[2]!Tabla14[[#All],[Llave]:[ RV  Venta mes n+1]],9,FALSE),0)</f>
        <v>0</v>
      </c>
      <c r="H83" s="9">
        <f t="shared" si="2"/>
        <v>-48000</v>
      </c>
    </row>
    <row r="84" spans="1:8" x14ac:dyDescent="0.35">
      <c r="A84" t="str">
        <f t="shared" si="3"/>
        <v>Agrosuper Asia1021204</v>
      </c>
      <c r="B84" t="s">
        <v>12</v>
      </c>
      <c r="C84">
        <v>1021204</v>
      </c>
      <c r="D84" t="s">
        <v>28</v>
      </c>
      <c r="E84" s="9">
        <v>14545</v>
      </c>
      <c r="F84" s="19">
        <v>1.11275352354761</v>
      </c>
      <c r="G84" s="10">
        <f>IFERROR(VLOOKUP(A84,[2]!Tabla14[[#All],[Llave]:[ RV  Venta mes n+1]],9,FALSE),0)</f>
        <v>0</v>
      </c>
      <c r="H84" s="9">
        <f t="shared" si="2"/>
        <v>-14545</v>
      </c>
    </row>
    <row r="85" spans="1:8" x14ac:dyDescent="0.35">
      <c r="A85" t="str">
        <f t="shared" si="3"/>
        <v>Agrosuper Asia1021470</v>
      </c>
      <c r="B85" t="s">
        <v>12</v>
      </c>
      <c r="C85">
        <v>1021470</v>
      </c>
      <c r="D85" t="s">
        <v>153</v>
      </c>
      <c r="E85" s="9">
        <v>44000</v>
      </c>
      <c r="F85" s="19">
        <v>1.16284090909091</v>
      </c>
      <c r="G85" s="10">
        <f>IFERROR(VLOOKUP(A85,[2]!Tabla14[[#All],[Llave]:[ RV  Venta mes n+1]],9,FALSE),0)</f>
        <v>0</v>
      </c>
      <c r="H85" s="9">
        <f t="shared" si="2"/>
        <v>-44000</v>
      </c>
    </row>
    <row r="86" spans="1:8" x14ac:dyDescent="0.35">
      <c r="A86" t="str">
        <f t="shared" si="3"/>
        <v>Agrosuper Asia1021664</v>
      </c>
      <c r="B86" t="s">
        <v>12</v>
      </c>
      <c r="C86">
        <v>1021664</v>
      </c>
      <c r="D86" t="s">
        <v>171</v>
      </c>
      <c r="E86" s="9">
        <v>11484</v>
      </c>
      <c r="F86" s="19">
        <v>5.0628700801114599</v>
      </c>
      <c r="G86" s="10">
        <f>IFERROR(VLOOKUP(A86,[2]!Tabla14[[#All],[Llave]:[ RV  Venta mes n+1]],9,FALSE),0)</f>
        <v>0</v>
      </c>
      <c r="H86" s="9">
        <f t="shared" si="2"/>
        <v>-11484</v>
      </c>
    </row>
    <row r="87" spans="1:8" x14ac:dyDescent="0.35">
      <c r="A87" t="str">
        <f t="shared" si="3"/>
        <v>Agrosuper Asia1021665</v>
      </c>
      <c r="B87" t="s">
        <v>12</v>
      </c>
      <c r="C87">
        <v>1021665</v>
      </c>
      <c r="D87" t="s">
        <v>173</v>
      </c>
      <c r="E87" s="9">
        <v>1774</v>
      </c>
      <c r="F87" s="19">
        <v>5.0631341600901898</v>
      </c>
      <c r="G87" s="10">
        <f>IFERROR(VLOOKUP(A87,[2]!Tabla14[[#All],[Llave]:[ RV  Venta mes n+1]],9,FALSE),0)</f>
        <v>0</v>
      </c>
      <c r="H87" s="9">
        <f t="shared" si="2"/>
        <v>-1774</v>
      </c>
    </row>
    <row r="88" spans="1:8" x14ac:dyDescent="0.35">
      <c r="A88" t="str">
        <f t="shared" si="3"/>
        <v>Agrosuper Asia1022182</v>
      </c>
      <c r="B88" t="s">
        <v>12</v>
      </c>
      <c r="C88">
        <v>1022182</v>
      </c>
      <c r="D88" t="s">
        <v>74</v>
      </c>
      <c r="E88" s="9">
        <v>1150</v>
      </c>
      <c r="F88" s="19">
        <v>5.2626086956521698</v>
      </c>
      <c r="G88" s="10">
        <f>IFERROR(VLOOKUP(A88,[2]!Tabla14[[#All],[Llave]:[ RV  Venta mes n+1]],9,FALSE),0)</f>
        <v>0</v>
      </c>
      <c r="H88" s="9">
        <f t="shared" si="2"/>
        <v>-1150</v>
      </c>
    </row>
    <row r="89" spans="1:8" x14ac:dyDescent="0.35">
      <c r="A89" t="str">
        <f t="shared" si="3"/>
        <v>Agrosuper Asia1022283</v>
      </c>
      <c r="B89" t="s">
        <v>12</v>
      </c>
      <c r="C89">
        <v>1022283</v>
      </c>
      <c r="D89" t="s">
        <v>266</v>
      </c>
      <c r="E89" s="9">
        <v>828</v>
      </c>
      <c r="F89" s="19">
        <v>6.2657004830917904</v>
      </c>
      <c r="G89" s="10">
        <f>IFERROR(VLOOKUP(A89,[2]!Tabla14[[#All],[Llave]:[ RV  Venta mes n+1]],9,FALSE),0)</f>
        <v>0</v>
      </c>
      <c r="H89" s="9">
        <f t="shared" si="2"/>
        <v>-828</v>
      </c>
    </row>
    <row r="90" spans="1:8" x14ac:dyDescent="0.35">
      <c r="A90" t="str">
        <f t="shared" si="3"/>
        <v>Agrosuper Asia1022605</v>
      </c>
      <c r="B90" t="s">
        <v>12</v>
      </c>
      <c r="C90">
        <v>1022605</v>
      </c>
      <c r="D90" t="s">
        <v>631</v>
      </c>
      <c r="E90" s="9">
        <v>24000</v>
      </c>
      <c r="F90" s="19">
        <v>4.2628750000000002</v>
      </c>
      <c r="G90" s="10">
        <f>IFERROR(VLOOKUP(A90,[2]!Tabla14[[#All],[Llave]:[ RV  Venta mes n+1]],9,FALSE),0)</f>
        <v>0</v>
      </c>
      <c r="H90" s="9">
        <f t="shared" si="2"/>
        <v>-24000</v>
      </c>
    </row>
    <row r="91" spans="1:8" x14ac:dyDescent="0.35">
      <c r="A91" t="str">
        <f t="shared" si="3"/>
        <v>Agrosuper Asia1022607</v>
      </c>
      <c r="B91" t="s">
        <v>12</v>
      </c>
      <c r="C91">
        <v>1022607</v>
      </c>
      <c r="D91" t="s">
        <v>319</v>
      </c>
      <c r="E91" s="9">
        <v>44000</v>
      </c>
      <c r="F91" s="19">
        <v>5.0628863636363599</v>
      </c>
      <c r="G91" s="10">
        <f>IFERROR(VLOOKUP(A91,[2]!Tabla14[[#All],[Llave]:[ RV  Venta mes n+1]],9,FALSE),0)</f>
        <v>0</v>
      </c>
      <c r="H91" s="9">
        <f t="shared" si="2"/>
        <v>-44000</v>
      </c>
    </row>
    <row r="92" spans="1:8" x14ac:dyDescent="0.35">
      <c r="A92" t="str">
        <f t="shared" si="3"/>
        <v>Agrosuper Asia1022885</v>
      </c>
      <c r="B92" t="s">
        <v>12</v>
      </c>
      <c r="C92">
        <v>1022885</v>
      </c>
      <c r="D92" t="s">
        <v>372</v>
      </c>
      <c r="E92" s="9">
        <v>550000</v>
      </c>
      <c r="F92" s="19">
        <v>5.7628490909090901</v>
      </c>
      <c r="G92" s="10">
        <f>IFERROR(VLOOKUP(A92,[2]!Tabla14[[#All],[Llave]:[ RV  Venta mes n+1]],9,FALSE),0)</f>
        <v>0</v>
      </c>
      <c r="H92" s="9">
        <f t="shared" si="2"/>
        <v>-550000</v>
      </c>
    </row>
    <row r="93" spans="1:8" x14ac:dyDescent="0.35">
      <c r="A93" t="str">
        <f t="shared" si="3"/>
        <v>Agrosuper Asia1022887</v>
      </c>
      <c r="B93" t="s">
        <v>12</v>
      </c>
      <c r="C93">
        <v>1022887</v>
      </c>
      <c r="D93" t="s">
        <v>374</v>
      </c>
      <c r="E93" s="9">
        <v>154000</v>
      </c>
      <c r="F93" s="19">
        <v>5.7628506493506499</v>
      </c>
      <c r="G93" s="10">
        <f>IFERROR(VLOOKUP(A93,[2]!Tabla14[[#All],[Llave]:[ RV  Venta mes n+1]],9,FALSE),0)</f>
        <v>0</v>
      </c>
      <c r="H93" s="9">
        <f t="shared" si="2"/>
        <v>-154000</v>
      </c>
    </row>
    <row r="94" spans="1:8" x14ac:dyDescent="0.35">
      <c r="A94" t="str">
        <f t="shared" si="3"/>
        <v>Agrosuper Asia1022930</v>
      </c>
      <c r="B94" t="s">
        <v>12</v>
      </c>
      <c r="C94">
        <v>1022930</v>
      </c>
      <c r="D94" t="s">
        <v>385</v>
      </c>
      <c r="E94" s="9">
        <v>220000</v>
      </c>
      <c r="F94" s="19">
        <v>5.9628500000000004</v>
      </c>
      <c r="G94" s="10">
        <f>IFERROR(VLOOKUP(A94,[2]!Tabla14[[#All],[Llave]:[ RV  Venta mes n+1]],9,FALSE),0)</f>
        <v>0</v>
      </c>
      <c r="H94" s="9">
        <f t="shared" si="2"/>
        <v>-220000</v>
      </c>
    </row>
    <row r="95" spans="1:8" x14ac:dyDescent="0.35">
      <c r="A95" t="str">
        <f t="shared" si="3"/>
        <v>Agrosuper Asia1022985</v>
      </c>
      <c r="B95" t="s">
        <v>12</v>
      </c>
      <c r="C95">
        <v>1022985</v>
      </c>
      <c r="D95" t="s">
        <v>399</v>
      </c>
      <c r="E95" s="9">
        <v>5000</v>
      </c>
      <c r="F95" s="19">
        <v>3.9628000000000001</v>
      </c>
      <c r="G95" s="10">
        <f>IFERROR(VLOOKUP(A95,[2]!Tabla14[[#All],[Llave]:[ RV  Venta mes n+1]],9,FALSE),0)</f>
        <v>0</v>
      </c>
      <c r="H95" s="9">
        <f t="shared" si="2"/>
        <v>-5000</v>
      </c>
    </row>
    <row r="96" spans="1:8" x14ac:dyDescent="0.35">
      <c r="A96" t="str">
        <f t="shared" si="3"/>
        <v>Agrosuper Asia1022986</v>
      </c>
      <c r="B96" t="s">
        <v>12</v>
      </c>
      <c r="C96">
        <v>1022986</v>
      </c>
      <c r="D96" t="s">
        <v>401</v>
      </c>
      <c r="E96" s="9">
        <v>0</v>
      </c>
      <c r="F96" s="19">
        <v>0</v>
      </c>
      <c r="G96" s="10">
        <f>IFERROR(VLOOKUP(A96,[2]!Tabla14[[#All],[Llave]:[ RV  Venta mes n+1]],9,FALSE),0)</f>
        <v>0</v>
      </c>
      <c r="H96" s="9">
        <f t="shared" si="2"/>
        <v>0</v>
      </c>
    </row>
    <row r="97" spans="1:8" x14ac:dyDescent="0.35">
      <c r="A97" t="str">
        <f t="shared" si="3"/>
        <v>Agrosuper Asia1023037</v>
      </c>
      <c r="B97" t="s">
        <v>12</v>
      </c>
      <c r="C97">
        <v>1023037</v>
      </c>
      <c r="D97" t="s">
        <v>410</v>
      </c>
      <c r="E97" s="9">
        <v>88000</v>
      </c>
      <c r="F97" s="19">
        <v>6.1628522727272701</v>
      </c>
      <c r="G97" s="10">
        <f>IFERROR(VLOOKUP(A97,[2]!Tabla14[[#All],[Llave]:[ RV  Venta mes n+1]],9,FALSE),0)</f>
        <v>0</v>
      </c>
      <c r="H97" s="9">
        <f t="shared" si="2"/>
        <v>-88000</v>
      </c>
    </row>
    <row r="98" spans="1:8" x14ac:dyDescent="0.35">
      <c r="A98" t="str">
        <f t="shared" si="3"/>
        <v>Agrosuper Asia1023038</v>
      </c>
      <c r="B98" t="s">
        <v>12</v>
      </c>
      <c r="C98">
        <v>1023038</v>
      </c>
      <c r="D98" t="s">
        <v>412</v>
      </c>
      <c r="E98" s="9">
        <v>110000</v>
      </c>
      <c r="F98" s="19">
        <v>4.1628454545454501</v>
      </c>
      <c r="G98" s="10">
        <f>IFERROR(VLOOKUP(A98,[2]!Tabla14[[#All],[Llave]:[ RV  Venta mes n+1]],9,FALSE),0)</f>
        <v>0</v>
      </c>
      <c r="H98" s="9">
        <f t="shared" si="2"/>
        <v>-110000</v>
      </c>
    </row>
    <row r="99" spans="1:8" x14ac:dyDescent="0.35">
      <c r="A99" t="str">
        <f t="shared" si="3"/>
        <v>Agrosuper Asia1023090</v>
      </c>
      <c r="B99" t="s">
        <v>12</v>
      </c>
      <c r="C99">
        <v>1023090</v>
      </c>
      <c r="D99" t="s">
        <v>414</v>
      </c>
      <c r="E99" s="9">
        <v>0</v>
      </c>
      <c r="F99" s="19">
        <v>0</v>
      </c>
      <c r="G99" s="10">
        <f>IFERROR(VLOOKUP(A99,[2]!Tabla14[[#All],[Llave]:[ RV  Venta mes n+1]],9,FALSE),0)</f>
        <v>0</v>
      </c>
      <c r="H99" s="9">
        <f t="shared" si="2"/>
        <v>0</v>
      </c>
    </row>
    <row r="100" spans="1:8" x14ac:dyDescent="0.35">
      <c r="A100" t="str">
        <f t="shared" si="3"/>
        <v>Agrosuper Asia1023144</v>
      </c>
      <c r="B100" t="s">
        <v>12</v>
      </c>
      <c r="C100">
        <v>1023144</v>
      </c>
      <c r="D100" t="s">
        <v>577</v>
      </c>
      <c r="E100" s="9">
        <v>0</v>
      </c>
      <c r="F100" s="19">
        <v>0</v>
      </c>
      <c r="G100" s="10">
        <f>IFERROR(VLOOKUP(A100,[2]!Tabla14[[#All],[Llave]:[ RV  Venta mes n+1]],9,FALSE),0)</f>
        <v>0</v>
      </c>
      <c r="H100" s="9">
        <f t="shared" si="2"/>
        <v>0</v>
      </c>
    </row>
    <row r="101" spans="1:8" x14ac:dyDescent="0.35">
      <c r="A101" t="str">
        <f t="shared" si="3"/>
        <v>Agrosuper Asia1023183</v>
      </c>
      <c r="B101" t="s">
        <v>12</v>
      </c>
      <c r="C101">
        <v>1023183</v>
      </c>
      <c r="D101" t="s">
        <v>431</v>
      </c>
      <c r="E101" s="9">
        <v>44000</v>
      </c>
      <c r="F101" s="19">
        <v>5.2628863636363601</v>
      </c>
      <c r="G101" s="10">
        <f>IFERROR(VLOOKUP(A101,[2]!Tabla14[[#All],[Llave]:[ RV  Venta mes n+1]],9,FALSE),0)</f>
        <v>0</v>
      </c>
      <c r="H101" s="9">
        <f t="shared" si="2"/>
        <v>-44000</v>
      </c>
    </row>
    <row r="102" spans="1:8" x14ac:dyDescent="0.35">
      <c r="A102" t="str">
        <f t="shared" si="3"/>
        <v>Agrosuper Asia1023283</v>
      </c>
      <c r="B102" t="s">
        <v>12</v>
      </c>
      <c r="C102">
        <v>1023283</v>
      </c>
      <c r="D102" t="s">
        <v>499</v>
      </c>
      <c r="E102" s="9">
        <v>72000</v>
      </c>
      <c r="F102" s="19">
        <v>0.71284722222222197</v>
      </c>
      <c r="G102" s="10">
        <f>IFERROR(VLOOKUP(A102,[2]!Tabla14[[#All],[Llave]:[ RV  Venta mes n+1]],9,FALSE),0)</f>
        <v>0</v>
      </c>
      <c r="H102" s="9">
        <f t="shared" si="2"/>
        <v>-72000</v>
      </c>
    </row>
    <row r="103" spans="1:8" x14ac:dyDescent="0.35">
      <c r="A103" t="str">
        <f t="shared" si="3"/>
        <v>Agrosuper Asia1023372</v>
      </c>
      <c r="B103" t="s">
        <v>12</v>
      </c>
      <c r="C103">
        <v>1023372</v>
      </c>
      <c r="D103" t="s">
        <v>510</v>
      </c>
      <c r="E103" s="9">
        <v>5707</v>
      </c>
      <c r="F103" s="19">
        <v>2.7128088312598599</v>
      </c>
      <c r="G103" s="10">
        <f>IFERROR(VLOOKUP(A103,[2]!Tabla14[[#All],[Llave]:[ RV  Venta mes n+1]],9,FALSE),0)</f>
        <v>0</v>
      </c>
      <c r="H103" s="9">
        <f t="shared" si="2"/>
        <v>-5707</v>
      </c>
    </row>
    <row r="104" spans="1:8" x14ac:dyDescent="0.35">
      <c r="A104" t="str">
        <f t="shared" si="3"/>
        <v>Agrosuper Asia1023397</v>
      </c>
      <c r="B104" t="s">
        <v>12</v>
      </c>
      <c r="C104">
        <v>1023397</v>
      </c>
      <c r="D104" t="s">
        <v>115</v>
      </c>
      <c r="E104" s="9">
        <v>11650</v>
      </c>
      <c r="F104" s="19">
        <v>0.91278969957081602</v>
      </c>
      <c r="G104" s="10">
        <f>IFERROR(VLOOKUP(A104,[2]!Tabla14[[#All],[Llave]:[ RV  Venta mes n+1]],9,FALSE),0)</f>
        <v>0</v>
      </c>
      <c r="H104" s="9">
        <f t="shared" si="2"/>
        <v>-11650</v>
      </c>
    </row>
    <row r="105" spans="1:8" x14ac:dyDescent="0.35">
      <c r="A105" t="str">
        <f t="shared" si="3"/>
        <v>Agrosuper Asia1020904</v>
      </c>
      <c r="B105" t="s">
        <v>12</v>
      </c>
      <c r="C105">
        <v>1020904</v>
      </c>
      <c r="D105" t="s">
        <v>86</v>
      </c>
      <c r="E105" s="9">
        <v>9371</v>
      </c>
      <c r="F105" s="19">
        <v>5.5625867036602301</v>
      </c>
      <c r="G105" s="10">
        <f>IFERROR(VLOOKUP(A105,[2]!Tabla14[[#All],[Llave]:[ RV  Venta mes n+1]],9,FALSE),0)</f>
        <v>0</v>
      </c>
      <c r="H105" s="9">
        <f t="shared" si="2"/>
        <v>-9371</v>
      </c>
    </row>
    <row r="106" spans="1:8" x14ac:dyDescent="0.35">
      <c r="A106" t="str">
        <f t="shared" si="3"/>
        <v>Agrosuper Asia1020905</v>
      </c>
      <c r="B106" t="s">
        <v>12</v>
      </c>
      <c r="C106">
        <v>1020905</v>
      </c>
      <c r="D106" t="s">
        <v>88</v>
      </c>
      <c r="E106" s="9">
        <v>8517</v>
      </c>
      <c r="F106" s="19">
        <v>5.5629916637313599</v>
      </c>
      <c r="G106" s="10">
        <f>IFERROR(VLOOKUP(A106,[2]!Tabla14[[#All],[Llave]:[ RV  Venta mes n+1]],9,FALSE),0)</f>
        <v>0</v>
      </c>
      <c r="H106" s="9">
        <f t="shared" si="2"/>
        <v>-8517</v>
      </c>
    </row>
    <row r="107" spans="1:8" x14ac:dyDescent="0.35">
      <c r="A107" t="str">
        <f t="shared" si="3"/>
        <v>Agrosuper Asia1021649</v>
      </c>
      <c r="B107" t="s">
        <v>12</v>
      </c>
      <c r="C107">
        <v>1021649</v>
      </c>
      <c r="D107" t="s">
        <v>1254</v>
      </c>
      <c r="E107" s="9"/>
      <c r="F107" s="19"/>
      <c r="G107" s="10">
        <f>IFERROR(VLOOKUP(A107,[2]!Tabla14[[#All],[Llave]:[ RV  Venta mes n+1]],9,FALSE),0)</f>
        <v>0</v>
      </c>
      <c r="H107" s="9">
        <f t="shared" si="2"/>
        <v>0</v>
      </c>
    </row>
    <row r="108" spans="1:8" x14ac:dyDescent="0.35">
      <c r="A108" t="str">
        <f t="shared" si="3"/>
        <v>Agrosuper Asia1021650</v>
      </c>
      <c r="B108" t="s">
        <v>12</v>
      </c>
      <c r="C108">
        <v>1021650</v>
      </c>
      <c r="D108" t="s">
        <v>1439</v>
      </c>
      <c r="E108" s="9"/>
      <c r="F108" s="19"/>
      <c r="G108" s="10">
        <f>IFERROR(VLOOKUP(A108,[2]!Tabla14[[#All],[Llave]:[ RV  Venta mes n+1]],9,FALSE),0)</f>
        <v>0</v>
      </c>
      <c r="H108" s="9">
        <f t="shared" si="2"/>
        <v>0</v>
      </c>
    </row>
    <row r="109" spans="1:8" x14ac:dyDescent="0.35">
      <c r="A109" t="str">
        <f t="shared" si="3"/>
        <v>Agrosuper Asia1023164</v>
      </c>
      <c r="B109" t="s">
        <v>12</v>
      </c>
      <c r="C109">
        <v>1023164</v>
      </c>
      <c r="D109" t="s">
        <v>1443</v>
      </c>
      <c r="E109" s="9"/>
      <c r="F109" s="19"/>
      <c r="G109" s="10">
        <f>IFERROR(VLOOKUP(A109,[2]!Tabla14[[#All],[Llave]:[ RV  Venta mes n+1]],9,FALSE),0)</f>
        <v>0</v>
      </c>
      <c r="H109" s="9">
        <f t="shared" si="2"/>
        <v>0</v>
      </c>
    </row>
    <row r="110" spans="1:8" x14ac:dyDescent="0.35">
      <c r="A110" t="str">
        <f t="shared" si="3"/>
        <v>Agrosuper Asia1012469</v>
      </c>
      <c r="B110" t="s">
        <v>12</v>
      </c>
      <c r="C110">
        <v>1012469</v>
      </c>
      <c r="D110" t="s">
        <v>745</v>
      </c>
      <c r="E110" s="9">
        <v>19000</v>
      </c>
      <c r="F110" s="19">
        <v>3.7671578947368398</v>
      </c>
      <c r="G110" s="10">
        <f>IFERROR(VLOOKUP(A110,[2]!Tabla14[[#All],[Llave]:[ RV  Venta mes n+1]],9,FALSE),0)</f>
        <v>0</v>
      </c>
      <c r="H110" s="9">
        <f t="shared" si="2"/>
        <v>-19000</v>
      </c>
    </row>
    <row r="111" spans="1:8" x14ac:dyDescent="0.35">
      <c r="A111" t="str">
        <f t="shared" si="3"/>
        <v>Agrosuper Asia1021666</v>
      </c>
      <c r="B111" t="s">
        <v>12</v>
      </c>
      <c r="C111">
        <v>1021666</v>
      </c>
      <c r="D111" t="s">
        <v>1469</v>
      </c>
      <c r="E111" s="9"/>
      <c r="F111" s="19"/>
      <c r="G111" s="10">
        <f>IFERROR(VLOOKUP(A111,[2]!Tabla14[[#All],[Llave]:[ RV  Venta mes n+1]],9,FALSE),0)</f>
        <v>0</v>
      </c>
      <c r="H111" s="9">
        <f t="shared" si="2"/>
        <v>0</v>
      </c>
    </row>
    <row r="112" spans="1:8" x14ac:dyDescent="0.35">
      <c r="A112" t="str">
        <f t="shared" si="3"/>
        <v>Agrosuper Asia1021667</v>
      </c>
      <c r="B112" t="s">
        <v>12</v>
      </c>
      <c r="C112">
        <v>1021667</v>
      </c>
      <c r="D112" t="s">
        <v>1471</v>
      </c>
      <c r="E112" s="9"/>
      <c r="F112" s="19"/>
      <c r="G112" s="10">
        <f>IFERROR(VLOOKUP(A112,[2]!Tabla14[[#All],[Llave]:[ RV  Venta mes n+1]],9,FALSE),0)</f>
        <v>0</v>
      </c>
      <c r="H112" s="9">
        <f t="shared" si="2"/>
        <v>0</v>
      </c>
    </row>
    <row r="113" spans="1:8" x14ac:dyDescent="0.35">
      <c r="A113" t="str">
        <f t="shared" si="3"/>
        <v>Agrosuper Asia1023165</v>
      </c>
      <c r="B113" t="s">
        <v>12</v>
      </c>
      <c r="C113">
        <v>1023165</v>
      </c>
      <c r="D113" t="s">
        <v>1477</v>
      </c>
      <c r="E113" s="9"/>
      <c r="F113" s="19"/>
      <c r="G113" s="10">
        <f>IFERROR(VLOOKUP(A113,[2]!Tabla14[[#All],[Llave]:[ RV  Venta mes n+1]],9,FALSE),0)</f>
        <v>0</v>
      </c>
      <c r="H113" s="9">
        <f t="shared" si="2"/>
        <v>0</v>
      </c>
    </row>
    <row r="114" spans="1:8" x14ac:dyDescent="0.35">
      <c r="A114" t="str">
        <f t="shared" si="3"/>
        <v>Agrosuper Brasil1011560</v>
      </c>
      <c r="B114" t="s">
        <v>13</v>
      </c>
      <c r="C114">
        <v>1011560</v>
      </c>
      <c r="D114" t="s">
        <v>696</v>
      </c>
      <c r="E114" s="9">
        <v>2999</v>
      </c>
      <c r="F114" s="19">
        <v>2.6865621873958001</v>
      </c>
      <c r="G114" s="10">
        <f>IFERROR(VLOOKUP(A114,[2]!Tabla14[[#All],[Llave]:[ RV  Venta mes n+1]],9,FALSE),0)</f>
        <v>0</v>
      </c>
      <c r="H114" s="9">
        <f t="shared" si="2"/>
        <v>-2999</v>
      </c>
    </row>
    <row r="115" spans="1:8" x14ac:dyDescent="0.35">
      <c r="A115" t="str">
        <f t="shared" si="3"/>
        <v>Agrosuper Brasil1012362</v>
      </c>
      <c r="B115" t="s">
        <v>13</v>
      </c>
      <c r="C115">
        <v>1012362</v>
      </c>
      <c r="D115" t="s">
        <v>775</v>
      </c>
      <c r="E115" s="9">
        <v>27171</v>
      </c>
      <c r="F115" s="19">
        <v>2.6866880129549902</v>
      </c>
      <c r="G115" s="10">
        <f>IFERROR(VLOOKUP(A115,[2]!Tabla14[[#All],[Llave]:[ RV  Venta mes n+1]],9,FALSE),0)</f>
        <v>0</v>
      </c>
      <c r="H115" s="9">
        <f t="shared" si="2"/>
        <v>-27171</v>
      </c>
    </row>
    <row r="116" spans="1:8" x14ac:dyDescent="0.35">
      <c r="A116" t="str">
        <f t="shared" si="3"/>
        <v>Agrosuper Brasil1012674</v>
      </c>
      <c r="B116" t="s">
        <v>13</v>
      </c>
      <c r="C116">
        <v>1012674</v>
      </c>
      <c r="D116" t="s">
        <v>829</v>
      </c>
      <c r="E116" s="9">
        <v>0</v>
      </c>
      <c r="F116" s="19">
        <v>0</v>
      </c>
      <c r="G116" s="10">
        <f>IFERROR(VLOOKUP(A116,[2]!Tabla14[[#All],[Llave]:[ RV  Venta mes n+1]],9,FALSE),0)</f>
        <v>0</v>
      </c>
      <c r="H116" s="9">
        <f t="shared" si="2"/>
        <v>0</v>
      </c>
    </row>
    <row r="117" spans="1:8" x14ac:dyDescent="0.35">
      <c r="A117" t="str">
        <f t="shared" si="3"/>
        <v>Agrosuper Brasil1021864</v>
      </c>
      <c r="B117" t="s">
        <v>13</v>
      </c>
      <c r="C117">
        <v>1021864</v>
      </c>
      <c r="D117" t="s">
        <v>196</v>
      </c>
      <c r="E117" s="9">
        <v>24000</v>
      </c>
      <c r="F117" s="19">
        <v>0.63666666666666705</v>
      </c>
      <c r="G117" s="10">
        <f>IFERROR(VLOOKUP(A117,[2]!Tabla14[[#All],[Llave]:[ RV  Venta mes n+1]],9,FALSE),0)</f>
        <v>0</v>
      </c>
      <c r="H117" s="9">
        <f t="shared" si="2"/>
        <v>-24000</v>
      </c>
    </row>
    <row r="118" spans="1:8" x14ac:dyDescent="0.35">
      <c r="A118" t="str">
        <f t="shared" si="3"/>
        <v>Agrosuper Brasil1022217</v>
      </c>
      <c r="B118" t="s">
        <v>13</v>
      </c>
      <c r="C118">
        <v>1022217</v>
      </c>
      <c r="D118" t="s">
        <v>257</v>
      </c>
      <c r="E118" s="9">
        <v>144000</v>
      </c>
      <c r="F118" s="19">
        <v>1.7366736111111101</v>
      </c>
      <c r="G118" s="10">
        <f>IFERROR(VLOOKUP(A118,[2]!Tabla14[[#All],[Llave]:[ RV  Venta mes n+1]],9,FALSE),0)</f>
        <v>0</v>
      </c>
      <c r="H118" s="9">
        <f t="shared" si="2"/>
        <v>-144000</v>
      </c>
    </row>
    <row r="119" spans="1:8" x14ac:dyDescent="0.35">
      <c r="A119" t="str">
        <f t="shared" si="3"/>
        <v>Agrosuper Brasil1022218</v>
      </c>
      <c r="B119" t="s">
        <v>13</v>
      </c>
      <c r="C119">
        <v>1022218</v>
      </c>
      <c r="D119" t="s">
        <v>94</v>
      </c>
      <c r="E119" s="9">
        <v>48000</v>
      </c>
      <c r="F119" s="19">
        <v>1.53666666666667</v>
      </c>
      <c r="G119" s="10">
        <f>IFERROR(VLOOKUP(A119,[2]!Tabla14[[#All],[Llave]:[ RV  Venta mes n+1]],9,FALSE),0)</f>
        <v>0</v>
      </c>
      <c r="H119" s="9">
        <f t="shared" si="2"/>
        <v>-48000</v>
      </c>
    </row>
    <row r="120" spans="1:8" x14ac:dyDescent="0.35">
      <c r="A120" t="str">
        <f t="shared" si="3"/>
        <v>Agrosuper Brasil1022273</v>
      </c>
      <c r="B120" t="s">
        <v>13</v>
      </c>
      <c r="C120">
        <v>1022273</v>
      </c>
      <c r="D120" t="s">
        <v>262</v>
      </c>
      <c r="E120" s="9">
        <v>192000</v>
      </c>
      <c r="F120" s="19">
        <v>1.561671875</v>
      </c>
      <c r="G120" s="10">
        <f>IFERROR(VLOOKUP(A120,[2]!Tabla14[[#All],[Llave]:[ RV  Venta mes n+1]],9,FALSE),0)</f>
        <v>0</v>
      </c>
      <c r="H120" s="9">
        <f t="shared" si="2"/>
        <v>-192000</v>
      </c>
    </row>
    <row r="121" spans="1:8" x14ac:dyDescent="0.35">
      <c r="A121" t="str">
        <f t="shared" si="3"/>
        <v>Agrosuper Brasil1022783</v>
      </c>
      <c r="B121" t="s">
        <v>13</v>
      </c>
      <c r="C121">
        <v>1022783</v>
      </c>
      <c r="D121" t="s">
        <v>351</v>
      </c>
      <c r="E121" s="9"/>
      <c r="F121" s="19"/>
      <c r="G121" s="10">
        <f>IFERROR(VLOOKUP(A121,[2]!Tabla14[[#All],[Llave]:[ RV  Venta mes n+1]],9,FALSE),0)</f>
        <v>0</v>
      </c>
      <c r="H121" s="9">
        <f t="shared" si="2"/>
        <v>0</v>
      </c>
    </row>
    <row r="122" spans="1:8" x14ac:dyDescent="0.35">
      <c r="A122" t="str">
        <f t="shared" si="3"/>
        <v>Agrosuper Brasil1023329</v>
      </c>
      <c r="B122" t="s">
        <v>13</v>
      </c>
      <c r="C122">
        <v>1023329</v>
      </c>
      <c r="D122" t="s">
        <v>196</v>
      </c>
      <c r="E122" s="9">
        <v>0</v>
      </c>
      <c r="F122" s="19">
        <v>0</v>
      </c>
      <c r="G122" s="10">
        <f>IFERROR(VLOOKUP(A122,[2]!Tabla14[[#All],[Llave]:[ RV  Venta mes n+1]],9,FALSE),0)</f>
        <v>0</v>
      </c>
      <c r="H122" s="9">
        <f t="shared" si="2"/>
        <v>0</v>
      </c>
    </row>
    <row r="123" spans="1:8" x14ac:dyDescent="0.35">
      <c r="A123" t="str">
        <f t="shared" si="3"/>
        <v>Agrosuper Brasil1023334</v>
      </c>
      <c r="B123" t="s">
        <v>13</v>
      </c>
      <c r="C123">
        <v>1023334</v>
      </c>
      <c r="D123" t="s">
        <v>551</v>
      </c>
      <c r="E123" s="9">
        <v>240000</v>
      </c>
      <c r="F123" s="19">
        <v>0.73667083333333405</v>
      </c>
      <c r="G123" s="10">
        <f>IFERROR(VLOOKUP(A123,[2]!Tabla14[[#All],[Llave]:[ RV  Venta mes n+1]],9,FALSE),0)</f>
        <v>0</v>
      </c>
      <c r="H123" s="9">
        <f t="shared" si="2"/>
        <v>-240000</v>
      </c>
    </row>
    <row r="124" spans="1:8" x14ac:dyDescent="0.35">
      <c r="A124" t="str">
        <f t="shared" si="3"/>
        <v>Agrosuper Brasil1023336</v>
      </c>
      <c r="B124" t="s">
        <v>13</v>
      </c>
      <c r="C124">
        <v>1023336</v>
      </c>
      <c r="D124" t="s">
        <v>551</v>
      </c>
      <c r="E124" s="9">
        <v>0</v>
      </c>
      <c r="F124" s="19">
        <v>0</v>
      </c>
      <c r="G124" s="10">
        <f>IFERROR(VLOOKUP(A124,[2]!Tabla14[[#All],[Llave]:[ RV  Venta mes n+1]],9,FALSE),0)</f>
        <v>0</v>
      </c>
      <c r="H124" s="9">
        <f t="shared" ref="H124:H140" si="4">+G124-E124</f>
        <v>0</v>
      </c>
    </row>
    <row r="125" spans="1:8" x14ac:dyDescent="0.35">
      <c r="A125" t="str">
        <f t="shared" si="3"/>
        <v>Exportacion Directa1020105</v>
      </c>
      <c r="B125" t="s">
        <v>16</v>
      </c>
      <c r="C125">
        <v>1020105</v>
      </c>
      <c r="D125" t="s">
        <v>20</v>
      </c>
      <c r="E125" s="9">
        <v>45000</v>
      </c>
      <c r="F125" s="19">
        <v>3.95</v>
      </c>
      <c r="G125" s="10">
        <f>IFERROR(VLOOKUP(A125,[2]!Tabla14[[#All],[Llave]:[ RV  Venta mes n+1]],9,FALSE),0)</f>
        <v>0</v>
      </c>
      <c r="H125" s="9">
        <f t="shared" si="4"/>
        <v>-45000</v>
      </c>
    </row>
    <row r="126" spans="1:8" x14ac:dyDescent="0.35">
      <c r="A126" t="str">
        <f t="shared" si="3"/>
        <v>Exportacion Directa1020110</v>
      </c>
      <c r="B126" t="s">
        <v>16</v>
      </c>
      <c r="C126">
        <v>1020110</v>
      </c>
      <c r="D126" t="s">
        <v>22</v>
      </c>
      <c r="E126" s="9">
        <v>360000</v>
      </c>
      <c r="F126" s="19">
        <v>3.9</v>
      </c>
      <c r="G126" s="10">
        <f>IFERROR(VLOOKUP(A126,[2]!Tabla14[[#All],[Llave]:[ RV  Venta mes n+1]],9,FALSE),0)</f>
        <v>0</v>
      </c>
      <c r="H126" s="9">
        <f t="shared" si="4"/>
        <v>-360000</v>
      </c>
    </row>
    <row r="127" spans="1:8" x14ac:dyDescent="0.35">
      <c r="A127" t="str">
        <f t="shared" si="3"/>
        <v>Exportacion Directa1020284</v>
      </c>
      <c r="B127" t="s">
        <v>16</v>
      </c>
      <c r="C127">
        <v>1020284</v>
      </c>
      <c r="D127" t="s">
        <v>24</v>
      </c>
      <c r="E127" s="9">
        <v>9000</v>
      </c>
      <c r="F127" s="19">
        <v>4.4000000000000004</v>
      </c>
      <c r="G127" s="10">
        <f>IFERROR(VLOOKUP(A127,[2]!Tabla14[[#All],[Llave]:[ RV  Venta mes n+1]],9,FALSE),0)</f>
        <v>0</v>
      </c>
      <c r="H127" s="9">
        <f t="shared" si="4"/>
        <v>-9000</v>
      </c>
    </row>
    <row r="128" spans="1:8" x14ac:dyDescent="0.35">
      <c r="A128" t="str">
        <f t="shared" si="3"/>
        <v>Exportacion Directa1020326</v>
      </c>
      <c r="B128" t="s">
        <v>16</v>
      </c>
      <c r="C128">
        <v>1020326</v>
      </c>
      <c r="D128" t="s">
        <v>26</v>
      </c>
      <c r="E128" s="9">
        <v>259200</v>
      </c>
      <c r="F128" s="19">
        <v>2.9</v>
      </c>
      <c r="G128" s="10">
        <f>IFERROR(VLOOKUP(A128,[2]!Tabla14[[#All],[Llave]:[ RV  Venta mes n+1]],9,FALSE),0)</f>
        <v>0</v>
      </c>
      <c r="H128" s="9">
        <f t="shared" si="4"/>
        <v>-259200</v>
      </c>
    </row>
    <row r="129" spans="1:8" x14ac:dyDescent="0.35">
      <c r="A129" t="str">
        <f t="shared" si="3"/>
        <v>Exportacion Directa1020589</v>
      </c>
      <c r="B129" t="s">
        <v>16</v>
      </c>
      <c r="C129">
        <v>1020589</v>
      </c>
      <c r="D129" t="s">
        <v>38</v>
      </c>
      <c r="E129" s="9">
        <v>108000</v>
      </c>
      <c r="F129" s="19">
        <v>4</v>
      </c>
      <c r="G129" s="10">
        <f>IFERROR(VLOOKUP(A129,[2]!Tabla14[[#All],[Llave]:[ RV  Venta mes n+1]],9,FALSE),0)</f>
        <v>0</v>
      </c>
      <c r="H129" s="9">
        <f t="shared" si="4"/>
        <v>-108000</v>
      </c>
    </row>
    <row r="130" spans="1:8" x14ac:dyDescent="0.35">
      <c r="A130" t="str">
        <f t="shared" si="3"/>
        <v>Exportacion Directa1020592</v>
      </c>
      <c r="B130" t="s">
        <v>16</v>
      </c>
      <c r="C130">
        <v>1020592</v>
      </c>
      <c r="D130" t="s">
        <v>40</v>
      </c>
      <c r="E130" s="9">
        <v>150000</v>
      </c>
      <c r="F130" s="19">
        <v>3.9</v>
      </c>
      <c r="G130" s="10">
        <f>IFERROR(VLOOKUP(A130,[2]!Tabla14[[#All],[Llave]:[ RV  Venta mes n+1]],9,FALSE),0)</f>
        <v>0</v>
      </c>
      <c r="H130" s="9">
        <f t="shared" si="4"/>
        <v>-150000</v>
      </c>
    </row>
    <row r="131" spans="1:8" x14ac:dyDescent="0.35">
      <c r="A131" t="str">
        <f t="shared" si="3"/>
        <v>Exportacion Directa1020620</v>
      </c>
      <c r="B131" t="s">
        <v>16</v>
      </c>
      <c r="C131">
        <v>1020620</v>
      </c>
      <c r="D131" t="s">
        <v>42</v>
      </c>
      <c r="E131" s="9">
        <v>27000</v>
      </c>
      <c r="F131" s="19">
        <v>3.9</v>
      </c>
      <c r="G131" s="10">
        <f>IFERROR(VLOOKUP(A131,[2]!Tabla14[[#All],[Llave]:[ RV  Venta mes n+1]],9,FALSE),0)</f>
        <v>0</v>
      </c>
      <c r="H131" s="9">
        <f t="shared" si="4"/>
        <v>-27000</v>
      </c>
    </row>
    <row r="132" spans="1:8" x14ac:dyDescent="0.35">
      <c r="A132" t="str">
        <f t="shared" si="3"/>
        <v>Exportacion Directa1020636</v>
      </c>
      <c r="B132" t="s">
        <v>16</v>
      </c>
      <c r="C132">
        <v>1020636</v>
      </c>
      <c r="D132" t="s">
        <v>44</v>
      </c>
      <c r="E132" s="9">
        <v>13500</v>
      </c>
      <c r="F132" s="19">
        <v>4.2610370370370401</v>
      </c>
      <c r="G132" s="10">
        <f>IFERROR(VLOOKUP(A132,[2]!Tabla14[[#All],[Llave]:[ RV  Venta mes n+1]],9,FALSE),0)</f>
        <v>0</v>
      </c>
      <c r="H132" s="9">
        <f t="shared" si="4"/>
        <v>-13500</v>
      </c>
    </row>
    <row r="133" spans="1:8" x14ac:dyDescent="0.35">
      <c r="A133" t="str">
        <f t="shared" si="3"/>
        <v>Exportacion Directa1020637</v>
      </c>
      <c r="B133" t="s">
        <v>16</v>
      </c>
      <c r="C133">
        <v>1020637</v>
      </c>
      <c r="D133" t="s">
        <v>46</v>
      </c>
      <c r="E133" s="9">
        <v>225000</v>
      </c>
      <c r="F133" s="19">
        <v>5.0565111111111101</v>
      </c>
      <c r="G133" s="10">
        <f>IFERROR(VLOOKUP(A133,[2]!Tabla14[[#All],[Llave]:[ RV  Venta mes n+1]],9,FALSE),0)</f>
        <v>0</v>
      </c>
      <c r="H133" s="9">
        <f t="shared" si="4"/>
        <v>-225000</v>
      </c>
    </row>
    <row r="134" spans="1:8" x14ac:dyDescent="0.35">
      <c r="A134" t="str">
        <f t="shared" si="3"/>
        <v>Exportacion Directa1020662</v>
      </c>
      <c r="B134" t="s">
        <v>16</v>
      </c>
      <c r="C134">
        <v>1020662</v>
      </c>
      <c r="D134" t="s">
        <v>48</v>
      </c>
      <c r="E134" s="9">
        <v>13500</v>
      </c>
      <c r="F134" s="19">
        <v>4.4000000000000004</v>
      </c>
      <c r="G134" s="10">
        <f>IFERROR(VLOOKUP(A134,[2]!Tabla14[[#All],[Llave]:[ RV  Venta mes n+1]],9,FALSE),0)</f>
        <v>0</v>
      </c>
      <c r="H134" s="9">
        <f t="shared" si="4"/>
        <v>-13500</v>
      </c>
    </row>
    <row r="135" spans="1:8" x14ac:dyDescent="0.35">
      <c r="A135" t="str">
        <f t="shared" si="3"/>
        <v>Exportacion Directa1020664</v>
      </c>
      <c r="B135" t="s">
        <v>16</v>
      </c>
      <c r="C135">
        <v>1020664</v>
      </c>
      <c r="D135" t="s">
        <v>50</v>
      </c>
      <c r="E135" s="9">
        <v>4500</v>
      </c>
      <c r="F135" s="19">
        <v>4.4000000000000004</v>
      </c>
      <c r="G135" s="10">
        <f>IFERROR(VLOOKUP(A135,[2]!Tabla14[[#All],[Llave]:[ RV  Venta mes n+1]],9,FALSE),0)</f>
        <v>0</v>
      </c>
      <c r="H135" s="9">
        <f t="shared" si="4"/>
        <v>-4500</v>
      </c>
    </row>
    <row r="136" spans="1:8" x14ac:dyDescent="0.35">
      <c r="A136" t="str">
        <f t="shared" ref="A136:A199" si="5">B136&amp;C136</f>
        <v>Exportacion Directa1020665</v>
      </c>
      <c r="B136" t="s">
        <v>16</v>
      </c>
      <c r="C136">
        <v>1020665</v>
      </c>
      <c r="D136" t="s">
        <v>52</v>
      </c>
      <c r="E136" s="9">
        <v>9000</v>
      </c>
      <c r="F136" s="19">
        <v>4.4000000000000004</v>
      </c>
      <c r="G136" s="10">
        <f>IFERROR(VLOOKUP(A136,[2]!Tabla14[[#All],[Llave]:[ RV  Venta mes n+1]],9,FALSE),0)</f>
        <v>0</v>
      </c>
      <c r="H136" s="9">
        <f t="shared" si="4"/>
        <v>-9000</v>
      </c>
    </row>
    <row r="137" spans="1:8" x14ac:dyDescent="0.35">
      <c r="A137" t="str">
        <f t="shared" si="5"/>
        <v>Exportacion Directa1020678</v>
      </c>
      <c r="B137" t="s">
        <v>16</v>
      </c>
      <c r="C137">
        <v>1020678</v>
      </c>
      <c r="D137" t="s">
        <v>54</v>
      </c>
      <c r="E137" s="9">
        <v>450</v>
      </c>
      <c r="F137" s="19">
        <v>4.9044444444444402</v>
      </c>
      <c r="G137" s="10">
        <f>IFERROR(VLOOKUP(A137,[2]!Tabla14[[#All],[Llave]:[ RV  Venta mes n+1]],9,FALSE),0)</f>
        <v>0</v>
      </c>
      <c r="H137" s="9">
        <f t="shared" si="4"/>
        <v>-450</v>
      </c>
    </row>
    <row r="138" spans="1:8" x14ac:dyDescent="0.35">
      <c r="A138" t="str">
        <f t="shared" si="5"/>
        <v>Exportacion Directa1020681</v>
      </c>
      <c r="B138" t="s">
        <v>16</v>
      </c>
      <c r="C138">
        <v>1020681</v>
      </c>
      <c r="D138" t="s">
        <v>56</v>
      </c>
      <c r="E138" s="9">
        <v>9000</v>
      </c>
      <c r="F138" s="19">
        <v>3.92011111111111</v>
      </c>
      <c r="G138" s="10">
        <f>IFERROR(VLOOKUP(A138,[2]!Tabla14[[#All],[Llave]:[ RV  Venta mes n+1]],9,FALSE),0)</f>
        <v>0</v>
      </c>
      <c r="H138" s="9">
        <f t="shared" si="4"/>
        <v>-9000</v>
      </c>
    </row>
    <row r="139" spans="1:8" x14ac:dyDescent="0.35">
      <c r="A139" t="str">
        <f t="shared" si="5"/>
        <v>Exportacion Directa1020704</v>
      </c>
      <c r="B139" t="s">
        <v>16</v>
      </c>
      <c r="C139">
        <v>1020704</v>
      </c>
      <c r="D139" t="s">
        <v>58</v>
      </c>
      <c r="E139" s="9">
        <v>900</v>
      </c>
      <c r="F139" s="19">
        <v>4.41222222222222</v>
      </c>
      <c r="G139" s="10">
        <f>IFERROR(VLOOKUP(A139,[2]!Tabla14[[#All],[Llave]:[ RV  Venta mes n+1]],9,FALSE),0)</f>
        <v>0</v>
      </c>
      <c r="H139" s="9">
        <f t="shared" si="4"/>
        <v>-900</v>
      </c>
    </row>
    <row r="140" spans="1:8" x14ac:dyDescent="0.35">
      <c r="A140" t="str">
        <f t="shared" si="5"/>
        <v>Exportacion Directa1020715</v>
      </c>
      <c r="B140" t="s">
        <v>16</v>
      </c>
      <c r="C140">
        <v>1020715</v>
      </c>
      <c r="D140" t="s">
        <v>60</v>
      </c>
      <c r="E140" s="9">
        <v>1800</v>
      </c>
      <c r="F140" s="19">
        <v>5.0599999999999996</v>
      </c>
      <c r="G140" s="10">
        <f>IFERROR(VLOOKUP(A140,[2]!Tabla14[[#All],[Llave]:[ RV  Venta mes n+1]],9,FALSE),0)</f>
        <v>0</v>
      </c>
      <c r="H140" s="9">
        <f t="shared" si="4"/>
        <v>-1800</v>
      </c>
    </row>
    <row r="141" spans="1:8" x14ac:dyDescent="0.35">
      <c r="A141" t="str">
        <f t="shared" si="5"/>
        <v>Exportacion Directa1020731</v>
      </c>
      <c r="B141" t="s">
        <v>16</v>
      </c>
      <c r="C141">
        <v>1020731</v>
      </c>
      <c r="D141" t="s">
        <v>62</v>
      </c>
      <c r="E141" s="9">
        <v>18000</v>
      </c>
      <c r="F141" s="19">
        <v>5.3595555555555601</v>
      </c>
      <c r="G141" s="10">
        <f>IFERROR(VLOOKUP(A141,[2]!Tabla14[[#All],[Llave]:[ RV  Venta mes n+1]],9,FALSE),0)</f>
        <v>0</v>
      </c>
      <c r="H141" s="9">
        <f t="shared" ref="H141:H151" si="6">+G141-E141</f>
        <v>-18000</v>
      </c>
    </row>
    <row r="142" spans="1:8" x14ac:dyDescent="0.35">
      <c r="A142" t="str">
        <f t="shared" si="5"/>
        <v>Exportacion Directa1020758</v>
      </c>
      <c r="B142" t="s">
        <v>16</v>
      </c>
      <c r="C142">
        <v>1020758</v>
      </c>
      <c r="D142" t="s">
        <v>64</v>
      </c>
      <c r="E142" s="9">
        <v>4500</v>
      </c>
      <c r="F142" s="19">
        <v>3.9</v>
      </c>
      <c r="G142" s="10">
        <f>IFERROR(VLOOKUP(A142,[2]!Tabla14[[#All],[Llave]:[ RV  Venta mes n+1]],9,FALSE),0)</f>
        <v>0</v>
      </c>
      <c r="H142" s="9">
        <f t="shared" si="6"/>
        <v>-4500</v>
      </c>
    </row>
    <row r="143" spans="1:8" x14ac:dyDescent="0.35">
      <c r="A143" t="str">
        <f t="shared" si="5"/>
        <v>Exportacion Directa1020774</v>
      </c>
      <c r="B143" t="s">
        <v>16</v>
      </c>
      <c r="C143">
        <v>1020774</v>
      </c>
      <c r="D143" t="s">
        <v>66</v>
      </c>
      <c r="E143" s="9">
        <v>9000</v>
      </c>
      <c r="F143" s="19">
        <v>6.3065555555555601</v>
      </c>
      <c r="G143" s="10">
        <f>IFERROR(VLOOKUP(A143,[2]!Tabla14[[#All],[Llave]:[ RV  Venta mes n+1]],9,FALSE),0)</f>
        <v>0</v>
      </c>
      <c r="H143" s="9">
        <f t="shared" si="6"/>
        <v>-9000</v>
      </c>
    </row>
    <row r="144" spans="1:8" x14ac:dyDescent="0.35">
      <c r="A144" t="str">
        <f t="shared" si="5"/>
        <v>Exportacion Directa1020802</v>
      </c>
      <c r="B144" t="s">
        <v>16</v>
      </c>
      <c r="C144">
        <v>1020802</v>
      </c>
      <c r="D144" t="s">
        <v>68</v>
      </c>
      <c r="E144" s="9">
        <v>45000</v>
      </c>
      <c r="F144" s="19">
        <v>5</v>
      </c>
      <c r="G144" s="10">
        <f>IFERROR(VLOOKUP(A144,[2]!Tabla14[[#All],[Llave]:[ RV  Venta mes n+1]],9,FALSE),0)</f>
        <v>0</v>
      </c>
      <c r="H144" s="9">
        <f t="shared" si="6"/>
        <v>-45000</v>
      </c>
    </row>
    <row r="145" spans="1:8" x14ac:dyDescent="0.35">
      <c r="A145" t="str">
        <f t="shared" si="5"/>
        <v>Exportacion Directa1020810</v>
      </c>
      <c r="B145" t="s">
        <v>16</v>
      </c>
      <c r="C145">
        <v>1020810</v>
      </c>
      <c r="D145" t="s">
        <v>70</v>
      </c>
      <c r="E145" s="9">
        <v>5000</v>
      </c>
      <c r="F145" s="19">
        <v>4.3368000000000002</v>
      </c>
      <c r="G145" s="10">
        <f>IFERROR(VLOOKUP(A145,[2]!Tabla14[[#All],[Llave]:[ RV  Venta mes n+1]],9,FALSE),0)</f>
        <v>0</v>
      </c>
      <c r="H145" s="9">
        <f t="shared" si="6"/>
        <v>-5000</v>
      </c>
    </row>
    <row r="146" spans="1:8" x14ac:dyDescent="0.35">
      <c r="A146" t="str">
        <f t="shared" si="5"/>
        <v>Exportacion Directa1020914</v>
      </c>
      <c r="B146" t="s">
        <v>16</v>
      </c>
      <c r="C146">
        <v>1020914</v>
      </c>
      <c r="D146" t="s">
        <v>90</v>
      </c>
      <c r="E146" s="9">
        <v>0</v>
      </c>
      <c r="F146" s="19">
        <v>0</v>
      </c>
      <c r="G146" s="10">
        <f>IFERROR(VLOOKUP(A146,[2]!Tabla14[[#All],[Llave]:[ RV  Venta mes n+1]],9,FALSE),0)</f>
        <v>0</v>
      </c>
      <c r="H146" s="9">
        <f t="shared" si="6"/>
        <v>0</v>
      </c>
    </row>
    <row r="147" spans="1:8" x14ac:dyDescent="0.35">
      <c r="A147" t="str">
        <f t="shared" si="5"/>
        <v>Exportacion Directa1020990</v>
      </c>
      <c r="B147" t="s">
        <v>16</v>
      </c>
      <c r="C147">
        <v>1020990</v>
      </c>
      <c r="D147" t="s">
        <v>98</v>
      </c>
      <c r="E147" s="9">
        <v>9000</v>
      </c>
      <c r="F147" s="19">
        <v>4.4000000000000004</v>
      </c>
      <c r="G147" s="10">
        <f>IFERROR(VLOOKUP(A147,[2]!Tabla14[[#All],[Llave]:[ RV  Venta mes n+1]],9,FALSE),0)</f>
        <v>0</v>
      </c>
      <c r="H147" s="9">
        <f t="shared" si="6"/>
        <v>-9000</v>
      </c>
    </row>
    <row r="148" spans="1:8" x14ac:dyDescent="0.35">
      <c r="A148" t="str">
        <f t="shared" si="5"/>
        <v>Exportacion Directa1020991</v>
      </c>
      <c r="B148" t="s">
        <v>16</v>
      </c>
      <c r="C148">
        <v>1020991</v>
      </c>
      <c r="D148" t="s">
        <v>100</v>
      </c>
      <c r="E148" s="9">
        <v>9000</v>
      </c>
      <c r="F148" s="19">
        <v>4.4000000000000004</v>
      </c>
      <c r="G148" s="10">
        <f>IFERROR(VLOOKUP(A148,[2]!Tabla14[[#All],[Llave]:[ RV  Venta mes n+1]],9,FALSE),0)</f>
        <v>0</v>
      </c>
      <c r="H148" s="9">
        <f t="shared" si="6"/>
        <v>-9000</v>
      </c>
    </row>
    <row r="149" spans="1:8" x14ac:dyDescent="0.35">
      <c r="A149" t="str">
        <f t="shared" si="5"/>
        <v>Exportacion Directa1021136</v>
      </c>
      <c r="B149" t="s">
        <v>16</v>
      </c>
      <c r="C149">
        <v>1021136</v>
      </c>
      <c r="D149" t="s">
        <v>126</v>
      </c>
      <c r="E149" s="9">
        <v>4500</v>
      </c>
      <c r="F149" s="19">
        <v>2.8215555555555598</v>
      </c>
      <c r="G149" s="10">
        <f>IFERROR(VLOOKUP(A149,[2]!Tabla14[[#All],[Llave]:[ RV  Venta mes n+1]],9,FALSE),0)</f>
        <v>0</v>
      </c>
      <c r="H149" s="9">
        <f t="shared" si="6"/>
        <v>-4500</v>
      </c>
    </row>
    <row r="150" spans="1:8" x14ac:dyDescent="0.35">
      <c r="A150" t="str">
        <f t="shared" si="5"/>
        <v>Exportacion Directa1021603</v>
      </c>
      <c r="B150" t="s">
        <v>16</v>
      </c>
      <c r="C150">
        <v>1021603</v>
      </c>
      <c r="D150" t="s">
        <v>166</v>
      </c>
      <c r="E150" s="9">
        <v>4950</v>
      </c>
      <c r="F150" s="19">
        <v>3.9</v>
      </c>
      <c r="G150" s="10">
        <f>IFERROR(VLOOKUP(A150,[2]!Tabla14[[#All],[Llave]:[ RV  Venta mes n+1]],9,FALSE),0)</f>
        <v>0</v>
      </c>
      <c r="H150" s="9">
        <f t="shared" si="6"/>
        <v>-4950</v>
      </c>
    </row>
    <row r="151" spans="1:8" x14ac:dyDescent="0.35">
      <c r="A151" t="str">
        <f t="shared" si="5"/>
        <v>Exportacion Directa1021609</v>
      </c>
      <c r="B151" t="s">
        <v>16</v>
      </c>
      <c r="C151">
        <v>1021609</v>
      </c>
      <c r="D151" t="s">
        <v>168</v>
      </c>
      <c r="E151" s="9">
        <v>18000</v>
      </c>
      <c r="F151" s="19">
        <v>4.4883333333333297</v>
      </c>
      <c r="G151" s="10">
        <f>IFERROR(VLOOKUP(A151,[2]!Tabla14[[#All],[Llave]:[ RV  Venta mes n+1]],9,FALSE),0)</f>
        <v>0</v>
      </c>
      <c r="H151" s="9">
        <f t="shared" si="6"/>
        <v>-18000</v>
      </c>
    </row>
    <row r="152" spans="1:8" x14ac:dyDescent="0.35">
      <c r="A152" t="str">
        <f t="shared" si="5"/>
        <v>Exportacion Directa1022313</v>
      </c>
      <c r="B152" t="s">
        <v>16</v>
      </c>
      <c r="C152">
        <v>1022313</v>
      </c>
      <c r="D152" t="s">
        <v>274</v>
      </c>
      <c r="E152" s="9">
        <v>0</v>
      </c>
      <c r="F152" s="19">
        <v>0</v>
      </c>
    </row>
    <row r="153" spans="1:8" x14ac:dyDescent="0.35">
      <c r="A153" t="str">
        <f t="shared" si="5"/>
        <v>Exportacion Directa1022326</v>
      </c>
      <c r="B153" t="s">
        <v>16</v>
      </c>
      <c r="C153">
        <v>1022326</v>
      </c>
      <c r="D153" t="s">
        <v>276</v>
      </c>
      <c r="E153" s="9">
        <v>18000</v>
      </c>
      <c r="F153" s="19">
        <v>4</v>
      </c>
    </row>
    <row r="154" spans="1:8" x14ac:dyDescent="0.35">
      <c r="A154" t="str">
        <f t="shared" si="5"/>
        <v>Exportacion Directa1022370</v>
      </c>
      <c r="B154" t="s">
        <v>16</v>
      </c>
      <c r="C154">
        <v>1022370</v>
      </c>
      <c r="D154" t="s">
        <v>280</v>
      </c>
      <c r="E154" s="9">
        <v>18000</v>
      </c>
      <c r="F154" s="19">
        <v>3.9</v>
      </c>
    </row>
    <row r="155" spans="1:8" x14ac:dyDescent="0.35">
      <c r="A155" t="str">
        <f t="shared" si="5"/>
        <v>Exportacion Directa1022371</v>
      </c>
      <c r="B155" t="s">
        <v>16</v>
      </c>
      <c r="C155">
        <v>1022371</v>
      </c>
      <c r="D155" t="s">
        <v>527</v>
      </c>
      <c r="E155" s="9">
        <v>18000</v>
      </c>
      <c r="F155" s="19">
        <v>5</v>
      </c>
    </row>
    <row r="156" spans="1:8" x14ac:dyDescent="0.35">
      <c r="A156" t="str">
        <f t="shared" si="5"/>
        <v>Exportacion Directa1022499</v>
      </c>
      <c r="B156" t="s">
        <v>16</v>
      </c>
      <c r="C156">
        <v>1022499</v>
      </c>
      <c r="D156" t="s">
        <v>306</v>
      </c>
      <c r="E156" s="9">
        <v>0</v>
      </c>
      <c r="F156" s="19">
        <v>0</v>
      </c>
    </row>
    <row r="157" spans="1:8" x14ac:dyDescent="0.35">
      <c r="A157" t="str">
        <f t="shared" si="5"/>
        <v>Exportacion Directa1022587</v>
      </c>
      <c r="B157" t="s">
        <v>16</v>
      </c>
      <c r="C157">
        <v>1022587</v>
      </c>
      <c r="D157" t="s">
        <v>314</v>
      </c>
      <c r="E157" s="9">
        <v>3600</v>
      </c>
      <c r="F157" s="19">
        <v>4.0338888888888897</v>
      </c>
    </row>
    <row r="158" spans="1:8" x14ac:dyDescent="0.35">
      <c r="A158" t="str">
        <f t="shared" si="5"/>
        <v>Exportacion Directa1022600</v>
      </c>
      <c r="B158" t="s">
        <v>16</v>
      </c>
      <c r="C158">
        <v>1022600</v>
      </c>
      <c r="D158" t="s">
        <v>317</v>
      </c>
      <c r="E158" s="9">
        <v>11700</v>
      </c>
      <c r="F158" s="19">
        <v>3.9</v>
      </c>
    </row>
    <row r="159" spans="1:8" x14ac:dyDescent="0.35">
      <c r="A159" t="str">
        <f t="shared" si="5"/>
        <v>Exportacion Directa1022664</v>
      </c>
      <c r="B159" t="s">
        <v>16</v>
      </c>
      <c r="C159">
        <v>1022664</v>
      </c>
      <c r="D159" t="s">
        <v>335</v>
      </c>
      <c r="E159" s="9">
        <v>43658</v>
      </c>
      <c r="F159" s="19">
        <v>4.00002290530945</v>
      </c>
    </row>
    <row r="160" spans="1:8" x14ac:dyDescent="0.35">
      <c r="A160" t="str">
        <f t="shared" si="5"/>
        <v>Exportacion Directa1022919</v>
      </c>
      <c r="B160" t="s">
        <v>16</v>
      </c>
      <c r="C160">
        <v>1022919</v>
      </c>
      <c r="D160" t="s">
        <v>379</v>
      </c>
      <c r="E160" s="9">
        <v>21600</v>
      </c>
      <c r="F160" s="19">
        <v>3.88226851851852</v>
      </c>
    </row>
    <row r="161" spans="1:6" x14ac:dyDescent="0.35">
      <c r="A161" t="str">
        <f t="shared" si="5"/>
        <v>Exportacion Directa1022931</v>
      </c>
      <c r="B161" t="s">
        <v>16</v>
      </c>
      <c r="C161">
        <v>1022931</v>
      </c>
      <c r="D161" t="s">
        <v>387</v>
      </c>
      <c r="E161" s="9">
        <v>22500</v>
      </c>
      <c r="F161" s="19">
        <v>4.2610666666666699</v>
      </c>
    </row>
    <row r="162" spans="1:6" x14ac:dyDescent="0.35">
      <c r="A162" t="str">
        <f t="shared" si="5"/>
        <v>Exportacion Directa1022987</v>
      </c>
      <c r="B162" t="s">
        <v>16</v>
      </c>
      <c r="C162">
        <v>1022987</v>
      </c>
      <c r="D162" t="s">
        <v>547</v>
      </c>
      <c r="E162" s="9">
        <v>24000</v>
      </c>
      <c r="F162" s="19">
        <v>2.0262083333333298</v>
      </c>
    </row>
    <row r="163" spans="1:6" x14ac:dyDescent="0.35">
      <c r="A163" t="str">
        <f t="shared" si="5"/>
        <v>Exportacion Directa1023163</v>
      </c>
      <c r="B163" t="s">
        <v>16</v>
      </c>
      <c r="C163">
        <v>1023163</v>
      </c>
      <c r="D163" t="s">
        <v>429</v>
      </c>
      <c r="E163" s="9">
        <v>0</v>
      </c>
      <c r="F163" s="19">
        <v>0</v>
      </c>
    </row>
    <row r="164" spans="1:6" x14ac:dyDescent="0.35">
      <c r="A164" t="str">
        <f t="shared" si="5"/>
        <v>Exportacion Directa1023194</v>
      </c>
      <c r="B164" t="s">
        <v>16</v>
      </c>
      <c r="C164">
        <v>1023194</v>
      </c>
      <c r="D164" t="s">
        <v>435</v>
      </c>
      <c r="E164" s="9">
        <v>9000</v>
      </c>
      <c r="F164" s="19">
        <v>3.0111111111111102</v>
      </c>
    </row>
    <row r="165" spans="1:6" x14ac:dyDescent="0.35">
      <c r="A165" t="str">
        <f t="shared" si="5"/>
        <v>Exportacion Directa1023301</v>
      </c>
      <c r="B165" t="s">
        <v>16</v>
      </c>
      <c r="C165">
        <v>1023301</v>
      </c>
      <c r="D165" t="s">
        <v>489</v>
      </c>
      <c r="E165" s="9">
        <v>21150</v>
      </c>
      <c r="F165" s="19">
        <v>4.1852955082742298</v>
      </c>
    </row>
    <row r="166" spans="1:6" x14ac:dyDescent="0.35">
      <c r="A166" t="str">
        <f t="shared" si="5"/>
        <v>Exportacion Directa1023349</v>
      </c>
      <c r="B166" t="s">
        <v>16</v>
      </c>
      <c r="C166">
        <v>1023349</v>
      </c>
      <c r="D166" t="s">
        <v>565</v>
      </c>
      <c r="E166" s="9">
        <v>4500</v>
      </c>
      <c r="F166" s="19">
        <v>3.95</v>
      </c>
    </row>
    <row r="167" spans="1:6" x14ac:dyDescent="0.35">
      <c r="A167" t="str">
        <f t="shared" si="5"/>
        <v>Exportacion Directa1023350</v>
      </c>
      <c r="B167" t="s">
        <v>16</v>
      </c>
      <c r="C167">
        <v>1023350</v>
      </c>
      <c r="D167" t="s">
        <v>567</v>
      </c>
      <c r="E167" s="9">
        <v>27000</v>
      </c>
      <c r="F167" s="19">
        <v>3.95</v>
      </c>
    </row>
    <row r="168" spans="1:6" x14ac:dyDescent="0.35">
      <c r="A168" t="str">
        <f t="shared" si="5"/>
        <v>Exportacion Directa1023351</v>
      </c>
      <c r="B168" t="s">
        <v>16</v>
      </c>
      <c r="C168">
        <v>1023351</v>
      </c>
      <c r="D168" t="s">
        <v>585</v>
      </c>
      <c r="E168" s="9">
        <v>4500</v>
      </c>
      <c r="F168" s="19">
        <v>5</v>
      </c>
    </row>
    <row r="169" spans="1:6" x14ac:dyDescent="0.35">
      <c r="A169" t="str">
        <f t="shared" si="5"/>
        <v>Exportacion Directa1023352</v>
      </c>
      <c r="B169" t="s">
        <v>16</v>
      </c>
      <c r="C169">
        <v>1023352</v>
      </c>
      <c r="D169" t="s">
        <v>587</v>
      </c>
      <c r="E169" s="9">
        <v>37155</v>
      </c>
      <c r="F169" s="19">
        <v>5.2837841474902403</v>
      </c>
    </row>
    <row r="170" spans="1:6" x14ac:dyDescent="0.35">
      <c r="A170" t="str">
        <f t="shared" si="5"/>
        <v>Exportacion Directa1023419</v>
      </c>
      <c r="B170" t="s">
        <v>16</v>
      </c>
      <c r="C170">
        <v>1023419</v>
      </c>
      <c r="D170" t="s">
        <v>547</v>
      </c>
      <c r="E170" s="9">
        <v>48000</v>
      </c>
      <c r="F170" s="19">
        <v>2.0136875000000001</v>
      </c>
    </row>
    <row r="171" spans="1:6" x14ac:dyDescent="0.35">
      <c r="A171" t="str">
        <f t="shared" si="5"/>
        <v>Exportacion Directa1022346</v>
      </c>
      <c r="B171" t="s">
        <v>16</v>
      </c>
      <c r="C171">
        <v>1022346</v>
      </c>
      <c r="D171" t="s">
        <v>1380</v>
      </c>
      <c r="E171" s="9">
        <v>9000</v>
      </c>
      <c r="F171" s="19">
        <v>2.89744444444444</v>
      </c>
    </row>
    <row r="172" spans="1:6" x14ac:dyDescent="0.35">
      <c r="A172" t="str">
        <f t="shared" si="5"/>
        <v/>
      </c>
    </row>
    <row r="173" spans="1:6" x14ac:dyDescent="0.35">
      <c r="A173" t="str">
        <f t="shared" si="5"/>
        <v/>
      </c>
    </row>
    <row r="174" spans="1:6" x14ac:dyDescent="0.35">
      <c r="A174" t="str">
        <f t="shared" si="5"/>
        <v/>
      </c>
    </row>
    <row r="175" spans="1:6" x14ac:dyDescent="0.35">
      <c r="A175" t="str">
        <f t="shared" si="5"/>
        <v/>
      </c>
    </row>
    <row r="176" spans="1:6" x14ac:dyDescent="0.35">
      <c r="A176" t="str">
        <f t="shared" si="5"/>
        <v/>
      </c>
    </row>
    <row r="177" spans="1:1" x14ac:dyDescent="0.35">
      <c r="A177" t="str">
        <f t="shared" si="5"/>
        <v/>
      </c>
    </row>
    <row r="178" spans="1:1" x14ac:dyDescent="0.35">
      <c r="A178" t="str">
        <f t="shared" si="5"/>
        <v/>
      </c>
    </row>
    <row r="179" spans="1:1" x14ac:dyDescent="0.35">
      <c r="A179" t="str">
        <f t="shared" si="5"/>
        <v/>
      </c>
    </row>
    <row r="180" spans="1:1" x14ac:dyDescent="0.35">
      <c r="A180" t="str">
        <f t="shared" si="5"/>
        <v/>
      </c>
    </row>
    <row r="181" spans="1:1" x14ac:dyDescent="0.35">
      <c r="A181" t="str">
        <f t="shared" si="5"/>
        <v/>
      </c>
    </row>
    <row r="182" spans="1:1" x14ac:dyDescent="0.35">
      <c r="A182" t="str">
        <f t="shared" si="5"/>
        <v/>
      </c>
    </row>
    <row r="183" spans="1:1" x14ac:dyDescent="0.35">
      <c r="A183" t="str">
        <f t="shared" si="5"/>
        <v/>
      </c>
    </row>
    <row r="184" spans="1:1" x14ac:dyDescent="0.35">
      <c r="A184" t="str">
        <f t="shared" si="5"/>
        <v/>
      </c>
    </row>
    <row r="185" spans="1:1" x14ac:dyDescent="0.35">
      <c r="A185" t="str">
        <f t="shared" si="5"/>
        <v/>
      </c>
    </row>
    <row r="186" spans="1:1" x14ac:dyDescent="0.35">
      <c r="A186" t="str">
        <f t="shared" si="5"/>
        <v/>
      </c>
    </row>
    <row r="187" spans="1:1" x14ac:dyDescent="0.35">
      <c r="A187" t="str">
        <f t="shared" si="5"/>
        <v/>
      </c>
    </row>
    <row r="188" spans="1:1" x14ac:dyDescent="0.35">
      <c r="A188" t="str">
        <f t="shared" si="5"/>
        <v/>
      </c>
    </row>
    <row r="189" spans="1:1" x14ac:dyDescent="0.35">
      <c r="A189" t="str">
        <f t="shared" si="5"/>
        <v/>
      </c>
    </row>
    <row r="190" spans="1:1" x14ac:dyDescent="0.35">
      <c r="A190" t="str">
        <f t="shared" si="5"/>
        <v/>
      </c>
    </row>
    <row r="191" spans="1:1" x14ac:dyDescent="0.35">
      <c r="A191" t="str">
        <f t="shared" si="5"/>
        <v/>
      </c>
    </row>
    <row r="192" spans="1:1" x14ac:dyDescent="0.35">
      <c r="A192" t="str">
        <f t="shared" si="5"/>
        <v/>
      </c>
    </row>
    <row r="193" spans="1:1" x14ac:dyDescent="0.35">
      <c r="A193" t="str">
        <f t="shared" si="5"/>
        <v/>
      </c>
    </row>
    <row r="194" spans="1:1" x14ac:dyDescent="0.35">
      <c r="A194" t="str">
        <f t="shared" si="5"/>
        <v/>
      </c>
    </row>
    <row r="195" spans="1:1" x14ac:dyDescent="0.35">
      <c r="A195" t="str">
        <f t="shared" si="5"/>
        <v/>
      </c>
    </row>
    <row r="196" spans="1:1" x14ac:dyDescent="0.35">
      <c r="A196" t="str">
        <f t="shared" si="5"/>
        <v/>
      </c>
    </row>
    <row r="197" spans="1:1" x14ac:dyDescent="0.35">
      <c r="A197" t="str">
        <f t="shared" si="5"/>
        <v/>
      </c>
    </row>
    <row r="198" spans="1:1" x14ac:dyDescent="0.35">
      <c r="A198" t="str">
        <f t="shared" si="5"/>
        <v/>
      </c>
    </row>
    <row r="199" spans="1:1" x14ac:dyDescent="0.35">
      <c r="A199" t="str">
        <f t="shared" si="5"/>
        <v/>
      </c>
    </row>
    <row r="200" spans="1:1" x14ac:dyDescent="0.35">
      <c r="A200" t="str">
        <f t="shared" ref="A200:A263" si="7">B200&amp;C200</f>
        <v/>
      </c>
    </row>
    <row r="201" spans="1:1" x14ac:dyDescent="0.35">
      <c r="A201" t="str">
        <f t="shared" si="7"/>
        <v/>
      </c>
    </row>
    <row r="202" spans="1:1" x14ac:dyDescent="0.35">
      <c r="A202" t="str">
        <f t="shared" si="7"/>
        <v/>
      </c>
    </row>
    <row r="203" spans="1:1" x14ac:dyDescent="0.35">
      <c r="A203" t="str">
        <f t="shared" si="7"/>
        <v/>
      </c>
    </row>
    <row r="204" spans="1:1" x14ac:dyDescent="0.35">
      <c r="A204" t="str">
        <f t="shared" si="7"/>
        <v/>
      </c>
    </row>
    <row r="205" spans="1:1" x14ac:dyDescent="0.35">
      <c r="A205" t="str">
        <f t="shared" si="7"/>
        <v/>
      </c>
    </row>
    <row r="206" spans="1:1" x14ac:dyDescent="0.35">
      <c r="A206" t="str">
        <f t="shared" si="7"/>
        <v/>
      </c>
    </row>
    <row r="207" spans="1:1" x14ac:dyDescent="0.35">
      <c r="A207" t="str">
        <f t="shared" si="7"/>
        <v/>
      </c>
    </row>
    <row r="208" spans="1:1" x14ac:dyDescent="0.35">
      <c r="A208" t="str">
        <f t="shared" si="7"/>
        <v/>
      </c>
    </row>
    <row r="209" spans="1:1" x14ac:dyDescent="0.35">
      <c r="A209" t="str">
        <f t="shared" si="7"/>
        <v/>
      </c>
    </row>
    <row r="210" spans="1:1" x14ac:dyDescent="0.35">
      <c r="A210" t="str">
        <f t="shared" si="7"/>
        <v/>
      </c>
    </row>
    <row r="211" spans="1:1" x14ac:dyDescent="0.35">
      <c r="A211" t="str">
        <f t="shared" si="7"/>
        <v/>
      </c>
    </row>
    <row r="212" spans="1:1" x14ac:dyDescent="0.35">
      <c r="A212" t="str">
        <f t="shared" si="7"/>
        <v/>
      </c>
    </row>
    <row r="213" spans="1:1" x14ac:dyDescent="0.35">
      <c r="A213" t="str">
        <f t="shared" si="7"/>
        <v/>
      </c>
    </row>
    <row r="214" spans="1:1" x14ac:dyDescent="0.35">
      <c r="A214" t="str">
        <f t="shared" si="7"/>
        <v/>
      </c>
    </row>
    <row r="215" spans="1:1" x14ac:dyDescent="0.35">
      <c r="A215" t="str">
        <f t="shared" si="7"/>
        <v/>
      </c>
    </row>
    <row r="216" spans="1:1" x14ac:dyDescent="0.35">
      <c r="A216" t="str">
        <f t="shared" si="7"/>
        <v/>
      </c>
    </row>
    <row r="217" spans="1:1" x14ac:dyDescent="0.35">
      <c r="A217" t="str">
        <f t="shared" si="7"/>
        <v/>
      </c>
    </row>
    <row r="218" spans="1:1" x14ac:dyDescent="0.35">
      <c r="A218" t="str">
        <f t="shared" si="7"/>
        <v/>
      </c>
    </row>
    <row r="219" spans="1:1" x14ac:dyDescent="0.35">
      <c r="A219" t="str">
        <f t="shared" si="7"/>
        <v/>
      </c>
    </row>
    <row r="220" spans="1:1" x14ac:dyDescent="0.35">
      <c r="A220" t="str">
        <f t="shared" si="7"/>
        <v/>
      </c>
    </row>
    <row r="221" spans="1:1" x14ac:dyDescent="0.35">
      <c r="A221" t="str">
        <f t="shared" si="7"/>
        <v/>
      </c>
    </row>
    <row r="222" spans="1:1" x14ac:dyDescent="0.35">
      <c r="A222" t="str">
        <f t="shared" si="7"/>
        <v/>
      </c>
    </row>
    <row r="223" spans="1:1" x14ac:dyDescent="0.35">
      <c r="A223" t="str">
        <f t="shared" si="7"/>
        <v/>
      </c>
    </row>
    <row r="224" spans="1:1" x14ac:dyDescent="0.35">
      <c r="A224" t="str">
        <f t="shared" si="7"/>
        <v/>
      </c>
    </row>
    <row r="225" spans="1:1" x14ac:dyDescent="0.35">
      <c r="A225" t="str">
        <f t="shared" si="7"/>
        <v/>
      </c>
    </row>
    <row r="226" spans="1:1" x14ac:dyDescent="0.35">
      <c r="A226" t="str">
        <f t="shared" si="7"/>
        <v/>
      </c>
    </row>
    <row r="227" spans="1:1" x14ac:dyDescent="0.35">
      <c r="A227" t="str">
        <f t="shared" si="7"/>
        <v/>
      </c>
    </row>
    <row r="228" spans="1:1" x14ac:dyDescent="0.35">
      <c r="A228" t="str">
        <f t="shared" si="7"/>
        <v/>
      </c>
    </row>
    <row r="229" spans="1:1" x14ac:dyDescent="0.35">
      <c r="A229" t="str">
        <f t="shared" si="7"/>
        <v/>
      </c>
    </row>
    <row r="230" spans="1:1" x14ac:dyDescent="0.35">
      <c r="A230" t="str">
        <f t="shared" si="7"/>
        <v/>
      </c>
    </row>
    <row r="231" spans="1:1" x14ac:dyDescent="0.35">
      <c r="A231" t="str">
        <f t="shared" si="7"/>
        <v/>
      </c>
    </row>
    <row r="232" spans="1:1" x14ac:dyDescent="0.35">
      <c r="A232" t="str">
        <f t="shared" si="7"/>
        <v/>
      </c>
    </row>
    <row r="233" spans="1:1" x14ac:dyDescent="0.35">
      <c r="A233" t="str">
        <f t="shared" si="7"/>
        <v/>
      </c>
    </row>
    <row r="234" spans="1:1" x14ac:dyDescent="0.35">
      <c r="A234" t="str">
        <f t="shared" si="7"/>
        <v/>
      </c>
    </row>
    <row r="235" spans="1:1" x14ac:dyDescent="0.35">
      <c r="A235" t="str">
        <f t="shared" si="7"/>
        <v/>
      </c>
    </row>
    <row r="236" spans="1:1" x14ac:dyDescent="0.35">
      <c r="A236" t="str">
        <f t="shared" si="7"/>
        <v/>
      </c>
    </row>
    <row r="237" spans="1:1" x14ac:dyDescent="0.35">
      <c r="A237" t="str">
        <f t="shared" si="7"/>
        <v/>
      </c>
    </row>
    <row r="238" spans="1:1" x14ac:dyDescent="0.35">
      <c r="A238" t="str">
        <f t="shared" si="7"/>
        <v/>
      </c>
    </row>
    <row r="239" spans="1:1" x14ac:dyDescent="0.35">
      <c r="A239" t="str">
        <f t="shared" si="7"/>
        <v/>
      </c>
    </row>
    <row r="240" spans="1:1" x14ac:dyDescent="0.35">
      <c r="A240" t="str">
        <f t="shared" si="7"/>
        <v/>
      </c>
    </row>
    <row r="241" spans="1:1" x14ac:dyDescent="0.35">
      <c r="A241" t="str">
        <f t="shared" si="7"/>
        <v/>
      </c>
    </row>
    <row r="242" spans="1:1" x14ac:dyDescent="0.35">
      <c r="A242" t="str">
        <f t="shared" si="7"/>
        <v/>
      </c>
    </row>
    <row r="243" spans="1:1" x14ac:dyDescent="0.35">
      <c r="A243" t="str">
        <f t="shared" si="7"/>
        <v/>
      </c>
    </row>
    <row r="244" spans="1:1" x14ac:dyDescent="0.35">
      <c r="A244" t="str">
        <f t="shared" si="7"/>
        <v/>
      </c>
    </row>
    <row r="245" spans="1:1" x14ac:dyDescent="0.35">
      <c r="A245" t="str">
        <f t="shared" si="7"/>
        <v/>
      </c>
    </row>
    <row r="246" spans="1:1" x14ac:dyDescent="0.35">
      <c r="A246" t="str">
        <f t="shared" si="7"/>
        <v/>
      </c>
    </row>
    <row r="247" spans="1:1" x14ac:dyDescent="0.35">
      <c r="A247" t="str">
        <f t="shared" si="7"/>
        <v/>
      </c>
    </row>
    <row r="248" spans="1:1" x14ac:dyDescent="0.35">
      <c r="A248" t="str">
        <f t="shared" si="7"/>
        <v/>
      </c>
    </row>
    <row r="249" spans="1:1" x14ac:dyDescent="0.35">
      <c r="A249" t="str">
        <f t="shared" si="7"/>
        <v/>
      </c>
    </row>
    <row r="250" spans="1:1" x14ac:dyDescent="0.35">
      <c r="A250" t="str">
        <f t="shared" si="7"/>
        <v/>
      </c>
    </row>
    <row r="251" spans="1:1" x14ac:dyDescent="0.35">
      <c r="A251" t="str">
        <f t="shared" si="7"/>
        <v/>
      </c>
    </row>
    <row r="252" spans="1:1" x14ac:dyDescent="0.35">
      <c r="A252" t="str">
        <f t="shared" si="7"/>
        <v/>
      </c>
    </row>
    <row r="253" spans="1:1" x14ac:dyDescent="0.35">
      <c r="A253" t="str">
        <f t="shared" si="7"/>
        <v/>
      </c>
    </row>
    <row r="254" spans="1:1" x14ac:dyDescent="0.35">
      <c r="A254" t="str">
        <f t="shared" si="7"/>
        <v/>
      </c>
    </row>
    <row r="255" spans="1:1" x14ac:dyDescent="0.35">
      <c r="A255" t="str">
        <f t="shared" si="7"/>
        <v/>
      </c>
    </row>
    <row r="256" spans="1:1" x14ac:dyDescent="0.35">
      <c r="A256" t="str">
        <f t="shared" si="7"/>
        <v/>
      </c>
    </row>
    <row r="257" spans="1:1" x14ac:dyDescent="0.35">
      <c r="A257" t="str">
        <f t="shared" si="7"/>
        <v/>
      </c>
    </row>
    <row r="258" spans="1:1" x14ac:dyDescent="0.35">
      <c r="A258" t="str">
        <f t="shared" si="7"/>
        <v/>
      </c>
    </row>
    <row r="259" spans="1:1" x14ac:dyDescent="0.35">
      <c r="A259" t="str">
        <f t="shared" si="7"/>
        <v/>
      </c>
    </row>
    <row r="260" spans="1:1" x14ac:dyDescent="0.35">
      <c r="A260" t="str">
        <f t="shared" si="7"/>
        <v/>
      </c>
    </row>
    <row r="261" spans="1:1" x14ac:dyDescent="0.35">
      <c r="A261" t="str">
        <f t="shared" si="7"/>
        <v/>
      </c>
    </row>
    <row r="262" spans="1:1" x14ac:dyDescent="0.35">
      <c r="A262" t="str">
        <f t="shared" si="7"/>
        <v/>
      </c>
    </row>
    <row r="263" spans="1:1" x14ac:dyDescent="0.35">
      <c r="A263" t="str">
        <f t="shared" si="7"/>
        <v/>
      </c>
    </row>
    <row r="264" spans="1:1" x14ac:dyDescent="0.35">
      <c r="A264" t="str">
        <f t="shared" ref="A264:A286" si="8">B264&amp;C264</f>
        <v/>
      </c>
    </row>
    <row r="265" spans="1:1" x14ac:dyDescent="0.35">
      <c r="A265" t="str">
        <f t="shared" si="8"/>
        <v/>
      </c>
    </row>
    <row r="266" spans="1:1" x14ac:dyDescent="0.35">
      <c r="A266" t="str">
        <f t="shared" si="8"/>
        <v/>
      </c>
    </row>
    <row r="267" spans="1:1" x14ac:dyDescent="0.35">
      <c r="A267" t="str">
        <f t="shared" si="8"/>
        <v/>
      </c>
    </row>
    <row r="268" spans="1:1" x14ac:dyDescent="0.35">
      <c r="A268" t="str">
        <f t="shared" si="8"/>
        <v/>
      </c>
    </row>
    <row r="269" spans="1:1" x14ac:dyDescent="0.35">
      <c r="A269" t="str">
        <f t="shared" si="8"/>
        <v/>
      </c>
    </row>
    <row r="270" spans="1:1" x14ac:dyDescent="0.35">
      <c r="A270" t="str">
        <f t="shared" si="8"/>
        <v/>
      </c>
    </row>
    <row r="271" spans="1:1" x14ac:dyDescent="0.35">
      <c r="A271" t="str">
        <f t="shared" si="8"/>
        <v/>
      </c>
    </row>
    <row r="272" spans="1:1" x14ac:dyDescent="0.35">
      <c r="A272" t="str">
        <f t="shared" si="8"/>
        <v/>
      </c>
    </row>
    <row r="273" spans="1:1" x14ac:dyDescent="0.35">
      <c r="A273" t="str">
        <f t="shared" si="8"/>
        <v/>
      </c>
    </row>
    <row r="274" spans="1:1" x14ac:dyDescent="0.35">
      <c r="A274" t="str">
        <f t="shared" si="8"/>
        <v/>
      </c>
    </row>
    <row r="275" spans="1:1" x14ac:dyDescent="0.35">
      <c r="A275" t="str">
        <f t="shared" si="8"/>
        <v/>
      </c>
    </row>
    <row r="276" spans="1:1" x14ac:dyDescent="0.35">
      <c r="A276" t="str">
        <f t="shared" si="8"/>
        <v/>
      </c>
    </row>
    <row r="277" spans="1:1" x14ac:dyDescent="0.35">
      <c r="A277" t="str">
        <f t="shared" si="8"/>
        <v/>
      </c>
    </row>
    <row r="278" spans="1:1" x14ac:dyDescent="0.35">
      <c r="A278" t="str">
        <f t="shared" si="8"/>
        <v/>
      </c>
    </row>
    <row r="279" spans="1:1" x14ac:dyDescent="0.35">
      <c r="A279" t="str">
        <f t="shared" si="8"/>
        <v/>
      </c>
    </row>
    <row r="280" spans="1:1" x14ac:dyDescent="0.35">
      <c r="A280" t="str">
        <f t="shared" si="8"/>
        <v/>
      </c>
    </row>
    <row r="281" spans="1:1" x14ac:dyDescent="0.35">
      <c r="A281" t="str">
        <f t="shared" si="8"/>
        <v/>
      </c>
    </row>
    <row r="282" spans="1:1" x14ac:dyDescent="0.35">
      <c r="A282" t="str">
        <f t="shared" si="8"/>
        <v/>
      </c>
    </row>
    <row r="283" spans="1:1" x14ac:dyDescent="0.35">
      <c r="A283" t="str">
        <f t="shared" si="8"/>
        <v/>
      </c>
    </row>
    <row r="284" spans="1:1" x14ac:dyDescent="0.35">
      <c r="A284" t="str">
        <f t="shared" si="8"/>
        <v/>
      </c>
    </row>
    <row r="285" spans="1:1" x14ac:dyDescent="0.35">
      <c r="A285" t="str">
        <f t="shared" si="8"/>
        <v/>
      </c>
    </row>
    <row r="286" spans="1:1" x14ac:dyDescent="0.35">
      <c r="A286" t="str">
        <f t="shared" si="8"/>
        <v/>
      </c>
    </row>
  </sheetData>
  <autoFilter ref="G6:H286" xr:uid="{A6CE01C9-F415-45C6-B191-C550ACFB229C}"/>
  <conditionalFormatting sqref="A1:A1048576">
    <cfRule type="duplicateValues" dxfId="11" priority="1"/>
  </conditionalFormatting>
  <pageMargins left="0.7" right="0.7" top="0.75" bottom="0.75" header="0.3" footer="0.3"/>
  <pageSetup orientation="portrait" r:id="rId2"/>
  <customProperties>
    <customPr name="_pios_id" r:id="rId3"/>
    <customPr name="IbpWorksheetKeyString_GUID" r:id="rId4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7DF2-F878-49F7-BC79-3C6370D629B4}">
  <sheetPr>
    <tabColor theme="4" tint="-0.249977111117893"/>
  </sheetPr>
  <dimension ref="A1:S4231"/>
  <sheetViews>
    <sheetView topLeftCell="A4202" zoomScale="60" zoomScaleNormal="60" workbookViewId="0">
      <selection activeCell="H4" sqref="H4"/>
    </sheetView>
  </sheetViews>
  <sheetFormatPr baseColWidth="10" defaultRowHeight="14.5" x14ac:dyDescent="0.35"/>
  <cols>
    <col min="3" max="3" width="18.54296875" bestFit="1" customWidth="1"/>
    <col min="4" max="4" width="16.7265625" bestFit="1" customWidth="1"/>
    <col min="5" max="5" width="19.81640625" bestFit="1" customWidth="1"/>
    <col min="6" max="6" width="14.90625" bestFit="1" customWidth="1"/>
    <col min="7" max="7" width="18.1796875" bestFit="1" customWidth="1"/>
    <col min="8" max="8" width="11.7265625" bestFit="1" customWidth="1"/>
    <col min="9" max="9" width="34.36328125" bestFit="1" customWidth="1"/>
    <col min="10" max="10" width="10.7265625" bestFit="1" customWidth="1"/>
    <col min="11" max="11" width="11.1796875" bestFit="1" customWidth="1"/>
    <col min="12" max="12" width="10.54296875" bestFit="1" customWidth="1"/>
    <col min="13" max="13" width="12.54296875" bestFit="1" customWidth="1"/>
    <col min="14" max="14" width="11.453125" bestFit="1" customWidth="1"/>
    <col min="15" max="15" width="11.26953125" bestFit="1" customWidth="1"/>
    <col min="16" max="16" width="12.54296875" bestFit="1" customWidth="1"/>
    <col min="17" max="17" width="10.90625" bestFit="1" customWidth="1"/>
    <col min="18" max="18" width="11.90625" bestFit="1" customWidth="1"/>
    <col min="19" max="19" width="14.36328125" bestFit="1" customWidth="1"/>
    <col min="20" max="20" width="11.90625" bestFit="1" customWidth="1"/>
    <col min="21" max="21" width="14.36328125" bestFit="1" customWidth="1"/>
    <col min="22" max="22" width="8.453125" bestFit="1" customWidth="1"/>
    <col min="23" max="23" width="7.54296875" bestFit="1" customWidth="1"/>
    <col min="24" max="24" width="9.08984375" bestFit="1" customWidth="1"/>
    <col min="25" max="25" width="5.26953125" bestFit="1" customWidth="1"/>
    <col min="26" max="26" width="10.7265625" bestFit="1" customWidth="1"/>
    <col min="27" max="27" width="13.1796875" bestFit="1" customWidth="1"/>
    <col min="28" max="28" width="10.7265625" bestFit="1" customWidth="1"/>
    <col min="29" max="29" width="13.1796875" bestFit="1" customWidth="1"/>
  </cols>
  <sheetData>
    <row r="1" spans="1:19" x14ac:dyDescent="0.35">
      <c r="H1" s="25" t="s">
        <v>976</v>
      </c>
      <c r="I1" s="25" t="s">
        <v>1449</v>
      </c>
      <c r="J1" s="25" t="s">
        <v>1450</v>
      </c>
      <c r="P1" s="24">
        <v>0.76</v>
      </c>
      <c r="Q1" s="25">
        <v>1012778</v>
      </c>
      <c r="R1" s="25" t="s">
        <v>1278</v>
      </c>
      <c r="S1" s="25"/>
    </row>
    <row r="2" spans="1:19" x14ac:dyDescent="0.35">
      <c r="I2" t="s">
        <v>438</v>
      </c>
    </row>
    <row r="3" spans="1:19" ht="31.5" x14ac:dyDescent="0.35">
      <c r="A3" t="s">
        <v>1233</v>
      </c>
      <c r="B3" t="s">
        <v>439</v>
      </c>
      <c r="C3" s="4" t="s">
        <v>5</v>
      </c>
      <c r="D3" s="4" t="s">
        <v>1094</v>
      </c>
      <c r="E3" s="4" t="s">
        <v>7</v>
      </c>
      <c r="F3" s="4" t="s">
        <v>1064</v>
      </c>
      <c r="G3" s="4" t="s">
        <v>980</v>
      </c>
      <c r="H3" s="4" t="s">
        <v>485</v>
      </c>
      <c r="I3" s="3" t="s">
        <v>438</v>
      </c>
      <c r="J3" s="4" t="s">
        <v>6</v>
      </c>
      <c r="K3" s="15" t="s">
        <v>1210</v>
      </c>
      <c r="L3" s="15" t="s">
        <v>1211</v>
      </c>
      <c r="M3" s="15" t="s">
        <v>1212</v>
      </c>
      <c r="N3" s="15" t="s">
        <v>1213</v>
      </c>
      <c r="O3" s="15" t="s">
        <v>1214</v>
      </c>
      <c r="P3" s="15" t="s">
        <v>1215</v>
      </c>
    </row>
    <row r="4" spans="1:19" x14ac:dyDescent="0.35">
      <c r="A4" s="23" t="str">
        <f t="shared" ref="A4:A67" si="0">MID(C4,1,2)</f>
        <v>01</v>
      </c>
      <c r="B4" s="23">
        <f t="shared" ref="B4:B67" si="1">+H4*1</f>
        <v>1030332</v>
      </c>
      <c r="C4" s="6" t="s">
        <v>1242</v>
      </c>
      <c r="D4" s="7" t="s">
        <v>1095</v>
      </c>
      <c r="E4" s="7" t="s">
        <v>662</v>
      </c>
      <c r="F4" s="7" t="s">
        <v>1068</v>
      </c>
      <c r="G4" s="7" t="s">
        <v>994</v>
      </c>
      <c r="H4" s="7" t="s">
        <v>871</v>
      </c>
      <c r="I4" s="7" t="s">
        <v>872</v>
      </c>
      <c r="J4" s="6" t="s">
        <v>659</v>
      </c>
      <c r="K4" s="1"/>
      <c r="L4" s="1"/>
      <c r="M4" s="1">
        <v>24000</v>
      </c>
      <c r="N4" s="2"/>
      <c r="O4" s="2"/>
      <c r="P4" s="16">
        <v>1.4519612500000001</v>
      </c>
    </row>
    <row r="5" spans="1:19" x14ac:dyDescent="0.35">
      <c r="A5" s="23" t="str">
        <f t="shared" ref="A5:A68" si="2">MID(C5,1,2)</f>
        <v>01</v>
      </c>
      <c r="B5" s="23">
        <f t="shared" ref="B5:B68" si="3">+H5*1</f>
        <v>1011042</v>
      </c>
      <c r="C5" s="6" t="s">
        <v>1242</v>
      </c>
      <c r="D5" s="7" t="s">
        <v>1095</v>
      </c>
      <c r="E5" s="7" t="s">
        <v>662</v>
      </c>
      <c r="F5" s="7" t="s">
        <v>1067</v>
      </c>
      <c r="G5" s="7" t="s">
        <v>983</v>
      </c>
      <c r="H5" s="7" t="s">
        <v>671</v>
      </c>
      <c r="I5" s="7" t="s">
        <v>672</v>
      </c>
      <c r="J5" s="6" t="s">
        <v>658</v>
      </c>
      <c r="K5" s="1"/>
      <c r="L5" s="1"/>
      <c r="M5" s="1">
        <v>192000</v>
      </c>
      <c r="N5" s="2"/>
      <c r="O5" s="2"/>
      <c r="P5" s="16">
        <v>0.390213541666667</v>
      </c>
    </row>
    <row r="6" spans="1:19" x14ac:dyDescent="0.35">
      <c r="A6" s="23" t="str">
        <f t="shared" si="2"/>
        <v>01</v>
      </c>
      <c r="B6" s="23">
        <f t="shared" si="3"/>
        <v>1012207</v>
      </c>
      <c r="C6" s="6" t="s">
        <v>1242</v>
      </c>
      <c r="D6" s="7" t="s">
        <v>1095</v>
      </c>
      <c r="E6" s="7" t="s">
        <v>662</v>
      </c>
      <c r="F6" s="7" t="s">
        <v>1065</v>
      </c>
      <c r="G6" s="7" t="s">
        <v>981</v>
      </c>
      <c r="H6" s="7" t="s">
        <v>760</v>
      </c>
      <c r="I6" s="7" t="s">
        <v>761</v>
      </c>
      <c r="J6" s="6" t="s">
        <v>658</v>
      </c>
      <c r="K6" s="1">
        <v>9944</v>
      </c>
      <c r="L6" s="1">
        <v>9944</v>
      </c>
      <c r="M6" s="1"/>
      <c r="N6" s="2">
        <v>0</v>
      </c>
      <c r="O6" s="2">
        <v>0</v>
      </c>
      <c r="P6" s="16"/>
    </row>
    <row r="7" spans="1:19" x14ac:dyDescent="0.35">
      <c r="A7" s="23" t="str">
        <f t="shared" si="2"/>
        <v>01</v>
      </c>
      <c r="B7" s="23">
        <f t="shared" si="3"/>
        <v>1030744</v>
      </c>
      <c r="C7" s="6" t="s">
        <v>1242</v>
      </c>
      <c r="D7" s="7" t="s">
        <v>1095</v>
      </c>
      <c r="E7" s="7" t="s">
        <v>662</v>
      </c>
      <c r="F7" s="7" t="s">
        <v>1065</v>
      </c>
      <c r="G7" s="7" t="s">
        <v>1061</v>
      </c>
      <c r="H7" s="7" t="s">
        <v>952</v>
      </c>
      <c r="I7" s="7" t="s">
        <v>953</v>
      </c>
      <c r="J7" s="6" t="s">
        <v>659</v>
      </c>
      <c r="K7" s="1">
        <v>12000</v>
      </c>
      <c r="L7" s="1">
        <v>12000</v>
      </c>
      <c r="M7" s="1"/>
      <c r="N7" s="2">
        <v>0.53791666666666704</v>
      </c>
      <c r="O7" s="2">
        <v>0.53791666666666704</v>
      </c>
      <c r="P7" s="16"/>
    </row>
    <row r="8" spans="1:19" x14ac:dyDescent="0.35">
      <c r="A8" s="23" t="str">
        <f t="shared" si="2"/>
        <v>01</v>
      </c>
      <c r="B8" s="23">
        <f t="shared" si="3"/>
        <v>1030635</v>
      </c>
      <c r="C8" s="6" t="s">
        <v>1242</v>
      </c>
      <c r="D8" s="7" t="s">
        <v>1095</v>
      </c>
      <c r="E8" s="7" t="s">
        <v>662</v>
      </c>
      <c r="F8" s="7" t="s">
        <v>1065</v>
      </c>
      <c r="G8" s="7" t="s">
        <v>1053</v>
      </c>
      <c r="H8" s="7" t="s">
        <v>923</v>
      </c>
      <c r="I8" s="7" t="s">
        <v>924</v>
      </c>
      <c r="J8" s="6" t="s">
        <v>659</v>
      </c>
      <c r="K8" s="1">
        <v>10120</v>
      </c>
      <c r="L8" s="1">
        <v>10120</v>
      </c>
      <c r="M8" s="1"/>
      <c r="N8" s="2">
        <v>0.98794466403161996</v>
      </c>
      <c r="O8" s="2">
        <v>0.98794466403161996</v>
      </c>
      <c r="P8" s="16"/>
    </row>
    <row r="9" spans="1:19" x14ac:dyDescent="0.35">
      <c r="A9" s="23" t="str">
        <f t="shared" si="2"/>
        <v>01</v>
      </c>
      <c r="B9" s="23">
        <f t="shared" si="3"/>
        <v>1030720</v>
      </c>
      <c r="C9" s="6" t="s">
        <v>1242</v>
      </c>
      <c r="D9" s="7" t="s">
        <v>1095</v>
      </c>
      <c r="E9" s="7" t="s">
        <v>662</v>
      </c>
      <c r="F9" s="7" t="s">
        <v>1081</v>
      </c>
      <c r="G9" s="7" t="s">
        <v>1050</v>
      </c>
      <c r="H9" s="7" t="s">
        <v>942</v>
      </c>
      <c r="I9" s="7" t="s">
        <v>943</v>
      </c>
      <c r="J9" s="6" t="s">
        <v>659</v>
      </c>
      <c r="K9" s="1">
        <v>10387</v>
      </c>
      <c r="L9" s="1">
        <v>10387</v>
      </c>
      <c r="M9" s="1"/>
      <c r="N9" s="2">
        <v>0</v>
      </c>
      <c r="O9" s="2">
        <v>0</v>
      </c>
      <c r="P9" s="16"/>
    </row>
    <row r="10" spans="1:19" x14ac:dyDescent="0.35">
      <c r="A10" s="23" t="str">
        <f t="shared" si="2"/>
        <v>01</v>
      </c>
      <c r="B10" s="23">
        <f t="shared" si="3"/>
        <v>1030355</v>
      </c>
      <c r="C10" s="6" t="s">
        <v>1242</v>
      </c>
      <c r="D10" s="7" t="s">
        <v>1095</v>
      </c>
      <c r="E10" s="7" t="s">
        <v>662</v>
      </c>
      <c r="F10" s="7" t="s">
        <v>1092</v>
      </c>
      <c r="G10" s="7" t="s">
        <v>1055</v>
      </c>
      <c r="H10" s="7" t="s">
        <v>875</v>
      </c>
      <c r="I10" s="7" t="s">
        <v>876</v>
      </c>
      <c r="J10" s="6" t="s">
        <v>659</v>
      </c>
      <c r="K10" s="1">
        <v>37996</v>
      </c>
      <c r="L10" s="1">
        <v>37996</v>
      </c>
      <c r="M10" s="1">
        <v>24000</v>
      </c>
      <c r="N10" s="2">
        <v>0.98999894725760595</v>
      </c>
      <c r="O10" s="2">
        <v>0.98999894725760595</v>
      </c>
      <c r="P10" s="16">
        <v>0.98862499999999998</v>
      </c>
    </row>
    <row r="11" spans="1:19" x14ac:dyDescent="0.35">
      <c r="A11" s="23" t="str">
        <f t="shared" si="2"/>
        <v>01</v>
      </c>
      <c r="B11" s="23">
        <f t="shared" si="3"/>
        <v>1012699</v>
      </c>
      <c r="C11" s="6" t="s">
        <v>1242</v>
      </c>
      <c r="D11" s="7" t="s">
        <v>1095</v>
      </c>
      <c r="E11" s="7" t="s">
        <v>11</v>
      </c>
      <c r="F11" s="7" t="s">
        <v>1068</v>
      </c>
      <c r="G11" s="7" t="s">
        <v>994</v>
      </c>
      <c r="H11" s="7" t="s">
        <v>835</v>
      </c>
      <c r="I11" s="7" t="s">
        <v>836</v>
      </c>
      <c r="J11" s="6" t="s">
        <v>658</v>
      </c>
      <c r="K11" s="1"/>
      <c r="L11" s="1"/>
      <c r="M11" s="1">
        <v>40</v>
      </c>
      <c r="N11" s="2"/>
      <c r="O11" s="2"/>
      <c r="P11" s="16">
        <v>5.9124999999999996</v>
      </c>
    </row>
    <row r="12" spans="1:19" x14ac:dyDescent="0.35">
      <c r="A12" s="23" t="str">
        <f t="shared" si="2"/>
        <v>01</v>
      </c>
      <c r="B12" s="23">
        <f t="shared" si="3"/>
        <v>1030332</v>
      </c>
      <c r="C12" s="6" t="s">
        <v>1242</v>
      </c>
      <c r="D12" s="7" t="s">
        <v>1095</v>
      </c>
      <c r="E12" s="7" t="s">
        <v>11</v>
      </c>
      <c r="F12" s="7" t="s">
        <v>1068</v>
      </c>
      <c r="G12" s="7" t="s">
        <v>994</v>
      </c>
      <c r="H12" s="7" t="s">
        <v>871</v>
      </c>
      <c r="I12" s="7" t="s">
        <v>872</v>
      </c>
      <c r="J12" s="6" t="s">
        <v>659</v>
      </c>
      <c r="K12" s="1">
        <v>120000</v>
      </c>
      <c r="L12" s="1">
        <v>120000</v>
      </c>
      <c r="M12" s="1">
        <v>144000</v>
      </c>
      <c r="N12" s="2">
        <v>1.4879</v>
      </c>
      <c r="O12" s="2">
        <v>1.4879</v>
      </c>
      <c r="P12" s="16">
        <v>1.50818194444444</v>
      </c>
    </row>
    <row r="13" spans="1:19" x14ac:dyDescent="0.35">
      <c r="A13" s="23" t="str">
        <f t="shared" si="2"/>
        <v>01</v>
      </c>
      <c r="B13" s="23">
        <f t="shared" si="3"/>
        <v>1012556</v>
      </c>
      <c r="C13" s="6" t="s">
        <v>1242</v>
      </c>
      <c r="D13" s="7" t="s">
        <v>1095</v>
      </c>
      <c r="E13" s="7" t="s">
        <v>11</v>
      </c>
      <c r="F13" s="7" t="s">
        <v>1063</v>
      </c>
      <c r="G13" s="7" t="s">
        <v>999</v>
      </c>
      <c r="H13" s="7" t="s">
        <v>819</v>
      </c>
      <c r="I13" s="7" t="s">
        <v>820</v>
      </c>
      <c r="J13" s="6" t="s">
        <v>658</v>
      </c>
      <c r="K13" s="1">
        <v>4609</v>
      </c>
      <c r="L13" s="1">
        <v>4609</v>
      </c>
      <c r="M13" s="1"/>
      <c r="N13" s="2">
        <v>0</v>
      </c>
      <c r="O13" s="2">
        <v>0</v>
      </c>
      <c r="P13" s="16"/>
    </row>
    <row r="14" spans="1:19" x14ac:dyDescent="0.35">
      <c r="A14" s="23" t="str">
        <f t="shared" si="2"/>
        <v>01</v>
      </c>
      <c r="B14" s="23">
        <f t="shared" si="3"/>
        <v>1012719</v>
      </c>
      <c r="C14" s="6" t="s">
        <v>1242</v>
      </c>
      <c r="D14" s="7" t="s">
        <v>1095</v>
      </c>
      <c r="E14" s="7" t="s">
        <v>11</v>
      </c>
      <c r="F14" s="7" t="s">
        <v>1063</v>
      </c>
      <c r="G14" s="7" t="s">
        <v>999</v>
      </c>
      <c r="H14" s="7" t="s">
        <v>837</v>
      </c>
      <c r="I14" s="7" t="s">
        <v>838</v>
      </c>
      <c r="J14" s="6" t="s">
        <v>658</v>
      </c>
      <c r="K14" s="1">
        <v>200000</v>
      </c>
      <c r="L14" s="1">
        <v>200000</v>
      </c>
      <c r="M14" s="1">
        <v>322000</v>
      </c>
      <c r="N14" s="2">
        <v>0.68789500000000003</v>
      </c>
      <c r="O14" s="2">
        <v>0.68789500000000003</v>
      </c>
      <c r="P14" s="16">
        <v>0.84125128757764001</v>
      </c>
    </row>
    <row r="15" spans="1:19" x14ac:dyDescent="0.35">
      <c r="A15" s="23" t="str">
        <f t="shared" si="2"/>
        <v>01</v>
      </c>
      <c r="B15" s="23">
        <f t="shared" si="3"/>
        <v>1011421</v>
      </c>
      <c r="C15" s="6" t="s">
        <v>1242</v>
      </c>
      <c r="D15" s="7" t="s">
        <v>1095</v>
      </c>
      <c r="E15" s="7" t="s">
        <v>11</v>
      </c>
      <c r="F15" s="7" t="s">
        <v>1063</v>
      </c>
      <c r="G15" s="7" t="s">
        <v>988</v>
      </c>
      <c r="H15" s="7" t="s">
        <v>689</v>
      </c>
      <c r="I15" s="7" t="s">
        <v>690</v>
      </c>
      <c r="J15" s="6" t="s">
        <v>658</v>
      </c>
      <c r="K15" s="1">
        <v>900000</v>
      </c>
      <c r="L15" s="1">
        <v>900000</v>
      </c>
      <c r="M15" s="1">
        <v>504000</v>
      </c>
      <c r="N15" s="2">
        <v>0.83789777777777796</v>
      </c>
      <c r="O15" s="2">
        <v>0.83789777777777796</v>
      </c>
      <c r="P15" s="16">
        <v>0.81115507936507902</v>
      </c>
    </row>
    <row r="16" spans="1:19" x14ac:dyDescent="0.35">
      <c r="A16" s="23" t="str">
        <f t="shared" si="2"/>
        <v>01</v>
      </c>
      <c r="B16" s="23">
        <f t="shared" si="3"/>
        <v>1011558</v>
      </c>
      <c r="C16" s="6" t="s">
        <v>1242</v>
      </c>
      <c r="D16" s="7" t="s">
        <v>1095</v>
      </c>
      <c r="E16" s="7" t="s">
        <v>11</v>
      </c>
      <c r="F16" s="7" t="s">
        <v>1063</v>
      </c>
      <c r="G16" s="7" t="s">
        <v>988</v>
      </c>
      <c r="H16" s="7" t="s">
        <v>693</v>
      </c>
      <c r="I16" s="7" t="s">
        <v>694</v>
      </c>
      <c r="J16" s="6" t="s">
        <v>658</v>
      </c>
      <c r="K16" s="1">
        <v>472000</v>
      </c>
      <c r="L16" s="1">
        <v>472000</v>
      </c>
      <c r="M16" s="1">
        <v>408000</v>
      </c>
      <c r="N16" s="2">
        <v>0.83789830508474605</v>
      </c>
      <c r="O16" s="2">
        <v>0.83789830508474605</v>
      </c>
      <c r="P16" s="16">
        <v>1.0326027941176501</v>
      </c>
    </row>
    <row r="17" spans="1:16" x14ac:dyDescent="0.35">
      <c r="A17" s="23" t="str">
        <f t="shared" si="2"/>
        <v>01</v>
      </c>
      <c r="B17" s="23">
        <f t="shared" si="3"/>
        <v>1011042</v>
      </c>
      <c r="C17" s="6" t="s">
        <v>1242</v>
      </c>
      <c r="D17" s="7" t="s">
        <v>1095</v>
      </c>
      <c r="E17" s="7" t="s">
        <v>11</v>
      </c>
      <c r="F17" s="7" t="s">
        <v>1067</v>
      </c>
      <c r="G17" s="7" t="s">
        <v>983</v>
      </c>
      <c r="H17" s="7" t="s">
        <v>671</v>
      </c>
      <c r="I17" s="7" t="s">
        <v>672</v>
      </c>
      <c r="J17" s="6" t="s">
        <v>658</v>
      </c>
      <c r="K17" s="1">
        <v>48000</v>
      </c>
      <c r="L17" s="1">
        <v>48000</v>
      </c>
      <c r="M17" s="1">
        <v>60000</v>
      </c>
      <c r="N17" s="2">
        <v>0.48789583333333297</v>
      </c>
      <c r="O17" s="2">
        <v>0.48789583333333297</v>
      </c>
      <c r="P17" s="16">
        <v>0.48945928500000002</v>
      </c>
    </row>
    <row r="18" spans="1:16" x14ac:dyDescent="0.35">
      <c r="A18" s="23" t="str">
        <f t="shared" si="2"/>
        <v>01</v>
      </c>
      <c r="B18" s="23">
        <f t="shared" si="3"/>
        <v>1020017</v>
      </c>
      <c r="C18" s="6" t="s">
        <v>1242</v>
      </c>
      <c r="D18" s="7" t="s">
        <v>1095</v>
      </c>
      <c r="E18" s="7" t="s">
        <v>11</v>
      </c>
      <c r="F18" s="7" t="s">
        <v>1074</v>
      </c>
      <c r="G18" s="7" t="s">
        <v>1001</v>
      </c>
      <c r="H18" s="7" t="s">
        <v>17</v>
      </c>
      <c r="I18" s="7" t="s">
        <v>18</v>
      </c>
      <c r="J18" s="6" t="s">
        <v>553</v>
      </c>
      <c r="K18" s="1">
        <v>72000</v>
      </c>
      <c r="L18" s="1">
        <v>72000</v>
      </c>
      <c r="M18" s="1">
        <v>72000</v>
      </c>
      <c r="N18" s="2">
        <v>2.97684722222222</v>
      </c>
      <c r="O18" s="2">
        <v>2.97684722222222</v>
      </c>
      <c r="P18" s="16">
        <v>2.8509336111111101</v>
      </c>
    </row>
    <row r="19" spans="1:16" x14ac:dyDescent="0.35">
      <c r="A19" s="23" t="str">
        <f t="shared" si="2"/>
        <v>01</v>
      </c>
      <c r="B19" s="23">
        <f t="shared" si="3"/>
        <v>1021622</v>
      </c>
      <c r="C19" s="6" t="s">
        <v>1242</v>
      </c>
      <c r="D19" s="7" t="s">
        <v>1095</v>
      </c>
      <c r="E19" s="7" t="s">
        <v>11</v>
      </c>
      <c r="F19" s="7" t="s">
        <v>1074</v>
      </c>
      <c r="G19" s="7" t="s">
        <v>1018</v>
      </c>
      <c r="H19" s="7" t="s">
        <v>169</v>
      </c>
      <c r="I19" s="7" t="s">
        <v>74</v>
      </c>
      <c r="J19" s="6" t="s">
        <v>553</v>
      </c>
      <c r="K19" s="1">
        <v>12000</v>
      </c>
      <c r="L19" s="1">
        <v>12000</v>
      </c>
      <c r="M19" s="1">
        <v>6900</v>
      </c>
      <c r="N19" s="2">
        <v>8.7224166666666605</v>
      </c>
      <c r="O19" s="2">
        <v>8.7224166666666605</v>
      </c>
      <c r="P19" s="16">
        <v>7.7378092608695601</v>
      </c>
    </row>
    <row r="20" spans="1:16" x14ac:dyDescent="0.35">
      <c r="A20" s="23" t="str">
        <f t="shared" si="2"/>
        <v>01</v>
      </c>
      <c r="B20" s="23">
        <f t="shared" si="3"/>
        <v>1021623</v>
      </c>
      <c r="C20" s="6" t="s">
        <v>1242</v>
      </c>
      <c r="D20" s="7" t="s">
        <v>1095</v>
      </c>
      <c r="E20" s="7" t="s">
        <v>11</v>
      </c>
      <c r="F20" s="7" t="s">
        <v>1074</v>
      </c>
      <c r="G20" s="7" t="s">
        <v>1018</v>
      </c>
      <c r="H20" s="7" t="s">
        <v>444</v>
      </c>
      <c r="I20" s="7" t="s">
        <v>445</v>
      </c>
      <c r="J20" s="6" t="s">
        <v>553</v>
      </c>
      <c r="K20" s="1">
        <v>0</v>
      </c>
      <c r="L20" s="1">
        <v>0</v>
      </c>
      <c r="M20" s="1">
        <v>530</v>
      </c>
      <c r="N20" s="2">
        <v>0</v>
      </c>
      <c r="O20" s="2">
        <v>0</v>
      </c>
      <c r="P20" s="16">
        <v>3.4001084905660401</v>
      </c>
    </row>
    <row r="21" spans="1:16" x14ac:dyDescent="0.35">
      <c r="A21" s="23" t="str">
        <f t="shared" si="2"/>
        <v>01</v>
      </c>
      <c r="B21" s="23">
        <f t="shared" si="3"/>
        <v>1022384</v>
      </c>
      <c r="C21" s="6" t="s">
        <v>1242</v>
      </c>
      <c r="D21" s="7" t="s">
        <v>1095</v>
      </c>
      <c r="E21" s="7" t="s">
        <v>11</v>
      </c>
      <c r="F21" s="7" t="s">
        <v>1074</v>
      </c>
      <c r="G21" s="7" t="s">
        <v>1018</v>
      </c>
      <c r="H21" s="7" t="s">
        <v>289</v>
      </c>
      <c r="I21" s="7" t="s">
        <v>290</v>
      </c>
      <c r="J21" s="6" t="s">
        <v>553</v>
      </c>
      <c r="K21" s="1">
        <v>0</v>
      </c>
      <c r="L21" s="1">
        <v>0</v>
      </c>
      <c r="M21" s="1">
        <v>619</v>
      </c>
      <c r="N21" s="2">
        <v>0</v>
      </c>
      <c r="O21" s="2">
        <v>0</v>
      </c>
      <c r="P21" s="16">
        <v>3.4159642972536401</v>
      </c>
    </row>
    <row r="22" spans="1:16" x14ac:dyDescent="0.35">
      <c r="A22" s="23" t="str">
        <f t="shared" si="2"/>
        <v>01</v>
      </c>
      <c r="B22" s="23">
        <f t="shared" si="3"/>
        <v>1021187</v>
      </c>
      <c r="C22" s="6" t="s">
        <v>1242</v>
      </c>
      <c r="D22" s="7" t="s">
        <v>1095</v>
      </c>
      <c r="E22" s="7" t="s">
        <v>11</v>
      </c>
      <c r="F22" s="7" t="s">
        <v>1080</v>
      </c>
      <c r="G22" s="7" t="s">
        <v>1029</v>
      </c>
      <c r="H22" s="7" t="s">
        <v>137</v>
      </c>
      <c r="I22" s="7" t="s">
        <v>138</v>
      </c>
      <c r="J22" s="6" t="s">
        <v>553</v>
      </c>
      <c r="K22" s="1">
        <v>48000</v>
      </c>
      <c r="L22" s="1">
        <v>48000</v>
      </c>
      <c r="M22" s="1">
        <v>12000</v>
      </c>
      <c r="N22" s="2">
        <v>2.0024375000000001</v>
      </c>
      <c r="O22" s="2">
        <v>2.0024375000000001</v>
      </c>
      <c r="P22" s="16">
        <v>2.0643539500000001</v>
      </c>
    </row>
    <row r="23" spans="1:16" x14ac:dyDescent="0.35">
      <c r="A23" s="23" t="str">
        <f t="shared" si="2"/>
        <v>01</v>
      </c>
      <c r="B23" s="23">
        <f t="shared" si="3"/>
        <v>1022196</v>
      </c>
      <c r="C23" s="6" t="s">
        <v>1242</v>
      </c>
      <c r="D23" s="7" t="s">
        <v>1095</v>
      </c>
      <c r="E23" s="7" t="s">
        <v>11</v>
      </c>
      <c r="F23" s="7" t="s">
        <v>1080</v>
      </c>
      <c r="G23" s="7" t="s">
        <v>1030</v>
      </c>
      <c r="H23" s="7" t="s">
        <v>446</v>
      </c>
      <c r="I23" s="7" t="s">
        <v>447</v>
      </c>
      <c r="J23" s="6" t="s">
        <v>553</v>
      </c>
      <c r="K23" s="1">
        <v>24000</v>
      </c>
      <c r="L23" s="1">
        <v>48000</v>
      </c>
      <c r="M23" s="1">
        <v>48000</v>
      </c>
      <c r="N23" s="2">
        <v>0.56000000000000005</v>
      </c>
      <c r="O23" s="2">
        <v>0.65</v>
      </c>
      <c r="P23" s="16">
        <v>0.63268749999999996</v>
      </c>
    </row>
    <row r="24" spans="1:16" x14ac:dyDescent="0.35">
      <c r="A24" s="23" t="str">
        <f t="shared" si="2"/>
        <v>01</v>
      </c>
      <c r="B24" s="23">
        <f t="shared" si="3"/>
        <v>1022197</v>
      </c>
      <c r="C24" s="6" t="s">
        <v>1242</v>
      </c>
      <c r="D24" s="7" t="s">
        <v>1095</v>
      </c>
      <c r="E24" s="7" t="s">
        <v>11</v>
      </c>
      <c r="F24" s="7" t="s">
        <v>1080</v>
      </c>
      <c r="G24" s="7" t="s">
        <v>1030</v>
      </c>
      <c r="H24" s="7" t="s">
        <v>252</v>
      </c>
      <c r="I24" s="7" t="s">
        <v>253</v>
      </c>
      <c r="J24" s="6" t="s">
        <v>553</v>
      </c>
      <c r="K24" s="1">
        <v>0</v>
      </c>
      <c r="L24" s="1">
        <v>24000</v>
      </c>
      <c r="M24" s="1"/>
      <c r="N24" s="2">
        <v>0</v>
      </c>
      <c r="O24" s="2">
        <v>0.7</v>
      </c>
      <c r="P24" s="16"/>
    </row>
    <row r="25" spans="1:16" x14ac:dyDescent="0.35">
      <c r="A25" s="23" t="str">
        <f t="shared" si="2"/>
        <v>01</v>
      </c>
      <c r="B25" s="23">
        <f t="shared" si="3"/>
        <v>1021385</v>
      </c>
      <c r="C25" s="6" t="s">
        <v>1242</v>
      </c>
      <c r="D25" s="7" t="s">
        <v>1095</v>
      </c>
      <c r="E25" s="7" t="s">
        <v>11</v>
      </c>
      <c r="F25" s="7" t="s">
        <v>1080</v>
      </c>
      <c r="G25" s="7" t="s">
        <v>1031</v>
      </c>
      <c r="H25" s="7" t="s">
        <v>147</v>
      </c>
      <c r="I25" s="7" t="s">
        <v>148</v>
      </c>
      <c r="J25" s="6" t="s">
        <v>553</v>
      </c>
      <c r="K25" s="1">
        <v>144000</v>
      </c>
      <c r="L25" s="1">
        <v>144000</v>
      </c>
      <c r="M25" s="1">
        <v>84000</v>
      </c>
      <c r="N25" s="2">
        <v>0.91604166666666698</v>
      </c>
      <c r="O25" s="2">
        <v>0.91604166666666698</v>
      </c>
      <c r="P25" s="16">
        <v>0.94338479285714305</v>
      </c>
    </row>
    <row r="26" spans="1:16" x14ac:dyDescent="0.35">
      <c r="A26" s="23" t="str">
        <f t="shared" si="2"/>
        <v>01</v>
      </c>
      <c r="B26" s="23">
        <f t="shared" si="3"/>
        <v>1021039</v>
      </c>
      <c r="C26" s="6" t="s">
        <v>1242</v>
      </c>
      <c r="D26" s="7" t="s">
        <v>1095</v>
      </c>
      <c r="E26" s="7" t="s">
        <v>11</v>
      </c>
      <c r="F26" s="7" t="s">
        <v>1080</v>
      </c>
      <c r="G26" s="7" t="s">
        <v>1024</v>
      </c>
      <c r="H26" s="7" t="s">
        <v>107</v>
      </c>
      <c r="I26" s="7" t="s">
        <v>484</v>
      </c>
      <c r="J26" s="6" t="s">
        <v>553</v>
      </c>
      <c r="K26" s="1">
        <v>0</v>
      </c>
      <c r="L26" s="1">
        <v>24000</v>
      </c>
      <c r="M26" s="1"/>
      <c r="N26" s="2">
        <v>0</v>
      </c>
      <c r="O26" s="2">
        <v>0.6</v>
      </c>
      <c r="P26" s="16"/>
    </row>
    <row r="27" spans="1:16" x14ac:dyDescent="0.35">
      <c r="A27" s="23" t="str">
        <f t="shared" si="2"/>
        <v>01</v>
      </c>
      <c r="B27" s="23">
        <f t="shared" si="3"/>
        <v>1023329</v>
      </c>
      <c r="C27" s="6" t="s">
        <v>1242</v>
      </c>
      <c r="D27" s="7" t="s">
        <v>1095</v>
      </c>
      <c r="E27" s="7" t="s">
        <v>11</v>
      </c>
      <c r="F27" s="7" t="s">
        <v>1080</v>
      </c>
      <c r="G27" s="7" t="s">
        <v>1024</v>
      </c>
      <c r="H27" s="7" t="s">
        <v>541</v>
      </c>
      <c r="I27" s="7" t="s">
        <v>196</v>
      </c>
      <c r="J27" s="6" t="s">
        <v>553</v>
      </c>
      <c r="K27" s="1"/>
      <c r="L27" s="1"/>
      <c r="M27" s="1">
        <v>24000</v>
      </c>
      <c r="N27" s="2"/>
      <c r="O27" s="2"/>
      <c r="P27" s="16">
        <v>0.61345833333333299</v>
      </c>
    </row>
    <row r="28" spans="1:16" x14ac:dyDescent="0.35">
      <c r="A28" s="23" t="str">
        <f t="shared" si="2"/>
        <v>01</v>
      </c>
      <c r="B28" s="23">
        <f t="shared" si="3"/>
        <v>1100407</v>
      </c>
      <c r="C28" s="6" t="s">
        <v>1242</v>
      </c>
      <c r="D28" s="7" t="s">
        <v>1095</v>
      </c>
      <c r="E28" s="7" t="s">
        <v>11</v>
      </c>
      <c r="F28" s="7" t="s">
        <v>1238</v>
      </c>
      <c r="G28" s="7" t="s">
        <v>1218</v>
      </c>
      <c r="H28" s="7" t="s">
        <v>1227</v>
      </c>
      <c r="I28" s="7" t="s">
        <v>1228</v>
      </c>
      <c r="J28" s="6" t="s">
        <v>1216</v>
      </c>
      <c r="K28" s="1"/>
      <c r="L28" s="1"/>
      <c r="M28" s="1">
        <v>9000</v>
      </c>
      <c r="N28" s="2"/>
      <c r="O28" s="2"/>
      <c r="P28" s="16">
        <v>3.1695816666666699</v>
      </c>
    </row>
    <row r="29" spans="1:16" x14ac:dyDescent="0.35">
      <c r="A29" s="23" t="str">
        <f t="shared" si="2"/>
        <v>01</v>
      </c>
      <c r="B29" s="23">
        <f t="shared" si="3"/>
        <v>1100408</v>
      </c>
      <c r="C29" s="6" t="s">
        <v>1242</v>
      </c>
      <c r="D29" s="7" t="s">
        <v>1095</v>
      </c>
      <c r="E29" s="7" t="s">
        <v>11</v>
      </c>
      <c r="F29" s="7" t="s">
        <v>1238</v>
      </c>
      <c r="G29" s="7" t="s">
        <v>1218</v>
      </c>
      <c r="H29" s="7" t="s">
        <v>1229</v>
      </c>
      <c r="I29" s="7" t="s">
        <v>1230</v>
      </c>
      <c r="J29" s="6" t="s">
        <v>1216</v>
      </c>
      <c r="K29" s="1"/>
      <c r="L29" s="1"/>
      <c r="M29" s="1">
        <v>9000</v>
      </c>
      <c r="N29" s="2"/>
      <c r="O29" s="2"/>
      <c r="P29" s="16">
        <v>3.1695816666666699</v>
      </c>
    </row>
    <row r="30" spans="1:16" x14ac:dyDescent="0.35">
      <c r="A30" s="23" t="str">
        <f t="shared" si="2"/>
        <v>01</v>
      </c>
      <c r="B30" s="23">
        <f t="shared" si="3"/>
        <v>1012698</v>
      </c>
      <c r="C30" s="6" t="s">
        <v>1242</v>
      </c>
      <c r="D30" s="7" t="s">
        <v>1095</v>
      </c>
      <c r="E30" s="7" t="s">
        <v>11</v>
      </c>
      <c r="F30" s="7" t="s">
        <v>985</v>
      </c>
      <c r="G30" s="7" t="s">
        <v>985</v>
      </c>
      <c r="H30" s="7" t="s">
        <v>833</v>
      </c>
      <c r="I30" s="7" t="s">
        <v>834</v>
      </c>
      <c r="J30" s="6" t="s">
        <v>658</v>
      </c>
      <c r="K30" s="1"/>
      <c r="L30" s="1"/>
      <c r="M30" s="1">
        <v>40</v>
      </c>
      <c r="N30" s="2"/>
      <c r="O30" s="2"/>
      <c r="P30" s="16">
        <v>5.9124999999999996</v>
      </c>
    </row>
    <row r="31" spans="1:16" x14ac:dyDescent="0.35">
      <c r="A31" s="23" t="str">
        <f t="shared" si="2"/>
        <v>01</v>
      </c>
      <c r="B31" s="23">
        <f t="shared" si="3"/>
        <v>1021639</v>
      </c>
      <c r="C31" s="6" t="s">
        <v>1242</v>
      </c>
      <c r="D31" s="7" t="s">
        <v>1095</v>
      </c>
      <c r="E31" s="7" t="s">
        <v>11</v>
      </c>
      <c r="F31" s="7" t="s">
        <v>985</v>
      </c>
      <c r="G31" s="7" t="s">
        <v>1012</v>
      </c>
      <c r="H31" s="7" t="s">
        <v>461</v>
      </c>
      <c r="I31" s="7" t="s">
        <v>78</v>
      </c>
      <c r="J31" s="6" t="s">
        <v>553</v>
      </c>
      <c r="K31" s="1">
        <v>24000</v>
      </c>
      <c r="L31" s="1">
        <v>48000</v>
      </c>
      <c r="M31" s="1">
        <v>46751</v>
      </c>
      <c r="N31" s="2">
        <v>3.34645833333333</v>
      </c>
      <c r="O31" s="2">
        <v>3.3464375</v>
      </c>
      <c r="P31" s="16">
        <v>3.0639338195974402</v>
      </c>
    </row>
    <row r="32" spans="1:16" x14ac:dyDescent="0.35">
      <c r="A32" s="23" t="str">
        <f t="shared" si="2"/>
        <v>01</v>
      </c>
      <c r="B32" s="23">
        <f t="shared" si="3"/>
        <v>1023312</v>
      </c>
      <c r="C32" s="6" t="s">
        <v>1242</v>
      </c>
      <c r="D32" s="7" t="s">
        <v>1095</v>
      </c>
      <c r="E32" s="7" t="s">
        <v>11</v>
      </c>
      <c r="F32" s="7" t="s">
        <v>985</v>
      </c>
      <c r="G32" s="7" t="s">
        <v>1012</v>
      </c>
      <c r="H32" s="7" t="s">
        <v>504</v>
      </c>
      <c r="I32" s="7" t="s">
        <v>505</v>
      </c>
      <c r="J32" s="6" t="s">
        <v>553</v>
      </c>
      <c r="K32" s="1">
        <v>24000</v>
      </c>
      <c r="L32" s="1">
        <v>10000</v>
      </c>
      <c r="M32" s="1"/>
      <c r="N32" s="2">
        <v>3.2568333333333301</v>
      </c>
      <c r="O32" s="2">
        <v>3.2568000000000001</v>
      </c>
      <c r="P32" s="16"/>
    </row>
    <row r="33" spans="1:16" x14ac:dyDescent="0.35">
      <c r="A33" s="23" t="str">
        <f t="shared" si="2"/>
        <v>01</v>
      </c>
      <c r="B33" s="23">
        <f t="shared" si="3"/>
        <v>1020925</v>
      </c>
      <c r="C33" s="6" t="s">
        <v>1242</v>
      </c>
      <c r="D33" s="7" t="s">
        <v>1095</v>
      </c>
      <c r="E33" s="7" t="s">
        <v>11</v>
      </c>
      <c r="F33" s="7" t="s">
        <v>1078</v>
      </c>
      <c r="G33" s="7" t="s">
        <v>1021</v>
      </c>
      <c r="H33" s="7" t="s">
        <v>93</v>
      </c>
      <c r="I33" s="7" t="s">
        <v>94</v>
      </c>
      <c r="J33" s="6" t="s">
        <v>553</v>
      </c>
      <c r="K33" s="1">
        <v>24000</v>
      </c>
      <c r="L33" s="1">
        <v>24000</v>
      </c>
      <c r="M33" s="1">
        <v>3000</v>
      </c>
      <c r="N33" s="2">
        <v>1.35845833333333</v>
      </c>
      <c r="O33" s="2">
        <v>1.35845833333333</v>
      </c>
      <c r="P33" s="16">
        <v>1.1323679333333301</v>
      </c>
    </row>
    <row r="34" spans="1:16" x14ac:dyDescent="0.35">
      <c r="A34" s="23" t="str">
        <f t="shared" si="2"/>
        <v>01</v>
      </c>
      <c r="B34" s="23">
        <f t="shared" si="3"/>
        <v>1022218</v>
      </c>
      <c r="C34" s="6" t="s">
        <v>1242</v>
      </c>
      <c r="D34" s="7" t="s">
        <v>1095</v>
      </c>
      <c r="E34" s="7" t="s">
        <v>11</v>
      </c>
      <c r="F34" s="7" t="s">
        <v>1078</v>
      </c>
      <c r="G34" s="7" t="s">
        <v>1021</v>
      </c>
      <c r="H34" s="7" t="s">
        <v>258</v>
      </c>
      <c r="I34" s="7" t="s">
        <v>94</v>
      </c>
      <c r="J34" s="6" t="s">
        <v>553</v>
      </c>
      <c r="K34" s="1"/>
      <c r="L34" s="1"/>
      <c r="M34" s="1">
        <v>24000</v>
      </c>
      <c r="N34" s="2"/>
      <c r="O34" s="2"/>
      <c r="P34" s="16">
        <v>1.46345833333333</v>
      </c>
    </row>
    <row r="35" spans="1:16" x14ac:dyDescent="0.35">
      <c r="A35" s="23" t="str">
        <f t="shared" si="2"/>
        <v>01</v>
      </c>
      <c r="B35" s="23">
        <f t="shared" si="3"/>
        <v>1022273</v>
      </c>
      <c r="C35" s="6" t="s">
        <v>1242</v>
      </c>
      <c r="D35" s="7" t="s">
        <v>1095</v>
      </c>
      <c r="E35" s="7" t="s">
        <v>11</v>
      </c>
      <c r="F35" s="7" t="s">
        <v>1078</v>
      </c>
      <c r="G35" s="7" t="s">
        <v>1021</v>
      </c>
      <c r="H35" s="7" t="s">
        <v>261</v>
      </c>
      <c r="I35" s="7" t="s">
        <v>262</v>
      </c>
      <c r="J35" s="6" t="s">
        <v>553</v>
      </c>
      <c r="K35" s="1"/>
      <c r="L35" s="1"/>
      <c r="M35" s="1">
        <v>12000</v>
      </c>
      <c r="N35" s="2"/>
      <c r="O35" s="2"/>
      <c r="P35" s="16">
        <v>1.0154003166666701</v>
      </c>
    </row>
    <row r="36" spans="1:16" x14ac:dyDescent="0.35">
      <c r="A36" s="23" t="str">
        <f t="shared" si="2"/>
        <v>01</v>
      </c>
      <c r="B36" s="23">
        <f t="shared" si="3"/>
        <v>1022855</v>
      </c>
      <c r="C36" s="6" t="s">
        <v>1242</v>
      </c>
      <c r="D36" s="7" t="s">
        <v>1095</v>
      </c>
      <c r="E36" s="7" t="s">
        <v>11</v>
      </c>
      <c r="F36" s="7" t="s">
        <v>1078</v>
      </c>
      <c r="G36" s="7" t="s">
        <v>1021</v>
      </c>
      <c r="H36" s="7" t="s">
        <v>358</v>
      </c>
      <c r="I36" s="7" t="s">
        <v>315</v>
      </c>
      <c r="J36" s="6" t="s">
        <v>553</v>
      </c>
      <c r="K36" s="1">
        <v>24000</v>
      </c>
      <c r="L36" s="1">
        <v>24000</v>
      </c>
      <c r="M36" s="1">
        <v>48000</v>
      </c>
      <c r="N36" s="2">
        <v>1.2184583333333301</v>
      </c>
      <c r="O36" s="2">
        <v>1.2184583333333301</v>
      </c>
      <c r="P36" s="16">
        <v>1.3819583333333301</v>
      </c>
    </row>
    <row r="37" spans="1:16" x14ac:dyDescent="0.35">
      <c r="A37" s="23" t="str">
        <f t="shared" si="2"/>
        <v>01</v>
      </c>
      <c r="B37" s="23">
        <f t="shared" si="3"/>
        <v>1020367</v>
      </c>
      <c r="C37" s="6" t="s">
        <v>1242</v>
      </c>
      <c r="D37" s="7" t="s">
        <v>1095</v>
      </c>
      <c r="E37" s="7" t="s">
        <v>11</v>
      </c>
      <c r="F37" s="7" t="s">
        <v>1078</v>
      </c>
      <c r="G37" s="7" t="s">
        <v>1009</v>
      </c>
      <c r="H37" s="7" t="s">
        <v>33</v>
      </c>
      <c r="I37" s="7" t="s">
        <v>34</v>
      </c>
      <c r="J37" s="6" t="s">
        <v>553</v>
      </c>
      <c r="K37" s="1">
        <v>24000</v>
      </c>
      <c r="L37" s="1">
        <v>24000</v>
      </c>
      <c r="M37" s="1">
        <v>24000</v>
      </c>
      <c r="N37" s="2">
        <v>1.14004166666667</v>
      </c>
      <c r="O37" s="2">
        <v>1.14004166666667</v>
      </c>
      <c r="P37" s="16">
        <v>1.4148333333333301</v>
      </c>
    </row>
    <row r="38" spans="1:16" x14ac:dyDescent="0.35">
      <c r="A38" s="23" t="str">
        <f t="shared" si="2"/>
        <v>01</v>
      </c>
      <c r="B38" s="23">
        <f t="shared" si="3"/>
        <v>1021023</v>
      </c>
      <c r="C38" s="6" t="s">
        <v>1242</v>
      </c>
      <c r="D38" s="7" t="s">
        <v>1095</v>
      </c>
      <c r="E38" s="7" t="s">
        <v>11</v>
      </c>
      <c r="F38" s="7" t="s">
        <v>1078</v>
      </c>
      <c r="G38" s="7" t="s">
        <v>1009</v>
      </c>
      <c r="H38" s="7" t="s">
        <v>106</v>
      </c>
      <c r="I38" s="7" t="s">
        <v>483</v>
      </c>
      <c r="J38" s="6" t="s">
        <v>553</v>
      </c>
      <c r="K38" s="1">
        <v>144000</v>
      </c>
      <c r="L38" s="1">
        <v>144000</v>
      </c>
      <c r="M38" s="1">
        <v>120000</v>
      </c>
      <c r="N38" s="2">
        <v>1.27444444444444</v>
      </c>
      <c r="O38" s="2">
        <v>1.27444444444444</v>
      </c>
      <c r="P38" s="16">
        <v>1.1255330833333299</v>
      </c>
    </row>
    <row r="39" spans="1:16" x14ac:dyDescent="0.35">
      <c r="A39" s="23" t="str">
        <f t="shared" si="2"/>
        <v>01</v>
      </c>
      <c r="B39" s="23">
        <f t="shared" si="3"/>
        <v>1021435</v>
      </c>
      <c r="C39" s="6" t="s">
        <v>1242</v>
      </c>
      <c r="D39" s="7" t="s">
        <v>1095</v>
      </c>
      <c r="E39" s="7" t="s">
        <v>11</v>
      </c>
      <c r="F39" s="7" t="s">
        <v>1078</v>
      </c>
      <c r="G39" s="7" t="s">
        <v>1009</v>
      </c>
      <c r="H39" s="7" t="s">
        <v>150</v>
      </c>
      <c r="I39" s="7" t="s">
        <v>151</v>
      </c>
      <c r="J39" s="6" t="s">
        <v>553</v>
      </c>
      <c r="K39" s="1"/>
      <c r="L39" s="1"/>
      <c r="M39" s="1">
        <v>24000</v>
      </c>
      <c r="N39" s="2"/>
      <c r="O39" s="2"/>
      <c r="P39" s="16">
        <v>1.1151249999999999</v>
      </c>
    </row>
    <row r="40" spans="1:16" x14ac:dyDescent="0.35">
      <c r="A40" s="23" t="str">
        <f t="shared" si="2"/>
        <v>01</v>
      </c>
      <c r="B40" s="23">
        <f t="shared" si="3"/>
        <v>1022150</v>
      </c>
      <c r="C40" s="6" t="s">
        <v>1242</v>
      </c>
      <c r="D40" s="7" t="s">
        <v>1095</v>
      </c>
      <c r="E40" s="7" t="s">
        <v>11</v>
      </c>
      <c r="F40" s="7" t="s">
        <v>1078</v>
      </c>
      <c r="G40" s="7" t="s">
        <v>1009</v>
      </c>
      <c r="H40" s="7" t="s">
        <v>242</v>
      </c>
      <c r="I40" s="7" t="s">
        <v>243</v>
      </c>
      <c r="J40" s="6" t="s">
        <v>553</v>
      </c>
      <c r="K40" s="1">
        <v>120000</v>
      </c>
      <c r="L40" s="1">
        <v>72000</v>
      </c>
      <c r="M40" s="1">
        <v>54000</v>
      </c>
      <c r="N40" s="2">
        <v>0.994441666666667</v>
      </c>
      <c r="O40" s="2">
        <v>0.99444444444444402</v>
      </c>
      <c r="P40" s="16">
        <v>0.91156479444444405</v>
      </c>
    </row>
    <row r="41" spans="1:16" x14ac:dyDescent="0.35">
      <c r="A41" s="23" t="str">
        <f t="shared" si="2"/>
        <v>01</v>
      </c>
      <c r="B41" s="23">
        <f t="shared" si="3"/>
        <v>1022996</v>
      </c>
      <c r="C41" s="6" t="s">
        <v>1242</v>
      </c>
      <c r="D41" s="7" t="s">
        <v>1095</v>
      </c>
      <c r="E41" s="7" t="s">
        <v>11</v>
      </c>
      <c r="F41" s="7" t="s">
        <v>1078</v>
      </c>
      <c r="G41" s="7" t="s">
        <v>1009</v>
      </c>
      <c r="H41" s="7" t="s">
        <v>406</v>
      </c>
      <c r="I41" s="7" t="s">
        <v>407</v>
      </c>
      <c r="J41" s="6" t="s">
        <v>553</v>
      </c>
      <c r="K41" s="1">
        <v>48000</v>
      </c>
      <c r="L41" s="1">
        <v>48000</v>
      </c>
      <c r="M41" s="1"/>
      <c r="N41" s="2">
        <v>1.2184375000000001</v>
      </c>
      <c r="O41" s="2">
        <v>1.2184375000000001</v>
      </c>
      <c r="P41" s="16"/>
    </row>
    <row r="42" spans="1:16" x14ac:dyDescent="0.35">
      <c r="A42" s="23" t="str">
        <f t="shared" si="2"/>
        <v>01</v>
      </c>
      <c r="B42" s="23">
        <f t="shared" si="3"/>
        <v>1021111</v>
      </c>
      <c r="C42" s="6" t="s">
        <v>1242</v>
      </c>
      <c r="D42" s="7" t="s">
        <v>1095</v>
      </c>
      <c r="E42" s="7" t="s">
        <v>11</v>
      </c>
      <c r="F42" s="7" t="s">
        <v>1078</v>
      </c>
      <c r="G42" s="7" t="s">
        <v>1027</v>
      </c>
      <c r="H42" s="7" t="s">
        <v>121</v>
      </c>
      <c r="I42" s="7" t="s">
        <v>122</v>
      </c>
      <c r="J42" s="6" t="s">
        <v>553</v>
      </c>
      <c r="K42" s="1">
        <v>2000</v>
      </c>
      <c r="L42" s="1">
        <v>2000</v>
      </c>
      <c r="M42" s="1"/>
      <c r="N42" s="2">
        <v>1.4424999999999999</v>
      </c>
      <c r="O42" s="2">
        <v>1.4424999999999999</v>
      </c>
      <c r="P42" s="16"/>
    </row>
    <row r="43" spans="1:16" x14ac:dyDescent="0.35">
      <c r="A43" s="23" t="str">
        <f t="shared" si="2"/>
        <v>01</v>
      </c>
      <c r="B43" s="23">
        <f t="shared" si="3"/>
        <v>1022705</v>
      </c>
      <c r="C43" s="6" t="s">
        <v>1242</v>
      </c>
      <c r="D43" s="7" t="s">
        <v>1095</v>
      </c>
      <c r="E43" s="7" t="s">
        <v>11</v>
      </c>
      <c r="F43" s="7" t="s">
        <v>1078</v>
      </c>
      <c r="G43" s="7" t="s">
        <v>1027</v>
      </c>
      <c r="H43" s="7" t="s">
        <v>632</v>
      </c>
      <c r="I43" s="7" t="s">
        <v>223</v>
      </c>
      <c r="J43" s="6" t="s">
        <v>553</v>
      </c>
      <c r="K43" s="1"/>
      <c r="L43" s="1">
        <v>24000</v>
      </c>
      <c r="M43" s="1"/>
      <c r="N43" s="2"/>
      <c r="O43" s="2">
        <v>0.79637500000000006</v>
      </c>
      <c r="P43" s="16"/>
    </row>
    <row r="44" spans="1:16" x14ac:dyDescent="0.35">
      <c r="A44" s="23" t="str">
        <f t="shared" si="2"/>
        <v>01</v>
      </c>
      <c r="B44" s="23">
        <f t="shared" si="3"/>
        <v>1020339</v>
      </c>
      <c r="C44" s="6" t="s">
        <v>1242</v>
      </c>
      <c r="D44" s="7" t="s">
        <v>1095</v>
      </c>
      <c r="E44" s="7" t="s">
        <v>11</v>
      </c>
      <c r="F44" s="7" t="s">
        <v>1078</v>
      </c>
      <c r="G44" s="7" t="s">
        <v>1006</v>
      </c>
      <c r="H44" s="7" t="s">
        <v>27</v>
      </c>
      <c r="I44" s="7" t="s">
        <v>28</v>
      </c>
      <c r="J44" s="6" t="s">
        <v>553</v>
      </c>
      <c r="K44" s="1">
        <v>48000</v>
      </c>
      <c r="L44" s="1">
        <v>72000</v>
      </c>
      <c r="M44" s="1">
        <v>72000</v>
      </c>
      <c r="N44" s="2">
        <v>1.2184375000000001</v>
      </c>
      <c r="O44" s="2">
        <v>1.21844444444444</v>
      </c>
      <c r="P44" s="16">
        <v>1.2919508333333301</v>
      </c>
    </row>
    <row r="45" spans="1:16" x14ac:dyDescent="0.35">
      <c r="A45" s="23" t="str">
        <f t="shared" si="2"/>
        <v>01</v>
      </c>
      <c r="B45" s="23">
        <f t="shared" si="3"/>
        <v>1021287</v>
      </c>
      <c r="C45" s="6" t="s">
        <v>1242</v>
      </c>
      <c r="D45" s="7" t="s">
        <v>1095</v>
      </c>
      <c r="E45" s="7" t="s">
        <v>11</v>
      </c>
      <c r="F45" s="7" t="s">
        <v>1078</v>
      </c>
      <c r="G45" s="7" t="s">
        <v>1006</v>
      </c>
      <c r="H45" s="7" t="s">
        <v>145</v>
      </c>
      <c r="I45" s="7" t="s">
        <v>146</v>
      </c>
      <c r="J45" s="6" t="s">
        <v>553</v>
      </c>
      <c r="K45" s="1"/>
      <c r="L45" s="1"/>
      <c r="M45" s="1">
        <v>5000</v>
      </c>
      <c r="N45" s="2"/>
      <c r="O45" s="2"/>
      <c r="P45" s="16">
        <v>1.3649247</v>
      </c>
    </row>
    <row r="46" spans="1:16" x14ac:dyDescent="0.35">
      <c r="A46" s="23" t="str">
        <f t="shared" si="2"/>
        <v>01</v>
      </c>
      <c r="B46" s="23">
        <f t="shared" si="3"/>
        <v>1020086</v>
      </c>
      <c r="C46" s="6" t="s">
        <v>1242</v>
      </c>
      <c r="D46" s="7" t="s">
        <v>1095</v>
      </c>
      <c r="E46" s="7" t="s">
        <v>11</v>
      </c>
      <c r="F46" s="7" t="s">
        <v>1075</v>
      </c>
      <c r="G46" s="7" t="s">
        <v>1002</v>
      </c>
      <c r="H46" s="7" t="s">
        <v>1248</v>
      </c>
      <c r="I46" s="7" t="s">
        <v>1249</v>
      </c>
      <c r="J46" s="6" t="s">
        <v>553</v>
      </c>
      <c r="K46" s="1">
        <v>72000</v>
      </c>
      <c r="L46" s="1">
        <v>72000</v>
      </c>
      <c r="M46" s="1"/>
      <c r="N46" s="2">
        <v>3.01044444444444</v>
      </c>
      <c r="O46" s="2">
        <v>3.01044444444444</v>
      </c>
      <c r="P46" s="16"/>
    </row>
    <row r="47" spans="1:16" x14ac:dyDescent="0.35">
      <c r="A47" s="23" t="str">
        <f t="shared" si="2"/>
        <v>01</v>
      </c>
      <c r="B47" s="23">
        <f t="shared" si="3"/>
        <v>1020848</v>
      </c>
      <c r="C47" s="6" t="s">
        <v>1242</v>
      </c>
      <c r="D47" s="7" t="s">
        <v>1095</v>
      </c>
      <c r="E47" s="7" t="s">
        <v>11</v>
      </c>
      <c r="F47" s="7" t="s">
        <v>1075</v>
      </c>
      <c r="G47" s="7" t="s">
        <v>1002</v>
      </c>
      <c r="H47" s="7" t="s">
        <v>75</v>
      </c>
      <c r="I47" s="7" t="s">
        <v>76</v>
      </c>
      <c r="J47" s="6" t="s">
        <v>553</v>
      </c>
      <c r="K47" s="1">
        <v>288000</v>
      </c>
      <c r="L47" s="1">
        <v>216000</v>
      </c>
      <c r="M47" s="1">
        <v>75000</v>
      </c>
      <c r="N47" s="2">
        <v>3.01044444444444</v>
      </c>
      <c r="O47" s="2">
        <v>3.01044444444444</v>
      </c>
      <c r="P47" s="16">
        <v>2.6150463213333301</v>
      </c>
    </row>
    <row r="48" spans="1:16" x14ac:dyDescent="0.35">
      <c r="A48" s="23" t="str">
        <f t="shared" si="2"/>
        <v>01</v>
      </c>
      <c r="B48" s="23">
        <f t="shared" si="3"/>
        <v>1010877</v>
      </c>
      <c r="C48" s="6" t="s">
        <v>1242</v>
      </c>
      <c r="D48" s="7" t="s">
        <v>1095</v>
      </c>
      <c r="E48" s="7" t="s">
        <v>11</v>
      </c>
      <c r="F48" s="7" t="s">
        <v>1065</v>
      </c>
      <c r="G48" s="7" t="s">
        <v>981</v>
      </c>
      <c r="H48" s="7" t="s">
        <v>660</v>
      </c>
      <c r="I48" s="7" t="s">
        <v>661</v>
      </c>
      <c r="J48" s="6" t="s">
        <v>658</v>
      </c>
      <c r="K48" s="1">
        <v>160350</v>
      </c>
      <c r="L48" s="1">
        <v>204350</v>
      </c>
      <c r="M48" s="1">
        <v>173400</v>
      </c>
      <c r="N48" s="2">
        <v>1.16789522918616</v>
      </c>
      <c r="O48" s="2">
        <v>1.1678982138487899</v>
      </c>
      <c r="P48" s="16">
        <v>1.16282716378316</v>
      </c>
    </row>
    <row r="49" spans="1:16" x14ac:dyDescent="0.35">
      <c r="A49" s="23" t="str">
        <f t="shared" si="2"/>
        <v>01</v>
      </c>
      <c r="B49" s="23">
        <f t="shared" si="3"/>
        <v>1012207</v>
      </c>
      <c r="C49" s="6" t="s">
        <v>1242</v>
      </c>
      <c r="D49" s="7" t="s">
        <v>1095</v>
      </c>
      <c r="E49" s="7" t="s">
        <v>11</v>
      </c>
      <c r="F49" s="7" t="s">
        <v>1065</v>
      </c>
      <c r="G49" s="7" t="s">
        <v>981</v>
      </c>
      <c r="H49" s="7" t="s">
        <v>760</v>
      </c>
      <c r="I49" s="7" t="s">
        <v>761</v>
      </c>
      <c r="J49" s="6" t="s">
        <v>658</v>
      </c>
      <c r="K49" s="1">
        <v>44000</v>
      </c>
      <c r="L49" s="1"/>
      <c r="M49" s="1">
        <v>12000</v>
      </c>
      <c r="N49" s="2">
        <v>1.3878863636363601</v>
      </c>
      <c r="O49" s="2"/>
      <c r="P49" s="16">
        <v>1.1949232833333301</v>
      </c>
    </row>
    <row r="50" spans="1:16" x14ac:dyDescent="0.35">
      <c r="A50" s="23" t="str">
        <f t="shared" si="2"/>
        <v>01</v>
      </c>
      <c r="B50" s="23">
        <f t="shared" si="3"/>
        <v>1012362</v>
      </c>
      <c r="C50" s="6" t="s">
        <v>1242</v>
      </c>
      <c r="D50" s="7" t="s">
        <v>1095</v>
      </c>
      <c r="E50" s="7" t="s">
        <v>11</v>
      </c>
      <c r="F50" s="7" t="s">
        <v>1065</v>
      </c>
      <c r="G50" s="7" t="s">
        <v>989</v>
      </c>
      <c r="H50" s="7" t="s">
        <v>774</v>
      </c>
      <c r="I50" s="7" t="s">
        <v>775</v>
      </c>
      <c r="J50" s="6" t="s">
        <v>658</v>
      </c>
      <c r="K50" s="1"/>
      <c r="L50" s="1"/>
      <c r="M50" s="1">
        <v>3000</v>
      </c>
      <c r="N50" s="2"/>
      <c r="O50" s="2"/>
      <c r="P50" s="16">
        <v>0.59540143333333295</v>
      </c>
    </row>
    <row r="51" spans="1:16" x14ac:dyDescent="0.35">
      <c r="A51" s="23" t="str">
        <f t="shared" si="2"/>
        <v>01</v>
      </c>
      <c r="B51" s="23">
        <f t="shared" si="3"/>
        <v>1012283</v>
      </c>
      <c r="C51" s="6" t="s">
        <v>1242</v>
      </c>
      <c r="D51" s="7" t="s">
        <v>1095</v>
      </c>
      <c r="E51" s="7" t="s">
        <v>11</v>
      </c>
      <c r="F51" s="7" t="s">
        <v>1065</v>
      </c>
      <c r="G51" s="7" t="s">
        <v>995</v>
      </c>
      <c r="H51" s="7" t="s">
        <v>770</v>
      </c>
      <c r="I51" s="7" t="s">
        <v>771</v>
      </c>
      <c r="J51" s="6" t="s">
        <v>658</v>
      </c>
      <c r="K51" s="1">
        <v>48000</v>
      </c>
      <c r="L51" s="1">
        <v>48000</v>
      </c>
      <c r="M51" s="1">
        <v>48000</v>
      </c>
      <c r="N51" s="2">
        <v>0.70789583333333295</v>
      </c>
      <c r="O51" s="2">
        <v>0.70789583333333295</v>
      </c>
      <c r="P51" s="16">
        <v>0.71504166666666702</v>
      </c>
    </row>
    <row r="52" spans="1:16" x14ac:dyDescent="0.35">
      <c r="A52" s="23" t="str">
        <f t="shared" si="2"/>
        <v>01</v>
      </c>
      <c r="B52" s="23">
        <f t="shared" si="3"/>
        <v>1021976</v>
      </c>
      <c r="C52" s="6" t="s">
        <v>1242</v>
      </c>
      <c r="D52" s="7" t="s">
        <v>1095</v>
      </c>
      <c r="E52" s="7" t="s">
        <v>11</v>
      </c>
      <c r="F52" s="7" t="s">
        <v>1077</v>
      </c>
      <c r="G52" s="7" t="s">
        <v>1005</v>
      </c>
      <c r="H52" s="7" t="s">
        <v>213</v>
      </c>
      <c r="I52" s="7" t="s">
        <v>214</v>
      </c>
      <c r="J52" s="6" t="s">
        <v>553</v>
      </c>
      <c r="K52" s="1">
        <v>192000</v>
      </c>
      <c r="L52" s="1">
        <v>216000</v>
      </c>
      <c r="M52" s="1">
        <v>240000</v>
      </c>
      <c r="N52" s="2">
        <v>2.5624427083333301</v>
      </c>
      <c r="O52" s="2">
        <v>2.5624444444444401</v>
      </c>
      <c r="P52" s="16">
        <v>2.2720132916666702</v>
      </c>
    </row>
    <row r="53" spans="1:16" x14ac:dyDescent="0.35">
      <c r="A53" s="23" t="str">
        <f t="shared" si="2"/>
        <v>01</v>
      </c>
      <c r="B53" s="23">
        <f t="shared" si="3"/>
        <v>1020886</v>
      </c>
      <c r="C53" s="6" t="s">
        <v>1242</v>
      </c>
      <c r="D53" s="7" t="s">
        <v>1095</v>
      </c>
      <c r="E53" s="7" t="s">
        <v>11</v>
      </c>
      <c r="F53" s="7" t="s">
        <v>1082</v>
      </c>
      <c r="G53" s="7" t="s">
        <v>1013</v>
      </c>
      <c r="H53" s="7" t="s">
        <v>83</v>
      </c>
      <c r="I53" s="7" t="s">
        <v>84</v>
      </c>
      <c r="J53" s="6" t="s">
        <v>553</v>
      </c>
      <c r="K53" s="1">
        <v>12000</v>
      </c>
      <c r="L53" s="1">
        <v>12000</v>
      </c>
      <c r="M53" s="1">
        <v>10000</v>
      </c>
      <c r="N53" s="2">
        <v>5.0264166666666696</v>
      </c>
      <c r="O53" s="2">
        <v>5.0264166666666696</v>
      </c>
      <c r="P53" s="16">
        <v>5.1629443699999999</v>
      </c>
    </row>
    <row r="54" spans="1:16" x14ac:dyDescent="0.35">
      <c r="A54" s="23" t="str">
        <f t="shared" si="2"/>
        <v>01</v>
      </c>
      <c r="B54" s="23">
        <f t="shared" si="3"/>
        <v>1030670</v>
      </c>
      <c r="C54" s="6" t="s">
        <v>1242</v>
      </c>
      <c r="D54" s="7" t="s">
        <v>1095</v>
      </c>
      <c r="E54" s="7" t="s">
        <v>11</v>
      </c>
      <c r="F54" s="7" t="s">
        <v>1090</v>
      </c>
      <c r="G54" s="7" t="s">
        <v>1052</v>
      </c>
      <c r="H54" s="7" t="s">
        <v>927</v>
      </c>
      <c r="I54" s="7" t="s">
        <v>928</v>
      </c>
      <c r="J54" s="6" t="s">
        <v>659</v>
      </c>
      <c r="K54" s="1">
        <v>48000</v>
      </c>
      <c r="L54" s="1">
        <v>48000</v>
      </c>
      <c r="M54" s="1">
        <v>72000</v>
      </c>
      <c r="N54" s="2">
        <v>7.12</v>
      </c>
      <c r="O54" s="2">
        <v>7.12</v>
      </c>
      <c r="P54" s="16">
        <v>6.7155944444444398</v>
      </c>
    </row>
    <row r="55" spans="1:16" x14ac:dyDescent="0.35">
      <c r="A55" s="23" t="str">
        <f t="shared" si="2"/>
        <v>01</v>
      </c>
      <c r="B55" s="23">
        <f t="shared" si="3"/>
        <v>1011047</v>
      </c>
      <c r="C55" s="6" t="s">
        <v>1242</v>
      </c>
      <c r="D55" s="7" t="s">
        <v>1095</v>
      </c>
      <c r="E55" s="7" t="s">
        <v>11</v>
      </c>
      <c r="F55" s="7" t="s">
        <v>1066</v>
      </c>
      <c r="G55" s="7" t="s">
        <v>982</v>
      </c>
      <c r="H55" s="7" t="s">
        <v>673</v>
      </c>
      <c r="I55" s="7" t="s">
        <v>674</v>
      </c>
      <c r="J55" s="6" t="s">
        <v>658</v>
      </c>
      <c r="K55" s="1"/>
      <c r="L55" s="1"/>
      <c r="M55" s="1">
        <v>24000</v>
      </c>
      <c r="N55" s="2"/>
      <c r="O55" s="2"/>
      <c r="P55" s="16">
        <v>3.8204166666666701</v>
      </c>
    </row>
    <row r="56" spans="1:16" x14ac:dyDescent="0.35">
      <c r="A56" s="23" t="str">
        <f t="shared" si="2"/>
        <v>01</v>
      </c>
      <c r="B56" s="23">
        <f t="shared" si="3"/>
        <v>1012552</v>
      </c>
      <c r="C56" s="6" t="s">
        <v>1242</v>
      </c>
      <c r="D56" s="7" t="s">
        <v>1095</v>
      </c>
      <c r="E56" s="7" t="s">
        <v>11</v>
      </c>
      <c r="F56" s="7" t="s">
        <v>1066</v>
      </c>
      <c r="G56" s="7" t="s">
        <v>982</v>
      </c>
      <c r="H56" s="7" t="s">
        <v>817</v>
      </c>
      <c r="I56" s="7" t="s">
        <v>818</v>
      </c>
      <c r="J56" s="6" t="s">
        <v>658</v>
      </c>
      <c r="K56" s="1">
        <v>24000</v>
      </c>
      <c r="L56" s="1">
        <v>48000</v>
      </c>
      <c r="M56" s="1">
        <v>48000</v>
      </c>
      <c r="N56" s="2">
        <v>3.82</v>
      </c>
      <c r="O56" s="2">
        <v>3.82</v>
      </c>
      <c r="P56" s="16">
        <v>3.8193508333333299</v>
      </c>
    </row>
    <row r="57" spans="1:16" x14ac:dyDescent="0.35">
      <c r="A57" s="23" t="str">
        <f t="shared" si="2"/>
        <v>01</v>
      </c>
      <c r="B57" s="23">
        <f t="shared" si="3"/>
        <v>1012744</v>
      </c>
      <c r="C57" s="6" t="s">
        <v>1242</v>
      </c>
      <c r="D57" s="7" t="s">
        <v>1095</v>
      </c>
      <c r="E57" s="7" t="s">
        <v>11</v>
      </c>
      <c r="F57" s="7" t="s">
        <v>1066</v>
      </c>
      <c r="G57" s="7" t="s">
        <v>982</v>
      </c>
      <c r="H57" s="7" t="s">
        <v>1099</v>
      </c>
      <c r="I57" s="7" t="s">
        <v>1100</v>
      </c>
      <c r="J57" s="6" t="s">
        <v>658</v>
      </c>
      <c r="K57" s="1">
        <v>144000</v>
      </c>
      <c r="L57" s="1">
        <v>144000</v>
      </c>
      <c r="M57" s="1">
        <v>142000</v>
      </c>
      <c r="N57" s="2">
        <v>3.3878958333333302</v>
      </c>
      <c r="O57" s="2">
        <v>3.3878958333333302</v>
      </c>
      <c r="P57" s="16">
        <v>3.4510356669014102</v>
      </c>
    </row>
    <row r="58" spans="1:16" x14ac:dyDescent="0.35">
      <c r="A58" s="23" t="str">
        <f t="shared" si="2"/>
        <v>01</v>
      </c>
      <c r="B58" s="23">
        <f t="shared" si="3"/>
        <v>1020944</v>
      </c>
      <c r="C58" s="6" t="s">
        <v>1242</v>
      </c>
      <c r="D58" s="7" t="s">
        <v>1095</v>
      </c>
      <c r="E58" s="7" t="s">
        <v>11</v>
      </c>
      <c r="F58" s="7" t="s">
        <v>1076</v>
      </c>
      <c r="G58" s="7" t="s">
        <v>1022</v>
      </c>
      <c r="H58" s="7" t="s">
        <v>95</v>
      </c>
      <c r="I58" s="7" t="s">
        <v>96</v>
      </c>
      <c r="J58" s="6" t="s">
        <v>553</v>
      </c>
      <c r="K58" s="1">
        <v>648000</v>
      </c>
      <c r="L58" s="1">
        <v>648000</v>
      </c>
      <c r="M58" s="1">
        <v>508000</v>
      </c>
      <c r="N58" s="2">
        <v>2.8</v>
      </c>
      <c r="O58" s="2">
        <v>2.8</v>
      </c>
      <c r="P58" s="16">
        <v>2.69816894153543</v>
      </c>
    </row>
    <row r="59" spans="1:16" x14ac:dyDescent="0.35">
      <c r="A59" s="23" t="str">
        <f t="shared" si="2"/>
        <v>01</v>
      </c>
      <c r="B59" s="23">
        <f t="shared" si="3"/>
        <v>1022709</v>
      </c>
      <c r="C59" s="6" t="s">
        <v>1242</v>
      </c>
      <c r="D59" s="7" t="s">
        <v>1095</v>
      </c>
      <c r="E59" s="7" t="s">
        <v>11</v>
      </c>
      <c r="F59" s="7" t="s">
        <v>1076</v>
      </c>
      <c r="G59" s="7" t="s">
        <v>1022</v>
      </c>
      <c r="H59" s="7" t="s">
        <v>502</v>
      </c>
      <c r="I59" s="7" t="s">
        <v>503</v>
      </c>
      <c r="J59" s="6" t="s">
        <v>553</v>
      </c>
      <c r="K59" s="1">
        <v>72000</v>
      </c>
      <c r="L59" s="1">
        <v>72000</v>
      </c>
      <c r="M59" s="1">
        <v>65000</v>
      </c>
      <c r="N59" s="2">
        <v>2.86</v>
      </c>
      <c r="O59" s="2">
        <v>2.86</v>
      </c>
      <c r="P59" s="16">
        <v>2.57760888923077</v>
      </c>
    </row>
    <row r="60" spans="1:16" x14ac:dyDescent="0.35">
      <c r="A60" s="23" t="str">
        <f t="shared" si="2"/>
        <v>01</v>
      </c>
      <c r="B60" s="23">
        <f t="shared" si="3"/>
        <v>1020349</v>
      </c>
      <c r="C60" s="6" t="s">
        <v>1242</v>
      </c>
      <c r="D60" s="7" t="s">
        <v>1095</v>
      </c>
      <c r="E60" s="7" t="s">
        <v>11</v>
      </c>
      <c r="F60" s="7" t="s">
        <v>1079</v>
      </c>
      <c r="G60" s="7" t="s">
        <v>1007</v>
      </c>
      <c r="H60" s="7" t="s">
        <v>29</v>
      </c>
      <c r="I60" s="7" t="s">
        <v>30</v>
      </c>
      <c r="J60" s="6" t="s">
        <v>553</v>
      </c>
      <c r="K60" s="1">
        <v>192000</v>
      </c>
      <c r="L60" s="1">
        <v>192000</v>
      </c>
      <c r="M60" s="1">
        <v>180000</v>
      </c>
      <c r="N60" s="2">
        <v>2.1144427083333301</v>
      </c>
      <c r="O60" s="2">
        <v>2.1144427083333301</v>
      </c>
      <c r="P60" s="16">
        <v>1.97477777777778</v>
      </c>
    </row>
    <row r="61" spans="1:16" x14ac:dyDescent="0.35">
      <c r="A61" s="23" t="str">
        <f t="shared" si="2"/>
        <v>01</v>
      </c>
      <c r="B61" s="23">
        <f t="shared" si="3"/>
        <v>1022149</v>
      </c>
      <c r="C61" s="6" t="s">
        <v>1242</v>
      </c>
      <c r="D61" s="7" t="s">
        <v>1095</v>
      </c>
      <c r="E61" s="7" t="s">
        <v>11</v>
      </c>
      <c r="F61" s="7" t="s">
        <v>1079</v>
      </c>
      <c r="G61" s="7" t="s">
        <v>1007</v>
      </c>
      <c r="H61" s="7" t="s">
        <v>240</v>
      </c>
      <c r="I61" s="7" t="s">
        <v>241</v>
      </c>
      <c r="J61" s="6" t="s">
        <v>553</v>
      </c>
      <c r="K61" s="1">
        <v>14000</v>
      </c>
      <c r="L61" s="1">
        <v>14000</v>
      </c>
      <c r="M61" s="1">
        <v>12000</v>
      </c>
      <c r="N61" s="2">
        <v>2.2264285714285701</v>
      </c>
      <c r="O61" s="2">
        <v>2.2264285714285701</v>
      </c>
      <c r="P61" s="16">
        <v>2.6</v>
      </c>
    </row>
    <row r="62" spans="1:16" x14ac:dyDescent="0.35">
      <c r="A62" s="23" t="str">
        <f t="shared" si="2"/>
        <v>01</v>
      </c>
      <c r="B62" s="23">
        <f t="shared" si="3"/>
        <v>1030230</v>
      </c>
      <c r="C62" s="6" t="s">
        <v>1242</v>
      </c>
      <c r="D62" s="7" t="s">
        <v>1095</v>
      </c>
      <c r="E62" s="7" t="s">
        <v>11</v>
      </c>
      <c r="F62" s="7" t="s">
        <v>1081</v>
      </c>
      <c r="G62" s="7" t="s">
        <v>1050</v>
      </c>
      <c r="H62" s="7" t="s">
        <v>858</v>
      </c>
      <c r="I62" s="7" t="s">
        <v>859</v>
      </c>
      <c r="J62" s="6" t="s">
        <v>659</v>
      </c>
      <c r="K62" s="1">
        <v>4336</v>
      </c>
      <c r="L62" s="1">
        <v>4336</v>
      </c>
      <c r="M62" s="1"/>
      <c r="N62" s="2">
        <v>0</v>
      </c>
      <c r="O62" s="2">
        <v>0</v>
      </c>
      <c r="P62" s="16"/>
    </row>
    <row r="63" spans="1:16" x14ac:dyDescent="0.35">
      <c r="A63" s="23" t="str">
        <f t="shared" si="2"/>
        <v>01</v>
      </c>
      <c r="B63" s="23">
        <f t="shared" si="3"/>
        <v>1030720</v>
      </c>
      <c r="C63" s="6" t="s">
        <v>1242</v>
      </c>
      <c r="D63" s="7" t="s">
        <v>1095</v>
      </c>
      <c r="E63" s="7" t="s">
        <v>11</v>
      </c>
      <c r="F63" s="7" t="s">
        <v>1081</v>
      </c>
      <c r="G63" s="7" t="s">
        <v>1050</v>
      </c>
      <c r="H63" s="7" t="s">
        <v>942</v>
      </c>
      <c r="I63" s="7" t="s">
        <v>943</v>
      </c>
      <c r="J63" s="6" t="s">
        <v>659</v>
      </c>
      <c r="K63" s="1">
        <v>13613</v>
      </c>
      <c r="L63" s="1">
        <v>13613</v>
      </c>
      <c r="M63" s="1">
        <v>24000</v>
      </c>
      <c r="N63" s="2">
        <v>0.53786821420700803</v>
      </c>
      <c r="O63" s="2">
        <v>0.53786821420700803</v>
      </c>
      <c r="P63" s="16">
        <v>0.48279166666666701</v>
      </c>
    </row>
    <row r="64" spans="1:16" x14ac:dyDescent="0.35">
      <c r="A64" s="23" t="str">
        <f t="shared" si="2"/>
        <v>01</v>
      </c>
      <c r="B64" s="23">
        <f t="shared" si="3"/>
        <v>1020412</v>
      </c>
      <c r="C64" s="6" t="s">
        <v>1242</v>
      </c>
      <c r="D64" s="7" t="s">
        <v>1095</v>
      </c>
      <c r="E64" s="7" t="s">
        <v>11</v>
      </c>
      <c r="F64" s="7" t="s">
        <v>1081</v>
      </c>
      <c r="G64" s="7" t="s">
        <v>1010</v>
      </c>
      <c r="H64" s="7" t="s">
        <v>35</v>
      </c>
      <c r="I64" s="7" t="s">
        <v>36</v>
      </c>
      <c r="J64" s="6" t="s">
        <v>553</v>
      </c>
      <c r="K64" s="1">
        <v>48000</v>
      </c>
      <c r="L64" s="1">
        <v>48000</v>
      </c>
      <c r="M64" s="1">
        <v>49000</v>
      </c>
      <c r="N64" s="2">
        <v>1.8904375</v>
      </c>
      <c r="O64" s="2">
        <v>1.8904375</v>
      </c>
      <c r="P64" s="16">
        <v>1.52986823061224</v>
      </c>
    </row>
    <row r="65" spans="1:16" x14ac:dyDescent="0.35">
      <c r="A65" s="23" t="str">
        <f t="shared" si="2"/>
        <v>01</v>
      </c>
      <c r="B65" s="23">
        <f t="shared" si="3"/>
        <v>1021078</v>
      </c>
      <c r="C65" s="6" t="s">
        <v>1242</v>
      </c>
      <c r="D65" s="7" t="s">
        <v>1095</v>
      </c>
      <c r="E65" s="7" t="s">
        <v>11</v>
      </c>
      <c r="F65" s="7" t="s">
        <v>1081</v>
      </c>
      <c r="G65" s="7" t="s">
        <v>1010</v>
      </c>
      <c r="H65" s="7" t="s">
        <v>486</v>
      </c>
      <c r="I65" s="7" t="s">
        <v>487</v>
      </c>
      <c r="J65" s="6" t="s">
        <v>553</v>
      </c>
      <c r="K65" s="1">
        <v>48000</v>
      </c>
      <c r="L65" s="1">
        <v>48000</v>
      </c>
      <c r="M65" s="1">
        <v>36000</v>
      </c>
      <c r="N65" s="2">
        <v>2.2264374999999998</v>
      </c>
      <c r="O65" s="2">
        <v>2.2264374999999998</v>
      </c>
      <c r="P65" s="16">
        <v>2.0646998944444399</v>
      </c>
    </row>
    <row r="66" spans="1:16" x14ac:dyDescent="0.35">
      <c r="A66" s="23" t="str">
        <f t="shared" si="2"/>
        <v>01</v>
      </c>
      <c r="B66" s="23">
        <f t="shared" si="3"/>
        <v>1021092</v>
      </c>
      <c r="C66" s="6" t="s">
        <v>1242</v>
      </c>
      <c r="D66" s="7" t="s">
        <v>1095</v>
      </c>
      <c r="E66" s="7" t="s">
        <v>11</v>
      </c>
      <c r="F66" s="7" t="s">
        <v>1081</v>
      </c>
      <c r="G66" s="7" t="s">
        <v>1010</v>
      </c>
      <c r="H66" s="7" t="s">
        <v>116</v>
      </c>
      <c r="I66" s="7" t="s">
        <v>117</v>
      </c>
      <c r="J66" s="6" t="s">
        <v>553</v>
      </c>
      <c r="K66" s="1">
        <v>48000</v>
      </c>
      <c r="L66" s="1">
        <v>24000</v>
      </c>
      <c r="M66" s="1">
        <v>31070</v>
      </c>
      <c r="N66" s="2">
        <v>2.5624375000000001</v>
      </c>
      <c r="O66" s="2">
        <v>2.5624583333333302</v>
      </c>
      <c r="P66" s="16">
        <v>2.0296851206951998</v>
      </c>
    </row>
    <row r="67" spans="1:16" x14ac:dyDescent="0.35">
      <c r="A67" s="23" t="str">
        <f t="shared" si="2"/>
        <v>01</v>
      </c>
      <c r="B67" s="23">
        <f t="shared" si="3"/>
        <v>1021550</v>
      </c>
      <c r="C67" s="6" t="s">
        <v>1242</v>
      </c>
      <c r="D67" s="7" t="s">
        <v>1095</v>
      </c>
      <c r="E67" s="7" t="s">
        <v>11</v>
      </c>
      <c r="F67" s="7" t="s">
        <v>1081</v>
      </c>
      <c r="G67" s="7" t="s">
        <v>1010</v>
      </c>
      <c r="H67" s="7" t="s">
        <v>161</v>
      </c>
      <c r="I67" s="7" t="s">
        <v>162</v>
      </c>
      <c r="J67" s="6" t="s">
        <v>553</v>
      </c>
      <c r="K67" s="1"/>
      <c r="L67" s="1"/>
      <c r="M67" s="1">
        <v>5780</v>
      </c>
      <c r="N67" s="2"/>
      <c r="O67" s="2"/>
      <c r="P67" s="16">
        <v>1.814658183391</v>
      </c>
    </row>
    <row r="68" spans="1:16" x14ac:dyDescent="0.35">
      <c r="A68" s="23" t="str">
        <f t="shared" si="2"/>
        <v>01</v>
      </c>
      <c r="B68" s="23">
        <f t="shared" si="3"/>
        <v>1022654</v>
      </c>
      <c r="C68" s="6" t="s">
        <v>1242</v>
      </c>
      <c r="D68" s="7" t="s">
        <v>1095</v>
      </c>
      <c r="E68" s="7" t="s">
        <v>11</v>
      </c>
      <c r="F68" s="7" t="s">
        <v>1081</v>
      </c>
      <c r="G68" s="7" t="s">
        <v>1010</v>
      </c>
      <c r="H68" s="7" t="s">
        <v>450</v>
      </c>
      <c r="I68" s="7" t="s">
        <v>451</v>
      </c>
      <c r="J68" s="6" t="s">
        <v>553</v>
      </c>
      <c r="K68" s="1"/>
      <c r="L68" s="1"/>
      <c r="M68" s="1">
        <v>3360</v>
      </c>
      <c r="N68" s="2"/>
      <c r="O68" s="2"/>
      <c r="P68" s="16">
        <v>1.8146581845238099</v>
      </c>
    </row>
    <row r="69" spans="1:16" x14ac:dyDescent="0.35">
      <c r="A69" s="23" t="str">
        <f t="shared" ref="A69:A132" si="4">MID(C69,1,2)</f>
        <v>01</v>
      </c>
      <c r="B69" s="23">
        <f t="shared" ref="B69:B132" si="5">+H69*1</f>
        <v>1011582</v>
      </c>
      <c r="C69" s="6" t="s">
        <v>1242</v>
      </c>
      <c r="D69" s="7" t="s">
        <v>1095</v>
      </c>
      <c r="E69" s="7" t="s">
        <v>11</v>
      </c>
      <c r="F69" s="7" t="s">
        <v>1071</v>
      </c>
      <c r="G69" s="7" t="s">
        <v>991</v>
      </c>
      <c r="H69" s="7" t="s">
        <v>698</v>
      </c>
      <c r="I69" s="7" t="s">
        <v>699</v>
      </c>
      <c r="J69" s="6" t="s">
        <v>658</v>
      </c>
      <c r="K69" s="1">
        <v>7026</v>
      </c>
      <c r="L69" s="1">
        <v>7026</v>
      </c>
      <c r="M69" s="1">
        <v>63600</v>
      </c>
      <c r="N69" s="2">
        <v>0.94790777113578095</v>
      </c>
      <c r="O69" s="2">
        <v>0.94790777113578095</v>
      </c>
      <c r="P69" s="16">
        <v>0.95543913522012602</v>
      </c>
    </row>
    <row r="70" spans="1:16" x14ac:dyDescent="0.35">
      <c r="A70" s="23" t="str">
        <f t="shared" si="4"/>
        <v>01</v>
      </c>
      <c r="B70" s="23">
        <f t="shared" si="5"/>
        <v>1012208</v>
      </c>
      <c r="C70" s="6" t="s">
        <v>1242</v>
      </c>
      <c r="D70" s="7" t="s">
        <v>1095</v>
      </c>
      <c r="E70" s="7" t="s">
        <v>11</v>
      </c>
      <c r="F70" s="7" t="s">
        <v>1071</v>
      </c>
      <c r="G70" s="7" t="s">
        <v>991</v>
      </c>
      <c r="H70" s="7" t="s">
        <v>762</v>
      </c>
      <c r="I70" s="7" t="s">
        <v>763</v>
      </c>
      <c r="J70" s="6" t="s">
        <v>658</v>
      </c>
      <c r="K70" s="1">
        <v>48000</v>
      </c>
      <c r="L70" s="1">
        <v>48000</v>
      </c>
      <c r="M70" s="1">
        <v>48000</v>
      </c>
      <c r="N70" s="2">
        <v>1.3612500000000001</v>
      </c>
      <c r="O70" s="2">
        <v>1.3612500000000001</v>
      </c>
      <c r="P70" s="16">
        <v>1.439875</v>
      </c>
    </row>
    <row r="71" spans="1:16" x14ac:dyDescent="0.35">
      <c r="A71" s="23" t="str">
        <f t="shared" si="4"/>
        <v>01</v>
      </c>
      <c r="B71" s="23">
        <f t="shared" si="5"/>
        <v>1011290</v>
      </c>
      <c r="C71" s="6" t="s">
        <v>1242</v>
      </c>
      <c r="D71" s="7" t="s">
        <v>1095</v>
      </c>
      <c r="E71" s="7" t="s">
        <v>11</v>
      </c>
      <c r="F71" s="7" t="s">
        <v>1069</v>
      </c>
      <c r="G71" s="7" t="s">
        <v>986</v>
      </c>
      <c r="H71" s="7" t="s">
        <v>685</v>
      </c>
      <c r="I71" s="7" t="s">
        <v>686</v>
      </c>
      <c r="J71" s="6" t="s">
        <v>658</v>
      </c>
      <c r="K71" s="1"/>
      <c r="L71" s="1">
        <v>23000</v>
      </c>
      <c r="M71" s="1">
        <v>23700</v>
      </c>
      <c r="N71" s="2"/>
      <c r="O71" s="2">
        <v>0</v>
      </c>
      <c r="P71" s="16">
        <v>0.61554166666666699</v>
      </c>
    </row>
    <row r="72" spans="1:16" x14ac:dyDescent="0.35">
      <c r="A72" s="23" t="str">
        <f t="shared" si="4"/>
        <v>01</v>
      </c>
      <c r="B72" s="23">
        <f t="shared" si="5"/>
        <v>1022409</v>
      </c>
      <c r="C72" s="6" t="s">
        <v>1242</v>
      </c>
      <c r="D72" s="7" t="s">
        <v>1095</v>
      </c>
      <c r="E72" s="7" t="s">
        <v>11</v>
      </c>
      <c r="F72" s="7" t="s">
        <v>1069</v>
      </c>
      <c r="G72" s="7" t="s">
        <v>1016</v>
      </c>
      <c r="H72" s="7" t="s">
        <v>295</v>
      </c>
      <c r="I72" s="7" t="s">
        <v>296</v>
      </c>
      <c r="J72" s="6" t="s">
        <v>553</v>
      </c>
      <c r="K72" s="1">
        <v>13500</v>
      </c>
      <c r="L72" s="1">
        <v>13500</v>
      </c>
      <c r="M72" s="1">
        <v>23940</v>
      </c>
      <c r="N72" s="2">
        <v>9.5064444444444405</v>
      </c>
      <c r="O72" s="2">
        <v>9.5064444444444405</v>
      </c>
      <c r="P72" s="16">
        <v>4.7585520050125298</v>
      </c>
    </row>
    <row r="73" spans="1:16" x14ac:dyDescent="0.35">
      <c r="A73" s="23" t="str">
        <f t="shared" si="4"/>
        <v>01</v>
      </c>
      <c r="B73" s="23">
        <f t="shared" si="5"/>
        <v>1022780</v>
      </c>
      <c r="C73" s="6" t="s">
        <v>1242</v>
      </c>
      <c r="D73" s="7" t="s">
        <v>1095</v>
      </c>
      <c r="E73" s="7" t="s">
        <v>11</v>
      </c>
      <c r="F73" s="7" t="s">
        <v>1069</v>
      </c>
      <c r="G73" s="7" t="s">
        <v>1016</v>
      </c>
      <c r="H73" s="7" t="s">
        <v>633</v>
      </c>
      <c r="I73" s="7" t="s">
        <v>634</v>
      </c>
      <c r="J73" s="6" t="s">
        <v>553</v>
      </c>
      <c r="K73" s="1"/>
      <c r="L73" s="1"/>
      <c r="M73" s="1">
        <v>627.29999999999995</v>
      </c>
      <c r="N73" s="2"/>
      <c r="O73" s="2"/>
      <c r="P73" s="16">
        <v>10.056050215208</v>
      </c>
    </row>
    <row r="74" spans="1:16" x14ac:dyDescent="0.35">
      <c r="A74" s="23" t="str">
        <f t="shared" si="4"/>
        <v>01</v>
      </c>
      <c r="B74" s="23">
        <f t="shared" si="5"/>
        <v>1022781</v>
      </c>
      <c r="C74" s="6" t="s">
        <v>1242</v>
      </c>
      <c r="D74" s="7" t="s">
        <v>1095</v>
      </c>
      <c r="E74" s="7" t="s">
        <v>11</v>
      </c>
      <c r="F74" s="7" t="s">
        <v>1069</v>
      </c>
      <c r="G74" s="7" t="s">
        <v>1016</v>
      </c>
      <c r="H74" s="7" t="s">
        <v>346</v>
      </c>
      <c r="I74" s="7" t="s">
        <v>347</v>
      </c>
      <c r="J74" s="6" t="s">
        <v>553</v>
      </c>
      <c r="K74" s="1">
        <v>2364</v>
      </c>
      <c r="L74" s="1">
        <v>2364</v>
      </c>
      <c r="M74" s="1">
        <v>13494.6</v>
      </c>
      <c r="N74" s="2">
        <v>15.1074450084602</v>
      </c>
      <c r="O74" s="2">
        <v>15.1074450084602</v>
      </c>
      <c r="P74" s="16">
        <v>10.305980184666501</v>
      </c>
    </row>
    <row r="75" spans="1:16" x14ac:dyDescent="0.35">
      <c r="A75" s="23" t="str">
        <f t="shared" si="4"/>
        <v>01</v>
      </c>
      <c r="B75" s="23">
        <f t="shared" si="5"/>
        <v>1022782</v>
      </c>
      <c r="C75" s="6" t="s">
        <v>1242</v>
      </c>
      <c r="D75" s="7" t="s">
        <v>1095</v>
      </c>
      <c r="E75" s="7" t="s">
        <v>11</v>
      </c>
      <c r="F75" s="7" t="s">
        <v>1069</v>
      </c>
      <c r="G75" s="7" t="s">
        <v>1016</v>
      </c>
      <c r="H75" s="7" t="s">
        <v>348</v>
      </c>
      <c r="I75" s="7" t="s">
        <v>349</v>
      </c>
      <c r="J75" s="6" t="s">
        <v>553</v>
      </c>
      <c r="K75" s="1"/>
      <c r="L75" s="1">
        <v>9144</v>
      </c>
      <c r="M75" s="1">
        <v>9144</v>
      </c>
      <c r="N75" s="2"/>
      <c r="O75" s="2">
        <v>11.2200349956255</v>
      </c>
      <c r="P75" s="16">
        <v>7.9921259842519703</v>
      </c>
    </row>
    <row r="76" spans="1:16" x14ac:dyDescent="0.35">
      <c r="A76" s="23" t="str">
        <f t="shared" si="4"/>
        <v>01</v>
      </c>
      <c r="B76" s="23">
        <f t="shared" si="5"/>
        <v>1021101</v>
      </c>
      <c r="C76" s="6" t="s">
        <v>1242</v>
      </c>
      <c r="D76" s="7" t="s">
        <v>1095</v>
      </c>
      <c r="E76" s="7" t="s">
        <v>11</v>
      </c>
      <c r="F76" s="7" t="s">
        <v>1069</v>
      </c>
      <c r="G76" s="7" t="s">
        <v>1026</v>
      </c>
      <c r="H76" s="7" t="s">
        <v>458</v>
      </c>
      <c r="I76" s="7" t="s">
        <v>459</v>
      </c>
      <c r="J76" s="6" t="s">
        <v>553</v>
      </c>
      <c r="K76" s="1">
        <v>12000</v>
      </c>
      <c r="L76" s="1">
        <v>24000</v>
      </c>
      <c r="M76" s="1">
        <v>24000</v>
      </c>
      <c r="N76" s="2">
        <v>0.99441666666666595</v>
      </c>
      <c r="O76" s="2">
        <v>0.994458333333333</v>
      </c>
      <c r="P76" s="16">
        <v>1.1412916666666699</v>
      </c>
    </row>
    <row r="77" spans="1:16" x14ac:dyDescent="0.35">
      <c r="A77" s="23" t="str">
        <f t="shared" si="4"/>
        <v>01</v>
      </c>
      <c r="B77" s="23">
        <f t="shared" si="5"/>
        <v>1021105</v>
      </c>
      <c r="C77" s="6" t="s">
        <v>1242</v>
      </c>
      <c r="D77" s="7" t="s">
        <v>1095</v>
      </c>
      <c r="E77" s="7" t="s">
        <v>11</v>
      </c>
      <c r="F77" s="7" t="s">
        <v>1069</v>
      </c>
      <c r="G77" s="7" t="s">
        <v>1026</v>
      </c>
      <c r="H77" s="7" t="s">
        <v>118</v>
      </c>
      <c r="I77" s="7" t="s">
        <v>119</v>
      </c>
      <c r="J77" s="6" t="s">
        <v>553</v>
      </c>
      <c r="K77" s="1">
        <v>0</v>
      </c>
      <c r="L77" s="1">
        <v>24000</v>
      </c>
      <c r="M77" s="1">
        <v>24000</v>
      </c>
      <c r="N77" s="2">
        <v>0</v>
      </c>
      <c r="O77" s="2">
        <v>0.61362499999999998</v>
      </c>
      <c r="P77" s="16">
        <v>0.54320833333333296</v>
      </c>
    </row>
    <row r="78" spans="1:16" x14ac:dyDescent="0.35">
      <c r="A78" s="23" t="str">
        <f t="shared" si="4"/>
        <v>01</v>
      </c>
      <c r="B78" s="23">
        <f t="shared" si="5"/>
        <v>1021106</v>
      </c>
      <c r="C78" s="6" t="s">
        <v>1242</v>
      </c>
      <c r="D78" s="7" t="s">
        <v>1095</v>
      </c>
      <c r="E78" s="7" t="s">
        <v>11</v>
      </c>
      <c r="F78" s="7" t="s">
        <v>1069</v>
      </c>
      <c r="G78" s="7" t="s">
        <v>1026</v>
      </c>
      <c r="H78" s="7" t="s">
        <v>120</v>
      </c>
      <c r="I78" s="7" t="s">
        <v>187</v>
      </c>
      <c r="J78" s="6" t="s">
        <v>553</v>
      </c>
      <c r="K78" s="1">
        <v>120000</v>
      </c>
      <c r="L78" s="1">
        <v>120000</v>
      </c>
      <c r="M78" s="1">
        <v>120000</v>
      </c>
      <c r="N78" s="2">
        <v>0.792841666666667</v>
      </c>
      <c r="O78" s="2">
        <v>0.792841666666667</v>
      </c>
      <c r="P78" s="16">
        <v>0.73072508333333297</v>
      </c>
    </row>
    <row r="79" spans="1:16" x14ac:dyDescent="0.35">
      <c r="A79" s="23" t="str">
        <f t="shared" si="4"/>
        <v>01</v>
      </c>
      <c r="B79" s="23">
        <f t="shared" si="5"/>
        <v>1030224</v>
      </c>
      <c r="C79" s="6" t="s">
        <v>1242</v>
      </c>
      <c r="D79" s="7" t="s">
        <v>1095</v>
      </c>
      <c r="E79" s="7" t="s">
        <v>11</v>
      </c>
      <c r="F79" s="7" t="s">
        <v>1089</v>
      </c>
      <c r="G79" s="7" t="s">
        <v>1049</v>
      </c>
      <c r="H79" s="7" t="s">
        <v>856</v>
      </c>
      <c r="I79" s="7" t="s">
        <v>857</v>
      </c>
      <c r="J79" s="6" t="s">
        <v>659</v>
      </c>
      <c r="K79" s="1">
        <v>48000</v>
      </c>
      <c r="L79" s="1">
        <v>48000</v>
      </c>
      <c r="M79" s="1">
        <v>48000</v>
      </c>
      <c r="N79" s="2">
        <v>1.9878958333333301</v>
      </c>
      <c r="O79" s="2">
        <v>1.9878958333333301</v>
      </c>
      <c r="P79" s="16">
        <v>2.1145</v>
      </c>
    </row>
    <row r="80" spans="1:16" x14ac:dyDescent="0.35">
      <c r="A80" s="23" t="str">
        <f t="shared" si="4"/>
        <v>01</v>
      </c>
      <c r="B80" s="23">
        <f t="shared" si="5"/>
        <v>1030545</v>
      </c>
      <c r="C80" s="6" t="s">
        <v>1242</v>
      </c>
      <c r="D80" s="7" t="s">
        <v>1095</v>
      </c>
      <c r="E80" s="7" t="s">
        <v>11</v>
      </c>
      <c r="F80" s="7" t="s">
        <v>1093</v>
      </c>
      <c r="G80" s="7" t="s">
        <v>1059</v>
      </c>
      <c r="H80" s="7" t="s">
        <v>917</v>
      </c>
      <c r="I80" s="7" t="s">
        <v>918</v>
      </c>
      <c r="J80" s="6" t="s">
        <v>659</v>
      </c>
      <c r="K80" s="1">
        <v>24000</v>
      </c>
      <c r="L80" s="1">
        <v>24000</v>
      </c>
      <c r="M80" s="1">
        <v>24000</v>
      </c>
      <c r="N80" s="2">
        <v>4.3</v>
      </c>
      <c r="O80" s="2">
        <v>4.3</v>
      </c>
      <c r="P80" s="16">
        <v>4.2917916666666702</v>
      </c>
    </row>
    <row r="81" spans="1:16" x14ac:dyDescent="0.35">
      <c r="A81" s="23" t="str">
        <f t="shared" si="4"/>
        <v>01</v>
      </c>
      <c r="B81" s="23">
        <f t="shared" si="5"/>
        <v>1012012</v>
      </c>
      <c r="C81" s="6" t="s">
        <v>1242</v>
      </c>
      <c r="D81" s="7" t="s">
        <v>1095</v>
      </c>
      <c r="E81" s="7" t="s">
        <v>12</v>
      </c>
      <c r="F81" s="7" t="s">
        <v>1068</v>
      </c>
      <c r="G81" s="7" t="s">
        <v>992</v>
      </c>
      <c r="H81" s="7" t="s">
        <v>716</v>
      </c>
      <c r="I81" s="7" t="s">
        <v>717</v>
      </c>
      <c r="J81" s="6" t="s">
        <v>658</v>
      </c>
      <c r="K81" s="1">
        <v>40000</v>
      </c>
      <c r="L81" s="1">
        <v>40000</v>
      </c>
      <c r="M81" s="1">
        <v>39958.048000000003</v>
      </c>
      <c r="N81" s="2">
        <v>7.7516499999999997</v>
      </c>
      <c r="O81" s="2">
        <v>7.7516499999999997</v>
      </c>
      <c r="P81" s="16">
        <v>7.7180947377609597</v>
      </c>
    </row>
    <row r="82" spans="1:16" x14ac:dyDescent="0.35">
      <c r="A82" s="23" t="str">
        <f t="shared" si="4"/>
        <v>01</v>
      </c>
      <c r="B82" s="23">
        <f t="shared" si="5"/>
        <v>1012612</v>
      </c>
      <c r="C82" s="6" t="s">
        <v>1242</v>
      </c>
      <c r="D82" s="7" t="s">
        <v>1095</v>
      </c>
      <c r="E82" s="7" t="s">
        <v>12</v>
      </c>
      <c r="F82" s="7" t="s">
        <v>1063</v>
      </c>
      <c r="G82" s="7" t="s">
        <v>988</v>
      </c>
      <c r="H82" s="7" t="s">
        <v>825</v>
      </c>
      <c r="I82" s="7" t="s">
        <v>826</v>
      </c>
      <c r="J82" s="6" t="s">
        <v>658</v>
      </c>
      <c r="K82" s="1">
        <v>700000</v>
      </c>
      <c r="L82" s="1">
        <v>700000</v>
      </c>
      <c r="M82" s="1">
        <v>750000</v>
      </c>
      <c r="N82" s="2">
        <v>0.52459142857142904</v>
      </c>
      <c r="O82" s="2">
        <v>0.52459142857142904</v>
      </c>
      <c r="P82" s="16">
        <v>0.59439966053333304</v>
      </c>
    </row>
    <row r="83" spans="1:16" x14ac:dyDescent="0.35">
      <c r="A83" s="23" t="str">
        <f t="shared" si="4"/>
        <v>01</v>
      </c>
      <c r="B83" s="23">
        <f t="shared" si="5"/>
        <v>1021664</v>
      </c>
      <c r="C83" s="6" t="s">
        <v>1242</v>
      </c>
      <c r="D83" s="7" t="s">
        <v>1095</v>
      </c>
      <c r="E83" s="7" t="s">
        <v>12</v>
      </c>
      <c r="F83" s="7" t="s">
        <v>1085</v>
      </c>
      <c r="G83" s="7" t="s">
        <v>1019</v>
      </c>
      <c r="H83" s="7" t="s">
        <v>170</v>
      </c>
      <c r="I83" s="7" t="s">
        <v>171</v>
      </c>
      <c r="J83" s="6" t="s">
        <v>553</v>
      </c>
      <c r="K83" s="1">
        <v>44000</v>
      </c>
      <c r="L83" s="1">
        <v>44000</v>
      </c>
      <c r="M83" s="1">
        <v>44000</v>
      </c>
      <c r="N83" s="2">
        <v>6.2887954545454603</v>
      </c>
      <c r="O83" s="2">
        <v>6.2887954545454603</v>
      </c>
      <c r="P83" s="16">
        <v>5.6638181818181801</v>
      </c>
    </row>
    <row r="84" spans="1:16" x14ac:dyDescent="0.35">
      <c r="A84" s="23" t="str">
        <f t="shared" si="4"/>
        <v>01</v>
      </c>
      <c r="B84" s="23">
        <f t="shared" si="5"/>
        <v>1021665</v>
      </c>
      <c r="C84" s="6" t="s">
        <v>1242</v>
      </c>
      <c r="D84" s="7" t="s">
        <v>1095</v>
      </c>
      <c r="E84" s="7" t="s">
        <v>12</v>
      </c>
      <c r="F84" s="7" t="s">
        <v>1085</v>
      </c>
      <c r="G84" s="7" t="s">
        <v>1019</v>
      </c>
      <c r="H84" s="7" t="s">
        <v>172</v>
      </c>
      <c r="I84" s="7" t="s">
        <v>173</v>
      </c>
      <c r="J84" s="6" t="s">
        <v>553</v>
      </c>
      <c r="K84" s="1">
        <v>44000</v>
      </c>
      <c r="L84" s="1">
        <v>44000</v>
      </c>
      <c r="M84" s="1">
        <v>44000</v>
      </c>
      <c r="N84" s="2">
        <v>6.2887954545454603</v>
      </c>
      <c r="O84" s="2">
        <v>6.2887954545454603</v>
      </c>
      <c r="P84" s="16">
        <v>5.6638181818181801</v>
      </c>
    </row>
    <row r="85" spans="1:16" x14ac:dyDescent="0.35">
      <c r="A85" s="23" t="str">
        <f t="shared" si="4"/>
        <v>01</v>
      </c>
      <c r="B85" s="23">
        <f t="shared" si="5"/>
        <v>1023183</v>
      </c>
      <c r="C85" s="6" t="s">
        <v>1242</v>
      </c>
      <c r="D85" s="7" t="s">
        <v>1095</v>
      </c>
      <c r="E85" s="7" t="s">
        <v>12</v>
      </c>
      <c r="F85" s="7" t="s">
        <v>1085</v>
      </c>
      <c r="G85" s="7" t="s">
        <v>1019</v>
      </c>
      <c r="H85" s="7" t="s">
        <v>430</v>
      </c>
      <c r="I85" s="7" t="s">
        <v>431</v>
      </c>
      <c r="J85" s="6" t="s">
        <v>553</v>
      </c>
      <c r="K85" s="1">
        <v>44000</v>
      </c>
      <c r="L85" s="1">
        <v>44000</v>
      </c>
      <c r="M85" s="1">
        <v>44000</v>
      </c>
      <c r="N85" s="2">
        <v>6.5127954545454498</v>
      </c>
      <c r="O85" s="2">
        <v>6.5127954545454498</v>
      </c>
      <c r="P85" s="16">
        <v>5.8638181818181803</v>
      </c>
    </row>
    <row r="86" spans="1:16" x14ac:dyDescent="0.35">
      <c r="A86" s="23" t="str">
        <f t="shared" si="4"/>
        <v>01</v>
      </c>
      <c r="B86" s="23">
        <f t="shared" si="5"/>
        <v>1021204</v>
      </c>
      <c r="C86" s="6" t="s">
        <v>1242</v>
      </c>
      <c r="D86" s="7" t="s">
        <v>1095</v>
      </c>
      <c r="E86" s="7" t="s">
        <v>12</v>
      </c>
      <c r="F86" s="7" t="s">
        <v>1078</v>
      </c>
      <c r="G86" s="7" t="s">
        <v>1006</v>
      </c>
      <c r="H86" s="7" t="s">
        <v>474</v>
      </c>
      <c r="I86" s="7" t="s">
        <v>28</v>
      </c>
      <c r="J86" s="6" t="s">
        <v>553</v>
      </c>
      <c r="K86" s="1">
        <v>0</v>
      </c>
      <c r="L86" s="1">
        <v>24000</v>
      </c>
      <c r="M86" s="1"/>
      <c r="N86" s="2">
        <v>0</v>
      </c>
      <c r="O86" s="2">
        <v>0</v>
      </c>
      <c r="P86" s="16"/>
    </row>
    <row r="87" spans="1:16" x14ac:dyDescent="0.35">
      <c r="A87" s="23" t="str">
        <f t="shared" si="4"/>
        <v>01</v>
      </c>
      <c r="B87" s="23">
        <f t="shared" si="5"/>
        <v>1021149</v>
      </c>
      <c r="C87" s="6" t="s">
        <v>1242</v>
      </c>
      <c r="D87" s="7" t="s">
        <v>1095</v>
      </c>
      <c r="E87" s="7" t="s">
        <v>12</v>
      </c>
      <c r="F87" s="7" t="s">
        <v>1084</v>
      </c>
      <c r="G87" s="7" t="s">
        <v>1017</v>
      </c>
      <c r="H87" s="7" t="s">
        <v>127</v>
      </c>
      <c r="I87" s="7" t="s">
        <v>128</v>
      </c>
      <c r="J87" s="6" t="s">
        <v>553</v>
      </c>
      <c r="K87" s="1">
        <v>44000</v>
      </c>
      <c r="L87" s="1">
        <v>44000</v>
      </c>
      <c r="M87" s="1">
        <v>44000</v>
      </c>
      <c r="N87" s="2">
        <v>1.1367954545454499</v>
      </c>
      <c r="O87" s="2">
        <v>1.1367954545454499</v>
      </c>
      <c r="P87" s="16">
        <v>1.06381818181818</v>
      </c>
    </row>
    <row r="88" spans="1:16" x14ac:dyDescent="0.35">
      <c r="A88" s="23" t="str">
        <f t="shared" si="4"/>
        <v>01</v>
      </c>
      <c r="B88" s="23">
        <f t="shared" si="5"/>
        <v>1021150</v>
      </c>
      <c r="C88" s="6" t="s">
        <v>1242</v>
      </c>
      <c r="D88" s="7" t="s">
        <v>1095</v>
      </c>
      <c r="E88" s="7" t="s">
        <v>12</v>
      </c>
      <c r="F88" s="7" t="s">
        <v>1084</v>
      </c>
      <c r="G88" s="7" t="s">
        <v>1017</v>
      </c>
      <c r="H88" s="7" t="s">
        <v>129</v>
      </c>
      <c r="I88" s="7" t="s">
        <v>130</v>
      </c>
      <c r="J88" s="6" t="s">
        <v>553</v>
      </c>
      <c r="K88" s="1">
        <v>44000</v>
      </c>
      <c r="L88" s="1">
        <v>44000</v>
      </c>
      <c r="M88" s="1">
        <v>44000</v>
      </c>
      <c r="N88" s="2">
        <v>1.1367954545454499</v>
      </c>
      <c r="O88" s="2">
        <v>1.1367954545454499</v>
      </c>
      <c r="P88" s="16">
        <v>1.06381818181818</v>
      </c>
    </row>
    <row r="89" spans="1:16" x14ac:dyDescent="0.35">
      <c r="A89" s="23" t="str">
        <f t="shared" si="4"/>
        <v>01</v>
      </c>
      <c r="B89" s="23">
        <f t="shared" si="5"/>
        <v>1021156</v>
      </c>
      <c r="C89" s="6" t="s">
        <v>1242</v>
      </c>
      <c r="D89" s="7" t="s">
        <v>1095</v>
      </c>
      <c r="E89" s="7" t="s">
        <v>12</v>
      </c>
      <c r="F89" s="7" t="s">
        <v>1084</v>
      </c>
      <c r="G89" s="7" t="s">
        <v>1017</v>
      </c>
      <c r="H89" s="7" t="s">
        <v>135</v>
      </c>
      <c r="I89" s="7" t="s">
        <v>136</v>
      </c>
      <c r="J89" s="6" t="s">
        <v>553</v>
      </c>
      <c r="K89" s="1">
        <v>48000</v>
      </c>
      <c r="L89" s="1">
        <v>48000</v>
      </c>
      <c r="M89" s="1">
        <v>48000</v>
      </c>
      <c r="N89" s="2">
        <v>2.9305208333333299</v>
      </c>
      <c r="O89" s="2">
        <v>2.9305208333333299</v>
      </c>
      <c r="P89" s="16">
        <v>2.8165733333333298</v>
      </c>
    </row>
    <row r="90" spans="1:16" x14ac:dyDescent="0.35">
      <c r="A90" s="23" t="str">
        <f t="shared" si="4"/>
        <v>01</v>
      </c>
      <c r="B90" s="23">
        <f t="shared" si="5"/>
        <v>1021151</v>
      </c>
      <c r="C90" s="6" t="s">
        <v>1242</v>
      </c>
      <c r="D90" s="7" t="s">
        <v>1095</v>
      </c>
      <c r="E90" s="7" t="s">
        <v>12</v>
      </c>
      <c r="F90" s="7" t="s">
        <v>1084</v>
      </c>
      <c r="G90" s="7" t="s">
        <v>1028</v>
      </c>
      <c r="H90" s="7" t="s">
        <v>131</v>
      </c>
      <c r="I90" s="7" t="s">
        <v>132</v>
      </c>
      <c r="J90" s="6" t="s">
        <v>553</v>
      </c>
      <c r="K90" s="1">
        <v>22000</v>
      </c>
      <c r="L90" s="1">
        <v>22000</v>
      </c>
      <c r="M90" s="1">
        <v>44000</v>
      </c>
      <c r="N90" s="2">
        <v>1.69681818181818</v>
      </c>
      <c r="O90" s="2">
        <v>1.69681818181818</v>
      </c>
      <c r="P90" s="16">
        <v>1.5609545454545499</v>
      </c>
    </row>
    <row r="91" spans="1:16" x14ac:dyDescent="0.35">
      <c r="A91" s="23" t="str">
        <f t="shared" si="4"/>
        <v>01</v>
      </c>
      <c r="B91" s="23">
        <f t="shared" si="5"/>
        <v>1021152</v>
      </c>
      <c r="C91" s="6" t="s">
        <v>1242</v>
      </c>
      <c r="D91" s="7" t="s">
        <v>1095</v>
      </c>
      <c r="E91" s="7" t="s">
        <v>12</v>
      </c>
      <c r="F91" s="7" t="s">
        <v>1084</v>
      </c>
      <c r="G91" s="7" t="s">
        <v>1028</v>
      </c>
      <c r="H91" s="7" t="s">
        <v>133</v>
      </c>
      <c r="I91" s="7" t="s">
        <v>134</v>
      </c>
      <c r="J91" s="6" t="s">
        <v>553</v>
      </c>
      <c r="K91" s="1">
        <v>44000</v>
      </c>
      <c r="L91" s="1">
        <v>44000</v>
      </c>
      <c r="M91" s="1">
        <v>22000</v>
      </c>
      <c r="N91" s="2">
        <v>1.69679545454545</v>
      </c>
      <c r="O91" s="2">
        <v>1.69679545454545</v>
      </c>
      <c r="P91" s="16">
        <v>1.5623181818181799</v>
      </c>
    </row>
    <row r="92" spans="1:16" x14ac:dyDescent="0.35">
      <c r="A92" s="23" t="str">
        <f t="shared" si="4"/>
        <v>01</v>
      </c>
      <c r="B92" s="23">
        <f t="shared" si="5"/>
        <v>1020860</v>
      </c>
      <c r="C92" s="6" t="s">
        <v>1242</v>
      </c>
      <c r="D92" s="7" t="s">
        <v>1095</v>
      </c>
      <c r="E92" s="7" t="s">
        <v>12</v>
      </c>
      <c r="F92" s="7" t="s">
        <v>1075</v>
      </c>
      <c r="G92" s="7" t="s">
        <v>1011</v>
      </c>
      <c r="H92" s="7" t="s">
        <v>79</v>
      </c>
      <c r="I92" s="7" t="s">
        <v>80</v>
      </c>
      <c r="J92" s="6" t="s">
        <v>553</v>
      </c>
      <c r="K92" s="1">
        <v>110000</v>
      </c>
      <c r="L92" s="1">
        <v>110000</v>
      </c>
      <c r="M92" s="1">
        <v>110000</v>
      </c>
      <c r="N92" s="2">
        <v>4.2728090909090897</v>
      </c>
      <c r="O92" s="2">
        <v>4.2728090909090897</v>
      </c>
      <c r="P92" s="16">
        <v>3.8638181818181798</v>
      </c>
    </row>
    <row r="93" spans="1:16" x14ac:dyDescent="0.35">
      <c r="A93" s="23" t="str">
        <f t="shared" si="4"/>
        <v>01</v>
      </c>
      <c r="B93" s="23">
        <f t="shared" si="5"/>
        <v>1020861</v>
      </c>
      <c r="C93" s="6" t="s">
        <v>1242</v>
      </c>
      <c r="D93" s="7" t="s">
        <v>1095</v>
      </c>
      <c r="E93" s="7" t="s">
        <v>12</v>
      </c>
      <c r="F93" s="7" t="s">
        <v>1075</v>
      </c>
      <c r="G93" s="7" t="s">
        <v>1011</v>
      </c>
      <c r="H93" s="7" t="s">
        <v>81</v>
      </c>
      <c r="I93" s="7" t="s">
        <v>82</v>
      </c>
      <c r="J93" s="6" t="s">
        <v>553</v>
      </c>
      <c r="K93" s="1">
        <v>66000</v>
      </c>
      <c r="L93" s="1">
        <v>66000</v>
      </c>
      <c r="M93" s="1">
        <v>66000</v>
      </c>
      <c r="N93" s="2">
        <v>4.27280303030303</v>
      </c>
      <c r="O93" s="2">
        <v>4.27280303030303</v>
      </c>
      <c r="P93" s="16">
        <v>3.8633181818181801</v>
      </c>
    </row>
    <row r="94" spans="1:16" x14ac:dyDescent="0.35">
      <c r="A94" s="23" t="str">
        <f t="shared" si="4"/>
        <v>01</v>
      </c>
      <c r="B94" s="23">
        <f t="shared" si="5"/>
        <v>1022985</v>
      </c>
      <c r="C94" s="6" t="s">
        <v>1242</v>
      </c>
      <c r="D94" s="7" t="s">
        <v>1095</v>
      </c>
      <c r="E94" s="7" t="s">
        <v>12</v>
      </c>
      <c r="F94" s="7" t="s">
        <v>1075</v>
      </c>
      <c r="G94" s="7" t="s">
        <v>1011</v>
      </c>
      <c r="H94" s="7" t="s">
        <v>398</v>
      </c>
      <c r="I94" s="7" t="s">
        <v>399</v>
      </c>
      <c r="J94" s="6" t="s">
        <v>553</v>
      </c>
      <c r="K94" s="1">
        <v>5000</v>
      </c>
      <c r="L94" s="1">
        <v>5000</v>
      </c>
      <c r="M94" s="1">
        <v>5000</v>
      </c>
      <c r="N94" s="2">
        <v>4.3848000000000003</v>
      </c>
      <c r="O94" s="2">
        <v>4.3848000000000003</v>
      </c>
      <c r="P94" s="16">
        <v>3.9638181800000001</v>
      </c>
    </row>
    <row r="95" spans="1:16" x14ac:dyDescent="0.35">
      <c r="A95" s="23" t="str">
        <f t="shared" si="4"/>
        <v>01</v>
      </c>
      <c r="B95" s="23">
        <f t="shared" si="5"/>
        <v>1023038</v>
      </c>
      <c r="C95" s="6" t="s">
        <v>1242</v>
      </c>
      <c r="D95" s="7" t="s">
        <v>1095</v>
      </c>
      <c r="E95" s="7" t="s">
        <v>12</v>
      </c>
      <c r="F95" s="7" t="s">
        <v>1075</v>
      </c>
      <c r="G95" s="7" t="s">
        <v>1011</v>
      </c>
      <c r="H95" s="7" t="s">
        <v>411</v>
      </c>
      <c r="I95" s="7" t="s">
        <v>412</v>
      </c>
      <c r="J95" s="6" t="s">
        <v>553</v>
      </c>
      <c r="K95" s="1">
        <v>55000</v>
      </c>
      <c r="L95" s="1">
        <v>66000</v>
      </c>
      <c r="M95" s="1">
        <v>66000</v>
      </c>
      <c r="N95" s="2">
        <v>4.4968000000000004</v>
      </c>
      <c r="O95" s="2">
        <v>4.4968030303030302</v>
      </c>
      <c r="P95" s="16">
        <v>4.0635681818181801</v>
      </c>
    </row>
    <row r="96" spans="1:16" x14ac:dyDescent="0.35">
      <c r="A96" s="23" t="str">
        <f t="shared" si="4"/>
        <v>01</v>
      </c>
      <c r="B96" s="23">
        <f t="shared" si="5"/>
        <v>1030309</v>
      </c>
      <c r="C96" s="6" t="s">
        <v>1242</v>
      </c>
      <c r="D96" s="7" t="s">
        <v>1095</v>
      </c>
      <c r="E96" s="7" t="s">
        <v>12</v>
      </c>
      <c r="F96" s="7" t="s">
        <v>1065</v>
      </c>
      <c r="G96" s="7" t="s">
        <v>1053</v>
      </c>
      <c r="H96" s="7" t="s">
        <v>864</v>
      </c>
      <c r="I96" s="7" t="s">
        <v>865</v>
      </c>
      <c r="J96" s="6" t="s">
        <v>659</v>
      </c>
      <c r="K96" s="1">
        <v>22000</v>
      </c>
      <c r="L96" s="1">
        <v>22000</v>
      </c>
      <c r="M96" s="1">
        <v>22000</v>
      </c>
      <c r="N96" s="2">
        <v>1.3</v>
      </c>
      <c r="O96" s="2">
        <v>1.3</v>
      </c>
      <c r="P96" s="16">
        <v>1.3132809090909101</v>
      </c>
    </row>
    <row r="97" spans="1:16" x14ac:dyDescent="0.35">
      <c r="A97" s="23" t="str">
        <f t="shared" si="4"/>
        <v>01</v>
      </c>
      <c r="B97" s="23">
        <f t="shared" si="5"/>
        <v>1020904</v>
      </c>
      <c r="C97" s="6" t="s">
        <v>1242</v>
      </c>
      <c r="D97" s="7" t="s">
        <v>1095</v>
      </c>
      <c r="E97" s="7" t="s">
        <v>12</v>
      </c>
      <c r="F97" s="7" t="s">
        <v>1082</v>
      </c>
      <c r="G97" s="7" t="s">
        <v>1014</v>
      </c>
      <c r="H97" s="7" t="s">
        <v>85</v>
      </c>
      <c r="I97" s="7" t="s">
        <v>86</v>
      </c>
      <c r="J97" s="6" t="s">
        <v>553</v>
      </c>
      <c r="K97" s="1">
        <v>154000</v>
      </c>
      <c r="L97" s="1">
        <v>132000</v>
      </c>
      <c r="M97" s="1">
        <v>132000</v>
      </c>
      <c r="N97" s="2">
        <v>6.9608051948052001</v>
      </c>
      <c r="O97" s="2">
        <v>6.9608030303030297</v>
      </c>
      <c r="P97" s="16">
        <v>6.26186363636364</v>
      </c>
    </row>
    <row r="98" spans="1:16" x14ac:dyDescent="0.35">
      <c r="A98" s="23" t="str">
        <f t="shared" si="4"/>
        <v>01</v>
      </c>
      <c r="B98" s="23">
        <f t="shared" si="5"/>
        <v>1020905</v>
      </c>
      <c r="C98" s="6" t="s">
        <v>1242</v>
      </c>
      <c r="D98" s="7" t="s">
        <v>1095</v>
      </c>
      <c r="E98" s="7" t="s">
        <v>12</v>
      </c>
      <c r="F98" s="7" t="s">
        <v>1082</v>
      </c>
      <c r="G98" s="7" t="s">
        <v>1014</v>
      </c>
      <c r="H98" s="7" t="s">
        <v>87</v>
      </c>
      <c r="I98" s="7" t="s">
        <v>88</v>
      </c>
      <c r="J98" s="6" t="s">
        <v>553</v>
      </c>
      <c r="K98" s="1">
        <v>66000</v>
      </c>
      <c r="L98" s="1">
        <v>88000</v>
      </c>
      <c r="M98" s="1">
        <v>88000</v>
      </c>
      <c r="N98" s="2">
        <v>6.9608030303030297</v>
      </c>
      <c r="O98" s="2">
        <v>6.9608068181818199</v>
      </c>
      <c r="P98" s="16">
        <v>6.2964318181818202</v>
      </c>
    </row>
    <row r="99" spans="1:16" x14ac:dyDescent="0.35">
      <c r="A99" s="23" t="str">
        <f t="shared" si="4"/>
        <v>01</v>
      </c>
      <c r="B99" s="23">
        <f t="shared" si="5"/>
        <v>1021649</v>
      </c>
      <c r="C99" s="6" t="s">
        <v>1242</v>
      </c>
      <c r="D99" s="7" t="s">
        <v>1095</v>
      </c>
      <c r="E99" s="7" t="s">
        <v>12</v>
      </c>
      <c r="F99" s="7" t="s">
        <v>1082</v>
      </c>
      <c r="G99" s="7" t="s">
        <v>1013</v>
      </c>
      <c r="H99" s="7" t="s">
        <v>1253</v>
      </c>
      <c r="I99" s="7" t="s">
        <v>1254</v>
      </c>
      <c r="J99" s="6" t="s">
        <v>553</v>
      </c>
      <c r="K99" s="1">
        <v>66000</v>
      </c>
      <c r="L99" s="1"/>
      <c r="M99" s="1"/>
      <c r="N99" s="2">
        <v>7.1848030303030299</v>
      </c>
      <c r="O99" s="2"/>
      <c r="P99" s="16"/>
    </row>
    <row r="100" spans="1:16" x14ac:dyDescent="0.35">
      <c r="A100" s="23" t="str">
        <f t="shared" si="4"/>
        <v>01</v>
      </c>
      <c r="B100" s="23">
        <f t="shared" si="5"/>
        <v>1022885</v>
      </c>
      <c r="C100" s="6" t="s">
        <v>1242</v>
      </c>
      <c r="D100" s="7" t="s">
        <v>1095</v>
      </c>
      <c r="E100" s="7" t="s">
        <v>12</v>
      </c>
      <c r="F100" s="7" t="s">
        <v>1082</v>
      </c>
      <c r="G100" s="7" t="s">
        <v>1013</v>
      </c>
      <c r="H100" s="7" t="s">
        <v>371</v>
      </c>
      <c r="I100" s="7" t="s">
        <v>372</v>
      </c>
      <c r="J100" s="6" t="s">
        <v>553</v>
      </c>
      <c r="K100" s="1">
        <v>440000</v>
      </c>
      <c r="L100" s="1">
        <v>425000</v>
      </c>
      <c r="M100" s="1">
        <v>425000</v>
      </c>
      <c r="N100" s="2">
        <v>6.9608045454545397</v>
      </c>
      <c r="O100" s="2">
        <v>6.9608047058823503</v>
      </c>
      <c r="P100" s="16">
        <v>6.26242053482353</v>
      </c>
    </row>
    <row r="101" spans="1:16" x14ac:dyDescent="0.35">
      <c r="A101" s="23" t="str">
        <f t="shared" si="4"/>
        <v>01</v>
      </c>
      <c r="B101" s="23">
        <f t="shared" si="5"/>
        <v>1022887</v>
      </c>
      <c r="C101" s="6" t="s">
        <v>1242</v>
      </c>
      <c r="D101" s="7" t="s">
        <v>1095</v>
      </c>
      <c r="E101" s="7" t="s">
        <v>12</v>
      </c>
      <c r="F101" s="7" t="s">
        <v>1082</v>
      </c>
      <c r="G101" s="7" t="s">
        <v>1013</v>
      </c>
      <c r="H101" s="7" t="s">
        <v>373</v>
      </c>
      <c r="I101" s="7" t="s">
        <v>374</v>
      </c>
      <c r="J101" s="6" t="s">
        <v>553</v>
      </c>
      <c r="K101" s="1">
        <v>308000</v>
      </c>
      <c r="L101" s="1">
        <v>319000</v>
      </c>
      <c r="M101" s="1">
        <v>319000</v>
      </c>
      <c r="N101" s="2">
        <v>6.9608051948052001</v>
      </c>
      <c r="O101" s="2">
        <v>6.9608056426332299</v>
      </c>
      <c r="P101" s="16">
        <v>6.2636112852664603</v>
      </c>
    </row>
    <row r="102" spans="1:16" x14ac:dyDescent="0.35">
      <c r="A102" s="23" t="str">
        <f t="shared" si="4"/>
        <v>01</v>
      </c>
      <c r="B102" s="23">
        <f t="shared" si="5"/>
        <v>1022930</v>
      </c>
      <c r="C102" s="6" t="s">
        <v>1242</v>
      </c>
      <c r="D102" s="7" t="s">
        <v>1095</v>
      </c>
      <c r="E102" s="7" t="s">
        <v>12</v>
      </c>
      <c r="F102" s="7" t="s">
        <v>1082</v>
      </c>
      <c r="G102" s="7" t="s">
        <v>1013</v>
      </c>
      <c r="H102" s="7" t="s">
        <v>384</v>
      </c>
      <c r="I102" s="7" t="s">
        <v>385</v>
      </c>
      <c r="J102" s="6" t="s">
        <v>553</v>
      </c>
      <c r="K102" s="1">
        <v>110000</v>
      </c>
      <c r="L102" s="1">
        <v>110000</v>
      </c>
      <c r="M102" s="1">
        <v>110000</v>
      </c>
      <c r="N102" s="2">
        <v>7.1848090909090896</v>
      </c>
      <c r="O102" s="2">
        <v>7.1848090909090896</v>
      </c>
      <c r="P102" s="16">
        <v>6.4638181818181799</v>
      </c>
    </row>
    <row r="103" spans="1:16" x14ac:dyDescent="0.35">
      <c r="A103" s="23" t="str">
        <f t="shared" si="4"/>
        <v>01</v>
      </c>
      <c r="B103" s="23">
        <f t="shared" si="5"/>
        <v>1022986</v>
      </c>
      <c r="C103" s="6" t="s">
        <v>1242</v>
      </c>
      <c r="D103" s="7" t="s">
        <v>1095</v>
      </c>
      <c r="E103" s="7" t="s">
        <v>12</v>
      </c>
      <c r="F103" s="7" t="s">
        <v>1082</v>
      </c>
      <c r="G103" s="7" t="s">
        <v>1013</v>
      </c>
      <c r="H103" s="7" t="s">
        <v>400</v>
      </c>
      <c r="I103" s="7" t="s">
        <v>401</v>
      </c>
      <c r="J103" s="6" t="s">
        <v>553</v>
      </c>
      <c r="K103" s="1">
        <v>5000</v>
      </c>
      <c r="L103" s="1">
        <v>5000</v>
      </c>
      <c r="M103" s="1">
        <v>5000</v>
      </c>
      <c r="N103" s="2">
        <v>7.0728</v>
      </c>
      <c r="O103" s="2">
        <v>7.0728</v>
      </c>
      <c r="P103" s="16">
        <v>6.36381818</v>
      </c>
    </row>
    <row r="104" spans="1:16" x14ac:dyDescent="0.35">
      <c r="A104" s="23" t="str">
        <f t="shared" si="4"/>
        <v>01</v>
      </c>
      <c r="B104" s="23">
        <f t="shared" si="5"/>
        <v>1023037</v>
      </c>
      <c r="C104" s="6" t="s">
        <v>1242</v>
      </c>
      <c r="D104" s="7" t="s">
        <v>1095</v>
      </c>
      <c r="E104" s="7" t="s">
        <v>12</v>
      </c>
      <c r="F104" s="7" t="s">
        <v>1082</v>
      </c>
      <c r="G104" s="7" t="s">
        <v>1013</v>
      </c>
      <c r="H104" s="7" t="s">
        <v>409</v>
      </c>
      <c r="I104" s="7" t="s">
        <v>410</v>
      </c>
      <c r="J104" s="6" t="s">
        <v>553</v>
      </c>
      <c r="K104" s="1">
        <v>121000</v>
      </c>
      <c r="L104" s="1">
        <v>121000</v>
      </c>
      <c r="M104" s="1">
        <v>121000</v>
      </c>
      <c r="N104" s="2">
        <v>7.1848016528925598</v>
      </c>
      <c r="O104" s="2">
        <v>7.1848016528925598</v>
      </c>
      <c r="P104" s="16">
        <v>6.48077272727273</v>
      </c>
    </row>
    <row r="105" spans="1:16" x14ac:dyDescent="0.35">
      <c r="A105" s="23" t="str">
        <f t="shared" si="4"/>
        <v>01</v>
      </c>
      <c r="B105" s="23">
        <f t="shared" si="5"/>
        <v>1021045</v>
      </c>
      <c r="C105" s="6" t="s">
        <v>1242</v>
      </c>
      <c r="D105" s="7" t="s">
        <v>1095</v>
      </c>
      <c r="E105" s="7" t="s">
        <v>12</v>
      </c>
      <c r="F105" s="7" t="s">
        <v>1086</v>
      </c>
      <c r="G105" s="7" t="s">
        <v>1025</v>
      </c>
      <c r="H105" s="7" t="s">
        <v>108</v>
      </c>
      <c r="I105" s="7" t="s">
        <v>109</v>
      </c>
      <c r="J105" s="6" t="s">
        <v>553</v>
      </c>
      <c r="K105" s="1">
        <v>88000</v>
      </c>
      <c r="L105" s="1">
        <v>44000</v>
      </c>
      <c r="M105" s="1">
        <v>44000</v>
      </c>
      <c r="N105" s="2">
        <v>2.8168068181818202</v>
      </c>
      <c r="O105" s="2">
        <v>2.8167954545454501</v>
      </c>
      <c r="P105" s="16">
        <v>2.56381818181818</v>
      </c>
    </row>
    <row r="106" spans="1:16" x14ac:dyDescent="0.35">
      <c r="A106" s="23" t="str">
        <f t="shared" si="4"/>
        <v>01</v>
      </c>
      <c r="B106" s="23">
        <f t="shared" si="5"/>
        <v>1021046</v>
      </c>
      <c r="C106" s="6" t="s">
        <v>1242</v>
      </c>
      <c r="D106" s="7" t="s">
        <v>1095</v>
      </c>
      <c r="E106" s="7" t="s">
        <v>12</v>
      </c>
      <c r="F106" s="7" t="s">
        <v>1086</v>
      </c>
      <c r="G106" s="7" t="s">
        <v>1025</v>
      </c>
      <c r="H106" s="7" t="s">
        <v>110</v>
      </c>
      <c r="I106" s="7" t="s">
        <v>111</v>
      </c>
      <c r="J106" s="6" t="s">
        <v>553</v>
      </c>
      <c r="K106" s="1">
        <v>0</v>
      </c>
      <c r="L106" s="1">
        <v>44000</v>
      </c>
      <c r="M106" s="1">
        <v>44000</v>
      </c>
      <c r="N106" s="2">
        <v>0</v>
      </c>
      <c r="O106" s="2">
        <v>2.8167954545454501</v>
      </c>
      <c r="P106" s="16">
        <v>2.5623181818181799</v>
      </c>
    </row>
    <row r="107" spans="1:16" x14ac:dyDescent="0.35">
      <c r="A107" s="23" t="str">
        <f t="shared" si="4"/>
        <v>01</v>
      </c>
      <c r="B107" s="23">
        <f t="shared" si="5"/>
        <v>1021012</v>
      </c>
      <c r="C107" s="6" t="s">
        <v>1242</v>
      </c>
      <c r="D107" s="7" t="s">
        <v>1095</v>
      </c>
      <c r="E107" s="7" t="s">
        <v>12</v>
      </c>
      <c r="F107" s="7" t="s">
        <v>1079</v>
      </c>
      <c r="G107" s="7" t="s">
        <v>1007</v>
      </c>
      <c r="H107" s="7" t="s">
        <v>103</v>
      </c>
      <c r="I107" s="7" t="s">
        <v>104</v>
      </c>
      <c r="J107" s="6" t="s">
        <v>553</v>
      </c>
      <c r="K107" s="1">
        <v>44000</v>
      </c>
      <c r="L107" s="1">
        <v>44000</v>
      </c>
      <c r="M107" s="1">
        <v>44000</v>
      </c>
      <c r="N107" s="2">
        <v>1.92079545454545</v>
      </c>
      <c r="O107" s="2">
        <v>1.92079545454545</v>
      </c>
      <c r="P107" s="16">
        <v>1.76381818181818</v>
      </c>
    </row>
    <row r="108" spans="1:16" x14ac:dyDescent="0.35">
      <c r="A108" s="23" t="str">
        <f t="shared" si="4"/>
        <v>01</v>
      </c>
      <c r="B108" s="23">
        <f t="shared" si="5"/>
        <v>1022283</v>
      </c>
      <c r="C108" s="6" t="s">
        <v>1242</v>
      </c>
      <c r="D108" s="7" t="s">
        <v>1095</v>
      </c>
      <c r="E108" s="7" t="s">
        <v>12</v>
      </c>
      <c r="F108" s="7" t="s">
        <v>1083</v>
      </c>
      <c r="G108" s="7" t="s">
        <v>1015</v>
      </c>
      <c r="H108" s="7" t="s">
        <v>265</v>
      </c>
      <c r="I108" s="7" t="s">
        <v>266</v>
      </c>
      <c r="J108" s="6" t="s">
        <v>553</v>
      </c>
      <c r="K108" s="1">
        <v>5000</v>
      </c>
      <c r="L108" s="1">
        <v>5000</v>
      </c>
      <c r="M108" s="1">
        <v>5000</v>
      </c>
      <c r="N108" s="2">
        <v>6.1768000000000001</v>
      </c>
      <c r="O108" s="2">
        <v>6.1768000000000001</v>
      </c>
      <c r="P108" s="16">
        <v>5.5638181800000002</v>
      </c>
    </row>
    <row r="109" spans="1:16" x14ac:dyDescent="0.35">
      <c r="A109" s="23" t="str">
        <f t="shared" si="4"/>
        <v>01</v>
      </c>
      <c r="B109" s="23">
        <f t="shared" si="5"/>
        <v>1022607</v>
      </c>
      <c r="C109" s="6" t="s">
        <v>1242</v>
      </c>
      <c r="D109" s="7" t="s">
        <v>1095</v>
      </c>
      <c r="E109" s="7" t="s">
        <v>12</v>
      </c>
      <c r="F109" s="7" t="s">
        <v>1083</v>
      </c>
      <c r="G109" s="7" t="s">
        <v>1044</v>
      </c>
      <c r="H109" s="7" t="s">
        <v>318</v>
      </c>
      <c r="I109" s="7" t="s">
        <v>319</v>
      </c>
      <c r="J109" s="6" t="s">
        <v>553</v>
      </c>
      <c r="K109" s="1">
        <v>44000</v>
      </c>
      <c r="L109" s="1">
        <v>44000</v>
      </c>
      <c r="M109" s="1">
        <v>66000</v>
      </c>
      <c r="N109" s="2">
        <v>5.7287954545454598</v>
      </c>
      <c r="O109" s="2">
        <v>5.7287954545454598</v>
      </c>
      <c r="P109" s="16">
        <v>5.1633181818181804</v>
      </c>
    </row>
    <row r="110" spans="1:16" x14ac:dyDescent="0.35">
      <c r="A110" s="23" t="str">
        <f t="shared" si="4"/>
        <v>01</v>
      </c>
      <c r="B110" s="23">
        <f t="shared" si="5"/>
        <v>1023283</v>
      </c>
      <c r="C110" s="6" t="s">
        <v>1242</v>
      </c>
      <c r="D110" s="7" t="s">
        <v>1095</v>
      </c>
      <c r="E110" s="7" t="s">
        <v>12</v>
      </c>
      <c r="F110" s="7" t="s">
        <v>1069</v>
      </c>
      <c r="G110" s="7" t="s">
        <v>1045</v>
      </c>
      <c r="H110" s="7" t="s">
        <v>498</v>
      </c>
      <c r="I110" s="7" t="s">
        <v>499</v>
      </c>
      <c r="J110" s="6" t="s">
        <v>553</v>
      </c>
      <c r="K110" s="1">
        <v>66000</v>
      </c>
      <c r="L110" s="1">
        <v>72000</v>
      </c>
      <c r="M110" s="1">
        <v>72000</v>
      </c>
      <c r="N110" s="2">
        <v>0.85680303030302996</v>
      </c>
      <c r="O110" s="2">
        <v>0.85680555555555604</v>
      </c>
      <c r="P110" s="16">
        <v>0.89216638888888899</v>
      </c>
    </row>
    <row r="111" spans="1:16" x14ac:dyDescent="0.35">
      <c r="A111" s="23" t="str">
        <f t="shared" si="4"/>
        <v>01</v>
      </c>
      <c r="B111" s="23">
        <f t="shared" si="5"/>
        <v>1023307</v>
      </c>
      <c r="C111" s="6" t="s">
        <v>1242</v>
      </c>
      <c r="D111" s="7" t="s">
        <v>1095</v>
      </c>
      <c r="E111" s="7" t="s">
        <v>12</v>
      </c>
      <c r="F111" s="7" t="s">
        <v>1069</v>
      </c>
      <c r="G111" s="7" t="s">
        <v>1026</v>
      </c>
      <c r="H111" s="7" t="s">
        <v>515</v>
      </c>
      <c r="I111" s="7" t="s">
        <v>516</v>
      </c>
      <c r="J111" s="6" t="s">
        <v>553</v>
      </c>
      <c r="K111" s="1">
        <v>44000</v>
      </c>
      <c r="L111" s="1">
        <v>48000</v>
      </c>
      <c r="M111" s="1">
        <v>48000</v>
      </c>
      <c r="N111" s="2">
        <v>0.68879545454545399</v>
      </c>
      <c r="O111" s="2">
        <v>0.68881250000000005</v>
      </c>
      <c r="P111" s="16">
        <v>0.64164125000000005</v>
      </c>
    </row>
    <row r="112" spans="1:16" x14ac:dyDescent="0.35">
      <c r="A112" s="23" t="str">
        <f t="shared" si="4"/>
        <v>01</v>
      </c>
      <c r="B112" s="23">
        <f t="shared" si="5"/>
        <v>1023326</v>
      </c>
      <c r="C112" s="6" t="s">
        <v>1242</v>
      </c>
      <c r="D112" s="7" t="s">
        <v>1095</v>
      </c>
      <c r="E112" s="7" t="s">
        <v>12</v>
      </c>
      <c r="F112" s="7" t="s">
        <v>1069</v>
      </c>
      <c r="G112" s="7" t="s">
        <v>1026</v>
      </c>
      <c r="H112" s="7" t="s">
        <v>540</v>
      </c>
      <c r="I112" s="7" t="s">
        <v>198</v>
      </c>
      <c r="J112" s="6" t="s">
        <v>553</v>
      </c>
      <c r="K112" s="1">
        <v>0</v>
      </c>
      <c r="L112" s="1">
        <v>48000</v>
      </c>
      <c r="M112" s="1">
        <v>48000</v>
      </c>
      <c r="N112" s="2">
        <v>0</v>
      </c>
      <c r="O112" s="2">
        <v>0.86239583333333403</v>
      </c>
      <c r="P112" s="16">
        <v>0.79343958333333298</v>
      </c>
    </row>
    <row r="113" spans="1:16" x14ac:dyDescent="0.35">
      <c r="A113" s="23" t="str">
        <f t="shared" si="4"/>
        <v>01</v>
      </c>
      <c r="B113" s="23">
        <f t="shared" si="5"/>
        <v>1030535</v>
      </c>
      <c r="C113" s="6" t="s">
        <v>1242</v>
      </c>
      <c r="D113" s="7" t="s">
        <v>1095</v>
      </c>
      <c r="E113" s="7" t="s">
        <v>12</v>
      </c>
      <c r="F113" s="7" t="s">
        <v>1089</v>
      </c>
      <c r="G113" s="7" t="s">
        <v>1049</v>
      </c>
      <c r="H113" s="7" t="s">
        <v>913</v>
      </c>
      <c r="I113" s="7" t="s">
        <v>914</v>
      </c>
      <c r="J113" s="6" t="s">
        <v>659</v>
      </c>
      <c r="K113" s="1">
        <v>22000</v>
      </c>
      <c r="L113" s="1">
        <v>22000</v>
      </c>
      <c r="M113" s="1">
        <v>22000</v>
      </c>
      <c r="N113" s="2">
        <v>2.1</v>
      </c>
      <c r="O113" s="2">
        <v>2.1</v>
      </c>
      <c r="P113" s="16">
        <v>2.31291</v>
      </c>
    </row>
    <row r="114" spans="1:16" x14ac:dyDescent="0.35">
      <c r="A114" s="23" t="str">
        <f t="shared" si="4"/>
        <v>01</v>
      </c>
      <c r="B114" s="23">
        <f t="shared" si="5"/>
        <v>1021385</v>
      </c>
      <c r="C114" s="6" t="s">
        <v>1242</v>
      </c>
      <c r="D114" s="7" t="s">
        <v>1095</v>
      </c>
      <c r="E114" s="7" t="s">
        <v>13</v>
      </c>
      <c r="F114" s="7" t="s">
        <v>1080</v>
      </c>
      <c r="G114" s="7" t="s">
        <v>1031</v>
      </c>
      <c r="H114" s="7" t="s">
        <v>147</v>
      </c>
      <c r="I114" s="7" t="s">
        <v>148</v>
      </c>
      <c r="J114" s="6" t="s">
        <v>553</v>
      </c>
      <c r="K114" s="1">
        <v>240000</v>
      </c>
      <c r="L114" s="1">
        <v>240000</v>
      </c>
      <c r="M114" s="1"/>
      <c r="N114" s="2">
        <v>0.714445833333333</v>
      </c>
      <c r="O114" s="2">
        <v>0.65</v>
      </c>
      <c r="P114" s="16"/>
    </row>
    <row r="115" spans="1:16" x14ac:dyDescent="0.35">
      <c r="A115" s="23" t="str">
        <f t="shared" si="4"/>
        <v>01</v>
      </c>
      <c r="B115" s="23">
        <f t="shared" si="5"/>
        <v>1023334</v>
      </c>
      <c r="C115" s="6" t="s">
        <v>1242</v>
      </c>
      <c r="D115" s="7" t="s">
        <v>1095</v>
      </c>
      <c r="E115" s="7" t="s">
        <v>13</v>
      </c>
      <c r="F115" s="7" t="s">
        <v>1080</v>
      </c>
      <c r="G115" s="7" t="s">
        <v>1031</v>
      </c>
      <c r="H115" s="7" t="s">
        <v>550</v>
      </c>
      <c r="I115" s="7" t="s">
        <v>551</v>
      </c>
      <c r="J115" s="6" t="s">
        <v>553</v>
      </c>
      <c r="K115" s="1"/>
      <c r="L115" s="1"/>
      <c r="M115" s="1">
        <v>192000</v>
      </c>
      <c r="N115" s="2"/>
      <c r="O115" s="2"/>
      <c r="P115" s="16">
        <v>0.65</v>
      </c>
    </row>
    <row r="116" spans="1:16" x14ac:dyDescent="0.35">
      <c r="A116" s="23" t="str">
        <f t="shared" si="4"/>
        <v>01</v>
      </c>
      <c r="B116" s="23">
        <f t="shared" si="5"/>
        <v>1023336</v>
      </c>
      <c r="C116" s="6" t="s">
        <v>1242</v>
      </c>
      <c r="D116" s="7" t="s">
        <v>1095</v>
      </c>
      <c r="E116" s="7" t="s">
        <v>13</v>
      </c>
      <c r="F116" s="7" t="s">
        <v>1080</v>
      </c>
      <c r="G116" s="7" t="s">
        <v>1031</v>
      </c>
      <c r="H116" s="7" t="s">
        <v>552</v>
      </c>
      <c r="I116" s="7" t="s">
        <v>551</v>
      </c>
      <c r="J116" s="6" t="s">
        <v>553</v>
      </c>
      <c r="K116" s="1"/>
      <c r="L116" s="1"/>
      <c r="M116" s="1">
        <v>48000</v>
      </c>
      <c r="N116" s="2"/>
      <c r="O116" s="2"/>
      <c r="P116" s="16">
        <v>0.65</v>
      </c>
    </row>
    <row r="117" spans="1:16" x14ac:dyDescent="0.35">
      <c r="A117" s="23" t="str">
        <f t="shared" si="4"/>
        <v>01</v>
      </c>
      <c r="B117" s="23">
        <f t="shared" si="5"/>
        <v>1021864</v>
      </c>
      <c r="C117" s="6" t="s">
        <v>1242</v>
      </c>
      <c r="D117" s="7" t="s">
        <v>1095</v>
      </c>
      <c r="E117" s="7" t="s">
        <v>13</v>
      </c>
      <c r="F117" s="7" t="s">
        <v>1080</v>
      </c>
      <c r="G117" s="7" t="s">
        <v>1024</v>
      </c>
      <c r="H117" s="7" t="s">
        <v>195</v>
      </c>
      <c r="I117" s="7" t="s">
        <v>196</v>
      </c>
      <c r="J117" s="6" t="s">
        <v>553</v>
      </c>
      <c r="K117" s="1">
        <v>0</v>
      </c>
      <c r="L117" s="1">
        <v>96000</v>
      </c>
      <c r="M117" s="1">
        <v>96000</v>
      </c>
      <c r="N117" s="2">
        <v>0</v>
      </c>
      <c r="O117" s="2">
        <v>0.60244791666666697</v>
      </c>
      <c r="P117" s="16">
        <v>0.55000000000000004</v>
      </c>
    </row>
    <row r="118" spans="1:16" x14ac:dyDescent="0.35">
      <c r="A118" s="23" t="str">
        <f t="shared" si="4"/>
        <v>01</v>
      </c>
      <c r="B118" s="23">
        <f t="shared" si="5"/>
        <v>1023329</v>
      </c>
      <c r="C118" s="6" t="s">
        <v>1242</v>
      </c>
      <c r="D118" s="7" t="s">
        <v>1095</v>
      </c>
      <c r="E118" s="7" t="s">
        <v>13</v>
      </c>
      <c r="F118" s="7" t="s">
        <v>1080</v>
      </c>
      <c r="G118" s="7" t="s">
        <v>1024</v>
      </c>
      <c r="H118" s="7" t="s">
        <v>541</v>
      </c>
      <c r="I118" s="7" t="s">
        <v>196</v>
      </c>
      <c r="J118" s="6" t="s">
        <v>553</v>
      </c>
      <c r="K118" s="1"/>
      <c r="L118" s="1">
        <v>72000</v>
      </c>
      <c r="M118" s="1">
        <v>48001</v>
      </c>
      <c r="N118" s="2"/>
      <c r="O118" s="2">
        <v>0.602444444444444</v>
      </c>
      <c r="P118" s="16">
        <v>0.55000000000000004</v>
      </c>
    </row>
    <row r="119" spans="1:16" x14ac:dyDescent="0.35">
      <c r="A119" s="23" t="str">
        <f t="shared" si="4"/>
        <v>01</v>
      </c>
      <c r="B119" s="23">
        <f t="shared" si="5"/>
        <v>1022218</v>
      </c>
      <c r="C119" s="6" t="s">
        <v>1242</v>
      </c>
      <c r="D119" s="7" t="s">
        <v>1095</v>
      </c>
      <c r="E119" s="7" t="s">
        <v>13</v>
      </c>
      <c r="F119" s="7" t="s">
        <v>1078</v>
      </c>
      <c r="G119" s="7" t="s">
        <v>1021</v>
      </c>
      <c r="H119" s="7" t="s">
        <v>258</v>
      </c>
      <c r="I119" s="7" t="s">
        <v>94</v>
      </c>
      <c r="J119" s="6" t="s">
        <v>553</v>
      </c>
      <c r="K119" s="1">
        <v>48000</v>
      </c>
      <c r="L119" s="1">
        <v>120000</v>
      </c>
      <c r="M119" s="1">
        <v>96000</v>
      </c>
      <c r="N119" s="2">
        <v>1.4424375</v>
      </c>
      <c r="O119" s="2">
        <v>1.44244166666667</v>
      </c>
      <c r="P119" s="16">
        <v>1.32442541666667</v>
      </c>
    </row>
    <row r="120" spans="1:16" x14ac:dyDescent="0.35">
      <c r="A120" s="23" t="str">
        <f t="shared" si="4"/>
        <v>01</v>
      </c>
      <c r="B120" s="23">
        <f t="shared" si="5"/>
        <v>1022273</v>
      </c>
      <c r="C120" s="6" t="s">
        <v>1242</v>
      </c>
      <c r="D120" s="7" t="s">
        <v>1095</v>
      </c>
      <c r="E120" s="7" t="s">
        <v>13</v>
      </c>
      <c r="F120" s="7" t="s">
        <v>1078</v>
      </c>
      <c r="G120" s="7" t="s">
        <v>1021</v>
      </c>
      <c r="H120" s="7" t="s">
        <v>261</v>
      </c>
      <c r="I120" s="7" t="s">
        <v>262</v>
      </c>
      <c r="J120" s="6" t="s">
        <v>553</v>
      </c>
      <c r="K120" s="1">
        <v>72000</v>
      </c>
      <c r="L120" s="1">
        <v>168000</v>
      </c>
      <c r="M120" s="1">
        <v>168000</v>
      </c>
      <c r="N120" s="2">
        <v>1.44244444444444</v>
      </c>
      <c r="O120" s="2">
        <v>1.44244642857143</v>
      </c>
      <c r="P120" s="16">
        <v>1.4749179166666699</v>
      </c>
    </row>
    <row r="121" spans="1:16" x14ac:dyDescent="0.35">
      <c r="A121" s="23" t="str">
        <f t="shared" si="4"/>
        <v>01</v>
      </c>
      <c r="B121" s="23">
        <f t="shared" si="5"/>
        <v>1022217</v>
      </c>
      <c r="C121" s="6" t="s">
        <v>1242</v>
      </c>
      <c r="D121" s="7" t="s">
        <v>1095</v>
      </c>
      <c r="E121" s="7" t="s">
        <v>13</v>
      </c>
      <c r="F121" s="7" t="s">
        <v>1078</v>
      </c>
      <c r="G121" s="7" t="s">
        <v>1006</v>
      </c>
      <c r="H121" s="7" t="s">
        <v>256</v>
      </c>
      <c r="I121" s="7" t="s">
        <v>257</v>
      </c>
      <c r="J121" s="6" t="s">
        <v>553</v>
      </c>
      <c r="K121" s="1">
        <v>168000</v>
      </c>
      <c r="L121" s="1">
        <v>240000</v>
      </c>
      <c r="M121" s="1">
        <v>215970</v>
      </c>
      <c r="N121" s="2">
        <v>1.5544464285714299</v>
      </c>
      <c r="O121" s="2">
        <v>1.55444583333333</v>
      </c>
      <c r="P121" s="16">
        <v>1.4691327499189699</v>
      </c>
    </row>
    <row r="122" spans="1:16" x14ac:dyDescent="0.35">
      <c r="A122" s="23" t="str">
        <f t="shared" si="4"/>
        <v>01</v>
      </c>
      <c r="B122" s="23">
        <f t="shared" si="5"/>
        <v>1011560</v>
      </c>
      <c r="C122" s="6" t="s">
        <v>1242</v>
      </c>
      <c r="D122" s="7" t="s">
        <v>1095</v>
      </c>
      <c r="E122" s="7" t="s">
        <v>13</v>
      </c>
      <c r="F122" s="7" t="s">
        <v>1065</v>
      </c>
      <c r="G122" s="7" t="s">
        <v>989</v>
      </c>
      <c r="H122" s="7" t="s">
        <v>695</v>
      </c>
      <c r="I122" s="7" t="s">
        <v>696</v>
      </c>
      <c r="J122" s="6" t="s">
        <v>658</v>
      </c>
      <c r="K122" s="1">
        <v>48000</v>
      </c>
      <c r="L122" s="1">
        <v>24000</v>
      </c>
      <c r="M122" s="1">
        <v>24000</v>
      </c>
      <c r="N122" s="2">
        <v>2.93789583333333</v>
      </c>
      <c r="O122" s="2">
        <v>2.5499999999999998</v>
      </c>
      <c r="P122" s="16">
        <v>2.5</v>
      </c>
    </row>
    <row r="123" spans="1:16" x14ac:dyDescent="0.35">
      <c r="A123" s="23" t="str">
        <f t="shared" si="4"/>
        <v>01</v>
      </c>
      <c r="B123" s="23">
        <f t="shared" si="5"/>
        <v>1012362</v>
      </c>
      <c r="C123" s="6" t="s">
        <v>1242</v>
      </c>
      <c r="D123" s="7" t="s">
        <v>1095</v>
      </c>
      <c r="E123" s="7" t="s">
        <v>13</v>
      </c>
      <c r="F123" s="7" t="s">
        <v>1065</v>
      </c>
      <c r="G123" s="7" t="s">
        <v>989</v>
      </c>
      <c r="H123" s="7" t="s">
        <v>774</v>
      </c>
      <c r="I123" s="7" t="s">
        <v>775</v>
      </c>
      <c r="J123" s="6" t="s">
        <v>658</v>
      </c>
      <c r="K123" s="1">
        <v>28588</v>
      </c>
      <c r="L123" s="1">
        <v>47990</v>
      </c>
      <c r="M123" s="1">
        <v>47990</v>
      </c>
      <c r="N123" s="2">
        <v>2.7878830278438498</v>
      </c>
      <c r="O123" s="2">
        <v>2.5500104188372599</v>
      </c>
      <c r="P123" s="16">
        <v>2.6</v>
      </c>
    </row>
    <row r="124" spans="1:16" x14ac:dyDescent="0.35">
      <c r="A124" s="23" t="str">
        <f t="shared" si="4"/>
        <v>01</v>
      </c>
      <c r="B124" s="23">
        <f t="shared" si="5"/>
        <v>1012674</v>
      </c>
      <c r="C124" s="6" t="s">
        <v>1242</v>
      </c>
      <c r="D124" s="7" t="s">
        <v>1095</v>
      </c>
      <c r="E124" s="7" t="s">
        <v>13</v>
      </c>
      <c r="F124" s="7" t="s">
        <v>1065</v>
      </c>
      <c r="G124" s="7" t="s">
        <v>989</v>
      </c>
      <c r="H124" s="7" t="s">
        <v>828</v>
      </c>
      <c r="I124" s="7" t="s">
        <v>829</v>
      </c>
      <c r="J124" s="6" t="s">
        <v>658</v>
      </c>
      <c r="K124" s="1">
        <v>21231</v>
      </c>
      <c r="L124" s="1">
        <v>23995</v>
      </c>
      <c r="M124" s="1">
        <v>23995</v>
      </c>
      <c r="N124" s="2">
        <v>2.6879091893928702</v>
      </c>
      <c r="O124" s="2">
        <v>2.2500104188372601</v>
      </c>
      <c r="P124" s="16">
        <v>2.4</v>
      </c>
    </row>
    <row r="125" spans="1:16" x14ac:dyDescent="0.35">
      <c r="A125" s="23" t="str">
        <f t="shared" si="4"/>
        <v>01</v>
      </c>
      <c r="B125" s="23">
        <f t="shared" si="5"/>
        <v>1011417</v>
      </c>
      <c r="C125" s="6" t="s">
        <v>1242</v>
      </c>
      <c r="D125" s="7" t="s">
        <v>1095</v>
      </c>
      <c r="E125" s="7" t="s">
        <v>14</v>
      </c>
      <c r="F125" s="7" t="s">
        <v>1068</v>
      </c>
      <c r="G125" s="7" t="s">
        <v>992</v>
      </c>
      <c r="H125" s="7" t="s">
        <v>1154</v>
      </c>
      <c r="I125" s="7" t="s">
        <v>1155</v>
      </c>
      <c r="J125" s="6" t="s">
        <v>658</v>
      </c>
      <c r="K125" s="1">
        <v>3186</v>
      </c>
      <c r="L125" s="1">
        <v>3186</v>
      </c>
      <c r="M125" s="1"/>
      <c r="N125" s="2">
        <v>3.48336472065286</v>
      </c>
      <c r="O125" s="2">
        <v>3.48336472065286</v>
      </c>
      <c r="P125" s="16"/>
    </row>
    <row r="126" spans="1:16" x14ac:dyDescent="0.35">
      <c r="A126" s="23" t="str">
        <f t="shared" si="4"/>
        <v>01</v>
      </c>
      <c r="B126" s="23">
        <f t="shared" si="5"/>
        <v>1011586</v>
      </c>
      <c r="C126" s="6" t="s">
        <v>1242</v>
      </c>
      <c r="D126" s="7" t="s">
        <v>1095</v>
      </c>
      <c r="E126" s="7" t="s">
        <v>14</v>
      </c>
      <c r="F126" s="7" t="s">
        <v>1068</v>
      </c>
      <c r="G126" s="7" t="s">
        <v>992</v>
      </c>
      <c r="H126" s="7" t="s">
        <v>700</v>
      </c>
      <c r="I126" s="7" t="s">
        <v>701</v>
      </c>
      <c r="J126" s="6" t="s">
        <v>658</v>
      </c>
      <c r="K126" s="1">
        <v>99893</v>
      </c>
      <c r="L126" s="1">
        <v>123893</v>
      </c>
      <c r="M126" s="1">
        <v>72000</v>
      </c>
      <c r="N126" s="2">
        <v>2.3454496311052799</v>
      </c>
      <c r="O126" s="2">
        <v>2.34545131686213</v>
      </c>
      <c r="P126" s="16">
        <v>2.5323472222222199</v>
      </c>
    </row>
    <row r="127" spans="1:16" x14ac:dyDescent="0.35">
      <c r="A127" s="23" t="str">
        <f t="shared" si="4"/>
        <v>01</v>
      </c>
      <c r="B127" s="23">
        <f t="shared" si="5"/>
        <v>1012452</v>
      </c>
      <c r="C127" s="6" t="s">
        <v>1242</v>
      </c>
      <c r="D127" s="7" t="s">
        <v>1095</v>
      </c>
      <c r="E127" s="7" t="s">
        <v>14</v>
      </c>
      <c r="F127" s="7" t="s">
        <v>1068</v>
      </c>
      <c r="G127" s="7" t="s">
        <v>992</v>
      </c>
      <c r="H127" s="7" t="s">
        <v>788</v>
      </c>
      <c r="I127" s="7" t="s">
        <v>789</v>
      </c>
      <c r="J127" s="6" t="s">
        <v>658</v>
      </c>
      <c r="K127" s="1">
        <v>40731</v>
      </c>
      <c r="L127" s="1">
        <v>40731</v>
      </c>
      <c r="M127" s="1">
        <v>48000</v>
      </c>
      <c r="N127" s="2">
        <v>2.1668016989516601</v>
      </c>
      <c r="O127" s="2">
        <v>2.1668016989516601</v>
      </c>
      <c r="P127" s="16">
        <v>2.5573125000000001</v>
      </c>
    </row>
    <row r="128" spans="1:16" x14ac:dyDescent="0.35">
      <c r="A128" s="23" t="str">
        <f t="shared" si="4"/>
        <v>01</v>
      </c>
      <c r="B128" s="23">
        <f t="shared" si="5"/>
        <v>1012423</v>
      </c>
      <c r="C128" s="6" t="s">
        <v>1242</v>
      </c>
      <c r="D128" s="7" t="s">
        <v>1095</v>
      </c>
      <c r="E128" s="7" t="s">
        <v>14</v>
      </c>
      <c r="F128" s="7" t="s">
        <v>1068</v>
      </c>
      <c r="G128" s="7" t="s">
        <v>997</v>
      </c>
      <c r="H128" s="7" t="s">
        <v>1148</v>
      </c>
      <c r="I128" s="7" t="s">
        <v>1149</v>
      </c>
      <c r="J128" s="6" t="s">
        <v>658</v>
      </c>
      <c r="K128" s="1">
        <v>24000</v>
      </c>
      <c r="L128" s="1">
        <v>24000</v>
      </c>
      <c r="M128" s="1"/>
      <c r="N128" s="2">
        <v>2.0699999999999998</v>
      </c>
      <c r="O128" s="2">
        <v>2.0699999999999998</v>
      </c>
      <c r="P128" s="16"/>
    </row>
    <row r="129" spans="1:16" x14ac:dyDescent="0.35">
      <c r="A129" s="23" t="str">
        <f t="shared" si="4"/>
        <v>01</v>
      </c>
      <c r="B129" s="23">
        <f t="shared" si="5"/>
        <v>1012454</v>
      </c>
      <c r="C129" s="6" t="s">
        <v>1242</v>
      </c>
      <c r="D129" s="7" t="s">
        <v>1095</v>
      </c>
      <c r="E129" s="7" t="s">
        <v>14</v>
      </c>
      <c r="F129" s="7" t="s">
        <v>1068</v>
      </c>
      <c r="G129" s="7" t="s">
        <v>997</v>
      </c>
      <c r="H129" s="7" t="s">
        <v>1152</v>
      </c>
      <c r="I129" s="7" t="s">
        <v>1153</v>
      </c>
      <c r="J129" s="6" t="s">
        <v>658</v>
      </c>
      <c r="K129" s="1">
        <v>2440</v>
      </c>
      <c r="L129" s="1">
        <v>2440</v>
      </c>
      <c r="M129" s="1"/>
      <c r="N129" s="2">
        <v>2.31680327868852</v>
      </c>
      <c r="O129" s="2">
        <v>2.31680327868852</v>
      </c>
      <c r="P129" s="16"/>
    </row>
    <row r="130" spans="1:16" x14ac:dyDescent="0.35">
      <c r="A130" s="23" t="str">
        <f t="shared" si="4"/>
        <v>01</v>
      </c>
      <c r="B130" s="23">
        <f t="shared" si="5"/>
        <v>1012455</v>
      </c>
      <c r="C130" s="6" t="s">
        <v>1242</v>
      </c>
      <c r="D130" s="7" t="s">
        <v>1095</v>
      </c>
      <c r="E130" s="7" t="s">
        <v>14</v>
      </c>
      <c r="F130" s="7" t="s">
        <v>1068</v>
      </c>
      <c r="G130" s="7" t="s">
        <v>997</v>
      </c>
      <c r="H130" s="7" t="s">
        <v>790</v>
      </c>
      <c r="I130" s="7" t="s">
        <v>791</v>
      </c>
      <c r="J130" s="6" t="s">
        <v>658</v>
      </c>
      <c r="K130" s="1">
        <v>38504</v>
      </c>
      <c r="L130" s="1">
        <v>38504</v>
      </c>
      <c r="M130" s="1">
        <v>24000</v>
      </c>
      <c r="N130" s="2">
        <v>2.0668242260544401</v>
      </c>
      <c r="O130" s="2">
        <v>2.0668242260544401</v>
      </c>
      <c r="P130" s="16">
        <v>2.28254166666667</v>
      </c>
    </row>
    <row r="131" spans="1:16" x14ac:dyDescent="0.35">
      <c r="A131" s="23" t="str">
        <f t="shared" si="4"/>
        <v>01</v>
      </c>
      <c r="B131" s="23">
        <f t="shared" si="5"/>
        <v>1012434</v>
      </c>
      <c r="C131" s="6" t="s">
        <v>1242</v>
      </c>
      <c r="D131" s="7" t="s">
        <v>1095</v>
      </c>
      <c r="E131" s="7" t="s">
        <v>14</v>
      </c>
      <c r="F131" s="7" t="s">
        <v>1068</v>
      </c>
      <c r="G131" s="7" t="s">
        <v>996</v>
      </c>
      <c r="H131" s="7" t="s">
        <v>782</v>
      </c>
      <c r="I131" s="7" t="s">
        <v>783</v>
      </c>
      <c r="J131" s="6" t="s">
        <v>658</v>
      </c>
      <c r="K131" s="1">
        <v>5600</v>
      </c>
      <c r="L131" s="1">
        <v>5600</v>
      </c>
      <c r="M131" s="1"/>
      <c r="N131" s="2">
        <v>0.32678571428571401</v>
      </c>
      <c r="O131" s="2">
        <v>0.32678571428571401</v>
      </c>
      <c r="P131" s="16"/>
    </row>
    <row r="132" spans="1:16" x14ac:dyDescent="0.35">
      <c r="A132" s="23" t="str">
        <f t="shared" si="4"/>
        <v>01</v>
      </c>
      <c r="B132" s="23">
        <f t="shared" si="5"/>
        <v>1022414</v>
      </c>
      <c r="C132" s="6" t="s">
        <v>1242</v>
      </c>
      <c r="D132" s="7" t="s">
        <v>1095</v>
      </c>
      <c r="E132" s="7" t="s">
        <v>14</v>
      </c>
      <c r="F132" s="7" t="s">
        <v>1074</v>
      </c>
      <c r="G132" s="7" t="s">
        <v>1042</v>
      </c>
      <c r="H132" s="7" t="s">
        <v>297</v>
      </c>
      <c r="I132" s="7" t="s">
        <v>298</v>
      </c>
      <c r="J132" s="6" t="s">
        <v>553</v>
      </c>
      <c r="K132" s="1">
        <v>72000</v>
      </c>
      <c r="L132" s="1">
        <v>120000</v>
      </c>
      <c r="M132" s="1">
        <v>120000</v>
      </c>
      <c r="N132" s="2">
        <v>0.858833333333333</v>
      </c>
      <c r="O132" s="2">
        <v>0.858833333333333</v>
      </c>
      <c r="P132" s="16">
        <v>0.73326666666666596</v>
      </c>
    </row>
    <row r="133" spans="1:16" x14ac:dyDescent="0.35">
      <c r="A133" s="23" t="str">
        <f t="shared" ref="A133:A196" si="6">MID(C133,1,2)</f>
        <v>01</v>
      </c>
      <c r="B133" s="23">
        <f t="shared" ref="B133:B196" si="7">+H133*1</f>
        <v>1023034</v>
      </c>
      <c r="C133" s="6" t="s">
        <v>1242</v>
      </c>
      <c r="D133" s="7" t="s">
        <v>1095</v>
      </c>
      <c r="E133" s="7" t="s">
        <v>14</v>
      </c>
      <c r="F133" s="7" t="s">
        <v>1080</v>
      </c>
      <c r="G133" s="7" t="s">
        <v>1030</v>
      </c>
      <c r="H133" s="7" t="s">
        <v>408</v>
      </c>
      <c r="I133" s="7" t="s">
        <v>142</v>
      </c>
      <c r="J133" s="6" t="s">
        <v>553</v>
      </c>
      <c r="K133" s="1"/>
      <c r="L133" s="1"/>
      <c r="M133" s="1">
        <v>48000</v>
      </c>
      <c r="N133" s="2"/>
      <c r="O133" s="2"/>
      <c r="P133" s="16">
        <v>0.30833333333333302</v>
      </c>
    </row>
    <row r="134" spans="1:16" x14ac:dyDescent="0.35">
      <c r="A134" s="23" t="str">
        <f t="shared" si="6"/>
        <v>01</v>
      </c>
      <c r="B134" s="23">
        <f t="shared" si="7"/>
        <v>1022417</v>
      </c>
      <c r="C134" s="6" t="s">
        <v>1242</v>
      </c>
      <c r="D134" s="7" t="s">
        <v>1095</v>
      </c>
      <c r="E134" s="7" t="s">
        <v>14</v>
      </c>
      <c r="F134" s="7" t="s">
        <v>1080</v>
      </c>
      <c r="G134" s="7" t="s">
        <v>1031</v>
      </c>
      <c r="H134" s="7" t="s">
        <v>301</v>
      </c>
      <c r="I134" s="7" t="s">
        <v>302</v>
      </c>
      <c r="J134" s="6" t="s">
        <v>553</v>
      </c>
      <c r="K134" s="1">
        <v>48000</v>
      </c>
      <c r="L134" s="1">
        <v>48000</v>
      </c>
      <c r="M134" s="1"/>
      <c r="N134" s="2">
        <v>0.63483333333333303</v>
      </c>
      <c r="O134" s="2">
        <v>0.63483333333333303</v>
      </c>
      <c r="P134" s="16"/>
    </row>
    <row r="135" spans="1:16" x14ac:dyDescent="0.35">
      <c r="A135" s="23" t="str">
        <f t="shared" si="6"/>
        <v>01</v>
      </c>
      <c r="B135" s="23">
        <f t="shared" si="7"/>
        <v>1023306</v>
      </c>
      <c r="C135" s="6" t="s">
        <v>1242</v>
      </c>
      <c r="D135" s="7" t="s">
        <v>1095</v>
      </c>
      <c r="E135" s="7" t="s">
        <v>14</v>
      </c>
      <c r="F135" s="7" t="s">
        <v>1080</v>
      </c>
      <c r="G135" s="7" t="s">
        <v>1031</v>
      </c>
      <c r="H135" s="7" t="s">
        <v>523</v>
      </c>
      <c r="I135" s="7" t="s">
        <v>302</v>
      </c>
      <c r="J135" s="6" t="s">
        <v>553</v>
      </c>
      <c r="K135" s="1"/>
      <c r="L135" s="1"/>
      <c r="M135" s="1">
        <v>96000</v>
      </c>
      <c r="N135" s="2"/>
      <c r="O135" s="2"/>
      <c r="P135" s="16">
        <v>0.63333333333333297</v>
      </c>
    </row>
    <row r="136" spans="1:16" x14ac:dyDescent="0.35">
      <c r="A136" s="23" t="str">
        <f t="shared" si="6"/>
        <v>01</v>
      </c>
      <c r="B136" s="23">
        <f t="shared" si="7"/>
        <v>1022381</v>
      </c>
      <c r="C136" s="6" t="s">
        <v>1242</v>
      </c>
      <c r="D136" s="7" t="s">
        <v>1095</v>
      </c>
      <c r="E136" s="7" t="s">
        <v>14</v>
      </c>
      <c r="F136" s="7" t="s">
        <v>1078</v>
      </c>
      <c r="G136" s="7" t="s">
        <v>1009</v>
      </c>
      <c r="H136" s="7" t="s">
        <v>287</v>
      </c>
      <c r="I136" s="7" t="s">
        <v>288</v>
      </c>
      <c r="J136" s="6" t="s">
        <v>553</v>
      </c>
      <c r="K136" s="1">
        <v>48000</v>
      </c>
      <c r="L136" s="1">
        <v>72000</v>
      </c>
      <c r="M136" s="1">
        <v>24000</v>
      </c>
      <c r="N136" s="2">
        <v>0.74683333333333302</v>
      </c>
      <c r="O136" s="2">
        <v>0.74683333333333302</v>
      </c>
      <c r="P136" s="16">
        <v>0.59333333333333305</v>
      </c>
    </row>
    <row r="137" spans="1:16" x14ac:dyDescent="0.35">
      <c r="A137" s="23" t="str">
        <f t="shared" si="6"/>
        <v>01</v>
      </c>
      <c r="B137" s="23">
        <f t="shared" si="7"/>
        <v>1022541</v>
      </c>
      <c r="C137" s="6" t="s">
        <v>1242</v>
      </c>
      <c r="D137" s="7" t="s">
        <v>1095</v>
      </c>
      <c r="E137" s="7" t="s">
        <v>14</v>
      </c>
      <c r="F137" s="7" t="s">
        <v>1078</v>
      </c>
      <c r="G137" s="7" t="s">
        <v>1009</v>
      </c>
      <c r="H137" s="7" t="s">
        <v>309</v>
      </c>
      <c r="I137" s="7" t="s">
        <v>310</v>
      </c>
      <c r="J137" s="6" t="s">
        <v>553</v>
      </c>
      <c r="K137" s="1">
        <v>48000</v>
      </c>
      <c r="L137" s="1">
        <v>96000</v>
      </c>
      <c r="M137" s="1">
        <v>72000</v>
      </c>
      <c r="N137" s="2">
        <v>0.69083333333333297</v>
      </c>
      <c r="O137" s="2">
        <v>0.69083333333333297</v>
      </c>
      <c r="P137" s="16">
        <v>0.59666666666666701</v>
      </c>
    </row>
    <row r="138" spans="1:16" x14ac:dyDescent="0.35">
      <c r="A138" s="23" t="str">
        <f t="shared" si="6"/>
        <v>01</v>
      </c>
      <c r="B138" s="23">
        <f t="shared" si="7"/>
        <v>1022856</v>
      </c>
      <c r="C138" s="6" t="s">
        <v>1242</v>
      </c>
      <c r="D138" s="7" t="s">
        <v>1095</v>
      </c>
      <c r="E138" s="7" t="s">
        <v>14</v>
      </c>
      <c r="F138" s="7" t="s">
        <v>1078</v>
      </c>
      <c r="G138" s="7" t="s">
        <v>1009</v>
      </c>
      <c r="H138" s="7" t="s">
        <v>359</v>
      </c>
      <c r="I138" s="7" t="s">
        <v>360</v>
      </c>
      <c r="J138" s="6" t="s">
        <v>553</v>
      </c>
      <c r="K138" s="1">
        <v>120000</v>
      </c>
      <c r="L138" s="1">
        <v>120000</v>
      </c>
      <c r="M138" s="1">
        <v>72000</v>
      </c>
      <c r="N138" s="2">
        <v>0.72443333333333404</v>
      </c>
      <c r="O138" s="2">
        <v>0.72443333333333404</v>
      </c>
      <c r="P138" s="16">
        <v>0.59</v>
      </c>
    </row>
    <row r="139" spans="1:16" x14ac:dyDescent="0.35">
      <c r="A139" s="23" t="str">
        <f t="shared" si="6"/>
        <v>01</v>
      </c>
      <c r="B139" s="23">
        <f t="shared" si="7"/>
        <v>1022073</v>
      </c>
      <c r="C139" s="6" t="s">
        <v>1242</v>
      </c>
      <c r="D139" s="7" t="s">
        <v>1095</v>
      </c>
      <c r="E139" s="7" t="s">
        <v>14</v>
      </c>
      <c r="F139" s="7" t="s">
        <v>1078</v>
      </c>
      <c r="G139" s="7" t="s">
        <v>1027</v>
      </c>
      <c r="H139" s="7" t="s">
        <v>222</v>
      </c>
      <c r="I139" s="7" t="s">
        <v>223</v>
      </c>
      <c r="J139" s="6" t="s">
        <v>553</v>
      </c>
      <c r="K139" s="1"/>
      <c r="L139" s="1"/>
      <c r="M139" s="1">
        <v>24000</v>
      </c>
      <c r="N139" s="2"/>
      <c r="O139" s="2"/>
      <c r="P139" s="16">
        <v>0.65333333333333299</v>
      </c>
    </row>
    <row r="140" spans="1:16" x14ac:dyDescent="0.35">
      <c r="A140" s="23" t="str">
        <f t="shared" si="6"/>
        <v>01</v>
      </c>
      <c r="B140" s="23">
        <f t="shared" si="7"/>
        <v>1022945</v>
      </c>
      <c r="C140" s="6" t="s">
        <v>1242</v>
      </c>
      <c r="D140" s="7" t="s">
        <v>1095</v>
      </c>
      <c r="E140" s="7" t="s">
        <v>14</v>
      </c>
      <c r="F140" s="7" t="s">
        <v>1078</v>
      </c>
      <c r="G140" s="7" t="s">
        <v>1027</v>
      </c>
      <c r="H140" s="7" t="s">
        <v>397</v>
      </c>
      <c r="I140" s="7" t="s">
        <v>223</v>
      </c>
      <c r="J140" s="6" t="s">
        <v>553</v>
      </c>
      <c r="K140" s="1"/>
      <c r="L140" s="1"/>
      <c r="M140" s="1">
        <v>24000</v>
      </c>
      <c r="N140" s="2"/>
      <c r="O140" s="2"/>
      <c r="P140" s="16">
        <v>0.58333333333333304</v>
      </c>
    </row>
    <row r="141" spans="1:16" x14ac:dyDescent="0.35">
      <c r="A141" s="23" t="str">
        <f t="shared" si="6"/>
        <v>01</v>
      </c>
      <c r="B141" s="23">
        <f t="shared" si="7"/>
        <v>1021992</v>
      </c>
      <c r="C141" s="6" t="s">
        <v>1242</v>
      </c>
      <c r="D141" s="7" t="s">
        <v>1095</v>
      </c>
      <c r="E141" s="7" t="s">
        <v>14</v>
      </c>
      <c r="F141" s="7" t="s">
        <v>1078</v>
      </c>
      <c r="G141" s="7" t="s">
        <v>1006</v>
      </c>
      <c r="H141" s="7" t="s">
        <v>219</v>
      </c>
      <c r="I141" s="7" t="s">
        <v>28</v>
      </c>
      <c r="J141" s="6" t="s">
        <v>553</v>
      </c>
      <c r="K141" s="1"/>
      <c r="L141" s="1"/>
      <c r="M141" s="1">
        <v>120000</v>
      </c>
      <c r="N141" s="2"/>
      <c r="O141" s="2"/>
      <c r="P141" s="16">
        <v>0.85533333333333295</v>
      </c>
    </row>
    <row r="142" spans="1:16" x14ac:dyDescent="0.35">
      <c r="A142" s="23" t="str">
        <f t="shared" si="6"/>
        <v>01</v>
      </c>
      <c r="B142" s="23">
        <f t="shared" si="7"/>
        <v>1022186</v>
      </c>
      <c r="C142" s="6" t="s">
        <v>1242</v>
      </c>
      <c r="D142" s="7" t="s">
        <v>1095</v>
      </c>
      <c r="E142" s="7" t="s">
        <v>14</v>
      </c>
      <c r="F142" s="7" t="s">
        <v>1084</v>
      </c>
      <c r="G142" s="7" t="s">
        <v>1017</v>
      </c>
      <c r="H142" s="7" t="s">
        <v>248</v>
      </c>
      <c r="I142" s="7" t="s">
        <v>249</v>
      </c>
      <c r="J142" s="6" t="s">
        <v>553</v>
      </c>
      <c r="K142" s="1">
        <v>96000</v>
      </c>
      <c r="L142" s="1">
        <v>96000</v>
      </c>
      <c r="M142" s="1">
        <v>48000</v>
      </c>
      <c r="N142" s="2">
        <v>0.97083333333333299</v>
      </c>
      <c r="O142" s="2">
        <v>0.97083333333333299</v>
      </c>
      <c r="P142" s="16">
        <v>0.63333333333333297</v>
      </c>
    </row>
    <row r="143" spans="1:16" x14ac:dyDescent="0.35">
      <c r="A143" s="23" t="str">
        <f t="shared" si="6"/>
        <v>01</v>
      </c>
      <c r="B143" s="23">
        <f t="shared" si="7"/>
        <v>1022378</v>
      </c>
      <c r="C143" s="6" t="s">
        <v>1242</v>
      </c>
      <c r="D143" s="7" t="s">
        <v>1095</v>
      </c>
      <c r="E143" s="7" t="s">
        <v>14</v>
      </c>
      <c r="F143" s="7" t="s">
        <v>1084</v>
      </c>
      <c r="G143" s="7" t="s">
        <v>1017</v>
      </c>
      <c r="H143" s="7" t="s">
        <v>283</v>
      </c>
      <c r="I143" s="7" t="s">
        <v>284</v>
      </c>
      <c r="J143" s="6" t="s">
        <v>553</v>
      </c>
      <c r="K143" s="1">
        <v>72000</v>
      </c>
      <c r="L143" s="1">
        <v>72000</v>
      </c>
      <c r="M143" s="1">
        <v>48000</v>
      </c>
      <c r="N143" s="2">
        <v>2.4268333333333301</v>
      </c>
      <c r="O143" s="2">
        <v>2.4268333333333301</v>
      </c>
      <c r="P143" s="16">
        <v>2.1333333333333302</v>
      </c>
    </row>
    <row r="144" spans="1:16" x14ac:dyDescent="0.35">
      <c r="A144" s="23" t="str">
        <f t="shared" si="6"/>
        <v>01</v>
      </c>
      <c r="B144" s="23">
        <f t="shared" si="7"/>
        <v>1022096</v>
      </c>
      <c r="C144" s="6" t="s">
        <v>1242</v>
      </c>
      <c r="D144" s="7" t="s">
        <v>1095</v>
      </c>
      <c r="E144" s="7" t="s">
        <v>14</v>
      </c>
      <c r="F144" s="7" t="s">
        <v>1084</v>
      </c>
      <c r="G144" s="7" t="s">
        <v>1028</v>
      </c>
      <c r="H144" s="7" t="s">
        <v>226</v>
      </c>
      <c r="I144" s="7" t="s">
        <v>227</v>
      </c>
      <c r="J144" s="6" t="s">
        <v>553</v>
      </c>
      <c r="K144" s="1">
        <v>212695</v>
      </c>
      <c r="L144" s="1">
        <v>312000</v>
      </c>
      <c r="M144" s="1">
        <v>192000</v>
      </c>
      <c r="N144" s="2">
        <v>1.53083053198242</v>
      </c>
      <c r="O144" s="2">
        <v>1.53083012820513</v>
      </c>
      <c r="P144" s="16">
        <v>1.1818854166666699</v>
      </c>
    </row>
    <row r="145" spans="1:16" x14ac:dyDescent="0.35">
      <c r="A145" s="23" t="str">
        <f t="shared" si="6"/>
        <v>01</v>
      </c>
      <c r="B145" s="23">
        <f t="shared" si="7"/>
        <v>1022637</v>
      </c>
      <c r="C145" s="6" t="s">
        <v>1242</v>
      </c>
      <c r="D145" s="7" t="s">
        <v>1095</v>
      </c>
      <c r="E145" s="7" t="s">
        <v>14</v>
      </c>
      <c r="F145" s="7" t="s">
        <v>1084</v>
      </c>
      <c r="G145" s="7" t="s">
        <v>1028</v>
      </c>
      <c r="H145" s="7" t="s">
        <v>326</v>
      </c>
      <c r="I145" s="7" t="s">
        <v>327</v>
      </c>
      <c r="J145" s="6" t="s">
        <v>553</v>
      </c>
      <c r="K145" s="1">
        <v>24000</v>
      </c>
      <c r="L145" s="1">
        <v>24000</v>
      </c>
      <c r="M145" s="1"/>
      <c r="N145" s="2">
        <v>1.4748333333333301</v>
      </c>
      <c r="O145" s="2">
        <v>1.4748333333333301</v>
      </c>
      <c r="P145" s="16"/>
    </row>
    <row r="146" spans="1:16" x14ac:dyDescent="0.35">
      <c r="A146" s="23" t="str">
        <f t="shared" si="6"/>
        <v>01</v>
      </c>
      <c r="B146" s="23">
        <f t="shared" si="7"/>
        <v>1022943</v>
      </c>
      <c r="C146" s="6" t="s">
        <v>1242</v>
      </c>
      <c r="D146" s="7" t="s">
        <v>1095</v>
      </c>
      <c r="E146" s="7" t="s">
        <v>14</v>
      </c>
      <c r="F146" s="7" t="s">
        <v>1075</v>
      </c>
      <c r="G146" s="7" t="s">
        <v>1002</v>
      </c>
      <c r="H146" s="7" t="s">
        <v>395</v>
      </c>
      <c r="I146" s="7" t="s">
        <v>396</v>
      </c>
      <c r="J146" s="6" t="s">
        <v>553</v>
      </c>
      <c r="K146" s="1"/>
      <c r="L146" s="1">
        <v>72000</v>
      </c>
      <c r="M146" s="1"/>
      <c r="N146" s="2"/>
      <c r="O146" s="2">
        <v>2.5388333333333302</v>
      </c>
      <c r="P146" s="16"/>
    </row>
    <row r="147" spans="1:16" x14ac:dyDescent="0.35">
      <c r="A147" s="23" t="str">
        <f t="shared" si="6"/>
        <v>01</v>
      </c>
      <c r="B147" s="23">
        <f t="shared" si="7"/>
        <v>1012312</v>
      </c>
      <c r="C147" s="6" t="s">
        <v>1242</v>
      </c>
      <c r="D147" s="7" t="s">
        <v>1095</v>
      </c>
      <c r="E147" s="7" t="s">
        <v>14</v>
      </c>
      <c r="F147" s="7" t="s">
        <v>990</v>
      </c>
      <c r="G147" s="7" t="s">
        <v>990</v>
      </c>
      <c r="H147" s="7" t="s">
        <v>1244</v>
      </c>
      <c r="I147" s="7" t="s">
        <v>1245</v>
      </c>
      <c r="J147" s="6" t="s">
        <v>658</v>
      </c>
      <c r="K147" s="1"/>
      <c r="L147" s="1"/>
      <c r="M147" s="1">
        <v>24000</v>
      </c>
      <c r="N147" s="2"/>
      <c r="O147" s="2"/>
      <c r="P147" s="16">
        <v>0.32333333333333297</v>
      </c>
    </row>
    <row r="148" spans="1:16" x14ac:dyDescent="0.35">
      <c r="A148" s="23" t="str">
        <f t="shared" si="6"/>
        <v>01</v>
      </c>
      <c r="B148" s="23">
        <f t="shared" si="7"/>
        <v>1011967</v>
      </c>
      <c r="C148" s="6" t="s">
        <v>1242</v>
      </c>
      <c r="D148" s="7" t="s">
        <v>1095</v>
      </c>
      <c r="E148" s="7" t="s">
        <v>14</v>
      </c>
      <c r="F148" s="7" t="s">
        <v>1072</v>
      </c>
      <c r="G148" s="7" t="s">
        <v>993</v>
      </c>
      <c r="H148" s="7" t="s">
        <v>708</v>
      </c>
      <c r="I148" s="7" t="s">
        <v>709</v>
      </c>
      <c r="J148" s="6" t="s">
        <v>658</v>
      </c>
      <c r="K148" s="1">
        <v>360000</v>
      </c>
      <c r="L148" s="1">
        <v>360000</v>
      </c>
      <c r="M148" s="1"/>
      <c r="N148" s="2">
        <v>4.48034444444444</v>
      </c>
      <c r="O148" s="2">
        <v>4.48034444444444</v>
      </c>
      <c r="P148" s="16"/>
    </row>
    <row r="149" spans="1:16" x14ac:dyDescent="0.35">
      <c r="A149" s="23" t="str">
        <f t="shared" si="6"/>
        <v>01</v>
      </c>
      <c r="B149" s="23">
        <f t="shared" si="7"/>
        <v>1011968</v>
      </c>
      <c r="C149" s="6" t="s">
        <v>1242</v>
      </c>
      <c r="D149" s="7" t="s">
        <v>1095</v>
      </c>
      <c r="E149" s="7" t="s">
        <v>14</v>
      </c>
      <c r="F149" s="7" t="s">
        <v>1072</v>
      </c>
      <c r="G149" s="7" t="s">
        <v>993</v>
      </c>
      <c r="H149" s="7" t="s">
        <v>710</v>
      </c>
      <c r="I149" s="7" t="s">
        <v>711</v>
      </c>
      <c r="J149" s="6" t="s">
        <v>658</v>
      </c>
      <c r="K149" s="1">
        <v>24000</v>
      </c>
      <c r="L149" s="1">
        <v>24000</v>
      </c>
      <c r="M149" s="1"/>
      <c r="N149" s="2">
        <v>4.1950833333333302</v>
      </c>
      <c r="O149" s="2">
        <v>4.1950833333333302</v>
      </c>
      <c r="P149" s="16"/>
    </row>
    <row r="150" spans="1:16" x14ac:dyDescent="0.35">
      <c r="A150" s="23" t="str">
        <f t="shared" si="6"/>
        <v>01</v>
      </c>
      <c r="B150" s="23">
        <f t="shared" si="7"/>
        <v>1011969</v>
      </c>
      <c r="C150" s="6" t="s">
        <v>1242</v>
      </c>
      <c r="D150" s="7" t="s">
        <v>1095</v>
      </c>
      <c r="E150" s="7" t="s">
        <v>14</v>
      </c>
      <c r="F150" s="7" t="s">
        <v>1072</v>
      </c>
      <c r="G150" s="7" t="s">
        <v>993</v>
      </c>
      <c r="H150" s="7" t="s">
        <v>712</v>
      </c>
      <c r="I150" s="7" t="s">
        <v>713</v>
      </c>
      <c r="J150" s="6" t="s">
        <v>658</v>
      </c>
      <c r="K150" s="1">
        <v>129741</v>
      </c>
      <c r="L150" s="1">
        <v>129741</v>
      </c>
      <c r="M150" s="1"/>
      <c r="N150" s="2">
        <v>4.1237542488496297</v>
      </c>
      <c r="O150" s="2">
        <v>4.1237542488496297</v>
      </c>
      <c r="P150" s="16"/>
    </row>
    <row r="151" spans="1:16" x14ac:dyDescent="0.35">
      <c r="A151" s="23" t="str">
        <f t="shared" si="6"/>
        <v>01</v>
      </c>
      <c r="B151" s="23">
        <f t="shared" si="7"/>
        <v>1012005</v>
      </c>
      <c r="C151" s="6" t="s">
        <v>1242</v>
      </c>
      <c r="D151" s="7" t="s">
        <v>1095</v>
      </c>
      <c r="E151" s="7" t="s">
        <v>14</v>
      </c>
      <c r="F151" s="7" t="s">
        <v>1072</v>
      </c>
      <c r="G151" s="7" t="s">
        <v>993</v>
      </c>
      <c r="H151" s="7" t="s">
        <v>714</v>
      </c>
      <c r="I151" s="7" t="s">
        <v>715</v>
      </c>
      <c r="J151" s="6" t="s">
        <v>658</v>
      </c>
      <c r="K151" s="1">
        <v>1024</v>
      </c>
      <c r="L151" s="1">
        <v>1024</v>
      </c>
      <c r="M151" s="1"/>
      <c r="N151" s="2">
        <v>4.62109375</v>
      </c>
      <c r="O151" s="2">
        <v>4.62109375</v>
      </c>
      <c r="P151" s="16"/>
    </row>
    <row r="152" spans="1:16" x14ac:dyDescent="0.35">
      <c r="A152" s="23" t="str">
        <f t="shared" si="6"/>
        <v>01</v>
      </c>
      <c r="B152" s="23">
        <f t="shared" si="7"/>
        <v>1012448</v>
      </c>
      <c r="C152" s="6" t="s">
        <v>1242</v>
      </c>
      <c r="D152" s="7" t="s">
        <v>1095</v>
      </c>
      <c r="E152" s="7" t="s">
        <v>14</v>
      </c>
      <c r="F152" s="7" t="s">
        <v>1072</v>
      </c>
      <c r="G152" s="7" t="s">
        <v>993</v>
      </c>
      <c r="H152" s="7" t="s">
        <v>784</v>
      </c>
      <c r="I152" s="7" t="s">
        <v>785</v>
      </c>
      <c r="J152" s="6" t="s">
        <v>658</v>
      </c>
      <c r="K152" s="1">
        <v>72000</v>
      </c>
      <c r="L152" s="1">
        <v>72000</v>
      </c>
      <c r="M152" s="1">
        <v>48000</v>
      </c>
      <c r="N152" s="2">
        <v>3.5668194444444401</v>
      </c>
      <c r="O152" s="2">
        <v>3.5668194444444401</v>
      </c>
      <c r="P152" s="16">
        <v>3.5333333333333301</v>
      </c>
    </row>
    <row r="153" spans="1:16" x14ac:dyDescent="0.35">
      <c r="A153" s="23" t="str">
        <f t="shared" si="6"/>
        <v>01</v>
      </c>
      <c r="B153" s="23">
        <f t="shared" si="7"/>
        <v>1012502</v>
      </c>
      <c r="C153" s="6" t="s">
        <v>1242</v>
      </c>
      <c r="D153" s="7" t="s">
        <v>1095</v>
      </c>
      <c r="E153" s="7" t="s">
        <v>14</v>
      </c>
      <c r="F153" s="7" t="s">
        <v>1072</v>
      </c>
      <c r="G153" s="7" t="s">
        <v>993</v>
      </c>
      <c r="H153" s="7" t="s">
        <v>796</v>
      </c>
      <c r="I153" s="7" t="s">
        <v>797</v>
      </c>
      <c r="J153" s="6" t="s">
        <v>658</v>
      </c>
      <c r="K153" s="1">
        <v>12000</v>
      </c>
      <c r="L153" s="1">
        <v>12000</v>
      </c>
      <c r="M153" s="1"/>
      <c r="N153" s="2">
        <v>3.7687499999999998</v>
      </c>
      <c r="O153" s="2">
        <v>3.7687499999999998</v>
      </c>
      <c r="P153" s="16"/>
    </row>
    <row r="154" spans="1:16" x14ac:dyDescent="0.35">
      <c r="A154" s="23" t="str">
        <f t="shared" si="6"/>
        <v>01</v>
      </c>
      <c r="B154" s="23">
        <f t="shared" si="7"/>
        <v>1012503</v>
      </c>
      <c r="C154" s="6" t="s">
        <v>1242</v>
      </c>
      <c r="D154" s="7" t="s">
        <v>1095</v>
      </c>
      <c r="E154" s="7" t="s">
        <v>14</v>
      </c>
      <c r="F154" s="7" t="s">
        <v>1072</v>
      </c>
      <c r="G154" s="7" t="s">
        <v>993</v>
      </c>
      <c r="H154" s="7" t="s">
        <v>798</v>
      </c>
      <c r="I154" s="7" t="s">
        <v>799</v>
      </c>
      <c r="J154" s="6" t="s">
        <v>658</v>
      </c>
      <c r="K154" s="1">
        <v>228000</v>
      </c>
      <c r="L154" s="1">
        <v>228000</v>
      </c>
      <c r="M154" s="1"/>
      <c r="N154" s="2">
        <v>3.7687192982456099</v>
      </c>
      <c r="O154" s="2">
        <v>3.7687192982456099</v>
      </c>
      <c r="P154" s="16"/>
    </row>
    <row r="155" spans="1:16" x14ac:dyDescent="0.35">
      <c r="A155" s="23" t="str">
        <f t="shared" si="6"/>
        <v>01</v>
      </c>
      <c r="B155" s="23">
        <f t="shared" si="7"/>
        <v>1012504</v>
      </c>
      <c r="C155" s="6" t="s">
        <v>1242</v>
      </c>
      <c r="D155" s="7" t="s">
        <v>1095</v>
      </c>
      <c r="E155" s="7" t="s">
        <v>14</v>
      </c>
      <c r="F155" s="7" t="s">
        <v>1072</v>
      </c>
      <c r="G155" s="7" t="s">
        <v>993</v>
      </c>
      <c r="H155" s="7" t="s">
        <v>800</v>
      </c>
      <c r="I155" s="7" t="s">
        <v>785</v>
      </c>
      <c r="J155" s="6" t="s">
        <v>658</v>
      </c>
      <c r="K155" s="1">
        <v>48000</v>
      </c>
      <c r="L155" s="1">
        <v>48000</v>
      </c>
      <c r="M155" s="1">
        <v>24000</v>
      </c>
      <c r="N155" s="2">
        <v>3.69585416666667</v>
      </c>
      <c r="O155" s="2">
        <v>3.69585416666667</v>
      </c>
      <c r="P155" s="16">
        <v>3.5333333333333301</v>
      </c>
    </row>
    <row r="156" spans="1:16" x14ac:dyDescent="0.35">
      <c r="A156" s="23" t="str">
        <f t="shared" si="6"/>
        <v>01</v>
      </c>
      <c r="B156" s="23">
        <f t="shared" si="7"/>
        <v>1012525</v>
      </c>
      <c r="C156" s="6" t="s">
        <v>1242</v>
      </c>
      <c r="D156" s="7" t="s">
        <v>1095</v>
      </c>
      <c r="E156" s="7" t="s">
        <v>14</v>
      </c>
      <c r="F156" s="7" t="s">
        <v>1072</v>
      </c>
      <c r="G156" s="7" t="s">
        <v>993</v>
      </c>
      <c r="H156" s="7" t="s">
        <v>809</v>
      </c>
      <c r="I156" s="7" t="s">
        <v>709</v>
      </c>
      <c r="J156" s="6" t="s">
        <v>658</v>
      </c>
      <c r="K156" s="1">
        <v>12000</v>
      </c>
      <c r="L156" s="1">
        <v>12000</v>
      </c>
      <c r="M156" s="1"/>
      <c r="N156" s="2">
        <v>4.0524166666666703</v>
      </c>
      <c r="O156" s="2">
        <v>4.0524166666666703</v>
      </c>
      <c r="P156" s="16"/>
    </row>
    <row r="157" spans="1:16" x14ac:dyDescent="0.35">
      <c r="A157" s="23" t="str">
        <f t="shared" si="6"/>
        <v>01</v>
      </c>
      <c r="B157" s="23">
        <f t="shared" si="7"/>
        <v>1012527</v>
      </c>
      <c r="C157" s="6" t="s">
        <v>1242</v>
      </c>
      <c r="D157" s="7" t="s">
        <v>1095</v>
      </c>
      <c r="E157" s="7" t="s">
        <v>14</v>
      </c>
      <c r="F157" s="7" t="s">
        <v>1072</v>
      </c>
      <c r="G157" s="7" t="s">
        <v>993</v>
      </c>
      <c r="H157" s="7" t="s">
        <v>811</v>
      </c>
      <c r="I157" s="7" t="s">
        <v>812</v>
      </c>
      <c r="J157" s="6" t="s">
        <v>658</v>
      </c>
      <c r="K157" s="1">
        <v>24000</v>
      </c>
      <c r="L157" s="1">
        <v>24000</v>
      </c>
      <c r="M157" s="1"/>
      <c r="N157" s="2">
        <v>3.7671666666666699</v>
      </c>
      <c r="O157" s="2">
        <v>3.7671666666666699</v>
      </c>
      <c r="P157" s="16"/>
    </row>
    <row r="158" spans="1:16" x14ac:dyDescent="0.35">
      <c r="A158" s="23" t="str">
        <f t="shared" si="6"/>
        <v>01</v>
      </c>
      <c r="B158" s="23">
        <f t="shared" si="7"/>
        <v>1012598</v>
      </c>
      <c r="C158" s="6" t="s">
        <v>1242</v>
      </c>
      <c r="D158" s="7" t="s">
        <v>1095</v>
      </c>
      <c r="E158" s="7" t="s">
        <v>14</v>
      </c>
      <c r="F158" s="7" t="s">
        <v>1072</v>
      </c>
      <c r="G158" s="7" t="s">
        <v>993</v>
      </c>
      <c r="H158" s="7" t="s">
        <v>821</v>
      </c>
      <c r="I158" s="7" t="s">
        <v>822</v>
      </c>
      <c r="J158" s="6" t="s">
        <v>658</v>
      </c>
      <c r="K158" s="1">
        <v>5420</v>
      </c>
      <c r="L158" s="1">
        <v>5420</v>
      </c>
      <c r="M158" s="1"/>
      <c r="N158" s="2">
        <v>0.92380073800738005</v>
      </c>
      <c r="O158" s="2">
        <v>0.92380073800738005</v>
      </c>
      <c r="P158" s="16"/>
    </row>
    <row r="159" spans="1:16" x14ac:dyDescent="0.35">
      <c r="A159" s="23" t="str">
        <f t="shared" si="6"/>
        <v>01</v>
      </c>
      <c r="B159" s="23">
        <f t="shared" si="7"/>
        <v>1021731</v>
      </c>
      <c r="C159" s="6" t="s">
        <v>1242</v>
      </c>
      <c r="D159" s="7" t="s">
        <v>1095</v>
      </c>
      <c r="E159" s="7" t="s">
        <v>14</v>
      </c>
      <c r="F159" s="7" t="s">
        <v>1086</v>
      </c>
      <c r="G159" s="7" t="s">
        <v>1025</v>
      </c>
      <c r="H159" s="7" t="s">
        <v>174</v>
      </c>
      <c r="I159" s="7" t="s">
        <v>175</v>
      </c>
      <c r="J159" s="6" t="s">
        <v>553</v>
      </c>
      <c r="K159" s="1">
        <v>168000</v>
      </c>
      <c r="L159" s="1">
        <v>168000</v>
      </c>
      <c r="M159" s="1">
        <v>120000</v>
      </c>
      <c r="N159" s="2">
        <v>2.2028333333333299</v>
      </c>
      <c r="O159" s="2">
        <v>2.2028333333333299</v>
      </c>
      <c r="P159" s="16">
        <v>1.8511916666666699</v>
      </c>
    </row>
    <row r="160" spans="1:16" x14ac:dyDescent="0.35">
      <c r="A160" s="23" t="str">
        <f t="shared" si="6"/>
        <v>01</v>
      </c>
      <c r="B160" s="23">
        <f t="shared" si="7"/>
        <v>1022125</v>
      </c>
      <c r="C160" s="6" t="s">
        <v>1242</v>
      </c>
      <c r="D160" s="7" t="s">
        <v>1095</v>
      </c>
      <c r="E160" s="7" t="s">
        <v>14</v>
      </c>
      <c r="F160" s="7" t="s">
        <v>1086</v>
      </c>
      <c r="G160" s="7" t="s">
        <v>1025</v>
      </c>
      <c r="H160" s="7" t="s">
        <v>232</v>
      </c>
      <c r="I160" s="7" t="s">
        <v>233</v>
      </c>
      <c r="J160" s="6" t="s">
        <v>553</v>
      </c>
      <c r="K160" s="1"/>
      <c r="L160" s="1"/>
      <c r="M160" s="1">
        <v>72000</v>
      </c>
      <c r="N160" s="2"/>
      <c r="O160" s="2"/>
      <c r="P160" s="16">
        <v>2.5163194444444401</v>
      </c>
    </row>
    <row r="161" spans="1:16" x14ac:dyDescent="0.35">
      <c r="A161" s="23" t="str">
        <f t="shared" si="6"/>
        <v>01</v>
      </c>
      <c r="B161" s="23">
        <f t="shared" si="7"/>
        <v>1022291</v>
      </c>
      <c r="C161" s="6" t="s">
        <v>1242</v>
      </c>
      <c r="D161" s="7" t="s">
        <v>1095</v>
      </c>
      <c r="E161" s="7" t="s">
        <v>14</v>
      </c>
      <c r="F161" s="7" t="s">
        <v>1086</v>
      </c>
      <c r="G161" s="7" t="s">
        <v>1025</v>
      </c>
      <c r="H161" s="7" t="s">
        <v>267</v>
      </c>
      <c r="I161" s="7" t="s">
        <v>268</v>
      </c>
      <c r="J161" s="6" t="s">
        <v>553</v>
      </c>
      <c r="K161" s="1">
        <v>48000</v>
      </c>
      <c r="L161" s="1">
        <v>72000</v>
      </c>
      <c r="M161" s="1">
        <v>24000</v>
      </c>
      <c r="N161" s="2">
        <v>1.86683333333333</v>
      </c>
      <c r="O161" s="2">
        <v>1.86683333333333</v>
      </c>
      <c r="P161" s="16">
        <v>1.632625</v>
      </c>
    </row>
    <row r="162" spans="1:16" x14ac:dyDescent="0.35">
      <c r="A162" s="23" t="str">
        <f t="shared" si="6"/>
        <v>01</v>
      </c>
      <c r="B162" s="23">
        <f t="shared" si="7"/>
        <v>1022183</v>
      </c>
      <c r="C162" s="6" t="s">
        <v>1242</v>
      </c>
      <c r="D162" s="7" t="s">
        <v>1095</v>
      </c>
      <c r="E162" s="7" t="s">
        <v>14</v>
      </c>
      <c r="F162" s="7" t="s">
        <v>1086</v>
      </c>
      <c r="G162" s="7" t="s">
        <v>1041</v>
      </c>
      <c r="H162" s="7" t="s">
        <v>246</v>
      </c>
      <c r="I162" s="7" t="s">
        <v>247</v>
      </c>
      <c r="J162" s="6" t="s">
        <v>553</v>
      </c>
      <c r="K162" s="1">
        <v>120000</v>
      </c>
      <c r="L162" s="1">
        <v>240000</v>
      </c>
      <c r="M162" s="1">
        <v>288000</v>
      </c>
      <c r="N162" s="2">
        <v>1.9228333333333301</v>
      </c>
      <c r="O162" s="2">
        <v>1.9228291666666699</v>
      </c>
      <c r="P162" s="16">
        <v>1.6123333333333301</v>
      </c>
    </row>
    <row r="163" spans="1:16" x14ac:dyDescent="0.35">
      <c r="A163" s="23" t="str">
        <f t="shared" si="6"/>
        <v>01</v>
      </c>
      <c r="B163" s="23">
        <f t="shared" si="7"/>
        <v>1022373</v>
      </c>
      <c r="C163" s="6" t="s">
        <v>1242</v>
      </c>
      <c r="D163" s="7" t="s">
        <v>1095</v>
      </c>
      <c r="E163" s="7" t="s">
        <v>14</v>
      </c>
      <c r="F163" s="7" t="s">
        <v>1081</v>
      </c>
      <c r="G163" s="7" t="s">
        <v>1010</v>
      </c>
      <c r="H163" s="7" t="s">
        <v>281</v>
      </c>
      <c r="I163" s="7" t="s">
        <v>282</v>
      </c>
      <c r="J163" s="6" t="s">
        <v>553</v>
      </c>
      <c r="K163" s="1">
        <v>0</v>
      </c>
      <c r="L163" s="1">
        <v>96000</v>
      </c>
      <c r="M163" s="1">
        <v>48000</v>
      </c>
      <c r="N163" s="2">
        <v>0</v>
      </c>
      <c r="O163" s="2">
        <v>0.97083333333333299</v>
      </c>
      <c r="P163" s="16">
        <v>0.78333333333333299</v>
      </c>
    </row>
    <row r="164" spans="1:16" x14ac:dyDescent="0.35">
      <c r="A164" s="23" t="str">
        <f t="shared" si="6"/>
        <v>01</v>
      </c>
      <c r="B164" s="23">
        <f t="shared" si="7"/>
        <v>1021735</v>
      </c>
      <c r="C164" s="6" t="s">
        <v>1242</v>
      </c>
      <c r="D164" s="7" t="s">
        <v>1095</v>
      </c>
      <c r="E164" s="7" t="s">
        <v>14</v>
      </c>
      <c r="F164" s="7" t="s">
        <v>1069</v>
      </c>
      <c r="G164" s="7" t="s">
        <v>1033</v>
      </c>
      <c r="H164" s="7" t="s">
        <v>179</v>
      </c>
      <c r="I164" s="7" t="s">
        <v>180</v>
      </c>
      <c r="J164" s="6" t="s">
        <v>553</v>
      </c>
      <c r="K164" s="1">
        <v>120000</v>
      </c>
      <c r="L164" s="1">
        <v>120000</v>
      </c>
      <c r="M164" s="1">
        <v>120000</v>
      </c>
      <c r="N164" s="2">
        <v>4.4428333333333301</v>
      </c>
      <c r="O164" s="2">
        <v>4.4428333333333301</v>
      </c>
      <c r="P164" s="16">
        <v>3.9833333333333298</v>
      </c>
    </row>
    <row r="165" spans="1:16" x14ac:dyDescent="0.35">
      <c r="A165" s="23" t="str">
        <f t="shared" si="6"/>
        <v>01</v>
      </c>
      <c r="B165" s="23">
        <f t="shared" si="7"/>
        <v>1021738</v>
      </c>
      <c r="C165" s="6" t="s">
        <v>1242</v>
      </c>
      <c r="D165" s="7" t="s">
        <v>1095</v>
      </c>
      <c r="E165" s="7" t="s">
        <v>14</v>
      </c>
      <c r="F165" s="7" t="s">
        <v>1069</v>
      </c>
      <c r="G165" s="7" t="s">
        <v>1033</v>
      </c>
      <c r="H165" s="7" t="s">
        <v>183</v>
      </c>
      <c r="I165" s="7" t="s">
        <v>184</v>
      </c>
      <c r="J165" s="6" t="s">
        <v>553</v>
      </c>
      <c r="K165" s="1"/>
      <c r="L165" s="1"/>
      <c r="M165" s="1">
        <v>48000</v>
      </c>
      <c r="N165" s="2"/>
      <c r="O165" s="2"/>
      <c r="P165" s="16">
        <v>3.68333333333333</v>
      </c>
    </row>
    <row r="166" spans="1:16" x14ac:dyDescent="0.35">
      <c r="A166" s="23" t="str">
        <f t="shared" si="6"/>
        <v>01</v>
      </c>
      <c r="B166" s="23">
        <f t="shared" si="7"/>
        <v>1022748</v>
      </c>
      <c r="C166" s="6" t="s">
        <v>1242</v>
      </c>
      <c r="D166" s="7" t="s">
        <v>1095</v>
      </c>
      <c r="E166" s="7" t="s">
        <v>14</v>
      </c>
      <c r="F166" s="7" t="s">
        <v>1069</v>
      </c>
      <c r="G166" s="7" t="s">
        <v>1033</v>
      </c>
      <c r="H166" s="7" t="s">
        <v>336</v>
      </c>
      <c r="I166" s="7" t="s">
        <v>337</v>
      </c>
      <c r="J166" s="6" t="s">
        <v>553</v>
      </c>
      <c r="K166" s="1"/>
      <c r="L166" s="1"/>
      <c r="M166" s="1">
        <v>72000</v>
      </c>
      <c r="N166" s="2"/>
      <c r="O166" s="2"/>
      <c r="P166" s="16">
        <v>4.4727638888888901</v>
      </c>
    </row>
    <row r="167" spans="1:16" x14ac:dyDescent="0.35">
      <c r="A167" s="23" t="str">
        <f t="shared" si="6"/>
        <v>01</v>
      </c>
      <c r="B167" s="23">
        <f t="shared" si="7"/>
        <v>1021115</v>
      </c>
      <c r="C167" s="6" t="s">
        <v>1242</v>
      </c>
      <c r="D167" s="7" t="s">
        <v>1095</v>
      </c>
      <c r="E167" s="7" t="s">
        <v>14</v>
      </c>
      <c r="F167" s="7" t="s">
        <v>1069</v>
      </c>
      <c r="G167" s="7" t="s">
        <v>1026</v>
      </c>
      <c r="H167" s="7" t="s">
        <v>123</v>
      </c>
      <c r="I167" s="7" t="s">
        <v>124</v>
      </c>
      <c r="J167" s="6" t="s">
        <v>553</v>
      </c>
      <c r="K167" s="1">
        <v>24000</v>
      </c>
      <c r="L167" s="1">
        <v>24000</v>
      </c>
      <c r="M167" s="1">
        <v>24000</v>
      </c>
      <c r="N167" s="2">
        <v>0.29883333333333301</v>
      </c>
      <c r="O167" s="2">
        <v>0.29883333333333301</v>
      </c>
      <c r="P167" s="16">
        <v>0.26333333333333298</v>
      </c>
    </row>
    <row r="168" spans="1:16" x14ac:dyDescent="0.35">
      <c r="A168" s="23" t="str">
        <f t="shared" si="6"/>
        <v>01</v>
      </c>
      <c r="B168" s="23">
        <f t="shared" si="7"/>
        <v>1020636</v>
      </c>
      <c r="C168" s="6" t="s">
        <v>1242</v>
      </c>
      <c r="D168" s="7" t="s">
        <v>1095</v>
      </c>
      <c r="E168" s="7" t="s">
        <v>16</v>
      </c>
      <c r="F168" s="7" t="s">
        <v>985</v>
      </c>
      <c r="G168" s="7" t="s">
        <v>1012</v>
      </c>
      <c r="H168" s="7" t="s">
        <v>43</v>
      </c>
      <c r="I168" s="7" t="s">
        <v>44</v>
      </c>
      <c r="J168" s="6" t="s">
        <v>553</v>
      </c>
      <c r="K168" s="1">
        <v>12000</v>
      </c>
      <c r="L168" s="1">
        <v>12000</v>
      </c>
      <c r="M168" s="1">
        <v>12000</v>
      </c>
      <c r="N168" s="2">
        <v>5.3591666666666704</v>
      </c>
      <c r="O168" s="2">
        <v>5.3591666666666704</v>
      </c>
      <c r="P168" s="16">
        <v>4.7656612416666704</v>
      </c>
    </row>
    <row r="169" spans="1:16" x14ac:dyDescent="0.35">
      <c r="A169" s="23" t="str">
        <f t="shared" si="6"/>
        <v>01</v>
      </c>
      <c r="B169" s="23">
        <f t="shared" si="7"/>
        <v>1020704</v>
      </c>
      <c r="C169" s="6" t="s">
        <v>1242</v>
      </c>
      <c r="D169" s="7" t="s">
        <v>1095</v>
      </c>
      <c r="E169" s="7" t="s">
        <v>16</v>
      </c>
      <c r="F169" s="7" t="s">
        <v>985</v>
      </c>
      <c r="G169" s="7" t="s">
        <v>1012</v>
      </c>
      <c r="H169" s="7" t="s">
        <v>57</v>
      </c>
      <c r="I169" s="7" t="s">
        <v>58</v>
      </c>
      <c r="J169" s="6" t="s">
        <v>553</v>
      </c>
      <c r="K169" s="1">
        <v>500</v>
      </c>
      <c r="L169" s="1">
        <v>500</v>
      </c>
      <c r="M169" s="1">
        <v>500</v>
      </c>
      <c r="N169" s="2">
        <v>5.7480000000000002</v>
      </c>
      <c r="O169" s="2">
        <v>5.7480000000000002</v>
      </c>
      <c r="P169" s="16">
        <v>5.1469431999999999</v>
      </c>
    </row>
    <row r="170" spans="1:16" x14ac:dyDescent="0.35">
      <c r="A170" s="23" t="str">
        <f t="shared" si="6"/>
        <v>01</v>
      </c>
      <c r="B170" s="23">
        <f t="shared" si="7"/>
        <v>1021609</v>
      </c>
      <c r="C170" s="6" t="s">
        <v>1242</v>
      </c>
      <c r="D170" s="7" t="s">
        <v>1095</v>
      </c>
      <c r="E170" s="7" t="s">
        <v>16</v>
      </c>
      <c r="F170" s="7" t="s">
        <v>985</v>
      </c>
      <c r="G170" s="7" t="s">
        <v>1012</v>
      </c>
      <c r="H170" s="7" t="s">
        <v>167</v>
      </c>
      <c r="I170" s="7" t="s">
        <v>168</v>
      </c>
      <c r="J170" s="6" t="s">
        <v>553</v>
      </c>
      <c r="K170" s="1">
        <v>8000</v>
      </c>
      <c r="L170" s="1">
        <v>8000</v>
      </c>
      <c r="M170" s="1">
        <v>8000</v>
      </c>
      <c r="N170" s="2">
        <v>5.3592500000000003</v>
      </c>
      <c r="O170" s="2">
        <v>5.3592500000000003</v>
      </c>
      <c r="P170" s="16">
        <v>4.8251079875</v>
      </c>
    </row>
    <row r="171" spans="1:16" x14ac:dyDescent="0.35">
      <c r="A171" s="23" t="str">
        <f t="shared" si="6"/>
        <v>01</v>
      </c>
      <c r="B171" s="23">
        <f t="shared" si="7"/>
        <v>1022931</v>
      </c>
      <c r="C171" s="6" t="s">
        <v>1242</v>
      </c>
      <c r="D171" s="7" t="s">
        <v>1095</v>
      </c>
      <c r="E171" s="7" t="s">
        <v>16</v>
      </c>
      <c r="F171" s="7" t="s">
        <v>985</v>
      </c>
      <c r="G171" s="7" t="s">
        <v>1012</v>
      </c>
      <c r="H171" s="7" t="s">
        <v>386</v>
      </c>
      <c r="I171" s="7" t="s">
        <v>387</v>
      </c>
      <c r="J171" s="6" t="s">
        <v>553</v>
      </c>
      <c r="K171" s="1">
        <v>5000</v>
      </c>
      <c r="L171" s="1">
        <v>0</v>
      </c>
      <c r="M171" s="1"/>
      <c r="N171" s="2">
        <v>5.3592000000000004</v>
      </c>
      <c r="O171" s="2">
        <v>0</v>
      </c>
      <c r="P171" s="16"/>
    </row>
    <row r="172" spans="1:16" x14ac:dyDescent="0.35">
      <c r="A172" s="23" t="str">
        <f t="shared" si="6"/>
        <v>01</v>
      </c>
      <c r="B172" s="23">
        <f t="shared" si="7"/>
        <v>1022869</v>
      </c>
      <c r="C172" s="6" t="s">
        <v>1242</v>
      </c>
      <c r="D172" s="7" t="s">
        <v>1095</v>
      </c>
      <c r="E172" s="7" t="s">
        <v>16</v>
      </c>
      <c r="F172" s="7" t="s">
        <v>1084</v>
      </c>
      <c r="G172" s="7" t="s">
        <v>1017</v>
      </c>
      <c r="H172" s="7" t="s">
        <v>513</v>
      </c>
      <c r="I172" s="7" t="s">
        <v>514</v>
      </c>
      <c r="J172" s="6" t="s">
        <v>553</v>
      </c>
      <c r="K172" s="1">
        <v>800</v>
      </c>
      <c r="L172" s="1">
        <v>800</v>
      </c>
      <c r="M172" s="1">
        <v>800</v>
      </c>
      <c r="N172" s="2">
        <v>3.2149999999999999</v>
      </c>
      <c r="O172" s="2">
        <v>3.2149999999999999</v>
      </c>
      <c r="P172" s="16">
        <v>2.7670566249999999</v>
      </c>
    </row>
    <row r="173" spans="1:16" x14ac:dyDescent="0.35">
      <c r="A173" s="23" t="str">
        <f t="shared" si="6"/>
        <v>01</v>
      </c>
      <c r="B173" s="23">
        <f t="shared" si="7"/>
        <v>1022313</v>
      </c>
      <c r="C173" s="6" t="s">
        <v>1242</v>
      </c>
      <c r="D173" s="7" t="s">
        <v>1095</v>
      </c>
      <c r="E173" s="7" t="s">
        <v>16</v>
      </c>
      <c r="F173" s="7" t="s">
        <v>1075</v>
      </c>
      <c r="G173" s="7" t="s">
        <v>1035</v>
      </c>
      <c r="H173" s="7" t="s">
        <v>273</v>
      </c>
      <c r="I173" s="7" t="s">
        <v>274</v>
      </c>
      <c r="J173" s="6" t="s">
        <v>553</v>
      </c>
      <c r="K173" s="1">
        <v>3000</v>
      </c>
      <c r="L173" s="1">
        <v>3000</v>
      </c>
      <c r="M173" s="1">
        <v>3000</v>
      </c>
      <c r="N173" s="2">
        <v>4.8719999999999999</v>
      </c>
      <c r="O173" s="2">
        <v>4.8719999999999999</v>
      </c>
      <c r="P173" s="16">
        <v>4.3859118333333296</v>
      </c>
    </row>
    <row r="174" spans="1:16" x14ac:dyDescent="0.35">
      <c r="A174" s="23" t="str">
        <f t="shared" si="6"/>
        <v>01</v>
      </c>
      <c r="B174" s="23">
        <f t="shared" si="7"/>
        <v>1022326</v>
      </c>
      <c r="C174" s="6" t="s">
        <v>1242</v>
      </c>
      <c r="D174" s="7" t="s">
        <v>1095</v>
      </c>
      <c r="E174" s="7" t="s">
        <v>16</v>
      </c>
      <c r="F174" s="7" t="s">
        <v>1075</v>
      </c>
      <c r="G174" s="7" t="s">
        <v>1035</v>
      </c>
      <c r="H174" s="7" t="s">
        <v>275</v>
      </c>
      <c r="I174" s="7" t="s">
        <v>276</v>
      </c>
      <c r="J174" s="6" t="s">
        <v>553</v>
      </c>
      <c r="K174" s="1">
        <v>35000</v>
      </c>
      <c r="L174" s="1">
        <v>35000</v>
      </c>
      <c r="M174" s="1">
        <v>35000</v>
      </c>
      <c r="N174" s="2">
        <v>3.8976000000000002</v>
      </c>
      <c r="O174" s="2">
        <v>3.8976000000000002</v>
      </c>
      <c r="P174" s="16">
        <v>3.4075951028571398</v>
      </c>
    </row>
    <row r="175" spans="1:16" x14ac:dyDescent="0.35">
      <c r="A175" s="23" t="str">
        <f t="shared" si="6"/>
        <v>01</v>
      </c>
      <c r="B175" s="23">
        <f t="shared" si="7"/>
        <v>1022587</v>
      </c>
      <c r="C175" s="6" t="s">
        <v>1242</v>
      </c>
      <c r="D175" s="7" t="s">
        <v>1095</v>
      </c>
      <c r="E175" s="7" t="s">
        <v>16</v>
      </c>
      <c r="F175" s="7" t="s">
        <v>1075</v>
      </c>
      <c r="G175" s="7" t="s">
        <v>1035</v>
      </c>
      <c r="H175" s="7" t="s">
        <v>313</v>
      </c>
      <c r="I175" s="7" t="s">
        <v>314</v>
      </c>
      <c r="J175" s="6" t="s">
        <v>553</v>
      </c>
      <c r="K175" s="1">
        <v>6000</v>
      </c>
      <c r="L175" s="1">
        <v>6000</v>
      </c>
      <c r="M175" s="1">
        <v>6000</v>
      </c>
      <c r="N175" s="2">
        <v>4.8719999999999999</v>
      </c>
      <c r="O175" s="2">
        <v>4.8719999999999999</v>
      </c>
      <c r="P175" s="16">
        <v>4.3738127666666697</v>
      </c>
    </row>
    <row r="176" spans="1:16" x14ac:dyDescent="0.35">
      <c r="A176" s="23" t="str">
        <f t="shared" si="6"/>
        <v>01</v>
      </c>
      <c r="B176" s="23">
        <f t="shared" si="7"/>
        <v>1022664</v>
      </c>
      <c r="C176" s="6" t="s">
        <v>1242</v>
      </c>
      <c r="D176" s="7" t="s">
        <v>1095</v>
      </c>
      <c r="E176" s="7" t="s">
        <v>16</v>
      </c>
      <c r="F176" s="7" t="s">
        <v>1075</v>
      </c>
      <c r="G176" s="7" t="s">
        <v>1035</v>
      </c>
      <c r="H176" s="7" t="s">
        <v>334</v>
      </c>
      <c r="I176" s="7" t="s">
        <v>335</v>
      </c>
      <c r="J176" s="6" t="s">
        <v>553</v>
      </c>
      <c r="K176" s="1">
        <v>20000</v>
      </c>
      <c r="L176" s="1">
        <v>20000</v>
      </c>
      <c r="M176" s="1">
        <v>20000</v>
      </c>
      <c r="N176" s="2">
        <v>3.8976000000000002</v>
      </c>
      <c r="O176" s="2">
        <v>3.8976000000000002</v>
      </c>
      <c r="P176" s="16">
        <v>3.4616157150000002</v>
      </c>
    </row>
    <row r="177" spans="1:16" x14ac:dyDescent="0.35">
      <c r="A177" s="23" t="str">
        <f t="shared" si="6"/>
        <v>01</v>
      </c>
      <c r="B177" s="23">
        <f t="shared" si="7"/>
        <v>1023301</v>
      </c>
      <c r="C177" s="6" t="s">
        <v>1242</v>
      </c>
      <c r="D177" s="7" t="s">
        <v>1095</v>
      </c>
      <c r="E177" s="7" t="s">
        <v>16</v>
      </c>
      <c r="F177" s="7" t="s">
        <v>1075</v>
      </c>
      <c r="G177" s="7" t="s">
        <v>1035</v>
      </c>
      <c r="H177" s="7" t="s">
        <v>488</v>
      </c>
      <c r="I177" s="7" t="s">
        <v>489</v>
      </c>
      <c r="J177" s="6" t="s">
        <v>553</v>
      </c>
      <c r="K177" s="1">
        <v>23500</v>
      </c>
      <c r="L177" s="1">
        <v>23500</v>
      </c>
      <c r="M177" s="1">
        <v>23500</v>
      </c>
      <c r="N177" s="2">
        <v>4.7258297872340398</v>
      </c>
      <c r="O177" s="2">
        <v>4.7258297872340398</v>
      </c>
      <c r="P177" s="16">
        <v>4.2540320127659603</v>
      </c>
    </row>
    <row r="178" spans="1:16" x14ac:dyDescent="0.35">
      <c r="A178" s="23" t="str">
        <f t="shared" si="6"/>
        <v>01</v>
      </c>
      <c r="B178" s="23">
        <f t="shared" si="7"/>
        <v>1020105</v>
      </c>
      <c r="C178" s="6" t="s">
        <v>1242</v>
      </c>
      <c r="D178" s="7" t="s">
        <v>1095</v>
      </c>
      <c r="E178" s="7" t="s">
        <v>16</v>
      </c>
      <c r="F178" s="7" t="s">
        <v>1075</v>
      </c>
      <c r="G178" s="7" t="s">
        <v>1002</v>
      </c>
      <c r="H178" s="7" t="s">
        <v>19</v>
      </c>
      <c r="I178" s="7" t="s">
        <v>20</v>
      </c>
      <c r="J178" s="6" t="s">
        <v>553</v>
      </c>
      <c r="K178" s="1">
        <v>45000</v>
      </c>
      <c r="L178" s="1">
        <v>35000</v>
      </c>
      <c r="M178" s="1">
        <v>35000</v>
      </c>
      <c r="N178" s="2">
        <v>4.8232888888888903</v>
      </c>
      <c r="O178" s="2">
        <v>4.82328571428571</v>
      </c>
      <c r="P178" s="16">
        <v>4.30168504285714</v>
      </c>
    </row>
    <row r="179" spans="1:16" x14ac:dyDescent="0.35">
      <c r="A179" s="23" t="str">
        <f t="shared" si="6"/>
        <v>01</v>
      </c>
      <c r="B179" s="23">
        <f t="shared" si="7"/>
        <v>1020678</v>
      </c>
      <c r="C179" s="6" t="s">
        <v>1242</v>
      </c>
      <c r="D179" s="7" t="s">
        <v>1095</v>
      </c>
      <c r="E179" s="7" t="s">
        <v>16</v>
      </c>
      <c r="F179" s="7" t="s">
        <v>1075</v>
      </c>
      <c r="G179" s="7" t="s">
        <v>1002</v>
      </c>
      <c r="H179" s="7" t="s">
        <v>53</v>
      </c>
      <c r="I179" s="7" t="s">
        <v>54</v>
      </c>
      <c r="J179" s="6" t="s">
        <v>553</v>
      </c>
      <c r="K179" s="1">
        <v>500</v>
      </c>
      <c r="L179" s="1">
        <v>500</v>
      </c>
      <c r="M179" s="1">
        <v>500</v>
      </c>
      <c r="N179" s="2">
        <v>6.2359999999999998</v>
      </c>
      <c r="O179" s="2">
        <v>6.2359999999999998</v>
      </c>
      <c r="P179" s="16">
        <v>5.6139672000000003</v>
      </c>
    </row>
    <row r="180" spans="1:16" x14ac:dyDescent="0.35">
      <c r="A180" s="23" t="str">
        <f t="shared" si="6"/>
        <v>01</v>
      </c>
      <c r="B180" s="23">
        <f t="shared" si="7"/>
        <v>1022472</v>
      </c>
      <c r="C180" s="6" t="s">
        <v>1242</v>
      </c>
      <c r="D180" s="7" t="s">
        <v>1095</v>
      </c>
      <c r="E180" s="7" t="s">
        <v>16</v>
      </c>
      <c r="F180" s="7" t="s">
        <v>1075</v>
      </c>
      <c r="G180" s="7" t="s">
        <v>1002</v>
      </c>
      <c r="H180" s="7" t="s">
        <v>303</v>
      </c>
      <c r="I180" s="7" t="s">
        <v>304</v>
      </c>
      <c r="J180" s="6" t="s">
        <v>553</v>
      </c>
      <c r="K180" s="1">
        <v>5000</v>
      </c>
      <c r="L180" s="1">
        <v>5000</v>
      </c>
      <c r="M180" s="1">
        <v>5000</v>
      </c>
      <c r="N180" s="2">
        <v>4.9207999999999998</v>
      </c>
      <c r="O180" s="2">
        <v>4.9207999999999998</v>
      </c>
      <c r="P180" s="16">
        <v>4.4052703600000003</v>
      </c>
    </row>
    <row r="181" spans="1:16" x14ac:dyDescent="0.35">
      <c r="A181" s="23" t="str">
        <f t="shared" si="6"/>
        <v>01</v>
      </c>
      <c r="B181" s="23">
        <f t="shared" si="7"/>
        <v>1020110</v>
      </c>
      <c r="C181" s="6" t="s">
        <v>1242</v>
      </c>
      <c r="D181" s="7" t="s">
        <v>1095</v>
      </c>
      <c r="E181" s="7" t="s">
        <v>16</v>
      </c>
      <c r="F181" s="7" t="s">
        <v>1075</v>
      </c>
      <c r="G181" s="7" t="s">
        <v>1003</v>
      </c>
      <c r="H181" s="7" t="s">
        <v>21</v>
      </c>
      <c r="I181" s="7" t="s">
        <v>22</v>
      </c>
      <c r="J181" s="6" t="s">
        <v>553</v>
      </c>
      <c r="K181" s="1">
        <v>258000</v>
      </c>
      <c r="L181" s="1">
        <v>258000</v>
      </c>
      <c r="M181" s="1">
        <v>258000</v>
      </c>
      <c r="N181" s="2">
        <v>4.2873604651162802</v>
      </c>
      <c r="O181" s="2">
        <v>4.2873604651162802</v>
      </c>
      <c r="P181" s="16">
        <v>3.7760780631782902</v>
      </c>
    </row>
    <row r="182" spans="1:16" x14ac:dyDescent="0.35">
      <c r="A182" s="23" t="str">
        <f t="shared" si="6"/>
        <v>01</v>
      </c>
      <c r="B182" s="23">
        <f t="shared" si="7"/>
        <v>1020589</v>
      </c>
      <c r="C182" s="6" t="s">
        <v>1242</v>
      </c>
      <c r="D182" s="7" t="s">
        <v>1095</v>
      </c>
      <c r="E182" s="7" t="s">
        <v>16</v>
      </c>
      <c r="F182" s="7" t="s">
        <v>1075</v>
      </c>
      <c r="G182" s="7" t="s">
        <v>1003</v>
      </c>
      <c r="H182" s="7" t="s">
        <v>37</v>
      </c>
      <c r="I182" s="7" t="s">
        <v>38</v>
      </c>
      <c r="J182" s="6" t="s">
        <v>553</v>
      </c>
      <c r="K182" s="1">
        <v>80000</v>
      </c>
      <c r="L182" s="1">
        <v>80000</v>
      </c>
      <c r="M182" s="1">
        <v>80000</v>
      </c>
      <c r="N182" s="2">
        <v>4.6771250000000002</v>
      </c>
      <c r="O182" s="2">
        <v>4.6771250000000002</v>
      </c>
      <c r="P182" s="16">
        <v>4.2038360099999998</v>
      </c>
    </row>
    <row r="183" spans="1:16" x14ac:dyDescent="0.35">
      <c r="A183" s="23" t="str">
        <f t="shared" si="6"/>
        <v>01</v>
      </c>
      <c r="B183" s="23">
        <f t="shared" si="7"/>
        <v>1020681</v>
      </c>
      <c r="C183" s="6" t="s">
        <v>1242</v>
      </c>
      <c r="D183" s="7" t="s">
        <v>1095</v>
      </c>
      <c r="E183" s="7" t="s">
        <v>16</v>
      </c>
      <c r="F183" s="7" t="s">
        <v>1075</v>
      </c>
      <c r="G183" s="7" t="s">
        <v>1003</v>
      </c>
      <c r="H183" s="7" t="s">
        <v>55</v>
      </c>
      <c r="I183" s="7" t="s">
        <v>56</v>
      </c>
      <c r="J183" s="6" t="s">
        <v>553</v>
      </c>
      <c r="K183" s="1">
        <v>20000</v>
      </c>
      <c r="L183" s="1">
        <v>20000</v>
      </c>
      <c r="M183" s="1">
        <v>20000</v>
      </c>
      <c r="N183" s="2">
        <v>4.7745499999999996</v>
      </c>
      <c r="O183" s="2">
        <v>4.7745499999999996</v>
      </c>
      <c r="P183" s="16">
        <v>4.2562098449999999</v>
      </c>
    </row>
    <row r="184" spans="1:16" x14ac:dyDescent="0.35">
      <c r="A184" s="23" t="str">
        <f t="shared" si="6"/>
        <v>01</v>
      </c>
      <c r="B184" s="23">
        <f t="shared" si="7"/>
        <v>1021603</v>
      </c>
      <c r="C184" s="6" t="s">
        <v>1242</v>
      </c>
      <c r="D184" s="7" t="s">
        <v>1095</v>
      </c>
      <c r="E184" s="7" t="s">
        <v>16</v>
      </c>
      <c r="F184" s="7" t="s">
        <v>1075</v>
      </c>
      <c r="G184" s="7" t="s">
        <v>1003</v>
      </c>
      <c r="H184" s="7" t="s">
        <v>165</v>
      </c>
      <c r="I184" s="7" t="s">
        <v>166</v>
      </c>
      <c r="J184" s="6" t="s">
        <v>553</v>
      </c>
      <c r="K184" s="1">
        <v>5000</v>
      </c>
      <c r="L184" s="1">
        <v>5000</v>
      </c>
      <c r="M184" s="1">
        <v>5000</v>
      </c>
      <c r="N184" s="2">
        <v>4.8231999999999999</v>
      </c>
      <c r="O184" s="2">
        <v>4.8231999999999999</v>
      </c>
      <c r="P184" s="16">
        <v>4.3181570799999998</v>
      </c>
    </row>
    <row r="185" spans="1:16" x14ac:dyDescent="0.35">
      <c r="A185" s="23" t="str">
        <f t="shared" si="6"/>
        <v>01</v>
      </c>
      <c r="B185" s="23">
        <f t="shared" si="7"/>
        <v>1022370</v>
      </c>
      <c r="C185" s="6" t="s">
        <v>1242</v>
      </c>
      <c r="D185" s="7" t="s">
        <v>1095</v>
      </c>
      <c r="E185" s="7" t="s">
        <v>16</v>
      </c>
      <c r="F185" s="7" t="s">
        <v>1075</v>
      </c>
      <c r="G185" s="7" t="s">
        <v>1003</v>
      </c>
      <c r="H185" s="7" t="s">
        <v>279</v>
      </c>
      <c r="I185" s="7" t="s">
        <v>280</v>
      </c>
      <c r="J185" s="6" t="s">
        <v>553</v>
      </c>
      <c r="K185" s="1">
        <v>15000</v>
      </c>
      <c r="L185" s="1">
        <v>15000</v>
      </c>
      <c r="M185" s="1">
        <v>15000</v>
      </c>
      <c r="N185" s="2">
        <v>4.4822666666666704</v>
      </c>
      <c r="O185" s="2">
        <v>4.4822666666666704</v>
      </c>
      <c r="P185" s="16">
        <v>3.9805930799999998</v>
      </c>
    </row>
    <row r="186" spans="1:16" x14ac:dyDescent="0.35">
      <c r="A186" s="23" t="str">
        <f t="shared" si="6"/>
        <v>01</v>
      </c>
      <c r="B186" s="23">
        <f t="shared" si="7"/>
        <v>1022919</v>
      </c>
      <c r="C186" s="6" t="s">
        <v>1242</v>
      </c>
      <c r="D186" s="7" t="s">
        <v>1095</v>
      </c>
      <c r="E186" s="7" t="s">
        <v>16</v>
      </c>
      <c r="F186" s="7" t="s">
        <v>1075</v>
      </c>
      <c r="G186" s="7" t="s">
        <v>1003</v>
      </c>
      <c r="H186" s="7" t="s">
        <v>378</v>
      </c>
      <c r="I186" s="7" t="s">
        <v>379</v>
      </c>
      <c r="J186" s="6" t="s">
        <v>553</v>
      </c>
      <c r="K186" s="1">
        <v>24000</v>
      </c>
      <c r="L186" s="1">
        <v>24000</v>
      </c>
      <c r="M186" s="1">
        <v>24000</v>
      </c>
      <c r="N186" s="2">
        <v>4.6771250000000002</v>
      </c>
      <c r="O186" s="2">
        <v>4.6771250000000002</v>
      </c>
      <c r="P186" s="16">
        <v>4.2315227083333298</v>
      </c>
    </row>
    <row r="187" spans="1:16" x14ac:dyDescent="0.35">
      <c r="A187" s="23" t="str">
        <f t="shared" si="6"/>
        <v>01</v>
      </c>
      <c r="B187" s="23">
        <f t="shared" si="7"/>
        <v>1020592</v>
      </c>
      <c r="C187" s="6" t="s">
        <v>1242</v>
      </c>
      <c r="D187" s="7" t="s">
        <v>1095</v>
      </c>
      <c r="E187" s="7" t="s">
        <v>16</v>
      </c>
      <c r="F187" s="7" t="s">
        <v>1075</v>
      </c>
      <c r="G187" s="7" t="s">
        <v>1011</v>
      </c>
      <c r="H187" s="7" t="s">
        <v>39</v>
      </c>
      <c r="I187" s="7" t="s">
        <v>40</v>
      </c>
      <c r="J187" s="6" t="s">
        <v>553</v>
      </c>
      <c r="K187" s="1">
        <v>0</v>
      </c>
      <c r="L187" s="1">
        <v>140000</v>
      </c>
      <c r="M187" s="1">
        <v>155500</v>
      </c>
      <c r="N187" s="2">
        <v>0</v>
      </c>
      <c r="O187" s="2">
        <v>0</v>
      </c>
      <c r="P187" s="16">
        <v>3.8895163003215401</v>
      </c>
    </row>
    <row r="188" spans="1:16" x14ac:dyDescent="0.35">
      <c r="A188" s="23" t="str">
        <f t="shared" si="6"/>
        <v>01</v>
      </c>
      <c r="B188" s="23">
        <f t="shared" si="7"/>
        <v>1020620</v>
      </c>
      <c r="C188" s="6" t="s">
        <v>1242</v>
      </c>
      <c r="D188" s="7" t="s">
        <v>1095</v>
      </c>
      <c r="E188" s="7" t="s">
        <v>16</v>
      </c>
      <c r="F188" s="7" t="s">
        <v>1075</v>
      </c>
      <c r="G188" s="7" t="s">
        <v>1011</v>
      </c>
      <c r="H188" s="7" t="s">
        <v>41</v>
      </c>
      <c r="I188" s="7" t="s">
        <v>42</v>
      </c>
      <c r="J188" s="6" t="s">
        <v>553</v>
      </c>
      <c r="K188" s="1">
        <v>10000</v>
      </c>
      <c r="L188" s="1">
        <v>10000</v>
      </c>
      <c r="M188" s="1">
        <v>10000</v>
      </c>
      <c r="N188" s="2">
        <v>4.3848000000000003</v>
      </c>
      <c r="O188" s="2">
        <v>4.3848000000000003</v>
      </c>
      <c r="P188" s="16">
        <v>3.8433896700000001</v>
      </c>
    </row>
    <row r="189" spans="1:16" x14ac:dyDescent="0.35">
      <c r="A189" s="23" t="str">
        <f t="shared" si="6"/>
        <v>01</v>
      </c>
      <c r="B189" s="23">
        <f t="shared" si="7"/>
        <v>1020758</v>
      </c>
      <c r="C189" s="6" t="s">
        <v>1242</v>
      </c>
      <c r="D189" s="7" t="s">
        <v>1095</v>
      </c>
      <c r="E189" s="7" t="s">
        <v>16</v>
      </c>
      <c r="F189" s="7" t="s">
        <v>1075</v>
      </c>
      <c r="G189" s="7" t="s">
        <v>1011</v>
      </c>
      <c r="H189" s="7" t="s">
        <v>63</v>
      </c>
      <c r="I189" s="7" t="s">
        <v>64</v>
      </c>
      <c r="J189" s="6" t="s">
        <v>553</v>
      </c>
      <c r="K189" s="1">
        <v>7000</v>
      </c>
      <c r="L189" s="1">
        <v>7000</v>
      </c>
      <c r="M189" s="1">
        <v>7000</v>
      </c>
      <c r="N189" s="2">
        <v>4.6771428571428597</v>
      </c>
      <c r="O189" s="2">
        <v>4.6771428571428597</v>
      </c>
      <c r="P189" s="16">
        <v>4.1989812571428597</v>
      </c>
    </row>
    <row r="190" spans="1:16" x14ac:dyDescent="0.35">
      <c r="A190" s="23" t="str">
        <f t="shared" si="6"/>
        <v>01</v>
      </c>
      <c r="B190" s="23">
        <f t="shared" si="7"/>
        <v>1022499</v>
      </c>
      <c r="C190" s="6" t="s">
        <v>1242</v>
      </c>
      <c r="D190" s="7" t="s">
        <v>1095</v>
      </c>
      <c r="E190" s="7" t="s">
        <v>16</v>
      </c>
      <c r="F190" s="7" t="s">
        <v>1075</v>
      </c>
      <c r="G190" s="7" t="s">
        <v>1011</v>
      </c>
      <c r="H190" s="7" t="s">
        <v>305</v>
      </c>
      <c r="I190" s="7" t="s">
        <v>306</v>
      </c>
      <c r="J190" s="6" t="s">
        <v>553</v>
      </c>
      <c r="K190" s="1">
        <v>10000</v>
      </c>
      <c r="L190" s="1">
        <v>10000</v>
      </c>
      <c r="M190" s="1">
        <v>10000</v>
      </c>
      <c r="N190" s="2">
        <v>4.9694000000000003</v>
      </c>
      <c r="O190" s="2">
        <v>4.9694000000000003</v>
      </c>
      <c r="P190" s="16">
        <v>4.4666126300000002</v>
      </c>
    </row>
    <row r="191" spans="1:16" x14ac:dyDescent="0.35">
      <c r="A191" s="23" t="str">
        <f t="shared" si="6"/>
        <v>01</v>
      </c>
      <c r="B191" s="23">
        <f t="shared" si="7"/>
        <v>1022600</v>
      </c>
      <c r="C191" s="6" t="s">
        <v>1242</v>
      </c>
      <c r="D191" s="7" t="s">
        <v>1095</v>
      </c>
      <c r="E191" s="7" t="s">
        <v>16</v>
      </c>
      <c r="F191" s="7" t="s">
        <v>1075</v>
      </c>
      <c r="G191" s="7" t="s">
        <v>1011</v>
      </c>
      <c r="H191" s="7" t="s">
        <v>316</v>
      </c>
      <c r="I191" s="7" t="s">
        <v>317</v>
      </c>
      <c r="J191" s="6" t="s">
        <v>553</v>
      </c>
      <c r="K191" s="1">
        <v>13000</v>
      </c>
      <c r="L191" s="1">
        <v>13000</v>
      </c>
      <c r="M191" s="1">
        <v>13000</v>
      </c>
      <c r="N191" s="2">
        <v>4.5796923076923104</v>
      </c>
      <c r="O191" s="2">
        <v>4.5796923076923104</v>
      </c>
      <c r="P191" s="16">
        <v>4.0537924538461496</v>
      </c>
    </row>
    <row r="192" spans="1:16" x14ac:dyDescent="0.35">
      <c r="A192" s="23" t="str">
        <f t="shared" si="6"/>
        <v>01</v>
      </c>
      <c r="B192" s="23">
        <f t="shared" si="7"/>
        <v>1023051</v>
      </c>
      <c r="C192" s="6" t="s">
        <v>1242</v>
      </c>
      <c r="D192" s="7" t="s">
        <v>1095</v>
      </c>
      <c r="E192" s="7" t="s">
        <v>16</v>
      </c>
      <c r="F192" s="7" t="s">
        <v>1075</v>
      </c>
      <c r="G192" s="7" t="s">
        <v>1011</v>
      </c>
      <c r="H192" s="7" t="s">
        <v>616</v>
      </c>
      <c r="I192" s="7" t="s">
        <v>617</v>
      </c>
      <c r="J192" s="6" t="s">
        <v>553</v>
      </c>
      <c r="K192" s="1"/>
      <c r="L192" s="1">
        <v>5000</v>
      </c>
      <c r="M192" s="1"/>
      <c r="N192" s="2"/>
      <c r="O192" s="2">
        <v>4.3848000000000003</v>
      </c>
      <c r="P192" s="16"/>
    </row>
    <row r="193" spans="1:16" x14ac:dyDescent="0.35">
      <c r="A193" s="23" t="str">
        <f t="shared" si="6"/>
        <v>01</v>
      </c>
      <c r="B193" s="23">
        <f t="shared" si="7"/>
        <v>1023055</v>
      </c>
      <c r="C193" s="6" t="s">
        <v>1242</v>
      </c>
      <c r="D193" s="7" t="s">
        <v>1095</v>
      </c>
      <c r="E193" s="7" t="s">
        <v>16</v>
      </c>
      <c r="F193" s="7" t="s">
        <v>1075</v>
      </c>
      <c r="G193" s="7" t="s">
        <v>1011</v>
      </c>
      <c r="H193" s="7" t="s">
        <v>542</v>
      </c>
      <c r="I193" s="7" t="s">
        <v>543</v>
      </c>
      <c r="J193" s="6" t="s">
        <v>553</v>
      </c>
      <c r="K193" s="1">
        <v>150000</v>
      </c>
      <c r="L193" s="1">
        <v>5000</v>
      </c>
      <c r="M193" s="1"/>
      <c r="N193" s="2">
        <v>4.3848000000000003</v>
      </c>
      <c r="O193" s="2">
        <v>4.3848000000000003</v>
      </c>
      <c r="P193" s="16"/>
    </row>
    <row r="194" spans="1:16" x14ac:dyDescent="0.35">
      <c r="A194" s="23" t="str">
        <f t="shared" si="6"/>
        <v>01</v>
      </c>
      <c r="B194" s="23">
        <f t="shared" si="7"/>
        <v>1023163</v>
      </c>
      <c r="C194" s="6" t="s">
        <v>1242</v>
      </c>
      <c r="D194" s="7" t="s">
        <v>1095</v>
      </c>
      <c r="E194" s="7" t="s">
        <v>16</v>
      </c>
      <c r="F194" s="7" t="s">
        <v>1075</v>
      </c>
      <c r="G194" s="7" t="s">
        <v>1011</v>
      </c>
      <c r="H194" s="7" t="s">
        <v>428</v>
      </c>
      <c r="I194" s="7" t="s">
        <v>429</v>
      </c>
      <c r="J194" s="6" t="s">
        <v>553</v>
      </c>
      <c r="K194" s="1">
        <v>5000</v>
      </c>
      <c r="L194" s="1">
        <v>10000</v>
      </c>
      <c r="M194" s="1">
        <v>5000</v>
      </c>
      <c r="N194" s="2">
        <v>4.3848000000000003</v>
      </c>
      <c r="O194" s="2">
        <v>2.1924000000000001</v>
      </c>
      <c r="P194" s="16">
        <v>3.9261472999999998</v>
      </c>
    </row>
    <row r="195" spans="1:16" x14ac:dyDescent="0.35">
      <c r="A195" s="23" t="str">
        <f t="shared" si="6"/>
        <v>01</v>
      </c>
      <c r="B195" s="23">
        <f t="shared" si="7"/>
        <v>1020326</v>
      </c>
      <c r="C195" s="6" t="s">
        <v>1242</v>
      </c>
      <c r="D195" s="7" t="s">
        <v>1095</v>
      </c>
      <c r="E195" s="7" t="s">
        <v>16</v>
      </c>
      <c r="F195" s="7" t="s">
        <v>1077</v>
      </c>
      <c r="G195" s="7" t="s">
        <v>1005</v>
      </c>
      <c r="H195" s="7" t="s">
        <v>25</v>
      </c>
      <c r="I195" s="7" t="s">
        <v>26</v>
      </c>
      <c r="J195" s="6" t="s">
        <v>553</v>
      </c>
      <c r="K195" s="1">
        <v>96000</v>
      </c>
      <c r="L195" s="1">
        <v>288000</v>
      </c>
      <c r="M195" s="1">
        <v>288000</v>
      </c>
      <c r="N195" s="2">
        <v>3.01089583333333</v>
      </c>
      <c r="O195" s="2">
        <v>3.01089583333333</v>
      </c>
      <c r="P195" s="16">
        <v>2.5084390989583301</v>
      </c>
    </row>
    <row r="196" spans="1:16" x14ac:dyDescent="0.35">
      <c r="A196" s="23" t="str">
        <f t="shared" si="6"/>
        <v>01</v>
      </c>
      <c r="B196" s="23">
        <f t="shared" si="7"/>
        <v>1020715</v>
      </c>
      <c r="C196" s="6" t="s">
        <v>1242</v>
      </c>
      <c r="D196" s="7" t="s">
        <v>1095</v>
      </c>
      <c r="E196" s="7" t="s">
        <v>16</v>
      </c>
      <c r="F196" s="7" t="s">
        <v>1082</v>
      </c>
      <c r="G196" s="7" t="s">
        <v>1014</v>
      </c>
      <c r="H196" s="7" t="s">
        <v>59</v>
      </c>
      <c r="I196" s="7" t="s">
        <v>60</v>
      </c>
      <c r="J196" s="6" t="s">
        <v>553</v>
      </c>
      <c r="K196" s="1">
        <v>2000</v>
      </c>
      <c r="L196" s="1">
        <v>2000</v>
      </c>
      <c r="M196" s="1">
        <v>2000</v>
      </c>
      <c r="N196" s="2">
        <v>5.2130000000000001</v>
      </c>
      <c r="O196" s="2">
        <v>5.2130000000000001</v>
      </c>
      <c r="P196" s="16">
        <v>4.6666102</v>
      </c>
    </row>
    <row r="197" spans="1:16" x14ac:dyDescent="0.35">
      <c r="A197" s="23" t="str">
        <f t="shared" ref="A197:A260" si="8">MID(C197,1,2)</f>
        <v>01</v>
      </c>
      <c r="B197" s="23">
        <f t="shared" ref="B197:B260" si="9">+H197*1</f>
        <v>1020914</v>
      </c>
      <c r="C197" s="6" t="s">
        <v>1242</v>
      </c>
      <c r="D197" s="7" t="s">
        <v>1095</v>
      </c>
      <c r="E197" s="7" t="s">
        <v>16</v>
      </c>
      <c r="F197" s="7" t="s">
        <v>1082</v>
      </c>
      <c r="G197" s="7" t="s">
        <v>1014</v>
      </c>
      <c r="H197" s="7" t="s">
        <v>89</v>
      </c>
      <c r="I197" s="7" t="s">
        <v>90</v>
      </c>
      <c r="J197" s="6" t="s">
        <v>553</v>
      </c>
      <c r="K197" s="1">
        <v>2000</v>
      </c>
      <c r="L197" s="1">
        <v>2000</v>
      </c>
      <c r="M197" s="1">
        <v>2000</v>
      </c>
      <c r="N197" s="2">
        <v>6.48</v>
      </c>
      <c r="O197" s="2">
        <v>6.48</v>
      </c>
      <c r="P197" s="16">
        <v>5.8329602999999999</v>
      </c>
    </row>
    <row r="198" spans="1:16" x14ac:dyDescent="0.35">
      <c r="A198" s="23" t="str">
        <f t="shared" si="8"/>
        <v>01</v>
      </c>
      <c r="B198" s="23">
        <f t="shared" si="9"/>
        <v>1020637</v>
      </c>
      <c r="C198" s="6" t="s">
        <v>1242</v>
      </c>
      <c r="D198" s="7" t="s">
        <v>1095</v>
      </c>
      <c r="E198" s="7" t="s">
        <v>16</v>
      </c>
      <c r="F198" s="7" t="s">
        <v>1082</v>
      </c>
      <c r="G198" s="7" t="s">
        <v>1013</v>
      </c>
      <c r="H198" s="7" t="s">
        <v>45</v>
      </c>
      <c r="I198" s="7" t="s">
        <v>46</v>
      </c>
      <c r="J198" s="6" t="s">
        <v>553</v>
      </c>
      <c r="K198" s="1">
        <v>160000</v>
      </c>
      <c r="L198" s="1">
        <v>172000</v>
      </c>
      <c r="M198" s="1">
        <v>177300</v>
      </c>
      <c r="N198" s="2">
        <v>5.3592000000000004</v>
      </c>
      <c r="O198" s="2">
        <v>5.3591976744186001</v>
      </c>
      <c r="P198" s="16">
        <v>4.9781915510434303</v>
      </c>
    </row>
    <row r="199" spans="1:16" x14ac:dyDescent="0.35">
      <c r="A199" s="23" t="str">
        <f t="shared" si="8"/>
        <v>01</v>
      </c>
      <c r="B199" s="23">
        <f t="shared" si="9"/>
        <v>1020731</v>
      </c>
      <c r="C199" s="6" t="s">
        <v>1242</v>
      </c>
      <c r="D199" s="7" t="s">
        <v>1095</v>
      </c>
      <c r="E199" s="7" t="s">
        <v>16</v>
      </c>
      <c r="F199" s="7" t="s">
        <v>1082</v>
      </c>
      <c r="G199" s="7" t="s">
        <v>1013</v>
      </c>
      <c r="H199" s="7" t="s">
        <v>61</v>
      </c>
      <c r="I199" s="7" t="s">
        <v>62</v>
      </c>
      <c r="J199" s="6" t="s">
        <v>553</v>
      </c>
      <c r="K199" s="1">
        <v>10000</v>
      </c>
      <c r="L199" s="1">
        <v>10000</v>
      </c>
      <c r="M199" s="1">
        <v>10000</v>
      </c>
      <c r="N199" s="2">
        <v>5.7976999999999999</v>
      </c>
      <c r="O199" s="2">
        <v>5.7976999999999999</v>
      </c>
      <c r="P199" s="16">
        <v>5.1416195800000004</v>
      </c>
    </row>
    <row r="200" spans="1:16" x14ac:dyDescent="0.35">
      <c r="A200" s="23" t="str">
        <f t="shared" si="8"/>
        <v>01</v>
      </c>
      <c r="B200" s="23">
        <f t="shared" si="9"/>
        <v>1020802</v>
      </c>
      <c r="C200" s="6" t="s">
        <v>1242</v>
      </c>
      <c r="D200" s="7" t="s">
        <v>1095</v>
      </c>
      <c r="E200" s="7" t="s">
        <v>16</v>
      </c>
      <c r="F200" s="7" t="s">
        <v>1082</v>
      </c>
      <c r="G200" s="7" t="s">
        <v>1013</v>
      </c>
      <c r="H200" s="7" t="s">
        <v>67</v>
      </c>
      <c r="I200" s="7" t="s">
        <v>68</v>
      </c>
      <c r="J200" s="6" t="s">
        <v>553</v>
      </c>
      <c r="K200" s="1">
        <v>62500</v>
      </c>
      <c r="L200" s="1">
        <v>62500</v>
      </c>
      <c r="M200" s="1">
        <v>62500</v>
      </c>
      <c r="N200" s="2">
        <v>5.2617599999999998</v>
      </c>
      <c r="O200" s="2">
        <v>5.2617599999999998</v>
      </c>
      <c r="P200" s="16">
        <v>4.6624481264000002</v>
      </c>
    </row>
    <row r="201" spans="1:16" x14ac:dyDescent="0.35">
      <c r="A201" s="23" t="str">
        <f t="shared" si="8"/>
        <v>01</v>
      </c>
      <c r="B201" s="23">
        <f t="shared" si="9"/>
        <v>1021533</v>
      </c>
      <c r="C201" s="6" t="s">
        <v>1242</v>
      </c>
      <c r="D201" s="7" t="s">
        <v>1095</v>
      </c>
      <c r="E201" s="7" t="s">
        <v>16</v>
      </c>
      <c r="F201" s="7" t="s">
        <v>1082</v>
      </c>
      <c r="G201" s="7" t="s">
        <v>1013</v>
      </c>
      <c r="H201" s="7" t="s">
        <v>156</v>
      </c>
      <c r="I201" s="7" t="s">
        <v>157</v>
      </c>
      <c r="J201" s="6" t="s">
        <v>553</v>
      </c>
      <c r="K201" s="1">
        <v>15000</v>
      </c>
      <c r="L201" s="1">
        <v>15000</v>
      </c>
      <c r="M201" s="1">
        <v>15000</v>
      </c>
      <c r="N201" s="2">
        <v>5.8464</v>
      </c>
      <c r="O201" s="2">
        <v>5.8464</v>
      </c>
      <c r="P201" s="16">
        <v>5.16146204</v>
      </c>
    </row>
    <row r="202" spans="1:16" x14ac:dyDescent="0.35">
      <c r="A202" s="23" t="str">
        <f t="shared" si="8"/>
        <v>01</v>
      </c>
      <c r="B202" s="23">
        <f t="shared" si="9"/>
        <v>1022371</v>
      </c>
      <c r="C202" s="6" t="s">
        <v>1242</v>
      </c>
      <c r="D202" s="7" t="s">
        <v>1095</v>
      </c>
      <c r="E202" s="7" t="s">
        <v>16</v>
      </c>
      <c r="F202" s="7" t="s">
        <v>1082</v>
      </c>
      <c r="G202" s="7" t="s">
        <v>1013</v>
      </c>
      <c r="H202" s="7" t="s">
        <v>526</v>
      </c>
      <c r="I202" s="7" t="s">
        <v>527</v>
      </c>
      <c r="J202" s="6" t="s">
        <v>553</v>
      </c>
      <c r="K202" s="1">
        <v>20000</v>
      </c>
      <c r="L202" s="1">
        <v>20000</v>
      </c>
      <c r="M202" s="1">
        <v>20000</v>
      </c>
      <c r="N202" s="2">
        <v>5.2617500000000001</v>
      </c>
      <c r="O202" s="2">
        <v>5.2617500000000001</v>
      </c>
      <c r="P202" s="16">
        <v>4.561348315</v>
      </c>
    </row>
    <row r="203" spans="1:16" x14ac:dyDescent="0.35">
      <c r="A203" s="23" t="str">
        <f t="shared" si="8"/>
        <v>01</v>
      </c>
      <c r="B203" s="23">
        <f t="shared" si="9"/>
        <v>1022901</v>
      </c>
      <c r="C203" s="6" t="s">
        <v>1242</v>
      </c>
      <c r="D203" s="7" t="s">
        <v>1095</v>
      </c>
      <c r="E203" s="7" t="s">
        <v>16</v>
      </c>
      <c r="F203" s="7" t="s">
        <v>1082</v>
      </c>
      <c r="G203" s="7" t="s">
        <v>1013</v>
      </c>
      <c r="H203" s="7" t="s">
        <v>481</v>
      </c>
      <c r="I203" s="7" t="s">
        <v>482</v>
      </c>
      <c r="J203" s="6" t="s">
        <v>553</v>
      </c>
      <c r="K203" s="1">
        <v>10000</v>
      </c>
      <c r="L203" s="1">
        <v>10000</v>
      </c>
      <c r="M203" s="1">
        <v>10000</v>
      </c>
      <c r="N203" s="2">
        <v>5.3592000000000004</v>
      </c>
      <c r="O203" s="2">
        <v>5.3592000000000004</v>
      </c>
      <c r="P203" s="16">
        <v>4.9811859500000004</v>
      </c>
    </row>
    <row r="204" spans="1:16" x14ac:dyDescent="0.35">
      <c r="A204" s="23" t="str">
        <f t="shared" si="8"/>
        <v>01</v>
      </c>
      <c r="B204" s="23">
        <f t="shared" si="9"/>
        <v>1022990</v>
      </c>
      <c r="C204" s="6" t="s">
        <v>1242</v>
      </c>
      <c r="D204" s="7" t="s">
        <v>1095</v>
      </c>
      <c r="E204" s="7" t="s">
        <v>16</v>
      </c>
      <c r="F204" s="7" t="s">
        <v>1082</v>
      </c>
      <c r="G204" s="7" t="s">
        <v>1013</v>
      </c>
      <c r="H204" s="7" t="s">
        <v>404</v>
      </c>
      <c r="I204" s="7" t="s">
        <v>405</v>
      </c>
      <c r="J204" s="6" t="s">
        <v>553</v>
      </c>
      <c r="K204" s="1">
        <v>25000</v>
      </c>
      <c r="L204" s="1">
        <v>25000</v>
      </c>
      <c r="M204" s="1">
        <v>25000</v>
      </c>
      <c r="N204" s="2">
        <v>5.3592000000000004</v>
      </c>
      <c r="O204" s="2">
        <v>5.3592000000000004</v>
      </c>
      <c r="P204" s="16">
        <v>4.982986296</v>
      </c>
    </row>
    <row r="205" spans="1:16" x14ac:dyDescent="0.35">
      <c r="A205" s="23" t="str">
        <f t="shared" si="8"/>
        <v>01</v>
      </c>
      <c r="B205" s="23">
        <f t="shared" si="9"/>
        <v>1023194</v>
      </c>
      <c r="C205" s="6" t="s">
        <v>1242</v>
      </c>
      <c r="D205" s="7" t="s">
        <v>1095</v>
      </c>
      <c r="E205" s="7" t="s">
        <v>16</v>
      </c>
      <c r="F205" s="7" t="s">
        <v>1082</v>
      </c>
      <c r="G205" s="7" t="s">
        <v>1013</v>
      </c>
      <c r="H205" s="7" t="s">
        <v>434</v>
      </c>
      <c r="I205" s="7" t="s">
        <v>435</v>
      </c>
      <c r="J205" s="6" t="s">
        <v>553</v>
      </c>
      <c r="K205" s="1">
        <v>6000</v>
      </c>
      <c r="L205" s="1">
        <v>6000</v>
      </c>
      <c r="M205" s="1">
        <v>6000</v>
      </c>
      <c r="N205" s="2">
        <v>3.6539999999999999</v>
      </c>
      <c r="O205" s="2">
        <v>3.6539999999999999</v>
      </c>
      <c r="P205" s="16">
        <v>3.2352905500000002</v>
      </c>
    </row>
    <row r="206" spans="1:16" x14ac:dyDescent="0.35">
      <c r="A206" s="23" t="str">
        <f t="shared" si="8"/>
        <v>01</v>
      </c>
      <c r="B206" s="23">
        <f t="shared" si="9"/>
        <v>1020284</v>
      </c>
      <c r="C206" s="6" t="s">
        <v>1242</v>
      </c>
      <c r="D206" s="7" t="s">
        <v>1095</v>
      </c>
      <c r="E206" s="7" t="s">
        <v>16</v>
      </c>
      <c r="F206" s="7" t="s">
        <v>1076</v>
      </c>
      <c r="G206" s="7" t="s">
        <v>1004</v>
      </c>
      <c r="H206" s="7" t="s">
        <v>23</v>
      </c>
      <c r="I206" s="7" t="s">
        <v>24</v>
      </c>
      <c r="J206" s="6" t="s">
        <v>553</v>
      </c>
      <c r="K206" s="1">
        <v>7000</v>
      </c>
      <c r="L206" s="1">
        <v>7000</v>
      </c>
      <c r="M206" s="1">
        <v>7000</v>
      </c>
      <c r="N206" s="2">
        <v>4.57</v>
      </c>
      <c r="O206" s="2">
        <v>4.57</v>
      </c>
      <c r="P206" s="16">
        <v>4.0609654714285703</v>
      </c>
    </row>
    <row r="207" spans="1:16" x14ac:dyDescent="0.35">
      <c r="A207" s="23" t="str">
        <f t="shared" si="8"/>
        <v>01</v>
      </c>
      <c r="B207" s="23">
        <f t="shared" si="9"/>
        <v>1020662</v>
      </c>
      <c r="C207" s="6" t="s">
        <v>1242</v>
      </c>
      <c r="D207" s="7" t="s">
        <v>1095</v>
      </c>
      <c r="E207" s="7" t="s">
        <v>16</v>
      </c>
      <c r="F207" s="7" t="s">
        <v>1076</v>
      </c>
      <c r="G207" s="7" t="s">
        <v>1004</v>
      </c>
      <c r="H207" s="7" t="s">
        <v>47</v>
      </c>
      <c r="I207" s="7" t="s">
        <v>48</v>
      </c>
      <c r="J207" s="6" t="s">
        <v>553</v>
      </c>
      <c r="K207" s="1">
        <v>15000</v>
      </c>
      <c r="L207" s="1">
        <v>10000</v>
      </c>
      <c r="M207" s="1">
        <v>10000</v>
      </c>
      <c r="N207" s="2">
        <v>4.6186666666666696</v>
      </c>
      <c r="O207" s="2">
        <v>4.6186999999999996</v>
      </c>
      <c r="P207" s="16">
        <v>4.1584493800000004</v>
      </c>
    </row>
    <row r="208" spans="1:16" x14ac:dyDescent="0.35">
      <c r="A208" s="23" t="str">
        <f t="shared" si="8"/>
        <v>01</v>
      </c>
      <c r="B208" s="23">
        <f t="shared" si="9"/>
        <v>1020664</v>
      </c>
      <c r="C208" s="6" t="s">
        <v>1242</v>
      </c>
      <c r="D208" s="7" t="s">
        <v>1095</v>
      </c>
      <c r="E208" s="7" t="s">
        <v>16</v>
      </c>
      <c r="F208" s="7" t="s">
        <v>1076</v>
      </c>
      <c r="G208" s="7" t="s">
        <v>1004</v>
      </c>
      <c r="H208" s="7" t="s">
        <v>49</v>
      </c>
      <c r="I208" s="7" t="s">
        <v>50</v>
      </c>
      <c r="J208" s="6" t="s">
        <v>553</v>
      </c>
      <c r="K208" s="1">
        <v>3000</v>
      </c>
      <c r="L208" s="1">
        <v>3000</v>
      </c>
      <c r="M208" s="1">
        <v>3000</v>
      </c>
      <c r="N208" s="2">
        <v>4.6186666666666696</v>
      </c>
      <c r="O208" s="2">
        <v>4.6186666666666696</v>
      </c>
      <c r="P208" s="16">
        <v>4.1584494000000003</v>
      </c>
    </row>
    <row r="209" spans="1:16" x14ac:dyDescent="0.35">
      <c r="A209" s="23" t="str">
        <f t="shared" si="8"/>
        <v>01</v>
      </c>
      <c r="B209" s="23">
        <f t="shared" si="9"/>
        <v>1020665</v>
      </c>
      <c r="C209" s="6" t="s">
        <v>1242</v>
      </c>
      <c r="D209" s="7" t="s">
        <v>1095</v>
      </c>
      <c r="E209" s="7" t="s">
        <v>16</v>
      </c>
      <c r="F209" s="7" t="s">
        <v>1076</v>
      </c>
      <c r="G209" s="7" t="s">
        <v>1004</v>
      </c>
      <c r="H209" s="7" t="s">
        <v>51</v>
      </c>
      <c r="I209" s="7" t="s">
        <v>52</v>
      </c>
      <c r="J209" s="6" t="s">
        <v>553</v>
      </c>
      <c r="K209" s="1">
        <v>7000</v>
      </c>
      <c r="L209" s="1">
        <v>7000</v>
      </c>
      <c r="M209" s="1">
        <v>7000</v>
      </c>
      <c r="N209" s="2">
        <v>4.57</v>
      </c>
      <c r="O209" s="2">
        <v>4.57</v>
      </c>
      <c r="P209" s="16">
        <v>4.0609654714285703</v>
      </c>
    </row>
    <row r="210" spans="1:16" x14ac:dyDescent="0.35">
      <c r="A210" s="23" t="str">
        <f t="shared" si="8"/>
        <v>01</v>
      </c>
      <c r="B210" s="23">
        <f t="shared" si="9"/>
        <v>1020990</v>
      </c>
      <c r="C210" s="6" t="s">
        <v>1242</v>
      </c>
      <c r="D210" s="7" t="s">
        <v>1095</v>
      </c>
      <c r="E210" s="7" t="s">
        <v>16</v>
      </c>
      <c r="F210" s="7" t="s">
        <v>1076</v>
      </c>
      <c r="G210" s="7" t="s">
        <v>1004</v>
      </c>
      <c r="H210" s="7" t="s">
        <v>97</v>
      </c>
      <c r="I210" s="7" t="s">
        <v>98</v>
      </c>
      <c r="J210" s="6" t="s">
        <v>553</v>
      </c>
      <c r="K210" s="1">
        <v>9000</v>
      </c>
      <c r="L210" s="1">
        <v>8000</v>
      </c>
      <c r="M210" s="1">
        <v>8000</v>
      </c>
      <c r="N210" s="2">
        <v>4.5698888888888902</v>
      </c>
      <c r="O210" s="2">
        <v>4.5698749999999997</v>
      </c>
      <c r="P210" s="16">
        <v>4.0781418250000003</v>
      </c>
    </row>
    <row r="211" spans="1:16" x14ac:dyDescent="0.35">
      <c r="A211" s="23" t="str">
        <f t="shared" si="8"/>
        <v>01</v>
      </c>
      <c r="B211" s="23">
        <f t="shared" si="9"/>
        <v>1020991</v>
      </c>
      <c r="C211" s="6" t="s">
        <v>1242</v>
      </c>
      <c r="D211" s="7" t="s">
        <v>1095</v>
      </c>
      <c r="E211" s="7" t="s">
        <v>16</v>
      </c>
      <c r="F211" s="7" t="s">
        <v>1076</v>
      </c>
      <c r="G211" s="7" t="s">
        <v>1004</v>
      </c>
      <c r="H211" s="7" t="s">
        <v>99</v>
      </c>
      <c r="I211" s="7" t="s">
        <v>100</v>
      </c>
      <c r="J211" s="6" t="s">
        <v>553</v>
      </c>
      <c r="K211" s="1">
        <v>10000</v>
      </c>
      <c r="L211" s="1">
        <v>10000</v>
      </c>
      <c r="M211" s="1">
        <v>10000</v>
      </c>
      <c r="N211" s="2">
        <v>4.5698999999999996</v>
      </c>
      <c r="O211" s="2">
        <v>4.5698999999999996</v>
      </c>
      <c r="P211" s="16">
        <v>4.0637136800000002</v>
      </c>
    </row>
    <row r="212" spans="1:16" x14ac:dyDescent="0.35">
      <c r="A212" s="23" t="str">
        <f t="shared" si="8"/>
        <v>01</v>
      </c>
      <c r="B212" s="23">
        <f t="shared" si="9"/>
        <v>1022987</v>
      </c>
      <c r="C212" s="6" t="s">
        <v>1242</v>
      </c>
      <c r="D212" s="7" t="s">
        <v>1095</v>
      </c>
      <c r="E212" s="7" t="s">
        <v>16</v>
      </c>
      <c r="F212" s="7" t="s">
        <v>1079</v>
      </c>
      <c r="G212" s="7" t="s">
        <v>1007</v>
      </c>
      <c r="H212" s="7" t="s">
        <v>546</v>
      </c>
      <c r="I212" s="7" t="s">
        <v>547</v>
      </c>
      <c r="J212" s="6" t="s">
        <v>553</v>
      </c>
      <c r="K212" s="1">
        <v>48000</v>
      </c>
      <c r="L212" s="1">
        <v>48000</v>
      </c>
      <c r="M212" s="1">
        <v>48000</v>
      </c>
      <c r="N212" s="2">
        <v>1.6564791666666701</v>
      </c>
      <c r="O212" s="2">
        <v>1.6564791666666701</v>
      </c>
      <c r="P212" s="16">
        <v>1.3187347916666701</v>
      </c>
    </row>
    <row r="213" spans="1:16" x14ac:dyDescent="0.35">
      <c r="A213" s="23" t="str">
        <f t="shared" si="8"/>
        <v>01</v>
      </c>
      <c r="B213" s="23">
        <f t="shared" si="9"/>
        <v>1020774</v>
      </c>
      <c r="C213" s="6" t="s">
        <v>1242</v>
      </c>
      <c r="D213" s="7" t="s">
        <v>1095</v>
      </c>
      <c r="E213" s="7" t="s">
        <v>16</v>
      </c>
      <c r="F213" s="7" t="s">
        <v>1083</v>
      </c>
      <c r="G213" s="7" t="s">
        <v>1015</v>
      </c>
      <c r="H213" s="7" t="s">
        <v>65</v>
      </c>
      <c r="I213" s="7" t="s">
        <v>66</v>
      </c>
      <c r="J213" s="6" t="s">
        <v>553</v>
      </c>
      <c r="K213" s="1">
        <v>10000</v>
      </c>
      <c r="L213" s="1">
        <v>10000</v>
      </c>
      <c r="M213" s="1">
        <v>10000</v>
      </c>
      <c r="N213" s="2">
        <v>6.8208000000000002</v>
      </c>
      <c r="O213" s="2">
        <v>6.8208000000000002</v>
      </c>
      <c r="P213" s="16">
        <v>6.0208588000000001</v>
      </c>
    </row>
    <row r="214" spans="1:16" x14ac:dyDescent="0.35">
      <c r="A214" s="23" t="str">
        <f t="shared" si="8"/>
        <v>01</v>
      </c>
      <c r="B214" s="23">
        <f t="shared" si="9"/>
        <v>1020810</v>
      </c>
      <c r="C214" s="6" t="s">
        <v>1242</v>
      </c>
      <c r="D214" s="7" t="s">
        <v>1095</v>
      </c>
      <c r="E214" s="7" t="s">
        <v>16</v>
      </c>
      <c r="F214" s="7" t="s">
        <v>1069</v>
      </c>
      <c r="G214" s="7" t="s">
        <v>1016</v>
      </c>
      <c r="H214" s="7" t="s">
        <v>69</v>
      </c>
      <c r="I214" s="7" t="s">
        <v>70</v>
      </c>
      <c r="J214" s="6" t="s">
        <v>553</v>
      </c>
      <c r="K214" s="1">
        <v>3000</v>
      </c>
      <c r="L214" s="1">
        <v>3000</v>
      </c>
      <c r="M214" s="1">
        <v>3000</v>
      </c>
      <c r="N214" s="2">
        <v>4.6769999999999996</v>
      </c>
      <c r="O214" s="2">
        <v>4.6769999999999996</v>
      </c>
      <c r="P214" s="16">
        <v>3.3853189666666701</v>
      </c>
    </row>
    <row r="215" spans="1:16" x14ac:dyDescent="0.35">
      <c r="A215" s="23" t="str">
        <f t="shared" si="8"/>
        <v>01</v>
      </c>
      <c r="B215" s="23">
        <f t="shared" si="9"/>
        <v>1021136</v>
      </c>
      <c r="C215" s="6" t="s">
        <v>1242</v>
      </c>
      <c r="D215" s="7" t="s">
        <v>1095</v>
      </c>
      <c r="E215" s="7" t="s">
        <v>16</v>
      </c>
      <c r="F215" s="7" t="s">
        <v>1069</v>
      </c>
      <c r="G215" s="7" t="s">
        <v>1026</v>
      </c>
      <c r="H215" s="7" t="s">
        <v>125</v>
      </c>
      <c r="I215" s="7" t="s">
        <v>126</v>
      </c>
      <c r="J215" s="6" t="s">
        <v>553</v>
      </c>
      <c r="K215" s="1">
        <v>4000</v>
      </c>
      <c r="L215" s="1">
        <v>4000</v>
      </c>
      <c r="M215" s="1">
        <v>4000</v>
      </c>
      <c r="N215" s="2">
        <v>3.1179999999999999</v>
      </c>
      <c r="O215" s="2">
        <v>3.1179999999999999</v>
      </c>
      <c r="P215" s="16">
        <v>2.8614294</v>
      </c>
    </row>
    <row r="216" spans="1:16" x14ac:dyDescent="0.35">
      <c r="A216" s="23" t="str">
        <f t="shared" si="8"/>
        <v>01</v>
      </c>
      <c r="B216" s="23">
        <f t="shared" si="9"/>
        <v>1012161</v>
      </c>
      <c r="C216" s="6" t="s">
        <v>1242</v>
      </c>
      <c r="D216" s="7" t="s">
        <v>1096</v>
      </c>
      <c r="E216" s="7" t="s">
        <v>8</v>
      </c>
      <c r="F216" s="7" t="s">
        <v>1068</v>
      </c>
      <c r="G216" s="7" t="s">
        <v>992</v>
      </c>
      <c r="H216" s="7" t="s">
        <v>748</v>
      </c>
      <c r="I216" s="7" t="s">
        <v>749</v>
      </c>
      <c r="J216" s="6" t="s">
        <v>658</v>
      </c>
      <c r="K216" s="1">
        <v>63630</v>
      </c>
      <c r="L216" s="1">
        <v>63630</v>
      </c>
      <c r="M216" s="1">
        <v>83461.376000000004</v>
      </c>
      <c r="N216" s="2">
        <v>6.6042904290428996</v>
      </c>
      <c r="O216" s="2">
        <v>6.6042904290428996</v>
      </c>
      <c r="P216" s="16">
        <v>6.4532529669771996</v>
      </c>
    </row>
    <row r="217" spans="1:16" x14ac:dyDescent="0.35">
      <c r="A217" s="23" t="str">
        <f t="shared" si="8"/>
        <v>01</v>
      </c>
      <c r="B217" s="23">
        <f t="shared" si="9"/>
        <v>1012164</v>
      </c>
      <c r="C217" s="6" t="s">
        <v>1242</v>
      </c>
      <c r="D217" s="7" t="s">
        <v>1096</v>
      </c>
      <c r="E217" s="7" t="s">
        <v>8</v>
      </c>
      <c r="F217" s="7" t="s">
        <v>1068</v>
      </c>
      <c r="G217" s="7" t="s">
        <v>992</v>
      </c>
      <c r="H217" s="7" t="s">
        <v>752</v>
      </c>
      <c r="I217" s="7" t="s">
        <v>753</v>
      </c>
      <c r="J217" s="6" t="s">
        <v>658</v>
      </c>
      <c r="K217" s="1">
        <v>79833</v>
      </c>
      <c r="L217" s="1">
        <v>79833</v>
      </c>
      <c r="M217" s="1">
        <v>79832.895999999993</v>
      </c>
      <c r="N217" s="2">
        <v>6.4425989252564699</v>
      </c>
      <c r="O217" s="2">
        <v>6.4425989252564699</v>
      </c>
      <c r="P217" s="16">
        <v>6.4175113765132599</v>
      </c>
    </row>
    <row r="218" spans="1:16" x14ac:dyDescent="0.35">
      <c r="A218" s="23" t="str">
        <f t="shared" si="8"/>
        <v>01</v>
      </c>
      <c r="B218" s="23">
        <f t="shared" si="9"/>
        <v>1012157</v>
      </c>
      <c r="C218" s="6" t="s">
        <v>1242</v>
      </c>
      <c r="D218" s="7" t="s">
        <v>1096</v>
      </c>
      <c r="E218" s="7" t="s">
        <v>8</v>
      </c>
      <c r="F218" s="7" t="s">
        <v>1068</v>
      </c>
      <c r="G218" s="7" t="s">
        <v>994</v>
      </c>
      <c r="H218" s="7" t="s">
        <v>740</v>
      </c>
      <c r="I218" s="7" t="s">
        <v>741</v>
      </c>
      <c r="J218" s="6" t="s">
        <v>658</v>
      </c>
      <c r="K218" s="1">
        <v>38279</v>
      </c>
      <c r="L218" s="1">
        <v>38279</v>
      </c>
      <c r="M218" s="1">
        <v>36105.923000000003</v>
      </c>
      <c r="N218" s="2">
        <v>5.0463439483790102</v>
      </c>
      <c r="O218" s="2">
        <v>5.0463439483790102</v>
      </c>
      <c r="P218" s="16">
        <v>5.2472458604645</v>
      </c>
    </row>
    <row r="219" spans="1:16" x14ac:dyDescent="0.35">
      <c r="A219" s="23" t="str">
        <f t="shared" si="8"/>
        <v>01</v>
      </c>
      <c r="B219" s="23">
        <f t="shared" si="9"/>
        <v>1012148</v>
      </c>
      <c r="C219" s="6" t="s">
        <v>1242</v>
      </c>
      <c r="D219" s="7" t="s">
        <v>1096</v>
      </c>
      <c r="E219" s="7" t="s">
        <v>8</v>
      </c>
      <c r="F219" s="7" t="s">
        <v>1068</v>
      </c>
      <c r="G219" s="7" t="s">
        <v>984</v>
      </c>
      <c r="H219" s="7" t="s">
        <v>738</v>
      </c>
      <c r="I219" s="7" t="s">
        <v>739</v>
      </c>
      <c r="J219" s="6" t="s">
        <v>658</v>
      </c>
      <c r="K219" s="1">
        <v>95750</v>
      </c>
      <c r="L219" s="1"/>
      <c r="M219" s="1"/>
      <c r="N219" s="2">
        <v>5.2362610966057401</v>
      </c>
      <c r="O219" s="2"/>
      <c r="P219" s="16"/>
    </row>
    <row r="220" spans="1:16" x14ac:dyDescent="0.35">
      <c r="A220" s="23" t="str">
        <f t="shared" si="8"/>
        <v>01</v>
      </c>
      <c r="B220" s="23">
        <f t="shared" si="9"/>
        <v>1012159</v>
      </c>
      <c r="C220" s="6" t="s">
        <v>1242</v>
      </c>
      <c r="D220" s="7" t="s">
        <v>1096</v>
      </c>
      <c r="E220" s="7" t="s">
        <v>8</v>
      </c>
      <c r="F220" s="7" t="s">
        <v>1068</v>
      </c>
      <c r="G220" s="7" t="s">
        <v>984</v>
      </c>
      <c r="H220" s="7" t="s">
        <v>744</v>
      </c>
      <c r="I220" s="7" t="s">
        <v>745</v>
      </c>
      <c r="J220" s="6" t="s">
        <v>658</v>
      </c>
      <c r="K220" s="1">
        <v>208049</v>
      </c>
      <c r="L220" s="1">
        <v>328049</v>
      </c>
      <c r="M220" s="1">
        <v>421842.67200000002</v>
      </c>
      <c r="N220" s="2">
        <v>5.1492581074650703</v>
      </c>
      <c r="O220" s="2">
        <v>5.1492551417623602</v>
      </c>
      <c r="P220" s="16">
        <v>5.0533440194499804</v>
      </c>
    </row>
    <row r="221" spans="1:16" x14ac:dyDescent="0.35">
      <c r="A221" s="23" t="str">
        <f t="shared" si="8"/>
        <v>01</v>
      </c>
      <c r="B221" s="23">
        <f t="shared" si="9"/>
        <v>1012165</v>
      </c>
      <c r="C221" s="6" t="s">
        <v>1242</v>
      </c>
      <c r="D221" s="7" t="s">
        <v>1096</v>
      </c>
      <c r="E221" s="7" t="s">
        <v>8</v>
      </c>
      <c r="F221" s="7" t="s">
        <v>1068</v>
      </c>
      <c r="G221" s="7" t="s">
        <v>984</v>
      </c>
      <c r="H221" s="7" t="s">
        <v>754</v>
      </c>
      <c r="I221" s="7" t="s">
        <v>755</v>
      </c>
      <c r="J221" s="6" t="s">
        <v>658</v>
      </c>
      <c r="K221" s="1">
        <v>959811</v>
      </c>
      <c r="L221" s="1">
        <v>959811</v>
      </c>
      <c r="M221" s="1">
        <v>858381.99699999997</v>
      </c>
      <c r="N221" s="2">
        <v>5.0329460695907802</v>
      </c>
      <c r="O221" s="2">
        <v>5.0329460695907802</v>
      </c>
      <c r="P221" s="16">
        <v>4.9040661350216999</v>
      </c>
    </row>
    <row r="222" spans="1:16" x14ac:dyDescent="0.35">
      <c r="A222" s="23" t="str">
        <f t="shared" si="8"/>
        <v>01</v>
      </c>
      <c r="B222" s="23">
        <f t="shared" si="9"/>
        <v>1012401</v>
      </c>
      <c r="C222" s="6" t="s">
        <v>1242</v>
      </c>
      <c r="D222" s="7" t="s">
        <v>1096</v>
      </c>
      <c r="E222" s="7" t="s">
        <v>8</v>
      </c>
      <c r="F222" s="7" t="s">
        <v>1068</v>
      </c>
      <c r="G222" s="7" t="s">
        <v>984</v>
      </c>
      <c r="H222" s="7" t="s">
        <v>780</v>
      </c>
      <c r="I222" s="7" t="s">
        <v>781</v>
      </c>
      <c r="J222" s="6" t="s">
        <v>658</v>
      </c>
      <c r="K222" s="1">
        <v>18144</v>
      </c>
      <c r="L222" s="1">
        <v>18144</v>
      </c>
      <c r="M222" s="1"/>
      <c r="N222" s="2">
        <v>5.4781746031746001</v>
      </c>
      <c r="O222" s="2">
        <v>5.4781746031746001</v>
      </c>
      <c r="P222" s="16"/>
    </row>
    <row r="223" spans="1:16" x14ac:dyDescent="0.35">
      <c r="A223" s="23" t="str">
        <f t="shared" si="8"/>
        <v>01</v>
      </c>
      <c r="B223" s="23">
        <f t="shared" si="9"/>
        <v>1012483</v>
      </c>
      <c r="C223" s="6" t="s">
        <v>1242</v>
      </c>
      <c r="D223" s="7" t="s">
        <v>1096</v>
      </c>
      <c r="E223" s="7" t="s">
        <v>8</v>
      </c>
      <c r="F223" s="7" t="s">
        <v>1068</v>
      </c>
      <c r="G223" s="7" t="s">
        <v>984</v>
      </c>
      <c r="H223" s="7" t="s">
        <v>792</v>
      </c>
      <c r="I223" s="7" t="s">
        <v>793</v>
      </c>
      <c r="J223" s="6" t="s">
        <v>658</v>
      </c>
      <c r="K223" s="1">
        <v>272158</v>
      </c>
      <c r="L223" s="1">
        <v>272158</v>
      </c>
      <c r="M223" s="1">
        <v>271615.435</v>
      </c>
      <c r="N223" s="2">
        <v>4.8185282078792504</v>
      </c>
      <c r="O223" s="2">
        <v>4.8185282078792504</v>
      </c>
      <c r="P223" s="16">
        <v>5.0138978850741696</v>
      </c>
    </row>
    <row r="224" spans="1:16" x14ac:dyDescent="0.35">
      <c r="A224" s="23" t="str">
        <f t="shared" si="8"/>
        <v>01</v>
      </c>
      <c r="B224" s="23">
        <f t="shared" si="9"/>
        <v>1030239</v>
      </c>
      <c r="C224" s="6" t="s">
        <v>1242</v>
      </c>
      <c r="D224" s="7" t="s">
        <v>1096</v>
      </c>
      <c r="E224" s="7" t="s">
        <v>8</v>
      </c>
      <c r="F224" s="7" t="s">
        <v>1068</v>
      </c>
      <c r="G224" s="7" t="s">
        <v>1051</v>
      </c>
      <c r="H224" s="7" t="s">
        <v>860</v>
      </c>
      <c r="I224" s="7" t="s">
        <v>861</v>
      </c>
      <c r="J224" s="6" t="s">
        <v>659</v>
      </c>
      <c r="K224" s="1">
        <v>24000</v>
      </c>
      <c r="L224" s="1">
        <v>24000</v>
      </c>
      <c r="M224" s="1">
        <v>24008.04</v>
      </c>
      <c r="N224" s="2">
        <v>2.13</v>
      </c>
      <c r="O224" s="2">
        <v>2.13</v>
      </c>
      <c r="P224" s="16">
        <v>1.91228930808179</v>
      </c>
    </row>
    <row r="225" spans="1:16" x14ac:dyDescent="0.35">
      <c r="A225" s="23" t="str">
        <f t="shared" si="8"/>
        <v>01</v>
      </c>
      <c r="B225" s="23">
        <f t="shared" si="9"/>
        <v>1020828</v>
      </c>
      <c r="C225" s="6" t="s">
        <v>1242</v>
      </c>
      <c r="D225" s="7" t="s">
        <v>1096</v>
      </c>
      <c r="E225" s="7" t="s">
        <v>8</v>
      </c>
      <c r="F225" s="7" t="s">
        <v>1074</v>
      </c>
      <c r="G225" s="7" t="s">
        <v>1018</v>
      </c>
      <c r="H225" s="7" t="s">
        <v>73</v>
      </c>
      <c r="I225" s="7" t="s">
        <v>74</v>
      </c>
      <c r="J225" s="6" t="s">
        <v>553</v>
      </c>
      <c r="K225" s="1">
        <v>24000</v>
      </c>
      <c r="L225" s="1">
        <v>0</v>
      </c>
      <c r="M225" s="1"/>
      <c r="N225" s="2">
        <v>8.1452500000000008</v>
      </c>
      <c r="O225" s="2">
        <v>0</v>
      </c>
      <c r="P225" s="16"/>
    </row>
    <row r="226" spans="1:16" x14ac:dyDescent="0.35">
      <c r="A226" s="23" t="str">
        <f t="shared" si="8"/>
        <v>01</v>
      </c>
      <c r="B226" s="23">
        <f t="shared" si="9"/>
        <v>1022883</v>
      </c>
      <c r="C226" s="6" t="s">
        <v>1242</v>
      </c>
      <c r="D226" s="7" t="s">
        <v>1096</v>
      </c>
      <c r="E226" s="7" t="s">
        <v>8</v>
      </c>
      <c r="F226" s="7" t="s">
        <v>1074</v>
      </c>
      <c r="G226" s="7" t="s">
        <v>1018</v>
      </c>
      <c r="H226" s="7" t="s">
        <v>369</v>
      </c>
      <c r="I226" s="7" t="s">
        <v>370</v>
      </c>
      <c r="J226" s="6" t="s">
        <v>553</v>
      </c>
      <c r="K226" s="1">
        <v>0</v>
      </c>
      <c r="L226" s="1">
        <v>24000</v>
      </c>
      <c r="M226" s="1">
        <v>23995.134999999998</v>
      </c>
      <c r="N226" s="2">
        <v>0</v>
      </c>
      <c r="O226" s="2">
        <v>7.8972916666666704</v>
      </c>
      <c r="P226" s="16">
        <v>6.8745924913529404</v>
      </c>
    </row>
    <row r="227" spans="1:16" x14ac:dyDescent="0.35">
      <c r="A227" s="23" t="str">
        <f t="shared" si="8"/>
        <v>01</v>
      </c>
      <c r="B227" s="23">
        <f t="shared" si="9"/>
        <v>1100573</v>
      </c>
      <c r="C227" s="6" t="s">
        <v>1242</v>
      </c>
      <c r="D227" s="7" t="s">
        <v>1096</v>
      </c>
      <c r="E227" s="7" t="s">
        <v>8</v>
      </c>
      <c r="F227" s="7" t="s">
        <v>1238</v>
      </c>
      <c r="G227" s="7" t="s">
        <v>1217</v>
      </c>
      <c r="H227" s="7" t="s">
        <v>1219</v>
      </c>
      <c r="I227" s="7" t="s">
        <v>1220</v>
      </c>
      <c r="J227" s="6" t="s">
        <v>1216</v>
      </c>
      <c r="K227" s="1"/>
      <c r="L227" s="1"/>
      <c r="M227" s="1">
        <v>1837.048</v>
      </c>
      <c r="N227" s="2"/>
      <c r="O227" s="2"/>
      <c r="P227" s="16">
        <v>2.4565446847333301</v>
      </c>
    </row>
    <row r="228" spans="1:16" x14ac:dyDescent="0.35">
      <c r="A228" s="23" t="str">
        <f t="shared" si="8"/>
        <v>01</v>
      </c>
      <c r="B228" s="23">
        <f t="shared" si="9"/>
        <v>1100602</v>
      </c>
      <c r="C228" s="6" t="s">
        <v>1242</v>
      </c>
      <c r="D228" s="7" t="s">
        <v>1096</v>
      </c>
      <c r="E228" s="7" t="s">
        <v>8</v>
      </c>
      <c r="F228" s="7" t="s">
        <v>1238</v>
      </c>
      <c r="G228" s="7" t="s">
        <v>1217</v>
      </c>
      <c r="H228" s="7" t="s">
        <v>1231</v>
      </c>
      <c r="I228" s="7" t="s">
        <v>1232</v>
      </c>
      <c r="J228" s="6" t="s">
        <v>1216</v>
      </c>
      <c r="K228" s="1"/>
      <c r="L228" s="1"/>
      <c r="M228" s="1">
        <v>6050.01</v>
      </c>
      <c r="N228" s="2"/>
      <c r="O228" s="2"/>
      <c r="P228" s="16">
        <v>4.9779317058980102</v>
      </c>
    </row>
    <row r="229" spans="1:16" x14ac:dyDescent="0.35">
      <c r="A229" s="23" t="str">
        <f t="shared" si="8"/>
        <v>01</v>
      </c>
      <c r="B229" s="23">
        <f t="shared" si="9"/>
        <v>1100570</v>
      </c>
      <c r="C229" s="6" t="s">
        <v>1242</v>
      </c>
      <c r="D229" s="7" t="s">
        <v>1096</v>
      </c>
      <c r="E229" s="7" t="s">
        <v>8</v>
      </c>
      <c r="F229" s="7" t="s">
        <v>1238</v>
      </c>
      <c r="G229" s="7" t="s">
        <v>1218</v>
      </c>
      <c r="H229" s="7" t="s">
        <v>1221</v>
      </c>
      <c r="I229" s="7" t="s">
        <v>1222</v>
      </c>
      <c r="J229" s="6" t="s">
        <v>1216</v>
      </c>
      <c r="K229" s="1"/>
      <c r="L229" s="1"/>
      <c r="M229" s="1">
        <v>3685.6370000000002</v>
      </c>
      <c r="N229" s="2"/>
      <c r="O229" s="2"/>
      <c r="P229" s="16">
        <v>2.5038645965405699</v>
      </c>
    </row>
    <row r="230" spans="1:16" x14ac:dyDescent="0.35">
      <c r="A230" s="23" t="str">
        <f t="shared" si="8"/>
        <v>01</v>
      </c>
      <c r="B230" s="23">
        <f t="shared" si="9"/>
        <v>1100572</v>
      </c>
      <c r="C230" s="6" t="s">
        <v>1242</v>
      </c>
      <c r="D230" s="7" t="s">
        <v>1096</v>
      </c>
      <c r="E230" s="7" t="s">
        <v>8</v>
      </c>
      <c r="F230" s="7" t="s">
        <v>1238</v>
      </c>
      <c r="G230" s="7" t="s">
        <v>1218</v>
      </c>
      <c r="H230" s="7" t="s">
        <v>1223</v>
      </c>
      <c r="I230" s="7" t="s">
        <v>1224</v>
      </c>
      <c r="J230" s="6" t="s">
        <v>1216</v>
      </c>
      <c r="K230" s="1"/>
      <c r="L230" s="1"/>
      <c r="M230" s="1">
        <v>3674.0949999999998</v>
      </c>
      <c r="N230" s="2"/>
      <c r="O230" s="2"/>
      <c r="P230" s="16">
        <v>2.4565454349982798</v>
      </c>
    </row>
    <row r="231" spans="1:16" x14ac:dyDescent="0.35">
      <c r="A231" s="23" t="str">
        <f t="shared" si="8"/>
        <v>01</v>
      </c>
      <c r="B231" s="23">
        <f t="shared" si="9"/>
        <v>1100574</v>
      </c>
      <c r="C231" s="6" t="s">
        <v>1242</v>
      </c>
      <c r="D231" s="7" t="s">
        <v>1096</v>
      </c>
      <c r="E231" s="7" t="s">
        <v>8</v>
      </c>
      <c r="F231" s="7" t="s">
        <v>1238</v>
      </c>
      <c r="G231" s="7" t="s">
        <v>1218</v>
      </c>
      <c r="H231" s="7" t="s">
        <v>1225</v>
      </c>
      <c r="I231" s="7" t="s">
        <v>1226</v>
      </c>
      <c r="J231" s="6" t="s">
        <v>1216</v>
      </c>
      <c r="K231" s="1"/>
      <c r="L231" s="1"/>
      <c r="M231" s="1">
        <v>5520.2150000000001</v>
      </c>
      <c r="N231" s="2"/>
      <c r="O231" s="2"/>
      <c r="P231" s="16">
        <v>2.45654511644927</v>
      </c>
    </row>
    <row r="232" spans="1:16" x14ac:dyDescent="0.35">
      <c r="A232" s="23" t="str">
        <f t="shared" si="8"/>
        <v>01</v>
      </c>
      <c r="B232" s="23">
        <f t="shared" si="9"/>
        <v>1012147</v>
      </c>
      <c r="C232" s="6" t="s">
        <v>1242</v>
      </c>
      <c r="D232" s="7" t="s">
        <v>1096</v>
      </c>
      <c r="E232" s="7" t="s">
        <v>8</v>
      </c>
      <c r="F232" s="7" t="s">
        <v>985</v>
      </c>
      <c r="G232" s="7" t="s">
        <v>985</v>
      </c>
      <c r="H232" s="7" t="s">
        <v>736</v>
      </c>
      <c r="I232" s="7" t="s">
        <v>737</v>
      </c>
      <c r="J232" s="6" t="s">
        <v>658</v>
      </c>
      <c r="K232" s="1">
        <v>91221</v>
      </c>
      <c r="L232" s="1">
        <v>1221</v>
      </c>
      <c r="M232" s="1"/>
      <c r="N232" s="2">
        <v>5.7193738283947804</v>
      </c>
      <c r="O232" s="2">
        <v>5.7190827190827198</v>
      </c>
      <c r="P232" s="16"/>
    </row>
    <row r="233" spans="1:16" x14ac:dyDescent="0.35">
      <c r="A233" s="23" t="str">
        <f t="shared" si="8"/>
        <v>01</v>
      </c>
      <c r="B233" s="23">
        <f t="shared" si="9"/>
        <v>1012158</v>
      </c>
      <c r="C233" s="6" t="s">
        <v>1242</v>
      </c>
      <c r="D233" s="7" t="s">
        <v>1096</v>
      </c>
      <c r="E233" s="7" t="s">
        <v>8</v>
      </c>
      <c r="F233" s="7" t="s">
        <v>985</v>
      </c>
      <c r="G233" s="7" t="s">
        <v>985</v>
      </c>
      <c r="H233" s="7" t="s">
        <v>742</v>
      </c>
      <c r="I233" s="7" t="s">
        <v>743</v>
      </c>
      <c r="J233" s="6" t="s">
        <v>658</v>
      </c>
      <c r="K233" s="1">
        <v>46895</v>
      </c>
      <c r="L233" s="1">
        <v>136895</v>
      </c>
      <c r="M233" s="1">
        <v>130635.808</v>
      </c>
      <c r="N233" s="2">
        <v>5.7757116963428903</v>
      </c>
      <c r="O233" s="2">
        <v>5.7757259213265604</v>
      </c>
      <c r="P233" s="16">
        <v>5.5209396829389998</v>
      </c>
    </row>
    <row r="234" spans="1:16" x14ac:dyDescent="0.35">
      <c r="A234" s="23" t="str">
        <f t="shared" si="8"/>
        <v>01</v>
      </c>
      <c r="B234" s="23">
        <f t="shared" si="9"/>
        <v>1012163</v>
      </c>
      <c r="C234" s="6" t="s">
        <v>1242</v>
      </c>
      <c r="D234" s="7" t="s">
        <v>1096</v>
      </c>
      <c r="E234" s="7" t="s">
        <v>8</v>
      </c>
      <c r="F234" s="7" t="s">
        <v>985</v>
      </c>
      <c r="G234" s="7" t="s">
        <v>985</v>
      </c>
      <c r="H234" s="7" t="s">
        <v>750</v>
      </c>
      <c r="I234" s="7" t="s">
        <v>751</v>
      </c>
      <c r="J234" s="6" t="s">
        <v>658</v>
      </c>
      <c r="K234" s="1">
        <v>125949</v>
      </c>
      <c r="L234" s="1">
        <v>125949</v>
      </c>
      <c r="M234" s="1">
        <v>119748.288</v>
      </c>
      <c r="N234" s="2">
        <v>5.6458963548738001</v>
      </c>
      <c r="O234" s="2">
        <v>5.6458963548738001</v>
      </c>
      <c r="P234" s="16">
        <v>5.5877436869911703</v>
      </c>
    </row>
    <row r="235" spans="1:16" x14ac:dyDescent="0.35">
      <c r="A235" s="23" t="str">
        <f t="shared" si="8"/>
        <v>01</v>
      </c>
      <c r="B235" s="23">
        <f t="shared" si="9"/>
        <v>1012518</v>
      </c>
      <c r="C235" s="6" t="s">
        <v>1242</v>
      </c>
      <c r="D235" s="7" t="s">
        <v>1096</v>
      </c>
      <c r="E235" s="7" t="s">
        <v>8</v>
      </c>
      <c r="F235" s="7" t="s">
        <v>985</v>
      </c>
      <c r="G235" s="7" t="s">
        <v>985</v>
      </c>
      <c r="H235" s="7" t="s">
        <v>801</v>
      </c>
      <c r="I235" s="7" t="s">
        <v>802</v>
      </c>
      <c r="J235" s="6" t="s">
        <v>658</v>
      </c>
      <c r="K235" s="1">
        <v>127008</v>
      </c>
      <c r="L235" s="1">
        <v>127008</v>
      </c>
      <c r="M235" s="1">
        <v>127005.75999999999</v>
      </c>
      <c r="N235" s="2">
        <v>5.7664871504157196</v>
      </c>
      <c r="O235" s="2">
        <v>5.7664871504157196</v>
      </c>
      <c r="P235" s="16">
        <v>5.7069970385595097</v>
      </c>
    </row>
    <row r="236" spans="1:16" x14ac:dyDescent="0.35">
      <c r="A236" s="23" t="str">
        <f t="shared" si="8"/>
        <v>01</v>
      </c>
      <c r="B236" s="23">
        <f t="shared" si="9"/>
        <v>1020822</v>
      </c>
      <c r="C236" s="6" t="s">
        <v>1242</v>
      </c>
      <c r="D236" s="7" t="s">
        <v>1096</v>
      </c>
      <c r="E236" s="7" t="s">
        <v>8</v>
      </c>
      <c r="F236" s="7" t="s">
        <v>1084</v>
      </c>
      <c r="G236" s="7" t="s">
        <v>1017</v>
      </c>
      <c r="H236" s="7" t="s">
        <v>71</v>
      </c>
      <c r="I236" s="7" t="s">
        <v>72</v>
      </c>
      <c r="J236" s="6" t="s">
        <v>553</v>
      </c>
      <c r="K236" s="1">
        <v>24000</v>
      </c>
      <c r="L236" s="1">
        <v>24000</v>
      </c>
      <c r="M236" s="1">
        <v>23995.017</v>
      </c>
      <c r="N236" s="2">
        <v>2.9455833333333299</v>
      </c>
      <c r="O236" s="2">
        <v>2.9455833333333299</v>
      </c>
      <c r="P236" s="16">
        <v>1.95668797400727</v>
      </c>
    </row>
    <row r="237" spans="1:16" x14ac:dyDescent="0.35">
      <c r="A237" s="23" t="str">
        <f t="shared" si="8"/>
        <v>01</v>
      </c>
      <c r="B237" s="23">
        <f t="shared" si="9"/>
        <v>1012532</v>
      </c>
      <c r="C237" s="6" t="s">
        <v>1242</v>
      </c>
      <c r="D237" s="7" t="s">
        <v>1096</v>
      </c>
      <c r="E237" s="7" t="s">
        <v>8</v>
      </c>
      <c r="F237" s="7" t="s">
        <v>1065</v>
      </c>
      <c r="G237" s="7" t="s">
        <v>981</v>
      </c>
      <c r="H237" s="7" t="s">
        <v>813</v>
      </c>
      <c r="I237" s="7" t="s">
        <v>814</v>
      </c>
      <c r="J237" s="6" t="s">
        <v>658</v>
      </c>
      <c r="K237" s="1">
        <v>5376</v>
      </c>
      <c r="L237" s="1">
        <v>5376</v>
      </c>
      <c r="M237" s="1">
        <v>5375.9719999999998</v>
      </c>
      <c r="N237" s="2">
        <v>1.28943452380952</v>
      </c>
      <c r="O237" s="2">
        <v>1.28943452380952</v>
      </c>
      <c r="P237" s="16">
        <v>1.1103849499216101</v>
      </c>
    </row>
    <row r="238" spans="1:16" x14ac:dyDescent="0.35">
      <c r="A238" s="23" t="str">
        <f t="shared" si="8"/>
        <v>01</v>
      </c>
      <c r="B238" s="23">
        <f t="shared" si="9"/>
        <v>1012601</v>
      </c>
      <c r="C238" s="6" t="s">
        <v>1242</v>
      </c>
      <c r="D238" s="7" t="s">
        <v>1096</v>
      </c>
      <c r="E238" s="7" t="s">
        <v>8</v>
      </c>
      <c r="F238" s="7" t="s">
        <v>1065</v>
      </c>
      <c r="G238" s="7" t="s">
        <v>995</v>
      </c>
      <c r="H238" s="7" t="s">
        <v>823</v>
      </c>
      <c r="I238" s="7" t="s">
        <v>1452</v>
      </c>
      <c r="J238" s="6" t="s">
        <v>658</v>
      </c>
      <c r="K238" s="1">
        <v>210000</v>
      </c>
      <c r="L238" s="1">
        <v>210000</v>
      </c>
      <c r="M238" s="1">
        <v>217002.23999999999</v>
      </c>
      <c r="N238" s="2">
        <v>0.658409523809524</v>
      </c>
      <c r="O238" s="2">
        <v>0.658409523809524</v>
      </c>
      <c r="P238" s="16">
        <v>0.60485758534105405</v>
      </c>
    </row>
    <row r="239" spans="1:16" x14ac:dyDescent="0.35">
      <c r="A239" s="23" t="str">
        <f t="shared" si="8"/>
        <v>01</v>
      </c>
      <c r="B239" s="23">
        <f t="shared" si="9"/>
        <v>1030735</v>
      </c>
      <c r="C239" s="6" t="s">
        <v>1242</v>
      </c>
      <c r="D239" s="7" t="s">
        <v>1096</v>
      </c>
      <c r="E239" s="7" t="s">
        <v>8</v>
      </c>
      <c r="F239" s="7" t="s">
        <v>1065</v>
      </c>
      <c r="G239" s="7" t="s">
        <v>1053</v>
      </c>
      <c r="H239" s="7" t="s">
        <v>944</v>
      </c>
      <c r="I239" s="7" t="s">
        <v>945</v>
      </c>
      <c r="J239" s="6" t="s">
        <v>659</v>
      </c>
      <c r="K239" s="1">
        <v>24000</v>
      </c>
      <c r="L239" s="1">
        <v>24000</v>
      </c>
      <c r="M239" s="1">
        <v>24493.968000000001</v>
      </c>
      <c r="N239" s="2">
        <v>1.2859166666666699</v>
      </c>
      <c r="O239" s="2">
        <v>1.2859166666666699</v>
      </c>
      <c r="P239" s="16">
        <v>1.09306826072444</v>
      </c>
    </row>
    <row r="240" spans="1:16" x14ac:dyDescent="0.35">
      <c r="A240" s="23" t="str">
        <f t="shared" si="8"/>
        <v>01</v>
      </c>
      <c r="B240" s="23">
        <f t="shared" si="9"/>
        <v>1021538</v>
      </c>
      <c r="C240" s="6" t="s">
        <v>1242</v>
      </c>
      <c r="D240" s="7" t="s">
        <v>1096</v>
      </c>
      <c r="E240" s="7" t="s">
        <v>8</v>
      </c>
      <c r="F240" s="7" t="s">
        <v>1082</v>
      </c>
      <c r="G240" s="7" t="s">
        <v>1013</v>
      </c>
      <c r="H240" s="7" t="s">
        <v>158</v>
      </c>
      <c r="I240" s="7" t="s">
        <v>159</v>
      </c>
      <c r="J240" s="6" t="s">
        <v>553</v>
      </c>
      <c r="K240" s="1">
        <v>120000</v>
      </c>
      <c r="L240" s="1">
        <v>144000</v>
      </c>
      <c r="M240" s="1">
        <v>144055.01699999999</v>
      </c>
      <c r="N240" s="2">
        <v>7.15055833333333</v>
      </c>
      <c r="O240" s="2">
        <v>7.1505555555555604</v>
      </c>
      <c r="P240" s="16">
        <v>6.2131259274364599</v>
      </c>
    </row>
    <row r="241" spans="1:16" x14ac:dyDescent="0.35">
      <c r="A241" s="23" t="str">
        <f t="shared" si="8"/>
        <v>01</v>
      </c>
      <c r="B241" s="23">
        <f t="shared" si="9"/>
        <v>1021539</v>
      </c>
      <c r="C241" s="6" t="s">
        <v>1242</v>
      </c>
      <c r="D241" s="7" t="s">
        <v>1096</v>
      </c>
      <c r="E241" s="7" t="s">
        <v>8</v>
      </c>
      <c r="F241" s="7" t="s">
        <v>1082</v>
      </c>
      <c r="G241" s="7" t="s">
        <v>1013</v>
      </c>
      <c r="H241" s="7" t="s">
        <v>554</v>
      </c>
      <c r="I241" s="7" t="s">
        <v>160</v>
      </c>
      <c r="J241" s="6" t="s">
        <v>553</v>
      </c>
      <c r="K241" s="1"/>
      <c r="L241" s="1"/>
      <c r="M241" s="1">
        <v>24012</v>
      </c>
      <c r="N241" s="2"/>
      <c r="O241" s="2"/>
      <c r="P241" s="16">
        <v>6.1714792603698196</v>
      </c>
    </row>
    <row r="242" spans="1:16" x14ac:dyDescent="0.35">
      <c r="A242" s="23" t="str">
        <f t="shared" si="8"/>
        <v>01</v>
      </c>
      <c r="B242" s="23">
        <f t="shared" si="9"/>
        <v>1030321</v>
      </c>
      <c r="C242" s="6" t="s">
        <v>1242</v>
      </c>
      <c r="D242" s="7" t="s">
        <v>1096</v>
      </c>
      <c r="E242" s="7" t="s">
        <v>8</v>
      </c>
      <c r="F242" s="7" t="s">
        <v>1091</v>
      </c>
      <c r="G242" s="7" t="s">
        <v>1054</v>
      </c>
      <c r="H242" s="7" t="s">
        <v>866</v>
      </c>
      <c r="I242" s="7" t="s">
        <v>867</v>
      </c>
      <c r="J242" s="6" t="s">
        <v>659</v>
      </c>
      <c r="K242" s="1">
        <v>3366</v>
      </c>
      <c r="L242" s="1">
        <v>3366</v>
      </c>
      <c r="M242" s="1">
        <v>11063.727999999999</v>
      </c>
      <c r="N242" s="2">
        <v>5.7994652406417098</v>
      </c>
      <c r="O242" s="2">
        <v>5.7994652406417098</v>
      </c>
      <c r="P242" s="16">
        <v>6.0883640216028398</v>
      </c>
    </row>
    <row r="243" spans="1:16" x14ac:dyDescent="0.35">
      <c r="A243" s="23" t="str">
        <f t="shared" si="8"/>
        <v>01</v>
      </c>
      <c r="B243" s="23">
        <f t="shared" si="9"/>
        <v>1030360</v>
      </c>
      <c r="C243" s="6" t="s">
        <v>1242</v>
      </c>
      <c r="D243" s="7" t="s">
        <v>1096</v>
      </c>
      <c r="E243" s="7" t="s">
        <v>8</v>
      </c>
      <c r="F243" s="7" t="s">
        <v>1091</v>
      </c>
      <c r="G243" s="7" t="s">
        <v>1054</v>
      </c>
      <c r="H243" s="7" t="s">
        <v>877</v>
      </c>
      <c r="I243" s="7" t="s">
        <v>878</v>
      </c>
      <c r="J243" s="6" t="s">
        <v>659</v>
      </c>
      <c r="K243" s="1">
        <v>2043</v>
      </c>
      <c r="L243" s="1">
        <v>2043</v>
      </c>
      <c r="M243" s="1">
        <v>2054.7399999999998</v>
      </c>
      <c r="N243" s="2">
        <v>5.5012236906509999</v>
      </c>
      <c r="O243" s="2">
        <v>5.5012236906509999</v>
      </c>
      <c r="P243" s="16">
        <v>5.7497638143998797</v>
      </c>
    </row>
    <row r="244" spans="1:16" x14ac:dyDescent="0.35">
      <c r="A244" s="23" t="str">
        <f t="shared" si="8"/>
        <v>01</v>
      </c>
      <c r="B244" s="23">
        <f t="shared" si="9"/>
        <v>1030376</v>
      </c>
      <c r="C244" s="6" t="s">
        <v>1242</v>
      </c>
      <c r="D244" s="7" t="s">
        <v>1096</v>
      </c>
      <c r="E244" s="7" t="s">
        <v>8</v>
      </c>
      <c r="F244" s="7" t="s">
        <v>1091</v>
      </c>
      <c r="G244" s="7" t="s">
        <v>1054</v>
      </c>
      <c r="H244" s="7" t="s">
        <v>883</v>
      </c>
      <c r="I244" s="7" t="s">
        <v>884</v>
      </c>
      <c r="J244" s="6" t="s">
        <v>659</v>
      </c>
      <c r="K244" s="1">
        <v>6130</v>
      </c>
      <c r="L244" s="1">
        <v>6130</v>
      </c>
      <c r="M244" s="1">
        <v>14880.394</v>
      </c>
      <c r="N244" s="2">
        <v>5.8</v>
      </c>
      <c r="O244" s="2">
        <v>5.8</v>
      </c>
      <c r="P244" s="16">
        <v>5.9385133619445796</v>
      </c>
    </row>
    <row r="245" spans="1:16" x14ac:dyDescent="0.35">
      <c r="A245" s="23" t="str">
        <f t="shared" si="8"/>
        <v>01</v>
      </c>
      <c r="B245" s="23">
        <f t="shared" si="9"/>
        <v>1030783</v>
      </c>
      <c r="C245" s="6" t="s">
        <v>1242</v>
      </c>
      <c r="D245" s="7" t="s">
        <v>1096</v>
      </c>
      <c r="E245" s="7" t="s">
        <v>8</v>
      </c>
      <c r="F245" s="7" t="s">
        <v>1091</v>
      </c>
      <c r="G245" s="7" t="s">
        <v>1054</v>
      </c>
      <c r="H245" s="7" t="s">
        <v>966</v>
      </c>
      <c r="I245" s="7" t="s">
        <v>967</v>
      </c>
      <c r="J245" s="6" t="s">
        <v>659</v>
      </c>
      <c r="K245" s="1">
        <v>2504</v>
      </c>
      <c r="L245" s="1">
        <v>2504</v>
      </c>
      <c r="M245" s="1">
        <v>2517.04</v>
      </c>
      <c r="N245" s="2">
        <v>5.8007188498402602</v>
      </c>
      <c r="O245" s="2">
        <v>5.8007188498402602</v>
      </c>
      <c r="P245" s="16">
        <v>5.9916382735276397</v>
      </c>
    </row>
    <row r="246" spans="1:16" x14ac:dyDescent="0.35">
      <c r="A246" s="23" t="str">
        <f t="shared" si="8"/>
        <v>01</v>
      </c>
      <c r="B246" s="23">
        <f t="shared" si="9"/>
        <v>1030784</v>
      </c>
      <c r="C246" s="6" t="s">
        <v>1242</v>
      </c>
      <c r="D246" s="7" t="s">
        <v>1096</v>
      </c>
      <c r="E246" s="7" t="s">
        <v>8</v>
      </c>
      <c r="F246" s="7" t="s">
        <v>1091</v>
      </c>
      <c r="G246" s="7" t="s">
        <v>1054</v>
      </c>
      <c r="H246" s="7" t="s">
        <v>968</v>
      </c>
      <c r="I246" s="7" t="s">
        <v>969</v>
      </c>
      <c r="J246" s="6" t="s">
        <v>659</v>
      </c>
      <c r="K246" s="1">
        <v>5529</v>
      </c>
      <c r="L246" s="1">
        <v>5529</v>
      </c>
      <c r="M246" s="1">
        <v>5532.19</v>
      </c>
      <c r="N246" s="2">
        <v>5.5000904322662301</v>
      </c>
      <c r="O246" s="2">
        <v>5.5000904322662301</v>
      </c>
      <c r="P246" s="16">
        <v>5.7497067707363598</v>
      </c>
    </row>
    <row r="247" spans="1:16" x14ac:dyDescent="0.35">
      <c r="A247" s="23" t="str">
        <f t="shared" si="8"/>
        <v>01</v>
      </c>
      <c r="B247" s="23">
        <f t="shared" si="9"/>
        <v>1030785</v>
      </c>
      <c r="C247" s="6" t="s">
        <v>1242</v>
      </c>
      <c r="D247" s="7" t="s">
        <v>1096</v>
      </c>
      <c r="E247" s="7" t="s">
        <v>8</v>
      </c>
      <c r="F247" s="7" t="s">
        <v>1091</v>
      </c>
      <c r="G247" s="7" t="s">
        <v>1054</v>
      </c>
      <c r="H247" s="7" t="s">
        <v>970</v>
      </c>
      <c r="I247" s="7" t="s">
        <v>971</v>
      </c>
      <c r="J247" s="6" t="s">
        <v>659</v>
      </c>
      <c r="K247" s="1">
        <v>4428</v>
      </c>
      <c r="L247" s="1">
        <v>4428</v>
      </c>
      <c r="M247" s="1">
        <v>4430.68</v>
      </c>
      <c r="N247" s="2">
        <v>5.4993224932249296</v>
      </c>
      <c r="O247" s="2">
        <v>5.4993224932249296</v>
      </c>
      <c r="P247" s="16">
        <v>5.7495647846380198</v>
      </c>
    </row>
    <row r="248" spans="1:16" x14ac:dyDescent="0.35">
      <c r="A248" s="23" t="str">
        <f t="shared" si="8"/>
        <v>01</v>
      </c>
      <c r="B248" s="23">
        <f t="shared" si="9"/>
        <v>1030424</v>
      </c>
      <c r="C248" s="6" t="s">
        <v>1242</v>
      </c>
      <c r="D248" s="7" t="s">
        <v>1096</v>
      </c>
      <c r="E248" s="7" t="s">
        <v>8</v>
      </c>
      <c r="F248" s="7" t="s">
        <v>1090</v>
      </c>
      <c r="G248" s="7" t="s">
        <v>1058</v>
      </c>
      <c r="H248" s="7" t="s">
        <v>897</v>
      </c>
      <c r="I248" s="7" t="s">
        <v>898</v>
      </c>
      <c r="J248" s="6" t="s">
        <v>659</v>
      </c>
      <c r="K248" s="1">
        <v>69560</v>
      </c>
      <c r="L248" s="1">
        <v>69560</v>
      </c>
      <c r="M248" s="1">
        <v>69549.260999999999</v>
      </c>
      <c r="N248" s="2">
        <v>8.4500862564692394</v>
      </c>
      <c r="O248" s="2">
        <v>8.4500862564692394</v>
      </c>
      <c r="P248" s="16">
        <v>7.31050369607809</v>
      </c>
    </row>
    <row r="249" spans="1:16" x14ac:dyDescent="0.35">
      <c r="A249" s="23" t="str">
        <f t="shared" si="8"/>
        <v>01</v>
      </c>
      <c r="B249" s="23">
        <f t="shared" si="9"/>
        <v>1030505</v>
      </c>
      <c r="C249" s="6" t="s">
        <v>1242</v>
      </c>
      <c r="D249" s="7" t="s">
        <v>1096</v>
      </c>
      <c r="E249" s="7" t="s">
        <v>8</v>
      </c>
      <c r="F249" s="7" t="s">
        <v>1090</v>
      </c>
      <c r="G249" s="7" t="s">
        <v>1060</v>
      </c>
      <c r="H249" s="7" t="s">
        <v>907</v>
      </c>
      <c r="I249" s="7" t="s">
        <v>908</v>
      </c>
      <c r="J249" s="6" t="s">
        <v>659</v>
      </c>
      <c r="K249" s="1">
        <v>7820</v>
      </c>
      <c r="L249" s="1">
        <v>7820</v>
      </c>
      <c r="M249" s="1">
        <v>6350.2879999999996</v>
      </c>
      <c r="N249" s="2">
        <v>5.71969309462916</v>
      </c>
      <c r="O249" s="2">
        <v>5.71969309462916</v>
      </c>
      <c r="P249" s="16">
        <v>5.1492349953262</v>
      </c>
    </row>
    <row r="250" spans="1:16" x14ac:dyDescent="0.35">
      <c r="A250" s="23" t="str">
        <f t="shared" si="8"/>
        <v>01</v>
      </c>
      <c r="B250" s="23">
        <f t="shared" si="9"/>
        <v>1030773</v>
      </c>
      <c r="C250" s="6" t="s">
        <v>1242</v>
      </c>
      <c r="D250" s="7" t="s">
        <v>1096</v>
      </c>
      <c r="E250" s="7" t="s">
        <v>8</v>
      </c>
      <c r="F250" s="7" t="s">
        <v>1090</v>
      </c>
      <c r="G250" s="7" t="s">
        <v>1060</v>
      </c>
      <c r="H250" s="7" t="s">
        <v>960</v>
      </c>
      <c r="I250" s="7" t="s">
        <v>961</v>
      </c>
      <c r="J250" s="6" t="s">
        <v>659</v>
      </c>
      <c r="K250" s="1">
        <v>20000</v>
      </c>
      <c r="L250" s="1">
        <v>20000</v>
      </c>
      <c r="M250" s="1">
        <v>16332.861999999999</v>
      </c>
      <c r="N250" s="2">
        <v>4.0749500000000003</v>
      </c>
      <c r="O250" s="2">
        <v>4.0749500000000003</v>
      </c>
      <c r="P250" s="16">
        <v>4.1079253164570897</v>
      </c>
    </row>
    <row r="251" spans="1:16" x14ac:dyDescent="0.35">
      <c r="A251" s="23" t="str">
        <f t="shared" si="8"/>
        <v>01</v>
      </c>
      <c r="B251" s="23">
        <f t="shared" si="9"/>
        <v>1030379</v>
      </c>
      <c r="C251" s="6" t="s">
        <v>1242</v>
      </c>
      <c r="D251" s="7" t="s">
        <v>1096</v>
      </c>
      <c r="E251" s="7" t="s">
        <v>8</v>
      </c>
      <c r="F251" s="7" t="s">
        <v>1090</v>
      </c>
      <c r="G251" s="7" t="s">
        <v>1052</v>
      </c>
      <c r="H251" s="7" t="s">
        <v>887</v>
      </c>
      <c r="I251" s="7" t="s">
        <v>888</v>
      </c>
      <c r="J251" s="6" t="s">
        <v>659</v>
      </c>
      <c r="K251" s="1">
        <v>530917</v>
      </c>
      <c r="L251" s="1">
        <v>530917</v>
      </c>
      <c r="M251" s="1">
        <v>539037.28200000001</v>
      </c>
      <c r="N251" s="2">
        <v>7.6400002260240303</v>
      </c>
      <c r="O251" s="2">
        <v>7.6400002260240303</v>
      </c>
      <c r="P251" s="16">
        <v>7.54684774772221</v>
      </c>
    </row>
    <row r="252" spans="1:16" x14ac:dyDescent="0.35">
      <c r="A252" s="23" t="str">
        <f t="shared" si="8"/>
        <v>01</v>
      </c>
      <c r="B252" s="23">
        <f t="shared" si="9"/>
        <v>1030452</v>
      </c>
      <c r="C252" s="6" t="s">
        <v>1242</v>
      </c>
      <c r="D252" s="7" t="s">
        <v>1096</v>
      </c>
      <c r="E252" s="7" t="s">
        <v>8</v>
      </c>
      <c r="F252" s="7" t="s">
        <v>1090</v>
      </c>
      <c r="G252" s="7" t="s">
        <v>1052</v>
      </c>
      <c r="H252" s="7" t="s">
        <v>899</v>
      </c>
      <c r="I252" s="7" t="s">
        <v>900</v>
      </c>
      <c r="J252" s="6" t="s">
        <v>659</v>
      </c>
      <c r="K252" s="1">
        <v>14424</v>
      </c>
      <c r="L252" s="1">
        <v>14424</v>
      </c>
      <c r="M252" s="1">
        <v>16170</v>
      </c>
      <c r="N252" s="2">
        <v>6.8001941209096</v>
      </c>
      <c r="O252" s="2">
        <v>6.8001941209096</v>
      </c>
      <c r="P252" s="16">
        <v>6.96185191713049</v>
      </c>
    </row>
    <row r="253" spans="1:16" x14ac:dyDescent="0.35">
      <c r="A253" s="23" t="str">
        <f t="shared" si="8"/>
        <v>01</v>
      </c>
      <c r="B253" s="23">
        <f t="shared" si="9"/>
        <v>1030782</v>
      </c>
      <c r="C253" s="6" t="s">
        <v>1242</v>
      </c>
      <c r="D253" s="7" t="s">
        <v>1096</v>
      </c>
      <c r="E253" s="7" t="s">
        <v>8</v>
      </c>
      <c r="F253" s="7" t="s">
        <v>1090</v>
      </c>
      <c r="G253" s="7" t="s">
        <v>1052</v>
      </c>
      <c r="H253" s="7" t="s">
        <v>964</v>
      </c>
      <c r="I253" s="7" t="s">
        <v>965</v>
      </c>
      <c r="J253" s="6" t="s">
        <v>659</v>
      </c>
      <c r="K253" s="1">
        <v>36017</v>
      </c>
      <c r="L253" s="1">
        <v>36017</v>
      </c>
      <c r="M253" s="1">
        <v>28785.588</v>
      </c>
      <c r="N253" s="2">
        <v>6.7999833411999902</v>
      </c>
      <c r="O253" s="2">
        <v>6.7999833411999902</v>
      </c>
      <c r="P253" s="16">
        <v>6.9561744474352896</v>
      </c>
    </row>
    <row r="254" spans="1:16" x14ac:dyDescent="0.35">
      <c r="A254" s="23" t="str">
        <f t="shared" si="8"/>
        <v>01</v>
      </c>
      <c r="B254" s="23">
        <f t="shared" si="9"/>
        <v>1011120</v>
      </c>
      <c r="C254" s="6" t="s">
        <v>1242</v>
      </c>
      <c r="D254" s="7" t="s">
        <v>1096</v>
      </c>
      <c r="E254" s="7" t="s">
        <v>8</v>
      </c>
      <c r="F254" s="7" t="s">
        <v>1073</v>
      </c>
      <c r="G254" s="7" t="s">
        <v>998</v>
      </c>
      <c r="H254" s="7" t="s">
        <v>1102</v>
      </c>
      <c r="I254" s="7" t="s">
        <v>1103</v>
      </c>
      <c r="J254" s="6" t="s">
        <v>658</v>
      </c>
      <c r="K254" s="1">
        <v>4815</v>
      </c>
      <c r="L254" s="1">
        <v>4815</v>
      </c>
      <c r="M254" s="1"/>
      <c r="N254" s="2">
        <v>2.7225337487019701</v>
      </c>
      <c r="O254" s="2">
        <v>2.7225337487019701</v>
      </c>
      <c r="P254" s="16"/>
    </row>
    <row r="255" spans="1:16" x14ac:dyDescent="0.35">
      <c r="A255" s="23" t="str">
        <f t="shared" si="8"/>
        <v>01</v>
      </c>
      <c r="B255" s="23">
        <f t="shared" si="9"/>
        <v>1010885</v>
      </c>
      <c r="C255" s="6" t="s">
        <v>1242</v>
      </c>
      <c r="D255" s="7" t="s">
        <v>1096</v>
      </c>
      <c r="E255" s="7" t="s">
        <v>8</v>
      </c>
      <c r="F255" s="7" t="s">
        <v>1066</v>
      </c>
      <c r="G255" s="7" t="s">
        <v>982</v>
      </c>
      <c r="H255" s="7" t="s">
        <v>663</v>
      </c>
      <c r="I255" s="7" t="s">
        <v>664</v>
      </c>
      <c r="J255" s="6" t="s">
        <v>658</v>
      </c>
      <c r="K255" s="1">
        <v>7736</v>
      </c>
      <c r="L255" s="1">
        <v>7736</v>
      </c>
      <c r="M255" s="1">
        <v>4108.6360000000004</v>
      </c>
      <c r="N255" s="2">
        <v>6.0381334022750801</v>
      </c>
      <c r="O255" s="2">
        <v>6.0381334022750801</v>
      </c>
      <c r="P255" s="16">
        <v>6.1188501731474902</v>
      </c>
    </row>
    <row r="256" spans="1:16" x14ac:dyDescent="0.35">
      <c r="A256" s="23" t="str">
        <f t="shared" si="8"/>
        <v>01</v>
      </c>
      <c r="B256" s="23">
        <f t="shared" si="9"/>
        <v>1010887</v>
      </c>
      <c r="C256" s="6" t="s">
        <v>1242</v>
      </c>
      <c r="D256" s="7" t="s">
        <v>1096</v>
      </c>
      <c r="E256" s="7" t="s">
        <v>8</v>
      </c>
      <c r="F256" s="7" t="s">
        <v>1066</v>
      </c>
      <c r="G256" s="7" t="s">
        <v>982</v>
      </c>
      <c r="H256" s="7" t="s">
        <v>667</v>
      </c>
      <c r="I256" s="7" t="s">
        <v>668</v>
      </c>
      <c r="J256" s="6" t="s">
        <v>658</v>
      </c>
      <c r="K256" s="1">
        <v>12919</v>
      </c>
      <c r="L256" s="1">
        <v>12919</v>
      </c>
      <c r="M256" s="1">
        <v>6968.08</v>
      </c>
      <c r="N256" s="2">
        <v>0</v>
      </c>
      <c r="O256" s="2">
        <v>0</v>
      </c>
      <c r="P256" s="16">
        <v>5.9742720806879399</v>
      </c>
    </row>
    <row r="257" spans="1:16" x14ac:dyDescent="0.35">
      <c r="A257" s="23" t="str">
        <f t="shared" si="8"/>
        <v>01</v>
      </c>
      <c r="B257" s="23">
        <f t="shared" si="9"/>
        <v>1010888</v>
      </c>
      <c r="C257" s="6" t="s">
        <v>1242</v>
      </c>
      <c r="D257" s="7" t="s">
        <v>1096</v>
      </c>
      <c r="E257" s="7" t="s">
        <v>8</v>
      </c>
      <c r="F257" s="7" t="s">
        <v>1066</v>
      </c>
      <c r="G257" s="7" t="s">
        <v>982</v>
      </c>
      <c r="H257" s="7" t="s">
        <v>669</v>
      </c>
      <c r="I257" s="7" t="s">
        <v>670</v>
      </c>
      <c r="J257" s="6" t="s">
        <v>658</v>
      </c>
      <c r="K257" s="1">
        <v>6060</v>
      </c>
      <c r="L257" s="1">
        <v>6060</v>
      </c>
      <c r="M257" s="1"/>
      <c r="N257" s="2">
        <v>0</v>
      </c>
      <c r="O257" s="2">
        <v>0</v>
      </c>
      <c r="P257" s="16"/>
    </row>
    <row r="258" spans="1:16" x14ac:dyDescent="0.35">
      <c r="A258" s="23" t="str">
        <f t="shared" si="8"/>
        <v>01</v>
      </c>
      <c r="B258" s="23">
        <f t="shared" si="9"/>
        <v>1011250</v>
      </c>
      <c r="C258" s="6" t="s">
        <v>1242</v>
      </c>
      <c r="D258" s="7" t="s">
        <v>1096</v>
      </c>
      <c r="E258" s="7" t="s">
        <v>8</v>
      </c>
      <c r="F258" s="7" t="s">
        <v>1066</v>
      </c>
      <c r="G258" s="7" t="s">
        <v>982</v>
      </c>
      <c r="H258" s="7" t="s">
        <v>683</v>
      </c>
      <c r="I258" s="7" t="s">
        <v>684</v>
      </c>
      <c r="J258" s="6" t="s">
        <v>658</v>
      </c>
      <c r="K258" s="1">
        <v>5134</v>
      </c>
      <c r="L258" s="1">
        <v>5134</v>
      </c>
      <c r="M258" s="1">
        <v>11793.393</v>
      </c>
      <c r="N258" s="2">
        <v>0</v>
      </c>
      <c r="O258" s="2">
        <v>0</v>
      </c>
      <c r="P258" s="16">
        <v>3.8049252407682799</v>
      </c>
    </row>
    <row r="259" spans="1:16" x14ac:dyDescent="0.35">
      <c r="A259" s="23" t="str">
        <f t="shared" si="8"/>
        <v>01</v>
      </c>
      <c r="B259" s="23">
        <f t="shared" si="9"/>
        <v>1011701</v>
      </c>
      <c r="C259" s="6" t="s">
        <v>1242</v>
      </c>
      <c r="D259" s="7" t="s">
        <v>1096</v>
      </c>
      <c r="E259" s="7" t="s">
        <v>8</v>
      </c>
      <c r="F259" s="7" t="s">
        <v>1066</v>
      </c>
      <c r="G259" s="7" t="s">
        <v>982</v>
      </c>
      <c r="H259" s="7" t="s">
        <v>702</v>
      </c>
      <c r="I259" s="7" t="s">
        <v>703</v>
      </c>
      <c r="J259" s="6" t="s">
        <v>658</v>
      </c>
      <c r="K259" s="1">
        <v>36288</v>
      </c>
      <c r="L259" s="1">
        <v>36288</v>
      </c>
      <c r="M259" s="1">
        <v>36300</v>
      </c>
      <c r="N259" s="2">
        <v>3.8705081569664901</v>
      </c>
      <c r="O259" s="2">
        <v>3.8705081569664901</v>
      </c>
      <c r="P259" s="16">
        <v>3.76911084297521</v>
      </c>
    </row>
    <row r="260" spans="1:16" x14ac:dyDescent="0.35">
      <c r="A260" s="23" t="str">
        <f t="shared" si="8"/>
        <v>01</v>
      </c>
      <c r="B260" s="23">
        <f t="shared" si="9"/>
        <v>1012038</v>
      </c>
      <c r="C260" s="6" t="s">
        <v>1242</v>
      </c>
      <c r="D260" s="7" t="s">
        <v>1096</v>
      </c>
      <c r="E260" s="7" t="s">
        <v>8</v>
      </c>
      <c r="F260" s="7" t="s">
        <v>1066</v>
      </c>
      <c r="G260" s="7" t="s">
        <v>982</v>
      </c>
      <c r="H260" s="7" t="s">
        <v>718</v>
      </c>
      <c r="I260" s="7" t="s">
        <v>719</v>
      </c>
      <c r="J260" s="6" t="s">
        <v>658</v>
      </c>
      <c r="K260" s="1">
        <v>3000</v>
      </c>
      <c r="L260" s="1">
        <v>3000</v>
      </c>
      <c r="M260" s="1">
        <v>10967.773999999999</v>
      </c>
      <c r="N260" s="2">
        <v>0</v>
      </c>
      <c r="O260" s="2">
        <v>0</v>
      </c>
      <c r="P260" s="16">
        <v>6.1188972074005203</v>
      </c>
    </row>
    <row r="261" spans="1:16" x14ac:dyDescent="0.35">
      <c r="A261" s="23" t="str">
        <f t="shared" ref="A261:A324" si="10">MID(C261,1,2)</f>
        <v>01</v>
      </c>
      <c r="B261" s="23">
        <f t="shared" ref="B261:B324" si="11">+H261*1</f>
        <v>1012107</v>
      </c>
      <c r="C261" s="6" t="s">
        <v>1242</v>
      </c>
      <c r="D261" s="7" t="s">
        <v>1096</v>
      </c>
      <c r="E261" s="7" t="s">
        <v>8</v>
      </c>
      <c r="F261" s="7" t="s">
        <v>1066</v>
      </c>
      <c r="G261" s="7" t="s">
        <v>982</v>
      </c>
      <c r="H261" s="7" t="s">
        <v>720</v>
      </c>
      <c r="I261" s="7" t="s">
        <v>721</v>
      </c>
      <c r="J261" s="6" t="s">
        <v>658</v>
      </c>
      <c r="K261" s="1">
        <v>116806</v>
      </c>
      <c r="L261" s="1">
        <v>116806</v>
      </c>
      <c r="M261" s="1">
        <v>137891.96799999999</v>
      </c>
      <c r="N261" s="2">
        <v>5.1499837337123102</v>
      </c>
      <c r="O261" s="2">
        <v>5.1499837337123102</v>
      </c>
      <c r="P261" s="16">
        <v>5.3685971325030302</v>
      </c>
    </row>
    <row r="262" spans="1:16" x14ac:dyDescent="0.35">
      <c r="A262" s="23" t="str">
        <f t="shared" si="10"/>
        <v>01</v>
      </c>
      <c r="B262" s="23">
        <f t="shared" si="11"/>
        <v>1012108</v>
      </c>
      <c r="C262" s="6" t="s">
        <v>1242</v>
      </c>
      <c r="D262" s="7" t="s">
        <v>1096</v>
      </c>
      <c r="E262" s="7" t="s">
        <v>8</v>
      </c>
      <c r="F262" s="7" t="s">
        <v>1066</v>
      </c>
      <c r="G262" s="7" t="s">
        <v>982</v>
      </c>
      <c r="H262" s="7" t="s">
        <v>722</v>
      </c>
      <c r="I262" s="7" t="s">
        <v>723</v>
      </c>
      <c r="J262" s="6" t="s">
        <v>658</v>
      </c>
      <c r="K262" s="1">
        <v>247753</v>
      </c>
      <c r="L262" s="1">
        <v>247753</v>
      </c>
      <c r="M262" s="1">
        <v>309351.50400000002</v>
      </c>
      <c r="N262" s="2">
        <v>5.25776882620998</v>
      </c>
      <c r="O262" s="2">
        <v>5.25776882620998</v>
      </c>
      <c r="P262" s="16">
        <v>5.4746240341537202</v>
      </c>
    </row>
    <row r="263" spans="1:16" x14ac:dyDescent="0.35">
      <c r="A263" s="23" t="str">
        <f t="shared" si="10"/>
        <v>01</v>
      </c>
      <c r="B263" s="23">
        <f t="shared" si="11"/>
        <v>1012109</v>
      </c>
      <c r="C263" s="6" t="s">
        <v>1242</v>
      </c>
      <c r="D263" s="7" t="s">
        <v>1096</v>
      </c>
      <c r="E263" s="7" t="s">
        <v>8</v>
      </c>
      <c r="F263" s="7" t="s">
        <v>1066</v>
      </c>
      <c r="G263" s="7" t="s">
        <v>982</v>
      </c>
      <c r="H263" s="7" t="s">
        <v>724</v>
      </c>
      <c r="I263" s="7" t="s">
        <v>725</v>
      </c>
      <c r="J263" s="6" t="s">
        <v>658</v>
      </c>
      <c r="K263" s="1">
        <v>200331</v>
      </c>
      <c r="L263" s="1">
        <v>200331</v>
      </c>
      <c r="M263" s="1">
        <v>199944.41</v>
      </c>
      <c r="N263" s="2">
        <v>5.3699976538828196</v>
      </c>
      <c r="O263" s="2">
        <v>5.3699976538828196</v>
      </c>
      <c r="P263" s="16">
        <v>5.47399224814537</v>
      </c>
    </row>
    <row r="264" spans="1:16" x14ac:dyDescent="0.35">
      <c r="A264" s="23" t="str">
        <f t="shared" si="10"/>
        <v>01</v>
      </c>
      <c r="B264" s="23">
        <f t="shared" si="11"/>
        <v>1012110</v>
      </c>
      <c r="C264" s="6" t="s">
        <v>1242</v>
      </c>
      <c r="D264" s="7" t="s">
        <v>1096</v>
      </c>
      <c r="E264" s="7" t="s">
        <v>8</v>
      </c>
      <c r="F264" s="7" t="s">
        <v>1066</v>
      </c>
      <c r="G264" s="7" t="s">
        <v>982</v>
      </c>
      <c r="H264" s="7" t="s">
        <v>726</v>
      </c>
      <c r="I264" s="7" t="s">
        <v>727</v>
      </c>
      <c r="J264" s="6" t="s">
        <v>658</v>
      </c>
      <c r="K264" s="1">
        <v>98260</v>
      </c>
      <c r="L264" s="1">
        <v>98260</v>
      </c>
      <c r="M264" s="1">
        <v>97976.576000000001</v>
      </c>
      <c r="N264" s="2">
        <v>5.2600142479137002</v>
      </c>
      <c r="O264" s="2">
        <v>5.2600142479137002</v>
      </c>
      <c r="P264" s="16">
        <v>5.5577198799027201</v>
      </c>
    </row>
    <row r="265" spans="1:16" x14ac:dyDescent="0.35">
      <c r="A265" s="23" t="str">
        <f t="shared" si="10"/>
        <v>01</v>
      </c>
      <c r="B265" s="23">
        <f t="shared" si="11"/>
        <v>1012111</v>
      </c>
      <c r="C265" s="6" t="s">
        <v>1242</v>
      </c>
      <c r="D265" s="7" t="s">
        <v>1096</v>
      </c>
      <c r="E265" s="7" t="s">
        <v>8</v>
      </c>
      <c r="F265" s="7" t="s">
        <v>1066</v>
      </c>
      <c r="G265" s="7" t="s">
        <v>982</v>
      </c>
      <c r="H265" s="7" t="s">
        <v>728</v>
      </c>
      <c r="I265" s="7" t="s">
        <v>729</v>
      </c>
      <c r="J265" s="6" t="s">
        <v>658</v>
      </c>
      <c r="K265" s="1">
        <v>44593</v>
      </c>
      <c r="L265" s="1">
        <v>44593</v>
      </c>
      <c r="M265" s="1">
        <v>38918.546000000002</v>
      </c>
      <c r="N265" s="2">
        <v>5.2599511134034502</v>
      </c>
      <c r="O265" s="2">
        <v>5.2599511134034502</v>
      </c>
      <c r="P265" s="16">
        <v>5.5859051132074704</v>
      </c>
    </row>
    <row r="266" spans="1:16" x14ac:dyDescent="0.35">
      <c r="A266" s="23" t="str">
        <f t="shared" si="10"/>
        <v>01</v>
      </c>
      <c r="B266" s="23">
        <f t="shared" si="11"/>
        <v>1012112</v>
      </c>
      <c r="C266" s="6" t="s">
        <v>1242</v>
      </c>
      <c r="D266" s="7" t="s">
        <v>1096</v>
      </c>
      <c r="E266" s="7" t="s">
        <v>8</v>
      </c>
      <c r="F266" s="7" t="s">
        <v>1066</v>
      </c>
      <c r="G266" s="7" t="s">
        <v>982</v>
      </c>
      <c r="H266" s="7" t="s">
        <v>730</v>
      </c>
      <c r="I266" s="7" t="s">
        <v>731</v>
      </c>
      <c r="J266" s="6" t="s">
        <v>658</v>
      </c>
      <c r="K266" s="1">
        <v>89647</v>
      </c>
      <c r="L266" s="1">
        <v>89647</v>
      </c>
      <c r="M266" s="1">
        <v>85819.957999999999</v>
      </c>
      <c r="N266" s="2">
        <v>5.0400236483094796</v>
      </c>
      <c r="O266" s="2">
        <v>5.0400236483094796</v>
      </c>
      <c r="P266" s="16">
        <v>4.1845003466443096</v>
      </c>
    </row>
    <row r="267" spans="1:16" x14ac:dyDescent="0.35">
      <c r="A267" s="23" t="str">
        <f t="shared" si="10"/>
        <v>01</v>
      </c>
      <c r="B267" s="23">
        <f t="shared" si="11"/>
        <v>1012145</v>
      </c>
      <c r="C267" s="6" t="s">
        <v>1242</v>
      </c>
      <c r="D267" s="7" t="s">
        <v>1096</v>
      </c>
      <c r="E267" s="7" t="s">
        <v>8</v>
      </c>
      <c r="F267" s="7" t="s">
        <v>1066</v>
      </c>
      <c r="G267" s="7" t="s">
        <v>982</v>
      </c>
      <c r="H267" s="7" t="s">
        <v>734</v>
      </c>
      <c r="I267" s="7" t="s">
        <v>735</v>
      </c>
      <c r="J267" s="6" t="s">
        <v>658</v>
      </c>
      <c r="K267" s="1">
        <v>17000</v>
      </c>
      <c r="L267" s="1"/>
      <c r="M267" s="1"/>
      <c r="N267" s="2">
        <v>4.3318235294117597</v>
      </c>
      <c r="O267" s="2"/>
      <c r="P267" s="16"/>
    </row>
    <row r="268" spans="1:16" x14ac:dyDescent="0.35">
      <c r="A268" s="23" t="str">
        <f t="shared" si="10"/>
        <v>01</v>
      </c>
      <c r="B268" s="23">
        <f t="shared" si="11"/>
        <v>1012160</v>
      </c>
      <c r="C268" s="6" t="s">
        <v>1242</v>
      </c>
      <c r="D268" s="7" t="s">
        <v>1096</v>
      </c>
      <c r="E268" s="7" t="s">
        <v>8</v>
      </c>
      <c r="F268" s="7" t="s">
        <v>1066</v>
      </c>
      <c r="G268" s="7" t="s">
        <v>982</v>
      </c>
      <c r="H268" s="7" t="s">
        <v>746</v>
      </c>
      <c r="I268" s="7" t="s">
        <v>747</v>
      </c>
      <c r="J268" s="6" t="s">
        <v>658</v>
      </c>
      <c r="K268" s="1">
        <v>24000</v>
      </c>
      <c r="L268" s="1">
        <v>44000</v>
      </c>
      <c r="M268" s="1">
        <v>39916.271999999997</v>
      </c>
      <c r="N268" s="2">
        <v>3.86</v>
      </c>
      <c r="O268" s="2">
        <v>3.86</v>
      </c>
      <c r="P268" s="16">
        <v>3.8555954398747501</v>
      </c>
    </row>
    <row r="269" spans="1:16" x14ac:dyDescent="0.35">
      <c r="A269" s="23" t="str">
        <f t="shared" si="10"/>
        <v>01</v>
      </c>
      <c r="B269" s="23">
        <f t="shared" si="11"/>
        <v>1012167</v>
      </c>
      <c r="C269" s="6" t="s">
        <v>1242</v>
      </c>
      <c r="D269" s="7" t="s">
        <v>1096</v>
      </c>
      <c r="E269" s="7" t="s">
        <v>8</v>
      </c>
      <c r="F269" s="7" t="s">
        <v>1066</v>
      </c>
      <c r="G269" s="7" t="s">
        <v>982</v>
      </c>
      <c r="H269" s="7" t="s">
        <v>758</v>
      </c>
      <c r="I269" s="7" t="s">
        <v>759</v>
      </c>
      <c r="J269" s="6" t="s">
        <v>658</v>
      </c>
      <c r="K269" s="1">
        <v>399165</v>
      </c>
      <c r="L269" s="1">
        <v>219165</v>
      </c>
      <c r="M269" s="1">
        <v>219632.92600000001</v>
      </c>
      <c r="N269" s="2">
        <v>4.1113875214510296</v>
      </c>
      <c r="O269" s="2">
        <v>4.1113909611479897</v>
      </c>
      <c r="P269" s="16">
        <v>4.0262102440869896</v>
      </c>
    </row>
    <row r="270" spans="1:16" x14ac:dyDescent="0.35">
      <c r="A270" s="23" t="str">
        <f t="shared" si="10"/>
        <v>01</v>
      </c>
      <c r="B270" s="23">
        <f t="shared" si="11"/>
        <v>1012519</v>
      </c>
      <c r="C270" s="6" t="s">
        <v>1242</v>
      </c>
      <c r="D270" s="7" t="s">
        <v>1096</v>
      </c>
      <c r="E270" s="7" t="s">
        <v>8</v>
      </c>
      <c r="F270" s="7" t="s">
        <v>1066</v>
      </c>
      <c r="G270" s="7" t="s">
        <v>982</v>
      </c>
      <c r="H270" s="7" t="s">
        <v>803</v>
      </c>
      <c r="I270" s="7" t="s">
        <v>721</v>
      </c>
      <c r="J270" s="6" t="s">
        <v>658</v>
      </c>
      <c r="K270" s="1">
        <v>37827</v>
      </c>
      <c r="L270" s="1">
        <v>37827</v>
      </c>
      <c r="M270" s="1">
        <v>18143.68</v>
      </c>
      <c r="N270" s="2">
        <v>5.5974568429957401</v>
      </c>
      <c r="O270" s="2">
        <v>5.5974568429957401</v>
      </c>
      <c r="P270" s="16">
        <v>5.2261729373533896</v>
      </c>
    </row>
    <row r="271" spans="1:16" x14ac:dyDescent="0.35">
      <c r="A271" s="23" t="str">
        <f t="shared" si="10"/>
        <v>01</v>
      </c>
      <c r="B271" s="23">
        <f t="shared" si="11"/>
        <v>1012520</v>
      </c>
      <c r="C271" s="6" t="s">
        <v>1242</v>
      </c>
      <c r="D271" s="7" t="s">
        <v>1096</v>
      </c>
      <c r="E271" s="7" t="s">
        <v>8</v>
      </c>
      <c r="F271" s="7" t="s">
        <v>1066</v>
      </c>
      <c r="G271" s="7" t="s">
        <v>982</v>
      </c>
      <c r="H271" s="7" t="s">
        <v>804</v>
      </c>
      <c r="I271" s="7" t="s">
        <v>723</v>
      </c>
      <c r="J271" s="6" t="s">
        <v>658</v>
      </c>
      <c r="K271" s="1">
        <v>47396</v>
      </c>
      <c r="L271" s="1">
        <v>47396</v>
      </c>
      <c r="M271" s="1">
        <v>48080.752</v>
      </c>
      <c r="N271" s="2">
        <v>5.6587475736349102</v>
      </c>
      <c r="O271" s="2">
        <v>5.6587475736349102</v>
      </c>
      <c r="P271" s="16">
        <v>5.6009104745283498</v>
      </c>
    </row>
    <row r="272" spans="1:16" x14ac:dyDescent="0.35">
      <c r="A272" s="23" t="str">
        <f t="shared" si="10"/>
        <v>01</v>
      </c>
      <c r="B272" s="23">
        <f t="shared" si="11"/>
        <v>1012521</v>
      </c>
      <c r="C272" s="6" t="s">
        <v>1242</v>
      </c>
      <c r="D272" s="7" t="s">
        <v>1096</v>
      </c>
      <c r="E272" s="7" t="s">
        <v>8</v>
      </c>
      <c r="F272" s="7" t="s">
        <v>1066</v>
      </c>
      <c r="G272" s="7" t="s">
        <v>982</v>
      </c>
      <c r="H272" s="7" t="s">
        <v>805</v>
      </c>
      <c r="I272" s="7" t="s">
        <v>725</v>
      </c>
      <c r="J272" s="6" t="s">
        <v>658</v>
      </c>
      <c r="K272" s="1">
        <v>215626</v>
      </c>
      <c r="L272" s="1">
        <v>215626</v>
      </c>
      <c r="M272" s="1">
        <v>215910.49600000001</v>
      </c>
      <c r="N272" s="2">
        <v>5.6615064973611702</v>
      </c>
      <c r="O272" s="2">
        <v>5.6615064973611702</v>
      </c>
      <c r="P272" s="16">
        <v>5.5640098765740396</v>
      </c>
    </row>
    <row r="273" spans="1:16" x14ac:dyDescent="0.35">
      <c r="A273" s="23" t="str">
        <f t="shared" si="10"/>
        <v>01</v>
      </c>
      <c r="B273" s="23">
        <f t="shared" si="11"/>
        <v>1012522</v>
      </c>
      <c r="C273" s="6" t="s">
        <v>1242</v>
      </c>
      <c r="D273" s="7" t="s">
        <v>1096</v>
      </c>
      <c r="E273" s="7" t="s">
        <v>8</v>
      </c>
      <c r="F273" s="7" t="s">
        <v>1066</v>
      </c>
      <c r="G273" s="7" t="s">
        <v>982</v>
      </c>
      <c r="H273" s="7" t="s">
        <v>806</v>
      </c>
      <c r="I273" s="7" t="s">
        <v>727</v>
      </c>
      <c r="J273" s="6" t="s">
        <v>658</v>
      </c>
      <c r="K273" s="1">
        <v>232382</v>
      </c>
      <c r="L273" s="1">
        <v>232382</v>
      </c>
      <c r="M273" s="1">
        <v>234054.17600000001</v>
      </c>
      <c r="N273" s="2">
        <v>5.6607439474658099</v>
      </c>
      <c r="O273" s="2">
        <v>5.6607439474658099</v>
      </c>
      <c r="P273" s="16">
        <v>5.4677115814417299</v>
      </c>
    </row>
    <row r="274" spans="1:16" x14ac:dyDescent="0.35">
      <c r="A274" s="23" t="str">
        <f t="shared" si="10"/>
        <v>01</v>
      </c>
      <c r="B274" s="23">
        <f t="shared" si="11"/>
        <v>1012523</v>
      </c>
      <c r="C274" s="6" t="s">
        <v>1242</v>
      </c>
      <c r="D274" s="7" t="s">
        <v>1096</v>
      </c>
      <c r="E274" s="7" t="s">
        <v>8</v>
      </c>
      <c r="F274" s="7" t="s">
        <v>1066</v>
      </c>
      <c r="G274" s="7" t="s">
        <v>982</v>
      </c>
      <c r="H274" s="7" t="s">
        <v>807</v>
      </c>
      <c r="I274" s="7" t="s">
        <v>729</v>
      </c>
      <c r="J274" s="6" t="s">
        <v>658</v>
      </c>
      <c r="K274" s="1">
        <v>147959</v>
      </c>
      <c r="L274" s="1">
        <v>147959</v>
      </c>
      <c r="M274" s="1">
        <v>148869.24600000001</v>
      </c>
      <c r="N274" s="2">
        <v>5.6736663535168503</v>
      </c>
      <c r="O274" s="2">
        <v>5.6736663535168503</v>
      </c>
      <c r="P274" s="16">
        <v>5.4740421423240102</v>
      </c>
    </row>
    <row r="275" spans="1:16" x14ac:dyDescent="0.35">
      <c r="A275" s="23" t="str">
        <f t="shared" si="10"/>
        <v>01</v>
      </c>
      <c r="B275" s="23">
        <f t="shared" si="11"/>
        <v>1012524</v>
      </c>
      <c r="C275" s="6" t="s">
        <v>1242</v>
      </c>
      <c r="D275" s="7" t="s">
        <v>1096</v>
      </c>
      <c r="E275" s="7" t="s">
        <v>8</v>
      </c>
      <c r="F275" s="7" t="s">
        <v>1066</v>
      </c>
      <c r="G275" s="7" t="s">
        <v>982</v>
      </c>
      <c r="H275" s="7" t="s">
        <v>808</v>
      </c>
      <c r="I275" s="7" t="s">
        <v>731</v>
      </c>
      <c r="J275" s="6" t="s">
        <v>658</v>
      </c>
      <c r="K275" s="1">
        <v>116612</v>
      </c>
      <c r="L275" s="1">
        <v>116612</v>
      </c>
      <c r="M275" s="1">
        <v>123740.69</v>
      </c>
      <c r="N275" s="2">
        <v>5.0372946180496001</v>
      </c>
      <c r="O275" s="2">
        <v>5.0372946180496001</v>
      </c>
      <c r="P275" s="16">
        <v>4.2064646673620398</v>
      </c>
    </row>
    <row r="276" spans="1:16" x14ac:dyDescent="0.35">
      <c r="A276" s="23" t="str">
        <f t="shared" si="10"/>
        <v>01</v>
      </c>
      <c r="B276" s="23">
        <f t="shared" si="11"/>
        <v>1012694</v>
      </c>
      <c r="C276" s="6" t="s">
        <v>1242</v>
      </c>
      <c r="D276" s="7" t="s">
        <v>1096</v>
      </c>
      <c r="E276" s="7" t="s">
        <v>8</v>
      </c>
      <c r="F276" s="7" t="s">
        <v>1066</v>
      </c>
      <c r="G276" s="7" t="s">
        <v>982</v>
      </c>
      <c r="H276" s="7" t="s">
        <v>832</v>
      </c>
      <c r="I276" s="7" t="s">
        <v>1282</v>
      </c>
      <c r="J276" s="6" t="s">
        <v>658</v>
      </c>
      <c r="K276" s="1">
        <v>42058</v>
      </c>
      <c r="L276" s="1">
        <v>54420</v>
      </c>
      <c r="M276" s="1">
        <v>54432</v>
      </c>
      <c r="N276" s="2">
        <v>6.4059156403062403</v>
      </c>
      <c r="O276" s="2">
        <v>6.4500551267916197</v>
      </c>
      <c r="P276" s="16">
        <v>6.3832976355820099</v>
      </c>
    </row>
    <row r="277" spans="1:16" x14ac:dyDescent="0.35">
      <c r="A277" s="23" t="str">
        <f t="shared" si="10"/>
        <v>01</v>
      </c>
      <c r="B277" s="23">
        <f t="shared" si="11"/>
        <v>1023273</v>
      </c>
      <c r="C277" s="6" t="s">
        <v>1242</v>
      </c>
      <c r="D277" s="7" t="s">
        <v>1096</v>
      </c>
      <c r="E277" s="7" t="s">
        <v>8</v>
      </c>
      <c r="F277" s="7" t="s">
        <v>1076</v>
      </c>
      <c r="G277" s="7" t="s">
        <v>1004</v>
      </c>
      <c r="H277" s="7" t="s">
        <v>452</v>
      </c>
      <c r="I277" s="7" t="s">
        <v>453</v>
      </c>
      <c r="J277" s="6" t="s">
        <v>553</v>
      </c>
      <c r="K277" s="1">
        <v>18144</v>
      </c>
      <c r="L277" s="1">
        <v>18144</v>
      </c>
      <c r="M277" s="1">
        <v>18144</v>
      </c>
      <c r="N277" s="2">
        <v>4.6104497354497402</v>
      </c>
      <c r="O277" s="2">
        <v>4.6104497354497402</v>
      </c>
      <c r="P277" s="16">
        <v>3.97985353284832</v>
      </c>
    </row>
    <row r="278" spans="1:16" x14ac:dyDescent="0.35">
      <c r="A278" s="23" t="str">
        <f t="shared" si="10"/>
        <v>01</v>
      </c>
      <c r="B278" s="23">
        <f t="shared" si="11"/>
        <v>1023274</v>
      </c>
      <c r="C278" s="6" t="s">
        <v>1242</v>
      </c>
      <c r="D278" s="7" t="s">
        <v>1096</v>
      </c>
      <c r="E278" s="7" t="s">
        <v>8</v>
      </c>
      <c r="F278" s="7" t="s">
        <v>1076</v>
      </c>
      <c r="G278" s="7" t="s">
        <v>1004</v>
      </c>
      <c r="H278" s="7" t="s">
        <v>454</v>
      </c>
      <c r="I278" s="7" t="s">
        <v>455</v>
      </c>
      <c r="J278" s="6" t="s">
        <v>553</v>
      </c>
      <c r="K278" s="1">
        <v>18144</v>
      </c>
      <c r="L278" s="1">
        <v>18144</v>
      </c>
      <c r="M278" s="1">
        <v>18144</v>
      </c>
      <c r="N278" s="2">
        <v>4.6104497354497402</v>
      </c>
      <c r="O278" s="2">
        <v>4.6104497354497402</v>
      </c>
      <c r="P278" s="16">
        <v>3.9591995590828901</v>
      </c>
    </row>
    <row r="279" spans="1:16" x14ac:dyDescent="0.35">
      <c r="A279" s="23" t="str">
        <f t="shared" si="10"/>
        <v>01</v>
      </c>
      <c r="B279" s="23">
        <f t="shared" si="11"/>
        <v>1022619</v>
      </c>
      <c r="C279" s="6" t="s">
        <v>1242</v>
      </c>
      <c r="D279" s="7" t="s">
        <v>1096</v>
      </c>
      <c r="E279" s="7" t="s">
        <v>8</v>
      </c>
      <c r="F279" s="7" t="s">
        <v>1083</v>
      </c>
      <c r="G279" s="7" t="s">
        <v>1015</v>
      </c>
      <c r="H279" s="7" t="s">
        <v>320</v>
      </c>
      <c r="I279" s="7" t="s">
        <v>321</v>
      </c>
      <c r="J279" s="6" t="s">
        <v>553</v>
      </c>
      <c r="K279" s="1">
        <v>4536</v>
      </c>
      <c r="L279" s="1">
        <v>4536</v>
      </c>
      <c r="M279" s="1">
        <v>4717.3559999999998</v>
      </c>
      <c r="N279" s="2">
        <v>7.8203262786596097</v>
      </c>
      <c r="O279" s="2">
        <v>7.8203262786596097</v>
      </c>
      <c r="P279" s="16">
        <v>6.48764710570922</v>
      </c>
    </row>
    <row r="280" spans="1:16" x14ac:dyDescent="0.35">
      <c r="A280" s="23" t="str">
        <f t="shared" si="10"/>
        <v>01</v>
      </c>
      <c r="B280" s="23">
        <f t="shared" si="11"/>
        <v>1030370</v>
      </c>
      <c r="C280" s="6" t="s">
        <v>1242</v>
      </c>
      <c r="D280" s="7" t="s">
        <v>1096</v>
      </c>
      <c r="E280" s="7" t="s">
        <v>8</v>
      </c>
      <c r="F280" s="7" t="s">
        <v>1081</v>
      </c>
      <c r="G280" s="7" t="s">
        <v>1056</v>
      </c>
      <c r="H280" s="7" t="s">
        <v>881</v>
      </c>
      <c r="I280" s="7" t="s">
        <v>882</v>
      </c>
      <c r="J280" s="6" t="s">
        <v>659</v>
      </c>
      <c r="K280" s="1">
        <v>12020</v>
      </c>
      <c r="L280" s="1">
        <v>12020</v>
      </c>
      <c r="M280" s="1">
        <v>22623.355</v>
      </c>
      <c r="N280" s="2">
        <v>3.6007487520798702</v>
      </c>
      <c r="O280" s="2">
        <v>3.6007487520798702</v>
      </c>
      <c r="P280" s="16">
        <v>3.5765790440896099</v>
      </c>
    </row>
    <row r="281" spans="1:16" x14ac:dyDescent="0.35">
      <c r="A281" s="23" t="str">
        <f t="shared" si="10"/>
        <v>01</v>
      </c>
      <c r="B281" s="23">
        <f t="shared" si="11"/>
        <v>1023190</v>
      </c>
      <c r="C281" s="6" t="s">
        <v>1242</v>
      </c>
      <c r="D281" s="7" t="s">
        <v>1096</v>
      </c>
      <c r="E281" s="7" t="s">
        <v>8</v>
      </c>
      <c r="F281" s="7" t="s">
        <v>1069</v>
      </c>
      <c r="G281" s="7" t="s">
        <v>1026</v>
      </c>
      <c r="H281" s="7" t="s">
        <v>432</v>
      </c>
      <c r="I281" s="7" t="s">
        <v>433</v>
      </c>
      <c r="J281" s="6" t="s">
        <v>553</v>
      </c>
      <c r="K281" s="1">
        <v>168000</v>
      </c>
      <c r="L281" s="1">
        <v>285000</v>
      </c>
      <c r="M281" s="1">
        <v>284674.27399999998</v>
      </c>
      <c r="N281" s="2">
        <v>0.78612499999999996</v>
      </c>
      <c r="O281" s="2">
        <v>0.786122807017544</v>
      </c>
      <c r="P281" s="16">
        <v>0.73471427945048495</v>
      </c>
    </row>
    <row r="282" spans="1:16" x14ac:dyDescent="0.35">
      <c r="A282" s="23" t="str">
        <f t="shared" si="10"/>
        <v>01</v>
      </c>
      <c r="B282" s="23">
        <f t="shared" si="11"/>
        <v>1020853</v>
      </c>
      <c r="C282" s="6" t="s">
        <v>1242</v>
      </c>
      <c r="D282" s="7" t="s">
        <v>1096</v>
      </c>
      <c r="E282" s="7" t="s">
        <v>9</v>
      </c>
      <c r="F282" s="7" t="s">
        <v>985</v>
      </c>
      <c r="G282" s="7" t="s">
        <v>1012</v>
      </c>
      <c r="H282" s="7" t="s">
        <v>77</v>
      </c>
      <c r="I282" s="7" t="s">
        <v>78</v>
      </c>
      <c r="J282" s="6" t="s">
        <v>553</v>
      </c>
      <c r="K282" s="1">
        <v>140000</v>
      </c>
      <c r="L282" s="1">
        <v>140000</v>
      </c>
      <c r="M282" s="1">
        <v>140000</v>
      </c>
      <c r="N282" s="2">
        <v>4.0517214285714296</v>
      </c>
      <c r="O282" s="2">
        <v>4.0517214285714296</v>
      </c>
      <c r="P282" s="16">
        <v>3.6833197142857101</v>
      </c>
    </row>
    <row r="283" spans="1:16" x14ac:dyDescent="0.35">
      <c r="A283" s="23" t="str">
        <f t="shared" si="10"/>
        <v>01</v>
      </c>
      <c r="B283" s="23">
        <f t="shared" si="11"/>
        <v>1021435</v>
      </c>
      <c r="C283" s="6" t="s">
        <v>1242</v>
      </c>
      <c r="D283" s="7" t="s">
        <v>1096</v>
      </c>
      <c r="E283" s="7" t="s">
        <v>9</v>
      </c>
      <c r="F283" s="7" t="s">
        <v>1078</v>
      </c>
      <c r="G283" s="7" t="s">
        <v>1009</v>
      </c>
      <c r="H283" s="7" t="s">
        <v>150</v>
      </c>
      <c r="I283" s="7" t="s">
        <v>151</v>
      </c>
      <c r="J283" s="6" t="s">
        <v>553</v>
      </c>
      <c r="K283" s="1">
        <v>120000</v>
      </c>
      <c r="L283" s="1">
        <v>120000</v>
      </c>
      <c r="M283" s="1">
        <v>72000</v>
      </c>
      <c r="N283" s="2">
        <v>0.89782499999999998</v>
      </c>
      <c r="O283" s="2">
        <v>0.89782499999999998</v>
      </c>
      <c r="P283" s="16">
        <v>1.00795833333333</v>
      </c>
    </row>
    <row r="284" spans="1:16" x14ac:dyDescent="0.35">
      <c r="A284" s="23" t="str">
        <f t="shared" si="10"/>
        <v>01</v>
      </c>
      <c r="B284" s="23">
        <f t="shared" si="11"/>
        <v>1021474</v>
      </c>
      <c r="C284" s="6" t="s">
        <v>1242</v>
      </c>
      <c r="D284" s="7" t="s">
        <v>1096</v>
      </c>
      <c r="E284" s="7" t="s">
        <v>9</v>
      </c>
      <c r="F284" s="7" t="s">
        <v>1078</v>
      </c>
      <c r="G284" s="7" t="s">
        <v>1009</v>
      </c>
      <c r="H284" s="7" t="s">
        <v>154</v>
      </c>
      <c r="I284" s="7" t="s">
        <v>155</v>
      </c>
      <c r="J284" s="6" t="s">
        <v>553</v>
      </c>
      <c r="K284" s="1">
        <v>72000</v>
      </c>
      <c r="L284" s="1">
        <v>72000</v>
      </c>
      <c r="M284" s="1"/>
      <c r="N284" s="2">
        <v>0.78581944444444396</v>
      </c>
      <c r="O284" s="2">
        <v>0.78581944444444396</v>
      </c>
      <c r="P284" s="16"/>
    </row>
    <row r="285" spans="1:16" x14ac:dyDescent="0.35">
      <c r="A285" s="23" t="str">
        <f t="shared" si="10"/>
        <v>01</v>
      </c>
      <c r="B285" s="23">
        <f t="shared" si="11"/>
        <v>1021819</v>
      </c>
      <c r="C285" s="6" t="s">
        <v>1242</v>
      </c>
      <c r="D285" s="7" t="s">
        <v>1096</v>
      </c>
      <c r="E285" s="7" t="s">
        <v>9</v>
      </c>
      <c r="F285" s="7" t="s">
        <v>1075</v>
      </c>
      <c r="G285" s="7" t="s">
        <v>1002</v>
      </c>
      <c r="H285" s="7" t="s">
        <v>509</v>
      </c>
      <c r="I285" s="7" t="s">
        <v>510</v>
      </c>
      <c r="J285" s="6" t="s">
        <v>553</v>
      </c>
      <c r="K285" s="1">
        <v>72000</v>
      </c>
      <c r="L285" s="1">
        <v>72000</v>
      </c>
      <c r="M285" s="1">
        <v>48000</v>
      </c>
      <c r="N285" s="2">
        <v>2.35381944444444</v>
      </c>
      <c r="O285" s="2">
        <v>2.35381944444444</v>
      </c>
      <c r="P285" s="16">
        <v>2.3657499999999998</v>
      </c>
    </row>
    <row r="286" spans="1:16" x14ac:dyDescent="0.35">
      <c r="A286" s="23" t="str">
        <f t="shared" si="10"/>
        <v>01</v>
      </c>
      <c r="B286" s="23">
        <f t="shared" si="11"/>
        <v>1012724</v>
      </c>
      <c r="C286" s="6" t="s">
        <v>1242</v>
      </c>
      <c r="D286" s="7" t="s">
        <v>1096</v>
      </c>
      <c r="E286" s="7" t="s">
        <v>9</v>
      </c>
      <c r="F286" s="7" t="s">
        <v>1065</v>
      </c>
      <c r="G286" s="7" t="s">
        <v>989</v>
      </c>
      <c r="H286" s="7" t="s">
        <v>839</v>
      </c>
      <c r="I286" s="7" t="s">
        <v>840</v>
      </c>
      <c r="J286" s="6" t="s">
        <v>658</v>
      </c>
      <c r="K286" s="1">
        <v>8874</v>
      </c>
      <c r="L286" s="1">
        <v>8874</v>
      </c>
      <c r="M286" s="1">
        <v>10811</v>
      </c>
      <c r="N286" s="2">
        <v>0</v>
      </c>
      <c r="O286" s="2">
        <v>0</v>
      </c>
      <c r="P286" s="16">
        <v>0.42377946535935601</v>
      </c>
    </row>
    <row r="287" spans="1:16" x14ac:dyDescent="0.35">
      <c r="A287" s="23" t="str">
        <f t="shared" si="10"/>
        <v>01</v>
      </c>
      <c r="B287" s="23">
        <f t="shared" si="11"/>
        <v>1012730</v>
      </c>
      <c r="C287" s="6" t="s">
        <v>1242</v>
      </c>
      <c r="D287" s="7" t="s">
        <v>1096</v>
      </c>
      <c r="E287" s="7" t="s">
        <v>9</v>
      </c>
      <c r="F287" s="7" t="s">
        <v>1065</v>
      </c>
      <c r="G287" s="7" t="s">
        <v>989</v>
      </c>
      <c r="H287" s="7" t="s">
        <v>843</v>
      </c>
      <c r="I287" s="7" t="s">
        <v>844</v>
      </c>
      <c r="J287" s="6" t="s">
        <v>658</v>
      </c>
      <c r="K287" s="1">
        <v>6928</v>
      </c>
      <c r="L287" s="1">
        <v>6928</v>
      </c>
      <c r="M287" s="1">
        <v>10811</v>
      </c>
      <c r="N287" s="2">
        <v>0</v>
      </c>
      <c r="O287" s="2">
        <v>0</v>
      </c>
      <c r="P287" s="16">
        <v>0.42377946535935601</v>
      </c>
    </row>
    <row r="288" spans="1:16" x14ac:dyDescent="0.35">
      <c r="A288" s="23" t="str">
        <f t="shared" si="10"/>
        <v>01</v>
      </c>
      <c r="B288" s="23">
        <f t="shared" si="11"/>
        <v>1030711</v>
      </c>
      <c r="C288" s="6" t="s">
        <v>1242</v>
      </c>
      <c r="D288" s="7" t="s">
        <v>1096</v>
      </c>
      <c r="E288" s="7" t="s">
        <v>9</v>
      </c>
      <c r="F288" s="7" t="s">
        <v>1065</v>
      </c>
      <c r="G288" s="7" t="s">
        <v>981</v>
      </c>
      <c r="H288" s="7" t="s">
        <v>940</v>
      </c>
      <c r="I288" s="7" t="s">
        <v>941</v>
      </c>
      <c r="J288" s="6" t="s">
        <v>659</v>
      </c>
      <c r="K288" s="1">
        <v>7902</v>
      </c>
      <c r="L288" s="1">
        <v>7902</v>
      </c>
      <c r="M288" s="1">
        <v>10800</v>
      </c>
      <c r="N288" s="2">
        <v>1.2299417868894</v>
      </c>
      <c r="O288" s="2">
        <v>1.2299417868894</v>
      </c>
      <c r="P288" s="16">
        <v>1.5844024074074099</v>
      </c>
    </row>
    <row r="289" spans="1:16" x14ac:dyDescent="0.35">
      <c r="A289" s="23" t="str">
        <f t="shared" si="10"/>
        <v>01</v>
      </c>
      <c r="B289" s="23">
        <f t="shared" si="11"/>
        <v>1030710</v>
      </c>
      <c r="C289" s="6" t="s">
        <v>1242</v>
      </c>
      <c r="D289" s="7" t="s">
        <v>1096</v>
      </c>
      <c r="E289" s="7" t="s">
        <v>9</v>
      </c>
      <c r="F289" s="7" t="s">
        <v>1065</v>
      </c>
      <c r="G289" s="7" t="s">
        <v>989</v>
      </c>
      <c r="H289" s="7" t="s">
        <v>938</v>
      </c>
      <c r="I289" s="7" t="s">
        <v>939</v>
      </c>
      <c r="J289" s="6" t="s">
        <v>659</v>
      </c>
      <c r="K289" s="1">
        <v>8755</v>
      </c>
      <c r="L289" s="1">
        <v>8755</v>
      </c>
      <c r="M289" s="1">
        <v>10800</v>
      </c>
      <c r="N289" s="2">
        <v>1.3299828669331799</v>
      </c>
      <c r="O289" s="2">
        <v>1.3299828669331799</v>
      </c>
      <c r="P289" s="16">
        <v>0.89784740740740798</v>
      </c>
    </row>
    <row r="290" spans="1:16" x14ac:dyDescent="0.35">
      <c r="A290" s="23" t="str">
        <f t="shared" si="10"/>
        <v>01</v>
      </c>
      <c r="B290" s="23">
        <f t="shared" si="11"/>
        <v>1021005</v>
      </c>
      <c r="C290" s="6" t="s">
        <v>1242</v>
      </c>
      <c r="D290" s="7" t="s">
        <v>1096</v>
      </c>
      <c r="E290" s="7" t="s">
        <v>9</v>
      </c>
      <c r="F290" s="7" t="s">
        <v>1077</v>
      </c>
      <c r="G290" s="7" t="s">
        <v>1005</v>
      </c>
      <c r="H290" s="7" t="s">
        <v>101</v>
      </c>
      <c r="I290" s="7" t="s">
        <v>102</v>
      </c>
      <c r="J290" s="6" t="s">
        <v>553</v>
      </c>
      <c r="K290" s="1">
        <v>0</v>
      </c>
      <c r="L290" s="1">
        <v>48000</v>
      </c>
      <c r="M290" s="1"/>
      <c r="N290" s="2">
        <v>0</v>
      </c>
      <c r="O290" s="2">
        <v>1.7938333333333301</v>
      </c>
      <c r="P290" s="16"/>
    </row>
    <row r="291" spans="1:16" x14ac:dyDescent="0.35">
      <c r="A291" s="23" t="str">
        <f t="shared" si="10"/>
        <v>01</v>
      </c>
      <c r="B291" s="23">
        <f t="shared" si="11"/>
        <v>1030265</v>
      </c>
      <c r="C291" s="6" t="s">
        <v>1242</v>
      </c>
      <c r="D291" s="7" t="s">
        <v>1096</v>
      </c>
      <c r="E291" s="7" t="s">
        <v>9</v>
      </c>
      <c r="F291" s="7" t="s">
        <v>1090</v>
      </c>
      <c r="G291" s="7" t="s">
        <v>1052</v>
      </c>
      <c r="H291" s="7" t="s">
        <v>862</v>
      </c>
      <c r="I291" s="7" t="s">
        <v>863</v>
      </c>
      <c r="J291" s="6" t="s">
        <v>659</v>
      </c>
      <c r="K291" s="1">
        <v>64800</v>
      </c>
      <c r="L291" s="1">
        <v>64800</v>
      </c>
      <c r="M291" s="1">
        <v>64800</v>
      </c>
      <c r="N291" s="2">
        <v>4.8</v>
      </c>
      <c r="O291" s="2">
        <v>4.8</v>
      </c>
      <c r="P291" s="16">
        <v>4.7788444984567899</v>
      </c>
    </row>
    <row r="292" spans="1:16" x14ac:dyDescent="0.35">
      <c r="A292" s="23" t="str">
        <f t="shared" si="10"/>
        <v>01</v>
      </c>
      <c r="B292" s="23">
        <f t="shared" si="11"/>
        <v>1011748</v>
      </c>
      <c r="C292" s="6" t="s">
        <v>1242</v>
      </c>
      <c r="D292" s="7" t="s">
        <v>1096</v>
      </c>
      <c r="E292" s="7" t="s">
        <v>9</v>
      </c>
      <c r="F292" s="7" t="s">
        <v>1066</v>
      </c>
      <c r="G292" s="7" t="s">
        <v>982</v>
      </c>
      <c r="H292" s="7" t="s">
        <v>704</v>
      </c>
      <c r="I292" s="7" t="s">
        <v>705</v>
      </c>
      <c r="J292" s="6" t="s">
        <v>658</v>
      </c>
      <c r="K292" s="1"/>
      <c r="L292" s="1"/>
      <c r="M292" s="1">
        <v>22800</v>
      </c>
      <c r="N292" s="2"/>
      <c r="O292" s="2"/>
      <c r="P292" s="16">
        <v>3.4058599078947398</v>
      </c>
    </row>
    <row r="293" spans="1:16" x14ac:dyDescent="0.35">
      <c r="A293" s="23" t="str">
        <f t="shared" si="10"/>
        <v>01</v>
      </c>
      <c r="B293" s="23">
        <f t="shared" si="11"/>
        <v>1021550</v>
      </c>
      <c r="C293" s="6" t="s">
        <v>1242</v>
      </c>
      <c r="D293" s="7" t="s">
        <v>1096</v>
      </c>
      <c r="E293" s="7" t="s">
        <v>9</v>
      </c>
      <c r="F293" s="7" t="s">
        <v>1081</v>
      </c>
      <c r="G293" s="7" t="s">
        <v>1010</v>
      </c>
      <c r="H293" s="7" t="s">
        <v>161</v>
      </c>
      <c r="I293" s="7" t="s">
        <v>162</v>
      </c>
      <c r="J293" s="6" t="s">
        <v>553</v>
      </c>
      <c r="K293" s="1">
        <v>48000</v>
      </c>
      <c r="L293" s="1">
        <v>72000</v>
      </c>
      <c r="M293" s="1"/>
      <c r="N293" s="2">
        <v>1.5698333333333301</v>
      </c>
      <c r="O293" s="2">
        <v>1.56981944444444</v>
      </c>
      <c r="P293" s="16"/>
    </row>
    <row r="294" spans="1:16" x14ac:dyDescent="0.35">
      <c r="A294" s="23" t="str">
        <f t="shared" si="10"/>
        <v>01</v>
      </c>
      <c r="B294" s="23">
        <f t="shared" si="11"/>
        <v>1022247</v>
      </c>
      <c r="C294" s="6" t="s">
        <v>1242</v>
      </c>
      <c r="D294" s="7" t="s">
        <v>1096</v>
      </c>
      <c r="E294" s="7" t="s">
        <v>9</v>
      </c>
      <c r="F294" s="7" t="s">
        <v>1081</v>
      </c>
      <c r="G294" s="7" t="s">
        <v>1010</v>
      </c>
      <c r="H294" s="7" t="s">
        <v>259</v>
      </c>
      <c r="I294" s="7" t="s">
        <v>260</v>
      </c>
      <c r="J294" s="6" t="s">
        <v>553</v>
      </c>
      <c r="K294" s="1">
        <v>48000</v>
      </c>
      <c r="L294" s="1">
        <v>48000</v>
      </c>
      <c r="M294" s="1"/>
      <c r="N294" s="2">
        <v>0.78583333333333405</v>
      </c>
      <c r="O294" s="2">
        <v>0.78583333333333405</v>
      </c>
      <c r="P294" s="16"/>
    </row>
    <row r="295" spans="1:16" x14ac:dyDescent="0.35">
      <c r="A295" s="23" t="str">
        <f t="shared" si="10"/>
        <v>01</v>
      </c>
      <c r="B295" s="23">
        <f t="shared" si="11"/>
        <v>1022654</v>
      </c>
      <c r="C295" s="6" t="s">
        <v>1242</v>
      </c>
      <c r="D295" s="7" t="s">
        <v>1096</v>
      </c>
      <c r="E295" s="7" t="s">
        <v>9</v>
      </c>
      <c r="F295" s="7" t="s">
        <v>1081</v>
      </c>
      <c r="G295" s="7" t="s">
        <v>1010</v>
      </c>
      <c r="H295" s="7" t="s">
        <v>450</v>
      </c>
      <c r="I295" s="7" t="s">
        <v>451</v>
      </c>
      <c r="J295" s="6" t="s">
        <v>553</v>
      </c>
      <c r="K295" s="1">
        <v>24000</v>
      </c>
      <c r="L295" s="1">
        <v>24000</v>
      </c>
      <c r="M295" s="1"/>
      <c r="N295" s="2">
        <v>1.68183333333333</v>
      </c>
      <c r="O295" s="2">
        <v>1.68183333333333</v>
      </c>
      <c r="P295" s="16"/>
    </row>
    <row r="296" spans="1:16" x14ac:dyDescent="0.35">
      <c r="A296" s="23" t="str">
        <f t="shared" si="10"/>
        <v>01</v>
      </c>
      <c r="B296" s="23">
        <f t="shared" si="11"/>
        <v>1021903</v>
      </c>
      <c r="C296" s="6" t="s">
        <v>1242</v>
      </c>
      <c r="D296" s="7" t="s">
        <v>1096</v>
      </c>
      <c r="E296" s="7" t="s">
        <v>9</v>
      </c>
      <c r="F296" s="7" t="s">
        <v>1069</v>
      </c>
      <c r="G296" s="7" t="s">
        <v>1026</v>
      </c>
      <c r="H296" s="7" t="s">
        <v>197</v>
      </c>
      <c r="I296" s="7" t="s">
        <v>198</v>
      </c>
      <c r="J296" s="6" t="s">
        <v>553</v>
      </c>
      <c r="K296" s="1">
        <v>96000</v>
      </c>
      <c r="L296" s="1">
        <v>48000</v>
      </c>
      <c r="M296" s="1"/>
      <c r="N296" s="2">
        <v>1.0098229166666699</v>
      </c>
      <c r="O296" s="2">
        <v>1.00983333333333</v>
      </c>
      <c r="P296" s="16"/>
    </row>
    <row r="297" spans="1:16" x14ac:dyDescent="0.35">
      <c r="A297" s="23" t="str">
        <f t="shared" si="10"/>
        <v>01</v>
      </c>
      <c r="B297" s="23">
        <f t="shared" si="11"/>
        <v>1012278</v>
      </c>
      <c r="C297" s="6" t="s">
        <v>1242</v>
      </c>
      <c r="D297" s="7" t="s">
        <v>1096</v>
      </c>
      <c r="E297" s="7" t="s">
        <v>10</v>
      </c>
      <c r="F297" s="7" t="s">
        <v>1068</v>
      </c>
      <c r="G297" s="7" t="s">
        <v>994</v>
      </c>
      <c r="H297" s="7" t="s">
        <v>768</v>
      </c>
      <c r="I297" s="7" t="s">
        <v>769</v>
      </c>
      <c r="J297" s="6" t="s">
        <v>658</v>
      </c>
      <c r="K297" s="1">
        <v>96067</v>
      </c>
      <c r="L297" s="1">
        <v>96067</v>
      </c>
      <c r="M297" s="1">
        <v>80028</v>
      </c>
      <c r="N297" s="2">
        <v>3.8193864698595799</v>
      </c>
      <c r="O297" s="2">
        <v>3.8193864698595799</v>
      </c>
      <c r="P297" s="16">
        <v>3.86150084470435</v>
      </c>
    </row>
    <row r="298" spans="1:16" x14ac:dyDescent="0.35">
      <c r="A298" s="23" t="str">
        <f t="shared" si="10"/>
        <v>01</v>
      </c>
      <c r="B298" s="23">
        <f t="shared" si="11"/>
        <v>1011150</v>
      </c>
      <c r="C298" s="6" t="s">
        <v>1242</v>
      </c>
      <c r="D298" s="7" t="s">
        <v>1096</v>
      </c>
      <c r="E298" s="7" t="s">
        <v>10</v>
      </c>
      <c r="F298" s="7" t="s">
        <v>1068</v>
      </c>
      <c r="G298" s="7" t="s">
        <v>984</v>
      </c>
      <c r="H298" s="7" t="s">
        <v>679</v>
      </c>
      <c r="I298" s="7" t="s">
        <v>680</v>
      </c>
      <c r="J298" s="6" t="s">
        <v>658</v>
      </c>
      <c r="K298" s="1">
        <v>120000</v>
      </c>
      <c r="L298" s="1">
        <v>120000</v>
      </c>
      <c r="M298" s="1">
        <v>120042</v>
      </c>
      <c r="N298" s="2">
        <v>3.9615833333333299</v>
      </c>
      <c r="O298" s="2">
        <v>3.9615833333333299</v>
      </c>
      <c r="P298" s="16">
        <v>4.0053313390313399</v>
      </c>
    </row>
    <row r="299" spans="1:16" x14ac:dyDescent="0.35">
      <c r="A299" s="23" t="str">
        <f t="shared" si="10"/>
        <v>01</v>
      </c>
      <c r="B299" s="23">
        <f t="shared" si="11"/>
        <v>1021270</v>
      </c>
      <c r="C299" s="6" t="s">
        <v>1242</v>
      </c>
      <c r="D299" s="7" t="s">
        <v>1096</v>
      </c>
      <c r="E299" s="7" t="s">
        <v>10</v>
      </c>
      <c r="F299" s="7" t="s">
        <v>1080</v>
      </c>
      <c r="G299" s="7" t="s">
        <v>1030</v>
      </c>
      <c r="H299" s="7" t="s">
        <v>443</v>
      </c>
      <c r="I299" s="7" t="s">
        <v>142</v>
      </c>
      <c r="J299" s="6" t="s">
        <v>553</v>
      </c>
      <c r="K299" s="1">
        <v>96000</v>
      </c>
      <c r="L299" s="1">
        <v>96000</v>
      </c>
      <c r="M299" s="1">
        <v>96000</v>
      </c>
      <c r="N299" s="2">
        <v>0.63714583333333297</v>
      </c>
      <c r="O299" s="2">
        <v>0.63714583333333297</v>
      </c>
      <c r="P299" s="16">
        <v>0.64740185416666696</v>
      </c>
    </row>
    <row r="300" spans="1:16" x14ac:dyDescent="0.35">
      <c r="A300" s="23" t="str">
        <f t="shared" si="10"/>
        <v>01</v>
      </c>
      <c r="B300" s="23">
        <f t="shared" si="11"/>
        <v>1021272</v>
      </c>
      <c r="C300" s="6" t="s">
        <v>1242</v>
      </c>
      <c r="D300" s="7" t="s">
        <v>1096</v>
      </c>
      <c r="E300" s="7" t="s">
        <v>10</v>
      </c>
      <c r="F300" s="7" t="s">
        <v>1080</v>
      </c>
      <c r="G300" s="7" t="s">
        <v>1030</v>
      </c>
      <c r="H300" s="7" t="s">
        <v>143</v>
      </c>
      <c r="I300" s="7" t="s">
        <v>144</v>
      </c>
      <c r="J300" s="6" t="s">
        <v>553</v>
      </c>
      <c r="K300" s="1">
        <v>312000</v>
      </c>
      <c r="L300" s="1">
        <v>312000</v>
      </c>
      <c r="M300" s="1">
        <v>312000</v>
      </c>
      <c r="N300" s="2">
        <v>0.69839102564102595</v>
      </c>
      <c r="O300" s="2">
        <v>0.69839102564102595</v>
      </c>
      <c r="P300" s="16">
        <v>0.707845533333333</v>
      </c>
    </row>
    <row r="301" spans="1:16" x14ac:dyDescent="0.35">
      <c r="A301" s="23" t="str">
        <f t="shared" si="10"/>
        <v>01</v>
      </c>
      <c r="B301" s="23">
        <f t="shared" si="11"/>
        <v>1021026</v>
      </c>
      <c r="C301" s="6" t="s">
        <v>1242</v>
      </c>
      <c r="D301" s="7" t="s">
        <v>1096</v>
      </c>
      <c r="E301" s="7" t="s">
        <v>10</v>
      </c>
      <c r="F301" s="7" t="s">
        <v>1078</v>
      </c>
      <c r="G301" s="7" t="s">
        <v>1009</v>
      </c>
      <c r="H301" s="7" t="s">
        <v>524</v>
      </c>
      <c r="I301" s="7" t="s">
        <v>525</v>
      </c>
      <c r="J301" s="6" t="s">
        <v>553</v>
      </c>
      <c r="K301" s="1">
        <v>24000</v>
      </c>
      <c r="L301" s="1">
        <v>24000</v>
      </c>
      <c r="M301" s="1">
        <v>24002</v>
      </c>
      <c r="N301" s="2">
        <v>0.86083333333333301</v>
      </c>
      <c r="O301" s="2">
        <v>0.86083333333333301</v>
      </c>
      <c r="P301" s="16">
        <v>0.87148173068910895</v>
      </c>
    </row>
    <row r="302" spans="1:16" x14ac:dyDescent="0.35">
      <c r="A302" s="23" t="str">
        <f t="shared" si="10"/>
        <v>01</v>
      </c>
      <c r="B302" s="23">
        <f t="shared" si="11"/>
        <v>1021555</v>
      </c>
      <c r="C302" s="6" t="s">
        <v>1242</v>
      </c>
      <c r="D302" s="7" t="s">
        <v>1096</v>
      </c>
      <c r="E302" s="7" t="s">
        <v>10</v>
      </c>
      <c r="F302" s="7" t="s">
        <v>1078</v>
      </c>
      <c r="G302" s="7" t="s">
        <v>1009</v>
      </c>
      <c r="H302" s="7" t="s">
        <v>163</v>
      </c>
      <c r="I302" s="7" t="s">
        <v>164</v>
      </c>
      <c r="J302" s="6" t="s">
        <v>553</v>
      </c>
      <c r="K302" s="1">
        <v>120000</v>
      </c>
      <c r="L302" s="1">
        <v>120000</v>
      </c>
      <c r="M302" s="1">
        <v>120010</v>
      </c>
      <c r="N302" s="2">
        <v>0.69022499999999998</v>
      </c>
      <c r="O302" s="2">
        <v>0.69022499999999998</v>
      </c>
      <c r="P302" s="16">
        <v>0.69561609032580596</v>
      </c>
    </row>
    <row r="303" spans="1:16" x14ac:dyDescent="0.35">
      <c r="A303" s="23" t="str">
        <f t="shared" si="10"/>
        <v>01</v>
      </c>
      <c r="B303" s="23">
        <f t="shared" si="11"/>
        <v>1021874</v>
      </c>
      <c r="C303" s="6" t="s">
        <v>1242</v>
      </c>
      <c r="D303" s="7" t="s">
        <v>1096</v>
      </c>
      <c r="E303" s="7" t="s">
        <v>10</v>
      </c>
      <c r="F303" s="7" t="s">
        <v>1078</v>
      </c>
      <c r="G303" s="7" t="s">
        <v>1009</v>
      </c>
      <c r="H303" s="7" t="s">
        <v>477</v>
      </c>
      <c r="I303" s="7" t="s">
        <v>243</v>
      </c>
      <c r="J303" s="6" t="s">
        <v>553</v>
      </c>
      <c r="K303" s="1">
        <v>240000</v>
      </c>
      <c r="L303" s="1">
        <v>360000</v>
      </c>
      <c r="M303" s="1">
        <v>360030</v>
      </c>
      <c r="N303" s="2">
        <v>0.98217083333333299</v>
      </c>
      <c r="O303" s="2">
        <v>0.98216944444444398</v>
      </c>
      <c r="P303" s="16">
        <v>0.99915853539982802</v>
      </c>
    </row>
    <row r="304" spans="1:16" x14ac:dyDescent="0.35">
      <c r="A304" s="23" t="str">
        <f t="shared" si="10"/>
        <v>01</v>
      </c>
      <c r="B304" s="23">
        <f t="shared" si="11"/>
        <v>1023302</v>
      </c>
      <c r="C304" s="6" t="s">
        <v>1242</v>
      </c>
      <c r="D304" s="7" t="s">
        <v>1096</v>
      </c>
      <c r="E304" s="7" t="s">
        <v>10</v>
      </c>
      <c r="F304" s="7" t="s">
        <v>1078</v>
      </c>
      <c r="G304" s="7" t="s">
        <v>1027</v>
      </c>
      <c r="H304" s="7" t="s">
        <v>490</v>
      </c>
      <c r="I304" s="7" t="s">
        <v>223</v>
      </c>
      <c r="J304" s="6" t="s">
        <v>553</v>
      </c>
      <c r="K304" s="1">
        <v>24000</v>
      </c>
      <c r="L304" s="1">
        <v>144000</v>
      </c>
      <c r="M304" s="1">
        <v>144000</v>
      </c>
      <c r="N304" s="2">
        <v>0.79637500000000006</v>
      </c>
      <c r="O304" s="2">
        <v>0.79638888888888903</v>
      </c>
      <c r="P304" s="16">
        <v>0.81437187291666702</v>
      </c>
    </row>
    <row r="305" spans="1:16" x14ac:dyDescent="0.35">
      <c r="A305" s="23" t="str">
        <f t="shared" si="10"/>
        <v>01</v>
      </c>
      <c r="B305" s="23">
        <f t="shared" si="11"/>
        <v>1030337</v>
      </c>
      <c r="C305" s="6" t="s">
        <v>1242</v>
      </c>
      <c r="D305" s="7" t="s">
        <v>1096</v>
      </c>
      <c r="E305" s="7" t="s">
        <v>10</v>
      </c>
      <c r="F305" s="7" t="s">
        <v>1090</v>
      </c>
      <c r="G305" s="7" t="s">
        <v>1052</v>
      </c>
      <c r="H305" s="7" t="s">
        <v>873</v>
      </c>
      <c r="I305" s="7" t="s">
        <v>874</v>
      </c>
      <c r="J305" s="6" t="s">
        <v>659</v>
      </c>
      <c r="K305" s="1">
        <v>304420</v>
      </c>
      <c r="L305" s="1">
        <v>304420</v>
      </c>
      <c r="M305" s="1">
        <v>288000</v>
      </c>
      <c r="N305" s="2">
        <v>6.8500032849352896</v>
      </c>
      <c r="O305" s="2">
        <v>6.8500032849352896</v>
      </c>
      <c r="P305" s="16">
        <v>6.9372225708333302</v>
      </c>
    </row>
    <row r="306" spans="1:16" x14ac:dyDescent="0.35">
      <c r="A306" s="23" t="str">
        <f t="shared" si="10"/>
        <v>01</v>
      </c>
      <c r="B306" s="23">
        <f t="shared" si="11"/>
        <v>1012534</v>
      </c>
      <c r="C306" s="6" t="s">
        <v>1242</v>
      </c>
      <c r="D306" s="7" t="s">
        <v>1096</v>
      </c>
      <c r="E306" s="7" t="s">
        <v>10</v>
      </c>
      <c r="F306" s="7" t="s">
        <v>1073</v>
      </c>
      <c r="G306" s="7" t="s">
        <v>998</v>
      </c>
      <c r="H306" s="7" t="s">
        <v>815</v>
      </c>
      <c r="I306" s="7" t="s">
        <v>816</v>
      </c>
      <c r="J306" s="6" t="s">
        <v>658</v>
      </c>
      <c r="K306" s="1">
        <v>160000</v>
      </c>
      <c r="L306" s="1">
        <v>160000</v>
      </c>
      <c r="M306" s="1">
        <v>160000</v>
      </c>
      <c r="N306" s="2">
        <v>2.5499999999999998</v>
      </c>
      <c r="O306" s="2">
        <v>2.5499999999999998</v>
      </c>
      <c r="P306" s="16">
        <v>2.5655545443749999</v>
      </c>
    </row>
    <row r="307" spans="1:16" x14ac:dyDescent="0.35">
      <c r="A307" s="23" t="str">
        <f t="shared" si="10"/>
        <v>01</v>
      </c>
      <c r="B307" s="23">
        <f t="shared" si="11"/>
        <v>1011047</v>
      </c>
      <c r="C307" s="6" t="s">
        <v>1242</v>
      </c>
      <c r="D307" s="7" t="s">
        <v>1096</v>
      </c>
      <c r="E307" s="7" t="s">
        <v>10</v>
      </c>
      <c r="F307" s="7" t="s">
        <v>1066</v>
      </c>
      <c r="G307" s="7" t="s">
        <v>982</v>
      </c>
      <c r="H307" s="7" t="s">
        <v>673</v>
      </c>
      <c r="I307" s="7" t="s">
        <v>674</v>
      </c>
      <c r="J307" s="6" t="s">
        <v>658</v>
      </c>
      <c r="K307" s="1">
        <v>139858</v>
      </c>
      <c r="L307" s="1">
        <v>139858</v>
      </c>
      <c r="M307" s="1">
        <v>136800</v>
      </c>
      <c r="N307" s="2">
        <v>4.0500078651203397</v>
      </c>
      <c r="O307" s="2">
        <v>4.0500078651203397</v>
      </c>
      <c r="P307" s="16">
        <v>4.1039745877192999</v>
      </c>
    </row>
    <row r="308" spans="1:16" x14ac:dyDescent="0.35">
      <c r="A308" s="23" t="str">
        <f t="shared" si="10"/>
        <v>01</v>
      </c>
      <c r="B308" s="23">
        <f t="shared" si="11"/>
        <v>1011127</v>
      </c>
      <c r="C308" s="6" t="s">
        <v>1242</v>
      </c>
      <c r="D308" s="7" t="s">
        <v>1096</v>
      </c>
      <c r="E308" s="7" t="s">
        <v>10</v>
      </c>
      <c r="F308" s="7" t="s">
        <v>1066</v>
      </c>
      <c r="G308" s="7" t="s">
        <v>982</v>
      </c>
      <c r="H308" s="7" t="s">
        <v>677</v>
      </c>
      <c r="I308" s="7" t="s">
        <v>678</v>
      </c>
      <c r="J308" s="6" t="s">
        <v>658</v>
      </c>
      <c r="K308" s="1">
        <v>1010000</v>
      </c>
      <c r="L308" s="1">
        <v>1010000</v>
      </c>
      <c r="M308" s="1">
        <v>1003200</v>
      </c>
      <c r="N308" s="2">
        <v>3.6949999999999998</v>
      </c>
      <c r="O308" s="2">
        <v>3.6949999999999998</v>
      </c>
      <c r="P308" s="16">
        <v>3.7474814342105298</v>
      </c>
    </row>
    <row r="309" spans="1:16" x14ac:dyDescent="0.35">
      <c r="A309" s="23" t="str">
        <f t="shared" si="10"/>
        <v>01</v>
      </c>
      <c r="B309" s="23">
        <f t="shared" si="11"/>
        <v>1022115</v>
      </c>
      <c r="C309" s="6" t="s">
        <v>1242</v>
      </c>
      <c r="D309" s="7" t="s">
        <v>1096</v>
      </c>
      <c r="E309" s="7" t="s">
        <v>10</v>
      </c>
      <c r="F309" s="7" t="s">
        <v>1079</v>
      </c>
      <c r="G309" s="7" t="s">
        <v>1040</v>
      </c>
      <c r="H309" s="7" t="s">
        <v>464</v>
      </c>
      <c r="I309" s="7" t="s">
        <v>465</v>
      </c>
      <c r="J309" s="6" t="s">
        <v>553</v>
      </c>
      <c r="K309" s="1">
        <v>24000</v>
      </c>
      <c r="L309" s="1">
        <v>24000</v>
      </c>
      <c r="M309" s="1">
        <v>24000</v>
      </c>
      <c r="N309" s="2">
        <v>1.8049166666666701</v>
      </c>
      <c r="O309" s="2">
        <v>1.8049166666666701</v>
      </c>
      <c r="P309" s="16">
        <v>1.82553923333333</v>
      </c>
    </row>
    <row r="310" spans="1:16" x14ac:dyDescent="0.35">
      <c r="A310" s="23" t="str">
        <f t="shared" si="10"/>
        <v>01</v>
      </c>
      <c r="B310" s="23">
        <f t="shared" si="11"/>
        <v>1023257</v>
      </c>
      <c r="C310" s="6" t="s">
        <v>1242</v>
      </c>
      <c r="D310" s="7" t="s">
        <v>1096</v>
      </c>
      <c r="E310" s="7" t="s">
        <v>10</v>
      </c>
      <c r="F310" s="7" t="s">
        <v>1081</v>
      </c>
      <c r="G310" s="7" t="s">
        <v>1010</v>
      </c>
      <c r="H310" s="7" t="s">
        <v>530</v>
      </c>
      <c r="I310" s="7" t="s">
        <v>531</v>
      </c>
      <c r="J310" s="6" t="s">
        <v>553</v>
      </c>
      <c r="K310" s="1">
        <v>24000</v>
      </c>
      <c r="L310" s="1">
        <v>24000</v>
      </c>
      <c r="M310" s="1">
        <v>24002</v>
      </c>
      <c r="N310" s="2">
        <v>1.2210416666666699</v>
      </c>
      <c r="O310" s="2">
        <v>1.2210416666666699</v>
      </c>
      <c r="P310" s="16">
        <v>1.23771513623865</v>
      </c>
    </row>
    <row r="311" spans="1:16" x14ac:dyDescent="0.35">
      <c r="A311" s="23" t="str">
        <f t="shared" si="10"/>
        <v>01</v>
      </c>
      <c r="B311" s="23">
        <f t="shared" si="11"/>
        <v>1023319</v>
      </c>
      <c r="C311" s="6" t="s">
        <v>1242</v>
      </c>
      <c r="D311" s="7" t="s">
        <v>1096</v>
      </c>
      <c r="E311" s="7" t="s">
        <v>10</v>
      </c>
      <c r="F311" s="7" t="s">
        <v>1081</v>
      </c>
      <c r="G311" s="7" t="s">
        <v>1010</v>
      </c>
      <c r="H311" s="7" t="s">
        <v>534</v>
      </c>
      <c r="I311" s="7" t="s">
        <v>535</v>
      </c>
      <c r="J311" s="6" t="s">
        <v>553</v>
      </c>
      <c r="K311" s="1">
        <v>12000</v>
      </c>
      <c r="L311" s="1">
        <v>12000</v>
      </c>
      <c r="M311" s="1">
        <v>24000</v>
      </c>
      <c r="N311" s="2">
        <v>1.75183333333333</v>
      </c>
      <c r="O311" s="2">
        <v>1.75183333333333</v>
      </c>
      <c r="P311" s="16">
        <v>1.8041833125</v>
      </c>
    </row>
    <row r="312" spans="1:16" x14ac:dyDescent="0.35">
      <c r="A312" s="23" t="str">
        <f t="shared" si="10"/>
        <v>01</v>
      </c>
      <c r="B312" s="23">
        <f t="shared" si="11"/>
        <v>1022907</v>
      </c>
      <c r="C312" s="6" t="s">
        <v>1242</v>
      </c>
      <c r="D312" s="7" t="s">
        <v>1096</v>
      </c>
      <c r="E312" s="7" t="s">
        <v>10</v>
      </c>
      <c r="F312" s="7" t="s">
        <v>1069</v>
      </c>
      <c r="G312" s="7" t="s">
        <v>1026</v>
      </c>
      <c r="H312" s="7" t="s">
        <v>528</v>
      </c>
      <c r="I312" s="7" t="s">
        <v>529</v>
      </c>
      <c r="J312" s="6" t="s">
        <v>553</v>
      </c>
      <c r="K312" s="1">
        <v>48000</v>
      </c>
      <c r="L312" s="1">
        <v>48000</v>
      </c>
      <c r="M312" s="1">
        <v>48000</v>
      </c>
      <c r="N312" s="2">
        <v>0.47789583333333302</v>
      </c>
      <c r="O312" s="2">
        <v>0.47789583333333302</v>
      </c>
      <c r="P312" s="16">
        <v>0.48625483333333303</v>
      </c>
    </row>
    <row r="313" spans="1:16" x14ac:dyDescent="0.35">
      <c r="A313" s="23" t="str">
        <f t="shared" si="10"/>
        <v>01</v>
      </c>
      <c r="B313" s="23">
        <f t="shared" si="11"/>
        <v>1030658</v>
      </c>
      <c r="C313" s="6" t="s">
        <v>1242</v>
      </c>
      <c r="D313" s="7" t="s">
        <v>1096</v>
      </c>
      <c r="E313" s="7" t="s">
        <v>10</v>
      </c>
      <c r="F313" s="7" t="s">
        <v>1093</v>
      </c>
      <c r="G313" s="7" t="s">
        <v>1059</v>
      </c>
      <c r="H313" s="7" t="s">
        <v>925</v>
      </c>
      <c r="I313" s="7" t="s">
        <v>926</v>
      </c>
      <c r="J313" s="6" t="s">
        <v>659</v>
      </c>
      <c r="K313" s="1">
        <v>96000</v>
      </c>
      <c r="L313" s="1">
        <v>96000</v>
      </c>
      <c r="M313" s="1">
        <v>96069.440000000002</v>
      </c>
      <c r="N313" s="2">
        <v>3.7</v>
      </c>
      <c r="O313" s="2">
        <v>3.7</v>
      </c>
      <c r="P313" s="16">
        <v>3.7477776450034499</v>
      </c>
    </row>
    <row r="314" spans="1:16" x14ac:dyDescent="0.35">
      <c r="A314" s="23" t="str">
        <f t="shared" si="10"/>
        <v>01</v>
      </c>
      <c r="B314" s="23">
        <f t="shared" si="11"/>
        <v>1011586</v>
      </c>
      <c r="C314" s="6" t="s">
        <v>1242</v>
      </c>
      <c r="D314" s="7" t="s">
        <v>1096</v>
      </c>
      <c r="E314" s="7" t="s">
        <v>14</v>
      </c>
      <c r="F314" s="7" t="s">
        <v>1068</v>
      </c>
      <c r="G314" s="7" t="s">
        <v>992</v>
      </c>
      <c r="H314" s="7" t="s">
        <v>700</v>
      </c>
      <c r="I314" s="7" t="s">
        <v>701</v>
      </c>
      <c r="J314" s="6" t="s">
        <v>658</v>
      </c>
      <c r="K314" s="1"/>
      <c r="L314" s="1"/>
      <c r="M314" s="1">
        <v>48000</v>
      </c>
      <c r="N314" s="2"/>
      <c r="O314" s="2"/>
      <c r="P314" s="16">
        <v>2.0858879291666699</v>
      </c>
    </row>
    <row r="315" spans="1:16" x14ac:dyDescent="0.35">
      <c r="A315" s="23" t="str">
        <f t="shared" si="10"/>
        <v>01</v>
      </c>
      <c r="B315" s="23">
        <f t="shared" si="11"/>
        <v>1012455</v>
      </c>
      <c r="C315" s="6" t="s">
        <v>1242</v>
      </c>
      <c r="D315" s="7" t="s">
        <v>1096</v>
      </c>
      <c r="E315" s="7" t="s">
        <v>14</v>
      </c>
      <c r="F315" s="7" t="s">
        <v>1068</v>
      </c>
      <c r="G315" s="7" t="s">
        <v>997</v>
      </c>
      <c r="H315" s="7" t="s">
        <v>790</v>
      </c>
      <c r="I315" s="7" t="s">
        <v>791</v>
      </c>
      <c r="J315" s="6" t="s">
        <v>658</v>
      </c>
      <c r="K315" s="1"/>
      <c r="L315" s="1"/>
      <c r="M315" s="1">
        <v>24000</v>
      </c>
      <c r="N315" s="2"/>
      <c r="O315" s="2"/>
      <c r="P315" s="16">
        <v>1.9023163541666701</v>
      </c>
    </row>
    <row r="316" spans="1:16" x14ac:dyDescent="0.35">
      <c r="A316" s="23" t="str">
        <f t="shared" si="10"/>
        <v>01</v>
      </c>
      <c r="B316" s="23">
        <f t="shared" si="11"/>
        <v>1030685</v>
      </c>
      <c r="C316" s="6" t="s">
        <v>1242</v>
      </c>
      <c r="D316" s="7" t="s">
        <v>1096</v>
      </c>
      <c r="E316" s="7" t="s">
        <v>14</v>
      </c>
      <c r="F316" s="7" t="s">
        <v>1068</v>
      </c>
      <c r="G316" s="7" t="s">
        <v>1051</v>
      </c>
      <c r="H316" s="7" t="s">
        <v>934</v>
      </c>
      <c r="I316" s="7" t="s">
        <v>935</v>
      </c>
      <c r="J316" s="6" t="s">
        <v>659</v>
      </c>
      <c r="K316" s="1">
        <v>105043</v>
      </c>
      <c r="L316" s="1">
        <v>105043</v>
      </c>
      <c r="M316" s="1">
        <v>96000</v>
      </c>
      <c r="N316" s="2">
        <v>3.2199956208409901</v>
      </c>
      <c r="O316" s="2">
        <v>3.2199956208409901</v>
      </c>
      <c r="P316" s="16">
        <v>3.1222580916666698</v>
      </c>
    </row>
    <row r="317" spans="1:16" x14ac:dyDescent="0.35">
      <c r="A317" s="23" t="str">
        <f t="shared" si="10"/>
        <v>01</v>
      </c>
      <c r="B317" s="23">
        <f t="shared" si="11"/>
        <v>1022033</v>
      </c>
      <c r="C317" s="6" t="s">
        <v>1242</v>
      </c>
      <c r="D317" s="7" t="s">
        <v>1096</v>
      </c>
      <c r="E317" s="7" t="s">
        <v>14</v>
      </c>
      <c r="F317" s="7" t="s">
        <v>1087</v>
      </c>
      <c r="G317" s="7" t="s">
        <v>1038</v>
      </c>
      <c r="H317" s="7" t="s">
        <v>220</v>
      </c>
      <c r="I317" s="7" t="s">
        <v>221</v>
      </c>
      <c r="J317" s="6" t="s">
        <v>553</v>
      </c>
      <c r="K317" s="1">
        <v>24000</v>
      </c>
      <c r="L317" s="1">
        <v>24000</v>
      </c>
      <c r="M317" s="1">
        <v>24000</v>
      </c>
      <c r="N317" s="2">
        <v>5.9037083333333298</v>
      </c>
      <c r="O317" s="2">
        <v>5.9037083333333298</v>
      </c>
      <c r="P317" s="16">
        <v>3.914037075</v>
      </c>
    </row>
    <row r="318" spans="1:16" x14ac:dyDescent="0.35">
      <c r="A318" s="23" t="str">
        <f t="shared" si="10"/>
        <v>01</v>
      </c>
      <c r="B318" s="23">
        <f t="shared" si="11"/>
        <v>1021739</v>
      </c>
      <c r="C318" s="6" t="s">
        <v>1242</v>
      </c>
      <c r="D318" s="7" t="s">
        <v>1096</v>
      </c>
      <c r="E318" s="7" t="s">
        <v>14</v>
      </c>
      <c r="F318" s="7" t="s">
        <v>1087</v>
      </c>
      <c r="G318" s="7" t="s">
        <v>1034</v>
      </c>
      <c r="H318" s="7" t="s">
        <v>185</v>
      </c>
      <c r="I318" s="7" t="s">
        <v>186</v>
      </c>
      <c r="J318" s="6" t="s">
        <v>553</v>
      </c>
      <c r="K318" s="1">
        <v>48000</v>
      </c>
      <c r="L318" s="1">
        <v>48000</v>
      </c>
      <c r="M318" s="1">
        <v>48000</v>
      </c>
      <c r="N318" s="2">
        <v>0.80554166666666704</v>
      </c>
      <c r="O318" s="2">
        <v>0.80554166666666704</v>
      </c>
      <c r="P318" s="16">
        <v>0.401638616666667</v>
      </c>
    </row>
    <row r="319" spans="1:16" x14ac:dyDescent="0.35">
      <c r="A319" s="23" t="str">
        <f t="shared" si="10"/>
        <v>01</v>
      </c>
      <c r="B319" s="23">
        <f t="shared" si="11"/>
        <v>1022212</v>
      </c>
      <c r="C319" s="6" t="s">
        <v>1242</v>
      </c>
      <c r="D319" s="7" t="s">
        <v>1096</v>
      </c>
      <c r="E319" s="7" t="s">
        <v>14</v>
      </c>
      <c r="F319" s="7" t="s">
        <v>1087</v>
      </c>
      <c r="G319" s="7" t="s">
        <v>1034</v>
      </c>
      <c r="H319" s="7" t="s">
        <v>254</v>
      </c>
      <c r="I319" s="7" t="s">
        <v>255</v>
      </c>
      <c r="J319" s="6" t="s">
        <v>553</v>
      </c>
      <c r="K319" s="1">
        <v>600000</v>
      </c>
      <c r="L319" s="1">
        <v>600000</v>
      </c>
      <c r="M319" s="1">
        <v>600026</v>
      </c>
      <c r="N319" s="2">
        <v>1.331685</v>
      </c>
      <c r="O319" s="2">
        <v>1.331685</v>
      </c>
      <c r="P319" s="16">
        <v>0.93021814588034502</v>
      </c>
    </row>
    <row r="320" spans="1:16" x14ac:dyDescent="0.35">
      <c r="A320" s="23" t="str">
        <f t="shared" si="10"/>
        <v>01</v>
      </c>
      <c r="B320" s="23">
        <f t="shared" si="11"/>
        <v>1022639</v>
      </c>
      <c r="C320" s="6" t="s">
        <v>1242</v>
      </c>
      <c r="D320" s="7" t="s">
        <v>1096</v>
      </c>
      <c r="E320" s="7" t="s">
        <v>14</v>
      </c>
      <c r="F320" s="7" t="s">
        <v>1087</v>
      </c>
      <c r="G320" s="7" t="s">
        <v>1034</v>
      </c>
      <c r="H320" s="7" t="s">
        <v>328</v>
      </c>
      <c r="I320" s="7" t="s">
        <v>329</v>
      </c>
      <c r="J320" s="6" t="s">
        <v>553</v>
      </c>
      <c r="K320" s="1">
        <v>936000</v>
      </c>
      <c r="L320" s="1">
        <v>936000</v>
      </c>
      <c r="M320" s="1">
        <v>936000</v>
      </c>
      <c r="N320" s="2">
        <v>1.2830651709401699</v>
      </c>
      <c r="O320" s="2">
        <v>1.2830651709401699</v>
      </c>
      <c r="P320" s="16">
        <v>0.862290953525641</v>
      </c>
    </row>
    <row r="321" spans="1:16" x14ac:dyDescent="0.35">
      <c r="A321" s="23" t="str">
        <f t="shared" si="10"/>
        <v>01</v>
      </c>
      <c r="B321" s="23">
        <f t="shared" si="11"/>
        <v>1022414</v>
      </c>
      <c r="C321" s="6" t="s">
        <v>1242</v>
      </c>
      <c r="D321" s="7" t="s">
        <v>1096</v>
      </c>
      <c r="E321" s="7" t="s">
        <v>14</v>
      </c>
      <c r="F321" s="7" t="s">
        <v>1074</v>
      </c>
      <c r="G321" s="7" t="s">
        <v>1042</v>
      </c>
      <c r="H321" s="7" t="s">
        <v>297</v>
      </c>
      <c r="I321" s="7" t="s">
        <v>298</v>
      </c>
      <c r="J321" s="6" t="s">
        <v>553</v>
      </c>
      <c r="K321" s="1">
        <v>72000</v>
      </c>
      <c r="L321" s="1">
        <v>72000</v>
      </c>
      <c r="M321" s="1">
        <v>72000</v>
      </c>
      <c r="N321" s="2">
        <v>1.1250555555555599</v>
      </c>
      <c r="O321" s="2">
        <v>1.1250555555555599</v>
      </c>
      <c r="P321" s="16">
        <v>0.80574563749999994</v>
      </c>
    </row>
    <row r="322" spans="1:16" x14ac:dyDescent="0.35">
      <c r="A322" s="23" t="str">
        <f t="shared" si="10"/>
        <v>01</v>
      </c>
      <c r="B322" s="23">
        <f t="shared" si="11"/>
        <v>1021971</v>
      </c>
      <c r="C322" s="6" t="s">
        <v>1242</v>
      </c>
      <c r="D322" s="7" t="s">
        <v>1096</v>
      </c>
      <c r="E322" s="7" t="s">
        <v>14</v>
      </c>
      <c r="F322" s="7" t="s">
        <v>1080</v>
      </c>
      <c r="G322" s="7" t="s">
        <v>1029</v>
      </c>
      <c r="H322" s="7" t="s">
        <v>211</v>
      </c>
      <c r="I322" s="7" t="s">
        <v>212</v>
      </c>
      <c r="J322" s="6" t="s">
        <v>553</v>
      </c>
      <c r="K322" s="1">
        <v>96000</v>
      </c>
      <c r="L322" s="1">
        <v>96000</v>
      </c>
      <c r="M322" s="1">
        <v>96000</v>
      </c>
      <c r="N322" s="2">
        <v>2.00020833333333</v>
      </c>
      <c r="O322" s="2">
        <v>2.00020833333333</v>
      </c>
      <c r="P322" s="16">
        <v>1.20740694166667</v>
      </c>
    </row>
    <row r="323" spans="1:16" x14ac:dyDescent="0.35">
      <c r="A323" s="23" t="str">
        <f t="shared" si="10"/>
        <v>01</v>
      </c>
      <c r="B323" s="23">
        <f t="shared" si="11"/>
        <v>1023034</v>
      </c>
      <c r="C323" s="6" t="s">
        <v>1242</v>
      </c>
      <c r="D323" s="7" t="s">
        <v>1096</v>
      </c>
      <c r="E323" s="7" t="s">
        <v>14</v>
      </c>
      <c r="F323" s="7" t="s">
        <v>1080</v>
      </c>
      <c r="G323" s="7" t="s">
        <v>1030</v>
      </c>
      <c r="H323" s="7" t="s">
        <v>408</v>
      </c>
      <c r="I323" s="7" t="s">
        <v>142</v>
      </c>
      <c r="J323" s="6" t="s">
        <v>553</v>
      </c>
      <c r="K323" s="1">
        <v>240000</v>
      </c>
      <c r="L323" s="1">
        <v>240000</v>
      </c>
      <c r="M323" s="1">
        <v>192000</v>
      </c>
      <c r="N323" s="2">
        <v>0.56765416666666701</v>
      </c>
      <c r="O323" s="2">
        <v>0.56765416666666701</v>
      </c>
      <c r="P323" s="16">
        <v>0.344019343229167</v>
      </c>
    </row>
    <row r="324" spans="1:16" x14ac:dyDescent="0.35">
      <c r="A324" s="23" t="str">
        <f t="shared" si="10"/>
        <v>01</v>
      </c>
      <c r="B324" s="23">
        <f t="shared" si="11"/>
        <v>1022417</v>
      </c>
      <c r="C324" s="6" t="s">
        <v>1242</v>
      </c>
      <c r="D324" s="7" t="s">
        <v>1096</v>
      </c>
      <c r="E324" s="7" t="s">
        <v>14</v>
      </c>
      <c r="F324" s="7" t="s">
        <v>1080</v>
      </c>
      <c r="G324" s="7" t="s">
        <v>1031</v>
      </c>
      <c r="H324" s="7" t="s">
        <v>301</v>
      </c>
      <c r="I324" s="7" t="s">
        <v>302</v>
      </c>
      <c r="J324" s="6" t="s">
        <v>553</v>
      </c>
      <c r="K324" s="1">
        <v>0</v>
      </c>
      <c r="L324" s="1">
        <v>0</v>
      </c>
      <c r="M324" s="1">
        <v>48000</v>
      </c>
      <c r="N324" s="2">
        <v>0</v>
      </c>
      <c r="O324" s="2">
        <v>0</v>
      </c>
      <c r="P324" s="16">
        <v>0.459225772916667</v>
      </c>
    </row>
    <row r="325" spans="1:16" x14ac:dyDescent="0.35">
      <c r="A325" s="23" t="str">
        <f t="shared" ref="A325:A388" si="12">MID(C325,1,2)</f>
        <v>01</v>
      </c>
      <c r="B325" s="23">
        <f t="shared" ref="B325:B388" si="13">+H325*1</f>
        <v>1023306</v>
      </c>
      <c r="C325" s="6" t="s">
        <v>1242</v>
      </c>
      <c r="D325" s="7" t="s">
        <v>1096</v>
      </c>
      <c r="E325" s="7" t="s">
        <v>14</v>
      </c>
      <c r="F325" s="7" t="s">
        <v>1080</v>
      </c>
      <c r="G325" s="7" t="s">
        <v>1031</v>
      </c>
      <c r="H325" s="7" t="s">
        <v>523</v>
      </c>
      <c r="I325" s="7" t="s">
        <v>302</v>
      </c>
      <c r="J325" s="6" t="s">
        <v>553</v>
      </c>
      <c r="K325" s="1">
        <v>240000</v>
      </c>
      <c r="L325" s="1">
        <v>264000</v>
      </c>
      <c r="M325" s="1">
        <v>168000</v>
      </c>
      <c r="N325" s="2">
        <v>0.96529583333333302</v>
      </c>
      <c r="O325" s="2">
        <v>0.96529545454545396</v>
      </c>
      <c r="P325" s="16">
        <v>0.68954761785714302</v>
      </c>
    </row>
    <row r="326" spans="1:16" x14ac:dyDescent="0.35">
      <c r="A326" s="23" t="str">
        <f t="shared" si="12"/>
        <v>01</v>
      </c>
      <c r="B326" s="23">
        <f t="shared" si="13"/>
        <v>1022389</v>
      </c>
      <c r="C326" s="6" t="s">
        <v>1242</v>
      </c>
      <c r="D326" s="7" t="s">
        <v>1096</v>
      </c>
      <c r="E326" s="7" t="s">
        <v>14</v>
      </c>
      <c r="F326" s="7" t="s">
        <v>1080</v>
      </c>
      <c r="G326" s="7" t="s">
        <v>1008</v>
      </c>
      <c r="H326" s="7" t="s">
        <v>500</v>
      </c>
      <c r="I326" s="7" t="s">
        <v>501</v>
      </c>
      <c r="J326" s="6" t="s">
        <v>553</v>
      </c>
      <c r="K326" s="1">
        <v>24000</v>
      </c>
      <c r="L326" s="1">
        <v>24000</v>
      </c>
      <c r="M326" s="1">
        <v>24000</v>
      </c>
      <c r="N326" s="2">
        <v>1.04341666666667</v>
      </c>
      <c r="O326" s="2">
        <v>1.04341666666667</v>
      </c>
      <c r="P326" s="16">
        <v>0.90344689166666703</v>
      </c>
    </row>
    <row r="327" spans="1:16" x14ac:dyDescent="0.35">
      <c r="A327" s="23" t="str">
        <f t="shared" si="12"/>
        <v>01</v>
      </c>
      <c r="B327" s="23">
        <f t="shared" si="13"/>
        <v>1022381</v>
      </c>
      <c r="C327" s="6" t="s">
        <v>1242</v>
      </c>
      <c r="D327" s="7" t="s">
        <v>1096</v>
      </c>
      <c r="E327" s="7" t="s">
        <v>14</v>
      </c>
      <c r="F327" s="7" t="s">
        <v>1078</v>
      </c>
      <c r="G327" s="7" t="s">
        <v>1009</v>
      </c>
      <c r="H327" s="7" t="s">
        <v>287</v>
      </c>
      <c r="I327" s="7" t="s">
        <v>288</v>
      </c>
      <c r="J327" s="6" t="s">
        <v>553</v>
      </c>
      <c r="K327" s="1"/>
      <c r="L327" s="1"/>
      <c r="M327" s="1">
        <v>48000</v>
      </c>
      <c r="N327" s="2"/>
      <c r="O327" s="2"/>
      <c r="P327" s="16">
        <v>0.63256578333333302</v>
      </c>
    </row>
    <row r="328" spans="1:16" x14ac:dyDescent="0.35">
      <c r="A328" s="23" t="str">
        <f t="shared" si="12"/>
        <v>01</v>
      </c>
      <c r="B328" s="23">
        <f t="shared" si="13"/>
        <v>1022541</v>
      </c>
      <c r="C328" s="6" t="s">
        <v>1242</v>
      </c>
      <c r="D328" s="7" t="s">
        <v>1096</v>
      </c>
      <c r="E328" s="7" t="s">
        <v>14</v>
      </c>
      <c r="F328" s="7" t="s">
        <v>1078</v>
      </c>
      <c r="G328" s="7" t="s">
        <v>1009</v>
      </c>
      <c r="H328" s="7" t="s">
        <v>309</v>
      </c>
      <c r="I328" s="7" t="s">
        <v>310</v>
      </c>
      <c r="J328" s="6" t="s">
        <v>553</v>
      </c>
      <c r="K328" s="1"/>
      <c r="L328" s="1"/>
      <c r="M328" s="1">
        <v>24000</v>
      </c>
      <c r="N328" s="2"/>
      <c r="O328" s="2"/>
      <c r="P328" s="16">
        <v>0.57437926250000004</v>
      </c>
    </row>
    <row r="329" spans="1:16" x14ac:dyDescent="0.35">
      <c r="A329" s="23" t="str">
        <f t="shared" si="12"/>
        <v>01</v>
      </c>
      <c r="B329" s="23">
        <f t="shared" si="13"/>
        <v>1022856</v>
      </c>
      <c r="C329" s="6" t="s">
        <v>1242</v>
      </c>
      <c r="D329" s="7" t="s">
        <v>1096</v>
      </c>
      <c r="E329" s="7" t="s">
        <v>14</v>
      </c>
      <c r="F329" s="7" t="s">
        <v>1078</v>
      </c>
      <c r="G329" s="7" t="s">
        <v>1009</v>
      </c>
      <c r="H329" s="7" t="s">
        <v>359</v>
      </c>
      <c r="I329" s="7" t="s">
        <v>360</v>
      </c>
      <c r="J329" s="6" t="s">
        <v>553</v>
      </c>
      <c r="K329" s="1"/>
      <c r="L329" s="1"/>
      <c r="M329" s="1">
        <v>72000</v>
      </c>
      <c r="N329" s="2"/>
      <c r="O329" s="2"/>
      <c r="P329" s="16">
        <v>0.61159840138888899</v>
      </c>
    </row>
    <row r="330" spans="1:16" x14ac:dyDescent="0.35">
      <c r="A330" s="23" t="str">
        <f t="shared" si="12"/>
        <v>01</v>
      </c>
      <c r="B330" s="23">
        <f t="shared" si="13"/>
        <v>1022073</v>
      </c>
      <c r="C330" s="6" t="s">
        <v>1242</v>
      </c>
      <c r="D330" s="7" t="s">
        <v>1096</v>
      </c>
      <c r="E330" s="7" t="s">
        <v>14</v>
      </c>
      <c r="F330" s="7" t="s">
        <v>1078</v>
      </c>
      <c r="G330" s="7" t="s">
        <v>1027</v>
      </c>
      <c r="H330" s="7" t="s">
        <v>222</v>
      </c>
      <c r="I330" s="7" t="s">
        <v>223</v>
      </c>
      <c r="J330" s="6" t="s">
        <v>553</v>
      </c>
      <c r="K330" s="1">
        <v>168000</v>
      </c>
      <c r="L330" s="1">
        <v>72000</v>
      </c>
      <c r="M330" s="1">
        <v>48000</v>
      </c>
      <c r="N330" s="2">
        <v>0.88542261904761899</v>
      </c>
      <c r="O330" s="2">
        <v>0.88541666666666596</v>
      </c>
      <c r="P330" s="16">
        <v>0.7411548375</v>
      </c>
    </row>
    <row r="331" spans="1:16" x14ac:dyDescent="0.35">
      <c r="A331" s="23" t="str">
        <f t="shared" si="12"/>
        <v>01</v>
      </c>
      <c r="B331" s="23">
        <f t="shared" si="13"/>
        <v>1022945</v>
      </c>
      <c r="C331" s="6" t="s">
        <v>1242</v>
      </c>
      <c r="D331" s="7" t="s">
        <v>1096</v>
      </c>
      <c r="E331" s="7" t="s">
        <v>14</v>
      </c>
      <c r="F331" s="7" t="s">
        <v>1078</v>
      </c>
      <c r="G331" s="7" t="s">
        <v>1027</v>
      </c>
      <c r="H331" s="7" t="s">
        <v>397</v>
      </c>
      <c r="I331" s="7" t="s">
        <v>223</v>
      </c>
      <c r="J331" s="6" t="s">
        <v>553</v>
      </c>
      <c r="K331" s="1">
        <v>216000</v>
      </c>
      <c r="L331" s="1">
        <v>192000</v>
      </c>
      <c r="M331" s="1">
        <v>168000</v>
      </c>
      <c r="N331" s="2">
        <v>0.88542129629629596</v>
      </c>
      <c r="O331" s="2">
        <v>0.88542187500000002</v>
      </c>
      <c r="P331" s="16">
        <v>0.57437926250000004</v>
      </c>
    </row>
    <row r="332" spans="1:16" x14ac:dyDescent="0.35">
      <c r="A332" s="23" t="str">
        <f t="shared" si="12"/>
        <v>01</v>
      </c>
      <c r="B332" s="23">
        <f t="shared" si="13"/>
        <v>1021992</v>
      </c>
      <c r="C332" s="6" t="s">
        <v>1242</v>
      </c>
      <c r="D332" s="7" t="s">
        <v>1096</v>
      </c>
      <c r="E332" s="7" t="s">
        <v>14</v>
      </c>
      <c r="F332" s="7" t="s">
        <v>1078</v>
      </c>
      <c r="G332" s="7" t="s">
        <v>1006</v>
      </c>
      <c r="H332" s="7" t="s">
        <v>219</v>
      </c>
      <c r="I332" s="7" t="s">
        <v>28</v>
      </c>
      <c r="J332" s="6" t="s">
        <v>553</v>
      </c>
      <c r="K332" s="1">
        <v>192000</v>
      </c>
      <c r="L332" s="1">
        <v>120000</v>
      </c>
      <c r="M332" s="1"/>
      <c r="N332" s="2">
        <v>1.125046875</v>
      </c>
      <c r="O332" s="2">
        <v>1.1250500000000001</v>
      </c>
      <c r="P332" s="16"/>
    </row>
    <row r="333" spans="1:16" x14ac:dyDescent="0.35">
      <c r="A333" s="23" t="str">
        <f t="shared" si="12"/>
        <v>01</v>
      </c>
      <c r="B333" s="23">
        <f t="shared" si="13"/>
        <v>1021767</v>
      </c>
      <c r="C333" s="6" t="s">
        <v>1242</v>
      </c>
      <c r="D333" s="7" t="s">
        <v>1096</v>
      </c>
      <c r="E333" s="7" t="s">
        <v>14</v>
      </c>
      <c r="F333" s="7" t="s">
        <v>1084</v>
      </c>
      <c r="G333" s="7" t="s">
        <v>1017</v>
      </c>
      <c r="H333" s="7" t="s">
        <v>191</v>
      </c>
      <c r="I333" s="7" t="s">
        <v>192</v>
      </c>
      <c r="J333" s="6" t="s">
        <v>553</v>
      </c>
      <c r="K333" s="1">
        <v>240000</v>
      </c>
      <c r="L333" s="1">
        <v>288000</v>
      </c>
      <c r="M333" s="1">
        <v>288024</v>
      </c>
      <c r="N333" s="2">
        <v>1.84045833333333</v>
      </c>
      <c r="O333" s="2">
        <v>1.8404618055555599</v>
      </c>
      <c r="P333" s="16">
        <v>1.36786872482849</v>
      </c>
    </row>
    <row r="334" spans="1:16" x14ac:dyDescent="0.35">
      <c r="A334" s="23" t="str">
        <f t="shared" si="12"/>
        <v>01</v>
      </c>
      <c r="B334" s="23">
        <f t="shared" si="13"/>
        <v>1022099</v>
      </c>
      <c r="C334" s="6" t="s">
        <v>1242</v>
      </c>
      <c r="D334" s="7" t="s">
        <v>1096</v>
      </c>
      <c r="E334" s="7" t="s">
        <v>14</v>
      </c>
      <c r="F334" s="7" t="s">
        <v>1084</v>
      </c>
      <c r="G334" s="7" t="s">
        <v>1017</v>
      </c>
      <c r="H334" s="7" t="s">
        <v>228</v>
      </c>
      <c r="I334" s="7" t="s">
        <v>229</v>
      </c>
      <c r="J334" s="6" t="s">
        <v>553</v>
      </c>
      <c r="K334" s="1">
        <v>192000</v>
      </c>
      <c r="L334" s="1">
        <v>216000</v>
      </c>
      <c r="M334" s="1">
        <v>216000</v>
      </c>
      <c r="N334" s="2">
        <v>1.84219791666667</v>
      </c>
      <c r="O334" s="2">
        <v>1.84219444444444</v>
      </c>
      <c r="P334" s="16">
        <v>1.1609820319444399</v>
      </c>
    </row>
    <row r="335" spans="1:16" x14ac:dyDescent="0.35">
      <c r="A335" s="23" t="str">
        <f t="shared" si="12"/>
        <v>01</v>
      </c>
      <c r="B335" s="23">
        <f t="shared" si="13"/>
        <v>1022186</v>
      </c>
      <c r="C335" s="6" t="s">
        <v>1242</v>
      </c>
      <c r="D335" s="7" t="s">
        <v>1096</v>
      </c>
      <c r="E335" s="7" t="s">
        <v>14</v>
      </c>
      <c r="F335" s="7" t="s">
        <v>1084</v>
      </c>
      <c r="G335" s="7" t="s">
        <v>1017</v>
      </c>
      <c r="H335" s="7" t="s">
        <v>248</v>
      </c>
      <c r="I335" s="7" t="s">
        <v>249</v>
      </c>
      <c r="J335" s="6" t="s">
        <v>553</v>
      </c>
      <c r="K335" s="1"/>
      <c r="L335" s="1"/>
      <c r="M335" s="1">
        <v>48000</v>
      </c>
      <c r="N335" s="2"/>
      <c r="O335" s="2"/>
      <c r="P335" s="16">
        <v>0.80472782916666596</v>
      </c>
    </row>
    <row r="336" spans="1:16" x14ac:dyDescent="0.35">
      <c r="A336" s="23" t="str">
        <f t="shared" si="12"/>
        <v>01</v>
      </c>
      <c r="B336" s="23">
        <f t="shared" si="13"/>
        <v>1022378</v>
      </c>
      <c r="C336" s="6" t="s">
        <v>1242</v>
      </c>
      <c r="D336" s="7" t="s">
        <v>1096</v>
      </c>
      <c r="E336" s="7" t="s">
        <v>14</v>
      </c>
      <c r="F336" s="7" t="s">
        <v>1084</v>
      </c>
      <c r="G336" s="7" t="s">
        <v>1017</v>
      </c>
      <c r="H336" s="7" t="s">
        <v>283</v>
      </c>
      <c r="I336" s="7" t="s">
        <v>284</v>
      </c>
      <c r="J336" s="6" t="s">
        <v>553</v>
      </c>
      <c r="K336" s="1"/>
      <c r="L336" s="1"/>
      <c r="M336" s="1">
        <v>24000</v>
      </c>
      <c r="N336" s="2"/>
      <c r="O336" s="2"/>
      <c r="P336" s="16">
        <v>1.4955751041666701</v>
      </c>
    </row>
    <row r="337" spans="1:16" x14ac:dyDescent="0.35">
      <c r="A337" s="23" t="str">
        <f t="shared" si="12"/>
        <v>01</v>
      </c>
      <c r="B337" s="23">
        <f t="shared" si="13"/>
        <v>1022388</v>
      </c>
      <c r="C337" s="6" t="s">
        <v>1242</v>
      </c>
      <c r="D337" s="7" t="s">
        <v>1096</v>
      </c>
      <c r="E337" s="7" t="s">
        <v>14</v>
      </c>
      <c r="F337" s="7" t="s">
        <v>1084</v>
      </c>
      <c r="G337" s="7" t="s">
        <v>1017</v>
      </c>
      <c r="H337" s="7" t="s">
        <v>291</v>
      </c>
      <c r="I337" s="7" t="s">
        <v>292</v>
      </c>
      <c r="J337" s="6" t="s">
        <v>553</v>
      </c>
      <c r="K337" s="1">
        <v>96000</v>
      </c>
      <c r="L337" s="1">
        <v>96000</v>
      </c>
      <c r="M337" s="1">
        <v>96000</v>
      </c>
      <c r="N337" s="2">
        <v>1.3629374999999999</v>
      </c>
      <c r="O337" s="2">
        <v>1.3629374999999999</v>
      </c>
      <c r="P337" s="16">
        <v>0.80506548124999999</v>
      </c>
    </row>
    <row r="338" spans="1:16" x14ac:dyDescent="0.35">
      <c r="A338" s="23" t="str">
        <f t="shared" si="12"/>
        <v>01</v>
      </c>
      <c r="B338" s="23">
        <f t="shared" si="13"/>
        <v>1023291</v>
      </c>
      <c r="C338" s="6" t="s">
        <v>1242</v>
      </c>
      <c r="D338" s="7" t="s">
        <v>1096</v>
      </c>
      <c r="E338" s="7" t="s">
        <v>14</v>
      </c>
      <c r="F338" s="7" t="s">
        <v>1084</v>
      </c>
      <c r="G338" s="7" t="s">
        <v>1017</v>
      </c>
      <c r="H338" s="7" t="s">
        <v>521</v>
      </c>
      <c r="I338" s="7" t="s">
        <v>522</v>
      </c>
      <c r="J338" s="6" t="s">
        <v>553</v>
      </c>
      <c r="K338" s="1">
        <v>24000</v>
      </c>
      <c r="L338" s="1">
        <v>24000</v>
      </c>
      <c r="M338" s="1">
        <v>24000</v>
      </c>
      <c r="N338" s="2">
        <v>2.1599583333333299</v>
      </c>
      <c r="O338" s="2">
        <v>2.1599583333333299</v>
      </c>
      <c r="P338" s="16">
        <v>1.1519506625</v>
      </c>
    </row>
    <row r="339" spans="1:16" x14ac:dyDescent="0.35">
      <c r="A339" s="23" t="str">
        <f t="shared" si="12"/>
        <v>01</v>
      </c>
      <c r="B339" s="23">
        <f t="shared" si="13"/>
        <v>1021766</v>
      </c>
      <c r="C339" s="6" t="s">
        <v>1242</v>
      </c>
      <c r="D339" s="7" t="s">
        <v>1096</v>
      </c>
      <c r="E339" s="7" t="s">
        <v>14</v>
      </c>
      <c r="F339" s="7" t="s">
        <v>1084</v>
      </c>
      <c r="G339" s="7" t="s">
        <v>1028</v>
      </c>
      <c r="H339" s="7" t="s">
        <v>189</v>
      </c>
      <c r="I339" s="7" t="s">
        <v>190</v>
      </c>
      <c r="J339" s="6" t="s">
        <v>553</v>
      </c>
      <c r="K339" s="1">
        <v>96000</v>
      </c>
      <c r="L339" s="1">
        <v>192000</v>
      </c>
      <c r="M339" s="1">
        <v>192000</v>
      </c>
      <c r="N339" s="2">
        <v>1.6824479166666699</v>
      </c>
      <c r="O339" s="2">
        <v>1.68244270833333</v>
      </c>
      <c r="P339" s="16">
        <v>1.1835124239583299</v>
      </c>
    </row>
    <row r="340" spans="1:16" x14ac:dyDescent="0.35">
      <c r="A340" s="23" t="str">
        <f t="shared" si="12"/>
        <v>01</v>
      </c>
      <c r="B340" s="23">
        <f t="shared" si="13"/>
        <v>1021774</v>
      </c>
      <c r="C340" s="6" t="s">
        <v>1242</v>
      </c>
      <c r="D340" s="7" t="s">
        <v>1096</v>
      </c>
      <c r="E340" s="7" t="s">
        <v>14</v>
      </c>
      <c r="F340" s="7" t="s">
        <v>1084</v>
      </c>
      <c r="G340" s="7" t="s">
        <v>1028</v>
      </c>
      <c r="H340" s="7" t="s">
        <v>193</v>
      </c>
      <c r="I340" s="7" t="s">
        <v>194</v>
      </c>
      <c r="J340" s="6" t="s">
        <v>553</v>
      </c>
      <c r="K340" s="1">
        <v>72000</v>
      </c>
      <c r="L340" s="1">
        <v>72000</v>
      </c>
      <c r="M340" s="1">
        <v>72000</v>
      </c>
      <c r="N340" s="2">
        <v>1.2049305555555601</v>
      </c>
      <c r="O340" s="2">
        <v>1.2049305555555601</v>
      </c>
      <c r="P340" s="16">
        <v>0.80472782916666596</v>
      </c>
    </row>
    <row r="341" spans="1:16" x14ac:dyDescent="0.35">
      <c r="A341" s="23" t="str">
        <f t="shared" si="12"/>
        <v>01</v>
      </c>
      <c r="B341" s="23">
        <f t="shared" si="13"/>
        <v>1022096</v>
      </c>
      <c r="C341" s="6" t="s">
        <v>1242</v>
      </c>
      <c r="D341" s="7" t="s">
        <v>1096</v>
      </c>
      <c r="E341" s="7" t="s">
        <v>14</v>
      </c>
      <c r="F341" s="7" t="s">
        <v>1084</v>
      </c>
      <c r="G341" s="7" t="s">
        <v>1028</v>
      </c>
      <c r="H341" s="7" t="s">
        <v>226</v>
      </c>
      <c r="I341" s="7" t="s">
        <v>227</v>
      </c>
      <c r="J341" s="6" t="s">
        <v>553</v>
      </c>
      <c r="K341" s="1"/>
      <c r="L341" s="1"/>
      <c r="M341" s="1">
        <v>120000</v>
      </c>
      <c r="N341" s="2"/>
      <c r="O341" s="2"/>
      <c r="P341" s="16">
        <v>1.09328724</v>
      </c>
    </row>
    <row r="342" spans="1:16" x14ac:dyDescent="0.35">
      <c r="A342" s="23" t="str">
        <f t="shared" si="12"/>
        <v>01</v>
      </c>
      <c r="B342" s="23">
        <f t="shared" si="13"/>
        <v>1022637</v>
      </c>
      <c r="C342" s="6" t="s">
        <v>1242</v>
      </c>
      <c r="D342" s="7" t="s">
        <v>1096</v>
      </c>
      <c r="E342" s="7" t="s">
        <v>14</v>
      </c>
      <c r="F342" s="7" t="s">
        <v>1084</v>
      </c>
      <c r="G342" s="7" t="s">
        <v>1028</v>
      </c>
      <c r="H342" s="7" t="s">
        <v>326</v>
      </c>
      <c r="I342" s="7" t="s">
        <v>327</v>
      </c>
      <c r="J342" s="6" t="s">
        <v>553</v>
      </c>
      <c r="K342" s="1"/>
      <c r="L342" s="1"/>
      <c r="M342" s="1">
        <v>24000</v>
      </c>
      <c r="N342" s="2"/>
      <c r="O342" s="2"/>
      <c r="P342" s="16">
        <v>0.98339255416666704</v>
      </c>
    </row>
    <row r="343" spans="1:16" x14ac:dyDescent="0.35">
      <c r="A343" s="23" t="str">
        <f t="shared" si="12"/>
        <v>01</v>
      </c>
      <c r="B343" s="23">
        <f t="shared" si="13"/>
        <v>1021732</v>
      </c>
      <c r="C343" s="6" t="s">
        <v>1242</v>
      </c>
      <c r="D343" s="7" t="s">
        <v>1096</v>
      </c>
      <c r="E343" s="7" t="s">
        <v>14</v>
      </c>
      <c r="F343" s="7" t="s">
        <v>1084</v>
      </c>
      <c r="G343" s="7" t="s">
        <v>1032</v>
      </c>
      <c r="H343" s="7" t="s">
        <v>176</v>
      </c>
      <c r="I343" s="7" t="s">
        <v>177</v>
      </c>
      <c r="J343" s="6" t="s">
        <v>553</v>
      </c>
      <c r="K343" s="1">
        <v>312000</v>
      </c>
      <c r="L343" s="1">
        <v>312000</v>
      </c>
      <c r="M343" s="1">
        <v>312000</v>
      </c>
      <c r="N343" s="2">
        <v>1.92207371794872</v>
      </c>
      <c r="O343" s="2">
        <v>1.92207371794872</v>
      </c>
      <c r="P343" s="16">
        <v>1.24797917948718</v>
      </c>
    </row>
    <row r="344" spans="1:16" x14ac:dyDescent="0.35">
      <c r="A344" s="23" t="str">
        <f t="shared" si="12"/>
        <v>01</v>
      </c>
      <c r="B344" s="23">
        <f t="shared" si="13"/>
        <v>1022636</v>
      </c>
      <c r="C344" s="6" t="s">
        <v>1242</v>
      </c>
      <c r="D344" s="7" t="s">
        <v>1096</v>
      </c>
      <c r="E344" s="7" t="s">
        <v>14</v>
      </c>
      <c r="F344" s="7" t="s">
        <v>1084</v>
      </c>
      <c r="G344" s="7" t="s">
        <v>1032</v>
      </c>
      <c r="H344" s="7" t="s">
        <v>324</v>
      </c>
      <c r="I344" s="7" t="s">
        <v>325</v>
      </c>
      <c r="J344" s="6" t="s">
        <v>553</v>
      </c>
      <c r="K344" s="1">
        <v>192000</v>
      </c>
      <c r="L344" s="1">
        <v>192000</v>
      </c>
      <c r="M344" s="1">
        <v>192000</v>
      </c>
      <c r="N344" s="2">
        <v>0.72567187499999997</v>
      </c>
      <c r="O344" s="2">
        <v>0.72567187499999997</v>
      </c>
      <c r="P344" s="16">
        <v>0.45919973385416701</v>
      </c>
    </row>
    <row r="345" spans="1:16" x14ac:dyDescent="0.35">
      <c r="A345" s="23" t="str">
        <f t="shared" si="12"/>
        <v>01</v>
      </c>
      <c r="B345" s="23">
        <f t="shared" si="13"/>
        <v>1023290</v>
      </c>
      <c r="C345" s="6" t="s">
        <v>1242</v>
      </c>
      <c r="D345" s="7" t="s">
        <v>1096</v>
      </c>
      <c r="E345" s="7" t="s">
        <v>14</v>
      </c>
      <c r="F345" s="7" t="s">
        <v>1084</v>
      </c>
      <c r="G345" s="7" t="s">
        <v>1032</v>
      </c>
      <c r="H345" s="7" t="s">
        <v>519</v>
      </c>
      <c r="I345" s="7" t="s">
        <v>520</v>
      </c>
      <c r="J345" s="6" t="s">
        <v>553</v>
      </c>
      <c r="K345" s="1">
        <v>16000</v>
      </c>
      <c r="L345" s="1">
        <v>16000</v>
      </c>
      <c r="M345" s="1"/>
      <c r="N345" s="2">
        <v>0.88543749999999999</v>
      </c>
      <c r="O345" s="2">
        <v>0.88543749999999999</v>
      </c>
      <c r="P345" s="16"/>
    </row>
    <row r="346" spans="1:16" x14ac:dyDescent="0.35">
      <c r="A346" s="23" t="str">
        <f t="shared" si="12"/>
        <v>01</v>
      </c>
      <c r="B346" s="23">
        <f t="shared" si="13"/>
        <v>1022943</v>
      </c>
      <c r="C346" s="6" t="s">
        <v>1242</v>
      </c>
      <c r="D346" s="7" t="s">
        <v>1096</v>
      </c>
      <c r="E346" s="7" t="s">
        <v>14</v>
      </c>
      <c r="F346" s="7" t="s">
        <v>1075</v>
      </c>
      <c r="G346" s="7" t="s">
        <v>1002</v>
      </c>
      <c r="H346" s="7" t="s">
        <v>395</v>
      </c>
      <c r="I346" s="7" t="s">
        <v>396</v>
      </c>
      <c r="J346" s="6" t="s">
        <v>553</v>
      </c>
      <c r="K346" s="1">
        <v>0</v>
      </c>
      <c r="L346" s="1">
        <v>0</v>
      </c>
      <c r="M346" s="1">
        <v>72000</v>
      </c>
      <c r="N346" s="2">
        <v>0</v>
      </c>
      <c r="O346" s="2">
        <v>0</v>
      </c>
      <c r="P346" s="16">
        <v>1.3828814166666701</v>
      </c>
    </row>
    <row r="347" spans="1:16" x14ac:dyDescent="0.35">
      <c r="A347" s="23" t="str">
        <f t="shared" si="12"/>
        <v>01</v>
      </c>
      <c r="B347" s="23">
        <f t="shared" si="13"/>
        <v>1030686</v>
      </c>
      <c r="C347" s="6" t="s">
        <v>1242</v>
      </c>
      <c r="D347" s="7" t="s">
        <v>1096</v>
      </c>
      <c r="E347" s="7" t="s">
        <v>14</v>
      </c>
      <c r="F347" s="7" t="s">
        <v>1065</v>
      </c>
      <c r="G347" s="7" t="s">
        <v>1053</v>
      </c>
      <c r="H347" s="7" t="s">
        <v>936</v>
      </c>
      <c r="I347" s="7" t="s">
        <v>937</v>
      </c>
      <c r="J347" s="6" t="s">
        <v>659</v>
      </c>
      <c r="K347" s="1">
        <v>128900</v>
      </c>
      <c r="L347" s="1">
        <v>128900</v>
      </c>
      <c r="M347" s="1">
        <v>120000</v>
      </c>
      <c r="N347" s="2">
        <v>1.6516757176105501</v>
      </c>
      <c r="O347" s="2">
        <v>1.6516757176105501</v>
      </c>
      <c r="P347" s="16">
        <v>1.56762433333333</v>
      </c>
    </row>
    <row r="348" spans="1:16" x14ac:dyDescent="0.35">
      <c r="A348" s="23" t="str">
        <f t="shared" si="12"/>
        <v>01</v>
      </c>
      <c r="B348" s="23">
        <f t="shared" si="13"/>
        <v>1022813</v>
      </c>
      <c r="C348" s="6" t="s">
        <v>1242</v>
      </c>
      <c r="D348" s="7" t="s">
        <v>1096</v>
      </c>
      <c r="E348" s="7" t="s">
        <v>14</v>
      </c>
      <c r="F348" s="7" t="s">
        <v>990</v>
      </c>
      <c r="G348" s="7" t="s">
        <v>990</v>
      </c>
      <c r="H348" s="7" t="s">
        <v>1259</v>
      </c>
      <c r="I348" s="7" t="s">
        <v>1283</v>
      </c>
      <c r="J348" s="6" t="s">
        <v>553</v>
      </c>
      <c r="K348" s="1"/>
      <c r="L348" s="1"/>
      <c r="M348" s="1">
        <v>500</v>
      </c>
      <c r="N348" s="2"/>
      <c r="O348" s="2"/>
      <c r="P348" s="16">
        <v>2.2369826000000002</v>
      </c>
    </row>
    <row r="349" spans="1:16" x14ac:dyDescent="0.35">
      <c r="A349" s="23" t="str">
        <f t="shared" si="12"/>
        <v>01</v>
      </c>
      <c r="B349" s="23">
        <f t="shared" si="13"/>
        <v>1022816</v>
      </c>
      <c r="C349" s="6" t="s">
        <v>1242</v>
      </c>
      <c r="D349" s="7" t="s">
        <v>1096</v>
      </c>
      <c r="E349" s="7" t="s">
        <v>14</v>
      </c>
      <c r="F349" s="7" t="s">
        <v>990</v>
      </c>
      <c r="G349" s="7" t="s">
        <v>990</v>
      </c>
      <c r="H349" s="7" t="s">
        <v>1260</v>
      </c>
      <c r="I349" s="7" t="s">
        <v>427</v>
      </c>
      <c r="J349" s="6" t="s">
        <v>553</v>
      </c>
      <c r="K349" s="1"/>
      <c r="L349" s="1"/>
      <c r="M349" s="1">
        <v>100</v>
      </c>
      <c r="N349" s="2"/>
      <c r="O349" s="2"/>
      <c r="P349" s="16">
        <v>2.2369949999999998</v>
      </c>
    </row>
    <row r="350" spans="1:16" x14ac:dyDescent="0.35">
      <c r="A350" s="23" t="str">
        <f t="shared" si="12"/>
        <v>01</v>
      </c>
      <c r="B350" s="23">
        <f t="shared" si="13"/>
        <v>1022832</v>
      </c>
      <c r="C350" s="6" t="s">
        <v>1242</v>
      </c>
      <c r="D350" s="7" t="s">
        <v>1096</v>
      </c>
      <c r="E350" s="7" t="s">
        <v>14</v>
      </c>
      <c r="F350" s="7" t="s">
        <v>990</v>
      </c>
      <c r="G350" s="7" t="s">
        <v>990</v>
      </c>
      <c r="H350" s="7" t="s">
        <v>1261</v>
      </c>
      <c r="I350" s="7" t="s">
        <v>1262</v>
      </c>
      <c r="J350" s="6" t="s">
        <v>553</v>
      </c>
      <c r="K350" s="1"/>
      <c r="L350" s="1"/>
      <c r="M350" s="1">
        <v>500</v>
      </c>
      <c r="N350" s="2"/>
      <c r="O350" s="2"/>
      <c r="P350" s="16">
        <v>2.2369826000000002</v>
      </c>
    </row>
    <row r="351" spans="1:16" x14ac:dyDescent="0.35">
      <c r="A351" s="23" t="str">
        <f t="shared" si="12"/>
        <v>01</v>
      </c>
      <c r="B351" s="23">
        <f t="shared" si="13"/>
        <v>1022379</v>
      </c>
      <c r="C351" s="6" t="s">
        <v>1242</v>
      </c>
      <c r="D351" s="7" t="s">
        <v>1096</v>
      </c>
      <c r="E351" s="7" t="s">
        <v>14</v>
      </c>
      <c r="F351" s="7" t="s">
        <v>1077</v>
      </c>
      <c r="G351" s="7" t="s">
        <v>1005</v>
      </c>
      <c r="H351" s="7" t="s">
        <v>285</v>
      </c>
      <c r="I351" s="7" t="s">
        <v>286</v>
      </c>
      <c r="J351" s="6" t="s">
        <v>553</v>
      </c>
      <c r="K351" s="1">
        <v>0</v>
      </c>
      <c r="L351" s="1">
        <v>72000</v>
      </c>
      <c r="M351" s="1">
        <v>48000</v>
      </c>
      <c r="N351" s="2">
        <v>0</v>
      </c>
      <c r="O351" s="2">
        <v>1.9220694444444399</v>
      </c>
      <c r="P351" s="16">
        <v>1.2098545166666701</v>
      </c>
    </row>
    <row r="352" spans="1:16" x14ac:dyDescent="0.35">
      <c r="A352" s="23" t="str">
        <f t="shared" si="12"/>
        <v>01</v>
      </c>
      <c r="B352" s="23">
        <f t="shared" si="13"/>
        <v>1022645</v>
      </c>
      <c r="C352" s="6" t="s">
        <v>1242</v>
      </c>
      <c r="D352" s="7" t="s">
        <v>1096</v>
      </c>
      <c r="E352" s="7" t="s">
        <v>14</v>
      </c>
      <c r="F352" s="7" t="s">
        <v>1082</v>
      </c>
      <c r="G352" s="7" t="s">
        <v>1013</v>
      </c>
      <c r="H352" s="7" t="s">
        <v>332</v>
      </c>
      <c r="I352" s="7" t="s">
        <v>160</v>
      </c>
      <c r="J352" s="6" t="s">
        <v>553</v>
      </c>
      <c r="K352" s="1">
        <v>5085</v>
      </c>
      <c r="L352" s="1">
        <v>5085</v>
      </c>
      <c r="M352" s="1"/>
      <c r="N352" s="2">
        <v>5.98131760078663</v>
      </c>
      <c r="O352" s="2">
        <v>5.98131760078663</v>
      </c>
      <c r="P352" s="16"/>
    </row>
    <row r="353" spans="1:16" x14ac:dyDescent="0.35">
      <c r="A353" s="23" t="str">
        <f t="shared" si="12"/>
        <v>01</v>
      </c>
      <c r="B353" s="23">
        <f t="shared" si="13"/>
        <v>1022646</v>
      </c>
      <c r="C353" s="6" t="s">
        <v>1242</v>
      </c>
      <c r="D353" s="7" t="s">
        <v>1096</v>
      </c>
      <c r="E353" s="7" t="s">
        <v>14</v>
      </c>
      <c r="F353" s="7" t="s">
        <v>1082</v>
      </c>
      <c r="G353" s="7" t="s">
        <v>1013</v>
      </c>
      <c r="H353" s="7" t="s">
        <v>333</v>
      </c>
      <c r="I353" s="7" t="s">
        <v>159</v>
      </c>
      <c r="J353" s="6" t="s">
        <v>553</v>
      </c>
      <c r="K353" s="1">
        <v>11631</v>
      </c>
      <c r="L353" s="1">
        <v>11631</v>
      </c>
      <c r="M353" s="1"/>
      <c r="N353" s="2">
        <v>6.1413464018571098</v>
      </c>
      <c r="O353" s="2">
        <v>6.1413464018571098</v>
      </c>
      <c r="P353" s="16"/>
    </row>
    <row r="354" spans="1:16" x14ac:dyDescent="0.35">
      <c r="A354" s="23" t="str">
        <f t="shared" si="12"/>
        <v>01</v>
      </c>
      <c r="B354" s="23">
        <f t="shared" si="13"/>
        <v>1030684</v>
      </c>
      <c r="C354" s="6" t="s">
        <v>1242</v>
      </c>
      <c r="D354" s="7" t="s">
        <v>1096</v>
      </c>
      <c r="E354" s="7" t="s">
        <v>14</v>
      </c>
      <c r="F354" s="7" t="s">
        <v>1072</v>
      </c>
      <c r="G354" s="7" t="s">
        <v>993</v>
      </c>
      <c r="H354" s="7" t="s">
        <v>932</v>
      </c>
      <c r="I354" s="7" t="s">
        <v>933</v>
      </c>
      <c r="J354" s="6" t="s">
        <v>659</v>
      </c>
      <c r="K354" s="1">
        <v>22350</v>
      </c>
      <c r="L354" s="1">
        <v>22350</v>
      </c>
      <c r="M354" s="1">
        <v>24000</v>
      </c>
      <c r="N354" s="2">
        <v>1.7943176733780799</v>
      </c>
      <c r="O354" s="2">
        <v>1.7943176733780799</v>
      </c>
      <c r="P354" s="16">
        <v>1.69654629166667</v>
      </c>
    </row>
    <row r="355" spans="1:16" x14ac:dyDescent="0.35">
      <c r="A355" s="23" t="str">
        <f t="shared" si="12"/>
        <v>01</v>
      </c>
      <c r="B355" s="23">
        <f t="shared" si="13"/>
        <v>1011967</v>
      </c>
      <c r="C355" s="6" t="s">
        <v>1242</v>
      </c>
      <c r="D355" s="7" t="s">
        <v>1096</v>
      </c>
      <c r="E355" s="7" t="s">
        <v>14</v>
      </c>
      <c r="F355" s="7" t="s">
        <v>1072</v>
      </c>
      <c r="G355" s="7" t="s">
        <v>993</v>
      </c>
      <c r="H355" s="7" t="s">
        <v>708</v>
      </c>
      <c r="I355" s="7" t="s">
        <v>709</v>
      </c>
      <c r="J355" s="6" t="s">
        <v>658</v>
      </c>
      <c r="K355" s="1"/>
      <c r="L355" s="1"/>
      <c r="M355" s="1">
        <v>360000</v>
      </c>
      <c r="N355" s="2"/>
      <c r="O355" s="2"/>
      <c r="P355" s="16">
        <v>3.7988655358333299</v>
      </c>
    </row>
    <row r="356" spans="1:16" x14ac:dyDescent="0.35">
      <c r="A356" s="23" t="str">
        <f t="shared" si="12"/>
        <v>01</v>
      </c>
      <c r="B356" s="23">
        <f t="shared" si="13"/>
        <v>1011968</v>
      </c>
      <c r="C356" s="6" t="s">
        <v>1242</v>
      </c>
      <c r="D356" s="7" t="s">
        <v>1096</v>
      </c>
      <c r="E356" s="7" t="s">
        <v>14</v>
      </c>
      <c r="F356" s="7" t="s">
        <v>1072</v>
      </c>
      <c r="G356" s="7" t="s">
        <v>993</v>
      </c>
      <c r="H356" s="7" t="s">
        <v>710</v>
      </c>
      <c r="I356" s="7" t="s">
        <v>711</v>
      </c>
      <c r="J356" s="6" t="s">
        <v>658</v>
      </c>
      <c r="K356" s="1"/>
      <c r="L356" s="1"/>
      <c r="M356" s="1">
        <v>24000</v>
      </c>
      <c r="N356" s="2"/>
      <c r="O356" s="2"/>
      <c r="P356" s="16">
        <v>3.4930532125</v>
      </c>
    </row>
    <row r="357" spans="1:16" x14ac:dyDescent="0.35">
      <c r="A357" s="23" t="str">
        <f t="shared" si="12"/>
        <v>01</v>
      </c>
      <c r="B357" s="23">
        <f t="shared" si="13"/>
        <v>1011969</v>
      </c>
      <c r="C357" s="6" t="s">
        <v>1242</v>
      </c>
      <c r="D357" s="7" t="s">
        <v>1096</v>
      </c>
      <c r="E357" s="7" t="s">
        <v>14</v>
      </c>
      <c r="F357" s="7" t="s">
        <v>1072</v>
      </c>
      <c r="G357" s="7" t="s">
        <v>993</v>
      </c>
      <c r="H357" s="7" t="s">
        <v>712</v>
      </c>
      <c r="I357" s="7" t="s">
        <v>713</v>
      </c>
      <c r="J357" s="6" t="s">
        <v>658</v>
      </c>
      <c r="K357" s="1"/>
      <c r="L357" s="1"/>
      <c r="M357" s="1">
        <v>120000</v>
      </c>
      <c r="N357" s="2"/>
      <c r="O357" s="2"/>
      <c r="P357" s="16">
        <v>3.3706582749999998</v>
      </c>
    </row>
    <row r="358" spans="1:16" x14ac:dyDescent="0.35">
      <c r="A358" s="23" t="str">
        <f t="shared" si="12"/>
        <v>01</v>
      </c>
      <c r="B358" s="23">
        <f t="shared" si="13"/>
        <v>1012448</v>
      </c>
      <c r="C358" s="6" t="s">
        <v>1242</v>
      </c>
      <c r="D358" s="7" t="s">
        <v>1096</v>
      </c>
      <c r="E358" s="7" t="s">
        <v>14</v>
      </c>
      <c r="F358" s="7" t="s">
        <v>1072</v>
      </c>
      <c r="G358" s="7" t="s">
        <v>993</v>
      </c>
      <c r="H358" s="7" t="s">
        <v>784</v>
      </c>
      <c r="I358" s="7" t="s">
        <v>785</v>
      </c>
      <c r="J358" s="6" t="s">
        <v>658</v>
      </c>
      <c r="K358" s="1"/>
      <c r="L358" s="1"/>
      <c r="M358" s="1">
        <v>24000</v>
      </c>
      <c r="N358" s="2"/>
      <c r="O358" s="2"/>
      <c r="P358" s="16">
        <v>3.1258683999999999</v>
      </c>
    </row>
    <row r="359" spans="1:16" x14ac:dyDescent="0.35">
      <c r="A359" s="23" t="str">
        <f t="shared" si="12"/>
        <v>01</v>
      </c>
      <c r="B359" s="23">
        <f t="shared" si="13"/>
        <v>1012502</v>
      </c>
      <c r="C359" s="6" t="s">
        <v>1242</v>
      </c>
      <c r="D359" s="7" t="s">
        <v>1096</v>
      </c>
      <c r="E359" s="7" t="s">
        <v>14</v>
      </c>
      <c r="F359" s="7" t="s">
        <v>1072</v>
      </c>
      <c r="G359" s="7" t="s">
        <v>993</v>
      </c>
      <c r="H359" s="7" t="s">
        <v>796</v>
      </c>
      <c r="I359" s="7" t="s">
        <v>797</v>
      </c>
      <c r="J359" s="6" t="s">
        <v>658</v>
      </c>
      <c r="K359" s="1"/>
      <c r="L359" s="1"/>
      <c r="M359" s="1">
        <v>12000</v>
      </c>
      <c r="N359" s="2"/>
      <c r="O359" s="2"/>
      <c r="P359" s="16">
        <v>3.1925378583333299</v>
      </c>
    </row>
    <row r="360" spans="1:16" x14ac:dyDescent="0.35">
      <c r="A360" s="23" t="str">
        <f t="shared" si="12"/>
        <v>01</v>
      </c>
      <c r="B360" s="23">
        <f t="shared" si="13"/>
        <v>1012503</v>
      </c>
      <c r="C360" s="6" t="s">
        <v>1242</v>
      </c>
      <c r="D360" s="7" t="s">
        <v>1096</v>
      </c>
      <c r="E360" s="7" t="s">
        <v>14</v>
      </c>
      <c r="F360" s="7" t="s">
        <v>1072</v>
      </c>
      <c r="G360" s="7" t="s">
        <v>993</v>
      </c>
      <c r="H360" s="7" t="s">
        <v>798</v>
      </c>
      <c r="I360" s="7" t="s">
        <v>799</v>
      </c>
      <c r="J360" s="6" t="s">
        <v>658</v>
      </c>
      <c r="K360" s="1"/>
      <c r="L360" s="1"/>
      <c r="M360" s="1">
        <v>216000</v>
      </c>
      <c r="N360" s="2"/>
      <c r="O360" s="2"/>
      <c r="P360" s="16">
        <v>3.0646917624999999</v>
      </c>
    </row>
    <row r="361" spans="1:16" x14ac:dyDescent="0.35">
      <c r="A361" s="23" t="str">
        <f t="shared" si="12"/>
        <v>01</v>
      </c>
      <c r="B361" s="23">
        <f t="shared" si="13"/>
        <v>1012504</v>
      </c>
      <c r="C361" s="6" t="s">
        <v>1242</v>
      </c>
      <c r="D361" s="7" t="s">
        <v>1096</v>
      </c>
      <c r="E361" s="7" t="s">
        <v>14</v>
      </c>
      <c r="F361" s="7" t="s">
        <v>1072</v>
      </c>
      <c r="G361" s="7" t="s">
        <v>993</v>
      </c>
      <c r="H361" s="7" t="s">
        <v>800</v>
      </c>
      <c r="I361" s="7" t="s">
        <v>785</v>
      </c>
      <c r="J361" s="6" t="s">
        <v>658</v>
      </c>
      <c r="K361" s="1"/>
      <c r="L361" s="1"/>
      <c r="M361" s="1">
        <v>24000</v>
      </c>
      <c r="N361" s="2"/>
      <c r="O361" s="2"/>
      <c r="P361" s="16">
        <v>3.0646917624999999</v>
      </c>
    </row>
    <row r="362" spans="1:16" x14ac:dyDescent="0.35">
      <c r="A362" s="23" t="str">
        <f t="shared" si="12"/>
        <v>01</v>
      </c>
      <c r="B362" s="23">
        <f t="shared" si="13"/>
        <v>1012525</v>
      </c>
      <c r="C362" s="6" t="s">
        <v>1242</v>
      </c>
      <c r="D362" s="7" t="s">
        <v>1096</v>
      </c>
      <c r="E362" s="7" t="s">
        <v>14</v>
      </c>
      <c r="F362" s="7" t="s">
        <v>1072</v>
      </c>
      <c r="G362" s="7" t="s">
        <v>993</v>
      </c>
      <c r="H362" s="7" t="s">
        <v>809</v>
      </c>
      <c r="I362" s="7" t="s">
        <v>709</v>
      </c>
      <c r="J362" s="6" t="s">
        <v>658</v>
      </c>
      <c r="K362" s="1"/>
      <c r="L362" s="1"/>
      <c r="M362" s="1">
        <v>12000</v>
      </c>
      <c r="N362" s="2"/>
      <c r="O362" s="2"/>
      <c r="P362" s="16">
        <v>3.5169400333333298</v>
      </c>
    </row>
    <row r="363" spans="1:16" x14ac:dyDescent="0.35">
      <c r="A363" s="23" t="str">
        <f t="shared" si="12"/>
        <v>01</v>
      </c>
      <c r="B363" s="23">
        <f t="shared" si="13"/>
        <v>1012527</v>
      </c>
      <c r="C363" s="6" t="s">
        <v>1242</v>
      </c>
      <c r="D363" s="7" t="s">
        <v>1096</v>
      </c>
      <c r="E363" s="7" t="s">
        <v>14</v>
      </c>
      <c r="F363" s="7" t="s">
        <v>1072</v>
      </c>
      <c r="G363" s="7" t="s">
        <v>993</v>
      </c>
      <c r="H363" s="7" t="s">
        <v>811</v>
      </c>
      <c r="I363" s="7" t="s">
        <v>812</v>
      </c>
      <c r="J363" s="6" t="s">
        <v>658</v>
      </c>
      <c r="K363" s="1"/>
      <c r="L363" s="1"/>
      <c r="M363" s="1">
        <v>24000</v>
      </c>
      <c r="N363" s="2"/>
      <c r="O363" s="2"/>
      <c r="P363" s="16">
        <v>3.3094607749999998</v>
      </c>
    </row>
    <row r="364" spans="1:16" x14ac:dyDescent="0.35">
      <c r="A364" s="23" t="str">
        <f t="shared" si="12"/>
        <v>01</v>
      </c>
      <c r="B364" s="23">
        <f t="shared" si="13"/>
        <v>1021731</v>
      </c>
      <c r="C364" s="6" t="s">
        <v>1242</v>
      </c>
      <c r="D364" s="7" t="s">
        <v>1096</v>
      </c>
      <c r="E364" s="7" t="s">
        <v>14</v>
      </c>
      <c r="F364" s="7" t="s">
        <v>1086</v>
      </c>
      <c r="G364" s="7" t="s">
        <v>1025</v>
      </c>
      <c r="H364" s="7" t="s">
        <v>174</v>
      </c>
      <c r="I364" s="7" t="s">
        <v>175</v>
      </c>
      <c r="J364" s="6" t="s">
        <v>553</v>
      </c>
      <c r="K364" s="1">
        <v>120000</v>
      </c>
      <c r="L364" s="1">
        <v>120000</v>
      </c>
      <c r="M364" s="1">
        <v>168000</v>
      </c>
      <c r="N364" s="2">
        <v>2.47773333333333</v>
      </c>
      <c r="O364" s="2">
        <v>2.47773333333333</v>
      </c>
      <c r="P364" s="16">
        <v>1.4955870077380999</v>
      </c>
    </row>
    <row r="365" spans="1:16" x14ac:dyDescent="0.35">
      <c r="A365" s="23" t="str">
        <f t="shared" si="12"/>
        <v>01</v>
      </c>
      <c r="B365" s="23">
        <f t="shared" si="13"/>
        <v>1022125</v>
      </c>
      <c r="C365" s="6" t="s">
        <v>1242</v>
      </c>
      <c r="D365" s="7" t="s">
        <v>1096</v>
      </c>
      <c r="E365" s="7" t="s">
        <v>14</v>
      </c>
      <c r="F365" s="7" t="s">
        <v>1086</v>
      </c>
      <c r="G365" s="7" t="s">
        <v>1025</v>
      </c>
      <c r="H365" s="7" t="s">
        <v>232</v>
      </c>
      <c r="I365" s="7" t="s">
        <v>233</v>
      </c>
      <c r="J365" s="6" t="s">
        <v>553</v>
      </c>
      <c r="K365" s="1">
        <v>216000</v>
      </c>
      <c r="L365" s="1">
        <v>216000</v>
      </c>
      <c r="M365" s="1">
        <v>144000</v>
      </c>
      <c r="N365" s="2">
        <v>3.19487962962963</v>
      </c>
      <c r="O365" s="2">
        <v>3.19487962962963</v>
      </c>
      <c r="P365" s="16">
        <v>2.2447779840277802</v>
      </c>
    </row>
    <row r="366" spans="1:16" x14ac:dyDescent="0.35">
      <c r="A366" s="23" t="str">
        <f t="shared" si="12"/>
        <v>01</v>
      </c>
      <c r="B366" s="23">
        <f t="shared" si="13"/>
        <v>1022291</v>
      </c>
      <c r="C366" s="6" t="s">
        <v>1242</v>
      </c>
      <c r="D366" s="7" t="s">
        <v>1096</v>
      </c>
      <c r="E366" s="7" t="s">
        <v>14</v>
      </c>
      <c r="F366" s="7" t="s">
        <v>1086</v>
      </c>
      <c r="G366" s="7" t="s">
        <v>1025</v>
      </c>
      <c r="H366" s="7" t="s">
        <v>267</v>
      </c>
      <c r="I366" s="7" t="s">
        <v>268</v>
      </c>
      <c r="J366" s="6" t="s">
        <v>553</v>
      </c>
      <c r="K366" s="1"/>
      <c r="L366" s="1"/>
      <c r="M366" s="1">
        <v>48000</v>
      </c>
      <c r="N366" s="2"/>
      <c r="O366" s="2"/>
      <c r="P366" s="16">
        <v>1.47348277291667</v>
      </c>
    </row>
    <row r="367" spans="1:16" x14ac:dyDescent="0.35">
      <c r="A367" s="23" t="str">
        <f t="shared" si="12"/>
        <v>01</v>
      </c>
      <c r="B367" s="23">
        <f t="shared" si="13"/>
        <v>1022753</v>
      </c>
      <c r="C367" s="6" t="s">
        <v>1242</v>
      </c>
      <c r="D367" s="7" t="s">
        <v>1096</v>
      </c>
      <c r="E367" s="7" t="s">
        <v>14</v>
      </c>
      <c r="F367" s="7" t="s">
        <v>1086</v>
      </c>
      <c r="G367" s="7" t="s">
        <v>1025</v>
      </c>
      <c r="H367" s="7" t="s">
        <v>342</v>
      </c>
      <c r="I367" s="7" t="s">
        <v>343</v>
      </c>
      <c r="J367" s="6" t="s">
        <v>553</v>
      </c>
      <c r="K367" s="1">
        <v>120000</v>
      </c>
      <c r="L367" s="1">
        <v>120000</v>
      </c>
      <c r="M367" s="1">
        <v>96000</v>
      </c>
      <c r="N367" s="2">
        <v>2.47773333333333</v>
      </c>
      <c r="O367" s="2">
        <v>2.47773333333333</v>
      </c>
      <c r="P367" s="16">
        <v>1.55318309166667</v>
      </c>
    </row>
    <row r="368" spans="1:16" x14ac:dyDescent="0.35">
      <c r="A368" s="23" t="str">
        <f t="shared" si="12"/>
        <v>01</v>
      </c>
      <c r="B368" s="23">
        <f t="shared" si="13"/>
        <v>1022941</v>
      </c>
      <c r="C368" s="6" t="s">
        <v>1242</v>
      </c>
      <c r="D368" s="7" t="s">
        <v>1096</v>
      </c>
      <c r="E368" s="7" t="s">
        <v>14</v>
      </c>
      <c r="F368" s="7" t="s">
        <v>1086</v>
      </c>
      <c r="G368" s="7" t="s">
        <v>1025</v>
      </c>
      <c r="H368" s="7" t="s">
        <v>393</v>
      </c>
      <c r="I368" s="7" t="s">
        <v>394</v>
      </c>
      <c r="J368" s="6" t="s">
        <v>553</v>
      </c>
      <c r="K368" s="1">
        <v>72000</v>
      </c>
      <c r="L368" s="1">
        <v>72000</v>
      </c>
      <c r="M368" s="1">
        <v>72000</v>
      </c>
      <c r="N368" s="2">
        <v>2.6374861111111101</v>
      </c>
      <c r="O368" s="2">
        <v>2.6374861111111101</v>
      </c>
      <c r="P368" s="16">
        <v>1.6107494208333299</v>
      </c>
    </row>
    <row r="369" spans="1:16" x14ac:dyDescent="0.35">
      <c r="A369" s="23" t="str">
        <f t="shared" si="12"/>
        <v>01</v>
      </c>
      <c r="B369" s="23">
        <f t="shared" si="13"/>
        <v>1022183</v>
      </c>
      <c r="C369" s="6" t="s">
        <v>1242</v>
      </c>
      <c r="D369" s="7" t="s">
        <v>1096</v>
      </c>
      <c r="E369" s="7" t="s">
        <v>14</v>
      </c>
      <c r="F369" s="7" t="s">
        <v>1086</v>
      </c>
      <c r="G369" s="7" t="s">
        <v>1041</v>
      </c>
      <c r="H369" s="7" t="s">
        <v>246</v>
      </c>
      <c r="I369" s="7" t="s">
        <v>247</v>
      </c>
      <c r="J369" s="6" t="s">
        <v>553</v>
      </c>
      <c r="K369" s="1">
        <v>480000</v>
      </c>
      <c r="L369" s="1">
        <v>480000</v>
      </c>
      <c r="M369" s="1">
        <v>432000</v>
      </c>
      <c r="N369" s="2">
        <v>2.0002124999999999</v>
      </c>
      <c r="O369" s="2">
        <v>2.0002124999999999</v>
      </c>
      <c r="P369" s="16">
        <v>1.26586252106481</v>
      </c>
    </row>
    <row r="370" spans="1:16" x14ac:dyDescent="0.35">
      <c r="A370" s="23" t="str">
        <f t="shared" si="12"/>
        <v>01</v>
      </c>
      <c r="B370" s="23">
        <f t="shared" si="13"/>
        <v>1021733</v>
      </c>
      <c r="C370" s="6" t="s">
        <v>1242</v>
      </c>
      <c r="D370" s="7" t="s">
        <v>1096</v>
      </c>
      <c r="E370" s="7" t="s">
        <v>14</v>
      </c>
      <c r="F370" s="7" t="s">
        <v>1076</v>
      </c>
      <c r="G370" s="7" t="s">
        <v>1022</v>
      </c>
      <c r="H370" s="7" t="s">
        <v>178</v>
      </c>
      <c r="I370" s="7" t="s">
        <v>149</v>
      </c>
      <c r="J370" s="6" t="s">
        <v>553</v>
      </c>
      <c r="K370" s="1">
        <v>192000</v>
      </c>
      <c r="L370" s="1">
        <v>0</v>
      </c>
      <c r="M370" s="1"/>
      <c r="N370" s="2">
        <v>2.0800885416666701</v>
      </c>
      <c r="O370" s="2">
        <v>0</v>
      </c>
      <c r="P370" s="16"/>
    </row>
    <row r="371" spans="1:16" x14ac:dyDescent="0.35">
      <c r="A371" s="23" t="str">
        <f t="shared" si="12"/>
        <v>01</v>
      </c>
      <c r="B371" s="23">
        <f t="shared" si="13"/>
        <v>1022169</v>
      </c>
      <c r="C371" s="6" t="s">
        <v>1242</v>
      </c>
      <c r="D371" s="7" t="s">
        <v>1096</v>
      </c>
      <c r="E371" s="7" t="s">
        <v>14</v>
      </c>
      <c r="F371" s="7" t="s">
        <v>1081</v>
      </c>
      <c r="G371" s="7" t="s">
        <v>1010</v>
      </c>
      <c r="H371" s="7" t="s">
        <v>244</v>
      </c>
      <c r="I371" s="7" t="s">
        <v>245</v>
      </c>
      <c r="J371" s="6" t="s">
        <v>553</v>
      </c>
      <c r="K371" s="1">
        <v>168000</v>
      </c>
      <c r="L371" s="1">
        <v>168000</v>
      </c>
      <c r="M371" s="1">
        <v>168000</v>
      </c>
      <c r="N371" s="2">
        <v>0.72566666666666702</v>
      </c>
      <c r="O371" s="2">
        <v>0.72566666666666702</v>
      </c>
      <c r="P371" s="16">
        <v>0.51677127083333296</v>
      </c>
    </row>
    <row r="372" spans="1:16" x14ac:dyDescent="0.35">
      <c r="A372" s="23" t="str">
        <f t="shared" si="12"/>
        <v>01</v>
      </c>
      <c r="B372" s="23">
        <f t="shared" si="13"/>
        <v>1022373</v>
      </c>
      <c r="C372" s="6" t="s">
        <v>1242</v>
      </c>
      <c r="D372" s="7" t="s">
        <v>1096</v>
      </c>
      <c r="E372" s="7" t="s">
        <v>14</v>
      </c>
      <c r="F372" s="7" t="s">
        <v>1081</v>
      </c>
      <c r="G372" s="7" t="s">
        <v>1010</v>
      </c>
      <c r="H372" s="7" t="s">
        <v>281</v>
      </c>
      <c r="I372" s="7" t="s">
        <v>282</v>
      </c>
      <c r="J372" s="6" t="s">
        <v>553</v>
      </c>
      <c r="K372" s="1">
        <v>168000</v>
      </c>
      <c r="L372" s="1">
        <v>240000</v>
      </c>
      <c r="M372" s="1">
        <v>288000</v>
      </c>
      <c r="N372" s="2">
        <v>1.04517261904762</v>
      </c>
      <c r="O372" s="2">
        <v>1.045175</v>
      </c>
      <c r="P372" s="16">
        <v>0.74805680625000004</v>
      </c>
    </row>
    <row r="373" spans="1:16" x14ac:dyDescent="0.35">
      <c r="A373" s="23" t="str">
        <f t="shared" si="12"/>
        <v>01</v>
      </c>
      <c r="B373" s="23">
        <f t="shared" si="13"/>
        <v>1023093</v>
      </c>
      <c r="C373" s="6" t="s">
        <v>1242</v>
      </c>
      <c r="D373" s="7" t="s">
        <v>1096</v>
      </c>
      <c r="E373" s="7" t="s">
        <v>14</v>
      </c>
      <c r="F373" s="7" t="s">
        <v>1081</v>
      </c>
      <c r="G373" s="7" t="s">
        <v>1010</v>
      </c>
      <c r="H373" s="7" t="s">
        <v>415</v>
      </c>
      <c r="I373" s="7" t="s">
        <v>416</v>
      </c>
      <c r="J373" s="6" t="s">
        <v>553</v>
      </c>
      <c r="K373" s="1">
        <v>48000</v>
      </c>
      <c r="L373" s="1">
        <v>48000</v>
      </c>
      <c r="M373" s="1">
        <v>45900</v>
      </c>
      <c r="N373" s="2">
        <v>3.9120208333333299</v>
      </c>
      <c r="O373" s="2">
        <v>3.9120208333333299</v>
      </c>
      <c r="P373" s="16">
        <v>2.7622280392156902</v>
      </c>
    </row>
    <row r="374" spans="1:16" x14ac:dyDescent="0.35">
      <c r="A374" s="23" t="str">
        <f t="shared" si="12"/>
        <v>01</v>
      </c>
      <c r="B374" s="23">
        <f t="shared" si="13"/>
        <v>1022080</v>
      </c>
      <c r="C374" s="6" t="s">
        <v>1242</v>
      </c>
      <c r="D374" s="7" t="s">
        <v>1096</v>
      </c>
      <c r="E374" s="7" t="s">
        <v>14</v>
      </c>
      <c r="F374" s="7" t="s">
        <v>1069</v>
      </c>
      <c r="G374" s="7" t="s">
        <v>1039</v>
      </c>
      <c r="H374" s="7" t="s">
        <v>224</v>
      </c>
      <c r="I374" s="7" t="s">
        <v>225</v>
      </c>
      <c r="J374" s="6" t="s">
        <v>553</v>
      </c>
      <c r="K374" s="1">
        <v>72000</v>
      </c>
      <c r="L374" s="1">
        <v>72000</v>
      </c>
      <c r="M374" s="1">
        <v>72000</v>
      </c>
      <c r="N374" s="2">
        <v>1.0451666666666699</v>
      </c>
      <c r="O374" s="2">
        <v>1.0451666666666699</v>
      </c>
      <c r="P374" s="16">
        <v>0.80472782916666596</v>
      </c>
    </row>
    <row r="375" spans="1:16" x14ac:dyDescent="0.35">
      <c r="A375" s="23" t="str">
        <f t="shared" si="12"/>
        <v>01</v>
      </c>
      <c r="B375" s="23">
        <f t="shared" si="13"/>
        <v>1021735</v>
      </c>
      <c r="C375" s="6" t="s">
        <v>1242</v>
      </c>
      <c r="D375" s="7" t="s">
        <v>1096</v>
      </c>
      <c r="E375" s="7" t="s">
        <v>14</v>
      </c>
      <c r="F375" s="7" t="s">
        <v>1069</v>
      </c>
      <c r="G375" s="7" t="s">
        <v>1033</v>
      </c>
      <c r="H375" s="7" t="s">
        <v>179</v>
      </c>
      <c r="I375" s="7" t="s">
        <v>180</v>
      </c>
      <c r="J375" s="6" t="s">
        <v>553</v>
      </c>
      <c r="K375" s="1">
        <v>120000</v>
      </c>
      <c r="L375" s="1">
        <v>120000</v>
      </c>
      <c r="M375" s="1">
        <v>120000</v>
      </c>
      <c r="N375" s="2">
        <v>4.8670666666666698</v>
      </c>
      <c r="O375" s="2">
        <v>4.8670666666666698</v>
      </c>
      <c r="P375" s="16">
        <v>3.3381779783333299</v>
      </c>
    </row>
    <row r="376" spans="1:16" x14ac:dyDescent="0.35">
      <c r="A376" s="23" t="str">
        <f t="shared" si="12"/>
        <v>01</v>
      </c>
      <c r="B376" s="23">
        <f t="shared" si="13"/>
        <v>1021737</v>
      </c>
      <c r="C376" s="6" t="s">
        <v>1242</v>
      </c>
      <c r="D376" s="7" t="s">
        <v>1096</v>
      </c>
      <c r="E376" s="7" t="s">
        <v>14</v>
      </c>
      <c r="F376" s="7" t="s">
        <v>1069</v>
      </c>
      <c r="G376" s="7" t="s">
        <v>1033</v>
      </c>
      <c r="H376" s="7" t="s">
        <v>181</v>
      </c>
      <c r="I376" s="7" t="s">
        <v>182</v>
      </c>
      <c r="J376" s="6" t="s">
        <v>553</v>
      </c>
      <c r="K376" s="1">
        <v>24000</v>
      </c>
      <c r="L376" s="1">
        <v>24000</v>
      </c>
      <c r="M376" s="1">
        <v>24000</v>
      </c>
      <c r="N376" s="2">
        <v>4.7090416666666703</v>
      </c>
      <c r="O376" s="2">
        <v>4.7090416666666703</v>
      </c>
      <c r="P376" s="16">
        <v>3.4533398041666699</v>
      </c>
    </row>
    <row r="377" spans="1:16" x14ac:dyDescent="0.35">
      <c r="A377" s="23" t="str">
        <f t="shared" si="12"/>
        <v>01</v>
      </c>
      <c r="B377" s="23">
        <f t="shared" si="13"/>
        <v>1021738</v>
      </c>
      <c r="C377" s="6" t="s">
        <v>1242</v>
      </c>
      <c r="D377" s="7" t="s">
        <v>1096</v>
      </c>
      <c r="E377" s="7" t="s">
        <v>14</v>
      </c>
      <c r="F377" s="7" t="s">
        <v>1069</v>
      </c>
      <c r="G377" s="7" t="s">
        <v>1033</v>
      </c>
      <c r="H377" s="7" t="s">
        <v>183</v>
      </c>
      <c r="I377" s="7" t="s">
        <v>184</v>
      </c>
      <c r="J377" s="6" t="s">
        <v>553</v>
      </c>
      <c r="K377" s="1">
        <v>120000</v>
      </c>
      <c r="L377" s="1">
        <v>120000</v>
      </c>
      <c r="M377" s="1">
        <v>72000</v>
      </c>
      <c r="N377" s="2">
        <v>4.5492999999999997</v>
      </c>
      <c r="O377" s="2">
        <v>4.5492999999999997</v>
      </c>
      <c r="P377" s="16">
        <v>3.22462294583333</v>
      </c>
    </row>
    <row r="378" spans="1:16" x14ac:dyDescent="0.35">
      <c r="A378" s="23" t="str">
        <f t="shared" si="12"/>
        <v>01</v>
      </c>
      <c r="B378" s="23">
        <f t="shared" si="13"/>
        <v>1022748</v>
      </c>
      <c r="C378" s="6" t="s">
        <v>1242</v>
      </c>
      <c r="D378" s="7" t="s">
        <v>1096</v>
      </c>
      <c r="E378" s="7" t="s">
        <v>14</v>
      </c>
      <c r="F378" s="7" t="s">
        <v>1069</v>
      </c>
      <c r="G378" s="7" t="s">
        <v>1033</v>
      </c>
      <c r="H378" s="7" t="s">
        <v>336</v>
      </c>
      <c r="I378" s="7" t="s">
        <v>337</v>
      </c>
      <c r="J378" s="6" t="s">
        <v>553</v>
      </c>
      <c r="K378" s="1">
        <v>192000</v>
      </c>
      <c r="L378" s="1">
        <v>192000</v>
      </c>
      <c r="M378" s="1">
        <v>120000</v>
      </c>
      <c r="N378" s="2">
        <v>5.1865677083333299</v>
      </c>
      <c r="O378" s="2">
        <v>5.1865677083333299</v>
      </c>
      <c r="P378" s="16">
        <v>3.74127976416667</v>
      </c>
    </row>
    <row r="379" spans="1:16" x14ac:dyDescent="0.35">
      <c r="A379" s="23" t="str">
        <f t="shared" si="12"/>
        <v>01</v>
      </c>
      <c r="B379" s="23">
        <f t="shared" si="13"/>
        <v>1030683</v>
      </c>
      <c r="C379" s="6" t="s">
        <v>1242</v>
      </c>
      <c r="D379" s="7" t="s">
        <v>1096</v>
      </c>
      <c r="E379" s="7" t="s">
        <v>14</v>
      </c>
      <c r="F379" s="7" t="s">
        <v>1089</v>
      </c>
      <c r="G379" s="7" t="s">
        <v>1049</v>
      </c>
      <c r="H379" s="7" t="s">
        <v>931</v>
      </c>
      <c r="I379" s="7" t="s">
        <v>857</v>
      </c>
      <c r="J379" s="6" t="s">
        <v>659</v>
      </c>
      <c r="K379" s="1">
        <v>480000</v>
      </c>
      <c r="L379" s="1">
        <v>480000</v>
      </c>
      <c r="M379" s="1">
        <v>480000</v>
      </c>
      <c r="N379" s="2">
        <v>2.2206645833333298</v>
      </c>
      <c r="O379" s="2">
        <v>2.2206645833333298</v>
      </c>
      <c r="P379" s="16">
        <v>2.0850457083333298</v>
      </c>
    </row>
    <row r="380" spans="1:16" x14ac:dyDescent="0.35">
      <c r="A380" s="23" t="str">
        <f t="shared" si="12"/>
        <v>01</v>
      </c>
      <c r="B380" s="23">
        <f t="shared" si="13"/>
        <v>1030743</v>
      </c>
      <c r="C380" s="6" t="s">
        <v>1242</v>
      </c>
      <c r="D380" s="7" t="s">
        <v>1096</v>
      </c>
      <c r="E380" s="7" t="s">
        <v>14</v>
      </c>
      <c r="F380" s="7" t="s">
        <v>1089</v>
      </c>
      <c r="G380" s="7" t="s">
        <v>1049</v>
      </c>
      <c r="H380" s="7" t="s">
        <v>950</v>
      </c>
      <c r="I380" s="7" t="s">
        <v>951</v>
      </c>
      <c r="J380" s="6" t="s">
        <v>659</v>
      </c>
      <c r="K380" s="1">
        <v>2000</v>
      </c>
      <c r="L380" s="1">
        <v>2000</v>
      </c>
      <c r="M380" s="1"/>
      <c r="N380" s="2">
        <v>2.6469999999999998</v>
      </c>
      <c r="O380" s="2">
        <v>2.6469999999999998</v>
      </c>
      <c r="P380" s="16"/>
    </row>
    <row r="381" spans="1:16" x14ac:dyDescent="0.35">
      <c r="A381" s="23" t="str">
        <f t="shared" si="12"/>
        <v>01</v>
      </c>
      <c r="B381" s="23">
        <f t="shared" si="13"/>
        <v>1021952</v>
      </c>
      <c r="C381" s="6" t="s">
        <v>1242</v>
      </c>
      <c r="D381" s="7" t="s">
        <v>1096</v>
      </c>
      <c r="E381" s="7" t="s">
        <v>15</v>
      </c>
      <c r="F381" s="7" t="s">
        <v>1074</v>
      </c>
      <c r="G381" s="7" t="s">
        <v>1018</v>
      </c>
      <c r="H381" s="7" t="s">
        <v>210</v>
      </c>
      <c r="I381" s="7" t="s">
        <v>74</v>
      </c>
      <c r="J381" s="6" t="s">
        <v>553</v>
      </c>
      <c r="K381" s="1">
        <v>2000</v>
      </c>
      <c r="L381" s="1">
        <v>2000</v>
      </c>
      <c r="M381" s="1">
        <v>2000</v>
      </c>
      <c r="N381" s="2">
        <v>7.58</v>
      </c>
      <c r="O381" s="2">
        <v>7.58</v>
      </c>
      <c r="P381" s="16">
        <v>4.3930128000000002</v>
      </c>
    </row>
    <row r="382" spans="1:16" x14ac:dyDescent="0.35">
      <c r="A382" s="23" t="str">
        <f t="shared" si="12"/>
        <v>01</v>
      </c>
      <c r="B382" s="23">
        <f t="shared" si="13"/>
        <v>1021931</v>
      </c>
      <c r="C382" s="6" t="s">
        <v>1242</v>
      </c>
      <c r="D382" s="7" t="s">
        <v>1096</v>
      </c>
      <c r="E382" s="7" t="s">
        <v>15</v>
      </c>
      <c r="F382" s="7" t="s">
        <v>1085</v>
      </c>
      <c r="G382" s="7" t="s">
        <v>1036</v>
      </c>
      <c r="H382" s="7" t="s">
        <v>206</v>
      </c>
      <c r="I382" s="7" t="s">
        <v>207</v>
      </c>
      <c r="J382" s="6" t="s">
        <v>553</v>
      </c>
      <c r="K382" s="1">
        <v>13500</v>
      </c>
      <c r="L382" s="1">
        <v>13500</v>
      </c>
      <c r="M382" s="1">
        <v>13500</v>
      </c>
      <c r="N382" s="2">
        <v>5.8567407407407401</v>
      </c>
      <c r="O382" s="2">
        <v>5.8567407407407401</v>
      </c>
      <c r="P382" s="16">
        <v>4.3372481111111103</v>
      </c>
    </row>
    <row r="383" spans="1:16" x14ac:dyDescent="0.35">
      <c r="A383" s="23" t="str">
        <f t="shared" si="12"/>
        <v>01</v>
      </c>
      <c r="B383" s="23">
        <f t="shared" si="13"/>
        <v>1023265</v>
      </c>
      <c r="C383" s="6" t="s">
        <v>1242</v>
      </c>
      <c r="D383" s="7" t="s">
        <v>1096</v>
      </c>
      <c r="E383" s="7" t="s">
        <v>15</v>
      </c>
      <c r="F383" s="7" t="s">
        <v>1085</v>
      </c>
      <c r="G383" s="7" t="s">
        <v>1036</v>
      </c>
      <c r="H383" s="7" t="s">
        <v>436</v>
      </c>
      <c r="I383" s="7" t="s">
        <v>437</v>
      </c>
      <c r="J383" s="6" t="s">
        <v>553</v>
      </c>
      <c r="K383" s="1">
        <v>7500</v>
      </c>
      <c r="L383" s="1">
        <v>7500</v>
      </c>
      <c r="M383" s="1">
        <v>7500</v>
      </c>
      <c r="N383" s="2">
        <v>5.6413333333333302</v>
      </c>
      <c r="O383" s="2">
        <v>5.6413333333333302</v>
      </c>
      <c r="P383" s="16">
        <v>4.3329335200000001</v>
      </c>
    </row>
    <row r="384" spans="1:16" x14ac:dyDescent="0.35">
      <c r="A384" s="23" t="str">
        <f t="shared" si="12"/>
        <v>01</v>
      </c>
      <c r="B384" s="23">
        <f t="shared" si="13"/>
        <v>1022767</v>
      </c>
      <c r="C384" s="6" t="s">
        <v>1242</v>
      </c>
      <c r="D384" s="7" t="s">
        <v>1096</v>
      </c>
      <c r="E384" s="7" t="s">
        <v>15</v>
      </c>
      <c r="F384" s="7" t="s">
        <v>1078</v>
      </c>
      <c r="G384" s="7" t="s">
        <v>1009</v>
      </c>
      <c r="H384" s="7" t="s">
        <v>344</v>
      </c>
      <c r="I384" s="7" t="s">
        <v>345</v>
      </c>
      <c r="J384" s="6" t="s">
        <v>553</v>
      </c>
      <c r="K384" s="1">
        <v>24000</v>
      </c>
      <c r="L384" s="1">
        <v>24000</v>
      </c>
      <c r="M384" s="1">
        <v>24000</v>
      </c>
      <c r="N384" s="2">
        <v>0.79520833333333296</v>
      </c>
      <c r="O384" s="2">
        <v>0.79520833333333296</v>
      </c>
      <c r="P384" s="16">
        <v>0.61356710833333294</v>
      </c>
    </row>
    <row r="385" spans="1:16" x14ac:dyDescent="0.35">
      <c r="A385" s="23" t="str">
        <f t="shared" si="12"/>
        <v>01</v>
      </c>
      <c r="B385" s="23">
        <f t="shared" si="13"/>
        <v>1022914</v>
      </c>
      <c r="C385" s="6" t="s">
        <v>1242</v>
      </c>
      <c r="D385" s="7" t="s">
        <v>1096</v>
      </c>
      <c r="E385" s="7" t="s">
        <v>15</v>
      </c>
      <c r="F385" s="7" t="s">
        <v>1078</v>
      </c>
      <c r="G385" s="7" t="s">
        <v>1006</v>
      </c>
      <c r="H385" s="7" t="s">
        <v>375</v>
      </c>
      <c r="I385" s="7" t="s">
        <v>506</v>
      </c>
      <c r="J385" s="6" t="s">
        <v>553</v>
      </c>
      <c r="K385" s="1">
        <v>24000</v>
      </c>
      <c r="L385" s="1">
        <v>24000</v>
      </c>
      <c r="M385" s="1">
        <v>24000</v>
      </c>
      <c r="N385" s="2">
        <v>1.8936666666666699</v>
      </c>
      <c r="O385" s="2">
        <v>1.8936666666666699</v>
      </c>
      <c r="P385" s="16">
        <v>1.3034780749999999</v>
      </c>
    </row>
    <row r="386" spans="1:16" x14ac:dyDescent="0.35">
      <c r="A386" s="23" t="str">
        <f t="shared" si="12"/>
        <v>01</v>
      </c>
      <c r="B386" s="23">
        <f t="shared" si="13"/>
        <v>1022918</v>
      </c>
      <c r="C386" s="6" t="s">
        <v>1242</v>
      </c>
      <c r="D386" s="7" t="s">
        <v>1096</v>
      </c>
      <c r="E386" s="7" t="s">
        <v>15</v>
      </c>
      <c r="F386" s="7" t="s">
        <v>1078</v>
      </c>
      <c r="G386" s="7" t="s">
        <v>1006</v>
      </c>
      <c r="H386" s="7" t="s">
        <v>376</v>
      </c>
      <c r="I386" s="7" t="s">
        <v>377</v>
      </c>
      <c r="J386" s="6" t="s">
        <v>553</v>
      </c>
      <c r="K386" s="1">
        <v>96000</v>
      </c>
      <c r="L386" s="1">
        <v>120000</v>
      </c>
      <c r="M386" s="1">
        <v>120000</v>
      </c>
      <c r="N386" s="2">
        <v>1.8182708333333299</v>
      </c>
      <c r="O386" s="2">
        <v>1.8182750000000001</v>
      </c>
      <c r="P386" s="16">
        <v>1.3140515616666699</v>
      </c>
    </row>
    <row r="387" spans="1:16" x14ac:dyDescent="0.35">
      <c r="A387" s="23" t="str">
        <f t="shared" si="12"/>
        <v>01</v>
      </c>
      <c r="B387" s="23">
        <f t="shared" si="13"/>
        <v>1022550</v>
      </c>
      <c r="C387" s="6" t="s">
        <v>1242</v>
      </c>
      <c r="D387" s="7" t="s">
        <v>1096</v>
      </c>
      <c r="E387" s="7" t="s">
        <v>15</v>
      </c>
      <c r="F387" s="7" t="s">
        <v>1084</v>
      </c>
      <c r="G387" s="7" t="s">
        <v>1032</v>
      </c>
      <c r="H387" s="7" t="s">
        <v>466</v>
      </c>
      <c r="I387" s="7" t="s">
        <v>467</v>
      </c>
      <c r="J387" s="6" t="s">
        <v>553</v>
      </c>
      <c r="K387" s="1">
        <v>24000</v>
      </c>
      <c r="L387" s="1">
        <v>24000</v>
      </c>
      <c r="M387" s="1">
        <v>24000</v>
      </c>
      <c r="N387" s="2">
        <v>0.6875</v>
      </c>
      <c r="O387" s="2">
        <v>0.6875</v>
      </c>
      <c r="P387" s="16">
        <v>0.52732787916666701</v>
      </c>
    </row>
    <row r="388" spans="1:16" x14ac:dyDescent="0.35">
      <c r="A388" s="23" t="str">
        <f t="shared" si="12"/>
        <v>01</v>
      </c>
      <c r="B388" s="23">
        <f t="shared" si="13"/>
        <v>1022101</v>
      </c>
      <c r="C388" s="6" t="s">
        <v>1242</v>
      </c>
      <c r="D388" s="7" t="s">
        <v>1096</v>
      </c>
      <c r="E388" s="7" t="s">
        <v>15</v>
      </c>
      <c r="F388" s="7" t="s">
        <v>1075</v>
      </c>
      <c r="G388" s="7" t="s">
        <v>1002</v>
      </c>
      <c r="H388" s="7" t="s">
        <v>544</v>
      </c>
      <c r="I388" s="7" t="s">
        <v>545</v>
      </c>
      <c r="J388" s="6" t="s">
        <v>553</v>
      </c>
      <c r="K388" s="1">
        <v>1000</v>
      </c>
      <c r="L388" s="1">
        <v>1500</v>
      </c>
      <c r="M388" s="1">
        <v>1500</v>
      </c>
      <c r="N388" s="2">
        <v>5.641</v>
      </c>
      <c r="O388" s="2">
        <v>5.6413333333333302</v>
      </c>
      <c r="P388" s="16">
        <v>4.35225286666667</v>
      </c>
    </row>
    <row r="389" spans="1:16" x14ac:dyDescent="0.35">
      <c r="A389" s="23" t="str">
        <f t="shared" ref="A389:A452" si="14">MID(C389,1,2)</f>
        <v>01</v>
      </c>
      <c r="B389" s="23">
        <f t="shared" ref="B389:B452" si="15">+H389*1</f>
        <v>1021924</v>
      </c>
      <c r="C389" s="6" t="s">
        <v>1242</v>
      </c>
      <c r="D389" s="7" t="s">
        <v>1096</v>
      </c>
      <c r="E389" s="7" t="s">
        <v>15</v>
      </c>
      <c r="F389" s="7" t="s">
        <v>1075</v>
      </c>
      <c r="G389" s="7" t="s">
        <v>1003</v>
      </c>
      <c r="H389" s="7" t="s">
        <v>202</v>
      </c>
      <c r="I389" s="7" t="s">
        <v>203</v>
      </c>
      <c r="J389" s="6" t="s">
        <v>553</v>
      </c>
      <c r="K389" s="1">
        <v>15000</v>
      </c>
      <c r="L389" s="1">
        <v>15000</v>
      </c>
      <c r="M389" s="1">
        <v>15000</v>
      </c>
      <c r="N389" s="2">
        <v>5.5336666666666696</v>
      </c>
      <c r="O389" s="2">
        <v>5.5336666666666696</v>
      </c>
      <c r="P389" s="16">
        <v>4.37554874666667</v>
      </c>
    </row>
    <row r="390" spans="1:16" x14ac:dyDescent="0.35">
      <c r="A390" s="23" t="str">
        <f t="shared" si="14"/>
        <v>01</v>
      </c>
      <c r="B390" s="23">
        <f t="shared" si="15"/>
        <v>1021925</v>
      </c>
      <c r="C390" s="6" t="s">
        <v>1242</v>
      </c>
      <c r="D390" s="7" t="s">
        <v>1096</v>
      </c>
      <c r="E390" s="7" t="s">
        <v>15</v>
      </c>
      <c r="F390" s="7" t="s">
        <v>1075</v>
      </c>
      <c r="G390" s="7" t="s">
        <v>1003</v>
      </c>
      <c r="H390" s="7" t="s">
        <v>204</v>
      </c>
      <c r="I390" s="7" t="s">
        <v>205</v>
      </c>
      <c r="J390" s="6" t="s">
        <v>553</v>
      </c>
      <c r="K390" s="1">
        <v>30000</v>
      </c>
      <c r="L390" s="1">
        <v>40000</v>
      </c>
      <c r="M390" s="1">
        <v>40000</v>
      </c>
      <c r="N390" s="2">
        <v>5.64136666666667</v>
      </c>
      <c r="O390" s="2">
        <v>5.6413500000000001</v>
      </c>
      <c r="P390" s="16">
        <v>4.3691303824999999</v>
      </c>
    </row>
    <row r="391" spans="1:16" x14ac:dyDescent="0.35">
      <c r="A391" s="23" t="str">
        <f t="shared" si="14"/>
        <v>01</v>
      </c>
      <c r="B391" s="23">
        <f t="shared" si="15"/>
        <v>1022561</v>
      </c>
      <c r="C391" s="6" t="s">
        <v>1242</v>
      </c>
      <c r="D391" s="7" t="s">
        <v>1096</v>
      </c>
      <c r="E391" s="7" t="s">
        <v>15</v>
      </c>
      <c r="F391" s="7" t="s">
        <v>1075</v>
      </c>
      <c r="G391" s="7" t="s">
        <v>1003</v>
      </c>
      <c r="H391" s="7" t="s">
        <v>311</v>
      </c>
      <c r="I391" s="7" t="s">
        <v>312</v>
      </c>
      <c r="J391" s="6" t="s">
        <v>553</v>
      </c>
      <c r="K391" s="1">
        <v>1000</v>
      </c>
      <c r="L391" s="1">
        <v>1000</v>
      </c>
      <c r="M391" s="1">
        <v>1000</v>
      </c>
      <c r="N391" s="2">
        <v>5.4260000000000002</v>
      </c>
      <c r="O391" s="2">
        <v>5.4260000000000002</v>
      </c>
      <c r="P391" s="16">
        <v>4.3773008999999998</v>
      </c>
    </row>
    <row r="392" spans="1:16" x14ac:dyDescent="0.35">
      <c r="A392" s="23" t="str">
        <f t="shared" si="14"/>
        <v>01</v>
      </c>
      <c r="B392" s="23">
        <f t="shared" si="15"/>
        <v>1022989</v>
      </c>
      <c r="C392" s="6" t="s">
        <v>1242</v>
      </c>
      <c r="D392" s="7" t="s">
        <v>1096</v>
      </c>
      <c r="E392" s="7" t="s">
        <v>15</v>
      </c>
      <c r="F392" s="7" t="s">
        <v>1075</v>
      </c>
      <c r="G392" s="7" t="s">
        <v>1003</v>
      </c>
      <c r="H392" s="7" t="s">
        <v>402</v>
      </c>
      <c r="I392" s="7" t="s">
        <v>403</v>
      </c>
      <c r="J392" s="6" t="s">
        <v>553</v>
      </c>
      <c r="K392" s="1">
        <v>20000</v>
      </c>
      <c r="L392" s="1">
        <v>30000</v>
      </c>
      <c r="M392" s="1">
        <v>30000</v>
      </c>
      <c r="N392" s="2">
        <v>5.43675</v>
      </c>
      <c r="O392" s="2">
        <v>5.4367333333333301</v>
      </c>
      <c r="P392" s="16">
        <v>4.3648776600000003</v>
      </c>
    </row>
    <row r="393" spans="1:16" x14ac:dyDescent="0.35">
      <c r="A393" s="23" t="str">
        <f t="shared" si="14"/>
        <v>01</v>
      </c>
      <c r="B393" s="23">
        <f t="shared" si="15"/>
        <v>1022863</v>
      </c>
      <c r="C393" s="6" t="s">
        <v>1242</v>
      </c>
      <c r="D393" s="7" t="s">
        <v>1096</v>
      </c>
      <c r="E393" s="7" t="s">
        <v>15</v>
      </c>
      <c r="F393" s="7" t="s">
        <v>1075</v>
      </c>
      <c r="G393" s="7" t="s">
        <v>1011</v>
      </c>
      <c r="H393" s="7" t="s">
        <v>361</v>
      </c>
      <c r="I393" s="7" t="s">
        <v>362</v>
      </c>
      <c r="J393" s="6" t="s">
        <v>553</v>
      </c>
      <c r="K393" s="1">
        <v>40000</v>
      </c>
      <c r="L393" s="1">
        <v>50000</v>
      </c>
      <c r="M393" s="1">
        <v>50000</v>
      </c>
      <c r="N393" s="2">
        <v>4.9951999999999996</v>
      </c>
      <c r="O393" s="2">
        <v>4.9951999999999996</v>
      </c>
      <c r="P393" s="16">
        <v>4.3746912140000003</v>
      </c>
    </row>
    <row r="394" spans="1:16" x14ac:dyDescent="0.35">
      <c r="A394" s="23" t="str">
        <f t="shared" si="14"/>
        <v>01</v>
      </c>
      <c r="B394" s="23">
        <f t="shared" si="15"/>
        <v>1022864</v>
      </c>
      <c r="C394" s="6" t="s">
        <v>1242</v>
      </c>
      <c r="D394" s="7" t="s">
        <v>1096</v>
      </c>
      <c r="E394" s="7" t="s">
        <v>15</v>
      </c>
      <c r="F394" s="7" t="s">
        <v>1075</v>
      </c>
      <c r="G394" s="7" t="s">
        <v>1011</v>
      </c>
      <c r="H394" s="7" t="s">
        <v>363</v>
      </c>
      <c r="I394" s="7" t="s">
        <v>364</v>
      </c>
      <c r="J394" s="6" t="s">
        <v>553</v>
      </c>
      <c r="K394" s="1">
        <v>15000</v>
      </c>
      <c r="L394" s="1">
        <v>30000</v>
      </c>
      <c r="M394" s="1">
        <v>30000</v>
      </c>
      <c r="N394" s="2">
        <v>4.94133333333333</v>
      </c>
      <c r="O394" s="2">
        <v>4.9413666666666698</v>
      </c>
      <c r="P394" s="16">
        <v>4.3690935</v>
      </c>
    </row>
    <row r="395" spans="1:16" x14ac:dyDescent="0.35">
      <c r="A395" s="23" t="str">
        <f t="shared" si="14"/>
        <v>01</v>
      </c>
      <c r="B395" s="23">
        <f t="shared" si="15"/>
        <v>1023123</v>
      </c>
      <c r="C395" s="6" t="s">
        <v>1242</v>
      </c>
      <c r="D395" s="7" t="s">
        <v>1096</v>
      </c>
      <c r="E395" s="7" t="s">
        <v>15</v>
      </c>
      <c r="F395" s="7" t="s">
        <v>1075</v>
      </c>
      <c r="G395" s="7" t="s">
        <v>1011</v>
      </c>
      <c r="H395" s="7" t="s">
        <v>420</v>
      </c>
      <c r="I395" s="7" t="s">
        <v>421</v>
      </c>
      <c r="J395" s="6" t="s">
        <v>553</v>
      </c>
      <c r="K395" s="1">
        <v>5000</v>
      </c>
      <c r="L395" s="1">
        <v>5000</v>
      </c>
      <c r="M395" s="1">
        <v>5000</v>
      </c>
      <c r="N395" s="2">
        <v>5.1028000000000002</v>
      </c>
      <c r="O395" s="2">
        <v>5.1028000000000002</v>
      </c>
      <c r="P395" s="16">
        <v>4.3772957200000002</v>
      </c>
    </row>
    <row r="396" spans="1:16" x14ac:dyDescent="0.35">
      <c r="A396" s="23" t="str">
        <f t="shared" si="14"/>
        <v>01</v>
      </c>
      <c r="B396" s="23">
        <f t="shared" si="15"/>
        <v>1012326</v>
      </c>
      <c r="C396" s="6" t="s">
        <v>1242</v>
      </c>
      <c r="D396" s="7" t="s">
        <v>1096</v>
      </c>
      <c r="E396" s="7" t="s">
        <v>15</v>
      </c>
      <c r="F396" s="7" t="s">
        <v>1065</v>
      </c>
      <c r="G396" s="7" t="s">
        <v>989</v>
      </c>
      <c r="H396" s="7" t="s">
        <v>772</v>
      </c>
      <c r="I396" s="7" t="s">
        <v>773</v>
      </c>
      <c r="J396" s="6" t="s">
        <v>658</v>
      </c>
      <c r="K396" s="1">
        <v>3000</v>
      </c>
      <c r="L396" s="1">
        <v>3000</v>
      </c>
      <c r="M396" s="1">
        <v>3000</v>
      </c>
      <c r="N396" s="2">
        <v>2.5099999999999998</v>
      </c>
      <c r="O396" s="2">
        <v>2.5099999999999998</v>
      </c>
      <c r="P396" s="16">
        <v>1.5661141333333299</v>
      </c>
    </row>
    <row r="397" spans="1:16" x14ac:dyDescent="0.35">
      <c r="A397" s="23" t="str">
        <f t="shared" si="14"/>
        <v>01</v>
      </c>
      <c r="B397" s="23">
        <f t="shared" si="15"/>
        <v>1022817</v>
      </c>
      <c r="C397" s="6" t="s">
        <v>1242</v>
      </c>
      <c r="D397" s="7" t="s">
        <v>1096</v>
      </c>
      <c r="E397" s="7" t="s">
        <v>15</v>
      </c>
      <c r="F397" s="7" t="s">
        <v>990</v>
      </c>
      <c r="G397" s="7" t="s">
        <v>990</v>
      </c>
      <c r="H397" s="7" t="s">
        <v>1171</v>
      </c>
      <c r="I397" s="7" t="s">
        <v>416</v>
      </c>
      <c r="J397" s="6" t="s">
        <v>553</v>
      </c>
      <c r="K397" s="1"/>
      <c r="L397" s="1"/>
      <c r="M397" s="1">
        <v>100</v>
      </c>
      <c r="N397" s="2"/>
      <c r="O397" s="2"/>
      <c r="P397" s="16">
        <v>4.3773099999999996</v>
      </c>
    </row>
    <row r="398" spans="1:16" x14ac:dyDescent="0.35">
      <c r="A398" s="23" t="str">
        <f t="shared" si="14"/>
        <v>01</v>
      </c>
      <c r="B398" s="23">
        <f t="shared" si="15"/>
        <v>1022835</v>
      </c>
      <c r="C398" s="6" t="s">
        <v>1242</v>
      </c>
      <c r="D398" s="7" t="s">
        <v>1096</v>
      </c>
      <c r="E398" s="7" t="s">
        <v>15</v>
      </c>
      <c r="F398" s="7" t="s">
        <v>990</v>
      </c>
      <c r="G398" s="7" t="s">
        <v>990</v>
      </c>
      <c r="H398" s="7" t="s">
        <v>1263</v>
      </c>
      <c r="I398" s="7" t="s">
        <v>1264</v>
      </c>
      <c r="J398" s="6" t="s">
        <v>553</v>
      </c>
      <c r="K398" s="1"/>
      <c r="L398" s="1"/>
      <c r="M398" s="1">
        <v>136.9</v>
      </c>
      <c r="N398" s="2"/>
      <c r="O398" s="2"/>
      <c r="P398" s="16">
        <v>4.3522556610664704</v>
      </c>
    </row>
    <row r="399" spans="1:16" x14ac:dyDescent="0.35">
      <c r="A399" s="23" t="str">
        <f t="shared" si="14"/>
        <v>01</v>
      </c>
      <c r="B399" s="23">
        <f t="shared" si="15"/>
        <v>1022751</v>
      </c>
      <c r="C399" s="6" t="s">
        <v>1242</v>
      </c>
      <c r="D399" s="7" t="s">
        <v>1096</v>
      </c>
      <c r="E399" s="7" t="s">
        <v>15</v>
      </c>
      <c r="F399" s="7" t="s">
        <v>1077</v>
      </c>
      <c r="G399" s="7" t="s">
        <v>1023</v>
      </c>
      <c r="H399" s="7" t="s">
        <v>340</v>
      </c>
      <c r="I399" s="7" t="s">
        <v>341</v>
      </c>
      <c r="J399" s="6" t="s">
        <v>553</v>
      </c>
      <c r="K399" s="1">
        <v>22000</v>
      </c>
      <c r="L399" s="1">
        <v>22000</v>
      </c>
      <c r="M399" s="1">
        <v>22000</v>
      </c>
      <c r="N399" s="2">
        <v>4.8875000000000002</v>
      </c>
      <c r="O399" s="2">
        <v>4.8875000000000002</v>
      </c>
      <c r="P399" s="16">
        <v>4.3655982181818196</v>
      </c>
    </row>
    <row r="400" spans="1:16" x14ac:dyDescent="0.35">
      <c r="A400" s="23" t="str">
        <f t="shared" si="14"/>
        <v>01</v>
      </c>
      <c r="B400" s="23">
        <f t="shared" si="15"/>
        <v>1022794</v>
      </c>
      <c r="C400" s="6" t="s">
        <v>1242</v>
      </c>
      <c r="D400" s="7" t="s">
        <v>1096</v>
      </c>
      <c r="E400" s="7" t="s">
        <v>15</v>
      </c>
      <c r="F400" s="7" t="s">
        <v>1077</v>
      </c>
      <c r="G400" s="7" t="s">
        <v>1023</v>
      </c>
      <c r="H400" s="7" t="s">
        <v>352</v>
      </c>
      <c r="I400" s="7" t="s">
        <v>353</v>
      </c>
      <c r="J400" s="6" t="s">
        <v>553</v>
      </c>
      <c r="K400" s="1">
        <v>0</v>
      </c>
      <c r="L400" s="1">
        <v>0</v>
      </c>
      <c r="M400" s="1">
        <v>0.4</v>
      </c>
      <c r="N400" s="2">
        <v>0</v>
      </c>
      <c r="O400" s="2">
        <v>0</v>
      </c>
      <c r="P400" s="16">
        <v>4.3237500000000004</v>
      </c>
    </row>
    <row r="401" spans="1:16" x14ac:dyDescent="0.35">
      <c r="A401" s="23" t="str">
        <f t="shared" si="14"/>
        <v>01</v>
      </c>
      <c r="B401" s="23">
        <f t="shared" si="15"/>
        <v>1021936</v>
      </c>
      <c r="C401" s="6" t="s">
        <v>1242</v>
      </c>
      <c r="D401" s="7" t="s">
        <v>1096</v>
      </c>
      <c r="E401" s="7" t="s">
        <v>15</v>
      </c>
      <c r="F401" s="7" t="s">
        <v>1077</v>
      </c>
      <c r="G401" s="7" t="s">
        <v>1005</v>
      </c>
      <c r="H401" s="7" t="s">
        <v>208</v>
      </c>
      <c r="I401" s="7" t="s">
        <v>209</v>
      </c>
      <c r="J401" s="6" t="s">
        <v>553</v>
      </c>
      <c r="K401" s="1">
        <v>336000</v>
      </c>
      <c r="L401" s="1">
        <v>360000</v>
      </c>
      <c r="M401" s="1">
        <v>360000</v>
      </c>
      <c r="N401" s="2">
        <v>3.9721220238095198</v>
      </c>
      <c r="O401" s="2">
        <v>3.9721222222222199</v>
      </c>
      <c r="P401" s="16">
        <v>2.7834423369444399</v>
      </c>
    </row>
    <row r="402" spans="1:16" x14ac:dyDescent="0.35">
      <c r="A402" s="23" t="str">
        <f t="shared" si="14"/>
        <v>01</v>
      </c>
      <c r="B402" s="23">
        <f t="shared" si="15"/>
        <v>1022750</v>
      </c>
      <c r="C402" s="6" t="s">
        <v>1242</v>
      </c>
      <c r="D402" s="7" t="s">
        <v>1096</v>
      </c>
      <c r="E402" s="7" t="s">
        <v>15</v>
      </c>
      <c r="F402" s="7" t="s">
        <v>1077</v>
      </c>
      <c r="G402" s="7" t="s">
        <v>1005</v>
      </c>
      <c r="H402" s="7" t="s">
        <v>338</v>
      </c>
      <c r="I402" s="7" t="s">
        <v>339</v>
      </c>
      <c r="J402" s="6" t="s">
        <v>553</v>
      </c>
      <c r="K402" s="1">
        <v>48000</v>
      </c>
      <c r="L402" s="1">
        <v>24000</v>
      </c>
      <c r="M402" s="1">
        <v>24000</v>
      </c>
      <c r="N402" s="2">
        <v>5.2105833333333296</v>
      </c>
      <c r="O402" s="2">
        <v>5.2105833333333296</v>
      </c>
      <c r="P402" s="16">
        <v>2.7831397208333302</v>
      </c>
    </row>
    <row r="403" spans="1:16" x14ac:dyDescent="0.35">
      <c r="A403" s="23" t="str">
        <f t="shared" si="14"/>
        <v>01</v>
      </c>
      <c r="B403" s="23">
        <f t="shared" si="15"/>
        <v>1022793</v>
      </c>
      <c r="C403" s="6" t="s">
        <v>1242</v>
      </c>
      <c r="D403" s="7" t="s">
        <v>1096</v>
      </c>
      <c r="E403" s="7" t="s">
        <v>15</v>
      </c>
      <c r="F403" s="7" t="s">
        <v>1077</v>
      </c>
      <c r="G403" s="7" t="s">
        <v>1005</v>
      </c>
      <c r="H403" s="7" t="s">
        <v>1121</v>
      </c>
      <c r="I403" s="7" t="s">
        <v>1122</v>
      </c>
      <c r="J403" s="6" t="s">
        <v>553</v>
      </c>
      <c r="K403" s="1"/>
      <c r="L403" s="1"/>
      <c r="M403" s="1">
        <v>0.1</v>
      </c>
      <c r="N403" s="2"/>
      <c r="O403" s="2"/>
      <c r="P403" s="16">
        <v>2.774</v>
      </c>
    </row>
    <row r="404" spans="1:16" x14ac:dyDescent="0.35">
      <c r="A404" s="23" t="str">
        <f t="shared" si="14"/>
        <v>01</v>
      </c>
      <c r="B404" s="23">
        <f t="shared" si="15"/>
        <v>1022515</v>
      </c>
      <c r="C404" s="6" t="s">
        <v>1242</v>
      </c>
      <c r="D404" s="7" t="s">
        <v>1096</v>
      </c>
      <c r="E404" s="7" t="s">
        <v>15</v>
      </c>
      <c r="F404" s="7" t="s">
        <v>1082</v>
      </c>
      <c r="G404" s="7" t="s">
        <v>1014</v>
      </c>
      <c r="H404" s="7" t="s">
        <v>307</v>
      </c>
      <c r="I404" s="7" t="s">
        <v>308</v>
      </c>
      <c r="J404" s="6" t="s">
        <v>553</v>
      </c>
      <c r="K404" s="1">
        <v>30000</v>
      </c>
      <c r="L404" s="1">
        <v>30000</v>
      </c>
      <c r="M404" s="1">
        <v>30000</v>
      </c>
      <c r="N404" s="2">
        <v>6.5029000000000003</v>
      </c>
      <c r="O404" s="2">
        <v>6.5029000000000003</v>
      </c>
      <c r="P404" s="16">
        <v>4.3769263366666697</v>
      </c>
    </row>
    <row r="405" spans="1:16" x14ac:dyDescent="0.35">
      <c r="A405" s="23" t="str">
        <f t="shared" si="14"/>
        <v>01</v>
      </c>
      <c r="B405" s="23">
        <f t="shared" si="15"/>
        <v>1022570</v>
      </c>
      <c r="C405" s="6" t="s">
        <v>1242</v>
      </c>
      <c r="D405" s="7" t="s">
        <v>1096</v>
      </c>
      <c r="E405" s="7" t="s">
        <v>15</v>
      </c>
      <c r="F405" s="7" t="s">
        <v>1082</v>
      </c>
      <c r="G405" s="7" t="s">
        <v>1014</v>
      </c>
      <c r="H405" s="7" t="s">
        <v>479</v>
      </c>
      <c r="I405" s="7" t="s">
        <v>480</v>
      </c>
      <c r="J405" s="6" t="s">
        <v>553</v>
      </c>
      <c r="K405" s="1"/>
      <c r="L405" s="1">
        <v>2000</v>
      </c>
      <c r="M405" s="1">
        <v>2000</v>
      </c>
      <c r="N405" s="2"/>
      <c r="O405" s="2">
        <v>0</v>
      </c>
      <c r="P405" s="16">
        <v>4.3563333999999996</v>
      </c>
    </row>
    <row r="406" spans="1:16" x14ac:dyDescent="0.35">
      <c r="A406" s="23" t="str">
        <f t="shared" si="14"/>
        <v>01</v>
      </c>
      <c r="B406" s="23">
        <f t="shared" si="15"/>
        <v>1022621</v>
      </c>
      <c r="C406" s="6" t="s">
        <v>1242</v>
      </c>
      <c r="D406" s="7" t="s">
        <v>1096</v>
      </c>
      <c r="E406" s="7" t="s">
        <v>15</v>
      </c>
      <c r="F406" s="7" t="s">
        <v>1082</v>
      </c>
      <c r="G406" s="7" t="s">
        <v>1013</v>
      </c>
      <c r="H406" s="7" t="s">
        <v>322</v>
      </c>
      <c r="I406" s="7" t="s">
        <v>323</v>
      </c>
      <c r="J406" s="6" t="s">
        <v>553</v>
      </c>
      <c r="K406" s="1">
        <v>40000</v>
      </c>
      <c r="L406" s="1">
        <v>40000</v>
      </c>
      <c r="M406" s="1">
        <v>40000</v>
      </c>
      <c r="N406" s="2">
        <v>6.3952</v>
      </c>
      <c r="O406" s="2">
        <v>6.3952</v>
      </c>
      <c r="P406" s="16">
        <v>4.3745509499999997</v>
      </c>
    </row>
    <row r="407" spans="1:16" x14ac:dyDescent="0.35">
      <c r="A407" s="23" t="str">
        <f t="shared" si="14"/>
        <v>01</v>
      </c>
      <c r="B407" s="23">
        <f t="shared" si="15"/>
        <v>1022865</v>
      </c>
      <c r="C407" s="6" t="s">
        <v>1242</v>
      </c>
      <c r="D407" s="7" t="s">
        <v>1096</v>
      </c>
      <c r="E407" s="7" t="s">
        <v>15</v>
      </c>
      <c r="F407" s="7" t="s">
        <v>1082</v>
      </c>
      <c r="G407" s="7" t="s">
        <v>1013</v>
      </c>
      <c r="H407" s="7" t="s">
        <v>365</v>
      </c>
      <c r="I407" s="7" t="s">
        <v>366</v>
      </c>
      <c r="J407" s="6" t="s">
        <v>553</v>
      </c>
      <c r="K407" s="1">
        <v>80000</v>
      </c>
      <c r="L407" s="1">
        <v>80000</v>
      </c>
      <c r="M407" s="1">
        <v>83000</v>
      </c>
      <c r="N407" s="2">
        <v>6.7182750000000002</v>
      </c>
      <c r="O407" s="2">
        <v>6.7182750000000002</v>
      </c>
      <c r="P407" s="16">
        <v>4.3728521060240997</v>
      </c>
    </row>
    <row r="408" spans="1:16" x14ac:dyDescent="0.35">
      <c r="A408" s="23" t="str">
        <f t="shared" si="14"/>
        <v>01</v>
      </c>
      <c r="B408" s="23">
        <f t="shared" si="15"/>
        <v>1022866</v>
      </c>
      <c r="C408" s="6" t="s">
        <v>1242</v>
      </c>
      <c r="D408" s="7" t="s">
        <v>1096</v>
      </c>
      <c r="E408" s="7" t="s">
        <v>15</v>
      </c>
      <c r="F408" s="7" t="s">
        <v>1082</v>
      </c>
      <c r="G408" s="7" t="s">
        <v>1013</v>
      </c>
      <c r="H408" s="7" t="s">
        <v>367</v>
      </c>
      <c r="I408" s="7" t="s">
        <v>368</v>
      </c>
      <c r="J408" s="6" t="s">
        <v>553</v>
      </c>
      <c r="K408" s="1">
        <v>60000</v>
      </c>
      <c r="L408" s="1">
        <v>60000</v>
      </c>
      <c r="M408" s="1">
        <v>61000</v>
      </c>
      <c r="N408" s="2">
        <v>6.7182833333333303</v>
      </c>
      <c r="O408" s="2">
        <v>6.7182833333333303</v>
      </c>
      <c r="P408" s="16">
        <v>4.3795886721311499</v>
      </c>
    </row>
    <row r="409" spans="1:16" x14ac:dyDescent="0.35">
      <c r="A409" s="23" t="str">
        <f t="shared" si="14"/>
        <v>01</v>
      </c>
      <c r="B409" s="23">
        <f t="shared" si="15"/>
        <v>1023166</v>
      </c>
      <c r="C409" s="6" t="s">
        <v>1242</v>
      </c>
      <c r="D409" s="7" t="s">
        <v>1096</v>
      </c>
      <c r="E409" s="7" t="s">
        <v>15</v>
      </c>
      <c r="F409" s="7" t="s">
        <v>1082</v>
      </c>
      <c r="G409" s="7" t="s">
        <v>1013</v>
      </c>
      <c r="H409" s="7" t="s">
        <v>655</v>
      </c>
      <c r="I409" s="7" t="s">
        <v>278</v>
      </c>
      <c r="J409" s="6" t="s">
        <v>553</v>
      </c>
      <c r="K409" s="1"/>
      <c r="L409" s="1"/>
      <c r="M409" s="1">
        <v>100</v>
      </c>
      <c r="N409" s="2"/>
      <c r="O409" s="2"/>
      <c r="P409" s="16">
        <v>4.3773099999999996</v>
      </c>
    </row>
    <row r="410" spans="1:16" x14ac:dyDescent="0.35">
      <c r="A410" s="23" t="str">
        <f t="shared" si="14"/>
        <v>01</v>
      </c>
      <c r="B410" s="23">
        <f t="shared" si="15"/>
        <v>1022128</v>
      </c>
      <c r="C410" s="6" t="s">
        <v>1242</v>
      </c>
      <c r="D410" s="7" t="s">
        <v>1096</v>
      </c>
      <c r="E410" s="7" t="s">
        <v>15</v>
      </c>
      <c r="F410" s="7" t="s">
        <v>1076</v>
      </c>
      <c r="G410" s="7" t="s">
        <v>1004</v>
      </c>
      <c r="H410" s="7" t="s">
        <v>234</v>
      </c>
      <c r="I410" s="7" t="s">
        <v>235</v>
      </c>
      <c r="J410" s="6" t="s">
        <v>553</v>
      </c>
      <c r="K410" s="1">
        <v>10000</v>
      </c>
      <c r="L410" s="1">
        <v>10000</v>
      </c>
      <c r="M410" s="1">
        <v>10000</v>
      </c>
      <c r="N410" s="2">
        <v>5.0598000000000001</v>
      </c>
      <c r="O410" s="2">
        <v>5.0598000000000001</v>
      </c>
      <c r="P410" s="16">
        <v>4.3943808300000002</v>
      </c>
    </row>
    <row r="411" spans="1:16" x14ac:dyDescent="0.35">
      <c r="A411" s="23" t="str">
        <f t="shared" si="14"/>
        <v>01</v>
      </c>
      <c r="B411" s="23">
        <f t="shared" si="15"/>
        <v>1022141</v>
      </c>
      <c r="C411" s="6" t="s">
        <v>1242</v>
      </c>
      <c r="D411" s="7" t="s">
        <v>1096</v>
      </c>
      <c r="E411" s="7" t="s">
        <v>15</v>
      </c>
      <c r="F411" s="7" t="s">
        <v>1076</v>
      </c>
      <c r="G411" s="7" t="s">
        <v>1004</v>
      </c>
      <c r="H411" s="7" t="s">
        <v>236</v>
      </c>
      <c r="I411" s="7" t="s">
        <v>237</v>
      </c>
      <c r="J411" s="6" t="s">
        <v>553</v>
      </c>
      <c r="K411" s="1">
        <v>14000</v>
      </c>
      <c r="L411" s="1">
        <v>14000</v>
      </c>
      <c r="M411" s="1">
        <v>34000</v>
      </c>
      <c r="N411" s="2">
        <v>5.1567142857142896</v>
      </c>
      <c r="O411" s="2">
        <v>5.1567142857142896</v>
      </c>
      <c r="P411" s="16">
        <v>4.4003565264705902</v>
      </c>
    </row>
    <row r="412" spans="1:16" x14ac:dyDescent="0.35">
      <c r="A412" s="23" t="str">
        <f t="shared" si="14"/>
        <v>01</v>
      </c>
      <c r="B412" s="23">
        <f t="shared" si="15"/>
        <v>1022142</v>
      </c>
      <c r="C412" s="6" t="s">
        <v>1242</v>
      </c>
      <c r="D412" s="7" t="s">
        <v>1096</v>
      </c>
      <c r="E412" s="7" t="s">
        <v>15</v>
      </c>
      <c r="F412" s="7" t="s">
        <v>1076</v>
      </c>
      <c r="G412" s="7" t="s">
        <v>1004</v>
      </c>
      <c r="H412" s="7" t="s">
        <v>238</v>
      </c>
      <c r="I412" s="7" t="s">
        <v>239</v>
      </c>
      <c r="J412" s="6" t="s">
        <v>553</v>
      </c>
      <c r="K412" s="1">
        <v>10000</v>
      </c>
      <c r="L412" s="1">
        <v>10000</v>
      </c>
      <c r="M412" s="1">
        <v>10000</v>
      </c>
      <c r="N412" s="2">
        <v>5.1566999999999998</v>
      </c>
      <c r="O412" s="2">
        <v>5.1566999999999998</v>
      </c>
      <c r="P412" s="16">
        <v>4.3916566699999997</v>
      </c>
    </row>
    <row r="413" spans="1:16" x14ac:dyDescent="0.35">
      <c r="A413" s="23" t="str">
        <f t="shared" si="14"/>
        <v>01</v>
      </c>
      <c r="B413" s="23">
        <f t="shared" si="15"/>
        <v>1022398</v>
      </c>
      <c r="C413" s="6" t="s">
        <v>1242</v>
      </c>
      <c r="D413" s="7" t="s">
        <v>1096</v>
      </c>
      <c r="E413" s="7" t="s">
        <v>15</v>
      </c>
      <c r="F413" s="7" t="s">
        <v>1076</v>
      </c>
      <c r="G413" s="7" t="s">
        <v>1004</v>
      </c>
      <c r="H413" s="7" t="s">
        <v>293</v>
      </c>
      <c r="I413" s="7" t="s">
        <v>294</v>
      </c>
      <c r="J413" s="6" t="s">
        <v>553</v>
      </c>
      <c r="K413" s="1">
        <v>12000</v>
      </c>
      <c r="L413" s="1">
        <v>15000</v>
      </c>
      <c r="M413" s="1">
        <v>15000</v>
      </c>
      <c r="N413" s="2">
        <v>5.2105833333333296</v>
      </c>
      <c r="O413" s="2">
        <v>5.2106000000000003</v>
      </c>
      <c r="P413" s="16">
        <v>4.37939188</v>
      </c>
    </row>
    <row r="414" spans="1:16" x14ac:dyDescent="0.35">
      <c r="A414" s="23" t="str">
        <f t="shared" si="14"/>
        <v>01</v>
      </c>
      <c r="B414" s="23">
        <f t="shared" si="15"/>
        <v>1022293</v>
      </c>
      <c r="C414" s="6" t="s">
        <v>1242</v>
      </c>
      <c r="D414" s="7" t="s">
        <v>1096</v>
      </c>
      <c r="E414" s="7" t="s">
        <v>15</v>
      </c>
      <c r="F414" s="7" t="s">
        <v>1083</v>
      </c>
      <c r="G414" s="7" t="s">
        <v>1015</v>
      </c>
      <c r="H414" s="7" t="s">
        <v>269</v>
      </c>
      <c r="I414" s="7" t="s">
        <v>270</v>
      </c>
      <c r="J414" s="6" t="s">
        <v>553</v>
      </c>
      <c r="K414" s="1">
        <v>6000</v>
      </c>
      <c r="L414" s="1">
        <v>6000</v>
      </c>
      <c r="M414" s="1">
        <v>6000</v>
      </c>
      <c r="N414" s="2">
        <v>7.47216666666667</v>
      </c>
      <c r="O414" s="2">
        <v>7.47216666666667</v>
      </c>
      <c r="P414" s="16">
        <v>4.3862242</v>
      </c>
    </row>
    <row r="415" spans="1:16" x14ac:dyDescent="0.35">
      <c r="A415" s="23" t="str">
        <f t="shared" si="14"/>
        <v>01</v>
      </c>
      <c r="B415" s="23">
        <f t="shared" si="15"/>
        <v>1022837</v>
      </c>
      <c r="C415" s="6" t="s">
        <v>1242</v>
      </c>
      <c r="D415" s="7" t="s">
        <v>1096</v>
      </c>
      <c r="E415" s="7" t="s">
        <v>15</v>
      </c>
      <c r="F415" s="7" t="s">
        <v>1081</v>
      </c>
      <c r="G415" s="7" t="s">
        <v>1195</v>
      </c>
      <c r="H415" s="7" t="s">
        <v>1265</v>
      </c>
      <c r="I415" s="7" t="s">
        <v>1266</v>
      </c>
      <c r="J415" s="6" t="s">
        <v>553</v>
      </c>
      <c r="K415" s="1"/>
      <c r="L415" s="1"/>
      <c r="M415" s="1">
        <v>116.2</v>
      </c>
      <c r="N415" s="2"/>
      <c r="O415" s="2"/>
      <c r="P415" s="16">
        <v>4.3522831325301201</v>
      </c>
    </row>
    <row r="416" spans="1:16" x14ac:dyDescent="0.35">
      <c r="A416" s="23" t="str">
        <f t="shared" si="14"/>
        <v>01</v>
      </c>
      <c r="B416" s="23">
        <f t="shared" si="15"/>
        <v>1021987</v>
      </c>
      <c r="C416" s="6" t="s">
        <v>1242</v>
      </c>
      <c r="D416" s="7" t="s">
        <v>1096</v>
      </c>
      <c r="E416" s="7" t="s">
        <v>15</v>
      </c>
      <c r="F416" s="7" t="s">
        <v>1069</v>
      </c>
      <c r="G416" s="7" t="s">
        <v>1016</v>
      </c>
      <c r="H416" s="7" t="s">
        <v>217</v>
      </c>
      <c r="I416" s="7" t="s">
        <v>218</v>
      </c>
      <c r="J416" s="6" t="s">
        <v>553</v>
      </c>
      <c r="K416" s="1">
        <v>10000</v>
      </c>
      <c r="L416" s="1">
        <v>10000</v>
      </c>
      <c r="M416" s="1">
        <v>10000</v>
      </c>
      <c r="N416" s="2">
        <v>5.6414</v>
      </c>
      <c r="O416" s="2">
        <v>5.6414</v>
      </c>
      <c r="P416" s="16">
        <v>2.4305842800000002</v>
      </c>
    </row>
    <row r="417" spans="1:16" x14ac:dyDescent="0.35">
      <c r="A417" s="23" t="str">
        <f t="shared" si="14"/>
        <v>01</v>
      </c>
      <c r="B417" s="23">
        <f t="shared" si="15"/>
        <v>1022413</v>
      </c>
      <c r="C417" s="6" t="s">
        <v>1242</v>
      </c>
      <c r="D417" s="7" t="s">
        <v>1096</v>
      </c>
      <c r="E417" s="7" t="s">
        <v>15</v>
      </c>
      <c r="F417" s="7" t="s">
        <v>1069</v>
      </c>
      <c r="G417" s="7" t="s">
        <v>1026</v>
      </c>
      <c r="H417" s="7" t="s">
        <v>517</v>
      </c>
      <c r="I417" s="7" t="s">
        <v>518</v>
      </c>
      <c r="J417" s="6" t="s">
        <v>553</v>
      </c>
      <c r="K417" s="1">
        <v>0</v>
      </c>
      <c r="L417" s="1">
        <v>4000</v>
      </c>
      <c r="M417" s="1">
        <v>4000</v>
      </c>
      <c r="N417" s="2">
        <v>0</v>
      </c>
      <c r="O417" s="2">
        <v>0</v>
      </c>
      <c r="P417" s="16">
        <v>1.225781475</v>
      </c>
    </row>
    <row r="418" spans="1:16" x14ac:dyDescent="0.35">
      <c r="A418" s="23" t="str">
        <f t="shared" si="14"/>
        <v>02</v>
      </c>
      <c r="B418" s="23">
        <f t="shared" si="15"/>
        <v>1011042</v>
      </c>
      <c r="C418" s="6" t="s">
        <v>1271</v>
      </c>
      <c r="D418" s="7" t="s">
        <v>1095</v>
      </c>
      <c r="E418" s="7" t="s">
        <v>662</v>
      </c>
      <c r="F418" s="7" t="s">
        <v>1067</v>
      </c>
      <c r="G418" s="7" t="s">
        <v>983</v>
      </c>
      <c r="H418" s="7" t="s">
        <v>671</v>
      </c>
      <c r="I418" s="7" t="s">
        <v>672</v>
      </c>
      <c r="J418" s="6" t="s">
        <v>658</v>
      </c>
      <c r="K418" s="1">
        <v>48000</v>
      </c>
      <c r="L418" s="1">
        <v>264000</v>
      </c>
      <c r="M418" s="1">
        <v>240000</v>
      </c>
      <c r="N418" s="2">
        <v>0.4</v>
      </c>
      <c r="O418" s="2">
        <v>0.4</v>
      </c>
      <c r="P418" s="16">
        <v>0.43649004166666699</v>
      </c>
    </row>
    <row r="419" spans="1:16" x14ac:dyDescent="0.35">
      <c r="A419" s="23" t="str">
        <f t="shared" si="14"/>
        <v>02</v>
      </c>
      <c r="B419" s="23">
        <f t="shared" si="15"/>
        <v>1012207</v>
      </c>
      <c r="C419" s="6" t="s">
        <v>1271</v>
      </c>
      <c r="D419" s="7" t="s">
        <v>1095</v>
      </c>
      <c r="E419" s="7" t="s">
        <v>662</v>
      </c>
      <c r="F419" s="7" t="s">
        <v>1065</v>
      </c>
      <c r="G419" s="7" t="s">
        <v>981</v>
      </c>
      <c r="H419" s="7" t="s">
        <v>760</v>
      </c>
      <c r="I419" s="7" t="s">
        <v>761</v>
      </c>
      <c r="J419" s="6" t="s">
        <v>658</v>
      </c>
      <c r="K419" s="1">
        <v>4200</v>
      </c>
      <c r="L419" s="1">
        <v>4200</v>
      </c>
      <c r="M419" s="1"/>
      <c r="N419" s="2">
        <v>0</v>
      </c>
      <c r="O419" s="2">
        <v>0</v>
      </c>
      <c r="P419" s="16"/>
    </row>
    <row r="420" spans="1:16" x14ac:dyDescent="0.35">
      <c r="A420" s="23" t="str">
        <f t="shared" si="14"/>
        <v>02</v>
      </c>
      <c r="B420" s="23">
        <f t="shared" si="15"/>
        <v>1030635</v>
      </c>
      <c r="C420" s="6" t="s">
        <v>1271</v>
      </c>
      <c r="D420" s="7" t="s">
        <v>1095</v>
      </c>
      <c r="E420" s="7" t="s">
        <v>662</v>
      </c>
      <c r="F420" s="7" t="s">
        <v>1065</v>
      </c>
      <c r="G420" s="7" t="s">
        <v>1053</v>
      </c>
      <c r="H420" s="7" t="s">
        <v>923</v>
      </c>
      <c r="I420" s="7" t="s">
        <v>924</v>
      </c>
      <c r="J420" s="6" t="s">
        <v>659</v>
      </c>
      <c r="K420" s="1"/>
      <c r="L420" s="1">
        <v>5120</v>
      </c>
      <c r="M420" s="1"/>
      <c r="N420" s="2"/>
      <c r="O420" s="2">
        <v>0.88789062500000004</v>
      </c>
      <c r="P420" s="16"/>
    </row>
    <row r="421" spans="1:16" x14ac:dyDescent="0.35">
      <c r="A421" s="23" t="str">
        <f t="shared" si="14"/>
        <v>02</v>
      </c>
      <c r="B421" s="23">
        <f t="shared" si="15"/>
        <v>1030355</v>
      </c>
      <c r="C421" s="6" t="s">
        <v>1271</v>
      </c>
      <c r="D421" s="7" t="s">
        <v>1095</v>
      </c>
      <c r="E421" s="7" t="s">
        <v>662</v>
      </c>
      <c r="F421" s="7" t="s">
        <v>1092</v>
      </c>
      <c r="G421" s="7" t="s">
        <v>1055</v>
      </c>
      <c r="H421" s="7" t="s">
        <v>875</v>
      </c>
      <c r="I421" s="7" t="s">
        <v>876</v>
      </c>
      <c r="J421" s="6" t="s">
        <v>659</v>
      </c>
      <c r="K421" s="1"/>
      <c r="L421" s="1">
        <v>71644</v>
      </c>
      <c r="M421" s="1">
        <v>72000</v>
      </c>
      <c r="N421" s="2"/>
      <c r="O421" s="2">
        <v>0.98789849812964103</v>
      </c>
      <c r="P421" s="16">
        <v>1.01697930555556</v>
      </c>
    </row>
    <row r="422" spans="1:16" x14ac:dyDescent="0.35">
      <c r="A422" s="23" t="str">
        <f t="shared" si="14"/>
        <v>02</v>
      </c>
      <c r="B422" s="23">
        <f t="shared" si="15"/>
        <v>1012764</v>
      </c>
      <c r="C422" s="6" t="s">
        <v>1271</v>
      </c>
      <c r="D422" s="7" t="s">
        <v>1095</v>
      </c>
      <c r="E422" s="7" t="s">
        <v>10</v>
      </c>
      <c r="F422" s="7" t="s">
        <v>1063</v>
      </c>
      <c r="G422" s="7" t="s">
        <v>999</v>
      </c>
      <c r="H422" s="7" t="s">
        <v>849</v>
      </c>
      <c r="I422" s="7" t="s">
        <v>850</v>
      </c>
      <c r="J422" s="6" t="s">
        <v>658</v>
      </c>
      <c r="K422" s="1"/>
      <c r="L422" s="1"/>
      <c r="M422" s="1">
        <v>60000</v>
      </c>
      <c r="N422" s="2"/>
      <c r="O422" s="2"/>
      <c r="P422" s="16">
        <v>0.51665635666666698</v>
      </c>
    </row>
    <row r="423" spans="1:16" x14ac:dyDescent="0.35">
      <c r="A423" s="23" t="str">
        <f t="shared" si="14"/>
        <v>02</v>
      </c>
      <c r="B423" s="23">
        <f t="shared" si="15"/>
        <v>1030332</v>
      </c>
      <c r="C423" s="6" t="s">
        <v>1271</v>
      </c>
      <c r="D423" s="7" t="s">
        <v>1095</v>
      </c>
      <c r="E423" s="7" t="s">
        <v>11</v>
      </c>
      <c r="F423" s="7" t="s">
        <v>1068</v>
      </c>
      <c r="G423" s="7" t="s">
        <v>994</v>
      </c>
      <c r="H423" s="7" t="s">
        <v>871</v>
      </c>
      <c r="I423" s="7" t="s">
        <v>872</v>
      </c>
      <c r="J423" s="6" t="s">
        <v>659</v>
      </c>
      <c r="K423" s="1"/>
      <c r="L423" s="1">
        <v>144000</v>
      </c>
      <c r="M423" s="1">
        <v>96000</v>
      </c>
      <c r="N423" s="2"/>
      <c r="O423" s="2">
        <v>1.4878958333333301</v>
      </c>
      <c r="P423" s="16">
        <v>1.4947708333333301</v>
      </c>
    </row>
    <row r="424" spans="1:16" x14ac:dyDescent="0.35">
      <c r="A424" s="23" t="str">
        <f t="shared" si="14"/>
        <v>02</v>
      </c>
      <c r="B424" s="23">
        <f t="shared" si="15"/>
        <v>1012556</v>
      </c>
      <c r="C424" s="6" t="s">
        <v>1271</v>
      </c>
      <c r="D424" s="7" t="s">
        <v>1095</v>
      </c>
      <c r="E424" s="7" t="s">
        <v>11</v>
      </c>
      <c r="F424" s="7" t="s">
        <v>1063</v>
      </c>
      <c r="G424" s="7" t="s">
        <v>999</v>
      </c>
      <c r="H424" s="7" t="s">
        <v>819</v>
      </c>
      <c r="I424" s="7" t="s">
        <v>820</v>
      </c>
      <c r="J424" s="6" t="s">
        <v>658</v>
      </c>
      <c r="K424" s="1">
        <v>4478</v>
      </c>
      <c r="L424" s="1"/>
      <c r="M424" s="1"/>
      <c r="N424" s="2">
        <v>0</v>
      </c>
      <c r="O424" s="2"/>
      <c r="P424" s="16"/>
    </row>
    <row r="425" spans="1:16" x14ac:dyDescent="0.35">
      <c r="A425" s="23" t="str">
        <f t="shared" si="14"/>
        <v>02</v>
      </c>
      <c r="B425" s="23">
        <f t="shared" si="15"/>
        <v>1012719</v>
      </c>
      <c r="C425" s="6" t="s">
        <v>1271</v>
      </c>
      <c r="D425" s="7" t="s">
        <v>1095</v>
      </c>
      <c r="E425" s="7" t="s">
        <v>11</v>
      </c>
      <c r="F425" s="7" t="s">
        <v>1063</v>
      </c>
      <c r="G425" s="7" t="s">
        <v>999</v>
      </c>
      <c r="H425" s="7" t="s">
        <v>837</v>
      </c>
      <c r="I425" s="7" t="s">
        <v>838</v>
      </c>
      <c r="J425" s="6" t="s">
        <v>658</v>
      </c>
      <c r="K425" s="1">
        <v>456000</v>
      </c>
      <c r="L425" s="1">
        <v>425000</v>
      </c>
      <c r="M425" s="1">
        <v>425000</v>
      </c>
      <c r="N425" s="2">
        <v>0.54</v>
      </c>
      <c r="O425" s="2">
        <v>0.54</v>
      </c>
      <c r="P425" s="16">
        <v>0.67068804705882401</v>
      </c>
    </row>
    <row r="426" spans="1:16" x14ac:dyDescent="0.35">
      <c r="A426" s="23" t="str">
        <f t="shared" si="14"/>
        <v>02</v>
      </c>
      <c r="B426" s="23">
        <f t="shared" si="15"/>
        <v>1011421</v>
      </c>
      <c r="C426" s="6" t="s">
        <v>1271</v>
      </c>
      <c r="D426" s="7" t="s">
        <v>1095</v>
      </c>
      <c r="E426" s="7" t="s">
        <v>11</v>
      </c>
      <c r="F426" s="7" t="s">
        <v>1063</v>
      </c>
      <c r="G426" s="7" t="s">
        <v>988</v>
      </c>
      <c r="H426" s="7" t="s">
        <v>689</v>
      </c>
      <c r="I426" s="7" t="s">
        <v>690</v>
      </c>
      <c r="J426" s="6" t="s">
        <v>658</v>
      </c>
      <c r="K426" s="1">
        <v>676000</v>
      </c>
      <c r="L426" s="1">
        <v>676000</v>
      </c>
      <c r="M426" s="1">
        <v>576000</v>
      </c>
      <c r="N426" s="2">
        <v>0.73789792899408302</v>
      </c>
      <c r="O426" s="2">
        <v>0.73789792899408302</v>
      </c>
      <c r="P426" s="16">
        <v>0.85270312500000001</v>
      </c>
    </row>
    <row r="427" spans="1:16" x14ac:dyDescent="0.35">
      <c r="A427" s="23" t="str">
        <f t="shared" si="14"/>
        <v>02</v>
      </c>
      <c r="B427" s="23">
        <f t="shared" si="15"/>
        <v>1011558</v>
      </c>
      <c r="C427" s="6" t="s">
        <v>1271</v>
      </c>
      <c r="D427" s="7" t="s">
        <v>1095</v>
      </c>
      <c r="E427" s="7" t="s">
        <v>11</v>
      </c>
      <c r="F427" s="7" t="s">
        <v>1063</v>
      </c>
      <c r="G427" s="7" t="s">
        <v>988</v>
      </c>
      <c r="H427" s="7" t="s">
        <v>693</v>
      </c>
      <c r="I427" s="7" t="s">
        <v>694</v>
      </c>
      <c r="J427" s="6" t="s">
        <v>658</v>
      </c>
      <c r="K427" s="1">
        <v>264000</v>
      </c>
      <c r="L427" s="1">
        <v>384000</v>
      </c>
      <c r="M427" s="1">
        <v>384000</v>
      </c>
      <c r="N427" s="2">
        <v>0.6</v>
      </c>
      <c r="O427" s="2">
        <v>0.6</v>
      </c>
      <c r="P427" s="16">
        <v>0.88804346354166597</v>
      </c>
    </row>
    <row r="428" spans="1:16" x14ac:dyDescent="0.35">
      <c r="A428" s="23" t="str">
        <f t="shared" si="14"/>
        <v>02</v>
      </c>
      <c r="B428" s="23">
        <f t="shared" si="15"/>
        <v>1011042</v>
      </c>
      <c r="C428" s="6" t="s">
        <v>1271</v>
      </c>
      <c r="D428" s="7" t="s">
        <v>1095</v>
      </c>
      <c r="E428" s="7" t="s">
        <v>11</v>
      </c>
      <c r="F428" s="7" t="s">
        <v>1067</v>
      </c>
      <c r="G428" s="7" t="s">
        <v>983</v>
      </c>
      <c r="H428" s="7" t="s">
        <v>671</v>
      </c>
      <c r="I428" s="7" t="s">
        <v>672</v>
      </c>
      <c r="J428" s="6" t="s">
        <v>658</v>
      </c>
      <c r="K428" s="1"/>
      <c r="L428" s="1">
        <v>47960</v>
      </c>
      <c r="M428" s="1">
        <v>71960</v>
      </c>
      <c r="N428" s="2"/>
      <c r="O428" s="2">
        <v>0.48790658882401999</v>
      </c>
      <c r="P428" s="16">
        <v>0.46006961367426302</v>
      </c>
    </row>
    <row r="429" spans="1:16" x14ac:dyDescent="0.35">
      <c r="A429" s="23" t="str">
        <f t="shared" si="14"/>
        <v>02</v>
      </c>
      <c r="B429" s="23">
        <f t="shared" si="15"/>
        <v>1020017</v>
      </c>
      <c r="C429" s="6" t="s">
        <v>1271</v>
      </c>
      <c r="D429" s="7" t="s">
        <v>1095</v>
      </c>
      <c r="E429" s="7" t="s">
        <v>11</v>
      </c>
      <c r="F429" s="7" t="s">
        <v>1074</v>
      </c>
      <c r="G429" s="7" t="s">
        <v>1001</v>
      </c>
      <c r="H429" s="7" t="s">
        <v>17</v>
      </c>
      <c r="I429" s="7" t="s">
        <v>18</v>
      </c>
      <c r="J429" s="6" t="s">
        <v>553</v>
      </c>
      <c r="K429" s="1">
        <v>72000</v>
      </c>
      <c r="L429" s="1">
        <v>72000</v>
      </c>
      <c r="M429" s="1">
        <v>72000</v>
      </c>
      <c r="N429" s="2">
        <v>2.73790277777778</v>
      </c>
      <c r="O429" s="2">
        <v>2.73790277777778</v>
      </c>
      <c r="P429" s="16">
        <v>2.8500761111111101</v>
      </c>
    </row>
    <row r="430" spans="1:16" x14ac:dyDescent="0.35">
      <c r="A430" s="23" t="str">
        <f t="shared" si="14"/>
        <v>02</v>
      </c>
      <c r="B430" s="23">
        <f t="shared" si="15"/>
        <v>1021980</v>
      </c>
      <c r="C430" s="6" t="s">
        <v>1271</v>
      </c>
      <c r="D430" s="7" t="s">
        <v>1095</v>
      </c>
      <c r="E430" s="7" t="s">
        <v>11</v>
      </c>
      <c r="F430" s="7" t="s">
        <v>1074</v>
      </c>
      <c r="G430" s="7" t="s">
        <v>1018</v>
      </c>
      <c r="H430" s="7" t="s">
        <v>215</v>
      </c>
      <c r="I430" s="7" t="s">
        <v>216</v>
      </c>
      <c r="J430" s="6" t="s">
        <v>553</v>
      </c>
      <c r="K430" s="1">
        <v>300</v>
      </c>
      <c r="L430" s="1">
        <v>0</v>
      </c>
      <c r="M430" s="1"/>
      <c r="N430" s="2">
        <v>5.4866666666666699</v>
      </c>
      <c r="O430" s="2">
        <v>0</v>
      </c>
      <c r="P430" s="16"/>
    </row>
    <row r="431" spans="1:16" x14ac:dyDescent="0.35">
      <c r="A431" s="23" t="str">
        <f t="shared" si="14"/>
        <v>02</v>
      </c>
      <c r="B431" s="23">
        <f t="shared" si="15"/>
        <v>1022384</v>
      </c>
      <c r="C431" s="6" t="s">
        <v>1271</v>
      </c>
      <c r="D431" s="7" t="s">
        <v>1095</v>
      </c>
      <c r="E431" s="7" t="s">
        <v>11</v>
      </c>
      <c r="F431" s="7" t="s">
        <v>1074</v>
      </c>
      <c r="G431" s="7" t="s">
        <v>1018</v>
      </c>
      <c r="H431" s="7" t="s">
        <v>289</v>
      </c>
      <c r="I431" s="7" t="s">
        <v>290</v>
      </c>
      <c r="J431" s="6" t="s">
        <v>553</v>
      </c>
      <c r="K431" s="1">
        <v>0</v>
      </c>
      <c r="L431" s="1">
        <v>1000</v>
      </c>
      <c r="M431" s="1">
        <v>1000</v>
      </c>
      <c r="N431" s="2">
        <v>0</v>
      </c>
      <c r="O431" s="2">
        <v>0</v>
      </c>
      <c r="P431" s="16">
        <v>5.2371292</v>
      </c>
    </row>
    <row r="432" spans="1:16" x14ac:dyDescent="0.35">
      <c r="A432" s="23" t="str">
        <f t="shared" si="14"/>
        <v>02</v>
      </c>
      <c r="B432" s="23">
        <f t="shared" si="15"/>
        <v>1020869</v>
      </c>
      <c r="C432" s="6" t="s">
        <v>1271</v>
      </c>
      <c r="D432" s="7" t="s">
        <v>1095</v>
      </c>
      <c r="E432" s="7" t="s">
        <v>11</v>
      </c>
      <c r="F432" s="7" t="s">
        <v>1085</v>
      </c>
      <c r="G432" s="7" t="s">
        <v>1019</v>
      </c>
      <c r="H432" s="7" t="s">
        <v>491</v>
      </c>
      <c r="I432" s="7" t="s">
        <v>492</v>
      </c>
      <c r="J432" s="6" t="s">
        <v>553</v>
      </c>
      <c r="K432" s="1">
        <v>0</v>
      </c>
      <c r="L432" s="1">
        <v>39000</v>
      </c>
      <c r="M432" s="1">
        <v>39000</v>
      </c>
      <c r="N432" s="2">
        <v>0</v>
      </c>
      <c r="O432" s="2">
        <v>4.8099999999999996</v>
      </c>
      <c r="P432" s="16">
        <v>4.7182022846153799</v>
      </c>
    </row>
    <row r="433" spans="1:16" x14ac:dyDescent="0.35">
      <c r="A433" s="23" t="str">
        <f t="shared" si="14"/>
        <v>02</v>
      </c>
      <c r="B433" s="23">
        <f t="shared" si="15"/>
        <v>1021187</v>
      </c>
      <c r="C433" s="6" t="s">
        <v>1271</v>
      </c>
      <c r="D433" s="7" t="s">
        <v>1095</v>
      </c>
      <c r="E433" s="7" t="s">
        <v>11</v>
      </c>
      <c r="F433" s="7" t="s">
        <v>1080</v>
      </c>
      <c r="G433" s="7" t="s">
        <v>1029</v>
      </c>
      <c r="H433" s="7" t="s">
        <v>137</v>
      </c>
      <c r="I433" s="7" t="s">
        <v>138</v>
      </c>
      <c r="J433" s="6" t="s">
        <v>553</v>
      </c>
      <c r="K433" s="1">
        <v>0</v>
      </c>
      <c r="L433" s="1">
        <v>24000</v>
      </c>
      <c r="M433" s="1">
        <v>24000</v>
      </c>
      <c r="N433" s="2">
        <v>0</v>
      </c>
      <c r="O433" s="2">
        <v>2</v>
      </c>
      <c r="P433" s="16">
        <v>2.01220833333333</v>
      </c>
    </row>
    <row r="434" spans="1:16" x14ac:dyDescent="0.35">
      <c r="A434" s="23" t="str">
        <f t="shared" si="14"/>
        <v>02</v>
      </c>
      <c r="B434" s="23">
        <f t="shared" si="15"/>
        <v>1022196</v>
      </c>
      <c r="C434" s="6" t="s">
        <v>1271</v>
      </c>
      <c r="D434" s="7" t="s">
        <v>1095</v>
      </c>
      <c r="E434" s="7" t="s">
        <v>11</v>
      </c>
      <c r="F434" s="7" t="s">
        <v>1080</v>
      </c>
      <c r="G434" s="7" t="s">
        <v>1030</v>
      </c>
      <c r="H434" s="7" t="s">
        <v>446</v>
      </c>
      <c r="I434" s="7" t="s">
        <v>447</v>
      </c>
      <c r="J434" s="6" t="s">
        <v>553</v>
      </c>
      <c r="K434" s="1">
        <v>24000</v>
      </c>
      <c r="L434" s="1">
        <v>24000</v>
      </c>
      <c r="M434" s="1">
        <v>24000</v>
      </c>
      <c r="N434" s="2">
        <v>0</v>
      </c>
      <c r="O434" s="2">
        <v>0.65</v>
      </c>
      <c r="P434" s="16">
        <v>0.63270833333333298</v>
      </c>
    </row>
    <row r="435" spans="1:16" x14ac:dyDescent="0.35">
      <c r="A435" s="23" t="str">
        <f t="shared" si="14"/>
        <v>02</v>
      </c>
      <c r="B435" s="23">
        <f t="shared" si="15"/>
        <v>1022197</v>
      </c>
      <c r="C435" s="6" t="s">
        <v>1271</v>
      </c>
      <c r="D435" s="7" t="s">
        <v>1095</v>
      </c>
      <c r="E435" s="7" t="s">
        <v>11</v>
      </c>
      <c r="F435" s="7" t="s">
        <v>1080</v>
      </c>
      <c r="G435" s="7" t="s">
        <v>1030</v>
      </c>
      <c r="H435" s="7" t="s">
        <v>252</v>
      </c>
      <c r="I435" s="7" t="s">
        <v>253</v>
      </c>
      <c r="J435" s="6" t="s">
        <v>553</v>
      </c>
      <c r="K435" s="1">
        <v>0</v>
      </c>
      <c r="L435" s="1">
        <v>24000</v>
      </c>
      <c r="M435" s="1">
        <v>24000</v>
      </c>
      <c r="N435" s="2">
        <v>0</v>
      </c>
      <c r="O435" s="2">
        <v>0</v>
      </c>
      <c r="P435" s="16">
        <v>0.82916666666666705</v>
      </c>
    </row>
    <row r="436" spans="1:16" x14ac:dyDescent="0.35">
      <c r="A436" s="23" t="str">
        <f t="shared" si="14"/>
        <v>02</v>
      </c>
      <c r="B436" s="23">
        <f t="shared" si="15"/>
        <v>1021385</v>
      </c>
      <c r="C436" s="6" t="s">
        <v>1271</v>
      </c>
      <c r="D436" s="7" t="s">
        <v>1095</v>
      </c>
      <c r="E436" s="7" t="s">
        <v>11</v>
      </c>
      <c r="F436" s="7" t="s">
        <v>1080</v>
      </c>
      <c r="G436" s="7" t="s">
        <v>1031</v>
      </c>
      <c r="H436" s="7" t="s">
        <v>147</v>
      </c>
      <c r="I436" s="7" t="s">
        <v>148</v>
      </c>
      <c r="J436" s="6" t="s">
        <v>553</v>
      </c>
      <c r="K436" s="1">
        <v>192000</v>
      </c>
      <c r="L436" s="1">
        <v>96001</v>
      </c>
      <c r="M436" s="1">
        <v>96001</v>
      </c>
      <c r="N436" s="2">
        <v>0.82789583333333405</v>
      </c>
      <c r="O436" s="2">
        <v>0.82789762606639505</v>
      </c>
      <c r="P436" s="16">
        <v>0.99292765283694995</v>
      </c>
    </row>
    <row r="437" spans="1:16" x14ac:dyDescent="0.35">
      <c r="A437" s="23" t="str">
        <f t="shared" si="14"/>
        <v>02</v>
      </c>
      <c r="B437" s="23">
        <f t="shared" si="15"/>
        <v>1023334</v>
      </c>
      <c r="C437" s="6" t="s">
        <v>1271</v>
      </c>
      <c r="D437" s="7" t="s">
        <v>1095</v>
      </c>
      <c r="E437" s="7" t="s">
        <v>11</v>
      </c>
      <c r="F437" s="7" t="s">
        <v>1080</v>
      </c>
      <c r="G437" s="7" t="s">
        <v>1031</v>
      </c>
      <c r="H437" s="7" t="s">
        <v>550</v>
      </c>
      <c r="I437" s="7" t="s">
        <v>551</v>
      </c>
      <c r="J437" s="6" t="s">
        <v>553</v>
      </c>
      <c r="K437" s="1"/>
      <c r="L437" s="1">
        <v>24000</v>
      </c>
      <c r="M437" s="1">
        <v>24000</v>
      </c>
      <c r="N437" s="2"/>
      <c r="O437" s="2">
        <v>1.1499999999999999</v>
      </c>
      <c r="P437" s="16">
        <v>1.0651250000000001</v>
      </c>
    </row>
    <row r="438" spans="1:16" x14ac:dyDescent="0.35">
      <c r="A438" s="23" t="str">
        <f t="shared" si="14"/>
        <v>02</v>
      </c>
      <c r="B438" s="23">
        <f t="shared" si="15"/>
        <v>1020352</v>
      </c>
      <c r="C438" s="6" t="s">
        <v>1271</v>
      </c>
      <c r="D438" s="7" t="s">
        <v>1095</v>
      </c>
      <c r="E438" s="7" t="s">
        <v>11</v>
      </c>
      <c r="F438" s="7" t="s">
        <v>1080</v>
      </c>
      <c r="G438" s="7" t="s">
        <v>1008</v>
      </c>
      <c r="H438" s="7" t="s">
        <v>31</v>
      </c>
      <c r="I438" s="7" t="s">
        <v>32</v>
      </c>
      <c r="J438" s="6" t="s">
        <v>553</v>
      </c>
      <c r="K438" s="1">
        <v>48000</v>
      </c>
      <c r="L438" s="1">
        <v>48000</v>
      </c>
      <c r="M438" s="1">
        <v>48000</v>
      </c>
      <c r="N438" s="2">
        <v>1.2178958333333301</v>
      </c>
      <c r="O438" s="2">
        <v>1.2178958333333301</v>
      </c>
      <c r="P438" s="16">
        <v>1.2638750000000001</v>
      </c>
    </row>
    <row r="439" spans="1:16" x14ac:dyDescent="0.35">
      <c r="A439" s="23" t="str">
        <f t="shared" si="14"/>
        <v>02</v>
      </c>
      <c r="B439" s="23">
        <f t="shared" si="15"/>
        <v>1021039</v>
      </c>
      <c r="C439" s="6" t="s">
        <v>1271</v>
      </c>
      <c r="D439" s="7" t="s">
        <v>1095</v>
      </c>
      <c r="E439" s="7" t="s">
        <v>11</v>
      </c>
      <c r="F439" s="7" t="s">
        <v>1080</v>
      </c>
      <c r="G439" s="7" t="s">
        <v>1024</v>
      </c>
      <c r="H439" s="7" t="s">
        <v>107</v>
      </c>
      <c r="I439" s="7" t="s">
        <v>484</v>
      </c>
      <c r="J439" s="6" t="s">
        <v>553</v>
      </c>
      <c r="K439" s="1">
        <v>48000</v>
      </c>
      <c r="L439" s="1">
        <v>48000</v>
      </c>
      <c r="M439" s="1">
        <v>48000</v>
      </c>
      <c r="N439" s="2">
        <v>0.53789583333333302</v>
      </c>
      <c r="O439" s="2">
        <v>0.53789583333333302</v>
      </c>
      <c r="P439" s="16">
        <v>0.61345833333333299</v>
      </c>
    </row>
    <row r="440" spans="1:16" x14ac:dyDescent="0.35">
      <c r="A440" s="23" t="str">
        <f t="shared" si="14"/>
        <v>02</v>
      </c>
      <c r="B440" s="23">
        <f t="shared" si="15"/>
        <v>1023329</v>
      </c>
      <c r="C440" s="6" t="s">
        <v>1271</v>
      </c>
      <c r="D440" s="7" t="s">
        <v>1095</v>
      </c>
      <c r="E440" s="7" t="s">
        <v>11</v>
      </c>
      <c r="F440" s="7" t="s">
        <v>1080</v>
      </c>
      <c r="G440" s="7" t="s">
        <v>1024</v>
      </c>
      <c r="H440" s="7" t="s">
        <v>541</v>
      </c>
      <c r="I440" s="7" t="s">
        <v>196</v>
      </c>
      <c r="J440" s="6" t="s">
        <v>553</v>
      </c>
      <c r="K440" s="1"/>
      <c r="L440" s="1"/>
      <c r="M440" s="1">
        <v>24000</v>
      </c>
      <c r="N440" s="2"/>
      <c r="O440" s="2"/>
      <c r="P440" s="16">
        <v>0.61345833333333299</v>
      </c>
    </row>
    <row r="441" spans="1:16" x14ac:dyDescent="0.35">
      <c r="A441" s="23" t="str">
        <f t="shared" si="14"/>
        <v>02</v>
      </c>
      <c r="B441" s="23">
        <f t="shared" si="15"/>
        <v>1100407</v>
      </c>
      <c r="C441" s="6" t="s">
        <v>1271</v>
      </c>
      <c r="D441" s="7" t="s">
        <v>1095</v>
      </c>
      <c r="E441" s="7" t="s">
        <v>11</v>
      </c>
      <c r="F441" s="7" t="s">
        <v>1238</v>
      </c>
      <c r="G441" s="7" t="s">
        <v>1218</v>
      </c>
      <c r="H441" s="7" t="s">
        <v>1227</v>
      </c>
      <c r="I441" s="7" t="s">
        <v>1228</v>
      </c>
      <c r="J441" s="6" t="s">
        <v>1216</v>
      </c>
      <c r="K441" s="1"/>
      <c r="L441" s="1"/>
      <c r="M441" s="1">
        <v>9000</v>
      </c>
      <c r="N441" s="2"/>
      <c r="O441" s="2"/>
      <c r="P441" s="16">
        <v>3.1098694444444401</v>
      </c>
    </row>
    <row r="442" spans="1:16" x14ac:dyDescent="0.35">
      <c r="A442" s="23" t="str">
        <f t="shared" si="14"/>
        <v>02</v>
      </c>
      <c r="B442" s="23">
        <f t="shared" si="15"/>
        <v>1100408</v>
      </c>
      <c r="C442" s="6" t="s">
        <v>1271</v>
      </c>
      <c r="D442" s="7" t="s">
        <v>1095</v>
      </c>
      <c r="E442" s="7" t="s">
        <v>11</v>
      </c>
      <c r="F442" s="7" t="s">
        <v>1238</v>
      </c>
      <c r="G442" s="7" t="s">
        <v>1218</v>
      </c>
      <c r="H442" s="7" t="s">
        <v>1229</v>
      </c>
      <c r="I442" s="7" t="s">
        <v>1230</v>
      </c>
      <c r="J442" s="6" t="s">
        <v>1216</v>
      </c>
      <c r="K442" s="1"/>
      <c r="L442" s="1"/>
      <c r="M442" s="1">
        <v>9000</v>
      </c>
      <c r="N442" s="2"/>
      <c r="O442" s="2"/>
      <c r="P442" s="16">
        <v>3.1098694444444401</v>
      </c>
    </row>
    <row r="443" spans="1:16" x14ac:dyDescent="0.35">
      <c r="A443" s="23" t="str">
        <f t="shared" si="14"/>
        <v>02</v>
      </c>
      <c r="B443" s="23">
        <f t="shared" si="15"/>
        <v>1023312</v>
      </c>
      <c r="C443" s="6" t="s">
        <v>1271</v>
      </c>
      <c r="D443" s="7" t="s">
        <v>1095</v>
      </c>
      <c r="E443" s="7" t="s">
        <v>11</v>
      </c>
      <c r="F443" s="7" t="s">
        <v>985</v>
      </c>
      <c r="G443" s="7" t="s">
        <v>1012</v>
      </c>
      <c r="H443" s="7" t="s">
        <v>504</v>
      </c>
      <c r="I443" s="7" t="s">
        <v>505</v>
      </c>
      <c r="J443" s="6" t="s">
        <v>553</v>
      </c>
      <c r="K443" s="1">
        <v>24000</v>
      </c>
      <c r="L443" s="1">
        <v>10221</v>
      </c>
      <c r="M443" s="1"/>
      <c r="N443" s="2">
        <v>2.90791666666667</v>
      </c>
      <c r="O443" s="2">
        <v>2.9079346443596501</v>
      </c>
      <c r="P443" s="16"/>
    </row>
    <row r="444" spans="1:16" x14ac:dyDescent="0.35">
      <c r="A444" s="23" t="str">
        <f t="shared" si="14"/>
        <v>02</v>
      </c>
      <c r="B444" s="23">
        <f t="shared" si="15"/>
        <v>1020925</v>
      </c>
      <c r="C444" s="6" t="s">
        <v>1271</v>
      </c>
      <c r="D444" s="7" t="s">
        <v>1095</v>
      </c>
      <c r="E444" s="7" t="s">
        <v>11</v>
      </c>
      <c r="F444" s="7" t="s">
        <v>1078</v>
      </c>
      <c r="G444" s="7" t="s">
        <v>1021</v>
      </c>
      <c r="H444" s="7" t="s">
        <v>93</v>
      </c>
      <c r="I444" s="7" t="s">
        <v>94</v>
      </c>
      <c r="J444" s="6" t="s">
        <v>553</v>
      </c>
      <c r="K444" s="1">
        <v>24000</v>
      </c>
      <c r="L444" s="1">
        <v>14000</v>
      </c>
      <c r="M444" s="1">
        <v>14000</v>
      </c>
      <c r="N444" s="2">
        <v>1.4379166666666701</v>
      </c>
      <c r="O444" s="2">
        <v>1.4379285714285699</v>
      </c>
      <c r="P444" s="16">
        <v>1.0028611857142899</v>
      </c>
    </row>
    <row r="445" spans="1:16" x14ac:dyDescent="0.35">
      <c r="A445" s="23" t="str">
        <f t="shared" si="14"/>
        <v>02</v>
      </c>
      <c r="B445" s="23">
        <f t="shared" si="15"/>
        <v>1020367</v>
      </c>
      <c r="C445" s="6" t="s">
        <v>1271</v>
      </c>
      <c r="D445" s="7" t="s">
        <v>1095</v>
      </c>
      <c r="E445" s="7" t="s">
        <v>11</v>
      </c>
      <c r="F445" s="7" t="s">
        <v>1078</v>
      </c>
      <c r="G445" s="7" t="s">
        <v>1009</v>
      </c>
      <c r="H445" s="7" t="s">
        <v>33</v>
      </c>
      <c r="I445" s="7" t="s">
        <v>34</v>
      </c>
      <c r="J445" s="6" t="s">
        <v>553</v>
      </c>
      <c r="K445" s="1">
        <v>72000</v>
      </c>
      <c r="L445" s="1">
        <v>72000</v>
      </c>
      <c r="M445" s="1">
        <v>48000</v>
      </c>
      <c r="N445" s="2">
        <v>1.1079027777777799</v>
      </c>
      <c r="O445" s="2">
        <v>1.1079027777777799</v>
      </c>
      <c r="P445" s="16">
        <v>1.1412125</v>
      </c>
    </row>
    <row r="446" spans="1:16" x14ac:dyDescent="0.35">
      <c r="A446" s="23" t="str">
        <f t="shared" si="14"/>
        <v>02</v>
      </c>
      <c r="B446" s="23">
        <f t="shared" si="15"/>
        <v>1021023</v>
      </c>
      <c r="C446" s="6" t="s">
        <v>1271</v>
      </c>
      <c r="D446" s="7" t="s">
        <v>1095</v>
      </c>
      <c r="E446" s="7" t="s">
        <v>11</v>
      </c>
      <c r="F446" s="7" t="s">
        <v>1078</v>
      </c>
      <c r="G446" s="7" t="s">
        <v>1009</v>
      </c>
      <c r="H446" s="7" t="s">
        <v>106</v>
      </c>
      <c r="I446" s="7" t="s">
        <v>483</v>
      </c>
      <c r="J446" s="6" t="s">
        <v>553</v>
      </c>
      <c r="K446" s="1">
        <v>144000</v>
      </c>
      <c r="L446" s="1">
        <v>144000</v>
      </c>
      <c r="M446" s="1">
        <v>144000</v>
      </c>
      <c r="N446" s="2">
        <v>1.10789583333333</v>
      </c>
      <c r="O446" s="2">
        <v>1.10789583333333</v>
      </c>
      <c r="P446" s="16">
        <v>1.1009583333333299</v>
      </c>
    </row>
    <row r="447" spans="1:16" x14ac:dyDescent="0.35">
      <c r="A447" s="23" t="str">
        <f t="shared" si="14"/>
        <v>02</v>
      </c>
      <c r="B447" s="23">
        <f t="shared" si="15"/>
        <v>1021077</v>
      </c>
      <c r="C447" s="6" t="s">
        <v>1271</v>
      </c>
      <c r="D447" s="7" t="s">
        <v>1095</v>
      </c>
      <c r="E447" s="7" t="s">
        <v>11</v>
      </c>
      <c r="F447" s="7" t="s">
        <v>1078</v>
      </c>
      <c r="G447" s="7" t="s">
        <v>1009</v>
      </c>
      <c r="H447" s="7" t="s">
        <v>536</v>
      </c>
      <c r="I447" s="7" t="s">
        <v>243</v>
      </c>
      <c r="J447" s="6" t="s">
        <v>553</v>
      </c>
      <c r="K447" s="1">
        <v>0</v>
      </c>
      <c r="L447" s="1">
        <v>24000</v>
      </c>
      <c r="M447" s="1">
        <v>24000</v>
      </c>
      <c r="N447" s="2">
        <v>0</v>
      </c>
      <c r="O447" s="2">
        <v>0</v>
      </c>
      <c r="P447" s="16">
        <v>1.1994625000000001</v>
      </c>
    </row>
    <row r="448" spans="1:16" x14ac:dyDescent="0.35">
      <c r="A448" s="23" t="str">
        <f t="shared" si="14"/>
        <v>02</v>
      </c>
      <c r="B448" s="23">
        <f t="shared" si="15"/>
        <v>1021085</v>
      </c>
      <c r="C448" s="6" t="s">
        <v>1271</v>
      </c>
      <c r="D448" s="7" t="s">
        <v>1095</v>
      </c>
      <c r="E448" s="7" t="s">
        <v>11</v>
      </c>
      <c r="F448" s="7" t="s">
        <v>1078</v>
      </c>
      <c r="G448" s="7" t="s">
        <v>1009</v>
      </c>
      <c r="H448" s="7" t="s">
        <v>114</v>
      </c>
      <c r="I448" s="7" t="s">
        <v>115</v>
      </c>
      <c r="J448" s="6" t="s">
        <v>553</v>
      </c>
      <c r="K448" s="1">
        <v>24000</v>
      </c>
      <c r="L448" s="1">
        <v>0</v>
      </c>
      <c r="M448" s="1"/>
      <c r="N448" s="2">
        <v>1.08791666666667</v>
      </c>
      <c r="O448" s="2">
        <v>0</v>
      </c>
      <c r="P448" s="16"/>
    </row>
    <row r="449" spans="1:16" x14ac:dyDescent="0.35">
      <c r="A449" s="23" t="str">
        <f t="shared" si="14"/>
        <v>02</v>
      </c>
      <c r="B449" s="23">
        <f t="shared" si="15"/>
        <v>1022150</v>
      </c>
      <c r="C449" s="6" t="s">
        <v>1271</v>
      </c>
      <c r="D449" s="7" t="s">
        <v>1095</v>
      </c>
      <c r="E449" s="7" t="s">
        <v>11</v>
      </c>
      <c r="F449" s="7" t="s">
        <v>1078</v>
      </c>
      <c r="G449" s="7" t="s">
        <v>1009</v>
      </c>
      <c r="H449" s="7" t="s">
        <v>242</v>
      </c>
      <c r="I449" s="7" t="s">
        <v>243</v>
      </c>
      <c r="J449" s="6" t="s">
        <v>553</v>
      </c>
      <c r="K449" s="1">
        <v>120000</v>
      </c>
      <c r="L449" s="1">
        <v>72000</v>
      </c>
      <c r="M449" s="1">
        <v>72000</v>
      </c>
      <c r="N449" s="2">
        <v>0.95789999999999997</v>
      </c>
      <c r="O449" s="2">
        <v>0.95790277777777799</v>
      </c>
      <c r="P449" s="16">
        <v>0.89958333333333296</v>
      </c>
    </row>
    <row r="450" spans="1:16" x14ac:dyDescent="0.35">
      <c r="A450" s="23" t="str">
        <f t="shared" si="14"/>
        <v>02</v>
      </c>
      <c r="B450" s="23">
        <f t="shared" si="15"/>
        <v>1022921</v>
      </c>
      <c r="C450" s="6" t="s">
        <v>1271</v>
      </c>
      <c r="D450" s="7" t="s">
        <v>1095</v>
      </c>
      <c r="E450" s="7" t="s">
        <v>11</v>
      </c>
      <c r="F450" s="7" t="s">
        <v>1078</v>
      </c>
      <c r="G450" s="7" t="s">
        <v>1009</v>
      </c>
      <c r="H450" s="7" t="s">
        <v>382</v>
      </c>
      <c r="I450" s="7" t="s">
        <v>383</v>
      </c>
      <c r="J450" s="6" t="s">
        <v>553</v>
      </c>
      <c r="K450" s="1">
        <v>60000</v>
      </c>
      <c r="L450" s="1">
        <v>68000</v>
      </c>
      <c r="M450" s="1">
        <v>68000</v>
      </c>
      <c r="N450" s="2">
        <v>0</v>
      </c>
      <c r="O450" s="2">
        <v>0</v>
      </c>
      <c r="P450" s="16">
        <v>1.0361541176470599</v>
      </c>
    </row>
    <row r="451" spans="1:16" x14ac:dyDescent="0.35">
      <c r="A451" s="23" t="str">
        <f t="shared" si="14"/>
        <v>02</v>
      </c>
      <c r="B451" s="23">
        <f t="shared" si="15"/>
        <v>1022996</v>
      </c>
      <c r="C451" s="6" t="s">
        <v>1271</v>
      </c>
      <c r="D451" s="7" t="s">
        <v>1095</v>
      </c>
      <c r="E451" s="7" t="s">
        <v>11</v>
      </c>
      <c r="F451" s="7" t="s">
        <v>1078</v>
      </c>
      <c r="G451" s="7" t="s">
        <v>1009</v>
      </c>
      <c r="H451" s="7" t="s">
        <v>406</v>
      </c>
      <c r="I451" s="7" t="s">
        <v>407</v>
      </c>
      <c r="J451" s="6" t="s">
        <v>553</v>
      </c>
      <c r="K451" s="1">
        <v>24000</v>
      </c>
      <c r="L451" s="1">
        <v>24000</v>
      </c>
      <c r="M451" s="1">
        <v>24000</v>
      </c>
      <c r="N451" s="2">
        <v>1.1879166666666701</v>
      </c>
      <c r="O451" s="2">
        <v>1.1879166666666701</v>
      </c>
      <c r="P451" s="16">
        <v>1.05270833333333</v>
      </c>
    </row>
    <row r="452" spans="1:16" x14ac:dyDescent="0.35">
      <c r="A452" s="23" t="str">
        <f t="shared" si="14"/>
        <v>02</v>
      </c>
      <c r="B452" s="23">
        <f t="shared" si="15"/>
        <v>1021111</v>
      </c>
      <c r="C452" s="6" t="s">
        <v>1271</v>
      </c>
      <c r="D452" s="7" t="s">
        <v>1095</v>
      </c>
      <c r="E452" s="7" t="s">
        <v>11</v>
      </c>
      <c r="F452" s="7" t="s">
        <v>1078</v>
      </c>
      <c r="G452" s="7" t="s">
        <v>1027</v>
      </c>
      <c r="H452" s="7" t="s">
        <v>121</v>
      </c>
      <c r="I452" s="7" t="s">
        <v>122</v>
      </c>
      <c r="J452" s="6" t="s">
        <v>553</v>
      </c>
      <c r="K452" s="1">
        <v>2500</v>
      </c>
      <c r="L452" s="1">
        <v>2500</v>
      </c>
      <c r="M452" s="1">
        <v>3000</v>
      </c>
      <c r="N452" s="2">
        <v>1.288</v>
      </c>
      <c r="O452" s="2">
        <v>1.288</v>
      </c>
      <c r="P452" s="16">
        <v>1.35</v>
      </c>
    </row>
    <row r="453" spans="1:16" x14ac:dyDescent="0.35">
      <c r="A453" s="23" t="str">
        <f t="shared" ref="A453:A516" si="16">MID(C453,1,2)</f>
        <v>02</v>
      </c>
      <c r="B453" s="23">
        <f t="shared" ref="B453:B516" si="17">+H453*1</f>
        <v>1020339</v>
      </c>
      <c r="C453" s="6" t="s">
        <v>1271</v>
      </c>
      <c r="D453" s="7" t="s">
        <v>1095</v>
      </c>
      <c r="E453" s="7" t="s">
        <v>11</v>
      </c>
      <c r="F453" s="7" t="s">
        <v>1078</v>
      </c>
      <c r="G453" s="7" t="s">
        <v>1006</v>
      </c>
      <c r="H453" s="7" t="s">
        <v>27</v>
      </c>
      <c r="I453" s="7" t="s">
        <v>28</v>
      </c>
      <c r="J453" s="6" t="s">
        <v>553</v>
      </c>
      <c r="K453" s="1">
        <v>72000</v>
      </c>
      <c r="L453" s="1">
        <v>119000</v>
      </c>
      <c r="M453" s="1">
        <v>119000</v>
      </c>
      <c r="N453" s="2">
        <v>1.45</v>
      </c>
      <c r="O453" s="2">
        <v>1.45</v>
      </c>
      <c r="P453" s="16">
        <v>1.4082289075630301</v>
      </c>
    </row>
    <row r="454" spans="1:16" x14ac:dyDescent="0.35">
      <c r="A454" s="23" t="str">
        <f t="shared" si="16"/>
        <v>02</v>
      </c>
      <c r="B454" s="23">
        <f t="shared" si="17"/>
        <v>1020848</v>
      </c>
      <c r="C454" s="6" t="s">
        <v>1271</v>
      </c>
      <c r="D454" s="7" t="s">
        <v>1095</v>
      </c>
      <c r="E454" s="7" t="s">
        <v>11</v>
      </c>
      <c r="F454" s="7" t="s">
        <v>1075</v>
      </c>
      <c r="G454" s="7" t="s">
        <v>1002</v>
      </c>
      <c r="H454" s="7" t="s">
        <v>75</v>
      </c>
      <c r="I454" s="7" t="s">
        <v>76</v>
      </c>
      <c r="J454" s="6" t="s">
        <v>553</v>
      </c>
      <c r="K454" s="1">
        <v>192000</v>
      </c>
      <c r="L454" s="1">
        <v>216000</v>
      </c>
      <c r="M454" s="1">
        <v>216000</v>
      </c>
      <c r="N454" s="2">
        <v>2.39</v>
      </c>
      <c r="O454" s="2">
        <v>2.39</v>
      </c>
      <c r="P454" s="16">
        <v>2.45996296296296</v>
      </c>
    </row>
    <row r="455" spans="1:16" x14ac:dyDescent="0.35">
      <c r="A455" s="23" t="str">
        <f t="shared" si="16"/>
        <v>02</v>
      </c>
      <c r="B455" s="23">
        <f t="shared" si="17"/>
        <v>1021820</v>
      </c>
      <c r="C455" s="6" t="s">
        <v>1271</v>
      </c>
      <c r="D455" s="7" t="s">
        <v>1095</v>
      </c>
      <c r="E455" s="7" t="s">
        <v>11</v>
      </c>
      <c r="F455" s="7" t="s">
        <v>1075</v>
      </c>
      <c r="G455" s="7" t="s">
        <v>1011</v>
      </c>
      <c r="H455" s="7" t="s">
        <v>475</v>
      </c>
      <c r="I455" s="7" t="s">
        <v>476</v>
      </c>
      <c r="J455" s="6" t="s">
        <v>553</v>
      </c>
      <c r="K455" s="1"/>
      <c r="L455" s="1"/>
      <c r="M455" s="1">
        <v>3553</v>
      </c>
      <c r="N455" s="2"/>
      <c r="O455" s="2"/>
      <c r="P455" s="16">
        <v>2.53809259780467</v>
      </c>
    </row>
    <row r="456" spans="1:16" x14ac:dyDescent="0.35">
      <c r="A456" s="23" t="str">
        <f t="shared" si="16"/>
        <v>02</v>
      </c>
      <c r="B456" s="23">
        <f t="shared" si="17"/>
        <v>1023331</v>
      </c>
      <c r="C456" s="6" t="s">
        <v>1271</v>
      </c>
      <c r="D456" s="7" t="s">
        <v>1095</v>
      </c>
      <c r="E456" s="7" t="s">
        <v>11</v>
      </c>
      <c r="F456" s="7" t="s">
        <v>1075</v>
      </c>
      <c r="G456" s="7" t="s">
        <v>1011</v>
      </c>
      <c r="H456" s="7" t="s">
        <v>538</v>
      </c>
      <c r="I456" s="7" t="s">
        <v>251</v>
      </c>
      <c r="J456" s="6" t="s">
        <v>553</v>
      </c>
      <c r="K456" s="1">
        <v>0</v>
      </c>
      <c r="L456" s="1">
        <v>23000</v>
      </c>
      <c r="M456" s="1">
        <v>19447</v>
      </c>
      <c r="N456" s="2">
        <v>0</v>
      </c>
      <c r="O456" s="2">
        <v>2.8</v>
      </c>
      <c r="P456" s="16">
        <v>2.53809261068545</v>
      </c>
    </row>
    <row r="457" spans="1:16" x14ac:dyDescent="0.35">
      <c r="A457" s="23" t="str">
        <f t="shared" si="16"/>
        <v>02</v>
      </c>
      <c r="B457" s="23">
        <f t="shared" si="17"/>
        <v>1010877</v>
      </c>
      <c r="C457" s="6" t="s">
        <v>1271</v>
      </c>
      <c r="D457" s="7" t="s">
        <v>1095</v>
      </c>
      <c r="E457" s="7" t="s">
        <v>11</v>
      </c>
      <c r="F457" s="7" t="s">
        <v>1065</v>
      </c>
      <c r="G457" s="7" t="s">
        <v>981</v>
      </c>
      <c r="H457" s="7" t="s">
        <v>660</v>
      </c>
      <c r="I457" s="7" t="s">
        <v>661</v>
      </c>
      <c r="J457" s="6" t="s">
        <v>658</v>
      </c>
      <c r="K457" s="1">
        <v>145260</v>
      </c>
      <c r="L457" s="1">
        <v>145260</v>
      </c>
      <c r="M457" s="1">
        <v>107960</v>
      </c>
      <c r="N457" s="2">
        <v>1.0899972463169501</v>
      </c>
      <c r="O457" s="2">
        <v>1.0899972463169501</v>
      </c>
      <c r="P457" s="16">
        <v>1.0408968960726199</v>
      </c>
    </row>
    <row r="458" spans="1:16" x14ac:dyDescent="0.35">
      <c r="A458" s="23" t="str">
        <f t="shared" si="16"/>
        <v>02</v>
      </c>
      <c r="B458" s="23">
        <f t="shared" si="17"/>
        <v>1012207</v>
      </c>
      <c r="C458" s="6" t="s">
        <v>1271</v>
      </c>
      <c r="D458" s="7" t="s">
        <v>1095</v>
      </c>
      <c r="E458" s="7" t="s">
        <v>11</v>
      </c>
      <c r="F458" s="7" t="s">
        <v>1065</v>
      </c>
      <c r="G458" s="7" t="s">
        <v>981</v>
      </c>
      <c r="H458" s="7" t="s">
        <v>760</v>
      </c>
      <c r="I458" s="7" t="s">
        <v>761</v>
      </c>
      <c r="J458" s="6" t="s">
        <v>658</v>
      </c>
      <c r="K458" s="1">
        <v>48000</v>
      </c>
      <c r="L458" s="1">
        <v>48000</v>
      </c>
      <c r="M458" s="1">
        <v>12000</v>
      </c>
      <c r="N458" s="2">
        <v>1.2664375000000001</v>
      </c>
      <c r="O458" s="2">
        <v>1.2664375000000001</v>
      </c>
      <c r="P458" s="16">
        <v>1.215046375</v>
      </c>
    </row>
    <row r="459" spans="1:16" x14ac:dyDescent="0.35">
      <c r="A459" s="23" t="str">
        <f t="shared" si="16"/>
        <v>02</v>
      </c>
      <c r="B459" s="23">
        <f t="shared" si="17"/>
        <v>1012342</v>
      </c>
      <c r="C459" s="6" t="s">
        <v>1271</v>
      </c>
      <c r="D459" s="7" t="s">
        <v>1095</v>
      </c>
      <c r="E459" s="7" t="s">
        <v>11</v>
      </c>
      <c r="F459" s="7" t="s">
        <v>1065</v>
      </c>
      <c r="G459" s="7" t="s">
        <v>989</v>
      </c>
      <c r="H459" s="7" t="s">
        <v>1104</v>
      </c>
      <c r="I459" s="7" t="s">
        <v>775</v>
      </c>
      <c r="J459" s="6" t="s">
        <v>658</v>
      </c>
      <c r="K459" s="1">
        <v>2664</v>
      </c>
      <c r="L459" s="1">
        <v>2664</v>
      </c>
      <c r="M459" s="1"/>
      <c r="N459" s="2">
        <v>0</v>
      </c>
      <c r="O459" s="2">
        <v>0</v>
      </c>
      <c r="P459" s="16"/>
    </row>
    <row r="460" spans="1:16" x14ac:dyDescent="0.35">
      <c r="A460" s="23" t="str">
        <f t="shared" si="16"/>
        <v>02</v>
      </c>
      <c r="B460" s="23">
        <f t="shared" si="17"/>
        <v>1012362</v>
      </c>
      <c r="C460" s="6" t="s">
        <v>1271</v>
      </c>
      <c r="D460" s="7" t="s">
        <v>1095</v>
      </c>
      <c r="E460" s="7" t="s">
        <v>11</v>
      </c>
      <c r="F460" s="7" t="s">
        <v>1065</v>
      </c>
      <c r="G460" s="7" t="s">
        <v>989</v>
      </c>
      <c r="H460" s="7" t="s">
        <v>774</v>
      </c>
      <c r="I460" s="7" t="s">
        <v>775</v>
      </c>
      <c r="J460" s="6" t="s">
        <v>658</v>
      </c>
      <c r="K460" s="1">
        <v>26354</v>
      </c>
      <c r="L460" s="1">
        <v>26354</v>
      </c>
      <c r="M460" s="1"/>
      <c r="N460" s="2">
        <v>0</v>
      </c>
      <c r="O460" s="2">
        <v>0</v>
      </c>
      <c r="P460" s="16"/>
    </row>
    <row r="461" spans="1:16" x14ac:dyDescent="0.35">
      <c r="A461" s="23" t="str">
        <f t="shared" si="16"/>
        <v>02</v>
      </c>
      <c r="B461" s="23">
        <f t="shared" si="17"/>
        <v>1012283</v>
      </c>
      <c r="C461" s="6" t="s">
        <v>1271</v>
      </c>
      <c r="D461" s="7" t="s">
        <v>1095</v>
      </c>
      <c r="E461" s="7" t="s">
        <v>11</v>
      </c>
      <c r="F461" s="7" t="s">
        <v>1065</v>
      </c>
      <c r="G461" s="7" t="s">
        <v>995</v>
      </c>
      <c r="H461" s="7" t="s">
        <v>770</v>
      </c>
      <c r="I461" s="7" t="s">
        <v>771</v>
      </c>
      <c r="J461" s="6" t="s">
        <v>658</v>
      </c>
      <c r="K461" s="1">
        <v>48000</v>
      </c>
      <c r="L461" s="1">
        <v>48000</v>
      </c>
      <c r="M461" s="1">
        <v>24000</v>
      </c>
      <c r="N461" s="2">
        <v>0.78789583333333302</v>
      </c>
      <c r="O461" s="2">
        <v>0.78789583333333302</v>
      </c>
      <c r="P461" s="16">
        <v>0.80533333333333301</v>
      </c>
    </row>
    <row r="462" spans="1:16" x14ac:dyDescent="0.35">
      <c r="A462" s="23" t="str">
        <f t="shared" si="16"/>
        <v>02</v>
      </c>
      <c r="B462" s="23">
        <f t="shared" si="17"/>
        <v>1012763</v>
      </c>
      <c r="C462" s="6" t="s">
        <v>1271</v>
      </c>
      <c r="D462" s="7" t="s">
        <v>1095</v>
      </c>
      <c r="E462" s="7" t="s">
        <v>11</v>
      </c>
      <c r="F462" s="7" t="s">
        <v>1065</v>
      </c>
      <c r="G462" s="7" t="s">
        <v>995</v>
      </c>
      <c r="H462" s="7" t="s">
        <v>847</v>
      </c>
      <c r="I462" s="7" t="s">
        <v>848</v>
      </c>
      <c r="J462" s="6" t="s">
        <v>658</v>
      </c>
      <c r="K462" s="1"/>
      <c r="L462" s="1">
        <v>48000</v>
      </c>
      <c r="M462" s="1">
        <v>48000</v>
      </c>
      <c r="N462" s="2"/>
      <c r="O462" s="2">
        <v>0.79</v>
      </c>
      <c r="P462" s="16">
        <v>0.73562499999999997</v>
      </c>
    </row>
    <row r="463" spans="1:16" x14ac:dyDescent="0.35">
      <c r="A463" s="23" t="str">
        <f t="shared" si="16"/>
        <v>02</v>
      </c>
      <c r="B463" s="23">
        <f t="shared" si="17"/>
        <v>1021976</v>
      </c>
      <c r="C463" s="6" t="s">
        <v>1271</v>
      </c>
      <c r="D463" s="7" t="s">
        <v>1095</v>
      </c>
      <c r="E463" s="7" t="s">
        <v>11</v>
      </c>
      <c r="F463" s="7" t="s">
        <v>1077</v>
      </c>
      <c r="G463" s="7" t="s">
        <v>1005</v>
      </c>
      <c r="H463" s="7" t="s">
        <v>213</v>
      </c>
      <c r="I463" s="7" t="s">
        <v>214</v>
      </c>
      <c r="J463" s="6" t="s">
        <v>553</v>
      </c>
      <c r="K463" s="1">
        <v>192000</v>
      </c>
      <c r="L463" s="1">
        <v>240000</v>
      </c>
      <c r="M463" s="1">
        <v>240000</v>
      </c>
      <c r="N463" s="2">
        <v>2.3078958333333301</v>
      </c>
      <c r="O463" s="2">
        <v>2.27</v>
      </c>
      <c r="P463" s="16">
        <v>2.2315916666666702</v>
      </c>
    </row>
    <row r="464" spans="1:16" x14ac:dyDescent="0.35">
      <c r="A464" s="23" t="str">
        <f t="shared" si="16"/>
        <v>02</v>
      </c>
      <c r="B464" s="23">
        <f t="shared" si="17"/>
        <v>1022847</v>
      </c>
      <c r="C464" s="6" t="s">
        <v>1271</v>
      </c>
      <c r="D464" s="7" t="s">
        <v>1095</v>
      </c>
      <c r="E464" s="7" t="s">
        <v>11</v>
      </c>
      <c r="F464" s="7" t="s">
        <v>1082</v>
      </c>
      <c r="G464" s="7" t="s">
        <v>1013</v>
      </c>
      <c r="H464" s="7" t="s">
        <v>354</v>
      </c>
      <c r="I464" s="7" t="s">
        <v>355</v>
      </c>
      <c r="J464" s="6" t="s">
        <v>553</v>
      </c>
      <c r="K464" s="1">
        <v>48000</v>
      </c>
      <c r="L464" s="1">
        <v>48000</v>
      </c>
      <c r="M464" s="1">
        <v>60000</v>
      </c>
      <c r="N464" s="2">
        <v>1.3178958333333299</v>
      </c>
      <c r="O464" s="2">
        <v>1.3178958333333299</v>
      </c>
      <c r="P464" s="16">
        <v>1.2919250383333301</v>
      </c>
    </row>
    <row r="465" spans="1:16" x14ac:dyDescent="0.35">
      <c r="A465" s="23" t="str">
        <f t="shared" si="16"/>
        <v>02</v>
      </c>
      <c r="B465" s="23">
        <f t="shared" si="17"/>
        <v>1030780</v>
      </c>
      <c r="C465" s="6" t="s">
        <v>1271</v>
      </c>
      <c r="D465" s="7" t="s">
        <v>1095</v>
      </c>
      <c r="E465" s="7" t="s">
        <v>11</v>
      </c>
      <c r="F465" s="7" t="s">
        <v>1091</v>
      </c>
      <c r="G465" s="7" t="s">
        <v>1054</v>
      </c>
      <c r="H465" s="7" t="s">
        <v>962</v>
      </c>
      <c r="I465" s="7" t="s">
        <v>963</v>
      </c>
      <c r="J465" s="6" t="s">
        <v>659</v>
      </c>
      <c r="K465" s="1"/>
      <c r="L465" s="1">
        <v>1494</v>
      </c>
      <c r="M465" s="1"/>
      <c r="N465" s="2"/>
      <c r="O465" s="2">
        <v>0</v>
      </c>
      <c r="P465" s="16"/>
    </row>
    <row r="466" spans="1:16" x14ac:dyDescent="0.35">
      <c r="A466" s="23" t="str">
        <f t="shared" si="16"/>
        <v>02</v>
      </c>
      <c r="B466" s="23">
        <f t="shared" si="17"/>
        <v>1030670</v>
      </c>
      <c r="C466" s="6" t="s">
        <v>1271</v>
      </c>
      <c r="D466" s="7" t="s">
        <v>1095</v>
      </c>
      <c r="E466" s="7" t="s">
        <v>11</v>
      </c>
      <c r="F466" s="7" t="s">
        <v>1090</v>
      </c>
      <c r="G466" s="7" t="s">
        <v>1052</v>
      </c>
      <c r="H466" s="7" t="s">
        <v>927</v>
      </c>
      <c r="I466" s="7" t="s">
        <v>928</v>
      </c>
      <c r="J466" s="6" t="s">
        <v>659</v>
      </c>
      <c r="K466" s="1"/>
      <c r="L466" s="1">
        <v>120000</v>
      </c>
      <c r="M466" s="1">
        <v>168000</v>
      </c>
      <c r="N466" s="2"/>
      <c r="O466" s="2">
        <v>8.17</v>
      </c>
      <c r="P466" s="16">
        <v>8.1617142857142895</v>
      </c>
    </row>
    <row r="467" spans="1:16" x14ac:dyDescent="0.35">
      <c r="A467" s="23" t="str">
        <f t="shared" si="16"/>
        <v>02</v>
      </c>
      <c r="B467" s="23">
        <f t="shared" si="17"/>
        <v>1012552</v>
      </c>
      <c r="C467" s="6" t="s">
        <v>1271</v>
      </c>
      <c r="D467" s="7" t="s">
        <v>1095</v>
      </c>
      <c r="E467" s="7" t="s">
        <v>11</v>
      </c>
      <c r="F467" s="7" t="s">
        <v>1066</v>
      </c>
      <c r="G467" s="7" t="s">
        <v>982</v>
      </c>
      <c r="H467" s="7" t="s">
        <v>817</v>
      </c>
      <c r="I467" s="7" t="s">
        <v>818</v>
      </c>
      <c r="J467" s="6" t="s">
        <v>658</v>
      </c>
      <c r="K467" s="1">
        <v>24000</v>
      </c>
      <c r="L467" s="1">
        <v>72000</v>
      </c>
      <c r="M467" s="1">
        <v>72040</v>
      </c>
      <c r="N467" s="2">
        <v>3.8</v>
      </c>
      <c r="O467" s="2">
        <v>3.8</v>
      </c>
      <c r="P467" s="16">
        <v>4.0386406579678003</v>
      </c>
    </row>
    <row r="468" spans="1:16" x14ac:dyDescent="0.35">
      <c r="A468" s="23" t="str">
        <f t="shared" si="16"/>
        <v>02</v>
      </c>
      <c r="B468" s="23">
        <f t="shared" si="17"/>
        <v>1012744</v>
      </c>
      <c r="C468" s="6" t="s">
        <v>1271</v>
      </c>
      <c r="D468" s="7" t="s">
        <v>1095</v>
      </c>
      <c r="E468" s="7" t="s">
        <v>11</v>
      </c>
      <c r="F468" s="7" t="s">
        <v>1066</v>
      </c>
      <c r="G468" s="7" t="s">
        <v>982</v>
      </c>
      <c r="H468" s="7" t="s">
        <v>1099</v>
      </c>
      <c r="I468" s="7" t="s">
        <v>1100</v>
      </c>
      <c r="J468" s="6" t="s">
        <v>658</v>
      </c>
      <c r="K468" s="1">
        <v>120000</v>
      </c>
      <c r="L468" s="1">
        <v>120000</v>
      </c>
      <c r="M468" s="1">
        <v>120040</v>
      </c>
      <c r="N468" s="2">
        <v>3.3879000000000001</v>
      </c>
      <c r="O468" s="2">
        <v>3.3879000000000001</v>
      </c>
      <c r="P468" s="16">
        <v>3.4281931864378499</v>
      </c>
    </row>
    <row r="469" spans="1:16" x14ac:dyDescent="0.35">
      <c r="A469" s="23" t="str">
        <f t="shared" si="16"/>
        <v>02</v>
      </c>
      <c r="B469" s="23">
        <f t="shared" si="17"/>
        <v>1020915</v>
      </c>
      <c r="C469" s="6" t="s">
        <v>1271</v>
      </c>
      <c r="D469" s="7" t="s">
        <v>1095</v>
      </c>
      <c r="E469" s="7" t="s">
        <v>11</v>
      </c>
      <c r="F469" s="7" t="s">
        <v>1076</v>
      </c>
      <c r="G469" s="7" t="s">
        <v>1020</v>
      </c>
      <c r="H469" s="7" t="s">
        <v>91</v>
      </c>
      <c r="I469" s="7" t="s">
        <v>92</v>
      </c>
      <c r="J469" s="6" t="s">
        <v>553</v>
      </c>
      <c r="K469" s="1">
        <v>2000</v>
      </c>
      <c r="L469" s="1">
        <v>2000</v>
      </c>
      <c r="M469" s="1">
        <v>2000</v>
      </c>
      <c r="N469" s="2">
        <v>2.15</v>
      </c>
      <c r="O469" s="2">
        <v>2.15</v>
      </c>
      <c r="P469" s="16">
        <v>1.8882929500000001</v>
      </c>
    </row>
    <row r="470" spans="1:16" x14ac:dyDescent="0.35">
      <c r="A470" s="23" t="str">
        <f t="shared" si="16"/>
        <v>02</v>
      </c>
      <c r="B470" s="23">
        <f t="shared" si="17"/>
        <v>1020944</v>
      </c>
      <c r="C470" s="6" t="s">
        <v>1271</v>
      </c>
      <c r="D470" s="7" t="s">
        <v>1095</v>
      </c>
      <c r="E470" s="7" t="s">
        <v>11</v>
      </c>
      <c r="F470" s="7" t="s">
        <v>1076</v>
      </c>
      <c r="G470" s="7" t="s">
        <v>1022</v>
      </c>
      <c r="H470" s="7" t="s">
        <v>95</v>
      </c>
      <c r="I470" s="7" t="s">
        <v>96</v>
      </c>
      <c r="J470" s="6" t="s">
        <v>553</v>
      </c>
      <c r="K470" s="1">
        <v>456000</v>
      </c>
      <c r="L470" s="1">
        <v>548000</v>
      </c>
      <c r="M470" s="1">
        <v>548000</v>
      </c>
      <c r="N470" s="2">
        <v>2.4500000000000002</v>
      </c>
      <c r="O470" s="2">
        <v>2.4500000000000002</v>
      </c>
      <c r="P470" s="16">
        <v>2.5339897810219001</v>
      </c>
    </row>
    <row r="471" spans="1:16" x14ac:dyDescent="0.35">
      <c r="A471" s="23" t="str">
        <f t="shared" si="16"/>
        <v>02</v>
      </c>
      <c r="B471" s="23">
        <f t="shared" si="17"/>
        <v>1022709</v>
      </c>
      <c r="C471" s="6" t="s">
        <v>1271</v>
      </c>
      <c r="D471" s="7" t="s">
        <v>1095</v>
      </c>
      <c r="E471" s="7" t="s">
        <v>11</v>
      </c>
      <c r="F471" s="7" t="s">
        <v>1076</v>
      </c>
      <c r="G471" s="7" t="s">
        <v>1022</v>
      </c>
      <c r="H471" s="7" t="s">
        <v>502</v>
      </c>
      <c r="I471" s="7" t="s">
        <v>503</v>
      </c>
      <c r="J471" s="6" t="s">
        <v>553</v>
      </c>
      <c r="K471" s="1">
        <v>48000</v>
      </c>
      <c r="L471" s="1">
        <v>24000</v>
      </c>
      <c r="M471" s="1">
        <v>24000</v>
      </c>
      <c r="N471" s="2">
        <v>2.7378958333333299</v>
      </c>
      <c r="O471" s="2">
        <v>2.7379166666666701</v>
      </c>
      <c r="P471" s="16">
        <v>2.6310416666666701</v>
      </c>
    </row>
    <row r="472" spans="1:16" x14ac:dyDescent="0.35">
      <c r="A472" s="23" t="str">
        <f t="shared" si="16"/>
        <v>02</v>
      </c>
      <c r="B472" s="23">
        <f t="shared" si="17"/>
        <v>1021868</v>
      </c>
      <c r="C472" s="6" t="s">
        <v>1271</v>
      </c>
      <c r="D472" s="7" t="s">
        <v>1095</v>
      </c>
      <c r="E472" s="7" t="s">
        <v>11</v>
      </c>
      <c r="F472" s="7" t="s">
        <v>1076</v>
      </c>
      <c r="G472" s="7" t="s">
        <v>1004</v>
      </c>
      <c r="H472" s="7" t="s">
        <v>556</v>
      </c>
      <c r="I472" s="7" t="s">
        <v>557</v>
      </c>
      <c r="J472" s="6" t="s">
        <v>553</v>
      </c>
      <c r="K472" s="1">
        <v>24000</v>
      </c>
      <c r="L472" s="1">
        <v>0</v>
      </c>
      <c r="M472" s="1">
        <v>10000</v>
      </c>
      <c r="N472" s="2">
        <v>2.7879166666666699</v>
      </c>
      <c r="O472" s="2">
        <v>0</v>
      </c>
      <c r="P472" s="16">
        <v>2.7018943399999999</v>
      </c>
    </row>
    <row r="473" spans="1:16" x14ac:dyDescent="0.35">
      <c r="A473" s="23" t="str">
        <f t="shared" si="16"/>
        <v>02</v>
      </c>
      <c r="B473" s="23">
        <f t="shared" si="17"/>
        <v>1020349</v>
      </c>
      <c r="C473" s="6" t="s">
        <v>1271</v>
      </c>
      <c r="D473" s="7" t="s">
        <v>1095</v>
      </c>
      <c r="E473" s="7" t="s">
        <v>11</v>
      </c>
      <c r="F473" s="7" t="s">
        <v>1079</v>
      </c>
      <c r="G473" s="7" t="s">
        <v>1007</v>
      </c>
      <c r="H473" s="7" t="s">
        <v>29</v>
      </c>
      <c r="I473" s="7" t="s">
        <v>30</v>
      </c>
      <c r="J473" s="6" t="s">
        <v>553</v>
      </c>
      <c r="K473" s="1">
        <v>216000</v>
      </c>
      <c r="L473" s="1">
        <v>216000</v>
      </c>
      <c r="M473" s="1">
        <v>216000</v>
      </c>
      <c r="N473" s="2">
        <v>1.86789814814815</v>
      </c>
      <c r="O473" s="2">
        <v>1.86789814814815</v>
      </c>
      <c r="P473" s="16">
        <v>1.79053333333333</v>
      </c>
    </row>
    <row r="474" spans="1:16" x14ac:dyDescent="0.35">
      <c r="A474" s="23" t="str">
        <f t="shared" si="16"/>
        <v>02</v>
      </c>
      <c r="B474" s="23">
        <f t="shared" si="17"/>
        <v>1022149</v>
      </c>
      <c r="C474" s="6" t="s">
        <v>1271</v>
      </c>
      <c r="D474" s="7" t="s">
        <v>1095</v>
      </c>
      <c r="E474" s="7" t="s">
        <v>11</v>
      </c>
      <c r="F474" s="7" t="s">
        <v>1079</v>
      </c>
      <c r="G474" s="7" t="s">
        <v>1007</v>
      </c>
      <c r="H474" s="7" t="s">
        <v>240</v>
      </c>
      <c r="I474" s="7" t="s">
        <v>241</v>
      </c>
      <c r="J474" s="6" t="s">
        <v>553</v>
      </c>
      <c r="K474" s="1">
        <v>24000</v>
      </c>
      <c r="L474" s="1">
        <v>24000</v>
      </c>
      <c r="M474" s="1">
        <v>24000</v>
      </c>
      <c r="N474" s="2">
        <v>1.9879166666666701</v>
      </c>
      <c r="O474" s="2">
        <v>1.9879166666666701</v>
      </c>
      <c r="P474" s="16">
        <v>1.86520833333333</v>
      </c>
    </row>
    <row r="475" spans="1:16" x14ac:dyDescent="0.35">
      <c r="A475" s="23" t="str">
        <f t="shared" si="16"/>
        <v>02</v>
      </c>
      <c r="B475" s="23">
        <f t="shared" si="17"/>
        <v>1030720</v>
      </c>
      <c r="C475" s="6" t="s">
        <v>1271</v>
      </c>
      <c r="D475" s="7" t="s">
        <v>1095</v>
      </c>
      <c r="E475" s="7" t="s">
        <v>11</v>
      </c>
      <c r="F475" s="7" t="s">
        <v>1081</v>
      </c>
      <c r="G475" s="7" t="s">
        <v>1050</v>
      </c>
      <c r="H475" s="7" t="s">
        <v>942</v>
      </c>
      <c r="I475" s="7" t="s">
        <v>943</v>
      </c>
      <c r="J475" s="6" t="s">
        <v>659</v>
      </c>
      <c r="K475" s="1"/>
      <c r="L475" s="1">
        <v>24000</v>
      </c>
      <c r="M475" s="1">
        <v>28000</v>
      </c>
      <c r="N475" s="2"/>
      <c r="O475" s="2">
        <v>0.53791666666666704</v>
      </c>
      <c r="P475" s="16">
        <v>0.48176190357142901</v>
      </c>
    </row>
    <row r="476" spans="1:16" x14ac:dyDescent="0.35">
      <c r="A476" s="23" t="str">
        <f t="shared" si="16"/>
        <v>02</v>
      </c>
      <c r="B476" s="23">
        <f t="shared" si="17"/>
        <v>1020412</v>
      </c>
      <c r="C476" s="6" t="s">
        <v>1271</v>
      </c>
      <c r="D476" s="7" t="s">
        <v>1095</v>
      </c>
      <c r="E476" s="7" t="s">
        <v>11</v>
      </c>
      <c r="F476" s="7" t="s">
        <v>1081</v>
      </c>
      <c r="G476" s="7" t="s">
        <v>1010</v>
      </c>
      <c r="H476" s="7" t="s">
        <v>35</v>
      </c>
      <c r="I476" s="7" t="s">
        <v>36</v>
      </c>
      <c r="J476" s="6" t="s">
        <v>553</v>
      </c>
      <c r="K476" s="1">
        <v>48000</v>
      </c>
      <c r="L476" s="1">
        <v>54000</v>
      </c>
      <c r="M476" s="1">
        <v>54000</v>
      </c>
      <c r="N476" s="2">
        <v>1.68789583333333</v>
      </c>
      <c r="O476" s="2">
        <v>1.6878888888888901</v>
      </c>
      <c r="P476" s="16">
        <v>1.41400770925926</v>
      </c>
    </row>
    <row r="477" spans="1:16" x14ac:dyDescent="0.35">
      <c r="A477" s="23" t="str">
        <f t="shared" si="16"/>
        <v>02</v>
      </c>
      <c r="B477" s="23">
        <f t="shared" si="17"/>
        <v>1021078</v>
      </c>
      <c r="C477" s="6" t="s">
        <v>1271</v>
      </c>
      <c r="D477" s="7" t="s">
        <v>1095</v>
      </c>
      <c r="E477" s="7" t="s">
        <v>11</v>
      </c>
      <c r="F477" s="7" t="s">
        <v>1081</v>
      </c>
      <c r="G477" s="7" t="s">
        <v>1010</v>
      </c>
      <c r="H477" s="7" t="s">
        <v>486</v>
      </c>
      <c r="I477" s="7" t="s">
        <v>487</v>
      </c>
      <c r="J477" s="6" t="s">
        <v>553</v>
      </c>
      <c r="K477" s="1">
        <v>72000</v>
      </c>
      <c r="L477" s="1">
        <v>72000</v>
      </c>
      <c r="M477" s="1">
        <v>72000</v>
      </c>
      <c r="N477" s="2">
        <v>1.98790277777778</v>
      </c>
      <c r="O477" s="2">
        <v>1.98790277777778</v>
      </c>
      <c r="P477" s="16">
        <v>2.1908075</v>
      </c>
    </row>
    <row r="478" spans="1:16" x14ac:dyDescent="0.35">
      <c r="A478" s="23" t="str">
        <f t="shared" si="16"/>
        <v>02</v>
      </c>
      <c r="B478" s="23">
        <f t="shared" si="17"/>
        <v>1021082</v>
      </c>
      <c r="C478" s="6" t="s">
        <v>1271</v>
      </c>
      <c r="D478" s="7" t="s">
        <v>1095</v>
      </c>
      <c r="E478" s="7" t="s">
        <v>11</v>
      </c>
      <c r="F478" s="7" t="s">
        <v>1081</v>
      </c>
      <c r="G478" s="7" t="s">
        <v>1010</v>
      </c>
      <c r="H478" s="7" t="s">
        <v>112</v>
      </c>
      <c r="I478" s="7" t="s">
        <v>113</v>
      </c>
      <c r="J478" s="6" t="s">
        <v>553</v>
      </c>
      <c r="K478" s="1">
        <v>0</v>
      </c>
      <c r="L478" s="1">
        <v>6000</v>
      </c>
      <c r="M478" s="1">
        <v>6000</v>
      </c>
      <c r="N478" s="2">
        <v>0</v>
      </c>
      <c r="O478" s="2">
        <v>1.7878333333333301</v>
      </c>
      <c r="P478" s="16">
        <v>1.5316802333333299</v>
      </c>
    </row>
    <row r="479" spans="1:16" x14ac:dyDescent="0.35">
      <c r="A479" s="23" t="str">
        <f t="shared" si="16"/>
        <v>02</v>
      </c>
      <c r="B479" s="23">
        <f t="shared" si="17"/>
        <v>1021092</v>
      </c>
      <c r="C479" s="6" t="s">
        <v>1271</v>
      </c>
      <c r="D479" s="7" t="s">
        <v>1095</v>
      </c>
      <c r="E479" s="7" t="s">
        <v>11</v>
      </c>
      <c r="F479" s="7" t="s">
        <v>1081</v>
      </c>
      <c r="G479" s="7" t="s">
        <v>1010</v>
      </c>
      <c r="H479" s="7" t="s">
        <v>116</v>
      </c>
      <c r="I479" s="7" t="s">
        <v>117</v>
      </c>
      <c r="J479" s="6" t="s">
        <v>553</v>
      </c>
      <c r="K479" s="1">
        <v>72000</v>
      </c>
      <c r="L479" s="1">
        <v>48000</v>
      </c>
      <c r="M479" s="1">
        <v>48000</v>
      </c>
      <c r="N479" s="2">
        <v>2</v>
      </c>
      <c r="O479" s="2">
        <v>2</v>
      </c>
      <c r="P479" s="16">
        <v>1.8634375000000001</v>
      </c>
    </row>
    <row r="480" spans="1:16" x14ac:dyDescent="0.35">
      <c r="A480" s="23" t="str">
        <f t="shared" si="16"/>
        <v>02</v>
      </c>
      <c r="B480" s="23">
        <f t="shared" si="17"/>
        <v>1011582</v>
      </c>
      <c r="C480" s="6" t="s">
        <v>1271</v>
      </c>
      <c r="D480" s="7" t="s">
        <v>1095</v>
      </c>
      <c r="E480" s="7" t="s">
        <v>11</v>
      </c>
      <c r="F480" s="7" t="s">
        <v>1071</v>
      </c>
      <c r="G480" s="7" t="s">
        <v>991</v>
      </c>
      <c r="H480" s="7" t="s">
        <v>698</v>
      </c>
      <c r="I480" s="7" t="s">
        <v>699</v>
      </c>
      <c r="J480" s="6" t="s">
        <v>658</v>
      </c>
      <c r="K480" s="1">
        <v>24000</v>
      </c>
      <c r="L480" s="1">
        <v>24000</v>
      </c>
      <c r="M480" s="1"/>
      <c r="N480" s="2">
        <v>0.96</v>
      </c>
      <c r="O480" s="2">
        <v>0.96</v>
      </c>
      <c r="P480" s="16"/>
    </row>
    <row r="481" spans="1:16" x14ac:dyDescent="0.35">
      <c r="A481" s="23" t="str">
        <f t="shared" si="16"/>
        <v>02</v>
      </c>
      <c r="B481" s="23">
        <f t="shared" si="17"/>
        <v>1012208</v>
      </c>
      <c r="C481" s="6" t="s">
        <v>1271</v>
      </c>
      <c r="D481" s="7" t="s">
        <v>1095</v>
      </c>
      <c r="E481" s="7" t="s">
        <v>11</v>
      </c>
      <c r="F481" s="7" t="s">
        <v>1071</v>
      </c>
      <c r="G481" s="7" t="s">
        <v>991</v>
      </c>
      <c r="H481" s="7" t="s">
        <v>762</v>
      </c>
      <c r="I481" s="7" t="s">
        <v>763</v>
      </c>
      <c r="J481" s="6" t="s">
        <v>658</v>
      </c>
      <c r="K481" s="1">
        <v>54196</v>
      </c>
      <c r="L481" s="1">
        <v>90000</v>
      </c>
      <c r="M481" s="1">
        <v>72000</v>
      </c>
      <c r="N481" s="2">
        <v>1.3945678647870701</v>
      </c>
      <c r="O481" s="2">
        <v>1.3945666666666701</v>
      </c>
      <c r="P481" s="16">
        <v>1.4654444444444401</v>
      </c>
    </row>
    <row r="482" spans="1:16" x14ac:dyDescent="0.35">
      <c r="A482" s="23" t="str">
        <f t="shared" si="16"/>
        <v>02</v>
      </c>
      <c r="B482" s="23">
        <f t="shared" si="17"/>
        <v>1011290</v>
      </c>
      <c r="C482" s="6" t="s">
        <v>1271</v>
      </c>
      <c r="D482" s="7" t="s">
        <v>1095</v>
      </c>
      <c r="E482" s="7" t="s">
        <v>11</v>
      </c>
      <c r="F482" s="7" t="s">
        <v>1069</v>
      </c>
      <c r="G482" s="7" t="s">
        <v>986</v>
      </c>
      <c r="H482" s="7" t="s">
        <v>685</v>
      </c>
      <c r="I482" s="7" t="s">
        <v>686</v>
      </c>
      <c r="J482" s="6" t="s">
        <v>658</v>
      </c>
      <c r="K482" s="1">
        <v>24000</v>
      </c>
      <c r="L482" s="1"/>
      <c r="M482" s="1"/>
      <c r="N482" s="2">
        <v>0.58791666666666698</v>
      </c>
      <c r="O482" s="2"/>
      <c r="P482" s="16"/>
    </row>
    <row r="483" spans="1:16" x14ac:dyDescent="0.35">
      <c r="A483" s="23" t="str">
        <f t="shared" si="16"/>
        <v>02</v>
      </c>
      <c r="B483" s="23">
        <f t="shared" si="17"/>
        <v>1011422</v>
      </c>
      <c r="C483" s="6" t="s">
        <v>1271</v>
      </c>
      <c r="D483" s="7" t="s">
        <v>1095</v>
      </c>
      <c r="E483" s="7" t="s">
        <v>11</v>
      </c>
      <c r="F483" s="7" t="s">
        <v>1069</v>
      </c>
      <c r="G483" s="7" t="s">
        <v>986</v>
      </c>
      <c r="H483" s="7" t="s">
        <v>691</v>
      </c>
      <c r="I483" s="7" t="s">
        <v>692</v>
      </c>
      <c r="J483" s="6" t="s">
        <v>658</v>
      </c>
      <c r="K483" s="1">
        <v>2388</v>
      </c>
      <c r="L483" s="1">
        <v>24000</v>
      </c>
      <c r="M483" s="1">
        <v>24000</v>
      </c>
      <c r="N483" s="2">
        <v>0.45770519262981602</v>
      </c>
      <c r="O483" s="2">
        <v>0.45787499999999998</v>
      </c>
      <c r="P483" s="16">
        <v>0.48208333333333298</v>
      </c>
    </row>
    <row r="484" spans="1:16" x14ac:dyDescent="0.35">
      <c r="A484" s="23" t="str">
        <f t="shared" si="16"/>
        <v>02</v>
      </c>
      <c r="B484" s="23">
        <f t="shared" si="17"/>
        <v>1022406</v>
      </c>
      <c r="C484" s="6" t="s">
        <v>1271</v>
      </c>
      <c r="D484" s="7" t="s">
        <v>1095</v>
      </c>
      <c r="E484" s="7" t="s">
        <v>11</v>
      </c>
      <c r="F484" s="7" t="s">
        <v>1069</v>
      </c>
      <c r="G484" s="7" t="s">
        <v>1033</v>
      </c>
      <c r="H484" s="7" t="s">
        <v>493</v>
      </c>
      <c r="I484" s="7" t="s">
        <v>537</v>
      </c>
      <c r="J484" s="6" t="s">
        <v>553</v>
      </c>
      <c r="K484" s="1">
        <v>5000</v>
      </c>
      <c r="L484" s="1">
        <v>5000</v>
      </c>
      <c r="M484" s="1">
        <v>5000</v>
      </c>
      <c r="N484" s="2">
        <v>0</v>
      </c>
      <c r="O484" s="2">
        <v>0</v>
      </c>
      <c r="P484" s="16">
        <v>2.1581991600000001</v>
      </c>
    </row>
    <row r="485" spans="1:16" x14ac:dyDescent="0.35">
      <c r="A485" s="23" t="str">
        <f t="shared" si="16"/>
        <v>02</v>
      </c>
      <c r="B485" s="23">
        <f t="shared" si="17"/>
        <v>1022409</v>
      </c>
      <c r="C485" s="6" t="s">
        <v>1271</v>
      </c>
      <c r="D485" s="7" t="s">
        <v>1095</v>
      </c>
      <c r="E485" s="7" t="s">
        <v>11</v>
      </c>
      <c r="F485" s="7" t="s">
        <v>1069</v>
      </c>
      <c r="G485" s="7" t="s">
        <v>1016</v>
      </c>
      <c r="H485" s="7" t="s">
        <v>295</v>
      </c>
      <c r="I485" s="7" t="s">
        <v>296</v>
      </c>
      <c r="J485" s="6" t="s">
        <v>553</v>
      </c>
      <c r="K485" s="1">
        <v>13500</v>
      </c>
      <c r="L485" s="1">
        <v>23940</v>
      </c>
      <c r="M485" s="1">
        <v>23940</v>
      </c>
      <c r="N485" s="2">
        <v>8.4879259259259303</v>
      </c>
      <c r="O485" s="2">
        <v>8.4878863826232198</v>
      </c>
      <c r="P485" s="16">
        <v>4.7590136800334202</v>
      </c>
    </row>
    <row r="486" spans="1:16" x14ac:dyDescent="0.35">
      <c r="A486" s="23" t="str">
        <f t="shared" si="16"/>
        <v>02</v>
      </c>
      <c r="B486" s="23">
        <f t="shared" si="17"/>
        <v>1022418</v>
      </c>
      <c r="C486" s="6" t="s">
        <v>1271</v>
      </c>
      <c r="D486" s="7" t="s">
        <v>1095</v>
      </c>
      <c r="E486" s="7" t="s">
        <v>11</v>
      </c>
      <c r="F486" s="7" t="s">
        <v>1069</v>
      </c>
      <c r="G486" s="7" t="s">
        <v>1016</v>
      </c>
      <c r="H486" s="7" t="s">
        <v>1108</v>
      </c>
      <c r="I486" s="7" t="s">
        <v>296</v>
      </c>
      <c r="J486" s="6" t="s">
        <v>553</v>
      </c>
      <c r="K486" s="1"/>
      <c r="L486" s="1"/>
      <c r="M486" s="1">
        <v>11025</v>
      </c>
      <c r="N486" s="2"/>
      <c r="O486" s="2"/>
      <c r="P486" s="16">
        <v>4.0559693877551002</v>
      </c>
    </row>
    <row r="487" spans="1:16" x14ac:dyDescent="0.35">
      <c r="A487" s="23" t="str">
        <f t="shared" si="16"/>
        <v>02</v>
      </c>
      <c r="B487" s="23">
        <f t="shared" si="17"/>
        <v>1022781</v>
      </c>
      <c r="C487" s="6" t="s">
        <v>1271</v>
      </c>
      <c r="D487" s="7" t="s">
        <v>1095</v>
      </c>
      <c r="E487" s="7" t="s">
        <v>11</v>
      </c>
      <c r="F487" s="7" t="s">
        <v>1069</v>
      </c>
      <c r="G487" s="7" t="s">
        <v>1016</v>
      </c>
      <c r="H487" s="7" t="s">
        <v>346</v>
      </c>
      <c r="I487" s="7" t="s">
        <v>347</v>
      </c>
      <c r="J487" s="6" t="s">
        <v>553</v>
      </c>
      <c r="K487" s="1">
        <v>0</v>
      </c>
      <c r="L487" s="1">
        <v>1890</v>
      </c>
      <c r="M487" s="1">
        <v>1890</v>
      </c>
      <c r="N487" s="2">
        <v>0</v>
      </c>
      <c r="O487" s="2">
        <v>12.9878306878307</v>
      </c>
      <c r="P487" s="16">
        <v>10.996791322751299</v>
      </c>
    </row>
    <row r="488" spans="1:16" x14ac:dyDescent="0.35">
      <c r="A488" s="23" t="str">
        <f t="shared" si="16"/>
        <v>02</v>
      </c>
      <c r="B488" s="23">
        <f t="shared" si="17"/>
        <v>1022782</v>
      </c>
      <c r="C488" s="6" t="s">
        <v>1271</v>
      </c>
      <c r="D488" s="7" t="s">
        <v>1095</v>
      </c>
      <c r="E488" s="7" t="s">
        <v>11</v>
      </c>
      <c r="F488" s="7" t="s">
        <v>1069</v>
      </c>
      <c r="G488" s="7" t="s">
        <v>1016</v>
      </c>
      <c r="H488" s="7" t="s">
        <v>348</v>
      </c>
      <c r="I488" s="7" t="s">
        <v>349</v>
      </c>
      <c r="J488" s="6" t="s">
        <v>553</v>
      </c>
      <c r="K488" s="1"/>
      <c r="L488" s="1">
        <v>3048</v>
      </c>
      <c r="M488" s="1">
        <v>4572</v>
      </c>
      <c r="N488" s="2"/>
      <c r="O488" s="2">
        <v>9.9878608923884507</v>
      </c>
      <c r="P488" s="16">
        <v>7.8976377952755898</v>
      </c>
    </row>
    <row r="489" spans="1:16" x14ac:dyDescent="0.35">
      <c r="A489" s="23" t="str">
        <f t="shared" si="16"/>
        <v>02</v>
      </c>
      <c r="B489" s="23">
        <f t="shared" si="17"/>
        <v>1022783</v>
      </c>
      <c r="C489" s="6" t="s">
        <v>1271</v>
      </c>
      <c r="D489" s="7" t="s">
        <v>1095</v>
      </c>
      <c r="E489" s="7" t="s">
        <v>11</v>
      </c>
      <c r="F489" s="7" t="s">
        <v>1069</v>
      </c>
      <c r="G489" s="7" t="s">
        <v>1016</v>
      </c>
      <c r="H489" s="7" t="s">
        <v>350</v>
      </c>
      <c r="I489" s="7" t="s">
        <v>351</v>
      </c>
      <c r="J489" s="6" t="s">
        <v>553</v>
      </c>
      <c r="K489" s="1">
        <v>0</v>
      </c>
      <c r="L489" s="1">
        <v>18576</v>
      </c>
      <c r="M489" s="1">
        <v>17028</v>
      </c>
      <c r="N489" s="2">
        <v>0</v>
      </c>
      <c r="O489" s="2">
        <v>9.9878875968992205</v>
      </c>
      <c r="P489" s="16">
        <v>7.7751937984496102</v>
      </c>
    </row>
    <row r="490" spans="1:16" x14ac:dyDescent="0.35">
      <c r="A490" s="23" t="str">
        <f t="shared" si="16"/>
        <v>02</v>
      </c>
      <c r="B490" s="23">
        <f t="shared" si="17"/>
        <v>1022786</v>
      </c>
      <c r="C490" s="6" t="s">
        <v>1271</v>
      </c>
      <c r="D490" s="7" t="s">
        <v>1095</v>
      </c>
      <c r="E490" s="7" t="s">
        <v>11</v>
      </c>
      <c r="F490" s="7" t="s">
        <v>1069</v>
      </c>
      <c r="G490" s="7" t="s">
        <v>1016</v>
      </c>
      <c r="H490" s="7" t="s">
        <v>599</v>
      </c>
      <c r="I490" s="7" t="s">
        <v>600</v>
      </c>
      <c r="J490" s="6" t="s">
        <v>553</v>
      </c>
      <c r="K490" s="1"/>
      <c r="L490" s="1"/>
      <c r="M490" s="1">
        <v>1521</v>
      </c>
      <c r="N490" s="2"/>
      <c r="O490" s="2"/>
      <c r="P490" s="16">
        <v>16.791357001972401</v>
      </c>
    </row>
    <row r="491" spans="1:16" x14ac:dyDescent="0.35">
      <c r="A491" s="23" t="str">
        <f t="shared" si="16"/>
        <v>02</v>
      </c>
      <c r="B491" s="23">
        <f t="shared" si="17"/>
        <v>1023295</v>
      </c>
      <c r="C491" s="6" t="s">
        <v>1271</v>
      </c>
      <c r="D491" s="7" t="s">
        <v>1095</v>
      </c>
      <c r="E491" s="7" t="s">
        <v>11</v>
      </c>
      <c r="F491" s="7" t="s">
        <v>1069</v>
      </c>
      <c r="G491" s="7" t="s">
        <v>1016</v>
      </c>
      <c r="H491" s="7" t="s">
        <v>606</v>
      </c>
      <c r="I491" s="7" t="s">
        <v>607</v>
      </c>
      <c r="J491" s="6" t="s">
        <v>553</v>
      </c>
      <c r="K491" s="1">
        <v>3000</v>
      </c>
      <c r="L491" s="1">
        <v>2282</v>
      </c>
      <c r="M491" s="1">
        <v>2281.5</v>
      </c>
      <c r="N491" s="2">
        <v>12.238</v>
      </c>
      <c r="O491" s="2">
        <v>12.237949167397</v>
      </c>
      <c r="P491" s="16">
        <v>14.4970414201183</v>
      </c>
    </row>
    <row r="492" spans="1:16" x14ac:dyDescent="0.35">
      <c r="A492" s="23" t="str">
        <f t="shared" si="16"/>
        <v>02</v>
      </c>
      <c r="B492" s="23">
        <f t="shared" si="17"/>
        <v>1021101</v>
      </c>
      <c r="C492" s="6" t="s">
        <v>1271</v>
      </c>
      <c r="D492" s="7" t="s">
        <v>1095</v>
      </c>
      <c r="E492" s="7" t="s">
        <v>11</v>
      </c>
      <c r="F492" s="7" t="s">
        <v>1069</v>
      </c>
      <c r="G492" s="7" t="s">
        <v>1026</v>
      </c>
      <c r="H492" s="7" t="s">
        <v>458</v>
      </c>
      <c r="I492" s="7" t="s">
        <v>459</v>
      </c>
      <c r="J492" s="6" t="s">
        <v>553</v>
      </c>
      <c r="K492" s="1">
        <v>48000</v>
      </c>
      <c r="L492" s="1">
        <v>24000</v>
      </c>
      <c r="M492" s="1"/>
      <c r="N492" s="2">
        <v>1.25</v>
      </c>
      <c r="O492" s="2">
        <v>1.25</v>
      </c>
      <c r="P492" s="16"/>
    </row>
    <row r="493" spans="1:16" x14ac:dyDescent="0.35">
      <c r="A493" s="23" t="str">
        <f t="shared" si="16"/>
        <v>02</v>
      </c>
      <c r="B493" s="23">
        <f t="shared" si="17"/>
        <v>1021105</v>
      </c>
      <c r="C493" s="6" t="s">
        <v>1271</v>
      </c>
      <c r="D493" s="7" t="s">
        <v>1095</v>
      </c>
      <c r="E493" s="7" t="s">
        <v>11</v>
      </c>
      <c r="F493" s="7" t="s">
        <v>1069</v>
      </c>
      <c r="G493" s="7" t="s">
        <v>1026</v>
      </c>
      <c r="H493" s="7" t="s">
        <v>118</v>
      </c>
      <c r="I493" s="7" t="s">
        <v>119</v>
      </c>
      <c r="J493" s="6" t="s">
        <v>553</v>
      </c>
      <c r="K493" s="1">
        <v>24000</v>
      </c>
      <c r="L493" s="1">
        <v>24000</v>
      </c>
      <c r="M493" s="1">
        <v>24000</v>
      </c>
      <c r="N493" s="2">
        <v>0.53791666666666704</v>
      </c>
      <c r="O493" s="2">
        <v>0.53791666666666704</v>
      </c>
      <c r="P493" s="16">
        <v>0.54334625000000003</v>
      </c>
    </row>
    <row r="494" spans="1:16" x14ac:dyDescent="0.35">
      <c r="A494" s="23" t="str">
        <f t="shared" si="16"/>
        <v>02</v>
      </c>
      <c r="B494" s="23">
        <f t="shared" si="17"/>
        <v>1021106</v>
      </c>
      <c r="C494" s="6" t="s">
        <v>1271</v>
      </c>
      <c r="D494" s="7" t="s">
        <v>1095</v>
      </c>
      <c r="E494" s="7" t="s">
        <v>11</v>
      </c>
      <c r="F494" s="7" t="s">
        <v>1069</v>
      </c>
      <c r="G494" s="7" t="s">
        <v>1026</v>
      </c>
      <c r="H494" s="7" t="s">
        <v>120</v>
      </c>
      <c r="I494" s="7" t="s">
        <v>187</v>
      </c>
      <c r="J494" s="6" t="s">
        <v>553</v>
      </c>
      <c r="K494" s="1">
        <v>120000</v>
      </c>
      <c r="L494" s="1">
        <v>144000</v>
      </c>
      <c r="M494" s="1">
        <v>144000</v>
      </c>
      <c r="N494" s="2">
        <v>0.58789999999999998</v>
      </c>
      <c r="O494" s="2">
        <v>0.58789583333333295</v>
      </c>
      <c r="P494" s="16">
        <v>0.73523618055555595</v>
      </c>
    </row>
    <row r="495" spans="1:16" x14ac:dyDescent="0.35">
      <c r="A495" s="23" t="str">
        <f t="shared" si="16"/>
        <v>02</v>
      </c>
      <c r="B495" s="23">
        <f t="shared" si="17"/>
        <v>1021903</v>
      </c>
      <c r="C495" s="6" t="s">
        <v>1271</v>
      </c>
      <c r="D495" s="7" t="s">
        <v>1095</v>
      </c>
      <c r="E495" s="7" t="s">
        <v>11</v>
      </c>
      <c r="F495" s="7" t="s">
        <v>1069</v>
      </c>
      <c r="G495" s="7" t="s">
        <v>1026</v>
      </c>
      <c r="H495" s="7" t="s">
        <v>197</v>
      </c>
      <c r="I495" s="7" t="s">
        <v>198</v>
      </c>
      <c r="J495" s="6" t="s">
        <v>553</v>
      </c>
      <c r="K495" s="1"/>
      <c r="L495" s="1"/>
      <c r="M495" s="1">
        <v>24000</v>
      </c>
      <c r="N495" s="2"/>
      <c r="O495" s="2"/>
      <c r="P495" s="16">
        <v>1.2160833333333301</v>
      </c>
    </row>
    <row r="496" spans="1:16" x14ac:dyDescent="0.35">
      <c r="A496" s="23" t="str">
        <f t="shared" si="16"/>
        <v>02</v>
      </c>
      <c r="B496" s="23">
        <f t="shared" si="17"/>
        <v>1030224</v>
      </c>
      <c r="C496" s="6" t="s">
        <v>1271</v>
      </c>
      <c r="D496" s="7" t="s">
        <v>1095</v>
      </c>
      <c r="E496" s="7" t="s">
        <v>11</v>
      </c>
      <c r="F496" s="7" t="s">
        <v>1089</v>
      </c>
      <c r="G496" s="7" t="s">
        <v>1049</v>
      </c>
      <c r="H496" s="7" t="s">
        <v>856</v>
      </c>
      <c r="I496" s="7" t="s">
        <v>857</v>
      </c>
      <c r="J496" s="6" t="s">
        <v>659</v>
      </c>
      <c r="K496" s="1"/>
      <c r="L496" s="1">
        <v>74462</v>
      </c>
      <c r="M496" s="1">
        <v>48000</v>
      </c>
      <c r="N496" s="2"/>
      <c r="O496" s="2">
        <v>2.1618275093336199</v>
      </c>
      <c r="P496" s="16">
        <v>1.9646250000000001</v>
      </c>
    </row>
    <row r="497" spans="1:16" x14ac:dyDescent="0.35">
      <c r="A497" s="23" t="str">
        <f t="shared" si="16"/>
        <v>02</v>
      </c>
      <c r="B497" s="23">
        <f t="shared" si="17"/>
        <v>1030545</v>
      </c>
      <c r="C497" s="6" t="s">
        <v>1271</v>
      </c>
      <c r="D497" s="7" t="s">
        <v>1095</v>
      </c>
      <c r="E497" s="7" t="s">
        <v>11</v>
      </c>
      <c r="F497" s="7" t="s">
        <v>1093</v>
      </c>
      <c r="G497" s="7" t="s">
        <v>1059</v>
      </c>
      <c r="H497" s="7" t="s">
        <v>917</v>
      </c>
      <c r="I497" s="7" t="s">
        <v>918</v>
      </c>
      <c r="J497" s="6" t="s">
        <v>659</v>
      </c>
      <c r="K497" s="1"/>
      <c r="L497" s="1">
        <v>48000</v>
      </c>
      <c r="M497" s="1">
        <v>24000</v>
      </c>
      <c r="N497" s="2"/>
      <c r="O497" s="2">
        <v>3.9878958333333299</v>
      </c>
      <c r="P497" s="16">
        <v>4.1210000000000004</v>
      </c>
    </row>
    <row r="498" spans="1:16" x14ac:dyDescent="0.35">
      <c r="A498" s="23" t="str">
        <f t="shared" si="16"/>
        <v>02</v>
      </c>
      <c r="B498" s="23">
        <f t="shared" si="17"/>
        <v>1012012</v>
      </c>
      <c r="C498" s="6" t="s">
        <v>1271</v>
      </c>
      <c r="D498" s="7" t="s">
        <v>1095</v>
      </c>
      <c r="E498" s="7" t="s">
        <v>12</v>
      </c>
      <c r="F498" s="7" t="s">
        <v>1068</v>
      </c>
      <c r="G498" s="7" t="s">
        <v>992</v>
      </c>
      <c r="H498" s="7" t="s">
        <v>716</v>
      </c>
      <c r="I498" s="7" t="s">
        <v>717</v>
      </c>
      <c r="J498" s="6" t="s">
        <v>658</v>
      </c>
      <c r="K498" s="1">
        <v>40000</v>
      </c>
      <c r="L498" s="1"/>
      <c r="M498" s="1"/>
      <c r="N498" s="2">
        <v>7.7488999999999999</v>
      </c>
      <c r="O498" s="2"/>
      <c r="P498" s="16"/>
    </row>
    <row r="499" spans="1:16" x14ac:dyDescent="0.35">
      <c r="A499" s="23" t="str">
        <f t="shared" si="16"/>
        <v>02</v>
      </c>
      <c r="B499" s="23">
        <f t="shared" si="17"/>
        <v>1012612</v>
      </c>
      <c r="C499" s="6" t="s">
        <v>1271</v>
      </c>
      <c r="D499" s="7" t="s">
        <v>1095</v>
      </c>
      <c r="E499" s="7" t="s">
        <v>12</v>
      </c>
      <c r="F499" s="7" t="s">
        <v>1063</v>
      </c>
      <c r="G499" s="7" t="s">
        <v>988</v>
      </c>
      <c r="H499" s="7" t="s">
        <v>825</v>
      </c>
      <c r="I499" s="7" t="s">
        <v>826</v>
      </c>
      <c r="J499" s="6" t="s">
        <v>658</v>
      </c>
      <c r="K499" s="1">
        <v>700000</v>
      </c>
      <c r="L499" s="1">
        <v>1000000</v>
      </c>
      <c r="M499" s="1">
        <v>1000000</v>
      </c>
      <c r="N499" s="2">
        <v>0.55184714285714298</v>
      </c>
      <c r="O499" s="2">
        <v>0.55184800000000001</v>
      </c>
      <c r="P499" s="16">
        <v>0.6870475654</v>
      </c>
    </row>
    <row r="500" spans="1:16" x14ac:dyDescent="0.35">
      <c r="A500" s="23" t="str">
        <f t="shared" si="16"/>
        <v>02</v>
      </c>
      <c r="B500" s="23">
        <f t="shared" si="17"/>
        <v>1022182</v>
      </c>
      <c r="C500" s="6" t="s">
        <v>1271</v>
      </c>
      <c r="D500" s="7" t="s">
        <v>1095</v>
      </c>
      <c r="E500" s="7" t="s">
        <v>12</v>
      </c>
      <c r="F500" s="7" t="s">
        <v>1074</v>
      </c>
      <c r="G500" s="7" t="s">
        <v>1018</v>
      </c>
      <c r="H500" s="7" t="s">
        <v>562</v>
      </c>
      <c r="I500" s="7" t="s">
        <v>563</v>
      </c>
      <c r="J500" s="6" t="s">
        <v>553</v>
      </c>
      <c r="K500" s="1">
        <v>22000</v>
      </c>
      <c r="L500" s="1">
        <v>22000</v>
      </c>
      <c r="M500" s="1">
        <v>22000</v>
      </c>
      <c r="N500" s="2">
        <v>5.3122727272727301</v>
      </c>
      <c r="O500" s="2">
        <v>5.3122727272727301</v>
      </c>
      <c r="P500" s="16">
        <v>5.3623181818181802</v>
      </c>
    </row>
    <row r="501" spans="1:16" x14ac:dyDescent="0.35">
      <c r="A501" s="23" t="str">
        <f t="shared" si="16"/>
        <v>02</v>
      </c>
      <c r="B501" s="23">
        <f t="shared" si="17"/>
        <v>1021664</v>
      </c>
      <c r="C501" s="6" t="s">
        <v>1271</v>
      </c>
      <c r="D501" s="7" t="s">
        <v>1095</v>
      </c>
      <c r="E501" s="7" t="s">
        <v>12</v>
      </c>
      <c r="F501" s="7" t="s">
        <v>1085</v>
      </c>
      <c r="G501" s="7" t="s">
        <v>1019</v>
      </c>
      <c r="H501" s="7" t="s">
        <v>170</v>
      </c>
      <c r="I501" s="7" t="s">
        <v>171</v>
      </c>
      <c r="J501" s="6" t="s">
        <v>553</v>
      </c>
      <c r="K501" s="1">
        <v>44000</v>
      </c>
      <c r="L501" s="1">
        <v>44000</v>
      </c>
      <c r="M501" s="1">
        <v>44000</v>
      </c>
      <c r="N501" s="2">
        <v>5.6122500000000004</v>
      </c>
      <c r="O501" s="2">
        <v>5.6122500000000004</v>
      </c>
      <c r="P501" s="16">
        <v>5.66231818181818</v>
      </c>
    </row>
    <row r="502" spans="1:16" x14ac:dyDescent="0.35">
      <c r="A502" s="23" t="str">
        <f t="shared" si="16"/>
        <v>02</v>
      </c>
      <c r="B502" s="23">
        <f t="shared" si="17"/>
        <v>1021665</v>
      </c>
      <c r="C502" s="6" t="s">
        <v>1271</v>
      </c>
      <c r="D502" s="7" t="s">
        <v>1095</v>
      </c>
      <c r="E502" s="7" t="s">
        <v>12</v>
      </c>
      <c r="F502" s="7" t="s">
        <v>1085</v>
      </c>
      <c r="G502" s="7" t="s">
        <v>1019</v>
      </c>
      <c r="H502" s="7" t="s">
        <v>172</v>
      </c>
      <c r="I502" s="7" t="s">
        <v>173</v>
      </c>
      <c r="J502" s="6" t="s">
        <v>553</v>
      </c>
      <c r="K502" s="1">
        <v>44000</v>
      </c>
      <c r="L502" s="1">
        <v>44000</v>
      </c>
      <c r="M502" s="1">
        <v>44000</v>
      </c>
      <c r="N502" s="2">
        <v>5.6122500000000004</v>
      </c>
      <c r="O502" s="2">
        <v>5.6122500000000004</v>
      </c>
      <c r="P502" s="16">
        <v>5.66231818181818</v>
      </c>
    </row>
    <row r="503" spans="1:16" x14ac:dyDescent="0.35">
      <c r="A503" s="23" t="str">
        <f t="shared" si="16"/>
        <v>02</v>
      </c>
      <c r="B503" s="23">
        <f t="shared" si="17"/>
        <v>1023183</v>
      </c>
      <c r="C503" s="6" t="s">
        <v>1271</v>
      </c>
      <c r="D503" s="7" t="s">
        <v>1095</v>
      </c>
      <c r="E503" s="7" t="s">
        <v>12</v>
      </c>
      <c r="F503" s="7" t="s">
        <v>1085</v>
      </c>
      <c r="G503" s="7" t="s">
        <v>1019</v>
      </c>
      <c r="H503" s="7" t="s">
        <v>430</v>
      </c>
      <c r="I503" s="7" t="s">
        <v>431</v>
      </c>
      <c r="J503" s="6" t="s">
        <v>553</v>
      </c>
      <c r="K503" s="1">
        <v>44000</v>
      </c>
      <c r="L503" s="1">
        <v>44000</v>
      </c>
      <c r="M503" s="1">
        <v>44000</v>
      </c>
      <c r="N503" s="2">
        <v>5.8122499999999997</v>
      </c>
      <c r="O503" s="2">
        <v>5.8122499999999997</v>
      </c>
      <c r="P503" s="16">
        <v>5.8623181818181802</v>
      </c>
    </row>
    <row r="504" spans="1:16" x14ac:dyDescent="0.35">
      <c r="A504" s="23" t="str">
        <f t="shared" si="16"/>
        <v>02</v>
      </c>
      <c r="B504" s="23">
        <f t="shared" si="17"/>
        <v>1021204</v>
      </c>
      <c r="C504" s="6" t="s">
        <v>1271</v>
      </c>
      <c r="D504" s="7" t="s">
        <v>1095</v>
      </c>
      <c r="E504" s="7" t="s">
        <v>12</v>
      </c>
      <c r="F504" s="7" t="s">
        <v>1078</v>
      </c>
      <c r="G504" s="7" t="s">
        <v>1006</v>
      </c>
      <c r="H504" s="7" t="s">
        <v>474</v>
      </c>
      <c r="I504" s="7" t="s">
        <v>28</v>
      </c>
      <c r="J504" s="6" t="s">
        <v>553</v>
      </c>
      <c r="K504" s="1">
        <v>22000</v>
      </c>
      <c r="L504" s="1">
        <v>0</v>
      </c>
      <c r="M504" s="1"/>
      <c r="N504" s="2">
        <v>1.0122727272727301</v>
      </c>
      <c r="O504" s="2">
        <v>0</v>
      </c>
      <c r="P504" s="16"/>
    </row>
    <row r="505" spans="1:16" x14ac:dyDescent="0.35">
      <c r="A505" s="23" t="str">
        <f t="shared" si="16"/>
        <v>02</v>
      </c>
      <c r="B505" s="23">
        <f t="shared" si="17"/>
        <v>1021149</v>
      </c>
      <c r="C505" s="6" t="s">
        <v>1271</v>
      </c>
      <c r="D505" s="7" t="s">
        <v>1095</v>
      </c>
      <c r="E505" s="7" t="s">
        <v>12</v>
      </c>
      <c r="F505" s="7" t="s">
        <v>1084</v>
      </c>
      <c r="G505" s="7" t="s">
        <v>1017</v>
      </c>
      <c r="H505" s="7" t="s">
        <v>127</v>
      </c>
      <c r="I505" s="7" t="s">
        <v>128</v>
      </c>
      <c r="J505" s="6" t="s">
        <v>553</v>
      </c>
      <c r="K505" s="1">
        <v>44000</v>
      </c>
      <c r="L505" s="1">
        <v>44000</v>
      </c>
      <c r="M505" s="1">
        <v>44000</v>
      </c>
      <c r="N505" s="2">
        <v>1.0122500000000001</v>
      </c>
      <c r="O505" s="2">
        <v>1.0122500000000001</v>
      </c>
      <c r="P505" s="16">
        <v>1.0623181818181799</v>
      </c>
    </row>
    <row r="506" spans="1:16" x14ac:dyDescent="0.35">
      <c r="A506" s="23" t="str">
        <f t="shared" si="16"/>
        <v>02</v>
      </c>
      <c r="B506" s="23">
        <f t="shared" si="17"/>
        <v>1021150</v>
      </c>
      <c r="C506" s="6" t="s">
        <v>1271</v>
      </c>
      <c r="D506" s="7" t="s">
        <v>1095</v>
      </c>
      <c r="E506" s="7" t="s">
        <v>12</v>
      </c>
      <c r="F506" s="7" t="s">
        <v>1084</v>
      </c>
      <c r="G506" s="7" t="s">
        <v>1017</v>
      </c>
      <c r="H506" s="7" t="s">
        <v>129</v>
      </c>
      <c r="I506" s="7" t="s">
        <v>130</v>
      </c>
      <c r="J506" s="6" t="s">
        <v>553</v>
      </c>
      <c r="K506" s="1">
        <v>44000</v>
      </c>
      <c r="L506" s="1">
        <v>44000</v>
      </c>
      <c r="M506" s="1">
        <v>44000</v>
      </c>
      <c r="N506" s="2">
        <v>1.0122500000000001</v>
      </c>
      <c r="O506" s="2">
        <v>1.0122500000000001</v>
      </c>
      <c r="P506" s="16">
        <v>1.0623181818181799</v>
      </c>
    </row>
    <row r="507" spans="1:16" x14ac:dyDescent="0.35">
      <c r="A507" s="23" t="str">
        <f t="shared" si="16"/>
        <v>02</v>
      </c>
      <c r="B507" s="23">
        <f t="shared" si="17"/>
        <v>1021156</v>
      </c>
      <c r="C507" s="6" t="s">
        <v>1271</v>
      </c>
      <c r="D507" s="7" t="s">
        <v>1095</v>
      </c>
      <c r="E507" s="7" t="s">
        <v>12</v>
      </c>
      <c r="F507" s="7" t="s">
        <v>1084</v>
      </c>
      <c r="G507" s="7" t="s">
        <v>1017</v>
      </c>
      <c r="H507" s="7" t="s">
        <v>135</v>
      </c>
      <c r="I507" s="7" t="s">
        <v>136</v>
      </c>
      <c r="J507" s="6" t="s">
        <v>553</v>
      </c>
      <c r="K507" s="1">
        <v>48000</v>
      </c>
      <c r="L507" s="1">
        <v>44000</v>
      </c>
      <c r="M507" s="1">
        <v>44000</v>
      </c>
      <c r="N507" s="2">
        <v>2.6137916666666698</v>
      </c>
      <c r="O507" s="2">
        <v>2.6137954545454498</v>
      </c>
      <c r="P507" s="16">
        <v>2.66231818181818</v>
      </c>
    </row>
    <row r="508" spans="1:16" x14ac:dyDescent="0.35">
      <c r="A508" s="23" t="str">
        <f t="shared" si="16"/>
        <v>02</v>
      </c>
      <c r="B508" s="23">
        <f t="shared" si="17"/>
        <v>1021151</v>
      </c>
      <c r="C508" s="6" t="s">
        <v>1271</v>
      </c>
      <c r="D508" s="7" t="s">
        <v>1095</v>
      </c>
      <c r="E508" s="7" t="s">
        <v>12</v>
      </c>
      <c r="F508" s="7" t="s">
        <v>1084</v>
      </c>
      <c r="G508" s="7" t="s">
        <v>1028</v>
      </c>
      <c r="H508" s="7" t="s">
        <v>131</v>
      </c>
      <c r="I508" s="7" t="s">
        <v>132</v>
      </c>
      <c r="J508" s="6" t="s">
        <v>553</v>
      </c>
      <c r="K508" s="1">
        <v>44000</v>
      </c>
      <c r="L508" s="1">
        <v>44000</v>
      </c>
      <c r="M508" s="1">
        <v>44000</v>
      </c>
      <c r="N508" s="2">
        <v>1.5122500000000001</v>
      </c>
      <c r="O508" s="2">
        <v>1.5122500000000001</v>
      </c>
      <c r="P508" s="16">
        <v>1.5623181818181799</v>
      </c>
    </row>
    <row r="509" spans="1:16" x14ac:dyDescent="0.35">
      <c r="A509" s="23" t="str">
        <f t="shared" si="16"/>
        <v>02</v>
      </c>
      <c r="B509" s="23">
        <f t="shared" si="17"/>
        <v>1021152</v>
      </c>
      <c r="C509" s="6" t="s">
        <v>1271</v>
      </c>
      <c r="D509" s="7" t="s">
        <v>1095</v>
      </c>
      <c r="E509" s="7" t="s">
        <v>12</v>
      </c>
      <c r="F509" s="7" t="s">
        <v>1084</v>
      </c>
      <c r="G509" s="7" t="s">
        <v>1028</v>
      </c>
      <c r="H509" s="7" t="s">
        <v>133</v>
      </c>
      <c r="I509" s="7" t="s">
        <v>134</v>
      </c>
      <c r="J509" s="6" t="s">
        <v>553</v>
      </c>
      <c r="K509" s="1">
        <v>22000</v>
      </c>
      <c r="L509" s="1">
        <v>22000</v>
      </c>
      <c r="M509" s="1">
        <v>22000</v>
      </c>
      <c r="N509" s="2">
        <v>1.5122727272727301</v>
      </c>
      <c r="O509" s="2">
        <v>1.5122727272727301</v>
      </c>
      <c r="P509" s="16">
        <v>1.5623181818181799</v>
      </c>
    </row>
    <row r="510" spans="1:16" x14ac:dyDescent="0.35">
      <c r="A510" s="23" t="str">
        <f t="shared" si="16"/>
        <v>02</v>
      </c>
      <c r="B510" s="23">
        <f t="shared" si="17"/>
        <v>1020860</v>
      </c>
      <c r="C510" s="6" t="s">
        <v>1271</v>
      </c>
      <c r="D510" s="7" t="s">
        <v>1095</v>
      </c>
      <c r="E510" s="7" t="s">
        <v>12</v>
      </c>
      <c r="F510" s="7" t="s">
        <v>1075</v>
      </c>
      <c r="G510" s="7" t="s">
        <v>1011</v>
      </c>
      <c r="H510" s="7" t="s">
        <v>79</v>
      </c>
      <c r="I510" s="7" t="s">
        <v>80</v>
      </c>
      <c r="J510" s="6" t="s">
        <v>553</v>
      </c>
      <c r="K510" s="1">
        <v>110000</v>
      </c>
      <c r="L510" s="1">
        <v>110000</v>
      </c>
      <c r="M510" s="1">
        <v>110000</v>
      </c>
      <c r="N510" s="2">
        <v>3.8122636363636402</v>
      </c>
      <c r="O510" s="2">
        <v>3.8122636363636402</v>
      </c>
      <c r="P510" s="16">
        <v>3.86261818181818</v>
      </c>
    </row>
    <row r="511" spans="1:16" x14ac:dyDescent="0.35">
      <c r="A511" s="23" t="str">
        <f t="shared" si="16"/>
        <v>02</v>
      </c>
      <c r="B511" s="23">
        <f t="shared" si="17"/>
        <v>1020861</v>
      </c>
      <c r="C511" s="6" t="s">
        <v>1271</v>
      </c>
      <c r="D511" s="7" t="s">
        <v>1095</v>
      </c>
      <c r="E511" s="7" t="s">
        <v>12</v>
      </c>
      <c r="F511" s="7" t="s">
        <v>1075</v>
      </c>
      <c r="G511" s="7" t="s">
        <v>1011</v>
      </c>
      <c r="H511" s="7" t="s">
        <v>81</v>
      </c>
      <c r="I511" s="7" t="s">
        <v>82</v>
      </c>
      <c r="J511" s="6" t="s">
        <v>553</v>
      </c>
      <c r="K511" s="1">
        <v>66000</v>
      </c>
      <c r="L511" s="1">
        <v>66000</v>
      </c>
      <c r="M511" s="1">
        <v>66000</v>
      </c>
      <c r="N511" s="2">
        <v>3.8122575757575801</v>
      </c>
      <c r="O511" s="2">
        <v>3.8122575757575801</v>
      </c>
      <c r="P511" s="16">
        <v>3.8623181818181802</v>
      </c>
    </row>
    <row r="512" spans="1:16" x14ac:dyDescent="0.35">
      <c r="A512" s="23" t="str">
        <f t="shared" si="16"/>
        <v>02</v>
      </c>
      <c r="B512" s="23">
        <f t="shared" si="17"/>
        <v>1022985</v>
      </c>
      <c r="C512" s="6" t="s">
        <v>1271</v>
      </c>
      <c r="D512" s="7" t="s">
        <v>1095</v>
      </c>
      <c r="E512" s="7" t="s">
        <v>12</v>
      </c>
      <c r="F512" s="7" t="s">
        <v>1075</v>
      </c>
      <c r="G512" s="7" t="s">
        <v>1011</v>
      </c>
      <c r="H512" s="7" t="s">
        <v>398</v>
      </c>
      <c r="I512" s="7" t="s">
        <v>399</v>
      </c>
      <c r="J512" s="6" t="s">
        <v>553</v>
      </c>
      <c r="K512" s="1">
        <v>5000</v>
      </c>
      <c r="L512" s="1">
        <v>5000</v>
      </c>
      <c r="M512" s="1">
        <v>5000</v>
      </c>
      <c r="N512" s="2">
        <v>3.9121999999999999</v>
      </c>
      <c r="O512" s="2">
        <v>3.9121999999999999</v>
      </c>
      <c r="P512" s="16">
        <v>3.9595908999999998</v>
      </c>
    </row>
    <row r="513" spans="1:16" x14ac:dyDescent="0.35">
      <c r="A513" s="23" t="str">
        <f t="shared" si="16"/>
        <v>02</v>
      </c>
      <c r="B513" s="23">
        <f t="shared" si="17"/>
        <v>1023038</v>
      </c>
      <c r="C513" s="6" t="s">
        <v>1271</v>
      </c>
      <c r="D513" s="7" t="s">
        <v>1095</v>
      </c>
      <c r="E513" s="7" t="s">
        <v>12</v>
      </c>
      <c r="F513" s="7" t="s">
        <v>1075</v>
      </c>
      <c r="G513" s="7" t="s">
        <v>1011</v>
      </c>
      <c r="H513" s="7" t="s">
        <v>411</v>
      </c>
      <c r="I513" s="7" t="s">
        <v>412</v>
      </c>
      <c r="J513" s="6" t="s">
        <v>553</v>
      </c>
      <c r="K513" s="1">
        <v>66000</v>
      </c>
      <c r="L513" s="1">
        <v>66000</v>
      </c>
      <c r="M513" s="1">
        <v>66000</v>
      </c>
      <c r="N513" s="2">
        <v>4.0122575757575802</v>
      </c>
      <c r="O513" s="2">
        <v>4.0122575757575802</v>
      </c>
      <c r="P513" s="16">
        <v>4.0623181818181804</v>
      </c>
    </row>
    <row r="514" spans="1:16" x14ac:dyDescent="0.35">
      <c r="A514" s="23" t="str">
        <f t="shared" si="16"/>
        <v>02</v>
      </c>
      <c r="B514" s="23">
        <f t="shared" si="17"/>
        <v>1020904</v>
      </c>
      <c r="C514" s="6" t="s">
        <v>1271</v>
      </c>
      <c r="D514" s="7" t="s">
        <v>1095</v>
      </c>
      <c r="E514" s="7" t="s">
        <v>12</v>
      </c>
      <c r="F514" s="7" t="s">
        <v>1082</v>
      </c>
      <c r="G514" s="7" t="s">
        <v>1014</v>
      </c>
      <c r="H514" s="7" t="s">
        <v>85</v>
      </c>
      <c r="I514" s="7" t="s">
        <v>86</v>
      </c>
      <c r="J514" s="6" t="s">
        <v>553</v>
      </c>
      <c r="K514" s="1">
        <v>132000</v>
      </c>
      <c r="L514" s="1">
        <v>132000</v>
      </c>
      <c r="M514" s="1">
        <v>132000</v>
      </c>
      <c r="N514" s="2">
        <v>6.2122575757575804</v>
      </c>
      <c r="O514" s="2">
        <v>6.2122575757575804</v>
      </c>
      <c r="P514" s="16">
        <v>6.3770530303030304</v>
      </c>
    </row>
    <row r="515" spans="1:16" x14ac:dyDescent="0.35">
      <c r="A515" s="23" t="str">
        <f t="shared" si="16"/>
        <v>02</v>
      </c>
      <c r="B515" s="23">
        <f t="shared" si="17"/>
        <v>1020905</v>
      </c>
      <c r="C515" s="6" t="s">
        <v>1271</v>
      </c>
      <c r="D515" s="7" t="s">
        <v>1095</v>
      </c>
      <c r="E515" s="7" t="s">
        <v>12</v>
      </c>
      <c r="F515" s="7" t="s">
        <v>1082</v>
      </c>
      <c r="G515" s="7" t="s">
        <v>1014</v>
      </c>
      <c r="H515" s="7" t="s">
        <v>87</v>
      </c>
      <c r="I515" s="7" t="s">
        <v>88</v>
      </c>
      <c r="J515" s="6" t="s">
        <v>553</v>
      </c>
      <c r="K515" s="1">
        <v>88000</v>
      </c>
      <c r="L515" s="1">
        <v>88000</v>
      </c>
      <c r="M515" s="1">
        <v>88000</v>
      </c>
      <c r="N515" s="2">
        <v>6.2122613636363599</v>
      </c>
      <c r="O515" s="2">
        <v>6.2122613636363599</v>
      </c>
      <c r="P515" s="16">
        <v>6.4</v>
      </c>
    </row>
    <row r="516" spans="1:16" x14ac:dyDescent="0.35">
      <c r="A516" s="23" t="str">
        <f t="shared" si="16"/>
        <v>02</v>
      </c>
      <c r="B516" s="23">
        <f t="shared" si="17"/>
        <v>1022885</v>
      </c>
      <c r="C516" s="6" t="s">
        <v>1271</v>
      </c>
      <c r="D516" s="7" t="s">
        <v>1095</v>
      </c>
      <c r="E516" s="7" t="s">
        <v>12</v>
      </c>
      <c r="F516" s="7" t="s">
        <v>1082</v>
      </c>
      <c r="G516" s="7" t="s">
        <v>1013</v>
      </c>
      <c r="H516" s="7" t="s">
        <v>371</v>
      </c>
      <c r="I516" s="7" t="s">
        <v>372</v>
      </c>
      <c r="J516" s="6" t="s">
        <v>553</v>
      </c>
      <c r="K516" s="1">
        <v>425000</v>
      </c>
      <c r="L516" s="1">
        <v>425000</v>
      </c>
      <c r="M516" s="1">
        <v>425000</v>
      </c>
      <c r="N516" s="2">
        <v>6.21226117647059</v>
      </c>
      <c r="O516" s="2">
        <v>6.21226117647059</v>
      </c>
      <c r="P516" s="16">
        <v>6.2622732621176498</v>
      </c>
    </row>
    <row r="517" spans="1:16" x14ac:dyDescent="0.35">
      <c r="A517" s="23" t="str">
        <f t="shared" ref="A517:A580" si="18">MID(C517,1,2)</f>
        <v>02</v>
      </c>
      <c r="B517" s="23">
        <f t="shared" ref="B517:B580" si="19">+H517*1</f>
        <v>1022887</v>
      </c>
      <c r="C517" s="6" t="s">
        <v>1271</v>
      </c>
      <c r="D517" s="7" t="s">
        <v>1095</v>
      </c>
      <c r="E517" s="7" t="s">
        <v>12</v>
      </c>
      <c r="F517" s="7" t="s">
        <v>1082</v>
      </c>
      <c r="G517" s="7" t="s">
        <v>1013</v>
      </c>
      <c r="H517" s="7" t="s">
        <v>373</v>
      </c>
      <c r="I517" s="7" t="s">
        <v>374</v>
      </c>
      <c r="J517" s="6" t="s">
        <v>553</v>
      </c>
      <c r="K517" s="1">
        <v>319000</v>
      </c>
      <c r="L517" s="1">
        <v>319000</v>
      </c>
      <c r="M517" s="1">
        <v>319000</v>
      </c>
      <c r="N517" s="2">
        <v>6.2122601880877699</v>
      </c>
      <c r="O517" s="2">
        <v>6.2122601880877699</v>
      </c>
      <c r="P517" s="16">
        <v>6.2623181818181797</v>
      </c>
    </row>
    <row r="518" spans="1:16" x14ac:dyDescent="0.35">
      <c r="A518" s="23" t="str">
        <f t="shared" si="18"/>
        <v>02</v>
      </c>
      <c r="B518" s="23">
        <f t="shared" si="19"/>
        <v>1022930</v>
      </c>
      <c r="C518" s="6" t="s">
        <v>1271</v>
      </c>
      <c r="D518" s="7" t="s">
        <v>1095</v>
      </c>
      <c r="E518" s="7" t="s">
        <v>12</v>
      </c>
      <c r="F518" s="7" t="s">
        <v>1082</v>
      </c>
      <c r="G518" s="7" t="s">
        <v>1013</v>
      </c>
      <c r="H518" s="7" t="s">
        <v>384</v>
      </c>
      <c r="I518" s="7" t="s">
        <v>385</v>
      </c>
      <c r="J518" s="6" t="s">
        <v>553</v>
      </c>
      <c r="K518" s="1">
        <v>110000</v>
      </c>
      <c r="L518" s="1">
        <v>110000</v>
      </c>
      <c r="M518" s="1">
        <v>110000</v>
      </c>
      <c r="N518" s="2">
        <v>6.4122636363636403</v>
      </c>
      <c r="O518" s="2">
        <v>6.4122636363636403</v>
      </c>
      <c r="P518" s="16">
        <v>6.4623181818181799</v>
      </c>
    </row>
    <row r="519" spans="1:16" x14ac:dyDescent="0.35">
      <c r="A519" s="23" t="str">
        <f t="shared" si="18"/>
        <v>02</v>
      </c>
      <c r="B519" s="23">
        <f t="shared" si="19"/>
        <v>1022986</v>
      </c>
      <c r="C519" s="6" t="s">
        <v>1271</v>
      </c>
      <c r="D519" s="7" t="s">
        <v>1095</v>
      </c>
      <c r="E519" s="7" t="s">
        <v>12</v>
      </c>
      <c r="F519" s="7" t="s">
        <v>1082</v>
      </c>
      <c r="G519" s="7" t="s">
        <v>1013</v>
      </c>
      <c r="H519" s="7" t="s">
        <v>400</v>
      </c>
      <c r="I519" s="7" t="s">
        <v>401</v>
      </c>
      <c r="J519" s="6" t="s">
        <v>553</v>
      </c>
      <c r="K519" s="1">
        <v>5000</v>
      </c>
      <c r="L519" s="1">
        <v>5000</v>
      </c>
      <c r="M519" s="1">
        <v>5000</v>
      </c>
      <c r="N519" s="2">
        <v>6.3121999999999998</v>
      </c>
      <c r="O519" s="2">
        <v>6.3121999999999998</v>
      </c>
      <c r="P519" s="16">
        <v>6.3595908999999997</v>
      </c>
    </row>
    <row r="520" spans="1:16" x14ac:dyDescent="0.35">
      <c r="A520" s="23" t="str">
        <f t="shared" si="18"/>
        <v>02</v>
      </c>
      <c r="B520" s="23">
        <f t="shared" si="19"/>
        <v>1023037</v>
      </c>
      <c r="C520" s="6" t="s">
        <v>1271</v>
      </c>
      <c r="D520" s="7" t="s">
        <v>1095</v>
      </c>
      <c r="E520" s="7" t="s">
        <v>12</v>
      </c>
      <c r="F520" s="7" t="s">
        <v>1082</v>
      </c>
      <c r="G520" s="7" t="s">
        <v>1013</v>
      </c>
      <c r="H520" s="7" t="s">
        <v>409</v>
      </c>
      <c r="I520" s="7" t="s">
        <v>410</v>
      </c>
      <c r="J520" s="6" t="s">
        <v>553</v>
      </c>
      <c r="K520" s="1">
        <v>121000</v>
      </c>
      <c r="L520" s="1">
        <v>121000</v>
      </c>
      <c r="M520" s="1">
        <v>121000</v>
      </c>
      <c r="N520" s="2">
        <v>6.4122644628099197</v>
      </c>
      <c r="O520" s="2">
        <v>6.4122644628099197</v>
      </c>
      <c r="P520" s="16">
        <v>6.4805000000000001</v>
      </c>
    </row>
    <row r="521" spans="1:16" x14ac:dyDescent="0.35">
      <c r="A521" s="23" t="str">
        <f t="shared" si="18"/>
        <v>02</v>
      </c>
      <c r="B521" s="23">
        <f t="shared" si="19"/>
        <v>1023090</v>
      </c>
      <c r="C521" s="6" t="s">
        <v>1271</v>
      </c>
      <c r="D521" s="7" t="s">
        <v>1095</v>
      </c>
      <c r="E521" s="7" t="s">
        <v>12</v>
      </c>
      <c r="F521" s="7" t="s">
        <v>1082</v>
      </c>
      <c r="G521" s="7" t="s">
        <v>1013</v>
      </c>
      <c r="H521" s="7" t="s">
        <v>413</v>
      </c>
      <c r="I521" s="7" t="s">
        <v>414</v>
      </c>
      <c r="J521" s="6" t="s">
        <v>553</v>
      </c>
      <c r="K521" s="1">
        <v>22000</v>
      </c>
      <c r="L521" s="1">
        <v>22000</v>
      </c>
      <c r="M521" s="1">
        <v>22000</v>
      </c>
      <c r="N521" s="2">
        <v>6.4122727272727298</v>
      </c>
      <c r="O521" s="2">
        <v>6.4122727272727298</v>
      </c>
      <c r="P521" s="16">
        <v>6.5623181818181804</v>
      </c>
    </row>
    <row r="522" spans="1:16" x14ac:dyDescent="0.35">
      <c r="A522" s="23" t="str">
        <f t="shared" si="18"/>
        <v>02</v>
      </c>
      <c r="B522" s="23">
        <f t="shared" si="19"/>
        <v>1021045</v>
      </c>
      <c r="C522" s="6" t="s">
        <v>1271</v>
      </c>
      <c r="D522" s="7" t="s">
        <v>1095</v>
      </c>
      <c r="E522" s="7" t="s">
        <v>12</v>
      </c>
      <c r="F522" s="7" t="s">
        <v>1086</v>
      </c>
      <c r="G522" s="7" t="s">
        <v>1025</v>
      </c>
      <c r="H522" s="7" t="s">
        <v>108</v>
      </c>
      <c r="I522" s="7" t="s">
        <v>109</v>
      </c>
      <c r="J522" s="6" t="s">
        <v>553</v>
      </c>
      <c r="K522" s="1">
        <v>44000</v>
      </c>
      <c r="L522" s="1">
        <v>44000</v>
      </c>
      <c r="M522" s="1">
        <v>44000</v>
      </c>
      <c r="N522" s="2">
        <v>2.5122499999999999</v>
      </c>
      <c r="O522" s="2">
        <v>2.5122499999999999</v>
      </c>
      <c r="P522" s="16">
        <v>2.56306818181818</v>
      </c>
    </row>
    <row r="523" spans="1:16" x14ac:dyDescent="0.35">
      <c r="A523" s="23" t="str">
        <f t="shared" si="18"/>
        <v>02</v>
      </c>
      <c r="B523" s="23">
        <f t="shared" si="19"/>
        <v>1021046</v>
      </c>
      <c r="C523" s="6" t="s">
        <v>1271</v>
      </c>
      <c r="D523" s="7" t="s">
        <v>1095</v>
      </c>
      <c r="E523" s="7" t="s">
        <v>12</v>
      </c>
      <c r="F523" s="7" t="s">
        <v>1086</v>
      </c>
      <c r="G523" s="7" t="s">
        <v>1025</v>
      </c>
      <c r="H523" s="7" t="s">
        <v>110</v>
      </c>
      <c r="I523" s="7" t="s">
        <v>111</v>
      </c>
      <c r="J523" s="6" t="s">
        <v>553</v>
      </c>
      <c r="K523" s="1">
        <v>44000</v>
      </c>
      <c r="L523" s="1">
        <v>44000</v>
      </c>
      <c r="M523" s="1">
        <v>44000</v>
      </c>
      <c r="N523" s="2">
        <v>2.5122499999999999</v>
      </c>
      <c r="O523" s="2">
        <v>2.5122499999999999</v>
      </c>
      <c r="P523" s="16">
        <v>2.5623181818181799</v>
      </c>
    </row>
    <row r="524" spans="1:16" x14ac:dyDescent="0.35">
      <c r="A524" s="23" t="str">
        <f t="shared" si="18"/>
        <v>02</v>
      </c>
      <c r="B524" s="23">
        <f t="shared" si="19"/>
        <v>1021470</v>
      </c>
      <c r="C524" s="6" t="s">
        <v>1271</v>
      </c>
      <c r="D524" s="7" t="s">
        <v>1095</v>
      </c>
      <c r="E524" s="7" t="s">
        <v>12</v>
      </c>
      <c r="F524" s="7" t="s">
        <v>1086</v>
      </c>
      <c r="G524" s="7" t="s">
        <v>1025</v>
      </c>
      <c r="H524" s="7" t="s">
        <v>152</v>
      </c>
      <c r="I524" s="7" t="s">
        <v>153</v>
      </c>
      <c r="J524" s="6" t="s">
        <v>553</v>
      </c>
      <c r="K524" s="1">
        <v>22000</v>
      </c>
      <c r="L524" s="1">
        <v>22000</v>
      </c>
      <c r="M524" s="1">
        <v>22000</v>
      </c>
      <c r="N524" s="2">
        <v>1.8122727272727299</v>
      </c>
      <c r="O524" s="2">
        <v>1.8122727272727299</v>
      </c>
      <c r="P524" s="16">
        <v>1.86231818181818</v>
      </c>
    </row>
    <row r="525" spans="1:16" x14ac:dyDescent="0.35">
      <c r="A525" s="23" t="str">
        <f t="shared" si="18"/>
        <v>02</v>
      </c>
      <c r="B525" s="23">
        <f t="shared" si="19"/>
        <v>1021012</v>
      </c>
      <c r="C525" s="6" t="s">
        <v>1271</v>
      </c>
      <c r="D525" s="7" t="s">
        <v>1095</v>
      </c>
      <c r="E525" s="7" t="s">
        <v>12</v>
      </c>
      <c r="F525" s="7" t="s">
        <v>1079</v>
      </c>
      <c r="G525" s="7" t="s">
        <v>1007</v>
      </c>
      <c r="H525" s="7" t="s">
        <v>103</v>
      </c>
      <c r="I525" s="7" t="s">
        <v>104</v>
      </c>
      <c r="J525" s="6" t="s">
        <v>553</v>
      </c>
      <c r="K525" s="1">
        <v>44000</v>
      </c>
      <c r="L525" s="1">
        <v>44000</v>
      </c>
      <c r="M525" s="1">
        <v>44000</v>
      </c>
      <c r="N525" s="2">
        <v>1.5622499999999999</v>
      </c>
      <c r="O525" s="2">
        <v>1.5622499999999999</v>
      </c>
      <c r="P525" s="16">
        <v>1.7623181818181799</v>
      </c>
    </row>
    <row r="526" spans="1:16" x14ac:dyDescent="0.35">
      <c r="A526" s="23" t="str">
        <f t="shared" si="18"/>
        <v>02</v>
      </c>
      <c r="B526" s="23">
        <f t="shared" si="19"/>
        <v>1022283</v>
      </c>
      <c r="C526" s="6" t="s">
        <v>1271</v>
      </c>
      <c r="D526" s="7" t="s">
        <v>1095</v>
      </c>
      <c r="E526" s="7" t="s">
        <v>12</v>
      </c>
      <c r="F526" s="7" t="s">
        <v>1083</v>
      </c>
      <c r="G526" s="7" t="s">
        <v>1015</v>
      </c>
      <c r="H526" s="7" t="s">
        <v>265</v>
      </c>
      <c r="I526" s="7" t="s">
        <v>266</v>
      </c>
      <c r="J526" s="6" t="s">
        <v>553</v>
      </c>
      <c r="K526" s="1">
        <v>5000</v>
      </c>
      <c r="L526" s="1">
        <v>5000</v>
      </c>
      <c r="M526" s="1">
        <v>5000</v>
      </c>
      <c r="N526" s="2">
        <v>5.5122</v>
      </c>
      <c r="O526" s="2">
        <v>5.5122</v>
      </c>
      <c r="P526" s="16">
        <v>5.5595908999999999</v>
      </c>
    </row>
    <row r="527" spans="1:16" x14ac:dyDescent="0.35">
      <c r="A527" s="23" t="str">
        <f t="shared" si="18"/>
        <v>02</v>
      </c>
      <c r="B527" s="23">
        <f t="shared" si="19"/>
        <v>1022607</v>
      </c>
      <c r="C527" s="6" t="s">
        <v>1271</v>
      </c>
      <c r="D527" s="7" t="s">
        <v>1095</v>
      </c>
      <c r="E527" s="7" t="s">
        <v>12</v>
      </c>
      <c r="F527" s="7" t="s">
        <v>1083</v>
      </c>
      <c r="G527" s="7" t="s">
        <v>1044</v>
      </c>
      <c r="H527" s="7" t="s">
        <v>318</v>
      </c>
      <c r="I527" s="7" t="s">
        <v>319</v>
      </c>
      <c r="J527" s="6" t="s">
        <v>553</v>
      </c>
      <c r="K527" s="1">
        <v>44000</v>
      </c>
      <c r="L527" s="1">
        <v>44000</v>
      </c>
      <c r="M527" s="1">
        <v>44000</v>
      </c>
      <c r="N527" s="2">
        <v>5.1122500000000004</v>
      </c>
      <c r="O527" s="2">
        <v>5.1122500000000004</v>
      </c>
      <c r="P527" s="16">
        <v>5.16231818181818</v>
      </c>
    </row>
    <row r="528" spans="1:16" x14ac:dyDescent="0.35">
      <c r="A528" s="23" t="str">
        <f t="shared" si="18"/>
        <v>02</v>
      </c>
      <c r="B528" s="23">
        <f t="shared" si="19"/>
        <v>1023283</v>
      </c>
      <c r="C528" s="6" t="s">
        <v>1271</v>
      </c>
      <c r="D528" s="7" t="s">
        <v>1095</v>
      </c>
      <c r="E528" s="7" t="s">
        <v>12</v>
      </c>
      <c r="F528" s="7" t="s">
        <v>1069</v>
      </c>
      <c r="G528" s="7" t="s">
        <v>1045</v>
      </c>
      <c r="H528" s="7" t="s">
        <v>498</v>
      </c>
      <c r="I528" s="7" t="s">
        <v>499</v>
      </c>
      <c r="J528" s="6" t="s">
        <v>553</v>
      </c>
      <c r="K528" s="1">
        <v>72000</v>
      </c>
      <c r="L528" s="1">
        <v>48000</v>
      </c>
      <c r="M528" s="1">
        <v>72000</v>
      </c>
      <c r="N528" s="2">
        <v>0.76226388888888896</v>
      </c>
      <c r="O528" s="2">
        <v>0.76227083333333301</v>
      </c>
      <c r="P528" s="16">
        <v>0.88776416666666702</v>
      </c>
    </row>
    <row r="529" spans="1:16" x14ac:dyDescent="0.35">
      <c r="A529" s="23" t="str">
        <f t="shared" si="18"/>
        <v>02</v>
      </c>
      <c r="B529" s="23">
        <f t="shared" si="19"/>
        <v>1023307</v>
      </c>
      <c r="C529" s="6" t="s">
        <v>1271</v>
      </c>
      <c r="D529" s="7" t="s">
        <v>1095</v>
      </c>
      <c r="E529" s="7" t="s">
        <v>12</v>
      </c>
      <c r="F529" s="7" t="s">
        <v>1069</v>
      </c>
      <c r="G529" s="7" t="s">
        <v>1026</v>
      </c>
      <c r="H529" s="7" t="s">
        <v>515</v>
      </c>
      <c r="I529" s="7" t="s">
        <v>516</v>
      </c>
      <c r="J529" s="6" t="s">
        <v>553</v>
      </c>
      <c r="K529" s="1">
        <v>48000</v>
      </c>
      <c r="L529" s="1">
        <v>48000</v>
      </c>
      <c r="M529" s="1">
        <v>48000</v>
      </c>
      <c r="N529" s="2">
        <v>0.61227083333333299</v>
      </c>
      <c r="O529" s="2">
        <v>0.61227083333333299</v>
      </c>
      <c r="P529" s="16">
        <v>0.66663187499999998</v>
      </c>
    </row>
    <row r="530" spans="1:16" x14ac:dyDescent="0.35">
      <c r="A530" s="23" t="str">
        <f t="shared" si="18"/>
        <v>02</v>
      </c>
      <c r="B530" s="23">
        <f t="shared" si="19"/>
        <v>1023326</v>
      </c>
      <c r="C530" s="6" t="s">
        <v>1271</v>
      </c>
      <c r="D530" s="7" t="s">
        <v>1095</v>
      </c>
      <c r="E530" s="7" t="s">
        <v>12</v>
      </c>
      <c r="F530" s="7" t="s">
        <v>1069</v>
      </c>
      <c r="G530" s="7" t="s">
        <v>1026</v>
      </c>
      <c r="H530" s="7" t="s">
        <v>540</v>
      </c>
      <c r="I530" s="7" t="s">
        <v>198</v>
      </c>
      <c r="J530" s="6" t="s">
        <v>553</v>
      </c>
      <c r="K530" s="1">
        <v>48000</v>
      </c>
      <c r="L530" s="1">
        <v>48000</v>
      </c>
      <c r="M530" s="1">
        <v>48000</v>
      </c>
      <c r="N530" s="2">
        <v>0.81227083333333405</v>
      </c>
      <c r="O530" s="2">
        <v>0.81227083333333405</v>
      </c>
      <c r="P530" s="16">
        <v>0.79158541666666704</v>
      </c>
    </row>
    <row r="531" spans="1:16" x14ac:dyDescent="0.35">
      <c r="A531" s="23" t="str">
        <f t="shared" si="18"/>
        <v>02</v>
      </c>
      <c r="B531" s="23">
        <f t="shared" si="19"/>
        <v>1030535</v>
      </c>
      <c r="C531" s="6" t="s">
        <v>1271</v>
      </c>
      <c r="D531" s="7" t="s">
        <v>1095</v>
      </c>
      <c r="E531" s="7" t="s">
        <v>12</v>
      </c>
      <c r="F531" s="7" t="s">
        <v>1089</v>
      </c>
      <c r="G531" s="7" t="s">
        <v>1049</v>
      </c>
      <c r="H531" s="7" t="s">
        <v>913</v>
      </c>
      <c r="I531" s="7" t="s">
        <v>914</v>
      </c>
      <c r="J531" s="6" t="s">
        <v>659</v>
      </c>
      <c r="K531" s="1"/>
      <c r="L531" s="1">
        <v>4943</v>
      </c>
      <c r="M531" s="1"/>
      <c r="N531" s="2"/>
      <c r="O531" s="2">
        <v>0</v>
      </c>
      <c r="P531" s="16"/>
    </row>
    <row r="532" spans="1:16" x14ac:dyDescent="0.35">
      <c r="A532" s="23" t="str">
        <f t="shared" si="18"/>
        <v>02</v>
      </c>
      <c r="B532" s="23">
        <f t="shared" si="19"/>
        <v>1023334</v>
      </c>
      <c r="C532" s="6" t="s">
        <v>1271</v>
      </c>
      <c r="D532" s="7" t="s">
        <v>1095</v>
      </c>
      <c r="E532" s="7" t="s">
        <v>13</v>
      </c>
      <c r="F532" s="7" t="s">
        <v>1080</v>
      </c>
      <c r="G532" s="7" t="s">
        <v>1031</v>
      </c>
      <c r="H532" s="7" t="s">
        <v>550</v>
      </c>
      <c r="I532" s="7" t="s">
        <v>551</v>
      </c>
      <c r="J532" s="6" t="s">
        <v>553</v>
      </c>
      <c r="K532" s="1">
        <v>192000</v>
      </c>
      <c r="L532" s="1">
        <v>192000</v>
      </c>
      <c r="M532" s="1">
        <v>192000</v>
      </c>
      <c r="N532" s="2">
        <v>0.637895833333333</v>
      </c>
      <c r="O532" s="2">
        <v>0.637895833333333</v>
      </c>
      <c r="P532" s="16">
        <v>0.65</v>
      </c>
    </row>
    <row r="533" spans="1:16" x14ac:dyDescent="0.35">
      <c r="A533" s="23" t="str">
        <f t="shared" si="18"/>
        <v>02</v>
      </c>
      <c r="B533" s="23">
        <f t="shared" si="19"/>
        <v>1023336</v>
      </c>
      <c r="C533" s="6" t="s">
        <v>1271</v>
      </c>
      <c r="D533" s="7" t="s">
        <v>1095</v>
      </c>
      <c r="E533" s="7" t="s">
        <v>13</v>
      </c>
      <c r="F533" s="7" t="s">
        <v>1080</v>
      </c>
      <c r="G533" s="7" t="s">
        <v>1031</v>
      </c>
      <c r="H533" s="7" t="s">
        <v>552</v>
      </c>
      <c r="I533" s="7" t="s">
        <v>551</v>
      </c>
      <c r="J533" s="6" t="s">
        <v>553</v>
      </c>
      <c r="K533" s="1">
        <v>48000</v>
      </c>
      <c r="L533" s="1">
        <v>48000</v>
      </c>
      <c r="M533" s="1">
        <v>48000</v>
      </c>
      <c r="N533" s="2">
        <v>0.637895833333333</v>
      </c>
      <c r="O533" s="2">
        <v>0.637895833333333</v>
      </c>
      <c r="P533" s="16">
        <v>0.65</v>
      </c>
    </row>
    <row r="534" spans="1:16" x14ac:dyDescent="0.35">
      <c r="A534" s="23" t="str">
        <f t="shared" si="18"/>
        <v>02</v>
      </c>
      <c r="B534" s="23">
        <f t="shared" si="19"/>
        <v>1021864</v>
      </c>
      <c r="C534" s="6" t="s">
        <v>1271</v>
      </c>
      <c r="D534" s="7" t="s">
        <v>1095</v>
      </c>
      <c r="E534" s="7" t="s">
        <v>13</v>
      </c>
      <c r="F534" s="7" t="s">
        <v>1080</v>
      </c>
      <c r="G534" s="7" t="s">
        <v>1024</v>
      </c>
      <c r="H534" s="7" t="s">
        <v>195</v>
      </c>
      <c r="I534" s="7" t="s">
        <v>196</v>
      </c>
      <c r="J534" s="6" t="s">
        <v>553</v>
      </c>
      <c r="K534" s="1">
        <v>48000</v>
      </c>
      <c r="L534" s="1">
        <v>48000</v>
      </c>
      <c r="M534" s="1">
        <v>48000</v>
      </c>
      <c r="N534" s="2">
        <v>0.53789583333333302</v>
      </c>
      <c r="O534" s="2">
        <v>0.53789583333333302</v>
      </c>
      <c r="P534" s="16">
        <v>0.55000000000000004</v>
      </c>
    </row>
    <row r="535" spans="1:16" x14ac:dyDescent="0.35">
      <c r="A535" s="23" t="str">
        <f t="shared" si="18"/>
        <v>02</v>
      </c>
      <c r="B535" s="23">
        <f t="shared" si="19"/>
        <v>1023329</v>
      </c>
      <c r="C535" s="6" t="s">
        <v>1271</v>
      </c>
      <c r="D535" s="7" t="s">
        <v>1095</v>
      </c>
      <c r="E535" s="7" t="s">
        <v>13</v>
      </c>
      <c r="F535" s="7" t="s">
        <v>1080</v>
      </c>
      <c r="G535" s="7" t="s">
        <v>1024</v>
      </c>
      <c r="H535" s="7" t="s">
        <v>541</v>
      </c>
      <c r="I535" s="7" t="s">
        <v>196</v>
      </c>
      <c r="J535" s="6" t="s">
        <v>553</v>
      </c>
      <c r="K535" s="1">
        <v>48000</v>
      </c>
      <c r="L535" s="1">
        <v>48000</v>
      </c>
      <c r="M535" s="1">
        <v>24000</v>
      </c>
      <c r="N535" s="2">
        <v>0.53789583333333302</v>
      </c>
      <c r="O535" s="2">
        <v>0.53789583333333302</v>
      </c>
      <c r="P535" s="16">
        <v>0.55000000000000004</v>
      </c>
    </row>
    <row r="536" spans="1:16" x14ac:dyDescent="0.35">
      <c r="A536" s="23" t="str">
        <f t="shared" si="18"/>
        <v>02</v>
      </c>
      <c r="B536" s="23">
        <f t="shared" si="19"/>
        <v>1022218</v>
      </c>
      <c r="C536" s="6" t="s">
        <v>1271</v>
      </c>
      <c r="D536" s="7" t="s">
        <v>1095</v>
      </c>
      <c r="E536" s="7" t="s">
        <v>13</v>
      </c>
      <c r="F536" s="7" t="s">
        <v>1078</v>
      </c>
      <c r="G536" s="7" t="s">
        <v>1021</v>
      </c>
      <c r="H536" s="7" t="s">
        <v>258</v>
      </c>
      <c r="I536" s="7" t="s">
        <v>94</v>
      </c>
      <c r="J536" s="6" t="s">
        <v>553</v>
      </c>
      <c r="K536" s="1">
        <v>0</v>
      </c>
      <c r="L536" s="1">
        <v>144000</v>
      </c>
      <c r="M536" s="1">
        <v>144000</v>
      </c>
      <c r="N536" s="2">
        <v>0</v>
      </c>
      <c r="O536" s="2">
        <v>1.41789583333333</v>
      </c>
      <c r="P536" s="16">
        <v>1.5</v>
      </c>
    </row>
    <row r="537" spans="1:16" x14ac:dyDescent="0.35">
      <c r="A537" s="23" t="str">
        <f t="shared" si="18"/>
        <v>02</v>
      </c>
      <c r="B537" s="23">
        <f t="shared" si="19"/>
        <v>1022273</v>
      </c>
      <c r="C537" s="6" t="s">
        <v>1271</v>
      </c>
      <c r="D537" s="7" t="s">
        <v>1095</v>
      </c>
      <c r="E537" s="7" t="s">
        <v>13</v>
      </c>
      <c r="F537" s="7" t="s">
        <v>1078</v>
      </c>
      <c r="G537" s="7" t="s">
        <v>1021</v>
      </c>
      <c r="H537" s="7" t="s">
        <v>261</v>
      </c>
      <c r="I537" s="7" t="s">
        <v>262</v>
      </c>
      <c r="J537" s="6" t="s">
        <v>553</v>
      </c>
      <c r="K537" s="1">
        <v>24000</v>
      </c>
      <c r="L537" s="1">
        <v>192000</v>
      </c>
      <c r="M537" s="1">
        <v>216000</v>
      </c>
      <c r="N537" s="2">
        <v>1.41791666666667</v>
      </c>
      <c r="O537" s="2">
        <v>1.41789583333333</v>
      </c>
      <c r="P537" s="16">
        <v>1.40240092592593</v>
      </c>
    </row>
    <row r="538" spans="1:16" x14ac:dyDescent="0.35">
      <c r="A538" s="23" t="str">
        <f t="shared" si="18"/>
        <v>02</v>
      </c>
      <c r="B538" s="23">
        <f t="shared" si="19"/>
        <v>1022217</v>
      </c>
      <c r="C538" s="6" t="s">
        <v>1271</v>
      </c>
      <c r="D538" s="7" t="s">
        <v>1095</v>
      </c>
      <c r="E538" s="7" t="s">
        <v>13</v>
      </c>
      <c r="F538" s="7" t="s">
        <v>1078</v>
      </c>
      <c r="G538" s="7" t="s">
        <v>1006</v>
      </c>
      <c r="H538" s="7" t="s">
        <v>256</v>
      </c>
      <c r="I538" s="7" t="s">
        <v>257</v>
      </c>
      <c r="J538" s="6" t="s">
        <v>553</v>
      </c>
      <c r="K538" s="1">
        <v>264000</v>
      </c>
      <c r="L538" s="1">
        <v>456000</v>
      </c>
      <c r="M538" s="1">
        <v>504000</v>
      </c>
      <c r="N538" s="2">
        <v>1.43789772727273</v>
      </c>
      <c r="O538" s="2">
        <v>1.4378969298245601</v>
      </c>
      <c r="P538" s="16">
        <v>1.58798579365079</v>
      </c>
    </row>
    <row r="539" spans="1:16" x14ac:dyDescent="0.35">
      <c r="A539" s="23" t="str">
        <f t="shared" si="18"/>
        <v>02</v>
      </c>
      <c r="B539" s="23">
        <f t="shared" si="19"/>
        <v>1011560</v>
      </c>
      <c r="C539" s="6" t="s">
        <v>1271</v>
      </c>
      <c r="D539" s="7" t="s">
        <v>1095</v>
      </c>
      <c r="E539" s="7" t="s">
        <v>13</v>
      </c>
      <c r="F539" s="7" t="s">
        <v>1065</v>
      </c>
      <c r="G539" s="7" t="s">
        <v>989</v>
      </c>
      <c r="H539" s="7" t="s">
        <v>695</v>
      </c>
      <c r="I539" s="7" t="s">
        <v>696</v>
      </c>
      <c r="J539" s="6" t="s">
        <v>658</v>
      </c>
      <c r="K539" s="1">
        <v>24000</v>
      </c>
      <c r="L539" s="1">
        <v>24000</v>
      </c>
      <c r="M539" s="1"/>
      <c r="N539" s="2">
        <v>2.4879166666666701</v>
      </c>
      <c r="O539" s="2">
        <v>2.4879166666666701</v>
      </c>
      <c r="P539" s="16"/>
    </row>
    <row r="540" spans="1:16" x14ac:dyDescent="0.35">
      <c r="A540" s="23" t="str">
        <f t="shared" si="18"/>
        <v>02</v>
      </c>
      <c r="B540" s="23">
        <f t="shared" si="19"/>
        <v>1012362</v>
      </c>
      <c r="C540" s="6" t="s">
        <v>1271</v>
      </c>
      <c r="D540" s="7" t="s">
        <v>1095</v>
      </c>
      <c r="E540" s="7" t="s">
        <v>13</v>
      </c>
      <c r="F540" s="7" t="s">
        <v>1065</v>
      </c>
      <c r="G540" s="7" t="s">
        <v>989</v>
      </c>
      <c r="H540" s="7" t="s">
        <v>774</v>
      </c>
      <c r="I540" s="7" t="s">
        <v>775</v>
      </c>
      <c r="J540" s="6" t="s">
        <v>658</v>
      </c>
      <c r="K540" s="1">
        <v>48000</v>
      </c>
      <c r="L540" s="1">
        <v>48000</v>
      </c>
      <c r="M540" s="1"/>
      <c r="N540" s="2">
        <v>2.58789583333333</v>
      </c>
      <c r="O540" s="2">
        <v>2.58789583333333</v>
      </c>
      <c r="P540" s="16"/>
    </row>
    <row r="541" spans="1:16" x14ac:dyDescent="0.35">
      <c r="A541" s="23" t="str">
        <f t="shared" si="18"/>
        <v>02</v>
      </c>
      <c r="B541" s="23">
        <f t="shared" si="19"/>
        <v>1012674</v>
      </c>
      <c r="C541" s="6" t="s">
        <v>1271</v>
      </c>
      <c r="D541" s="7" t="s">
        <v>1095</v>
      </c>
      <c r="E541" s="7" t="s">
        <v>13</v>
      </c>
      <c r="F541" s="7" t="s">
        <v>1065</v>
      </c>
      <c r="G541" s="7" t="s">
        <v>989</v>
      </c>
      <c r="H541" s="7" t="s">
        <v>828</v>
      </c>
      <c r="I541" s="7" t="s">
        <v>829</v>
      </c>
      <c r="J541" s="6" t="s">
        <v>658</v>
      </c>
      <c r="K541" s="1">
        <v>48000</v>
      </c>
      <c r="L541" s="1">
        <v>48000</v>
      </c>
      <c r="M541" s="1">
        <v>23995</v>
      </c>
      <c r="N541" s="2">
        <v>2.3878750000000002</v>
      </c>
      <c r="O541" s="2">
        <v>2.3878750000000002</v>
      </c>
      <c r="P541" s="16">
        <v>2.4</v>
      </c>
    </row>
    <row r="542" spans="1:16" x14ac:dyDescent="0.35">
      <c r="A542" s="23" t="str">
        <f t="shared" si="18"/>
        <v>02</v>
      </c>
      <c r="B542" s="23">
        <f t="shared" si="19"/>
        <v>1011417</v>
      </c>
      <c r="C542" s="6" t="s">
        <v>1271</v>
      </c>
      <c r="D542" s="7" t="s">
        <v>1095</v>
      </c>
      <c r="E542" s="7" t="s">
        <v>14</v>
      </c>
      <c r="F542" s="7" t="s">
        <v>1068</v>
      </c>
      <c r="G542" s="7" t="s">
        <v>992</v>
      </c>
      <c r="H542" s="7" t="s">
        <v>1154</v>
      </c>
      <c r="I542" s="7" t="s">
        <v>1155</v>
      </c>
      <c r="J542" s="6" t="s">
        <v>658</v>
      </c>
      <c r="K542" s="1">
        <v>3186</v>
      </c>
      <c r="L542" s="1">
        <v>3186</v>
      </c>
      <c r="M542" s="1"/>
      <c r="N542" s="2">
        <v>3.3524795982423101</v>
      </c>
      <c r="O542" s="2">
        <v>3.3524795982423101</v>
      </c>
      <c r="P542" s="16"/>
    </row>
    <row r="543" spans="1:16" x14ac:dyDescent="0.35">
      <c r="A543" s="23" t="str">
        <f t="shared" si="18"/>
        <v>02</v>
      </c>
      <c r="B543" s="23">
        <f t="shared" si="19"/>
        <v>1011586</v>
      </c>
      <c r="C543" s="6" t="s">
        <v>1271</v>
      </c>
      <c r="D543" s="7" t="s">
        <v>1095</v>
      </c>
      <c r="E543" s="7" t="s">
        <v>14</v>
      </c>
      <c r="F543" s="7" t="s">
        <v>1068</v>
      </c>
      <c r="G543" s="7" t="s">
        <v>992</v>
      </c>
      <c r="H543" s="7" t="s">
        <v>700</v>
      </c>
      <c r="I543" s="7" t="s">
        <v>701</v>
      </c>
      <c r="J543" s="6" t="s">
        <v>658</v>
      </c>
      <c r="K543" s="1">
        <v>83253</v>
      </c>
      <c r="L543" s="1">
        <v>72000</v>
      </c>
      <c r="M543" s="1">
        <v>72000</v>
      </c>
      <c r="N543" s="2">
        <v>2.4204653285767499</v>
      </c>
      <c r="O543" s="2">
        <v>2.4204583333333298</v>
      </c>
      <c r="P543" s="16">
        <v>2.5985277777777802</v>
      </c>
    </row>
    <row r="544" spans="1:16" x14ac:dyDescent="0.35">
      <c r="A544" s="23" t="str">
        <f t="shared" si="18"/>
        <v>02</v>
      </c>
      <c r="B544" s="23">
        <f t="shared" si="19"/>
        <v>1012452</v>
      </c>
      <c r="C544" s="6" t="s">
        <v>1271</v>
      </c>
      <c r="D544" s="7" t="s">
        <v>1095</v>
      </c>
      <c r="E544" s="7" t="s">
        <v>14</v>
      </c>
      <c r="F544" s="7" t="s">
        <v>1068</v>
      </c>
      <c r="G544" s="7" t="s">
        <v>992</v>
      </c>
      <c r="H544" s="7" t="s">
        <v>788</v>
      </c>
      <c r="I544" s="7" t="s">
        <v>789</v>
      </c>
      <c r="J544" s="6" t="s">
        <v>658</v>
      </c>
      <c r="K544" s="1">
        <v>61721</v>
      </c>
      <c r="L544" s="1">
        <v>61721</v>
      </c>
      <c r="M544" s="1">
        <v>61721</v>
      </c>
      <c r="N544" s="2">
        <v>2.6158357771261</v>
      </c>
      <c r="O544" s="2">
        <v>2.6158357771261</v>
      </c>
      <c r="P544" s="16">
        <v>2.5714727029698201</v>
      </c>
    </row>
    <row r="545" spans="1:16" x14ac:dyDescent="0.35">
      <c r="A545" s="23" t="str">
        <f t="shared" si="18"/>
        <v>02</v>
      </c>
      <c r="B545" s="23">
        <f t="shared" si="19"/>
        <v>1012424</v>
      </c>
      <c r="C545" s="6" t="s">
        <v>1271</v>
      </c>
      <c r="D545" s="7" t="s">
        <v>1095</v>
      </c>
      <c r="E545" s="7" t="s">
        <v>14</v>
      </c>
      <c r="F545" s="7" t="s">
        <v>1068</v>
      </c>
      <c r="G545" s="7" t="s">
        <v>997</v>
      </c>
      <c r="H545" s="7" t="s">
        <v>1150</v>
      </c>
      <c r="I545" s="7" t="s">
        <v>1151</v>
      </c>
      <c r="J545" s="6" t="s">
        <v>658</v>
      </c>
      <c r="K545" s="1">
        <v>2120</v>
      </c>
      <c r="L545" s="1">
        <v>2120</v>
      </c>
      <c r="M545" s="1"/>
      <c r="N545" s="2">
        <v>2.3660377358490599</v>
      </c>
      <c r="O545" s="2">
        <v>2.3660377358490599</v>
      </c>
      <c r="P545" s="16"/>
    </row>
    <row r="546" spans="1:16" x14ac:dyDescent="0.35">
      <c r="A546" s="23" t="str">
        <f t="shared" si="18"/>
        <v>02</v>
      </c>
      <c r="B546" s="23">
        <f t="shared" si="19"/>
        <v>1012455</v>
      </c>
      <c r="C546" s="6" t="s">
        <v>1271</v>
      </c>
      <c r="D546" s="7" t="s">
        <v>1095</v>
      </c>
      <c r="E546" s="7" t="s">
        <v>14</v>
      </c>
      <c r="F546" s="7" t="s">
        <v>1068</v>
      </c>
      <c r="G546" s="7" t="s">
        <v>997</v>
      </c>
      <c r="H546" s="7" t="s">
        <v>790</v>
      </c>
      <c r="I546" s="7" t="s">
        <v>791</v>
      </c>
      <c r="J546" s="6" t="s">
        <v>658</v>
      </c>
      <c r="K546" s="1">
        <v>30315</v>
      </c>
      <c r="L546" s="1">
        <v>72000</v>
      </c>
      <c r="M546" s="1">
        <v>24000</v>
      </c>
      <c r="N546" s="2">
        <v>2.065841992413</v>
      </c>
      <c r="O546" s="2">
        <v>2.0658333333333299</v>
      </c>
      <c r="P546" s="16">
        <v>2.2824166666666699</v>
      </c>
    </row>
    <row r="547" spans="1:16" x14ac:dyDescent="0.35">
      <c r="A547" s="23" t="str">
        <f t="shared" si="18"/>
        <v>02</v>
      </c>
      <c r="B547" s="23">
        <f t="shared" si="19"/>
        <v>1012434</v>
      </c>
      <c r="C547" s="6" t="s">
        <v>1271</v>
      </c>
      <c r="D547" s="7" t="s">
        <v>1095</v>
      </c>
      <c r="E547" s="7" t="s">
        <v>14</v>
      </c>
      <c r="F547" s="7" t="s">
        <v>1068</v>
      </c>
      <c r="G547" s="7" t="s">
        <v>996</v>
      </c>
      <c r="H547" s="7" t="s">
        <v>782</v>
      </c>
      <c r="I547" s="7" t="s">
        <v>783</v>
      </c>
      <c r="J547" s="6" t="s">
        <v>658</v>
      </c>
      <c r="K547" s="1">
        <v>16300</v>
      </c>
      <c r="L547" s="1"/>
      <c r="M547" s="1"/>
      <c r="N547" s="2">
        <v>0.312638036809816</v>
      </c>
      <c r="O547" s="2"/>
      <c r="P547" s="16"/>
    </row>
    <row r="548" spans="1:16" x14ac:dyDescent="0.35">
      <c r="A548" s="23" t="str">
        <f t="shared" si="18"/>
        <v>02</v>
      </c>
      <c r="B548" s="23">
        <f t="shared" si="19"/>
        <v>1022414</v>
      </c>
      <c r="C548" s="6" t="s">
        <v>1271</v>
      </c>
      <c r="D548" s="7" t="s">
        <v>1095</v>
      </c>
      <c r="E548" s="7" t="s">
        <v>14</v>
      </c>
      <c r="F548" s="7" t="s">
        <v>1074</v>
      </c>
      <c r="G548" s="7" t="s">
        <v>1042</v>
      </c>
      <c r="H548" s="7" t="s">
        <v>297</v>
      </c>
      <c r="I548" s="7" t="s">
        <v>298</v>
      </c>
      <c r="J548" s="6" t="s">
        <v>553</v>
      </c>
      <c r="K548" s="1">
        <v>144000</v>
      </c>
      <c r="L548" s="1">
        <v>144000</v>
      </c>
      <c r="M548" s="1">
        <v>144000</v>
      </c>
      <c r="N548" s="2">
        <v>0.71584027777777803</v>
      </c>
      <c r="O548" s="2">
        <v>0.71584027777777803</v>
      </c>
      <c r="P548" s="16">
        <v>0.8</v>
      </c>
    </row>
    <row r="549" spans="1:16" x14ac:dyDescent="0.35">
      <c r="A549" s="23" t="str">
        <f t="shared" si="18"/>
        <v>02</v>
      </c>
      <c r="B549" s="23">
        <f t="shared" si="19"/>
        <v>1023034</v>
      </c>
      <c r="C549" s="6" t="s">
        <v>1271</v>
      </c>
      <c r="D549" s="7" t="s">
        <v>1095</v>
      </c>
      <c r="E549" s="7" t="s">
        <v>14</v>
      </c>
      <c r="F549" s="7" t="s">
        <v>1080</v>
      </c>
      <c r="G549" s="7" t="s">
        <v>1030</v>
      </c>
      <c r="H549" s="7" t="s">
        <v>408</v>
      </c>
      <c r="I549" s="7" t="s">
        <v>142</v>
      </c>
      <c r="J549" s="6" t="s">
        <v>553</v>
      </c>
      <c r="K549" s="1"/>
      <c r="L549" s="1"/>
      <c r="M549" s="1">
        <v>72000</v>
      </c>
      <c r="N549" s="2"/>
      <c r="O549" s="2"/>
      <c r="P549" s="16">
        <v>0.29327777777777803</v>
      </c>
    </row>
    <row r="550" spans="1:16" x14ac:dyDescent="0.35">
      <c r="A550" s="23" t="str">
        <f t="shared" si="18"/>
        <v>02</v>
      </c>
      <c r="B550" s="23">
        <f t="shared" si="19"/>
        <v>1022417</v>
      </c>
      <c r="C550" s="6" t="s">
        <v>1271</v>
      </c>
      <c r="D550" s="7" t="s">
        <v>1095</v>
      </c>
      <c r="E550" s="7" t="s">
        <v>14</v>
      </c>
      <c r="F550" s="7" t="s">
        <v>1080</v>
      </c>
      <c r="G550" s="7" t="s">
        <v>1031</v>
      </c>
      <c r="H550" s="7" t="s">
        <v>301</v>
      </c>
      <c r="I550" s="7" t="s">
        <v>302</v>
      </c>
      <c r="J550" s="6" t="s">
        <v>553</v>
      </c>
      <c r="K550" s="1"/>
      <c r="L550" s="1">
        <v>48000</v>
      </c>
      <c r="M550" s="1">
        <v>24000</v>
      </c>
      <c r="N550" s="2"/>
      <c r="O550" s="2">
        <v>0.46583333333333299</v>
      </c>
      <c r="P550" s="16">
        <v>0.483333333333333</v>
      </c>
    </row>
    <row r="551" spans="1:16" x14ac:dyDescent="0.35">
      <c r="A551" s="23" t="str">
        <f t="shared" si="18"/>
        <v>02</v>
      </c>
      <c r="B551" s="23">
        <f t="shared" si="19"/>
        <v>1023306</v>
      </c>
      <c r="C551" s="6" t="s">
        <v>1271</v>
      </c>
      <c r="D551" s="7" t="s">
        <v>1095</v>
      </c>
      <c r="E551" s="7" t="s">
        <v>14</v>
      </c>
      <c r="F551" s="7" t="s">
        <v>1080</v>
      </c>
      <c r="G551" s="7" t="s">
        <v>1031</v>
      </c>
      <c r="H551" s="7" t="s">
        <v>523</v>
      </c>
      <c r="I551" s="7" t="s">
        <v>302</v>
      </c>
      <c r="J551" s="6" t="s">
        <v>553</v>
      </c>
      <c r="K551" s="1"/>
      <c r="L551" s="1"/>
      <c r="M551" s="1">
        <v>96000</v>
      </c>
      <c r="N551" s="2"/>
      <c r="O551" s="2"/>
      <c r="P551" s="16">
        <v>0.68333333333333302</v>
      </c>
    </row>
    <row r="552" spans="1:16" x14ac:dyDescent="0.35">
      <c r="A552" s="23" t="str">
        <f t="shared" si="18"/>
        <v>02</v>
      </c>
      <c r="B552" s="23">
        <f t="shared" si="19"/>
        <v>1023111</v>
      </c>
      <c r="C552" s="6" t="s">
        <v>1271</v>
      </c>
      <c r="D552" s="7" t="s">
        <v>1095</v>
      </c>
      <c r="E552" s="7" t="s">
        <v>14</v>
      </c>
      <c r="F552" s="7" t="s">
        <v>1078</v>
      </c>
      <c r="G552" s="7" t="s">
        <v>1021</v>
      </c>
      <c r="H552" s="7" t="s">
        <v>418</v>
      </c>
      <c r="I552" s="7" t="s">
        <v>419</v>
      </c>
      <c r="J552" s="6" t="s">
        <v>553</v>
      </c>
      <c r="K552" s="1">
        <v>0</v>
      </c>
      <c r="L552" s="1">
        <v>116501</v>
      </c>
      <c r="M552" s="1">
        <v>96000</v>
      </c>
      <c r="N552" s="2">
        <v>0</v>
      </c>
      <c r="O552" s="2">
        <v>0.56584063656105998</v>
      </c>
      <c r="P552" s="16">
        <v>0.58333333333333304</v>
      </c>
    </row>
    <row r="553" spans="1:16" x14ac:dyDescent="0.35">
      <c r="A553" s="23" t="str">
        <f t="shared" si="18"/>
        <v>02</v>
      </c>
      <c r="B553" s="23">
        <f t="shared" si="19"/>
        <v>1022381</v>
      </c>
      <c r="C553" s="6" t="s">
        <v>1271</v>
      </c>
      <c r="D553" s="7" t="s">
        <v>1095</v>
      </c>
      <c r="E553" s="7" t="s">
        <v>14</v>
      </c>
      <c r="F553" s="7" t="s">
        <v>1078</v>
      </c>
      <c r="G553" s="7" t="s">
        <v>1009</v>
      </c>
      <c r="H553" s="7" t="s">
        <v>287</v>
      </c>
      <c r="I553" s="7" t="s">
        <v>288</v>
      </c>
      <c r="J553" s="6" t="s">
        <v>553</v>
      </c>
      <c r="K553" s="1">
        <v>24000</v>
      </c>
      <c r="L553" s="1">
        <v>24000</v>
      </c>
      <c r="M553" s="1">
        <v>24000</v>
      </c>
      <c r="N553" s="2">
        <v>0.56583333333333297</v>
      </c>
      <c r="O553" s="2">
        <v>0.56583333333333297</v>
      </c>
      <c r="P553" s="16">
        <v>0.58333333333333304</v>
      </c>
    </row>
    <row r="554" spans="1:16" x14ac:dyDescent="0.35">
      <c r="A554" s="23" t="str">
        <f t="shared" si="18"/>
        <v>02</v>
      </c>
      <c r="B554" s="23">
        <f t="shared" si="19"/>
        <v>1022541</v>
      </c>
      <c r="C554" s="6" t="s">
        <v>1271</v>
      </c>
      <c r="D554" s="7" t="s">
        <v>1095</v>
      </c>
      <c r="E554" s="7" t="s">
        <v>14</v>
      </c>
      <c r="F554" s="7" t="s">
        <v>1078</v>
      </c>
      <c r="G554" s="7" t="s">
        <v>1009</v>
      </c>
      <c r="H554" s="7" t="s">
        <v>309</v>
      </c>
      <c r="I554" s="7" t="s">
        <v>310</v>
      </c>
      <c r="J554" s="6" t="s">
        <v>553</v>
      </c>
      <c r="K554" s="1">
        <v>24000</v>
      </c>
      <c r="L554" s="1">
        <v>26940</v>
      </c>
      <c r="M554" s="1">
        <v>24000</v>
      </c>
      <c r="N554" s="2">
        <v>0.56583333333333297</v>
      </c>
      <c r="O554" s="2">
        <v>0.56585003711952497</v>
      </c>
      <c r="P554" s="16">
        <v>0.58333333333333304</v>
      </c>
    </row>
    <row r="555" spans="1:16" x14ac:dyDescent="0.35">
      <c r="A555" s="23" t="str">
        <f t="shared" si="18"/>
        <v>02</v>
      </c>
      <c r="B555" s="23">
        <f t="shared" si="19"/>
        <v>1022856</v>
      </c>
      <c r="C555" s="6" t="s">
        <v>1271</v>
      </c>
      <c r="D555" s="7" t="s">
        <v>1095</v>
      </c>
      <c r="E555" s="7" t="s">
        <v>14</v>
      </c>
      <c r="F555" s="7" t="s">
        <v>1078</v>
      </c>
      <c r="G555" s="7" t="s">
        <v>1009</v>
      </c>
      <c r="H555" s="7" t="s">
        <v>359</v>
      </c>
      <c r="I555" s="7" t="s">
        <v>360</v>
      </c>
      <c r="J555" s="6" t="s">
        <v>553</v>
      </c>
      <c r="K555" s="1">
        <v>12000</v>
      </c>
      <c r="L555" s="1">
        <v>0</v>
      </c>
      <c r="M555" s="1"/>
      <c r="N555" s="2">
        <v>0.58583333333333298</v>
      </c>
      <c r="O555" s="2">
        <v>0</v>
      </c>
      <c r="P555" s="16"/>
    </row>
    <row r="556" spans="1:16" x14ac:dyDescent="0.35">
      <c r="A556" s="23" t="str">
        <f t="shared" si="18"/>
        <v>02</v>
      </c>
      <c r="B556" s="23">
        <f t="shared" si="19"/>
        <v>1021992</v>
      </c>
      <c r="C556" s="6" t="s">
        <v>1271</v>
      </c>
      <c r="D556" s="7" t="s">
        <v>1095</v>
      </c>
      <c r="E556" s="7" t="s">
        <v>14</v>
      </c>
      <c r="F556" s="7" t="s">
        <v>1078</v>
      </c>
      <c r="G556" s="7" t="s">
        <v>1006</v>
      </c>
      <c r="H556" s="7" t="s">
        <v>219</v>
      </c>
      <c r="I556" s="7" t="s">
        <v>28</v>
      </c>
      <c r="J556" s="6" t="s">
        <v>553</v>
      </c>
      <c r="K556" s="1">
        <v>24000</v>
      </c>
      <c r="L556" s="1">
        <v>24000</v>
      </c>
      <c r="M556" s="1">
        <v>120000</v>
      </c>
      <c r="N556" s="2">
        <v>0.76583333333333403</v>
      </c>
      <c r="O556" s="2">
        <v>0.76583333333333403</v>
      </c>
      <c r="P556" s="16">
        <v>1.52325</v>
      </c>
    </row>
    <row r="557" spans="1:16" x14ac:dyDescent="0.35">
      <c r="A557" s="23" t="str">
        <f t="shared" si="18"/>
        <v>02</v>
      </c>
      <c r="B557" s="23">
        <f t="shared" si="19"/>
        <v>1022186</v>
      </c>
      <c r="C557" s="6" t="s">
        <v>1271</v>
      </c>
      <c r="D557" s="7" t="s">
        <v>1095</v>
      </c>
      <c r="E557" s="7" t="s">
        <v>14</v>
      </c>
      <c r="F557" s="7" t="s">
        <v>1084</v>
      </c>
      <c r="G557" s="7" t="s">
        <v>1017</v>
      </c>
      <c r="H557" s="7" t="s">
        <v>248</v>
      </c>
      <c r="I557" s="7" t="s">
        <v>249</v>
      </c>
      <c r="J557" s="6" t="s">
        <v>553</v>
      </c>
      <c r="K557" s="1">
        <v>16000</v>
      </c>
      <c r="L557" s="1">
        <v>72000</v>
      </c>
      <c r="M557" s="1"/>
      <c r="N557" s="2">
        <v>0.71581249999999996</v>
      </c>
      <c r="O557" s="2">
        <v>0.71583333333333299</v>
      </c>
      <c r="P557" s="16"/>
    </row>
    <row r="558" spans="1:16" x14ac:dyDescent="0.35">
      <c r="A558" s="23" t="str">
        <f t="shared" si="18"/>
        <v>02</v>
      </c>
      <c r="B558" s="23">
        <f t="shared" si="19"/>
        <v>1022378</v>
      </c>
      <c r="C558" s="6" t="s">
        <v>1271</v>
      </c>
      <c r="D558" s="7" t="s">
        <v>1095</v>
      </c>
      <c r="E558" s="7" t="s">
        <v>14</v>
      </c>
      <c r="F558" s="7" t="s">
        <v>1084</v>
      </c>
      <c r="G558" s="7" t="s">
        <v>1017</v>
      </c>
      <c r="H558" s="7" t="s">
        <v>283</v>
      </c>
      <c r="I558" s="7" t="s">
        <v>284</v>
      </c>
      <c r="J558" s="6" t="s">
        <v>553</v>
      </c>
      <c r="K558" s="1">
        <v>72000</v>
      </c>
      <c r="L558" s="1">
        <v>72000</v>
      </c>
      <c r="M558" s="1">
        <v>72000</v>
      </c>
      <c r="N558" s="2">
        <v>1.71583333333333</v>
      </c>
      <c r="O558" s="2">
        <v>1.71583333333333</v>
      </c>
      <c r="P558" s="16">
        <v>1.9466666666666701</v>
      </c>
    </row>
    <row r="559" spans="1:16" x14ac:dyDescent="0.35">
      <c r="A559" s="23" t="str">
        <f t="shared" si="18"/>
        <v>02</v>
      </c>
      <c r="B559" s="23">
        <f t="shared" si="19"/>
        <v>1022388</v>
      </c>
      <c r="C559" s="6" t="s">
        <v>1271</v>
      </c>
      <c r="D559" s="7" t="s">
        <v>1095</v>
      </c>
      <c r="E559" s="7" t="s">
        <v>14</v>
      </c>
      <c r="F559" s="7" t="s">
        <v>1084</v>
      </c>
      <c r="G559" s="7" t="s">
        <v>1017</v>
      </c>
      <c r="H559" s="7" t="s">
        <v>291</v>
      </c>
      <c r="I559" s="7" t="s">
        <v>292</v>
      </c>
      <c r="J559" s="6" t="s">
        <v>553</v>
      </c>
      <c r="K559" s="1">
        <v>120000</v>
      </c>
      <c r="L559" s="1">
        <v>120000</v>
      </c>
      <c r="M559" s="1"/>
      <c r="N559" s="2">
        <v>1.0158416666666701</v>
      </c>
      <c r="O559" s="2">
        <v>1.0158416666666701</v>
      </c>
      <c r="P559" s="16"/>
    </row>
    <row r="560" spans="1:16" x14ac:dyDescent="0.35">
      <c r="A560" s="23" t="str">
        <f t="shared" si="18"/>
        <v>02</v>
      </c>
      <c r="B560" s="23">
        <f t="shared" si="19"/>
        <v>1022096</v>
      </c>
      <c r="C560" s="6" t="s">
        <v>1271</v>
      </c>
      <c r="D560" s="7" t="s">
        <v>1095</v>
      </c>
      <c r="E560" s="7" t="s">
        <v>14</v>
      </c>
      <c r="F560" s="7" t="s">
        <v>1084</v>
      </c>
      <c r="G560" s="7" t="s">
        <v>1028</v>
      </c>
      <c r="H560" s="7" t="s">
        <v>226</v>
      </c>
      <c r="I560" s="7" t="s">
        <v>227</v>
      </c>
      <c r="J560" s="6" t="s">
        <v>553</v>
      </c>
      <c r="K560" s="1">
        <v>336000</v>
      </c>
      <c r="L560" s="1">
        <v>336000</v>
      </c>
      <c r="M560" s="1">
        <v>192000</v>
      </c>
      <c r="N560" s="2">
        <v>1.31583928571429</v>
      </c>
      <c r="O560" s="2">
        <v>1.31583928571429</v>
      </c>
      <c r="P560" s="16">
        <v>1.140765625</v>
      </c>
    </row>
    <row r="561" spans="1:16" x14ac:dyDescent="0.35">
      <c r="A561" s="23" t="str">
        <f t="shared" si="18"/>
        <v>02</v>
      </c>
      <c r="B561" s="23">
        <f t="shared" si="19"/>
        <v>1022637</v>
      </c>
      <c r="C561" s="6" t="s">
        <v>1271</v>
      </c>
      <c r="D561" s="7" t="s">
        <v>1095</v>
      </c>
      <c r="E561" s="7" t="s">
        <v>14</v>
      </c>
      <c r="F561" s="7" t="s">
        <v>1084</v>
      </c>
      <c r="G561" s="7" t="s">
        <v>1028</v>
      </c>
      <c r="H561" s="7" t="s">
        <v>326</v>
      </c>
      <c r="I561" s="7" t="s">
        <v>327</v>
      </c>
      <c r="J561" s="6" t="s">
        <v>553</v>
      </c>
      <c r="K561" s="1">
        <v>120000</v>
      </c>
      <c r="L561" s="1">
        <v>120000</v>
      </c>
      <c r="M561" s="1">
        <v>96000</v>
      </c>
      <c r="N561" s="2">
        <v>0.96584166666666704</v>
      </c>
      <c r="O561" s="2">
        <v>0.96584166666666704</v>
      </c>
      <c r="P561" s="16">
        <v>0.97572916666666698</v>
      </c>
    </row>
    <row r="562" spans="1:16" x14ac:dyDescent="0.35">
      <c r="A562" s="23" t="str">
        <f t="shared" si="18"/>
        <v>02</v>
      </c>
      <c r="B562" s="23">
        <f t="shared" si="19"/>
        <v>1011967</v>
      </c>
      <c r="C562" s="6" t="s">
        <v>1271</v>
      </c>
      <c r="D562" s="7" t="s">
        <v>1095</v>
      </c>
      <c r="E562" s="7" t="s">
        <v>14</v>
      </c>
      <c r="F562" s="7" t="s">
        <v>1072</v>
      </c>
      <c r="G562" s="7" t="s">
        <v>993</v>
      </c>
      <c r="H562" s="7" t="s">
        <v>708</v>
      </c>
      <c r="I562" s="7" t="s">
        <v>709</v>
      </c>
      <c r="J562" s="6" t="s">
        <v>658</v>
      </c>
      <c r="K562" s="1">
        <v>168000</v>
      </c>
      <c r="L562" s="1">
        <v>168000</v>
      </c>
      <c r="M562" s="1"/>
      <c r="N562" s="2">
        <v>4.3562261904761899</v>
      </c>
      <c r="O562" s="2">
        <v>4.3562261904761899</v>
      </c>
      <c r="P562" s="16"/>
    </row>
    <row r="563" spans="1:16" x14ac:dyDescent="0.35">
      <c r="A563" s="23" t="str">
        <f t="shared" si="18"/>
        <v>02</v>
      </c>
      <c r="B563" s="23">
        <f t="shared" si="19"/>
        <v>1011968</v>
      </c>
      <c r="C563" s="6" t="s">
        <v>1271</v>
      </c>
      <c r="D563" s="7" t="s">
        <v>1095</v>
      </c>
      <c r="E563" s="7" t="s">
        <v>14</v>
      </c>
      <c r="F563" s="7" t="s">
        <v>1072</v>
      </c>
      <c r="G563" s="7" t="s">
        <v>993</v>
      </c>
      <c r="H563" s="7" t="s">
        <v>710</v>
      </c>
      <c r="I563" s="7" t="s">
        <v>711</v>
      </c>
      <c r="J563" s="6" t="s">
        <v>658</v>
      </c>
      <c r="K563" s="1">
        <v>12000</v>
      </c>
      <c r="L563" s="1">
        <v>12000</v>
      </c>
      <c r="M563" s="1"/>
      <c r="N563" s="2">
        <v>4.0701666666666698</v>
      </c>
      <c r="O563" s="2">
        <v>4.0701666666666698</v>
      </c>
      <c r="P563" s="16"/>
    </row>
    <row r="564" spans="1:16" x14ac:dyDescent="0.35">
      <c r="A564" s="23" t="str">
        <f t="shared" si="18"/>
        <v>02</v>
      </c>
      <c r="B564" s="23">
        <f t="shared" si="19"/>
        <v>1011969</v>
      </c>
      <c r="C564" s="6" t="s">
        <v>1271</v>
      </c>
      <c r="D564" s="7" t="s">
        <v>1095</v>
      </c>
      <c r="E564" s="7" t="s">
        <v>14</v>
      </c>
      <c r="F564" s="7" t="s">
        <v>1072</v>
      </c>
      <c r="G564" s="7" t="s">
        <v>993</v>
      </c>
      <c r="H564" s="7" t="s">
        <v>712</v>
      </c>
      <c r="I564" s="7" t="s">
        <v>713</v>
      </c>
      <c r="J564" s="6" t="s">
        <v>658</v>
      </c>
      <c r="K564" s="1">
        <v>240000</v>
      </c>
      <c r="L564" s="1">
        <v>240000</v>
      </c>
      <c r="M564" s="1"/>
      <c r="N564" s="2">
        <v>3.9981624999999998</v>
      </c>
      <c r="O564" s="2">
        <v>3.9981624999999998</v>
      </c>
      <c r="P564" s="16"/>
    </row>
    <row r="565" spans="1:16" x14ac:dyDescent="0.35">
      <c r="A565" s="23" t="str">
        <f t="shared" si="18"/>
        <v>02</v>
      </c>
      <c r="B565" s="23">
        <f t="shared" si="19"/>
        <v>1012005</v>
      </c>
      <c r="C565" s="6" t="s">
        <v>1271</v>
      </c>
      <c r="D565" s="7" t="s">
        <v>1095</v>
      </c>
      <c r="E565" s="7" t="s">
        <v>14</v>
      </c>
      <c r="F565" s="7" t="s">
        <v>1072</v>
      </c>
      <c r="G565" s="7" t="s">
        <v>993</v>
      </c>
      <c r="H565" s="7" t="s">
        <v>714</v>
      </c>
      <c r="I565" s="7" t="s">
        <v>715</v>
      </c>
      <c r="J565" s="6" t="s">
        <v>658</v>
      </c>
      <c r="K565" s="1">
        <v>12000</v>
      </c>
      <c r="L565" s="1">
        <v>12000</v>
      </c>
      <c r="M565" s="1"/>
      <c r="N565" s="2">
        <v>4.6439166666666702</v>
      </c>
      <c r="O565" s="2">
        <v>4.6439166666666702</v>
      </c>
      <c r="P565" s="16"/>
    </row>
    <row r="566" spans="1:16" x14ac:dyDescent="0.35">
      <c r="A566" s="23" t="str">
        <f t="shared" si="18"/>
        <v>02</v>
      </c>
      <c r="B566" s="23">
        <f t="shared" si="19"/>
        <v>1012448</v>
      </c>
      <c r="C566" s="6" t="s">
        <v>1271</v>
      </c>
      <c r="D566" s="7" t="s">
        <v>1095</v>
      </c>
      <c r="E566" s="7" t="s">
        <v>14</v>
      </c>
      <c r="F566" s="7" t="s">
        <v>1072</v>
      </c>
      <c r="G566" s="7" t="s">
        <v>993</v>
      </c>
      <c r="H566" s="7" t="s">
        <v>784</v>
      </c>
      <c r="I566" s="7" t="s">
        <v>785</v>
      </c>
      <c r="J566" s="6" t="s">
        <v>658</v>
      </c>
      <c r="K566" s="1">
        <v>216000</v>
      </c>
      <c r="L566" s="1">
        <v>216000</v>
      </c>
      <c r="M566" s="1">
        <v>168000</v>
      </c>
      <c r="N566" s="2">
        <v>3.3658333333333301</v>
      </c>
      <c r="O566" s="2">
        <v>3.3658333333333301</v>
      </c>
      <c r="P566" s="16">
        <v>3.6829047619047599</v>
      </c>
    </row>
    <row r="567" spans="1:16" x14ac:dyDescent="0.35">
      <c r="A567" s="23" t="str">
        <f t="shared" si="18"/>
        <v>02</v>
      </c>
      <c r="B567" s="23">
        <f t="shared" si="19"/>
        <v>1012502</v>
      </c>
      <c r="C567" s="6" t="s">
        <v>1271</v>
      </c>
      <c r="D567" s="7" t="s">
        <v>1095</v>
      </c>
      <c r="E567" s="7" t="s">
        <v>14</v>
      </c>
      <c r="F567" s="7" t="s">
        <v>1072</v>
      </c>
      <c r="G567" s="7" t="s">
        <v>993</v>
      </c>
      <c r="H567" s="7" t="s">
        <v>796</v>
      </c>
      <c r="I567" s="7" t="s">
        <v>797</v>
      </c>
      <c r="J567" s="6" t="s">
        <v>658</v>
      </c>
      <c r="K567" s="1">
        <v>12000</v>
      </c>
      <c r="L567" s="1">
        <v>12000</v>
      </c>
      <c r="M567" s="1"/>
      <c r="N567" s="2">
        <v>3.7104166666666698</v>
      </c>
      <c r="O567" s="2">
        <v>3.7104166666666698</v>
      </c>
      <c r="P567" s="16"/>
    </row>
    <row r="568" spans="1:16" x14ac:dyDescent="0.35">
      <c r="A568" s="23" t="str">
        <f t="shared" si="18"/>
        <v>02</v>
      </c>
      <c r="B568" s="23">
        <f t="shared" si="19"/>
        <v>1012503</v>
      </c>
      <c r="C568" s="6" t="s">
        <v>1271</v>
      </c>
      <c r="D568" s="7" t="s">
        <v>1095</v>
      </c>
      <c r="E568" s="7" t="s">
        <v>14</v>
      </c>
      <c r="F568" s="7" t="s">
        <v>1072</v>
      </c>
      <c r="G568" s="7" t="s">
        <v>993</v>
      </c>
      <c r="H568" s="7" t="s">
        <v>798</v>
      </c>
      <c r="I568" s="7" t="s">
        <v>799</v>
      </c>
      <c r="J568" s="6" t="s">
        <v>658</v>
      </c>
      <c r="K568" s="1">
        <v>312000</v>
      </c>
      <c r="L568" s="1">
        <v>312000</v>
      </c>
      <c r="M568" s="1"/>
      <c r="N568" s="2">
        <v>3.71044871794872</v>
      </c>
      <c r="O568" s="2">
        <v>3.71044871794872</v>
      </c>
      <c r="P568" s="16"/>
    </row>
    <row r="569" spans="1:16" x14ac:dyDescent="0.35">
      <c r="A569" s="23" t="str">
        <f t="shared" si="18"/>
        <v>02</v>
      </c>
      <c r="B569" s="23">
        <f t="shared" si="19"/>
        <v>1012504</v>
      </c>
      <c r="C569" s="6" t="s">
        <v>1271</v>
      </c>
      <c r="D569" s="7" t="s">
        <v>1095</v>
      </c>
      <c r="E569" s="7" t="s">
        <v>14</v>
      </c>
      <c r="F569" s="7" t="s">
        <v>1072</v>
      </c>
      <c r="G569" s="7" t="s">
        <v>993</v>
      </c>
      <c r="H569" s="7" t="s">
        <v>800</v>
      </c>
      <c r="I569" s="7" t="s">
        <v>785</v>
      </c>
      <c r="J569" s="6" t="s">
        <v>658</v>
      </c>
      <c r="K569" s="1">
        <v>72000</v>
      </c>
      <c r="L569" s="1">
        <v>72000</v>
      </c>
      <c r="M569" s="1">
        <v>24000</v>
      </c>
      <c r="N569" s="2">
        <v>3.5681388888888899</v>
      </c>
      <c r="O569" s="2">
        <v>3.5681388888888899</v>
      </c>
      <c r="P569" s="16">
        <v>3.631875</v>
      </c>
    </row>
    <row r="570" spans="1:16" x14ac:dyDescent="0.35">
      <c r="A570" s="23" t="str">
        <f t="shared" si="18"/>
        <v>02</v>
      </c>
      <c r="B570" s="23">
        <f t="shared" si="19"/>
        <v>1012525</v>
      </c>
      <c r="C570" s="6" t="s">
        <v>1271</v>
      </c>
      <c r="D570" s="7" t="s">
        <v>1095</v>
      </c>
      <c r="E570" s="7" t="s">
        <v>14</v>
      </c>
      <c r="F570" s="7" t="s">
        <v>1072</v>
      </c>
      <c r="G570" s="7" t="s">
        <v>993</v>
      </c>
      <c r="H570" s="7" t="s">
        <v>809</v>
      </c>
      <c r="I570" s="7" t="s">
        <v>709</v>
      </c>
      <c r="J570" s="6" t="s">
        <v>658</v>
      </c>
      <c r="K570" s="1">
        <v>12000</v>
      </c>
      <c r="L570" s="1">
        <v>12000</v>
      </c>
      <c r="M570" s="1"/>
      <c r="N570" s="2">
        <v>4.07</v>
      </c>
      <c r="O570" s="2">
        <v>4.07</v>
      </c>
      <c r="P570" s="16"/>
    </row>
    <row r="571" spans="1:16" x14ac:dyDescent="0.35">
      <c r="A571" s="23" t="str">
        <f t="shared" si="18"/>
        <v>02</v>
      </c>
      <c r="B571" s="23">
        <f t="shared" si="19"/>
        <v>1012527</v>
      </c>
      <c r="C571" s="6" t="s">
        <v>1271</v>
      </c>
      <c r="D571" s="7" t="s">
        <v>1095</v>
      </c>
      <c r="E571" s="7" t="s">
        <v>14</v>
      </c>
      <c r="F571" s="7" t="s">
        <v>1072</v>
      </c>
      <c r="G571" s="7" t="s">
        <v>993</v>
      </c>
      <c r="H571" s="7" t="s">
        <v>811</v>
      </c>
      <c r="I571" s="7" t="s">
        <v>812</v>
      </c>
      <c r="J571" s="6" t="s">
        <v>658</v>
      </c>
      <c r="K571" s="1">
        <v>24000</v>
      </c>
      <c r="L571" s="1">
        <v>24000</v>
      </c>
      <c r="M571" s="1"/>
      <c r="N571" s="2">
        <v>3.8557916666666698</v>
      </c>
      <c r="O571" s="2">
        <v>3.8557916666666698</v>
      </c>
      <c r="P571" s="16"/>
    </row>
    <row r="572" spans="1:16" x14ac:dyDescent="0.35">
      <c r="A572" s="23" t="str">
        <f t="shared" si="18"/>
        <v>02</v>
      </c>
      <c r="B572" s="23">
        <f t="shared" si="19"/>
        <v>1012598</v>
      </c>
      <c r="C572" s="6" t="s">
        <v>1271</v>
      </c>
      <c r="D572" s="7" t="s">
        <v>1095</v>
      </c>
      <c r="E572" s="7" t="s">
        <v>14</v>
      </c>
      <c r="F572" s="7" t="s">
        <v>1072</v>
      </c>
      <c r="G572" s="7" t="s">
        <v>993</v>
      </c>
      <c r="H572" s="7" t="s">
        <v>821</v>
      </c>
      <c r="I572" s="7" t="s">
        <v>822</v>
      </c>
      <c r="J572" s="6" t="s">
        <v>658</v>
      </c>
      <c r="K572" s="1">
        <v>10660</v>
      </c>
      <c r="L572" s="1">
        <v>10660</v>
      </c>
      <c r="M572" s="1">
        <v>10660</v>
      </c>
      <c r="N572" s="2">
        <v>0.914634146341464</v>
      </c>
      <c r="O572" s="2">
        <v>0.914634146341464</v>
      </c>
      <c r="P572" s="16">
        <v>0.88333333020637905</v>
      </c>
    </row>
    <row r="573" spans="1:16" x14ac:dyDescent="0.35">
      <c r="A573" s="23" t="str">
        <f t="shared" si="18"/>
        <v>02</v>
      </c>
      <c r="B573" s="23">
        <f t="shared" si="19"/>
        <v>1021731</v>
      </c>
      <c r="C573" s="6" t="s">
        <v>1271</v>
      </c>
      <c r="D573" s="7" t="s">
        <v>1095</v>
      </c>
      <c r="E573" s="7" t="s">
        <v>14</v>
      </c>
      <c r="F573" s="7" t="s">
        <v>1086</v>
      </c>
      <c r="G573" s="7" t="s">
        <v>1025</v>
      </c>
      <c r="H573" s="7" t="s">
        <v>174</v>
      </c>
      <c r="I573" s="7" t="s">
        <v>175</v>
      </c>
      <c r="J573" s="6" t="s">
        <v>553</v>
      </c>
      <c r="K573" s="1">
        <v>120000</v>
      </c>
      <c r="L573" s="1">
        <v>72000</v>
      </c>
      <c r="M573" s="1">
        <v>192000</v>
      </c>
      <c r="N573" s="2">
        <v>1.86584166666667</v>
      </c>
      <c r="O573" s="2">
        <v>1.8658333333333299</v>
      </c>
      <c r="P573" s="16">
        <v>1.8483281250000001</v>
      </c>
    </row>
    <row r="574" spans="1:16" x14ac:dyDescent="0.35">
      <c r="A574" s="23" t="str">
        <f t="shared" si="18"/>
        <v>02</v>
      </c>
      <c r="B574" s="23">
        <f t="shared" si="19"/>
        <v>1022125</v>
      </c>
      <c r="C574" s="6" t="s">
        <v>1271</v>
      </c>
      <c r="D574" s="7" t="s">
        <v>1095</v>
      </c>
      <c r="E574" s="7" t="s">
        <v>14</v>
      </c>
      <c r="F574" s="7" t="s">
        <v>1086</v>
      </c>
      <c r="G574" s="7" t="s">
        <v>1025</v>
      </c>
      <c r="H574" s="7" t="s">
        <v>232</v>
      </c>
      <c r="I574" s="7" t="s">
        <v>233</v>
      </c>
      <c r="J574" s="6" t="s">
        <v>553</v>
      </c>
      <c r="K574" s="1"/>
      <c r="L574" s="1"/>
      <c r="M574" s="1">
        <v>96000</v>
      </c>
      <c r="N574" s="2"/>
      <c r="O574" s="2"/>
      <c r="P574" s="16">
        <v>2.4032222218750001</v>
      </c>
    </row>
    <row r="575" spans="1:16" x14ac:dyDescent="0.35">
      <c r="A575" s="23" t="str">
        <f t="shared" si="18"/>
        <v>02</v>
      </c>
      <c r="B575" s="23">
        <f t="shared" si="19"/>
        <v>1022291</v>
      </c>
      <c r="C575" s="6" t="s">
        <v>1271</v>
      </c>
      <c r="D575" s="7" t="s">
        <v>1095</v>
      </c>
      <c r="E575" s="7" t="s">
        <v>14</v>
      </c>
      <c r="F575" s="7" t="s">
        <v>1086</v>
      </c>
      <c r="G575" s="7" t="s">
        <v>1025</v>
      </c>
      <c r="H575" s="7" t="s">
        <v>267</v>
      </c>
      <c r="I575" s="7" t="s">
        <v>268</v>
      </c>
      <c r="J575" s="6" t="s">
        <v>553</v>
      </c>
      <c r="K575" s="1">
        <v>24000</v>
      </c>
      <c r="L575" s="1">
        <v>24000</v>
      </c>
      <c r="M575" s="1">
        <v>24000</v>
      </c>
      <c r="N575" s="2">
        <v>1.46583333333333</v>
      </c>
      <c r="O575" s="2">
        <v>1.46583333333333</v>
      </c>
      <c r="P575" s="16">
        <v>1.6807083333333299</v>
      </c>
    </row>
    <row r="576" spans="1:16" x14ac:dyDescent="0.35">
      <c r="A576" s="23" t="str">
        <f t="shared" si="18"/>
        <v>02</v>
      </c>
      <c r="B576" s="23">
        <f t="shared" si="19"/>
        <v>1022183</v>
      </c>
      <c r="C576" s="6" t="s">
        <v>1271</v>
      </c>
      <c r="D576" s="7" t="s">
        <v>1095</v>
      </c>
      <c r="E576" s="7" t="s">
        <v>14</v>
      </c>
      <c r="F576" s="7" t="s">
        <v>1086</v>
      </c>
      <c r="G576" s="7" t="s">
        <v>1041</v>
      </c>
      <c r="H576" s="7" t="s">
        <v>246</v>
      </c>
      <c r="I576" s="7" t="s">
        <v>247</v>
      </c>
      <c r="J576" s="6" t="s">
        <v>553</v>
      </c>
      <c r="K576" s="1">
        <v>336000</v>
      </c>
      <c r="L576" s="1">
        <v>336000</v>
      </c>
      <c r="M576" s="1">
        <v>408000</v>
      </c>
      <c r="N576" s="2">
        <v>1.56583928571429</v>
      </c>
      <c r="O576" s="2">
        <v>1.56583928571429</v>
      </c>
      <c r="P576" s="16">
        <v>1.64029166666667</v>
      </c>
    </row>
    <row r="577" spans="1:16" x14ac:dyDescent="0.35">
      <c r="A577" s="23" t="str">
        <f t="shared" si="18"/>
        <v>02</v>
      </c>
      <c r="B577" s="23">
        <f t="shared" si="19"/>
        <v>1022373</v>
      </c>
      <c r="C577" s="6" t="s">
        <v>1271</v>
      </c>
      <c r="D577" s="7" t="s">
        <v>1095</v>
      </c>
      <c r="E577" s="7" t="s">
        <v>14</v>
      </c>
      <c r="F577" s="7" t="s">
        <v>1081</v>
      </c>
      <c r="G577" s="7" t="s">
        <v>1010</v>
      </c>
      <c r="H577" s="7" t="s">
        <v>281</v>
      </c>
      <c r="I577" s="7" t="s">
        <v>282</v>
      </c>
      <c r="J577" s="6" t="s">
        <v>553</v>
      </c>
      <c r="K577" s="1">
        <v>0</v>
      </c>
      <c r="L577" s="1">
        <v>0</v>
      </c>
      <c r="M577" s="1">
        <v>72000</v>
      </c>
      <c r="N577" s="2">
        <v>0</v>
      </c>
      <c r="O577" s="2">
        <v>0</v>
      </c>
      <c r="P577" s="16">
        <v>0.85</v>
      </c>
    </row>
    <row r="578" spans="1:16" x14ac:dyDescent="0.35">
      <c r="A578" s="23" t="str">
        <f t="shared" si="18"/>
        <v>02</v>
      </c>
      <c r="B578" s="23">
        <f t="shared" si="19"/>
        <v>1023093</v>
      </c>
      <c r="C578" s="6" t="s">
        <v>1271</v>
      </c>
      <c r="D578" s="7" t="s">
        <v>1095</v>
      </c>
      <c r="E578" s="7" t="s">
        <v>14</v>
      </c>
      <c r="F578" s="7" t="s">
        <v>1081</v>
      </c>
      <c r="G578" s="7" t="s">
        <v>1010</v>
      </c>
      <c r="H578" s="7" t="s">
        <v>415</v>
      </c>
      <c r="I578" s="7" t="s">
        <v>416</v>
      </c>
      <c r="J578" s="6" t="s">
        <v>553</v>
      </c>
      <c r="K578" s="1"/>
      <c r="L578" s="1"/>
      <c r="M578" s="1">
        <v>12000</v>
      </c>
      <c r="N578" s="2"/>
      <c r="O578" s="2"/>
      <c r="P578" s="16">
        <v>3.4833333333333298</v>
      </c>
    </row>
    <row r="579" spans="1:16" x14ac:dyDescent="0.35">
      <c r="A579" s="23" t="str">
        <f t="shared" si="18"/>
        <v>02</v>
      </c>
      <c r="B579" s="23">
        <f t="shared" si="19"/>
        <v>1021735</v>
      </c>
      <c r="C579" s="6" t="s">
        <v>1271</v>
      </c>
      <c r="D579" s="7" t="s">
        <v>1095</v>
      </c>
      <c r="E579" s="7" t="s">
        <v>14</v>
      </c>
      <c r="F579" s="7" t="s">
        <v>1069</v>
      </c>
      <c r="G579" s="7" t="s">
        <v>1033</v>
      </c>
      <c r="H579" s="7" t="s">
        <v>179</v>
      </c>
      <c r="I579" s="7" t="s">
        <v>180</v>
      </c>
      <c r="J579" s="6" t="s">
        <v>553</v>
      </c>
      <c r="K579" s="1">
        <v>24000</v>
      </c>
      <c r="L579" s="1">
        <v>24000</v>
      </c>
      <c r="M579" s="1">
        <v>72000</v>
      </c>
      <c r="N579" s="2">
        <v>3.8658333333333301</v>
      </c>
      <c r="O579" s="2">
        <v>3.8658333333333301</v>
      </c>
      <c r="P579" s="16">
        <v>4.0833333333333304</v>
      </c>
    </row>
    <row r="580" spans="1:16" x14ac:dyDescent="0.35">
      <c r="A580" s="23" t="str">
        <f t="shared" si="18"/>
        <v>02</v>
      </c>
      <c r="B580" s="23">
        <f t="shared" si="19"/>
        <v>1022748</v>
      </c>
      <c r="C580" s="6" t="s">
        <v>1271</v>
      </c>
      <c r="D580" s="7" t="s">
        <v>1095</v>
      </c>
      <c r="E580" s="7" t="s">
        <v>14</v>
      </c>
      <c r="F580" s="7" t="s">
        <v>1069</v>
      </c>
      <c r="G580" s="7" t="s">
        <v>1033</v>
      </c>
      <c r="H580" s="7" t="s">
        <v>336</v>
      </c>
      <c r="I580" s="7" t="s">
        <v>337</v>
      </c>
      <c r="J580" s="6" t="s">
        <v>553</v>
      </c>
      <c r="K580" s="1"/>
      <c r="L580" s="1"/>
      <c r="M580" s="1">
        <v>60000</v>
      </c>
      <c r="N580" s="2"/>
      <c r="O580" s="2"/>
      <c r="P580" s="16">
        <v>4.68333333333333</v>
      </c>
    </row>
    <row r="581" spans="1:16" x14ac:dyDescent="0.35">
      <c r="A581" s="23" t="str">
        <f t="shared" ref="A581:A644" si="20">MID(C581,1,2)</f>
        <v>02</v>
      </c>
      <c r="B581" s="23">
        <f t="shared" ref="B581:B644" si="21">+H581*1</f>
        <v>1020636</v>
      </c>
      <c r="C581" s="6" t="s">
        <v>1271</v>
      </c>
      <c r="D581" s="7" t="s">
        <v>1095</v>
      </c>
      <c r="E581" s="7" t="s">
        <v>16</v>
      </c>
      <c r="F581" s="7" t="s">
        <v>985</v>
      </c>
      <c r="G581" s="7" t="s">
        <v>1012</v>
      </c>
      <c r="H581" s="7" t="s">
        <v>43</v>
      </c>
      <c r="I581" s="7" t="s">
        <v>44</v>
      </c>
      <c r="J581" s="6" t="s">
        <v>553</v>
      </c>
      <c r="K581" s="1">
        <v>12000</v>
      </c>
      <c r="L581" s="1">
        <v>12000</v>
      </c>
      <c r="M581" s="1">
        <v>12000</v>
      </c>
      <c r="N581" s="2">
        <v>4.7300000000000004</v>
      </c>
      <c r="O581" s="2">
        <v>4.7300000000000004</v>
      </c>
      <c r="P581" s="16">
        <v>4.8066382166666699</v>
      </c>
    </row>
    <row r="582" spans="1:16" x14ac:dyDescent="0.35">
      <c r="A582" s="23" t="str">
        <f t="shared" si="20"/>
        <v>02</v>
      </c>
      <c r="B582" s="23">
        <f t="shared" si="21"/>
        <v>1020704</v>
      </c>
      <c r="C582" s="6" t="s">
        <v>1271</v>
      </c>
      <c r="D582" s="7" t="s">
        <v>1095</v>
      </c>
      <c r="E582" s="7" t="s">
        <v>16</v>
      </c>
      <c r="F582" s="7" t="s">
        <v>985</v>
      </c>
      <c r="G582" s="7" t="s">
        <v>1012</v>
      </c>
      <c r="H582" s="7" t="s">
        <v>57</v>
      </c>
      <c r="I582" s="7" t="s">
        <v>58</v>
      </c>
      <c r="J582" s="6" t="s">
        <v>553</v>
      </c>
      <c r="K582" s="1">
        <v>500</v>
      </c>
      <c r="L582" s="1">
        <v>500</v>
      </c>
      <c r="M582" s="1">
        <v>500</v>
      </c>
      <c r="N582" s="2">
        <v>5.0739999999999998</v>
      </c>
      <c r="O582" s="2">
        <v>5.0739999999999998</v>
      </c>
      <c r="P582" s="16">
        <v>5.2774728</v>
      </c>
    </row>
    <row r="583" spans="1:16" x14ac:dyDescent="0.35">
      <c r="A583" s="23" t="str">
        <f t="shared" si="20"/>
        <v>02</v>
      </c>
      <c r="B583" s="23">
        <f t="shared" si="21"/>
        <v>1021609</v>
      </c>
      <c r="C583" s="6" t="s">
        <v>1271</v>
      </c>
      <c r="D583" s="7" t="s">
        <v>1095</v>
      </c>
      <c r="E583" s="7" t="s">
        <v>16</v>
      </c>
      <c r="F583" s="7" t="s">
        <v>985</v>
      </c>
      <c r="G583" s="7" t="s">
        <v>1012</v>
      </c>
      <c r="H583" s="7" t="s">
        <v>167</v>
      </c>
      <c r="I583" s="7" t="s">
        <v>168</v>
      </c>
      <c r="J583" s="6" t="s">
        <v>553</v>
      </c>
      <c r="K583" s="1">
        <v>8000</v>
      </c>
      <c r="L583" s="1">
        <v>8000</v>
      </c>
      <c r="M583" s="1">
        <v>8000</v>
      </c>
      <c r="N583" s="2">
        <v>4.7300000000000004</v>
      </c>
      <c r="O583" s="2">
        <v>4.7300000000000004</v>
      </c>
      <c r="P583" s="16">
        <v>4.9206507625000002</v>
      </c>
    </row>
    <row r="584" spans="1:16" x14ac:dyDescent="0.35">
      <c r="A584" s="23" t="str">
        <f t="shared" si="20"/>
        <v>02</v>
      </c>
      <c r="B584" s="23">
        <f t="shared" si="21"/>
        <v>1022869</v>
      </c>
      <c r="C584" s="6" t="s">
        <v>1271</v>
      </c>
      <c r="D584" s="7" t="s">
        <v>1095</v>
      </c>
      <c r="E584" s="7" t="s">
        <v>16</v>
      </c>
      <c r="F584" s="7" t="s">
        <v>1084</v>
      </c>
      <c r="G584" s="7" t="s">
        <v>1017</v>
      </c>
      <c r="H584" s="7" t="s">
        <v>513</v>
      </c>
      <c r="I584" s="7" t="s">
        <v>514</v>
      </c>
      <c r="J584" s="6" t="s">
        <v>553</v>
      </c>
      <c r="K584" s="1">
        <v>800</v>
      </c>
      <c r="L584" s="1">
        <v>800</v>
      </c>
      <c r="M584" s="1">
        <v>800</v>
      </c>
      <c r="N584" s="2">
        <v>2.8374999999999999</v>
      </c>
      <c r="O584" s="2">
        <v>2.8374999999999999</v>
      </c>
      <c r="P584" s="16">
        <v>2.8408523749999999</v>
      </c>
    </row>
    <row r="585" spans="1:16" x14ac:dyDescent="0.35">
      <c r="A585" s="23" t="str">
        <f t="shared" si="20"/>
        <v>02</v>
      </c>
      <c r="B585" s="23">
        <f t="shared" si="21"/>
        <v>1022313</v>
      </c>
      <c r="C585" s="6" t="s">
        <v>1271</v>
      </c>
      <c r="D585" s="7" t="s">
        <v>1095</v>
      </c>
      <c r="E585" s="7" t="s">
        <v>16</v>
      </c>
      <c r="F585" s="7" t="s">
        <v>1075</v>
      </c>
      <c r="G585" s="7" t="s">
        <v>1035</v>
      </c>
      <c r="H585" s="7" t="s">
        <v>273</v>
      </c>
      <c r="I585" s="7" t="s">
        <v>274</v>
      </c>
      <c r="J585" s="6" t="s">
        <v>553</v>
      </c>
      <c r="K585" s="1">
        <v>5000</v>
      </c>
      <c r="L585" s="1">
        <v>5000</v>
      </c>
      <c r="M585" s="1">
        <v>5000</v>
      </c>
      <c r="N585" s="2">
        <v>4.3</v>
      </c>
      <c r="O585" s="2">
        <v>4.3</v>
      </c>
      <c r="P585" s="16">
        <v>4.42035132</v>
      </c>
    </row>
    <row r="586" spans="1:16" x14ac:dyDescent="0.35">
      <c r="A586" s="23" t="str">
        <f t="shared" si="20"/>
        <v>02</v>
      </c>
      <c r="B586" s="23">
        <f t="shared" si="21"/>
        <v>1022326</v>
      </c>
      <c r="C586" s="6" t="s">
        <v>1271</v>
      </c>
      <c r="D586" s="7" t="s">
        <v>1095</v>
      </c>
      <c r="E586" s="7" t="s">
        <v>16</v>
      </c>
      <c r="F586" s="7" t="s">
        <v>1075</v>
      </c>
      <c r="G586" s="7" t="s">
        <v>1035</v>
      </c>
      <c r="H586" s="7" t="s">
        <v>275</v>
      </c>
      <c r="I586" s="7" t="s">
        <v>276</v>
      </c>
      <c r="J586" s="6" t="s">
        <v>553</v>
      </c>
      <c r="K586" s="1">
        <v>35000</v>
      </c>
      <c r="L586" s="1">
        <v>35000</v>
      </c>
      <c r="M586" s="1">
        <v>35000</v>
      </c>
      <c r="N586" s="2">
        <v>3.44</v>
      </c>
      <c r="O586" s="2">
        <v>3.44</v>
      </c>
      <c r="P586" s="16">
        <v>3.4806724342857098</v>
      </c>
    </row>
    <row r="587" spans="1:16" x14ac:dyDescent="0.35">
      <c r="A587" s="23" t="str">
        <f t="shared" si="20"/>
        <v>02</v>
      </c>
      <c r="B587" s="23">
        <f t="shared" si="21"/>
        <v>1022587</v>
      </c>
      <c r="C587" s="6" t="s">
        <v>1271</v>
      </c>
      <c r="D587" s="7" t="s">
        <v>1095</v>
      </c>
      <c r="E587" s="7" t="s">
        <v>16</v>
      </c>
      <c r="F587" s="7" t="s">
        <v>1075</v>
      </c>
      <c r="G587" s="7" t="s">
        <v>1035</v>
      </c>
      <c r="H587" s="7" t="s">
        <v>313</v>
      </c>
      <c r="I587" s="7" t="s">
        <v>314</v>
      </c>
      <c r="J587" s="6" t="s">
        <v>553</v>
      </c>
      <c r="K587" s="1">
        <v>6000</v>
      </c>
      <c r="L587" s="1">
        <v>6000</v>
      </c>
      <c r="M587" s="1">
        <v>6000</v>
      </c>
      <c r="N587" s="2">
        <v>4.3</v>
      </c>
      <c r="O587" s="2">
        <v>4.3</v>
      </c>
      <c r="P587" s="16">
        <v>4.40725121666667</v>
      </c>
    </row>
    <row r="588" spans="1:16" x14ac:dyDescent="0.35">
      <c r="A588" s="23" t="str">
        <f t="shared" si="20"/>
        <v>02</v>
      </c>
      <c r="B588" s="23">
        <f t="shared" si="21"/>
        <v>1022664</v>
      </c>
      <c r="C588" s="6" t="s">
        <v>1271</v>
      </c>
      <c r="D588" s="7" t="s">
        <v>1095</v>
      </c>
      <c r="E588" s="7" t="s">
        <v>16</v>
      </c>
      <c r="F588" s="7" t="s">
        <v>1075</v>
      </c>
      <c r="G588" s="7" t="s">
        <v>1035</v>
      </c>
      <c r="H588" s="7" t="s">
        <v>334</v>
      </c>
      <c r="I588" s="7" t="s">
        <v>335</v>
      </c>
      <c r="J588" s="6" t="s">
        <v>553</v>
      </c>
      <c r="K588" s="1">
        <v>20000</v>
      </c>
      <c r="L588" s="1">
        <v>20000</v>
      </c>
      <c r="M588" s="1">
        <v>20000</v>
      </c>
      <c r="N588" s="2">
        <v>3.44</v>
      </c>
      <c r="O588" s="2">
        <v>3.44</v>
      </c>
      <c r="P588" s="16">
        <v>3.5040922299999999</v>
      </c>
    </row>
    <row r="589" spans="1:16" x14ac:dyDescent="0.35">
      <c r="A589" s="23" t="str">
        <f t="shared" si="20"/>
        <v>02</v>
      </c>
      <c r="B589" s="23">
        <f t="shared" si="21"/>
        <v>1023301</v>
      </c>
      <c r="C589" s="6" t="s">
        <v>1271</v>
      </c>
      <c r="D589" s="7" t="s">
        <v>1095</v>
      </c>
      <c r="E589" s="7" t="s">
        <v>16</v>
      </c>
      <c r="F589" s="7" t="s">
        <v>1075</v>
      </c>
      <c r="G589" s="7" t="s">
        <v>1035</v>
      </c>
      <c r="H589" s="7" t="s">
        <v>488</v>
      </c>
      <c r="I589" s="7" t="s">
        <v>489</v>
      </c>
      <c r="J589" s="6" t="s">
        <v>553</v>
      </c>
      <c r="K589" s="1">
        <v>23500</v>
      </c>
      <c r="L589" s="1">
        <v>23500</v>
      </c>
      <c r="M589" s="1">
        <v>23500</v>
      </c>
      <c r="N589" s="2">
        <v>4.1710212765957397</v>
      </c>
      <c r="O589" s="2">
        <v>4.1710212765957397</v>
      </c>
      <c r="P589" s="16">
        <v>4.3380077872340399</v>
      </c>
    </row>
    <row r="590" spans="1:16" x14ac:dyDescent="0.35">
      <c r="A590" s="23" t="str">
        <f t="shared" si="20"/>
        <v>02</v>
      </c>
      <c r="B590" s="23">
        <f t="shared" si="21"/>
        <v>1020105</v>
      </c>
      <c r="C590" s="6" t="s">
        <v>1271</v>
      </c>
      <c r="D590" s="7" t="s">
        <v>1095</v>
      </c>
      <c r="E590" s="7" t="s">
        <v>16</v>
      </c>
      <c r="F590" s="7" t="s">
        <v>1075</v>
      </c>
      <c r="G590" s="7" t="s">
        <v>1002</v>
      </c>
      <c r="H590" s="7" t="s">
        <v>19</v>
      </c>
      <c r="I590" s="7" t="s">
        <v>20</v>
      </c>
      <c r="J590" s="6" t="s">
        <v>553</v>
      </c>
      <c r="K590" s="1">
        <v>35000</v>
      </c>
      <c r="L590" s="1">
        <v>40000</v>
      </c>
      <c r="M590" s="1">
        <v>40000</v>
      </c>
      <c r="N590" s="2">
        <v>4.2569999999999997</v>
      </c>
      <c r="O590" s="2">
        <v>4.2569999999999997</v>
      </c>
      <c r="P590" s="16">
        <v>4.3464292799999997</v>
      </c>
    </row>
    <row r="591" spans="1:16" x14ac:dyDescent="0.35">
      <c r="A591" s="23" t="str">
        <f t="shared" si="20"/>
        <v>02</v>
      </c>
      <c r="B591" s="23">
        <f t="shared" si="21"/>
        <v>1022472</v>
      </c>
      <c r="C591" s="6" t="s">
        <v>1271</v>
      </c>
      <c r="D591" s="7" t="s">
        <v>1095</v>
      </c>
      <c r="E591" s="7" t="s">
        <v>16</v>
      </c>
      <c r="F591" s="7" t="s">
        <v>1075</v>
      </c>
      <c r="G591" s="7" t="s">
        <v>1002</v>
      </c>
      <c r="H591" s="7" t="s">
        <v>303</v>
      </c>
      <c r="I591" s="7" t="s">
        <v>304</v>
      </c>
      <c r="J591" s="6" t="s">
        <v>553</v>
      </c>
      <c r="K591" s="1">
        <v>5000</v>
      </c>
      <c r="L591" s="1">
        <v>0</v>
      </c>
      <c r="M591" s="1"/>
      <c r="N591" s="2">
        <v>4.343</v>
      </c>
      <c r="O591" s="2">
        <v>0</v>
      </c>
      <c r="P591" s="16"/>
    </row>
    <row r="592" spans="1:16" x14ac:dyDescent="0.35">
      <c r="A592" s="23" t="str">
        <f t="shared" si="20"/>
        <v>02</v>
      </c>
      <c r="B592" s="23">
        <f t="shared" si="21"/>
        <v>1023349</v>
      </c>
      <c r="C592" s="6" t="s">
        <v>1271</v>
      </c>
      <c r="D592" s="7" t="s">
        <v>1095</v>
      </c>
      <c r="E592" s="7" t="s">
        <v>16</v>
      </c>
      <c r="F592" s="7" t="s">
        <v>1075</v>
      </c>
      <c r="G592" s="7" t="s">
        <v>1002</v>
      </c>
      <c r="H592" s="7" t="s">
        <v>564</v>
      </c>
      <c r="I592" s="7" t="s">
        <v>565</v>
      </c>
      <c r="J592" s="6" t="s">
        <v>553</v>
      </c>
      <c r="K592" s="1"/>
      <c r="L592" s="1"/>
      <c r="M592" s="1">
        <v>5000</v>
      </c>
      <c r="N592" s="2"/>
      <c r="O592" s="2"/>
      <c r="P592" s="16">
        <v>4.3629603799999996</v>
      </c>
    </row>
    <row r="593" spans="1:16" x14ac:dyDescent="0.35">
      <c r="A593" s="23" t="str">
        <f t="shared" si="20"/>
        <v>02</v>
      </c>
      <c r="B593" s="23">
        <f t="shared" si="21"/>
        <v>1020110</v>
      </c>
      <c r="C593" s="6" t="s">
        <v>1271</v>
      </c>
      <c r="D593" s="7" t="s">
        <v>1095</v>
      </c>
      <c r="E593" s="7" t="s">
        <v>16</v>
      </c>
      <c r="F593" s="7" t="s">
        <v>1075</v>
      </c>
      <c r="G593" s="7" t="s">
        <v>1003</v>
      </c>
      <c r="H593" s="7" t="s">
        <v>21</v>
      </c>
      <c r="I593" s="7" t="s">
        <v>22</v>
      </c>
      <c r="J593" s="6" t="s">
        <v>553</v>
      </c>
      <c r="K593" s="1">
        <v>258000</v>
      </c>
      <c r="L593" s="1">
        <v>273000</v>
      </c>
      <c r="M593" s="1">
        <v>273000</v>
      </c>
      <c r="N593" s="2">
        <v>3.7667984496123998</v>
      </c>
      <c r="O593" s="2">
        <v>3.7667985347985402</v>
      </c>
      <c r="P593" s="16">
        <v>3.8264351970695998</v>
      </c>
    </row>
    <row r="594" spans="1:16" x14ac:dyDescent="0.35">
      <c r="A594" s="23" t="str">
        <f t="shared" si="20"/>
        <v>02</v>
      </c>
      <c r="B594" s="23">
        <f t="shared" si="21"/>
        <v>1020589</v>
      </c>
      <c r="C594" s="6" t="s">
        <v>1271</v>
      </c>
      <c r="D594" s="7" t="s">
        <v>1095</v>
      </c>
      <c r="E594" s="7" t="s">
        <v>16</v>
      </c>
      <c r="F594" s="7" t="s">
        <v>1075</v>
      </c>
      <c r="G594" s="7" t="s">
        <v>1003</v>
      </c>
      <c r="H594" s="7" t="s">
        <v>37</v>
      </c>
      <c r="I594" s="7" t="s">
        <v>38</v>
      </c>
      <c r="J594" s="6" t="s">
        <v>553</v>
      </c>
      <c r="K594" s="1">
        <v>80000</v>
      </c>
      <c r="L594" s="1">
        <v>80000</v>
      </c>
      <c r="M594" s="1">
        <v>80000</v>
      </c>
      <c r="N594" s="2">
        <v>4.1710000000000003</v>
      </c>
      <c r="O594" s="2">
        <v>4.1710000000000003</v>
      </c>
      <c r="P594" s="16">
        <v>4.2344677925000003</v>
      </c>
    </row>
    <row r="595" spans="1:16" x14ac:dyDescent="0.35">
      <c r="A595" s="23" t="str">
        <f t="shared" si="20"/>
        <v>02</v>
      </c>
      <c r="B595" s="23">
        <f t="shared" si="21"/>
        <v>1020681</v>
      </c>
      <c r="C595" s="6" t="s">
        <v>1271</v>
      </c>
      <c r="D595" s="7" t="s">
        <v>1095</v>
      </c>
      <c r="E595" s="7" t="s">
        <v>16</v>
      </c>
      <c r="F595" s="7" t="s">
        <v>1075</v>
      </c>
      <c r="G595" s="7" t="s">
        <v>1003</v>
      </c>
      <c r="H595" s="7" t="s">
        <v>55</v>
      </c>
      <c r="I595" s="7" t="s">
        <v>56</v>
      </c>
      <c r="J595" s="6" t="s">
        <v>553</v>
      </c>
      <c r="K595" s="1">
        <v>20000</v>
      </c>
      <c r="L595" s="1">
        <v>20000</v>
      </c>
      <c r="M595" s="1">
        <v>20000</v>
      </c>
      <c r="N595" s="2">
        <v>4.2140000000000004</v>
      </c>
      <c r="O595" s="2">
        <v>4.2140000000000004</v>
      </c>
      <c r="P595" s="16">
        <v>4.2885392749999998</v>
      </c>
    </row>
    <row r="596" spans="1:16" x14ac:dyDescent="0.35">
      <c r="A596" s="23" t="str">
        <f t="shared" si="20"/>
        <v>02</v>
      </c>
      <c r="B596" s="23">
        <f t="shared" si="21"/>
        <v>1021603</v>
      </c>
      <c r="C596" s="6" t="s">
        <v>1271</v>
      </c>
      <c r="D596" s="7" t="s">
        <v>1095</v>
      </c>
      <c r="E596" s="7" t="s">
        <v>16</v>
      </c>
      <c r="F596" s="7" t="s">
        <v>1075</v>
      </c>
      <c r="G596" s="7" t="s">
        <v>1003</v>
      </c>
      <c r="H596" s="7" t="s">
        <v>165</v>
      </c>
      <c r="I596" s="7" t="s">
        <v>166</v>
      </c>
      <c r="J596" s="6" t="s">
        <v>553</v>
      </c>
      <c r="K596" s="1">
        <v>5000</v>
      </c>
      <c r="L596" s="1">
        <v>5000</v>
      </c>
      <c r="M596" s="1">
        <v>5000</v>
      </c>
      <c r="N596" s="2">
        <v>4.2569999999999997</v>
      </c>
      <c r="O596" s="2">
        <v>4.2569999999999997</v>
      </c>
      <c r="P596" s="16">
        <v>4.4278370999999996</v>
      </c>
    </row>
    <row r="597" spans="1:16" x14ac:dyDescent="0.35">
      <c r="A597" s="23" t="str">
        <f t="shared" si="20"/>
        <v>02</v>
      </c>
      <c r="B597" s="23">
        <f t="shared" si="21"/>
        <v>1022370</v>
      </c>
      <c r="C597" s="6" t="s">
        <v>1271</v>
      </c>
      <c r="D597" s="7" t="s">
        <v>1095</v>
      </c>
      <c r="E597" s="7" t="s">
        <v>16</v>
      </c>
      <c r="F597" s="7" t="s">
        <v>1075</v>
      </c>
      <c r="G597" s="7" t="s">
        <v>1003</v>
      </c>
      <c r="H597" s="7" t="s">
        <v>279</v>
      </c>
      <c r="I597" s="7" t="s">
        <v>280</v>
      </c>
      <c r="J597" s="6" t="s">
        <v>553</v>
      </c>
      <c r="K597" s="1">
        <v>15000</v>
      </c>
      <c r="L597" s="1">
        <v>15000</v>
      </c>
      <c r="M597" s="1">
        <v>15000</v>
      </c>
      <c r="N597" s="2">
        <v>3.956</v>
      </c>
      <c r="O597" s="2">
        <v>3.956</v>
      </c>
      <c r="P597" s="16">
        <v>4.0290115533333299</v>
      </c>
    </row>
    <row r="598" spans="1:16" x14ac:dyDescent="0.35">
      <c r="A598" s="23" t="str">
        <f t="shared" si="20"/>
        <v>02</v>
      </c>
      <c r="B598" s="23">
        <f t="shared" si="21"/>
        <v>1022919</v>
      </c>
      <c r="C598" s="6" t="s">
        <v>1271</v>
      </c>
      <c r="D598" s="7" t="s">
        <v>1095</v>
      </c>
      <c r="E598" s="7" t="s">
        <v>16</v>
      </c>
      <c r="F598" s="7" t="s">
        <v>1075</v>
      </c>
      <c r="G598" s="7" t="s">
        <v>1003</v>
      </c>
      <c r="H598" s="7" t="s">
        <v>378</v>
      </c>
      <c r="I598" s="7" t="s">
        <v>379</v>
      </c>
      <c r="J598" s="6" t="s">
        <v>553</v>
      </c>
      <c r="K598" s="1">
        <v>24000</v>
      </c>
      <c r="L598" s="1">
        <v>24000</v>
      </c>
      <c r="M598" s="1">
        <v>24000</v>
      </c>
      <c r="N598" s="2">
        <v>4.1710000000000003</v>
      </c>
      <c r="O598" s="2">
        <v>4.1710000000000003</v>
      </c>
      <c r="P598" s="16">
        <v>4.2172476458333303</v>
      </c>
    </row>
    <row r="599" spans="1:16" x14ac:dyDescent="0.35">
      <c r="A599" s="23" t="str">
        <f t="shared" si="20"/>
        <v>02</v>
      </c>
      <c r="B599" s="23">
        <f t="shared" si="21"/>
        <v>1020592</v>
      </c>
      <c r="C599" s="6" t="s">
        <v>1271</v>
      </c>
      <c r="D599" s="7" t="s">
        <v>1095</v>
      </c>
      <c r="E599" s="7" t="s">
        <v>16</v>
      </c>
      <c r="F599" s="7" t="s">
        <v>1075</v>
      </c>
      <c r="G599" s="7" t="s">
        <v>1011</v>
      </c>
      <c r="H599" s="7" t="s">
        <v>39</v>
      </c>
      <c r="I599" s="7" t="s">
        <v>40</v>
      </c>
      <c r="J599" s="6" t="s">
        <v>553</v>
      </c>
      <c r="K599" s="1">
        <v>167000</v>
      </c>
      <c r="L599" s="1">
        <v>317950</v>
      </c>
      <c r="M599" s="1">
        <v>317950</v>
      </c>
      <c r="N599" s="2">
        <v>4.5</v>
      </c>
      <c r="O599" s="2">
        <v>4.5</v>
      </c>
      <c r="P599" s="16">
        <v>3.9141070073911002</v>
      </c>
    </row>
    <row r="600" spans="1:16" x14ac:dyDescent="0.35">
      <c r="A600" s="23" t="str">
        <f t="shared" si="20"/>
        <v>02</v>
      </c>
      <c r="B600" s="23">
        <f t="shared" si="21"/>
        <v>1020620</v>
      </c>
      <c r="C600" s="6" t="s">
        <v>1271</v>
      </c>
      <c r="D600" s="7" t="s">
        <v>1095</v>
      </c>
      <c r="E600" s="7" t="s">
        <v>16</v>
      </c>
      <c r="F600" s="7" t="s">
        <v>1075</v>
      </c>
      <c r="G600" s="7" t="s">
        <v>1011</v>
      </c>
      <c r="H600" s="7" t="s">
        <v>41</v>
      </c>
      <c r="I600" s="7" t="s">
        <v>42</v>
      </c>
      <c r="J600" s="6" t="s">
        <v>553</v>
      </c>
      <c r="K600" s="1">
        <v>12000</v>
      </c>
      <c r="L600" s="1">
        <v>12000</v>
      </c>
      <c r="M600" s="1">
        <v>12000</v>
      </c>
      <c r="N600" s="2">
        <v>3.87</v>
      </c>
      <c r="O600" s="2">
        <v>3.87</v>
      </c>
      <c r="P600" s="16">
        <v>3.8811085749999998</v>
      </c>
    </row>
    <row r="601" spans="1:16" x14ac:dyDescent="0.35">
      <c r="A601" s="23" t="str">
        <f t="shared" si="20"/>
        <v>02</v>
      </c>
      <c r="B601" s="23">
        <f t="shared" si="21"/>
        <v>1020758</v>
      </c>
      <c r="C601" s="6" t="s">
        <v>1271</v>
      </c>
      <c r="D601" s="7" t="s">
        <v>1095</v>
      </c>
      <c r="E601" s="7" t="s">
        <v>16</v>
      </c>
      <c r="F601" s="7" t="s">
        <v>1075</v>
      </c>
      <c r="G601" s="7" t="s">
        <v>1011</v>
      </c>
      <c r="H601" s="7" t="s">
        <v>63</v>
      </c>
      <c r="I601" s="7" t="s">
        <v>64</v>
      </c>
      <c r="J601" s="6" t="s">
        <v>553</v>
      </c>
      <c r="K601" s="1">
        <v>6000</v>
      </c>
      <c r="L601" s="1">
        <v>6000</v>
      </c>
      <c r="M601" s="1">
        <v>6000</v>
      </c>
      <c r="N601" s="2">
        <v>4.1280000000000001</v>
      </c>
      <c r="O601" s="2">
        <v>4.1280000000000001</v>
      </c>
      <c r="P601" s="16">
        <v>4.1683301666666699</v>
      </c>
    </row>
    <row r="602" spans="1:16" x14ac:dyDescent="0.35">
      <c r="A602" s="23" t="str">
        <f t="shared" si="20"/>
        <v>02</v>
      </c>
      <c r="B602" s="23">
        <f t="shared" si="21"/>
        <v>1022499</v>
      </c>
      <c r="C602" s="6" t="s">
        <v>1271</v>
      </c>
      <c r="D602" s="7" t="s">
        <v>1095</v>
      </c>
      <c r="E602" s="7" t="s">
        <v>16</v>
      </c>
      <c r="F602" s="7" t="s">
        <v>1075</v>
      </c>
      <c r="G602" s="7" t="s">
        <v>1011</v>
      </c>
      <c r="H602" s="7" t="s">
        <v>305</v>
      </c>
      <c r="I602" s="7" t="s">
        <v>306</v>
      </c>
      <c r="J602" s="6" t="s">
        <v>553</v>
      </c>
      <c r="K602" s="1">
        <v>10000</v>
      </c>
      <c r="L602" s="1">
        <v>10000</v>
      </c>
      <c r="M602" s="1">
        <v>10000</v>
      </c>
      <c r="N602" s="2">
        <v>4.3860000000000001</v>
      </c>
      <c r="O602" s="2">
        <v>4.3860000000000001</v>
      </c>
      <c r="P602" s="16">
        <v>4.47088033</v>
      </c>
    </row>
    <row r="603" spans="1:16" x14ac:dyDescent="0.35">
      <c r="A603" s="23" t="str">
        <f t="shared" si="20"/>
        <v>02</v>
      </c>
      <c r="B603" s="23">
        <f t="shared" si="21"/>
        <v>1022600</v>
      </c>
      <c r="C603" s="6" t="s">
        <v>1271</v>
      </c>
      <c r="D603" s="7" t="s">
        <v>1095</v>
      </c>
      <c r="E603" s="7" t="s">
        <v>16</v>
      </c>
      <c r="F603" s="7" t="s">
        <v>1075</v>
      </c>
      <c r="G603" s="7" t="s">
        <v>1011</v>
      </c>
      <c r="H603" s="7" t="s">
        <v>316</v>
      </c>
      <c r="I603" s="7" t="s">
        <v>317</v>
      </c>
      <c r="J603" s="6" t="s">
        <v>553</v>
      </c>
      <c r="K603" s="1">
        <v>13000</v>
      </c>
      <c r="L603" s="1">
        <v>13000</v>
      </c>
      <c r="M603" s="1">
        <v>13000</v>
      </c>
      <c r="N603" s="2">
        <v>4.0419999999999998</v>
      </c>
      <c r="O603" s="2">
        <v>4.0419999999999998</v>
      </c>
      <c r="P603" s="16">
        <v>4.1231276000000001</v>
      </c>
    </row>
    <row r="604" spans="1:16" x14ac:dyDescent="0.35">
      <c r="A604" s="23" t="str">
        <f t="shared" si="20"/>
        <v>02</v>
      </c>
      <c r="B604" s="23">
        <f t="shared" si="21"/>
        <v>1023051</v>
      </c>
      <c r="C604" s="6" t="s">
        <v>1271</v>
      </c>
      <c r="D604" s="7" t="s">
        <v>1095</v>
      </c>
      <c r="E604" s="7" t="s">
        <v>16</v>
      </c>
      <c r="F604" s="7" t="s">
        <v>1075</v>
      </c>
      <c r="G604" s="7" t="s">
        <v>1011</v>
      </c>
      <c r="H604" s="7" t="s">
        <v>616</v>
      </c>
      <c r="I604" s="7" t="s">
        <v>617</v>
      </c>
      <c r="J604" s="6" t="s">
        <v>553</v>
      </c>
      <c r="K604" s="1"/>
      <c r="L604" s="1"/>
      <c r="M604" s="1">
        <v>3000</v>
      </c>
      <c r="N604" s="2"/>
      <c r="O604" s="2"/>
      <c r="P604" s="16">
        <v>4.0261003999999998</v>
      </c>
    </row>
    <row r="605" spans="1:16" x14ac:dyDescent="0.35">
      <c r="A605" s="23" t="str">
        <f t="shared" si="20"/>
        <v>02</v>
      </c>
      <c r="B605" s="23">
        <f t="shared" si="21"/>
        <v>1023055</v>
      </c>
      <c r="C605" s="6" t="s">
        <v>1271</v>
      </c>
      <c r="D605" s="7" t="s">
        <v>1095</v>
      </c>
      <c r="E605" s="7" t="s">
        <v>16</v>
      </c>
      <c r="F605" s="7" t="s">
        <v>1075</v>
      </c>
      <c r="G605" s="7" t="s">
        <v>1011</v>
      </c>
      <c r="H605" s="7" t="s">
        <v>542</v>
      </c>
      <c r="I605" s="7" t="s">
        <v>543</v>
      </c>
      <c r="J605" s="6" t="s">
        <v>553</v>
      </c>
      <c r="K605" s="1">
        <v>0</v>
      </c>
      <c r="L605" s="1">
        <v>7000</v>
      </c>
      <c r="M605" s="1">
        <v>7000</v>
      </c>
      <c r="N605" s="2">
        <v>0</v>
      </c>
      <c r="O605" s="2">
        <v>3.87</v>
      </c>
      <c r="P605" s="16">
        <v>3.9922361714285701</v>
      </c>
    </row>
    <row r="606" spans="1:16" x14ac:dyDescent="0.35">
      <c r="A606" s="23" t="str">
        <f t="shared" si="20"/>
        <v>02</v>
      </c>
      <c r="B606" s="23">
        <f t="shared" si="21"/>
        <v>1023163</v>
      </c>
      <c r="C606" s="6" t="s">
        <v>1271</v>
      </c>
      <c r="D606" s="7" t="s">
        <v>1095</v>
      </c>
      <c r="E606" s="7" t="s">
        <v>16</v>
      </c>
      <c r="F606" s="7" t="s">
        <v>1075</v>
      </c>
      <c r="G606" s="7" t="s">
        <v>1011</v>
      </c>
      <c r="H606" s="7" t="s">
        <v>428</v>
      </c>
      <c r="I606" s="7" t="s">
        <v>429</v>
      </c>
      <c r="J606" s="6" t="s">
        <v>553</v>
      </c>
      <c r="K606" s="1">
        <v>10000</v>
      </c>
      <c r="L606" s="1">
        <v>5000</v>
      </c>
      <c r="M606" s="1">
        <v>5000</v>
      </c>
      <c r="N606" s="2">
        <v>3.87</v>
      </c>
      <c r="O606" s="2">
        <v>3.87</v>
      </c>
      <c r="P606" s="16">
        <v>3.9075755999999999</v>
      </c>
    </row>
    <row r="607" spans="1:16" x14ac:dyDescent="0.35">
      <c r="A607" s="23" t="str">
        <f t="shared" si="20"/>
        <v>02</v>
      </c>
      <c r="B607" s="23">
        <f t="shared" si="21"/>
        <v>1023350</v>
      </c>
      <c r="C607" s="6" t="s">
        <v>1271</v>
      </c>
      <c r="D607" s="7" t="s">
        <v>1095</v>
      </c>
      <c r="E607" s="7" t="s">
        <v>16</v>
      </c>
      <c r="F607" s="7" t="s">
        <v>1075</v>
      </c>
      <c r="G607" s="7" t="s">
        <v>1011</v>
      </c>
      <c r="H607" s="7" t="s">
        <v>566</v>
      </c>
      <c r="I607" s="7" t="s">
        <v>567</v>
      </c>
      <c r="J607" s="6" t="s">
        <v>553</v>
      </c>
      <c r="K607" s="1"/>
      <c r="L607" s="1"/>
      <c r="M607" s="1">
        <v>10000</v>
      </c>
      <c r="N607" s="2"/>
      <c r="O607" s="2"/>
      <c r="P607" s="16">
        <v>3.9668380000000001</v>
      </c>
    </row>
    <row r="608" spans="1:16" x14ac:dyDescent="0.35">
      <c r="A608" s="23" t="str">
        <f t="shared" si="20"/>
        <v>02</v>
      </c>
      <c r="B608" s="23">
        <f t="shared" si="21"/>
        <v>1020326</v>
      </c>
      <c r="C608" s="6" t="s">
        <v>1271</v>
      </c>
      <c r="D608" s="7" t="s">
        <v>1095</v>
      </c>
      <c r="E608" s="7" t="s">
        <v>16</v>
      </c>
      <c r="F608" s="7" t="s">
        <v>1077</v>
      </c>
      <c r="G608" s="7" t="s">
        <v>1005</v>
      </c>
      <c r="H608" s="7" t="s">
        <v>25</v>
      </c>
      <c r="I608" s="7" t="s">
        <v>26</v>
      </c>
      <c r="J608" s="6" t="s">
        <v>553</v>
      </c>
      <c r="K608" s="1">
        <v>288000</v>
      </c>
      <c r="L608" s="1">
        <v>288000</v>
      </c>
      <c r="M608" s="1">
        <v>288000</v>
      </c>
      <c r="N608" s="2">
        <v>2.4940000000000002</v>
      </c>
      <c r="O608" s="2">
        <v>2.4940000000000002</v>
      </c>
      <c r="P608" s="16">
        <v>2.5326878927083301</v>
      </c>
    </row>
    <row r="609" spans="1:16" x14ac:dyDescent="0.35">
      <c r="A609" s="23" t="str">
        <f t="shared" si="20"/>
        <v>02</v>
      </c>
      <c r="B609" s="23">
        <f t="shared" si="21"/>
        <v>1020715</v>
      </c>
      <c r="C609" s="6" t="s">
        <v>1271</v>
      </c>
      <c r="D609" s="7" t="s">
        <v>1095</v>
      </c>
      <c r="E609" s="7" t="s">
        <v>16</v>
      </c>
      <c r="F609" s="7" t="s">
        <v>1082</v>
      </c>
      <c r="G609" s="7" t="s">
        <v>1014</v>
      </c>
      <c r="H609" s="7" t="s">
        <v>59</v>
      </c>
      <c r="I609" s="7" t="s">
        <v>60</v>
      </c>
      <c r="J609" s="6" t="s">
        <v>553</v>
      </c>
      <c r="K609" s="1">
        <v>2000</v>
      </c>
      <c r="L609" s="1">
        <v>2000</v>
      </c>
      <c r="M609" s="1">
        <v>2000</v>
      </c>
      <c r="N609" s="2">
        <v>4.601</v>
      </c>
      <c r="O609" s="2">
        <v>4.601</v>
      </c>
      <c r="P609" s="16">
        <v>4.6461722500000002</v>
      </c>
    </row>
    <row r="610" spans="1:16" x14ac:dyDescent="0.35">
      <c r="A610" s="23" t="str">
        <f t="shared" si="20"/>
        <v>02</v>
      </c>
      <c r="B610" s="23">
        <f t="shared" si="21"/>
        <v>1020914</v>
      </c>
      <c r="C610" s="6" t="s">
        <v>1271</v>
      </c>
      <c r="D610" s="7" t="s">
        <v>1095</v>
      </c>
      <c r="E610" s="7" t="s">
        <v>16</v>
      </c>
      <c r="F610" s="7" t="s">
        <v>1082</v>
      </c>
      <c r="G610" s="7" t="s">
        <v>1014</v>
      </c>
      <c r="H610" s="7" t="s">
        <v>89</v>
      </c>
      <c r="I610" s="7" t="s">
        <v>90</v>
      </c>
      <c r="J610" s="6" t="s">
        <v>553</v>
      </c>
      <c r="K610" s="1">
        <v>2000</v>
      </c>
      <c r="L610" s="1">
        <v>7000</v>
      </c>
      <c r="M610" s="1">
        <v>7000</v>
      </c>
      <c r="N610" s="2">
        <v>5.7190000000000003</v>
      </c>
      <c r="O610" s="2">
        <v>5.7190000000000003</v>
      </c>
      <c r="P610" s="16">
        <v>5.7563526142857198</v>
      </c>
    </row>
    <row r="611" spans="1:16" x14ac:dyDescent="0.35">
      <c r="A611" s="23" t="str">
        <f t="shared" si="20"/>
        <v>02</v>
      </c>
      <c r="B611" s="23">
        <f t="shared" si="21"/>
        <v>1020637</v>
      </c>
      <c r="C611" s="6" t="s">
        <v>1271</v>
      </c>
      <c r="D611" s="7" t="s">
        <v>1095</v>
      </c>
      <c r="E611" s="7" t="s">
        <v>16</v>
      </c>
      <c r="F611" s="7" t="s">
        <v>1082</v>
      </c>
      <c r="G611" s="7" t="s">
        <v>1013</v>
      </c>
      <c r="H611" s="7" t="s">
        <v>45</v>
      </c>
      <c r="I611" s="7" t="s">
        <v>46</v>
      </c>
      <c r="J611" s="6" t="s">
        <v>553</v>
      </c>
      <c r="K611" s="1">
        <v>197000</v>
      </c>
      <c r="L611" s="1">
        <v>216950</v>
      </c>
      <c r="M611" s="1">
        <v>216950</v>
      </c>
      <c r="N611" s="2">
        <v>4.9621979695431504</v>
      </c>
      <c r="O611" s="2">
        <v>4.9621986632864701</v>
      </c>
      <c r="P611" s="16">
        <v>5.0197013178151604</v>
      </c>
    </row>
    <row r="612" spans="1:16" x14ac:dyDescent="0.35">
      <c r="A612" s="23" t="str">
        <f t="shared" si="20"/>
        <v>02</v>
      </c>
      <c r="B612" s="23">
        <f t="shared" si="21"/>
        <v>1020731</v>
      </c>
      <c r="C612" s="6" t="s">
        <v>1271</v>
      </c>
      <c r="D612" s="7" t="s">
        <v>1095</v>
      </c>
      <c r="E612" s="7" t="s">
        <v>16</v>
      </c>
      <c r="F612" s="7" t="s">
        <v>1082</v>
      </c>
      <c r="G612" s="7" t="s">
        <v>1013</v>
      </c>
      <c r="H612" s="7" t="s">
        <v>61</v>
      </c>
      <c r="I612" s="7" t="s">
        <v>62</v>
      </c>
      <c r="J612" s="6" t="s">
        <v>553</v>
      </c>
      <c r="K612" s="1">
        <v>10000</v>
      </c>
      <c r="L612" s="1">
        <v>10000</v>
      </c>
      <c r="M612" s="1">
        <v>10000</v>
      </c>
      <c r="N612" s="2">
        <v>5.117</v>
      </c>
      <c r="O612" s="2">
        <v>5.117</v>
      </c>
      <c r="P612" s="16">
        <v>5.1577003799999996</v>
      </c>
    </row>
    <row r="613" spans="1:16" x14ac:dyDescent="0.35">
      <c r="A613" s="23" t="str">
        <f t="shared" si="20"/>
        <v>02</v>
      </c>
      <c r="B613" s="23">
        <f t="shared" si="21"/>
        <v>1020802</v>
      </c>
      <c r="C613" s="6" t="s">
        <v>1271</v>
      </c>
      <c r="D613" s="7" t="s">
        <v>1095</v>
      </c>
      <c r="E613" s="7" t="s">
        <v>16</v>
      </c>
      <c r="F613" s="7" t="s">
        <v>1082</v>
      </c>
      <c r="G613" s="7" t="s">
        <v>1013</v>
      </c>
      <c r="H613" s="7" t="s">
        <v>67</v>
      </c>
      <c r="I613" s="7" t="s">
        <v>68</v>
      </c>
      <c r="J613" s="6" t="s">
        <v>553</v>
      </c>
      <c r="K613" s="1">
        <v>72500</v>
      </c>
      <c r="L613" s="1">
        <v>72500</v>
      </c>
      <c r="M613" s="1">
        <v>72500</v>
      </c>
      <c r="N613" s="2">
        <v>4.6440000000000001</v>
      </c>
      <c r="O613" s="2">
        <v>4.6440000000000001</v>
      </c>
      <c r="P613" s="16">
        <v>4.7092627227586199</v>
      </c>
    </row>
    <row r="614" spans="1:16" x14ac:dyDescent="0.35">
      <c r="A614" s="23" t="str">
        <f t="shared" si="20"/>
        <v>02</v>
      </c>
      <c r="B614" s="23">
        <f t="shared" si="21"/>
        <v>1021533</v>
      </c>
      <c r="C614" s="6" t="s">
        <v>1271</v>
      </c>
      <c r="D614" s="7" t="s">
        <v>1095</v>
      </c>
      <c r="E614" s="7" t="s">
        <v>16</v>
      </c>
      <c r="F614" s="7" t="s">
        <v>1082</v>
      </c>
      <c r="G614" s="7" t="s">
        <v>1013</v>
      </c>
      <c r="H614" s="7" t="s">
        <v>156</v>
      </c>
      <c r="I614" s="7" t="s">
        <v>157</v>
      </c>
      <c r="J614" s="6" t="s">
        <v>553</v>
      </c>
      <c r="K614" s="1">
        <v>15000</v>
      </c>
      <c r="L614" s="1">
        <v>0</v>
      </c>
      <c r="M614" s="1"/>
      <c r="N614" s="2">
        <v>5.16</v>
      </c>
      <c r="O614" s="2">
        <v>0</v>
      </c>
      <c r="P614" s="16"/>
    </row>
    <row r="615" spans="1:16" x14ac:dyDescent="0.35">
      <c r="A615" s="23" t="str">
        <f t="shared" si="20"/>
        <v>02</v>
      </c>
      <c r="B615" s="23">
        <f t="shared" si="21"/>
        <v>1022371</v>
      </c>
      <c r="C615" s="6" t="s">
        <v>1271</v>
      </c>
      <c r="D615" s="7" t="s">
        <v>1095</v>
      </c>
      <c r="E615" s="7" t="s">
        <v>16</v>
      </c>
      <c r="F615" s="7" t="s">
        <v>1082</v>
      </c>
      <c r="G615" s="7" t="s">
        <v>1013</v>
      </c>
      <c r="H615" s="7" t="s">
        <v>526</v>
      </c>
      <c r="I615" s="7" t="s">
        <v>527</v>
      </c>
      <c r="J615" s="6" t="s">
        <v>553</v>
      </c>
      <c r="K615" s="1">
        <v>19000</v>
      </c>
      <c r="L615" s="1">
        <v>19000</v>
      </c>
      <c r="M615" s="1">
        <v>19000</v>
      </c>
      <c r="N615" s="2">
        <v>4.6440000000000001</v>
      </c>
      <c r="O615" s="2">
        <v>4.6440000000000001</v>
      </c>
      <c r="P615" s="16">
        <v>4.6654776947368397</v>
      </c>
    </row>
    <row r="616" spans="1:16" x14ac:dyDescent="0.35">
      <c r="A616" s="23" t="str">
        <f t="shared" si="20"/>
        <v>02</v>
      </c>
      <c r="B616" s="23">
        <f t="shared" si="21"/>
        <v>1022901</v>
      </c>
      <c r="C616" s="6" t="s">
        <v>1271</v>
      </c>
      <c r="D616" s="7" t="s">
        <v>1095</v>
      </c>
      <c r="E616" s="7" t="s">
        <v>16</v>
      </c>
      <c r="F616" s="7" t="s">
        <v>1082</v>
      </c>
      <c r="G616" s="7" t="s">
        <v>1013</v>
      </c>
      <c r="H616" s="7" t="s">
        <v>481</v>
      </c>
      <c r="I616" s="7" t="s">
        <v>482</v>
      </c>
      <c r="J616" s="6" t="s">
        <v>553</v>
      </c>
      <c r="K616" s="1">
        <v>10000</v>
      </c>
      <c r="L616" s="1">
        <v>10000</v>
      </c>
      <c r="M616" s="1">
        <v>10000</v>
      </c>
      <c r="N616" s="2">
        <v>4.9535999999999998</v>
      </c>
      <c r="O616" s="2">
        <v>4.9535999999999998</v>
      </c>
      <c r="P616" s="16">
        <v>5.0104800799999998</v>
      </c>
    </row>
    <row r="617" spans="1:16" x14ac:dyDescent="0.35">
      <c r="A617" s="23" t="str">
        <f t="shared" si="20"/>
        <v>02</v>
      </c>
      <c r="B617" s="23">
        <f t="shared" si="21"/>
        <v>1022990</v>
      </c>
      <c r="C617" s="6" t="s">
        <v>1271</v>
      </c>
      <c r="D617" s="7" t="s">
        <v>1095</v>
      </c>
      <c r="E617" s="7" t="s">
        <v>16</v>
      </c>
      <c r="F617" s="7" t="s">
        <v>1082</v>
      </c>
      <c r="G617" s="7" t="s">
        <v>1013</v>
      </c>
      <c r="H617" s="7" t="s">
        <v>404</v>
      </c>
      <c r="I617" s="7" t="s">
        <v>405</v>
      </c>
      <c r="J617" s="6" t="s">
        <v>553</v>
      </c>
      <c r="K617" s="1">
        <v>25000</v>
      </c>
      <c r="L617" s="1">
        <v>0</v>
      </c>
      <c r="M617" s="1"/>
      <c r="N617" s="2">
        <v>4.9535999999999998</v>
      </c>
      <c r="O617" s="2">
        <v>0</v>
      </c>
      <c r="P617" s="16"/>
    </row>
    <row r="618" spans="1:16" x14ac:dyDescent="0.35">
      <c r="A618" s="23" t="str">
        <f t="shared" si="20"/>
        <v>02</v>
      </c>
      <c r="B618" s="23">
        <f t="shared" si="21"/>
        <v>1023194</v>
      </c>
      <c r="C618" s="6" t="s">
        <v>1271</v>
      </c>
      <c r="D618" s="7" t="s">
        <v>1095</v>
      </c>
      <c r="E618" s="7" t="s">
        <v>16</v>
      </c>
      <c r="F618" s="7" t="s">
        <v>1082</v>
      </c>
      <c r="G618" s="7" t="s">
        <v>1013</v>
      </c>
      <c r="H618" s="7" t="s">
        <v>434</v>
      </c>
      <c r="I618" s="7" t="s">
        <v>435</v>
      </c>
      <c r="J618" s="6" t="s">
        <v>553</v>
      </c>
      <c r="K618" s="1">
        <v>6000</v>
      </c>
      <c r="L618" s="1">
        <v>6000</v>
      </c>
      <c r="M618" s="1">
        <v>6000</v>
      </c>
      <c r="N618" s="2">
        <v>3.2250000000000001</v>
      </c>
      <c r="O618" s="2">
        <v>3.2250000000000001</v>
      </c>
      <c r="P618" s="16">
        <v>3.24716371666667</v>
      </c>
    </row>
    <row r="619" spans="1:16" x14ac:dyDescent="0.35">
      <c r="A619" s="23" t="str">
        <f t="shared" si="20"/>
        <v>02</v>
      </c>
      <c r="B619" s="23">
        <f t="shared" si="21"/>
        <v>1023351</v>
      </c>
      <c r="C619" s="6" t="s">
        <v>1271</v>
      </c>
      <c r="D619" s="7" t="s">
        <v>1095</v>
      </c>
      <c r="E619" s="7" t="s">
        <v>16</v>
      </c>
      <c r="F619" s="7" t="s">
        <v>1082</v>
      </c>
      <c r="G619" s="7" t="s">
        <v>1013</v>
      </c>
      <c r="H619" s="7" t="s">
        <v>570</v>
      </c>
      <c r="I619" s="7" t="s">
        <v>585</v>
      </c>
      <c r="J619" s="6" t="s">
        <v>553</v>
      </c>
      <c r="K619" s="1"/>
      <c r="L619" s="1"/>
      <c r="M619" s="1">
        <v>10000</v>
      </c>
      <c r="N619" s="2"/>
      <c r="O619" s="2"/>
      <c r="P619" s="16">
        <v>4.9965605699999998</v>
      </c>
    </row>
    <row r="620" spans="1:16" x14ac:dyDescent="0.35">
      <c r="A620" s="23" t="str">
        <f t="shared" si="20"/>
        <v>02</v>
      </c>
      <c r="B620" s="23">
        <f t="shared" si="21"/>
        <v>1023352</v>
      </c>
      <c r="C620" s="6" t="s">
        <v>1271</v>
      </c>
      <c r="D620" s="7" t="s">
        <v>1095</v>
      </c>
      <c r="E620" s="7" t="s">
        <v>16</v>
      </c>
      <c r="F620" s="7" t="s">
        <v>1082</v>
      </c>
      <c r="G620" s="7" t="s">
        <v>1013</v>
      </c>
      <c r="H620" s="7" t="s">
        <v>568</v>
      </c>
      <c r="I620" s="7" t="s">
        <v>587</v>
      </c>
      <c r="J620" s="6" t="s">
        <v>553</v>
      </c>
      <c r="K620" s="1"/>
      <c r="L620" s="1"/>
      <c r="M620" s="1">
        <v>110000</v>
      </c>
      <c r="N620" s="2"/>
      <c r="O620" s="2"/>
      <c r="P620" s="16">
        <v>5.01891384181818</v>
      </c>
    </row>
    <row r="621" spans="1:16" x14ac:dyDescent="0.35">
      <c r="A621" s="23" t="str">
        <f t="shared" si="20"/>
        <v>02</v>
      </c>
      <c r="B621" s="23">
        <f t="shared" si="21"/>
        <v>1020284</v>
      </c>
      <c r="C621" s="6" t="s">
        <v>1271</v>
      </c>
      <c r="D621" s="7" t="s">
        <v>1095</v>
      </c>
      <c r="E621" s="7" t="s">
        <v>16</v>
      </c>
      <c r="F621" s="7" t="s">
        <v>1076</v>
      </c>
      <c r="G621" s="7" t="s">
        <v>1004</v>
      </c>
      <c r="H621" s="7" t="s">
        <v>23</v>
      </c>
      <c r="I621" s="7" t="s">
        <v>24</v>
      </c>
      <c r="J621" s="6" t="s">
        <v>553</v>
      </c>
      <c r="K621" s="1">
        <v>7000</v>
      </c>
      <c r="L621" s="1">
        <v>7000</v>
      </c>
      <c r="M621" s="1">
        <v>7000</v>
      </c>
      <c r="N621" s="2">
        <v>4.03342857142857</v>
      </c>
      <c r="O621" s="2">
        <v>4.03342857142857</v>
      </c>
      <c r="P621" s="16">
        <v>4.0925812285714303</v>
      </c>
    </row>
    <row r="622" spans="1:16" x14ac:dyDescent="0.35">
      <c r="A622" s="23" t="str">
        <f t="shared" si="20"/>
        <v>02</v>
      </c>
      <c r="B622" s="23">
        <f t="shared" si="21"/>
        <v>1020662</v>
      </c>
      <c r="C622" s="6" t="s">
        <v>1271</v>
      </c>
      <c r="D622" s="7" t="s">
        <v>1095</v>
      </c>
      <c r="E622" s="7" t="s">
        <v>16</v>
      </c>
      <c r="F622" s="7" t="s">
        <v>1076</v>
      </c>
      <c r="G622" s="7" t="s">
        <v>1004</v>
      </c>
      <c r="H622" s="7" t="s">
        <v>47</v>
      </c>
      <c r="I622" s="7" t="s">
        <v>48</v>
      </c>
      <c r="J622" s="6" t="s">
        <v>553</v>
      </c>
      <c r="K622" s="1">
        <v>10000</v>
      </c>
      <c r="L622" s="1">
        <v>10000</v>
      </c>
      <c r="M622" s="1">
        <v>10000</v>
      </c>
      <c r="N622" s="2">
        <v>4.0763999999999996</v>
      </c>
      <c r="O622" s="2">
        <v>4.0763999999999996</v>
      </c>
      <c r="P622" s="16">
        <v>4.2406926800000004</v>
      </c>
    </row>
    <row r="623" spans="1:16" x14ac:dyDescent="0.35">
      <c r="A623" s="23" t="str">
        <f t="shared" si="20"/>
        <v>02</v>
      </c>
      <c r="B623" s="23">
        <f t="shared" si="21"/>
        <v>1020664</v>
      </c>
      <c r="C623" s="6" t="s">
        <v>1271</v>
      </c>
      <c r="D623" s="7" t="s">
        <v>1095</v>
      </c>
      <c r="E623" s="7" t="s">
        <v>16</v>
      </c>
      <c r="F623" s="7" t="s">
        <v>1076</v>
      </c>
      <c r="G623" s="7" t="s">
        <v>1004</v>
      </c>
      <c r="H623" s="7" t="s">
        <v>49</v>
      </c>
      <c r="I623" s="7" t="s">
        <v>50</v>
      </c>
      <c r="J623" s="6" t="s">
        <v>553</v>
      </c>
      <c r="K623" s="1">
        <v>3000</v>
      </c>
      <c r="L623" s="1">
        <v>3000</v>
      </c>
      <c r="M623" s="1">
        <v>3000</v>
      </c>
      <c r="N623" s="2">
        <v>4.0763333333333298</v>
      </c>
      <c r="O623" s="2">
        <v>4.0763333333333298</v>
      </c>
      <c r="P623" s="16">
        <v>4.2406927000000003</v>
      </c>
    </row>
    <row r="624" spans="1:16" x14ac:dyDescent="0.35">
      <c r="A624" s="23" t="str">
        <f t="shared" si="20"/>
        <v>02</v>
      </c>
      <c r="B624" s="23">
        <f t="shared" si="21"/>
        <v>1020665</v>
      </c>
      <c r="C624" s="6" t="s">
        <v>1271</v>
      </c>
      <c r="D624" s="7" t="s">
        <v>1095</v>
      </c>
      <c r="E624" s="7" t="s">
        <v>16</v>
      </c>
      <c r="F624" s="7" t="s">
        <v>1076</v>
      </c>
      <c r="G624" s="7" t="s">
        <v>1004</v>
      </c>
      <c r="H624" s="7" t="s">
        <v>51</v>
      </c>
      <c r="I624" s="7" t="s">
        <v>52</v>
      </c>
      <c r="J624" s="6" t="s">
        <v>553</v>
      </c>
      <c r="K624" s="1">
        <v>7000</v>
      </c>
      <c r="L624" s="1">
        <v>7000</v>
      </c>
      <c r="M624" s="1">
        <v>7000</v>
      </c>
      <c r="N624" s="2">
        <v>4.03342857142857</v>
      </c>
      <c r="O624" s="2">
        <v>4.03342857142857</v>
      </c>
      <c r="P624" s="16">
        <v>4.0925812285714303</v>
      </c>
    </row>
    <row r="625" spans="1:16" x14ac:dyDescent="0.35">
      <c r="A625" s="23" t="str">
        <f t="shared" si="20"/>
        <v>02</v>
      </c>
      <c r="B625" s="23">
        <f t="shared" si="21"/>
        <v>1020990</v>
      </c>
      <c r="C625" s="6" t="s">
        <v>1271</v>
      </c>
      <c r="D625" s="7" t="s">
        <v>1095</v>
      </c>
      <c r="E625" s="7" t="s">
        <v>16</v>
      </c>
      <c r="F625" s="7" t="s">
        <v>1076</v>
      </c>
      <c r="G625" s="7" t="s">
        <v>1004</v>
      </c>
      <c r="H625" s="7" t="s">
        <v>97</v>
      </c>
      <c r="I625" s="7" t="s">
        <v>98</v>
      </c>
      <c r="J625" s="6" t="s">
        <v>553</v>
      </c>
      <c r="K625" s="1">
        <v>8000</v>
      </c>
      <c r="L625" s="1">
        <v>8000</v>
      </c>
      <c r="M625" s="1">
        <v>8000</v>
      </c>
      <c r="N625" s="2">
        <v>4.0333750000000004</v>
      </c>
      <c r="O625" s="2">
        <v>4.0333750000000004</v>
      </c>
      <c r="P625" s="16">
        <v>4.1098475375000003</v>
      </c>
    </row>
    <row r="626" spans="1:16" x14ac:dyDescent="0.35">
      <c r="A626" s="23" t="str">
        <f t="shared" si="20"/>
        <v>02</v>
      </c>
      <c r="B626" s="23">
        <f t="shared" si="21"/>
        <v>1020991</v>
      </c>
      <c r="C626" s="6" t="s">
        <v>1271</v>
      </c>
      <c r="D626" s="7" t="s">
        <v>1095</v>
      </c>
      <c r="E626" s="7" t="s">
        <v>16</v>
      </c>
      <c r="F626" s="7" t="s">
        <v>1076</v>
      </c>
      <c r="G626" s="7" t="s">
        <v>1004</v>
      </c>
      <c r="H626" s="7" t="s">
        <v>99</v>
      </c>
      <c r="I626" s="7" t="s">
        <v>100</v>
      </c>
      <c r="J626" s="6" t="s">
        <v>553</v>
      </c>
      <c r="K626" s="1">
        <v>10000</v>
      </c>
      <c r="L626" s="1">
        <v>10000</v>
      </c>
      <c r="M626" s="1">
        <v>10000</v>
      </c>
      <c r="N626" s="2">
        <v>4.0334000000000003</v>
      </c>
      <c r="O626" s="2">
        <v>4.0334000000000003</v>
      </c>
      <c r="P626" s="16">
        <v>4.0953438499999999</v>
      </c>
    </row>
    <row r="627" spans="1:16" x14ac:dyDescent="0.35">
      <c r="A627" s="23" t="str">
        <f t="shared" si="20"/>
        <v>02</v>
      </c>
      <c r="B627" s="23">
        <f t="shared" si="21"/>
        <v>1022987</v>
      </c>
      <c r="C627" s="6" t="s">
        <v>1271</v>
      </c>
      <c r="D627" s="7" t="s">
        <v>1095</v>
      </c>
      <c r="E627" s="7" t="s">
        <v>16</v>
      </c>
      <c r="F627" s="7" t="s">
        <v>1079</v>
      </c>
      <c r="G627" s="7" t="s">
        <v>1007</v>
      </c>
      <c r="H627" s="7" t="s">
        <v>546</v>
      </c>
      <c r="I627" s="7" t="s">
        <v>547</v>
      </c>
      <c r="J627" s="6" t="s">
        <v>553</v>
      </c>
      <c r="K627" s="1">
        <v>24000</v>
      </c>
      <c r="L627" s="1">
        <v>24000</v>
      </c>
      <c r="M627" s="1">
        <v>48000</v>
      </c>
      <c r="N627" s="2">
        <v>1.333</v>
      </c>
      <c r="O627" s="2">
        <v>1.333</v>
      </c>
      <c r="P627" s="16">
        <v>1.3621845729166699</v>
      </c>
    </row>
    <row r="628" spans="1:16" x14ac:dyDescent="0.35">
      <c r="A628" s="23" t="str">
        <f t="shared" si="20"/>
        <v>02</v>
      </c>
      <c r="B628" s="23">
        <f t="shared" si="21"/>
        <v>1020774</v>
      </c>
      <c r="C628" s="6" t="s">
        <v>1271</v>
      </c>
      <c r="D628" s="7" t="s">
        <v>1095</v>
      </c>
      <c r="E628" s="7" t="s">
        <v>16</v>
      </c>
      <c r="F628" s="7" t="s">
        <v>1083</v>
      </c>
      <c r="G628" s="7" t="s">
        <v>1015</v>
      </c>
      <c r="H628" s="7" t="s">
        <v>65</v>
      </c>
      <c r="I628" s="7" t="s">
        <v>66</v>
      </c>
      <c r="J628" s="6" t="s">
        <v>553</v>
      </c>
      <c r="K628" s="1">
        <v>12000</v>
      </c>
      <c r="L628" s="1">
        <v>12000</v>
      </c>
      <c r="M628" s="1">
        <v>12000</v>
      </c>
      <c r="N628" s="2">
        <v>6.02</v>
      </c>
      <c r="O628" s="2">
        <v>6.02</v>
      </c>
      <c r="P628" s="16">
        <v>6.1442534833333298</v>
      </c>
    </row>
    <row r="629" spans="1:16" x14ac:dyDescent="0.35">
      <c r="A629" s="23" t="str">
        <f t="shared" si="20"/>
        <v>02</v>
      </c>
      <c r="B629" s="23">
        <f t="shared" si="21"/>
        <v>1020810</v>
      </c>
      <c r="C629" s="6" t="s">
        <v>1271</v>
      </c>
      <c r="D629" s="7" t="s">
        <v>1095</v>
      </c>
      <c r="E629" s="7" t="s">
        <v>16</v>
      </c>
      <c r="F629" s="7" t="s">
        <v>1069</v>
      </c>
      <c r="G629" s="7" t="s">
        <v>1016</v>
      </c>
      <c r="H629" s="7" t="s">
        <v>69</v>
      </c>
      <c r="I629" s="7" t="s">
        <v>70</v>
      </c>
      <c r="J629" s="6" t="s">
        <v>553</v>
      </c>
      <c r="K629" s="1">
        <v>3000</v>
      </c>
      <c r="L629" s="1">
        <v>3000</v>
      </c>
      <c r="M629" s="1">
        <v>3000</v>
      </c>
      <c r="N629" s="2">
        <v>3.44</v>
      </c>
      <c r="O629" s="2">
        <v>3.44</v>
      </c>
      <c r="P629" s="16">
        <v>3.4734005333333302</v>
      </c>
    </row>
    <row r="630" spans="1:16" x14ac:dyDescent="0.35">
      <c r="A630" s="23" t="str">
        <f t="shared" si="20"/>
        <v>02</v>
      </c>
      <c r="B630" s="23">
        <f t="shared" si="21"/>
        <v>1021136</v>
      </c>
      <c r="C630" s="6" t="s">
        <v>1271</v>
      </c>
      <c r="D630" s="7" t="s">
        <v>1095</v>
      </c>
      <c r="E630" s="7" t="s">
        <v>16</v>
      </c>
      <c r="F630" s="7" t="s">
        <v>1069</v>
      </c>
      <c r="G630" s="7" t="s">
        <v>1026</v>
      </c>
      <c r="H630" s="7" t="s">
        <v>125</v>
      </c>
      <c r="I630" s="7" t="s">
        <v>126</v>
      </c>
      <c r="J630" s="6" t="s">
        <v>553</v>
      </c>
      <c r="K630" s="1">
        <v>4000</v>
      </c>
      <c r="L630" s="1">
        <v>4000</v>
      </c>
      <c r="M630" s="1">
        <v>4000</v>
      </c>
      <c r="N630" s="2">
        <v>2.8809999999999998</v>
      </c>
      <c r="O630" s="2">
        <v>2.8809999999999998</v>
      </c>
      <c r="P630" s="16">
        <v>2.9094720000000001</v>
      </c>
    </row>
    <row r="631" spans="1:16" x14ac:dyDescent="0.35">
      <c r="A631" s="23" t="str">
        <f t="shared" si="20"/>
        <v>02</v>
      </c>
      <c r="B631" s="23">
        <f t="shared" si="21"/>
        <v>1012161</v>
      </c>
      <c r="C631" s="6" t="s">
        <v>1271</v>
      </c>
      <c r="D631" s="7" t="s">
        <v>1096</v>
      </c>
      <c r="E631" s="7" t="s">
        <v>8</v>
      </c>
      <c r="F631" s="7" t="s">
        <v>1068</v>
      </c>
      <c r="G631" s="7" t="s">
        <v>992</v>
      </c>
      <c r="H631" s="7" t="s">
        <v>748</v>
      </c>
      <c r="I631" s="7" t="s">
        <v>749</v>
      </c>
      <c r="J631" s="6" t="s">
        <v>658</v>
      </c>
      <c r="K631" s="1">
        <v>99791</v>
      </c>
      <c r="L631" s="1">
        <v>39916</v>
      </c>
      <c r="M631" s="1">
        <v>39916.447999999997</v>
      </c>
      <c r="N631" s="2">
        <v>6.5477748494353198</v>
      </c>
      <c r="O631" s="2">
        <v>6.5477502755787196</v>
      </c>
      <c r="P631" s="16">
        <v>6.8377749092303999</v>
      </c>
    </row>
    <row r="632" spans="1:16" x14ac:dyDescent="0.35">
      <c r="A632" s="23" t="str">
        <f t="shared" si="20"/>
        <v>02</v>
      </c>
      <c r="B632" s="23">
        <f t="shared" si="21"/>
        <v>1012164</v>
      </c>
      <c r="C632" s="6" t="s">
        <v>1271</v>
      </c>
      <c r="D632" s="7" t="s">
        <v>1096</v>
      </c>
      <c r="E632" s="7" t="s">
        <v>8</v>
      </c>
      <c r="F632" s="7" t="s">
        <v>1068</v>
      </c>
      <c r="G632" s="7" t="s">
        <v>992</v>
      </c>
      <c r="H632" s="7" t="s">
        <v>752</v>
      </c>
      <c r="I632" s="7" t="s">
        <v>753</v>
      </c>
      <c r="J632" s="6" t="s">
        <v>658</v>
      </c>
      <c r="K632" s="1">
        <v>75685</v>
      </c>
      <c r="L632" s="1">
        <v>79833</v>
      </c>
      <c r="M632" s="1">
        <v>79832.895999999993</v>
      </c>
      <c r="N632" s="2">
        <v>6.3921516813107004</v>
      </c>
      <c r="O632" s="2">
        <v>6.39214359976451</v>
      </c>
      <c r="P632" s="16">
        <v>6.7310320585138204</v>
      </c>
    </row>
    <row r="633" spans="1:16" x14ac:dyDescent="0.35">
      <c r="A633" s="23" t="str">
        <f t="shared" si="20"/>
        <v>02</v>
      </c>
      <c r="B633" s="23">
        <f t="shared" si="21"/>
        <v>1012602</v>
      </c>
      <c r="C633" s="6" t="s">
        <v>1271</v>
      </c>
      <c r="D633" s="7" t="s">
        <v>1096</v>
      </c>
      <c r="E633" s="7" t="s">
        <v>8</v>
      </c>
      <c r="F633" s="7" t="s">
        <v>1068</v>
      </c>
      <c r="G633" s="7" t="s">
        <v>992</v>
      </c>
      <c r="H633" s="7" t="s">
        <v>1164</v>
      </c>
      <c r="I633" s="7" t="s">
        <v>1165</v>
      </c>
      <c r="J633" s="6" t="s">
        <v>658</v>
      </c>
      <c r="K633" s="1">
        <v>30718</v>
      </c>
      <c r="L633" s="1"/>
      <c r="M633" s="1"/>
      <c r="N633" s="2">
        <v>0</v>
      </c>
      <c r="O633" s="2"/>
      <c r="P633" s="16"/>
    </row>
    <row r="634" spans="1:16" x14ac:dyDescent="0.35">
      <c r="A634" s="23" t="str">
        <f t="shared" si="20"/>
        <v>02</v>
      </c>
      <c r="B634" s="23">
        <f t="shared" si="21"/>
        <v>1012157</v>
      </c>
      <c r="C634" s="6" t="s">
        <v>1271</v>
      </c>
      <c r="D634" s="7" t="s">
        <v>1096</v>
      </c>
      <c r="E634" s="7" t="s">
        <v>8</v>
      </c>
      <c r="F634" s="7" t="s">
        <v>1068</v>
      </c>
      <c r="G634" s="7" t="s">
        <v>994</v>
      </c>
      <c r="H634" s="7" t="s">
        <v>740</v>
      </c>
      <c r="I634" s="7" t="s">
        <v>741</v>
      </c>
      <c r="J634" s="6" t="s">
        <v>658</v>
      </c>
      <c r="K634" s="1">
        <v>119750</v>
      </c>
      <c r="L634" s="1">
        <v>34800</v>
      </c>
      <c r="M634" s="1">
        <v>24494.047999999999</v>
      </c>
      <c r="N634" s="2">
        <v>4.8869394572024998</v>
      </c>
      <c r="O634" s="2">
        <v>4.8868965517241403</v>
      </c>
      <c r="P634" s="16">
        <v>5.1527782667854698</v>
      </c>
    </row>
    <row r="635" spans="1:16" x14ac:dyDescent="0.35">
      <c r="A635" s="23" t="str">
        <f t="shared" si="20"/>
        <v>02</v>
      </c>
      <c r="B635" s="23">
        <f t="shared" si="21"/>
        <v>1012166</v>
      </c>
      <c r="C635" s="6" t="s">
        <v>1271</v>
      </c>
      <c r="D635" s="7" t="s">
        <v>1096</v>
      </c>
      <c r="E635" s="7" t="s">
        <v>8</v>
      </c>
      <c r="F635" s="7" t="s">
        <v>1068</v>
      </c>
      <c r="G635" s="7" t="s">
        <v>994</v>
      </c>
      <c r="H635" s="7" t="s">
        <v>756</v>
      </c>
      <c r="I635" s="7" t="s">
        <v>757</v>
      </c>
      <c r="J635" s="6" t="s">
        <v>658</v>
      </c>
      <c r="K635" s="1">
        <v>39917</v>
      </c>
      <c r="L635" s="1">
        <v>39917</v>
      </c>
      <c r="M635" s="1">
        <v>38101.728000000003</v>
      </c>
      <c r="N635" s="2">
        <v>4.92364155622918</v>
      </c>
      <c r="O635" s="2">
        <v>4.92364155622918</v>
      </c>
      <c r="P635" s="16">
        <v>5.0908454703156796</v>
      </c>
    </row>
    <row r="636" spans="1:16" x14ac:dyDescent="0.35">
      <c r="A636" s="23" t="str">
        <f t="shared" si="20"/>
        <v>02</v>
      </c>
      <c r="B636" s="23">
        <f t="shared" si="21"/>
        <v>1012148</v>
      </c>
      <c r="C636" s="6" t="s">
        <v>1271</v>
      </c>
      <c r="D636" s="7" t="s">
        <v>1096</v>
      </c>
      <c r="E636" s="7" t="s">
        <v>8</v>
      </c>
      <c r="F636" s="7" t="s">
        <v>1068</v>
      </c>
      <c r="G636" s="7" t="s">
        <v>984</v>
      </c>
      <c r="H636" s="7" t="s">
        <v>738</v>
      </c>
      <c r="I636" s="7" t="s">
        <v>739</v>
      </c>
      <c r="J636" s="6" t="s">
        <v>658</v>
      </c>
      <c r="K636" s="1">
        <v>119750</v>
      </c>
      <c r="L636" s="1">
        <v>99065</v>
      </c>
      <c r="M636" s="1">
        <v>99065.164000000004</v>
      </c>
      <c r="N636" s="2">
        <v>5.0847098121085601</v>
      </c>
      <c r="O636" s="2">
        <v>5.0847120577398703</v>
      </c>
      <c r="P636" s="16">
        <v>5.4088408231979503</v>
      </c>
    </row>
    <row r="637" spans="1:16" x14ac:dyDescent="0.35">
      <c r="A637" s="23" t="str">
        <f t="shared" si="20"/>
        <v>02</v>
      </c>
      <c r="B637" s="23">
        <f t="shared" si="21"/>
        <v>1012159</v>
      </c>
      <c r="C637" s="6" t="s">
        <v>1271</v>
      </c>
      <c r="D637" s="7" t="s">
        <v>1096</v>
      </c>
      <c r="E637" s="7" t="s">
        <v>8</v>
      </c>
      <c r="F637" s="7" t="s">
        <v>1068</v>
      </c>
      <c r="G637" s="7" t="s">
        <v>984</v>
      </c>
      <c r="H637" s="7" t="s">
        <v>744</v>
      </c>
      <c r="I637" s="7" t="s">
        <v>745</v>
      </c>
      <c r="J637" s="6" t="s">
        <v>658</v>
      </c>
      <c r="K637" s="1">
        <v>388413</v>
      </c>
      <c r="L637" s="1">
        <v>372858</v>
      </c>
      <c r="M637" s="1">
        <v>361969.47200000001</v>
      </c>
      <c r="N637" s="2">
        <v>4.9533357534377096</v>
      </c>
      <c r="O637" s="2">
        <v>4.9533361225989498</v>
      </c>
      <c r="P637" s="16">
        <v>5.0351653793610502</v>
      </c>
    </row>
    <row r="638" spans="1:16" x14ac:dyDescent="0.35">
      <c r="A638" s="23" t="str">
        <f t="shared" si="20"/>
        <v>02</v>
      </c>
      <c r="B638" s="23">
        <f t="shared" si="21"/>
        <v>1012165</v>
      </c>
      <c r="C638" s="6" t="s">
        <v>1271</v>
      </c>
      <c r="D638" s="7" t="s">
        <v>1096</v>
      </c>
      <c r="E638" s="7" t="s">
        <v>8</v>
      </c>
      <c r="F638" s="7" t="s">
        <v>1068</v>
      </c>
      <c r="G638" s="7" t="s">
        <v>984</v>
      </c>
      <c r="H638" s="7" t="s">
        <v>754</v>
      </c>
      <c r="I638" s="7" t="s">
        <v>755</v>
      </c>
      <c r="J638" s="6" t="s">
        <v>658</v>
      </c>
      <c r="K638" s="1">
        <v>518707</v>
      </c>
      <c r="L638" s="1">
        <v>527256</v>
      </c>
      <c r="M638" s="1">
        <v>517277.16800000001</v>
      </c>
      <c r="N638" s="2">
        <v>4.77705718257128</v>
      </c>
      <c r="O638" s="2">
        <v>4.77705706525862</v>
      </c>
      <c r="P638" s="16">
        <v>4.7561363636293299</v>
      </c>
    </row>
    <row r="639" spans="1:16" x14ac:dyDescent="0.35">
      <c r="A639" s="23" t="str">
        <f t="shared" si="20"/>
        <v>02</v>
      </c>
      <c r="B639" s="23">
        <f t="shared" si="21"/>
        <v>1012401</v>
      </c>
      <c r="C639" s="6" t="s">
        <v>1271</v>
      </c>
      <c r="D639" s="7" t="s">
        <v>1096</v>
      </c>
      <c r="E639" s="7" t="s">
        <v>8</v>
      </c>
      <c r="F639" s="7" t="s">
        <v>1068</v>
      </c>
      <c r="G639" s="7" t="s">
        <v>984</v>
      </c>
      <c r="H639" s="7" t="s">
        <v>780</v>
      </c>
      <c r="I639" s="7" t="s">
        <v>781</v>
      </c>
      <c r="J639" s="6" t="s">
        <v>658</v>
      </c>
      <c r="K639" s="1">
        <v>18144</v>
      </c>
      <c r="L639" s="1">
        <v>18144</v>
      </c>
      <c r="M639" s="1">
        <v>18480</v>
      </c>
      <c r="N639" s="2">
        <v>5.2570546737213402</v>
      </c>
      <c r="O639" s="2">
        <v>5.2570546737213402</v>
      </c>
      <c r="P639" s="16">
        <v>5.5209159415584397</v>
      </c>
    </row>
    <row r="640" spans="1:16" x14ac:dyDescent="0.35">
      <c r="A640" s="23" t="str">
        <f t="shared" si="20"/>
        <v>02</v>
      </c>
      <c r="B640" s="23">
        <f t="shared" si="21"/>
        <v>1012483</v>
      </c>
      <c r="C640" s="6" t="s">
        <v>1271</v>
      </c>
      <c r="D640" s="7" t="s">
        <v>1096</v>
      </c>
      <c r="E640" s="7" t="s">
        <v>8</v>
      </c>
      <c r="F640" s="7" t="s">
        <v>1068</v>
      </c>
      <c r="G640" s="7" t="s">
        <v>984</v>
      </c>
      <c r="H640" s="7" t="s">
        <v>792</v>
      </c>
      <c r="I640" s="7" t="s">
        <v>793</v>
      </c>
      <c r="J640" s="6" t="s">
        <v>658</v>
      </c>
      <c r="K640" s="1">
        <v>272158</v>
      </c>
      <c r="L640" s="1">
        <v>265447</v>
      </c>
      <c r="M640" s="1">
        <v>265446.614</v>
      </c>
      <c r="N640" s="2">
        <v>5.5777269086339603</v>
      </c>
      <c r="O640" s="2">
        <v>5.5777236133766799</v>
      </c>
      <c r="P640" s="16">
        <v>5.5841189483019704</v>
      </c>
    </row>
    <row r="641" spans="1:16" x14ac:dyDescent="0.35">
      <c r="A641" s="23" t="str">
        <f t="shared" si="20"/>
        <v>02</v>
      </c>
      <c r="B641" s="23">
        <f t="shared" si="21"/>
        <v>1030239</v>
      </c>
      <c r="C641" s="6" t="s">
        <v>1271</v>
      </c>
      <c r="D641" s="7" t="s">
        <v>1096</v>
      </c>
      <c r="E641" s="7" t="s">
        <v>8</v>
      </c>
      <c r="F641" s="7" t="s">
        <v>1068</v>
      </c>
      <c r="G641" s="7" t="s">
        <v>1051</v>
      </c>
      <c r="H641" s="7" t="s">
        <v>860</v>
      </c>
      <c r="I641" s="7" t="s">
        <v>861</v>
      </c>
      <c r="J641" s="6" t="s">
        <v>659</v>
      </c>
      <c r="K641" s="1"/>
      <c r="L641" s="1">
        <v>27372</v>
      </c>
      <c r="M641" s="1">
        <v>24008.04</v>
      </c>
      <c r="N641" s="2"/>
      <c r="O641" s="2">
        <v>3.1074820984948102</v>
      </c>
      <c r="P641" s="16">
        <v>2.5772863049211798</v>
      </c>
    </row>
    <row r="642" spans="1:16" x14ac:dyDescent="0.35">
      <c r="A642" s="23" t="str">
        <f t="shared" si="20"/>
        <v>02</v>
      </c>
      <c r="B642" s="23">
        <f t="shared" si="21"/>
        <v>1022883</v>
      </c>
      <c r="C642" s="6" t="s">
        <v>1271</v>
      </c>
      <c r="D642" s="7" t="s">
        <v>1096</v>
      </c>
      <c r="E642" s="7" t="s">
        <v>8</v>
      </c>
      <c r="F642" s="7" t="s">
        <v>1074</v>
      </c>
      <c r="G642" s="7" t="s">
        <v>1018</v>
      </c>
      <c r="H642" s="7" t="s">
        <v>369</v>
      </c>
      <c r="I642" s="7" t="s">
        <v>370</v>
      </c>
      <c r="J642" s="6" t="s">
        <v>553</v>
      </c>
      <c r="K642" s="1">
        <v>24000</v>
      </c>
      <c r="L642" s="1">
        <v>24000</v>
      </c>
      <c r="M642" s="1">
        <v>23995.017</v>
      </c>
      <c r="N642" s="2">
        <v>7.0504583333333297</v>
      </c>
      <c r="O642" s="2">
        <v>7.0504583333333297</v>
      </c>
      <c r="P642" s="16">
        <v>6.9848237156906396</v>
      </c>
    </row>
    <row r="643" spans="1:16" x14ac:dyDescent="0.35">
      <c r="A643" s="23" t="str">
        <f t="shared" si="20"/>
        <v>02</v>
      </c>
      <c r="B643" s="23">
        <f t="shared" si="21"/>
        <v>1100573</v>
      </c>
      <c r="C643" s="6" t="s">
        <v>1271</v>
      </c>
      <c r="D643" s="7" t="s">
        <v>1096</v>
      </c>
      <c r="E643" s="7" t="s">
        <v>8</v>
      </c>
      <c r="F643" s="7" t="s">
        <v>1238</v>
      </c>
      <c r="G643" s="7" t="s">
        <v>1217</v>
      </c>
      <c r="H643" s="7" t="s">
        <v>1219</v>
      </c>
      <c r="I643" s="7" t="s">
        <v>1220</v>
      </c>
      <c r="J643" s="6" t="s">
        <v>1216</v>
      </c>
      <c r="K643" s="1"/>
      <c r="L643" s="1"/>
      <c r="M643" s="1">
        <v>1837.048</v>
      </c>
      <c r="N643" s="2"/>
      <c r="O643" s="2"/>
      <c r="P643" s="16">
        <v>2.4338267699047602</v>
      </c>
    </row>
    <row r="644" spans="1:16" x14ac:dyDescent="0.35">
      <c r="A644" s="23" t="str">
        <f t="shared" si="20"/>
        <v>02</v>
      </c>
      <c r="B644" s="23">
        <f t="shared" si="21"/>
        <v>1100570</v>
      </c>
      <c r="C644" s="6" t="s">
        <v>1271</v>
      </c>
      <c r="D644" s="7" t="s">
        <v>1096</v>
      </c>
      <c r="E644" s="7" t="s">
        <v>8</v>
      </c>
      <c r="F644" s="7" t="s">
        <v>1238</v>
      </c>
      <c r="G644" s="7" t="s">
        <v>1218</v>
      </c>
      <c r="H644" s="7" t="s">
        <v>1221</v>
      </c>
      <c r="I644" s="7" t="s">
        <v>1222</v>
      </c>
      <c r="J644" s="6" t="s">
        <v>1216</v>
      </c>
      <c r="K644" s="1"/>
      <c r="L644" s="1"/>
      <c r="M644" s="1">
        <v>3061.3969999999999</v>
      </c>
      <c r="N644" s="2"/>
      <c r="O644" s="2"/>
      <c r="P644" s="16">
        <v>2.3261047815752098</v>
      </c>
    </row>
    <row r="645" spans="1:16" x14ac:dyDescent="0.35">
      <c r="A645" s="23" t="str">
        <f t="shared" ref="A645:A708" si="22">MID(C645,1,2)</f>
        <v>02</v>
      </c>
      <c r="B645" s="23">
        <f t="shared" ref="B645:B708" si="23">+H645*1</f>
        <v>1100572</v>
      </c>
      <c r="C645" s="6" t="s">
        <v>1271</v>
      </c>
      <c r="D645" s="7" t="s">
        <v>1096</v>
      </c>
      <c r="E645" s="7" t="s">
        <v>8</v>
      </c>
      <c r="F645" s="7" t="s">
        <v>1238</v>
      </c>
      <c r="G645" s="7" t="s">
        <v>1218</v>
      </c>
      <c r="H645" s="7" t="s">
        <v>1223</v>
      </c>
      <c r="I645" s="7" t="s">
        <v>1224</v>
      </c>
      <c r="J645" s="6" t="s">
        <v>1216</v>
      </c>
      <c r="K645" s="1"/>
      <c r="L645" s="1"/>
      <c r="M645" s="1">
        <v>5350.9750000000004</v>
      </c>
      <c r="N645" s="2"/>
      <c r="O645" s="2"/>
      <c r="P645" s="16">
        <v>2.26391044622709</v>
      </c>
    </row>
    <row r="646" spans="1:16" x14ac:dyDescent="0.35">
      <c r="A646" s="23" t="str">
        <f t="shared" si="22"/>
        <v>02</v>
      </c>
      <c r="B646" s="23">
        <f t="shared" si="23"/>
        <v>1100574</v>
      </c>
      <c r="C646" s="6" t="s">
        <v>1271</v>
      </c>
      <c r="D646" s="7" t="s">
        <v>1096</v>
      </c>
      <c r="E646" s="7" t="s">
        <v>8</v>
      </c>
      <c r="F646" s="7" t="s">
        <v>1238</v>
      </c>
      <c r="G646" s="7" t="s">
        <v>1218</v>
      </c>
      <c r="H646" s="7" t="s">
        <v>1225</v>
      </c>
      <c r="I646" s="7" t="s">
        <v>1226</v>
      </c>
      <c r="J646" s="6" t="s">
        <v>1216</v>
      </c>
      <c r="K646" s="1"/>
      <c r="L646" s="1"/>
      <c r="M646" s="1">
        <v>5520.24</v>
      </c>
      <c r="N646" s="2"/>
      <c r="O646" s="2"/>
      <c r="P646" s="16">
        <v>2.4338274060548102</v>
      </c>
    </row>
    <row r="647" spans="1:16" x14ac:dyDescent="0.35">
      <c r="A647" s="23" t="str">
        <f t="shared" si="22"/>
        <v>02</v>
      </c>
      <c r="B647" s="23">
        <f t="shared" si="23"/>
        <v>1012147</v>
      </c>
      <c r="C647" s="6" t="s">
        <v>1271</v>
      </c>
      <c r="D647" s="7" t="s">
        <v>1096</v>
      </c>
      <c r="E647" s="7" t="s">
        <v>8</v>
      </c>
      <c r="F647" s="7" t="s">
        <v>985</v>
      </c>
      <c r="G647" s="7" t="s">
        <v>985</v>
      </c>
      <c r="H647" s="7" t="s">
        <v>736</v>
      </c>
      <c r="I647" s="7" t="s">
        <v>737</v>
      </c>
      <c r="J647" s="6" t="s">
        <v>658</v>
      </c>
      <c r="K647" s="1">
        <v>39958</v>
      </c>
      <c r="L647" s="1">
        <v>37322</v>
      </c>
      <c r="M647" s="1">
        <v>37321.68</v>
      </c>
      <c r="N647" s="2">
        <v>5.9525501776865699</v>
      </c>
      <c r="O647" s="2">
        <v>5.9525480949574003</v>
      </c>
      <c r="P647" s="16">
        <v>5.7420022892860096</v>
      </c>
    </row>
    <row r="648" spans="1:16" x14ac:dyDescent="0.35">
      <c r="A648" s="23" t="str">
        <f t="shared" si="22"/>
        <v>02</v>
      </c>
      <c r="B648" s="23">
        <f t="shared" si="23"/>
        <v>1012158</v>
      </c>
      <c r="C648" s="6" t="s">
        <v>1271</v>
      </c>
      <c r="D648" s="7" t="s">
        <v>1096</v>
      </c>
      <c r="E648" s="7" t="s">
        <v>8</v>
      </c>
      <c r="F648" s="7" t="s">
        <v>985</v>
      </c>
      <c r="G648" s="7" t="s">
        <v>985</v>
      </c>
      <c r="H648" s="7" t="s">
        <v>742</v>
      </c>
      <c r="I648" s="7" t="s">
        <v>743</v>
      </c>
      <c r="J648" s="6" t="s">
        <v>658</v>
      </c>
      <c r="K648" s="1">
        <v>47833</v>
      </c>
      <c r="L648" s="1">
        <v>43546</v>
      </c>
      <c r="M648" s="1">
        <v>43545.599999999999</v>
      </c>
      <c r="N648" s="2">
        <v>5.8606610499027898</v>
      </c>
      <c r="O648" s="2">
        <v>5.86065310246636</v>
      </c>
      <c r="P648" s="16">
        <v>5.7785679494598803</v>
      </c>
    </row>
    <row r="649" spans="1:16" x14ac:dyDescent="0.35">
      <c r="A649" s="23" t="str">
        <f t="shared" si="22"/>
        <v>02</v>
      </c>
      <c r="B649" s="23">
        <f t="shared" si="23"/>
        <v>1012163</v>
      </c>
      <c r="C649" s="6" t="s">
        <v>1271</v>
      </c>
      <c r="D649" s="7" t="s">
        <v>1096</v>
      </c>
      <c r="E649" s="7" t="s">
        <v>8</v>
      </c>
      <c r="F649" s="7" t="s">
        <v>985</v>
      </c>
      <c r="G649" s="7" t="s">
        <v>985</v>
      </c>
      <c r="H649" s="7" t="s">
        <v>750</v>
      </c>
      <c r="I649" s="7" t="s">
        <v>751</v>
      </c>
      <c r="J649" s="6" t="s">
        <v>658</v>
      </c>
      <c r="K649" s="1">
        <v>208766</v>
      </c>
      <c r="L649" s="1">
        <v>179623</v>
      </c>
      <c r="M649" s="1">
        <v>199581.88800000001</v>
      </c>
      <c r="N649" s="2">
        <v>5.7390619162124104</v>
      </c>
      <c r="O649" s="2">
        <v>5.7390590291889101</v>
      </c>
      <c r="P649" s="16">
        <v>5.7178308514648402</v>
      </c>
    </row>
    <row r="650" spans="1:16" x14ac:dyDescent="0.35">
      <c r="A650" s="23" t="str">
        <f t="shared" si="22"/>
        <v>02</v>
      </c>
      <c r="B650" s="23">
        <f t="shared" si="23"/>
        <v>1012518</v>
      </c>
      <c r="C650" s="6" t="s">
        <v>1271</v>
      </c>
      <c r="D650" s="7" t="s">
        <v>1096</v>
      </c>
      <c r="E650" s="7" t="s">
        <v>8</v>
      </c>
      <c r="F650" s="7" t="s">
        <v>985</v>
      </c>
      <c r="G650" s="7" t="s">
        <v>985</v>
      </c>
      <c r="H650" s="7" t="s">
        <v>801</v>
      </c>
      <c r="I650" s="7" t="s">
        <v>802</v>
      </c>
      <c r="J650" s="6" t="s">
        <v>658</v>
      </c>
      <c r="K650" s="1">
        <v>127007</v>
      </c>
      <c r="L650" s="1">
        <v>127007</v>
      </c>
      <c r="M650" s="1">
        <v>127005.75999999999</v>
      </c>
      <c r="N650" s="2">
        <v>5.7100081097892197</v>
      </c>
      <c r="O650" s="2">
        <v>5.7100081097892197</v>
      </c>
      <c r="P650" s="16">
        <v>5.6710323500288498</v>
      </c>
    </row>
    <row r="651" spans="1:16" x14ac:dyDescent="0.35">
      <c r="A651" s="23" t="str">
        <f t="shared" si="22"/>
        <v>02</v>
      </c>
      <c r="B651" s="23">
        <f t="shared" si="23"/>
        <v>1021398</v>
      </c>
      <c r="C651" s="6" t="s">
        <v>1271</v>
      </c>
      <c r="D651" s="7" t="s">
        <v>1096</v>
      </c>
      <c r="E651" s="7" t="s">
        <v>8</v>
      </c>
      <c r="F651" s="7" t="s">
        <v>985</v>
      </c>
      <c r="G651" s="7" t="s">
        <v>1012</v>
      </c>
      <c r="H651" s="7" t="s">
        <v>460</v>
      </c>
      <c r="I651" s="7" t="s">
        <v>78</v>
      </c>
      <c r="J651" s="6" t="s">
        <v>553</v>
      </c>
      <c r="K651" s="1">
        <v>48000</v>
      </c>
      <c r="L651" s="1">
        <v>19659</v>
      </c>
      <c r="M651" s="1">
        <v>19658.677</v>
      </c>
      <c r="N651" s="2">
        <v>3.3038333333333298</v>
      </c>
      <c r="O651" s="2">
        <v>3.3038303067297399</v>
      </c>
      <c r="P651" s="16">
        <v>3.8564220420326398</v>
      </c>
    </row>
    <row r="652" spans="1:16" x14ac:dyDescent="0.35">
      <c r="A652" s="23" t="str">
        <f t="shared" si="22"/>
        <v>02</v>
      </c>
      <c r="B652" s="23">
        <f t="shared" si="23"/>
        <v>1020822</v>
      </c>
      <c r="C652" s="6" t="s">
        <v>1271</v>
      </c>
      <c r="D652" s="7" t="s">
        <v>1096</v>
      </c>
      <c r="E652" s="7" t="s">
        <v>8</v>
      </c>
      <c r="F652" s="7" t="s">
        <v>1084</v>
      </c>
      <c r="G652" s="7" t="s">
        <v>1017</v>
      </c>
      <c r="H652" s="7" t="s">
        <v>71</v>
      </c>
      <c r="I652" s="7" t="s">
        <v>72</v>
      </c>
      <c r="J652" s="6" t="s">
        <v>553</v>
      </c>
      <c r="K652" s="1">
        <v>24011</v>
      </c>
      <c r="L652" s="1">
        <v>0</v>
      </c>
      <c r="M652" s="1"/>
      <c r="N652" s="2">
        <v>2.07813085669068</v>
      </c>
      <c r="O652" s="2">
        <v>0</v>
      </c>
      <c r="P652" s="16"/>
    </row>
    <row r="653" spans="1:16" x14ac:dyDescent="0.35">
      <c r="A653" s="23" t="str">
        <f t="shared" si="22"/>
        <v>02</v>
      </c>
      <c r="B653" s="23">
        <f t="shared" si="23"/>
        <v>1023050</v>
      </c>
      <c r="C653" s="6" t="s">
        <v>1271</v>
      </c>
      <c r="D653" s="7" t="s">
        <v>1096</v>
      </c>
      <c r="E653" s="7" t="s">
        <v>8</v>
      </c>
      <c r="F653" s="7" t="s">
        <v>1075</v>
      </c>
      <c r="G653" s="7" t="s">
        <v>1002</v>
      </c>
      <c r="H653" s="7" t="s">
        <v>470</v>
      </c>
      <c r="I653" s="7" t="s">
        <v>471</v>
      </c>
      <c r="J653" s="6" t="s">
        <v>553</v>
      </c>
      <c r="K653" s="1">
        <v>72122</v>
      </c>
      <c r="L653" s="1">
        <v>72122</v>
      </c>
      <c r="M653" s="1">
        <v>72000</v>
      </c>
      <c r="N653" s="2">
        <v>2.7294584176811498</v>
      </c>
      <c r="O653" s="2">
        <v>2.7294584176811498</v>
      </c>
      <c r="P653" s="16">
        <v>2.5112159625000001</v>
      </c>
    </row>
    <row r="654" spans="1:16" x14ac:dyDescent="0.35">
      <c r="A654" s="23" t="str">
        <f t="shared" si="22"/>
        <v>02</v>
      </c>
      <c r="B654" s="23">
        <f t="shared" si="23"/>
        <v>1012532</v>
      </c>
      <c r="C654" s="6" t="s">
        <v>1271</v>
      </c>
      <c r="D654" s="7" t="s">
        <v>1096</v>
      </c>
      <c r="E654" s="7" t="s">
        <v>8</v>
      </c>
      <c r="F654" s="7" t="s">
        <v>1065</v>
      </c>
      <c r="G654" s="7" t="s">
        <v>981</v>
      </c>
      <c r="H654" s="7" t="s">
        <v>813</v>
      </c>
      <c r="I654" s="7" t="s">
        <v>814</v>
      </c>
      <c r="J654" s="6" t="s">
        <v>658</v>
      </c>
      <c r="K654" s="1">
        <v>6300</v>
      </c>
      <c r="L654" s="1">
        <v>6300</v>
      </c>
      <c r="M654" s="1">
        <v>6299.0320000000002</v>
      </c>
      <c r="N654" s="2">
        <v>1.29</v>
      </c>
      <c r="O654" s="2">
        <v>1.29</v>
      </c>
      <c r="P654" s="16">
        <v>1.21038496073682</v>
      </c>
    </row>
    <row r="655" spans="1:16" x14ac:dyDescent="0.35">
      <c r="A655" s="23" t="str">
        <f t="shared" si="22"/>
        <v>02</v>
      </c>
      <c r="B655" s="23">
        <f t="shared" si="23"/>
        <v>1012601</v>
      </c>
      <c r="C655" s="6" t="s">
        <v>1271</v>
      </c>
      <c r="D655" s="7" t="s">
        <v>1096</v>
      </c>
      <c r="E655" s="7" t="s">
        <v>8</v>
      </c>
      <c r="F655" s="7" t="s">
        <v>1065</v>
      </c>
      <c r="G655" s="7" t="s">
        <v>995</v>
      </c>
      <c r="H655" s="7" t="s">
        <v>823</v>
      </c>
      <c r="I655" s="7" t="s">
        <v>1452</v>
      </c>
      <c r="J655" s="6" t="s">
        <v>658</v>
      </c>
      <c r="K655" s="1">
        <v>190231</v>
      </c>
      <c r="L655" s="1">
        <v>195300</v>
      </c>
      <c r="M655" s="1">
        <v>195300.101</v>
      </c>
      <c r="N655" s="2">
        <v>0.738034284632894</v>
      </c>
      <c r="O655" s="2">
        <v>0.73803891449052705</v>
      </c>
      <c r="P655" s="16">
        <v>0.634349192681677</v>
      </c>
    </row>
    <row r="656" spans="1:16" x14ac:dyDescent="0.35">
      <c r="A656" s="23" t="str">
        <f t="shared" si="22"/>
        <v>02</v>
      </c>
      <c r="B656" s="23">
        <f t="shared" si="23"/>
        <v>1030735</v>
      </c>
      <c r="C656" s="6" t="s">
        <v>1271</v>
      </c>
      <c r="D656" s="7" t="s">
        <v>1096</v>
      </c>
      <c r="E656" s="7" t="s">
        <v>8</v>
      </c>
      <c r="F656" s="7" t="s">
        <v>1065</v>
      </c>
      <c r="G656" s="7" t="s">
        <v>1053</v>
      </c>
      <c r="H656" s="7" t="s">
        <v>944</v>
      </c>
      <c r="I656" s="7" t="s">
        <v>945</v>
      </c>
      <c r="J656" s="6" t="s">
        <v>659</v>
      </c>
      <c r="K656" s="1"/>
      <c r="L656" s="1">
        <v>57153</v>
      </c>
      <c r="M656" s="1">
        <v>57152.591999999997</v>
      </c>
      <c r="N656" s="2"/>
      <c r="O656" s="2">
        <v>1.6407887599951001</v>
      </c>
      <c r="P656" s="16">
        <v>1.4745479820057901</v>
      </c>
    </row>
    <row r="657" spans="1:16" x14ac:dyDescent="0.35">
      <c r="A657" s="23" t="str">
        <f t="shared" si="22"/>
        <v>02</v>
      </c>
      <c r="B657" s="23">
        <f t="shared" si="23"/>
        <v>1030745</v>
      </c>
      <c r="C657" s="6" t="s">
        <v>1271</v>
      </c>
      <c r="D657" s="7" t="s">
        <v>1096</v>
      </c>
      <c r="E657" s="7" t="s">
        <v>8</v>
      </c>
      <c r="F657" s="7" t="s">
        <v>1065</v>
      </c>
      <c r="G657" s="7" t="s">
        <v>1057</v>
      </c>
      <c r="H657" s="7" t="s">
        <v>954</v>
      </c>
      <c r="I657" s="7" t="s">
        <v>955</v>
      </c>
      <c r="J657" s="6" t="s">
        <v>659</v>
      </c>
      <c r="K657" s="1"/>
      <c r="L657" s="1">
        <v>4000</v>
      </c>
      <c r="M657" s="1"/>
      <c r="N657" s="2"/>
      <c r="O657" s="2">
        <v>0.9</v>
      </c>
      <c r="P657" s="16"/>
    </row>
    <row r="658" spans="1:16" x14ac:dyDescent="0.35">
      <c r="A658" s="23" t="str">
        <f t="shared" si="22"/>
        <v>02</v>
      </c>
      <c r="B658" s="23">
        <f t="shared" si="23"/>
        <v>1021538</v>
      </c>
      <c r="C658" s="6" t="s">
        <v>1271</v>
      </c>
      <c r="D658" s="7" t="s">
        <v>1096</v>
      </c>
      <c r="E658" s="7" t="s">
        <v>8</v>
      </c>
      <c r="F658" s="7" t="s">
        <v>1082</v>
      </c>
      <c r="G658" s="7" t="s">
        <v>1013</v>
      </c>
      <c r="H658" s="7" t="s">
        <v>158</v>
      </c>
      <c r="I658" s="7" t="s">
        <v>159</v>
      </c>
      <c r="J658" s="6" t="s">
        <v>553</v>
      </c>
      <c r="K658" s="1">
        <v>120000</v>
      </c>
      <c r="L658" s="1">
        <v>120000</v>
      </c>
      <c r="M658" s="1">
        <v>119992.068</v>
      </c>
      <c r="N658" s="2">
        <v>6.4280583333333299</v>
      </c>
      <c r="O658" s="2">
        <v>6.4280583333333299</v>
      </c>
      <c r="P658" s="16">
        <v>6.2484248150469401</v>
      </c>
    </row>
    <row r="659" spans="1:16" x14ac:dyDescent="0.35">
      <c r="A659" s="23" t="str">
        <f t="shared" si="22"/>
        <v>02</v>
      </c>
      <c r="B659" s="23">
        <f t="shared" si="23"/>
        <v>1021539</v>
      </c>
      <c r="C659" s="6" t="s">
        <v>1271</v>
      </c>
      <c r="D659" s="7" t="s">
        <v>1096</v>
      </c>
      <c r="E659" s="7" t="s">
        <v>8</v>
      </c>
      <c r="F659" s="7" t="s">
        <v>1082</v>
      </c>
      <c r="G659" s="7" t="s">
        <v>1013</v>
      </c>
      <c r="H659" s="7" t="s">
        <v>554</v>
      </c>
      <c r="I659" s="7" t="s">
        <v>160</v>
      </c>
      <c r="J659" s="6" t="s">
        <v>553</v>
      </c>
      <c r="K659" s="1">
        <v>24000</v>
      </c>
      <c r="L659" s="1">
        <v>24000</v>
      </c>
      <c r="M659" s="1">
        <v>23995.017</v>
      </c>
      <c r="N659" s="2">
        <v>6.45</v>
      </c>
      <c r="O659" s="2">
        <v>6.45</v>
      </c>
      <c r="P659" s="16">
        <v>6.0948040086823001</v>
      </c>
    </row>
    <row r="660" spans="1:16" x14ac:dyDescent="0.35">
      <c r="A660" s="23" t="str">
        <f t="shared" si="22"/>
        <v>02</v>
      </c>
      <c r="B660" s="23">
        <f t="shared" si="23"/>
        <v>1030424</v>
      </c>
      <c r="C660" s="6" t="s">
        <v>1271</v>
      </c>
      <c r="D660" s="7" t="s">
        <v>1096</v>
      </c>
      <c r="E660" s="7" t="s">
        <v>8</v>
      </c>
      <c r="F660" s="7" t="s">
        <v>1090</v>
      </c>
      <c r="G660" s="7" t="s">
        <v>1058</v>
      </c>
      <c r="H660" s="7" t="s">
        <v>897</v>
      </c>
      <c r="I660" s="7" t="s">
        <v>898</v>
      </c>
      <c r="J660" s="6" t="s">
        <v>659</v>
      </c>
      <c r="K660" s="1"/>
      <c r="L660" s="1">
        <v>59899</v>
      </c>
      <c r="M660" s="1">
        <v>59994.345999999998</v>
      </c>
      <c r="N660" s="2"/>
      <c r="O660" s="2">
        <v>7.1081654117764899</v>
      </c>
      <c r="P660" s="16">
        <v>8.4238258485224602</v>
      </c>
    </row>
    <row r="661" spans="1:16" x14ac:dyDescent="0.35">
      <c r="A661" s="23" t="str">
        <f t="shared" si="22"/>
        <v>02</v>
      </c>
      <c r="B661" s="23">
        <f t="shared" si="23"/>
        <v>1030505</v>
      </c>
      <c r="C661" s="6" t="s">
        <v>1271</v>
      </c>
      <c r="D661" s="7" t="s">
        <v>1096</v>
      </c>
      <c r="E661" s="7" t="s">
        <v>8</v>
      </c>
      <c r="F661" s="7" t="s">
        <v>1090</v>
      </c>
      <c r="G661" s="7" t="s">
        <v>1060</v>
      </c>
      <c r="H661" s="7" t="s">
        <v>907</v>
      </c>
      <c r="I661" s="7" t="s">
        <v>908</v>
      </c>
      <c r="J661" s="6" t="s">
        <v>659</v>
      </c>
      <c r="K661" s="1"/>
      <c r="L661" s="1">
        <v>16000</v>
      </c>
      <c r="M661" s="1">
        <v>16797.64</v>
      </c>
      <c r="N661" s="2"/>
      <c r="O661" s="2">
        <v>5.2868124999999999</v>
      </c>
      <c r="P661" s="16">
        <v>6.4111942510971804</v>
      </c>
    </row>
    <row r="662" spans="1:16" x14ac:dyDescent="0.35">
      <c r="A662" s="23" t="str">
        <f t="shared" si="22"/>
        <v>02</v>
      </c>
      <c r="B662" s="23">
        <f t="shared" si="23"/>
        <v>1030773</v>
      </c>
      <c r="C662" s="6" t="s">
        <v>1271</v>
      </c>
      <c r="D662" s="7" t="s">
        <v>1096</v>
      </c>
      <c r="E662" s="7" t="s">
        <v>8</v>
      </c>
      <c r="F662" s="7" t="s">
        <v>1090</v>
      </c>
      <c r="G662" s="7" t="s">
        <v>1060</v>
      </c>
      <c r="H662" s="7" t="s">
        <v>960</v>
      </c>
      <c r="I662" s="7" t="s">
        <v>961</v>
      </c>
      <c r="J662" s="6" t="s">
        <v>659</v>
      </c>
      <c r="K662" s="1"/>
      <c r="L662" s="1">
        <v>1067</v>
      </c>
      <c r="M662" s="1"/>
      <c r="N662" s="2"/>
      <c r="O662" s="2">
        <v>0</v>
      </c>
      <c r="P662" s="16"/>
    </row>
    <row r="663" spans="1:16" x14ac:dyDescent="0.35">
      <c r="A663" s="23" t="str">
        <f t="shared" si="22"/>
        <v>02</v>
      </c>
      <c r="B663" s="23">
        <f t="shared" si="23"/>
        <v>1030379</v>
      </c>
      <c r="C663" s="6" t="s">
        <v>1271</v>
      </c>
      <c r="D663" s="7" t="s">
        <v>1096</v>
      </c>
      <c r="E663" s="7" t="s">
        <v>8</v>
      </c>
      <c r="F663" s="7" t="s">
        <v>1090</v>
      </c>
      <c r="G663" s="7" t="s">
        <v>1052</v>
      </c>
      <c r="H663" s="7" t="s">
        <v>887</v>
      </c>
      <c r="I663" s="7" t="s">
        <v>888</v>
      </c>
      <c r="J663" s="6" t="s">
        <v>659</v>
      </c>
      <c r="K663" s="1"/>
      <c r="L663" s="1">
        <v>318216</v>
      </c>
      <c r="M663" s="1">
        <v>437036.76899999997</v>
      </c>
      <c r="N663" s="2"/>
      <c r="O663" s="2">
        <v>7.4460806496216403</v>
      </c>
      <c r="P663" s="16">
        <v>7.6331011837587504</v>
      </c>
    </row>
    <row r="664" spans="1:16" x14ac:dyDescent="0.35">
      <c r="A664" s="23" t="str">
        <f t="shared" si="22"/>
        <v>02</v>
      </c>
      <c r="B664" s="23">
        <f t="shared" si="23"/>
        <v>1010885</v>
      </c>
      <c r="C664" s="6" t="s">
        <v>1271</v>
      </c>
      <c r="D664" s="7" t="s">
        <v>1096</v>
      </c>
      <c r="E664" s="7" t="s">
        <v>8</v>
      </c>
      <c r="F664" s="7" t="s">
        <v>1066</v>
      </c>
      <c r="G664" s="7" t="s">
        <v>982</v>
      </c>
      <c r="H664" s="7" t="s">
        <v>663</v>
      </c>
      <c r="I664" s="7" t="s">
        <v>664</v>
      </c>
      <c r="J664" s="6" t="s">
        <v>658</v>
      </c>
      <c r="K664" s="1">
        <v>4136</v>
      </c>
      <c r="L664" s="1"/>
      <c r="M664" s="1">
        <v>4422.5219999999999</v>
      </c>
      <c r="N664" s="2">
        <v>6.0258704061895596</v>
      </c>
      <c r="O664" s="2"/>
      <c r="P664" s="16">
        <v>5.9425525525932903</v>
      </c>
    </row>
    <row r="665" spans="1:16" x14ac:dyDescent="0.35">
      <c r="A665" s="23" t="str">
        <f t="shared" si="22"/>
        <v>02</v>
      </c>
      <c r="B665" s="23">
        <f t="shared" si="23"/>
        <v>1010887</v>
      </c>
      <c r="C665" s="6" t="s">
        <v>1271</v>
      </c>
      <c r="D665" s="7" t="s">
        <v>1096</v>
      </c>
      <c r="E665" s="7" t="s">
        <v>8</v>
      </c>
      <c r="F665" s="7" t="s">
        <v>1066</v>
      </c>
      <c r="G665" s="7" t="s">
        <v>982</v>
      </c>
      <c r="H665" s="7" t="s">
        <v>667</v>
      </c>
      <c r="I665" s="7" t="s">
        <v>668</v>
      </c>
      <c r="J665" s="6" t="s">
        <v>658</v>
      </c>
      <c r="K665" s="1">
        <v>12919</v>
      </c>
      <c r="L665" s="1"/>
      <c r="M665" s="1">
        <v>3846.46</v>
      </c>
      <c r="N665" s="2">
        <v>0</v>
      </c>
      <c r="O665" s="2"/>
      <c r="P665" s="16">
        <v>5.9425528147959401</v>
      </c>
    </row>
    <row r="666" spans="1:16" x14ac:dyDescent="0.35">
      <c r="A666" s="23" t="str">
        <f t="shared" si="22"/>
        <v>02</v>
      </c>
      <c r="B666" s="23">
        <f t="shared" si="23"/>
        <v>1010888</v>
      </c>
      <c r="C666" s="6" t="s">
        <v>1271</v>
      </c>
      <c r="D666" s="7" t="s">
        <v>1096</v>
      </c>
      <c r="E666" s="7" t="s">
        <v>8</v>
      </c>
      <c r="F666" s="7" t="s">
        <v>1066</v>
      </c>
      <c r="G666" s="7" t="s">
        <v>982</v>
      </c>
      <c r="H666" s="7" t="s">
        <v>669</v>
      </c>
      <c r="I666" s="7" t="s">
        <v>670</v>
      </c>
      <c r="J666" s="6" t="s">
        <v>658</v>
      </c>
      <c r="K666" s="1">
        <v>6060</v>
      </c>
      <c r="L666" s="1">
        <v>6060</v>
      </c>
      <c r="M666" s="1">
        <v>7320.9750000000004</v>
      </c>
      <c r="N666" s="2">
        <v>0</v>
      </c>
      <c r="O666" s="2">
        <v>0</v>
      </c>
      <c r="P666" s="16">
        <v>5.9425524605670699</v>
      </c>
    </row>
    <row r="667" spans="1:16" x14ac:dyDescent="0.35">
      <c r="A667" s="23" t="str">
        <f t="shared" si="22"/>
        <v>02</v>
      </c>
      <c r="B667" s="23">
        <f t="shared" si="23"/>
        <v>1011701</v>
      </c>
      <c r="C667" s="6" t="s">
        <v>1271</v>
      </c>
      <c r="D667" s="7" t="s">
        <v>1096</v>
      </c>
      <c r="E667" s="7" t="s">
        <v>8</v>
      </c>
      <c r="F667" s="7" t="s">
        <v>1066</v>
      </c>
      <c r="G667" s="7" t="s">
        <v>982</v>
      </c>
      <c r="H667" s="7" t="s">
        <v>702</v>
      </c>
      <c r="I667" s="7" t="s">
        <v>703</v>
      </c>
      <c r="J667" s="6" t="s">
        <v>658</v>
      </c>
      <c r="K667" s="1">
        <v>196288</v>
      </c>
      <c r="L667" s="1">
        <v>196288</v>
      </c>
      <c r="M667" s="1">
        <v>199650</v>
      </c>
      <c r="N667" s="2">
        <v>4.3520490299967403</v>
      </c>
      <c r="O667" s="2">
        <v>4.3520490299967403</v>
      </c>
      <c r="P667" s="16">
        <v>4.3970980355622302</v>
      </c>
    </row>
    <row r="668" spans="1:16" x14ac:dyDescent="0.35">
      <c r="A668" s="23" t="str">
        <f t="shared" si="22"/>
        <v>02</v>
      </c>
      <c r="B668" s="23">
        <f t="shared" si="23"/>
        <v>1012038</v>
      </c>
      <c r="C668" s="6" t="s">
        <v>1271</v>
      </c>
      <c r="D668" s="7" t="s">
        <v>1096</v>
      </c>
      <c r="E668" s="7" t="s">
        <v>8</v>
      </c>
      <c r="F668" s="7" t="s">
        <v>1066</v>
      </c>
      <c r="G668" s="7" t="s">
        <v>982</v>
      </c>
      <c r="H668" s="7" t="s">
        <v>718</v>
      </c>
      <c r="I668" s="7" t="s">
        <v>719</v>
      </c>
      <c r="J668" s="6" t="s">
        <v>658</v>
      </c>
      <c r="K668" s="1">
        <v>10986</v>
      </c>
      <c r="L668" s="1">
        <v>10986</v>
      </c>
      <c r="M668" s="1">
        <v>734.81899999999996</v>
      </c>
      <c r="N668" s="2">
        <v>0</v>
      </c>
      <c r="O668" s="2">
        <v>0</v>
      </c>
      <c r="P668" s="16">
        <v>5.9425527919120196</v>
      </c>
    </row>
    <row r="669" spans="1:16" x14ac:dyDescent="0.35">
      <c r="A669" s="23" t="str">
        <f t="shared" si="22"/>
        <v>02</v>
      </c>
      <c r="B669" s="23">
        <f t="shared" si="23"/>
        <v>1012107</v>
      </c>
      <c r="C669" s="6" t="s">
        <v>1271</v>
      </c>
      <c r="D669" s="7" t="s">
        <v>1096</v>
      </c>
      <c r="E669" s="7" t="s">
        <v>8</v>
      </c>
      <c r="F669" s="7" t="s">
        <v>1066</v>
      </c>
      <c r="G669" s="7" t="s">
        <v>982</v>
      </c>
      <c r="H669" s="7" t="s">
        <v>720</v>
      </c>
      <c r="I669" s="7" t="s">
        <v>721</v>
      </c>
      <c r="J669" s="6" t="s">
        <v>658</v>
      </c>
      <c r="K669" s="1">
        <v>229698</v>
      </c>
      <c r="L669" s="1">
        <v>229698</v>
      </c>
      <c r="M669" s="1">
        <v>229156.46400000001</v>
      </c>
      <c r="N669" s="2">
        <v>5.2571158651795002</v>
      </c>
      <c r="O669" s="2">
        <v>5.2571158651795002</v>
      </c>
      <c r="P669" s="16">
        <v>5.8117896547749197</v>
      </c>
    </row>
    <row r="670" spans="1:16" x14ac:dyDescent="0.35">
      <c r="A670" s="23" t="str">
        <f t="shared" si="22"/>
        <v>02</v>
      </c>
      <c r="B670" s="23">
        <f t="shared" si="23"/>
        <v>1012108</v>
      </c>
      <c r="C670" s="6" t="s">
        <v>1271</v>
      </c>
      <c r="D670" s="7" t="s">
        <v>1096</v>
      </c>
      <c r="E670" s="7" t="s">
        <v>8</v>
      </c>
      <c r="F670" s="7" t="s">
        <v>1066</v>
      </c>
      <c r="G670" s="7" t="s">
        <v>982</v>
      </c>
      <c r="H670" s="7" t="s">
        <v>722</v>
      </c>
      <c r="I670" s="7" t="s">
        <v>723</v>
      </c>
      <c r="J670" s="6" t="s">
        <v>658</v>
      </c>
      <c r="K670" s="1">
        <v>425816</v>
      </c>
      <c r="L670" s="1">
        <v>425816</v>
      </c>
      <c r="M670" s="1">
        <v>422115.20500000002</v>
      </c>
      <c r="N670" s="2">
        <v>5.3673370657748896</v>
      </c>
      <c r="O670" s="2">
        <v>5.3673370657748896</v>
      </c>
      <c r="P670" s="16">
        <v>5.9029410489963299</v>
      </c>
    </row>
    <row r="671" spans="1:16" x14ac:dyDescent="0.35">
      <c r="A671" s="23" t="str">
        <f t="shared" si="22"/>
        <v>02</v>
      </c>
      <c r="B671" s="23">
        <f t="shared" si="23"/>
        <v>1012109</v>
      </c>
      <c r="C671" s="6" t="s">
        <v>1271</v>
      </c>
      <c r="D671" s="7" t="s">
        <v>1096</v>
      </c>
      <c r="E671" s="7" t="s">
        <v>8</v>
      </c>
      <c r="F671" s="7" t="s">
        <v>1066</v>
      </c>
      <c r="G671" s="7" t="s">
        <v>982</v>
      </c>
      <c r="H671" s="7" t="s">
        <v>724</v>
      </c>
      <c r="I671" s="7" t="s">
        <v>725</v>
      </c>
      <c r="J671" s="6" t="s">
        <v>658</v>
      </c>
      <c r="K671" s="1">
        <v>349348</v>
      </c>
      <c r="L671" s="1">
        <v>349348</v>
      </c>
      <c r="M671" s="1">
        <v>348996.93599999999</v>
      </c>
      <c r="N671" s="2">
        <v>0</v>
      </c>
      <c r="O671" s="2">
        <v>0</v>
      </c>
      <c r="P671" s="16">
        <v>5.9532545151055398</v>
      </c>
    </row>
    <row r="672" spans="1:16" x14ac:dyDescent="0.35">
      <c r="A672" s="23" t="str">
        <f t="shared" si="22"/>
        <v>02</v>
      </c>
      <c r="B672" s="23">
        <f t="shared" si="23"/>
        <v>1012110</v>
      </c>
      <c r="C672" s="6" t="s">
        <v>1271</v>
      </c>
      <c r="D672" s="7" t="s">
        <v>1096</v>
      </c>
      <c r="E672" s="7" t="s">
        <v>8</v>
      </c>
      <c r="F672" s="7" t="s">
        <v>1066</v>
      </c>
      <c r="G672" s="7" t="s">
        <v>982</v>
      </c>
      <c r="H672" s="7" t="s">
        <v>726</v>
      </c>
      <c r="I672" s="7" t="s">
        <v>727</v>
      </c>
      <c r="J672" s="6" t="s">
        <v>658</v>
      </c>
      <c r="K672" s="1">
        <v>108906</v>
      </c>
      <c r="L672" s="1">
        <v>108906</v>
      </c>
      <c r="M672" s="1">
        <v>109951.405</v>
      </c>
      <c r="N672" s="2">
        <v>5.3673534975116199</v>
      </c>
      <c r="O672" s="2">
        <v>5.3673534975116199</v>
      </c>
      <c r="P672" s="16">
        <v>5.9162855590612997</v>
      </c>
    </row>
    <row r="673" spans="1:16" x14ac:dyDescent="0.35">
      <c r="A673" s="23" t="str">
        <f t="shared" si="22"/>
        <v>02</v>
      </c>
      <c r="B673" s="23">
        <f t="shared" si="23"/>
        <v>1012111</v>
      </c>
      <c r="C673" s="6" t="s">
        <v>1271</v>
      </c>
      <c r="D673" s="7" t="s">
        <v>1096</v>
      </c>
      <c r="E673" s="7" t="s">
        <v>8</v>
      </c>
      <c r="F673" s="7" t="s">
        <v>1066</v>
      </c>
      <c r="G673" s="7" t="s">
        <v>982</v>
      </c>
      <c r="H673" s="7" t="s">
        <v>728</v>
      </c>
      <c r="I673" s="7" t="s">
        <v>729</v>
      </c>
      <c r="J673" s="6" t="s">
        <v>658</v>
      </c>
      <c r="K673" s="1">
        <v>21831</v>
      </c>
      <c r="L673" s="1">
        <v>19958</v>
      </c>
      <c r="M673" s="1">
        <v>19958.400000000001</v>
      </c>
      <c r="N673" s="2">
        <v>0</v>
      </c>
      <c r="O673" s="2">
        <v>0</v>
      </c>
      <c r="P673" s="16">
        <v>6.1507276384880596</v>
      </c>
    </row>
    <row r="674" spans="1:16" x14ac:dyDescent="0.35">
      <c r="A674" s="23" t="str">
        <f t="shared" si="22"/>
        <v>02</v>
      </c>
      <c r="B674" s="23">
        <f t="shared" si="23"/>
        <v>1012145</v>
      </c>
      <c r="C674" s="6" t="s">
        <v>1271</v>
      </c>
      <c r="D674" s="7" t="s">
        <v>1096</v>
      </c>
      <c r="E674" s="7" t="s">
        <v>8</v>
      </c>
      <c r="F674" s="7" t="s">
        <v>1066</v>
      </c>
      <c r="G674" s="7" t="s">
        <v>982</v>
      </c>
      <c r="H674" s="7" t="s">
        <v>734</v>
      </c>
      <c r="I674" s="7" t="s">
        <v>735</v>
      </c>
      <c r="J674" s="6" t="s">
        <v>658</v>
      </c>
      <c r="K674" s="1">
        <v>36144</v>
      </c>
      <c r="L674" s="1">
        <v>19992</v>
      </c>
      <c r="M674" s="1">
        <v>19992.329000000002</v>
      </c>
      <c r="N674" s="2">
        <v>4.1500110668437404</v>
      </c>
      <c r="O674" s="2">
        <v>4.1500100040015999</v>
      </c>
      <c r="P674" s="16">
        <v>5.1903499737324204</v>
      </c>
    </row>
    <row r="675" spans="1:16" x14ac:dyDescent="0.35">
      <c r="A675" s="23" t="str">
        <f t="shared" si="22"/>
        <v>02</v>
      </c>
      <c r="B675" s="23">
        <f t="shared" si="23"/>
        <v>1012167</v>
      </c>
      <c r="C675" s="6" t="s">
        <v>1271</v>
      </c>
      <c r="D675" s="7" t="s">
        <v>1096</v>
      </c>
      <c r="E675" s="7" t="s">
        <v>8</v>
      </c>
      <c r="F675" s="7" t="s">
        <v>1066</v>
      </c>
      <c r="G675" s="7" t="s">
        <v>982</v>
      </c>
      <c r="H675" s="7" t="s">
        <v>758</v>
      </c>
      <c r="I675" s="7" t="s">
        <v>759</v>
      </c>
      <c r="J675" s="6" t="s">
        <v>658</v>
      </c>
      <c r="K675" s="1">
        <v>330000</v>
      </c>
      <c r="L675" s="1">
        <v>330000</v>
      </c>
      <c r="M675" s="1">
        <v>337930.32799999998</v>
      </c>
      <c r="N675" s="2">
        <v>4.3752696969697</v>
      </c>
      <c r="O675" s="2">
        <v>4.3752696969697</v>
      </c>
      <c r="P675" s="16">
        <v>4.5814089897252401</v>
      </c>
    </row>
    <row r="676" spans="1:16" x14ac:dyDescent="0.35">
      <c r="A676" s="23" t="str">
        <f t="shared" si="22"/>
        <v>02</v>
      </c>
      <c r="B676" s="23">
        <f t="shared" si="23"/>
        <v>1012519</v>
      </c>
      <c r="C676" s="6" t="s">
        <v>1271</v>
      </c>
      <c r="D676" s="7" t="s">
        <v>1096</v>
      </c>
      <c r="E676" s="7" t="s">
        <v>8</v>
      </c>
      <c r="F676" s="7" t="s">
        <v>1066</v>
      </c>
      <c r="G676" s="7" t="s">
        <v>982</v>
      </c>
      <c r="H676" s="7" t="s">
        <v>803</v>
      </c>
      <c r="I676" s="7" t="s">
        <v>721</v>
      </c>
      <c r="J676" s="6" t="s">
        <v>658</v>
      </c>
      <c r="K676" s="1">
        <v>5843</v>
      </c>
      <c r="L676" s="1">
        <v>5843</v>
      </c>
      <c r="M676" s="1">
        <v>13970.81</v>
      </c>
      <c r="N676" s="2">
        <v>0</v>
      </c>
      <c r="O676" s="2">
        <v>0</v>
      </c>
      <c r="P676" s="16">
        <v>5.7707332574131396</v>
      </c>
    </row>
    <row r="677" spans="1:16" x14ac:dyDescent="0.35">
      <c r="A677" s="23" t="str">
        <f t="shared" si="22"/>
        <v>02</v>
      </c>
      <c r="B677" s="23">
        <f t="shared" si="23"/>
        <v>1012520</v>
      </c>
      <c r="C677" s="6" t="s">
        <v>1271</v>
      </c>
      <c r="D677" s="7" t="s">
        <v>1096</v>
      </c>
      <c r="E677" s="7" t="s">
        <v>8</v>
      </c>
      <c r="F677" s="7" t="s">
        <v>1066</v>
      </c>
      <c r="G677" s="7" t="s">
        <v>982</v>
      </c>
      <c r="H677" s="7" t="s">
        <v>804</v>
      </c>
      <c r="I677" s="7" t="s">
        <v>723</v>
      </c>
      <c r="J677" s="6" t="s">
        <v>658</v>
      </c>
      <c r="K677" s="1">
        <v>82843</v>
      </c>
      <c r="L677" s="1">
        <v>79833</v>
      </c>
      <c r="M677" s="1">
        <v>79832.543999999994</v>
      </c>
      <c r="N677" s="2">
        <v>5.8667720869596698</v>
      </c>
      <c r="O677" s="2">
        <v>5.8667718863126801</v>
      </c>
      <c r="P677" s="16">
        <v>5.9231181471556296</v>
      </c>
    </row>
    <row r="678" spans="1:16" x14ac:dyDescent="0.35">
      <c r="A678" s="23" t="str">
        <f t="shared" si="22"/>
        <v>02</v>
      </c>
      <c r="B678" s="23">
        <f t="shared" si="23"/>
        <v>1012521</v>
      </c>
      <c r="C678" s="6" t="s">
        <v>1271</v>
      </c>
      <c r="D678" s="7" t="s">
        <v>1096</v>
      </c>
      <c r="E678" s="7" t="s">
        <v>8</v>
      </c>
      <c r="F678" s="7" t="s">
        <v>1066</v>
      </c>
      <c r="G678" s="7" t="s">
        <v>982</v>
      </c>
      <c r="H678" s="7" t="s">
        <v>805</v>
      </c>
      <c r="I678" s="7" t="s">
        <v>725</v>
      </c>
      <c r="J678" s="6" t="s">
        <v>658</v>
      </c>
      <c r="K678" s="1">
        <v>189748</v>
      </c>
      <c r="L678" s="1">
        <v>189748</v>
      </c>
      <c r="M678" s="1">
        <v>190509.53599999999</v>
      </c>
      <c r="N678" s="2">
        <v>5.8746126441385398</v>
      </c>
      <c r="O678" s="2">
        <v>5.8746126441385398</v>
      </c>
      <c r="P678" s="16">
        <v>6.0471919227182402</v>
      </c>
    </row>
    <row r="679" spans="1:16" x14ac:dyDescent="0.35">
      <c r="A679" s="23" t="str">
        <f t="shared" si="22"/>
        <v>02</v>
      </c>
      <c r="B679" s="23">
        <f t="shared" si="23"/>
        <v>1012522</v>
      </c>
      <c r="C679" s="6" t="s">
        <v>1271</v>
      </c>
      <c r="D679" s="7" t="s">
        <v>1096</v>
      </c>
      <c r="E679" s="7" t="s">
        <v>8</v>
      </c>
      <c r="F679" s="7" t="s">
        <v>1066</v>
      </c>
      <c r="G679" s="7" t="s">
        <v>982</v>
      </c>
      <c r="H679" s="7" t="s">
        <v>806</v>
      </c>
      <c r="I679" s="7" t="s">
        <v>727</v>
      </c>
      <c r="J679" s="6" t="s">
        <v>658</v>
      </c>
      <c r="K679" s="1">
        <v>73170</v>
      </c>
      <c r="L679" s="1">
        <v>73170</v>
      </c>
      <c r="M679" s="1">
        <v>75840.581999999995</v>
      </c>
      <c r="N679" s="2">
        <v>5.8687713543802102</v>
      </c>
      <c r="O679" s="2">
        <v>5.8687713543802102</v>
      </c>
      <c r="P679" s="16">
        <v>5.9070196982401804</v>
      </c>
    </row>
    <row r="680" spans="1:16" x14ac:dyDescent="0.35">
      <c r="A680" s="23" t="str">
        <f t="shared" si="22"/>
        <v>02</v>
      </c>
      <c r="B680" s="23">
        <f t="shared" si="23"/>
        <v>1012523</v>
      </c>
      <c r="C680" s="6" t="s">
        <v>1271</v>
      </c>
      <c r="D680" s="7" t="s">
        <v>1096</v>
      </c>
      <c r="E680" s="7" t="s">
        <v>8</v>
      </c>
      <c r="F680" s="7" t="s">
        <v>1066</v>
      </c>
      <c r="G680" s="7" t="s">
        <v>982</v>
      </c>
      <c r="H680" s="7" t="s">
        <v>807</v>
      </c>
      <c r="I680" s="7" t="s">
        <v>729</v>
      </c>
      <c r="J680" s="6" t="s">
        <v>658</v>
      </c>
      <c r="K680" s="1">
        <v>22200</v>
      </c>
      <c r="L680" s="1">
        <v>19958</v>
      </c>
      <c r="M680" s="1">
        <v>19958.047999999999</v>
      </c>
      <c r="N680" s="2">
        <v>5.8817117117117101</v>
      </c>
      <c r="O680" s="2">
        <v>5.8817015733039399</v>
      </c>
      <c r="P680" s="16">
        <v>5.3999874637038596</v>
      </c>
    </row>
    <row r="681" spans="1:16" x14ac:dyDescent="0.35">
      <c r="A681" s="23" t="str">
        <f t="shared" si="22"/>
        <v>02</v>
      </c>
      <c r="B681" s="23">
        <f t="shared" si="23"/>
        <v>1012524</v>
      </c>
      <c r="C681" s="6" t="s">
        <v>1271</v>
      </c>
      <c r="D681" s="7" t="s">
        <v>1096</v>
      </c>
      <c r="E681" s="7" t="s">
        <v>8</v>
      </c>
      <c r="F681" s="7" t="s">
        <v>1066</v>
      </c>
      <c r="G681" s="7" t="s">
        <v>982</v>
      </c>
      <c r="H681" s="7" t="s">
        <v>808</v>
      </c>
      <c r="I681" s="7" t="s">
        <v>731</v>
      </c>
      <c r="J681" s="6" t="s">
        <v>658</v>
      </c>
      <c r="K681" s="1">
        <v>27494</v>
      </c>
      <c r="L681" s="1">
        <v>27494</v>
      </c>
      <c r="M681" s="1">
        <v>27941.267</v>
      </c>
      <c r="N681" s="2">
        <v>0</v>
      </c>
      <c r="O681" s="2">
        <v>0</v>
      </c>
      <c r="P681" s="16">
        <v>4.29891986286807</v>
      </c>
    </row>
    <row r="682" spans="1:16" x14ac:dyDescent="0.35">
      <c r="A682" s="23" t="str">
        <f t="shared" si="22"/>
        <v>02</v>
      </c>
      <c r="B682" s="23">
        <f t="shared" si="23"/>
        <v>1012694</v>
      </c>
      <c r="C682" s="6" t="s">
        <v>1271</v>
      </c>
      <c r="D682" s="7" t="s">
        <v>1096</v>
      </c>
      <c r="E682" s="7" t="s">
        <v>8</v>
      </c>
      <c r="F682" s="7" t="s">
        <v>1066</v>
      </c>
      <c r="G682" s="7" t="s">
        <v>982</v>
      </c>
      <c r="H682" s="7" t="s">
        <v>832</v>
      </c>
      <c r="I682" s="7" t="s">
        <v>1282</v>
      </c>
      <c r="J682" s="6" t="s">
        <v>658</v>
      </c>
      <c r="K682" s="1">
        <v>36233</v>
      </c>
      <c r="L682" s="1">
        <v>36233</v>
      </c>
      <c r="M682" s="1">
        <v>36287.68</v>
      </c>
      <c r="N682" s="2">
        <v>6.3935086799326601</v>
      </c>
      <c r="O682" s="2">
        <v>6.3935086799326601</v>
      </c>
      <c r="P682" s="16">
        <v>6.3280320814116502</v>
      </c>
    </row>
    <row r="683" spans="1:16" x14ac:dyDescent="0.35">
      <c r="A683" s="23" t="str">
        <f t="shared" si="22"/>
        <v>02</v>
      </c>
      <c r="B683" s="23">
        <f t="shared" si="23"/>
        <v>1023273</v>
      </c>
      <c r="C683" s="6" t="s">
        <v>1271</v>
      </c>
      <c r="D683" s="7" t="s">
        <v>1096</v>
      </c>
      <c r="E683" s="7" t="s">
        <v>8</v>
      </c>
      <c r="F683" s="7" t="s">
        <v>1076</v>
      </c>
      <c r="G683" s="7" t="s">
        <v>1004</v>
      </c>
      <c r="H683" s="7" t="s">
        <v>452</v>
      </c>
      <c r="I683" s="7" t="s">
        <v>453</v>
      </c>
      <c r="J683" s="6" t="s">
        <v>553</v>
      </c>
      <c r="K683" s="1">
        <v>36288</v>
      </c>
      <c r="L683" s="1">
        <v>36288</v>
      </c>
      <c r="M683" s="1">
        <v>36288</v>
      </c>
      <c r="N683" s="2">
        <v>4.01044422398589</v>
      </c>
      <c r="O683" s="2">
        <v>4.01044422398589</v>
      </c>
      <c r="P683" s="16">
        <v>4.0710833057760096</v>
      </c>
    </row>
    <row r="684" spans="1:16" x14ac:dyDescent="0.35">
      <c r="A684" s="23" t="str">
        <f t="shared" si="22"/>
        <v>02</v>
      </c>
      <c r="B684" s="23">
        <f t="shared" si="23"/>
        <v>1022619</v>
      </c>
      <c r="C684" s="6" t="s">
        <v>1271</v>
      </c>
      <c r="D684" s="7" t="s">
        <v>1096</v>
      </c>
      <c r="E684" s="7" t="s">
        <v>8</v>
      </c>
      <c r="F684" s="7" t="s">
        <v>1083</v>
      </c>
      <c r="G684" s="7" t="s">
        <v>1015</v>
      </c>
      <c r="H684" s="7" t="s">
        <v>320</v>
      </c>
      <c r="I684" s="7" t="s">
        <v>321</v>
      </c>
      <c r="J684" s="6" t="s">
        <v>553</v>
      </c>
      <c r="K684" s="1">
        <v>0</v>
      </c>
      <c r="L684" s="1">
        <v>4536</v>
      </c>
      <c r="M684" s="1">
        <v>4368</v>
      </c>
      <c r="N684" s="2">
        <v>0</v>
      </c>
      <c r="O684" s="2">
        <v>7.2070105820105796</v>
      </c>
      <c r="P684" s="16">
        <v>6.9631444597069603</v>
      </c>
    </row>
    <row r="685" spans="1:16" x14ac:dyDescent="0.35">
      <c r="A685" s="23" t="str">
        <f t="shared" si="22"/>
        <v>02</v>
      </c>
      <c r="B685" s="23">
        <f t="shared" si="23"/>
        <v>1030370</v>
      </c>
      <c r="C685" s="6" t="s">
        <v>1271</v>
      </c>
      <c r="D685" s="7" t="s">
        <v>1096</v>
      </c>
      <c r="E685" s="7" t="s">
        <v>8</v>
      </c>
      <c r="F685" s="7" t="s">
        <v>1081</v>
      </c>
      <c r="G685" s="7" t="s">
        <v>1056</v>
      </c>
      <c r="H685" s="7" t="s">
        <v>881</v>
      </c>
      <c r="I685" s="7" t="s">
        <v>882</v>
      </c>
      <c r="J685" s="6" t="s">
        <v>659</v>
      </c>
      <c r="K685" s="1"/>
      <c r="L685" s="1">
        <v>12020</v>
      </c>
      <c r="M685" s="1">
        <v>12020.152</v>
      </c>
      <c r="N685" s="2"/>
      <c r="O685" s="2">
        <v>4.0659733777038296</v>
      </c>
      <c r="P685" s="16">
        <v>3.9444771247485102</v>
      </c>
    </row>
    <row r="686" spans="1:16" x14ac:dyDescent="0.35">
      <c r="A686" s="23" t="str">
        <f t="shared" si="22"/>
        <v>02</v>
      </c>
      <c r="B686" s="23">
        <f t="shared" si="23"/>
        <v>1023190</v>
      </c>
      <c r="C686" s="6" t="s">
        <v>1271</v>
      </c>
      <c r="D686" s="7" t="s">
        <v>1096</v>
      </c>
      <c r="E686" s="7" t="s">
        <v>8</v>
      </c>
      <c r="F686" s="7" t="s">
        <v>1069</v>
      </c>
      <c r="G686" s="7" t="s">
        <v>1026</v>
      </c>
      <c r="H686" s="7" t="s">
        <v>432</v>
      </c>
      <c r="I686" s="7" t="s">
        <v>433</v>
      </c>
      <c r="J686" s="6" t="s">
        <v>553</v>
      </c>
      <c r="K686" s="1">
        <v>312000</v>
      </c>
      <c r="L686" s="1">
        <v>312000</v>
      </c>
      <c r="M686" s="1">
        <v>308397.11499999999</v>
      </c>
      <c r="N686" s="2">
        <v>0.70123076923076899</v>
      </c>
      <c r="O686" s="2">
        <v>0.70123076923076899</v>
      </c>
      <c r="P686" s="16">
        <v>0.72871694016982003</v>
      </c>
    </row>
    <row r="687" spans="1:16" x14ac:dyDescent="0.35">
      <c r="A687" s="23" t="str">
        <f t="shared" si="22"/>
        <v>02</v>
      </c>
      <c r="B687" s="23">
        <f t="shared" si="23"/>
        <v>1030228</v>
      </c>
      <c r="C687" s="6" t="s">
        <v>1271</v>
      </c>
      <c r="D687" s="7" t="s">
        <v>1096</v>
      </c>
      <c r="E687" s="7" t="s">
        <v>8</v>
      </c>
      <c r="F687" s="7" t="s">
        <v>1093</v>
      </c>
      <c r="G687" s="7" t="s">
        <v>1059</v>
      </c>
      <c r="H687" s="7" t="s">
        <v>1139</v>
      </c>
      <c r="I687" s="7" t="s">
        <v>1140</v>
      </c>
      <c r="J687" s="6" t="s">
        <v>659</v>
      </c>
      <c r="K687" s="1"/>
      <c r="L687" s="1">
        <v>24000</v>
      </c>
      <c r="M687" s="1">
        <v>24004.511999999999</v>
      </c>
      <c r="N687" s="2"/>
      <c r="O687" s="2">
        <v>4</v>
      </c>
      <c r="P687" s="16">
        <v>3.77403257770872</v>
      </c>
    </row>
    <row r="688" spans="1:16" x14ac:dyDescent="0.35">
      <c r="A688" s="23" t="str">
        <f t="shared" si="22"/>
        <v>02</v>
      </c>
      <c r="B688" s="23">
        <f t="shared" si="23"/>
        <v>1030332</v>
      </c>
      <c r="C688" s="6" t="s">
        <v>1271</v>
      </c>
      <c r="D688" s="7" t="s">
        <v>1096</v>
      </c>
      <c r="E688" s="7" t="s">
        <v>9</v>
      </c>
      <c r="F688" s="7" t="s">
        <v>1068</v>
      </c>
      <c r="G688" s="7" t="s">
        <v>994</v>
      </c>
      <c r="H688" s="7" t="s">
        <v>871</v>
      </c>
      <c r="I688" s="7" t="s">
        <v>872</v>
      </c>
      <c r="J688" s="6" t="s">
        <v>659</v>
      </c>
      <c r="K688" s="1"/>
      <c r="L688" s="1"/>
      <c r="M688" s="1">
        <v>72000</v>
      </c>
      <c r="N688" s="2"/>
      <c r="O688" s="2"/>
      <c r="P688" s="16">
        <v>1.2</v>
      </c>
    </row>
    <row r="689" spans="1:16" x14ac:dyDescent="0.35">
      <c r="A689" s="23" t="str">
        <f t="shared" si="22"/>
        <v>02</v>
      </c>
      <c r="B689" s="23">
        <f t="shared" si="23"/>
        <v>1020853</v>
      </c>
      <c r="C689" s="6" t="s">
        <v>1271</v>
      </c>
      <c r="D689" s="7" t="s">
        <v>1096</v>
      </c>
      <c r="E689" s="7" t="s">
        <v>9</v>
      </c>
      <c r="F689" s="7" t="s">
        <v>985</v>
      </c>
      <c r="G689" s="7" t="s">
        <v>1012</v>
      </c>
      <c r="H689" s="7" t="s">
        <v>77</v>
      </c>
      <c r="I689" s="7" t="s">
        <v>78</v>
      </c>
      <c r="J689" s="6" t="s">
        <v>553</v>
      </c>
      <c r="K689" s="1">
        <v>120000</v>
      </c>
      <c r="L689" s="1">
        <v>160000</v>
      </c>
      <c r="M689" s="1">
        <v>160000</v>
      </c>
      <c r="N689" s="2">
        <v>3.9054916666666699</v>
      </c>
      <c r="O689" s="2">
        <v>3.9054875</v>
      </c>
      <c r="P689" s="16">
        <v>3.6383242168750001</v>
      </c>
    </row>
    <row r="690" spans="1:16" x14ac:dyDescent="0.35">
      <c r="A690" s="23" t="str">
        <f t="shared" si="22"/>
        <v>02</v>
      </c>
      <c r="B690" s="23">
        <f t="shared" si="23"/>
        <v>1021435</v>
      </c>
      <c r="C690" s="6" t="s">
        <v>1271</v>
      </c>
      <c r="D690" s="7" t="s">
        <v>1096</v>
      </c>
      <c r="E690" s="7" t="s">
        <v>9</v>
      </c>
      <c r="F690" s="7" t="s">
        <v>1078</v>
      </c>
      <c r="G690" s="7" t="s">
        <v>1009</v>
      </c>
      <c r="H690" s="7" t="s">
        <v>150</v>
      </c>
      <c r="I690" s="7" t="s">
        <v>151</v>
      </c>
      <c r="J690" s="6" t="s">
        <v>553</v>
      </c>
      <c r="K690" s="1">
        <v>120000</v>
      </c>
      <c r="L690" s="1">
        <v>120000</v>
      </c>
      <c r="M690" s="1"/>
      <c r="N690" s="2">
        <v>0.80300000000000005</v>
      </c>
      <c r="O690" s="2">
        <v>0.80300000000000005</v>
      </c>
      <c r="P690" s="16"/>
    </row>
    <row r="691" spans="1:16" x14ac:dyDescent="0.35">
      <c r="A691" s="23" t="str">
        <f t="shared" si="22"/>
        <v>02</v>
      </c>
      <c r="B691" s="23">
        <f t="shared" si="23"/>
        <v>1021819</v>
      </c>
      <c r="C691" s="6" t="s">
        <v>1271</v>
      </c>
      <c r="D691" s="7" t="s">
        <v>1096</v>
      </c>
      <c r="E691" s="7" t="s">
        <v>9</v>
      </c>
      <c r="F691" s="7" t="s">
        <v>1075</v>
      </c>
      <c r="G691" s="7" t="s">
        <v>1002</v>
      </c>
      <c r="H691" s="7" t="s">
        <v>509</v>
      </c>
      <c r="I691" s="7" t="s">
        <v>510</v>
      </c>
      <c r="J691" s="6" t="s">
        <v>553</v>
      </c>
      <c r="K691" s="1">
        <v>120000</v>
      </c>
      <c r="L691" s="1">
        <v>120000</v>
      </c>
      <c r="M691" s="1"/>
      <c r="N691" s="2">
        <v>2.1030000000000002</v>
      </c>
      <c r="O691" s="2">
        <v>2.1030000000000002</v>
      </c>
      <c r="P691" s="16"/>
    </row>
    <row r="692" spans="1:16" x14ac:dyDescent="0.35">
      <c r="A692" s="23" t="str">
        <f t="shared" si="22"/>
        <v>02</v>
      </c>
      <c r="B692" s="23">
        <f t="shared" si="23"/>
        <v>1010877</v>
      </c>
      <c r="C692" s="6" t="s">
        <v>1271</v>
      </c>
      <c r="D692" s="7" t="s">
        <v>1096</v>
      </c>
      <c r="E692" s="7" t="s">
        <v>9</v>
      </c>
      <c r="F692" s="7" t="s">
        <v>1065</v>
      </c>
      <c r="G692" s="7" t="s">
        <v>981</v>
      </c>
      <c r="H692" s="7" t="s">
        <v>660</v>
      </c>
      <c r="I692" s="7" t="s">
        <v>661</v>
      </c>
      <c r="J692" s="6" t="s">
        <v>658</v>
      </c>
      <c r="K692" s="1"/>
      <c r="L692" s="1"/>
      <c r="M692" s="1">
        <v>48000</v>
      </c>
      <c r="N692" s="2"/>
      <c r="O692" s="2"/>
      <c r="P692" s="16">
        <v>0.62</v>
      </c>
    </row>
    <row r="693" spans="1:16" x14ac:dyDescent="0.35">
      <c r="A693" s="23" t="str">
        <f t="shared" si="22"/>
        <v>02</v>
      </c>
      <c r="B693" s="23">
        <f t="shared" si="23"/>
        <v>1012724</v>
      </c>
      <c r="C693" s="6" t="s">
        <v>1271</v>
      </c>
      <c r="D693" s="7" t="s">
        <v>1096</v>
      </c>
      <c r="E693" s="7" t="s">
        <v>9</v>
      </c>
      <c r="F693" s="7" t="s">
        <v>1065</v>
      </c>
      <c r="G693" s="7" t="s">
        <v>989</v>
      </c>
      <c r="H693" s="7" t="s">
        <v>839</v>
      </c>
      <c r="I693" s="7" t="s">
        <v>840</v>
      </c>
      <c r="J693" s="6" t="s">
        <v>658</v>
      </c>
      <c r="K693" s="1">
        <v>6372</v>
      </c>
      <c r="L693" s="1">
        <v>9158</v>
      </c>
      <c r="M693" s="1">
        <v>9158</v>
      </c>
      <c r="N693" s="2">
        <v>2.9033270558694299E-2</v>
      </c>
      <c r="O693" s="2">
        <v>2.8936449006333301E-2</v>
      </c>
      <c r="P693" s="16">
        <v>0.42699832932954801</v>
      </c>
    </row>
    <row r="694" spans="1:16" x14ac:dyDescent="0.35">
      <c r="A694" s="23" t="str">
        <f t="shared" si="22"/>
        <v>02</v>
      </c>
      <c r="B694" s="23">
        <f t="shared" si="23"/>
        <v>1012730</v>
      </c>
      <c r="C694" s="6" t="s">
        <v>1271</v>
      </c>
      <c r="D694" s="7" t="s">
        <v>1096</v>
      </c>
      <c r="E694" s="7" t="s">
        <v>9</v>
      </c>
      <c r="F694" s="7" t="s">
        <v>1065</v>
      </c>
      <c r="G694" s="7" t="s">
        <v>989</v>
      </c>
      <c r="H694" s="7" t="s">
        <v>843</v>
      </c>
      <c r="I694" s="7" t="s">
        <v>844</v>
      </c>
      <c r="J694" s="6" t="s">
        <v>658</v>
      </c>
      <c r="K694" s="1">
        <v>12944</v>
      </c>
      <c r="L694" s="1">
        <v>37920</v>
      </c>
      <c r="M694" s="1">
        <v>34067</v>
      </c>
      <c r="N694" s="2">
        <v>2.8970951792336198E-2</v>
      </c>
      <c r="O694" s="2">
        <v>2.89820675105485E-2</v>
      </c>
      <c r="P694" s="16">
        <v>0.42699833269733201</v>
      </c>
    </row>
    <row r="695" spans="1:16" x14ac:dyDescent="0.35">
      <c r="A695" s="23" t="str">
        <f t="shared" si="22"/>
        <v>02</v>
      </c>
      <c r="B695" s="23">
        <f t="shared" si="23"/>
        <v>1012745</v>
      </c>
      <c r="C695" s="6" t="s">
        <v>1271</v>
      </c>
      <c r="D695" s="7" t="s">
        <v>1096</v>
      </c>
      <c r="E695" s="7" t="s">
        <v>9</v>
      </c>
      <c r="F695" s="7" t="s">
        <v>1065</v>
      </c>
      <c r="G695" s="7" t="s">
        <v>989</v>
      </c>
      <c r="H695" s="7" t="s">
        <v>845</v>
      </c>
      <c r="I695" s="7" t="s">
        <v>846</v>
      </c>
      <c r="J695" s="6" t="s">
        <v>658</v>
      </c>
      <c r="K695" s="1">
        <v>12317</v>
      </c>
      <c r="L695" s="1">
        <v>21603</v>
      </c>
      <c r="M695" s="1">
        <v>21603</v>
      </c>
      <c r="N695" s="2">
        <v>7.98895835024762E-2</v>
      </c>
      <c r="O695" s="2">
        <v>7.9942600564736399E-2</v>
      </c>
      <c r="P695" s="16">
        <v>0.31074133222237699</v>
      </c>
    </row>
    <row r="696" spans="1:16" x14ac:dyDescent="0.35">
      <c r="A696" s="23" t="str">
        <f t="shared" si="22"/>
        <v>02</v>
      </c>
      <c r="B696" s="23">
        <f t="shared" si="23"/>
        <v>1030711</v>
      </c>
      <c r="C696" s="6" t="s">
        <v>1271</v>
      </c>
      <c r="D696" s="7" t="s">
        <v>1096</v>
      </c>
      <c r="E696" s="7" t="s">
        <v>9</v>
      </c>
      <c r="F696" s="7" t="s">
        <v>1065</v>
      </c>
      <c r="G696" s="7" t="s">
        <v>981</v>
      </c>
      <c r="H696" s="7" t="s">
        <v>940</v>
      </c>
      <c r="I696" s="7" t="s">
        <v>941</v>
      </c>
      <c r="J696" s="6" t="s">
        <v>659</v>
      </c>
      <c r="K696" s="1"/>
      <c r="L696" s="1">
        <v>12000</v>
      </c>
      <c r="M696" s="1"/>
      <c r="N696" s="2"/>
      <c r="O696" s="2">
        <v>1.28</v>
      </c>
      <c r="P696" s="16"/>
    </row>
    <row r="697" spans="1:16" x14ac:dyDescent="0.35">
      <c r="A697" s="23" t="str">
        <f t="shared" si="22"/>
        <v>02</v>
      </c>
      <c r="B697" s="23">
        <f t="shared" si="23"/>
        <v>1030710</v>
      </c>
      <c r="C697" s="6" t="s">
        <v>1271</v>
      </c>
      <c r="D697" s="7" t="s">
        <v>1096</v>
      </c>
      <c r="E697" s="7" t="s">
        <v>9</v>
      </c>
      <c r="F697" s="7" t="s">
        <v>1065</v>
      </c>
      <c r="G697" s="7" t="s">
        <v>989</v>
      </c>
      <c r="H697" s="7" t="s">
        <v>938</v>
      </c>
      <c r="I697" s="7" t="s">
        <v>939</v>
      </c>
      <c r="J697" s="6" t="s">
        <v>659</v>
      </c>
      <c r="K697" s="1"/>
      <c r="L697" s="1">
        <v>12000</v>
      </c>
      <c r="M697" s="1"/>
      <c r="N697" s="2"/>
      <c r="O697" s="2">
        <v>1.22</v>
      </c>
      <c r="P697" s="16"/>
    </row>
    <row r="698" spans="1:16" x14ac:dyDescent="0.35">
      <c r="A698" s="23" t="str">
        <f t="shared" si="22"/>
        <v>02</v>
      </c>
      <c r="B698" s="23">
        <f t="shared" si="23"/>
        <v>1023353</v>
      </c>
      <c r="C698" s="6" t="s">
        <v>1271</v>
      </c>
      <c r="D698" s="7" t="s">
        <v>1096</v>
      </c>
      <c r="E698" s="7" t="s">
        <v>9</v>
      </c>
      <c r="F698" s="7" t="s">
        <v>1077</v>
      </c>
      <c r="G698" s="7" t="s">
        <v>1005</v>
      </c>
      <c r="H698" s="7" t="s">
        <v>569</v>
      </c>
      <c r="I698" s="7" t="s">
        <v>102</v>
      </c>
      <c r="J698" s="6" t="s">
        <v>553</v>
      </c>
      <c r="K698" s="1"/>
      <c r="L698" s="1">
        <v>20000</v>
      </c>
      <c r="M698" s="1">
        <v>20000</v>
      </c>
      <c r="N698" s="2"/>
      <c r="O698" s="2">
        <v>2.15</v>
      </c>
      <c r="P698" s="16">
        <v>1.621828335</v>
      </c>
    </row>
    <row r="699" spans="1:16" x14ac:dyDescent="0.35">
      <c r="A699" s="23" t="str">
        <f t="shared" si="22"/>
        <v>02</v>
      </c>
      <c r="B699" s="23">
        <f t="shared" si="23"/>
        <v>1011748</v>
      </c>
      <c r="C699" s="6" t="s">
        <v>1271</v>
      </c>
      <c r="D699" s="7" t="s">
        <v>1096</v>
      </c>
      <c r="E699" s="7" t="s">
        <v>9</v>
      </c>
      <c r="F699" s="7" t="s">
        <v>1066</v>
      </c>
      <c r="G699" s="7" t="s">
        <v>982</v>
      </c>
      <c r="H699" s="7" t="s">
        <v>704</v>
      </c>
      <c r="I699" s="7" t="s">
        <v>705</v>
      </c>
      <c r="J699" s="6" t="s">
        <v>658</v>
      </c>
      <c r="K699" s="1"/>
      <c r="L699" s="1"/>
      <c r="M699" s="1">
        <v>22800</v>
      </c>
      <c r="N699" s="2"/>
      <c r="O699" s="2"/>
      <c r="P699" s="16">
        <v>3.5415393640350898</v>
      </c>
    </row>
    <row r="700" spans="1:16" x14ac:dyDescent="0.35">
      <c r="A700" s="23" t="str">
        <f t="shared" si="22"/>
        <v>02</v>
      </c>
      <c r="B700" s="23">
        <f t="shared" si="23"/>
        <v>1021263</v>
      </c>
      <c r="C700" s="6" t="s">
        <v>1271</v>
      </c>
      <c r="D700" s="7" t="s">
        <v>1096</v>
      </c>
      <c r="E700" s="7" t="s">
        <v>9</v>
      </c>
      <c r="F700" s="7" t="s">
        <v>1076</v>
      </c>
      <c r="G700" s="7" t="s">
        <v>1022</v>
      </c>
      <c r="H700" s="7" t="s">
        <v>141</v>
      </c>
      <c r="I700" s="7" t="s">
        <v>96</v>
      </c>
      <c r="J700" s="6" t="s">
        <v>553</v>
      </c>
      <c r="K700" s="1">
        <v>120000</v>
      </c>
      <c r="L700" s="1">
        <v>120000</v>
      </c>
      <c r="M700" s="1"/>
      <c r="N700" s="2">
        <v>1.8029999999999999</v>
      </c>
      <c r="O700" s="2">
        <v>1.8029999999999999</v>
      </c>
      <c r="P700" s="16"/>
    </row>
    <row r="701" spans="1:16" x14ac:dyDescent="0.35">
      <c r="A701" s="23" t="str">
        <f t="shared" si="22"/>
        <v>02</v>
      </c>
      <c r="B701" s="23">
        <f t="shared" si="23"/>
        <v>1021433</v>
      </c>
      <c r="C701" s="6" t="s">
        <v>1271</v>
      </c>
      <c r="D701" s="7" t="s">
        <v>1096</v>
      </c>
      <c r="E701" s="7" t="s">
        <v>9</v>
      </c>
      <c r="F701" s="7" t="s">
        <v>1076</v>
      </c>
      <c r="G701" s="7" t="s">
        <v>1022</v>
      </c>
      <c r="H701" s="7" t="s">
        <v>555</v>
      </c>
      <c r="I701" s="7" t="s">
        <v>149</v>
      </c>
      <c r="J701" s="6" t="s">
        <v>553</v>
      </c>
      <c r="K701" s="1">
        <v>48000</v>
      </c>
      <c r="L701" s="1">
        <v>24000</v>
      </c>
      <c r="M701" s="1">
        <v>24003</v>
      </c>
      <c r="N701" s="2">
        <v>1.75</v>
      </c>
      <c r="O701" s="2">
        <v>1.75</v>
      </c>
      <c r="P701" s="16">
        <v>1.6359073324167801</v>
      </c>
    </row>
    <row r="702" spans="1:16" x14ac:dyDescent="0.35">
      <c r="A702" s="23" t="str">
        <f t="shared" si="22"/>
        <v>02</v>
      </c>
      <c r="B702" s="23">
        <f t="shared" si="23"/>
        <v>1012278</v>
      </c>
      <c r="C702" s="6" t="s">
        <v>1271</v>
      </c>
      <c r="D702" s="7" t="s">
        <v>1096</v>
      </c>
      <c r="E702" s="7" t="s">
        <v>10</v>
      </c>
      <c r="F702" s="7" t="s">
        <v>1068</v>
      </c>
      <c r="G702" s="7" t="s">
        <v>994</v>
      </c>
      <c r="H702" s="7" t="s">
        <v>768</v>
      </c>
      <c r="I702" s="7" t="s">
        <v>769</v>
      </c>
      <c r="J702" s="6" t="s">
        <v>658</v>
      </c>
      <c r="K702" s="1">
        <v>13524</v>
      </c>
      <c r="L702" s="1"/>
      <c r="M702" s="1"/>
      <c r="N702" s="2">
        <v>3.3438331854480898</v>
      </c>
      <c r="O702" s="2"/>
      <c r="P702" s="16"/>
    </row>
    <row r="703" spans="1:16" x14ac:dyDescent="0.35">
      <c r="A703" s="23" t="str">
        <f t="shared" si="22"/>
        <v>02</v>
      </c>
      <c r="B703" s="23">
        <f t="shared" si="23"/>
        <v>1012764</v>
      </c>
      <c r="C703" s="6" t="s">
        <v>1271</v>
      </c>
      <c r="D703" s="7" t="s">
        <v>1096</v>
      </c>
      <c r="E703" s="7" t="s">
        <v>10</v>
      </c>
      <c r="F703" s="7" t="s">
        <v>1063</v>
      </c>
      <c r="G703" s="7" t="s">
        <v>999</v>
      </c>
      <c r="H703" s="7" t="s">
        <v>849</v>
      </c>
      <c r="I703" s="7" t="s">
        <v>850</v>
      </c>
      <c r="J703" s="6" t="s">
        <v>658</v>
      </c>
      <c r="K703" s="1"/>
      <c r="L703" s="1">
        <v>60000</v>
      </c>
      <c r="M703" s="1"/>
      <c r="N703" s="2"/>
      <c r="O703" s="2">
        <v>0.65</v>
      </c>
      <c r="P703" s="16"/>
    </row>
    <row r="704" spans="1:16" x14ac:dyDescent="0.35">
      <c r="A704" s="23" t="str">
        <f t="shared" si="22"/>
        <v>02</v>
      </c>
      <c r="B704" s="23">
        <f t="shared" si="23"/>
        <v>1020869</v>
      </c>
      <c r="C704" s="6" t="s">
        <v>1271</v>
      </c>
      <c r="D704" s="7" t="s">
        <v>1096</v>
      </c>
      <c r="E704" s="7" t="s">
        <v>10</v>
      </c>
      <c r="F704" s="7" t="s">
        <v>1085</v>
      </c>
      <c r="G704" s="7" t="s">
        <v>1019</v>
      </c>
      <c r="H704" s="7" t="s">
        <v>491</v>
      </c>
      <c r="I704" s="7" t="s">
        <v>492</v>
      </c>
      <c r="J704" s="6" t="s">
        <v>553</v>
      </c>
      <c r="K704" s="1"/>
      <c r="L704" s="1"/>
      <c r="M704" s="1">
        <v>80</v>
      </c>
      <c r="N704" s="2"/>
      <c r="O704" s="2"/>
      <c r="P704" s="16">
        <v>7.3425000000000001E-3</v>
      </c>
    </row>
    <row r="705" spans="1:16" x14ac:dyDescent="0.35">
      <c r="A705" s="23" t="str">
        <f t="shared" si="22"/>
        <v>02</v>
      </c>
      <c r="B705" s="23">
        <f t="shared" si="23"/>
        <v>1021270</v>
      </c>
      <c r="C705" s="6" t="s">
        <v>1271</v>
      </c>
      <c r="D705" s="7" t="s">
        <v>1096</v>
      </c>
      <c r="E705" s="7" t="s">
        <v>10</v>
      </c>
      <c r="F705" s="7" t="s">
        <v>1080</v>
      </c>
      <c r="G705" s="7" t="s">
        <v>1030</v>
      </c>
      <c r="H705" s="7" t="s">
        <v>443</v>
      </c>
      <c r="I705" s="7" t="s">
        <v>142</v>
      </c>
      <c r="J705" s="6" t="s">
        <v>553</v>
      </c>
      <c r="K705" s="1">
        <v>96000</v>
      </c>
      <c r="L705" s="1">
        <v>96000</v>
      </c>
      <c r="M705" s="1">
        <v>96000</v>
      </c>
      <c r="N705" s="2">
        <v>0.58062499999999995</v>
      </c>
      <c r="O705" s="2">
        <v>0.58062499999999995</v>
      </c>
      <c r="P705" s="16">
        <v>0.56396379166666699</v>
      </c>
    </row>
    <row r="706" spans="1:16" x14ac:dyDescent="0.35">
      <c r="A706" s="23" t="str">
        <f t="shared" si="22"/>
        <v>02</v>
      </c>
      <c r="B706" s="23">
        <f t="shared" si="23"/>
        <v>1021272</v>
      </c>
      <c r="C706" s="6" t="s">
        <v>1271</v>
      </c>
      <c r="D706" s="7" t="s">
        <v>1096</v>
      </c>
      <c r="E706" s="7" t="s">
        <v>10</v>
      </c>
      <c r="F706" s="7" t="s">
        <v>1080</v>
      </c>
      <c r="G706" s="7" t="s">
        <v>1030</v>
      </c>
      <c r="H706" s="7" t="s">
        <v>143</v>
      </c>
      <c r="I706" s="7" t="s">
        <v>144</v>
      </c>
      <c r="J706" s="6" t="s">
        <v>553</v>
      </c>
      <c r="K706" s="1">
        <v>312000</v>
      </c>
      <c r="L706" s="1">
        <v>312000</v>
      </c>
      <c r="M706" s="1">
        <v>312000</v>
      </c>
      <c r="N706" s="2">
        <v>0.63655448717948704</v>
      </c>
      <c r="O706" s="2">
        <v>0.63655448717948704</v>
      </c>
      <c r="P706" s="16">
        <v>0.62835329166666698</v>
      </c>
    </row>
    <row r="707" spans="1:16" x14ac:dyDescent="0.35">
      <c r="A707" s="23" t="str">
        <f t="shared" si="22"/>
        <v>02</v>
      </c>
      <c r="B707" s="23">
        <f t="shared" si="23"/>
        <v>1021596</v>
      </c>
      <c r="C707" s="6" t="s">
        <v>1271</v>
      </c>
      <c r="D707" s="7" t="s">
        <v>1096</v>
      </c>
      <c r="E707" s="7" t="s">
        <v>10</v>
      </c>
      <c r="F707" s="7" t="s">
        <v>1080</v>
      </c>
      <c r="G707" s="7" t="s">
        <v>1031</v>
      </c>
      <c r="H707" s="7" t="s">
        <v>508</v>
      </c>
      <c r="I707" s="7" t="s">
        <v>148</v>
      </c>
      <c r="J707" s="6" t="s">
        <v>553</v>
      </c>
      <c r="K707" s="1">
        <v>24000</v>
      </c>
      <c r="L707" s="1">
        <v>24000</v>
      </c>
      <c r="M707" s="1">
        <v>24002</v>
      </c>
      <c r="N707" s="2">
        <v>0.62858333333333305</v>
      </c>
      <c r="O707" s="2">
        <v>0.62858333333333305</v>
      </c>
      <c r="P707" s="16">
        <v>0.61397990584118001</v>
      </c>
    </row>
    <row r="708" spans="1:16" x14ac:dyDescent="0.35">
      <c r="A708" s="23" t="str">
        <f t="shared" si="22"/>
        <v>02</v>
      </c>
      <c r="B708" s="23">
        <f t="shared" si="23"/>
        <v>1012725</v>
      </c>
      <c r="C708" s="6" t="s">
        <v>1271</v>
      </c>
      <c r="D708" s="7" t="s">
        <v>1096</v>
      </c>
      <c r="E708" s="7" t="s">
        <v>10</v>
      </c>
      <c r="F708" s="7" t="s">
        <v>985</v>
      </c>
      <c r="G708" s="7" t="s">
        <v>985</v>
      </c>
      <c r="H708" s="7" t="s">
        <v>841</v>
      </c>
      <c r="I708" s="7" t="s">
        <v>842</v>
      </c>
      <c r="J708" s="6" t="s">
        <v>658</v>
      </c>
      <c r="K708" s="1">
        <v>12000</v>
      </c>
      <c r="L708" s="1">
        <v>12000</v>
      </c>
      <c r="M708" s="1">
        <v>12011</v>
      </c>
      <c r="N708" s="2">
        <v>4.45</v>
      </c>
      <c r="O708" s="2">
        <v>4.45</v>
      </c>
      <c r="P708" s="16">
        <v>4.3492861959870099</v>
      </c>
    </row>
    <row r="709" spans="1:16" x14ac:dyDescent="0.35">
      <c r="A709" s="23" t="str">
        <f t="shared" ref="A709:A772" si="24">MID(C709,1,2)</f>
        <v>02</v>
      </c>
      <c r="B709" s="23">
        <f t="shared" ref="B709:B772" si="25">+H709*1</f>
        <v>1021026</v>
      </c>
      <c r="C709" s="6" t="s">
        <v>1271</v>
      </c>
      <c r="D709" s="7" t="s">
        <v>1096</v>
      </c>
      <c r="E709" s="7" t="s">
        <v>10</v>
      </c>
      <c r="F709" s="7" t="s">
        <v>1078</v>
      </c>
      <c r="G709" s="7" t="s">
        <v>1009</v>
      </c>
      <c r="H709" s="7" t="s">
        <v>524</v>
      </c>
      <c r="I709" s="7" t="s">
        <v>525</v>
      </c>
      <c r="J709" s="6" t="s">
        <v>553</v>
      </c>
      <c r="K709" s="1">
        <v>48000</v>
      </c>
      <c r="L709" s="1">
        <v>48000</v>
      </c>
      <c r="M709" s="1">
        <v>48004</v>
      </c>
      <c r="N709" s="2">
        <v>0.87852083333333297</v>
      </c>
      <c r="O709" s="2">
        <v>0.87852083333333297</v>
      </c>
      <c r="P709" s="16">
        <v>0.85880639113407198</v>
      </c>
    </row>
    <row r="710" spans="1:16" x14ac:dyDescent="0.35">
      <c r="A710" s="23" t="str">
        <f t="shared" si="24"/>
        <v>02</v>
      </c>
      <c r="B710" s="23">
        <f t="shared" si="25"/>
        <v>1021555</v>
      </c>
      <c r="C710" s="6" t="s">
        <v>1271</v>
      </c>
      <c r="D710" s="7" t="s">
        <v>1096</v>
      </c>
      <c r="E710" s="7" t="s">
        <v>10</v>
      </c>
      <c r="F710" s="7" t="s">
        <v>1078</v>
      </c>
      <c r="G710" s="7" t="s">
        <v>1009</v>
      </c>
      <c r="H710" s="7" t="s">
        <v>163</v>
      </c>
      <c r="I710" s="7" t="s">
        <v>164</v>
      </c>
      <c r="J710" s="6" t="s">
        <v>553</v>
      </c>
      <c r="K710" s="1">
        <v>144000</v>
      </c>
      <c r="L710" s="1">
        <v>144000</v>
      </c>
      <c r="M710" s="1">
        <v>144012</v>
      </c>
      <c r="N710" s="2">
        <v>0.70047222222222205</v>
      </c>
      <c r="O710" s="2">
        <v>0.70047222222222205</v>
      </c>
      <c r="P710" s="16">
        <v>0.68584678776768604</v>
      </c>
    </row>
    <row r="711" spans="1:16" x14ac:dyDescent="0.35">
      <c r="A711" s="23" t="str">
        <f t="shared" si="24"/>
        <v>02</v>
      </c>
      <c r="B711" s="23">
        <f t="shared" si="25"/>
        <v>1021874</v>
      </c>
      <c r="C711" s="6" t="s">
        <v>1271</v>
      </c>
      <c r="D711" s="7" t="s">
        <v>1096</v>
      </c>
      <c r="E711" s="7" t="s">
        <v>10</v>
      </c>
      <c r="F711" s="7" t="s">
        <v>1078</v>
      </c>
      <c r="G711" s="7" t="s">
        <v>1009</v>
      </c>
      <c r="H711" s="7" t="s">
        <v>477</v>
      </c>
      <c r="I711" s="7" t="s">
        <v>243</v>
      </c>
      <c r="J711" s="6" t="s">
        <v>553</v>
      </c>
      <c r="K711" s="1">
        <v>432000</v>
      </c>
      <c r="L711" s="1">
        <v>432000</v>
      </c>
      <c r="M711" s="1">
        <v>432034</v>
      </c>
      <c r="N711" s="2">
        <v>0.84</v>
      </c>
      <c r="O711" s="2">
        <v>0.84</v>
      </c>
      <c r="P711" s="16">
        <v>0.81818143548887401</v>
      </c>
    </row>
    <row r="712" spans="1:16" x14ac:dyDescent="0.35">
      <c r="A712" s="23" t="str">
        <f t="shared" si="24"/>
        <v>02</v>
      </c>
      <c r="B712" s="23">
        <f t="shared" si="25"/>
        <v>1023302</v>
      </c>
      <c r="C712" s="6" t="s">
        <v>1271</v>
      </c>
      <c r="D712" s="7" t="s">
        <v>1096</v>
      </c>
      <c r="E712" s="7" t="s">
        <v>10</v>
      </c>
      <c r="F712" s="7" t="s">
        <v>1078</v>
      </c>
      <c r="G712" s="7" t="s">
        <v>1027</v>
      </c>
      <c r="H712" s="7" t="s">
        <v>490</v>
      </c>
      <c r="I712" s="7" t="s">
        <v>223</v>
      </c>
      <c r="J712" s="6" t="s">
        <v>553</v>
      </c>
      <c r="K712" s="1">
        <v>336000</v>
      </c>
      <c r="L712" s="1">
        <v>336000</v>
      </c>
      <c r="M712" s="1">
        <v>336000</v>
      </c>
      <c r="N712" s="2">
        <v>0.79634821428571401</v>
      </c>
      <c r="O712" s="2">
        <v>0.79634821428571401</v>
      </c>
      <c r="P712" s="16">
        <v>0.77975284017857105</v>
      </c>
    </row>
    <row r="713" spans="1:16" x14ac:dyDescent="0.35">
      <c r="A713" s="23" t="str">
        <f t="shared" si="24"/>
        <v>02</v>
      </c>
      <c r="B713" s="23">
        <f t="shared" si="25"/>
        <v>1020845</v>
      </c>
      <c r="C713" s="6" t="s">
        <v>1271</v>
      </c>
      <c r="D713" s="7" t="s">
        <v>1096</v>
      </c>
      <c r="E713" s="7" t="s">
        <v>10</v>
      </c>
      <c r="F713" s="7" t="s">
        <v>1075</v>
      </c>
      <c r="G713" s="7" t="s">
        <v>1011</v>
      </c>
      <c r="H713" s="7" t="s">
        <v>507</v>
      </c>
      <c r="I713" s="7" t="s">
        <v>476</v>
      </c>
      <c r="J713" s="6" t="s">
        <v>553</v>
      </c>
      <c r="K713" s="1">
        <v>48000</v>
      </c>
      <c r="L713" s="1">
        <v>48000</v>
      </c>
      <c r="M713" s="1">
        <v>48038.400000000001</v>
      </c>
      <c r="N713" s="2">
        <v>2.81902083333333</v>
      </c>
      <c r="O713" s="2">
        <v>2.81902083333333</v>
      </c>
      <c r="P713" s="16">
        <v>2.7560919556021801</v>
      </c>
    </row>
    <row r="714" spans="1:16" x14ac:dyDescent="0.35">
      <c r="A714" s="23" t="str">
        <f t="shared" si="24"/>
        <v>02</v>
      </c>
      <c r="B714" s="23">
        <f t="shared" si="25"/>
        <v>1100665</v>
      </c>
      <c r="C714" s="6" t="s">
        <v>1271</v>
      </c>
      <c r="D714" s="7" t="s">
        <v>1096</v>
      </c>
      <c r="E714" s="7" t="s">
        <v>10</v>
      </c>
      <c r="F714" s="7" t="s">
        <v>1181</v>
      </c>
      <c r="G714" s="7" t="s">
        <v>1274</v>
      </c>
      <c r="H714" s="7" t="s">
        <v>1275</v>
      </c>
      <c r="I714" s="7" t="s">
        <v>1276</v>
      </c>
      <c r="J714" s="6" t="s">
        <v>1216</v>
      </c>
      <c r="K714" s="1"/>
      <c r="L714" s="1"/>
      <c r="M714" s="1">
        <v>73.44</v>
      </c>
      <c r="N714" s="2"/>
      <c r="O714" s="2"/>
      <c r="P714" s="16">
        <v>4.6247276688453201E-2</v>
      </c>
    </row>
    <row r="715" spans="1:16" x14ac:dyDescent="0.35">
      <c r="A715" s="23" t="str">
        <f t="shared" si="24"/>
        <v>02</v>
      </c>
      <c r="B715" s="23">
        <f t="shared" si="25"/>
        <v>1030773</v>
      </c>
      <c r="C715" s="6" t="s">
        <v>1271</v>
      </c>
      <c r="D715" s="7" t="s">
        <v>1096</v>
      </c>
      <c r="E715" s="7" t="s">
        <v>10</v>
      </c>
      <c r="F715" s="7" t="s">
        <v>1090</v>
      </c>
      <c r="G715" s="7" t="s">
        <v>1060</v>
      </c>
      <c r="H715" s="7" t="s">
        <v>960</v>
      </c>
      <c r="I715" s="7" t="s">
        <v>961</v>
      </c>
      <c r="J715" s="6" t="s">
        <v>659</v>
      </c>
      <c r="K715" s="1"/>
      <c r="L715" s="1"/>
      <c r="M715" s="1">
        <v>84</v>
      </c>
      <c r="N715" s="2"/>
      <c r="O715" s="2"/>
      <c r="P715" s="16">
        <v>4.5054761904761903E-2</v>
      </c>
    </row>
    <row r="716" spans="1:16" x14ac:dyDescent="0.35">
      <c r="A716" s="23" t="str">
        <f t="shared" si="24"/>
        <v>02</v>
      </c>
      <c r="B716" s="23">
        <f t="shared" si="25"/>
        <v>1030792</v>
      </c>
      <c r="C716" s="6" t="s">
        <v>1271</v>
      </c>
      <c r="D716" s="7" t="s">
        <v>1096</v>
      </c>
      <c r="E716" s="7" t="s">
        <v>10</v>
      </c>
      <c r="F716" s="7" t="s">
        <v>1090</v>
      </c>
      <c r="G716" s="7" t="s">
        <v>1060</v>
      </c>
      <c r="H716" s="7" t="s">
        <v>974</v>
      </c>
      <c r="I716" s="7" t="s">
        <v>975</v>
      </c>
      <c r="J716" s="6" t="s">
        <v>659</v>
      </c>
      <c r="K716" s="1"/>
      <c r="L716" s="1">
        <v>89606</v>
      </c>
      <c r="M716" s="1">
        <v>96000</v>
      </c>
      <c r="N716" s="2"/>
      <c r="O716" s="2">
        <v>6.1200031247907498</v>
      </c>
      <c r="P716" s="16">
        <v>5.9745012104166699</v>
      </c>
    </row>
    <row r="717" spans="1:16" x14ac:dyDescent="0.35">
      <c r="A717" s="23" t="str">
        <f t="shared" si="24"/>
        <v>02</v>
      </c>
      <c r="B717" s="23">
        <f t="shared" si="25"/>
        <v>1030337</v>
      </c>
      <c r="C717" s="6" t="s">
        <v>1271</v>
      </c>
      <c r="D717" s="7" t="s">
        <v>1096</v>
      </c>
      <c r="E717" s="7" t="s">
        <v>10</v>
      </c>
      <c r="F717" s="7" t="s">
        <v>1090</v>
      </c>
      <c r="G717" s="7" t="s">
        <v>1052</v>
      </c>
      <c r="H717" s="7" t="s">
        <v>873</v>
      </c>
      <c r="I717" s="7" t="s">
        <v>874</v>
      </c>
      <c r="J717" s="6" t="s">
        <v>659</v>
      </c>
      <c r="K717" s="1"/>
      <c r="L717" s="1">
        <v>325230</v>
      </c>
      <c r="M717" s="1">
        <v>312000</v>
      </c>
      <c r="N717" s="2"/>
      <c r="O717" s="2">
        <v>8.1999999999999993</v>
      </c>
      <c r="P717" s="16">
        <v>6.2325323541666702</v>
      </c>
    </row>
    <row r="718" spans="1:16" x14ac:dyDescent="0.35">
      <c r="A718" s="23" t="str">
        <f t="shared" si="24"/>
        <v>02</v>
      </c>
      <c r="B718" s="23">
        <f t="shared" si="25"/>
        <v>1012534</v>
      </c>
      <c r="C718" s="6" t="s">
        <v>1271</v>
      </c>
      <c r="D718" s="7" t="s">
        <v>1096</v>
      </c>
      <c r="E718" s="7" t="s">
        <v>10</v>
      </c>
      <c r="F718" s="7" t="s">
        <v>1073</v>
      </c>
      <c r="G718" s="7" t="s">
        <v>998</v>
      </c>
      <c r="H718" s="7" t="s">
        <v>815</v>
      </c>
      <c r="I718" s="7" t="s">
        <v>816</v>
      </c>
      <c r="J718" s="6" t="s">
        <v>658</v>
      </c>
      <c r="K718" s="1">
        <v>4333</v>
      </c>
      <c r="L718" s="1">
        <v>220000</v>
      </c>
      <c r="M718" s="1">
        <v>220000</v>
      </c>
      <c r="N718" s="2">
        <v>2.5499653819524601</v>
      </c>
      <c r="O718" s="2">
        <v>2.8</v>
      </c>
      <c r="P718" s="16">
        <v>2.7926297999999998</v>
      </c>
    </row>
    <row r="719" spans="1:16" x14ac:dyDescent="0.35">
      <c r="A719" s="23" t="str">
        <f t="shared" si="24"/>
        <v>02</v>
      </c>
      <c r="B719" s="23">
        <f t="shared" si="25"/>
        <v>1011047</v>
      </c>
      <c r="C719" s="6" t="s">
        <v>1271</v>
      </c>
      <c r="D719" s="7" t="s">
        <v>1096</v>
      </c>
      <c r="E719" s="7" t="s">
        <v>10</v>
      </c>
      <c r="F719" s="7" t="s">
        <v>1066</v>
      </c>
      <c r="G719" s="7" t="s">
        <v>982</v>
      </c>
      <c r="H719" s="7" t="s">
        <v>673</v>
      </c>
      <c r="I719" s="7" t="s">
        <v>674</v>
      </c>
      <c r="J719" s="6" t="s">
        <v>658</v>
      </c>
      <c r="K719" s="1">
        <v>7925</v>
      </c>
      <c r="L719" s="1">
        <v>7925</v>
      </c>
      <c r="M719" s="1">
        <v>7930</v>
      </c>
      <c r="N719" s="2">
        <v>4.0628391167192399</v>
      </c>
      <c r="O719" s="2">
        <v>4.0628391167192399</v>
      </c>
      <c r="P719" s="16">
        <v>3.9473058511979802</v>
      </c>
    </row>
    <row r="720" spans="1:16" x14ac:dyDescent="0.35">
      <c r="A720" s="23" t="str">
        <f t="shared" si="24"/>
        <v>02</v>
      </c>
      <c r="B720" s="23">
        <f t="shared" si="25"/>
        <v>1011127</v>
      </c>
      <c r="C720" s="6" t="s">
        <v>1271</v>
      </c>
      <c r="D720" s="7" t="s">
        <v>1096</v>
      </c>
      <c r="E720" s="7" t="s">
        <v>10</v>
      </c>
      <c r="F720" s="7" t="s">
        <v>1066</v>
      </c>
      <c r="G720" s="7" t="s">
        <v>982</v>
      </c>
      <c r="H720" s="7" t="s">
        <v>677</v>
      </c>
      <c r="I720" s="7" t="s">
        <v>678</v>
      </c>
      <c r="J720" s="6" t="s">
        <v>658</v>
      </c>
      <c r="K720" s="1">
        <v>978365</v>
      </c>
      <c r="L720" s="1">
        <v>978365</v>
      </c>
      <c r="M720" s="1">
        <v>980400</v>
      </c>
      <c r="N720" s="2">
        <v>3.7342954827697201</v>
      </c>
      <c r="O720" s="2">
        <v>3.7342954827697201</v>
      </c>
      <c r="P720" s="16">
        <v>3.6420590964912298</v>
      </c>
    </row>
    <row r="721" spans="1:16" x14ac:dyDescent="0.35">
      <c r="A721" s="23" t="str">
        <f t="shared" si="24"/>
        <v>02</v>
      </c>
      <c r="B721" s="23">
        <f t="shared" si="25"/>
        <v>1011614</v>
      </c>
      <c r="C721" s="6" t="s">
        <v>1271</v>
      </c>
      <c r="D721" s="7" t="s">
        <v>1096</v>
      </c>
      <c r="E721" s="7" t="s">
        <v>10</v>
      </c>
      <c r="F721" s="7" t="s">
        <v>1066</v>
      </c>
      <c r="G721" s="7" t="s">
        <v>982</v>
      </c>
      <c r="H721" s="7" t="s">
        <v>1156</v>
      </c>
      <c r="I721" s="7" t="s">
        <v>1157</v>
      </c>
      <c r="J721" s="6" t="s">
        <v>658</v>
      </c>
      <c r="K721" s="1">
        <v>40000</v>
      </c>
      <c r="L721" s="1">
        <v>40000</v>
      </c>
      <c r="M721" s="1">
        <v>40016.839999999997</v>
      </c>
      <c r="N721" s="2">
        <v>3.82315</v>
      </c>
      <c r="O721" s="2">
        <v>3.82315</v>
      </c>
      <c r="P721" s="16">
        <v>3.72835441779011</v>
      </c>
    </row>
    <row r="722" spans="1:16" x14ac:dyDescent="0.35">
      <c r="A722" s="23" t="str">
        <f t="shared" si="24"/>
        <v>02</v>
      </c>
      <c r="B722" s="23">
        <f t="shared" si="25"/>
        <v>1023324</v>
      </c>
      <c r="C722" s="6" t="s">
        <v>1271</v>
      </c>
      <c r="D722" s="7" t="s">
        <v>1096</v>
      </c>
      <c r="E722" s="7" t="s">
        <v>10</v>
      </c>
      <c r="F722" s="7" t="s">
        <v>1076</v>
      </c>
      <c r="G722" s="7" t="s">
        <v>1022</v>
      </c>
      <c r="H722" s="7" t="s">
        <v>613</v>
      </c>
      <c r="I722" s="7" t="s">
        <v>149</v>
      </c>
      <c r="J722" s="6" t="s">
        <v>553</v>
      </c>
      <c r="K722" s="1"/>
      <c r="L722" s="1"/>
      <c r="M722" s="1">
        <v>88</v>
      </c>
      <c r="N722" s="2"/>
      <c r="O722" s="2"/>
      <c r="P722" s="16">
        <v>7.3488636363636404E-3</v>
      </c>
    </row>
    <row r="723" spans="1:16" x14ac:dyDescent="0.35">
      <c r="A723" s="23" t="str">
        <f t="shared" si="24"/>
        <v>02</v>
      </c>
      <c r="B723" s="23">
        <f t="shared" si="25"/>
        <v>1023257</v>
      </c>
      <c r="C723" s="6" t="s">
        <v>1271</v>
      </c>
      <c r="D723" s="7" t="s">
        <v>1096</v>
      </c>
      <c r="E723" s="7" t="s">
        <v>10</v>
      </c>
      <c r="F723" s="7" t="s">
        <v>1081</v>
      </c>
      <c r="G723" s="7" t="s">
        <v>1010</v>
      </c>
      <c r="H723" s="7" t="s">
        <v>530</v>
      </c>
      <c r="I723" s="7" t="s">
        <v>531</v>
      </c>
      <c r="J723" s="6" t="s">
        <v>553</v>
      </c>
      <c r="K723" s="1">
        <v>24000</v>
      </c>
      <c r="L723" s="1">
        <v>24000</v>
      </c>
      <c r="M723" s="1">
        <v>24002</v>
      </c>
      <c r="N723" s="2">
        <v>1.10795833333333</v>
      </c>
      <c r="O723" s="2">
        <v>1.10795833333333</v>
      </c>
      <c r="P723" s="16">
        <v>1.0854266102824801</v>
      </c>
    </row>
    <row r="724" spans="1:16" x14ac:dyDescent="0.35">
      <c r="A724" s="23" t="str">
        <f t="shared" si="24"/>
        <v>02</v>
      </c>
      <c r="B724" s="23">
        <f t="shared" si="25"/>
        <v>1022907</v>
      </c>
      <c r="C724" s="6" t="s">
        <v>1271</v>
      </c>
      <c r="D724" s="7" t="s">
        <v>1096</v>
      </c>
      <c r="E724" s="7" t="s">
        <v>10</v>
      </c>
      <c r="F724" s="7" t="s">
        <v>1069</v>
      </c>
      <c r="G724" s="7" t="s">
        <v>1026</v>
      </c>
      <c r="H724" s="7" t="s">
        <v>528</v>
      </c>
      <c r="I724" s="7" t="s">
        <v>529</v>
      </c>
      <c r="J724" s="6" t="s">
        <v>553</v>
      </c>
      <c r="K724" s="1">
        <v>72000</v>
      </c>
      <c r="L724" s="1">
        <v>72000</v>
      </c>
      <c r="M724" s="1">
        <v>72000</v>
      </c>
      <c r="N724" s="2">
        <v>0.436805555555556</v>
      </c>
      <c r="O724" s="2">
        <v>0.436805555555556</v>
      </c>
      <c r="P724" s="16">
        <v>0.4295216</v>
      </c>
    </row>
    <row r="725" spans="1:16" x14ac:dyDescent="0.35">
      <c r="A725" s="23" t="str">
        <f t="shared" si="24"/>
        <v>02</v>
      </c>
      <c r="B725" s="23">
        <f t="shared" si="25"/>
        <v>1030658</v>
      </c>
      <c r="C725" s="6" t="s">
        <v>1271</v>
      </c>
      <c r="D725" s="7" t="s">
        <v>1096</v>
      </c>
      <c r="E725" s="7" t="s">
        <v>10</v>
      </c>
      <c r="F725" s="7" t="s">
        <v>1093</v>
      </c>
      <c r="G725" s="7" t="s">
        <v>1059</v>
      </c>
      <c r="H725" s="7" t="s">
        <v>925</v>
      </c>
      <c r="I725" s="7" t="s">
        <v>926</v>
      </c>
      <c r="J725" s="6" t="s">
        <v>659</v>
      </c>
      <c r="K725" s="1"/>
      <c r="L725" s="1">
        <v>59731</v>
      </c>
      <c r="M725" s="1">
        <v>72052.08</v>
      </c>
      <c r="N725" s="2"/>
      <c r="O725" s="2">
        <v>3.7242470409000399</v>
      </c>
      <c r="P725" s="16">
        <v>3.4881143736586102</v>
      </c>
    </row>
    <row r="726" spans="1:16" x14ac:dyDescent="0.35">
      <c r="A726" s="23" t="str">
        <f t="shared" si="24"/>
        <v>02</v>
      </c>
      <c r="B726" s="23">
        <f t="shared" si="25"/>
        <v>1012455</v>
      </c>
      <c r="C726" s="6" t="s">
        <v>1271</v>
      </c>
      <c r="D726" s="7" t="s">
        <v>1096</v>
      </c>
      <c r="E726" s="7" t="s">
        <v>14</v>
      </c>
      <c r="F726" s="7" t="s">
        <v>1068</v>
      </c>
      <c r="G726" s="7" t="s">
        <v>997</v>
      </c>
      <c r="H726" s="7" t="s">
        <v>790</v>
      </c>
      <c r="I726" s="7" t="s">
        <v>791</v>
      </c>
      <c r="J726" s="6" t="s">
        <v>658</v>
      </c>
      <c r="K726" s="1"/>
      <c r="L726" s="1"/>
      <c r="M726" s="1">
        <v>24000</v>
      </c>
      <c r="N726" s="2"/>
      <c r="O726" s="2"/>
      <c r="P726" s="16">
        <v>1.9061764208333301</v>
      </c>
    </row>
    <row r="727" spans="1:16" x14ac:dyDescent="0.35">
      <c r="A727" s="23" t="str">
        <f t="shared" si="24"/>
        <v>02</v>
      </c>
      <c r="B727" s="23">
        <f t="shared" si="25"/>
        <v>1030566</v>
      </c>
      <c r="C727" s="6" t="s">
        <v>1271</v>
      </c>
      <c r="D727" s="7" t="s">
        <v>1096</v>
      </c>
      <c r="E727" s="7" t="s">
        <v>14</v>
      </c>
      <c r="F727" s="7" t="s">
        <v>1068</v>
      </c>
      <c r="G727" s="7" t="s">
        <v>1051</v>
      </c>
      <c r="H727" s="7" t="s">
        <v>921</v>
      </c>
      <c r="I727" s="7" t="s">
        <v>922</v>
      </c>
      <c r="J727" s="6" t="s">
        <v>659</v>
      </c>
      <c r="K727" s="1"/>
      <c r="L727" s="1">
        <v>22510</v>
      </c>
      <c r="M727" s="1">
        <v>24000</v>
      </c>
      <c r="N727" s="2"/>
      <c r="O727" s="2">
        <v>1.51665926254998</v>
      </c>
      <c r="P727" s="16">
        <v>1.43836570416667</v>
      </c>
    </row>
    <row r="728" spans="1:16" x14ac:dyDescent="0.35">
      <c r="A728" s="23" t="str">
        <f t="shared" si="24"/>
        <v>02</v>
      </c>
      <c r="B728" s="23">
        <f t="shared" si="25"/>
        <v>1030685</v>
      </c>
      <c r="C728" s="6" t="s">
        <v>1271</v>
      </c>
      <c r="D728" s="7" t="s">
        <v>1096</v>
      </c>
      <c r="E728" s="7" t="s">
        <v>14</v>
      </c>
      <c r="F728" s="7" t="s">
        <v>1068</v>
      </c>
      <c r="G728" s="7" t="s">
        <v>1051</v>
      </c>
      <c r="H728" s="7" t="s">
        <v>934</v>
      </c>
      <c r="I728" s="7" t="s">
        <v>935</v>
      </c>
      <c r="J728" s="6" t="s">
        <v>659</v>
      </c>
      <c r="K728" s="1"/>
      <c r="L728" s="1">
        <v>121101</v>
      </c>
      <c r="M728" s="1">
        <v>120000</v>
      </c>
      <c r="N728" s="2"/>
      <c r="O728" s="2">
        <v>3.1385702843081398</v>
      </c>
      <c r="P728" s="16">
        <v>3.1229373708333301</v>
      </c>
    </row>
    <row r="729" spans="1:16" x14ac:dyDescent="0.35">
      <c r="A729" s="23" t="str">
        <f t="shared" si="24"/>
        <v>02</v>
      </c>
      <c r="B729" s="23">
        <f t="shared" si="25"/>
        <v>1022033</v>
      </c>
      <c r="C729" s="6" t="s">
        <v>1271</v>
      </c>
      <c r="D729" s="7" t="s">
        <v>1096</v>
      </c>
      <c r="E729" s="7" t="s">
        <v>14</v>
      </c>
      <c r="F729" s="7" t="s">
        <v>1087</v>
      </c>
      <c r="G729" s="7" t="s">
        <v>1038</v>
      </c>
      <c r="H729" s="7" t="s">
        <v>220</v>
      </c>
      <c r="I729" s="7" t="s">
        <v>221</v>
      </c>
      <c r="J729" s="6" t="s">
        <v>553</v>
      </c>
      <c r="K729" s="1">
        <v>30000</v>
      </c>
      <c r="L729" s="1">
        <v>24000</v>
      </c>
      <c r="M729" s="1">
        <v>24000</v>
      </c>
      <c r="N729" s="2">
        <v>5.2321666666666697</v>
      </c>
      <c r="O729" s="2">
        <v>5.2321666666666697</v>
      </c>
      <c r="P729" s="16">
        <v>4.2891879291666699</v>
      </c>
    </row>
    <row r="730" spans="1:16" x14ac:dyDescent="0.35">
      <c r="A730" s="23" t="str">
        <f t="shared" si="24"/>
        <v>02</v>
      </c>
      <c r="B730" s="23">
        <f t="shared" si="25"/>
        <v>1021739</v>
      </c>
      <c r="C730" s="6" t="s">
        <v>1271</v>
      </c>
      <c r="D730" s="7" t="s">
        <v>1096</v>
      </c>
      <c r="E730" s="7" t="s">
        <v>14</v>
      </c>
      <c r="F730" s="7" t="s">
        <v>1087</v>
      </c>
      <c r="G730" s="7" t="s">
        <v>1034</v>
      </c>
      <c r="H730" s="7" t="s">
        <v>185</v>
      </c>
      <c r="I730" s="7" t="s">
        <v>186</v>
      </c>
      <c r="J730" s="6" t="s">
        <v>553</v>
      </c>
      <c r="K730" s="1">
        <v>48000</v>
      </c>
      <c r="L730" s="1">
        <v>48000</v>
      </c>
      <c r="M730" s="1">
        <v>48000</v>
      </c>
      <c r="N730" s="2">
        <v>0.71325000000000005</v>
      </c>
      <c r="O730" s="2">
        <v>0.71325000000000005</v>
      </c>
      <c r="P730" s="16">
        <v>0.49528587083333298</v>
      </c>
    </row>
    <row r="731" spans="1:16" x14ac:dyDescent="0.35">
      <c r="A731" s="23" t="str">
        <f t="shared" si="24"/>
        <v>02</v>
      </c>
      <c r="B731" s="23">
        <f t="shared" si="25"/>
        <v>1022212</v>
      </c>
      <c r="C731" s="6" t="s">
        <v>1271</v>
      </c>
      <c r="D731" s="7" t="s">
        <v>1096</v>
      </c>
      <c r="E731" s="7" t="s">
        <v>14</v>
      </c>
      <c r="F731" s="7" t="s">
        <v>1087</v>
      </c>
      <c r="G731" s="7" t="s">
        <v>1034</v>
      </c>
      <c r="H731" s="7" t="s">
        <v>254</v>
      </c>
      <c r="I731" s="7" t="s">
        <v>255</v>
      </c>
      <c r="J731" s="6" t="s">
        <v>553</v>
      </c>
      <c r="K731" s="1">
        <v>600000</v>
      </c>
      <c r="L731" s="1">
        <v>600000</v>
      </c>
      <c r="M731" s="1">
        <v>600000</v>
      </c>
      <c r="N731" s="2">
        <v>1.1432516666666701</v>
      </c>
      <c r="O731" s="2">
        <v>1.1432516666666701</v>
      </c>
      <c r="P731" s="16">
        <v>1.1072339846666699</v>
      </c>
    </row>
    <row r="732" spans="1:16" x14ac:dyDescent="0.35">
      <c r="A732" s="23" t="str">
        <f t="shared" si="24"/>
        <v>02</v>
      </c>
      <c r="B732" s="23">
        <f t="shared" si="25"/>
        <v>1022639</v>
      </c>
      <c r="C732" s="6" t="s">
        <v>1271</v>
      </c>
      <c r="D732" s="7" t="s">
        <v>1096</v>
      </c>
      <c r="E732" s="7" t="s">
        <v>14</v>
      </c>
      <c r="F732" s="7" t="s">
        <v>1087</v>
      </c>
      <c r="G732" s="7" t="s">
        <v>1034</v>
      </c>
      <c r="H732" s="7" t="s">
        <v>328</v>
      </c>
      <c r="I732" s="7" t="s">
        <v>329</v>
      </c>
      <c r="J732" s="6" t="s">
        <v>553</v>
      </c>
      <c r="K732" s="1">
        <v>960000</v>
      </c>
      <c r="L732" s="1">
        <v>960000</v>
      </c>
      <c r="M732" s="1">
        <v>960000</v>
      </c>
      <c r="N732" s="2">
        <v>1.0713239583333301</v>
      </c>
      <c r="O732" s="2">
        <v>1.0713239583333301</v>
      </c>
      <c r="P732" s="16">
        <v>1.0460219047916699</v>
      </c>
    </row>
    <row r="733" spans="1:16" x14ac:dyDescent="0.35">
      <c r="A733" s="23" t="str">
        <f t="shared" si="24"/>
        <v>02</v>
      </c>
      <c r="B733" s="23">
        <f t="shared" si="25"/>
        <v>1022640</v>
      </c>
      <c r="C733" s="6" t="s">
        <v>1271</v>
      </c>
      <c r="D733" s="7" t="s">
        <v>1096</v>
      </c>
      <c r="E733" s="7" t="s">
        <v>14</v>
      </c>
      <c r="F733" s="7" t="s">
        <v>1087</v>
      </c>
      <c r="G733" s="7" t="s">
        <v>1034</v>
      </c>
      <c r="H733" s="7" t="s">
        <v>330</v>
      </c>
      <c r="I733" s="7" t="s">
        <v>331</v>
      </c>
      <c r="J733" s="6" t="s">
        <v>553</v>
      </c>
      <c r="K733" s="1">
        <v>24000</v>
      </c>
      <c r="L733" s="1">
        <v>24000</v>
      </c>
      <c r="M733" s="1">
        <v>24000</v>
      </c>
      <c r="N733" s="2">
        <v>0.92745833333333405</v>
      </c>
      <c r="O733" s="2">
        <v>0.92745833333333405</v>
      </c>
      <c r="P733" s="16">
        <v>0.92361392499999995</v>
      </c>
    </row>
    <row r="734" spans="1:16" x14ac:dyDescent="0.35">
      <c r="A734" s="23" t="str">
        <f t="shared" si="24"/>
        <v>02</v>
      </c>
      <c r="B734" s="23">
        <f t="shared" si="25"/>
        <v>1022414</v>
      </c>
      <c r="C734" s="6" t="s">
        <v>1271</v>
      </c>
      <c r="D734" s="7" t="s">
        <v>1096</v>
      </c>
      <c r="E734" s="7" t="s">
        <v>14</v>
      </c>
      <c r="F734" s="7" t="s">
        <v>1074</v>
      </c>
      <c r="G734" s="7" t="s">
        <v>1042</v>
      </c>
      <c r="H734" s="7" t="s">
        <v>297</v>
      </c>
      <c r="I734" s="7" t="s">
        <v>298</v>
      </c>
      <c r="J734" s="6" t="s">
        <v>553</v>
      </c>
      <c r="K734" s="1">
        <v>72000</v>
      </c>
      <c r="L734" s="1">
        <v>72000</v>
      </c>
      <c r="M734" s="1">
        <v>72000</v>
      </c>
      <c r="N734" s="2">
        <v>0.85711111111111105</v>
      </c>
      <c r="O734" s="2">
        <v>0.85711111111111105</v>
      </c>
      <c r="P734" s="16">
        <v>0.74059402916666595</v>
      </c>
    </row>
    <row r="735" spans="1:16" x14ac:dyDescent="0.35">
      <c r="A735" s="23" t="str">
        <f t="shared" si="24"/>
        <v>02</v>
      </c>
      <c r="B735" s="23">
        <f t="shared" si="25"/>
        <v>1021971</v>
      </c>
      <c r="C735" s="6" t="s">
        <v>1271</v>
      </c>
      <c r="D735" s="7" t="s">
        <v>1096</v>
      </c>
      <c r="E735" s="7" t="s">
        <v>14</v>
      </c>
      <c r="F735" s="7" t="s">
        <v>1080</v>
      </c>
      <c r="G735" s="7" t="s">
        <v>1029</v>
      </c>
      <c r="H735" s="7" t="s">
        <v>211</v>
      </c>
      <c r="I735" s="7" t="s">
        <v>212</v>
      </c>
      <c r="J735" s="6" t="s">
        <v>553</v>
      </c>
      <c r="K735" s="1">
        <v>72000</v>
      </c>
      <c r="L735" s="1">
        <v>72000</v>
      </c>
      <c r="M735" s="1">
        <v>72000</v>
      </c>
      <c r="N735" s="2">
        <v>1.7890277777777801</v>
      </c>
      <c r="O735" s="2">
        <v>1.7890277777777801</v>
      </c>
      <c r="P735" s="16">
        <v>1.4744757041666701</v>
      </c>
    </row>
    <row r="736" spans="1:16" x14ac:dyDescent="0.35">
      <c r="A736" s="23" t="str">
        <f t="shared" si="24"/>
        <v>02</v>
      </c>
      <c r="B736" s="23">
        <f t="shared" si="25"/>
        <v>1023034</v>
      </c>
      <c r="C736" s="6" t="s">
        <v>1271</v>
      </c>
      <c r="D736" s="7" t="s">
        <v>1096</v>
      </c>
      <c r="E736" s="7" t="s">
        <v>14</v>
      </c>
      <c r="F736" s="7" t="s">
        <v>1080</v>
      </c>
      <c r="G736" s="7" t="s">
        <v>1030</v>
      </c>
      <c r="H736" s="7" t="s">
        <v>408</v>
      </c>
      <c r="I736" s="7" t="s">
        <v>142</v>
      </c>
      <c r="J736" s="6" t="s">
        <v>553</v>
      </c>
      <c r="K736" s="1">
        <v>192000</v>
      </c>
      <c r="L736" s="1">
        <v>192000</v>
      </c>
      <c r="M736" s="1">
        <v>120000</v>
      </c>
      <c r="N736" s="2">
        <v>0.49903124999999998</v>
      </c>
      <c r="O736" s="2">
        <v>0.49903124999999998</v>
      </c>
      <c r="P736" s="16">
        <v>0.37290921249999998</v>
      </c>
    </row>
    <row r="737" spans="1:16" x14ac:dyDescent="0.35">
      <c r="A737" s="23" t="str">
        <f t="shared" si="24"/>
        <v>02</v>
      </c>
      <c r="B737" s="23">
        <f t="shared" si="25"/>
        <v>1022417</v>
      </c>
      <c r="C737" s="6" t="s">
        <v>1271</v>
      </c>
      <c r="D737" s="7" t="s">
        <v>1096</v>
      </c>
      <c r="E737" s="7" t="s">
        <v>14</v>
      </c>
      <c r="F737" s="7" t="s">
        <v>1080</v>
      </c>
      <c r="G737" s="7" t="s">
        <v>1031</v>
      </c>
      <c r="H737" s="7" t="s">
        <v>301</v>
      </c>
      <c r="I737" s="7" t="s">
        <v>302</v>
      </c>
      <c r="J737" s="6" t="s">
        <v>553</v>
      </c>
      <c r="K737" s="1">
        <v>12000</v>
      </c>
      <c r="L737" s="1">
        <v>240000</v>
      </c>
      <c r="M737" s="1">
        <v>264000</v>
      </c>
      <c r="N737" s="2">
        <v>0.499</v>
      </c>
      <c r="O737" s="2">
        <v>0.499033333333333</v>
      </c>
      <c r="P737" s="16">
        <v>0.37368043787878802</v>
      </c>
    </row>
    <row r="738" spans="1:16" x14ac:dyDescent="0.35">
      <c r="A738" s="23" t="str">
        <f t="shared" si="24"/>
        <v>02</v>
      </c>
      <c r="B738" s="23">
        <f t="shared" si="25"/>
        <v>1023306</v>
      </c>
      <c r="C738" s="6" t="s">
        <v>1271</v>
      </c>
      <c r="D738" s="7" t="s">
        <v>1096</v>
      </c>
      <c r="E738" s="7" t="s">
        <v>14</v>
      </c>
      <c r="F738" s="7" t="s">
        <v>1080</v>
      </c>
      <c r="G738" s="7" t="s">
        <v>1031</v>
      </c>
      <c r="H738" s="7" t="s">
        <v>523</v>
      </c>
      <c r="I738" s="7" t="s">
        <v>302</v>
      </c>
      <c r="J738" s="6" t="s">
        <v>553</v>
      </c>
      <c r="K738" s="1">
        <v>240000</v>
      </c>
      <c r="L738" s="1">
        <v>240000</v>
      </c>
      <c r="M738" s="1">
        <v>144000</v>
      </c>
      <c r="N738" s="2">
        <v>0.857104166666667</v>
      </c>
      <c r="O738" s="2">
        <v>0.857104166666667</v>
      </c>
      <c r="P738" s="16">
        <v>0.74012259583333295</v>
      </c>
    </row>
    <row r="739" spans="1:16" x14ac:dyDescent="0.35">
      <c r="A739" s="23" t="str">
        <f t="shared" si="24"/>
        <v>02</v>
      </c>
      <c r="B739" s="23">
        <f t="shared" si="25"/>
        <v>1022936</v>
      </c>
      <c r="C739" s="6" t="s">
        <v>1271</v>
      </c>
      <c r="D739" s="7" t="s">
        <v>1096</v>
      </c>
      <c r="E739" s="7" t="s">
        <v>14</v>
      </c>
      <c r="F739" s="7" t="s">
        <v>985</v>
      </c>
      <c r="G739" s="7" t="s">
        <v>1012</v>
      </c>
      <c r="H739" s="7" t="s">
        <v>388</v>
      </c>
      <c r="I739" s="7" t="s">
        <v>78</v>
      </c>
      <c r="J739" s="6" t="s">
        <v>553</v>
      </c>
      <c r="K739" s="1">
        <v>0</v>
      </c>
      <c r="L739" s="1">
        <v>6790</v>
      </c>
      <c r="M739" s="1"/>
      <c r="N739" s="2">
        <v>0</v>
      </c>
      <c r="O739" s="2">
        <v>1.78910162002946</v>
      </c>
      <c r="P739" s="16"/>
    </row>
    <row r="740" spans="1:16" x14ac:dyDescent="0.35">
      <c r="A740" s="23" t="str">
        <f t="shared" si="24"/>
        <v>02</v>
      </c>
      <c r="B740" s="23">
        <f t="shared" si="25"/>
        <v>1023111</v>
      </c>
      <c r="C740" s="6" t="s">
        <v>1271</v>
      </c>
      <c r="D740" s="7" t="s">
        <v>1096</v>
      </c>
      <c r="E740" s="7" t="s">
        <v>14</v>
      </c>
      <c r="F740" s="7" t="s">
        <v>1078</v>
      </c>
      <c r="G740" s="7" t="s">
        <v>1021</v>
      </c>
      <c r="H740" s="7" t="s">
        <v>418</v>
      </c>
      <c r="I740" s="7" t="s">
        <v>419</v>
      </c>
      <c r="J740" s="6" t="s">
        <v>553</v>
      </c>
      <c r="K740" s="1"/>
      <c r="L740" s="1"/>
      <c r="M740" s="1">
        <v>20501</v>
      </c>
      <c r="N740" s="2"/>
      <c r="O740" s="2"/>
      <c r="P740" s="16">
        <v>0.83917400614604198</v>
      </c>
    </row>
    <row r="741" spans="1:16" x14ac:dyDescent="0.35">
      <c r="A741" s="23" t="str">
        <f t="shared" si="24"/>
        <v>02</v>
      </c>
      <c r="B741" s="23">
        <f t="shared" si="25"/>
        <v>1022073</v>
      </c>
      <c r="C741" s="6" t="s">
        <v>1271</v>
      </c>
      <c r="D741" s="7" t="s">
        <v>1096</v>
      </c>
      <c r="E741" s="7" t="s">
        <v>14</v>
      </c>
      <c r="F741" s="7" t="s">
        <v>1078</v>
      </c>
      <c r="G741" s="7" t="s">
        <v>1027</v>
      </c>
      <c r="H741" s="7" t="s">
        <v>222</v>
      </c>
      <c r="I741" s="7" t="s">
        <v>223</v>
      </c>
      <c r="J741" s="6" t="s">
        <v>553</v>
      </c>
      <c r="K741" s="1">
        <v>72000</v>
      </c>
      <c r="L741" s="1">
        <v>72000</v>
      </c>
      <c r="M741" s="1">
        <v>72000</v>
      </c>
      <c r="N741" s="2">
        <v>0.78518055555555599</v>
      </c>
      <c r="O741" s="2">
        <v>0.78518055555555599</v>
      </c>
      <c r="P741" s="16">
        <v>0.67893426666666701</v>
      </c>
    </row>
    <row r="742" spans="1:16" x14ac:dyDescent="0.35">
      <c r="A742" s="23" t="str">
        <f t="shared" si="24"/>
        <v>02</v>
      </c>
      <c r="B742" s="23">
        <f t="shared" si="25"/>
        <v>1021992</v>
      </c>
      <c r="C742" s="6" t="s">
        <v>1271</v>
      </c>
      <c r="D742" s="7" t="s">
        <v>1096</v>
      </c>
      <c r="E742" s="7" t="s">
        <v>14</v>
      </c>
      <c r="F742" s="7" t="s">
        <v>1078</v>
      </c>
      <c r="G742" s="7" t="s">
        <v>1006</v>
      </c>
      <c r="H742" s="7" t="s">
        <v>219</v>
      </c>
      <c r="I742" s="7" t="s">
        <v>28</v>
      </c>
      <c r="J742" s="6" t="s">
        <v>553</v>
      </c>
      <c r="K742" s="1">
        <v>192000</v>
      </c>
      <c r="L742" s="1">
        <v>192000</v>
      </c>
      <c r="M742" s="1">
        <v>96000</v>
      </c>
      <c r="N742" s="2">
        <v>1.0009583333333301</v>
      </c>
      <c r="O742" s="2">
        <v>1.0009583333333301</v>
      </c>
      <c r="P742" s="16">
        <v>0.74012405208333298</v>
      </c>
    </row>
    <row r="743" spans="1:16" x14ac:dyDescent="0.35">
      <c r="A743" s="23" t="str">
        <f t="shared" si="24"/>
        <v>02</v>
      </c>
      <c r="B743" s="23">
        <f t="shared" si="25"/>
        <v>1023157</v>
      </c>
      <c r="C743" s="6" t="s">
        <v>1271</v>
      </c>
      <c r="D743" s="7" t="s">
        <v>1096</v>
      </c>
      <c r="E743" s="7" t="s">
        <v>14</v>
      </c>
      <c r="F743" s="7" t="s">
        <v>1078</v>
      </c>
      <c r="G743" s="7" t="s">
        <v>1006</v>
      </c>
      <c r="H743" s="7" t="s">
        <v>602</v>
      </c>
      <c r="I743" s="7" t="s">
        <v>603</v>
      </c>
      <c r="J743" s="6" t="s">
        <v>553</v>
      </c>
      <c r="K743" s="1">
        <v>3500</v>
      </c>
      <c r="L743" s="1">
        <v>0</v>
      </c>
      <c r="M743" s="1"/>
      <c r="N743" s="2">
        <v>0.85714285714285698</v>
      </c>
      <c r="O743" s="2">
        <v>0</v>
      </c>
      <c r="P743" s="16"/>
    </row>
    <row r="744" spans="1:16" x14ac:dyDescent="0.35">
      <c r="A744" s="23" t="str">
        <f t="shared" si="24"/>
        <v>02</v>
      </c>
      <c r="B744" s="23">
        <f t="shared" si="25"/>
        <v>1021767</v>
      </c>
      <c r="C744" s="6" t="s">
        <v>1271</v>
      </c>
      <c r="D744" s="7" t="s">
        <v>1096</v>
      </c>
      <c r="E744" s="7" t="s">
        <v>14</v>
      </c>
      <c r="F744" s="7" t="s">
        <v>1084</v>
      </c>
      <c r="G744" s="7" t="s">
        <v>1017</v>
      </c>
      <c r="H744" s="7" t="s">
        <v>191</v>
      </c>
      <c r="I744" s="7" t="s">
        <v>192</v>
      </c>
      <c r="J744" s="6" t="s">
        <v>553</v>
      </c>
      <c r="K744" s="1">
        <v>480000</v>
      </c>
      <c r="L744" s="1">
        <v>480000</v>
      </c>
      <c r="M744" s="1">
        <v>480000</v>
      </c>
      <c r="N744" s="2">
        <v>1.35903333333333</v>
      </c>
      <c r="O744" s="2">
        <v>1.35903333333333</v>
      </c>
      <c r="P744" s="16">
        <v>1.2296390458333299</v>
      </c>
    </row>
    <row r="745" spans="1:16" x14ac:dyDescent="0.35">
      <c r="A745" s="23" t="str">
        <f t="shared" si="24"/>
        <v>02</v>
      </c>
      <c r="B745" s="23">
        <f t="shared" si="25"/>
        <v>1022099</v>
      </c>
      <c r="C745" s="6" t="s">
        <v>1271</v>
      </c>
      <c r="D745" s="7" t="s">
        <v>1096</v>
      </c>
      <c r="E745" s="7" t="s">
        <v>14</v>
      </c>
      <c r="F745" s="7" t="s">
        <v>1084</v>
      </c>
      <c r="G745" s="7" t="s">
        <v>1017</v>
      </c>
      <c r="H745" s="7" t="s">
        <v>228</v>
      </c>
      <c r="I745" s="7" t="s">
        <v>229</v>
      </c>
      <c r="J745" s="6" t="s">
        <v>553</v>
      </c>
      <c r="K745" s="1">
        <v>144000</v>
      </c>
      <c r="L745" s="1">
        <v>144000</v>
      </c>
      <c r="M745" s="1">
        <v>144000</v>
      </c>
      <c r="N745" s="2">
        <v>1.57325</v>
      </c>
      <c r="O745" s="2">
        <v>1.57325</v>
      </c>
      <c r="P745" s="16">
        <v>1.3520400180555601</v>
      </c>
    </row>
    <row r="746" spans="1:16" x14ac:dyDescent="0.35">
      <c r="A746" s="23" t="str">
        <f t="shared" si="24"/>
        <v>02</v>
      </c>
      <c r="B746" s="23">
        <f t="shared" si="25"/>
        <v>1022186</v>
      </c>
      <c r="C746" s="6" t="s">
        <v>1271</v>
      </c>
      <c r="D746" s="7" t="s">
        <v>1096</v>
      </c>
      <c r="E746" s="7" t="s">
        <v>14</v>
      </c>
      <c r="F746" s="7" t="s">
        <v>1084</v>
      </c>
      <c r="G746" s="7" t="s">
        <v>1017</v>
      </c>
      <c r="H746" s="7" t="s">
        <v>248</v>
      </c>
      <c r="I746" s="7" t="s">
        <v>249</v>
      </c>
      <c r="J746" s="6" t="s">
        <v>553</v>
      </c>
      <c r="K746" s="1"/>
      <c r="L746" s="1"/>
      <c r="M746" s="1">
        <v>72001</v>
      </c>
      <c r="N746" s="2"/>
      <c r="O746" s="2"/>
      <c r="P746" s="16">
        <v>0.80648941264704599</v>
      </c>
    </row>
    <row r="747" spans="1:16" x14ac:dyDescent="0.35">
      <c r="A747" s="23" t="str">
        <f t="shared" si="24"/>
        <v>02</v>
      </c>
      <c r="B747" s="23">
        <f t="shared" si="25"/>
        <v>1022388</v>
      </c>
      <c r="C747" s="6" t="s">
        <v>1271</v>
      </c>
      <c r="D747" s="7" t="s">
        <v>1096</v>
      </c>
      <c r="E747" s="7" t="s">
        <v>14</v>
      </c>
      <c r="F747" s="7" t="s">
        <v>1084</v>
      </c>
      <c r="G747" s="7" t="s">
        <v>1017</v>
      </c>
      <c r="H747" s="7" t="s">
        <v>291</v>
      </c>
      <c r="I747" s="7" t="s">
        <v>292</v>
      </c>
      <c r="J747" s="6" t="s">
        <v>553</v>
      </c>
      <c r="K747" s="1">
        <v>0</v>
      </c>
      <c r="L747" s="1">
        <v>0</v>
      </c>
      <c r="M747" s="1">
        <v>120000</v>
      </c>
      <c r="N747" s="2">
        <v>0</v>
      </c>
      <c r="O747" s="2">
        <v>0</v>
      </c>
      <c r="P747" s="16">
        <v>0.74012259583333295</v>
      </c>
    </row>
    <row r="748" spans="1:16" x14ac:dyDescent="0.35">
      <c r="A748" s="23" t="str">
        <f t="shared" si="24"/>
        <v>02</v>
      </c>
      <c r="B748" s="23">
        <f t="shared" si="25"/>
        <v>1021766</v>
      </c>
      <c r="C748" s="6" t="s">
        <v>1271</v>
      </c>
      <c r="D748" s="7" t="s">
        <v>1096</v>
      </c>
      <c r="E748" s="7" t="s">
        <v>14</v>
      </c>
      <c r="F748" s="7" t="s">
        <v>1084</v>
      </c>
      <c r="G748" s="7" t="s">
        <v>1028</v>
      </c>
      <c r="H748" s="7" t="s">
        <v>189</v>
      </c>
      <c r="I748" s="7" t="s">
        <v>190</v>
      </c>
      <c r="J748" s="6" t="s">
        <v>553</v>
      </c>
      <c r="K748" s="1">
        <v>384000</v>
      </c>
      <c r="L748" s="1">
        <v>384000</v>
      </c>
      <c r="M748" s="1">
        <v>384000</v>
      </c>
      <c r="N748" s="2">
        <v>1.50288802083333</v>
      </c>
      <c r="O748" s="2">
        <v>1.50288802083333</v>
      </c>
      <c r="P748" s="16">
        <v>1.22963904192708</v>
      </c>
    </row>
    <row r="749" spans="1:16" x14ac:dyDescent="0.35">
      <c r="A749" s="23" t="str">
        <f t="shared" si="24"/>
        <v>02</v>
      </c>
      <c r="B749" s="23">
        <f t="shared" si="25"/>
        <v>1021774</v>
      </c>
      <c r="C749" s="6" t="s">
        <v>1271</v>
      </c>
      <c r="D749" s="7" t="s">
        <v>1096</v>
      </c>
      <c r="E749" s="7" t="s">
        <v>14</v>
      </c>
      <c r="F749" s="7" t="s">
        <v>1084</v>
      </c>
      <c r="G749" s="7" t="s">
        <v>1028</v>
      </c>
      <c r="H749" s="7" t="s">
        <v>193</v>
      </c>
      <c r="I749" s="7" t="s">
        <v>194</v>
      </c>
      <c r="J749" s="6" t="s">
        <v>553</v>
      </c>
      <c r="K749" s="1">
        <v>96000</v>
      </c>
      <c r="L749" s="1">
        <v>96000</v>
      </c>
      <c r="M749" s="1">
        <v>96000</v>
      </c>
      <c r="N749" s="2">
        <v>1.07132291666667</v>
      </c>
      <c r="O749" s="2">
        <v>1.07132291666667</v>
      </c>
      <c r="P749" s="16">
        <v>0.73942502499999996</v>
      </c>
    </row>
    <row r="750" spans="1:16" x14ac:dyDescent="0.35">
      <c r="A750" s="23" t="str">
        <f t="shared" si="24"/>
        <v>02</v>
      </c>
      <c r="B750" s="23">
        <f t="shared" si="25"/>
        <v>1022096</v>
      </c>
      <c r="C750" s="6" t="s">
        <v>1271</v>
      </c>
      <c r="D750" s="7" t="s">
        <v>1096</v>
      </c>
      <c r="E750" s="7" t="s">
        <v>14</v>
      </c>
      <c r="F750" s="7" t="s">
        <v>1084</v>
      </c>
      <c r="G750" s="7" t="s">
        <v>1028</v>
      </c>
      <c r="H750" s="7" t="s">
        <v>226</v>
      </c>
      <c r="I750" s="7" t="s">
        <v>227</v>
      </c>
      <c r="J750" s="6" t="s">
        <v>553</v>
      </c>
      <c r="K750" s="1"/>
      <c r="L750" s="1"/>
      <c r="M750" s="1">
        <v>144000</v>
      </c>
      <c r="N750" s="2"/>
      <c r="O750" s="2"/>
      <c r="P750" s="16">
        <v>0.98483916527777804</v>
      </c>
    </row>
    <row r="751" spans="1:16" x14ac:dyDescent="0.35">
      <c r="A751" s="23" t="str">
        <f t="shared" si="24"/>
        <v>02</v>
      </c>
      <c r="B751" s="23">
        <f t="shared" si="25"/>
        <v>1022637</v>
      </c>
      <c r="C751" s="6" t="s">
        <v>1271</v>
      </c>
      <c r="D751" s="7" t="s">
        <v>1096</v>
      </c>
      <c r="E751" s="7" t="s">
        <v>14</v>
      </c>
      <c r="F751" s="7" t="s">
        <v>1084</v>
      </c>
      <c r="G751" s="7" t="s">
        <v>1028</v>
      </c>
      <c r="H751" s="7" t="s">
        <v>326</v>
      </c>
      <c r="I751" s="7" t="s">
        <v>327</v>
      </c>
      <c r="J751" s="6" t="s">
        <v>553</v>
      </c>
      <c r="K751" s="1"/>
      <c r="L751" s="1"/>
      <c r="M751" s="1">
        <v>24000</v>
      </c>
      <c r="N751" s="2"/>
      <c r="O751" s="2"/>
      <c r="P751" s="16">
        <v>0.98480232083333297</v>
      </c>
    </row>
    <row r="752" spans="1:16" x14ac:dyDescent="0.35">
      <c r="A752" s="23" t="str">
        <f t="shared" si="24"/>
        <v>02</v>
      </c>
      <c r="B752" s="23">
        <f t="shared" si="25"/>
        <v>1021732</v>
      </c>
      <c r="C752" s="6" t="s">
        <v>1271</v>
      </c>
      <c r="D752" s="7" t="s">
        <v>1096</v>
      </c>
      <c r="E752" s="7" t="s">
        <v>14</v>
      </c>
      <c r="F752" s="7" t="s">
        <v>1084</v>
      </c>
      <c r="G752" s="7" t="s">
        <v>1032</v>
      </c>
      <c r="H752" s="7" t="s">
        <v>176</v>
      </c>
      <c r="I752" s="7" t="s">
        <v>177</v>
      </c>
      <c r="J752" s="6" t="s">
        <v>553</v>
      </c>
      <c r="K752" s="1">
        <v>264000</v>
      </c>
      <c r="L752" s="1">
        <v>264000</v>
      </c>
      <c r="M752" s="1">
        <v>264000</v>
      </c>
      <c r="N752" s="2">
        <v>1.57325</v>
      </c>
      <c r="O752" s="2">
        <v>1.57325</v>
      </c>
      <c r="P752" s="16">
        <v>1.2296390458333299</v>
      </c>
    </row>
    <row r="753" spans="1:16" x14ac:dyDescent="0.35">
      <c r="A753" s="23" t="str">
        <f t="shared" si="24"/>
        <v>02</v>
      </c>
      <c r="B753" s="23">
        <f t="shared" si="25"/>
        <v>1022636</v>
      </c>
      <c r="C753" s="6" t="s">
        <v>1271</v>
      </c>
      <c r="D753" s="7" t="s">
        <v>1096</v>
      </c>
      <c r="E753" s="7" t="s">
        <v>14</v>
      </c>
      <c r="F753" s="7" t="s">
        <v>1084</v>
      </c>
      <c r="G753" s="7" t="s">
        <v>1032</v>
      </c>
      <c r="H753" s="7" t="s">
        <v>324</v>
      </c>
      <c r="I753" s="7" t="s">
        <v>325</v>
      </c>
      <c r="J753" s="6" t="s">
        <v>553</v>
      </c>
      <c r="K753" s="1">
        <v>168000</v>
      </c>
      <c r="L753" s="1">
        <v>168000</v>
      </c>
      <c r="M753" s="1">
        <v>168000</v>
      </c>
      <c r="N753" s="2">
        <v>0.499029761904762</v>
      </c>
      <c r="O753" s="2">
        <v>0.499029761904762</v>
      </c>
      <c r="P753" s="16">
        <v>0.49528587083333298</v>
      </c>
    </row>
    <row r="754" spans="1:16" x14ac:dyDescent="0.35">
      <c r="A754" s="23" t="str">
        <f t="shared" si="24"/>
        <v>02</v>
      </c>
      <c r="B754" s="23">
        <f t="shared" si="25"/>
        <v>1022193</v>
      </c>
      <c r="C754" s="6" t="s">
        <v>1271</v>
      </c>
      <c r="D754" s="7" t="s">
        <v>1096</v>
      </c>
      <c r="E754" s="7" t="s">
        <v>14</v>
      </c>
      <c r="F754" s="7" t="s">
        <v>1075</v>
      </c>
      <c r="G754" s="7" t="s">
        <v>1011</v>
      </c>
      <c r="H754" s="7" t="s">
        <v>250</v>
      </c>
      <c r="I754" s="7" t="s">
        <v>251</v>
      </c>
      <c r="J754" s="6" t="s">
        <v>553</v>
      </c>
      <c r="K754" s="1">
        <v>24000</v>
      </c>
      <c r="L754" s="1">
        <v>24000</v>
      </c>
      <c r="M754" s="1">
        <v>24000</v>
      </c>
      <c r="N754" s="2">
        <v>3.2</v>
      </c>
      <c r="O754" s="2">
        <v>3.2</v>
      </c>
      <c r="P754" s="16">
        <v>2.6982619875</v>
      </c>
    </row>
    <row r="755" spans="1:16" x14ac:dyDescent="0.35">
      <c r="A755" s="23" t="str">
        <f t="shared" si="24"/>
        <v>02</v>
      </c>
      <c r="B755" s="23">
        <f t="shared" si="25"/>
        <v>1023047</v>
      </c>
      <c r="C755" s="6" t="s">
        <v>1271</v>
      </c>
      <c r="D755" s="7" t="s">
        <v>1096</v>
      </c>
      <c r="E755" s="7" t="s">
        <v>14</v>
      </c>
      <c r="F755" s="7" t="s">
        <v>1075</v>
      </c>
      <c r="G755" s="7" t="s">
        <v>1011</v>
      </c>
      <c r="H755" s="7" t="s">
        <v>1127</v>
      </c>
      <c r="I755" s="7" t="s">
        <v>1128</v>
      </c>
      <c r="J755" s="6" t="s">
        <v>553</v>
      </c>
      <c r="K755" s="1">
        <v>0</v>
      </c>
      <c r="L755" s="1">
        <v>5418</v>
      </c>
      <c r="M755" s="1"/>
      <c r="N755" s="2">
        <v>0</v>
      </c>
      <c r="O755" s="2">
        <v>0</v>
      </c>
      <c r="P755" s="16"/>
    </row>
    <row r="756" spans="1:16" x14ac:dyDescent="0.35">
      <c r="A756" s="23" t="str">
        <f t="shared" si="24"/>
        <v>02</v>
      </c>
      <c r="B756" s="23">
        <f t="shared" si="25"/>
        <v>1030686</v>
      </c>
      <c r="C756" s="6" t="s">
        <v>1271</v>
      </c>
      <c r="D756" s="7" t="s">
        <v>1096</v>
      </c>
      <c r="E756" s="7" t="s">
        <v>14</v>
      </c>
      <c r="F756" s="7" t="s">
        <v>1065</v>
      </c>
      <c r="G756" s="7" t="s">
        <v>1053</v>
      </c>
      <c r="H756" s="7" t="s">
        <v>936</v>
      </c>
      <c r="I756" s="7" t="s">
        <v>937</v>
      </c>
      <c r="J756" s="6" t="s">
        <v>659</v>
      </c>
      <c r="K756" s="1"/>
      <c r="L756" s="1">
        <v>80302</v>
      </c>
      <c r="M756" s="1">
        <v>144000</v>
      </c>
      <c r="N756" s="2"/>
      <c r="O756" s="2">
        <v>1.6327862319743001</v>
      </c>
      <c r="P756" s="16">
        <v>1.6417828756944399</v>
      </c>
    </row>
    <row r="757" spans="1:16" x14ac:dyDescent="0.35">
      <c r="A757" s="23" t="str">
        <f t="shared" si="24"/>
        <v>02</v>
      </c>
      <c r="B757" s="23">
        <f t="shared" si="25"/>
        <v>1022568</v>
      </c>
      <c r="C757" s="6" t="s">
        <v>1271</v>
      </c>
      <c r="D757" s="7" t="s">
        <v>1096</v>
      </c>
      <c r="E757" s="7" t="s">
        <v>14</v>
      </c>
      <c r="F757" s="7" t="s">
        <v>1082</v>
      </c>
      <c r="G757" s="7" t="s">
        <v>1013</v>
      </c>
      <c r="H757" s="7" t="s">
        <v>448</v>
      </c>
      <c r="I757" s="7" t="s">
        <v>449</v>
      </c>
      <c r="J757" s="6" t="s">
        <v>553</v>
      </c>
      <c r="K757" s="1">
        <v>24000</v>
      </c>
      <c r="L757" s="1">
        <v>24000</v>
      </c>
      <c r="M757" s="1">
        <v>24000</v>
      </c>
      <c r="N757" s="2">
        <v>6</v>
      </c>
      <c r="O757" s="2">
        <v>6</v>
      </c>
      <c r="P757" s="16">
        <v>5.0237493249999998</v>
      </c>
    </row>
    <row r="758" spans="1:16" x14ac:dyDescent="0.35">
      <c r="A758" s="23" t="str">
        <f t="shared" si="24"/>
        <v>02</v>
      </c>
      <c r="B758" s="23">
        <f t="shared" si="25"/>
        <v>1022645</v>
      </c>
      <c r="C758" s="6" t="s">
        <v>1271</v>
      </c>
      <c r="D758" s="7" t="s">
        <v>1096</v>
      </c>
      <c r="E758" s="7" t="s">
        <v>14</v>
      </c>
      <c r="F758" s="7" t="s">
        <v>1082</v>
      </c>
      <c r="G758" s="7" t="s">
        <v>1013</v>
      </c>
      <c r="H758" s="7" t="s">
        <v>332</v>
      </c>
      <c r="I758" s="7" t="s">
        <v>160</v>
      </c>
      <c r="J758" s="6" t="s">
        <v>553</v>
      </c>
      <c r="K758" s="1">
        <v>24000</v>
      </c>
      <c r="L758" s="1">
        <v>24000</v>
      </c>
      <c r="M758" s="1">
        <v>24000</v>
      </c>
      <c r="N758" s="2">
        <v>5.9</v>
      </c>
      <c r="O758" s="2">
        <v>5.9</v>
      </c>
      <c r="P758" s="16">
        <v>4.9010811041666704</v>
      </c>
    </row>
    <row r="759" spans="1:16" x14ac:dyDescent="0.35">
      <c r="A759" s="23" t="str">
        <f t="shared" si="24"/>
        <v>02</v>
      </c>
      <c r="B759" s="23">
        <f t="shared" si="25"/>
        <v>1022646</v>
      </c>
      <c r="C759" s="6" t="s">
        <v>1271</v>
      </c>
      <c r="D759" s="7" t="s">
        <v>1096</v>
      </c>
      <c r="E759" s="7" t="s">
        <v>14</v>
      </c>
      <c r="F759" s="7" t="s">
        <v>1082</v>
      </c>
      <c r="G759" s="7" t="s">
        <v>1013</v>
      </c>
      <c r="H759" s="7" t="s">
        <v>333</v>
      </c>
      <c r="I759" s="7" t="s">
        <v>159</v>
      </c>
      <c r="J759" s="6" t="s">
        <v>553</v>
      </c>
      <c r="K759" s="1">
        <v>0</v>
      </c>
      <c r="L759" s="1">
        <v>2363</v>
      </c>
      <c r="M759" s="1">
        <v>2362.5</v>
      </c>
      <c r="N759" s="2">
        <v>0</v>
      </c>
      <c r="O759" s="2">
        <v>5.2001692763436296</v>
      </c>
      <c r="P759" s="16">
        <v>5.0872504973544999</v>
      </c>
    </row>
    <row r="760" spans="1:16" x14ac:dyDescent="0.35">
      <c r="A760" s="23" t="str">
        <f t="shared" si="24"/>
        <v>02</v>
      </c>
      <c r="B760" s="23">
        <f t="shared" si="25"/>
        <v>1030388</v>
      </c>
      <c r="C760" s="6" t="s">
        <v>1271</v>
      </c>
      <c r="D760" s="7" t="s">
        <v>1096</v>
      </c>
      <c r="E760" s="7" t="s">
        <v>14</v>
      </c>
      <c r="F760" s="7" t="s">
        <v>1072</v>
      </c>
      <c r="G760" s="7" t="s">
        <v>993</v>
      </c>
      <c r="H760" s="7" t="s">
        <v>889</v>
      </c>
      <c r="I760" s="7" t="s">
        <v>890</v>
      </c>
      <c r="J760" s="6" t="s">
        <v>659</v>
      </c>
      <c r="K760" s="1"/>
      <c r="L760" s="1">
        <v>2729</v>
      </c>
      <c r="M760" s="1"/>
      <c r="N760" s="2"/>
      <c r="O760" s="2">
        <v>1.2030047636496899</v>
      </c>
      <c r="P760" s="16"/>
    </row>
    <row r="761" spans="1:16" x14ac:dyDescent="0.35">
      <c r="A761" s="23" t="str">
        <f t="shared" si="24"/>
        <v>02</v>
      </c>
      <c r="B761" s="23">
        <f t="shared" si="25"/>
        <v>1030684</v>
      </c>
      <c r="C761" s="6" t="s">
        <v>1271</v>
      </c>
      <c r="D761" s="7" t="s">
        <v>1096</v>
      </c>
      <c r="E761" s="7" t="s">
        <v>14</v>
      </c>
      <c r="F761" s="7" t="s">
        <v>1072</v>
      </c>
      <c r="G761" s="7" t="s">
        <v>993</v>
      </c>
      <c r="H761" s="7" t="s">
        <v>932</v>
      </c>
      <c r="I761" s="7" t="s">
        <v>933</v>
      </c>
      <c r="J761" s="6" t="s">
        <v>659</v>
      </c>
      <c r="K761" s="1"/>
      <c r="L761" s="1">
        <v>20518</v>
      </c>
      <c r="M761" s="1">
        <v>24000</v>
      </c>
      <c r="N761" s="2"/>
      <c r="O761" s="2">
        <v>1.63432108392631</v>
      </c>
      <c r="P761" s="16">
        <v>1.69764642916667</v>
      </c>
    </row>
    <row r="762" spans="1:16" x14ac:dyDescent="0.35">
      <c r="A762" s="23" t="str">
        <f t="shared" si="24"/>
        <v>02</v>
      </c>
      <c r="B762" s="23">
        <f t="shared" si="25"/>
        <v>1011967</v>
      </c>
      <c r="C762" s="6" t="s">
        <v>1271</v>
      </c>
      <c r="D762" s="7" t="s">
        <v>1096</v>
      </c>
      <c r="E762" s="7" t="s">
        <v>14</v>
      </c>
      <c r="F762" s="7" t="s">
        <v>1072</v>
      </c>
      <c r="G762" s="7" t="s">
        <v>993</v>
      </c>
      <c r="H762" s="7" t="s">
        <v>708</v>
      </c>
      <c r="I762" s="7" t="s">
        <v>709</v>
      </c>
      <c r="J762" s="6" t="s">
        <v>658</v>
      </c>
      <c r="K762" s="1"/>
      <c r="L762" s="1"/>
      <c r="M762" s="1">
        <v>168000</v>
      </c>
      <c r="N762" s="2"/>
      <c r="O762" s="2"/>
      <c r="P762" s="16">
        <v>3.98336381488095</v>
      </c>
    </row>
    <row r="763" spans="1:16" x14ac:dyDescent="0.35">
      <c r="A763" s="23" t="str">
        <f t="shared" si="24"/>
        <v>02</v>
      </c>
      <c r="B763" s="23">
        <f t="shared" si="25"/>
        <v>1011968</v>
      </c>
      <c r="C763" s="6" t="s">
        <v>1271</v>
      </c>
      <c r="D763" s="7" t="s">
        <v>1096</v>
      </c>
      <c r="E763" s="7" t="s">
        <v>14</v>
      </c>
      <c r="F763" s="7" t="s">
        <v>1072</v>
      </c>
      <c r="G763" s="7" t="s">
        <v>993</v>
      </c>
      <c r="H763" s="7" t="s">
        <v>710</v>
      </c>
      <c r="I763" s="7" t="s">
        <v>711</v>
      </c>
      <c r="J763" s="6" t="s">
        <v>658</v>
      </c>
      <c r="K763" s="1"/>
      <c r="L763" s="1"/>
      <c r="M763" s="1">
        <v>12000</v>
      </c>
      <c r="N763" s="2"/>
      <c r="O763" s="2"/>
      <c r="P763" s="16">
        <v>3.4946700083333302</v>
      </c>
    </row>
    <row r="764" spans="1:16" x14ac:dyDescent="0.35">
      <c r="A764" s="23" t="str">
        <f t="shared" si="24"/>
        <v>02</v>
      </c>
      <c r="B764" s="23">
        <f t="shared" si="25"/>
        <v>1011969</v>
      </c>
      <c r="C764" s="6" t="s">
        <v>1271</v>
      </c>
      <c r="D764" s="7" t="s">
        <v>1096</v>
      </c>
      <c r="E764" s="7" t="s">
        <v>14</v>
      </c>
      <c r="F764" s="7" t="s">
        <v>1072</v>
      </c>
      <c r="G764" s="7" t="s">
        <v>993</v>
      </c>
      <c r="H764" s="7" t="s">
        <v>712</v>
      </c>
      <c r="I764" s="7" t="s">
        <v>713</v>
      </c>
      <c r="J764" s="6" t="s">
        <v>658</v>
      </c>
      <c r="K764" s="1"/>
      <c r="L764" s="1"/>
      <c r="M764" s="1">
        <v>240000</v>
      </c>
      <c r="N764" s="2"/>
      <c r="O764" s="2"/>
      <c r="P764" s="16">
        <v>3.4325984541666701</v>
      </c>
    </row>
    <row r="765" spans="1:16" x14ac:dyDescent="0.35">
      <c r="A765" s="23" t="str">
        <f t="shared" si="24"/>
        <v>02</v>
      </c>
      <c r="B765" s="23">
        <f t="shared" si="25"/>
        <v>1012005</v>
      </c>
      <c r="C765" s="6" t="s">
        <v>1271</v>
      </c>
      <c r="D765" s="7" t="s">
        <v>1096</v>
      </c>
      <c r="E765" s="7" t="s">
        <v>14</v>
      </c>
      <c r="F765" s="7" t="s">
        <v>1072</v>
      </c>
      <c r="G765" s="7" t="s">
        <v>993</v>
      </c>
      <c r="H765" s="7" t="s">
        <v>714</v>
      </c>
      <c r="I765" s="7" t="s">
        <v>715</v>
      </c>
      <c r="J765" s="6" t="s">
        <v>658</v>
      </c>
      <c r="K765" s="1"/>
      <c r="L765" s="1"/>
      <c r="M765" s="1">
        <v>12000</v>
      </c>
      <c r="N765" s="2"/>
      <c r="O765" s="2"/>
      <c r="P765" s="16">
        <v>4.04449675833333</v>
      </c>
    </row>
    <row r="766" spans="1:16" x14ac:dyDescent="0.35">
      <c r="A766" s="23" t="str">
        <f t="shared" si="24"/>
        <v>02</v>
      </c>
      <c r="B766" s="23">
        <f t="shared" si="25"/>
        <v>1012448</v>
      </c>
      <c r="C766" s="6" t="s">
        <v>1271</v>
      </c>
      <c r="D766" s="7" t="s">
        <v>1096</v>
      </c>
      <c r="E766" s="7" t="s">
        <v>14</v>
      </c>
      <c r="F766" s="7" t="s">
        <v>1072</v>
      </c>
      <c r="G766" s="7" t="s">
        <v>993</v>
      </c>
      <c r="H766" s="7" t="s">
        <v>784</v>
      </c>
      <c r="I766" s="7" t="s">
        <v>785</v>
      </c>
      <c r="J766" s="6" t="s">
        <v>658</v>
      </c>
      <c r="K766" s="1"/>
      <c r="L766" s="1"/>
      <c r="M766" s="1">
        <v>48000</v>
      </c>
      <c r="N766" s="2"/>
      <c r="O766" s="2"/>
      <c r="P766" s="16">
        <v>3.18777837083333</v>
      </c>
    </row>
    <row r="767" spans="1:16" x14ac:dyDescent="0.35">
      <c r="A767" s="23" t="str">
        <f t="shared" si="24"/>
        <v>02</v>
      </c>
      <c r="B767" s="23">
        <f t="shared" si="25"/>
        <v>1012502</v>
      </c>
      <c r="C767" s="6" t="s">
        <v>1271</v>
      </c>
      <c r="D767" s="7" t="s">
        <v>1096</v>
      </c>
      <c r="E767" s="7" t="s">
        <v>14</v>
      </c>
      <c r="F767" s="7" t="s">
        <v>1072</v>
      </c>
      <c r="G767" s="7" t="s">
        <v>993</v>
      </c>
      <c r="H767" s="7" t="s">
        <v>796</v>
      </c>
      <c r="I767" s="7" t="s">
        <v>797</v>
      </c>
      <c r="J767" s="6" t="s">
        <v>658</v>
      </c>
      <c r="K767" s="1"/>
      <c r="L767" s="1"/>
      <c r="M767" s="1">
        <v>12000</v>
      </c>
      <c r="N767" s="2"/>
      <c r="O767" s="2"/>
      <c r="P767" s="16">
        <v>3.37138503333333</v>
      </c>
    </row>
    <row r="768" spans="1:16" x14ac:dyDescent="0.35">
      <c r="A768" s="23" t="str">
        <f t="shared" si="24"/>
        <v>02</v>
      </c>
      <c r="B768" s="23">
        <f t="shared" si="25"/>
        <v>1012503</v>
      </c>
      <c r="C768" s="6" t="s">
        <v>1271</v>
      </c>
      <c r="D768" s="7" t="s">
        <v>1096</v>
      </c>
      <c r="E768" s="7" t="s">
        <v>14</v>
      </c>
      <c r="F768" s="7" t="s">
        <v>1072</v>
      </c>
      <c r="G768" s="7" t="s">
        <v>993</v>
      </c>
      <c r="H768" s="7" t="s">
        <v>798</v>
      </c>
      <c r="I768" s="7" t="s">
        <v>799</v>
      </c>
      <c r="J768" s="6" t="s">
        <v>658</v>
      </c>
      <c r="K768" s="1"/>
      <c r="L768" s="1"/>
      <c r="M768" s="1">
        <v>312000</v>
      </c>
      <c r="N768" s="2"/>
      <c r="O768" s="2"/>
      <c r="P768" s="16">
        <v>3.18028584775641</v>
      </c>
    </row>
    <row r="769" spans="1:16" x14ac:dyDescent="0.35">
      <c r="A769" s="23" t="str">
        <f t="shared" si="24"/>
        <v>02</v>
      </c>
      <c r="B769" s="23">
        <f t="shared" si="25"/>
        <v>1012504</v>
      </c>
      <c r="C769" s="6" t="s">
        <v>1271</v>
      </c>
      <c r="D769" s="7" t="s">
        <v>1096</v>
      </c>
      <c r="E769" s="7" t="s">
        <v>14</v>
      </c>
      <c r="F769" s="7" t="s">
        <v>1072</v>
      </c>
      <c r="G769" s="7" t="s">
        <v>993</v>
      </c>
      <c r="H769" s="7" t="s">
        <v>800</v>
      </c>
      <c r="I769" s="7" t="s">
        <v>785</v>
      </c>
      <c r="J769" s="6" t="s">
        <v>658</v>
      </c>
      <c r="K769" s="1"/>
      <c r="L769" s="1"/>
      <c r="M769" s="1">
        <v>48000</v>
      </c>
      <c r="N769" s="2"/>
      <c r="O769" s="2"/>
      <c r="P769" s="16">
        <v>3.1295468416666701</v>
      </c>
    </row>
    <row r="770" spans="1:16" x14ac:dyDescent="0.35">
      <c r="A770" s="23" t="str">
        <f t="shared" si="24"/>
        <v>02</v>
      </c>
      <c r="B770" s="23">
        <f t="shared" si="25"/>
        <v>1012525</v>
      </c>
      <c r="C770" s="6" t="s">
        <v>1271</v>
      </c>
      <c r="D770" s="7" t="s">
        <v>1096</v>
      </c>
      <c r="E770" s="7" t="s">
        <v>14</v>
      </c>
      <c r="F770" s="7" t="s">
        <v>1072</v>
      </c>
      <c r="G770" s="7" t="s">
        <v>993</v>
      </c>
      <c r="H770" s="7" t="s">
        <v>809</v>
      </c>
      <c r="I770" s="7" t="s">
        <v>709</v>
      </c>
      <c r="J770" s="6" t="s">
        <v>658</v>
      </c>
      <c r="K770" s="1"/>
      <c r="L770" s="1"/>
      <c r="M770" s="1">
        <v>12000</v>
      </c>
      <c r="N770" s="2"/>
      <c r="O770" s="2"/>
      <c r="P770" s="16">
        <v>3.5548346916666702</v>
      </c>
    </row>
    <row r="771" spans="1:16" x14ac:dyDescent="0.35">
      <c r="A771" s="23" t="str">
        <f t="shared" si="24"/>
        <v>02</v>
      </c>
      <c r="B771" s="23">
        <f t="shared" si="25"/>
        <v>1012527</v>
      </c>
      <c r="C771" s="6" t="s">
        <v>1271</v>
      </c>
      <c r="D771" s="7" t="s">
        <v>1096</v>
      </c>
      <c r="E771" s="7" t="s">
        <v>14</v>
      </c>
      <c r="F771" s="7" t="s">
        <v>1072</v>
      </c>
      <c r="G771" s="7" t="s">
        <v>993</v>
      </c>
      <c r="H771" s="7" t="s">
        <v>811</v>
      </c>
      <c r="I771" s="7" t="s">
        <v>812</v>
      </c>
      <c r="J771" s="6" t="s">
        <v>658</v>
      </c>
      <c r="K771" s="1"/>
      <c r="L771" s="1"/>
      <c r="M771" s="1">
        <v>24000</v>
      </c>
      <c r="N771" s="2"/>
      <c r="O771" s="2"/>
      <c r="P771" s="16">
        <v>3.3101967666666701</v>
      </c>
    </row>
    <row r="772" spans="1:16" x14ac:dyDescent="0.35">
      <c r="A772" s="23" t="str">
        <f t="shared" si="24"/>
        <v>02</v>
      </c>
      <c r="B772" s="23">
        <f t="shared" si="25"/>
        <v>1021731</v>
      </c>
      <c r="C772" s="6" t="s">
        <v>1271</v>
      </c>
      <c r="D772" s="7" t="s">
        <v>1096</v>
      </c>
      <c r="E772" s="7" t="s">
        <v>14</v>
      </c>
      <c r="F772" s="7" t="s">
        <v>1086</v>
      </c>
      <c r="G772" s="7" t="s">
        <v>1025</v>
      </c>
      <c r="H772" s="7" t="s">
        <v>174</v>
      </c>
      <c r="I772" s="7" t="s">
        <v>175</v>
      </c>
      <c r="J772" s="6" t="s">
        <v>553</v>
      </c>
      <c r="K772" s="1">
        <v>120000</v>
      </c>
      <c r="L772" s="1">
        <v>120000</v>
      </c>
      <c r="M772" s="1"/>
      <c r="N772" s="2">
        <v>2.0048166666666698</v>
      </c>
      <c r="O772" s="2">
        <v>2.0048166666666698</v>
      </c>
      <c r="P772" s="16"/>
    </row>
    <row r="773" spans="1:16" x14ac:dyDescent="0.35">
      <c r="A773" s="23" t="str">
        <f t="shared" ref="A773:A836" si="26">MID(C773,1,2)</f>
        <v>02</v>
      </c>
      <c r="B773" s="23">
        <f t="shared" ref="B773:B836" si="27">+H773*1</f>
        <v>1022125</v>
      </c>
      <c r="C773" s="6" t="s">
        <v>1271</v>
      </c>
      <c r="D773" s="7" t="s">
        <v>1096</v>
      </c>
      <c r="E773" s="7" t="s">
        <v>14</v>
      </c>
      <c r="F773" s="7" t="s">
        <v>1086</v>
      </c>
      <c r="G773" s="7" t="s">
        <v>1025</v>
      </c>
      <c r="H773" s="7" t="s">
        <v>232</v>
      </c>
      <c r="I773" s="7" t="s">
        <v>233</v>
      </c>
      <c r="J773" s="6" t="s">
        <v>553</v>
      </c>
      <c r="K773" s="1">
        <v>240000</v>
      </c>
      <c r="L773" s="1">
        <v>240000</v>
      </c>
      <c r="M773" s="1">
        <v>144000</v>
      </c>
      <c r="N773" s="2">
        <v>2.64903333333333</v>
      </c>
      <c r="O773" s="2">
        <v>2.64903333333333</v>
      </c>
      <c r="P773" s="16">
        <v>2.3315829916666702</v>
      </c>
    </row>
    <row r="774" spans="1:16" x14ac:dyDescent="0.35">
      <c r="A774" s="23" t="str">
        <f t="shared" si="26"/>
        <v>02</v>
      </c>
      <c r="B774" s="23">
        <f t="shared" si="27"/>
        <v>1022753</v>
      </c>
      <c r="C774" s="6" t="s">
        <v>1271</v>
      </c>
      <c r="D774" s="7" t="s">
        <v>1096</v>
      </c>
      <c r="E774" s="7" t="s">
        <v>14</v>
      </c>
      <c r="F774" s="7" t="s">
        <v>1086</v>
      </c>
      <c r="G774" s="7" t="s">
        <v>1025</v>
      </c>
      <c r="H774" s="7" t="s">
        <v>342</v>
      </c>
      <c r="I774" s="7" t="s">
        <v>343</v>
      </c>
      <c r="J774" s="6" t="s">
        <v>553</v>
      </c>
      <c r="K774" s="1">
        <v>120000</v>
      </c>
      <c r="L774" s="1">
        <v>120000</v>
      </c>
      <c r="M774" s="1">
        <v>120000</v>
      </c>
      <c r="N774" s="2">
        <v>2.0751833333333298</v>
      </c>
      <c r="O774" s="2">
        <v>2.0751833333333298</v>
      </c>
      <c r="P774" s="16">
        <v>1.63740264166667</v>
      </c>
    </row>
    <row r="775" spans="1:16" x14ac:dyDescent="0.35">
      <c r="A775" s="23" t="str">
        <f t="shared" si="26"/>
        <v>02</v>
      </c>
      <c r="B775" s="23">
        <f t="shared" si="27"/>
        <v>1022940</v>
      </c>
      <c r="C775" s="6" t="s">
        <v>1271</v>
      </c>
      <c r="D775" s="7" t="s">
        <v>1096</v>
      </c>
      <c r="E775" s="7" t="s">
        <v>14</v>
      </c>
      <c r="F775" s="7" t="s">
        <v>1086</v>
      </c>
      <c r="G775" s="7" t="s">
        <v>1025</v>
      </c>
      <c r="H775" s="7" t="s">
        <v>391</v>
      </c>
      <c r="I775" s="7" t="s">
        <v>392</v>
      </c>
      <c r="J775" s="6" t="s">
        <v>553</v>
      </c>
      <c r="K775" s="1">
        <v>24000</v>
      </c>
      <c r="L775" s="1">
        <v>72000</v>
      </c>
      <c r="M775" s="1">
        <v>72000</v>
      </c>
      <c r="N775" s="2">
        <v>2.2190416666666701</v>
      </c>
      <c r="O775" s="2">
        <v>2.21902777777778</v>
      </c>
      <c r="P775" s="16">
        <v>1.71911375833333</v>
      </c>
    </row>
    <row r="776" spans="1:16" x14ac:dyDescent="0.35">
      <c r="A776" s="23" t="str">
        <f t="shared" si="26"/>
        <v>02</v>
      </c>
      <c r="B776" s="23">
        <f t="shared" si="27"/>
        <v>1022941</v>
      </c>
      <c r="C776" s="6" t="s">
        <v>1271</v>
      </c>
      <c r="D776" s="7" t="s">
        <v>1096</v>
      </c>
      <c r="E776" s="7" t="s">
        <v>14</v>
      </c>
      <c r="F776" s="7" t="s">
        <v>1086</v>
      </c>
      <c r="G776" s="7" t="s">
        <v>1025</v>
      </c>
      <c r="H776" s="7" t="s">
        <v>393</v>
      </c>
      <c r="I776" s="7" t="s">
        <v>394</v>
      </c>
      <c r="J776" s="6" t="s">
        <v>553</v>
      </c>
      <c r="K776" s="1">
        <v>48000</v>
      </c>
      <c r="L776" s="1">
        <v>48000</v>
      </c>
      <c r="M776" s="1">
        <v>48000</v>
      </c>
      <c r="N776" s="2">
        <v>2.1471041666666699</v>
      </c>
      <c r="O776" s="2">
        <v>2.1471041666666699</v>
      </c>
      <c r="P776" s="16">
        <v>1.6579254291666701</v>
      </c>
    </row>
    <row r="777" spans="1:16" x14ac:dyDescent="0.35">
      <c r="A777" s="23" t="str">
        <f t="shared" si="26"/>
        <v>02</v>
      </c>
      <c r="B777" s="23">
        <f t="shared" si="27"/>
        <v>1022183</v>
      </c>
      <c r="C777" s="6" t="s">
        <v>1271</v>
      </c>
      <c r="D777" s="7" t="s">
        <v>1096</v>
      </c>
      <c r="E777" s="7" t="s">
        <v>14</v>
      </c>
      <c r="F777" s="7" t="s">
        <v>1086</v>
      </c>
      <c r="G777" s="7" t="s">
        <v>1041</v>
      </c>
      <c r="H777" s="7" t="s">
        <v>246</v>
      </c>
      <c r="I777" s="7" t="s">
        <v>247</v>
      </c>
      <c r="J777" s="6" t="s">
        <v>553</v>
      </c>
      <c r="K777" s="1">
        <v>480000</v>
      </c>
      <c r="L777" s="1">
        <v>480000</v>
      </c>
      <c r="M777" s="1">
        <v>408000</v>
      </c>
      <c r="N777" s="2">
        <v>1.7890333333333299</v>
      </c>
      <c r="O777" s="2">
        <v>1.7890333333333299</v>
      </c>
      <c r="P777" s="16">
        <v>1.4125891669117601</v>
      </c>
    </row>
    <row r="778" spans="1:16" x14ac:dyDescent="0.35">
      <c r="A778" s="23" t="str">
        <f t="shared" si="26"/>
        <v>02</v>
      </c>
      <c r="B778" s="23">
        <f t="shared" si="27"/>
        <v>1021733</v>
      </c>
      <c r="C778" s="6" t="s">
        <v>1271</v>
      </c>
      <c r="D778" s="7" t="s">
        <v>1096</v>
      </c>
      <c r="E778" s="7" t="s">
        <v>14</v>
      </c>
      <c r="F778" s="7" t="s">
        <v>1076</v>
      </c>
      <c r="G778" s="7" t="s">
        <v>1022</v>
      </c>
      <c r="H778" s="7" t="s">
        <v>178</v>
      </c>
      <c r="I778" s="7" t="s">
        <v>149</v>
      </c>
      <c r="J778" s="6" t="s">
        <v>553</v>
      </c>
      <c r="K778" s="1">
        <v>0</v>
      </c>
      <c r="L778" s="1">
        <v>4433</v>
      </c>
      <c r="M778" s="1"/>
      <c r="N778" s="2">
        <v>0</v>
      </c>
      <c r="O778" s="2">
        <v>1.71712158808933</v>
      </c>
      <c r="P778" s="16"/>
    </row>
    <row r="779" spans="1:16" x14ac:dyDescent="0.35">
      <c r="A779" s="23" t="str">
        <f t="shared" si="26"/>
        <v>02</v>
      </c>
      <c r="B779" s="23">
        <f t="shared" si="27"/>
        <v>1021905</v>
      </c>
      <c r="C779" s="6" t="s">
        <v>1271</v>
      </c>
      <c r="D779" s="7" t="s">
        <v>1096</v>
      </c>
      <c r="E779" s="7" t="s">
        <v>14</v>
      </c>
      <c r="F779" s="7" t="s">
        <v>1081</v>
      </c>
      <c r="G779" s="7" t="s">
        <v>1010</v>
      </c>
      <c r="H779" s="7" t="s">
        <v>199</v>
      </c>
      <c r="I779" s="7" t="s">
        <v>200</v>
      </c>
      <c r="J779" s="6" t="s">
        <v>553</v>
      </c>
      <c r="K779" s="1">
        <v>0</v>
      </c>
      <c r="L779" s="1">
        <v>4080</v>
      </c>
      <c r="M779" s="1"/>
      <c r="N779" s="2">
        <v>0</v>
      </c>
      <c r="O779" s="2">
        <v>1.0009803921568601</v>
      </c>
      <c r="P779" s="16"/>
    </row>
    <row r="780" spans="1:16" x14ac:dyDescent="0.35">
      <c r="A780" s="23" t="str">
        <f t="shared" si="26"/>
        <v>02</v>
      </c>
      <c r="B780" s="23">
        <f t="shared" si="27"/>
        <v>1022169</v>
      </c>
      <c r="C780" s="6" t="s">
        <v>1271</v>
      </c>
      <c r="D780" s="7" t="s">
        <v>1096</v>
      </c>
      <c r="E780" s="7" t="s">
        <v>14</v>
      </c>
      <c r="F780" s="7" t="s">
        <v>1081</v>
      </c>
      <c r="G780" s="7" t="s">
        <v>1010</v>
      </c>
      <c r="H780" s="7" t="s">
        <v>244</v>
      </c>
      <c r="I780" s="7" t="s">
        <v>245</v>
      </c>
      <c r="J780" s="6" t="s">
        <v>553</v>
      </c>
      <c r="K780" s="1">
        <v>0</v>
      </c>
      <c r="L780" s="1">
        <v>144000</v>
      </c>
      <c r="M780" s="1">
        <v>144000</v>
      </c>
      <c r="N780" s="2">
        <v>0</v>
      </c>
      <c r="O780" s="2">
        <v>0.57095833333333301</v>
      </c>
      <c r="P780" s="16">
        <v>0.51798230833333303</v>
      </c>
    </row>
    <row r="781" spans="1:16" x14ac:dyDescent="0.35">
      <c r="A781" s="23" t="str">
        <f t="shared" si="26"/>
        <v>02</v>
      </c>
      <c r="B781" s="23">
        <f t="shared" si="27"/>
        <v>1022373</v>
      </c>
      <c r="C781" s="6" t="s">
        <v>1271</v>
      </c>
      <c r="D781" s="7" t="s">
        <v>1096</v>
      </c>
      <c r="E781" s="7" t="s">
        <v>14</v>
      </c>
      <c r="F781" s="7" t="s">
        <v>1081</v>
      </c>
      <c r="G781" s="7" t="s">
        <v>1010</v>
      </c>
      <c r="H781" s="7" t="s">
        <v>281</v>
      </c>
      <c r="I781" s="7" t="s">
        <v>282</v>
      </c>
      <c r="J781" s="6" t="s">
        <v>553</v>
      </c>
      <c r="K781" s="1">
        <v>96000</v>
      </c>
      <c r="L781" s="1">
        <v>96000</v>
      </c>
      <c r="M781" s="1">
        <v>24000</v>
      </c>
      <c r="N781" s="2">
        <v>0.92903124999999998</v>
      </c>
      <c r="O781" s="2">
        <v>0.92903124999999998</v>
      </c>
      <c r="P781" s="16">
        <v>0.80135259583333296</v>
      </c>
    </row>
    <row r="782" spans="1:16" x14ac:dyDescent="0.35">
      <c r="A782" s="23" t="str">
        <f t="shared" si="26"/>
        <v>02</v>
      </c>
      <c r="B782" s="23">
        <f t="shared" si="27"/>
        <v>1023093</v>
      </c>
      <c r="C782" s="6" t="s">
        <v>1271</v>
      </c>
      <c r="D782" s="7" t="s">
        <v>1096</v>
      </c>
      <c r="E782" s="7" t="s">
        <v>14</v>
      </c>
      <c r="F782" s="7" t="s">
        <v>1081</v>
      </c>
      <c r="G782" s="7" t="s">
        <v>1010</v>
      </c>
      <c r="H782" s="7" t="s">
        <v>415</v>
      </c>
      <c r="I782" s="7" t="s">
        <v>416</v>
      </c>
      <c r="J782" s="6" t="s">
        <v>553</v>
      </c>
      <c r="K782" s="1">
        <v>24000</v>
      </c>
      <c r="L782" s="1">
        <v>24000</v>
      </c>
      <c r="M782" s="1">
        <v>12000</v>
      </c>
      <c r="N782" s="2">
        <v>3.5105833333333298</v>
      </c>
      <c r="O782" s="2">
        <v>3.5105833333333298</v>
      </c>
      <c r="P782" s="16">
        <v>3.0626167916666698</v>
      </c>
    </row>
    <row r="783" spans="1:16" x14ac:dyDescent="0.35">
      <c r="A783" s="23" t="str">
        <f t="shared" si="26"/>
        <v>02</v>
      </c>
      <c r="B783" s="23">
        <f t="shared" si="27"/>
        <v>1023126</v>
      </c>
      <c r="C783" s="6" t="s">
        <v>1271</v>
      </c>
      <c r="D783" s="7" t="s">
        <v>1096</v>
      </c>
      <c r="E783" s="7" t="s">
        <v>14</v>
      </c>
      <c r="F783" s="7" t="s">
        <v>1081</v>
      </c>
      <c r="G783" s="7" t="s">
        <v>1010</v>
      </c>
      <c r="H783" s="7" t="s">
        <v>422</v>
      </c>
      <c r="I783" s="7" t="s">
        <v>423</v>
      </c>
      <c r="J783" s="6" t="s">
        <v>553</v>
      </c>
      <c r="K783" s="1">
        <v>0</v>
      </c>
      <c r="L783" s="1">
        <v>3620</v>
      </c>
      <c r="M783" s="1"/>
      <c r="N783" s="2">
        <v>0</v>
      </c>
      <c r="O783" s="2">
        <v>1.1433701657458599</v>
      </c>
      <c r="P783" s="16"/>
    </row>
    <row r="784" spans="1:16" x14ac:dyDescent="0.35">
      <c r="A784" s="23" t="str">
        <f t="shared" si="26"/>
        <v>02</v>
      </c>
      <c r="B784" s="23">
        <f t="shared" si="27"/>
        <v>1022080</v>
      </c>
      <c r="C784" s="6" t="s">
        <v>1271</v>
      </c>
      <c r="D784" s="7" t="s">
        <v>1096</v>
      </c>
      <c r="E784" s="7" t="s">
        <v>14</v>
      </c>
      <c r="F784" s="7" t="s">
        <v>1069</v>
      </c>
      <c r="G784" s="7" t="s">
        <v>1039</v>
      </c>
      <c r="H784" s="7" t="s">
        <v>224</v>
      </c>
      <c r="I784" s="7" t="s">
        <v>225</v>
      </c>
      <c r="J784" s="6" t="s">
        <v>553</v>
      </c>
      <c r="K784" s="1">
        <v>120000</v>
      </c>
      <c r="L784" s="1">
        <v>120000</v>
      </c>
      <c r="M784" s="1">
        <v>120000</v>
      </c>
      <c r="N784" s="2">
        <v>0.92903333333333404</v>
      </c>
      <c r="O784" s="2">
        <v>0.92903333333333404</v>
      </c>
      <c r="P784" s="16">
        <v>0.74012259583333295</v>
      </c>
    </row>
    <row r="785" spans="1:16" x14ac:dyDescent="0.35">
      <c r="A785" s="23" t="str">
        <f t="shared" si="26"/>
        <v>02</v>
      </c>
      <c r="B785" s="23">
        <f t="shared" si="27"/>
        <v>1021735</v>
      </c>
      <c r="C785" s="6" t="s">
        <v>1271</v>
      </c>
      <c r="D785" s="7" t="s">
        <v>1096</v>
      </c>
      <c r="E785" s="7" t="s">
        <v>14</v>
      </c>
      <c r="F785" s="7" t="s">
        <v>1069</v>
      </c>
      <c r="G785" s="7" t="s">
        <v>1033</v>
      </c>
      <c r="H785" s="7" t="s">
        <v>179</v>
      </c>
      <c r="I785" s="7" t="s">
        <v>180</v>
      </c>
      <c r="J785" s="6" t="s">
        <v>553</v>
      </c>
      <c r="K785" s="1">
        <v>120000</v>
      </c>
      <c r="L785" s="1">
        <v>120000</v>
      </c>
      <c r="M785" s="1">
        <v>72000</v>
      </c>
      <c r="N785" s="2">
        <v>4.3705999999999996</v>
      </c>
      <c r="O785" s="2">
        <v>4.3705999999999996</v>
      </c>
      <c r="P785" s="16">
        <v>3.6772531499999999</v>
      </c>
    </row>
    <row r="786" spans="1:16" x14ac:dyDescent="0.35">
      <c r="A786" s="23" t="str">
        <f t="shared" si="26"/>
        <v>02</v>
      </c>
      <c r="B786" s="23">
        <f t="shared" si="27"/>
        <v>1021737</v>
      </c>
      <c r="C786" s="6" t="s">
        <v>1271</v>
      </c>
      <c r="D786" s="7" t="s">
        <v>1096</v>
      </c>
      <c r="E786" s="7" t="s">
        <v>14</v>
      </c>
      <c r="F786" s="7" t="s">
        <v>1069</v>
      </c>
      <c r="G786" s="7" t="s">
        <v>1033</v>
      </c>
      <c r="H786" s="7" t="s">
        <v>181</v>
      </c>
      <c r="I786" s="7" t="s">
        <v>182</v>
      </c>
      <c r="J786" s="6" t="s">
        <v>553</v>
      </c>
      <c r="K786" s="1">
        <v>24000</v>
      </c>
      <c r="L786" s="1">
        <v>24000</v>
      </c>
      <c r="M786" s="1">
        <v>24000</v>
      </c>
      <c r="N786" s="2">
        <v>4.2282916666666699</v>
      </c>
      <c r="O786" s="2">
        <v>4.2282916666666699</v>
      </c>
      <c r="P786" s="16">
        <v>3.7996715458333301</v>
      </c>
    </row>
    <row r="787" spans="1:16" x14ac:dyDescent="0.35">
      <c r="A787" s="23" t="str">
        <f t="shared" si="26"/>
        <v>02</v>
      </c>
      <c r="B787" s="23">
        <f t="shared" si="27"/>
        <v>1021738</v>
      </c>
      <c r="C787" s="6" t="s">
        <v>1271</v>
      </c>
      <c r="D787" s="7" t="s">
        <v>1096</v>
      </c>
      <c r="E787" s="7" t="s">
        <v>14</v>
      </c>
      <c r="F787" s="7" t="s">
        <v>1069</v>
      </c>
      <c r="G787" s="7" t="s">
        <v>1033</v>
      </c>
      <c r="H787" s="7" t="s">
        <v>183</v>
      </c>
      <c r="I787" s="7" t="s">
        <v>184</v>
      </c>
      <c r="J787" s="6" t="s">
        <v>553</v>
      </c>
      <c r="K787" s="1">
        <v>120000</v>
      </c>
      <c r="L787" s="1">
        <v>120000</v>
      </c>
      <c r="M787" s="1">
        <v>120000</v>
      </c>
      <c r="N787" s="2">
        <v>4.0844583333333304</v>
      </c>
      <c r="O787" s="2">
        <v>4.0844583333333304</v>
      </c>
      <c r="P787" s="16">
        <v>3.55446852416667</v>
      </c>
    </row>
    <row r="788" spans="1:16" x14ac:dyDescent="0.35">
      <c r="A788" s="23" t="str">
        <f t="shared" si="26"/>
        <v>02</v>
      </c>
      <c r="B788" s="23">
        <f t="shared" si="27"/>
        <v>1022748</v>
      </c>
      <c r="C788" s="6" t="s">
        <v>1271</v>
      </c>
      <c r="D788" s="7" t="s">
        <v>1096</v>
      </c>
      <c r="E788" s="7" t="s">
        <v>14</v>
      </c>
      <c r="F788" s="7" t="s">
        <v>1069</v>
      </c>
      <c r="G788" s="7" t="s">
        <v>1033</v>
      </c>
      <c r="H788" s="7" t="s">
        <v>336</v>
      </c>
      <c r="I788" s="7" t="s">
        <v>337</v>
      </c>
      <c r="J788" s="6" t="s">
        <v>553</v>
      </c>
      <c r="K788" s="1">
        <v>144000</v>
      </c>
      <c r="L788" s="1">
        <v>168000</v>
      </c>
      <c r="M788" s="1">
        <v>108000</v>
      </c>
      <c r="N788" s="2">
        <v>4.6583125000000001</v>
      </c>
      <c r="O788" s="2">
        <v>4.6583095238095202</v>
      </c>
      <c r="P788" s="16">
        <v>4.0415087157407399</v>
      </c>
    </row>
    <row r="789" spans="1:16" x14ac:dyDescent="0.35">
      <c r="A789" s="23" t="str">
        <f t="shared" si="26"/>
        <v>02</v>
      </c>
      <c r="B789" s="23">
        <f t="shared" si="27"/>
        <v>1030683</v>
      </c>
      <c r="C789" s="6" t="s">
        <v>1271</v>
      </c>
      <c r="D789" s="7" t="s">
        <v>1096</v>
      </c>
      <c r="E789" s="7" t="s">
        <v>14</v>
      </c>
      <c r="F789" s="7" t="s">
        <v>1089</v>
      </c>
      <c r="G789" s="7" t="s">
        <v>1049</v>
      </c>
      <c r="H789" s="7" t="s">
        <v>931</v>
      </c>
      <c r="I789" s="7" t="s">
        <v>857</v>
      </c>
      <c r="J789" s="6" t="s">
        <v>659</v>
      </c>
      <c r="K789" s="1"/>
      <c r="L789" s="1">
        <v>324019</v>
      </c>
      <c r="M789" s="1">
        <v>312000</v>
      </c>
      <c r="N789" s="2"/>
      <c r="O789" s="2">
        <v>2.12933500813224</v>
      </c>
      <c r="P789" s="16">
        <v>1.69764322371795</v>
      </c>
    </row>
    <row r="790" spans="1:16" x14ac:dyDescent="0.35">
      <c r="A790" s="23" t="str">
        <f t="shared" si="26"/>
        <v>02</v>
      </c>
      <c r="B790" s="23">
        <f t="shared" si="27"/>
        <v>1030791</v>
      </c>
      <c r="C790" s="6" t="s">
        <v>1271</v>
      </c>
      <c r="D790" s="7" t="s">
        <v>1096</v>
      </c>
      <c r="E790" s="7" t="s">
        <v>14</v>
      </c>
      <c r="F790" s="7" t="s">
        <v>1089</v>
      </c>
      <c r="G790" s="7" t="s">
        <v>1049</v>
      </c>
      <c r="H790" s="7" t="s">
        <v>1272</v>
      </c>
      <c r="I790" s="7" t="s">
        <v>1273</v>
      </c>
      <c r="J790" s="6" t="s">
        <v>659</v>
      </c>
      <c r="K790" s="1"/>
      <c r="L790" s="1">
        <v>1000</v>
      </c>
      <c r="M790" s="1"/>
      <c r="N790" s="2"/>
      <c r="O790" s="2">
        <v>2.351</v>
      </c>
      <c r="P790" s="16"/>
    </row>
    <row r="791" spans="1:16" x14ac:dyDescent="0.35">
      <c r="A791" s="23" t="str">
        <f t="shared" si="26"/>
        <v>02</v>
      </c>
      <c r="B791" s="23">
        <f t="shared" si="27"/>
        <v>1021945</v>
      </c>
      <c r="C791" s="6" t="s">
        <v>1271</v>
      </c>
      <c r="D791" s="7" t="s">
        <v>1096</v>
      </c>
      <c r="E791" s="7" t="s">
        <v>15</v>
      </c>
      <c r="F791" s="7" t="s">
        <v>1087</v>
      </c>
      <c r="G791" s="7" t="s">
        <v>1038</v>
      </c>
      <c r="H791" s="7" t="s">
        <v>560</v>
      </c>
      <c r="I791" s="7" t="s">
        <v>561</v>
      </c>
      <c r="J791" s="6" t="s">
        <v>553</v>
      </c>
      <c r="K791" s="1">
        <v>3000</v>
      </c>
      <c r="L791" s="1">
        <v>3000</v>
      </c>
      <c r="M791" s="1">
        <v>3000</v>
      </c>
      <c r="N791" s="2">
        <v>3.91333333333333</v>
      </c>
      <c r="O791" s="2">
        <v>3.91333333333333</v>
      </c>
      <c r="P791" s="16">
        <v>2.8937154333333299</v>
      </c>
    </row>
    <row r="792" spans="1:16" x14ac:dyDescent="0.35">
      <c r="A792" s="23" t="str">
        <f t="shared" si="26"/>
        <v>02</v>
      </c>
      <c r="B792" s="23">
        <f t="shared" si="27"/>
        <v>1021952</v>
      </c>
      <c r="C792" s="6" t="s">
        <v>1271</v>
      </c>
      <c r="D792" s="7" t="s">
        <v>1096</v>
      </c>
      <c r="E792" s="7" t="s">
        <v>15</v>
      </c>
      <c r="F792" s="7" t="s">
        <v>1074</v>
      </c>
      <c r="G792" s="7" t="s">
        <v>1018</v>
      </c>
      <c r="H792" s="7" t="s">
        <v>210</v>
      </c>
      <c r="I792" s="7" t="s">
        <v>74</v>
      </c>
      <c r="J792" s="6" t="s">
        <v>553</v>
      </c>
      <c r="K792" s="1">
        <v>2000</v>
      </c>
      <c r="L792" s="1">
        <v>2000</v>
      </c>
      <c r="M792" s="1">
        <v>2000</v>
      </c>
      <c r="N792" s="2">
        <v>6.0910000000000002</v>
      </c>
      <c r="O792" s="2">
        <v>6.0910000000000002</v>
      </c>
      <c r="P792" s="16">
        <v>4.3784871000000001</v>
      </c>
    </row>
    <row r="793" spans="1:16" x14ac:dyDescent="0.35">
      <c r="A793" s="23" t="str">
        <f t="shared" si="26"/>
        <v>02</v>
      </c>
      <c r="B793" s="23">
        <f t="shared" si="27"/>
        <v>1021931</v>
      </c>
      <c r="C793" s="6" t="s">
        <v>1271</v>
      </c>
      <c r="D793" s="7" t="s">
        <v>1096</v>
      </c>
      <c r="E793" s="7" t="s">
        <v>15</v>
      </c>
      <c r="F793" s="7" t="s">
        <v>1085</v>
      </c>
      <c r="G793" s="7" t="s">
        <v>1036</v>
      </c>
      <c r="H793" s="7" t="s">
        <v>206</v>
      </c>
      <c r="I793" s="7" t="s">
        <v>207</v>
      </c>
      <c r="J793" s="6" t="s">
        <v>553</v>
      </c>
      <c r="K793" s="1">
        <v>10000</v>
      </c>
      <c r="L793" s="1">
        <v>10500</v>
      </c>
      <c r="M793" s="1">
        <v>10500</v>
      </c>
      <c r="N793" s="2">
        <v>4.6973000000000003</v>
      </c>
      <c r="O793" s="2">
        <v>4.6972380952380997</v>
      </c>
      <c r="P793" s="16">
        <v>4.3770583714285696</v>
      </c>
    </row>
    <row r="794" spans="1:16" x14ac:dyDescent="0.35">
      <c r="A794" s="23" t="str">
        <f t="shared" si="26"/>
        <v>02</v>
      </c>
      <c r="B794" s="23">
        <f t="shared" si="27"/>
        <v>1023265</v>
      </c>
      <c r="C794" s="6" t="s">
        <v>1271</v>
      </c>
      <c r="D794" s="7" t="s">
        <v>1096</v>
      </c>
      <c r="E794" s="7" t="s">
        <v>15</v>
      </c>
      <c r="F794" s="7" t="s">
        <v>1085</v>
      </c>
      <c r="G794" s="7" t="s">
        <v>1036</v>
      </c>
      <c r="H794" s="7" t="s">
        <v>436</v>
      </c>
      <c r="I794" s="7" t="s">
        <v>437</v>
      </c>
      <c r="J794" s="6" t="s">
        <v>553</v>
      </c>
      <c r="K794" s="1">
        <v>7000</v>
      </c>
      <c r="L794" s="1">
        <v>0</v>
      </c>
      <c r="M794" s="1">
        <v>7000</v>
      </c>
      <c r="N794" s="2">
        <v>4.5231428571428598</v>
      </c>
      <c r="O794" s="2">
        <v>0</v>
      </c>
      <c r="P794" s="16">
        <v>4.3770588000000004</v>
      </c>
    </row>
    <row r="795" spans="1:16" x14ac:dyDescent="0.35">
      <c r="A795" s="23" t="str">
        <f t="shared" si="26"/>
        <v>02</v>
      </c>
      <c r="B795" s="23">
        <f t="shared" si="27"/>
        <v>1022767</v>
      </c>
      <c r="C795" s="6" t="s">
        <v>1271</v>
      </c>
      <c r="D795" s="7" t="s">
        <v>1096</v>
      </c>
      <c r="E795" s="7" t="s">
        <v>15</v>
      </c>
      <c r="F795" s="7" t="s">
        <v>1078</v>
      </c>
      <c r="G795" s="7" t="s">
        <v>1009</v>
      </c>
      <c r="H795" s="7" t="s">
        <v>344</v>
      </c>
      <c r="I795" s="7" t="s">
        <v>345</v>
      </c>
      <c r="J795" s="6" t="s">
        <v>553</v>
      </c>
      <c r="K795" s="1">
        <v>24000</v>
      </c>
      <c r="L795" s="1">
        <v>24000</v>
      </c>
      <c r="M795" s="1">
        <v>24000</v>
      </c>
      <c r="N795" s="2">
        <v>0.603833333333333</v>
      </c>
      <c r="O795" s="2">
        <v>0.603833333333333</v>
      </c>
      <c r="P795" s="16">
        <v>0.62028385416666698</v>
      </c>
    </row>
    <row r="796" spans="1:16" x14ac:dyDescent="0.35">
      <c r="A796" s="23" t="str">
        <f t="shared" si="26"/>
        <v>02</v>
      </c>
      <c r="B796" s="23">
        <f t="shared" si="27"/>
        <v>1022914</v>
      </c>
      <c r="C796" s="6" t="s">
        <v>1271</v>
      </c>
      <c r="D796" s="7" t="s">
        <v>1096</v>
      </c>
      <c r="E796" s="7" t="s">
        <v>15</v>
      </c>
      <c r="F796" s="7" t="s">
        <v>1078</v>
      </c>
      <c r="G796" s="7" t="s">
        <v>1006</v>
      </c>
      <c r="H796" s="7" t="s">
        <v>375</v>
      </c>
      <c r="I796" s="7" t="s">
        <v>506</v>
      </c>
      <c r="J796" s="6" t="s">
        <v>553</v>
      </c>
      <c r="K796" s="1">
        <v>24000</v>
      </c>
      <c r="L796" s="1">
        <v>24000</v>
      </c>
      <c r="M796" s="1">
        <v>24000</v>
      </c>
      <c r="N796" s="2">
        <v>1.49220833333333</v>
      </c>
      <c r="O796" s="2">
        <v>1.49220833333333</v>
      </c>
      <c r="P796" s="16">
        <v>1.32387828333333</v>
      </c>
    </row>
    <row r="797" spans="1:16" x14ac:dyDescent="0.35">
      <c r="A797" s="23" t="str">
        <f t="shared" si="26"/>
        <v>02</v>
      </c>
      <c r="B797" s="23">
        <f t="shared" si="27"/>
        <v>1022918</v>
      </c>
      <c r="C797" s="6" t="s">
        <v>1271</v>
      </c>
      <c r="D797" s="7" t="s">
        <v>1096</v>
      </c>
      <c r="E797" s="7" t="s">
        <v>15</v>
      </c>
      <c r="F797" s="7" t="s">
        <v>1078</v>
      </c>
      <c r="G797" s="7" t="s">
        <v>1006</v>
      </c>
      <c r="H797" s="7" t="s">
        <v>376</v>
      </c>
      <c r="I797" s="7" t="s">
        <v>377</v>
      </c>
      <c r="J797" s="6" t="s">
        <v>553</v>
      </c>
      <c r="K797" s="1">
        <v>96000</v>
      </c>
      <c r="L797" s="1">
        <v>96000</v>
      </c>
      <c r="M797" s="1">
        <v>96000</v>
      </c>
      <c r="N797" s="2">
        <v>1.4312291666666701</v>
      </c>
      <c r="O797" s="2">
        <v>1.4312291666666701</v>
      </c>
      <c r="P797" s="16">
        <v>1.321399115625</v>
      </c>
    </row>
    <row r="798" spans="1:16" x14ac:dyDescent="0.35">
      <c r="A798" s="23" t="str">
        <f t="shared" si="26"/>
        <v>02</v>
      </c>
      <c r="B798" s="23">
        <f t="shared" si="27"/>
        <v>1022550</v>
      </c>
      <c r="C798" s="6" t="s">
        <v>1271</v>
      </c>
      <c r="D798" s="7" t="s">
        <v>1096</v>
      </c>
      <c r="E798" s="7" t="s">
        <v>15</v>
      </c>
      <c r="F798" s="7" t="s">
        <v>1084</v>
      </c>
      <c r="G798" s="7" t="s">
        <v>1032</v>
      </c>
      <c r="H798" s="7" t="s">
        <v>466</v>
      </c>
      <c r="I798" s="7" t="s">
        <v>467</v>
      </c>
      <c r="J798" s="6" t="s">
        <v>553</v>
      </c>
      <c r="K798" s="1">
        <v>24000</v>
      </c>
      <c r="L798" s="1">
        <v>24000</v>
      </c>
      <c r="M798" s="1">
        <v>24000</v>
      </c>
      <c r="N798" s="2">
        <v>0.51675000000000004</v>
      </c>
      <c r="O798" s="2">
        <v>0.51675000000000004</v>
      </c>
      <c r="P798" s="16">
        <v>0.53692770833333303</v>
      </c>
    </row>
    <row r="799" spans="1:16" x14ac:dyDescent="0.35">
      <c r="A799" s="23" t="str">
        <f t="shared" si="26"/>
        <v>02</v>
      </c>
      <c r="B799" s="23">
        <f t="shared" si="27"/>
        <v>1023184</v>
      </c>
      <c r="C799" s="6" t="s">
        <v>1271</v>
      </c>
      <c r="D799" s="7" t="s">
        <v>1096</v>
      </c>
      <c r="E799" s="7" t="s">
        <v>15</v>
      </c>
      <c r="F799" s="7" t="s">
        <v>1075</v>
      </c>
      <c r="G799" s="7" t="s">
        <v>1035</v>
      </c>
      <c r="H799" s="7" t="s">
        <v>618</v>
      </c>
      <c r="I799" s="7" t="s">
        <v>619</v>
      </c>
      <c r="J799" s="6" t="s">
        <v>553</v>
      </c>
      <c r="K799" s="1"/>
      <c r="L799" s="1"/>
      <c r="M799" s="1">
        <v>1000</v>
      </c>
      <c r="N799" s="2"/>
      <c r="O799" s="2"/>
      <c r="P799" s="16">
        <v>4.4151625000000001</v>
      </c>
    </row>
    <row r="800" spans="1:16" x14ac:dyDescent="0.35">
      <c r="A800" s="23" t="str">
        <f t="shared" si="26"/>
        <v>02</v>
      </c>
      <c r="B800" s="23">
        <f t="shared" si="27"/>
        <v>1022101</v>
      </c>
      <c r="C800" s="6" t="s">
        <v>1271</v>
      </c>
      <c r="D800" s="7" t="s">
        <v>1096</v>
      </c>
      <c r="E800" s="7" t="s">
        <v>15</v>
      </c>
      <c r="F800" s="7" t="s">
        <v>1075</v>
      </c>
      <c r="G800" s="7" t="s">
        <v>1002</v>
      </c>
      <c r="H800" s="7" t="s">
        <v>544</v>
      </c>
      <c r="I800" s="7" t="s">
        <v>545</v>
      </c>
      <c r="J800" s="6" t="s">
        <v>553</v>
      </c>
      <c r="K800" s="1">
        <v>1500</v>
      </c>
      <c r="L800" s="1">
        <v>1500</v>
      </c>
      <c r="M800" s="1">
        <v>1500</v>
      </c>
      <c r="N800" s="2">
        <v>4.78466666666667</v>
      </c>
      <c r="O800" s="2">
        <v>4.78466666666667</v>
      </c>
      <c r="P800" s="16">
        <v>4.3784523999999996</v>
      </c>
    </row>
    <row r="801" spans="1:16" x14ac:dyDescent="0.35">
      <c r="A801" s="23" t="str">
        <f t="shared" si="26"/>
        <v>02</v>
      </c>
      <c r="B801" s="23">
        <f t="shared" si="27"/>
        <v>1021924</v>
      </c>
      <c r="C801" s="6" t="s">
        <v>1271</v>
      </c>
      <c r="D801" s="7" t="s">
        <v>1096</v>
      </c>
      <c r="E801" s="7" t="s">
        <v>15</v>
      </c>
      <c r="F801" s="7" t="s">
        <v>1075</v>
      </c>
      <c r="G801" s="7" t="s">
        <v>1003</v>
      </c>
      <c r="H801" s="7" t="s">
        <v>202</v>
      </c>
      <c r="I801" s="7" t="s">
        <v>203</v>
      </c>
      <c r="J801" s="6" t="s">
        <v>553</v>
      </c>
      <c r="K801" s="1">
        <v>15000</v>
      </c>
      <c r="L801" s="1">
        <v>15000</v>
      </c>
      <c r="M801" s="1">
        <v>15000</v>
      </c>
      <c r="N801" s="2">
        <v>4.4359999999999999</v>
      </c>
      <c r="O801" s="2">
        <v>4.4359999999999999</v>
      </c>
      <c r="P801" s="16">
        <v>4.3920634400000003</v>
      </c>
    </row>
    <row r="802" spans="1:16" x14ac:dyDescent="0.35">
      <c r="A802" s="23" t="str">
        <f t="shared" si="26"/>
        <v>02</v>
      </c>
      <c r="B802" s="23">
        <f t="shared" si="27"/>
        <v>1021925</v>
      </c>
      <c r="C802" s="6" t="s">
        <v>1271</v>
      </c>
      <c r="D802" s="7" t="s">
        <v>1096</v>
      </c>
      <c r="E802" s="7" t="s">
        <v>15</v>
      </c>
      <c r="F802" s="7" t="s">
        <v>1075</v>
      </c>
      <c r="G802" s="7" t="s">
        <v>1003</v>
      </c>
      <c r="H802" s="7" t="s">
        <v>204</v>
      </c>
      <c r="I802" s="7" t="s">
        <v>205</v>
      </c>
      <c r="J802" s="6" t="s">
        <v>553</v>
      </c>
      <c r="K802" s="1">
        <v>50000</v>
      </c>
      <c r="L802" s="1">
        <v>50000</v>
      </c>
      <c r="M802" s="1">
        <v>50000</v>
      </c>
      <c r="N802" s="2">
        <v>4.5230800000000002</v>
      </c>
      <c r="O802" s="2">
        <v>4.5230800000000002</v>
      </c>
      <c r="P802" s="16">
        <v>4.3937973059999997</v>
      </c>
    </row>
    <row r="803" spans="1:16" x14ac:dyDescent="0.35">
      <c r="A803" s="23" t="str">
        <f t="shared" si="26"/>
        <v>02</v>
      </c>
      <c r="B803" s="23">
        <f t="shared" si="27"/>
        <v>1022561</v>
      </c>
      <c r="C803" s="6" t="s">
        <v>1271</v>
      </c>
      <c r="D803" s="7" t="s">
        <v>1096</v>
      </c>
      <c r="E803" s="7" t="s">
        <v>15</v>
      </c>
      <c r="F803" s="7" t="s">
        <v>1075</v>
      </c>
      <c r="G803" s="7" t="s">
        <v>1003</v>
      </c>
      <c r="H803" s="7" t="s">
        <v>311</v>
      </c>
      <c r="I803" s="7" t="s">
        <v>312</v>
      </c>
      <c r="J803" s="6" t="s">
        <v>553</v>
      </c>
      <c r="K803" s="1">
        <v>1000</v>
      </c>
      <c r="L803" s="1">
        <v>1000</v>
      </c>
      <c r="M803" s="1">
        <v>1000</v>
      </c>
      <c r="N803" s="2">
        <v>0</v>
      </c>
      <c r="O803" s="2">
        <v>0</v>
      </c>
      <c r="P803" s="16">
        <v>4.4151625000000001</v>
      </c>
    </row>
    <row r="804" spans="1:16" x14ac:dyDescent="0.35">
      <c r="A804" s="23" t="str">
        <f t="shared" si="26"/>
        <v>02</v>
      </c>
      <c r="B804" s="23">
        <f t="shared" si="27"/>
        <v>1022989</v>
      </c>
      <c r="C804" s="6" t="s">
        <v>1271</v>
      </c>
      <c r="D804" s="7" t="s">
        <v>1096</v>
      </c>
      <c r="E804" s="7" t="s">
        <v>15</v>
      </c>
      <c r="F804" s="7" t="s">
        <v>1075</v>
      </c>
      <c r="G804" s="7" t="s">
        <v>1003</v>
      </c>
      <c r="H804" s="7" t="s">
        <v>402</v>
      </c>
      <c r="I804" s="7" t="s">
        <v>403</v>
      </c>
      <c r="J804" s="6" t="s">
        <v>553</v>
      </c>
      <c r="K804" s="1">
        <v>30000</v>
      </c>
      <c r="L804" s="1">
        <v>30000</v>
      </c>
      <c r="M804" s="1">
        <v>30000</v>
      </c>
      <c r="N804" s="2">
        <v>0</v>
      </c>
      <c r="O804" s="2">
        <v>0</v>
      </c>
      <c r="P804" s="16">
        <v>4.4162997099999997</v>
      </c>
    </row>
    <row r="805" spans="1:16" x14ac:dyDescent="0.35">
      <c r="A805" s="23" t="str">
        <f t="shared" si="26"/>
        <v>02</v>
      </c>
      <c r="B805" s="23">
        <f t="shared" si="27"/>
        <v>1023102</v>
      </c>
      <c r="C805" s="6" t="s">
        <v>1271</v>
      </c>
      <c r="D805" s="7" t="s">
        <v>1096</v>
      </c>
      <c r="E805" s="7" t="s">
        <v>15</v>
      </c>
      <c r="F805" s="7" t="s">
        <v>1075</v>
      </c>
      <c r="G805" s="7" t="s">
        <v>1003</v>
      </c>
      <c r="H805" s="7" t="s">
        <v>496</v>
      </c>
      <c r="I805" s="7" t="s">
        <v>497</v>
      </c>
      <c r="J805" s="6" t="s">
        <v>553</v>
      </c>
      <c r="K805" s="1">
        <v>0</v>
      </c>
      <c r="L805" s="1">
        <v>5000</v>
      </c>
      <c r="M805" s="1">
        <v>5000</v>
      </c>
      <c r="N805" s="2">
        <v>0</v>
      </c>
      <c r="O805" s="2">
        <v>0</v>
      </c>
      <c r="P805" s="16">
        <v>4.4163017599999996</v>
      </c>
    </row>
    <row r="806" spans="1:16" x14ac:dyDescent="0.35">
      <c r="A806" s="23" t="str">
        <f t="shared" si="26"/>
        <v>02</v>
      </c>
      <c r="B806" s="23">
        <f t="shared" si="27"/>
        <v>1022863</v>
      </c>
      <c r="C806" s="6" t="s">
        <v>1271</v>
      </c>
      <c r="D806" s="7" t="s">
        <v>1096</v>
      </c>
      <c r="E806" s="7" t="s">
        <v>15</v>
      </c>
      <c r="F806" s="7" t="s">
        <v>1075</v>
      </c>
      <c r="G806" s="7" t="s">
        <v>1011</v>
      </c>
      <c r="H806" s="7" t="s">
        <v>361</v>
      </c>
      <c r="I806" s="7" t="s">
        <v>362</v>
      </c>
      <c r="J806" s="6" t="s">
        <v>553</v>
      </c>
      <c r="K806" s="1">
        <v>50000</v>
      </c>
      <c r="L806" s="1">
        <v>50000</v>
      </c>
      <c r="M806" s="1">
        <v>50000</v>
      </c>
      <c r="N806" s="2">
        <v>4.0005199999999999</v>
      </c>
      <c r="O806" s="2">
        <v>4.0005199999999999</v>
      </c>
      <c r="P806" s="16">
        <v>4.3862259359999998</v>
      </c>
    </row>
    <row r="807" spans="1:16" x14ac:dyDescent="0.35">
      <c r="A807" s="23" t="str">
        <f t="shared" si="26"/>
        <v>02</v>
      </c>
      <c r="B807" s="23">
        <f t="shared" si="27"/>
        <v>1022864</v>
      </c>
      <c r="C807" s="6" t="s">
        <v>1271</v>
      </c>
      <c r="D807" s="7" t="s">
        <v>1096</v>
      </c>
      <c r="E807" s="7" t="s">
        <v>15</v>
      </c>
      <c r="F807" s="7" t="s">
        <v>1075</v>
      </c>
      <c r="G807" s="7" t="s">
        <v>1011</v>
      </c>
      <c r="H807" s="7" t="s">
        <v>363</v>
      </c>
      <c r="I807" s="7" t="s">
        <v>364</v>
      </c>
      <c r="J807" s="6" t="s">
        <v>553</v>
      </c>
      <c r="K807" s="1">
        <v>30000</v>
      </c>
      <c r="L807" s="1">
        <v>30000</v>
      </c>
      <c r="M807" s="1">
        <v>30000</v>
      </c>
      <c r="N807" s="2">
        <v>3.9569666666666699</v>
      </c>
      <c r="O807" s="2">
        <v>3.9569666666666699</v>
      </c>
      <c r="P807" s="16">
        <v>4.3858888033333301</v>
      </c>
    </row>
    <row r="808" spans="1:16" x14ac:dyDescent="0.35">
      <c r="A808" s="23" t="str">
        <f t="shared" si="26"/>
        <v>02</v>
      </c>
      <c r="B808" s="23">
        <f t="shared" si="27"/>
        <v>1023123</v>
      </c>
      <c r="C808" s="6" t="s">
        <v>1271</v>
      </c>
      <c r="D808" s="7" t="s">
        <v>1096</v>
      </c>
      <c r="E808" s="7" t="s">
        <v>15</v>
      </c>
      <c r="F808" s="7" t="s">
        <v>1075</v>
      </c>
      <c r="G808" s="7" t="s">
        <v>1011</v>
      </c>
      <c r="H808" s="7" t="s">
        <v>420</v>
      </c>
      <c r="I808" s="7" t="s">
        <v>421</v>
      </c>
      <c r="J808" s="6" t="s">
        <v>553</v>
      </c>
      <c r="K808" s="1">
        <v>7000</v>
      </c>
      <c r="L808" s="1">
        <v>7000</v>
      </c>
      <c r="M808" s="1">
        <v>7000</v>
      </c>
      <c r="N808" s="2">
        <v>4.0875714285714304</v>
      </c>
      <c r="O808" s="2">
        <v>4.0875714285714304</v>
      </c>
      <c r="P808" s="16">
        <v>4.3784858857142899</v>
      </c>
    </row>
    <row r="809" spans="1:16" x14ac:dyDescent="0.35">
      <c r="A809" s="23" t="str">
        <f t="shared" si="26"/>
        <v>02</v>
      </c>
      <c r="B809" s="23">
        <f t="shared" si="27"/>
        <v>1012326</v>
      </c>
      <c r="C809" s="6" t="s">
        <v>1271</v>
      </c>
      <c r="D809" s="7" t="s">
        <v>1096</v>
      </c>
      <c r="E809" s="7" t="s">
        <v>15</v>
      </c>
      <c r="F809" s="7" t="s">
        <v>1065</v>
      </c>
      <c r="G809" s="7" t="s">
        <v>989</v>
      </c>
      <c r="H809" s="7" t="s">
        <v>772</v>
      </c>
      <c r="I809" s="7" t="s">
        <v>773</v>
      </c>
      <c r="J809" s="6" t="s">
        <v>658</v>
      </c>
      <c r="K809" s="1">
        <v>3000</v>
      </c>
      <c r="L809" s="1">
        <v>6000</v>
      </c>
      <c r="M809" s="1">
        <v>6000</v>
      </c>
      <c r="N809" s="2">
        <v>2.2799999999999998</v>
      </c>
      <c r="O809" s="2">
        <v>2.2799999999999998</v>
      </c>
      <c r="P809" s="16">
        <v>1.5681114333333299</v>
      </c>
    </row>
    <row r="810" spans="1:16" x14ac:dyDescent="0.35">
      <c r="A810" s="23" t="str">
        <f t="shared" si="26"/>
        <v>02</v>
      </c>
      <c r="B810" s="23">
        <f t="shared" si="27"/>
        <v>1022751</v>
      </c>
      <c r="C810" s="6" t="s">
        <v>1271</v>
      </c>
      <c r="D810" s="7" t="s">
        <v>1096</v>
      </c>
      <c r="E810" s="7" t="s">
        <v>15</v>
      </c>
      <c r="F810" s="7" t="s">
        <v>1077</v>
      </c>
      <c r="G810" s="7" t="s">
        <v>1023</v>
      </c>
      <c r="H810" s="7" t="s">
        <v>340</v>
      </c>
      <c r="I810" s="7" t="s">
        <v>341</v>
      </c>
      <c r="J810" s="6" t="s">
        <v>553</v>
      </c>
      <c r="K810" s="1">
        <v>22000</v>
      </c>
      <c r="L810" s="1">
        <v>22000</v>
      </c>
      <c r="M810" s="1">
        <v>22000</v>
      </c>
      <c r="N810" s="2">
        <v>3.9134090909090902</v>
      </c>
      <c r="O810" s="2">
        <v>3.9134090909090902</v>
      </c>
      <c r="P810" s="16">
        <v>4.3960594999999998</v>
      </c>
    </row>
    <row r="811" spans="1:16" x14ac:dyDescent="0.35">
      <c r="A811" s="23" t="str">
        <f t="shared" si="26"/>
        <v>02</v>
      </c>
      <c r="B811" s="23">
        <f t="shared" si="27"/>
        <v>1022794</v>
      </c>
      <c r="C811" s="6" t="s">
        <v>1271</v>
      </c>
      <c r="D811" s="7" t="s">
        <v>1096</v>
      </c>
      <c r="E811" s="7" t="s">
        <v>15</v>
      </c>
      <c r="F811" s="7" t="s">
        <v>1077</v>
      </c>
      <c r="G811" s="7" t="s">
        <v>1023</v>
      </c>
      <c r="H811" s="7" t="s">
        <v>352</v>
      </c>
      <c r="I811" s="7" t="s">
        <v>353</v>
      </c>
      <c r="J811" s="6" t="s">
        <v>553</v>
      </c>
      <c r="K811" s="1"/>
      <c r="L811" s="1"/>
      <c r="M811" s="1">
        <v>0.3</v>
      </c>
      <c r="N811" s="2"/>
      <c r="O811" s="2"/>
      <c r="P811" s="16">
        <v>4.3633333333333297</v>
      </c>
    </row>
    <row r="812" spans="1:16" x14ac:dyDescent="0.35">
      <c r="A812" s="23" t="str">
        <f t="shared" si="26"/>
        <v>02</v>
      </c>
      <c r="B812" s="23">
        <f t="shared" si="27"/>
        <v>1021936</v>
      </c>
      <c r="C812" s="6" t="s">
        <v>1271</v>
      </c>
      <c r="D812" s="7" t="s">
        <v>1096</v>
      </c>
      <c r="E812" s="7" t="s">
        <v>15</v>
      </c>
      <c r="F812" s="7" t="s">
        <v>1077</v>
      </c>
      <c r="G812" s="7" t="s">
        <v>1005</v>
      </c>
      <c r="H812" s="7" t="s">
        <v>208</v>
      </c>
      <c r="I812" s="7" t="s">
        <v>209</v>
      </c>
      <c r="J812" s="6" t="s">
        <v>553</v>
      </c>
      <c r="K812" s="1">
        <v>336000</v>
      </c>
      <c r="L812" s="1">
        <v>360000</v>
      </c>
      <c r="M812" s="1">
        <v>360000</v>
      </c>
      <c r="N812" s="2">
        <v>3.1731190476190498</v>
      </c>
      <c r="O812" s="2">
        <v>3.1731194444444402</v>
      </c>
      <c r="P812" s="16">
        <v>2.8100677277777799</v>
      </c>
    </row>
    <row r="813" spans="1:16" x14ac:dyDescent="0.35">
      <c r="A813" s="23" t="str">
        <f t="shared" si="26"/>
        <v>02</v>
      </c>
      <c r="B813" s="23">
        <f t="shared" si="27"/>
        <v>1022750</v>
      </c>
      <c r="C813" s="6" t="s">
        <v>1271</v>
      </c>
      <c r="D813" s="7" t="s">
        <v>1096</v>
      </c>
      <c r="E813" s="7" t="s">
        <v>15</v>
      </c>
      <c r="F813" s="7" t="s">
        <v>1077</v>
      </c>
      <c r="G813" s="7" t="s">
        <v>1005</v>
      </c>
      <c r="H813" s="7" t="s">
        <v>338</v>
      </c>
      <c r="I813" s="7" t="s">
        <v>339</v>
      </c>
      <c r="J813" s="6" t="s">
        <v>553</v>
      </c>
      <c r="K813" s="1">
        <v>48000</v>
      </c>
      <c r="L813" s="1">
        <v>24000</v>
      </c>
      <c r="M813" s="1">
        <v>24000</v>
      </c>
      <c r="N813" s="2">
        <v>4.1747083333333297</v>
      </c>
      <c r="O813" s="2">
        <v>4.1747083333333297</v>
      </c>
      <c r="P813" s="16">
        <v>2.80625661666667</v>
      </c>
    </row>
    <row r="814" spans="1:16" x14ac:dyDescent="0.35">
      <c r="A814" s="23" t="str">
        <f t="shared" si="26"/>
        <v>02</v>
      </c>
      <c r="B814" s="23">
        <f t="shared" si="27"/>
        <v>1022793</v>
      </c>
      <c r="C814" s="6" t="s">
        <v>1271</v>
      </c>
      <c r="D814" s="7" t="s">
        <v>1096</v>
      </c>
      <c r="E814" s="7" t="s">
        <v>15</v>
      </c>
      <c r="F814" s="7" t="s">
        <v>1077</v>
      </c>
      <c r="G814" s="7" t="s">
        <v>1005</v>
      </c>
      <c r="H814" s="7" t="s">
        <v>1121</v>
      </c>
      <c r="I814" s="7" t="s">
        <v>1122</v>
      </c>
      <c r="J814" s="6" t="s">
        <v>553</v>
      </c>
      <c r="K814" s="1"/>
      <c r="L814" s="1"/>
      <c r="M814" s="1">
        <v>0.1</v>
      </c>
      <c r="N814" s="2"/>
      <c r="O814" s="2"/>
      <c r="P814" s="16">
        <v>2.8</v>
      </c>
    </row>
    <row r="815" spans="1:16" x14ac:dyDescent="0.35">
      <c r="A815" s="23" t="str">
        <f t="shared" si="26"/>
        <v>02</v>
      </c>
      <c r="B815" s="23">
        <f t="shared" si="27"/>
        <v>1022515</v>
      </c>
      <c r="C815" s="6" t="s">
        <v>1271</v>
      </c>
      <c r="D815" s="7" t="s">
        <v>1096</v>
      </c>
      <c r="E815" s="7" t="s">
        <v>15</v>
      </c>
      <c r="F815" s="7" t="s">
        <v>1082</v>
      </c>
      <c r="G815" s="7" t="s">
        <v>1014</v>
      </c>
      <c r="H815" s="7" t="s">
        <v>307</v>
      </c>
      <c r="I815" s="7" t="s">
        <v>308</v>
      </c>
      <c r="J815" s="6" t="s">
        <v>553</v>
      </c>
      <c r="K815" s="1">
        <v>35000</v>
      </c>
      <c r="L815" s="1">
        <v>35000</v>
      </c>
      <c r="M815" s="1">
        <v>35000</v>
      </c>
      <c r="N815" s="2">
        <v>5.2198571428571396</v>
      </c>
      <c r="O815" s="2">
        <v>5.2198571428571396</v>
      </c>
      <c r="P815" s="16">
        <v>4.3916377314285704</v>
      </c>
    </row>
    <row r="816" spans="1:16" x14ac:dyDescent="0.35">
      <c r="A816" s="23" t="str">
        <f t="shared" si="26"/>
        <v>02</v>
      </c>
      <c r="B816" s="23">
        <f t="shared" si="27"/>
        <v>1022570</v>
      </c>
      <c r="C816" s="6" t="s">
        <v>1271</v>
      </c>
      <c r="D816" s="7" t="s">
        <v>1096</v>
      </c>
      <c r="E816" s="7" t="s">
        <v>15</v>
      </c>
      <c r="F816" s="7" t="s">
        <v>1082</v>
      </c>
      <c r="G816" s="7" t="s">
        <v>1014</v>
      </c>
      <c r="H816" s="7" t="s">
        <v>479</v>
      </c>
      <c r="I816" s="7" t="s">
        <v>480</v>
      </c>
      <c r="J816" s="6" t="s">
        <v>553</v>
      </c>
      <c r="K816" s="1">
        <v>2000</v>
      </c>
      <c r="L816" s="1">
        <v>2000</v>
      </c>
      <c r="M816" s="1">
        <v>2000</v>
      </c>
      <c r="N816" s="2">
        <v>5.6555</v>
      </c>
      <c r="O816" s="2">
        <v>5.6555</v>
      </c>
      <c r="P816" s="16">
        <v>4.3784871000000001</v>
      </c>
    </row>
    <row r="817" spans="1:16" x14ac:dyDescent="0.35">
      <c r="A817" s="23" t="str">
        <f t="shared" si="26"/>
        <v>02</v>
      </c>
      <c r="B817" s="23">
        <f t="shared" si="27"/>
        <v>1022621</v>
      </c>
      <c r="C817" s="6" t="s">
        <v>1271</v>
      </c>
      <c r="D817" s="7" t="s">
        <v>1096</v>
      </c>
      <c r="E817" s="7" t="s">
        <v>15</v>
      </c>
      <c r="F817" s="7" t="s">
        <v>1082</v>
      </c>
      <c r="G817" s="7" t="s">
        <v>1013</v>
      </c>
      <c r="H817" s="7" t="s">
        <v>322</v>
      </c>
      <c r="I817" s="7" t="s">
        <v>323</v>
      </c>
      <c r="J817" s="6" t="s">
        <v>553</v>
      </c>
      <c r="K817" s="1">
        <v>45000</v>
      </c>
      <c r="L817" s="1">
        <v>46000</v>
      </c>
      <c r="M817" s="1">
        <v>46000</v>
      </c>
      <c r="N817" s="2">
        <v>5.1327555555555602</v>
      </c>
      <c r="O817" s="2">
        <v>5.1327391304347803</v>
      </c>
      <c r="P817" s="16">
        <v>4.4117515282608704</v>
      </c>
    </row>
    <row r="818" spans="1:16" x14ac:dyDescent="0.35">
      <c r="A818" s="23" t="str">
        <f t="shared" si="26"/>
        <v>02</v>
      </c>
      <c r="B818" s="23">
        <f t="shared" si="27"/>
        <v>1022865</v>
      </c>
      <c r="C818" s="6" t="s">
        <v>1271</v>
      </c>
      <c r="D818" s="7" t="s">
        <v>1096</v>
      </c>
      <c r="E818" s="7" t="s">
        <v>15</v>
      </c>
      <c r="F818" s="7" t="s">
        <v>1082</v>
      </c>
      <c r="G818" s="7" t="s">
        <v>1013</v>
      </c>
      <c r="H818" s="7" t="s">
        <v>365</v>
      </c>
      <c r="I818" s="7" t="s">
        <v>366</v>
      </c>
      <c r="J818" s="6" t="s">
        <v>553</v>
      </c>
      <c r="K818" s="1">
        <v>85000</v>
      </c>
      <c r="L818" s="1">
        <v>85000</v>
      </c>
      <c r="M818" s="1">
        <v>85000</v>
      </c>
      <c r="N818" s="2">
        <v>5.3940352941176499</v>
      </c>
      <c r="O818" s="2">
        <v>5.3940352941176499</v>
      </c>
      <c r="P818" s="16">
        <v>4.3951004117647097</v>
      </c>
    </row>
    <row r="819" spans="1:16" x14ac:dyDescent="0.35">
      <c r="A819" s="23" t="str">
        <f t="shared" si="26"/>
        <v>02</v>
      </c>
      <c r="B819" s="23">
        <f t="shared" si="27"/>
        <v>1022866</v>
      </c>
      <c r="C819" s="6" t="s">
        <v>1271</v>
      </c>
      <c r="D819" s="7" t="s">
        <v>1096</v>
      </c>
      <c r="E819" s="7" t="s">
        <v>15</v>
      </c>
      <c r="F819" s="7" t="s">
        <v>1082</v>
      </c>
      <c r="G819" s="7" t="s">
        <v>1013</v>
      </c>
      <c r="H819" s="7" t="s">
        <v>367</v>
      </c>
      <c r="I819" s="7" t="s">
        <v>368</v>
      </c>
      <c r="J819" s="6" t="s">
        <v>553</v>
      </c>
      <c r="K819" s="1">
        <v>65000</v>
      </c>
      <c r="L819" s="1">
        <v>65000</v>
      </c>
      <c r="M819" s="1">
        <v>65000</v>
      </c>
      <c r="N819" s="2">
        <v>5.3940307692307696</v>
      </c>
      <c r="O819" s="2">
        <v>5.3940307692307696</v>
      </c>
      <c r="P819" s="16">
        <v>4.3840479999999999</v>
      </c>
    </row>
    <row r="820" spans="1:16" x14ac:dyDescent="0.35">
      <c r="A820" s="23" t="str">
        <f t="shared" si="26"/>
        <v>02</v>
      </c>
      <c r="B820" s="23">
        <f t="shared" si="27"/>
        <v>1023247</v>
      </c>
      <c r="C820" s="6" t="s">
        <v>1271</v>
      </c>
      <c r="D820" s="7" t="s">
        <v>1096</v>
      </c>
      <c r="E820" s="7" t="s">
        <v>15</v>
      </c>
      <c r="F820" s="7" t="s">
        <v>1082</v>
      </c>
      <c r="G820" s="7" t="s">
        <v>1013</v>
      </c>
      <c r="H820" s="7" t="s">
        <v>627</v>
      </c>
      <c r="I820" s="7" t="s">
        <v>628</v>
      </c>
      <c r="J820" s="6" t="s">
        <v>553</v>
      </c>
      <c r="K820" s="1"/>
      <c r="L820" s="1">
        <v>1000</v>
      </c>
      <c r="M820" s="1">
        <v>1000</v>
      </c>
      <c r="N820" s="2"/>
      <c r="O820" s="2">
        <v>0</v>
      </c>
      <c r="P820" s="16">
        <v>4.3784871000000001</v>
      </c>
    </row>
    <row r="821" spans="1:16" x14ac:dyDescent="0.35">
      <c r="A821" s="23" t="str">
        <f t="shared" si="26"/>
        <v>02</v>
      </c>
      <c r="B821" s="23">
        <f t="shared" si="27"/>
        <v>1022128</v>
      </c>
      <c r="C821" s="6" t="s">
        <v>1271</v>
      </c>
      <c r="D821" s="7" t="s">
        <v>1096</v>
      </c>
      <c r="E821" s="7" t="s">
        <v>15</v>
      </c>
      <c r="F821" s="7" t="s">
        <v>1076</v>
      </c>
      <c r="G821" s="7" t="s">
        <v>1004</v>
      </c>
      <c r="H821" s="7" t="s">
        <v>234</v>
      </c>
      <c r="I821" s="7" t="s">
        <v>235</v>
      </c>
      <c r="J821" s="6" t="s">
        <v>553</v>
      </c>
      <c r="K821" s="1">
        <v>10000</v>
      </c>
      <c r="L821" s="1">
        <v>10000</v>
      </c>
      <c r="M821" s="1">
        <v>10000</v>
      </c>
      <c r="N821" s="2">
        <v>4.0528000000000004</v>
      </c>
      <c r="O821" s="2">
        <v>4.0528000000000004</v>
      </c>
      <c r="P821" s="16">
        <v>4.3963001300000002</v>
      </c>
    </row>
    <row r="822" spans="1:16" x14ac:dyDescent="0.35">
      <c r="A822" s="23" t="str">
        <f t="shared" si="26"/>
        <v>02</v>
      </c>
      <c r="B822" s="23">
        <f t="shared" si="27"/>
        <v>1022141</v>
      </c>
      <c r="C822" s="6" t="s">
        <v>1271</v>
      </c>
      <c r="D822" s="7" t="s">
        <v>1096</v>
      </c>
      <c r="E822" s="7" t="s">
        <v>15</v>
      </c>
      <c r="F822" s="7" t="s">
        <v>1076</v>
      </c>
      <c r="G822" s="7" t="s">
        <v>1004</v>
      </c>
      <c r="H822" s="7" t="s">
        <v>236</v>
      </c>
      <c r="I822" s="7" t="s">
        <v>237</v>
      </c>
      <c r="J822" s="6" t="s">
        <v>553</v>
      </c>
      <c r="K822" s="1">
        <v>34000</v>
      </c>
      <c r="L822" s="1">
        <v>41000</v>
      </c>
      <c r="M822" s="1">
        <v>41000</v>
      </c>
      <c r="N822" s="2">
        <v>4.1311470588235304</v>
      </c>
      <c r="O822" s="2">
        <v>4.1311707317073196</v>
      </c>
      <c r="P822" s="16">
        <v>4.4140013121951203</v>
      </c>
    </row>
    <row r="823" spans="1:16" x14ac:dyDescent="0.35">
      <c r="A823" s="23" t="str">
        <f t="shared" si="26"/>
        <v>02</v>
      </c>
      <c r="B823" s="23">
        <f t="shared" si="27"/>
        <v>1022142</v>
      </c>
      <c r="C823" s="6" t="s">
        <v>1271</v>
      </c>
      <c r="D823" s="7" t="s">
        <v>1096</v>
      </c>
      <c r="E823" s="7" t="s">
        <v>15</v>
      </c>
      <c r="F823" s="7" t="s">
        <v>1076</v>
      </c>
      <c r="G823" s="7" t="s">
        <v>1004</v>
      </c>
      <c r="H823" s="7" t="s">
        <v>238</v>
      </c>
      <c r="I823" s="7" t="s">
        <v>239</v>
      </c>
      <c r="J823" s="6" t="s">
        <v>553</v>
      </c>
      <c r="K823" s="1">
        <v>10000</v>
      </c>
      <c r="L823" s="1">
        <v>10000</v>
      </c>
      <c r="M823" s="1">
        <v>10000</v>
      </c>
      <c r="N823" s="2">
        <v>4.1311999999999998</v>
      </c>
      <c r="O823" s="2">
        <v>4.1311999999999998</v>
      </c>
      <c r="P823" s="16">
        <v>4.4057326300000001</v>
      </c>
    </row>
    <row r="824" spans="1:16" x14ac:dyDescent="0.35">
      <c r="A824" s="23" t="str">
        <f t="shared" si="26"/>
        <v>02</v>
      </c>
      <c r="B824" s="23">
        <f t="shared" si="27"/>
        <v>1022398</v>
      </c>
      <c r="C824" s="6" t="s">
        <v>1271</v>
      </c>
      <c r="D824" s="7" t="s">
        <v>1096</v>
      </c>
      <c r="E824" s="7" t="s">
        <v>15</v>
      </c>
      <c r="F824" s="7" t="s">
        <v>1076</v>
      </c>
      <c r="G824" s="7" t="s">
        <v>1004</v>
      </c>
      <c r="H824" s="7" t="s">
        <v>293</v>
      </c>
      <c r="I824" s="7" t="s">
        <v>294</v>
      </c>
      <c r="J824" s="6" t="s">
        <v>553</v>
      </c>
      <c r="K824" s="1">
        <v>12000</v>
      </c>
      <c r="L824" s="1">
        <v>12000</v>
      </c>
      <c r="M824" s="1">
        <v>12000</v>
      </c>
      <c r="N824" s="2">
        <v>4.1747500000000004</v>
      </c>
      <c r="O824" s="2">
        <v>4.1747500000000004</v>
      </c>
      <c r="P824" s="16">
        <v>4.4151326083333302</v>
      </c>
    </row>
    <row r="825" spans="1:16" x14ac:dyDescent="0.35">
      <c r="A825" s="23" t="str">
        <f t="shared" si="26"/>
        <v>02</v>
      </c>
      <c r="B825" s="23">
        <f t="shared" si="27"/>
        <v>1022293</v>
      </c>
      <c r="C825" s="6" t="s">
        <v>1271</v>
      </c>
      <c r="D825" s="7" t="s">
        <v>1096</v>
      </c>
      <c r="E825" s="7" t="s">
        <v>15</v>
      </c>
      <c r="F825" s="7" t="s">
        <v>1083</v>
      </c>
      <c r="G825" s="7" t="s">
        <v>1015</v>
      </c>
      <c r="H825" s="7" t="s">
        <v>269</v>
      </c>
      <c r="I825" s="7" t="s">
        <v>270</v>
      </c>
      <c r="J825" s="6" t="s">
        <v>553</v>
      </c>
      <c r="K825" s="1">
        <v>10000</v>
      </c>
      <c r="L825" s="1">
        <v>10000</v>
      </c>
      <c r="M825" s="1">
        <v>10000</v>
      </c>
      <c r="N825" s="2">
        <v>6.0037000000000003</v>
      </c>
      <c r="O825" s="2">
        <v>6.0037000000000003</v>
      </c>
      <c r="P825" s="16">
        <v>4.4089045599999999</v>
      </c>
    </row>
    <row r="826" spans="1:16" x14ac:dyDescent="0.35">
      <c r="A826" s="23" t="str">
        <f t="shared" si="26"/>
        <v>02</v>
      </c>
      <c r="B826" s="23">
        <f t="shared" si="27"/>
        <v>1021944</v>
      </c>
      <c r="C826" s="6" t="s">
        <v>1271</v>
      </c>
      <c r="D826" s="7" t="s">
        <v>1096</v>
      </c>
      <c r="E826" s="7" t="s">
        <v>15</v>
      </c>
      <c r="F826" s="7" t="s">
        <v>1081</v>
      </c>
      <c r="G826" s="7" t="s">
        <v>1037</v>
      </c>
      <c r="H826" s="7" t="s">
        <v>558</v>
      </c>
      <c r="I826" s="7" t="s">
        <v>559</v>
      </c>
      <c r="J826" s="6" t="s">
        <v>553</v>
      </c>
      <c r="K826" s="1">
        <v>3000</v>
      </c>
      <c r="L826" s="1">
        <v>3000</v>
      </c>
      <c r="M826" s="1">
        <v>3000</v>
      </c>
      <c r="N826" s="2">
        <v>3.91333333333333</v>
      </c>
      <c r="O826" s="2">
        <v>3.91333333333333</v>
      </c>
      <c r="P826" s="16">
        <v>2.8937154333333299</v>
      </c>
    </row>
    <row r="827" spans="1:16" x14ac:dyDescent="0.35">
      <c r="A827" s="23" t="str">
        <f t="shared" si="26"/>
        <v>02</v>
      </c>
      <c r="B827" s="23">
        <f t="shared" si="27"/>
        <v>1021987</v>
      </c>
      <c r="C827" s="6" t="s">
        <v>1271</v>
      </c>
      <c r="D827" s="7" t="s">
        <v>1096</v>
      </c>
      <c r="E827" s="7" t="s">
        <v>15</v>
      </c>
      <c r="F827" s="7" t="s">
        <v>1069</v>
      </c>
      <c r="G827" s="7" t="s">
        <v>1016</v>
      </c>
      <c r="H827" s="7" t="s">
        <v>217</v>
      </c>
      <c r="I827" s="7" t="s">
        <v>218</v>
      </c>
      <c r="J827" s="6" t="s">
        <v>553</v>
      </c>
      <c r="K827" s="1">
        <v>10000</v>
      </c>
      <c r="L827" s="1">
        <v>10000</v>
      </c>
      <c r="M827" s="1">
        <v>10000</v>
      </c>
      <c r="N827" s="2">
        <v>4.5231000000000003</v>
      </c>
      <c r="O827" s="2">
        <v>4.5231000000000003</v>
      </c>
      <c r="P827" s="16">
        <v>2.4565038800000001</v>
      </c>
    </row>
    <row r="828" spans="1:16" x14ac:dyDescent="0.35">
      <c r="A828" s="23" t="str">
        <f t="shared" si="26"/>
        <v>02</v>
      </c>
      <c r="B828" s="23">
        <f t="shared" si="27"/>
        <v>1022413</v>
      </c>
      <c r="C828" s="6" t="s">
        <v>1271</v>
      </c>
      <c r="D828" s="7" t="s">
        <v>1096</v>
      </c>
      <c r="E828" s="7" t="s">
        <v>15</v>
      </c>
      <c r="F828" s="7" t="s">
        <v>1069</v>
      </c>
      <c r="G828" s="7" t="s">
        <v>1026</v>
      </c>
      <c r="H828" s="7" t="s">
        <v>517</v>
      </c>
      <c r="I828" s="7" t="s">
        <v>518</v>
      </c>
      <c r="J828" s="6" t="s">
        <v>553</v>
      </c>
      <c r="K828" s="1">
        <v>5000</v>
      </c>
      <c r="L828" s="1">
        <v>5000</v>
      </c>
      <c r="M828" s="1">
        <v>5000</v>
      </c>
      <c r="N828" s="2">
        <v>0</v>
      </c>
      <c r="O828" s="2">
        <v>0</v>
      </c>
      <c r="P828" s="16">
        <v>1.2211336399999999</v>
      </c>
    </row>
    <row r="829" spans="1:16" x14ac:dyDescent="0.35">
      <c r="A829" s="23" t="str">
        <f t="shared" si="26"/>
        <v>03</v>
      </c>
      <c r="B829" s="23">
        <f t="shared" si="27"/>
        <v>1030788</v>
      </c>
      <c r="C829" s="6" t="s">
        <v>1098</v>
      </c>
      <c r="D829" s="7" t="s">
        <v>1095</v>
      </c>
      <c r="E829" s="7" t="s">
        <v>662</v>
      </c>
      <c r="F829" s="7" t="s">
        <v>1068</v>
      </c>
      <c r="G829" s="7" t="s">
        <v>996</v>
      </c>
      <c r="H829" s="7" t="s">
        <v>972</v>
      </c>
      <c r="I829" s="7" t="s">
        <v>973</v>
      </c>
      <c r="J829" s="6" t="s">
        <v>659</v>
      </c>
      <c r="K829" s="1"/>
      <c r="L829" s="1">
        <v>6000</v>
      </c>
      <c r="M829" s="1"/>
      <c r="N829" s="2"/>
      <c r="O829" s="2">
        <v>0.5</v>
      </c>
      <c r="P829" s="16"/>
    </row>
    <row r="830" spans="1:16" x14ac:dyDescent="0.35">
      <c r="A830" s="23" t="str">
        <f t="shared" si="26"/>
        <v>03</v>
      </c>
      <c r="B830" s="23">
        <f t="shared" si="27"/>
        <v>1010877</v>
      </c>
      <c r="C830" s="6" t="s">
        <v>1098</v>
      </c>
      <c r="D830" s="7" t="s">
        <v>1095</v>
      </c>
      <c r="E830" s="7" t="s">
        <v>662</v>
      </c>
      <c r="F830" s="7" t="s">
        <v>1065</v>
      </c>
      <c r="G830" s="7" t="s">
        <v>981</v>
      </c>
      <c r="H830" s="7" t="s">
        <v>660</v>
      </c>
      <c r="I830" s="7" t="s">
        <v>661</v>
      </c>
      <c r="J830" s="6" t="s">
        <v>658</v>
      </c>
      <c r="K830" s="1"/>
      <c r="L830" s="1"/>
      <c r="M830" s="1">
        <v>120000</v>
      </c>
      <c r="N830" s="2"/>
      <c r="O830" s="2"/>
      <c r="P830" s="16">
        <v>1.00141666666667</v>
      </c>
    </row>
    <row r="831" spans="1:16" x14ac:dyDescent="0.35">
      <c r="A831" s="23" t="str">
        <f t="shared" si="26"/>
        <v>03</v>
      </c>
      <c r="B831" s="23">
        <f t="shared" si="27"/>
        <v>1030635</v>
      </c>
      <c r="C831" s="6" t="s">
        <v>1098</v>
      </c>
      <c r="D831" s="7" t="s">
        <v>1095</v>
      </c>
      <c r="E831" s="7" t="s">
        <v>662</v>
      </c>
      <c r="F831" s="7" t="s">
        <v>1065</v>
      </c>
      <c r="G831" s="7" t="s">
        <v>1053</v>
      </c>
      <c r="H831" s="7" t="s">
        <v>923</v>
      </c>
      <c r="I831" s="7" t="s">
        <v>924</v>
      </c>
      <c r="J831" s="6" t="s">
        <v>659</v>
      </c>
      <c r="K831" s="1">
        <v>11120</v>
      </c>
      <c r="L831" s="1"/>
      <c r="M831" s="1"/>
      <c r="N831" s="2">
        <v>0.98956834532374105</v>
      </c>
      <c r="O831" s="2"/>
      <c r="P831" s="16"/>
    </row>
    <row r="832" spans="1:16" x14ac:dyDescent="0.35">
      <c r="A832" s="23" t="str">
        <f t="shared" si="26"/>
        <v>03</v>
      </c>
      <c r="B832" s="23">
        <f t="shared" si="27"/>
        <v>1030224</v>
      </c>
      <c r="C832" s="6" t="s">
        <v>1098</v>
      </c>
      <c r="D832" s="7" t="s">
        <v>1095</v>
      </c>
      <c r="E832" s="7" t="s">
        <v>662</v>
      </c>
      <c r="F832" s="7" t="s">
        <v>1089</v>
      </c>
      <c r="G832" s="7" t="s">
        <v>1049</v>
      </c>
      <c r="H832" s="7" t="s">
        <v>856</v>
      </c>
      <c r="I832" s="7" t="s">
        <v>857</v>
      </c>
      <c r="J832" s="6" t="s">
        <v>659</v>
      </c>
      <c r="K832" s="1"/>
      <c r="L832" s="1">
        <v>158000</v>
      </c>
      <c r="M832" s="1"/>
      <c r="N832" s="2"/>
      <c r="O832" s="2">
        <v>1.99</v>
      </c>
      <c r="P832" s="16"/>
    </row>
    <row r="833" spans="1:16" x14ac:dyDescent="0.35">
      <c r="A833" s="23" t="str">
        <f t="shared" si="26"/>
        <v>03</v>
      </c>
      <c r="B833" s="23">
        <f t="shared" si="27"/>
        <v>1030545</v>
      </c>
      <c r="C833" s="6" t="s">
        <v>1098</v>
      </c>
      <c r="D833" s="7" t="s">
        <v>1095</v>
      </c>
      <c r="E833" s="7" t="s">
        <v>662</v>
      </c>
      <c r="F833" s="7" t="s">
        <v>1093</v>
      </c>
      <c r="G833" s="7" t="s">
        <v>1059</v>
      </c>
      <c r="H833" s="7" t="s">
        <v>917</v>
      </c>
      <c r="I833" s="7" t="s">
        <v>918</v>
      </c>
      <c r="J833" s="6" t="s">
        <v>659</v>
      </c>
      <c r="K833" s="1"/>
      <c r="L833" s="1">
        <v>20000</v>
      </c>
      <c r="M833" s="1"/>
      <c r="N833" s="2"/>
      <c r="O833" s="2">
        <v>4</v>
      </c>
      <c r="P833" s="16"/>
    </row>
    <row r="834" spans="1:16" x14ac:dyDescent="0.35">
      <c r="A834" s="23" t="str">
        <f t="shared" si="26"/>
        <v>03</v>
      </c>
      <c r="B834" s="23">
        <f t="shared" si="27"/>
        <v>1030355</v>
      </c>
      <c r="C834" s="6" t="s">
        <v>1098</v>
      </c>
      <c r="D834" s="7" t="s">
        <v>1095</v>
      </c>
      <c r="E834" s="7" t="s">
        <v>662</v>
      </c>
      <c r="F834" s="7" t="s">
        <v>1092</v>
      </c>
      <c r="G834" s="7" t="s">
        <v>1055</v>
      </c>
      <c r="H834" s="7" t="s">
        <v>875</v>
      </c>
      <c r="I834" s="7" t="s">
        <v>876</v>
      </c>
      <c r="J834" s="6" t="s">
        <v>659</v>
      </c>
      <c r="K834" s="1">
        <v>67873</v>
      </c>
      <c r="L834" s="1">
        <v>69191</v>
      </c>
      <c r="M834" s="1">
        <v>48000</v>
      </c>
      <c r="N834" s="2">
        <v>0.98956875340709904</v>
      </c>
      <c r="O834" s="2">
        <v>0.989565116850458</v>
      </c>
      <c r="P834" s="16">
        <v>1.0265</v>
      </c>
    </row>
    <row r="835" spans="1:16" x14ac:dyDescent="0.35">
      <c r="A835" s="23" t="str">
        <f t="shared" si="26"/>
        <v>03</v>
      </c>
      <c r="B835" s="23">
        <f t="shared" si="27"/>
        <v>1012764</v>
      </c>
      <c r="C835" s="6" t="s">
        <v>1098</v>
      </c>
      <c r="D835" s="7" t="s">
        <v>1095</v>
      </c>
      <c r="E835" s="7" t="s">
        <v>10</v>
      </c>
      <c r="F835" s="7" t="s">
        <v>1063</v>
      </c>
      <c r="G835" s="7" t="s">
        <v>999</v>
      </c>
      <c r="H835" s="7" t="s">
        <v>849</v>
      </c>
      <c r="I835" s="7" t="s">
        <v>850</v>
      </c>
      <c r="J835" s="6" t="s">
        <v>658</v>
      </c>
      <c r="K835" s="1"/>
      <c r="L835" s="1"/>
      <c r="M835" s="1">
        <v>192000</v>
      </c>
      <c r="N835" s="2"/>
      <c r="O835" s="2"/>
      <c r="P835" s="16">
        <v>0.8233625</v>
      </c>
    </row>
    <row r="836" spans="1:16" x14ac:dyDescent="0.35">
      <c r="A836" s="23" t="str">
        <f t="shared" si="26"/>
        <v>03</v>
      </c>
      <c r="B836" s="23">
        <f t="shared" si="27"/>
        <v>1030332</v>
      </c>
      <c r="C836" s="6" t="s">
        <v>1098</v>
      </c>
      <c r="D836" s="7" t="s">
        <v>1095</v>
      </c>
      <c r="E836" s="7" t="s">
        <v>11</v>
      </c>
      <c r="F836" s="7" t="s">
        <v>1068</v>
      </c>
      <c r="G836" s="7" t="s">
        <v>994</v>
      </c>
      <c r="H836" s="7" t="s">
        <v>871</v>
      </c>
      <c r="I836" s="7" t="s">
        <v>872</v>
      </c>
      <c r="J836" s="6" t="s">
        <v>659</v>
      </c>
      <c r="K836" s="1">
        <v>72741</v>
      </c>
      <c r="L836" s="1">
        <v>72032</v>
      </c>
      <c r="M836" s="1">
        <v>72000</v>
      </c>
      <c r="N836" s="2">
        <v>1.4895588457678599</v>
      </c>
      <c r="O836" s="2">
        <v>1.4895601954686799</v>
      </c>
      <c r="P836" s="16">
        <v>1.4130833333333299</v>
      </c>
    </row>
    <row r="837" spans="1:16" x14ac:dyDescent="0.35">
      <c r="A837" s="23" t="str">
        <f t="shared" ref="A837:A900" si="28">MID(C837,1,2)</f>
        <v>03</v>
      </c>
      <c r="B837" s="23">
        <f t="shared" ref="B837:B900" si="29">+H837*1</f>
        <v>1012556</v>
      </c>
      <c r="C837" s="6" t="s">
        <v>1098</v>
      </c>
      <c r="D837" s="7" t="s">
        <v>1095</v>
      </c>
      <c r="E837" s="7" t="s">
        <v>11</v>
      </c>
      <c r="F837" s="7" t="s">
        <v>1063</v>
      </c>
      <c r="G837" s="7" t="s">
        <v>999</v>
      </c>
      <c r="H837" s="7" t="s">
        <v>819</v>
      </c>
      <c r="I837" s="7" t="s">
        <v>820</v>
      </c>
      <c r="J837" s="6" t="s">
        <v>658</v>
      </c>
      <c r="K837" s="1">
        <v>48000</v>
      </c>
      <c r="L837" s="1">
        <v>120000</v>
      </c>
      <c r="M837" s="1">
        <v>120000</v>
      </c>
      <c r="N837" s="2">
        <v>0.78956249999999994</v>
      </c>
      <c r="O837" s="2">
        <v>0.78955833333333403</v>
      </c>
      <c r="P837" s="16">
        <v>0.84869166666666596</v>
      </c>
    </row>
    <row r="838" spans="1:16" x14ac:dyDescent="0.35">
      <c r="A838" s="23" t="str">
        <f t="shared" si="28"/>
        <v>03</v>
      </c>
      <c r="B838" s="23">
        <f t="shared" si="29"/>
        <v>1012719</v>
      </c>
      <c r="C838" s="6" t="s">
        <v>1098</v>
      </c>
      <c r="D838" s="7" t="s">
        <v>1095</v>
      </c>
      <c r="E838" s="7" t="s">
        <v>11</v>
      </c>
      <c r="F838" s="7" t="s">
        <v>1063</v>
      </c>
      <c r="G838" s="7" t="s">
        <v>999</v>
      </c>
      <c r="H838" s="7" t="s">
        <v>837</v>
      </c>
      <c r="I838" s="7" t="s">
        <v>838</v>
      </c>
      <c r="J838" s="6" t="s">
        <v>658</v>
      </c>
      <c r="K838" s="1">
        <v>528000</v>
      </c>
      <c r="L838" s="1">
        <v>430600</v>
      </c>
      <c r="M838" s="1">
        <v>430600</v>
      </c>
      <c r="N838" s="2">
        <v>0.66319696969696995</v>
      </c>
      <c r="O838" s="2">
        <v>0.66319786344635401</v>
      </c>
      <c r="P838" s="16">
        <v>0.65004410125406398</v>
      </c>
    </row>
    <row r="839" spans="1:16" x14ac:dyDescent="0.35">
      <c r="A839" s="23" t="str">
        <f t="shared" si="28"/>
        <v>03</v>
      </c>
      <c r="B839" s="23">
        <f t="shared" si="29"/>
        <v>1011421</v>
      </c>
      <c r="C839" s="6" t="s">
        <v>1098</v>
      </c>
      <c r="D839" s="7" t="s">
        <v>1095</v>
      </c>
      <c r="E839" s="7" t="s">
        <v>11</v>
      </c>
      <c r="F839" s="7" t="s">
        <v>1063</v>
      </c>
      <c r="G839" s="7" t="s">
        <v>988</v>
      </c>
      <c r="H839" s="7" t="s">
        <v>689</v>
      </c>
      <c r="I839" s="7" t="s">
        <v>690</v>
      </c>
      <c r="J839" s="6" t="s">
        <v>658</v>
      </c>
      <c r="K839" s="1">
        <v>900000</v>
      </c>
      <c r="L839" s="1">
        <v>900000</v>
      </c>
      <c r="M839" s="1">
        <v>1056000</v>
      </c>
      <c r="N839" s="2">
        <v>0.70956111111111098</v>
      </c>
      <c r="O839" s="2">
        <v>0.70956111111111098</v>
      </c>
      <c r="P839" s="16">
        <v>0.808161666666667</v>
      </c>
    </row>
    <row r="840" spans="1:16" x14ac:dyDescent="0.35">
      <c r="A840" s="23" t="str">
        <f t="shared" si="28"/>
        <v>03</v>
      </c>
      <c r="B840" s="23">
        <f t="shared" si="29"/>
        <v>1011558</v>
      </c>
      <c r="C840" s="6" t="s">
        <v>1098</v>
      </c>
      <c r="D840" s="7" t="s">
        <v>1095</v>
      </c>
      <c r="E840" s="7" t="s">
        <v>11</v>
      </c>
      <c r="F840" s="7" t="s">
        <v>1063</v>
      </c>
      <c r="G840" s="7" t="s">
        <v>988</v>
      </c>
      <c r="H840" s="7" t="s">
        <v>693</v>
      </c>
      <c r="I840" s="7" t="s">
        <v>694</v>
      </c>
      <c r="J840" s="6" t="s">
        <v>658</v>
      </c>
      <c r="K840" s="1">
        <v>312000</v>
      </c>
      <c r="L840" s="1">
        <v>312000</v>
      </c>
      <c r="M840" s="1">
        <v>216000</v>
      </c>
      <c r="N840" s="2">
        <v>0.579560897435897</v>
      </c>
      <c r="O840" s="2">
        <v>0.579560897435897</v>
      </c>
      <c r="P840" s="16">
        <v>0.89840861111111103</v>
      </c>
    </row>
    <row r="841" spans="1:16" x14ac:dyDescent="0.35">
      <c r="A841" s="23" t="str">
        <f t="shared" si="28"/>
        <v>03</v>
      </c>
      <c r="B841" s="23">
        <f t="shared" si="29"/>
        <v>1011042</v>
      </c>
      <c r="C841" s="6" t="s">
        <v>1098</v>
      </c>
      <c r="D841" s="7" t="s">
        <v>1095</v>
      </c>
      <c r="E841" s="7" t="s">
        <v>11</v>
      </c>
      <c r="F841" s="7" t="s">
        <v>1067</v>
      </c>
      <c r="G841" s="7" t="s">
        <v>983</v>
      </c>
      <c r="H841" s="7" t="s">
        <v>671</v>
      </c>
      <c r="I841" s="7" t="s">
        <v>672</v>
      </c>
      <c r="J841" s="6" t="s">
        <v>658</v>
      </c>
      <c r="K841" s="1"/>
      <c r="L841" s="1"/>
      <c r="M841" s="1">
        <v>18000</v>
      </c>
      <c r="N841" s="2"/>
      <c r="O841" s="2"/>
      <c r="P841" s="16">
        <v>0.46624842777777797</v>
      </c>
    </row>
    <row r="842" spans="1:16" x14ac:dyDescent="0.35">
      <c r="A842" s="23" t="str">
        <f t="shared" si="28"/>
        <v>03</v>
      </c>
      <c r="B842" s="23">
        <f t="shared" si="29"/>
        <v>1020017</v>
      </c>
      <c r="C842" s="6" t="s">
        <v>1098</v>
      </c>
      <c r="D842" s="7" t="s">
        <v>1095</v>
      </c>
      <c r="E842" s="7" t="s">
        <v>11</v>
      </c>
      <c r="F842" s="7" t="s">
        <v>1074</v>
      </c>
      <c r="G842" s="7" t="s">
        <v>1001</v>
      </c>
      <c r="H842" s="7" t="s">
        <v>17</v>
      </c>
      <c r="I842" s="7" t="s">
        <v>18</v>
      </c>
      <c r="J842" s="6" t="s">
        <v>553</v>
      </c>
      <c r="K842" s="1">
        <v>96000</v>
      </c>
      <c r="L842" s="1">
        <v>96000</v>
      </c>
      <c r="M842" s="1">
        <v>109000</v>
      </c>
      <c r="N842" s="2">
        <v>2.7378958333333299</v>
      </c>
      <c r="O842" s="2">
        <v>2.7378958333333299</v>
      </c>
      <c r="P842" s="16">
        <v>2.8117158761467902</v>
      </c>
    </row>
    <row r="843" spans="1:16" x14ac:dyDescent="0.35">
      <c r="A843" s="23" t="str">
        <f t="shared" si="28"/>
        <v>03</v>
      </c>
      <c r="B843" s="23">
        <f t="shared" si="29"/>
        <v>1021622</v>
      </c>
      <c r="C843" s="6" t="s">
        <v>1098</v>
      </c>
      <c r="D843" s="7" t="s">
        <v>1095</v>
      </c>
      <c r="E843" s="7" t="s">
        <v>11</v>
      </c>
      <c r="F843" s="7" t="s">
        <v>1074</v>
      </c>
      <c r="G843" s="7" t="s">
        <v>1018</v>
      </c>
      <c r="H843" s="7" t="s">
        <v>169</v>
      </c>
      <c r="I843" s="7" t="s">
        <v>74</v>
      </c>
      <c r="J843" s="6" t="s">
        <v>553</v>
      </c>
      <c r="K843" s="1">
        <v>36000</v>
      </c>
      <c r="L843" s="1">
        <v>36000</v>
      </c>
      <c r="M843" s="1">
        <v>18000</v>
      </c>
      <c r="N843" s="2">
        <v>7.58788888888889</v>
      </c>
      <c r="O843" s="2">
        <v>7.58788888888889</v>
      </c>
      <c r="P843" s="16">
        <v>7.3102361111111103</v>
      </c>
    </row>
    <row r="844" spans="1:16" x14ac:dyDescent="0.35">
      <c r="A844" s="23" t="str">
        <f t="shared" si="28"/>
        <v>03</v>
      </c>
      <c r="B844" s="23">
        <f t="shared" si="29"/>
        <v>1022569</v>
      </c>
      <c r="C844" s="6" t="s">
        <v>1098</v>
      </c>
      <c r="D844" s="7" t="s">
        <v>1095</v>
      </c>
      <c r="E844" s="7" t="s">
        <v>11</v>
      </c>
      <c r="F844" s="7" t="s">
        <v>1074</v>
      </c>
      <c r="G844" s="7" t="s">
        <v>1018</v>
      </c>
      <c r="H844" s="7" t="s">
        <v>494</v>
      </c>
      <c r="I844" s="7" t="s">
        <v>495</v>
      </c>
      <c r="J844" s="6" t="s">
        <v>553</v>
      </c>
      <c r="K844" s="1">
        <v>5000</v>
      </c>
      <c r="L844" s="1">
        <v>5000</v>
      </c>
      <c r="M844" s="1">
        <v>5000</v>
      </c>
      <c r="N844" s="2">
        <v>7.0877999999999997</v>
      </c>
      <c r="O844" s="2">
        <v>7.0877999999999997</v>
      </c>
      <c r="P844" s="16">
        <v>7.0873550400000003</v>
      </c>
    </row>
    <row r="845" spans="1:16" x14ac:dyDescent="0.35">
      <c r="A845" s="23" t="str">
        <f t="shared" si="28"/>
        <v>03</v>
      </c>
      <c r="B845" s="23">
        <f t="shared" si="29"/>
        <v>1020869</v>
      </c>
      <c r="C845" s="6" t="s">
        <v>1098</v>
      </c>
      <c r="D845" s="7" t="s">
        <v>1095</v>
      </c>
      <c r="E845" s="7" t="s">
        <v>11</v>
      </c>
      <c r="F845" s="7" t="s">
        <v>1085</v>
      </c>
      <c r="G845" s="7" t="s">
        <v>1019</v>
      </c>
      <c r="H845" s="7" t="s">
        <v>491</v>
      </c>
      <c r="I845" s="7" t="s">
        <v>492</v>
      </c>
      <c r="J845" s="6" t="s">
        <v>553</v>
      </c>
      <c r="K845" s="1">
        <v>24000</v>
      </c>
      <c r="L845" s="1">
        <v>24000</v>
      </c>
      <c r="M845" s="1"/>
      <c r="N845" s="2">
        <v>4.9879166666666697</v>
      </c>
      <c r="O845" s="2">
        <v>4.9879166666666697</v>
      </c>
      <c r="P845" s="16"/>
    </row>
    <row r="846" spans="1:16" x14ac:dyDescent="0.35">
      <c r="A846" s="23" t="str">
        <f t="shared" si="28"/>
        <v>03</v>
      </c>
      <c r="B846" s="23">
        <f t="shared" si="29"/>
        <v>1021187</v>
      </c>
      <c r="C846" s="6" t="s">
        <v>1098</v>
      </c>
      <c r="D846" s="7" t="s">
        <v>1095</v>
      </c>
      <c r="E846" s="7" t="s">
        <v>11</v>
      </c>
      <c r="F846" s="7" t="s">
        <v>1080</v>
      </c>
      <c r="G846" s="7" t="s">
        <v>1029</v>
      </c>
      <c r="H846" s="7" t="s">
        <v>137</v>
      </c>
      <c r="I846" s="7" t="s">
        <v>138</v>
      </c>
      <c r="J846" s="6" t="s">
        <v>553</v>
      </c>
      <c r="K846" s="1">
        <v>72000</v>
      </c>
      <c r="L846" s="1">
        <v>72000</v>
      </c>
      <c r="M846" s="1">
        <v>88000</v>
      </c>
      <c r="N846" s="2">
        <v>1.95790277777778</v>
      </c>
      <c r="O846" s="2">
        <v>1.95790277777778</v>
      </c>
      <c r="P846" s="16">
        <v>1.96504954090909</v>
      </c>
    </row>
    <row r="847" spans="1:16" x14ac:dyDescent="0.35">
      <c r="A847" s="23" t="str">
        <f t="shared" si="28"/>
        <v>03</v>
      </c>
      <c r="B847" s="23">
        <f t="shared" si="29"/>
        <v>1022196</v>
      </c>
      <c r="C847" s="6" t="s">
        <v>1098</v>
      </c>
      <c r="D847" s="7" t="s">
        <v>1095</v>
      </c>
      <c r="E847" s="7" t="s">
        <v>11</v>
      </c>
      <c r="F847" s="7" t="s">
        <v>1080</v>
      </c>
      <c r="G847" s="7" t="s">
        <v>1030</v>
      </c>
      <c r="H847" s="7" t="s">
        <v>446</v>
      </c>
      <c r="I847" s="7" t="s">
        <v>447</v>
      </c>
      <c r="J847" s="6" t="s">
        <v>553</v>
      </c>
      <c r="K847" s="1">
        <v>24000</v>
      </c>
      <c r="L847" s="1">
        <v>24000</v>
      </c>
      <c r="M847" s="1"/>
      <c r="N847" s="2">
        <v>0</v>
      </c>
      <c r="O847" s="2">
        <v>0</v>
      </c>
      <c r="P847" s="16"/>
    </row>
    <row r="848" spans="1:16" x14ac:dyDescent="0.35">
      <c r="A848" s="23" t="str">
        <f t="shared" si="28"/>
        <v>03</v>
      </c>
      <c r="B848" s="23">
        <f t="shared" si="29"/>
        <v>1022197</v>
      </c>
      <c r="C848" s="6" t="s">
        <v>1098</v>
      </c>
      <c r="D848" s="7" t="s">
        <v>1095</v>
      </c>
      <c r="E848" s="7" t="s">
        <v>11</v>
      </c>
      <c r="F848" s="7" t="s">
        <v>1080</v>
      </c>
      <c r="G848" s="7" t="s">
        <v>1030</v>
      </c>
      <c r="H848" s="7" t="s">
        <v>252</v>
      </c>
      <c r="I848" s="7" t="s">
        <v>253</v>
      </c>
      <c r="J848" s="6" t="s">
        <v>553</v>
      </c>
      <c r="K848" s="1">
        <v>24000</v>
      </c>
      <c r="L848" s="1">
        <v>24000</v>
      </c>
      <c r="M848" s="1">
        <v>24000</v>
      </c>
      <c r="N848" s="2">
        <v>0</v>
      </c>
      <c r="O848" s="2">
        <v>0</v>
      </c>
      <c r="P848" s="16">
        <v>0.91520833333333296</v>
      </c>
    </row>
    <row r="849" spans="1:16" x14ac:dyDescent="0.35">
      <c r="A849" s="23" t="str">
        <f t="shared" si="28"/>
        <v>03</v>
      </c>
      <c r="B849" s="23">
        <f t="shared" si="29"/>
        <v>1021385</v>
      </c>
      <c r="C849" s="6" t="s">
        <v>1098</v>
      </c>
      <c r="D849" s="7" t="s">
        <v>1095</v>
      </c>
      <c r="E849" s="7" t="s">
        <v>11</v>
      </c>
      <c r="F849" s="7" t="s">
        <v>1080</v>
      </c>
      <c r="G849" s="7" t="s">
        <v>1031</v>
      </c>
      <c r="H849" s="7" t="s">
        <v>147</v>
      </c>
      <c r="I849" s="7" t="s">
        <v>148</v>
      </c>
      <c r="J849" s="6" t="s">
        <v>553</v>
      </c>
      <c r="K849" s="1">
        <v>168000</v>
      </c>
      <c r="L849" s="1">
        <v>168000</v>
      </c>
      <c r="M849" s="1">
        <v>144000</v>
      </c>
      <c r="N849" s="2">
        <v>1.08789880952381</v>
      </c>
      <c r="O849" s="2">
        <v>1.08789880952381</v>
      </c>
      <c r="P849" s="16">
        <v>1.0750306249999999</v>
      </c>
    </row>
    <row r="850" spans="1:16" x14ac:dyDescent="0.35">
      <c r="A850" s="23" t="str">
        <f t="shared" si="28"/>
        <v>03</v>
      </c>
      <c r="B850" s="23">
        <f t="shared" si="29"/>
        <v>1022928</v>
      </c>
      <c r="C850" s="6" t="s">
        <v>1098</v>
      </c>
      <c r="D850" s="7" t="s">
        <v>1095</v>
      </c>
      <c r="E850" s="7" t="s">
        <v>11</v>
      </c>
      <c r="F850" s="7" t="s">
        <v>1080</v>
      </c>
      <c r="G850" s="7" t="s">
        <v>1031</v>
      </c>
      <c r="H850" s="7" t="s">
        <v>583</v>
      </c>
      <c r="I850" s="7" t="s">
        <v>584</v>
      </c>
      <c r="J850" s="6" t="s">
        <v>553</v>
      </c>
      <c r="K850" s="1"/>
      <c r="L850" s="1">
        <v>16000</v>
      </c>
      <c r="M850" s="1">
        <v>16736</v>
      </c>
      <c r="N850" s="2"/>
      <c r="O850" s="2">
        <v>0.9</v>
      </c>
      <c r="P850" s="16">
        <v>0.9</v>
      </c>
    </row>
    <row r="851" spans="1:16" x14ac:dyDescent="0.35">
      <c r="A851" s="23" t="str">
        <f t="shared" si="28"/>
        <v>03</v>
      </c>
      <c r="B851" s="23">
        <f t="shared" si="29"/>
        <v>1020352</v>
      </c>
      <c r="C851" s="6" t="s">
        <v>1098</v>
      </c>
      <c r="D851" s="7" t="s">
        <v>1095</v>
      </c>
      <c r="E851" s="7" t="s">
        <v>11</v>
      </c>
      <c r="F851" s="7" t="s">
        <v>1080</v>
      </c>
      <c r="G851" s="7" t="s">
        <v>1008</v>
      </c>
      <c r="H851" s="7" t="s">
        <v>31</v>
      </c>
      <c r="I851" s="7" t="s">
        <v>32</v>
      </c>
      <c r="J851" s="6" t="s">
        <v>553</v>
      </c>
      <c r="K851" s="1">
        <v>24000</v>
      </c>
      <c r="L851" s="1">
        <v>24000</v>
      </c>
      <c r="M851" s="1">
        <v>32000</v>
      </c>
      <c r="N851" s="2">
        <v>1.1879166666666701</v>
      </c>
      <c r="O851" s="2">
        <v>1.1879166666666701</v>
      </c>
      <c r="P851" s="16">
        <v>1.2973637625000001</v>
      </c>
    </row>
    <row r="852" spans="1:16" x14ac:dyDescent="0.35">
      <c r="A852" s="23" t="str">
        <f t="shared" si="28"/>
        <v>03</v>
      </c>
      <c r="B852" s="23">
        <f t="shared" si="29"/>
        <v>1021039</v>
      </c>
      <c r="C852" s="6" t="s">
        <v>1098</v>
      </c>
      <c r="D852" s="7" t="s">
        <v>1095</v>
      </c>
      <c r="E852" s="7" t="s">
        <v>11</v>
      </c>
      <c r="F852" s="7" t="s">
        <v>1080</v>
      </c>
      <c r="G852" s="7" t="s">
        <v>1024</v>
      </c>
      <c r="H852" s="7" t="s">
        <v>107</v>
      </c>
      <c r="I852" s="7" t="s">
        <v>484</v>
      </c>
      <c r="J852" s="6" t="s">
        <v>553</v>
      </c>
      <c r="K852" s="1">
        <v>96000</v>
      </c>
      <c r="L852" s="1">
        <v>96000</v>
      </c>
      <c r="M852" s="1">
        <v>13600</v>
      </c>
      <c r="N852" s="2">
        <v>0.54</v>
      </c>
      <c r="O852" s="2">
        <v>0.54</v>
      </c>
      <c r="P852" s="16">
        <v>0.54727941176470596</v>
      </c>
    </row>
    <row r="853" spans="1:16" x14ac:dyDescent="0.35">
      <c r="A853" s="23" t="str">
        <f t="shared" si="28"/>
        <v>03</v>
      </c>
      <c r="B853" s="23">
        <f t="shared" si="29"/>
        <v>1021864</v>
      </c>
      <c r="C853" s="6" t="s">
        <v>1098</v>
      </c>
      <c r="D853" s="7" t="s">
        <v>1095</v>
      </c>
      <c r="E853" s="7" t="s">
        <v>11</v>
      </c>
      <c r="F853" s="7" t="s">
        <v>1080</v>
      </c>
      <c r="G853" s="7" t="s">
        <v>1024</v>
      </c>
      <c r="H853" s="7" t="s">
        <v>195</v>
      </c>
      <c r="I853" s="7" t="s">
        <v>196</v>
      </c>
      <c r="J853" s="6" t="s">
        <v>553</v>
      </c>
      <c r="K853" s="1"/>
      <c r="L853" s="1"/>
      <c r="M853" s="1">
        <v>24000</v>
      </c>
      <c r="N853" s="2"/>
      <c r="O853" s="2"/>
      <c r="P853" s="16">
        <v>0.47916666666666702</v>
      </c>
    </row>
    <row r="854" spans="1:16" x14ac:dyDescent="0.35">
      <c r="A854" s="23" t="str">
        <f t="shared" si="28"/>
        <v>03</v>
      </c>
      <c r="B854" s="23">
        <f t="shared" si="29"/>
        <v>1023329</v>
      </c>
      <c r="C854" s="6" t="s">
        <v>1098</v>
      </c>
      <c r="D854" s="7" t="s">
        <v>1095</v>
      </c>
      <c r="E854" s="7" t="s">
        <v>11</v>
      </c>
      <c r="F854" s="7" t="s">
        <v>1080</v>
      </c>
      <c r="G854" s="7" t="s">
        <v>1024</v>
      </c>
      <c r="H854" s="7" t="s">
        <v>541</v>
      </c>
      <c r="I854" s="7" t="s">
        <v>196</v>
      </c>
      <c r="J854" s="6" t="s">
        <v>553</v>
      </c>
      <c r="K854" s="1"/>
      <c r="L854" s="1"/>
      <c r="M854" s="1">
        <v>10400</v>
      </c>
      <c r="N854" s="2"/>
      <c r="O854" s="2"/>
      <c r="P854" s="16">
        <v>0.60680127884615398</v>
      </c>
    </row>
    <row r="855" spans="1:16" x14ac:dyDescent="0.35">
      <c r="A855" s="23" t="str">
        <f t="shared" si="28"/>
        <v>03</v>
      </c>
      <c r="B855" s="23">
        <f t="shared" si="29"/>
        <v>1021639</v>
      </c>
      <c r="C855" s="6" t="s">
        <v>1098</v>
      </c>
      <c r="D855" s="7" t="s">
        <v>1095</v>
      </c>
      <c r="E855" s="7" t="s">
        <v>11</v>
      </c>
      <c r="F855" s="7" t="s">
        <v>985</v>
      </c>
      <c r="G855" s="7" t="s">
        <v>1012</v>
      </c>
      <c r="H855" s="7" t="s">
        <v>461</v>
      </c>
      <c r="I855" s="7" t="s">
        <v>78</v>
      </c>
      <c r="J855" s="6" t="s">
        <v>553</v>
      </c>
      <c r="K855" s="1">
        <v>24000</v>
      </c>
      <c r="L855" s="1">
        <v>24000</v>
      </c>
      <c r="M855" s="1">
        <v>2115</v>
      </c>
      <c r="N855" s="2">
        <v>2.9879166666666701</v>
      </c>
      <c r="O855" s="2">
        <v>2.9879166666666701</v>
      </c>
      <c r="P855" s="16">
        <v>3.15</v>
      </c>
    </row>
    <row r="856" spans="1:16" x14ac:dyDescent="0.35">
      <c r="A856" s="23" t="str">
        <f t="shared" si="28"/>
        <v>03</v>
      </c>
      <c r="B856" s="23">
        <f t="shared" si="29"/>
        <v>1020925</v>
      </c>
      <c r="C856" s="6" t="s">
        <v>1098</v>
      </c>
      <c r="D856" s="7" t="s">
        <v>1095</v>
      </c>
      <c r="E856" s="7" t="s">
        <v>11</v>
      </c>
      <c r="F856" s="7" t="s">
        <v>1078</v>
      </c>
      <c r="G856" s="7" t="s">
        <v>1021</v>
      </c>
      <c r="H856" s="7" t="s">
        <v>93</v>
      </c>
      <c r="I856" s="7" t="s">
        <v>94</v>
      </c>
      <c r="J856" s="6" t="s">
        <v>553</v>
      </c>
      <c r="K856" s="1">
        <v>120000</v>
      </c>
      <c r="L856" s="1">
        <v>96000</v>
      </c>
      <c r="M856" s="1">
        <v>72000</v>
      </c>
      <c r="N856" s="2">
        <v>0</v>
      </c>
      <c r="O856" s="2">
        <v>0</v>
      </c>
      <c r="P856" s="16">
        <v>1.3632222222222199</v>
      </c>
    </row>
    <row r="857" spans="1:16" x14ac:dyDescent="0.35">
      <c r="A857" s="23" t="str">
        <f t="shared" si="28"/>
        <v>03</v>
      </c>
      <c r="B857" s="23">
        <f t="shared" si="29"/>
        <v>1022855</v>
      </c>
      <c r="C857" s="6" t="s">
        <v>1098</v>
      </c>
      <c r="D857" s="7" t="s">
        <v>1095</v>
      </c>
      <c r="E857" s="7" t="s">
        <v>11</v>
      </c>
      <c r="F857" s="7" t="s">
        <v>1078</v>
      </c>
      <c r="G857" s="7" t="s">
        <v>1021</v>
      </c>
      <c r="H857" s="7" t="s">
        <v>358</v>
      </c>
      <c r="I857" s="7" t="s">
        <v>315</v>
      </c>
      <c r="J857" s="6" t="s">
        <v>553</v>
      </c>
      <c r="K857" s="1">
        <v>36000</v>
      </c>
      <c r="L857" s="1">
        <v>36000</v>
      </c>
      <c r="M857" s="1">
        <v>24000</v>
      </c>
      <c r="N857" s="2">
        <v>1.3878888888888901</v>
      </c>
      <c r="O857" s="2">
        <v>1.3878888888888901</v>
      </c>
      <c r="P857" s="16">
        <v>1.3291666666666699</v>
      </c>
    </row>
    <row r="858" spans="1:16" x14ac:dyDescent="0.35">
      <c r="A858" s="23" t="str">
        <f t="shared" si="28"/>
        <v>03</v>
      </c>
      <c r="B858" s="23">
        <f t="shared" si="29"/>
        <v>1020367</v>
      </c>
      <c r="C858" s="6" t="s">
        <v>1098</v>
      </c>
      <c r="D858" s="7" t="s">
        <v>1095</v>
      </c>
      <c r="E858" s="7" t="s">
        <v>11</v>
      </c>
      <c r="F858" s="7" t="s">
        <v>1078</v>
      </c>
      <c r="G858" s="7" t="s">
        <v>1009</v>
      </c>
      <c r="H858" s="7" t="s">
        <v>33</v>
      </c>
      <c r="I858" s="7" t="s">
        <v>34</v>
      </c>
      <c r="J858" s="6" t="s">
        <v>553</v>
      </c>
      <c r="K858" s="1">
        <v>72000</v>
      </c>
      <c r="L858" s="1">
        <v>72000</v>
      </c>
      <c r="M858" s="1">
        <v>72000</v>
      </c>
      <c r="N858" s="2">
        <v>1.1579027777777799</v>
      </c>
      <c r="O858" s="2">
        <v>1.1579027777777799</v>
      </c>
      <c r="P858" s="16">
        <v>1.19116666666667</v>
      </c>
    </row>
    <row r="859" spans="1:16" x14ac:dyDescent="0.35">
      <c r="A859" s="23" t="str">
        <f t="shared" si="28"/>
        <v>03</v>
      </c>
      <c r="B859" s="23">
        <f t="shared" si="29"/>
        <v>1021023</v>
      </c>
      <c r="C859" s="6" t="s">
        <v>1098</v>
      </c>
      <c r="D859" s="7" t="s">
        <v>1095</v>
      </c>
      <c r="E859" s="7" t="s">
        <v>11</v>
      </c>
      <c r="F859" s="7" t="s">
        <v>1078</v>
      </c>
      <c r="G859" s="7" t="s">
        <v>1009</v>
      </c>
      <c r="H859" s="7" t="s">
        <v>106</v>
      </c>
      <c r="I859" s="7" t="s">
        <v>483</v>
      </c>
      <c r="J859" s="6" t="s">
        <v>553</v>
      </c>
      <c r="K859" s="1">
        <v>144000</v>
      </c>
      <c r="L859" s="1">
        <v>144000</v>
      </c>
      <c r="M859" s="1">
        <v>190001</v>
      </c>
      <c r="N859" s="2">
        <v>1.10789583333333</v>
      </c>
      <c r="O859" s="2">
        <v>1.10789583333333</v>
      </c>
      <c r="P859" s="16">
        <v>1.15160462892301</v>
      </c>
    </row>
    <row r="860" spans="1:16" x14ac:dyDescent="0.35">
      <c r="A860" s="23" t="str">
        <f t="shared" si="28"/>
        <v>03</v>
      </c>
      <c r="B860" s="23">
        <f t="shared" si="29"/>
        <v>1021077</v>
      </c>
      <c r="C860" s="6" t="s">
        <v>1098</v>
      </c>
      <c r="D860" s="7" t="s">
        <v>1095</v>
      </c>
      <c r="E860" s="7" t="s">
        <v>11</v>
      </c>
      <c r="F860" s="7" t="s">
        <v>1078</v>
      </c>
      <c r="G860" s="7" t="s">
        <v>1009</v>
      </c>
      <c r="H860" s="7" t="s">
        <v>536</v>
      </c>
      <c r="I860" s="7" t="s">
        <v>243</v>
      </c>
      <c r="J860" s="6" t="s">
        <v>553</v>
      </c>
      <c r="K860" s="1">
        <v>0</v>
      </c>
      <c r="L860" s="1">
        <v>24000</v>
      </c>
      <c r="M860" s="1">
        <v>24000</v>
      </c>
      <c r="N860" s="2">
        <v>0</v>
      </c>
      <c r="O860" s="2">
        <v>1.65</v>
      </c>
      <c r="P860" s="16">
        <v>1.31666666666667</v>
      </c>
    </row>
    <row r="861" spans="1:16" x14ac:dyDescent="0.35">
      <c r="A861" s="23" t="str">
        <f t="shared" si="28"/>
        <v>03</v>
      </c>
      <c r="B861" s="23">
        <f t="shared" si="29"/>
        <v>1021085</v>
      </c>
      <c r="C861" s="6" t="s">
        <v>1098</v>
      </c>
      <c r="D861" s="7" t="s">
        <v>1095</v>
      </c>
      <c r="E861" s="7" t="s">
        <v>11</v>
      </c>
      <c r="F861" s="7" t="s">
        <v>1078</v>
      </c>
      <c r="G861" s="7" t="s">
        <v>1009</v>
      </c>
      <c r="H861" s="7" t="s">
        <v>114</v>
      </c>
      <c r="I861" s="7" t="s">
        <v>115</v>
      </c>
      <c r="J861" s="6" t="s">
        <v>553</v>
      </c>
      <c r="K861" s="1">
        <v>24000</v>
      </c>
      <c r="L861" s="1">
        <v>24000</v>
      </c>
      <c r="M861" s="1">
        <v>2000</v>
      </c>
      <c r="N861" s="2">
        <v>1.2379166666666701</v>
      </c>
      <c r="O861" s="2">
        <v>1.2379166666666701</v>
      </c>
      <c r="P861" s="16">
        <v>0.96605580000000002</v>
      </c>
    </row>
    <row r="862" spans="1:16" x14ac:dyDescent="0.35">
      <c r="A862" s="23" t="str">
        <f t="shared" si="28"/>
        <v>03</v>
      </c>
      <c r="B862" s="23">
        <f t="shared" si="29"/>
        <v>1021435</v>
      </c>
      <c r="C862" s="6" t="s">
        <v>1098</v>
      </c>
      <c r="D862" s="7" t="s">
        <v>1095</v>
      </c>
      <c r="E862" s="7" t="s">
        <v>11</v>
      </c>
      <c r="F862" s="7" t="s">
        <v>1078</v>
      </c>
      <c r="G862" s="7" t="s">
        <v>1009</v>
      </c>
      <c r="H862" s="7" t="s">
        <v>150</v>
      </c>
      <c r="I862" s="7" t="s">
        <v>151</v>
      </c>
      <c r="J862" s="6" t="s">
        <v>553</v>
      </c>
      <c r="K862" s="1"/>
      <c r="L862" s="1">
        <v>12000</v>
      </c>
      <c r="M862" s="1">
        <v>12000</v>
      </c>
      <c r="N862" s="2"/>
      <c r="O862" s="2">
        <v>1.1000000000000001</v>
      </c>
      <c r="P862" s="16">
        <v>1.0127361916666699</v>
      </c>
    </row>
    <row r="863" spans="1:16" x14ac:dyDescent="0.35">
      <c r="A863" s="23" t="str">
        <f t="shared" si="28"/>
        <v>03</v>
      </c>
      <c r="B863" s="23">
        <f t="shared" si="29"/>
        <v>1022150</v>
      </c>
      <c r="C863" s="6" t="s">
        <v>1098</v>
      </c>
      <c r="D863" s="7" t="s">
        <v>1095</v>
      </c>
      <c r="E863" s="7" t="s">
        <v>11</v>
      </c>
      <c r="F863" s="7" t="s">
        <v>1078</v>
      </c>
      <c r="G863" s="7" t="s">
        <v>1009</v>
      </c>
      <c r="H863" s="7" t="s">
        <v>242</v>
      </c>
      <c r="I863" s="7" t="s">
        <v>243</v>
      </c>
      <c r="J863" s="6" t="s">
        <v>553</v>
      </c>
      <c r="K863" s="1">
        <v>120000</v>
      </c>
      <c r="L863" s="1">
        <v>120000</v>
      </c>
      <c r="M863" s="1">
        <v>168000</v>
      </c>
      <c r="N863" s="2">
        <v>0.93789999999999996</v>
      </c>
      <c r="O863" s="2">
        <v>0.93789999999999996</v>
      </c>
      <c r="P863" s="16">
        <v>1.0198345238095201</v>
      </c>
    </row>
    <row r="864" spans="1:16" x14ac:dyDescent="0.35">
      <c r="A864" s="23" t="str">
        <f t="shared" si="28"/>
        <v>03</v>
      </c>
      <c r="B864" s="23">
        <f t="shared" si="29"/>
        <v>1022921</v>
      </c>
      <c r="C864" s="6" t="s">
        <v>1098</v>
      </c>
      <c r="D864" s="7" t="s">
        <v>1095</v>
      </c>
      <c r="E864" s="7" t="s">
        <v>11</v>
      </c>
      <c r="F864" s="7" t="s">
        <v>1078</v>
      </c>
      <c r="G864" s="7" t="s">
        <v>1009</v>
      </c>
      <c r="H864" s="7" t="s">
        <v>382</v>
      </c>
      <c r="I864" s="7" t="s">
        <v>383</v>
      </c>
      <c r="J864" s="6" t="s">
        <v>553</v>
      </c>
      <c r="K864" s="1">
        <v>36000</v>
      </c>
      <c r="L864" s="1">
        <v>36000</v>
      </c>
      <c r="M864" s="1">
        <v>36000</v>
      </c>
      <c r="N864" s="2">
        <v>0.94</v>
      </c>
      <c r="O864" s="2">
        <v>0.94</v>
      </c>
      <c r="P864" s="16">
        <v>1</v>
      </c>
    </row>
    <row r="865" spans="1:16" x14ac:dyDescent="0.35">
      <c r="A865" s="23" t="str">
        <f t="shared" si="28"/>
        <v>03</v>
      </c>
      <c r="B865" s="23">
        <f t="shared" si="29"/>
        <v>1021111</v>
      </c>
      <c r="C865" s="6" t="s">
        <v>1098</v>
      </c>
      <c r="D865" s="7" t="s">
        <v>1095</v>
      </c>
      <c r="E865" s="7" t="s">
        <v>11</v>
      </c>
      <c r="F865" s="7" t="s">
        <v>1078</v>
      </c>
      <c r="G865" s="7" t="s">
        <v>1027</v>
      </c>
      <c r="H865" s="7" t="s">
        <v>121</v>
      </c>
      <c r="I865" s="7" t="s">
        <v>122</v>
      </c>
      <c r="J865" s="6" t="s">
        <v>553</v>
      </c>
      <c r="K865" s="1">
        <v>0</v>
      </c>
      <c r="L865" s="1">
        <v>0</v>
      </c>
      <c r="M865" s="1">
        <v>1656</v>
      </c>
      <c r="N865" s="2">
        <v>0</v>
      </c>
      <c r="O865" s="2">
        <v>0</v>
      </c>
      <c r="P865" s="16">
        <v>1.4757548309178701</v>
      </c>
    </row>
    <row r="866" spans="1:16" x14ac:dyDescent="0.35">
      <c r="A866" s="23" t="str">
        <f t="shared" si="28"/>
        <v>03</v>
      </c>
      <c r="B866" s="23">
        <f t="shared" si="29"/>
        <v>1020339</v>
      </c>
      <c r="C866" s="6" t="s">
        <v>1098</v>
      </c>
      <c r="D866" s="7" t="s">
        <v>1095</v>
      </c>
      <c r="E866" s="7" t="s">
        <v>11</v>
      </c>
      <c r="F866" s="7" t="s">
        <v>1078</v>
      </c>
      <c r="G866" s="7" t="s">
        <v>1006</v>
      </c>
      <c r="H866" s="7" t="s">
        <v>27</v>
      </c>
      <c r="I866" s="7" t="s">
        <v>28</v>
      </c>
      <c r="J866" s="6" t="s">
        <v>553</v>
      </c>
      <c r="K866" s="1">
        <v>24000</v>
      </c>
      <c r="L866" s="1">
        <v>72000</v>
      </c>
      <c r="M866" s="1">
        <v>74500</v>
      </c>
      <c r="N866" s="2">
        <v>1.33791666666667</v>
      </c>
      <c r="O866" s="2">
        <v>1.3379027777777801</v>
      </c>
      <c r="P866" s="16">
        <v>1.42051810872483</v>
      </c>
    </row>
    <row r="867" spans="1:16" x14ac:dyDescent="0.35">
      <c r="A867" s="23" t="str">
        <f t="shared" si="28"/>
        <v>03</v>
      </c>
      <c r="B867" s="23">
        <f t="shared" si="29"/>
        <v>1020848</v>
      </c>
      <c r="C867" s="6" t="s">
        <v>1098</v>
      </c>
      <c r="D867" s="7" t="s">
        <v>1095</v>
      </c>
      <c r="E867" s="7" t="s">
        <v>11</v>
      </c>
      <c r="F867" s="7" t="s">
        <v>1075</v>
      </c>
      <c r="G867" s="7" t="s">
        <v>1002</v>
      </c>
      <c r="H867" s="7" t="s">
        <v>75</v>
      </c>
      <c r="I867" s="7" t="s">
        <v>76</v>
      </c>
      <c r="J867" s="6" t="s">
        <v>553</v>
      </c>
      <c r="K867" s="1">
        <v>384000</v>
      </c>
      <c r="L867" s="1">
        <v>384000</v>
      </c>
      <c r="M867" s="1">
        <v>432000</v>
      </c>
      <c r="N867" s="2">
        <v>2.6450390625</v>
      </c>
      <c r="O867" s="2">
        <v>2.6450390625</v>
      </c>
      <c r="P867" s="16">
        <v>2.6239820601851802</v>
      </c>
    </row>
    <row r="868" spans="1:16" x14ac:dyDescent="0.35">
      <c r="A868" s="23" t="str">
        <f t="shared" si="28"/>
        <v>03</v>
      </c>
      <c r="B868" s="23">
        <f t="shared" si="29"/>
        <v>1021819</v>
      </c>
      <c r="C868" s="6" t="s">
        <v>1098</v>
      </c>
      <c r="D868" s="7" t="s">
        <v>1095</v>
      </c>
      <c r="E868" s="7" t="s">
        <v>11</v>
      </c>
      <c r="F868" s="7" t="s">
        <v>1075</v>
      </c>
      <c r="G868" s="7" t="s">
        <v>1002</v>
      </c>
      <c r="H868" s="7" t="s">
        <v>509</v>
      </c>
      <c r="I868" s="7" t="s">
        <v>510</v>
      </c>
      <c r="J868" s="6" t="s">
        <v>553</v>
      </c>
      <c r="K868" s="1"/>
      <c r="L868" s="1">
        <v>48000</v>
      </c>
      <c r="M868" s="1">
        <v>48000</v>
      </c>
      <c r="N868" s="2"/>
      <c r="O868" s="2">
        <v>2.1</v>
      </c>
      <c r="P868" s="16">
        <v>1.8496250000000001</v>
      </c>
    </row>
    <row r="869" spans="1:16" x14ac:dyDescent="0.35">
      <c r="A869" s="23" t="str">
        <f t="shared" si="28"/>
        <v>03</v>
      </c>
      <c r="B869" s="23">
        <f t="shared" si="29"/>
        <v>1021820</v>
      </c>
      <c r="C869" s="6" t="s">
        <v>1098</v>
      </c>
      <c r="D869" s="7" t="s">
        <v>1095</v>
      </c>
      <c r="E869" s="7" t="s">
        <v>11</v>
      </c>
      <c r="F869" s="7" t="s">
        <v>1075</v>
      </c>
      <c r="G869" s="7" t="s">
        <v>1011</v>
      </c>
      <c r="H869" s="7" t="s">
        <v>475</v>
      </c>
      <c r="I869" s="7" t="s">
        <v>476</v>
      </c>
      <c r="J869" s="6" t="s">
        <v>553</v>
      </c>
      <c r="K869" s="1"/>
      <c r="L869" s="1"/>
      <c r="M869" s="1">
        <v>10000</v>
      </c>
      <c r="N869" s="2"/>
      <c r="O869" s="2"/>
      <c r="P869" s="16">
        <v>2.1170925700000001</v>
      </c>
    </row>
    <row r="870" spans="1:16" x14ac:dyDescent="0.35">
      <c r="A870" s="23" t="str">
        <f t="shared" si="28"/>
        <v>03</v>
      </c>
      <c r="B870" s="23">
        <f t="shared" si="29"/>
        <v>1023331</v>
      </c>
      <c r="C870" s="6" t="s">
        <v>1098</v>
      </c>
      <c r="D870" s="7" t="s">
        <v>1095</v>
      </c>
      <c r="E870" s="7" t="s">
        <v>11</v>
      </c>
      <c r="F870" s="7" t="s">
        <v>1075</v>
      </c>
      <c r="G870" s="7" t="s">
        <v>1011</v>
      </c>
      <c r="H870" s="7" t="s">
        <v>538</v>
      </c>
      <c r="I870" s="7" t="s">
        <v>251</v>
      </c>
      <c r="J870" s="6" t="s">
        <v>553</v>
      </c>
      <c r="K870" s="1">
        <v>0</v>
      </c>
      <c r="L870" s="1">
        <v>0</v>
      </c>
      <c r="M870" s="1">
        <v>17900</v>
      </c>
      <c r="N870" s="2">
        <v>0</v>
      </c>
      <c r="O870" s="2">
        <v>0</v>
      </c>
      <c r="P870" s="16">
        <v>2.2000000000000002</v>
      </c>
    </row>
    <row r="871" spans="1:16" x14ac:dyDescent="0.35">
      <c r="A871" s="23" t="str">
        <f t="shared" si="28"/>
        <v>03</v>
      </c>
      <c r="B871" s="23">
        <f t="shared" si="29"/>
        <v>1010877</v>
      </c>
      <c r="C871" s="6" t="s">
        <v>1098</v>
      </c>
      <c r="D871" s="7" t="s">
        <v>1095</v>
      </c>
      <c r="E871" s="7" t="s">
        <v>11</v>
      </c>
      <c r="F871" s="7" t="s">
        <v>1065</v>
      </c>
      <c r="G871" s="7" t="s">
        <v>981</v>
      </c>
      <c r="H871" s="7" t="s">
        <v>660</v>
      </c>
      <c r="I871" s="7" t="s">
        <v>661</v>
      </c>
      <c r="J871" s="6" t="s">
        <v>658</v>
      </c>
      <c r="K871" s="1">
        <v>174560</v>
      </c>
      <c r="L871" s="1">
        <v>174560</v>
      </c>
      <c r="M871" s="1">
        <v>62000</v>
      </c>
      <c r="N871" s="2">
        <v>1.0895623281393201</v>
      </c>
      <c r="O871" s="2">
        <v>1.0895623281393201</v>
      </c>
      <c r="P871" s="16">
        <v>0.91446241935483896</v>
      </c>
    </row>
    <row r="872" spans="1:16" x14ac:dyDescent="0.35">
      <c r="A872" s="23" t="str">
        <f t="shared" si="28"/>
        <v>03</v>
      </c>
      <c r="B872" s="23">
        <f t="shared" si="29"/>
        <v>1012207</v>
      </c>
      <c r="C872" s="6" t="s">
        <v>1098</v>
      </c>
      <c r="D872" s="7" t="s">
        <v>1095</v>
      </c>
      <c r="E872" s="7" t="s">
        <v>11</v>
      </c>
      <c r="F872" s="7" t="s">
        <v>1065</v>
      </c>
      <c r="G872" s="7" t="s">
        <v>981</v>
      </c>
      <c r="H872" s="7" t="s">
        <v>760</v>
      </c>
      <c r="I872" s="7" t="s">
        <v>761</v>
      </c>
      <c r="J872" s="6" t="s">
        <v>658</v>
      </c>
      <c r="K872" s="1">
        <v>48000</v>
      </c>
      <c r="L872" s="1">
        <v>48000</v>
      </c>
      <c r="M872" s="1">
        <v>24000</v>
      </c>
      <c r="N872" s="2">
        <v>1.28379166666667</v>
      </c>
      <c r="O872" s="2">
        <v>1.28379166666667</v>
      </c>
      <c r="P872" s="16">
        <v>1.063375</v>
      </c>
    </row>
    <row r="873" spans="1:16" x14ac:dyDescent="0.35">
      <c r="A873" s="23" t="str">
        <f t="shared" si="28"/>
        <v>03</v>
      </c>
      <c r="B873" s="23">
        <f t="shared" si="29"/>
        <v>1012283</v>
      </c>
      <c r="C873" s="6" t="s">
        <v>1098</v>
      </c>
      <c r="D873" s="7" t="s">
        <v>1095</v>
      </c>
      <c r="E873" s="7" t="s">
        <v>11</v>
      </c>
      <c r="F873" s="7" t="s">
        <v>1065</v>
      </c>
      <c r="G873" s="7" t="s">
        <v>995</v>
      </c>
      <c r="H873" s="7" t="s">
        <v>770</v>
      </c>
      <c r="I873" s="7" t="s">
        <v>771</v>
      </c>
      <c r="J873" s="6" t="s">
        <v>658</v>
      </c>
      <c r="K873" s="1">
        <v>74242</v>
      </c>
      <c r="L873" s="1">
        <v>74242</v>
      </c>
      <c r="M873" s="1">
        <v>72000</v>
      </c>
      <c r="N873" s="2">
        <v>0.78956655262519904</v>
      </c>
      <c r="O873" s="2">
        <v>0.78956655262519904</v>
      </c>
      <c r="P873" s="16">
        <v>0.82386611111111097</v>
      </c>
    </row>
    <row r="874" spans="1:16" x14ac:dyDescent="0.35">
      <c r="A874" s="23" t="str">
        <f t="shared" si="28"/>
        <v>03</v>
      </c>
      <c r="B874" s="23">
        <f t="shared" si="29"/>
        <v>1012763</v>
      </c>
      <c r="C874" s="6" t="s">
        <v>1098</v>
      </c>
      <c r="D874" s="7" t="s">
        <v>1095</v>
      </c>
      <c r="E874" s="7" t="s">
        <v>11</v>
      </c>
      <c r="F874" s="7" t="s">
        <v>1065</v>
      </c>
      <c r="G874" s="7" t="s">
        <v>995</v>
      </c>
      <c r="H874" s="7" t="s">
        <v>847</v>
      </c>
      <c r="I874" s="7" t="s">
        <v>848</v>
      </c>
      <c r="J874" s="6" t="s">
        <v>658</v>
      </c>
      <c r="K874" s="1"/>
      <c r="L874" s="1"/>
      <c r="M874" s="1">
        <v>24000</v>
      </c>
      <c r="N874" s="2"/>
      <c r="O874" s="2"/>
      <c r="P874" s="16">
        <v>0.71462499999999995</v>
      </c>
    </row>
    <row r="875" spans="1:16" x14ac:dyDescent="0.35">
      <c r="A875" s="23" t="str">
        <f t="shared" si="28"/>
        <v>03</v>
      </c>
      <c r="B875" s="23">
        <f t="shared" si="29"/>
        <v>1020993</v>
      </c>
      <c r="C875" s="6" t="s">
        <v>1098</v>
      </c>
      <c r="D875" s="7" t="s">
        <v>1095</v>
      </c>
      <c r="E875" s="7" t="s">
        <v>11</v>
      </c>
      <c r="F875" s="7" t="s">
        <v>1077</v>
      </c>
      <c r="G875" s="7" t="s">
        <v>1023</v>
      </c>
      <c r="H875" s="7" t="s">
        <v>592</v>
      </c>
      <c r="I875" s="7" t="s">
        <v>356</v>
      </c>
      <c r="J875" s="6" t="s">
        <v>553</v>
      </c>
      <c r="K875" s="1"/>
      <c r="L875" s="1"/>
      <c r="M875" s="1">
        <v>2900</v>
      </c>
      <c r="N875" s="2"/>
      <c r="O875" s="2"/>
      <c r="P875" s="16">
        <v>1.9</v>
      </c>
    </row>
    <row r="876" spans="1:16" x14ac:dyDescent="0.35">
      <c r="A876" s="23" t="str">
        <f t="shared" si="28"/>
        <v>03</v>
      </c>
      <c r="B876" s="23">
        <f t="shared" si="29"/>
        <v>1021005</v>
      </c>
      <c r="C876" s="6" t="s">
        <v>1098</v>
      </c>
      <c r="D876" s="7" t="s">
        <v>1095</v>
      </c>
      <c r="E876" s="7" t="s">
        <v>11</v>
      </c>
      <c r="F876" s="7" t="s">
        <v>1077</v>
      </c>
      <c r="G876" s="7" t="s">
        <v>1005</v>
      </c>
      <c r="H876" s="7" t="s">
        <v>101</v>
      </c>
      <c r="I876" s="7" t="s">
        <v>102</v>
      </c>
      <c r="J876" s="6" t="s">
        <v>553</v>
      </c>
      <c r="K876" s="1"/>
      <c r="L876" s="1">
        <v>48000</v>
      </c>
      <c r="M876" s="1"/>
      <c r="N876" s="2"/>
      <c r="O876" s="2">
        <v>1.7</v>
      </c>
      <c r="P876" s="16"/>
    </row>
    <row r="877" spans="1:16" x14ac:dyDescent="0.35">
      <c r="A877" s="23" t="str">
        <f t="shared" si="28"/>
        <v>03</v>
      </c>
      <c r="B877" s="23">
        <f t="shared" si="29"/>
        <v>1021976</v>
      </c>
      <c r="C877" s="6" t="s">
        <v>1098</v>
      </c>
      <c r="D877" s="7" t="s">
        <v>1095</v>
      </c>
      <c r="E877" s="7" t="s">
        <v>11</v>
      </c>
      <c r="F877" s="7" t="s">
        <v>1077</v>
      </c>
      <c r="G877" s="7" t="s">
        <v>1005</v>
      </c>
      <c r="H877" s="7" t="s">
        <v>213</v>
      </c>
      <c r="I877" s="7" t="s">
        <v>214</v>
      </c>
      <c r="J877" s="6" t="s">
        <v>553</v>
      </c>
      <c r="K877" s="1">
        <v>288000</v>
      </c>
      <c r="L877" s="1">
        <v>168000</v>
      </c>
      <c r="M877" s="1">
        <v>326000</v>
      </c>
      <c r="N877" s="2">
        <v>2.2378958333333299</v>
      </c>
      <c r="O877" s="2">
        <v>2.2378988095238102</v>
      </c>
      <c r="P877" s="16">
        <v>2.1762626269938701</v>
      </c>
    </row>
    <row r="878" spans="1:16" x14ac:dyDescent="0.35">
      <c r="A878" s="23" t="str">
        <f t="shared" si="28"/>
        <v>03</v>
      </c>
      <c r="B878" s="23">
        <f t="shared" si="29"/>
        <v>1022847</v>
      </c>
      <c r="C878" s="6" t="s">
        <v>1098</v>
      </c>
      <c r="D878" s="7" t="s">
        <v>1095</v>
      </c>
      <c r="E878" s="7" t="s">
        <v>11</v>
      </c>
      <c r="F878" s="7" t="s">
        <v>1082</v>
      </c>
      <c r="G878" s="7" t="s">
        <v>1013</v>
      </c>
      <c r="H878" s="7" t="s">
        <v>354</v>
      </c>
      <c r="I878" s="7" t="s">
        <v>355</v>
      </c>
      <c r="J878" s="6" t="s">
        <v>553</v>
      </c>
      <c r="K878" s="1">
        <v>96000</v>
      </c>
      <c r="L878" s="1">
        <v>0</v>
      </c>
      <c r="M878" s="1"/>
      <c r="N878" s="2">
        <v>1.2878958333333299</v>
      </c>
      <c r="O878" s="2">
        <v>0</v>
      </c>
      <c r="P878" s="16"/>
    </row>
    <row r="879" spans="1:16" x14ac:dyDescent="0.35">
      <c r="A879" s="23" t="str">
        <f t="shared" si="28"/>
        <v>03</v>
      </c>
      <c r="B879" s="23">
        <f t="shared" si="29"/>
        <v>1030780</v>
      </c>
      <c r="C879" s="6" t="s">
        <v>1098</v>
      </c>
      <c r="D879" s="7" t="s">
        <v>1095</v>
      </c>
      <c r="E879" s="7" t="s">
        <v>11</v>
      </c>
      <c r="F879" s="7" t="s">
        <v>1091</v>
      </c>
      <c r="G879" s="7" t="s">
        <v>1054</v>
      </c>
      <c r="H879" s="7" t="s">
        <v>962</v>
      </c>
      <c r="I879" s="7" t="s">
        <v>963</v>
      </c>
      <c r="J879" s="6" t="s">
        <v>659</v>
      </c>
      <c r="K879" s="1"/>
      <c r="L879" s="1">
        <v>1494</v>
      </c>
      <c r="M879" s="1">
        <v>1482</v>
      </c>
      <c r="N879" s="2"/>
      <c r="O879" s="2">
        <v>0</v>
      </c>
      <c r="P879" s="16">
        <v>4.4121480431848799</v>
      </c>
    </row>
    <row r="880" spans="1:16" x14ac:dyDescent="0.35">
      <c r="A880" s="23" t="str">
        <f t="shared" si="28"/>
        <v>03</v>
      </c>
      <c r="B880" s="23">
        <f t="shared" si="29"/>
        <v>1030732</v>
      </c>
      <c r="C880" s="6" t="s">
        <v>1098</v>
      </c>
      <c r="D880" s="7" t="s">
        <v>1095</v>
      </c>
      <c r="E880" s="7" t="s">
        <v>11</v>
      </c>
      <c r="F880" s="7" t="s">
        <v>1090</v>
      </c>
      <c r="G880" s="7" t="s">
        <v>1058</v>
      </c>
      <c r="H880" s="7" t="s">
        <v>1137</v>
      </c>
      <c r="I880" s="7" t="s">
        <v>1138</v>
      </c>
      <c r="J880" s="6" t="s">
        <v>659</v>
      </c>
      <c r="K880" s="1"/>
      <c r="L880" s="1">
        <v>0</v>
      </c>
      <c r="M880" s="1">
        <v>164</v>
      </c>
      <c r="N880" s="2"/>
      <c r="O880" s="2">
        <v>0</v>
      </c>
      <c r="P880" s="16">
        <v>4.4121481707317098</v>
      </c>
    </row>
    <row r="881" spans="1:16" x14ac:dyDescent="0.35">
      <c r="A881" s="23" t="str">
        <f t="shared" si="28"/>
        <v>03</v>
      </c>
      <c r="B881" s="23">
        <f t="shared" si="29"/>
        <v>1030670</v>
      </c>
      <c r="C881" s="6" t="s">
        <v>1098</v>
      </c>
      <c r="D881" s="7" t="s">
        <v>1095</v>
      </c>
      <c r="E881" s="7" t="s">
        <v>11</v>
      </c>
      <c r="F881" s="7" t="s">
        <v>1090</v>
      </c>
      <c r="G881" s="7" t="s">
        <v>1052</v>
      </c>
      <c r="H881" s="7" t="s">
        <v>927</v>
      </c>
      <c r="I881" s="7" t="s">
        <v>928</v>
      </c>
      <c r="J881" s="6" t="s">
        <v>659</v>
      </c>
      <c r="K881" s="1">
        <v>97898</v>
      </c>
      <c r="L881" s="1">
        <v>96000</v>
      </c>
      <c r="M881" s="1">
        <v>96000</v>
      </c>
      <c r="N881" s="2">
        <v>8.7196878383623808</v>
      </c>
      <c r="O881" s="2">
        <v>8.7196874999999991</v>
      </c>
      <c r="P881" s="16">
        <v>8.7965937499999995</v>
      </c>
    </row>
    <row r="882" spans="1:16" x14ac:dyDescent="0.35">
      <c r="A882" s="23" t="str">
        <f t="shared" si="28"/>
        <v>03</v>
      </c>
      <c r="B882" s="23">
        <f t="shared" si="29"/>
        <v>1011127</v>
      </c>
      <c r="C882" s="6" t="s">
        <v>1098</v>
      </c>
      <c r="D882" s="7" t="s">
        <v>1095</v>
      </c>
      <c r="E882" s="7" t="s">
        <v>11</v>
      </c>
      <c r="F882" s="7" t="s">
        <v>1066</v>
      </c>
      <c r="G882" s="7" t="s">
        <v>982</v>
      </c>
      <c r="H882" s="7" t="s">
        <v>677</v>
      </c>
      <c r="I882" s="7" t="s">
        <v>678</v>
      </c>
      <c r="J882" s="6" t="s">
        <v>658</v>
      </c>
      <c r="K882" s="1"/>
      <c r="L882" s="1"/>
      <c r="M882" s="1">
        <v>24000</v>
      </c>
      <c r="N882" s="2"/>
      <c r="O882" s="2"/>
      <c r="P882" s="16">
        <v>3.5708333333333302</v>
      </c>
    </row>
    <row r="883" spans="1:16" x14ac:dyDescent="0.35">
      <c r="A883" s="23" t="str">
        <f t="shared" si="28"/>
        <v>03</v>
      </c>
      <c r="B883" s="23">
        <f t="shared" si="29"/>
        <v>1011250</v>
      </c>
      <c r="C883" s="6" t="s">
        <v>1098</v>
      </c>
      <c r="D883" s="7" t="s">
        <v>1095</v>
      </c>
      <c r="E883" s="7" t="s">
        <v>11</v>
      </c>
      <c r="F883" s="7" t="s">
        <v>1066</v>
      </c>
      <c r="G883" s="7" t="s">
        <v>982</v>
      </c>
      <c r="H883" s="7" t="s">
        <v>683</v>
      </c>
      <c r="I883" s="7" t="s">
        <v>684</v>
      </c>
      <c r="J883" s="6" t="s">
        <v>658</v>
      </c>
      <c r="K883" s="1"/>
      <c r="L883" s="1"/>
      <c r="M883" s="1">
        <v>16873</v>
      </c>
      <c r="N883" s="2"/>
      <c r="O883" s="2"/>
      <c r="P883" s="16">
        <v>4.5</v>
      </c>
    </row>
    <row r="884" spans="1:16" x14ac:dyDescent="0.35">
      <c r="A884" s="23" t="str">
        <f t="shared" si="28"/>
        <v>03</v>
      </c>
      <c r="B884" s="23">
        <f t="shared" si="29"/>
        <v>1012552</v>
      </c>
      <c r="C884" s="6" t="s">
        <v>1098</v>
      </c>
      <c r="D884" s="7" t="s">
        <v>1095</v>
      </c>
      <c r="E884" s="7" t="s">
        <v>11</v>
      </c>
      <c r="F884" s="7" t="s">
        <v>1066</v>
      </c>
      <c r="G884" s="7" t="s">
        <v>982</v>
      </c>
      <c r="H884" s="7" t="s">
        <v>817</v>
      </c>
      <c r="I884" s="7" t="s">
        <v>818</v>
      </c>
      <c r="J884" s="6" t="s">
        <v>658</v>
      </c>
      <c r="K884" s="1"/>
      <c r="L884" s="1"/>
      <c r="M884" s="1">
        <v>24830</v>
      </c>
      <c r="N884" s="2"/>
      <c r="O884" s="2"/>
      <c r="P884" s="16">
        <v>4.0692827225130896</v>
      </c>
    </row>
    <row r="885" spans="1:16" x14ac:dyDescent="0.35">
      <c r="A885" s="23" t="str">
        <f t="shared" si="28"/>
        <v>03</v>
      </c>
      <c r="B885" s="23">
        <f t="shared" si="29"/>
        <v>1012744</v>
      </c>
      <c r="C885" s="6" t="s">
        <v>1098</v>
      </c>
      <c r="D885" s="7" t="s">
        <v>1095</v>
      </c>
      <c r="E885" s="7" t="s">
        <v>11</v>
      </c>
      <c r="F885" s="7" t="s">
        <v>1066</v>
      </c>
      <c r="G885" s="7" t="s">
        <v>982</v>
      </c>
      <c r="H885" s="7" t="s">
        <v>1099</v>
      </c>
      <c r="I885" s="7" t="s">
        <v>1100</v>
      </c>
      <c r="J885" s="6" t="s">
        <v>658</v>
      </c>
      <c r="K885" s="1"/>
      <c r="L885" s="1"/>
      <c r="M885" s="1">
        <v>5297</v>
      </c>
      <c r="N885" s="2"/>
      <c r="O885" s="2"/>
      <c r="P885" s="16">
        <v>3.6</v>
      </c>
    </row>
    <row r="886" spans="1:16" x14ac:dyDescent="0.35">
      <c r="A886" s="23" t="str">
        <f t="shared" si="28"/>
        <v>03</v>
      </c>
      <c r="B886" s="23">
        <f t="shared" si="29"/>
        <v>1020915</v>
      </c>
      <c r="C886" s="6" t="s">
        <v>1098</v>
      </c>
      <c r="D886" s="7" t="s">
        <v>1095</v>
      </c>
      <c r="E886" s="7" t="s">
        <v>11</v>
      </c>
      <c r="F886" s="7" t="s">
        <v>1076</v>
      </c>
      <c r="G886" s="7" t="s">
        <v>1020</v>
      </c>
      <c r="H886" s="7" t="s">
        <v>91</v>
      </c>
      <c r="I886" s="7" t="s">
        <v>92</v>
      </c>
      <c r="J886" s="6" t="s">
        <v>553</v>
      </c>
      <c r="K886" s="1">
        <v>0</v>
      </c>
      <c r="L886" s="1">
        <v>0</v>
      </c>
      <c r="M886" s="1">
        <v>530</v>
      </c>
      <c r="N886" s="2">
        <v>0</v>
      </c>
      <c r="O886" s="2">
        <v>0</v>
      </c>
      <c r="P886" s="16">
        <v>2.4500000000000002</v>
      </c>
    </row>
    <row r="887" spans="1:16" x14ac:dyDescent="0.35">
      <c r="A887" s="23" t="str">
        <f t="shared" si="28"/>
        <v>03</v>
      </c>
      <c r="B887" s="23">
        <f t="shared" si="29"/>
        <v>1020944</v>
      </c>
      <c r="C887" s="6" t="s">
        <v>1098</v>
      </c>
      <c r="D887" s="7" t="s">
        <v>1095</v>
      </c>
      <c r="E887" s="7" t="s">
        <v>11</v>
      </c>
      <c r="F887" s="7" t="s">
        <v>1076</v>
      </c>
      <c r="G887" s="7" t="s">
        <v>1022</v>
      </c>
      <c r="H887" s="7" t="s">
        <v>95</v>
      </c>
      <c r="I887" s="7" t="s">
        <v>96</v>
      </c>
      <c r="J887" s="6" t="s">
        <v>553</v>
      </c>
      <c r="K887" s="1">
        <v>744000</v>
      </c>
      <c r="L887" s="1">
        <v>504000</v>
      </c>
      <c r="M887" s="1">
        <v>544590</v>
      </c>
      <c r="N887" s="2">
        <v>2.4</v>
      </c>
      <c r="O887" s="2">
        <v>2.4</v>
      </c>
      <c r="P887" s="16">
        <v>2.3232040474485398</v>
      </c>
    </row>
    <row r="888" spans="1:16" x14ac:dyDescent="0.35">
      <c r="A888" s="23" t="str">
        <f t="shared" si="28"/>
        <v>03</v>
      </c>
      <c r="B888" s="23">
        <f t="shared" si="29"/>
        <v>1021263</v>
      </c>
      <c r="C888" s="6" t="s">
        <v>1098</v>
      </c>
      <c r="D888" s="7" t="s">
        <v>1095</v>
      </c>
      <c r="E888" s="7" t="s">
        <v>11</v>
      </c>
      <c r="F888" s="7" t="s">
        <v>1076</v>
      </c>
      <c r="G888" s="7" t="s">
        <v>1022</v>
      </c>
      <c r="H888" s="7" t="s">
        <v>141</v>
      </c>
      <c r="I888" s="7" t="s">
        <v>96</v>
      </c>
      <c r="J888" s="6" t="s">
        <v>553</v>
      </c>
      <c r="K888" s="1"/>
      <c r="L888" s="1"/>
      <c r="M888" s="1">
        <v>93411</v>
      </c>
      <c r="N888" s="2"/>
      <c r="O888" s="2"/>
      <c r="P888" s="16">
        <v>1.8934363490381201</v>
      </c>
    </row>
    <row r="889" spans="1:16" x14ac:dyDescent="0.35">
      <c r="A889" s="23" t="str">
        <f t="shared" si="28"/>
        <v>03</v>
      </c>
      <c r="B889" s="23">
        <f t="shared" si="29"/>
        <v>1022709</v>
      </c>
      <c r="C889" s="6" t="s">
        <v>1098</v>
      </c>
      <c r="D889" s="7" t="s">
        <v>1095</v>
      </c>
      <c r="E889" s="7" t="s">
        <v>11</v>
      </c>
      <c r="F889" s="7" t="s">
        <v>1076</v>
      </c>
      <c r="G889" s="7" t="s">
        <v>1022</v>
      </c>
      <c r="H889" s="7" t="s">
        <v>502</v>
      </c>
      <c r="I889" s="7" t="s">
        <v>503</v>
      </c>
      <c r="J889" s="6" t="s">
        <v>553</v>
      </c>
      <c r="K889" s="1">
        <v>24000</v>
      </c>
      <c r="L889" s="1">
        <v>120000</v>
      </c>
      <c r="M889" s="1">
        <v>131000</v>
      </c>
      <c r="N889" s="2">
        <v>2.6879166666666698</v>
      </c>
      <c r="O889" s="2">
        <v>2.6879</v>
      </c>
      <c r="P889" s="16">
        <v>2.5746592458015298</v>
      </c>
    </row>
    <row r="890" spans="1:16" x14ac:dyDescent="0.35">
      <c r="A890" s="23" t="str">
        <f t="shared" si="28"/>
        <v>03</v>
      </c>
      <c r="B890" s="23">
        <f t="shared" si="29"/>
        <v>1021868</v>
      </c>
      <c r="C890" s="6" t="s">
        <v>1098</v>
      </c>
      <c r="D890" s="7" t="s">
        <v>1095</v>
      </c>
      <c r="E890" s="7" t="s">
        <v>11</v>
      </c>
      <c r="F890" s="7" t="s">
        <v>1076</v>
      </c>
      <c r="G890" s="7" t="s">
        <v>1004</v>
      </c>
      <c r="H890" s="7" t="s">
        <v>556</v>
      </c>
      <c r="I890" s="7" t="s">
        <v>557</v>
      </c>
      <c r="J890" s="6" t="s">
        <v>553</v>
      </c>
      <c r="K890" s="1">
        <v>0</v>
      </c>
      <c r="L890" s="1">
        <v>24000</v>
      </c>
      <c r="M890" s="1">
        <v>24000</v>
      </c>
      <c r="N890" s="2">
        <v>0</v>
      </c>
      <c r="O890" s="2">
        <v>0</v>
      </c>
      <c r="P890" s="16">
        <v>2.5309166666666698</v>
      </c>
    </row>
    <row r="891" spans="1:16" x14ac:dyDescent="0.35">
      <c r="A891" s="23" t="str">
        <f t="shared" si="28"/>
        <v>03</v>
      </c>
      <c r="B891" s="23">
        <f t="shared" si="29"/>
        <v>1020349</v>
      </c>
      <c r="C891" s="6" t="s">
        <v>1098</v>
      </c>
      <c r="D891" s="7" t="s">
        <v>1095</v>
      </c>
      <c r="E891" s="7" t="s">
        <v>11</v>
      </c>
      <c r="F891" s="7" t="s">
        <v>1079</v>
      </c>
      <c r="G891" s="7" t="s">
        <v>1007</v>
      </c>
      <c r="H891" s="7" t="s">
        <v>29</v>
      </c>
      <c r="I891" s="7" t="s">
        <v>30</v>
      </c>
      <c r="J891" s="6" t="s">
        <v>553</v>
      </c>
      <c r="K891" s="1">
        <v>196000</v>
      </c>
      <c r="L891" s="1">
        <v>196000</v>
      </c>
      <c r="M891" s="1">
        <v>144000</v>
      </c>
      <c r="N891" s="2">
        <v>1.5878979591836699</v>
      </c>
      <c r="O891" s="2">
        <v>1.5878979591836699</v>
      </c>
      <c r="P891" s="16">
        <v>1.7446679166666701</v>
      </c>
    </row>
    <row r="892" spans="1:16" x14ac:dyDescent="0.35">
      <c r="A892" s="23" t="str">
        <f t="shared" si="28"/>
        <v>03</v>
      </c>
      <c r="B892" s="23">
        <f t="shared" si="29"/>
        <v>1030720</v>
      </c>
      <c r="C892" s="6" t="s">
        <v>1098</v>
      </c>
      <c r="D892" s="7" t="s">
        <v>1095</v>
      </c>
      <c r="E892" s="7" t="s">
        <v>11</v>
      </c>
      <c r="F892" s="7" t="s">
        <v>1081</v>
      </c>
      <c r="G892" s="7" t="s">
        <v>1050</v>
      </c>
      <c r="H892" s="7" t="s">
        <v>942</v>
      </c>
      <c r="I892" s="7" t="s">
        <v>943</v>
      </c>
      <c r="J892" s="6" t="s">
        <v>659</v>
      </c>
      <c r="K892" s="1">
        <v>24000</v>
      </c>
      <c r="L892" s="1">
        <v>48000</v>
      </c>
      <c r="M892" s="1">
        <v>48001</v>
      </c>
      <c r="N892" s="2">
        <v>0.51954166666666701</v>
      </c>
      <c r="O892" s="2">
        <v>0.54</v>
      </c>
      <c r="P892" s="16">
        <v>0.48236813191391797</v>
      </c>
    </row>
    <row r="893" spans="1:16" x14ac:dyDescent="0.35">
      <c r="A893" s="23" t="str">
        <f t="shared" si="28"/>
        <v>03</v>
      </c>
      <c r="B893" s="23">
        <f t="shared" si="29"/>
        <v>1020412</v>
      </c>
      <c r="C893" s="6" t="s">
        <v>1098</v>
      </c>
      <c r="D893" s="7" t="s">
        <v>1095</v>
      </c>
      <c r="E893" s="7" t="s">
        <v>11</v>
      </c>
      <c r="F893" s="7" t="s">
        <v>1081</v>
      </c>
      <c r="G893" s="7" t="s">
        <v>1010</v>
      </c>
      <c r="H893" s="7" t="s">
        <v>35</v>
      </c>
      <c r="I893" s="7" t="s">
        <v>36</v>
      </c>
      <c r="J893" s="6" t="s">
        <v>553</v>
      </c>
      <c r="K893" s="1">
        <v>48000</v>
      </c>
      <c r="L893" s="1">
        <v>48000</v>
      </c>
      <c r="M893" s="1">
        <v>48000</v>
      </c>
      <c r="N893" s="2">
        <v>1.68789583333333</v>
      </c>
      <c r="O893" s="2">
        <v>1.68789583333333</v>
      </c>
      <c r="P893" s="16">
        <v>1.81489583333333</v>
      </c>
    </row>
    <row r="894" spans="1:16" x14ac:dyDescent="0.35">
      <c r="A894" s="23" t="str">
        <f t="shared" si="28"/>
        <v>03</v>
      </c>
      <c r="B894" s="23">
        <f t="shared" si="29"/>
        <v>1021078</v>
      </c>
      <c r="C894" s="6" t="s">
        <v>1098</v>
      </c>
      <c r="D894" s="7" t="s">
        <v>1095</v>
      </c>
      <c r="E894" s="7" t="s">
        <v>11</v>
      </c>
      <c r="F894" s="7" t="s">
        <v>1081</v>
      </c>
      <c r="G894" s="7" t="s">
        <v>1010</v>
      </c>
      <c r="H894" s="7" t="s">
        <v>486</v>
      </c>
      <c r="I894" s="7" t="s">
        <v>487</v>
      </c>
      <c r="J894" s="6" t="s">
        <v>553</v>
      </c>
      <c r="K894" s="1">
        <v>144000</v>
      </c>
      <c r="L894" s="1">
        <v>144000</v>
      </c>
      <c r="M894" s="1">
        <v>145143</v>
      </c>
      <c r="N894" s="2">
        <v>1.9678958333333301</v>
      </c>
      <c r="O894" s="2">
        <v>1.9678958333333301</v>
      </c>
      <c r="P894" s="16">
        <v>2.1883653996403498</v>
      </c>
    </row>
    <row r="895" spans="1:16" x14ac:dyDescent="0.35">
      <c r="A895" s="23" t="str">
        <f t="shared" si="28"/>
        <v>03</v>
      </c>
      <c r="B895" s="23">
        <f t="shared" si="29"/>
        <v>1021082</v>
      </c>
      <c r="C895" s="6" t="s">
        <v>1098</v>
      </c>
      <c r="D895" s="7" t="s">
        <v>1095</v>
      </c>
      <c r="E895" s="7" t="s">
        <v>11</v>
      </c>
      <c r="F895" s="7" t="s">
        <v>1081</v>
      </c>
      <c r="G895" s="7" t="s">
        <v>1010</v>
      </c>
      <c r="H895" s="7" t="s">
        <v>112</v>
      </c>
      <c r="I895" s="7" t="s">
        <v>113</v>
      </c>
      <c r="J895" s="6" t="s">
        <v>553</v>
      </c>
      <c r="K895" s="1">
        <v>0</v>
      </c>
      <c r="L895" s="1">
        <v>0</v>
      </c>
      <c r="M895" s="1">
        <v>2500</v>
      </c>
      <c r="N895" s="2">
        <v>0</v>
      </c>
      <c r="O895" s="2">
        <v>0</v>
      </c>
      <c r="P895" s="16">
        <v>2.0668390400000001</v>
      </c>
    </row>
    <row r="896" spans="1:16" x14ac:dyDescent="0.35">
      <c r="A896" s="23" t="str">
        <f t="shared" si="28"/>
        <v>03</v>
      </c>
      <c r="B896" s="23">
        <f t="shared" si="29"/>
        <v>1021092</v>
      </c>
      <c r="C896" s="6" t="s">
        <v>1098</v>
      </c>
      <c r="D896" s="7" t="s">
        <v>1095</v>
      </c>
      <c r="E896" s="7" t="s">
        <v>11</v>
      </c>
      <c r="F896" s="7" t="s">
        <v>1081</v>
      </c>
      <c r="G896" s="7" t="s">
        <v>1010</v>
      </c>
      <c r="H896" s="7" t="s">
        <v>116</v>
      </c>
      <c r="I896" s="7" t="s">
        <v>117</v>
      </c>
      <c r="J896" s="6" t="s">
        <v>553</v>
      </c>
      <c r="K896" s="1">
        <v>48000</v>
      </c>
      <c r="L896" s="1">
        <v>48000</v>
      </c>
      <c r="M896" s="1">
        <v>72000</v>
      </c>
      <c r="N896" s="2">
        <v>2.06289583333333</v>
      </c>
      <c r="O896" s="2">
        <v>2.06289583333333</v>
      </c>
      <c r="P896" s="16">
        <v>2.2026356944444401</v>
      </c>
    </row>
    <row r="897" spans="1:16" x14ac:dyDescent="0.35">
      <c r="A897" s="23" t="str">
        <f t="shared" si="28"/>
        <v>03</v>
      </c>
      <c r="B897" s="23">
        <f t="shared" si="29"/>
        <v>1021237</v>
      </c>
      <c r="C897" s="6" t="s">
        <v>1098</v>
      </c>
      <c r="D897" s="7" t="s">
        <v>1095</v>
      </c>
      <c r="E897" s="7" t="s">
        <v>11</v>
      </c>
      <c r="F897" s="7" t="s">
        <v>1081</v>
      </c>
      <c r="G897" s="7" t="s">
        <v>1010</v>
      </c>
      <c r="H897" s="7" t="s">
        <v>139</v>
      </c>
      <c r="I897" s="7" t="s">
        <v>140</v>
      </c>
      <c r="J897" s="6" t="s">
        <v>553</v>
      </c>
      <c r="K897" s="1"/>
      <c r="L897" s="1">
        <v>32000</v>
      </c>
      <c r="M897" s="1">
        <v>61042</v>
      </c>
      <c r="N897" s="2"/>
      <c r="O897" s="2">
        <v>2</v>
      </c>
      <c r="P897" s="16">
        <v>1.87409424166967</v>
      </c>
    </row>
    <row r="898" spans="1:16" x14ac:dyDescent="0.35">
      <c r="A898" s="23" t="str">
        <f t="shared" si="28"/>
        <v>03</v>
      </c>
      <c r="B898" s="23">
        <f t="shared" si="29"/>
        <v>1021550</v>
      </c>
      <c r="C898" s="6" t="s">
        <v>1098</v>
      </c>
      <c r="D898" s="7" t="s">
        <v>1095</v>
      </c>
      <c r="E898" s="7" t="s">
        <v>11</v>
      </c>
      <c r="F898" s="7" t="s">
        <v>1081</v>
      </c>
      <c r="G898" s="7" t="s">
        <v>1010</v>
      </c>
      <c r="H898" s="7" t="s">
        <v>161</v>
      </c>
      <c r="I898" s="7" t="s">
        <v>162</v>
      </c>
      <c r="J898" s="6" t="s">
        <v>553</v>
      </c>
      <c r="K898" s="1"/>
      <c r="L898" s="1">
        <v>76000</v>
      </c>
      <c r="M898" s="1">
        <v>70958</v>
      </c>
      <c r="N898" s="2"/>
      <c r="O898" s="2">
        <v>2.06</v>
      </c>
      <c r="P898" s="16">
        <v>1.872579249697</v>
      </c>
    </row>
    <row r="899" spans="1:16" x14ac:dyDescent="0.35">
      <c r="A899" s="23" t="str">
        <f t="shared" si="28"/>
        <v>03</v>
      </c>
      <c r="B899" s="23">
        <f t="shared" si="29"/>
        <v>1022047</v>
      </c>
      <c r="C899" s="6" t="s">
        <v>1098</v>
      </c>
      <c r="D899" s="7" t="s">
        <v>1095</v>
      </c>
      <c r="E899" s="7" t="s">
        <v>11</v>
      </c>
      <c r="F899" s="7" t="s">
        <v>1081</v>
      </c>
      <c r="G899" s="7" t="s">
        <v>1010</v>
      </c>
      <c r="H899" s="7" t="s">
        <v>586</v>
      </c>
      <c r="I899" s="7" t="s">
        <v>582</v>
      </c>
      <c r="J899" s="6" t="s">
        <v>553</v>
      </c>
      <c r="K899" s="1"/>
      <c r="L899" s="1">
        <v>48000</v>
      </c>
      <c r="M899" s="1">
        <v>24000</v>
      </c>
      <c r="N899" s="2"/>
      <c r="O899" s="2">
        <v>0</v>
      </c>
      <c r="P899" s="16">
        <v>1.329375</v>
      </c>
    </row>
    <row r="900" spans="1:16" x14ac:dyDescent="0.35">
      <c r="A900" s="23" t="str">
        <f t="shared" si="28"/>
        <v>03</v>
      </c>
      <c r="B900" s="23">
        <f t="shared" si="29"/>
        <v>1022922</v>
      </c>
      <c r="C900" s="6" t="s">
        <v>1098</v>
      </c>
      <c r="D900" s="7" t="s">
        <v>1095</v>
      </c>
      <c r="E900" s="7" t="s">
        <v>11</v>
      </c>
      <c r="F900" s="7" t="s">
        <v>1081</v>
      </c>
      <c r="G900" s="7" t="s">
        <v>1010</v>
      </c>
      <c r="H900" s="7" t="s">
        <v>581</v>
      </c>
      <c r="I900" s="7" t="s">
        <v>582</v>
      </c>
      <c r="J900" s="6" t="s">
        <v>553</v>
      </c>
      <c r="K900" s="1"/>
      <c r="L900" s="1">
        <v>17000</v>
      </c>
      <c r="M900" s="1">
        <v>14608</v>
      </c>
      <c r="N900" s="2"/>
      <c r="O900" s="2">
        <v>1.1599999999999999</v>
      </c>
      <c r="P900" s="16">
        <v>1.4</v>
      </c>
    </row>
    <row r="901" spans="1:16" x14ac:dyDescent="0.35">
      <c r="A901" s="23" t="str">
        <f t="shared" ref="A901:A964" si="30">MID(C901,1,2)</f>
        <v>03</v>
      </c>
      <c r="B901" s="23">
        <f t="shared" ref="B901:B964" si="31">+H901*1</f>
        <v>1023391</v>
      </c>
      <c r="C901" s="6" t="s">
        <v>1098</v>
      </c>
      <c r="D901" s="7" t="s">
        <v>1095</v>
      </c>
      <c r="E901" s="7" t="s">
        <v>11</v>
      </c>
      <c r="F901" s="7" t="s">
        <v>1081</v>
      </c>
      <c r="G901" s="7" t="s">
        <v>1010</v>
      </c>
      <c r="H901" s="7" t="s">
        <v>612</v>
      </c>
      <c r="I901" s="7" t="s">
        <v>451</v>
      </c>
      <c r="J901" s="6" t="s">
        <v>553</v>
      </c>
      <c r="K901" s="1"/>
      <c r="L901" s="1"/>
      <c r="M901" s="1">
        <v>24000</v>
      </c>
      <c r="N901" s="2"/>
      <c r="O901" s="2"/>
      <c r="P901" s="16">
        <v>1.75730354166667</v>
      </c>
    </row>
    <row r="902" spans="1:16" x14ac:dyDescent="0.35">
      <c r="A902" s="23" t="str">
        <f t="shared" si="30"/>
        <v>03</v>
      </c>
      <c r="B902" s="23">
        <f t="shared" si="31"/>
        <v>1012208</v>
      </c>
      <c r="C902" s="6" t="s">
        <v>1098</v>
      </c>
      <c r="D902" s="7" t="s">
        <v>1095</v>
      </c>
      <c r="E902" s="7" t="s">
        <v>11</v>
      </c>
      <c r="F902" s="7" t="s">
        <v>1071</v>
      </c>
      <c r="G902" s="7" t="s">
        <v>991</v>
      </c>
      <c r="H902" s="7" t="s">
        <v>762</v>
      </c>
      <c r="I902" s="7" t="s">
        <v>763</v>
      </c>
      <c r="J902" s="6" t="s">
        <v>658</v>
      </c>
      <c r="K902" s="1"/>
      <c r="L902" s="1"/>
      <c r="M902" s="1">
        <v>30000</v>
      </c>
      <c r="N902" s="2"/>
      <c r="O902" s="2"/>
      <c r="P902" s="16">
        <v>1.4244509433333301</v>
      </c>
    </row>
    <row r="903" spans="1:16" x14ac:dyDescent="0.35">
      <c r="A903" s="23" t="str">
        <f t="shared" si="30"/>
        <v>03</v>
      </c>
      <c r="B903" s="23">
        <f t="shared" si="31"/>
        <v>1011290</v>
      </c>
      <c r="C903" s="6" t="s">
        <v>1098</v>
      </c>
      <c r="D903" s="7" t="s">
        <v>1095</v>
      </c>
      <c r="E903" s="7" t="s">
        <v>11</v>
      </c>
      <c r="F903" s="7" t="s">
        <v>1069</v>
      </c>
      <c r="G903" s="7" t="s">
        <v>986</v>
      </c>
      <c r="H903" s="7" t="s">
        <v>685</v>
      </c>
      <c r="I903" s="7" t="s">
        <v>686</v>
      </c>
      <c r="J903" s="6" t="s">
        <v>658</v>
      </c>
      <c r="K903" s="1"/>
      <c r="L903" s="1"/>
      <c r="M903" s="1">
        <v>24000</v>
      </c>
      <c r="N903" s="2"/>
      <c r="O903" s="2"/>
      <c r="P903" s="16">
        <v>0.49462499999999998</v>
      </c>
    </row>
    <row r="904" spans="1:16" x14ac:dyDescent="0.35">
      <c r="A904" s="23" t="str">
        <f t="shared" si="30"/>
        <v>03</v>
      </c>
      <c r="B904" s="23">
        <f t="shared" si="31"/>
        <v>1022409</v>
      </c>
      <c r="C904" s="6" t="s">
        <v>1098</v>
      </c>
      <c r="D904" s="7" t="s">
        <v>1095</v>
      </c>
      <c r="E904" s="7" t="s">
        <v>11</v>
      </c>
      <c r="F904" s="7" t="s">
        <v>1069</v>
      </c>
      <c r="G904" s="7" t="s">
        <v>1016</v>
      </c>
      <c r="H904" s="7" t="s">
        <v>295</v>
      </c>
      <c r="I904" s="7" t="s">
        <v>296</v>
      </c>
      <c r="J904" s="6" t="s">
        <v>553</v>
      </c>
      <c r="K904" s="1">
        <v>0</v>
      </c>
      <c r="L904" s="1">
        <v>23940</v>
      </c>
      <c r="M904" s="1">
        <v>23940</v>
      </c>
      <c r="N904" s="2">
        <v>0</v>
      </c>
      <c r="O904" s="2">
        <v>4.8599832915622398</v>
      </c>
      <c r="P904" s="16">
        <v>4.7561313700919001</v>
      </c>
    </row>
    <row r="905" spans="1:16" x14ac:dyDescent="0.35">
      <c r="A905" s="23" t="str">
        <f t="shared" si="30"/>
        <v>03</v>
      </c>
      <c r="B905" s="23">
        <f t="shared" si="31"/>
        <v>1021101</v>
      </c>
      <c r="C905" s="6" t="s">
        <v>1098</v>
      </c>
      <c r="D905" s="7" t="s">
        <v>1095</v>
      </c>
      <c r="E905" s="7" t="s">
        <v>11</v>
      </c>
      <c r="F905" s="7" t="s">
        <v>1069</v>
      </c>
      <c r="G905" s="7" t="s">
        <v>1026</v>
      </c>
      <c r="H905" s="7" t="s">
        <v>458</v>
      </c>
      <c r="I905" s="7" t="s">
        <v>459</v>
      </c>
      <c r="J905" s="6" t="s">
        <v>553</v>
      </c>
      <c r="K905" s="1">
        <v>0</v>
      </c>
      <c r="L905" s="1">
        <v>0</v>
      </c>
      <c r="M905" s="1">
        <v>24000</v>
      </c>
      <c r="N905" s="2">
        <v>0</v>
      </c>
      <c r="O905" s="2">
        <v>0</v>
      </c>
      <c r="P905" s="16">
        <v>1.19116666666667</v>
      </c>
    </row>
    <row r="906" spans="1:16" x14ac:dyDescent="0.35">
      <c r="A906" s="23" t="str">
        <f t="shared" si="30"/>
        <v>03</v>
      </c>
      <c r="B906" s="23">
        <f t="shared" si="31"/>
        <v>1021105</v>
      </c>
      <c r="C906" s="6" t="s">
        <v>1098</v>
      </c>
      <c r="D906" s="7" t="s">
        <v>1095</v>
      </c>
      <c r="E906" s="7" t="s">
        <v>11</v>
      </c>
      <c r="F906" s="7" t="s">
        <v>1069</v>
      </c>
      <c r="G906" s="7" t="s">
        <v>1026</v>
      </c>
      <c r="H906" s="7" t="s">
        <v>118</v>
      </c>
      <c r="I906" s="7" t="s">
        <v>119</v>
      </c>
      <c r="J906" s="6" t="s">
        <v>553</v>
      </c>
      <c r="K906" s="1">
        <v>24000</v>
      </c>
      <c r="L906" s="1">
        <v>24000</v>
      </c>
      <c r="M906" s="1">
        <v>24000</v>
      </c>
      <c r="N906" s="2">
        <v>0.53791666666666704</v>
      </c>
      <c r="O906" s="2">
        <v>0.53791666666666704</v>
      </c>
      <c r="P906" s="16">
        <v>0.54316666666666702</v>
      </c>
    </row>
    <row r="907" spans="1:16" x14ac:dyDescent="0.35">
      <c r="A907" s="23" t="str">
        <f t="shared" si="30"/>
        <v>03</v>
      </c>
      <c r="B907" s="23">
        <f t="shared" si="31"/>
        <v>1021106</v>
      </c>
      <c r="C907" s="6" t="s">
        <v>1098</v>
      </c>
      <c r="D907" s="7" t="s">
        <v>1095</v>
      </c>
      <c r="E907" s="7" t="s">
        <v>11</v>
      </c>
      <c r="F907" s="7" t="s">
        <v>1069</v>
      </c>
      <c r="G907" s="7" t="s">
        <v>1026</v>
      </c>
      <c r="H907" s="7" t="s">
        <v>120</v>
      </c>
      <c r="I907" s="7" t="s">
        <v>187</v>
      </c>
      <c r="J907" s="6" t="s">
        <v>553</v>
      </c>
      <c r="K907" s="1">
        <v>120000</v>
      </c>
      <c r="L907" s="1">
        <v>120000</v>
      </c>
      <c r="M907" s="1">
        <v>120000</v>
      </c>
      <c r="N907" s="2">
        <v>0.58789999999999998</v>
      </c>
      <c r="O907" s="2">
        <v>0.58789999999999998</v>
      </c>
      <c r="P907" s="16">
        <v>0.72879166666666595</v>
      </c>
    </row>
    <row r="908" spans="1:16" x14ac:dyDescent="0.35">
      <c r="A908" s="23" t="str">
        <f t="shared" si="30"/>
        <v>03</v>
      </c>
      <c r="B908" s="23">
        <f t="shared" si="31"/>
        <v>1023355</v>
      </c>
      <c r="C908" s="6" t="s">
        <v>1098</v>
      </c>
      <c r="D908" s="7" t="s">
        <v>1095</v>
      </c>
      <c r="E908" s="7" t="s">
        <v>11</v>
      </c>
      <c r="F908" s="7" t="s">
        <v>1069</v>
      </c>
      <c r="G908" s="7" t="s">
        <v>1026</v>
      </c>
      <c r="H908" s="7" t="s">
        <v>580</v>
      </c>
      <c r="I908" s="7" t="s">
        <v>516</v>
      </c>
      <c r="J908" s="6" t="s">
        <v>553</v>
      </c>
      <c r="K908" s="1"/>
      <c r="L908" s="1">
        <v>24000</v>
      </c>
      <c r="M908" s="1">
        <v>24000</v>
      </c>
      <c r="N908" s="2"/>
      <c r="O908" s="2">
        <v>0.66</v>
      </c>
      <c r="P908" s="16">
        <v>0.56270833333333303</v>
      </c>
    </row>
    <row r="909" spans="1:16" x14ac:dyDescent="0.35">
      <c r="A909" s="23" t="str">
        <f t="shared" si="30"/>
        <v>03</v>
      </c>
      <c r="B909" s="23">
        <f t="shared" si="31"/>
        <v>1030224</v>
      </c>
      <c r="C909" s="6" t="s">
        <v>1098</v>
      </c>
      <c r="D909" s="7" t="s">
        <v>1095</v>
      </c>
      <c r="E909" s="7" t="s">
        <v>11</v>
      </c>
      <c r="F909" s="7" t="s">
        <v>1089</v>
      </c>
      <c r="G909" s="7" t="s">
        <v>1049</v>
      </c>
      <c r="H909" s="7" t="s">
        <v>856</v>
      </c>
      <c r="I909" s="7" t="s">
        <v>857</v>
      </c>
      <c r="J909" s="6" t="s">
        <v>659</v>
      </c>
      <c r="K909" s="1">
        <v>295910</v>
      </c>
      <c r="L909" s="1">
        <v>130000</v>
      </c>
      <c r="M909" s="1">
        <v>130000</v>
      </c>
      <c r="N909" s="2">
        <v>1.9</v>
      </c>
      <c r="O909" s="2">
        <v>1.97</v>
      </c>
      <c r="P909" s="16">
        <v>1.8449326923076901</v>
      </c>
    </row>
    <row r="910" spans="1:16" x14ac:dyDescent="0.35">
      <c r="A910" s="23" t="str">
        <f t="shared" si="30"/>
        <v>03</v>
      </c>
      <c r="B910" s="23">
        <f t="shared" si="31"/>
        <v>1030545</v>
      </c>
      <c r="C910" s="6" t="s">
        <v>1098</v>
      </c>
      <c r="D910" s="7" t="s">
        <v>1095</v>
      </c>
      <c r="E910" s="7" t="s">
        <v>11</v>
      </c>
      <c r="F910" s="7" t="s">
        <v>1093</v>
      </c>
      <c r="G910" s="7" t="s">
        <v>1059</v>
      </c>
      <c r="H910" s="7" t="s">
        <v>917</v>
      </c>
      <c r="I910" s="7" t="s">
        <v>918</v>
      </c>
      <c r="J910" s="6" t="s">
        <v>659</v>
      </c>
      <c r="K910" s="1">
        <v>82260</v>
      </c>
      <c r="L910" s="1">
        <v>48000</v>
      </c>
      <c r="M910" s="1">
        <v>48000</v>
      </c>
      <c r="N910" s="2">
        <v>4.3</v>
      </c>
      <c r="O910" s="2">
        <v>4.3</v>
      </c>
      <c r="P910" s="16">
        <v>4.458561875</v>
      </c>
    </row>
    <row r="911" spans="1:16" x14ac:dyDescent="0.35">
      <c r="A911" s="23" t="str">
        <f t="shared" si="30"/>
        <v>03</v>
      </c>
      <c r="B911" s="23">
        <f t="shared" si="31"/>
        <v>1012612</v>
      </c>
      <c r="C911" s="6" t="s">
        <v>1098</v>
      </c>
      <c r="D911" s="7" t="s">
        <v>1095</v>
      </c>
      <c r="E911" s="7" t="s">
        <v>12</v>
      </c>
      <c r="F911" s="7" t="s">
        <v>1063</v>
      </c>
      <c r="G911" s="7" t="s">
        <v>988</v>
      </c>
      <c r="H911" s="7" t="s">
        <v>825</v>
      </c>
      <c r="I911" s="7" t="s">
        <v>826</v>
      </c>
      <c r="J911" s="6" t="s">
        <v>658</v>
      </c>
      <c r="K911" s="1"/>
      <c r="L911" s="1"/>
      <c r="M911" s="1">
        <v>900000</v>
      </c>
      <c r="N911" s="2"/>
      <c r="O911" s="2"/>
      <c r="P911" s="16">
        <v>0.84684692222222202</v>
      </c>
    </row>
    <row r="912" spans="1:16" x14ac:dyDescent="0.35">
      <c r="A912" s="23" t="str">
        <f t="shared" si="30"/>
        <v>03</v>
      </c>
      <c r="B912" s="23">
        <f t="shared" si="31"/>
        <v>1022182</v>
      </c>
      <c r="C912" s="6" t="s">
        <v>1098</v>
      </c>
      <c r="D912" s="7" t="s">
        <v>1095</v>
      </c>
      <c r="E912" s="7" t="s">
        <v>12</v>
      </c>
      <c r="F912" s="7" t="s">
        <v>1074</v>
      </c>
      <c r="G912" s="7" t="s">
        <v>1018</v>
      </c>
      <c r="H912" s="7" t="s">
        <v>562</v>
      </c>
      <c r="I912" s="7" t="s">
        <v>563</v>
      </c>
      <c r="J912" s="6" t="s">
        <v>553</v>
      </c>
      <c r="K912" s="1">
        <v>22000</v>
      </c>
      <c r="L912" s="1">
        <v>22000</v>
      </c>
      <c r="M912" s="1">
        <v>22000</v>
      </c>
      <c r="N912" s="2">
        <v>5.3125454545454502</v>
      </c>
      <c r="O912" s="2">
        <v>5.3125454545454502</v>
      </c>
      <c r="P912" s="16">
        <v>5.35959090909091</v>
      </c>
    </row>
    <row r="913" spans="1:16" x14ac:dyDescent="0.35">
      <c r="A913" s="23" t="str">
        <f t="shared" si="30"/>
        <v>03</v>
      </c>
      <c r="B913" s="23">
        <f t="shared" si="31"/>
        <v>1021664</v>
      </c>
      <c r="C913" s="6" t="s">
        <v>1098</v>
      </c>
      <c r="D913" s="7" t="s">
        <v>1095</v>
      </c>
      <c r="E913" s="7" t="s">
        <v>12</v>
      </c>
      <c r="F913" s="7" t="s">
        <v>1085</v>
      </c>
      <c r="G913" s="7" t="s">
        <v>1019</v>
      </c>
      <c r="H913" s="7" t="s">
        <v>170</v>
      </c>
      <c r="I913" s="7" t="s">
        <v>171</v>
      </c>
      <c r="J913" s="6" t="s">
        <v>553</v>
      </c>
      <c r="K913" s="1">
        <v>44000</v>
      </c>
      <c r="L913" s="1">
        <v>66000</v>
      </c>
      <c r="M913" s="1">
        <v>88000</v>
      </c>
      <c r="N913" s="2">
        <v>5.4125681818181803</v>
      </c>
      <c r="O913" s="2">
        <v>5.4125606060606097</v>
      </c>
      <c r="P913" s="16">
        <v>5.4623181818181799</v>
      </c>
    </row>
    <row r="914" spans="1:16" x14ac:dyDescent="0.35">
      <c r="A914" s="23" t="str">
        <f t="shared" si="30"/>
        <v>03</v>
      </c>
      <c r="B914" s="23">
        <f t="shared" si="31"/>
        <v>1021665</v>
      </c>
      <c r="C914" s="6" t="s">
        <v>1098</v>
      </c>
      <c r="D914" s="7" t="s">
        <v>1095</v>
      </c>
      <c r="E914" s="7" t="s">
        <v>12</v>
      </c>
      <c r="F914" s="7" t="s">
        <v>1085</v>
      </c>
      <c r="G914" s="7" t="s">
        <v>1019</v>
      </c>
      <c r="H914" s="7" t="s">
        <v>172</v>
      </c>
      <c r="I914" s="7" t="s">
        <v>173</v>
      </c>
      <c r="J914" s="6" t="s">
        <v>553</v>
      </c>
      <c r="K914" s="1">
        <v>44000</v>
      </c>
      <c r="L914" s="1">
        <v>44000</v>
      </c>
      <c r="M914" s="1">
        <v>66000</v>
      </c>
      <c r="N914" s="2">
        <v>5.4125681818181803</v>
      </c>
      <c r="O914" s="2">
        <v>5.4125681818181803</v>
      </c>
      <c r="P914" s="16">
        <v>5.4614090909090898</v>
      </c>
    </row>
    <row r="915" spans="1:16" x14ac:dyDescent="0.35">
      <c r="A915" s="23" t="str">
        <f t="shared" si="30"/>
        <v>03</v>
      </c>
      <c r="B915" s="23">
        <f t="shared" si="31"/>
        <v>1023183</v>
      </c>
      <c r="C915" s="6" t="s">
        <v>1098</v>
      </c>
      <c r="D915" s="7" t="s">
        <v>1095</v>
      </c>
      <c r="E915" s="7" t="s">
        <v>12</v>
      </c>
      <c r="F915" s="7" t="s">
        <v>1085</v>
      </c>
      <c r="G915" s="7" t="s">
        <v>1019</v>
      </c>
      <c r="H915" s="7" t="s">
        <v>430</v>
      </c>
      <c r="I915" s="7" t="s">
        <v>431</v>
      </c>
      <c r="J915" s="6" t="s">
        <v>553</v>
      </c>
      <c r="K915" s="1">
        <v>44000</v>
      </c>
      <c r="L915" s="1">
        <v>22000</v>
      </c>
      <c r="M915" s="1">
        <v>22000</v>
      </c>
      <c r="N915" s="2">
        <v>5.6125681818181796</v>
      </c>
      <c r="O915" s="2">
        <v>5.6125454545454501</v>
      </c>
      <c r="P915" s="16">
        <v>5.66231818181818</v>
      </c>
    </row>
    <row r="916" spans="1:16" x14ac:dyDescent="0.35">
      <c r="A916" s="23" t="str">
        <f t="shared" si="30"/>
        <v>03</v>
      </c>
      <c r="B916" s="23">
        <f t="shared" si="31"/>
        <v>1021149</v>
      </c>
      <c r="C916" s="6" t="s">
        <v>1098</v>
      </c>
      <c r="D916" s="7" t="s">
        <v>1095</v>
      </c>
      <c r="E916" s="7" t="s">
        <v>12</v>
      </c>
      <c r="F916" s="7" t="s">
        <v>1084</v>
      </c>
      <c r="G916" s="7" t="s">
        <v>1017</v>
      </c>
      <c r="H916" s="7" t="s">
        <v>127</v>
      </c>
      <c r="I916" s="7" t="s">
        <v>128</v>
      </c>
      <c r="J916" s="6" t="s">
        <v>553</v>
      </c>
      <c r="K916" s="1">
        <v>44000</v>
      </c>
      <c r="L916" s="1">
        <v>22000</v>
      </c>
      <c r="M916" s="1">
        <v>22000</v>
      </c>
      <c r="N916" s="2">
        <v>1.01256818181818</v>
      </c>
      <c r="O916" s="2">
        <v>1.01254545454545</v>
      </c>
      <c r="P916" s="16">
        <v>1.0623181818181799</v>
      </c>
    </row>
    <row r="917" spans="1:16" x14ac:dyDescent="0.35">
      <c r="A917" s="23" t="str">
        <f t="shared" si="30"/>
        <v>03</v>
      </c>
      <c r="B917" s="23">
        <f t="shared" si="31"/>
        <v>1021150</v>
      </c>
      <c r="C917" s="6" t="s">
        <v>1098</v>
      </c>
      <c r="D917" s="7" t="s">
        <v>1095</v>
      </c>
      <c r="E917" s="7" t="s">
        <v>12</v>
      </c>
      <c r="F917" s="7" t="s">
        <v>1084</v>
      </c>
      <c r="G917" s="7" t="s">
        <v>1017</v>
      </c>
      <c r="H917" s="7" t="s">
        <v>129</v>
      </c>
      <c r="I917" s="7" t="s">
        <v>130</v>
      </c>
      <c r="J917" s="6" t="s">
        <v>553</v>
      </c>
      <c r="K917" s="1">
        <v>26289</v>
      </c>
      <c r="L917" s="1">
        <v>44000</v>
      </c>
      <c r="M917" s="1">
        <v>44000</v>
      </c>
      <c r="N917" s="2">
        <v>1.0125908174521701</v>
      </c>
      <c r="O917" s="2">
        <v>1.01256818181818</v>
      </c>
      <c r="P917" s="16">
        <v>1.0623181818181799</v>
      </c>
    </row>
    <row r="918" spans="1:16" x14ac:dyDescent="0.35">
      <c r="A918" s="23" t="str">
        <f t="shared" si="30"/>
        <v>03</v>
      </c>
      <c r="B918" s="23">
        <f t="shared" si="31"/>
        <v>1021156</v>
      </c>
      <c r="C918" s="6" t="s">
        <v>1098</v>
      </c>
      <c r="D918" s="7" t="s">
        <v>1095</v>
      </c>
      <c r="E918" s="7" t="s">
        <v>12</v>
      </c>
      <c r="F918" s="7" t="s">
        <v>1084</v>
      </c>
      <c r="G918" s="7" t="s">
        <v>1017</v>
      </c>
      <c r="H918" s="7" t="s">
        <v>135</v>
      </c>
      <c r="I918" s="7" t="s">
        <v>136</v>
      </c>
      <c r="J918" s="6" t="s">
        <v>553</v>
      </c>
      <c r="K918" s="1">
        <v>7123</v>
      </c>
      <c r="L918" s="1">
        <v>7000</v>
      </c>
      <c r="M918" s="1">
        <v>7000</v>
      </c>
      <c r="N918" s="2">
        <v>2.5141092236417202</v>
      </c>
      <c r="O918" s="2">
        <v>2.5141428571428599</v>
      </c>
      <c r="P918" s="16">
        <v>2.56231818571429</v>
      </c>
    </row>
    <row r="919" spans="1:16" x14ac:dyDescent="0.35">
      <c r="A919" s="23" t="str">
        <f t="shared" si="30"/>
        <v>03</v>
      </c>
      <c r="B919" s="23">
        <f t="shared" si="31"/>
        <v>1021151</v>
      </c>
      <c r="C919" s="6" t="s">
        <v>1098</v>
      </c>
      <c r="D919" s="7" t="s">
        <v>1095</v>
      </c>
      <c r="E919" s="7" t="s">
        <v>12</v>
      </c>
      <c r="F919" s="7" t="s">
        <v>1084</v>
      </c>
      <c r="G919" s="7" t="s">
        <v>1028</v>
      </c>
      <c r="H919" s="7" t="s">
        <v>131</v>
      </c>
      <c r="I919" s="7" t="s">
        <v>132</v>
      </c>
      <c r="J919" s="6" t="s">
        <v>553</v>
      </c>
      <c r="K919" s="1">
        <v>0</v>
      </c>
      <c r="L919" s="1">
        <v>22000</v>
      </c>
      <c r="M919" s="1">
        <v>22000</v>
      </c>
      <c r="N919" s="2">
        <v>0</v>
      </c>
      <c r="O919" s="2">
        <v>1.51254545454545</v>
      </c>
      <c r="P919" s="16">
        <v>1.5595909090909099</v>
      </c>
    </row>
    <row r="920" spans="1:16" x14ac:dyDescent="0.35">
      <c r="A920" s="23" t="str">
        <f t="shared" si="30"/>
        <v>03</v>
      </c>
      <c r="B920" s="23">
        <f t="shared" si="31"/>
        <v>1021152</v>
      </c>
      <c r="C920" s="6" t="s">
        <v>1098</v>
      </c>
      <c r="D920" s="7" t="s">
        <v>1095</v>
      </c>
      <c r="E920" s="7" t="s">
        <v>12</v>
      </c>
      <c r="F920" s="7" t="s">
        <v>1084</v>
      </c>
      <c r="G920" s="7" t="s">
        <v>1028</v>
      </c>
      <c r="H920" s="7" t="s">
        <v>133</v>
      </c>
      <c r="I920" s="7" t="s">
        <v>134</v>
      </c>
      <c r="J920" s="6" t="s">
        <v>553</v>
      </c>
      <c r="K920" s="1">
        <v>22000</v>
      </c>
      <c r="L920" s="1">
        <v>0</v>
      </c>
      <c r="M920" s="1"/>
      <c r="N920" s="2">
        <v>1.51254545454545</v>
      </c>
      <c r="O920" s="2">
        <v>0</v>
      </c>
      <c r="P920" s="16"/>
    </row>
    <row r="921" spans="1:16" x14ac:dyDescent="0.35">
      <c r="A921" s="23" t="str">
        <f t="shared" si="30"/>
        <v>03</v>
      </c>
      <c r="B921" s="23">
        <f t="shared" si="31"/>
        <v>1020860</v>
      </c>
      <c r="C921" s="6" t="s">
        <v>1098</v>
      </c>
      <c r="D921" s="7" t="s">
        <v>1095</v>
      </c>
      <c r="E921" s="7" t="s">
        <v>12</v>
      </c>
      <c r="F921" s="7" t="s">
        <v>1075</v>
      </c>
      <c r="G921" s="7" t="s">
        <v>1011</v>
      </c>
      <c r="H921" s="7" t="s">
        <v>79</v>
      </c>
      <c r="I921" s="7" t="s">
        <v>80</v>
      </c>
      <c r="J921" s="6" t="s">
        <v>553</v>
      </c>
      <c r="K921" s="1">
        <v>89828</v>
      </c>
      <c r="L921" s="1">
        <v>132000</v>
      </c>
      <c r="M921" s="1">
        <v>132000</v>
      </c>
      <c r="N921" s="2">
        <v>3.8125751436077802</v>
      </c>
      <c r="O921" s="2">
        <v>3.8125681818181798</v>
      </c>
      <c r="P921" s="16">
        <v>3.8623181818181802</v>
      </c>
    </row>
    <row r="922" spans="1:16" x14ac:dyDescent="0.35">
      <c r="A922" s="23" t="str">
        <f t="shared" si="30"/>
        <v>03</v>
      </c>
      <c r="B922" s="23">
        <f t="shared" si="31"/>
        <v>1020861</v>
      </c>
      <c r="C922" s="6" t="s">
        <v>1098</v>
      </c>
      <c r="D922" s="7" t="s">
        <v>1095</v>
      </c>
      <c r="E922" s="7" t="s">
        <v>12</v>
      </c>
      <c r="F922" s="7" t="s">
        <v>1075</v>
      </c>
      <c r="G922" s="7" t="s">
        <v>1011</v>
      </c>
      <c r="H922" s="7" t="s">
        <v>81</v>
      </c>
      <c r="I922" s="7" t="s">
        <v>82</v>
      </c>
      <c r="J922" s="6" t="s">
        <v>553</v>
      </c>
      <c r="K922" s="1">
        <v>66000</v>
      </c>
      <c r="L922" s="1">
        <v>132000</v>
      </c>
      <c r="M922" s="1">
        <v>132000</v>
      </c>
      <c r="N922" s="2">
        <v>3.8125606060606101</v>
      </c>
      <c r="O922" s="2">
        <v>3.8125681818181798</v>
      </c>
      <c r="P922" s="16">
        <v>3.8618636363636401</v>
      </c>
    </row>
    <row r="923" spans="1:16" x14ac:dyDescent="0.35">
      <c r="A923" s="23" t="str">
        <f t="shared" si="30"/>
        <v>03</v>
      </c>
      <c r="B923" s="23">
        <f t="shared" si="31"/>
        <v>1022985</v>
      </c>
      <c r="C923" s="6" t="s">
        <v>1098</v>
      </c>
      <c r="D923" s="7" t="s">
        <v>1095</v>
      </c>
      <c r="E923" s="7" t="s">
        <v>12</v>
      </c>
      <c r="F923" s="7" t="s">
        <v>1075</v>
      </c>
      <c r="G923" s="7" t="s">
        <v>1011</v>
      </c>
      <c r="H923" s="7" t="s">
        <v>398</v>
      </c>
      <c r="I923" s="7" t="s">
        <v>399</v>
      </c>
      <c r="J923" s="6" t="s">
        <v>553</v>
      </c>
      <c r="K923" s="1">
        <v>1579</v>
      </c>
      <c r="L923" s="1">
        <v>2000</v>
      </c>
      <c r="M923" s="1">
        <v>2000</v>
      </c>
      <c r="N923" s="2">
        <v>3.81380620645978</v>
      </c>
      <c r="O923" s="2">
        <v>3.8125</v>
      </c>
      <c r="P923" s="16">
        <v>3.8623181999999998</v>
      </c>
    </row>
    <row r="924" spans="1:16" x14ac:dyDescent="0.35">
      <c r="A924" s="23" t="str">
        <f t="shared" si="30"/>
        <v>03</v>
      </c>
      <c r="B924" s="23">
        <f t="shared" si="31"/>
        <v>1023038</v>
      </c>
      <c r="C924" s="6" t="s">
        <v>1098</v>
      </c>
      <c r="D924" s="7" t="s">
        <v>1095</v>
      </c>
      <c r="E924" s="7" t="s">
        <v>12</v>
      </c>
      <c r="F924" s="7" t="s">
        <v>1075</v>
      </c>
      <c r="G924" s="7" t="s">
        <v>1011</v>
      </c>
      <c r="H924" s="7" t="s">
        <v>411</v>
      </c>
      <c r="I924" s="7" t="s">
        <v>412</v>
      </c>
      <c r="J924" s="6" t="s">
        <v>553</v>
      </c>
      <c r="K924" s="1">
        <v>62412</v>
      </c>
      <c r="L924" s="1">
        <v>55000</v>
      </c>
      <c r="M924" s="1">
        <v>55000</v>
      </c>
      <c r="N924" s="2">
        <v>4.0125456642953301</v>
      </c>
      <c r="O924" s="2">
        <v>4.0125636363636401</v>
      </c>
      <c r="P924" s="16">
        <v>4.0623181818181804</v>
      </c>
    </row>
    <row r="925" spans="1:16" x14ac:dyDescent="0.35">
      <c r="A925" s="23" t="str">
        <f t="shared" si="30"/>
        <v>03</v>
      </c>
      <c r="B925" s="23">
        <f t="shared" si="31"/>
        <v>1030309</v>
      </c>
      <c r="C925" s="6" t="s">
        <v>1098</v>
      </c>
      <c r="D925" s="7" t="s">
        <v>1095</v>
      </c>
      <c r="E925" s="7" t="s">
        <v>12</v>
      </c>
      <c r="F925" s="7" t="s">
        <v>1065</v>
      </c>
      <c r="G925" s="7" t="s">
        <v>1053</v>
      </c>
      <c r="H925" s="7" t="s">
        <v>864</v>
      </c>
      <c r="I925" s="7" t="s">
        <v>865</v>
      </c>
      <c r="J925" s="6" t="s">
        <v>659</v>
      </c>
      <c r="K925" s="1">
        <v>7451</v>
      </c>
      <c r="L925" s="1">
        <v>9405</v>
      </c>
      <c r="M925" s="1"/>
      <c r="N925" s="2">
        <v>0</v>
      </c>
      <c r="O925" s="2">
        <v>0</v>
      </c>
      <c r="P925" s="16"/>
    </row>
    <row r="926" spans="1:16" x14ac:dyDescent="0.35">
      <c r="A926" s="23" t="str">
        <f t="shared" si="30"/>
        <v>03</v>
      </c>
      <c r="B926" s="23">
        <f t="shared" si="31"/>
        <v>1022885</v>
      </c>
      <c r="C926" s="6" t="s">
        <v>1098</v>
      </c>
      <c r="D926" s="7" t="s">
        <v>1095</v>
      </c>
      <c r="E926" s="7" t="s">
        <v>12</v>
      </c>
      <c r="F926" s="7" t="s">
        <v>1082</v>
      </c>
      <c r="G926" s="7" t="s">
        <v>1013</v>
      </c>
      <c r="H926" s="7" t="s">
        <v>371</v>
      </c>
      <c r="I926" s="7" t="s">
        <v>372</v>
      </c>
      <c r="J926" s="6" t="s">
        <v>553</v>
      </c>
      <c r="K926" s="1">
        <v>425000</v>
      </c>
      <c r="L926" s="1">
        <v>431000</v>
      </c>
      <c r="M926" s="1">
        <v>431000</v>
      </c>
      <c r="N926" s="2">
        <v>5.8125670588235296</v>
      </c>
      <c r="O926" s="2">
        <v>5.8125684454756401</v>
      </c>
      <c r="P926" s="16">
        <v>5.8617613373549897</v>
      </c>
    </row>
    <row r="927" spans="1:16" x14ac:dyDescent="0.35">
      <c r="A927" s="23" t="str">
        <f t="shared" si="30"/>
        <v>03</v>
      </c>
      <c r="B927" s="23">
        <f t="shared" si="31"/>
        <v>1022887</v>
      </c>
      <c r="C927" s="6" t="s">
        <v>1098</v>
      </c>
      <c r="D927" s="7" t="s">
        <v>1095</v>
      </c>
      <c r="E927" s="7" t="s">
        <v>12</v>
      </c>
      <c r="F927" s="7" t="s">
        <v>1082</v>
      </c>
      <c r="G927" s="7" t="s">
        <v>1013</v>
      </c>
      <c r="H927" s="7" t="s">
        <v>373</v>
      </c>
      <c r="I927" s="7" t="s">
        <v>374</v>
      </c>
      <c r="J927" s="6" t="s">
        <v>553</v>
      </c>
      <c r="K927" s="1">
        <v>319000</v>
      </c>
      <c r="L927" s="1">
        <v>308000</v>
      </c>
      <c r="M927" s="1">
        <v>308000</v>
      </c>
      <c r="N927" s="2">
        <v>5.8125673981191204</v>
      </c>
      <c r="O927" s="2">
        <v>5.8125681818181798</v>
      </c>
      <c r="P927" s="16">
        <v>5.86212337662338</v>
      </c>
    </row>
    <row r="928" spans="1:16" x14ac:dyDescent="0.35">
      <c r="A928" s="23" t="str">
        <f t="shared" si="30"/>
        <v>03</v>
      </c>
      <c r="B928" s="23">
        <f t="shared" si="31"/>
        <v>1022930</v>
      </c>
      <c r="C928" s="6" t="s">
        <v>1098</v>
      </c>
      <c r="D928" s="7" t="s">
        <v>1095</v>
      </c>
      <c r="E928" s="7" t="s">
        <v>12</v>
      </c>
      <c r="F928" s="7" t="s">
        <v>1082</v>
      </c>
      <c r="G928" s="7" t="s">
        <v>1013</v>
      </c>
      <c r="H928" s="7" t="s">
        <v>384</v>
      </c>
      <c r="I928" s="7" t="s">
        <v>385</v>
      </c>
      <c r="J928" s="6" t="s">
        <v>553</v>
      </c>
      <c r="K928" s="1">
        <v>110000</v>
      </c>
      <c r="L928" s="1">
        <v>110000</v>
      </c>
      <c r="M928" s="1">
        <v>110000</v>
      </c>
      <c r="N928" s="2">
        <v>6.0125636363636401</v>
      </c>
      <c r="O928" s="2">
        <v>6.0125636363636401</v>
      </c>
      <c r="P928" s="16">
        <v>6.0623181818181804</v>
      </c>
    </row>
    <row r="929" spans="1:16" x14ac:dyDescent="0.35">
      <c r="A929" s="23" t="str">
        <f t="shared" si="30"/>
        <v>03</v>
      </c>
      <c r="B929" s="23">
        <f t="shared" si="31"/>
        <v>1023037</v>
      </c>
      <c r="C929" s="6" t="s">
        <v>1098</v>
      </c>
      <c r="D929" s="7" t="s">
        <v>1095</v>
      </c>
      <c r="E929" s="7" t="s">
        <v>12</v>
      </c>
      <c r="F929" s="7" t="s">
        <v>1082</v>
      </c>
      <c r="G929" s="7" t="s">
        <v>1013</v>
      </c>
      <c r="H929" s="7" t="s">
        <v>409</v>
      </c>
      <c r="I929" s="7" t="s">
        <v>410</v>
      </c>
      <c r="J929" s="6" t="s">
        <v>553</v>
      </c>
      <c r="K929" s="1">
        <v>99000</v>
      </c>
      <c r="L929" s="1">
        <v>99000</v>
      </c>
      <c r="M929" s="1">
        <v>99000</v>
      </c>
      <c r="N929" s="2">
        <v>6.01256565656566</v>
      </c>
      <c r="O929" s="2">
        <v>6.01256565656566</v>
      </c>
      <c r="P929" s="16">
        <v>6.0845404040403999</v>
      </c>
    </row>
    <row r="930" spans="1:16" x14ac:dyDescent="0.35">
      <c r="A930" s="23" t="str">
        <f t="shared" si="30"/>
        <v>03</v>
      </c>
      <c r="B930" s="23">
        <f t="shared" si="31"/>
        <v>1023090</v>
      </c>
      <c r="C930" s="6" t="s">
        <v>1098</v>
      </c>
      <c r="D930" s="7" t="s">
        <v>1095</v>
      </c>
      <c r="E930" s="7" t="s">
        <v>12</v>
      </c>
      <c r="F930" s="7" t="s">
        <v>1082</v>
      </c>
      <c r="G930" s="7" t="s">
        <v>1013</v>
      </c>
      <c r="H930" s="7" t="s">
        <v>413</v>
      </c>
      <c r="I930" s="7" t="s">
        <v>414</v>
      </c>
      <c r="J930" s="6" t="s">
        <v>553</v>
      </c>
      <c r="K930" s="1">
        <v>22000</v>
      </c>
      <c r="L930" s="1">
        <v>22000</v>
      </c>
      <c r="M930" s="1">
        <v>22000</v>
      </c>
      <c r="N930" s="2">
        <v>6.1125454545454598</v>
      </c>
      <c r="O930" s="2">
        <v>6.1125454545454598</v>
      </c>
      <c r="P930" s="16">
        <v>6.16231818181818</v>
      </c>
    </row>
    <row r="931" spans="1:16" x14ac:dyDescent="0.35">
      <c r="A931" s="23" t="str">
        <f t="shared" si="30"/>
        <v>03</v>
      </c>
      <c r="B931" s="23">
        <f t="shared" si="31"/>
        <v>1030542</v>
      </c>
      <c r="C931" s="6" t="s">
        <v>1098</v>
      </c>
      <c r="D931" s="7" t="s">
        <v>1095</v>
      </c>
      <c r="E931" s="7" t="s">
        <v>12</v>
      </c>
      <c r="F931" s="7" t="s">
        <v>1090</v>
      </c>
      <c r="G931" s="7" t="s">
        <v>1052</v>
      </c>
      <c r="H931" s="7" t="s">
        <v>915</v>
      </c>
      <c r="I931" s="7" t="s">
        <v>916</v>
      </c>
      <c r="J931" s="6" t="s">
        <v>659</v>
      </c>
      <c r="K931" s="1"/>
      <c r="L931" s="1">
        <v>44000</v>
      </c>
      <c r="M931" s="1">
        <v>44000</v>
      </c>
      <c r="N931" s="2"/>
      <c r="O931" s="2">
        <v>9.4</v>
      </c>
      <c r="P931" s="16">
        <v>9.4587595454545497</v>
      </c>
    </row>
    <row r="932" spans="1:16" x14ac:dyDescent="0.35">
      <c r="A932" s="23" t="str">
        <f t="shared" si="30"/>
        <v>03</v>
      </c>
      <c r="B932" s="23">
        <f t="shared" si="31"/>
        <v>1021045</v>
      </c>
      <c r="C932" s="6" t="s">
        <v>1098</v>
      </c>
      <c r="D932" s="7" t="s">
        <v>1095</v>
      </c>
      <c r="E932" s="7" t="s">
        <v>12</v>
      </c>
      <c r="F932" s="7" t="s">
        <v>1086</v>
      </c>
      <c r="G932" s="7" t="s">
        <v>1025</v>
      </c>
      <c r="H932" s="7" t="s">
        <v>108</v>
      </c>
      <c r="I932" s="7" t="s">
        <v>109</v>
      </c>
      <c r="J932" s="6" t="s">
        <v>553</v>
      </c>
      <c r="K932" s="1">
        <v>44000</v>
      </c>
      <c r="L932" s="1">
        <v>44000</v>
      </c>
      <c r="M932" s="1">
        <v>44000</v>
      </c>
      <c r="N932" s="2">
        <v>1.9625681818181799</v>
      </c>
      <c r="O932" s="2">
        <v>1.9625681818181799</v>
      </c>
      <c r="P932" s="16">
        <v>2.0123181818181801</v>
      </c>
    </row>
    <row r="933" spans="1:16" x14ac:dyDescent="0.35">
      <c r="A933" s="23" t="str">
        <f t="shared" si="30"/>
        <v>03</v>
      </c>
      <c r="B933" s="23">
        <f t="shared" si="31"/>
        <v>1021046</v>
      </c>
      <c r="C933" s="6" t="s">
        <v>1098</v>
      </c>
      <c r="D933" s="7" t="s">
        <v>1095</v>
      </c>
      <c r="E933" s="7" t="s">
        <v>12</v>
      </c>
      <c r="F933" s="7" t="s">
        <v>1086</v>
      </c>
      <c r="G933" s="7" t="s">
        <v>1025</v>
      </c>
      <c r="H933" s="7" t="s">
        <v>110</v>
      </c>
      <c r="I933" s="7" t="s">
        <v>111</v>
      </c>
      <c r="J933" s="6" t="s">
        <v>553</v>
      </c>
      <c r="K933" s="1">
        <v>44000</v>
      </c>
      <c r="L933" s="1">
        <v>44000</v>
      </c>
      <c r="M933" s="1">
        <v>44000</v>
      </c>
      <c r="N933" s="2">
        <v>1.9625681818181799</v>
      </c>
      <c r="O933" s="2">
        <v>1.9625681818181799</v>
      </c>
      <c r="P933" s="16">
        <v>2.0123181818181801</v>
      </c>
    </row>
    <row r="934" spans="1:16" x14ac:dyDescent="0.35">
      <c r="A934" s="23" t="str">
        <f t="shared" si="30"/>
        <v>03</v>
      </c>
      <c r="B934" s="23">
        <f t="shared" si="31"/>
        <v>1021470</v>
      </c>
      <c r="C934" s="6" t="s">
        <v>1098</v>
      </c>
      <c r="D934" s="7" t="s">
        <v>1095</v>
      </c>
      <c r="E934" s="7" t="s">
        <v>12</v>
      </c>
      <c r="F934" s="7" t="s">
        <v>1086</v>
      </c>
      <c r="G934" s="7" t="s">
        <v>1025</v>
      </c>
      <c r="H934" s="7" t="s">
        <v>152</v>
      </c>
      <c r="I934" s="7" t="s">
        <v>153</v>
      </c>
      <c r="J934" s="6" t="s">
        <v>553</v>
      </c>
      <c r="K934" s="1">
        <v>22000</v>
      </c>
      <c r="L934" s="1">
        <v>22000</v>
      </c>
      <c r="M934" s="1">
        <v>22000</v>
      </c>
      <c r="N934" s="2">
        <v>1.6125454545454501</v>
      </c>
      <c r="O934" s="2">
        <v>1.6125454545454501</v>
      </c>
      <c r="P934" s="16">
        <v>1.66231818181818</v>
      </c>
    </row>
    <row r="935" spans="1:16" x14ac:dyDescent="0.35">
      <c r="A935" s="23" t="str">
        <f t="shared" si="30"/>
        <v>03</v>
      </c>
      <c r="B935" s="23">
        <f t="shared" si="31"/>
        <v>1023144</v>
      </c>
      <c r="C935" s="6" t="s">
        <v>1098</v>
      </c>
      <c r="D935" s="7" t="s">
        <v>1095</v>
      </c>
      <c r="E935" s="7" t="s">
        <v>12</v>
      </c>
      <c r="F935" s="7" t="s">
        <v>1079</v>
      </c>
      <c r="G935" s="7" t="s">
        <v>1040</v>
      </c>
      <c r="H935" s="7" t="s">
        <v>576</v>
      </c>
      <c r="I935" s="7" t="s">
        <v>577</v>
      </c>
      <c r="J935" s="6" t="s">
        <v>553</v>
      </c>
      <c r="K935" s="1">
        <v>164</v>
      </c>
      <c r="L935" s="1">
        <v>164</v>
      </c>
      <c r="M935" s="1"/>
      <c r="N935" s="2">
        <v>1.3902439024390201</v>
      </c>
      <c r="O935" s="2">
        <v>1.3902439024390201</v>
      </c>
      <c r="P935" s="16"/>
    </row>
    <row r="936" spans="1:16" x14ac:dyDescent="0.35">
      <c r="A936" s="23" t="str">
        <f t="shared" si="30"/>
        <v>03</v>
      </c>
      <c r="B936" s="23">
        <f t="shared" si="31"/>
        <v>1021012</v>
      </c>
      <c r="C936" s="6" t="s">
        <v>1098</v>
      </c>
      <c r="D936" s="7" t="s">
        <v>1095</v>
      </c>
      <c r="E936" s="7" t="s">
        <v>12</v>
      </c>
      <c r="F936" s="7" t="s">
        <v>1079</v>
      </c>
      <c r="G936" s="7" t="s">
        <v>1007</v>
      </c>
      <c r="H936" s="7" t="s">
        <v>103</v>
      </c>
      <c r="I936" s="7" t="s">
        <v>104</v>
      </c>
      <c r="J936" s="6" t="s">
        <v>553</v>
      </c>
      <c r="K936" s="1">
        <v>906</v>
      </c>
      <c r="L936" s="1">
        <v>906</v>
      </c>
      <c r="M936" s="1"/>
      <c r="N936" s="2">
        <v>1.71302428256071</v>
      </c>
      <c r="O936" s="2">
        <v>1.71302428256071</v>
      </c>
      <c r="P936" s="16"/>
    </row>
    <row r="937" spans="1:16" x14ac:dyDescent="0.35">
      <c r="A937" s="23" t="str">
        <f t="shared" si="30"/>
        <v>03</v>
      </c>
      <c r="B937" s="23">
        <f t="shared" si="31"/>
        <v>1022607</v>
      </c>
      <c r="C937" s="6" t="s">
        <v>1098</v>
      </c>
      <c r="D937" s="7" t="s">
        <v>1095</v>
      </c>
      <c r="E937" s="7" t="s">
        <v>12</v>
      </c>
      <c r="F937" s="7" t="s">
        <v>1083</v>
      </c>
      <c r="G937" s="7" t="s">
        <v>1044</v>
      </c>
      <c r="H937" s="7" t="s">
        <v>318</v>
      </c>
      <c r="I937" s="7" t="s">
        <v>319</v>
      </c>
      <c r="J937" s="6" t="s">
        <v>553</v>
      </c>
      <c r="K937" s="1">
        <v>22000</v>
      </c>
      <c r="L937" s="1">
        <v>22000</v>
      </c>
      <c r="M937" s="1">
        <v>22000</v>
      </c>
      <c r="N937" s="2">
        <v>5.1125454545454501</v>
      </c>
      <c r="O937" s="2">
        <v>5.1125454545454501</v>
      </c>
      <c r="P937" s="16">
        <v>5.1595909090909098</v>
      </c>
    </row>
    <row r="938" spans="1:16" x14ac:dyDescent="0.35">
      <c r="A938" s="23" t="str">
        <f t="shared" si="30"/>
        <v>03</v>
      </c>
      <c r="B938" s="23">
        <f t="shared" si="31"/>
        <v>1023283</v>
      </c>
      <c r="C938" s="6" t="s">
        <v>1098</v>
      </c>
      <c r="D938" s="7" t="s">
        <v>1095</v>
      </c>
      <c r="E938" s="7" t="s">
        <v>12</v>
      </c>
      <c r="F938" s="7" t="s">
        <v>1069</v>
      </c>
      <c r="G938" s="7" t="s">
        <v>1045</v>
      </c>
      <c r="H938" s="7" t="s">
        <v>498</v>
      </c>
      <c r="I938" s="7" t="s">
        <v>499</v>
      </c>
      <c r="J938" s="6" t="s">
        <v>553</v>
      </c>
      <c r="K938" s="1">
        <v>96000</v>
      </c>
      <c r="L938" s="1">
        <v>96000</v>
      </c>
      <c r="M938" s="1">
        <v>96000</v>
      </c>
      <c r="N938" s="2">
        <v>0.76256250000000003</v>
      </c>
      <c r="O938" s="2">
        <v>0.76256250000000003</v>
      </c>
      <c r="P938" s="16">
        <v>0.88969416666666701</v>
      </c>
    </row>
    <row r="939" spans="1:16" x14ac:dyDescent="0.35">
      <c r="A939" s="23" t="str">
        <f t="shared" si="30"/>
        <v>03</v>
      </c>
      <c r="B939" s="23">
        <f t="shared" si="31"/>
        <v>1030535</v>
      </c>
      <c r="C939" s="6" t="s">
        <v>1098</v>
      </c>
      <c r="D939" s="7" t="s">
        <v>1095</v>
      </c>
      <c r="E939" s="7" t="s">
        <v>12</v>
      </c>
      <c r="F939" s="7" t="s">
        <v>1089</v>
      </c>
      <c r="G939" s="7" t="s">
        <v>1049</v>
      </c>
      <c r="H939" s="7" t="s">
        <v>913</v>
      </c>
      <c r="I939" s="7" t="s">
        <v>914</v>
      </c>
      <c r="J939" s="6" t="s">
        <v>659</v>
      </c>
      <c r="K939" s="1">
        <v>53419</v>
      </c>
      <c r="L939" s="1">
        <v>48000</v>
      </c>
      <c r="M939" s="1">
        <v>44000</v>
      </c>
      <c r="N939" s="2">
        <v>2.1124319062505901</v>
      </c>
      <c r="O939" s="2">
        <v>2.1123958333333301</v>
      </c>
      <c r="P939" s="16">
        <v>2.31141</v>
      </c>
    </row>
    <row r="940" spans="1:16" x14ac:dyDescent="0.35">
      <c r="A940" s="23" t="str">
        <f t="shared" si="30"/>
        <v>03</v>
      </c>
      <c r="B940" s="23">
        <f t="shared" si="31"/>
        <v>1023334</v>
      </c>
      <c r="C940" s="6" t="s">
        <v>1098</v>
      </c>
      <c r="D940" s="7" t="s">
        <v>1095</v>
      </c>
      <c r="E940" s="7" t="s">
        <v>13</v>
      </c>
      <c r="F940" s="7" t="s">
        <v>1080</v>
      </c>
      <c r="G940" s="7" t="s">
        <v>1031</v>
      </c>
      <c r="H940" s="7" t="s">
        <v>550</v>
      </c>
      <c r="I940" s="7" t="s">
        <v>551</v>
      </c>
      <c r="J940" s="6" t="s">
        <v>553</v>
      </c>
      <c r="K940" s="1">
        <v>48000</v>
      </c>
      <c r="L940" s="1">
        <v>96000</v>
      </c>
      <c r="M940" s="1">
        <v>192000</v>
      </c>
      <c r="N940" s="2">
        <v>0</v>
      </c>
      <c r="O940" s="2">
        <v>0</v>
      </c>
      <c r="P940" s="16">
        <v>0.65</v>
      </c>
    </row>
    <row r="941" spans="1:16" x14ac:dyDescent="0.35">
      <c r="A941" s="23" t="str">
        <f t="shared" si="30"/>
        <v>03</v>
      </c>
      <c r="B941" s="23">
        <f t="shared" si="31"/>
        <v>1023336</v>
      </c>
      <c r="C941" s="6" t="s">
        <v>1098</v>
      </c>
      <c r="D941" s="7" t="s">
        <v>1095</v>
      </c>
      <c r="E941" s="7" t="s">
        <v>13</v>
      </c>
      <c r="F941" s="7" t="s">
        <v>1080</v>
      </c>
      <c r="G941" s="7" t="s">
        <v>1031</v>
      </c>
      <c r="H941" s="7" t="s">
        <v>552</v>
      </c>
      <c r="I941" s="7" t="s">
        <v>551</v>
      </c>
      <c r="J941" s="6" t="s">
        <v>553</v>
      </c>
      <c r="K941" s="1">
        <v>0</v>
      </c>
      <c r="L941" s="1">
        <v>48000</v>
      </c>
      <c r="M941" s="1">
        <v>96000</v>
      </c>
      <c r="N941" s="2">
        <v>0</v>
      </c>
      <c r="O941" s="2">
        <v>0</v>
      </c>
      <c r="P941" s="16">
        <v>0.65</v>
      </c>
    </row>
    <row r="942" spans="1:16" x14ac:dyDescent="0.35">
      <c r="A942" s="23" t="str">
        <f t="shared" si="30"/>
        <v>03</v>
      </c>
      <c r="B942" s="23">
        <f t="shared" si="31"/>
        <v>1021864</v>
      </c>
      <c r="C942" s="6" t="s">
        <v>1098</v>
      </c>
      <c r="D942" s="7" t="s">
        <v>1095</v>
      </c>
      <c r="E942" s="7" t="s">
        <v>13</v>
      </c>
      <c r="F942" s="7" t="s">
        <v>1080</v>
      </c>
      <c r="G942" s="7" t="s">
        <v>1024</v>
      </c>
      <c r="H942" s="7" t="s">
        <v>195</v>
      </c>
      <c r="I942" s="7" t="s">
        <v>196</v>
      </c>
      <c r="J942" s="6" t="s">
        <v>553</v>
      </c>
      <c r="K942" s="1">
        <v>24000</v>
      </c>
      <c r="L942" s="1">
        <v>24000</v>
      </c>
      <c r="M942" s="1">
        <v>96000</v>
      </c>
      <c r="N942" s="2">
        <v>0.53791666666666704</v>
      </c>
      <c r="O942" s="2">
        <v>0.53791666666666704</v>
      </c>
      <c r="P942" s="16">
        <v>0.55000000000000004</v>
      </c>
    </row>
    <row r="943" spans="1:16" x14ac:dyDescent="0.35">
      <c r="A943" s="23" t="str">
        <f t="shared" si="30"/>
        <v>03</v>
      </c>
      <c r="B943" s="23">
        <f t="shared" si="31"/>
        <v>1023329</v>
      </c>
      <c r="C943" s="6" t="s">
        <v>1098</v>
      </c>
      <c r="D943" s="7" t="s">
        <v>1095</v>
      </c>
      <c r="E943" s="7" t="s">
        <v>13</v>
      </c>
      <c r="F943" s="7" t="s">
        <v>1080</v>
      </c>
      <c r="G943" s="7" t="s">
        <v>1024</v>
      </c>
      <c r="H943" s="7" t="s">
        <v>541</v>
      </c>
      <c r="I943" s="7" t="s">
        <v>196</v>
      </c>
      <c r="J943" s="6" t="s">
        <v>553</v>
      </c>
      <c r="K943" s="1">
        <v>24000</v>
      </c>
      <c r="L943" s="1">
        <v>24000</v>
      </c>
      <c r="M943" s="1">
        <v>48000</v>
      </c>
      <c r="N943" s="2">
        <v>0.53791666666666704</v>
      </c>
      <c r="O943" s="2">
        <v>0.53791666666666704</v>
      </c>
      <c r="P943" s="16">
        <v>0.55000000000000004</v>
      </c>
    </row>
    <row r="944" spans="1:16" x14ac:dyDescent="0.35">
      <c r="A944" s="23" t="str">
        <f t="shared" si="30"/>
        <v>03</v>
      </c>
      <c r="B944" s="23">
        <f t="shared" si="31"/>
        <v>1022218</v>
      </c>
      <c r="C944" s="6" t="s">
        <v>1098</v>
      </c>
      <c r="D944" s="7" t="s">
        <v>1095</v>
      </c>
      <c r="E944" s="7" t="s">
        <v>13</v>
      </c>
      <c r="F944" s="7" t="s">
        <v>1078</v>
      </c>
      <c r="G944" s="7" t="s">
        <v>1021</v>
      </c>
      <c r="H944" s="7" t="s">
        <v>258</v>
      </c>
      <c r="I944" s="7" t="s">
        <v>94</v>
      </c>
      <c r="J944" s="6" t="s">
        <v>553</v>
      </c>
      <c r="K944" s="1">
        <v>0</v>
      </c>
      <c r="L944" s="1">
        <v>96000</v>
      </c>
      <c r="M944" s="1">
        <v>96000</v>
      </c>
      <c r="N944" s="2">
        <v>0</v>
      </c>
      <c r="O944" s="2">
        <v>1.41789583333333</v>
      </c>
      <c r="P944" s="16">
        <v>1.5249999999999999</v>
      </c>
    </row>
    <row r="945" spans="1:16" x14ac:dyDescent="0.35">
      <c r="A945" s="23" t="str">
        <f t="shared" si="30"/>
        <v>03</v>
      </c>
      <c r="B945" s="23">
        <f t="shared" si="31"/>
        <v>1022273</v>
      </c>
      <c r="C945" s="6" t="s">
        <v>1098</v>
      </c>
      <c r="D945" s="7" t="s">
        <v>1095</v>
      </c>
      <c r="E945" s="7" t="s">
        <v>13</v>
      </c>
      <c r="F945" s="7" t="s">
        <v>1078</v>
      </c>
      <c r="G945" s="7" t="s">
        <v>1021</v>
      </c>
      <c r="H945" s="7" t="s">
        <v>261</v>
      </c>
      <c r="I945" s="7" t="s">
        <v>262</v>
      </c>
      <c r="J945" s="6" t="s">
        <v>553</v>
      </c>
      <c r="K945" s="1">
        <v>0</v>
      </c>
      <c r="L945" s="1">
        <v>168000</v>
      </c>
      <c r="M945" s="1">
        <v>168000</v>
      </c>
      <c r="N945" s="2">
        <v>0</v>
      </c>
      <c r="O945" s="2">
        <v>1.4178988095238101</v>
      </c>
      <c r="P945" s="16">
        <v>1.4498358333333301</v>
      </c>
    </row>
    <row r="946" spans="1:16" x14ac:dyDescent="0.35">
      <c r="A946" s="23" t="str">
        <f t="shared" si="30"/>
        <v>03</v>
      </c>
      <c r="B946" s="23">
        <f t="shared" si="31"/>
        <v>1022217</v>
      </c>
      <c r="C946" s="6" t="s">
        <v>1098</v>
      </c>
      <c r="D946" s="7" t="s">
        <v>1095</v>
      </c>
      <c r="E946" s="7" t="s">
        <v>13</v>
      </c>
      <c r="F946" s="7" t="s">
        <v>1078</v>
      </c>
      <c r="G946" s="7" t="s">
        <v>1006</v>
      </c>
      <c r="H946" s="7" t="s">
        <v>256</v>
      </c>
      <c r="I946" s="7" t="s">
        <v>257</v>
      </c>
      <c r="J946" s="6" t="s">
        <v>553</v>
      </c>
      <c r="K946" s="1">
        <v>0</v>
      </c>
      <c r="L946" s="1">
        <v>312000</v>
      </c>
      <c r="M946" s="1">
        <v>336000</v>
      </c>
      <c r="N946" s="2">
        <v>0</v>
      </c>
      <c r="O946" s="2">
        <v>2.9757948717948701</v>
      </c>
      <c r="P946" s="16">
        <v>1.55697869047619</v>
      </c>
    </row>
    <row r="947" spans="1:16" x14ac:dyDescent="0.35">
      <c r="A947" s="23" t="str">
        <f t="shared" si="30"/>
        <v>03</v>
      </c>
      <c r="B947" s="23">
        <f t="shared" si="31"/>
        <v>1011586</v>
      </c>
      <c r="C947" s="6" t="s">
        <v>1098</v>
      </c>
      <c r="D947" s="7" t="s">
        <v>1095</v>
      </c>
      <c r="E947" s="7" t="s">
        <v>14</v>
      </c>
      <c r="F947" s="7" t="s">
        <v>1068</v>
      </c>
      <c r="G947" s="7" t="s">
        <v>992</v>
      </c>
      <c r="H947" s="7" t="s">
        <v>700</v>
      </c>
      <c r="I947" s="7" t="s">
        <v>701</v>
      </c>
      <c r="J947" s="6" t="s">
        <v>658</v>
      </c>
      <c r="K947" s="1">
        <v>90000</v>
      </c>
      <c r="L947" s="1">
        <v>90000</v>
      </c>
      <c r="M947" s="1">
        <v>72000</v>
      </c>
      <c r="N947" s="2">
        <v>0</v>
      </c>
      <c r="O947" s="2">
        <v>0</v>
      </c>
      <c r="P947" s="16">
        <v>2.5823749999999999</v>
      </c>
    </row>
    <row r="948" spans="1:16" x14ac:dyDescent="0.35">
      <c r="A948" s="23" t="str">
        <f t="shared" si="30"/>
        <v>03</v>
      </c>
      <c r="B948" s="23">
        <f t="shared" si="31"/>
        <v>1012452</v>
      </c>
      <c r="C948" s="6" t="s">
        <v>1098</v>
      </c>
      <c r="D948" s="7" t="s">
        <v>1095</v>
      </c>
      <c r="E948" s="7" t="s">
        <v>14</v>
      </c>
      <c r="F948" s="7" t="s">
        <v>1068</v>
      </c>
      <c r="G948" s="7" t="s">
        <v>992</v>
      </c>
      <c r="H948" s="7" t="s">
        <v>788</v>
      </c>
      <c r="I948" s="7" t="s">
        <v>789</v>
      </c>
      <c r="J948" s="6" t="s">
        <v>658</v>
      </c>
      <c r="K948" s="1"/>
      <c r="L948" s="1"/>
      <c r="M948" s="1">
        <v>12000</v>
      </c>
      <c r="N948" s="2"/>
      <c r="O948" s="2"/>
      <c r="P948" s="16">
        <v>2.68333333333333</v>
      </c>
    </row>
    <row r="949" spans="1:16" x14ac:dyDescent="0.35">
      <c r="A949" s="23" t="str">
        <f t="shared" si="30"/>
        <v>03</v>
      </c>
      <c r="B949" s="23">
        <f t="shared" si="31"/>
        <v>1012455</v>
      </c>
      <c r="C949" s="6" t="s">
        <v>1098</v>
      </c>
      <c r="D949" s="7" t="s">
        <v>1095</v>
      </c>
      <c r="E949" s="7" t="s">
        <v>14</v>
      </c>
      <c r="F949" s="7" t="s">
        <v>1068</v>
      </c>
      <c r="G949" s="7" t="s">
        <v>997</v>
      </c>
      <c r="H949" s="7" t="s">
        <v>790</v>
      </c>
      <c r="I949" s="7" t="s">
        <v>791</v>
      </c>
      <c r="J949" s="6" t="s">
        <v>658</v>
      </c>
      <c r="K949" s="1">
        <v>192000</v>
      </c>
      <c r="L949" s="1">
        <v>192000</v>
      </c>
      <c r="M949" s="1">
        <v>120000</v>
      </c>
      <c r="N949" s="2">
        <v>2.06056770833333</v>
      </c>
      <c r="O949" s="2">
        <v>2.06056770833333</v>
      </c>
      <c r="P949" s="16">
        <v>2.27891666666667</v>
      </c>
    </row>
    <row r="950" spans="1:16" x14ac:dyDescent="0.35">
      <c r="A950" s="23" t="str">
        <f t="shared" si="30"/>
        <v>03</v>
      </c>
      <c r="B950" s="23">
        <f t="shared" si="31"/>
        <v>1022414</v>
      </c>
      <c r="C950" s="6" t="s">
        <v>1098</v>
      </c>
      <c r="D950" s="7" t="s">
        <v>1095</v>
      </c>
      <c r="E950" s="7" t="s">
        <v>14</v>
      </c>
      <c r="F950" s="7" t="s">
        <v>1074</v>
      </c>
      <c r="G950" s="7" t="s">
        <v>1042</v>
      </c>
      <c r="H950" s="7" t="s">
        <v>297</v>
      </c>
      <c r="I950" s="7" t="s">
        <v>298</v>
      </c>
      <c r="J950" s="6" t="s">
        <v>553</v>
      </c>
      <c r="K950" s="1">
        <v>240000</v>
      </c>
      <c r="L950" s="1">
        <v>240000</v>
      </c>
      <c r="M950" s="1">
        <v>144000</v>
      </c>
      <c r="N950" s="2">
        <v>0.76327916666666595</v>
      </c>
      <c r="O950" s="2">
        <v>0.76327916666666595</v>
      </c>
      <c r="P950" s="16">
        <v>0.82736111111111099</v>
      </c>
    </row>
    <row r="951" spans="1:16" x14ac:dyDescent="0.35">
      <c r="A951" s="23" t="str">
        <f t="shared" si="30"/>
        <v>03</v>
      </c>
      <c r="B951" s="23">
        <f t="shared" si="31"/>
        <v>1023034</v>
      </c>
      <c r="C951" s="6" t="s">
        <v>1098</v>
      </c>
      <c r="D951" s="7" t="s">
        <v>1095</v>
      </c>
      <c r="E951" s="7" t="s">
        <v>14</v>
      </c>
      <c r="F951" s="7" t="s">
        <v>1080</v>
      </c>
      <c r="G951" s="7" t="s">
        <v>1030</v>
      </c>
      <c r="H951" s="7" t="s">
        <v>408</v>
      </c>
      <c r="I951" s="7" t="s">
        <v>142</v>
      </c>
      <c r="J951" s="6" t="s">
        <v>553</v>
      </c>
      <c r="K951" s="1"/>
      <c r="L951" s="1"/>
      <c r="M951" s="1">
        <v>72000</v>
      </c>
      <c r="N951" s="2"/>
      <c r="O951" s="2"/>
      <c r="P951" s="16">
        <v>0.282402777777778</v>
      </c>
    </row>
    <row r="952" spans="1:16" x14ac:dyDescent="0.35">
      <c r="A952" s="23" t="str">
        <f t="shared" si="30"/>
        <v>03</v>
      </c>
      <c r="B952" s="23">
        <f t="shared" si="31"/>
        <v>1022417</v>
      </c>
      <c r="C952" s="6" t="s">
        <v>1098</v>
      </c>
      <c r="D952" s="7" t="s">
        <v>1095</v>
      </c>
      <c r="E952" s="7" t="s">
        <v>14</v>
      </c>
      <c r="F952" s="7" t="s">
        <v>1080</v>
      </c>
      <c r="G952" s="7" t="s">
        <v>1031</v>
      </c>
      <c r="H952" s="7" t="s">
        <v>301</v>
      </c>
      <c r="I952" s="7" t="s">
        <v>302</v>
      </c>
      <c r="J952" s="6" t="s">
        <v>553</v>
      </c>
      <c r="K952" s="1">
        <v>48000</v>
      </c>
      <c r="L952" s="1">
        <v>48000</v>
      </c>
      <c r="M952" s="1">
        <v>24000</v>
      </c>
      <c r="N952" s="2">
        <v>0.46327083333333302</v>
      </c>
      <c r="O952" s="2">
        <v>0.46327083333333302</v>
      </c>
      <c r="P952" s="16">
        <v>0.48662499999999997</v>
      </c>
    </row>
    <row r="953" spans="1:16" x14ac:dyDescent="0.35">
      <c r="A953" s="23" t="str">
        <f t="shared" si="30"/>
        <v>03</v>
      </c>
      <c r="B953" s="23">
        <f t="shared" si="31"/>
        <v>1023306</v>
      </c>
      <c r="C953" s="6" t="s">
        <v>1098</v>
      </c>
      <c r="D953" s="7" t="s">
        <v>1095</v>
      </c>
      <c r="E953" s="7" t="s">
        <v>14</v>
      </c>
      <c r="F953" s="7" t="s">
        <v>1080</v>
      </c>
      <c r="G953" s="7" t="s">
        <v>1031</v>
      </c>
      <c r="H953" s="7" t="s">
        <v>523</v>
      </c>
      <c r="I953" s="7" t="s">
        <v>302</v>
      </c>
      <c r="J953" s="6" t="s">
        <v>553</v>
      </c>
      <c r="K953" s="1"/>
      <c r="L953" s="1"/>
      <c r="M953" s="1">
        <v>168000</v>
      </c>
      <c r="N953" s="2"/>
      <c r="O953" s="2"/>
      <c r="P953" s="16">
        <v>0.71088690476190497</v>
      </c>
    </row>
    <row r="954" spans="1:16" x14ac:dyDescent="0.35">
      <c r="A954" s="23" t="str">
        <f t="shared" si="30"/>
        <v>03</v>
      </c>
      <c r="B954" s="23">
        <f t="shared" si="31"/>
        <v>1022381</v>
      </c>
      <c r="C954" s="6" t="s">
        <v>1098</v>
      </c>
      <c r="D954" s="7" t="s">
        <v>1095</v>
      </c>
      <c r="E954" s="7" t="s">
        <v>14</v>
      </c>
      <c r="F954" s="7" t="s">
        <v>1078</v>
      </c>
      <c r="G954" s="7" t="s">
        <v>1009</v>
      </c>
      <c r="H954" s="7" t="s">
        <v>287</v>
      </c>
      <c r="I954" s="7" t="s">
        <v>288</v>
      </c>
      <c r="J954" s="6" t="s">
        <v>553</v>
      </c>
      <c r="K954" s="1">
        <v>72000</v>
      </c>
      <c r="L954" s="1">
        <v>72000</v>
      </c>
      <c r="M954" s="1">
        <v>72000</v>
      </c>
      <c r="N954" s="2">
        <v>0.66327777777777797</v>
      </c>
      <c r="O954" s="2">
        <v>0.66327777777777797</v>
      </c>
      <c r="P954" s="16">
        <v>0.67666666666666697</v>
      </c>
    </row>
    <row r="955" spans="1:16" x14ac:dyDescent="0.35">
      <c r="A955" s="23" t="str">
        <f t="shared" si="30"/>
        <v>03</v>
      </c>
      <c r="B955" s="23">
        <f t="shared" si="31"/>
        <v>1022541</v>
      </c>
      <c r="C955" s="6" t="s">
        <v>1098</v>
      </c>
      <c r="D955" s="7" t="s">
        <v>1095</v>
      </c>
      <c r="E955" s="7" t="s">
        <v>14</v>
      </c>
      <c r="F955" s="7" t="s">
        <v>1078</v>
      </c>
      <c r="G955" s="7" t="s">
        <v>1009</v>
      </c>
      <c r="H955" s="7" t="s">
        <v>309</v>
      </c>
      <c r="I955" s="7" t="s">
        <v>310</v>
      </c>
      <c r="J955" s="6" t="s">
        <v>553</v>
      </c>
      <c r="K955" s="1">
        <v>48000</v>
      </c>
      <c r="L955" s="1">
        <v>48000</v>
      </c>
      <c r="M955" s="1">
        <v>24000</v>
      </c>
      <c r="N955" s="2">
        <v>0.66327083333333303</v>
      </c>
      <c r="O955" s="2">
        <v>0.66327083333333303</v>
      </c>
      <c r="P955" s="16">
        <v>0.64333333333333298</v>
      </c>
    </row>
    <row r="956" spans="1:16" x14ac:dyDescent="0.35">
      <c r="A956" s="23" t="str">
        <f t="shared" si="30"/>
        <v>03</v>
      </c>
      <c r="B956" s="23">
        <f t="shared" si="31"/>
        <v>1022856</v>
      </c>
      <c r="C956" s="6" t="s">
        <v>1098</v>
      </c>
      <c r="D956" s="7" t="s">
        <v>1095</v>
      </c>
      <c r="E956" s="7" t="s">
        <v>14</v>
      </c>
      <c r="F956" s="7" t="s">
        <v>1078</v>
      </c>
      <c r="G956" s="7" t="s">
        <v>1009</v>
      </c>
      <c r="H956" s="7" t="s">
        <v>359</v>
      </c>
      <c r="I956" s="7" t="s">
        <v>360</v>
      </c>
      <c r="J956" s="6" t="s">
        <v>553</v>
      </c>
      <c r="K956" s="1">
        <v>288000</v>
      </c>
      <c r="L956" s="1">
        <v>288000</v>
      </c>
      <c r="M956" s="1">
        <v>192000</v>
      </c>
      <c r="N956" s="2">
        <v>0.66327777777777797</v>
      </c>
      <c r="O956" s="2">
        <v>0.66327777777777797</v>
      </c>
      <c r="P956" s="16">
        <v>0.63513541666666695</v>
      </c>
    </row>
    <row r="957" spans="1:16" x14ac:dyDescent="0.35">
      <c r="A957" s="23" t="str">
        <f t="shared" si="30"/>
        <v>03</v>
      </c>
      <c r="B957" s="23">
        <f t="shared" si="31"/>
        <v>1022186</v>
      </c>
      <c r="C957" s="6" t="s">
        <v>1098</v>
      </c>
      <c r="D957" s="7" t="s">
        <v>1095</v>
      </c>
      <c r="E957" s="7" t="s">
        <v>14</v>
      </c>
      <c r="F957" s="7" t="s">
        <v>1084</v>
      </c>
      <c r="G957" s="7" t="s">
        <v>1017</v>
      </c>
      <c r="H957" s="7" t="s">
        <v>248</v>
      </c>
      <c r="I957" s="7" t="s">
        <v>249</v>
      </c>
      <c r="J957" s="6" t="s">
        <v>553</v>
      </c>
      <c r="K957" s="1">
        <v>96000</v>
      </c>
      <c r="L957" s="1">
        <v>96000</v>
      </c>
      <c r="M957" s="1">
        <v>48000</v>
      </c>
      <c r="N957" s="2">
        <v>0.71328124999999998</v>
      </c>
      <c r="O957" s="2">
        <v>0.71328124999999998</v>
      </c>
      <c r="P957" s="16">
        <v>0.69981249999999995</v>
      </c>
    </row>
    <row r="958" spans="1:16" x14ac:dyDescent="0.35">
      <c r="A958" s="23" t="str">
        <f t="shared" si="30"/>
        <v>03</v>
      </c>
      <c r="B958" s="23">
        <f t="shared" si="31"/>
        <v>1022378</v>
      </c>
      <c r="C958" s="6" t="s">
        <v>1098</v>
      </c>
      <c r="D958" s="7" t="s">
        <v>1095</v>
      </c>
      <c r="E958" s="7" t="s">
        <v>14</v>
      </c>
      <c r="F958" s="7" t="s">
        <v>1084</v>
      </c>
      <c r="G958" s="7" t="s">
        <v>1017</v>
      </c>
      <c r="H958" s="7" t="s">
        <v>283</v>
      </c>
      <c r="I958" s="7" t="s">
        <v>284</v>
      </c>
      <c r="J958" s="6" t="s">
        <v>553</v>
      </c>
      <c r="K958" s="1">
        <v>48000</v>
      </c>
      <c r="L958" s="1">
        <v>48000</v>
      </c>
      <c r="M958" s="1">
        <v>24000</v>
      </c>
      <c r="N958" s="2">
        <v>1.8632708333333301</v>
      </c>
      <c r="O958" s="2">
        <v>1.8632708333333301</v>
      </c>
      <c r="P958" s="16">
        <v>1.7333333333333301</v>
      </c>
    </row>
    <row r="959" spans="1:16" x14ac:dyDescent="0.35">
      <c r="A959" s="23" t="str">
        <f t="shared" si="30"/>
        <v>03</v>
      </c>
      <c r="B959" s="23">
        <f t="shared" si="31"/>
        <v>1022388</v>
      </c>
      <c r="C959" s="6" t="s">
        <v>1098</v>
      </c>
      <c r="D959" s="7" t="s">
        <v>1095</v>
      </c>
      <c r="E959" s="7" t="s">
        <v>14</v>
      </c>
      <c r="F959" s="7" t="s">
        <v>1084</v>
      </c>
      <c r="G959" s="7" t="s">
        <v>1017</v>
      </c>
      <c r="H959" s="7" t="s">
        <v>291</v>
      </c>
      <c r="I959" s="7" t="s">
        <v>292</v>
      </c>
      <c r="J959" s="6" t="s">
        <v>553</v>
      </c>
      <c r="K959" s="1">
        <v>120000</v>
      </c>
      <c r="L959" s="1">
        <v>120000</v>
      </c>
      <c r="M959" s="1"/>
      <c r="N959" s="2">
        <v>0.86327500000000001</v>
      </c>
      <c r="O959" s="2">
        <v>0.86327500000000001</v>
      </c>
      <c r="P959" s="16"/>
    </row>
    <row r="960" spans="1:16" x14ac:dyDescent="0.35">
      <c r="A960" s="23" t="str">
        <f t="shared" si="30"/>
        <v>03</v>
      </c>
      <c r="B960" s="23">
        <f t="shared" si="31"/>
        <v>1022096</v>
      </c>
      <c r="C960" s="6" t="s">
        <v>1098</v>
      </c>
      <c r="D960" s="7" t="s">
        <v>1095</v>
      </c>
      <c r="E960" s="7" t="s">
        <v>14</v>
      </c>
      <c r="F960" s="7" t="s">
        <v>1084</v>
      </c>
      <c r="G960" s="7" t="s">
        <v>1028</v>
      </c>
      <c r="H960" s="7" t="s">
        <v>226</v>
      </c>
      <c r="I960" s="7" t="s">
        <v>227</v>
      </c>
      <c r="J960" s="6" t="s">
        <v>553</v>
      </c>
      <c r="K960" s="1">
        <v>192000</v>
      </c>
      <c r="L960" s="1">
        <v>192000</v>
      </c>
      <c r="M960" s="1">
        <v>144000</v>
      </c>
      <c r="N960" s="2">
        <v>1.11328125</v>
      </c>
      <c r="O960" s="2">
        <v>1.11328125</v>
      </c>
      <c r="P960" s="16">
        <v>1.12345360625</v>
      </c>
    </row>
    <row r="961" spans="1:16" x14ac:dyDescent="0.35">
      <c r="A961" s="23" t="str">
        <f t="shared" si="30"/>
        <v>03</v>
      </c>
      <c r="B961" s="23">
        <f t="shared" si="31"/>
        <v>1022637</v>
      </c>
      <c r="C961" s="6" t="s">
        <v>1098</v>
      </c>
      <c r="D961" s="7" t="s">
        <v>1095</v>
      </c>
      <c r="E961" s="7" t="s">
        <v>14</v>
      </c>
      <c r="F961" s="7" t="s">
        <v>1084</v>
      </c>
      <c r="G961" s="7" t="s">
        <v>1028</v>
      </c>
      <c r="H961" s="7" t="s">
        <v>326</v>
      </c>
      <c r="I961" s="7" t="s">
        <v>327</v>
      </c>
      <c r="J961" s="6" t="s">
        <v>553</v>
      </c>
      <c r="K961" s="1">
        <v>96000</v>
      </c>
      <c r="L961" s="1">
        <v>96000</v>
      </c>
      <c r="M961" s="1">
        <v>48000</v>
      </c>
      <c r="N961" s="2">
        <v>0.86328125</v>
      </c>
      <c r="O961" s="2">
        <v>0.86328125</v>
      </c>
      <c r="P961" s="16">
        <v>0.98312500000000003</v>
      </c>
    </row>
    <row r="962" spans="1:16" x14ac:dyDescent="0.35">
      <c r="A962" s="23" t="str">
        <f t="shared" si="30"/>
        <v>03</v>
      </c>
      <c r="B962" s="23">
        <f t="shared" si="31"/>
        <v>1012448</v>
      </c>
      <c r="C962" s="6" t="s">
        <v>1098</v>
      </c>
      <c r="D962" s="7" t="s">
        <v>1095</v>
      </c>
      <c r="E962" s="7" t="s">
        <v>14</v>
      </c>
      <c r="F962" s="7" t="s">
        <v>1072</v>
      </c>
      <c r="G962" s="7" t="s">
        <v>993</v>
      </c>
      <c r="H962" s="7" t="s">
        <v>784</v>
      </c>
      <c r="I962" s="7" t="s">
        <v>785</v>
      </c>
      <c r="J962" s="6" t="s">
        <v>658</v>
      </c>
      <c r="K962" s="1"/>
      <c r="L962" s="1"/>
      <c r="M962" s="1">
        <v>96000</v>
      </c>
      <c r="N962" s="2"/>
      <c r="O962" s="2"/>
      <c r="P962" s="16">
        <v>4.3852500000000001</v>
      </c>
    </row>
    <row r="963" spans="1:16" x14ac:dyDescent="0.35">
      <c r="A963" s="23" t="str">
        <f t="shared" si="30"/>
        <v>03</v>
      </c>
      <c r="B963" s="23">
        <f t="shared" si="31"/>
        <v>1012502</v>
      </c>
      <c r="C963" s="6" t="s">
        <v>1098</v>
      </c>
      <c r="D963" s="7" t="s">
        <v>1095</v>
      </c>
      <c r="E963" s="7" t="s">
        <v>14</v>
      </c>
      <c r="F963" s="7" t="s">
        <v>1072</v>
      </c>
      <c r="G963" s="7" t="s">
        <v>993</v>
      </c>
      <c r="H963" s="7" t="s">
        <v>796</v>
      </c>
      <c r="I963" s="7" t="s">
        <v>797</v>
      </c>
      <c r="J963" s="6" t="s">
        <v>658</v>
      </c>
      <c r="K963" s="1"/>
      <c r="L963" s="1"/>
      <c r="M963" s="1">
        <v>12000</v>
      </c>
      <c r="N963" s="2"/>
      <c r="O963" s="2"/>
      <c r="P963" s="16">
        <v>4.3833333333333302</v>
      </c>
    </row>
    <row r="964" spans="1:16" x14ac:dyDescent="0.35">
      <c r="A964" s="23" t="str">
        <f t="shared" si="30"/>
        <v>03</v>
      </c>
      <c r="B964" s="23">
        <f t="shared" si="31"/>
        <v>1012504</v>
      </c>
      <c r="C964" s="6" t="s">
        <v>1098</v>
      </c>
      <c r="D964" s="7" t="s">
        <v>1095</v>
      </c>
      <c r="E964" s="7" t="s">
        <v>14</v>
      </c>
      <c r="F964" s="7" t="s">
        <v>1072</v>
      </c>
      <c r="G964" s="7" t="s">
        <v>993</v>
      </c>
      <c r="H964" s="7" t="s">
        <v>800</v>
      </c>
      <c r="I964" s="7" t="s">
        <v>785</v>
      </c>
      <c r="J964" s="6" t="s">
        <v>658</v>
      </c>
      <c r="K964" s="1"/>
      <c r="L964" s="1"/>
      <c r="M964" s="1">
        <v>24000</v>
      </c>
      <c r="N964" s="2"/>
      <c r="O964" s="2"/>
      <c r="P964" s="16">
        <v>4.2812083333333302</v>
      </c>
    </row>
    <row r="965" spans="1:16" x14ac:dyDescent="0.35">
      <c r="A965" s="23" t="str">
        <f t="shared" ref="A965:A1028" si="32">MID(C965,1,2)</f>
        <v>03</v>
      </c>
      <c r="B965" s="23">
        <f t="shared" ref="B965:B1028" si="33">+H965*1</f>
        <v>1021731</v>
      </c>
      <c r="C965" s="6" t="s">
        <v>1098</v>
      </c>
      <c r="D965" s="7" t="s">
        <v>1095</v>
      </c>
      <c r="E965" s="7" t="s">
        <v>14</v>
      </c>
      <c r="F965" s="7" t="s">
        <v>1086</v>
      </c>
      <c r="G965" s="7" t="s">
        <v>1025</v>
      </c>
      <c r="H965" s="7" t="s">
        <v>174</v>
      </c>
      <c r="I965" s="7" t="s">
        <v>175</v>
      </c>
      <c r="J965" s="6" t="s">
        <v>553</v>
      </c>
      <c r="K965" s="1">
        <v>192000</v>
      </c>
      <c r="L965" s="1">
        <v>192000</v>
      </c>
      <c r="M965" s="1">
        <v>120000</v>
      </c>
      <c r="N965" s="2">
        <v>1.7132812500000001</v>
      </c>
      <c r="O965" s="2">
        <v>1.7132812500000001</v>
      </c>
      <c r="P965" s="16">
        <v>1.7851916666666701</v>
      </c>
    </row>
    <row r="966" spans="1:16" x14ac:dyDescent="0.35">
      <c r="A966" s="23" t="str">
        <f t="shared" si="32"/>
        <v>03</v>
      </c>
      <c r="B966" s="23">
        <f t="shared" si="33"/>
        <v>1022125</v>
      </c>
      <c r="C966" s="6" t="s">
        <v>1098</v>
      </c>
      <c r="D966" s="7" t="s">
        <v>1095</v>
      </c>
      <c r="E966" s="7" t="s">
        <v>14</v>
      </c>
      <c r="F966" s="7" t="s">
        <v>1086</v>
      </c>
      <c r="G966" s="7" t="s">
        <v>1025</v>
      </c>
      <c r="H966" s="7" t="s">
        <v>232</v>
      </c>
      <c r="I966" s="7" t="s">
        <v>233</v>
      </c>
      <c r="J966" s="6" t="s">
        <v>553</v>
      </c>
      <c r="K966" s="1"/>
      <c r="L966" s="1"/>
      <c r="M966" s="1">
        <v>48000</v>
      </c>
      <c r="N966" s="2"/>
      <c r="O966" s="2"/>
      <c r="P966" s="16">
        <v>2.5328333333333299</v>
      </c>
    </row>
    <row r="967" spans="1:16" x14ac:dyDescent="0.35">
      <c r="A967" s="23" t="str">
        <f t="shared" si="32"/>
        <v>03</v>
      </c>
      <c r="B967" s="23">
        <f t="shared" si="33"/>
        <v>1022291</v>
      </c>
      <c r="C967" s="6" t="s">
        <v>1098</v>
      </c>
      <c r="D967" s="7" t="s">
        <v>1095</v>
      </c>
      <c r="E967" s="7" t="s">
        <v>14</v>
      </c>
      <c r="F967" s="7" t="s">
        <v>1086</v>
      </c>
      <c r="G967" s="7" t="s">
        <v>1025</v>
      </c>
      <c r="H967" s="7" t="s">
        <v>267</v>
      </c>
      <c r="I967" s="7" t="s">
        <v>268</v>
      </c>
      <c r="J967" s="6" t="s">
        <v>553</v>
      </c>
      <c r="K967" s="1">
        <v>36000</v>
      </c>
      <c r="L967" s="1">
        <v>36000</v>
      </c>
      <c r="M967" s="1">
        <v>24000</v>
      </c>
      <c r="N967" s="2">
        <v>1.56327777777778</v>
      </c>
      <c r="O967" s="2">
        <v>1.56327777777778</v>
      </c>
      <c r="P967" s="16">
        <v>1.6807083333333299</v>
      </c>
    </row>
    <row r="968" spans="1:16" x14ac:dyDescent="0.35">
      <c r="A968" s="23" t="str">
        <f t="shared" si="32"/>
        <v>03</v>
      </c>
      <c r="B968" s="23">
        <f t="shared" si="33"/>
        <v>1022183</v>
      </c>
      <c r="C968" s="6" t="s">
        <v>1098</v>
      </c>
      <c r="D968" s="7" t="s">
        <v>1095</v>
      </c>
      <c r="E968" s="7" t="s">
        <v>14</v>
      </c>
      <c r="F968" s="7" t="s">
        <v>1086</v>
      </c>
      <c r="G968" s="7" t="s">
        <v>1041</v>
      </c>
      <c r="H968" s="7" t="s">
        <v>246</v>
      </c>
      <c r="I968" s="7" t="s">
        <v>247</v>
      </c>
      <c r="J968" s="6" t="s">
        <v>553</v>
      </c>
      <c r="K968" s="1">
        <v>200000</v>
      </c>
      <c r="L968" s="1">
        <v>200000</v>
      </c>
      <c r="M968" s="1">
        <v>408000</v>
      </c>
      <c r="N968" s="2">
        <v>1.51328</v>
      </c>
      <c r="O968" s="2">
        <v>1.51328</v>
      </c>
      <c r="P968" s="16">
        <v>104.470348856127</v>
      </c>
    </row>
    <row r="969" spans="1:16" x14ac:dyDescent="0.35">
      <c r="A969" s="23" t="str">
        <f t="shared" si="32"/>
        <v>03</v>
      </c>
      <c r="B969" s="23">
        <f t="shared" si="33"/>
        <v>1021733</v>
      </c>
      <c r="C969" s="6" t="s">
        <v>1098</v>
      </c>
      <c r="D969" s="7" t="s">
        <v>1095</v>
      </c>
      <c r="E969" s="7" t="s">
        <v>14</v>
      </c>
      <c r="F969" s="7" t="s">
        <v>1076</v>
      </c>
      <c r="G969" s="7" t="s">
        <v>1022</v>
      </c>
      <c r="H969" s="7" t="s">
        <v>178</v>
      </c>
      <c r="I969" s="7" t="s">
        <v>149</v>
      </c>
      <c r="J969" s="6" t="s">
        <v>553</v>
      </c>
      <c r="K969" s="1">
        <v>96000</v>
      </c>
      <c r="L969" s="1">
        <v>96000</v>
      </c>
      <c r="M969" s="1">
        <v>96000</v>
      </c>
      <c r="N969" s="2">
        <v>1.81328125</v>
      </c>
      <c r="O969" s="2">
        <v>1.81328125</v>
      </c>
      <c r="P969" s="16">
        <v>1.81577083333333</v>
      </c>
    </row>
    <row r="970" spans="1:16" x14ac:dyDescent="0.35">
      <c r="A970" s="23" t="str">
        <f t="shared" si="32"/>
        <v>03</v>
      </c>
      <c r="B970" s="23">
        <f t="shared" si="33"/>
        <v>1023035</v>
      </c>
      <c r="C970" s="6" t="s">
        <v>1098</v>
      </c>
      <c r="D970" s="7" t="s">
        <v>1095</v>
      </c>
      <c r="E970" s="7" t="s">
        <v>14</v>
      </c>
      <c r="F970" s="7" t="s">
        <v>1081</v>
      </c>
      <c r="G970" s="7" t="s">
        <v>1010</v>
      </c>
      <c r="H970" s="7" t="s">
        <v>468</v>
      </c>
      <c r="I970" s="7" t="s">
        <v>469</v>
      </c>
      <c r="J970" s="6" t="s">
        <v>553</v>
      </c>
      <c r="K970" s="1">
        <v>48000</v>
      </c>
      <c r="L970" s="1">
        <v>24000</v>
      </c>
      <c r="M970" s="1">
        <v>24000</v>
      </c>
      <c r="N970" s="2">
        <v>0.86327083333333299</v>
      </c>
      <c r="O970" s="2">
        <v>0.86329166666666701</v>
      </c>
      <c r="P970" s="16">
        <v>0.92500000000000004</v>
      </c>
    </row>
    <row r="971" spans="1:16" x14ac:dyDescent="0.35">
      <c r="A971" s="23" t="str">
        <f t="shared" si="32"/>
        <v>03</v>
      </c>
      <c r="B971" s="23">
        <f t="shared" si="33"/>
        <v>1023093</v>
      </c>
      <c r="C971" s="6" t="s">
        <v>1098</v>
      </c>
      <c r="D971" s="7" t="s">
        <v>1095</v>
      </c>
      <c r="E971" s="7" t="s">
        <v>14</v>
      </c>
      <c r="F971" s="7" t="s">
        <v>1081</v>
      </c>
      <c r="G971" s="7" t="s">
        <v>1010</v>
      </c>
      <c r="H971" s="7" t="s">
        <v>415</v>
      </c>
      <c r="I971" s="7" t="s">
        <v>416</v>
      </c>
      <c r="J971" s="6" t="s">
        <v>553</v>
      </c>
      <c r="K971" s="1"/>
      <c r="L971" s="1"/>
      <c r="M971" s="1">
        <v>12000</v>
      </c>
      <c r="N971" s="2"/>
      <c r="O971" s="2"/>
      <c r="P971" s="16">
        <v>3.4893333333333301</v>
      </c>
    </row>
    <row r="972" spans="1:16" x14ac:dyDescent="0.35">
      <c r="A972" s="23" t="str">
        <f t="shared" si="32"/>
        <v>03</v>
      </c>
      <c r="B972" s="23">
        <f t="shared" si="33"/>
        <v>1021735</v>
      </c>
      <c r="C972" s="6" t="s">
        <v>1098</v>
      </c>
      <c r="D972" s="7" t="s">
        <v>1095</v>
      </c>
      <c r="E972" s="7" t="s">
        <v>14</v>
      </c>
      <c r="F972" s="7" t="s">
        <v>1069</v>
      </c>
      <c r="G972" s="7" t="s">
        <v>1033</v>
      </c>
      <c r="H972" s="7" t="s">
        <v>179</v>
      </c>
      <c r="I972" s="7" t="s">
        <v>180</v>
      </c>
      <c r="J972" s="6" t="s">
        <v>553</v>
      </c>
      <c r="K972" s="1">
        <v>120000</v>
      </c>
      <c r="L972" s="1">
        <v>120000</v>
      </c>
      <c r="M972" s="1">
        <v>96000</v>
      </c>
      <c r="N972" s="2">
        <v>3.9632749999999999</v>
      </c>
      <c r="O972" s="2">
        <v>3.9632749999999999</v>
      </c>
      <c r="P972" s="16">
        <v>4.19523958333333</v>
      </c>
    </row>
    <row r="973" spans="1:16" x14ac:dyDescent="0.35">
      <c r="A973" s="23" t="str">
        <f t="shared" si="32"/>
        <v>03</v>
      </c>
      <c r="B973" s="23">
        <f t="shared" si="33"/>
        <v>1021738</v>
      </c>
      <c r="C973" s="6" t="s">
        <v>1098</v>
      </c>
      <c r="D973" s="7" t="s">
        <v>1095</v>
      </c>
      <c r="E973" s="7" t="s">
        <v>14</v>
      </c>
      <c r="F973" s="7" t="s">
        <v>1069</v>
      </c>
      <c r="G973" s="7" t="s">
        <v>1033</v>
      </c>
      <c r="H973" s="7" t="s">
        <v>183</v>
      </c>
      <c r="I973" s="7" t="s">
        <v>184</v>
      </c>
      <c r="J973" s="6" t="s">
        <v>553</v>
      </c>
      <c r="K973" s="1"/>
      <c r="L973" s="1"/>
      <c r="M973" s="1">
        <v>24000</v>
      </c>
      <c r="N973" s="2"/>
      <c r="O973" s="2"/>
      <c r="P973" s="16">
        <v>3.8833333333333302</v>
      </c>
    </row>
    <row r="974" spans="1:16" x14ac:dyDescent="0.35">
      <c r="A974" s="23" t="str">
        <f t="shared" si="32"/>
        <v>03</v>
      </c>
      <c r="B974" s="23">
        <f t="shared" si="33"/>
        <v>1022748</v>
      </c>
      <c r="C974" s="6" t="s">
        <v>1098</v>
      </c>
      <c r="D974" s="7" t="s">
        <v>1095</v>
      </c>
      <c r="E974" s="7" t="s">
        <v>14</v>
      </c>
      <c r="F974" s="7" t="s">
        <v>1069</v>
      </c>
      <c r="G974" s="7" t="s">
        <v>1033</v>
      </c>
      <c r="H974" s="7" t="s">
        <v>336</v>
      </c>
      <c r="I974" s="7" t="s">
        <v>337</v>
      </c>
      <c r="J974" s="6" t="s">
        <v>553</v>
      </c>
      <c r="K974" s="1"/>
      <c r="L974" s="1"/>
      <c r="M974" s="1">
        <v>84000</v>
      </c>
      <c r="N974" s="2"/>
      <c r="O974" s="2"/>
      <c r="P974" s="16">
        <v>4.74079761904762</v>
      </c>
    </row>
    <row r="975" spans="1:16" x14ac:dyDescent="0.35">
      <c r="A975" s="23" t="str">
        <f t="shared" si="32"/>
        <v>03</v>
      </c>
      <c r="B975" s="23">
        <f t="shared" si="33"/>
        <v>1022418</v>
      </c>
      <c r="C975" s="6" t="s">
        <v>1098</v>
      </c>
      <c r="D975" s="7" t="s">
        <v>1095</v>
      </c>
      <c r="E975" s="7" t="s">
        <v>14</v>
      </c>
      <c r="F975" s="7" t="s">
        <v>1069</v>
      </c>
      <c r="G975" s="7" t="s">
        <v>1016</v>
      </c>
      <c r="H975" s="7" t="s">
        <v>1108</v>
      </c>
      <c r="I975" s="7" t="s">
        <v>296</v>
      </c>
      <c r="J975" s="6" t="s">
        <v>553</v>
      </c>
      <c r="K975" s="1">
        <v>11340</v>
      </c>
      <c r="L975" s="1">
        <v>0</v>
      </c>
      <c r="M975" s="1"/>
      <c r="N975" s="2">
        <v>1.3633156966490301</v>
      </c>
      <c r="O975" s="2">
        <v>0</v>
      </c>
      <c r="P975" s="16"/>
    </row>
    <row r="976" spans="1:16" x14ac:dyDescent="0.35">
      <c r="A976" s="23" t="str">
        <f t="shared" si="32"/>
        <v>03</v>
      </c>
      <c r="B976" s="23">
        <f t="shared" si="33"/>
        <v>1020636</v>
      </c>
      <c r="C976" s="6" t="s">
        <v>1098</v>
      </c>
      <c r="D976" s="7" t="s">
        <v>1095</v>
      </c>
      <c r="E976" s="7" t="s">
        <v>16</v>
      </c>
      <c r="F976" s="7" t="s">
        <v>985</v>
      </c>
      <c r="G976" s="7" t="s">
        <v>1012</v>
      </c>
      <c r="H976" s="7" t="s">
        <v>43</v>
      </c>
      <c r="I976" s="7" t="s">
        <v>44</v>
      </c>
      <c r="J976" s="6" t="s">
        <v>553</v>
      </c>
      <c r="K976" s="1">
        <v>12000</v>
      </c>
      <c r="L976" s="1">
        <v>12000</v>
      </c>
      <c r="M976" s="1">
        <v>12000</v>
      </c>
      <c r="N976" s="2">
        <v>4.7300000000000004</v>
      </c>
      <c r="O976" s="2">
        <v>4.7300000000000004</v>
      </c>
      <c r="P976" s="16">
        <v>4.6671333416666698</v>
      </c>
    </row>
    <row r="977" spans="1:16" x14ac:dyDescent="0.35">
      <c r="A977" s="23" t="str">
        <f t="shared" si="32"/>
        <v>03</v>
      </c>
      <c r="B977" s="23">
        <f t="shared" si="33"/>
        <v>1020704</v>
      </c>
      <c r="C977" s="6" t="s">
        <v>1098</v>
      </c>
      <c r="D977" s="7" t="s">
        <v>1095</v>
      </c>
      <c r="E977" s="7" t="s">
        <v>16</v>
      </c>
      <c r="F977" s="7" t="s">
        <v>985</v>
      </c>
      <c r="G977" s="7" t="s">
        <v>1012</v>
      </c>
      <c r="H977" s="7" t="s">
        <v>57</v>
      </c>
      <c r="I977" s="7" t="s">
        <v>58</v>
      </c>
      <c r="J977" s="6" t="s">
        <v>553</v>
      </c>
      <c r="K977" s="1">
        <v>500</v>
      </c>
      <c r="L977" s="1">
        <v>500</v>
      </c>
      <c r="M977" s="1">
        <v>500</v>
      </c>
      <c r="N977" s="2">
        <v>5.0739999999999998</v>
      </c>
      <c r="O977" s="2">
        <v>5.0739999999999998</v>
      </c>
      <c r="P977" s="16">
        <v>5.0301786000000002</v>
      </c>
    </row>
    <row r="978" spans="1:16" x14ac:dyDescent="0.35">
      <c r="A978" s="23" t="str">
        <f t="shared" si="32"/>
        <v>03</v>
      </c>
      <c r="B978" s="23">
        <f t="shared" si="33"/>
        <v>1021609</v>
      </c>
      <c r="C978" s="6" t="s">
        <v>1098</v>
      </c>
      <c r="D978" s="7" t="s">
        <v>1095</v>
      </c>
      <c r="E978" s="7" t="s">
        <v>16</v>
      </c>
      <c r="F978" s="7" t="s">
        <v>985</v>
      </c>
      <c r="G978" s="7" t="s">
        <v>1012</v>
      </c>
      <c r="H978" s="7" t="s">
        <v>167</v>
      </c>
      <c r="I978" s="7" t="s">
        <v>168</v>
      </c>
      <c r="J978" s="6" t="s">
        <v>553</v>
      </c>
      <c r="K978" s="1">
        <v>8000</v>
      </c>
      <c r="L978" s="1">
        <v>8000</v>
      </c>
      <c r="M978" s="1">
        <v>8000</v>
      </c>
      <c r="N978" s="2">
        <v>4.7300000000000004</v>
      </c>
      <c r="O978" s="2">
        <v>4.7300000000000004</v>
      </c>
      <c r="P978" s="16">
        <v>4.8123950000000004</v>
      </c>
    </row>
    <row r="979" spans="1:16" x14ac:dyDescent="0.35">
      <c r="A979" s="23" t="str">
        <f t="shared" si="32"/>
        <v>03</v>
      </c>
      <c r="B979" s="23">
        <f t="shared" si="33"/>
        <v>1022869</v>
      </c>
      <c r="C979" s="6" t="s">
        <v>1098</v>
      </c>
      <c r="D979" s="7" t="s">
        <v>1095</v>
      </c>
      <c r="E979" s="7" t="s">
        <v>16</v>
      </c>
      <c r="F979" s="7" t="s">
        <v>1084</v>
      </c>
      <c r="G979" s="7" t="s">
        <v>1017</v>
      </c>
      <c r="H979" s="7" t="s">
        <v>513</v>
      </c>
      <c r="I979" s="7" t="s">
        <v>514</v>
      </c>
      <c r="J979" s="6" t="s">
        <v>553</v>
      </c>
      <c r="K979" s="1">
        <v>800</v>
      </c>
      <c r="L979" s="1">
        <v>800</v>
      </c>
      <c r="M979" s="1">
        <v>800</v>
      </c>
      <c r="N979" s="2">
        <v>2.8374999999999999</v>
      </c>
      <c r="O979" s="2">
        <v>2.8374999999999999</v>
      </c>
      <c r="P979" s="16">
        <v>2.6445150000000002</v>
      </c>
    </row>
    <row r="980" spans="1:16" x14ac:dyDescent="0.35">
      <c r="A980" s="23" t="str">
        <f t="shared" si="32"/>
        <v>03</v>
      </c>
      <c r="B980" s="23">
        <f t="shared" si="33"/>
        <v>1022313</v>
      </c>
      <c r="C980" s="6" t="s">
        <v>1098</v>
      </c>
      <c r="D980" s="7" t="s">
        <v>1095</v>
      </c>
      <c r="E980" s="7" t="s">
        <v>16</v>
      </c>
      <c r="F980" s="7" t="s">
        <v>1075</v>
      </c>
      <c r="G980" s="7" t="s">
        <v>1035</v>
      </c>
      <c r="H980" s="7" t="s">
        <v>273</v>
      </c>
      <c r="I980" s="7" t="s">
        <v>274</v>
      </c>
      <c r="J980" s="6" t="s">
        <v>553</v>
      </c>
      <c r="K980" s="1">
        <v>10000</v>
      </c>
      <c r="L980" s="1">
        <v>10000</v>
      </c>
      <c r="M980" s="1">
        <v>10000</v>
      </c>
      <c r="N980" s="2">
        <v>4.3</v>
      </c>
      <c r="O980" s="2">
        <v>4.3</v>
      </c>
      <c r="P980" s="16">
        <v>4.2324684299999999</v>
      </c>
    </row>
    <row r="981" spans="1:16" x14ac:dyDescent="0.35">
      <c r="A981" s="23" t="str">
        <f t="shared" si="32"/>
        <v>03</v>
      </c>
      <c r="B981" s="23">
        <f t="shared" si="33"/>
        <v>1022326</v>
      </c>
      <c r="C981" s="6" t="s">
        <v>1098</v>
      </c>
      <c r="D981" s="7" t="s">
        <v>1095</v>
      </c>
      <c r="E981" s="7" t="s">
        <v>16</v>
      </c>
      <c r="F981" s="7" t="s">
        <v>1075</v>
      </c>
      <c r="G981" s="7" t="s">
        <v>1035</v>
      </c>
      <c r="H981" s="7" t="s">
        <v>275</v>
      </c>
      <c r="I981" s="7" t="s">
        <v>276</v>
      </c>
      <c r="J981" s="6" t="s">
        <v>553</v>
      </c>
      <c r="K981" s="1">
        <v>35000</v>
      </c>
      <c r="L981" s="1">
        <v>35000</v>
      </c>
      <c r="M981" s="1">
        <v>35000</v>
      </c>
      <c r="N981" s="2">
        <v>3.44</v>
      </c>
      <c r="O981" s="2">
        <v>3.44</v>
      </c>
      <c r="P981" s="16">
        <v>3.3699316428571402</v>
      </c>
    </row>
    <row r="982" spans="1:16" x14ac:dyDescent="0.35">
      <c r="A982" s="23" t="str">
        <f t="shared" si="32"/>
        <v>03</v>
      </c>
      <c r="B982" s="23">
        <f t="shared" si="33"/>
        <v>1022587</v>
      </c>
      <c r="C982" s="6" t="s">
        <v>1098</v>
      </c>
      <c r="D982" s="7" t="s">
        <v>1095</v>
      </c>
      <c r="E982" s="7" t="s">
        <v>16</v>
      </c>
      <c r="F982" s="7" t="s">
        <v>1075</v>
      </c>
      <c r="G982" s="7" t="s">
        <v>1035</v>
      </c>
      <c r="H982" s="7" t="s">
        <v>313</v>
      </c>
      <c r="I982" s="7" t="s">
        <v>314</v>
      </c>
      <c r="J982" s="6" t="s">
        <v>553</v>
      </c>
      <c r="K982" s="1">
        <v>6000</v>
      </c>
      <c r="L982" s="1">
        <v>6000</v>
      </c>
      <c r="M982" s="1">
        <v>6000</v>
      </c>
      <c r="N982" s="2">
        <v>4.3</v>
      </c>
      <c r="O982" s="2">
        <v>4.3</v>
      </c>
      <c r="P982" s="16">
        <v>4.0072179666666701</v>
      </c>
    </row>
    <row r="983" spans="1:16" x14ac:dyDescent="0.35">
      <c r="A983" s="23" t="str">
        <f t="shared" si="32"/>
        <v>03</v>
      </c>
      <c r="B983" s="23">
        <f t="shared" si="33"/>
        <v>1022664</v>
      </c>
      <c r="C983" s="6" t="s">
        <v>1098</v>
      </c>
      <c r="D983" s="7" t="s">
        <v>1095</v>
      </c>
      <c r="E983" s="7" t="s">
        <v>16</v>
      </c>
      <c r="F983" s="7" t="s">
        <v>1075</v>
      </c>
      <c r="G983" s="7" t="s">
        <v>1035</v>
      </c>
      <c r="H983" s="7" t="s">
        <v>334</v>
      </c>
      <c r="I983" s="7" t="s">
        <v>335</v>
      </c>
      <c r="J983" s="6" t="s">
        <v>553</v>
      </c>
      <c r="K983" s="1">
        <v>20000</v>
      </c>
      <c r="L983" s="1">
        <v>20000</v>
      </c>
      <c r="M983" s="1">
        <v>20000</v>
      </c>
      <c r="N983" s="2">
        <v>3.44</v>
      </c>
      <c r="O983" s="2">
        <v>3.44</v>
      </c>
      <c r="P983" s="16">
        <v>3.37216103</v>
      </c>
    </row>
    <row r="984" spans="1:16" x14ac:dyDescent="0.35">
      <c r="A984" s="23" t="str">
        <f t="shared" si="32"/>
        <v>03</v>
      </c>
      <c r="B984" s="23">
        <f t="shared" si="33"/>
        <v>1023301</v>
      </c>
      <c r="C984" s="6" t="s">
        <v>1098</v>
      </c>
      <c r="D984" s="7" t="s">
        <v>1095</v>
      </c>
      <c r="E984" s="7" t="s">
        <v>16</v>
      </c>
      <c r="F984" s="7" t="s">
        <v>1075</v>
      </c>
      <c r="G984" s="7" t="s">
        <v>1035</v>
      </c>
      <c r="H984" s="7" t="s">
        <v>488</v>
      </c>
      <c r="I984" s="7" t="s">
        <v>489</v>
      </c>
      <c r="J984" s="6" t="s">
        <v>553</v>
      </c>
      <c r="K984" s="1">
        <v>23500</v>
      </c>
      <c r="L984" s="1">
        <v>23500</v>
      </c>
      <c r="M984" s="1">
        <v>23500</v>
      </c>
      <c r="N984" s="2">
        <v>4.1710212765957397</v>
      </c>
      <c r="O984" s="2">
        <v>4.1710212765957397</v>
      </c>
      <c r="P984" s="16">
        <v>4.2436687191489399</v>
      </c>
    </row>
    <row r="985" spans="1:16" x14ac:dyDescent="0.35">
      <c r="A985" s="23" t="str">
        <f t="shared" si="32"/>
        <v>03</v>
      </c>
      <c r="B985" s="23">
        <f t="shared" si="33"/>
        <v>1020105</v>
      </c>
      <c r="C985" s="6" t="s">
        <v>1098</v>
      </c>
      <c r="D985" s="7" t="s">
        <v>1095</v>
      </c>
      <c r="E985" s="7" t="s">
        <v>16</v>
      </c>
      <c r="F985" s="7" t="s">
        <v>1075</v>
      </c>
      <c r="G985" s="7" t="s">
        <v>1002</v>
      </c>
      <c r="H985" s="7" t="s">
        <v>19</v>
      </c>
      <c r="I985" s="7" t="s">
        <v>20</v>
      </c>
      <c r="J985" s="6" t="s">
        <v>553</v>
      </c>
      <c r="K985" s="1">
        <v>35000</v>
      </c>
      <c r="L985" s="1">
        <v>35000</v>
      </c>
      <c r="M985" s="1">
        <v>35000</v>
      </c>
      <c r="N985" s="2">
        <v>4.2569999999999997</v>
      </c>
      <c r="O985" s="2">
        <v>4.2569999999999997</v>
      </c>
      <c r="P985" s="16">
        <v>4.2658382057142896</v>
      </c>
    </row>
    <row r="986" spans="1:16" x14ac:dyDescent="0.35">
      <c r="A986" s="23" t="str">
        <f t="shared" si="32"/>
        <v>03</v>
      </c>
      <c r="B986" s="23">
        <f t="shared" si="33"/>
        <v>1022472</v>
      </c>
      <c r="C986" s="6" t="s">
        <v>1098</v>
      </c>
      <c r="D986" s="7" t="s">
        <v>1095</v>
      </c>
      <c r="E986" s="7" t="s">
        <v>16</v>
      </c>
      <c r="F986" s="7" t="s">
        <v>1075</v>
      </c>
      <c r="G986" s="7" t="s">
        <v>1002</v>
      </c>
      <c r="H986" s="7" t="s">
        <v>303</v>
      </c>
      <c r="I986" s="7" t="s">
        <v>304</v>
      </c>
      <c r="J986" s="6" t="s">
        <v>553</v>
      </c>
      <c r="K986" s="1">
        <v>5000</v>
      </c>
      <c r="L986" s="1">
        <v>5000</v>
      </c>
      <c r="M986" s="1">
        <v>5000</v>
      </c>
      <c r="N986" s="2">
        <v>4.343</v>
      </c>
      <c r="O986" s="2">
        <v>4.343</v>
      </c>
      <c r="P986" s="16">
        <v>4.2673138000000002</v>
      </c>
    </row>
    <row r="987" spans="1:16" x14ac:dyDescent="0.35">
      <c r="A987" s="23" t="str">
        <f t="shared" si="32"/>
        <v>03</v>
      </c>
      <c r="B987" s="23">
        <f t="shared" si="33"/>
        <v>1023349</v>
      </c>
      <c r="C987" s="6" t="s">
        <v>1098</v>
      </c>
      <c r="D987" s="7" t="s">
        <v>1095</v>
      </c>
      <c r="E987" s="7" t="s">
        <v>16</v>
      </c>
      <c r="F987" s="7" t="s">
        <v>1075</v>
      </c>
      <c r="G987" s="7" t="s">
        <v>1002</v>
      </c>
      <c r="H987" s="7" t="s">
        <v>564</v>
      </c>
      <c r="I987" s="7" t="s">
        <v>565</v>
      </c>
      <c r="J987" s="6" t="s">
        <v>553</v>
      </c>
      <c r="K987" s="1"/>
      <c r="L987" s="1"/>
      <c r="M987" s="1">
        <v>5000</v>
      </c>
      <c r="N987" s="2"/>
      <c r="O987" s="2"/>
      <c r="P987" s="16">
        <v>4.2754028999999996</v>
      </c>
    </row>
    <row r="988" spans="1:16" x14ac:dyDescent="0.35">
      <c r="A988" s="23" t="str">
        <f t="shared" si="32"/>
        <v>03</v>
      </c>
      <c r="B988" s="23">
        <f t="shared" si="33"/>
        <v>1020110</v>
      </c>
      <c r="C988" s="6" t="s">
        <v>1098</v>
      </c>
      <c r="D988" s="7" t="s">
        <v>1095</v>
      </c>
      <c r="E988" s="7" t="s">
        <v>16</v>
      </c>
      <c r="F988" s="7" t="s">
        <v>1075</v>
      </c>
      <c r="G988" s="7" t="s">
        <v>1003</v>
      </c>
      <c r="H988" s="7" t="s">
        <v>21</v>
      </c>
      <c r="I988" s="7" t="s">
        <v>22</v>
      </c>
      <c r="J988" s="6" t="s">
        <v>553</v>
      </c>
      <c r="K988" s="1">
        <v>363000</v>
      </c>
      <c r="L988" s="1">
        <v>363000</v>
      </c>
      <c r="M988" s="1">
        <v>363000</v>
      </c>
      <c r="N988" s="2">
        <v>3.7667988980716198</v>
      </c>
      <c r="O988" s="2">
        <v>3.7667988980716198</v>
      </c>
      <c r="P988" s="16">
        <v>3.6585976192837499</v>
      </c>
    </row>
    <row r="989" spans="1:16" x14ac:dyDescent="0.35">
      <c r="A989" s="23" t="str">
        <f t="shared" si="32"/>
        <v>03</v>
      </c>
      <c r="B989" s="23">
        <f t="shared" si="33"/>
        <v>1020589</v>
      </c>
      <c r="C989" s="6" t="s">
        <v>1098</v>
      </c>
      <c r="D989" s="7" t="s">
        <v>1095</v>
      </c>
      <c r="E989" s="7" t="s">
        <v>16</v>
      </c>
      <c r="F989" s="7" t="s">
        <v>1075</v>
      </c>
      <c r="G989" s="7" t="s">
        <v>1003</v>
      </c>
      <c r="H989" s="7" t="s">
        <v>37</v>
      </c>
      <c r="I989" s="7" t="s">
        <v>38</v>
      </c>
      <c r="J989" s="6" t="s">
        <v>553</v>
      </c>
      <c r="K989" s="1">
        <v>80000</v>
      </c>
      <c r="L989" s="1">
        <v>80000</v>
      </c>
      <c r="M989" s="1">
        <v>80000</v>
      </c>
      <c r="N989" s="2">
        <v>4.1710000000000003</v>
      </c>
      <c r="O989" s="2">
        <v>4.1710000000000003</v>
      </c>
      <c r="P989" s="16">
        <v>4.1461327875</v>
      </c>
    </row>
    <row r="990" spans="1:16" x14ac:dyDescent="0.35">
      <c r="A990" s="23" t="str">
        <f t="shared" si="32"/>
        <v>03</v>
      </c>
      <c r="B990" s="23">
        <f t="shared" si="33"/>
        <v>1020681</v>
      </c>
      <c r="C990" s="6" t="s">
        <v>1098</v>
      </c>
      <c r="D990" s="7" t="s">
        <v>1095</v>
      </c>
      <c r="E990" s="7" t="s">
        <v>16</v>
      </c>
      <c r="F990" s="7" t="s">
        <v>1075</v>
      </c>
      <c r="G990" s="7" t="s">
        <v>1003</v>
      </c>
      <c r="H990" s="7" t="s">
        <v>55</v>
      </c>
      <c r="I990" s="7" t="s">
        <v>56</v>
      </c>
      <c r="J990" s="6" t="s">
        <v>553</v>
      </c>
      <c r="K990" s="1">
        <v>15000</v>
      </c>
      <c r="L990" s="1">
        <v>15000</v>
      </c>
      <c r="M990" s="1">
        <v>20000</v>
      </c>
      <c r="N990" s="2">
        <v>4.2140000000000004</v>
      </c>
      <c r="O990" s="2">
        <v>4.2140000000000004</v>
      </c>
      <c r="P990" s="16">
        <v>4.1940140650000002</v>
      </c>
    </row>
    <row r="991" spans="1:16" x14ac:dyDescent="0.35">
      <c r="A991" s="23" t="str">
        <f t="shared" si="32"/>
        <v>03</v>
      </c>
      <c r="B991" s="23">
        <f t="shared" si="33"/>
        <v>1021603</v>
      </c>
      <c r="C991" s="6" t="s">
        <v>1098</v>
      </c>
      <c r="D991" s="7" t="s">
        <v>1095</v>
      </c>
      <c r="E991" s="7" t="s">
        <v>16</v>
      </c>
      <c r="F991" s="7" t="s">
        <v>1075</v>
      </c>
      <c r="G991" s="7" t="s">
        <v>1003</v>
      </c>
      <c r="H991" s="7" t="s">
        <v>165</v>
      </c>
      <c r="I991" s="7" t="s">
        <v>166</v>
      </c>
      <c r="J991" s="6" t="s">
        <v>553</v>
      </c>
      <c r="K991" s="1">
        <v>5000</v>
      </c>
      <c r="L991" s="1">
        <v>5000</v>
      </c>
      <c r="M991" s="1">
        <v>5000</v>
      </c>
      <c r="N991" s="2">
        <v>4.2569999999999997</v>
      </c>
      <c r="O991" s="2">
        <v>4.2569999999999997</v>
      </c>
      <c r="P991" s="16">
        <v>4.33078216</v>
      </c>
    </row>
    <row r="992" spans="1:16" x14ac:dyDescent="0.35">
      <c r="A992" s="23" t="str">
        <f t="shared" si="32"/>
        <v>03</v>
      </c>
      <c r="B992" s="23">
        <f t="shared" si="33"/>
        <v>1022370</v>
      </c>
      <c r="C992" s="6" t="s">
        <v>1098</v>
      </c>
      <c r="D992" s="7" t="s">
        <v>1095</v>
      </c>
      <c r="E992" s="7" t="s">
        <v>16</v>
      </c>
      <c r="F992" s="7" t="s">
        <v>1075</v>
      </c>
      <c r="G992" s="7" t="s">
        <v>1003</v>
      </c>
      <c r="H992" s="7" t="s">
        <v>279</v>
      </c>
      <c r="I992" s="7" t="s">
        <v>280</v>
      </c>
      <c r="J992" s="6" t="s">
        <v>553</v>
      </c>
      <c r="K992" s="1">
        <v>15000</v>
      </c>
      <c r="L992" s="1">
        <v>15000</v>
      </c>
      <c r="M992" s="1">
        <v>15000</v>
      </c>
      <c r="N992" s="2">
        <v>3.956</v>
      </c>
      <c r="O992" s="2">
        <v>3.956</v>
      </c>
      <c r="P992" s="16">
        <v>3.8765478199999999</v>
      </c>
    </row>
    <row r="993" spans="1:16" x14ac:dyDescent="0.35">
      <c r="A993" s="23" t="str">
        <f t="shared" si="32"/>
        <v>03</v>
      </c>
      <c r="B993" s="23">
        <f t="shared" si="33"/>
        <v>1022919</v>
      </c>
      <c r="C993" s="6" t="s">
        <v>1098</v>
      </c>
      <c r="D993" s="7" t="s">
        <v>1095</v>
      </c>
      <c r="E993" s="7" t="s">
        <v>16</v>
      </c>
      <c r="F993" s="7" t="s">
        <v>1075</v>
      </c>
      <c r="G993" s="7" t="s">
        <v>1003</v>
      </c>
      <c r="H993" s="7" t="s">
        <v>378</v>
      </c>
      <c r="I993" s="7" t="s">
        <v>379</v>
      </c>
      <c r="J993" s="6" t="s">
        <v>553</v>
      </c>
      <c r="K993" s="1">
        <v>24000</v>
      </c>
      <c r="L993" s="1">
        <v>24000</v>
      </c>
      <c r="M993" s="1">
        <v>24000</v>
      </c>
      <c r="N993" s="2">
        <v>4.1710000000000003</v>
      </c>
      <c r="O993" s="2">
        <v>4.1710000000000003</v>
      </c>
      <c r="P993" s="16">
        <v>3.9013855166666702</v>
      </c>
    </row>
    <row r="994" spans="1:16" x14ac:dyDescent="0.35">
      <c r="A994" s="23" t="str">
        <f t="shared" si="32"/>
        <v>03</v>
      </c>
      <c r="B994" s="23">
        <f t="shared" si="33"/>
        <v>1020592</v>
      </c>
      <c r="C994" s="6" t="s">
        <v>1098</v>
      </c>
      <c r="D994" s="7" t="s">
        <v>1095</v>
      </c>
      <c r="E994" s="7" t="s">
        <v>16</v>
      </c>
      <c r="F994" s="7" t="s">
        <v>1075</v>
      </c>
      <c r="G994" s="7" t="s">
        <v>1011</v>
      </c>
      <c r="H994" s="7" t="s">
        <v>39</v>
      </c>
      <c r="I994" s="7" t="s">
        <v>40</v>
      </c>
      <c r="J994" s="6" t="s">
        <v>553</v>
      </c>
      <c r="K994" s="1">
        <v>200000</v>
      </c>
      <c r="L994" s="1">
        <v>205000</v>
      </c>
      <c r="M994" s="1">
        <v>188100</v>
      </c>
      <c r="N994" s="2">
        <v>0</v>
      </c>
      <c r="O994" s="2">
        <v>0</v>
      </c>
      <c r="P994" s="16">
        <v>3.7752745449229099</v>
      </c>
    </row>
    <row r="995" spans="1:16" x14ac:dyDescent="0.35">
      <c r="A995" s="23" t="str">
        <f t="shared" si="32"/>
        <v>03</v>
      </c>
      <c r="B995" s="23">
        <f t="shared" si="33"/>
        <v>1020620</v>
      </c>
      <c r="C995" s="6" t="s">
        <v>1098</v>
      </c>
      <c r="D995" s="7" t="s">
        <v>1095</v>
      </c>
      <c r="E995" s="7" t="s">
        <v>16</v>
      </c>
      <c r="F995" s="7" t="s">
        <v>1075</v>
      </c>
      <c r="G995" s="7" t="s">
        <v>1011</v>
      </c>
      <c r="H995" s="7" t="s">
        <v>41</v>
      </c>
      <c r="I995" s="7" t="s">
        <v>42</v>
      </c>
      <c r="J995" s="6" t="s">
        <v>553</v>
      </c>
      <c r="K995" s="1">
        <v>20000</v>
      </c>
      <c r="L995" s="1">
        <v>20000</v>
      </c>
      <c r="M995" s="1">
        <v>20000</v>
      </c>
      <c r="N995" s="2">
        <v>3.87</v>
      </c>
      <c r="O995" s="2">
        <v>3.87</v>
      </c>
      <c r="P995" s="16">
        <v>3.7422287349999999</v>
      </c>
    </row>
    <row r="996" spans="1:16" x14ac:dyDescent="0.35">
      <c r="A996" s="23" t="str">
        <f t="shared" si="32"/>
        <v>03</v>
      </c>
      <c r="B996" s="23">
        <f t="shared" si="33"/>
        <v>1020758</v>
      </c>
      <c r="C996" s="6" t="s">
        <v>1098</v>
      </c>
      <c r="D996" s="7" t="s">
        <v>1095</v>
      </c>
      <c r="E996" s="7" t="s">
        <v>16</v>
      </c>
      <c r="F996" s="7" t="s">
        <v>1075</v>
      </c>
      <c r="G996" s="7" t="s">
        <v>1011</v>
      </c>
      <c r="H996" s="7" t="s">
        <v>63</v>
      </c>
      <c r="I996" s="7" t="s">
        <v>64</v>
      </c>
      <c r="J996" s="6" t="s">
        <v>553</v>
      </c>
      <c r="K996" s="1">
        <v>6000</v>
      </c>
      <c r="L996" s="1">
        <v>6000</v>
      </c>
      <c r="M996" s="1">
        <v>6000</v>
      </c>
      <c r="N996" s="2">
        <v>4.1280000000000001</v>
      </c>
      <c r="O996" s="2">
        <v>4.1280000000000001</v>
      </c>
      <c r="P996" s="16">
        <v>3.9692614000000002</v>
      </c>
    </row>
    <row r="997" spans="1:16" x14ac:dyDescent="0.35">
      <c r="A997" s="23" t="str">
        <f t="shared" si="32"/>
        <v>03</v>
      </c>
      <c r="B997" s="23">
        <f t="shared" si="33"/>
        <v>1022499</v>
      </c>
      <c r="C997" s="6" t="s">
        <v>1098</v>
      </c>
      <c r="D997" s="7" t="s">
        <v>1095</v>
      </c>
      <c r="E997" s="7" t="s">
        <v>16</v>
      </c>
      <c r="F997" s="7" t="s">
        <v>1075</v>
      </c>
      <c r="G997" s="7" t="s">
        <v>1011</v>
      </c>
      <c r="H997" s="7" t="s">
        <v>305</v>
      </c>
      <c r="I997" s="7" t="s">
        <v>306</v>
      </c>
      <c r="J997" s="6" t="s">
        <v>553</v>
      </c>
      <c r="K997" s="1">
        <v>10000</v>
      </c>
      <c r="L997" s="1">
        <v>10000</v>
      </c>
      <c r="M997" s="1">
        <v>10000</v>
      </c>
      <c r="N997" s="2">
        <v>4.3860000000000001</v>
      </c>
      <c r="O997" s="2">
        <v>4.3860000000000001</v>
      </c>
      <c r="P997" s="16">
        <v>4.4274780600000003</v>
      </c>
    </row>
    <row r="998" spans="1:16" x14ac:dyDescent="0.35">
      <c r="A998" s="23" t="str">
        <f t="shared" si="32"/>
        <v>03</v>
      </c>
      <c r="B998" s="23">
        <f t="shared" si="33"/>
        <v>1022600</v>
      </c>
      <c r="C998" s="6" t="s">
        <v>1098</v>
      </c>
      <c r="D998" s="7" t="s">
        <v>1095</v>
      </c>
      <c r="E998" s="7" t="s">
        <v>16</v>
      </c>
      <c r="F998" s="7" t="s">
        <v>1075</v>
      </c>
      <c r="G998" s="7" t="s">
        <v>1011</v>
      </c>
      <c r="H998" s="7" t="s">
        <v>316</v>
      </c>
      <c r="I998" s="7" t="s">
        <v>317</v>
      </c>
      <c r="J998" s="6" t="s">
        <v>553</v>
      </c>
      <c r="K998" s="1">
        <v>13000</v>
      </c>
      <c r="L998" s="1">
        <v>13000</v>
      </c>
      <c r="M998" s="1">
        <v>13000</v>
      </c>
      <c r="N998" s="2">
        <v>4.0419999999999998</v>
      </c>
      <c r="O998" s="2">
        <v>4.0419999999999998</v>
      </c>
      <c r="P998" s="16">
        <v>3.96854343076923</v>
      </c>
    </row>
    <row r="999" spans="1:16" x14ac:dyDescent="0.35">
      <c r="A999" s="23" t="str">
        <f t="shared" si="32"/>
        <v>03</v>
      </c>
      <c r="B999" s="23">
        <f t="shared" si="33"/>
        <v>1023051</v>
      </c>
      <c r="C999" s="6" t="s">
        <v>1098</v>
      </c>
      <c r="D999" s="7" t="s">
        <v>1095</v>
      </c>
      <c r="E999" s="7" t="s">
        <v>16</v>
      </c>
      <c r="F999" s="7" t="s">
        <v>1075</v>
      </c>
      <c r="G999" s="7" t="s">
        <v>1011</v>
      </c>
      <c r="H999" s="7" t="s">
        <v>616</v>
      </c>
      <c r="I999" s="7" t="s">
        <v>617</v>
      </c>
      <c r="J999" s="6" t="s">
        <v>553</v>
      </c>
      <c r="K999" s="1"/>
      <c r="L999" s="1"/>
      <c r="M999" s="1">
        <v>3000</v>
      </c>
      <c r="N999" s="2"/>
      <c r="O999" s="2"/>
      <c r="P999" s="16">
        <v>3.9375272333333302</v>
      </c>
    </row>
    <row r="1000" spans="1:16" x14ac:dyDescent="0.35">
      <c r="A1000" s="23" t="str">
        <f t="shared" si="32"/>
        <v>03</v>
      </c>
      <c r="B1000" s="23">
        <f t="shared" si="33"/>
        <v>1023055</v>
      </c>
      <c r="C1000" s="6" t="s">
        <v>1098</v>
      </c>
      <c r="D1000" s="7" t="s">
        <v>1095</v>
      </c>
      <c r="E1000" s="7" t="s">
        <v>16</v>
      </c>
      <c r="F1000" s="7" t="s">
        <v>1075</v>
      </c>
      <c r="G1000" s="7" t="s">
        <v>1011</v>
      </c>
      <c r="H1000" s="7" t="s">
        <v>542</v>
      </c>
      <c r="I1000" s="7" t="s">
        <v>543</v>
      </c>
      <c r="J1000" s="6" t="s">
        <v>553</v>
      </c>
      <c r="K1000" s="1">
        <v>5000</v>
      </c>
      <c r="L1000" s="1">
        <v>5000</v>
      </c>
      <c r="M1000" s="1">
        <v>5000</v>
      </c>
      <c r="N1000" s="2">
        <v>3.87</v>
      </c>
      <c r="O1000" s="2">
        <v>3.87</v>
      </c>
      <c r="P1000" s="16">
        <v>3.6064961800000002</v>
      </c>
    </row>
    <row r="1001" spans="1:16" x14ac:dyDescent="0.35">
      <c r="A1001" s="23" t="str">
        <f t="shared" si="32"/>
        <v>03</v>
      </c>
      <c r="B1001" s="23">
        <f t="shared" si="33"/>
        <v>1023163</v>
      </c>
      <c r="C1001" s="6" t="s">
        <v>1098</v>
      </c>
      <c r="D1001" s="7" t="s">
        <v>1095</v>
      </c>
      <c r="E1001" s="7" t="s">
        <v>16</v>
      </c>
      <c r="F1001" s="7" t="s">
        <v>1075</v>
      </c>
      <c r="G1001" s="7" t="s">
        <v>1011</v>
      </c>
      <c r="H1001" s="7" t="s">
        <v>428</v>
      </c>
      <c r="I1001" s="7" t="s">
        <v>429</v>
      </c>
      <c r="J1001" s="6" t="s">
        <v>553</v>
      </c>
      <c r="K1001" s="1">
        <v>5000</v>
      </c>
      <c r="L1001" s="1">
        <v>5000</v>
      </c>
      <c r="M1001" s="1">
        <v>5000</v>
      </c>
      <c r="N1001" s="2">
        <v>3.87</v>
      </c>
      <c r="O1001" s="2">
        <v>3.87</v>
      </c>
      <c r="P1001" s="16">
        <v>3.8367245400000001</v>
      </c>
    </row>
    <row r="1002" spans="1:16" x14ac:dyDescent="0.35">
      <c r="A1002" s="23" t="str">
        <f t="shared" si="32"/>
        <v>03</v>
      </c>
      <c r="B1002" s="23">
        <f t="shared" si="33"/>
        <v>1023350</v>
      </c>
      <c r="C1002" s="6" t="s">
        <v>1098</v>
      </c>
      <c r="D1002" s="7" t="s">
        <v>1095</v>
      </c>
      <c r="E1002" s="7" t="s">
        <v>16</v>
      </c>
      <c r="F1002" s="7" t="s">
        <v>1075</v>
      </c>
      <c r="G1002" s="7" t="s">
        <v>1011</v>
      </c>
      <c r="H1002" s="7" t="s">
        <v>566</v>
      </c>
      <c r="I1002" s="7" t="s">
        <v>567</v>
      </c>
      <c r="J1002" s="6" t="s">
        <v>553</v>
      </c>
      <c r="K1002" s="1">
        <v>45000</v>
      </c>
      <c r="L1002" s="1">
        <v>50000</v>
      </c>
      <c r="M1002" s="1">
        <v>50000</v>
      </c>
      <c r="N1002" s="2">
        <v>4.5</v>
      </c>
      <c r="O1002" s="2">
        <v>4.5</v>
      </c>
      <c r="P1002" s="16">
        <v>3.7478685879999998</v>
      </c>
    </row>
    <row r="1003" spans="1:16" x14ac:dyDescent="0.35">
      <c r="A1003" s="23" t="str">
        <f t="shared" si="32"/>
        <v>03</v>
      </c>
      <c r="B1003" s="23">
        <f t="shared" si="33"/>
        <v>1020326</v>
      </c>
      <c r="C1003" s="6" t="s">
        <v>1098</v>
      </c>
      <c r="D1003" s="7" t="s">
        <v>1095</v>
      </c>
      <c r="E1003" s="7" t="s">
        <v>16</v>
      </c>
      <c r="F1003" s="7" t="s">
        <v>1077</v>
      </c>
      <c r="G1003" s="7" t="s">
        <v>1005</v>
      </c>
      <c r="H1003" s="7" t="s">
        <v>25</v>
      </c>
      <c r="I1003" s="7" t="s">
        <v>26</v>
      </c>
      <c r="J1003" s="6" t="s">
        <v>553</v>
      </c>
      <c r="K1003" s="1">
        <v>288000</v>
      </c>
      <c r="L1003" s="1">
        <v>288000</v>
      </c>
      <c r="M1003" s="1">
        <v>288000</v>
      </c>
      <c r="N1003" s="2">
        <v>2.4940000000000002</v>
      </c>
      <c r="O1003" s="2">
        <v>2.4940000000000002</v>
      </c>
      <c r="P1003" s="16">
        <v>2.43907244895833</v>
      </c>
    </row>
    <row r="1004" spans="1:16" x14ac:dyDescent="0.35">
      <c r="A1004" s="23" t="str">
        <f t="shared" si="32"/>
        <v>03</v>
      </c>
      <c r="B1004" s="23">
        <f t="shared" si="33"/>
        <v>1020715</v>
      </c>
      <c r="C1004" s="6" t="s">
        <v>1098</v>
      </c>
      <c r="D1004" s="7" t="s">
        <v>1095</v>
      </c>
      <c r="E1004" s="7" t="s">
        <v>16</v>
      </c>
      <c r="F1004" s="7" t="s">
        <v>1082</v>
      </c>
      <c r="G1004" s="7" t="s">
        <v>1014</v>
      </c>
      <c r="H1004" s="7" t="s">
        <v>59</v>
      </c>
      <c r="I1004" s="7" t="s">
        <v>60</v>
      </c>
      <c r="J1004" s="6" t="s">
        <v>553</v>
      </c>
      <c r="K1004" s="1">
        <v>2000</v>
      </c>
      <c r="L1004" s="1">
        <v>2000</v>
      </c>
      <c r="M1004" s="1">
        <v>2000</v>
      </c>
      <c r="N1004" s="2">
        <v>4.601</v>
      </c>
      <c r="O1004" s="2">
        <v>4.601</v>
      </c>
      <c r="P1004" s="16">
        <v>4.5610105000000001</v>
      </c>
    </row>
    <row r="1005" spans="1:16" x14ac:dyDescent="0.35">
      <c r="A1005" s="23" t="str">
        <f t="shared" si="32"/>
        <v>03</v>
      </c>
      <c r="B1005" s="23">
        <f t="shared" si="33"/>
        <v>1020914</v>
      </c>
      <c r="C1005" s="6" t="s">
        <v>1098</v>
      </c>
      <c r="D1005" s="7" t="s">
        <v>1095</v>
      </c>
      <c r="E1005" s="7" t="s">
        <v>16</v>
      </c>
      <c r="F1005" s="7" t="s">
        <v>1082</v>
      </c>
      <c r="G1005" s="7" t="s">
        <v>1014</v>
      </c>
      <c r="H1005" s="7" t="s">
        <v>89</v>
      </c>
      <c r="I1005" s="7" t="s">
        <v>90</v>
      </c>
      <c r="J1005" s="6" t="s">
        <v>553</v>
      </c>
      <c r="K1005" s="1">
        <v>7000</v>
      </c>
      <c r="L1005" s="1">
        <v>7000</v>
      </c>
      <c r="M1005" s="1">
        <v>7000</v>
      </c>
      <c r="N1005" s="2">
        <v>5.7190000000000003</v>
      </c>
      <c r="O1005" s="2">
        <v>5.7190000000000003</v>
      </c>
      <c r="P1005" s="16">
        <v>5.5640655571428601</v>
      </c>
    </row>
    <row r="1006" spans="1:16" x14ac:dyDescent="0.35">
      <c r="A1006" s="23" t="str">
        <f t="shared" si="32"/>
        <v>03</v>
      </c>
      <c r="B1006" s="23">
        <f t="shared" si="33"/>
        <v>1020637</v>
      </c>
      <c r="C1006" s="6" t="s">
        <v>1098</v>
      </c>
      <c r="D1006" s="7" t="s">
        <v>1095</v>
      </c>
      <c r="E1006" s="7" t="s">
        <v>16</v>
      </c>
      <c r="F1006" s="7" t="s">
        <v>1082</v>
      </c>
      <c r="G1006" s="7" t="s">
        <v>1013</v>
      </c>
      <c r="H1006" s="7" t="s">
        <v>45</v>
      </c>
      <c r="I1006" s="7" t="s">
        <v>46</v>
      </c>
      <c r="J1006" s="6" t="s">
        <v>553</v>
      </c>
      <c r="K1006" s="1">
        <v>197000</v>
      </c>
      <c r="L1006" s="1">
        <v>197000</v>
      </c>
      <c r="M1006" s="1">
        <v>187000</v>
      </c>
      <c r="N1006" s="2">
        <v>4.9621979695431504</v>
      </c>
      <c r="O1006" s="2">
        <v>4.9621979695431504</v>
      </c>
      <c r="P1006" s="16">
        <v>4.8277856812834203</v>
      </c>
    </row>
    <row r="1007" spans="1:16" x14ac:dyDescent="0.35">
      <c r="A1007" s="23" t="str">
        <f t="shared" si="32"/>
        <v>03</v>
      </c>
      <c r="B1007" s="23">
        <f t="shared" si="33"/>
        <v>1020731</v>
      </c>
      <c r="C1007" s="6" t="s">
        <v>1098</v>
      </c>
      <c r="D1007" s="7" t="s">
        <v>1095</v>
      </c>
      <c r="E1007" s="7" t="s">
        <v>16</v>
      </c>
      <c r="F1007" s="7" t="s">
        <v>1082</v>
      </c>
      <c r="G1007" s="7" t="s">
        <v>1013</v>
      </c>
      <c r="H1007" s="7" t="s">
        <v>61</v>
      </c>
      <c r="I1007" s="7" t="s">
        <v>62</v>
      </c>
      <c r="J1007" s="6" t="s">
        <v>553</v>
      </c>
      <c r="K1007" s="1">
        <v>10000</v>
      </c>
      <c r="L1007" s="1">
        <v>10000</v>
      </c>
      <c r="M1007" s="1">
        <v>10000</v>
      </c>
      <c r="N1007" s="2">
        <v>5.117</v>
      </c>
      <c r="O1007" s="2">
        <v>5.117</v>
      </c>
      <c r="P1007" s="16">
        <v>5.0514591400000004</v>
      </c>
    </row>
    <row r="1008" spans="1:16" x14ac:dyDescent="0.35">
      <c r="A1008" s="23" t="str">
        <f t="shared" si="32"/>
        <v>03</v>
      </c>
      <c r="B1008" s="23">
        <f t="shared" si="33"/>
        <v>1020802</v>
      </c>
      <c r="C1008" s="6" t="s">
        <v>1098</v>
      </c>
      <c r="D1008" s="7" t="s">
        <v>1095</v>
      </c>
      <c r="E1008" s="7" t="s">
        <v>16</v>
      </c>
      <c r="F1008" s="7" t="s">
        <v>1082</v>
      </c>
      <c r="G1008" s="7" t="s">
        <v>1013</v>
      </c>
      <c r="H1008" s="7" t="s">
        <v>67</v>
      </c>
      <c r="I1008" s="7" t="s">
        <v>68</v>
      </c>
      <c r="J1008" s="6" t="s">
        <v>553</v>
      </c>
      <c r="K1008" s="1">
        <v>72500</v>
      </c>
      <c r="L1008" s="1">
        <v>72500</v>
      </c>
      <c r="M1008" s="1">
        <v>72500</v>
      </c>
      <c r="N1008" s="2">
        <v>4.6440000000000001</v>
      </c>
      <c r="O1008" s="2">
        <v>4.6440000000000001</v>
      </c>
      <c r="P1008" s="16">
        <v>4.5147843241379304</v>
      </c>
    </row>
    <row r="1009" spans="1:16" x14ac:dyDescent="0.35">
      <c r="A1009" s="23" t="str">
        <f t="shared" si="32"/>
        <v>03</v>
      </c>
      <c r="B1009" s="23">
        <f t="shared" si="33"/>
        <v>1021533</v>
      </c>
      <c r="C1009" s="6" t="s">
        <v>1098</v>
      </c>
      <c r="D1009" s="7" t="s">
        <v>1095</v>
      </c>
      <c r="E1009" s="7" t="s">
        <v>16</v>
      </c>
      <c r="F1009" s="7" t="s">
        <v>1082</v>
      </c>
      <c r="G1009" s="7" t="s">
        <v>1013</v>
      </c>
      <c r="H1009" s="7" t="s">
        <v>156</v>
      </c>
      <c r="I1009" s="7" t="s">
        <v>157</v>
      </c>
      <c r="J1009" s="6" t="s">
        <v>553</v>
      </c>
      <c r="K1009" s="1">
        <v>15000</v>
      </c>
      <c r="L1009" s="1">
        <v>15000</v>
      </c>
      <c r="M1009" s="1">
        <v>15000</v>
      </c>
      <c r="N1009" s="2">
        <v>5.16</v>
      </c>
      <c r="O1009" s="2">
        <v>5.16</v>
      </c>
      <c r="P1009" s="16">
        <v>4.8952772066666697</v>
      </c>
    </row>
    <row r="1010" spans="1:16" x14ac:dyDescent="0.35">
      <c r="A1010" s="23" t="str">
        <f t="shared" si="32"/>
        <v>03</v>
      </c>
      <c r="B1010" s="23">
        <f t="shared" si="33"/>
        <v>1022371</v>
      </c>
      <c r="C1010" s="6" t="s">
        <v>1098</v>
      </c>
      <c r="D1010" s="7" t="s">
        <v>1095</v>
      </c>
      <c r="E1010" s="7" t="s">
        <v>16</v>
      </c>
      <c r="F1010" s="7" t="s">
        <v>1082</v>
      </c>
      <c r="G1010" s="7" t="s">
        <v>1013</v>
      </c>
      <c r="H1010" s="7" t="s">
        <v>526</v>
      </c>
      <c r="I1010" s="7" t="s">
        <v>527</v>
      </c>
      <c r="J1010" s="6" t="s">
        <v>553</v>
      </c>
      <c r="K1010" s="1">
        <v>19000</v>
      </c>
      <c r="L1010" s="1">
        <v>19000</v>
      </c>
      <c r="M1010" s="1">
        <v>18000</v>
      </c>
      <c r="N1010" s="2">
        <v>4.6440000000000001</v>
      </c>
      <c r="O1010" s="2">
        <v>4.6440000000000001</v>
      </c>
      <c r="P1010" s="16">
        <v>4.4585485222222196</v>
      </c>
    </row>
    <row r="1011" spans="1:16" x14ac:dyDescent="0.35">
      <c r="A1011" s="23" t="str">
        <f t="shared" si="32"/>
        <v>03</v>
      </c>
      <c r="B1011" s="23">
        <f t="shared" si="33"/>
        <v>1022901</v>
      </c>
      <c r="C1011" s="6" t="s">
        <v>1098</v>
      </c>
      <c r="D1011" s="7" t="s">
        <v>1095</v>
      </c>
      <c r="E1011" s="7" t="s">
        <v>16</v>
      </c>
      <c r="F1011" s="7" t="s">
        <v>1082</v>
      </c>
      <c r="G1011" s="7" t="s">
        <v>1013</v>
      </c>
      <c r="H1011" s="7" t="s">
        <v>481</v>
      </c>
      <c r="I1011" s="7" t="s">
        <v>482</v>
      </c>
      <c r="J1011" s="6" t="s">
        <v>553</v>
      </c>
      <c r="K1011" s="1">
        <v>10000</v>
      </c>
      <c r="L1011" s="1">
        <v>10000</v>
      </c>
      <c r="M1011" s="1">
        <v>10000</v>
      </c>
      <c r="N1011" s="2">
        <v>4.9535999999999998</v>
      </c>
      <c r="O1011" s="2">
        <v>4.9535999999999998</v>
      </c>
      <c r="P1011" s="16">
        <v>4.7713272399999997</v>
      </c>
    </row>
    <row r="1012" spans="1:16" x14ac:dyDescent="0.35">
      <c r="A1012" s="23" t="str">
        <f t="shared" si="32"/>
        <v>03</v>
      </c>
      <c r="B1012" s="23">
        <f t="shared" si="33"/>
        <v>1022990</v>
      </c>
      <c r="C1012" s="6" t="s">
        <v>1098</v>
      </c>
      <c r="D1012" s="7" t="s">
        <v>1095</v>
      </c>
      <c r="E1012" s="7" t="s">
        <v>16</v>
      </c>
      <c r="F1012" s="7" t="s">
        <v>1082</v>
      </c>
      <c r="G1012" s="7" t="s">
        <v>1013</v>
      </c>
      <c r="H1012" s="7" t="s">
        <v>404</v>
      </c>
      <c r="I1012" s="7" t="s">
        <v>405</v>
      </c>
      <c r="J1012" s="6" t="s">
        <v>553</v>
      </c>
      <c r="K1012" s="1">
        <v>25000</v>
      </c>
      <c r="L1012" s="1">
        <v>25000</v>
      </c>
      <c r="M1012" s="1"/>
      <c r="N1012" s="2">
        <v>4.9535999999999998</v>
      </c>
      <c r="O1012" s="2">
        <v>4.9535999999999998</v>
      </c>
      <c r="P1012" s="16"/>
    </row>
    <row r="1013" spans="1:16" x14ac:dyDescent="0.35">
      <c r="A1013" s="23" t="str">
        <f t="shared" si="32"/>
        <v>03</v>
      </c>
      <c r="B1013" s="23">
        <f t="shared" si="33"/>
        <v>1023194</v>
      </c>
      <c r="C1013" s="6" t="s">
        <v>1098</v>
      </c>
      <c r="D1013" s="7" t="s">
        <v>1095</v>
      </c>
      <c r="E1013" s="7" t="s">
        <v>16</v>
      </c>
      <c r="F1013" s="7" t="s">
        <v>1082</v>
      </c>
      <c r="G1013" s="7" t="s">
        <v>1013</v>
      </c>
      <c r="H1013" s="7" t="s">
        <v>434</v>
      </c>
      <c r="I1013" s="7" t="s">
        <v>435</v>
      </c>
      <c r="J1013" s="6" t="s">
        <v>553</v>
      </c>
      <c r="K1013" s="1">
        <v>6000</v>
      </c>
      <c r="L1013" s="1">
        <v>6000</v>
      </c>
      <c r="M1013" s="1">
        <v>6000</v>
      </c>
      <c r="N1013" s="2">
        <v>3.2250000000000001</v>
      </c>
      <c r="O1013" s="2">
        <v>3.2250000000000001</v>
      </c>
      <c r="P1013" s="16">
        <v>3.1609731999999999</v>
      </c>
    </row>
    <row r="1014" spans="1:16" x14ac:dyDescent="0.35">
      <c r="A1014" s="23" t="str">
        <f t="shared" si="32"/>
        <v>03</v>
      </c>
      <c r="B1014" s="23">
        <f t="shared" si="33"/>
        <v>1023351</v>
      </c>
      <c r="C1014" s="6" t="s">
        <v>1098</v>
      </c>
      <c r="D1014" s="7" t="s">
        <v>1095</v>
      </c>
      <c r="E1014" s="7" t="s">
        <v>16</v>
      </c>
      <c r="F1014" s="7" t="s">
        <v>1082</v>
      </c>
      <c r="G1014" s="7" t="s">
        <v>1013</v>
      </c>
      <c r="H1014" s="7" t="s">
        <v>570</v>
      </c>
      <c r="I1014" s="7" t="s">
        <v>585</v>
      </c>
      <c r="J1014" s="6" t="s">
        <v>553</v>
      </c>
      <c r="K1014" s="1">
        <v>5000</v>
      </c>
      <c r="L1014" s="1">
        <v>5000</v>
      </c>
      <c r="M1014" s="1">
        <v>5000</v>
      </c>
      <c r="N1014" s="2">
        <v>5.74</v>
      </c>
      <c r="O1014" s="2">
        <v>5.74</v>
      </c>
      <c r="P1014" s="16">
        <v>4.7152719400000001</v>
      </c>
    </row>
    <row r="1015" spans="1:16" x14ac:dyDescent="0.35">
      <c r="A1015" s="23" t="str">
        <f t="shared" si="32"/>
        <v>03</v>
      </c>
      <c r="B1015" s="23">
        <f t="shared" si="33"/>
        <v>1023352</v>
      </c>
      <c r="C1015" s="6" t="s">
        <v>1098</v>
      </c>
      <c r="D1015" s="7" t="s">
        <v>1095</v>
      </c>
      <c r="E1015" s="7" t="s">
        <v>16</v>
      </c>
      <c r="F1015" s="7" t="s">
        <v>1082</v>
      </c>
      <c r="G1015" s="7" t="s">
        <v>1013</v>
      </c>
      <c r="H1015" s="7" t="s">
        <v>568</v>
      </c>
      <c r="I1015" s="7" t="s">
        <v>587</v>
      </c>
      <c r="J1015" s="6" t="s">
        <v>553</v>
      </c>
      <c r="K1015" s="1">
        <v>55000</v>
      </c>
      <c r="L1015" s="1">
        <v>70000</v>
      </c>
      <c r="M1015" s="1">
        <v>95000</v>
      </c>
      <c r="N1015" s="2">
        <v>5.84</v>
      </c>
      <c r="O1015" s="2">
        <v>5.84</v>
      </c>
      <c r="P1015" s="16">
        <v>4.8076563578947402</v>
      </c>
    </row>
    <row r="1016" spans="1:16" x14ac:dyDescent="0.35">
      <c r="A1016" s="23" t="str">
        <f t="shared" si="32"/>
        <v>03</v>
      </c>
      <c r="B1016" s="23">
        <f t="shared" si="33"/>
        <v>1020284</v>
      </c>
      <c r="C1016" s="6" t="s">
        <v>1098</v>
      </c>
      <c r="D1016" s="7" t="s">
        <v>1095</v>
      </c>
      <c r="E1016" s="7" t="s">
        <v>16</v>
      </c>
      <c r="F1016" s="7" t="s">
        <v>1076</v>
      </c>
      <c r="G1016" s="7" t="s">
        <v>1004</v>
      </c>
      <c r="H1016" s="7" t="s">
        <v>23</v>
      </c>
      <c r="I1016" s="7" t="s">
        <v>24</v>
      </c>
      <c r="J1016" s="6" t="s">
        <v>553</v>
      </c>
      <c r="K1016" s="1">
        <v>7000</v>
      </c>
      <c r="L1016" s="1">
        <v>7000</v>
      </c>
      <c r="M1016" s="1">
        <v>7000</v>
      </c>
      <c r="N1016" s="2">
        <v>4.03342857142857</v>
      </c>
      <c r="O1016" s="2">
        <v>4.03342857142857</v>
      </c>
      <c r="P1016" s="16">
        <v>3.99797328571429</v>
      </c>
    </row>
    <row r="1017" spans="1:16" x14ac:dyDescent="0.35">
      <c r="A1017" s="23" t="str">
        <f t="shared" si="32"/>
        <v>03</v>
      </c>
      <c r="B1017" s="23">
        <f t="shared" si="33"/>
        <v>1020662</v>
      </c>
      <c r="C1017" s="6" t="s">
        <v>1098</v>
      </c>
      <c r="D1017" s="7" t="s">
        <v>1095</v>
      </c>
      <c r="E1017" s="7" t="s">
        <v>16</v>
      </c>
      <c r="F1017" s="7" t="s">
        <v>1076</v>
      </c>
      <c r="G1017" s="7" t="s">
        <v>1004</v>
      </c>
      <c r="H1017" s="7" t="s">
        <v>47</v>
      </c>
      <c r="I1017" s="7" t="s">
        <v>48</v>
      </c>
      <c r="J1017" s="6" t="s">
        <v>553</v>
      </c>
      <c r="K1017" s="1">
        <v>10000</v>
      </c>
      <c r="L1017" s="1">
        <v>10000</v>
      </c>
      <c r="M1017" s="1">
        <v>10000</v>
      </c>
      <c r="N1017" s="2">
        <v>4.0763999999999996</v>
      </c>
      <c r="O1017" s="2">
        <v>4.0763999999999996</v>
      </c>
      <c r="P1017" s="16">
        <v>4.0937091600000004</v>
      </c>
    </row>
    <row r="1018" spans="1:16" x14ac:dyDescent="0.35">
      <c r="A1018" s="23" t="str">
        <f t="shared" si="32"/>
        <v>03</v>
      </c>
      <c r="B1018" s="23">
        <f t="shared" si="33"/>
        <v>1020664</v>
      </c>
      <c r="C1018" s="6" t="s">
        <v>1098</v>
      </c>
      <c r="D1018" s="7" t="s">
        <v>1095</v>
      </c>
      <c r="E1018" s="7" t="s">
        <v>16</v>
      </c>
      <c r="F1018" s="7" t="s">
        <v>1076</v>
      </c>
      <c r="G1018" s="7" t="s">
        <v>1004</v>
      </c>
      <c r="H1018" s="7" t="s">
        <v>49</v>
      </c>
      <c r="I1018" s="7" t="s">
        <v>50</v>
      </c>
      <c r="J1018" s="6" t="s">
        <v>553</v>
      </c>
      <c r="K1018" s="1">
        <v>3000</v>
      </c>
      <c r="L1018" s="1">
        <v>3000</v>
      </c>
      <c r="M1018" s="1">
        <v>3000</v>
      </c>
      <c r="N1018" s="2">
        <v>4.0763333333333298</v>
      </c>
      <c r="O1018" s="2">
        <v>4.0763333333333298</v>
      </c>
      <c r="P1018" s="16">
        <v>4.1465994666666699</v>
      </c>
    </row>
    <row r="1019" spans="1:16" x14ac:dyDescent="0.35">
      <c r="A1019" s="23" t="str">
        <f t="shared" si="32"/>
        <v>03</v>
      </c>
      <c r="B1019" s="23">
        <f t="shared" si="33"/>
        <v>1020665</v>
      </c>
      <c r="C1019" s="6" t="s">
        <v>1098</v>
      </c>
      <c r="D1019" s="7" t="s">
        <v>1095</v>
      </c>
      <c r="E1019" s="7" t="s">
        <v>16</v>
      </c>
      <c r="F1019" s="7" t="s">
        <v>1076</v>
      </c>
      <c r="G1019" s="7" t="s">
        <v>1004</v>
      </c>
      <c r="H1019" s="7" t="s">
        <v>51</v>
      </c>
      <c r="I1019" s="7" t="s">
        <v>52</v>
      </c>
      <c r="J1019" s="6" t="s">
        <v>553</v>
      </c>
      <c r="K1019" s="1">
        <v>7000</v>
      </c>
      <c r="L1019" s="1">
        <v>7000</v>
      </c>
      <c r="M1019" s="1">
        <v>7000</v>
      </c>
      <c r="N1019" s="2">
        <v>4.03342857142857</v>
      </c>
      <c r="O1019" s="2">
        <v>4.03342857142857</v>
      </c>
      <c r="P1019" s="16">
        <v>3.99797328571429</v>
      </c>
    </row>
    <row r="1020" spans="1:16" x14ac:dyDescent="0.35">
      <c r="A1020" s="23" t="str">
        <f t="shared" si="32"/>
        <v>03</v>
      </c>
      <c r="B1020" s="23">
        <f t="shared" si="33"/>
        <v>1020990</v>
      </c>
      <c r="C1020" s="6" t="s">
        <v>1098</v>
      </c>
      <c r="D1020" s="7" t="s">
        <v>1095</v>
      </c>
      <c r="E1020" s="7" t="s">
        <v>16</v>
      </c>
      <c r="F1020" s="7" t="s">
        <v>1076</v>
      </c>
      <c r="G1020" s="7" t="s">
        <v>1004</v>
      </c>
      <c r="H1020" s="7" t="s">
        <v>97</v>
      </c>
      <c r="I1020" s="7" t="s">
        <v>98</v>
      </c>
      <c r="J1020" s="6" t="s">
        <v>553</v>
      </c>
      <c r="K1020" s="1">
        <v>9000</v>
      </c>
      <c r="L1020" s="1">
        <v>9000</v>
      </c>
      <c r="M1020" s="1">
        <v>9000</v>
      </c>
      <c r="N1020" s="2">
        <v>4.0334444444444397</v>
      </c>
      <c r="O1020" s="2">
        <v>4.0334444444444397</v>
      </c>
      <c r="P1020" s="16">
        <v>4.0097069222222199</v>
      </c>
    </row>
    <row r="1021" spans="1:16" x14ac:dyDescent="0.35">
      <c r="A1021" s="23" t="str">
        <f t="shared" si="32"/>
        <v>03</v>
      </c>
      <c r="B1021" s="23">
        <f t="shared" si="33"/>
        <v>1020991</v>
      </c>
      <c r="C1021" s="6" t="s">
        <v>1098</v>
      </c>
      <c r="D1021" s="7" t="s">
        <v>1095</v>
      </c>
      <c r="E1021" s="7" t="s">
        <v>16</v>
      </c>
      <c r="F1021" s="7" t="s">
        <v>1076</v>
      </c>
      <c r="G1021" s="7" t="s">
        <v>1004</v>
      </c>
      <c r="H1021" s="7" t="s">
        <v>99</v>
      </c>
      <c r="I1021" s="7" t="s">
        <v>100</v>
      </c>
      <c r="J1021" s="6" t="s">
        <v>553</v>
      </c>
      <c r="K1021" s="1">
        <v>10000</v>
      </c>
      <c r="L1021" s="1">
        <v>10000</v>
      </c>
      <c r="M1021" s="1">
        <v>10000</v>
      </c>
      <c r="N1021" s="2">
        <v>4.0334000000000003</v>
      </c>
      <c r="O1021" s="2">
        <v>4.0334000000000003</v>
      </c>
      <c r="P1021" s="16">
        <v>4.0014933700000004</v>
      </c>
    </row>
    <row r="1022" spans="1:16" x14ac:dyDescent="0.35">
      <c r="A1022" s="23" t="str">
        <f t="shared" si="32"/>
        <v>03</v>
      </c>
      <c r="B1022" s="23">
        <f t="shared" si="33"/>
        <v>1022987</v>
      </c>
      <c r="C1022" s="6" t="s">
        <v>1098</v>
      </c>
      <c r="D1022" s="7" t="s">
        <v>1095</v>
      </c>
      <c r="E1022" s="7" t="s">
        <v>16</v>
      </c>
      <c r="F1022" s="7" t="s">
        <v>1079</v>
      </c>
      <c r="G1022" s="7" t="s">
        <v>1007</v>
      </c>
      <c r="H1022" s="7" t="s">
        <v>546</v>
      </c>
      <c r="I1022" s="7" t="s">
        <v>547</v>
      </c>
      <c r="J1022" s="6" t="s">
        <v>553</v>
      </c>
      <c r="K1022" s="1">
        <v>24000</v>
      </c>
      <c r="L1022" s="1">
        <v>48000</v>
      </c>
      <c r="M1022" s="1">
        <v>48000</v>
      </c>
      <c r="N1022" s="2">
        <v>1.333</v>
      </c>
      <c r="O1022" s="2">
        <v>1.333</v>
      </c>
      <c r="P1022" s="16">
        <v>1.3142199479166701</v>
      </c>
    </row>
    <row r="1023" spans="1:16" x14ac:dyDescent="0.35">
      <c r="A1023" s="23" t="str">
        <f t="shared" si="32"/>
        <v>03</v>
      </c>
      <c r="B1023" s="23">
        <f t="shared" si="33"/>
        <v>1020774</v>
      </c>
      <c r="C1023" s="6" t="s">
        <v>1098</v>
      </c>
      <c r="D1023" s="7" t="s">
        <v>1095</v>
      </c>
      <c r="E1023" s="7" t="s">
        <v>16</v>
      </c>
      <c r="F1023" s="7" t="s">
        <v>1083</v>
      </c>
      <c r="G1023" s="7" t="s">
        <v>1015</v>
      </c>
      <c r="H1023" s="7" t="s">
        <v>65</v>
      </c>
      <c r="I1023" s="7" t="s">
        <v>66</v>
      </c>
      <c r="J1023" s="6" t="s">
        <v>553</v>
      </c>
      <c r="K1023" s="1">
        <v>12000</v>
      </c>
      <c r="L1023" s="1">
        <v>12000</v>
      </c>
      <c r="M1023" s="1">
        <v>12000</v>
      </c>
      <c r="N1023" s="2">
        <v>6.02</v>
      </c>
      <c r="O1023" s="2">
        <v>6.02</v>
      </c>
      <c r="P1023" s="16">
        <v>5.8844715083333297</v>
      </c>
    </row>
    <row r="1024" spans="1:16" x14ac:dyDescent="0.35">
      <c r="A1024" s="23" t="str">
        <f t="shared" si="32"/>
        <v>03</v>
      </c>
      <c r="B1024" s="23">
        <f t="shared" si="33"/>
        <v>1022282</v>
      </c>
      <c r="C1024" s="6" t="s">
        <v>1098</v>
      </c>
      <c r="D1024" s="7" t="s">
        <v>1095</v>
      </c>
      <c r="E1024" s="7" t="s">
        <v>16</v>
      </c>
      <c r="F1024" s="7" t="s">
        <v>1083</v>
      </c>
      <c r="G1024" s="7" t="s">
        <v>1015</v>
      </c>
      <c r="H1024" s="7" t="s">
        <v>263</v>
      </c>
      <c r="I1024" s="7" t="s">
        <v>264</v>
      </c>
      <c r="J1024" s="6" t="s">
        <v>553</v>
      </c>
      <c r="K1024" s="1">
        <v>0</v>
      </c>
      <c r="L1024" s="1">
        <v>0</v>
      </c>
      <c r="M1024" s="1">
        <v>160</v>
      </c>
      <c r="N1024" s="2">
        <v>0</v>
      </c>
      <c r="O1024" s="2">
        <v>0</v>
      </c>
      <c r="P1024" s="16">
        <v>5.9672700000000001</v>
      </c>
    </row>
    <row r="1025" spans="1:16" x14ac:dyDescent="0.35">
      <c r="A1025" s="23" t="str">
        <f t="shared" si="32"/>
        <v>03</v>
      </c>
      <c r="B1025" s="23">
        <f t="shared" si="33"/>
        <v>1020810</v>
      </c>
      <c r="C1025" s="6" t="s">
        <v>1098</v>
      </c>
      <c r="D1025" s="7" t="s">
        <v>1095</v>
      </c>
      <c r="E1025" s="7" t="s">
        <v>16</v>
      </c>
      <c r="F1025" s="7" t="s">
        <v>1069</v>
      </c>
      <c r="G1025" s="7" t="s">
        <v>1016</v>
      </c>
      <c r="H1025" s="7" t="s">
        <v>69</v>
      </c>
      <c r="I1025" s="7" t="s">
        <v>70</v>
      </c>
      <c r="J1025" s="6" t="s">
        <v>553</v>
      </c>
      <c r="K1025" s="1">
        <v>4000</v>
      </c>
      <c r="L1025" s="1">
        <v>4000</v>
      </c>
      <c r="M1025" s="1">
        <v>4000</v>
      </c>
      <c r="N1025" s="2">
        <v>3.44</v>
      </c>
      <c r="O1025" s="2">
        <v>3.44</v>
      </c>
      <c r="P1025" s="16">
        <v>3.2057744000000001</v>
      </c>
    </row>
    <row r="1026" spans="1:16" x14ac:dyDescent="0.35">
      <c r="A1026" s="23" t="str">
        <f t="shared" si="32"/>
        <v>03</v>
      </c>
      <c r="B1026" s="23">
        <f t="shared" si="33"/>
        <v>1021136</v>
      </c>
      <c r="C1026" s="6" t="s">
        <v>1098</v>
      </c>
      <c r="D1026" s="7" t="s">
        <v>1095</v>
      </c>
      <c r="E1026" s="7" t="s">
        <v>16</v>
      </c>
      <c r="F1026" s="7" t="s">
        <v>1069</v>
      </c>
      <c r="G1026" s="7" t="s">
        <v>1026</v>
      </c>
      <c r="H1026" s="7" t="s">
        <v>125</v>
      </c>
      <c r="I1026" s="7" t="s">
        <v>126</v>
      </c>
      <c r="J1026" s="6" t="s">
        <v>553</v>
      </c>
      <c r="K1026" s="1">
        <v>6000</v>
      </c>
      <c r="L1026" s="1">
        <v>6000</v>
      </c>
      <c r="M1026" s="1">
        <v>6000</v>
      </c>
      <c r="N1026" s="2">
        <v>2.8809999999999998</v>
      </c>
      <c r="O1026" s="2">
        <v>2.8809999999999998</v>
      </c>
      <c r="P1026" s="16">
        <v>2.80629705</v>
      </c>
    </row>
    <row r="1027" spans="1:16" x14ac:dyDescent="0.35">
      <c r="A1027" s="23" t="str">
        <f t="shared" si="32"/>
        <v>03</v>
      </c>
      <c r="B1027" s="23">
        <f t="shared" si="33"/>
        <v>1012207</v>
      </c>
      <c r="C1027" s="6" t="s">
        <v>1098</v>
      </c>
      <c r="D1027" s="7" t="s">
        <v>1096</v>
      </c>
      <c r="E1027" s="7" t="s">
        <v>662</v>
      </c>
      <c r="F1027" s="7" t="s">
        <v>1065</v>
      </c>
      <c r="G1027" s="7" t="s">
        <v>981</v>
      </c>
      <c r="H1027" s="7" t="s">
        <v>760</v>
      </c>
      <c r="I1027" s="7" t="s">
        <v>761</v>
      </c>
      <c r="J1027" s="6" t="s">
        <v>658</v>
      </c>
      <c r="K1027" s="1">
        <v>19476</v>
      </c>
      <c r="L1027" s="1">
        <v>19476</v>
      </c>
      <c r="M1027" s="1"/>
      <c r="N1027" s="2">
        <v>0</v>
      </c>
      <c r="O1027" s="2">
        <v>0</v>
      </c>
      <c r="P1027" s="16"/>
    </row>
    <row r="1028" spans="1:16" x14ac:dyDescent="0.35">
      <c r="A1028" s="23" t="str">
        <f t="shared" si="32"/>
        <v>03</v>
      </c>
      <c r="B1028" s="23">
        <f t="shared" si="33"/>
        <v>1012161</v>
      </c>
      <c r="C1028" s="6" t="s">
        <v>1098</v>
      </c>
      <c r="D1028" s="7" t="s">
        <v>1096</v>
      </c>
      <c r="E1028" s="7" t="s">
        <v>8</v>
      </c>
      <c r="F1028" s="7" t="s">
        <v>1068</v>
      </c>
      <c r="G1028" s="7" t="s">
        <v>992</v>
      </c>
      <c r="H1028" s="7" t="s">
        <v>748</v>
      </c>
      <c r="I1028" s="7" t="s">
        <v>749</v>
      </c>
      <c r="J1028" s="6" t="s">
        <v>658</v>
      </c>
      <c r="K1028" s="1">
        <v>65670</v>
      </c>
      <c r="L1028" s="1">
        <v>65670</v>
      </c>
      <c r="M1028" s="1">
        <v>64410.495999999999</v>
      </c>
      <c r="N1028" s="2">
        <v>6.2880615197198102</v>
      </c>
      <c r="O1028" s="2">
        <v>6.2880615197198102</v>
      </c>
      <c r="P1028" s="16">
        <v>6.1056510168777498</v>
      </c>
    </row>
    <row r="1029" spans="1:16" x14ac:dyDescent="0.35">
      <c r="A1029" s="23" t="str">
        <f t="shared" ref="A1029:A1092" si="34">MID(C1029,1,2)</f>
        <v>03</v>
      </c>
      <c r="B1029" s="23">
        <f t="shared" ref="B1029:B1092" si="35">+H1029*1</f>
        <v>1012164</v>
      </c>
      <c r="C1029" s="6" t="s">
        <v>1098</v>
      </c>
      <c r="D1029" s="7" t="s">
        <v>1096</v>
      </c>
      <c r="E1029" s="7" t="s">
        <v>8</v>
      </c>
      <c r="F1029" s="7" t="s">
        <v>1068</v>
      </c>
      <c r="G1029" s="7" t="s">
        <v>992</v>
      </c>
      <c r="H1029" s="7" t="s">
        <v>752</v>
      </c>
      <c r="I1029" s="7" t="s">
        <v>753</v>
      </c>
      <c r="J1029" s="6" t="s">
        <v>658</v>
      </c>
      <c r="K1029" s="1">
        <v>39917</v>
      </c>
      <c r="L1029" s="1">
        <v>39917</v>
      </c>
      <c r="M1029" s="1">
        <v>38101.728000000003</v>
      </c>
      <c r="N1029" s="2">
        <v>6.2820853270536396</v>
      </c>
      <c r="O1029" s="2">
        <v>6.2820853270536396</v>
      </c>
      <c r="P1029" s="16">
        <v>5.9185767663870799</v>
      </c>
    </row>
    <row r="1030" spans="1:16" x14ac:dyDescent="0.35">
      <c r="A1030" s="23" t="str">
        <f t="shared" si="34"/>
        <v>03</v>
      </c>
      <c r="B1030" s="23">
        <f t="shared" si="35"/>
        <v>1012157</v>
      </c>
      <c r="C1030" s="6" t="s">
        <v>1098</v>
      </c>
      <c r="D1030" s="7" t="s">
        <v>1096</v>
      </c>
      <c r="E1030" s="7" t="s">
        <v>8</v>
      </c>
      <c r="F1030" s="7" t="s">
        <v>1068</v>
      </c>
      <c r="G1030" s="7" t="s">
        <v>994</v>
      </c>
      <c r="H1030" s="7" t="s">
        <v>740</v>
      </c>
      <c r="I1030" s="7" t="s">
        <v>741</v>
      </c>
      <c r="J1030" s="6" t="s">
        <v>658</v>
      </c>
      <c r="K1030" s="1">
        <v>59875</v>
      </c>
      <c r="L1030" s="1">
        <v>59875</v>
      </c>
      <c r="M1030" s="1">
        <v>57153.04</v>
      </c>
      <c r="N1030" s="2">
        <v>4.7908141962421702</v>
      </c>
      <c r="O1030" s="2">
        <v>4.7908141962421702</v>
      </c>
      <c r="P1030" s="16">
        <v>4.9247492171895004</v>
      </c>
    </row>
    <row r="1031" spans="1:16" x14ac:dyDescent="0.35">
      <c r="A1031" s="23" t="str">
        <f t="shared" si="34"/>
        <v>03</v>
      </c>
      <c r="B1031" s="23">
        <f t="shared" si="35"/>
        <v>1012166</v>
      </c>
      <c r="C1031" s="6" t="s">
        <v>1098</v>
      </c>
      <c r="D1031" s="7" t="s">
        <v>1096</v>
      </c>
      <c r="E1031" s="7" t="s">
        <v>8</v>
      </c>
      <c r="F1031" s="7" t="s">
        <v>1068</v>
      </c>
      <c r="G1031" s="7" t="s">
        <v>994</v>
      </c>
      <c r="H1031" s="7" t="s">
        <v>756</v>
      </c>
      <c r="I1031" s="7" t="s">
        <v>757</v>
      </c>
      <c r="J1031" s="6" t="s">
        <v>658</v>
      </c>
      <c r="K1031" s="1">
        <v>19958</v>
      </c>
      <c r="L1031" s="1">
        <v>19958</v>
      </c>
      <c r="M1031" s="1">
        <v>19050.88</v>
      </c>
      <c r="N1031" s="2">
        <v>4.78444733941277</v>
      </c>
      <c r="O1031" s="2">
        <v>4.78444733941277</v>
      </c>
      <c r="P1031" s="16">
        <v>4.7867420402627099</v>
      </c>
    </row>
    <row r="1032" spans="1:16" x14ac:dyDescent="0.35">
      <c r="A1032" s="23" t="str">
        <f t="shared" si="34"/>
        <v>03</v>
      </c>
      <c r="B1032" s="23">
        <f t="shared" si="35"/>
        <v>1012148</v>
      </c>
      <c r="C1032" s="6" t="s">
        <v>1098</v>
      </c>
      <c r="D1032" s="7" t="s">
        <v>1096</v>
      </c>
      <c r="E1032" s="7" t="s">
        <v>8</v>
      </c>
      <c r="F1032" s="7" t="s">
        <v>1068</v>
      </c>
      <c r="G1032" s="7" t="s">
        <v>984</v>
      </c>
      <c r="H1032" s="7" t="s">
        <v>738</v>
      </c>
      <c r="I1032" s="7" t="s">
        <v>739</v>
      </c>
      <c r="J1032" s="6" t="s">
        <v>658</v>
      </c>
      <c r="K1032" s="1">
        <v>88274</v>
      </c>
      <c r="L1032" s="1">
        <v>88274</v>
      </c>
      <c r="M1032" s="1">
        <v>89884.650999999998</v>
      </c>
      <c r="N1032" s="2">
        <v>5.3407005460271399</v>
      </c>
      <c r="O1032" s="2">
        <v>5.3407005460271399</v>
      </c>
      <c r="P1032" s="16">
        <v>4.51394503495374</v>
      </c>
    </row>
    <row r="1033" spans="1:16" x14ac:dyDescent="0.35">
      <c r="A1033" s="23" t="str">
        <f t="shared" si="34"/>
        <v>03</v>
      </c>
      <c r="B1033" s="23">
        <f t="shared" si="35"/>
        <v>1012159</v>
      </c>
      <c r="C1033" s="6" t="s">
        <v>1098</v>
      </c>
      <c r="D1033" s="7" t="s">
        <v>1096</v>
      </c>
      <c r="E1033" s="7" t="s">
        <v>8</v>
      </c>
      <c r="F1033" s="7" t="s">
        <v>1068</v>
      </c>
      <c r="G1033" s="7" t="s">
        <v>984</v>
      </c>
      <c r="H1033" s="7" t="s">
        <v>744</v>
      </c>
      <c r="I1033" s="7" t="s">
        <v>745</v>
      </c>
      <c r="J1033" s="6" t="s">
        <v>658</v>
      </c>
      <c r="K1033" s="1">
        <v>329085</v>
      </c>
      <c r="L1033" s="1">
        <v>329085</v>
      </c>
      <c r="M1033" s="1">
        <v>335659.74400000001</v>
      </c>
      <c r="N1033" s="2">
        <v>5.15667988513606</v>
      </c>
      <c r="O1033" s="2">
        <v>5.15667988513606</v>
      </c>
      <c r="P1033" s="16">
        <v>4.7840154558420904</v>
      </c>
    </row>
    <row r="1034" spans="1:16" x14ac:dyDescent="0.35">
      <c r="A1034" s="23" t="str">
        <f t="shared" si="34"/>
        <v>03</v>
      </c>
      <c r="B1034" s="23">
        <f t="shared" si="35"/>
        <v>1012165</v>
      </c>
      <c r="C1034" s="6" t="s">
        <v>1098</v>
      </c>
      <c r="D1034" s="7" t="s">
        <v>1096</v>
      </c>
      <c r="E1034" s="7" t="s">
        <v>8</v>
      </c>
      <c r="F1034" s="7" t="s">
        <v>1068</v>
      </c>
      <c r="G1034" s="7" t="s">
        <v>984</v>
      </c>
      <c r="H1034" s="7" t="s">
        <v>754</v>
      </c>
      <c r="I1034" s="7" t="s">
        <v>755</v>
      </c>
      <c r="J1034" s="6" t="s">
        <v>658</v>
      </c>
      <c r="K1034" s="1">
        <v>1021770</v>
      </c>
      <c r="L1034" s="1">
        <v>572000</v>
      </c>
      <c r="M1034" s="1">
        <v>676764.54399999999</v>
      </c>
      <c r="N1034" s="2">
        <v>4.7249106941875398</v>
      </c>
      <c r="O1034" s="2">
        <v>4.7249125874125903</v>
      </c>
      <c r="P1034" s="16">
        <v>4.6212574878922696</v>
      </c>
    </row>
    <row r="1035" spans="1:16" x14ac:dyDescent="0.35">
      <c r="A1035" s="23" t="str">
        <f t="shared" si="34"/>
        <v>03</v>
      </c>
      <c r="B1035" s="23">
        <f t="shared" si="35"/>
        <v>1012401</v>
      </c>
      <c r="C1035" s="6" t="s">
        <v>1098</v>
      </c>
      <c r="D1035" s="7" t="s">
        <v>1096</v>
      </c>
      <c r="E1035" s="7" t="s">
        <v>8</v>
      </c>
      <c r="F1035" s="7" t="s">
        <v>1068</v>
      </c>
      <c r="G1035" s="7" t="s">
        <v>984</v>
      </c>
      <c r="H1035" s="7" t="s">
        <v>780</v>
      </c>
      <c r="I1035" s="7" t="s">
        <v>781</v>
      </c>
      <c r="J1035" s="6" t="s">
        <v>658</v>
      </c>
      <c r="K1035" s="1">
        <v>18144</v>
      </c>
      <c r="L1035" s="1">
        <v>18144</v>
      </c>
      <c r="M1035" s="1">
        <v>18441.286</v>
      </c>
      <c r="N1035" s="2">
        <v>5.4727182539682504</v>
      </c>
      <c r="O1035" s="2">
        <v>5.4727182539682504</v>
      </c>
      <c r="P1035" s="16">
        <v>4.49373922187422</v>
      </c>
    </row>
    <row r="1036" spans="1:16" x14ac:dyDescent="0.35">
      <c r="A1036" s="23" t="str">
        <f t="shared" si="34"/>
        <v>03</v>
      </c>
      <c r="B1036" s="23">
        <f t="shared" si="35"/>
        <v>1012483</v>
      </c>
      <c r="C1036" s="6" t="s">
        <v>1098</v>
      </c>
      <c r="D1036" s="7" t="s">
        <v>1096</v>
      </c>
      <c r="E1036" s="7" t="s">
        <v>8</v>
      </c>
      <c r="F1036" s="7" t="s">
        <v>1068</v>
      </c>
      <c r="G1036" s="7" t="s">
        <v>984</v>
      </c>
      <c r="H1036" s="7" t="s">
        <v>792</v>
      </c>
      <c r="I1036" s="7" t="s">
        <v>793</v>
      </c>
      <c r="J1036" s="6" t="s">
        <v>658</v>
      </c>
      <c r="K1036" s="1">
        <v>272158</v>
      </c>
      <c r="L1036" s="1">
        <v>624000</v>
      </c>
      <c r="M1036" s="1">
        <v>620695.29299999995</v>
      </c>
      <c r="N1036" s="2">
        <v>5.4210164683749902</v>
      </c>
      <c r="O1036" s="2">
        <v>5.4210144230769197</v>
      </c>
      <c r="P1036" s="16">
        <v>5.44191407828189</v>
      </c>
    </row>
    <row r="1037" spans="1:16" x14ac:dyDescent="0.35">
      <c r="A1037" s="23" t="str">
        <f t="shared" si="34"/>
        <v>03</v>
      </c>
      <c r="B1037" s="23">
        <f t="shared" si="35"/>
        <v>1030239</v>
      </c>
      <c r="C1037" s="6" t="s">
        <v>1098</v>
      </c>
      <c r="D1037" s="7" t="s">
        <v>1096</v>
      </c>
      <c r="E1037" s="7" t="s">
        <v>8</v>
      </c>
      <c r="F1037" s="7" t="s">
        <v>1068</v>
      </c>
      <c r="G1037" s="7" t="s">
        <v>1051</v>
      </c>
      <c r="H1037" s="7" t="s">
        <v>860</v>
      </c>
      <c r="I1037" s="7" t="s">
        <v>861</v>
      </c>
      <c r="J1037" s="6" t="s">
        <v>659</v>
      </c>
      <c r="K1037" s="1">
        <v>21907</v>
      </c>
      <c r="L1037" s="1">
        <v>17451</v>
      </c>
      <c r="M1037" s="1">
        <v>23995.017</v>
      </c>
      <c r="N1037" s="2">
        <v>2.7022412927374799</v>
      </c>
      <c r="O1037" s="2">
        <v>2.7023666265543498</v>
      </c>
      <c r="P1037" s="16">
        <v>2.5305673673829898</v>
      </c>
    </row>
    <row r="1038" spans="1:16" x14ac:dyDescent="0.35">
      <c r="A1038" s="23" t="str">
        <f t="shared" si="34"/>
        <v>03</v>
      </c>
      <c r="B1038" s="23">
        <f t="shared" si="35"/>
        <v>1020828</v>
      </c>
      <c r="C1038" s="6" t="s">
        <v>1098</v>
      </c>
      <c r="D1038" s="7" t="s">
        <v>1096</v>
      </c>
      <c r="E1038" s="7" t="s">
        <v>8</v>
      </c>
      <c r="F1038" s="7" t="s">
        <v>1074</v>
      </c>
      <c r="G1038" s="7" t="s">
        <v>1018</v>
      </c>
      <c r="H1038" s="7" t="s">
        <v>73</v>
      </c>
      <c r="I1038" s="7" t="s">
        <v>74</v>
      </c>
      <c r="J1038" s="6" t="s">
        <v>553</v>
      </c>
      <c r="K1038" s="1">
        <v>48000</v>
      </c>
      <c r="L1038" s="1">
        <v>48000</v>
      </c>
      <c r="M1038" s="1">
        <v>46926.565999999999</v>
      </c>
      <c r="N1038" s="2">
        <v>7.2761874999999998</v>
      </c>
      <c r="O1038" s="2">
        <v>7.2761874999999998</v>
      </c>
      <c r="P1038" s="16">
        <v>7.5931894334650396</v>
      </c>
    </row>
    <row r="1039" spans="1:16" x14ac:dyDescent="0.35">
      <c r="A1039" s="23" t="str">
        <f t="shared" si="34"/>
        <v>03</v>
      </c>
      <c r="B1039" s="23">
        <f t="shared" si="35"/>
        <v>1022883</v>
      </c>
      <c r="C1039" s="6" t="s">
        <v>1098</v>
      </c>
      <c r="D1039" s="7" t="s">
        <v>1096</v>
      </c>
      <c r="E1039" s="7" t="s">
        <v>8</v>
      </c>
      <c r="F1039" s="7" t="s">
        <v>1074</v>
      </c>
      <c r="G1039" s="7" t="s">
        <v>1018</v>
      </c>
      <c r="H1039" s="7" t="s">
        <v>369</v>
      </c>
      <c r="I1039" s="7" t="s">
        <v>370</v>
      </c>
      <c r="J1039" s="6" t="s">
        <v>553</v>
      </c>
      <c r="K1039" s="1">
        <v>24000</v>
      </c>
      <c r="L1039" s="1">
        <v>24000</v>
      </c>
      <c r="M1039" s="1">
        <v>24000</v>
      </c>
      <c r="N1039" s="2">
        <v>7.0442916666666697</v>
      </c>
      <c r="O1039" s="2">
        <v>7.0442916666666697</v>
      </c>
      <c r="P1039" s="16">
        <v>6.9719831083333297</v>
      </c>
    </row>
    <row r="1040" spans="1:16" x14ac:dyDescent="0.35">
      <c r="A1040" s="23" t="str">
        <f t="shared" si="34"/>
        <v>03</v>
      </c>
      <c r="B1040" s="23">
        <f t="shared" si="35"/>
        <v>1100573</v>
      </c>
      <c r="C1040" s="6" t="s">
        <v>1098</v>
      </c>
      <c r="D1040" s="7" t="s">
        <v>1096</v>
      </c>
      <c r="E1040" s="7" t="s">
        <v>8</v>
      </c>
      <c r="F1040" s="7" t="s">
        <v>1238</v>
      </c>
      <c r="G1040" s="7" t="s">
        <v>1217</v>
      </c>
      <c r="H1040" s="7" t="s">
        <v>1219</v>
      </c>
      <c r="I1040" s="7" t="s">
        <v>1220</v>
      </c>
      <c r="J1040" s="6" t="s">
        <v>1216</v>
      </c>
      <c r="K1040" s="1"/>
      <c r="L1040" s="1"/>
      <c r="M1040" s="1">
        <v>2461.2800000000002</v>
      </c>
      <c r="N1040" s="2"/>
      <c r="O1040" s="2"/>
      <c r="P1040" s="16">
        <v>2.5148108707664298</v>
      </c>
    </row>
    <row r="1041" spans="1:16" x14ac:dyDescent="0.35">
      <c r="A1041" s="23" t="str">
        <f t="shared" si="34"/>
        <v>03</v>
      </c>
      <c r="B1041" s="23">
        <f t="shared" si="35"/>
        <v>1100570</v>
      </c>
      <c r="C1041" s="6" t="s">
        <v>1098</v>
      </c>
      <c r="D1041" s="7" t="s">
        <v>1096</v>
      </c>
      <c r="E1041" s="7" t="s">
        <v>8</v>
      </c>
      <c r="F1041" s="7" t="s">
        <v>1238</v>
      </c>
      <c r="G1041" s="7" t="s">
        <v>1218</v>
      </c>
      <c r="H1041" s="7" t="s">
        <v>1221</v>
      </c>
      <c r="I1041" s="7" t="s">
        <v>1222</v>
      </c>
      <c r="J1041" s="6" t="s">
        <v>1216</v>
      </c>
      <c r="K1041" s="1"/>
      <c r="L1041" s="1"/>
      <c r="M1041" s="1">
        <v>3073.6260000000002</v>
      </c>
      <c r="N1041" s="2"/>
      <c r="O1041" s="2"/>
      <c r="P1041" s="16">
        <v>2.46708539035003</v>
      </c>
    </row>
    <row r="1042" spans="1:16" x14ac:dyDescent="0.35">
      <c r="A1042" s="23" t="str">
        <f t="shared" si="34"/>
        <v>03</v>
      </c>
      <c r="B1042" s="23">
        <f t="shared" si="35"/>
        <v>1100572</v>
      </c>
      <c r="C1042" s="6" t="s">
        <v>1098</v>
      </c>
      <c r="D1042" s="7" t="s">
        <v>1096</v>
      </c>
      <c r="E1042" s="7" t="s">
        <v>8</v>
      </c>
      <c r="F1042" s="7" t="s">
        <v>1238</v>
      </c>
      <c r="G1042" s="7" t="s">
        <v>1218</v>
      </c>
      <c r="H1042" s="7" t="s">
        <v>1223</v>
      </c>
      <c r="I1042" s="7" t="s">
        <v>1224</v>
      </c>
      <c r="J1042" s="6" t="s">
        <v>1216</v>
      </c>
      <c r="K1042" s="1"/>
      <c r="L1042" s="1"/>
      <c r="M1042" s="1">
        <v>3674.0949999999998</v>
      </c>
      <c r="N1042" s="2"/>
      <c r="O1042" s="2"/>
      <c r="P1042" s="16">
        <v>2.4338069102731401</v>
      </c>
    </row>
    <row r="1043" spans="1:16" x14ac:dyDescent="0.35">
      <c r="A1043" s="23" t="str">
        <f t="shared" si="34"/>
        <v>03</v>
      </c>
      <c r="B1043" s="23">
        <f t="shared" si="35"/>
        <v>1100574</v>
      </c>
      <c r="C1043" s="6" t="s">
        <v>1098</v>
      </c>
      <c r="D1043" s="7" t="s">
        <v>1096</v>
      </c>
      <c r="E1043" s="7" t="s">
        <v>8</v>
      </c>
      <c r="F1043" s="7" t="s">
        <v>1238</v>
      </c>
      <c r="G1043" s="7" t="s">
        <v>1218</v>
      </c>
      <c r="H1043" s="7" t="s">
        <v>1225</v>
      </c>
      <c r="I1043" s="7" t="s">
        <v>1226</v>
      </c>
      <c r="J1043" s="6" t="s">
        <v>1216</v>
      </c>
      <c r="K1043" s="1"/>
      <c r="L1043" s="1"/>
      <c r="M1043" s="1">
        <v>7368.4549999999999</v>
      </c>
      <c r="N1043" s="2"/>
      <c r="O1043" s="2"/>
      <c r="P1043" s="16">
        <v>2.5139102973418401</v>
      </c>
    </row>
    <row r="1044" spans="1:16" x14ac:dyDescent="0.35">
      <c r="A1044" s="23" t="str">
        <f t="shared" si="34"/>
        <v>03</v>
      </c>
      <c r="B1044" s="23">
        <f t="shared" si="35"/>
        <v>1012147</v>
      </c>
      <c r="C1044" s="6" t="s">
        <v>1098</v>
      </c>
      <c r="D1044" s="7" t="s">
        <v>1096</v>
      </c>
      <c r="E1044" s="7" t="s">
        <v>8</v>
      </c>
      <c r="F1044" s="7" t="s">
        <v>985</v>
      </c>
      <c r="G1044" s="7" t="s">
        <v>985</v>
      </c>
      <c r="H1044" s="7" t="s">
        <v>736</v>
      </c>
      <c r="I1044" s="7" t="s">
        <v>737</v>
      </c>
      <c r="J1044" s="6" t="s">
        <v>658</v>
      </c>
      <c r="K1044" s="1">
        <v>150585</v>
      </c>
      <c r="L1044" s="1">
        <v>179585</v>
      </c>
      <c r="M1044" s="1">
        <v>179676.73800000001</v>
      </c>
      <c r="N1044" s="2">
        <v>5.5448085798718303</v>
      </c>
      <c r="O1044" s="2">
        <v>5.5448060806860298</v>
      </c>
      <c r="P1044" s="16">
        <v>5.7576125936792097</v>
      </c>
    </row>
    <row r="1045" spans="1:16" x14ac:dyDescent="0.35">
      <c r="A1045" s="23" t="str">
        <f t="shared" si="34"/>
        <v>03</v>
      </c>
      <c r="B1045" s="23">
        <f t="shared" si="35"/>
        <v>1012158</v>
      </c>
      <c r="C1045" s="6" t="s">
        <v>1098</v>
      </c>
      <c r="D1045" s="7" t="s">
        <v>1096</v>
      </c>
      <c r="E1045" s="7" t="s">
        <v>8</v>
      </c>
      <c r="F1045" s="7" t="s">
        <v>985</v>
      </c>
      <c r="G1045" s="7" t="s">
        <v>985</v>
      </c>
      <c r="H1045" s="7" t="s">
        <v>742</v>
      </c>
      <c r="I1045" s="7" t="s">
        <v>743</v>
      </c>
      <c r="J1045" s="6" t="s">
        <v>658</v>
      </c>
      <c r="K1045" s="1">
        <v>122242</v>
      </c>
      <c r="L1045" s="1">
        <v>111242</v>
      </c>
      <c r="M1045" s="1">
        <v>111403.63499999999</v>
      </c>
      <c r="N1045" s="2">
        <v>5.64905678899233</v>
      </c>
      <c r="O1045" s="2">
        <v>5.6490534150770397</v>
      </c>
      <c r="P1045" s="16">
        <v>5.9063214167113998</v>
      </c>
    </row>
    <row r="1046" spans="1:16" x14ac:dyDescent="0.35">
      <c r="A1046" s="23" t="str">
        <f t="shared" si="34"/>
        <v>03</v>
      </c>
      <c r="B1046" s="23">
        <f t="shared" si="35"/>
        <v>1012163</v>
      </c>
      <c r="C1046" s="6" t="s">
        <v>1098</v>
      </c>
      <c r="D1046" s="7" t="s">
        <v>1096</v>
      </c>
      <c r="E1046" s="7" t="s">
        <v>8</v>
      </c>
      <c r="F1046" s="7" t="s">
        <v>985</v>
      </c>
      <c r="G1046" s="7" t="s">
        <v>985</v>
      </c>
      <c r="H1046" s="7" t="s">
        <v>750</v>
      </c>
      <c r="I1046" s="7" t="s">
        <v>751</v>
      </c>
      <c r="J1046" s="6" t="s">
        <v>658</v>
      </c>
      <c r="K1046" s="1">
        <v>239499</v>
      </c>
      <c r="L1046" s="1">
        <v>239499</v>
      </c>
      <c r="M1046" s="1">
        <v>239496.92800000001</v>
      </c>
      <c r="N1046" s="2">
        <v>5.7580824972129303</v>
      </c>
      <c r="O1046" s="2">
        <v>5.7580824972129303</v>
      </c>
      <c r="P1046" s="16">
        <v>5.8342137582658298</v>
      </c>
    </row>
    <row r="1047" spans="1:16" x14ac:dyDescent="0.35">
      <c r="A1047" s="23" t="str">
        <f t="shared" si="34"/>
        <v>03</v>
      </c>
      <c r="B1047" s="23">
        <f t="shared" si="35"/>
        <v>1012400</v>
      </c>
      <c r="C1047" s="6" t="s">
        <v>1098</v>
      </c>
      <c r="D1047" s="7" t="s">
        <v>1096</v>
      </c>
      <c r="E1047" s="7" t="s">
        <v>8</v>
      </c>
      <c r="F1047" s="7" t="s">
        <v>985</v>
      </c>
      <c r="G1047" s="7" t="s">
        <v>985</v>
      </c>
      <c r="H1047" s="7" t="s">
        <v>778</v>
      </c>
      <c r="I1047" s="7" t="s">
        <v>779</v>
      </c>
      <c r="J1047" s="6" t="s">
        <v>658</v>
      </c>
      <c r="K1047" s="1">
        <v>18144</v>
      </c>
      <c r="L1047" s="1"/>
      <c r="M1047" s="1"/>
      <c r="N1047" s="2">
        <v>5.5829475308641996</v>
      </c>
      <c r="O1047" s="2"/>
      <c r="P1047" s="16"/>
    </row>
    <row r="1048" spans="1:16" x14ac:dyDescent="0.35">
      <c r="A1048" s="23" t="str">
        <f t="shared" si="34"/>
        <v>03</v>
      </c>
      <c r="B1048" s="23">
        <f t="shared" si="35"/>
        <v>1012518</v>
      </c>
      <c r="C1048" s="6" t="s">
        <v>1098</v>
      </c>
      <c r="D1048" s="7" t="s">
        <v>1096</v>
      </c>
      <c r="E1048" s="7" t="s">
        <v>8</v>
      </c>
      <c r="F1048" s="7" t="s">
        <v>985</v>
      </c>
      <c r="G1048" s="7" t="s">
        <v>985</v>
      </c>
      <c r="H1048" s="7" t="s">
        <v>801</v>
      </c>
      <c r="I1048" s="7" t="s">
        <v>802</v>
      </c>
      <c r="J1048" s="6" t="s">
        <v>658</v>
      </c>
      <c r="K1048" s="1">
        <v>127007</v>
      </c>
      <c r="L1048" s="1">
        <v>127007</v>
      </c>
      <c r="M1048" s="1">
        <v>127006.39999999999</v>
      </c>
      <c r="N1048" s="2">
        <v>5.6635303565945199</v>
      </c>
      <c r="O1048" s="2">
        <v>5.6635303565945199</v>
      </c>
      <c r="P1048" s="16">
        <v>5.5869878494312104</v>
      </c>
    </row>
    <row r="1049" spans="1:16" x14ac:dyDescent="0.35">
      <c r="A1049" s="23" t="str">
        <f t="shared" si="34"/>
        <v>03</v>
      </c>
      <c r="B1049" s="23">
        <f t="shared" si="35"/>
        <v>1021398</v>
      </c>
      <c r="C1049" s="6" t="s">
        <v>1098</v>
      </c>
      <c r="D1049" s="7" t="s">
        <v>1096</v>
      </c>
      <c r="E1049" s="7" t="s">
        <v>8</v>
      </c>
      <c r="F1049" s="7" t="s">
        <v>985</v>
      </c>
      <c r="G1049" s="7" t="s">
        <v>1012</v>
      </c>
      <c r="H1049" s="7" t="s">
        <v>460</v>
      </c>
      <c r="I1049" s="7" t="s">
        <v>78</v>
      </c>
      <c r="J1049" s="6" t="s">
        <v>553</v>
      </c>
      <c r="K1049" s="1">
        <v>48000</v>
      </c>
      <c r="L1049" s="1">
        <v>48000</v>
      </c>
      <c r="M1049" s="1">
        <v>39618.048000000003</v>
      </c>
      <c r="N1049" s="2">
        <v>3.3022291666666699</v>
      </c>
      <c r="O1049" s="2">
        <v>3.3022291666666699</v>
      </c>
      <c r="P1049" s="16">
        <v>3.1203671771007002</v>
      </c>
    </row>
    <row r="1050" spans="1:16" x14ac:dyDescent="0.35">
      <c r="A1050" s="23" t="str">
        <f t="shared" si="34"/>
        <v>03</v>
      </c>
      <c r="B1050" s="23">
        <f t="shared" si="35"/>
        <v>1020822</v>
      </c>
      <c r="C1050" s="6" t="s">
        <v>1098</v>
      </c>
      <c r="D1050" s="7" t="s">
        <v>1096</v>
      </c>
      <c r="E1050" s="7" t="s">
        <v>8</v>
      </c>
      <c r="F1050" s="7" t="s">
        <v>1084</v>
      </c>
      <c r="G1050" s="7" t="s">
        <v>1017</v>
      </c>
      <c r="H1050" s="7" t="s">
        <v>71</v>
      </c>
      <c r="I1050" s="7" t="s">
        <v>72</v>
      </c>
      <c r="J1050" s="6" t="s">
        <v>553</v>
      </c>
      <c r="K1050" s="1">
        <v>0</v>
      </c>
      <c r="L1050" s="1">
        <v>0</v>
      </c>
      <c r="M1050" s="1">
        <v>24020</v>
      </c>
      <c r="N1050" s="2">
        <v>0</v>
      </c>
      <c r="O1050" s="2">
        <v>0</v>
      </c>
      <c r="P1050" s="16">
        <v>2.3221264612822599</v>
      </c>
    </row>
    <row r="1051" spans="1:16" x14ac:dyDescent="0.35">
      <c r="A1051" s="23" t="str">
        <f t="shared" si="34"/>
        <v>03</v>
      </c>
      <c r="B1051" s="23">
        <f t="shared" si="35"/>
        <v>1020878</v>
      </c>
      <c r="C1051" s="6" t="s">
        <v>1098</v>
      </c>
      <c r="D1051" s="7" t="s">
        <v>1096</v>
      </c>
      <c r="E1051" s="7" t="s">
        <v>8</v>
      </c>
      <c r="F1051" s="7" t="s">
        <v>1084</v>
      </c>
      <c r="G1051" s="7" t="s">
        <v>1017</v>
      </c>
      <c r="H1051" s="7" t="s">
        <v>472</v>
      </c>
      <c r="I1051" s="7" t="s">
        <v>473</v>
      </c>
      <c r="J1051" s="6" t="s">
        <v>553</v>
      </c>
      <c r="K1051" s="1">
        <v>24000</v>
      </c>
      <c r="L1051" s="1">
        <v>24000</v>
      </c>
      <c r="M1051" s="1"/>
      <c r="N1051" s="2">
        <v>2.39258333333333</v>
      </c>
      <c r="O1051" s="2">
        <v>2.39258333333333</v>
      </c>
      <c r="P1051" s="16"/>
    </row>
    <row r="1052" spans="1:16" x14ac:dyDescent="0.35">
      <c r="A1052" s="23" t="str">
        <f t="shared" si="34"/>
        <v>03</v>
      </c>
      <c r="B1052" s="23">
        <f t="shared" si="35"/>
        <v>1023050</v>
      </c>
      <c r="C1052" s="6" t="s">
        <v>1098</v>
      </c>
      <c r="D1052" s="7" t="s">
        <v>1096</v>
      </c>
      <c r="E1052" s="7" t="s">
        <v>8</v>
      </c>
      <c r="F1052" s="7" t="s">
        <v>1075</v>
      </c>
      <c r="G1052" s="7" t="s">
        <v>1002</v>
      </c>
      <c r="H1052" s="7" t="s">
        <v>470</v>
      </c>
      <c r="I1052" s="7" t="s">
        <v>471</v>
      </c>
      <c r="J1052" s="6" t="s">
        <v>553</v>
      </c>
      <c r="K1052" s="1">
        <v>120000</v>
      </c>
      <c r="L1052" s="1">
        <v>120000</v>
      </c>
      <c r="M1052" s="1">
        <v>119985.05100000001</v>
      </c>
      <c r="N1052" s="2">
        <v>2.7232583333333298</v>
      </c>
      <c r="O1052" s="2">
        <v>2.7232583333333298</v>
      </c>
      <c r="P1052" s="16">
        <v>2.5252080727956701</v>
      </c>
    </row>
    <row r="1053" spans="1:16" x14ac:dyDescent="0.35">
      <c r="A1053" s="23" t="str">
        <f t="shared" si="34"/>
        <v>03</v>
      </c>
      <c r="B1053" s="23">
        <f t="shared" si="35"/>
        <v>1012532</v>
      </c>
      <c r="C1053" s="6" t="s">
        <v>1098</v>
      </c>
      <c r="D1053" s="7" t="s">
        <v>1096</v>
      </c>
      <c r="E1053" s="7" t="s">
        <v>8</v>
      </c>
      <c r="F1053" s="7" t="s">
        <v>1065</v>
      </c>
      <c r="G1053" s="7" t="s">
        <v>981</v>
      </c>
      <c r="H1053" s="7" t="s">
        <v>813</v>
      </c>
      <c r="I1053" s="7" t="s">
        <v>814</v>
      </c>
      <c r="J1053" s="6" t="s">
        <v>658</v>
      </c>
      <c r="K1053" s="1">
        <v>6900</v>
      </c>
      <c r="L1053" s="1">
        <v>6804</v>
      </c>
      <c r="M1053" s="1">
        <v>6804</v>
      </c>
      <c r="N1053" s="2">
        <v>1.2840579710144899</v>
      </c>
      <c r="O1053" s="2">
        <v>1.2840975896531499</v>
      </c>
      <c r="P1053" s="16">
        <v>1.2675146384479701</v>
      </c>
    </row>
    <row r="1054" spans="1:16" x14ac:dyDescent="0.35">
      <c r="A1054" s="23" t="str">
        <f t="shared" si="34"/>
        <v>03</v>
      </c>
      <c r="B1054" s="23">
        <f t="shared" si="35"/>
        <v>1012601</v>
      </c>
      <c r="C1054" s="6" t="s">
        <v>1098</v>
      </c>
      <c r="D1054" s="7" t="s">
        <v>1096</v>
      </c>
      <c r="E1054" s="7" t="s">
        <v>8</v>
      </c>
      <c r="F1054" s="7" t="s">
        <v>1065</v>
      </c>
      <c r="G1054" s="7" t="s">
        <v>995</v>
      </c>
      <c r="H1054" s="7" t="s">
        <v>823</v>
      </c>
      <c r="I1054" s="7" t="s">
        <v>1452</v>
      </c>
      <c r="J1054" s="6" t="s">
        <v>658</v>
      </c>
      <c r="K1054" s="1">
        <v>210000</v>
      </c>
      <c r="L1054" s="1">
        <v>216998</v>
      </c>
      <c r="M1054" s="1">
        <v>216998.40900000001</v>
      </c>
      <c r="N1054" s="2">
        <v>0.67305714285714302</v>
      </c>
      <c r="O1054" s="2">
        <v>0.67305689453358997</v>
      </c>
      <c r="P1054" s="16">
        <v>0.68166640106564103</v>
      </c>
    </row>
    <row r="1055" spans="1:16" x14ac:dyDescent="0.35">
      <c r="A1055" s="23" t="str">
        <f t="shared" si="34"/>
        <v>03</v>
      </c>
      <c r="B1055" s="23">
        <f t="shared" si="35"/>
        <v>1030735</v>
      </c>
      <c r="C1055" s="6" t="s">
        <v>1098</v>
      </c>
      <c r="D1055" s="7" t="s">
        <v>1096</v>
      </c>
      <c r="E1055" s="7" t="s">
        <v>8</v>
      </c>
      <c r="F1055" s="7" t="s">
        <v>1065</v>
      </c>
      <c r="G1055" s="7" t="s">
        <v>1053</v>
      </c>
      <c r="H1055" s="7" t="s">
        <v>944</v>
      </c>
      <c r="I1055" s="7" t="s">
        <v>945</v>
      </c>
      <c r="J1055" s="6" t="s">
        <v>659</v>
      </c>
      <c r="K1055" s="1">
        <v>0</v>
      </c>
      <c r="L1055" s="1">
        <v>48000</v>
      </c>
      <c r="M1055" s="1">
        <v>47999.105000000003</v>
      </c>
      <c r="N1055" s="2">
        <v>0</v>
      </c>
      <c r="O1055" s="2">
        <v>1.6400208333333299</v>
      </c>
      <c r="P1055" s="16">
        <v>1.60632771173546</v>
      </c>
    </row>
    <row r="1056" spans="1:16" x14ac:dyDescent="0.35">
      <c r="A1056" s="23" t="str">
        <f t="shared" si="34"/>
        <v>03</v>
      </c>
      <c r="B1056" s="23">
        <f t="shared" si="35"/>
        <v>1030745</v>
      </c>
      <c r="C1056" s="6" t="s">
        <v>1098</v>
      </c>
      <c r="D1056" s="7" t="s">
        <v>1096</v>
      </c>
      <c r="E1056" s="7" t="s">
        <v>8</v>
      </c>
      <c r="F1056" s="7" t="s">
        <v>1065</v>
      </c>
      <c r="G1056" s="7" t="s">
        <v>1057</v>
      </c>
      <c r="H1056" s="7" t="s">
        <v>954</v>
      </c>
      <c r="I1056" s="7" t="s">
        <v>955</v>
      </c>
      <c r="J1056" s="6" t="s">
        <v>659</v>
      </c>
      <c r="K1056" s="1">
        <v>19289</v>
      </c>
      <c r="L1056" s="1">
        <v>24005</v>
      </c>
      <c r="M1056" s="1">
        <v>24004.511999999999</v>
      </c>
      <c r="N1056" s="2">
        <v>0.94457981232827004</v>
      </c>
      <c r="O1056" s="2">
        <v>0.94459487606748604</v>
      </c>
      <c r="P1056" s="16">
        <v>0.84541312899841503</v>
      </c>
    </row>
    <row r="1057" spans="1:16" x14ac:dyDescent="0.35">
      <c r="A1057" s="23" t="str">
        <f t="shared" si="34"/>
        <v>03</v>
      </c>
      <c r="B1057" s="23">
        <f t="shared" si="35"/>
        <v>1021538</v>
      </c>
      <c r="C1057" s="6" t="s">
        <v>1098</v>
      </c>
      <c r="D1057" s="7" t="s">
        <v>1096</v>
      </c>
      <c r="E1057" s="7" t="s">
        <v>8</v>
      </c>
      <c r="F1057" s="7" t="s">
        <v>1082</v>
      </c>
      <c r="G1057" s="7" t="s">
        <v>1013</v>
      </c>
      <c r="H1057" s="7" t="s">
        <v>158</v>
      </c>
      <c r="I1057" s="7" t="s">
        <v>159</v>
      </c>
      <c r="J1057" s="6" t="s">
        <v>553</v>
      </c>
      <c r="K1057" s="1">
        <v>96000</v>
      </c>
      <c r="L1057" s="1">
        <v>96000</v>
      </c>
      <c r="M1057" s="1">
        <v>93813.005999999994</v>
      </c>
      <c r="N1057" s="2">
        <v>6.4290208333333299</v>
      </c>
      <c r="O1057" s="2">
        <v>6.4290208333333299</v>
      </c>
      <c r="P1057" s="16">
        <v>6.2164666048543404</v>
      </c>
    </row>
    <row r="1058" spans="1:16" x14ac:dyDescent="0.35">
      <c r="A1058" s="23" t="str">
        <f t="shared" si="34"/>
        <v>03</v>
      </c>
      <c r="B1058" s="23">
        <f t="shared" si="35"/>
        <v>1030321</v>
      </c>
      <c r="C1058" s="6" t="s">
        <v>1098</v>
      </c>
      <c r="D1058" s="7" t="s">
        <v>1096</v>
      </c>
      <c r="E1058" s="7" t="s">
        <v>8</v>
      </c>
      <c r="F1058" s="7" t="s">
        <v>1091</v>
      </c>
      <c r="G1058" s="7" t="s">
        <v>1054</v>
      </c>
      <c r="H1058" s="7" t="s">
        <v>866</v>
      </c>
      <c r="I1058" s="7" t="s">
        <v>867</v>
      </c>
      <c r="J1058" s="6" t="s">
        <v>659</v>
      </c>
      <c r="K1058" s="1"/>
      <c r="L1058" s="1">
        <v>9984</v>
      </c>
      <c r="M1058" s="1">
        <v>6140.4679999999998</v>
      </c>
      <c r="N1058" s="2"/>
      <c r="O1058" s="2">
        <v>6.1200921474358996</v>
      </c>
      <c r="P1058" s="16">
        <v>6.0980461749821</v>
      </c>
    </row>
    <row r="1059" spans="1:16" x14ac:dyDescent="0.35">
      <c r="A1059" s="23" t="str">
        <f t="shared" si="34"/>
        <v>03</v>
      </c>
      <c r="B1059" s="23">
        <f t="shared" si="35"/>
        <v>1030360</v>
      </c>
      <c r="C1059" s="6" t="s">
        <v>1098</v>
      </c>
      <c r="D1059" s="7" t="s">
        <v>1096</v>
      </c>
      <c r="E1059" s="7" t="s">
        <v>8</v>
      </c>
      <c r="F1059" s="7" t="s">
        <v>1091</v>
      </c>
      <c r="G1059" s="7" t="s">
        <v>1054</v>
      </c>
      <c r="H1059" s="7" t="s">
        <v>877</v>
      </c>
      <c r="I1059" s="7" t="s">
        <v>878</v>
      </c>
      <c r="J1059" s="6" t="s">
        <v>659</v>
      </c>
      <c r="K1059" s="1"/>
      <c r="L1059" s="1">
        <v>18016</v>
      </c>
      <c r="M1059" s="1">
        <v>13631.036</v>
      </c>
      <c r="N1059" s="2"/>
      <c r="O1059" s="2">
        <v>5.8998667850799302</v>
      </c>
      <c r="P1059" s="16">
        <v>6.0706752443468002</v>
      </c>
    </row>
    <row r="1060" spans="1:16" x14ac:dyDescent="0.35">
      <c r="A1060" s="23" t="str">
        <f t="shared" si="34"/>
        <v>03</v>
      </c>
      <c r="B1060" s="23">
        <f t="shared" si="35"/>
        <v>1030376</v>
      </c>
      <c r="C1060" s="6" t="s">
        <v>1098</v>
      </c>
      <c r="D1060" s="7" t="s">
        <v>1096</v>
      </c>
      <c r="E1060" s="7" t="s">
        <v>8</v>
      </c>
      <c r="F1060" s="7" t="s">
        <v>1091</v>
      </c>
      <c r="G1060" s="7" t="s">
        <v>1054</v>
      </c>
      <c r="H1060" s="7" t="s">
        <v>883</v>
      </c>
      <c r="I1060" s="7" t="s">
        <v>884</v>
      </c>
      <c r="J1060" s="6" t="s">
        <v>659</v>
      </c>
      <c r="K1060" s="1"/>
      <c r="L1060" s="1">
        <v>9947</v>
      </c>
      <c r="M1060" s="1">
        <v>5605.5169999999998</v>
      </c>
      <c r="N1060" s="2"/>
      <c r="O1060" s="2">
        <v>6.1201367246406004</v>
      </c>
      <c r="P1060" s="16">
        <v>6.0980462105457898</v>
      </c>
    </row>
    <row r="1061" spans="1:16" x14ac:dyDescent="0.35">
      <c r="A1061" s="23" t="str">
        <f t="shared" si="34"/>
        <v>03</v>
      </c>
      <c r="B1061" s="23">
        <f t="shared" si="35"/>
        <v>1030783</v>
      </c>
      <c r="C1061" s="6" t="s">
        <v>1098</v>
      </c>
      <c r="D1061" s="7" t="s">
        <v>1096</v>
      </c>
      <c r="E1061" s="7" t="s">
        <v>8</v>
      </c>
      <c r="F1061" s="7" t="s">
        <v>1091</v>
      </c>
      <c r="G1061" s="7" t="s">
        <v>1054</v>
      </c>
      <c r="H1061" s="7" t="s">
        <v>966</v>
      </c>
      <c r="I1061" s="7" t="s">
        <v>967</v>
      </c>
      <c r="J1061" s="6" t="s">
        <v>659</v>
      </c>
      <c r="K1061" s="1">
        <v>0</v>
      </c>
      <c r="L1061" s="1">
        <v>1315</v>
      </c>
      <c r="M1061" s="1">
        <v>1327.48</v>
      </c>
      <c r="N1061" s="2">
        <v>0</v>
      </c>
      <c r="O1061" s="2">
        <v>6.12091254752852</v>
      </c>
      <c r="P1061" s="16">
        <v>6.0980464489107202</v>
      </c>
    </row>
    <row r="1062" spans="1:16" x14ac:dyDescent="0.35">
      <c r="A1062" s="23" t="str">
        <f t="shared" si="34"/>
        <v>03</v>
      </c>
      <c r="B1062" s="23">
        <f t="shared" si="35"/>
        <v>1030784</v>
      </c>
      <c r="C1062" s="6" t="s">
        <v>1098</v>
      </c>
      <c r="D1062" s="7" t="s">
        <v>1096</v>
      </c>
      <c r="E1062" s="7" t="s">
        <v>8</v>
      </c>
      <c r="F1062" s="7" t="s">
        <v>1091</v>
      </c>
      <c r="G1062" s="7" t="s">
        <v>1054</v>
      </c>
      <c r="H1062" s="7" t="s">
        <v>968</v>
      </c>
      <c r="I1062" s="7" t="s">
        <v>969</v>
      </c>
      <c r="J1062" s="6" t="s">
        <v>659</v>
      </c>
      <c r="K1062" s="1"/>
      <c r="L1062" s="1">
        <v>7244</v>
      </c>
      <c r="M1062" s="1">
        <v>7258.11</v>
      </c>
      <c r="N1062" s="2"/>
      <c r="O1062" s="2">
        <v>5.8996410822749903</v>
      </c>
      <c r="P1062" s="16">
        <v>6.0733593042816896</v>
      </c>
    </row>
    <row r="1063" spans="1:16" x14ac:dyDescent="0.35">
      <c r="A1063" s="23" t="str">
        <f t="shared" si="34"/>
        <v>03</v>
      </c>
      <c r="B1063" s="23">
        <f t="shared" si="35"/>
        <v>1030785</v>
      </c>
      <c r="C1063" s="6" t="s">
        <v>1098</v>
      </c>
      <c r="D1063" s="7" t="s">
        <v>1096</v>
      </c>
      <c r="E1063" s="7" t="s">
        <v>8</v>
      </c>
      <c r="F1063" s="7" t="s">
        <v>1091</v>
      </c>
      <c r="G1063" s="7" t="s">
        <v>1054</v>
      </c>
      <c r="H1063" s="7" t="s">
        <v>970</v>
      </c>
      <c r="I1063" s="7" t="s">
        <v>971</v>
      </c>
      <c r="J1063" s="6" t="s">
        <v>659</v>
      </c>
      <c r="K1063" s="1">
        <v>24170</v>
      </c>
      <c r="L1063" s="1">
        <v>0</v>
      </c>
      <c r="M1063" s="1"/>
      <c r="N1063" s="2">
        <v>5.92101779064956</v>
      </c>
      <c r="O1063" s="2">
        <v>0</v>
      </c>
      <c r="P1063" s="16"/>
    </row>
    <row r="1064" spans="1:16" x14ac:dyDescent="0.35">
      <c r="A1064" s="23" t="str">
        <f t="shared" si="34"/>
        <v>03</v>
      </c>
      <c r="B1064" s="23">
        <f t="shared" si="35"/>
        <v>1030424</v>
      </c>
      <c r="C1064" s="6" t="s">
        <v>1098</v>
      </c>
      <c r="D1064" s="7" t="s">
        <v>1096</v>
      </c>
      <c r="E1064" s="7" t="s">
        <v>8</v>
      </c>
      <c r="F1064" s="7" t="s">
        <v>1090</v>
      </c>
      <c r="G1064" s="7" t="s">
        <v>1058</v>
      </c>
      <c r="H1064" s="7" t="s">
        <v>897</v>
      </c>
      <c r="I1064" s="7" t="s">
        <v>898</v>
      </c>
      <c r="J1064" s="6" t="s">
        <v>659</v>
      </c>
      <c r="K1064" s="1">
        <v>11229</v>
      </c>
      <c r="L1064" s="1">
        <v>24000</v>
      </c>
      <c r="M1064" s="1">
        <v>23995.017</v>
      </c>
      <c r="N1064" s="2">
        <v>8.8535043191735703</v>
      </c>
      <c r="O1064" s="2">
        <v>8.8532916666666708</v>
      </c>
      <c r="P1064" s="16">
        <v>7.0424590989037403</v>
      </c>
    </row>
    <row r="1065" spans="1:16" x14ac:dyDescent="0.35">
      <c r="A1065" s="23" t="str">
        <f t="shared" si="34"/>
        <v>03</v>
      </c>
      <c r="B1065" s="23">
        <f t="shared" si="35"/>
        <v>1030505</v>
      </c>
      <c r="C1065" s="6" t="s">
        <v>1098</v>
      </c>
      <c r="D1065" s="7" t="s">
        <v>1096</v>
      </c>
      <c r="E1065" s="7" t="s">
        <v>8</v>
      </c>
      <c r="F1065" s="7" t="s">
        <v>1090</v>
      </c>
      <c r="G1065" s="7" t="s">
        <v>1060</v>
      </c>
      <c r="H1065" s="7" t="s">
        <v>907</v>
      </c>
      <c r="I1065" s="7" t="s">
        <v>908</v>
      </c>
      <c r="J1065" s="6" t="s">
        <v>659</v>
      </c>
      <c r="K1065" s="1">
        <v>8029</v>
      </c>
      <c r="L1065" s="1">
        <v>9112</v>
      </c>
      <c r="M1065" s="1">
        <v>9112.1260000000002</v>
      </c>
      <c r="N1065" s="2">
        <v>5.2829742184580901</v>
      </c>
      <c r="O1065" s="2">
        <v>5.2830333625987702</v>
      </c>
      <c r="P1065" s="16">
        <v>5.6667834597546198</v>
      </c>
    </row>
    <row r="1066" spans="1:16" x14ac:dyDescent="0.35">
      <c r="A1066" s="23" t="str">
        <f t="shared" si="34"/>
        <v>03</v>
      </c>
      <c r="B1066" s="23">
        <f t="shared" si="35"/>
        <v>1030773</v>
      </c>
      <c r="C1066" s="6" t="s">
        <v>1098</v>
      </c>
      <c r="D1066" s="7" t="s">
        <v>1096</v>
      </c>
      <c r="E1066" s="7" t="s">
        <v>8</v>
      </c>
      <c r="F1066" s="7" t="s">
        <v>1090</v>
      </c>
      <c r="G1066" s="7" t="s">
        <v>1060</v>
      </c>
      <c r="H1066" s="7" t="s">
        <v>960</v>
      </c>
      <c r="I1066" s="7" t="s">
        <v>961</v>
      </c>
      <c r="J1066" s="6" t="s">
        <v>659</v>
      </c>
      <c r="K1066" s="1">
        <v>24070</v>
      </c>
      <c r="L1066" s="1">
        <v>12000</v>
      </c>
      <c r="M1066" s="1">
        <v>11997.508</v>
      </c>
      <c r="N1066" s="2">
        <v>4.0702949729954296</v>
      </c>
      <c r="O1066" s="2">
        <v>4.0702499999999997</v>
      </c>
      <c r="P1066" s="16">
        <v>4.5077293717995399</v>
      </c>
    </row>
    <row r="1067" spans="1:16" x14ac:dyDescent="0.35">
      <c r="A1067" s="23" t="str">
        <f t="shared" si="34"/>
        <v>03</v>
      </c>
      <c r="B1067" s="23">
        <f t="shared" si="35"/>
        <v>1030379</v>
      </c>
      <c r="C1067" s="6" t="s">
        <v>1098</v>
      </c>
      <c r="D1067" s="7" t="s">
        <v>1096</v>
      </c>
      <c r="E1067" s="7" t="s">
        <v>8</v>
      </c>
      <c r="F1067" s="7" t="s">
        <v>1090</v>
      </c>
      <c r="G1067" s="7" t="s">
        <v>1052</v>
      </c>
      <c r="H1067" s="7" t="s">
        <v>887</v>
      </c>
      <c r="I1067" s="7" t="s">
        <v>888</v>
      </c>
      <c r="J1067" s="6" t="s">
        <v>659</v>
      </c>
      <c r="K1067" s="1">
        <v>783711</v>
      </c>
      <c r="L1067" s="1">
        <v>744000</v>
      </c>
      <c r="M1067" s="1">
        <v>739412.41</v>
      </c>
      <c r="N1067" s="2">
        <v>9.0037501068633699</v>
      </c>
      <c r="O1067" s="2">
        <v>9.0037446236559102</v>
      </c>
      <c r="P1067" s="16">
        <v>8.6305589781756602</v>
      </c>
    </row>
    <row r="1068" spans="1:16" x14ac:dyDescent="0.35">
      <c r="A1068" s="23" t="str">
        <f t="shared" si="34"/>
        <v>03</v>
      </c>
      <c r="B1068" s="23">
        <f t="shared" si="35"/>
        <v>1030782</v>
      </c>
      <c r="C1068" s="6" t="s">
        <v>1098</v>
      </c>
      <c r="D1068" s="7" t="s">
        <v>1096</v>
      </c>
      <c r="E1068" s="7" t="s">
        <v>8</v>
      </c>
      <c r="F1068" s="7" t="s">
        <v>1090</v>
      </c>
      <c r="G1068" s="7" t="s">
        <v>1052</v>
      </c>
      <c r="H1068" s="7" t="s">
        <v>964</v>
      </c>
      <c r="I1068" s="7" t="s">
        <v>965</v>
      </c>
      <c r="J1068" s="6" t="s">
        <v>659</v>
      </c>
      <c r="K1068" s="1">
        <v>12488</v>
      </c>
      <c r="L1068" s="1">
        <v>0</v>
      </c>
      <c r="M1068" s="1"/>
      <c r="N1068" s="2">
        <v>7.1337283792440704</v>
      </c>
      <c r="O1068" s="2">
        <v>0</v>
      </c>
      <c r="P1068" s="16"/>
    </row>
    <row r="1069" spans="1:16" x14ac:dyDescent="0.35">
      <c r="A1069" s="23" t="str">
        <f t="shared" si="34"/>
        <v>03</v>
      </c>
      <c r="B1069" s="23">
        <f t="shared" si="35"/>
        <v>1011120</v>
      </c>
      <c r="C1069" s="6" t="s">
        <v>1098</v>
      </c>
      <c r="D1069" s="7" t="s">
        <v>1096</v>
      </c>
      <c r="E1069" s="7" t="s">
        <v>8</v>
      </c>
      <c r="F1069" s="7" t="s">
        <v>1073</v>
      </c>
      <c r="G1069" s="7" t="s">
        <v>998</v>
      </c>
      <c r="H1069" s="7" t="s">
        <v>1102</v>
      </c>
      <c r="I1069" s="7" t="s">
        <v>1103</v>
      </c>
      <c r="J1069" s="6" t="s">
        <v>658</v>
      </c>
      <c r="K1069" s="1">
        <v>59875</v>
      </c>
      <c r="L1069" s="1"/>
      <c r="M1069" s="1"/>
      <c r="N1069" s="2">
        <v>2.9374697286012501</v>
      </c>
      <c r="O1069" s="2"/>
      <c r="P1069" s="16"/>
    </row>
    <row r="1070" spans="1:16" x14ac:dyDescent="0.35">
      <c r="A1070" s="23" t="str">
        <f t="shared" si="34"/>
        <v>03</v>
      </c>
      <c r="B1070" s="23">
        <f t="shared" si="35"/>
        <v>1010885</v>
      </c>
      <c r="C1070" s="6" t="s">
        <v>1098</v>
      </c>
      <c r="D1070" s="7" t="s">
        <v>1096</v>
      </c>
      <c r="E1070" s="7" t="s">
        <v>8</v>
      </c>
      <c r="F1070" s="7" t="s">
        <v>1066</v>
      </c>
      <c r="G1070" s="7" t="s">
        <v>982</v>
      </c>
      <c r="H1070" s="7" t="s">
        <v>663</v>
      </c>
      <c r="I1070" s="7" t="s">
        <v>664</v>
      </c>
      <c r="J1070" s="6" t="s">
        <v>658</v>
      </c>
      <c r="K1070" s="1">
        <v>4536</v>
      </c>
      <c r="L1070" s="1">
        <v>4853</v>
      </c>
      <c r="M1070" s="1">
        <v>5278.9740000000002</v>
      </c>
      <c r="N1070" s="2">
        <v>5.9969135802469102</v>
      </c>
      <c r="O1070" s="2">
        <v>4.3399958788378301</v>
      </c>
      <c r="P1070" s="16">
        <v>4.7370711051048904</v>
      </c>
    </row>
    <row r="1071" spans="1:16" x14ac:dyDescent="0.35">
      <c r="A1071" s="23" t="str">
        <f t="shared" si="34"/>
        <v>03</v>
      </c>
      <c r="B1071" s="23">
        <f t="shared" si="35"/>
        <v>1010886</v>
      </c>
      <c r="C1071" s="6" t="s">
        <v>1098</v>
      </c>
      <c r="D1071" s="7" t="s">
        <v>1096</v>
      </c>
      <c r="E1071" s="7" t="s">
        <v>8</v>
      </c>
      <c r="F1071" s="7" t="s">
        <v>1066</v>
      </c>
      <c r="G1071" s="7" t="s">
        <v>982</v>
      </c>
      <c r="H1071" s="7" t="s">
        <v>665</v>
      </c>
      <c r="I1071" s="7" t="s">
        <v>666</v>
      </c>
      <c r="J1071" s="6" t="s">
        <v>658</v>
      </c>
      <c r="K1071" s="1">
        <v>9979</v>
      </c>
      <c r="L1071" s="1">
        <v>9979</v>
      </c>
      <c r="M1071" s="1"/>
      <c r="N1071" s="2">
        <v>5.9969936867421598</v>
      </c>
      <c r="O1071" s="2">
        <v>5.9969936867421598</v>
      </c>
      <c r="P1071" s="16"/>
    </row>
    <row r="1072" spans="1:16" x14ac:dyDescent="0.35">
      <c r="A1072" s="23" t="str">
        <f t="shared" si="34"/>
        <v>03</v>
      </c>
      <c r="B1072" s="23">
        <f t="shared" si="35"/>
        <v>1010888</v>
      </c>
      <c r="C1072" s="6" t="s">
        <v>1098</v>
      </c>
      <c r="D1072" s="7" t="s">
        <v>1096</v>
      </c>
      <c r="E1072" s="7" t="s">
        <v>8</v>
      </c>
      <c r="F1072" s="7" t="s">
        <v>1066</v>
      </c>
      <c r="G1072" s="7" t="s">
        <v>982</v>
      </c>
      <c r="H1072" s="7" t="s">
        <v>669</v>
      </c>
      <c r="I1072" s="7" t="s">
        <v>670</v>
      </c>
      <c r="J1072" s="6" t="s">
        <v>658</v>
      </c>
      <c r="K1072" s="1"/>
      <c r="L1072" s="1">
        <v>2077</v>
      </c>
      <c r="M1072" s="1">
        <v>2077.4879999999998</v>
      </c>
      <c r="N1072" s="2"/>
      <c r="O1072" s="2">
        <v>4.3399133365430904</v>
      </c>
      <c r="P1072" s="16">
        <v>4.3005976448480103</v>
      </c>
    </row>
    <row r="1073" spans="1:16" x14ac:dyDescent="0.35">
      <c r="A1073" s="23" t="str">
        <f t="shared" si="34"/>
        <v>03</v>
      </c>
      <c r="B1073" s="23">
        <f t="shared" si="35"/>
        <v>1011250</v>
      </c>
      <c r="C1073" s="6" t="s">
        <v>1098</v>
      </c>
      <c r="D1073" s="7" t="s">
        <v>1096</v>
      </c>
      <c r="E1073" s="7" t="s">
        <v>8</v>
      </c>
      <c r="F1073" s="7" t="s">
        <v>1066</v>
      </c>
      <c r="G1073" s="7" t="s">
        <v>982</v>
      </c>
      <c r="H1073" s="7" t="s">
        <v>683</v>
      </c>
      <c r="I1073" s="7" t="s">
        <v>684</v>
      </c>
      <c r="J1073" s="6" t="s">
        <v>658</v>
      </c>
      <c r="K1073" s="1"/>
      <c r="L1073" s="1">
        <v>13968</v>
      </c>
      <c r="M1073" s="1">
        <v>13985.94</v>
      </c>
      <c r="N1073" s="2"/>
      <c r="O1073" s="2">
        <v>4.3399914089347096</v>
      </c>
      <c r="P1073" s="16">
        <v>4.3005974214103597</v>
      </c>
    </row>
    <row r="1074" spans="1:16" x14ac:dyDescent="0.35">
      <c r="A1074" s="23" t="str">
        <f t="shared" si="34"/>
        <v>03</v>
      </c>
      <c r="B1074" s="23">
        <f t="shared" si="35"/>
        <v>1011701</v>
      </c>
      <c r="C1074" s="6" t="s">
        <v>1098</v>
      </c>
      <c r="D1074" s="7" t="s">
        <v>1096</v>
      </c>
      <c r="E1074" s="7" t="s">
        <v>8</v>
      </c>
      <c r="F1074" s="7" t="s">
        <v>1066</v>
      </c>
      <c r="G1074" s="7" t="s">
        <v>982</v>
      </c>
      <c r="H1074" s="7" t="s">
        <v>702</v>
      </c>
      <c r="I1074" s="7" t="s">
        <v>703</v>
      </c>
      <c r="J1074" s="6" t="s">
        <v>658</v>
      </c>
      <c r="K1074" s="1">
        <v>181439</v>
      </c>
      <c r="L1074" s="1">
        <v>181439</v>
      </c>
      <c r="M1074" s="1">
        <v>181500</v>
      </c>
      <c r="N1074" s="2">
        <v>4.5391674336829499</v>
      </c>
      <c r="O1074" s="2">
        <v>4.5391674336829499</v>
      </c>
      <c r="P1074" s="16">
        <v>4.7415029057851203</v>
      </c>
    </row>
    <row r="1075" spans="1:16" x14ac:dyDescent="0.35">
      <c r="A1075" s="23" t="str">
        <f t="shared" si="34"/>
        <v>03</v>
      </c>
      <c r="B1075" s="23">
        <f t="shared" si="35"/>
        <v>1012038</v>
      </c>
      <c r="C1075" s="6" t="s">
        <v>1098</v>
      </c>
      <c r="D1075" s="7" t="s">
        <v>1096</v>
      </c>
      <c r="E1075" s="7" t="s">
        <v>8</v>
      </c>
      <c r="F1075" s="7" t="s">
        <v>1066</v>
      </c>
      <c r="G1075" s="7" t="s">
        <v>982</v>
      </c>
      <c r="H1075" s="7" t="s">
        <v>718</v>
      </c>
      <c r="I1075" s="7" t="s">
        <v>719</v>
      </c>
      <c r="J1075" s="6" t="s">
        <v>658</v>
      </c>
      <c r="K1075" s="1"/>
      <c r="L1075" s="1">
        <v>1941</v>
      </c>
      <c r="M1075" s="1"/>
      <c r="N1075" s="2"/>
      <c r="O1075" s="2">
        <v>0</v>
      </c>
      <c r="P1075" s="16"/>
    </row>
    <row r="1076" spans="1:16" x14ac:dyDescent="0.35">
      <c r="A1076" s="23" t="str">
        <f t="shared" si="34"/>
        <v>03</v>
      </c>
      <c r="B1076" s="23">
        <f t="shared" si="35"/>
        <v>1012107</v>
      </c>
      <c r="C1076" s="6" t="s">
        <v>1098</v>
      </c>
      <c r="D1076" s="7" t="s">
        <v>1096</v>
      </c>
      <c r="E1076" s="7" t="s">
        <v>8</v>
      </c>
      <c r="F1076" s="7" t="s">
        <v>1066</v>
      </c>
      <c r="G1076" s="7" t="s">
        <v>982</v>
      </c>
      <c r="H1076" s="7" t="s">
        <v>720</v>
      </c>
      <c r="I1076" s="7" t="s">
        <v>721</v>
      </c>
      <c r="J1076" s="6" t="s">
        <v>658</v>
      </c>
      <c r="K1076" s="1">
        <v>230771</v>
      </c>
      <c r="L1076" s="1">
        <v>230771</v>
      </c>
      <c r="M1076" s="1">
        <v>226070.38099999999</v>
      </c>
      <c r="N1076" s="2">
        <v>5.2500010833250297</v>
      </c>
      <c r="O1076" s="2">
        <v>5.2500010833250297</v>
      </c>
      <c r="P1076" s="16">
        <v>5.7679664219259204</v>
      </c>
    </row>
    <row r="1077" spans="1:16" x14ac:dyDescent="0.35">
      <c r="A1077" s="23" t="str">
        <f t="shared" si="34"/>
        <v>03</v>
      </c>
      <c r="B1077" s="23">
        <f t="shared" si="35"/>
        <v>1012108</v>
      </c>
      <c r="C1077" s="6" t="s">
        <v>1098</v>
      </c>
      <c r="D1077" s="7" t="s">
        <v>1096</v>
      </c>
      <c r="E1077" s="7" t="s">
        <v>8</v>
      </c>
      <c r="F1077" s="7" t="s">
        <v>1066</v>
      </c>
      <c r="G1077" s="7" t="s">
        <v>982</v>
      </c>
      <c r="H1077" s="7" t="s">
        <v>722</v>
      </c>
      <c r="I1077" s="7" t="s">
        <v>723</v>
      </c>
      <c r="J1077" s="6" t="s">
        <v>658</v>
      </c>
      <c r="K1077" s="1">
        <v>328975</v>
      </c>
      <c r="L1077" s="1">
        <v>328975</v>
      </c>
      <c r="M1077" s="1">
        <v>328854.55200000003</v>
      </c>
      <c r="N1077" s="2">
        <v>5.3600060794893203</v>
      </c>
      <c r="O1077" s="2">
        <v>5.3600060794893203</v>
      </c>
      <c r="P1077" s="16">
        <v>5.8960669822201499</v>
      </c>
    </row>
    <row r="1078" spans="1:16" x14ac:dyDescent="0.35">
      <c r="A1078" s="23" t="str">
        <f t="shared" si="34"/>
        <v>03</v>
      </c>
      <c r="B1078" s="23">
        <f t="shared" si="35"/>
        <v>1012109</v>
      </c>
      <c r="C1078" s="6" t="s">
        <v>1098</v>
      </c>
      <c r="D1078" s="7" t="s">
        <v>1096</v>
      </c>
      <c r="E1078" s="7" t="s">
        <v>8</v>
      </c>
      <c r="F1078" s="7" t="s">
        <v>1066</v>
      </c>
      <c r="G1078" s="7" t="s">
        <v>982</v>
      </c>
      <c r="H1078" s="7" t="s">
        <v>724</v>
      </c>
      <c r="I1078" s="7" t="s">
        <v>725</v>
      </c>
      <c r="J1078" s="6" t="s">
        <v>658</v>
      </c>
      <c r="K1078" s="1">
        <v>365987</v>
      </c>
      <c r="L1078" s="1">
        <v>365987</v>
      </c>
      <c r="M1078" s="1">
        <v>366411.61700000003</v>
      </c>
      <c r="N1078" s="2">
        <v>5.4700057652321004</v>
      </c>
      <c r="O1078" s="2">
        <v>5.4700057652321004</v>
      </c>
      <c r="P1078" s="16">
        <v>5.96475232525174</v>
      </c>
    </row>
    <row r="1079" spans="1:16" x14ac:dyDescent="0.35">
      <c r="A1079" s="23" t="str">
        <f t="shared" si="34"/>
        <v>03</v>
      </c>
      <c r="B1079" s="23">
        <f t="shared" si="35"/>
        <v>1012110</v>
      </c>
      <c r="C1079" s="6" t="s">
        <v>1098</v>
      </c>
      <c r="D1079" s="7" t="s">
        <v>1096</v>
      </c>
      <c r="E1079" s="7" t="s">
        <v>8</v>
      </c>
      <c r="F1079" s="7" t="s">
        <v>1066</v>
      </c>
      <c r="G1079" s="7" t="s">
        <v>982</v>
      </c>
      <c r="H1079" s="7" t="s">
        <v>726</v>
      </c>
      <c r="I1079" s="7" t="s">
        <v>727</v>
      </c>
      <c r="J1079" s="6" t="s">
        <v>658</v>
      </c>
      <c r="K1079" s="1">
        <v>51370</v>
      </c>
      <c r="L1079" s="1">
        <v>51370</v>
      </c>
      <c r="M1079" s="1">
        <v>32114.312999999998</v>
      </c>
      <c r="N1079" s="2">
        <v>5.3600350399065597</v>
      </c>
      <c r="O1079" s="2">
        <v>5.3600350399065597</v>
      </c>
      <c r="P1079" s="16">
        <v>5.9139207399516804</v>
      </c>
    </row>
    <row r="1080" spans="1:16" x14ac:dyDescent="0.35">
      <c r="A1080" s="23" t="str">
        <f t="shared" si="34"/>
        <v>03</v>
      </c>
      <c r="B1080" s="23">
        <f t="shared" si="35"/>
        <v>1012111</v>
      </c>
      <c r="C1080" s="6" t="s">
        <v>1098</v>
      </c>
      <c r="D1080" s="7" t="s">
        <v>1096</v>
      </c>
      <c r="E1080" s="7" t="s">
        <v>8</v>
      </c>
      <c r="F1080" s="7" t="s">
        <v>1066</v>
      </c>
      <c r="G1080" s="7" t="s">
        <v>982</v>
      </c>
      <c r="H1080" s="7" t="s">
        <v>728</v>
      </c>
      <c r="I1080" s="7" t="s">
        <v>729</v>
      </c>
      <c r="J1080" s="6" t="s">
        <v>658</v>
      </c>
      <c r="K1080" s="1">
        <v>31720</v>
      </c>
      <c r="L1080" s="1">
        <v>31720</v>
      </c>
      <c r="M1080" s="1">
        <v>32386.564999999999</v>
      </c>
      <c r="N1080" s="2">
        <v>5.3626103404791898</v>
      </c>
      <c r="O1080" s="2">
        <v>5.3626103404791898</v>
      </c>
      <c r="P1080" s="16">
        <v>5.9371406816375902</v>
      </c>
    </row>
    <row r="1081" spans="1:16" x14ac:dyDescent="0.35">
      <c r="A1081" s="23" t="str">
        <f t="shared" si="34"/>
        <v>03</v>
      </c>
      <c r="B1081" s="23">
        <f t="shared" si="35"/>
        <v>1012112</v>
      </c>
      <c r="C1081" s="6" t="s">
        <v>1098</v>
      </c>
      <c r="D1081" s="7" t="s">
        <v>1096</v>
      </c>
      <c r="E1081" s="7" t="s">
        <v>8</v>
      </c>
      <c r="F1081" s="7" t="s">
        <v>1066</v>
      </c>
      <c r="G1081" s="7" t="s">
        <v>982</v>
      </c>
      <c r="H1081" s="7" t="s">
        <v>730</v>
      </c>
      <c r="I1081" s="7" t="s">
        <v>731</v>
      </c>
      <c r="J1081" s="6" t="s">
        <v>658</v>
      </c>
      <c r="K1081" s="1">
        <v>5751</v>
      </c>
      <c r="L1081" s="1">
        <v>5751</v>
      </c>
      <c r="M1081" s="1">
        <v>7983.2190000000001</v>
      </c>
      <c r="N1081" s="2">
        <v>5.6998782820379104</v>
      </c>
      <c r="O1081" s="2">
        <v>5.6998782820379104</v>
      </c>
      <c r="P1081" s="16">
        <v>4.6370368143476997</v>
      </c>
    </row>
    <row r="1082" spans="1:16" x14ac:dyDescent="0.35">
      <c r="A1082" s="23" t="str">
        <f t="shared" si="34"/>
        <v>03</v>
      </c>
      <c r="B1082" s="23">
        <f t="shared" si="35"/>
        <v>1012145</v>
      </c>
      <c r="C1082" s="6" t="s">
        <v>1098</v>
      </c>
      <c r="D1082" s="7" t="s">
        <v>1096</v>
      </c>
      <c r="E1082" s="7" t="s">
        <v>8</v>
      </c>
      <c r="F1082" s="7" t="s">
        <v>1066</v>
      </c>
      <c r="G1082" s="7" t="s">
        <v>982</v>
      </c>
      <c r="H1082" s="7" t="s">
        <v>734</v>
      </c>
      <c r="I1082" s="7" t="s">
        <v>735</v>
      </c>
      <c r="J1082" s="6" t="s">
        <v>658</v>
      </c>
      <c r="K1082" s="1">
        <v>82276</v>
      </c>
      <c r="L1082" s="1">
        <v>60276</v>
      </c>
      <c r="M1082" s="1">
        <v>59923.101000000002</v>
      </c>
      <c r="N1082" s="2">
        <v>4.9215931741941796</v>
      </c>
      <c r="O1082" s="2">
        <v>4.9215774105780099</v>
      </c>
      <c r="P1082" s="16">
        <v>5.2851475493566298</v>
      </c>
    </row>
    <row r="1083" spans="1:16" x14ac:dyDescent="0.35">
      <c r="A1083" s="23" t="str">
        <f t="shared" si="34"/>
        <v>03</v>
      </c>
      <c r="B1083" s="23">
        <f t="shared" si="35"/>
        <v>1012160</v>
      </c>
      <c r="C1083" s="6" t="s">
        <v>1098</v>
      </c>
      <c r="D1083" s="7" t="s">
        <v>1096</v>
      </c>
      <c r="E1083" s="7" t="s">
        <v>8</v>
      </c>
      <c r="F1083" s="7" t="s">
        <v>1066</v>
      </c>
      <c r="G1083" s="7" t="s">
        <v>982</v>
      </c>
      <c r="H1083" s="7" t="s">
        <v>746</v>
      </c>
      <c r="I1083" s="7" t="s">
        <v>747</v>
      </c>
      <c r="J1083" s="6" t="s">
        <v>658</v>
      </c>
      <c r="K1083" s="1">
        <v>4445</v>
      </c>
      <c r="L1083" s="1">
        <v>44445</v>
      </c>
      <c r="M1083" s="1">
        <v>34473.232000000004</v>
      </c>
      <c r="N1083" s="2">
        <v>4.8116985376827897</v>
      </c>
      <c r="O1083" s="2">
        <v>4.8114298571267904</v>
      </c>
      <c r="P1083" s="16">
        <v>4.8766785719424304</v>
      </c>
    </row>
    <row r="1084" spans="1:16" x14ac:dyDescent="0.35">
      <c r="A1084" s="23" t="str">
        <f t="shared" si="34"/>
        <v>03</v>
      </c>
      <c r="B1084" s="23">
        <f t="shared" si="35"/>
        <v>1012167</v>
      </c>
      <c r="C1084" s="6" t="s">
        <v>1098</v>
      </c>
      <c r="D1084" s="7" t="s">
        <v>1096</v>
      </c>
      <c r="E1084" s="7" t="s">
        <v>8</v>
      </c>
      <c r="F1084" s="7" t="s">
        <v>1066</v>
      </c>
      <c r="G1084" s="7" t="s">
        <v>982</v>
      </c>
      <c r="H1084" s="7" t="s">
        <v>758</v>
      </c>
      <c r="I1084" s="7" t="s">
        <v>759</v>
      </c>
      <c r="J1084" s="6" t="s">
        <v>658</v>
      </c>
      <c r="K1084" s="1">
        <v>489655</v>
      </c>
      <c r="L1084" s="1">
        <v>501679</v>
      </c>
      <c r="M1084" s="1">
        <v>501678.45799999998</v>
      </c>
      <c r="N1084" s="2">
        <v>4.6465899459823801</v>
      </c>
      <c r="O1084" s="2">
        <v>4.6465907482673199</v>
      </c>
      <c r="P1084" s="16">
        <v>4.6630668973232998</v>
      </c>
    </row>
    <row r="1085" spans="1:16" x14ac:dyDescent="0.35">
      <c r="A1085" s="23" t="str">
        <f t="shared" si="34"/>
        <v>03</v>
      </c>
      <c r="B1085" s="23">
        <f t="shared" si="35"/>
        <v>1012399</v>
      </c>
      <c r="C1085" s="6" t="s">
        <v>1098</v>
      </c>
      <c r="D1085" s="7" t="s">
        <v>1096</v>
      </c>
      <c r="E1085" s="7" t="s">
        <v>8</v>
      </c>
      <c r="F1085" s="7" t="s">
        <v>1066</v>
      </c>
      <c r="G1085" s="7" t="s">
        <v>982</v>
      </c>
      <c r="H1085" s="7" t="s">
        <v>776</v>
      </c>
      <c r="I1085" s="7" t="s">
        <v>777</v>
      </c>
      <c r="J1085" s="6" t="s">
        <v>658</v>
      </c>
      <c r="K1085" s="1">
        <v>18144</v>
      </c>
      <c r="L1085" s="1"/>
      <c r="M1085" s="1"/>
      <c r="N1085" s="2">
        <v>5.0318011463844803</v>
      </c>
      <c r="O1085" s="2"/>
      <c r="P1085" s="16"/>
    </row>
    <row r="1086" spans="1:16" x14ac:dyDescent="0.35">
      <c r="A1086" s="23" t="str">
        <f t="shared" si="34"/>
        <v>03</v>
      </c>
      <c r="B1086" s="23">
        <f t="shared" si="35"/>
        <v>1012519</v>
      </c>
      <c r="C1086" s="6" t="s">
        <v>1098</v>
      </c>
      <c r="D1086" s="7" t="s">
        <v>1096</v>
      </c>
      <c r="E1086" s="7" t="s">
        <v>8</v>
      </c>
      <c r="F1086" s="7" t="s">
        <v>1066</v>
      </c>
      <c r="G1086" s="7" t="s">
        <v>982</v>
      </c>
      <c r="H1086" s="7" t="s">
        <v>803</v>
      </c>
      <c r="I1086" s="7" t="s">
        <v>721</v>
      </c>
      <c r="J1086" s="6" t="s">
        <v>658</v>
      </c>
      <c r="K1086" s="1">
        <v>30560</v>
      </c>
      <c r="L1086" s="1">
        <v>30560</v>
      </c>
      <c r="M1086" s="1">
        <v>30118.508000000002</v>
      </c>
      <c r="N1086" s="2">
        <v>5.7763743455497396</v>
      </c>
      <c r="O1086" s="2">
        <v>5.7763743455497396</v>
      </c>
      <c r="P1086" s="16">
        <v>6.0032145317424099</v>
      </c>
    </row>
    <row r="1087" spans="1:16" x14ac:dyDescent="0.35">
      <c r="A1087" s="23" t="str">
        <f t="shared" si="34"/>
        <v>03</v>
      </c>
      <c r="B1087" s="23">
        <f t="shared" si="35"/>
        <v>1012520</v>
      </c>
      <c r="C1087" s="6" t="s">
        <v>1098</v>
      </c>
      <c r="D1087" s="7" t="s">
        <v>1096</v>
      </c>
      <c r="E1087" s="7" t="s">
        <v>8</v>
      </c>
      <c r="F1087" s="7" t="s">
        <v>1066</v>
      </c>
      <c r="G1087" s="7" t="s">
        <v>982</v>
      </c>
      <c r="H1087" s="7" t="s">
        <v>804</v>
      </c>
      <c r="I1087" s="7" t="s">
        <v>723</v>
      </c>
      <c r="J1087" s="6" t="s">
        <v>658</v>
      </c>
      <c r="K1087" s="1">
        <v>89205</v>
      </c>
      <c r="L1087" s="1">
        <v>89205</v>
      </c>
      <c r="M1087" s="1">
        <v>88905.04</v>
      </c>
      <c r="N1087" s="2">
        <v>5.9363376492349103</v>
      </c>
      <c r="O1087" s="2">
        <v>5.9363376492349103</v>
      </c>
      <c r="P1087" s="16">
        <v>6.0034829341508598</v>
      </c>
    </row>
    <row r="1088" spans="1:16" x14ac:dyDescent="0.35">
      <c r="A1088" s="23" t="str">
        <f t="shared" si="34"/>
        <v>03</v>
      </c>
      <c r="B1088" s="23">
        <f t="shared" si="35"/>
        <v>1012521</v>
      </c>
      <c r="C1088" s="6" t="s">
        <v>1098</v>
      </c>
      <c r="D1088" s="7" t="s">
        <v>1096</v>
      </c>
      <c r="E1088" s="7" t="s">
        <v>8</v>
      </c>
      <c r="F1088" s="7" t="s">
        <v>1066</v>
      </c>
      <c r="G1088" s="7" t="s">
        <v>982</v>
      </c>
      <c r="H1088" s="7" t="s">
        <v>805</v>
      </c>
      <c r="I1088" s="7" t="s">
        <v>725</v>
      </c>
      <c r="J1088" s="6" t="s">
        <v>658</v>
      </c>
      <c r="K1088" s="1">
        <v>234987</v>
      </c>
      <c r="L1088" s="1">
        <v>234987</v>
      </c>
      <c r="M1088" s="1">
        <v>235325.30600000001</v>
      </c>
      <c r="N1088" s="2">
        <v>5.9299280385723501</v>
      </c>
      <c r="O1088" s="2">
        <v>5.9299280385723501</v>
      </c>
      <c r="P1088" s="16">
        <v>6.1149540360100501</v>
      </c>
    </row>
    <row r="1089" spans="1:16" x14ac:dyDescent="0.35">
      <c r="A1089" s="23" t="str">
        <f t="shared" si="34"/>
        <v>03</v>
      </c>
      <c r="B1089" s="23">
        <f t="shared" si="35"/>
        <v>1012522</v>
      </c>
      <c r="C1089" s="6" t="s">
        <v>1098</v>
      </c>
      <c r="D1089" s="7" t="s">
        <v>1096</v>
      </c>
      <c r="E1089" s="7" t="s">
        <v>8</v>
      </c>
      <c r="F1089" s="7" t="s">
        <v>1066</v>
      </c>
      <c r="G1089" s="7" t="s">
        <v>982</v>
      </c>
      <c r="H1089" s="7" t="s">
        <v>806</v>
      </c>
      <c r="I1089" s="7" t="s">
        <v>727</v>
      </c>
      <c r="J1089" s="6" t="s">
        <v>658</v>
      </c>
      <c r="K1089" s="1">
        <v>122021</v>
      </c>
      <c r="L1089" s="1">
        <v>122021</v>
      </c>
      <c r="M1089" s="1">
        <v>121926.058</v>
      </c>
      <c r="N1089" s="2">
        <v>5.97182452200851</v>
      </c>
      <c r="O1089" s="2">
        <v>5.97182452200851</v>
      </c>
      <c r="P1089" s="16">
        <v>5.9479550113889497</v>
      </c>
    </row>
    <row r="1090" spans="1:16" x14ac:dyDescent="0.35">
      <c r="A1090" s="23" t="str">
        <f t="shared" si="34"/>
        <v>03</v>
      </c>
      <c r="B1090" s="23">
        <f t="shared" si="35"/>
        <v>1012523</v>
      </c>
      <c r="C1090" s="6" t="s">
        <v>1098</v>
      </c>
      <c r="D1090" s="7" t="s">
        <v>1096</v>
      </c>
      <c r="E1090" s="7" t="s">
        <v>8</v>
      </c>
      <c r="F1090" s="7" t="s">
        <v>1066</v>
      </c>
      <c r="G1090" s="7" t="s">
        <v>982</v>
      </c>
      <c r="H1090" s="7" t="s">
        <v>807</v>
      </c>
      <c r="I1090" s="7" t="s">
        <v>729</v>
      </c>
      <c r="J1090" s="6" t="s">
        <v>658</v>
      </c>
      <c r="K1090" s="1">
        <v>35688</v>
      </c>
      <c r="L1090" s="1">
        <v>35688</v>
      </c>
      <c r="M1090" s="1">
        <v>35108.373</v>
      </c>
      <c r="N1090" s="2">
        <v>5.9547747141896403</v>
      </c>
      <c r="O1090" s="2">
        <v>5.9547747141896403</v>
      </c>
      <c r="P1090" s="16">
        <v>5.9294741086406901</v>
      </c>
    </row>
    <row r="1091" spans="1:16" x14ac:dyDescent="0.35">
      <c r="A1091" s="23" t="str">
        <f t="shared" si="34"/>
        <v>03</v>
      </c>
      <c r="B1091" s="23">
        <f t="shared" si="35"/>
        <v>1012524</v>
      </c>
      <c r="C1091" s="6" t="s">
        <v>1098</v>
      </c>
      <c r="D1091" s="7" t="s">
        <v>1096</v>
      </c>
      <c r="E1091" s="7" t="s">
        <v>8</v>
      </c>
      <c r="F1091" s="7" t="s">
        <v>1066</v>
      </c>
      <c r="G1091" s="7" t="s">
        <v>982</v>
      </c>
      <c r="H1091" s="7" t="s">
        <v>808</v>
      </c>
      <c r="I1091" s="7" t="s">
        <v>731</v>
      </c>
      <c r="J1091" s="6" t="s">
        <v>658</v>
      </c>
      <c r="K1091" s="1">
        <v>31888</v>
      </c>
      <c r="L1091" s="1">
        <v>31888</v>
      </c>
      <c r="M1091" s="1">
        <v>31933.228999999999</v>
      </c>
      <c r="N1091" s="2">
        <v>5.1399272453587601</v>
      </c>
      <c r="O1091" s="2">
        <v>5.1399272453587601</v>
      </c>
      <c r="P1091" s="16">
        <v>4.6370993205854596</v>
      </c>
    </row>
    <row r="1092" spans="1:16" x14ac:dyDescent="0.35">
      <c r="A1092" s="23" t="str">
        <f t="shared" si="34"/>
        <v>03</v>
      </c>
      <c r="B1092" s="23">
        <f t="shared" si="35"/>
        <v>1012694</v>
      </c>
      <c r="C1092" s="6" t="s">
        <v>1098</v>
      </c>
      <c r="D1092" s="7" t="s">
        <v>1096</v>
      </c>
      <c r="E1092" s="7" t="s">
        <v>8</v>
      </c>
      <c r="F1092" s="7" t="s">
        <v>1066</v>
      </c>
      <c r="G1092" s="7" t="s">
        <v>982</v>
      </c>
      <c r="H1092" s="7" t="s">
        <v>832</v>
      </c>
      <c r="I1092" s="7" t="s">
        <v>1282</v>
      </c>
      <c r="J1092" s="6" t="s">
        <v>658</v>
      </c>
      <c r="K1092" s="1">
        <v>49589</v>
      </c>
      <c r="L1092" s="1">
        <v>49589</v>
      </c>
      <c r="M1092" s="1">
        <v>54431.360000000001</v>
      </c>
      <c r="N1092" s="2">
        <v>6.5674242271471499</v>
      </c>
      <c r="O1092" s="2">
        <v>6.5674242271471499</v>
      </c>
      <c r="P1092" s="16">
        <v>6.3556903777528202</v>
      </c>
    </row>
    <row r="1093" spans="1:16" x14ac:dyDescent="0.35">
      <c r="A1093" s="23" t="str">
        <f t="shared" ref="A1093:A1156" si="36">MID(C1093,1,2)</f>
        <v>03</v>
      </c>
      <c r="B1093" s="23">
        <f t="shared" ref="B1093:B1156" si="37">+H1093*1</f>
        <v>1022619</v>
      </c>
      <c r="C1093" s="6" t="s">
        <v>1098</v>
      </c>
      <c r="D1093" s="7" t="s">
        <v>1096</v>
      </c>
      <c r="E1093" s="7" t="s">
        <v>8</v>
      </c>
      <c r="F1093" s="7" t="s">
        <v>1083</v>
      </c>
      <c r="G1093" s="7" t="s">
        <v>1015</v>
      </c>
      <c r="H1093" s="7" t="s">
        <v>320</v>
      </c>
      <c r="I1093" s="7" t="s">
        <v>321</v>
      </c>
      <c r="J1093" s="6" t="s">
        <v>553</v>
      </c>
      <c r="K1093" s="1">
        <v>4165</v>
      </c>
      <c r="L1093" s="1">
        <v>4627</v>
      </c>
      <c r="M1093" s="1">
        <v>5319.7669999999998</v>
      </c>
      <c r="N1093" s="2">
        <v>7.2098439375750303</v>
      </c>
      <c r="O1093" s="2">
        <v>7.2096390749946</v>
      </c>
      <c r="P1093" s="16">
        <v>6.6428243755788596</v>
      </c>
    </row>
    <row r="1094" spans="1:16" x14ac:dyDescent="0.35">
      <c r="A1094" s="23" t="str">
        <f t="shared" si="36"/>
        <v>03</v>
      </c>
      <c r="B1094" s="23">
        <f t="shared" si="37"/>
        <v>1030370</v>
      </c>
      <c r="C1094" s="6" t="s">
        <v>1098</v>
      </c>
      <c r="D1094" s="7" t="s">
        <v>1096</v>
      </c>
      <c r="E1094" s="7" t="s">
        <v>8</v>
      </c>
      <c r="F1094" s="7" t="s">
        <v>1081</v>
      </c>
      <c r="G1094" s="7" t="s">
        <v>1056</v>
      </c>
      <c r="H1094" s="7" t="s">
        <v>881</v>
      </c>
      <c r="I1094" s="7" t="s">
        <v>882</v>
      </c>
      <c r="J1094" s="6" t="s">
        <v>659</v>
      </c>
      <c r="K1094" s="1">
        <v>13814</v>
      </c>
      <c r="L1094" s="1">
        <v>15242</v>
      </c>
      <c r="M1094" s="1">
        <v>15241.656999999999</v>
      </c>
      <c r="N1094" s="2">
        <v>4.0912118141016398</v>
      </c>
      <c r="O1094" s="2">
        <v>4.09119538118357</v>
      </c>
      <c r="P1094" s="16">
        <v>4.0633667389313404</v>
      </c>
    </row>
    <row r="1095" spans="1:16" x14ac:dyDescent="0.35">
      <c r="A1095" s="23" t="str">
        <f t="shared" si="36"/>
        <v>03</v>
      </c>
      <c r="B1095" s="23">
        <f t="shared" si="37"/>
        <v>1021260</v>
      </c>
      <c r="C1095" s="6" t="s">
        <v>1098</v>
      </c>
      <c r="D1095" s="7" t="s">
        <v>1096</v>
      </c>
      <c r="E1095" s="7" t="s">
        <v>8</v>
      </c>
      <c r="F1095" s="7" t="s">
        <v>1069</v>
      </c>
      <c r="G1095" s="7" t="s">
        <v>1026</v>
      </c>
      <c r="H1095" s="7" t="s">
        <v>456</v>
      </c>
      <c r="I1095" s="7" t="s">
        <v>457</v>
      </c>
      <c r="J1095" s="6" t="s">
        <v>553</v>
      </c>
      <c r="K1095" s="1">
        <v>0</v>
      </c>
      <c r="L1095" s="1">
        <v>48000</v>
      </c>
      <c r="M1095" s="1">
        <v>47990.034</v>
      </c>
      <c r="N1095" s="2">
        <v>0</v>
      </c>
      <c r="O1095" s="2">
        <v>0</v>
      </c>
      <c r="P1095" s="16">
        <v>0.538937519819219</v>
      </c>
    </row>
    <row r="1096" spans="1:16" x14ac:dyDescent="0.35">
      <c r="A1096" s="23" t="str">
        <f t="shared" si="36"/>
        <v>03</v>
      </c>
      <c r="B1096" s="23">
        <f t="shared" si="37"/>
        <v>1023190</v>
      </c>
      <c r="C1096" s="6" t="s">
        <v>1098</v>
      </c>
      <c r="D1096" s="7" t="s">
        <v>1096</v>
      </c>
      <c r="E1096" s="7" t="s">
        <v>8</v>
      </c>
      <c r="F1096" s="7" t="s">
        <v>1069</v>
      </c>
      <c r="G1096" s="7" t="s">
        <v>1026</v>
      </c>
      <c r="H1096" s="7" t="s">
        <v>432</v>
      </c>
      <c r="I1096" s="7" t="s">
        <v>433</v>
      </c>
      <c r="J1096" s="6" t="s">
        <v>553</v>
      </c>
      <c r="K1096" s="1">
        <v>240000</v>
      </c>
      <c r="L1096" s="1">
        <v>237229</v>
      </c>
      <c r="M1096" s="1">
        <v>237228.571</v>
      </c>
      <c r="N1096" s="2">
        <v>0.695025</v>
      </c>
      <c r="O1096" s="2">
        <v>0.69502042330406499</v>
      </c>
      <c r="P1096" s="16">
        <v>0.72101318479046095</v>
      </c>
    </row>
    <row r="1097" spans="1:16" x14ac:dyDescent="0.35">
      <c r="A1097" s="23" t="str">
        <f t="shared" si="36"/>
        <v>03</v>
      </c>
      <c r="B1097" s="23">
        <f t="shared" si="37"/>
        <v>1030788</v>
      </c>
      <c r="C1097" s="6" t="s">
        <v>1098</v>
      </c>
      <c r="D1097" s="7" t="s">
        <v>1096</v>
      </c>
      <c r="E1097" s="7" t="s">
        <v>9</v>
      </c>
      <c r="F1097" s="7" t="s">
        <v>1068</v>
      </c>
      <c r="G1097" s="7" t="s">
        <v>996</v>
      </c>
      <c r="H1097" s="7" t="s">
        <v>972</v>
      </c>
      <c r="I1097" s="7" t="s">
        <v>973</v>
      </c>
      <c r="J1097" s="6" t="s">
        <v>659</v>
      </c>
      <c r="K1097" s="1"/>
      <c r="L1097" s="1"/>
      <c r="M1097" s="1">
        <v>3000</v>
      </c>
      <c r="N1097" s="2"/>
      <c r="O1097" s="2"/>
      <c r="P1097" s="16">
        <v>0.25833333333333303</v>
      </c>
    </row>
    <row r="1098" spans="1:16" x14ac:dyDescent="0.35">
      <c r="A1098" s="23" t="str">
        <f t="shared" si="36"/>
        <v>03</v>
      </c>
      <c r="B1098" s="23">
        <f t="shared" si="37"/>
        <v>1030332</v>
      </c>
      <c r="C1098" s="6" t="s">
        <v>1098</v>
      </c>
      <c r="D1098" s="7" t="s">
        <v>1096</v>
      </c>
      <c r="E1098" s="7" t="s">
        <v>9</v>
      </c>
      <c r="F1098" s="7" t="s">
        <v>1068</v>
      </c>
      <c r="G1098" s="7" t="s">
        <v>994</v>
      </c>
      <c r="H1098" s="7" t="s">
        <v>871</v>
      </c>
      <c r="I1098" s="7" t="s">
        <v>872</v>
      </c>
      <c r="J1098" s="6" t="s">
        <v>659</v>
      </c>
      <c r="K1098" s="1"/>
      <c r="L1098" s="1"/>
      <c r="M1098" s="1">
        <v>27000</v>
      </c>
      <c r="N1098" s="2"/>
      <c r="O1098" s="2"/>
      <c r="P1098" s="16">
        <v>1.2231481481481501</v>
      </c>
    </row>
    <row r="1099" spans="1:16" x14ac:dyDescent="0.35">
      <c r="A1099" s="23" t="str">
        <f t="shared" si="36"/>
        <v>03</v>
      </c>
      <c r="B1099" s="23">
        <f t="shared" si="37"/>
        <v>1011042</v>
      </c>
      <c r="C1099" s="6" t="s">
        <v>1098</v>
      </c>
      <c r="D1099" s="7" t="s">
        <v>1096</v>
      </c>
      <c r="E1099" s="7" t="s">
        <v>9</v>
      </c>
      <c r="F1099" s="7" t="s">
        <v>1067</v>
      </c>
      <c r="G1099" s="7" t="s">
        <v>983</v>
      </c>
      <c r="H1099" s="7" t="s">
        <v>671</v>
      </c>
      <c r="I1099" s="7" t="s">
        <v>672</v>
      </c>
      <c r="J1099" s="6" t="s">
        <v>658</v>
      </c>
      <c r="K1099" s="1"/>
      <c r="L1099" s="1"/>
      <c r="M1099" s="1">
        <v>24000</v>
      </c>
      <c r="N1099" s="2"/>
      <c r="O1099" s="2"/>
      <c r="P1099" s="16">
        <v>0.11</v>
      </c>
    </row>
    <row r="1100" spans="1:16" x14ac:dyDescent="0.35">
      <c r="A1100" s="23" t="str">
        <f t="shared" si="36"/>
        <v>03</v>
      </c>
      <c r="B1100" s="23">
        <f t="shared" si="37"/>
        <v>1020853</v>
      </c>
      <c r="C1100" s="6" t="s">
        <v>1098</v>
      </c>
      <c r="D1100" s="7" t="s">
        <v>1096</v>
      </c>
      <c r="E1100" s="7" t="s">
        <v>9</v>
      </c>
      <c r="F1100" s="7" t="s">
        <v>985</v>
      </c>
      <c r="G1100" s="7" t="s">
        <v>1012</v>
      </c>
      <c r="H1100" s="7" t="s">
        <v>77</v>
      </c>
      <c r="I1100" s="7" t="s">
        <v>78</v>
      </c>
      <c r="J1100" s="6" t="s">
        <v>553</v>
      </c>
      <c r="K1100" s="1">
        <v>120000</v>
      </c>
      <c r="L1100" s="1">
        <v>120000</v>
      </c>
      <c r="M1100" s="1">
        <v>120000</v>
      </c>
      <c r="N1100" s="2">
        <v>4.3528583333333302</v>
      </c>
      <c r="O1100" s="2">
        <v>4.3528583333333302</v>
      </c>
      <c r="P1100" s="16">
        <v>3.5941967199999998</v>
      </c>
    </row>
    <row r="1101" spans="1:16" x14ac:dyDescent="0.35">
      <c r="A1101" s="23" t="str">
        <f t="shared" si="36"/>
        <v>03</v>
      </c>
      <c r="B1101" s="23">
        <f t="shared" si="37"/>
        <v>1012730</v>
      </c>
      <c r="C1101" s="6" t="s">
        <v>1098</v>
      </c>
      <c r="D1101" s="7" t="s">
        <v>1096</v>
      </c>
      <c r="E1101" s="7" t="s">
        <v>9</v>
      </c>
      <c r="F1101" s="7" t="s">
        <v>1065</v>
      </c>
      <c r="G1101" s="7" t="s">
        <v>989</v>
      </c>
      <c r="H1101" s="7" t="s">
        <v>843</v>
      </c>
      <c r="I1101" s="7" t="s">
        <v>844</v>
      </c>
      <c r="J1101" s="6" t="s">
        <v>658</v>
      </c>
      <c r="K1101" s="1">
        <v>30503</v>
      </c>
      <c r="L1101" s="1">
        <v>30503</v>
      </c>
      <c r="M1101" s="1">
        <v>43203</v>
      </c>
      <c r="N1101" s="2">
        <v>0.600006556732125</v>
      </c>
      <c r="O1101" s="2">
        <v>0.600006556732125</v>
      </c>
      <c r="P1101" s="16">
        <v>0.44008714672592197</v>
      </c>
    </row>
    <row r="1102" spans="1:16" x14ac:dyDescent="0.35">
      <c r="A1102" s="23" t="str">
        <f t="shared" si="36"/>
        <v>03</v>
      </c>
      <c r="B1102" s="23">
        <f t="shared" si="37"/>
        <v>1023353</v>
      </c>
      <c r="C1102" s="6" t="s">
        <v>1098</v>
      </c>
      <c r="D1102" s="7" t="s">
        <v>1096</v>
      </c>
      <c r="E1102" s="7" t="s">
        <v>9</v>
      </c>
      <c r="F1102" s="7" t="s">
        <v>1077</v>
      </c>
      <c r="G1102" s="7" t="s">
        <v>1005</v>
      </c>
      <c r="H1102" s="7" t="s">
        <v>569</v>
      </c>
      <c r="I1102" s="7" t="s">
        <v>102</v>
      </c>
      <c r="J1102" s="6" t="s">
        <v>553</v>
      </c>
      <c r="K1102" s="1">
        <v>43200</v>
      </c>
      <c r="L1102" s="1">
        <v>43200</v>
      </c>
      <c r="M1102" s="1">
        <v>40000</v>
      </c>
      <c r="N1102" s="2">
        <v>2.6021990740740701</v>
      </c>
      <c r="O1102" s="2">
        <v>2.6021990740740701</v>
      </c>
      <c r="P1102" s="16">
        <v>1.5379075</v>
      </c>
    </row>
    <row r="1103" spans="1:16" x14ac:dyDescent="0.35">
      <c r="A1103" s="23" t="str">
        <f t="shared" si="36"/>
        <v>03</v>
      </c>
      <c r="B1103" s="23">
        <f t="shared" si="37"/>
        <v>1030265</v>
      </c>
      <c r="C1103" s="6" t="s">
        <v>1098</v>
      </c>
      <c r="D1103" s="7" t="s">
        <v>1096</v>
      </c>
      <c r="E1103" s="7" t="s">
        <v>9</v>
      </c>
      <c r="F1103" s="7" t="s">
        <v>1090</v>
      </c>
      <c r="G1103" s="7" t="s">
        <v>1052</v>
      </c>
      <c r="H1103" s="7" t="s">
        <v>862</v>
      </c>
      <c r="I1103" s="7" t="s">
        <v>863</v>
      </c>
      <c r="J1103" s="6" t="s">
        <v>659</v>
      </c>
      <c r="K1103" s="1">
        <v>5214</v>
      </c>
      <c r="L1103" s="1">
        <v>43200</v>
      </c>
      <c r="M1103" s="1">
        <v>43200</v>
      </c>
      <c r="N1103" s="2">
        <v>4.7000383582662097</v>
      </c>
      <c r="O1103" s="2">
        <v>5.4</v>
      </c>
      <c r="P1103" s="16">
        <v>5.1392340740740696</v>
      </c>
    </row>
    <row r="1104" spans="1:16" x14ac:dyDescent="0.35">
      <c r="A1104" s="23" t="str">
        <f t="shared" si="36"/>
        <v>03</v>
      </c>
      <c r="B1104" s="23">
        <f t="shared" si="37"/>
        <v>1011748</v>
      </c>
      <c r="C1104" s="6" t="s">
        <v>1098</v>
      </c>
      <c r="D1104" s="7" t="s">
        <v>1096</v>
      </c>
      <c r="E1104" s="7" t="s">
        <v>9</v>
      </c>
      <c r="F1104" s="7" t="s">
        <v>1066</v>
      </c>
      <c r="G1104" s="7" t="s">
        <v>982</v>
      </c>
      <c r="H1104" s="7" t="s">
        <v>704</v>
      </c>
      <c r="I1104" s="7" t="s">
        <v>705</v>
      </c>
      <c r="J1104" s="6" t="s">
        <v>658</v>
      </c>
      <c r="K1104" s="1"/>
      <c r="L1104" s="1"/>
      <c r="M1104" s="1">
        <v>22800</v>
      </c>
      <c r="N1104" s="2"/>
      <c r="O1104" s="2"/>
      <c r="P1104" s="16">
        <v>3.2979343771929801</v>
      </c>
    </row>
    <row r="1105" spans="1:16" x14ac:dyDescent="0.35">
      <c r="A1105" s="23" t="str">
        <f t="shared" si="36"/>
        <v>03</v>
      </c>
      <c r="B1105" s="23">
        <f t="shared" si="37"/>
        <v>1023264</v>
      </c>
      <c r="C1105" s="6" t="s">
        <v>1098</v>
      </c>
      <c r="D1105" s="7" t="s">
        <v>1096</v>
      </c>
      <c r="E1105" s="7" t="s">
        <v>9</v>
      </c>
      <c r="F1105" s="7" t="s">
        <v>1069</v>
      </c>
      <c r="G1105" s="7" t="s">
        <v>1016</v>
      </c>
      <c r="H1105" s="7" t="s">
        <v>1133</v>
      </c>
      <c r="I1105" s="7" t="s">
        <v>1134</v>
      </c>
      <c r="J1105" s="6" t="s">
        <v>553</v>
      </c>
      <c r="K1105" s="1"/>
      <c r="L1105" s="1"/>
      <c r="M1105" s="1">
        <v>18759</v>
      </c>
      <c r="N1105" s="2"/>
      <c r="O1105" s="2"/>
      <c r="P1105" s="16">
        <v>10.52</v>
      </c>
    </row>
    <row r="1106" spans="1:16" x14ac:dyDescent="0.35">
      <c r="A1106" s="23" t="str">
        <f t="shared" si="36"/>
        <v>03</v>
      </c>
      <c r="B1106" s="23">
        <f t="shared" si="37"/>
        <v>1022304</v>
      </c>
      <c r="C1106" s="6" t="s">
        <v>1098</v>
      </c>
      <c r="D1106" s="7" t="s">
        <v>1096</v>
      </c>
      <c r="E1106" s="7" t="s">
        <v>9</v>
      </c>
      <c r="F1106" s="7" t="s">
        <v>1069</v>
      </c>
      <c r="G1106" s="7" t="s">
        <v>1026</v>
      </c>
      <c r="H1106" s="7" t="s">
        <v>271</v>
      </c>
      <c r="I1106" s="7" t="s">
        <v>272</v>
      </c>
      <c r="J1106" s="6" t="s">
        <v>553</v>
      </c>
      <c r="K1106" s="1">
        <v>20000</v>
      </c>
      <c r="L1106" s="1">
        <v>20000</v>
      </c>
      <c r="M1106" s="1">
        <v>20000</v>
      </c>
      <c r="N1106" s="2">
        <v>3.7468499999999998</v>
      </c>
      <c r="O1106" s="2">
        <v>3.7468499999999998</v>
      </c>
      <c r="P1106" s="16">
        <v>3.0528454100000002</v>
      </c>
    </row>
    <row r="1107" spans="1:16" x14ac:dyDescent="0.35">
      <c r="A1107" s="23" t="str">
        <f t="shared" si="36"/>
        <v>03</v>
      </c>
      <c r="B1107" s="23">
        <f t="shared" si="37"/>
        <v>1030224</v>
      </c>
      <c r="C1107" s="6" t="s">
        <v>1098</v>
      </c>
      <c r="D1107" s="7" t="s">
        <v>1096</v>
      </c>
      <c r="E1107" s="7" t="s">
        <v>9</v>
      </c>
      <c r="F1107" s="7" t="s">
        <v>1089</v>
      </c>
      <c r="G1107" s="7" t="s">
        <v>1049</v>
      </c>
      <c r="H1107" s="7" t="s">
        <v>856</v>
      </c>
      <c r="I1107" s="7" t="s">
        <v>857</v>
      </c>
      <c r="J1107" s="6" t="s">
        <v>659</v>
      </c>
      <c r="K1107" s="1"/>
      <c r="L1107" s="1"/>
      <c r="M1107" s="1">
        <v>168000</v>
      </c>
      <c r="N1107" s="2"/>
      <c r="O1107" s="2"/>
      <c r="P1107" s="16">
        <v>1.4128571428571399</v>
      </c>
    </row>
    <row r="1108" spans="1:16" x14ac:dyDescent="0.35">
      <c r="A1108" s="23" t="str">
        <f t="shared" si="36"/>
        <v>03</v>
      </c>
      <c r="B1108" s="23">
        <f t="shared" si="37"/>
        <v>1030355</v>
      </c>
      <c r="C1108" s="6" t="s">
        <v>1098</v>
      </c>
      <c r="D1108" s="7" t="s">
        <v>1096</v>
      </c>
      <c r="E1108" s="7" t="s">
        <v>9</v>
      </c>
      <c r="F1108" s="7" t="s">
        <v>1092</v>
      </c>
      <c r="G1108" s="7" t="s">
        <v>1055</v>
      </c>
      <c r="H1108" s="7" t="s">
        <v>875</v>
      </c>
      <c r="I1108" s="7" t="s">
        <v>876</v>
      </c>
      <c r="J1108" s="6" t="s">
        <v>659</v>
      </c>
      <c r="K1108" s="1"/>
      <c r="L1108" s="1"/>
      <c r="M1108" s="1">
        <v>18000</v>
      </c>
      <c r="N1108" s="2"/>
      <c r="O1108" s="2"/>
      <c r="P1108" s="16">
        <v>0.80833333333333302</v>
      </c>
    </row>
    <row r="1109" spans="1:16" x14ac:dyDescent="0.35">
      <c r="A1109" s="23" t="str">
        <f t="shared" si="36"/>
        <v>03</v>
      </c>
      <c r="B1109" s="23">
        <f t="shared" si="37"/>
        <v>1012278</v>
      </c>
      <c r="C1109" s="6" t="s">
        <v>1098</v>
      </c>
      <c r="D1109" s="7" t="s">
        <v>1096</v>
      </c>
      <c r="E1109" s="7" t="s">
        <v>10</v>
      </c>
      <c r="F1109" s="7" t="s">
        <v>1068</v>
      </c>
      <c r="G1109" s="7" t="s">
        <v>994</v>
      </c>
      <c r="H1109" s="7" t="s">
        <v>768</v>
      </c>
      <c r="I1109" s="7" t="s">
        <v>769</v>
      </c>
      <c r="J1109" s="6" t="s">
        <v>658</v>
      </c>
      <c r="K1109" s="1">
        <v>24000</v>
      </c>
      <c r="L1109" s="1">
        <v>24000</v>
      </c>
      <c r="M1109" s="1">
        <v>20520</v>
      </c>
      <c r="N1109" s="2">
        <v>4.0999999999999996</v>
      </c>
      <c r="O1109" s="2">
        <v>4.0999999999999996</v>
      </c>
      <c r="P1109" s="16">
        <v>4.0683482504873298</v>
      </c>
    </row>
    <row r="1110" spans="1:16" x14ac:dyDescent="0.35">
      <c r="A1110" s="23" t="str">
        <f t="shared" si="36"/>
        <v>03</v>
      </c>
      <c r="B1110" s="23">
        <f t="shared" si="37"/>
        <v>1012764</v>
      </c>
      <c r="C1110" s="6" t="s">
        <v>1098</v>
      </c>
      <c r="D1110" s="7" t="s">
        <v>1096</v>
      </c>
      <c r="E1110" s="7" t="s">
        <v>10</v>
      </c>
      <c r="F1110" s="7" t="s">
        <v>1063</v>
      </c>
      <c r="G1110" s="7" t="s">
        <v>999</v>
      </c>
      <c r="H1110" s="7" t="s">
        <v>849</v>
      </c>
      <c r="I1110" s="7" t="s">
        <v>850</v>
      </c>
      <c r="J1110" s="6" t="s">
        <v>658</v>
      </c>
      <c r="K1110" s="1">
        <v>192000</v>
      </c>
      <c r="L1110" s="1">
        <v>192000</v>
      </c>
      <c r="M1110" s="1"/>
      <c r="N1110" s="2">
        <v>0.53108333333333302</v>
      </c>
      <c r="O1110" s="2">
        <v>0.53108333333333302</v>
      </c>
      <c r="P1110" s="16"/>
    </row>
    <row r="1111" spans="1:16" x14ac:dyDescent="0.35">
      <c r="A1111" s="23" t="str">
        <f t="shared" si="36"/>
        <v>03</v>
      </c>
      <c r="B1111" s="23">
        <f t="shared" si="37"/>
        <v>1021270</v>
      </c>
      <c r="C1111" s="6" t="s">
        <v>1098</v>
      </c>
      <c r="D1111" s="7" t="s">
        <v>1096</v>
      </c>
      <c r="E1111" s="7" t="s">
        <v>10</v>
      </c>
      <c r="F1111" s="7" t="s">
        <v>1080</v>
      </c>
      <c r="G1111" s="7" t="s">
        <v>1030</v>
      </c>
      <c r="H1111" s="7" t="s">
        <v>443</v>
      </c>
      <c r="I1111" s="7" t="s">
        <v>142</v>
      </c>
      <c r="J1111" s="6" t="s">
        <v>553</v>
      </c>
      <c r="K1111" s="1">
        <v>96000</v>
      </c>
      <c r="L1111" s="1">
        <v>96000</v>
      </c>
      <c r="M1111" s="1">
        <v>96000</v>
      </c>
      <c r="N1111" s="2">
        <v>0.62638541666666703</v>
      </c>
      <c r="O1111" s="2">
        <v>0.62638541666666703</v>
      </c>
      <c r="P1111" s="16">
        <v>0.61648847916666705</v>
      </c>
    </row>
    <row r="1112" spans="1:16" x14ac:dyDescent="0.35">
      <c r="A1112" s="23" t="str">
        <f t="shared" si="36"/>
        <v>03</v>
      </c>
      <c r="B1112" s="23">
        <f t="shared" si="37"/>
        <v>1021272</v>
      </c>
      <c r="C1112" s="6" t="s">
        <v>1098</v>
      </c>
      <c r="D1112" s="7" t="s">
        <v>1096</v>
      </c>
      <c r="E1112" s="7" t="s">
        <v>10</v>
      </c>
      <c r="F1112" s="7" t="s">
        <v>1080</v>
      </c>
      <c r="G1112" s="7" t="s">
        <v>1030</v>
      </c>
      <c r="H1112" s="7" t="s">
        <v>143</v>
      </c>
      <c r="I1112" s="7" t="s">
        <v>144</v>
      </c>
      <c r="J1112" s="6" t="s">
        <v>553</v>
      </c>
      <c r="K1112" s="1">
        <v>312000</v>
      </c>
      <c r="L1112" s="1">
        <v>312000</v>
      </c>
      <c r="M1112" s="1">
        <v>312000</v>
      </c>
      <c r="N1112" s="2">
        <v>0.68357371794871802</v>
      </c>
      <c r="O1112" s="2">
        <v>0.68357371794871802</v>
      </c>
      <c r="P1112" s="16">
        <v>0.67623428653846196</v>
      </c>
    </row>
    <row r="1113" spans="1:16" x14ac:dyDescent="0.35">
      <c r="A1113" s="23" t="str">
        <f t="shared" si="36"/>
        <v>03</v>
      </c>
      <c r="B1113" s="23">
        <f t="shared" si="37"/>
        <v>1021596</v>
      </c>
      <c r="C1113" s="6" t="s">
        <v>1098</v>
      </c>
      <c r="D1113" s="7" t="s">
        <v>1096</v>
      </c>
      <c r="E1113" s="7" t="s">
        <v>10</v>
      </c>
      <c r="F1113" s="7" t="s">
        <v>1080</v>
      </c>
      <c r="G1113" s="7" t="s">
        <v>1031</v>
      </c>
      <c r="H1113" s="7" t="s">
        <v>508</v>
      </c>
      <c r="I1113" s="7" t="s">
        <v>148</v>
      </c>
      <c r="J1113" s="6" t="s">
        <v>553</v>
      </c>
      <c r="K1113" s="1">
        <v>72000</v>
      </c>
      <c r="L1113" s="1">
        <v>96000</v>
      </c>
      <c r="M1113" s="1">
        <v>72000</v>
      </c>
      <c r="N1113" s="2">
        <v>0.62638888888888899</v>
      </c>
      <c r="O1113" s="2">
        <v>0.62638541666666703</v>
      </c>
      <c r="P1113" s="16">
        <v>0.62714907638888895</v>
      </c>
    </row>
    <row r="1114" spans="1:16" x14ac:dyDescent="0.35">
      <c r="A1114" s="23" t="str">
        <f t="shared" si="36"/>
        <v>03</v>
      </c>
      <c r="B1114" s="23">
        <f t="shared" si="37"/>
        <v>1012725</v>
      </c>
      <c r="C1114" s="6" t="s">
        <v>1098</v>
      </c>
      <c r="D1114" s="7" t="s">
        <v>1096</v>
      </c>
      <c r="E1114" s="7" t="s">
        <v>10</v>
      </c>
      <c r="F1114" s="7" t="s">
        <v>985</v>
      </c>
      <c r="G1114" s="7" t="s">
        <v>985</v>
      </c>
      <c r="H1114" s="7" t="s">
        <v>841</v>
      </c>
      <c r="I1114" s="7" t="s">
        <v>842</v>
      </c>
      <c r="J1114" s="6" t="s">
        <v>658</v>
      </c>
      <c r="K1114" s="1">
        <v>12000</v>
      </c>
      <c r="L1114" s="1">
        <v>12000</v>
      </c>
      <c r="M1114" s="1">
        <v>12000</v>
      </c>
      <c r="N1114" s="2">
        <v>4.53</v>
      </c>
      <c r="O1114" s="2">
        <v>4.53</v>
      </c>
      <c r="P1114" s="16">
        <v>4.4924440333333298</v>
      </c>
    </row>
    <row r="1115" spans="1:16" x14ac:dyDescent="0.35">
      <c r="A1115" s="23" t="str">
        <f t="shared" si="36"/>
        <v>03</v>
      </c>
      <c r="B1115" s="23">
        <f t="shared" si="37"/>
        <v>1021555</v>
      </c>
      <c r="C1115" s="6" t="s">
        <v>1098</v>
      </c>
      <c r="D1115" s="7" t="s">
        <v>1096</v>
      </c>
      <c r="E1115" s="7" t="s">
        <v>10</v>
      </c>
      <c r="F1115" s="7" t="s">
        <v>1078</v>
      </c>
      <c r="G1115" s="7" t="s">
        <v>1009</v>
      </c>
      <c r="H1115" s="7" t="s">
        <v>163</v>
      </c>
      <c r="I1115" s="7" t="s">
        <v>164</v>
      </c>
      <c r="J1115" s="6" t="s">
        <v>553</v>
      </c>
      <c r="K1115" s="1">
        <v>192000</v>
      </c>
      <c r="L1115" s="1">
        <v>192000</v>
      </c>
      <c r="M1115" s="1">
        <v>192000</v>
      </c>
      <c r="N1115" s="2">
        <v>0.72442187499999999</v>
      </c>
      <c r="O1115" s="2">
        <v>0.72442187499999999</v>
      </c>
      <c r="P1115" s="16">
        <v>0.70876535416666597</v>
      </c>
    </row>
    <row r="1116" spans="1:16" x14ac:dyDescent="0.35">
      <c r="A1116" s="23" t="str">
        <f t="shared" si="36"/>
        <v>03</v>
      </c>
      <c r="B1116" s="23">
        <f t="shared" si="37"/>
        <v>1021874</v>
      </c>
      <c r="C1116" s="6" t="s">
        <v>1098</v>
      </c>
      <c r="D1116" s="7" t="s">
        <v>1096</v>
      </c>
      <c r="E1116" s="7" t="s">
        <v>10</v>
      </c>
      <c r="F1116" s="7" t="s">
        <v>1078</v>
      </c>
      <c r="G1116" s="7" t="s">
        <v>1009</v>
      </c>
      <c r="H1116" s="7" t="s">
        <v>477</v>
      </c>
      <c r="I1116" s="7" t="s">
        <v>243</v>
      </c>
      <c r="J1116" s="6" t="s">
        <v>553</v>
      </c>
      <c r="K1116" s="1">
        <v>312000</v>
      </c>
      <c r="L1116" s="1">
        <v>312000</v>
      </c>
      <c r="M1116" s="1">
        <v>312000</v>
      </c>
      <c r="N1116" s="2">
        <v>0.82246153846153802</v>
      </c>
      <c r="O1116" s="2">
        <v>0.82246153846153802</v>
      </c>
      <c r="P1116" s="16">
        <v>0.81134947852564099</v>
      </c>
    </row>
    <row r="1117" spans="1:16" x14ac:dyDescent="0.35">
      <c r="A1117" s="23" t="str">
        <f t="shared" si="36"/>
        <v>03</v>
      </c>
      <c r="B1117" s="23">
        <f t="shared" si="37"/>
        <v>1023302</v>
      </c>
      <c r="C1117" s="6" t="s">
        <v>1098</v>
      </c>
      <c r="D1117" s="7" t="s">
        <v>1096</v>
      </c>
      <c r="E1117" s="7" t="s">
        <v>10</v>
      </c>
      <c r="F1117" s="7" t="s">
        <v>1078</v>
      </c>
      <c r="G1117" s="7" t="s">
        <v>1027</v>
      </c>
      <c r="H1117" s="7" t="s">
        <v>490</v>
      </c>
      <c r="I1117" s="7" t="s">
        <v>223</v>
      </c>
      <c r="J1117" s="6" t="s">
        <v>553</v>
      </c>
      <c r="K1117" s="1">
        <v>432000</v>
      </c>
      <c r="L1117" s="1">
        <v>432000</v>
      </c>
      <c r="M1117" s="1">
        <v>432000</v>
      </c>
      <c r="N1117" s="2">
        <v>0.797953703703704</v>
      </c>
      <c r="O1117" s="2">
        <v>0.797953703703704</v>
      </c>
      <c r="P1117" s="16">
        <v>0.79866734143518503</v>
      </c>
    </row>
    <row r="1118" spans="1:16" x14ac:dyDescent="0.35">
      <c r="A1118" s="23" t="str">
        <f t="shared" si="36"/>
        <v>03</v>
      </c>
      <c r="B1118" s="23">
        <f t="shared" si="37"/>
        <v>1022854</v>
      </c>
      <c r="C1118" s="6" t="s">
        <v>1098</v>
      </c>
      <c r="D1118" s="7" t="s">
        <v>1096</v>
      </c>
      <c r="E1118" s="7" t="s">
        <v>10</v>
      </c>
      <c r="F1118" s="7" t="s">
        <v>1084</v>
      </c>
      <c r="G1118" s="7" t="s">
        <v>1017</v>
      </c>
      <c r="H1118" s="7" t="s">
        <v>575</v>
      </c>
      <c r="I1118" s="7" t="s">
        <v>357</v>
      </c>
      <c r="J1118" s="6" t="s">
        <v>553</v>
      </c>
      <c r="K1118" s="1">
        <v>48000</v>
      </c>
      <c r="L1118" s="1">
        <v>48000</v>
      </c>
      <c r="M1118" s="1">
        <v>48000</v>
      </c>
      <c r="N1118" s="2">
        <v>2.6361875000000001</v>
      </c>
      <c r="O1118" s="2">
        <v>2.6361875000000001</v>
      </c>
      <c r="P1118" s="16">
        <v>2.6284208312500001</v>
      </c>
    </row>
    <row r="1119" spans="1:16" x14ac:dyDescent="0.35">
      <c r="A1119" s="23" t="str">
        <f t="shared" si="36"/>
        <v>03</v>
      </c>
      <c r="B1119" s="23">
        <f t="shared" si="37"/>
        <v>1022822</v>
      </c>
      <c r="C1119" s="6" t="s">
        <v>1098</v>
      </c>
      <c r="D1119" s="7" t="s">
        <v>1096</v>
      </c>
      <c r="E1119" s="7" t="s">
        <v>10</v>
      </c>
      <c r="F1119" s="7" t="s">
        <v>990</v>
      </c>
      <c r="G1119" s="7" t="s">
        <v>990</v>
      </c>
      <c r="H1119" s="7" t="s">
        <v>1123</v>
      </c>
      <c r="I1119" s="7" t="s">
        <v>1356</v>
      </c>
      <c r="J1119" s="6" t="s">
        <v>553</v>
      </c>
      <c r="K1119" s="1"/>
      <c r="L1119" s="1"/>
      <c r="M1119" s="1">
        <v>20</v>
      </c>
      <c r="N1119" s="2"/>
      <c r="O1119" s="2"/>
      <c r="P1119" s="16">
        <v>4.3319999999999997E-2</v>
      </c>
    </row>
    <row r="1120" spans="1:16" x14ac:dyDescent="0.35">
      <c r="A1120" s="23" t="str">
        <f t="shared" si="36"/>
        <v>03</v>
      </c>
      <c r="B1120" s="23">
        <f t="shared" si="37"/>
        <v>1030792</v>
      </c>
      <c r="C1120" s="6" t="s">
        <v>1098</v>
      </c>
      <c r="D1120" s="7" t="s">
        <v>1096</v>
      </c>
      <c r="E1120" s="7" t="s">
        <v>10</v>
      </c>
      <c r="F1120" s="7" t="s">
        <v>1090</v>
      </c>
      <c r="G1120" s="7" t="s">
        <v>1060</v>
      </c>
      <c r="H1120" s="7" t="s">
        <v>974</v>
      </c>
      <c r="I1120" s="7" t="s">
        <v>975</v>
      </c>
      <c r="J1120" s="6" t="s">
        <v>659</v>
      </c>
      <c r="K1120" s="1">
        <v>12000</v>
      </c>
      <c r="L1120" s="1">
        <v>0</v>
      </c>
      <c r="M1120" s="1"/>
      <c r="N1120" s="2">
        <v>0</v>
      </c>
      <c r="O1120" s="2">
        <v>0</v>
      </c>
      <c r="P1120" s="16"/>
    </row>
    <row r="1121" spans="1:16" x14ac:dyDescent="0.35">
      <c r="A1121" s="23" t="str">
        <f t="shared" si="36"/>
        <v>03</v>
      </c>
      <c r="B1121" s="23">
        <f t="shared" si="37"/>
        <v>1030327</v>
      </c>
      <c r="C1121" s="6" t="s">
        <v>1098</v>
      </c>
      <c r="D1121" s="7" t="s">
        <v>1096</v>
      </c>
      <c r="E1121" s="7" t="s">
        <v>10</v>
      </c>
      <c r="F1121" s="7" t="s">
        <v>1090</v>
      </c>
      <c r="G1121" s="7" t="s">
        <v>1052</v>
      </c>
      <c r="H1121" s="7" t="s">
        <v>869</v>
      </c>
      <c r="I1121" s="7" t="s">
        <v>870</v>
      </c>
      <c r="J1121" s="6" t="s">
        <v>659</v>
      </c>
      <c r="K1121" s="1">
        <v>0</v>
      </c>
      <c r="L1121" s="1">
        <v>24000</v>
      </c>
      <c r="M1121" s="1">
        <v>20000</v>
      </c>
      <c r="N1121" s="2">
        <v>0</v>
      </c>
      <c r="O1121" s="2">
        <v>0</v>
      </c>
      <c r="P1121" s="16">
        <v>8.8811251999999996</v>
      </c>
    </row>
    <row r="1122" spans="1:16" x14ac:dyDescent="0.35">
      <c r="A1122" s="23" t="str">
        <f t="shared" si="36"/>
        <v>03</v>
      </c>
      <c r="B1122" s="23">
        <f t="shared" si="37"/>
        <v>1030337</v>
      </c>
      <c r="C1122" s="6" t="s">
        <v>1098</v>
      </c>
      <c r="D1122" s="7" t="s">
        <v>1096</v>
      </c>
      <c r="E1122" s="7" t="s">
        <v>10</v>
      </c>
      <c r="F1122" s="7" t="s">
        <v>1090</v>
      </c>
      <c r="G1122" s="7" t="s">
        <v>1052</v>
      </c>
      <c r="H1122" s="7" t="s">
        <v>873</v>
      </c>
      <c r="I1122" s="7" t="s">
        <v>874</v>
      </c>
      <c r="J1122" s="6" t="s">
        <v>659</v>
      </c>
      <c r="K1122" s="1">
        <v>120000</v>
      </c>
      <c r="L1122" s="1">
        <v>120000</v>
      </c>
      <c r="M1122" s="1">
        <v>120000</v>
      </c>
      <c r="N1122" s="2">
        <v>9.7834749999999993</v>
      </c>
      <c r="O1122" s="2">
        <v>9.7835000000000001</v>
      </c>
      <c r="P1122" s="16">
        <v>9.7108772741666591</v>
      </c>
    </row>
    <row r="1123" spans="1:16" x14ac:dyDescent="0.35">
      <c r="A1123" s="23" t="str">
        <f t="shared" si="36"/>
        <v>03</v>
      </c>
      <c r="B1123" s="23">
        <f t="shared" si="37"/>
        <v>1012534</v>
      </c>
      <c r="C1123" s="6" t="s">
        <v>1098</v>
      </c>
      <c r="D1123" s="7" t="s">
        <v>1096</v>
      </c>
      <c r="E1123" s="7" t="s">
        <v>10</v>
      </c>
      <c r="F1123" s="7" t="s">
        <v>1073</v>
      </c>
      <c r="G1123" s="7" t="s">
        <v>998</v>
      </c>
      <c r="H1123" s="7" t="s">
        <v>815</v>
      </c>
      <c r="I1123" s="7" t="s">
        <v>816</v>
      </c>
      <c r="J1123" s="6" t="s">
        <v>658</v>
      </c>
      <c r="K1123" s="1">
        <v>408000</v>
      </c>
      <c r="L1123" s="1">
        <v>408000</v>
      </c>
      <c r="M1123" s="1">
        <v>400000</v>
      </c>
      <c r="N1123" s="2">
        <v>2.8595147058823498</v>
      </c>
      <c r="O1123" s="2">
        <v>2.8595147058823498</v>
      </c>
      <c r="P1123" s="16">
        <v>2.8568461472500002</v>
      </c>
    </row>
    <row r="1124" spans="1:16" x14ac:dyDescent="0.35">
      <c r="A1124" s="23" t="str">
        <f t="shared" si="36"/>
        <v>03</v>
      </c>
      <c r="B1124" s="23">
        <f t="shared" si="37"/>
        <v>1011047</v>
      </c>
      <c r="C1124" s="6" t="s">
        <v>1098</v>
      </c>
      <c r="D1124" s="7" t="s">
        <v>1096</v>
      </c>
      <c r="E1124" s="7" t="s">
        <v>10</v>
      </c>
      <c r="F1124" s="7" t="s">
        <v>1066</v>
      </c>
      <c r="G1124" s="7" t="s">
        <v>982</v>
      </c>
      <c r="H1124" s="7" t="s">
        <v>673</v>
      </c>
      <c r="I1124" s="7" t="s">
        <v>674</v>
      </c>
      <c r="J1124" s="6" t="s">
        <v>658</v>
      </c>
      <c r="K1124" s="1"/>
      <c r="L1124" s="1">
        <v>24000</v>
      </c>
      <c r="M1124" s="1">
        <v>22800</v>
      </c>
      <c r="N1124" s="2"/>
      <c r="O1124" s="2">
        <v>0</v>
      </c>
      <c r="P1124" s="16">
        <v>4.0026749824561403</v>
      </c>
    </row>
    <row r="1125" spans="1:16" x14ac:dyDescent="0.35">
      <c r="A1125" s="23" t="str">
        <f t="shared" si="36"/>
        <v>03</v>
      </c>
      <c r="B1125" s="23">
        <f t="shared" si="37"/>
        <v>1011127</v>
      </c>
      <c r="C1125" s="6" t="s">
        <v>1098</v>
      </c>
      <c r="D1125" s="7" t="s">
        <v>1096</v>
      </c>
      <c r="E1125" s="7" t="s">
        <v>10</v>
      </c>
      <c r="F1125" s="7" t="s">
        <v>1066</v>
      </c>
      <c r="G1125" s="7" t="s">
        <v>982</v>
      </c>
      <c r="H1125" s="7" t="s">
        <v>677</v>
      </c>
      <c r="I1125" s="7" t="s">
        <v>678</v>
      </c>
      <c r="J1125" s="6" t="s">
        <v>658</v>
      </c>
      <c r="K1125" s="1">
        <v>1440000</v>
      </c>
      <c r="L1125" s="1">
        <v>1416000</v>
      </c>
      <c r="M1125" s="1">
        <v>1424600</v>
      </c>
      <c r="N1125" s="2">
        <v>4.0016708333333302</v>
      </c>
      <c r="O1125" s="2">
        <v>4.0016709039547997</v>
      </c>
      <c r="P1125" s="16">
        <v>3.97675102541064</v>
      </c>
    </row>
    <row r="1126" spans="1:16" x14ac:dyDescent="0.35">
      <c r="A1126" s="23" t="str">
        <f t="shared" si="36"/>
        <v>03</v>
      </c>
      <c r="B1126" s="23">
        <f t="shared" si="37"/>
        <v>1023324</v>
      </c>
      <c r="C1126" s="6" t="s">
        <v>1098</v>
      </c>
      <c r="D1126" s="7" t="s">
        <v>1096</v>
      </c>
      <c r="E1126" s="7" t="s">
        <v>10</v>
      </c>
      <c r="F1126" s="7" t="s">
        <v>1076</v>
      </c>
      <c r="G1126" s="7" t="s">
        <v>1022</v>
      </c>
      <c r="H1126" s="7" t="s">
        <v>613</v>
      </c>
      <c r="I1126" s="7" t="s">
        <v>149</v>
      </c>
      <c r="J1126" s="6" t="s">
        <v>553</v>
      </c>
      <c r="K1126" s="1"/>
      <c r="L1126" s="1">
        <v>120000</v>
      </c>
      <c r="M1126" s="1">
        <v>120006</v>
      </c>
      <c r="N1126" s="2"/>
      <c r="O1126" s="2">
        <v>2.04</v>
      </c>
      <c r="P1126" s="16">
        <v>2.0084717964101801</v>
      </c>
    </row>
    <row r="1127" spans="1:16" x14ac:dyDescent="0.35">
      <c r="A1127" s="23" t="str">
        <f t="shared" si="36"/>
        <v>03</v>
      </c>
      <c r="B1127" s="23">
        <f t="shared" si="37"/>
        <v>1023319</v>
      </c>
      <c r="C1127" s="6" t="s">
        <v>1098</v>
      </c>
      <c r="D1127" s="7" t="s">
        <v>1096</v>
      </c>
      <c r="E1127" s="7" t="s">
        <v>10</v>
      </c>
      <c r="F1127" s="7" t="s">
        <v>1081</v>
      </c>
      <c r="G1127" s="7" t="s">
        <v>1010</v>
      </c>
      <c r="H1127" s="7" t="s">
        <v>534</v>
      </c>
      <c r="I1127" s="7" t="s">
        <v>535</v>
      </c>
      <c r="J1127" s="6" t="s">
        <v>553</v>
      </c>
      <c r="K1127" s="1">
        <v>24000</v>
      </c>
      <c r="L1127" s="1">
        <v>24000</v>
      </c>
      <c r="M1127" s="1">
        <v>24000</v>
      </c>
      <c r="N1127" s="2">
        <v>1.55775</v>
      </c>
      <c r="O1127" s="2">
        <v>1.55775</v>
      </c>
      <c r="P1127" s="16">
        <v>1.5596574291666701</v>
      </c>
    </row>
    <row r="1128" spans="1:16" x14ac:dyDescent="0.35">
      <c r="A1128" s="23" t="str">
        <f t="shared" si="36"/>
        <v>03</v>
      </c>
      <c r="B1128" s="23">
        <f t="shared" si="37"/>
        <v>1023343</v>
      </c>
      <c r="C1128" s="6" t="s">
        <v>1098</v>
      </c>
      <c r="D1128" s="7" t="s">
        <v>1096</v>
      </c>
      <c r="E1128" s="7" t="s">
        <v>10</v>
      </c>
      <c r="F1128" s="7" t="s">
        <v>1081</v>
      </c>
      <c r="G1128" s="7" t="s">
        <v>1010</v>
      </c>
      <c r="H1128" s="7" t="s">
        <v>578</v>
      </c>
      <c r="I1128" s="7" t="s">
        <v>579</v>
      </c>
      <c r="J1128" s="6" t="s">
        <v>553</v>
      </c>
      <c r="K1128" s="1">
        <v>240000</v>
      </c>
      <c r="L1128" s="1">
        <v>240000</v>
      </c>
      <c r="M1128" s="1">
        <v>240000</v>
      </c>
      <c r="N1128" s="2">
        <v>1.11657916666667</v>
      </c>
      <c r="O1128" s="2">
        <v>1.11657916666667</v>
      </c>
      <c r="P1128" s="16">
        <v>1.11554842125</v>
      </c>
    </row>
    <row r="1129" spans="1:16" x14ac:dyDescent="0.35">
      <c r="A1129" s="23" t="str">
        <f t="shared" si="36"/>
        <v>03</v>
      </c>
      <c r="B1129" s="23">
        <f t="shared" si="37"/>
        <v>1022907</v>
      </c>
      <c r="C1129" s="6" t="s">
        <v>1098</v>
      </c>
      <c r="D1129" s="7" t="s">
        <v>1096</v>
      </c>
      <c r="E1129" s="7" t="s">
        <v>10</v>
      </c>
      <c r="F1129" s="7" t="s">
        <v>1069</v>
      </c>
      <c r="G1129" s="7" t="s">
        <v>1026</v>
      </c>
      <c r="H1129" s="7" t="s">
        <v>528</v>
      </c>
      <c r="I1129" s="7" t="s">
        <v>529</v>
      </c>
      <c r="J1129" s="6" t="s">
        <v>553</v>
      </c>
      <c r="K1129" s="1">
        <v>96000</v>
      </c>
      <c r="L1129" s="1">
        <v>96000</v>
      </c>
      <c r="M1129" s="1">
        <v>42500</v>
      </c>
      <c r="N1129" s="2">
        <v>0.43030208333333297</v>
      </c>
      <c r="O1129" s="2">
        <v>0.43030208333333297</v>
      </c>
      <c r="P1129" s="16">
        <v>0.43775668705882398</v>
      </c>
    </row>
    <row r="1130" spans="1:16" x14ac:dyDescent="0.35">
      <c r="A1130" s="23" t="str">
        <f t="shared" si="36"/>
        <v>03</v>
      </c>
      <c r="B1130" s="23">
        <f t="shared" si="37"/>
        <v>1023383</v>
      </c>
      <c r="C1130" s="6" t="s">
        <v>1098</v>
      </c>
      <c r="D1130" s="7" t="s">
        <v>1096</v>
      </c>
      <c r="E1130" s="7" t="s">
        <v>10</v>
      </c>
      <c r="F1130" s="7" t="s">
        <v>1069</v>
      </c>
      <c r="G1130" s="7" t="s">
        <v>1026</v>
      </c>
      <c r="H1130" s="7" t="s">
        <v>590</v>
      </c>
      <c r="I1130" s="7" t="s">
        <v>591</v>
      </c>
      <c r="J1130" s="6" t="s">
        <v>553</v>
      </c>
      <c r="K1130" s="1"/>
      <c r="L1130" s="1"/>
      <c r="M1130" s="1">
        <v>53504</v>
      </c>
      <c r="N1130" s="2"/>
      <c r="O1130" s="2"/>
      <c r="P1130" s="16">
        <v>0.45057157408791898</v>
      </c>
    </row>
    <row r="1131" spans="1:16" x14ac:dyDescent="0.35">
      <c r="A1131" s="23" t="str">
        <f t="shared" si="36"/>
        <v>03</v>
      </c>
      <c r="B1131" s="23">
        <f t="shared" si="37"/>
        <v>1030658</v>
      </c>
      <c r="C1131" s="6" t="s">
        <v>1098</v>
      </c>
      <c r="D1131" s="7" t="s">
        <v>1096</v>
      </c>
      <c r="E1131" s="7" t="s">
        <v>10</v>
      </c>
      <c r="F1131" s="7" t="s">
        <v>1093</v>
      </c>
      <c r="G1131" s="7" t="s">
        <v>1059</v>
      </c>
      <c r="H1131" s="7" t="s">
        <v>925</v>
      </c>
      <c r="I1131" s="7" t="s">
        <v>926</v>
      </c>
      <c r="J1131" s="6" t="s">
        <v>659</v>
      </c>
      <c r="K1131" s="1">
        <v>312000</v>
      </c>
      <c r="L1131" s="1">
        <v>312000</v>
      </c>
      <c r="M1131" s="1">
        <v>312000</v>
      </c>
      <c r="N1131" s="2">
        <v>4.0972019230769199</v>
      </c>
      <c r="O1131" s="2">
        <v>4.09720833333333</v>
      </c>
      <c r="P1131" s="16">
        <v>4.07234643269231</v>
      </c>
    </row>
    <row r="1132" spans="1:16" x14ac:dyDescent="0.35">
      <c r="A1132" s="23" t="str">
        <f t="shared" si="36"/>
        <v>03</v>
      </c>
      <c r="B1132" s="23">
        <f t="shared" si="37"/>
        <v>1012342</v>
      </c>
      <c r="C1132" s="6" t="s">
        <v>1098</v>
      </c>
      <c r="D1132" s="7" t="s">
        <v>1096</v>
      </c>
      <c r="E1132" s="7" t="s">
        <v>11</v>
      </c>
      <c r="F1132" s="7" t="s">
        <v>1065</v>
      </c>
      <c r="G1132" s="7" t="s">
        <v>989</v>
      </c>
      <c r="H1132" s="7" t="s">
        <v>1104</v>
      </c>
      <c r="I1132" s="7" t="s">
        <v>775</v>
      </c>
      <c r="J1132" s="6" t="s">
        <v>658</v>
      </c>
      <c r="K1132" s="1">
        <v>2358</v>
      </c>
      <c r="L1132" s="1">
        <v>2358</v>
      </c>
      <c r="M1132" s="1"/>
      <c r="N1132" s="2">
        <v>0</v>
      </c>
      <c r="O1132" s="2">
        <v>0</v>
      </c>
      <c r="P1132" s="16"/>
    </row>
    <row r="1133" spans="1:16" x14ac:dyDescent="0.35">
      <c r="A1133" s="23" t="str">
        <f t="shared" si="36"/>
        <v>03</v>
      </c>
      <c r="B1133" s="23">
        <f t="shared" si="37"/>
        <v>1012362</v>
      </c>
      <c r="C1133" s="6" t="s">
        <v>1098</v>
      </c>
      <c r="D1133" s="7" t="s">
        <v>1096</v>
      </c>
      <c r="E1133" s="7" t="s">
        <v>11</v>
      </c>
      <c r="F1133" s="7" t="s">
        <v>1065</v>
      </c>
      <c r="G1133" s="7" t="s">
        <v>989</v>
      </c>
      <c r="H1133" s="7" t="s">
        <v>774</v>
      </c>
      <c r="I1133" s="7" t="s">
        <v>775</v>
      </c>
      <c r="J1133" s="6" t="s">
        <v>658</v>
      </c>
      <c r="K1133" s="1">
        <v>16610</v>
      </c>
      <c r="L1133" s="1">
        <v>24000</v>
      </c>
      <c r="M1133" s="1"/>
      <c r="N1133" s="2">
        <v>0.6</v>
      </c>
      <c r="O1133" s="2">
        <v>0.6</v>
      </c>
      <c r="P1133" s="16"/>
    </row>
    <row r="1134" spans="1:16" x14ac:dyDescent="0.35">
      <c r="A1134" s="23" t="str">
        <f t="shared" si="36"/>
        <v>03</v>
      </c>
      <c r="B1134" s="23">
        <f t="shared" si="37"/>
        <v>1012763</v>
      </c>
      <c r="C1134" s="6" t="s">
        <v>1098</v>
      </c>
      <c r="D1134" s="7" t="s">
        <v>1096</v>
      </c>
      <c r="E1134" s="7" t="s">
        <v>11</v>
      </c>
      <c r="F1134" s="7" t="s">
        <v>1065</v>
      </c>
      <c r="G1134" s="7" t="s">
        <v>995</v>
      </c>
      <c r="H1134" s="7" t="s">
        <v>847</v>
      </c>
      <c r="I1134" s="7" t="s">
        <v>848</v>
      </c>
      <c r="J1134" s="6" t="s">
        <v>658</v>
      </c>
      <c r="K1134" s="1"/>
      <c r="L1134" s="1">
        <v>24000</v>
      </c>
      <c r="M1134" s="1"/>
      <c r="N1134" s="2"/>
      <c r="O1134" s="2">
        <v>0.79</v>
      </c>
      <c r="P1134" s="16"/>
    </row>
    <row r="1135" spans="1:16" x14ac:dyDescent="0.35">
      <c r="A1135" s="23" t="str">
        <f t="shared" si="36"/>
        <v>03</v>
      </c>
      <c r="B1135" s="23">
        <f t="shared" si="37"/>
        <v>1011127</v>
      </c>
      <c r="C1135" s="6" t="s">
        <v>1098</v>
      </c>
      <c r="D1135" s="7" t="s">
        <v>1096</v>
      </c>
      <c r="E1135" s="7" t="s">
        <v>11</v>
      </c>
      <c r="F1135" s="7" t="s">
        <v>1066</v>
      </c>
      <c r="G1135" s="7" t="s">
        <v>982</v>
      </c>
      <c r="H1135" s="7" t="s">
        <v>677</v>
      </c>
      <c r="I1135" s="7" t="s">
        <v>678</v>
      </c>
      <c r="J1135" s="6" t="s">
        <v>658</v>
      </c>
      <c r="K1135" s="1">
        <v>24000</v>
      </c>
      <c r="L1135" s="1"/>
      <c r="M1135" s="1"/>
      <c r="N1135" s="2">
        <v>3.75</v>
      </c>
      <c r="O1135" s="2"/>
      <c r="P1135" s="16"/>
    </row>
    <row r="1136" spans="1:16" x14ac:dyDescent="0.35">
      <c r="A1136" s="23" t="str">
        <f t="shared" si="36"/>
        <v>03</v>
      </c>
      <c r="B1136" s="23">
        <f t="shared" si="37"/>
        <v>1012552</v>
      </c>
      <c r="C1136" s="6" t="s">
        <v>1098</v>
      </c>
      <c r="D1136" s="7" t="s">
        <v>1096</v>
      </c>
      <c r="E1136" s="7" t="s">
        <v>11</v>
      </c>
      <c r="F1136" s="7" t="s">
        <v>1066</v>
      </c>
      <c r="G1136" s="7" t="s">
        <v>982</v>
      </c>
      <c r="H1136" s="7" t="s">
        <v>817</v>
      </c>
      <c r="I1136" s="7" t="s">
        <v>818</v>
      </c>
      <c r="J1136" s="6" t="s">
        <v>658</v>
      </c>
      <c r="K1136" s="1">
        <v>27457</v>
      </c>
      <c r="L1136" s="1">
        <v>27457</v>
      </c>
      <c r="M1136" s="1"/>
      <c r="N1136" s="2">
        <v>4.0595476563353596</v>
      </c>
      <c r="O1136" s="2">
        <v>4.0595476563353596</v>
      </c>
      <c r="P1136" s="16"/>
    </row>
    <row r="1137" spans="1:16" x14ac:dyDescent="0.35">
      <c r="A1137" s="23" t="str">
        <f t="shared" si="36"/>
        <v>03</v>
      </c>
      <c r="B1137" s="23">
        <f t="shared" si="37"/>
        <v>1012208</v>
      </c>
      <c r="C1137" s="6" t="s">
        <v>1098</v>
      </c>
      <c r="D1137" s="7" t="s">
        <v>1096</v>
      </c>
      <c r="E1137" s="7" t="s">
        <v>11</v>
      </c>
      <c r="F1137" s="7" t="s">
        <v>1071</v>
      </c>
      <c r="G1137" s="7" t="s">
        <v>991</v>
      </c>
      <c r="H1137" s="7" t="s">
        <v>762</v>
      </c>
      <c r="I1137" s="7" t="s">
        <v>763</v>
      </c>
      <c r="J1137" s="6" t="s">
        <v>658</v>
      </c>
      <c r="K1137" s="1">
        <v>24000</v>
      </c>
      <c r="L1137" s="1">
        <v>30000</v>
      </c>
      <c r="M1137" s="1"/>
      <c r="N1137" s="2">
        <v>1.39</v>
      </c>
      <c r="O1137" s="2">
        <v>1.39</v>
      </c>
      <c r="P1137" s="16"/>
    </row>
    <row r="1138" spans="1:16" x14ac:dyDescent="0.35">
      <c r="A1138" s="23" t="str">
        <f t="shared" si="36"/>
        <v>03</v>
      </c>
      <c r="B1138" s="23">
        <f t="shared" si="37"/>
        <v>1012612</v>
      </c>
      <c r="C1138" s="6" t="s">
        <v>1098</v>
      </c>
      <c r="D1138" s="7" t="s">
        <v>1096</v>
      </c>
      <c r="E1138" s="7" t="s">
        <v>12</v>
      </c>
      <c r="F1138" s="7" t="s">
        <v>1063</v>
      </c>
      <c r="G1138" s="7" t="s">
        <v>988</v>
      </c>
      <c r="H1138" s="7" t="s">
        <v>825</v>
      </c>
      <c r="I1138" s="7" t="s">
        <v>826</v>
      </c>
      <c r="J1138" s="6" t="s">
        <v>658</v>
      </c>
      <c r="K1138" s="1">
        <v>900000</v>
      </c>
      <c r="L1138" s="1">
        <v>900000</v>
      </c>
      <c r="M1138" s="1"/>
      <c r="N1138" s="2">
        <v>0.50151333333333303</v>
      </c>
      <c r="O1138" s="2">
        <v>0.50151333333333303</v>
      </c>
      <c r="P1138" s="16"/>
    </row>
    <row r="1139" spans="1:16" x14ac:dyDescent="0.35">
      <c r="A1139" s="23" t="str">
        <f t="shared" si="36"/>
        <v>03</v>
      </c>
      <c r="B1139" s="23">
        <f t="shared" si="37"/>
        <v>1011586</v>
      </c>
      <c r="C1139" s="6" t="s">
        <v>1098</v>
      </c>
      <c r="D1139" s="7" t="s">
        <v>1096</v>
      </c>
      <c r="E1139" s="7" t="s">
        <v>14</v>
      </c>
      <c r="F1139" s="7" t="s">
        <v>1068</v>
      </c>
      <c r="G1139" s="7" t="s">
        <v>992</v>
      </c>
      <c r="H1139" s="7" t="s">
        <v>700</v>
      </c>
      <c r="I1139" s="7" t="s">
        <v>701</v>
      </c>
      <c r="J1139" s="6" t="s">
        <v>658</v>
      </c>
      <c r="K1139" s="1"/>
      <c r="L1139" s="1"/>
      <c r="M1139" s="1">
        <v>48000</v>
      </c>
      <c r="N1139" s="2"/>
      <c r="O1139" s="2"/>
      <c r="P1139" s="16">
        <v>2.4977909166666699</v>
      </c>
    </row>
    <row r="1140" spans="1:16" x14ac:dyDescent="0.35">
      <c r="A1140" s="23" t="str">
        <f t="shared" si="36"/>
        <v>03</v>
      </c>
      <c r="B1140" s="23">
        <f t="shared" si="37"/>
        <v>1012451</v>
      </c>
      <c r="C1140" s="6" t="s">
        <v>1098</v>
      </c>
      <c r="D1140" s="7" t="s">
        <v>1096</v>
      </c>
      <c r="E1140" s="7" t="s">
        <v>14</v>
      </c>
      <c r="F1140" s="7" t="s">
        <v>1068</v>
      </c>
      <c r="G1140" s="7" t="s">
        <v>992</v>
      </c>
      <c r="H1140" s="7" t="s">
        <v>786</v>
      </c>
      <c r="I1140" s="7" t="s">
        <v>787</v>
      </c>
      <c r="J1140" s="6" t="s">
        <v>658</v>
      </c>
      <c r="K1140" s="1"/>
      <c r="L1140" s="1">
        <v>40000</v>
      </c>
      <c r="M1140" s="1">
        <v>45585</v>
      </c>
      <c r="N1140" s="2"/>
      <c r="O1140" s="2">
        <v>0</v>
      </c>
      <c r="P1140" s="16">
        <v>3.6347166063398002</v>
      </c>
    </row>
    <row r="1141" spans="1:16" x14ac:dyDescent="0.35">
      <c r="A1141" s="23" t="str">
        <f t="shared" si="36"/>
        <v>03</v>
      </c>
      <c r="B1141" s="23">
        <f t="shared" si="37"/>
        <v>1012452</v>
      </c>
      <c r="C1141" s="6" t="s">
        <v>1098</v>
      </c>
      <c r="D1141" s="7" t="s">
        <v>1096</v>
      </c>
      <c r="E1141" s="7" t="s">
        <v>14</v>
      </c>
      <c r="F1141" s="7" t="s">
        <v>1068</v>
      </c>
      <c r="G1141" s="7" t="s">
        <v>992</v>
      </c>
      <c r="H1141" s="7" t="s">
        <v>788</v>
      </c>
      <c r="I1141" s="7" t="s">
        <v>789</v>
      </c>
      <c r="J1141" s="6" t="s">
        <v>658</v>
      </c>
      <c r="K1141" s="1">
        <v>36000</v>
      </c>
      <c r="L1141" s="1">
        <v>6000</v>
      </c>
      <c r="M1141" s="1"/>
      <c r="N1141" s="2">
        <v>2.6105833333333299</v>
      </c>
      <c r="O1141" s="2">
        <v>2.61066666666667</v>
      </c>
      <c r="P1141" s="16"/>
    </row>
    <row r="1142" spans="1:16" x14ac:dyDescent="0.35">
      <c r="A1142" s="23" t="str">
        <f t="shared" si="36"/>
        <v>03</v>
      </c>
      <c r="B1142" s="23">
        <f t="shared" si="37"/>
        <v>1012455</v>
      </c>
      <c r="C1142" s="6" t="s">
        <v>1098</v>
      </c>
      <c r="D1142" s="7" t="s">
        <v>1096</v>
      </c>
      <c r="E1142" s="7" t="s">
        <v>14</v>
      </c>
      <c r="F1142" s="7" t="s">
        <v>1068</v>
      </c>
      <c r="G1142" s="7" t="s">
        <v>997</v>
      </c>
      <c r="H1142" s="7" t="s">
        <v>790</v>
      </c>
      <c r="I1142" s="7" t="s">
        <v>791</v>
      </c>
      <c r="J1142" s="6" t="s">
        <v>658</v>
      </c>
      <c r="K1142" s="1"/>
      <c r="L1142" s="1"/>
      <c r="M1142" s="1">
        <v>72000</v>
      </c>
      <c r="N1142" s="2"/>
      <c r="O1142" s="2"/>
      <c r="P1142" s="16">
        <v>2.10565035416667</v>
      </c>
    </row>
    <row r="1143" spans="1:16" x14ac:dyDescent="0.35">
      <c r="A1143" s="23" t="str">
        <f t="shared" si="36"/>
        <v>03</v>
      </c>
      <c r="B1143" s="23">
        <f t="shared" si="37"/>
        <v>1012434</v>
      </c>
      <c r="C1143" s="6" t="s">
        <v>1098</v>
      </c>
      <c r="D1143" s="7" t="s">
        <v>1096</v>
      </c>
      <c r="E1143" s="7" t="s">
        <v>14</v>
      </c>
      <c r="F1143" s="7" t="s">
        <v>1068</v>
      </c>
      <c r="G1143" s="7" t="s">
        <v>996</v>
      </c>
      <c r="H1143" s="7" t="s">
        <v>782</v>
      </c>
      <c r="I1143" s="7" t="s">
        <v>783</v>
      </c>
      <c r="J1143" s="6" t="s">
        <v>658</v>
      </c>
      <c r="K1143" s="1">
        <v>27400</v>
      </c>
      <c r="L1143" s="1">
        <v>27400</v>
      </c>
      <c r="M1143" s="1">
        <v>24000</v>
      </c>
      <c r="N1143" s="2">
        <v>0.29872262773722602</v>
      </c>
      <c r="O1143" s="2">
        <v>0.29872262773722602</v>
      </c>
      <c r="P1143" s="16">
        <v>0.40626627916666702</v>
      </c>
    </row>
    <row r="1144" spans="1:16" x14ac:dyDescent="0.35">
      <c r="A1144" s="23" t="str">
        <f t="shared" si="36"/>
        <v>03</v>
      </c>
      <c r="B1144" s="23">
        <f t="shared" si="37"/>
        <v>1030566</v>
      </c>
      <c r="C1144" s="6" t="s">
        <v>1098</v>
      </c>
      <c r="D1144" s="7" t="s">
        <v>1096</v>
      </c>
      <c r="E1144" s="7" t="s">
        <v>14</v>
      </c>
      <c r="F1144" s="7" t="s">
        <v>1068</v>
      </c>
      <c r="G1144" s="7" t="s">
        <v>1051</v>
      </c>
      <c r="H1144" s="7" t="s">
        <v>921</v>
      </c>
      <c r="I1144" s="7" t="s">
        <v>922</v>
      </c>
      <c r="J1144" s="6" t="s">
        <v>659</v>
      </c>
      <c r="K1144" s="1">
        <v>24000</v>
      </c>
      <c r="L1144" s="1">
        <v>26128</v>
      </c>
      <c r="M1144" s="1">
        <v>24000</v>
      </c>
      <c r="N1144" s="2">
        <v>2.1820416666666702</v>
      </c>
      <c r="O1144" s="2">
        <v>2.1820269442743401</v>
      </c>
      <c r="P1144" s="16">
        <v>2.10565035416667</v>
      </c>
    </row>
    <row r="1145" spans="1:16" x14ac:dyDescent="0.35">
      <c r="A1145" s="23" t="str">
        <f t="shared" si="36"/>
        <v>03</v>
      </c>
      <c r="B1145" s="23">
        <f t="shared" si="37"/>
        <v>1030685</v>
      </c>
      <c r="C1145" s="6" t="s">
        <v>1098</v>
      </c>
      <c r="D1145" s="7" t="s">
        <v>1096</v>
      </c>
      <c r="E1145" s="7" t="s">
        <v>14</v>
      </c>
      <c r="F1145" s="7" t="s">
        <v>1068</v>
      </c>
      <c r="G1145" s="7" t="s">
        <v>1051</v>
      </c>
      <c r="H1145" s="7" t="s">
        <v>934</v>
      </c>
      <c r="I1145" s="7" t="s">
        <v>935</v>
      </c>
      <c r="J1145" s="6" t="s">
        <v>659</v>
      </c>
      <c r="K1145" s="1">
        <v>144000</v>
      </c>
      <c r="L1145" s="1">
        <v>161674</v>
      </c>
      <c r="M1145" s="1">
        <v>144000</v>
      </c>
      <c r="N1145" s="2">
        <v>3.82701388888889</v>
      </c>
      <c r="O1145" s="2">
        <v>3.8270222794017599</v>
      </c>
      <c r="P1145" s="16">
        <v>3.6742717312500002</v>
      </c>
    </row>
    <row r="1146" spans="1:16" x14ac:dyDescent="0.35">
      <c r="A1146" s="23" t="str">
        <f t="shared" si="36"/>
        <v>03</v>
      </c>
      <c r="B1146" s="23">
        <f t="shared" si="37"/>
        <v>1022033</v>
      </c>
      <c r="C1146" s="6" t="s">
        <v>1098</v>
      </c>
      <c r="D1146" s="7" t="s">
        <v>1096</v>
      </c>
      <c r="E1146" s="7" t="s">
        <v>14</v>
      </c>
      <c r="F1146" s="7" t="s">
        <v>1087</v>
      </c>
      <c r="G1146" s="7" t="s">
        <v>1038</v>
      </c>
      <c r="H1146" s="7" t="s">
        <v>220</v>
      </c>
      <c r="I1146" s="7" t="s">
        <v>221</v>
      </c>
      <c r="J1146" s="6" t="s">
        <v>553</v>
      </c>
      <c r="K1146" s="1">
        <v>48000</v>
      </c>
      <c r="L1146" s="1">
        <v>48000</v>
      </c>
      <c r="M1146" s="1">
        <v>48000</v>
      </c>
      <c r="N1146" s="2">
        <v>5.1223333333333301</v>
      </c>
      <c r="O1146" s="2">
        <v>5.1223333333333301</v>
      </c>
      <c r="P1146" s="16">
        <v>4.5879860562500001</v>
      </c>
    </row>
    <row r="1147" spans="1:16" x14ac:dyDescent="0.35">
      <c r="A1147" s="23" t="str">
        <f t="shared" si="36"/>
        <v>03</v>
      </c>
      <c r="B1147" s="23">
        <f t="shared" si="37"/>
        <v>1021739</v>
      </c>
      <c r="C1147" s="6" t="s">
        <v>1098</v>
      </c>
      <c r="D1147" s="7" t="s">
        <v>1096</v>
      </c>
      <c r="E1147" s="7" t="s">
        <v>14</v>
      </c>
      <c r="F1147" s="7" t="s">
        <v>1087</v>
      </c>
      <c r="G1147" s="7" t="s">
        <v>1034</v>
      </c>
      <c r="H1147" s="7" t="s">
        <v>185</v>
      </c>
      <c r="I1147" s="7" t="s">
        <v>186</v>
      </c>
      <c r="J1147" s="6" t="s">
        <v>553</v>
      </c>
      <c r="K1147" s="1">
        <v>24000</v>
      </c>
      <c r="L1147" s="1">
        <v>24000</v>
      </c>
      <c r="M1147" s="1">
        <v>24000</v>
      </c>
      <c r="N1147" s="2">
        <v>0.460166666666667</v>
      </c>
      <c r="O1147" s="2">
        <v>0.460166666666667</v>
      </c>
      <c r="P1147" s="16">
        <v>0.66762660416666697</v>
      </c>
    </row>
    <row r="1148" spans="1:16" x14ac:dyDescent="0.35">
      <c r="A1148" s="23" t="str">
        <f t="shared" si="36"/>
        <v>03</v>
      </c>
      <c r="B1148" s="23">
        <f t="shared" si="37"/>
        <v>1022212</v>
      </c>
      <c r="C1148" s="6" t="s">
        <v>1098</v>
      </c>
      <c r="D1148" s="7" t="s">
        <v>1096</v>
      </c>
      <c r="E1148" s="7" t="s">
        <v>14</v>
      </c>
      <c r="F1148" s="7" t="s">
        <v>1087</v>
      </c>
      <c r="G1148" s="7" t="s">
        <v>1034</v>
      </c>
      <c r="H1148" s="7" t="s">
        <v>254</v>
      </c>
      <c r="I1148" s="7" t="s">
        <v>255</v>
      </c>
      <c r="J1148" s="6" t="s">
        <v>553</v>
      </c>
      <c r="K1148" s="1">
        <v>744000</v>
      </c>
      <c r="L1148" s="1">
        <v>744000</v>
      </c>
      <c r="M1148" s="1">
        <v>744001</v>
      </c>
      <c r="N1148" s="2">
        <v>1.18834408602151</v>
      </c>
      <c r="O1148" s="2">
        <v>1.18834408602151</v>
      </c>
      <c r="P1148" s="16">
        <v>1.2476378284437799</v>
      </c>
    </row>
    <row r="1149" spans="1:16" x14ac:dyDescent="0.35">
      <c r="A1149" s="23" t="str">
        <f t="shared" si="36"/>
        <v>03</v>
      </c>
      <c r="B1149" s="23">
        <f t="shared" si="37"/>
        <v>1022639</v>
      </c>
      <c r="C1149" s="6" t="s">
        <v>1098</v>
      </c>
      <c r="D1149" s="7" t="s">
        <v>1096</v>
      </c>
      <c r="E1149" s="7" t="s">
        <v>14</v>
      </c>
      <c r="F1149" s="7" t="s">
        <v>1087</v>
      </c>
      <c r="G1149" s="7" t="s">
        <v>1034</v>
      </c>
      <c r="H1149" s="7" t="s">
        <v>328</v>
      </c>
      <c r="I1149" s="7" t="s">
        <v>329</v>
      </c>
      <c r="J1149" s="6" t="s">
        <v>553</v>
      </c>
      <c r="K1149" s="1">
        <v>1056000</v>
      </c>
      <c r="L1149" s="1">
        <v>1056000</v>
      </c>
      <c r="M1149" s="1">
        <v>1056000</v>
      </c>
      <c r="N1149" s="2">
        <v>1.11817803030303</v>
      </c>
      <c r="O1149" s="2">
        <v>1.11817803030303</v>
      </c>
      <c r="P1149" s="16">
        <v>1.18891119725379</v>
      </c>
    </row>
    <row r="1150" spans="1:16" x14ac:dyDescent="0.35">
      <c r="A1150" s="23" t="str">
        <f t="shared" si="36"/>
        <v>03</v>
      </c>
      <c r="B1150" s="23">
        <f t="shared" si="37"/>
        <v>1022640</v>
      </c>
      <c r="C1150" s="6" t="s">
        <v>1098</v>
      </c>
      <c r="D1150" s="7" t="s">
        <v>1096</v>
      </c>
      <c r="E1150" s="7" t="s">
        <v>14</v>
      </c>
      <c r="F1150" s="7" t="s">
        <v>1087</v>
      </c>
      <c r="G1150" s="7" t="s">
        <v>1034</v>
      </c>
      <c r="H1150" s="7" t="s">
        <v>330</v>
      </c>
      <c r="I1150" s="7" t="s">
        <v>331</v>
      </c>
      <c r="J1150" s="6" t="s">
        <v>553</v>
      </c>
      <c r="K1150" s="1">
        <v>96000</v>
      </c>
      <c r="L1150" s="1">
        <v>96000</v>
      </c>
      <c r="M1150" s="1">
        <v>96000</v>
      </c>
      <c r="N1150" s="2">
        <v>1.04644791666667</v>
      </c>
      <c r="O1150" s="2">
        <v>1.04644791666667</v>
      </c>
      <c r="P1150" s="16">
        <v>1.0549461333333301</v>
      </c>
    </row>
    <row r="1151" spans="1:16" x14ac:dyDescent="0.35">
      <c r="A1151" s="23" t="str">
        <f t="shared" si="36"/>
        <v>03</v>
      </c>
      <c r="B1151" s="23">
        <f t="shared" si="37"/>
        <v>1022414</v>
      </c>
      <c r="C1151" s="6" t="s">
        <v>1098</v>
      </c>
      <c r="D1151" s="7" t="s">
        <v>1096</v>
      </c>
      <c r="E1151" s="7" t="s">
        <v>14</v>
      </c>
      <c r="F1151" s="7" t="s">
        <v>1074</v>
      </c>
      <c r="G1151" s="7" t="s">
        <v>1042</v>
      </c>
      <c r="H1151" s="7" t="s">
        <v>297</v>
      </c>
      <c r="I1151" s="7" t="s">
        <v>298</v>
      </c>
      <c r="J1151" s="6" t="s">
        <v>553</v>
      </c>
      <c r="K1151" s="1"/>
      <c r="L1151" s="1"/>
      <c r="M1151" s="1">
        <v>96000</v>
      </c>
      <c r="N1151" s="2"/>
      <c r="O1151" s="2"/>
      <c r="P1151" s="16">
        <v>0.73300151354166698</v>
      </c>
    </row>
    <row r="1152" spans="1:16" x14ac:dyDescent="0.35">
      <c r="A1152" s="23" t="str">
        <f t="shared" si="36"/>
        <v>03</v>
      </c>
      <c r="B1152" s="23">
        <f t="shared" si="37"/>
        <v>1023034</v>
      </c>
      <c r="C1152" s="6" t="s">
        <v>1098</v>
      </c>
      <c r="D1152" s="7" t="s">
        <v>1096</v>
      </c>
      <c r="E1152" s="7" t="s">
        <v>14</v>
      </c>
      <c r="F1152" s="7" t="s">
        <v>1080</v>
      </c>
      <c r="G1152" s="7" t="s">
        <v>1030</v>
      </c>
      <c r="H1152" s="7" t="s">
        <v>408</v>
      </c>
      <c r="I1152" s="7" t="s">
        <v>142</v>
      </c>
      <c r="J1152" s="6" t="s">
        <v>553</v>
      </c>
      <c r="K1152" s="1">
        <v>216000</v>
      </c>
      <c r="L1152" s="1">
        <v>216000</v>
      </c>
      <c r="M1152" s="1">
        <v>144000</v>
      </c>
      <c r="N1152" s="2">
        <v>0.30112962962963002</v>
      </c>
      <c r="O1152" s="2">
        <v>0.30112962962963002</v>
      </c>
      <c r="P1152" s="16">
        <v>0.40626099999999998</v>
      </c>
    </row>
    <row r="1153" spans="1:16" x14ac:dyDescent="0.35">
      <c r="A1153" s="23" t="str">
        <f t="shared" si="36"/>
        <v>03</v>
      </c>
      <c r="B1153" s="23">
        <f t="shared" si="37"/>
        <v>1022417</v>
      </c>
      <c r="C1153" s="6" t="s">
        <v>1098</v>
      </c>
      <c r="D1153" s="7" t="s">
        <v>1096</v>
      </c>
      <c r="E1153" s="7" t="s">
        <v>14</v>
      </c>
      <c r="F1153" s="7" t="s">
        <v>1080</v>
      </c>
      <c r="G1153" s="7" t="s">
        <v>1031</v>
      </c>
      <c r="H1153" s="7" t="s">
        <v>301</v>
      </c>
      <c r="I1153" s="7" t="s">
        <v>302</v>
      </c>
      <c r="J1153" s="6" t="s">
        <v>553</v>
      </c>
      <c r="K1153" s="1">
        <v>0</v>
      </c>
      <c r="L1153" s="1">
        <v>0</v>
      </c>
      <c r="M1153" s="1">
        <v>24000</v>
      </c>
      <c r="N1153" s="2">
        <v>0</v>
      </c>
      <c r="O1153" s="2">
        <v>0</v>
      </c>
      <c r="P1153" s="16">
        <v>0.53684643333333304</v>
      </c>
    </row>
    <row r="1154" spans="1:16" x14ac:dyDescent="0.35">
      <c r="A1154" s="23" t="str">
        <f t="shared" si="36"/>
        <v>03</v>
      </c>
      <c r="B1154" s="23">
        <f t="shared" si="37"/>
        <v>1023306</v>
      </c>
      <c r="C1154" s="6" t="s">
        <v>1098</v>
      </c>
      <c r="D1154" s="7" t="s">
        <v>1096</v>
      </c>
      <c r="E1154" s="7" t="s">
        <v>14</v>
      </c>
      <c r="F1154" s="7" t="s">
        <v>1080</v>
      </c>
      <c r="G1154" s="7" t="s">
        <v>1031</v>
      </c>
      <c r="H1154" s="7" t="s">
        <v>523</v>
      </c>
      <c r="I1154" s="7" t="s">
        <v>302</v>
      </c>
      <c r="J1154" s="6" t="s">
        <v>553</v>
      </c>
      <c r="K1154" s="1">
        <v>336000</v>
      </c>
      <c r="L1154" s="1">
        <v>336000</v>
      </c>
      <c r="M1154" s="1">
        <v>168000</v>
      </c>
      <c r="N1154" s="2">
        <v>0.68782440476190498</v>
      </c>
      <c r="O1154" s="2">
        <v>0.68782440476190498</v>
      </c>
      <c r="P1154" s="16">
        <v>0.77227359880952395</v>
      </c>
    </row>
    <row r="1155" spans="1:16" x14ac:dyDescent="0.35">
      <c r="A1155" s="23" t="str">
        <f t="shared" si="36"/>
        <v>03</v>
      </c>
      <c r="B1155" s="23">
        <f t="shared" si="37"/>
        <v>1022936</v>
      </c>
      <c r="C1155" s="6" t="s">
        <v>1098</v>
      </c>
      <c r="D1155" s="7" t="s">
        <v>1096</v>
      </c>
      <c r="E1155" s="7" t="s">
        <v>14</v>
      </c>
      <c r="F1155" s="7" t="s">
        <v>985</v>
      </c>
      <c r="G1155" s="7" t="s">
        <v>1012</v>
      </c>
      <c r="H1155" s="7" t="s">
        <v>388</v>
      </c>
      <c r="I1155" s="7" t="s">
        <v>78</v>
      </c>
      <c r="J1155" s="6" t="s">
        <v>553</v>
      </c>
      <c r="K1155" s="1">
        <v>48000</v>
      </c>
      <c r="L1155" s="1">
        <v>48000</v>
      </c>
      <c r="M1155" s="1">
        <v>48000</v>
      </c>
      <c r="N1155" s="2">
        <v>1.90404166666667</v>
      </c>
      <c r="O1155" s="2">
        <v>1.90404166666667</v>
      </c>
      <c r="P1155" s="16">
        <v>1.9748701791666701</v>
      </c>
    </row>
    <row r="1156" spans="1:16" x14ac:dyDescent="0.35">
      <c r="A1156" s="23" t="str">
        <f t="shared" si="36"/>
        <v>03</v>
      </c>
      <c r="B1156" s="23">
        <f t="shared" si="37"/>
        <v>1022541</v>
      </c>
      <c r="C1156" s="6" t="s">
        <v>1098</v>
      </c>
      <c r="D1156" s="7" t="s">
        <v>1096</v>
      </c>
      <c r="E1156" s="7" t="s">
        <v>14</v>
      </c>
      <c r="F1156" s="7" t="s">
        <v>1078</v>
      </c>
      <c r="G1156" s="7" t="s">
        <v>1009</v>
      </c>
      <c r="H1156" s="7" t="s">
        <v>309</v>
      </c>
      <c r="I1156" s="7" t="s">
        <v>310</v>
      </c>
      <c r="J1156" s="6" t="s">
        <v>553</v>
      </c>
      <c r="K1156" s="1"/>
      <c r="L1156" s="1"/>
      <c r="M1156" s="1">
        <v>24000</v>
      </c>
      <c r="N1156" s="2"/>
      <c r="O1156" s="2"/>
      <c r="P1156" s="16">
        <v>0.66762660416666697</v>
      </c>
    </row>
    <row r="1157" spans="1:16" x14ac:dyDescent="0.35">
      <c r="A1157" s="23" t="str">
        <f t="shared" ref="A1157:A1220" si="38">MID(C1157,1,2)</f>
        <v>03</v>
      </c>
      <c r="B1157" s="23">
        <f t="shared" ref="B1157:B1220" si="39">+H1157*1</f>
        <v>1022856</v>
      </c>
      <c r="C1157" s="6" t="s">
        <v>1098</v>
      </c>
      <c r="D1157" s="7" t="s">
        <v>1096</v>
      </c>
      <c r="E1157" s="7" t="s">
        <v>14</v>
      </c>
      <c r="F1157" s="7" t="s">
        <v>1078</v>
      </c>
      <c r="G1157" s="7" t="s">
        <v>1009</v>
      </c>
      <c r="H1157" s="7" t="s">
        <v>359</v>
      </c>
      <c r="I1157" s="7" t="s">
        <v>360</v>
      </c>
      <c r="J1157" s="6" t="s">
        <v>553</v>
      </c>
      <c r="K1157" s="1"/>
      <c r="L1157" s="1"/>
      <c r="M1157" s="1">
        <v>96000</v>
      </c>
      <c r="N1157" s="2"/>
      <c r="O1157" s="2"/>
      <c r="P1157" s="16">
        <v>0.66762660416666697</v>
      </c>
    </row>
    <row r="1158" spans="1:16" x14ac:dyDescent="0.35">
      <c r="A1158" s="23" t="str">
        <f t="shared" si="38"/>
        <v>03</v>
      </c>
      <c r="B1158" s="23">
        <f t="shared" si="39"/>
        <v>1021767</v>
      </c>
      <c r="C1158" s="6" t="s">
        <v>1098</v>
      </c>
      <c r="D1158" s="7" t="s">
        <v>1096</v>
      </c>
      <c r="E1158" s="7" t="s">
        <v>14</v>
      </c>
      <c r="F1158" s="7" t="s">
        <v>1084</v>
      </c>
      <c r="G1158" s="7" t="s">
        <v>1017</v>
      </c>
      <c r="H1158" s="7" t="s">
        <v>191</v>
      </c>
      <c r="I1158" s="7" t="s">
        <v>192</v>
      </c>
      <c r="J1158" s="6" t="s">
        <v>553</v>
      </c>
      <c r="K1158" s="1">
        <v>456000</v>
      </c>
      <c r="L1158" s="1">
        <v>456000</v>
      </c>
      <c r="M1158" s="1">
        <v>456000</v>
      </c>
      <c r="N1158" s="2">
        <v>1.2179692982456101</v>
      </c>
      <c r="O1158" s="2">
        <v>1.2179692982456101</v>
      </c>
      <c r="P1158" s="16">
        <v>1.25074645197368</v>
      </c>
    </row>
    <row r="1159" spans="1:16" x14ac:dyDescent="0.35">
      <c r="A1159" s="23" t="str">
        <f t="shared" si="38"/>
        <v>03</v>
      </c>
      <c r="B1159" s="23">
        <f t="shared" si="39"/>
        <v>1022099</v>
      </c>
      <c r="C1159" s="6" t="s">
        <v>1098</v>
      </c>
      <c r="D1159" s="7" t="s">
        <v>1096</v>
      </c>
      <c r="E1159" s="7" t="s">
        <v>14</v>
      </c>
      <c r="F1159" s="7" t="s">
        <v>1084</v>
      </c>
      <c r="G1159" s="7" t="s">
        <v>1017</v>
      </c>
      <c r="H1159" s="7" t="s">
        <v>228</v>
      </c>
      <c r="I1159" s="7" t="s">
        <v>229</v>
      </c>
      <c r="J1159" s="6" t="s">
        <v>553</v>
      </c>
      <c r="K1159" s="1">
        <v>216000</v>
      </c>
      <c r="L1159" s="1">
        <v>216000</v>
      </c>
      <c r="M1159" s="1">
        <v>216650</v>
      </c>
      <c r="N1159" s="2">
        <v>1.40352314814815</v>
      </c>
      <c r="O1159" s="2">
        <v>1.40352314814815</v>
      </c>
      <c r="P1159" s="16">
        <v>1.3810873953381</v>
      </c>
    </row>
    <row r="1160" spans="1:16" x14ac:dyDescent="0.35">
      <c r="A1160" s="23" t="str">
        <f t="shared" si="38"/>
        <v>03</v>
      </c>
      <c r="B1160" s="23">
        <f t="shared" si="39"/>
        <v>1022186</v>
      </c>
      <c r="C1160" s="6" t="s">
        <v>1098</v>
      </c>
      <c r="D1160" s="7" t="s">
        <v>1096</v>
      </c>
      <c r="E1160" s="7" t="s">
        <v>14</v>
      </c>
      <c r="F1160" s="7" t="s">
        <v>1084</v>
      </c>
      <c r="G1160" s="7" t="s">
        <v>1017</v>
      </c>
      <c r="H1160" s="7" t="s">
        <v>248</v>
      </c>
      <c r="I1160" s="7" t="s">
        <v>249</v>
      </c>
      <c r="J1160" s="6" t="s">
        <v>553</v>
      </c>
      <c r="K1160" s="1"/>
      <c r="L1160" s="1"/>
      <c r="M1160" s="1">
        <v>24000</v>
      </c>
      <c r="N1160" s="2"/>
      <c r="O1160" s="2"/>
      <c r="P1160" s="16">
        <v>0.92918701666666703</v>
      </c>
    </row>
    <row r="1161" spans="1:16" x14ac:dyDescent="0.35">
      <c r="A1161" s="23" t="str">
        <f t="shared" si="38"/>
        <v>03</v>
      </c>
      <c r="B1161" s="23">
        <f t="shared" si="39"/>
        <v>1022378</v>
      </c>
      <c r="C1161" s="6" t="s">
        <v>1098</v>
      </c>
      <c r="D1161" s="7" t="s">
        <v>1096</v>
      </c>
      <c r="E1161" s="7" t="s">
        <v>14</v>
      </c>
      <c r="F1161" s="7" t="s">
        <v>1084</v>
      </c>
      <c r="G1161" s="7" t="s">
        <v>1017</v>
      </c>
      <c r="H1161" s="7" t="s">
        <v>283</v>
      </c>
      <c r="I1161" s="7" t="s">
        <v>284</v>
      </c>
      <c r="J1161" s="6" t="s">
        <v>553</v>
      </c>
      <c r="K1161" s="1"/>
      <c r="L1161" s="1"/>
      <c r="M1161" s="1">
        <v>24000</v>
      </c>
      <c r="N1161" s="2"/>
      <c r="O1161" s="2"/>
      <c r="P1161" s="16">
        <v>1.5799788833333299</v>
      </c>
    </row>
    <row r="1162" spans="1:16" x14ac:dyDescent="0.35">
      <c r="A1162" s="23" t="str">
        <f t="shared" si="38"/>
        <v>03</v>
      </c>
      <c r="B1162" s="23">
        <f t="shared" si="39"/>
        <v>1022388</v>
      </c>
      <c r="C1162" s="6" t="s">
        <v>1098</v>
      </c>
      <c r="D1162" s="7" t="s">
        <v>1096</v>
      </c>
      <c r="E1162" s="7" t="s">
        <v>14</v>
      </c>
      <c r="F1162" s="7" t="s">
        <v>1084</v>
      </c>
      <c r="G1162" s="7" t="s">
        <v>1017</v>
      </c>
      <c r="H1162" s="7" t="s">
        <v>291</v>
      </c>
      <c r="I1162" s="7" t="s">
        <v>292</v>
      </c>
      <c r="J1162" s="6" t="s">
        <v>553</v>
      </c>
      <c r="K1162" s="1">
        <v>0</v>
      </c>
      <c r="L1162" s="1">
        <v>0</v>
      </c>
      <c r="M1162" s="1">
        <v>120001</v>
      </c>
      <c r="N1162" s="2">
        <v>0</v>
      </c>
      <c r="O1162" s="2">
        <v>0</v>
      </c>
      <c r="P1162" s="16">
        <v>0.92085032458062899</v>
      </c>
    </row>
    <row r="1163" spans="1:16" x14ac:dyDescent="0.35">
      <c r="A1163" s="23" t="str">
        <f t="shared" si="38"/>
        <v>03</v>
      </c>
      <c r="B1163" s="23">
        <f t="shared" si="39"/>
        <v>1021766</v>
      </c>
      <c r="C1163" s="6" t="s">
        <v>1098</v>
      </c>
      <c r="D1163" s="7" t="s">
        <v>1096</v>
      </c>
      <c r="E1163" s="7" t="s">
        <v>14</v>
      </c>
      <c r="F1163" s="7" t="s">
        <v>1084</v>
      </c>
      <c r="G1163" s="7" t="s">
        <v>1028</v>
      </c>
      <c r="H1163" s="7" t="s">
        <v>189</v>
      </c>
      <c r="I1163" s="7" t="s">
        <v>190</v>
      </c>
      <c r="J1163" s="6" t="s">
        <v>553</v>
      </c>
      <c r="K1163" s="1">
        <v>264000</v>
      </c>
      <c r="L1163" s="1">
        <v>264000</v>
      </c>
      <c r="M1163" s="1">
        <v>264000</v>
      </c>
      <c r="N1163" s="2">
        <v>1.33179545454545</v>
      </c>
      <c r="O1163" s="2">
        <v>1.33179545454545</v>
      </c>
      <c r="P1163" s="16">
        <v>1.3810471306818199</v>
      </c>
    </row>
    <row r="1164" spans="1:16" x14ac:dyDescent="0.35">
      <c r="A1164" s="23" t="str">
        <f t="shared" si="38"/>
        <v>03</v>
      </c>
      <c r="B1164" s="23">
        <f t="shared" si="39"/>
        <v>1021774</v>
      </c>
      <c r="C1164" s="6" t="s">
        <v>1098</v>
      </c>
      <c r="D1164" s="7" t="s">
        <v>1096</v>
      </c>
      <c r="E1164" s="7" t="s">
        <v>14</v>
      </c>
      <c r="F1164" s="7" t="s">
        <v>1084</v>
      </c>
      <c r="G1164" s="7" t="s">
        <v>1028</v>
      </c>
      <c r="H1164" s="7" t="s">
        <v>193</v>
      </c>
      <c r="I1164" s="7" t="s">
        <v>194</v>
      </c>
      <c r="J1164" s="6" t="s">
        <v>553</v>
      </c>
      <c r="K1164" s="1">
        <v>72000</v>
      </c>
      <c r="L1164" s="1">
        <v>72000</v>
      </c>
      <c r="M1164" s="1">
        <v>72000</v>
      </c>
      <c r="N1164" s="2">
        <v>0.75955555555555598</v>
      </c>
      <c r="O1164" s="2">
        <v>0.75955555555555598</v>
      </c>
      <c r="P1164" s="16">
        <v>0.79747603333333295</v>
      </c>
    </row>
    <row r="1165" spans="1:16" x14ac:dyDescent="0.35">
      <c r="A1165" s="23" t="str">
        <f t="shared" si="38"/>
        <v>03</v>
      </c>
      <c r="B1165" s="23">
        <f t="shared" si="39"/>
        <v>1022096</v>
      </c>
      <c r="C1165" s="6" t="s">
        <v>1098</v>
      </c>
      <c r="D1165" s="7" t="s">
        <v>1096</v>
      </c>
      <c r="E1165" s="7" t="s">
        <v>14</v>
      </c>
      <c r="F1165" s="7" t="s">
        <v>1084</v>
      </c>
      <c r="G1165" s="7" t="s">
        <v>1028</v>
      </c>
      <c r="H1165" s="7" t="s">
        <v>226</v>
      </c>
      <c r="I1165" s="7" t="s">
        <v>227</v>
      </c>
      <c r="J1165" s="6" t="s">
        <v>553</v>
      </c>
      <c r="K1165" s="1"/>
      <c r="L1165" s="1"/>
      <c r="M1165" s="1">
        <v>48000</v>
      </c>
      <c r="N1165" s="2"/>
      <c r="O1165" s="2"/>
      <c r="P1165" s="16">
        <v>1.1251781083333301</v>
      </c>
    </row>
    <row r="1166" spans="1:16" x14ac:dyDescent="0.35">
      <c r="A1166" s="23" t="str">
        <f t="shared" si="38"/>
        <v>03</v>
      </c>
      <c r="B1166" s="23">
        <f t="shared" si="39"/>
        <v>1022637</v>
      </c>
      <c r="C1166" s="6" t="s">
        <v>1098</v>
      </c>
      <c r="D1166" s="7" t="s">
        <v>1096</v>
      </c>
      <c r="E1166" s="7" t="s">
        <v>14</v>
      </c>
      <c r="F1166" s="7" t="s">
        <v>1084</v>
      </c>
      <c r="G1166" s="7" t="s">
        <v>1028</v>
      </c>
      <c r="H1166" s="7" t="s">
        <v>326</v>
      </c>
      <c r="I1166" s="7" t="s">
        <v>327</v>
      </c>
      <c r="J1166" s="6" t="s">
        <v>553</v>
      </c>
      <c r="K1166" s="1"/>
      <c r="L1166" s="1"/>
      <c r="M1166" s="1">
        <v>48000</v>
      </c>
      <c r="N1166" s="2"/>
      <c r="O1166" s="2"/>
      <c r="P1166" s="16">
        <v>0.92916616458333301</v>
      </c>
    </row>
    <row r="1167" spans="1:16" x14ac:dyDescent="0.35">
      <c r="A1167" s="23" t="str">
        <f t="shared" si="38"/>
        <v>03</v>
      </c>
      <c r="B1167" s="23">
        <f t="shared" si="39"/>
        <v>1021732</v>
      </c>
      <c r="C1167" s="6" t="s">
        <v>1098</v>
      </c>
      <c r="D1167" s="7" t="s">
        <v>1096</v>
      </c>
      <c r="E1167" s="7" t="s">
        <v>14</v>
      </c>
      <c r="F1167" s="7" t="s">
        <v>1084</v>
      </c>
      <c r="G1167" s="7" t="s">
        <v>1032</v>
      </c>
      <c r="H1167" s="7" t="s">
        <v>176</v>
      </c>
      <c r="I1167" s="7" t="s">
        <v>177</v>
      </c>
      <c r="J1167" s="6" t="s">
        <v>553</v>
      </c>
      <c r="K1167" s="1">
        <v>360000</v>
      </c>
      <c r="L1167" s="1">
        <v>360000</v>
      </c>
      <c r="M1167" s="1">
        <v>367800</v>
      </c>
      <c r="N1167" s="2">
        <v>1.26006944444444</v>
      </c>
      <c r="O1167" s="2">
        <v>1.26006944444444</v>
      </c>
      <c r="P1167" s="16">
        <v>1.28520427841218</v>
      </c>
    </row>
    <row r="1168" spans="1:16" x14ac:dyDescent="0.35">
      <c r="A1168" s="23" t="str">
        <f t="shared" si="38"/>
        <v>03</v>
      </c>
      <c r="B1168" s="23">
        <f t="shared" si="39"/>
        <v>1022636</v>
      </c>
      <c r="C1168" s="6" t="s">
        <v>1098</v>
      </c>
      <c r="D1168" s="7" t="s">
        <v>1096</v>
      </c>
      <c r="E1168" s="7" t="s">
        <v>14</v>
      </c>
      <c r="F1168" s="7" t="s">
        <v>1084</v>
      </c>
      <c r="G1168" s="7" t="s">
        <v>1032</v>
      </c>
      <c r="H1168" s="7" t="s">
        <v>324</v>
      </c>
      <c r="I1168" s="7" t="s">
        <v>325</v>
      </c>
      <c r="J1168" s="6" t="s">
        <v>553</v>
      </c>
      <c r="K1168" s="1">
        <v>192000</v>
      </c>
      <c r="L1168" s="1">
        <v>192000</v>
      </c>
      <c r="M1168" s="1">
        <v>192000</v>
      </c>
      <c r="N1168" s="2">
        <v>0.47420833333333301</v>
      </c>
      <c r="O1168" s="2">
        <v>0.47420833333333301</v>
      </c>
      <c r="P1168" s="16">
        <v>0.54692250208333304</v>
      </c>
    </row>
    <row r="1169" spans="1:16" x14ac:dyDescent="0.35">
      <c r="A1169" s="23" t="str">
        <f t="shared" si="38"/>
        <v>03</v>
      </c>
      <c r="B1169" s="23">
        <f t="shared" si="39"/>
        <v>1022193</v>
      </c>
      <c r="C1169" s="6" t="s">
        <v>1098</v>
      </c>
      <c r="D1169" s="7" t="s">
        <v>1096</v>
      </c>
      <c r="E1169" s="7" t="s">
        <v>14</v>
      </c>
      <c r="F1169" s="7" t="s">
        <v>1075</v>
      </c>
      <c r="G1169" s="7" t="s">
        <v>1011</v>
      </c>
      <c r="H1169" s="7" t="s">
        <v>250</v>
      </c>
      <c r="I1169" s="7" t="s">
        <v>251</v>
      </c>
      <c r="J1169" s="6" t="s">
        <v>553</v>
      </c>
      <c r="K1169" s="1">
        <v>24000</v>
      </c>
      <c r="L1169" s="1">
        <v>24000</v>
      </c>
      <c r="M1169" s="1">
        <v>24000</v>
      </c>
      <c r="N1169" s="2">
        <v>3.2</v>
      </c>
      <c r="O1169" s="2">
        <v>3.2</v>
      </c>
      <c r="P1169" s="16">
        <v>2.7564839291666701</v>
      </c>
    </row>
    <row r="1170" spans="1:16" x14ac:dyDescent="0.35">
      <c r="A1170" s="23" t="str">
        <f t="shared" si="38"/>
        <v>03</v>
      </c>
      <c r="B1170" s="23">
        <f t="shared" si="39"/>
        <v>1030686</v>
      </c>
      <c r="C1170" s="6" t="s">
        <v>1098</v>
      </c>
      <c r="D1170" s="7" t="s">
        <v>1096</v>
      </c>
      <c r="E1170" s="7" t="s">
        <v>14</v>
      </c>
      <c r="F1170" s="7" t="s">
        <v>1065</v>
      </c>
      <c r="G1170" s="7" t="s">
        <v>1053</v>
      </c>
      <c r="H1170" s="7" t="s">
        <v>936</v>
      </c>
      <c r="I1170" s="7" t="s">
        <v>937</v>
      </c>
      <c r="J1170" s="6" t="s">
        <v>659</v>
      </c>
      <c r="K1170" s="1">
        <v>72000</v>
      </c>
      <c r="L1170" s="1">
        <v>72000</v>
      </c>
      <c r="M1170" s="1">
        <v>72000</v>
      </c>
      <c r="N1170" s="2">
        <v>1.75166666666667</v>
      </c>
      <c r="O1170" s="2">
        <v>1.75166666666667</v>
      </c>
      <c r="P1170" s="16">
        <v>1.7768174194444399</v>
      </c>
    </row>
    <row r="1171" spans="1:16" x14ac:dyDescent="0.35">
      <c r="A1171" s="23" t="str">
        <f t="shared" si="38"/>
        <v>03</v>
      </c>
      <c r="B1171" s="23">
        <f t="shared" si="39"/>
        <v>1022568</v>
      </c>
      <c r="C1171" s="6" t="s">
        <v>1098</v>
      </c>
      <c r="D1171" s="7" t="s">
        <v>1096</v>
      </c>
      <c r="E1171" s="7" t="s">
        <v>14</v>
      </c>
      <c r="F1171" s="7" t="s">
        <v>1082</v>
      </c>
      <c r="G1171" s="7" t="s">
        <v>1013</v>
      </c>
      <c r="H1171" s="7" t="s">
        <v>448</v>
      </c>
      <c r="I1171" s="7" t="s">
        <v>449</v>
      </c>
      <c r="J1171" s="6" t="s">
        <v>553</v>
      </c>
      <c r="K1171" s="1">
        <v>48000</v>
      </c>
      <c r="L1171" s="1">
        <v>48000</v>
      </c>
      <c r="M1171" s="1">
        <v>48000</v>
      </c>
      <c r="N1171" s="2">
        <v>6</v>
      </c>
      <c r="O1171" s="2">
        <v>6</v>
      </c>
      <c r="P1171" s="16">
        <v>5.1108817520833298</v>
      </c>
    </row>
    <row r="1172" spans="1:16" x14ac:dyDescent="0.35">
      <c r="A1172" s="23" t="str">
        <f t="shared" si="38"/>
        <v>03</v>
      </c>
      <c r="B1172" s="23">
        <f t="shared" si="39"/>
        <v>1022645</v>
      </c>
      <c r="C1172" s="6" t="s">
        <v>1098</v>
      </c>
      <c r="D1172" s="7" t="s">
        <v>1096</v>
      </c>
      <c r="E1172" s="7" t="s">
        <v>14</v>
      </c>
      <c r="F1172" s="7" t="s">
        <v>1082</v>
      </c>
      <c r="G1172" s="7" t="s">
        <v>1013</v>
      </c>
      <c r="H1172" s="7" t="s">
        <v>332</v>
      </c>
      <c r="I1172" s="7" t="s">
        <v>160</v>
      </c>
      <c r="J1172" s="6" t="s">
        <v>553</v>
      </c>
      <c r="K1172" s="1">
        <v>48000</v>
      </c>
      <c r="L1172" s="1">
        <v>48000</v>
      </c>
      <c r="M1172" s="1">
        <v>48000</v>
      </c>
      <c r="N1172" s="2">
        <v>5.9</v>
      </c>
      <c r="O1172" s="2">
        <v>5.9</v>
      </c>
      <c r="P1172" s="16">
        <v>4.9801015791666696</v>
      </c>
    </row>
    <row r="1173" spans="1:16" x14ac:dyDescent="0.35">
      <c r="A1173" s="23" t="str">
        <f t="shared" si="38"/>
        <v>03</v>
      </c>
      <c r="B1173" s="23">
        <f t="shared" si="39"/>
        <v>1011967</v>
      </c>
      <c r="C1173" s="6" t="s">
        <v>1098</v>
      </c>
      <c r="D1173" s="7" t="s">
        <v>1096</v>
      </c>
      <c r="E1173" s="7" t="s">
        <v>14</v>
      </c>
      <c r="F1173" s="7" t="s">
        <v>1072</v>
      </c>
      <c r="G1173" s="7" t="s">
        <v>993</v>
      </c>
      <c r="H1173" s="7" t="s">
        <v>708</v>
      </c>
      <c r="I1173" s="7" t="s">
        <v>709</v>
      </c>
      <c r="J1173" s="6" t="s">
        <v>658</v>
      </c>
      <c r="K1173" s="1">
        <v>192000</v>
      </c>
      <c r="L1173" s="1">
        <v>192000</v>
      </c>
      <c r="M1173" s="1">
        <v>192000</v>
      </c>
      <c r="N1173" s="2">
        <v>4.5461458333333304</v>
      </c>
      <c r="O1173" s="2">
        <v>4.5461458333333304</v>
      </c>
      <c r="P1173" s="16">
        <v>4.5888154078124996</v>
      </c>
    </row>
    <row r="1174" spans="1:16" x14ac:dyDescent="0.35">
      <c r="A1174" s="23" t="str">
        <f t="shared" si="38"/>
        <v>03</v>
      </c>
      <c r="B1174" s="23">
        <f t="shared" si="39"/>
        <v>1011968</v>
      </c>
      <c r="C1174" s="6" t="s">
        <v>1098</v>
      </c>
      <c r="D1174" s="7" t="s">
        <v>1096</v>
      </c>
      <c r="E1174" s="7" t="s">
        <v>14</v>
      </c>
      <c r="F1174" s="7" t="s">
        <v>1072</v>
      </c>
      <c r="G1174" s="7" t="s">
        <v>993</v>
      </c>
      <c r="H1174" s="7" t="s">
        <v>710</v>
      </c>
      <c r="I1174" s="7" t="s">
        <v>711</v>
      </c>
      <c r="J1174" s="6" t="s">
        <v>658</v>
      </c>
      <c r="K1174" s="1">
        <v>12000</v>
      </c>
      <c r="L1174" s="1">
        <v>12000</v>
      </c>
      <c r="M1174" s="1">
        <v>12000</v>
      </c>
      <c r="N1174" s="2">
        <v>4.1892500000000004</v>
      </c>
      <c r="O1174" s="2">
        <v>4.1892500000000004</v>
      </c>
      <c r="P1174" s="16">
        <v>4.0664405500000003</v>
      </c>
    </row>
    <row r="1175" spans="1:16" x14ac:dyDescent="0.35">
      <c r="A1175" s="23" t="str">
        <f t="shared" si="38"/>
        <v>03</v>
      </c>
      <c r="B1175" s="23">
        <f t="shared" si="39"/>
        <v>1011969</v>
      </c>
      <c r="C1175" s="6" t="s">
        <v>1098</v>
      </c>
      <c r="D1175" s="7" t="s">
        <v>1096</v>
      </c>
      <c r="E1175" s="7" t="s">
        <v>14</v>
      </c>
      <c r="F1175" s="7" t="s">
        <v>1072</v>
      </c>
      <c r="G1175" s="7" t="s">
        <v>993</v>
      </c>
      <c r="H1175" s="7" t="s">
        <v>712</v>
      </c>
      <c r="I1175" s="7" t="s">
        <v>713</v>
      </c>
      <c r="J1175" s="6" t="s">
        <v>658</v>
      </c>
      <c r="K1175" s="1">
        <v>96000</v>
      </c>
      <c r="L1175" s="1">
        <v>96000</v>
      </c>
      <c r="M1175" s="1">
        <v>96000</v>
      </c>
      <c r="N1175" s="2">
        <v>4.1173541666666704</v>
      </c>
      <c r="O1175" s="2">
        <v>4.1173541666666704</v>
      </c>
      <c r="P1175" s="16">
        <v>4.0679576822916701</v>
      </c>
    </row>
    <row r="1176" spans="1:16" x14ac:dyDescent="0.35">
      <c r="A1176" s="23" t="str">
        <f t="shared" si="38"/>
        <v>03</v>
      </c>
      <c r="B1176" s="23">
        <f t="shared" si="39"/>
        <v>1012448</v>
      </c>
      <c r="C1176" s="6" t="s">
        <v>1098</v>
      </c>
      <c r="D1176" s="7" t="s">
        <v>1096</v>
      </c>
      <c r="E1176" s="7" t="s">
        <v>14</v>
      </c>
      <c r="F1176" s="7" t="s">
        <v>1072</v>
      </c>
      <c r="G1176" s="7" t="s">
        <v>993</v>
      </c>
      <c r="H1176" s="7" t="s">
        <v>784</v>
      </c>
      <c r="I1176" s="7" t="s">
        <v>785</v>
      </c>
      <c r="J1176" s="6" t="s">
        <v>658</v>
      </c>
      <c r="K1176" s="1">
        <v>156000</v>
      </c>
      <c r="L1176" s="1">
        <v>168000</v>
      </c>
      <c r="M1176" s="1">
        <v>72000</v>
      </c>
      <c r="N1176" s="2">
        <v>3.5605641025641002</v>
      </c>
      <c r="O1176" s="2">
        <v>3.5605595238095198</v>
      </c>
      <c r="P1176" s="16">
        <v>3.6742958958333301</v>
      </c>
    </row>
    <row r="1177" spans="1:16" x14ac:dyDescent="0.35">
      <c r="A1177" s="23" t="str">
        <f t="shared" si="38"/>
        <v>03</v>
      </c>
      <c r="B1177" s="23">
        <f t="shared" si="39"/>
        <v>1012502</v>
      </c>
      <c r="C1177" s="6" t="s">
        <v>1098</v>
      </c>
      <c r="D1177" s="7" t="s">
        <v>1096</v>
      </c>
      <c r="E1177" s="7" t="s">
        <v>14</v>
      </c>
      <c r="F1177" s="7" t="s">
        <v>1072</v>
      </c>
      <c r="G1177" s="7" t="s">
        <v>993</v>
      </c>
      <c r="H1177" s="7" t="s">
        <v>796</v>
      </c>
      <c r="I1177" s="7" t="s">
        <v>797</v>
      </c>
      <c r="J1177" s="6" t="s">
        <v>658</v>
      </c>
      <c r="K1177" s="1">
        <v>12000</v>
      </c>
      <c r="L1177" s="1">
        <v>12000</v>
      </c>
      <c r="M1177" s="1"/>
      <c r="N1177" s="2">
        <v>3.76033333333333</v>
      </c>
      <c r="O1177" s="2">
        <v>3.76033333333333</v>
      </c>
      <c r="P1177" s="16"/>
    </row>
    <row r="1178" spans="1:16" x14ac:dyDescent="0.35">
      <c r="A1178" s="23" t="str">
        <f t="shared" si="38"/>
        <v>03</v>
      </c>
      <c r="B1178" s="23">
        <f t="shared" si="39"/>
        <v>1012503</v>
      </c>
      <c r="C1178" s="6" t="s">
        <v>1098</v>
      </c>
      <c r="D1178" s="7" t="s">
        <v>1096</v>
      </c>
      <c r="E1178" s="7" t="s">
        <v>14</v>
      </c>
      <c r="F1178" s="7" t="s">
        <v>1072</v>
      </c>
      <c r="G1178" s="7" t="s">
        <v>993</v>
      </c>
      <c r="H1178" s="7" t="s">
        <v>798</v>
      </c>
      <c r="I1178" s="7" t="s">
        <v>799</v>
      </c>
      <c r="J1178" s="6" t="s">
        <v>658</v>
      </c>
      <c r="K1178" s="1">
        <v>288000</v>
      </c>
      <c r="L1178" s="1">
        <v>288000</v>
      </c>
      <c r="M1178" s="1">
        <v>288000</v>
      </c>
      <c r="N1178" s="2">
        <v>3.6885486111111101</v>
      </c>
      <c r="O1178" s="2">
        <v>3.6885486111111101</v>
      </c>
      <c r="P1178" s="16">
        <v>3.8070349444444398</v>
      </c>
    </row>
    <row r="1179" spans="1:16" x14ac:dyDescent="0.35">
      <c r="A1179" s="23" t="str">
        <f t="shared" si="38"/>
        <v>03</v>
      </c>
      <c r="B1179" s="23">
        <f t="shared" si="39"/>
        <v>1012504</v>
      </c>
      <c r="C1179" s="6" t="s">
        <v>1098</v>
      </c>
      <c r="D1179" s="7" t="s">
        <v>1096</v>
      </c>
      <c r="E1179" s="7" t="s">
        <v>14</v>
      </c>
      <c r="F1179" s="7" t="s">
        <v>1072</v>
      </c>
      <c r="G1179" s="7" t="s">
        <v>993</v>
      </c>
      <c r="H1179" s="7" t="s">
        <v>800</v>
      </c>
      <c r="I1179" s="7" t="s">
        <v>785</v>
      </c>
      <c r="J1179" s="6" t="s">
        <v>658</v>
      </c>
      <c r="K1179" s="1">
        <v>12000</v>
      </c>
      <c r="L1179" s="1">
        <v>24000</v>
      </c>
      <c r="M1179" s="1"/>
      <c r="N1179" s="2">
        <v>3.6</v>
      </c>
      <c r="O1179" s="2">
        <v>3.6</v>
      </c>
      <c r="P1179" s="16"/>
    </row>
    <row r="1180" spans="1:16" x14ac:dyDescent="0.35">
      <c r="A1180" s="23" t="str">
        <f t="shared" si="38"/>
        <v>03</v>
      </c>
      <c r="B1180" s="23">
        <f t="shared" si="39"/>
        <v>1012525</v>
      </c>
      <c r="C1180" s="6" t="s">
        <v>1098</v>
      </c>
      <c r="D1180" s="7" t="s">
        <v>1096</v>
      </c>
      <c r="E1180" s="7" t="s">
        <v>14</v>
      </c>
      <c r="F1180" s="7" t="s">
        <v>1072</v>
      </c>
      <c r="G1180" s="7" t="s">
        <v>993</v>
      </c>
      <c r="H1180" s="7" t="s">
        <v>809</v>
      </c>
      <c r="I1180" s="7" t="s">
        <v>709</v>
      </c>
      <c r="J1180" s="6" t="s">
        <v>658</v>
      </c>
      <c r="K1180" s="1">
        <v>12000</v>
      </c>
      <c r="L1180" s="1">
        <v>12000</v>
      </c>
      <c r="M1180" s="1">
        <v>12000</v>
      </c>
      <c r="N1180" s="2">
        <v>4.4044166666666698</v>
      </c>
      <c r="O1180" s="2">
        <v>4.4044166666666698</v>
      </c>
      <c r="P1180" s="16">
        <v>4.3162724666666703</v>
      </c>
    </row>
    <row r="1181" spans="1:16" x14ac:dyDescent="0.35">
      <c r="A1181" s="23" t="str">
        <f t="shared" si="38"/>
        <v>03</v>
      </c>
      <c r="B1181" s="23">
        <f t="shared" si="39"/>
        <v>1021731</v>
      </c>
      <c r="C1181" s="6" t="s">
        <v>1098</v>
      </c>
      <c r="D1181" s="7" t="s">
        <v>1096</v>
      </c>
      <c r="E1181" s="7" t="s">
        <v>14</v>
      </c>
      <c r="F1181" s="7" t="s">
        <v>1086</v>
      </c>
      <c r="G1181" s="7" t="s">
        <v>1025</v>
      </c>
      <c r="H1181" s="7" t="s">
        <v>174</v>
      </c>
      <c r="I1181" s="7" t="s">
        <v>175</v>
      </c>
      <c r="J1181" s="6" t="s">
        <v>553</v>
      </c>
      <c r="K1181" s="1"/>
      <c r="L1181" s="1"/>
      <c r="M1181" s="1">
        <v>72000</v>
      </c>
      <c r="N1181" s="2"/>
      <c r="O1181" s="2"/>
      <c r="P1181" s="16">
        <v>1.7787106749999999</v>
      </c>
    </row>
    <row r="1182" spans="1:16" x14ac:dyDescent="0.35">
      <c r="A1182" s="23" t="str">
        <f t="shared" si="38"/>
        <v>03</v>
      </c>
      <c r="B1182" s="23">
        <f t="shared" si="39"/>
        <v>1022125</v>
      </c>
      <c r="C1182" s="6" t="s">
        <v>1098</v>
      </c>
      <c r="D1182" s="7" t="s">
        <v>1096</v>
      </c>
      <c r="E1182" s="7" t="s">
        <v>14</v>
      </c>
      <c r="F1182" s="7" t="s">
        <v>1086</v>
      </c>
      <c r="G1182" s="7" t="s">
        <v>1025</v>
      </c>
      <c r="H1182" s="7" t="s">
        <v>232</v>
      </c>
      <c r="I1182" s="7" t="s">
        <v>233</v>
      </c>
      <c r="J1182" s="6" t="s">
        <v>553</v>
      </c>
      <c r="K1182" s="1">
        <v>144000</v>
      </c>
      <c r="L1182" s="1">
        <v>144000</v>
      </c>
      <c r="M1182" s="1">
        <v>96000</v>
      </c>
      <c r="N1182" s="2">
        <v>2.5480138888888901</v>
      </c>
      <c r="O1182" s="2">
        <v>2.5480138888888901</v>
      </c>
      <c r="P1182" s="16">
        <v>2.49779321041667</v>
      </c>
    </row>
    <row r="1183" spans="1:16" x14ac:dyDescent="0.35">
      <c r="A1183" s="23" t="str">
        <f t="shared" si="38"/>
        <v>03</v>
      </c>
      <c r="B1183" s="23">
        <f t="shared" si="39"/>
        <v>1022753</v>
      </c>
      <c r="C1183" s="6" t="s">
        <v>1098</v>
      </c>
      <c r="D1183" s="7" t="s">
        <v>1096</v>
      </c>
      <c r="E1183" s="7" t="s">
        <v>14</v>
      </c>
      <c r="F1183" s="7" t="s">
        <v>1086</v>
      </c>
      <c r="G1183" s="7" t="s">
        <v>1025</v>
      </c>
      <c r="H1183" s="7" t="s">
        <v>342</v>
      </c>
      <c r="I1183" s="7" t="s">
        <v>343</v>
      </c>
      <c r="J1183" s="6" t="s">
        <v>553</v>
      </c>
      <c r="K1183" s="1">
        <v>216000</v>
      </c>
      <c r="L1183" s="1">
        <v>216000</v>
      </c>
      <c r="M1183" s="1">
        <v>216000</v>
      </c>
      <c r="N1183" s="2">
        <v>1.69042592592593</v>
      </c>
      <c r="O1183" s="2">
        <v>1.69042592592593</v>
      </c>
      <c r="P1183" s="16">
        <v>1.8308118962963</v>
      </c>
    </row>
    <row r="1184" spans="1:16" x14ac:dyDescent="0.35">
      <c r="A1184" s="23" t="str">
        <f t="shared" si="38"/>
        <v>03</v>
      </c>
      <c r="B1184" s="23">
        <f t="shared" si="39"/>
        <v>1022940</v>
      </c>
      <c r="C1184" s="6" t="s">
        <v>1098</v>
      </c>
      <c r="D1184" s="7" t="s">
        <v>1096</v>
      </c>
      <c r="E1184" s="7" t="s">
        <v>14</v>
      </c>
      <c r="F1184" s="7" t="s">
        <v>1086</v>
      </c>
      <c r="G1184" s="7" t="s">
        <v>1025</v>
      </c>
      <c r="H1184" s="7" t="s">
        <v>391</v>
      </c>
      <c r="I1184" s="7" t="s">
        <v>392</v>
      </c>
      <c r="J1184" s="6" t="s">
        <v>553</v>
      </c>
      <c r="K1184" s="1">
        <v>96000</v>
      </c>
      <c r="L1184" s="1">
        <v>96000</v>
      </c>
      <c r="M1184" s="1">
        <v>96000</v>
      </c>
      <c r="N1184" s="2">
        <v>1.90404166666667</v>
      </c>
      <c r="O1184" s="2">
        <v>1.90404166666667</v>
      </c>
      <c r="P1184" s="16">
        <v>2.0396350947916702</v>
      </c>
    </row>
    <row r="1185" spans="1:16" x14ac:dyDescent="0.35">
      <c r="A1185" s="23" t="str">
        <f t="shared" si="38"/>
        <v>03</v>
      </c>
      <c r="B1185" s="23">
        <f t="shared" si="39"/>
        <v>1022941</v>
      </c>
      <c r="C1185" s="6" t="s">
        <v>1098</v>
      </c>
      <c r="D1185" s="7" t="s">
        <v>1096</v>
      </c>
      <c r="E1185" s="7" t="s">
        <v>14</v>
      </c>
      <c r="F1185" s="7" t="s">
        <v>1086</v>
      </c>
      <c r="G1185" s="7" t="s">
        <v>1025</v>
      </c>
      <c r="H1185" s="7" t="s">
        <v>393</v>
      </c>
      <c r="I1185" s="7" t="s">
        <v>394</v>
      </c>
      <c r="J1185" s="6" t="s">
        <v>553</v>
      </c>
      <c r="K1185" s="1">
        <v>48000</v>
      </c>
      <c r="L1185" s="1">
        <v>48000</v>
      </c>
      <c r="M1185" s="1">
        <v>48000</v>
      </c>
      <c r="N1185" s="2">
        <v>1.7605833333333301</v>
      </c>
      <c r="O1185" s="2">
        <v>1.7605833333333301</v>
      </c>
      <c r="P1185" s="16">
        <v>1.7787207083333301</v>
      </c>
    </row>
    <row r="1186" spans="1:16" x14ac:dyDescent="0.35">
      <c r="A1186" s="23" t="str">
        <f t="shared" si="38"/>
        <v>03</v>
      </c>
      <c r="B1186" s="23">
        <f t="shared" si="39"/>
        <v>1022183</v>
      </c>
      <c r="C1186" s="6" t="s">
        <v>1098</v>
      </c>
      <c r="D1186" s="7" t="s">
        <v>1096</v>
      </c>
      <c r="E1186" s="7" t="s">
        <v>14</v>
      </c>
      <c r="F1186" s="7" t="s">
        <v>1086</v>
      </c>
      <c r="G1186" s="7" t="s">
        <v>1041</v>
      </c>
      <c r="H1186" s="7" t="s">
        <v>246</v>
      </c>
      <c r="I1186" s="7" t="s">
        <v>247</v>
      </c>
      <c r="J1186" s="6" t="s">
        <v>553</v>
      </c>
      <c r="K1186" s="1">
        <v>480000</v>
      </c>
      <c r="L1186" s="1">
        <v>480000</v>
      </c>
      <c r="M1186" s="1">
        <v>312000</v>
      </c>
      <c r="N1186" s="2">
        <v>1.5173458333333301</v>
      </c>
      <c r="O1186" s="2">
        <v>1.5173458333333301</v>
      </c>
      <c r="P1186" s="16">
        <v>1.5827249307692299</v>
      </c>
    </row>
    <row r="1187" spans="1:16" x14ac:dyDescent="0.35">
      <c r="A1187" s="23" t="str">
        <f t="shared" si="38"/>
        <v>03</v>
      </c>
      <c r="B1187" s="23">
        <f t="shared" si="39"/>
        <v>1022169</v>
      </c>
      <c r="C1187" s="6" t="s">
        <v>1098</v>
      </c>
      <c r="D1187" s="7" t="s">
        <v>1096</v>
      </c>
      <c r="E1187" s="7" t="s">
        <v>14</v>
      </c>
      <c r="F1187" s="7" t="s">
        <v>1081</v>
      </c>
      <c r="G1187" s="7" t="s">
        <v>1010</v>
      </c>
      <c r="H1187" s="7" t="s">
        <v>244</v>
      </c>
      <c r="I1187" s="7" t="s">
        <v>245</v>
      </c>
      <c r="J1187" s="6" t="s">
        <v>553</v>
      </c>
      <c r="K1187" s="1">
        <v>192000</v>
      </c>
      <c r="L1187" s="1">
        <v>192000</v>
      </c>
      <c r="M1187" s="1">
        <v>192000</v>
      </c>
      <c r="N1187" s="2">
        <v>0.54593229166666701</v>
      </c>
      <c r="O1187" s="2">
        <v>0.54593229166666701</v>
      </c>
      <c r="P1187" s="16">
        <v>0.60154281302083301</v>
      </c>
    </row>
    <row r="1188" spans="1:16" x14ac:dyDescent="0.35">
      <c r="A1188" s="23" t="str">
        <f t="shared" si="38"/>
        <v>03</v>
      </c>
      <c r="B1188" s="23">
        <f t="shared" si="39"/>
        <v>1023093</v>
      </c>
      <c r="C1188" s="6" t="s">
        <v>1098</v>
      </c>
      <c r="D1188" s="7" t="s">
        <v>1096</v>
      </c>
      <c r="E1188" s="7" t="s">
        <v>14</v>
      </c>
      <c r="F1188" s="7" t="s">
        <v>1081</v>
      </c>
      <c r="G1188" s="7" t="s">
        <v>1010</v>
      </c>
      <c r="H1188" s="7" t="s">
        <v>415</v>
      </c>
      <c r="I1188" s="7" t="s">
        <v>416</v>
      </c>
      <c r="J1188" s="6" t="s">
        <v>553</v>
      </c>
      <c r="K1188" s="1">
        <v>72000</v>
      </c>
      <c r="L1188" s="1">
        <v>72000</v>
      </c>
      <c r="M1188" s="1">
        <v>60000</v>
      </c>
      <c r="N1188" s="2">
        <v>3.4773333333333301</v>
      </c>
      <c r="O1188" s="2">
        <v>3.4773333333333301</v>
      </c>
      <c r="P1188" s="16">
        <v>3.2821161566666701</v>
      </c>
    </row>
    <row r="1189" spans="1:16" x14ac:dyDescent="0.35">
      <c r="A1189" s="23" t="str">
        <f t="shared" si="38"/>
        <v>03</v>
      </c>
      <c r="B1189" s="23">
        <f t="shared" si="39"/>
        <v>1012681</v>
      </c>
      <c r="C1189" s="6" t="s">
        <v>1098</v>
      </c>
      <c r="D1189" s="7" t="s">
        <v>1096</v>
      </c>
      <c r="E1189" s="7" t="s">
        <v>14</v>
      </c>
      <c r="F1189" s="7" t="s">
        <v>1069</v>
      </c>
      <c r="G1189" s="7" t="s">
        <v>1000</v>
      </c>
      <c r="H1189" s="7" t="s">
        <v>830</v>
      </c>
      <c r="I1189" s="7" t="s">
        <v>831</v>
      </c>
      <c r="J1189" s="6" t="s">
        <v>658</v>
      </c>
      <c r="K1189" s="1"/>
      <c r="L1189" s="1">
        <v>24000</v>
      </c>
      <c r="M1189" s="1">
        <v>24000</v>
      </c>
      <c r="N1189" s="2"/>
      <c r="O1189" s="2">
        <v>0.7</v>
      </c>
      <c r="P1189" s="16">
        <v>0.9542687125</v>
      </c>
    </row>
    <row r="1190" spans="1:16" x14ac:dyDescent="0.35">
      <c r="A1190" s="23" t="str">
        <f t="shared" si="38"/>
        <v>03</v>
      </c>
      <c r="B1190" s="23">
        <f t="shared" si="39"/>
        <v>1022080</v>
      </c>
      <c r="C1190" s="6" t="s">
        <v>1098</v>
      </c>
      <c r="D1190" s="7" t="s">
        <v>1096</v>
      </c>
      <c r="E1190" s="7" t="s">
        <v>14</v>
      </c>
      <c r="F1190" s="7" t="s">
        <v>1069</v>
      </c>
      <c r="G1190" s="7" t="s">
        <v>1039</v>
      </c>
      <c r="H1190" s="7" t="s">
        <v>224</v>
      </c>
      <c r="I1190" s="7" t="s">
        <v>225</v>
      </c>
      <c r="J1190" s="6" t="s">
        <v>553</v>
      </c>
      <c r="K1190" s="1">
        <v>72000</v>
      </c>
      <c r="L1190" s="1">
        <v>72000</v>
      </c>
      <c r="M1190" s="1">
        <v>72000</v>
      </c>
      <c r="N1190" s="2">
        <v>0.65976388888888904</v>
      </c>
      <c r="O1190" s="2">
        <v>0.65976388888888904</v>
      </c>
      <c r="P1190" s="16">
        <v>0.92826304583333297</v>
      </c>
    </row>
    <row r="1191" spans="1:16" x14ac:dyDescent="0.35">
      <c r="A1191" s="23" t="str">
        <f t="shared" si="38"/>
        <v>03</v>
      </c>
      <c r="B1191" s="23">
        <f t="shared" si="39"/>
        <v>1021735</v>
      </c>
      <c r="C1191" s="6" t="s">
        <v>1098</v>
      </c>
      <c r="D1191" s="7" t="s">
        <v>1096</v>
      </c>
      <c r="E1191" s="7" t="s">
        <v>14</v>
      </c>
      <c r="F1191" s="7" t="s">
        <v>1069</v>
      </c>
      <c r="G1191" s="7" t="s">
        <v>1033</v>
      </c>
      <c r="H1191" s="7" t="s">
        <v>179</v>
      </c>
      <c r="I1191" s="7" t="s">
        <v>180</v>
      </c>
      <c r="J1191" s="6" t="s">
        <v>553</v>
      </c>
      <c r="K1191" s="1">
        <v>120000</v>
      </c>
      <c r="L1191" s="1">
        <v>120000</v>
      </c>
      <c r="M1191" s="1">
        <v>144000</v>
      </c>
      <c r="N1191" s="2">
        <v>4.1930249999999996</v>
      </c>
      <c r="O1191" s="2">
        <v>4.1930249999999996</v>
      </c>
      <c r="P1191" s="16">
        <v>4.06082772986111</v>
      </c>
    </row>
    <row r="1192" spans="1:16" x14ac:dyDescent="0.35">
      <c r="A1192" s="23" t="str">
        <f t="shared" si="38"/>
        <v>03</v>
      </c>
      <c r="B1192" s="23">
        <f t="shared" si="39"/>
        <v>1021738</v>
      </c>
      <c r="C1192" s="6" t="s">
        <v>1098</v>
      </c>
      <c r="D1192" s="7" t="s">
        <v>1096</v>
      </c>
      <c r="E1192" s="7" t="s">
        <v>14</v>
      </c>
      <c r="F1192" s="7" t="s">
        <v>1069</v>
      </c>
      <c r="G1192" s="7" t="s">
        <v>1033</v>
      </c>
      <c r="H1192" s="7" t="s">
        <v>183</v>
      </c>
      <c r="I1192" s="7" t="s">
        <v>184</v>
      </c>
      <c r="J1192" s="6" t="s">
        <v>553</v>
      </c>
      <c r="K1192" s="1">
        <v>96000</v>
      </c>
      <c r="L1192" s="1">
        <v>96000</v>
      </c>
      <c r="M1192" s="1">
        <v>72000</v>
      </c>
      <c r="N1192" s="2">
        <v>4.0495729166666701</v>
      </c>
      <c r="O1192" s="2">
        <v>4.0495729166666701</v>
      </c>
      <c r="P1192" s="16">
        <v>3.9375873361111098</v>
      </c>
    </row>
    <row r="1193" spans="1:16" x14ac:dyDescent="0.35">
      <c r="A1193" s="23" t="str">
        <f t="shared" si="38"/>
        <v>03</v>
      </c>
      <c r="B1193" s="23">
        <f t="shared" si="39"/>
        <v>1022748</v>
      </c>
      <c r="C1193" s="6" t="s">
        <v>1098</v>
      </c>
      <c r="D1193" s="7" t="s">
        <v>1096</v>
      </c>
      <c r="E1193" s="7" t="s">
        <v>14</v>
      </c>
      <c r="F1193" s="7" t="s">
        <v>1069</v>
      </c>
      <c r="G1193" s="7" t="s">
        <v>1033</v>
      </c>
      <c r="H1193" s="7" t="s">
        <v>336</v>
      </c>
      <c r="I1193" s="7" t="s">
        <v>337</v>
      </c>
      <c r="J1193" s="6" t="s">
        <v>553</v>
      </c>
      <c r="K1193" s="1">
        <v>192000</v>
      </c>
      <c r="L1193" s="1">
        <v>192000</v>
      </c>
      <c r="M1193" s="1">
        <v>108000</v>
      </c>
      <c r="N1193" s="2">
        <v>4.7652708333333296</v>
      </c>
      <c r="O1193" s="2">
        <v>4.7652708333333296</v>
      </c>
      <c r="P1193" s="16">
        <v>4.4579590055555602</v>
      </c>
    </row>
    <row r="1194" spans="1:16" x14ac:dyDescent="0.35">
      <c r="A1194" s="23" t="str">
        <f t="shared" si="38"/>
        <v>03</v>
      </c>
      <c r="B1194" s="23">
        <f t="shared" si="39"/>
        <v>1030683</v>
      </c>
      <c r="C1194" s="6" t="s">
        <v>1098</v>
      </c>
      <c r="D1194" s="7" t="s">
        <v>1096</v>
      </c>
      <c r="E1194" s="7" t="s">
        <v>14</v>
      </c>
      <c r="F1194" s="7" t="s">
        <v>1089</v>
      </c>
      <c r="G1194" s="7" t="s">
        <v>1049</v>
      </c>
      <c r="H1194" s="7" t="s">
        <v>931</v>
      </c>
      <c r="I1194" s="7" t="s">
        <v>857</v>
      </c>
      <c r="J1194" s="6" t="s">
        <v>659</v>
      </c>
      <c r="K1194" s="1">
        <v>264000</v>
      </c>
      <c r="L1194" s="1">
        <v>286000</v>
      </c>
      <c r="M1194" s="1">
        <v>264000</v>
      </c>
      <c r="N1194" s="2">
        <v>1.8951098484848501</v>
      </c>
      <c r="O1194" s="2">
        <v>2.0599965034965</v>
      </c>
      <c r="P1194" s="16">
        <v>1.83858476628788</v>
      </c>
    </row>
    <row r="1195" spans="1:16" x14ac:dyDescent="0.35">
      <c r="A1195" s="23" t="str">
        <f t="shared" si="38"/>
        <v>03</v>
      </c>
      <c r="B1195" s="23">
        <f t="shared" si="39"/>
        <v>1030743</v>
      </c>
      <c r="C1195" s="6" t="s">
        <v>1098</v>
      </c>
      <c r="D1195" s="7" t="s">
        <v>1096</v>
      </c>
      <c r="E1195" s="7" t="s">
        <v>14</v>
      </c>
      <c r="F1195" s="7" t="s">
        <v>1089</v>
      </c>
      <c r="G1195" s="7" t="s">
        <v>1049</v>
      </c>
      <c r="H1195" s="7" t="s">
        <v>950</v>
      </c>
      <c r="I1195" s="7" t="s">
        <v>951</v>
      </c>
      <c r="J1195" s="6" t="s">
        <v>659</v>
      </c>
      <c r="K1195" s="1"/>
      <c r="L1195" s="1">
        <v>1000</v>
      </c>
      <c r="M1195" s="1"/>
      <c r="N1195" s="2"/>
      <c r="O1195" s="2">
        <v>2.35</v>
      </c>
      <c r="P1195" s="16"/>
    </row>
    <row r="1196" spans="1:16" x14ac:dyDescent="0.35">
      <c r="A1196" s="23" t="str">
        <f t="shared" si="38"/>
        <v>03</v>
      </c>
      <c r="B1196" s="23">
        <f t="shared" si="39"/>
        <v>1021945</v>
      </c>
      <c r="C1196" s="6" t="s">
        <v>1098</v>
      </c>
      <c r="D1196" s="7" t="s">
        <v>1096</v>
      </c>
      <c r="E1196" s="7" t="s">
        <v>15</v>
      </c>
      <c r="F1196" s="7" t="s">
        <v>1087</v>
      </c>
      <c r="G1196" s="7" t="s">
        <v>1038</v>
      </c>
      <c r="H1196" s="7" t="s">
        <v>560</v>
      </c>
      <c r="I1196" s="7" t="s">
        <v>561</v>
      </c>
      <c r="J1196" s="6" t="s">
        <v>553</v>
      </c>
      <c r="K1196" s="1">
        <v>3000</v>
      </c>
      <c r="L1196" s="1">
        <v>3000</v>
      </c>
      <c r="M1196" s="1">
        <v>3000</v>
      </c>
      <c r="N1196" s="2">
        <v>3.899</v>
      </c>
      <c r="O1196" s="2">
        <v>3.899</v>
      </c>
      <c r="P1196" s="16">
        <v>2.85866643333333</v>
      </c>
    </row>
    <row r="1197" spans="1:16" x14ac:dyDescent="0.35">
      <c r="A1197" s="23" t="str">
        <f t="shared" si="38"/>
        <v>03</v>
      </c>
      <c r="B1197" s="23">
        <f t="shared" si="39"/>
        <v>1021952</v>
      </c>
      <c r="C1197" s="6" t="s">
        <v>1098</v>
      </c>
      <c r="D1197" s="7" t="s">
        <v>1096</v>
      </c>
      <c r="E1197" s="7" t="s">
        <v>15</v>
      </c>
      <c r="F1197" s="7" t="s">
        <v>1074</v>
      </c>
      <c r="G1197" s="7" t="s">
        <v>1018</v>
      </c>
      <c r="H1197" s="7" t="s">
        <v>210</v>
      </c>
      <c r="I1197" s="7" t="s">
        <v>74</v>
      </c>
      <c r="J1197" s="6" t="s">
        <v>553</v>
      </c>
      <c r="K1197" s="1">
        <v>1000</v>
      </c>
      <c r="L1197" s="1">
        <v>2000</v>
      </c>
      <c r="M1197" s="1">
        <v>2000</v>
      </c>
      <c r="N1197" s="2">
        <v>6.06</v>
      </c>
      <c r="O1197" s="2">
        <v>6.06</v>
      </c>
      <c r="P1197" s="16">
        <v>4.3339153000000001</v>
      </c>
    </row>
    <row r="1198" spans="1:16" x14ac:dyDescent="0.35">
      <c r="A1198" s="23" t="str">
        <f t="shared" si="38"/>
        <v>03</v>
      </c>
      <c r="B1198" s="23">
        <f t="shared" si="39"/>
        <v>1021931</v>
      </c>
      <c r="C1198" s="6" t="s">
        <v>1098</v>
      </c>
      <c r="D1198" s="7" t="s">
        <v>1096</v>
      </c>
      <c r="E1198" s="7" t="s">
        <v>15</v>
      </c>
      <c r="F1198" s="7" t="s">
        <v>1085</v>
      </c>
      <c r="G1198" s="7" t="s">
        <v>1036</v>
      </c>
      <c r="H1198" s="7" t="s">
        <v>206</v>
      </c>
      <c r="I1198" s="7" t="s">
        <v>207</v>
      </c>
      <c r="J1198" s="6" t="s">
        <v>553</v>
      </c>
      <c r="K1198" s="1">
        <v>30000</v>
      </c>
      <c r="L1198" s="1">
        <v>30000</v>
      </c>
      <c r="M1198" s="1">
        <v>30000</v>
      </c>
      <c r="N1198" s="2">
        <v>4.6769333333333298</v>
      </c>
      <c r="O1198" s="2">
        <v>4.6769333333333298</v>
      </c>
      <c r="P1198" s="16">
        <v>4.3337844666666703</v>
      </c>
    </row>
    <row r="1199" spans="1:16" x14ac:dyDescent="0.35">
      <c r="A1199" s="23" t="str">
        <f t="shared" si="38"/>
        <v>03</v>
      </c>
      <c r="B1199" s="23">
        <f t="shared" si="39"/>
        <v>1023265</v>
      </c>
      <c r="C1199" s="6" t="s">
        <v>1098</v>
      </c>
      <c r="D1199" s="7" t="s">
        <v>1096</v>
      </c>
      <c r="E1199" s="7" t="s">
        <v>15</v>
      </c>
      <c r="F1199" s="7" t="s">
        <v>1085</v>
      </c>
      <c r="G1199" s="7" t="s">
        <v>1036</v>
      </c>
      <c r="H1199" s="7" t="s">
        <v>436</v>
      </c>
      <c r="I1199" s="7" t="s">
        <v>437</v>
      </c>
      <c r="J1199" s="6" t="s">
        <v>553</v>
      </c>
      <c r="K1199" s="1">
        <v>5000</v>
      </c>
      <c r="L1199" s="1">
        <v>7000</v>
      </c>
      <c r="M1199" s="1">
        <v>7000</v>
      </c>
      <c r="N1199" s="2">
        <v>4.5039999999999996</v>
      </c>
      <c r="O1199" s="2">
        <v>4.5039999999999996</v>
      </c>
      <c r="P1199" s="16">
        <v>4.2873299571428598</v>
      </c>
    </row>
    <row r="1200" spans="1:16" x14ac:dyDescent="0.35">
      <c r="A1200" s="23" t="str">
        <f t="shared" si="38"/>
        <v>03</v>
      </c>
      <c r="B1200" s="23">
        <f t="shared" si="39"/>
        <v>1022767</v>
      </c>
      <c r="C1200" s="6" t="s">
        <v>1098</v>
      </c>
      <c r="D1200" s="7" t="s">
        <v>1096</v>
      </c>
      <c r="E1200" s="7" t="s">
        <v>15</v>
      </c>
      <c r="F1200" s="7" t="s">
        <v>1078</v>
      </c>
      <c r="G1200" s="7" t="s">
        <v>1009</v>
      </c>
      <c r="H1200" s="7" t="s">
        <v>344</v>
      </c>
      <c r="I1200" s="7" t="s">
        <v>345</v>
      </c>
      <c r="J1200" s="6" t="s">
        <v>553</v>
      </c>
      <c r="K1200" s="1">
        <v>0</v>
      </c>
      <c r="L1200" s="1">
        <v>24000</v>
      </c>
      <c r="M1200" s="1">
        <v>24000</v>
      </c>
      <c r="N1200" s="2">
        <v>0</v>
      </c>
      <c r="O1200" s="2">
        <v>0</v>
      </c>
      <c r="P1200" s="16">
        <v>0.60139178333333299</v>
      </c>
    </row>
    <row r="1201" spans="1:16" x14ac:dyDescent="0.35">
      <c r="A1201" s="23" t="str">
        <f t="shared" si="38"/>
        <v>03</v>
      </c>
      <c r="B1201" s="23">
        <f t="shared" si="39"/>
        <v>1022918</v>
      </c>
      <c r="C1201" s="6" t="s">
        <v>1098</v>
      </c>
      <c r="D1201" s="7" t="s">
        <v>1096</v>
      </c>
      <c r="E1201" s="7" t="s">
        <v>15</v>
      </c>
      <c r="F1201" s="7" t="s">
        <v>1078</v>
      </c>
      <c r="G1201" s="7" t="s">
        <v>1006</v>
      </c>
      <c r="H1201" s="7" t="s">
        <v>376</v>
      </c>
      <c r="I1201" s="7" t="s">
        <v>377</v>
      </c>
      <c r="J1201" s="6" t="s">
        <v>553</v>
      </c>
      <c r="K1201" s="1">
        <v>96000</v>
      </c>
      <c r="L1201" s="1">
        <v>96000</v>
      </c>
      <c r="M1201" s="1">
        <v>96000</v>
      </c>
      <c r="N1201" s="2">
        <v>1.4780625000000001</v>
      </c>
      <c r="O1201" s="2">
        <v>1.4780625000000001</v>
      </c>
      <c r="P1201" s="16">
        <v>1.2978253666666699</v>
      </c>
    </row>
    <row r="1202" spans="1:16" x14ac:dyDescent="0.35">
      <c r="A1202" s="23" t="str">
        <f t="shared" si="38"/>
        <v>03</v>
      </c>
      <c r="B1202" s="23">
        <f t="shared" si="39"/>
        <v>1022550</v>
      </c>
      <c r="C1202" s="6" t="s">
        <v>1098</v>
      </c>
      <c r="D1202" s="7" t="s">
        <v>1096</v>
      </c>
      <c r="E1202" s="7" t="s">
        <v>15</v>
      </c>
      <c r="F1202" s="7" t="s">
        <v>1084</v>
      </c>
      <c r="G1202" s="7" t="s">
        <v>1032</v>
      </c>
      <c r="H1202" s="7" t="s">
        <v>466</v>
      </c>
      <c r="I1202" s="7" t="s">
        <v>467</v>
      </c>
      <c r="J1202" s="6" t="s">
        <v>553</v>
      </c>
      <c r="K1202" s="1">
        <v>24000</v>
      </c>
      <c r="L1202" s="1">
        <v>0</v>
      </c>
      <c r="M1202" s="1"/>
      <c r="N1202" s="2">
        <v>0.52704166666666696</v>
      </c>
      <c r="O1202" s="2">
        <v>0</v>
      </c>
      <c r="P1202" s="16"/>
    </row>
    <row r="1203" spans="1:16" x14ac:dyDescent="0.35">
      <c r="A1203" s="23" t="str">
        <f t="shared" si="38"/>
        <v>03</v>
      </c>
      <c r="B1203" s="23">
        <f t="shared" si="39"/>
        <v>1022101</v>
      </c>
      <c r="C1203" s="6" t="s">
        <v>1098</v>
      </c>
      <c r="D1203" s="7" t="s">
        <v>1096</v>
      </c>
      <c r="E1203" s="7" t="s">
        <v>15</v>
      </c>
      <c r="F1203" s="7" t="s">
        <v>1075</v>
      </c>
      <c r="G1203" s="7" t="s">
        <v>1002</v>
      </c>
      <c r="H1203" s="7" t="s">
        <v>544</v>
      </c>
      <c r="I1203" s="7" t="s">
        <v>545</v>
      </c>
      <c r="J1203" s="6" t="s">
        <v>553</v>
      </c>
      <c r="K1203" s="1">
        <v>2000</v>
      </c>
      <c r="L1203" s="1">
        <v>2000</v>
      </c>
      <c r="M1203" s="1">
        <v>2000</v>
      </c>
      <c r="N1203" s="2">
        <v>4.7634999999999996</v>
      </c>
      <c r="O1203" s="2">
        <v>4.7634999999999996</v>
      </c>
      <c r="P1203" s="16">
        <v>4.3627399999999996</v>
      </c>
    </row>
    <row r="1204" spans="1:16" x14ac:dyDescent="0.35">
      <c r="A1204" s="23" t="str">
        <f t="shared" si="38"/>
        <v>03</v>
      </c>
      <c r="B1204" s="23">
        <f t="shared" si="39"/>
        <v>1021924</v>
      </c>
      <c r="C1204" s="6" t="s">
        <v>1098</v>
      </c>
      <c r="D1204" s="7" t="s">
        <v>1096</v>
      </c>
      <c r="E1204" s="7" t="s">
        <v>15</v>
      </c>
      <c r="F1204" s="7" t="s">
        <v>1075</v>
      </c>
      <c r="G1204" s="7" t="s">
        <v>1003</v>
      </c>
      <c r="H1204" s="7" t="s">
        <v>202</v>
      </c>
      <c r="I1204" s="7" t="s">
        <v>203</v>
      </c>
      <c r="J1204" s="6" t="s">
        <v>553</v>
      </c>
      <c r="K1204" s="1">
        <v>15000</v>
      </c>
      <c r="L1204" s="1">
        <v>15000</v>
      </c>
      <c r="M1204" s="1">
        <v>15000</v>
      </c>
      <c r="N1204" s="2">
        <v>4.3311333333333302</v>
      </c>
      <c r="O1204" s="2">
        <v>4.3311333333333302</v>
      </c>
      <c r="P1204" s="16">
        <v>4.3552179266666702</v>
      </c>
    </row>
    <row r="1205" spans="1:16" x14ac:dyDescent="0.35">
      <c r="A1205" s="23" t="str">
        <f t="shared" si="38"/>
        <v>03</v>
      </c>
      <c r="B1205" s="23">
        <f t="shared" si="39"/>
        <v>1021925</v>
      </c>
      <c r="C1205" s="6" t="s">
        <v>1098</v>
      </c>
      <c r="D1205" s="7" t="s">
        <v>1096</v>
      </c>
      <c r="E1205" s="7" t="s">
        <v>15</v>
      </c>
      <c r="F1205" s="7" t="s">
        <v>1075</v>
      </c>
      <c r="G1205" s="7" t="s">
        <v>1003</v>
      </c>
      <c r="H1205" s="7" t="s">
        <v>204</v>
      </c>
      <c r="I1205" s="7" t="s">
        <v>205</v>
      </c>
      <c r="J1205" s="6" t="s">
        <v>553</v>
      </c>
      <c r="K1205" s="1">
        <v>60000</v>
      </c>
      <c r="L1205" s="1">
        <v>10000</v>
      </c>
      <c r="M1205" s="1">
        <v>10000</v>
      </c>
      <c r="N1205" s="2">
        <v>4.4607999999999999</v>
      </c>
      <c r="O1205" s="2">
        <v>4.4607999999999999</v>
      </c>
      <c r="P1205" s="16">
        <v>4.3514482499999998</v>
      </c>
    </row>
    <row r="1206" spans="1:16" x14ac:dyDescent="0.35">
      <c r="A1206" s="23" t="str">
        <f t="shared" si="38"/>
        <v>03</v>
      </c>
      <c r="B1206" s="23">
        <f t="shared" si="39"/>
        <v>1022561</v>
      </c>
      <c r="C1206" s="6" t="s">
        <v>1098</v>
      </c>
      <c r="D1206" s="7" t="s">
        <v>1096</v>
      </c>
      <c r="E1206" s="7" t="s">
        <v>15</v>
      </c>
      <c r="F1206" s="7" t="s">
        <v>1075</v>
      </c>
      <c r="G1206" s="7" t="s">
        <v>1003</v>
      </c>
      <c r="H1206" s="7" t="s">
        <v>311</v>
      </c>
      <c r="I1206" s="7" t="s">
        <v>312</v>
      </c>
      <c r="J1206" s="6" t="s">
        <v>553</v>
      </c>
      <c r="K1206" s="1">
        <v>1000</v>
      </c>
      <c r="L1206" s="1">
        <v>6000</v>
      </c>
      <c r="M1206" s="1">
        <v>6000</v>
      </c>
      <c r="N1206" s="2">
        <v>4.3310000000000004</v>
      </c>
      <c r="O1206" s="2">
        <v>4.3311666666666699</v>
      </c>
      <c r="P1206" s="16">
        <v>4.3627485999999998</v>
      </c>
    </row>
    <row r="1207" spans="1:16" x14ac:dyDescent="0.35">
      <c r="A1207" s="23" t="str">
        <f t="shared" si="38"/>
        <v>03</v>
      </c>
      <c r="B1207" s="23">
        <f t="shared" si="39"/>
        <v>1022989</v>
      </c>
      <c r="C1207" s="6" t="s">
        <v>1098</v>
      </c>
      <c r="D1207" s="7" t="s">
        <v>1096</v>
      </c>
      <c r="E1207" s="7" t="s">
        <v>15</v>
      </c>
      <c r="F1207" s="7" t="s">
        <v>1075</v>
      </c>
      <c r="G1207" s="7" t="s">
        <v>1003</v>
      </c>
      <c r="H1207" s="7" t="s">
        <v>402</v>
      </c>
      <c r="I1207" s="7" t="s">
        <v>403</v>
      </c>
      <c r="J1207" s="6" t="s">
        <v>553</v>
      </c>
      <c r="K1207" s="1">
        <v>30000</v>
      </c>
      <c r="L1207" s="1">
        <v>80000</v>
      </c>
      <c r="M1207" s="1">
        <v>80000</v>
      </c>
      <c r="N1207" s="2">
        <v>4.3311000000000002</v>
      </c>
      <c r="O1207" s="2">
        <v>4.3311124999999997</v>
      </c>
      <c r="P1207" s="16">
        <v>4.3556914974999996</v>
      </c>
    </row>
    <row r="1208" spans="1:16" x14ac:dyDescent="0.35">
      <c r="A1208" s="23" t="str">
        <f t="shared" si="38"/>
        <v>03</v>
      </c>
      <c r="B1208" s="23">
        <f t="shared" si="39"/>
        <v>1023102</v>
      </c>
      <c r="C1208" s="6" t="s">
        <v>1098</v>
      </c>
      <c r="D1208" s="7" t="s">
        <v>1096</v>
      </c>
      <c r="E1208" s="7" t="s">
        <v>15</v>
      </c>
      <c r="F1208" s="7" t="s">
        <v>1075</v>
      </c>
      <c r="G1208" s="7" t="s">
        <v>1003</v>
      </c>
      <c r="H1208" s="7" t="s">
        <v>496</v>
      </c>
      <c r="I1208" s="7" t="s">
        <v>497</v>
      </c>
      <c r="J1208" s="6" t="s">
        <v>553</v>
      </c>
      <c r="K1208" s="1">
        <v>5000</v>
      </c>
      <c r="L1208" s="1">
        <v>6000</v>
      </c>
      <c r="M1208" s="1">
        <v>6000</v>
      </c>
      <c r="N1208" s="2">
        <v>4.3311999999999999</v>
      </c>
      <c r="O1208" s="2">
        <v>4.3311666666666699</v>
      </c>
      <c r="P1208" s="16">
        <v>4.3627659333333302</v>
      </c>
    </row>
    <row r="1209" spans="1:16" x14ac:dyDescent="0.35">
      <c r="A1209" s="23" t="str">
        <f t="shared" si="38"/>
        <v>03</v>
      </c>
      <c r="B1209" s="23">
        <f t="shared" si="39"/>
        <v>1022863</v>
      </c>
      <c r="C1209" s="6" t="s">
        <v>1098</v>
      </c>
      <c r="D1209" s="7" t="s">
        <v>1096</v>
      </c>
      <c r="E1209" s="7" t="s">
        <v>15</v>
      </c>
      <c r="F1209" s="7" t="s">
        <v>1075</v>
      </c>
      <c r="G1209" s="7" t="s">
        <v>1011</v>
      </c>
      <c r="H1209" s="7" t="s">
        <v>361</v>
      </c>
      <c r="I1209" s="7" t="s">
        <v>362</v>
      </c>
      <c r="J1209" s="6" t="s">
        <v>553</v>
      </c>
      <c r="K1209" s="1">
        <v>60000</v>
      </c>
      <c r="L1209" s="1">
        <v>60000</v>
      </c>
      <c r="M1209" s="1">
        <v>60000</v>
      </c>
      <c r="N1209" s="2">
        <v>3.9852833333333302</v>
      </c>
      <c r="O1209" s="2">
        <v>3.9852833333333302</v>
      </c>
      <c r="P1209" s="16">
        <v>4.3579387283333304</v>
      </c>
    </row>
    <row r="1210" spans="1:16" x14ac:dyDescent="0.35">
      <c r="A1210" s="23" t="str">
        <f t="shared" si="38"/>
        <v>03</v>
      </c>
      <c r="B1210" s="23">
        <f t="shared" si="39"/>
        <v>1022864</v>
      </c>
      <c r="C1210" s="6" t="s">
        <v>1098</v>
      </c>
      <c r="D1210" s="7" t="s">
        <v>1096</v>
      </c>
      <c r="E1210" s="7" t="s">
        <v>15</v>
      </c>
      <c r="F1210" s="7" t="s">
        <v>1075</v>
      </c>
      <c r="G1210" s="7" t="s">
        <v>1011</v>
      </c>
      <c r="H1210" s="7" t="s">
        <v>363</v>
      </c>
      <c r="I1210" s="7" t="s">
        <v>364</v>
      </c>
      <c r="J1210" s="6" t="s">
        <v>553</v>
      </c>
      <c r="K1210" s="1">
        <v>40000</v>
      </c>
      <c r="L1210" s="1">
        <v>45000</v>
      </c>
      <c r="M1210" s="1">
        <v>45000</v>
      </c>
      <c r="N1210" s="2">
        <v>3.942075</v>
      </c>
      <c r="O1210" s="2">
        <v>3.9420666666666699</v>
      </c>
      <c r="P1210" s="16">
        <v>4.3508947866666698</v>
      </c>
    </row>
    <row r="1211" spans="1:16" x14ac:dyDescent="0.35">
      <c r="A1211" s="23" t="str">
        <f t="shared" si="38"/>
        <v>03</v>
      </c>
      <c r="B1211" s="23">
        <f t="shared" si="39"/>
        <v>1012326</v>
      </c>
      <c r="C1211" s="6" t="s">
        <v>1098</v>
      </c>
      <c r="D1211" s="7" t="s">
        <v>1096</v>
      </c>
      <c r="E1211" s="7" t="s">
        <v>15</v>
      </c>
      <c r="F1211" s="7" t="s">
        <v>1065</v>
      </c>
      <c r="G1211" s="7" t="s">
        <v>989</v>
      </c>
      <c r="H1211" s="7" t="s">
        <v>772</v>
      </c>
      <c r="I1211" s="7" t="s">
        <v>773</v>
      </c>
      <c r="J1211" s="6" t="s">
        <v>658</v>
      </c>
      <c r="K1211" s="1">
        <v>6000</v>
      </c>
      <c r="L1211" s="1">
        <v>6000</v>
      </c>
      <c r="M1211" s="1">
        <v>6000</v>
      </c>
      <c r="N1211" s="2">
        <v>2.6173333333333302</v>
      </c>
      <c r="O1211" s="2">
        <v>2.6173333333333302</v>
      </c>
      <c r="P1211" s="16">
        <v>1.5621121499999999</v>
      </c>
    </row>
    <row r="1212" spans="1:16" x14ac:dyDescent="0.35">
      <c r="A1212" s="23" t="str">
        <f t="shared" si="38"/>
        <v>03</v>
      </c>
      <c r="B1212" s="23">
        <f t="shared" si="39"/>
        <v>1022838</v>
      </c>
      <c r="C1212" s="6" t="s">
        <v>1098</v>
      </c>
      <c r="D1212" s="7" t="s">
        <v>1096</v>
      </c>
      <c r="E1212" s="7" t="s">
        <v>15</v>
      </c>
      <c r="F1212" s="7" t="s">
        <v>990</v>
      </c>
      <c r="G1212" s="7" t="s">
        <v>990</v>
      </c>
      <c r="H1212" s="7" t="s">
        <v>1124</v>
      </c>
      <c r="I1212" s="7" t="s">
        <v>1125</v>
      </c>
      <c r="J1212" s="6" t="s">
        <v>553</v>
      </c>
      <c r="K1212" s="1"/>
      <c r="L1212" s="1"/>
      <c r="M1212" s="1">
        <v>58</v>
      </c>
      <c r="N1212" s="2"/>
      <c r="O1212" s="2"/>
      <c r="P1212" s="16">
        <v>4.4824999999999999</v>
      </c>
    </row>
    <row r="1213" spans="1:16" x14ac:dyDescent="0.35">
      <c r="A1213" s="23" t="str">
        <f t="shared" si="38"/>
        <v>03</v>
      </c>
      <c r="B1213" s="23">
        <f t="shared" si="39"/>
        <v>1022751</v>
      </c>
      <c r="C1213" s="6" t="s">
        <v>1098</v>
      </c>
      <c r="D1213" s="7" t="s">
        <v>1096</v>
      </c>
      <c r="E1213" s="7" t="s">
        <v>15</v>
      </c>
      <c r="F1213" s="7" t="s">
        <v>1077</v>
      </c>
      <c r="G1213" s="7" t="s">
        <v>1023</v>
      </c>
      <c r="H1213" s="7" t="s">
        <v>340</v>
      </c>
      <c r="I1213" s="7" t="s">
        <v>341</v>
      </c>
      <c r="J1213" s="6" t="s">
        <v>553</v>
      </c>
      <c r="K1213" s="1">
        <v>22000</v>
      </c>
      <c r="L1213" s="1">
        <v>22000</v>
      </c>
      <c r="M1213" s="1">
        <v>22000</v>
      </c>
      <c r="N1213" s="2">
        <v>3.89881818181818</v>
      </c>
      <c r="O1213" s="2">
        <v>3.89881818181818</v>
      </c>
      <c r="P1213" s="16">
        <v>4.3627407500000004</v>
      </c>
    </row>
    <row r="1214" spans="1:16" x14ac:dyDescent="0.35">
      <c r="A1214" s="23" t="str">
        <f t="shared" si="38"/>
        <v>03</v>
      </c>
      <c r="B1214" s="23">
        <f t="shared" si="39"/>
        <v>1022794</v>
      </c>
      <c r="C1214" s="6" t="s">
        <v>1098</v>
      </c>
      <c r="D1214" s="7" t="s">
        <v>1096</v>
      </c>
      <c r="E1214" s="7" t="s">
        <v>15</v>
      </c>
      <c r="F1214" s="7" t="s">
        <v>1077</v>
      </c>
      <c r="G1214" s="7" t="s">
        <v>1023</v>
      </c>
      <c r="H1214" s="7" t="s">
        <v>352</v>
      </c>
      <c r="I1214" s="7" t="s">
        <v>353</v>
      </c>
      <c r="J1214" s="6" t="s">
        <v>553</v>
      </c>
      <c r="K1214" s="1">
        <v>0</v>
      </c>
      <c r="L1214" s="1">
        <v>0</v>
      </c>
      <c r="M1214" s="1">
        <v>1</v>
      </c>
      <c r="N1214" s="2">
        <v>0</v>
      </c>
      <c r="O1214" s="2">
        <v>0</v>
      </c>
      <c r="P1214" s="16">
        <v>4.3682999999999996</v>
      </c>
    </row>
    <row r="1215" spans="1:16" x14ac:dyDescent="0.35">
      <c r="A1215" s="23" t="str">
        <f t="shared" si="38"/>
        <v>03</v>
      </c>
      <c r="B1215" s="23">
        <f t="shared" si="39"/>
        <v>1021936</v>
      </c>
      <c r="C1215" s="6" t="s">
        <v>1098</v>
      </c>
      <c r="D1215" s="7" t="s">
        <v>1096</v>
      </c>
      <c r="E1215" s="7" t="s">
        <v>15</v>
      </c>
      <c r="F1215" s="7" t="s">
        <v>1077</v>
      </c>
      <c r="G1215" s="7" t="s">
        <v>1005</v>
      </c>
      <c r="H1215" s="7" t="s">
        <v>208</v>
      </c>
      <c r="I1215" s="7" t="s">
        <v>209</v>
      </c>
      <c r="J1215" s="6" t="s">
        <v>553</v>
      </c>
      <c r="K1215" s="1">
        <v>384000</v>
      </c>
      <c r="L1215" s="1">
        <v>408000</v>
      </c>
      <c r="M1215" s="1">
        <v>408000</v>
      </c>
      <c r="N1215" s="2">
        <v>3.1207291666666701</v>
      </c>
      <c r="O1215" s="2">
        <v>3.1207303921568599</v>
      </c>
      <c r="P1215" s="16">
        <v>2.7722565208333299</v>
      </c>
    </row>
    <row r="1216" spans="1:16" x14ac:dyDescent="0.35">
      <c r="A1216" s="23" t="str">
        <f t="shared" si="38"/>
        <v>03</v>
      </c>
      <c r="B1216" s="23">
        <f t="shared" si="39"/>
        <v>1022750</v>
      </c>
      <c r="C1216" s="6" t="s">
        <v>1098</v>
      </c>
      <c r="D1216" s="7" t="s">
        <v>1096</v>
      </c>
      <c r="E1216" s="7" t="s">
        <v>15</v>
      </c>
      <c r="F1216" s="7" t="s">
        <v>1077</v>
      </c>
      <c r="G1216" s="7" t="s">
        <v>1005</v>
      </c>
      <c r="H1216" s="7" t="s">
        <v>338</v>
      </c>
      <c r="I1216" s="7" t="s">
        <v>339</v>
      </c>
      <c r="J1216" s="6" t="s">
        <v>553</v>
      </c>
      <c r="K1216" s="1">
        <v>48000</v>
      </c>
      <c r="L1216" s="1">
        <v>24000</v>
      </c>
      <c r="M1216" s="1">
        <v>24000</v>
      </c>
      <c r="N1216" s="2">
        <v>4.15820833333333</v>
      </c>
      <c r="O1216" s="2">
        <v>4.15820833333333</v>
      </c>
      <c r="P1216" s="16">
        <v>2.7722914833333299</v>
      </c>
    </row>
    <row r="1217" spans="1:16" x14ac:dyDescent="0.35">
      <c r="A1217" s="23" t="str">
        <f t="shared" si="38"/>
        <v>03</v>
      </c>
      <c r="B1217" s="23">
        <f t="shared" si="39"/>
        <v>1022793</v>
      </c>
      <c r="C1217" s="6" t="s">
        <v>1098</v>
      </c>
      <c r="D1217" s="7" t="s">
        <v>1096</v>
      </c>
      <c r="E1217" s="7" t="s">
        <v>15</v>
      </c>
      <c r="F1217" s="7" t="s">
        <v>1077</v>
      </c>
      <c r="G1217" s="7" t="s">
        <v>1005</v>
      </c>
      <c r="H1217" s="7" t="s">
        <v>1121</v>
      </c>
      <c r="I1217" s="7" t="s">
        <v>1122</v>
      </c>
      <c r="J1217" s="6" t="s">
        <v>553</v>
      </c>
      <c r="K1217" s="1"/>
      <c r="L1217" s="1"/>
      <c r="M1217" s="1">
        <v>0.2</v>
      </c>
      <c r="N1217" s="2"/>
      <c r="O1217" s="2"/>
      <c r="P1217" s="16">
        <v>1.3839999999999999</v>
      </c>
    </row>
    <row r="1218" spans="1:16" x14ac:dyDescent="0.35">
      <c r="A1218" s="23" t="str">
        <f t="shared" si="38"/>
        <v>03</v>
      </c>
      <c r="B1218" s="23">
        <f t="shared" si="39"/>
        <v>1021929</v>
      </c>
      <c r="C1218" s="6" t="s">
        <v>1098</v>
      </c>
      <c r="D1218" s="7" t="s">
        <v>1096</v>
      </c>
      <c r="E1218" s="7" t="s">
        <v>15</v>
      </c>
      <c r="F1218" s="7" t="s">
        <v>1082</v>
      </c>
      <c r="G1218" s="7" t="s">
        <v>1014</v>
      </c>
      <c r="H1218" s="7" t="s">
        <v>571</v>
      </c>
      <c r="I1218" s="7" t="s">
        <v>572</v>
      </c>
      <c r="J1218" s="6" t="s">
        <v>553</v>
      </c>
      <c r="K1218" s="1">
        <v>2000</v>
      </c>
      <c r="L1218" s="1">
        <v>2000</v>
      </c>
      <c r="M1218" s="1">
        <v>2000</v>
      </c>
      <c r="N1218" s="2">
        <v>5.8010000000000002</v>
      </c>
      <c r="O1218" s="2">
        <v>5.8010000000000002</v>
      </c>
      <c r="P1218" s="16">
        <v>4.3627356500000003</v>
      </c>
    </row>
    <row r="1219" spans="1:16" x14ac:dyDescent="0.35">
      <c r="A1219" s="23" t="str">
        <f t="shared" si="38"/>
        <v>03</v>
      </c>
      <c r="B1219" s="23">
        <f t="shared" si="39"/>
        <v>1022515</v>
      </c>
      <c r="C1219" s="6" t="s">
        <v>1098</v>
      </c>
      <c r="D1219" s="7" t="s">
        <v>1096</v>
      </c>
      <c r="E1219" s="7" t="s">
        <v>15</v>
      </c>
      <c r="F1219" s="7" t="s">
        <v>1082</v>
      </c>
      <c r="G1219" s="7" t="s">
        <v>1014</v>
      </c>
      <c r="H1219" s="7" t="s">
        <v>307</v>
      </c>
      <c r="I1219" s="7" t="s">
        <v>308</v>
      </c>
      <c r="J1219" s="6" t="s">
        <v>553</v>
      </c>
      <c r="K1219" s="1">
        <v>12000</v>
      </c>
      <c r="L1219" s="1">
        <v>12000</v>
      </c>
      <c r="M1219" s="1">
        <v>12000</v>
      </c>
      <c r="N1219" s="2">
        <v>5.1956666666666704</v>
      </c>
      <c r="O1219" s="2">
        <v>5.1956666666666704</v>
      </c>
      <c r="P1219" s="16">
        <v>4.3627356333333296</v>
      </c>
    </row>
    <row r="1220" spans="1:16" x14ac:dyDescent="0.35">
      <c r="A1220" s="23" t="str">
        <f t="shared" si="38"/>
        <v>03</v>
      </c>
      <c r="B1220" s="23">
        <f t="shared" si="39"/>
        <v>1022570</v>
      </c>
      <c r="C1220" s="6" t="s">
        <v>1098</v>
      </c>
      <c r="D1220" s="7" t="s">
        <v>1096</v>
      </c>
      <c r="E1220" s="7" t="s">
        <v>15</v>
      </c>
      <c r="F1220" s="7" t="s">
        <v>1082</v>
      </c>
      <c r="G1220" s="7" t="s">
        <v>1014</v>
      </c>
      <c r="H1220" s="7" t="s">
        <v>479</v>
      </c>
      <c r="I1220" s="7" t="s">
        <v>480</v>
      </c>
      <c r="J1220" s="6" t="s">
        <v>553</v>
      </c>
      <c r="K1220" s="1">
        <v>2000</v>
      </c>
      <c r="L1220" s="1">
        <v>0</v>
      </c>
      <c r="M1220" s="1"/>
      <c r="N1220" s="2">
        <v>5.6280000000000001</v>
      </c>
      <c r="O1220" s="2">
        <v>0</v>
      </c>
      <c r="P1220" s="16"/>
    </row>
    <row r="1221" spans="1:16" x14ac:dyDescent="0.35">
      <c r="A1221" s="23" t="str">
        <f t="shared" ref="A1221:A1284" si="40">MID(C1221,1,2)</f>
        <v>03</v>
      </c>
      <c r="B1221" s="23">
        <f t="shared" ref="B1221:B1284" si="41">+H1221*1</f>
        <v>1022621</v>
      </c>
      <c r="C1221" s="6" t="s">
        <v>1098</v>
      </c>
      <c r="D1221" s="7" t="s">
        <v>1096</v>
      </c>
      <c r="E1221" s="7" t="s">
        <v>15</v>
      </c>
      <c r="F1221" s="7" t="s">
        <v>1082</v>
      </c>
      <c r="G1221" s="7" t="s">
        <v>1013</v>
      </c>
      <c r="H1221" s="7" t="s">
        <v>322</v>
      </c>
      <c r="I1221" s="7" t="s">
        <v>323</v>
      </c>
      <c r="J1221" s="6" t="s">
        <v>553</v>
      </c>
      <c r="K1221" s="1">
        <v>22000</v>
      </c>
      <c r="L1221" s="1">
        <v>30000</v>
      </c>
      <c r="M1221" s="1">
        <v>30000</v>
      </c>
      <c r="N1221" s="2">
        <v>5.0227727272727298</v>
      </c>
      <c r="O1221" s="2">
        <v>5.0227666666666702</v>
      </c>
      <c r="P1221" s="16">
        <v>4.3608582966666702</v>
      </c>
    </row>
    <row r="1222" spans="1:16" x14ac:dyDescent="0.35">
      <c r="A1222" s="23" t="str">
        <f t="shared" si="40"/>
        <v>03</v>
      </c>
      <c r="B1222" s="23">
        <f t="shared" si="41"/>
        <v>1022865</v>
      </c>
      <c r="C1222" s="6" t="s">
        <v>1098</v>
      </c>
      <c r="D1222" s="7" t="s">
        <v>1096</v>
      </c>
      <c r="E1222" s="7" t="s">
        <v>15</v>
      </c>
      <c r="F1222" s="7" t="s">
        <v>1082</v>
      </c>
      <c r="G1222" s="7" t="s">
        <v>1013</v>
      </c>
      <c r="H1222" s="7" t="s">
        <v>365</v>
      </c>
      <c r="I1222" s="7" t="s">
        <v>366</v>
      </c>
      <c r="J1222" s="6" t="s">
        <v>553</v>
      </c>
      <c r="K1222" s="1">
        <v>53000</v>
      </c>
      <c r="L1222" s="1">
        <v>55000</v>
      </c>
      <c r="M1222" s="1">
        <v>55000</v>
      </c>
      <c r="N1222" s="2">
        <v>5.2821320754716998</v>
      </c>
      <c r="O1222" s="2">
        <v>5.2821272727272701</v>
      </c>
      <c r="P1222" s="16">
        <v>4.36064834</v>
      </c>
    </row>
    <row r="1223" spans="1:16" x14ac:dyDescent="0.35">
      <c r="A1223" s="23" t="str">
        <f t="shared" si="40"/>
        <v>03</v>
      </c>
      <c r="B1223" s="23">
        <f t="shared" si="41"/>
        <v>1022866</v>
      </c>
      <c r="C1223" s="6" t="s">
        <v>1098</v>
      </c>
      <c r="D1223" s="7" t="s">
        <v>1096</v>
      </c>
      <c r="E1223" s="7" t="s">
        <v>15</v>
      </c>
      <c r="F1223" s="7" t="s">
        <v>1082</v>
      </c>
      <c r="G1223" s="7" t="s">
        <v>1013</v>
      </c>
      <c r="H1223" s="7" t="s">
        <v>367</v>
      </c>
      <c r="I1223" s="7" t="s">
        <v>368</v>
      </c>
      <c r="J1223" s="6" t="s">
        <v>553</v>
      </c>
      <c r="K1223" s="1">
        <v>45000</v>
      </c>
      <c r="L1223" s="1">
        <v>35000</v>
      </c>
      <c r="M1223" s="1">
        <v>35000</v>
      </c>
      <c r="N1223" s="2">
        <v>5.2821333333333298</v>
      </c>
      <c r="O1223" s="2">
        <v>5.2821428571428601</v>
      </c>
      <c r="P1223" s="16">
        <v>4.34811504285714</v>
      </c>
    </row>
    <row r="1224" spans="1:16" x14ac:dyDescent="0.35">
      <c r="A1224" s="23" t="str">
        <f t="shared" si="40"/>
        <v>03</v>
      </c>
      <c r="B1224" s="23">
        <f t="shared" si="41"/>
        <v>1022128</v>
      </c>
      <c r="C1224" s="6" t="s">
        <v>1098</v>
      </c>
      <c r="D1224" s="7" t="s">
        <v>1096</v>
      </c>
      <c r="E1224" s="7" t="s">
        <v>15</v>
      </c>
      <c r="F1224" s="7" t="s">
        <v>1076</v>
      </c>
      <c r="G1224" s="7" t="s">
        <v>1004</v>
      </c>
      <c r="H1224" s="7" t="s">
        <v>234</v>
      </c>
      <c r="I1224" s="7" t="s">
        <v>235</v>
      </c>
      <c r="J1224" s="6" t="s">
        <v>553</v>
      </c>
      <c r="K1224" s="1">
        <v>0</v>
      </c>
      <c r="L1224" s="1">
        <v>10000</v>
      </c>
      <c r="M1224" s="1">
        <v>10000</v>
      </c>
      <c r="N1224" s="2">
        <v>0</v>
      </c>
      <c r="O1224" s="2">
        <v>0</v>
      </c>
      <c r="P1224" s="16">
        <v>4.3439322599999999</v>
      </c>
    </row>
    <row r="1225" spans="1:16" x14ac:dyDescent="0.35">
      <c r="A1225" s="23" t="str">
        <f t="shared" si="40"/>
        <v>03</v>
      </c>
      <c r="B1225" s="23">
        <f t="shared" si="41"/>
        <v>1022141</v>
      </c>
      <c r="C1225" s="6" t="s">
        <v>1098</v>
      </c>
      <c r="D1225" s="7" t="s">
        <v>1096</v>
      </c>
      <c r="E1225" s="7" t="s">
        <v>15</v>
      </c>
      <c r="F1225" s="7" t="s">
        <v>1076</v>
      </c>
      <c r="G1225" s="7" t="s">
        <v>1004</v>
      </c>
      <c r="H1225" s="7" t="s">
        <v>236</v>
      </c>
      <c r="I1225" s="7" t="s">
        <v>237</v>
      </c>
      <c r="J1225" s="6" t="s">
        <v>553</v>
      </c>
      <c r="K1225" s="1">
        <v>22000</v>
      </c>
      <c r="L1225" s="1">
        <v>41000</v>
      </c>
      <c r="M1225" s="1">
        <v>41000</v>
      </c>
      <c r="N1225" s="2">
        <v>4.20140909090909</v>
      </c>
      <c r="O1225" s="2">
        <v>4.2014390243902398</v>
      </c>
      <c r="P1225" s="16">
        <v>4.36046036585366</v>
      </c>
    </row>
    <row r="1226" spans="1:16" x14ac:dyDescent="0.35">
      <c r="A1226" s="23" t="str">
        <f t="shared" si="40"/>
        <v>03</v>
      </c>
      <c r="B1226" s="23">
        <f t="shared" si="41"/>
        <v>1022142</v>
      </c>
      <c r="C1226" s="6" t="s">
        <v>1098</v>
      </c>
      <c r="D1226" s="7" t="s">
        <v>1096</v>
      </c>
      <c r="E1226" s="7" t="s">
        <v>15</v>
      </c>
      <c r="F1226" s="7" t="s">
        <v>1076</v>
      </c>
      <c r="G1226" s="7" t="s">
        <v>1004</v>
      </c>
      <c r="H1226" s="7" t="s">
        <v>238</v>
      </c>
      <c r="I1226" s="7" t="s">
        <v>239</v>
      </c>
      <c r="J1226" s="6" t="s">
        <v>553</v>
      </c>
      <c r="K1226" s="1">
        <v>5000</v>
      </c>
      <c r="L1226" s="1">
        <v>10000</v>
      </c>
      <c r="M1226" s="1">
        <v>10000</v>
      </c>
      <c r="N1226" s="2">
        <v>4.2013999999999996</v>
      </c>
      <c r="O1226" s="2">
        <v>4.2013999999999996</v>
      </c>
      <c r="P1226" s="16">
        <v>4.35331665</v>
      </c>
    </row>
    <row r="1227" spans="1:16" x14ac:dyDescent="0.35">
      <c r="A1227" s="23" t="str">
        <f t="shared" si="40"/>
        <v>03</v>
      </c>
      <c r="B1227" s="23">
        <f t="shared" si="41"/>
        <v>1022398</v>
      </c>
      <c r="C1227" s="6" t="s">
        <v>1098</v>
      </c>
      <c r="D1227" s="7" t="s">
        <v>1096</v>
      </c>
      <c r="E1227" s="7" t="s">
        <v>15</v>
      </c>
      <c r="F1227" s="7" t="s">
        <v>1076</v>
      </c>
      <c r="G1227" s="7" t="s">
        <v>1004</v>
      </c>
      <c r="H1227" s="7" t="s">
        <v>293</v>
      </c>
      <c r="I1227" s="7" t="s">
        <v>294</v>
      </c>
      <c r="J1227" s="6" t="s">
        <v>553</v>
      </c>
      <c r="K1227" s="1">
        <v>12000</v>
      </c>
      <c r="L1227" s="1">
        <v>12000</v>
      </c>
      <c r="M1227" s="1">
        <v>12000</v>
      </c>
      <c r="N1227" s="2">
        <v>4.1581666666666699</v>
      </c>
      <c r="O1227" s="2">
        <v>4.1581666666666699</v>
      </c>
      <c r="P1227" s="16">
        <v>4.3627327416666697</v>
      </c>
    </row>
    <row r="1228" spans="1:16" x14ac:dyDescent="0.35">
      <c r="A1228" s="23" t="str">
        <f t="shared" si="40"/>
        <v>03</v>
      </c>
      <c r="B1228" s="23">
        <f t="shared" si="41"/>
        <v>1021944</v>
      </c>
      <c r="C1228" s="6" t="s">
        <v>1098</v>
      </c>
      <c r="D1228" s="7" t="s">
        <v>1096</v>
      </c>
      <c r="E1228" s="7" t="s">
        <v>15</v>
      </c>
      <c r="F1228" s="7" t="s">
        <v>1081</v>
      </c>
      <c r="G1228" s="7" t="s">
        <v>1037</v>
      </c>
      <c r="H1228" s="7" t="s">
        <v>558</v>
      </c>
      <c r="I1228" s="7" t="s">
        <v>559</v>
      </c>
      <c r="J1228" s="6" t="s">
        <v>553</v>
      </c>
      <c r="K1228" s="1">
        <v>3000</v>
      </c>
      <c r="L1228" s="1">
        <v>3000</v>
      </c>
      <c r="M1228" s="1">
        <v>3000</v>
      </c>
      <c r="N1228" s="2">
        <v>3.899</v>
      </c>
      <c r="O1228" s="2">
        <v>3.899</v>
      </c>
      <c r="P1228" s="16">
        <v>2.8586635333333299</v>
      </c>
    </row>
    <row r="1229" spans="1:16" x14ac:dyDescent="0.35">
      <c r="A1229" s="23" t="str">
        <f t="shared" si="40"/>
        <v>04</v>
      </c>
      <c r="B1229" s="23">
        <f t="shared" si="41"/>
        <v>1010877</v>
      </c>
      <c r="C1229" s="6" t="s">
        <v>1145</v>
      </c>
      <c r="D1229" s="7" t="s">
        <v>1095</v>
      </c>
      <c r="E1229" s="7" t="s">
        <v>662</v>
      </c>
      <c r="F1229" s="7" t="s">
        <v>1065</v>
      </c>
      <c r="G1229" s="7" t="s">
        <v>981</v>
      </c>
      <c r="H1229" s="7" t="s">
        <v>660</v>
      </c>
      <c r="I1229" s="7" t="s">
        <v>661</v>
      </c>
      <c r="J1229" s="6" t="s">
        <v>658</v>
      </c>
      <c r="K1229" s="1">
        <v>71367</v>
      </c>
      <c r="L1229" s="1"/>
      <c r="M1229" s="1"/>
      <c r="N1229" s="2">
        <v>0.93956590581080901</v>
      </c>
      <c r="O1229" s="2"/>
      <c r="P1229" s="16"/>
    </row>
    <row r="1230" spans="1:16" x14ac:dyDescent="0.35">
      <c r="A1230" s="23" t="str">
        <f t="shared" si="40"/>
        <v>04</v>
      </c>
      <c r="B1230" s="23">
        <f t="shared" si="41"/>
        <v>1012207</v>
      </c>
      <c r="C1230" s="6" t="s">
        <v>1145</v>
      </c>
      <c r="D1230" s="7" t="s">
        <v>1095</v>
      </c>
      <c r="E1230" s="7" t="s">
        <v>662</v>
      </c>
      <c r="F1230" s="7" t="s">
        <v>1065</v>
      </c>
      <c r="G1230" s="7" t="s">
        <v>981</v>
      </c>
      <c r="H1230" s="7" t="s">
        <v>760</v>
      </c>
      <c r="I1230" s="7" t="s">
        <v>761</v>
      </c>
      <c r="J1230" s="6" t="s">
        <v>658</v>
      </c>
      <c r="K1230" s="1">
        <v>37576</v>
      </c>
      <c r="L1230" s="1"/>
      <c r="M1230" s="1"/>
      <c r="N1230" s="2">
        <v>0</v>
      </c>
      <c r="O1230" s="2"/>
      <c r="P1230" s="16"/>
    </row>
    <row r="1231" spans="1:16" x14ac:dyDescent="0.35">
      <c r="A1231" s="23" t="str">
        <f t="shared" si="40"/>
        <v>04</v>
      </c>
      <c r="B1231" s="23">
        <f t="shared" si="41"/>
        <v>1030744</v>
      </c>
      <c r="C1231" s="6" t="s">
        <v>1145</v>
      </c>
      <c r="D1231" s="7" t="s">
        <v>1095</v>
      </c>
      <c r="E1231" s="7" t="s">
        <v>662</v>
      </c>
      <c r="F1231" s="7" t="s">
        <v>1065</v>
      </c>
      <c r="G1231" s="7" t="s">
        <v>1061</v>
      </c>
      <c r="H1231" s="7" t="s">
        <v>952</v>
      </c>
      <c r="I1231" s="7" t="s">
        <v>953</v>
      </c>
      <c r="J1231" s="6" t="s">
        <v>659</v>
      </c>
      <c r="K1231" s="1">
        <v>11174</v>
      </c>
      <c r="L1231" s="1"/>
      <c r="M1231" s="1"/>
      <c r="N1231" s="2">
        <v>0</v>
      </c>
      <c r="O1231" s="2"/>
      <c r="P1231" s="16"/>
    </row>
    <row r="1232" spans="1:16" x14ac:dyDescent="0.35">
      <c r="A1232" s="23" t="str">
        <f t="shared" si="40"/>
        <v>04</v>
      </c>
      <c r="B1232" s="23">
        <f t="shared" si="41"/>
        <v>1030635</v>
      </c>
      <c r="C1232" s="6" t="s">
        <v>1145</v>
      </c>
      <c r="D1232" s="7" t="s">
        <v>1095</v>
      </c>
      <c r="E1232" s="7" t="s">
        <v>662</v>
      </c>
      <c r="F1232" s="7" t="s">
        <v>1065</v>
      </c>
      <c r="G1232" s="7" t="s">
        <v>1053</v>
      </c>
      <c r="H1232" s="7" t="s">
        <v>923</v>
      </c>
      <c r="I1232" s="7" t="s">
        <v>924</v>
      </c>
      <c r="J1232" s="6" t="s">
        <v>659</v>
      </c>
      <c r="K1232" s="1">
        <v>11120</v>
      </c>
      <c r="L1232" s="1">
        <v>11120</v>
      </c>
      <c r="M1232" s="1"/>
      <c r="N1232" s="2">
        <v>0.98956834532374105</v>
      </c>
      <c r="O1232" s="2">
        <v>0.98956834532374105</v>
      </c>
      <c r="P1232" s="16"/>
    </row>
    <row r="1233" spans="1:16" x14ac:dyDescent="0.35">
      <c r="A1233" s="23" t="str">
        <f t="shared" si="40"/>
        <v>04</v>
      </c>
      <c r="B1233" s="23">
        <f t="shared" si="41"/>
        <v>1030498</v>
      </c>
      <c r="C1233" s="6" t="s">
        <v>1145</v>
      </c>
      <c r="D1233" s="7" t="s">
        <v>1095</v>
      </c>
      <c r="E1233" s="7" t="s">
        <v>662</v>
      </c>
      <c r="F1233" s="7" t="s">
        <v>1065</v>
      </c>
      <c r="G1233" s="7" t="s">
        <v>981</v>
      </c>
      <c r="H1233" s="7" t="s">
        <v>905</v>
      </c>
      <c r="I1233" s="7" t="s">
        <v>906</v>
      </c>
      <c r="J1233" s="6" t="s">
        <v>659</v>
      </c>
      <c r="K1233" s="1">
        <v>1706</v>
      </c>
      <c r="L1233" s="1">
        <v>1820</v>
      </c>
      <c r="M1233" s="1"/>
      <c r="N1233" s="2">
        <v>1.18991793669402</v>
      </c>
      <c r="O1233" s="2">
        <v>1.1901098901098901</v>
      </c>
      <c r="P1233" s="16"/>
    </row>
    <row r="1234" spans="1:16" x14ac:dyDescent="0.35">
      <c r="A1234" s="23" t="str">
        <f t="shared" si="40"/>
        <v>04</v>
      </c>
      <c r="B1234" s="23">
        <f t="shared" si="41"/>
        <v>1030355</v>
      </c>
      <c r="C1234" s="6" t="s">
        <v>1145</v>
      </c>
      <c r="D1234" s="7" t="s">
        <v>1095</v>
      </c>
      <c r="E1234" s="7" t="s">
        <v>662</v>
      </c>
      <c r="F1234" s="7" t="s">
        <v>1092</v>
      </c>
      <c r="G1234" s="7" t="s">
        <v>1055</v>
      </c>
      <c r="H1234" s="7" t="s">
        <v>875</v>
      </c>
      <c r="I1234" s="7" t="s">
        <v>876</v>
      </c>
      <c r="J1234" s="6" t="s">
        <v>659</v>
      </c>
      <c r="K1234" s="1">
        <v>72000</v>
      </c>
      <c r="L1234" s="1">
        <v>64000</v>
      </c>
      <c r="M1234" s="1"/>
      <c r="N1234" s="2">
        <v>0.98955555555555597</v>
      </c>
      <c r="O1234" s="2">
        <v>0.98956250000000001</v>
      </c>
      <c r="P1234" s="16"/>
    </row>
    <row r="1235" spans="1:16" x14ac:dyDescent="0.35">
      <c r="A1235" s="23" t="str">
        <f t="shared" si="40"/>
        <v>04</v>
      </c>
      <c r="B1235" s="23">
        <f t="shared" si="41"/>
        <v>1010877</v>
      </c>
      <c r="C1235" s="6" t="s">
        <v>1145</v>
      </c>
      <c r="D1235" s="7" t="s">
        <v>1095</v>
      </c>
      <c r="E1235" s="7" t="s">
        <v>9</v>
      </c>
      <c r="F1235" s="7" t="s">
        <v>1065</v>
      </c>
      <c r="G1235" s="7" t="s">
        <v>981</v>
      </c>
      <c r="H1235" s="7" t="s">
        <v>660</v>
      </c>
      <c r="I1235" s="7" t="s">
        <v>661</v>
      </c>
      <c r="J1235" s="6" t="s">
        <v>658</v>
      </c>
      <c r="K1235" s="1"/>
      <c r="L1235" s="1">
        <v>71367</v>
      </c>
      <c r="M1235" s="1"/>
      <c r="N1235" s="2"/>
      <c r="O1235" s="2">
        <v>0</v>
      </c>
      <c r="P1235" s="16"/>
    </row>
    <row r="1236" spans="1:16" x14ac:dyDescent="0.35">
      <c r="A1236" s="23" t="str">
        <f t="shared" si="40"/>
        <v>04</v>
      </c>
      <c r="B1236" s="23">
        <f t="shared" si="41"/>
        <v>1012207</v>
      </c>
      <c r="C1236" s="6" t="s">
        <v>1145</v>
      </c>
      <c r="D1236" s="7" t="s">
        <v>1095</v>
      </c>
      <c r="E1236" s="7" t="s">
        <v>9</v>
      </c>
      <c r="F1236" s="7" t="s">
        <v>1065</v>
      </c>
      <c r="G1236" s="7" t="s">
        <v>981</v>
      </c>
      <c r="H1236" s="7" t="s">
        <v>760</v>
      </c>
      <c r="I1236" s="7" t="s">
        <v>761</v>
      </c>
      <c r="J1236" s="6" t="s">
        <v>658</v>
      </c>
      <c r="K1236" s="1"/>
      <c r="L1236" s="1">
        <v>16704</v>
      </c>
      <c r="M1236" s="1"/>
      <c r="N1236" s="2"/>
      <c r="O1236" s="2">
        <v>0</v>
      </c>
      <c r="P1236" s="16"/>
    </row>
    <row r="1237" spans="1:16" x14ac:dyDescent="0.35">
      <c r="A1237" s="23" t="str">
        <f t="shared" si="40"/>
        <v>04</v>
      </c>
      <c r="B1237" s="23">
        <f t="shared" si="41"/>
        <v>1012764</v>
      </c>
      <c r="C1237" s="6" t="s">
        <v>1145</v>
      </c>
      <c r="D1237" s="7" t="s">
        <v>1095</v>
      </c>
      <c r="E1237" s="7" t="s">
        <v>10</v>
      </c>
      <c r="F1237" s="7" t="s">
        <v>1063</v>
      </c>
      <c r="G1237" s="7" t="s">
        <v>999</v>
      </c>
      <c r="H1237" s="7" t="s">
        <v>849</v>
      </c>
      <c r="I1237" s="7" t="s">
        <v>850</v>
      </c>
      <c r="J1237" s="6" t="s">
        <v>658</v>
      </c>
      <c r="K1237" s="1"/>
      <c r="L1237" s="1"/>
      <c r="M1237" s="1">
        <v>192000</v>
      </c>
      <c r="N1237" s="2"/>
      <c r="O1237" s="2"/>
      <c r="P1237" s="16">
        <v>0.82337343750000003</v>
      </c>
    </row>
    <row r="1238" spans="1:16" x14ac:dyDescent="0.35">
      <c r="A1238" s="23" t="str">
        <f t="shared" si="40"/>
        <v>04</v>
      </c>
      <c r="B1238" s="23">
        <f t="shared" si="41"/>
        <v>1012719</v>
      </c>
      <c r="C1238" s="6" t="s">
        <v>1145</v>
      </c>
      <c r="D1238" s="7" t="s">
        <v>1095</v>
      </c>
      <c r="E1238" s="7" t="s">
        <v>11</v>
      </c>
      <c r="F1238" s="7" t="s">
        <v>1063</v>
      </c>
      <c r="G1238" s="7" t="s">
        <v>999</v>
      </c>
      <c r="H1238" s="7" t="s">
        <v>837</v>
      </c>
      <c r="I1238" s="7" t="s">
        <v>838</v>
      </c>
      <c r="J1238" s="6" t="s">
        <v>658</v>
      </c>
      <c r="K1238" s="1">
        <v>398725</v>
      </c>
      <c r="L1238" s="1">
        <v>723029</v>
      </c>
      <c r="M1238" s="1">
        <v>734600</v>
      </c>
      <c r="N1238" s="2">
        <v>0.65116057433067898</v>
      </c>
      <c r="O1238" s="2">
        <v>0.65116060351659499</v>
      </c>
      <c r="P1238" s="16">
        <v>-22.234419028042499</v>
      </c>
    </row>
    <row r="1239" spans="1:16" x14ac:dyDescent="0.35">
      <c r="A1239" s="23" t="str">
        <f t="shared" si="40"/>
        <v>04</v>
      </c>
      <c r="B1239" s="23">
        <f t="shared" si="41"/>
        <v>1011421</v>
      </c>
      <c r="C1239" s="6" t="s">
        <v>1145</v>
      </c>
      <c r="D1239" s="7" t="s">
        <v>1095</v>
      </c>
      <c r="E1239" s="7" t="s">
        <v>11</v>
      </c>
      <c r="F1239" s="7" t="s">
        <v>1063</v>
      </c>
      <c r="G1239" s="7" t="s">
        <v>988</v>
      </c>
      <c r="H1239" s="7" t="s">
        <v>689</v>
      </c>
      <c r="I1239" s="7" t="s">
        <v>690</v>
      </c>
      <c r="J1239" s="6" t="s">
        <v>658</v>
      </c>
      <c r="K1239" s="1">
        <v>380624</v>
      </c>
      <c r="L1239" s="1">
        <v>714090</v>
      </c>
      <c r="M1239" s="1">
        <v>720000</v>
      </c>
      <c r="N1239" s="2">
        <v>0.68955977552650405</v>
      </c>
      <c r="O1239" s="2">
        <v>0.68956153986192203</v>
      </c>
      <c r="P1239" s="16">
        <v>0.82150694444444405</v>
      </c>
    </row>
    <row r="1240" spans="1:16" x14ac:dyDescent="0.35">
      <c r="A1240" s="23" t="str">
        <f t="shared" si="40"/>
        <v>04</v>
      </c>
      <c r="B1240" s="23">
        <f t="shared" si="41"/>
        <v>1011558</v>
      </c>
      <c r="C1240" s="6" t="s">
        <v>1145</v>
      </c>
      <c r="D1240" s="7" t="s">
        <v>1095</v>
      </c>
      <c r="E1240" s="7" t="s">
        <v>11</v>
      </c>
      <c r="F1240" s="7" t="s">
        <v>1063</v>
      </c>
      <c r="G1240" s="7" t="s">
        <v>988</v>
      </c>
      <c r="H1240" s="7" t="s">
        <v>693</v>
      </c>
      <c r="I1240" s="7" t="s">
        <v>694</v>
      </c>
      <c r="J1240" s="6" t="s">
        <v>658</v>
      </c>
      <c r="K1240" s="1">
        <v>24000</v>
      </c>
      <c r="L1240" s="1">
        <v>216060</v>
      </c>
      <c r="M1240" s="1">
        <v>120000</v>
      </c>
      <c r="N1240" s="2">
        <v>0.78954166666666703</v>
      </c>
      <c r="O1240" s="2">
        <v>0.78955845598444896</v>
      </c>
      <c r="P1240" s="16">
        <v>0.70598024999999998</v>
      </c>
    </row>
    <row r="1241" spans="1:16" x14ac:dyDescent="0.35">
      <c r="A1241" s="23" t="str">
        <f t="shared" si="40"/>
        <v>04</v>
      </c>
      <c r="B1241" s="23">
        <f t="shared" si="41"/>
        <v>1012612</v>
      </c>
      <c r="C1241" s="6" t="s">
        <v>1145</v>
      </c>
      <c r="D1241" s="7" t="s">
        <v>1095</v>
      </c>
      <c r="E1241" s="7" t="s">
        <v>11</v>
      </c>
      <c r="F1241" s="7" t="s">
        <v>1063</v>
      </c>
      <c r="G1241" s="7" t="s">
        <v>988</v>
      </c>
      <c r="H1241" s="7" t="s">
        <v>825</v>
      </c>
      <c r="I1241" s="7" t="s">
        <v>826</v>
      </c>
      <c r="J1241" s="6" t="s">
        <v>658</v>
      </c>
      <c r="K1241" s="1"/>
      <c r="L1241" s="1"/>
      <c r="M1241" s="1">
        <v>24992.124</v>
      </c>
      <c r="N1241" s="2"/>
      <c r="O1241" s="2"/>
      <c r="P1241" s="16">
        <v>0.64356151561988095</v>
      </c>
    </row>
    <row r="1242" spans="1:16" x14ac:dyDescent="0.35">
      <c r="A1242" s="23" t="str">
        <f t="shared" si="40"/>
        <v>04</v>
      </c>
      <c r="B1242" s="23">
        <f t="shared" si="41"/>
        <v>1011042</v>
      </c>
      <c r="C1242" s="6" t="s">
        <v>1145</v>
      </c>
      <c r="D1242" s="7" t="s">
        <v>1095</v>
      </c>
      <c r="E1242" s="7" t="s">
        <v>11</v>
      </c>
      <c r="F1242" s="7" t="s">
        <v>1067</v>
      </c>
      <c r="G1242" s="7" t="s">
        <v>983</v>
      </c>
      <c r="H1242" s="7" t="s">
        <v>671</v>
      </c>
      <c r="I1242" s="7" t="s">
        <v>672</v>
      </c>
      <c r="J1242" s="6" t="s">
        <v>658</v>
      </c>
      <c r="K1242" s="1">
        <v>9753</v>
      </c>
      <c r="L1242" s="1">
        <v>34530</v>
      </c>
      <c r="M1242" s="1">
        <v>15000</v>
      </c>
      <c r="N1242" s="2">
        <v>0.46457500256331402</v>
      </c>
      <c r="O1242" s="2">
        <v>0.46455256298870501</v>
      </c>
      <c r="P1242" s="16">
        <v>0.56360997999999995</v>
      </c>
    </row>
    <row r="1243" spans="1:16" x14ac:dyDescent="0.35">
      <c r="A1243" s="23" t="str">
        <f t="shared" si="40"/>
        <v>04</v>
      </c>
      <c r="B1243" s="23">
        <f t="shared" si="41"/>
        <v>1020017</v>
      </c>
      <c r="C1243" s="6" t="s">
        <v>1145</v>
      </c>
      <c r="D1243" s="7" t="s">
        <v>1095</v>
      </c>
      <c r="E1243" s="7" t="s">
        <v>11</v>
      </c>
      <c r="F1243" s="7" t="s">
        <v>1074</v>
      </c>
      <c r="G1243" s="7" t="s">
        <v>1001</v>
      </c>
      <c r="H1243" s="7" t="s">
        <v>17</v>
      </c>
      <c r="I1243" s="7" t="s">
        <v>18</v>
      </c>
      <c r="J1243" s="6" t="s">
        <v>553</v>
      </c>
      <c r="K1243" s="1">
        <v>0</v>
      </c>
      <c r="L1243" s="1">
        <v>4000</v>
      </c>
      <c r="M1243" s="1"/>
      <c r="N1243" s="2">
        <v>0</v>
      </c>
      <c r="O1243" s="2">
        <v>2.7395</v>
      </c>
      <c r="P1243" s="16"/>
    </row>
    <row r="1244" spans="1:16" x14ac:dyDescent="0.35">
      <c r="A1244" s="23" t="str">
        <f t="shared" si="40"/>
        <v>04</v>
      </c>
      <c r="B1244" s="23">
        <f t="shared" si="41"/>
        <v>1021622</v>
      </c>
      <c r="C1244" s="6" t="s">
        <v>1145</v>
      </c>
      <c r="D1244" s="7" t="s">
        <v>1095</v>
      </c>
      <c r="E1244" s="7" t="s">
        <v>11</v>
      </c>
      <c r="F1244" s="7" t="s">
        <v>1074</v>
      </c>
      <c r="G1244" s="7" t="s">
        <v>1018</v>
      </c>
      <c r="H1244" s="7" t="s">
        <v>169</v>
      </c>
      <c r="I1244" s="7" t="s">
        <v>74</v>
      </c>
      <c r="J1244" s="6" t="s">
        <v>553</v>
      </c>
      <c r="K1244" s="1">
        <v>24000</v>
      </c>
      <c r="L1244" s="1">
        <v>0</v>
      </c>
      <c r="M1244" s="1"/>
      <c r="N1244" s="2">
        <v>0</v>
      </c>
      <c r="O1244" s="2">
        <v>0</v>
      </c>
      <c r="P1244" s="16"/>
    </row>
    <row r="1245" spans="1:16" x14ac:dyDescent="0.35">
      <c r="A1245" s="23" t="str">
        <f t="shared" si="40"/>
        <v>04</v>
      </c>
      <c r="B1245" s="23">
        <f t="shared" si="41"/>
        <v>1020869</v>
      </c>
      <c r="C1245" s="6" t="s">
        <v>1145</v>
      </c>
      <c r="D1245" s="7" t="s">
        <v>1095</v>
      </c>
      <c r="E1245" s="7" t="s">
        <v>11</v>
      </c>
      <c r="F1245" s="7" t="s">
        <v>1085</v>
      </c>
      <c r="G1245" s="7" t="s">
        <v>1019</v>
      </c>
      <c r="H1245" s="7" t="s">
        <v>491</v>
      </c>
      <c r="I1245" s="7" t="s">
        <v>492</v>
      </c>
      <c r="J1245" s="6" t="s">
        <v>553</v>
      </c>
      <c r="K1245" s="1">
        <v>0</v>
      </c>
      <c r="L1245" s="1">
        <v>24000</v>
      </c>
      <c r="M1245" s="1"/>
      <c r="N1245" s="2">
        <v>0</v>
      </c>
      <c r="O1245" s="2">
        <v>4.618125</v>
      </c>
      <c r="P1245" s="16"/>
    </row>
    <row r="1246" spans="1:16" x14ac:dyDescent="0.35">
      <c r="A1246" s="23" t="str">
        <f t="shared" si="40"/>
        <v>04</v>
      </c>
      <c r="B1246" s="23">
        <f t="shared" si="41"/>
        <v>1021187</v>
      </c>
      <c r="C1246" s="6" t="s">
        <v>1145</v>
      </c>
      <c r="D1246" s="7" t="s">
        <v>1095</v>
      </c>
      <c r="E1246" s="7" t="s">
        <v>11</v>
      </c>
      <c r="F1246" s="7" t="s">
        <v>1080</v>
      </c>
      <c r="G1246" s="7" t="s">
        <v>1029</v>
      </c>
      <c r="H1246" s="7" t="s">
        <v>137</v>
      </c>
      <c r="I1246" s="7" t="s">
        <v>138</v>
      </c>
      <c r="J1246" s="6" t="s">
        <v>553</v>
      </c>
      <c r="K1246" s="1">
        <v>0</v>
      </c>
      <c r="L1246" s="1">
        <v>24000</v>
      </c>
      <c r="M1246" s="1">
        <v>24000</v>
      </c>
      <c r="N1246" s="2">
        <v>0</v>
      </c>
      <c r="O1246" s="2">
        <v>1.65620833333333</v>
      </c>
      <c r="P1246" s="16">
        <v>1.96</v>
      </c>
    </row>
    <row r="1247" spans="1:16" x14ac:dyDescent="0.35">
      <c r="A1247" s="23" t="str">
        <f t="shared" si="40"/>
        <v>04</v>
      </c>
      <c r="B1247" s="23">
        <f t="shared" si="41"/>
        <v>1022196</v>
      </c>
      <c r="C1247" s="6" t="s">
        <v>1145</v>
      </c>
      <c r="D1247" s="7" t="s">
        <v>1095</v>
      </c>
      <c r="E1247" s="7" t="s">
        <v>11</v>
      </c>
      <c r="F1247" s="7" t="s">
        <v>1080</v>
      </c>
      <c r="G1247" s="7" t="s">
        <v>1030</v>
      </c>
      <c r="H1247" s="7" t="s">
        <v>446</v>
      </c>
      <c r="I1247" s="7" t="s">
        <v>447</v>
      </c>
      <c r="J1247" s="6" t="s">
        <v>553</v>
      </c>
      <c r="K1247" s="1">
        <v>24000</v>
      </c>
      <c r="L1247" s="1">
        <v>24000</v>
      </c>
      <c r="M1247" s="1">
        <v>24000</v>
      </c>
      <c r="N1247" s="2">
        <v>0.65</v>
      </c>
      <c r="O1247" s="2">
        <v>0.65</v>
      </c>
      <c r="P1247" s="16">
        <v>0.48229166666666701</v>
      </c>
    </row>
    <row r="1248" spans="1:16" x14ac:dyDescent="0.35">
      <c r="A1248" s="23" t="str">
        <f t="shared" si="40"/>
        <v>04</v>
      </c>
      <c r="B1248" s="23">
        <f t="shared" si="41"/>
        <v>1021385</v>
      </c>
      <c r="C1248" s="6" t="s">
        <v>1145</v>
      </c>
      <c r="D1248" s="7" t="s">
        <v>1095</v>
      </c>
      <c r="E1248" s="7" t="s">
        <v>11</v>
      </c>
      <c r="F1248" s="7" t="s">
        <v>1080</v>
      </c>
      <c r="G1248" s="7" t="s">
        <v>1031</v>
      </c>
      <c r="H1248" s="7" t="s">
        <v>147</v>
      </c>
      <c r="I1248" s="7" t="s">
        <v>148</v>
      </c>
      <c r="J1248" s="6" t="s">
        <v>553</v>
      </c>
      <c r="K1248" s="1">
        <v>144000</v>
      </c>
      <c r="L1248" s="1">
        <v>144000</v>
      </c>
      <c r="M1248" s="1">
        <v>120000</v>
      </c>
      <c r="N1248" s="2">
        <v>0.85622916666666704</v>
      </c>
      <c r="O1248" s="2">
        <v>0.85622916666666704</v>
      </c>
      <c r="P1248" s="16">
        <v>0.96794166666666703</v>
      </c>
    </row>
    <row r="1249" spans="1:16" x14ac:dyDescent="0.35">
      <c r="A1249" s="23" t="str">
        <f t="shared" si="40"/>
        <v>04</v>
      </c>
      <c r="B1249" s="23">
        <f t="shared" si="41"/>
        <v>1023336</v>
      </c>
      <c r="C1249" s="6" t="s">
        <v>1145</v>
      </c>
      <c r="D1249" s="7" t="s">
        <v>1095</v>
      </c>
      <c r="E1249" s="7" t="s">
        <v>11</v>
      </c>
      <c r="F1249" s="7" t="s">
        <v>1080</v>
      </c>
      <c r="G1249" s="7" t="s">
        <v>1031</v>
      </c>
      <c r="H1249" s="7" t="s">
        <v>552</v>
      </c>
      <c r="I1249" s="7" t="s">
        <v>551</v>
      </c>
      <c r="J1249" s="6" t="s">
        <v>553</v>
      </c>
      <c r="K1249" s="1"/>
      <c r="L1249" s="1"/>
      <c r="M1249" s="1">
        <v>4000</v>
      </c>
      <c r="N1249" s="2"/>
      <c r="O1249" s="2"/>
      <c r="P1249" s="16">
        <v>0.47916667499999999</v>
      </c>
    </row>
    <row r="1250" spans="1:16" x14ac:dyDescent="0.35">
      <c r="A1250" s="23" t="str">
        <f t="shared" si="40"/>
        <v>04</v>
      </c>
      <c r="B1250" s="23">
        <f t="shared" si="41"/>
        <v>1020352</v>
      </c>
      <c r="C1250" s="6" t="s">
        <v>1145</v>
      </c>
      <c r="D1250" s="7" t="s">
        <v>1095</v>
      </c>
      <c r="E1250" s="7" t="s">
        <v>11</v>
      </c>
      <c r="F1250" s="7" t="s">
        <v>1080</v>
      </c>
      <c r="G1250" s="7" t="s">
        <v>1008</v>
      </c>
      <c r="H1250" s="7" t="s">
        <v>31</v>
      </c>
      <c r="I1250" s="7" t="s">
        <v>32</v>
      </c>
      <c r="J1250" s="6" t="s">
        <v>553</v>
      </c>
      <c r="K1250" s="1">
        <v>48000</v>
      </c>
      <c r="L1250" s="1">
        <v>48000</v>
      </c>
      <c r="M1250" s="1">
        <v>24000</v>
      </c>
      <c r="N1250" s="2">
        <v>1.15622916666667</v>
      </c>
      <c r="O1250" s="2">
        <v>1.15622916666667</v>
      </c>
      <c r="P1250" s="16">
        <v>1.3104166666666699</v>
      </c>
    </row>
    <row r="1251" spans="1:16" x14ac:dyDescent="0.35">
      <c r="A1251" s="23" t="str">
        <f t="shared" si="40"/>
        <v>04</v>
      </c>
      <c r="B1251" s="23">
        <f t="shared" si="41"/>
        <v>1021039</v>
      </c>
      <c r="C1251" s="6" t="s">
        <v>1145</v>
      </c>
      <c r="D1251" s="7" t="s">
        <v>1095</v>
      </c>
      <c r="E1251" s="7" t="s">
        <v>11</v>
      </c>
      <c r="F1251" s="7" t="s">
        <v>1080</v>
      </c>
      <c r="G1251" s="7" t="s">
        <v>1024</v>
      </c>
      <c r="H1251" s="7" t="s">
        <v>107</v>
      </c>
      <c r="I1251" s="7" t="s">
        <v>484</v>
      </c>
      <c r="J1251" s="6" t="s">
        <v>553</v>
      </c>
      <c r="K1251" s="1">
        <v>48000</v>
      </c>
      <c r="L1251" s="1">
        <v>0</v>
      </c>
      <c r="M1251" s="1"/>
      <c r="N1251" s="2">
        <v>0.53956249999999994</v>
      </c>
      <c r="O1251" s="2">
        <v>0</v>
      </c>
      <c r="P1251" s="16"/>
    </row>
    <row r="1252" spans="1:16" x14ac:dyDescent="0.35">
      <c r="A1252" s="23" t="str">
        <f t="shared" si="40"/>
        <v>04</v>
      </c>
      <c r="B1252" s="23">
        <f t="shared" si="41"/>
        <v>1021864</v>
      </c>
      <c r="C1252" s="6" t="s">
        <v>1145</v>
      </c>
      <c r="D1252" s="7" t="s">
        <v>1095</v>
      </c>
      <c r="E1252" s="7" t="s">
        <v>11</v>
      </c>
      <c r="F1252" s="7" t="s">
        <v>1080</v>
      </c>
      <c r="G1252" s="7" t="s">
        <v>1024</v>
      </c>
      <c r="H1252" s="7" t="s">
        <v>195</v>
      </c>
      <c r="I1252" s="7" t="s">
        <v>196</v>
      </c>
      <c r="J1252" s="6" t="s">
        <v>553</v>
      </c>
      <c r="K1252" s="1"/>
      <c r="L1252" s="1">
        <v>24000</v>
      </c>
      <c r="M1252" s="1">
        <v>24000</v>
      </c>
      <c r="N1252" s="2"/>
      <c r="O1252" s="2">
        <v>0.54</v>
      </c>
      <c r="P1252" s="16">
        <v>0.61345833333333299</v>
      </c>
    </row>
    <row r="1253" spans="1:16" x14ac:dyDescent="0.35">
      <c r="A1253" s="23" t="str">
        <f t="shared" si="40"/>
        <v>04</v>
      </c>
      <c r="B1253" s="23">
        <f t="shared" si="41"/>
        <v>1023329</v>
      </c>
      <c r="C1253" s="6" t="s">
        <v>1145</v>
      </c>
      <c r="D1253" s="7" t="s">
        <v>1095</v>
      </c>
      <c r="E1253" s="7" t="s">
        <v>11</v>
      </c>
      <c r="F1253" s="7" t="s">
        <v>1080</v>
      </c>
      <c r="G1253" s="7" t="s">
        <v>1024</v>
      </c>
      <c r="H1253" s="7" t="s">
        <v>541</v>
      </c>
      <c r="I1253" s="7" t="s">
        <v>196</v>
      </c>
      <c r="J1253" s="6" t="s">
        <v>553</v>
      </c>
      <c r="K1253" s="1"/>
      <c r="L1253" s="1">
        <v>48000</v>
      </c>
      <c r="M1253" s="1">
        <v>20000</v>
      </c>
      <c r="N1253" s="2"/>
      <c r="O1253" s="2">
        <v>0.54</v>
      </c>
      <c r="P1253" s="16">
        <v>0.50544937499999998</v>
      </c>
    </row>
    <row r="1254" spans="1:16" x14ac:dyDescent="0.35">
      <c r="A1254" s="23" t="str">
        <f t="shared" si="40"/>
        <v>04</v>
      </c>
      <c r="B1254" s="23">
        <f t="shared" si="41"/>
        <v>1100407</v>
      </c>
      <c r="C1254" s="6" t="s">
        <v>1145</v>
      </c>
      <c r="D1254" s="7" t="s">
        <v>1095</v>
      </c>
      <c r="E1254" s="7" t="s">
        <v>11</v>
      </c>
      <c r="F1254" s="7" t="s">
        <v>1238</v>
      </c>
      <c r="G1254" s="7" t="s">
        <v>1218</v>
      </c>
      <c r="H1254" s="7" t="s">
        <v>1227</v>
      </c>
      <c r="I1254" s="7" t="s">
        <v>1228</v>
      </c>
      <c r="J1254" s="6" t="s">
        <v>1216</v>
      </c>
      <c r="K1254" s="1"/>
      <c r="L1254" s="1"/>
      <c r="M1254" s="1">
        <v>12000</v>
      </c>
      <c r="N1254" s="2"/>
      <c r="O1254" s="2"/>
      <c r="P1254" s="16">
        <v>3.7182777749999998</v>
      </c>
    </row>
    <row r="1255" spans="1:16" x14ac:dyDescent="0.35">
      <c r="A1255" s="23" t="str">
        <f t="shared" si="40"/>
        <v>04</v>
      </c>
      <c r="B1255" s="23">
        <f t="shared" si="41"/>
        <v>1100408</v>
      </c>
      <c r="C1255" s="6" t="s">
        <v>1145</v>
      </c>
      <c r="D1255" s="7" t="s">
        <v>1095</v>
      </c>
      <c r="E1255" s="7" t="s">
        <v>11</v>
      </c>
      <c r="F1255" s="7" t="s">
        <v>1238</v>
      </c>
      <c r="G1255" s="7" t="s">
        <v>1218</v>
      </c>
      <c r="H1255" s="7" t="s">
        <v>1229</v>
      </c>
      <c r="I1255" s="7" t="s">
        <v>1230</v>
      </c>
      <c r="J1255" s="6" t="s">
        <v>1216</v>
      </c>
      <c r="K1255" s="1"/>
      <c r="L1255" s="1"/>
      <c r="M1255" s="1">
        <v>6000</v>
      </c>
      <c r="N1255" s="2"/>
      <c r="O1255" s="2"/>
      <c r="P1255" s="16">
        <v>3.7182777833333298</v>
      </c>
    </row>
    <row r="1256" spans="1:16" x14ac:dyDescent="0.35">
      <c r="A1256" s="23" t="str">
        <f t="shared" si="40"/>
        <v>04</v>
      </c>
      <c r="B1256" s="23">
        <f t="shared" si="41"/>
        <v>1021639</v>
      </c>
      <c r="C1256" s="6" t="s">
        <v>1145</v>
      </c>
      <c r="D1256" s="7" t="s">
        <v>1095</v>
      </c>
      <c r="E1256" s="7" t="s">
        <v>11</v>
      </c>
      <c r="F1256" s="7" t="s">
        <v>985</v>
      </c>
      <c r="G1256" s="7" t="s">
        <v>1012</v>
      </c>
      <c r="H1256" s="7" t="s">
        <v>461</v>
      </c>
      <c r="I1256" s="7" t="s">
        <v>78</v>
      </c>
      <c r="J1256" s="6" t="s">
        <v>553</v>
      </c>
      <c r="K1256" s="1">
        <v>0</v>
      </c>
      <c r="L1256" s="1">
        <v>1000</v>
      </c>
      <c r="M1256" s="1"/>
      <c r="N1256" s="2">
        <v>0</v>
      </c>
      <c r="O1256" s="2">
        <v>0</v>
      </c>
      <c r="P1256" s="16"/>
    </row>
    <row r="1257" spans="1:16" x14ac:dyDescent="0.35">
      <c r="A1257" s="23" t="str">
        <f t="shared" si="40"/>
        <v>04</v>
      </c>
      <c r="B1257" s="23">
        <f t="shared" si="41"/>
        <v>1022218</v>
      </c>
      <c r="C1257" s="6" t="s">
        <v>1145</v>
      </c>
      <c r="D1257" s="7" t="s">
        <v>1095</v>
      </c>
      <c r="E1257" s="7" t="s">
        <v>11</v>
      </c>
      <c r="F1257" s="7" t="s">
        <v>1078</v>
      </c>
      <c r="G1257" s="7" t="s">
        <v>1021</v>
      </c>
      <c r="H1257" s="7" t="s">
        <v>258</v>
      </c>
      <c r="I1257" s="7" t="s">
        <v>94</v>
      </c>
      <c r="J1257" s="6" t="s">
        <v>553</v>
      </c>
      <c r="K1257" s="1"/>
      <c r="L1257" s="1">
        <v>24000</v>
      </c>
      <c r="M1257" s="1"/>
      <c r="N1257" s="2"/>
      <c r="O1257" s="2">
        <v>1.3</v>
      </c>
      <c r="P1257" s="16"/>
    </row>
    <row r="1258" spans="1:16" x14ac:dyDescent="0.35">
      <c r="A1258" s="23" t="str">
        <f t="shared" si="40"/>
        <v>04</v>
      </c>
      <c r="B1258" s="23">
        <f t="shared" si="41"/>
        <v>1022273</v>
      </c>
      <c r="C1258" s="6" t="s">
        <v>1145</v>
      </c>
      <c r="D1258" s="7" t="s">
        <v>1095</v>
      </c>
      <c r="E1258" s="7" t="s">
        <v>11</v>
      </c>
      <c r="F1258" s="7" t="s">
        <v>1078</v>
      </c>
      <c r="G1258" s="7" t="s">
        <v>1021</v>
      </c>
      <c r="H1258" s="7" t="s">
        <v>261</v>
      </c>
      <c r="I1258" s="7" t="s">
        <v>262</v>
      </c>
      <c r="J1258" s="6" t="s">
        <v>553</v>
      </c>
      <c r="K1258" s="1"/>
      <c r="L1258" s="1">
        <v>24000</v>
      </c>
      <c r="M1258" s="1">
        <v>24000</v>
      </c>
      <c r="N1258" s="2"/>
      <c r="O1258" s="2">
        <v>1.3</v>
      </c>
      <c r="P1258" s="16">
        <v>1.37916666666667</v>
      </c>
    </row>
    <row r="1259" spans="1:16" x14ac:dyDescent="0.35">
      <c r="A1259" s="23" t="str">
        <f t="shared" si="40"/>
        <v>04</v>
      </c>
      <c r="B1259" s="23">
        <f t="shared" si="41"/>
        <v>1022855</v>
      </c>
      <c r="C1259" s="6" t="s">
        <v>1145</v>
      </c>
      <c r="D1259" s="7" t="s">
        <v>1095</v>
      </c>
      <c r="E1259" s="7" t="s">
        <v>11</v>
      </c>
      <c r="F1259" s="7" t="s">
        <v>1078</v>
      </c>
      <c r="G1259" s="7" t="s">
        <v>1021</v>
      </c>
      <c r="H1259" s="7" t="s">
        <v>358</v>
      </c>
      <c r="I1259" s="7" t="s">
        <v>315</v>
      </c>
      <c r="J1259" s="6" t="s">
        <v>553</v>
      </c>
      <c r="K1259" s="1">
        <v>24000</v>
      </c>
      <c r="L1259" s="1">
        <v>24000</v>
      </c>
      <c r="M1259" s="1">
        <v>24000</v>
      </c>
      <c r="N1259" s="2">
        <v>0.83954166666666596</v>
      </c>
      <c r="O1259" s="2">
        <v>0.83954166666666596</v>
      </c>
      <c r="P1259" s="16">
        <v>1.41133333333333</v>
      </c>
    </row>
    <row r="1260" spans="1:16" x14ac:dyDescent="0.35">
      <c r="A1260" s="23" t="str">
        <f t="shared" si="40"/>
        <v>04</v>
      </c>
      <c r="B1260" s="23">
        <f t="shared" si="41"/>
        <v>1020367</v>
      </c>
      <c r="C1260" s="6" t="s">
        <v>1145</v>
      </c>
      <c r="D1260" s="7" t="s">
        <v>1095</v>
      </c>
      <c r="E1260" s="7" t="s">
        <v>11</v>
      </c>
      <c r="F1260" s="7" t="s">
        <v>1078</v>
      </c>
      <c r="G1260" s="7" t="s">
        <v>1009</v>
      </c>
      <c r="H1260" s="7" t="s">
        <v>33</v>
      </c>
      <c r="I1260" s="7" t="s">
        <v>34</v>
      </c>
      <c r="J1260" s="6" t="s">
        <v>553</v>
      </c>
      <c r="K1260" s="1">
        <v>72000</v>
      </c>
      <c r="L1260" s="1">
        <v>72000</v>
      </c>
      <c r="M1260" s="1">
        <v>89000</v>
      </c>
      <c r="N1260" s="2">
        <v>1.0270555555555601</v>
      </c>
      <c r="O1260" s="2">
        <v>1.0270555555555601</v>
      </c>
      <c r="P1260" s="16">
        <v>0.97750703483146095</v>
      </c>
    </row>
    <row r="1261" spans="1:16" x14ac:dyDescent="0.35">
      <c r="A1261" s="23" t="str">
        <f t="shared" si="40"/>
        <v>04</v>
      </c>
      <c r="B1261" s="23">
        <f t="shared" si="41"/>
        <v>1021023</v>
      </c>
      <c r="C1261" s="6" t="s">
        <v>1145</v>
      </c>
      <c r="D1261" s="7" t="s">
        <v>1095</v>
      </c>
      <c r="E1261" s="7" t="s">
        <v>11</v>
      </c>
      <c r="F1261" s="7" t="s">
        <v>1078</v>
      </c>
      <c r="G1261" s="7" t="s">
        <v>1009</v>
      </c>
      <c r="H1261" s="7" t="s">
        <v>106</v>
      </c>
      <c r="I1261" s="7" t="s">
        <v>483</v>
      </c>
      <c r="J1261" s="6" t="s">
        <v>553</v>
      </c>
      <c r="K1261" s="1">
        <v>144000</v>
      </c>
      <c r="L1261" s="1">
        <v>156000</v>
      </c>
      <c r="M1261" s="1">
        <v>156000</v>
      </c>
      <c r="N1261" s="2">
        <v>0.98956250000000001</v>
      </c>
      <c r="O1261" s="2">
        <v>0.98955769230769197</v>
      </c>
      <c r="P1261" s="16">
        <v>1.1343762794871799</v>
      </c>
    </row>
    <row r="1262" spans="1:16" x14ac:dyDescent="0.35">
      <c r="A1262" s="23" t="str">
        <f t="shared" si="40"/>
        <v>04</v>
      </c>
      <c r="B1262" s="23">
        <f t="shared" si="41"/>
        <v>1021077</v>
      </c>
      <c r="C1262" s="6" t="s">
        <v>1145</v>
      </c>
      <c r="D1262" s="7" t="s">
        <v>1095</v>
      </c>
      <c r="E1262" s="7" t="s">
        <v>11</v>
      </c>
      <c r="F1262" s="7" t="s">
        <v>1078</v>
      </c>
      <c r="G1262" s="7" t="s">
        <v>1009</v>
      </c>
      <c r="H1262" s="7" t="s">
        <v>536</v>
      </c>
      <c r="I1262" s="7" t="s">
        <v>243</v>
      </c>
      <c r="J1262" s="6" t="s">
        <v>553</v>
      </c>
      <c r="K1262" s="1">
        <v>6000</v>
      </c>
      <c r="L1262" s="1">
        <v>11000</v>
      </c>
      <c r="M1262" s="1">
        <v>6000</v>
      </c>
      <c r="N1262" s="2">
        <v>0</v>
      </c>
      <c r="O1262" s="2">
        <v>1.1000000000000001</v>
      </c>
      <c r="P1262" s="16">
        <v>0.62130428333333299</v>
      </c>
    </row>
    <row r="1263" spans="1:16" x14ac:dyDescent="0.35">
      <c r="A1263" s="23" t="str">
        <f t="shared" si="40"/>
        <v>04</v>
      </c>
      <c r="B1263" s="23">
        <f t="shared" si="41"/>
        <v>1021085</v>
      </c>
      <c r="C1263" s="6" t="s">
        <v>1145</v>
      </c>
      <c r="D1263" s="7" t="s">
        <v>1095</v>
      </c>
      <c r="E1263" s="7" t="s">
        <v>11</v>
      </c>
      <c r="F1263" s="7" t="s">
        <v>1078</v>
      </c>
      <c r="G1263" s="7" t="s">
        <v>1009</v>
      </c>
      <c r="H1263" s="7" t="s">
        <v>114</v>
      </c>
      <c r="I1263" s="7" t="s">
        <v>115</v>
      </c>
      <c r="J1263" s="6" t="s">
        <v>553</v>
      </c>
      <c r="K1263" s="1">
        <v>24000</v>
      </c>
      <c r="L1263" s="1">
        <v>24000</v>
      </c>
      <c r="M1263" s="1">
        <v>24000</v>
      </c>
      <c r="N1263" s="2">
        <v>0.83954166666666596</v>
      </c>
      <c r="O1263" s="2">
        <v>0.83954166666666596</v>
      </c>
      <c r="P1263" s="16">
        <v>0.881083333333333</v>
      </c>
    </row>
    <row r="1264" spans="1:16" x14ac:dyDescent="0.35">
      <c r="A1264" s="23" t="str">
        <f t="shared" si="40"/>
        <v>04</v>
      </c>
      <c r="B1264" s="23">
        <f t="shared" si="41"/>
        <v>1021435</v>
      </c>
      <c r="C1264" s="6" t="s">
        <v>1145</v>
      </c>
      <c r="D1264" s="7" t="s">
        <v>1095</v>
      </c>
      <c r="E1264" s="7" t="s">
        <v>11</v>
      </c>
      <c r="F1264" s="7" t="s">
        <v>1078</v>
      </c>
      <c r="G1264" s="7" t="s">
        <v>1009</v>
      </c>
      <c r="H1264" s="7" t="s">
        <v>150</v>
      </c>
      <c r="I1264" s="7" t="s">
        <v>151</v>
      </c>
      <c r="J1264" s="6" t="s">
        <v>553</v>
      </c>
      <c r="K1264" s="1"/>
      <c r="L1264" s="1">
        <v>24000</v>
      </c>
      <c r="M1264" s="1"/>
      <c r="N1264" s="2"/>
      <c r="O1264" s="2">
        <v>1.3</v>
      </c>
      <c r="P1264" s="16"/>
    </row>
    <row r="1265" spans="1:16" x14ac:dyDescent="0.35">
      <c r="A1265" s="23" t="str">
        <f t="shared" si="40"/>
        <v>04</v>
      </c>
      <c r="B1265" s="23">
        <f t="shared" si="41"/>
        <v>1022150</v>
      </c>
      <c r="C1265" s="6" t="s">
        <v>1145</v>
      </c>
      <c r="D1265" s="7" t="s">
        <v>1095</v>
      </c>
      <c r="E1265" s="7" t="s">
        <v>11</v>
      </c>
      <c r="F1265" s="7" t="s">
        <v>1078</v>
      </c>
      <c r="G1265" s="7" t="s">
        <v>1009</v>
      </c>
      <c r="H1265" s="7" t="s">
        <v>242</v>
      </c>
      <c r="I1265" s="7" t="s">
        <v>243</v>
      </c>
      <c r="J1265" s="6" t="s">
        <v>553</v>
      </c>
      <c r="K1265" s="1">
        <v>96000</v>
      </c>
      <c r="L1265" s="1">
        <v>96000</v>
      </c>
      <c r="M1265" s="1">
        <v>96000</v>
      </c>
      <c r="N1265" s="2">
        <v>0.87289583333333298</v>
      </c>
      <c r="O1265" s="2">
        <v>0.87289583333333298</v>
      </c>
      <c r="P1265" s="16">
        <v>1.2212291666666699</v>
      </c>
    </row>
    <row r="1266" spans="1:16" x14ac:dyDescent="0.35">
      <c r="A1266" s="23" t="str">
        <f t="shared" si="40"/>
        <v>04</v>
      </c>
      <c r="B1266" s="23">
        <f t="shared" si="41"/>
        <v>1022920</v>
      </c>
      <c r="C1266" s="6" t="s">
        <v>1145</v>
      </c>
      <c r="D1266" s="7" t="s">
        <v>1095</v>
      </c>
      <c r="E1266" s="7" t="s">
        <v>11</v>
      </c>
      <c r="F1266" s="7" t="s">
        <v>1078</v>
      </c>
      <c r="G1266" s="7" t="s">
        <v>1009</v>
      </c>
      <c r="H1266" s="7" t="s">
        <v>380</v>
      </c>
      <c r="I1266" s="7" t="s">
        <v>381</v>
      </c>
      <c r="J1266" s="6" t="s">
        <v>553</v>
      </c>
      <c r="K1266" s="1">
        <v>0</v>
      </c>
      <c r="L1266" s="1">
        <v>4619</v>
      </c>
      <c r="M1266" s="1">
        <v>4619</v>
      </c>
      <c r="N1266" s="2">
        <v>0</v>
      </c>
      <c r="O1266" s="2">
        <v>0.990041134444685</v>
      </c>
      <c r="P1266" s="16">
        <v>0.92041608573284295</v>
      </c>
    </row>
    <row r="1267" spans="1:16" x14ac:dyDescent="0.35">
      <c r="A1267" s="23" t="str">
        <f t="shared" si="40"/>
        <v>04</v>
      </c>
      <c r="B1267" s="23">
        <f t="shared" si="41"/>
        <v>1022921</v>
      </c>
      <c r="C1267" s="6" t="s">
        <v>1145</v>
      </c>
      <c r="D1267" s="7" t="s">
        <v>1095</v>
      </c>
      <c r="E1267" s="7" t="s">
        <v>11</v>
      </c>
      <c r="F1267" s="7" t="s">
        <v>1078</v>
      </c>
      <c r="G1267" s="7" t="s">
        <v>1009</v>
      </c>
      <c r="H1267" s="7" t="s">
        <v>382</v>
      </c>
      <c r="I1267" s="7" t="s">
        <v>383</v>
      </c>
      <c r="J1267" s="6" t="s">
        <v>553</v>
      </c>
      <c r="K1267" s="1">
        <v>40000</v>
      </c>
      <c r="L1267" s="1">
        <v>40000</v>
      </c>
      <c r="M1267" s="1">
        <v>35000</v>
      </c>
      <c r="N1267" s="2">
        <v>1.0095499999999999</v>
      </c>
      <c r="O1267" s="2">
        <v>1.0095499999999999</v>
      </c>
      <c r="P1267" s="16">
        <v>1.0546599428571399</v>
      </c>
    </row>
    <row r="1268" spans="1:16" x14ac:dyDescent="0.35">
      <c r="A1268" s="23" t="str">
        <f t="shared" si="40"/>
        <v>04</v>
      </c>
      <c r="B1268" s="23">
        <f t="shared" si="41"/>
        <v>1020339</v>
      </c>
      <c r="C1268" s="6" t="s">
        <v>1145</v>
      </c>
      <c r="D1268" s="7" t="s">
        <v>1095</v>
      </c>
      <c r="E1268" s="7" t="s">
        <v>11</v>
      </c>
      <c r="F1268" s="7" t="s">
        <v>1078</v>
      </c>
      <c r="G1268" s="7" t="s">
        <v>1006</v>
      </c>
      <c r="H1268" s="7" t="s">
        <v>27</v>
      </c>
      <c r="I1268" s="7" t="s">
        <v>28</v>
      </c>
      <c r="J1268" s="6" t="s">
        <v>553</v>
      </c>
      <c r="K1268" s="1">
        <v>0</v>
      </c>
      <c r="L1268" s="1">
        <v>143000</v>
      </c>
      <c r="M1268" s="1">
        <v>127381</v>
      </c>
      <c r="N1268" s="2">
        <v>0</v>
      </c>
      <c r="O1268" s="2">
        <v>1.2895594405594399</v>
      </c>
      <c r="P1268" s="16">
        <v>1.4708274405131101</v>
      </c>
    </row>
    <row r="1269" spans="1:16" x14ac:dyDescent="0.35">
      <c r="A1269" s="23" t="str">
        <f t="shared" si="40"/>
        <v>04</v>
      </c>
      <c r="B1269" s="23">
        <f t="shared" si="41"/>
        <v>1021204</v>
      </c>
      <c r="C1269" s="6" t="s">
        <v>1145</v>
      </c>
      <c r="D1269" s="7" t="s">
        <v>1095</v>
      </c>
      <c r="E1269" s="7" t="s">
        <v>11</v>
      </c>
      <c r="F1269" s="7" t="s">
        <v>1078</v>
      </c>
      <c r="G1269" s="7" t="s">
        <v>1006</v>
      </c>
      <c r="H1269" s="7" t="s">
        <v>474</v>
      </c>
      <c r="I1269" s="7" t="s">
        <v>28</v>
      </c>
      <c r="J1269" s="6" t="s">
        <v>553</v>
      </c>
      <c r="K1269" s="1"/>
      <c r="L1269" s="1"/>
      <c r="M1269" s="1">
        <v>23040</v>
      </c>
      <c r="N1269" s="2"/>
      <c r="O1269" s="2"/>
      <c r="P1269" s="16">
        <v>1.4624319314236101</v>
      </c>
    </row>
    <row r="1270" spans="1:16" x14ac:dyDescent="0.35">
      <c r="A1270" s="23" t="str">
        <f t="shared" si="40"/>
        <v>04</v>
      </c>
      <c r="B1270" s="23">
        <f t="shared" si="41"/>
        <v>1010877</v>
      </c>
      <c r="C1270" s="6" t="s">
        <v>1145</v>
      </c>
      <c r="D1270" s="7" t="s">
        <v>1095</v>
      </c>
      <c r="E1270" s="7" t="s">
        <v>11</v>
      </c>
      <c r="F1270" s="7" t="s">
        <v>1065</v>
      </c>
      <c r="G1270" s="7" t="s">
        <v>981</v>
      </c>
      <c r="H1270" s="7" t="s">
        <v>660</v>
      </c>
      <c r="I1270" s="7" t="s">
        <v>661</v>
      </c>
      <c r="J1270" s="6" t="s">
        <v>658</v>
      </c>
      <c r="K1270" s="1">
        <v>32061</v>
      </c>
      <c r="L1270" s="1">
        <v>218600</v>
      </c>
      <c r="M1270" s="1">
        <v>64000</v>
      </c>
      <c r="N1270" s="2">
        <v>0.99953214185459005</v>
      </c>
      <c r="O1270" s="2">
        <v>0.99956084172003601</v>
      </c>
      <c r="P1270" s="16">
        <v>1.1178701859375</v>
      </c>
    </row>
    <row r="1271" spans="1:16" x14ac:dyDescent="0.35">
      <c r="A1271" s="23" t="str">
        <f t="shared" si="40"/>
        <v>04</v>
      </c>
      <c r="B1271" s="23">
        <f t="shared" si="41"/>
        <v>1012207</v>
      </c>
      <c r="C1271" s="6" t="s">
        <v>1145</v>
      </c>
      <c r="D1271" s="7" t="s">
        <v>1095</v>
      </c>
      <c r="E1271" s="7" t="s">
        <v>11</v>
      </c>
      <c r="F1271" s="7" t="s">
        <v>1065</v>
      </c>
      <c r="G1271" s="7" t="s">
        <v>981</v>
      </c>
      <c r="H1271" s="7" t="s">
        <v>760</v>
      </c>
      <c r="I1271" s="7" t="s">
        <v>761</v>
      </c>
      <c r="J1271" s="6" t="s">
        <v>658</v>
      </c>
      <c r="K1271" s="1"/>
      <c r="L1271" s="1">
        <v>30000</v>
      </c>
      <c r="M1271" s="1">
        <v>24000</v>
      </c>
      <c r="N1271" s="2"/>
      <c r="O1271" s="2">
        <v>1.2695666666666701</v>
      </c>
      <c r="P1271" s="16">
        <v>1.2631666666666701</v>
      </c>
    </row>
    <row r="1272" spans="1:16" x14ac:dyDescent="0.35">
      <c r="A1272" s="23" t="str">
        <f t="shared" si="40"/>
        <v>04</v>
      </c>
      <c r="B1272" s="23">
        <f t="shared" si="41"/>
        <v>1012342</v>
      </c>
      <c r="C1272" s="6" t="s">
        <v>1145</v>
      </c>
      <c r="D1272" s="7" t="s">
        <v>1095</v>
      </c>
      <c r="E1272" s="7" t="s">
        <v>11</v>
      </c>
      <c r="F1272" s="7" t="s">
        <v>1065</v>
      </c>
      <c r="G1272" s="7" t="s">
        <v>989</v>
      </c>
      <c r="H1272" s="7" t="s">
        <v>1104</v>
      </c>
      <c r="I1272" s="7" t="s">
        <v>775</v>
      </c>
      <c r="J1272" s="6" t="s">
        <v>658</v>
      </c>
      <c r="K1272" s="1"/>
      <c r="L1272" s="1">
        <v>2394</v>
      </c>
      <c r="M1272" s="1"/>
      <c r="N1272" s="2"/>
      <c r="O1272" s="2">
        <v>0</v>
      </c>
      <c r="P1272" s="16"/>
    </row>
    <row r="1273" spans="1:16" x14ac:dyDescent="0.35">
      <c r="A1273" s="23" t="str">
        <f t="shared" si="40"/>
        <v>04</v>
      </c>
      <c r="B1273" s="23">
        <f t="shared" si="41"/>
        <v>1012362</v>
      </c>
      <c r="C1273" s="6" t="s">
        <v>1145</v>
      </c>
      <c r="D1273" s="7" t="s">
        <v>1095</v>
      </c>
      <c r="E1273" s="7" t="s">
        <v>11</v>
      </c>
      <c r="F1273" s="7" t="s">
        <v>1065</v>
      </c>
      <c r="G1273" s="7" t="s">
        <v>989</v>
      </c>
      <c r="H1273" s="7" t="s">
        <v>774</v>
      </c>
      <c r="I1273" s="7" t="s">
        <v>775</v>
      </c>
      <c r="J1273" s="6" t="s">
        <v>658</v>
      </c>
      <c r="K1273" s="1">
        <v>69395</v>
      </c>
      <c r="L1273" s="1">
        <v>45612</v>
      </c>
      <c r="M1273" s="1">
        <v>13000</v>
      </c>
      <c r="N1273" s="2">
        <v>0</v>
      </c>
      <c r="O1273" s="2">
        <v>0</v>
      </c>
      <c r="P1273" s="16">
        <v>0.785883984615385</v>
      </c>
    </row>
    <row r="1274" spans="1:16" x14ac:dyDescent="0.35">
      <c r="A1274" s="23" t="str">
        <f t="shared" si="40"/>
        <v>04</v>
      </c>
      <c r="B1274" s="23">
        <f t="shared" si="41"/>
        <v>1012283</v>
      </c>
      <c r="C1274" s="6" t="s">
        <v>1145</v>
      </c>
      <c r="D1274" s="7" t="s">
        <v>1095</v>
      </c>
      <c r="E1274" s="7" t="s">
        <v>11</v>
      </c>
      <c r="F1274" s="7" t="s">
        <v>1065</v>
      </c>
      <c r="G1274" s="7" t="s">
        <v>995</v>
      </c>
      <c r="H1274" s="7" t="s">
        <v>770</v>
      </c>
      <c r="I1274" s="7" t="s">
        <v>771</v>
      </c>
      <c r="J1274" s="6" t="s">
        <v>658</v>
      </c>
      <c r="K1274" s="1">
        <v>144000</v>
      </c>
      <c r="L1274" s="1">
        <v>91576</v>
      </c>
      <c r="M1274" s="1">
        <v>96000</v>
      </c>
      <c r="N1274" s="2">
        <v>0.78956249999999994</v>
      </c>
      <c r="O1274" s="2">
        <v>0.789562767537346</v>
      </c>
      <c r="P1274" s="16">
        <v>0.87870833333333298</v>
      </c>
    </row>
    <row r="1275" spans="1:16" x14ac:dyDescent="0.35">
      <c r="A1275" s="23" t="str">
        <f t="shared" si="40"/>
        <v>04</v>
      </c>
      <c r="B1275" s="23">
        <f t="shared" si="41"/>
        <v>1012763</v>
      </c>
      <c r="C1275" s="6" t="s">
        <v>1145</v>
      </c>
      <c r="D1275" s="7" t="s">
        <v>1095</v>
      </c>
      <c r="E1275" s="7" t="s">
        <v>11</v>
      </c>
      <c r="F1275" s="7" t="s">
        <v>1065</v>
      </c>
      <c r="G1275" s="7" t="s">
        <v>995</v>
      </c>
      <c r="H1275" s="7" t="s">
        <v>847</v>
      </c>
      <c r="I1275" s="7" t="s">
        <v>848</v>
      </c>
      <c r="J1275" s="6" t="s">
        <v>658</v>
      </c>
      <c r="K1275" s="1">
        <v>33936</v>
      </c>
      <c r="L1275" s="1">
        <v>111532</v>
      </c>
      <c r="M1275" s="1">
        <v>24000</v>
      </c>
      <c r="N1275" s="2">
        <v>0</v>
      </c>
      <c r="O1275" s="2">
        <v>0</v>
      </c>
      <c r="P1275" s="16">
        <v>0.71354166666666596</v>
      </c>
    </row>
    <row r="1276" spans="1:16" x14ac:dyDescent="0.35">
      <c r="A1276" s="23" t="str">
        <f t="shared" si="40"/>
        <v>04</v>
      </c>
      <c r="B1276" s="23">
        <f t="shared" si="41"/>
        <v>1020993</v>
      </c>
      <c r="C1276" s="6" t="s">
        <v>1145</v>
      </c>
      <c r="D1276" s="7" t="s">
        <v>1095</v>
      </c>
      <c r="E1276" s="7" t="s">
        <v>11</v>
      </c>
      <c r="F1276" s="7" t="s">
        <v>1077</v>
      </c>
      <c r="G1276" s="7" t="s">
        <v>1023</v>
      </c>
      <c r="H1276" s="7" t="s">
        <v>592</v>
      </c>
      <c r="I1276" s="7" t="s">
        <v>356</v>
      </c>
      <c r="J1276" s="6" t="s">
        <v>553</v>
      </c>
      <c r="K1276" s="1"/>
      <c r="L1276" s="1">
        <v>1000</v>
      </c>
      <c r="M1276" s="1"/>
      <c r="N1276" s="2"/>
      <c r="O1276" s="2">
        <v>1.9</v>
      </c>
      <c r="P1276" s="16"/>
    </row>
    <row r="1277" spans="1:16" x14ac:dyDescent="0.35">
      <c r="A1277" s="23" t="str">
        <f t="shared" si="40"/>
        <v>04</v>
      </c>
      <c r="B1277" s="23">
        <f t="shared" si="41"/>
        <v>1021976</v>
      </c>
      <c r="C1277" s="6" t="s">
        <v>1145</v>
      </c>
      <c r="D1277" s="7" t="s">
        <v>1095</v>
      </c>
      <c r="E1277" s="7" t="s">
        <v>11</v>
      </c>
      <c r="F1277" s="7" t="s">
        <v>1077</v>
      </c>
      <c r="G1277" s="7" t="s">
        <v>1005</v>
      </c>
      <c r="H1277" s="7" t="s">
        <v>213</v>
      </c>
      <c r="I1277" s="7" t="s">
        <v>214</v>
      </c>
      <c r="J1277" s="6" t="s">
        <v>553</v>
      </c>
      <c r="K1277" s="1">
        <v>96000</v>
      </c>
      <c r="L1277" s="1">
        <v>96000</v>
      </c>
      <c r="M1277" s="1">
        <v>96000</v>
      </c>
      <c r="N1277" s="2">
        <v>2.2999999999999998</v>
      </c>
      <c r="O1277" s="2">
        <v>2.2999999999999998</v>
      </c>
      <c r="P1277" s="16">
        <v>2.2756354166666699</v>
      </c>
    </row>
    <row r="1278" spans="1:16" x14ac:dyDescent="0.35">
      <c r="A1278" s="23" t="str">
        <f t="shared" si="40"/>
        <v>04</v>
      </c>
      <c r="B1278" s="23">
        <f t="shared" si="41"/>
        <v>1030670</v>
      </c>
      <c r="C1278" s="6" t="s">
        <v>1145</v>
      </c>
      <c r="D1278" s="7" t="s">
        <v>1095</v>
      </c>
      <c r="E1278" s="7" t="s">
        <v>11</v>
      </c>
      <c r="F1278" s="7" t="s">
        <v>1090</v>
      </c>
      <c r="G1278" s="7" t="s">
        <v>1052</v>
      </c>
      <c r="H1278" s="7" t="s">
        <v>927</v>
      </c>
      <c r="I1278" s="7" t="s">
        <v>928</v>
      </c>
      <c r="J1278" s="6" t="s">
        <v>659</v>
      </c>
      <c r="K1278" s="1">
        <v>72000</v>
      </c>
      <c r="L1278" s="1">
        <v>72000</v>
      </c>
      <c r="M1278" s="1">
        <v>72000</v>
      </c>
      <c r="N1278" s="2">
        <v>10.6</v>
      </c>
      <c r="O1278" s="2">
        <v>10.6000416666667</v>
      </c>
      <c r="P1278" s="16">
        <v>10.6112083333333</v>
      </c>
    </row>
    <row r="1279" spans="1:16" x14ac:dyDescent="0.35">
      <c r="A1279" s="23" t="str">
        <f t="shared" si="40"/>
        <v>04</v>
      </c>
      <c r="B1279" s="23">
        <f t="shared" si="41"/>
        <v>1011127</v>
      </c>
      <c r="C1279" s="6" t="s">
        <v>1145</v>
      </c>
      <c r="D1279" s="7" t="s">
        <v>1095</v>
      </c>
      <c r="E1279" s="7" t="s">
        <v>11</v>
      </c>
      <c r="F1279" s="7" t="s">
        <v>1066</v>
      </c>
      <c r="G1279" s="7" t="s">
        <v>982</v>
      </c>
      <c r="H1279" s="7" t="s">
        <v>677</v>
      </c>
      <c r="I1279" s="7" t="s">
        <v>678</v>
      </c>
      <c r="J1279" s="6" t="s">
        <v>658</v>
      </c>
      <c r="K1279" s="1"/>
      <c r="L1279" s="1"/>
      <c r="M1279" s="1">
        <v>72000</v>
      </c>
      <c r="N1279" s="2"/>
      <c r="O1279" s="2"/>
      <c r="P1279" s="16">
        <v>4.12083333333333</v>
      </c>
    </row>
    <row r="1280" spans="1:16" x14ac:dyDescent="0.35">
      <c r="A1280" s="23" t="str">
        <f t="shared" si="40"/>
        <v>04</v>
      </c>
      <c r="B1280" s="23">
        <f t="shared" si="41"/>
        <v>1011250</v>
      </c>
      <c r="C1280" s="6" t="s">
        <v>1145</v>
      </c>
      <c r="D1280" s="7" t="s">
        <v>1095</v>
      </c>
      <c r="E1280" s="7" t="s">
        <v>11</v>
      </c>
      <c r="F1280" s="7" t="s">
        <v>1066</v>
      </c>
      <c r="G1280" s="7" t="s">
        <v>982</v>
      </c>
      <c r="H1280" s="7" t="s">
        <v>683</v>
      </c>
      <c r="I1280" s="7" t="s">
        <v>684</v>
      </c>
      <c r="J1280" s="6" t="s">
        <v>658</v>
      </c>
      <c r="K1280" s="1"/>
      <c r="L1280" s="1"/>
      <c r="M1280" s="1">
        <v>24000</v>
      </c>
      <c r="N1280" s="2"/>
      <c r="O1280" s="2"/>
      <c r="P1280" s="16">
        <v>4.3678333333333299</v>
      </c>
    </row>
    <row r="1281" spans="1:16" x14ac:dyDescent="0.35">
      <c r="A1281" s="23" t="str">
        <f t="shared" si="40"/>
        <v>04</v>
      </c>
      <c r="B1281" s="23">
        <f t="shared" si="41"/>
        <v>1012552</v>
      </c>
      <c r="C1281" s="6" t="s">
        <v>1145</v>
      </c>
      <c r="D1281" s="7" t="s">
        <v>1095</v>
      </c>
      <c r="E1281" s="7" t="s">
        <v>11</v>
      </c>
      <c r="F1281" s="7" t="s">
        <v>1066</v>
      </c>
      <c r="G1281" s="7" t="s">
        <v>982</v>
      </c>
      <c r="H1281" s="7" t="s">
        <v>817</v>
      </c>
      <c r="I1281" s="7" t="s">
        <v>818</v>
      </c>
      <c r="J1281" s="6" t="s">
        <v>658</v>
      </c>
      <c r="K1281" s="1">
        <v>23626</v>
      </c>
      <c r="L1281" s="1">
        <v>72000</v>
      </c>
      <c r="M1281" s="1">
        <v>72000</v>
      </c>
      <c r="N1281" s="2">
        <v>3.0939219503936299</v>
      </c>
      <c r="O1281" s="2">
        <v>4.5</v>
      </c>
      <c r="P1281" s="16">
        <v>4.4303915277777799</v>
      </c>
    </row>
    <row r="1282" spans="1:16" x14ac:dyDescent="0.35">
      <c r="A1282" s="23" t="str">
        <f t="shared" si="40"/>
        <v>04</v>
      </c>
      <c r="B1282" s="23">
        <f t="shared" si="41"/>
        <v>1012744</v>
      </c>
      <c r="C1282" s="6" t="s">
        <v>1145</v>
      </c>
      <c r="D1282" s="7" t="s">
        <v>1095</v>
      </c>
      <c r="E1282" s="7" t="s">
        <v>11</v>
      </c>
      <c r="F1282" s="7" t="s">
        <v>1066</v>
      </c>
      <c r="G1282" s="7" t="s">
        <v>982</v>
      </c>
      <c r="H1282" s="7" t="s">
        <v>1099</v>
      </c>
      <c r="I1282" s="7" t="s">
        <v>1100</v>
      </c>
      <c r="J1282" s="6" t="s">
        <v>658</v>
      </c>
      <c r="K1282" s="1">
        <v>2343</v>
      </c>
      <c r="L1282" s="1">
        <v>5297</v>
      </c>
      <c r="M1282" s="1"/>
      <c r="N1282" s="2">
        <v>0</v>
      </c>
      <c r="O1282" s="2">
        <v>0</v>
      </c>
      <c r="P1282" s="16"/>
    </row>
    <row r="1283" spans="1:16" x14ac:dyDescent="0.35">
      <c r="A1283" s="23" t="str">
        <f t="shared" si="40"/>
        <v>04</v>
      </c>
      <c r="B1283" s="23">
        <f t="shared" si="41"/>
        <v>1020915</v>
      </c>
      <c r="C1283" s="6" t="s">
        <v>1145</v>
      </c>
      <c r="D1283" s="7" t="s">
        <v>1095</v>
      </c>
      <c r="E1283" s="7" t="s">
        <v>11</v>
      </c>
      <c r="F1283" s="7" t="s">
        <v>1076</v>
      </c>
      <c r="G1283" s="7" t="s">
        <v>1020</v>
      </c>
      <c r="H1283" s="7" t="s">
        <v>91</v>
      </c>
      <c r="I1283" s="7" t="s">
        <v>92</v>
      </c>
      <c r="J1283" s="6" t="s">
        <v>553</v>
      </c>
      <c r="K1283" s="1">
        <v>0</v>
      </c>
      <c r="L1283" s="1">
        <v>2000</v>
      </c>
      <c r="M1283" s="1"/>
      <c r="N1283" s="2">
        <v>0</v>
      </c>
      <c r="O1283" s="2">
        <v>1.2395</v>
      </c>
      <c r="P1283" s="16"/>
    </row>
    <row r="1284" spans="1:16" x14ac:dyDescent="0.35">
      <c r="A1284" s="23" t="str">
        <f t="shared" si="40"/>
        <v>04</v>
      </c>
      <c r="B1284" s="23">
        <f t="shared" si="41"/>
        <v>1020944</v>
      </c>
      <c r="C1284" s="6" t="s">
        <v>1145</v>
      </c>
      <c r="D1284" s="7" t="s">
        <v>1095</v>
      </c>
      <c r="E1284" s="7" t="s">
        <v>11</v>
      </c>
      <c r="F1284" s="7" t="s">
        <v>1076</v>
      </c>
      <c r="G1284" s="7" t="s">
        <v>1022</v>
      </c>
      <c r="H1284" s="7" t="s">
        <v>95</v>
      </c>
      <c r="I1284" s="7" t="s">
        <v>96</v>
      </c>
      <c r="J1284" s="6" t="s">
        <v>553</v>
      </c>
      <c r="K1284" s="1">
        <v>96000</v>
      </c>
      <c r="L1284" s="1">
        <v>144000</v>
      </c>
      <c r="M1284" s="1">
        <v>143000</v>
      </c>
      <c r="N1284" s="2">
        <v>2.44</v>
      </c>
      <c r="O1284" s="2">
        <v>2.44</v>
      </c>
      <c r="P1284" s="16">
        <v>2.4469090909090898</v>
      </c>
    </row>
    <row r="1285" spans="1:16" x14ac:dyDescent="0.35">
      <c r="A1285" s="23" t="str">
        <f t="shared" ref="A1285:A1348" si="42">MID(C1285,1,2)</f>
        <v>04</v>
      </c>
      <c r="B1285" s="23">
        <f t="shared" ref="B1285:B1348" si="43">+H1285*1</f>
        <v>1022709</v>
      </c>
      <c r="C1285" s="6" t="s">
        <v>1145</v>
      </c>
      <c r="D1285" s="7" t="s">
        <v>1095</v>
      </c>
      <c r="E1285" s="7" t="s">
        <v>11</v>
      </c>
      <c r="F1285" s="7" t="s">
        <v>1076</v>
      </c>
      <c r="G1285" s="7" t="s">
        <v>1022</v>
      </c>
      <c r="H1285" s="7" t="s">
        <v>502</v>
      </c>
      <c r="I1285" s="7" t="s">
        <v>503</v>
      </c>
      <c r="J1285" s="6" t="s">
        <v>553</v>
      </c>
      <c r="K1285" s="1">
        <v>48000</v>
      </c>
      <c r="L1285" s="1">
        <v>48000</v>
      </c>
      <c r="M1285" s="1">
        <v>48000</v>
      </c>
      <c r="N1285" s="2">
        <v>2.52</v>
      </c>
      <c r="O1285" s="2">
        <v>2.52</v>
      </c>
      <c r="P1285" s="16">
        <v>2.5004166666666698</v>
      </c>
    </row>
    <row r="1286" spans="1:16" x14ac:dyDescent="0.35">
      <c r="A1286" s="23" t="str">
        <f t="shared" si="42"/>
        <v>04</v>
      </c>
      <c r="B1286" s="23">
        <f t="shared" si="43"/>
        <v>1021868</v>
      </c>
      <c r="C1286" s="6" t="s">
        <v>1145</v>
      </c>
      <c r="D1286" s="7" t="s">
        <v>1095</v>
      </c>
      <c r="E1286" s="7" t="s">
        <v>11</v>
      </c>
      <c r="F1286" s="7" t="s">
        <v>1076</v>
      </c>
      <c r="G1286" s="7" t="s">
        <v>1004</v>
      </c>
      <c r="H1286" s="7" t="s">
        <v>556</v>
      </c>
      <c r="I1286" s="7" t="s">
        <v>557</v>
      </c>
      <c r="J1286" s="6" t="s">
        <v>553</v>
      </c>
      <c r="K1286" s="1">
        <v>0</v>
      </c>
      <c r="L1286" s="1">
        <v>0</v>
      </c>
      <c r="M1286" s="1">
        <v>1001</v>
      </c>
      <c r="N1286" s="2">
        <v>0</v>
      </c>
      <c r="O1286" s="2">
        <v>0</v>
      </c>
      <c r="P1286" s="16">
        <v>2.94124485514486</v>
      </c>
    </row>
    <row r="1287" spans="1:16" x14ac:dyDescent="0.35">
      <c r="A1287" s="23" t="str">
        <f t="shared" si="42"/>
        <v>04</v>
      </c>
      <c r="B1287" s="23">
        <f t="shared" si="43"/>
        <v>1020349</v>
      </c>
      <c r="C1287" s="6" t="s">
        <v>1145</v>
      </c>
      <c r="D1287" s="7" t="s">
        <v>1095</v>
      </c>
      <c r="E1287" s="7" t="s">
        <v>11</v>
      </c>
      <c r="F1287" s="7" t="s">
        <v>1079</v>
      </c>
      <c r="G1287" s="7" t="s">
        <v>1007</v>
      </c>
      <c r="H1287" s="7" t="s">
        <v>29</v>
      </c>
      <c r="I1287" s="7" t="s">
        <v>30</v>
      </c>
      <c r="J1287" s="6" t="s">
        <v>553</v>
      </c>
      <c r="K1287" s="1">
        <v>192000</v>
      </c>
      <c r="L1287" s="1">
        <v>96000</v>
      </c>
      <c r="M1287" s="1">
        <v>72000</v>
      </c>
      <c r="N1287" s="2">
        <v>1.7395624999999999</v>
      </c>
      <c r="O1287" s="2">
        <v>1.7395624999999999</v>
      </c>
      <c r="P1287" s="16">
        <v>1.73888888888889</v>
      </c>
    </row>
    <row r="1288" spans="1:16" x14ac:dyDescent="0.35">
      <c r="A1288" s="23" t="str">
        <f t="shared" si="42"/>
        <v>04</v>
      </c>
      <c r="B1288" s="23">
        <f t="shared" si="43"/>
        <v>1030230</v>
      </c>
      <c r="C1288" s="6" t="s">
        <v>1145</v>
      </c>
      <c r="D1288" s="7" t="s">
        <v>1095</v>
      </c>
      <c r="E1288" s="7" t="s">
        <v>11</v>
      </c>
      <c r="F1288" s="7" t="s">
        <v>1081</v>
      </c>
      <c r="G1288" s="7" t="s">
        <v>1050</v>
      </c>
      <c r="H1288" s="7" t="s">
        <v>858</v>
      </c>
      <c r="I1288" s="7" t="s">
        <v>859</v>
      </c>
      <c r="J1288" s="6" t="s">
        <v>659</v>
      </c>
      <c r="K1288" s="1">
        <v>6000</v>
      </c>
      <c r="L1288" s="1">
        <v>0</v>
      </c>
      <c r="M1288" s="1"/>
      <c r="N1288" s="2">
        <v>0</v>
      </c>
      <c r="O1288" s="2">
        <v>0</v>
      </c>
      <c r="P1288" s="16"/>
    </row>
    <row r="1289" spans="1:16" x14ac:dyDescent="0.35">
      <c r="A1289" s="23" t="str">
        <f t="shared" si="42"/>
        <v>04</v>
      </c>
      <c r="B1289" s="23">
        <f t="shared" si="43"/>
        <v>1030720</v>
      </c>
      <c r="C1289" s="6" t="s">
        <v>1145</v>
      </c>
      <c r="D1289" s="7" t="s">
        <v>1095</v>
      </c>
      <c r="E1289" s="7" t="s">
        <v>11</v>
      </c>
      <c r="F1289" s="7" t="s">
        <v>1081</v>
      </c>
      <c r="G1289" s="7" t="s">
        <v>1050</v>
      </c>
      <c r="H1289" s="7" t="s">
        <v>942</v>
      </c>
      <c r="I1289" s="7" t="s">
        <v>943</v>
      </c>
      <c r="J1289" s="6" t="s">
        <v>659</v>
      </c>
      <c r="K1289" s="1">
        <v>36000</v>
      </c>
      <c r="L1289" s="1">
        <v>36000</v>
      </c>
      <c r="M1289" s="1"/>
      <c r="N1289" s="2">
        <v>0.48955555555555602</v>
      </c>
      <c r="O1289" s="2">
        <v>0.48955555555555602</v>
      </c>
      <c r="P1289" s="16"/>
    </row>
    <row r="1290" spans="1:16" x14ac:dyDescent="0.35">
      <c r="A1290" s="23" t="str">
        <f t="shared" si="42"/>
        <v>04</v>
      </c>
      <c r="B1290" s="23">
        <f t="shared" si="43"/>
        <v>1020412</v>
      </c>
      <c r="C1290" s="6" t="s">
        <v>1145</v>
      </c>
      <c r="D1290" s="7" t="s">
        <v>1095</v>
      </c>
      <c r="E1290" s="7" t="s">
        <v>11</v>
      </c>
      <c r="F1290" s="7" t="s">
        <v>1081</v>
      </c>
      <c r="G1290" s="7" t="s">
        <v>1010</v>
      </c>
      <c r="H1290" s="7" t="s">
        <v>35</v>
      </c>
      <c r="I1290" s="7" t="s">
        <v>36</v>
      </c>
      <c r="J1290" s="6" t="s">
        <v>553</v>
      </c>
      <c r="K1290" s="1">
        <v>144000</v>
      </c>
      <c r="L1290" s="1">
        <v>144000</v>
      </c>
      <c r="M1290" s="1">
        <v>107000</v>
      </c>
      <c r="N1290" s="2">
        <v>1.5895625</v>
      </c>
      <c r="O1290" s="2">
        <v>1.5895625</v>
      </c>
      <c r="P1290" s="16">
        <v>1.5767993327102801</v>
      </c>
    </row>
    <row r="1291" spans="1:16" x14ac:dyDescent="0.35">
      <c r="A1291" s="23" t="str">
        <f t="shared" si="42"/>
        <v>04</v>
      </c>
      <c r="B1291" s="23">
        <f t="shared" si="43"/>
        <v>1021078</v>
      </c>
      <c r="C1291" s="6" t="s">
        <v>1145</v>
      </c>
      <c r="D1291" s="7" t="s">
        <v>1095</v>
      </c>
      <c r="E1291" s="7" t="s">
        <v>11</v>
      </c>
      <c r="F1291" s="7" t="s">
        <v>1081</v>
      </c>
      <c r="G1291" s="7" t="s">
        <v>1010</v>
      </c>
      <c r="H1291" s="7" t="s">
        <v>486</v>
      </c>
      <c r="I1291" s="7" t="s">
        <v>487</v>
      </c>
      <c r="J1291" s="6" t="s">
        <v>553</v>
      </c>
      <c r="K1291" s="1">
        <v>72000</v>
      </c>
      <c r="L1291" s="1">
        <v>72000</v>
      </c>
      <c r="M1291" s="1">
        <v>72000</v>
      </c>
      <c r="N1291" s="2">
        <v>2.2000000000000002</v>
      </c>
      <c r="O1291" s="2">
        <v>2.2000000000000002</v>
      </c>
      <c r="P1291" s="16">
        <v>2.1905416666666699</v>
      </c>
    </row>
    <row r="1292" spans="1:16" x14ac:dyDescent="0.35">
      <c r="A1292" s="23" t="str">
        <f t="shared" si="42"/>
        <v>04</v>
      </c>
      <c r="B1292" s="23">
        <f t="shared" si="43"/>
        <v>1021082</v>
      </c>
      <c r="C1292" s="6" t="s">
        <v>1145</v>
      </c>
      <c r="D1292" s="7" t="s">
        <v>1095</v>
      </c>
      <c r="E1292" s="7" t="s">
        <v>11</v>
      </c>
      <c r="F1292" s="7" t="s">
        <v>1081</v>
      </c>
      <c r="G1292" s="7" t="s">
        <v>1010</v>
      </c>
      <c r="H1292" s="7" t="s">
        <v>112</v>
      </c>
      <c r="I1292" s="7" t="s">
        <v>113</v>
      </c>
      <c r="J1292" s="6" t="s">
        <v>553</v>
      </c>
      <c r="K1292" s="1">
        <v>0</v>
      </c>
      <c r="L1292" s="1">
        <v>24000</v>
      </c>
      <c r="M1292" s="1">
        <v>24000</v>
      </c>
      <c r="N1292" s="2">
        <v>0</v>
      </c>
      <c r="O1292" s="2">
        <v>1.5395416666666699</v>
      </c>
      <c r="P1292" s="16">
        <v>1.6992083333333301</v>
      </c>
    </row>
    <row r="1293" spans="1:16" x14ac:dyDescent="0.35">
      <c r="A1293" s="23" t="str">
        <f t="shared" si="42"/>
        <v>04</v>
      </c>
      <c r="B1293" s="23">
        <f t="shared" si="43"/>
        <v>1021092</v>
      </c>
      <c r="C1293" s="6" t="s">
        <v>1145</v>
      </c>
      <c r="D1293" s="7" t="s">
        <v>1095</v>
      </c>
      <c r="E1293" s="7" t="s">
        <v>11</v>
      </c>
      <c r="F1293" s="7" t="s">
        <v>1081</v>
      </c>
      <c r="G1293" s="7" t="s">
        <v>1010</v>
      </c>
      <c r="H1293" s="7" t="s">
        <v>116</v>
      </c>
      <c r="I1293" s="7" t="s">
        <v>117</v>
      </c>
      <c r="J1293" s="6" t="s">
        <v>553</v>
      </c>
      <c r="K1293" s="1">
        <v>96000</v>
      </c>
      <c r="L1293" s="1">
        <v>97000</v>
      </c>
      <c r="M1293" s="1">
        <v>120001</v>
      </c>
      <c r="N1293" s="2">
        <v>2.0145624999999998</v>
      </c>
      <c r="O1293" s="2">
        <v>2.01455670103093</v>
      </c>
      <c r="P1293" s="16">
        <v>2.1352822059816199</v>
      </c>
    </row>
    <row r="1294" spans="1:16" x14ac:dyDescent="0.35">
      <c r="A1294" s="23" t="str">
        <f t="shared" si="42"/>
        <v>04</v>
      </c>
      <c r="B1294" s="23">
        <f t="shared" si="43"/>
        <v>1011582</v>
      </c>
      <c r="C1294" s="6" t="s">
        <v>1145</v>
      </c>
      <c r="D1294" s="7" t="s">
        <v>1095</v>
      </c>
      <c r="E1294" s="7" t="s">
        <v>11</v>
      </c>
      <c r="F1294" s="7" t="s">
        <v>1071</v>
      </c>
      <c r="G1294" s="7" t="s">
        <v>991</v>
      </c>
      <c r="H1294" s="7" t="s">
        <v>698</v>
      </c>
      <c r="I1294" s="7" t="s">
        <v>699</v>
      </c>
      <c r="J1294" s="6" t="s">
        <v>658</v>
      </c>
      <c r="K1294" s="1">
        <v>3817</v>
      </c>
      <c r="L1294" s="1">
        <v>0</v>
      </c>
      <c r="M1294" s="1"/>
      <c r="N1294" s="2">
        <v>0.95939219282158805</v>
      </c>
      <c r="O1294" s="2">
        <v>0</v>
      </c>
      <c r="P1294" s="16"/>
    </row>
    <row r="1295" spans="1:16" x14ac:dyDescent="0.35">
      <c r="A1295" s="23" t="str">
        <f t="shared" si="42"/>
        <v>04</v>
      </c>
      <c r="B1295" s="23">
        <f t="shared" si="43"/>
        <v>1012208</v>
      </c>
      <c r="C1295" s="6" t="s">
        <v>1145</v>
      </c>
      <c r="D1295" s="7" t="s">
        <v>1095</v>
      </c>
      <c r="E1295" s="7" t="s">
        <v>11</v>
      </c>
      <c r="F1295" s="7" t="s">
        <v>1071</v>
      </c>
      <c r="G1295" s="7" t="s">
        <v>991</v>
      </c>
      <c r="H1295" s="7" t="s">
        <v>762</v>
      </c>
      <c r="I1295" s="7" t="s">
        <v>763</v>
      </c>
      <c r="J1295" s="6" t="s">
        <v>658</v>
      </c>
      <c r="K1295" s="1">
        <v>6184</v>
      </c>
      <c r="L1295" s="1">
        <v>24000</v>
      </c>
      <c r="M1295" s="1">
        <v>24000</v>
      </c>
      <c r="N1295" s="2">
        <v>1.40960543337646</v>
      </c>
      <c r="O1295" s="2">
        <v>1.4095833333333301</v>
      </c>
      <c r="P1295" s="16">
        <v>1.49216666666667</v>
      </c>
    </row>
    <row r="1296" spans="1:16" x14ac:dyDescent="0.35">
      <c r="A1296" s="23" t="str">
        <f t="shared" si="42"/>
        <v>04</v>
      </c>
      <c r="B1296" s="23">
        <f t="shared" si="43"/>
        <v>1011290</v>
      </c>
      <c r="C1296" s="6" t="s">
        <v>1145</v>
      </c>
      <c r="D1296" s="7" t="s">
        <v>1095</v>
      </c>
      <c r="E1296" s="7" t="s">
        <v>11</v>
      </c>
      <c r="F1296" s="7" t="s">
        <v>1069</v>
      </c>
      <c r="G1296" s="7" t="s">
        <v>986</v>
      </c>
      <c r="H1296" s="7" t="s">
        <v>685</v>
      </c>
      <c r="I1296" s="7" t="s">
        <v>686</v>
      </c>
      <c r="J1296" s="6" t="s">
        <v>658</v>
      </c>
      <c r="K1296" s="1">
        <v>8783</v>
      </c>
      <c r="L1296" s="1">
        <v>8785</v>
      </c>
      <c r="M1296" s="1">
        <v>8000</v>
      </c>
      <c r="N1296" s="2">
        <v>0.489582147330069</v>
      </c>
      <c r="O1296" s="2">
        <v>0.48958451906659101</v>
      </c>
      <c r="P1296" s="16">
        <v>0.49277725</v>
      </c>
    </row>
    <row r="1297" spans="1:16" x14ac:dyDescent="0.35">
      <c r="A1297" s="23" t="str">
        <f t="shared" si="42"/>
        <v>04</v>
      </c>
      <c r="B1297" s="23">
        <f t="shared" si="43"/>
        <v>1011422</v>
      </c>
      <c r="C1297" s="6" t="s">
        <v>1145</v>
      </c>
      <c r="D1297" s="7" t="s">
        <v>1095</v>
      </c>
      <c r="E1297" s="7" t="s">
        <v>11</v>
      </c>
      <c r="F1297" s="7" t="s">
        <v>1069</v>
      </c>
      <c r="G1297" s="7" t="s">
        <v>986</v>
      </c>
      <c r="H1297" s="7" t="s">
        <v>691</v>
      </c>
      <c r="I1297" s="7" t="s">
        <v>692</v>
      </c>
      <c r="J1297" s="6" t="s">
        <v>658</v>
      </c>
      <c r="K1297" s="1">
        <v>1559</v>
      </c>
      <c r="L1297" s="1">
        <v>1559</v>
      </c>
      <c r="M1297" s="1"/>
      <c r="N1297" s="2">
        <v>0.48941629249518898</v>
      </c>
      <c r="O1297" s="2">
        <v>0.48941629249518898</v>
      </c>
      <c r="P1297" s="16"/>
    </row>
    <row r="1298" spans="1:16" x14ac:dyDescent="0.35">
      <c r="A1298" s="23" t="str">
        <f t="shared" si="42"/>
        <v>04</v>
      </c>
      <c r="B1298" s="23">
        <f t="shared" si="43"/>
        <v>1022406</v>
      </c>
      <c r="C1298" s="6" t="s">
        <v>1145</v>
      </c>
      <c r="D1298" s="7" t="s">
        <v>1095</v>
      </c>
      <c r="E1298" s="7" t="s">
        <v>11</v>
      </c>
      <c r="F1298" s="7" t="s">
        <v>1069</v>
      </c>
      <c r="G1298" s="7" t="s">
        <v>1033</v>
      </c>
      <c r="H1298" s="7" t="s">
        <v>493</v>
      </c>
      <c r="I1298" s="7" t="s">
        <v>537</v>
      </c>
      <c r="J1298" s="6" t="s">
        <v>553</v>
      </c>
      <c r="K1298" s="1">
        <v>0</v>
      </c>
      <c r="L1298" s="1">
        <v>8000</v>
      </c>
      <c r="M1298" s="1"/>
      <c r="N1298" s="2">
        <v>0</v>
      </c>
      <c r="O1298" s="2">
        <v>3.85</v>
      </c>
      <c r="P1298" s="16"/>
    </row>
    <row r="1299" spans="1:16" x14ac:dyDescent="0.35">
      <c r="A1299" s="23" t="str">
        <f t="shared" si="42"/>
        <v>04</v>
      </c>
      <c r="B1299" s="23">
        <f t="shared" si="43"/>
        <v>1022409</v>
      </c>
      <c r="C1299" s="6" t="s">
        <v>1145</v>
      </c>
      <c r="D1299" s="7" t="s">
        <v>1095</v>
      </c>
      <c r="E1299" s="7" t="s">
        <v>11</v>
      </c>
      <c r="F1299" s="7" t="s">
        <v>1069</v>
      </c>
      <c r="G1299" s="7" t="s">
        <v>1016</v>
      </c>
      <c r="H1299" s="7" t="s">
        <v>295</v>
      </c>
      <c r="I1299" s="7" t="s">
        <v>296</v>
      </c>
      <c r="J1299" s="6" t="s">
        <v>553</v>
      </c>
      <c r="K1299" s="1">
        <v>0</v>
      </c>
      <c r="L1299" s="1">
        <v>0</v>
      </c>
      <c r="M1299" s="1">
        <v>47880</v>
      </c>
      <c r="N1299" s="2">
        <v>0</v>
      </c>
      <c r="O1299" s="2">
        <v>0</v>
      </c>
      <c r="P1299" s="16">
        <v>4.8136109022556397</v>
      </c>
    </row>
    <row r="1300" spans="1:16" x14ac:dyDescent="0.35">
      <c r="A1300" s="23" t="str">
        <f t="shared" si="42"/>
        <v>04</v>
      </c>
      <c r="B1300" s="23">
        <f t="shared" si="43"/>
        <v>1022781</v>
      </c>
      <c r="C1300" s="6" t="s">
        <v>1145</v>
      </c>
      <c r="D1300" s="7" t="s">
        <v>1095</v>
      </c>
      <c r="E1300" s="7" t="s">
        <v>11</v>
      </c>
      <c r="F1300" s="7" t="s">
        <v>1069</v>
      </c>
      <c r="G1300" s="7" t="s">
        <v>1016</v>
      </c>
      <c r="H1300" s="7" t="s">
        <v>346</v>
      </c>
      <c r="I1300" s="7" t="s">
        <v>347</v>
      </c>
      <c r="J1300" s="6" t="s">
        <v>553</v>
      </c>
      <c r="K1300" s="1"/>
      <c r="L1300" s="1">
        <v>6426</v>
      </c>
      <c r="M1300" s="1">
        <v>17350.2</v>
      </c>
      <c r="N1300" s="2"/>
      <c r="O1300" s="2">
        <v>0</v>
      </c>
      <c r="P1300" s="16">
        <v>10.0956771103503</v>
      </c>
    </row>
    <row r="1301" spans="1:16" x14ac:dyDescent="0.35">
      <c r="A1301" s="23" t="str">
        <f t="shared" si="42"/>
        <v>04</v>
      </c>
      <c r="B1301" s="23">
        <f t="shared" si="43"/>
        <v>1022782</v>
      </c>
      <c r="C1301" s="6" t="s">
        <v>1145</v>
      </c>
      <c r="D1301" s="7" t="s">
        <v>1095</v>
      </c>
      <c r="E1301" s="7" t="s">
        <v>11</v>
      </c>
      <c r="F1301" s="7" t="s">
        <v>1069</v>
      </c>
      <c r="G1301" s="7" t="s">
        <v>1016</v>
      </c>
      <c r="H1301" s="7" t="s">
        <v>348</v>
      </c>
      <c r="I1301" s="7" t="s">
        <v>349</v>
      </c>
      <c r="J1301" s="6" t="s">
        <v>553</v>
      </c>
      <c r="K1301" s="1">
        <v>3600</v>
      </c>
      <c r="L1301" s="1">
        <v>4572</v>
      </c>
      <c r="M1301" s="1">
        <v>20726.400000000001</v>
      </c>
      <c r="N1301" s="2">
        <v>9.9894444444444392</v>
      </c>
      <c r="O1301" s="2">
        <v>9.9895013123359604</v>
      </c>
      <c r="P1301" s="16">
        <v>8.0685502547475707</v>
      </c>
    </row>
    <row r="1302" spans="1:16" x14ac:dyDescent="0.35">
      <c r="A1302" s="23" t="str">
        <f t="shared" si="42"/>
        <v>04</v>
      </c>
      <c r="B1302" s="23">
        <f t="shared" si="43"/>
        <v>1022783</v>
      </c>
      <c r="C1302" s="6" t="s">
        <v>1145</v>
      </c>
      <c r="D1302" s="7" t="s">
        <v>1095</v>
      </c>
      <c r="E1302" s="7" t="s">
        <v>11</v>
      </c>
      <c r="F1302" s="7" t="s">
        <v>1069</v>
      </c>
      <c r="G1302" s="7" t="s">
        <v>1016</v>
      </c>
      <c r="H1302" s="7" t="s">
        <v>350</v>
      </c>
      <c r="I1302" s="7" t="s">
        <v>351</v>
      </c>
      <c r="J1302" s="6" t="s">
        <v>553</v>
      </c>
      <c r="K1302" s="1">
        <v>15600</v>
      </c>
      <c r="L1302" s="1">
        <v>17028</v>
      </c>
      <c r="M1302" s="1">
        <v>9288</v>
      </c>
      <c r="N1302" s="2">
        <v>9.9895512820512806</v>
      </c>
      <c r="O1302" s="2">
        <v>9.9895466290815094</v>
      </c>
      <c r="P1302" s="16">
        <v>7.8294573643410796</v>
      </c>
    </row>
    <row r="1303" spans="1:16" x14ac:dyDescent="0.35">
      <c r="A1303" s="23" t="str">
        <f t="shared" si="42"/>
        <v>04</v>
      </c>
      <c r="B1303" s="23">
        <f t="shared" si="43"/>
        <v>1022786</v>
      </c>
      <c r="C1303" s="6" t="s">
        <v>1145</v>
      </c>
      <c r="D1303" s="7" t="s">
        <v>1095</v>
      </c>
      <c r="E1303" s="7" t="s">
        <v>11</v>
      </c>
      <c r="F1303" s="7" t="s">
        <v>1069</v>
      </c>
      <c r="G1303" s="7" t="s">
        <v>1016</v>
      </c>
      <c r="H1303" s="7" t="s">
        <v>599</v>
      </c>
      <c r="I1303" s="7" t="s">
        <v>600</v>
      </c>
      <c r="J1303" s="6" t="s">
        <v>553</v>
      </c>
      <c r="K1303" s="1">
        <v>300</v>
      </c>
      <c r="L1303" s="1">
        <v>300</v>
      </c>
      <c r="M1303" s="1">
        <v>1014</v>
      </c>
      <c r="N1303" s="2">
        <v>11.49</v>
      </c>
      <c r="O1303" s="2">
        <v>11.49</v>
      </c>
      <c r="P1303" s="16">
        <v>13.964497041420101</v>
      </c>
    </row>
    <row r="1304" spans="1:16" x14ac:dyDescent="0.35">
      <c r="A1304" s="23" t="str">
        <f t="shared" si="42"/>
        <v>04</v>
      </c>
      <c r="B1304" s="23">
        <f t="shared" si="43"/>
        <v>1023295</v>
      </c>
      <c r="C1304" s="6" t="s">
        <v>1145</v>
      </c>
      <c r="D1304" s="7" t="s">
        <v>1095</v>
      </c>
      <c r="E1304" s="7" t="s">
        <v>11</v>
      </c>
      <c r="F1304" s="7" t="s">
        <v>1069</v>
      </c>
      <c r="G1304" s="7" t="s">
        <v>1016</v>
      </c>
      <c r="H1304" s="7" t="s">
        <v>606</v>
      </c>
      <c r="I1304" s="7" t="s">
        <v>607</v>
      </c>
      <c r="J1304" s="6" t="s">
        <v>553</v>
      </c>
      <c r="K1304" s="1">
        <v>3000</v>
      </c>
      <c r="L1304" s="1">
        <v>2282</v>
      </c>
      <c r="M1304" s="1">
        <v>380.25</v>
      </c>
      <c r="N1304" s="2">
        <v>12.2396666666667</v>
      </c>
      <c r="O1304" s="2">
        <v>12.239702015775601</v>
      </c>
      <c r="P1304" s="16">
        <v>14.556213017751499</v>
      </c>
    </row>
    <row r="1305" spans="1:16" x14ac:dyDescent="0.35">
      <c r="A1305" s="23" t="str">
        <f t="shared" si="42"/>
        <v>04</v>
      </c>
      <c r="B1305" s="23">
        <f t="shared" si="43"/>
        <v>1021101</v>
      </c>
      <c r="C1305" s="6" t="s">
        <v>1145</v>
      </c>
      <c r="D1305" s="7" t="s">
        <v>1095</v>
      </c>
      <c r="E1305" s="7" t="s">
        <v>11</v>
      </c>
      <c r="F1305" s="7" t="s">
        <v>1069</v>
      </c>
      <c r="G1305" s="7" t="s">
        <v>1026</v>
      </c>
      <c r="H1305" s="7" t="s">
        <v>458</v>
      </c>
      <c r="I1305" s="7" t="s">
        <v>459</v>
      </c>
      <c r="J1305" s="6" t="s">
        <v>553</v>
      </c>
      <c r="K1305" s="1">
        <v>0</v>
      </c>
      <c r="L1305" s="1">
        <v>0</v>
      </c>
      <c r="M1305" s="1">
        <v>4000</v>
      </c>
      <c r="N1305" s="2">
        <v>0</v>
      </c>
      <c r="O1305" s="2">
        <v>0</v>
      </c>
      <c r="P1305" s="16">
        <v>1.112416675</v>
      </c>
    </row>
    <row r="1306" spans="1:16" x14ac:dyDescent="0.35">
      <c r="A1306" s="23" t="str">
        <f t="shared" si="42"/>
        <v>04</v>
      </c>
      <c r="B1306" s="23">
        <f t="shared" si="43"/>
        <v>1021105</v>
      </c>
      <c r="C1306" s="6" t="s">
        <v>1145</v>
      </c>
      <c r="D1306" s="7" t="s">
        <v>1095</v>
      </c>
      <c r="E1306" s="7" t="s">
        <v>11</v>
      </c>
      <c r="F1306" s="7" t="s">
        <v>1069</v>
      </c>
      <c r="G1306" s="7" t="s">
        <v>1026</v>
      </c>
      <c r="H1306" s="7" t="s">
        <v>118</v>
      </c>
      <c r="I1306" s="7" t="s">
        <v>119</v>
      </c>
      <c r="J1306" s="6" t="s">
        <v>553</v>
      </c>
      <c r="K1306" s="1">
        <v>24000</v>
      </c>
      <c r="L1306" s="1">
        <v>24000</v>
      </c>
      <c r="M1306" s="1">
        <v>24000</v>
      </c>
      <c r="N1306" s="2">
        <v>0.54954166666666704</v>
      </c>
      <c r="O1306" s="2">
        <v>0.54954166666666704</v>
      </c>
      <c r="P1306" s="16">
        <v>0.54270833333333302</v>
      </c>
    </row>
    <row r="1307" spans="1:16" x14ac:dyDescent="0.35">
      <c r="A1307" s="23" t="str">
        <f t="shared" si="42"/>
        <v>04</v>
      </c>
      <c r="B1307" s="23">
        <f t="shared" si="43"/>
        <v>1021106</v>
      </c>
      <c r="C1307" s="6" t="s">
        <v>1145</v>
      </c>
      <c r="D1307" s="7" t="s">
        <v>1095</v>
      </c>
      <c r="E1307" s="7" t="s">
        <v>11</v>
      </c>
      <c r="F1307" s="7" t="s">
        <v>1069</v>
      </c>
      <c r="G1307" s="7" t="s">
        <v>1026</v>
      </c>
      <c r="H1307" s="7" t="s">
        <v>120</v>
      </c>
      <c r="I1307" s="7" t="s">
        <v>187</v>
      </c>
      <c r="J1307" s="6" t="s">
        <v>553</v>
      </c>
      <c r="K1307" s="1">
        <v>168000</v>
      </c>
      <c r="L1307" s="1">
        <v>168000</v>
      </c>
      <c r="M1307" s="1">
        <v>72000</v>
      </c>
      <c r="N1307" s="2">
        <v>0.58955952380952403</v>
      </c>
      <c r="O1307" s="2">
        <v>0.58955952380952403</v>
      </c>
      <c r="P1307" s="16">
        <v>0.733527777777778</v>
      </c>
    </row>
    <row r="1308" spans="1:16" x14ac:dyDescent="0.35">
      <c r="A1308" s="23" t="str">
        <f t="shared" si="42"/>
        <v>04</v>
      </c>
      <c r="B1308" s="23">
        <f t="shared" si="43"/>
        <v>1030545</v>
      </c>
      <c r="C1308" s="6" t="s">
        <v>1145</v>
      </c>
      <c r="D1308" s="7" t="s">
        <v>1095</v>
      </c>
      <c r="E1308" s="7" t="s">
        <v>11</v>
      </c>
      <c r="F1308" s="7" t="s">
        <v>1093</v>
      </c>
      <c r="G1308" s="7" t="s">
        <v>1059</v>
      </c>
      <c r="H1308" s="7" t="s">
        <v>917</v>
      </c>
      <c r="I1308" s="7" t="s">
        <v>918</v>
      </c>
      <c r="J1308" s="6" t="s">
        <v>659</v>
      </c>
      <c r="K1308" s="1">
        <v>48000</v>
      </c>
      <c r="L1308" s="1">
        <v>48000</v>
      </c>
      <c r="M1308" s="1">
        <v>48000</v>
      </c>
      <c r="N1308" s="2">
        <v>4.3145625000000001</v>
      </c>
      <c r="O1308" s="2">
        <v>4.3145416666666696</v>
      </c>
      <c r="P1308" s="16">
        <v>4.3987499999999997</v>
      </c>
    </row>
    <row r="1309" spans="1:16" x14ac:dyDescent="0.35">
      <c r="A1309" s="23" t="str">
        <f t="shared" si="42"/>
        <v>04</v>
      </c>
      <c r="B1309" s="23">
        <f t="shared" si="43"/>
        <v>1012012</v>
      </c>
      <c r="C1309" s="6" t="s">
        <v>1145</v>
      </c>
      <c r="D1309" s="7" t="s">
        <v>1095</v>
      </c>
      <c r="E1309" s="7" t="s">
        <v>12</v>
      </c>
      <c r="F1309" s="7" t="s">
        <v>1068</v>
      </c>
      <c r="G1309" s="7" t="s">
        <v>992</v>
      </c>
      <c r="H1309" s="7" t="s">
        <v>716</v>
      </c>
      <c r="I1309" s="7" t="s">
        <v>717</v>
      </c>
      <c r="J1309" s="6" t="s">
        <v>658</v>
      </c>
      <c r="K1309" s="1">
        <v>3578</v>
      </c>
      <c r="L1309" s="1">
        <v>0</v>
      </c>
      <c r="M1309" s="1"/>
      <c r="N1309" s="2">
        <v>0</v>
      </c>
      <c r="O1309" s="2">
        <v>0</v>
      </c>
      <c r="P1309" s="16"/>
    </row>
    <row r="1310" spans="1:16" x14ac:dyDescent="0.35">
      <c r="A1310" s="23" t="str">
        <f t="shared" si="42"/>
        <v>04</v>
      </c>
      <c r="B1310" s="23">
        <f t="shared" si="43"/>
        <v>1012612</v>
      </c>
      <c r="C1310" s="6" t="s">
        <v>1145</v>
      </c>
      <c r="D1310" s="7" t="s">
        <v>1095</v>
      </c>
      <c r="E1310" s="7" t="s">
        <v>12</v>
      </c>
      <c r="F1310" s="7" t="s">
        <v>1063</v>
      </c>
      <c r="G1310" s="7" t="s">
        <v>988</v>
      </c>
      <c r="H1310" s="7" t="s">
        <v>825</v>
      </c>
      <c r="I1310" s="7" t="s">
        <v>826</v>
      </c>
      <c r="J1310" s="6" t="s">
        <v>658</v>
      </c>
      <c r="K1310" s="1">
        <v>905084</v>
      </c>
      <c r="L1310" s="1">
        <v>733358</v>
      </c>
      <c r="M1310" s="1">
        <v>1075000</v>
      </c>
      <c r="N1310" s="2">
        <v>0.60151322971127497</v>
      </c>
      <c r="O1310" s="2">
        <v>0.60151385817022496</v>
      </c>
      <c r="P1310" s="16">
        <v>0.85327773860465095</v>
      </c>
    </row>
    <row r="1311" spans="1:16" x14ac:dyDescent="0.35">
      <c r="A1311" s="23" t="str">
        <f t="shared" si="42"/>
        <v>04</v>
      </c>
      <c r="B1311" s="23">
        <f t="shared" si="43"/>
        <v>1022182</v>
      </c>
      <c r="C1311" s="6" t="s">
        <v>1145</v>
      </c>
      <c r="D1311" s="7" t="s">
        <v>1095</v>
      </c>
      <c r="E1311" s="7" t="s">
        <v>12</v>
      </c>
      <c r="F1311" s="7" t="s">
        <v>1074</v>
      </c>
      <c r="G1311" s="7" t="s">
        <v>1018</v>
      </c>
      <c r="H1311" s="7" t="s">
        <v>562</v>
      </c>
      <c r="I1311" s="7" t="s">
        <v>563</v>
      </c>
      <c r="J1311" s="6" t="s">
        <v>553</v>
      </c>
      <c r="K1311" s="1">
        <v>22000</v>
      </c>
      <c r="L1311" s="1">
        <v>22000</v>
      </c>
      <c r="M1311" s="1">
        <v>22000</v>
      </c>
      <c r="N1311" s="2">
        <v>5.31</v>
      </c>
      <c r="O1311" s="2">
        <v>5.31</v>
      </c>
      <c r="P1311" s="16">
        <v>5.35959090909091</v>
      </c>
    </row>
    <row r="1312" spans="1:16" x14ac:dyDescent="0.35">
      <c r="A1312" s="23" t="str">
        <f t="shared" si="42"/>
        <v>04</v>
      </c>
      <c r="B1312" s="23">
        <f t="shared" si="43"/>
        <v>1021664</v>
      </c>
      <c r="C1312" s="6" t="s">
        <v>1145</v>
      </c>
      <c r="D1312" s="7" t="s">
        <v>1095</v>
      </c>
      <c r="E1312" s="7" t="s">
        <v>12</v>
      </c>
      <c r="F1312" s="7" t="s">
        <v>1085</v>
      </c>
      <c r="G1312" s="7" t="s">
        <v>1019</v>
      </c>
      <c r="H1312" s="7" t="s">
        <v>170</v>
      </c>
      <c r="I1312" s="7" t="s">
        <v>171</v>
      </c>
      <c r="J1312" s="6" t="s">
        <v>553</v>
      </c>
      <c r="K1312" s="1">
        <v>44000</v>
      </c>
      <c r="L1312" s="1">
        <v>44000</v>
      </c>
      <c r="M1312" s="1">
        <v>66000</v>
      </c>
      <c r="N1312" s="2">
        <v>5.41</v>
      </c>
      <c r="O1312" s="2">
        <v>5.41</v>
      </c>
      <c r="P1312" s="16">
        <v>5.4595909090909096</v>
      </c>
    </row>
    <row r="1313" spans="1:16" x14ac:dyDescent="0.35">
      <c r="A1313" s="23" t="str">
        <f t="shared" si="42"/>
        <v>04</v>
      </c>
      <c r="B1313" s="23">
        <f t="shared" si="43"/>
        <v>1021665</v>
      </c>
      <c r="C1313" s="6" t="s">
        <v>1145</v>
      </c>
      <c r="D1313" s="7" t="s">
        <v>1095</v>
      </c>
      <c r="E1313" s="7" t="s">
        <v>12</v>
      </c>
      <c r="F1313" s="7" t="s">
        <v>1085</v>
      </c>
      <c r="G1313" s="7" t="s">
        <v>1019</v>
      </c>
      <c r="H1313" s="7" t="s">
        <v>172</v>
      </c>
      <c r="I1313" s="7" t="s">
        <v>173</v>
      </c>
      <c r="J1313" s="6" t="s">
        <v>553</v>
      </c>
      <c r="K1313" s="1">
        <v>44000</v>
      </c>
      <c r="L1313" s="1">
        <v>44000</v>
      </c>
      <c r="M1313" s="1">
        <v>44000</v>
      </c>
      <c r="N1313" s="2">
        <v>5.41</v>
      </c>
      <c r="O1313" s="2">
        <v>5.41</v>
      </c>
      <c r="P1313" s="16">
        <v>5.4595909090909096</v>
      </c>
    </row>
    <row r="1314" spans="1:16" x14ac:dyDescent="0.35">
      <c r="A1314" s="23" t="str">
        <f t="shared" si="42"/>
        <v>04</v>
      </c>
      <c r="B1314" s="23">
        <f t="shared" si="43"/>
        <v>1023183</v>
      </c>
      <c r="C1314" s="6" t="s">
        <v>1145</v>
      </c>
      <c r="D1314" s="7" t="s">
        <v>1095</v>
      </c>
      <c r="E1314" s="7" t="s">
        <v>12</v>
      </c>
      <c r="F1314" s="7" t="s">
        <v>1085</v>
      </c>
      <c r="G1314" s="7" t="s">
        <v>1019</v>
      </c>
      <c r="H1314" s="7" t="s">
        <v>430</v>
      </c>
      <c r="I1314" s="7" t="s">
        <v>431</v>
      </c>
      <c r="J1314" s="6" t="s">
        <v>553</v>
      </c>
      <c r="K1314" s="1">
        <v>44000</v>
      </c>
      <c r="L1314" s="1">
        <v>44000</v>
      </c>
      <c r="M1314" s="1">
        <v>22000</v>
      </c>
      <c r="N1314" s="2">
        <v>5.61</v>
      </c>
      <c r="O1314" s="2">
        <v>5.61</v>
      </c>
      <c r="P1314" s="16">
        <v>5.6595909090909098</v>
      </c>
    </row>
    <row r="1315" spans="1:16" x14ac:dyDescent="0.35">
      <c r="A1315" s="23" t="str">
        <f t="shared" si="42"/>
        <v>04</v>
      </c>
      <c r="B1315" s="23">
        <f t="shared" si="43"/>
        <v>1021149</v>
      </c>
      <c r="C1315" s="6" t="s">
        <v>1145</v>
      </c>
      <c r="D1315" s="7" t="s">
        <v>1095</v>
      </c>
      <c r="E1315" s="7" t="s">
        <v>12</v>
      </c>
      <c r="F1315" s="7" t="s">
        <v>1084</v>
      </c>
      <c r="G1315" s="7" t="s">
        <v>1017</v>
      </c>
      <c r="H1315" s="7" t="s">
        <v>127</v>
      </c>
      <c r="I1315" s="7" t="s">
        <v>128</v>
      </c>
      <c r="J1315" s="6" t="s">
        <v>553</v>
      </c>
      <c r="K1315" s="1">
        <v>44000</v>
      </c>
      <c r="L1315" s="1">
        <v>44000</v>
      </c>
      <c r="M1315" s="1">
        <v>22000</v>
      </c>
      <c r="N1315" s="2">
        <v>1.01</v>
      </c>
      <c r="O1315" s="2">
        <v>1.01</v>
      </c>
      <c r="P1315" s="16">
        <v>1.0595909090909099</v>
      </c>
    </row>
    <row r="1316" spans="1:16" x14ac:dyDescent="0.35">
      <c r="A1316" s="23" t="str">
        <f t="shared" si="42"/>
        <v>04</v>
      </c>
      <c r="B1316" s="23">
        <f t="shared" si="43"/>
        <v>1021150</v>
      </c>
      <c r="C1316" s="6" t="s">
        <v>1145</v>
      </c>
      <c r="D1316" s="7" t="s">
        <v>1095</v>
      </c>
      <c r="E1316" s="7" t="s">
        <v>12</v>
      </c>
      <c r="F1316" s="7" t="s">
        <v>1084</v>
      </c>
      <c r="G1316" s="7" t="s">
        <v>1017</v>
      </c>
      <c r="H1316" s="7" t="s">
        <v>129</v>
      </c>
      <c r="I1316" s="7" t="s">
        <v>130</v>
      </c>
      <c r="J1316" s="6" t="s">
        <v>553</v>
      </c>
      <c r="K1316" s="1">
        <v>26289</v>
      </c>
      <c r="L1316" s="1">
        <v>26289</v>
      </c>
      <c r="M1316" s="1">
        <v>44000</v>
      </c>
      <c r="N1316" s="2">
        <v>1.0100041842595799</v>
      </c>
      <c r="O1316" s="2">
        <v>1.0100041842595799</v>
      </c>
      <c r="P1316" s="16">
        <v>1.0609545454545499</v>
      </c>
    </row>
    <row r="1317" spans="1:16" x14ac:dyDescent="0.35">
      <c r="A1317" s="23" t="str">
        <f t="shared" si="42"/>
        <v>04</v>
      </c>
      <c r="B1317" s="23">
        <f t="shared" si="43"/>
        <v>1021156</v>
      </c>
      <c r="C1317" s="6" t="s">
        <v>1145</v>
      </c>
      <c r="D1317" s="7" t="s">
        <v>1095</v>
      </c>
      <c r="E1317" s="7" t="s">
        <v>12</v>
      </c>
      <c r="F1317" s="7" t="s">
        <v>1084</v>
      </c>
      <c r="G1317" s="7" t="s">
        <v>1017</v>
      </c>
      <c r="H1317" s="7" t="s">
        <v>135</v>
      </c>
      <c r="I1317" s="7" t="s">
        <v>136</v>
      </c>
      <c r="J1317" s="6" t="s">
        <v>553</v>
      </c>
      <c r="K1317" s="1">
        <v>7123</v>
      </c>
      <c r="L1317" s="1">
        <v>55000</v>
      </c>
      <c r="M1317" s="1">
        <v>55000</v>
      </c>
      <c r="N1317" s="2">
        <v>2.5100379053769499</v>
      </c>
      <c r="O1317" s="2">
        <v>2.5099999999999998</v>
      </c>
      <c r="P1317" s="16">
        <v>2.7381733890909099</v>
      </c>
    </row>
    <row r="1318" spans="1:16" x14ac:dyDescent="0.35">
      <c r="A1318" s="23" t="str">
        <f t="shared" si="42"/>
        <v>04</v>
      </c>
      <c r="B1318" s="23">
        <f t="shared" si="43"/>
        <v>1021151</v>
      </c>
      <c r="C1318" s="6" t="s">
        <v>1145</v>
      </c>
      <c r="D1318" s="7" t="s">
        <v>1095</v>
      </c>
      <c r="E1318" s="7" t="s">
        <v>12</v>
      </c>
      <c r="F1318" s="7" t="s">
        <v>1084</v>
      </c>
      <c r="G1318" s="7" t="s">
        <v>1028</v>
      </c>
      <c r="H1318" s="7" t="s">
        <v>131</v>
      </c>
      <c r="I1318" s="7" t="s">
        <v>132</v>
      </c>
      <c r="J1318" s="6" t="s">
        <v>553</v>
      </c>
      <c r="K1318" s="1">
        <v>0</v>
      </c>
      <c r="L1318" s="1">
        <v>0</v>
      </c>
      <c r="M1318" s="1">
        <v>22000</v>
      </c>
      <c r="N1318" s="2">
        <v>0</v>
      </c>
      <c r="O1318" s="2">
        <v>0</v>
      </c>
      <c r="P1318" s="16">
        <v>1.5595909090909099</v>
      </c>
    </row>
    <row r="1319" spans="1:16" x14ac:dyDescent="0.35">
      <c r="A1319" s="23" t="str">
        <f t="shared" si="42"/>
        <v>04</v>
      </c>
      <c r="B1319" s="23">
        <f t="shared" si="43"/>
        <v>1021152</v>
      </c>
      <c r="C1319" s="6" t="s">
        <v>1145</v>
      </c>
      <c r="D1319" s="7" t="s">
        <v>1095</v>
      </c>
      <c r="E1319" s="7" t="s">
        <v>12</v>
      </c>
      <c r="F1319" s="7" t="s">
        <v>1084</v>
      </c>
      <c r="G1319" s="7" t="s">
        <v>1028</v>
      </c>
      <c r="H1319" s="7" t="s">
        <v>133</v>
      </c>
      <c r="I1319" s="7" t="s">
        <v>134</v>
      </c>
      <c r="J1319" s="6" t="s">
        <v>553</v>
      </c>
      <c r="K1319" s="1">
        <v>22000</v>
      </c>
      <c r="L1319" s="1">
        <v>22000</v>
      </c>
      <c r="M1319" s="1"/>
      <c r="N1319" s="2">
        <v>1.51</v>
      </c>
      <c r="O1319" s="2">
        <v>1.51</v>
      </c>
      <c r="P1319" s="16"/>
    </row>
    <row r="1320" spans="1:16" x14ac:dyDescent="0.35">
      <c r="A1320" s="23" t="str">
        <f t="shared" si="42"/>
        <v>04</v>
      </c>
      <c r="B1320" s="23">
        <f t="shared" si="43"/>
        <v>1023372</v>
      </c>
      <c r="C1320" s="6" t="s">
        <v>1145</v>
      </c>
      <c r="D1320" s="7" t="s">
        <v>1095</v>
      </c>
      <c r="E1320" s="7" t="s">
        <v>12</v>
      </c>
      <c r="F1320" s="7" t="s">
        <v>1075</v>
      </c>
      <c r="G1320" s="7" t="s">
        <v>1002</v>
      </c>
      <c r="H1320" s="7" t="s">
        <v>1173</v>
      </c>
      <c r="I1320" s="7" t="s">
        <v>510</v>
      </c>
      <c r="J1320" s="6" t="s">
        <v>553</v>
      </c>
      <c r="K1320" s="1"/>
      <c r="L1320" s="1"/>
      <c r="M1320" s="1">
        <v>24000</v>
      </c>
      <c r="N1320" s="2"/>
      <c r="O1320" s="2"/>
      <c r="P1320" s="16">
        <v>2.6</v>
      </c>
    </row>
    <row r="1321" spans="1:16" x14ac:dyDescent="0.35">
      <c r="A1321" s="23" t="str">
        <f t="shared" si="42"/>
        <v>04</v>
      </c>
      <c r="B1321" s="23">
        <f t="shared" si="43"/>
        <v>1020860</v>
      </c>
      <c r="C1321" s="6" t="s">
        <v>1145</v>
      </c>
      <c r="D1321" s="7" t="s">
        <v>1095</v>
      </c>
      <c r="E1321" s="7" t="s">
        <v>12</v>
      </c>
      <c r="F1321" s="7" t="s">
        <v>1075</v>
      </c>
      <c r="G1321" s="7" t="s">
        <v>1011</v>
      </c>
      <c r="H1321" s="7" t="s">
        <v>79</v>
      </c>
      <c r="I1321" s="7" t="s">
        <v>80</v>
      </c>
      <c r="J1321" s="6" t="s">
        <v>553</v>
      </c>
      <c r="K1321" s="1">
        <v>134000</v>
      </c>
      <c r="L1321" s="1">
        <v>134000</v>
      </c>
      <c r="M1321" s="1">
        <v>132000</v>
      </c>
      <c r="N1321" s="2">
        <v>3.81</v>
      </c>
      <c r="O1321" s="2">
        <v>3.81</v>
      </c>
      <c r="P1321" s="16">
        <v>3.8600454545454501</v>
      </c>
    </row>
    <row r="1322" spans="1:16" x14ac:dyDescent="0.35">
      <c r="A1322" s="23" t="str">
        <f t="shared" si="42"/>
        <v>04</v>
      </c>
      <c r="B1322" s="23">
        <f t="shared" si="43"/>
        <v>1020861</v>
      </c>
      <c r="C1322" s="6" t="s">
        <v>1145</v>
      </c>
      <c r="D1322" s="7" t="s">
        <v>1095</v>
      </c>
      <c r="E1322" s="7" t="s">
        <v>12</v>
      </c>
      <c r="F1322" s="7" t="s">
        <v>1075</v>
      </c>
      <c r="G1322" s="7" t="s">
        <v>1011</v>
      </c>
      <c r="H1322" s="7" t="s">
        <v>81</v>
      </c>
      <c r="I1322" s="7" t="s">
        <v>82</v>
      </c>
      <c r="J1322" s="6" t="s">
        <v>553</v>
      </c>
      <c r="K1322" s="1">
        <v>132000</v>
      </c>
      <c r="L1322" s="1">
        <v>132000</v>
      </c>
      <c r="M1322" s="1">
        <v>132000</v>
      </c>
      <c r="N1322" s="2">
        <v>3.81</v>
      </c>
      <c r="O1322" s="2">
        <v>3.81</v>
      </c>
      <c r="P1322" s="16">
        <v>3.85959090909091</v>
      </c>
    </row>
    <row r="1323" spans="1:16" x14ac:dyDescent="0.35">
      <c r="A1323" s="23" t="str">
        <f t="shared" si="42"/>
        <v>04</v>
      </c>
      <c r="B1323" s="23">
        <f t="shared" si="43"/>
        <v>1022985</v>
      </c>
      <c r="C1323" s="6" t="s">
        <v>1145</v>
      </c>
      <c r="D1323" s="7" t="s">
        <v>1095</v>
      </c>
      <c r="E1323" s="7" t="s">
        <v>12</v>
      </c>
      <c r="F1323" s="7" t="s">
        <v>1075</v>
      </c>
      <c r="G1323" s="7" t="s">
        <v>1011</v>
      </c>
      <c r="H1323" s="7" t="s">
        <v>398</v>
      </c>
      <c r="I1323" s="7" t="s">
        <v>399</v>
      </c>
      <c r="J1323" s="6" t="s">
        <v>553</v>
      </c>
      <c r="K1323" s="1">
        <v>1579</v>
      </c>
      <c r="L1323" s="1">
        <v>2000</v>
      </c>
      <c r="M1323" s="1">
        <v>2000</v>
      </c>
      <c r="N1323" s="2">
        <v>3.8100063331222298</v>
      </c>
      <c r="O1323" s="2">
        <v>3.81</v>
      </c>
      <c r="P1323" s="16">
        <v>3.8595909000000002</v>
      </c>
    </row>
    <row r="1324" spans="1:16" x14ac:dyDescent="0.35">
      <c r="A1324" s="23" t="str">
        <f t="shared" si="42"/>
        <v>04</v>
      </c>
      <c r="B1324" s="23">
        <f t="shared" si="43"/>
        <v>1023038</v>
      </c>
      <c r="C1324" s="6" t="s">
        <v>1145</v>
      </c>
      <c r="D1324" s="7" t="s">
        <v>1095</v>
      </c>
      <c r="E1324" s="7" t="s">
        <v>12</v>
      </c>
      <c r="F1324" s="7" t="s">
        <v>1075</v>
      </c>
      <c r="G1324" s="7" t="s">
        <v>1011</v>
      </c>
      <c r="H1324" s="7" t="s">
        <v>411</v>
      </c>
      <c r="I1324" s="7" t="s">
        <v>412</v>
      </c>
      <c r="J1324" s="6" t="s">
        <v>553</v>
      </c>
      <c r="K1324" s="1">
        <v>62412</v>
      </c>
      <c r="L1324" s="1">
        <v>62412</v>
      </c>
      <c r="M1324" s="1">
        <v>55000</v>
      </c>
      <c r="N1324" s="2">
        <v>4.0099980772928303</v>
      </c>
      <c r="O1324" s="2">
        <v>4.0099980772928303</v>
      </c>
      <c r="P1324" s="16">
        <v>4.0595909090909101</v>
      </c>
    </row>
    <row r="1325" spans="1:16" x14ac:dyDescent="0.35">
      <c r="A1325" s="23" t="str">
        <f t="shared" si="42"/>
        <v>04</v>
      </c>
      <c r="B1325" s="23">
        <f t="shared" si="43"/>
        <v>1030309</v>
      </c>
      <c r="C1325" s="6" t="s">
        <v>1145</v>
      </c>
      <c r="D1325" s="7" t="s">
        <v>1095</v>
      </c>
      <c r="E1325" s="7" t="s">
        <v>12</v>
      </c>
      <c r="F1325" s="7" t="s">
        <v>1065</v>
      </c>
      <c r="G1325" s="7" t="s">
        <v>1053</v>
      </c>
      <c r="H1325" s="7" t="s">
        <v>864</v>
      </c>
      <c r="I1325" s="7" t="s">
        <v>865</v>
      </c>
      <c r="J1325" s="6" t="s">
        <v>659</v>
      </c>
      <c r="K1325" s="1">
        <v>4980</v>
      </c>
      <c r="L1325" s="1"/>
      <c r="M1325" s="1"/>
      <c r="N1325" s="2">
        <v>0</v>
      </c>
      <c r="O1325" s="2"/>
      <c r="P1325" s="16"/>
    </row>
    <row r="1326" spans="1:16" x14ac:dyDescent="0.35">
      <c r="A1326" s="23" t="str">
        <f t="shared" si="42"/>
        <v>04</v>
      </c>
      <c r="B1326" s="23">
        <f t="shared" si="43"/>
        <v>1030576</v>
      </c>
      <c r="C1326" s="6" t="s">
        <v>1145</v>
      </c>
      <c r="D1326" s="7" t="s">
        <v>1095</v>
      </c>
      <c r="E1326" s="7" t="s">
        <v>12</v>
      </c>
      <c r="F1326" s="7" t="s">
        <v>1181</v>
      </c>
      <c r="G1326" s="7" t="s">
        <v>1181</v>
      </c>
      <c r="H1326" s="7" t="s">
        <v>1179</v>
      </c>
      <c r="I1326" s="7" t="s">
        <v>1180</v>
      </c>
      <c r="J1326" s="6" t="s">
        <v>659</v>
      </c>
      <c r="K1326" s="1"/>
      <c r="L1326" s="1"/>
      <c r="M1326" s="1">
        <v>30</v>
      </c>
      <c r="N1326" s="2"/>
      <c r="O1326" s="2"/>
      <c r="P1326" s="16">
        <v>1</v>
      </c>
    </row>
    <row r="1327" spans="1:16" x14ac:dyDescent="0.35">
      <c r="A1327" s="23" t="str">
        <f t="shared" si="42"/>
        <v>04</v>
      </c>
      <c r="B1327" s="23">
        <f t="shared" si="43"/>
        <v>1022885</v>
      </c>
      <c r="C1327" s="6" t="s">
        <v>1145</v>
      </c>
      <c r="D1327" s="7" t="s">
        <v>1095</v>
      </c>
      <c r="E1327" s="7" t="s">
        <v>12</v>
      </c>
      <c r="F1327" s="7" t="s">
        <v>1082</v>
      </c>
      <c r="G1327" s="7" t="s">
        <v>1013</v>
      </c>
      <c r="H1327" s="7" t="s">
        <v>371</v>
      </c>
      <c r="I1327" s="7" t="s">
        <v>372</v>
      </c>
      <c r="J1327" s="6" t="s">
        <v>553</v>
      </c>
      <c r="K1327" s="1">
        <v>422041</v>
      </c>
      <c r="L1327" s="1">
        <v>422041</v>
      </c>
      <c r="M1327" s="1">
        <v>431000</v>
      </c>
      <c r="N1327" s="2">
        <v>5.8099971329799702</v>
      </c>
      <c r="O1327" s="2">
        <v>5.8099971329799702</v>
      </c>
      <c r="P1327" s="16">
        <v>5.8595909090487197</v>
      </c>
    </row>
    <row r="1328" spans="1:16" x14ac:dyDescent="0.35">
      <c r="A1328" s="23" t="str">
        <f t="shared" si="42"/>
        <v>04</v>
      </c>
      <c r="B1328" s="23">
        <f t="shared" si="43"/>
        <v>1022887</v>
      </c>
      <c r="C1328" s="6" t="s">
        <v>1145</v>
      </c>
      <c r="D1328" s="7" t="s">
        <v>1095</v>
      </c>
      <c r="E1328" s="7" t="s">
        <v>12</v>
      </c>
      <c r="F1328" s="7" t="s">
        <v>1082</v>
      </c>
      <c r="G1328" s="7" t="s">
        <v>1013</v>
      </c>
      <c r="H1328" s="7" t="s">
        <v>373</v>
      </c>
      <c r="I1328" s="7" t="s">
        <v>374</v>
      </c>
      <c r="J1328" s="6" t="s">
        <v>553</v>
      </c>
      <c r="K1328" s="1">
        <v>281632</v>
      </c>
      <c r="L1328" s="1">
        <v>308000</v>
      </c>
      <c r="M1328" s="1">
        <v>308000</v>
      </c>
      <c r="N1328" s="2">
        <v>5.8099896318600202</v>
      </c>
      <c r="O1328" s="2">
        <v>5.81</v>
      </c>
      <c r="P1328" s="16">
        <v>5.8605649350649403</v>
      </c>
    </row>
    <row r="1329" spans="1:16" x14ac:dyDescent="0.35">
      <c r="A1329" s="23" t="str">
        <f t="shared" si="42"/>
        <v>04</v>
      </c>
      <c r="B1329" s="23">
        <f t="shared" si="43"/>
        <v>1022930</v>
      </c>
      <c r="C1329" s="6" t="s">
        <v>1145</v>
      </c>
      <c r="D1329" s="7" t="s">
        <v>1095</v>
      </c>
      <c r="E1329" s="7" t="s">
        <v>12</v>
      </c>
      <c r="F1329" s="7" t="s">
        <v>1082</v>
      </c>
      <c r="G1329" s="7" t="s">
        <v>1013</v>
      </c>
      <c r="H1329" s="7" t="s">
        <v>384</v>
      </c>
      <c r="I1329" s="7" t="s">
        <v>385</v>
      </c>
      <c r="J1329" s="6" t="s">
        <v>553</v>
      </c>
      <c r="K1329" s="1">
        <v>110000</v>
      </c>
      <c r="L1329" s="1">
        <v>110000</v>
      </c>
      <c r="M1329" s="1">
        <v>110000</v>
      </c>
      <c r="N1329" s="2">
        <v>6.01</v>
      </c>
      <c r="O1329" s="2">
        <v>6.01</v>
      </c>
      <c r="P1329" s="16">
        <v>6.0595909090909101</v>
      </c>
    </row>
    <row r="1330" spans="1:16" x14ac:dyDescent="0.35">
      <c r="A1330" s="23" t="str">
        <f t="shared" si="42"/>
        <v>04</v>
      </c>
      <c r="B1330" s="23">
        <f t="shared" si="43"/>
        <v>1023037</v>
      </c>
      <c r="C1330" s="6" t="s">
        <v>1145</v>
      </c>
      <c r="D1330" s="7" t="s">
        <v>1095</v>
      </c>
      <c r="E1330" s="7" t="s">
        <v>12</v>
      </c>
      <c r="F1330" s="7" t="s">
        <v>1082</v>
      </c>
      <c r="G1330" s="7" t="s">
        <v>1013</v>
      </c>
      <c r="H1330" s="7" t="s">
        <v>409</v>
      </c>
      <c r="I1330" s="7" t="s">
        <v>410</v>
      </c>
      <c r="J1330" s="6" t="s">
        <v>553</v>
      </c>
      <c r="K1330" s="1">
        <v>99000</v>
      </c>
      <c r="L1330" s="1">
        <v>99000</v>
      </c>
      <c r="M1330" s="1">
        <v>99000</v>
      </c>
      <c r="N1330" s="2">
        <v>6.01</v>
      </c>
      <c r="O1330" s="2">
        <v>6.01</v>
      </c>
      <c r="P1330" s="16">
        <v>6.0752878787878801</v>
      </c>
    </row>
    <row r="1331" spans="1:16" x14ac:dyDescent="0.35">
      <c r="A1331" s="23" t="str">
        <f t="shared" si="42"/>
        <v>04</v>
      </c>
      <c r="B1331" s="23">
        <f t="shared" si="43"/>
        <v>1023090</v>
      </c>
      <c r="C1331" s="6" t="s">
        <v>1145</v>
      </c>
      <c r="D1331" s="7" t="s">
        <v>1095</v>
      </c>
      <c r="E1331" s="7" t="s">
        <v>12</v>
      </c>
      <c r="F1331" s="7" t="s">
        <v>1082</v>
      </c>
      <c r="G1331" s="7" t="s">
        <v>1013</v>
      </c>
      <c r="H1331" s="7" t="s">
        <v>413</v>
      </c>
      <c r="I1331" s="7" t="s">
        <v>414</v>
      </c>
      <c r="J1331" s="6" t="s">
        <v>553</v>
      </c>
      <c r="K1331" s="1">
        <v>22000</v>
      </c>
      <c r="L1331" s="1">
        <v>22000</v>
      </c>
      <c r="M1331" s="1">
        <v>22000</v>
      </c>
      <c r="N1331" s="2">
        <v>6.11</v>
      </c>
      <c r="O1331" s="2">
        <v>6.11</v>
      </c>
      <c r="P1331" s="16">
        <v>6.1595909090909098</v>
      </c>
    </row>
    <row r="1332" spans="1:16" x14ac:dyDescent="0.35">
      <c r="A1332" s="23" t="str">
        <f t="shared" si="42"/>
        <v>04</v>
      </c>
      <c r="B1332" s="23">
        <f t="shared" si="43"/>
        <v>1021045</v>
      </c>
      <c r="C1332" s="6" t="s">
        <v>1145</v>
      </c>
      <c r="D1332" s="7" t="s">
        <v>1095</v>
      </c>
      <c r="E1332" s="7" t="s">
        <v>12</v>
      </c>
      <c r="F1332" s="7" t="s">
        <v>1086</v>
      </c>
      <c r="G1332" s="7" t="s">
        <v>1025</v>
      </c>
      <c r="H1332" s="7" t="s">
        <v>108</v>
      </c>
      <c r="I1332" s="7" t="s">
        <v>109</v>
      </c>
      <c r="J1332" s="6" t="s">
        <v>553</v>
      </c>
      <c r="K1332" s="1">
        <v>44000</v>
      </c>
      <c r="L1332" s="1">
        <v>44000</v>
      </c>
      <c r="M1332" s="1">
        <v>44000</v>
      </c>
      <c r="N1332" s="2">
        <v>1.96</v>
      </c>
      <c r="O1332" s="2">
        <v>1.96</v>
      </c>
      <c r="P1332" s="16">
        <v>2.0095909090909099</v>
      </c>
    </row>
    <row r="1333" spans="1:16" x14ac:dyDescent="0.35">
      <c r="A1333" s="23" t="str">
        <f t="shared" si="42"/>
        <v>04</v>
      </c>
      <c r="B1333" s="23">
        <f t="shared" si="43"/>
        <v>1021046</v>
      </c>
      <c r="C1333" s="6" t="s">
        <v>1145</v>
      </c>
      <c r="D1333" s="7" t="s">
        <v>1095</v>
      </c>
      <c r="E1333" s="7" t="s">
        <v>12</v>
      </c>
      <c r="F1333" s="7" t="s">
        <v>1086</v>
      </c>
      <c r="G1333" s="7" t="s">
        <v>1025</v>
      </c>
      <c r="H1333" s="7" t="s">
        <v>110</v>
      </c>
      <c r="I1333" s="7" t="s">
        <v>111</v>
      </c>
      <c r="J1333" s="6" t="s">
        <v>553</v>
      </c>
      <c r="K1333" s="1">
        <v>41105</v>
      </c>
      <c r="L1333" s="1">
        <v>41105</v>
      </c>
      <c r="M1333" s="1">
        <v>44000</v>
      </c>
      <c r="N1333" s="2">
        <v>1.9599805376474899</v>
      </c>
      <c r="O1333" s="2">
        <v>1.9599805376474899</v>
      </c>
      <c r="P1333" s="16">
        <v>2.0095909090909099</v>
      </c>
    </row>
    <row r="1334" spans="1:16" x14ac:dyDescent="0.35">
      <c r="A1334" s="23" t="str">
        <f t="shared" si="42"/>
        <v>04</v>
      </c>
      <c r="B1334" s="23">
        <f t="shared" si="43"/>
        <v>1021470</v>
      </c>
      <c r="C1334" s="6" t="s">
        <v>1145</v>
      </c>
      <c r="D1334" s="7" t="s">
        <v>1095</v>
      </c>
      <c r="E1334" s="7" t="s">
        <v>12</v>
      </c>
      <c r="F1334" s="7" t="s">
        <v>1086</v>
      </c>
      <c r="G1334" s="7" t="s">
        <v>1025</v>
      </c>
      <c r="H1334" s="7" t="s">
        <v>152</v>
      </c>
      <c r="I1334" s="7" t="s">
        <v>153</v>
      </c>
      <c r="J1334" s="6" t="s">
        <v>553</v>
      </c>
      <c r="K1334" s="1">
        <v>22000</v>
      </c>
      <c r="L1334" s="1">
        <v>22000</v>
      </c>
      <c r="M1334" s="1">
        <v>22000</v>
      </c>
      <c r="N1334" s="2">
        <v>1.61</v>
      </c>
      <c r="O1334" s="2">
        <v>1.61</v>
      </c>
      <c r="P1334" s="16">
        <v>1.65959090909091</v>
      </c>
    </row>
    <row r="1335" spans="1:16" x14ac:dyDescent="0.35">
      <c r="A1335" s="23" t="str">
        <f t="shared" si="42"/>
        <v>04</v>
      </c>
      <c r="B1335" s="23">
        <f t="shared" si="43"/>
        <v>1023144</v>
      </c>
      <c r="C1335" s="6" t="s">
        <v>1145</v>
      </c>
      <c r="D1335" s="7" t="s">
        <v>1095</v>
      </c>
      <c r="E1335" s="7" t="s">
        <v>12</v>
      </c>
      <c r="F1335" s="7" t="s">
        <v>1079</v>
      </c>
      <c r="G1335" s="7" t="s">
        <v>1040</v>
      </c>
      <c r="H1335" s="7" t="s">
        <v>576</v>
      </c>
      <c r="I1335" s="7" t="s">
        <v>577</v>
      </c>
      <c r="J1335" s="6" t="s">
        <v>553</v>
      </c>
      <c r="K1335" s="1">
        <v>328</v>
      </c>
      <c r="L1335" s="1">
        <v>164</v>
      </c>
      <c r="M1335" s="1"/>
      <c r="N1335" s="2">
        <v>1.3902439024390201</v>
      </c>
      <c r="O1335" s="2">
        <v>1.3902439024390201</v>
      </c>
      <c r="P1335" s="16"/>
    </row>
    <row r="1336" spans="1:16" x14ac:dyDescent="0.35">
      <c r="A1336" s="23" t="str">
        <f t="shared" si="42"/>
        <v>04</v>
      </c>
      <c r="B1336" s="23">
        <f t="shared" si="43"/>
        <v>1021012</v>
      </c>
      <c r="C1336" s="6" t="s">
        <v>1145</v>
      </c>
      <c r="D1336" s="7" t="s">
        <v>1095</v>
      </c>
      <c r="E1336" s="7" t="s">
        <v>12</v>
      </c>
      <c r="F1336" s="7" t="s">
        <v>1079</v>
      </c>
      <c r="G1336" s="7" t="s">
        <v>1007</v>
      </c>
      <c r="H1336" s="7" t="s">
        <v>103</v>
      </c>
      <c r="I1336" s="7" t="s">
        <v>104</v>
      </c>
      <c r="J1336" s="6" t="s">
        <v>553</v>
      </c>
      <c r="K1336" s="1">
        <v>906</v>
      </c>
      <c r="L1336" s="1">
        <v>88906</v>
      </c>
      <c r="M1336" s="1">
        <v>88000</v>
      </c>
      <c r="N1336" s="2">
        <v>1.70971302428256</v>
      </c>
      <c r="O1336" s="2">
        <v>1.7099970755629501</v>
      </c>
      <c r="P1336" s="16">
        <v>2.0602727272727299</v>
      </c>
    </row>
    <row r="1337" spans="1:16" x14ac:dyDescent="0.35">
      <c r="A1337" s="23" t="str">
        <f t="shared" si="42"/>
        <v>04</v>
      </c>
      <c r="B1337" s="23">
        <f t="shared" si="43"/>
        <v>1022607</v>
      </c>
      <c r="C1337" s="6" t="s">
        <v>1145</v>
      </c>
      <c r="D1337" s="7" t="s">
        <v>1095</v>
      </c>
      <c r="E1337" s="7" t="s">
        <v>12</v>
      </c>
      <c r="F1337" s="7" t="s">
        <v>1083</v>
      </c>
      <c r="G1337" s="7" t="s">
        <v>1044</v>
      </c>
      <c r="H1337" s="7" t="s">
        <v>318</v>
      </c>
      <c r="I1337" s="7" t="s">
        <v>319</v>
      </c>
      <c r="J1337" s="6" t="s">
        <v>553</v>
      </c>
      <c r="K1337" s="1">
        <v>11489</v>
      </c>
      <c r="L1337" s="1">
        <v>22000</v>
      </c>
      <c r="M1337" s="1">
        <v>22000</v>
      </c>
      <c r="N1337" s="2">
        <v>5.1101053181303904</v>
      </c>
      <c r="O1337" s="2">
        <v>5.1100454545454497</v>
      </c>
      <c r="P1337" s="16">
        <v>5.1595909090909098</v>
      </c>
    </row>
    <row r="1338" spans="1:16" x14ac:dyDescent="0.35">
      <c r="A1338" s="23" t="str">
        <f t="shared" si="42"/>
        <v>04</v>
      </c>
      <c r="B1338" s="23">
        <f t="shared" si="43"/>
        <v>1023283</v>
      </c>
      <c r="C1338" s="6" t="s">
        <v>1145</v>
      </c>
      <c r="D1338" s="7" t="s">
        <v>1095</v>
      </c>
      <c r="E1338" s="7" t="s">
        <v>12</v>
      </c>
      <c r="F1338" s="7" t="s">
        <v>1069</v>
      </c>
      <c r="G1338" s="7" t="s">
        <v>1045</v>
      </c>
      <c r="H1338" s="7" t="s">
        <v>498</v>
      </c>
      <c r="I1338" s="7" t="s">
        <v>499</v>
      </c>
      <c r="J1338" s="6" t="s">
        <v>553</v>
      </c>
      <c r="K1338" s="1">
        <v>0</v>
      </c>
      <c r="L1338" s="1">
        <v>96000</v>
      </c>
      <c r="M1338" s="1">
        <v>96000</v>
      </c>
      <c r="N1338" s="2">
        <v>0</v>
      </c>
      <c r="O1338" s="2">
        <v>0.76</v>
      </c>
      <c r="P1338" s="16">
        <v>0.89118249999999999</v>
      </c>
    </row>
    <row r="1339" spans="1:16" x14ac:dyDescent="0.35">
      <c r="A1339" s="23" t="str">
        <f t="shared" si="42"/>
        <v>04</v>
      </c>
      <c r="B1339" s="23">
        <f t="shared" si="43"/>
        <v>1021655</v>
      </c>
      <c r="C1339" s="6" t="s">
        <v>1145</v>
      </c>
      <c r="D1339" s="7" t="s">
        <v>1095</v>
      </c>
      <c r="E1339" s="7" t="s">
        <v>12</v>
      </c>
      <c r="F1339" s="7" t="s">
        <v>1069</v>
      </c>
      <c r="G1339" s="7" t="s">
        <v>1026</v>
      </c>
      <c r="H1339" s="7" t="s">
        <v>614</v>
      </c>
      <c r="I1339" s="7" t="s">
        <v>615</v>
      </c>
      <c r="J1339" s="6" t="s">
        <v>553</v>
      </c>
      <c r="K1339" s="1"/>
      <c r="L1339" s="1">
        <v>48000</v>
      </c>
      <c r="M1339" s="1">
        <v>48000</v>
      </c>
      <c r="N1339" s="2"/>
      <c r="O1339" s="2">
        <v>0</v>
      </c>
      <c r="P1339" s="16">
        <v>1.86455041666667</v>
      </c>
    </row>
    <row r="1340" spans="1:16" x14ac:dyDescent="0.35">
      <c r="A1340" s="23" t="str">
        <f t="shared" si="42"/>
        <v>04</v>
      </c>
      <c r="B1340" s="23">
        <f t="shared" si="43"/>
        <v>1030535</v>
      </c>
      <c r="C1340" s="6" t="s">
        <v>1145</v>
      </c>
      <c r="D1340" s="7" t="s">
        <v>1095</v>
      </c>
      <c r="E1340" s="7" t="s">
        <v>12</v>
      </c>
      <c r="F1340" s="7" t="s">
        <v>1089</v>
      </c>
      <c r="G1340" s="7" t="s">
        <v>1049</v>
      </c>
      <c r="H1340" s="7" t="s">
        <v>913</v>
      </c>
      <c r="I1340" s="7" t="s">
        <v>914</v>
      </c>
      <c r="J1340" s="6" t="s">
        <v>659</v>
      </c>
      <c r="K1340" s="1">
        <v>66000</v>
      </c>
      <c r="L1340" s="1">
        <v>66000</v>
      </c>
      <c r="M1340" s="1">
        <v>66000</v>
      </c>
      <c r="N1340" s="2">
        <v>2.26242424242424</v>
      </c>
      <c r="O1340" s="2">
        <v>2.2624393939393901</v>
      </c>
      <c r="P1340" s="16">
        <v>2.3086827272727302</v>
      </c>
    </row>
    <row r="1341" spans="1:16" x14ac:dyDescent="0.35">
      <c r="A1341" s="23" t="str">
        <f t="shared" si="42"/>
        <v>04</v>
      </c>
      <c r="B1341" s="23">
        <f t="shared" si="43"/>
        <v>1021864</v>
      </c>
      <c r="C1341" s="6" t="s">
        <v>1145</v>
      </c>
      <c r="D1341" s="7" t="s">
        <v>1095</v>
      </c>
      <c r="E1341" s="7" t="s">
        <v>13</v>
      </c>
      <c r="F1341" s="7" t="s">
        <v>1080</v>
      </c>
      <c r="G1341" s="7" t="s">
        <v>1024</v>
      </c>
      <c r="H1341" s="7" t="s">
        <v>195</v>
      </c>
      <c r="I1341" s="7" t="s">
        <v>196</v>
      </c>
      <c r="J1341" s="6" t="s">
        <v>553</v>
      </c>
      <c r="K1341" s="1">
        <v>96000</v>
      </c>
      <c r="L1341" s="1">
        <v>48000</v>
      </c>
      <c r="M1341" s="1">
        <v>96000</v>
      </c>
      <c r="N1341" s="2">
        <v>0.53956249999999994</v>
      </c>
      <c r="O1341" s="2">
        <v>0.53956249999999994</v>
      </c>
      <c r="P1341" s="16">
        <v>0.55000000000000004</v>
      </c>
    </row>
    <row r="1342" spans="1:16" x14ac:dyDescent="0.35">
      <c r="A1342" s="23" t="str">
        <f t="shared" si="42"/>
        <v>04</v>
      </c>
      <c r="B1342" s="23">
        <f t="shared" si="43"/>
        <v>1023329</v>
      </c>
      <c r="C1342" s="6" t="s">
        <v>1145</v>
      </c>
      <c r="D1342" s="7" t="s">
        <v>1095</v>
      </c>
      <c r="E1342" s="7" t="s">
        <v>13</v>
      </c>
      <c r="F1342" s="7" t="s">
        <v>1080</v>
      </c>
      <c r="G1342" s="7" t="s">
        <v>1024</v>
      </c>
      <c r="H1342" s="7" t="s">
        <v>541</v>
      </c>
      <c r="I1342" s="7" t="s">
        <v>196</v>
      </c>
      <c r="J1342" s="6" t="s">
        <v>553</v>
      </c>
      <c r="K1342" s="1">
        <v>0</v>
      </c>
      <c r="L1342" s="1">
        <v>24000</v>
      </c>
      <c r="M1342" s="1">
        <v>24000</v>
      </c>
      <c r="N1342" s="2">
        <v>0</v>
      </c>
      <c r="O1342" s="2">
        <v>0.54</v>
      </c>
      <c r="P1342" s="16">
        <v>0.55000000000000004</v>
      </c>
    </row>
    <row r="1343" spans="1:16" x14ac:dyDescent="0.35">
      <c r="A1343" s="23" t="str">
        <f t="shared" si="42"/>
        <v>04</v>
      </c>
      <c r="B1343" s="23">
        <f t="shared" si="43"/>
        <v>1022218</v>
      </c>
      <c r="C1343" s="6" t="s">
        <v>1145</v>
      </c>
      <c r="D1343" s="7" t="s">
        <v>1095</v>
      </c>
      <c r="E1343" s="7" t="s">
        <v>13</v>
      </c>
      <c r="F1343" s="7" t="s">
        <v>1078</v>
      </c>
      <c r="G1343" s="7" t="s">
        <v>1021</v>
      </c>
      <c r="H1343" s="7" t="s">
        <v>258</v>
      </c>
      <c r="I1343" s="7" t="s">
        <v>94</v>
      </c>
      <c r="J1343" s="6" t="s">
        <v>553</v>
      </c>
      <c r="K1343" s="1">
        <v>0</v>
      </c>
      <c r="L1343" s="1">
        <v>0</v>
      </c>
      <c r="M1343" s="1">
        <v>24000</v>
      </c>
      <c r="N1343" s="2">
        <v>0</v>
      </c>
      <c r="O1343" s="2">
        <v>0</v>
      </c>
      <c r="P1343" s="16">
        <v>1.5</v>
      </c>
    </row>
    <row r="1344" spans="1:16" x14ac:dyDescent="0.35">
      <c r="A1344" s="23" t="str">
        <f t="shared" si="42"/>
        <v>04</v>
      </c>
      <c r="B1344" s="23">
        <f t="shared" si="43"/>
        <v>1022217</v>
      </c>
      <c r="C1344" s="6" t="s">
        <v>1145</v>
      </c>
      <c r="D1344" s="7" t="s">
        <v>1095</v>
      </c>
      <c r="E1344" s="7" t="s">
        <v>13</v>
      </c>
      <c r="F1344" s="7" t="s">
        <v>1078</v>
      </c>
      <c r="G1344" s="7" t="s">
        <v>1006</v>
      </c>
      <c r="H1344" s="7" t="s">
        <v>256</v>
      </c>
      <c r="I1344" s="7" t="s">
        <v>257</v>
      </c>
      <c r="J1344" s="6" t="s">
        <v>553</v>
      </c>
      <c r="K1344" s="1">
        <v>312000</v>
      </c>
      <c r="L1344" s="1">
        <v>120000</v>
      </c>
      <c r="M1344" s="1">
        <v>72000</v>
      </c>
      <c r="N1344" s="2">
        <v>1.5573461538461499</v>
      </c>
      <c r="O1344" s="2">
        <v>1.55735</v>
      </c>
      <c r="P1344" s="16">
        <v>1.47437</v>
      </c>
    </row>
    <row r="1345" spans="1:16" x14ac:dyDescent="0.35">
      <c r="A1345" s="23" t="str">
        <f t="shared" si="42"/>
        <v>04</v>
      </c>
      <c r="B1345" s="23">
        <f t="shared" si="43"/>
        <v>1011560</v>
      </c>
      <c r="C1345" s="6" t="s">
        <v>1145</v>
      </c>
      <c r="D1345" s="7" t="s">
        <v>1095</v>
      </c>
      <c r="E1345" s="7" t="s">
        <v>13</v>
      </c>
      <c r="F1345" s="7" t="s">
        <v>1065</v>
      </c>
      <c r="G1345" s="7" t="s">
        <v>989</v>
      </c>
      <c r="H1345" s="7" t="s">
        <v>695</v>
      </c>
      <c r="I1345" s="7" t="s">
        <v>696</v>
      </c>
      <c r="J1345" s="6" t="s">
        <v>658</v>
      </c>
      <c r="K1345" s="1">
        <v>24000</v>
      </c>
      <c r="L1345" s="1">
        <v>24000</v>
      </c>
      <c r="M1345" s="1">
        <v>24000</v>
      </c>
      <c r="N1345" s="2">
        <v>2.6895416666666701</v>
      </c>
      <c r="O1345" s="2">
        <v>2.6895416666666701</v>
      </c>
      <c r="P1345" s="16">
        <v>2.7</v>
      </c>
    </row>
    <row r="1346" spans="1:16" x14ac:dyDescent="0.35">
      <c r="A1346" s="23" t="str">
        <f t="shared" si="42"/>
        <v>04</v>
      </c>
      <c r="B1346" s="23">
        <f t="shared" si="43"/>
        <v>1012362</v>
      </c>
      <c r="C1346" s="6" t="s">
        <v>1145</v>
      </c>
      <c r="D1346" s="7" t="s">
        <v>1095</v>
      </c>
      <c r="E1346" s="7" t="s">
        <v>13</v>
      </c>
      <c r="F1346" s="7" t="s">
        <v>1065</v>
      </c>
      <c r="G1346" s="7" t="s">
        <v>989</v>
      </c>
      <c r="H1346" s="7" t="s">
        <v>774</v>
      </c>
      <c r="I1346" s="7" t="s">
        <v>775</v>
      </c>
      <c r="J1346" s="6" t="s">
        <v>658</v>
      </c>
      <c r="K1346" s="1">
        <v>2605</v>
      </c>
      <c r="L1346" s="1">
        <v>2605</v>
      </c>
      <c r="M1346" s="1">
        <v>71985</v>
      </c>
      <c r="N1346" s="2">
        <v>2.6894433781189999</v>
      </c>
      <c r="O1346" s="2">
        <v>2.6894433781189999</v>
      </c>
      <c r="P1346" s="16">
        <v>2.7</v>
      </c>
    </row>
    <row r="1347" spans="1:16" x14ac:dyDescent="0.35">
      <c r="A1347" s="23" t="str">
        <f t="shared" si="42"/>
        <v>04</v>
      </c>
      <c r="B1347" s="23">
        <f t="shared" si="43"/>
        <v>1012674</v>
      </c>
      <c r="C1347" s="6" t="s">
        <v>1145</v>
      </c>
      <c r="D1347" s="7" t="s">
        <v>1095</v>
      </c>
      <c r="E1347" s="7" t="s">
        <v>13</v>
      </c>
      <c r="F1347" s="7" t="s">
        <v>1065</v>
      </c>
      <c r="G1347" s="7" t="s">
        <v>989</v>
      </c>
      <c r="H1347" s="7" t="s">
        <v>828</v>
      </c>
      <c r="I1347" s="7" t="s">
        <v>829</v>
      </c>
      <c r="J1347" s="6" t="s">
        <v>658</v>
      </c>
      <c r="K1347" s="1">
        <v>36149</v>
      </c>
      <c r="L1347" s="1">
        <v>27699</v>
      </c>
      <c r="M1347" s="1">
        <v>119980</v>
      </c>
      <c r="N1347" s="2">
        <v>2.4895294475642502</v>
      </c>
      <c r="O1347" s="2">
        <v>2.48951225676017</v>
      </c>
      <c r="P1347" s="16">
        <v>2.5</v>
      </c>
    </row>
    <row r="1348" spans="1:16" x14ac:dyDescent="0.35">
      <c r="A1348" s="23" t="str">
        <f t="shared" si="42"/>
        <v>04</v>
      </c>
      <c r="B1348" s="23">
        <f t="shared" si="43"/>
        <v>1011586</v>
      </c>
      <c r="C1348" s="6" t="s">
        <v>1145</v>
      </c>
      <c r="D1348" s="7" t="s">
        <v>1095</v>
      </c>
      <c r="E1348" s="7" t="s">
        <v>14</v>
      </c>
      <c r="F1348" s="7" t="s">
        <v>1068</v>
      </c>
      <c r="G1348" s="7" t="s">
        <v>992</v>
      </c>
      <c r="H1348" s="7" t="s">
        <v>700</v>
      </c>
      <c r="I1348" s="7" t="s">
        <v>701</v>
      </c>
      <c r="J1348" s="6" t="s">
        <v>658</v>
      </c>
      <c r="K1348" s="1">
        <v>95122</v>
      </c>
      <c r="L1348" s="1">
        <v>156069</v>
      </c>
      <c r="M1348" s="1">
        <v>96000</v>
      </c>
      <c r="N1348" s="2">
        <v>2.9456382330060298</v>
      </c>
      <c r="O1348" s="2">
        <v>2.9456330212918602</v>
      </c>
      <c r="P1348" s="16">
        <v>2.8330000000000002</v>
      </c>
    </row>
    <row r="1349" spans="1:16" x14ac:dyDescent="0.35">
      <c r="A1349" s="23" t="str">
        <f t="shared" ref="A1349:A1412" si="44">MID(C1349,1,2)</f>
        <v>04</v>
      </c>
      <c r="B1349" s="23">
        <f t="shared" ref="B1349:B1412" si="45">+H1349*1</f>
        <v>1012424</v>
      </c>
      <c r="C1349" s="6" t="s">
        <v>1145</v>
      </c>
      <c r="D1349" s="7" t="s">
        <v>1095</v>
      </c>
      <c r="E1349" s="7" t="s">
        <v>14</v>
      </c>
      <c r="F1349" s="7" t="s">
        <v>1068</v>
      </c>
      <c r="G1349" s="7" t="s">
        <v>997</v>
      </c>
      <c r="H1349" s="7" t="s">
        <v>1150</v>
      </c>
      <c r="I1349" s="7" t="s">
        <v>1151</v>
      </c>
      <c r="J1349" s="6" t="s">
        <v>658</v>
      </c>
      <c r="K1349" s="1">
        <v>2120</v>
      </c>
      <c r="L1349" s="1">
        <v>0</v>
      </c>
      <c r="M1349" s="1"/>
      <c r="N1349" s="2">
        <v>2.7603773584905702</v>
      </c>
      <c r="O1349" s="2">
        <v>0</v>
      </c>
      <c r="P1349" s="16"/>
    </row>
    <row r="1350" spans="1:16" x14ac:dyDescent="0.35">
      <c r="A1350" s="23" t="str">
        <f t="shared" si="44"/>
        <v>04</v>
      </c>
      <c r="B1350" s="23">
        <f t="shared" si="45"/>
        <v>1012454</v>
      </c>
      <c r="C1350" s="6" t="s">
        <v>1145</v>
      </c>
      <c r="D1350" s="7" t="s">
        <v>1095</v>
      </c>
      <c r="E1350" s="7" t="s">
        <v>14</v>
      </c>
      <c r="F1350" s="7" t="s">
        <v>1068</v>
      </c>
      <c r="G1350" s="7" t="s">
        <v>997</v>
      </c>
      <c r="H1350" s="7" t="s">
        <v>1152</v>
      </c>
      <c r="I1350" s="7" t="s">
        <v>1153</v>
      </c>
      <c r="J1350" s="6" t="s">
        <v>658</v>
      </c>
      <c r="K1350" s="1">
        <v>1950</v>
      </c>
      <c r="L1350" s="1">
        <v>0</v>
      </c>
      <c r="M1350" s="1"/>
      <c r="N1350" s="2">
        <v>2.7605128205128202</v>
      </c>
      <c r="O1350" s="2">
        <v>0</v>
      </c>
      <c r="P1350" s="16"/>
    </row>
    <row r="1351" spans="1:16" x14ac:dyDescent="0.35">
      <c r="A1351" s="23" t="str">
        <f t="shared" si="44"/>
        <v>04</v>
      </c>
      <c r="B1351" s="23">
        <f t="shared" si="45"/>
        <v>1012455</v>
      </c>
      <c r="C1351" s="6" t="s">
        <v>1145</v>
      </c>
      <c r="D1351" s="7" t="s">
        <v>1095</v>
      </c>
      <c r="E1351" s="7" t="s">
        <v>14</v>
      </c>
      <c r="F1351" s="7" t="s">
        <v>1068</v>
      </c>
      <c r="G1351" s="7" t="s">
        <v>997</v>
      </c>
      <c r="H1351" s="7" t="s">
        <v>790</v>
      </c>
      <c r="I1351" s="7" t="s">
        <v>791</v>
      </c>
      <c r="J1351" s="6" t="s">
        <v>658</v>
      </c>
      <c r="K1351" s="1">
        <v>214280</v>
      </c>
      <c r="L1351" s="1">
        <v>240000</v>
      </c>
      <c r="M1351" s="1">
        <v>168001</v>
      </c>
      <c r="N1351" s="2">
        <v>2.3605656150830701</v>
      </c>
      <c r="O1351" s="2">
        <v>2.3605666666666698</v>
      </c>
      <c r="P1351" s="16">
        <v>2.6006972077547199</v>
      </c>
    </row>
    <row r="1352" spans="1:16" x14ac:dyDescent="0.35">
      <c r="A1352" s="23" t="str">
        <f t="shared" si="44"/>
        <v>04</v>
      </c>
      <c r="B1352" s="23">
        <f t="shared" si="45"/>
        <v>1022414</v>
      </c>
      <c r="C1352" s="6" t="s">
        <v>1145</v>
      </c>
      <c r="D1352" s="7" t="s">
        <v>1095</v>
      </c>
      <c r="E1352" s="7" t="s">
        <v>14</v>
      </c>
      <c r="F1352" s="7" t="s">
        <v>1074</v>
      </c>
      <c r="G1352" s="7" t="s">
        <v>1042</v>
      </c>
      <c r="H1352" s="7" t="s">
        <v>297</v>
      </c>
      <c r="I1352" s="7" t="s">
        <v>298</v>
      </c>
      <c r="J1352" s="6" t="s">
        <v>553</v>
      </c>
      <c r="K1352" s="1">
        <v>72000</v>
      </c>
      <c r="L1352" s="1">
        <v>72000</v>
      </c>
      <c r="M1352" s="1">
        <v>96000</v>
      </c>
      <c r="N1352" s="2">
        <v>0.81056944444444401</v>
      </c>
      <c r="O1352" s="2">
        <v>0.81056944444444401</v>
      </c>
      <c r="P1352" s="16">
        <v>0.82247296458333297</v>
      </c>
    </row>
    <row r="1353" spans="1:16" x14ac:dyDescent="0.35">
      <c r="A1353" s="23" t="str">
        <f t="shared" si="44"/>
        <v>04</v>
      </c>
      <c r="B1353" s="23">
        <f t="shared" si="45"/>
        <v>1023034</v>
      </c>
      <c r="C1353" s="6" t="s">
        <v>1145</v>
      </c>
      <c r="D1353" s="7" t="s">
        <v>1095</v>
      </c>
      <c r="E1353" s="7" t="s">
        <v>14</v>
      </c>
      <c r="F1353" s="7" t="s">
        <v>1080</v>
      </c>
      <c r="G1353" s="7" t="s">
        <v>1030</v>
      </c>
      <c r="H1353" s="7" t="s">
        <v>408</v>
      </c>
      <c r="I1353" s="7" t="s">
        <v>142</v>
      </c>
      <c r="J1353" s="6" t="s">
        <v>553</v>
      </c>
      <c r="K1353" s="1"/>
      <c r="L1353" s="1"/>
      <c r="M1353" s="1">
        <v>96000</v>
      </c>
      <c r="N1353" s="2"/>
      <c r="O1353" s="2"/>
      <c r="P1353" s="16">
        <v>0.42071874999999997</v>
      </c>
    </row>
    <row r="1354" spans="1:16" x14ac:dyDescent="0.35">
      <c r="A1354" s="23" t="str">
        <f t="shared" si="44"/>
        <v>04</v>
      </c>
      <c r="B1354" s="23">
        <f t="shared" si="45"/>
        <v>1022417</v>
      </c>
      <c r="C1354" s="6" t="s">
        <v>1145</v>
      </c>
      <c r="D1354" s="7" t="s">
        <v>1095</v>
      </c>
      <c r="E1354" s="7" t="s">
        <v>14</v>
      </c>
      <c r="F1354" s="7" t="s">
        <v>1080</v>
      </c>
      <c r="G1354" s="7" t="s">
        <v>1031</v>
      </c>
      <c r="H1354" s="7" t="s">
        <v>301</v>
      </c>
      <c r="I1354" s="7" t="s">
        <v>302</v>
      </c>
      <c r="J1354" s="6" t="s">
        <v>553</v>
      </c>
      <c r="K1354" s="1"/>
      <c r="L1354" s="1"/>
      <c r="M1354" s="1">
        <v>24000</v>
      </c>
      <c r="N1354" s="2"/>
      <c r="O1354" s="2"/>
      <c r="P1354" s="16">
        <v>0.53333333333333299</v>
      </c>
    </row>
    <row r="1355" spans="1:16" x14ac:dyDescent="0.35">
      <c r="A1355" s="23" t="str">
        <f t="shared" si="44"/>
        <v>04</v>
      </c>
      <c r="B1355" s="23">
        <f t="shared" si="45"/>
        <v>1023306</v>
      </c>
      <c r="C1355" s="6" t="s">
        <v>1145</v>
      </c>
      <c r="D1355" s="7" t="s">
        <v>1095</v>
      </c>
      <c r="E1355" s="7" t="s">
        <v>14</v>
      </c>
      <c r="F1355" s="7" t="s">
        <v>1080</v>
      </c>
      <c r="G1355" s="7" t="s">
        <v>1031</v>
      </c>
      <c r="H1355" s="7" t="s">
        <v>523</v>
      </c>
      <c r="I1355" s="7" t="s">
        <v>302</v>
      </c>
      <c r="J1355" s="6" t="s">
        <v>553</v>
      </c>
      <c r="K1355" s="1"/>
      <c r="L1355" s="1"/>
      <c r="M1355" s="1">
        <v>120000</v>
      </c>
      <c r="N1355" s="2"/>
      <c r="O1355" s="2"/>
      <c r="P1355" s="16">
        <v>0.78320833333333295</v>
      </c>
    </row>
    <row r="1356" spans="1:16" x14ac:dyDescent="0.35">
      <c r="A1356" s="23" t="str">
        <f t="shared" si="44"/>
        <v>04</v>
      </c>
      <c r="B1356" s="23">
        <f t="shared" si="45"/>
        <v>1023111</v>
      </c>
      <c r="C1356" s="6" t="s">
        <v>1145</v>
      </c>
      <c r="D1356" s="7" t="s">
        <v>1095</v>
      </c>
      <c r="E1356" s="7" t="s">
        <v>14</v>
      </c>
      <c r="F1356" s="7" t="s">
        <v>1078</v>
      </c>
      <c r="G1356" s="7" t="s">
        <v>1021</v>
      </c>
      <c r="H1356" s="7" t="s">
        <v>418</v>
      </c>
      <c r="I1356" s="7" t="s">
        <v>419</v>
      </c>
      <c r="J1356" s="6" t="s">
        <v>553</v>
      </c>
      <c r="K1356" s="1">
        <v>24000</v>
      </c>
      <c r="L1356" s="1">
        <v>24000</v>
      </c>
      <c r="M1356" s="1">
        <v>24000</v>
      </c>
      <c r="N1356" s="2">
        <v>0.66058333333333297</v>
      </c>
      <c r="O1356" s="2">
        <v>0.66058333333333297</v>
      </c>
      <c r="P1356" s="16">
        <v>0.78333333333333299</v>
      </c>
    </row>
    <row r="1357" spans="1:16" x14ac:dyDescent="0.35">
      <c r="A1357" s="23" t="str">
        <f t="shared" si="44"/>
        <v>04</v>
      </c>
      <c r="B1357" s="23">
        <f t="shared" si="45"/>
        <v>1022381</v>
      </c>
      <c r="C1357" s="6" t="s">
        <v>1145</v>
      </c>
      <c r="D1357" s="7" t="s">
        <v>1095</v>
      </c>
      <c r="E1357" s="7" t="s">
        <v>14</v>
      </c>
      <c r="F1357" s="7" t="s">
        <v>1078</v>
      </c>
      <c r="G1357" s="7" t="s">
        <v>1009</v>
      </c>
      <c r="H1357" s="7" t="s">
        <v>287</v>
      </c>
      <c r="I1357" s="7" t="s">
        <v>288</v>
      </c>
      <c r="J1357" s="6" t="s">
        <v>553</v>
      </c>
      <c r="K1357" s="1">
        <v>96000</v>
      </c>
      <c r="L1357" s="1">
        <v>104000</v>
      </c>
      <c r="M1357" s="1">
        <v>72000</v>
      </c>
      <c r="N1357" s="2">
        <v>0.66056250000000005</v>
      </c>
      <c r="O1357" s="2">
        <v>0.66056730769230798</v>
      </c>
      <c r="P1357" s="16">
        <v>0.83333333333333404</v>
      </c>
    </row>
    <row r="1358" spans="1:16" x14ac:dyDescent="0.35">
      <c r="A1358" s="23" t="str">
        <f t="shared" si="44"/>
        <v>04</v>
      </c>
      <c r="B1358" s="23">
        <f t="shared" si="45"/>
        <v>1022856</v>
      </c>
      <c r="C1358" s="6" t="s">
        <v>1145</v>
      </c>
      <c r="D1358" s="7" t="s">
        <v>1095</v>
      </c>
      <c r="E1358" s="7" t="s">
        <v>14</v>
      </c>
      <c r="F1358" s="7" t="s">
        <v>1078</v>
      </c>
      <c r="G1358" s="7" t="s">
        <v>1009</v>
      </c>
      <c r="H1358" s="7" t="s">
        <v>359</v>
      </c>
      <c r="I1358" s="7" t="s">
        <v>360</v>
      </c>
      <c r="J1358" s="6" t="s">
        <v>553</v>
      </c>
      <c r="K1358" s="1">
        <v>24000</v>
      </c>
      <c r="L1358" s="1">
        <v>24000</v>
      </c>
      <c r="M1358" s="1">
        <v>48000</v>
      </c>
      <c r="N1358" s="2">
        <v>0.66058333333333297</v>
      </c>
      <c r="O1358" s="2">
        <v>0.66058333333333297</v>
      </c>
      <c r="P1358" s="16">
        <v>0.85833333333333295</v>
      </c>
    </row>
    <row r="1359" spans="1:16" x14ac:dyDescent="0.35">
      <c r="A1359" s="23" t="str">
        <f t="shared" si="44"/>
        <v>04</v>
      </c>
      <c r="B1359" s="23">
        <f t="shared" si="45"/>
        <v>1022186</v>
      </c>
      <c r="C1359" s="6" t="s">
        <v>1145</v>
      </c>
      <c r="D1359" s="7" t="s">
        <v>1095</v>
      </c>
      <c r="E1359" s="7" t="s">
        <v>14</v>
      </c>
      <c r="F1359" s="7" t="s">
        <v>1084</v>
      </c>
      <c r="G1359" s="7" t="s">
        <v>1017</v>
      </c>
      <c r="H1359" s="7" t="s">
        <v>248</v>
      </c>
      <c r="I1359" s="7" t="s">
        <v>249</v>
      </c>
      <c r="J1359" s="6" t="s">
        <v>553</v>
      </c>
      <c r="K1359" s="1">
        <v>48000</v>
      </c>
      <c r="L1359" s="1">
        <v>48000</v>
      </c>
      <c r="M1359" s="1">
        <v>24000</v>
      </c>
      <c r="N1359" s="2">
        <v>0.76056250000000003</v>
      </c>
      <c r="O1359" s="2">
        <v>0.76056250000000003</v>
      </c>
      <c r="P1359" s="16">
        <v>0.63333333333333297</v>
      </c>
    </row>
    <row r="1360" spans="1:16" x14ac:dyDescent="0.35">
      <c r="A1360" s="23" t="str">
        <f t="shared" si="44"/>
        <v>04</v>
      </c>
      <c r="B1360" s="23">
        <f t="shared" si="45"/>
        <v>1022378</v>
      </c>
      <c r="C1360" s="6" t="s">
        <v>1145</v>
      </c>
      <c r="D1360" s="7" t="s">
        <v>1095</v>
      </c>
      <c r="E1360" s="7" t="s">
        <v>14</v>
      </c>
      <c r="F1360" s="7" t="s">
        <v>1084</v>
      </c>
      <c r="G1360" s="7" t="s">
        <v>1017</v>
      </c>
      <c r="H1360" s="7" t="s">
        <v>283</v>
      </c>
      <c r="I1360" s="7" t="s">
        <v>284</v>
      </c>
      <c r="J1360" s="6" t="s">
        <v>553</v>
      </c>
      <c r="K1360" s="1">
        <v>72000</v>
      </c>
      <c r="L1360" s="1">
        <v>72000</v>
      </c>
      <c r="M1360" s="1">
        <v>48000</v>
      </c>
      <c r="N1360" s="2">
        <v>1.7105694444444399</v>
      </c>
      <c r="O1360" s="2">
        <v>1.7105694444444399</v>
      </c>
      <c r="P1360" s="16">
        <v>1.85297916666667</v>
      </c>
    </row>
    <row r="1361" spans="1:16" x14ac:dyDescent="0.35">
      <c r="A1361" s="23" t="str">
        <f t="shared" si="44"/>
        <v>04</v>
      </c>
      <c r="B1361" s="23">
        <f t="shared" si="45"/>
        <v>1022096</v>
      </c>
      <c r="C1361" s="6" t="s">
        <v>1145</v>
      </c>
      <c r="D1361" s="7" t="s">
        <v>1095</v>
      </c>
      <c r="E1361" s="7" t="s">
        <v>14</v>
      </c>
      <c r="F1361" s="7" t="s">
        <v>1084</v>
      </c>
      <c r="G1361" s="7" t="s">
        <v>1028</v>
      </c>
      <c r="H1361" s="7" t="s">
        <v>226</v>
      </c>
      <c r="I1361" s="7" t="s">
        <v>227</v>
      </c>
      <c r="J1361" s="6" t="s">
        <v>553</v>
      </c>
      <c r="K1361" s="1">
        <v>264000</v>
      </c>
      <c r="L1361" s="1">
        <v>264000</v>
      </c>
      <c r="M1361" s="1">
        <v>168000</v>
      </c>
      <c r="N1361" s="2">
        <v>1.1105681818181801</v>
      </c>
      <c r="O1361" s="2">
        <v>1.1105681818181801</v>
      </c>
      <c r="P1361" s="16">
        <v>1.1960476190476199</v>
      </c>
    </row>
    <row r="1362" spans="1:16" x14ac:dyDescent="0.35">
      <c r="A1362" s="23" t="str">
        <f t="shared" si="44"/>
        <v>04</v>
      </c>
      <c r="B1362" s="23">
        <f t="shared" si="45"/>
        <v>1022637</v>
      </c>
      <c r="C1362" s="6" t="s">
        <v>1145</v>
      </c>
      <c r="D1362" s="7" t="s">
        <v>1095</v>
      </c>
      <c r="E1362" s="7" t="s">
        <v>14</v>
      </c>
      <c r="F1362" s="7" t="s">
        <v>1084</v>
      </c>
      <c r="G1362" s="7" t="s">
        <v>1028</v>
      </c>
      <c r="H1362" s="7" t="s">
        <v>326</v>
      </c>
      <c r="I1362" s="7" t="s">
        <v>327</v>
      </c>
      <c r="J1362" s="6" t="s">
        <v>553</v>
      </c>
      <c r="K1362" s="1">
        <v>96000</v>
      </c>
      <c r="L1362" s="1">
        <v>96000</v>
      </c>
      <c r="M1362" s="1">
        <v>72000</v>
      </c>
      <c r="N1362" s="2">
        <v>0.96056249999999999</v>
      </c>
      <c r="O1362" s="2">
        <v>0.96056249999999999</v>
      </c>
      <c r="P1362" s="16">
        <v>1.03318055555556</v>
      </c>
    </row>
    <row r="1363" spans="1:16" x14ac:dyDescent="0.35">
      <c r="A1363" s="23" t="str">
        <f t="shared" si="44"/>
        <v>04</v>
      </c>
      <c r="B1363" s="23">
        <f t="shared" si="45"/>
        <v>1012448</v>
      </c>
      <c r="C1363" s="6" t="s">
        <v>1145</v>
      </c>
      <c r="D1363" s="7" t="s">
        <v>1095</v>
      </c>
      <c r="E1363" s="7" t="s">
        <v>14</v>
      </c>
      <c r="F1363" s="7" t="s">
        <v>1072</v>
      </c>
      <c r="G1363" s="7" t="s">
        <v>993</v>
      </c>
      <c r="H1363" s="7" t="s">
        <v>784</v>
      </c>
      <c r="I1363" s="7" t="s">
        <v>785</v>
      </c>
      <c r="J1363" s="6" t="s">
        <v>658</v>
      </c>
      <c r="K1363" s="1"/>
      <c r="L1363" s="1"/>
      <c r="M1363" s="1">
        <v>120000</v>
      </c>
      <c r="N1363" s="2"/>
      <c r="O1363" s="2"/>
      <c r="P1363" s="16">
        <v>4.9928833333333298</v>
      </c>
    </row>
    <row r="1364" spans="1:16" x14ac:dyDescent="0.35">
      <c r="A1364" s="23" t="str">
        <f t="shared" si="44"/>
        <v>04</v>
      </c>
      <c r="B1364" s="23">
        <f t="shared" si="45"/>
        <v>1012503</v>
      </c>
      <c r="C1364" s="6" t="s">
        <v>1145</v>
      </c>
      <c r="D1364" s="7" t="s">
        <v>1095</v>
      </c>
      <c r="E1364" s="7" t="s">
        <v>14</v>
      </c>
      <c r="F1364" s="7" t="s">
        <v>1072</v>
      </c>
      <c r="G1364" s="7" t="s">
        <v>993</v>
      </c>
      <c r="H1364" s="7" t="s">
        <v>798</v>
      </c>
      <c r="I1364" s="7" t="s">
        <v>799</v>
      </c>
      <c r="J1364" s="6" t="s">
        <v>658</v>
      </c>
      <c r="K1364" s="1"/>
      <c r="L1364" s="1"/>
      <c r="M1364" s="1">
        <v>16500</v>
      </c>
      <c r="N1364" s="2"/>
      <c r="O1364" s="2"/>
      <c r="P1364" s="16">
        <v>4.3833333333333302</v>
      </c>
    </row>
    <row r="1365" spans="1:16" x14ac:dyDescent="0.35">
      <c r="A1365" s="23" t="str">
        <f t="shared" si="44"/>
        <v>04</v>
      </c>
      <c r="B1365" s="23">
        <f t="shared" si="45"/>
        <v>1012504</v>
      </c>
      <c r="C1365" s="6" t="s">
        <v>1145</v>
      </c>
      <c r="D1365" s="7" t="s">
        <v>1095</v>
      </c>
      <c r="E1365" s="7" t="s">
        <v>14</v>
      </c>
      <c r="F1365" s="7" t="s">
        <v>1072</v>
      </c>
      <c r="G1365" s="7" t="s">
        <v>993</v>
      </c>
      <c r="H1365" s="7" t="s">
        <v>800</v>
      </c>
      <c r="I1365" s="7" t="s">
        <v>785</v>
      </c>
      <c r="J1365" s="6" t="s">
        <v>658</v>
      </c>
      <c r="K1365" s="1"/>
      <c r="L1365" s="1"/>
      <c r="M1365" s="1">
        <v>48000</v>
      </c>
      <c r="N1365" s="2"/>
      <c r="O1365" s="2"/>
      <c r="P1365" s="16">
        <v>5.0821874999999999</v>
      </c>
    </row>
    <row r="1366" spans="1:16" x14ac:dyDescent="0.35">
      <c r="A1366" s="23" t="str">
        <f t="shared" si="44"/>
        <v>04</v>
      </c>
      <c r="B1366" s="23">
        <f t="shared" si="45"/>
        <v>1012598</v>
      </c>
      <c r="C1366" s="6" t="s">
        <v>1145</v>
      </c>
      <c r="D1366" s="7" t="s">
        <v>1095</v>
      </c>
      <c r="E1366" s="7" t="s">
        <v>14</v>
      </c>
      <c r="F1366" s="7" t="s">
        <v>1072</v>
      </c>
      <c r="G1366" s="7" t="s">
        <v>993</v>
      </c>
      <c r="H1366" s="7" t="s">
        <v>821</v>
      </c>
      <c r="I1366" s="7" t="s">
        <v>822</v>
      </c>
      <c r="J1366" s="6" t="s">
        <v>658</v>
      </c>
      <c r="K1366" s="1"/>
      <c r="L1366" s="1"/>
      <c r="M1366" s="1">
        <v>7500</v>
      </c>
      <c r="N1366" s="2"/>
      <c r="O1366" s="2"/>
      <c r="P1366" s="16">
        <v>1.38333333333333</v>
      </c>
    </row>
    <row r="1367" spans="1:16" x14ac:dyDescent="0.35">
      <c r="A1367" s="23" t="str">
        <f t="shared" si="44"/>
        <v>04</v>
      </c>
      <c r="B1367" s="23">
        <f t="shared" si="45"/>
        <v>1021731</v>
      </c>
      <c r="C1367" s="6" t="s">
        <v>1145</v>
      </c>
      <c r="D1367" s="7" t="s">
        <v>1095</v>
      </c>
      <c r="E1367" s="7" t="s">
        <v>14</v>
      </c>
      <c r="F1367" s="7" t="s">
        <v>1086</v>
      </c>
      <c r="G1367" s="7" t="s">
        <v>1025</v>
      </c>
      <c r="H1367" s="7" t="s">
        <v>174</v>
      </c>
      <c r="I1367" s="7" t="s">
        <v>175</v>
      </c>
      <c r="J1367" s="6" t="s">
        <v>553</v>
      </c>
      <c r="K1367" s="1">
        <v>0</v>
      </c>
      <c r="L1367" s="1">
        <v>0</v>
      </c>
      <c r="M1367" s="1">
        <v>96000</v>
      </c>
      <c r="N1367" s="2">
        <v>0</v>
      </c>
      <c r="O1367" s="2">
        <v>0</v>
      </c>
      <c r="P1367" s="16">
        <v>1.9331354166666701</v>
      </c>
    </row>
    <row r="1368" spans="1:16" x14ac:dyDescent="0.35">
      <c r="A1368" s="23" t="str">
        <f t="shared" si="44"/>
        <v>04</v>
      </c>
      <c r="B1368" s="23">
        <f t="shared" si="45"/>
        <v>1022125</v>
      </c>
      <c r="C1368" s="6" t="s">
        <v>1145</v>
      </c>
      <c r="D1368" s="7" t="s">
        <v>1095</v>
      </c>
      <c r="E1368" s="7" t="s">
        <v>14</v>
      </c>
      <c r="F1368" s="7" t="s">
        <v>1086</v>
      </c>
      <c r="G1368" s="7" t="s">
        <v>1025</v>
      </c>
      <c r="H1368" s="7" t="s">
        <v>232</v>
      </c>
      <c r="I1368" s="7" t="s">
        <v>233</v>
      </c>
      <c r="J1368" s="6" t="s">
        <v>553</v>
      </c>
      <c r="K1368" s="1"/>
      <c r="L1368" s="1"/>
      <c r="M1368" s="1">
        <v>96000</v>
      </c>
      <c r="N1368" s="2"/>
      <c r="O1368" s="2"/>
      <c r="P1368" s="16">
        <v>2.5883333333333298</v>
      </c>
    </row>
    <row r="1369" spans="1:16" x14ac:dyDescent="0.35">
      <c r="A1369" s="23" t="str">
        <f t="shared" si="44"/>
        <v>04</v>
      </c>
      <c r="B1369" s="23">
        <f t="shared" si="45"/>
        <v>1022291</v>
      </c>
      <c r="C1369" s="6" t="s">
        <v>1145</v>
      </c>
      <c r="D1369" s="7" t="s">
        <v>1095</v>
      </c>
      <c r="E1369" s="7" t="s">
        <v>14</v>
      </c>
      <c r="F1369" s="7" t="s">
        <v>1086</v>
      </c>
      <c r="G1369" s="7" t="s">
        <v>1025</v>
      </c>
      <c r="H1369" s="7" t="s">
        <v>267</v>
      </c>
      <c r="I1369" s="7" t="s">
        <v>268</v>
      </c>
      <c r="J1369" s="6" t="s">
        <v>553</v>
      </c>
      <c r="K1369" s="1">
        <v>48000</v>
      </c>
      <c r="L1369" s="1">
        <v>48000</v>
      </c>
      <c r="M1369" s="1">
        <v>48000</v>
      </c>
      <c r="N1369" s="2">
        <v>1.6605624999999999</v>
      </c>
      <c r="O1369" s="2">
        <v>1.6605624999999999</v>
      </c>
      <c r="P1369" s="16">
        <v>1.7333333333333301</v>
      </c>
    </row>
    <row r="1370" spans="1:16" x14ac:dyDescent="0.35">
      <c r="A1370" s="23" t="str">
        <f t="shared" si="44"/>
        <v>04</v>
      </c>
      <c r="B1370" s="23">
        <f t="shared" si="45"/>
        <v>1022183</v>
      </c>
      <c r="C1370" s="6" t="s">
        <v>1145</v>
      </c>
      <c r="D1370" s="7" t="s">
        <v>1095</v>
      </c>
      <c r="E1370" s="7" t="s">
        <v>14</v>
      </c>
      <c r="F1370" s="7" t="s">
        <v>1086</v>
      </c>
      <c r="G1370" s="7" t="s">
        <v>1041</v>
      </c>
      <c r="H1370" s="7" t="s">
        <v>246</v>
      </c>
      <c r="I1370" s="7" t="s">
        <v>247</v>
      </c>
      <c r="J1370" s="6" t="s">
        <v>553</v>
      </c>
      <c r="K1370" s="1">
        <v>168000</v>
      </c>
      <c r="L1370" s="1">
        <v>164000</v>
      </c>
      <c r="M1370" s="1">
        <v>480000</v>
      </c>
      <c r="N1370" s="2">
        <v>1.66056547619048</v>
      </c>
      <c r="O1370" s="2">
        <v>1.66056707317073</v>
      </c>
      <c r="P1370" s="16">
        <v>1.8506499999999999</v>
      </c>
    </row>
    <row r="1371" spans="1:16" x14ac:dyDescent="0.35">
      <c r="A1371" s="23" t="str">
        <f t="shared" si="44"/>
        <v>04</v>
      </c>
      <c r="B1371" s="23">
        <f t="shared" si="45"/>
        <v>1021905</v>
      </c>
      <c r="C1371" s="6" t="s">
        <v>1145</v>
      </c>
      <c r="D1371" s="7" t="s">
        <v>1095</v>
      </c>
      <c r="E1371" s="7" t="s">
        <v>14</v>
      </c>
      <c r="F1371" s="7" t="s">
        <v>1081</v>
      </c>
      <c r="G1371" s="7" t="s">
        <v>1010</v>
      </c>
      <c r="H1371" s="7" t="s">
        <v>199</v>
      </c>
      <c r="I1371" s="7" t="s">
        <v>200</v>
      </c>
      <c r="J1371" s="6" t="s">
        <v>553</v>
      </c>
      <c r="K1371" s="1">
        <v>0</v>
      </c>
      <c r="L1371" s="1">
        <v>0</v>
      </c>
      <c r="M1371" s="1">
        <v>24000</v>
      </c>
      <c r="N1371" s="2">
        <v>0</v>
      </c>
      <c r="O1371" s="2">
        <v>0</v>
      </c>
      <c r="P1371" s="16">
        <v>0.93333333333333302</v>
      </c>
    </row>
    <row r="1372" spans="1:16" x14ac:dyDescent="0.35">
      <c r="A1372" s="23" t="str">
        <f t="shared" si="44"/>
        <v>04</v>
      </c>
      <c r="B1372" s="23">
        <f t="shared" si="45"/>
        <v>1022373</v>
      </c>
      <c r="C1372" s="6" t="s">
        <v>1145</v>
      </c>
      <c r="D1372" s="7" t="s">
        <v>1095</v>
      </c>
      <c r="E1372" s="7" t="s">
        <v>14</v>
      </c>
      <c r="F1372" s="7" t="s">
        <v>1081</v>
      </c>
      <c r="G1372" s="7" t="s">
        <v>1010</v>
      </c>
      <c r="H1372" s="7" t="s">
        <v>281</v>
      </c>
      <c r="I1372" s="7" t="s">
        <v>282</v>
      </c>
      <c r="J1372" s="6" t="s">
        <v>553</v>
      </c>
      <c r="K1372" s="1">
        <v>24000</v>
      </c>
      <c r="L1372" s="1">
        <v>0</v>
      </c>
      <c r="M1372" s="1"/>
      <c r="N1372" s="2">
        <v>0.86058333333333403</v>
      </c>
      <c r="O1372" s="2">
        <v>0</v>
      </c>
      <c r="P1372" s="16"/>
    </row>
    <row r="1373" spans="1:16" x14ac:dyDescent="0.35">
      <c r="A1373" s="23" t="str">
        <f t="shared" si="44"/>
        <v>04</v>
      </c>
      <c r="B1373" s="23">
        <f t="shared" si="45"/>
        <v>1021735</v>
      </c>
      <c r="C1373" s="6" t="s">
        <v>1145</v>
      </c>
      <c r="D1373" s="7" t="s">
        <v>1095</v>
      </c>
      <c r="E1373" s="7" t="s">
        <v>14</v>
      </c>
      <c r="F1373" s="7" t="s">
        <v>1069</v>
      </c>
      <c r="G1373" s="7" t="s">
        <v>1033</v>
      </c>
      <c r="H1373" s="7" t="s">
        <v>179</v>
      </c>
      <c r="I1373" s="7" t="s">
        <v>180</v>
      </c>
      <c r="J1373" s="6" t="s">
        <v>553</v>
      </c>
      <c r="K1373" s="1">
        <v>24000</v>
      </c>
      <c r="L1373" s="1">
        <v>24000</v>
      </c>
      <c r="M1373" s="1">
        <v>48000</v>
      </c>
      <c r="N1373" s="2">
        <v>4.1605833333333297</v>
      </c>
      <c r="O1373" s="2">
        <v>4.1605833333333297</v>
      </c>
      <c r="P1373" s="16">
        <v>4.4083333333333297</v>
      </c>
    </row>
    <row r="1374" spans="1:16" x14ac:dyDescent="0.35">
      <c r="A1374" s="23" t="str">
        <f t="shared" si="44"/>
        <v>04</v>
      </c>
      <c r="B1374" s="23">
        <f t="shared" si="45"/>
        <v>1022748</v>
      </c>
      <c r="C1374" s="6" t="s">
        <v>1145</v>
      </c>
      <c r="D1374" s="7" t="s">
        <v>1095</v>
      </c>
      <c r="E1374" s="7" t="s">
        <v>14</v>
      </c>
      <c r="F1374" s="7" t="s">
        <v>1069</v>
      </c>
      <c r="G1374" s="7" t="s">
        <v>1033</v>
      </c>
      <c r="H1374" s="7" t="s">
        <v>336</v>
      </c>
      <c r="I1374" s="7" t="s">
        <v>337</v>
      </c>
      <c r="J1374" s="6" t="s">
        <v>553</v>
      </c>
      <c r="K1374" s="1"/>
      <c r="L1374" s="1"/>
      <c r="M1374" s="1">
        <v>48000</v>
      </c>
      <c r="N1374" s="2"/>
      <c r="O1374" s="2"/>
      <c r="P1374" s="16">
        <v>4.85741666666667</v>
      </c>
    </row>
    <row r="1375" spans="1:16" x14ac:dyDescent="0.35">
      <c r="A1375" s="23" t="str">
        <f t="shared" si="44"/>
        <v>04</v>
      </c>
      <c r="B1375" s="23">
        <f t="shared" si="45"/>
        <v>1021115</v>
      </c>
      <c r="C1375" s="6" t="s">
        <v>1145</v>
      </c>
      <c r="D1375" s="7" t="s">
        <v>1095</v>
      </c>
      <c r="E1375" s="7" t="s">
        <v>14</v>
      </c>
      <c r="F1375" s="7" t="s">
        <v>1069</v>
      </c>
      <c r="G1375" s="7" t="s">
        <v>1026</v>
      </c>
      <c r="H1375" s="7" t="s">
        <v>123</v>
      </c>
      <c r="I1375" s="7" t="s">
        <v>124</v>
      </c>
      <c r="J1375" s="6" t="s">
        <v>553</v>
      </c>
      <c r="K1375" s="1">
        <v>72000</v>
      </c>
      <c r="L1375" s="1">
        <v>0</v>
      </c>
      <c r="M1375" s="1"/>
      <c r="N1375" s="2">
        <v>0.26056944444444402</v>
      </c>
      <c r="O1375" s="2">
        <v>0</v>
      </c>
      <c r="P1375" s="16"/>
    </row>
    <row r="1376" spans="1:16" x14ac:dyDescent="0.35">
      <c r="A1376" s="23" t="str">
        <f t="shared" si="44"/>
        <v>04</v>
      </c>
      <c r="B1376" s="23">
        <f t="shared" si="45"/>
        <v>1023368</v>
      </c>
      <c r="C1376" s="6" t="s">
        <v>1145</v>
      </c>
      <c r="D1376" s="7" t="s">
        <v>1095</v>
      </c>
      <c r="E1376" s="7" t="s">
        <v>14</v>
      </c>
      <c r="F1376" s="7" t="s">
        <v>1088</v>
      </c>
      <c r="G1376" s="7" t="s">
        <v>1048</v>
      </c>
      <c r="H1376" s="7" t="s">
        <v>647</v>
      </c>
      <c r="I1376" s="7" t="s">
        <v>626</v>
      </c>
      <c r="J1376" s="6" t="s">
        <v>553</v>
      </c>
      <c r="K1376" s="1"/>
      <c r="L1376" s="1"/>
      <c r="M1376" s="1">
        <v>15049</v>
      </c>
      <c r="N1376" s="2"/>
      <c r="O1376" s="2"/>
      <c r="P1376" s="16">
        <v>1.6326628945444901</v>
      </c>
    </row>
    <row r="1377" spans="1:16" x14ac:dyDescent="0.35">
      <c r="A1377" s="23" t="str">
        <f t="shared" si="44"/>
        <v>04</v>
      </c>
      <c r="B1377" s="23">
        <f t="shared" si="45"/>
        <v>1023362</v>
      </c>
      <c r="C1377" s="6" t="s">
        <v>1145</v>
      </c>
      <c r="D1377" s="7" t="s">
        <v>1095</v>
      </c>
      <c r="E1377" s="7" t="s">
        <v>14</v>
      </c>
      <c r="F1377" s="7" t="s">
        <v>1088</v>
      </c>
      <c r="G1377" s="7" t="s">
        <v>1046</v>
      </c>
      <c r="H1377" s="7" t="s">
        <v>641</v>
      </c>
      <c r="I1377" s="7" t="s">
        <v>620</v>
      </c>
      <c r="J1377" s="6" t="s">
        <v>553</v>
      </c>
      <c r="K1377" s="1"/>
      <c r="L1377" s="1"/>
      <c r="M1377" s="1">
        <v>16690</v>
      </c>
      <c r="N1377" s="2"/>
      <c r="O1377" s="2"/>
      <c r="P1377" s="16">
        <v>1.6326628220491299</v>
      </c>
    </row>
    <row r="1378" spans="1:16" x14ac:dyDescent="0.35">
      <c r="A1378" s="23" t="str">
        <f t="shared" si="44"/>
        <v>04</v>
      </c>
      <c r="B1378" s="23">
        <f t="shared" si="45"/>
        <v>1023363</v>
      </c>
      <c r="C1378" s="6" t="s">
        <v>1145</v>
      </c>
      <c r="D1378" s="7" t="s">
        <v>1095</v>
      </c>
      <c r="E1378" s="7" t="s">
        <v>14</v>
      </c>
      <c r="F1378" s="7" t="s">
        <v>1088</v>
      </c>
      <c r="G1378" s="7" t="s">
        <v>1047</v>
      </c>
      <c r="H1378" s="7" t="s">
        <v>642</v>
      </c>
      <c r="I1378" s="7" t="s">
        <v>621</v>
      </c>
      <c r="J1378" s="6" t="s">
        <v>553</v>
      </c>
      <c r="K1378" s="1"/>
      <c r="L1378" s="1"/>
      <c r="M1378" s="1">
        <v>15980</v>
      </c>
      <c r="N1378" s="2"/>
      <c r="O1378" s="2"/>
      <c r="P1378" s="16">
        <v>1.63266250938673</v>
      </c>
    </row>
    <row r="1379" spans="1:16" x14ac:dyDescent="0.35">
      <c r="A1379" s="23" t="str">
        <f t="shared" si="44"/>
        <v>04</v>
      </c>
      <c r="B1379" s="23">
        <f t="shared" si="45"/>
        <v>1020636</v>
      </c>
      <c r="C1379" s="6" t="s">
        <v>1145</v>
      </c>
      <c r="D1379" s="7" t="s">
        <v>1095</v>
      </c>
      <c r="E1379" s="7" t="s">
        <v>16</v>
      </c>
      <c r="F1379" s="7" t="s">
        <v>985</v>
      </c>
      <c r="G1379" s="7" t="s">
        <v>1012</v>
      </c>
      <c r="H1379" s="7" t="s">
        <v>43</v>
      </c>
      <c r="I1379" s="7" t="s">
        <v>44</v>
      </c>
      <c r="J1379" s="6" t="s">
        <v>553</v>
      </c>
      <c r="K1379" s="1">
        <v>13000</v>
      </c>
      <c r="L1379" s="1">
        <v>13000</v>
      </c>
      <c r="M1379" s="1">
        <v>13000</v>
      </c>
      <c r="N1379" s="2">
        <v>4.7880000000000003</v>
      </c>
      <c r="O1379" s="2">
        <v>4.7880000000000003</v>
      </c>
      <c r="P1379" s="16">
        <v>4.3222481153846202</v>
      </c>
    </row>
    <row r="1380" spans="1:16" x14ac:dyDescent="0.35">
      <c r="A1380" s="23" t="str">
        <f t="shared" si="44"/>
        <v>04</v>
      </c>
      <c r="B1380" s="23">
        <f t="shared" si="45"/>
        <v>1020704</v>
      </c>
      <c r="C1380" s="6" t="s">
        <v>1145</v>
      </c>
      <c r="D1380" s="7" t="s">
        <v>1095</v>
      </c>
      <c r="E1380" s="7" t="s">
        <v>16</v>
      </c>
      <c r="F1380" s="7" t="s">
        <v>985</v>
      </c>
      <c r="G1380" s="7" t="s">
        <v>1012</v>
      </c>
      <c r="H1380" s="7" t="s">
        <v>57</v>
      </c>
      <c r="I1380" s="7" t="s">
        <v>58</v>
      </c>
      <c r="J1380" s="6" t="s">
        <v>553</v>
      </c>
      <c r="K1380" s="1">
        <v>500</v>
      </c>
      <c r="L1380" s="1">
        <v>1000</v>
      </c>
      <c r="M1380" s="1">
        <v>1000</v>
      </c>
      <c r="N1380" s="2">
        <v>5.0819999999999999</v>
      </c>
      <c r="O1380" s="2">
        <v>5.0819999999999999</v>
      </c>
      <c r="P1380" s="16">
        <v>4.6004547000000002</v>
      </c>
    </row>
    <row r="1381" spans="1:16" x14ac:dyDescent="0.35">
      <c r="A1381" s="23" t="str">
        <f t="shared" si="44"/>
        <v>04</v>
      </c>
      <c r="B1381" s="23">
        <f t="shared" si="45"/>
        <v>1022931</v>
      </c>
      <c r="C1381" s="6" t="s">
        <v>1145</v>
      </c>
      <c r="D1381" s="7" t="s">
        <v>1095</v>
      </c>
      <c r="E1381" s="7" t="s">
        <v>16</v>
      </c>
      <c r="F1381" s="7" t="s">
        <v>985</v>
      </c>
      <c r="G1381" s="7" t="s">
        <v>1012</v>
      </c>
      <c r="H1381" s="7" t="s">
        <v>386</v>
      </c>
      <c r="I1381" s="7" t="s">
        <v>387</v>
      </c>
      <c r="J1381" s="6" t="s">
        <v>553</v>
      </c>
      <c r="K1381" s="1">
        <v>30000</v>
      </c>
      <c r="L1381" s="1">
        <v>30000</v>
      </c>
      <c r="M1381" s="1">
        <v>30000</v>
      </c>
      <c r="N1381" s="2">
        <v>4.83</v>
      </c>
      <c r="O1381" s="2">
        <v>4.83</v>
      </c>
      <c r="P1381" s="16">
        <v>4.3597578400000003</v>
      </c>
    </row>
    <row r="1382" spans="1:16" x14ac:dyDescent="0.35">
      <c r="A1382" s="23" t="str">
        <f t="shared" si="44"/>
        <v>04</v>
      </c>
      <c r="B1382" s="23">
        <f t="shared" si="45"/>
        <v>1022313</v>
      </c>
      <c r="C1382" s="6" t="s">
        <v>1145</v>
      </c>
      <c r="D1382" s="7" t="s">
        <v>1095</v>
      </c>
      <c r="E1382" s="7" t="s">
        <v>16</v>
      </c>
      <c r="F1382" s="7" t="s">
        <v>1075</v>
      </c>
      <c r="G1382" s="7" t="s">
        <v>1035</v>
      </c>
      <c r="H1382" s="7" t="s">
        <v>273</v>
      </c>
      <c r="I1382" s="7" t="s">
        <v>274</v>
      </c>
      <c r="J1382" s="6" t="s">
        <v>553</v>
      </c>
      <c r="K1382" s="1">
        <v>5722</v>
      </c>
      <c r="L1382" s="1">
        <v>10000</v>
      </c>
      <c r="M1382" s="1">
        <v>10000</v>
      </c>
      <c r="N1382" s="2">
        <v>4.3257602236980102</v>
      </c>
      <c r="O1382" s="2">
        <v>4.3258000000000001</v>
      </c>
      <c r="P1382" s="16">
        <v>3.8663863599999999</v>
      </c>
    </row>
    <row r="1383" spans="1:16" x14ac:dyDescent="0.35">
      <c r="A1383" s="23" t="str">
        <f t="shared" si="44"/>
        <v>04</v>
      </c>
      <c r="B1383" s="23">
        <f t="shared" si="45"/>
        <v>1022326</v>
      </c>
      <c r="C1383" s="6" t="s">
        <v>1145</v>
      </c>
      <c r="D1383" s="7" t="s">
        <v>1095</v>
      </c>
      <c r="E1383" s="7" t="s">
        <v>16</v>
      </c>
      <c r="F1383" s="7" t="s">
        <v>1075</v>
      </c>
      <c r="G1383" s="7" t="s">
        <v>1035</v>
      </c>
      <c r="H1383" s="7" t="s">
        <v>275</v>
      </c>
      <c r="I1383" s="7" t="s">
        <v>276</v>
      </c>
      <c r="J1383" s="6" t="s">
        <v>553</v>
      </c>
      <c r="K1383" s="1">
        <v>25000</v>
      </c>
      <c r="L1383" s="1">
        <v>25000</v>
      </c>
      <c r="M1383" s="1">
        <v>25000</v>
      </c>
      <c r="N1383" s="2">
        <v>3.738</v>
      </c>
      <c r="O1383" s="2">
        <v>3.738</v>
      </c>
      <c r="P1383" s="16">
        <v>3.361912572</v>
      </c>
    </row>
    <row r="1384" spans="1:16" x14ac:dyDescent="0.35">
      <c r="A1384" s="23" t="str">
        <f t="shared" si="44"/>
        <v>04</v>
      </c>
      <c r="B1384" s="23">
        <f t="shared" si="45"/>
        <v>1022587</v>
      </c>
      <c r="C1384" s="6" t="s">
        <v>1145</v>
      </c>
      <c r="D1384" s="7" t="s">
        <v>1095</v>
      </c>
      <c r="E1384" s="7" t="s">
        <v>16</v>
      </c>
      <c r="F1384" s="7" t="s">
        <v>1075</v>
      </c>
      <c r="G1384" s="7" t="s">
        <v>1035</v>
      </c>
      <c r="H1384" s="7" t="s">
        <v>313</v>
      </c>
      <c r="I1384" s="7" t="s">
        <v>314</v>
      </c>
      <c r="J1384" s="6" t="s">
        <v>553</v>
      </c>
      <c r="K1384" s="1">
        <v>1646</v>
      </c>
      <c r="L1384" s="1">
        <v>3000</v>
      </c>
      <c r="M1384" s="1">
        <v>3000</v>
      </c>
      <c r="N1384" s="2">
        <v>4.3681652490887002</v>
      </c>
      <c r="O1384" s="2">
        <v>4.3683333333333296</v>
      </c>
      <c r="P1384" s="16">
        <v>3.9489052999999998</v>
      </c>
    </row>
    <row r="1385" spans="1:16" x14ac:dyDescent="0.35">
      <c r="A1385" s="23" t="str">
        <f t="shared" si="44"/>
        <v>04</v>
      </c>
      <c r="B1385" s="23">
        <f t="shared" si="45"/>
        <v>1022664</v>
      </c>
      <c r="C1385" s="6" t="s">
        <v>1145</v>
      </c>
      <c r="D1385" s="7" t="s">
        <v>1095</v>
      </c>
      <c r="E1385" s="7" t="s">
        <v>16</v>
      </c>
      <c r="F1385" s="7" t="s">
        <v>1075</v>
      </c>
      <c r="G1385" s="7" t="s">
        <v>1035</v>
      </c>
      <c r="H1385" s="7" t="s">
        <v>334</v>
      </c>
      <c r="I1385" s="7" t="s">
        <v>335</v>
      </c>
      <c r="J1385" s="6" t="s">
        <v>553</v>
      </c>
      <c r="K1385" s="1">
        <v>31503</v>
      </c>
      <c r="L1385" s="1">
        <v>50000</v>
      </c>
      <c r="M1385" s="1">
        <v>50000</v>
      </c>
      <c r="N1385" s="2">
        <v>3.8976287972574002</v>
      </c>
      <c r="O1385" s="2">
        <v>3.8976199999999999</v>
      </c>
      <c r="P1385" s="16">
        <v>3.4805055139999999</v>
      </c>
    </row>
    <row r="1386" spans="1:16" x14ac:dyDescent="0.35">
      <c r="A1386" s="23" t="str">
        <f t="shared" si="44"/>
        <v>04</v>
      </c>
      <c r="B1386" s="23">
        <f t="shared" si="45"/>
        <v>1023301</v>
      </c>
      <c r="C1386" s="6" t="s">
        <v>1145</v>
      </c>
      <c r="D1386" s="7" t="s">
        <v>1095</v>
      </c>
      <c r="E1386" s="7" t="s">
        <v>16</v>
      </c>
      <c r="F1386" s="7" t="s">
        <v>1075</v>
      </c>
      <c r="G1386" s="7" t="s">
        <v>1035</v>
      </c>
      <c r="H1386" s="7" t="s">
        <v>488</v>
      </c>
      <c r="I1386" s="7" t="s">
        <v>489</v>
      </c>
      <c r="J1386" s="6" t="s">
        <v>553</v>
      </c>
      <c r="K1386" s="1">
        <v>23500</v>
      </c>
      <c r="L1386" s="1">
        <v>23500</v>
      </c>
      <c r="M1386" s="1">
        <v>23500</v>
      </c>
      <c r="N1386" s="2">
        <v>4.2671914893617</v>
      </c>
      <c r="O1386" s="2">
        <v>4.2671914893617</v>
      </c>
      <c r="P1386" s="16">
        <v>3.8532269702127699</v>
      </c>
    </row>
    <row r="1387" spans="1:16" x14ac:dyDescent="0.35">
      <c r="A1387" s="23" t="str">
        <f t="shared" si="44"/>
        <v>04</v>
      </c>
      <c r="B1387" s="23">
        <f t="shared" si="45"/>
        <v>1020105</v>
      </c>
      <c r="C1387" s="6" t="s">
        <v>1145</v>
      </c>
      <c r="D1387" s="7" t="s">
        <v>1095</v>
      </c>
      <c r="E1387" s="7" t="s">
        <v>16</v>
      </c>
      <c r="F1387" s="7" t="s">
        <v>1075</v>
      </c>
      <c r="G1387" s="7" t="s">
        <v>1002</v>
      </c>
      <c r="H1387" s="7" t="s">
        <v>19</v>
      </c>
      <c r="I1387" s="7" t="s">
        <v>20</v>
      </c>
      <c r="J1387" s="6" t="s">
        <v>553</v>
      </c>
      <c r="K1387" s="1">
        <v>40000</v>
      </c>
      <c r="L1387" s="1">
        <v>40000</v>
      </c>
      <c r="M1387" s="1">
        <v>40000</v>
      </c>
      <c r="N1387" s="2">
        <v>4.3259999999999996</v>
      </c>
      <c r="O1387" s="2">
        <v>4.3259999999999996</v>
      </c>
      <c r="P1387" s="16">
        <v>3.8968734500000002</v>
      </c>
    </row>
    <row r="1388" spans="1:16" x14ac:dyDescent="0.35">
      <c r="A1388" s="23" t="str">
        <f t="shared" si="44"/>
        <v>04</v>
      </c>
      <c r="B1388" s="23">
        <f t="shared" si="45"/>
        <v>1020678</v>
      </c>
      <c r="C1388" s="6" t="s">
        <v>1145</v>
      </c>
      <c r="D1388" s="7" t="s">
        <v>1095</v>
      </c>
      <c r="E1388" s="7" t="s">
        <v>16</v>
      </c>
      <c r="F1388" s="7" t="s">
        <v>1075</v>
      </c>
      <c r="G1388" s="7" t="s">
        <v>1002</v>
      </c>
      <c r="H1388" s="7" t="s">
        <v>53</v>
      </c>
      <c r="I1388" s="7" t="s">
        <v>54</v>
      </c>
      <c r="J1388" s="6" t="s">
        <v>553</v>
      </c>
      <c r="K1388" s="1">
        <v>500</v>
      </c>
      <c r="L1388" s="1">
        <v>500</v>
      </c>
      <c r="M1388" s="1">
        <v>500</v>
      </c>
      <c r="N1388" s="2">
        <v>5.3339999999999996</v>
      </c>
      <c r="O1388" s="2">
        <v>5.3339999999999996</v>
      </c>
      <c r="P1388" s="16">
        <v>4.7642328000000003</v>
      </c>
    </row>
    <row r="1389" spans="1:16" x14ac:dyDescent="0.35">
      <c r="A1389" s="23" t="str">
        <f t="shared" si="44"/>
        <v>04</v>
      </c>
      <c r="B1389" s="23">
        <f t="shared" si="45"/>
        <v>1022472</v>
      </c>
      <c r="C1389" s="6" t="s">
        <v>1145</v>
      </c>
      <c r="D1389" s="7" t="s">
        <v>1095</v>
      </c>
      <c r="E1389" s="7" t="s">
        <v>16</v>
      </c>
      <c r="F1389" s="7" t="s">
        <v>1075</v>
      </c>
      <c r="G1389" s="7" t="s">
        <v>1002</v>
      </c>
      <c r="H1389" s="7" t="s">
        <v>303</v>
      </c>
      <c r="I1389" s="7" t="s">
        <v>304</v>
      </c>
      <c r="J1389" s="6" t="s">
        <v>553</v>
      </c>
      <c r="K1389" s="1">
        <v>13000</v>
      </c>
      <c r="L1389" s="1">
        <v>13000</v>
      </c>
      <c r="M1389" s="1">
        <v>13000</v>
      </c>
      <c r="N1389" s="2">
        <v>4.452</v>
      </c>
      <c r="O1389" s="2">
        <v>4.452</v>
      </c>
      <c r="P1389" s="16">
        <v>4.0193497692307698</v>
      </c>
    </row>
    <row r="1390" spans="1:16" x14ac:dyDescent="0.35">
      <c r="A1390" s="23" t="str">
        <f t="shared" si="44"/>
        <v>04</v>
      </c>
      <c r="B1390" s="23">
        <f t="shared" si="45"/>
        <v>1023349</v>
      </c>
      <c r="C1390" s="6" t="s">
        <v>1145</v>
      </c>
      <c r="D1390" s="7" t="s">
        <v>1095</v>
      </c>
      <c r="E1390" s="7" t="s">
        <v>16</v>
      </c>
      <c r="F1390" s="7" t="s">
        <v>1075</v>
      </c>
      <c r="G1390" s="7" t="s">
        <v>1002</v>
      </c>
      <c r="H1390" s="7" t="s">
        <v>564</v>
      </c>
      <c r="I1390" s="7" t="s">
        <v>565</v>
      </c>
      <c r="J1390" s="6" t="s">
        <v>553</v>
      </c>
      <c r="K1390" s="1">
        <v>43</v>
      </c>
      <c r="L1390" s="1">
        <v>5000</v>
      </c>
      <c r="M1390" s="1">
        <v>5000</v>
      </c>
      <c r="N1390" s="2">
        <v>4.2790697674418601</v>
      </c>
      <c r="O1390" s="2">
        <v>4.3255999999999997</v>
      </c>
      <c r="P1390" s="16">
        <v>3.8967171199999999</v>
      </c>
    </row>
    <row r="1391" spans="1:16" x14ac:dyDescent="0.35">
      <c r="A1391" s="23" t="str">
        <f t="shared" si="44"/>
        <v>04</v>
      </c>
      <c r="B1391" s="23">
        <f t="shared" si="45"/>
        <v>1020110</v>
      </c>
      <c r="C1391" s="6" t="s">
        <v>1145</v>
      </c>
      <c r="D1391" s="7" t="s">
        <v>1095</v>
      </c>
      <c r="E1391" s="7" t="s">
        <v>16</v>
      </c>
      <c r="F1391" s="7" t="s">
        <v>1075</v>
      </c>
      <c r="G1391" s="7" t="s">
        <v>1003</v>
      </c>
      <c r="H1391" s="7" t="s">
        <v>21</v>
      </c>
      <c r="I1391" s="7" t="s">
        <v>22</v>
      </c>
      <c r="J1391" s="6" t="s">
        <v>553</v>
      </c>
      <c r="K1391" s="1">
        <v>700000</v>
      </c>
      <c r="L1391" s="1">
        <v>700000</v>
      </c>
      <c r="M1391" s="1">
        <v>700100</v>
      </c>
      <c r="N1391" s="2">
        <v>3.8304</v>
      </c>
      <c r="O1391" s="2">
        <v>3.8304</v>
      </c>
      <c r="P1391" s="16">
        <v>3.44315859691473</v>
      </c>
    </row>
    <row r="1392" spans="1:16" x14ac:dyDescent="0.35">
      <c r="A1392" s="23" t="str">
        <f t="shared" si="44"/>
        <v>04</v>
      </c>
      <c r="B1392" s="23">
        <f t="shared" si="45"/>
        <v>1020589</v>
      </c>
      <c r="C1392" s="6" t="s">
        <v>1145</v>
      </c>
      <c r="D1392" s="7" t="s">
        <v>1095</v>
      </c>
      <c r="E1392" s="7" t="s">
        <v>16</v>
      </c>
      <c r="F1392" s="7" t="s">
        <v>1075</v>
      </c>
      <c r="G1392" s="7" t="s">
        <v>1003</v>
      </c>
      <c r="H1392" s="7" t="s">
        <v>37</v>
      </c>
      <c r="I1392" s="7" t="s">
        <v>38</v>
      </c>
      <c r="J1392" s="6" t="s">
        <v>553</v>
      </c>
      <c r="K1392" s="1">
        <v>51399</v>
      </c>
      <c r="L1392" s="1">
        <v>120000</v>
      </c>
      <c r="M1392" s="1">
        <v>120000</v>
      </c>
      <c r="N1392" s="2">
        <v>4.0739897663378697</v>
      </c>
      <c r="O1392" s="2">
        <v>4.0739999999999998</v>
      </c>
      <c r="P1392" s="16">
        <v>3.6668792958333301</v>
      </c>
    </row>
    <row r="1393" spans="1:16" x14ac:dyDescent="0.35">
      <c r="A1393" s="23" t="str">
        <f t="shared" si="44"/>
        <v>04</v>
      </c>
      <c r="B1393" s="23">
        <f t="shared" si="45"/>
        <v>1020681</v>
      </c>
      <c r="C1393" s="6" t="s">
        <v>1145</v>
      </c>
      <c r="D1393" s="7" t="s">
        <v>1095</v>
      </c>
      <c r="E1393" s="7" t="s">
        <v>16</v>
      </c>
      <c r="F1393" s="7" t="s">
        <v>1075</v>
      </c>
      <c r="G1393" s="7" t="s">
        <v>1003</v>
      </c>
      <c r="H1393" s="7" t="s">
        <v>55</v>
      </c>
      <c r="I1393" s="7" t="s">
        <v>56</v>
      </c>
      <c r="J1393" s="6" t="s">
        <v>553</v>
      </c>
      <c r="K1393" s="1">
        <v>13738</v>
      </c>
      <c r="L1393" s="1">
        <v>20000</v>
      </c>
      <c r="M1393" s="1">
        <v>20000</v>
      </c>
      <c r="N1393" s="2">
        <v>4.3261027806085304</v>
      </c>
      <c r="O1393" s="2">
        <v>4.3261000000000003</v>
      </c>
      <c r="P1393" s="16">
        <v>3.89278645</v>
      </c>
    </row>
    <row r="1394" spans="1:16" x14ac:dyDescent="0.35">
      <c r="A1394" s="23" t="str">
        <f t="shared" si="44"/>
        <v>04</v>
      </c>
      <c r="B1394" s="23">
        <f t="shared" si="45"/>
        <v>1021603</v>
      </c>
      <c r="C1394" s="6" t="s">
        <v>1145</v>
      </c>
      <c r="D1394" s="7" t="s">
        <v>1095</v>
      </c>
      <c r="E1394" s="7" t="s">
        <v>16</v>
      </c>
      <c r="F1394" s="7" t="s">
        <v>1075</v>
      </c>
      <c r="G1394" s="7" t="s">
        <v>1003</v>
      </c>
      <c r="H1394" s="7" t="s">
        <v>165</v>
      </c>
      <c r="I1394" s="7" t="s">
        <v>166</v>
      </c>
      <c r="J1394" s="6" t="s">
        <v>553</v>
      </c>
      <c r="K1394" s="1">
        <v>5279</v>
      </c>
      <c r="L1394" s="1">
        <v>7000</v>
      </c>
      <c r="M1394" s="1">
        <v>7000</v>
      </c>
      <c r="N1394" s="2">
        <v>4.3089600303087696</v>
      </c>
      <c r="O1394" s="2">
        <v>4.3090000000000002</v>
      </c>
      <c r="P1394" s="16">
        <v>3.8929893857142899</v>
      </c>
    </row>
    <row r="1395" spans="1:16" x14ac:dyDescent="0.35">
      <c r="A1395" s="23" t="str">
        <f t="shared" si="44"/>
        <v>04</v>
      </c>
      <c r="B1395" s="23">
        <f t="shared" si="45"/>
        <v>1022370</v>
      </c>
      <c r="C1395" s="6" t="s">
        <v>1145</v>
      </c>
      <c r="D1395" s="7" t="s">
        <v>1095</v>
      </c>
      <c r="E1395" s="7" t="s">
        <v>16</v>
      </c>
      <c r="F1395" s="7" t="s">
        <v>1075</v>
      </c>
      <c r="G1395" s="7" t="s">
        <v>1003</v>
      </c>
      <c r="H1395" s="7" t="s">
        <v>279</v>
      </c>
      <c r="I1395" s="7" t="s">
        <v>280</v>
      </c>
      <c r="J1395" s="6" t="s">
        <v>553</v>
      </c>
      <c r="K1395" s="1">
        <v>39413</v>
      </c>
      <c r="L1395" s="1">
        <v>40000</v>
      </c>
      <c r="M1395" s="1">
        <v>40000</v>
      </c>
      <c r="N1395" s="2">
        <v>4.1159515895770404</v>
      </c>
      <c r="O1395" s="2">
        <v>4.1159499999999998</v>
      </c>
      <c r="P1395" s="16">
        <v>3.6878804199999999</v>
      </c>
    </row>
    <row r="1396" spans="1:16" x14ac:dyDescent="0.35">
      <c r="A1396" s="23" t="str">
        <f t="shared" si="44"/>
        <v>04</v>
      </c>
      <c r="B1396" s="23">
        <f t="shared" si="45"/>
        <v>1022919</v>
      </c>
      <c r="C1396" s="6" t="s">
        <v>1145</v>
      </c>
      <c r="D1396" s="7" t="s">
        <v>1095</v>
      </c>
      <c r="E1396" s="7" t="s">
        <v>16</v>
      </c>
      <c r="F1396" s="7" t="s">
        <v>1075</v>
      </c>
      <c r="G1396" s="7" t="s">
        <v>1003</v>
      </c>
      <c r="H1396" s="7" t="s">
        <v>378</v>
      </c>
      <c r="I1396" s="7" t="s">
        <v>379</v>
      </c>
      <c r="J1396" s="6" t="s">
        <v>553</v>
      </c>
      <c r="K1396" s="1">
        <v>24000</v>
      </c>
      <c r="L1396" s="1">
        <v>24000</v>
      </c>
      <c r="M1396" s="1">
        <v>24000</v>
      </c>
      <c r="N1396" s="2">
        <v>4.0739999999999998</v>
      </c>
      <c r="O1396" s="2">
        <v>4.0739999999999998</v>
      </c>
      <c r="P1396" s="16">
        <v>3.66456257083333</v>
      </c>
    </row>
    <row r="1397" spans="1:16" x14ac:dyDescent="0.35">
      <c r="A1397" s="23" t="str">
        <f t="shared" si="44"/>
        <v>04</v>
      </c>
      <c r="B1397" s="23">
        <f t="shared" si="45"/>
        <v>1020592</v>
      </c>
      <c r="C1397" s="6" t="s">
        <v>1145</v>
      </c>
      <c r="D1397" s="7" t="s">
        <v>1095</v>
      </c>
      <c r="E1397" s="7" t="s">
        <v>16</v>
      </c>
      <c r="F1397" s="7" t="s">
        <v>1075</v>
      </c>
      <c r="G1397" s="7" t="s">
        <v>1011</v>
      </c>
      <c r="H1397" s="7" t="s">
        <v>39</v>
      </c>
      <c r="I1397" s="7" t="s">
        <v>40</v>
      </c>
      <c r="J1397" s="6" t="s">
        <v>553</v>
      </c>
      <c r="K1397" s="1">
        <v>170000</v>
      </c>
      <c r="L1397" s="1">
        <v>163000</v>
      </c>
      <c r="M1397" s="1">
        <v>163000</v>
      </c>
      <c r="N1397" s="2">
        <v>3.9480058823529398</v>
      </c>
      <c r="O1397" s="2">
        <v>3.9480061349693201</v>
      </c>
      <c r="P1397" s="16">
        <v>3.5487232300613498</v>
      </c>
    </row>
    <row r="1398" spans="1:16" x14ac:dyDescent="0.35">
      <c r="A1398" s="23" t="str">
        <f t="shared" si="44"/>
        <v>04</v>
      </c>
      <c r="B1398" s="23">
        <f t="shared" si="45"/>
        <v>1020620</v>
      </c>
      <c r="C1398" s="6" t="s">
        <v>1145</v>
      </c>
      <c r="D1398" s="7" t="s">
        <v>1095</v>
      </c>
      <c r="E1398" s="7" t="s">
        <v>16</v>
      </c>
      <c r="F1398" s="7" t="s">
        <v>1075</v>
      </c>
      <c r="G1398" s="7" t="s">
        <v>1011</v>
      </c>
      <c r="H1398" s="7" t="s">
        <v>41</v>
      </c>
      <c r="I1398" s="7" t="s">
        <v>42</v>
      </c>
      <c r="J1398" s="6" t="s">
        <v>553</v>
      </c>
      <c r="K1398" s="1">
        <v>30000</v>
      </c>
      <c r="L1398" s="1">
        <v>30000</v>
      </c>
      <c r="M1398" s="1">
        <v>30000</v>
      </c>
      <c r="N1398" s="2">
        <v>3.948</v>
      </c>
      <c r="O1398" s="2">
        <v>3.948</v>
      </c>
      <c r="P1398" s="16">
        <v>3.5725879100000002</v>
      </c>
    </row>
    <row r="1399" spans="1:16" x14ac:dyDescent="0.35">
      <c r="A1399" s="23" t="str">
        <f t="shared" si="44"/>
        <v>04</v>
      </c>
      <c r="B1399" s="23">
        <f t="shared" si="45"/>
        <v>1020758</v>
      </c>
      <c r="C1399" s="6" t="s">
        <v>1145</v>
      </c>
      <c r="D1399" s="7" t="s">
        <v>1095</v>
      </c>
      <c r="E1399" s="7" t="s">
        <v>16</v>
      </c>
      <c r="F1399" s="7" t="s">
        <v>1075</v>
      </c>
      <c r="G1399" s="7" t="s">
        <v>1011</v>
      </c>
      <c r="H1399" s="7" t="s">
        <v>63</v>
      </c>
      <c r="I1399" s="7" t="s">
        <v>64</v>
      </c>
      <c r="J1399" s="6" t="s">
        <v>553</v>
      </c>
      <c r="K1399" s="1">
        <v>3000</v>
      </c>
      <c r="L1399" s="1">
        <v>3000</v>
      </c>
      <c r="M1399" s="1">
        <v>3000</v>
      </c>
      <c r="N1399" s="2">
        <v>4.28466666666667</v>
      </c>
      <c r="O1399" s="2">
        <v>4.28466666666667</v>
      </c>
      <c r="P1399" s="16">
        <v>3.9416754333333301</v>
      </c>
    </row>
    <row r="1400" spans="1:16" x14ac:dyDescent="0.35">
      <c r="A1400" s="23" t="str">
        <f t="shared" si="44"/>
        <v>04</v>
      </c>
      <c r="B1400" s="23">
        <f t="shared" si="45"/>
        <v>1022499</v>
      </c>
      <c r="C1400" s="6" t="s">
        <v>1145</v>
      </c>
      <c r="D1400" s="7" t="s">
        <v>1095</v>
      </c>
      <c r="E1400" s="7" t="s">
        <v>16</v>
      </c>
      <c r="F1400" s="7" t="s">
        <v>1075</v>
      </c>
      <c r="G1400" s="7" t="s">
        <v>1011</v>
      </c>
      <c r="H1400" s="7" t="s">
        <v>305</v>
      </c>
      <c r="I1400" s="7" t="s">
        <v>306</v>
      </c>
      <c r="J1400" s="6" t="s">
        <v>553</v>
      </c>
      <c r="K1400" s="1">
        <v>21000</v>
      </c>
      <c r="L1400" s="1">
        <v>21000</v>
      </c>
      <c r="M1400" s="1">
        <v>21000</v>
      </c>
      <c r="N1400" s="2">
        <v>4.452</v>
      </c>
      <c r="O1400" s="2">
        <v>4.452</v>
      </c>
      <c r="P1400" s="16">
        <v>4.0331041380952399</v>
      </c>
    </row>
    <row r="1401" spans="1:16" x14ac:dyDescent="0.35">
      <c r="A1401" s="23" t="str">
        <f t="shared" si="44"/>
        <v>04</v>
      </c>
      <c r="B1401" s="23">
        <f t="shared" si="45"/>
        <v>1022600</v>
      </c>
      <c r="C1401" s="6" t="s">
        <v>1145</v>
      </c>
      <c r="D1401" s="7" t="s">
        <v>1095</v>
      </c>
      <c r="E1401" s="7" t="s">
        <v>16</v>
      </c>
      <c r="F1401" s="7" t="s">
        <v>1075</v>
      </c>
      <c r="G1401" s="7" t="s">
        <v>1011</v>
      </c>
      <c r="H1401" s="7" t="s">
        <v>316</v>
      </c>
      <c r="I1401" s="7" t="s">
        <v>317</v>
      </c>
      <c r="J1401" s="6" t="s">
        <v>553</v>
      </c>
      <c r="K1401" s="1">
        <v>15000</v>
      </c>
      <c r="L1401" s="1">
        <v>15000</v>
      </c>
      <c r="M1401" s="1">
        <v>15000</v>
      </c>
      <c r="N1401" s="2">
        <v>4.1159999999999997</v>
      </c>
      <c r="O1401" s="2">
        <v>4.1159999999999997</v>
      </c>
      <c r="P1401" s="16">
        <v>3.6930748800000002</v>
      </c>
    </row>
    <row r="1402" spans="1:16" x14ac:dyDescent="0.35">
      <c r="A1402" s="23" t="str">
        <f t="shared" si="44"/>
        <v>04</v>
      </c>
      <c r="B1402" s="23">
        <f t="shared" si="45"/>
        <v>1023051</v>
      </c>
      <c r="C1402" s="6" t="s">
        <v>1145</v>
      </c>
      <c r="D1402" s="7" t="s">
        <v>1095</v>
      </c>
      <c r="E1402" s="7" t="s">
        <v>16</v>
      </c>
      <c r="F1402" s="7" t="s">
        <v>1075</v>
      </c>
      <c r="G1402" s="7" t="s">
        <v>1011</v>
      </c>
      <c r="H1402" s="7" t="s">
        <v>616</v>
      </c>
      <c r="I1402" s="7" t="s">
        <v>617</v>
      </c>
      <c r="J1402" s="6" t="s">
        <v>553</v>
      </c>
      <c r="K1402" s="1"/>
      <c r="L1402" s="1"/>
      <c r="M1402" s="1">
        <v>2000</v>
      </c>
      <c r="N1402" s="2"/>
      <c r="O1402" s="2"/>
      <c r="P1402" s="16">
        <v>3.4332364000000002</v>
      </c>
    </row>
    <row r="1403" spans="1:16" x14ac:dyDescent="0.35">
      <c r="A1403" s="23" t="str">
        <f t="shared" si="44"/>
        <v>04</v>
      </c>
      <c r="B1403" s="23">
        <f t="shared" si="45"/>
        <v>1023055</v>
      </c>
      <c r="C1403" s="6" t="s">
        <v>1145</v>
      </c>
      <c r="D1403" s="7" t="s">
        <v>1095</v>
      </c>
      <c r="E1403" s="7" t="s">
        <v>16</v>
      </c>
      <c r="F1403" s="7" t="s">
        <v>1075</v>
      </c>
      <c r="G1403" s="7" t="s">
        <v>1011</v>
      </c>
      <c r="H1403" s="7" t="s">
        <v>542</v>
      </c>
      <c r="I1403" s="7" t="s">
        <v>543</v>
      </c>
      <c r="J1403" s="6" t="s">
        <v>553</v>
      </c>
      <c r="K1403" s="1">
        <v>5000</v>
      </c>
      <c r="L1403" s="1">
        <v>5000</v>
      </c>
      <c r="M1403" s="1">
        <v>5000</v>
      </c>
      <c r="N1403" s="2">
        <v>0</v>
      </c>
      <c r="O1403" s="2">
        <v>0</v>
      </c>
      <c r="P1403" s="16">
        <v>3.4332364200000001</v>
      </c>
    </row>
    <row r="1404" spans="1:16" x14ac:dyDescent="0.35">
      <c r="A1404" s="23" t="str">
        <f t="shared" si="44"/>
        <v>04</v>
      </c>
      <c r="B1404" s="23">
        <f t="shared" si="45"/>
        <v>1023163</v>
      </c>
      <c r="C1404" s="6" t="s">
        <v>1145</v>
      </c>
      <c r="D1404" s="7" t="s">
        <v>1095</v>
      </c>
      <c r="E1404" s="7" t="s">
        <v>16</v>
      </c>
      <c r="F1404" s="7" t="s">
        <v>1075</v>
      </c>
      <c r="G1404" s="7" t="s">
        <v>1011</v>
      </c>
      <c r="H1404" s="7" t="s">
        <v>428</v>
      </c>
      <c r="I1404" s="7" t="s">
        <v>429</v>
      </c>
      <c r="J1404" s="6" t="s">
        <v>553</v>
      </c>
      <c r="K1404" s="1">
        <v>25000</v>
      </c>
      <c r="L1404" s="1">
        <v>25000</v>
      </c>
      <c r="M1404" s="1">
        <v>25000</v>
      </c>
      <c r="N1404" s="2">
        <v>4.1159999999999997</v>
      </c>
      <c r="O1404" s="2">
        <v>4.1159999999999997</v>
      </c>
      <c r="P1404" s="16">
        <v>3.7453714040000001</v>
      </c>
    </row>
    <row r="1405" spans="1:16" x14ac:dyDescent="0.35">
      <c r="A1405" s="23" t="str">
        <f t="shared" si="44"/>
        <v>04</v>
      </c>
      <c r="B1405" s="23">
        <f t="shared" si="45"/>
        <v>1023350</v>
      </c>
      <c r="C1405" s="6" t="s">
        <v>1145</v>
      </c>
      <c r="D1405" s="7" t="s">
        <v>1095</v>
      </c>
      <c r="E1405" s="7" t="s">
        <v>16</v>
      </c>
      <c r="F1405" s="7" t="s">
        <v>1075</v>
      </c>
      <c r="G1405" s="7" t="s">
        <v>1011</v>
      </c>
      <c r="H1405" s="7" t="s">
        <v>566</v>
      </c>
      <c r="I1405" s="7" t="s">
        <v>567</v>
      </c>
      <c r="J1405" s="6" t="s">
        <v>553</v>
      </c>
      <c r="K1405" s="1">
        <v>20000</v>
      </c>
      <c r="L1405" s="1">
        <v>20000</v>
      </c>
      <c r="M1405" s="1">
        <v>20086.099999999999</v>
      </c>
      <c r="N1405" s="2">
        <v>3.948</v>
      </c>
      <c r="O1405" s="2">
        <v>3.948</v>
      </c>
      <c r="P1405" s="16">
        <v>3.5677979199546002</v>
      </c>
    </row>
    <row r="1406" spans="1:16" x14ac:dyDescent="0.35">
      <c r="A1406" s="23" t="str">
        <f t="shared" si="44"/>
        <v>04</v>
      </c>
      <c r="B1406" s="23">
        <f t="shared" si="45"/>
        <v>1022817</v>
      </c>
      <c r="C1406" s="6" t="s">
        <v>1145</v>
      </c>
      <c r="D1406" s="7" t="s">
        <v>1095</v>
      </c>
      <c r="E1406" s="7" t="s">
        <v>16</v>
      </c>
      <c r="F1406" s="7" t="s">
        <v>990</v>
      </c>
      <c r="G1406" s="7" t="s">
        <v>990</v>
      </c>
      <c r="H1406" s="7" t="s">
        <v>1171</v>
      </c>
      <c r="I1406" s="7" t="s">
        <v>416</v>
      </c>
      <c r="J1406" s="6" t="s">
        <v>553</v>
      </c>
      <c r="K1406" s="1"/>
      <c r="L1406" s="1"/>
      <c r="M1406" s="1">
        <v>22.3</v>
      </c>
      <c r="N1406" s="2"/>
      <c r="O1406" s="2"/>
      <c r="P1406" s="16">
        <v>3.5894125560538099</v>
      </c>
    </row>
    <row r="1407" spans="1:16" x14ac:dyDescent="0.35">
      <c r="A1407" s="23" t="str">
        <f t="shared" si="44"/>
        <v>04</v>
      </c>
      <c r="B1407" s="23">
        <f t="shared" si="45"/>
        <v>1020326</v>
      </c>
      <c r="C1407" s="6" t="s">
        <v>1145</v>
      </c>
      <c r="D1407" s="7" t="s">
        <v>1095</v>
      </c>
      <c r="E1407" s="7" t="s">
        <v>16</v>
      </c>
      <c r="F1407" s="7" t="s">
        <v>1077</v>
      </c>
      <c r="G1407" s="7" t="s">
        <v>1005</v>
      </c>
      <c r="H1407" s="7" t="s">
        <v>25</v>
      </c>
      <c r="I1407" s="7" t="s">
        <v>26</v>
      </c>
      <c r="J1407" s="6" t="s">
        <v>553</v>
      </c>
      <c r="K1407" s="1">
        <v>240000</v>
      </c>
      <c r="L1407" s="1">
        <v>240000</v>
      </c>
      <c r="M1407" s="1">
        <v>240000</v>
      </c>
      <c r="N1407" s="2">
        <v>2.8056000000000001</v>
      </c>
      <c r="O1407" s="2">
        <v>2.8056000000000001</v>
      </c>
      <c r="P1407" s="16">
        <v>2.4763289337500001</v>
      </c>
    </row>
    <row r="1408" spans="1:16" x14ac:dyDescent="0.35">
      <c r="A1408" s="23" t="str">
        <f t="shared" si="44"/>
        <v>04</v>
      </c>
      <c r="B1408" s="23">
        <f t="shared" si="45"/>
        <v>1020715</v>
      </c>
      <c r="C1408" s="6" t="s">
        <v>1145</v>
      </c>
      <c r="D1408" s="7" t="s">
        <v>1095</v>
      </c>
      <c r="E1408" s="7" t="s">
        <v>16</v>
      </c>
      <c r="F1408" s="7" t="s">
        <v>1082</v>
      </c>
      <c r="G1408" s="7" t="s">
        <v>1014</v>
      </c>
      <c r="H1408" s="7" t="s">
        <v>59</v>
      </c>
      <c r="I1408" s="7" t="s">
        <v>60</v>
      </c>
      <c r="J1408" s="6" t="s">
        <v>553</v>
      </c>
      <c r="K1408" s="1">
        <v>1269</v>
      </c>
      <c r="L1408" s="1">
        <v>2000</v>
      </c>
      <c r="M1408" s="1">
        <v>2000</v>
      </c>
      <c r="N1408" s="2">
        <v>4.7880220646178104</v>
      </c>
      <c r="O1408" s="2">
        <v>4.7880000000000003</v>
      </c>
      <c r="P1408" s="16">
        <v>4.4268987500000003</v>
      </c>
    </row>
    <row r="1409" spans="1:16" x14ac:dyDescent="0.35">
      <c r="A1409" s="23" t="str">
        <f t="shared" si="44"/>
        <v>04</v>
      </c>
      <c r="B1409" s="23">
        <f t="shared" si="45"/>
        <v>1020914</v>
      </c>
      <c r="C1409" s="6" t="s">
        <v>1145</v>
      </c>
      <c r="D1409" s="7" t="s">
        <v>1095</v>
      </c>
      <c r="E1409" s="7" t="s">
        <v>16</v>
      </c>
      <c r="F1409" s="7" t="s">
        <v>1082</v>
      </c>
      <c r="G1409" s="7" t="s">
        <v>1014</v>
      </c>
      <c r="H1409" s="7" t="s">
        <v>89</v>
      </c>
      <c r="I1409" s="7" t="s">
        <v>90</v>
      </c>
      <c r="J1409" s="6" t="s">
        <v>553</v>
      </c>
      <c r="K1409" s="1">
        <v>9000</v>
      </c>
      <c r="L1409" s="1">
        <v>9000</v>
      </c>
      <c r="M1409" s="1">
        <v>9000</v>
      </c>
      <c r="N1409" s="2">
        <v>5.8380000000000001</v>
      </c>
      <c r="O1409" s="2">
        <v>5.8380000000000001</v>
      </c>
      <c r="P1409" s="16">
        <v>5.3417806111111101</v>
      </c>
    </row>
    <row r="1410" spans="1:16" x14ac:dyDescent="0.35">
      <c r="A1410" s="23" t="str">
        <f t="shared" si="44"/>
        <v>04</v>
      </c>
      <c r="B1410" s="23">
        <f t="shared" si="45"/>
        <v>1020637</v>
      </c>
      <c r="C1410" s="6" t="s">
        <v>1145</v>
      </c>
      <c r="D1410" s="7" t="s">
        <v>1095</v>
      </c>
      <c r="E1410" s="7" t="s">
        <v>16</v>
      </c>
      <c r="F1410" s="7" t="s">
        <v>1082</v>
      </c>
      <c r="G1410" s="7" t="s">
        <v>1013</v>
      </c>
      <c r="H1410" s="7" t="s">
        <v>45</v>
      </c>
      <c r="I1410" s="7" t="s">
        <v>46</v>
      </c>
      <c r="J1410" s="6" t="s">
        <v>553</v>
      </c>
      <c r="K1410" s="1">
        <v>190000</v>
      </c>
      <c r="L1410" s="1">
        <v>190000</v>
      </c>
      <c r="M1410" s="1">
        <v>190000</v>
      </c>
      <c r="N1410" s="2">
        <v>5.0484</v>
      </c>
      <c r="O1410" s="2">
        <v>5.0484</v>
      </c>
      <c r="P1410" s="16">
        <v>4.6264441078947396</v>
      </c>
    </row>
    <row r="1411" spans="1:16" x14ac:dyDescent="0.35">
      <c r="A1411" s="23" t="str">
        <f t="shared" si="44"/>
        <v>04</v>
      </c>
      <c r="B1411" s="23">
        <f t="shared" si="45"/>
        <v>1020731</v>
      </c>
      <c r="C1411" s="6" t="s">
        <v>1145</v>
      </c>
      <c r="D1411" s="7" t="s">
        <v>1095</v>
      </c>
      <c r="E1411" s="7" t="s">
        <v>16</v>
      </c>
      <c r="F1411" s="7" t="s">
        <v>1082</v>
      </c>
      <c r="G1411" s="7" t="s">
        <v>1013</v>
      </c>
      <c r="H1411" s="7" t="s">
        <v>61</v>
      </c>
      <c r="I1411" s="7" t="s">
        <v>62</v>
      </c>
      <c r="J1411" s="6" t="s">
        <v>553</v>
      </c>
      <c r="K1411" s="1">
        <v>16401</v>
      </c>
      <c r="L1411" s="1">
        <v>20000</v>
      </c>
      <c r="M1411" s="1">
        <v>20000</v>
      </c>
      <c r="N1411" s="2">
        <v>5.2500457289189697</v>
      </c>
      <c r="O1411" s="2">
        <v>5.2500499999999999</v>
      </c>
      <c r="P1411" s="16">
        <v>4.7579994599999997</v>
      </c>
    </row>
    <row r="1412" spans="1:16" x14ac:dyDescent="0.35">
      <c r="A1412" s="23" t="str">
        <f t="shared" si="44"/>
        <v>04</v>
      </c>
      <c r="B1412" s="23">
        <f t="shared" si="45"/>
        <v>1020802</v>
      </c>
      <c r="C1412" s="6" t="s">
        <v>1145</v>
      </c>
      <c r="D1412" s="7" t="s">
        <v>1095</v>
      </c>
      <c r="E1412" s="7" t="s">
        <v>16</v>
      </c>
      <c r="F1412" s="7" t="s">
        <v>1082</v>
      </c>
      <c r="G1412" s="7" t="s">
        <v>1013</v>
      </c>
      <c r="H1412" s="7" t="s">
        <v>67</v>
      </c>
      <c r="I1412" s="7" t="s">
        <v>68</v>
      </c>
      <c r="J1412" s="6" t="s">
        <v>553</v>
      </c>
      <c r="K1412" s="1">
        <v>69730</v>
      </c>
      <c r="L1412" s="1">
        <v>73000</v>
      </c>
      <c r="M1412" s="1">
        <v>73000</v>
      </c>
      <c r="N1412" s="2">
        <v>4.7460203642621499</v>
      </c>
      <c r="O1412" s="2">
        <v>4.7460273972602698</v>
      </c>
      <c r="P1412" s="16">
        <v>4.3444211136986297</v>
      </c>
    </row>
    <row r="1413" spans="1:16" x14ac:dyDescent="0.35">
      <c r="A1413" s="23" t="str">
        <f t="shared" ref="A1413:A1476" si="46">MID(C1413,1,2)</f>
        <v>04</v>
      </c>
      <c r="B1413" s="23">
        <f t="shared" ref="B1413:B1476" si="47">+H1413*1</f>
        <v>1021533</v>
      </c>
      <c r="C1413" s="6" t="s">
        <v>1145</v>
      </c>
      <c r="D1413" s="7" t="s">
        <v>1095</v>
      </c>
      <c r="E1413" s="7" t="s">
        <v>16</v>
      </c>
      <c r="F1413" s="7" t="s">
        <v>1082</v>
      </c>
      <c r="G1413" s="7" t="s">
        <v>1013</v>
      </c>
      <c r="H1413" s="7" t="s">
        <v>156</v>
      </c>
      <c r="I1413" s="7" t="s">
        <v>157</v>
      </c>
      <c r="J1413" s="6" t="s">
        <v>553</v>
      </c>
      <c r="K1413" s="1">
        <v>0</v>
      </c>
      <c r="L1413" s="1">
        <v>15000</v>
      </c>
      <c r="M1413" s="1">
        <v>15000</v>
      </c>
      <c r="N1413" s="2">
        <v>0</v>
      </c>
      <c r="O1413" s="2">
        <v>5.2919999999999998</v>
      </c>
      <c r="P1413" s="16">
        <v>4.8398320000000004</v>
      </c>
    </row>
    <row r="1414" spans="1:16" x14ac:dyDescent="0.35">
      <c r="A1414" s="23" t="str">
        <f t="shared" si="46"/>
        <v>04</v>
      </c>
      <c r="B1414" s="23">
        <f t="shared" si="47"/>
        <v>1022371</v>
      </c>
      <c r="C1414" s="6" t="s">
        <v>1145</v>
      </c>
      <c r="D1414" s="7" t="s">
        <v>1095</v>
      </c>
      <c r="E1414" s="7" t="s">
        <v>16</v>
      </c>
      <c r="F1414" s="7" t="s">
        <v>1082</v>
      </c>
      <c r="G1414" s="7" t="s">
        <v>1013</v>
      </c>
      <c r="H1414" s="7" t="s">
        <v>526</v>
      </c>
      <c r="I1414" s="7" t="s">
        <v>527</v>
      </c>
      <c r="J1414" s="6" t="s">
        <v>553</v>
      </c>
      <c r="K1414" s="1">
        <v>19000</v>
      </c>
      <c r="L1414" s="1">
        <v>19000</v>
      </c>
      <c r="M1414" s="1">
        <v>18000</v>
      </c>
      <c r="N1414" s="2">
        <v>4.7460000000000004</v>
      </c>
      <c r="O1414" s="2">
        <v>4.7460000000000004</v>
      </c>
      <c r="P1414" s="16">
        <v>4.2411205333333299</v>
      </c>
    </row>
    <row r="1415" spans="1:16" x14ac:dyDescent="0.35">
      <c r="A1415" s="23" t="str">
        <f t="shared" si="46"/>
        <v>04</v>
      </c>
      <c r="B1415" s="23">
        <f t="shared" si="47"/>
        <v>1022901</v>
      </c>
      <c r="C1415" s="6" t="s">
        <v>1145</v>
      </c>
      <c r="D1415" s="7" t="s">
        <v>1095</v>
      </c>
      <c r="E1415" s="7" t="s">
        <v>16</v>
      </c>
      <c r="F1415" s="7" t="s">
        <v>1082</v>
      </c>
      <c r="G1415" s="7" t="s">
        <v>1013</v>
      </c>
      <c r="H1415" s="7" t="s">
        <v>481</v>
      </c>
      <c r="I1415" s="7" t="s">
        <v>482</v>
      </c>
      <c r="J1415" s="6" t="s">
        <v>553</v>
      </c>
      <c r="K1415" s="1">
        <v>9795</v>
      </c>
      <c r="L1415" s="1">
        <v>10000</v>
      </c>
      <c r="M1415" s="1">
        <v>10000</v>
      </c>
      <c r="N1415" s="2">
        <v>5.0481878509443598</v>
      </c>
      <c r="O1415" s="2">
        <v>5.0481999999999996</v>
      </c>
      <c r="P1415" s="16">
        <v>4.6322325099999997</v>
      </c>
    </row>
    <row r="1416" spans="1:16" x14ac:dyDescent="0.35">
      <c r="A1416" s="23" t="str">
        <f t="shared" si="46"/>
        <v>04</v>
      </c>
      <c r="B1416" s="23">
        <f t="shared" si="47"/>
        <v>1023194</v>
      </c>
      <c r="C1416" s="6" t="s">
        <v>1145</v>
      </c>
      <c r="D1416" s="7" t="s">
        <v>1095</v>
      </c>
      <c r="E1416" s="7" t="s">
        <v>16</v>
      </c>
      <c r="F1416" s="7" t="s">
        <v>1082</v>
      </c>
      <c r="G1416" s="7" t="s">
        <v>1013</v>
      </c>
      <c r="H1416" s="7" t="s">
        <v>434</v>
      </c>
      <c r="I1416" s="7" t="s">
        <v>435</v>
      </c>
      <c r="J1416" s="6" t="s">
        <v>553</v>
      </c>
      <c r="K1416" s="1">
        <v>6000</v>
      </c>
      <c r="L1416" s="1">
        <v>6000</v>
      </c>
      <c r="M1416" s="1">
        <v>6000</v>
      </c>
      <c r="N1416" s="2">
        <v>3.444</v>
      </c>
      <c r="O1416" s="2">
        <v>3.444</v>
      </c>
      <c r="P1416" s="16">
        <v>3.0586178999999998</v>
      </c>
    </row>
    <row r="1417" spans="1:16" x14ac:dyDescent="0.35">
      <c r="A1417" s="23" t="str">
        <f t="shared" si="46"/>
        <v>04</v>
      </c>
      <c r="B1417" s="23">
        <f t="shared" si="47"/>
        <v>1023351</v>
      </c>
      <c r="C1417" s="6" t="s">
        <v>1145</v>
      </c>
      <c r="D1417" s="7" t="s">
        <v>1095</v>
      </c>
      <c r="E1417" s="7" t="s">
        <v>16</v>
      </c>
      <c r="F1417" s="7" t="s">
        <v>1082</v>
      </c>
      <c r="G1417" s="7" t="s">
        <v>1013</v>
      </c>
      <c r="H1417" s="7" t="s">
        <v>570</v>
      </c>
      <c r="I1417" s="7" t="s">
        <v>585</v>
      </c>
      <c r="J1417" s="6" t="s">
        <v>553</v>
      </c>
      <c r="K1417" s="1">
        <v>0</v>
      </c>
      <c r="L1417" s="1">
        <v>5000</v>
      </c>
      <c r="M1417" s="1">
        <v>5000</v>
      </c>
      <c r="N1417" s="2">
        <v>0</v>
      </c>
      <c r="O1417" s="2">
        <v>0</v>
      </c>
      <c r="P1417" s="16">
        <v>4.2411205199999999</v>
      </c>
    </row>
    <row r="1418" spans="1:16" x14ac:dyDescent="0.35">
      <c r="A1418" s="23" t="str">
        <f t="shared" si="46"/>
        <v>04</v>
      </c>
      <c r="B1418" s="23">
        <f t="shared" si="47"/>
        <v>1023352</v>
      </c>
      <c r="C1418" s="6" t="s">
        <v>1145</v>
      </c>
      <c r="D1418" s="7" t="s">
        <v>1095</v>
      </c>
      <c r="E1418" s="7" t="s">
        <v>16</v>
      </c>
      <c r="F1418" s="7" t="s">
        <v>1082</v>
      </c>
      <c r="G1418" s="7" t="s">
        <v>1013</v>
      </c>
      <c r="H1418" s="7" t="s">
        <v>568</v>
      </c>
      <c r="I1418" s="7" t="s">
        <v>587</v>
      </c>
      <c r="J1418" s="6" t="s">
        <v>553</v>
      </c>
      <c r="K1418" s="1">
        <v>0</v>
      </c>
      <c r="L1418" s="1">
        <v>80000</v>
      </c>
      <c r="M1418" s="1">
        <v>80000</v>
      </c>
      <c r="N1418" s="2">
        <v>0</v>
      </c>
      <c r="O1418" s="2">
        <v>5.0316000000000001</v>
      </c>
      <c r="P1418" s="16">
        <v>4.6216998737499999</v>
      </c>
    </row>
    <row r="1419" spans="1:16" x14ac:dyDescent="0.35">
      <c r="A1419" s="23" t="str">
        <f t="shared" si="46"/>
        <v>04</v>
      </c>
      <c r="B1419" s="23">
        <f t="shared" si="47"/>
        <v>1020284</v>
      </c>
      <c r="C1419" s="6" t="s">
        <v>1145</v>
      </c>
      <c r="D1419" s="7" t="s">
        <v>1095</v>
      </c>
      <c r="E1419" s="7" t="s">
        <v>16</v>
      </c>
      <c r="F1419" s="7" t="s">
        <v>1076</v>
      </c>
      <c r="G1419" s="7" t="s">
        <v>1004</v>
      </c>
      <c r="H1419" s="7" t="s">
        <v>23</v>
      </c>
      <c r="I1419" s="7" t="s">
        <v>24</v>
      </c>
      <c r="J1419" s="6" t="s">
        <v>553</v>
      </c>
      <c r="K1419" s="1">
        <v>14000</v>
      </c>
      <c r="L1419" s="1">
        <v>14000</v>
      </c>
      <c r="M1419" s="1">
        <v>14000</v>
      </c>
      <c r="N1419" s="2">
        <v>4.1495714285714298</v>
      </c>
      <c r="O1419" s="2">
        <v>4.1495714285714298</v>
      </c>
      <c r="P1419" s="16">
        <v>3.7259527285714298</v>
      </c>
    </row>
    <row r="1420" spans="1:16" x14ac:dyDescent="0.35">
      <c r="A1420" s="23" t="str">
        <f t="shared" si="46"/>
        <v>04</v>
      </c>
      <c r="B1420" s="23">
        <f t="shared" si="47"/>
        <v>1020662</v>
      </c>
      <c r="C1420" s="6" t="s">
        <v>1145</v>
      </c>
      <c r="D1420" s="7" t="s">
        <v>1095</v>
      </c>
      <c r="E1420" s="7" t="s">
        <v>16</v>
      </c>
      <c r="F1420" s="7" t="s">
        <v>1076</v>
      </c>
      <c r="G1420" s="7" t="s">
        <v>1004</v>
      </c>
      <c r="H1420" s="7" t="s">
        <v>47</v>
      </c>
      <c r="I1420" s="7" t="s">
        <v>48</v>
      </c>
      <c r="J1420" s="6" t="s">
        <v>553</v>
      </c>
      <c r="K1420" s="1">
        <v>20000</v>
      </c>
      <c r="L1420" s="1">
        <v>20000</v>
      </c>
      <c r="M1420" s="1">
        <v>20000</v>
      </c>
      <c r="N1420" s="2">
        <v>4.1916000000000002</v>
      </c>
      <c r="O1420" s="2">
        <v>4.1916000000000002</v>
      </c>
      <c r="P1420" s="16">
        <v>3.784314105</v>
      </c>
    </row>
    <row r="1421" spans="1:16" x14ac:dyDescent="0.35">
      <c r="A1421" s="23" t="str">
        <f t="shared" si="46"/>
        <v>04</v>
      </c>
      <c r="B1421" s="23">
        <f t="shared" si="47"/>
        <v>1020664</v>
      </c>
      <c r="C1421" s="6" t="s">
        <v>1145</v>
      </c>
      <c r="D1421" s="7" t="s">
        <v>1095</v>
      </c>
      <c r="E1421" s="7" t="s">
        <v>16</v>
      </c>
      <c r="F1421" s="7" t="s">
        <v>1076</v>
      </c>
      <c r="G1421" s="7" t="s">
        <v>1004</v>
      </c>
      <c r="H1421" s="7" t="s">
        <v>49</v>
      </c>
      <c r="I1421" s="7" t="s">
        <v>50</v>
      </c>
      <c r="J1421" s="6" t="s">
        <v>553</v>
      </c>
      <c r="K1421" s="1">
        <v>3000</v>
      </c>
      <c r="L1421" s="1">
        <v>3000</v>
      </c>
      <c r="M1421" s="1">
        <v>3000</v>
      </c>
      <c r="N1421" s="2">
        <v>4.19166666666667</v>
      </c>
      <c r="O1421" s="2">
        <v>4.19166666666667</v>
      </c>
      <c r="P1421" s="16">
        <v>3.70211933333333</v>
      </c>
    </row>
    <row r="1422" spans="1:16" x14ac:dyDescent="0.35">
      <c r="A1422" s="23" t="str">
        <f t="shared" si="46"/>
        <v>04</v>
      </c>
      <c r="B1422" s="23">
        <f t="shared" si="47"/>
        <v>1020665</v>
      </c>
      <c r="C1422" s="6" t="s">
        <v>1145</v>
      </c>
      <c r="D1422" s="7" t="s">
        <v>1095</v>
      </c>
      <c r="E1422" s="7" t="s">
        <v>16</v>
      </c>
      <c r="F1422" s="7" t="s">
        <v>1076</v>
      </c>
      <c r="G1422" s="7" t="s">
        <v>1004</v>
      </c>
      <c r="H1422" s="7" t="s">
        <v>51</v>
      </c>
      <c r="I1422" s="7" t="s">
        <v>52</v>
      </c>
      <c r="J1422" s="6" t="s">
        <v>553</v>
      </c>
      <c r="K1422" s="1">
        <v>14000</v>
      </c>
      <c r="L1422" s="1">
        <v>14000</v>
      </c>
      <c r="M1422" s="1">
        <v>14000</v>
      </c>
      <c r="N1422" s="2">
        <v>4.1495714285714298</v>
      </c>
      <c r="O1422" s="2">
        <v>4.1495714285714298</v>
      </c>
      <c r="P1422" s="16">
        <v>3.7295495571428599</v>
      </c>
    </row>
    <row r="1423" spans="1:16" x14ac:dyDescent="0.35">
      <c r="A1423" s="23" t="str">
        <f t="shared" si="46"/>
        <v>04</v>
      </c>
      <c r="B1423" s="23">
        <f t="shared" si="47"/>
        <v>1020990</v>
      </c>
      <c r="C1423" s="6" t="s">
        <v>1145</v>
      </c>
      <c r="D1423" s="7" t="s">
        <v>1095</v>
      </c>
      <c r="E1423" s="7" t="s">
        <v>16</v>
      </c>
      <c r="F1423" s="7" t="s">
        <v>1076</v>
      </c>
      <c r="G1423" s="7" t="s">
        <v>1004</v>
      </c>
      <c r="H1423" s="7" t="s">
        <v>97</v>
      </c>
      <c r="I1423" s="7" t="s">
        <v>98</v>
      </c>
      <c r="J1423" s="6" t="s">
        <v>553</v>
      </c>
      <c r="K1423" s="1">
        <v>10000</v>
      </c>
      <c r="L1423" s="1">
        <v>10000</v>
      </c>
      <c r="M1423" s="1">
        <v>10000</v>
      </c>
      <c r="N1423" s="2">
        <v>4.1496000000000004</v>
      </c>
      <c r="O1423" s="2">
        <v>4.1496000000000004</v>
      </c>
      <c r="P1423" s="16">
        <v>3.7259527399999999</v>
      </c>
    </row>
    <row r="1424" spans="1:16" x14ac:dyDescent="0.35">
      <c r="A1424" s="23" t="str">
        <f t="shared" si="46"/>
        <v>04</v>
      </c>
      <c r="B1424" s="23">
        <f t="shared" si="47"/>
        <v>1020991</v>
      </c>
      <c r="C1424" s="6" t="s">
        <v>1145</v>
      </c>
      <c r="D1424" s="7" t="s">
        <v>1095</v>
      </c>
      <c r="E1424" s="7" t="s">
        <v>16</v>
      </c>
      <c r="F1424" s="7" t="s">
        <v>1076</v>
      </c>
      <c r="G1424" s="7" t="s">
        <v>1004</v>
      </c>
      <c r="H1424" s="7" t="s">
        <v>99</v>
      </c>
      <c r="I1424" s="7" t="s">
        <v>100</v>
      </c>
      <c r="J1424" s="6" t="s">
        <v>553</v>
      </c>
      <c r="K1424" s="1">
        <v>13043</v>
      </c>
      <c r="L1424" s="1">
        <v>24000</v>
      </c>
      <c r="M1424" s="1">
        <v>24000</v>
      </c>
      <c r="N1424" s="2">
        <v>4.1497354903013104</v>
      </c>
      <c r="O1424" s="2">
        <v>4.1496666666666702</v>
      </c>
      <c r="P1424" s="16">
        <v>3.7133638124999999</v>
      </c>
    </row>
    <row r="1425" spans="1:16" x14ac:dyDescent="0.35">
      <c r="A1425" s="23" t="str">
        <f t="shared" si="46"/>
        <v>04</v>
      </c>
      <c r="B1425" s="23">
        <f t="shared" si="47"/>
        <v>1022987</v>
      </c>
      <c r="C1425" s="6" t="s">
        <v>1145</v>
      </c>
      <c r="D1425" s="7" t="s">
        <v>1095</v>
      </c>
      <c r="E1425" s="7" t="s">
        <v>16</v>
      </c>
      <c r="F1425" s="7" t="s">
        <v>1079</v>
      </c>
      <c r="G1425" s="7" t="s">
        <v>1007</v>
      </c>
      <c r="H1425" s="7" t="s">
        <v>546</v>
      </c>
      <c r="I1425" s="7" t="s">
        <v>547</v>
      </c>
      <c r="J1425" s="6" t="s">
        <v>553</v>
      </c>
      <c r="K1425" s="1">
        <v>24000</v>
      </c>
      <c r="L1425" s="1">
        <v>0</v>
      </c>
      <c r="M1425" s="1"/>
      <c r="N1425" s="2">
        <v>1.6715833333333301</v>
      </c>
      <c r="O1425" s="2">
        <v>0</v>
      </c>
      <c r="P1425" s="16"/>
    </row>
    <row r="1426" spans="1:16" x14ac:dyDescent="0.35">
      <c r="A1426" s="23" t="str">
        <f t="shared" si="46"/>
        <v>04</v>
      </c>
      <c r="B1426" s="23">
        <f t="shared" si="47"/>
        <v>1020774</v>
      </c>
      <c r="C1426" s="6" t="s">
        <v>1145</v>
      </c>
      <c r="D1426" s="7" t="s">
        <v>1095</v>
      </c>
      <c r="E1426" s="7" t="s">
        <v>16</v>
      </c>
      <c r="F1426" s="7" t="s">
        <v>1083</v>
      </c>
      <c r="G1426" s="7" t="s">
        <v>1015</v>
      </c>
      <c r="H1426" s="7" t="s">
        <v>65</v>
      </c>
      <c r="I1426" s="7" t="s">
        <v>66</v>
      </c>
      <c r="J1426" s="6" t="s">
        <v>553</v>
      </c>
      <c r="K1426" s="1">
        <v>4705</v>
      </c>
      <c r="L1426" s="1">
        <v>8000</v>
      </c>
      <c r="M1426" s="1">
        <v>8000</v>
      </c>
      <c r="N1426" s="2">
        <v>6.3834218916046801</v>
      </c>
      <c r="O1426" s="2">
        <v>6.38375</v>
      </c>
      <c r="P1426" s="16">
        <v>5.9334652625000004</v>
      </c>
    </row>
    <row r="1427" spans="1:16" x14ac:dyDescent="0.35">
      <c r="A1427" s="23" t="str">
        <f t="shared" si="46"/>
        <v>04</v>
      </c>
      <c r="B1427" s="23">
        <f t="shared" si="47"/>
        <v>1020810</v>
      </c>
      <c r="C1427" s="6" t="s">
        <v>1145</v>
      </c>
      <c r="D1427" s="7" t="s">
        <v>1095</v>
      </c>
      <c r="E1427" s="7" t="s">
        <v>16</v>
      </c>
      <c r="F1427" s="7" t="s">
        <v>1069</v>
      </c>
      <c r="G1427" s="7" t="s">
        <v>1016</v>
      </c>
      <c r="H1427" s="7" t="s">
        <v>69</v>
      </c>
      <c r="I1427" s="7" t="s">
        <v>70</v>
      </c>
      <c r="J1427" s="6" t="s">
        <v>553</v>
      </c>
      <c r="K1427" s="1">
        <v>0</v>
      </c>
      <c r="L1427" s="1">
        <v>2000</v>
      </c>
      <c r="M1427" s="1">
        <v>2000</v>
      </c>
      <c r="N1427" s="2">
        <v>0</v>
      </c>
      <c r="O1427" s="2">
        <v>3.738</v>
      </c>
      <c r="P1427" s="16">
        <v>3.4317050500000001</v>
      </c>
    </row>
    <row r="1428" spans="1:16" x14ac:dyDescent="0.35">
      <c r="A1428" s="23" t="str">
        <f t="shared" si="46"/>
        <v>04</v>
      </c>
      <c r="B1428" s="23">
        <f t="shared" si="47"/>
        <v>1021136</v>
      </c>
      <c r="C1428" s="6" t="s">
        <v>1145</v>
      </c>
      <c r="D1428" s="7" t="s">
        <v>1095</v>
      </c>
      <c r="E1428" s="7" t="s">
        <v>16</v>
      </c>
      <c r="F1428" s="7" t="s">
        <v>1069</v>
      </c>
      <c r="G1428" s="7" t="s">
        <v>1026</v>
      </c>
      <c r="H1428" s="7" t="s">
        <v>125</v>
      </c>
      <c r="I1428" s="7" t="s">
        <v>126</v>
      </c>
      <c r="J1428" s="6" t="s">
        <v>553</v>
      </c>
      <c r="K1428" s="1">
        <v>0</v>
      </c>
      <c r="L1428" s="1">
        <v>1000</v>
      </c>
      <c r="M1428" s="1">
        <v>1000</v>
      </c>
      <c r="N1428" s="2">
        <v>0</v>
      </c>
      <c r="O1428" s="2">
        <v>2.8980000000000001</v>
      </c>
      <c r="P1428" s="16">
        <v>2.6442009</v>
      </c>
    </row>
    <row r="1429" spans="1:16" x14ac:dyDescent="0.35">
      <c r="A1429" s="23" t="str">
        <f t="shared" si="46"/>
        <v>04</v>
      </c>
      <c r="B1429" s="23">
        <f t="shared" si="47"/>
        <v>1012161</v>
      </c>
      <c r="C1429" s="6" t="s">
        <v>1145</v>
      </c>
      <c r="D1429" s="7" t="s">
        <v>1096</v>
      </c>
      <c r="E1429" s="7" t="s">
        <v>8</v>
      </c>
      <c r="F1429" s="7" t="s">
        <v>1068</v>
      </c>
      <c r="G1429" s="7" t="s">
        <v>992</v>
      </c>
      <c r="H1429" s="7" t="s">
        <v>748</v>
      </c>
      <c r="I1429" s="7" t="s">
        <v>749</v>
      </c>
      <c r="J1429" s="6" t="s">
        <v>658</v>
      </c>
      <c r="K1429" s="1">
        <v>98861</v>
      </c>
      <c r="L1429" s="1">
        <v>118843</v>
      </c>
      <c r="M1429" s="1">
        <v>118842.56</v>
      </c>
      <c r="N1429" s="2">
        <v>6.0506165221877204</v>
      </c>
      <c r="O1429" s="2">
        <v>6.0506045791506402</v>
      </c>
      <c r="P1429" s="16">
        <v>6.2354453396157101</v>
      </c>
    </row>
    <row r="1430" spans="1:16" x14ac:dyDescent="0.35">
      <c r="A1430" s="23" t="str">
        <f t="shared" si="46"/>
        <v>04</v>
      </c>
      <c r="B1430" s="23">
        <f t="shared" si="47"/>
        <v>1012164</v>
      </c>
      <c r="C1430" s="6" t="s">
        <v>1145</v>
      </c>
      <c r="D1430" s="7" t="s">
        <v>1096</v>
      </c>
      <c r="E1430" s="7" t="s">
        <v>8</v>
      </c>
      <c r="F1430" s="7" t="s">
        <v>1068</v>
      </c>
      <c r="G1430" s="7" t="s">
        <v>992</v>
      </c>
      <c r="H1430" s="7" t="s">
        <v>752</v>
      </c>
      <c r="I1430" s="7" t="s">
        <v>753</v>
      </c>
      <c r="J1430" s="6" t="s">
        <v>658</v>
      </c>
      <c r="K1430" s="1">
        <v>79042</v>
      </c>
      <c r="L1430" s="1">
        <v>79143</v>
      </c>
      <c r="M1430" s="1">
        <v>78925.759999999995</v>
      </c>
      <c r="N1430" s="2">
        <v>5.9514688393512296</v>
      </c>
      <c r="O1430" s="2">
        <v>5.9514802319851396</v>
      </c>
      <c r="P1430" s="16">
        <v>6.1387728328494999</v>
      </c>
    </row>
    <row r="1431" spans="1:16" x14ac:dyDescent="0.35">
      <c r="A1431" s="23" t="str">
        <f t="shared" si="46"/>
        <v>04</v>
      </c>
      <c r="B1431" s="23">
        <f t="shared" si="47"/>
        <v>1012602</v>
      </c>
      <c r="C1431" s="6" t="s">
        <v>1145</v>
      </c>
      <c r="D1431" s="7" t="s">
        <v>1096</v>
      </c>
      <c r="E1431" s="7" t="s">
        <v>8</v>
      </c>
      <c r="F1431" s="7" t="s">
        <v>1068</v>
      </c>
      <c r="G1431" s="7" t="s">
        <v>992</v>
      </c>
      <c r="H1431" s="7" t="s">
        <v>1164</v>
      </c>
      <c r="I1431" s="7" t="s">
        <v>1165</v>
      </c>
      <c r="J1431" s="6" t="s">
        <v>658</v>
      </c>
      <c r="K1431" s="1">
        <v>29691</v>
      </c>
      <c r="L1431" s="1">
        <v>-791</v>
      </c>
      <c r="M1431" s="1"/>
      <c r="N1431" s="2">
        <v>0</v>
      </c>
      <c r="O1431" s="2">
        <v>0</v>
      </c>
      <c r="P1431" s="16"/>
    </row>
    <row r="1432" spans="1:16" x14ac:dyDescent="0.35">
      <c r="A1432" s="23" t="str">
        <f t="shared" si="46"/>
        <v>04</v>
      </c>
      <c r="B1432" s="23">
        <f t="shared" si="47"/>
        <v>1012166</v>
      </c>
      <c r="C1432" s="6" t="s">
        <v>1145</v>
      </c>
      <c r="D1432" s="7" t="s">
        <v>1096</v>
      </c>
      <c r="E1432" s="7" t="s">
        <v>8</v>
      </c>
      <c r="F1432" s="7" t="s">
        <v>1068</v>
      </c>
      <c r="G1432" s="7" t="s">
        <v>994</v>
      </c>
      <c r="H1432" s="7" t="s">
        <v>756</v>
      </c>
      <c r="I1432" s="7" t="s">
        <v>757</v>
      </c>
      <c r="J1432" s="6" t="s">
        <v>658</v>
      </c>
      <c r="K1432" s="1">
        <v>19760</v>
      </c>
      <c r="L1432" s="1">
        <v>19861</v>
      </c>
      <c r="M1432" s="1">
        <v>18143.68</v>
      </c>
      <c r="N1432" s="2">
        <v>4.2332995951417001</v>
      </c>
      <c r="O1432" s="2">
        <v>4.2331705352197799</v>
      </c>
      <c r="P1432" s="16">
        <v>3.6342033644773299</v>
      </c>
    </row>
    <row r="1433" spans="1:16" x14ac:dyDescent="0.35">
      <c r="A1433" s="23" t="str">
        <f t="shared" si="46"/>
        <v>04</v>
      </c>
      <c r="B1433" s="23">
        <f t="shared" si="47"/>
        <v>1011150</v>
      </c>
      <c r="C1433" s="6" t="s">
        <v>1145</v>
      </c>
      <c r="D1433" s="7" t="s">
        <v>1096</v>
      </c>
      <c r="E1433" s="7" t="s">
        <v>8</v>
      </c>
      <c r="F1433" s="7" t="s">
        <v>1068</v>
      </c>
      <c r="G1433" s="7" t="s">
        <v>984</v>
      </c>
      <c r="H1433" s="7" t="s">
        <v>679</v>
      </c>
      <c r="I1433" s="7" t="s">
        <v>680</v>
      </c>
      <c r="J1433" s="6" t="s">
        <v>658</v>
      </c>
      <c r="K1433" s="1">
        <v>1995</v>
      </c>
      <c r="L1433" s="1">
        <v>1995</v>
      </c>
      <c r="M1433" s="1"/>
      <c r="N1433" s="2">
        <v>4.10025062656642</v>
      </c>
      <c r="O1433" s="2">
        <v>4.10025062656642</v>
      </c>
      <c r="P1433" s="16"/>
    </row>
    <row r="1434" spans="1:16" x14ac:dyDescent="0.35">
      <c r="A1434" s="23" t="str">
        <f t="shared" si="46"/>
        <v>04</v>
      </c>
      <c r="B1434" s="23">
        <f t="shared" si="47"/>
        <v>1012148</v>
      </c>
      <c r="C1434" s="6" t="s">
        <v>1145</v>
      </c>
      <c r="D1434" s="7" t="s">
        <v>1096</v>
      </c>
      <c r="E1434" s="7" t="s">
        <v>8</v>
      </c>
      <c r="F1434" s="7" t="s">
        <v>1068</v>
      </c>
      <c r="G1434" s="7" t="s">
        <v>984</v>
      </c>
      <c r="H1434" s="7" t="s">
        <v>738</v>
      </c>
      <c r="I1434" s="7" t="s">
        <v>739</v>
      </c>
      <c r="J1434" s="6" t="s">
        <v>658</v>
      </c>
      <c r="K1434" s="1">
        <v>89065</v>
      </c>
      <c r="L1434" s="1">
        <v>99872</v>
      </c>
      <c r="M1434" s="1">
        <v>79897.467999999993</v>
      </c>
      <c r="N1434" s="2">
        <v>4.3591758827822398</v>
      </c>
      <c r="O1434" s="2">
        <v>4.35921980134572</v>
      </c>
      <c r="P1434" s="16">
        <v>4.1193900412463602</v>
      </c>
    </row>
    <row r="1435" spans="1:16" x14ac:dyDescent="0.35">
      <c r="A1435" s="23" t="str">
        <f t="shared" si="46"/>
        <v>04</v>
      </c>
      <c r="B1435" s="23">
        <f t="shared" si="47"/>
        <v>1012159</v>
      </c>
      <c r="C1435" s="6" t="s">
        <v>1145</v>
      </c>
      <c r="D1435" s="7" t="s">
        <v>1096</v>
      </c>
      <c r="E1435" s="7" t="s">
        <v>8</v>
      </c>
      <c r="F1435" s="7" t="s">
        <v>1068</v>
      </c>
      <c r="G1435" s="7" t="s">
        <v>984</v>
      </c>
      <c r="H1435" s="7" t="s">
        <v>744</v>
      </c>
      <c r="I1435" s="7" t="s">
        <v>745</v>
      </c>
      <c r="J1435" s="6" t="s">
        <v>658</v>
      </c>
      <c r="K1435" s="1">
        <v>365836</v>
      </c>
      <c r="L1435" s="1">
        <v>425256</v>
      </c>
      <c r="M1435" s="1">
        <v>417308.96600000001</v>
      </c>
      <c r="N1435" s="2">
        <v>4.2307044686690203</v>
      </c>
      <c r="O1435" s="2">
        <v>4.2307080911262904</v>
      </c>
      <c r="P1435" s="16">
        <v>4.1115796150902701</v>
      </c>
    </row>
    <row r="1436" spans="1:16" x14ac:dyDescent="0.35">
      <c r="A1436" s="23" t="str">
        <f t="shared" si="46"/>
        <v>04</v>
      </c>
      <c r="B1436" s="23">
        <f t="shared" si="47"/>
        <v>1012165</v>
      </c>
      <c r="C1436" s="6" t="s">
        <v>1145</v>
      </c>
      <c r="D1436" s="7" t="s">
        <v>1096</v>
      </c>
      <c r="E1436" s="7" t="s">
        <v>8</v>
      </c>
      <c r="F1436" s="7" t="s">
        <v>1068</v>
      </c>
      <c r="G1436" s="7" t="s">
        <v>984</v>
      </c>
      <c r="H1436" s="7" t="s">
        <v>754</v>
      </c>
      <c r="I1436" s="7" t="s">
        <v>755</v>
      </c>
      <c r="J1436" s="6" t="s">
        <v>658</v>
      </c>
      <c r="K1436" s="1">
        <v>563535</v>
      </c>
      <c r="L1436" s="1">
        <v>514328</v>
      </c>
      <c r="M1436" s="1">
        <v>551387.84299999999</v>
      </c>
      <c r="N1436" s="2">
        <v>3.9993913421526601</v>
      </c>
      <c r="O1436" s="2">
        <v>3.9993894946415498</v>
      </c>
      <c r="P1436" s="16">
        <v>4.0393202497574796</v>
      </c>
    </row>
    <row r="1437" spans="1:16" x14ac:dyDescent="0.35">
      <c r="A1437" s="23" t="str">
        <f t="shared" si="46"/>
        <v>04</v>
      </c>
      <c r="B1437" s="23">
        <f t="shared" si="47"/>
        <v>1012401</v>
      </c>
      <c r="C1437" s="6" t="s">
        <v>1145</v>
      </c>
      <c r="D1437" s="7" t="s">
        <v>1096</v>
      </c>
      <c r="E1437" s="7" t="s">
        <v>8</v>
      </c>
      <c r="F1437" s="7" t="s">
        <v>1068</v>
      </c>
      <c r="G1437" s="7" t="s">
        <v>984</v>
      </c>
      <c r="H1437" s="7" t="s">
        <v>780</v>
      </c>
      <c r="I1437" s="7" t="s">
        <v>781</v>
      </c>
      <c r="J1437" s="6" t="s">
        <v>658</v>
      </c>
      <c r="K1437" s="1">
        <v>19726</v>
      </c>
      <c r="L1437" s="1"/>
      <c r="M1437" s="1"/>
      <c r="N1437" s="2">
        <v>4.4806853898408203</v>
      </c>
      <c r="O1437" s="2"/>
      <c r="P1437" s="16"/>
    </row>
    <row r="1438" spans="1:16" x14ac:dyDescent="0.35">
      <c r="A1438" s="23" t="str">
        <f t="shared" si="46"/>
        <v>04</v>
      </c>
      <c r="B1438" s="23">
        <f t="shared" si="47"/>
        <v>1012483</v>
      </c>
      <c r="C1438" s="6" t="s">
        <v>1145</v>
      </c>
      <c r="D1438" s="7" t="s">
        <v>1096</v>
      </c>
      <c r="E1438" s="7" t="s">
        <v>8</v>
      </c>
      <c r="F1438" s="7" t="s">
        <v>1068</v>
      </c>
      <c r="G1438" s="7" t="s">
        <v>984</v>
      </c>
      <c r="H1438" s="7" t="s">
        <v>792</v>
      </c>
      <c r="I1438" s="7" t="s">
        <v>793</v>
      </c>
      <c r="J1438" s="6" t="s">
        <v>658</v>
      </c>
      <c r="K1438" s="1">
        <v>266995</v>
      </c>
      <c r="L1438" s="1">
        <v>264626</v>
      </c>
      <c r="M1438" s="1">
        <v>264625.57199999999</v>
      </c>
      <c r="N1438" s="2">
        <v>4.4730388209517002</v>
      </c>
      <c r="O1438" s="2">
        <v>4.4730374188477304</v>
      </c>
      <c r="P1438" s="16">
        <v>4.4965661024626904</v>
      </c>
    </row>
    <row r="1439" spans="1:16" x14ac:dyDescent="0.35">
      <c r="A1439" s="23" t="str">
        <f t="shared" si="46"/>
        <v>04</v>
      </c>
      <c r="B1439" s="23">
        <f t="shared" si="47"/>
        <v>1030239</v>
      </c>
      <c r="C1439" s="6" t="s">
        <v>1145</v>
      </c>
      <c r="D1439" s="7" t="s">
        <v>1096</v>
      </c>
      <c r="E1439" s="7" t="s">
        <v>8</v>
      </c>
      <c r="F1439" s="7" t="s">
        <v>1068</v>
      </c>
      <c r="G1439" s="7" t="s">
        <v>1051</v>
      </c>
      <c r="H1439" s="7" t="s">
        <v>860</v>
      </c>
      <c r="I1439" s="7" t="s">
        <v>861</v>
      </c>
      <c r="J1439" s="6" t="s">
        <v>659</v>
      </c>
      <c r="K1439" s="1">
        <v>24000</v>
      </c>
      <c r="L1439" s="1">
        <v>24000</v>
      </c>
      <c r="M1439" s="1">
        <v>24008.04</v>
      </c>
      <c r="N1439" s="2">
        <v>2.7242916666666699</v>
      </c>
      <c r="O1439" s="2">
        <v>2.7243333333333299</v>
      </c>
      <c r="P1439" s="16">
        <v>2.2975592634800699</v>
      </c>
    </row>
    <row r="1440" spans="1:16" x14ac:dyDescent="0.35">
      <c r="A1440" s="23" t="str">
        <f t="shared" si="46"/>
        <v>04</v>
      </c>
      <c r="B1440" s="23">
        <f t="shared" si="47"/>
        <v>1021140</v>
      </c>
      <c r="C1440" s="6" t="s">
        <v>1145</v>
      </c>
      <c r="D1440" s="7" t="s">
        <v>1096</v>
      </c>
      <c r="E1440" s="7" t="s">
        <v>8</v>
      </c>
      <c r="F1440" s="7" t="s">
        <v>1074</v>
      </c>
      <c r="G1440" s="7" t="s">
        <v>1001</v>
      </c>
      <c r="H1440" s="7" t="s">
        <v>441</v>
      </c>
      <c r="I1440" s="7" t="s">
        <v>442</v>
      </c>
      <c r="J1440" s="6" t="s">
        <v>553</v>
      </c>
      <c r="K1440" s="1">
        <v>3656</v>
      </c>
      <c r="L1440" s="1">
        <v>0</v>
      </c>
      <c r="M1440" s="1"/>
      <c r="N1440" s="2">
        <v>2.1083150984682701</v>
      </c>
      <c r="O1440" s="2">
        <v>0</v>
      </c>
      <c r="P1440" s="16"/>
    </row>
    <row r="1441" spans="1:16" x14ac:dyDescent="0.35">
      <c r="A1441" s="23" t="str">
        <f t="shared" si="46"/>
        <v>04</v>
      </c>
      <c r="B1441" s="23">
        <f t="shared" si="47"/>
        <v>1020828</v>
      </c>
      <c r="C1441" s="6" t="s">
        <v>1145</v>
      </c>
      <c r="D1441" s="7" t="s">
        <v>1096</v>
      </c>
      <c r="E1441" s="7" t="s">
        <v>8</v>
      </c>
      <c r="F1441" s="7" t="s">
        <v>1074</v>
      </c>
      <c r="G1441" s="7" t="s">
        <v>1018</v>
      </c>
      <c r="H1441" s="7" t="s">
        <v>73</v>
      </c>
      <c r="I1441" s="7" t="s">
        <v>74</v>
      </c>
      <c r="J1441" s="6" t="s">
        <v>553</v>
      </c>
      <c r="K1441" s="1">
        <v>24000</v>
      </c>
      <c r="L1441" s="1">
        <v>46360</v>
      </c>
      <c r="M1441" s="1">
        <v>46359.987999999998</v>
      </c>
      <c r="N1441" s="2">
        <v>7.2234999999999996</v>
      </c>
      <c r="O1441" s="2">
        <v>7.2235116479723898</v>
      </c>
      <c r="P1441" s="16">
        <v>7.1915701768516396</v>
      </c>
    </row>
    <row r="1442" spans="1:16" x14ac:dyDescent="0.35">
      <c r="A1442" s="23" t="str">
        <f t="shared" si="46"/>
        <v>04</v>
      </c>
      <c r="B1442" s="23">
        <f t="shared" si="47"/>
        <v>1022883</v>
      </c>
      <c r="C1442" s="6" t="s">
        <v>1145</v>
      </c>
      <c r="D1442" s="7" t="s">
        <v>1096</v>
      </c>
      <c r="E1442" s="7" t="s">
        <v>8</v>
      </c>
      <c r="F1442" s="7" t="s">
        <v>1074</v>
      </c>
      <c r="G1442" s="7" t="s">
        <v>1018</v>
      </c>
      <c r="H1442" s="7" t="s">
        <v>369</v>
      </c>
      <c r="I1442" s="7" t="s">
        <v>370</v>
      </c>
      <c r="J1442" s="6" t="s">
        <v>553</v>
      </c>
      <c r="K1442" s="1">
        <v>23587</v>
      </c>
      <c r="L1442" s="1">
        <v>32</v>
      </c>
      <c r="M1442" s="1">
        <v>31.751999999999999</v>
      </c>
      <c r="N1442" s="2">
        <v>7.04659346250053</v>
      </c>
      <c r="O1442" s="2">
        <v>7.03125</v>
      </c>
      <c r="P1442" s="16">
        <v>2.2045855379188701</v>
      </c>
    </row>
    <row r="1443" spans="1:16" x14ac:dyDescent="0.35">
      <c r="A1443" s="23" t="str">
        <f t="shared" si="46"/>
        <v>04</v>
      </c>
      <c r="B1443" s="23">
        <f t="shared" si="47"/>
        <v>1100573</v>
      </c>
      <c r="C1443" s="6" t="s">
        <v>1145</v>
      </c>
      <c r="D1443" s="7" t="s">
        <v>1096</v>
      </c>
      <c r="E1443" s="7" t="s">
        <v>8</v>
      </c>
      <c r="F1443" s="7" t="s">
        <v>1238</v>
      </c>
      <c r="G1443" s="7" t="s">
        <v>1217</v>
      </c>
      <c r="H1443" s="7" t="s">
        <v>1219</v>
      </c>
      <c r="I1443" s="7" t="s">
        <v>1220</v>
      </c>
      <c r="J1443" s="6" t="s">
        <v>1216</v>
      </c>
      <c r="K1443" s="1"/>
      <c r="L1443" s="1"/>
      <c r="M1443" s="1">
        <v>3697.5279999999998</v>
      </c>
      <c r="N1443" s="2"/>
      <c r="O1443" s="2"/>
      <c r="P1443" s="16">
        <v>2.5856659638547699</v>
      </c>
    </row>
    <row r="1444" spans="1:16" x14ac:dyDescent="0.35">
      <c r="A1444" s="23" t="str">
        <f t="shared" si="46"/>
        <v>04</v>
      </c>
      <c r="B1444" s="23">
        <f t="shared" si="47"/>
        <v>1100570</v>
      </c>
      <c r="C1444" s="6" t="s">
        <v>1145</v>
      </c>
      <c r="D1444" s="7" t="s">
        <v>1096</v>
      </c>
      <c r="E1444" s="7" t="s">
        <v>8</v>
      </c>
      <c r="F1444" s="7" t="s">
        <v>1238</v>
      </c>
      <c r="G1444" s="7" t="s">
        <v>1218</v>
      </c>
      <c r="H1444" s="7" t="s">
        <v>1221</v>
      </c>
      <c r="I1444" s="7" t="s">
        <v>1222</v>
      </c>
      <c r="J1444" s="6" t="s">
        <v>1216</v>
      </c>
      <c r="K1444" s="1"/>
      <c r="L1444" s="1"/>
      <c r="M1444" s="1">
        <v>2449.3969999999999</v>
      </c>
      <c r="N1444" s="2"/>
      <c r="O1444" s="2"/>
      <c r="P1444" s="16">
        <v>2.4555843336135399</v>
      </c>
    </row>
    <row r="1445" spans="1:16" x14ac:dyDescent="0.35">
      <c r="A1445" s="23" t="str">
        <f t="shared" si="46"/>
        <v>04</v>
      </c>
      <c r="B1445" s="23">
        <f t="shared" si="47"/>
        <v>1100572</v>
      </c>
      <c r="C1445" s="6" t="s">
        <v>1145</v>
      </c>
      <c r="D1445" s="7" t="s">
        <v>1096</v>
      </c>
      <c r="E1445" s="7" t="s">
        <v>8</v>
      </c>
      <c r="F1445" s="7" t="s">
        <v>1238</v>
      </c>
      <c r="G1445" s="7" t="s">
        <v>1218</v>
      </c>
      <c r="H1445" s="7" t="s">
        <v>1223</v>
      </c>
      <c r="I1445" s="7" t="s">
        <v>1224</v>
      </c>
      <c r="J1445" s="6" t="s">
        <v>1216</v>
      </c>
      <c r="K1445" s="1"/>
      <c r="L1445" s="1"/>
      <c r="M1445" s="1">
        <v>3674.0949999999998</v>
      </c>
      <c r="N1445" s="2"/>
      <c r="O1445" s="2"/>
      <c r="P1445" s="16">
        <v>2.4555847086153202</v>
      </c>
    </row>
    <row r="1446" spans="1:16" x14ac:dyDescent="0.35">
      <c r="A1446" s="23" t="str">
        <f t="shared" si="46"/>
        <v>04</v>
      </c>
      <c r="B1446" s="23">
        <f t="shared" si="47"/>
        <v>1100574</v>
      </c>
      <c r="C1446" s="6" t="s">
        <v>1145</v>
      </c>
      <c r="D1446" s="7" t="s">
        <v>1096</v>
      </c>
      <c r="E1446" s="7" t="s">
        <v>8</v>
      </c>
      <c r="F1446" s="7" t="s">
        <v>1238</v>
      </c>
      <c r="G1446" s="7" t="s">
        <v>1218</v>
      </c>
      <c r="H1446" s="7" t="s">
        <v>1225</v>
      </c>
      <c r="I1446" s="7" t="s">
        <v>1226</v>
      </c>
      <c r="J1446" s="6" t="s">
        <v>1216</v>
      </c>
      <c r="K1446" s="1"/>
      <c r="L1446" s="1"/>
      <c r="M1446" s="1">
        <v>7992.7340000000004</v>
      </c>
      <c r="N1446" s="2"/>
      <c r="O1446" s="2"/>
      <c r="P1446" s="16">
        <v>2.5368390465640398</v>
      </c>
    </row>
    <row r="1447" spans="1:16" x14ac:dyDescent="0.35">
      <c r="A1447" s="23" t="str">
        <f t="shared" si="46"/>
        <v>04</v>
      </c>
      <c r="B1447" s="23">
        <f t="shared" si="47"/>
        <v>1012147</v>
      </c>
      <c r="C1447" s="6" t="s">
        <v>1145</v>
      </c>
      <c r="D1447" s="7" t="s">
        <v>1096</v>
      </c>
      <c r="E1447" s="7" t="s">
        <v>8</v>
      </c>
      <c r="F1447" s="7" t="s">
        <v>985</v>
      </c>
      <c r="G1447" s="7" t="s">
        <v>985</v>
      </c>
      <c r="H1447" s="7" t="s">
        <v>736</v>
      </c>
      <c r="I1447" s="7" t="s">
        <v>737</v>
      </c>
      <c r="J1447" s="6" t="s">
        <v>658</v>
      </c>
      <c r="K1447" s="1">
        <v>39521</v>
      </c>
      <c r="L1447" s="1">
        <v>0</v>
      </c>
      <c r="M1447" s="1">
        <v>39934.197999999997</v>
      </c>
      <c r="N1447" s="2">
        <v>6.0520482781306102</v>
      </c>
      <c r="O1447" s="2">
        <v>0</v>
      </c>
      <c r="P1447" s="16">
        <v>6.2916574510899199</v>
      </c>
    </row>
    <row r="1448" spans="1:16" x14ac:dyDescent="0.35">
      <c r="A1448" s="23" t="str">
        <f t="shared" si="46"/>
        <v>04</v>
      </c>
      <c r="B1448" s="23">
        <f t="shared" si="47"/>
        <v>1012158</v>
      </c>
      <c r="C1448" s="6" t="s">
        <v>1145</v>
      </c>
      <c r="D1448" s="7" t="s">
        <v>1096</v>
      </c>
      <c r="E1448" s="7" t="s">
        <v>8</v>
      </c>
      <c r="F1448" s="7" t="s">
        <v>985</v>
      </c>
      <c r="G1448" s="7" t="s">
        <v>985</v>
      </c>
      <c r="H1448" s="7" t="s">
        <v>742</v>
      </c>
      <c r="I1448" s="7" t="s">
        <v>743</v>
      </c>
      <c r="J1448" s="6" t="s">
        <v>658</v>
      </c>
      <c r="K1448" s="1">
        <v>49513</v>
      </c>
      <c r="L1448" s="1">
        <v>49465</v>
      </c>
      <c r="M1448" s="1">
        <v>53433.921999999999</v>
      </c>
      <c r="N1448" s="2">
        <v>6.0482903479894201</v>
      </c>
      <c r="O1448" s="2">
        <v>6.0482563428687</v>
      </c>
      <c r="P1448" s="16">
        <v>5.9277849584015199</v>
      </c>
    </row>
    <row r="1449" spans="1:16" x14ac:dyDescent="0.35">
      <c r="A1449" s="23" t="str">
        <f t="shared" si="46"/>
        <v>04</v>
      </c>
      <c r="B1449" s="23">
        <f t="shared" si="47"/>
        <v>1012163</v>
      </c>
      <c r="C1449" s="6" t="s">
        <v>1145</v>
      </c>
      <c r="D1449" s="7" t="s">
        <v>1096</v>
      </c>
      <c r="E1449" s="7" t="s">
        <v>8</v>
      </c>
      <c r="F1449" s="7" t="s">
        <v>985</v>
      </c>
      <c r="G1449" s="7" t="s">
        <v>985</v>
      </c>
      <c r="H1449" s="7" t="s">
        <v>750</v>
      </c>
      <c r="I1449" s="7" t="s">
        <v>751</v>
      </c>
      <c r="J1449" s="6" t="s">
        <v>658</v>
      </c>
      <c r="K1449" s="1">
        <v>128653</v>
      </c>
      <c r="L1449" s="1">
        <v>88915</v>
      </c>
      <c r="M1449" s="1">
        <v>99792</v>
      </c>
      <c r="N1449" s="2">
        <v>6.0061016843757997</v>
      </c>
      <c r="O1449" s="2">
        <v>6.0060844626890804</v>
      </c>
      <c r="P1449" s="16">
        <v>6.0635192149671298</v>
      </c>
    </row>
    <row r="1450" spans="1:16" x14ac:dyDescent="0.35">
      <c r="A1450" s="23" t="str">
        <f t="shared" si="46"/>
        <v>04</v>
      </c>
      <c r="B1450" s="23">
        <f t="shared" si="47"/>
        <v>1012518</v>
      </c>
      <c r="C1450" s="6" t="s">
        <v>1145</v>
      </c>
      <c r="D1450" s="7" t="s">
        <v>1096</v>
      </c>
      <c r="E1450" s="7" t="s">
        <v>8</v>
      </c>
      <c r="F1450" s="7" t="s">
        <v>985</v>
      </c>
      <c r="G1450" s="7" t="s">
        <v>985</v>
      </c>
      <c r="H1450" s="7" t="s">
        <v>801</v>
      </c>
      <c r="I1450" s="7" t="s">
        <v>802</v>
      </c>
      <c r="J1450" s="6" t="s">
        <v>658</v>
      </c>
      <c r="K1450" s="1">
        <v>98968</v>
      </c>
      <c r="L1450" s="1">
        <v>108803</v>
      </c>
      <c r="M1450" s="1">
        <v>108863.03999999999</v>
      </c>
      <c r="N1450" s="2">
        <v>5.3269642712795999</v>
      </c>
      <c r="O1450" s="2">
        <v>5.3269395145354403</v>
      </c>
      <c r="P1450" s="16">
        <v>5.4559964575672302</v>
      </c>
    </row>
    <row r="1451" spans="1:16" x14ac:dyDescent="0.35">
      <c r="A1451" s="23" t="str">
        <f t="shared" si="46"/>
        <v>04</v>
      </c>
      <c r="B1451" s="23">
        <f t="shared" si="47"/>
        <v>1021398</v>
      </c>
      <c r="C1451" s="6" t="s">
        <v>1145</v>
      </c>
      <c r="D1451" s="7" t="s">
        <v>1096</v>
      </c>
      <c r="E1451" s="7" t="s">
        <v>8</v>
      </c>
      <c r="F1451" s="7" t="s">
        <v>985</v>
      </c>
      <c r="G1451" s="7" t="s">
        <v>1012</v>
      </c>
      <c r="H1451" s="7" t="s">
        <v>460</v>
      </c>
      <c r="I1451" s="7" t="s">
        <v>78</v>
      </c>
      <c r="J1451" s="6" t="s">
        <v>553</v>
      </c>
      <c r="K1451" s="1">
        <v>24000</v>
      </c>
      <c r="L1451" s="1">
        <v>61804</v>
      </c>
      <c r="M1451" s="1">
        <v>56664.483</v>
      </c>
      <c r="N1451" s="2">
        <v>3.5694166666666698</v>
      </c>
      <c r="O1451" s="2">
        <v>3.5694291631609598</v>
      </c>
      <c r="P1451" s="16">
        <v>3.7765919456108001</v>
      </c>
    </row>
    <row r="1452" spans="1:16" x14ac:dyDescent="0.35">
      <c r="A1452" s="23" t="str">
        <f t="shared" si="46"/>
        <v>04</v>
      </c>
      <c r="B1452" s="23">
        <f t="shared" si="47"/>
        <v>1020822</v>
      </c>
      <c r="C1452" s="6" t="s">
        <v>1145</v>
      </c>
      <c r="D1452" s="7" t="s">
        <v>1096</v>
      </c>
      <c r="E1452" s="7" t="s">
        <v>8</v>
      </c>
      <c r="F1452" s="7" t="s">
        <v>1084</v>
      </c>
      <c r="G1452" s="7" t="s">
        <v>1017</v>
      </c>
      <c r="H1452" s="7" t="s">
        <v>71</v>
      </c>
      <c r="I1452" s="7" t="s">
        <v>72</v>
      </c>
      <c r="J1452" s="6" t="s">
        <v>553</v>
      </c>
      <c r="K1452" s="1">
        <v>24011</v>
      </c>
      <c r="L1452" s="1">
        <v>0</v>
      </c>
      <c r="M1452" s="1">
        <v>23995.017</v>
      </c>
      <c r="N1452" s="2">
        <v>2.4461705051851199</v>
      </c>
      <c r="O1452" s="2">
        <v>0</v>
      </c>
      <c r="P1452" s="16">
        <v>2.2596466007921601</v>
      </c>
    </row>
    <row r="1453" spans="1:16" x14ac:dyDescent="0.35">
      <c r="A1453" s="23" t="str">
        <f t="shared" si="46"/>
        <v>04</v>
      </c>
      <c r="B1453" s="23">
        <f t="shared" si="47"/>
        <v>1020878</v>
      </c>
      <c r="C1453" s="6" t="s">
        <v>1145</v>
      </c>
      <c r="D1453" s="7" t="s">
        <v>1096</v>
      </c>
      <c r="E1453" s="7" t="s">
        <v>8</v>
      </c>
      <c r="F1453" s="7" t="s">
        <v>1084</v>
      </c>
      <c r="G1453" s="7" t="s">
        <v>1017</v>
      </c>
      <c r="H1453" s="7" t="s">
        <v>472</v>
      </c>
      <c r="I1453" s="7" t="s">
        <v>473</v>
      </c>
      <c r="J1453" s="6" t="s">
        <v>553</v>
      </c>
      <c r="K1453" s="1">
        <v>48000</v>
      </c>
      <c r="L1453" s="1">
        <v>48004</v>
      </c>
      <c r="M1453" s="1">
        <v>48003.8</v>
      </c>
      <c r="N1453" s="2">
        <v>2.3948541666666698</v>
      </c>
      <c r="O1453" s="2">
        <v>2.3948629280893301</v>
      </c>
      <c r="P1453" s="16">
        <v>2.1810523791866498</v>
      </c>
    </row>
    <row r="1454" spans="1:16" x14ac:dyDescent="0.35">
      <c r="A1454" s="23" t="str">
        <f t="shared" si="46"/>
        <v>04</v>
      </c>
      <c r="B1454" s="23">
        <f t="shared" si="47"/>
        <v>1023050</v>
      </c>
      <c r="C1454" s="6" t="s">
        <v>1145</v>
      </c>
      <c r="D1454" s="7" t="s">
        <v>1096</v>
      </c>
      <c r="E1454" s="7" t="s">
        <v>8</v>
      </c>
      <c r="F1454" s="7" t="s">
        <v>1075</v>
      </c>
      <c r="G1454" s="7" t="s">
        <v>1002</v>
      </c>
      <c r="H1454" s="7" t="s">
        <v>470</v>
      </c>
      <c r="I1454" s="7" t="s">
        <v>471</v>
      </c>
      <c r="J1454" s="6" t="s">
        <v>553</v>
      </c>
      <c r="K1454" s="1">
        <v>9038</v>
      </c>
      <c r="L1454" s="1">
        <v>24038</v>
      </c>
      <c r="M1454" s="1">
        <v>24016.33</v>
      </c>
      <c r="N1454" s="2">
        <v>2.6375304270856401</v>
      </c>
      <c r="O1454" s="2">
        <v>2.6374074382228101</v>
      </c>
      <c r="P1454" s="16">
        <v>2.52117766952736</v>
      </c>
    </row>
    <row r="1455" spans="1:16" x14ac:dyDescent="0.35">
      <c r="A1455" s="23" t="str">
        <f t="shared" si="46"/>
        <v>04</v>
      </c>
      <c r="B1455" s="23">
        <f t="shared" si="47"/>
        <v>1012532</v>
      </c>
      <c r="C1455" s="6" t="s">
        <v>1145</v>
      </c>
      <c r="D1455" s="7" t="s">
        <v>1096</v>
      </c>
      <c r="E1455" s="7" t="s">
        <v>8</v>
      </c>
      <c r="F1455" s="7" t="s">
        <v>1065</v>
      </c>
      <c r="G1455" s="7" t="s">
        <v>981</v>
      </c>
      <c r="H1455" s="7" t="s">
        <v>813</v>
      </c>
      <c r="I1455" s="7" t="s">
        <v>814</v>
      </c>
      <c r="J1455" s="6" t="s">
        <v>658</v>
      </c>
      <c r="K1455" s="1">
        <v>4400</v>
      </c>
      <c r="L1455" s="1">
        <v>4854</v>
      </c>
      <c r="M1455" s="1">
        <v>4808.16</v>
      </c>
      <c r="N1455" s="2">
        <v>1.2840909090909101</v>
      </c>
      <c r="O1455" s="2">
        <v>1.28388957560775</v>
      </c>
      <c r="P1455" s="16">
        <v>1.2103835354896699</v>
      </c>
    </row>
    <row r="1456" spans="1:16" x14ac:dyDescent="0.35">
      <c r="A1456" s="23" t="str">
        <f t="shared" si="46"/>
        <v>04</v>
      </c>
      <c r="B1456" s="23">
        <f t="shared" si="47"/>
        <v>1012601</v>
      </c>
      <c r="C1456" s="6" t="s">
        <v>1145</v>
      </c>
      <c r="D1456" s="7" t="s">
        <v>1096</v>
      </c>
      <c r="E1456" s="7" t="s">
        <v>8</v>
      </c>
      <c r="F1456" s="7" t="s">
        <v>1065</v>
      </c>
      <c r="G1456" s="7" t="s">
        <v>995</v>
      </c>
      <c r="H1456" s="7" t="s">
        <v>823</v>
      </c>
      <c r="I1456" s="7" t="s">
        <v>1452</v>
      </c>
      <c r="J1456" s="6" t="s">
        <v>658</v>
      </c>
      <c r="K1456" s="1">
        <v>10394</v>
      </c>
      <c r="L1456" s="1">
        <v>205000</v>
      </c>
      <c r="M1456" s="1">
        <v>216999.30600000001</v>
      </c>
      <c r="N1456" s="2">
        <v>1.19982682316721</v>
      </c>
      <c r="O1456" s="2">
        <v>1.19985853658537</v>
      </c>
      <c r="P1456" s="16">
        <v>0.65094404034637798</v>
      </c>
    </row>
    <row r="1457" spans="1:16" x14ac:dyDescent="0.35">
      <c r="A1457" s="23" t="str">
        <f t="shared" si="46"/>
        <v>04</v>
      </c>
      <c r="B1457" s="23">
        <f t="shared" si="47"/>
        <v>1030735</v>
      </c>
      <c r="C1457" s="6" t="s">
        <v>1145</v>
      </c>
      <c r="D1457" s="7" t="s">
        <v>1096</v>
      </c>
      <c r="E1457" s="7" t="s">
        <v>8</v>
      </c>
      <c r="F1457" s="7" t="s">
        <v>1065</v>
      </c>
      <c r="G1457" s="7" t="s">
        <v>1053</v>
      </c>
      <c r="H1457" s="7" t="s">
        <v>944</v>
      </c>
      <c r="I1457" s="7" t="s">
        <v>945</v>
      </c>
      <c r="J1457" s="6" t="s">
        <v>659</v>
      </c>
      <c r="K1457" s="1">
        <v>0</v>
      </c>
      <c r="L1457" s="1">
        <v>24000</v>
      </c>
      <c r="M1457" s="1">
        <v>19050.864000000001</v>
      </c>
      <c r="N1457" s="2">
        <v>0</v>
      </c>
      <c r="O1457" s="2">
        <v>1.8</v>
      </c>
      <c r="P1457" s="16">
        <v>1.7336564157930101</v>
      </c>
    </row>
    <row r="1458" spans="1:16" x14ac:dyDescent="0.35">
      <c r="A1458" s="23" t="str">
        <f t="shared" si="46"/>
        <v>04</v>
      </c>
      <c r="B1458" s="23">
        <f t="shared" si="47"/>
        <v>1030745</v>
      </c>
      <c r="C1458" s="6" t="s">
        <v>1145</v>
      </c>
      <c r="D1458" s="7" t="s">
        <v>1096</v>
      </c>
      <c r="E1458" s="7" t="s">
        <v>8</v>
      </c>
      <c r="F1458" s="7" t="s">
        <v>1065</v>
      </c>
      <c r="G1458" s="7" t="s">
        <v>1057</v>
      </c>
      <c r="H1458" s="7" t="s">
        <v>954</v>
      </c>
      <c r="I1458" s="7" t="s">
        <v>955</v>
      </c>
      <c r="J1458" s="6" t="s">
        <v>659</v>
      </c>
      <c r="K1458" s="1">
        <v>7720</v>
      </c>
      <c r="L1458" s="1">
        <v>9371</v>
      </c>
      <c r="M1458" s="1">
        <v>9370.8340000000007</v>
      </c>
      <c r="N1458" s="2">
        <v>0.94455958549222796</v>
      </c>
      <c r="O1458" s="2">
        <v>0.944616369651051</v>
      </c>
      <c r="P1458" s="16">
        <v>0.53662302629627201</v>
      </c>
    </row>
    <row r="1459" spans="1:16" x14ac:dyDescent="0.35">
      <c r="A1459" s="23" t="str">
        <f t="shared" si="46"/>
        <v>04</v>
      </c>
      <c r="B1459" s="23">
        <f t="shared" si="47"/>
        <v>1012299</v>
      </c>
      <c r="C1459" s="6" t="s">
        <v>1145</v>
      </c>
      <c r="D1459" s="7" t="s">
        <v>1096</v>
      </c>
      <c r="E1459" s="7" t="s">
        <v>8</v>
      </c>
      <c r="F1459" s="7" t="s">
        <v>990</v>
      </c>
      <c r="G1459" s="7" t="s">
        <v>990</v>
      </c>
      <c r="H1459" s="7" t="s">
        <v>1158</v>
      </c>
      <c r="I1459" s="7" t="s">
        <v>1159</v>
      </c>
      <c r="J1459" s="6" t="s">
        <v>658</v>
      </c>
      <c r="K1459" s="1"/>
      <c r="L1459" s="1"/>
      <c r="M1459" s="1">
        <v>100</v>
      </c>
      <c r="N1459" s="2"/>
      <c r="O1459" s="2"/>
      <c r="P1459" s="16">
        <v>1.2036199999999999</v>
      </c>
    </row>
    <row r="1460" spans="1:16" x14ac:dyDescent="0.35">
      <c r="A1460" s="23" t="str">
        <f t="shared" si="46"/>
        <v>04</v>
      </c>
      <c r="B1460" s="23">
        <f t="shared" si="47"/>
        <v>1012300</v>
      </c>
      <c r="C1460" s="6" t="s">
        <v>1145</v>
      </c>
      <c r="D1460" s="7" t="s">
        <v>1096</v>
      </c>
      <c r="E1460" s="7" t="s">
        <v>8</v>
      </c>
      <c r="F1460" s="7" t="s">
        <v>990</v>
      </c>
      <c r="G1460" s="7" t="s">
        <v>990</v>
      </c>
      <c r="H1460" s="7" t="s">
        <v>1160</v>
      </c>
      <c r="I1460" s="7" t="s">
        <v>1161</v>
      </c>
      <c r="J1460" s="6" t="s">
        <v>658</v>
      </c>
      <c r="K1460" s="1"/>
      <c r="L1460" s="1"/>
      <c r="M1460" s="1">
        <v>0.45400000000000001</v>
      </c>
      <c r="N1460" s="2"/>
      <c r="O1460" s="2"/>
      <c r="P1460" s="16">
        <v>2.2026431718061699</v>
      </c>
    </row>
    <row r="1461" spans="1:16" x14ac:dyDescent="0.35">
      <c r="A1461" s="23" t="str">
        <f t="shared" si="46"/>
        <v>04</v>
      </c>
      <c r="B1461" s="23">
        <f t="shared" si="47"/>
        <v>1012313</v>
      </c>
      <c r="C1461" s="6" t="s">
        <v>1145</v>
      </c>
      <c r="D1461" s="7" t="s">
        <v>1096</v>
      </c>
      <c r="E1461" s="7" t="s">
        <v>8</v>
      </c>
      <c r="F1461" s="7" t="s">
        <v>990</v>
      </c>
      <c r="G1461" s="7" t="s">
        <v>990</v>
      </c>
      <c r="H1461" s="7" t="s">
        <v>1162</v>
      </c>
      <c r="I1461" s="7" t="s">
        <v>1163</v>
      </c>
      <c r="J1461" s="6" t="s">
        <v>658</v>
      </c>
      <c r="K1461" s="1"/>
      <c r="L1461" s="1"/>
      <c r="M1461" s="1">
        <v>18.14</v>
      </c>
      <c r="N1461" s="2"/>
      <c r="O1461" s="2"/>
      <c r="P1461" s="16">
        <v>2.2046306504961399</v>
      </c>
    </row>
    <row r="1462" spans="1:16" x14ac:dyDescent="0.35">
      <c r="A1462" s="23" t="str">
        <f t="shared" si="46"/>
        <v>04</v>
      </c>
      <c r="B1462" s="23">
        <f t="shared" si="47"/>
        <v>1012631</v>
      </c>
      <c r="C1462" s="6" t="s">
        <v>1145</v>
      </c>
      <c r="D1462" s="7" t="s">
        <v>1096</v>
      </c>
      <c r="E1462" s="7" t="s">
        <v>8</v>
      </c>
      <c r="F1462" s="7" t="s">
        <v>990</v>
      </c>
      <c r="G1462" s="7" t="s">
        <v>990</v>
      </c>
      <c r="H1462" s="7" t="s">
        <v>1166</v>
      </c>
      <c r="I1462" s="7" t="s">
        <v>1167</v>
      </c>
      <c r="J1462" s="6" t="s">
        <v>658</v>
      </c>
      <c r="K1462" s="1"/>
      <c r="L1462" s="1"/>
      <c r="M1462" s="1">
        <v>100</v>
      </c>
      <c r="N1462" s="2"/>
      <c r="O1462" s="2"/>
      <c r="P1462" s="16">
        <v>1.2036199999999999</v>
      </c>
    </row>
    <row r="1463" spans="1:16" x14ac:dyDescent="0.35">
      <c r="A1463" s="23" t="str">
        <f t="shared" si="46"/>
        <v>04</v>
      </c>
      <c r="B1463" s="23">
        <f t="shared" si="47"/>
        <v>1022818</v>
      </c>
      <c r="C1463" s="6" t="s">
        <v>1145</v>
      </c>
      <c r="D1463" s="7" t="s">
        <v>1096</v>
      </c>
      <c r="E1463" s="7" t="s">
        <v>8</v>
      </c>
      <c r="F1463" s="7" t="s">
        <v>990</v>
      </c>
      <c r="G1463" s="7" t="s">
        <v>990</v>
      </c>
      <c r="H1463" s="7" t="s">
        <v>1174</v>
      </c>
      <c r="I1463" s="7" t="s">
        <v>1175</v>
      </c>
      <c r="J1463" s="6" t="s">
        <v>553</v>
      </c>
      <c r="K1463" s="1"/>
      <c r="L1463" s="1"/>
      <c r="M1463" s="1">
        <v>18.143999999999998</v>
      </c>
      <c r="N1463" s="2"/>
      <c r="O1463" s="2"/>
      <c r="P1463" s="16">
        <v>2.2045855379188701</v>
      </c>
    </row>
    <row r="1464" spans="1:16" x14ac:dyDescent="0.35">
      <c r="A1464" s="23" t="str">
        <f t="shared" si="46"/>
        <v>04</v>
      </c>
      <c r="B1464" s="23">
        <f t="shared" si="47"/>
        <v>1023175</v>
      </c>
      <c r="C1464" s="6" t="s">
        <v>1145</v>
      </c>
      <c r="D1464" s="7" t="s">
        <v>1096</v>
      </c>
      <c r="E1464" s="7" t="s">
        <v>8</v>
      </c>
      <c r="F1464" s="7" t="s">
        <v>990</v>
      </c>
      <c r="G1464" s="7" t="s">
        <v>990</v>
      </c>
      <c r="H1464" s="7" t="s">
        <v>656</v>
      </c>
      <c r="I1464" s="7" t="s">
        <v>657</v>
      </c>
      <c r="J1464" s="6" t="s">
        <v>553</v>
      </c>
      <c r="K1464" s="1"/>
      <c r="L1464" s="1"/>
      <c r="M1464" s="1">
        <v>18.143999999999998</v>
      </c>
      <c r="N1464" s="2"/>
      <c r="O1464" s="2"/>
      <c r="P1464" s="16">
        <v>2.2045855379188701</v>
      </c>
    </row>
    <row r="1465" spans="1:16" x14ac:dyDescent="0.35">
      <c r="A1465" s="23" t="str">
        <f t="shared" si="46"/>
        <v>04</v>
      </c>
      <c r="B1465" s="23">
        <f t="shared" si="47"/>
        <v>1021538</v>
      </c>
      <c r="C1465" s="6" t="s">
        <v>1145</v>
      </c>
      <c r="D1465" s="7" t="s">
        <v>1096</v>
      </c>
      <c r="E1465" s="7" t="s">
        <v>8</v>
      </c>
      <c r="F1465" s="7" t="s">
        <v>1082</v>
      </c>
      <c r="G1465" s="7" t="s">
        <v>1013</v>
      </c>
      <c r="H1465" s="7" t="s">
        <v>158</v>
      </c>
      <c r="I1465" s="7" t="s">
        <v>159</v>
      </c>
      <c r="J1465" s="6" t="s">
        <v>553</v>
      </c>
      <c r="K1465" s="1">
        <v>130624</v>
      </c>
      <c r="L1465" s="1">
        <v>202660</v>
      </c>
      <c r="M1465" s="1">
        <v>202660.10500000001</v>
      </c>
      <c r="N1465" s="2">
        <v>6.3842555732484101</v>
      </c>
      <c r="O1465" s="2">
        <v>6.3842593506365297</v>
      </c>
      <c r="P1465" s="16">
        <v>6.2214991806108104</v>
      </c>
    </row>
    <row r="1466" spans="1:16" x14ac:dyDescent="0.35">
      <c r="A1466" s="23" t="str">
        <f t="shared" si="46"/>
        <v>04</v>
      </c>
      <c r="B1466" s="23">
        <f t="shared" si="47"/>
        <v>1021539</v>
      </c>
      <c r="C1466" s="6" t="s">
        <v>1145</v>
      </c>
      <c r="D1466" s="7" t="s">
        <v>1096</v>
      </c>
      <c r="E1466" s="7" t="s">
        <v>8</v>
      </c>
      <c r="F1466" s="7" t="s">
        <v>1082</v>
      </c>
      <c r="G1466" s="7" t="s">
        <v>1013</v>
      </c>
      <c r="H1466" s="7" t="s">
        <v>554</v>
      </c>
      <c r="I1466" s="7" t="s">
        <v>160</v>
      </c>
      <c r="J1466" s="6" t="s">
        <v>553</v>
      </c>
      <c r="K1466" s="1">
        <v>0</v>
      </c>
      <c r="L1466" s="1">
        <v>0</v>
      </c>
      <c r="M1466" s="1">
        <v>8696.7189999999991</v>
      </c>
      <c r="N1466" s="2">
        <v>0</v>
      </c>
      <c r="O1466" s="2">
        <v>0</v>
      </c>
      <c r="P1466" s="16">
        <v>6.1671097801366201</v>
      </c>
    </row>
    <row r="1467" spans="1:16" x14ac:dyDescent="0.35">
      <c r="A1467" s="23" t="str">
        <f t="shared" si="46"/>
        <v>04</v>
      </c>
      <c r="B1467" s="23">
        <f t="shared" si="47"/>
        <v>1030321</v>
      </c>
      <c r="C1467" s="6" t="s">
        <v>1145</v>
      </c>
      <c r="D1467" s="7" t="s">
        <v>1096</v>
      </c>
      <c r="E1467" s="7" t="s">
        <v>8</v>
      </c>
      <c r="F1467" s="7" t="s">
        <v>1091</v>
      </c>
      <c r="G1467" s="7" t="s">
        <v>1054</v>
      </c>
      <c r="H1467" s="7" t="s">
        <v>866</v>
      </c>
      <c r="I1467" s="7" t="s">
        <v>867</v>
      </c>
      <c r="J1467" s="6" t="s">
        <v>659</v>
      </c>
      <c r="K1467" s="1">
        <v>6120</v>
      </c>
      <c r="L1467" s="1">
        <v>6120</v>
      </c>
      <c r="M1467" s="1">
        <v>6120</v>
      </c>
      <c r="N1467" s="2">
        <v>6.3619281045751599</v>
      </c>
      <c r="O1467" s="2">
        <v>6.3624183006535899</v>
      </c>
      <c r="P1467" s="16">
        <v>5.9852017973856197</v>
      </c>
    </row>
    <row r="1468" spans="1:16" x14ac:dyDescent="0.35">
      <c r="A1468" s="23" t="str">
        <f t="shared" si="46"/>
        <v>04</v>
      </c>
      <c r="B1468" s="23">
        <f t="shared" si="47"/>
        <v>1030360</v>
      </c>
      <c r="C1468" s="6" t="s">
        <v>1145</v>
      </c>
      <c r="D1468" s="7" t="s">
        <v>1096</v>
      </c>
      <c r="E1468" s="7" t="s">
        <v>8</v>
      </c>
      <c r="F1468" s="7" t="s">
        <v>1091</v>
      </c>
      <c r="G1468" s="7" t="s">
        <v>1054</v>
      </c>
      <c r="H1468" s="7" t="s">
        <v>877</v>
      </c>
      <c r="I1468" s="7" t="s">
        <v>878</v>
      </c>
      <c r="J1468" s="6" t="s">
        <v>659</v>
      </c>
      <c r="K1468" s="1">
        <v>6120</v>
      </c>
      <c r="L1468" s="1">
        <v>6120</v>
      </c>
      <c r="M1468" s="1">
        <v>6120</v>
      </c>
      <c r="N1468" s="2">
        <v>6.24983660130719</v>
      </c>
      <c r="O1468" s="2">
        <v>6.25032679738562</v>
      </c>
      <c r="P1468" s="16">
        <v>5.9852017973856197</v>
      </c>
    </row>
    <row r="1469" spans="1:16" x14ac:dyDescent="0.35">
      <c r="A1469" s="23" t="str">
        <f t="shared" si="46"/>
        <v>04</v>
      </c>
      <c r="B1469" s="23">
        <f t="shared" si="47"/>
        <v>1030366</v>
      </c>
      <c r="C1469" s="6" t="s">
        <v>1145</v>
      </c>
      <c r="D1469" s="7" t="s">
        <v>1096</v>
      </c>
      <c r="E1469" s="7" t="s">
        <v>8</v>
      </c>
      <c r="F1469" s="7" t="s">
        <v>1091</v>
      </c>
      <c r="G1469" s="7" t="s">
        <v>1054</v>
      </c>
      <c r="H1469" s="7" t="s">
        <v>879</v>
      </c>
      <c r="I1469" s="7" t="s">
        <v>880</v>
      </c>
      <c r="J1469" s="6" t="s">
        <v>659</v>
      </c>
      <c r="K1469" s="1">
        <v>2520</v>
      </c>
      <c r="L1469" s="1">
        <v>2520</v>
      </c>
      <c r="M1469" s="1">
        <v>377.44499999999999</v>
      </c>
      <c r="N1469" s="2">
        <v>6.3599206349206403</v>
      </c>
      <c r="O1469" s="2">
        <v>6.3599206349206403</v>
      </c>
      <c r="P1469" s="16">
        <v>5.9851755884963396</v>
      </c>
    </row>
    <row r="1470" spans="1:16" x14ac:dyDescent="0.35">
      <c r="A1470" s="23" t="str">
        <f t="shared" si="46"/>
        <v>04</v>
      </c>
      <c r="B1470" s="23">
        <f t="shared" si="47"/>
        <v>1030376</v>
      </c>
      <c r="C1470" s="6" t="s">
        <v>1145</v>
      </c>
      <c r="D1470" s="7" t="s">
        <v>1096</v>
      </c>
      <c r="E1470" s="7" t="s">
        <v>8</v>
      </c>
      <c r="F1470" s="7" t="s">
        <v>1091</v>
      </c>
      <c r="G1470" s="7" t="s">
        <v>1054</v>
      </c>
      <c r="H1470" s="7" t="s">
        <v>883</v>
      </c>
      <c r="I1470" s="7" t="s">
        <v>884</v>
      </c>
      <c r="J1470" s="6" t="s">
        <v>659</v>
      </c>
      <c r="K1470" s="1">
        <v>3240</v>
      </c>
      <c r="L1470" s="1">
        <v>3240</v>
      </c>
      <c r="M1470" s="1">
        <v>4880.9920000000002</v>
      </c>
      <c r="N1470" s="2">
        <v>6.36203703703704</v>
      </c>
      <c r="O1470" s="2">
        <v>6.36203703703704</v>
      </c>
      <c r="P1470" s="16">
        <v>5.9851871095056097</v>
      </c>
    </row>
    <row r="1471" spans="1:16" x14ac:dyDescent="0.35">
      <c r="A1471" s="23" t="str">
        <f t="shared" si="46"/>
        <v>04</v>
      </c>
      <c r="B1471" s="23">
        <f t="shared" si="47"/>
        <v>1030783</v>
      </c>
      <c r="C1471" s="6" t="s">
        <v>1145</v>
      </c>
      <c r="D1471" s="7" t="s">
        <v>1096</v>
      </c>
      <c r="E1471" s="7" t="s">
        <v>8</v>
      </c>
      <c r="F1471" s="7" t="s">
        <v>1091</v>
      </c>
      <c r="G1471" s="7" t="s">
        <v>1054</v>
      </c>
      <c r="H1471" s="7" t="s">
        <v>966</v>
      </c>
      <c r="I1471" s="7" t="s">
        <v>967</v>
      </c>
      <c r="J1471" s="6" t="s">
        <v>659</v>
      </c>
      <c r="K1471" s="1">
        <v>120</v>
      </c>
      <c r="L1471" s="1">
        <v>120</v>
      </c>
      <c r="M1471" s="1"/>
      <c r="N1471" s="2">
        <v>6.25</v>
      </c>
      <c r="O1471" s="2">
        <v>6.25</v>
      </c>
      <c r="P1471" s="16"/>
    </row>
    <row r="1472" spans="1:16" x14ac:dyDescent="0.35">
      <c r="A1472" s="23" t="str">
        <f t="shared" si="46"/>
        <v>04</v>
      </c>
      <c r="B1472" s="23">
        <f t="shared" si="47"/>
        <v>1030784</v>
      </c>
      <c r="C1472" s="6" t="s">
        <v>1145</v>
      </c>
      <c r="D1472" s="7" t="s">
        <v>1096</v>
      </c>
      <c r="E1472" s="7" t="s">
        <v>8</v>
      </c>
      <c r="F1472" s="7" t="s">
        <v>1091</v>
      </c>
      <c r="G1472" s="7" t="s">
        <v>1054</v>
      </c>
      <c r="H1472" s="7" t="s">
        <v>968</v>
      </c>
      <c r="I1472" s="7" t="s">
        <v>969</v>
      </c>
      <c r="J1472" s="6" t="s">
        <v>659</v>
      </c>
      <c r="K1472" s="1">
        <v>4200</v>
      </c>
      <c r="L1472" s="1">
        <v>4200</v>
      </c>
      <c r="M1472" s="1">
        <v>4291.3549999999996</v>
      </c>
      <c r="N1472" s="2">
        <v>6.25142857142857</v>
      </c>
      <c r="O1472" s="2">
        <v>6.2516666666666696</v>
      </c>
      <c r="P1472" s="16">
        <v>5.9851883146465399</v>
      </c>
    </row>
    <row r="1473" spans="1:16" x14ac:dyDescent="0.35">
      <c r="A1473" s="23" t="str">
        <f t="shared" si="46"/>
        <v>04</v>
      </c>
      <c r="B1473" s="23">
        <f t="shared" si="47"/>
        <v>1030785</v>
      </c>
      <c r="C1473" s="6" t="s">
        <v>1145</v>
      </c>
      <c r="D1473" s="7" t="s">
        <v>1096</v>
      </c>
      <c r="E1473" s="7" t="s">
        <v>8</v>
      </c>
      <c r="F1473" s="7" t="s">
        <v>1091</v>
      </c>
      <c r="G1473" s="7" t="s">
        <v>1054</v>
      </c>
      <c r="H1473" s="7" t="s">
        <v>970</v>
      </c>
      <c r="I1473" s="7" t="s">
        <v>971</v>
      </c>
      <c r="J1473" s="6" t="s">
        <v>659</v>
      </c>
      <c r="K1473" s="1">
        <v>1680</v>
      </c>
      <c r="L1473" s="1">
        <v>1680</v>
      </c>
      <c r="M1473" s="1"/>
      <c r="N1473" s="2">
        <v>6.25</v>
      </c>
      <c r="O1473" s="2">
        <v>6.2505952380952401</v>
      </c>
      <c r="P1473" s="16"/>
    </row>
    <row r="1474" spans="1:16" x14ac:dyDescent="0.35">
      <c r="A1474" s="23" t="str">
        <f t="shared" si="46"/>
        <v>04</v>
      </c>
      <c r="B1474" s="23">
        <f t="shared" si="47"/>
        <v>1030424</v>
      </c>
      <c r="C1474" s="6" t="s">
        <v>1145</v>
      </c>
      <c r="D1474" s="7" t="s">
        <v>1096</v>
      </c>
      <c r="E1474" s="7" t="s">
        <v>8</v>
      </c>
      <c r="F1474" s="7" t="s">
        <v>1090</v>
      </c>
      <c r="G1474" s="7" t="s">
        <v>1058</v>
      </c>
      <c r="H1474" s="7" t="s">
        <v>897</v>
      </c>
      <c r="I1474" s="7" t="s">
        <v>898</v>
      </c>
      <c r="J1474" s="6" t="s">
        <v>659</v>
      </c>
      <c r="K1474" s="1">
        <v>96000</v>
      </c>
      <c r="L1474" s="1">
        <v>96000</v>
      </c>
      <c r="M1474" s="1">
        <v>96048</v>
      </c>
      <c r="N1474" s="2">
        <v>8.4062812499999993</v>
      </c>
      <c r="O1474" s="2">
        <v>8.4063437499999996</v>
      </c>
      <c r="P1474" s="16">
        <v>8.0287068788522404</v>
      </c>
    </row>
    <row r="1475" spans="1:16" x14ac:dyDescent="0.35">
      <c r="A1475" s="23" t="str">
        <f t="shared" si="46"/>
        <v>04</v>
      </c>
      <c r="B1475" s="23">
        <f t="shared" si="47"/>
        <v>1030773</v>
      </c>
      <c r="C1475" s="6" t="s">
        <v>1145</v>
      </c>
      <c r="D1475" s="7" t="s">
        <v>1096</v>
      </c>
      <c r="E1475" s="7" t="s">
        <v>8</v>
      </c>
      <c r="F1475" s="7" t="s">
        <v>1090</v>
      </c>
      <c r="G1475" s="7" t="s">
        <v>1060</v>
      </c>
      <c r="H1475" s="7" t="s">
        <v>960</v>
      </c>
      <c r="I1475" s="7" t="s">
        <v>961</v>
      </c>
      <c r="J1475" s="6" t="s">
        <v>659</v>
      </c>
      <c r="K1475" s="1">
        <v>24000</v>
      </c>
      <c r="L1475" s="1">
        <v>24000</v>
      </c>
      <c r="M1475" s="1">
        <v>14968.536</v>
      </c>
      <c r="N1475" s="2">
        <v>4.6215000000000002</v>
      </c>
      <c r="O1475" s="2">
        <v>4.6215000000000002</v>
      </c>
      <c r="P1475" s="16">
        <v>5.6605671456447002</v>
      </c>
    </row>
    <row r="1476" spans="1:16" x14ac:dyDescent="0.35">
      <c r="A1476" s="23" t="str">
        <f t="shared" si="46"/>
        <v>04</v>
      </c>
      <c r="B1476" s="23">
        <f t="shared" si="47"/>
        <v>1030379</v>
      </c>
      <c r="C1476" s="6" t="s">
        <v>1145</v>
      </c>
      <c r="D1476" s="7" t="s">
        <v>1096</v>
      </c>
      <c r="E1476" s="7" t="s">
        <v>8</v>
      </c>
      <c r="F1476" s="7" t="s">
        <v>1090</v>
      </c>
      <c r="G1476" s="7" t="s">
        <v>1052</v>
      </c>
      <c r="H1476" s="7" t="s">
        <v>887</v>
      </c>
      <c r="I1476" s="7" t="s">
        <v>888</v>
      </c>
      <c r="J1476" s="6" t="s">
        <v>659</v>
      </c>
      <c r="K1476" s="1">
        <v>528000</v>
      </c>
      <c r="L1476" s="1">
        <v>528000</v>
      </c>
      <c r="M1476" s="1">
        <v>527999.57499999995</v>
      </c>
      <c r="N1476" s="2">
        <v>9.2454962121212105</v>
      </c>
      <c r="O1476" s="2">
        <v>9.2454924242424195</v>
      </c>
      <c r="P1476" s="16">
        <v>10.618147520668</v>
      </c>
    </row>
    <row r="1477" spans="1:16" x14ac:dyDescent="0.35">
      <c r="A1477" s="23" t="str">
        <f t="shared" ref="A1477:A1540" si="48">MID(C1477,1,2)</f>
        <v>04</v>
      </c>
      <c r="B1477" s="23">
        <f t="shared" ref="B1477:B1540" si="49">+H1477*1</f>
        <v>1030452</v>
      </c>
      <c r="C1477" s="6" t="s">
        <v>1145</v>
      </c>
      <c r="D1477" s="7" t="s">
        <v>1096</v>
      </c>
      <c r="E1477" s="7" t="s">
        <v>8</v>
      </c>
      <c r="F1477" s="7" t="s">
        <v>1090</v>
      </c>
      <c r="G1477" s="7" t="s">
        <v>1052</v>
      </c>
      <c r="H1477" s="7" t="s">
        <v>899</v>
      </c>
      <c r="I1477" s="7" t="s">
        <v>900</v>
      </c>
      <c r="J1477" s="6" t="s">
        <v>659</v>
      </c>
      <c r="K1477" s="1">
        <v>19680</v>
      </c>
      <c r="L1477" s="1">
        <v>19680</v>
      </c>
      <c r="M1477" s="1">
        <v>17839.511999999999</v>
      </c>
      <c r="N1477" s="2">
        <v>7.5744410569105698</v>
      </c>
      <c r="O1477" s="2">
        <v>7.5744410569105698</v>
      </c>
      <c r="P1477" s="16">
        <v>7.1124976512810401</v>
      </c>
    </row>
    <row r="1478" spans="1:16" x14ac:dyDescent="0.35">
      <c r="A1478" s="23" t="str">
        <f t="shared" si="48"/>
        <v>04</v>
      </c>
      <c r="B1478" s="23">
        <f t="shared" si="49"/>
        <v>1030461</v>
      </c>
      <c r="C1478" s="6" t="s">
        <v>1145</v>
      </c>
      <c r="D1478" s="7" t="s">
        <v>1096</v>
      </c>
      <c r="E1478" s="7" t="s">
        <v>8</v>
      </c>
      <c r="F1478" s="7" t="s">
        <v>1090</v>
      </c>
      <c r="G1478" s="7" t="s">
        <v>1052</v>
      </c>
      <c r="H1478" s="7" t="s">
        <v>901</v>
      </c>
      <c r="I1478" s="7" t="s">
        <v>902</v>
      </c>
      <c r="J1478" s="6" t="s">
        <v>659</v>
      </c>
      <c r="K1478" s="1">
        <v>14400</v>
      </c>
      <c r="L1478" s="1">
        <v>14400</v>
      </c>
      <c r="M1478" s="1">
        <v>3316.444</v>
      </c>
      <c r="N1478" s="2">
        <v>7.57</v>
      </c>
      <c r="O1478" s="2">
        <v>7.57</v>
      </c>
      <c r="P1478" s="16">
        <v>5.9372985040603696</v>
      </c>
    </row>
    <row r="1479" spans="1:16" x14ac:dyDescent="0.35">
      <c r="A1479" s="23" t="str">
        <f t="shared" si="48"/>
        <v>04</v>
      </c>
      <c r="B1479" s="23">
        <f t="shared" si="49"/>
        <v>1030782</v>
      </c>
      <c r="C1479" s="6" t="s">
        <v>1145</v>
      </c>
      <c r="D1479" s="7" t="s">
        <v>1096</v>
      </c>
      <c r="E1479" s="7" t="s">
        <v>8</v>
      </c>
      <c r="F1479" s="7" t="s">
        <v>1090</v>
      </c>
      <c r="G1479" s="7" t="s">
        <v>1052</v>
      </c>
      <c r="H1479" s="7" t="s">
        <v>964</v>
      </c>
      <c r="I1479" s="7" t="s">
        <v>965</v>
      </c>
      <c r="J1479" s="6" t="s">
        <v>659</v>
      </c>
      <c r="K1479" s="1">
        <v>13920</v>
      </c>
      <c r="L1479" s="1">
        <v>13920</v>
      </c>
      <c r="M1479" s="1">
        <v>13010.456</v>
      </c>
      <c r="N1479" s="2">
        <v>7.5699712643678199</v>
      </c>
      <c r="O1479" s="2">
        <v>7.5697557471264396</v>
      </c>
      <c r="P1479" s="16">
        <v>7.1046763310986201</v>
      </c>
    </row>
    <row r="1480" spans="1:16" x14ac:dyDescent="0.35">
      <c r="A1480" s="23" t="str">
        <f t="shared" si="48"/>
        <v>04</v>
      </c>
      <c r="B1480" s="23">
        <f t="shared" si="49"/>
        <v>1011120</v>
      </c>
      <c r="C1480" s="6" t="s">
        <v>1145</v>
      </c>
      <c r="D1480" s="7" t="s">
        <v>1096</v>
      </c>
      <c r="E1480" s="7" t="s">
        <v>8</v>
      </c>
      <c r="F1480" s="7" t="s">
        <v>1073</v>
      </c>
      <c r="G1480" s="7" t="s">
        <v>998</v>
      </c>
      <c r="H1480" s="7" t="s">
        <v>1102</v>
      </c>
      <c r="I1480" s="7" t="s">
        <v>1103</v>
      </c>
      <c r="J1480" s="6" t="s">
        <v>658</v>
      </c>
      <c r="K1480" s="1">
        <v>4800</v>
      </c>
      <c r="L1480" s="1">
        <v>4800</v>
      </c>
      <c r="M1480" s="1">
        <v>4000</v>
      </c>
      <c r="N1480" s="2">
        <v>2.2760416666666701</v>
      </c>
      <c r="O1480" s="2">
        <v>2.2760416666666701</v>
      </c>
      <c r="P1480" s="16">
        <v>2.3558364749999998</v>
      </c>
    </row>
    <row r="1481" spans="1:16" x14ac:dyDescent="0.35">
      <c r="A1481" s="23" t="str">
        <f t="shared" si="48"/>
        <v>04</v>
      </c>
      <c r="B1481" s="23">
        <f t="shared" si="49"/>
        <v>1010885</v>
      </c>
      <c r="C1481" s="6" t="s">
        <v>1145</v>
      </c>
      <c r="D1481" s="7" t="s">
        <v>1096</v>
      </c>
      <c r="E1481" s="7" t="s">
        <v>8</v>
      </c>
      <c r="F1481" s="7" t="s">
        <v>1066</v>
      </c>
      <c r="G1481" s="7" t="s">
        <v>982</v>
      </c>
      <c r="H1481" s="7" t="s">
        <v>663</v>
      </c>
      <c r="I1481" s="7" t="s">
        <v>664</v>
      </c>
      <c r="J1481" s="6" t="s">
        <v>658</v>
      </c>
      <c r="K1481" s="1">
        <v>10089</v>
      </c>
      <c r="L1481" s="1">
        <v>14886</v>
      </c>
      <c r="M1481" s="1">
        <v>14885.815000000001</v>
      </c>
      <c r="N1481" s="2">
        <v>5.9968282287639996</v>
      </c>
      <c r="O1481" s="2">
        <v>5.9967754937525202</v>
      </c>
      <c r="P1481" s="16">
        <v>7.0423601730909597</v>
      </c>
    </row>
    <row r="1482" spans="1:16" x14ac:dyDescent="0.35">
      <c r="A1482" s="23" t="str">
        <f t="shared" si="48"/>
        <v>04</v>
      </c>
      <c r="B1482" s="23">
        <f t="shared" si="49"/>
        <v>1010886</v>
      </c>
      <c r="C1482" s="6" t="s">
        <v>1145</v>
      </c>
      <c r="D1482" s="7" t="s">
        <v>1096</v>
      </c>
      <c r="E1482" s="7" t="s">
        <v>8</v>
      </c>
      <c r="F1482" s="7" t="s">
        <v>1066</v>
      </c>
      <c r="G1482" s="7" t="s">
        <v>982</v>
      </c>
      <c r="H1482" s="7" t="s">
        <v>665</v>
      </c>
      <c r="I1482" s="7" t="s">
        <v>666</v>
      </c>
      <c r="J1482" s="6" t="s">
        <v>658</v>
      </c>
      <c r="K1482" s="1">
        <v>1509</v>
      </c>
      <c r="L1482" s="1">
        <v>4550</v>
      </c>
      <c r="M1482" s="1">
        <v>4625.7290000000003</v>
      </c>
      <c r="N1482" s="2">
        <v>5.9986746189529496</v>
      </c>
      <c r="O1482" s="2">
        <v>5.9969230769230801</v>
      </c>
      <c r="P1482" s="16">
        <v>6.1978175331931498</v>
      </c>
    </row>
    <row r="1483" spans="1:16" x14ac:dyDescent="0.35">
      <c r="A1483" s="23" t="str">
        <f t="shared" si="48"/>
        <v>04</v>
      </c>
      <c r="B1483" s="23">
        <f t="shared" si="49"/>
        <v>1010888</v>
      </c>
      <c r="C1483" s="6" t="s">
        <v>1145</v>
      </c>
      <c r="D1483" s="7" t="s">
        <v>1096</v>
      </c>
      <c r="E1483" s="7" t="s">
        <v>8</v>
      </c>
      <c r="F1483" s="7" t="s">
        <v>1066</v>
      </c>
      <c r="G1483" s="7" t="s">
        <v>982</v>
      </c>
      <c r="H1483" s="7" t="s">
        <v>669</v>
      </c>
      <c r="I1483" s="7" t="s">
        <v>670</v>
      </c>
      <c r="J1483" s="6" t="s">
        <v>658</v>
      </c>
      <c r="K1483" s="1">
        <v>4059</v>
      </c>
      <c r="L1483" s="1">
        <v>1633</v>
      </c>
      <c r="M1483" s="1">
        <v>1632.96</v>
      </c>
      <c r="N1483" s="2">
        <v>0</v>
      </c>
      <c r="O1483" s="2">
        <v>0</v>
      </c>
      <c r="P1483" s="16">
        <v>6.8412397119341604</v>
      </c>
    </row>
    <row r="1484" spans="1:16" x14ac:dyDescent="0.35">
      <c r="A1484" s="23" t="str">
        <f t="shared" si="48"/>
        <v>04</v>
      </c>
      <c r="B1484" s="23">
        <f t="shared" si="49"/>
        <v>1011250</v>
      </c>
      <c r="C1484" s="6" t="s">
        <v>1145</v>
      </c>
      <c r="D1484" s="7" t="s">
        <v>1096</v>
      </c>
      <c r="E1484" s="7" t="s">
        <v>8</v>
      </c>
      <c r="F1484" s="7" t="s">
        <v>1066</v>
      </c>
      <c r="G1484" s="7" t="s">
        <v>982</v>
      </c>
      <c r="H1484" s="7" t="s">
        <v>683</v>
      </c>
      <c r="I1484" s="7" t="s">
        <v>684</v>
      </c>
      <c r="J1484" s="6" t="s">
        <v>658</v>
      </c>
      <c r="K1484" s="1">
        <v>19385</v>
      </c>
      <c r="L1484" s="1">
        <v>0</v>
      </c>
      <c r="M1484" s="1">
        <v>19972.14</v>
      </c>
      <c r="N1484" s="2">
        <v>4</v>
      </c>
      <c r="O1484" s="2">
        <v>0</v>
      </c>
      <c r="P1484" s="16">
        <v>5.6264138745272199</v>
      </c>
    </row>
    <row r="1485" spans="1:16" x14ac:dyDescent="0.35">
      <c r="A1485" s="23" t="str">
        <f t="shared" si="48"/>
        <v>04</v>
      </c>
      <c r="B1485" s="23">
        <f t="shared" si="49"/>
        <v>1011701</v>
      </c>
      <c r="C1485" s="6" t="s">
        <v>1145</v>
      </c>
      <c r="D1485" s="7" t="s">
        <v>1096</v>
      </c>
      <c r="E1485" s="7" t="s">
        <v>8</v>
      </c>
      <c r="F1485" s="7" t="s">
        <v>1066</v>
      </c>
      <c r="G1485" s="7" t="s">
        <v>982</v>
      </c>
      <c r="H1485" s="7" t="s">
        <v>702</v>
      </c>
      <c r="I1485" s="7" t="s">
        <v>703</v>
      </c>
      <c r="J1485" s="6" t="s">
        <v>658</v>
      </c>
      <c r="K1485" s="1">
        <v>178076</v>
      </c>
      <c r="L1485" s="1">
        <v>272272</v>
      </c>
      <c r="M1485" s="1">
        <v>272272</v>
      </c>
      <c r="N1485" s="2">
        <v>5.2446427368090003</v>
      </c>
      <c r="O1485" s="2">
        <v>5.2446487336193197</v>
      </c>
      <c r="P1485" s="16">
        <v>5.4509556987130496</v>
      </c>
    </row>
    <row r="1486" spans="1:16" x14ac:dyDescent="0.35">
      <c r="A1486" s="23" t="str">
        <f t="shared" si="48"/>
        <v>04</v>
      </c>
      <c r="B1486" s="23">
        <f t="shared" si="49"/>
        <v>1012038</v>
      </c>
      <c r="C1486" s="6" t="s">
        <v>1145</v>
      </c>
      <c r="D1486" s="7" t="s">
        <v>1096</v>
      </c>
      <c r="E1486" s="7" t="s">
        <v>8</v>
      </c>
      <c r="F1486" s="7" t="s">
        <v>1066</v>
      </c>
      <c r="G1486" s="7" t="s">
        <v>982</v>
      </c>
      <c r="H1486" s="7" t="s">
        <v>718</v>
      </c>
      <c r="I1486" s="7" t="s">
        <v>719</v>
      </c>
      <c r="J1486" s="6" t="s">
        <v>658</v>
      </c>
      <c r="K1486" s="1">
        <v>5308</v>
      </c>
      <c r="L1486" s="1">
        <v>12247</v>
      </c>
      <c r="M1486" s="1">
        <v>12247.093000000001</v>
      </c>
      <c r="N1486" s="2">
        <v>0</v>
      </c>
      <c r="O1486" s="2">
        <v>0</v>
      </c>
      <c r="P1486" s="16">
        <v>6.9053756756807498</v>
      </c>
    </row>
    <row r="1487" spans="1:16" x14ac:dyDescent="0.35">
      <c r="A1487" s="23" t="str">
        <f t="shared" si="48"/>
        <v>04</v>
      </c>
      <c r="B1487" s="23">
        <f t="shared" si="49"/>
        <v>1012107</v>
      </c>
      <c r="C1487" s="6" t="s">
        <v>1145</v>
      </c>
      <c r="D1487" s="7" t="s">
        <v>1096</v>
      </c>
      <c r="E1487" s="7" t="s">
        <v>8</v>
      </c>
      <c r="F1487" s="7" t="s">
        <v>1066</v>
      </c>
      <c r="G1487" s="7" t="s">
        <v>982</v>
      </c>
      <c r="H1487" s="7" t="s">
        <v>720</v>
      </c>
      <c r="I1487" s="7" t="s">
        <v>721</v>
      </c>
      <c r="J1487" s="6" t="s">
        <v>658</v>
      </c>
      <c r="K1487" s="1">
        <v>49363</v>
      </c>
      <c r="L1487" s="1">
        <v>32115</v>
      </c>
      <c r="M1487" s="1">
        <v>32114.880000000001</v>
      </c>
      <c r="N1487" s="2">
        <v>5.9136802868545297</v>
      </c>
      <c r="O1487" s="2">
        <v>5.9135917795422701</v>
      </c>
      <c r="P1487" s="16">
        <v>6.5867648112027801</v>
      </c>
    </row>
    <row r="1488" spans="1:16" x14ac:dyDescent="0.35">
      <c r="A1488" s="23" t="str">
        <f t="shared" si="48"/>
        <v>04</v>
      </c>
      <c r="B1488" s="23">
        <f t="shared" si="49"/>
        <v>1012108</v>
      </c>
      <c r="C1488" s="6" t="s">
        <v>1145</v>
      </c>
      <c r="D1488" s="7" t="s">
        <v>1096</v>
      </c>
      <c r="E1488" s="7" t="s">
        <v>8</v>
      </c>
      <c r="F1488" s="7" t="s">
        <v>1066</v>
      </c>
      <c r="G1488" s="7" t="s">
        <v>982</v>
      </c>
      <c r="H1488" s="7" t="s">
        <v>722</v>
      </c>
      <c r="I1488" s="7" t="s">
        <v>723</v>
      </c>
      <c r="J1488" s="6" t="s">
        <v>658</v>
      </c>
      <c r="K1488" s="1">
        <v>266976</v>
      </c>
      <c r="L1488" s="1">
        <v>285585</v>
      </c>
      <c r="M1488" s="1">
        <v>284768.61599999998</v>
      </c>
      <c r="N1488" s="2">
        <v>6.1341543809181402</v>
      </c>
      <c r="O1488" s="2">
        <v>6.13414570092967</v>
      </c>
      <c r="P1488" s="16">
        <v>6.4867820079583502</v>
      </c>
    </row>
    <row r="1489" spans="1:16" x14ac:dyDescent="0.35">
      <c r="A1489" s="23" t="str">
        <f t="shared" si="48"/>
        <v>04</v>
      </c>
      <c r="B1489" s="23">
        <f t="shared" si="49"/>
        <v>1012109</v>
      </c>
      <c r="C1489" s="6" t="s">
        <v>1145</v>
      </c>
      <c r="D1489" s="7" t="s">
        <v>1096</v>
      </c>
      <c r="E1489" s="7" t="s">
        <v>8</v>
      </c>
      <c r="F1489" s="7" t="s">
        <v>1066</v>
      </c>
      <c r="G1489" s="7" t="s">
        <v>982</v>
      </c>
      <c r="H1489" s="7" t="s">
        <v>724</v>
      </c>
      <c r="I1489" s="7" t="s">
        <v>725</v>
      </c>
      <c r="J1489" s="6" t="s">
        <v>658</v>
      </c>
      <c r="K1489" s="1">
        <v>336164</v>
      </c>
      <c r="L1489" s="1">
        <v>406425</v>
      </c>
      <c r="M1489" s="1">
        <v>418399.78899999999</v>
      </c>
      <c r="N1489" s="2">
        <v>6.1341428588427096</v>
      </c>
      <c r="O1489" s="2">
        <v>6.1341502122162801</v>
      </c>
      <c r="P1489" s="16">
        <v>6.4528747955463199</v>
      </c>
    </row>
    <row r="1490" spans="1:16" x14ac:dyDescent="0.35">
      <c r="A1490" s="23" t="str">
        <f t="shared" si="48"/>
        <v>04</v>
      </c>
      <c r="B1490" s="23">
        <f t="shared" si="49"/>
        <v>1012110</v>
      </c>
      <c r="C1490" s="6" t="s">
        <v>1145</v>
      </c>
      <c r="D1490" s="7" t="s">
        <v>1096</v>
      </c>
      <c r="E1490" s="7" t="s">
        <v>8</v>
      </c>
      <c r="F1490" s="7" t="s">
        <v>1066</v>
      </c>
      <c r="G1490" s="7" t="s">
        <v>982</v>
      </c>
      <c r="H1490" s="7" t="s">
        <v>726</v>
      </c>
      <c r="I1490" s="7" t="s">
        <v>727</v>
      </c>
      <c r="J1490" s="6" t="s">
        <v>658</v>
      </c>
      <c r="K1490" s="1">
        <v>49488</v>
      </c>
      <c r="L1490" s="1">
        <v>65318</v>
      </c>
      <c r="M1490" s="1">
        <v>65317.802000000003</v>
      </c>
      <c r="N1490" s="2">
        <v>6.1341941480762996</v>
      </c>
      <c r="O1490" s="2">
        <v>6.1341743470406298</v>
      </c>
      <c r="P1490" s="16">
        <v>6.3599885847352899</v>
      </c>
    </row>
    <row r="1491" spans="1:16" x14ac:dyDescent="0.35">
      <c r="A1491" s="23" t="str">
        <f t="shared" si="48"/>
        <v>04</v>
      </c>
      <c r="B1491" s="23">
        <f t="shared" si="49"/>
        <v>1012111</v>
      </c>
      <c r="C1491" s="6" t="s">
        <v>1145</v>
      </c>
      <c r="D1491" s="7" t="s">
        <v>1096</v>
      </c>
      <c r="E1491" s="7" t="s">
        <v>8</v>
      </c>
      <c r="F1491" s="7" t="s">
        <v>1066</v>
      </c>
      <c r="G1491" s="7" t="s">
        <v>982</v>
      </c>
      <c r="H1491" s="7" t="s">
        <v>728</v>
      </c>
      <c r="I1491" s="7" t="s">
        <v>729</v>
      </c>
      <c r="J1491" s="6" t="s">
        <v>658</v>
      </c>
      <c r="K1491" s="1">
        <v>9806</v>
      </c>
      <c r="L1491" s="1">
        <v>56246</v>
      </c>
      <c r="M1491" s="1">
        <v>56245.760000000002</v>
      </c>
      <c r="N1491" s="2">
        <v>6.1338976137058898</v>
      </c>
      <c r="O1491" s="2">
        <v>6.1341784304661697</v>
      </c>
      <c r="P1491" s="16">
        <v>6.3677510340334997</v>
      </c>
    </row>
    <row r="1492" spans="1:16" x14ac:dyDescent="0.35">
      <c r="A1492" s="23" t="str">
        <f t="shared" si="48"/>
        <v>04</v>
      </c>
      <c r="B1492" s="23">
        <f t="shared" si="49"/>
        <v>1012115</v>
      </c>
      <c r="C1492" s="6" t="s">
        <v>1145</v>
      </c>
      <c r="D1492" s="7" t="s">
        <v>1096</v>
      </c>
      <c r="E1492" s="7" t="s">
        <v>8</v>
      </c>
      <c r="F1492" s="7" t="s">
        <v>1066</v>
      </c>
      <c r="G1492" s="7" t="s">
        <v>982</v>
      </c>
      <c r="H1492" s="7" t="s">
        <v>732</v>
      </c>
      <c r="I1492" s="7" t="s">
        <v>733</v>
      </c>
      <c r="J1492" s="6" t="s">
        <v>658</v>
      </c>
      <c r="K1492" s="1">
        <v>19760</v>
      </c>
      <c r="L1492" s="1">
        <v>19958</v>
      </c>
      <c r="M1492" s="1">
        <v>17236.495999999999</v>
      </c>
      <c r="N1492" s="2">
        <v>7.45</v>
      </c>
      <c r="O1492" s="2">
        <v>7.4499949894778998</v>
      </c>
      <c r="P1492" s="16">
        <v>6.8198370480868</v>
      </c>
    </row>
    <row r="1493" spans="1:16" x14ac:dyDescent="0.35">
      <c r="A1493" s="23" t="str">
        <f t="shared" si="48"/>
        <v>04</v>
      </c>
      <c r="B1493" s="23">
        <f t="shared" si="49"/>
        <v>1012145</v>
      </c>
      <c r="C1493" s="6" t="s">
        <v>1145</v>
      </c>
      <c r="D1493" s="7" t="s">
        <v>1096</v>
      </c>
      <c r="E1493" s="7" t="s">
        <v>8</v>
      </c>
      <c r="F1493" s="7" t="s">
        <v>1066</v>
      </c>
      <c r="G1493" s="7" t="s">
        <v>982</v>
      </c>
      <c r="H1493" s="7" t="s">
        <v>734</v>
      </c>
      <c r="I1493" s="7" t="s">
        <v>735</v>
      </c>
      <c r="J1493" s="6" t="s">
        <v>658</v>
      </c>
      <c r="K1493" s="1">
        <v>70000</v>
      </c>
      <c r="L1493" s="1">
        <v>69910</v>
      </c>
      <c r="M1493" s="1">
        <v>69910.284</v>
      </c>
      <c r="N1493" s="2">
        <v>11.2651</v>
      </c>
      <c r="O1493" s="2">
        <v>11.265140895437</v>
      </c>
      <c r="P1493" s="16">
        <v>6.1195750456399196</v>
      </c>
    </row>
    <row r="1494" spans="1:16" x14ac:dyDescent="0.35">
      <c r="A1494" s="23" t="str">
        <f t="shared" si="48"/>
        <v>04</v>
      </c>
      <c r="B1494" s="23">
        <f t="shared" si="49"/>
        <v>1012160</v>
      </c>
      <c r="C1494" s="6" t="s">
        <v>1145</v>
      </c>
      <c r="D1494" s="7" t="s">
        <v>1096</v>
      </c>
      <c r="E1494" s="7" t="s">
        <v>8</v>
      </c>
      <c r="F1494" s="7" t="s">
        <v>1066</v>
      </c>
      <c r="G1494" s="7" t="s">
        <v>982</v>
      </c>
      <c r="H1494" s="7" t="s">
        <v>746</v>
      </c>
      <c r="I1494" s="7" t="s">
        <v>747</v>
      </c>
      <c r="J1494" s="6" t="s">
        <v>658</v>
      </c>
      <c r="K1494" s="1">
        <v>33831</v>
      </c>
      <c r="L1494" s="1">
        <v>0</v>
      </c>
      <c r="M1494" s="1">
        <v>30844.48</v>
      </c>
      <c r="N1494" s="2">
        <v>5.3411959445479003</v>
      </c>
      <c r="O1494" s="2">
        <v>0</v>
      </c>
      <c r="P1494" s="16">
        <v>5.6292807724429101</v>
      </c>
    </row>
    <row r="1495" spans="1:16" x14ac:dyDescent="0.35">
      <c r="A1495" s="23" t="str">
        <f t="shared" si="48"/>
        <v>04</v>
      </c>
      <c r="B1495" s="23">
        <f t="shared" si="49"/>
        <v>1012167</v>
      </c>
      <c r="C1495" s="6" t="s">
        <v>1145</v>
      </c>
      <c r="D1495" s="7" t="s">
        <v>1096</v>
      </c>
      <c r="E1495" s="7" t="s">
        <v>8</v>
      </c>
      <c r="F1495" s="7" t="s">
        <v>1066</v>
      </c>
      <c r="G1495" s="7" t="s">
        <v>982</v>
      </c>
      <c r="H1495" s="7" t="s">
        <v>758</v>
      </c>
      <c r="I1495" s="7" t="s">
        <v>759</v>
      </c>
      <c r="J1495" s="6" t="s">
        <v>658</v>
      </c>
      <c r="K1495" s="1">
        <v>405524</v>
      </c>
      <c r="L1495" s="1">
        <v>257142</v>
      </c>
      <c r="M1495" s="1">
        <v>407877.12</v>
      </c>
      <c r="N1495" s="2">
        <v>5.6169696491453003</v>
      </c>
      <c r="O1495" s="2">
        <v>5.6169781677049997</v>
      </c>
      <c r="P1495" s="16">
        <v>5.7042791789841001</v>
      </c>
    </row>
    <row r="1496" spans="1:16" x14ac:dyDescent="0.35">
      <c r="A1496" s="23" t="str">
        <f t="shared" si="48"/>
        <v>04</v>
      </c>
      <c r="B1496" s="23">
        <f t="shared" si="49"/>
        <v>1012488</v>
      </c>
      <c r="C1496" s="6" t="s">
        <v>1145</v>
      </c>
      <c r="D1496" s="7" t="s">
        <v>1096</v>
      </c>
      <c r="E1496" s="7" t="s">
        <v>8</v>
      </c>
      <c r="F1496" s="7" t="s">
        <v>1066</v>
      </c>
      <c r="G1496" s="7" t="s">
        <v>982</v>
      </c>
      <c r="H1496" s="7" t="s">
        <v>794</v>
      </c>
      <c r="I1496" s="7" t="s">
        <v>795</v>
      </c>
      <c r="J1496" s="6" t="s">
        <v>658</v>
      </c>
      <c r="K1496" s="1"/>
      <c r="L1496" s="1">
        <v>19976</v>
      </c>
      <c r="M1496" s="1">
        <v>19958.400000000001</v>
      </c>
      <c r="N1496" s="2"/>
      <c r="O1496" s="2">
        <v>4.1500300360432503</v>
      </c>
      <c r="P1496" s="16">
        <v>4.6370367314013201</v>
      </c>
    </row>
    <row r="1497" spans="1:16" x14ac:dyDescent="0.35">
      <c r="A1497" s="23" t="str">
        <f t="shared" si="48"/>
        <v>04</v>
      </c>
      <c r="B1497" s="23">
        <f t="shared" si="49"/>
        <v>1012519</v>
      </c>
      <c r="C1497" s="6" t="s">
        <v>1145</v>
      </c>
      <c r="D1497" s="7" t="s">
        <v>1096</v>
      </c>
      <c r="E1497" s="7" t="s">
        <v>8</v>
      </c>
      <c r="F1497" s="7" t="s">
        <v>1066</v>
      </c>
      <c r="G1497" s="7" t="s">
        <v>982</v>
      </c>
      <c r="H1497" s="7" t="s">
        <v>803</v>
      </c>
      <c r="I1497" s="7" t="s">
        <v>721</v>
      </c>
      <c r="J1497" s="6" t="s">
        <v>658</v>
      </c>
      <c r="K1497" s="1">
        <v>19739</v>
      </c>
      <c r="L1497" s="1">
        <v>19958</v>
      </c>
      <c r="M1497" s="1">
        <v>19958.400000000001</v>
      </c>
      <c r="N1497" s="2">
        <v>6.3371498049546604</v>
      </c>
      <c r="O1497" s="2">
        <v>6.33735845275078</v>
      </c>
      <c r="P1497" s="16">
        <v>6.2776286275452904</v>
      </c>
    </row>
    <row r="1498" spans="1:16" x14ac:dyDescent="0.35">
      <c r="A1498" s="23" t="str">
        <f t="shared" si="48"/>
        <v>04</v>
      </c>
      <c r="B1498" s="23">
        <f t="shared" si="49"/>
        <v>1012520</v>
      </c>
      <c r="C1498" s="6" t="s">
        <v>1145</v>
      </c>
      <c r="D1498" s="7" t="s">
        <v>1096</v>
      </c>
      <c r="E1498" s="7" t="s">
        <v>8</v>
      </c>
      <c r="F1498" s="7" t="s">
        <v>1066</v>
      </c>
      <c r="G1498" s="7" t="s">
        <v>982</v>
      </c>
      <c r="H1498" s="7" t="s">
        <v>804</v>
      </c>
      <c r="I1498" s="7" t="s">
        <v>723</v>
      </c>
      <c r="J1498" s="6" t="s">
        <v>658</v>
      </c>
      <c r="K1498" s="1">
        <v>79149</v>
      </c>
      <c r="L1498" s="1">
        <v>66174</v>
      </c>
      <c r="M1498" s="1">
        <v>65318.400000000001</v>
      </c>
      <c r="N1498" s="2">
        <v>6.5241885557619197</v>
      </c>
      <c r="O1498" s="2">
        <v>6.5242089037990798</v>
      </c>
      <c r="P1498" s="16">
        <v>6.3355533678105997</v>
      </c>
    </row>
    <row r="1499" spans="1:16" x14ac:dyDescent="0.35">
      <c r="A1499" s="23" t="str">
        <f t="shared" si="48"/>
        <v>04</v>
      </c>
      <c r="B1499" s="23">
        <f t="shared" si="49"/>
        <v>1012521</v>
      </c>
      <c r="C1499" s="6" t="s">
        <v>1145</v>
      </c>
      <c r="D1499" s="7" t="s">
        <v>1096</v>
      </c>
      <c r="E1499" s="7" t="s">
        <v>8</v>
      </c>
      <c r="F1499" s="7" t="s">
        <v>1066</v>
      </c>
      <c r="G1499" s="7" t="s">
        <v>982</v>
      </c>
      <c r="H1499" s="7" t="s">
        <v>805</v>
      </c>
      <c r="I1499" s="7" t="s">
        <v>725</v>
      </c>
      <c r="J1499" s="6" t="s">
        <v>658</v>
      </c>
      <c r="K1499" s="1">
        <v>158294</v>
      </c>
      <c r="L1499" s="1">
        <v>159935</v>
      </c>
      <c r="M1499" s="1">
        <v>157850.36799999999</v>
      </c>
      <c r="N1499" s="2">
        <v>6.5100825047064301</v>
      </c>
      <c r="O1499" s="2">
        <v>6.5100822209022402</v>
      </c>
      <c r="P1499" s="16">
        <v>6.44281981528228</v>
      </c>
    </row>
    <row r="1500" spans="1:16" x14ac:dyDescent="0.35">
      <c r="A1500" s="23" t="str">
        <f t="shared" si="48"/>
        <v>04</v>
      </c>
      <c r="B1500" s="23">
        <f t="shared" si="49"/>
        <v>1012522</v>
      </c>
      <c r="C1500" s="6" t="s">
        <v>1145</v>
      </c>
      <c r="D1500" s="7" t="s">
        <v>1096</v>
      </c>
      <c r="E1500" s="7" t="s">
        <v>8</v>
      </c>
      <c r="F1500" s="7" t="s">
        <v>1066</v>
      </c>
      <c r="G1500" s="7" t="s">
        <v>982</v>
      </c>
      <c r="H1500" s="7" t="s">
        <v>806</v>
      </c>
      <c r="I1500" s="7" t="s">
        <v>727</v>
      </c>
      <c r="J1500" s="6" t="s">
        <v>658</v>
      </c>
      <c r="K1500" s="1">
        <v>39508</v>
      </c>
      <c r="L1500" s="1">
        <v>39589</v>
      </c>
      <c r="M1500" s="1">
        <v>40461.120000000003</v>
      </c>
      <c r="N1500" s="2">
        <v>6.5296395666700402</v>
      </c>
      <c r="O1500" s="2">
        <v>6.5297936295435601</v>
      </c>
      <c r="P1500" s="16">
        <v>6.3189191203802597</v>
      </c>
    </row>
    <row r="1501" spans="1:16" x14ac:dyDescent="0.35">
      <c r="A1501" s="23" t="str">
        <f t="shared" si="48"/>
        <v>04</v>
      </c>
      <c r="B1501" s="23">
        <f t="shared" si="49"/>
        <v>1012523</v>
      </c>
      <c r="C1501" s="6" t="s">
        <v>1145</v>
      </c>
      <c r="D1501" s="7" t="s">
        <v>1096</v>
      </c>
      <c r="E1501" s="7" t="s">
        <v>8</v>
      </c>
      <c r="F1501" s="7" t="s">
        <v>1066</v>
      </c>
      <c r="G1501" s="7" t="s">
        <v>982</v>
      </c>
      <c r="H1501" s="7" t="s">
        <v>807</v>
      </c>
      <c r="I1501" s="7" t="s">
        <v>729</v>
      </c>
      <c r="J1501" s="6" t="s">
        <v>658</v>
      </c>
      <c r="K1501" s="1">
        <v>39527</v>
      </c>
      <c r="L1501" s="1">
        <v>49896</v>
      </c>
      <c r="M1501" s="1">
        <v>49896</v>
      </c>
      <c r="N1501" s="2">
        <v>6.5651326941078203</v>
      </c>
      <c r="O1501" s="2">
        <v>6.5650753567420201</v>
      </c>
      <c r="P1501" s="16">
        <v>6.4145318502485198</v>
      </c>
    </row>
    <row r="1502" spans="1:16" x14ac:dyDescent="0.35">
      <c r="A1502" s="23" t="str">
        <f t="shared" si="48"/>
        <v>04</v>
      </c>
      <c r="B1502" s="23">
        <f t="shared" si="49"/>
        <v>1012694</v>
      </c>
      <c r="C1502" s="6" t="s">
        <v>1145</v>
      </c>
      <c r="D1502" s="7" t="s">
        <v>1096</v>
      </c>
      <c r="E1502" s="7" t="s">
        <v>8</v>
      </c>
      <c r="F1502" s="7" t="s">
        <v>1066</v>
      </c>
      <c r="G1502" s="7" t="s">
        <v>982</v>
      </c>
      <c r="H1502" s="7" t="s">
        <v>832</v>
      </c>
      <c r="I1502" s="7" t="s">
        <v>1282</v>
      </c>
      <c r="J1502" s="6" t="s">
        <v>658</v>
      </c>
      <c r="K1502" s="1">
        <v>54432</v>
      </c>
      <c r="L1502" s="1">
        <v>56246</v>
      </c>
      <c r="M1502" s="1">
        <v>72807.111999999994</v>
      </c>
      <c r="N1502" s="2">
        <v>7.4492026748971201</v>
      </c>
      <c r="O1502" s="2">
        <v>7.4492052768196801</v>
      </c>
      <c r="P1502" s="16">
        <v>5.5381456003913501</v>
      </c>
    </row>
    <row r="1503" spans="1:16" x14ac:dyDescent="0.35">
      <c r="A1503" s="23" t="str">
        <f t="shared" si="48"/>
        <v>04</v>
      </c>
      <c r="B1503" s="23">
        <f t="shared" si="49"/>
        <v>1023273</v>
      </c>
      <c r="C1503" s="6" t="s">
        <v>1145</v>
      </c>
      <c r="D1503" s="7" t="s">
        <v>1096</v>
      </c>
      <c r="E1503" s="7" t="s">
        <v>8</v>
      </c>
      <c r="F1503" s="7" t="s">
        <v>1076</v>
      </c>
      <c r="G1503" s="7" t="s">
        <v>1004</v>
      </c>
      <c r="H1503" s="7" t="s">
        <v>452</v>
      </c>
      <c r="I1503" s="7" t="s">
        <v>453</v>
      </c>
      <c r="J1503" s="6" t="s">
        <v>553</v>
      </c>
      <c r="K1503" s="1">
        <v>0</v>
      </c>
      <c r="L1503" s="1">
        <v>19044</v>
      </c>
      <c r="M1503" s="1">
        <v>19043.659</v>
      </c>
      <c r="N1503" s="2">
        <v>0</v>
      </c>
      <c r="O1503" s="2">
        <v>4.1064902331443003</v>
      </c>
      <c r="P1503" s="16">
        <v>3.9165495349396902</v>
      </c>
    </row>
    <row r="1504" spans="1:16" x14ac:dyDescent="0.35">
      <c r="A1504" s="23" t="str">
        <f t="shared" si="48"/>
        <v>04</v>
      </c>
      <c r="B1504" s="23">
        <f t="shared" si="49"/>
        <v>1023274</v>
      </c>
      <c r="C1504" s="6" t="s">
        <v>1145</v>
      </c>
      <c r="D1504" s="7" t="s">
        <v>1096</v>
      </c>
      <c r="E1504" s="7" t="s">
        <v>8</v>
      </c>
      <c r="F1504" s="7" t="s">
        <v>1076</v>
      </c>
      <c r="G1504" s="7" t="s">
        <v>1004</v>
      </c>
      <c r="H1504" s="7" t="s">
        <v>454</v>
      </c>
      <c r="I1504" s="7" t="s">
        <v>455</v>
      </c>
      <c r="J1504" s="6" t="s">
        <v>553</v>
      </c>
      <c r="K1504" s="1">
        <v>2870</v>
      </c>
      <c r="L1504" s="1">
        <v>2870</v>
      </c>
      <c r="M1504" s="1">
        <v>2869.951</v>
      </c>
      <c r="N1504" s="2">
        <v>4.1059233449477404</v>
      </c>
      <c r="O1504" s="2">
        <v>4.1059233449477404</v>
      </c>
      <c r="P1504" s="16">
        <v>3.7890626355641599</v>
      </c>
    </row>
    <row r="1505" spans="1:16" x14ac:dyDescent="0.35">
      <c r="A1505" s="23" t="str">
        <f t="shared" si="48"/>
        <v>04</v>
      </c>
      <c r="B1505" s="23">
        <f t="shared" si="49"/>
        <v>1023276</v>
      </c>
      <c r="C1505" s="6" t="s">
        <v>1145</v>
      </c>
      <c r="D1505" s="7" t="s">
        <v>1096</v>
      </c>
      <c r="E1505" s="7" t="s">
        <v>8</v>
      </c>
      <c r="F1505" s="7" t="s">
        <v>1076</v>
      </c>
      <c r="G1505" s="7" t="s">
        <v>1004</v>
      </c>
      <c r="H1505" s="7" t="s">
        <v>604</v>
      </c>
      <c r="I1505" s="7" t="s">
        <v>605</v>
      </c>
      <c r="J1505" s="6" t="s">
        <v>553</v>
      </c>
      <c r="K1505" s="1">
        <v>24000</v>
      </c>
      <c r="L1505" s="1">
        <v>18145</v>
      </c>
      <c r="M1505" s="1">
        <v>18145</v>
      </c>
      <c r="N1505" s="2">
        <v>4.10483333333333</v>
      </c>
      <c r="O1505" s="2">
        <v>4.1048222650868</v>
      </c>
      <c r="P1505" s="16">
        <v>3.7890632956737398</v>
      </c>
    </row>
    <row r="1506" spans="1:16" x14ac:dyDescent="0.35">
      <c r="A1506" s="23" t="str">
        <f t="shared" si="48"/>
        <v>04</v>
      </c>
      <c r="B1506" s="23">
        <f t="shared" si="49"/>
        <v>1030370</v>
      </c>
      <c r="C1506" s="6" t="s">
        <v>1145</v>
      </c>
      <c r="D1506" s="7" t="s">
        <v>1096</v>
      </c>
      <c r="E1506" s="7" t="s">
        <v>8</v>
      </c>
      <c r="F1506" s="7" t="s">
        <v>1081</v>
      </c>
      <c r="G1506" s="7" t="s">
        <v>1056</v>
      </c>
      <c r="H1506" s="7" t="s">
        <v>881</v>
      </c>
      <c r="I1506" s="7" t="s">
        <v>882</v>
      </c>
      <c r="J1506" s="6" t="s">
        <v>659</v>
      </c>
      <c r="K1506" s="1">
        <v>12000</v>
      </c>
      <c r="L1506" s="1">
        <v>12000</v>
      </c>
      <c r="M1506" s="1">
        <v>11809.14</v>
      </c>
      <c r="N1506" s="2">
        <v>4.2897499999999997</v>
      </c>
      <c r="O1506" s="2">
        <v>4.2895000000000003</v>
      </c>
      <c r="P1506" s="16">
        <v>4.2295066787251203</v>
      </c>
    </row>
    <row r="1507" spans="1:16" x14ac:dyDescent="0.35">
      <c r="A1507" s="23" t="str">
        <f t="shared" si="48"/>
        <v>04</v>
      </c>
      <c r="B1507" s="23">
        <f t="shared" si="49"/>
        <v>1023190</v>
      </c>
      <c r="C1507" s="6" t="s">
        <v>1145</v>
      </c>
      <c r="D1507" s="7" t="s">
        <v>1096</v>
      </c>
      <c r="E1507" s="7" t="s">
        <v>8</v>
      </c>
      <c r="F1507" s="7" t="s">
        <v>1069</v>
      </c>
      <c r="G1507" s="7" t="s">
        <v>1026</v>
      </c>
      <c r="H1507" s="7" t="s">
        <v>432</v>
      </c>
      <c r="I1507" s="7" t="s">
        <v>433</v>
      </c>
      <c r="J1507" s="6" t="s">
        <v>553</v>
      </c>
      <c r="K1507" s="1">
        <v>240000</v>
      </c>
      <c r="L1507" s="1">
        <v>237229</v>
      </c>
      <c r="M1507" s="1">
        <v>237228.62</v>
      </c>
      <c r="N1507" s="2">
        <v>0.80754583333333296</v>
      </c>
      <c r="O1507" s="2">
        <v>0.80754460879571999</v>
      </c>
      <c r="P1507" s="16">
        <v>0.68024266464982197</v>
      </c>
    </row>
    <row r="1508" spans="1:16" x14ac:dyDescent="0.35">
      <c r="A1508" s="23" t="str">
        <f t="shared" si="48"/>
        <v>04</v>
      </c>
      <c r="B1508" s="23">
        <f t="shared" si="49"/>
        <v>1011042</v>
      </c>
      <c r="C1508" s="6" t="s">
        <v>1145</v>
      </c>
      <c r="D1508" s="7" t="s">
        <v>1096</v>
      </c>
      <c r="E1508" s="7" t="s">
        <v>9</v>
      </c>
      <c r="F1508" s="7" t="s">
        <v>1067</v>
      </c>
      <c r="G1508" s="7" t="s">
        <v>983</v>
      </c>
      <c r="H1508" s="7" t="s">
        <v>671</v>
      </c>
      <c r="I1508" s="7" t="s">
        <v>672</v>
      </c>
      <c r="J1508" s="6" t="s">
        <v>658</v>
      </c>
      <c r="K1508" s="1"/>
      <c r="L1508" s="1">
        <v>60000</v>
      </c>
      <c r="M1508" s="1">
        <v>24000</v>
      </c>
      <c r="N1508" s="2"/>
      <c r="O1508" s="2">
        <v>0</v>
      </c>
      <c r="P1508" s="16">
        <v>0.17</v>
      </c>
    </row>
    <row r="1509" spans="1:16" x14ac:dyDescent="0.35">
      <c r="A1509" s="23" t="str">
        <f t="shared" si="48"/>
        <v>04</v>
      </c>
      <c r="B1509" s="23">
        <f t="shared" si="49"/>
        <v>1020853</v>
      </c>
      <c r="C1509" s="6" t="s">
        <v>1145</v>
      </c>
      <c r="D1509" s="7" t="s">
        <v>1096</v>
      </c>
      <c r="E1509" s="7" t="s">
        <v>9</v>
      </c>
      <c r="F1509" s="7" t="s">
        <v>985</v>
      </c>
      <c r="G1509" s="7" t="s">
        <v>1012</v>
      </c>
      <c r="H1509" s="7" t="s">
        <v>77</v>
      </c>
      <c r="I1509" s="7" t="s">
        <v>78</v>
      </c>
      <c r="J1509" s="6" t="s">
        <v>553</v>
      </c>
      <c r="K1509" s="1">
        <v>160000</v>
      </c>
      <c r="L1509" s="1">
        <v>152000</v>
      </c>
      <c r="M1509" s="1">
        <v>152000</v>
      </c>
      <c r="N1509" s="2">
        <v>3.65</v>
      </c>
      <c r="O1509" s="2">
        <v>3.65</v>
      </c>
      <c r="P1509" s="16">
        <v>3.9395593947368401</v>
      </c>
    </row>
    <row r="1510" spans="1:16" x14ac:dyDescent="0.35">
      <c r="A1510" s="23" t="str">
        <f t="shared" si="48"/>
        <v>04</v>
      </c>
      <c r="B1510" s="23">
        <f t="shared" si="49"/>
        <v>1022858</v>
      </c>
      <c r="C1510" s="6" t="s">
        <v>1145</v>
      </c>
      <c r="D1510" s="7" t="s">
        <v>1096</v>
      </c>
      <c r="E1510" s="7" t="s">
        <v>9</v>
      </c>
      <c r="F1510" s="7" t="s">
        <v>1075</v>
      </c>
      <c r="G1510" s="7" t="s">
        <v>1002</v>
      </c>
      <c r="H1510" s="7" t="s">
        <v>601</v>
      </c>
      <c r="I1510" s="7" t="s">
        <v>510</v>
      </c>
      <c r="J1510" s="6" t="s">
        <v>553</v>
      </c>
      <c r="K1510" s="1">
        <v>48000</v>
      </c>
      <c r="L1510" s="1">
        <v>98000</v>
      </c>
      <c r="M1510" s="1">
        <v>100000</v>
      </c>
      <c r="N1510" s="2">
        <v>2.75</v>
      </c>
      <c r="O1510" s="2">
        <v>2.75</v>
      </c>
      <c r="P1510" s="16">
        <v>2.8278669779999999</v>
      </c>
    </row>
    <row r="1511" spans="1:16" x14ac:dyDescent="0.35">
      <c r="A1511" s="23" t="str">
        <f t="shared" si="48"/>
        <v>04</v>
      </c>
      <c r="B1511" s="23">
        <f t="shared" si="49"/>
        <v>1023386</v>
      </c>
      <c r="C1511" s="6" t="s">
        <v>1145</v>
      </c>
      <c r="D1511" s="7" t="s">
        <v>1096</v>
      </c>
      <c r="E1511" s="7" t="s">
        <v>9</v>
      </c>
      <c r="F1511" s="7" t="s">
        <v>1075</v>
      </c>
      <c r="G1511" s="7" t="s">
        <v>1011</v>
      </c>
      <c r="H1511" s="7" t="s">
        <v>1176</v>
      </c>
      <c r="I1511" s="7" t="s">
        <v>476</v>
      </c>
      <c r="J1511" s="6" t="s">
        <v>553</v>
      </c>
      <c r="K1511" s="1"/>
      <c r="L1511" s="1">
        <v>1000</v>
      </c>
      <c r="M1511" s="1"/>
      <c r="N1511" s="2"/>
      <c r="O1511" s="2">
        <v>3.47</v>
      </c>
      <c r="P1511" s="16"/>
    </row>
    <row r="1512" spans="1:16" x14ac:dyDescent="0.35">
      <c r="A1512" s="23" t="str">
        <f t="shared" si="48"/>
        <v>04</v>
      </c>
      <c r="B1512" s="23">
        <f t="shared" si="49"/>
        <v>1010877</v>
      </c>
      <c r="C1512" s="6" t="s">
        <v>1145</v>
      </c>
      <c r="D1512" s="7" t="s">
        <v>1096</v>
      </c>
      <c r="E1512" s="7" t="s">
        <v>9</v>
      </c>
      <c r="F1512" s="7" t="s">
        <v>1065</v>
      </c>
      <c r="G1512" s="7" t="s">
        <v>981</v>
      </c>
      <c r="H1512" s="7" t="s">
        <v>660</v>
      </c>
      <c r="I1512" s="7" t="s">
        <v>661</v>
      </c>
      <c r="J1512" s="6" t="s">
        <v>658</v>
      </c>
      <c r="K1512" s="1"/>
      <c r="L1512" s="1"/>
      <c r="M1512" s="1">
        <v>72000</v>
      </c>
      <c r="N1512" s="2"/>
      <c r="O1512" s="2"/>
      <c r="P1512" s="16">
        <v>0.67666666666666697</v>
      </c>
    </row>
    <row r="1513" spans="1:16" x14ac:dyDescent="0.35">
      <c r="A1513" s="23" t="str">
        <f t="shared" si="48"/>
        <v>04</v>
      </c>
      <c r="B1513" s="23">
        <f t="shared" si="49"/>
        <v>1012207</v>
      </c>
      <c r="C1513" s="6" t="s">
        <v>1145</v>
      </c>
      <c r="D1513" s="7" t="s">
        <v>1096</v>
      </c>
      <c r="E1513" s="7" t="s">
        <v>9</v>
      </c>
      <c r="F1513" s="7" t="s">
        <v>1065</v>
      </c>
      <c r="G1513" s="7" t="s">
        <v>981</v>
      </c>
      <c r="H1513" s="7" t="s">
        <v>760</v>
      </c>
      <c r="I1513" s="7" t="s">
        <v>761</v>
      </c>
      <c r="J1513" s="6" t="s">
        <v>658</v>
      </c>
      <c r="K1513" s="1"/>
      <c r="L1513" s="1"/>
      <c r="M1513" s="1">
        <v>48000</v>
      </c>
      <c r="N1513" s="2"/>
      <c r="O1513" s="2"/>
      <c r="P1513" s="16">
        <v>0.80916666666666703</v>
      </c>
    </row>
    <row r="1514" spans="1:16" x14ac:dyDescent="0.35">
      <c r="A1514" s="23" t="str">
        <f t="shared" si="48"/>
        <v>04</v>
      </c>
      <c r="B1514" s="23">
        <f t="shared" si="49"/>
        <v>1012724</v>
      </c>
      <c r="C1514" s="6" t="s">
        <v>1145</v>
      </c>
      <c r="D1514" s="7" t="s">
        <v>1096</v>
      </c>
      <c r="E1514" s="7" t="s">
        <v>9</v>
      </c>
      <c r="F1514" s="7" t="s">
        <v>1065</v>
      </c>
      <c r="G1514" s="7" t="s">
        <v>989</v>
      </c>
      <c r="H1514" s="7" t="s">
        <v>839</v>
      </c>
      <c r="I1514" s="7" t="s">
        <v>840</v>
      </c>
      <c r="J1514" s="6" t="s">
        <v>658</v>
      </c>
      <c r="K1514" s="1"/>
      <c r="L1514" s="1">
        <v>1463</v>
      </c>
      <c r="M1514" s="1">
        <v>10800</v>
      </c>
      <c r="N1514" s="2"/>
      <c r="O1514" s="2">
        <v>2.7341079972658899E-2</v>
      </c>
      <c r="P1514" s="16">
        <v>0.49384709259259302</v>
      </c>
    </row>
    <row r="1515" spans="1:16" x14ac:dyDescent="0.35">
      <c r="A1515" s="23" t="str">
        <f t="shared" si="48"/>
        <v>04</v>
      </c>
      <c r="B1515" s="23">
        <f t="shared" si="49"/>
        <v>1012730</v>
      </c>
      <c r="C1515" s="6" t="s">
        <v>1145</v>
      </c>
      <c r="D1515" s="7" t="s">
        <v>1096</v>
      </c>
      <c r="E1515" s="7" t="s">
        <v>9</v>
      </c>
      <c r="F1515" s="7" t="s">
        <v>1065</v>
      </c>
      <c r="G1515" s="7" t="s">
        <v>989</v>
      </c>
      <c r="H1515" s="7" t="s">
        <v>843</v>
      </c>
      <c r="I1515" s="7" t="s">
        <v>844</v>
      </c>
      <c r="J1515" s="6" t="s">
        <v>658</v>
      </c>
      <c r="K1515" s="1">
        <v>3085</v>
      </c>
      <c r="L1515" s="1">
        <v>43419</v>
      </c>
      <c r="M1515" s="1">
        <v>32403</v>
      </c>
      <c r="N1515" s="2">
        <v>2.7552674230145902E-2</v>
      </c>
      <c r="O1515" s="2">
        <v>2.7453419010110801E-2</v>
      </c>
      <c r="P1515" s="16">
        <v>0.39635236860784501</v>
      </c>
    </row>
    <row r="1516" spans="1:16" x14ac:dyDescent="0.35">
      <c r="A1516" s="23" t="str">
        <f t="shared" si="48"/>
        <v>04</v>
      </c>
      <c r="B1516" s="23">
        <f t="shared" si="49"/>
        <v>1012745</v>
      </c>
      <c r="C1516" s="6" t="s">
        <v>1145</v>
      </c>
      <c r="D1516" s="7" t="s">
        <v>1096</v>
      </c>
      <c r="E1516" s="7" t="s">
        <v>9</v>
      </c>
      <c r="F1516" s="7" t="s">
        <v>1065</v>
      </c>
      <c r="G1516" s="7" t="s">
        <v>989</v>
      </c>
      <c r="H1516" s="7" t="s">
        <v>845</v>
      </c>
      <c r="I1516" s="7" t="s">
        <v>846</v>
      </c>
      <c r="J1516" s="6" t="s">
        <v>658</v>
      </c>
      <c r="K1516" s="1">
        <v>12893</v>
      </c>
      <c r="L1516" s="1">
        <v>11504</v>
      </c>
      <c r="M1516" s="1"/>
      <c r="N1516" s="2">
        <v>-8.4541999534631193E-2</v>
      </c>
      <c r="O1516" s="2">
        <v>-8.45792767732962E-2</v>
      </c>
      <c r="P1516" s="16"/>
    </row>
    <row r="1517" spans="1:16" x14ac:dyDescent="0.35">
      <c r="A1517" s="23" t="str">
        <f t="shared" si="48"/>
        <v>04</v>
      </c>
      <c r="B1517" s="23">
        <f t="shared" si="49"/>
        <v>1023353</v>
      </c>
      <c r="C1517" s="6" t="s">
        <v>1145</v>
      </c>
      <c r="D1517" s="7" t="s">
        <v>1096</v>
      </c>
      <c r="E1517" s="7" t="s">
        <v>9</v>
      </c>
      <c r="F1517" s="7" t="s">
        <v>1077</v>
      </c>
      <c r="G1517" s="7" t="s">
        <v>1005</v>
      </c>
      <c r="H1517" s="7" t="s">
        <v>569</v>
      </c>
      <c r="I1517" s="7" t="s">
        <v>102</v>
      </c>
      <c r="J1517" s="6" t="s">
        <v>553</v>
      </c>
      <c r="K1517" s="1">
        <v>96000</v>
      </c>
      <c r="L1517" s="1">
        <v>96000</v>
      </c>
      <c r="M1517" s="1">
        <v>99020</v>
      </c>
      <c r="N1517" s="2">
        <v>2</v>
      </c>
      <c r="O1517" s="2">
        <v>2</v>
      </c>
      <c r="P1517" s="16">
        <v>1.9909134639466799</v>
      </c>
    </row>
    <row r="1518" spans="1:16" x14ac:dyDescent="0.35">
      <c r="A1518" s="23" t="str">
        <f t="shared" si="48"/>
        <v>04</v>
      </c>
      <c r="B1518" s="23">
        <f t="shared" si="49"/>
        <v>1030265</v>
      </c>
      <c r="C1518" s="6" t="s">
        <v>1145</v>
      </c>
      <c r="D1518" s="7" t="s">
        <v>1096</v>
      </c>
      <c r="E1518" s="7" t="s">
        <v>9</v>
      </c>
      <c r="F1518" s="7" t="s">
        <v>1090</v>
      </c>
      <c r="G1518" s="7" t="s">
        <v>1052</v>
      </c>
      <c r="H1518" s="7" t="s">
        <v>862</v>
      </c>
      <c r="I1518" s="7" t="s">
        <v>863</v>
      </c>
      <c r="J1518" s="6" t="s">
        <v>659</v>
      </c>
      <c r="K1518" s="1">
        <v>64800</v>
      </c>
      <c r="L1518" s="1">
        <v>64800</v>
      </c>
      <c r="M1518" s="1">
        <v>64800</v>
      </c>
      <c r="N1518" s="2">
        <v>5.4</v>
      </c>
      <c r="O1518" s="2">
        <v>5.76</v>
      </c>
      <c r="P1518" s="16">
        <v>5.2013013302469098</v>
      </c>
    </row>
    <row r="1519" spans="1:16" x14ac:dyDescent="0.35">
      <c r="A1519" s="23" t="str">
        <f t="shared" si="48"/>
        <v>04</v>
      </c>
      <c r="B1519" s="23">
        <f t="shared" si="49"/>
        <v>1011748</v>
      </c>
      <c r="C1519" s="6" t="s">
        <v>1145</v>
      </c>
      <c r="D1519" s="7" t="s">
        <v>1096</v>
      </c>
      <c r="E1519" s="7" t="s">
        <v>9</v>
      </c>
      <c r="F1519" s="7" t="s">
        <v>1066</v>
      </c>
      <c r="G1519" s="7" t="s">
        <v>982</v>
      </c>
      <c r="H1519" s="7" t="s">
        <v>704</v>
      </c>
      <c r="I1519" s="7" t="s">
        <v>705</v>
      </c>
      <c r="J1519" s="6" t="s">
        <v>658</v>
      </c>
      <c r="K1519" s="1">
        <v>180418</v>
      </c>
      <c r="L1519" s="1">
        <v>150000</v>
      </c>
      <c r="M1519" s="1">
        <v>182400</v>
      </c>
      <c r="N1519" s="2">
        <v>5.1734638450708896</v>
      </c>
      <c r="O1519" s="2">
        <v>5.1734600000000004</v>
      </c>
      <c r="P1519" s="16">
        <v>4.8669914605263198</v>
      </c>
    </row>
    <row r="1520" spans="1:16" x14ac:dyDescent="0.35">
      <c r="A1520" s="23" t="str">
        <f t="shared" si="48"/>
        <v>04</v>
      </c>
      <c r="B1520" s="23">
        <f t="shared" si="49"/>
        <v>1021433</v>
      </c>
      <c r="C1520" s="6" t="s">
        <v>1145</v>
      </c>
      <c r="D1520" s="7" t="s">
        <v>1096</v>
      </c>
      <c r="E1520" s="7" t="s">
        <v>9</v>
      </c>
      <c r="F1520" s="7" t="s">
        <v>1076</v>
      </c>
      <c r="G1520" s="7" t="s">
        <v>1022</v>
      </c>
      <c r="H1520" s="7" t="s">
        <v>555</v>
      </c>
      <c r="I1520" s="7" t="s">
        <v>149</v>
      </c>
      <c r="J1520" s="6" t="s">
        <v>553</v>
      </c>
      <c r="K1520" s="1">
        <v>0</v>
      </c>
      <c r="L1520" s="1">
        <v>93045</v>
      </c>
      <c r="M1520" s="1">
        <v>93045</v>
      </c>
      <c r="N1520" s="2">
        <v>0</v>
      </c>
      <c r="O1520" s="2">
        <v>2.3000053737438901</v>
      </c>
      <c r="P1520" s="16">
        <v>2.2267694943306999</v>
      </c>
    </row>
    <row r="1521" spans="1:16" x14ac:dyDescent="0.35">
      <c r="A1521" s="23" t="str">
        <f t="shared" si="48"/>
        <v>04</v>
      </c>
      <c r="B1521" s="23">
        <f t="shared" si="49"/>
        <v>1022145</v>
      </c>
      <c r="C1521" s="6" t="s">
        <v>1145</v>
      </c>
      <c r="D1521" s="7" t="s">
        <v>1096</v>
      </c>
      <c r="E1521" s="7" t="s">
        <v>9</v>
      </c>
      <c r="F1521" s="7" t="s">
        <v>1076</v>
      </c>
      <c r="G1521" s="7" t="s">
        <v>1022</v>
      </c>
      <c r="H1521" s="7" t="s">
        <v>597</v>
      </c>
      <c r="I1521" s="7" t="s">
        <v>598</v>
      </c>
      <c r="J1521" s="6" t="s">
        <v>553</v>
      </c>
      <c r="K1521" s="1">
        <v>20000</v>
      </c>
      <c r="L1521" s="1">
        <v>24000</v>
      </c>
      <c r="M1521" s="1">
        <v>24000</v>
      </c>
      <c r="N1521" s="2">
        <v>2.5299999999999998</v>
      </c>
      <c r="O1521" s="2">
        <v>2.5299999999999998</v>
      </c>
      <c r="P1521" s="16">
        <v>2.8378001666666699</v>
      </c>
    </row>
    <row r="1522" spans="1:16" x14ac:dyDescent="0.35">
      <c r="A1522" s="23" t="str">
        <f t="shared" si="48"/>
        <v>04</v>
      </c>
      <c r="B1522" s="23">
        <f t="shared" si="49"/>
        <v>1022247</v>
      </c>
      <c r="C1522" s="6" t="s">
        <v>1145</v>
      </c>
      <c r="D1522" s="7" t="s">
        <v>1096</v>
      </c>
      <c r="E1522" s="7" t="s">
        <v>9</v>
      </c>
      <c r="F1522" s="7" t="s">
        <v>1081</v>
      </c>
      <c r="G1522" s="7" t="s">
        <v>1010</v>
      </c>
      <c r="H1522" s="7" t="s">
        <v>259</v>
      </c>
      <c r="I1522" s="7" t="s">
        <v>260</v>
      </c>
      <c r="J1522" s="6" t="s">
        <v>553</v>
      </c>
      <c r="K1522" s="1">
        <v>48000</v>
      </c>
      <c r="L1522" s="1">
        <v>0</v>
      </c>
      <c r="M1522" s="1"/>
      <c r="N1522" s="2">
        <v>0</v>
      </c>
      <c r="O1522" s="2">
        <v>0</v>
      </c>
      <c r="P1522" s="16"/>
    </row>
    <row r="1523" spans="1:16" x14ac:dyDescent="0.35">
      <c r="A1523" s="23" t="str">
        <f t="shared" si="48"/>
        <v>04</v>
      </c>
      <c r="B1523" s="23">
        <f t="shared" si="49"/>
        <v>1023389</v>
      </c>
      <c r="C1523" s="6" t="s">
        <v>1145</v>
      </c>
      <c r="D1523" s="7" t="s">
        <v>1096</v>
      </c>
      <c r="E1523" s="7" t="s">
        <v>9</v>
      </c>
      <c r="F1523" s="7" t="s">
        <v>1081</v>
      </c>
      <c r="G1523" s="7" t="s">
        <v>1010</v>
      </c>
      <c r="H1523" s="7" t="s">
        <v>610</v>
      </c>
      <c r="I1523" s="7" t="s">
        <v>611</v>
      </c>
      <c r="J1523" s="6" t="s">
        <v>553</v>
      </c>
      <c r="K1523" s="1"/>
      <c r="L1523" s="1">
        <v>3014</v>
      </c>
      <c r="M1523" s="1">
        <v>3600</v>
      </c>
      <c r="N1523" s="2"/>
      <c r="O1523" s="2">
        <v>0</v>
      </c>
      <c r="P1523" s="16">
        <v>1.2166819444444399</v>
      </c>
    </row>
    <row r="1524" spans="1:16" x14ac:dyDescent="0.35">
      <c r="A1524" s="23" t="str">
        <f t="shared" si="48"/>
        <v>04</v>
      </c>
      <c r="B1524" s="23">
        <f t="shared" si="49"/>
        <v>1023390</v>
      </c>
      <c r="C1524" s="6" t="s">
        <v>1145</v>
      </c>
      <c r="D1524" s="7" t="s">
        <v>1096</v>
      </c>
      <c r="E1524" s="7" t="s">
        <v>9</v>
      </c>
      <c r="F1524" s="7" t="s">
        <v>1081</v>
      </c>
      <c r="G1524" s="7" t="s">
        <v>1010</v>
      </c>
      <c r="H1524" s="7" t="s">
        <v>1177</v>
      </c>
      <c r="I1524" s="7" t="s">
        <v>1178</v>
      </c>
      <c r="J1524" s="6" t="s">
        <v>553</v>
      </c>
      <c r="K1524" s="1"/>
      <c r="L1524" s="1">
        <v>10000</v>
      </c>
      <c r="M1524" s="1"/>
      <c r="N1524" s="2"/>
      <c r="O1524" s="2">
        <v>1.9</v>
      </c>
      <c r="P1524" s="16"/>
    </row>
    <row r="1525" spans="1:16" x14ac:dyDescent="0.35">
      <c r="A1525" s="23" t="str">
        <f t="shared" si="48"/>
        <v>04</v>
      </c>
      <c r="B1525" s="23">
        <f t="shared" si="49"/>
        <v>1023391</v>
      </c>
      <c r="C1525" s="6" t="s">
        <v>1145</v>
      </c>
      <c r="D1525" s="7" t="s">
        <v>1096</v>
      </c>
      <c r="E1525" s="7" t="s">
        <v>9</v>
      </c>
      <c r="F1525" s="7" t="s">
        <v>1081</v>
      </c>
      <c r="G1525" s="7" t="s">
        <v>1010</v>
      </c>
      <c r="H1525" s="7" t="s">
        <v>612</v>
      </c>
      <c r="I1525" s="7" t="s">
        <v>451</v>
      </c>
      <c r="J1525" s="6" t="s">
        <v>553</v>
      </c>
      <c r="K1525" s="1"/>
      <c r="L1525" s="1">
        <v>25000</v>
      </c>
      <c r="M1525" s="1">
        <v>34000</v>
      </c>
      <c r="N1525" s="2"/>
      <c r="O1525" s="2">
        <v>2</v>
      </c>
      <c r="P1525" s="16">
        <v>1.95119394411765</v>
      </c>
    </row>
    <row r="1526" spans="1:16" x14ac:dyDescent="0.35">
      <c r="A1526" s="23" t="str">
        <f t="shared" si="48"/>
        <v>04</v>
      </c>
      <c r="B1526" s="23">
        <f t="shared" si="49"/>
        <v>1022304</v>
      </c>
      <c r="C1526" s="6" t="s">
        <v>1145</v>
      </c>
      <c r="D1526" s="7" t="s">
        <v>1096</v>
      </c>
      <c r="E1526" s="7" t="s">
        <v>9</v>
      </c>
      <c r="F1526" s="7" t="s">
        <v>1069</v>
      </c>
      <c r="G1526" s="7" t="s">
        <v>1026</v>
      </c>
      <c r="H1526" s="7" t="s">
        <v>271</v>
      </c>
      <c r="I1526" s="7" t="s">
        <v>272</v>
      </c>
      <c r="J1526" s="6" t="s">
        <v>553</v>
      </c>
      <c r="K1526" s="1">
        <v>20000</v>
      </c>
      <c r="L1526" s="1">
        <v>20000</v>
      </c>
      <c r="M1526" s="1">
        <v>20000</v>
      </c>
      <c r="N1526" s="2">
        <v>2.86</v>
      </c>
      <c r="O1526" s="2">
        <v>2.86</v>
      </c>
      <c r="P1526" s="16">
        <v>3.1545920000000001</v>
      </c>
    </row>
    <row r="1527" spans="1:16" x14ac:dyDescent="0.35">
      <c r="A1527" s="23" t="str">
        <f t="shared" si="48"/>
        <v>04</v>
      </c>
      <c r="B1527" s="23">
        <f t="shared" si="49"/>
        <v>1030355</v>
      </c>
      <c r="C1527" s="6" t="s">
        <v>1145</v>
      </c>
      <c r="D1527" s="7" t="s">
        <v>1096</v>
      </c>
      <c r="E1527" s="7" t="s">
        <v>9</v>
      </c>
      <c r="F1527" s="7" t="s">
        <v>1092</v>
      </c>
      <c r="G1527" s="7" t="s">
        <v>1055</v>
      </c>
      <c r="H1527" s="7" t="s">
        <v>875</v>
      </c>
      <c r="I1527" s="7" t="s">
        <v>876</v>
      </c>
      <c r="J1527" s="6" t="s">
        <v>659</v>
      </c>
      <c r="K1527" s="1"/>
      <c r="L1527" s="1"/>
      <c r="M1527" s="1">
        <v>72000</v>
      </c>
      <c r="N1527" s="2"/>
      <c r="O1527" s="2"/>
      <c r="P1527" s="16">
        <v>0.78666666666666596</v>
      </c>
    </row>
    <row r="1528" spans="1:16" x14ac:dyDescent="0.35">
      <c r="A1528" s="23" t="str">
        <f t="shared" si="48"/>
        <v>04</v>
      </c>
      <c r="B1528" s="23">
        <f t="shared" si="49"/>
        <v>1012278</v>
      </c>
      <c r="C1528" s="6" t="s">
        <v>1145</v>
      </c>
      <c r="D1528" s="7" t="s">
        <v>1096</v>
      </c>
      <c r="E1528" s="7" t="s">
        <v>10</v>
      </c>
      <c r="F1528" s="7" t="s">
        <v>1068</v>
      </c>
      <c r="G1528" s="7" t="s">
        <v>994</v>
      </c>
      <c r="H1528" s="7" t="s">
        <v>768</v>
      </c>
      <c r="I1528" s="7" t="s">
        <v>769</v>
      </c>
      <c r="J1528" s="6" t="s">
        <v>658</v>
      </c>
      <c r="K1528" s="1">
        <v>77138</v>
      </c>
      <c r="L1528" s="1">
        <v>80509</v>
      </c>
      <c r="M1528" s="1">
        <v>80028</v>
      </c>
      <c r="N1528" s="2">
        <v>3.3948637506805999</v>
      </c>
      <c r="O1528" s="2">
        <v>3.39487510713088</v>
      </c>
      <c r="P1528" s="16">
        <v>3.4189148035687502</v>
      </c>
    </row>
    <row r="1529" spans="1:16" x14ac:dyDescent="0.35">
      <c r="A1529" s="23" t="str">
        <f t="shared" si="48"/>
        <v>04</v>
      </c>
      <c r="B1529" s="23">
        <f t="shared" si="49"/>
        <v>1011150</v>
      </c>
      <c r="C1529" s="6" t="s">
        <v>1145</v>
      </c>
      <c r="D1529" s="7" t="s">
        <v>1096</v>
      </c>
      <c r="E1529" s="7" t="s">
        <v>10</v>
      </c>
      <c r="F1529" s="7" t="s">
        <v>1068</v>
      </c>
      <c r="G1529" s="7" t="s">
        <v>984</v>
      </c>
      <c r="H1529" s="7" t="s">
        <v>679</v>
      </c>
      <c r="I1529" s="7" t="s">
        <v>680</v>
      </c>
      <c r="J1529" s="6" t="s">
        <v>658</v>
      </c>
      <c r="K1529" s="1">
        <v>77138</v>
      </c>
      <c r="L1529" s="1">
        <v>80351</v>
      </c>
      <c r="M1529" s="1">
        <v>80028</v>
      </c>
      <c r="N1529" s="2">
        <v>3.3948637506805999</v>
      </c>
      <c r="O1529" s="2">
        <v>3.3948550733656102</v>
      </c>
      <c r="P1529" s="16">
        <v>3.4212296121357499</v>
      </c>
    </row>
    <row r="1530" spans="1:16" x14ac:dyDescent="0.35">
      <c r="A1530" s="23" t="str">
        <f t="shared" si="48"/>
        <v>04</v>
      </c>
      <c r="B1530" s="23">
        <f t="shared" si="49"/>
        <v>1012764</v>
      </c>
      <c r="C1530" s="6" t="s">
        <v>1145</v>
      </c>
      <c r="D1530" s="7" t="s">
        <v>1096</v>
      </c>
      <c r="E1530" s="7" t="s">
        <v>10</v>
      </c>
      <c r="F1530" s="7" t="s">
        <v>1063</v>
      </c>
      <c r="G1530" s="7" t="s">
        <v>999</v>
      </c>
      <c r="H1530" s="7" t="s">
        <v>849</v>
      </c>
      <c r="I1530" s="7" t="s">
        <v>850</v>
      </c>
      <c r="J1530" s="6" t="s">
        <v>658</v>
      </c>
      <c r="K1530" s="1">
        <v>196000</v>
      </c>
      <c r="L1530" s="1">
        <v>38075</v>
      </c>
      <c r="M1530" s="1"/>
      <c r="N1530" s="2">
        <v>0.54270918367346899</v>
      </c>
      <c r="O1530" s="2">
        <v>0.54271831910702595</v>
      </c>
      <c r="P1530" s="16"/>
    </row>
    <row r="1531" spans="1:16" x14ac:dyDescent="0.35">
      <c r="A1531" s="23" t="str">
        <f t="shared" si="48"/>
        <v>04</v>
      </c>
      <c r="B1531" s="23">
        <f t="shared" si="49"/>
        <v>1030802</v>
      </c>
      <c r="C1531" s="6" t="s">
        <v>1145</v>
      </c>
      <c r="D1531" s="7" t="s">
        <v>1096</v>
      </c>
      <c r="E1531" s="7" t="s">
        <v>10</v>
      </c>
      <c r="F1531" s="7" t="s">
        <v>1063</v>
      </c>
      <c r="G1531" s="7" t="s">
        <v>1063</v>
      </c>
      <c r="H1531" s="7" t="s">
        <v>976</v>
      </c>
      <c r="I1531" s="7" t="s">
        <v>977</v>
      </c>
      <c r="J1531" s="6" t="s">
        <v>659</v>
      </c>
      <c r="K1531" s="1"/>
      <c r="L1531" s="1"/>
      <c r="M1531" s="1">
        <v>60</v>
      </c>
      <c r="N1531" s="2"/>
      <c r="O1531" s="2"/>
      <c r="P1531" s="16">
        <v>2.52866666666667E-2</v>
      </c>
    </row>
    <row r="1532" spans="1:16" x14ac:dyDescent="0.35">
      <c r="A1532" s="23" t="str">
        <f t="shared" si="48"/>
        <v>04</v>
      </c>
      <c r="B1532" s="23">
        <f t="shared" si="49"/>
        <v>1022657</v>
      </c>
      <c r="C1532" s="6" t="s">
        <v>1145</v>
      </c>
      <c r="D1532" s="7" t="s">
        <v>1096</v>
      </c>
      <c r="E1532" s="7" t="s">
        <v>10</v>
      </c>
      <c r="F1532" s="7" t="s">
        <v>1074</v>
      </c>
      <c r="G1532" s="7" t="s">
        <v>1018</v>
      </c>
      <c r="H1532" s="7" t="s">
        <v>573</v>
      </c>
      <c r="I1532" s="7" t="s">
        <v>574</v>
      </c>
      <c r="J1532" s="6" t="s">
        <v>553</v>
      </c>
      <c r="K1532" s="1">
        <v>7500</v>
      </c>
      <c r="L1532" s="1">
        <v>7500</v>
      </c>
      <c r="M1532" s="1">
        <v>8670</v>
      </c>
      <c r="N1532" s="2">
        <v>5.9695999999999998</v>
      </c>
      <c r="O1532" s="2">
        <v>5.9695999999999998</v>
      </c>
      <c r="P1532" s="16">
        <v>6.0037891234140703</v>
      </c>
    </row>
    <row r="1533" spans="1:16" x14ac:dyDescent="0.35">
      <c r="A1533" s="23" t="str">
        <f t="shared" si="48"/>
        <v>04</v>
      </c>
      <c r="B1533" s="23">
        <f t="shared" si="49"/>
        <v>1021270</v>
      </c>
      <c r="C1533" s="6" t="s">
        <v>1145</v>
      </c>
      <c r="D1533" s="7" t="s">
        <v>1096</v>
      </c>
      <c r="E1533" s="7" t="s">
        <v>10</v>
      </c>
      <c r="F1533" s="7" t="s">
        <v>1080</v>
      </c>
      <c r="G1533" s="7" t="s">
        <v>1030</v>
      </c>
      <c r="H1533" s="7" t="s">
        <v>443</v>
      </c>
      <c r="I1533" s="7" t="s">
        <v>142</v>
      </c>
      <c r="J1533" s="6" t="s">
        <v>553</v>
      </c>
      <c r="K1533" s="1">
        <v>96000</v>
      </c>
      <c r="L1533" s="1">
        <v>120000</v>
      </c>
      <c r="M1533" s="1">
        <v>120000</v>
      </c>
      <c r="N1533" s="2">
        <v>0.63766666666666705</v>
      </c>
      <c r="O1533" s="2">
        <v>0.63767499999999999</v>
      </c>
      <c r="P1533" s="16">
        <v>0.62207525500000005</v>
      </c>
    </row>
    <row r="1534" spans="1:16" x14ac:dyDescent="0.35">
      <c r="A1534" s="23" t="str">
        <f t="shared" si="48"/>
        <v>04</v>
      </c>
      <c r="B1534" s="23">
        <f t="shared" si="49"/>
        <v>1021272</v>
      </c>
      <c r="C1534" s="6" t="s">
        <v>1145</v>
      </c>
      <c r="D1534" s="7" t="s">
        <v>1096</v>
      </c>
      <c r="E1534" s="7" t="s">
        <v>10</v>
      </c>
      <c r="F1534" s="7" t="s">
        <v>1080</v>
      </c>
      <c r="G1534" s="7" t="s">
        <v>1030</v>
      </c>
      <c r="H1534" s="7" t="s">
        <v>143</v>
      </c>
      <c r="I1534" s="7" t="s">
        <v>144</v>
      </c>
      <c r="J1534" s="6" t="s">
        <v>553</v>
      </c>
      <c r="K1534" s="1">
        <v>312000</v>
      </c>
      <c r="L1534" s="1">
        <v>312000</v>
      </c>
      <c r="M1534" s="1">
        <v>312000</v>
      </c>
      <c r="N1534" s="2">
        <v>0.71018269230769204</v>
      </c>
      <c r="O1534" s="2">
        <v>0.71018269230769204</v>
      </c>
      <c r="P1534" s="16">
        <v>0.71765826089743601</v>
      </c>
    </row>
    <row r="1535" spans="1:16" x14ac:dyDescent="0.35">
      <c r="A1535" s="23" t="str">
        <f t="shared" si="48"/>
        <v>04</v>
      </c>
      <c r="B1535" s="23">
        <f t="shared" si="49"/>
        <v>1021596</v>
      </c>
      <c r="C1535" s="6" t="s">
        <v>1145</v>
      </c>
      <c r="D1535" s="7" t="s">
        <v>1096</v>
      </c>
      <c r="E1535" s="7" t="s">
        <v>10</v>
      </c>
      <c r="F1535" s="7" t="s">
        <v>1080</v>
      </c>
      <c r="G1535" s="7" t="s">
        <v>1031</v>
      </c>
      <c r="H1535" s="7" t="s">
        <v>508</v>
      </c>
      <c r="I1535" s="7" t="s">
        <v>148</v>
      </c>
      <c r="J1535" s="6" t="s">
        <v>553</v>
      </c>
      <c r="K1535" s="1">
        <v>120000</v>
      </c>
      <c r="L1535" s="1">
        <v>120000</v>
      </c>
      <c r="M1535" s="1">
        <v>120010</v>
      </c>
      <c r="N1535" s="2">
        <v>0.61350000000000005</v>
      </c>
      <c r="O1535" s="2">
        <v>0.61350000000000005</v>
      </c>
      <c r="P1535" s="16">
        <v>0.618041354887093</v>
      </c>
    </row>
    <row r="1536" spans="1:16" x14ac:dyDescent="0.35">
      <c r="A1536" s="23" t="str">
        <f t="shared" si="48"/>
        <v>04</v>
      </c>
      <c r="B1536" s="23">
        <f t="shared" si="49"/>
        <v>1012400</v>
      </c>
      <c r="C1536" s="6" t="s">
        <v>1145</v>
      </c>
      <c r="D1536" s="7" t="s">
        <v>1096</v>
      </c>
      <c r="E1536" s="7" t="s">
        <v>10</v>
      </c>
      <c r="F1536" s="7" t="s">
        <v>985</v>
      </c>
      <c r="G1536" s="7" t="s">
        <v>985</v>
      </c>
      <c r="H1536" s="7" t="s">
        <v>778</v>
      </c>
      <c r="I1536" s="7" t="s">
        <v>779</v>
      </c>
      <c r="J1536" s="6" t="s">
        <v>658</v>
      </c>
      <c r="K1536" s="1">
        <v>10000</v>
      </c>
      <c r="L1536" s="1">
        <v>10000</v>
      </c>
      <c r="M1536" s="1"/>
      <c r="N1536" s="2">
        <v>6.7</v>
      </c>
      <c r="O1536" s="2">
        <v>6.7</v>
      </c>
      <c r="P1536" s="16"/>
    </row>
    <row r="1537" spans="1:16" x14ac:dyDescent="0.35">
      <c r="A1537" s="23" t="str">
        <f t="shared" si="48"/>
        <v>04</v>
      </c>
      <c r="B1537" s="23">
        <f t="shared" si="49"/>
        <v>1012725</v>
      </c>
      <c r="C1537" s="6" t="s">
        <v>1145</v>
      </c>
      <c r="D1537" s="7" t="s">
        <v>1096</v>
      </c>
      <c r="E1537" s="7" t="s">
        <v>10</v>
      </c>
      <c r="F1537" s="7" t="s">
        <v>985</v>
      </c>
      <c r="G1537" s="7" t="s">
        <v>985</v>
      </c>
      <c r="H1537" s="7" t="s">
        <v>841</v>
      </c>
      <c r="I1537" s="7" t="s">
        <v>842</v>
      </c>
      <c r="J1537" s="6" t="s">
        <v>658</v>
      </c>
      <c r="K1537" s="1">
        <v>12000</v>
      </c>
      <c r="L1537" s="1">
        <v>14207</v>
      </c>
      <c r="M1537" s="1">
        <v>12011.328</v>
      </c>
      <c r="N1537" s="2">
        <v>4.5067500000000003</v>
      </c>
      <c r="O1537" s="2">
        <v>4.5066516505947796</v>
      </c>
      <c r="P1537" s="16">
        <v>4.5258551177688302</v>
      </c>
    </row>
    <row r="1538" spans="1:16" x14ac:dyDescent="0.35">
      <c r="A1538" s="23" t="str">
        <f t="shared" si="48"/>
        <v>04</v>
      </c>
      <c r="B1538" s="23">
        <f t="shared" si="49"/>
        <v>1021026</v>
      </c>
      <c r="C1538" s="6" t="s">
        <v>1145</v>
      </c>
      <c r="D1538" s="7" t="s">
        <v>1096</v>
      </c>
      <c r="E1538" s="7" t="s">
        <v>10</v>
      </c>
      <c r="F1538" s="7" t="s">
        <v>1078</v>
      </c>
      <c r="G1538" s="7" t="s">
        <v>1009</v>
      </c>
      <c r="H1538" s="7" t="s">
        <v>524</v>
      </c>
      <c r="I1538" s="7" t="s">
        <v>525</v>
      </c>
      <c r="J1538" s="6" t="s">
        <v>553</v>
      </c>
      <c r="K1538" s="1">
        <v>72000</v>
      </c>
      <c r="L1538" s="1">
        <v>72000</v>
      </c>
      <c r="M1538" s="1">
        <v>72006</v>
      </c>
      <c r="N1538" s="2">
        <v>0.76658333333333295</v>
      </c>
      <c r="O1538" s="2">
        <v>0.76658333333333295</v>
      </c>
      <c r="P1538" s="16">
        <v>0.77700811043524198</v>
      </c>
    </row>
    <row r="1539" spans="1:16" x14ac:dyDescent="0.35">
      <c r="A1539" s="23" t="str">
        <f t="shared" si="48"/>
        <v>04</v>
      </c>
      <c r="B1539" s="23">
        <f t="shared" si="49"/>
        <v>1021555</v>
      </c>
      <c r="C1539" s="6" t="s">
        <v>1145</v>
      </c>
      <c r="D1539" s="7" t="s">
        <v>1096</v>
      </c>
      <c r="E1539" s="7" t="s">
        <v>10</v>
      </c>
      <c r="F1539" s="7" t="s">
        <v>1078</v>
      </c>
      <c r="G1539" s="7" t="s">
        <v>1009</v>
      </c>
      <c r="H1539" s="7" t="s">
        <v>163</v>
      </c>
      <c r="I1539" s="7" t="s">
        <v>164</v>
      </c>
      <c r="J1539" s="6" t="s">
        <v>553</v>
      </c>
      <c r="K1539" s="1">
        <v>144000</v>
      </c>
      <c r="L1539" s="1">
        <v>144000</v>
      </c>
      <c r="M1539" s="1">
        <v>144012</v>
      </c>
      <c r="N1539" s="2">
        <v>0.72512500000000002</v>
      </c>
      <c r="O1539" s="2">
        <v>0.72512500000000002</v>
      </c>
      <c r="P1539" s="16">
        <v>0.68332402369247003</v>
      </c>
    </row>
    <row r="1540" spans="1:16" x14ac:dyDescent="0.35">
      <c r="A1540" s="23" t="str">
        <f t="shared" si="48"/>
        <v>04</v>
      </c>
      <c r="B1540" s="23">
        <f t="shared" si="49"/>
        <v>1021874</v>
      </c>
      <c r="C1540" s="6" t="s">
        <v>1145</v>
      </c>
      <c r="D1540" s="7" t="s">
        <v>1096</v>
      </c>
      <c r="E1540" s="7" t="s">
        <v>10</v>
      </c>
      <c r="F1540" s="7" t="s">
        <v>1078</v>
      </c>
      <c r="G1540" s="7" t="s">
        <v>1009</v>
      </c>
      <c r="H1540" s="7" t="s">
        <v>477</v>
      </c>
      <c r="I1540" s="7" t="s">
        <v>243</v>
      </c>
      <c r="J1540" s="6" t="s">
        <v>553</v>
      </c>
      <c r="K1540" s="1">
        <v>456000</v>
      </c>
      <c r="L1540" s="1">
        <v>456000</v>
      </c>
      <c r="M1540" s="1">
        <v>456038</v>
      </c>
      <c r="N1540" s="2">
        <v>0.87937938596491205</v>
      </c>
      <c r="O1540" s="2">
        <v>0.87937938596491205</v>
      </c>
      <c r="P1540" s="16">
        <v>0.88607147342984605</v>
      </c>
    </row>
    <row r="1541" spans="1:16" x14ac:dyDescent="0.35">
      <c r="A1541" s="23" t="str">
        <f t="shared" ref="A1541:A1604" si="50">MID(C1541,1,2)</f>
        <v>04</v>
      </c>
      <c r="B1541" s="23">
        <f t="shared" ref="B1541:B1604" si="51">+H1541*1</f>
        <v>1023302</v>
      </c>
      <c r="C1541" s="6" t="s">
        <v>1145</v>
      </c>
      <c r="D1541" s="7" t="s">
        <v>1096</v>
      </c>
      <c r="E1541" s="7" t="s">
        <v>10</v>
      </c>
      <c r="F1541" s="7" t="s">
        <v>1078</v>
      </c>
      <c r="G1541" s="7" t="s">
        <v>1027</v>
      </c>
      <c r="H1541" s="7" t="s">
        <v>490</v>
      </c>
      <c r="I1541" s="7" t="s">
        <v>223</v>
      </c>
      <c r="J1541" s="6" t="s">
        <v>553</v>
      </c>
      <c r="K1541" s="1">
        <v>336000</v>
      </c>
      <c r="L1541" s="1">
        <v>336000</v>
      </c>
      <c r="M1541" s="1">
        <v>336000</v>
      </c>
      <c r="N1541" s="2">
        <v>0.85</v>
      </c>
      <c r="O1541" s="2">
        <v>0.85</v>
      </c>
      <c r="P1541" s="16">
        <v>0.85692560148809505</v>
      </c>
    </row>
    <row r="1542" spans="1:16" x14ac:dyDescent="0.35">
      <c r="A1542" s="23" t="str">
        <f t="shared" si="50"/>
        <v>04</v>
      </c>
      <c r="B1542" s="23">
        <f t="shared" si="51"/>
        <v>1030337</v>
      </c>
      <c r="C1542" s="6" t="s">
        <v>1145</v>
      </c>
      <c r="D1542" s="7" t="s">
        <v>1096</v>
      </c>
      <c r="E1542" s="7" t="s">
        <v>10</v>
      </c>
      <c r="F1542" s="7" t="s">
        <v>1090</v>
      </c>
      <c r="G1542" s="7" t="s">
        <v>1052</v>
      </c>
      <c r="H1542" s="7" t="s">
        <v>873</v>
      </c>
      <c r="I1542" s="7" t="s">
        <v>874</v>
      </c>
      <c r="J1542" s="6" t="s">
        <v>659</v>
      </c>
      <c r="K1542" s="1">
        <v>72000</v>
      </c>
      <c r="L1542" s="1">
        <v>96000</v>
      </c>
      <c r="M1542" s="1">
        <v>96000</v>
      </c>
      <c r="N1542" s="2">
        <v>10.0298472222222</v>
      </c>
      <c r="O1542" s="2">
        <v>10.0298125</v>
      </c>
      <c r="P1542" s="16">
        <v>10.0244134125</v>
      </c>
    </row>
    <row r="1543" spans="1:16" x14ac:dyDescent="0.35">
      <c r="A1543" s="23" t="str">
        <f t="shared" si="50"/>
        <v>04</v>
      </c>
      <c r="B1543" s="23">
        <f t="shared" si="51"/>
        <v>1012534</v>
      </c>
      <c r="C1543" s="6" t="s">
        <v>1145</v>
      </c>
      <c r="D1543" s="7" t="s">
        <v>1096</v>
      </c>
      <c r="E1543" s="7" t="s">
        <v>10</v>
      </c>
      <c r="F1543" s="7" t="s">
        <v>1073</v>
      </c>
      <c r="G1543" s="7" t="s">
        <v>998</v>
      </c>
      <c r="H1543" s="7" t="s">
        <v>815</v>
      </c>
      <c r="I1543" s="7" t="s">
        <v>816</v>
      </c>
      <c r="J1543" s="6" t="s">
        <v>658</v>
      </c>
      <c r="K1543" s="1">
        <v>495376</v>
      </c>
      <c r="L1543" s="1">
        <v>566676</v>
      </c>
      <c r="M1543" s="1">
        <v>380000</v>
      </c>
      <c r="N1543" s="2">
        <v>3.24983446917089</v>
      </c>
      <c r="O1543" s="2">
        <v>3.2498358850560098</v>
      </c>
      <c r="P1543" s="16">
        <v>3.2769174978947402</v>
      </c>
    </row>
    <row r="1544" spans="1:16" x14ac:dyDescent="0.35">
      <c r="A1544" s="23" t="str">
        <f t="shared" si="50"/>
        <v>04</v>
      </c>
      <c r="B1544" s="23">
        <f t="shared" si="51"/>
        <v>1011047</v>
      </c>
      <c r="C1544" s="6" t="s">
        <v>1145</v>
      </c>
      <c r="D1544" s="7" t="s">
        <v>1096</v>
      </c>
      <c r="E1544" s="7" t="s">
        <v>10</v>
      </c>
      <c r="F1544" s="7" t="s">
        <v>1066</v>
      </c>
      <c r="G1544" s="7" t="s">
        <v>982</v>
      </c>
      <c r="H1544" s="7" t="s">
        <v>673</v>
      </c>
      <c r="I1544" s="7" t="s">
        <v>674</v>
      </c>
      <c r="J1544" s="6" t="s">
        <v>658</v>
      </c>
      <c r="K1544" s="1">
        <v>1550</v>
      </c>
      <c r="L1544" s="1">
        <v>45600</v>
      </c>
      <c r="M1544" s="1">
        <v>45600</v>
      </c>
      <c r="N1544" s="2">
        <v>4.0477419354838702</v>
      </c>
      <c r="O1544" s="2">
        <v>4.2300000000000004</v>
      </c>
      <c r="P1544" s="16">
        <v>4.2169053530701799</v>
      </c>
    </row>
    <row r="1545" spans="1:16" x14ac:dyDescent="0.35">
      <c r="A1545" s="23" t="str">
        <f t="shared" si="50"/>
        <v>04</v>
      </c>
      <c r="B1545" s="23">
        <f t="shared" si="51"/>
        <v>1011127</v>
      </c>
      <c r="C1545" s="6" t="s">
        <v>1145</v>
      </c>
      <c r="D1545" s="7" t="s">
        <v>1096</v>
      </c>
      <c r="E1545" s="7" t="s">
        <v>10</v>
      </c>
      <c r="F1545" s="7" t="s">
        <v>1066</v>
      </c>
      <c r="G1545" s="7" t="s">
        <v>982</v>
      </c>
      <c r="H1545" s="7" t="s">
        <v>677</v>
      </c>
      <c r="I1545" s="7" t="s">
        <v>678</v>
      </c>
      <c r="J1545" s="6" t="s">
        <v>658</v>
      </c>
      <c r="K1545" s="1">
        <v>880721</v>
      </c>
      <c r="L1545" s="1">
        <v>967400</v>
      </c>
      <c r="M1545" s="1">
        <v>967600</v>
      </c>
      <c r="N1545" s="2">
        <v>3.9991268517498701</v>
      </c>
      <c r="O1545" s="2">
        <v>3.9991265247054</v>
      </c>
      <c r="P1545" s="16">
        <v>4.0117359454320001</v>
      </c>
    </row>
    <row r="1546" spans="1:16" x14ac:dyDescent="0.35">
      <c r="A1546" s="23" t="str">
        <f t="shared" si="50"/>
        <v>04</v>
      </c>
      <c r="B1546" s="23">
        <f t="shared" si="51"/>
        <v>1011614</v>
      </c>
      <c r="C1546" s="6" t="s">
        <v>1145</v>
      </c>
      <c r="D1546" s="7" t="s">
        <v>1096</v>
      </c>
      <c r="E1546" s="7" t="s">
        <v>10</v>
      </c>
      <c r="F1546" s="7" t="s">
        <v>1066</v>
      </c>
      <c r="G1546" s="7" t="s">
        <v>982</v>
      </c>
      <c r="H1546" s="7" t="s">
        <v>1156</v>
      </c>
      <c r="I1546" s="7" t="s">
        <v>1157</v>
      </c>
      <c r="J1546" s="6" t="s">
        <v>658</v>
      </c>
      <c r="K1546" s="1">
        <v>2086</v>
      </c>
      <c r="L1546" s="1">
        <v>1923</v>
      </c>
      <c r="M1546" s="1"/>
      <c r="N1546" s="2">
        <v>4.2651006711409396</v>
      </c>
      <c r="O1546" s="2">
        <v>4.2646905876235</v>
      </c>
      <c r="P1546" s="16"/>
    </row>
    <row r="1547" spans="1:16" x14ac:dyDescent="0.35">
      <c r="A1547" s="23" t="str">
        <f t="shared" si="50"/>
        <v>04</v>
      </c>
      <c r="B1547" s="23">
        <f t="shared" si="51"/>
        <v>1012399</v>
      </c>
      <c r="C1547" s="6" t="s">
        <v>1145</v>
      </c>
      <c r="D1547" s="7" t="s">
        <v>1096</v>
      </c>
      <c r="E1547" s="7" t="s">
        <v>10</v>
      </c>
      <c r="F1547" s="7" t="s">
        <v>1066</v>
      </c>
      <c r="G1547" s="7" t="s">
        <v>982</v>
      </c>
      <c r="H1547" s="7" t="s">
        <v>776</v>
      </c>
      <c r="I1547" s="7" t="s">
        <v>777</v>
      </c>
      <c r="J1547" s="6" t="s">
        <v>658</v>
      </c>
      <c r="K1547" s="1">
        <v>10000</v>
      </c>
      <c r="L1547" s="1">
        <v>10000</v>
      </c>
      <c r="M1547" s="1"/>
      <c r="N1547" s="2">
        <v>5.9</v>
      </c>
      <c r="O1547" s="2">
        <v>5.9</v>
      </c>
      <c r="P1547" s="16"/>
    </row>
    <row r="1548" spans="1:16" x14ac:dyDescent="0.35">
      <c r="A1548" s="23" t="str">
        <f t="shared" si="50"/>
        <v>04</v>
      </c>
      <c r="B1548" s="23">
        <f t="shared" si="51"/>
        <v>1023324</v>
      </c>
      <c r="C1548" s="6" t="s">
        <v>1145</v>
      </c>
      <c r="D1548" s="7" t="s">
        <v>1096</v>
      </c>
      <c r="E1548" s="7" t="s">
        <v>10</v>
      </c>
      <c r="F1548" s="7" t="s">
        <v>1076</v>
      </c>
      <c r="G1548" s="7" t="s">
        <v>1022</v>
      </c>
      <c r="H1548" s="7" t="s">
        <v>613</v>
      </c>
      <c r="I1548" s="7" t="s">
        <v>149</v>
      </c>
      <c r="J1548" s="6" t="s">
        <v>553</v>
      </c>
      <c r="K1548" s="1"/>
      <c r="L1548" s="1">
        <v>144000</v>
      </c>
      <c r="M1548" s="1">
        <v>144010</v>
      </c>
      <c r="N1548" s="2"/>
      <c r="O1548" s="2">
        <v>2.4500000000000002</v>
      </c>
      <c r="P1548" s="16">
        <v>2.4546801867925798</v>
      </c>
    </row>
    <row r="1549" spans="1:16" x14ac:dyDescent="0.35">
      <c r="A1549" s="23" t="str">
        <f t="shared" si="50"/>
        <v>04</v>
      </c>
      <c r="B1549" s="23">
        <f t="shared" si="51"/>
        <v>1023343</v>
      </c>
      <c r="C1549" s="6" t="s">
        <v>1145</v>
      </c>
      <c r="D1549" s="7" t="s">
        <v>1096</v>
      </c>
      <c r="E1549" s="7" t="s">
        <v>10</v>
      </c>
      <c r="F1549" s="7" t="s">
        <v>1081</v>
      </c>
      <c r="G1549" s="7" t="s">
        <v>1010</v>
      </c>
      <c r="H1549" s="7" t="s">
        <v>578</v>
      </c>
      <c r="I1549" s="7" t="s">
        <v>579</v>
      </c>
      <c r="J1549" s="6" t="s">
        <v>553</v>
      </c>
      <c r="K1549" s="1">
        <v>24000</v>
      </c>
      <c r="L1549" s="1">
        <v>24000</v>
      </c>
      <c r="M1549" s="1">
        <v>39332</v>
      </c>
      <c r="N1549" s="2">
        <v>1.0969166666666701</v>
      </c>
      <c r="O1549" s="2">
        <v>1.0969166666666701</v>
      </c>
      <c r="P1549" s="16">
        <v>1.1197729482355301</v>
      </c>
    </row>
    <row r="1550" spans="1:16" x14ac:dyDescent="0.35">
      <c r="A1550" s="23" t="str">
        <f t="shared" si="50"/>
        <v>04</v>
      </c>
      <c r="B1550" s="23">
        <f t="shared" si="51"/>
        <v>1022907</v>
      </c>
      <c r="C1550" s="6" t="s">
        <v>1145</v>
      </c>
      <c r="D1550" s="7" t="s">
        <v>1096</v>
      </c>
      <c r="E1550" s="7" t="s">
        <v>10</v>
      </c>
      <c r="F1550" s="7" t="s">
        <v>1069</v>
      </c>
      <c r="G1550" s="7" t="s">
        <v>1026</v>
      </c>
      <c r="H1550" s="7" t="s">
        <v>528</v>
      </c>
      <c r="I1550" s="7" t="s">
        <v>529</v>
      </c>
      <c r="J1550" s="6" t="s">
        <v>553</v>
      </c>
      <c r="K1550" s="1">
        <v>0</v>
      </c>
      <c r="L1550" s="1">
        <v>24000</v>
      </c>
      <c r="M1550" s="1">
        <v>24000</v>
      </c>
      <c r="N1550" s="2">
        <v>0</v>
      </c>
      <c r="O1550" s="2">
        <v>0.46845833333333298</v>
      </c>
      <c r="P1550" s="16">
        <v>0.4783726875</v>
      </c>
    </row>
    <row r="1551" spans="1:16" x14ac:dyDescent="0.35">
      <c r="A1551" s="23" t="str">
        <f t="shared" si="50"/>
        <v>04</v>
      </c>
      <c r="B1551" s="23">
        <f t="shared" si="51"/>
        <v>1023383</v>
      </c>
      <c r="C1551" s="6" t="s">
        <v>1145</v>
      </c>
      <c r="D1551" s="7" t="s">
        <v>1096</v>
      </c>
      <c r="E1551" s="7" t="s">
        <v>10</v>
      </c>
      <c r="F1551" s="7" t="s">
        <v>1069</v>
      </c>
      <c r="G1551" s="7" t="s">
        <v>1026</v>
      </c>
      <c r="H1551" s="7" t="s">
        <v>590</v>
      </c>
      <c r="I1551" s="7" t="s">
        <v>591</v>
      </c>
      <c r="J1551" s="6" t="s">
        <v>553</v>
      </c>
      <c r="K1551" s="1">
        <v>48000</v>
      </c>
      <c r="L1551" s="1">
        <v>48000</v>
      </c>
      <c r="M1551" s="1">
        <v>48004</v>
      </c>
      <c r="N1551" s="2">
        <v>0.47</v>
      </c>
      <c r="O1551" s="2">
        <v>0.47</v>
      </c>
      <c r="P1551" s="16">
        <v>0.47872161069910801</v>
      </c>
    </row>
    <row r="1552" spans="1:16" x14ac:dyDescent="0.35">
      <c r="A1552" s="23" t="str">
        <f t="shared" si="50"/>
        <v>04</v>
      </c>
      <c r="B1552" s="23">
        <f t="shared" si="51"/>
        <v>1030658</v>
      </c>
      <c r="C1552" s="6" t="s">
        <v>1145</v>
      </c>
      <c r="D1552" s="7" t="s">
        <v>1096</v>
      </c>
      <c r="E1552" s="7" t="s">
        <v>10</v>
      </c>
      <c r="F1552" s="7" t="s">
        <v>1093</v>
      </c>
      <c r="G1552" s="7" t="s">
        <v>1059</v>
      </c>
      <c r="H1552" s="7" t="s">
        <v>925</v>
      </c>
      <c r="I1552" s="7" t="s">
        <v>926</v>
      </c>
      <c r="J1552" s="6" t="s">
        <v>659</v>
      </c>
      <c r="K1552" s="1">
        <v>120000</v>
      </c>
      <c r="L1552" s="1">
        <v>120000</v>
      </c>
      <c r="M1552" s="1">
        <v>120086.8</v>
      </c>
      <c r="N1552" s="2">
        <v>4.0838416666666699</v>
      </c>
      <c r="O1552" s="2">
        <v>4.08385</v>
      </c>
      <c r="P1552" s="16">
        <v>4.0917975447759503</v>
      </c>
    </row>
    <row r="1553" spans="1:16" x14ac:dyDescent="0.35">
      <c r="A1553" s="23" t="str">
        <f t="shared" si="50"/>
        <v>04</v>
      </c>
      <c r="B1553" s="23">
        <f t="shared" si="51"/>
        <v>1011127</v>
      </c>
      <c r="C1553" s="6" t="s">
        <v>1145</v>
      </c>
      <c r="D1553" s="7" t="s">
        <v>1096</v>
      </c>
      <c r="E1553" s="7" t="s">
        <v>11</v>
      </c>
      <c r="F1553" s="7" t="s">
        <v>1066</v>
      </c>
      <c r="G1553" s="7" t="s">
        <v>982</v>
      </c>
      <c r="H1553" s="7" t="s">
        <v>677</v>
      </c>
      <c r="I1553" s="7" t="s">
        <v>678</v>
      </c>
      <c r="J1553" s="6" t="s">
        <v>658</v>
      </c>
      <c r="K1553" s="1">
        <v>72000</v>
      </c>
      <c r="L1553" s="1">
        <v>72000</v>
      </c>
      <c r="M1553" s="1"/>
      <c r="N1553" s="2">
        <v>0</v>
      </c>
      <c r="O1553" s="2">
        <v>0</v>
      </c>
      <c r="P1553" s="16"/>
    </row>
    <row r="1554" spans="1:16" x14ac:dyDescent="0.35">
      <c r="A1554" s="23" t="str">
        <f t="shared" si="50"/>
        <v>04</v>
      </c>
      <c r="B1554" s="23">
        <f t="shared" si="51"/>
        <v>1011417</v>
      </c>
      <c r="C1554" s="6" t="s">
        <v>1145</v>
      </c>
      <c r="D1554" s="7" t="s">
        <v>1096</v>
      </c>
      <c r="E1554" s="7" t="s">
        <v>14</v>
      </c>
      <c r="F1554" s="7" t="s">
        <v>1068</v>
      </c>
      <c r="G1554" s="7" t="s">
        <v>992</v>
      </c>
      <c r="H1554" s="7" t="s">
        <v>1154</v>
      </c>
      <c r="I1554" s="7" t="s">
        <v>1155</v>
      </c>
      <c r="J1554" s="6" t="s">
        <v>658</v>
      </c>
      <c r="K1554" s="1">
        <v>3186</v>
      </c>
      <c r="L1554" s="1">
        <v>0</v>
      </c>
      <c r="M1554" s="1"/>
      <c r="N1554" s="2">
        <v>3.7463904582548602</v>
      </c>
      <c r="O1554" s="2">
        <v>0</v>
      </c>
      <c r="P1554" s="16"/>
    </row>
    <row r="1555" spans="1:16" x14ac:dyDescent="0.35">
      <c r="A1555" s="23" t="str">
        <f t="shared" si="50"/>
        <v>04</v>
      </c>
      <c r="B1555" s="23">
        <f t="shared" si="51"/>
        <v>1011586</v>
      </c>
      <c r="C1555" s="6" t="s">
        <v>1145</v>
      </c>
      <c r="D1555" s="7" t="s">
        <v>1096</v>
      </c>
      <c r="E1555" s="7" t="s">
        <v>14</v>
      </c>
      <c r="F1555" s="7" t="s">
        <v>1068</v>
      </c>
      <c r="G1555" s="7" t="s">
        <v>992</v>
      </c>
      <c r="H1555" s="7" t="s">
        <v>700</v>
      </c>
      <c r="I1555" s="7" t="s">
        <v>701</v>
      </c>
      <c r="J1555" s="6" t="s">
        <v>658</v>
      </c>
      <c r="K1555" s="1"/>
      <c r="L1555" s="1"/>
      <c r="M1555" s="1">
        <v>72000</v>
      </c>
      <c r="N1555" s="2"/>
      <c r="O1555" s="2"/>
      <c r="P1555" s="16">
        <v>3.27273199444444</v>
      </c>
    </row>
    <row r="1556" spans="1:16" x14ac:dyDescent="0.35">
      <c r="A1556" s="23" t="str">
        <f t="shared" si="50"/>
        <v>04</v>
      </c>
      <c r="B1556" s="23">
        <f t="shared" si="51"/>
        <v>1012218</v>
      </c>
      <c r="C1556" s="6" t="s">
        <v>1145</v>
      </c>
      <c r="D1556" s="7" t="s">
        <v>1096</v>
      </c>
      <c r="E1556" s="7" t="s">
        <v>14</v>
      </c>
      <c r="F1556" s="7" t="s">
        <v>1068</v>
      </c>
      <c r="G1556" s="7" t="s">
        <v>992</v>
      </c>
      <c r="H1556" s="7" t="s">
        <v>764</v>
      </c>
      <c r="I1556" s="7" t="s">
        <v>765</v>
      </c>
      <c r="J1556" s="6" t="s">
        <v>658</v>
      </c>
      <c r="K1556" s="1">
        <v>23761</v>
      </c>
      <c r="L1556" s="1">
        <v>24000</v>
      </c>
      <c r="M1556" s="1">
        <v>24000</v>
      </c>
      <c r="N1556" s="2">
        <v>4.3167795968183196</v>
      </c>
      <c r="O1556" s="2">
        <v>4.3167499999999999</v>
      </c>
      <c r="P1556" s="16">
        <v>7.0613307000000001</v>
      </c>
    </row>
    <row r="1557" spans="1:16" x14ac:dyDescent="0.35">
      <c r="A1557" s="23" t="str">
        <f t="shared" si="50"/>
        <v>04</v>
      </c>
      <c r="B1557" s="23">
        <f t="shared" si="51"/>
        <v>1012455</v>
      </c>
      <c r="C1557" s="6" t="s">
        <v>1145</v>
      </c>
      <c r="D1557" s="7" t="s">
        <v>1096</v>
      </c>
      <c r="E1557" s="7" t="s">
        <v>14</v>
      </c>
      <c r="F1557" s="7" t="s">
        <v>1068</v>
      </c>
      <c r="G1557" s="7" t="s">
        <v>997</v>
      </c>
      <c r="H1557" s="7" t="s">
        <v>790</v>
      </c>
      <c r="I1557" s="7" t="s">
        <v>791</v>
      </c>
      <c r="J1557" s="6" t="s">
        <v>658</v>
      </c>
      <c r="K1557" s="1"/>
      <c r="L1557" s="1"/>
      <c r="M1557" s="1">
        <v>72000</v>
      </c>
      <c r="N1557" s="2"/>
      <c r="O1557" s="2"/>
      <c r="P1557" s="16">
        <v>2.8958417027777799</v>
      </c>
    </row>
    <row r="1558" spans="1:16" x14ac:dyDescent="0.35">
      <c r="A1558" s="23" t="str">
        <f t="shared" si="50"/>
        <v>04</v>
      </c>
      <c r="B1558" s="23">
        <f t="shared" si="51"/>
        <v>1012434</v>
      </c>
      <c r="C1558" s="6" t="s">
        <v>1145</v>
      </c>
      <c r="D1558" s="7" t="s">
        <v>1096</v>
      </c>
      <c r="E1558" s="7" t="s">
        <v>14</v>
      </c>
      <c r="F1558" s="7" t="s">
        <v>1068</v>
      </c>
      <c r="G1558" s="7" t="s">
        <v>996</v>
      </c>
      <c r="H1558" s="7" t="s">
        <v>782</v>
      </c>
      <c r="I1558" s="7" t="s">
        <v>783</v>
      </c>
      <c r="J1558" s="6" t="s">
        <v>658</v>
      </c>
      <c r="K1558" s="1">
        <v>16988</v>
      </c>
      <c r="L1558" s="1">
        <v>0</v>
      </c>
      <c r="M1558" s="1">
        <v>24000</v>
      </c>
      <c r="N1558" s="2">
        <v>0.37243936896632901</v>
      </c>
      <c r="O1558" s="2">
        <v>0</v>
      </c>
      <c r="P1558" s="16">
        <v>0.48993393333333302</v>
      </c>
    </row>
    <row r="1559" spans="1:16" x14ac:dyDescent="0.35">
      <c r="A1559" s="23" t="str">
        <f t="shared" si="50"/>
        <v>04</v>
      </c>
      <c r="B1559" s="23">
        <f t="shared" si="51"/>
        <v>1030566</v>
      </c>
      <c r="C1559" s="6" t="s">
        <v>1145</v>
      </c>
      <c r="D1559" s="7" t="s">
        <v>1096</v>
      </c>
      <c r="E1559" s="7" t="s">
        <v>14</v>
      </c>
      <c r="F1559" s="7" t="s">
        <v>1068</v>
      </c>
      <c r="G1559" s="7" t="s">
        <v>1051</v>
      </c>
      <c r="H1559" s="7" t="s">
        <v>921</v>
      </c>
      <c r="I1559" s="7" t="s">
        <v>922</v>
      </c>
      <c r="J1559" s="6" t="s">
        <v>659</v>
      </c>
      <c r="K1559" s="1">
        <v>24000</v>
      </c>
      <c r="L1559" s="1">
        <v>24000</v>
      </c>
      <c r="M1559" s="1">
        <v>24000</v>
      </c>
      <c r="N1559" s="2">
        <v>2.2955416666666699</v>
      </c>
      <c r="O1559" s="2">
        <v>2.2955000000000001</v>
      </c>
      <c r="P1559" s="16">
        <v>2.76477442083333</v>
      </c>
    </row>
    <row r="1560" spans="1:16" x14ac:dyDescent="0.35">
      <c r="A1560" s="23" t="str">
        <f t="shared" si="50"/>
        <v>04</v>
      </c>
      <c r="B1560" s="23">
        <f t="shared" si="51"/>
        <v>1030685</v>
      </c>
      <c r="C1560" s="6" t="s">
        <v>1145</v>
      </c>
      <c r="D1560" s="7" t="s">
        <v>1096</v>
      </c>
      <c r="E1560" s="7" t="s">
        <v>14</v>
      </c>
      <c r="F1560" s="7" t="s">
        <v>1068</v>
      </c>
      <c r="G1560" s="7" t="s">
        <v>1051</v>
      </c>
      <c r="H1560" s="7" t="s">
        <v>934</v>
      </c>
      <c r="I1560" s="7" t="s">
        <v>935</v>
      </c>
      <c r="J1560" s="6" t="s">
        <v>659</v>
      </c>
      <c r="K1560" s="1">
        <v>72000</v>
      </c>
      <c r="L1560" s="1">
        <v>72000</v>
      </c>
      <c r="M1560" s="1">
        <v>72000</v>
      </c>
      <c r="N1560" s="2">
        <v>4.4675138888888899</v>
      </c>
      <c r="O1560" s="2">
        <v>4.4674861111111097</v>
      </c>
      <c r="P1560" s="16">
        <v>4.9601358041666703</v>
      </c>
    </row>
    <row r="1561" spans="1:16" x14ac:dyDescent="0.35">
      <c r="A1561" s="23" t="str">
        <f t="shared" si="50"/>
        <v>04</v>
      </c>
      <c r="B1561" s="23">
        <f t="shared" si="51"/>
        <v>1022033</v>
      </c>
      <c r="C1561" s="6" t="s">
        <v>1145</v>
      </c>
      <c r="D1561" s="7" t="s">
        <v>1096</v>
      </c>
      <c r="E1561" s="7" t="s">
        <v>14</v>
      </c>
      <c r="F1561" s="7" t="s">
        <v>1087</v>
      </c>
      <c r="G1561" s="7" t="s">
        <v>1038</v>
      </c>
      <c r="H1561" s="7" t="s">
        <v>220</v>
      </c>
      <c r="I1561" s="7" t="s">
        <v>221</v>
      </c>
      <c r="J1561" s="6" t="s">
        <v>553</v>
      </c>
      <c r="K1561" s="1">
        <v>24000</v>
      </c>
      <c r="L1561" s="1">
        <v>24000</v>
      </c>
      <c r="M1561" s="1">
        <v>24000</v>
      </c>
      <c r="N1561" s="2">
        <v>5.3012916666666703</v>
      </c>
      <c r="O1561" s="2">
        <v>5.3012916666666703</v>
      </c>
      <c r="P1561" s="16">
        <v>5.2345363416666704</v>
      </c>
    </row>
    <row r="1562" spans="1:16" x14ac:dyDescent="0.35">
      <c r="A1562" s="23" t="str">
        <f t="shared" si="50"/>
        <v>04</v>
      </c>
      <c r="B1562" s="23">
        <f t="shared" si="51"/>
        <v>1021739</v>
      </c>
      <c r="C1562" s="6" t="s">
        <v>1145</v>
      </c>
      <c r="D1562" s="7" t="s">
        <v>1096</v>
      </c>
      <c r="E1562" s="7" t="s">
        <v>14</v>
      </c>
      <c r="F1562" s="7" t="s">
        <v>1087</v>
      </c>
      <c r="G1562" s="7" t="s">
        <v>1034</v>
      </c>
      <c r="H1562" s="7" t="s">
        <v>185</v>
      </c>
      <c r="I1562" s="7" t="s">
        <v>186</v>
      </c>
      <c r="J1562" s="6" t="s">
        <v>553</v>
      </c>
      <c r="K1562" s="1">
        <v>24000</v>
      </c>
      <c r="L1562" s="1">
        <v>24000</v>
      </c>
      <c r="M1562" s="1">
        <v>24000</v>
      </c>
      <c r="N1562" s="2">
        <v>0.65683333333333305</v>
      </c>
      <c r="O1562" s="2">
        <v>0.65683333333333305</v>
      </c>
      <c r="P1562" s="16">
        <v>0.84381357083333297</v>
      </c>
    </row>
    <row r="1563" spans="1:16" x14ac:dyDescent="0.35">
      <c r="A1563" s="23" t="str">
        <f t="shared" si="50"/>
        <v>04</v>
      </c>
      <c r="B1563" s="23">
        <f t="shared" si="51"/>
        <v>1022212</v>
      </c>
      <c r="C1563" s="6" t="s">
        <v>1145</v>
      </c>
      <c r="D1563" s="7" t="s">
        <v>1096</v>
      </c>
      <c r="E1563" s="7" t="s">
        <v>14</v>
      </c>
      <c r="F1563" s="7" t="s">
        <v>1087</v>
      </c>
      <c r="G1563" s="7" t="s">
        <v>1034</v>
      </c>
      <c r="H1563" s="7" t="s">
        <v>254</v>
      </c>
      <c r="I1563" s="7" t="s">
        <v>255</v>
      </c>
      <c r="J1563" s="6" t="s">
        <v>553</v>
      </c>
      <c r="K1563" s="1">
        <v>576000</v>
      </c>
      <c r="L1563" s="1">
        <v>576000</v>
      </c>
      <c r="M1563" s="1">
        <v>576000</v>
      </c>
      <c r="N1563" s="2">
        <v>1.3312847222222199</v>
      </c>
      <c r="O1563" s="2">
        <v>1.3312847222222199</v>
      </c>
      <c r="P1563" s="16">
        <v>1.3926118875</v>
      </c>
    </row>
    <row r="1564" spans="1:16" x14ac:dyDescent="0.35">
      <c r="A1564" s="23" t="str">
        <f t="shared" si="50"/>
        <v>04</v>
      </c>
      <c r="B1564" s="23">
        <f t="shared" si="51"/>
        <v>1022639</v>
      </c>
      <c r="C1564" s="6" t="s">
        <v>1145</v>
      </c>
      <c r="D1564" s="7" t="s">
        <v>1096</v>
      </c>
      <c r="E1564" s="7" t="s">
        <v>14</v>
      </c>
      <c r="F1564" s="7" t="s">
        <v>1087</v>
      </c>
      <c r="G1564" s="7" t="s">
        <v>1034</v>
      </c>
      <c r="H1564" s="7" t="s">
        <v>328</v>
      </c>
      <c r="I1564" s="7" t="s">
        <v>329</v>
      </c>
      <c r="J1564" s="6" t="s">
        <v>553</v>
      </c>
      <c r="K1564" s="1">
        <v>888000</v>
      </c>
      <c r="L1564" s="1">
        <v>888000</v>
      </c>
      <c r="M1564" s="1">
        <v>888000</v>
      </c>
      <c r="N1564" s="2">
        <v>1.25616441441441</v>
      </c>
      <c r="O1564" s="2">
        <v>1.25616441441441</v>
      </c>
      <c r="P1564" s="16">
        <v>1.32396139369369</v>
      </c>
    </row>
    <row r="1565" spans="1:16" x14ac:dyDescent="0.35">
      <c r="A1565" s="23" t="str">
        <f t="shared" si="50"/>
        <v>04</v>
      </c>
      <c r="B1565" s="23">
        <f t="shared" si="51"/>
        <v>1022640</v>
      </c>
      <c r="C1565" s="6" t="s">
        <v>1145</v>
      </c>
      <c r="D1565" s="7" t="s">
        <v>1096</v>
      </c>
      <c r="E1565" s="7" t="s">
        <v>14</v>
      </c>
      <c r="F1565" s="7" t="s">
        <v>1087</v>
      </c>
      <c r="G1565" s="7" t="s">
        <v>1034</v>
      </c>
      <c r="H1565" s="7" t="s">
        <v>330</v>
      </c>
      <c r="I1565" s="7" t="s">
        <v>331</v>
      </c>
      <c r="J1565" s="6" t="s">
        <v>553</v>
      </c>
      <c r="K1565" s="1">
        <v>48000</v>
      </c>
      <c r="L1565" s="1">
        <v>48000</v>
      </c>
      <c r="M1565" s="1">
        <v>48000</v>
      </c>
      <c r="N1565" s="2">
        <v>1.10591666666667</v>
      </c>
      <c r="O1565" s="2">
        <v>1.10591666666667</v>
      </c>
      <c r="P1565" s="16">
        <v>1.186853825</v>
      </c>
    </row>
    <row r="1566" spans="1:16" x14ac:dyDescent="0.35">
      <c r="A1566" s="23" t="str">
        <f t="shared" si="50"/>
        <v>04</v>
      </c>
      <c r="B1566" s="23">
        <f t="shared" si="51"/>
        <v>1023367</v>
      </c>
      <c r="C1566" s="6" t="s">
        <v>1145</v>
      </c>
      <c r="D1566" s="7" t="s">
        <v>1096</v>
      </c>
      <c r="E1566" s="7" t="s">
        <v>14</v>
      </c>
      <c r="F1566" s="7" t="s">
        <v>1087</v>
      </c>
      <c r="G1566" s="7" t="s">
        <v>1034</v>
      </c>
      <c r="H1566" s="7" t="s">
        <v>646</v>
      </c>
      <c r="I1566" s="7" t="s">
        <v>625</v>
      </c>
      <c r="J1566" s="6" t="s">
        <v>553</v>
      </c>
      <c r="K1566" s="1"/>
      <c r="L1566" s="1">
        <v>3248</v>
      </c>
      <c r="M1566" s="1"/>
      <c r="N1566" s="2"/>
      <c r="O1566" s="2">
        <v>1.2001231527093601</v>
      </c>
      <c r="P1566" s="16"/>
    </row>
    <row r="1567" spans="1:16" x14ac:dyDescent="0.35">
      <c r="A1567" s="23" t="str">
        <f t="shared" si="50"/>
        <v>04</v>
      </c>
      <c r="B1567" s="23">
        <f t="shared" si="51"/>
        <v>1022414</v>
      </c>
      <c r="C1567" s="6" t="s">
        <v>1145</v>
      </c>
      <c r="D1567" s="7" t="s">
        <v>1096</v>
      </c>
      <c r="E1567" s="7" t="s">
        <v>14</v>
      </c>
      <c r="F1567" s="7" t="s">
        <v>1074</v>
      </c>
      <c r="G1567" s="7" t="s">
        <v>1042</v>
      </c>
      <c r="H1567" s="7" t="s">
        <v>297</v>
      </c>
      <c r="I1567" s="7" t="s">
        <v>298</v>
      </c>
      <c r="J1567" s="6" t="s">
        <v>553</v>
      </c>
      <c r="K1567" s="1">
        <v>72000</v>
      </c>
      <c r="L1567" s="1">
        <v>72000</v>
      </c>
      <c r="M1567" s="1">
        <v>48000</v>
      </c>
      <c r="N1567" s="2">
        <v>0.88219444444444395</v>
      </c>
      <c r="O1567" s="2">
        <v>0.88219444444444395</v>
      </c>
      <c r="P1567" s="16">
        <v>0.84381357083333297</v>
      </c>
    </row>
    <row r="1568" spans="1:16" x14ac:dyDescent="0.35">
      <c r="A1568" s="23" t="str">
        <f t="shared" si="50"/>
        <v>04</v>
      </c>
      <c r="B1568" s="23">
        <f t="shared" si="51"/>
        <v>1022939</v>
      </c>
      <c r="C1568" s="6" t="s">
        <v>1145</v>
      </c>
      <c r="D1568" s="7" t="s">
        <v>1096</v>
      </c>
      <c r="E1568" s="7" t="s">
        <v>14</v>
      </c>
      <c r="F1568" s="7" t="s">
        <v>1085</v>
      </c>
      <c r="G1568" s="7" t="s">
        <v>1036</v>
      </c>
      <c r="H1568" s="7" t="s">
        <v>389</v>
      </c>
      <c r="I1568" s="7" t="s">
        <v>390</v>
      </c>
      <c r="J1568" s="6" t="s">
        <v>553</v>
      </c>
      <c r="K1568" s="1">
        <v>0</v>
      </c>
      <c r="L1568" s="1">
        <v>5060</v>
      </c>
      <c r="M1568" s="1">
        <v>5060</v>
      </c>
      <c r="N1568" s="2">
        <v>0</v>
      </c>
      <c r="O1568" s="2">
        <v>2.6051383399209498</v>
      </c>
      <c r="P1568" s="16">
        <v>5.0277992094861697</v>
      </c>
    </row>
    <row r="1569" spans="1:16" x14ac:dyDescent="0.35">
      <c r="A1569" s="23" t="str">
        <f t="shared" si="50"/>
        <v>04</v>
      </c>
      <c r="B1569" s="23">
        <f t="shared" si="51"/>
        <v>1021971</v>
      </c>
      <c r="C1569" s="6" t="s">
        <v>1145</v>
      </c>
      <c r="D1569" s="7" t="s">
        <v>1096</v>
      </c>
      <c r="E1569" s="7" t="s">
        <v>14</v>
      </c>
      <c r="F1569" s="7" t="s">
        <v>1080</v>
      </c>
      <c r="G1569" s="7" t="s">
        <v>1029</v>
      </c>
      <c r="H1569" s="7" t="s">
        <v>211</v>
      </c>
      <c r="I1569" s="7" t="s">
        <v>212</v>
      </c>
      <c r="J1569" s="6" t="s">
        <v>553</v>
      </c>
      <c r="K1569" s="1">
        <v>24000</v>
      </c>
      <c r="L1569" s="1">
        <v>24000</v>
      </c>
      <c r="M1569" s="1">
        <v>24000</v>
      </c>
      <c r="N1569" s="2">
        <v>1.8260000000000001</v>
      </c>
      <c r="O1569" s="2">
        <v>1.8260000000000001</v>
      </c>
      <c r="P1569" s="16">
        <v>1.46124885</v>
      </c>
    </row>
    <row r="1570" spans="1:16" x14ac:dyDescent="0.35">
      <c r="A1570" s="23" t="str">
        <f t="shared" si="50"/>
        <v>04</v>
      </c>
      <c r="B1570" s="23">
        <f t="shared" si="51"/>
        <v>1023034</v>
      </c>
      <c r="C1570" s="6" t="s">
        <v>1145</v>
      </c>
      <c r="D1570" s="7" t="s">
        <v>1096</v>
      </c>
      <c r="E1570" s="7" t="s">
        <v>14</v>
      </c>
      <c r="F1570" s="7" t="s">
        <v>1080</v>
      </c>
      <c r="G1570" s="7" t="s">
        <v>1030</v>
      </c>
      <c r="H1570" s="7" t="s">
        <v>408</v>
      </c>
      <c r="I1570" s="7" t="s">
        <v>142</v>
      </c>
      <c r="J1570" s="6" t="s">
        <v>553</v>
      </c>
      <c r="K1570" s="1">
        <v>216000</v>
      </c>
      <c r="L1570" s="1">
        <v>216000</v>
      </c>
      <c r="M1570" s="1">
        <v>120000</v>
      </c>
      <c r="N1570" s="2">
        <v>0.351444444444444</v>
      </c>
      <c r="O1570" s="2">
        <v>0.351444444444444</v>
      </c>
      <c r="P1570" s="16">
        <v>0.56941303333333304</v>
      </c>
    </row>
    <row r="1571" spans="1:16" x14ac:dyDescent="0.35">
      <c r="A1571" s="23" t="str">
        <f t="shared" si="50"/>
        <v>04</v>
      </c>
      <c r="B1571" s="23">
        <f t="shared" si="51"/>
        <v>1022417</v>
      </c>
      <c r="C1571" s="6" t="s">
        <v>1145</v>
      </c>
      <c r="D1571" s="7" t="s">
        <v>1096</v>
      </c>
      <c r="E1571" s="7" t="s">
        <v>14</v>
      </c>
      <c r="F1571" s="7" t="s">
        <v>1080</v>
      </c>
      <c r="G1571" s="7" t="s">
        <v>1031</v>
      </c>
      <c r="H1571" s="7" t="s">
        <v>301</v>
      </c>
      <c r="I1571" s="7" t="s">
        <v>302</v>
      </c>
      <c r="J1571" s="6" t="s">
        <v>553</v>
      </c>
      <c r="K1571" s="1">
        <v>72000</v>
      </c>
      <c r="L1571" s="1">
        <v>72000</v>
      </c>
      <c r="M1571" s="1">
        <v>48000</v>
      </c>
      <c r="N1571" s="2">
        <v>0.50658333333333305</v>
      </c>
      <c r="O1571" s="2">
        <v>0.50658333333333305</v>
      </c>
      <c r="P1571" s="16">
        <v>0.6380528875</v>
      </c>
    </row>
    <row r="1572" spans="1:16" x14ac:dyDescent="0.35">
      <c r="A1572" s="23" t="str">
        <f t="shared" si="50"/>
        <v>04</v>
      </c>
      <c r="B1572" s="23">
        <f t="shared" si="51"/>
        <v>1023306</v>
      </c>
      <c r="C1572" s="6" t="s">
        <v>1145</v>
      </c>
      <c r="D1572" s="7" t="s">
        <v>1096</v>
      </c>
      <c r="E1572" s="7" t="s">
        <v>14</v>
      </c>
      <c r="F1572" s="7" t="s">
        <v>1080</v>
      </c>
      <c r="G1572" s="7" t="s">
        <v>1031</v>
      </c>
      <c r="H1572" s="7" t="s">
        <v>523</v>
      </c>
      <c r="I1572" s="7" t="s">
        <v>302</v>
      </c>
      <c r="J1572" s="6" t="s">
        <v>553</v>
      </c>
      <c r="K1572" s="1">
        <v>336000</v>
      </c>
      <c r="L1572" s="1">
        <v>336000</v>
      </c>
      <c r="M1572" s="1">
        <v>216000</v>
      </c>
      <c r="N1572" s="2">
        <v>0.76745535714285695</v>
      </c>
      <c r="O1572" s="2">
        <v>0.76745535714285695</v>
      </c>
      <c r="P1572" s="16">
        <v>0.91245335092592605</v>
      </c>
    </row>
    <row r="1573" spans="1:16" x14ac:dyDescent="0.35">
      <c r="A1573" s="23" t="str">
        <f t="shared" si="50"/>
        <v>04</v>
      </c>
      <c r="B1573" s="23">
        <f t="shared" si="51"/>
        <v>1022936</v>
      </c>
      <c r="C1573" s="6" t="s">
        <v>1145</v>
      </c>
      <c r="D1573" s="7" t="s">
        <v>1096</v>
      </c>
      <c r="E1573" s="7" t="s">
        <v>14</v>
      </c>
      <c r="F1573" s="7" t="s">
        <v>985</v>
      </c>
      <c r="G1573" s="7" t="s">
        <v>1012</v>
      </c>
      <c r="H1573" s="7" t="s">
        <v>388</v>
      </c>
      <c r="I1573" s="7" t="s">
        <v>78</v>
      </c>
      <c r="J1573" s="6" t="s">
        <v>553</v>
      </c>
      <c r="K1573" s="1">
        <v>0</v>
      </c>
      <c r="L1573" s="1">
        <v>3920</v>
      </c>
      <c r="M1573" s="1">
        <v>3920</v>
      </c>
      <c r="N1573" s="2">
        <v>0</v>
      </c>
      <c r="O1573" s="2">
        <v>2.4548469387755101</v>
      </c>
      <c r="P1573" s="16">
        <v>1.96629206632653</v>
      </c>
    </row>
    <row r="1574" spans="1:16" x14ac:dyDescent="0.35">
      <c r="A1574" s="23" t="str">
        <f t="shared" si="50"/>
        <v>04</v>
      </c>
      <c r="B1574" s="23">
        <f t="shared" si="51"/>
        <v>1022381</v>
      </c>
      <c r="C1574" s="6" t="s">
        <v>1145</v>
      </c>
      <c r="D1574" s="7" t="s">
        <v>1096</v>
      </c>
      <c r="E1574" s="7" t="s">
        <v>14</v>
      </c>
      <c r="F1574" s="7" t="s">
        <v>1078</v>
      </c>
      <c r="G1574" s="7" t="s">
        <v>1009</v>
      </c>
      <c r="H1574" s="7" t="s">
        <v>287</v>
      </c>
      <c r="I1574" s="7" t="s">
        <v>288</v>
      </c>
      <c r="J1574" s="6" t="s">
        <v>553</v>
      </c>
      <c r="K1574" s="1"/>
      <c r="L1574" s="1"/>
      <c r="M1574" s="1">
        <v>32000</v>
      </c>
      <c r="N1574" s="2"/>
      <c r="O1574" s="2"/>
      <c r="P1574" s="16">
        <v>0.91245030625000001</v>
      </c>
    </row>
    <row r="1575" spans="1:16" x14ac:dyDescent="0.35">
      <c r="A1575" s="23" t="str">
        <f t="shared" si="50"/>
        <v>04</v>
      </c>
      <c r="B1575" s="23">
        <f t="shared" si="51"/>
        <v>1022856</v>
      </c>
      <c r="C1575" s="6" t="s">
        <v>1145</v>
      </c>
      <c r="D1575" s="7" t="s">
        <v>1096</v>
      </c>
      <c r="E1575" s="7" t="s">
        <v>14</v>
      </c>
      <c r="F1575" s="7" t="s">
        <v>1078</v>
      </c>
      <c r="G1575" s="7" t="s">
        <v>1009</v>
      </c>
      <c r="H1575" s="7" t="s">
        <v>359</v>
      </c>
      <c r="I1575" s="7" t="s">
        <v>360</v>
      </c>
      <c r="J1575" s="6" t="s">
        <v>553</v>
      </c>
      <c r="K1575" s="1">
        <v>48000</v>
      </c>
      <c r="L1575" s="1">
        <v>48000</v>
      </c>
      <c r="M1575" s="1">
        <v>16000</v>
      </c>
      <c r="N1575" s="2">
        <v>0.77212499999999995</v>
      </c>
      <c r="O1575" s="2">
        <v>0.77212499999999995</v>
      </c>
      <c r="P1575" s="16">
        <v>0.77515938124999995</v>
      </c>
    </row>
    <row r="1576" spans="1:16" x14ac:dyDescent="0.35">
      <c r="A1576" s="23" t="str">
        <f t="shared" si="50"/>
        <v>04</v>
      </c>
      <c r="B1576" s="23">
        <f t="shared" si="51"/>
        <v>1022073</v>
      </c>
      <c r="C1576" s="6" t="s">
        <v>1145</v>
      </c>
      <c r="D1576" s="7" t="s">
        <v>1096</v>
      </c>
      <c r="E1576" s="7" t="s">
        <v>14</v>
      </c>
      <c r="F1576" s="7" t="s">
        <v>1078</v>
      </c>
      <c r="G1576" s="7" t="s">
        <v>1027</v>
      </c>
      <c r="H1576" s="7" t="s">
        <v>222</v>
      </c>
      <c r="I1576" s="7" t="s">
        <v>223</v>
      </c>
      <c r="J1576" s="6" t="s">
        <v>553</v>
      </c>
      <c r="K1576" s="1">
        <v>48000</v>
      </c>
      <c r="L1576" s="1">
        <v>48000</v>
      </c>
      <c r="M1576" s="1">
        <v>48000</v>
      </c>
      <c r="N1576" s="2">
        <v>0.84362499999999996</v>
      </c>
      <c r="O1576" s="2">
        <v>0.85</v>
      </c>
      <c r="P1576" s="16">
        <v>0.91246188750000001</v>
      </c>
    </row>
    <row r="1577" spans="1:16" x14ac:dyDescent="0.35">
      <c r="A1577" s="23" t="str">
        <f t="shared" si="50"/>
        <v>04</v>
      </c>
      <c r="B1577" s="23">
        <f t="shared" si="51"/>
        <v>1023365</v>
      </c>
      <c r="C1577" s="6" t="s">
        <v>1145</v>
      </c>
      <c r="D1577" s="7" t="s">
        <v>1096</v>
      </c>
      <c r="E1577" s="7" t="s">
        <v>14</v>
      </c>
      <c r="F1577" s="7" t="s">
        <v>1078</v>
      </c>
      <c r="G1577" s="7" t="s">
        <v>1027</v>
      </c>
      <c r="H1577" s="7" t="s">
        <v>644</v>
      </c>
      <c r="I1577" s="7" t="s">
        <v>623</v>
      </c>
      <c r="J1577" s="6" t="s">
        <v>553</v>
      </c>
      <c r="K1577" s="1"/>
      <c r="L1577" s="1">
        <v>326</v>
      </c>
      <c r="M1577" s="1"/>
      <c r="N1577" s="2"/>
      <c r="O1577" s="2">
        <v>0.751533742331288</v>
      </c>
      <c r="P1577" s="16"/>
    </row>
    <row r="1578" spans="1:16" x14ac:dyDescent="0.35">
      <c r="A1578" s="23" t="str">
        <f t="shared" si="50"/>
        <v>04</v>
      </c>
      <c r="B1578" s="23">
        <f t="shared" si="51"/>
        <v>1021992</v>
      </c>
      <c r="C1578" s="6" t="s">
        <v>1145</v>
      </c>
      <c r="D1578" s="7" t="s">
        <v>1096</v>
      </c>
      <c r="E1578" s="7" t="s">
        <v>14</v>
      </c>
      <c r="F1578" s="7" t="s">
        <v>1078</v>
      </c>
      <c r="G1578" s="7" t="s">
        <v>1006</v>
      </c>
      <c r="H1578" s="7" t="s">
        <v>219</v>
      </c>
      <c r="I1578" s="7" t="s">
        <v>28</v>
      </c>
      <c r="J1578" s="6" t="s">
        <v>553</v>
      </c>
      <c r="K1578" s="1">
        <v>24000</v>
      </c>
      <c r="L1578" s="1">
        <v>24000</v>
      </c>
      <c r="M1578" s="1">
        <v>24000</v>
      </c>
      <c r="N1578" s="2">
        <v>0.95733333333333404</v>
      </c>
      <c r="O1578" s="2">
        <v>0.95733333333333404</v>
      </c>
      <c r="P1578" s="16">
        <v>1.1182140416666699</v>
      </c>
    </row>
    <row r="1579" spans="1:16" x14ac:dyDescent="0.35">
      <c r="A1579" s="23" t="str">
        <f t="shared" si="50"/>
        <v>04</v>
      </c>
      <c r="B1579" s="23">
        <f t="shared" si="51"/>
        <v>1023157</v>
      </c>
      <c r="C1579" s="6" t="s">
        <v>1145</v>
      </c>
      <c r="D1579" s="7" t="s">
        <v>1096</v>
      </c>
      <c r="E1579" s="7" t="s">
        <v>14</v>
      </c>
      <c r="F1579" s="7" t="s">
        <v>1078</v>
      </c>
      <c r="G1579" s="7" t="s">
        <v>1006</v>
      </c>
      <c r="H1579" s="7" t="s">
        <v>602</v>
      </c>
      <c r="I1579" s="7" t="s">
        <v>603</v>
      </c>
      <c r="J1579" s="6" t="s">
        <v>553</v>
      </c>
      <c r="K1579" s="1">
        <v>0</v>
      </c>
      <c r="L1579" s="1">
        <v>3500</v>
      </c>
      <c r="M1579" s="1">
        <v>3500</v>
      </c>
      <c r="N1579" s="2">
        <v>0</v>
      </c>
      <c r="O1579" s="2">
        <v>1.00228571428571</v>
      </c>
      <c r="P1579" s="16">
        <v>0.98651348571428599</v>
      </c>
    </row>
    <row r="1580" spans="1:16" x14ac:dyDescent="0.35">
      <c r="A1580" s="23" t="str">
        <f t="shared" si="50"/>
        <v>04</v>
      </c>
      <c r="B1580" s="23">
        <f t="shared" si="51"/>
        <v>1021767</v>
      </c>
      <c r="C1580" s="6" t="s">
        <v>1145</v>
      </c>
      <c r="D1580" s="7" t="s">
        <v>1096</v>
      </c>
      <c r="E1580" s="7" t="s">
        <v>14</v>
      </c>
      <c r="F1580" s="7" t="s">
        <v>1084</v>
      </c>
      <c r="G1580" s="7" t="s">
        <v>1017</v>
      </c>
      <c r="H1580" s="7" t="s">
        <v>191</v>
      </c>
      <c r="I1580" s="7" t="s">
        <v>192</v>
      </c>
      <c r="J1580" s="6" t="s">
        <v>553</v>
      </c>
      <c r="K1580" s="1">
        <v>480000</v>
      </c>
      <c r="L1580" s="1">
        <v>480000</v>
      </c>
      <c r="M1580" s="1">
        <v>480000</v>
      </c>
      <c r="N1580" s="2">
        <v>1.3312854166666701</v>
      </c>
      <c r="O1580" s="2">
        <v>1.3312854166666701</v>
      </c>
      <c r="P1580" s="16">
        <v>1.39261175604167</v>
      </c>
    </row>
    <row r="1581" spans="1:16" x14ac:dyDescent="0.35">
      <c r="A1581" s="23" t="str">
        <f t="shared" si="50"/>
        <v>04</v>
      </c>
      <c r="B1581" s="23">
        <f t="shared" si="51"/>
        <v>1022099</v>
      </c>
      <c r="C1581" s="6" t="s">
        <v>1145</v>
      </c>
      <c r="D1581" s="7" t="s">
        <v>1096</v>
      </c>
      <c r="E1581" s="7" t="s">
        <v>14</v>
      </c>
      <c r="F1581" s="7" t="s">
        <v>1084</v>
      </c>
      <c r="G1581" s="7" t="s">
        <v>1017</v>
      </c>
      <c r="H1581" s="7" t="s">
        <v>228</v>
      </c>
      <c r="I1581" s="7" t="s">
        <v>229</v>
      </c>
      <c r="J1581" s="6" t="s">
        <v>553</v>
      </c>
      <c r="K1581" s="1">
        <v>240000</v>
      </c>
      <c r="L1581" s="1">
        <v>244000</v>
      </c>
      <c r="M1581" s="1">
        <v>244000</v>
      </c>
      <c r="N1581" s="2">
        <v>1.4815291666666699</v>
      </c>
      <c r="O1581" s="2">
        <v>1.48152868852459</v>
      </c>
      <c r="P1581" s="16">
        <v>1.52989528360656</v>
      </c>
    </row>
    <row r="1582" spans="1:16" x14ac:dyDescent="0.35">
      <c r="A1582" s="23" t="str">
        <f t="shared" si="50"/>
        <v>04</v>
      </c>
      <c r="B1582" s="23">
        <f t="shared" si="51"/>
        <v>1022186</v>
      </c>
      <c r="C1582" s="6" t="s">
        <v>1145</v>
      </c>
      <c r="D1582" s="7" t="s">
        <v>1096</v>
      </c>
      <c r="E1582" s="7" t="s">
        <v>14</v>
      </c>
      <c r="F1582" s="7" t="s">
        <v>1084</v>
      </c>
      <c r="G1582" s="7" t="s">
        <v>1017</v>
      </c>
      <c r="H1582" s="7" t="s">
        <v>248</v>
      </c>
      <c r="I1582" s="7" t="s">
        <v>249</v>
      </c>
      <c r="J1582" s="6" t="s">
        <v>553</v>
      </c>
      <c r="K1582" s="1"/>
      <c r="L1582" s="1"/>
      <c r="M1582" s="1">
        <v>24000</v>
      </c>
      <c r="N1582" s="2"/>
      <c r="O1582" s="2"/>
      <c r="P1582" s="16">
        <v>0.98093525833333295</v>
      </c>
    </row>
    <row r="1583" spans="1:16" x14ac:dyDescent="0.35">
      <c r="A1583" s="23" t="str">
        <f t="shared" si="50"/>
        <v>04</v>
      </c>
      <c r="B1583" s="23">
        <f t="shared" si="51"/>
        <v>1022378</v>
      </c>
      <c r="C1583" s="6" t="s">
        <v>1145</v>
      </c>
      <c r="D1583" s="7" t="s">
        <v>1096</v>
      </c>
      <c r="E1583" s="7" t="s">
        <v>14</v>
      </c>
      <c r="F1583" s="7" t="s">
        <v>1084</v>
      </c>
      <c r="G1583" s="7" t="s">
        <v>1017</v>
      </c>
      <c r="H1583" s="7" t="s">
        <v>283</v>
      </c>
      <c r="I1583" s="7" t="s">
        <v>284</v>
      </c>
      <c r="J1583" s="6" t="s">
        <v>553</v>
      </c>
      <c r="K1583" s="1"/>
      <c r="L1583" s="1"/>
      <c r="M1583" s="1">
        <v>24000</v>
      </c>
      <c r="N1583" s="2"/>
      <c r="O1583" s="2"/>
      <c r="P1583" s="16">
        <v>1.66702837083333</v>
      </c>
    </row>
    <row r="1584" spans="1:16" x14ac:dyDescent="0.35">
      <c r="A1584" s="23" t="str">
        <f t="shared" si="50"/>
        <v>04</v>
      </c>
      <c r="B1584" s="23">
        <f t="shared" si="51"/>
        <v>1022388</v>
      </c>
      <c r="C1584" s="6" t="s">
        <v>1145</v>
      </c>
      <c r="D1584" s="7" t="s">
        <v>1096</v>
      </c>
      <c r="E1584" s="7" t="s">
        <v>14</v>
      </c>
      <c r="F1584" s="7" t="s">
        <v>1084</v>
      </c>
      <c r="G1584" s="7" t="s">
        <v>1017</v>
      </c>
      <c r="H1584" s="7" t="s">
        <v>291</v>
      </c>
      <c r="I1584" s="7" t="s">
        <v>292</v>
      </c>
      <c r="J1584" s="6" t="s">
        <v>553</v>
      </c>
      <c r="K1584" s="1">
        <v>120000</v>
      </c>
      <c r="L1584" s="1">
        <v>120000</v>
      </c>
      <c r="M1584" s="1">
        <v>120000</v>
      </c>
      <c r="N1584" s="2">
        <v>1.105925</v>
      </c>
      <c r="O1584" s="2">
        <v>1.105925</v>
      </c>
      <c r="P1584" s="16">
        <v>1.1829615925000001</v>
      </c>
    </row>
    <row r="1585" spans="1:16" x14ac:dyDescent="0.35">
      <c r="A1585" s="23" t="str">
        <f t="shared" si="50"/>
        <v>04</v>
      </c>
      <c r="B1585" s="23">
        <f t="shared" si="51"/>
        <v>1021766</v>
      </c>
      <c r="C1585" s="6" t="s">
        <v>1145</v>
      </c>
      <c r="D1585" s="7" t="s">
        <v>1096</v>
      </c>
      <c r="E1585" s="7" t="s">
        <v>14</v>
      </c>
      <c r="F1585" s="7" t="s">
        <v>1084</v>
      </c>
      <c r="G1585" s="7" t="s">
        <v>1028</v>
      </c>
      <c r="H1585" s="7" t="s">
        <v>189</v>
      </c>
      <c r="I1585" s="7" t="s">
        <v>190</v>
      </c>
      <c r="J1585" s="6" t="s">
        <v>553</v>
      </c>
      <c r="K1585" s="1">
        <v>384000</v>
      </c>
      <c r="L1585" s="1">
        <v>384000</v>
      </c>
      <c r="M1585" s="1">
        <v>384000</v>
      </c>
      <c r="N1585" s="2">
        <v>1.5260104166666699</v>
      </c>
      <c r="O1585" s="2">
        <v>1.5260104166666699</v>
      </c>
      <c r="P1585" s="16">
        <v>1.52363431458333</v>
      </c>
    </row>
    <row r="1586" spans="1:16" x14ac:dyDescent="0.35">
      <c r="A1586" s="23" t="str">
        <f t="shared" si="50"/>
        <v>04</v>
      </c>
      <c r="B1586" s="23">
        <f t="shared" si="51"/>
        <v>1021774</v>
      </c>
      <c r="C1586" s="6" t="s">
        <v>1145</v>
      </c>
      <c r="D1586" s="7" t="s">
        <v>1096</v>
      </c>
      <c r="E1586" s="7" t="s">
        <v>14</v>
      </c>
      <c r="F1586" s="7" t="s">
        <v>1084</v>
      </c>
      <c r="G1586" s="7" t="s">
        <v>1028</v>
      </c>
      <c r="H1586" s="7" t="s">
        <v>193</v>
      </c>
      <c r="I1586" s="7" t="s">
        <v>194</v>
      </c>
      <c r="J1586" s="6" t="s">
        <v>553</v>
      </c>
      <c r="K1586" s="1">
        <v>72000</v>
      </c>
      <c r="L1586" s="1">
        <v>72000</v>
      </c>
      <c r="M1586" s="1">
        <v>72000</v>
      </c>
      <c r="N1586" s="2">
        <v>0.80706944444444395</v>
      </c>
      <c r="O1586" s="2">
        <v>0.80706944444444395</v>
      </c>
      <c r="P1586" s="16">
        <v>0.84381064027777797</v>
      </c>
    </row>
    <row r="1587" spans="1:16" x14ac:dyDescent="0.35">
      <c r="A1587" s="23" t="str">
        <f t="shared" si="50"/>
        <v>04</v>
      </c>
      <c r="B1587" s="23">
        <f t="shared" si="51"/>
        <v>1022096</v>
      </c>
      <c r="C1587" s="6" t="s">
        <v>1145</v>
      </c>
      <c r="D1587" s="7" t="s">
        <v>1096</v>
      </c>
      <c r="E1587" s="7" t="s">
        <v>14</v>
      </c>
      <c r="F1587" s="7" t="s">
        <v>1084</v>
      </c>
      <c r="G1587" s="7" t="s">
        <v>1028</v>
      </c>
      <c r="H1587" s="7" t="s">
        <v>226</v>
      </c>
      <c r="I1587" s="7" t="s">
        <v>227</v>
      </c>
      <c r="J1587" s="6" t="s">
        <v>553</v>
      </c>
      <c r="K1587" s="1"/>
      <c r="L1587" s="1"/>
      <c r="M1587" s="1">
        <v>96000</v>
      </c>
      <c r="N1587" s="2"/>
      <c r="O1587" s="2"/>
      <c r="P1587" s="16">
        <v>1.1868504791666701</v>
      </c>
    </row>
    <row r="1588" spans="1:16" x14ac:dyDescent="0.35">
      <c r="A1588" s="23" t="str">
        <f t="shared" si="50"/>
        <v>04</v>
      </c>
      <c r="B1588" s="23">
        <f t="shared" si="51"/>
        <v>1022637</v>
      </c>
      <c r="C1588" s="6" t="s">
        <v>1145</v>
      </c>
      <c r="D1588" s="7" t="s">
        <v>1096</v>
      </c>
      <c r="E1588" s="7" t="s">
        <v>14</v>
      </c>
      <c r="F1588" s="7" t="s">
        <v>1084</v>
      </c>
      <c r="G1588" s="7" t="s">
        <v>1028</v>
      </c>
      <c r="H1588" s="7" t="s">
        <v>326</v>
      </c>
      <c r="I1588" s="7" t="s">
        <v>327</v>
      </c>
      <c r="J1588" s="6" t="s">
        <v>553</v>
      </c>
      <c r="K1588" s="1"/>
      <c r="L1588" s="1"/>
      <c r="M1588" s="1">
        <v>24000</v>
      </c>
      <c r="N1588" s="2"/>
      <c r="O1588" s="2"/>
      <c r="P1588" s="16">
        <v>1.0496025375</v>
      </c>
    </row>
    <row r="1589" spans="1:16" x14ac:dyDescent="0.35">
      <c r="A1589" s="23" t="str">
        <f t="shared" si="50"/>
        <v>04</v>
      </c>
      <c r="B1589" s="23">
        <f t="shared" si="51"/>
        <v>1021732</v>
      </c>
      <c r="C1589" s="6" t="s">
        <v>1145</v>
      </c>
      <c r="D1589" s="7" t="s">
        <v>1096</v>
      </c>
      <c r="E1589" s="7" t="s">
        <v>14</v>
      </c>
      <c r="F1589" s="7" t="s">
        <v>1084</v>
      </c>
      <c r="G1589" s="7" t="s">
        <v>1032</v>
      </c>
      <c r="H1589" s="7" t="s">
        <v>176</v>
      </c>
      <c r="I1589" s="7" t="s">
        <v>177</v>
      </c>
      <c r="J1589" s="6" t="s">
        <v>553</v>
      </c>
      <c r="K1589" s="1">
        <v>360000</v>
      </c>
      <c r="L1589" s="1">
        <v>360000</v>
      </c>
      <c r="M1589" s="1">
        <v>360000</v>
      </c>
      <c r="N1589" s="2">
        <v>1.3312861111111101</v>
      </c>
      <c r="O1589" s="2">
        <v>1.3312861111111101</v>
      </c>
      <c r="P1589" s="16">
        <v>1.3926145125</v>
      </c>
    </row>
    <row r="1590" spans="1:16" x14ac:dyDescent="0.35">
      <c r="A1590" s="23" t="str">
        <f t="shared" si="50"/>
        <v>04</v>
      </c>
      <c r="B1590" s="23">
        <f t="shared" si="51"/>
        <v>1022636</v>
      </c>
      <c r="C1590" s="6" t="s">
        <v>1145</v>
      </c>
      <c r="D1590" s="7" t="s">
        <v>1096</v>
      </c>
      <c r="E1590" s="7" t="s">
        <v>14</v>
      </c>
      <c r="F1590" s="7" t="s">
        <v>1084</v>
      </c>
      <c r="G1590" s="7" t="s">
        <v>1032</v>
      </c>
      <c r="H1590" s="7" t="s">
        <v>324</v>
      </c>
      <c r="I1590" s="7" t="s">
        <v>325</v>
      </c>
      <c r="J1590" s="6" t="s">
        <v>553</v>
      </c>
      <c r="K1590" s="1">
        <v>168000</v>
      </c>
      <c r="L1590" s="1">
        <v>168000</v>
      </c>
      <c r="M1590" s="1">
        <v>168000</v>
      </c>
      <c r="N1590" s="2">
        <v>0.43146428571428602</v>
      </c>
      <c r="O1590" s="2">
        <v>0.43146428571428602</v>
      </c>
      <c r="P1590" s="16">
        <v>0.569383993452381</v>
      </c>
    </row>
    <row r="1591" spans="1:16" x14ac:dyDescent="0.35">
      <c r="A1591" s="23" t="str">
        <f t="shared" si="50"/>
        <v>04</v>
      </c>
      <c r="B1591" s="23">
        <f t="shared" si="51"/>
        <v>1022943</v>
      </c>
      <c r="C1591" s="6" t="s">
        <v>1145</v>
      </c>
      <c r="D1591" s="7" t="s">
        <v>1096</v>
      </c>
      <c r="E1591" s="7" t="s">
        <v>14</v>
      </c>
      <c r="F1591" s="7" t="s">
        <v>1075</v>
      </c>
      <c r="G1591" s="7" t="s">
        <v>1002</v>
      </c>
      <c r="H1591" s="7" t="s">
        <v>395</v>
      </c>
      <c r="I1591" s="7" t="s">
        <v>396</v>
      </c>
      <c r="J1591" s="6" t="s">
        <v>553</v>
      </c>
      <c r="K1591" s="1">
        <v>24000</v>
      </c>
      <c r="L1591" s="1">
        <v>24000</v>
      </c>
      <c r="M1591" s="1">
        <v>24000</v>
      </c>
      <c r="N1591" s="2">
        <v>2.1543333333333301</v>
      </c>
      <c r="O1591" s="2">
        <v>2.1543333333333301</v>
      </c>
      <c r="P1591" s="16">
        <v>2.1473340875</v>
      </c>
    </row>
    <row r="1592" spans="1:16" x14ac:dyDescent="0.35">
      <c r="A1592" s="23" t="str">
        <f t="shared" si="50"/>
        <v>04</v>
      </c>
      <c r="B1592" s="23">
        <f t="shared" si="51"/>
        <v>1022193</v>
      </c>
      <c r="C1592" s="6" t="s">
        <v>1145</v>
      </c>
      <c r="D1592" s="7" t="s">
        <v>1096</v>
      </c>
      <c r="E1592" s="7" t="s">
        <v>14</v>
      </c>
      <c r="F1592" s="7" t="s">
        <v>1075</v>
      </c>
      <c r="G1592" s="7" t="s">
        <v>1011</v>
      </c>
      <c r="H1592" s="7" t="s">
        <v>250</v>
      </c>
      <c r="I1592" s="7" t="s">
        <v>251</v>
      </c>
      <c r="J1592" s="6" t="s">
        <v>553</v>
      </c>
      <c r="K1592" s="1">
        <v>24000</v>
      </c>
      <c r="L1592" s="1">
        <v>24000</v>
      </c>
      <c r="M1592" s="1">
        <v>24000</v>
      </c>
      <c r="N1592" s="2">
        <v>3.20441666666667</v>
      </c>
      <c r="O1592" s="2">
        <v>3.20441666666667</v>
      </c>
      <c r="P1592" s="16">
        <v>2.9019020124999999</v>
      </c>
    </row>
    <row r="1593" spans="1:16" x14ac:dyDescent="0.35">
      <c r="A1593" s="23" t="str">
        <f t="shared" si="50"/>
        <v>04</v>
      </c>
      <c r="B1593" s="23">
        <f t="shared" si="51"/>
        <v>1030686</v>
      </c>
      <c r="C1593" s="6" t="s">
        <v>1145</v>
      </c>
      <c r="D1593" s="7" t="s">
        <v>1096</v>
      </c>
      <c r="E1593" s="7" t="s">
        <v>14</v>
      </c>
      <c r="F1593" s="7" t="s">
        <v>1065</v>
      </c>
      <c r="G1593" s="7" t="s">
        <v>1053</v>
      </c>
      <c r="H1593" s="7" t="s">
        <v>936</v>
      </c>
      <c r="I1593" s="7" t="s">
        <v>937</v>
      </c>
      <c r="J1593" s="6" t="s">
        <v>659</v>
      </c>
      <c r="K1593" s="1">
        <v>85726</v>
      </c>
      <c r="L1593" s="1">
        <v>72000</v>
      </c>
      <c r="M1593" s="1">
        <v>96000</v>
      </c>
      <c r="N1593" s="2">
        <v>2.0717985208688101</v>
      </c>
      <c r="O1593" s="2">
        <v>2.0718055555555601</v>
      </c>
      <c r="P1593" s="16">
        <v>1.89622962083333</v>
      </c>
    </row>
    <row r="1594" spans="1:16" x14ac:dyDescent="0.35">
      <c r="A1594" s="23" t="str">
        <f t="shared" si="50"/>
        <v>04</v>
      </c>
      <c r="B1594" s="23">
        <f t="shared" si="51"/>
        <v>1022379</v>
      </c>
      <c r="C1594" s="6" t="s">
        <v>1145</v>
      </c>
      <c r="D1594" s="7" t="s">
        <v>1096</v>
      </c>
      <c r="E1594" s="7" t="s">
        <v>14</v>
      </c>
      <c r="F1594" s="7" t="s">
        <v>1077</v>
      </c>
      <c r="G1594" s="7" t="s">
        <v>1005</v>
      </c>
      <c r="H1594" s="7" t="s">
        <v>285</v>
      </c>
      <c r="I1594" s="7" t="s">
        <v>286</v>
      </c>
      <c r="J1594" s="6" t="s">
        <v>553</v>
      </c>
      <c r="K1594" s="1">
        <v>0</v>
      </c>
      <c r="L1594" s="1">
        <v>3729</v>
      </c>
      <c r="M1594" s="1">
        <v>3729</v>
      </c>
      <c r="N1594" s="2">
        <v>0</v>
      </c>
      <c r="O1594" s="2">
        <v>1.7068919281308701</v>
      </c>
      <c r="P1594" s="16">
        <v>4.2462074014481104</v>
      </c>
    </row>
    <row r="1595" spans="1:16" x14ac:dyDescent="0.35">
      <c r="A1595" s="23" t="str">
        <f t="shared" si="50"/>
        <v>04</v>
      </c>
      <c r="B1595" s="23">
        <f t="shared" si="51"/>
        <v>1022568</v>
      </c>
      <c r="C1595" s="6" t="s">
        <v>1145</v>
      </c>
      <c r="D1595" s="7" t="s">
        <v>1096</v>
      </c>
      <c r="E1595" s="7" t="s">
        <v>14</v>
      </c>
      <c r="F1595" s="7" t="s">
        <v>1082</v>
      </c>
      <c r="G1595" s="7" t="s">
        <v>1013</v>
      </c>
      <c r="H1595" s="7" t="s">
        <v>448</v>
      </c>
      <c r="I1595" s="7" t="s">
        <v>449</v>
      </c>
      <c r="J1595" s="6" t="s">
        <v>553</v>
      </c>
      <c r="K1595" s="1">
        <v>24000</v>
      </c>
      <c r="L1595" s="1">
        <v>24000</v>
      </c>
      <c r="M1595" s="1">
        <v>24000</v>
      </c>
      <c r="N1595" s="2">
        <v>6</v>
      </c>
      <c r="O1595" s="2">
        <v>6</v>
      </c>
      <c r="P1595" s="16">
        <v>5.4402974166666702</v>
      </c>
    </row>
    <row r="1596" spans="1:16" x14ac:dyDescent="0.35">
      <c r="A1596" s="23" t="str">
        <f t="shared" si="50"/>
        <v>04</v>
      </c>
      <c r="B1596" s="23">
        <f t="shared" si="51"/>
        <v>1022645</v>
      </c>
      <c r="C1596" s="6" t="s">
        <v>1145</v>
      </c>
      <c r="D1596" s="7" t="s">
        <v>1096</v>
      </c>
      <c r="E1596" s="7" t="s">
        <v>14</v>
      </c>
      <c r="F1596" s="7" t="s">
        <v>1082</v>
      </c>
      <c r="G1596" s="7" t="s">
        <v>1013</v>
      </c>
      <c r="H1596" s="7" t="s">
        <v>332</v>
      </c>
      <c r="I1596" s="7" t="s">
        <v>160</v>
      </c>
      <c r="J1596" s="6" t="s">
        <v>553</v>
      </c>
      <c r="K1596" s="1">
        <v>24000</v>
      </c>
      <c r="L1596" s="1">
        <v>24000</v>
      </c>
      <c r="M1596" s="1">
        <v>24000</v>
      </c>
      <c r="N1596" s="2">
        <v>5.9</v>
      </c>
      <c r="O1596" s="2">
        <v>5.9</v>
      </c>
      <c r="P1596" s="16">
        <v>5.3031761250000002</v>
      </c>
    </row>
    <row r="1597" spans="1:16" x14ac:dyDescent="0.35">
      <c r="A1597" s="23" t="str">
        <f t="shared" si="50"/>
        <v>04</v>
      </c>
      <c r="B1597" s="23">
        <f t="shared" si="51"/>
        <v>1030388</v>
      </c>
      <c r="C1597" s="6" t="s">
        <v>1145</v>
      </c>
      <c r="D1597" s="7" t="s">
        <v>1096</v>
      </c>
      <c r="E1597" s="7" t="s">
        <v>14</v>
      </c>
      <c r="F1597" s="7" t="s">
        <v>1072</v>
      </c>
      <c r="G1597" s="7" t="s">
        <v>993</v>
      </c>
      <c r="H1597" s="7" t="s">
        <v>889</v>
      </c>
      <c r="I1597" s="7" t="s">
        <v>890</v>
      </c>
      <c r="J1597" s="6" t="s">
        <v>659</v>
      </c>
      <c r="K1597" s="1">
        <v>2687</v>
      </c>
      <c r="L1597" s="1">
        <v>4458</v>
      </c>
      <c r="M1597" s="1"/>
      <c r="N1597" s="2">
        <v>1.8466691477484201</v>
      </c>
      <c r="O1597" s="2">
        <v>1.8465679676985201</v>
      </c>
      <c r="P1597" s="16"/>
    </row>
    <row r="1598" spans="1:16" x14ac:dyDescent="0.35">
      <c r="A1598" s="23" t="str">
        <f t="shared" si="50"/>
        <v>04</v>
      </c>
      <c r="B1598" s="23">
        <f t="shared" si="51"/>
        <v>1030389</v>
      </c>
      <c r="C1598" s="6" t="s">
        <v>1145</v>
      </c>
      <c r="D1598" s="7" t="s">
        <v>1096</v>
      </c>
      <c r="E1598" s="7" t="s">
        <v>14</v>
      </c>
      <c r="F1598" s="7" t="s">
        <v>1072</v>
      </c>
      <c r="G1598" s="7" t="s">
        <v>993</v>
      </c>
      <c r="H1598" s="7" t="s">
        <v>891</v>
      </c>
      <c r="I1598" s="7" t="s">
        <v>892</v>
      </c>
      <c r="J1598" s="6" t="s">
        <v>659</v>
      </c>
      <c r="K1598" s="1">
        <v>3055</v>
      </c>
      <c r="L1598" s="1"/>
      <c r="M1598" s="1"/>
      <c r="N1598" s="2">
        <v>0</v>
      </c>
      <c r="O1598" s="2"/>
      <c r="P1598" s="16"/>
    </row>
    <row r="1599" spans="1:16" x14ac:dyDescent="0.35">
      <c r="A1599" s="23" t="str">
        <f t="shared" si="50"/>
        <v>04</v>
      </c>
      <c r="B1599" s="23">
        <f t="shared" si="51"/>
        <v>1030684</v>
      </c>
      <c r="C1599" s="6" t="s">
        <v>1145</v>
      </c>
      <c r="D1599" s="7" t="s">
        <v>1096</v>
      </c>
      <c r="E1599" s="7" t="s">
        <v>14</v>
      </c>
      <c r="F1599" s="7" t="s">
        <v>1072</v>
      </c>
      <c r="G1599" s="7" t="s">
        <v>993</v>
      </c>
      <c r="H1599" s="7" t="s">
        <v>932</v>
      </c>
      <c r="I1599" s="7" t="s">
        <v>933</v>
      </c>
      <c r="J1599" s="6" t="s">
        <v>659</v>
      </c>
      <c r="K1599" s="1">
        <v>13532</v>
      </c>
      <c r="L1599" s="1">
        <v>19542</v>
      </c>
      <c r="M1599" s="1">
        <v>24000</v>
      </c>
      <c r="N1599" s="2">
        <v>2.4458321016848998</v>
      </c>
      <c r="O1599" s="2">
        <v>2.4457066830416498</v>
      </c>
      <c r="P1599" s="16">
        <v>1.693193825</v>
      </c>
    </row>
    <row r="1600" spans="1:16" x14ac:dyDescent="0.35">
      <c r="A1600" s="23" t="str">
        <f t="shared" si="50"/>
        <v>04</v>
      </c>
      <c r="B1600" s="23">
        <f t="shared" si="51"/>
        <v>1011967</v>
      </c>
      <c r="C1600" s="6" t="s">
        <v>1145</v>
      </c>
      <c r="D1600" s="7" t="s">
        <v>1096</v>
      </c>
      <c r="E1600" s="7" t="s">
        <v>14</v>
      </c>
      <c r="F1600" s="7" t="s">
        <v>1072</v>
      </c>
      <c r="G1600" s="7" t="s">
        <v>993</v>
      </c>
      <c r="H1600" s="7" t="s">
        <v>708</v>
      </c>
      <c r="I1600" s="7" t="s">
        <v>709</v>
      </c>
      <c r="J1600" s="6" t="s">
        <v>658</v>
      </c>
      <c r="K1600" s="1">
        <v>238010</v>
      </c>
      <c r="L1600" s="1">
        <v>264000</v>
      </c>
      <c r="M1600" s="1">
        <v>264000</v>
      </c>
      <c r="N1600" s="2">
        <v>5.5032435611949104</v>
      </c>
      <c r="O1600" s="2">
        <v>5.5032348484848503</v>
      </c>
      <c r="P1600" s="16">
        <v>6.2411229242424202</v>
      </c>
    </row>
    <row r="1601" spans="1:16" x14ac:dyDescent="0.35">
      <c r="A1601" s="23" t="str">
        <f t="shared" si="50"/>
        <v>04</v>
      </c>
      <c r="B1601" s="23">
        <f t="shared" si="51"/>
        <v>1011968</v>
      </c>
      <c r="C1601" s="6" t="s">
        <v>1145</v>
      </c>
      <c r="D1601" s="7" t="s">
        <v>1096</v>
      </c>
      <c r="E1601" s="7" t="s">
        <v>14</v>
      </c>
      <c r="F1601" s="7" t="s">
        <v>1072</v>
      </c>
      <c r="G1601" s="7" t="s">
        <v>993</v>
      </c>
      <c r="H1601" s="7" t="s">
        <v>710</v>
      </c>
      <c r="I1601" s="7" t="s">
        <v>711</v>
      </c>
      <c r="J1601" s="6" t="s">
        <v>658</v>
      </c>
      <c r="K1601" s="1">
        <v>35701</v>
      </c>
      <c r="L1601" s="1">
        <v>36000</v>
      </c>
      <c r="M1601" s="1">
        <v>24000</v>
      </c>
      <c r="N1601" s="2">
        <v>5.19988235623652</v>
      </c>
      <c r="O1601" s="2">
        <v>5.1997777777777801</v>
      </c>
      <c r="P1601" s="16">
        <v>5.9494046458333303</v>
      </c>
    </row>
    <row r="1602" spans="1:16" x14ac:dyDescent="0.35">
      <c r="A1602" s="23" t="str">
        <f t="shared" si="50"/>
        <v>04</v>
      </c>
      <c r="B1602" s="23">
        <f t="shared" si="51"/>
        <v>1011969</v>
      </c>
      <c r="C1602" s="6" t="s">
        <v>1145</v>
      </c>
      <c r="D1602" s="7" t="s">
        <v>1096</v>
      </c>
      <c r="E1602" s="7" t="s">
        <v>14</v>
      </c>
      <c r="F1602" s="7" t="s">
        <v>1072</v>
      </c>
      <c r="G1602" s="7" t="s">
        <v>993</v>
      </c>
      <c r="H1602" s="7" t="s">
        <v>712</v>
      </c>
      <c r="I1602" s="7" t="s">
        <v>713</v>
      </c>
      <c r="J1602" s="6" t="s">
        <v>658</v>
      </c>
      <c r="K1602" s="1">
        <v>107105</v>
      </c>
      <c r="L1602" s="1">
        <v>168000</v>
      </c>
      <c r="M1602" s="1">
        <v>168000</v>
      </c>
      <c r="N1602" s="2">
        <v>5.0497269035059098</v>
      </c>
      <c r="O1602" s="2">
        <v>5.0497559523809503</v>
      </c>
      <c r="P1602" s="16">
        <v>5.8390288392857199</v>
      </c>
    </row>
    <row r="1603" spans="1:16" x14ac:dyDescent="0.35">
      <c r="A1603" s="23" t="str">
        <f t="shared" si="50"/>
        <v>04</v>
      </c>
      <c r="B1603" s="23">
        <f t="shared" si="51"/>
        <v>1012448</v>
      </c>
      <c r="C1603" s="6" t="s">
        <v>1145</v>
      </c>
      <c r="D1603" s="7" t="s">
        <v>1096</v>
      </c>
      <c r="E1603" s="7" t="s">
        <v>14</v>
      </c>
      <c r="F1603" s="7" t="s">
        <v>1072</v>
      </c>
      <c r="G1603" s="7" t="s">
        <v>993</v>
      </c>
      <c r="H1603" s="7" t="s">
        <v>784</v>
      </c>
      <c r="I1603" s="7" t="s">
        <v>785</v>
      </c>
      <c r="J1603" s="6" t="s">
        <v>658</v>
      </c>
      <c r="K1603" s="1">
        <v>142806</v>
      </c>
      <c r="L1603" s="1">
        <v>192000</v>
      </c>
      <c r="M1603" s="1">
        <v>72000</v>
      </c>
      <c r="N1603" s="2">
        <v>4.4605828886741499</v>
      </c>
      <c r="O1603" s="2">
        <v>4.4605677083333299</v>
      </c>
      <c r="P1603" s="16">
        <v>5.4944904277777802</v>
      </c>
    </row>
    <row r="1604" spans="1:16" x14ac:dyDescent="0.35">
      <c r="A1604" s="23" t="str">
        <f t="shared" si="50"/>
        <v>04</v>
      </c>
      <c r="B1604" s="23">
        <f t="shared" si="51"/>
        <v>1012502</v>
      </c>
      <c r="C1604" s="6" t="s">
        <v>1145</v>
      </c>
      <c r="D1604" s="7" t="s">
        <v>1096</v>
      </c>
      <c r="E1604" s="7" t="s">
        <v>14</v>
      </c>
      <c r="F1604" s="7" t="s">
        <v>1072</v>
      </c>
      <c r="G1604" s="7" t="s">
        <v>993</v>
      </c>
      <c r="H1604" s="7" t="s">
        <v>796</v>
      </c>
      <c r="I1604" s="7" t="s">
        <v>797</v>
      </c>
      <c r="J1604" s="6" t="s">
        <v>658</v>
      </c>
      <c r="K1604" s="1">
        <v>0</v>
      </c>
      <c r="L1604" s="1">
        <v>12000</v>
      </c>
      <c r="M1604" s="1"/>
      <c r="N1604" s="2">
        <v>0</v>
      </c>
      <c r="O1604" s="2">
        <v>4.74616666666667</v>
      </c>
      <c r="P1604" s="16"/>
    </row>
    <row r="1605" spans="1:16" x14ac:dyDescent="0.35">
      <c r="A1605" s="23" t="str">
        <f t="shared" ref="A1605:A1668" si="52">MID(C1605,1,2)</f>
        <v>04</v>
      </c>
      <c r="B1605" s="23">
        <f t="shared" ref="B1605:B1668" si="53">+H1605*1</f>
        <v>1012503</v>
      </c>
      <c r="C1605" s="6" t="s">
        <v>1145</v>
      </c>
      <c r="D1605" s="7" t="s">
        <v>1096</v>
      </c>
      <c r="E1605" s="7" t="s">
        <v>14</v>
      </c>
      <c r="F1605" s="7" t="s">
        <v>1072</v>
      </c>
      <c r="G1605" s="7" t="s">
        <v>993</v>
      </c>
      <c r="H1605" s="7" t="s">
        <v>798</v>
      </c>
      <c r="I1605" s="7" t="s">
        <v>799</v>
      </c>
      <c r="J1605" s="6" t="s">
        <v>658</v>
      </c>
      <c r="K1605" s="1">
        <v>190408</v>
      </c>
      <c r="L1605" s="1">
        <v>288000</v>
      </c>
      <c r="M1605" s="1">
        <v>288000</v>
      </c>
      <c r="N1605" s="2">
        <v>4.5946126213184302</v>
      </c>
      <c r="O1605" s="2">
        <v>4.5945972222222196</v>
      </c>
      <c r="P1605" s="16">
        <v>5.5887081993055601</v>
      </c>
    </row>
    <row r="1606" spans="1:16" x14ac:dyDescent="0.35">
      <c r="A1606" s="23" t="str">
        <f t="shared" si="52"/>
        <v>04</v>
      </c>
      <c r="B1606" s="23">
        <f t="shared" si="53"/>
        <v>1012504</v>
      </c>
      <c r="C1606" s="6" t="s">
        <v>1145</v>
      </c>
      <c r="D1606" s="7" t="s">
        <v>1096</v>
      </c>
      <c r="E1606" s="7" t="s">
        <v>14</v>
      </c>
      <c r="F1606" s="7" t="s">
        <v>1072</v>
      </c>
      <c r="G1606" s="7" t="s">
        <v>993</v>
      </c>
      <c r="H1606" s="7" t="s">
        <v>800</v>
      </c>
      <c r="I1606" s="7" t="s">
        <v>785</v>
      </c>
      <c r="J1606" s="6" t="s">
        <v>658</v>
      </c>
      <c r="K1606" s="1">
        <v>11900</v>
      </c>
      <c r="L1606" s="1">
        <v>48000</v>
      </c>
      <c r="M1606" s="1"/>
      <c r="N1606" s="2">
        <v>4.5536134453781498</v>
      </c>
      <c r="O1606" s="2">
        <v>4.5534375000000002</v>
      </c>
      <c r="P1606" s="16"/>
    </row>
    <row r="1607" spans="1:16" x14ac:dyDescent="0.35">
      <c r="A1607" s="23" t="str">
        <f t="shared" si="52"/>
        <v>04</v>
      </c>
      <c r="B1607" s="23">
        <f t="shared" si="53"/>
        <v>1012525</v>
      </c>
      <c r="C1607" s="6" t="s">
        <v>1145</v>
      </c>
      <c r="D1607" s="7" t="s">
        <v>1096</v>
      </c>
      <c r="E1607" s="7" t="s">
        <v>14</v>
      </c>
      <c r="F1607" s="7" t="s">
        <v>1072</v>
      </c>
      <c r="G1607" s="7" t="s">
        <v>993</v>
      </c>
      <c r="H1607" s="7" t="s">
        <v>809</v>
      </c>
      <c r="I1607" s="7" t="s">
        <v>709</v>
      </c>
      <c r="J1607" s="6" t="s">
        <v>658</v>
      </c>
      <c r="K1607" s="1">
        <v>23801</v>
      </c>
      <c r="L1607" s="1">
        <v>12000</v>
      </c>
      <c r="M1607" s="1">
        <v>24000</v>
      </c>
      <c r="N1607" s="2">
        <v>5.50321415066594</v>
      </c>
      <c r="O1607" s="2">
        <v>5.5032500000000004</v>
      </c>
      <c r="P1607" s="16">
        <v>6.1443148583333302</v>
      </c>
    </row>
    <row r="1608" spans="1:16" x14ac:dyDescent="0.35">
      <c r="A1608" s="23" t="str">
        <f t="shared" si="52"/>
        <v>04</v>
      </c>
      <c r="B1608" s="23">
        <f t="shared" si="53"/>
        <v>1012526</v>
      </c>
      <c r="C1608" s="6" t="s">
        <v>1145</v>
      </c>
      <c r="D1608" s="7" t="s">
        <v>1096</v>
      </c>
      <c r="E1608" s="7" t="s">
        <v>14</v>
      </c>
      <c r="F1608" s="7" t="s">
        <v>1072</v>
      </c>
      <c r="G1608" s="7" t="s">
        <v>993</v>
      </c>
      <c r="H1608" s="7" t="s">
        <v>810</v>
      </c>
      <c r="I1608" s="7" t="s">
        <v>711</v>
      </c>
      <c r="J1608" s="6" t="s">
        <v>658</v>
      </c>
      <c r="K1608" s="1">
        <v>23801</v>
      </c>
      <c r="L1608" s="1">
        <v>24000</v>
      </c>
      <c r="M1608" s="1">
        <v>24000</v>
      </c>
      <c r="N1608" s="2">
        <v>5.19973950674341</v>
      </c>
      <c r="O1608" s="2">
        <v>5.1997499999999999</v>
      </c>
      <c r="P1608" s="16">
        <v>5.8735361333333298</v>
      </c>
    </row>
    <row r="1609" spans="1:16" x14ac:dyDescent="0.35">
      <c r="A1609" s="23" t="str">
        <f t="shared" si="52"/>
        <v>04</v>
      </c>
      <c r="B1609" s="23">
        <f t="shared" si="53"/>
        <v>1012527</v>
      </c>
      <c r="C1609" s="6" t="s">
        <v>1145</v>
      </c>
      <c r="D1609" s="7" t="s">
        <v>1096</v>
      </c>
      <c r="E1609" s="7" t="s">
        <v>14</v>
      </c>
      <c r="F1609" s="7" t="s">
        <v>1072</v>
      </c>
      <c r="G1609" s="7" t="s">
        <v>993</v>
      </c>
      <c r="H1609" s="7" t="s">
        <v>811</v>
      </c>
      <c r="I1609" s="7" t="s">
        <v>812</v>
      </c>
      <c r="J1609" s="6" t="s">
        <v>658</v>
      </c>
      <c r="K1609" s="1">
        <v>47602</v>
      </c>
      <c r="L1609" s="1">
        <v>24000</v>
      </c>
      <c r="M1609" s="1">
        <v>24000</v>
      </c>
      <c r="N1609" s="2">
        <v>4.74633418763917</v>
      </c>
      <c r="O1609" s="2">
        <v>4.7463749999999996</v>
      </c>
      <c r="P1609" s="16">
        <v>5.5703354041666699</v>
      </c>
    </row>
    <row r="1610" spans="1:16" x14ac:dyDescent="0.35">
      <c r="A1610" s="23" t="str">
        <f t="shared" si="52"/>
        <v>04</v>
      </c>
      <c r="B1610" s="23">
        <f t="shared" si="53"/>
        <v>1012598</v>
      </c>
      <c r="C1610" s="6" t="s">
        <v>1145</v>
      </c>
      <c r="D1610" s="7" t="s">
        <v>1096</v>
      </c>
      <c r="E1610" s="7" t="s">
        <v>14</v>
      </c>
      <c r="F1610" s="7" t="s">
        <v>1072</v>
      </c>
      <c r="G1610" s="7" t="s">
        <v>993</v>
      </c>
      <c r="H1610" s="7" t="s">
        <v>821</v>
      </c>
      <c r="I1610" s="7" t="s">
        <v>822</v>
      </c>
      <c r="J1610" s="6" t="s">
        <v>658</v>
      </c>
      <c r="K1610" s="1">
        <v>23801</v>
      </c>
      <c r="L1610" s="1">
        <v>24000</v>
      </c>
      <c r="M1610" s="1"/>
      <c r="N1610" s="2">
        <v>1.11667576992563</v>
      </c>
      <c r="O1610" s="2">
        <v>1.1167083333333301</v>
      </c>
      <c r="P1610" s="16"/>
    </row>
    <row r="1611" spans="1:16" x14ac:dyDescent="0.35">
      <c r="A1611" s="23" t="str">
        <f t="shared" si="52"/>
        <v>04</v>
      </c>
      <c r="B1611" s="23">
        <f t="shared" si="53"/>
        <v>1021731</v>
      </c>
      <c r="C1611" s="6" t="s">
        <v>1145</v>
      </c>
      <c r="D1611" s="7" t="s">
        <v>1096</v>
      </c>
      <c r="E1611" s="7" t="s">
        <v>14</v>
      </c>
      <c r="F1611" s="7" t="s">
        <v>1086</v>
      </c>
      <c r="G1611" s="7" t="s">
        <v>1025</v>
      </c>
      <c r="H1611" s="7" t="s">
        <v>174</v>
      </c>
      <c r="I1611" s="7" t="s">
        <v>175</v>
      </c>
      <c r="J1611" s="6" t="s">
        <v>553</v>
      </c>
      <c r="K1611" s="1">
        <v>120000</v>
      </c>
      <c r="L1611" s="1">
        <v>72000</v>
      </c>
      <c r="M1611" s="1">
        <v>24000</v>
      </c>
      <c r="N1611" s="2">
        <v>1.8554999999999999</v>
      </c>
      <c r="O1611" s="2">
        <v>1.8554999999999999</v>
      </c>
      <c r="P1611" s="16">
        <v>1.8729336166666699</v>
      </c>
    </row>
    <row r="1612" spans="1:16" x14ac:dyDescent="0.35">
      <c r="A1612" s="23" t="str">
        <f t="shared" si="52"/>
        <v>04</v>
      </c>
      <c r="B1612" s="23">
        <f t="shared" si="53"/>
        <v>1022125</v>
      </c>
      <c r="C1612" s="6" t="s">
        <v>1145</v>
      </c>
      <c r="D1612" s="7" t="s">
        <v>1096</v>
      </c>
      <c r="E1612" s="7" t="s">
        <v>14</v>
      </c>
      <c r="F1612" s="7" t="s">
        <v>1086</v>
      </c>
      <c r="G1612" s="7" t="s">
        <v>1025</v>
      </c>
      <c r="H1612" s="7" t="s">
        <v>232</v>
      </c>
      <c r="I1612" s="7" t="s">
        <v>233</v>
      </c>
      <c r="J1612" s="6" t="s">
        <v>553</v>
      </c>
      <c r="K1612" s="1">
        <v>120000</v>
      </c>
      <c r="L1612" s="1">
        <v>120000</v>
      </c>
      <c r="M1612" s="1">
        <v>24000</v>
      </c>
      <c r="N1612" s="2">
        <v>2.7536916666666702</v>
      </c>
      <c r="O1612" s="2">
        <v>2.7536916666666702</v>
      </c>
      <c r="P1612" s="16">
        <v>2.6961238083333301</v>
      </c>
    </row>
    <row r="1613" spans="1:16" x14ac:dyDescent="0.35">
      <c r="A1613" s="23" t="str">
        <f t="shared" si="52"/>
        <v>04</v>
      </c>
      <c r="B1613" s="23">
        <f t="shared" si="53"/>
        <v>1022753</v>
      </c>
      <c r="C1613" s="6" t="s">
        <v>1145</v>
      </c>
      <c r="D1613" s="7" t="s">
        <v>1096</v>
      </c>
      <c r="E1613" s="7" t="s">
        <v>14</v>
      </c>
      <c r="F1613" s="7" t="s">
        <v>1086</v>
      </c>
      <c r="G1613" s="7" t="s">
        <v>1025</v>
      </c>
      <c r="H1613" s="7" t="s">
        <v>342</v>
      </c>
      <c r="I1613" s="7" t="s">
        <v>343</v>
      </c>
      <c r="J1613" s="6" t="s">
        <v>553</v>
      </c>
      <c r="K1613" s="1">
        <v>240000</v>
      </c>
      <c r="L1613" s="1">
        <v>240000</v>
      </c>
      <c r="M1613" s="1">
        <v>240000</v>
      </c>
      <c r="N1613" s="2">
        <v>1.9306208333333299</v>
      </c>
      <c r="O1613" s="2">
        <v>1.9306208333333299</v>
      </c>
      <c r="P1613" s="16">
        <v>1.93335472666667</v>
      </c>
    </row>
    <row r="1614" spans="1:16" x14ac:dyDescent="0.35">
      <c r="A1614" s="23" t="str">
        <f t="shared" si="52"/>
        <v>04</v>
      </c>
      <c r="B1614" s="23">
        <f t="shared" si="53"/>
        <v>1022940</v>
      </c>
      <c r="C1614" s="6" t="s">
        <v>1145</v>
      </c>
      <c r="D1614" s="7" t="s">
        <v>1096</v>
      </c>
      <c r="E1614" s="7" t="s">
        <v>14</v>
      </c>
      <c r="F1614" s="7" t="s">
        <v>1086</v>
      </c>
      <c r="G1614" s="7" t="s">
        <v>1025</v>
      </c>
      <c r="H1614" s="7" t="s">
        <v>391</v>
      </c>
      <c r="I1614" s="7" t="s">
        <v>392</v>
      </c>
      <c r="J1614" s="6" t="s">
        <v>553</v>
      </c>
      <c r="K1614" s="1">
        <v>24000</v>
      </c>
      <c r="L1614" s="1">
        <v>24000</v>
      </c>
      <c r="M1614" s="1">
        <v>24000</v>
      </c>
      <c r="N1614" s="2">
        <v>2.3045833333333299</v>
      </c>
      <c r="O1614" s="2">
        <v>2.3045833333333299</v>
      </c>
      <c r="P1614" s="16">
        <v>2.2844434374999998</v>
      </c>
    </row>
    <row r="1615" spans="1:16" x14ac:dyDescent="0.35">
      <c r="A1615" s="23" t="str">
        <f t="shared" si="52"/>
        <v>04</v>
      </c>
      <c r="B1615" s="23">
        <f t="shared" si="53"/>
        <v>1022941</v>
      </c>
      <c r="C1615" s="6" t="s">
        <v>1145</v>
      </c>
      <c r="D1615" s="7" t="s">
        <v>1096</v>
      </c>
      <c r="E1615" s="7" t="s">
        <v>14</v>
      </c>
      <c r="F1615" s="7" t="s">
        <v>1086</v>
      </c>
      <c r="G1615" s="7" t="s">
        <v>1025</v>
      </c>
      <c r="H1615" s="7" t="s">
        <v>393</v>
      </c>
      <c r="I1615" s="7" t="s">
        <v>394</v>
      </c>
      <c r="J1615" s="6" t="s">
        <v>553</v>
      </c>
      <c r="K1615" s="1">
        <v>96000</v>
      </c>
      <c r="L1615" s="1">
        <v>96000</v>
      </c>
      <c r="M1615" s="1">
        <v>96000</v>
      </c>
      <c r="N1615" s="2">
        <v>2.0808645833333301</v>
      </c>
      <c r="O1615" s="2">
        <v>2.0808645833333301</v>
      </c>
      <c r="P1615" s="16">
        <v>1.94141551666667</v>
      </c>
    </row>
    <row r="1616" spans="1:16" x14ac:dyDescent="0.35">
      <c r="A1616" s="23" t="str">
        <f t="shared" si="52"/>
        <v>04</v>
      </c>
      <c r="B1616" s="23">
        <f t="shared" si="53"/>
        <v>1023354</v>
      </c>
      <c r="C1616" s="6" t="s">
        <v>1145</v>
      </c>
      <c r="D1616" s="7" t="s">
        <v>1096</v>
      </c>
      <c r="E1616" s="7" t="s">
        <v>14</v>
      </c>
      <c r="F1616" s="7" t="s">
        <v>1086</v>
      </c>
      <c r="G1616" s="7" t="s">
        <v>1025</v>
      </c>
      <c r="H1616" s="7" t="s">
        <v>608</v>
      </c>
      <c r="I1616" s="7" t="s">
        <v>609</v>
      </c>
      <c r="J1616" s="6" t="s">
        <v>553</v>
      </c>
      <c r="K1616" s="1">
        <v>24000</v>
      </c>
      <c r="L1616" s="1">
        <v>24000</v>
      </c>
      <c r="M1616" s="1">
        <v>24000</v>
      </c>
      <c r="N1616" s="2">
        <v>2.401125</v>
      </c>
      <c r="O1616" s="2">
        <v>2.401125</v>
      </c>
      <c r="P1616" s="16">
        <v>2.2036184916666701</v>
      </c>
    </row>
    <row r="1617" spans="1:16" x14ac:dyDescent="0.35">
      <c r="A1617" s="23" t="str">
        <f t="shared" si="52"/>
        <v>04</v>
      </c>
      <c r="B1617" s="23">
        <f t="shared" si="53"/>
        <v>1022183</v>
      </c>
      <c r="C1617" s="6" t="s">
        <v>1145</v>
      </c>
      <c r="D1617" s="7" t="s">
        <v>1096</v>
      </c>
      <c r="E1617" s="7" t="s">
        <v>14</v>
      </c>
      <c r="F1617" s="7" t="s">
        <v>1086</v>
      </c>
      <c r="G1617" s="7" t="s">
        <v>1041</v>
      </c>
      <c r="H1617" s="7" t="s">
        <v>246</v>
      </c>
      <c r="I1617" s="7" t="s">
        <v>247</v>
      </c>
      <c r="J1617" s="6" t="s">
        <v>553</v>
      </c>
      <c r="K1617" s="1">
        <v>700000</v>
      </c>
      <c r="L1617" s="1">
        <v>700000</v>
      </c>
      <c r="M1617" s="1">
        <v>384000</v>
      </c>
      <c r="N1617" s="2">
        <v>1.7068914285714301</v>
      </c>
      <c r="O1617" s="2">
        <v>1.7068914285714301</v>
      </c>
      <c r="P1617" s="16">
        <v>1.80428339453125</v>
      </c>
    </row>
    <row r="1618" spans="1:16" x14ac:dyDescent="0.35">
      <c r="A1618" s="23" t="str">
        <f t="shared" si="52"/>
        <v>04</v>
      </c>
      <c r="B1618" s="23">
        <f t="shared" si="53"/>
        <v>1021905</v>
      </c>
      <c r="C1618" s="6" t="s">
        <v>1145</v>
      </c>
      <c r="D1618" s="7" t="s">
        <v>1096</v>
      </c>
      <c r="E1618" s="7" t="s">
        <v>14</v>
      </c>
      <c r="F1618" s="7" t="s">
        <v>1081</v>
      </c>
      <c r="G1618" s="7" t="s">
        <v>1010</v>
      </c>
      <c r="H1618" s="7" t="s">
        <v>199</v>
      </c>
      <c r="I1618" s="7" t="s">
        <v>200</v>
      </c>
      <c r="J1618" s="6" t="s">
        <v>553</v>
      </c>
      <c r="K1618" s="1"/>
      <c r="L1618" s="1">
        <v>28080</v>
      </c>
      <c r="M1618" s="1">
        <v>4080</v>
      </c>
      <c r="N1618" s="2"/>
      <c r="O1618" s="2">
        <v>1.18105413105413</v>
      </c>
      <c r="P1618" s="16">
        <v>1.3287055882352901</v>
      </c>
    </row>
    <row r="1619" spans="1:16" x14ac:dyDescent="0.35">
      <c r="A1619" s="23" t="str">
        <f t="shared" si="52"/>
        <v>04</v>
      </c>
      <c r="B1619" s="23">
        <f t="shared" si="53"/>
        <v>1022169</v>
      </c>
      <c r="C1619" s="6" t="s">
        <v>1145</v>
      </c>
      <c r="D1619" s="7" t="s">
        <v>1096</v>
      </c>
      <c r="E1619" s="7" t="s">
        <v>14</v>
      </c>
      <c r="F1619" s="7" t="s">
        <v>1081</v>
      </c>
      <c r="G1619" s="7" t="s">
        <v>1010</v>
      </c>
      <c r="H1619" s="7" t="s">
        <v>244</v>
      </c>
      <c r="I1619" s="7" t="s">
        <v>245</v>
      </c>
      <c r="J1619" s="6" t="s">
        <v>553</v>
      </c>
      <c r="K1619" s="1">
        <v>96000</v>
      </c>
      <c r="L1619" s="1">
        <v>96000</v>
      </c>
      <c r="M1619" s="1">
        <v>96000</v>
      </c>
      <c r="N1619" s="2">
        <v>0.58334375000000005</v>
      </c>
      <c r="O1619" s="2">
        <v>0.58334375000000005</v>
      </c>
      <c r="P1619" s="16">
        <v>0.63805183750000005</v>
      </c>
    </row>
    <row r="1620" spans="1:16" x14ac:dyDescent="0.35">
      <c r="A1620" s="23" t="str">
        <f t="shared" si="52"/>
        <v>04</v>
      </c>
      <c r="B1620" s="23">
        <f t="shared" si="53"/>
        <v>1022373</v>
      </c>
      <c r="C1620" s="6" t="s">
        <v>1145</v>
      </c>
      <c r="D1620" s="7" t="s">
        <v>1096</v>
      </c>
      <c r="E1620" s="7" t="s">
        <v>14</v>
      </c>
      <c r="F1620" s="7" t="s">
        <v>1081</v>
      </c>
      <c r="G1620" s="7" t="s">
        <v>1010</v>
      </c>
      <c r="H1620" s="7" t="s">
        <v>281</v>
      </c>
      <c r="I1620" s="7" t="s">
        <v>282</v>
      </c>
      <c r="J1620" s="6" t="s">
        <v>553</v>
      </c>
      <c r="K1620" s="1">
        <v>0</v>
      </c>
      <c r="L1620" s="1">
        <v>24000</v>
      </c>
      <c r="M1620" s="1">
        <v>24000</v>
      </c>
      <c r="N1620" s="2">
        <v>0</v>
      </c>
      <c r="O1620" s="2">
        <v>0.88220833333333404</v>
      </c>
      <c r="P1620" s="16">
        <v>1.3239751208333299</v>
      </c>
    </row>
    <row r="1621" spans="1:16" x14ac:dyDescent="0.35">
      <c r="A1621" s="23" t="str">
        <f t="shared" si="52"/>
        <v>04</v>
      </c>
      <c r="B1621" s="23">
        <f t="shared" si="53"/>
        <v>1023093</v>
      </c>
      <c r="C1621" s="6" t="s">
        <v>1145</v>
      </c>
      <c r="D1621" s="7" t="s">
        <v>1096</v>
      </c>
      <c r="E1621" s="7" t="s">
        <v>14</v>
      </c>
      <c r="F1621" s="7" t="s">
        <v>1081</v>
      </c>
      <c r="G1621" s="7" t="s">
        <v>1010</v>
      </c>
      <c r="H1621" s="7" t="s">
        <v>415</v>
      </c>
      <c r="I1621" s="7" t="s">
        <v>416</v>
      </c>
      <c r="J1621" s="6" t="s">
        <v>553</v>
      </c>
      <c r="K1621" s="1">
        <v>36000</v>
      </c>
      <c r="L1621" s="1">
        <v>36000</v>
      </c>
      <c r="M1621" s="1">
        <v>36000</v>
      </c>
      <c r="N1621" s="2">
        <v>3.80375</v>
      </c>
      <c r="O1621" s="2">
        <v>3.80375</v>
      </c>
      <c r="P1621" s="16">
        <v>3.5879797027777798</v>
      </c>
    </row>
    <row r="1622" spans="1:16" x14ac:dyDescent="0.35">
      <c r="A1622" s="23" t="str">
        <f t="shared" si="52"/>
        <v>04</v>
      </c>
      <c r="B1622" s="23">
        <f t="shared" si="53"/>
        <v>1023126</v>
      </c>
      <c r="C1622" s="6" t="s">
        <v>1145</v>
      </c>
      <c r="D1622" s="7" t="s">
        <v>1096</v>
      </c>
      <c r="E1622" s="7" t="s">
        <v>14</v>
      </c>
      <c r="F1622" s="7" t="s">
        <v>1081</v>
      </c>
      <c r="G1622" s="7" t="s">
        <v>1010</v>
      </c>
      <c r="H1622" s="7" t="s">
        <v>422</v>
      </c>
      <c r="I1622" s="7" t="s">
        <v>423</v>
      </c>
      <c r="J1622" s="6" t="s">
        <v>553</v>
      </c>
      <c r="K1622" s="1">
        <v>0</v>
      </c>
      <c r="L1622" s="1">
        <v>3280</v>
      </c>
      <c r="M1622" s="1">
        <v>3280</v>
      </c>
      <c r="N1622" s="2">
        <v>0</v>
      </c>
      <c r="O1622" s="2">
        <v>1.4051829268292699</v>
      </c>
      <c r="P1622" s="16">
        <v>0.99091064024390196</v>
      </c>
    </row>
    <row r="1623" spans="1:16" x14ac:dyDescent="0.35">
      <c r="A1623" s="23" t="str">
        <f t="shared" si="52"/>
        <v>04</v>
      </c>
      <c r="B1623" s="23">
        <f t="shared" si="53"/>
        <v>1012681</v>
      </c>
      <c r="C1623" s="6" t="s">
        <v>1145</v>
      </c>
      <c r="D1623" s="7" t="s">
        <v>1096</v>
      </c>
      <c r="E1623" s="7" t="s">
        <v>14</v>
      </c>
      <c r="F1623" s="7" t="s">
        <v>1069</v>
      </c>
      <c r="G1623" s="7" t="s">
        <v>1000</v>
      </c>
      <c r="H1623" s="7" t="s">
        <v>830</v>
      </c>
      <c r="I1623" s="7" t="s">
        <v>831</v>
      </c>
      <c r="J1623" s="6" t="s">
        <v>658</v>
      </c>
      <c r="K1623" s="1"/>
      <c r="L1623" s="1">
        <v>40100</v>
      </c>
      <c r="M1623" s="1">
        <v>48000</v>
      </c>
      <c r="N1623" s="2"/>
      <c r="O1623" s="2">
        <v>0.89394014962593504</v>
      </c>
      <c r="P1623" s="16">
        <v>0.84607117083333405</v>
      </c>
    </row>
    <row r="1624" spans="1:16" x14ac:dyDescent="0.35">
      <c r="A1624" s="23" t="str">
        <f t="shared" si="52"/>
        <v>04</v>
      </c>
      <c r="B1624" s="23">
        <f t="shared" si="53"/>
        <v>1022080</v>
      </c>
      <c r="C1624" s="6" t="s">
        <v>1145</v>
      </c>
      <c r="D1624" s="7" t="s">
        <v>1096</v>
      </c>
      <c r="E1624" s="7" t="s">
        <v>14</v>
      </c>
      <c r="F1624" s="7" t="s">
        <v>1069</v>
      </c>
      <c r="G1624" s="7" t="s">
        <v>1039</v>
      </c>
      <c r="H1624" s="7" t="s">
        <v>224</v>
      </c>
      <c r="I1624" s="7" t="s">
        <v>225</v>
      </c>
      <c r="J1624" s="6" t="s">
        <v>553</v>
      </c>
      <c r="K1624" s="1">
        <v>72000</v>
      </c>
      <c r="L1624" s="1">
        <v>72000</v>
      </c>
      <c r="M1624" s="1">
        <v>72000</v>
      </c>
      <c r="N1624" s="2">
        <v>0.95568055555555598</v>
      </c>
      <c r="O1624" s="2">
        <v>0.95568055555555598</v>
      </c>
      <c r="P1624" s="16">
        <v>1.0495746500000001</v>
      </c>
    </row>
    <row r="1625" spans="1:16" x14ac:dyDescent="0.35">
      <c r="A1625" s="23" t="str">
        <f t="shared" si="52"/>
        <v>04</v>
      </c>
      <c r="B1625" s="23">
        <f t="shared" si="53"/>
        <v>1021735</v>
      </c>
      <c r="C1625" s="6" t="s">
        <v>1145</v>
      </c>
      <c r="D1625" s="7" t="s">
        <v>1096</v>
      </c>
      <c r="E1625" s="7" t="s">
        <v>14</v>
      </c>
      <c r="F1625" s="7" t="s">
        <v>1069</v>
      </c>
      <c r="G1625" s="7" t="s">
        <v>1033</v>
      </c>
      <c r="H1625" s="7" t="s">
        <v>179</v>
      </c>
      <c r="I1625" s="7" t="s">
        <v>180</v>
      </c>
      <c r="J1625" s="6" t="s">
        <v>553</v>
      </c>
      <c r="K1625" s="1">
        <v>120000</v>
      </c>
      <c r="L1625" s="1">
        <v>120000</v>
      </c>
      <c r="M1625" s="1">
        <v>96000</v>
      </c>
      <c r="N1625" s="2">
        <v>4.4713750000000001</v>
      </c>
      <c r="O1625" s="2">
        <v>4.4713750000000001</v>
      </c>
      <c r="P1625" s="16">
        <v>4.4111752906249997</v>
      </c>
    </row>
    <row r="1626" spans="1:16" x14ac:dyDescent="0.35">
      <c r="A1626" s="23" t="str">
        <f t="shared" si="52"/>
        <v>04</v>
      </c>
      <c r="B1626" s="23">
        <f t="shared" si="53"/>
        <v>1021737</v>
      </c>
      <c r="C1626" s="6" t="s">
        <v>1145</v>
      </c>
      <c r="D1626" s="7" t="s">
        <v>1096</v>
      </c>
      <c r="E1626" s="7" t="s">
        <v>14</v>
      </c>
      <c r="F1626" s="7" t="s">
        <v>1069</v>
      </c>
      <c r="G1626" s="7" t="s">
        <v>1033</v>
      </c>
      <c r="H1626" s="7" t="s">
        <v>181</v>
      </c>
      <c r="I1626" s="7" t="s">
        <v>182</v>
      </c>
      <c r="J1626" s="6" t="s">
        <v>553</v>
      </c>
      <c r="K1626" s="1">
        <v>24000</v>
      </c>
      <c r="L1626" s="1">
        <v>24000</v>
      </c>
      <c r="M1626" s="1">
        <v>24000</v>
      </c>
      <c r="N1626" s="2">
        <v>4.6967499999999998</v>
      </c>
      <c r="O1626" s="2">
        <v>4.6967499999999998</v>
      </c>
      <c r="P1626" s="16">
        <v>4.54845655</v>
      </c>
    </row>
    <row r="1627" spans="1:16" x14ac:dyDescent="0.35">
      <c r="A1627" s="23" t="str">
        <f t="shared" si="52"/>
        <v>04</v>
      </c>
      <c r="B1627" s="23">
        <f t="shared" si="53"/>
        <v>1021738</v>
      </c>
      <c r="C1627" s="6" t="s">
        <v>1145</v>
      </c>
      <c r="D1627" s="7" t="s">
        <v>1096</v>
      </c>
      <c r="E1627" s="7" t="s">
        <v>14</v>
      </c>
      <c r="F1627" s="7" t="s">
        <v>1069</v>
      </c>
      <c r="G1627" s="7" t="s">
        <v>1033</v>
      </c>
      <c r="H1627" s="7" t="s">
        <v>183</v>
      </c>
      <c r="I1627" s="7" t="s">
        <v>184</v>
      </c>
      <c r="J1627" s="6" t="s">
        <v>553</v>
      </c>
      <c r="K1627" s="1">
        <v>96000</v>
      </c>
      <c r="L1627" s="1">
        <v>104000</v>
      </c>
      <c r="M1627" s="1">
        <v>104000</v>
      </c>
      <c r="N1627" s="2">
        <v>4.32113541666667</v>
      </c>
      <c r="O1627" s="2">
        <v>4.3211346153846204</v>
      </c>
      <c r="P1627" s="16">
        <v>4.2740586596153802</v>
      </c>
    </row>
    <row r="1628" spans="1:16" x14ac:dyDescent="0.35">
      <c r="A1628" s="23" t="str">
        <f t="shared" si="52"/>
        <v>04</v>
      </c>
      <c r="B1628" s="23">
        <f t="shared" si="53"/>
        <v>1022748</v>
      </c>
      <c r="C1628" s="6" t="s">
        <v>1145</v>
      </c>
      <c r="D1628" s="7" t="s">
        <v>1096</v>
      </c>
      <c r="E1628" s="7" t="s">
        <v>14</v>
      </c>
      <c r="F1628" s="7" t="s">
        <v>1069</v>
      </c>
      <c r="G1628" s="7" t="s">
        <v>1033</v>
      </c>
      <c r="H1628" s="7" t="s">
        <v>336</v>
      </c>
      <c r="I1628" s="7" t="s">
        <v>337</v>
      </c>
      <c r="J1628" s="6" t="s">
        <v>553</v>
      </c>
      <c r="K1628" s="1">
        <v>192000</v>
      </c>
      <c r="L1628" s="1">
        <v>192000</v>
      </c>
      <c r="M1628" s="1">
        <v>144000</v>
      </c>
      <c r="N1628" s="2">
        <v>5.1458333333333304</v>
      </c>
      <c r="O1628" s="2">
        <v>5.1458333333333304</v>
      </c>
      <c r="P1628" s="16">
        <v>4.7497353541666696</v>
      </c>
    </row>
    <row r="1629" spans="1:16" x14ac:dyDescent="0.35">
      <c r="A1629" s="23" t="str">
        <f t="shared" si="52"/>
        <v>04</v>
      </c>
      <c r="B1629" s="23">
        <f t="shared" si="53"/>
        <v>1023364</v>
      </c>
      <c r="C1629" s="6" t="s">
        <v>1145</v>
      </c>
      <c r="D1629" s="7" t="s">
        <v>1096</v>
      </c>
      <c r="E1629" s="7" t="s">
        <v>14</v>
      </c>
      <c r="F1629" s="7" t="s">
        <v>1069</v>
      </c>
      <c r="G1629" s="7" t="s">
        <v>1033</v>
      </c>
      <c r="H1629" s="7" t="s">
        <v>643</v>
      </c>
      <c r="I1629" s="7" t="s">
        <v>622</v>
      </c>
      <c r="J1629" s="6" t="s">
        <v>553</v>
      </c>
      <c r="K1629" s="1"/>
      <c r="L1629" s="1">
        <v>474</v>
      </c>
      <c r="M1629" s="1"/>
      <c r="N1629" s="2"/>
      <c r="O1629" s="2">
        <v>4.2995780590717301</v>
      </c>
      <c r="P1629" s="16"/>
    </row>
    <row r="1630" spans="1:16" x14ac:dyDescent="0.35">
      <c r="A1630" s="23" t="str">
        <f t="shared" si="52"/>
        <v>04</v>
      </c>
      <c r="B1630" s="23">
        <f t="shared" si="53"/>
        <v>1023366</v>
      </c>
      <c r="C1630" s="6" t="s">
        <v>1145</v>
      </c>
      <c r="D1630" s="7" t="s">
        <v>1096</v>
      </c>
      <c r="E1630" s="7" t="s">
        <v>14</v>
      </c>
      <c r="F1630" s="7" t="s">
        <v>1069</v>
      </c>
      <c r="G1630" s="7" t="s">
        <v>1033</v>
      </c>
      <c r="H1630" s="7" t="s">
        <v>645</v>
      </c>
      <c r="I1630" s="7" t="s">
        <v>624</v>
      </c>
      <c r="J1630" s="6" t="s">
        <v>553</v>
      </c>
      <c r="K1630" s="1"/>
      <c r="L1630" s="1">
        <v>574</v>
      </c>
      <c r="M1630" s="1"/>
      <c r="N1630" s="2"/>
      <c r="O1630" s="2">
        <v>4</v>
      </c>
      <c r="P1630" s="16"/>
    </row>
    <row r="1631" spans="1:16" x14ac:dyDescent="0.35">
      <c r="A1631" s="23" t="str">
        <f t="shared" si="52"/>
        <v>04</v>
      </c>
      <c r="B1631" s="23">
        <f t="shared" si="53"/>
        <v>1030683</v>
      </c>
      <c r="C1631" s="6" t="s">
        <v>1145</v>
      </c>
      <c r="D1631" s="7" t="s">
        <v>1096</v>
      </c>
      <c r="E1631" s="7" t="s">
        <v>14</v>
      </c>
      <c r="F1631" s="7" t="s">
        <v>1089</v>
      </c>
      <c r="G1631" s="7" t="s">
        <v>1049</v>
      </c>
      <c r="H1631" s="7" t="s">
        <v>931</v>
      </c>
      <c r="I1631" s="7" t="s">
        <v>857</v>
      </c>
      <c r="J1631" s="6" t="s">
        <v>659</v>
      </c>
      <c r="K1631" s="1">
        <v>336000</v>
      </c>
      <c r="L1631" s="1">
        <v>384000</v>
      </c>
      <c r="M1631" s="1">
        <v>384000</v>
      </c>
      <c r="N1631" s="2">
        <v>2.0718005952380998</v>
      </c>
      <c r="O1631" s="2">
        <v>2.071796875</v>
      </c>
      <c r="P1631" s="16">
        <v>2.0730901473958299</v>
      </c>
    </row>
    <row r="1632" spans="1:16" x14ac:dyDescent="0.35">
      <c r="A1632" s="23" t="str">
        <f t="shared" si="52"/>
        <v>04</v>
      </c>
      <c r="B1632" s="23">
        <f t="shared" si="53"/>
        <v>1023368</v>
      </c>
      <c r="C1632" s="6" t="s">
        <v>1145</v>
      </c>
      <c r="D1632" s="7" t="s">
        <v>1096</v>
      </c>
      <c r="E1632" s="7" t="s">
        <v>14</v>
      </c>
      <c r="F1632" s="7" t="s">
        <v>1088</v>
      </c>
      <c r="G1632" s="7" t="s">
        <v>1048</v>
      </c>
      <c r="H1632" s="7" t="s">
        <v>647</v>
      </c>
      <c r="I1632" s="7" t="s">
        <v>626</v>
      </c>
      <c r="J1632" s="6" t="s">
        <v>553</v>
      </c>
      <c r="K1632" s="1"/>
      <c r="L1632" s="1">
        <v>16376</v>
      </c>
      <c r="M1632" s="1"/>
      <c r="N1632" s="2"/>
      <c r="O1632" s="2">
        <v>1.39997557401075</v>
      </c>
      <c r="P1632" s="16"/>
    </row>
    <row r="1633" spans="1:16" x14ac:dyDescent="0.35">
      <c r="A1633" s="23" t="str">
        <f t="shared" si="52"/>
        <v>04</v>
      </c>
      <c r="B1633" s="23">
        <f t="shared" si="53"/>
        <v>1023362</v>
      </c>
      <c r="C1633" s="6" t="s">
        <v>1145</v>
      </c>
      <c r="D1633" s="7" t="s">
        <v>1096</v>
      </c>
      <c r="E1633" s="7" t="s">
        <v>14</v>
      </c>
      <c r="F1633" s="7" t="s">
        <v>1088</v>
      </c>
      <c r="G1633" s="7" t="s">
        <v>1046</v>
      </c>
      <c r="H1633" s="7" t="s">
        <v>641</v>
      </c>
      <c r="I1633" s="7" t="s">
        <v>620</v>
      </c>
      <c r="J1633" s="6" t="s">
        <v>553</v>
      </c>
      <c r="K1633" s="1"/>
      <c r="L1633" s="1">
        <v>18252</v>
      </c>
      <c r="M1633" s="1"/>
      <c r="N1633" s="2"/>
      <c r="O1633" s="2">
        <v>1.40001095770327</v>
      </c>
      <c r="P1633" s="16"/>
    </row>
    <row r="1634" spans="1:16" x14ac:dyDescent="0.35">
      <c r="A1634" s="23" t="str">
        <f t="shared" si="52"/>
        <v>04</v>
      </c>
      <c r="B1634" s="23">
        <f t="shared" si="53"/>
        <v>1023363</v>
      </c>
      <c r="C1634" s="6" t="s">
        <v>1145</v>
      </c>
      <c r="D1634" s="7" t="s">
        <v>1096</v>
      </c>
      <c r="E1634" s="7" t="s">
        <v>14</v>
      </c>
      <c r="F1634" s="7" t="s">
        <v>1088</v>
      </c>
      <c r="G1634" s="7" t="s">
        <v>1047</v>
      </c>
      <c r="H1634" s="7" t="s">
        <v>642</v>
      </c>
      <c r="I1634" s="7" t="s">
        <v>621</v>
      </c>
      <c r="J1634" s="6" t="s">
        <v>553</v>
      </c>
      <c r="K1634" s="1"/>
      <c r="L1634" s="1">
        <v>16756</v>
      </c>
      <c r="M1634" s="1"/>
      <c r="N1634" s="2"/>
      <c r="O1634" s="2">
        <v>1.39997612795417</v>
      </c>
      <c r="P1634" s="16"/>
    </row>
    <row r="1635" spans="1:16" x14ac:dyDescent="0.35">
      <c r="A1635" s="23" t="str">
        <f t="shared" si="52"/>
        <v>04</v>
      </c>
      <c r="B1635" s="23">
        <f t="shared" si="53"/>
        <v>1021945</v>
      </c>
      <c r="C1635" s="6" t="s">
        <v>1145</v>
      </c>
      <c r="D1635" s="7" t="s">
        <v>1096</v>
      </c>
      <c r="E1635" s="7" t="s">
        <v>15</v>
      </c>
      <c r="F1635" s="7" t="s">
        <v>1087</v>
      </c>
      <c r="G1635" s="7" t="s">
        <v>1038</v>
      </c>
      <c r="H1635" s="7" t="s">
        <v>560</v>
      </c>
      <c r="I1635" s="7" t="s">
        <v>561</v>
      </c>
      <c r="J1635" s="6" t="s">
        <v>553</v>
      </c>
      <c r="K1635" s="1">
        <v>2400</v>
      </c>
      <c r="L1635" s="1">
        <v>2400</v>
      </c>
      <c r="M1635" s="1">
        <v>2400</v>
      </c>
      <c r="N1635" s="2">
        <v>3.9016666666666699</v>
      </c>
      <c r="O1635" s="2">
        <v>3.9016666666666699</v>
      </c>
      <c r="P1635" s="16">
        <v>2.6557562916666702</v>
      </c>
    </row>
    <row r="1636" spans="1:16" x14ac:dyDescent="0.35">
      <c r="A1636" s="23" t="str">
        <f t="shared" si="52"/>
        <v>04</v>
      </c>
      <c r="B1636" s="23">
        <f t="shared" si="53"/>
        <v>1021952</v>
      </c>
      <c r="C1636" s="6" t="s">
        <v>1145</v>
      </c>
      <c r="D1636" s="7" t="s">
        <v>1096</v>
      </c>
      <c r="E1636" s="7" t="s">
        <v>15</v>
      </c>
      <c r="F1636" s="7" t="s">
        <v>1074</v>
      </c>
      <c r="G1636" s="7" t="s">
        <v>1018</v>
      </c>
      <c r="H1636" s="7" t="s">
        <v>210</v>
      </c>
      <c r="I1636" s="7" t="s">
        <v>74</v>
      </c>
      <c r="J1636" s="6" t="s">
        <v>553</v>
      </c>
      <c r="K1636" s="1">
        <v>800</v>
      </c>
      <c r="L1636" s="1">
        <v>3000</v>
      </c>
      <c r="M1636" s="1">
        <v>3000</v>
      </c>
      <c r="N1636" s="2">
        <v>6.0637499999999998</v>
      </c>
      <c r="O1636" s="2">
        <v>6.0633333333333299</v>
      </c>
      <c r="P1636" s="16">
        <v>4.0640546999999998</v>
      </c>
    </row>
    <row r="1637" spans="1:16" x14ac:dyDescent="0.35">
      <c r="A1637" s="23" t="str">
        <f t="shared" si="52"/>
        <v>04</v>
      </c>
      <c r="B1637" s="23">
        <f t="shared" si="53"/>
        <v>1023265</v>
      </c>
      <c r="C1637" s="6" t="s">
        <v>1145</v>
      </c>
      <c r="D1637" s="7" t="s">
        <v>1096</v>
      </c>
      <c r="E1637" s="7" t="s">
        <v>15</v>
      </c>
      <c r="F1637" s="7" t="s">
        <v>1085</v>
      </c>
      <c r="G1637" s="7" t="s">
        <v>1036</v>
      </c>
      <c r="H1637" s="7" t="s">
        <v>436</v>
      </c>
      <c r="I1637" s="7" t="s">
        <v>437</v>
      </c>
      <c r="J1637" s="6" t="s">
        <v>553</v>
      </c>
      <c r="K1637" s="1">
        <v>5600</v>
      </c>
      <c r="L1637" s="1">
        <v>0</v>
      </c>
      <c r="M1637" s="1">
        <v>7000</v>
      </c>
      <c r="N1637" s="2">
        <v>4.5069642857142904</v>
      </c>
      <c r="O1637" s="2">
        <v>0</v>
      </c>
      <c r="P1637" s="16">
        <v>4.0246634857142896</v>
      </c>
    </row>
    <row r="1638" spans="1:16" x14ac:dyDescent="0.35">
      <c r="A1638" s="23" t="str">
        <f t="shared" si="52"/>
        <v>04</v>
      </c>
      <c r="B1638" s="23">
        <f t="shared" si="53"/>
        <v>1021922</v>
      </c>
      <c r="C1638" s="6" t="s">
        <v>1145</v>
      </c>
      <c r="D1638" s="7" t="s">
        <v>1096</v>
      </c>
      <c r="E1638" s="7" t="s">
        <v>15</v>
      </c>
      <c r="F1638" s="7" t="s">
        <v>985</v>
      </c>
      <c r="G1638" s="7" t="s">
        <v>1012</v>
      </c>
      <c r="H1638" s="7" t="s">
        <v>201</v>
      </c>
      <c r="I1638" s="7" t="s">
        <v>78</v>
      </c>
      <c r="J1638" s="6" t="s">
        <v>553</v>
      </c>
      <c r="K1638" s="1">
        <v>0</v>
      </c>
      <c r="L1638" s="1">
        <v>0</v>
      </c>
      <c r="M1638" s="1">
        <v>200</v>
      </c>
      <c r="N1638" s="2">
        <v>0</v>
      </c>
      <c r="O1638" s="2">
        <v>0</v>
      </c>
      <c r="P1638" s="16">
        <v>4.0588470000000001</v>
      </c>
    </row>
    <row r="1639" spans="1:16" x14ac:dyDescent="0.35">
      <c r="A1639" s="23" t="str">
        <f t="shared" si="52"/>
        <v>04</v>
      </c>
      <c r="B1639" s="23">
        <f t="shared" si="53"/>
        <v>1022767</v>
      </c>
      <c r="C1639" s="6" t="s">
        <v>1145</v>
      </c>
      <c r="D1639" s="7" t="s">
        <v>1096</v>
      </c>
      <c r="E1639" s="7" t="s">
        <v>15</v>
      </c>
      <c r="F1639" s="7" t="s">
        <v>1078</v>
      </c>
      <c r="G1639" s="7" t="s">
        <v>1009</v>
      </c>
      <c r="H1639" s="7" t="s">
        <v>344</v>
      </c>
      <c r="I1639" s="7" t="s">
        <v>345</v>
      </c>
      <c r="J1639" s="6" t="s">
        <v>553</v>
      </c>
      <c r="K1639" s="1">
        <v>24000</v>
      </c>
      <c r="L1639" s="1">
        <v>24000</v>
      </c>
      <c r="M1639" s="1">
        <v>24000</v>
      </c>
      <c r="N1639" s="2">
        <v>0.61650000000000005</v>
      </c>
      <c r="O1639" s="2">
        <v>0.61650000000000005</v>
      </c>
      <c r="P1639" s="16">
        <v>0.56719174166666697</v>
      </c>
    </row>
    <row r="1640" spans="1:16" x14ac:dyDescent="0.35">
      <c r="A1640" s="23" t="str">
        <f t="shared" si="52"/>
        <v>04</v>
      </c>
      <c r="B1640" s="23">
        <f t="shared" si="53"/>
        <v>1022914</v>
      </c>
      <c r="C1640" s="6" t="s">
        <v>1145</v>
      </c>
      <c r="D1640" s="7" t="s">
        <v>1096</v>
      </c>
      <c r="E1640" s="7" t="s">
        <v>15</v>
      </c>
      <c r="F1640" s="7" t="s">
        <v>1078</v>
      </c>
      <c r="G1640" s="7" t="s">
        <v>1006</v>
      </c>
      <c r="H1640" s="7" t="s">
        <v>375</v>
      </c>
      <c r="I1640" s="7" t="s">
        <v>506</v>
      </c>
      <c r="J1640" s="6" t="s">
        <v>553</v>
      </c>
      <c r="K1640" s="1">
        <v>6203</v>
      </c>
      <c r="L1640" s="1">
        <v>6203</v>
      </c>
      <c r="M1640" s="1">
        <v>24000</v>
      </c>
      <c r="N1640" s="2">
        <v>1.4983072706754801</v>
      </c>
      <c r="O1640" s="2">
        <v>1.4983072706754801</v>
      </c>
      <c r="P1640" s="16">
        <v>1.2848499208333299</v>
      </c>
    </row>
    <row r="1641" spans="1:16" x14ac:dyDescent="0.35">
      <c r="A1641" s="23" t="str">
        <f t="shared" si="52"/>
        <v>04</v>
      </c>
      <c r="B1641" s="23">
        <f t="shared" si="53"/>
        <v>1022918</v>
      </c>
      <c r="C1641" s="6" t="s">
        <v>1145</v>
      </c>
      <c r="D1641" s="7" t="s">
        <v>1096</v>
      </c>
      <c r="E1641" s="7" t="s">
        <v>15</v>
      </c>
      <c r="F1641" s="7" t="s">
        <v>1078</v>
      </c>
      <c r="G1641" s="7" t="s">
        <v>1006</v>
      </c>
      <c r="H1641" s="7" t="s">
        <v>376</v>
      </c>
      <c r="I1641" s="7" t="s">
        <v>377</v>
      </c>
      <c r="J1641" s="6" t="s">
        <v>553</v>
      </c>
      <c r="K1641" s="1">
        <v>85087</v>
      </c>
      <c r="L1641" s="1">
        <v>120000</v>
      </c>
      <c r="M1641" s="1">
        <v>120000</v>
      </c>
      <c r="N1641" s="2">
        <v>1.48106056154289</v>
      </c>
      <c r="O1641" s="2">
        <v>1.4810666666666701</v>
      </c>
      <c r="P1641" s="16">
        <v>1.2940434083333301</v>
      </c>
    </row>
    <row r="1642" spans="1:16" x14ac:dyDescent="0.35">
      <c r="A1642" s="23" t="str">
        <f t="shared" si="52"/>
        <v>04</v>
      </c>
      <c r="B1642" s="23">
        <f t="shared" si="53"/>
        <v>1022550</v>
      </c>
      <c r="C1642" s="6" t="s">
        <v>1145</v>
      </c>
      <c r="D1642" s="7" t="s">
        <v>1096</v>
      </c>
      <c r="E1642" s="7" t="s">
        <v>15</v>
      </c>
      <c r="F1642" s="7" t="s">
        <v>1084</v>
      </c>
      <c r="G1642" s="7" t="s">
        <v>1032</v>
      </c>
      <c r="H1642" s="7" t="s">
        <v>466</v>
      </c>
      <c r="I1642" s="7" t="s">
        <v>467</v>
      </c>
      <c r="J1642" s="6" t="s">
        <v>553</v>
      </c>
      <c r="K1642" s="1">
        <v>24000</v>
      </c>
      <c r="L1642" s="1">
        <v>0</v>
      </c>
      <c r="M1642" s="1"/>
      <c r="N1642" s="2">
        <v>0</v>
      </c>
      <c r="O1642" s="2">
        <v>0</v>
      </c>
      <c r="P1642" s="16"/>
    </row>
    <row r="1643" spans="1:16" x14ac:dyDescent="0.35">
      <c r="A1643" s="23" t="str">
        <f t="shared" si="52"/>
        <v>04</v>
      </c>
      <c r="B1643" s="23">
        <f t="shared" si="53"/>
        <v>1021920</v>
      </c>
      <c r="C1643" s="6" t="s">
        <v>1145</v>
      </c>
      <c r="D1643" s="7" t="s">
        <v>1096</v>
      </c>
      <c r="E1643" s="7" t="s">
        <v>15</v>
      </c>
      <c r="F1643" s="7" t="s">
        <v>1075</v>
      </c>
      <c r="G1643" s="7" t="s">
        <v>1035</v>
      </c>
      <c r="H1643" s="7" t="s">
        <v>593</v>
      </c>
      <c r="I1643" s="7" t="s">
        <v>594</v>
      </c>
      <c r="J1643" s="6" t="s">
        <v>553</v>
      </c>
      <c r="K1643" s="1">
        <v>800</v>
      </c>
      <c r="L1643" s="1">
        <v>0</v>
      </c>
      <c r="M1643" s="1"/>
      <c r="N1643" s="2">
        <v>4.3337500000000002</v>
      </c>
      <c r="O1643" s="2">
        <v>0</v>
      </c>
      <c r="P1643" s="16"/>
    </row>
    <row r="1644" spans="1:16" x14ac:dyDescent="0.35">
      <c r="A1644" s="23" t="str">
        <f t="shared" si="52"/>
        <v>04</v>
      </c>
      <c r="B1644" s="23">
        <f t="shared" si="53"/>
        <v>1023184</v>
      </c>
      <c r="C1644" s="6" t="s">
        <v>1145</v>
      </c>
      <c r="D1644" s="7" t="s">
        <v>1096</v>
      </c>
      <c r="E1644" s="7" t="s">
        <v>15</v>
      </c>
      <c r="F1644" s="7" t="s">
        <v>1075</v>
      </c>
      <c r="G1644" s="7" t="s">
        <v>1035</v>
      </c>
      <c r="H1644" s="7" t="s">
        <v>618</v>
      </c>
      <c r="I1644" s="7" t="s">
        <v>619</v>
      </c>
      <c r="J1644" s="6" t="s">
        <v>553</v>
      </c>
      <c r="K1644" s="1"/>
      <c r="L1644" s="1"/>
      <c r="M1644" s="1">
        <v>2000</v>
      </c>
      <c r="N1644" s="2"/>
      <c r="O1644" s="2"/>
      <c r="P1644" s="16">
        <v>4.0744946000000004</v>
      </c>
    </row>
    <row r="1645" spans="1:16" x14ac:dyDescent="0.35">
      <c r="A1645" s="23" t="str">
        <f t="shared" si="52"/>
        <v>04</v>
      </c>
      <c r="B1645" s="23">
        <f t="shared" si="53"/>
        <v>1021921</v>
      </c>
      <c r="C1645" s="6" t="s">
        <v>1145</v>
      </c>
      <c r="D1645" s="7" t="s">
        <v>1096</v>
      </c>
      <c r="E1645" s="7" t="s">
        <v>15</v>
      </c>
      <c r="F1645" s="7" t="s">
        <v>1075</v>
      </c>
      <c r="G1645" s="7" t="s">
        <v>1002</v>
      </c>
      <c r="H1645" s="7" t="s">
        <v>595</v>
      </c>
      <c r="I1645" s="7" t="s">
        <v>596</v>
      </c>
      <c r="J1645" s="6" t="s">
        <v>553</v>
      </c>
      <c r="K1645" s="1">
        <v>800</v>
      </c>
      <c r="L1645" s="1">
        <v>1000</v>
      </c>
      <c r="M1645" s="1">
        <v>1000</v>
      </c>
      <c r="N1645" s="2">
        <v>4.59375</v>
      </c>
      <c r="O1645" s="2">
        <v>4.593</v>
      </c>
      <c r="P1645" s="16">
        <v>4.0400194999999997</v>
      </c>
    </row>
    <row r="1646" spans="1:16" x14ac:dyDescent="0.35">
      <c r="A1646" s="23" t="str">
        <f t="shared" si="52"/>
        <v>04</v>
      </c>
      <c r="B1646" s="23">
        <f t="shared" si="53"/>
        <v>1022101</v>
      </c>
      <c r="C1646" s="6" t="s">
        <v>1145</v>
      </c>
      <c r="D1646" s="7" t="s">
        <v>1096</v>
      </c>
      <c r="E1646" s="7" t="s">
        <v>15</v>
      </c>
      <c r="F1646" s="7" t="s">
        <v>1075</v>
      </c>
      <c r="G1646" s="7" t="s">
        <v>1002</v>
      </c>
      <c r="H1646" s="7" t="s">
        <v>544</v>
      </c>
      <c r="I1646" s="7" t="s">
        <v>545</v>
      </c>
      <c r="J1646" s="6" t="s">
        <v>553</v>
      </c>
      <c r="K1646" s="1">
        <v>0</v>
      </c>
      <c r="L1646" s="1">
        <v>2180</v>
      </c>
      <c r="M1646" s="1">
        <v>2144</v>
      </c>
      <c r="N1646" s="2">
        <v>0</v>
      </c>
      <c r="O1646" s="2">
        <v>4.7665137614678903</v>
      </c>
      <c r="P1646" s="16">
        <v>4.08295564365672</v>
      </c>
    </row>
    <row r="1647" spans="1:16" x14ac:dyDescent="0.35">
      <c r="A1647" s="23" t="str">
        <f t="shared" si="52"/>
        <v>04</v>
      </c>
      <c r="B1647" s="23">
        <f t="shared" si="53"/>
        <v>1021924</v>
      </c>
      <c r="C1647" s="6" t="s">
        <v>1145</v>
      </c>
      <c r="D1647" s="7" t="s">
        <v>1096</v>
      </c>
      <c r="E1647" s="7" t="s">
        <v>15</v>
      </c>
      <c r="F1647" s="7" t="s">
        <v>1075</v>
      </c>
      <c r="G1647" s="7" t="s">
        <v>1003</v>
      </c>
      <c r="H1647" s="7" t="s">
        <v>202</v>
      </c>
      <c r="I1647" s="7" t="s">
        <v>203</v>
      </c>
      <c r="J1647" s="6" t="s">
        <v>553</v>
      </c>
      <c r="K1647" s="1">
        <v>16000</v>
      </c>
      <c r="L1647" s="1">
        <v>18000</v>
      </c>
      <c r="M1647" s="1">
        <v>18000</v>
      </c>
      <c r="N1647" s="2">
        <v>4.3341250000000002</v>
      </c>
      <c r="O1647" s="2">
        <v>4.3341111111111097</v>
      </c>
      <c r="P1647" s="16">
        <v>4.0504661500000001</v>
      </c>
    </row>
    <row r="1648" spans="1:16" x14ac:dyDescent="0.35">
      <c r="A1648" s="23" t="str">
        <f t="shared" si="52"/>
        <v>04</v>
      </c>
      <c r="B1648" s="23">
        <f t="shared" si="53"/>
        <v>1021925</v>
      </c>
      <c r="C1648" s="6" t="s">
        <v>1145</v>
      </c>
      <c r="D1648" s="7" t="s">
        <v>1096</v>
      </c>
      <c r="E1648" s="7" t="s">
        <v>15</v>
      </c>
      <c r="F1648" s="7" t="s">
        <v>1075</v>
      </c>
      <c r="G1648" s="7" t="s">
        <v>1003</v>
      </c>
      <c r="H1648" s="7" t="s">
        <v>204</v>
      </c>
      <c r="I1648" s="7" t="s">
        <v>205</v>
      </c>
      <c r="J1648" s="6" t="s">
        <v>553</v>
      </c>
      <c r="K1648" s="1">
        <v>28000</v>
      </c>
      <c r="L1648" s="1">
        <v>28000</v>
      </c>
      <c r="M1648" s="1">
        <v>28000</v>
      </c>
      <c r="N1648" s="2">
        <v>4.46378571428572</v>
      </c>
      <c r="O1648" s="2">
        <v>4.46378571428572</v>
      </c>
      <c r="P1648" s="16">
        <v>4.0541368535714302</v>
      </c>
    </row>
    <row r="1649" spans="1:16" x14ac:dyDescent="0.35">
      <c r="A1649" s="23" t="str">
        <f t="shared" si="52"/>
        <v>04</v>
      </c>
      <c r="B1649" s="23">
        <f t="shared" si="53"/>
        <v>1022561</v>
      </c>
      <c r="C1649" s="6" t="s">
        <v>1145</v>
      </c>
      <c r="D1649" s="7" t="s">
        <v>1096</v>
      </c>
      <c r="E1649" s="7" t="s">
        <v>15</v>
      </c>
      <c r="F1649" s="7" t="s">
        <v>1075</v>
      </c>
      <c r="G1649" s="7" t="s">
        <v>1003</v>
      </c>
      <c r="H1649" s="7" t="s">
        <v>311</v>
      </c>
      <c r="I1649" s="7" t="s">
        <v>312</v>
      </c>
      <c r="J1649" s="6" t="s">
        <v>553</v>
      </c>
      <c r="K1649" s="1">
        <v>0</v>
      </c>
      <c r="L1649" s="1">
        <v>2000</v>
      </c>
      <c r="M1649" s="1">
        <v>2000</v>
      </c>
      <c r="N1649" s="2">
        <v>0</v>
      </c>
      <c r="O1649" s="2">
        <v>4.3339999999999996</v>
      </c>
      <c r="P1649" s="16">
        <v>4.0744946000000004</v>
      </c>
    </row>
    <row r="1650" spans="1:16" x14ac:dyDescent="0.35">
      <c r="A1650" s="23" t="str">
        <f t="shared" si="52"/>
        <v>04</v>
      </c>
      <c r="B1650" s="23">
        <f t="shared" si="53"/>
        <v>1022989</v>
      </c>
      <c r="C1650" s="6" t="s">
        <v>1145</v>
      </c>
      <c r="D1650" s="7" t="s">
        <v>1096</v>
      </c>
      <c r="E1650" s="7" t="s">
        <v>15</v>
      </c>
      <c r="F1650" s="7" t="s">
        <v>1075</v>
      </c>
      <c r="G1650" s="7" t="s">
        <v>1003</v>
      </c>
      <c r="H1650" s="7" t="s">
        <v>402</v>
      </c>
      <c r="I1650" s="7" t="s">
        <v>403</v>
      </c>
      <c r="J1650" s="6" t="s">
        <v>553</v>
      </c>
      <c r="K1650" s="1">
        <v>72775</v>
      </c>
      <c r="L1650" s="1">
        <v>80000</v>
      </c>
      <c r="M1650" s="1">
        <v>80000</v>
      </c>
      <c r="N1650" s="2">
        <v>4.3341257299897</v>
      </c>
      <c r="O1650" s="2">
        <v>4.3341250000000002</v>
      </c>
      <c r="P1650" s="16">
        <v>4.0588468500000001</v>
      </c>
    </row>
    <row r="1651" spans="1:16" x14ac:dyDescent="0.35">
      <c r="A1651" s="23" t="str">
        <f t="shared" si="52"/>
        <v>04</v>
      </c>
      <c r="B1651" s="23">
        <f t="shared" si="53"/>
        <v>1023102</v>
      </c>
      <c r="C1651" s="6" t="s">
        <v>1145</v>
      </c>
      <c r="D1651" s="7" t="s">
        <v>1096</v>
      </c>
      <c r="E1651" s="7" t="s">
        <v>15</v>
      </c>
      <c r="F1651" s="7" t="s">
        <v>1075</v>
      </c>
      <c r="G1651" s="7" t="s">
        <v>1003</v>
      </c>
      <c r="H1651" s="7" t="s">
        <v>496</v>
      </c>
      <c r="I1651" s="7" t="s">
        <v>497</v>
      </c>
      <c r="J1651" s="6" t="s">
        <v>553</v>
      </c>
      <c r="K1651" s="1">
        <v>7333</v>
      </c>
      <c r="L1651" s="1">
        <v>10000</v>
      </c>
      <c r="M1651" s="1">
        <v>10000</v>
      </c>
      <c r="N1651" s="2">
        <v>4.3341060957316202</v>
      </c>
      <c r="O1651" s="2">
        <v>4.3341000000000003</v>
      </c>
      <c r="P1651" s="16">
        <v>4.0588468500000001</v>
      </c>
    </row>
    <row r="1652" spans="1:16" x14ac:dyDescent="0.35">
      <c r="A1652" s="23" t="str">
        <f t="shared" si="52"/>
        <v>04</v>
      </c>
      <c r="B1652" s="23">
        <f t="shared" si="53"/>
        <v>1022863</v>
      </c>
      <c r="C1652" s="6" t="s">
        <v>1145</v>
      </c>
      <c r="D1652" s="7" t="s">
        <v>1096</v>
      </c>
      <c r="E1652" s="7" t="s">
        <v>15</v>
      </c>
      <c r="F1652" s="7" t="s">
        <v>1075</v>
      </c>
      <c r="G1652" s="7" t="s">
        <v>1011</v>
      </c>
      <c r="H1652" s="7" t="s">
        <v>361</v>
      </c>
      <c r="I1652" s="7" t="s">
        <v>362</v>
      </c>
      <c r="J1652" s="6" t="s">
        <v>553</v>
      </c>
      <c r="K1652" s="1">
        <v>26542</v>
      </c>
      <c r="L1652" s="1">
        <v>33000</v>
      </c>
      <c r="M1652" s="1">
        <v>33000</v>
      </c>
      <c r="N1652" s="2">
        <v>3.9883580739959301</v>
      </c>
      <c r="O1652" s="2">
        <v>3.9883333333333302</v>
      </c>
      <c r="P1652" s="16">
        <v>4.0573903333333297</v>
      </c>
    </row>
    <row r="1653" spans="1:16" x14ac:dyDescent="0.35">
      <c r="A1653" s="23" t="str">
        <f t="shared" si="52"/>
        <v>04</v>
      </c>
      <c r="B1653" s="23">
        <f t="shared" si="53"/>
        <v>1022864</v>
      </c>
      <c r="C1653" s="6" t="s">
        <v>1145</v>
      </c>
      <c r="D1653" s="7" t="s">
        <v>1096</v>
      </c>
      <c r="E1653" s="7" t="s">
        <v>15</v>
      </c>
      <c r="F1653" s="7" t="s">
        <v>1075</v>
      </c>
      <c r="G1653" s="7" t="s">
        <v>1011</v>
      </c>
      <c r="H1653" s="7" t="s">
        <v>363</v>
      </c>
      <c r="I1653" s="7" t="s">
        <v>364</v>
      </c>
      <c r="J1653" s="6" t="s">
        <v>553</v>
      </c>
      <c r="K1653" s="1">
        <v>36000</v>
      </c>
      <c r="L1653" s="1">
        <v>40200</v>
      </c>
      <c r="M1653" s="1">
        <v>40200</v>
      </c>
      <c r="N1653" s="2">
        <v>3.9018333333333302</v>
      </c>
      <c r="O1653" s="2">
        <v>3.9018407960199002</v>
      </c>
      <c r="P1653" s="16">
        <v>4.0576548208955199</v>
      </c>
    </row>
    <row r="1654" spans="1:16" x14ac:dyDescent="0.35">
      <c r="A1654" s="23" t="str">
        <f t="shared" si="52"/>
        <v>04</v>
      </c>
      <c r="B1654" s="23">
        <f t="shared" si="53"/>
        <v>1012326</v>
      </c>
      <c r="C1654" s="6" t="s">
        <v>1145</v>
      </c>
      <c r="D1654" s="7" t="s">
        <v>1096</v>
      </c>
      <c r="E1654" s="7" t="s">
        <v>15</v>
      </c>
      <c r="F1654" s="7" t="s">
        <v>1065</v>
      </c>
      <c r="G1654" s="7" t="s">
        <v>989</v>
      </c>
      <c r="H1654" s="7" t="s">
        <v>772</v>
      </c>
      <c r="I1654" s="7" t="s">
        <v>773</v>
      </c>
      <c r="J1654" s="6" t="s">
        <v>658</v>
      </c>
      <c r="K1654" s="1">
        <v>6000</v>
      </c>
      <c r="L1654" s="1">
        <v>8324</v>
      </c>
      <c r="M1654" s="1">
        <v>6000</v>
      </c>
      <c r="N1654" s="2">
        <v>2.6173333333333302</v>
      </c>
      <c r="O1654" s="2">
        <v>2.6173714560307499</v>
      </c>
      <c r="P1654" s="16">
        <v>1.45124963333333</v>
      </c>
    </row>
    <row r="1655" spans="1:16" x14ac:dyDescent="0.35">
      <c r="A1655" s="23" t="str">
        <f t="shared" si="52"/>
        <v>04</v>
      </c>
      <c r="B1655" s="23">
        <f t="shared" si="53"/>
        <v>1022751</v>
      </c>
      <c r="C1655" s="6" t="s">
        <v>1145</v>
      </c>
      <c r="D1655" s="7" t="s">
        <v>1096</v>
      </c>
      <c r="E1655" s="7" t="s">
        <v>15</v>
      </c>
      <c r="F1655" s="7" t="s">
        <v>1077</v>
      </c>
      <c r="G1655" s="7" t="s">
        <v>1023</v>
      </c>
      <c r="H1655" s="7" t="s">
        <v>340</v>
      </c>
      <c r="I1655" s="7" t="s">
        <v>341</v>
      </c>
      <c r="J1655" s="6" t="s">
        <v>553</v>
      </c>
      <c r="K1655" s="1">
        <v>14400</v>
      </c>
      <c r="L1655" s="1">
        <v>15000</v>
      </c>
      <c r="M1655" s="1">
        <v>15000</v>
      </c>
      <c r="N1655" s="2">
        <v>3.9018055555555602</v>
      </c>
      <c r="O1655" s="2">
        <v>3.9018666666666699</v>
      </c>
      <c r="P1655" s="16">
        <v>4.0588463133333299</v>
      </c>
    </row>
    <row r="1656" spans="1:16" x14ac:dyDescent="0.35">
      <c r="A1656" s="23" t="str">
        <f t="shared" si="52"/>
        <v>04</v>
      </c>
      <c r="B1656" s="23">
        <f t="shared" si="53"/>
        <v>1022794</v>
      </c>
      <c r="C1656" s="6" t="s">
        <v>1145</v>
      </c>
      <c r="D1656" s="7" t="s">
        <v>1096</v>
      </c>
      <c r="E1656" s="7" t="s">
        <v>15</v>
      </c>
      <c r="F1656" s="7" t="s">
        <v>1077</v>
      </c>
      <c r="G1656" s="7" t="s">
        <v>1023</v>
      </c>
      <c r="H1656" s="7" t="s">
        <v>352</v>
      </c>
      <c r="I1656" s="7" t="s">
        <v>353</v>
      </c>
      <c r="J1656" s="6" t="s">
        <v>553</v>
      </c>
      <c r="K1656" s="1">
        <v>0</v>
      </c>
      <c r="L1656" s="1">
        <v>0</v>
      </c>
      <c r="M1656" s="1">
        <v>0.4</v>
      </c>
      <c r="N1656" s="2">
        <v>0</v>
      </c>
      <c r="O1656" s="2">
        <v>0</v>
      </c>
      <c r="P1656" s="16">
        <v>5.6087499999999997</v>
      </c>
    </row>
    <row r="1657" spans="1:16" x14ac:dyDescent="0.35">
      <c r="A1657" s="23" t="str">
        <f t="shared" si="52"/>
        <v>04</v>
      </c>
      <c r="B1657" s="23">
        <f t="shared" si="53"/>
        <v>1021936</v>
      </c>
      <c r="C1657" s="6" t="s">
        <v>1145</v>
      </c>
      <c r="D1657" s="7" t="s">
        <v>1096</v>
      </c>
      <c r="E1657" s="7" t="s">
        <v>15</v>
      </c>
      <c r="F1657" s="7" t="s">
        <v>1077</v>
      </c>
      <c r="G1657" s="7" t="s">
        <v>1005</v>
      </c>
      <c r="H1657" s="7" t="s">
        <v>208</v>
      </c>
      <c r="I1657" s="7" t="s">
        <v>209</v>
      </c>
      <c r="J1657" s="6" t="s">
        <v>553</v>
      </c>
      <c r="K1657" s="1">
        <v>337200</v>
      </c>
      <c r="L1657" s="1">
        <v>360000</v>
      </c>
      <c r="M1657" s="1">
        <v>336000</v>
      </c>
      <c r="N1657" s="2">
        <v>3.1237336892052201</v>
      </c>
      <c r="O1657" s="2">
        <v>3.1237333333333299</v>
      </c>
      <c r="P1657" s="16">
        <v>2.76872505833333</v>
      </c>
    </row>
    <row r="1658" spans="1:16" x14ac:dyDescent="0.35">
      <c r="A1658" s="23" t="str">
        <f t="shared" si="52"/>
        <v>04</v>
      </c>
      <c r="B1658" s="23">
        <f t="shared" si="53"/>
        <v>1022750</v>
      </c>
      <c r="C1658" s="6" t="s">
        <v>1145</v>
      </c>
      <c r="D1658" s="7" t="s">
        <v>1096</v>
      </c>
      <c r="E1658" s="7" t="s">
        <v>15</v>
      </c>
      <c r="F1658" s="7" t="s">
        <v>1077</v>
      </c>
      <c r="G1658" s="7" t="s">
        <v>1005</v>
      </c>
      <c r="H1658" s="7" t="s">
        <v>338</v>
      </c>
      <c r="I1658" s="7" t="s">
        <v>339</v>
      </c>
      <c r="J1658" s="6" t="s">
        <v>553</v>
      </c>
      <c r="K1658" s="1">
        <v>9473</v>
      </c>
      <c r="L1658" s="1">
        <v>0</v>
      </c>
      <c r="M1658" s="1"/>
      <c r="N1658" s="2">
        <v>4.1614061015517798</v>
      </c>
      <c r="O1658" s="2">
        <v>0</v>
      </c>
      <c r="P1658" s="16"/>
    </row>
    <row r="1659" spans="1:16" x14ac:dyDescent="0.35">
      <c r="A1659" s="23" t="str">
        <f t="shared" si="52"/>
        <v>04</v>
      </c>
      <c r="B1659" s="23">
        <f t="shared" si="53"/>
        <v>1022515</v>
      </c>
      <c r="C1659" s="6" t="s">
        <v>1145</v>
      </c>
      <c r="D1659" s="7" t="s">
        <v>1096</v>
      </c>
      <c r="E1659" s="7" t="s">
        <v>15</v>
      </c>
      <c r="F1659" s="7" t="s">
        <v>1082</v>
      </c>
      <c r="G1659" s="7" t="s">
        <v>1014</v>
      </c>
      <c r="H1659" s="7" t="s">
        <v>307</v>
      </c>
      <c r="I1659" s="7" t="s">
        <v>308</v>
      </c>
      <c r="J1659" s="6" t="s">
        <v>553</v>
      </c>
      <c r="K1659" s="1">
        <v>20824</v>
      </c>
      <c r="L1659" s="1">
        <v>21000</v>
      </c>
      <c r="M1659" s="1">
        <v>21000</v>
      </c>
      <c r="N1659" s="2">
        <v>5.1988090664617701</v>
      </c>
      <c r="O1659" s="2">
        <v>5.19880952380952</v>
      </c>
      <c r="P1659" s="16">
        <v>4.0610541904761899</v>
      </c>
    </row>
    <row r="1660" spans="1:16" x14ac:dyDescent="0.35">
      <c r="A1660" s="23" t="str">
        <f t="shared" si="52"/>
        <v>04</v>
      </c>
      <c r="B1660" s="23">
        <f t="shared" si="53"/>
        <v>1022570</v>
      </c>
      <c r="C1660" s="6" t="s">
        <v>1145</v>
      </c>
      <c r="D1660" s="7" t="s">
        <v>1096</v>
      </c>
      <c r="E1660" s="7" t="s">
        <v>15</v>
      </c>
      <c r="F1660" s="7" t="s">
        <v>1082</v>
      </c>
      <c r="G1660" s="7" t="s">
        <v>1014</v>
      </c>
      <c r="H1660" s="7" t="s">
        <v>479</v>
      </c>
      <c r="I1660" s="7" t="s">
        <v>480</v>
      </c>
      <c r="J1660" s="6" t="s">
        <v>553</v>
      </c>
      <c r="K1660" s="1">
        <v>800</v>
      </c>
      <c r="L1660" s="1">
        <v>1000</v>
      </c>
      <c r="M1660" s="1">
        <v>1000</v>
      </c>
      <c r="N1660" s="2">
        <v>5.6312499999999996</v>
      </c>
      <c r="O1660" s="2">
        <v>5.6310000000000002</v>
      </c>
      <c r="P1660" s="16">
        <v>4.0588468999999998</v>
      </c>
    </row>
    <row r="1661" spans="1:16" x14ac:dyDescent="0.35">
      <c r="A1661" s="23" t="str">
        <f t="shared" si="52"/>
        <v>04</v>
      </c>
      <c r="B1661" s="23">
        <f t="shared" si="53"/>
        <v>1022621</v>
      </c>
      <c r="C1661" s="6" t="s">
        <v>1145</v>
      </c>
      <c r="D1661" s="7" t="s">
        <v>1096</v>
      </c>
      <c r="E1661" s="7" t="s">
        <v>15</v>
      </c>
      <c r="F1661" s="7" t="s">
        <v>1082</v>
      </c>
      <c r="G1661" s="7" t="s">
        <v>1013</v>
      </c>
      <c r="H1661" s="7" t="s">
        <v>322</v>
      </c>
      <c r="I1661" s="7" t="s">
        <v>323</v>
      </c>
      <c r="J1661" s="6" t="s">
        <v>553</v>
      </c>
      <c r="K1661" s="1">
        <v>32000</v>
      </c>
      <c r="L1661" s="1">
        <v>32000</v>
      </c>
      <c r="M1661" s="1">
        <v>32000</v>
      </c>
      <c r="N1661" s="2">
        <v>5.0257812499999996</v>
      </c>
      <c r="O1661" s="2">
        <v>5.0257812499999996</v>
      </c>
      <c r="P1661" s="16">
        <v>4.0602923906250004</v>
      </c>
    </row>
    <row r="1662" spans="1:16" x14ac:dyDescent="0.35">
      <c r="A1662" s="23" t="str">
        <f t="shared" si="52"/>
        <v>04</v>
      </c>
      <c r="B1662" s="23">
        <f t="shared" si="53"/>
        <v>1022865</v>
      </c>
      <c r="C1662" s="6" t="s">
        <v>1145</v>
      </c>
      <c r="D1662" s="7" t="s">
        <v>1096</v>
      </c>
      <c r="E1662" s="7" t="s">
        <v>15</v>
      </c>
      <c r="F1662" s="7" t="s">
        <v>1082</v>
      </c>
      <c r="G1662" s="7" t="s">
        <v>1013</v>
      </c>
      <c r="H1662" s="7" t="s">
        <v>365</v>
      </c>
      <c r="I1662" s="7" t="s">
        <v>366</v>
      </c>
      <c r="J1662" s="6" t="s">
        <v>553</v>
      </c>
      <c r="K1662" s="1">
        <v>25557</v>
      </c>
      <c r="L1662" s="1">
        <v>45000</v>
      </c>
      <c r="M1662" s="1">
        <v>45000</v>
      </c>
      <c r="N1662" s="2">
        <v>5.1987713737919199</v>
      </c>
      <c r="O1662" s="2">
        <v>5.1987333333333297</v>
      </c>
      <c r="P1662" s="16">
        <v>4.0554839911111102</v>
      </c>
    </row>
    <row r="1663" spans="1:16" x14ac:dyDescent="0.35">
      <c r="A1663" s="23" t="str">
        <f t="shared" si="52"/>
        <v>04</v>
      </c>
      <c r="B1663" s="23">
        <f t="shared" si="53"/>
        <v>1022866</v>
      </c>
      <c r="C1663" s="6" t="s">
        <v>1145</v>
      </c>
      <c r="D1663" s="7" t="s">
        <v>1096</v>
      </c>
      <c r="E1663" s="7" t="s">
        <v>15</v>
      </c>
      <c r="F1663" s="7" t="s">
        <v>1082</v>
      </c>
      <c r="G1663" s="7" t="s">
        <v>1013</v>
      </c>
      <c r="H1663" s="7" t="s">
        <v>367</v>
      </c>
      <c r="I1663" s="7" t="s">
        <v>368</v>
      </c>
      <c r="J1663" s="6" t="s">
        <v>553</v>
      </c>
      <c r="K1663" s="1">
        <v>35490</v>
      </c>
      <c r="L1663" s="1">
        <v>36000</v>
      </c>
      <c r="M1663" s="1">
        <v>36000</v>
      </c>
      <c r="N1663" s="2">
        <v>5.1986475063398103</v>
      </c>
      <c r="O1663" s="2">
        <v>5.1986388888888904</v>
      </c>
      <c r="P1663" s="16">
        <v>4.0577979694444402</v>
      </c>
    </row>
    <row r="1664" spans="1:16" x14ac:dyDescent="0.35">
      <c r="A1664" s="23" t="str">
        <f t="shared" si="52"/>
        <v>04</v>
      </c>
      <c r="B1664" s="23">
        <f t="shared" si="53"/>
        <v>1022128</v>
      </c>
      <c r="C1664" s="6" t="s">
        <v>1145</v>
      </c>
      <c r="D1664" s="7" t="s">
        <v>1096</v>
      </c>
      <c r="E1664" s="7" t="s">
        <v>15</v>
      </c>
      <c r="F1664" s="7" t="s">
        <v>1076</v>
      </c>
      <c r="G1664" s="7" t="s">
        <v>1004</v>
      </c>
      <c r="H1664" s="7" t="s">
        <v>234</v>
      </c>
      <c r="I1664" s="7" t="s">
        <v>235</v>
      </c>
      <c r="J1664" s="6" t="s">
        <v>553</v>
      </c>
      <c r="K1664" s="1">
        <v>8000</v>
      </c>
      <c r="L1664" s="1">
        <v>8000</v>
      </c>
      <c r="M1664" s="1">
        <v>8000</v>
      </c>
      <c r="N1664" s="2">
        <v>4.0401249999999997</v>
      </c>
      <c r="O1664" s="2">
        <v>4.0401249999999997</v>
      </c>
      <c r="P1664" s="16">
        <v>4.0400134874999996</v>
      </c>
    </row>
    <row r="1665" spans="1:16" x14ac:dyDescent="0.35">
      <c r="A1665" s="23" t="str">
        <f t="shared" si="52"/>
        <v>04</v>
      </c>
      <c r="B1665" s="23">
        <f t="shared" si="53"/>
        <v>1022141</v>
      </c>
      <c r="C1665" s="6" t="s">
        <v>1145</v>
      </c>
      <c r="D1665" s="7" t="s">
        <v>1096</v>
      </c>
      <c r="E1665" s="7" t="s">
        <v>15</v>
      </c>
      <c r="F1665" s="7" t="s">
        <v>1076</v>
      </c>
      <c r="G1665" s="7" t="s">
        <v>1004</v>
      </c>
      <c r="H1665" s="7" t="s">
        <v>236</v>
      </c>
      <c r="I1665" s="7" t="s">
        <v>237</v>
      </c>
      <c r="J1665" s="6" t="s">
        <v>553</v>
      </c>
      <c r="K1665" s="1">
        <v>10947</v>
      </c>
      <c r="L1665" s="1">
        <v>31000</v>
      </c>
      <c r="M1665" s="1">
        <v>32730</v>
      </c>
      <c r="N1665" s="2">
        <v>4.1614140860509696</v>
      </c>
      <c r="O1665" s="2">
        <v>4.1612580645161303</v>
      </c>
      <c r="P1665" s="16">
        <v>4.0588554506568899</v>
      </c>
    </row>
    <row r="1666" spans="1:16" x14ac:dyDescent="0.35">
      <c r="A1666" s="23" t="str">
        <f t="shared" si="52"/>
        <v>04</v>
      </c>
      <c r="B1666" s="23">
        <f t="shared" si="53"/>
        <v>1022142</v>
      </c>
      <c r="C1666" s="6" t="s">
        <v>1145</v>
      </c>
      <c r="D1666" s="7" t="s">
        <v>1096</v>
      </c>
      <c r="E1666" s="7" t="s">
        <v>15</v>
      </c>
      <c r="F1666" s="7" t="s">
        <v>1076</v>
      </c>
      <c r="G1666" s="7" t="s">
        <v>1004</v>
      </c>
      <c r="H1666" s="7" t="s">
        <v>238</v>
      </c>
      <c r="I1666" s="7" t="s">
        <v>239</v>
      </c>
      <c r="J1666" s="6" t="s">
        <v>553</v>
      </c>
      <c r="K1666" s="1">
        <v>23143</v>
      </c>
      <c r="L1666" s="1">
        <v>23000</v>
      </c>
      <c r="M1666" s="1">
        <v>23000</v>
      </c>
      <c r="N1666" s="2">
        <v>4.2044246640452796</v>
      </c>
      <c r="O1666" s="2">
        <v>4.2044347826086996</v>
      </c>
      <c r="P1666" s="16">
        <v>4.0555535869565196</v>
      </c>
    </row>
    <row r="1667" spans="1:16" x14ac:dyDescent="0.35">
      <c r="A1667" s="23" t="str">
        <f t="shared" si="52"/>
        <v>04</v>
      </c>
      <c r="B1667" s="23">
        <f t="shared" si="53"/>
        <v>1022398</v>
      </c>
      <c r="C1667" s="6" t="s">
        <v>1145</v>
      </c>
      <c r="D1667" s="7" t="s">
        <v>1096</v>
      </c>
      <c r="E1667" s="7" t="s">
        <v>15</v>
      </c>
      <c r="F1667" s="7" t="s">
        <v>1076</v>
      </c>
      <c r="G1667" s="7" t="s">
        <v>1004</v>
      </c>
      <c r="H1667" s="7" t="s">
        <v>293</v>
      </c>
      <c r="I1667" s="7" t="s">
        <v>294</v>
      </c>
      <c r="J1667" s="6" t="s">
        <v>553</v>
      </c>
      <c r="K1667" s="1">
        <v>53202</v>
      </c>
      <c r="L1667" s="1">
        <v>53000</v>
      </c>
      <c r="M1667" s="1">
        <v>53000</v>
      </c>
      <c r="N1667" s="2">
        <v>4.2044284049471798</v>
      </c>
      <c r="O1667" s="2">
        <v>4.20443396226415</v>
      </c>
      <c r="P1667" s="16">
        <v>4.0603017396226404</v>
      </c>
    </row>
    <row r="1668" spans="1:16" x14ac:dyDescent="0.35">
      <c r="A1668" s="23" t="str">
        <f t="shared" si="52"/>
        <v>04</v>
      </c>
      <c r="B1668" s="23">
        <f t="shared" si="53"/>
        <v>1022293</v>
      </c>
      <c r="C1668" s="6" t="s">
        <v>1145</v>
      </c>
      <c r="D1668" s="7" t="s">
        <v>1096</v>
      </c>
      <c r="E1668" s="7" t="s">
        <v>15</v>
      </c>
      <c r="F1668" s="7" t="s">
        <v>1083</v>
      </c>
      <c r="G1668" s="7" t="s">
        <v>1015</v>
      </c>
      <c r="H1668" s="7" t="s">
        <v>269</v>
      </c>
      <c r="I1668" s="7" t="s">
        <v>270</v>
      </c>
      <c r="J1668" s="6" t="s">
        <v>553</v>
      </c>
      <c r="K1668" s="1">
        <v>10</v>
      </c>
      <c r="L1668" s="1">
        <v>0</v>
      </c>
      <c r="M1668" s="1"/>
      <c r="N1668" s="2">
        <v>6</v>
      </c>
      <c r="O1668" s="2">
        <v>0</v>
      </c>
      <c r="P1668" s="16"/>
    </row>
    <row r="1669" spans="1:16" x14ac:dyDescent="0.35">
      <c r="A1669" s="23" t="str">
        <f t="shared" ref="A1669:A1732" si="54">MID(C1669,1,2)</f>
        <v>04</v>
      </c>
      <c r="B1669" s="23">
        <f t="shared" ref="B1669:B1732" si="55">+H1669*1</f>
        <v>1021944</v>
      </c>
      <c r="C1669" s="6" t="s">
        <v>1145</v>
      </c>
      <c r="D1669" s="7" t="s">
        <v>1096</v>
      </c>
      <c r="E1669" s="7" t="s">
        <v>15</v>
      </c>
      <c r="F1669" s="7" t="s">
        <v>1081</v>
      </c>
      <c r="G1669" s="7" t="s">
        <v>1037</v>
      </c>
      <c r="H1669" s="7" t="s">
        <v>558</v>
      </c>
      <c r="I1669" s="7" t="s">
        <v>559</v>
      </c>
      <c r="J1669" s="6" t="s">
        <v>553</v>
      </c>
      <c r="K1669" s="1">
        <v>2400</v>
      </c>
      <c r="L1669" s="1">
        <v>2400</v>
      </c>
      <c r="M1669" s="1">
        <v>2400</v>
      </c>
      <c r="N1669" s="2">
        <v>3.9016666666666699</v>
      </c>
      <c r="O1669" s="2">
        <v>3.9016666666666699</v>
      </c>
      <c r="P1669" s="16">
        <v>2.6557562916666702</v>
      </c>
    </row>
    <row r="1670" spans="1:16" x14ac:dyDescent="0.35">
      <c r="A1670" s="23" t="str">
        <f t="shared" si="54"/>
        <v>04</v>
      </c>
      <c r="B1670" s="23">
        <f t="shared" si="55"/>
        <v>1012657</v>
      </c>
      <c r="C1670" s="6" t="s">
        <v>1145</v>
      </c>
      <c r="D1670" s="7" t="s">
        <v>1096</v>
      </c>
      <c r="E1670" s="7" t="s">
        <v>15</v>
      </c>
      <c r="F1670" s="7" t="s">
        <v>1069</v>
      </c>
      <c r="G1670" s="7" t="s">
        <v>986</v>
      </c>
      <c r="H1670" s="7" t="s">
        <v>1168</v>
      </c>
      <c r="I1670" s="7" t="s">
        <v>1169</v>
      </c>
      <c r="J1670" s="6" t="s">
        <v>658</v>
      </c>
      <c r="K1670" s="1">
        <v>1275</v>
      </c>
      <c r="L1670" s="1">
        <v>1275</v>
      </c>
      <c r="M1670" s="1"/>
      <c r="N1670" s="2">
        <v>0</v>
      </c>
      <c r="O1670" s="2">
        <v>0</v>
      </c>
      <c r="P1670" s="16"/>
    </row>
    <row r="1671" spans="1:16" x14ac:dyDescent="0.35">
      <c r="A1671" s="23" t="str">
        <f t="shared" si="54"/>
        <v>04</v>
      </c>
      <c r="B1671" s="23">
        <f t="shared" si="55"/>
        <v>1022413</v>
      </c>
      <c r="C1671" s="6" t="s">
        <v>1145</v>
      </c>
      <c r="D1671" s="7" t="s">
        <v>1096</v>
      </c>
      <c r="E1671" s="7" t="s">
        <v>15</v>
      </c>
      <c r="F1671" s="7" t="s">
        <v>1069</v>
      </c>
      <c r="G1671" s="7" t="s">
        <v>1026</v>
      </c>
      <c r="H1671" s="7" t="s">
        <v>517</v>
      </c>
      <c r="I1671" s="7" t="s">
        <v>518</v>
      </c>
      <c r="J1671" s="6" t="s">
        <v>553</v>
      </c>
      <c r="K1671" s="1">
        <v>1600</v>
      </c>
      <c r="L1671" s="1">
        <v>2000</v>
      </c>
      <c r="M1671" s="1">
        <v>2000</v>
      </c>
      <c r="N1671" s="2">
        <v>1.48125</v>
      </c>
      <c r="O1671" s="2">
        <v>1.4810000000000001</v>
      </c>
      <c r="P1671" s="16">
        <v>1.12352155</v>
      </c>
    </row>
    <row r="1672" spans="1:16" x14ac:dyDescent="0.35">
      <c r="A1672" s="23" t="str">
        <f t="shared" si="54"/>
        <v>05</v>
      </c>
      <c r="B1672" s="23">
        <f t="shared" si="55"/>
        <v>1030744</v>
      </c>
      <c r="C1672" s="6" t="s">
        <v>629</v>
      </c>
      <c r="D1672" s="7" t="s">
        <v>1095</v>
      </c>
      <c r="E1672" s="7" t="s">
        <v>662</v>
      </c>
      <c r="F1672" s="7" t="s">
        <v>1065</v>
      </c>
      <c r="G1672" s="7" t="s">
        <v>1061</v>
      </c>
      <c r="H1672" s="7" t="s">
        <v>952</v>
      </c>
      <c r="I1672" s="7" t="s">
        <v>953</v>
      </c>
      <c r="J1672" s="6" t="s">
        <v>659</v>
      </c>
      <c r="K1672" s="1">
        <v>11174</v>
      </c>
      <c r="L1672" s="1"/>
      <c r="M1672" s="1"/>
      <c r="N1672" s="2">
        <v>0</v>
      </c>
      <c r="O1672" s="2"/>
      <c r="P1672" s="16"/>
    </row>
    <row r="1673" spans="1:16" x14ac:dyDescent="0.35">
      <c r="A1673" s="23" t="str">
        <f t="shared" si="54"/>
        <v>05</v>
      </c>
      <c r="B1673" s="23">
        <f t="shared" si="55"/>
        <v>1030635</v>
      </c>
      <c r="C1673" s="6" t="s">
        <v>629</v>
      </c>
      <c r="D1673" s="7" t="s">
        <v>1095</v>
      </c>
      <c r="E1673" s="7" t="s">
        <v>662</v>
      </c>
      <c r="F1673" s="7" t="s">
        <v>1065</v>
      </c>
      <c r="G1673" s="7" t="s">
        <v>1053</v>
      </c>
      <c r="H1673" s="7" t="s">
        <v>923</v>
      </c>
      <c r="I1673" s="7" t="s">
        <v>924</v>
      </c>
      <c r="J1673" s="6" t="s">
        <v>659</v>
      </c>
      <c r="K1673" s="1">
        <v>11140</v>
      </c>
      <c r="L1673" s="1"/>
      <c r="M1673" s="1"/>
      <c r="N1673" s="2">
        <v>0.73644524236983799</v>
      </c>
      <c r="O1673" s="2"/>
      <c r="P1673" s="16"/>
    </row>
    <row r="1674" spans="1:16" x14ac:dyDescent="0.35">
      <c r="A1674" s="23" t="str">
        <f t="shared" si="54"/>
        <v>05</v>
      </c>
      <c r="B1674" s="23">
        <f t="shared" si="55"/>
        <v>1030498</v>
      </c>
      <c r="C1674" s="6" t="s">
        <v>629</v>
      </c>
      <c r="D1674" s="7" t="s">
        <v>1095</v>
      </c>
      <c r="E1674" s="7" t="s">
        <v>662</v>
      </c>
      <c r="F1674" s="7" t="s">
        <v>1065</v>
      </c>
      <c r="G1674" s="7" t="s">
        <v>981</v>
      </c>
      <c r="H1674" s="7" t="s">
        <v>905</v>
      </c>
      <c r="I1674" s="7" t="s">
        <v>906</v>
      </c>
      <c r="J1674" s="6" t="s">
        <v>659</v>
      </c>
      <c r="K1674" s="1">
        <v>1630</v>
      </c>
      <c r="L1674" s="1"/>
      <c r="M1674" s="1"/>
      <c r="N1674" s="2">
        <v>0</v>
      </c>
      <c r="O1674" s="2"/>
      <c r="P1674" s="16"/>
    </row>
    <row r="1675" spans="1:16" x14ac:dyDescent="0.35">
      <c r="A1675" s="23" t="str">
        <f t="shared" si="54"/>
        <v>05</v>
      </c>
      <c r="B1675" s="23">
        <f t="shared" si="55"/>
        <v>1030378</v>
      </c>
      <c r="C1675" s="6" t="s">
        <v>629</v>
      </c>
      <c r="D1675" s="7" t="s">
        <v>1095</v>
      </c>
      <c r="E1675" s="7" t="s">
        <v>662</v>
      </c>
      <c r="F1675" s="7" t="s">
        <v>1065</v>
      </c>
      <c r="G1675" s="7" t="s">
        <v>989</v>
      </c>
      <c r="H1675" s="7" t="s">
        <v>885</v>
      </c>
      <c r="I1675" s="7" t="s">
        <v>886</v>
      </c>
      <c r="J1675" s="6" t="s">
        <v>659</v>
      </c>
      <c r="K1675" s="1">
        <v>1847</v>
      </c>
      <c r="L1675" s="1"/>
      <c r="M1675" s="1"/>
      <c r="N1675" s="2">
        <v>0.83649160801299405</v>
      </c>
      <c r="O1675" s="2"/>
      <c r="P1675" s="16"/>
    </row>
    <row r="1676" spans="1:16" x14ac:dyDescent="0.35">
      <c r="A1676" s="23" t="str">
        <f t="shared" si="54"/>
        <v>05</v>
      </c>
      <c r="B1676" s="23">
        <f t="shared" si="55"/>
        <v>1030720</v>
      </c>
      <c r="C1676" s="6" t="s">
        <v>629</v>
      </c>
      <c r="D1676" s="7" t="s">
        <v>1095</v>
      </c>
      <c r="E1676" s="7" t="s">
        <v>662</v>
      </c>
      <c r="F1676" s="7" t="s">
        <v>1081</v>
      </c>
      <c r="G1676" s="7" t="s">
        <v>1050</v>
      </c>
      <c r="H1676" s="7" t="s">
        <v>942</v>
      </c>
      <c r="I1676" s="7" t="s">
        <v>943</v>
      </c>
      <c r="J1676" s="6" t="s">
        <v>659</v>
      </c>
      <c r="K1676" s="1">
        <v>1117</v>
      </c>
      <c r="L1676" s="1"/>
      <c r="M1676" s="1"/>
      <c r="N1676" s="2">
        <v>0.38675022381378699</v>
      </c>
      <c r="O1676" s="2"/>
      <c r="P1676" s="16"/>
    </row>
    <row r="1677" spans="1:16" x14ac:dyDescent="0.35">
      <c r="A1677" s="23" t="str">
        <f t="shared" si="54"/>
        <v>05</v>
      </c>
      <c r="B1677" s="23">
        <f t="shared" si="55"/>
        <v>1030355</v>
      </c>
      <c r="C1677" s="6" t="s">
        <v>629</v>
      </c>
      <c r="D1677" s="7" t="s">
        <v>1095</v>
      </c>
      <c r="E1677" s="7" t="s">
        <v>662</v>
      </c>
      <c r="F1677" s="7" t="s">
        <v>1092</v>
      </c>
      <c r="G1677" s="7" t="s">
        <v>1055</v>
      </c>
      <c r="H1677" s="7" t="s">
        <v>875</v>
      </c>
      <c r="I1677" s="7" t="s">
        <v>876</v>
      </c>
      <c r="J1677" s="6" t="s">
        <v>659</v>
      </c>
      <c r="K1677" s="1">
        <v>120000</v>
      </c>
      <c r="L1677" s="1"/>
      <c r="M1677" s="1"/>
      <c r="N1677" s="2">
        <v>0.73644166666666699</v>
      </c>
      <c r="O1677" s="2"/>
      <c r="P1677" s="16"/>
    </row>
    <row r="1678" spans="1:16" x14ac:dyDescent="0.35">
      <c r="A1678" s="23" t="str">
        <f t="shared" si="54"/>
        <v>05</v>
      </c>
      <c r="B1678" s="23">
        <f t="shared" si="55"/>
        <v>1030355</v>
      </c>
      <c r="C1678" s="6" t="s">
        <v>629</v>
      </c>
      <c r="D1678" s="7" t="s">
        <v>1095</v>
      </c>
      <c r="E1678" s="7" t="s">
        <v>9</v>
      </c>
      <c r="F1678" s="7" t="s">
        <v>1092</v>
      </c>
      <c r="G1678" s="7" t="s">
        <v>1055</v>
      </c>
      <c r="H1678" s="7" t="s">
        <v>875</v>
      </c>
      <c r="I1678" s="7" t="s">
        <v>876</v>
      </c>
      <c r="J1678" s="6" t="s">
        <v>659</v>
      </c>
      <c r="K1678" s="1"/>
      <c r="L1678" s="1">
        <v>62000</v>
      </c>
      <c r="M1678" s="1"/>
      <c r="N1678" s="2"/>
      <c r="O1678" s="2">
        <v>0</v>
      </c>
      <c r="P1678" s="16"/>
    </row>
    <row r="1679" spans="1:16" x14ac:dyDescent="0.35">
      <c r="A1679" s="23" t="str">
        <f t="shared" si="54"/>
        <v>05</v>
      </c>
      <c r="B1679" s="23">
        <f t="shared" si="55"/>
        <v>1012764</v>
      </c>
      <c r="C1679" s="6" t="s">
        <v>629</v>
      </c>
      <c r="D1679" s="7" t="s">
        <v>1095</v>
      </c>
      <c r="E1679" s="7" t="s">
        <v>10</v>
      </c>
      <c r="F1679" s="7" t="s">
        <v>1063</v>
      </c>
      <c r="G1679" s="7" t="s">
        <v>999</v>
      </c>
      <c r="H1679" s="7" t="s">
        <v>849</v>
      </c>
      <c r="I1679" s="7" t="s">
        <v>850</v>
      </c>
      <c r="J1679" s="6" t="s">
        <v>658</v>
      </c>
      <c r="K1679" s="1">
        <v>260000</v>
      </c>
      <c r="L1679" s="1">
        <v>264000</v>
      </c>
      <c r="M1679" s="1">
        <v>264000</v>
      </c>
      <c r="N1679" s="2">
        <v>0.80905769230769198</v>
      </c>
      <c r="O1679" s="2">
        <v>0.80905681818181796</v>
      </c>
      <c r="P1679" s="16">
        <v>0.82337083333333405</v>
      </c>
    </row>
    <row r="1680" spans="1:16" x14ac:dyDescent="0.35">
      <c r="A1680" s="23" t="str">
        <f t="shared" si="54"/>
        <v>05</v>
      </c>
      <c r="B1680" s="23">
        <f t="shared" si="55"/>
        <v>1012699</v>
      </c>
      <c r="C1680" s="6" t="s">
        <v>629</v>
      </c>
      <c r="D1680" s="7" t="s">
        <v>1095</v>
      </c>
      <c r="E1680" s="7" t="s">
        <v>11</v>
      </c>
      <c r="F1680" s="7" t="s">
        <v>1068</v>
      </c>
      <c r="G1680" s="7" t="s">
        <v>994</v>
      </c>
      <c r="H1680" s="7" t="s">
        <v>835</v>
      </c>
      <c r="I1680" s="7" t="s">
        <v>836</v>
      </c>
      <c r="J1680" s="6" t="s">
        <v>658</v>
      </c>
      <c r="K1680" s="1">
        <v>0</v>
      </c>
      <c r="L1680" s="1">
        <v>0</v>
      </c>
      <c r="M1680" s="1">
        <v>36</v>
      </c>
      <c r="N1680" s="2">
        <v>0</v>
      </c>
      <c r="O1680" s="2">
        <v>0</v>
      </c>
      <c r="P1680" s="16">
        <v>0.91344722222222197</v>
      </c>
    </row>
    <row r="1681" spans="1:16" x14ac:dyDescent="0.35">
      <c r="A1681" s="23" t="str">
        <f t="shared" si="54"/>
        <v>05</v>
      </c>
      <c r="B1681" s="23">
        <f t="shared" si="55"/>
        <v>1012556</v>
      </c>
      <c r="C1681" s="6" t="s">
        <v>629</v>
      </c>
      <c r="D1681" s="7" t="s">
        <v>1095</v>
      </c>
      <c r="E1681" s="7" t="s">
        <v>11</v>
      </c>
      <c r="F1681" s="7" t="s">
        <v>1063</v>
      </c>
      <c r="G1681" s="7" t="s">
        <v>999</v>
      </c>
      <c r="H1681" s="7" t="s">
        <v>819</v>
      </c>
      <c r="I1681" s="7" t="s">
        <v>820</v>
      </c>
      <c r="J1681" s="6" t="s">
        <v>658</v>
      </c>
      <c r="K1681" s="1">
        <v>8903</v>
      </c>
      <c r="L1681" s="1"/>
      <c r="M1681" s="1"/>
      <c r="N1681" s="2">
        <v>0.94440076378748705</v>
      </c>
      <c r="O1681" s="2"/>
      <c r="P1681" s="16"/>
    </row>
    <row r="1682" spans="1:16" x14ac:dyDescent="0.35">
      <c r="A1682" s="23" t="str">
        <f t="shared" si="54"/>
        <v>05</v>
      </c>
      <c r="B1682" s="23">
        <f t="shared" si="55"/>
        <v>1012719</v>
      </c>
      <c r="C1682" s="6" t="s">
        <v>629</v>
      </c>
      <c r="D1682" s="7" t="s">
        <v>1095</v>
      </c>
      <c r="E1682" s="7" t="s">
        <v>11</v>
      </c>
      <c r="F1682" s="7" t="s">
        <v>1063</v>
      </c>
      <c r="G1682" s="7" t="s">
        <v>999</v>
      </c>
      <c r="H1682" s="7" t="s">
        <v>837</v>
      </c>
      <c r="I1682" s="7" t="s">
        <v>838</v>
      </c>
      <c r="J1682" s="6" t="s">
        <v>658</v>
      </c>
      <c r="K1682" s="1">
        <v>180714</v>
      </c>
      <c r="L1682" s="1">
        <v>192000</v>
      </c>
      <c r="M1682" s="1">
        <v>208446</v>
      </c>
      <c r="N1682" s="2">
        <v>0.71945173035846699</v>
      </c>
      <c r="O1682" s="2">
        <v>0.71944791666666597</v>
      </c>
      <c r="P1682" s="16">
        <v>0.68891111702791097</v>
      </c>
    </row>
    <row r="1683" spans="1:16" x14ac:dyDescent="0.35">
      <c r="A1683" s="23" t="str">
        <f t="shared" si="54"/>
        <v>05</v>
      </c>
      <c r="B1683" s="23">
        <f t="shared" si="55"/>
        <v>1011421</v>
      </c>
      <c r="C1683" s="6" t="s">
        <v>629</v>
      </c>
      <c r="D1683" s="7" t="s">
        <v>1095</v>
      </c>
      <c r="E1683" s="7" t="s">
        <v>11</v>
      </c>
      <c r="F1683" s="7" t="s">
        <v>1063</v>
      </c>
      <c r="G1683" s="7" t="s">
        <v>988</v>
      </c>
      <c r="H1683" s="7" t="s">
        <v>689</v>
      </c>
      <c r="I1683" s="7" t="s">
        <v>690</v>
      </c>
      <c r="J1683" s="6" t="s">
        <v>658</v>
      </c>
      <c r="K1683" s="1">
        <v>768028</v>
      </c>
      <c r="L1683" s="1">
        <v>720028</v>
      </c>
      <c r="M1683" s="1">
        <v>720000</v>
      </c>
      <c r="N1683" s="2">
        <v>0.93999958334852396</v>
      </c>
      <c r="O1683" s="2">
        <v>0.93999955557283899</v>
      </c>
      <c r="P1683" s="16">
        <v>0.90688472222222205</v>
      </c>
    </row>
    <row r="1684" spans="1:16" x14ac:dyDescent="0.35">
      <c r="A1684" s="23" t="str">
        <f t="shared" si="54"/>
        <v>05</v>
      </c>
      <c r="B1684" s="23">
        <f t="shared" si="55"/>
        <v>1011558</v>
      </c>
      <c r="C1684" s="6" t="s">
        <v>629</v>
      </c>
      <c r="D1684" s="7" t="s">
        <v>1095</v>
      </c>
      <c r="E1684" s="7" t="s">
        <v>11</v>
      </c>
      <c r="F1684" s="7" t="s">
        <v>1063</v>
      </c>
      <c r="G1684" s="7" t="s">
        <v>988</v>
      </c>
      <c r="H1684" s="7" t="s">
        <v>693</v>
      </c>
      <c r="I1684" s="7" t="s">
        <v>694</v>
      </c>
      <c r="J1684" s="6" t="s">
        <v>658</v>
      </c>
      <c r="K1684" s="1">
        <v>0</v>
      </c>
      <c r="L1684" s="1">
        <v>96000</v>
      </c>
      <c r="M1684" s="1">
        <v>148410</v>
      </c>
      <c r="N1684" s="2">
        <v>0</v>
      </c>
      <c r="O1684" s="2">
        <v>1.1200000000000001</v>
      </c>
      <c r="P1684" s="16">
        <v>1.09369780338252</v>
      </c>
    </row>
    <row r="1685" spans="1:16" x14ac:dyDescent="0.35">
      <c r="A1685" s="23" t="str">
        <f t="shared" si="54"/>
        <v>05</v>
      </c>
      <c r="B1685" s="23">
        <f t="shared" si="55"/>
        <v>1011042</v>
      </c>
      <c r="C1685" s="6" t="s">
        <v>629</v>
      </c>
      <c r="D1685" s="7" t="s">
        <v>1095</v>
      </c>
      <c r="E1685" s="7" t="s">
        <v>11</v>
      </c>
      <c r="F1685" s="7" t="s">
        <v>1067</v>
      </c>
      <c r="G1685" s="7" t="s">
        <v>983</v>
      </c>
      <c r="H1685" s="7" t="s">
        <v>671</v>
      </c>
      <c r="I1685" s="7" t="s">
        <v>672</v>
      </c>
      <c r="J1685" s="6" t="s">
        <v>658</v>
      </c>
      <c r="K1685" s="1">
        <v>58860</v>
      </c>
      <c r="L1685" s="1">
        <v>58860</v>
      </c>
      <c r="M1685" s="1">
        <v>60000</v>
      </c>
      <c r="N1685" s="2">
        <v>0.44444444444444398</v>
      </c>
      <c r="O1685" s="2">
        <v>0.44444444444444398</v>
      </c>
      <c r="P1685" s="16">
        <v>0.53829323500000004</v>
      </c>
    </row>
    <row r="1686" spans="1:16" x14ac:dyDescent="0.35">
      <c r="A1686" s="23" t="str">
        <f t="shared" si="54"/>
        <v>05</v>
      </c>
      <c r="B1686" s="23">
        <f t="shared" si="55"/>
        <v>1021622</v>
      </c>
      <c r="C1686" s="6" t="s">
        <v>629</v>
      </c>
      <c r="D1686" s="7" t="s">
        <v>1095</v>
      </c>
      <c r="E1686" s="7" t="s">
        <v>11</v>
      </c>
      <c r="F1686" s="7" t="s">
        <v>1074</v>
      </c>
      <c r="G1686" s="7" t="s">
        <v>1018</v>
      </c>
      <c r="H1686" s="7" t="s">
        <v>169</v>
      </c>
      <c r="I1686" s="7" t="s">
        <v>74</v>
      </c>
      <c r="J1686" s="6" t="s">
        <v>553</v>
      </c>
      <c r="K1686" s="1">
        <v>12000</v>
      </c>
      <c r="L1686" s="1">
        <v>12000</v>
      </c>
      <c r="M1686" s="1"/>
      <c r="N1686" s="2">
        <v>7.5444166666666703</v>
      </c>
      <c r="O1686" s="2">
        <v>7.5444166666666703</v>
      </c>
      <c r="P1686" s="16"/>
    </row>
    <row r="1687" spans="1:16" x14ac:dyDescent="0.35">
      <c r="A1687" s="23" t="str">
        <f t="shared" si="54"/>
        <v>05</v>
      </c>
      <c r="B1687" s="23">
        <f t="shared" si="55"/>
        <v>1020869</v>
      </c>
      <c r="C1687" s="6" t="s">
        <v>629</v>
      </c>
      <c r="D1687" s="7" t="s">
        <v>1095</v>
      </c>
      <c r="E1687" s="7" t="s">
        <v>11</v>
      </c>
      <c r="F1687" s="7" t="s">
        <v>1085</v>
      </c>
      <c r="G1687" s="7" t="s">
        <v>1019</v>
      </c>
      <c r="H1687" s="7" t="s">
        <v>491</v>
      </c>
      <c r="I1687" s="7" t="s">
        <v>492</v>
      </c>
      <c r="J1687" s="6" t="s">
        <v>553</v>
      </c>
      <c r="K1687" s="1">
        <v>24000</v>
      </c>
      <c r="L1687" s="1">
        <v>24000</v>
      </c>
      <c r="M1687" s="1"/>
      <c r="N1687" s="2">
        <v>5.0444583333333304</v>
      </c>
      <c r="O1687" s="2">
        <v>5.0444583333333304</v>
      </c>
      <c r="P1687" s="16"/>
    </row>
    <row r="1688" spans="1:16" x14ac:dyDescent="0.35">
      <c r="A1688" s="23" t="str">
        <f t="shared" si="54"/>
        <v>05</v>
      </c>
      <c r="B1688" s="23">
        <f t="shared" si="55"/>
        <v>1021187</v>
      </c>
      <c r="C1688" s="6" t="s">
        <v>629</v>
      </c>
      <c r="D1688" s="7" t="s">
        <v>1095</v>
      </c>
      <c r="E1688" s="7" t="s">
        <v>11</v>
      </c>
      <c r="F1688" s="7" t="s">
        <v>1080</v>
      </c>
      <c r="G1688" s="7" t="s">
        <v>1029</v>
      </c>
      <c r="H1688" s="7" t="s">
        <v>137</v>
      </c>
      <c r="I1688" s="7" t="s">
        <v>138</v>
      </c>
      <c r="J1688" s="6" t="s">
        <v>553</v>
      </c>
      <c r="K1688" s="1">
        <v>48000</v>
      </c>
      <c r="L1688" s="1">
        <v>48000</v>
      </c>
      <c r="M1688" s="1">
        <v>45000</v>
      </c>
      <c r="N1688" s="2">
        <v>1.8794583333333299</v>
      </c>
      <c r="O1688" s="2">
        <v>1.8794583333333299</v>
      </c>
      <c r="P1688" s="16">
        <v>1.98735833333333</v>
      </c>
    </row>
    <row r="1689" spans="1:16" x14ac:dyDescent="0.35">
      <c r="A1689" s="23" t="str">
        <f t="shared" si="54"/>
        <v>05</v>
      </c>
      <c r="B1689" s="23">
        <f t="shared" si="55"/>
        <v>1021971</v>
      </c>
      <c r="C1689" s="6" t="s">
        <v>629</v>
      </c>
      <c r="D1689" s="7" t="s">
        <v>1095</v>
      </c>
      <c r="E1689" s="7" t="s">
        <v>11</v>
      </c>
      <c r="F1689" s="7" t="s">
        <v>1080</v>
      </c>
      <c r="G1689" s="7" t="s">
        <v>1029</v>
      </c>
      <c r="H1689" s="7" t="s">
        <v>211</v>
      </c>
      <c r="I1689" s="7" t="s">
        <v>212</v>
      </c>
      <c r="J1689" s="6" t="s">
        <v>553</v>
      </c>
      <c r="K1689" s="1"/>
      <c r="L1689" s="1"/>
      <c r="M1689" s="1">
        <v>3000</v>
      </c>
      <c r="N1689" s="2"/>
      <c r="O1689" s="2"/>
      <c r="P1689" s="16">
        <v>1.9599583333333299</v>
      </c>
    </row>
    <row r="1690" spans="1:16" x14ac:dyDescent="0.35">
      <c r="A1690" s="23" t="str">
        <f t="shared" si="54"/>
        <v>05</v>
      </c>
      <c r="B1690" s="23">
        <f t="shared" si="55"/>
        <v>1022196</v>
      </c>
      <c r="C1690" s="6" t="s">
        <v>629</v>
      </c>
      <c r="D1690" s="7" t="s">
        <v>1095</v>
      </c>
      <c r="E1690" s="7" t="s">
        <v>11</v>
      </c>
      <c r="F1690" s="7" t="s">
        <v>1080</v>
      </c>
      <c r="G1690" s="7" t="s">
        <v>1030</v>
      </c>
      <c r="H1690" s="7" t="s">
        <v>446</v>
      </c>
      <c r="I1690" s="7" t="s">
        <v>447</v>
      </c>
      <c r="J1690" s="6" t="s">
        <v>553</v>
      </c>
      <c r="K1690" s="1">
        <v>0</v>
      </c>
      <c r="L1690" s="1">
        <v>48000</v>
      </c>
      <c r="M1690" s="1">
        <v>48000</v>
      </c>
      <c r="N1690" s="2">
        <v>0</v>
      </c>
      <c r="O1690" s="2">
        <v>0.57999999999999996</v>
      </c>
      <c r="P1690" s="16">
        <v>0.57622916666666701</v>
      </c>
    </row>
    <row r="1691" spans="1:16" x14ac:dyDescent="0.35">
      <c r="A1691" s="23" t="str">
        <f t="shared" si="54"/>
        <v>05</v>
      </c>
      <c r="B1691" s="23">
        <f t="shared" si="55"/>
        <v>1022197</v>
      </c>
      <c r="C1691" s="6" t="s">
        <v>629</v>
      </c>
      <c r="D1691" s="7" t="s">
        <v>1095</v>
      </c>
      <c r="E1691" s="7" t="s">
        <v>11</v>
      </c>
      <c r="F1691" s="7" t="s">
        <v>1080</v>
      </c>
      <c r="G1691" s="7" t="s">
        <v>1030</v>
      </c>
      <c r="H1691" s="7" t="s">
        <v>252</v>
      </c>
      <c r="I1691" s="7" t="s">
        <v>253</v>
      </c>
      <c r="J1691" s="6" t="s">
        <v>553</v>
      </c>
      <c r="K1691" s="1">
        <v>0</v>
      </c>
      <c r="L1691" s="1">
        <v>0</v>
      </c>
      <c r="M1691" s="1">
        <v>4698</v>
      </c>
      <c r="N1691" s="2">
        <v>0</v>
      </c>
      <c r="O1691" s="2">
        <v>0</v>
      </c>
      <c r="P1691" s="16">
        <v>0.52989308216262199</v>
      </c>
    </row>
    <row r="1692" spans="1:16" x14ac:dyDescent="0.35">
      <c r="A1692" s="23" t="str">
        <f t="shared" si="54"/>
        <v>05</v>
      </c>
      <c r="B1692" s="23">
        <f t="shared" si="55"/>
        <v>1021385</v>
      </c>
      <c r="C1692" s="6" t="s">
        <v>629</v>
      </c>
      <c r="D1692" s="7" t="s">
        <v>1095</v>
      </c>
      <c r="E1692" s="7" t="s">
        <v>11</v>
      </c>
      <c r="F1692" s="7" t="s">
        <v>1080</v>
      </c>
      <c r="G1692" s="7" t="s">
        <v>1031</v>
      </c>
      <c r="H1692" s="7" t="s">
        <v>147</v>
      </c>
      <c r="I1692" s="7" t="s">
        <v>148</v>
      </c>
      <c r="J1692" s="6" t="s">
        <v>553</v>
      </c>
      <c r="K1692" s="1">
        <v>216000</v>
      </c>
      <c r="L1692" s="1">
        <v>216000</v>
      </c>
      <c r="M1692" s="1">
        <v>160200</v>
      </c>
      <c r="N1692" s="2">
        <v>0.95111574074074101</v>
      </c>
      <c r="O1692" s="2">
        <v>0.95111574074074101</v>
      </c>
      <c r="P1692" s="16">
        <v>1.0344319600499401</v>
      </c>
    </row>
    <row r="1693" spans="1:16" x14ac:dyDescent="0.35">
      <c r="A1693" s="23" t="str">
        <f t="shared" si="54"/>
        <v>05</v>
      </c>
      <c r="B1693" s="23">
        <f t="shared" si="55"/>
        <v>1021039</v>
      </c>
      <c r="C1693" s="6" t="s">
        <v>629</v>
      </c>
      <c r="D1693" s="7" t="s">
        <v>1095</v>
      </c>
      <c r="E1693" s="7" t="s">
        <v>11</v>
      </c>
      <c r="F1693" s="7" t="s">
        <v>1080</v>
      </c>
      <c r="G1693" s="7" t="s">
        <v>1024</v>
      </c>
      <c r="H1693" s="7" t="s">
        <v>107</v>
      </c>
      <c r="I1693" s="7" t="s">
        <v>484</v>
      </c>
      <c r="J1693" s="6" t="s">
        <v>553</v>
      </c>
      <c r="K1693" s="1">
        <v>96000</v>
      </c>
      <c r="L1693" s="1">
        <v>96000</v>
      </c>
      <c r="M1693" s="1">
        <v>81271</v>
      </c>
      <c r="N1693" s="2">
        <v>0.639447916666667</v>
      </c>
      <c r="O1693" s="2">
        <v>0.639447916666667</v>
      </c>
      <c r="P1693" s="16">
        <v>0.590674154372408</v>
      </c>
    </row>
    <row r="1694" spans="1:16" x14ac:dyDescent="0.35">
      <c r="A1694" s="23" t="str">
        <f t="shared" si="54"/>
        <v>05</v>
      </c>
      <c r="B1694" s="23">
        <f t="shared" si="55"/>
        <v>1023329</v>
      </c>
      <c r="C1694" s="6" t="s">
        <v>629</v>
      </c>
      <c r="D1694" s="7" t="s">
        <v>1095</v>
      </c>
      <c r="E1694" s="7" t="s">
        <v>11</v>
      </c>
      <c r="F1694" s="7" t="s">
        <v>1080</v>
      </c>
      <c r="G1694" s="7" t="s">
        <v>1024</v>
      </c>
      <c r="H1694" s="7" t="s">
        <v>541</v>
      </c>
      <c r="I1694" s="7" t="s">
        <v>196</v>
      </c>
      <c r="J1694" s="6" t="s">
        <v>553</v>
      </c>
      <c r="K1694" s="1"/>
      <c r="L1694" s="1"/>
      <c r="M1694" s="1">
        <v>14729</v>
      </c>
      <c r="N1694" s="2"/>
      <c r="O1694" s="2"/>
      <c r="P1694" s="16">
        <v>0.554166664403558</v>
      </c>
    </row>
    <row r="1695" spans="1:16" x14ac:dyDescent="0.35">
      <c r="A1695" s="23" t="str">
        <f t="shared" si="54"/>
        <v>05</v>
      </c>
      <c r="B1695" s="23">
        <f t="shared" si="55"/>
        <v>1100407</v>
      </c>
      <c r="C1695" s="6" t="s">
        <v>629</v>
      </c>
      <c r="D1695" s="7" t="s">
        <v>1095</v>
      </c>
      <c r="E1695" s="7" t="s">
        <v>11</v>
      </c>
      <c r="F1695" s="7" t="s">
        <v>1238</v>
      </c>
      <c r="G1695" s="7" t="s">
        <v>1218</v>
      </c>
      <c r="H1695" s="7" t="s">
        <v>1227</v>
      </c>
      <c r="I1695" s="7" t="s">
        <v>1228</v>
      </c>
      <c r="J1695" s="6" t="s">
        <v>1216</v>
      </c>
      <c r="K1695" s="1"/>
      <c r="L1695" s="1"/>
      <c r="M1695" s="1">
        <v>12000</v>
      </c>
      <c r="N1695" s="2"/>
      <c r="O1695" s="2"/>
      <c r="P1695" s="16">
        <v>3.6596655500000002</v>
      </c>
    </row>
    <row r="1696" spans="1:16" x14ac:dyDescent="0.35">
      <c r="A1696" s="23" t="str">
        <f t="shared" si="54"/>
        <v>05</v>
      </c>
      <c r="B1696" s="23">
        <f t="shared" si="55"/>
        <v>1100408</v>
      </c>
      <c r="C1696" s="6" t="s">
        <v>629</v>
      </c>
      <c r="D1696" s="7" t="s">
        <v>1095</v>
      </c>
      <c r="E1696" s="7" t="s">
        <v>11</v>
      </c>
      <c r="F1696" s="7" t="s">
        <v>1238</v>
      </c>
      <c r="G1696" s="7" t="s">
        <v>1218</v>
      </c>
      <c r="H1696" s="7" t="s">
        <v>1229</v>
      </c>
      <c r="I1696" s="7" t="s">
        <v>1230</v>
      </c>
      <c r="J1696" s="6" t="s">
        <v>1216</v>
      </c>
      <c r="K1696" s="1"/>
      <c r="L1696" s="1"/>
      <c r="M1696" s="1">
        <v>6000</v>
      </c>
      <c r="N1696" s="2"/>
      <c r="O1696" s="2"/>
      <c r="P1696" s="16">
        <v>3.65966556666667</v>
      </c>
    </row>
    <row r="1697" spans="1:16" x14ac:dyDescent="0.35">
      <c r="A1697" s="23" t="str">
        <f t="shared" si="54"/>
        <v>05</v>
      </c>
      <c r="B1697" s="23">
        <f t="shared" si="55"/>
        <v>1012698</v>
      </c>
      <c r="C1697" s="6" t="s">
        <v>629</v>
      </c>
      <c r="D1697" s="7" t="s">
        <v>1095</v>
      </c>
      <c r="E1697" s="7" t="s">
        <v>11</v>
      </c>
      <c r="F1697" s="7" t="s">
        <v>985</v>
      </c>
      <c r="G1697" s="7" t="s">
        <v>985</v>
      </c>
      <c r="H1697" s="7" t="s">
        <v>833</v>
      </c>
      <c r="I1697" s="7" t="s">
        <v>834</v>
      </c>
      <c r="J1697" s="6" t="s">
        <v>658</v>
      </c>
      <c r="K1697" s="1"/>
      <c r="L1697" s="1"/>
      <c r="M1697" s="1">
        <v>36</v>
      </c>
      <c r="N1697" s="2"/>
      <c r="O1697" s="2"/>
      <c r="P1697" s="16">
        <v>0.91344722222222197</v>
      </c>
    </row>
    <row r="1698" spans="1:16" x14ac:dyDescent="0.35">
      <c r="A1698" s="23" t="str">
        <f t="shared" si="54"/>
        <v>05</v>
      </c>
      <c r="B1698" s="23">
        <f t="shared" si="55"/>
        <v>1020925</v>
      </c>
      <c r="C1698" s="6" t="s">
        <v>629</v>
      </c>
      <c r="D1698" s="7" t="s">
        <v>1095</v>
      </c>
      <c r="E1698" s="7" t="s">
        <v>11</v>
      </c>
      <c r="F1698" s="7" t="s">
        <v>1078</v>
      </c>
      <c r="G1698" s="7" t="s">
        <v>1021</v>
      </c>
      <c r="H1698" s="7" t="s">
        <v>93</v>
      </c>
      <c r="I1698" s="7" t="s">
        <v>94</v>
      </c>
      <c r="J1698" s="6" t="s">
        <v>553</v>
      </c>
      <c r="K1698" s="1">
        <v>48000</v>
      </c>
      <c r="L1698" s="1">
        <v>48000</v>
      </c>
      <c r="M1698" s="1">
        <v>48000</v>
      </c>
      <c r="N1698" s="2">
        <v>1.4244583333333301</v>
      </c>
      <c r="O1698" s="2">
        <v>1.4244583333333301</v>
      </c>
      <c r="P1698" s="16">
        <v>1.4463333333333299</v>
      </c>
    </row>
    <row r="1699" spans="1:16" x14ac:dyDescent="0.35">
      <c r="A1699" s="23" t="str">
        <f t="shared" si="54"/>
        <v>05</v>
      </c>
      <c r="B1699" s="23">
        <f t="shared" si="55"/>
        <v>1020367</v>
      </c>
      <c r="C1699" s="6" t="s">
        <v>629</v>
      </c>
      <c r="D1699" s="7" t="s">
        <v>1095</v>
      </c>
      <c r="E1699" s="7" t="s">
        <v>11</v>
      </c>
      <c r="F1699" s="7" t="s">
        <v>1078</v>
      </c>
      <c r="G1699" s="7" t="s">
        <v>1009</v>
      </c>
      <c r="H1699" s="7" t="s">
        <v>33</v>
      </c>
      <c r="I1699" s="7" t="s">
        <v>34</v>
      </c>
      <c r="J1699" s="6" t="s">
        <v>553</v>
      </c>
      <c r="K1699" s="1">
        <v>96000</v>
      </c>
      <c r="L1699" s="1">
        <v>120000</v>
      </c>
      <c r="M1699" s="1">
        <v>109000</v>
      </c>
      <c r="N1699" s="2">
        <v>1.0194479166666699</v>
      </c>
      <c r="O1699" s="2">
        <v>1.0344500000000001</v>
      </c>
      <c r="P1699" s="16">
        <v>1.0301904587156001</v>
      </c>
    </row>
    <row r="1700" spans="1:16" x14ac:dyDescent="0.35">
      <c r="A1700" s="23" t="str">
        <f t="shared" si="54"/>
        <v>05</v>
      </c>
      <c r="B1700" s="23">
        <f t="shared" si="55"/>
        <v>1021023</v>
      </c>
      <c r="C1700" s="6" t="s">
        <v>629</v>
      </c>
      <c r="D1700" s="7" t="s">
        <v>1095</v>
      </c>
      <c r="E1700" s="7" t="s">
        <v>11</v>
      </c>
      <c r="F1700" s="7" t="s">
        <v>1078</v>
      </c>
      <c r="G1700" s="7" t="s">
        <v>1009</v>
      </c>
      <c r="H1700" s="7" t="s">
        <v>106</v>
      </c>
      <c r="I1700" s="7" t="s">
        <v>483</v>
      </c>
      <c r="J1700" s="6" t="s">
        <v>553</v>
      </c>
      <c r="K1700" s="1">
        <v>144000</v>
      </c>
      <c r="L1700" s="1">
        <v>144000</v>
      </c>
      <c r="M1700" s="1">
        <v>144000</v>
      </c>
      <c r="N1700" s="2">
        <v>0.96445138888888904</v>
      </c>
      <c r="O1700" s="2">
        <v>0.96445138888888904</v>
      </c>
      <c r="P1700" s="16">
        <v>1.13888194444444</v>
      </c>
    </row>
    <row r="1701" spans="1:16" x14ac:dyDescent="0.35">
      <c r="A1701" s="23" t="str">
        <f t="shared" si="54"/>
        <v>05</v>
      </c>
      <c r="B1701" s="23">
        <f t="shared" si="55"/>
        <v>1021077</v>
      </c>
      <c r="C1701" s="6" t="s">
        <v>629</v>
      </c>
      <c r="D1701" s="7" t="s">
        <v>1095</v>
      </c>
      <c r="E1701" s="7" t="s">
        <v>11</v>
      </c>
      <c r="F1701" s="7" t="s">
        <v>1078</v>
      </c>
      <c r="G1701" s="7" t="s">
        <v>1009</v>
      </c>
      <c r="H1701" s="7" t="s">
        <v>536</v>
      </c>
      <c r="I1701" s="7" t="s">
        <v>243</v>
      </c>
      <c r="J1701" s="6" t="s">
        <v>553</v>
      </c>
      <c r="K1701" s="1">
        <v>0</v>
      </c>
      <c r="L1701" s="1">
        <v>0</v>
      </c>
      <c r="M1701" s="1">
        <v>43000</v>
      </c>
      <c r="N1701" s="2">
        <v>0</v>
      </c>
      <c r="O1701" s="2">
        <v>0</v>
      </c>
      <c r="P1701" s="16">
        <v>1.2199672930232599</v>
      </c>
    </row>
    <row r="1702" spans="1:16" x14ac:dyDescent="0.35">
      <c r="A1702" s="23" t="str">
        <f t="shared" si="54"/>
        <v>05</v>
      </c>
      <c r="B1702" s="23">
        <f t="shared" si="55"/>
        <v>1021085</v>
      </c>
      <c r="C1702" s="6" t="s">
        <v>629</v>
      </c>
      <c r="D1702" s="7" t="s">
        <v>1095</v>
      </c>
      <c r="E1702" s="7" t="s">
        <v>11</v>
      </c>
      <c r="F1702" s="7" t="s">
        <v>1078</v>
      </c>
      <c r="G1702" s="7" t="s">
        <v>1009</v>
      </c>
      <c r="H1702" s="7" t="s">
        <v>114</v>
      </c>
      <c r="I1702" s="7" t="s">
        <v>115</v>
      </c>
      <c r="J1702" s="6" t="s">
        <v>553</v>
      </c>
      <c r="K1702" s="1">
        <v>24000</v>
      </c>
      <c r="L1702" s="1">
        <v>24000</v>
      </c>
      <c r="M1702" s="1">
        <v>21300</v>
      </c>
      <c r="N1702" s="2">
        <v>0.89445833333333302</v>
      </c>
      <c r="O1702" s="2">
        <v>0.89445833333333302</v>
      </c>
      <c r="P1702" s="16">
        <v>0.82412221596244095</v>
      </c>
    </row>
    <row r="1703" spans="1:16" x14ac:dyDescent="0.35">
      <c r="A1703" s="23" t="str">
        <f t="shared" si="54"/>
        <v>05</v>
      </c>
      <c r="B1703" s="23">
        <f t="shared" si="55"/>
        <v>1022150</v>
      </c>
      <c r="C1703" s="6" t="s">
        <v>629</v>
      </c>
      <c r="D1703" s="7" t="s">
        <v>1095</v>
      </c>
      <c r="E1703" s="7" t="s">
        <v>11</v>
      </c>
      <c r="F1703" s="7" t="s">
        <v>1078</v>
      </c>
      <c r="G1703" s="7" t="s">
        <v>1009</v>
      </c>
      <c r="H1703" s="7" t="s">
        <v>242</v>
      </c>
      <c r="I1703" s="7" t="s">
        <v>243</v>
      </c>
      <c r="J1703" s="6" t="s">
        <v>553</v>
      </c>
      <c r="K1703" s="1">
        <v>96000</v>
      </c>
      <c r="L1703" s="1">
        <v>96000</v>
      </c>
      <c r="M1703" s="1">
        <v>120000</v>
      </c>
      <c r="N1703" s="2">
        <v>1.24444791666667</v>
      </c>
      <c r="O1703" s="2">
        <v>1.24444791666667</v>
      </c>
      <c r="P1703" s="16">
        <v>1.301725</v>
      </c>
    </row>
    <row r="1704" spans="1:16" x14ac:dyDescent="0.35">
      <c r="A1704" s="23" t="str">
        <f t="shared" si="54"/>
        <v>05</v>
      </c>
      <c r="B1704" s="23">
        <f t="shared" si="55"/>
        <v>1022920</v>
      </c>
      <c r="C1704" s="6" t="s">
        <v>629</v>
      </c>
      <c r="D1704" s="7" t="s">
        <v>1095</v>
      </c>
      <c r="E1704" s="7" t="s">
        <v>11</v>
      </c>
      <c r="F1704" s="7" t="s">
        <v>1078</v>
      </c>
      <c r="G1704" s="7" t="s">
        <v>1009</v>
      </c>
      <c r="H1704" s="7" t="s">
        <v>380</v>
      </c>
      <c r="I1704" s="7" t="s">
        <v>381</v>
      </c>
      <c r="J1704" s="6" t="s">
        <v>553</v>
      </c>
      <c r="K1704" s="1">
        <v>24000</v>
      </c>
      <c r="L1704" s="1">
        <v>24000</v>
      </c>
      <c r="M1704" s="1">
        <v>24000</v>
      </c>
      <c r="N1704" s="2">
        <v>0.94445833333333296</v>
      </c>
      <c r="O1704" s="2">
        <v>0.94445833333333296</v>
      </c>
      <c r="P1704" s="16">
        <v>0.97040708333333403</v>
      </c>
    </row>
    <row r="1705" spans="1:16" x14ac:dyDescent="0.35">
      <c r="A1705" s="23" t="str">
        <f t="shared" si="54"/>
        <v>05</v>
      </c>
      <c r="B1705" s="23">
        <f t="shared" si="55"/>
        <v>1022921</v>
      </c>
      <c r="C1705" s="6" t="s">
        <v>629</v>
      </c>
      <c r="D1705" s="7" t="s">
        <v>1095</v>
      </c>
      <c r="E1705" s="7" t="s">
        <v>11</v>
      </c>
      <c r="F1705" s="7" t="s">
        <v>1078</v>
      </c>
      <c r="G1705" s="7" t="s">
        <v>1009</v>
      </c>
      <c r="H1705" s="7" t="s">
        <v>382</v>
      </c>
      <c r="I1705" s="7" t="s">
        <v>383</v>
      </c>
      <c r="J1705" s="6" t="s">
        <v>553</v>
      </c>
      <c r="K1705" s="1">
        <v>23000</v>
      </c>
      <c r="L1705" s="1">
        <v>23000</v>
      </c>
      <c r="M1705" s="1">
        <v>27500</v>
      </c>
      <c r="N1705" s="2">
        <v>0.96443478260869597</v>
      </c>
      <c r="O1705" s="2">
        <v>0.96443478260869597</v>
      </c>
      <c r="P1705" s="16">
        <v>0.95018181818181802</v>
      </c>
    </row>
    <row r="1706" spans="1:16" x14ac:dyDescent="0.35">
      <c r="A1706" s="23" t="str">
        <f t="shared" si="54"/>
        <v>05</v>
      </c>
      <c r="B1706" s="23">
        <f t="shared" si="55"/>
        <v>1022996</v>
      </c>
      <c r="C1706" s="6" t="s">
        <v>629</v>
      </c>
      <c r="D1706" s="7" t="s">
        <v>1095</v>
      </c>
      <c r="E1706" s="7" t="s">
        <v>11</v>
      </c>
      <c r="F1706" s="7" t="s">
        <v>1078</v>
      </c>
      <c r="G1706" s="7" t="s">
        <v>1009</v>
      </c>
      <c r="H1706" s="7" t="s">
        <v>406</v>
      </c>
      <c r="I1706" s="7" t="s">
        <v>407</v>
      </c>
      <c r="J1706" s="6" t="s">
        <v>553</v>
      </c>
      <c r="K1706" s="1">
        <v>0</v>
      </c>
      <c r="L1706" s="1">
        <v>0</v>
      </c>
      <c r="M1706" s="1">
        <v>6307</v>
      </c>
      <c r="N1706" s="2">
        <v>0</v>
      </c>
      <c r="O1706" s="2">
        <v>0</v>
      </c>
      <c r="P1706" s="16">
        <v>0.97958693515141904</v>
      </c>
    </row>
    <row r="1707" spans="1:16" x14ac:dyDescent="0.35">
      <c r="A1707" s="23" t="str">
        <f t="shared" si="54"/>
        <v>05</v>
      </c>
      <c r="B1707" s="23">
        <f t="shared" si="55"/>
        <v>1021111</v>
      </c>
      <c r="C1707" s="6" t="s">
        <v>629</v>
      </c>
      <c r="D1707" s="7" t="s">
        <v>1095</v>
      </c>
      <c r="E1707" s="7" t="s">
        <v>11</v>
      </c>
      <c r="F1707" s="7" t="s">
        <v>1078</v>
      </c>
      <c r="G1707" s="7" t="s">
        <v>1027</v>
      </c>
      <c r="H1707" s="7" t="s">
        <v>121</v>
      </c>
      <c r="I1707" s="7" t="s">
        <v>122</v>
      </c>
      <c r="J1707" s="6" t="s">
        <v>553</v>
      </c>
      <c r="K1707" s="1">
        <v>0</v>
      </c>
      <c r="L1707" s="1">
        <v>0</v>
      </c>
      <c r="M1707" s="1">
        <v>3262</v>
      </c>
      <c r="N1707" s="2">
        <v>0</v>
      </c>
      <c r="O1707" s="2">
        <v>0</v>
      </c>
      <c r="P1707" s="16">
        <v>1.35</v>
      </c>
    </row>
    <row r="1708" spans="1:16" x14ac:dyDescent="0.35">
      <c r="A1708" s="23" t="str">
        <f t="shared" si="54"/>
        <v>05</v>
      </c>
      <c r="B1708" s="23">
        <f t="shared" si="55"/>
        <v>1020339</v>
      </c>
      <c r="C1708" s="6" t="s">
        <v>629</v>
      </c>
      <c r="D1708" s="7" t="s">
        <v>1095</v>
      </c>
      <c r="E1708" s="7" t="s">
        <v>11</v>
      </c>
      <c r="F1708" s="7" t="s">
        <v>1078</v>
      </c>
      <c r="G1708" s="7" t="s">
        <v>1006</v>
      </c>
      <c r="H1708" s="7" t="s">
        <v>27</v>
      </c>
      <c r="I1708" s="7" t="s">
        <v>28</v>
      </c>
      <c r="J1708" s="6" t="s">
        <v>553</v>
      </c>
      <c r="K1708" s="1">
        <v>72000</v>
      </c>
      <c r="L1708" s="1">
        <v>72000</v>
      </c>
      <c r="M1708" s="1">
        <v>72000</v>
      </c>
      <c r="N1708" s="2">
        <v>1.52444444444444</v>
      </c>
      <c r="O1708" s="2">
        <v>1.52444444444444</v>
      </c>
      <c r="P1708" s="16">
        <v>1.54605967777778</v>
      </c>
    </row>
    <row r="1709" spans="1:16" x14ac:dyDescent="0.35">
      <c r="A1709" s="23" t="str">
        <f t="shared" si="54"/>
        <v>05</v>
      </c>
      <c r="B1709" s="23">
        <f t="shared" si="55"/>
        <v>1022217</v>
      </c>
      <c r="C1709" s="6" t="s">
        <v>629</v>
      </c>
      <c r="D1709" s="7" t="s">
        <v>1095</v>
      </c>
      <c r="E1709" s="7" t="s">
        <v>11</v>
      </c>
      <c r="F1709" s="7" t="s">
        <v>1078</v>
      </c>
      <c r="G1709" s="7" t="s">
        <v>1006</v>
      </c>
      <c r="H1709" s="7" t="s">
        <v>256</v>
      </c>
      <c r="I1709" s="7" t="s">
        <v>257</v>
      </c>
      <c r="J1709" s="6" t="s">
        <v>553</v>
      </c>
      <c r="K1709" s="1"/>
      <c r="L1709" s="1"/>
      <c r="M1709" s="1">
        <v>46000</v>
      </c>
      <c r="N1709" s="2"/>
      <c r="O1709" s="2"/>
      <c r="P1709" s="16">
        <v>1.55</v>
      </c>
    </row>
    <row r="1710" spans="1:16" x14ac:dyDescent="0.35">
      <c r="A1710" s="23" t="str">
        <f t="shared" si="54"/>
        <v>05</v>
      </c>
      <c r="B1710" s="23">
        <f t="shared" si="55"/>
        <v>1021156</v>
      </c>
      <c r="C1710" s="6" t="s">
        <v>629</v>
      </c>
      <c r="D1710" s="7" t="s">
        <v>1095</v>
      </c>
      <c r="E1710" s="7" t="s">
        <v>11</v>
      </c>
      <c r="F1710" s="7" t="s">
        <v>1084</v>
      </c>
      <c r="G1710" s="7" t="s">
        <v>1017</v>
      </c>
      <c r="H1710" s="7" t="s">
        <v>135</v>
      </c>
      <c r="I1710" s="7" t="s">
        <v>136</v>
      </c>
      <c r="J1710" s="6" t="s">
        <v>553</v>
      </c>
      <c r="K1710" s="1"/>
      <c r="L1710" s="1"/>
      <c r="M1710" s="1">
        <v>29000</v>
      </c>
      <c r="N1710" s="2"/>
      <c r="O1710" s="2"/>
      <c r="P1710" s="16">
        <v>1.6827441482758601</v>
      </c>
    </row>
    <row r="1711" spans="1:16" x14ac:dyDescent="0.35">
      <c r="A1711" s="23" t="str">
        <f t="shared" si="54"/>
        <v>05</v>
      </c>
      <c r="B1711" s="23">
        <f t="shared" si="55"/>
        <v>1020848</v>
      </c>
      <c r="C1711" s="6" t="s">
        <v>629</v>
      </c>
      <c r="D1711" s="7" t="s">
        <v>1095</v>
      </c>
      <c r="E1711" s="7" t="s">
        <v>11</v>
      </c>
      <c r="F1711" s="7" t="s">
        <v>1075</v>
      </c>
      <c r="G1711" s="7" t="s">
        <v>1002</v>
      </c>
      <c r="H1711" s="7" t="s">
        <v>75</v>
      </c>
      <c r="I1711" s="7" t="s">
        <v>76</v>
      </c>
      <c r="J1711" s="6" t="s">
        <v>553</v>
      </c>
      <c r="K1711" s="1">
        <v>24000</v>
      </c>
      <c r="L1711" s="1">
        <v>24000</v>
      </c>
      <c r="M1711" s="1">
        <v>24000</v>
      </c>
      <c r="N1711" s="2">
        <v>3.14445833333333</v>
      </c>
      <c r="O1711" s="2">
        <v>3.14445833333333</v>
      </c>
      <c r="P1711" s="16">
        <v>3.1782499999999998</v>
      </c>
    </row>
    <row r="1712" spans="1:16" x14ac:dyDescent="0.35">
      <c r="A1712" s="23" t="str">
        <f t="shared" si="54"/>
        <v>05</v>
      </c>
      <c r="B1712" s="23">
        <f t="shared" si="55"/>
        <v>1010877</v>
      </c>
      <c r="C1712" s="6" t="s">
        <v>629</v>
      </c>
      <c r="D1712" s="7" t="s">
        <v>1095</v>
      </c>
      <c r="E1712" s="7" t="s">
        <v>11</v>
      </c>
      <c r="F1712" s="7" t="s">
        <v>1065</v>
      </c>
      <c r="G1712" s="7" t="s">
        <v>981</v>
      </c>
      <c r="H1712" s="7" t="s">
        <v>660</v>
      </c>
      <c r="I1712" s="7" t="s">
        <v>661</v>
      </c>
      <c r="J1712" s="6" t="s">
        <v>658</v>
      </c>
      <c r="K1712" s="1">
        <v>160260</v>
      </c>
      <c r="L1712" s="1">
        <v>160260</v>
      </c>
      <c r="M1712" s="1">
        <v>152334</v>
      </c>
      <c r="N1712" s="2">
        <v>1.0444527642580801</v>
      </c>
      <c r="O1712" s="2">
        <v>1.0444527642580801</v>
      </c>
      <c r="P1712" s="16">
        <v>1.05499378339701</v>
      </c>
    </row>
    <row r="1713" spans="1:16" x14ac:dyDescent="0.35">
      <c r="A1713" s="23" t="str">
        <f t="shared" si="54"/>
        <v>05</v>
      </c>
      <c r="B1713" s="23">
        <f t="shared" si="55"/>
        <v>1012207</v>
      </c>
      <c r="C1713" s="6" t="s">
        <v>629</v>
      </c>
      <c r="D1713" s="7" t="s">
        <v>1095</v>
      </c>
      <c r="E1713" s="7" t="s">
        <v>11</v>
      </c>
      <c r="F1713" s="7" t="s">
        <v>1065</v>
      </c>
      <c r="G1713" s="7" t="s">
        <v>981</v>
      </c>
      <c r="H1713" s="7" t="s">
        <v>760</v>
      </c>
      <c r="I1713" s="7" t="s">
        <v>761</v>
      </c>
      <c r="J1713" s="6" t="s">
        <v>658</v>
      </c>
      <c r="K1713" s="1"/>
      <c r="L1713" s="1"/>
      <c r="M1713" s="1">
        <v>72000</v>
      </c>
      <c r="N1713" s="2"/>
      <c r="O1713" s="2"/>
      <c r="P1713" s="16">
        <v>1.2823472222222201</v>
      </c>
    </row>
    <row r="1714" spans="1:16" x14ac:dyDescent="0.35">
      <c r="A1714" s="23" t="str">
        <f t="shared" si="54"/>
        <v>05</v>
      </c>
      <c r="B1714" s="23">
        <f t="shared" si="55"/>
        <v>1012778</v>
      </c>
      <c r="C1714" s="6" t="s">
        <v>629</v>
      </c>
      <c r="D1714" s="7" t="s">
        <v>1095</v>
      </c>
      <c r="E1714" s="7" t="s">
        <v>11</v>
      </c>
      <c r="F1714" s="7" t="s">
        <v>1065</v>
      </c>
      <c r="G1714" s="7" t="s">
        <v>989</v>
      </c>
      <c r="H1714" s="7" t="s">
        <v>852</v>
      </c>
      <c r="I1714" s="7" t="s">
        <v>853</v>
      </c>
      <c r="J1714" s="6" t="s">
        <v>658</v>
      </c>
      <c r="K1714" s="1">
        <v>28697</v>
      </c>
      <c r="L1714" s="1">
        <v>28697</v>
      </c>
      <c r="M1714" s="1">
        <v>24000</v>
      </c>
      <c r="N1714" s="2">
        <v>0</v>
      </c>
      <c r="O1714" s="2">
        <v>0</v>
      </c>
      <c r="P1714" s="16">
        <v>0.762625</v>
      </c>
    </row>
    <row r="1715" spans="1:16" x14ac:dyDescent="0.35">
      <c r="A1715" s="23" t="str">
        <f t="shared" si="54"/>
        <v>05</v>
      </c>
      <c r="B1715" s="23">
        <f t="shared" si="55"/>
        <v>1012283</v>
      </c>
      <c r="C1715" s="6" t="s">
        <v>629</v>
      </c>
      <c r="D1715" s="7" t="s">
        <v>1095</v>
      </c>
      <c r="E1715" s="7" t="s">
        <v>11</v>
      </c>
      <c r="F1715" s="7" t="s">
        <v>1065</v>
      </c>
      <c r="G1715" s="7" t="s">
        <v>995</v>
      </c>
      <c r="H1715" s="7" t="s">
        <v>770</v>
      </c>
      <c r="I1715" s="7" t="s">
        <v>771</v>
      </c>
      <c r="J1715" s="6" t="s">
        <v>658</v>
      </c>
      <c r="K1715" s="1">
        <v>112954</v>
      </c>
      <c r="L1715" s="1">
        <v>112954</v>
      </c>
      <c r="M1715" s="1">
        <v>96000</v>
      </c>
      <c r="N1715" s="2">
        <v>0.794447297129805</v>
      </c>
      <c r="O1715" s="2">
        <v>0.794447297129805</v>
      </c>
      <c r="P1715" s="16">
        <v>0.79764583333333405</v>
      </c>
    </row>
    <row r="1716" spans="1:16" x14ac:dyDescent="0.35">
      <c r="A1716" s="23" t="str">
        <f t="shared" si="54"/>
        <v>05</v>
      </c>
      <c r="B1716" s="23">
        <f t="shared" si="55"/>
        <v>1012763</v>
      </c>
      <c r="C1716" s="6" t="s">
        <v>629</v>
      </c>
      <c r="D1716" s="7" t="s">
        <v>1095</v>
      </c>
      <c r="E1716" s="7" t="s">
        <v>11</v>
      </c>
      <c r="F1716" s="7" t="s">
        <v>1065</v>
      </c>
      <c r="G1716" s="7" t="s">
        <v>995</v>
      </c>
      <c r="H1716" s="7" t="s">
        <v>847</v>
      </c>
      <c r="I1716" s="7" t="s">
        <v>848</v>
      </c>
      <c r="J1716" s="6" t="s">
        <v>658</v>
      </c>
      <c r="K1716" s="1">
        <v>85375</v>
      </c>
      <c r="L1716" s="1">
        <v>85375</v>
      </c>
      <c r="M1716" s="1">
        <v>120000</v>
      </c>
      <c r="N1716" s="2">
        <v>0.69445387994143504</v>
      </c>
      <c r="O1716" s="2">
        <v>0.69445387994143504</v>
      </c>
      <c r="P1716" s="16">
        <v>0.73300833333333404</v>
      </c>
    </row>
    <row r="1717" spans="1:16" x14ac:dyDescent="0.35">
      <c r="A1717" s="23" t="str">
        <f t="shared" si="54"/>
        <v>05</v>
      </c>
      <c r="B1717" s="23">
        <f t="shared" si="55"/>
        <v>1030498</v>
      </c>
      <c r="C1717" s="6" t="s">
        <v>629</v>
      </c>
      <c r="D1717" s="7" t="s">
        <v>1095</v>
      </c>
      <c r="E1717" s="7" t="s">
        <v>11</v>
      </c>
      <c r="F1717" s="7" t="s">
        <v>1065</v>
      </c>
      <c r="G1717" s="7" t="s">
        <v>981</v>
      </c>
      <c r="H1717" s="7" t="s">
        <v>905</v>
      </c>
      <c r="I1717" s="7" t="s">
        <v>906</v>
      </c>
      <c r="J1717" s="6" t="s">
        <v>659</v>
      </c>
      <c r="K1717" s="1">
        <v>10149</v>
      </c>
      <c r="L1717" s="1">
        <v>10149</v>
      </c>
      <c r="M1717" s="1"/>
      <c r="N1717" s="2">
        <v>1.8445167011528201</v>
      </c>
      <c r="O1717" s="2">
        <v>1.8445167011528201</v>
      </c>
      <c r="P1717" s="16"/>
    </row>
    <row r="1718" spans="1:16" x14ac:dyDescent="0.35">
      <c r="A1718" s="23" t="str">
        <f t="shared" si="54"/>
        <v>05</v>
      </c>
      <c r="B1718" s="23">
        <f t="shared" si="55"/>
        <v>1020993</v>
      </c>
      <c r="C1718" s="6" t="s">
        <v>629</v>
      </c>
      <c r="D1718" s="7" t="s">
        <v>1095</v>
      </c>
      <c r="E1718" s="7" t="s">
        <v>11</v>
      </c>
      <c r="F1718" s="7" t="s">
        <v>1077</v>
      </c>
      <c r="G1718" s="7" t="s">
        <v>1023</v>
      </c>
      <c r="H1718" s="7" t="s">
        <v>592</v>
      </c>
      <c r="I1718" s="7" t="s">
        <v>356</v>
      </c>
      <c r="J1718" s="6" t="s">
        <v>553</v>
      </c>
      <c r="K1718" s="1">
        <v>0</v>
      </c>
      <c r="L1718" s="1">
        <v>0</v>
      </c>
      <c r="M1718" s="1">
        <v>7806</v>
      </c>
      <c r="N1718" s="2">
        <v>0</v>
      </c>
      <c r="O1718" s="2">
        <v>0</v>
      </c>
      <c r="P1718" s="16">
        <v>1.37931478349987</v>
      </c>
    </row>
    <row r="1719" spans="1:16" x14ac:dyDescent="0.35">
      <c r="A1719" s="23" t="str">
        <f t="shared" si="54"/>
        <v>05</v>
      </c>
      <c r="B1719" s="23">
        <f t="shared" si="55"/>
        <v>1021976</v>
      </c>
      <c r="C1719" s="6" t="s">
        <v>629</v>
      </c>
      <c r="D1719" s="7" t="s">
        <v>1095</v>
      </c>
      <c r="E1719" s="7" t="s">
        <v>11</v>
      </c>
      <c r="F1719" s="7" t="s">
        <v>1077</v>
      </c>
      <c r="G1719" s="7" t="s">
        <v>1005</v>
      </c>
      <c r="H1719" s="7" t="s">
        <v>213</v>
      </c>
      <c r="I1719" s="7" t="s">
        <v>214</v>
      </c>
      <c r="J1719" s="6" t="s">
        <v>553</v>
      </c>
      <c r="K1719" s="1">
        <v>264000</v>
      </c>
      <c r="L1719" s="1">
        <v>264000</v>
      </c>
      <c r="M1719" s="1">
        <v>264001</v>
      </c>
      <c r="N1719" s="2">
        <v>2.3227272727272701</v>
      </c>
      <c r="O1719" s="2">
        <v>2.3227272727272701</v>
      </c>
      <c r="P1719" s="16">
        <v>2.3069811485562601</v>
      </c>
    </row>
    <row r="1720" spans="1:16" x14ac:dyDescent="0.35">
      <c r="A1720" s="23" t="str">
        <f t="shared" si="54"/>
        <v>05</v>
      </c>
      <c r="B1720" s="23">
        <f t="shared" si="55"/>
        <v>1022847</v>
      </c>
      <c r="C1720" s="6" t="s">
        <v>629</v>
      </c>
      <c r="D1720" s="7" t="s">
        <v>1095</v>
      </c>
      <c r="E1720" s="7" t="s">
        <v>11</v>
      </c>
      <c r="F1720" s="7" t="s">
        <v>1082</v>
      </c>
      <c r="G1720" s="7" t="s">
        <v>1013</v>
      </c>
      <c r="H1720" s="7" t="s">
        <v>354</v>
      </c>
      <c r="I1720" s="7" t="s">
        <v>355</v>
      </c>
      <c r="J1720" s="6" t="s">
        <v>553</v>
      </c>
      <c r="K1720" s="1">
        <v>24000</v>
      </c>
      <c r="L1720" s="1">
        <v>24000</v>
      </c>
      <c r="M1720" s="1">
        <v>24000</v>
      </c>
      <c r="N1720" s="2">
        <v>1.2444583333333299</v>
      </c>
      <c r="O1720" s="2">
        <v>1.2444583333333299</v>
      </c>
      <c r="P1720" s="16">
        <v>1.4021666666666699</v>
      </c>
    </row>
    <row r="1721" spans="1:16" x14ac:dyDescent="0.35">
      <c r="A1721" s="23" t="str">
        <f t="shared" si="54"/>
        <v>05</v>
      </c>
      <c r="B1721" s="23">
        <f t="shared" si="55"/>
        <v>1030670</v>
      </c>
      <c r="C1721" s="6" t="s">
        <v>629</v>
      </c>
      <c r="D1721" s="7" t="s">
        <v>1095</v>
      </c>
      <c r="E1721" s="7" t="s">
        <v>11</v>
      </c>
      <c r="F1721" s="7" t="s">
        <v>1090</v>
      </c>
      <c r="G1721" s="7" t="s">
        <v>1052</v>
      </c>
      <c r="H1721" s="7" t="s">
        <v>927</v>
      </c>
      <c r="I1721" s="7" t="s">
        <v>928</v>
      </c>
      <c r="J1721" s="6" t="s">
        <v>659</v>
      </c>
      <c r="K1721" s="1">
        <v>48000</v>
      </c>
      <c r="L1721" s="1">
        <v>48000</v>
      </c>
      <c r="M1721" s="1">
        <v>48000</v>
      </c>
      <c r="N1721" s="2">
        <v>10.544458333333299</v>
      </c>
      <c r="O1721" s="2">
        <v>10.544437500000001</v>
      </c>
      <c r="P1721" s="16">
        <v>10.7610833333333</v>
      </c>
    </row>
    <row r="1722" spans="1:16" x14ac:dyDescent="0.35">
      <c r="A1722" s="23" t="str">
        <f t="shared" si="54"/>
        <v>05</v>
      </c>
      <c r="B1722" s="23">
        <f t="shared" si="55"/>
        <v>1011127</v>
      </c>
      <c r="C1722" s="6" t="s">
        <v>629</v>
      </c>
      <c r="D1722" s="7" t="s">
        <v>1095</v>
      </c>
      <c r="E1722" s="7" t="s">
        <v>11</v>
      </c>
      <c r="F1722" s="7" t="s">
        <v>1066</v>
      </c>
      <c r="G1722" s="7" t="s">
        <v>982</v>
      </c>
      <c r="H1722" s="7" t="s">
        <v>677</v>
      </c>
      <c r="I1722" s="7" t="s">
        <v>678</v>
      </c>
      <c r="J1722" s="6" t="s">
        <v>658</v>
      </c>
      <c r="K1722" s="1">
        <v>48000</v>
      </c>
      <c r="L1722" s="1"/>
      <c r="M1722" s="1"/>
      <c r="N1722" s="2">
        <v>4.1100000000000003</v>
      </c>
      <c r="O1722" s="2"/>
      <c r="P1722" s="16"/>
    </row>
    <row r="1723" spans="1:16" x14ac:dyDescent="0.35">
      <c r="A1723" s="23" t="str">
        <f t="shared" si="54"/>
        <v>05</v>
      </c>
      <c r="B1723" s="23">
        <f t="shared" si="55"/>
        <v>1012552</v>
      </c>
      <c r="C1723" s="6" t="s">
        <v>629</v>
      </c>
      <c r="D1723" s="7" t="s">
        <v>1095</v>
      </c>
      <c r="E1723" s="7" t="s">
        <v>11</v>
      </c>
      <c r="F1723" s="7" t="s">
        <v>1066</v>
      </c>
      <c r="G1723" s="7" t="s">
        <v>982</v>
      </c>
      <c r="H1723" s="7" t="s">
        <v>817</v>
      </c>
      <c r="I1723" s="7" t="s">
        <v>818</v>
      </c>
      <c r="J1723" s="6" t="s">
        <v>658</v>
      </c>
      <c r="K1723" s="1">
        <v>48000</v>
      </c>
      <c r="L1723" s="1">
        <v>46000</v>
      </c>
      <c r="M1723" s="1">
        <v>47000</v>
      </c>
      <c r="N1723" s="2">
        <v>4.3777916666666696</v>
      </c>
      <c r="O1723" s="2">
        <v>4.3777826086956502</v>
      </c>
      <c r="P1723" s="16">
        <v>3.9265957446808502</v>
      </c>
    </row>
    <row r="1724" spans="1:16" x14ac:dyDescent="0.35">
      <c r="A1724" s="23" t="str">
        <f t="shared" si="54"/>
        <v>05</v>
      </c>
      <c r="B1724" s="23">
        <f t="shared" si="55"/>
        <v>1020944</v>
      </c>
      <c r="C1724" s="6" t="s">
        <v>629</v>
      </c>
      <c r="D1724" s="7" t="s">
        <v>1095</v>
      </c>
      <c r="E1724" s="7" t="s">
        <v>11</v>
      </c>
      <c r="F1724" s="7" t="s">
        <v>1076</v>
      </c>
      <c r="G1724" s="7" t="s">
        <v>1022</v>
      </c>
      <c r="H1724" s="7" t="s">
        <v>95</v>
      </c>
      <c r="I1724" s="7" t="s">
        <v>96</v>
      </c>
      <c r="J1724" s="6" t="s">
        <v>553</v>
      </c>
      <c r="K1724" s="1">
        <v>480000</v>
      </c>
      <c r="L1724" s="1">
        <v>384000</v>
      </c>
      <c r="M1724" s="1">
        <v>386700</v>
      </c>
      <c r="N1724" s="2">
        <v>2.6062249999999998</v>
      </c>
      <c r="O1724" s="2">
        <v>2.6302812499999999</v>
      </c>
      <c r="P1724" s="16">
        <v>2.66528626014999</v>
      </c>
    </row>
    <row r="1725" spans="1:16" x14ac:dyDescent="0.35">
      <c r="A1725" s="23" t="str">
        <f t="shared" si="54"/>
        <v>05</v>
      </c>
      <c r="B1725" s="23">
        <f t="shared" si="55"/>
        <v>1022709</v>
      </c>
      <c r="C1725" s="6" t="s">
        <v>629</v>
      </c>
      <c r="D1725" s="7" t="s">
        <v>1095</v>
      </c>
      <c r="E1725" s="7" t="s">
        <v>11</v>
      </c>
      <c r="F1725" s="7" t="s">
        <v>1076</v>
      </c>
      <c r="G1725" s="7" t="s">
        <v>1022</v>
      </c>
      <c r="H1725" s="7" t="s">
        <v>502</v>
      </c>
      <c r="I1725" s="7" t="s">
        <v>503</v>
      </c>
      <c r="J1725" s="6" t="s">
        <v>553</v>
      </c>
      <c r="K1725" s="1">
        <v>240000</v>
      </c>
      <c r="L1725" s="1">
        <v>264000</v>
      </c>
      <c r="M1725" s="1">
        <v>288000</v>
      </c>
      <c r="N1725" s="2">
        <v>2.6944499999999998</v>
      </c>
      <c r="O1725" s="2">
        <v>2.6944507575757601</v>
      </c>
      <c r="P1725" s="16">
        <v>2.7373229166666699</v>
      </c>
    </row>
    <row r="1726" spans="1:16" x14ac:dyDescent="0.35">
      <c r="A1726" s="23" t="str">
        <f t="shared" si="54"/>
        <v>05</v>
      </c>
      <c r="B1726" s="23">
        <f t="shared" si="55"/>
        <v>1021868</v>
      </c>
      <c r="C1726" s="6" t="s">
        <v>629</v>
      </c>
      <c r="D1726" s="7" t="s">
        <v>1095</v>
      </c>
      <c r="E1726" s="7" t="s">
        <v>11</v>
      </c>
      <c r="F1726" s="7" t="s">
        <v>1076</v>
      </c>
      <c r="G1726" s="7" t="s">
        <v>1004</v>
      </c>
      <c r="H1726" s="7" t="s">
        <v>556</v>
      </c>
      <c r="I1726" s="7" t="s">
        <v>557</v>
      </c>
      <c r="J1726" s="6" t="s">
        <v>553</v>
      </c>
      <c r="K1726" s="1">
        <v>0</v>
      </c>
      <c r="L1726" s="1">
        <v>72000</v>
      </c>
      <c r="M1726" s="1">
        <v>72000</v>
      </c>
      <c r="N1726" s="2">
        <v>0</v>
      </c>
      <c r="O1726" s="2">
        <v>3.05</v>
      </c>
      <c r="P1726" s="16">
        <v>2.9662500000000001</v>
      </c>
    </row>
    <row r="1727" spans="1:16" x14ac:dyDescent="0.35">
      <c r="A1727" s="23" t="str">
        <f t="shared" si="54"/>
        <v>05</v>
      </c>
      <c r="B1727" s="23">
        <f t="shared" si="55"/>
        <v>1020349</v>
      </c>
      <c r="C1727" s="6" t="s">
        <v>629</v>
      </c>
      <c r="D1727" s="7" t="s">
        <v>1095</v>
      </c>
      <c r="E1727" s="7" t="s">
        <v>11</v>
      </c>
      <c r="F1727" s="7" t="s">
        <v>1079</v>
      </c>
      <c r="G1727" s="7" t="s">
        <v>1007</v>
      </c>
      <c r="H1727" s="7" t="s">
        <v>29</v>
      </c>
      <c r="I1727" s="7" t="s">
        <v>30</v>
      </c>
      <c r="J1727" s="6" t="s">
        <v>553</v>
      </c>
      <c r="K1727" s="1">
        <v>24000</v>
      </c>
      <c r="L1727" s="1">
        <v>24000</v>
      </c>
      <c r="M1727" s="1"/>
      <c r="N1727" s="2">
        <v>1.6944583333333301</v>
      </c>
      <c r="O1727" s="2">
        <v>1.6944583333333301</v>
      </c>
      <c r="P1727" s="16"/>
    </row>
    <row r="1728" spans="1:16" x14ac:dyDescent="0.35">
      <c r="A1728" s="23" t="str">
        <f t="shared" si="54"/>
        <v>05</v>
      </c>
      <c r="B1728" s="23">
        <f t="shared" si="55"/>
        <v>1030230</v>
      </c>
      <c r="C1728" s="6" t="s">
        <v>629</v>
      </c>
      <c r="D1728" s="7" t="s">
        <v>1095</v>
      </c>
      <c r="E1728" s="7" t="s">
        <v>11</v>
      </c>
      <c r="F1728" s="7" t="s">
        <v>1081</v>
      </c>
      <c r="G1728" s="7" t="s">
        <v>1050</v>
      </c>
      <c r="H1728" s="7" t="s">
        <v>858</v>
      </c>
      <c r="I1728" s="7" t="s">
        <v>859</v>
      </c>
      <c r="J1728" s="6" t="s">
        <v>659</v>
      </c>
      <c r="K1728" s="1">
        <v>8358</v>
      </c>
      <c r="L1728" s="1">
        <v>4307</v>
      </c>
      <c r="M1728" s="1"/>
      <c r="N1728" s="2">
        <v>0</v>
      </c>
      <c r="O1728" s="2">
        <v>0</v>
      </c>
      <c r="P1728" s="16"/>
    </row>
    <row r="1729" spans="1:16" x14ac:dyDescent="0.35">
      <c r="A1729" s="23" t="str">
        <f t="shared" si="54"/>
        <v>05</v>
      </c>
      <c r="B1729" s="23">
        <f t="shared" si="55"/>
        <v>1030720</v>
      </c>
      <c r="C1729" s="6" t="s">
        <v>629</v>
      </c>
      <c r="D1729" s="7" t="s">
        <v>1095</v>
      </c>
      <c r="E1729" s="7" t="s">
        <v>11</v>
      </c>
      <c r="F1729" s="7" t="s">
        <v>1081</v>
      </c>
      <c r="G1729" s="7" t="s">
        <v>1050</v>
      </c>
      <c r="H1729" s="7" t="s">
        <v>942</v>
      </c>
      <c r="I1729" s="7" t="s">
        <v>943</v>
      </c>
      <c r="J1729" s="6" t="s">
        <v>659</v>
      </c>
      <c r="K1729" s="1">
        <v>48000</v>
      </c>
      <c r="L1729" s="1">
        <v>48000</v>
      </c>
      <c r="M1729" s="1">
        <v>48000</v>
      </c>
      <c r="N1729" s="2">
        <v>0.54445833333333304</v>
      </c>
      <c r="O1729" s="2">
        <v>0.54445833333333304</v>
      </c>
      <c r="P1729" s="16">
        <v>0.48</v>
      </c>
    </row>
    <row r="1730" spans="1:16" x14ac:dyDescent="0.35">
      <c r="A1730" s="23" t="str">
        <f t="shared" si="54"/>
        <v>05</v>
      </c>
      <c r="B1730" s="23">
        <f t="shared" si="55"/>
        <v>1020412</v>
      </c>
      <c r="C1730" s="6" t="s">
        <v>629</v>
      </c>
      <c r="D1730" s="7" t="s">
        <v>1095</v>
      </c>
      <c r="E1730" s="7" t="s">
        <v>11</v>
      </c>
      <c r="F1730" s="7" t="s">
        <v>1081</v>
      </c>
      <c r="G1730" s="7" t="s">
        <v>1010</v>
      </c>
      <c r="H1730" s="7" t="s">
        <v>35</v>
      </c>
      <c r="I1730" s="7" t="s">
        <v>36</v>
      </c>
      <c r="J1730" s="6" t="s">
        <v>553</v>
      </c>
      <c r="K1730" s="1">
        <v>96000</v>
      </c>
      <c r="L1730" s="1">
        <v>96000</v>
      </c>
      <c r="M1730" s="1">
        <v>129000</v>
      </c>
      <c r="N1730" s="2">
        <v>1.6944479166666699</v>
      </c>
      <c r="O1730" s="2">
        <v>1.6944479166666699</v>
      </c>
      <c r="P1730" s="16">
        <v>1.8034007999999999</v>
      </c>
    </row>
    <row r="1731" spans="1:16" x14ac:dyDescent="0.35">
      <c r="A1731" s="23" t="str">
        <f t="shared" si="54"/>
        <v>05</v>
      </c>
      <c r="B1731" s="23">
        <f t="shared" si="55"/>
        <v>1021078</v>
      </c>
      <c r="C1731" s="6" t="s">
        <v>629</v>
      </c>
      <c r="D1731" s="7" t="s">
        <v>1095</v>
      </c>
      <c r="E1731" s="7" t="s">
        <v>11</v>
      </c>
      <c r="F1731" s="7" t="s">
        <v>1081</v>
      </c>
      <c r="G1731" s="7" t="s">
        <v>1010</v>
      </c>
      <c r="H1731" s="7" t="s">
        <v>486</v>
      </c>
      <c r="I1731" s="7" t="s">
        <v>487</v>
      </c>
      <c r="J1731" s="6" t="s">
        <v>553</v>
      </c>
      <c r="K1731" s="1">
        <v>120000</v>
      </c>
      <c r="L1731" s="1">
        <v>120000</v>
      </c>
      <c r="M1731" s="1">
        <v>120000</v>
      </c>
      <c r="N1731" s="2">
        <v>2.2617833333333301</v>
      </c>
      <c r="O1731" s="2">
        <v>2.2617833333333301</v>
      </c>
      <c r="P1731" s="16">
        <v>2.1738499999999998</v>
      </c>
    </row>
    <row r="1732" spans="1:16" x14ac:dyDescent="0.35">
      <c r="A1732" s="23" t="str">
        <f t="shared" si="54"/>
        <v>05</v>
      </c>
      <c r="B1732" s="23">
        <f t="shared" si="55"/>
        <v>1021082</v>
      </c>
      <c r="C1732" s="6" t="s">
        <v>629</v>
      </c>
      <c r="D1732" s="7" t="s">
        <v>1095</v>
      </c>
      <c r="E1732" s="7" t="s">
        <v>11</v>
      </c>
      <c r="F1732" s="7" t="s">
        <v>1081</v>
      </c>
      <c r="G1732" s="7" t="s">
        <v>1010</v>
      </c>
      <c r="H1732" s="7" t="s">
        <v>112</v>
      </c>
      <c r="I1732" s="7" t="s">
        <v>113</v>
      </c>
      <c r="J1732" s="6" t="s">
        <v>553</v>
      </c>
      <c r="K1732" s="1">
        <v>48000</v>
      </c>
      <c r="L1732" s="1">
        <v>48000</v>
      </c>
      <c r="M1732" s="1">
        <v>47000</v>
      </c>
      <c r="N1732" s="2">
        <v>1.59445833333333</v>
      </c>
      <c r="O1732" s="2">
        <v>1.59445833333333</v>
      </c>
      <c r="P1732" s="16">
        <v>1.7790732446808499</v>
      </c>
    </row>
    <row r="1733" spans="1:16" x14ac:dyDescent="0.35">
      <c r="A1733" s="23" t="str">
        <f t="shared" ref="A1733:A1796" si="56">MID(C1733,1,2)</f>
        <v>05</v>
      </c>
      <c r="B1733" s="23">
        <f t="shared" ref="B1733:B1796" si="57">+H1733*1</f>
        <v>1021092</v>
      </c>
      <c r="C1733" s="6" t="s">
        <v>629</v>
      </c>
      <c r="D1733" s="7" t="s">
        <v>1095</v>
      </c>
      <c r="E1733" s="7" t="s">
        <v>11</v>
      </c>
      <c r="F1733" s="7" t="s">
        <v>1081</v>
      </c>
      <c r="G1733" s="7" t="s">
        <v>1010</v>
      </c>
      <c r="H1733" s="7" t="s">
        <v>116</v>
      </c>
      <c r="I1733" s="7" t="s">
        <v>117</v>
      </c>
      <c r="J1733" s="6" t="s">
        <v>553</v>
      </c>
      <c r="K1733" s="1">
        <v>144000</v>
      </c>
      <c r="L1733" s="1">
        <v>144000</v>
      </c>
      <c r="M1733" s="1">
        <v>144000</v>
      </c>
      <c r="N1733" s="2">
        <v>2.41778472222222</v>
      </c>
      <c r="O1733" s="2">
        <v>2.41778472222222</v>
      </c>
      <c r="P1733" s="16">
        <v>2.3040786111111098</v>
      </c>
    </row>
    <row r="1734" spans="1:16" x14ac:dyDescent="0.35">
      <c r="A1734" s="23" t="str">
        <f t="shared" si="56"/>
        <v>05</v>
      </c>
      <c r="B1734" s="23">
        <f t="shared" si="57"/>
        <v>1022922</v>
      </c>
      <c r="C1734" s="6" t="s">
        <v>629</v>
      </c>
      <c r="D1734" s="7" t="s">
        <v>1095</v>
      </c>
      <c r="E1734" s="7" t="s">
        <v>11</v>
      </c>
      <c r="F1734" s="7" t="s">
        <v>1081</v>
      </c>
      <c r="G1734" s="7" t="s">
        <v>1010</v>
      </c>
      <c r="H1734" s="7" t="s">
        <v>581</v>
      </c>
      <c r="I1734" s="7" t="s">
        <v>582</v>
      </c>
      <c r="J1734" s="6" t="s">
        <v>553</v>
      </c>
      <c r="K1734" s="1">
        <v>0</v>
      </c>
      <c r="L1734" s="1">
        <v>0</v>
      </c>
      <c r="M1734" s="1">
        <v>684</v>
      </c>
      <c r="N1734" s="2">
        <v>0</v>
      </c>
      <c r="O1734" s="2">
        <v>0</v>
      </c>
      <c r="P1734" s="16">
        <v>1.4792467836257299</v>
      </c>
    </row>
    <row r="1735" spans="1:16" x14ac:dyDescent="0.35">
      <c r="A1735" s="23" t="str">
        <f t="shared" si="56"/>
        <v>05</v>
      </c>
      <c r="B1735" s="23">
        <f t="shared" si="57"/>
        <v>1011582</v>
      </c>
      <c r="C1735" s="6" t="s">
        <v>629</v>
      </c>
      <c r="D1735" s="7" t="s">
        <v>1095</v>
      </c>
      <c r="E1735" s="7" t="s">
        <v>11</v>
      </c>
      <c r="F1735" s="7" t="s">
        <v>1071</v>
      </c>
      <c r="G1735" s="7" t="s">
        <v>991</v>
      </c>
      <c r="H1735" s="7" t="s">
        <v>698</v>
      </c>
      <c r="I1735" s="7" t="s">
        <v>699</v>
      </c>
      <c r="J1735" s="6" t="s">
        <v>658</v>
      </c>
      <c r="K1735" s="1">
        <v>24000</v>
      </c>
      <c r="L1735" s="1">
        <v>0</v>
      </c>
      <c r="M1735" s="1">
        <v>1546</v>
      </c>
      <c r="N1735" s="2">
        <v>1.0444583333333299</v>
      </c>
      <c r="O1735" s="2">
        <v>0</v>
      </c>
      <c r="P1735" s="16">
        <v>0.81262063389392003</v>
      </c>
    </row>
    <row r="1736" spans="1:16" x14ac:dyDescent="0.35">
      <c r="A1736" s="23" t="str">
        <f t="shared" si="56"/>
        <v>05</v>
      </c>
      <c r="B1736" s="23">
        <f t="shared" si="57"/>
        <v>1012208</v>
      </c>
      <c r="C1736" s="6" t="s">
        <v>629</v>
      </c>
      <c r="D1736" s="7" t="s">
        <v>1095</v>
      </c>
      <c r="E1736" s="7" t="s">
        <v>11</v>
      </c>
      <c r="F1736" s="7" t="s">
        <v>1071</v>
      </c>
      <c r="G1736" s="7" t="s">
        <v>991</v>
      </c>
      <c r="H1736" s="7" t="s">
        <v>762</v>
      </c>
      <c r="I1736" s="7" t="s">
        <v>763</v>
      </c>
      <c r="J1736" s="6" t="s">
        <v>658</v>
      </c>
      <c r="K1736" s="1">
        <v>24000</v>
      </c>
      <c r="L1736" s="1">
        <v>24000</v>
      </c>
      <c r="M1736" s="1">
        <v>24000</v>
      </c>
      <c r="N1736" s="2">
        <v>1.4344583333333301</v>
      </c>
      <c r="O1736" s="2">
        <v>1.4344583333333301</v>
      </c>
      <c r="P1736" s="16">
        <v>1.51216666666667</v>
      </c>
    </row>
    <row r="1737" spans="1:16" x14ac:dyDescent="0.35">
      <c r="A1737" s="23" t="str">
        <f t="shared" si="56"/>
        <v>05</v>
      </c>
      <c r="B1737" s="23">
        <f t="shared" si="57"/>
        <v>1011290</v>
      </c>
      <c r="C1737" s="6" t="s">
        <v>629</v>
      </c>
      <c r="D1737" s="7" t="s">
        <v>1095</v>
      </c>
      <c r="E1737" s="7" t="s">
        <v>11</v>
      </c>
      <c r="F1737" s="7" t="s">
        <v>1069</v>
      </c>
      <c r="G1737" s="7" t="s">
        <v>986</v>
      </c>
      <c r="H1737" s="7" t="s">
        <v>685</v>
      </c>
      <c r="I1737" s="7" t="s">
        <v>686</v>
      </c>
      <c r="J1737" s="6" t="s">
        <v>658</v>
      </c>
      <c r="K1737" s="1">
        <v>8084</v>
      </c>
      <c r="L1737" s="1"/>
      <c r="M1737" s="1">
        <v>500</v>
      </c>
      <c r="N1737" s="2">
        <v>0.44445818901533901</v>
      </c>
      <c r="O1737" s="2"/>
      <c r="P1737" s="16">
        <v>0.48870780000000003</v>
      </c>
    </row>
    <row r="1738" spans="1:16" x14ac:dyDescent="0.35">
      <c r="A1738" s="23" t="str">
        <f t="shared" si="56"/>
        <v>05</v>
      </c>
      <c r="B1738" s="23">
        <f t="shared" si="57"/>
        <v>1011422</v>
      </c>
      <c r="C1738" s="6" t="s">
        <v>629</v>
      </c>
      <c r="D1738" s="7" t="s">
        <v>1095</v>
      </c>
      <c r="E1738" s="7" t="s">
        <v>11</v>
      </c>
      <c r="F1738" s="7" t="s">
        <v>1069</v>
      </c>
      <c r="G1738" s="7" t="s">
        <v>986</v>
      </c>
      <c r="H1738" s="7" t="s">
        <v>691</v>
      </c>
      <c r="I1738" s="7" t="s">
        <v>692</v>
      </c>
      <c r="J1738" s="6" t="s">
        <v>658</v>
      </c>
      <c r="K1738" s="1">
        <v>1252</v>
      </c>
      <c r="L1738" s="1"/>
      <c r="M1738" s="1"/>
      <c r="N1738" s="2">
        <v>0.44408945686901002</v>
      </c>
      <c r="O1738" s="2"/>
      <c r="P1738" s="16"/>
    </row>
    <row r="1739" spans="1:16" x14ac:dyDescent="0.35">
      <c r="A1739" s="23" t="str">
        <f t="shared" si="56"/>
        <v>05</v>
      </c>
      <c r="B1739" s="23">
        <f t="shared" si="57"/>
        <v>1012782</v>
      </c>
      <c r="C1739" s="6" t="s">
        <v>629</v>
      </c>
      <c r="D1739" s="7" t="s">
        <v>1095</v>
      </c>
      <c r="E1739" s="7" t="s">
        <v>11</v>
      </c>
      <c r="F1739" s="7" t="s">
        <v>1069</v>
      </c>
      <c r="G1739" s="7" t="s">
        <v>986</v>
      </c>
      <c r="H1739" s="7" t="s">
        <v>1285</v>
      </c>
      <c r="I1739" s="7" t="s">
        <v>1286</v>
      </c>
      <c r="J1739" s="6" t="s">
        <v>658</v>
      </c>
      <c r="K1739" s="1"/>
      <c r="L1739" s="1"/>
      <c r="M1739" s="1">
        <v>2628</v>
      </c>
      <c r="N1739" s="2"/>
      <c r="O1739" s="2"/>
      <c r="P1739" s="16">
        <v>0.48870795281583002</v>
      </c>
    </row>
    <row r="1740" spans="1:16" x14ac:dyDescent="0.35">
      <c r="A1740" s="23" t="str">
        <f t="shared" si="56"/>
        <v>05</v>
      </c>
      <c r="B1740" s="23">
        <f t="shared" si="57"/>
        <v>1022781</v>
      </c>
      <c r="C1740" s="6" t="s">
        <v>629</v>
      </c>
      <c r="D1740" s="7" t="s">
        <v>1095</v>
      </c>
      <c r="E1740" s="7" t="s">
        <v>11</v>
      </c>
      <c r="F1740" s="7" t="s">
        <v>1069</v>
      </c>
      <c r="G1740" s="7" t="s">
        <v>1016</v>
      </c>
      <c r="H1740" s="7" t="s">
        <v>346</v>
      </c>
      <c r="I1740" s="7" t="s">
        <v>347</v>
      </c>
      <c r="J1740" s="6" t="s">
        <v>553</v>
      </c>
      <c r="K1740" s="1">
        <v>0</v>
      </c>
      <c r="L1740" s="1">
        <v>0</v>
      </c>
      <c r="M1740" s="1">
        <v>8731.2000000000007</v>
      </c>
      <c r="N1740" s="2">
        <v>0</v>
      </c>
      <c r="O1740" s="2">
        <v>0</v>
      </c>
      <c r="P1740" s="16">
        <v>10.0832421431189</v>
      </c>
    </row>
    <row r="1741" spans="1:16" x14ac:dyDescent="0.35">
      <c r="A1741" s="23" t="str">
        <f t="shared" si="56"/>
        <v>05</v>
      </c>
      <c r="B1741" s="23">
        <f t="shared" si="57"/>
        <v>1022782</v>
      </c>
      <c r="C1741" s="6" t="s">
        <v>629</v>
      </c>
      <c r="D1741" s="7" t="s">
        <v>1095</v>
      </c>
      <c r="E1741" s="7" t="s">
        <v>11</v>
      </c>
      <c r="F1741" s="7" t="s">
        <v>1069</v>
      </c>
      <c r="G1741" s="7" t="s">
        <v>1016</v>
      </c>
      <c r="H1741" s="7" t="s">
        <v>348</v>
      </c>
      <c r="I1741" s="7" t="s">
        <v>349</v>
      </c>
      <c r="J1741" s="6" t="s">
        <v>553</v>
      </c>
      <c r="K1741" s="1"/>
      <c r="L1741" s="1"/>
      <c r="M1741" s="1">
        <v>11520</v>
      </c>
      <c r="N1741" s="2"/>
      <c r="O1741" s="2"/>
      <c r="P1741" s="16">
        <v>10.433899270833299</v>
      </c>
    </row>
    <row r="1742" spans="1:16" x14ac:dyDescent="0.35">
      <c r="A1742" s="23" t="str">
        <f t="shared" si="56"/>
        <v>05</v>
      </c>
      <c r="B1742" s="23">
        <f t="shared" si="57"/>
        <v>1022783</v>
      </c>
      <c r="C1742" s="6" t="s">
        <v>629</v>
      </c>
      <c r="D1742" s="7" t="s">
        <v>1095</v>
      </c>
      <c r="E1742" s="7" t="s">
        <v>11</v>
      </c>
      <c r="F1742" s="7" t="s">
        <v>1069</v>
      </c>
      <c r="G1742" s="7" t="s">
        <v>1016</v>
      </c>
      <c r="H1742" s="7" t="s">
        <v>350</v>
      </c>
      <c r="I1742" s="7" t="s">
        <v>351</v>
      </c>
      <c r="J1742" s="6" t="s">
        <v>553</v>
      </c>
      <c r="K1742" s="1">
        <v>0</v>
      </c>
      <c r="L1742" s="1">
        <v>0</v>
      </c>
      <c r="M1742" s="1">
        <v>4800</v>
      </c>
      <c r="N1742" s="2">
        <v>0</v>
      </c>
      <c r="O1742" s="2">
        <v>0</v>
      </c>
      <c r="P1742" s="16">
        <v>10.03414675</v>
      </c>
    </row>
    <row r="1743" spans="1:16" x14ac:dyDescent="0.35">
      <c r="A1743" s="23" t="str">
        <f t="shared" si="56"/>
        <v>05</v>
      </c>
      <c r="B1743" s="23">
        <f t="shared" si="57"/>
        <v>1022784</v>
      </c>
      <c r="C1743" s="6" t="s">
        <v>629</v>
      </c>
      <c r="D1743" s="7" t="s">
        <v>1095</v>
      </c>
      <c r="E1743" s="7" t="s">
        <v>11</v>
      </c>
      <c r="F1743" s="7" t="s">
        <v>1069</v>
      </c>
      <c r="G1743" s="7" t="s">
        <v>1016</v>
      </c>
      <c r="H1743" s="7" t="s">
        <v>649</v>
      </c>
      <c r="I1743" s="7" t="s">
        <v>650</v>
      </c>
      <c r="J1743" s="6" t="s">
        <v>553</v>
      </c>
      <c r="K1743" s="1"/>
      <c r="L1743" s="1"/>
      <c r="M1743" s="1">
        <v>900</v>
      </c>
      <c r="N1743" s="2"/>
      <c r="O1743" s="2"/>
      <c r="P1743" s="16">
        <v>10.034146777777799</v>
      </c>
    </row>
    <row r="1744" spans="1:16" x14ac:dyDescent="0.35">
      <c r="A1744" s="23" t="str">
        <f t="shared" si="56"/>
        <v>05</v>
      </c>
      <c r="B1744" s="23">
        <f t="shared" si="57"/>
        <v>1022786</v>
      </c>
      <c r="C1744" s="6" t="s">
        <v>629</v>
      </c>
      <c r="D1744" s="7" t="s">
        <v>1095</v>
      </c>
      <c r="E1744" s="7" t="s">
        <v>11</v>
      </c>
      <c r="F1744" s="7" t="s">
        <v>1069</v>
      </c>
      <c r="G1744" s="7" t="s">
        <v>1016</v>
      </c>
      <c r="H1744" s="7" t="s">
        <v>599</v>
      </c>
      <c r="I1744" s="7" t="s">
        <v>600</v>
      </c>
      <c r="J1744" s="6" t="s">
        <v>553</v>
      </c>
      <c r="K1744" s="1">
        <v>300</v>
      </c>
      <c r="L1744" s="1">
        <v>300</v>
      </c>
      <c r="M1744" s="1"/>
      <c r="N1744" s="2">
        <v>11.7433333333333</v>
      </c>
      <c r="O1744" s="2">
        <v>11.7433333333333</v>
      </c>
      <c r="P1744" s="16"/>
    </row>
    <row r="1745" spans="1:16" x14ac:dyDescent="0.35">
      <c r="A1745" s="23" t="str">
        <f t="shared" si="56"/>
        <v>05</v>
      </c>
      <c r="B1745" s="23">
        <f t="shared" si="57"/>
        <v>1023295</v>
      </c>
      <c r="C1745" s="6" t="s">
        <v>629</v>
      </c>
      <c r="D1745" s="7" t="s">
        <v>1095</v>
      </c>
      <c r="E1745" s="7" t="s">
        <v>11</v>
      </c>
      <c r="F1745" s="7" t="s">
        <v>1069</v>
      </c>
      <c r="G1745" s="7" t="s">
        <v>1016</v>
      </c>
      <c r="H1745" s="7" t="s">
        <v>606</v>
      </c>
      <c r="I1745" s="7" t="s">
        <v>607</v>
      </c>
      <c r="J1745" s="6" t="s">
        <v>553</v>
      </c>
      <c r="K1745" s="1">
        <v>1000</v>
      </c>
      <c r="L1745" s="1">
        <v>1000</v>
      </c>
      <c r="M1745" s="1"/>
      <c r="N1745" s="2">
        <v>12.244</v>
      </c>
      <c r="O1745" s="2">
        <v>12.244</v>
      </c>
      <c r="P1745" s="16"/>
    </row>
    <row r="1746" spans="1:16" x14ac:dyDescent="0.35">
      <c r="A1746" s="23" t="str">
        <f t="shared" si="56"/>
        <v>05</v>
      </c>
      <c r="B1746" s="23">
        <f t="shared" si="57"/>
        <v>1021101</v>
      </c>
      <c r="C1746" s="6" t="s">
        <v>629</v>
      </c>
      <c r="D1746" s="7" t="s">
        <v>1095</v>
      </c>
      <c r="E1746" s="7" t="s">
        <v>11</v>
      </c>
      <c r="F1746" s="7" t="s">
        <v>1069</v>
      </c>
      <c r="G1746" s="7" t="s">
        <v>1026</v>
      </c>
      <c r="H1746" s="7" t="s">
        <v>458</v>
      </c>
      <c r="I1746" s="7" t="s">
        <v>459</v>
      </c>
      <c r="J1746" s="6" t="s">
        <v>553</v>
      </c>
      <c r="K1746" s="1">
        <v>24000</v>
      </c>
      <c r="L1746" s="1">
        <v>24000</v>
      </c>
      <c r="M1746" s="1">
        <v>25000</v>
      </c>
      <c r="N1746" s="2">
        <v>1.09445833333333</v>
      </c>
      <c r="O1746" s="2">
        <v>1.09445833333333</v>
      </c>
      <c r="P1746" s="16">
        <v>1.1397423</v>
      </c>
    </row>
    <row r="1747" spans="1:16" x14ac:dyDescent="0.35">
      <c r="A1747" s="23" t="str">
        <f t="shared" si="56"/>
        <v>05</v>
      </c>
      <c r="B1747" s="23">
        <f t="shared" si="57"/>
        <v>1021105</v>
      </c>
      <c r="C1747" s="6" t="s">
        <v>629</v>
      </c>
      <c r="D1747" s="7" t="s">
        <v>1095</v>
      </c>
      <c r="E1747" s="7" t="s">
        <v>11</v>
      </c>
      <c r="F1747" s="7" t="s">
        <v>1069</v>
      </c>
      <c r="G1747" s="7" t="s">
        <v>1026</v>
      </c>
      <c r="H1747" s="7" t="s">
        <v>118</v>
      </c>
      <c r="I1747" s="7" t="s">
        <v>119</v>
      </c>
      <c r="J1747" s="6" t="s">
        <v>553</v>
      </c>
      <c r="K1747" s="1">
        <v>0</v>
      </c>
      <c r="L1747" s="1">
        <v>0</v>
      </c>
      <c r="M1747" s="1">
        <v>5211</v>
      </c>
      <c r="N1747" s="2">
        <v>0</v>
      </c>
      <c r="O1747" s="2">
        <v>0</v>
      </c>
      <c r="P1747" s="16">
        <v>0.57985906735751302</v>
      </c>
    </row>
    <row r="1748" spans="1:16" x14ac:dyDescent="0.35">
      <c r="A1748" s="23" t="str">
        <f t="shared" si="56"/>
        <v>05</v>
      </c>
      <c r="B1748" s="23">
        <f t="shared" si="57"/>
        <v>1021106</v>
      </c>
      <c r="C1748" s="6" t="s">
        <v>629</v>
      </c>
      <c r="D1748" s="7" t="s">
        <v>1095</v>
      </c>
      <c r="E1748" s="7" t="s">
        <v>11</v>
      </c>
      <c r="F1748" s="7" t="s">
        <v>1069</v>
      </c>
      <c r="G1748" s="7" t="s">
        <v>1026</v>
      </c>
      <c r="H1748" s="7" t="s">
        <v>120</v>
      </c>
      <c r="I1748" s="7" t="s">
        <v>187</v>
      </c>
      <c r="J1748" s="6" t="s">
        <v>553</v>
      </c>
      <c r="K1748" s="1">
        <v>24000</v>
      </c>
      <c r="L1748" s="1">
        <v>24000</v>
      </c>
      <c r="M1748" s="1"/>
      <c r="N1748" s="2">
        <v>0.54445833333333304</v>
      </c>
      <c r="O1748" s="2">
        <v>0.54445833333333304</v>
      </c>
      <c r="P1748" s="16"/>
    </row>
    <row r="1749" spans="1:16" x14ac:dyDescent="0.35">
      <c r="A1749" s="23" t="str">
        <f t="shared" si="56"/>
        <v>05</v>
      </c>
      <c r="B1749" s="23">
        <f t="shared" si="57"/>
        <v>1023355</v>
      </c>
      <c r="C1749" s="6" t="s">
        <v>629</v>
      </c>
      <c r="D1749" s="7" t="s">
        <v>1095</v>
      </c>
      <c r="E1749" s="7" t="s">
        <v>11</v>
      </c>
      <c r="F1749" s="7" t="s">
        <v>1069</v>
      </c>
      <c r="G1749" s="7" t="s">
        <v>1026</v>
      </c>
      <c r="H1749" s="7" t="s">
        <v>580</v>
      </c>
      <c r="I1749" s="7" t="s">
        <v>516</v>
      </c>
      <c r="J1749" s="6" t="s">
        <v>553</v>
      </c>
      <c r="K1749" s="1">
        <v>0</v>
      </c>
      <c r="L1749" s="1">
        <v>24000</v>
      </c>
      <c r="M1749" s="1">
        <v>24000</v>
      </c>
      <c r="N1749" s="2">
        <v>0</v>
      </c>
      <c r="O1749" s="2">
        <v>0.65</v>
      </c>
      <c r="P1749" s="16">
        <v>0.631541666666667</v>
      </c>
    </row>
    <row r="1750" spans="1:16" x14ac:dyDescent="0.35">
      <c r="A1750" s="23" t="str">
        <f t="shared" si="56"/>
        <v>05</v>
      </c>
      <c r="B1750" s="23">
        <f t="shared" si="57"/>
        <v>1030224</v>
      </c>
      <c r="C1750" s="6" t="s">
        <v>629</v>
      </c>
      <c r="D1750" s="7" t="s">
        <v>1095</v>
      </c>
      <c r="E1750" s="7" t="s">
        <v>11</v>
      </c>
      <c r="F1750" s="7" t="s">
        <v>1089</v>
      </c>
      <c r="G1750" s="7" t="s">
        <v>1049</v>
      </c>
      <c r="H1750" s="7" t="s">
        <v>856</v>
      </c>
      <c r="I1750" s="7" t="s">
        <v>857</v>
      </c>
      <c r="J1750" s="6" t="s">
        <v>659</v>
      </c>
      <c r="K1750" s="1">
        <v>96000</v>
      </c>
      <c r="L1750" s="1">
        <v>96000</v>
      </c>
      <c r="M1750" s="1">
        <v>96000</v>
      </c>
      <c r="N1750" s="2">
        <v>2.2000000000000002</v>
      </c>
      <c r="O1750" s="2">
        <v>2.2000000000000002</v>
      </c>
      <c r="P1750" s="16">
        <v>2.1916354166666698</v>
      </c>
    </row>
    <row r="1751" spans="1:16" x14ac:dyDescent="0.35">
      <c r="A1751" s="23" t="str">
        <f t="shared" si="56"/>
        <v>05</v>
      </c>
      <c r="B1751" s="23">
        <f t="shared" si="57"/>
        <v>1012012</v>
      </c>
      <c r="C1751" s="6" t="s">
        <v>629</v>
      </c>
      <c r="D1751" s="7" t="s">
        <v>1095</v>
      </c>
      <c r="E1751" s="7" t="s">
        <v>12</v>
      </c>
      <c r="F1751" s="7" t="s">
        <v>1068</v>
      </c>
      <c r="G1751" s="7" t="s">
        <v>992</v>
      </c>
      <c r="H1751" s="7" t="s">
        <v>716</v>
      </c>
      <c r="I1751" s="7" t="s">
        <v>717</v>
      </c>
      <c r="J1751" s="6" t="s">
        <v>658</v>
      </c>
      <c r="K1751" s="1">
        <v>20000</v>
      </c>
      <c r="L1751" s="1">
        <v>20000</v>
      </c>
      <c r="M1751" s="1">
        <v>19958.047999999999</v>
      </c>
      <c r="N1751" s="2">
        <v>7</v>
      </c>
      <c r="O1751" s="2">
        <v>7</v>
      </c>
      <c r="P1751" s="16">
        <v>7.1957163395939299</v>
      </c>
    </row>
    <row r="1752" spans="1:16" x14ac:dyDescent="0.35">
      <c r="A1752" s="23" t="str">
        <f t="shared" si="56"/>
        <v>05</v>
      </c>
      <c r="B1752" s="23">
        <f t="shared" si="57"/>
        <v>1012612</v>
      </c>
      <c r="C1752" s="6" t="s">
        <v>629</v>
      </c>
      <c r="D1752" s="7" t="s">
        <v>1095</v>
      </c>
      <c r="E1752" s="7" t="s">
        <v>12</v>
      </c>
      <c r="F1752" s="7" t="s">
        <v>1063</v>
      </c>
      <c r="G1752" s="7" t="s">
        <v>988</v>
      </c>
      <c r="H1752" s="7" t="s">
        <v>825</v>
      </c>
      <c r="I1752" s="7" t="s">
        <v>826</v>
      </c>
      <c r="J1752" s="6" t="s">
        <v>658</v>
      </c>
      <c r="K1752" s="1">
        <v>1000000</v>
      </c>
      <c r="L1752" s="1">
        <v>1000000</v>
      </c>
      <c r="M1752" s="1">
        <v>1000000</v>
      </c>
      <c r="N1752" s="2">
        <v>0.91156099999999995</v>
      </c>
      <c r="O1752" s="2">
        <v>0.91156099999999995</v>
      </c>
      <c r="P1752" s="16">
        <v>1.1132897132999999</v>
      </c>
    </row>
    <row r="1753" spans="1:16" x14ac:dyDescent="0.35">
      <c r="A1753" s="23" t="str">
        <f t="shared" si="56"/>
        <v>05</v>
      </c>
      <c r="B1753" s="23">
        <f t="shared" si="57"/>
        <v>1021664</v>
      </c>
      <c r="C1753" s="6" t="s">
        <v>629</v>
      </c>
      <c r="D1753" s="7" t="s">
        <v>1095</v>
      </c>
      <c r="E1753" s="7" t="s">
        <v>12</v>
      </c>
      <c r="F1753" s="7" t="s">
        <v>1085</v>
      </c>
      <c r="G1753" s="7" t="s">
        <v>1019</v>
      </c>
      <c r="H1753" s="7" t="s">
        <v>170</v>
      </c>
      <c r="I1753" s="7" t="s">
        <v>171</v>
      </c>
      <c r="J1753" s="6" t="s">
        <v>553</v>
      </c>
      <c r="K1753" s="1">
        <v>17003</v>
      </c>
      <c r="L1753" s="1">
        <v>17003</v>
      </c>
      <c r="M1753" s="1">
        <v>39000</v>
      </c>
      <c r="N1753" s="2">
        <v>5.6124213374110399</v>
      </c>
      <c r="O1753" s="2">
        <v>5.6124213374110399</v>
      </c>
      <c r="P1753" s="16">
        <v>5.6574999999999998</v>
      </c>
    </row>
    <row r="1754" spans="1:16" x14ac:dyDescent="0.35">
      <c r="A1754" s="23" t="str">
        <f t="shared" si="56"/>
        <v>05</v>
      </c>
      <c r="B1754" s="23">
        <f t="shared" si="57"/>
        <v>1023183</v>
      </c>
      <c r="C1754" s="6" t="s">
        <v>629</v>
      </c>
      <c r="D1754" s="7" t="s">
        <v>1095</v>
      </c>
      <c r="E1754" s="7" t="s">
        <v>12</v>
      </c>
      <c r="F1754" s="7" t="s">
        <v>1085</v>
      </c>
      <c r="G1754" s="7" t="s">
        <v>1019</v>
      </c>
      <c r="H1754" s="7" t="s">
        <v>430</v>
      </c>
      <c r="I1754" s="7" t="s">
        <v>431</v>
      </c>
      <c r="J1754" s="6" t="s">
        <v>553</v>
      </c>
      <c r="K1754" s="1">
        <v>20499</v>
      </c>
      <c r="L1754" s="1">
        <v>44000</v>
      </c>
      <c r="M1754" s="1">
        <v>22000</v>
      </c>
      <c r="N1754" s="2">
        <v>5.8124786574954896</v>
      </c>
      <c r="O1754" s="2">
        <v>5.8124772727272704</v>
      </c>
      <c r="P1754" s="16">
        <v>5.8574999999999999</v>
      </c>
    </row>
    <row r="1755" spans="1:16" x14ac:dyDescent="0.35">
      <c r="A1755" s="23" t="str">
        <f t="shared" si="56"/>
        <v>05</v>
      </c>
      <c r="B1755" s="23">
        <f t="shared" si="57"/>
        <v>1023397</v>
      </c>
      <c r="C1755" s="6" t="s">
        <v>629</v>
      </c>
      <c r="D1755" s="7" t="s">
        <v>1095</v>
      </c>
      <c r="E1755" s="7" t="s">
        <v>12</v>
      </c>
      <c r="F1755" s="7" t="s">
        <v>1078</v>
      </c>
      <c r="G1755" s="7" t="s">
        <v>1009</v>
      </c>
      <c r="H1755" s="7" t="s">
        <v>652</v>
      </c>
      <c r="I1755" s="7" t="s">
        <v>115</v>
      </c>
      <c r="J1755" s="6" t="s">
        <v>553</v>
      </c>
      <c r="K1755" s="1"/>
      <c r="L1755" s="1"/>
      <c r="M1755" s="1">
        <v>48000</v>
      </c>
      <c r="N1755" s="2"/>
      <c r="O1755" s="2"/>
      <c r="P1755" s="16">
        <v>0.974448958333333</v>
      </c>
    </row>
    <row r="1756" spans="1:16" x14ac:dyDescent="0.35">
      <c r="A1756" s="23" t="str">
        <f t="shared" si="56"/>
        <v>05</v>
      </c>
      <c r="B1756" s="23">
        <f t="shared" si="57"/>
        <v>1021204</v>
      </c>
      <c r="C1756" s="6" t="s">
        <v>629</v>
      </c>
      <c r="D1756" s="7" t="s">
        <v>1095</v>
      </c>
      <c r="E1756" s="7" t="s">
        <v>12</v>
      </c>
      <c r="F1756" s="7" t="s">
        <v>1078</v>
      </c>
      <c r="G1756" s="7" t="s">
        <v>1006</v>
      </c>
      <c r="H1756" s="7" t="s">
        <v>474</v>
      </c>
      <c r="I1756" s="7" t="s">
        <v>28</v>
      </c>
      <c r="J1756" s="6" t="s">
        <v>553</v>
      </c>
      <c r="K1756" s="1">
        <v>23040</v>
      </c>
      <c r="L1756" s="1">
        <v>0</v>
      </c>
      <c r="M1756" s="1"/>
      <c r="N1756" s="2">
        <v>1.4878038194444401</v>
      </c>
      <c r="O1756" s="2">
        <v>0</v>
      </c>
      <c r="P1756" s="16"/>
    </row>
    <row r="1757" spans="1:16" x14ac:dyDescent="0.35">
      <c r="A1757" s="23" t="str">
        <f t="shared" si="56"/>
        <v>05</v>
      </c>
      <c r="B1757" s="23">
        <f t="shared" si="57"/>
        <v>1021149</v>
      </c>
      <c r="C1757" s="6" t="s">
        <v>629</v>
      </c>
      <c r="D1757" s="7" t="s">
        <v>1095</v>
      </c>
      <c r="E1757" s="7" t="s">
        <v>12</v>
      </c>
      <c r="F1757" s="7" t="s">
        <v>1084</v>
      </c>
      <c r="G1757" s="7" t="s">
        <v>1017</v>
      </c>
      <c r="H1757" s="7" t="s">
        <v>127</v>
      </c>
      <c r="I1757" s="7" t="s">
        <v>128</v>
      </c>
      <c r="J1757" s="6" t="s">
        <v>553</v>
      </c>
      <c r="K1757" s="1">
        <v>83718</v>
      </c>
      <c r="L1757" s="1">
        <v>83718</v>
      </c>
      <c r="M1757" s="1">
        <v>66000</v>
      </c>
      <c r="N1757" s="2">
        <v>0.71246326954776795</v>
      </c>
      <c r="O1757" s="2">
        <v>0.71246326954776795</v>
      </c>
      <c r="P1757" s="16">
        <v>0.75749999999999995</v>
      </c>
    </row>
    <row r="1758" spans="1:16" x14ac:dyDescent="0.35">
      <c r="A1758" s="23" t="str">
        <f t="shared" si="56"/>
        <v>05</v>
      </c>
      <c r="B1758" s="23">
        <f t="shared" si="57"/>
        <v>1021150</v>
      </c>
      <c r="C1758" s="6" t="s">
        <v>629</v>
      </c>
      <c r="D1758" s="7" t="s">
        <v>1095</v>
      </c>
      <c r="E1758" s="7" t="s">
        <v>12</v>
      </c>
      <c r="F1758" s="7" t="s">
        <v>1084</v>
      </c>
      <c r="G1758" s="7" t="s">
        <v>1017</v>
      </c>
      <c r="H1758" s="7" t="s">
        <v>129</v>
      </c>
      <c r="I1758" s="7" t="s">
        <v>130</v>
      </c>
      <c r="J1758" s="6" t="s">
        <v>553</v>
      </c>
      <c r="K1758" s="1">
        <v>22239</v>
      </c>
      <c r="L1758" s="1">
        <v>22239</v>
      </c>
      <c r="M1758" s="1">
        <v>44000</v>
      </c>
      <c r="N1758" s="2">
        <v>0.71248707226044405</v>
      </c>
      <c r="O1758" s="2">
        <v>0.71248707226044405</v>
      </c>
      <c r="P1758" s="16">
        <v>0.75404545454545402</v>
      </c>
    </row>
    <row r="1759" spans="1:16" x14ac:dyDescent="0.35">
      <c r="A1759" s="23" t="str">
        <f t="shared" si="56"/>
        <v>05</v>
      </c>
      <c r="B1759" s="23">
        <f t="shared" si="57"/>
        <v>1020860</v>
      </c>
      <c r="C1759" s="6" t="s">
        <v>629</v>
      </c>
      <c r="D1759" s="7" t="s">
        <v>1095</v>
      </c>
      <c r="E1759" s="7" t="s">
        <v>12</v>
      </c>
      <c r="F1759" s="7" t="s">
        <v>1075</v>
      </c>
      <c r="G1759" s="7" t="s">
        <v>1011</v>
      </c>
      <c r="H1759" s="7" t="s">
        <v>79</v>
      </c>
      <c r="I1759" s="7" t="s">
        <v>80</v>
      </c>
      <c r="J1759" s="6" t="s">
        <v>553</v>
      </c>
      <c r="K1759" s="1">
        <v>142766</v>
      </c>
      <c r="L1759" s="1">
        <v>142766</v>
      </c>
      <c r="M1759" s="1">
        <v>143000</v>
      </c>
      <c r="N1759" s="2">
        <v>3.91245814829862</v>
      </c>
      <c r="O1759" s="2">
        <v>3.91245814829862</v>
      </c>
      <c r="P1759" s="16">
        <v>4.2074999999999996</v>
      </c>
    </row>
    <row r="1760" spans="1:16" x14ac:dyDescent="0.35">
      <c r="A1760" s="23" t="str">
        <f t="shared" si="56"/>
        <v>05</v>
      </c>
      <c r="B1760" s="23">
        <f t="shared" si="57"/>
        <v>1020861</v>
      </c>
      <c r="C1760" s="6" t="s">
        <v>629</v>
      </c>
      <c r="D1760" s="7" t="s">
        <v>1095</v>
      </c>
      <c r="E1760" s="7" t="s">
        <v>12</v>
      </c>
      <c r="F1760" s="7" t="s">
        <v>1075</v>
      </c>
      <c r="G1760" s="7" t="s">
        <v>1011</v>
      </c>
      <c r="H1760" s="7" t="s">
        <v>81</v>
      </c>
      <c r="I1760" s="7" t="s">
        <v>82</v>
      </c>
      <c r="J1760" s="6" t="s">
        <v>553</v>
      </c>
      <c r="K1760" s="1">
        <v>62962</v>
      </c>
      <c r="L1760" s="1">
        <v>110000</v>
      </c>
      <c r="M1760" s="1">
        <v>110000</v>
      </c>
      <c r="N1760" s="2">
        <v>3.9124710142625698</v>
      </c>
      <c r="O1760" s="2">
        <v>3.9124636363636398</v>
      </c>
      <c r="P1760" s="16">
        <v>4.2074999999999996</v>
      </c>
    </row>
    <row r="1761" spans="1:16" x14ac:dyDescent="0.35">
      <c r="A1761" s="23" t="str">
        <f t="shared" si="56"/>
        <v>05</v>
      </c>
      <c r="B1761" s="23">
        <f t="shared" si="57"/>
        <v>1023038</v>
      </c>
      <c r="C1761" s="6" t="s">
        <v>629</v>
      </c>
      <c r="D1761" s="7" t="s">
        <v>1095</v>
      </c>
      <c r="E1761" s="7" t="s">
        <v>12</v>
      </c>
      <c r="F1761" s="7" t="s">
        <v>1075</v>
      </c>
      <c r="G1761" s="7" t="s">
        <v>1011</v>
      </c>
      <c r="H1761" s="7" t="s">
        <v>411</v>
      </c>
      <c r="I1761" s="7" t="s">
        <v>412</v>
      </c>
      <c r="J1761" s="6" t="s">
        <v>553</v>
      </c>
      <c r="K1761" s="1">
        <v>72562</v>
      </c>
      <c r="L1761" s="1">
        <v>72562</v>
      </c>
      <c r="M1761" s="1">
        <v>66000</v>
      </c>
      <c r="N1761" s="2">
        <v>4.1124968992034399</v>
      </c>
      <c r="O1761" s="2">
        <v>4.1124968992034399</v>
      </c>
      <c r="P1761" s="16">
        <v>4.4074999999999998</v>
      </c>
    </row>
    <row r="1762" spans="1:16" x14ac:dyDescent="0.35">
      <c r="A1762" s="23" t="str">
        <f t="shared" si="56"/>
        <v>05</v>
      </c>
      <c r="B1762" s="23">
        <f t="shared" si="57"/>
        <v>1030309</v>
      </c>
      <c r="C1762" s="6" t="s">
        <v>629</v>
      </c>
      <c r="D1762" s="7" t="s">
        <v>1095</v>
      </c>
      <c r="E1762" s="7" t="s">
        <v>12</v>
      </c>
      <c r="F1762" s="7" t="s">
        <v>1065</v>
      </c>
      <c r="G1762" s="7" t="s">
        <v>1053</v>
      </c>
      <c r="H1762" s="7" t="s">
        <v>864</v>
      </c>
      <c r="I1762" s="7" t="s">
        <v>865</v>
      </c>
      <c r="J1762" s="6" t="s">
        <v>659</v>
      </c>
      <c r="K1762" s="1">
        <v>3450</v>
      </c>
      <c r="L1762" s="1">
        <v>3450</v>
      </c>
      <c r="M1762" s="1"/>
      <c r="N1762" s="2">
        <v>0</v>
      </c>
      <c r="O1762" s="2">
        <v>0</v>
      </c>
      <c r="P1762" s="16"/>
    </row>
    <row r="1763" spans="1:16" x14ac:dyDescent="0.35">
      <c r="A1763" s="23" t="str">
        <f t="shared" si="56"/>
        <v>05</v>
      </c>
      <c r="B1763" s="23">
        <f t="shared" si="57"/>
        <v>1022885</v>
      </c>
      <c r="C1763" s="6" t="s">
        <v>629</v>
      </c>
      <c r="D1763" s="7" t="s">
        <v>1095</v>
      </c>
      <c r="E1763" s="7" t="s">
        <v>12</v>
      </c>
      <c r="F1763" s="7" t="s">
        <v>1082</v>
      </c>
      <c r="G1763" s="7" t="s">
        <v>1013</v>
      </c>
      <c r="H1763" s="7" t="s">
        <v>371</v>
      </c>
      <c r="I1763" s="7" t="s">
        <v>372</v>
      </c>
      <c r="J1763" s="6" t="s">
        <v>553</v>
      </c>
      <c r="K1763" s="1">
        <v>550000</v>
      </c>
      <c r="L1763" s="1">
        <v>550000</v>
      </c>
      <c r="M1763" s="1">
        <v>550000</v>
      </c>
      <c r="N1763" s="2">
        <v>6.0124672727272701</v>
      </c>
      <c r="O1763" s="2">
        <v>6.0124672727272701</v>
      </c>
      <c r="P1763" s="16">
        <v>6.0575000000000001</v>
      </c>
    </row>
    <row r="1764" spans="1:16" x14ac:dyDescent="0.35">
      <c r="A1764" s="23" t="str">
        <f t="shared" si="56"/>
        <v>05</v>
      </c>
      <c r="B1764" s="23">
        <f t="shared" si="57"/>
        <v>1022887</v>
      </c>
      <c r="C1764" s="6" t="s">
        <v>629</v>
      </c>
      <c r="D1764" s="7" t="s">
        <v>1095</v>
      </c>
      <c r="E1764" s="7" t="s">
        <v>12</v>
      </c>
      <c r="F1764" s="7" t="s">
        <v>1082</v>
      </c>
      <c r="G1764" s="7" t="s">
        <v>1013</v>
      </c>
      <c r="H1764" s="7" t="s">
        <v>373</v>
      </c>
      <c r="I1764" s="7" t="s">
        <v>374</v>
      </c>
      <c r="J1764" s="6" t="s">
        <v>553</v>
      </c>
      <c r="K1764" s="1">
        <v>264000</v>
      </c>
      <c r="L1764" s="1">
        <v>264000</v>
      </c>
      <c r="M1764" s="1">
        <v>253000</v>
      </c>
      <c r="N1764" s="2">
        <v>6.0124696969697</v>
      </c>
      <c r="O1764" s="2">
        <v>6.0124696969697</v>
      </c>
      <c r="P1764" s="16">
        <v>6.0575000000000001</v>
      </c>
    </row>
    <row r="1765" spans="1:16" x14ac:dyDescent="0.35">
      <c r="A1765" s="23" t="str">
        <f t="shared" si="56"/>
        <v>05</v>
      </c>
      <c r="B1765" s="23">
        <f t="shared" si="57"/>
        <v>1022930</v>
      </c>
      <c r="C1765" s="6" t="s">
        <v>629</v>
      </c>
      <c r="D1765" s="7" t="s">
        <v>1095</v>
      </c>
      <c r="E1765" s="7" t="s">
        <v>12</v>
      </c>
      <c r="F1765" s="7" t="s">
        <v>1082</v>
      </c>
      <c r="G1765" s="7" t="s">
        <v>1013</v>
      </c>
      <c r="H1765" s="7" t="s">
        <v>384</v>
      </c>
      <c r="I1765" s="7" t="s">
        <v>385</v>
      </c>
      <c r="J1765" s="6" t="s">
        <v>553</v>
      </c>
      <c r="K1765" s="1">
        <v>110000</v>
      </c>
      <c r="L1765" s="1">
        <v>110000</v>
      </c>
      <c r="M1765" s="1">
        <v>110000</v>
      </c>
      <c r="N1765" s="2">
        <v>6.2124636363636396</v>
      </c>
      <c r="O1765" s="2">
        <v>6.2124636363636396</v>
      </c>
      <c r="P1765" s="16">
        <v>6.2561181818181799</v>
      </c>
    </row>
    <row r="1766" spans="1:16" x14ac:dyDescent="0.35">
      <c r="A1766" s="23" t="str">
        <f t="shared" si="56"/>
        <v>05</v>
      </c>
      <c r="B1766" s="23">
        <f t="shared" si="57"/>
        <v>1022986</v>
      </c>
      <c r="C1766" s="6" t="s">
        <v>629</v>
      </c>
      <c r="D1766" s="7" t="s">
        <v>1095</v>
      </c>
      <c r="E1766" s="7" t="s">
        <v>12</v>
      </c>
      <c r="F1766" s="7" t="s">
        <v>1082</v>
      </c>
      <c r="G1766" s="7" t="s">
        <v>1013</v>
      </c>
      <c r="H1766" s="7" t="s">
        <v>400</v>
      </c>
      <c r="I1766" s="7" t="s">
        <v>401</v>
      </c>
      <c r="J1766" s="6" t="s">
        <v>553</v>
      </c>
      <c r="K1766" s="1">
        <v>91</v>
      </c>
      <c r="L1766" s="1">
        <v>91</v>
      </c>
      <c r="M1766" s="1"/>
      <c r="N1766" s="2">
        <v>6.0109890109890101</v>
      </c>
      <c r="O1766" s="2">
        <v>6.0109890109890101</v>
      </c>
      <c r="P1766" s="16"/>
    </row>
    <row r="1767" spans="1:16" x14ac:dyDescent="0.35">
      <c r="A1767" s="23" t="str">
        <f t="shared" si="56"/>
        <v>05</v>
      </c>
      <c r="B1767" s="23">
        <f t="shared" si="57"/>
        <v>1023037</v>
      </c>
      <c r="C1767" s="6" t="s">
        <v>629</v>
      </c>
      <c r="D1767" s="7" t="s">
        <v>1095</v>
      </c>
      <c r="E1767" s="7" t="s">
        <v>12</v>
      </c>
      <c r="F1767" s="7" t="s">
        <v>1082</v>
      </c>
      <c r="G1767" s="7" t="s">
        <v>1013</v>
      </c>
      <c r="H1767" s="7" t="s">
        <v>409</v>
      </c>
      <c r="I1767" s="7" t="s">
        <v>410</v>
      </c>
      <c r="J1767" s="6" t="s">
        <v>553</v>
      </c>
      <c r="K1767" s="1">
        <v>121000</v>
      </c>
      <c r="L1767" s="1">
        <v>121000</v>
      </c>
      <c r="M1767" s="1">
        <v>132000</v>
      </c>
      <c r="N1767" s="2">
        <v>6.2124710743801597</v>
      </c>
      <c r="O1767" s="2">
        <v>6.2124710743801597</v>
      </c>
      <c r="P1767" s="16">
        <v>6.2885303030303001</v>
      </c>
    </row>
    <row r="1768" spans="1:16" x14ac:dyDescent="0.35">
      <c r="A1768" s="23" t="str">
        <f t="shared" si="56"/>
        <v>05</v>
      </c>
      <c r="B1768" s="23">
        <f t="shared" si="57"/>
        <v>1023090</v>
      </c>
      <c r="C1768" s="6" t="s">
        <v>629</v>
      </c>
      <c r="D1768" s="7" t="s">
        <v>1095</v>
      </c>
      <c r="E1768" s="7" t="s">
        <v>12</v>
      </c>
      <c r="F1768" s="7" t="s">
        <v>1082</v>
      </c>
      <c r="G1768" s="7" t="s">
        <v>1013</v>
      </c>
      <c r="H1768" s="7" t="s">
        <v>413</v>
      </c>
      <c r="I1768" s="7" t="s">
        <v>414</v>
      </c>
      <c r="J1768" s="6" t="s">
        <v>553</v>
      </c>
      <c r="K1768" s="1">
        <v>22000</v>
      </c>
      <c r="L1768" s="1">
        <v>22000</v>
      </c>
      <c r="M1768" s="1">
        <v>22000</v>
      </c>
      <c r="N1768" s="2">
        <v>6.31245454545454</v>
      </c>
      <c r="O1768" s="2">
        <v>6.31245454545454</v>
      </c>
      <c r="P1768" s="16">
        <v>6.3574999999999999</v>
      </c>
    </row>
    <row r="1769" spans="1:16" x14ac:dyDescent="0.35">
      <c r="A1769" s="23" t="str">
        <f t="shared" si="56"/>
        <v>05</v>
      </c>
      <c r="B1769" s="23">
        <f t="shared" si="57"/>
        <v>1030542</v>
      </c>
      <c r="C1769" s="6" t="s">
        <v>629</v>
      </c>
      <c r="D1769" s="7" t="s">
        <v>1095</v>
      </c>
      <c r="E1769" s="7" t="s">
        <v>12</v>
      </c>
      <c r="F1769" s="7" t="s">
        <v>1090</v>
      </c>
      <c r="G1769" s="7" t="s">
        <v>1052</v>
      </c>
      <c r="H1769" s="7" t="s">
        <v>915</v>
      </c>
      <c r="I1769" s="7" t="s">
        <v>916</v>
      </c>
      <c r="J1769" s="6" t="s">
        <v>659</v>
      </c>
      <c r="K1769" s="1">
        <v>1050</v>
      </c>
      <c r="L1769" s="1">
        <v>1050</v>
      </c>
      <c r="M1769" s="1"/>
      <c r="N1769" s="2">
        <v>9.2123809523809506</v>
      </c>
      <c r="O1769" s="2">
        <v>9.2123809523809506</v>
      </c>
      <c r="P1769" s="16"/>
    </row>
    <row r="1770" spans="1:16" x14ac:dyDescent="0.35">
      <c r="A1770" s="23" t="str">
        <f t="shared" si="56"/>
        <v>05</v>
      </c>
      <c r="B1770" s="23">
        <f t="shared" si="57"/>
        <v>1021045</v>
      </c>
      <c r="C1770" s="6" t="s">
        <v>629</v>
      </c>
      <c r="D1770" s="7" t="s">
        <v>1095</v>
      </c>
      <c r="E1770" s="7" t="s">
        <v>12</v>
      </c>
      <c r="F1770" s="7" t="s">
        <v>1086</v>
      </c>
      <c r="G1770" s="7" t="s">
        <v>1025</v>
      </c>
      <c r="H1770" s="7" t="s">
        <v>108</v>
      </c>
      <c r="I1770" s="7" t="s">
        <v>109</v>
      </c>
      <c r="J1770" s="6" t="s">
        <v>553</v>
      </c>
      <c r="K1770" s="1">
        <v>1606</v>
      </c>
      <c r="L1770" s="1">
        <v>1606</v>
      </c>
      <c r="M1770" s="1"/>
      <c r="N1770" s="2">
        <v>1.91282689912827</v>
      </c>
      <c r="O1770" s="2">
        <v>1.91282689912827</v>
      </c>
      <c r="P1770" s="16"/>
    </row>
    <row r="1771" spans="1:16" x14ac:dyDescent="0.35">
      <c r="A1771" s="23" t="str">
        <f t="shared" si="56"/>
        <v>05</v>
      </c>
      <c r="B1771" s="23">
        <f t="shared" si="57"/>
        <v>1023144</v>
      </c>
      <c r="C1771" s="6" t="s">
        <v>629</v>
      </c>
      <c r="D1771" s="7" t="s">
        <v>1095</v>
      </c>
      <c r="E1771" s="7" t="s">
        <v>12</v>
      </c>
      <c r="F1771" s="7" t="s">
        <v>1079</v>
      </c>
      <c r="G1771" s="7" t="s">
        <v>1040</v>
      </c>
      <c r="H1771" s="7" t="s">
        <v>576</v>
      </c>
      <c r="I1771" s="7" t="s">
        <v>577</v>
      </c>
      <c r="J1771" s="6" t="s">
        <v>553</v>
      </c>
      <c r="K1771" s="1">
        <v>48000</v>
      </c>
      <c r="L1771" s="1">
        <v>48000</v>
      </c>
      <c r="M1771" s="1">
        <v>48000</v>
      </c>
      <c r="N1771" s="2">
        <v>1.78779166666667</v>
      </c>
      <c r="O1771" s="2">
        <v>1.78779166666667</v>
      </c>
      <c r="P1771" s="16">
        <v>1.97407833333333</v>
      </c>
    </row>
    <row r="1772" spans="1:16" x14ac:dyDescent="0.35">
      <c r="A1772" s="23" t="str">
        <f t="shared" si="56"/>
        <v>05</v>
      </c>
      <c r="B1772" s="23">
        <f t="shared" si="57"/>
        <v>1021012</v>
      </c>
      <c r="C1772" s="6" t="s">
        <v>629</v>
      </c>
      <c r="D1772" s="7" t="s">
        <v>1095</v>
      </c>
      <c r="E1772" s="7" t="s">
        <v>12</v>
      </c>
      <c r="F1772" s="7" t="s">
        <v>1079</v>
      </c>
      <c r="G1772" s="7" t="s">
        <v>1007</v>
      </c>
      <c r="H1772" s="7" t="s">
        <v>103</v>
      </c>
      <c r="I1772" s="7" t="s">
        <v>104</v>
      </c>
      <c r="J1772" s="6" t="s">
        <v>553</v>
      </c>
      <c r="K1772" s="1">
        <v>153000</v>
      </c>
      <c r="L1772" s="1">
        <v>153000</v>
      </c>
      <c r="M1772" s="1">
        <v>154000</v>
      </c>
      <c r="N1772" s="2">
        <v>1.9124705882352899</v>
      </c>
      <c r="O1772" s="2">
        <v>1.9124705882352899</v>
      </c>
      <c r="P1772" s="16">
        <v>1.9575</v>
      </c>
    </row>
    <row r="1773" spans="1:16" x14ac:dyDescent="0.35">
      <c r="A1773" s="23" t="str">
        <f t="shared" si="56"/>
        <v>05</v>
      </c>
      <c r="B1773" s="23">
        <f t="shared" si="57"/>
        <v>1022283</v>
      </c>
      <c r="C1773" s="6" t="s">
        <v>629</v>
      </c>
      <c r="D1773" s="7" t="s">
        <v>1095</v>
      </c>
      <c r="E1773" s="7" t="s">
        <v>12</v>
      </c>
      <c r="F1773" s="7" t="s">
        <v>1083</v>
      </c>
      <c r="G1773" s="7" t="s">
        <v>1015</v>
      </c>
      <c r="H1773" s="7" t="s">
        <v>265</v>
      </c>
      <c r="I1773" s="7" t="s">
        <v>266</v>
      </c>
      <c r="J1773" s="6" t="s">
        <v>553</v>
      </c>
      <c r="K1773" s="1">
        <v>4892</v>
      </c>
      <c r="L1773" s="1">
        <v>4892</v>
      </c>
      <c r="M1773" s="1">
        <v>5000</v>
      </c>
      <c r="N1773" s="2">
        <v>5.8125511038430098</v>
      </c>
      <c r="O1773" s="2">
        <v>5.8125511038430098</v>
      </c>
      <c r="P1773" s="16">
        <v>6.3574999999999999</v>
      </c>
    </row>
    <row r="1774" spans="1:16" x14ac:dyDescent="0.35">
      <c r="A1774" s="23" t="str">
        <f t="shared" si="56"/>
        <v>05</v>
      </c>
      <c r="B1774" s="23">
        <f t="shared" si="57"/>
        <v>1022607</v>
      </c>
      <c r="C1774" s="6" t="s">
        <v>629</v>
      </c>
      <c r="D1774" s="7" t="s">
        <v>1095</v>
      </c>
      <c r="E1774" s="7" t="s">
        <v>12</v>
      </c>
      <c r="F1774" s="7" t="s">
        <v>1083</v>
      </c>
      <c r="G1774" s="7" t="s">
        <v>1044</v>
      </c>
      <c r="H1774" s="7" t="s">
        <v>318</v>
      </c>
      <c r="I1774" s="7" t="s">
        <v>319</v>
      </c>
      <c r="J1774" s="6" t="s">
        <v>553</v>
      </c>
      <c r="K1774" s="1">
        <v>15597</v>
      </c>
      <c r="L1774" s="1">
        <v>22000</v>
      </c>
      <c r="M1774" s="1">
        <v>22000</v>
      </c>
      <c r="N1774" s="2">
        <v>5.1123292940950202</v>
      </c>
      <c r="O1774" s="2">
        <v>5.1124090909090896</v>
      </c>
      <c r="P1774" s="16">
        <v>5.1574999999999998</v>
      </c>
    </row>
    <row r="1775" spans="1:16" x14ac:dyDescent="0.35">
      <c r="A1775" s="23" t="str">
        <f t="shared" si="56"/>
        <v>05</v>
      </c>
      <c r="B1775" s="23">
        <f t="shared" si="57"/>
        <v>1023283</v>
      </c>
      <c r="C1775" s="6" t="s">
        <v>629</v>
      </c>
      <c r="D1775" s="7" t="s">
        <v>1095</v>
      </c>
      <c r="E1775" s="7" t="s">
        <v>12</v>
      </c>
      <c r="F1775" s="7" t="s">
        <v>1069</v>
      </c>
      <c r="G1775" s="7" t="s">
        <v>1045</v>
      </c>
      <c r="H1775" s="7" t="s">
        <v>498</v>
      </c>
      <c r="I1775" s="7" t="s">
        <v>499</v>
      </c>
      <c r="J1775" s="6" t="s">
        <v>553</v>
      </c>
      <c r="K1775" s="1">
        <v>29483</v>
      </c>
      <c r="L1775" s="1">
        <v>29483</v>
      </c>
      <c r="M1775" s="1">
        <v>24000</v>
      </c>
      <c r="N1775" s="2">
        <v>0.76247328969236505</v>
      </c>
      <c r="O1775" s="2">
        <v>0.76247328969236505</v>
      </c>
      <c r="P1775" s="16">
        <v>0.93967583333333404</v>
      </c>
    </row>
    <row r="1776" spans="1:16" x14ac:dyDescent="0.35">
      <c r="A1776" s="23" t="str">
        <f t="shared" si="56"/>
        <v>05</v>
      </c>
      <c r="B1776" s="23">
        <f t="shared" si="57"/>
        <v>1022605</v>
      </c>
      <c r="C1776" s="6" t="s">
        <v>629</v>
      </c>
      <c r="D1776" s="7" t="s">
        <v>1095</v>
      </c>
      <c r="E1776" s="7" t="s">
        <v>12</v>
      </c>
      <c r="F1776" s="7" t="s">
        <v>1069</v>
      </c>
      <c r="G1776" s="7" t="s">
        <v>1016</v>
      </c>
      <c r="H1776" s="7" t="s">
        <v>630</v>
      </c>
      <c r="I1776" s="7" t="s">
        <v>631</v>
      </c>
      <c r="J1776" s="6" t="s">
        <v>553</v>
      </c>
      <c r="K1776" s="1">
        <v>579</v>
      </c>
      <c r="L1776" s="1">
        <v>579</v>
      </c>
      <c r="M1776" s="1"/>
      <c r="N1776" s="2">
        <v>4.3126079447323002</v>
      </c>
      <c r="O1776" s="2">
        <v>4.3126079447323002</v>
      </c>
      <c r="P1776" s="16"/>
    </row>
    <row r="1777" spans="1:16" x14ac:dyDescent="0.35">
      <c r="A1777" s="23" t="str">
        <f t="shared" si="56"/>
        <v>05</v>
      </c>
      <c r="B1777" s="23">
        <f t="shared" si="57"/>
        <v>1021655</v>
      </c>
      <c r="C1777" s="6" t="s">
        <v>629</v>
      </c>
      <c r="D1777" s="7" t="s">
        <v>1095</v>
      </c>
      <c r="E1777" s="7" t="s">
        <v>12</v>
      </c>
      <c r="F1777" s="7" t="s">
        <v>1069</v>
      </c>
      <c r="G1777" s="7" t="s">
        <v>1026</v>
      </c>
      <c r="H1777" s="7" t="s">
        <v>614</v>
      </c>
      <c r="I1777" s="7" t="s">
        <v>615</v>
      </c>
      <c r="J1777" s="6" t="s">
        <v>553</v>
      </c>
      <c r="K1777" s="1">
        <v>0</v>
      </c>
      <c r="L1777" s="1">
        <v>48000</v>
      </c>
      <c r="M1777" s="1"/>
      <c r="N1777" s="2">
        <v>0</v>
      </c>
      <c r="O1777" s="2">
        <v>0</v>
      </c>
      <c r="P1777" s="16"/>
    </row>
    <row r="1778" spans="1:16" x14ac:dyDescent="0.35">
      <c r="A1778" s="23" t="str">
        <f t="shared" si="56"/>
        <v>05</v>
      </c>
      <c r="B1778" s="23">
        <f t="shared" si="57"/>
        <v>1023307</v>
      </c>
      <c r="C1778" s="6" t="s">
        <v>629</v>
      </c>
      <c r="D1778" s="7" t="s">
        <v>1095</v>
      </c>
      <c r="E1778" s="7" t="s">
        <v>12</v>
      </c>
      <c r="F1778" s="7" t="s">
        <v>1069</v>
      </c>
      <c r="G1778" s="7" t="s">
        <v>1026</v>
      </c>
      <c r="H1778" s="7" t="s">
        <v>515</v>
      </c>
      <c r="I1778" s="7" t="s">
        <v>516</v>
      </c>
      <c r="J1778" s="6" t="s">
        <v>553</v>
      </c>
      <c r="K1778" s="1">
        <v>44728</v>
      </c>
      <c r="L1778" s="1">
        <v>48000</v>
      </c>
      <c r="M1778" s="1">
        <v>48000</v>
      </c>
      <c r="N1778" s="2">
        <v>0.61245752101591799</v>
      </c>
      <c r="O1778" s="2">
        <v>0.61245833333333299</v>
      </c>
      <c r="P1778" s="16">
        <v>0.68976833333333298</v>
      </c>
    </row>
    <row r="1779" spans="1:16" x14ac:dyDescent="0.35">
      <c r="A1779" s="23" t="str">
        <f t="shared" si="56"/>
        <v>05</v>
      </c>
      <c r="B1779" s="23">
        <f t="shared" si="57"/>
        <v>1023326</v>
      </c>
      <c r="C1779" s="6" t="s">
        <v>629</v>
      </c>
      <c r="D1779" s="7" t="s">
        <v>1095</v>
      </c>
      <c r="E1779" s="7" t="s">
        <v>12</v>
      </c>
      <c r="F1779" s="7" t="s">
        <v>1069</v>
      </c>
      <c r="G1779" s="7" t="s">
        <v>1026</v>
      </c>
      <c r="H1779" s="7" t="s">
        <v>540</v>
      </c>
      <c r="I1779" s="7" t="s">
        <v>198</v>
      </c>
      <c r="J1779" s="6" t="s">
        <v>553</v>
      </c>
      <c r="K1779" s="1">
        <v>24000</v>
      </c>
      <c r="L1779" s="1">
        <v>24000</v>
      </c>
      <c r="M1779" s="1">
        <v>24000</v>
      </c>
      <c r="N1779" s="2">
        <v>1.8100416666666701</v>
      </c>
      <c r="O1779" s="2">
        <v>1.8100416666666701</v>
      </c>
      <c r="P1779" s="16">
        <v>0.78973125</v>
      </c>
    </row>
    <row r="1780" spans="1:16" x14ac:dyDescent="0.35">
      <c r="A1780" s="23" t="str">
        <f t="shared" si="56"/>
        <v>05</v>
      </c>
      <c r="B1780" s="23">
        <f t="shared" si="57"/>
        <v>1030535</v>
      </c>
      <c r="C1780" s="6" t="s">
        <v>629</v>
      </c>
      <c r="D1780" s="7" t="s">
        <v>1095</v>
      </c>
      <c r="E1780" s="7" t="s">
        <v>12</v>
      </c>
      <c r="F1780" s="7" t="s">
        <v>1089</v>
      </c>
      <c r="G1780" s="7" t="s">
        <v>1049</v>
      </c>
      <c r="H1780" s="7" t="s">
        <v>913</v>
      </c>
      <c r="I1780" s="7" t="s">
        <v>914</v>
      </c>
      <c r="J1780" s="6" t="s">
        <v>659</v>
      </c>
      <c r="K1780" s="1">
        <v>48000</v>
      </c>
      <c r="L1780" s="1">
        <v>48000</v>
      </c>
      <c r="M1780" s="1">
        <v>44000</v>
      </c>
      <c r="N1780" s="2">
        <v>2.2624583333333299</v>
      </c>
      <c r="O1780" s="2">
        <v>2.2624791666666701</v>
      </c>
      <c r="P1780" s="16">
        <v>2.35657363636364</v>
      </c>
    </row>
    <row r="1781" spans="1:16" x14ac:dyDescent="0.35">
      <c r="A1781" s="23" t="str">
        <f t="shared" si="56"/>
        <v>05</v>
      </c>
      <c r="B1781" s="23">
        <f t="shared" si="57"/>
        <v>1023334</v>
      </c>
      <c r="C1781" s="6" t="s">
        <v>629</v>
      </c>
      <c r="D1781" s="7" t="s">
        <v>1095</v>
      </c>
      <c r="E1781" s="7" t="s">
        <v>13</v>
      </c>
      <c r="F1781" s="7" t="s">
        <v>1080</v>
      </c>
      <c r="G1781" s="7" t="s">
        <v>1031</v>
      </c>
      <c r="H1781" s="7" t="s">
        <v>550</v>
      </c>
      <c r="I1781" s="7" t="s">
        <v>551</v>
      </c>
      <c r="J1781" s="6" t="s">
        <v>553</v>
      </c>
      <c r="K1781" s="1">
        <v>144000</v>
      </c>
      <c r="L1781" s="1">
        <v>144000</v>
      </c>
      <c r="M1781" s="1">
        <v>144000</v>
      </c>
      <c r="N1781" s="2">
        <v>0.59445138888888904</v>
      </c>
      <c r="O1781" s="2">
        <v>0.59445138888888904</v>
      </c>
      <c r="P1781" s="16">
        <v>0.65</v>
      </c>
    </row>
    <row r="1782" spans="1:16" x14ac:dyDescent="0.35">
      <c r="A1782" s="23" t="str">
        <f t="shared" si="56"/>
        <v>05</v>
      </c>
      <c r="B1782" s="23">
        <f t="shared" si="57"/>
        <v>1021864</v>
      </c>
      <c r="C1782" s="6" t="s">
        <v>629</v>
      </c>
      <c r="D1782" s="7" t="s">
        <v>1095</v>
      </c>
      <c r="E1782" s="7" t="s">
        <v>13</v>
      </c>
      <c r="F1782" s="7" t="s">
        <v>1080</v>
      </c>
      <c r="G1782" s="7" t="s">
        <v>1024</v>
      </c>
      <c r="H1782" s="7" t="s">
        <v>195</v>
      </c>
      <c r="I1782" s="7" t="s">
        <v>196</v>
      </c>
      <c r="J1782" s="6" t="s">
        <v>553</v>
      </c>
      <c r="K1782" s="1">
        <v>48000</v>
      </c>
      <c r="L1782" s="1">
        <v>48000</v>
      </c>
      <c r="M1782" s="1">
        <v>48000</v>
      </c>
      <c r="N1782" s="2">
        <v>0.494458333333333</v>
      </c>
      <c r="O1782" s="2">
        <v>0.494458333333333</v>
      </c>
      <c r="P1782" s="16">
        <v>0.55000000000000004</v>
      </c>
    </row>
    <row r="1783" spans="1:16" x14ac:dyDescent="0.35">
      <c r="A1783" s="23" t="str">
        <f t="shared" si="56"/>
        <v>05</v>
      </c>
      <c r="B1783" s="23">
        <f t="shared" si="57"/>
        <v>1023329</v>
      </c>
      <c r="C1783" s="6" t="s">
        <v>629</v>
      </c>
      <c r="D1783" s="7" t="s">
        <v>1095</v>
      </c>
      <c r="E1783" s="7" t="s">
        <v>13</v>
      </c>
      <c r="F1783" s="7" t="s">
        <v>1080</v>
      </c>
      <c r="G1783" s="7" t="s">
        <v>1024</v>
      </c>
      <c r="H1783" s="7" t="s">
        <v>541</v>
      </c>
      <c r="I1783" s="7" t="s">
        <v>196</v>
      </c>
      <c r="J1783" s="6" t="s">
        <v>553</v>
      </c>
      <c r="K1783" s="1">
        <v>0</v>
      </c>
      <c r="L1783" s="1">
        <v>0</v>
      </c>
      <c r="M1783" s="1">
        <v>72000</v>
      </c>
      <c r="N1783" s="2">
        <v>0</v>
      </c>
      <c r="O1783" s="2">
        <v>0</v>
      </c>
      <c r="P1783" s="16">
        <v>0.55000000000000004</v>
      </c>
    </row>
    <row r="1784" spans="1:16" x14ac:dyDescent="0.35">
      <c r="A1784" s="23" t="str">
        <f t="shared" si="56"/>
        <v>05</v>
      </c>
      <c r="B1784" s="23">
        <f t="shared" si="57"/>
        <v>1022273</v>
      </c>
      <c r="C1784" s="6" t="s">
        <v>629</v>
      </c>
      <c r="D1784" s="7" t="s">
        <v>1095</v>
      </c>
      <c r="E1784" s="7" t="s">
        <v>13</v>
      </c>
      <c r="F1784" s="7" t="s">
        <v>1078</v>
      </c>
      <c r="G1784" s="7" t="s">
        <v>1021</v>
      </c>
      <c r="H1784" s="7" t="s">
        <v>261</v>
      </c>
      <c r="I1784" s="7" t="s">
        <v>262</v>
      </c>
      <c r="J1784" s="6" t="s">
        <v>553</v>
      </c>
      <c r="K1784" s="1">
        <v>48000</v>
      </c>
      <c r="L1784" s="1">
        <v>48000</v>
      </c>
      <c r="M1784" s="1">
        <v>46000</v>
      </c>
      <c r="N1784" s="2">
        <v>1.2444583333333299</v>
      </c>
      <c r="O1784" s="2">
        <v>1.2444583333333299</v>
      </c>
      <c r="P1784" s="16">
        <v>1.4323089130434801</v>
      </c>
    </row>
    <row r="1785" spans="1:16" x14ac:dyDescent="0.35">
      <c r="A1785" s="23" t="str">
        <f t="shared" si="56"/>
        <v>05</v>
      </c>
      <c r="B1785" s="23">
        <f t="shared" si="57"/>
        <v>1023398</v>
      </c>
      <c r="C1785" s="6" t="s">
        <v>629</v>
      </c>
      <c r="D1785" s="7" t="s">
        <v>1095</v>
      </c>
      <c r="E1785" s="7" t="s">
        <v>13</v>
      </c>
      <c r="F1785" s="7" t="s">
        <v>1078</v>
      </c>
      <c r="G1785" s="7" t="s">
        <v>1009</v>
      </c>
      <c r="H1785" s="7" t="s">
        <v>1358</v>
      </c>
      <c r="I1785" s="7" t="s">
        <v>483</v>
      </c>
      <c r="J1785" s="6" t="s">
        <v>553</v>
      </c>
      <c r="K1785" s="1"/>
      <c r="L1785" s="1"/>
      <c r="M1785" s="1">
        <v>1000</v>
      </c>
      <c r="N1785" s="2"/>
      <c r="O1785" s="2"/>
      <c r="P1785" s="16">
        <v>1.47</v>
      </c>
    </row>
    <row r="1786" spans="1:16" x14ac:dyDescent="0.35">
      <c r="A1786" s="23" t="str">
        <f t="shared" si="56"/>
        <v>05</v>
      </c>
      <c r="B1786" s="23">
        <f t="shared" si="57"/>
        <v>1023399</v>
      </c>
      <c r="C1786" s="6" t="s">
        <v>629</v>
      </c>
      <c r="D1786" s="7" t="s">
        <v>1095</v>
      </c>
      <c r="E1786" s="7" t="s">
        <v>13</v>
      </c>
      <c r="F1786" s="7" t="s">
        <v>1078</v>
      </c>
      <c r="G1786" s="7" t="s">
        <v>1009</v>
      </c>
      <c r="H1786" s="7" t="s">
        <v>1359</v>
      </c>
      <c r="I1786" s="7" t="s">
        <v>151</v>
      </c>
      <c r="J1786" s="6" t="s">
        <v>553</v>
      </c>
      <c r="K1786" s="1"/>
      <c r="L1786" s="1"/>
      <c r="M1786" s="1">
        <v>1000</v>
      </c>
      <c r="N1786" s="2"/>
      <c r="O1786" s="2"/>
      <c r="P1786" s="16">
        <v>1.45</v>
      </c>
    </row>
    <row r="1787" spans="1:16" x14ac:dyDescent="0.35">
      <c r="A1787" s="23" t="str">
        <f t="shared" si="56"/>
        <v>05</v>
      </c>
      <c r="B1787" s="23">
        <f t="shared" si="57"/>
        <v>1022217</v>
      </c>
      <c r="C1787" s="6" t="s">
        <v>629</v>
      </c>
      <c r="D1787" s="7" t="s">
        <v>1095</v>
      </c>
      <c r="E1787" s="7" t="s">
        <v>13</v>
      </c>
      <c r="F1787" s="7" t="s">
        <v>1078</v>
      </c>
      <c r="G1787" s="7" t="s">
        <v>1006</v>
      </c>
      <c r="H1787" s="7" t="s">
        <v>256</v>
      </c>
      <c r="I1787" s="7" t="s">
        <v>257</v>
      </c>
      <c r="J1787" s="6" t="s">
        <v>553</v>
      </c>
      <c r="K1787" s="1">
        <v>72000</v>
      </c>
      <c r="L1787" s="1">
        <v>72000</v>
      </c>
      <c r="M1787" s="1">
        <v>24000</v>
      </c>
      <c r="N1787" s="2">
        <v>1.5444444444444401</v>
      </c>
      <c r="O1787" s="2">
        <v>1.5444444444444401</v>
      </c>
      <c r="P1787" s="16">
        <v>1.47437</v>
      </c>
    </row>
    <row r="1788" spans="1:16" x14ac:dyDescent="0.35">
      <c r="A1788" s="23" t="str">
        <f t="shared" si="56"/>
        <v>05</v>
      </c>
      <c r="B1788" s="23">
        <f t="shared" si="57"/>
        <v>1012362</v>
      </c>
      <c r="C1788" s="6" t="s">
        <v>629</v>
      </c>
      <c r="D1788" s="7" t="s">
        <v>1095</v>
      </c>
      <c r="E1788" s="7" t="s">
        <v>13</v>
      </c>
      <c r="F1788" s="7" t="s">
        <v>1065</v>
      </c>
      <c r="G1788" s="7" t="s">
        <v>989</v>
      </c>
      <c r="H1788" s="7" t="s">
        <v>774</v>
      </c>
      <c r="I1788" s="7" t="s">
        <v>775</v>
      </c>
      <c r="J1788" s="6" t="s">
        <v>658</v>
      </c>
      <c r="K1788" s="1">
        <v>18725</v>
      </c>
      <c r="L1788" s="1">
        <v>18725</v>
      </c>
      <c r="M1788" s="1"/>
      <c r="N1788" s="2">
        <v>2.64443257676903</v>
      </c>
      <c r="O1788" s="2">
        <v>2.64443257676903</v>
      </c>
      <c r="P1788" s="16"/>
    </row>
    <row r="1789" spans="1:16" x14ac:dyDescent="0.35">
      <c r="A1789" s="23" t="str">
        <f t="shared" si="56"/>
        <v>05</v>
      </c>
      <c r="B1789" s="23">
        <f t="shared" si="57"/>
        <v>1022782</v>
      </c>
      <c r="C1789" s="6" t="s">
        <v>629</v>
      </c>
      <c r="D1789" s="7" t="s">
        <v>1095</v>
      </c>
      <c r="E1789" s="7" t="s">
        <v>13</v>
      </c>
      <c r="F1789" s="7" t="s">
        <v>1069</v>
      </c>
      <c r="G1789" s="7" t="s">
        <v>1016</v>
      </c>
      <c r="H1789" s="7" t="s">
        <v>348</v>
      </c>
      <c r="I1789" s="7" t="s">
        <v>349</v>
      </c>
      <c r="J1789" s="6" t="s">
        <v>553</v>
      </c>
      <c r="K1789" s="1">
        <v>0</v>
      </c>
      <c r="L1789" s="1">
        <v>0</v>
      </c>
      <c r="M1789" s="1">
        <v>7924.8</v>
      </c>
      <c r="N1789" s="2">
        <v>0</v>
      </c>
      <c r="O1789" s="2">
        <v>0</v>
      </c>
      <c r="P1789" s="16">
        <v>8.3464566929133905</v>
      </c>
    </row>
    <row r="1790" spans="1:16" x14ac:dyDescent="0.35">
      <c r="A1790" s="23" t="str">
        <f t="shared" si="56"/>
        <v>05</v>
      </c>
      <c r="B1790" s="23">
        <f t="shared" si="57"/>
        <v>1022783</v>
      </c>
      <c r="C1790" s="6" t="s">
        <v>629</v>
      </c>
      <c r="D1790" s="7" t="s">
        <v>1095</v>
      </c>
      <c r="E1790" s="7" t="s">
        <v>13</v>
      </c>
      <c r="F1790" s="7" t="s">
        <v>1069</v>
      </c>
      <c r="G1790" s="7" t="s">
        <v>1016</v>
      </c>
      <c r="H1790" s="7" t="s">
        <v>350</v>
      </c>
      <c r="I1790" s="7" t="s">
        <v>351</v>
      </c>
      <c r="J1790" s="6" t="s">
        <v>553</v>
      </c>
      <c r="K1790" s="1"/>
      <c r="L1790" s="1"/>
      <c r="M1790" s="1">
        <v>8359.2000000000007</v>
      </c>
      <c r="N1790" s="2"/>
      <c r="O1790" s="2"/>
      <c r="P1790" s="16">
        <v>8.2170542635658901</v>
      </c>
    </row>
    <row r="1791" spans="1:16" x14ac:dyDescent="0.35">
      <c r="A1791" s="23" t="str">
        <f t="shared" si="56"/>
        <v>05</v>
      </c>
      <c r="B1791" s="23">
        <f t="shared" si="57"/>
        <v>1022784</v>
      </c>
      <c r="C1791" s="6" t="s">
        <v>629</v>
      </c>
      <c r="D1791" s="7" t="s">
        <v>1095</v>
      </c>
      <c r="E1791" s="7" t="s">
        <v>13</v>
      </c>
      <c r="F1791" s="7" t="s">
        <v>1069</v>
      </c>
      <c r="G1791" s="7" t="s">
        <v>1016</v>
      </c>
      <c r="H1791" s="7" t="s">
        <v>649</v>
      </c>
      <c r="I1791" s="7" t="s">
        <v>650</v>
      </c>
      <c r="J1791" s="6" t="s">
        <v>553</v>
      </c>
      <c r="K1791" s="1"/>
      <c r="L1791" s="1"/>
      <c r="M1791" s="1">
        <v>6779.25</v>
      </c>
      <c r="N1791" s="2"/>
      <c r="O1791" s="2"/>
      <c r="P1791" s="16">
        <v>8.0916030534351204</v>
      </c>
    </row>
    <row r="1792" spans="1:16" x14ac:dyDescent="0.35">
      <c r="A1792" s="23" t="str">
        <f t="shared" si="56"/>
        <v>05</v>
      </c>
      <c r="B1792" s="23">
        <f t="shared" si="57"/>
        <v>1023295</v>
      </c>
      <c r="C1792" s="6" t="s">
        <v>629</v>
      </c>
      <c r="D1792" s="7" t="s">
        <v>1095</v>
      </c>
      <c r="E1792" s="7" t="s">
        <v>13</v>
      </c>
      <c r="F1792" s="7" t="s">
        <v>1069</v>
      </c>
      <c r="G1792" s="7" t="s">
        <v>1016</v>
      </c>
      <c r="H1792" s="7" t="s">
        <v>606</v>
      </c>
      <c r="I1792" s="7" t="s">
        <v>607</v>
      </c>
      <c r="J1792" s="6" t="s">
        <v>553</v>
      </c>
      <c r="K1792" s="1">
        <v>1000</v>
      </c>
      <c r="L1792" s="1">
        <v>1000</v>
      </c>
      <c r="M1792" s="1"/>
      <c r="N1792" s="2">
        <v>12.244</v>
      </c>
      <c r="O1792" s="2">
        <v>12.244</v>
      </c>
      <c r="P1792" s="16"/>
    </row>
    <row r="1793" spans="1:16" x14ac:dyDescent="0.35">
      <c r="A1793" s="23" t="str">
        <f t="shared" si="56"/>
        <v>05</v>
      </c>
      <c r="B1793" s="23">
        <f t="shared" si="57"/>
        <v>1011586</v>
      </c>
      <c r="C1793" s="6" t="s">
        <v>629</v>
      </c>
      <c r="D1793" s="7" t="s">
        <v>1095</v>
      </c>
      <c r="E1793" s="7" t="s">
        <v>14</v>
      </c>
      <c r="F1793" s="7" t="s">
        <v>1068</v>
      </c>
      <c r="G1793" s="7" t="s">
        <v>992</v>
      </c>
      <c r="H1793" s="7" t="s">
        <v>700</v>
      </c>
      <c r="I1793" s="7" t="s">
        <v>701</v>
      </c>
      <c r="J1793" s="6" t="s">
        <v>658</v>
      </c>
      <c r="K1793" s="1"/>
      <c r="L1793" s="1"/>
      <c r="M1793" s="1">
        <v>48000</v>
      </c>
      <c r="N1793" s="2"/>
      <c r="O1793" s="2"/>
      <c r="P1793" s="16">
        <v>3.7575625000000001</v>
      </c>
    </row>
    <row r="1794" spans="1:16" x14ac:dyDescent="0.35">
      <c r="A1794" s="23" t="str">
        <f t="shared" si="56"/>
        <v>05</v>
      </c>
      <c r="B1794" s="23">
        <f t="shared" si="57"/>
        <v>1012452</v>
      </c>
      <c r="C1794" s="6" t="s">
        <v>629</v>
      </c>
      <c r="D1794" s="7" t="s">
        <v>1095</v>
      </c>
      <c r="E1794" s="7" t="s">
        <v>14</v>
      </c>
      <c r="F1794" s="7" t="s">
        <v>1068</v>
      </c>
      <c r="G1794" s="7" t="s">
        <v>992</v>
      </c>
      <c r="H1794" s="7" t="s">
        <v>788</v>
      </c>
      <c r="I1794" s="7" t="s">
        <v>789</v>
      </c>
      <c r="J1794" s="6" t="s">
        <v>658</v>
      </c>
      <c r="K1794" s="1">
        <v>0</v>
      </c>
      <c r="L1794" s="1">
        <v>0</v>
      </c>
      <c r="M1794" s="1">
        <v>24000</v>
      </c>
      <c r="N1794" s="2">
        <v>0</v>
      </c>
      <c r="O1794" s="2">
        <v>0</v>
      </c>
      <c r="P1794" s="16">
        <v>2.5823749999999999</v>
      </c>
    </row>
    <row r="1795" spans="1:16" x14ac:dyDescent="0.35">
      <c r="A1795" s="23" t="str">
        <f t="shared" si="56"/>
        <v>05</v>
      </c>
      <c r="B1795" s="23">
        <f t="shared" si="57"/>
        <v>1012455</v>
      </c>
      <c r="C1795" s="6" t="s">
        <v>629</v>
      </c>
      <c r="D1795" s="7" t="s">
        <v>1095</v>
      </c>
      <c r="E1795" s="7" t="s">
        <v>14</v>
      </c>
      <c r="F1795" s="7" t="s">
        <v>1068</v>
      </c>
      <c r="G1795" s="7" t="s">
        <v>997</v>
      </c>
      <c r="H1795" s="7" t="s">
        <v>790</v>
      </c>
      <c r="I1795" s="7" t="s">
        <v>791</v>
      </c>
      <c r="J1795" s="6" t="s">
        <v>658</v>
      </c>
      <c r="K1795" s="1">
        <v>240000</v>
      </c>
      <c r="L1795" s="1">
        <v>240000</v>
      </c>
      <c r="M1795" s="1">
        <v>144000</v>
      </c>
      <c r="N1795" s="2">
        <v>2.5566791666666702</v>
      </c>
      <c r="O1795" s="2">
        <v>2.5566791666666702</v>
      </c>
      <c r="P1795" s="16">
        <v>2.8074444444444402</v>
      </c>
    </row>
    <row r="1796" spans="1:16" x14ac:dyDescent="0.35">
      <c r="A1796" s="23" t="str">
        <f t="shared" si="56"/>
        <v>05</v>
      </c>
      <c r="B1796" s="23">
        <f t="shared" si="57"/>
        <v>1030525</v>
      </c>
      <c r="C1796" s="6" t="s">
        <v>629</v>
      </c>
      <c r="D1796" s="7" t="s">
        <v>1095</v>
      </c>
      <c r="E1796" s="7" t="s">
        <v>14</v>
      </c>
      <c r="F1796" s="7" t="s">
        <v>1068</v>
      </c>
      <c r="G1796" s="7" t="s">
        <v>994</v>
      </c>
      <c r="H1796" s="7" t="s">
        <v>911</v>
      </c>
      <c r="I1796" s="7" t="s">
        <v>912</v>
      </c>
      <c r="J1796" s="6" t="s">
        <v>659</v>
      </c>
      <c r="K1796" s="1">
        <v>48000</v>
      </c>
      <c r="L1796" s="1"/>
      <c r="M1796" s="1"/>
      <c r="N1796" s="2">
        <v>1.6116250000000001</v>
      </c>
      <c r="O1796" s="2"/>
      <c r="P1796" s="16"/>
    </row>
    <row r="1797" spans="1:16" x14ac:dyDescent="0.35">
      <c r="A1797" s="23" t="str">
        <f t="shared" ref="A1797:A1860" si="58">MID(C1797,1,2)</f>
        <v>05</v>
      </c>
      <c r="B1797" s="23">
        <f t="shared" ref="B1797:B1860" si="59">+H1797*1</f>
        <v>1022414</v>
      </c>
      <c r="C1797" s="6" t="s">
        <v>629</v>
      </c>
      <c r="D1797" s="7" t="s">
        <v>1095</v>
      </c>
      <c r="E1797" s="7" t="s">
        <v>14</v>
      </c>
      <c r="F1797" s="7" t="s">
        <v>1074</v>
      </c>
      <c r="G1797" s="7" t="s">
        <v>1042</v>
      </c>
      <c r="H1797" s="7" t="s">
        <v>297</v>
      </c>
      <c r="I1797" s="7" t="s">
        <v>298</v>
      </c>
      <c r="J1797" s="6" t="s">
        <v>553</v>
      </c>
      <c r="K1797" s="1">
        <v>72000</v>
      </c>
      <c r="L1797" s="1">
        <v>72000</v>
      </c>
      <c r="M1797" s="1">
        <v>120000</v>
      </c>
      <c r="N1797" s="2">
        <v>0.75668055555555602</v>
      </c>
      <c r="O1797" s="2">
        <v>0.75668055555555602</v>
      </c>
      <c r="P1797" s="16">
        <v>0.92125000000000001</v>
      </c>
    </row>
    <row r="1798" spans="1:16" x14ac:dyDescent="0.35">
      <c r="A1798" s="23" t="str">
        <f t="shared" si="58"/>
        <v>05</v>
      </c>
      <c r="B1798" s="23">
        <f t="shared" si="59"/>
        <v>1023110</v>
      </c>
      <c r="C1798" s="6" t="s">
        <v>629</v>
      </c>
      <c r="D1798" s="7" t="s">
        <v>1095</v>
      </c>
      <c r="E1798" s="7" t="s">
        <v>14</v>
      </c>
      <c r="F1798" s="7" t="s">
        <v>1080</v>
      </c>
      <c r="G1798" s="7" t="s">
        <v>1030</v>
      </c>
      <c r="H1798" s="7" t="s">
        <v>417</v>
      </c>
      <c r="I1798" s="7" t="s">
        <v>144</v>
      </c>
      <c r="J1798" s="6" t="s">
        <v>553</v>
      </c>
      <c r="K1798" s="1">
        <v>144000</v>
      </c>
      <c r="L1798" s="1">
        <v>144000</v>
      </c>
      <c r="M1798" s="1">
        <v>48000</v>
      </c>
      <c r="N1798" s="2">
        <v>0.75</v>
      </c>
      <c r="O1798" s="2">
        <v>0.75</v>
      </c>
      <c r="P1798" s="16">
        <v>0.63333333333333297</v>
      </c>
    </row>
    <row r="1799" spans="1:16" x14ac:dyDescent="0.35">
      <c r="A1799" s="23" t="str">
        <f t="shared" si="58"/>
        <v>05</v>
      </c>
      <c r="B1799" s="23">
        <f t="shared" si="59"/>
        <v>1022417</v>
      </c>
      <c r="C1799" s="6" t="s">
        <v>629</v>
      </c>
      <c r="D1799" s="7" t="s">
        <v>1095</v>
      </c>
      <c r="E1799" s="7" t="s">
        <v>14</v>
      </c>
      <c r="F1799" s="7" t="s">
        <v>1080</v>
      </c>
      <c r="G1799" s="7" t="s">
        <v>1031</v>
      </c>
      <c r="H1799" s="7" t="s">
        <v>301</v>
      </c>
      <c r="I1799" s="7" t="s">
        <v>302</v>
      </c>
      <c r="J1799" s="6" t="s">
        <v>553</v>
      </c>
      <c r="K1799" s="1">
        <v>120000</v>
      </c>
      <c r="L1799" s="1">
        <v>192000</v>
      </c>
      <c r="M1799" s="1">
        <v>24000</v>
      </c>
      <c r="N1799" s="2">
        <v>0.5</v>
      </c>
      <c r="O1799" s="2">
        <v>0.5</v>
      </c>
      <c r="P1799" s="16">
        <v>0.63333333333333297</v>
      </c>
    </row>
    <row r="1800" spans="1:16" x14ac:dyDescent="0.35">
      <c r="A1800" s="23" t="str">
        <f t="shared" si="58"/>
        <v>05</v>
      </c>
      <c r="B1800" s="23">
        <f t="shared" si="59"/>
        <v>1022381</v>
      </c>
      <c r="C1800" s="6" t="s">
        <v>629</v>
      </c>
      <c r="D1800" s="7" t="s">
        <v>1095</v>
      </c>
      <c r="E1800" s="7" t="s">
        <v>14</v>
      </c>
      <c r="F1800" s="7" t="s">
        <v>1078</v>
      </c>
      <c r="G1800" s="7" t="s">
        <v>1009</v>
      </c>
      <c r="H1800" s="7" t="s">
        <v>287</v>
      </c>
      <c r="I1800" s="7" t="s">
        <v>288</v>
      </c>
      <c r="J1800" s="6" t="s">
        <v>553</v>
      </c>
      <c r="K1800" s="1">
        <v>96000</v>
      </c>
      <c r="L1800" s="1">
        <v>96000</v>
      </c>
      <c r="M1800" s="1">
        <v>48000</v>
      </c>
      <c r="N1800" s="2">
        <v>0.80667708333333299</v>
      </c>
      <c r="O1800" s="2">
        <v>0.80667708333333299</v>
      </c>
      <c r="P1800" s="16">
        <v>0.88333333333333297</v>
      </c>
    </row>
    <row r="1801" spans="1:16" x14ac:dyDescent="0.35">
      <c r="A1801" s="23" t="str">
        <f t="shared" si="58"/>
        <v>05</v>
      </c>
      <c r="B1801" s="23">
        <f t="shared" si="59"/>
        <v>1022541</v>
      </c>
      <c r="C1801" s="6" t="s">
        <v>629</v>
      </c>
      <c r="D1801" s="7" t="s">
        <v>1095</v>
      </c>
      <c r="E1801" s="7" t="s">
        <v>14</v>
      </c>
      <c r="F1801" s="7" t="s">
        <v>1078</v>
      </c>
      <c r="G1801" s="7" t="s">
        <v>1009</v>
      </c>
      <c r="H1801" s="7" t="s">
        <v>309</v>
      </c>
      <c r="I1801" s="7" t="s">
        <v>310</v>
      </c>
      <c r="J1801" s="6" t="s">
        <v>553</v>
      </c>
      <c r="K1801" s="1">
        <v>500000</v>
      </c>
      <c r="L1801" s="1">
        <v>500000</v>
      </c>
      <c r="M1801" s="1">
        <v>264000</v>
      </c>
      <c r="N1801" s="2">
        <v>0.88</v>
      </c>
      <c r="O1801" s="2">
        <v>0.88</v>
      </c>
      <c r="P1801" s="16">
        <v>0.88263257575757603</v>
      </c>
    </row>
    <row r="1802" spans="1:16" x14ac:dyDescent="0.35">
      <c r="A1802" s="23" t="str">
        <f t="shared" si="58"/>
        <v>05</v>
      </c>
      <c r="B1802" s="23">
        <f t="shared" si="59"/>
        <v>1022856</v>
      </c>
      <c r="C1802" s="6" t="s">
        <v>629</v>
      </c>
      <c r="D1802" s="7" t="s">
        <v>1095</v>
      </c>
      <c r="E1802" s="7" t="s">
        <v>14</v>
      </c>
      <c r="F1802" s="7" t="s">
        <v>1078</v>
      </c>
      <c r="G1802" s="7" t="s">
        <v>1009</v>
      </c>
      <c r="H1802" s="7" t="s">
        <v>359</v>
      </c>
      <c r="I1802" s="7" t="s">
        <v>360</v>
      </c>
      <c r="J1802" s="6" t="s">
        <v>553</v>
      </c>
      <c r="K1802" s="1">
        <v>192000</v>
      </c>
      <c r="L1802" s="1">
        <v>192000</v>
      </c>
      <c r="M1802" s="1">
        <v>120000</v>
      </c>
      <c r="N1802" s="2">
        <v>0.80667708333333299</v>
      </c>
      <c r="O1802" s="2">
        <v>0.80667708333333299</v>
      </c>
      <c r="P1802" s="16">
        <v>0.88324999999999998</v>
      </c>
    </row>
    <row r="1803" spans="1:16" x14ac:dyDescent="0.35">
      <c r="A1803" s="23" t="str">
        <f t="shared" si="58"/>
        <v>05</v>
      </c>
      <c r="B1803" s="23">
        <f t="shared" si="59"/>
        <v>1022073</v>
      </c>
      <c r="C1803" s="6" t="s">
        <v>629</v>
      </c>
      <c r="D1803" s="7" t="s">
        <v>1095</v>
      </c>
      <c r="E1803" s="7" t="s">
        <v>14</v>
      </c>
      <c r="F1803" s="7" t="s">
        <v>1078</v>
      </c>
      <c r="G1803" s="7" t="s">
        <v>1027</v>
      </c>
      <c r="H1803" s="7" t="s">
        <v>222</v>
      </c>
      <c r="I1803" s="7" t="s">
        <v>223</v>
      </c>
      <c r="J1803" s="6" t="s">
        <v>553</v>
      </c>
      <c r="K1803" s="1"/>
      <c r="L1803" s="1"/>
      <c r="M1803" s="1">
        <v>24000</v>
      </c>
      <c r="N1803" s="2"/>
      <c r="O1803" s="2"/>
      <c r="P1803" s="16">
        <v>0.93333333333333302</v>
      </c>
    </row>
    <row r="1804" spans="1:16" x14ac:dyDescent="0.35">
      <c r="A1804" s="23" t="str">
        <f t="shared" si="58"/>
        <v>05</v>
      </c>
      <c r="B1804" s="23">
        <f t="shared" si="59"/>
        <v>1022945</v>
      </c>
      <c r="C1804" s="6" t="s">
        <v>629</v>
      </c>
      <c r="D1804" s="7" t="s">
        <v>1095</v>
      </c>
      <c r="E1804" s="7" t="s">
        <v>14</v>
      </c>
      <c r="F1804" s="7" t="s">
        <v>1078</v>
      </c>
      <c r="G1804" s="7" t="s">
        <v>1027</v>
      </c>
      <c r="H1804" s="7" t="s">
        <v>397</v>
      </c>
      <c r="I1804" s="7" t="s">
        <v>223</v>
      </c>
      <c r="J1804" s="6" t="s">
        <v>553</v>
      </c>
      <c r="K1804" s="1"/>
      <c r="L1804" s="1"/>
      <c r="M1804" s="1">
        <v>48000</v>
      </c>
      <c r="N1804" s="2"/>
      <c r="O1804" s="2"/>
      <c r="P1804" s="16">
        <v>0.94333333333333302</v>
      </c>
    </row>
    <row r="1805" spans="1:16" x14ac:dyDescent="0.35">
      <c r="A1805" s="23" t="str">
        <f t="shared" si="58"/>
        <v>05</v>
      </c>
      <c r="B1805" s="23">
        <f t="shared" si="59"/>
        <v>1022186</v>
      </c>
      <c r="C1805" s="6" t="s">
        <v>629</v>
      </c>
      <c r="D1805" s="7" t="s">
        <v>1095</v>
      </c>
      <c r="E1805" s="7" t="s">
        <v>14</v>
      </c>
      <c r="F1805" s="7" t="s">
        <v>1084</v>
      </c>
      <c r="G1805" s="7" t="s">
        <v>1017</v>
      </c>
      <c r="H1805" s="7" t="s">
        <v>248</v>
      </c>
      <c r="I1805" s="7" t="s">
        <v>249</v>
      </c>
      <c r="J1805" s="6" t="s">
        <v>553</v>
      </c>
      <c r="K1805" s="1">
        <v>96000</v>
      </c>
      <c r="L1805" s="1">
        <v>96000</v>
      </c>
      <c r="M1805" s="1">
        <v>48000</v>
      </c>
      <c r="N1805" s="2">
        <v>0.60667708333333303</v>
      </c>
      <c r="O1805" s="2">
        <v>0.60667708333333303</v>
      </c>
      <c r="P1805" s="16">
        <v>0.78316666666666701</v>
      </c>
    </row>
    <row r="1806" spans="1:16" x14ac:dyDescent="0.35">
      <c r="A1806" s="23" t="str">
        <f t="shared" si="58"/>
        <v>05</v>
      </c>
      <c r="B1806" s="23">
        <f t="shared" si="59"/>
        <v>1022378</v>
      </c>
      <c r="C1806" s="6" t="s">
        <v>629</v>
      </c>
      <c r="D1806" s="7" t="s">
        <v>1095</v>
      </c>
      <c r="E1806" s="7" t="s">
        <v>14</v>
      </c>
      <c r="F1806" s="7" t="s">
        <v>1084</v>
      </c>
      <c r="G1806" s="7" t="s">
        <v>1017</v>
      </c>
      <c r="H1806" s="7" t="s">
        <v>283</v>
      </c>
      <c r="I1806" s="7" t="s">
        <v>284</v>
      </c>
      <c r="J1806" s="6" t="s">
        <v>553</v>
      </c>
      <c r="K1806" s="1">
        <v>72000</v>
      </c>
      <c r="L1806" s="1">
        <v>72000</v>
      </c>
      <c r="M1806" s="1">
        <v>48000</v>
      </c>
      <c r="N1806" s="2">
        <v>1.7436805555555599</v>
      </c>
      <c r="O1806" s="2">
        <v>1.7436805555555599</v>
      </c>
      <c r="P1806" s="16">
        <v>1.9479375000000001</v>
      </c>
    </row>
    <row r="1807" spans="1:16" x14ac:dyDescent="0.35">
      <c r="A1807" s="23" t="str">
        <f t="shared" si="58"/>
        <v>05</v>
      </c>
      <c r="B1807" s="23">
        <f t="shared" si="59"/>
        <v>1022096</v>
      </c>
      <c r="C1807" s="6" t="s">
        <v>629</v>
      </c>
      <c r="D1807" s="7" t="s">
        <v>1095</v>
      </c>
      <c r="E1807" s="7" t="s">
        <v>14</v>
      </c>
      <c r="F1807" s="7" t="s">
        <v>1084</v>
      </c>
      <c r="G1807" s="7" t="s">
        <v>1028</v>
      </c>
      <c r="H1807" s="7" t="s">
        <v>226</v>
      </c>
      <c r="I1807" s="7" t="s">
        <v>227</v>
      </c>
      <c r="J1807" s="6" t="s">
        <v>553</v>
      </c>
      <c r="K1807" s="1">
        <v>192000</v>
      </c>
      <c r="L1807" s="1">
        <v>192000</v>
      </c>
      <c r="M1807" s="1">
        <v>144000</v>
      </c>
      <c r="N1807" s="2">
        <v>1.1316770833333301</v>
      </c>
      <c r="O1807" s="2">
        <v>1.1316770833333301</v>
      </c>
      <c r="P1807" s="16">
        <v>1.2420138888888901</v>
      </c>
    </row>
    <row r="1808" spans="1:16" x14ac:dyDescent="0.35">
      <c r="A1808" s="23" t="str">
        <f t="shared" si="58"/>
        <v>05</v>
      </c>
      <c r="B1808" s="23">
        <f t="shared" si="59"/>
        <v>1022637</v>
      </c>
      <c r="C1808" s="6" t="s">
        <v>629</v>
      </c>
      <c r="D1808" s="7" t="s">
        <v>1095</v>
      </c>
      <c r="E1808" s="7" t="s">
        <v>14</v>
      </c>
      <c r="F1808" s="7" t="s">
        <v>1084</v>
      </c>
      <c r="G1808" s="7" t="s">
        <v>1028</v>
      </c>
      <c r="H1808" s="7" t="s">
        <v>326</v>
      </c>
      <c r="I1808" s="7" t="s">
        <v>327</v>
      </c>
      <c r="J1808" s="6" t="s">
        <v>553</v>
      </c>
      <c r="K1808" s="1">
        <v>120000</v>
      </c>
      <c r="L1808" s="1">
        <v>120000</v>
      </c>
      <c r="M1808" s="1">
        <v>48000</v>
      </c>
      <c r="N1808" s="2">
        <v>0.97868333333333302</v>
      </c>
      <c r="O1808" s="2">
        <v>0.97868333333333302</v>
      </c>
      <c r="P1808" s="16">
        <v>1.0333333333333301</v>
      </c>
    </row>
    <row r="1809" spans="1:16" x14ac:dyDescent="0.35">
      <c r="A1809" s="23" t="str">
        <f t="shared" si="58"/>
        <v>05</v>
      </c>
      <c r="B1809" s="23">
        <f t="shared" si="59"/>
        <v>1030419</v>
      </c>
      <c r="C1809" s="6" t="s">
        <v>629</v>
      </c>
      <c r="D1809" s="7" t="s">
        <v>1095</v>
      </c>
      <c r="E1809" s="7" t="s">
        <v>14</v>
      </c>
      <c r="F1809" s="7" t="s">
        <v>1065</v>
      </c>
      <c r="G1809" s="7" t="s">
        <v>1057</v>
      </c>
      <c r="H1809" s="7" t="s">
        <v>895</v>
      </c>
      <c r="I1809" s="7" t="s">
        <v>896</v>
      </c>
      <c r="J1809" s="6" t="s">
        <v>659</v>
      </c>
      <c r="K1809" s="1"/>
      <c r="L1809" s="1"/>
      <c r="M1809" s="1">
        <v>24000</v>
      </c>
      <c r="N1809" s="2"/>
      <c r="O1809" s="2"/>
      <c r="P1809" s="16">
        <v>1.7749999999999999</v>
      </c>
    </row>
    <row r="1810" spans="1:16" x14ac:dyDescent="0.35">
      <c r="A1810" s="23" t="str">
        <f t="shared" si="58"/>
        <v>05</v>
      </c>
      <c r="B1810" s="23">
        <f t="shared" si="59"/>
        <v>1022646</v>
      </c>
      <c r="C1810" s="6" t="s">
        <v>629</v>
      </c>
      <c r="D1810" s="7" t="s">
        <v>1095</v>
      </c>
      <c r="E1810" s="7" t="s">
        <v>14</v>
      </c>
      <c r="F1810" s="7" t="s">
        <v>1082</v>
      </c>
      <c r="G1810" s="7" t="s">
        <v>1013</v>
      </c>
      <c r="H1810" s="7" t="s">
        <v>333</v>
      </c>
      <c r="I1810" s="7" t="s">
        <v>159</v>
      </c>
      <c r="J1810" s="6" t="s">
        <v>553</v>
      </c>
      <c r="K1810" s="1"/>
      <c r="L1810" s="1">
        <v>10000</v>
      </c>
      <c r="M1810" s="1"/>
      <c r="N1810" s="2"/>
      <c r="O1810" s="2">
        <v>0</v>
      </c>
      <c r="P1810" s="16"/>
    </row>
    <row r="1811" spans="1:16" x14ac:dyDescent="0.35">
      <c r="A1811" s="23" t="str">
        <f t="shared" si="58"/>
        <v>05</v>
      </c>
      <c r="B1811" s="23">
        <f t="shared" si="59"/>
        <v>1012448</v>
      </c>
      <c r="C1811" s="6" t="s">
        <v>629</v>
      </c>
      <c r="D1811" s="7" t="s">
        <v>1095</v>
      </c>
      <c r="E1811" s="7" t="s">
        <v>14</v>
      </c>
      <c r="F1811" s="7" t="s">
        <v>1072</v>
      </c>
      <c r="G1811" s="7" t="s">
        <v>993</v>
      </c>
      <c r="H1811" s="7" t="s">
        <v>784</v>
      </c>
      <c r="I1811" s="7" t="s">
        <v>785</v>
      </c>
      <c r="J1811" s="6" t="s">
        <v>658</v>
      </c>
      <c r="K1811" s="1">
        <v>230160</v>
      </c>
      <c r="L1811" s="1">
        <v>216000</v>
      </c>
      <c r="M1811" s="1">
        <v>96000</v>
      </c>
      <c r="N1811" s="2">
        <v>4.8566736183524499</v>
      </c>
      <c r="O1811" s="2">
        <v>4.8566712962962999</v>
      </c>
      <c r="P1811" s="16">
        <v>5.6827604166666701</v>
      </c>
    </row>
    <row r="1812" spans="1:16" x14ac:dyDescent="0.35">
      <c r="A1812" s="23" t="str">
        <f t="shared" si="58"/>
        <v>05</v>
      </c>
      <c r="B1812" s="23">
        <f t="shared" si="59"/>
        <v>1012504</v>
      </c>
      <c r="C1812" s="6" t="s">
        <v>629</v>
      </c>
      <c r="D1812" s="7" t="s">
        <v>1095</v>
      </c>
      <c r="E1812" s="7" t="s">
        <v>14</v>
      </c>
      <c r="F1812" s="7" t="s">
        <v>1072</v>
      </c>
      <c r="G1812" s="7" t="s">
        <v>993</v>
      </c>
      <c r="H1812" s="7" t="s">
        <v>800</v>
      </c>
      <c r="I1812" s="7" t="s">
        <v>785</v>
      </c>
      <c r="J1812" s="6" t="s">
        <v>658</v>
      </c>
      <c r="K1812" s="1"/>
      <c r="L1812" s="1"/>
      <c r="M1812" s="1">
        <v>24000</v>
      </c>
      <c r="N1812" s="2"/>
      <c r="O1812" s="2"/>
      <c r="P1812" s="16">
        <v>5.6310416666666701</v>
      </c>
    </row>
    <row r="1813" spans="1:16" x14ac:dyDescent="0.35">
      <c r="A1813" s="23" t="str">
        <f t="shared" si="58"/>
        <v>05</v>
      </c>
      <c r="B1813" s="23">
        <f t="shared" si="59"/>
        <v>1021731</v>
      </c>
      <c r="C1813" s="6" t="s">
        <v>629</v>
      </c>
      <c r="D1813" s="7" t="s">
        <v>1095</v>
      </c>
      <c r="E1813" s="7" t="s">
        <v>14</v>
      </c>
      <c r="F1813" s="7" t="s">
        <v>1086</v>
      </c>
      <c r="G1813" s="7" t="s">
        <v>1025</v>
      </c>
      <c r="H1813" s="7" t="s">
        <v>174</v>
      </c>
      <c r="I1813" s="7" t="s">
        <v>175</v>
      </c>
      <c r="J1813" s="6" t="s">
        <v>553</v>
      </c>
      <c r="K1813" s="1">
        <v>360000</v>
      </c>
      <c r="L1813" s="1">
        <v>360000</v>
      </c>
      <c r="M1813" s="1">
        <v>264000</v>
      </c>
      <c r="N1813" s="2">
        <v>1.8566805555555601</v>
      </c>
      <c r="O1813" s="2">
        <v>1.8566805555555601</v>
      </c>
      <c r="P1813" s="16">
        <v>1.99477272727273</v>
      </c>
    </row>
    <row r="1814" spans="1:16" x14ac:dyDescent="0.35">
      <c r="A1814" s="23" t="str">
        <f t="shared" si="58"/>
        <v>05</v>
      </c>
      <c r="B1814" s="23">
        <f t="shared" si="59"/>
        <v>1022291</v>
      </c>
      <c r="C1814" s="6" t="s">
        <v>629</v>
      </c>
      <c r="D1814" s="7" t="s">
        <v>1095</v>
      </c>
      <c r="E1814" s="7" t="s">
        <v>14</v>
      </c>
      <c r="F1814" s="7" t="s">
        <v>1086</v>
      </c>
      <c r="G1814" s="7" t="s">
        <v>1025</v>
      </c>
      <c r="H1814" s="7" t="s">
        <v>267</v>
      </c>
      <c r="I1814" s="7" t="s">
        <v>268</v>
      </c>
      <c r="J1814" s="6" t="s">
        <v>553</v>
      </c>
      <c r="K1814" s="1">
        <v>48000</v>
      </c>
      <c r="L1814" s="1">
        <v>48000</v>
      </c>
      <c r="M1814" s="1">
        <v>24000</v>
      </c>
      <c r="N1814" s="2">
        <v>1.6926874999999999</v>
      </c>
      <c r="O1814" s="2">
        <v>1.6926874999999999</v>
      </c>
      <c r="P1814" s="16">
        <v>1.88333333333333</v>
      </c>
    </row>
    <row r="1815" spans="1:16" x14ac:dyDescent="0.35">
      <c r="A1815" s="23" t="str">
        <f t="shared" si="58"/>
        <v>05</v>
      </c>
      <c r="B1815" s="23">
        <f t="shared" si="59"/>
        <v>1022183</v>
      </c>
      <c r="C1815" s="6" t="s">
        <v>629</v>
      </c>
      <c r="D1815" s="7" t="s">
        <v>1095</v>
      </c>
      <c r="E1815" s="7" t="s">
        <v>14</v>
      </c>
      <c r="F1815" s="7" t="s">
        <v>1086</v>
      </c>
      <c r="G1815" s="7" t="s">
        <v>1041</v>
      </c>
      <c r="H1815" s="7" t="s">
        <v>246</v>
      </c>
      <c r="I1815" s="7" t="s">
        <v>247</v>
      </c>
      <c r="J1815" s="6" t="s">
        <v>553</v>
      </c>
      <c r="K1815" s="1">
        <v>200000</v>
      </c>
      <c r="L1815" s="1">
        <v>200000</v>
      </c>
      <c r="M1815" s="1">
        <v>456000</v>
      </c>
      <c r="N1815" s="2">
        <v>1.8066800000000001</v>
      </c>
      <c r="O1815" s="2">
        <v>1.8066800000000001</v>
      </c>
      <c r="P1815" s="16">
        <v>1.9489473684210501</v>
      </c>
    </row>
    <row r="1816" spans="1:16" x14ac:dyDescent="0.35">
      <c r="A1816" s="23" t="str">
        <f t="shared" si="58"/>
        <v>05</v>
      </c>
      <c r="B1816" s="23">
        <f t="shared" si="59"/>
        <v>1021905</v>
      </c>
      <c r="C1816" s="6" t="s">
        <v>629</v>
      </c>
      <c r="D1816" s="7" t="s">
        <v>1095</v>
      </c>
      <c r="E1816" s="7" t="s">
        <v>14</v>
      </c>
      <c r="F1816" s="7" t="s">
        <v>1081</v>
      </c>
      <c r="G1816" s="7" t="s">
        <v>1010</v>
      </c>
      <c r="H1816" s="7" t="s">
        <v>199</v>
      </c>
      <c r="I1816" s="7" t="s">
        <v>200</v>
      </c>
      <c r="J1816" s="6" t="s">
        <v>553</v>
      </c>
      <c r="K1816" s="1">
        <v>0</v>
      </c>
      <c r="L1816" s="1">
        <v>24000</v>
      </c>
      <c r="M1816" s="1"/>
      <c r="N1816" s="2">
        <v>0</v>
      </c>
      <c r="O1816" s="2">
        <v>1.0066666666666699</v>
      </c>
      <c r="P1816" s="16"/>
    </row>
    <row r="1817" spans="1:16" x14ac:dyDescent="0.35">
      <c r="A1817" s="23" t="str">
        <f t="shared" si="58"/>
        <v>05</v>
      </c>
      <c r="B1817" s="23">
        <f t="shared" si="59"/>
        <v>1022373</v>
      </c>
      <c r="C1817" s="6" t="s">
        <v>629</v>
      </c>
      <c r="D1817" s="7" t="s">
        <v>1095</v>
      </c>
      <c r="E1817" s="7" t="s">
        <v>14</v>
      </c>
      <c r="F1817" s="7" t="s">
        <v>1081</v>
      </c>
      <c r="G1817" s="7" t="s">
        <v>1010</v>
      </c>
      <c r="H1817" s="7" t="s">
        <v>281</v>
      </c>
      <c r="I1817" s="7" t="s">
        <v>282</v>
      </c>
      <c r="J1817" s="6" t="s">
        <v>553</v>
      </c>
      <c r="K1817" s="1">
        <v>72000</v>
      </c>
      <c r="L1817" s="1">
        <v>72000</v>
      </c>
      <c r="M1817" s="1">
        <v>48000</v>
      </c>
      <c r="N1817" s="2">
        <v>0.95668055555555598</v>
      </c>
      <c r="O1817" s="2">
        <v>0.95668055555555598</v>
      </c>
      <c r="P1817" s="16">
        <v>1.0331250000000001</v>
      </c>
    </row>
    <row r="1818" spans="1:16" x14ac:dyDescent="0.35">
      <c r="A1818" s="23" t="str">
        <f t="shared" si="58"/>
        <v>05</v>
      </c>
      <c r="B1818" s="23">
        <f t="shared" si="59"/>
        <v>1021735</v>
      </c>
      <c r="C1818" s="6" t="s">
        <v>629</v>
      </c>
      <c r="D1818" s="7" t="s">
        <v>1095</v>
      </c>
      <c r="E1818" s="7" t="s">
        <v>14</v>
      </c>
      <c r="F1818" s="7" t="s">
        <v>1069</v>
      </c>
      <c r="G1818" s="7" t="s">
        <v>1033</v>
      </c>
      <c r="H1818" s="7" t="s">
        <v>179</v>
      </c>
      <c r="I1818" s="7" t="s">
        <v>180</v>
      </c>
      <c r="J1818" s="6" t="s">
        <v>553</v>
      </c>
      <c r="K1818" s="1">
        <v>120000</v>
      </c>
      <c r="L1818" s="1">
        <v>120000</v>
      </c>
      <c r="M1818" s="1">
        <v>120000</v>
      </c>
      <c r="N1818" s="2">
        <v>4.2426833333333303</v>
      </c>
      <c r="O1818" s="2">
        <v>4.2426833333333303</v>
      </c>
      <c r="P1818" s="16">
        <v>4.4429999999999996</v>
      </c>
    </row>
    <row r="1819" spans="1:16" x14ac:dyDescent="0.35">
      <c r="A1819" s="23" t="str">
        <f t="shared" si="58"/>
        <v>05</v>
      </c>
      <c r="B1819" s="23">
        <f t="shared" si="59"/>
        <v>1022748</v>
      </c>
      <c r="C1819" s="6" t="s">
        <v>629</v>
      </c>
      <c r="D1819" s="7" t="s">
        <v>1095</v>
      </c>
      <c r="E1819" s="7" t="s">
        <v>14</v>
      </c>
      <c r="F1819" s="7" t="s">
        <v>1069</v>
      </c>
      <c r="G1819" s="7" t="s">
        <v>1033</v>
      </c>
      <c r="H1819" s="7" t="s">
        <v>336</v>
      </c>
      <c r="I1819" s="7" t="s">
        <v>337</v>
      </c>
      <c r="J1819" s="6" t="s">
        <v>553</v>
      </c>
      <c r="K1819" s="1"/>
      <c r="L1819" s="1"/>
      <c r="M1819" s="1">
        <v>96000</v>
      </c>
      <c r="N1819" s="2"/>
      <c r="O1819" s="2"/>
      <c r="P1819" s="16">
        <v>4.8447291666666699</v>
      </c>
    </row>
    <row r="1820" spans="1:16" x14ac:dyDescent="0.35">
      <c r="A1820" s="23" t="str">
        <f t="shared" si="58"/>
        <v>05</v>
      </c>
      <c r="B1820" s="23">
        <f t="shared" si="59"/>
        <v>1020636</v>
      </c>
      <c r="C1820" s="6" t="s">
        <v>629</v>
      </c>
      <c r="D1820" s="7" t="s">
        <v>1095</v>
      </c>
      <c r="E1820" s="7" t="s">
        <v>16</v>
      </c>
      <c r="F1820" s="7" t="s">
        <v>985</v>
      </c>
      <c r="G1820" s="7" t="s">
        <v>1012</v>
      </c>
      <c r="H1820" s="7" t="s">
        <v>43</v>
      </c>
      <c r="I1820" s="7" t="s">
        <v>44</v>
      </c>
      <c r="J1820" s="6" t="s">
        <v>553</v>
      </c>
      <c r="K1820" s="1">
        <v>13000</v>
      </c>
      <c r="L1820" s="1">
        <v>13000</v>
      </c>
      <c r="M1820" s="1">
        <v>13000</v>
      </c>
      <c r="N1820" s="2">
        <v>4.47446153846154</v>
      </c>
      <c r="O1820" s="2">
        <v>4.47446153846154</v>
      </c>
      <c r="P1820" s="16">
        <v>4.1984155076923102</v>
      </c>
    </row>
    <row r="1821" spans="1:16" x14ac:dyDescent="0.35">
      <c r="A1821" s="23" t="str">
        <f t="shared" si="58"/>
        <v>05</v>
      </c>
      <c r="B1821" s="23">
        <f t="shared" si="59"/>
        <v>1020704</v>
      </c>
      <c r="C1821" s="6" t="s">
        <v>629</v>
      </c>
      <c r="D1821" s="7" t="s">
        <v>1095</v>
      </c>
      <c r="E1821" s="7" t="s">
        <v>16</v>
      </c>
      <c r="F1821" s="7" t="s">
        <v>985</v>
      </c>
      <c r="G1821" s="7" t="s">
        <v>1012</v>
      </c>
      <c r="H1821" s="7" t="s">
        <v>57</v>
      </c>
      <c r="I1821" s="7" t="s">
        <v>58</v>
      </c>
      <c r="J1821" s="6" t="s">
        <v>553</v>
      </c>
      <c r="K1821" s="1">
        <v>1000</v>
      </c>
      <c r="L1821" s="1">
        <v>1000</v>
      </c>
      <c r="M1821" s="1">
        <v>1000</v>
      </c>
      <c r="N1821" s="2">
        <v>4.76</v>
      </c>
      <c r="O1821" s="2">
        <v>4.76</v>
      </c>
      <c r="P1821" s="16">
        <v>4.4243199000000004</v>
      </c>
    </row>
    <row r="1822" spans="1:16" x14ac:dyDescent="0.35">
      <c r="A1822" s="23" t="str">
        <f t="shared" si="58"/>
        <v>05</v>
      </c>
      <c r="B1822" s="23">
        <f t="shared" si="59"/>
        <v>1021609</v>
      </c>
      <c r="C1822" s="6" t="s">
        <v>629</v>
      </c>
      <c r="D1822" s="7" t="s">
        <v>1095</v>
      </c>
      <c r="E1822" s="7" t="s">
        <v>16</v>
      </c>
      <c r="F1822" s="7" t="s">
        <v>985</v>
      </c>
      <c r="G1822" s="7" t="s">
        <v>1012</v>
      </c>
      <c r="H1822" s="7" t="s">
        <v>167</v>
      </c>
      <c r="I1822" s="7" t="s">
        <v>168</v>
      </c>
      <c r="J1822" s="6" t="s">
        <v>553</v>
      </c>
      <c r="K1822" s="1">
        <v>0</v>
      </c>
      <c r="L1822" s="1">
        <v>0</v>
      </c>
      <c r="M1822" s="1">
        <v>30000</v>
      </c>
      <c r="N1822" s="2">
        <v>0</v>
      </c>
      <c r="O1822" s="2">
        <v>0</v>
      </c>
      <c r="P1822" s="16">
        <v>4.5177194700000003</v>
      </c>
    </row>
    <row r="1823" spans="1:16" x14ac:dyDescent="0.35">
      <c r="A1823" s="23" t="str">
        <f t="shared" si="58"/>
        <v>05</v>
      </c>
      <c r="B1823" s="23">
        <f t="shared" si="59"/>
        <v>1022931</v>
      </c>
      <c r="C1823" s="6" t="s">
        <v>629</v>
      </c>
      <c r="D1823" s="7" t="s">
        <v>1095</v>
      </c>
      <c r="E1823" s="7" t="s">
        <v>16</v>
      </c>
      <c r="F1823" s="7" t="s">
        <v>985</v>
      </c>
      <c r="G1823" s="7" t="s">
        <v>1012</v>
      </c>
      <c r="H1823" s="7" t="s">
        <v>386</v>
      </c>
      <c r="I1823" s="7" t="s">
        <v>387</v>
      </c>
      <c r="J1823" s="6" t="s">
        <v>553</v>
      </c>
      <c r="K1823" s="1">
        <v>30000</v>
      </c>
      <c r="L1823" s="1">
        <v>30000</v>
      </c>
      <c r="M1823" s="1">
        <v>20000</v>
      </c>
      <c r="N1823" s="2">
        <v>4.5152999999999999</v>
      </c>
      <c r="O1823" s="2">
        <v>4.5152999999999999</v>
      </c>
      <c r="P1823" s="16">
        <v>4.2177364549999998</v>
      </c>
    </row>
    <row r="1824" spans="1:16" x14ac:dyDescent="0.35">
      <c r="A1824" s="23" t="str">
        <f t="shared" si="58"/>
        <v>05</v>
      </c>
      <c r="B1824" s="23">
        <f t="shared" si="59"/>
        <v>1022313</v>
      </c>
      <c r="C1824" s="6" t="s">
        <v>629</v>
      </c>
      <c r="D1824" s="7" t="s">
        <v>1095</v>
      </c>
      <c r="E1824" s="7" t="s">
        <v>16</v>
      </c>
      <c r="F1824" s="7" t="s">
        <v>1075</v>
      </c>
      <c r="G1824" s="7" t="s">
        <v>1035</v>
      </c>
      <c r="H1824" s="7" t="s">
        <v>273</v>
      </c>
      <c r="I1824" s="7" t="s">
        <v>274</v>
      </c>
      <c r="J1824" s="6" t="s">
        <v>553</v>
      </c>
      <c r="K1824" s="1">
        <v>10000</v>
      </c>
      <c r="L1824" s="1">
        <v>10000</v>
      </c>
      <c r="M1824" s="1">
        <v>10000</v>
      </c>
      <c r="N1824" s="2">
        <v>4.0248999999999997</v>
      </c>
      <c r="O1824" s="2">
        <v>4.0248999999999997</v>
      </c>
      <c r="P1824" s="16">
        <v>3.7037548999999999</v>
      </c>
    </row>
    <row r="1825" spans="1:16" x14ac:dyDescent="0.35">
      <c r="A1825" s="23" t="str">
        <f t="shared" si="58"/>
        <v>05</v>
      </c>
      <c r="B1825" s="23">
        <f t="shared" si="59"/>
        <v>1022326</v>
      </c>
      <c r="C1825" s="6" t="s">
        <v>629</v>
      </c>
      <c r="D1825" s="7" t="s">
        <v>1095</v>
      </c>
      <c r="E1825" s="7" t="s">
        <v>16</v>
      </c>
      <c r="F1825" s="7" t="s">
        <v>1075</v>
      </c>
      <c r="G1825" s="7" t="s">
        <v>1035</v>
      </c>
      <c r="H1825" s="7" t="s">
        <v>275</v>
      </c>
      <c r="I1825" s="7" t="s">
        <v>276</v>
      </c>
      <c r="J1825" s="6" t="s">
        <v>553</v>
      </c>
      <c r="K1825" s="1">
        <v>25000</v>
      </c>
      <c r="L1825" s="1">
        <v>25000</v>
      </c>
      <c r="M1825" s="1">
        <v>25000</v>
      </c>
      <c r="N1825" s="2">
        <v>3.4528799999999999</v>
      </c>
      <c r="O1825" s="2">
        <v>3.4528799999999999</v>
      </c>
      <c r="P1825" s="16">
        <v>3.2205362160000002</v>
      </c>
    </row>
    <row r="1826" spans="1:16" x14ac:dyDescent="0.35">
      <c r="A1826" s="23" t="str">
        <f t="shared" si="58"/>
        <v>05</v>
      </c>
      <c r="B1826" s="23">
        <f t="shared" si="59"/>
        <v>1022587</v>
      </c>
      <c r="C1826" s="6" t="s">
        <v>629</v>
      </c>
      <c r="D1826" s="7" t="s">
        <v>1095</v>
      </c>
      <c r="E1826" s="7" t="s">
        <v>16</v>
      </c>
      <c r="F1826" s="7" t="s">
        <v>1075</v>
      </c>
      <c r="G1826" s="7" t="s">
        <v>1035</v>
      </c>
      <c r="H1826" s="7" t="s">
        <v>313</v>
      </c>
      <c r="I1826" s="7" t="s">
        <v>314</v>
      </c>
      <c r="J1826" s="6" t="s">
        <v>553</v>
      </c>
      <c r="K1826" s="1">
        <v>3000</v>
      </c>
      <c r="L1826" s="1">
        <v>3000</v>
      </c>
      <c r="M1826" s="1">
        <v>3000</v>
      </c>
      <c r="N1826" s="2">
        <v>4.0656666666666696</v>
      </c>
      <c r="O1826" s="2">
        <v>4.0656666666666696</v>
      </c>
      <c r="P1826" s="16">
        <v>3.76412843333333</v>
      </c>
    </row>
    <row r="1827" spans="1:16" x14ac:dyDescent="0.35">
      <c r="A1827" s="23" t="str">
        <f t="shared" si="58"/>
        <v>05</v>
      </c>
      <c r="B1827" s="23">
        <f t="shared" si="59"/>
        <v>1022664</v>
      </c>
      <c r="C1827" s="6" t="s">
        <v>629</v>
      </c>
      <c r="D1827" s="7" t="s">
        <v>1095</v>
      </c>
      <c r="E1827" s="7" t="s">
        <v>16</v>
      </c>
      <c r="F1827" s="7" t="s">
        <v>1075</v>
      </c>
      <c r="G1827" s="7" t="s">
        <v>1035</v>
      </c>
      <c r="H1827" s="7" t="s">
        <v>334</v>
      </c>
      <c r="I1827" s="7" t="s">
        <v>335</v>
      </c>
      <c r="J1827" s="6" t="s">
        <v>553</v>
      </c>
      <c r="K1827" s="1">
        <v>40000</v>
      </c>
      <c r="L1827" s="1">
        <v>50000</v>
      </c>
      <c r="M1827" s="1">
        <v>30000</v>
      </c>
      <c r="N1827" s="2">
        <v>3.6081500000000002</v>
      </c>
      <c r="O1827" s="2">
        <v>3.6081400000000001</v>
      </c>
      <c r="P1827" s="16">
        <v>3.56964271666667</v>
      </c>
    </row>
    <row r="1828" spans="1:16" x14ac:dyDescent="0.35">
      <c r="A1828" s="23" t="str">
        <f t="shared" si="58"/>
        <v>05</v>
      </c>
      <c r="B1828" s="23">
        <f t="shared" si="59"/>
        <v>1023301</v>
      </c>
      <c r="C1828" s="6" t="s">
        <v>629</v>
      </c>
      <c r="D1828" s="7" t="s">
        <v>1095</v>
      </c>
      <c r="E1828" s="7" t="s">
        <v>16</v>
      </c>
      <c r="F1828" s="7" t="s">
        <v>1075</v>
      </c>
      <c r="G1828" s="7" t="s">
        <v>1035</v>
      </c>
      <c r="H1828" s="7" t="s">
        <v>488</v>
      </c>
      <c r="I1828" s="7" t="s">
        <v>489</v>
      </c>
      <c r="J1828" s="6" t="s">
        <v>553</v>
      </c>
      <c r="K1828" s="1">
        <v>23500</v>
      </c>
      <c r="L1828" s="1">
        <v>23500</v>
      </c>
      <c r="M1828" s="1">
        <v>23500</v>
      </c>
      <c r="N1828" s="2">
        <v>3.9472765957446798</v>
      </c>
      <c r="O1828" s="2">
        <v>3.9472765957446798</v>
      </c>
      <c r="P1828" s="16">
        <v>3.6834767787234002</v>
      </c>
    </row>
    <row r="1829" spans="1:16" x14ac:dyDescent="0.35">
      <c r="A1829" s="23" t="str">
        <f t="shared" si="58"/>
        <v>05</v>
      </c>
      <c r="B1829" s="23">
        <f t="shared" si="59"/>
        <v>1020105</v>
      </c>
      <c r="C1829" s="6" t="s">
        <v>629</v>
      </c>
      <c r="D1829" s="7" t="s">
        <v>1095</v>
      </c>
      <c r="E1829" s="7" t="s">
        <v>16</v>
      </c>
      <c r="F1829" s="7" t="s">
        <v>1075</v>
      </c>
      <c r="G1829" s="7" t="s">
        <v>1002</v>
      </c>
      <c r="H1829" s="7" t="s">
        <v>19</v>
      </c>
      <c r="I1829" s="7" t="s">
        <v>20</v>
      </c>
      <c r="J1829" s="6" t="s">
        <v>553</v>
      </c>
      <c r="K1829" s="1">
        <v>40000</v>
      </c>
      <c r="L1829" s="1">
        <v>40000</v>
      </c>
      <c r="M1829" s="1">
        <v>40000</v>
      </c>
      <c r="N1829" s="2">
        <v>4.0249499999999996</v>
      </c>
      <c r="O1829" s="2">
        <v>4.0249499999999996</v>
      </c>
      <c r="P1829" s="16">
        <v>3.7574249150000001</v>
      </c>
    </row>
    <row r="1830" spans="1:16" x14ac:dyDescent="0.35">
      <c r="A1830" s="23" t="str">
        <f t="shared" si="58"/>
        <v>05</v>
      </c>
      <c r="B1830" s="23">
        <f t="shared" si="59"/>
        <v>1020678</v>
      </c>
      <c r="C1830" s="6" t="s">
        <v>629</v>
      </c>
      <c r="D1830" s="7" t="s">
        <v>1095</v>
      </c>
      <c r="E1830" s="7" t="s">
        <v>16</v>
      </c>
      <c r="F1830" s="7" t="s">
        <v>1075</v>
      </c>
      <c r="G1830" s="7" t="s">
        <v>1002</v>
      </c>
      <c r="H1830" s="7" t="s">
        <v>53</v>
      </c>
      <c r="I1830" s="7" t="s">
        <v>54</v>
      </c>
      <c r="J1830" s="6" t="s">
        <v>553</v>
      </c>
      <c r="K1830" s="1">
        <v>500</v>
      </c>
      <c r="L1830" s="1">
        <v>500</v>
      </c>
      <c r="M1830" s="1"/>
      <c r="N1830" s="2">
        <v>5.0060000000000002</v>
      </c>
      <c r="O1830" s="2">
        <v>5.0060000000000002</v>
      </c>
      <c r="P1830" s="16"/>
    </row>
    <row r="1831" spans="1:16" x14ac:dyDescent="0.35">
      <c r="A1831" s="23" t="str">
        <f t="shared" si="58"/>
        <v>05</v>
      </c>
      <c r="B1831" s="23">
        <f t="shared" si="59"/>
        <v>1022472</v>
      </c>
      <c r="C1831" s="6" t="s">
        <v>629</v>
      </c>
      <c r="D1831" s="7" t="s">
        <v>1095</v>
      </c>
      <c r="E1831" s="7" t="s">
        <v>16</v>
      </c>
      <c r="F1831" s="7" t="s">
        <v>1075</v>
      </c>
      <c r="G1831" s="7" t="s">
        <v>1002</v>
      </c>
      <c r="H1831" s="7" t="s">
        <v>303</v>
      </c>
      <c r="I1831" s="7" t="s">
        <v>304</v>
      </c>
      <c r="J1831" s="6" t="s">
        <v>553</v>
      </c>
      <c r="K1831" s="1">
        <v>13000</v>
      </c>
      <c r="L1831" s="1">
        <v>13000</v>
      </c>
      <c r="M1831" s="1">
        <v>13000</v>
      </c>
      <c r="N1831" s="2">
        <v>4.1475384615384598</v>
      </c>
      <c r="O1831" s="2">
        <v>4.1475384615384598</v>
      </c>
      <c r="P1831" s="16">
        <v>3.8742046692307701</v>
      </c>
    </row>
    <row r="1832" spans="1:16" x14ac:dyDescent="0.35">
      <c r="A1832" s="23" t="str">
        <f t="shared" si="58"/>
        <v>05</v>
      </c>
      <c r="B1832" s="23">
        <f t="shared" si="59"/>
        <v>1023349</v>
      </c>
      <c r="C1832" s="6" t="s">
        <v>629</v>
      </c>
      <c r="D1832" s="7" t="s">
        <v>1095</v>
      </c>
      <c r="E1832" s="7" t="s">
        <v>16</v>
      </c>
      <c r="F1832" s="7" t="s">
        <v>1075</v>
      </c>
      <c r="G1832" s="7" t="s">
        <v>1002</v>
      </c>
      <c r="H1832" s="7" t="s">
        <v>564</v>
      </c>
      <c r="I1832" s="7" t="s">
        <v>565</v>
      </c>
      <c r="J1832" s="6" t="s">
        <v>553</v>
      </c>
      <c r="K1832" s="1">
        <v>5000</v>
      </c>
      <c r="L1832" s="1">
        <v>5000</v>
      </c>
      <c r="M1832" s="1">
        <v>5000</v>
      </c>
      <c r="N1832" s="2">
        <v>4.0250000000000004</v>
      </c>
      <c r="O1832" s="2">
        <v>4.0250000000000004</v>
      </c>
      <c r="P1832" s="16">
        <v>3.8217367599999998</v>
      </c>
    </row>
    <row r="1833" spans="1:16" x14ac:dyDescent="0.35">
      <c r="A1833" s="23" t="str">
        <f t="shared" si="58"/>
        <v>05</v>
      </c>
      <c r="B1833" s="23">
        <f t="shared" si="59"/>
        <v>1020110</v>
      </c>
      <c r="C1833" s="6" t="s">
        <v>629</v>
      </c>
      <c r="D1833" s="7" t="s">
        <v>1095</v>
      </c>
      <c r="E1833" s="7" t="s">
        <v>16</v>
      </c>
      <c r="F1833" s="7" t="s">
        <v>1075</v>
      </c>
      <c r="G1833" s="7" t="s">
        <v>1003</v>
      </c>
      <c r="H1833" s="7" t="s">
        <v>21</v>
      </c>
      <c r="I1833" s="7" t="s">
        <v>22</v>
      </c>
      <c r="J1833" s="6" t="s">
        <v>553</v>
      </c>
      <c r="K1833" s="1">
        <v>700000</v>
      </c>
      <c r="L1833" s="1">
        <v>693400</v>
      </c>
      <c r="M1833" s="1">
        <v>700600</v>
      </c>
      <c r="N1833" s="2">
        <v>3.5427685714285699</v>
      </c>
      <c r="O1833" s="2">
        <v>3.5427689645226401</v>
      </c>
      <c r="P1833" s="16">
        <v>3.29282524735941</v>
      </c>
    </row>
    <row r="1834" spans="1:16" x14ac:dyDescent="0.35">
      <c r="A1834" s="23" t="str">
        <f t="shared" si="58"/>
        <v>05</v>
      </c>
      <c r="B1834" s="23">
        <f t="shared" si="59"/>
        <v>1020589</v>
      </c>
      <c r="C1834" s="6" t="s">
        <v>629</v>
      </c>
      <c r="D1834" s="7" t="s">
        <v>1095</v>
      </c>
      <c r="E1834" s="7" t="s">
        <v>16</v>
      </c>
      <c r="F1834" s="7" t="s">
        <v>1075</v>
      </c>
      <c r="G1834" s="7" t="s">
        <v>1003</v>
      </c>
      <c r="H1834" s="7" t="s">
        <v>37</v>
      </c>
      <c r="I1834" s="7" t="s">
        <v>38</v>
      </c>
      <c r="J1834" s="6" t="s">
        <v>553</v>
      </c>
      <c r="K1834" s="1">
        <v>120000</v>
      </c>
      <c r="L1834" s="1">
        <v>120000</v>
      </c>
      <c r="M1834" s="1">
        <v>120000</v>
      </c>
      <c r="N1834" s="2">
        <v>3.7797666666666698</v>
      </c>
      <c r="O1834" s="2">
        <v>3.7797666666666698</v>
      </c>
      <c r="P1834" s="16">
        <v>3.5155632016666698</v>
      </c>
    </row>
    <row r="1835" spans="1:16" x14ac:dyDescent="0.35">
      <c r="A1835" s="23" t="str">
        <f t="shared" si="58"/>
        <v>05</v>
      </c>
      <c r="B1835" s="23">
        <f t="shared" si="59"/>
        <v>1020681</v>
      </c>
      <c r="C1835" s="6" t="s">
        <v>629</v>
      </c>
      <c r="D1835" s="7" t="s">
        <v>1095</v>
      </c>
      <c r="E1835" s="7" t="s">
        <v>16</v>
      </c>
      <c r="F1835" s="7" t="s">
        <v>1075</v>
      </c>
      <c r="G1835" s="7" t="s">
        <v>1003</v>
      </c>
      <c r="H1835" s="7" t="s">
        <v>55</v>
      </c>
      <c r="I1835" s="7" t="s">
        <v>56</v>
      </c>
      <c r="J1835" s="6" t="s">
        <v>553</v>
      </c>
      <c r="K1835" s="1">
        <v>20000</v>
      </c>
      <c r="L1835" s="1">
        <v>20000</v>
      </c>
      <c r="M1835" s="1">
        <v>15000</v>
      </c>
      <c r="N1835" s="2">
        <v>4.0249499999999996</v>
      </c>
      <c r="O1835" s="2">
        <v>4.0249499999999996</v>
      </c>
      <c r="P1835" s="16">
        <v>3.7456937799999999</v>
      </c>
    </row>
    <row r="1836" spans="1:16" x14ac:dyDescent="0.35">
      <c r="A1836" s="23" t="str">
        <f t="shared" si="58"/>
        <v>05</v>
      </c>
      <c r="B1836" s="23">
        <f t="shared" si="59"/>
        <v>1021603</v>
      </c>
      <c r="C1836" s="6" t="s">
        <v>629</v>
      </c>
      <c r="D1836" s="7" t="s">
        <v>1095</v>
      </c>
      <c r="E1836" s="7" t="s">
        <v>16</v>
      </c>
      <c r="F1836" s="7" t="s">
        <v>1075</v>
      </c>
      <c r="G1836" s="7" t="s">
        <v>1003</v>
      </c>
      <c r="H1836" s="7" t="s">
        <v>165</v>
      </c>
      <c r="I1836" s="7" t="s">
        <v>166</v>
      </c>
      <c r="J1836" s="6" t="s">
        <v>553</v>
      </c>
      <c r="K1836" s="1">
        <v>7000</v>
      </c>
      <c r="L1836" s="1">
        <v>7000</v>
      </c>
      <c r="M1836" s="1">
        <v>7000</v>
      </c>
      <c r="N1836" s="2">
        <v>4.0085714285714298</v>
      </c>
      <c r="O1836" s="2">
        <v>4.0085714285714298</v>
      </c>
      <c r="P1836" s="16">
        <v>3.7647045285714298</v>
      </c>
    </row>
    <row r="1837" spans="1:16" x14ac:dyDescent="0.35">
      <c r="A1837" s="23" t="str">
        <f t="shared" si="58"/>
        <v>05</v>
      </c>
      <c r="B1837" s="23">
        <f t="shared" si="59"/>
        <v>1022370</v>
      </c>
      <c r="C1837" s="6" t="s">
        <v>629</v>
      </c>
      <c r="D1837" s="7" t="s">
        <v>1095</v>
      </c>
      <c r="E1837" s="7" t="s">
        <v>16</v>
      </c>
      <c r="F1837" s="7" t="s">
        <v>1075</v>
      </c>
      <c r="G1837" s="7" t="s">
        <v>1003</v>
      </c>
      <c r="H1837" s="7" t="s">
        <v>279</v>
      </c>
      <c r="I1837" s="7" t="s">
        <v>280</v>
      </c>
      <c r="J1837" s="6" t="s">
        <v>553</v>
      </c>
      <c r="K1837" s="1">
        <v>40000</v>
      </c>
      <c r="L1837" s="1">
        <v>40000</v>
      </c>
      <c r="M1837" s="1">
        <v>40000</v>
      </c>
      <c r="N1837" s="2">
        <v>3.8206250000000002</v>
      </c>
      <c r="O1837" s="2">
        <v>3.8206250000000002</v>
      </c>
      <c r="P1837" s="16">
        <v>3.5449575425000002</v>
      </c>
    </row>
    <row r="1838" spans="1:16" x14ac:dyDescent="0.35">
      <c r="A1838" s="23" t="str">
        <f t="shared" si="58"/>
        <v>05</v>
      </c>
      <c r="B1838" s="23">
        <f t="shared" si="59"/>
        <v>1022919</v>
      </c>
      <c r="C1838" s="6" t="s">
        <v>629</v>
      </c>
      <c r="D1838" s="7" t="s">
        <v>1095</v>
      </c>
      <c r="E1838" s="7" t="s">
        <v>16</v>
      </c>
      <c r="F1838" s="7" t="s">
        <v>1075</v>
      </c>
      <c r="G1838" s="7" t="s">
        <v>1003</v>
      </c>
      <c r="H1838" s="7" t="s">
        <v>378</v>
      </c>
      <c r="I1838" s="7" t="s">
        <v>379</v>
      </c>
      <c r="J1838" s="6" t="s">
        <v>553</v>
      </c>
      <c r="K1838" s="1">
        <v>24000</v>
      </c>
      <c r="L1838" s="1">
        <v>24000</v>
      </c>
      <c r="M1838" s="1">
        <v>24000</v>
      </c>
      <c r="N1838" s="2">
        <v>3.7797499999999999</v>
      </c>
      <c r="O1838" s="2">
        <v>3.7797499999999999</v>
      </c>
      <c r="P1838" s="16">
        <v>3.5845344666666699</v>
      </c>
    </row>
    <row r="1839" spans="1:16" x14ac:dyDescent="0.35">
      <c r="A1839" s="23" t="str">
        <f t="shared" si="58"/>
        <v>05</v>
      </c>
      <c r="B1839" s="23">
        <f t="shared" si="59"/>
        <v>1020592</v>
      </c>
      <c r="C1839" s="6" t="s">
        <v>629</v>
      </c>
      <c r="D1839" s="7" t="s">
        <v>1095</v>
      </c>
      <c r="E1839" s="7" t="s">
        <v>16</v>
      </c>
      <c r="F1839" s="7" t="s">
        <v>1075</v>
      </c>
      <c r="G1839" s="7" t="s">
        <v>1011</v>
      </c>
      <c r="H1839" s="7" t="s">
        <v>39</v>
      </c>
      <c r="I1839" s="7" t="s">
        <v>40</v>
      </c>
      <c r="J1839" s="6" t="s">
        <v>553</v>
      </c>
      <c r="K1839" s="1">
        <v>170000</v>
      </c>
      <c r="L1839" s="1">
        <v>170000</v>
      </c>
      <c r="M1839" s="1">
        <v>163000</v>
      </c>
      <c r="N1839" s="2">
        <v>3.65718235294118</v>
      </c>
      <c r="O1839" s="2">
        <v>3.65718235294118</v>
      </c>
      <c r="P1839" s="16">
        <v>3.40893824846626</v>
      </c>
    </row>
    <row r="1840" spans="1:16" x14ac:dyDescent="0.35">
      <c r="A1840" s="23" t="str">
        <f t="shared" si="58"/>
        <v>05</v>
      </c>
      <c r="B1840" s="23">
        <f t="shared" si="59"/>
        <v>1020620</v>
      </c>
      <c r="C1840" s="6" t="s">
        <v>629</v>
      </c>
      <c r="D1840" s="7" t="s">
        <v>1095</v>
      </c>
      <c r="E1840" s="7" t="s">
        <v>16</v>
      </c>
      <c r="F1840" s="7" t="s">
        <v>1075</v>
      </c>
      <c r="G1840" s="7" t="s">
        <v>1011</v>
      </c>
      <c r="H1840" s="7" t="s">
        <v>41</v>
      </c>
      <c r="I1840" s="7" t="s">
        <v>42</v>
      </c>
      <c r="J1840" s="6" t="s">
        <v>553</v>
      </c>
      <c r="K1840" s="1">
        <v>30000</v>
      </c>
      <c r="L1840" s="1">
        <v>30000</v>
      </c>
      <c r="M1840" s="1">
        <v>30000</v>
      </c>
      <c r="N1840" s="2">
        <v>3.65716666666667</v>
      </c>
      <c r="O1840" s="2">
        <v>3.65716666666667</v>
      </c>
      <c r="P1840" s="16">
        <v>3.4051867866666701</v>
      </c>
    </row>
    <row r="1841" spans="1:16" x14ac:dyDescent="0.35">
      <c r="A1841" s="23" t="str">
        <f t="shared" si="58"/>
        <v>05</v>
      </c>
      <c r="B1841" s="23">
        <f t="shared" si="59"/>
        <v>1020758</v>
      </c>
      <c r="C1841" s="6" t="s">
        <v>629</v>
      </c>
      <c r="D1841" s="7" t="s">
        <v>1095</v>
      </c>
      <c r="E1841" s="7" t="s">
        <v>16</v>
      </c>
      <c r="F1841" s="7" t="s">
        <v>1075</v>
      </c>
      <c r="G1841" s="7" t="s">
        <v>1011</v>
      </c>
      <c r="H1841" s="7" t="s">
        <v>63</v>
      </c>
      <c r="I1841" s="7" t="s">
        <v>64</v>
      </c>
      <c r="J1841" s="6" t="s">
        <v>553</v>
      </c>
      <c r="K1841" s="1">
        <v>3000</v>
      </c>
      <c r="L1841" s="1">
        <v>3000</v>
      </c>
      <c r="M1841" s="1">
        <v>3000</v>
      </c>
      <c r="N1841" s="2">
        <v>3.984</v>
      </c>
      <c r="O1841" s="2">
        <v>3.984</v>
      </c>
      <c r="P1841" s="16">
        <v>3.6880854333333302</v>
      </c>
    </row>
    <row r="1842" spans="1:16" x14ac:dyDescent="0.35">
      <c r="A1842" s="23" t="str">
        <f t="shared" si="58"/>
        <v>05</v>
      </c>
      <c r="B1842" s="23">
        <f t="shared" si="59"/>
        <v>1022499</v>
      </c>
      <c r="C1842" s="6" t="s">
        <v>629</v>
      </c>
      <c r="D1842" s="7" t="s">
        <v>1095</v>
      </c>
      <c r="E1842" s="7" t="s">
        <v>16</v>
      </c>
      <c r="F1842" s="7" t="s">
        <v>1075</v>
      </c>
      <c r="G1842" s="7" t="s">
        <v>1011</v>
      </c>
      <c r="H1842" s="7" t="s">
        <v>305</v>
      </c>
      <c r="I1842" s="7" t="s">
        <v>306</v>
      </c>
      <c r="J1842" s="6" t="s">
        <v>553</v>
      </c>
      <c r="K1842" s="1">
        <v>21000</v>
      </c>
      <c r="L1842" s="1">
        <v>21000</v>
      </c>
      <c r="M1842" s="1">
        <v>21000</v>
      </c>
      <c r="N1842" s="2">
        <v>4.1475238095238103</v>
      </c>
      <c r="O1842" s="2">
        <v>4.1475238095238103</v>
      </c>
      <c r="P1842" s="16">
        <v>3.86815263333333</v>
      </c>
    </row>
    <row r="1843" spans="1:16" x14ac:dyDescent="0.35">
      <c r="A1843" s="23" t="str">
        <f t="shared" si="58"/>
        <v>05</v>
      </c>
      <c r="B1843" s="23">
        <f t="shared" si="59"/>
        <v>1022600</v>
      </c>
      <c r="C1843" s="6" t="s">
        <v>629</v>
      </c>
      <c r="D1843" s="7" t="s">
        <v>1095</v>
      </c>
      <c r="E1843" s="7" t="s">
        <v>16</v>
      </c>
      <c r="F1843" s="7" t="s">
        <v>1075</v>
      </c>
      <c r="G1843" s="7" t="s">
        <v>1011</v>
      </c>
      <c r="H1843" s="7" t="s">
        <v>316</v>
      </c>
      <c r="I1843" s="7" t="s">
        <v>317</v>
      </c>
      <c r="J1843" s="6" t="s">
        <v>553</v>
      </c>
      <c r="K1843" s="1">
        <v>15000</v>
      </c>
      <c r="L1843" s="1">
        <v>15000</v>
      </c>
      <c r="M1843" s="1">
        <v>15000</v>
      </c>
      <c r="N1843" s="2">
        <v>3.8206000000000002</v>
      </c>
      <c r="O1843" s="2">
        <v>3.8206000000000002</v>
      </c>
      <c r="P1843" s="16">
        <v>3.56802966666667</v>
      </c>
    </row>
    <row r="1844" spans="1:16" x14ac:dyDescent="0.35">
      <c r="A1844" s="23" t="str">
        <f t="shared" si="58"/>
        <v>05</v>
      </c>
      <c r="B1844" s="23">
        <f t="shared" si="59"/>
        <v>1023051</v>
      </c>
      <c r="C1844" s="6" t="s">
        <v>629</v>
      </c>
      <c r="D1844" s="7" t="s">
        <v>1095</v>
      </c>
      <c r="E1844" s="7" t="s">
        <v>16</v>
      </c>
      <c r="F1844" s="7" t="s">
        <v>1075</v>
      </c>
      <c r="G1844" s="7" t="s">
        <v>1011</v>
      </c>
      <c r="H1844" s="7" t="s">
        <v>616</v>
      </c>
      <c r="I1844" s="7" t="s">
        <v>617</v>
      </c>
      <c r="J1844" s="6" t="s">
        <v>553</v>
      </c>
      <c r="K1844" s="1">
        <v>0</v>
      </c>
      <c r="L1844" s="1">
        <v>0</v>
      </c>
      <c r="M1844" s="1">
        <v>2000</v>
      </c>
      <c r="N1844" s="2">
        <v>0</v>
      </c>
      <c r="O1844" s="2">
        <v>0</v>
      </c>
      <c r="P1844" s="16">
        <v>3.4714781000000001</v>
      </c>
    </row>
    <row r="1845" spans="1:16" x14ac:dyDescent="0.35">
      <c r="A1845" s="23" t="str">
        <f t="shared" si="58"/>
        <v>05</v>
      </c>
      <c r="B1845" s="23">
        <f t="shared" si="59"/>
        <v>1023055</v>
      </c>
      <c r="C1845" s="6" t="s">
        <v>629</v>
      </c>
      <c r="D1845" s="7" t="s">
        <v>1095</v>
      </c>
      <c r="E1845" s="7" t="s">
        <v>16</v>
      </c>
      <c r="F1845" s="7" t="s">
        <v>1075</v>
      </c>
      <c r="G1845" s="7" t="s">
        <v>1011</v>
      </c>
      <c r="H1845" s="7" t="s">
        <v>542</v>
      </c>
      <c r="I1845" s="7" t="s">
        <v>543</v>
      </c>
      <c r="J1845" s="6" t="s">
        <v>553</v>
      </c>
      <c r="K1845" s="1">
        <v>0</v>
      </c>
      <c r="L1845" s="1">
        <v>0</v>
      </c>
      <c r="M1845" s="1">
        <v>5000</v>
      </c>
      <c r="N1845" s="2">
        <v>0</v>
      </c>
      <c r="O1845" s="2">
        <v>0</v>
      </c>
      <c r="P1845" s="16">
        <v>3.47147812</v>
      </c>
    </row>
    <row r="1846" spans="1:16" x14ac:dyDescent="0.35">
      <c r="A1846" s="23" t="str">
        <f t="shared" si="58"/>
        <v>05</v>
      </c>
      <c r="B1846" s="23">
        <f t="shared" si="59"/>
        <v>1023163</v>
      </c>
      <c r="C1846" s="6" t="s">
        <v>629</v>
      </c>
      <c r="D1846" s="7" t="s">
        <v>1095</v>
      </c>
      <c r="E1846" s="7" t="s">
        <v>16</v>
      </c>
      <c r="F1846" s="7" t="s">
        <v>1075</v>
      </c>
      <c r="G1846" s="7" t="s">
        <v>1011</v>
      </c>
      <c r="H1846" s="7" t="s">
        <v>428</v>
      </c>
      <c r="I1846" s="7" t="s">
        <v>429</v>
      </c>
      <c r="J1846" s="6" t="s">
        <v>553</v>
      </c>
      <c r="K1846" s="1">
        <v>25000</v>
      </c>
      <c r="L1846" s="1">
        <v>25000</v>
      </c>
      <c r="M1846" s="1">
        <v>25000</v>
      </c>
      <c r="N1846" s="2">
        <v>3.82064</v>
      </c>
      <c r="O1846" s="2">
        <v>3.82064</v>
      </c>
      <c r="P1846" s="16">
        <v>3.5392255119999998</v>
      </c>
    </row>
    <row r="1847" spans="1:16" x14ac:dyDescent="0.35">
      <c r="A1847" s="23" t="str">
        <f t="shared" si="58"/>
        <v>05</v>
      </c>
      <c r="B1847" s="23">
        <f t="shared" si="59"/>
        <v>1023350</v>
      </c>
      <c r="C1847" s="6" t="s">
        <v>629</v>
      </c>
      <c r="D1847" s="7" t="s">
        <v>1095</v>
      </c>
      <c r="E1847" s="7" t="s">
        <v>16</v>
      </c>
      <c r="F1847" s="7" t="s">
        <v>1075</v>
      </c>
      <c r="G1847" s="7" t="s">
        <v>1011</v>
      </c>
      <c r="H1847" s="7" t="s">
        <v>566</v>
      </c>
      <c r="I1847" s="7" t="s">
        <v>567</v>
      </c>
      <c r="J1847" s="6" t="s">
        <v>553</v>
      </c>
      <c r="K1847" s="1">
        <v>20000</v>
      </c>
      <c r="L1847" s="1">
        <v>20000</v>
      </c>
      <c r="M1847" s="1">
        <v>20000</v>
      </c>
      <c r="N1847" s="2">
        <v>3.6572</v>
      </c>
      <c r="O1847" s="2">
        <v>3.6572</v>
      </c>
      <c r="P1847" s="16">
        <v>3.39802749</v>
      </c>
    </row>
    <row r="1848" spans="1:16" x14ac:dyDescent="0.35">
      <c r="A1848" s="23" t="str">
        <f t="shared" si="58"/>
        <v>05</v>
      </c>
      <c r="B1848" s="23">
        <f t="shared" si="59"/>
        <v>1020326</v>
      </c>
      <c r="C1848" s="6" t="s">
        <v>629</v>
      </c>
      <c r="D1848" s="7" t="s">
        <v>1095</v>
      </c>
      <c r="E1848" s="7" t="s">
        <v>16</v>
      </c>
      <c r="F1848" s="7" t="s">
        <v>1077</v>
      </c>
      <c r="G1848" s="7" t="s">
        <v>1005</v>
      </c>
      <c r="H1848" s="7" t="s">
        <v>25</v>
      </c>
      <c r="I1848" s="7" t="s">
        <v>26</v>
      </c>
      <c r="J1848" s="6" t="s">
        <v>553</v>
      </c>
      <c r="K1848" s="1">
        <v>240000</v>
      </c>
      <c r="L1848" s="1">
        <v>240000</v>
      </c>
      <c r="M1848" s="1">
        <v>264000</v>
      </c>
      <c r="N1848" s="2">
        <v>2.5457333333333301</v>
      </c>
      <c r="O1848" s="2">
        <v>2.5457333333333301</v>
      </c>
      <c r="P1848" s="16">
        <v>2.3713626238636398</v>
      </c>
    </row>
    <row r="1849" spans="1:16" x14ac:dyDescent="0.35">
      <c r="A1849" s="23" t="str">
        <f t="shared" si="58"/>
        <v>05</v>
      </c>
      <c r="B1849" s="23">
        <f t="shared" si="59"/>
        <v>1020715</v>
      </c>
      <c r="C1849" s="6" t="s">
        <v>629</v>
      </c>
      <c r="D1849" s="7" t="s">
        <v>1095</v>
      </c>
      <c r="E1849" s="7" t="s">
        <v>16</v>
      </c>
      <c r="F1849" s="7" t="s">
        <v>1082</v>
      </c>
      <c r="G1849" s="7" t="s">
        <v>1014</v>
      </c>
      <c r="H1849" s="7" t="s">
        <v>59</v>
      </c>
      <c r="I1849" s="7" t="s">
        <v>60</v>
      </c>
      <c r="J1849" s="6" t="s">
        <v>553</v>
      </c>
      <c r="K1849" s="1">
        <v>2000</v>
      </c>
      <c r="L1849" s="1">
        <v>2000</v>
      </c>
      <c r="M1849" s="1">
        <v>2000</v>
      </c>
      <c r="N1849" s="2">
        <v>4.4744999999999999</v>
      </c>
      <c r="O1849" s="2">
        <v>4.4744999999999999</v>
      </c>
      <c r="P1849" s="16">
        <v>4.1800606</v>
      </c>
    </row>
    <row r="1850" spans="1:16" x14ac:dyDescent="0.35">
      <c r="A1850" s="23" t="str">
        <f t="shared" si="58"/>
        <v>05</v>
      </c>
      <c r="B1850" s="23">
        <f t="shared" si="59"/>
        <v>1020914</v>
      </c>
      <c r="C1850" s="6" t="s">
        <v>629</v>
      </c>
      <c r="D1850" s="7" t="s">
        <v>1095</v>
      </c>
      <c r="E1850" s="7" t="s">
        <v>16</v>
      </c>
      <c r="F1850" s="7" t="s">
        <v>1082</v>
      </c>
      <c r="G1850" s="7" t="s">
        <v>1014</v>
      </c>
      <c r="H1850" s="7" t="s">
        <v>89</v>
      </c>
      <c r="I1850" s="7" t="s">
        <v>90</v>
      </c>
      <c r="J1850" s="6" t="s">
        <v>553</v>
      </c>
      <c r="K1850" s="1">
        <v>9000</v>
      </c>
      <c r="L1850" s="1">
        <v>9000</v>
      </c>
      <c r="M1850" s="1">
        <v>10500</v>
      </c>
      <c r="N1850" s="2">
        <v>5.4960000000000004</v>
      </c>
      <c r="O1850" s="2">
        <v>5.4960000000000004</v>
      </c>
      <c r="P1850" s="16">
        <v>5.1845853142857097</v>
      </c>
    </row>
    <row r="1851" spans="1:16" x14ac:dyDescent="0.35">
      <c r="A1851" s="23" t="str">
        <f t="shared" si="58"/>
        <v>05</v>
      </c>
      <c r="B1851" s="23">
        <f t="shared" si="59"/>
        <v>1020637</v>
      </c>
      <c r="C1851" s="6" t="s">
        <v>629</v>
      </c>
      <c r="D1851" s="7" t="s">
        <v>1095</v>
      </c>
      <c r="E1851" s="7" t="s">
        <v>16</v>
      </c>
      <c r="F1851" s="7" t="s">
        <v>1082</v>
      </c>
      <c r="G1851" s="7" t="s">
        <v>1013</v>
      </c>
      <c r="H1851" s="7" t="s">
        <v>45</v>
      </c>
      <c r="I1851" s="7" t="s">
        <v>46</v>
      </c>
      <c r="J1851" s="6" t="s">
        <v>553</v>
      </c>
      <c r="K1851" s="1">
        <v>180000</v>
      </c>
      <c r="L1851" s="1">
        <v>190000</v>
      </c>
      <c r="M1851" s="1">
        <v>185700</v>
      </c>
      <c r="N1851" s="2">
        <v>4.7277666666666702</v>
      </c>
      <c r="O1851" s="2">
        <v>4.7277684210526303</v>
      </c>
      <c r="P1851" s="16">
        <v>4.4380102477113601</v>
      </c>
    </row>
    <row r="1852" spans="1:16" x14ac:dyDescent="0.35">
      <c r="A1852" s="23" t="str">
        <f t="shared" si="58"/>
        <v>05</v>
      </c>
      <c r="B1852" s="23">
        <f t="shared" si="59"/>
        <v>1020731</v>
      </c>
      <c r="C1852" s="6" t="s">
        <v>629</v>
      </c>
      <c r="D1852" s="7" t="s">
        <v>1095</v>
      </c>
      <c r="E1852" s="7" t="s">
        <v>16</v>
      </c>
      <c r="F1852" s="7" t="s">
        <v>1082</v>
      </c>
      <c r="G1852" s="7" t="s">
        <v>1013</v>
      </c>
      <c r="H1852" s="7" t="s">
        <v>61</v>
      </c>
      <c r="I1852" s="7" t="s">
        <v>62</v>
      </c>
      <c r="J1852" s="6" t="s">
        <v>553</v>
      </c>
      <c r="K1852" s="1">
        <v>20000</v>
      </c>
      <c r="L1852" s="1">
        <v>20000</v>
      </c>
      <c r="M1852" s="1">
        <v>20000</v>
      </c>
      <c r="N1852" s="2">
        <v>4.9238999999999997</v>
      </c>
      <c r="O1852" s="2">
        <v>4.9238999999999997</v>
      </c>
      <c r="P1852" s="16">
        <v>4.6558427250000003</v>
      </c>
    </row>
    <row r="1853" spans="1:16" x14ac:dyDescent="0.35">
      <c r="A1853" s="23" t="str">
        <f t="shared" si="58"/>
        <v>05</v>
      </c>
      <c r="B1853" s="23">
        <f t="shared" si="59"/>
        <v>1020802</v>
      </c>
      <c r="C1853" s="6" t="s">
        <v>629</v>
      </c>
      <c r="D1853" s="7" t="s">
        <v>1095</v>
      </c>
      <c r="E1853" s="7" t="s">
        <v>16</v>
      </c>
      <c r="F1853" s="7" t="s">
        <v>1082</v>
      </c>
      <c r="G1853" s="7" t="s">
        <v>1013</v>
      </c>
      <c r="H1853" s="7" t="s">
        <v>67</v>
      </c>
      <c r="I1853" s="7" t="s">
        <v>68</v>
      </c>
      <c r="J1853" s="6" t="s">
        <v>553</v>
      </c>
      <c r="K1853" s="1">
        <v>73000</v>
      </c>
      <c r="L1853" s="1">
        <v>73000</v>
      </c>
      <c r="M1853" s="1">
        <v>73000</v>
      </c>
      <c r="N1853" s="2">
        <v>4.4335616438356196</v>
      </c>
      <c r="O1853" s="2">
        <v>4.4335616438356196</v>
      </c>
      <c r="P1853" s="16">
        <v>4.1485357342465798</v>
      </c>
    </row>
    <row r="1854" spans="1:16" x14ac:dyDescent="0.35">
      <c r="A1854" s="23" t="str">
        <f t="shared" si="58"/>
        <v>05</v>
      </c>
      <c r="B1854" s="23">
        <f t="shared" si="59"/>
        <v>1021533</v>
      </c>
      <c r="C1854" s="6" t="s">
        <v>629</v>
      </c>
      <c r="D1854" s="7" t="s">
        <v>1095</v>
      </c>
      <c r="E1854" s="7" t="s">
        <v>16</v>
      </c>
      <c r="F1854" s="7" t="s">
        <v>1082</v>
      </c>
      <c r="G1854" s="7" t="s">
        <v>1013</v>
      </c>
      <c r="H1854" s="7" t="s">
        <v>156</v>
      </c>
      <c r="I1854" s="7" t="s">
        <v>157</v>
      </c>
      <c r="J1854" s="6" t="s">
        <v>553</v>
      </c>
      <c r="K1854" s="1">
        <v>15000</v>
      </c>
      <c r="L1854" s="1">
        <v>20000</v>
      </c>
      <c r="M1854" s="1">
        <v>15000</v>
      </c>
      <c r="N1854" s="2">
        <v>4.9648000000000003</v>
      </c>
      <c r="O1854" s="2">
        <v>4.9647500000000004</v>
      </c>
      <c r="P1854" s="16">
        <v>4.6678111466666703</v>
      </c>
    </row>
    <row r="1855" spans="1:16" x14ac:dyDescent="0.35">
      <c r="A1855" s="23" t="str">
        <f t="shared" si="58"/>
        <v>05</v>
      </c>
      <c r="B1855" s="23">
        <f t="shared" si="59"/>
        <v>1022371</v>
      </c>
      <c r="C1855" s="6" t="s">
        <v>629</v>
      </c>
      <c r="D1855" s="7" t="s">
        <v>1095</v>
      </c>
      <c r="E1855" s="7" t="s">
        <v>16</v>
      </c>
      <c r="F1855" s="7" t="s">
        <v>1082</v>
      </c>
      <c r="G1855" s="7" t="s">
        <v>1013</v>
      </c>
      <c r="H1855" s="7" t="s">
        <v>526</v>
      </c>
      <c r="I1855" s="7" t="s">
        <v>527</v>
      </c>
      <c r="J1855" s="6" t="s">
        <v>553</v>
      </c>
      <c r="K1855" s="1">
        <v>28000</v>
      </c>
      <c r="L1855" s="1">
        <v>28000</v>
      </c>
      <c r="M1855" s="1">
        <v>18000</v>
      </c>
      <c r="N1855" s="2">
        <v>4.4335714285714296</v>
      </c>
      <c r="O1855" s="2">
        <v>4.4335714285714296</v>
      </c>
      <c r="P1855" s="16">
        <v>4.1887018500000002</v>
      </c>
    </row>
    <row r="1856" spans="1:16" x14ac:dyDescent="0.35">
      <c r="A1856" s="23" t="str">
        <f t="shared" si="58"/>
        <v>05</v>
      </c>
      <c r="B1856" s="23">
        <f t="shared" si="59"/>
        <v>1022901</v>
      </c>
      <c r="C1856" s="6" t="s">
        <v>629</v>
      </c>
      <c r="D1856" s="7" t="s">
        <v>1095</v>
      </c>
      <c r="E1856" s="7" t="s">
        <v>16</v>
      </c>
      <c r="F1856" s="7" t="s">
        <v>1082</v>
      </c>
      <c r="G1856" s="7" t="s">
        <v>1013</v>
      </c>
      <c r="H1856" s="7" t="s">
        <v>481</v>
      </c>
      <c r="I1856" s="7" t="s">
        <v>482</v>
      </c>
      <c r="J1856" s="6" t="s">
        <v>553</v>
      </c>
      <c r="K1856" s="1">
        <v>10000</v>
      </c>
      <c r="L1856" s="1">
        <v>10000</v>
      </c>
      <c r="M1856" s="1">
        <v>10000</v>
      </c>
      <c r="N1856" s="2">
        <v>4.7278000000000002</v>
      </c>
      <c r="O1856" s="2">
        <v>4.7278000000000002</v>
      </c>
      <c r="P1856" s="16">
        <v>4.43549595</v>
      </c>
    </row>
    <row r="1857" spans="1:16" x14ac:dyDescent="0.35">
      <c r="A1857" s="23" t="str">
        <f t="shared" si="58"/>
        <v>05</v>
      </c>
      <c r="B1857" s="23">
        <f t="shared" si="59"/>
        <v>1022990</v>
      </c>
      <c r="C1857" s="6" t="s">
        <v>629</v>
      </c>
      <c r="D1857" s="7" t="s">
        <v>1095</v>
      </c>
      <c r="E1857" s="7" t="s">
        <v>16</v>
      </c>
      <c r="F1857" s="7" t="s">
        <v>1082</v>
      </c>
      <c r="G1857" s="7" t="s">
        <v>1013</v>
      </c>
      <c r="H1857" s="7" t="s">
        <v>404</v>
      </c>
      <c r="I1857" s="7" t="s">
        <v>405</v>
      </c>
      <c r="J1857" s="6" t="s">
        <v>553</v>
      </c>
      <c r="K1857" s="1">
        <v>25000</v>
      </c>
      <c r="L1857" s="1">
        <v>25000</v>
      </c>
      <c r="M1857" s="1"/>
      <c r="N1857" s="2">
        <v>0</v>
      </c>
      <c r="O1857" s="2">
        <v>0</v>
      </c>
      <c r="P1857" s="16"/>
    </row>
    <row r="1858" spans="1:16" x14ac:dyDescent="0.35">
      <c r="A1858" s="23" t="str">
        <f t="shared" si="58"/>
        <v>05</v>
      </c>
      <c r="B1858" s="23">
        <f t="shared" si="59"/>
        <v>1023166</v>
      </c>
      <c r="C1858" s="6" t="s">
        <v>629</v>
      </c>
      <c r="D1858" s="7" t="s">
        <v>1095</v>
      </c>
      <c r="E1858" s="7" t="s">
        <v>16</v>
      </c>
      <c r="F1858" s="7" t="s">
        <v>1082</v>
      </c>
      <c r="G1858" s="7" t="s">
        <v>1013</v>
      </c>
      <c r="H1858" s="7" t="s">
        <v>655</v>
      </c>
      <c r="I1858" s="7" t="s">
        <v>278</v>
      </c>
      <c r="J1858" s="6" t="s">
        <v>553</v>
      </c>
      <c r="K1858" s="1"/>
      <c r="L1858" s="1"/>
      <c r="M1858" s="1">
        <v>100</v>
      </c>
      <c r="N1858" s="2"/>
      <c r="O1858" s="2"/>
      <c r="P1858" s="16">
        <v>1.3402400000000001</v>
      </c>
    </row>
    <row r="1859" spans="1:16" x14ac:dyDescent="0.35">
      <c r="A1859" s="23" t="str">
        <f t="shared" si="58"/>
        <v>05</v>
      </c>
      <c r="B1859" s="23">
        <f t="shared" si="59"/>
        <v>1023194</v>
      </c>
      <c r="C1859" s="6" t="s">
        <v>629</v>
      </c>
      <c r="D1859" s="7" t="s">
        <v>1095</v>
      </c>
      <c r="E1859" s="7" t="s">
        <v>16</v>
      </c>
      <c r="F1859" s="7" t="s">
        <v>1082</v>
      </c>
      <c r="G1859" s="7" t="s">
        <v>1013</v>
      </c>
      <c r="H1859" s="7" t="s">
        <v>434</v>
      </c>
      <c r="I1859" s="7" t="s">
        <v>435</v>
      </c>
      <c r="J1859" s="6" t="s">
        <v>553</v>
      </c>
      <c r="K1859" s="1">
        <v>6000</v>
      </c>
      <c r="L1859" s="1">
        <v>6000</v>
      </c>
      <c r="M1859" s="1">
        <v>6000</v>
      </c>
      <c r="N1859" s="2">
        <v>3.1668333333333298</v>
      </c>
      <c r="O1859" s="2">
        <v>3.1668333333333298</v>
      </c>
      <c r="P1859" s="16">
        <v>2.9806551333333302</v>
      </c>
    </row>
    <row r="1860" spans="1:16" x14ac:dyDescent="0.35">
      <c r="A1860" s="23" t="str">
        <f t="shared" si="58"/>
        <v>05</v>
      </c>
      <c r="B1860" s="23">
        <f t="shared" si="59"/>
        <v>1023351</v>
      </c>
      <c r="C1860" s="6" t="s">
        <v>629</v>
      </c>
      <c r="D1860" s="7" t="s">
        <v>1095</v>
      </c>
      <c r="E1860" s="7" t="s">
        <v>16</v>
      </c>
      <c r="F1860" s="7" t="s">
        <v>1082</v>
      </c>
      <c r="G1860" s="7" t="s">
        <v>1013</v>
      </c>
      <c r="H1860" s="7" t="s">
        <v>570</v>
      </c>
      <c r="I1860" s="7" t="s">
        <v>585</v>
      </c>
      <c r="J1860" s="6" t="s">
        <v>553</v>
      </c>
      <c r="K1860" s="1">
        <v>5000</v>
      </c>
      <c r="L1860" s="1">
        <v>5000</v>
      </c>
      <c r="M1860" s="1">
        <v>5000</v>
      </c>
      <c r="N1860" s="2">
        <v>4.4336000000000002</v>
      </c>
      <c r="O1860" s="2">
        <v>4.4336000000000002</v>
      </c>
      <c r="P1860" s="16">
        <v>4.1103545199999996</v>
      </c>
    </row>
    <row r="1861" spans="1:16" x14ac:dyDescent="0.35">
      <c r="A1861" s="23" t="str">
        <f t="shared" ref="A1861:A1924" si="60">MID(C1861,1,2)</f>
        <v>05</v>
      </c>
      <c r="B1861" s="23">
        <f t="shared" ref="B1861:B1924" si="61">+H1861*1</f>
        <v>1023352</v>
      </c>
      <c r="C1861" s="6" t="s">
        <v>629</v>
      </c>
      <c r="D1861" s="7" t="s">
        <v>1095</v>
      </c>
      <c r="E1861" s="7" t="s">
        <v>16</v>
      </c>
      <c r="F1861" s="7" t="s">
        <v>1082</v>
      </c>
      <c r="G1861" s="7" t="s">
        <v>1013</v>
      </c>
      <c r="H1861" s="7" t="s">
        <v>568</v>
      </c>
      <c r="I1861" s="7" t="s">
        <v>587</v>
      </c>
      <c r="J1861" s="6" t="s">
        <v>553</v>
      </c>
      <c r="K1861" s="1">
        <v>80000</v>
      </c>
      <c r="L1861" s="1">
        <v>80000</v>
      </c>
      <c r="M1861" s="1">
        <v>80000</v>
      </c>
      <c r="N1861" s="2">
        <v>4.7114250000000002</v>
      </c>
      <c r="O1861" s="2">
        <v>4.7114250000000002</v>
      </c>
      <c r="P1861" s="16">
        <v>4.4222028274999996</v>
      </c>
    </row>
    <row r="1862" spans="1:16" x14ac:dyDescent="0.35">
      <c r="A1862" s="23" t="str">
        <f t="shared" si="60"/>
        <v>05</v>
      </c>
      <c r="B1862" s="23">
        <f t="shared" si="61"/>
        <v>1020284</v>
      </c>
      <c r="C1862" s="6" t="s">
        <v>629</v>
      </c>
      <c r="D1862" s="7" t="s">
        <v>1095</v>
      </c>
      <c r="E1862" s="7" t="s">
        <v>16</v>
      </c>
      <c r="F1862" s="7" t="s">
        <v>1076</v>
      </c>
      <c r="G1862" s="7" t="s">
        <v>1004</v>
      </c>
      <c r="H1862" s="7" t="s">
        <v>23</v>
      </c>
      <c r="I1862" s="7" t="s">
        <v>24</v>
      </c>
      <c r="J1862" s="6" t="s">
        <v>553</v>
      </c>
      <c r="K1862" s="1">
        <v>14000</v>
      </c>
      <c r="L1862" s="1">
        <v>14000</v>
      </c>
      <c r="M1862" s="1">
        <v>5000</v>
      </c>
      <c r="N1862" s="2">
        <v>3.8532857142857102</v>
      </c>
      <c r="O1862" s="2">
        <v>3.8532857142857102</v>
      </c>
      <c r="P1862" s="16">
        <v>3.61780328</v>
      </c>
    </row>
    <row r="1863" spans="1:16" x14ac:dyDescent="0.35">
      <c r="A1863" s="23" t="str">
        <f t="shared" si="60"/>
        <v>05</v>
      </c>
      <c r="B1863" s="23">
        <f t="shared" si="61"/>
        <v>1020662</v>
      </c>
      <c r="C1863" s="6" t="s">
        <v>629</v>
      </c>
      <c r="D1863" s="7" t="s">
        <v>1095</v>
      </c>
      <c r="E1863" s="7" t="s">
        <v>16</v>
      </c>
      <c r="F1863" s="7" t="s">
        <v>1076</v>
      </c>
      <c r="G1863" s="7" t="s">
        <v>1004</v>
      </c>
      <c r="H1863" s="7" t="s">
        <v>47</v>
      </c>
      <c r="I1863" s="7" t="s">
        <v>48</v>
      </c>
      <c r="J1863" s="6" t="s">
        <v>553</v>
      </c>
      <c r="K1863" s="1">
        <v>20000</v>
      </c>
      <c r="L1863" s="1">
        <v>20000</v>
      </c>
      <c r="M1863" s="1">
        <v>20000</v>
      </c>
      <c r="N1863" s="2">
        <v>3.8942000000000001</v>
      </c>
      <c r="O1863" s="2">
        <v>3.8942000000000001</v>
      </c>
      <c r="P1863" s="16">
        <v>3.68202147</v>
      </c>
    </row>
    <row r="1864" spans="1:16" x14ac:dyDescent="0.35">
      <c r="A1864" s="23" t="str">
        <f t="shared" si="60"/>
        <v>05</v>
      </c>
      <c r="B1864" s="23">
        <f t="shared" si="61"/>
        <v>1020664</v>
      </c>
      <c r="C1864" s="6" t="s">
        <v>629</v>
      </c>
      <c r="D1864" s="7" t="s">
        <v>1095</v>
      </c>
      <c r="E1864" s="7" t="s">
        <v>16</v>
      </c>
      <c r="F1864" s="7" t="s">
        <v>1076</v>
      </c>
      <c r="G1864" s="7" t="s">
        <v>1004</v>
      </c>
      <c r="H1864" s="7" t="s">
        <v>49</v>
      </c>
      <c r="I1864" s="7" t="s">
        <v>50</v>
      </c>
      <c r="J1864" s="6" t="s">
        <v>553</v>
      </c>
      <c r="K1864" s="1">
        <v>3000</v>
      </c>
      <c r="L1864" s="1">
        <v>3000</v>
      </c>
      <c r="M1864" s="1">
        <v>3000</v>
      </c>
      <c r="N1864" s="2">
        <v>3.8943333333333299</v>
      </c>
      <c r="O1864" s="2">
        <v>3.8943333333333299</v>
      </c>
      <c r="P1864" s="16">
        <v>3.5601949333333298</v>
      </c>
    </row>
    <row r="1865" spans="1:16" x14ac:dyDescent="0.35">
      <c r="A1865" s="23" t="str">
        <f t="shared" si="60"/>
        <v>05</v>
      </c>
      <c r="B1865" s="23">
        <f t="shared" si="61"/>
        <v>1020665</v>
      </c>
      <c r="C1865" s="6" t="s">
        <v>629</v>
      </c>
      <c r="D1865" s="7" t="s">
        <v>1095</v>
      </c>
      <c r="E1865" s="7" t="s">
        <v>16</v>
      </c>
      <c r="F1865" s="7" t="s">
        <v>1076</v>
      </c>
      <c r="G1865" s="7" t="s">
        <v>1004</v>
      </c>
      <c r="H1865" s="7" t="s">
        <v>51</v>
      </c>
      <c r="I1865" s="7" t="s">
        <v>52</v>
      </c>
      <c r="J1865" s="6" t="s">
        <v>553</v>
      </c>
      <c r="K1865" s="1">
        <v>14000</v>
      </c>
      <c r="L1865" s="1">
        <v>14000</v>
      </c>
      <c r="M1865" s="1">
        <v>5000</v>
      </c>
      <c r="N1865" s="2">
        <v>3.8532857142857102</v>
      </c>
      <c r="O1865" s="2">
        <v>3.8532857142857102</v>
      </c>
      <c r="P1865" s="16">
        <v>3.61780328</v>
      </c>
    </row>
    <row r="1866" spans="1:16" x14ac:dyDescent="0.35">
      <c r="A1866" s="23" t="str">
        <f t="shared" si="60"/>
        <v>05</v>
      </c>
      <c r="B1866" s="23">
        <f t="shared" si="61"/>
        <v>1020990</v>
      </c>
      <c r="C1866" s="6" t="s">
        <v>629</v>
      </c>
      <c r="D1866" s="7" t="s">
        <v>1095</v>
      </c>
      <c r="E1866" s="7" t="s">
        <v>16</v>
      </c>
      <c r="F1866" s="7" t="s">
        <v>1076</v>
      </c>
      <c r="G1866" s="7" t="s">
        <v>1004</v>
      </c>
      <c r="H1866" s="7" t="s">
        <v>97</v>
      </c>
      <c r="I1866" s="7" t="s">
        <v>98</v>
      </c>
      <c r="J1866" s="6" t="s">
        <v>553</v>
      </c>
      <c r="K1866" s="1">
        <v>10000</v>
      </c>
      <c r="L1866" s="1">
        <v>10000</v>
      </c>
      <c r="M1866" s="1">
        <v>5000</v>
      </c>
      <c r="N1866" s="2">
        <v>3.8532999999999999</v>
      </c>
      <c r="O1866" s="2">
        <v>3.8532999999999999</v>
      </c>
      <c r="P1866" s="16">
        <v>3.61780328</v>
      </c>
    </row>
    <row r="1867" spans="1:16" x14ac:dyDescent="0.35">
      <c r="A1867" s="23" t="str">
        <f t="shared" si="60"/>
        <v>05</v>
      </c>
      <c r="B1867" s="23">
        <f t="shared" si="61"/>
        <v>1020991</v>
      </c>
      <c r="C1867" s="6" t="s">
        <v>629</v>
      </c>
      <c r="D1867" s="7" t="s">
        <v>1095</v>
      </c>
      <c r="E1867" s="7" t="s">
        <v>16</v>
      </c>
      <c r="F1867" s="7" t="s">
        <v>1076</v>
      </c>
      <c r="G1867" s="7" t="s">
        <v>1004</v>
      </c>
      <c r="H1867" s="7" t="s">
        <v>99</v>
      </c>
      <c r="I1867" s="7" t="s">
        <v>100</v>
      </c>
      <c r="J1867" s="6" t="s">
        <v>553</v>
      </c>
      <c r="K1867" s="1">
        <v>24000</v>
      </c>
      <c r="L1867" s="1">
        <v>24000</v>
      </c>
      <c r="M1867" s="1">
        <v>6000</v>
      </c>
      <c r="N1867" s="2">
        <v>3.8533333333333299</v>
      </c>
      <c r="O1867" s="2">
        <v>3.8533333333333299</v>
      </c>
      <c r="P1867" s="16">
        <v>3.61780326666667</v>
      </c>
    </row>
    <row r="1868" spans="1:16" x14ac:dyDescent="0.35">
      <c r="A1868" s="23" t="str">
        <f t="shared" si="60"/>
        <v>05</v>
      </c>
      <c r="B1868" s="23">
        <f t="shared" si="61"/>
        <v>1022987</v>
      </c>
      <c r="C1868" s="6" t="s">
        <v>629</v>
      </c>
      <c r="D1868" s="7" t="s">
        <v>1095</v>
      </c>
      <c r="E1868" s="7" t="s">
        <v>16</v>
      </c>
      <c r="F1868" s="7" t="s">
        <v>1079</v>
      </c>
      <c r="G1868" s="7" t="s">
        <v>1007</v>
      </c>
      <c r="H1868" s="7" t="s">
        <v>546</v>
      </c>
      <c r="I1868" s="7" t="s">
        <v>547</v>
      </c>
      <c r="J1868" s="6" t="s">
        <v>553</v>
      </c>
      <c r="K1868" s="1">
        <v>24000</v>
      </c>
      <c r="L1868" s="1">
        <v>24000</v>
      </c>
      <c r="M1868" s="1">
        <v>24000</v>
      </c>
      <c r="N1868" s="2">
        <v>0</v>
      </c>
      <c r="O1868" s="2">
        <v>0</v>
      </c>
      <c r="P1868" s="16">
        <v>1.3146221499999999</v>
      </c>
    </row>
    <row r="1869" spans="1:16" x14ac:dyDescent="0.35">
      <c r="A1869" s="23" t="str">
        <f t="shared" si="60"/>
        <v>05</v>
      </c>
      <c r="B1869" s="23">
        <f t="shared" si="61"/>
        <v>1020774</v>
      </c>
      <c r="C1869" s="6" t="s">
        <v>629</v>
      </c>
      <c r="D1869" s="7" t="s">
        <v>1095</v>
      </c>
      <c r="E1869" s="7" t="s">
        <v>16</v>
      </c>
      <c r="F1869" s="7" t="s">
        <v>1083</v>
      </c>
      <c r="G1869" s="7" t="s">
        <v>1015</v>
      </c>
      <c r="H1869" s="7" t="s">
        <v>65</v>
      </c>
      <c r="I1869" s="7" t="s">
        <v>66</v>
      </c>
      <c r="J1869" s="6" t="s">
        <v>553</v>
      </c>
      <c r="K1869" s="1">
        <v>8000</v>
      </c>
      <c r="L1869" s="1">
        <v>8000</v>
      </c>
      <c r="M1869" s="1">
        <v>8000</v>
      </c>
      <c r="N1869" s="2">
        <v>6.0271249999999998</v>
      </c>
      <c r="O1869" s="2">
        <v>6.0271249999999998</v>
      </c>
      <c r="P1869" s="16">
        <v>5.5859919500000004</v>
      </c>
    </row>
    <row r="1870" spans="1:16" x14ac:dyDescent="0.35">
      <c r="A1870" s="23" t="str">
        <f t="shared" si="60"/>
        <v>05</v>
      </c>
      <c r="B1870" s="23">
        <f t="shared" si="61"/>
        <v>1020810</v>
      </c>
      <c r="C1870" s="6" t="s">
        <v>629</v>
      </c>
      <c r="D1870" s="7" t="s">
        <v>1095</v>
      </c>
      <c r="E1870" s="7" t="s">
        <v>16</v>
      </c>
      <c r="F1870" s="7" t="s">
        <v>1069</v>
      </c>
      <c r="G1870" s="7" t="s">
        <v>1016</v>
      </c>
      <c r="H1870" s="7" t="s">
        <v>69</v>
      </c>
      <c r="I1870" s="7" t="s">
        <v>70</v>
      </c>
      <c r="J1870" s="6" t="s">
        <v>553</v>
      </c>
      <c r="K1870" s="1">
        <v>2000</v>
      </c>
      <c r="L1870" s="1">
        <v>2000</v>
      </c>
      <c r="M1870" s="1">
        <v>2000</v>
      </c>
      <c r="N1870" s="2">
        <v>3.4529999999999998</v>
      </c>
      <c r="O1870" s="2">
        <v>3.4529999999999998</v>
      </c>
      <c r="P1870" s="16">
        <v>3.1546322999999998</v>
      </c>
    </row>
    <row r="1871" spans="1:16" x14ac:dyDescent="0.35">
      <c r="A1871" s="23" t="str">
        <f t="shared" si="60"/>
        <v>05</v>
      </c>
      <c r="B1871" s="23">
        <f t="shared" si="61"/>
        <v>1021136</v>
      </c>
      <c r="C1871" s="6" t="s">
        <v>629</v>
      </c>
      <c r="D1871" s="7" t="s">
        <v>1095</v>
      </c>
      <c r="E1871" s="7" t="s">
        <v>16</v>
      </c>
      <c r="F1871" s="7" t="s">
        <v>1069</v>
      </c>
      <c r="G1871" s="7" t="s">
        <v>1026</v>
      </c>
      <c r="H1871" s="7" t="s">
        <v>125</v>
      </c>
      <c r="I1871" s="7" t="s">
        <v>126</v>
      </c>
      <c r="J1871" s="6" t="s">
        <v>553</v>
      </c>
      <c r="K1871" s="1">
        <v>1000</v>
      </c>
      <c r="L1871" s="1">
        <v>2000</v>
      </c>
      <c r="M1871" s="1">
        <v>2000</v>
      </c>
      <c r="N1871" s="2">
        <v>2.6360000000000001</v>
      </c>
      <c r="O1871" s="2">
        <v>2.6355</v>
      </c>
      <c r="P1871" s="16">
        <v>2.40341965</v>
      </c>
    </row>
    <row r="1872" spans="1:16" x14ac:dyDescent="0.35">
      <c r="A1872" s="23" t="str">
        <f t="shared" si="60"/>
        <v>05</v>
      </c>
      <c r="B1872" s="23">
        <f t="shared" si="61"/>
        <v>1012161</v>
      </c>
      <c r="C1872" s="6" t="s">
        <v>629</v>
      </c>
      <c r="D1872" s="7" t="s">
        <v>1096</v>
      </c>
      <c r="E1872" s="7" t="s">
        <v>8</v>
      </c>
      <c r="F1872" s="7" t="s">
        <v>1068</v>
      </c>
      <c r="G1872" s="7" t="s">
        <v>992</v>
      </c>
      <c r="H1872" s="7" t="s">
        <v>748</v>
      </c>
      <c r="I1872" s="7" t="s">
        <v>749</v>
      </c>
      <c r="J1872" s="6" t="s">
        <v>658</v>
      </c>
      <c r="K1872" s="1">
        <v>73292</v>
      </c>
      <c r="L1872" s="1">
        <v>85711</v>
      </c>
      <c r="M1872" s="1">
        <v>85711.263999999996</v>
      </c>
      <c r="N1872" s="2">
        <v>9.0428696174207293</v>
      </c>
      <c r="O1872" s="2">
        <v>9.0428533093768593</v>
      </c>
      <c r="P1872" s="16">
        <v>6.15630878690577</v>
      </c>
    </row>
    <row r="1873" spans="1:16" x14ac:dyDescent="0.35">
      <c r="A1873" s="23" t="str">
        <f t="shared" si="60"/>
        <v>05</v>
      </c>
      <c r="B1873" s="23">
        <f t="shared" si="61"/>
        <v>1012164</v>
      </c>
      <c r="C1873" s="6" t="s">
        <v>629</v>
      </c>
      <c r="D1873" s="7" t="s">
        <v>1096</v>
      </c>
      <c r="E1873" s="7" t="s">
        <v>8</v>
      </c>
      <c r="F1873" s="7" t="s">
        <v>1068</v>
      </c>
      <c r="G1873" s="7" t="s">
        <v>992</v>
      </c>
      <c r="H1873" s="7" t="s">
        <v>752</v>
      </c>
      <c r="I1873" s="7" t="s">
        <v>753</v>
      </c>
      <c r="J1873" s="6" t="s">
        <v>658</v>
      </c>
      <c r="K1873" s="1">
        <v>39916</v>
      </c>
      <c r="L1873" s="1">
        <v>49170</v>
      </c>
      <c r="M1873" s="1">
        <v>49169.536</v>
      </c>
      <c r="N1873" s="2">
        <v>5.9334602665597798</v>
      </c>
      <c r="O1873" s="2">
        <v>5.93345535895872</v>
      </c>
      <c r="P1873" s="16">
        <v>6.0691193242091996</v>
      </c>
    </row>
    <row r="1874" spans="1:16" x14ac:dyDescent="0.35">
      <c r="A1874" s="23" t="str">
        <f t="shared" si="60"/>
        <v>05</v>
      </c>
      <c r="B1874" s="23">
        <f t="shared" si="61"/>
        <v>1012157</v>
      </c>
      <c r="C1874" s="6" t="s">
        <v>629</v>
      </c>
      <c r="D1874" s="7" t="s">
        <v>1096</v>
      </c>
      <c r="E1874" s="7" t="s">
        <v>8</v>
      </c>
      <c r="F1874" s="7" t="s">
        <v>1068</v>
      </c>
      <c r="G1874" s="7" t="s">
        <v>994</v>
      </c>
      <c r="H1874" s="7" t="s">
        <v>740</v>
      </c>
      <c r="I1874" s="7" t="s">
        <v>741</v>
      </c>
      <c r="J1874" s="6" t="s">
        <v>658</v>
      </c>
      <c r="K1874" s="1">
        <v>19958</v>
      </c>
      <c r="L1874" s="1">
        <v>20865</v>
      </c>
      <c r="M1874" s="1">
        <v>22679.648000000001</v>
      </c>
      <c r="N1874" s="2">
        <v>3.5539132177572901</v>
      </c>
      <c r="O1874" s="2">
        <v>3.55389408099688</v>
      </c>
      <c r="P1874" s="16">
        <v>4.2419961588469102</v>
      </c>
    </row>
    <row r="1875" spans="1:16" x14ac:dyDescent="0.35">
      <c r="A1875" s="23" t="str">
        <f t="shared" si="60"/>
        <v>05</v>
      </c>
      <c r="B1875" s="23">
        <f t="shared" si="61"/>
        <v>1011105</v>
      </c>
      <c r="C1875" s="6" t="s">
        <v>629</v>
      </c>
      <c r="D1875" s="7" t="s">
        <v>1096</v>
      </c>
      <c r="E1875" s="7" t="s">
        <v>8</v>
      </c>
      <c r="F1875" s="7" t="s">
        <v>1068</v>
      </c>
      <c r="G1875" s="7" t="s">
        <v>984</v>
      </c>
      <c r="H1875" s="7" t="s">
        <v>675</v>
      </c>
      <c r="I1875" s="7" t="s">
        <v>676</v>
      </c>
      <c r="J1875" s="6" t="s">
        <v>658</v>
      </c>
      <c r="K1875" s="1">
        <v>19958</v>
      </c>
      <c r="L1875" s="1">
        <v>19958</v>
      </c>
      <c r="M1875" s="1">
        <v>19972.14</v>
      </c>
      <c r="N1875" s="2">
        <v>0</v>
      </c>
      <c r="O1875" s="2">
        <v>0</v>
      </c>
      <c r="P1875" s="16">
        <v>3.07907046015099</v>
      </c>
    </row>
    <row r="1876" spans="1:16" x14ac:dyDescent="0.35">
      <c r="A1876" s="23" t="str">
        <f t="shared" si="60"/>
        <v>05</v>
      </c>
      <c r="B1876" s="23">
        <f t="shared" si="61"/>
        <v>1012148</v>
      </c>
      <c r="C1876" s="6" t="s">
        <v>629</v>
      </c>
      <c r="D1876" s="7" t="s">
        <v>1096</v>
      </c>
      <c r="E1876" s="7" t="s">
        <v>8</v>
      </c>
      <c r="F1876" s="7" t="s">
        <v>1068</v>
      </c>
      <c r="G1876" s="7" t="s">
        <v>984</v>
      </c>
      <c r="H1876" s="7" t="s">
        <v>738</v>
      </c>
      <c r="I1876" s="7" t="s">
        <v>739</v>
      </c>
      <c r="J1876" s="6" t="s">
        <v>658</v>
      </c>
      <c r="K1876" s="1">
        <v>89801</v>
      </c>
      <c r="L1876" s="1">
        <v>99301</v>
      </c>
      <c r="M1876" s="1">
        <v>99871.835000000006</v>
      </c>
      <c r="N1876" s="2">
        <v>3.8609369606129098</v>
      </c>
      <c r="O1876" s="2">
        <v>3.8609379563146402</v>
      </c>
      <c r="P1876" s="16">
        <v>3.7607701150179098</v>
      </c>
    </row>
    <row r="1877" spans="1:16" x14ac:dyDescent="0.35">
      <c r="A1877" s="23" t="str">
        <f t="shared" si="60"/>
        <v>05</v>
      </c>
      <c r="B1877" s="23">
        <f t="shared" si="61"/>
        <v>1012159</v>
      </c>
      <c r="C1877" s="6" t="s">
        <v>629</v>
      </c>
      <c r="D1877" s="7" t="s">
        <v>1096</v>
      </c>
      <c r="E1877" s="7" t="s">
        <v>8</v>
      </c>
      <c r="F1877" s="7" t="s">
        <v>1068</v>
      </c>
      <c r="G1877" s="7" t="s">
        <v>984</v>
      </c>
      <c r="H1877" s="7" t="s">
        <v>744</v>
      </c>
      <c r="I1877" s="7" t="s">
        <v>745</v>
      </c>
      <c r="J1877" s="6" t="s">
        <v>658</v>
      </c>
      <c r="K1877" s="1">
        <v>309349</v>
      </c>
      <c r="L1877" s="1">
        <v>295744</v>
      </c>
      <c r="M1877" s="1">
        <v>294837.78200000001</v>
      </c>
      <c r="N1877" s="2">
        <v>3.72184167396694</v>
      </c>
      <c r="O1877" s="2">
        <v>3.7218438920147201</v>
      </c>
      <c r="P1877" s="16">
        <v>3.48669021156861</v>
      </c>
    </row>
    <row r="1878" spans="1:16" x14ac:dyDescent="0.35">
      <c r="A1878" s="23" t="str">
        <f t="shared" si="60"/>
        <v>05</v>
      </c>
      <c r="B1878" s="23">
        <f t="shared" si="61"/>
        <v>1012165</v>
      </c>
      <c r="C1878" s="6" t="s">
        <v>629</v>
      </c>
      <c r="D1878" s="7" t="s">
        <v>1096</v>
      </c>
      <c r="E1878" s="7" t="s">
        <v>8</v>
      </c>
      <c r="F1878" s="7" t="s">
        <v>1068</v>
      </c>
      <c r="G1878" s="7" t="s">
        <v>984</v>
      </c>
      <c r="H1878" s="7" t="s">
        <v>754</v>
      </c>
      <c r="I1878" s="7" t="s">
        <v>755</v>
      </c>
      <c r="J1878" s="6" t="s">
        <v>658</v>
      </c>
      <c r="K1878" s="1">
        <v>818022</v>
      </c>
      <c r="L1878" s="1">
        <v>798022</v>
      </c>
      <c r="M1878" s="1">
        <v>814202.36</v>
      </c>
      <c r="N1878" s="2">
        <v>3.7349533386632601</v>
      </c>
      <c r="O1878" s="2">
        <v>3.73495342233673</v>
      </c>
      <c r="P1878" s="16">
        <v>3.3545699556802999</v>
      </c>
    </row>
    <row r="1879" spans="1:16" x14ac:dyDescent="0.35">
      <c r="A1879" s="23" t="str">
        <f t="shared" si="60"/>
        <v>05</v>
      </c>
      <c r="B1879" s="23">
        <f t="shared" si="61"/>
        <v>1012401</v>
      </c>
      <c r="C1879" s="6" t="s">
        <v>629</v>
      </c>
      <c r="D1879" s="7" t="s">
        <v>1096</v>
      </c>
      <c r="E1879" s="7" t="s">
        <v>8</v>
      </c>
      <c r="F1879" s="7" t="s">
        <v>1068</v>
      </c>
      <c r="G1879" s="7" t="s">
        <v>984</v>
      </c>
      <c r="H1879" s="7" t="s">
        <v>780</v>
      </c>
      <c r="I1879" s="7" t="s">
        <v>781</v>
      </c>
      <c r="J1879" s="6" t="s">
        <v>658</v>
      </c>
      <c r="K1879" s="1">
        <v>43958</v>
      </c>
      <c r="L1879" s="1"/>
      <c r="M1879" s="1"/>
      <c r="N1879" s="2">
        <v>4.1486873834114402</v>
      </c>
      <c r="O1879" s="2"/>
      <c r="P1879" s="16"/>
    </row>
    <row r="1880" spans="1:16" x14ac:dyDescent="0.35">
      <c r="A1880" s="23" t="str">
        <f t="shared" si="60"/>
        <v>05</v>
      </c>
      <c r="B1880" s="23">
        <f t="shared" si="61"/>
        <v>1012483</v>
      </c>
      <c r="C1880" s="6" t="s">
        <v>629</v>
      </c>
      <c r="D1880" s="7" t="s">
        <v>1096</v>
      </c>
      <c r="E1880" s="7" t="s">
        <v>8</v>
      </c>
      <c r="F1880" s="7" t="s">
        <v>1068</v>
      </c>
      <c r="G1880" s="7" t="s">
        <v>984</v>
      </c>
      <c r="H1880" s="7" t="s">
        <v>792</v>
      </c>
      <c r="I1880" s="7" t="s">
        <v>793</v>
      </c>
      <c r="J1880" s="6" t="s">
        <v>658</v>
      </c>
      <c r="K1880" s="1">
        <v>269433</v>
      </c>
      <c r="L1880" s="1">
        <v>255849</v>
      </c>
      <c r="M1880" s="1">
        <v>257662.62400000001</v>
      </c>
      <c r="N1880" s="2">
        <v>4.1243426009434598</v>
      </c>
      <c r="O1880" s="2">
        <v>4.1243428741171604</v>
      </c>
      <c r="P1880" s="16">
        <v>3.6135906354815401</v>
      </c>
    </row>
    <row r="1881" spans="1:16" x14ac:dyDescent="0.35">
      <c r="A1881" s="23" t="str">
        <f t="shared" si="60"/>
        <v>05</v>
      </c>
      <c r="B1881" s="23">
        <f t="shared" si="61"/>
        <v>1030239</v>
      </c>
      <c r="C1881" s="6" t="s">
        <v>629</v>
      </c>
      <c r="D1881" s="7" t="s">
        <v>1096</v>
      </c>
      <c r="E1881" s="7" t="s">
        <v>8</v>
      </c>
      <c r="F1881" s="7" t="s">
        <v>1068</v>
      </c>
      <c r="G1881" s="7" t="s">
        <v>1051</v>
      </c>
      <c r="H1881" s="7" t="s">
        <v>860</v>
      </c>
      <c r="I1881" s="7" t="s">
        <v>861</v>
      </c>
      <c r="J1881" s="6" t="s">
        <v>659</v>
      </c>
      <c r="K1881" s="1">
        <v>24000</v>
      </c>
      <c r="L1881" s="1">
        <v>24000</v>
      </c>
      <c r="M1881" s="1">
        <v>23995.017</v>
      </c>
      <c r="N1881" s="2">
        <v>2.4996666666666698</v>
      </c>
      <c r="O1881" s="2">
        <v>2.4997083333333299</v>
      </c>
      <c r="P1881" s="16">
        <v>2.0772212789013702</v>
      </c>
    </row>
    <row r="1882" spans="1:16" x14ac:dyDescent="0.35">
      <c r="A1882" s="23" t="str">
        <f t="shared" si="60"/>
        <v>05</v>
      </c>
      <c r="B1882" s="23">
        <f t="shared" si="61"/>
        <v>1020828</v>
      </c>
      <c r="C1882" s="6" t="s">
        <v>629</v>
      </c>
      <c r="D1882" s="7" t="s">
        <v>1096</v>
      </c>
      <c r="E1882" s="7" t="s">
        <v>8</v>
      </c>
      <c r="F1882" s="7" t="s">
        <v>1074</v>
      </c>
      <c r="G1882" s="7" t="s">
        <v>1018</v>
      </c>
      <c r="H1882" s="7" t="s">
        <v>73</v>
      </c>
      <c r="I1882" s="7" t="s">
        <v>74</v>
      </c>
      <c r="J1882" s="6" t="s">
        <v>553</v>
      </c>
      <c r="K1882" s="1">
        <v>64000</v>
      </c>
      <c r="L1882" s="1">
        <v>64000</v>
      </c>
      <c r="M1882" s="1">
        <v>63999.01</v>
      </c>
      <c r="N1882" s="2">
        <v>7.770359375</v>
      </c>
      <c r="O1882" s="2">
        <v>7.770359375</v>
      </c>
      <c r="P1882" s="16">
        <v>7.8343846912631898</v>
      </c>
    </row>
    <row r="1883" spans="1:16" x14ac:dyDescent="0.35">
      <c r="A1883" s="23" t="str">
        <f t="shared" si="60"/>
        <v>05</v>
      </c>
      <c r="B1883" s="23">
        <f t="shared" si="61"/>
        <v>1022883</v>
      </c>
      <c r="C1883" s="6" t="s">
        <v>629</v>
      </c>
      <c r="D1883" s="7" t="s">
        <v>1096</v>
      </c>
      <c r="E1883" s="7" t="s">
        <v>8</v>
      </c>
      <c r="F1883" s="7" t="s">
        <v>1074</v>
      </c>
      <c r="G1883" s="7" t="s">
        <v>1018</v>
      </c>
      <c r="H1883" s="7" t="s">
        <v>369</v>
      </c>
      <c r="I1883" s="7" t="s">
        <v>370</v>
      </c>
      <c r="J1883" s="6" t="s">
        <v>553</v>
      </c>
      <c r="K1883" s="1">
        <v>23587</v>
      </c>
      <c r="L1883" s="1">
        <v>23587</v>
      </c>
      <c r="M1883" s="1">
        <v>24000</v>
      </c>
      <c r="N1883" s="2">
        <v>7.0452791792088902</v>
      </c>
      <c r="O1883" s="2">
        <v>7.0452791792088902</v>
      </c>
      <c r="P1883" s="16">
        <v>7.0238334125000002</v>
      </c>
    </row>
    <row r="1884" spans="1:16" x14ac:dyDescent="0.35">
      <c r="A1884" s="23" t="str">
        <f t="shared" si="60"/>
        <v>05</v>
      </c>
      <c r="B1884" s="23">
        <f t="shared" si="61"/>
        <v>1100573</v>
      </c>
      <c r="C1884" s="6" t="s">
        <v>629</v>
      </c>
      <c r="D1884" s="7" t="s">
        <v>1096</v>
      </c>
      <c r="E1884" s="7" t="s">
        <v>8</v>
      </c>
      <c r="F1884" s="7" t="s">
        <v>1238</v>
      </c>
      <c r="G1884" s="7" t="s">
        <v>1217</v>
      </c>
      <c r="H1884" s="7" t="s">
        <v>1219</v>
      </c>
      <c r="I1884" s="7" t="s">
        <v>1220</v>
      </c>
      <c r="J1884" s="6" t="s">
        <v>1216</v>
      </c>
      <c r="K1884" s="1"/>
      <c r="L1884" s="1"/>
      <c r="M1884" s="1">
        <v>6705.75</v>
      </c>
      <c r="N1884" s="2"/>
      <c r="O1884" s="2"/>
      <c r="P1884" s="16">
        <v>2.7931453603250902</v>
      </c>
    </row>
    <row r="1885" spans="1:16" x14ac:dyDescent="0.35">
      <c r="A1885" s="23" t="str">
        <f t="shared" si="60"/>
        <v>05</v>
      </c>
      <c r="B1885" s="23">
        <f t="shared" si="61"/>
        <v>1100602</v>
      </c>
      <c r="C1885" s="6" t="s">
        <v>629</v>
      </c>
      <c r="D1885" s="7" t="s">
        <v>1096</v>
      </c>
      <c r="E1885" s="7" t="s">
        <v>8</v>
      </c>
      <c r="F1885" s="7" t="s">
        <v>1238</v>
      </c>
      <c r="G1885" s="7" t="s">
        <v>1217</v>
      </c>
      <c r="H1885" s="7" t="s">
        <v>1231</v>
      </c>
      <c r="I1885" s="7" t="s">
        <v>1232</v>
      </c>
      <c r="J1885" s="6" t="s">
        <v>1216</v>
      </c>
      <c r="K1885" s="1"/>
      <c r="L1885" s="1"/>
      <c r="M1885" s="1">
        <v>5740.56</v>
      </c>
      <c r="N1885" s="2"/>
      <c r="O1885" s="2"/>
      <c r="P1885" s="16">
        <v>6.3082012556266296</v>
      </c>
    </row>
    <row r="1886" spans="1:16" x14ac:dyDescent="0.35">
      <c r="A1886" s="23" t="str">
        <f t="shared" si="60"/>
        <v>05</v>
      </c>
      <c r="B1886" s="23">
        <f t="shared" si="61"/>
        <v>1100570</v>
      </c>
      <c r="C1886" s="6" t="s">
        <v>629</v>
      </c>
      <c r="D1886" s="7" t="s">
        <v>1096</v>
      </c>
      <c r="E1886" s="7" t="s">
        <v>8</v>
      </c>
      <c r="F1886" s="7" t="s">
        <v>1238</v>
      </c>
      <c r="G1886" s="7" t="s">
        <v>1218</v>
      </c>
      <c r="H1886" s="7" t="s">
        <v>1221</v>
      </c>
      <c r="I1886" s="7" t="s">
        <v>1222</v>
      </c>
      <c r="J1886" s="6" t="s">
        <v>1216</v>
      </c>
      <c r="K1886" s="1"/>
      <c r="L1886" s="1"/>
      <c r="M1886" s="1">
        <v>5532.4620000000004</v>
      </c>
      <c r="N1886" s="2"/>
      <c r="O1886" s="2"/>
      <c r="P1886" s="16">
        <v>2.5047255995612798</v>
      </c>
    </row>
    <row r="1887" spans="1:16" x14ac:dyDescent="0.35">
      <c r="A1887" s="23" t="str">
        <f t="shared" si="60"/>
        <v>05</v>
      </c>
      <c r="B1887" s="23">
        <f t="shared" si="61"/>
        <v>1100572</v>
      </c>
      <c r="C1887" s="6" t="s">
        <v>629</v>
      </c>
      <c r="D1887" s="7" t="s">
        <v>1096</v>
      </c>
      <c r="E1887" s="7" t="s">
        <v>8</v>
      </c>
      <c r="F1887" s="7" t="s">
        <v>1238</v>
      </c>
      <c r="G1887" s="7" t="s">
        <v>1218</v>
      </c>
      <c r="H1887" s="7" t="s">
        <v>1223</v>
      </c>
      <c r="I1887" s="7" t="s">
        <v>1224</v>
      </c>
      <c r="J1887" s="6" t="s">
        <v>1216</v>
      </c>
      <c r="K1887" s="1"/>
      <c r="L1887" s="1"/>
      <c r="M1887" s="1">
        <v>7348.19</v>
      </c>
      <c r="N1887" s="2"/>
      <c r="O1887" s="2"/>
      <c r="P1887" s="16">
        <v>2.6705569126546802</v>
      </c>
    </row>
    <row r="1888" spans="1:16" x14ac:dyDescent="0.35">
      <c r="A1888" s="23" t="str">
        <f t="shared" si="60"/>
        <v>05</v>
      </c>
      <c r="B1888" s="23">
        <f t="shared" si="61"/>
        <v>1100574</v>
      </c>
      <c r="C1888" s="6" t="s">
        <v>629</v>
      </c>
      <c r="D1888" s="7" t="s">
        <v>1096</v>
      </c>
      <c r="E1888" s="7" t="s">
        <v>8</v>
      </c>
      <c r="F1888" s="7" t="s">
        <v>1238</v>
      </c>
      <c r="G1888" s="7" t="s">
        <v>1218</v>
      </c>
      <c r="H1888" s="7" t="s">
        <v>1225</v>
      </c>
      <c r="I1888" s="7" t="s">
        <v>1226</v>
      </c>
      <c r="J1888" s="6" t="s">
        <v>1216</v>
      </c>
      <c r="K1888" s="1"/>
      <c r="L1888" s="1"/>
      <c r="M1888" s="1">
        <v>20817.944</v>
      </c>
      <c r="N1888" s="2"/>
      <c r="O1888" s="2"/>
      <c r="P1888" s="16">
        <v>2.6932430407152599</v>
      </c>
    </row>
    <row r="1889" spans="1:16" x14ac:dyDescent="0.35">
      <c r="A1889" s="23" t="str">
        <f t="shared" si="60"/>
        <v>05</v>
      </c>
      <c r="B1889" s="23">
        <f t="shared" si="61"/>
        <v>1012147</v>
      </c>
      <c r="C1889" s="6" t="s">
        <v>629</v>
      </c>
      <c r="D1889" s="7" t="s">
        <v>1096</v>
      </c>
      <c r="E1889" s="7" t="s">
        <v>8</v>
      </c>
      <c r="F1889" s="7" t="s">
        <v>985</v>
      </c>
      <c r="G1889" s="7" t="s">
        <v>985</v>
      </c>
      <c r="H1889" s="7" t="s">
        <v>736</v>
      </c>
      <c r="I1889" s="7" t="s">
        <v>737</v>
      </c>
      <c r="J1889" s="6" t="s">
        <v>658</v>
      </c>
      <c r="K1889" s="1">
        <v>169643</v>
      </c>
      <c r="L1889" s="1">
        <v>179704</v>
      </c>
      <c r="M1889" s="1">
        <v>178592.158</v>
      </c>
      <c r="N1889" s="2">
        <v>6.3819432573109403</v>
      </c>
      <c r="O1889" s="2">
        <v>6.3819447535947997</v>
      </c>
      <c r="P1889" s="16">
        <v>6.3208408786907597</v>
      </c>
    </row>
    <row r="1890" spans="1:16" x14ac:dyDescent="0.35">
      <c r="A1890" s="23" t="str">
        <f t="shared" si="60"/>
        <v>05</v>
      </c>
      <c r="B1890" s="23">
        <f t="shared" si="61"/>
        <v>1012158</v>
      </c>
      <c r="C1890" s="6" t="s">
        <v>629</v>
      </c>
      <c r="D1890" s="7" t="s">
        <v>1096</v>
      </c>
      <c r="E1890" s="7" t="s">
        <v>8</v>
      </c>
      <c r="F1890" s="7" t="s">
        <v>985</v>
      </c>
      <c r="G1890" s="7" t="s">
        <v>985</v>
      </c>
      <c r="H1890" s="7" t="s">
        <v>742</v>
      </c>
      <c r="I1890" s="7" t="s">
        <v>743</v>
      </c>
      <c r="J1890" s="6" t="s">
        <v>658</v>
      </c>
      <c r="K1890" s="1">
        <v>79832</v>
      </c>
      <c r="L1890" s="1">
        <v>110802</v>
      </c>
      <c r="M1890" s="1">
        <v>115847.58900000001</v>
      </c>
      <c r="N1890" s="2">
        <v>6.3087107926646002</v>
      </c>
      <c r="O1890" s="2">
        <v>6.3087218642262801</v>
      </c>
      <c r="P1890" s="16">
        <v>6.19357194390986</v>
      </c>
    </row>
    <row r="1891" spans="1:16" x14ac:dyDescent="0.35">
      <c r="A1891" s="23" t="str">
        <f t="shared" si="60"/>
        <v>05</v>
      </c>
      <c r="B1891" s="23">
        <f t="shared" si="61"/>
        <v>1012163</v>
      </c>
      <c r="C1891" s="6" t="s">
        <v>629</v>
      </c>
      <c r="D1891" s="7" t="s">
        <v>1096</v>
      </c>
      <c r="E1891" s="7" t="s">
        <v>8</v>
      </c>
      <c r="F1891" s="7" t="s">
        <v>985</v>
      </c>
      <c r="G1891" s="7" t="s">
        <v>985</v>
      </c>
      <c r="H1891" s="7" t="s">
        <v>750</v>
      </c>
      <c r="I1891" s="7" t="s">
        <v>751</v>
      </c>
      <c r="J1891" s="6" t="s">
        <v>658</v>
      </c>
      <c r="K1891" s="1">
        <v>49895</v>
      </c>
      <c r="L1891" s="1">
        <v>80558</v>
      </c>
      <c r="M1891" s="1">
        <v>80558.467000000004</v>
      </c>
      <c r="N1891" s="2">
        <v>6.1836456558773403</v>
      </c>
      <c r="O1891" s="2">
        <v>6.1836440825243901</v>
      </c>
      <c r="P1891" s="16">
        <v>6.1252478401804797</v>
      </c>
    </row>
    <row r="1892" spans="1:16" x14ac:dyDescent="0.35">
      <c r="A1892" s="23" t="str">
        <f t="shared" si="60"/>
        <v>05</v>
      </c>
      <c r="B1892" s="23">
        <f t="shared" si="61"/>
        <v>1012400</v>
      </c>
      <c r="C1892" s="6" t="s">
        <v>629</v>
      </c>
      <c r="D1892" s="7" t="s">
        <v>1096</v>
      </c>
      <c r="E1892" s="7" t="s">
        <v>8</v>
      </c>
      <c r="F1892" s="7" t="s">
        <v>985</v>
      </c>
      <c r="G1892" s="7" t="s">
        <v>985</v>
      </c>
      <c r="H1892" s="7" t="s">
        <v>778</v>
      </c>
      <c r="I1892" s="7" t="s">
        <v>779</v>
      </c>
      <c r="J1892" s="6" t="s">
        <v>658</v>
      </c>
      <c r="K1892" s="1">
        <v>19958</v>
      </c>
      <c r="L1892" s="1">
        <v>0</v>
      </c>
      <c r="M1892" s="1"/>
      <c r="N1892" s="2">
        <v>6.4635233991381904</v>
      </c>
      <c r="O1892" s="2">
        <v>0</v>
      </c>
      <c r="P1892" s="16"/>
    </row>
    <row r="1893" spans="1:16" x14ac:dyDescent="0.35">
      <c r="A1893" s="23" t="str">
        <f t="shared" si="60"/>
        <v>05</v>
      </c>
      <c r="B1893" s="23">
        <f t="shared" si="61"/>
        <v>1012518</v>
      </c>
      <c r="C1893" s="6" t="s">
        <v>629</v>
      </c>
      <c r="D1893" s="7" t="s">
        <v>1096</v>
      </c>
      <c r="E1893" s="7" t="s">
        <v>8</v>
      </c>
      <c r="F1893" s="7" t="s">
        <v>985</v>
      </c>
      <c r="G1893" s="7" t="s">
        <v>985</v>
      </c>
      <c r="H1893" s="7" t="s">
        <v>801</v>
      </c>
      <c r="I1893" s="7" t="s">
        <v>802</v>
      </c>
      <c r="J1893" s="6" t="s">
        <v>658</v>
      </c>
      <c r="K1893" s="1">
        <v>114000</v>
      </c>
      <c r="L1893" s="1">
        <v>108864</v>
      </c>
      <c r="M1893" s="1">
        <v>108864</v>
      </c>
      <c r="N1893" s="2">
        <v>5.77777192982456</v>
      </c>
      <c r="O1893" s="2">
        <v>5.7777685920047004</v>
      </c>
      <c r="P1893" s="16">
        <v>5.7732488710684899</v>
      </c>
    </row>
    <row r="1894" spans="1:16" x14ac:dyDescent="0.35">
      <c r="A1894" s="23" t="str">
        <f t="shared" si="60"/>
        <v>05</v>
      </c>
      <c r="B1894" s="23">
        <f t="shared" si="61"/>
        <v>1021398</v>
      </c>
      <c r="C1894" s="6" t="s">
        <v>629</v>
      </c>
      <c r="D1894" s="7" t="s">
        <v>1096</v>
      </c>
      <c r="E1894" s="7" t="s">
        <v>8</v>
      </c>
      <c r="F1894" s="7" t="s">
        <v>985</v>
      </c>
      <c r="G1894" s="7" t="s">
        <v>1012</v>
      </c>
      <c r="H1894" s="7" t="s">
        <v>460</v>
      </c>
      <c r="I1894" s="7" t="s">
        <v>78</v>
      </c>
      <c r="J1894" s="6" t="s">
        <v>553</v>
      </c>
      <c r="K1894" s="1">
        <v>24000</v>
      </c>
      <c r="L1894" s="1">
        <v>24000</v>
      </c>
      <c r="M1894" s="1">
        <v>24648.188999999998</v>
      </c>
      <c r="N1894" s="2">
        <v>4.1100000000000003</v>
      </c>
      <c r="O1894" s="2">
        <v>4.1100000000000003</v>
      </c>
      <c r="P1894" s="16">
        <v>3.8581279176332202</v>
      </c>
    </row>
    <row r="1895" spans="1:16" x14ac:dyDescent="0.35">
      <c r="A1895" s="23" t="str">
        <f t="shared" si="60"/>
        <v>05</v>
      </c>
      <c r="B1895" s="23">
        <f t="shared" si="61"/>
        <v>1020822</v>
      </c>
      <c r="C1895" s="6" t="s">
        <v>629</v>
      </c>
      <c r="D1895" s="7" t="s">
        <v>1096</v>
      </c>
      <c r="E1895" s="7" t="s">
        <v>8</v>
      </c>
      <c r="F1895" s="7" t="s">
        <v>1084</v>
      </c>
      <c r="G1895" s="7" t="s">
        <v>1017</v>
      </c>
      <c r="H1895" s="7" t="s">
        <v>71</v>
      </c>
      <c r="I1895" s="7" t="s">
        <v>72</v>
      </c>
      <c r="J1895" s="6" t="s">
        <v>553</v>
      </c>
      <c r="K1895" s="1">
        <v>24034</v>
      </c>
      <c r="L1895" s="1">
        <v>24034</v>
      </c>
      <c r="M1895" s="1">
        <v>23995.017</v>
      </c>
      <c r="N1895" s="2">
        <v>2.3346925189315102</v>
      </c>
      <c r="O1895" s="2">
        <v>2.3346925189315102</v>
      </c>
      <c r="P1895" s="16">
        <v>2.6575902363394901</v>
      </c>
    </row>
    <row r="1896" spans="1:16" x14ac:dyDescent="0.35">
      <c r="A1896" s="23" t="str">
        <f t="shared" si="60"/>
        <v>05</v>
      </c>
      <c r="B1896" s="23">
        <f t="shared" si="61"/>
        <v>1020878</v>
      </c>
      <c r="C1896" s="6" t="s">
        <v>629</v>
      </c>
      <c r="D1896" s="7" t="s">
        <v>1096</v>
      </c>
      <c r="E1896" s="7" t="s">
        <v>8</v>
      </c>
      <c r="F1896" s="7" t="s">
        <v>1084</v>
      </c>
      <c r="G1896" s="7" t="s">
        <v>1017</v>
      </c>
      <c r="H1896" s="7" t="s">
        <v>472</v>
      </c>
      <c r="I1896" s="7" t="s">
        <v>473</v>
      </c>
      <c r="J1896" s="6" t="s">
        <v>553</v>
      </c>
      <c r="K1896" s="1">
        <v>67041</v>
      </c>
      <c r="L1896" s="1">
        <v>67041</v>
      </c>
      <c r="M1896" s="1">
        <v>24001.9</v>
      </c>
      <c r="N1896" s="2">
        <v>2.3935502155397401</v>
      </c>
      <c r="O1896" s="2">
        <v>2.3935502155397401</v>
      </c>
      <c r="P1896" s="16">
        <v>2.1805732046213002</v>
      </c>
    </row>
    <row r="1897" spans="1:16" x14ac:dyDescent="0.35">
      <c r="A1897" s="23" t="str">
        <f t="shared" si="60"/>
        <v>05</v>
      </c>
      <c r="B1897" s="23">
        <f t="shared" si="61"/>
        <v>1012532</v>
      </c>
      <c r="C1897" s="6" t="s">
        <v>629</v>
      </c>
      <c r="D1897" s="7" t="s">
        <v>1096</v>
      </c>
      <c r="E1897" s="7" t="s">
        <v>8</v>
      </c>
      <c r="F1897" s="7" t="s">
        <v>1065</v>
      </c>
      <c r="G1897" s="7" t="s">
        <v>981</v>
      </c>
      <c r="H1897" s="7" t="s">
        <v>813</v>
      </c>
      <c r="I1897" s="7" t="s">
        <v>814</v>
      </c>
      <c r="J1897" s="6" t="s">
        <v>658</v>
      </c>
      <c r="K1897" s="1">
        <v>4807</v>
      </c>
      <c r="L1897" s="1">
        <v>4807</v>
      </c>
      <c r="M1897" s="1">
        <v>4808.16</v>
      </c>
      <c r="N1897" s="2">
        <v>1.28271271063033</v>
      </c>
      <c r="O1897" s="2">
        <v>1.28271271063033</v>
      </c>
      <c r="P1897" s="16">
        <v>1.2103835354896699</v>
      </c>
    </row>
    <row r="1898" spans="1:16" x14ac:dyDescent="0.35">
      <c r="A1898" s="23" t="str">
        <f t="shared" si="60"/>
        <v>05</v>
      </c>
      <c r="B1898" s="23">
        <f t="shared" si="61"/>
        <v>1012601</v>
      </c>
      <c r="C1898" s="6" t="s">
        <v>629</v>
      </c>
      <c r="D1898" s="7" t="s">
        <v>1096</v>
      </c>
      <c r="E1898" s="7" t="s">
        <v>8</v>
      </c>
      <c r="F1898" s="7" t="s">
        <v>1065</v>
      </c>
      <c r="G1898" s="7" t="s">
        <v>995</v>
      </c>
      <c r="H1898" s="7" t="s">
        <v>823</v>
      </c>
      <c r="I1898" s="7" t="s">
        <v>1452</v>
      </c>
      <c r="J1898" s="6" t="s">
        <v>658</v>
      </c>
      <c r="K1898" s="1">
        <v>173601</v>
      </c>
      <c r="L1898" s="1">
        <v>173601</v>
      </c>
      <c r="M1898" s="1">
        <v>173599.62400000001</v>
      </c>
      <c r="N1898" s="2">
        <v>0.67571615370879201</v>
      </c>
      <c r="O1898" s="2">
        <v>0.67571615370879201</v>
      </c>
      <c r="P1898" s="16">
        <v>0.634009313868099</v>
      </c>
    </row>
    <row r="1899" spans="1:16" x14ac:dyDescent="0.35">
      <c r="A1899" s="23" t="str">
        <f t="shared" si="60"/>
        <v>05</v>
      </c>
      <c r="B1899" s="23">
        <f t="shared" si="61"/>
        <v>1030735</v>
      </c>
      <c r="C1899" s="6" t="s">
        <v>629</v>
      </c>
      <c r="D1899" s="7" t="s">
        <v>1096</v>
      </c>
      <c r="E1899" s="7" t="s">
        <v>8</v>
      </c>
      <c r="F1899" s="7" t="s">
        <v>1065</v>
      </c>
      <c r="G1899" s="7" t="s">
        <v>1053</v>
      </c>
      <c r="H1899" s="7" t="s">
        <v>944</v>
      </c>
      <c r="I1899" s="7" t="s">
        <v>945</v>
      </c>
      <c r="J1899" s="6" t="s">
        <v>659</v>
      </c>
      <c r="K1899" s="1">
        <v>24000</v>
      </c>
      <c r="L1899" s="1">
        <v>0</v>
      </c>
      <c r="M1899" s="1">
        <v>19050.864000000001</v>
      </c>
      <c r="N1899" s="2">
        <v>0</v>
      </c>
      <c r="O1899" s="2">
        <v>0</v>
      </c>
      <c r="P1899" s="16">
        <v>1.5660808297198501</v>
      </c>
    </row>
    <row r="1900" spans="1:16" x14ac:dyDescent="0.35">
      <c r="A1900" s="23" t="str">
        <f t="shared" si="60"/>
        <v>05</v>
      </c>
      <c r="B1900" s="23">
        <f t="shared" si="61"/>
        <v>1030555</v>
      </c>
      <c r="C1900" s="6" t="s">
        <v>629</v>
      </c>
      <c r="D1900" s="7" t="s">
        <v>1096</v>
      </c>
      <c r="E1900" s="7" t="s">
        <v>8</v>
      </c>
      <c r="F1900" s="7" t="s">
        <v>1065</v>
      </c>
      <c r="G1900" s="7" t="s">
        <v>989</v>
      </c>
      <c r="H1900" s="7" t="s">
        <v>919</v>
      </c>
      <c r="I1900" s="7" t="s">
        <v>920</v>
      </c>
      <c r="J1900" s="6" t="s">
        <v>659</v>
      </c>
      <c r="K1900" s="1">
        <v>8807</v>
      </c>
      <c r="L1900" s="1">
        <v>8807</v>
      </c>
      <c r="M1900" s="1">
        <v>8805.8449999999993</v>
      </c>
      <c r="N1900" s="2">
        <v>1.49165436584535</v>
      </c>
      <c r="O1900" s="2">
        <v>1.49165436584535</v>
      </c>
      <c r="P1900" s="16">
        <v>1.15846733618409</v>
      </c>
    </row>
    <row r="1901" spans="1:16" x14ac:dyDescent="0.35">
      <c r="A1901" s="23" t="str">
        <f t="shared" si="60"/>
        <v>05</v>
      </c>
      <c r="B1901" s="23">
        <f t="shared" si="61"/>
        <v>1030745</v>
      </c>
      <c r="C1901" s="6" t="s">
        <v>629</v>
      </c>
      <c r="D1901" s="7" t="s">
        <v>1096</v>
      </c>
      <c r="E1901" s="7" t="s">
        <v>8</v>
      </c>
      <c r="F1901" s="7" t="s">
        <v>1065</v>
      </c>
      <c r="G1901" s="7" t="s">
        <v>1057</v>
      </c>
      <c r="H1901" s="7" t="s">
        <v>954</v>
      </c>
      <c r="I1901" s="7" t="s">
        <v>955</v>
      </c>
      <c r="J1901" s="6" t="s">
        <v>659</v>
      </c>
      <c r="K1901" s="1">
        <v>12430</v>
      </c>
      <c r="L1901" s="1">
        <v>0</v>
      </c>
      <c r="M1901" s="1">
        <v>1105.857</v>
      </c>
      <c r="N1901" s="2">
        <v>0.94038616251005602</v>
      </c>
      <c r="O1901" s="2">
        <v>0</v>
      </c>
      <c r="P1901" s="16">
        <v>1.64093874705319</v>
      </c>
    </row>
    <row r="1902" spans="1:16" x14ac:dyDescent="0.35">
      <c r="A1902" s="23" t="str">
        <f t="shared" si="60"/>
        <v>05</v>
      </c>
      <c r="B1902" s="23">
        <f t="shared" si="61"/>
        <v>1023175</v>
      </c>
      <c r="C1902" s="6" t="s">
        <v>629</v>
      </c>
      <c r="D1902" s="7" t="s">
        <v>1096</v>
      </c>
      <c r="E1902" s="7" t="s">
        <v>8</v>
      </c>
      <c r="F1902" s="7" t="s">
        <v>990</v>
      </c>
      <c r="G1902" s="7" t="s">
        <v>990</v>
      </c>
      <c r="H1902" s="7" t="s">
        <v>656</v>
      </c>
      <c r="I1902" s="7" t="s">
        <v>657</v>
      </c>
      <c r="J1902" s="6" t="s">
        <v>553</v>
      </c>
      <c r="K1902" s="1"/>
      <c r="L1902" s="1"/>
      <c r="M1902" s="1">
        <v>79.56</v>
      </c>
      <c r="N1902" s="2"/>
      <c r="O1902" s="2"/>
      <c r="P1902" s="16">
        <v>2.2046254399195599</v>
      </c>
    </row>
    <row r="1903" spans="1:16" x14ac:dyDescent="0.35">
      <c r="A1903" s="23" t="str">
        <f t="shared" si="60"/>
        <v>05</v>
      </c>
      <c r="B1903" s="23">
        <f t="shared" si="61"/>
        <v>1021538</v>
      </c>
      <c r="C1903" s="6" t="s">
        <v>629</v>
      </c>
      <c r="D1903" s="7" t="s">
        <v>1096</v>
      </c>
      <c r="E1903" s="7" t="s">
        <v>8</v>
      </c>
      <c r="F1903" s="7" t="s">
        <v>1082</v>
      </c>
      <c r="G1903" s="7" t="s">
        <v>1013</v>
      </c>
      <c r="H1903" s="7" t="s">
        <v>158</v>
      </c>
      <c r="I1903" s="7" t="s">
        <v>159</v>
      </c>
      <c r="J1903" s="6" t="s">
        <v>553</v>
      </c>
      <c r="K1903" s="1">
        <v>216159</v>
      </c>
      <c r="L1903" s="1">
        <v>216159</v>
      </c>
      <c r="M1903" s="1">
        <v>216106.307</v>
      </c>
      <c r="N1903" s="2">
        <v>6.5081167103844901</v>
      </c>
      <c r="O1903" s="2">
        <v>6.5081167103844901</v>
      </c>
      <c r="P1903" s="16">
        <v>6.3444039752157702</v>
      </c>
    </row>
    <row r="1904" spans="1:16" x14ac:dyDescent="0.35">
      <c r="A1904" s="23" t="str">
        <f t="shared" si="60"/>
        <v>05</v>
      </c>
      <c r="B1904" s="23">
        <f t="shared" si="61"/>
        <v>1021539</v>
      </c>
      <c r="C1904" s="6" t="s">
        <v>629</v>
      </c>
      <c r="D1904" s="7" t="s">
        <v>1096</v>
      </c>
      <c r="E1904" s="7" t="s">
        <v>8</v>
      </c>
      <c r="F1904" s="7" t="s">
        <v>1082</v>
      </c>
      <c r="G1904" s="7" t="s">
        <v>1013</v>
      </c>
      <c r="H1904" s="7" t="s">
        <v>554</v>
      </c>
      <c r="I1904" s="7" t="s">
        <v>160</v>
      </c>
      <c r="J1904" s="6" t="s">
        <v>553</v>
      </c>
      <c r="K1904" s="1">
        <v>0</v>
      </c>
      <c r="L1904" s="1">
        <v>0</v>
      </c>
      <c r="M1904" s="1">
        <v>7459.7740000000003</v>
      </c>
      <c r="N1904" s="2">
        <v>0</v>
      </c>
      <c r="O1904" s="2">
        <v>0</v>
      </c>
      <c r="P1904" s="16">
        <v>6.3784466928890904</v>
      </c>
    </row>
    <row r="1905" spans="1:16" x14ac:dyDescent="0.35">
      <c r="A1905" s="23" t="str">
        <f t="shared" si="60"/>
        <v>05</v>
      </c>
      <c r="B1905" s="23">
        <f t="shared" si="61"/>
        <v>1030360</v>
      </c>
      <c r="C1905" s="6" t="s">
        <v>629</v>
      </c>
      <c r="D1905" s="7" t="s">
        <v>1096</v>
      </c>
      <c r="E1905" s="7" t="s">
        <v>8</v>
      </c>
      <c r="F1905" s="7" t="s">
        <v>1091</v>
      </c>
      <c r="G1905" s="7" t="s">
        <v>1054</v>
      </c>
      <c r="H1905" s="7" t="s">
        <v>877</v>
      </c>
      <c r="I1905" s="7" t="s">
        <v>878</v>
      </c>
      <c r="J1905" s="6" t="s">
        <v>659</v>
      </c>
      <c r="K1905" s="1">
        <v>4775</v>
      </c>
      <c r="L1905" s="1">
        <v>4775</v>
      </c>
      <c r="M1905" s="1">
        <v>7701.9920000000002</v>
      </c>
      <c r="N1905" s="2">
        <v>8.9600000000000009</v>
      </c>
      <c r="O1905" s="2">
        <v>8.9600000000000009</v>
      </c>
      <c r="P1905" s="16">
        <v>5.7455986840806901</v>
      </c>
    </row>
    <row r="1906" spans="1:16" x14ac:dyDescent="0.35">
      <c r="A1906" s="23" t="str">
        <f t="shared" si="60"/>
        <v>05</v>
      </c>
      <c r="B1906" s="23">
        <f t="shared" si="61"/>
        <v>1030366</v>
      </c>
      <c r="C1906" s="6" t="s">
        <v>629</v>
      </c>
      <c r="D1906" s="7" t="s">
        <v>1096</v>
      </c>
      <c r="E1906" s="7" t="s">
        <v>8</v>
      </c>
      <c r="F1906" s="7" t="s">
        <v>1091</v>
      </c>
      <c r="G1906" s="7" t="s">
        <v>1054</v>
      </c>
      <c r="H1906" s="7" t="s">
        <v>879</v>
      </c>
      <c r="I1906" s="7" t="s">
        <v>880</v>
      </c>
      <c r="J1906" s="6" t="s">
        <v>659</v>
      </c>
      <c r="K1906" s="1">
        <v>2520</v>
      </c>
      <c r="L1906" s="1">
        <v>2520</v>
      </c>
      <c r="M1906" s="1">
        <v>1307.952</v>
      </c>
      <c r="N1906" s="2">
        <v>9.3341269841269803</v>
      </c>
      <c r="O1906" s="2">
        <v>9.3341269841269803</v>
      </c>
      <c r="P1906" s="16">
        <v>5.9659773447343598</v>
      </c>
    </row>
    <row r="1907" spans="1:16" x14ac:dyDescent="0.35">
      <c r="A1907" s="23" t="str">
        <f t="shared" si="60"/>
        <v>05</v>
      </c>
      <c r="B1907" s="23">
        <f t="shared" si="61"/>
        <v>1030376</v>
      </c>
      <c r="C1907" s="6" t="s">
        <v>629</v>
      </c>
      <c r="D1907" s="7" t="s">
        <v>1096</v>
      </c>
      <c r="E1907" s="7" t="s">
        <v>8</v>
      </c>
      <c r="F1907" s="7" t="s">
        <v>1091</v>
      </c>
      <c r="G1907" s="7" t="s">
        <v>1054</v>
      </c>
      <c r="H1907" s="7" t="s">
        <v>883</v>
      </c>
      <c r="I1907" s="7" t="s">
        <v>884</v>
      </c>
      <c r="J1907" s="6" t="s">
        <v>659</v>
      </c>
      <c r="K1907" s="1">
        <v>1260</v>
      </c>
      <c r="L1907" s="1">
        <v>1260</v>
      </c>
      <c r="M1907" s="1">
        <v>2640.2620000000002</v>
      </c>
      <c r="N1907" s="2">
        <v>9.3301587301587308</v>
      </c>
      <c r="O1907" s="2">
        <v>9.3301587301587308</v>
      </c>
      <c r="P1907" s="16">
        <v>5.9659748918857298</v>
      </c>
    </row>
    <row r="1908" spans="1:16" x14ac:dyDescent="0.35">
      <c r="A1908" s="23" t="str">
        <f t="shared" si="60"/>
        <v>05</v>
      </c>
      <c r="B1908" s="23">
        <f t="shared" si="61"/>
        <v>1030784</v>
      </c>
      <c r="C1908" s="6" t="s">
        <v>629</v>
      </c>
      <c r="D1908" s="7" t="s">
        <v>1096</v>
      </c>
      <c r="E1908" s="7" t="s">
        <v>8</v>
      </c>
      <c r="F1908" s="7" t="s">
        <v>1091</v>
      </c>
      <c r="G1908" s="7" t="s">
        <v>1054</v>
      </c>
      <c r="H1908" s="7" t="s">
        <v>968</v>
      </c>
      <c r="I1908" s="7" t="s">
        <v>969</v>
      </c>
      <c r="J1908" s="6" t="s">
        <v>659</v>
      </c>
      <c r="K1908" s="1">
        <v>5289</v>
      </c>
      <c r="L1908" s="1">
        <v>5289</v>
      </c>
      <c r="M1908" s="1">
        <v>5288.4309999999996</v>
      </c>
      <c r="N1908" s="2">
        <v>8.9591605218377808</v>
      </c>
      <c r="O1908" s="2">
        <v>8.9591605218377808</v>
      </c>
      <c r="P1908" s="16">
        <v>5.7455974938502603</v>
      </c>
    </row>
    <row r="1909" spans="1:16" x14ac:dyDescent="0.35">
      <c r="A1909" s="23" t="str">
        <f t="shared" si="60"/>
        <v>05</v>
      </c>
      <c r="B1909" s="23">
        <f t="shared" si="61"/>
        <v>1030785</v>
      </c>
      <c r="C1909" s="6" t="s">
        <v>629</v>
      </c>
      <c r="D1909" s="7" t="s">
        <v>1096</v>
      </c>
      <c r="E1909" s="7" t="s">
        <v>8</v>
      </c>
      <c r="F1909" s="7" t="s">
        <v>1091</v>
      </c>
      <c r="G1909" s="7" t="s">
        <v>1054</v>
      </c>
      <c r="H1909" s="7" t="s">
        <v>970</v>
      </c>
      <c r="I1909" s="7" t="s">
        <v>971</v>
      </c>
      <c r="J1909" s="6" t="s">
        <v>659</v>
      </c>
      <c r="K1909" s="1">
        <v>1178</v>
      </c>
      <c r="L1909" s="1">
        <v>1178</v>
      </c>
      <c r="M1909" s="1"/>
      <c r="N1909" s="2">
        <v>8.9592529711375199</v>
      </c>
      <c r="O1909" s="2">
        <v>8.9592529711375199</v>
      </c>
      <c r="P1909" s="16"/>
    </row>
    <row r="1910" spans="1:16" x14ac:dyDescent="0.35">
      <c r="A1910" s="23" t="str">
        <f t="shared" si="60"/>
        <v>05</v>
      </c>
      <c r="B1910" s="23">
        <f t="shared" si="61"/>
        <v>1030424</v>
      </c>
      <c r="C1910" s="6" t="s">
        <v>629</v>
      </c>
      <c r="D1910" s="7" t="s">
        <v>1096</v>
      </c>
      <c r="E1910" s="7" t="s">
        <v>8</v>
      </c>
      <c r="F1910" s="7" t="s">
        <v>1090</v>
      </c>
      <c r="G1910" s="7" t="s">
        <v>1058</v>
      </c>
      <c r="H1910" s="7" t="s">
        <v>897</v>
      </c>
      <c r="I1910" s="7" t="s">
        <v>898</v>
      </c>
      <c r="J1910" s="6" t="s">
        <v>659</v>
      </c>
      <c r="K1910" s="1">
        <v>72000</v>
      </c>
      <c r="L1910" s="1">
        <v>62000</v>
      </c>
      <c r="M1910" s="1">
        <v>71985.051000000007</v>
      </c>
      <c r="N1910" s="2">
        <v>8.4647638888888892</v>
      </c>
      <c r="O1910" s="2">
        <v>8.4647580645161309</v>
      </c>
      <c r="P1910" s="16">
        <v>12.0385256600013</v>
      </c>
    </row>
    <row r="1911" spans="1:16" x14ac:dyDescent="0.35">
      <c r="A1911" s="23" t="str">
        <f t="shared" si="60"/>
        <v>05</v>
      </c>
      <c r="B1911" s="23">
        <f t="shared" si="61"/>
        <v>1030505</v>
      </c>
      <c r="C1911" s="6" t="s">
        <v>629</v>
      </c>
      <c r="D1911" s="7" t="s">
        <v>1096</v>
      </c>
      <c r="E1911" s="7" t="s">
        <v>8</v>
      </c>
      <c r="F1911" s="7" t="s">
        <v>1090</v>
      </c>
      <c r="G1911" s="7" t="s">
        <v>1060</v>
      </c>
      <c r="H1911" s="7" t="s">
        <v>907</v>
      </c>
      <c r="I1911" s="7" t="s">
        <v>908</v>
      </c>
      <c r="J1911" s="6" t="s">
        <v>659</v>
      </c>
      <c r="K1911" s="1">
        <v>12000</v>
      </c>
      <c r="L1911" s="1">
        <v>12000</v>
      </c>
      <c r="M1911" s="1">
        <v>11793.392</v>
      </c>
      <c r="N1911" s="2">
        <v>5.5376666666666701</v>
      </c>
      <c r="O1911" s="2">
        <v>5.5376666666666701</v>
      </c>
      <c r="P1911" s="16">
        <v>5.2105818834818702</v>
      </c>
    </row>
    <row r="1912" spans="1:16" x14ac:dyDescent="0.35">
      <c r="A1912" s="23" t="str">
        <f t="shared" si="60"/>
        <v>05</v>
      </c>
      <c r="B1912" s="23">
        <f t="shared" si="61"/>
        <v>1030773</v>
      </c>
      <c r="C1912" s="6" t="s">
        <v>629</v>
      </c>
      <c r="D1912" s="7" t="s">
        <v>1096</v>
      </c>
      <c r="E1912" s="7" t="s">
        <v>8</v>
      </c>
      <c r="F1912" s="7" t="s">
        <v>1090</v>
      </c>
      <c r="G1912" s="7" t="s">
        <v>1060</v>
      </c>
      <c r="H1912" s="7" t="s">
        <v>960</v>
      </c>
      <c r="I1912" s="7" t="s">
        <v>961</v>
      </c>
      <c r="J1912" s="6" t="s">
        <v>659</v>
      </c>
      <c r="K1912" s="1">
        <v>24000</v>
      </c>
      <c r="L1912" s="1">
        <v>36000</v>
      </c>
      <c r="M1912" s="1">
        <v>30799.365000000002</v>
      </c>
      <c r="N1912" s="2">
        <v>5.72</v>
      </c>
      <c r="O1912" s="2">
        <v>5.7199166666666699</v>
      </c>
      <c r="P1912" s="16">
        <v>6.9551674263414203</v>
      </c>
    </row>
    <row r="1913" spans="1:16" x14ac:dyDescent="0.35">
      <c r="A1913" s="23" t="str">
        <f t="shared" si="60"/>
        <v>05</v>
      </c>
      <c r="B1913" s="23">
        <f t="shared" si="61"/>
        <v>1030379</v>
      </c>
      <c r="C1913" s="6" t="s">
        <v>629</v>
      </c>
      <c r="D1913" s="7" t="s">
        <v>1096</v>
      </c>
      <c r="E1913" s="7" t="s">
        <v>8</v>
      </c>
      <c r="F1913" s="7" t="s">
        <v>1090</v>
      </c>
      <c r="G1913" s="7" t="s">
        <v>1052</v>
      </c>
      <c r="H1913" s="7" t="s">
        <v>887</v>
      </c>
      <c r="I1913" s="7" t="s">
        <v>888</v>
      </c>
      <c r="J1913" s="6" t="s">
        <v>659</v>
      </c>
      <c r="K1913" s="1">
        <v>576000</v>
      </c>
      <c r="L1913" s="1">
        <v>600000</v>
      </c>
      <c r="M1913" s="1">
        <v>599875.42500000005</v>
      </c>
      <c r="N1913" s="2">
        <v>10.8790711805556</v>
      </c>
      <c r="O1913" s="2">
        <v>10.8790816666667</v>
      </c>
      <c r="P1913" s="16">
        <v>12.702842419324</v>
      </c>
    </row>
    <row r="1914" spans="1:16" x14ac:dyDescent="0.35">
      <c r="A1914" s="23" t="str">
        <f t="shared" si="60"/>
        <v>05</v>
      </c>
      <c r="B1914" s="23">
        <f t="shared" si="61"/>
        <v>1030452</v>
      </c>
      <c r="C1914" s="6" t="s">
        <v>629</v>
      </c>
      <c r="D1914" s="7" t="s">
        <v>1096</v>
      </c>
      <c r="E1914" s="7" t="s">
        <v>8</v>
      </c>
      <c r="F1914" s="7" t="s">
        <v>1090</v>
      </c>
      <c r="G1914" s="7" t="s">
        <v>1052</v>
      </c>
      <c r="H1914" s="7" t="s">
        <v>899</v>
      </c>
      <c r="I1914" s="7" t="s">
        <v>900</v>
      </c>
      <c r="J1914" s="6" t="s">
        <v>659</v>
      </c>
      <c r="K1914" s="1">
        <v>24000</v>
      </c>
      <c r="L1914" s="1">
        <v>24000</v>
      </c>
      <c r="M1914" s="1">
        <v>23586.784</v>
      </c>
      <c r="N1914" s="2">
        <v>10.436291666666699</v>
      </c>
      <c r="O1914" s="2">
        <v>10.436291666666699</v>
      </c>
      <c r="P1914" s="16">
        <v>6.9909535907905003</v>
      </c>
    </row>
    <row r="1915" spans="1:16" x14ac:dyDescent="0.35">
      <c r="A1915" s="23" t="str">
        <f t="shared" si="60"/>
        <v>05</v>
      </c>
      <c r="B1915" s="23">
        <f t="shared" si="61"/>
        <v>1010885</v>
      </c>
      <c r="C1915" s="6" t="s">
        <v>629</v>
      </c>
      <c r="D1915" s="7" t="s">
        <v>1096</v>
      </c>
      <c r="E1915" s="7" t="s">
        <v>8</v>
      </c>
      <c r="F1915" s="7" t="s">
        <v>1066</v>
      </c>
      <c r="G1915" s="7" t="s">
        <v>982</v>
      </c>
      <c r="H1915" s="7" t="s">
        <v>663</v>
      </c>
      <c r="I1915" s="7" t="s">
        <v>664</v>
      </c>
      <c r="J1915" s="6" t="s">
        <v>658</v>
      </c>
      <c r="K1915" s="1">
        <v>18898</v>
      </c>
      <c r="L1915" s="1">
        <v>19783</v>
      </c>
      <c r="M1915" s="1">
        <v>23048.899000000001</v>
      </c>
      <c r="N1915" s="2">
        <v>7.0812255265107398</v>
      </c>
      <c r="O1915" s="2">
        <v>7.0811808118081201</v>
      </c>
      <c r="P1915" s="16">
        <v>7.0623557854108299</v>
      </c>
    </row>
    <row r="1916" spans="1:16" x14ac:dyDescent="0.35">
      <c r="A1916" s="23" t="str">
        <f t="shared" si="60"/>
        <v>05</v>
      </c>
      <c r="B1916" s="23">
        <f t="shared" si="61"/>
        <v>1010888</v>
      </c>
      <c r="C1916" s="6" t="s">
        <v>629</v>
      </c>
      <c r="D1916" s="7" t="s">
        <v>1096</v>
      </c>
      <c r="E1916" s="7" t="s">
        <v>8</v>
      </c>
      <c r="F1916" s="7" t="s">
        <v>1066</v>
      </c>
      <c r="G1916" s="7" t="s">
        <v>982</v>
      </c>
      <c r="H1916" s="7" t="s">
        <v>669</v>
      </c>
      <c r="I1916" s="7" t="s">
        <v>670</v>
      </c>
      <c r="J1916" s="6" t="s">
        <v>658</v>
      </c>
      <c r="K1916" s="1">
        <v>11267</v>
      </c>
      <c r="L1916" s="1">
        <v>12565</v>
      </c>
      <c r="M1916" s="1">
        <v>12564.745999999999</v>
      </c>
      <c r="N1916" s="2">
        <v>0</v>
      </c>
      <c r="O1916" s="2">
        <v>0</v>
      </c>
      <c r="P1916" s="16">
        <v>6.7477952678072404</v>
      </c>
    </row>
    <row r="1917" spans="1:16" x14ac:dyDescent="0.35">
      <c r="A1917" s="23" t="str">
        <f t="shared" si="60"/>
        <v>05</v>
      </c>
      <c r="B1917" s="23">
        <f t="shared" si="61"/>
        <v>1011250</v>
      </c>
      <c r="C1917" s="6" t="s">
        <v>629</v>
      </c>
      <c r="D1917" s="7" t="s">
        <v>1096</v>
      </c>
      <c r="E1917" s="7" t="s">
        <v>8</v>
      </c>
      <c r="F1917" s="7" t="s">
        <v>1066</v>
      </c>
      <c r="G1917" s="7" t="s">
        <v>982</v>
      </c>
      <c r="H1917" s="7" t="s">
        <v>683</v>
      </c>
      <c r="I1917" s="7" t="s">
        <v>684</v>
      </c>
      <c r="J1917" s="6" t="s">
        <v>658</v>
      </c>
      <c r="K1917" s="1">
        <v>32601</v>
      </c>
      <c r="L1917" s="1">
        <v>37990</v>
      </c>
      <c r="M1917" s="1">
        <v>35924.923999999999</v>
      </c>
      <c r="N1917" s="2">
        <v>5.6674948621207903</v>
      </c>
      <c r="O1917" s="2">
        <v>5.6675177678336404</v>
      </c>
      <c r="P1917" s="16">
        <v>6.6264261268861704</v>
      </c>
    </row>
    <row r="1918" spans="1:16" x14ac:dyDescent="0.35">
      <c r="A1918" s="23" t="str">
        <f t="shared" si="60"/>
        <v>05</v>
      </c>
      <c r="B1918" s="23">
        <f t="shared" si="61"/>
        <v>1011701</v>
      </c>
      <c r="C1918" s="6" t="s">
        <v>629</v>
      </c>
      <c r="D1918" s="7" t="s">
        <v>1096</v>
      </c>
      <c r="E1918" s="7" t="s">
        <v>8</v>
      </c>
      <c r="F1918" s="7" t="s">
        <v>1066</v>
      </c>
      <c r="G1918" s="7" t="s">
        <v>982</v>
      </c>
      <c r="H1918" s="7" t="s">
        <v>702</v>
      </c>
      <c r="I1918" s="7" t="s">
        <v>703</v>
      </c>
      <c r="J1918" s="6" t="s">
        <v>658</v>
      </c>
      <c r="K1918" s="1">
        <v>157439</v>
      </c>
      <c r="L1918" s="1">
        <v>163293</v>
      </c>
      <c r="M1918" s="1">
        <v>163293.12</v>
      </c>
      <c r="N1918" s="2">
        <v>4.7306004230209799</v>
      </c>
      <c r="O1918" s="2">
        <v>4.7306008218356004</v>
      </c>
      <c r="P1918" s="16">
        <v>6.0904473066593399</v>
      </c>
    </row>
    <row r="1919" spans="1:16" x14ac:dyDescent="0.35">
      <c r="A1919" s="23" t="str">
        <f t="shared" si="60"/>
        <v>05</v>
      </c>
      <c r="B1919" s="23">
        <f t="shared" si="61"/>
        <v>1012038</v>
      </c>
      <c r="C1919" s="6" t="s">
        <v>629</v>
      </c>
      <c r="D1919" s="7" t="s">
        <v>1096</v>
      </c>
      <c r="E1919" s="7" t="s">
        <v>8</v>
      </c>
      <c r="F1919" s="7" t="s">
        <v>1066</v>
      </c>
      <c r="G1919" s="7" t="s">
        <v>982</v>
      </c>
      <c r="H1919" s="7" t="s">
        <v>718</v>
      </c>
      <c r="I1919" s="7" t="s">
        <v>719</v>
      </c>
      <c r="J1919" s="6" t="s">
        <v>658</v>
      </c>
      <c r="K1919" s="1">
        <v>2642</v>
      </c>
      <c r="L1919" s="1">
        <v>12420</v>
      </c>
      <c r="M1919" s="1">
        <v>13236.034</v>
      </c>
      <c r="N1919" s="2">
        <v>0</v>
      </c>
      <c r="O1919" s="2">
        <v>0</v>
      </c>
      <c r="P1919" s="16">
        <v>6.7010432581239998</v>
      </c>
    </row>
    <row r="1920" spans="1:16" x14ac:dyDescent="0.35">
      <c r="A1920" s="23" t="str">
        <f t="shared" si="60"/>
        <v>05</v>
      </c>
      <c r="B1920" s="23">
        <f t="shared" si="61"/>
        <v>1012108</v>
      </c>
      <c r="C1920" s="6" t="s">
        <v>629</v>
      </c>
      <c r="D1920" s="7" t="s">
        <v>1096</v>
      </c>
      <c r="E1920" s="7" t="s">
        <v>8</v>
      </c>
      <c r="F1920" s="7" t="s">
        <v>1066</v>
      </c>
      <c r="G1920" s="7" t="s">
        <v>982</v>
      </c>
      <c r="H1920" s="7" t="s">
        <v>722</v>
      </c>
      <c r="I1920" s="7" t="s">
        <v>723</v>
      </c>
      <c r="J1920" s="6" t="s">
        <v>658</v>
      </c>
      <c r="K1920" s="1">
        <v>225690</v>
      </c>
      <c r="L1920" s="1">
        <v>225527</v>
      </c>
      <c r="M1920" s="1">
        <v>225708.435</v>
      </c>
      <c r="N1920" s="2">
        <v>0</v>
      </c>
      <c r="O1920" s="2">
        <v>7.3226930700093602</v>
      </c>
      <c r="P1920" s="16">
        <v>7.3179760375371004</v>
      </c>
    </row>
    <row r="1921" spans="1:16" x14ac:dyDescent="0.35">
      <c r="A1921" s="23" t="str">
        <f t="shared" si="60"/>
        <v>05</v>
      </c>
      <c r="B1921" s="23">
        <f t="shared" si="61"/>
        <v>1012109</v>
      </c>
      <c r="C1921" s="6" t="s">
        <v>629</v>
      </c>
      <c r="D1921" s="7" t="s">
        <v>1096</v>
      </c>
      <c r="E1921" s="7" t="s">
        <v>8</v>
      </c>
      <c r="F1921" s="7" t="s">
        <v>1066</v>
      </c>
      <c r="G1921" s="7" t="s">
        <v>982</v>
      </c>
      <c r="H1921" s="7" t="s">
        <v>724</v>
      </c>
      <c r="I1921" s="7" t="s">
        <v>725</v>
      </c>
      <c r="J1921" s="6" t="s">
        <v>658</v>
      </c>
      <c r="K1921" s="1">
        <v>353194</v>
      </c>
      <c r="L1921" s="1">
        <v>353194</v>
      </c>
      <c r="M1921" s="1">
        <v>353621.73</v>
      </c>
      <c r="N1921" s="2">
        <v>0</v>
      </c>
      <c r="O1921" s="2">
        <v>7.3226781881911904</v>
      </c>
      <c r="P1921" s="16">
        <v>7.27739088262478</v>
      </c>
    </row>
    <row r="1922" spans="1:16" x14ac:dyDescent="0.35">
      <c r="A1922" s="23" t="str">
        <f t="shared" si="60"/>
        <v>05</v>
      </c>
      <c r="B1922" s="23">
        <f t="shared" si="61"/>
        <v>1012110</v>
      </c>
      <c r="C1922" s="6" t="s">
        <v>629</v>
      </c>
      <c r="D1922" s="7" t="s">
        <v>1096</v>
      </c>
      <c r="E1922" s="7" t="s">
        <v>8</v>
      </c>
      <c r="F1922" s="7" t="s">
        <v>1066</v>
      </c>
      <c r="G1922" s="7" t="s">
        <v>982</v>
      </c>
      <c r="H1922" s="7" t="s">
        <v>726</v>
      </c>
      <c r="I1922" s="7" t="s">
        <v>727</v>
      </c>
      <c r="J1922" s="6" t="s">
        <v>658</v>
      </c>
      <c r="K1922" s="1">
        <v>107138</v>
      </c>
      <c r="L1922" s="1">
        <v>106776</v>
      </c>
      <c r="M1922" s="1">
        <v>106775.909</v>
      </c>
      <c r="N1922" s="2">
        <v>0</v>
      </c>
      <c r="O1922" s="2">
        <v>7.3227036038061</v>
      </c>
      <c r="P1922" s="16">
        <v>7.46498687733017</v>
      </c>
    </row>
    <row r="1923" spans="1:16" x14ac:dyDescent="0.35">
      <c r="A1923" s="23" t="str">
        <f t="shared" si="60"/>
        <v>05</v>
      </c>
      <c r="B1923" s="23">
        <f t="shared" si="61"/>
        <v>1012111</v>
      </c>
      <c r="C1923" s="6" t="s">
        <v>629</v>
      </c>
      <c r="D1923" s="7" t="s">
        <v>1096</v>
      </c>
      <c r="E1923" s="7" t="s">
        <v>8</v>
      </c>
      <c r="F1923" s="7" t="s">
        <v>1066</v>
      </c>
      <c r="G1923" s="7" t="s">
        <v>982</v>
      </c>
      <c r="H1923" s="7" t="s">
        <v>728</v>
      </c>
      <c r="I1923" s="7" t="s">
        <v>729</v>
      </c>
      <c r="J1923" s="6" t="s">
        <v>658</v>
      </c>
      <c r="K1923" s="1">
        <v>148938</v>
      </c>
      <c r="L1923" s="1">
        <v>138709</v>
      </c>
      <c r="M1923" s="1">
        <v>139888.12400000001</v>
      </c>
      <c r="N1923" s="2">
        <v>0</v>
      </c>
      <c r="O1923" s="2">
        <v>7.3226899480206802</v>
      </c>
      <c r="P1923" s="16">
        <v>7.34594807276134</v>
      </c>
    </row>
    <row r="1924" spans="1:16" x14ac:dyDescent="0.35">
      <c r="A1924" s="23" t="str">
        <f t="shared" si="60"/>
        <v>05</v>
      </c>
      <c r="B1924" s="23">
        <f t="shared" si="61"/>
        <v>1012112</v>
      </c>
      <c r="C1924" s="6" t="s">
        <v>629</v>
      </c>
      <c r="D1924" s="7" t="s">
        <v>1096</v>
      </c>
      <c r="E1924" s="7" t="s">
        <v>8</v>
      </c>
      <c r="F1924" s="7" t="s">
        <v>1066</v>
      </c>
      <c r="G1924" s="7" t="s">
        <v>982</v>
      </c>
      <c r="H1924" s="7" t="s">
        <v>730</v>
      </c>
      <c r="I1924" s="7" t="s">
        <v>731</v>
      </c>
      <c r="J1924" s="6" t="s">
        <v>658</v>
      </c>
      <c r="K1924" s="1">
        <v>22189</v>
      </c>
      <c r="L1924" s="1">
        <v>21954</v>
      </c>
      <c r="M1924" s="1">
        <v>20139.485000000001</v>
      </c>
      <c r="N1924" s="2">
        <v>0</v>
      </c>
      <c r="O1924" s="2">
        <v>7.23512799489842</v>
      </c>
      <c r="P1924" s="16">
        <v>6.2711800525187202</v>
      </c>
    </row>
    <row r="1925" spans="1:16" x14ac:dyDescent="0.35">
      <c r="A1925" s="23" t="str">
        <f t="shared" ref="A1925:A1988" si="62">MID(C1925,1,2)</f>
        <v>05</v>
      </c>
      <c r="B1925" s="23">
        <f t="shared" ref="B1925:B1988" si="63">+H1925*1</f>
        <v>1012115</v>
      </c>
      <c r="C1925" s="6" t="s">
        <v>629</v>
      </c>
      <c r="D1925" s="7" t="s">
        <v>1096</v>
      </c>
      <c r="E1925" s="7" t="s">
        <v>8</v>
      </c>
      <c r="F1925" s="7" t="s">
        <v>1066</v>
      </c>
      <c r="G1925" s="7" t="s">
        <v>982</v>
      </c>
      <c r="H1925" s="7" t="s">
        <v>732</v>
      </c>
      <c r="I1925" s="7" t="s">
        <v>733</v>
      </c>
      <c r="J1925" s="6" t="s">
        <v>658</v>
      </c>
      <c r="K1925" s="1">
        <v>19958</v>
      </c>
      <c r="L1925" s="1">
        <v>19958</v>
      </c>
      <c r="M1925" s="1">
        <v>20502.417000000001</v>
      </c>
      <c r="N1925" s="2">
        <v>7.5415873334001402</v>
      </c>
      <c r="O1925" s="2">
        <v>7.5415873334001402</v>
      </c>
      <c r="P1925" s="16">
        <v>7.3526651808906198</v>
      </c>
    </row>
    <row r="1926" spans="1:16" x14ac:dyDescent="0.35">
      <c r="A1926" s="23" t="str">
        <f t="shared" si="62"/>
        <v>05</v>
      </c>
      <c r="B1926" s="23">
        <f t="shared" si="63"/>
        <v>1012145</v>
      </c>
      <c r="C1926" s="6" t="s">
        <v>629</v>
      </c>
      <c r="D1926" s="7" t="s">
        <v>1096</v>
      </c>
      <c r="E1926" s="7" t="s">
        <v>8</v>
      </c>
      <c r="F1926" s="7" t="s">
        <v>1066</v>
      </c>
      <c r="G1926" s="7" t="s">
        <v>982</v>
      </c>
      <c r="H1926" s="7" t="s">
        <v>734</v>
      </c>
      <c r="I1926" s="7" t="s">
        <v>735</v>
      </c>
      <c r="J1926" s="6" t="s">
        <v>658</v>
      </c>
      <c r="K1926" s="1">
        <v>99791</v>
      </c>
      <c r="L1926" s="1">
        <v>219718</v>
      </c>
      <c r="M1926" s="1">
        <v>219474.921</v>
      </c>
      <c r="N1926" s="2">
        <v>6.3819482718882501</v>
      </c>
      <c r="O1926" s="2">
        <v>6.3819395770942799</v>
      </c>
      <c r="P1926" s="16">
        <v>6.5281433093669996</v>
      </c>
    </row>
    <row r="1927" spans="1:16" x14ac:dyDescent="0.35">
      <c r="A1927" s="23" t="str">
        <f t="shared" si="62"/>
        <v>05</v>
      </c>
      <c r="B1927" s="23">
        <f t="shared" si="63"/>
        <v>1012160</v>
      </c>
      <c r="C1927" s="6" t="s">
        <v>629</v>
      </c>
      <c r="D1927" s="7" t="s">
        <v>1096</v>
      </c>
      <c r="E1927" s="7" t="s">
        <v>8</v>
      </c>
      <c r="F1927" s="7" t="s">
        <v>1066</v>
      </c>
      <c r="G1927" s="7" t="s">
        <v>982</v>
      </c>
      <c r="H1927" s="7" t="s">
        <v>746</v>
      </c>
      <c r="I1927" s="7" t="s">
        <v>747</v>
      </c>
      <c r="J1927" s="6" t="s">
        <v>658</v>
      </c>
      <c r="K1927" s="1">
        <v>59875</v>
      </c>
      <c r="L1927" s="1">
        <v>47174</v>
      </c>
      <c r="M1927" s="1">
        <v>47173.728000000003</v>
      </c>
      <c r="N1927" s="2">
        <v>6.1433653444676404</v>
      </c>
      <c r="O1927" s="2">
        <v>6.1433628693772002</v>
      </c>
      <c r="P1927" s="16">
        <v>5.2256787252430001</v>
      </c>
    </row>
    <row r="1928" spans="1:16" x14ac:dyDescent="0.35">
      <c r="A1928" s="23" t="str">
        <f t="shared" si="62"/>
        <v>05</v>
      </c>
      <c r="B1928" s="23">
        <f t="shared" si="63"/>
        <v>1012167</v>
      </c>
      <c r="C1928" s="6" t="s">
        <v>629</v>
      </c>
      <c r="D1928" s="7" t="s">
        <v>1096</v>
      </c>
      <c r="E1928" s="7" t="s">
        <v>8</v>
      </c>
      <c r="F1928" s="7" t="s">
        <v>1066</v>
      </c>
      <c r="G1928" s="7" t="s">
        <v>982</v>
      </c>
      <c r="H1928" s="7" t="s">
        <v>758</v>
      </c>
      <c r="I1928" s="7" t="s">
        <v>759</v>
      </c>
      <c r="J1928" s="6" t="s">
        <v>658</v>
      </c>
      <c r="K1928" s="1">
        <v>543521</v>
      </c>
      <c r="L1928" s="1">
        <v>545769</v>
      </c>
      <c r="M1928" s="1">
        <v>545769.05599999998</v>
      </c>
      <c r="N1928" s="2">
        <v>5.8402564022365304</v>
      </c>
      <c r="O1928" s="2">
        <v>5.8402565920746703</v>
      </c>
      <c r="P1928" s="16">
        <v>6.2336045777941598</v>
      </c>
    </row>
    <row r="1929" spans="1:16" x14ac:dyDescent="0.35">
      <c r="A1929" s="23" t="str">
        <f t="shared" si="62"/>
        <v>05</v>
      </c>
      <c r="B1929" s="23">
        <f t="shared" si="63"/>
        <v>1012399</v>
      </c>
      <c r="C1929" s="6" t="s">
        <v>629</v>
      </c>
      <c r="D1929" s="7" t="s">
        <v>1096</v>
      </c>
      <c r="E1929" s="7" t="s">
        <v>8</v>
      </c>
      <c r="F1929" s="7" t="s">
        <v>1066</v>
      </c>
      <c r="G1929" s="7" t="s">
        <v>982</v>
      </c>
      <c r="H1929" s="7" t="s">
        <v>776</v>
      </c>
      <c r="I1929" s="7" t="s">
        <v>777</v>
      </c>
      <c r="J1929" s="6" t="s">
        <v>658</v>
      </c>
      <c r="K1929" s="1">
        <v>18144</v>
      </c>
      <c r="L1929" s="1"/>
      <c r="M1929" s="1"/>
      <c r="N1929" s="2">
        <v>6.6839726631393299</v>
      </c>
      <c r="O1929" s="2"/>
      <c r="P1929" s="16"/>
    </row>
    <row r="1930" spans="1:16" x14ac:dyDescent="0.35">
      <c r="A1930" s="23" t="str">
        <f t="shared" si="62"/>
        <v>05</v>
      </c>
      <c r="B1930" s="23">
        <f t="shared" si="63"/>
        <v>1012519</v>
      </c>
      <c r="C1930" s="6" t="s">
        <v>629</v>
      </c>
      <c r="D1930" s="7" t="s">
        <v>1096</v>
      </c>
      <c r="E1930" s="7" t="s">
        <v>8</v>
      </c>
      <c r="F1930" s="7" t="s">
        <v>1066</v>
      </c>
      <c r="G1930" s="7" t="s">
        <v>982</v>
      </c>
      <c r="H1930" s="7" t="s">
        <v>803</v>
      </c>
      <c r="I1930" s="7" t="s">
        <v>721</v>
      </c>
      <c r="J1930" s="6" t="s">
        <v>658</v>
      </c>
      <c r="K1930" s="1">
        <v>6105</v>
      </c>
      <c r="L1930" s="1">
        <v>8257</v>
      </c>
      <c r="M1930" s="1">
        <v>6441.0320000000002</v>
      </c>
      <c r="N1930" s="2">
        <v>7.2493038493038497</v>
      </c>
      <c r="O1930" s="2">
        <v>7.2492430664890399</v>
      </c>
      <c r="P1930" s="16">
        <v>6.2140536640712201</v>
      </c>
    </row>
    <row r="1931" spans="1:16" x14ac:dyDescent="0.35">
      <c r="A1931" s="23" t="str">
        <f t="shared" si="62"/>
        <v>05</v>
      </c>
      <c r="B1931" s="23">
        <f t="shared" si="63"/>
        <v>1012520</v>
      </c>
      <c r="C1931" s="6" t="s">
        <v>629</v>
      </c>
      <c r="D1931" s="7" t="s">
        <v>1096</v>
      </c>
      <c r="E1931" s="7" t="s">
        <v>8</v>
      </c>
      <c r="F1931" s="7" t="s">
        <v>1066</v>
      </c>
      <c r="G1931" s="7" t="s">
        <v>982</v>
      </c>
      <c r="H1931" s="7" t="s">
        <v>804</v>
      </c>
      <c r="I1931" s="7" t="s">
        <v>723</v>
      </c>
      <c r="J1931" s="6" t="s">
        <v>658</v>
      </c>
      <c r="K1931" s="1">
        <v>60240</v>
      </c>
      <c r="L1931" s="1">
        <v>65409</v>
      </c>
      <c r="M1931" s="1">
        <v>65408.608999999997</v>
      </c>
      <c r="N1931" s="2">
        <v>7.3226925630810102</v>
      </c>
      <c r="O1931" s="2">
        <v>7.3226925958201496</v>
      </c>
      <c r="P1931" s="16">
        <v>7.1620496240792999</v>
      </c>
    </row>
    <row r="1932" spans="1:16" x14ac:dyDescent="0.35">
      <c r="A1932" s="23" t="str">
        <f t="shared" si="62"/>
        <v>05</v>
      </c>
      <c r="B1932" s="23">
        <f t="shared" si="63"/>
        <v>1012521</v>
      </c>
      <c r="C1932" s="6" t="s">
        <v>629</v>
      </c>
      <c r="D1932" s="7" t="s">
        <v>1096</v>
      </c>
      <c r="E1932" s="7" t="s">
        <v>8</v>
      </c>
      <c r="F1932" s="7" t="s">
        <v>1066</v>
      </c>
      <c r="G1932" s="7" t="s">
        <v>982</v>
      </c>
      <c r="H1932" s="7" t="s">
        <v>805</v>
      </c>
      <c r="I1932" s="7" t="s">
        <v>725</v>
      </c>
      <c r="J1932" s="6" t="s">
        <v>658</v>
      </c>
      <c r="K1932" s="1">
        <v>150152</v>
      </c>
      <c r="L1932" s="1">
        <v>151072</v>
      </c>
      <c r="M1932" s="1">
        <v>151228.16800000001</v>
      </c>
      <c r="N1932" s="2">
        <v>7.3226730246683402</v>
      </c>
      <c r="O1932" s="2">
        <v>7.3226739567888197</v>
      </c>
      <c r="P1932" s="16">
        <v>7.2440936704331396</v>
      </c>
    </row>
    <row r="1933" spans="1:16" x14ac:dyDescent="0.35">
      <c r="A1933" s="23" t="str">
        <f t="shared" si="62"/>
        <v>05</v>
      </c>
      <c r="B1933" s="23">
        <f t="shared" si="63"/>
        <v>1012522</v>
      </c>
      <c r="C1933" s="6" t="s">
        <v>629</v>
      </c>
      <c r="D1933" s="7" t="s">
        <v>1096</v>
      </c>
      <c r="E1933" s="7" t="s">
        <v>8</v>
      </c>
      <c r="F1933" s="7" t="s">
        <v>1066</v>
      </c>
      <c r="G1933" s="7" t="s">
        <v>982</v>
      </c>
      <c r="H1933" s="7" t="s">
        <v>806</v>
      </c>
      <c r="I1933" s="7" t="s">
        <v>727</v>
      </c>
      <c r="J1933" s="6" t="s">
        <v>658</v>
      </c>
      <c r="K1933" s="1">
        <v>107705</v>
      </c>
      <c r="L1933" s="1">
        <v>107321</v>
      </c>
      <c r="M1933" s="1">
        <v>108409.10799999999</v>
      </c>
      <c r="N1933" s="2">
        <v>7.3226869690357903</v>
      </c>
      <c r="O1933" s="2">
        <v>7.3226954650068503</v>
      </c>
      <c r="P1933" s="16">
        <v>7.1310882126250901</v>
      </c>
    </row>
    <row r="1934" spans="1:16" x14ac:dyDescent="0.35">
      <c r="A1934" s="23" t="str">
        <f t="shared" si="62"/>
        <v>05</v>
      </c>
      <c r="B1934" s="23">
        <f t="shared" si="63"/>
        <v>1012523</v>
      </c>
      <c r="C1934" s="6" t="s">
        <v>629</v>
      </c>
      <c r="D1934" s="7" t="s">
        <v>1096</v>
      </c>
      <c r="E1934" s="7" t="s">
        <v>8</v>
      </c>
      <c r="F1934" s="7" t="s">
        <v>1066</v>
      </c>
      <c r="G1934" s="7" t="s">
        <v>982</v>
      </c>
      <c r="H1934" s="7" t="s">
        <v>807</v>
      </c>
      <c r="I1934" s="7" t="s">
        <v>729</v>
      </c>
      <c r="J1934" s="6" t="s">
        <v>658</v>
      </c>
      <c r="K1934" s="1">
        <v>87217</v>
      </c>
      <c r="L1934" s="1">
        <v>95980</v>
      </c>
      <c r="M1934" s="1">
        <v>92986.501000000004</v>
      </c>
      <c r="N1934" s="2">
        <v>7.3227123152596398</v>
      </c>
      <c r="O1934" s="2">
        <v>7.3227130652219197</v>
      </c>
      <c r="P1934" s="16">
        <v>7.3491899818878004</v>
      </c>
    </row>
    <row r="1935" spans="1:16" x14ac:dyDescent="0.35">
      <c r="A1935" s="23" t="str">
        <f t="shared" si="62"/>
        <v>05</v>
      </c>
      <c r="B1935" s="23">
        <f t="shared" si="63"/>
        <v>1012524</v>
      </c>
      <c r="C1935" s="6" t="s">
        <v>629</v>
      </c>
      <c r="D1935" s="7" t="s">
        <v>1096</v>
      </c>
      <c r="E1935" s="7" t="s">
        <v>8</v>
      </c>
      <c r="F1935" s="7" t="s">
        <v>1066</v>
      </c>
      <c r="G1935" s="7" t="s">
        <v>982</v>
      </c>
      <c r="H1935" s="7" t="s">
        <v>808</v>
      </c>
      <c r="I1935" s="7" t="s">
        <v>731</v>
      </c>
      <c r="J1935" s="6" t="s">
        <v>658</v>
      </c>
      <c r="K1935" s="1">
        <v>34571</v>
      </c>
      <c r="L1935" s="1">
        <v>34927</v>
      </c>
      <c r="M1935" s="1">
        <v>34926.584000000003</v>
      </c>
      <c r="N1935" s="2">
        <v>7.23522605652136</v>
      </c>
      <c r="O1935" s="2">
        <v>7.2352334869871404</v>
      </c>
      <c r="P1935" s="16">
        <v>6.8190854851422102</v>
      </c>
    </row>
    <row r="1936" spans="1:16" x14ac:dyDescent="0.35">
      <c r="A1936" s="23" t="str">
        <f t="shared" si="62"/>
        <v>05</v>
      </c>
      <c r="B1936" s="23">
        <f t="shared" si="63"/>
        <v>1012694</v>
      </c>
      <c r="C1936" s="6" t="s">
        <v>629</v>
      </c>
      <c r="D1936" s="7" t="s">
        <v>1096</v>
      </c>
      <c r="E1936" s="7" t="s">
        <v>8</v>
      </c>
      <c r="F1936" s="7" t="s">
        <v>1066</v>
      </c>
      <c r="G1936" s="7" t="s">
        <v>982</v>
      </c>
      <c r="H1936" s="7" t="s">
        <v>832</v>
      </c>
      <c r="I1936" s="7" t="s">
        <v>1282</v>
      </c>
      <c r="J1936" s="6" t="s">
        <v>658</v>
      </c>
      <c r="K1936" s="1">
        <v>54432</v>
      </c>
      <c r="L1936" s="1">
        <v>59832</v>
      </c>
      <c r="M1936" s="1">
        <v>19958.047999999999</v>
      </c>
      <c r="N1936" s="2">
        <v>7.5414278365667302</v>
      </c>
      <c r="O1936" s="2">
        <v>7.5414326781655303</v>
      </c>
      <c r="P1936" s="16">
        <v>7.5981486065170296</v>
      </c>
    </row>
    <row r="1937" spans="1:16" x14ac:dyDescent="0.35">
      <c r="A1937" s="23" t="str">
        <f t="shared" si="62"/>
        <v>05</v>
      </c>
      <c r="B1937" s="23">
        <f t="shared" si="63"/>
        <v>1023273</v>
      </c>
      <c r="C1937" s="6" t="s">
        <v>629</v>
      </c>
      <c r="D1937" s="7" t="s">
        <v>1096</v>
      </c>
      <c r="E1937" s="7" t="s">
        <v>8</v>
      </c>
      <c r="F1937" s="7" t="s">
        <v>1076</v>
      </c>
      <c r="G1937" s="7" t="s">
        <v>1004</v>
      </c>
      <c r="H1937" s="7" t="s">
        <v>452</v>
      </c>
      <c r="I1937" s="7" t="s">
        <v>453</v>
      </c>
      <c r="J1937" s="6" t="s">
        <v>553</v>
      </c>
      <c r="K1937" s="1">
        <v>22260</v>
      </c>
      <c r="L1937" s="1">
        <v>22260</v>
      </c>
      <c r="M1937" s="1">
        <v>22425.736000000001</v>
      </c>
      <c r="N1937" s="2">
        <v>4.1148247978436698</v>
      </c>
      <c r="O1937" s="2">
        <v>4.1148247978436698</v>
      </c>
      <c r="P1937" s="16">
        <v>3.8940946954873601</v>
      </c>
    </row>
    <row r="1938" spans="1:16" x14ac:dyDescent="0.35">
      <c r="A1938" s="23" t="str">
        <f t="shared" si="62"/>
        <v>05</v>
      </c>
      <c r="B1938" s="23">
        <f t="shared" si="63"/>
        <v>1023274</v>
      </c>
      <c r="C1938" s="6" t="s">
        <v>629</v>
      </c>
      <c r="D1938" s="7" t="s">
        <v>1096</v>
      </c>
      <c r="E1938" s="7" t="s">
        <v>8</v>
      </c>
      <c r="F1938" s="7" t="s">
        <v>1076</v>
      </c>
      <c r="G1938" s="7" t="s">
        <v>1004</v>
      </c>
      <c r="H1938" s="7" t="s">
        <v>454</v>
      </c>
      <c r="I1938" s="7" t="s">
        <v>455</v>
      </c>
      <c r="J1938" s="6" t="s">
        <v>553</v>
      </c>
      <c r="K1938" s="1">
        <v>12284</v>
      </c>
      <c r="L1938" s="1">
        <v>12284</v>
      </c>
      <c r="M1938" s="1">
        <v>12700.575999999999</v>
      </c>
      <c r="N1938" s="2">
        <v>4.11494627157278</v>
      </c>
      <c r="O1938" s="2">
        <v>4.11494627157278</v>
      </c>
      <c r="P1938" s="16">
        <v>3.8940093504420599</v>
      </c>
    </row>
    <row r="1939" spans="1:16" x14ac:dyDescent="0.35">
      <c r="A1939" s="23" t="str">
        <f t="shared" si="62"/>
        <v>05</v>
      </c>
      <c r="B1939" s="23">
        <f t="shared" si="63"/>
        <v>1023276</v>
      </c>
      <c r="C1939" s="6" t="s">
        <v>629</v>
      </c>
      <c r="D1939" s="7" t="s">
        <v>1096</v>
      </c>
      <c r="E1939" s="7" t="s">
        <v>8</v>
      </c>
      <c r="F1939" s="7" t="s">
        <v>1076</v>
      </c>
      <c r="G1939" s="7" t="s">
        <v>1004</v>
      </c>
      <c r="H1939" s="7" t="s">
        <v>604</v>
      </c>
      <c r="I1939" s="7" t="s">
        <v>605</v>
      </c>
      <c r="J1939" s="6" t="s">
        <v>553</v>
      </c>
      <c r="K1939" s="1">
        <v>1102</v>
      </c>
      <c r="L1939" s="1">
        <v>1102</v>
      </c>
      <c r="M1939" s="1"/>
      <c r="N1939" s="2">
        <v>4.1134301270417399</v>
      </c>
      <c r="O1939" s="2">
        <v>4.1134301270417399</v>
      </c>
      <c r="P1939" s="16"/>
    </row>
    <row r="1940" spans="1:16" x14ac:dyDescent="0.35">
      <c r="A1940" s="23" t="str">
        <f t="shared" si="62"/>
        <v>05</v>
      </c>
      <c r="B1940" s="23">
        <f t="shared" si="63"/>
        <v>1022619</v>
      </c>
      <c r="C1940" s="6" t="s">
        <v>629</v>
      </c>
      <c r="D1940" s="7" t="s">
        <v>1096</v>
      </c>
      <c r="E1940" s="7" t="s">
        <v>8</v>
      </c>
      <c r="F1940" s="7" t="s">
        <v>1083</v>
      </c>
      <c r="G1940" s="7" t="s">
        <v>1015</v>
      </c>
      <c r="H1940" s="7" t="s">
        <v>320</v>
      </c>
      <c r="I1940" s="7" t="s">
        <v>321</v>
      </c>
      <c r="J1940" s="6" t="s">
        <v>553</v>
      </c>
      <c r="K1940" s="1">
        <v>5957</v>
      </c>
      <c r="L1940" s="1">
        <v>5957</v>
      </c>
      <c r="M1940" s="1">
        <v>5955.6549999999997</v>
      </c>
      <c r="N1940" s="2">
        <v>7.2882323317105904</v>
      </c>
      <c r="O1940" s="2">
        <v>7.2882323317105904</v>
      </c>
      <c r="P1940" s="16">
        <v>7.1248613460652104</v>
      </c>
    </row>
    <row r="1941" spans="1:16" x14ac:dyDescent="0.35">
      <c r="A1941" s="23" t="str">
        <f t="shared" si="62"/>
        <v>05</v>
      </c>
      <c r="B1941" s="23">
        <f t="shared" si="63"/>
        <v>1030370</v>
      </c>
      <c r="C1941" s="6" t="s">
        <v>629</v>
      </c>
      <c r="D1941" s="7" t="s">
        <v>1096</v>
      </c>
      <c r="E1941" s="7" t="s">
        <v>8</v>
      </c>
      <c r="F1941" s="7" t="s">
        <v>1081</v>
      </c>
      <c r="G1941" s="7" t="s">
        <v>1056</v>
      </c>
      <c r="H1941" s="7" t="s">
        <v>881</v>
      </c>
      <c r="I1941" s="7" t="s">
        <v>882</v>
      </c>
      <c r="J1941" s="6" t="s">
        <v>659</v>
      </c>
      <c r="K1941" s="1">
        <v>12000</v>
      </c>
      <c r="L1941" s="1">
        <v>12000</v>
      </c>
      <c r="M1941" s="1">
        <v>11793.392</v>
      </c>
      <c r="N1941" s="2">
        <v>4.5280833333333304</v>
      </c>
      <c r="O1941" s="2">
        <v>4.5280833333333304</v>
      </c>
      <c r="P1941" s="16">
        <v>4.3862593730455197</v>
      </c>
    </row>
    <row r="1942" spans="1:16" x14ac:dyDescent="0.35">
      <c r="A1942" s="23" t="str">
        <f t="shared" si="62"/>
        <v>05</v>
      </c>
      <c r="B1942" s="23">
        <f t="shared" si="63"/>
        <v>1023190</v>
      </c>
      <c r="C1942" s="6" t="s">
        <v>629</v>
      </c>
      <c r="D1942" s="7" t="s">
        <v>1096</v>
      </c>
      <c r="E1942" s="7" t="s">
        <v>8</v>
      </c>
      <c r="F1942" s="7" t="s">
        <v>1069</v>
      </c>
      <c r="G1942" s="7" t="s">
        <v>1026</v>
      </c>
      <c r="H1942" s="7" t="s">
        <v>432</v>
      </c>
      <c r="I1942" s="7" t="s">
        <v>433</v>
      </c>
      <c r="J1942" s="6" t="s">
        <v>553</v>
      </c>
      <c r="K1942" s="1">
        <v>269584</v>
      </c>
      <c r="L1942" s="1">
        <v>269584</v>
      </c>
      <c r="M1942" s="1">
        <v>269576.49800000002</v>
      </c>
      <c r="N1942" s="2">
        <v>0.69303074366431205</v>
      </c>
      <c r="O1942" s="2">
        <v>0.69303074366431205</v>
      </c>
      <c r="P1942" s="16">
        <v>0.58287458538021397</v>
      </c>
    </row>
    <row r="1943" spans="1:16" x14ac:dyDescent="0.35">
      <c r="A1943" s="23" t="str">
        <f t="shared" si="62"/>
        <v>05</v>
      </c>
      <c r="B1943" s="23">
        <f t="shared" si="63"/>
        <v>1020853</v>
      </c>
      <c r="C1943" s="6" t="s">
        <v>629</v>
      </c>
      <c r="D1943" s="7" t="s">
        <v>1096</v>
      </c>
      <c r="E1943" s="7" t="s">
        <v>9</v>
      </c>
      <c r="F1943" s="7" t="s">
        <v>985</v>
      </c>
      <c r="G1943" s="7" t="s">
        <v>1012</v>
      </c>
      <c r="H1943" s="7" t="s">
        <v>77</v>
      </c>
      <c r="I1943" s="7" t="s">
        <v>78</v>
      </c>
      <c r="J1943" s="6" t="s">
        <v>553</v>
      </c>
      <c r="K1943" s="1">
        <v>168000</v>
      </c>
      <c r="L1943" s="1">
        <v>168000</v>
      </c>
      <c r="M1943" s="1">
        <v>160000</v>
      </c>
      <c r="N1943" s="2">
        <v>4.1100000000000003</v>
      </c>
      <c r="O1943" s="2">
        <v>4.1100000000000003</v>
      </c>
      <c r="P1943" s="16">
        <v>3.980532566875</v>
      </c>
    </row>
    <row r="1944" spans="1:16" x14ac:dyDescent="0.35">
      <c r="A1944" s="23" t="str">
        <f t="shared" si="62"/>
        <v>05</v>
      </c>
      <c r="B1944" s="23">
        <f t="shared" si="63"/>
        <v>1022858</v>
      </c>
      <c r="C1944" s="6" t="s">
        <v>629</v>
      </c>
      <c r="D1944" s="7" t="s">
        <v>1096</v>
      </c>
      <c r="E1944" s="7" t="s">
        <v>9</v>
      </c>
      <c r="F1944" s="7" t="s">
        <v>1075</v>
      </c>
      <c r="G1944" s="7" t="s">
        <v>1002</v>
      </c>
      <c r="H1944" s="7" t="s">
        <v>601</v>
      </c>
      <c r="I1944" s="7" t="s">
        <v>510</v>
      </c>
      <c r="J1944" s="6" t="s">
        <v>553</v>
      </c>
      <c r="K1944" s="1">
        <v>96000</v>
      </c>
      <c r="L1944" s="1">
        <v>96000</v>
      </c>
      <c r="M1944" s="1">
        <v>87200</v>
      </c>
      <c r="N1944" s="2">
        <v>3.3270312500000001</v>
      </c>
      <c r="O1944" s="2">
        <v>3.3270312500000001</v>
      </c>
      <c r="P1944" s="16">
        <v>3.0045950470183498</v>
      </c>
    </row>
    <row r="1945" spans="1:16" x14ac:dyDescent="0.35">
      <c r="A1945" s="23" t="str">
        <f t="shared" si="62"/>
        <v>05</v>
      </c>
      <c r="B1945" s="23">
        <f t="shared" si="63"/>
        <v>1012724</v>
      </c>
      <c r="C1945" s="6" t="s">
        <v>629</v>
      </c>
      <c r="D1945" s="7" t="s">
        <v>1096</v>
      </c>
      <c r="E1945" s="7" t="s">
        <v>9</v>
      </c>
      <c r="F1945" s="7" t="s">
        <v>1065</v>
      </c>
      <c r="G1945" s="7" t="s">
        <v>989</v>
      </c>
      <c r="H1945" s="7" t="s">
        <v>839</v>
      </c>
      <c r="I1945" s="7" t="s">
        <v>840</v>
      </c>
      <c r="J1945" s="6" t="s">
        <v>658</v>
      </c>
      <c r="K1945" s="1">
        <v>1463</v>
      </c>
      <c r="L1945" s="1">
        <v>8011</v>
      </c>
      <c r="M1945" s="1">
        <v>8011</v>
      </c>
      <c r="N1945" s="2">
        <v>1.23034859876965E-2</v>
      </c>
      <c r="O1945" s="2">
        <v>0.949943827237548</v>
      </c>
      <c r="P1945" s="16">
        <v>0.85940832605167905</v>
      </c>
    </row>
    <row r="1946" spans="1:16" x14ac:dyDescent="0.35">
      <c r="A1946" s="23" t="str">
        <f t="shared" si="62"/>
        <v>05</v>
      </c>
      <c r="B1946" s="23">
        <f t="shared" si="63"/>
        <v>1012730</v>
      </c>
      <c r="C1946" s="6" t="s">
        <v>629</v>
      </c>
      <c r="D1946" s="7" t="s">
        <v>1096</v>
      </c>
      <c r="E1946" s="7" t="s">
        <v>9</v>
      </c>
      <c r="F1946" s="7" t="s">
        <v>1065</v>
      </c>
      <c r="G1946" s="7" t="s">
        <v>989</v>
      </c>
      <c r="H1946" s="7" t="s">
        <v>843</v>
      </c>
      <c r="I1946" s="7" t="s">
        <v>844</v>
      </c>
      <c r="J1946" s="6" t="s">
        <v>658</v>
      </c>
      <c r="K1946" s="1">
        <v>1639</v>
      </c>
      <c r="L1946" s="1">
        <v>1639</v>
      </c>
      <c r="M1946" s="1">
        <v>8011</v>
      </c>
      <c r="N1946" s="2">
        <v>1.2202562538133E-2</v>
      </c>
      <c r="O1946" s="2">
        <v>1.2202562538133E-2</v>
      </c>
      <c r="P1946" s="16">
        <v>0.85940832605167905</v>
      </c>
    </row>
    <row r="1947" spans="1:16" x14ac:dyDescent="0.35">
      <c r="A1947" s="23" t="str">
        <f t="shared" si="62"/>
        <v>05</v>
      </c>
      <c r="B1947" s="23">
        <f t="shared" si="63"/>
        <v>1012745</v>
      </c>
      <c r="C1947" s="6" t="s">
        <v>629</v>
      </c>
      <c r="D1947" s="7" t="s">
        <v>1096</v>
      </c>
      <c r="E1947" s="7" t="s">
        <v>9</v>
      </c>
      <c r="F1947" s="7" t="s">
        <v>1065</v>
      </c>
      <c r="G1947" s="7" t="s">
        <v>989</v>
      </c>
      <c r="H1947" s="7" t="s">
        <v>845</v>
      </c>
      <c r="I1947" s="7" t="s">
        <v>846</v>
      </c>
      <c r="J1947" s="6" t="s">
        <v>658</v>
      </c>
      <c r="K1947" s="1">
        <v>16297</v>
      </c>
      <c r="L1947" s="1">
        <v>21603</v>
      </c>
      <c r="M1947" s="1">
        <v>29614</v>
      </c>
      <c r="N1947" s="2">
        <v>0.59998772780266296</v>
      </c>
      <c r="O1947" s="2">
        <v>0.60000925797342997</v>
      </c>
      <c r="P1947" s="16">
        <v>0.50715785776997402</v>
      </c>
    </row>
    <row r="1948" spans="1:16" x14ac:dyDescent="0.35">
      <c r="A1948" s="23" t="str">
        <f t="shared" si="62"/>
        <v>05</v>
      </c>
      <c r="B1948" s="23">
        <f t="shared" si="63"/>
        <v>1012773</v>
      </c>
      <c r="C1948" s="6" t="s">
        <v>629</v>
      </c>
      <c r="D1948" s="7" t="s">
        <v>1096</v>
      </c>
      <c r="E1948" s="7" t="s">
        <v>9</v>
      </c>
      <c r="F1948" s="7" t="s">
        <v>1065</v>
      </c>
      <c r="G1948" s="7" t="s">
        <v>995</v>
      </c>
      <c r="H1948" s="7" t="s">
        <v>851</v>
      </c>
      <c r="I1948" s="7" t="s">
        <v>824</v>
      </c>
      <c r="J1948" s="6" t="s">
        <v>658</v>
      </c>
      <c r="K1948" s="1"/>
      <c r="L1948" s="1">
        <v>21600</v>
      </c>
      <c r="M1948" s="1">
        <v>21604.74</v>
      </c>
      <c r="N1948" s="2"/>
      <c r="O1948" s="2">
        <v>0.45</v>
      </c>
      <c r="P1948" s="16">
        <v>0.49352751757253299</v>
      </c>
    </row>
    <row r="1949" spans="1:16" x14ac:dyDescent="0.35">
      <c r="A1949" s="23" t="str">
        <f t="shared" si="62"/>
        <v>05</v>
      </c>
      <c r="B1949" s="23">
        <f t="shared" si="63"/>
        <v>1030635</v>
      </c>
      <c r="C1949" s="6" t="s">
        <v>629</v>
      </c>
      <c r="D1949" s="7" t="s">
        <v>1096</v>
      </c>
      <c r="E1949" s="7" t="s">
        <v>9</v>
      </c>
      <c r="F1949" s="7" t="s">
        <v>1065</v>
      </c>
      <c r="G1949" s="7" t="s">
        <v>1053</v>
      </c>
      <c r="H1949" s="7" t="s">
        <v>923</v>
      </c>
      <c r="I1949" s="7" t="s">
        <v>924</v>
      </c>
      <c r="J1949" s="6" t="s">
        <v>659</v>
      </c>
      <c r="K1949" s="1"/>
      <c r="L1949" s="1"/>
      <c r="M1949" s="1">
        <v>11000</v>
      </c>
      <c r="N1949" s="2"/>
      <c r="O1949" s="2"/>
      <c r="P1949" s="16">
        <v>0.75833333636363598</v>
      </c>
    </row>
    <row r="1950" spans="1:16" x14ac:dyDescent="0.35">
      <c r="A1950" s="23" t="str">
        <f t="shared" si="62"/>
        <v>05</v>
      </c>
      <c r="B1950" s="23">
        <f t="shared" si="63"/>
        <v>1030498</v>
      </c>
      <c r="C1950" s="6" t="s">
        <v>629</v>
      </c>
      <c r="D1950" s="7" t="s">
        <v>1096</v>
      </c>
      <c r="E1950" s="7" t="s">
        <v>9</v>
      </c>
      <c r="F1950" s="7" t="s">
        <v>1065</v>
      </c>
      <c r="G1950" s="7" t="s">
        <v>981</v>
      </c>
      <c r="H1950" s="7" t="s">
        <v>905</v>
      </c>
      <c r="I1950" s="7" t="s">
        <v>906</v>
      </c>
      <c r="J1950" s="6" t="s">
        <v>659</v>
      </c>
      <c r="K1950" s="1"/>
      <c r="L1950" s="1"/>
      <c r="M1950" s="1">
        <v>1600</v>
      </c>
      <c r="N1950" s="2"/>
      <c r="O1950" s="2"/>
      <c r="P1950" s="16">
        <v>0.7</v>
      </c>
    </row>
    <row r="1951" spans="1:16" x14ac:dyDescent="0.35">
      <c r="A1951" s="23" t="str">
        <f t="shared" si="62"/>
        <v>05</v>
      </c>
      <c r="B1951" s="23">
        <f t="shared" si="63"/>
        <v>1030711</v>
      </c>
      <c r="C1951" s="6" t="s">
        <v>629</v>
      </c>
      <c r="D1951" s="7" t="s">
        <v>1096</v>
      </c>
      <c r="E1951" s="7" t="s">
        <v>9</v>
      </c>
      <c r="F1951" s="7" t="s">
        <v>1065</v>
      </c>
      <c r="G1951" s="7" t="s">
        <v>981</v>
      </c>
      <c r="H1951" s="7" t="s">
        <v>940</v>
      </c>
      <c r="I1951" s="7" t="s">
        <v>941</v>
      </c>
      <c r="J1951" s="6" t="s">
        <v>659</v>
      </c>
      <c r="K1951" s="1">
        <v>3444</v>
      </c>
      <c r="L1951" s="1">
        <v>7281</v>
      </c>
      <c r="M1951" s="1"/>
      <c r="N1951" s="2">
        <v>1.28745644599303</v>
      </c>
      <c r="O1951" s="2">
        <v>1.28759785743717</v>
      </c>
      <c r="P1951" s="16"/>
    </row>
    <row r="1952" spans="1:16" x14ac:dyDescent="0.35">
      <c r="A1952" s="23" t="str">
        <f t="shared" si="62"/>
        <v>05</v>
      </c>
      <c r="B1952" s="23">
        <f t="shared" si="63"/>
        <v>1030378</v>
      </c>
      <c r="C1952" s="6" t="s">
        <v>629</v>
      </c>
      <c r="D1952" s="7" t="s">
        <v>1096</v>
      </c>
      <c r="E1952" s="7" t="s">
        <v>9</v>
      </c>
      <c r="F1952" s="7" t="s">
        <v>1065</v>
      </c>
      <c r="G1952" s="7" t="s">
        <v>989</v>
      </c>
      <c r="H1952" s="7" t="s">
        <v>885</v>
      </c>
      <c r="I1952" s="7" t="s">
        <v>886</v>
      </c>
      <c r="J1952" s="6" t="s">
        <v>659</v>
      </c>
      <c r="K1952" s="1"/>
      <c r="L1952" s="1"/>
      <c r="M1952" s="1">
        <v>1800</v>
      </c>
      <c r="N1952" s="2"/>
      <c r="O1952" s="2"/>
      <c r="P1952" s="16">
        <v>0.7</v>
      </c>
    </row>
    <row r="1953" spans="1:16" x14ac:dyDescent="0.35">
      <c r="A1953" s="23" t="str">
        <f t="shared" si="62"/>
        <v>05</v>
      </c>
      <c r="B1953" s="23">
        <f t="shared" si="63"/>
        <v>1030710</v>
      </c>
      <c r="C1953" s="6" t="s">
        <v>629</v>
      </c>
      <c r="D1953" s="7" t="s">
        <v>1096</v>
      </c>
      <c r="E1953" s="7" t="s">
        <v>9</v>
      </c>
      <c r="F1953" s="7" t="s">
        <v>1065</v>
      </c>
      <c r="G1953" s="7" t="s">
        <v>989</v>
      </c>
      <c r="H1953" s="7" t="s">
        <v>938</v>
      </c>
      <c r="I1953" s="7" t="s">
        <v>939</v>
      </c>
      <c r="J1953" s="6" t="s">
        <v>659</v>
      </c>
      <c r="K1953" s="1">
        <v>1235</v>
      </c>
      <c r="L1953" s="1">
        <v>11025</v>
      </c>
      <c r="M1953" s="1">
        <v>11025</v>
      </c>
      <c r="N1953" s="2">
        <v>0.59352226720647805</v>
      </c>
      <c r="O1953" s="2">
        <v>0.59319727891156504</v>
      </c>
      <c r="P1953" s="16">
        <v>1.07001033106576</v>
      </c>
    </row>
    <row r="1954" spans="1:16" x14ac:dyDescent="0.35">
      <c r="A1954" s="23" t="str">
        <f t="shared" si="62"/>
        <v>05</v>
      </c>
      <c r="B1954" s="23">
        <f t="shared" si="63"/>
        <v>1030765</v>
      </c>
      <c r="C1954" s="6" t="s">
        <v>629</v>
      </c>
      <c r="D1954" s="7" t="s">
        <v>1096</v>
      </c>
      <c r="E1954" s="7" t="s">
        <v>9</v>
      </c>
      <c r="F1954" s="7" t="s">
        <v>1065</v>
      </c>
      <c r="G1954" s="7" t="s">
        <v>989</v>
      </c>
      <c r="H1954" s="7" t="s">
        <v>958</v>
      </c>
      <c r="I1954" s="7" t="s">
        <v>959</v>
      </c>
      <c r="J1954" s="6" t="s">
        <v>659</v>
      </c>
      <c r="K1954" s="1">
        <v>1860</v>
      </c>
      <c r="L1954" s="1">
        <v>0</v>
      </c>
      <c r="M1954" s="1"/>
      <c r="N1954" s="2">
        <v>0</v>
      </c>
      <c r="O1954" s="2">
        <v>0</v>
      </c>
      <c r="P1954" s="16"/>
    </row>
    <row r="1955" spans="1:16" x14ac:dyDescent="0.35">
      <c r="A1955" s="23" t="str">
        <f t="shared" si="62"/>
        <v>05</v>
      </c>
      <c r="B1955" s="23">
        <f t="shared" si="63"/>
        <v>1030804</v>
      </c>
      <c r="C1955" s="6" t="s">
        <v>629</v>
      </c>
      <c r="D1955" s="7" t="s">
        <v>1096</v>
      </c>
      <c r="E1955" s="7" t="s">
        <v>9</v>
      </c>
      <c r="F1955" s="7" t="s">
        <v>1065</v>
      </c>
      <c r="G1955" s="7" t="s">
        <v>1057</v>
      </c>
      <c r="H1955" s="7" t="s">
        <v>978</v>
      </c>
      <c r="I1955" s="7" t="s">
        <v>979</v>
      </c>
      <c r="J1955" s="6" t="s">
        <v>659</v>
      </c>
      <c r="K1955" s="1"/>
      <c r="L1955" s="1">
        <v>10800</v>
      </c>
      <c r="M1955" s="1">
        <v>10800</v>
      </c>
      <c r="N1955" s="2"/>
      <c r="O1955" s="2">
        <v>1</v>
      </c>
      <c r="P1955" s="16">
        <v>1.28122434259259</v>
      </c>
    </row>
    <row r="1956" spans="1:16" x14ac:dyDescent="0.35">
      <c r="A1956" s="23" t="str">
        <f t="shared" si="62"/>
        <v>05</v>
      </c>
      <c r="B1956" s="23">
        <f t="shared" si="63"/>
        <v>1023353</v>
      </c>
      <c r="C1956" s="6" t="s">
        <v>629</v>
      </c>
      <c r="D1956" s="7" t="s">
        <v>1096</v>
      </c>
      <c r="E1956" s="7" t="s">
        <v>9</v>
      </c>
      <c r="F1956" s="7" t="s">
        <v>1077</v>
      </c>
      <c r="G1956" s="7" t="s">
        <v>1005</v>
      </c>
      <c r="H1956" s="7" t="s">
        <v>569</v>
      </c>
      <c r="I1956" s="7" t="s">
        <v>102</v>
      </c>
      <c r="J1956" s="6" t="s">
        <v>553</v>
      </c>
      <c r="K1956" s="1">
        <v>120000</v>
      </c>
      <c r="L1956" s="1">
        <v>129600</v>
      </c>
      <c r="M1956" s="1">
        <v>129600</v>
      </c>
      <c r="N1956" s="2">
        <v>2.2070249999999998</v>
      </c>
      <c r="O1956" s="2">
        <v>2.2070293209876501</v>
      </c>
      <c r="P1956" s="16">
        <v>2.1580089398148199</v>
      </c>
    </row>
    <row r="1957" spans="1:16" x14ac:dyDescent="0.35">
      <c r="A1957" s="23" t="str">
        <f t="shared" si="62"/>
        <v>05</v>
      </c>
      <c r="B1957" s="23">
        <f t="shared" si="63"/>
        <v>1030265</v>
      </c>
      <c r="C1957" s="6" t="s">
        <v>629</v>
      </c>
      <c r="D1957" s="7" t="s">
        <v>1096</v>
      </c>
      <c r="E1957" s="7" t="s">
        <v>9</v>
      </c>
      <c r="F1957" s="7" t="s">
        <v>1090</v>
      </c>
      <c r="G1957" s="7" t="s">
        <v>1052</v>
      </c>
      <c r="H1957" s="7" t="s">
        <v>862</v>
      </c>
      <c r="I1957" s="7" t="s">
        <v>863</v>
      </c>
      <c r="J1957" s="6" t="s">
        <v>659</v>
      </c>
      <c r="K1957" s="1">
        <v>64800</v>
      </c>
      <c r="L1957" s="1">
        <v>21600</v>
      </c>
      <c r="M1957" s="1">
        <v>21600</v>
      </c>
      <c r="N1957" s="2">
        <v>5.50060185185185</v>
      </c>
      <c r="O1957" s="2">
        <v>6.2998611111111096</v>
      </c>
      <c r="P1957" s="16">
        <v>5.4281998009259302</v>
      </c>
    </row>
    <row r="1958" spans="1:16" x14ac:dyDescent="0.35">
      <c r="A1958" s="23" t="str">
        <f t="shared" si="62"/>
        <v>05</v>
      </c>
      <c r="B1958" s="23">
        <f t="shared" si="63"/>
        <v>1011748</v>
      </c>
      <c r="C1958" s="6" t="s">
        <v>629</v>
      </c>
      <c r="D1958" s="7" t="s">
        <v>1096</v>
      </c>
      <c r="E1958" s="7" t="s">
        <v>9</v>
      </c>
      <c r="F1958" s="7" t="s">
        <v>1066</v>
      </c>
      <c r="G1958" s="7" t="s">
        <v>982</v>
      </c>
      <c r="H1958" s="7" t="s">
        <v>704</v>
      </c>
      <c r="I1958" s="7" t="s">
        <v>705</v>
      </c>
      <c r="J1958" s="6" t="s">
        <v>658</v>
      </c>
      <c r="K1958" s="1">
        <v>164086</v>
      </c>
      <c r="L1958" s="1">
        <v>159600</v>
      </c>
      <c r="M1958" s="1">
        <v>159600</v>
      </c>
      <c r="N1958" s="2">
        <v>5.6303340930975203</v>
      </c>
      <c r="O1958" s="2">
        <v>5.6303320802004997</v>
      </c>
      <c r="P1958" s="16">
        <v>5.01983550877193</v>
      </c>
    </row>
    <row r="1959" spans="1:16" x14ac:dyDescent="0.35">
      <c r="A1959" s="23" t="str">
        <f t="shared" si="62"/>
        <v>05</v>
      </c>
      <c r="B1959" s="23">
        <f t="shared" si="63"/>
        <v>1021433</v>
      </c>
      <c r="C1959" s="6" t="s">
        <v>629</v>
      </c>
      <c r="D1959" s="7" t="s">
        <v>1096</v>
      </c>
      <c r="E1959" s="7" t="s">
        <v>9</v>
      </c>
      <c r="F1959" s="7" t="s">
        <v>1076</v>
      </c>
      <c r="G1959" s="7" t="s">
        <v>1022</v>
      </c>
      <c r="H1959" s="7" t="s">
        <v>555</v>
      </c>
      <c r="I1959" s="7" t="s">
        <v>149</v>
      </c>
      <c r="J1959" s="6" t="s">
        <v>553</v>
      </c>
      <c r="K1959" s="1">
        <v>120000</v>
      </c>
      <c r="L1959" s="1">
        <v>129654</v>
      </c>
      <c r="M1959" s="1">
        <v>129654</v>
      </c>
      <c r="N1959" s="2">
        <v>2.431025</v>
      </c>
      <c r="O1959" s="2">
        <v>2.4310241103244001</v>
      </c>
      <c r="P1959" s="16">
        <v>2.37772802844494</v>
      </c>
    </row>
    <row r="1960" spans="1:16" x14ac:dyDescent="0.35">
      <c r="A1960" s="23" t="str">
        <f t="shared" si="62"/>
        <v>05</v>
      </c>
      <c r="B1960" s="23">
        <f t="shared" si="63"/>
        <v>1023400</v>
      </c>
      <c r="C1960" s="6" t="s">
        <v>629</v>
      </c>
      <c r="D1960" s="7" t="s">
        <v>1096</v>
      </c>
      <c r="E1960" s="7" t="s">
        <v>9</v>
      </c>
      <c r="F1960" s="7" t="s">
        <v>1076</v>
      </c>
      <c r="G1960" s="7" t="s">
        <v>1022</v>
      </c>
      <c r="H1960" s="7" t="s">
        <v>651</v>
      </c>
      <c r="I1960" s="7" t="s">
        <v>1300</v>
      </c>
      <c r="J1960" s="6" t="s">
        <v>553</v>
      </c>
      <c r="K1960" s="1"/>
      <c r="L1960" s="1"/>
      <c r="M1960" s="1">
        <v>100</v>
      </c>
      <c r="N1960" s="2"/>
      <c r="O1960" s="2"/>
      <c r="P1960" s="16">
        <v>1.05196</v>
      </c>
    </row>
    <row r="1961" spans="1:16" x14ac:dyDescent="0.35">
      <c r="A1961" s="23" t="str">
        <f t="shared" si="62"/>
        <v>05</v>
      </c>
      <c r="B1961" s="23">
        <f t="shared" si="63"/>
        <v>1030720</v>
      </c>
      <c r="C1961" s="6" t="s">
        <v>629</v>
      </c>
      <c r="D1961" s="7" t="s">
        <v>1096</v>
      </c>
      <c r="E1961" s="7" t="s">
        <v>9</v>
      </c>
      <c r="F1961" s="7" t="s">
        <v>1081</v>
      </c>
      <c r="G1961" s="7" t="s">
        <v>1050</v>
      </c>
      <c r="H1961" s="7" t="s">
        <v>942</v>
      </c>
      <c r="I1961" s="7" t="s">
        <v>943</v>
      </c>
      <c r="J1961" s="6" t="s">
        <v>659</v>
      </c>
      <c r="K1961" s="1"/>
      <c r="L1961" s="1">
        <v>24000</v>
      </c>
      <c r="M1961" s="1">
        <v>24000</v>
      </c>
      <c r="N1961" s="2"/>
      <c r="O1961" s="2">
        <v>0.55000000000000004</v>
      </c>
      <c r="P1961" s="16">
        <v>0.24</v>
      </c>
    </row>
    <row r="1962" spans="1:16" x14ac:dyDescent="0.35">
      <c r="A1962" s="23" t="str">
        <f t="shared" si="62"/>
        <v>05</v>
      </c>
      <c r="B1962" s="23">
        <f t="shared" si="63"/>
        <v>1023387</v>
      </c>
      <c r="C1962" s="6" t="s">
        <v>629</v>
      </c>
      <c r="D1962" s="7" t="s">
        <v>1096</v>
      </c>
      <c r="E1962" s="7" t="s">
        <v>9</v>
      </c>
      <c r="F1962" s="7" t="s">
        <v>1081</v>
      </c>
      <c r="G1962" s="7" t="s">
        <v>1010</v>
      </c>
      <c r="H1962" s="7" t="s">
        <v>640</v>
      </c>
      <c r="I1962" s="7" t="s">
        <v>113</v>
      </c>
      <c r="J1962" s="6" t="s">
        <v>553</v>
      </c>
      <c r="K1962" s="1">
        <v>40000</v>
      </c>
      <c r="L1962" s="1"/>
      <c r="M1962" s="1"/>
      <c r="N1962" s="2">
        <v>2.0390250000000001</v>
      </c>
      <c r="O1962" s="2"/>
      <c r="P1962" s="16"/>
    </row>
    <row r="1963" spans="1:16" x14ac:dyDescent="0.35">
      <c r="A1963" s="23" t="str">
        <f t="shared" si="62"/>
        <v>05</v>
      </c>
      <c r="B1963" s="23">
        <f t="shared" si="63"/>
        <v>1023389</v>
      </c>
      <c r="C1963" s="6" t="s">
        <v>629</v>
      </c>
      <c r="D1963" s="7" t="s">
        <v>1096</v>
      </c>
      <c r="E1963" s="7" t="s">
        <v>9</v>
      </c>
      <c r="F1963" s="7" t="s">
        <v>1081</v>
      </c>
      <c r="G1963" s="7" t="s">
        <v>1010</v>
      </c>
      <c r="H1963" s="7" t="s">
        <v>610</v>
      </c>
      <c r="I1963" s="7" t="s">
        <v>611</v>
      </c>
      <c r="J1963" s="6" t="s">
        <v>553</v>
      </c>
      <c r="K1963" s="1">
        <v>40000</v>
      </c>
      <c r="L1963" s="1"/>
      <c r="M1963" s="1"/>
      <c r="N1963" s="2">
        <v>1.199025</v>
      </c>
      <c r="O1963" s="2"/>
      <c r="P1963" s="16"/>
    </row>
    <row r="1964" spans="1:16" x14ac:dyDescent="0.35">
      <c r="A1964" s="23" t="str">
        <f t="shared" si="62"/>
        <v>05</v>
      </c>
      <c r="B1964" s="23">
        <f t="shared" si="63"/>
        <v>1023391</v>
      </c>
      <c r="C1964" s="6" t="s">
        <v>629</v>
      </c>
      <c r="D1964" s="7" t="s">
        <v>1096</v>
      </c>
      <c r="E1964" s="7" t="s">
        <v>9</v>
      </c>
      <c r="F1964" s="7" t="s">
        <v>1081</v>
      </c>
      <c r="G1964" s="7" t="s">
        <v>1010</v>
      </c>
      <c r="H1964" s="7" t="s">
        <v>612</v>
      </c>
      <c r="I1964" s="7" t="s">
        <v>451</v>
      </c>
      <c r="J1964" s="6" t="s">
        <v>553</v>
      </c>
      <c r="K1964" s="1">
        <v>24000</v>
      </c>
      <c r="L1964" s="1">
        <v>24000</v>
      </c>
      <c r="M1964" s="1"/>
      <c r="N1964" s="2">
        <v>2.2070416666666701</v>
      </c>
      <c r="O1964" s="2">
        <v>2.2070416666666701</v>
      </c>
      <c r="P1964" s="16"/>
    </row>
    <row r="1965" spans="1:16" x14ac:dyDescent="0.35">
      <c r="A1965" s="23" t="str">
        <f t="shared" si="62"/>
        <v>05</v>
      </c>
      <c r="B1965" s="23">
        <f t="shared" si="63"/>
        <v>1022304</v>
      </c>
      <c r="C1965" s="6" t="s">
        <v>629</v>
      </c>
      <c r="D1965" s="7" t="s">
        <v>1096</v>
      </c>
      <c r="E1965" s="7" t="s">
        <v>9</v>
      </c>
      <c r="F1965" s="7" t="s">
        <v>1069</v>
      </c>
      <c r="G1965" s="7" t="s">
        <v>1026</v>
      </c>
      <c r="H1965" s="7" t="s">
        <v>271</v>
      </c>
      <c r="I1965" s="7" t="s">
        <v>272</v>
      </c>
      <c r="J1965" s="6" t="s">
        <v>553</v>
      </c>
      <c r="K1965" s="1">
        <v>0</v>
      </c>
      <c r="L1965" s="1">
        <v>20000</v>
      </c>
      <c r="M1965" s="1">
        <v>20000</v>
      </c>
      <c r="N1965" s="2">
        <v>0</v>
      </c>
      <c r="O1965" s="2">
        <v>2.8790499999999999</v>
      </c>
      <c r="P1965" s="16">
        <v>3.1545920000000001</v>
      </c>
    </row>
    <row r="1966" spans="1:16" x14ac:dyDescent="0.35">
      <c r="A1966" s="23" t="str">
        <f t="shared" si="62"/>
        <v>05</v>
      </c>
      <c r="B1966" s="23">
        <f t="shared" si="63"/>
        <v>1030355</v>
      </c>
      <c r="C1966" s="6" t="s">
        <v>629</v>
      </c>
      <c r="D1966" s="7" t="s">
        <v>1096</v>
      </c>
      <c r="E1966" s="7" t="s">
        <v>9</v>
      </c>
      <c r="F1966" s="7" t="s">
        <v>1092</v>
      </c>
      <c r="G1966" s="7" t="s">
        <v>1055</v>
      </c>
      <c r="H1966" s="7" t="s">
        <v>875</v>
      </c>
      <c r="I1966" s="7" t="s">
        <v>876</v>
      </c>
      <c r="J1966" s="6" t="s">
        <v>659</v>
      </c>
      <c r="K1966" s="1"/>
      <c r="L1966" s="1"/>
      <c r="M1966" s="1">
        <v>129600</v>
      </c>
      <c r="N1966" s="2"/>
      <c r="O1966" s="2"/>
      <c r="P1966" s="16">
        <v>0.83544238657407399</v>
      </c>
    </row>
    <row r="1967" spans="1:16" x14ac:dyDescent="0.35">
      <c r="A1967" s="23" t="str">
        <f t="shared" si="62"/>
        <v>05</v>
      </c>
      <c r="B1967" s="23">
        <f t="shared" si="63"/>
        <v>1012278</v>
      </c>
      <c r="C1967" s="6" t="s">
        <v>629</v>
      </c>
      <c r="D1967" s="7" t="s">
        <v>1096</v>
      </c>
      <c r="E1967" s="7" t="s">
        <v>10</v>
      </c>
      <c r="F1967" s="7" t="s">
        <v>1068</v>
      </c>
      <c r="G1967" s="7" t="s">
        <v>994</v>
      </c>
      <c r="H1967" s="7" t="s">
        <v>768</v>
      </c>
      <c r="I1967" s="7" t="s">
        <v>769</v>
      </c>
      <c r="J1967" s="6" t="s">
        <v>658</v>
      </c>
      <c r="K1967" s="1">
        <v>80000</v>
      </c>
      <c r="L1967" s="1">
        <v>80000</v>
      </c>
      <c r="M1967" s="1">
        <v>80028</v>
      </c>
      <c r="N1967" s="2">
        <v>3.2673999999999999</v>
      </c>
      <c r="O1967" s="2">
        <v>3.2673999999999999</v>
      </c>
      <c r="P1967" s="16">
        <v>3.2576289948518</v>
      </c>
    </row>
    <row r="1968" spans="1:16" x14ac:dyDescent="0.35">
      <c r="A1968" s="23" t="str">
        <f t="shared" si="62"/>
        <v>05</v>
      </c>
      <c r="B1968" s="23">
        <f t="shared" si="63"/>
        <v>1011150</v>
      </c>
      <c r="C1968" s="6" t="s">
        <v>629</v>
      </c>
      <c r="D1968" s="7" t="s">
        <v>1096</v>
      </c>
      <c r="E1968" s="7" t="s">
        <v>10</v>
      </c>
      <c r="F1968" s="7" t="s">
        <v>1068</v>
      </c>
      <c r="G1968" s="7" t="s">
        <v>984</v>
      </c>
      <c r="H1968" s="7" t="s">
        <v>679</v>
      </c>
      <c r="I1968" s="7" t="s">
        <v>680</v>
      </c>
      <c r="J1968" s="6" t="s">
        <v>658</v>
      </c>
      <c r="K1968" s="1">
        <v>82682</v>
      </c>
      <c r="L1968" s="1">
        <v>82682</v>
      </c>
      <c r="M1968" s="1">
        <v>82692</v>
      </c>
      <c r="N1968" s="2">
        <v>3.2673858881014</v>
      </c>
      <c r="O1968" s="2">
        <v>3.2673858881014</v>
      </c>
      <c r="P1968" s="16">
        <v>3.2538789725729198</v>
      </c>
    </row>
    <row r="1969" spans="1:16" x14ac:dyDescent="0.35">
      <c r="A1969" s="23" t="str">
        <f t="shared" si="62"/>
        <v>05</v>
      </c>
      <c r="B1969" s="23">
        <f t="shared" si="63"/>
        <v>1021980</v>
      </c>
      <c r="C1969" s="6" t="s">
        <v>629</v>
      </c>
      <c r="D1969" s="7" t="s">
        <v>1096</v>
      </c>
      <c r="E1969" s="7" t="s">
        <v>10</v>
      </c>
      <c r="F1969" s="7" t="s">
        <v>1074</v>
      </c>
      <c r="G1969" s="7" t="s">
        <v>1018</v>
      </c>
      <c r="H1969" s="7" t="s">
        <v>215</v>
      </c>
      <c r="I1969" s="7" t="s">
        <v>216</v>
      </c>
      <c r="J1969" s="6" t="s">
        <v>553</v>
      </c>
      <c r="K1969" s="1">
        <v>12000</v>
      </c>
      <c r="L1969" s="1">
        <v>12000</v>
      </c>
      <c r="M1969" s="1"/>
      <c r="N1969" s="2">
        <v>5.4720000000000004</v>
      </c>
      <c r="O1969" s="2">
        <v>5.4720000000000004</v>
      </c>
      <c r="P1969" s="16"/>
    </row>
    <row r="1970" spans="1:16" x14ac:dyDescent="0.35">
      <c r="A1970" s="23" t="str">
        <f t="shared" si="62"/>
        <v>05</v>
      </c>
      <c r="B1970" s="23">
        <f t="shared" si="63"/>
        <v>1021270</v>
      </c>
      <c r="C1970" s="6" t="s">
        <v>629</v>
      </c>
      <c r="D1970" s="7" t="s">
        <v>1096</v>
      </c>
      <c r="E1970" s="7" t="s">
        <v>10</v>
      </c>
      <c r="F1970" s="7" t="s">
        <v>1080</v>
      </c>
      <c r="G1970" s="7" t="s">
        <v>1030</v>
      </c>
      <c r="H1970" s="7" t="s">
        <v>443</v>
      </c>
      <c r="I1970" s="7" t="s">
        <v>142</v>
      </c>
      <c r="J1970" s="6" t="s">
        <v>553</v>
      </c>
      <c r="K1970" s="1">
        <v>240000</v>
      </c>
      <c r="L1970" s="1">
        <v>168000</v>
      </c>
      <c r="M1970" s="1">
        <v>168000</v>
      </c>
      <c r="N1970" s="2">
        <v>0.57999999999999996</v>
      </c>
      <c r="O1970" s="2">
        <v>0.57999999999999996</v>
      </c>
      <c r="P1970" s="16">
        <v>0.57182490178571399</v>
      </c>
    </row>
    <row r="1971" spans="1:16" x14ac:dyDescent="0.35">
      <c r="A1971" s="23" t="str">
        <f t="shared" si="62"/>
        <v>05</v>
      </c>
      <c r="B1971" s="23">
        <f t="shared" si="63"/>
        <v>1021272</v>
      </c>
      <c r="C1971" s="6" t="s">
        <v>629</v>
      </c>
      <c r="D1971" s="7" t="s">
        <v>1096</v>
      </c>
      <c r="E1971" s="7" t="s">
        <v>10</v>
      </c>
      <c r="F1971" s="7" t="s">
        <v>1080</v>
      </c>
      <c r="G1971" s="7" t="s">
        <v>1030</v>
      </c>
      <c r="H1971" s="7" t="s">
        <v>143</v>
      </c>
      <c r="I1971" s="7" t="s">
        <v>144</v>
      </c>
      <c r="J1971" s="6" t="s">
        <v>553</v>
      </c>
      <c r="K1971" s="1">
        <v>144000</v>
      </c>
      <c r="L1971" s="1">
        <v>144000</v>
      </c>
      <c r="M1971" s="1">
        <v>144000</v>
      </c>
      <c r="N1971" s="2">
        <v>0.70699999999999996</v>
      </c>
      <c r="O1971" s="2">
        <v>0.70699999999999996</v>
      </c>
      <c r="P1971" s="16">
        <v>0.71386874305555603</v>
      </c>
    </row>
    <row r="1972" spans="1:16" x14ac:dyDescent="0.35">
      <c r="A1972" s="23" t="str">
        <f t="shared" si="62"/>
        <v>05</v>
      </c>
      <c r="B1972" s="23">
        <f t="shared" si="63"/>
        <v>1021596</v>
      </c>
      <c r="C1972" s="6" t="s">
        <v>629</v>
      </c>
      <c r="D1972" s="7" t="s">
        <v>1096</v>
      </c>
      <c r="E1972" s="7" t="s">
        <v>10</v>
      </c>
      <c r="F1972" s="7" t="s">
        <v>1080</v>
      </c>
      <c r="G1972" s="7" t="s">
        <v>1031</v>
      </c>
      <c r="H1972" s="7" t="s">
        <v>508</v>
      </c>
      <c r="I1972" s="7" t="s">
        <v>148</v>
      </c>
      <c r="J1972" s="6" t="s">
        <v>553</v>
      </c>
      <c r="K1972" s="1">
        <v>120000</v>
      </c>
      <c r="L1972" s="1">
        <v>48000</v>
      </c>
      <c r="M1972" s="1">
        <v>120009</v>
      </c>
      <c r="N1972" s="2">
        <v>0.56065833333333304</v>
      </c>
      <c r="O1972" s="2">
        <v>0.56066666666666698</v>
      </c>
      <c r="P1972" s="16">
        <v>0.54868893416327102</v>
      </c>
    </row>
    <row r="1973" spans="1:16" x14ac:dyDescent="0.35">
      <c r="A1973" s="23" t="str">
        <f t="shared" si="62"/>
        <v>05</v>
      </c>
      <c r="B1973" s="23">
        <f t="shared" si="63"/>
        <v>1012725</v>
      </c>
      <c r="C1973" s="6" t="s">
        <v>629</v>
      </c>
      <c r="D1973" s="7" t="s">
        <v>1096</v>
      </c>
      <c r="E1973" s="7" t="s">
        <v>10</v>
      </c>
      <c r="F1973" s="7" t="s">
        <v>985</v>
      </c>
      <c r="G1973" s="7" t="s">
        <v>985</v>
      </c>
      <c r="H1973" s="7" t="s">
        <v>841</v>
      </c>
      <c r="I1973" s="7" t="s">
        <v>842</v>
      </c>
      <c r="J1973" s="6" t="s">
        <v>658</v>
      </c>
      <c r="K1973" s="1">
        <v>18000</v>
      </c>
      <c r="L1973" s="1">
        <v>20520</v>
      </c>
      <c r="M1973" s="1">
        <v>20520</v>
      </c>
      <c r="N1973" s="2">
        <v>4.8771666666666702</v>
      </c>
      <c r="O1973" s="2">
        <v>4.5</v>
      </c>
      <c r="P1973" s="16">
        <v>4.4717048684210496</v>
      </c>
    </row>
    <row r="1974" spans="1:16" x14ac:dyDescent="0.35">
      <c r="A1974" s="23" t="str">
        <f t="shared" si="62"/>
        <v>05</v>
      </c>
      <c r="B1974" s="23">
        <f t="shared" si="63"/>
        <v>1021026</v>
      </c>
      <c r="C1974" s="6" t="s">
        <v>629</v>
      </c>
      <c r="D1974" s="7" t="s">
        <v>1096</v>
      </c>
      <c r="E1974" s="7" t="s">
        <v>10</v>
      </c>
      <c r="F1974" s="7" t="s">
        <v>1078</v>
      </c>
      <c r="G1974" s="7" t="s">
        <v>1009</v>
      </c>
      <c r="H1974" s="7" t="s">
        <v>524</v>
      </c>
      <c r="I1974" s="7" t="s">
        <v>525</v>
      </c>
      <c r="J1974" s="6" t="s">
        <v>553</v>
      </c>
      <c r="K1974" s="1">
        <v>24000</v>
      </c>
      <c r="L1974" s="1">
        <v>24000</v>
      </c>
      <c r="M1974" s="1">
        <v>24002</v>
      </c>
      <c r="N1974" s="2">
        <v>0.78829166666666595</v>
      </c>
      <c r="O1974" s="2">
        <v>0.78829166666666595</v>
      </c>
      <c r="P1974" s="16">
        <v>0.78737570202483098</v>
      </c>
    </row>
    <row r="1975" spans="1:16" x14ac:dyDescent="0.35">
      <c r="A1975" s="23" t="str">
        <f t="shared" si="62"/>
        <v>05</v>
      </c>
      <c r="B1975" s="23">
        <f t="shared" si="63"/>
        <v>1021555</v>
      </c>
      <c r="C1975" s="6" t="s">
        <v>629</v>
      </c>
      <c r="D1975" s="7" t="s">
        <v>1096</v>
      </c>
      <c r="E1975" s="7" t="s">
        <v>10</v>
      </c>
      <c r="F1975" s="7" t="s">
        <v>1078</v>
      </c>
      <c r="G1975" s="7" t="s">
        <v>1009</v>
      </c>
      <c r="H1975" s="7" t="s">
        <v>163</v>
      </c>
      <c r="I1975" s="7" t="s">
        <v>164</v>
      </c>
      <c r="J1975" s="6" t="s">
        <v>553</v>
      </c>
      <c r="K1975" s="1">
        <v>168000</v>
      </c>
      <c r="L1975" s="1">
        <v>168000</v>
      </c>
      <c r="M1975" s="1">
        <v>168014</v>
      </c>
      <c r="N1975" s="2">
        <v>0.70699999999999996</v>
      </c>
      <c r="O1975" s="2">
        <v>0.70699999999999996</v>
      </c>
      <c r="P1975" s="16">
        <v>0.69079039901436801</v>
      </c>
    </row>
    <row r="1976" spans="1:16" x14ac:dyDescent="0.35">
      <c r="A1976" s="23" t="str">
        <f t="shared" si="62"/>
        <v>05</v>
      </c>
      <c r="B1976" s="23">
        <f t="shared" si="63"/>
        <v>1021874</v>
      </c>
      <c r="C1976" s="6" t="s">
        <v>629</v>
      </c>
      <c r="D1976" s="7" t="s">
        <v>1096</v>
      </c>
      <c r="E1976" s="7" t="s">
        <v>10</v>
      </c>
      <c r="F1976" s="7" t="s">
        <v>1078</v>
      </c>
      <c r="G1976" s="7" t="s">
        <v>1009</v>
      </c>
      <c r="H1976" s="7" t="s">
        <v>477</v>
      </c>
      <c r="I1976" s="7" t="s">
        <v>243</v>
      </c>
      <c r="J1976" s="6" t="s">
        <v>553</v>
      </c>
      <c r="K1976" s="1">
        <v>312000</v>
      </c>
      <c r="L1976" s="1">
        <v>312000</v>
      </c>
      <c r="M1976" s="1">
        <v>312024</v>
      </c>
      <c r="N1976" s="2">
        <v>0.87773397435897405</v>
      </c>
      <c r="O1976" s="2">
        <v>0.87773397435897405</v>
      </c>
      <c r="P1976" s="16">
        <v>0.87527035196010605</v>
      </c>
    </row>
    <row r="1977" spans="1:16" x14ac:dyDescent="0.35">
      <c r="A1977" s="23" t="str">
        <f t="shared" si="62"/>
        <v>05</v>
      </c>
      <c r="B1977" s="23">
        <f t="shared" si="63"/>
        <v>1023302</v>
      </c>
      <c r="C1977" s="6" t="s">
        <v>629</v>
      </c>
      <c r="D1977" s="7" t="s">
        <v>1096</v>
      </c>
      <c r="E1977" s="7" t="s">
        <v>10</v>
      </c>
      <c r="F1977" s="7" t="s">
        <v>1078</v>
      </c>
      <c r="G1977" s="7" t="s">
        <v>1027</v>
      </c>
      <c r="H1977" s="7" t="s">
        <v>490</v>
      </c>
      <c r="I1977" s="7" t="s">
        <v>223</v>
      </c>
      <c r="J1977" s="6" t="s">
        <v>553</v>
      </c>
      <c r="K1977" s="1">
        <v>192000</v>
      </c>
      <c r="L1977" s="1">
        <v>192000</v>
      </c>
      <c r="M1977" s="1">
        <v>192000</v>
      </c>
      <c r="N1977" s="2">
        <v>0.92</v>
      </c>
      <c r="O1977" s="2">
        <v>0.92</v>
      </c>
      <c r="P1977" s="16">
        <v>0.91391213958333295</v>
      </c>
    </row>
    <row r="1978" spans="1:16" x14ac:dyDescent="0.35">
      <c r="A1978" s="23" t="str">
        <f t="shared" si="62"/>
        <v>05</v>
      </c>
      <c r="B1978" s="23">
        <f t="shared" si="63"/>
        <v>1030792</v>
      </c>
      <c r="C1978" s="6" t="s">
        <v>629</v>
      </c>
      <c r="D1978" s="7" t="s">
        <v>1096</v>
      </c>
      <c r="E1978" s="7" t="s">
        <v>10</v>
      </c>
      <c r="F1978" s="7" t="s">
        <v>1090</v>
      </c>
      <c r="G1978" s="7" t="s">
        <v>1060</v>
      </c>
      <c r="H1978" s="7" t="s">
        <v>974</v>
      </c>
      <c r="I1978" s="7" t="s">
        <v>975</v>
      </c>
      <c r="J1978" s="6" t="s">
        <v>659</v>
      </c>
      <c r="K1978" s="1">
        <v>36000</v>
      </c>
      <c r="L1978" s="1">
        <v>48000</v>
      </c>
      <c r="M1978" s="1">
        <v>48000</v>
      </c>
      <c r="N1978" s="2">
        <v>10.111472222222201</v>
      </c>
      <c r="O1978" s="2">
        <v>10.111437499999999</v>
      </c>
      <c r="P1978" s="16">
        <v>9.9942834458333394</v>
      </c>
    </row>
    <row r="1979" spans="1:16" x14ac:dyDescent="0.35">
      <c r="A1979" s="23" t="str">
        <f t="shared" si="62"/>
        <v>05</v>
      </c>
      <c r="B1979" s="23">
        <f t="shared" si="63"/>
        <v>1030327</v>
      </c>
      <c r="C1979" s="6" t="s">
        <v>629</v>
      </c>
      <c r="D1979" s="7" t="s">
        <v>1096</v>
      </c>
      <c r="E1979" s="7" t="s">
        <v>10</v>
      </c>
      <c r="F1979" s="7" t="s">
        <v>1090</v>
      </c>
      <c r="G1979" s="7" t="s">
        <v>1052</v>
      </c>
      <c r="H1979" s="7" t="s">
        <v>869</v>
      </c>
      <c r="I1979" s="7" t="s">
        <v>870</v>
      </c>
      <c r="J1979" s="6" t="s">
        <v>659</v>
      </c>
      <c r="K1979" s="1">
        <v>48000</v>
      </c>
      <c r="L1979" s="1">
        <v>48000</v>
      </c>
      <c r="M1979" s="1">
        <v>48020</v>
      </c>
      <c r="N1979" s="2">
        <v>11.63</v>
      </c>
      <c r="O1979" s="2">
        <v>11.63</v>
      </c>
      <c r="P1979" s="16">
        <v>11.489070595585201</v>
      </c>
    </row>
    <row r="1980" spans="1:16" x14ac:dyDescent="0.35">
      <c r="A1980" s="23" t="str">
        <f t="shared" si="62"/>
        <v>05</v>
      </c>
      <c r="B1980" s="23">
        <f t="shared" si="63"/>
        <v>1030337</v>
      </c>
      <c r="C1980" s="6" t="s">
        <v>629</v>
      </c>
      <c r="D1980" s="7" t="s">
        <v>1096</v>
      </c>
      <c r="E1980" s="7" t="s">
        <v>10</v>
      </c>
      <c r="F1980" s="7" t="s">
        <v>1090</v>
      </c>
      <c r="G1980" s="7" t="s">
        <v>1052</v>
      </c>
      <c r="H1980" s="7" t="s">
        <v>873</v>
      </c>
      <c r="I1980" s="7" t="s">
        <v>874</v>
      </c>
      <c r="J1980" s="6" t="s">
        <v>659</v>
      </c>
      <c r="K1980" s="1">
        <v>192000</v>
      </c>
      <c r="L1980" s="1">
        <v>192000</v>
      </c>
      <c r="M1980" s="1">
        <v>192000</v>
      </c>
      <c r="N1980" s="2">
        <v>10.749994791666699</v>
      </c>
      <c r="O1980" s="2">
        <v>10.7500208333333</v>
      </c>
      <c r="P1980" s="16">
        <v>10.6220511770833</v>
      </c>
    </row>
    <row r="1981" spans="1:16" x14ac:dyDescent="0.35">
      <c r="A1981" s="23" t="str">
        <f t="shared" si="62"/>
        <v>05</v>
      </c>
      <c r="B1981" s="23">
        <f t="shared" si="63"/>
        <v>1012534</v>
      </c>
      <c r="C1981" s="6" t="s">
        <v>629</v>
      </c>
      <c r="D1981" s="7" t="s">
        <v>1096</v>
      </c>
      <c r="E1981" s="7" t="s">
        <v>10</v>
      </c>
      <c r="F1981" s="7" t="s">
        <v>1073</v>
      </c>
      <c r="G1981" s="7" t="s">
        <v>998</v>
      </c>
      <c r="H1981" s="7" t="s">
        <v>815</v>
      </c>
      <c r="I1981" s="7" t="s">
        <v>816</v>
      </c>
      <c r="J1981" s="6" t="s">
        <v>658</v>
      </c>
      <c r="K1981" s="1">
        <v>203329</v>
      </c>
      <c r="L1981" s="1">
        <v>199600</v>
      </c>
      <c r="M1981" s="1"/>
      <c r="N1981" s="2">
        <v>3.5100010328089</v>
      </c>
      <c r="O1981" s="2">
        <v>3.51</v>
      </c>
      <c r="P1981" s="16"/>
    </row>
    <row r="1982" spans="1:16" x14ac:dyDescent="0.35">
      <c r="A1982" s="23" t="str">
        <f t="shared" si="62"/>
        <v>05</v>
      </c>
      <c r="B1982" s="23">
        <f t="shared" si="63"/>
        <v>1012788</v>
      </c>
      <c r="C1982" s="6" t="s">
        <v>629</v>
      </c>
      <c r="D1982" s="7" t="s">
        <v>1096</v>
      </c>
      <c r="E1982" s="7" t="s">
        <v>10</v>
      </c>
      <c r="F1982" s="7" t="s">
        <v>1073</v>
      </c>
      <c r="G1982" s="7" t="s">
        <v>998</v>
      </c>
      <c r="H1982" s="7" t="s">
        <v>854</v>
      </c>
      <c r="I1982" s="7" t="s">
        <v>855</v>
      </c>
      <c r="J1982" s="6" t="s">
        <v>658</v>
      </c>
      <c r="K1982" s="1">
        <v>160000</v>
      </c>
      <c r="L1982" s="1">
        <v>196000</v>
      </c>
      <c r="M1982" s="1">
        <v>159680</v>
      </c>
      <c r="N1982" s="2">
        <v>3.51</v>
      </c>
      <c r="O1982" s="2">
        <v>3.51</v>
      </c>
      <c r="P1982" s="16">
        <v>3.4957803081162302</v>
      </c>
    </row>
    <row r="1983" spans="1:16" x14ac:dyDescent="0.35">
      <c r="A1983" s="23" t="str">
        <f t="shared" si="62"/>
        <v>05</v>
      </c>
      <c r="B1983" s="23">
        <f t="shared" si="63"/>
        <v>1011047</v>
      </c>
      <c r="C1983" s="6" t="s">
        <v>629</v>
      </c>
      <c r="D1983" s="7" t="s">
        <v>1096</v>
      </c>
      <c r="E1983" s="7" t="s">
        <v>10</v>
      </c>
      <c r="F1983" s="7" t="s">
        <v>1066</v>
      </c>
      <c r="G1983" s="7" t="s">
        <v>982</v>
      </c>
      <c r="H1983" s="7" t="s">
        <v>673</v>
      </c>
      <c r="I1983" s="7" t="s">
        <v>674</v>
      </c>
      <c r="J1983" s="6" t="s">
        <v>658</v>
      </c>
      <c r="K1983" s="1">
        <v>24000</v>
      </c>
      <c r="L1983" s="1">
        <v>22800</v>
      </c>
      <c r="M1983" s="1">
        <v>22800</v>
      </c>
      <c r="N1983" s="2">
        <v>4.2917916666666702</v>
      </c>
      <c r="O1983" s="2">
        <v>4.2917982456140402</v>
      </c>
      <c r="P1983" s="16">
        <v>4.2495876052631596</v>
      </c>
    </row>
    <row r="1984" spans="1:16" x14ac:dyDescent="0.35">
      <c r="A1984" s="23" t="str">
        <f t="shared" si="62"/>
        <v>05</v>
      </c>
      <c r="B1984" s="23">
        <f t="shared" si="63"/>
        <v>1011127</v>
      </c>
      <c r="C1984" s="6" t="s">
        <v>629</v>
      </c>
      <c r="D1984" s="7" t="s">
        <v>1096</v>
      </c>
      <c r="E1984" s="7" t="s">
        <v>10</v>
      </c>
      <c r="F1984" s="7" t="s">
        <v>1066</v>
      </c>
      <c r="G1984" s="7" t="s">
        <v>982</v>
      </c>
      <c r="H1984" s="7" t="s">
        <v>677</v>
      </c>
      <c r="I1984" s="7" t="s">
        <v>678</v>
      </c>
      <c r="J1984" s="6" t="s">
        <v>658</v>
      </c>
      <c r="K1984" s="1">
        <v>1318161</v>
      </c>
      <c r="L1984" s="1">
        <v>1322161</v>
      </c>
      <c r="M1984" s="1">
        <v>1322400</v>
      </c>
      <c r="N1984" s="2">
        <v>4.4900016007149404</v>
      </c>
      <c r="O1984" s="2">
        <v>4.4900015958722097</v>
      </c>
      <c r="P1984" s="16">
        <v>4.4438728449788298</v>
      </c>
    </row>
    <row r="1985" spans="1:16" x14ac:dyDescent="0.35">
      <c r="A1985" s="23" t="str">
        <f t="shared" si="62"/>
        <v>05</v>
      </c>
      <c r="B1985" s="23">
        <f t="shared" si="63"/>
        <v>1011748</v>
      </c>
      <c r="C1985" s="6" t="s">
        <v>629</v>
      </c>
      <c r="D1985" s="7" t="s">
        <v>1096</v>
      </c>
      <c r="E1985" s="7" t="s">
        <v>10</v>
      </c>
      <c r="F1985" s="7" t="s">
        <v>1066</v>
      </c>
      <c r="G1985" s="7" t="s">
        <v>982</v>
      </c>
      <c r="H1985" s="7" t="s">
        <v>704</v>
      </c>
      <c r="I1985" s="7" t="s">
        <v>705</v>
      </c>
      <c r="J1985" s="6" t="s">
        <v>658</v>
      </c>
      <c r="K1985" s="1"/>
      <c r="L1985" s="1">
        <v>33000</v>
      </c>
      <c r="M1985" s="1">
        <v>22800</v>
      </c>
      <c r="N1985" s="2"/>
      <c r="O1985" s="2">
        <v>0</v>
      </c>
      <c r="P1985" s="16">
        <v>4.7449736798245601</v>
      </c>
    </row>
    <row r="1986" spans="1:16" x14ac:dyDescent="0.35">
      <c r="A1986" s="23" t="str">
        <f t="shared" si="62"/>
        <v>05</v>
      </c>
      <c r="B1986" s="23">
        <f t="shared" si="63"/>
        <v>1023324</v>
      </c>
      <c r="C1986" s="6" t="s">
        <v>629</v>
      </c>
      <c r="D1986" s="7" t="s">
        <v>1096</v>
      </c>
      <c r="E1986" s="7" t="s">
        <v>10</v>
      </c>
      <c r="F1986" s="7" t="s">
        <v>1076</v>
      </c>
      <c r="G1986" s="7" t="s">
        <v>1022</v>
      </c>
      <c r="H1986" s="7" t="s">
        <v>613</v>
      </c>
      <c r="I1986" s="7" t="s">
        <v>149</v>
      </c>
      <c r="J1986" s="6" t="s">
        <v>553</v>
      </c>
      <c r="K1986" s="1">
        <v>96000</v>
      </c>
      <c r="L1986" s="1">
        <v>96000</v>
      </c>
      <c r="M1986" s="1">
        <v>96006</v>
      </c>
      <c r="N1986" s="2">
        <v>2.4500000000000002</v>
      </c>
      <c r="O1986" s="2">
        <v>2.4500000000000002</v>
      </c>
      <c r="P1986" s="16">
        <v>2.4243608191154702</v>
      </c>
    </row>
    <row r="1987" spans="1:16" x14ac:dyDescent="0.35">
      <c r="A1987" s="23" t="str">
        <f t="shared" si="62"/>
        <v>05</v>
      </c>
      <c r="B1987" s="23">
        <f t="shared" si="63"/>
        <v>1023318</v>
      </c>
      <c r="C1987" s="6" t="s">
        <v>629</v>
      </c>
      <c r="D1987" s="7" t="s">
        <v>1096</v>
      </c>
      <c r="E1987" s="7" t="s">
        <v>10</v>
      </c>
      <c r="F1987" s="7" t="s">
        <v>1081</v>
      </c>
      <c r="G1987" s="7" t="s">
        <v>1010</v>
      </c>
      <c r="H1987" s="7" t="s">
        <v>532</v>
      </c>
      <c r="I1987" s="7" t="s">
        <v>533</v>
      </c>
      <c r="J1987" s="6" t="s">
        <v>553</v>
      </c>
      <c r="K1987" s="1">
        <v>10000</v>
      </c>
      <c r="L1987" s="1">
        <v>12000</v>
      </c>
      <c r="M1987" s="1">
        <v>12000</v>
      </c>
      <c r="N1987" s="2">
        <v>1.2924</v>
      </c>
      <c r="O1987" s="2">
        <v>1.29233333333333</v>
      </c>
      <c r="P1987" s="16">
        <v>1.3945982666666701</v>
      </c>
    </row>
    <row r="1988" spans="1:16" x14ac:dyDescent="0.35">
      <c r="A1988" s="23" t="str">
        <f t="shared" si="62"/>
        <v>05</v>
      </c>
      <c r="B1988" s="23">
        <f t="shared" si="63"/>
        <v>1023319</v>
      </c>
      <c r="C1988" s="6" t="s">
        <v>629</v>
      </c>
      <c r="D1988" s="7" t="s">
        <v>1096</v>
      </c>
      <c r="E1988" s="7" t="s">
        <v>10</v>
      </c>
      <c r="F1988" s="7" t="s">
        <v>1081</v>
      </c>
      <c r="G1988" s="7" t="s">
        <v>1010</v>
      </c>
      <c r="H1988" s="7" t="s">
        <v>534</v>
      </c>
      <c r="I1988" s="7" t="s">
        <v>535</v>
      </c>
      <c r="J1988" s="6" t="s">
        <v>553</v>
      </c>
      <c r="K1988" s="1">
        <v>10000</v>
      </c>
      <c r="L1988" s="1">
        <v>12000</v>
      </c>
      <c r="M1988" s="1">
        <v>12000</v>
      </c>
      <c r="N1988" s="2">
        <v>1.6337999999999999</v>
      </c>
      <c r="O1988" s="2">
        <v>1.6338333333333299</v>
      </c>
      <c r="P1988" s="16">
        <v>1.7317063749999999</v>
      </c>
    </row>
    <row r="1989" spans="1:16" x14ac:dyDescent="0.35">
      <c r="A1989" s="23" t="str">
        <f t="shared" ref="A1989:A2052" si="64">MID(C1989,1,2)</f>
        <v>05</v>
      </c>
      <c r="B1989" s="23">
        <f t="shared" ref="B1989:B2052" si="65">+H1989*1</f>
        <v>1023343</v>
      </c>
      <c r="C1989" s="6" t="s">
        <v>629</v>
      </c>
      <c r="D1989" s="7" t="s">
        <v>1096</v>
      </c>
      <c r="E1989" s="7" t="s">
        <v>10</v>
      </c>
      <c r="F1989" s="7" t="s">
        <v>1081</v>
      </c>
      <c r="G1989" s="7" t="s">
        <v>1010</v>
      </c>
      <c r="H1989" s="7" t="s">
        <v>578</v>
      </c>
      <c r="I1989" s="7" t="s">
        <v>579</v>
      </c>
      <c r="J1989" s="6" t="s">
        <v>553</v>
      </c>
      <c r="K1989" s="1">
        <v>144000</v>
      </c>
      <c r="L1989" s="1">
        <v>144000</v>
      </c>
      <c r="M1989" s="1">
        <v>144012</v>
      </c>
      <c r="N1989" s="2">
        <v>1.0972430555555599</v>
      </c>
      <c r="O1989" s="2">
        <v>1.0972430555555599</v>
      </c>
      <c r="P1989" s="16">
        <v>1.0920147918229</v>
      </c>
    </row>
    <row r="1990" spans="1:16" x14ac:dyDescent="0.35">
      <c r="A1990" s="23" t="str">
        <f t="shared" si="64"/>
        <v>05</v>
      </c>
      <c r="B1990" s="23">
        <f t="shared" si="65"/>
        <v>1022907</v>
      </c>
      <c r="C1990" s="6" t="s">
        <v>629</v>
      </c>
      <c r="D1990" s="7" t="s">
        <v>1096</v>
      </c>
      <c r="E1990" s="7" t="s">
        <v>10</v>
      </c>
      <c r="F1990" s="7" t="s">
        <v>1069</v>
      </c>
      <c r="G1990" s="7" t="s">
        <v>1026</v>
      </c>
      <c r="H1990" s="7" t="s">
        <v>528</v>
      </c>
      <c r="I1990" s="7" t="s">
        <v>529</v>
      </c>
      <c r="J1990" s="6" t="s">
        <v>553</v>
      </c>
      <c r="K1990" s="1">
        <v>24000</v>
      </c>
      <c r="L1990" s="1">
        <v>24000</v>
      </c>
      <c r="M1990" s="1">
        <v>24000</v>
      </c>
      <c r="N1990" s="2">
        <v>0.46308333333333301</v>
      </c>
      <c r="O1990" s="2">
        <v>0.46308333333333301</v>
      </c>
      <c r="P1990" s="16">
        <v>0.46000331249999998</v>
      </c>
    </row>
    <row r="1991" spans="1:16" x14ac:dyDescent="0.35">
      <c r="A1991" s="23" t="str">
        <f t="shared" si="64"/>
        <v>05</v>
      </c>
      <c r="B1991" s="23">
        <f t="shared" si="65"/>
        <v>1023383</v>
      </c>
      <c r="C1991" s="6" t="s">
        <v>629</v>
      </c>
      <c r="D1991" s="7" t="s">
        <v>1096</v>
      </c>
      <c r="E1991" s="7" t="s">
        <v>10</v>
      </c>
      <c r="F1991" s="7" t="s">
        <v>1069</v>
      </c>
      <c r="G1991" s="7" t="s">
        <v>1026</v>
      </c>
      <c r="H1991" s="7" t="s">
        <v>590</v>
      </c>
      <c r="I1991" s="7" t="s">
        <v>591</v>
      </c>
      <c r="J1991" s="6" t="s">
        <v>553</v>
      </c>
      <c r="K1991" s="1">
        <v>0</v>
      </c>
      <c r="L1991" s="1">
        <v>24000</v>
      </c>
      <c r="M1991" s="1">
        <v>24002</v>
      </c>
      <c r="N1991" s="2">
        <v>0</v>
      </c>
      <c r="O1991" s="2">
        <v>0.46</v>
      </c>
      <c r="P1991" s="16">
        <v>0.45836615698691802</v>
      </c>
    </row>
    <row r="1992" spans="1:16" x14ac:dyDescent="0.35">
      <c r="A1992" s="23" t="str">
        <f t="shared" si="64"/>
        <v>05</v>
      </c>
      <c r="B1992" s="23">
        <f t="shared" si="65"/>
        <v>1030658</v>
      </c>
      <c r="C1992" s="6" t="s">
        <v>629</v>
      </c>
      <c r="D1992" s="7" t="s">
        <v>1096</v>
      </c>
      <c r="E1992" s="7" t="s">
        <v>10</v>
      </c>
      <c r="F1992" s="7" t="s">
        <v>1093</v>
      </c>
      <c r="G1992" s="7" t="s">
        <v>1059</v>
      </c>
      <c r="H1992" s="7" t="s">
        <v>925</v>
      </c>
      <c r="I1992" s="7" t="s">
        <v>926</v>
      </c>
      <c r="J1992" s="6" t="s">
        <v>659</v>
      </c>
      <c r="K1992" s="1">
        <v>288000</v>
      </c>
      <c r="L1992" s="1">
        <v>288000</v>
      </c>
      <c r="M1992" s="1">
        <v>288208.32</v>
      </c>
      <c r="N1992" s="2">
        <v>4.4000069444444403</v>
      </c>
      <c r="O1992" s="2">
        <v>4.4000000000000004</v>
      </c>
      <c r="P1992" s="16">
        <v>4.3527952024424597</v>
      </c>
    </row>
    <row r="1993" spans="1:16" x14ac:dyDescent="0.35">
      <c r="A1993" s="23" t="str">
        <f t="shared" si="64"/>
        <v>05</v>
      </c>
      <c r="B1993" s="23">
        <f t="shared" si="65"/>
        <v>1012207</v>
      </c>
      <c r="C1993" s="6" t="s">
        <v>629</v>
      </c>
      <c r="D1993" s="7" t="s">
        <v>1096</v>
      </c>
      <c r="E1993" s="7" t="s">
        <v>11</v>
      </c>
      <c r="F1993" s="7" t="s">
        <v>1065</v>
      </c>
      <c r="G1993" s="7" t="s">
        <v>981</v>
      </c>
      <c r="H1993" s="7" t="s">
        <v>760</v>
      </c>
      <c r="I1993" s="7" t="s">
        <v>761</v>
      </c>
      <c r="J1993" s="6" t="s">
        <v>658</v>
      </c>
      <c r="K1993" s="1">
        <v>65520</v>
      </c>
      <c r="L1993" s="1">
        <v>72000</v>
      </c>
      <c r="M1993" s="1"/>
      <c r="N1993" s="2">
        <v>1.22445054945055</v>
      </c>
      <c r="O1993" s="2">
        <v>1.22444444444444</v>
      </c>
      <c r="P1993" s="16"/>
    </row>
    <row r="1994" spans="1:16" x14ac:dyDescent="0.35">
      <c r="A1994" s="23" t="str">
        <f t="shared" si="64"/>
        <v>05</v>
      </c>
      <c r="B1994" s="23">
        <f t="shared" si="65"/>
        <v>1023397</v>
      </c>
      <c r="C1994" s="6" t="s">
        <v>629</v>
      </c>
      <c r="D1994" s="7" t="s">
        <v>1096</v>
      </c>
      <c r="E1994" s="7" t="s">
        <v>12</v>
      </c>
      <c r="F1994" s="7" t="s">
        <v>1078</v>
      </c>
      <c r="G1994" s="7" t="s">
        <v>1009</v>
      </c>
      <c r="H1994" s="7" t="s">
        <v>652</v>
      </c>
      <c r="I1994" s="7" t="s">
        <v>115</v>
      </c>
      <c r="J1994" s="6" t="s">
        <v>553</v>
      </c>
      <c r="K1994" s="1"/>
      <c r="L1994" s="1">
        <v>24000</v>
      </c>
      <c r="M1994" s="1"/>
      <c r="N1994" s="2"/>
      <c r="O1994" s="2">
        <v>0.96</v>
      </c>
      <c r="P1994" s="16"/>
    </row>
    <row r="1995" spans="1:16" x14ac:dyDescent="0.35">
      <c r="A1995" s="23" t="str">
        <f t="shared" si="64"/>
        <v>05</v>
      </c>
      <c r="B1995" s="23">
        <f t="shared" si="65"/>
        <v>1011586</v>
      </c>
      <c r="C1995" s="6" t="s">
        <v>629</v>
      </c>
      <c r="D1995" s="7" t="s">
        <v>1096</v>
      </c>
      <c r="E1995" s="7" t="s">
        <v>14</v>
      </c>
      <c r="F1995" s="7" t="s">
        <v>1068</v>
      </c>
      <c r="G1995" s="7" t="s">
        <v>992</v>
      </c>
      <c r="H1995" s="7" t="s">
        <v>700</v>
      </c>
      <c r="I1995" s="7" t="s">
        <v>701</v>
      </c>
      <c r="J1995" s="6" t="s">
        <v>658</v>
      </c>
      <c r="K1995" s="1">
        <v>84000</v>
      </c>
      <c r="L1995" s="1">
        <v>72000</v>
      </c>
      <c r="M1995" s="1">
        <v>24000</v>
      </c>
      <c r="N1995" s="2">
        <v>3.07140476190476</v>
      </c>
      <c r="O1995" s="2">
        <v>3.0714027777777799</v>
      </c>
      <c r="P1995" s="16">
        <v>4.2732971208333304</v>
      </c>
    </row>
    <row r="1996" spans="1:16" x14ac:dyDescent="0.35">
      <c r="A1996" s="23" t="str">
        <f t="shared" si="64"/>
        <v>05</v>
      </c>
      <c r="B1996" s="23">
        <f t="shared" si="65"/>
        <v>1012451</v>
      </c>
      <c r="C1996" s="6" t="s">
        <v>629</v>
      </c>
      <c r="D1996" s="7" t="s">
        <v>1096</v>
      </c>
      <c r="E1996" s="7" t="s">
        <v>14</v>
      </c>
      <c r="F1996" s="7" t="s">
        <v>1068</v>
      </c>
      <c r="G1996" s="7" t="s">
        <v>992</v>
      </c>
      <c r="H1996" s="7" t="s">
        <v>786</v>
      </c>
      <c r="I1996" s="7" t="s">
        <v>787</v>
      </c>
      <c r="J1996" s="6" t="s">
        <v>658</v>
      </c>
      <c r="K1996" s="1">
        <v>12000</v>
      </c>
      <c r="L1996" s="1">
        <v>12000</v>
      </c>
      <c r="M1996" s="1"/>
      <c r="N1996" s="2">
        <v>4.7642499999999997</v>
      </c>
      <c r="O1996" s="2">
        <v>4.7642499999999997</v>
      </c>
      <c r="P1996" s="16"/>
    </row>
    <row r="1997" spans="1:16" x14ac:dyDescent="0.35">
      <c r="A1997" s="23" t="str">
        <f t="shared" si="64"/>
        <v>05</v>
      </c>
      <c r="B1997" s="23">
        <f t="shared" si="65"/>
        <v>1012455</v>
      </c>
      <c r="C1997" s="6" t="s">
        <v>629</v>
      </c>
      <c r="D1997" s="7" t="s">
        <v>1096</v>
      </c>
      <c r="E1997" s="7" t="s">
        <v>14</v>
      </c>
      <c r="F1997" s="7" t="s">
        <v>1068</v>
      </c>
      <c r="G1997" s="7" t="s">
        <v>997</v>
      </c>
      <c r="H1997" s="7" t="s">
        <v>790</v>
      </c>
      <c r="I1997" s="7" t="s">
        <v>791</v>
      </c>
      <c r="J1997" s="6" t="s">
        <v>658</v>
      </c>
      <c r="K1997" s="1"/>
      <c r="L1997" s="1"/>
      <c r="M1997" s="1">
        <v>96000</v>
      </c>
      <c r="N1997" s="2"/>
      <c r="O1997" s="2"/>
      <c r="P1997" s="16">
        <v>3.7052522250000002</v>
      </c>
    </row>
    <row r="1998" spans="1:16" x14ac:dyDescent="0.35">
      <c r="A1998" s="23" t="str">
        <f t="shared" si="64"/>
        <v>05</v>
      </c>
      <c r="B1998" s="23">
        <f t="shared" si="65"/>
        <v>1012275</v>
      </c>
      <c r="C1998" s="6" t="s">
        <v>629</v>
      </c>
      <c r="D1998" s="7" t="s">
        <v>1096</v>
      </c>
      <c r="E1998" s="7" t="s">
        <v>14</v>
      </c>
      <c r="F1998" s="7" t="s">
        <v>1068</v>
      </c>
      <c r="G1998" s="7" t="s">
        <v>994</v>
      </c>
      <c r="H1998" s="7" t="s">
        <v>766</v>
      </c>
      <c r="I1998" s="7" t="s">
        <v>767</v>
      </c>
      <c r="J1998" s="6" t="s">
        <v>658</v>
      </c>
      <c r="K1998" s="1">
        <v>12000</v>
      </c>
      <c r="L1998" s="1"/>
      <c r="M1998" s="1"/>
      <c r="N1998" s="2">
        <v>1.0360833333333299</v>
      </c>
      <c r="O1998" s="2"/>
      <c r="P1998" s="16"/>
    </row>
    <row r="1999" spans="1:16" x14ac:dyDescent="0.35">
      <c r="A1999" s="23" t="str">
        <f t="shared" si="64"/>
        <v>05</v>
      </c>
      <c r="B1999" s="23">
        <f t="shared" si="65"/>
        <v>1030566</v>
      </c>
      <c r="C1999" s="6" t="s">
        <v>629</v>
      </c>
      <c r="D1999" s="7" t="s">
        <v>1096</v>
      </c>
      <c r="E1999" s="7" t="s">
        <v>14</v>
      </c>
      <c r="F1999" s="7" t="s">
        <v>1068</v>
      </c>
      <c r="G1999" s="7" t="s">
        <v>1051</v>
      </c>
      <c r="H1999" s="7" t="s">
        <v>921</v>
      </c>
      <c r="I1999" s="7" t="s">
        <v>922</v>
      </c>
      <c r="J1999" s="6" t="s">
        <v>659</v>
      </c>
      <c r="K1999" s="1">
        <v>18408</v>
      </c>
      <c r="L1999" s="1">
        <v>24000</v>
      </c>
      <c r="M1999" s="1">
        <v>24000</v>
      </c>
      <c r="N1999" s="2">
        <v>2.7569534984789201</v>
      </c>
      <c r="O1999" s="2">
        <v>2.756875</v>
      </c>
      <c r="P1999" s="16">
        <v>4.7314963041666704</v>
      </c>
    </row>
    <row r="2000" spans="1:16" x14ac:dyDescent="0.35">
      <c r="A2000" s="23" t="str">
        <f t="shared" si="64"/>
        <v>05</v>
      </c>
      <c r="B2000" s="23">
        <f t="shared" si="65"/>
        <v>1030685</v>
      </c>
      <c r="C2000" s="6" t="s">
        <v>629</v>
      </c>
      <c r="D2000" s="7" t="s">
        <v>1096</v>
      </c>
      <c r="E2000" s="7" t="s">
        <v>14</v>
      </c>
      <c r="F2000" s="7" t="s">
        <v>1068</v>
      </c>
      <c r="G2000" s="7" t="s">
        <v>1051</v>
      </c>
      <c r="H2000" s="7" t="s">
        <v>934</v>
      </c>
      <c r="I2000" s="7" t="s">
        <v>935</v>
      </c>
      <c r="J2000" s="6" t="s">
        <v>659</v>
      </c>
      <c r="K2000" s="1">
        <v>192000</v>
      </c>
      <c r="L2000" s="1">
        <v>192000</v>
      </c>
      <c r="M2000" s="1">
        <v>192000</v>
      </c>
      <c r="N2000" s="2">
        <v>5.3366249999999997</v>
      </c>
      <c r="O2000" s="2">
        <v>5.3366302083333297</v>
      </c>
      <c r="P2000" s="16">
        <v>6.3976402010416704</v>
      </c>
    </row>
    <row r="2001" spans="1:16" x14ac:dyDescent="0.35">
      <c r="A2001" s="23" t="str">
        <f t="shared" si="64"/>
        <v>05</v>
      </c>
      <c r="B2001" s="23">
        <f t="shared" si="65"/>
        <v>1030525</v>
      </c>
      <c r="C2001" s="6" t="s">
        <v>629</v>
      </c>
      <c r="D2001" s="7" t="s">
        <v>1096</v>
      </c>
      <c r="E2001" s="7" t="s">
        <v>14</v>
      </c>
      <c r="F2001" s="7" t="s">
        <v>1068</v>
      </c>
      <c r="G2001" s="7" t="s">
        <v>994</v>
      </c>
      <c r="H2001" s="7" t="s">
        <v>911</v>
      </c>
      <c r="I2001" s="7" t="s">
        <v>912</v>
      </c>
      <c r="J2001" s="6" t="s">
        <v>659</v>
      </c>
      <c r="K2001" s="1"/>
      <c r="L2001" s="1">
        <v>48000</v>
      </c>
      <c r="M2001" s="1">
        <v>48000</v>
      </c>
      <c r="N2001" s="2"/>
      <c r="O2001" s="2">
        <v>1.6116250000000001</v>
      </c>
      <c r="P2001" s="16">
        <v>1.7012839708333301</v>
      </c>
    </row>
    <row r="2002" spans="1:16" x14ac:dyDescent="0.35">
      <c r="A2002" s="23" t="str">
        <f t="shared" si="64"/>
        <v>05</v>
      </c>
      <c r="B2002" s="23">
        <f t="shared" si="65"/>
        <v>1022033</v>
      </c>
      <c r="C2002" s="6" t="s">
        <v>629</v>
      </c>
      <c r="D2002" s="7" t="s">
        <v>1096</v>
      </c>
      <c r="E2002" s="7" t="s">
        <v>14</v>
      </c>
      <c r="F2002" s="7" t="s">
        <v>1087</v>
      </c>
      <c r="G2002" s="7" t="s">
        <v>1038</v>
      </c>
      <c r="H2002" s="7" t="s">
        <v>220</v>
      </c>
      <c r="I2002" s="7" t="s">
        <v>221</v>
      </c>
      <c r="J2002" s="6" t="s">
        <v>553</v>
      </c>
      <c r="K2002" s="1">
        <v>48000</v>
      </c>
      <c r="L2002" s="1">
        <v>48000</v>
      </c>
      <c r="M2002" s="1">
        <v>48001</v>
      </c>
      <c r="N2002" s="2">
        <v>5.4890625000000002</v>
      </c>
      <c r="O2002" s="2">
        <v>5.4890625000000002</v>
      </c>
      <c r="P2002" s="16">
        <v>6.6142808691485602</v>
      </c>
    </row>
    <row r="2003" spans="1:16" x14ac:dyDescent="0.35">
      <c r="A2003" s="23" t="str">
        <f t="shared" si="64"/>
        <v>05</v>
      </c>
      <c r="B2003" s="23">
        <f t="shared" si="65"/>
        <v>1021739</v>
      </c>
      <c r="C2003" s="6" t="s">
        <v>629</v>
      </c>
      <c r="D2003" s="7" t="s">
        <v>1096</v>
      </c>
      <c r="E2003" s="7" t="s">
        <v>14</v>
      </c>
      <c r="F2003" s="7" t="s">
        <v>1087</v>
      </c>
      <c r="G2003" s="7" t="s">
        <v>1034</v>
      </c>
      <c r="H2003" s="7" t="s">
        <v>185</v>
      </c>
      <c r="I2003" s="7" t="s">
        <v>186</v>
      </c>
      <c r="J2003" s="6" t="s">
        <v>553</v>
      </c>
      <c r="K2003" s="1">
        <v>0</v>
      </c>
      <c r="L2003" s="1">
        <v>24000</v>
      </c>
      <c r="M2003" s="1">
        <v>24000</v>
      </c>
      <c r="N2003" s="2">
        <v>0</v>
      </c>
      <c r="O2003" s="2">
        <v>0.75824999999999998</v>
      </c>
      <c r="P2003" s="16">
        <v>0.79926756249999997</v>
      </c>
    </row>
    <row r="2004" spans="1:16" x14ac:dyDescent="0.35">
      <c r="A2004" s="23" t="str">
        <f t="shared" si="64"/>
        <v>05</v>
      </c>
      <c r="B2004" s="23">
        <f t="shared" si="65"/>
        <v>1022212</v>
      </c>
      <c r="C2004" s="6" t="s">
        <v>629</v>
      </c>
      <c r="D2004" s="7" t="s">
        <v>1096</v>
      </c>
      <c r="E2004" s="7" t="s">
        <v>14</v>
      </c>
      <c r="F2004" s="7" t="s">
        <v>1087</v>
      </c>
      <c r="G2004" s="7" t="s">
        <v>1034</v>
      </c>
      <c r="H2004" s="7" t="s">
        <v>254</v>
      </c>
      <c r="I2004" s="7" t="s">
        <v>255</v>
      </c>
      <c r="J2004" s="6" t="s">
        <v>553</v>
      </c>
      <c r="K2004" s="1">
        <v>696000</v>
      </c>
      <c r="L2004" s="1">
        <v>696000</v>
      </c>
      <c r="M2004" s="1">
        <v>696000</v>
      </c>
      <c r="N2004" s="2">
        <v>1.3892887931034501</v>
      </c>
      <c r="O2004" s="2">
        <v>1.3892887931034501</v>
      </c>
      <c r="P2004" s="16">
        <v>1.75044658275862</v>
      </c>
    </row>
    <row r="2005" spans="1:16" x14ac:dyDescent="0.35">
      <c r="A2005" s="23" t="str">
        <f t="shared" si="64"/>
        <v>05</v>
      </c>
      <c r="B2005" s="23">
        <f t="shared" si="65"/>
        <v>1022639</v>
      </c>
      <c r="C2005" s="6" t="s">
        <v>629</v>
      </c>
      <c r="D2005" s="7" t="s">
        <v>1096</v>
      </c>
      <c r="E2005" s="7" t="s">
        <v>14</v>
      </c>
      <c r="F2005" s="7" t="s">
        <v>1087</v>
      </c>
      <c r="G2005" s="7" t="s">
        <v>1034</v>
      </c>
      <c r="H2005" s="7" t="s">
        <v>328</v>
      </c>
      <c r="I2005" s="7" t="s">
        <v>329</v>
      </c>
      <c r="J2005" s="6" t="s">
        <v>553</v>
      </c>
      <c r="K2005" s="1">
        <v>1080000</v>
      </c>
      <c r="L2005" s="1">
        <v>1080000</v>
      </c>
      <c r="M2005" s="1">
        <v>1080000</v>
      </c>
      <c r="N2005" s="2">
        <v>1.28894444444444</v>
      </c>
      <c r="O2005" s="2">
        <v>1.28894444444444</v>
      </c>
      <c r="P2005" s="16">
        <v>1.65637194824074</v>
      </c>
    </row>
    <row r="2006" spans="1:16" x14ac:dyDescent="0.35">
      <c r="A2006" s="23" t="str">
        <f t="shared" si="64"/>
        <v>05</v>
      </c>
      <c r="B2006" s="23">
        <f t="shared" si="65"/>
        <v>1022640</v>
      </c>
      <c r="C2006" s="6" t="s">
        <v>629</v>
      </c>
      <c r="D2006" s="7" t="s">
        <v>1096</v>
      </c>
      <c r="E2006" s="7" t="s">
        <v>14</v>
      </c>
      <c r="F2006" s="7" t="s">
        <v>1087</v>
      </c>
      <c r="G2006" s="7" t="s">
        <v>1034</v>
      </c>
      <c r="H2006" s="7" t="s">
        <v>330</v>
      </c>
      <c r="I2006" s="7" t="s">
        <v>331</v>
      </c>
      <c r="J2006" s="6" t="s">
        <v>553</v>
      </c>
      <c r="K2006" s="1">
        <v>48000</v>
      </c>
      <c r="L2006" s="1">
        <v>48000</v>
      </c>
      <c r="M2006" s="1">
        <v>48000</v>
      </c>
      <c r="N2006" s="2">
        <v>1.21727083333333</v>
      </c>
      <c r="O2006" s="2">
        <v>1.21727083333333</v>
      </c>
      <c r="P2006" s="16">
        <v>2.0727500062500002</v>
      </c>
    </row>
    <row r="2007" spans="1:16" x14ac:dyDescent="0.35">
      <c r="A2007" s="23" t="str">
        <f t="shared" si="64"/>
        <v>05</v>
      </c>
      <c r="B2007" s="23">
        <f t="shared" si="65"/>
        <v>1022414</v>
      </c>
      <c r="C2007" s="6" t="s">
        <v>629</v>
      </c>
      <c r="D2007" s="7" t="s">
        <v>1096</v>
      </c>
      <c r="E2007" s="7" t="s">
        <v>14</v>
      </c>
      <c r="F2007" s="7" t="s">
        <v>1074</v>
      </c>
      <c r="G2007" s="7" t="s">
        <v>1042</v>
      </c>
      <c r="H2007" s="7" t="s">
        <v>297</v>
      </c>
      <c r="I2007" s="7" t="s">
        <v>298</v>
      </c>
      <c r="J2007" s="6" t="s">
        <v>553</v>
      </c>
      <c r="K2007" s="1">
        <v>120000</v>
      </c>
      <c r="L2007" s="1">
        <v>120000</v>
      </c>
      <c r="M2007" s="1">
        <v>72000</v>
      </c>
      <c r="N2007" s="2">
        <v>0.83022499999999999</v>
      </c>
      <c r="O2007" s="2">
        <v>0.83022499999999999</v>
      </c>
      <c r="P2007" s="16">
        <v>1.2296084486111101</v>
      </c>
    </row>
    <row r="2008" spans="1:16" x14ac:dyDescent="0.35">
      <c r="A2008" s="23" t="str">
        <f t="shared" si="64"/>
        <v>05</v>
      </c>
      <c r="B2008" s="23">
        <f t="shared" si="65"/>
        <v>1023034</v>
      </c>
      <c r="C2008" s="6" t="s">
        <v>629</v>
      </c>
      <c r="D2008" s="7" t="s">
        <v>1096</v>
      </c>
      <c r="E2008" s="7" t="s">
        <v>14</v>
      </c>
      <c r="F2008" s="7" t="s">
        <v>1080</v>
      </c>
      <c r="G2008" s="7" t="s">
        <v>1030</v>
      </c>
      <c r="H2008" s="7" t="s">
        <v>408</v>
      </c>
      <c r="I2008" s="7" t="s">
        <v>142</v>
      </c>
      <c r="J2008" s="6" t="s">
        <v>553</v>
      </c>
      <c r="K2008" s="1">
        <v>10000</v>
      </c>
      <c r="L2008" s="1">
        <v>50680</v>
      </c>
      <c r="M2008" s="1">
        <v>48000</v>
      </c>
      <c r="N2008" s="2">
        <v>0.47189999999999999</v>
      </c>
      <c r="O2008" s="2">
        <v>0.47186266771902102</v>
      </c>
      <c r="P2008" s="16">
        <v>0.53761136249999997</v>
      </c>
    </row>
    <row r="2009" spans="1:16" x14ac:dyDescent="0.35">
      <c r="A2009" s="23" t="str">
        <f t="shared" si="64"/>
        <v>05</v>
      </c>
      <c r="B2009" s="23">
        <f t="shared" si="65"/>
        <v>1023110</v>
      </c>
      <c r="C2009" s="6" t="s">
        <v>629</v>
      </c>
      <c r="D2009" s="7" t="s">
        <v>1096</v>
      </c>
      <c r="E2009" s="7" t="s">
        <v>14</v>
      </c>
      <c r="F2009" s="7" t="s">
        <v>1080</v>
      </c>
      <c r="G2009" s="7" t="s">
        <v>1030</v>
      </c>
      <c r="H2009" s="7" t="s">
        <v>417</v>
      </c>
      <c r="I2009" s="7" t="s">
        <v>144</v>
      </c>
      <c r="J2009" s="6" t="s">
        <v>553</v>
      </c>
      <c r="K2009" s="1"/>
      <c r="L2009" s="1"/>
      <c r="M2009" s="1">
        <v>96000</v>
      </c>
      <c r="N2009" s="2"/>
      <c r="O2009" s="2"/>
      <c r="P2009" s="16">
        <v>0.89773389791666702</v>
      </c>
    </row>
    <row r="2010" spans="1:16" x14ac:dyDescent="0.35">
      <c r="A2010" s="23" t="str">
        <f t="shared" si="64"/>
        <v>05</v>
      </c>
      <c r="B2010" s="23">
        <f t="shared" si="65"/>
        <v>1022417</v>
      </c>
      <c r="C2010" s="6" t="s">
        <v>629</v>
      </c>
      <c r="D2010" s="7" t="s">
        <v>1096</v>
      </c>
      <c r="E2010" s="7" t="s">
        <v>14</v>
      </c>
      <c r="F2010" s="7" t="s">
        <v>1080</v>
      </c>
      <c r="G2010" s="7" t="s">
        <v>1031</v>
      </c>
      <c r="H2010" s="7" t="s">
        <v>301</v>
      </c>
      <c r="I2010" s="7" t="s">
        <v>302</v>
      </c>
      <c r="J2010" s="6" t="s">
        <v>553</v>
      </c>
      <c r="K2010" s="1">
        <v>0</v>
      </c>
      <c r="L2010" s="1">
        <v>0</v>
      </c>
      <c r="M2010" s="1">
        <v>168000</v>
      </c>
      <c r="N2010" s="2">
        <v>0</v>
      </c>
      <c r="O2010" s="2">
        <v>0</v>
      </c>
      <c r="P2010" s="16">
        <v>0.84420811250000005</v>
      </c>
    </row>
    <row r="2011" spans="1:16" x14ac:dyDescent="0.35">
      <c r="A2011" s="23" t="str">
        <f t="shared" si="64"/>
        <v>05</v>
      </c>
      <c r="B2011" s="23">
        <f t="shared" si="65"/>
        <v>1023306</v>
      </c>
      <c r="C2011" s="6" t="s">
        <v>629</v>
      </c>
      <c r="D2011" s="7" t="s">
        <v>1096</v>
      </c>
      <c r="E2011" s="7" t="s">
        <v>14</v>
      </c>
      <c r="F2011" s="7" t="s">
        <v>1080</v>
      </c>
      <c r="G2011" s="7" t="s">
        <v>1031</v>
      </c>
      <c r="H2011" s="7" t="s">
        <v>523</v>
      </c>
      <c r="I2011" s="7" t="s">
        <v>302</v>
      </c>
      <c r="J2011" s="6" t="s">
        <v>553</v>
      </c>
      <c r="K2011" s="1">
        <v>120000</v>
      </c>
      <c r="L2011" s="1">
        <v>120000</v>
      </c>
      <c r="M2011" s="1">
        <v>120000</v>
      </c>
      <c r="N2011" s="2">
        <v>0.78722499999999995</v>
      </c>
      <c r="O2011" s="2">
        <v>0.78722499999999995</v>
      </c>
      <c r="P2011" s="16">
        <v>1.0712678550000001</v>
      </c>
    </row>
    <row r="2012" spans="1:16" x14ac:dyDescent="0.35">
      <c r="A2012" s="23" t="str">
        <f t="shared" si="64"/>
        <v>05</v>
      </c>
      <c r="B2012" s="23">
        <f t="shared" si="65"/>
        <v>1022381</v>
      </c>
      <c r="C2012" s="6" t="s">
        <v>629</v>
      </c>
      <c r="D2012" s="7" t="s">
        <v>1096</v>
      </c>
      <c r="E2012" s="7" t="s">
        <v>14</v>
      </c>
      <c r="F2012" s="7" t="s">
        <v>1078</v>
      </c>
      <c r="G2012" s="7" t="s">
        <v>1009</v>
      </c>
      <c r="H2012" s="7" t="s">
        <v>287</v>
      </c>
      <c r="I2012" s="7" t="s">
        <v>288</v>
      </c>
      <c r="J2012" s="6" t="s">
        <v>553</v>
      </c>
      <c r="K2012" s="1"/>
      <c r="L2012" s="1"/>
      <c r="M2012" s="1">
        <v>48000</v>
      </c>
      <c r="N2012" s="2"/>
      <c r="O2012" s="2"/>
      <c r="P2012" s="16">
        <v>1.071233125</v>
      </c>
    </row>
    <row r="2013" spans="1:16" x14ac:dyDescent="0.35">
      <c r="A2013" s="23" t="str">
        <f t="shared" si="64"/>
        <v>05</v>
      </c>
      <c r="B2013" s="23">
        <f t="shared" si="65"/>
        <v>1022541</v>
      </c>
      <c r="C2013" s="6" t="s">
        <v>629</v>
      </c>
      <c r="D2013" s="7" t="s">
        <v>1096</v>
      </c>
      <c r="E2013" s="7" t="s">
        <v>14</v>
      </c>
      <c r="F2013" s="7" t="s">
        <v>1078</v>
      </c>
      <c r="G2013" s="7" t="s">
        <v>1009</v>
      </c>
      <c r="H2013" s="7" t="s">
        <v>309</v>
      </c>
      <c r="I2013" s="7" t="s">
        <v>310</v>
      </c>
      <c r="J2013" s="6" t="s">
        <v>553</v>
      </c>
      <c r="K2013" s="1"/>
      <c r="L2013" s="1"/>
      <c r="M2013" s="1">
        <v>240001</v>
      </c>
      <c r="N2013" s="2"/>
      <c r="O2013" s="2"/>
      <c r="P2013" s="16">
        <v>0.93455403060820597</v>
      </c>
    </row>
    <row r="2014" spans="1:16" x14ac:dyDescent="0.35">
      <c r="A2014" s="23" t="str">
        <f t="shared" si="64"/>
        <v>05</v>
      </c>
      <c r="B2014" s="23">
        <f t="shared" si="65"/>
        <v>1022856</v>
      </c>
      <c r="C2014" s="6" t="s">
        <v>629</v>
      </c>
      <c r="D2014" s="7" t="s">
        <v>1096</v>
      </c>
      <c r="E2014" s="7" t="s">
        <v>14</v>
      </c>
      <c r="F2014" s="7" t="s">
        <v>1078</v>
      </c>
      <c r="G2014" s="7" t="s">
        <v>1009</v>
      </c>
      <c r="H2014" s="7" t="s">
        <v>359</v>
      </c>
      <c r="I2014" s="7" t="s">
        <v>360</v>
      </c>
      <c r="J2014" s="6" t="s">
        <v>553</v>
      </c>
      <c r="K2014" s="1"/>
      <c r="L2014" s="1"/>
      <c r="M2014" s="1">
        <v>72000</v>
      </c>
      <c r="N2014" s="2"/>
      <c r="O2014" s="2"/>
      <c r="P2014" s="16">
        <v>1.023644775</v>
      </c>
    </row>
    <row r="2015" spans="1:16" x14ac:dyDescent="0.35">
      <c r="A2015" s="23" t="str">
        <f t="shared" si="64"/>
        <v>05</v>
      </c>
      <c r="B2015" s="23">
        <f t="shared" si="65"/>
        <v>1022073</v>
      </c>
      <c r="C2015" s="6" t="s">
        <v>629</v>
      </c>
      <c r="D2015" s="7" t="s">
        <v>1096</v>
      </c>
      <c r="E2015" s="7" t="s">
        <v>14</v>
      </c>
      <c r="F2015" s="7" t="s">
        <v>1078</v>
      </c>
      <c r="G2015" s="7" t="s">
        <v>1027</v>
      </c>
      <c r="H2015" s="7" t="s">
        <v>222</v>
      </c>
      <c r="I2015" s="7" t="s">
        <v>223</v>
      </c>
      <c r="J2015" s="6" t="s">
        <v>553</v>
      </c>
      <c r="K2015" s="1">
        <v>24000</v>
      </c>
      <c r="L2015" s="1">
        <v>24000</v>
      </c>
      <c r="M2015" s="1"/>
      <c r="N2015" s="2">
        <v>0.95</v>
      </c>
      <c r="O2015" s="2">
        <v>0.95</v>
      </c>
      <c r="P2015" s="16"/>
    </row>
    <row r="2016" spans="1:16" x14ac:dyDescent="0.35">
      <c r="A2016" s="23" t="str">
        <f t="shared" si="64"/>
        <v>05</v>
      </c>
      <c r="B2016" s="23">
        <f t="shared" si="65"/>
        <v>1022945</v>
      </c>
      <c r="C2016" s="6" t="s">
        <v>629</v>
      </c>
      <c r="D2016" s="7" t="s">
        <v>1096</v>
      </c>
      <c r="E2016" s="7" t="s">
        <v>14</v>
      </c>
      <c r="F2016" s="7" t="s">
        <v>1078</v>
      </c>
      <c r="G2016" s="7" t="s">
        <v>1027</v>
      </c>
      <c r="H2016" s="7" t="s">
        <v>397</v>
      </c>
      <c r="I2016" s="7" t="s">
        <v>223</v>
      </c>
      <c r="J2016" s="6" t="s">
        <v>553</v>
      </c>
      <c r="K2016" s="1">
        <v>192000</v>
      </c>
      <c r="L2016" s="1">
        <v>192000</v>
      </c>
      <c r="M2016" s="1">
        <v>144000</v>
      </c>
      <c r="N2016" s="2">
        <v>0.95</v>
      </c>
      <c r="O2016" s="2">
        <v>0.95</v>
      </c>
      <c r="P2016" s="16">
        <v>0.98854805347222197</v>
      </c>
    </row>
    <row r="2017" spans="1:16" x14ac:dyDescent="0.35">
      <c r="A2017" s="23" t="str">
        <f t="shared" si="64"/>
        <v>05</v>
      </c>
      <c r="B2017" s="23">
        <f t="shared" si="65"/>
        <v>1021767</v>
      </c>
      <c r="C2017" s="6" t="s">
        <v>629</v>
      </c>
      <c r="D2017" s="7" t="s">
        <v>1096</v>
      </c>
      <c r="E2017" s="7" t="s">
        <v>14</v>
      </c>
      <c r="F2017" s="7" t="s">
        <v>1084</v>
      </c>
      <c r="G2017" s="7" t="s">
        <v>1017</v>
      </c>
      <c r="H2017" s="7" t="s">
        <v>191</v>
      </c>
      <c r="I2017" s="7" t="s">
        <v>192</v>
      </c>
      <c r="J2017" s="6" t="s">
        <v>553</v>
      </c>
      <c r="K2017" s="1">
        <v>504000</v>
      </c>
      <c r="L2017" s="1">
        <v>504000</v>
      </c>
      <c r="M2017" s="1">
        <v>504000</v>
      </c>
      <c r="N2017" s="2">
        <v>1.3606190476190501</v>
      </c>
      <c r="O2017" s="2">
        <v>1.3606190476190501</v>
      </c>
      <c r="P2017" s="16">
        <v>1.70375451805556</v>
      </c>
    </row>
    <row r="2018" spans="1:16" x14ac:dyDescent="0.35">
      <c r="A2018" s="23" t="str">
        <f t="shared" si="64"/>
        <v>05</v>
      </c>
      <c r="B2018" s="23">
        <f t="shared" si="65"/>
        <v>1022099</v>
      </c>
      <c r="C2018" s="6" t="s">
        <v>629</v>
      </c>
      <c r="D2018" s="7" t="s">
        <v>1096</v>
      </c>
      <c r="E2018" s="7" t="s">
        <v>14</v>
      </c>
      <c r="F2018" s="7" t="s">
        <v>1084</v>
      </c>
      <c r="G2018" s="7" t="s">
        <v>1017</v>
      </c>
      <c r="H2018" s="7" t="s">
        <v>228</v>
      </c>
      <c r="I2018" s="7" t="s">
        <v>229</v>
      </c>
      <c r="J2018" s="6" t="s">
        <v>553</v>
      </c>
      <c r="K2018" s="1">
        <v>120000</v>
      </c>
      <c r="L2018" s="1">
        <v>120000</v>
      </c>
      <c r="M2018" s="1">
        <v>120000</v>
      </c>
      <c r="N2018" s="2">
        <v>1.4753000000000001</v>
      </c>
      <c r="O2018" s="2">
        <v>1.4753000000000001</v>
      </c>
      <c r="P2018" s="16">
        <v>1.9581386508333301</v>
      </c>
    </row>
    <row r="2019" spans="1:16" x14ac:dyDescent="0.35">
      <c r="A2019" s="23" t="str">
        <f t="shared" si="64"/>
        <v>05</v>
      </c>
      <c r="B2019" s="23">
        <f t="shared" si="65"/>
        <v>1022186</v>
      </c>
      <c r="C2019" s="6" t="s">
        <v>629</v>
      </c>
      <c r="D2019" s="7" t="s">
        <v>1096</v>
      </c>
      <c r="E2019" s="7" t="s">
        <v>14</v>
      </c>
      <c r="F2019" s="7" t="s">
        <v>1084</v>
      </c>
      <c r="G2019" s="7" t="s">
        <v>1017</v>
      </c>
      <c r="H2019" s="7" t="s">
        <v>248</v>
      </c>
      <c r="I2019" s="7" t="s">
        <v>249</v>
      </c>
      <c r="J2019" s="6" t="s">
        <v>553</v>
      </c>
      <c r="K2019" s="1"/>
      <c r="L2019" s="1"/>
      <c r="M2019" s="1">
        <v>48000</v>
      </c>
      <c r="N2019" s="2"/>
      <c r="O2019" s="2"/>
      <c r="P2019" s="16">
        <v>1.11867079583333</v>
      </c>
    </row>
    <row r="2020" spans="1:16" x14ac:dyDescent="0.35">
      <c r="A2020" s="23" t="str">
        <f t="shared" si="64"/>
        <v>05</v>
      </c>
      <c r="B2020" s="23">
        <f t="shared" si="65"/>
        <v>1022378</v>
      </c>
      <c r="C2020" s="6" t="s">
        <v>629</v>
      </c>
      <c r="D2020" s="7" t="s">
        <v>1096</v>
      </c>
      <c r="E2020" s="7" t="s">
        <v>14</v>
      </c>
      <c r="F2020" s="7" t="s">
        <v>1084</v>
      </c>
      <c r="G2020" s="7" t="s">
        <v>1017</v>
      </c>
      <c r="H2020" s="7" t="s">
        <v>283</v>
      </c>
      <c r="I2020" s="7" t="s">
        <v>284</v>
      </c>
      <c r="J2020" s="6" t="s">
        <v>553</v>
      </c>
      <c r="K2020" s="1"/>
      <c r="L2020" s="1"/>
      <c r="M2020" s="1">
        <v>24000</v>
      </c>
      <c r="N2020" s="2"/>
      <c r="O2020" s="2"/>
      <c r="P2020" s="16">
        <v>2.3382268833333302</v>
      </c>
    </row>
    <row r="2021" spans="1:16" x14ac:dyDescent="0.35">
      <c r="A2021" s="23" t="str">
        <f t="shared" si="64"/>
        <v>05</v>
      </c>
      <c r="B2021" s="23">
        <f t="shared" si="65"/>
        <v>1022388</v>
      </c>
      <c r="C2021" s="6" t="s">
        <v>629</v>
      </c>
      <c r="D2021" s="7" t="s">
        <v>1096</v>
      </c>
      <c r="E2021" s="7" t="s">
        <v>14</v>
      </c>
      <c r="F2021" s="7" t="s">
        <v>1084</v>
      </c>
      <c r="G2021" s="7" t="s">
        <v>1017</v>
      </c>
      <c r="H2021" s="7" t="s">
        <v>291</v>
      </c>
      <c r="I2021" s="7" t="s">
        <v>292</v>
      </c>
      <c r="J2021" s="6" t="s">
        <v>553</v>
      </c>
      <c r="K2021" s="1">
        <v>168000</v>
      </c>
      <c r="L2021" s="1">
        <v>168000</v>
      </c>
      <c r="M2021" s="1">
        <v>168000</v>
      </c>
      <c r="N2021" s="2">
        <v>1.26027380952381</v>
      </c>
      <c r="O2021" s="2">
        <v>1.26027380952381</v>
      </c>
      <c r="P2021" s="16">
        <v>1.73640525</v>
      </c>
    </row>
    <row r="2022" spans="1:16" x14ac:dyDescent="0.35">
      <c r="A2022" s="23" t="str">
        <f t="shared" si="64"/>
        <v>05</v>
      </c>
      <c r="B2022" s="23">
        <f t="shared" si="65"/>
        <v>1023291</v>
      </c>
      <c r="C2022" s="6" t="s">
        <v>629</v>
      </c>
      <c r="D2022" s="7" t="s">
        <v>1096</v>
      </c>
      <c r="E2022" s="7" t="s">
        <v>14</v>
      </c>
      <c r="F2022" s="7" t="s">
        <v>1084</v>
      </c>
      <c r="G2022" s="7" t="s">
        <v>1017</v>
      </c>
      <c r="H2022" s="7" t="s">
        <v>521</v>
      </c>
      <c r="I2022" s="7" t="s">
        <v>522</v>
      </c>
      <c r="J2022" s="6" t="s">
        <v>553</v>
      </c>
      <c r="K2022" s="1">
        <v>120000</v>
      </c>
      <c r="L2022" s="1">
        <v>120000</v>
      </c>
      <c r="M2022" s="1">
        <v>24000</v>
      </c>
      <c r="N2022" s="2">
        <v>1.7613666666666701</v>
      </c>
      <c r="O2022" s="2">
        <v>1.7613666666666701</v>
      </c>
      <c r="P2022" s="16">
        <v>2.0681232375</v>
      </c>
    </row>
    <row r="2023" spans="1:16" x14ac:dyDescent="0.35">
      <c r="A2023" s="23" t="str">
        <f t="shared" si="64"/>
        <v>05</v>
      </c>
      <c r="B2023" s="23">
        <f t="shared" si="65"/>
        <v>1021766</v>
      </c>
      <c r="C2023" s="6" t="s">
        <v>629</v>
      </c>
      <c r="D2023" s="7" t="s">
        <v>1096</v>
      </c>
      <c r="E2023" s="7" t="s">
        <v>14</v>
      </c>
      <c r="F2023" s="7" t="s">
        <v>1084</v>
      </c>
      <c r="G2023" s="7" t="s">
        <v>1028</v>
      </c>
      <c r="H2023" s="7" t="s">
        <v>189</v>
      </c>
      <c r="I2023" s="7" t="s">
        <v>190</v>
      </c>
      <c r="J2023" s="6" t="s">
        <v>553</v>
      </c>
      <c r="K2023" s="1">
        <v>432000</v>
      </c>
      <c r="L2023" s="1">
        <v>432000</v>
      </c>
      <c r="M2023" s="1">
        <v>432000</v>
      </c>
      <c r="N2023" s="2">
        <v>1.4752986111111099</v>
      </c>
      <c r="O2023" s="2">
        <v>1.4752986111111099</v>
      </c>
      <c r="P2023" s="16">
        <v>1.87787858703704</v>
      </c>
    </row>
    <row r="2024" spans="1:16" x14ac:dyDescent="0.35">
      <c r="A2024" s="23" t="str">
        <f t="shared" si="64"/>
        <v>05</v>
      </c>
      <c r="B2024" s="23">
        <f t="shared" si="65"/>
        <v>1021774</v>
      </c>
      <c r="C2024" s="6" t="s">
        <v>629</v>
      </c>
      <c r="D2024" s="7" t="s">
        <v>1096</v>
      </c>
      <c r="E2024" s="7" t="s">
        <v>14</v>
      </c>
      <c r="F2024" s="7" t="s">
        <v>1084</v>
      </c>
      <c r="G2024" s="7" t="s">
        <v>1028</v>
      </c>
      <c r="H2024" s="7" t="s">
        <v>193</v>
      </c>
      <c r="I2024" s="7" t="s">
        <v>194</v>
      </c>
      <c r="J2024" s="6" t="s">
        <v>553</v>
      </c>
      <c r="K2024" s="1">
        <v>96000</v>
      </c>
      <c r="L2024" s="1">
        <v>96000</v>
      </c>
      <c r="M2024" s="1">
        <v>96000</v>
      </c>
      <c r="N2024" s="2">
        <v>0.75855208333333302</v>
      </c>
      <c r="O2024" s="2">
        <v>0.75855208333333302</v>
      </c>
      <c r="P2024" s="16">
        <v>0.99518621562499998</v>
      </c>
    </row>
    <row r="2025" spans="1:16" x14ac:dyDescent="0.35">
      <c r="A2025" s="23" t="str">
        <f t="shared" si="64"/>
        <v>05</v>
      </c>
      <c r="B2025" s="23">
        <f t="shared" si="65"/>
        <v>1022096</v>
      </c>
      <c r="C2025" s="6" t="s">
        <v>629</v>
      </c>
      <c r="D2025" s="7" t="s">
        <v>1096</v>
      </c>
      <c r="E2025" s="7" t="s">
        <v>14</v>
      </c>
      <c r="F2025" s="7" t="s">
        <v>1084</v>
      </c>
      <c r="G2025" s="7" t="s">
        <v>1028</v>
      </c>
      <c r="H2025" s="7" t="s">
        <v>226</v>
      </c>
      <c r="I2025" s="7" t="s">
        <v>227</v>
      </c>
      <c r="J2025" s="6" t="s">
        <v>553</v>
      </c>
      <c r="K2025" s="1"/>
      <c r="L2025" s="1"/>
      <c r="M2025" s="1">
        <v>48000</v>
      </c>
      <c r="N2025" s="2"/>
      <c r="O2025" s="2"/>
      <c r="P2025" s="16">
        <v>1.56212962083333</v>
      </c>
    </row>
    <row r="2026" spans="1:16" x14ac:dyDescent="0.35">
      <c r="A2026" s="23" t="str">
        <f t="shared" si="64"/>
        <v>05</v>
      </c>
      <c r="B2026" s="23">
        <f t="shared" si="65"/>
        <v>1022637</v>
      </c>
      <c r="C2026" s="6" t="s">
        <v>629</v>
      </c>
      <c r="D2026" s="7" t="s">
        <v>1096</v>
      </c>
      <c r="E2026" s="7" t="s">
        <v>14</v>
      </c>
      <c r="F2026" s="7" t="s">
        <v>1084</v>
      </c>
      <c r="G2026" s="7" t="s">
        <v>1028</v>
      </c>
      <c r="H2026" s="7" t="s">
        <v>326</v>
      </c>
      <c r="I2026" s="7" t="s">
        <v>327</v>
      </c>
      <c r="J2026" s="6" t="s">
        <v>553</v>
      </c>
      <c r="K2026" s="1"/>
      <c r="L2026" s="1"/>
      <c r="M2026" s="1">
        <v>72000</v>
      </c>
      <c r="N2026" s="2"/>
      <c r="O2026" s="2"/>
      <c r="P2026" s="16">
        <v>1.2331493958333299</v>
      </c>
    </row>
    <row r="2027" spans="1:16" x14ac:dyDescent="0.35">
      <c r="A2027" s="23" t="str">
        <f t="shared" si="64"/>
        <v>05</v>
      </c>
      <c r="B2027" s="23">
        <f t="shared" si="65"/>
        <v>1021732</v>
      </c>
      <c r="C2027" s="6" t="s">
        <v>629</v>
      </c>
      <c r="D2027" s="7" t="s">
        <v>1096</v>
      </c>
      <c r="E2027" s="7" t="s">
        <v>14</v>
      </c>
      <c r="F2027" s="7" t="s">
        <v>1084</v>
      </c>
      <c r="G2027" s="7" t="s">
        <v>1032</v>
      </c>
      <c r="H2027" s="7" t="s">
        <v>176</v>
      </c>
      <c r="I2027" s="7" t="s">
        <v>177</v>
      </c>
      <c r="J2027" s="6" t="s">
        <v>553</v>
      </c>
      <c r="K2027" s="1">
        <v>400000</v>
      </c>
      <c r="L2027" s="1">
        <v>400000</v>
      </c>
      <c r="M2027" s="1">
        <v>391800</v>
      </c>
      <c r="N2027" s="2">
        <v>1.2598024999999999</v>
      </c>
      <c r="O2027" s="2">
        <v>1.2598024999999999</v>
      </c>
      <c r="P2027" s="16">
        <v>1.7416746452271601</v>
      </c>
    </row>
    <row r="2028" spans="1:16" x14ac:dyDescent="0.35">
      <c r="A2028" s="23" t="str">
        <f t="shared" si="64"/>
        <v>05</v>
      </c>
      <c r="B2028" s="23">
        <f t="shared" si="65"/>
        <v>1022636</v>
      </c>
      <c r="C2028" s="6" t="s">
        <v>629</v>
      </c>
      <c r="D2028" s="7" t="s">
        <v>1096</v>
      </c>
      <c r="E2028" s="7" t="s">
        <v>14</v>
      </c>
      <c r="F2028" s="7" t="s">
        <v>1084</v>
      </c>
      <c r="G2028" s="7" t="s">
        <v>1032</v>
      </c>
      <c r="H2028" s="7" t="s">
        <v>324</v>
      </c>
      <c r="I2028" s="7" t="s">
        <v>325</v>
      </c>
      <c r="J2028" s="6" t="s">
        <v>553</v>
      </c>
      <c r="K2028" s="1">
        <v>216000</v>
      </c>
      <c r="L2028" s="1">
        <v>216000</v>
      </c>
      <c r="M2028" s="1">
        <v>216000</v>
      </c>
      <c r="N2028" s="2">
        <v>0.47185648148148102</v>
      </c>
      <c r="O2028" s="2">
        <v>0.47185648148148102</v>
      </c>
      <c r="P2028" s="16">
        <v>0.64354395185185198</v>
      </c>
    </row>
    <row r="2029" spans="1:16" x14ac:dyDescent="0.35">
      <c r="A2029" s="23" t="str">
        <f t="shared" si="64"/>
        <v>05</v>
      </c>
      <c r="B2029" s="23">
        <f t="shared" si="65"/>
        <v>1022193</v>
      </c>
      <c r="C2029" s="6" t="s">
        <v>629</v>
      </c>
      <c r="D2029" s="7" t="s">
        <v>1096</v>
      </c>
      <c r="E2029" s="7" t="s">
        <v>14</v>
      </c>
      <c r="F2029" s="7" t="s">
        <v>1075</v>
      </c>
      <c r="G2029" s="7" t="s">
        <v>1011</v>
      </c>
      <c r="H2029" s="7" t="s">
        <v>250</v>
      </c>
      <c r="I2029" s="7" t="s">
        <v>251</v>
      </c>
      <c r="J2029" s="6" t="s">
        <v>553</v>
      </c>
      <c r="K2029" s="1">
        <v>0</v>
      </c>
      <c r="L2029" s="1">
        <v>24000</v>
      </c>
      <c r="M2029" s="1">
        <v>24000</v>
      </c>
      <c r="N2029" s="2">
        <v>0</v>
      </c>
      <c r="O2029" s="2">
        <v>3.0521250000000002</v>
      </c>
      <c r="P2029" s="16">
        <v>2.7535763874999999</v>
      </c>
    </row>
    <row r="2030" spans="1:16" x14ac:dyDescent="0.35">
      <c r="A2030" s="23" t="str">
        <f t="shared" si="64"/>
        <v>05</v>
      </c>
      <c r="B2030" s="23">
        <f t="shared" si="65"/>
        <v>1030686</v>
      </c>
      <c r="C2030" s="6" t="s">
        <v>629</v>
      </c>
      <c r="D2030" s="7" t="s">
        <v>1096</v>
      </c>
      <c r="E2030" s="7" t="s">
        <v>14</v>
      </c>
      <c r="F2030" s="7" t="s">
        <v>1065</v>
      </c>
      <c r="G2030" s="7" t="s">
        <v>1053</v>
      </c>
      <c r="H2030" s="7" t="s">
        <v>936</v>
      </c>
      <c r="I2030" s="7" t="s">
        <v>937</v>
      </c>
      <c r="J2030" s="6" t="s">
        <v>659</v>
      </c>
      <c r="K2030" s="1">
        <v>79657</v>
      </c>
      <c r="L2030" s="1">
        <v>96000</v>
      </c>
      <c r="M2030" s="1">
        <v>96000</v>
      </c>
      <c r="N2030" s="2">
        <v>1.9694439911118899</v>
      </c>
      <c r="O2030" s="2">
        <v>1.9694375</v>
      </c>
      <c r="P2030" s="16">
        <v>1.87643718125</v>
      </c>
    </row>
    <row r="2031" spans="1:16" x14ac:dyDescent="0.35">
      <c r="A2031" s="23" t="str">
        <f t="shared" si="64"/>
        <v>05</v>
      </c>
      <c r="B2031" s="23">
        <f t="shared" si="65"/>
        <v>1030419</v>
      </c>
      <c r="C2031" s="6" t="s">
        <v>629</v>
      </c>
      <c r="D2031" s="7" t="s">
        <v>1096</v>
      </c>
      <c r="E2031" s="7" t="s">
        <v>14</v>
      </c>
      <c r="F2031" s="7" t="s">
        <v>1065</v>
      </c>
      <c r="G2031" s="7" t="s">
        <v>1057</v>
      </c>
      <c r="H2031" s="7" t="s">
        <v>895</v>
      </c>
      <c r="I2031" s="7" t="s">
        <v>896</v>
      </c>
      <c r="J2031" s="6" t="s">
        <v>659</v>
      </c>
      <c r="K2031" s="1">
        <v>21765</v>
      </c>
      <c r="L2031" s="1">
        <v>24000</v>
      </c>
      <c r="M2031" s="1"/>
      <c r="N2031" s="2">
        <v>1.78001378359752</v>
      </c>
      <c r="O2031" s="2">
        <v>1.7800416666666701</v>
      </c>
      <c r="P2031" s="16"/>
    </row>
    <row r="2032" spans="1:16" x14ac:dyDescent="0.35">
      <c r="A2032" s="23" t="str">
        <f t="shared" si="64"/>
        <v>05</v>
      </c>
      <c r="B2032" s="23">
        <f t="shared" si="65"/>
        <v>1022379</v>
      </c>
      <c r="C2032" s="6" t="s">
        <v>629</v>
      </c>
      <c r="D2032" s="7" t="s">
        <v>1096</v>
      </c>
      <c r="E2032" s="7" t="s">
        <v>14</v>
      </c>
      <c r="F2032" s="7" t="s">
        <v>1077</v>
      </c>
      <c r="G2032" s="7" t="s">
        <v>1005</v>
      </c>
      <c r="H2032" s="7" t="s">
        <v>285</v>
      </c>
      <c r="I2032" s="7" t="s">
        <v>286</v>
      </c>
      <c r="J2032" s="6" t="s">
        <v>553</v>
      </c>
      <c r="K2032" s="1">
        <v>12000</v>
      </c>
      <c r="L2032" s="1">
        <v>12000</v>
      </c>
      <c r="M2032" s="1"/>
      <c r="N2032" s="2">
        <v>1.762</v>
      </c>
      <c r="O2032" s="2">
        <v>1.762</v>
      </c>
      <c r="P2032" s="16"/>
    </row>
    <row r="2033" spans="1:16" x14ac:dyDescent="0.35">
      <c r="A2033" s="23" t="str">
        <f t="shared" si="64"/>
        <v>05</v>
      </c>
      <c r="B2033" s="23">
        <f t="shared" si="65"/>
        <v>1022995</v>
      </c>
      <c r="C2033" s="6" t="s">
        <v>629</v>
      </c>
      <c r="D2033" s="7" t="s">
        <v>1096</v>
      </c>
      <c r="E2033" s="7" t="s">
        <v>14</v>
      </c>
      <c r="F2033" s="7" t="s">
        <v>1082</v>
      </c>
      <c r="G2033" s="7" t="s">
        <v>1014</v>
      </c>
      <c r="H2033" s="7" t="s">
        <v>635</v>
      </c>
      <c r="I2033" s="7" t="s">
        <v>636</v>
      </c>
      <c r="J2033" s="6" t="s">
        <v>553</v>
      </c>
      <c r="K2033" s="1">
        <v>2000</v>
      </c>
      <c r="L2033" s="1">
        <v>2000</v>
      </c>
      <c r="M2033" s="1">
        <v>2000</v>
      </c>
      <c r="N2033" s="2">
        <v>5.2</v>
      </c>
      <c r="O2033" s="2">
        <v>5.2</v>
      </c>
      <c r="P2033" s="16">
        <v>5.70413675</v>
      </c>
    </row>
    <row r="2034" spans="1:16" x14ac:dyDescent="0.35">
      <c r="A2034" s="23" t="str">
        <f t="shared" si="64"/>
        <v>05</v>
      </c>
      <c r="B2034" s="23">
        <f t="shared" si="65"/>
        <v>1022568</v>
      </c>
      <c r="C2034" s="6" t="s">
        <v>629</v>
      </c>
      <c r="D2034" s="7" t="s">
        <v>1096</v>
      </c>
      <c r="E2034" s="7" t="s">
        <v>14</v>
      </c>
      <c r="F2034" s="7" t="s">
        <v>1082</v>
      </c>
      <c r="G2034" s="7" t="s">
        <v>1013</v>
      </c>
      <c r="H2034" s="7" t="s">
        <v>448</v>
      </c>
      <c r="I2034" s="7" t="s">
        <v>449</v>
      </c>
      <c r="J2034" s="6" t="s">
        <v>553</v>
      </c>
      <c r="K2034" s="1">
        <v>120000</v>
      </c>
      <c r="L2034" s="1">
        <v>120000</v>
      </c>
      <c r="M2034" s="1">
        <v>120000</v>
      </c>
      <c r="N2034" s="2">
        <v>5.2019916666666699</v>
      </c>
      <c r="O2034" s="2">
        <v>5.2019916666666699</v>
      </c>
      <c r="P2034" s="16">
        <v>6.3770862708333302</v>
      </c>
    </row>
    <row r="2035" spans="1:16" x14ac:dyDescent="0.35">
      <c r="A2035" s="23" t="str">
        <f t="shared" si="64"/>
        <v>05</v>
      </c>
      <c r="B2035" s="23">
        <f t="shared" si="65"/>
        <v>1022645</v>
      </c>
      <c r="C2035" s="6" t="s">
        <v>629</v>
      </c>
      <c r="D2035" s="7" t="s">
        <v>1096</v>
      </c>
      <c r="E2035" s="7" t="s">
        <v>14</v>
      </c>
      <c r="F2035" s="7" t="s">
        <v>1082</v>
      </c>
      <c r="G2035" s="7" t="s">
        <v>1013</v>
      </c>
      <c r="H2035" s="7" t="s">
        <v>332</v>
      </c>
      <c r="I2035" s="7" t="s">
        <v>160</v>
      </c>
      <c r="J2035" s="6" t="s">
        <v>553</v>
      </c>
      <c r="K2035" s="1">
        <v>8000</v>
      </c>
      <c r="L2035" s="1">
        <v>8000</v>
      </c>
      <c r="M2035" s="1"/>
      <c r="N2035" s="2">
        <v>5.0582500000000001</v>
      </c>
      <c r="O2035" s="2">
        <v>5.0582500000000001</v>
      </c>
      <c r="P2035" s="16"/>
    </row>
    <row r="2036" spans="1:16" x14ac:dyDescent="0.35">
      <c r="A2036" s="23" t="str">
        <f t="shared" si="64"/>
        <v>05</v>
      </c>
      <c r="B2036" s="23">
        <f t="shared" si="65"/>
        <v>1030388</v>
      </c>
      <c r="C2036" s="6" t="s">
        <v>629</v>
      </c>
      <c r="D2036" s="7" t="s">
        <v>1096</v>
      </c>
      <c r="E2036" s="7" t="s">
        <v>14</v>
      </c>
      <c r="F2036" s="7" t="s">
        <v>1072</v>
      </c>
      <c r="G2036" s="7" t="s">
        <v>993</v>
      </c>
      <c r="H2036" s="7" t="s">
        <v>889</v>
      </c>
      <c r="I2036" s="7" t="s">
        <v>890</v>
      </c>
      <c r="J2036" s="6" t="s">
        <v>659</v>
      </c>
      <c r="K2036" s="1">
        <v>16538</v>
      </c>
      <c r="L2036" s="1">
        <v>37247</v>
      </c>
      <c r="M2036" s="1">
        <v>36000</v>
      </c>
      <c r="N2036" s="2">
        <v>1.8975087676865401</v>
      </c>
      <c r="O2036" s="2">
        <v>1.8974951002765299</v>
      </c>
      <c r="P2036" s="16">
        <v>3.26470736944444</v>
      </c>
    </row>
    <row r="2037" spans="1:16" x14ac:dyDescent="0.35">
      <c r="A2037" s="23" t="str">
        <f t="shared" si="64"/>
        <v>05</v>
      </c>
      <c r="B2037" s="23">
        <f t="shared" si="65"/>
        <v>1030389</v>
      </c>
      <c r="C2037" s="6" t="s">
        <v>629</v>
      </c>
      <c r="D2037" s="7" t="s">
        <v>1096</v>
      </c>
      <c r="E2037" s="7" t="s">
        <v>14</v>
      </c>
      <c r="F2037" s="7" t="s">
        <v>1072</v>
      </c>
      <c r="G2037" s="7" t="s">
        <v>993</v>
      </c>
      <c r="H2037" s="7" t="s">
        <v>891</v>
      </c>
      <c r="I2037" s="7" t="s">
        <v>892</v>
      </c>
      <c r="J2037" s="6" t="s">
        <v>659</v>
      </c>
      <c r="K2037" s="1">
        <v>4455</v>
      </c>
      <c r="L2037" s="1">
        <v>4455</v>
      </c>
      <c r="M2037" s="1">
        <v>4455</v>
      </c>
      <c r="N2037" s="2">
        <v>0</v>
      </c>
      <c r="O2037" s="2">
        <v>0</v>
      </c>
      <c r="P2037" s="16">
        <v>1.8186797979798</v>
      </c>
    </row>
    <row r="2038" spans="1:16" x14ac:dyDescent="0.35">
      <c r="A2038" s="23" t="str">
        <f t="shared" si="64"/>
        <v>05</v>
      </c>
      <c r="B2038" s="23">
        <f t="shared" si="65"/>
        <v>1030684</v>
      </c>
      <c r="C2038" s="6" t="s">
        <v>629</v>
      </c>
      <c r="D2038" s="7" t="s">
        <v>1096</v>
      </c>
      <c r="E2038" s="7" t="s">
        <v>14</v>
      </c>
      <c r="F2038" s="7" t="s">
        <v>1072</v>
      </c>
      <c r="G2038" s="7" t="s">
        <v>993</v>
      </c>
      <c r="H2038" s="7" t="s">
        <v>932</v>
      </c>
      <c r="I2038" s="7" t="s">
        <v>933</v>
      </c>
      <c r="J2038" s="6" t="s">
        <v>659</v>
      </c>
      <c r="K2038" s="1">
        <v>27289</v>
      </c>
      <c r="L2038" s="1">
        <v>26772</v>
      </c>
      <c r="M2038" s="1">
        <v>24000</v>
      </c>
      <c r="N2038" s="2">
        <v>2.6131774707757698</v>
      </c>
      <c r="O2038" s="2">
        <v>2.6132152995667099</v>
      </c>
      <c r="P2038" s="16">
        <v>4.0494620291666701</v>
      </c>
    </row>
    <row r="2039" spans="1:16" x14ac:dyDescent="0.35">
      <c r="A2039" s="23" t="str">
        <f t="shared" si="64"/>
        <v>05</v>
      </c>
      <c r="B2039" s="23">
        <f t="shared" si="65"/>
        <v>1011967</v>
      </c>
      <c r="C2039" s="6" t="s">
        <v>629</v>
      </c>
      <c r="D2039" s="7" t="s">
        <v>1096</v>
      </c>
      <c r="E2039" s="7" t="s">
        <v>14</v>
      </c>
      <c r="F2039" s="7" t="s">
        <v>1072</v>
      </c>
      <c r="G2039" s="7" t="s">
        <v>993</v>
      </c>
      <c r="H2039" s="7" t="s">
        <v>708</v>
      </c>
      <c r="I2039" s="7" t="s">
        <v>709</v>
      </c>
      <c r="J2039" s="6" t="s">
        <v>658</v>
      </c>
      <c r="K2039" s="1">
        <v>171973</v>
      </c>
      <c r="L2039" s="1">
        <v>168000</v>
      </c>
      <c r="M2039" s="1">
        <v>72000</v>
      </c>
      <c r="N2039" s="2">
        <v>5.7676960918283697</v>
      </c>
      <c r="O2039" s="2">
        <v>5.7676964285714298</v>
      </c>
      <c r="P2039" s="16">
        <v>8.3590369888888905</v>
      </c>
    </row>
    <row r="2040" spans="1:16" x14ac:dyDescent="0.35">
      <c r="A2040" s="23" t="str">
        <f t="shared" si="64"/>
        <v>05</v>
      </c>
      <c r="B2040" s="23">
        <f t="shared" si="65"/>
        <v>1011968</v>
      </c>
      <c r="C2040" s="6" t="s">
        <v>629</v>
      </c>
      <c r="D2040" s="7" t="s">
        <v>1096</v>
      </c>
      <c r="E2040" s="7" t="s">
        <v>14</v>
      </c>
      <c r="F2040" s="7" t="s">
        <v>1072</v>
      </c>
      <c r="G2040" s="7" t="s">
        <v>993</v>
      </c>
      <c r="H2040" s="7" t="s">
        <v>710</v>
      </c>
      <c r="I2040" s="7" t="s">
        <v>711</v>
      </c>
      <c r="J2040" s="6" t="s">
        <v>658</v>
      </c>
      <c r="K2040" s="1">
        <v>25006</v>
      </c>
      <c r="L2040" s="1">
        <v>24000</v>
      </c>
      <c r="M2040" s="1">
        <v>24000</v>
      </c>
      <c r="N2040" s="2">
        <v>5.5527073502359396</v>
      </c>
      <c r="O2040" s="2">
        <v>5.5527083333333298</v>
      </c>
      <c r="P2040" s="16">
        <v>6.9751101000000002</v>
      </c>
    </row>
    <row r="2041" spans="1:16" x14ac:dyDescent="0.35">
      <c r="A2041" s="23" t="str">
        <f t="shared" si="64"/>
        <v>05</v>
      </c>
      <c r="B2041" s="23">
        <f t="shared" si="65"/>
        <v>1011969</v>
      </c>
      <c r="C2041" s="6" t="s">
        <v>629</v>
      </c>
      <c r="D2041" s="7" t="s">
        <v>1096</v>
      </c>
      <c r="E2041" s="7" t="s">
        <v>14</v>
      </c>
      <c r="F2041" s="7" t="s">
        <v>1072</v>
      </c>
      <c r="G2041" s="7" t="s">
        <v>993</v>
      </c>
      <c r="H2041" s="7" t="s">
        <v>712</v>
      </c>
      <c r="I2041" s="7" t="s">
        <v>713</v>
      </c>
      <c r="J2041" s="6" t="s">
        <v>658</v>
      </c>
      <c r="K2041" s="1">
        <v>130728</v>
      </c>
      <c r="L2041" s="1">
        <v>144000</v>
      </c>
      <c r="M2041" s="1">
        <v>144000</v>
      </c>
      <c r="N2041" s="2">
        <v>5.4093308243069602</v>
      </c>
      <c r="O2041" s="2">
        <v>5.40933333333333</v>
      </c>
      <c r="P2041" s="16">
        <v>7.6304647409722204</v>
      </c>
    </row>
    <row r="2042" spans="1:16" x14ac:dyDescent="0.35">
      <c r="A2042" s="23" t="str">
        <f t="shared" si="64"/>
        <v>05</v>
      </c>
      <c r="B2042" s="23">
        <f t="shared" si="65"/>
        <v>1012448</v>
      </c>
      <c r="C2042" s="6" t="s">
        <v>629</v>
      </c>
      <c r="D2042" s="7" t="s">
        <v>1096</v>
      </c>
      <c r="E2042" s="7" t="s">
        <v>14</v>
      </c>
      <c r="F2042" s="7" t="s">
        <v>1072</v>
      </c>
      <c r="G2042" s="7" t="s">
        <v>993</v>
      </c>
      <c r="H2042" s="7" t="s">
        <v>784</v>
      </c>
      <c r="I2042" s="7" t="s">
        <v>785</v>
      </c>
      <c r="J2042" s="6" t="s">
        <v>658</v>
      </c>
      <c r="K2042" s="1"/>
      <c r="L2042" s="1"/>
      <c r="M2042" s="1">
        <v>120000</v>
      </c>
      <c r="N2042" s="2"/>
      <c r="O2042" s="2"/>
      <c r="P2042" s="16">
        <v>7.4582411491666702</v>
      </c>
    </row>
    <row r="2043" spans="1:16" x14ac:dyDescent="0.35">
      <c r="A2043" s="23" t="str">
        <f t="shared" si="64"/>
        <v>05</v>
      </c>
      <c r="B2043" s="23">
        <f t="shared" si="65"/>
        <v>1012502</v>
      </c>
      <c r="C2043" s="6" t="s">
        <v>629</v>
      </c>
      <c r="D2043" s="7" t="s">
        <v>1096</v>
      </c>
      <c r="E2043" s="7" t="s">
        <v>14</v>
      </c>
      <c r="F2043" s="7" t="s">
        <v>1072</v>
      </c>
      <c r="G2043" s="7" t="s">
        <v>993</v>
      </c>
      <c r="H2043" s="7" t="s">
        <v>796</v>
      </c>
      <c r="I2043" s="7" t="s">
        <v>797</v>
      </c>
      <c r="J2043" s="6" t="s">
        <v>658</v>
      </c>
      <c r="K2043" s="1">
        <v>21769</v>
      </c>
      <c r="L2043" s="1">
        <v>24000</v>
      </c>
      <c r="M2043" s="1">
        <v>24000</v>
      </c>
      <c r="N2043" s="2">
        <v>5.1226514768707796</v>
      </c>
      <c r="O2043" s="2">
        <v>5.12266666666667</v>
      </c>
      <c r="P2043" s="16">
        <v>7.4237246083333304</v>
      </c>
    </row>
    <row r="2044" spans="1:16" x14ac:dyDescent="0.35">
      <c r="A2044" s="23" t="str">
        <f t="shared" si="64"/>
        <v>05</v>
      </c>
      <c r="B2044" s="23">
        <f t="shared" si="65"/>
        <v>1012503</v>
      </c>
      <c r="C2044" s="6" t="s">
        <v>629</v>
      </c>
      <c r="D2044" s="7" t="s">
        <v>1096</v>
      </c>
      <c r="E2044" s="7" t="s">
        <v>14</v>
      </c>
      <c r="F2044" s="7" t="s">
        <v>1072</v>
      </c>
      <c r="G2044" s="7" t="s">
        <v>993</v>
      </c>
      <c r="H2044" s="7" t="s">
        <v>798</v>
      </c>
      <c r="I2044" s="7" t="s">
        <v>799</v>
      </c>
      <c r="J2044" s="6" t="s">
        <v>658</v>
      </c>
      <c r="K2044" s="1">
        <v>246571</v>
      </c>
      <c r="L2044" s="1">
        <v>240000</v>
      </c>
      <c r="M2044" s="1">
        <v>240000</v>
      </c>
      <c r="N2044" s="2">
        <v>4.9792919686418902</v>
      </c>
      <c r="O2044" s="2">
        <v>4.9792916666666702</v>
      </c>
      <c r="P2044" s="16">
        <v>7.1138765441666703</v>
      </c>
    </row>
    <row r="2045" spans="1:16" x14ac:dyDescent="0.35">
      <c r="A2045" s="23" t="str">
        <f t="shared" si="64"/>
        <v>05</v>
      </c>
      <c r="B2045" s="23">
        <f t="shared" si="65"/>
        <v>1012504</v>
      </c>
      <c r="C2045" s="6" t="s">
        <v>629</v>
      </c>
      <c r="D2045" s="7" t="s">
        <v>1096</v>
      </c>
      <c r="E2045" s="7" t="s">
        <v>14</v>
      </c>
      <c r="F2045" s="7" t="s">
        <v>1072</v>
      </c>
      <c r="G2045" s="7" t="s">
        <v>993</v>
      </c>
      <c r="H2045" s="7" t="s">
        <v>800</v>
      </c>
      <c r="I2045" s="7" t="s">
        <v>785</v>
      </c>
      <c r="J2045" s="6" t="s">
        <v>658</v>
      </c>
      <c r="K2045" s="1">
        <v>48520</v>
      </c>
      <c r="L2045" s="1">
        <v>48000</v>
      </c>
      <c r="M2045" s="1">
        <v>24000</v>
      </c>
      <c r="N2045" s="2">
        <v>4.8821723000824404</v>
      </c>
      <c r="O2045" s="2">
        <v>4.8821666666666701</v>
      </c>
      <c r="P2045" s="16">
        <v>7.2860928333333304</v>
      </c>
    </row>
    <row r="2046" spans="1:16" x14ac:dyDescent="0.35">
      <c r="A2046" s="23" t="str">
        <f t="shared" si="64"/>
        <v>05</v>
      </c>
      <c r="B2046" s="23">
        <f t="shared" si="65"/>
        <v>1012526</v>
      </c>
      <c r="C2046" s="6" t="s">
        <v>629</v>
      </c>
      <c r="D2046" s="7" t="s">
        <v>1096</v>
      </c>
      <c r="E2046" s="7" t="s">
        <v>14</v>
      </c>
      <c r="F2046" s="7" t="s">
        <v>1072</v>
      </c>
      <c r="G2046" s="7" t="s">
        <v>993</v>
      </c>
      <c r="H2046" s="7" t="s">
        <v>810</v>
      </c>
      <c r="I2046" s="7" t="s">
        <v>711</v>
      </c>
      <c r="J2046" s="6" t="s">
        <v>658</v>
      </c>
      <c r="K2046" s="1">
        <v>14228</v>
      </c>
      <c r="L2046" s="1">
        <v>12000</v>
      </c>
      <c r="M2046" s="1">
        <v>12000</v>
      </c>
      <c r="N2046" s="2">
        <v>5.4091931402867601</v>
      </c>
      <c r="O2046" s="2">
        <v>5.4091666666666702</v>
      </c>
      <c r="P2046" s="16">
        <v>6.6250072333333296</v>
      </c>
    </row>
    <row r="2047" spans="1:16" x14ac:dyDescent="0.35">
      <c r="A2047" s="23" t="str">
        <f t="shared" si="64"/>
        <v>05</v>
      </c>
      <c r="B2047" s="23">
        <f t="shared" si="65"/>
        <v>1012527</v>
      </c>
      <c r="C2047" s="6" t="s">
        <v>629</v>
      </c>
      <c r="D2047" s="7" t="s">
        <v>1096</v>
      </c>
      <c r="E2047" s="7" t="s">
        <v>14</v>
      </c>
      <c r="F2047" s="7" t="s">
        <v>1072</v>
      </c>
      <c r="G2047" s="7" t="s">
        <v>993</v>
      </c>
      <c r="H2047" s="7" t="s">
        <v>811</v>
      </c>
      <c r="I2047" s="7" t="s">
        <v>812</v>
      </c>
      <c r="J2047" s="6" t="s">
        <v>658</v>
      </c>
      <c r="K2047" s="1">
        <v>12511</v>
      </c>
      <c r="L2047" s="1">
        <v>12000</v>
      </c>
      <c r="M2047" s="1">
        <v>12000</v>
      </c>
      <c r="N2047" s="2">
        <v>5.1220525937175303</v>
      </c>
      <c r="O2047" s="2">
        <v>5.1219999999999999</v>
      </c>
      <c r="P2047" s="16">
        <v>6.9693796083333304</v>
      </c>
    </row>
    <row r="2048" spans="1:16" x14ac:dyDescent="0.35">
      <c r="A2048" s="23" t="str">
        <f t="shared" si="64"/>
        <v>05</v>
      </c>
      <c r="B2048" s="23">
        <f t="shared" si="65"/>
        <v>1030506</v>
      </c>
      <c r="C2048" s="6" t="s">
        <v>629</v>
      </c>
      <c r="D2048" s="7" t="s">
        <v>1096</v>
      </c>
      <c r="E2048" s="7" t="s">
        <v>14</v>
      </c>
      <c r="F2048" s="7" t="s">
        <v>1090</v>
      </c>
      <c r="G2048" s="7" t="s">
        <v>1052</v>
      </c>
      <c r="H2048" s="7" t="s">
        <v>909</v>
      </c>
      <c r="I2048" s="7" t="s">
        <v>910</v>
      </c>
      <c r="J2048" s="6" t="s">
        <v>659</v>
      </c>
      <c r="K2048" s="1">
        <v>1380</v>
      </c>
      <c r="L2048" s="1">
        <v>1380</v>
      </c>
      <c r="M2048" s="1">
        <v>1380</v>
      </c>
      <c r="N2048" s="2">
        <v>5.4804347826087003</v>
      </c>
      <c r="O2048" s="2">
        <v>5.4804347826087003</v>
      </c>
      <c r="P2048" s="16">
        <v>6.0623160869565202</v>
      </c>
    </row>
    <row r="2049" spans="1:16" x14ac:dyDescent="0.35">
      <c r="A2049" s="23" t="str">
        <f t="shared" si="64"/>
        <v>05</v>
      </c>
      <c r="B2049" s="23">
        <f t="shared" si="65"/>
        <v>1022291</v>
      </c>
      <c r="C2049" s="6" t="s">
        <v>629</v>
      </c>
      <c r="D2049" s="7" t="s">
        <v>1096</v>
      </c>
      <c r="E2049" s="7" t="s">
        <v>14</v>
      </c>
      <c r="F2049" s="7" t="s">
        <v>1086</v>
      </c>
      <c r="G2049" s="7" t="s">
        <v>1025</v>
      </c>
      <c r="H2049" s="7" t="s">
        <v>267</v>
      </c>
      <c r="I2049" s="7" t="s">
        <v>268</v>
      </c>
      <c r="J2049" s="6" t="s">
        <v>553</v>
      </c>
      <c r="K2049" s="1"/>
      <c r="L2049" s="1"/>
      <c r="M2049" s="1">
        <v>24000</v>
      </c>
      <c r="N2049" s="2"/>
      <c r="O2049" s="2"/>
      <c r="P2049" s="16">
        <v>2.2749342750000001</v>
      </c>
    </row>
    <row r="2050" spans="1:16" x14ac:dyDescent="0.35">
      <c r="A2050" s="23" t="str">
        <f t="shared" si="64"/>
        <v>05</v>
      </c>
      <c r="B2050" s="23">
        <f t="shared" si="65"/>
        <v>1022753</v>
      </c>
      <c r="C2050" s="6" t="s">
        <v>629</v>
      </c>
      <c r="D2050" s="7" t="s">
        <v>1096</v>
      </c>
      <c r="E2050" s="7" t="s">
        <v>14</v>
      </c>
      <c r="F2050" s="7" t="s">
        <v>1086</v>
      </c>
      <c r="G2050" s="7" t="s">
        <v>1025</v>
      </c>
      <c r="H2050" s="7" t="s">
        <v>342</v>
      </c>
      <c r="I2050" s="7" t="s">
        <v>343</v>
      </c>
      <c r="J2050" s="6" t="s">
        <v>553</v>
      </c>
      <c r="K2050" s="1">
        <v>120000</v>
      </c>
      <c r="L2050" s="1">
        <v>120000</v>
      </c>
      <c r="M2050" s="1">
        <v>120000</v>
      </c>
      <c r="N2050" s="2">
        <v>1.9051166666666699</v>
      </c>
      <c r="O2050" s="2">
        <v>1.9051166666666699</v>
      </c>
      <c r="P2050" s="16">
        <v>2.4649451391666699</v>
      </c>
    </row>
    <row r="2051" spans="1:16" x14ac:dyDescent="0.35">
      <c r="A2051" s="23" t="str">
        <f t="shared" si="64"/>
        <v>05</v>
      </c>
      <c r="B2051" s="23">
        <f t="shared" si="65"/>
        <v>1022940</v>
      </c>
      <c r="C2051" s="6" t="s">
        <v>629</v>
      </c>
      <c r="D2051" s="7" t="s">
        <v>1096</v>
      </c>
      <c r="E2051" s="7" t="s">
        <v>14</v>
      </c>
      <c r="F2051" s="7" t="s">
        <v>1086</v>
      </c>
      <c r="G2051" s="7" t="s">
        <v>1025</v>
      </c>
      <c r="H2051" s="7" t="s">
        <v>391</v>
      </c>
      <c r="I2051" s="7" t="s">
        <v>392</v>
      </c>
      <c r="J2051" s="6" t="s">
        <v>553</v>
      </c>
      <c r="K2051" s="1">
        <v>72000</v>
      </c>
      <c r="L2051" s="1">
        <v>72000</v>
      </c>
      <c r="M2051" s="1">
        <v>72000</v>
      </c>
      <c r="N2051" s="2">
        <v>2.1910555555555602</v>
      </c>
      <c r="O2051" s="2">
        <v>2.1910555555555602</v>
      </c>
      <c r="P2051" s="16">
        <v>2.6549988041666701</v>
      </c>
    </row>
    <row r="2052" spans="1:16" x14ac:dyDescent="0.35">
      <c r="A2052" s="23" t="str">
        <f t="shared" si="64"/>
        <v>05</v>
      </c>
      <c r="B2052" s="23">
        <f t="shared" si="65"/>
        <v>1022941</v>
      </c>
      <c r="C2052" s="6" t="s">
        <v>629</v>
      </c>
      <c r="D2052" s="7" t="s">
        <v>1096</v>
      </c>
      <c r="E2052" s="7" t="s">
        <v>14</v>
      </c>
      <c r="F2052" s="7" t="s">
        <v>1086</v>
      </c>
      <c r="G2052" s="7" t="s">
        <v>1025</v>
      </c>
      <c r="H2052" s="7" t="s">
        <v>393</v>
      </c>
      <c r="I2052" s="7" t="s">
        <v>394</v>
      </c>
      <c r="J2052" s="6" t="s">
        <v>553</v>
      </c>
      <c r="K2052" s="1">
        <v>48000</v>
      </c>
      <c r="L2052" s="1">
        <v>72000</v>
      </c>
      <c r="M2052" s="1">
        <v>72000</v>
      </c>
      <c r="N2052" s="2">
        <v>1.9769791666666701</v>
      </c>
      <c r="O2052" s="2">
        <v>1.97698611111111</v>
      </c>
      <c r="P2052" s="16">
        <v>2.4966812111111101</v>
      </c>
    </row>
    <row r="2053" spans="1:16" x14ac:dyDescent="0.35">
      <c r="A2053" s="23" t="str">
        <f t="shared" ref="A2053:A2116" si="66">MID(C2053,1,2)</f>
        <v>05</v>
      </c>
      <c r="B2053" s="23">
        <f t="shared" ref="B2053:B2116" si="67">+H2053*1</f>
        <v>1022183</v>
      </c>
      <c r="C2053" s="6" t="s">
        <v>629</v>
      </c>
      <c r="D2053" s="7" t="s">
        <v>1096</v>
      </c>
      <c r="E2053" s="7" t="s">
        <v>14</v>
      </c>
      <c r="F2053" s="7" t="s">
        <v>1086</v>
      </c>
      <c r="G2053" s="7" t="s">
        <v>1041</v>
      </c>
      <c r="H2053" s="7" t="s">
        <v>246</v>
      </c>
      <c r="I2053" s="7" t="s">
        <v>247</v>
      </c>
      <c r="J2053" s="6" t="s">
        <v>553</v>
      </c>
      <c r="K2053" s="1">
        <v>600000</v>
      </c>
      <c r="L2053" s="1">
        <v>600000</v>
      </c>
      <c r="M2053" s="1">
        <v>336000</v>
      </c>
      <c r="N2053" s="2">
        <v>1.761995</v>
      </c>
      <c r="O2053" s="2">
        <v>1.761995</v>
      </c>
      <c r="P2053" s="16">
        <v>2.28287320386905</v>
      </c>
    </row>
    <row r="2054" spans="1:16" x14ac:dyDescent="0.35">
      <c r="A2054" s="23" t="str">
        <f t="shared" si="66"/>
        <v>05</v>
      </c>
      <c r="B2054" s="23">
        <f t="shared" si="67"/>
        <v>1023143</v>
      </c>
      <c r="C2054" s="6" t="s">
        <v>629</v>
      </c>
      <c r="D2054" s="7" t="s">
        <v>1096</v>
      </c>
      <c r="E2054" s="7" t="s">
        <v>14</v>
      </c>
      <c r="F2054" s="7" t="s">
        <v>1083</v>
      </c>
      <c r="G2054" s="7" t="s">
        <v>1044</v>
      </c>
      <c r="H2054" s="7" t="s">
        <v>426</v>
      </c>
      <c r="I2054" s="7" t="s">
        <v>427</v>
      </c>
      <c r="J2054" s="6" t="s">
        <v>553</v>
      </c>
      <c r="K2054" s="1">
        <v>1000</v>
      </c>
      <c r="L2054" s="1">
        <v>1000</v>
      </c>
      <c r="M2054" s="1">
        <v>1000</v>
      </c>
      <c r="N2054" s="2">
        <v>2.0470000000000002</v>
      </c>
      <c r="O2054" s="2">
        <v>2.0470000000000002</v>
      </c>
      <c r="P2054" s="16">
        <v>2.8520683999999998</v>
      </c>
    </row>
    <row r="2055" spans="1:16" x14ac:dyDescent="0.35">
      <c r="A2055" s="23" t="str">
        <f t="shared" si="66"/>
        <v>05</v>
      </c>
      <c r="B2055" s="23">
        <f t="shared" si="67"/>
        <v>1021905</v>
      </c>
      <c r="C2055" s="6" t="s">
        <v>629</v>
      </c>
      <c r="D2055" s="7" t="s">
        <v>1096</v>
      </c>
      <c r="E2055" s="7" t="s">
        <v>14</v>
      </c>
      <c r="F2055" s="7" t="s">
        <v>1081</v>
      </c>
      <c r="G2055" s="7" t="s">
        <v>1010</v>
      </c>
      <c r="H2055" s="7" t="s">
        <v>199</v>
      </c>
      <c r="I2055" s="7" t="s">
        <v>200</v>
      </c>
      <c r="J2055" s="6" t="s">
        <v>553</v>
      </c>
      <c r="K2055" s="1">
        <v>0</v>
      </c>
      <c r="L2055" s="1">
        <v>0</v>
      </c>
      <c r="M2055" s="1">
        <v>24000</v>
      </c>
      <c r="N2055" s="2">
        <v>0</v>
      </c>
      <c r="O2055" s="2">
        <v>0</v>
      </c>
      <c r="P2055" s="16">
        <v>1.2571803500000001</v>
      </c>
    </row>
    <row r="2056" spans="1:16" x14ac:dyDescent="0.35">
      <c r="A2056" s="23" t="str">
        <f t="shared" si="66"/>
        <v>05</v>
      </c>
      <c r="B2056" s="23">
        <f t="shared" si="67"/>
        <v>1022169</v>
      </c>
      <c r="C2056" s="6" t="s">
        <v>629</v>
      </c>
      <c r="D2056" s="7" t="s">
        <v>1096</v>
      </c>
      <c r="E2056" s="7" t="s">
        <v>14</v>
      </c>
      <c r="F2056" s="7" t="s">
        <v>1081</v>
      </c>
      <c r="G2056" s="7" t="s">
        <v>1010</v>
      </c>
      <c r="H2056" s="7" t="s">
        <v>244</v>
      </c>
      <c r="I2056" s="7" t="s">
        <v>245</v>
      </c>
      <c r="J2056" s="6" t="s">
        <v>553</v>
      </c>
      <c r="K2056" s="1">
        <v>216000</v>
      </c>
      <c r="L2056" s="1">
        <v>216000</v>
      </c>
      <c r="M2056" s="1">
        <v>216000</v>
      </c>
      <c r="N2056" s="2">
        <v>0.54261574074074104</v>
      </c>
      <c r="O2056" s="2">
        <v>0.54261574074074104</v>
      </c>
      <c r="P2056" s="16">
        <v>0.96030798750000002</v>
      </c>
    </row>
    <row r="2057" spans="1:16" x14ac:dyDescent="0.35">
      <c r="A2057" s="23" t="str">
        <f t="shared" si="66"/>
        <v>05</v>
      </c>
      <c r="B2057" s="23">
        <f t="shared" si="67"/>
        <v>1022373</v>
      </c>
      <c r="C2057" s="6" t="s">
        <v>629</v>
      </c>
      <c r="D2057" s="7" t="s">
        <v>1096</v>
      </c>
      <c r="E2057" s="7" t="s">
        <v>14</v>
      </c>
      <c r="F2057" s="7" t="s">
        <v>1081</v>
      </c>
      <c r="G2057" s="7" t="s">
        <v>1010</v>
      </c>
      <c r="H2057" s="7" t="s">
        <v>281</v>
      </c>
      <c r="I2057" s="7" t="s">
        <v>282</v>
      </c>
      <c r="J2057" s="6" t="s">
        <v>553</v>
      </c>
      <c r="K2057" s="1"/>
      <c r="L2057" s="1"/>
      <c r="M2057" s="1">
        <v>24000</v>
      </c>
      <c r="N2057" s="2"/>
      <c r="O2057" s="2"/>
      <c r="P2057" s="16">
        <v>1.2454165208333301</v>
      </c>
    </row>
    <row r="2058" spans="1:16" x14ac:dyDescent="0.35">
      <c r="A2058" s="23" t="str">
        <f t="shared" si="66"/>
        <v>05</v>
      </c>
      <c r="B2058" s="23">
        <f t="shared" si="67"/>
        <v>1023093</v>
      </c>
      <c r="C2058" s="6" t="s">
        <v>629</v>
      </c>
      <c r="D2058" s="7" t="s">
        <v>1096</v>
      </c>
      <c r="E2058" s="7" t="s">
        <v>14</v>
      </c>
      <c r="F2058" s="7" t="s">
        <v>1081</v>
      </c>
      <c r="G2058" s="7" t="s">
        <v>1010</v>
      </c>
      <c r="H2058" s="7" t="s">
        <v>415</v>
      </c>
      <c r="I2058" s="7" t="s">
        <v>416</v>
      </c>
      <c r="J2058" s="6" t="s">
        <v>553</v>
      </c>
      <c r="K2058" s="1">
        <v>72000</v>
      </c>
      <c r="L2058" s="1">
        <v>72000</v>
      </c>
      <c r="M2058" s="1">
        <v>72000</v>
      </c>
      <c r="N2058" s="2">
        <v>3.6254305555555599</v>
      </c>
      <c r="O2058" s="2">
        <v>3.6254305555555599</v>
      </c>
      <c r="P2058" s="16">
        <v>4.2785534208333296</v>
      </c>
    </row>
    <row r="2059" spans="1:16" x14ac:dyDescent="0.35">
      <c r="A2059" s="23" t="str">
        <f t="shared" si="66"/>
        <v>05</v>
      </c>
      <c r="B2059" s="23">
        <f t="shared" si="67"/>
        <v>1012681</v>
      </c>
      <c r="C2059" s="6" t="s">
        <v>629</v>
      </c>
      <c r="D2059" s="7" t="s">
        <v>1096</v>
      </c>
      <c r="E2059" s="7" t="s">
        <v>14</v>
      </c>
      <c r="F2059" s="7" t="s">
        <v>1069</v>
      </c>
      <c r="G2059" s="7" t="s">
        <v>1000</v>
      </c>
      <c r="H2059" s="7" t="s">
        <v>830</v>
      </c>
      <c r="I2059" s="7" t="s">
        <v>831</v>
      </c>
      <c r="J2059" s="6" t="s">
        <v>658</v>
      </c>
      <c r="K2059" s="1">
        <v>0</v>
      </c>
      <c r="L2059" s="1">
        <v>48000</v>
      </c>
      <c r="M2059" s="1">
        <v>24000</v>
      </c>
      <c r="N2059" s="2">
        <v>0</v>
      </c>
      <c r="O2059" s="2">
        <v>0.89237500000000003</v>
      </c>
      <c r="P2059" s="16">
        <v>0.99552421666666702</v>
      </c>
    </row>
    <row r="2060" spans="1:16" x14ac:dyDescent="0.35">
      <c r="A2060" s="23" t="str">
        <f t="shared" si="66"/>
        <v>05</v>
      </c>
      <c r="B2060" s="23">
        <f t="shared" si="67"/>
        <v>1022080</v>
      </c>
      <c r="C2060" s="6" t="s">
        <v>629</v>
      </c>
      <c r="D2060" s="7" t="s">
        <v>1096</v>
      </c>
      <c r="E2060" s="7" t="s">
        <v>14</v>
      </c>
      <c r="F2060" s="7" t="s">
        <v>1069</v>
      </c>
      <c r="G2060" s="7" t="s">
        <v>1039</v>
      </c>
      <c r="H2060" s="7" t="s">
        <v>224</v>
      </c>
      <c r="I2060" s="7" t="s">
        <v>225</v>
      </c>
      <c r="J2060" s="6" t="s">
        <v>553</v>
      </c>
      <c r="K2060" s="1">
        <v>96000</v>
      </c>
      <c r="L2060" s="1">
        <v>96000</v>
      </c>
      <c r="M2060" s="1">
        <v>96000</v>
      </c>
      <c r="N2060" s="2">
        <v>0.97357291666666701</v>
      </c>
      <c r="O2060" s="2">
        <v>0.97357291666666701</v>
      </c>
      <c r="P2060" s="16">
        <v>1.387986275</v>
      </c>
    </row>
    <row r="2061" spans="1:16" x14ac:dyDescent="0.35">
      <c r="A2061" s="23" t="str">
        <f t="shared" si="66"/>
        <v>05</v>
      </c>
      <c r="B2061" s="23">
        <f t="shared" si="67"/>
        <v>1021735</v>
      </c>
      <c r="C2061" s="6" t="s">
        <v>629</v>
      </c>
      <c r="D2061" s="7" t="s">
        <v>1096</v>
      </c>
      <c r="E2061" s="7" t="s">
        <v>14</v>
      </c>
      <c r="F2061" s="7" t="s">
        <v>1069</v>
      </c>
      <c r="G2061" s="7" t="s">
        <v>1033</v>
      </c>
      <c r="H2061" s="7" t="s">
        <v>179</v>
      </c>
      <c r="I2061" s="7" t="s">
        <v>180</v>
      </c>
      <c r="J2061" s="6" t="s">
        <v>553</v>
      </c>
      <c r="K2061" s="1">
        <v>120000</v>
      </c>
      <c r="L2061" s="1">
        <v>120000</v>
      </c>
      <c r="M2061" s="1">
        <v>120000</v>
      </c>
      <c r="N2061" s="2">
        <v>4.4856166666666697</v>
      </c>
      <c r="O2061" s="2">
        <v>4.4856166666666697</v>
      </c>
      <c r="P2061" s="16">
        <v>5.1982988824999996</v>
      </c>
    </row>
    <row r="2062" spans="1:16" x14ac:dyDescent="0.35">
      <c r="A2062" s="23" t="str">
        <f t="shared" si="66"/>
        <v>05</v>
      </c>
      <c r="B2062" s="23">
        <f t="shared" si="67"/>
        <v>1021737</v>
      </c>
      <c r="C2062" s="6" t="s">
        <v>629</v>
      </c>
      <c r="D2062" s="7" t="s">
        <v>1096</v>
      </c>
      <c r="E2062" s="7" t="s">
        <v>14</v>
      </c>
      <c r="F2062" s="7" t="s">
        <v>1069</v>
      </c>
      <c r="G2062" s="7" t="s">
        <v>1033</v>
      </c>
      <c r="H2062" s="7" t="s">
        <v>181</v>
      </c>
      <c r="I2062" s="7" t="s">
        <v>182</v>
      </c>
      <c r="J2062" s="6" t="s">
        <v>553</v>
      </c>
      <c r="K2062" s="1">
        <v>24000</v>
      </c>
      <c r="L2062" s="1">
        <v>24000</v>
      </c>
      <c r="M2062" s="1">
        <v>24000</v>
      </c>
      <c r="N2062" s="2">
        <v>4.4847916666666698</v>
      </c>
      <c r="O2062" s="2">
        <v>4.4847916666666698</v>
      </c>
      <c r="P2062" s="16">
        <v>5.4584681875000003</v>
      </c>
    </row>
    <row r="2063" spans="1:16" x14ac:dyDescent="0.35">
      <c r="A2063" s="23" t="str">
        <f t="shared" si="66"/>
        <v>05</v>
      </c>
      <c r="B2063" s="23">
        <f t="shared" si="67"/>
        <v>1021738</v>
      </c>
      <c r="C2063" s="6" t="s">
        <v>629</v>
      </c>
      <c r="D2063" s="7" t="s">
        <v>1096</v>
      </c>
      <c r="E2063" s="7" t="s">
        <v>14</v>
      </c>
      <c r="F2063" s="7" t="s">
        <v>1069</v>
      </c>
      <c r="G2063" s="7" t="s">
        <v>1033</v>
      </c>
      <c r="H2063" s="7" t="s">
        <v>183</v>
      </c>
      <c r="I2063" s="7" t="s">
        <v>184</v>
      </c>
      <c r="J2063" s="6" t="s">
        <v>553</v>
      </c>
      <c r="K2063" s="1">
        <v>96000</v>
      </c>
      <c r="L2063" s="1">
        <v>96000</v>
      </c>
      <c r="M2063" s="1">
        <v>96000</v>
      </c>
      <c r="N2063" s="2">
        <v>4.3422708333333304</v>
      </c>
      <c r="O2063" s="2">
        <v>4.3422708333333304</v>
      </c>
      <c r="P2063" s="16">
        <v>5.0706204510416697</v>
      </c>
    </row>
    <row r="2064" spans="1:16" x14ac:dyDescent="0.35">
      <c r="A2064" s="23" t="str">
        <f t="shared" si="66"/>
        <v>05</v>
      </c>
      <c r="B2064" s="23">
        <f t="shared" si="67"/>
        <v>1022748</v>
      </c>
      <c r="C2064" s="6" t="s">
        <v>629</v>
      </c>
      <c r="D2064" s="7" t="s">
        <v>1096</v>
      </c>
      <c r="E2064" s="7" t="s">
        <v>14</v>
      </c>
      <c r="F2064" s="7" t="s">
        <v>1069</v>
      </c>
      <c r="G2064" s="7" t="s">
        <v>1033</v>
      </c>
      <c r="H2064" s="7" t="s">
        <v>336</v>
      </c>
      <c r="I2064" s="7" t="s">
        <v>337</v>
      </c>
      <c r="J2064" s="6" t="s">
        <v>553</v>
      </c>
      <c r="K2064" s="1">
        <v>216000</v>
      </c>
      <c r="L2064" s="1">
        <v>216000</v>
      </c>
      <c r="M2064" s="1">
        <v>120000</v>
      </c>
      <c r="N2064" s="2">
        <v>4.8726620370370402</v>
      </c>
      <c r="O2064" s="2">
        <v>4.8726620370370402</v>
      </c>
      <c r="P2064" s="16">
        <v>5.6009998425000003</v>
      </c>
    </row>
    <row r="2065" spans="1:16" x14ac:dyDescent="0.35">
      <c r="A2065" s="23" t="str">
        <f t="shared" si="66"/>
        <v>05</v>
      </c>
      <c r="B2065" s="23">
        <f t="shared" si="67"/>
        <v>1030683</v>
      </c>
      <c r="C2065" s="6" t="s">
        <v>629</v>
      </c>
      <c r="D2065" s="7" t="s">
        <v>1096</v>
      </c>
      <c r="E2065" s="7" t="s">
        <v>14</v>
      </c>
      <c r="F2065" s="7" t="s">
        <v>1089</v>
      </c>
      <c r="G2065" s="7" t="s">
        <v>1049</v>
      </c>
      <c r="H2065" s="7" t="s">
        <v>931</v>
      </c>
      <c r="I2065" s="7" t="s">
        <v>857</v>
      </c>
      <c r="J2065" s="6" t="s">
        <v>659</v>
      </c>
      <c r="K2065" s="1">
        <v>264000</v>
      </c>
      <c r="L2065" s="1">
        <v>264000</v>
      </c>
      <c r="M2065" s="1">
        <v>264000</v>
      </c>
      <c r="N2065" s="2">
        <v>2.1116212121212099</v>
      </c>
      <c r="O2065" s="2">
        <v>2.1116212121212099</v>
      </c>
      <c r="P2065" s="16">
        <v>2.4549994462121201</v>
      </c>
    </row>
    <row r="2066" spans="1:16" x14ac:dyDescent="0.35">
      <c r="A2066" s="23" t="str">
        <f t="shared" si="66"/>
        <v>05</v>
      </c>
      <c r="B2066" s="23">
        <f t="shared" si="67"/>
        <v>1030743</v>
      </c>
      <c r="C2066" s="6" t="s">
        <v>629</v>
      </c>
      <c r="D2066" s="7" t="s">
        <v>1096</v>
      </c>
      <c r="E2066" s="7" t="s">
        <v>14</v>
      </c>
      <c r="F2066" s="7" t="s">
        <v>1089</v>
      </c>
      <c r="G2066" s="7" t="s">
        <v>1049</v>
      </c>
      <c r="H2066" s="7" t="s">
        <v>950</v>
      </c>
      <c r="I2066" s="7" t="s">
        <v>951</v>
      </c>
      <c r="J2066" s="6" t="s">
        <v>659</v>
      </c>
      <c r="K2066" s="1">
        <v>5000</v>
      </c>
      <c r="L2066" s="1">
        <v>4000</v>
      </c>
      <c r="M2066" s="1">
        <v>5000</v>
      </c>
      <c r="N2066" s="2">
        <v>2.7570000000000001</v>
      </c>
      <c r="O2066" s="2">
        <v>2.7567499999999998</v>
      </c>
      <c r="P2066" s="16">
        <v>3.1827647400000001</v>
      </c>
    </row>
    <row r="2067" spans="1:16" x14ac:dyDescent="0.35">
      <c r="A2067" s="23" t="str">
        <f t="shared" si="66"/>
        <v>05</v>
      </c>
      <c r="B2067" s="23">
        <f t="shared" si="67"/>
        <v>1021945</v>
      </c>
      <c r="C2067" s="6" t="s">
        <v>629</v>
      </c>
      <c r="D2067" s="7" t="s">
        <v>1096</v>
      </c>
      <c r="E2067" s="7" t="s">
        <v>15</v>
      </c>
      <c r="F2067" s="7" t="s">
        <v>1087</v>
      </c>
      <c r="G2067" s="7" t="s">
        <v>1038</v>
      </c>
      <c r="H2067" s="7" t="s">
        <v>560</v>
      </c>
      <c r="I2067" s="7" t="s">
        <v>561</v>
      </c>
      <c r="J2067" s="6" t="s">
        <v>553</v>
      </c>
      <c r="K2067" s="1">
        <v>3000</v>
      </c>
      <c r="L2067" s="1">
        <v>3000</v>
      </c>
      <c r="M2067" s="1">
        <v>3000</v>
      </c>
      <c r="N2067" s="2">
        <v>3.7553333333333301</v>
      </c>
      <c r="O2067" s="2">
        <v>3.7553333333333301</v>
      </c>
      <c r="P2067" s="16">
        <v>2.6844999999999999</v>
      </c>
    </row>
    <row r="2068" spans="1:16" x14ac:dyDescent="0.35">
      <c r="A2068" s="23" t="str">
        <f t="shared" si="66"/>
        <v>05</v>
      </c>
      <c r="B2068" s="23">
        <f t="shared" si="67"/>
        <v>1021952</v>
      </c>
      <c r="C2068" s="6" t="s">
        <v>629</v>
      </c>
      <c r="D2068" s="7" t="s">
        <v>1096</v>
      </c>
      <c r="E2068" s="7" t="s">
        <v>15</v>
      </c>
      <c r="F2068" s="7" t="s">
        <v>1074</v>
      </c>
      <c r="G2068" s="7" t="s">
        <v>1018</v>
      </c>
      <c r="H2068" s="7" t="s">
        <v>210</v>
      </c>
      <c r="I2068" s="7" t="s">
        <v>74</v>
      </c>
      <c r="J2068" s="6" t="s">
        <v>553</v>
      </c>
      <c r="K2068" s="1">
        <v>3000</v>
      </c>
      <c r="L2068" s="1">
        <v>5000</v>
      </c>
      <c r="M2068" s="1">
        <v>5000</v>
      </c>
      <c r="N2068" s="2">
        <v>6.0983333333333301</v>
      </c>
      <c r="O2068" s="2">
        <v>6.0983999999999998</v>
      </c>
      <c r="P2068" s="16">
        <v>3.8534632200000001</v>
      </c>
    </row>
    <row r="2069" spans="1:16" x14ac:dyDescent="0.35">
      <c r="A2069" s="23" t="str">
        <f t="shared" si="66"/>
        <v>05</v>
      </c>
      <c r="B2069" s="23">
        <f t="shared" si="67"/>
        <v>1021931</v>
      </c>
      <c r="C2069" s="6" t="s">
        <v>629</v>
      </c>
      <c r="D2069" s="7" t="s">
        <v>1096</v>
      </c>
      <c r="E2069" s="7" t="s">
        <v>15</v>
      </c>
      <c r="F2069" s="7" t="s">
        <v>1085</v>
      </c>
      <c r="G2069" s="7" t="s">
        <v>1036</v>
      </c>
      <c r="H2069" s="7" t="s">
        <v>206</v>
      </c>
      <c r="I2069" s="7" t="s">
        <v>207</v>
      </c>
      <c r="J2069" s="6" t="s">
        <v>553</v>
      </c>
      <c r="K2069" s="1">
        <v>22000</v>
      </c>
      <c r="L2069" s="1">
        <v>22000</v>
      </c>
      <c r="M2069" s="1">
        <v>22000</v>
      </c>
      <c r="N2069" s="2">
        <v>4.7594090909090898</v>
      </c>
      <c r="O2069" s="2">
        <v>4.7594090909090898</v>
      </c>
      <c r="P2069" s="16">
        <v>3.85241612272727</v>
      </c>
    </row>
    <row r="2070" spans="1:16" x14ac:dyDescent="0.35">
      <c r="A2070" s="23" t="str">
        <f t="shared" si="66"/>
        <v>05</v>
      </c>
      <c r="B2070" s="23">
        <f t="shared" si="67"/>
        <v>1023265</v>
      </c>
      <c r="C2070" s="6" t="s">
        <v>629</v>
      </c>
      <c r="D2070" s="7" t="s">
        <v>1096</v>
      </c>
      <c r="E2070" s="7" t="s">
        <v>15</v>
      </c>
      <c r="F2070" s="7" t="s">
        <v>1085</v>
      </c>
      <c r="G2070" s="7" t="s">
        <v>1036</v>
      </c>
      <c r="H2070" s="7" t="s">
        <v>436</v>
      </c>
      <c r="I2070" s="7" t="s">
        <v>437</v>
      </c>
      <c r="J2070" s="6" t="s">
        <v>553</v>
      </c>
      <c r="K2070" s="1">
        <v>5000</v>
      </c>
      <c r="L2070" s="1">
        <v>5000</v>
      </c>
      <c r="M2070" s="1">
        <v>5000</v>
      </c>
      <c r="N2070" s="2">
        <v>4.5084</v>
      </c>
      <c r="O2070" s="2">
        <v>4.5084</v>
      </c>
      <c r="P2070" s="16">
        <v>3.8281353400000002</v>
      </c>
    </row>
    <row r="2071" spans="1:16" x14ac:dyDescent="0.35">
      <c r="A2071" s="23" t="str">
        <f t="shared" si="66"/>
        <v>05</v>
      </c>
      <c r="B2071" s="23">
        <f t="shared" si="67"/>
        <v>1021922</v>
      </c>
      <c r="C2071" s="6" t="s">
        <v>629</v>
      </c>
      <c r="D2071" s="7" t="s">
        <v>1096</v>
      </c>
      <c r="E2071" s="7" t="s">
        <v>15</v>
      </c>
      <c r="F2071" s="7" t="s">
        <v>985</v>
      </c>
      <c r="G2071" s="7" t="s">
        <v>1012</v>
      </c>
      <c r="H2071" s="7" t="s">
        <v>201</v>
      </c>
      <c r="I2071" s="7" t="s">
        <v>78</v>
      </c>
      <c r="J2071" s="6" t="s">
        <v>553</v>
      </c>
      <c r="K2071" s="1">
        <v>2000</v>
      </c>
      <c r="L2071" s="1">
        <v>2000</v>
      </c>
      <c r="M2071" s="1">
        <v>2000</v>
      </c>
      <c r="N2071" s="2">
        <v>5.4290000000000003</v>
      </c>
      <c r="O2071" s="2">
        <v>5.4290000000000003</v>
      </c>
      <c r="P2071" s="16">
        <v>3.8647749500000002</v>
      </c>
    </row>
    <row r="2072" spans="1:16" x14ac:dyDescent="0.35">
      <c r="A2072" s="23" t="str">
        <f t="shared" si="66"/>
        <v>05</v>
      </c>
      <c r="B2072" s="23">
        <f t="shared" si="67"/>
        <v>1022767</v>
      </c>
      <c r="C2072" s="6" t="s">
        <v>629</v>
      </c>
      <c r="D2072" s="7" t="s">
        <v>1096</v>
      </c>
      <c r="E2072" s="7" t="s">
        <v>15</v>
      </c>
      <c r="F2072" s="7" t="s">
        <v>1078</v>
      </c>
      <c r="G2072" s="7" t="s">
        <v>1009</v>
      </c>
      <c r="H2072" s="7" t="s">
        <v>344</v>
      </c>
      <c r="I2072" s="7" t="s">
        <v>345</v>
      </c>
      <c r="J2072" s="6" t="s">
        <v>553</v>
      </c>
      <c r="K2072" s="1">
        <v>48000</v>
      </c>
      <c r="L2072" s="1">
        <v>48000</v>
      </c>
      <c r="M2072" s="1">
        <v>48000</v>
      </c>
      <c r="N2072" s="2">
        <v>0.82641666666666702</v>
      </c>
      <c r="O2072" s="2">
        <v>0.82641666666666702</v>
      </c>
      <c r="P2072" s="16">
        <v>0.53479140000000003</v>
      </c>
    </row>
    <row r="2073" spans="1:16" x14ac:dyDescent="0.35">
      <c r="A2073" s="23" t="str">
        <f t="shared" si="66"/>
        <v>05</v>
      </c>
      <c r="B2073" s="23">
        <f t="shared" si="67"/>
        <v>1022914</v>
      </c>
      <c r="C2073" s="6" t="s">
        <v>629</v>
      </c>
      <c r="D2073" s="7" t="s">
        <v>1096</v>
      </c>
      <c r="E2073" s="7" t="s">
        <v>15</v>
      </c>
      <c r="F2073" s="7" t="s">
        <v>1078</v>
      </c>
      <c r="G2073" s="7" t="s">
        <v>1006</v>
      </c>
      <c r="H2073" s="7" t="s">
        <v>375</v>
      </c>
      <c r="I2073" s="7" t="s">
        <v>506</v>
      </c>
      <c r="J2073" s="6" t="s">
        <v>553</v>
      </c>
      <c r="K2073" s="1">
        <v>24000</v>
      </c>
      <c r="L2073" s="1">
        <v>48000</v>
      </c>
      <c r="M2073" s="1">
        <v>48000</v>
      </c>
      <c r="N2073" s="2">
        <v>2.0816666666666701</v>
      </c>
      <c r="O2073" s="2">
        <v>2.0816458333333299</v>
      </c>
      <c r="P2073" s="16">
        <v>1.3466332062499999</v>
      </c>
    </row>
    <row r="2074" spans="1:16" x14ac:dyDescent="0.35">
      <c r="A2074" s="23" t="str">
        <f t="shared" si="66"/>
        <v>05</v>
      </c>
      <c r="B2074" s="23">
        <f t="shared" si="67"/>
        <v>1022918</v>
      </c>
      <c r="C2074" s="6" t="s">
        <v>629</v>
      </c>
      <c r="D2074" s="7" t="s">
        <v>1096</v>
      </c>
      <c r="E2074" s="7" t="s">
        <v>15</v>
      </c>
      <c r="F2074" s="7" t="s">
        <v>1078</v>
      </c>
      <c r="G2074" s="7" t="s">
        <v>1006</v>
      </c>
      <c r="H2074" s="7" t="s">
        <v>376</v>
      </c>
      <c r="I2074" s="7" t="s">
        <v>377</v>
      </c>
      <c r="J2074" s="6" t="s">
        <v>553</v>
      </c>
      <c r="K2074" s="1">
        <v>72000</v>
      </c>
      <c r="L2074" s="1">
        <v>96000</v>
      </c>
      <c r="M2074" s="1">
        <v>96000</v>
      </c>
      <c r="N2074" s="2">
        <v>2.08165277777778</v>
      </c>
      <c r="O2074" s="2">
        <v>2.08165625</v>
      </c>
      <c r="P2074" s="16">
        <v>1.349722771875</v>
      </c>
    </row>
    <row r="2075" spans="1:16" x14ac:dyDescent="0.35">
      <c r="A2075" s="23" t="str">
        <f t="shared" si="66"/>
        <v>05</v>
      </c>
      <c r="B2075" s="23">
        <f t="shared" si="67"/>
        <v>1023184</v>
      </c>
      <c r="C2075" s="6" t="s">
        <v>629</v>
      </c>
      <c r="D2075" s="7" t="s">
        <v>1096</v>
      </c>
      <c r="E2075" s="7" t="s">
        <v>15</v>
      </c>
      <c r="F2075" s="7" t="s">
        <v>1075</v>
      </c>
      <c r="G2075" s="7" t="s">
        <v>1035</v>
      </c>
      <c r="H2075" s="7" t="s">
        <v>618</v>
      </c>
      <c r="I2075" s="7" t="s">
        <v>619</v>
      </c>
      <c r="J2075" s="6" t="s">
        <v>553</v>
      </c>
      <c r="K2075" s="1">
        <v>1000</v>
      </c>
      <c r="L2075" s="1">
        <v>1000</v>
      </c>
      <c r="M2075" s="1">
        <v>2000</v>
      </c>
      <c r="N2075" s="2">
        <v>4.2569999999999997</v>
      </c>
      <c r="O2075" s="2">
        <v>4.2569999999999997</v>
      </c>
      <c r="P2075" s="16">
        <v>3.8492432000000001</v>
      </c>
    </row>
    <row r="2076" spans="1:16" x14ac:dyDescent="0.35">
      <c r="A2076" s="23" t="str">
        <f t="shared" si="66"/>
        <v>05</v>
      </c>
      <c r="B2076" s="23">
        <f t="shared" si="67"/>
        <v>1021921</v>
      </c>
      <c r="C2076" s="6" t="s">
        <v>629</v>
      </c>
      <c r="D2076" s="7" t="s">
        <v>1096</v>
      </c>
      <c r="E2076" s="7" t="s">
        <v>15</v>
      </c>
      <c r="F2076" s="7" t="s">
        <v>1075</v>
      </c>
      <c r="G2076" s="7" t="s">
        <v>1002</v>
      </c>
      <c r="H2076" s="7" t="s">
        <v>595</v>
      </c>
      <c r="I2076" s="7" t="s">
        <v>596</v>
      </c>
      <c r="J2076" s="6" t="s">
        <v>553</v>
      </c>
      <c r="K2076" s="1">
        <v>3000</v>
      </c>
      <c r="L2076" s="1">
        <v>3000</v>
      </c>
      <c r="M2076" s="1">
        <v>3000</v>
      </c>
      <c r="N2076" s="2">
        <v>4.7593333333333296</v>
      </c>
      <c r="O2076" s="2">
        <v>4.7593333333333296</v>
      </c>
      <c r="P2076" s="16">
        <v>3.84924576666667</v>
      </c>
    </row>
    <row r="2077" spans="1:16" x14ac:dyDescent="0.35">
      <c r="A2077" s="23" t="str">
        <f t="shared" si="66"/>
        <v>05</v>
      </c>
      <c r="B2077" s="23">
        <f t="shared" si="67"/>
        <v>1022101</v>
      </c>
      <c r="C2077" s="6" t="s">
        <v>629</v>
      </c>
      <c r="D2077" s="7" t="s">
        <v>1096</v>
      </c>
      <c r="E2077" s="7" t="s">
        <v>15</v>
      </c>
      <c r="F2077" s="7" t="s">
        <v>1075</v>
      </c>
      <c r="G2077" s="7" t="s">
        <v>1002</v>
      </c>
      <c r="H2077" s="7" t="s">
        <v>544</v>
      </c>
      <c r="I2077" s="7" t="s">
        <v>545</v>
      </c>
      <c r="J2077" s="6" t="s">
        <v>553</v>
      </c>
      <c r="K2077" s="1">
        <v>2000</v>
      </c>
      <c r="L2077" s="1">
        <v>2000</v>
      </c>
      <c r="M2077" s="1">
        <v>2000</v>
      </c>
      <c r="N2077" s="2">
        <v>5.4290000000000003</v>
      </c>
      <c r="O2077" s="2">
        <v>5.4290000000000003</v>
      </c>
      <c r="P2077" s="16">
        <v>3.8647749500000002</v>
      </c>
    </row>
    <row r="2078" spans="1:16" x14ac:dyDescent="0.35">
      <c r="A2078" s="23" t="str">
        <f t="shared" si="66"/>
        <v>05</v>
      </c>
      <c r="B2078" s="23">
        <f t="shared" si="67"/>
        <v>1021924</v>
      </c>
      <c r="C2078" s="6" t="s">
        <v>629</v>
      </c>
      <c r="D2078" s="7" t="s">
        <v>1096</v>
      </c>
      <c r="E2078" s="7" t="s">
        <v>15</v>
      </c>
      <c r="F2078" s="7" t="s">
        <v>1075</v>
      </c>
      <c r="G2078" s="7" t="s">
        <v>1003</v>
      </c>
      <c r="H2078" s="7" t="s">
        <v>202</v>
      </c>
      <c r="I2078" s="7" t="s">
        <v>203</v>
      </c>
      <c r="J2078" s="6" t="s">
        <v>553</v>
      </c>
      <c r="K2078" s="1">
        <v>40000</v>
      </c>
      <c r="L2078" s="1">
        <v>40000</v>
      </c>
      <c r="M2078" s="1">
        <v>40000</v>
      </c>
      <c r="N2078" s="2">
        <v>4.341075</v>
      </c>
      <c r="O2078" s="2">
        <v>4.341075</v>
      </c>
      <c r="P2078" s="16">
        <v>3.8523460799999998</v>
      </c>
    </row>
    <row r="2079" spans="1:16" x14ac:dyDescent="0.35">
      <c r="A2079" s="23" t="str">
        <f t="shared" si="66"/>
        <v>05</v>
      </c>
      <c r="B2079" s="23">
        <f t="shared" si="67"/>
        <v>1021925</v>
      </c>
      <c r="C2079" s="6" t="s">
        <v>629</v>
      </c>
      <c r="D2079" s="7" t="s">
        <v>1096</v>
      </c>
      <c r="E2079" s="7" t="s">
        <v>15</v>
      </c>
      <c r="F2079" s="7" t="s">
        <v>1075</v>
      </c>
      <c r="G2079" s="7" t="s">
        <v>1003</v>
      </c>
      <c r="H2079" s="7" t="s">
        <v>204</v>
      </c>
      <c r="I2079" s="7" t="s">
        <v>205</v>
      </c>
      <c r="J2079" s="6" t="s">
        <v>553</v>
      </c>
      <c r="K2079" s="1">
        <v>29880</v>
      </c>
      <c r="L2079" s="1">
        <v>40880</v>
      </c>
      <c r="M2079" s="1">
        <v>40000</v>
      </c>
      <c r="N2079" s="2">
        <v>4.4247991967871503</v>
      </c>
      <c r="O2079" s="2">
        <v>4.42477984344423</v>
      </c>
      <c r="P2079" s="16">
        <v>3.8523460799999998</v>
      </c>
    </row>
    <row r="2080" spans="1:16" x14ac:dyDescent="0.35">
      <c r="A2080" s="23" t="str">
        <f t="shared" si="66"/>
        <v>05</v>
      </c>
      <c r="B2080" s="23">
        <f t="shared" si="67"/>
        <v>1022561</v>
      </c>
      <c r="C2080" s="6" t="s">
        <v>629</v>
      </c>
      <c r="D2080" s="7" t="s">
        <v>1096</v>
      </c>
      <c r="E2080" s="7" t="s">
        <v>15</v>
      </c>
      <c r="F2080" s="7" t="s">
        <v>1075</v>
      </c>
      <c r="G2080" s="7" t="s">
        <v>1003</v>
      </c>
      <c r="H2080" s="7" t="s">
        <v>311</v>
      </c>
      <c r="I2080" s="7" t="s">
        <v>312</v>
      </c>
      <c r="J2080" s="6" t="s">
        <v>553</v>
      </c>
      <c r="K2080" s="1">
        <v>0</v>
      </c>
      <c r="L2080" s="1">
        <v>4000</v>
      </c>
      <c r="M2080" s="1">
        <v>4000</v>
      </c>
      <c r="N2080" s="2">
        <v>0</v>
      </c>
      <c r="O2080" s="2">
        <v>4.2575000000000003</v>
      </c>
      <c r="P2080" s="16">
        <v>3.8648995749999999</v>
      </c>
    </row>
    <row r="2081" spans="1:16" x14ac:dyDescent="0.35">
      <c r="A2081" s="23" t="str">
        <f t="shared" si="66"/>
        <v>05</v>
      </c>
      <c r="B2081" s="23">
        <f t="shared" si="67"/>
        <v>1022989</v>
      </c>
      <c r="C2081" s="6" t="s">
        <v>629</v>
      </c>
      <c r="D2081" s="7" t="s">
        <v>1096</v>
      </c>
      <c r="E2081" s="7" t="s">
        <v>15</v>
      </c>
      <c r="F2081" s="7" t="s">
        <v>1075</v>
      </c>
      <c r="G2081" s="7" t="s">
        <v>1003</v>
      </c>
      <c r="H2081" s="7" t="s">
        <v>402</v>
      </c>
      <c r="I2081" s="7" t="s">
        <v>403</v>
      </c>
      <c r="J2081" s="6" t="s">
        <v>553</v>
      </c>
      <c r="K2081" s="1">
        <v>51865</v>
      </c>
      <c r="L2081" s="1">
        <v>40865</v>
      </c>
      <c r="M2081" s="1">
        <v>40000</v>
      </c>
      <c r="N2081" s="2">
        <v>4.1736816735756301</v>
      </c>
      <c r="O2081" s="2">
        <v>4.1736693992414002</v>
      </c>
      <c r="P2081" s="16">
        <v>3.8398301825000001</v>
      </c>
    </row>
    <row r="2082" spans="1:16" x14ac:dyDescent="0.35">
      <c r="A2082" s="23" t="str">
        <f t="shared" si="66"/>
        <v>05</v>
      </c>
      <c r="B2082" s="23">
        <f t="shared" si="67"/>
        <v>1023102</v>
      </c>
      <c r="C2082" s="6" t="s">
        <v>629</v>
      </c>
      <c r="D2082" s="7" t="s">
        <v>1096</v>
      </c>
      <c r="E2082" s="7" t="s">
        <v>15</v>
      </c>
      <c r="F2082" s="7" t="s">
        <v>1075</v>
      </c>
      <c r="G2082" s="7" t="s">
        <v>1003</v>
      </c>
      <c r="H2082" s="7" t="s">
        <v>496</v>
      </c>
      <c r="I2082" s="7" t="s">
        <v>497</v>
      </c>
      <c r="J2082" s="6" t="s">
        <v>553</v>
      </c>
      <c r="K2082" s="1">
        <v>1304</v>
      </c>
      <c r="L2082" s="1">
        <v>0</v>
      </c>
      <c r="M2082" s="1"/>
      <c r="N2082" s="2">
        <v>4.1733128834355799</v>
      </c>
      <c r="O2082" s="2">
        <v>0</v>
      </c>
      <c r="P2082" s="16"/>
    </row>
    <row r="2083" spans="1:16" x14ac:dyDescent="0.35">
      <c r="A2083" s="23" t="str">
        <f t="shared" si="66"/>
        <v>05</v>
      </c>
      <c r="B2083" s="23">
        <f t="shared" si="67"/>
        <v>1022863</v>
      </c>
      <c r="C2083" s="6" t="s">
        <v>629</v>
      </c>
      <c r="D2083" s="7" t="s">
        <v>1096</v>
      </c>
      <c r="E2083" s="7" t="s">
        <v>15</v>
      </c>
      <c r="F2083" s="7" t="s">
        <v>1075</v>
      </c>
      <c r="G2083" s="7" t="s">
        <v>1011</v>
      </c>
      <c r="H2083" s="7" t="s">
        <v>361</v>
      </c>
      <c r="I2083" s="7" t="s">
        <v>362</v>
      </c>
      <c r="J2083" s="6" t="s">
        <v>553</v>
      </c>
      <c r="K2083" s="1">
        <v>100000</v>
      </c>
      <c r="L2083" s="1">
        <v>100000</v>
      </c>
      <c r="M2083" s="1">
        <v>100000</v>
      </c>
      <c r="N2083" s="2">
        <v>4.3410700000000002</v>
      </c>
      <c r="O2083" s="2">
        <v>4.3410700000000002</v>
      </c>
      <c r="P2083" s="16">
        <v>3.8570444230000001</v>
      </c>
    </row>
    <row r="2084" spans="1:16" x14ac:dyDescent="0.35">
      <c r="A2084" s="23" t="str">
        <f t="shared" si="66"/>
        <v>05</v>
      </c>
      <c r="B2084" s="23">
        <f t="shared" si="67"/>
        <v>1022864</v>
      </c>
      <c r="C2084" s="6" t="s">
        <v>629</v>
      </c>
      <c r="D2084" s="7" t="s">
        <v>1096</v>
      </c>
      <c r="E2084" s="7" t="s">
        <v>15</v>
      </c>
      <c r="F2084" s="7" t="s">
        <v>1075</v>
      </c>
      <c r="G2084" s="7" t="s">
        <v>1011</v>
      </c>
      <c r="H2084" s="7" t="s">
        <v>363</v>
      </c>
      <c r="I2084" s="7" t="s">
        <v>364</v>
      </c>
      <c r="J2084" s="6" t="s">
        <v>553</v>
      </c>
      <c r="K2084" s="1">
        <v>100000</v>
      </c>
      <c r="L2084" s="1">
        <v>100000</v>
      </c>
      <c r="M2084" s="1">
        <v>100000</v>
      </c>
      <c r="N2084" s="2">
        <v>4.3410700000000002</v>
      </c>
      <c r="O2084" s="2">
        <v>4.3410700000000002</v>
      </c>
      <c r="P2084" s="16">
        <v>3.8542169529999999</v>
      </c>
    </row>
    <row r="2085" spans="1:16" x14ac:dyDescent="0.35">
      <c r="A2085" s="23" t="str">
        <f t="shared" si="66"/>
        <v>05</v>
      </c>
      <c r="B2085" s="23">
        <f t="shared" si="67"/>
        <v>1023123</v>
      </c>
      <c r="C2085" s="6" t="s">
        <v>629</v>
      </c>
      <c r="D2085" s="7" t="s">
        <v>1096</v>
      </c>
      <c r="E2085" s="7" t="s">
        <v>15</v>
      </c>
      <c r="F2085" s="7" t="s">
        <v>1075</v>
      </c>
      <c r="G2085" s="7" t="s">
        <v>1011</v>
      </c>
      <c r="H2085" s="7" t="s">
        <v>420</v>
      </c>
      <c r="I2085" s="7" t="s">
        <v>421</v>
      </c>
      <c r="J2085" s="6" t="s">
        <v>553</v>
      </c>
      <c r="K2085" s="1">
        <v>3000</v>
      </c>
      <c r="L2085" s="1">
        <v>3000</v>
      </c>
      <c r="M2085" s="1">
        <v>3000</v>
      </c>
      <c r="N2085" s="2">
        <v>4.4246666666666696</v>
      </c>
      <c r="O2085" s="2">
        <v>4.4246666666666696</v>
      </c>
      <c r="P2085" s="16">
        <v>3.86490023333333</v>
      </c>
    </row>
    <row r="2086" spans="1:16" x14ac:dyDescent="0.35">
      <c r="A2086" s="23" t="str">
        <f t="shared" si="66"/>
        <v>05</v>
      </c>
      <c r="B2086" s="23">
        <f t="shared" si="67"/>
        <v>1012326</v>
      </c>
      <c r="C2086" s="6" t="s">
        <v>629</v>
      </c>
      <c r="D2086" s="7" t="s">
        <v>1096</v>
      </c>
      <c r="E2086" s="7" t="s">
        <v>15</v>
      </c>
      <c r="F2086" s="7" t="s">
        <v>1065</v>
      </c>
      <c r="G2086" s="7" t="s">
        <v>989</v>
      </c>
      <c r="H2086" s="7" t="s">
        <v>772</v>
      </c>
      <c r="I2086" s="7" t="s">
        <v>773</v>
      </c>
      <c r="J2086" s="6" t="s">
        <v>658</v>
      </c>
      <c r="K2086" s="1">
        <v>10000</v>
      </c>
      <c r="L2086" s="1">
        <v>10000</v>
      </c>
      <c r="M2086" s="1">
        <v>10000</v>
      </c>
      <c r="N2086" s="2">
        <v>2.5043000000000002</v>
      </c>
      <c r="O2086" s="2">
        <v>2.5043000000000002</v>
      </c>
      <c r="P2086" s="16">
        <v>1.3661627599999999</v>
      </c>
    </row>
    <row r="2087" spans="1:16" x14ac:dyDescent="0.35">
      <c r="A2087" s="23" t="str">
        <f t="shared" si="66"/>
        <v>05</v>
      </c>
      <c r="B2087" s="23">
        <f t="shared" si="67"/>
        <v>1022751</v>
      </c>
      <c r="C2087" s="6" t="s">
        <v>629</v>
      </c>
      <c r="D2087" s="7" t="s">
        <v>1096</v>
      </c>
      <c r="E2087" s="7" t="s">
        <v>15</v>
      </c>
      <c r="F2087" s="7" t="s">
        <v>1077</v>
      </c>
      <c r="G2087" s="7" t="s">
        <v>1023</v>
      </c>
      <c r="H2087" s="7" t="s">
        <v>340</v>
      </c>
      <c r="I2087" s="7" t="s">
        <v>341</v>
      </c>
      <c r="J2087" s="6" t="s">
        <v>553</v>
      </c>
      <c r="K2087" s="1">
        <v>20000</v>
      </c>
      <c r="L2087" s="1">
        <v>35000</v>
      </c>
      <c r="M2087" s="1">
        <v>35000</v>
      </c>
      <c r="N2087" s="2">
        <v>2.94495</v>
      </c>
      <c r="O2087" s="2">
        <v>2.9449714285714301</v>
      </c>
      <c r="P2087" s="16">
        <v>3.8607278142857102</v>
      </c>
    </row>
    <row r="2088" spans="1:16" x14ac:dyDescent="0.35">
      <c r="A2088" s="23" t="str">
        <f t="shared" si="66"/>
        <v>05</v>
      </c>
      <c r="B2088" s="23">
        <f t="shared" si="67"/>
        <v>1021936</v>
      </c>
      <c r="C2088" s="6" t="s">
        <v>629</v>
      </c>
      <c r="D2088" s="7" t="s">
        <v>1096</v>
      </c>
      <c r="E2088" s="7" t="s">
        <v>15</v>
      </c>
      <c r="F2088" s="7" t="s">
        <v>1077</v>
      </c>
      <c r="G2088" s="7" t="s">
        <v>1005</v>
      </c>
      <c r="H2088" s="7" t="s">
        <v>208</v>
      </c>
      <c r="I2088" s="7" t="s">
        <v>209</v>
      </c>
      <c r="J2088" s="6" t="s">
        <v>553</v>
      </c>
      <c r="K2088" s="1">
        <v>480000</v>
      </c>
      <c r="L2088" s="1">
        <v>480000</v>
      </c>
      <c r="M2088" s="1">
        <v>480000</v>
      </c>
      <c r="N2088" s="2">
        <v>3.1960104166666699</v>
      </c>
      <c r="O2088" s="2">
        <v>3.1960104166666699</v>
      </c>
      <c r="P2088" s="16">
        <v>2.7911639754166702</v>
      </c>
    </row>
    <row r="2089" spans="1:16" x14ac:dyDescent="0.35">
      <c r="A2089" s="23" t="str">
        <f t="shared" si="66"/>
        <v>05</v>
      </c>
      <c r="B2089" s="23">
        <f t="shared" si="67"/>
        <v>1021929</v>
      </c>
      <c r="C2089" s="6" t="s">
        <v>629</v>
      </c>
      <c r="D2089" s="7" t="s">
        <v>1096</v>
      </c>
      <c r="E2089" s="7" t="s">
        <v>15</v>
      </c>
      <c r="F2089" s="7" t="s">
        <v>1082</v>
      </c>
      <c r="G2089" s="7" t="s">
        <v>1014</v>
      </c>
      <c r="H2089" s="7" t="s">
        <v>571</v>
      </c>
      <c r="I2089" s="7" t="s">
        <v>572</v>
      </c>
      <c r="J2089" s="6" t="s">
        <v>553</v>
      </c>
      <c r="K2089" s="1">
        <v>2000</v>
      </c>
      <c r="L2089" s="1">
        <v>2000</v>
      </c>
      <c r="M2089" s="1">
        <v>2000</v>
      </c>
      <c r="N2089" s="2">
        <v>6.266</v>
      </c>
      <c r="O2089" s="2">
        <v>6.266</v>
      </c>
      <c r="P2089" s="16">
        <v>3.8492278999999998</v>
      </c>
    </row>
    <row r="2090" spans="1:16" x14ac:dyDescent="0.35">
      <c r="A2090" s="23" t="str">
        <f t="shared" si="66"/>
        <v>05</v>
      </c>
      <c r="B2090" s="23">
        <f t="shared" si="67"/>
        <v>1022515</v>
      </c>
      <c r="C2090" s="6" t="s">
        <v>629</v>
      </c>
      <c r="D2090" s="7" t="s">
        <v>1096</v>
      </c>
      <c r="E2090" s="7" t="s">
        <v>15</v>
      </c>
      <c r="F2090" s="7" t="s">
        <v>1082</v>
      </c>
      <c r="G2090" s="7" t="s">
        <v>1014</v>
      </c>
      <c r="H2090" s="7" t="s">
        <v>307</v>
      </c>
      <c r="I2090" s="7" t="s">
        <v>308</v>
      </c>
      <c r="J2090" s="6" t="s">
        <v>553</v>
      </c>
      <c r="K2090" s="1">
        <v>26392</v>
      </c>
      <c r="L2090" s="1">
        <v>26392</v>
      </c>
      <c r="M2090" s="1">
        <v>26000</v>
      </c>
      <c r="N2090" s="2">
        <v>5.4289936344346801</v>
      </c>
      <c r="O2090" s="2">
        <v>5.4289936344346801</v>
      </c>
      <c r="P2090" s="16">
        <v>3.85725774615385</v>
      </c>
    </row>
    <row r="2091" spans="1:16" x14ac:dyDescent="0.35">
      <c r="A2091" s="23" t="str">
        <f t="shared" si="66"/>
        <v>05</v>
      </c>
      <c r="B2091" s="23">
        <f t="shared" si="67"/>
        <v>1022570</v>
      </c>
      <c r="C2091" s="6" t="s">
        <v>629</v>
      </c>
      <c r="D2091" s="7" t="s">
        <v>1096</v>
      </c>
      <c r="E2091" s="7" t="s">
        <v>15</v>
      </c>
      <c r="F2091" s="7" t="s">
        <v>1082</v>
      </c>
      <c r="G2091" s="7" t="s">
        <v>1014</v>
      </c>
      <c r="H2091" s="7" t="s">
        <v>479</v>
      </c>
      <c r="I2091" s="7" t="s">
        <v>480</v>
      </c>
      <c r="J2091" s="6" t="s">
        <v>553</v>
      </c>
      <c r="K2091" s="1">
        <v>2000</v>
      </c>
      <c r="L2091" s="1">
        <v>0</v>
      </c>
      <c r="M2091" s="1"/>
      <c r="N2091" s="2">
        <v>6.5170000000000003</v>
      </c>
      <c r="O2091" s="2">
        <v>0</v>
      </c>
      <c r="P2091" s="16"/>
    </row>
    <row r="2092" spans="1:16" x14ac:dyDescent="0.35">
      <c r="A2092" s="23" t="str">
        <f t="shared" si="66"/>
        <v>05</v>
      </c>
      <c r="B2092" s="23">
        <f t="shared" si="67"/>
        <v>1022621</v>
      </c>
      <c r="C2092" s="6" t="s">
        <v>629</v>
      </c>
      <c r="D2092" s="7" t="s">
        <v>1096</v>
      </c>
      <c r="E2092" s="7" t="s">
        <v>15</v>
      </c>
      <c r="F2092" s="7" t="s">
        <v>1082</v>
      </c>
      <c r="G2092" s="7" t="s">
        <v>1013</v>
      </c>
      <c r="H2092" s="7" t="s">
        <v>322</v>
      </c>
      <c r="I2092" s="7" t="s">
        <v>323</v>
      </c>
      <c r="J2092" s="6" t="s">
        <v>553</v>
      </c>
      <c r="K2092" s="1">
        <v>39315</v>
      </c>
      <c r="L2092" s="1">
        <v>39315</v>
      </c>
      <c r="M2092" s="1">
        <v>39000</v>
      </c>
      <c r="N2092" s="2">
        <v>5.4289456950273403</v>
      </c>
      <c r="O2092" s="2">
        <v>5.4289456950273403</v>
      </c>
      <c r="P2092" s="16">
        <v>3.8652581487179498</v>
      </c>
    </row>
    <row r="2093" spans="1:16" x14ac:dyDescent="0.35">
      <c r="A2093" s="23" t="str">
        <f t="shared" si="66"/>
        <v>05</v>
      </c>
      <c r="B2093" s="23">
        <f t="shared" si="67"/>
        <v>1022865</v>
      </c>
      <c r="C2093" s="6" t="s">
        <v>629</v>
      </c>
      <c r="D2093" s="7" t="s">
        <v>1096</v>
      </c>
      <c r="E2093" s="7" t="s">
        <v>15</v>
      </c>
      <c r="F2093" s="7" t="s">
        <v>1082</v>
      </c>
      <c r="G2093" s="7" t="s">
        <v>1013</v>
      </c>
      <c r="H2093" s="7" t="s">
        <v>365</v>
      </c>
      <c r="I2093" s="7" t="s">
        <v>366</v>
      </c>
      <c r="J2093" s="6" t="s">
        <v>553</v>
      </c>
      <c r="K2093" s="1">
        <v>50000</v>
      </c>
      <c r="L2093" s="1">
        <v>50000</v>
      </c>
      <c r="M2093" s="1">
        <v>50000</v>
      </c>
      <c r="N2093" s="2">
        <v>5.6799799999999996</v>
      </c>
      <c r="O2093" s="2">
        <v>5.6799799999999996</v>
      </c>
      <c r="P2093" s="16">
        <v>3.8474677380000002</v>
      </c>
    </row>
    <row r="2094" spans="1:16" x14ac:dyDescent="0.35">
      <c r="A2094" s="23" t="str">
        <f t="shared" si="66"/>
        <v>05</v>
      </c>
      <c r="B2094" s="23">
        <f t="shared" si="67"/>
        <v>1022866</v>
      </c>
      <c r="C2094" s="6" t="s">
        <v>629</v>
      </c>
      <c r="D2094" s="7" t="s">
        <v>1096</v>
      </c>
      <c r="E2094" s="7" t="s">
        <v>15</v>
      </c>
      <c r="F2094" s="7" t="s">
        <v>1082</v>
      </c>
      <c r="G2094" s="7" t="s">
        <v>1013</v>
      </c>
      <c r="H2094" s="7" t="s">
        <v>367</v>
      </c>
      <c r="I2094" s="7" t="s">
        <v>368</v>
      </c>
      <c r="J2094" s="6" t="s">
        <v>553</v>
      </c>
      <c r="K2094" s="1">
        <v>50000</v>
      </c>
      <c r="L2094" s="1">
        <v>50000</v>
      </c>
      <c r="M2094" s="1">
        <v>48000</v>
      </c>
      <c r="N2094" s="2">
        <v>5.6799799999999996</v>
      </c>
      <c r="O2094" s="2">
        <v>5.6799799999999996</v>
      </c>
      <c r="P2094" s="16">
        <v>3.8560515958333301</v>
      </c>
    </row>
    <row r="2095" spans="1:16" x14ac:dyDescent="0.35">
      <c r="A2095" s="23" t="str">
        <f t="shared" si="66"/>
        <v>05</v>
      </c>
      <c r="B2095" s="23">
        <f t="shared" si="67"/>
        <v>1023247</v>
      </c>
      <c r="C2095" s="6" t="s">
        <v>629</v>
      </c>
      <c r="D2095" s="7" t="s">
        <v>1096</v>
      </c>
      <c r="E2095" s="7" t="s">
        <v>15</v>
      </c>
      <c r="F2095" s="7" t="s">
        <v>1082</v>
      </c>
      <c r="G2095" s="7" t="s">
        <v>1013</v>
      </c>
      <c r="H2095" s="7" t="s">
        <v>627</v>
      </c>
      <c r="I2095" s="7" t="s">
        <v>628</v>
      </c>
      <c r="J2095" s="6" t="s">
        <v>553</v>
      </c>
      <c r="K2095" s="1">
        <v>1000</v>
      </c>
      <c r="L2095" s="1">
        <v>1000</v>
      </c>
      <c r="M2095" s="1">
        <v>1000</v>
      </c>
      <c r="N2095" s="2">
        <v>6.266</v>
      </c>
      <c r="O2095" s="2">
        <v>6.266</v>
      </c>
      <c r="P2095" s="16">
        <v>4.0190799999999998</v>
      </c>
    </row>
    <row r="2096" spans="1:16" x14ac:dyDescent="0.35">
      <c r="A2096" s="23" t="str">
        <f t="shared" si="66"/>
        <v>05</v>
      </c>
      <c r="B2096" s="23">
        <f t="shared" si="67"/>
        <v>1022128</v>
      </c>
      <c r="C2096" s="6" t="s">
        <v>629</v>
      </c>
      <c r="D2096" s="7" t="s">
        <v>1096</v>
      </c>
      <c r="E2096" s="7" t="s">
        <v>15</v>
      </c>
      <c r="F2096" s="7" t="s">
        <v>1076</v>
      </c>
      <c r="G2096" s="7" t="s">
        <v>1004</v>
      </c>
      <c r="H2096" s="7" t="s">
        <v>234</v>
      </c>
      <c r="I2096" s="7" t="s">
        <v>235</v>
      </c>
      <c r="J2096" s="6" t="s">
        <v>553</v>
      </c>
      <c r="K2096" s="1">
        <v>15000</v>
      </c>
      <c r="L2096" s="1">
        <v>15000</v>
      </c>
      <c r="M2096" s="1">
        <v>11000</v>
      </c>
      <c r="N2096" s="2">
        <v>4.09</v>
      </c>
      <c r="O2096" s="2">
        <v>4.09</v>
      </c>
      <c r="P2096" s="16">
        <v>3.8975376909090902</v>
      </c>
    </row>
    <row r="2097" spans="1:16" x14ac:dyDescent="0.35">
      <c r="A2097" s="23" t="str">
        <f t="shared" si="66"/>
        <v>05</v>
      </c>
      <c r="B2097" s="23">
        <f t="shared" si="67"/>
        <v>1022141</v>
      </c>
      <c r="C2097" s="6" t="s">
        <v>629</v>
      </c>
      <c r="D2097" s="7" t="s">
        <v>1096</v>
      </c>
      <c r="E2097" s="7" t="s">
        <v>15</v>
      </c>
      <c r="F2097" s="7" t="s">
        <v>1076</v>
      </c>
      <c r="G2097" s="7" t="s">
        <v>1004</v>
      </c>
      <c r="H2097" s="7" t="s">
        <v>236</v>
      </c>
      <c r="I2097" s="7" t="s">
        <v>237</v>
      </c>
      <c r="J2097" s="6" t="s">
        <v>553</v>
      </c>
      <c r="K2097" s="1">
        <v>28350</v>
      </c>
      <c r="L2097" s="1">
        <v>43350</v>
      </c>
      <c r="M2097" s="1">
        <v>43000</v>
      </c>
      <c r="N2097" s="2">
        <v>4.1318165784832397</v>
      </c>
      <c r="O2097" s="2">
        <v>4.1318339100346</v>
      </c>
      <c r="P2097" s="16">
        <v>3.84988283488372</v>
      </c>
    </row>
    <row r="2098" spans="1:16" x14ac:dyDescent="0.35">
      <c r="A2098" s="23" t="str">
        <f t="shared" si="66"/>
        <v>05</v>
      </c>
      <c r="B2098" s="23">
        <f t="shared" si="67"/>
        <v>1022142</v>
      </c>
      <c r="C2098" s="6" t="s">
        <v>629</v>
      </c>
      <c r="D2098" s="7" t="s">
        <v>1096</v>
      </c>
      <c r="E2098" s="7" t="s">
        <v>15</v>
      </c>
      <c r="F2098" s="7" t="s">
        <v>1076</v>
      </c>
      <c r="G2098" s="7" t="s">
        <v>1004</v>
      </c>
      <c r="H2098" s="7" t="s">
        <v>238</v>
      </c>
      <c r="I2098" s="7" t="s">
        <v>239</v>
      </c>
      <c r="J2098" s="6" t="s">
        <v>553</v>
      </c>
      <c r="K2098" s="1">
        <v>15000</v>
      </c>
      <c r="L2098" s="1">
        <v>15000</v>
      </c>
      <c r="M2098" s="1">
        <v>15000</v>
      </c>
      <c r="N2098" s="2">
        <v>4.09</v>
      </c>
      <c r="O2098" s="2">
        <v>4.09</v>
      </c>
      <c r="P2098" s="16">
        <v>3.8492411666666699</v>
      </c>
    </row>
    <row r="2099" spans="1:16" x14ac:dyDescent="0.35">
      <c r="A2099" s="23" t="str">
        <f t="shared" si="66"/>
        <v>05</v>
      </c>
      <c r="B2099" s="23">
        <f t="shared" si="67"/>
        <v>1022398</v>
      </c>
      <c r="C2099" s="6" t="s">
        <v>629</v>
      </c>
      <c r="D2099" s="7" t="s">
        <v>1096</v>
      </c>
      <c r="E2099" s="7" t="s">
        <v>15</v>
      </c>
      <c r="F2099" s="7" t="s">
        <v>1076</v>
      </c>
      <c r="G2099" s="7" t="s">
        <v>1004</v>
      </c>
      <c r="H2099" s="7" t="s">
        <v>293</v>
      </c>
      <c r="I2099" s="7" t="s">
        <v>294</v>
      </c>
      <c r="J2099" s="6" t="s">
        <v>553</v>
      </c>
      <c r="K2099" s="1">
        <v>40000</v>
      </c>
      <c r="L2099" s="1">
        <v>40000</v>
      </c>
      <c r="M2099" s="1">
        <v>40000</v>
      </c>
      <c r="N2099" s="2">
        <v>4.13185</v>
      </c>
      <c r="O2099" s="2">
        <v>4.13185</v>
      </c>
      <c r="P2099" s="16">
        <v>3.8485331399999998</v>
      </c>
    </row>
    <row r="2100" spans="1:16" x14ac:dyDescent="0.35">
      <c r="A2100" s="23" t="str">
        <f t="shared" si="66"/>
        <v>05</v>
      </c>
      <c r="B2100" s="23">
        <f t="shared" si="67"/>
        <v>1022293</v>
      </c>
      <c r="C2100" s="6" t="s">
        <v>629</v>
      </c>
      <c r="D2100" s="7" t="s">
        <v>1096</v>
      </c>
      <c r="E2100" s="7" t="s">
        <v>15</v>
      </c>
      <c r="F2100" s="7" t="s">
        <v>1083</v>
      </c>
      <c r="G2100" s="7" t="s">
        <v>1015</v>
      </c>
      <c r="H2100" s="7" t="s">
        <v>269</v>
      </c>
      <c r="I2100" s="7" t="s">
        <v>270</v>
      </c>
      <c r="J2100" s="6" t="s">
        <v>553</v>
      </c>
      <c r="K2100" s="1">
        <v>6046</v>
      </c>
      <c r="L2100" s="1">
        <v>6046</v>
      </c>
      <c r="M2100" s="1">
        <v>6000</v>
      </c>
      <c r="N2100" s="2">
        <v>6.6840886536553104</v>
      </c>
      <c r="O2100" s="2">
        <v>6.6840886536553104</v>
      </c>
      <c r="P2100" s="16">
        <v>3.8398269833333298</v>
      </c>
    </row>
    <row r="2101" spans="1:16" x14ac:dyDescent="0.35">
      <c r="A2101" s="23" t="str">
        <f t="shared" si="66"/>
        <v>05</v>
      </c>
      <c r="B2101" s="23">
        <f t="shared" si="67"/>
        <v>1021944</v>
      </c>
      <c r="C2101" s="6" t="s">
        <v>629</v>
      </c>
      <c r="D2101" s="7" t="s">
        <v>1096</v>
      </c>
      <c r="E2101" s="7" t="s">
        <v>15</v>
      </c>
      <c r="F2101" s="7" t="s">
        <v>1081</v>
      </c>
      <c r="G2101" s="7" t="s">
        <v>1037</v>
      </c>
      <c r="H2101" s="7" t="s">
        <v>558</v>
      </c>
      <c r="I2101" s="7" t="s">
        <v>559</v>
      </c>
      <c r="J2101" s="6" t="s">
        <v>553</v>
      </c>
      <c r="K2101" s="1">
        <v>3000</v>
      </c>
      <c r="L2101" s="1">
        <v>3000</v>
      </c>
      <c r="M2101" s="1">
        <v>3000</v>
      </c>
      <c r="N2101" s="2">
        <v>3.7553333333333301</v>
      </c>
      <c r="O2101" s="2">
        <v>3.7553333333333301</v>
      </c>
      <c r="P2101" s="16">
        <v>2.6844999999999999</v>
      </c>
    </row>
    <row r="2102" spans="1:16" x14ac:dyDescent="0.35">
      <c r="A2102" s="23" t="str">
        <f t="shared" si="66"/>
        <v>05</v>
      </c>
      <c r="B2102" s="23">
        <f t="shared" si="67"/>
        <v>1021987</v>
      </c>
      <c r="C2102" s="6" t="s">
        <v>629</v>
      </c>
      <c r="D2102" s="7" t="s">
        <v>1096</v>
      </c>
      <c r="E2102" s="7" t="s">
        <v>15</v>
      </c>
      <c r="F2102" s="7" t="s">
        <v>1069</v>
      </c>
      <c r="G2102" s="7" t="s">
        <v>1016</v>
      </c>
      <c r="H2102" s="7" t="s">
        <v>217</v>
      </c>
      <c r="I2102" s="7" t="s">
        <v>218</v>
      </c>
      <c r="J2102" s="6" t="s">
        <v>553</v>
      </c>
      <c r="K2102" s="1">
        <v>10000</v>
      </c>
      <c r="L2102" s="1">
        <v>10000</v>
      </c>
      <c r="M2102" s="1">
        <v>10000</v>
      </c>
      <c r="N2102" s="2">
        <v>5.3388</v>
      </c>
      <c r="O2102" s="2">
        <v>5.3388</v>
      </c>
      <c r="P2102" s="16">
        <v>2.1386337700000002</v>
      </c>
    </row>
    <row r="2103" spans="1:16" x14ac:dyDescent="0.35">
      <c r="A2103" s="23" t="str">
        <f t="shared" si="66"/>
        <v>05</v>
      </c>
      <c r="B2103" s="23">
        <f t="shared" si="67"/>
        <v>1022413</v>
      </c>
      <c r="C2103" s="6" t="s">
        <v>629</v>
      </c>
      <c r="D2103" s="7" t="s">
        <v>1096</v>
      </c>
      <c r="E2103" s="7" t="s">
        <v>15</v>
      </c>
      <c r="F2103" s="7" t="s">
        <v>1069</v>
      </c>
      <c r="G2103" s="7" t="s">
        <v>1026</v>
      </c>
      <c r="H2103" s="7" t="s">
        <v>517</v>
      </c>
      <c r="I2103" s="7" t="s">
        <v>518</v>
      </c>
      <c r="J2103" s="6" t="s">
        <v>553</v>
      </c>
      <c r="K2103" s="1">
        <v>10873</v>
      </c>
      <c r="L2103" s="1">
        <v>10873</v>
      </c>
      <c r="M2103" s="1">
        <v>10000</v>
      </c>
      <c r="N2103" s="2">
        <v>1.48946932769245</v>
      </c>
      <c r="O2103" s="2">
        <v>1.48946932769245</v>
      </c>
      <c r="P2103" s="16">
        <v>1.09306704</v>
      </c>
    </row>
    <row r="2104" spans="1:16" x14ac:dyDescent="0.35">
      <c r="A2104" s="23" t="str">
        <f t="shared" si="66"/>
        <v>06</v>
      </c>
      <c r="B2104" s="23">
        <f t="shared" si="67"/>
        <v>1030332</v>
      </c>
      <c r="C2104" s="6" t="s">
        <v>1188</v>
      </c>
      <c r="D2104" s="7" t="s">
        <v>1095</v>
      </c>
      <c r="E2104" s="7" t="s">
        <v>662</v>
      </c>
      <c r="F2104" s="7" t="s">
        <v>1068</v>
      </c>
      <c r="G2104" s="7" t="s">
        <v>994</v>
      </c>
      <c r="H2104" s="7" t="s">
        <v>871</v>
      </c>
      <c r="I2104" s="7" t="s">
        <v>872</v>
      </c>
      <c r="J2104" s="6" t="s">
        <v>659</v>
      </c>
      <c r="K2104" s="1">
        <v>47801</v>
      </c>
      <c r="L2104" s="1">
        <v>48000</v>
      </c>
      <c r="M2104" s="1"/>
      <c r="N2104" s="2">
        <v>1.5184619568628299</v>
      </c>
      <c r="O2104" s="2">
        <v>1.5184583333333299</v>
      </c>
      <c r="P2104" s="16"/>
    </row>
    <row r="2105" spans="1:16" x14ac:dyDescent="0.35">
      <c r="A2105" s="23" t="str">
        <f t="shared" si="66"/>
        <v>06</v>
      </c>
      <c r="B2105" s="23">
        <f t="shared" si="67"/>
        <v>1012207</v>
      </c>
      <c r="C2105" s="6" t="s">
        <v>1188</v>
      </c>
      <c r="D2105" s="7" t="s">
        <v>1095</v>
      </c>
      <c r="E2105" s="7" t="s">
        <v>662</v>
      </c>
      <c r="F2105" s="7" t="s">
        <v>1065</v>
      </c>
      <c r="G2105" s="7" t="s">
        <v>981</v>
      </c>
      <c r="H2105" s="7" t="s">
        <v>760</v>
      </c>
      <c r="I2105" s="7" t="s">
        <v>761</v>
      </c>
      <c r="J2105" s="6" t="s">
        <v>658</v>
      </c>
      <c r="K2105" s="1">
        <v>0</v>
      </c>
      <c r="L2105" s="1">
        <v>4430</v>
      </c>
      <c r="M2105" s="1"/>
      <c r="N2105" s="2">
        <v>0</v>
      </c>
      <c r="O2105" s="2">
        <v>0</v>
      </c>
      <c r="P2105" s="16"/>
    </row>
    <row r="2106" spans="1:16" x14ac:dyDescent="0.35">
      <c r="A2106" s="23" t="str">
        <f t="shared" si="66"/>
        <v>06</v>
      </c>
      <c r="B2106" s="23">
        <f t="shared" si="67"/>
        <v>1030744</v>
      </c>
      <c r="C2106" s="6" t="s">
        <v>1188</v>
      </c>
      <c r="D2106" s="7" t="s">
        <v>1095</v>
      </c>
      <c r="E2106" s="7" t="s">
        <v>662</v>
      </c>
      <c r="F2106" s="7" t="s">
        <v>1065</v>
      </c>
      <c r="G2106" s="7" t="s">
        <v>1061</v>
      </c>
      <c r="H2106" s="7" t="s">
        <v>952</v>
      </c>
      <c r="I2106" s="7" t="s">
        <v>953</v>
      </c>
      <c r="J2106" s="6" t="s">
        <v>659</v>
      </c>
      <c r="K2106" s="1"/>
      <c r="L2106" s="1">
        <v>10380</v>
      </c>
      <c r="M2106" s="1"/>
      <c r="N2106" s="2"/>
      <c r="O2106" s="2">
        <v>0</v>
      </c>
      <c r="P2106" s="16"/>
    </row>
    <row r="2107" spans="1:16" x14ac:dyDescent="0.35">
      <c r="A2107" s="23" t="str">
        <f t="shared" si="66"/>
        <v>06</v>
      </c>
      <c r="B2107" s="23">
        <f t="shared" si="67"/>
        <v>1030720</v>
      </c>
      <c r="C2107" s="6" t="s">
        <v>1188</v>
      </c>
      <c r="D2107" s="7" t="s">
        <v>1095</v>
      </c>
      <c r="E2107" s="7" t="s">
        <v>9</v>
      </c>
      <c r="F2107" s="7" t="s">
        <v>1081</v>
      </c>
      <c r="G2107" s="7" t="s">
        <v>1050</v>
      </c>
      <c r="H2107" s="7" t="s">
        <v>942</v>
      </c>
      <c r="I2107" s="7" t="s">
        <v>943</v>
      </c>
      <c r="J2107" s="6" t="s">
        <v>659</v>
      </c>
      <c r="K2107" s="1">
        <v>0</v>
      </c>
      <c r="L2107" s="1">
        <v>17504</v>
      </c>
      <c r="M2107" s="1"/>
      <c r="N2107" s="2">
        <v>0</v>
      </c>
      <c r="O2107" s="2">
        <v>0</v>
      </c>
      <c r="P2107" s="16"/>
    </row>
    <row r="2108" spans="1:16" x14ac:dyDescent="0.35">
      <c r="A2108" s="23" t="str">
        <f t="shared" si="66"/>
        <v>06</v>
      </c>
      <c r="B2108" s="23">
        <f t="shared" si="67"/>
        <v>1012764</v>
      </c>
      <c r="C2108" s="6" t="s">
        <v>1188</v>
      </c>
      <c r="D2108" s="7" t="s">
        <v>1095</v>
      </c>
      <c r="E2108" s="7" t="s">
        <v>10</v>
      </c>
      <c r="F2108" s="7" t="s">
        <v>1063</v>
      </c>
      <c r="G2108" s="7" t="s">
        <v>999</v>
      </c>
      <c r="H2108" s="7" t="s">
        <v>849</v>
      </c>
      <c r="I2108" s="7" t="s">
        <v>850</v>
      </c>
      <c r="J2108" s="6" t="s">
        <v>658</v>
      </c>
      <c r="K2108" s="1">
        <v>480000</v>
      </c>
      <c r="L2108" s="1">
        <v>240000</v>
      </c>
      <c r="M2108" s="1">
        <v>240000</v>
      </c>
      <c r="N2108" s="2">
        <v>1.06532291666667</v>
      </c>
      <c r="O2108" s="2">
        <v>1.0653250000000001</v>
      </c>
      <c r="P2108" s="16">
        <v>0.92333333333333301</v>
      </c>
    </row>
    <row r="2109" spans="1:16" x14ac:dyDescent="0.35">
      <c r="A2109" s="23" t="str">
        <f t="shared" si="66"/>
        <v>06</v>
      </c>
      <c r="B2109" s="23">
        <f t="shared" si="67"/>
        <v>1011105</v>
      </c>
      <c r="C2109" s="6" t="s">
        <v>1188</v>
      </c>
      <c r="D2109" s="7" t="s">
        <v>1095</v>
      </c>
      <c r="E2109" s="7" t="s">
        <v>11</v>
      </c>
      <c r="F2109" s="7" t="s">
        <v>1068</v>
      </c>
      <c r="G2109" s="7" t="s">
        <v>984</v>
      </c>
      <c r="H2109" s="7" t="s">
        <v>675</v>
      </c>
      <c r="I2109" s="7" t="s">
        <v>676</v>
      </c>
      <c r="J2109" s="6" t="s">
        <v>658</v>
      </c>
      <c r="K2109" s="1"/>
      <c r="L2109" s="1"/>
      <c r="M2109" s="1">
        <v>6000</v>
      </c>
      <c r="N2109" s="2"/>
      <c r="O2109" s="2"/>
      <c r="P2109" s="16">
        <v>2.9161049000000001</v>
      </c>
    </row>
    <row r="2110" spans="1:16" x14ac:dyDescent="0.35">
      <c r="A2110" s="23" t="str">
        <f t="shared" si="66"/>
        <v>06</v>
      </c>
      <c r="B2110" s="23">
        <f t="shared" si="67"/>
        <v>1012556</v>
      </c>
      <c r="C2110" s="6" t="s">
        <v>1188</v>
      </c>
      <c r="D2110" s="7" t="s">
        <v>1095</v>
      </c>
      <c r="E2110" s="7" t="s">
        <v>11</v>
      </c>
      <c r="F2110" s="7" t="s">
        <v>1063</v>
      </c>
      <c r="G2110" s="7" t="s">
        <v>999</v>
      </c>
      <c r="H2110" s="7" t="s">
        <v>819</v>
      </c>
      <c r="I2110" s="7" t="s">
        <v>820</v>
      </c>
      <c r="J2110" s="6" t="s">
        <v>658</v>
      </c>
      <c r="K2110" s="1">
        <v>96000</v>
      </c>
      <c r="L2110" s="1">
        <v>96000</v>
      </c>
      <c r="M2110" s="1">
        <v>96000</v>
      </c>
      <c r="N2110" s="2">
        <v>1.2</v>
      </c>
      <c r="O2110" s="2">
        <v>1.1000000000000001</v>
      </c>
      <c r="P2110" s="16">
        <v>1.0907708333333299</v>
      </c>
    </row>
    <row r="2111" spans="1:16" x14ac:dyDescent="0.35">
      <c r="A2111" s="23" t="str">
        <f t="shared" si="66"/>
        <v>06</v>
      </c>
      <c r="B2111" s="23">
        <f t="shared" si="67"/>
        <v>1012719</v>
      </c>
      <c r="C2111" s="6" t="s">
        <v>1188</v>
      </c>
      <c r="D2111" s="7" t="s">
        <v>1095</v>
      </c>
      <c r="E2111" s="7" t="s">
        <v>11</v>
      </c>
      <c r="F2111" s="7" t="s">
        <v>1063</v>
      </c>
      <c r="G2111" s="7" t="s">
        <v>999</v>
      </c>
      <c r="H2111" s="7" t="s">
        <v>837</v>
      </c>
      <c r="I2111" s="7" t="s">
        <v>838</v>
      </c>
      <c r="J2111" s="6" t="s">
        <v>658</v>
      </c>
      <c r="K2111" s="1">
        <v>20282</v>
      </c>
      <c r="L2111" s="1">
        <v>246351</v>
      </c>
      <c r="M2111" s="1">
        <v>93880</v>
      </c>
      <c r="N2111" s="2">
        <v>0.94448279262400203</v>
      </c>
      <c r="O2111" s="2">
        <v>0.94444918023470603</v>
      </c>
      <c r="P2111" s="16">
        <v>0.57984558798466102</v>
      </c>
    </row>
    <row r="2112" spans="1:16" x14ac:dyDescent="0.35">
      <c r="A2112" s="23" t="str">
        <f t="shared" si="66"/>
        <v>06</v>
      </c>
      <c r="B2112" s="23">
        <f t="shared" si="67"/>
        <v>1011421</v>
      </c>
      <c r="C2112" s="6" t="s">
        <v>1188</v>
      </c>
      <c r="D2112" s="7" t="s">
        <v>1095</v>
      </c>
      <c r="E2112" s="7" t="s">
        <v>11</v>
      </c>
      <c r="F2112" s="7" t="s">
        <v>1063</v>
      </c>
      <c r="G2112" s="7" t="s">
        <v>988</v>
      </c>
      <c r="H2112" s="7" t="s">
        <v>689</v>
      </c>
      <c r="I2112" s="7" t="s">
        <v>690</v>
      </c>
      <c r="J2112" s="6" t="s">
        <v>658</v>
      </c>
      <c r="K2112" s="1">
        <v>902735</v>
      </c>
      <c r="L2112" s="1">
        <v>893451</v>
      </c>
      <c r="M2112" s="1">
        <v>888000</v>
      </c>
      <c r="N2112" s="2">
        <v>1.0700006092596399</v>
      </c>
      <c r="O2112" s="2">
        <v>1.07000048127989</v>
      </c>
      <c r="P2112" s="16">
        <v>1.0306858108108099</v>
      </c>
    </row>
    <row r="2113" spans="1:16" x14ac:dyDescent="0.35">
      <c r="A2113" s="23" t="str">
        <f t="shared" si="66"/>
        <v>06</v>
      </c>
      <c r="B2113" s="23">
        <f t="shared" si="67"/>
        <v>1011558</v>
      </c>
      <c r="C2113" s="6" t="s">
        <v>1188</v>
      </c>
      <c r="D2113" s="7" t="s">
        <v>1095</v>
      </c>
      <c r="E2113" s="7" t="s">
        <v>11</v>
      </c>
      <c r="F2113" s="7" t="s">
        <v>1063</v>
      </c>
      <c r="G2113" s="7" t="s">
        <v>988</v>
      </c>
      <c r="H2113" s="7" t="s">
        <v>693</v>
      </c>
      <c r="I2113" s="7" t="s">
        <v>694</v>
      </c>
      <c r="J2113" s="6" t="s">
        <v>658</v>
      </c>
      <c r="K2113" s="1">
        <v>53748</v>
      </c>
      <c r="L2113" s="1">
        <v>78389</v>
      </c>
      <c r="M2113" s="1">
        <v>78000</v>
      </c>
      <c r="N2113" s="2">
        <v>1.2000074421373801</v>
      </c>
      <c r="O2113" s="2">
        <v>1.04999425939864</v>
      </c>
      <c r="P2113" s="16">
        <v>0.92295346923076904</v>
      </c>
    </row>
    <row r="2114" spans="1:16" x14ac:dyDescent="0.35">
      <c r="A2114" s="23" t="str">
        <f t="shared" si="66"/>
        <v>06</v>
      </c>
      <c r="B2114" s="23">
        <f t="shared" si="67"/>
        <v>1012612</v>
      </c>
      <c r="C2114" s="6" t="s">
        <v>1188</v>
      </c>
      <c r="D2114" s="7" t="s">
        <v>1095</v>
      </c>
      <c r="E2114" s="7" t="s">
        <v>11</v>
      </c>
      <c r="F2114" s="7" t="s">
        <v>1063</v>
      </c>
      <c r="G2114" s="7" t="s">
        <v>988</v>
      </c>
      <c r="H2114" s="7" t="s">
        <v>825</v>
      </c>
      <c r="I2114" s="7" t="s">
        <v>826</v>
      </c>
      <c r="J2114" s="6" t="s">
        <v>658</v>
      </c>
      <c r="K2114" s="1"/>
      <c r="L2114" s="1"/>
      <c r="M2114" s="1">
        <v>50000</v>
      </c>
      <c r="N2114" s="2"/>
      <c r="O2114" s="2"/>
      <c r="P2114" s="16">
        <v>0.55773333199999997</v>
      </c>
    </row>
    <row r="2115" spans="1:16" x14ac:dyDescent="0.35">
      <c r="A2115" s="23" t="str">
        <f t="shared" si="66"/>
        <v>06</v>
      </c>
      <c r="B2115" s="23">
        <f t="shared" si="67"/>
        <v>1030802</v>
      </c>
      <c r="C2115" s="6" t="s">
        <v>1188</v>
      </c>
      <c r="D2115" s="7" t="s">
        <v>1095</v>
      </c>
      <c r="E2115" s="7" t="s">
        <v>11</v>
      </c>
      <c r="F2115" s="7" t="s">
        <v>1063</v>
      </c>
      <c r="G2115" s="7" t="s">
        <v>1063</v>
      </c>
      <c r="H2115" s="7" t="s">
        <v>976</v>
      </c>
      <c r="I2115" s="7" t="s">
        <v>977</v>
      </c>
      <c r="J2115" s="6" t="s">
        <v>659</v>
      </c>
      <c r="K2115" s="1"/>
      <c r="L2115" s="1"/>
      <c r="M2115" s="1">
        <v>2000</v>
      </c>
      <c r="N2115" s="2"/>
      <c r="O2115" s="2"/>
      <c r="P2115" s="16">
        <v>0.40400000000000003</v>
      </c>
    </row>
    <row r="2116" spans="1:16" x14ac:dyDescent="0.35">
      <c r="A2116" s="23" t="str">
        <f t="shared" si="66"/>
        <v>06</v>
      </c>
      <c r="B2116" s="23">
        <f t="shared" si="67"/>
        <v>1011042</v>
      </c>
      <c r="C2116" s="6" t="s">
        <v>1188</v>
      </c>
      <c r="D2116" s="7" t="s">
        <v>1095</v>
      </c>
      <c r="E2116" s="7" t="s">
        <v>11</v>
      </c>
      <c r="F2116" s="7" t="s">
        <v>1067</v>
      </c>
      <c r="G2116" s="7" t="s">
        <v>983</v>
      </c>
      <c r="H2116" s="7" t="s">
        <v>671</v>
      </c>
      <c r="I2116" s="7" t="s">
        <v>672</v>
      </c>
      <c r="J2116" s="6" t="s">
        <v>658</v>
      </c>
      <c r="K2116" s="1">
        <v>24370</v>
      </c>
      <c r="L2116" s="1">
        <v>0</v>
      </c>
      <c r="M2116" s="1">
        <v>24000</v>
      </c>
      <c r="N2116" s="2">
        <v>0.49446040213377102</v>
      </c>
      <c r="O2116" s="2">
        <v>0</v>
      </c>
      <c r="P2116" s="16">
        <v>0.54279166666666701</v>
      </c>
    </row>
    <row r="2117" spans="1:16" x14ac:dyDescent="0.35">
      <c r="A2117" s="23" t="str">
        <f t="shared" ref="A2117:A2180" si="68">MID(C2117,1,2)</f>
        <v>06</v>
      </c>
      <c r="B2117" s="23">
        <f t="shared" ref="B2117:B2180" si="69">+H2117*1</f>
        <v>1021622</v>
      </c>
      <c r="C2117" s="6" t="s">
        <v>1188</v>
      </c>
      <c r="D2117" s="7" t="s">
        <v>1095</v>
      </c>
      <c r="E2117" s="7" t="s">
        <v>11</v>
      </c>
      <c r="F2117" s="7" t="s">
        <v>1074</v>
      </c>
      <c r="G2117" s="7" t="s">
        <v>1018</v>
      </c>
      <c r="H2117" s="7" t="s">
        <v>169</v>
      </c>
      <c r="I2117" s="7" t="s">
        <v>74</v>
      </c>
      <c r="J2117" s="6" t="s">
        <v>553</v>
      </c>
      <c r="K2117" s="1">
        <v>12000</v>
      </c>
      <c r="L2117" s="1">
        <v>12000</v>
      </c>
      <c r="M2117" s="1">
        <v>12000</v>
      </c>
      <c r="N2117" s="2">
        <v>7.5444166666666703</v>
      </c>
      <c r="O2117" s="2">
        <v>7.5444166666666703</v>
      </c>
      <c r="P2117" s="16">
        <v>6.2136666666666702</v>
      </c>
    </row>
    <row r="2118" spans="1:16" x14ac:dyDescent="0.35">
      <c r="A2118" s="23" t="str">
        <f t="shared" si="68"/>
        <v>06</v>
      </c>
      <c r="B2118" s="23">
        <f t="shared" si="69"/>
        <v>1020869</v>
      </c>
      <c r="C2118" s="6" t="s">
        <v>1188</v>
      </c>
      <c r="D2118" s="7" t="s">
        <v>1095</v>
      </c>
      <c r="E2118" s="7" t="s">
        <v>11</v>
      </c>
      <c r="F2118" s="7" t="s">
        <v>1085</v>
      </c>
      <c r="G2118" s="7" t="s">
        <v>1019</v>
      </c>
      <c r="H2118" s="7" t="s">
        <v>491</v>
      </c>
      <c r="I2118" s="7" t="s">
        <v>492</v>
      </c>
      <c r="J2118" s="6" t="s">
        <v>553</v>
      </c>
      <c r="K2118" s="1">
        <v>24000</v>
      </c>
      <c r="L2118" s="1">
        <v>0</v>
      </c>
      <c r="M2118" s="1"/>
      <c r="N2118" s="2">
        <v>4.14445833333333</v>
      </c>
      <c r="O2118" s="2">
        <v>0</v>
      </c>
      <c r="P2118" s="16"/>
    </row>
    <row r="2119" spans="1:16" x14ac:dyDescent="0.35">
      <c r="A2119" s="23" t="str">
        <f t="shared" si="68"/>
        <v>06</v>
      </c>
      <c r="B2119" s="23">
        <f t="shared" si="69"/>
        <v>1021187</v>
      </c>
      <c r="C2119" s="6" t="s">
        <v>1188</v>
      </c>
      <c r="D2119" s="7" t="s">
        <v>1095</v>
      </c>
      <c r="E2119" s="7" t="s">
        <v>11</v>
      </c>
      <c r="F2119" s="7" t="s">
        <v>1080</v>
      </c>
      <c r="G2119" s="7" t="s">
        <v>1029</v>
      </c>
      <c r="H2119" s="7" t="s">
        <v>137</v>
      </c>
      <c r="I2119" s="7" t="s">
        <v>138</v>
      </c>
      <c r="J2119" s="6" t="s">
        <v>553</v>
      </c>
      <c r="K2119" s="1">
        <v>72000</v>
      </c>
      <c r="L2119" s="1">
        <v>72000</v>
      </c>
      <c r="M2119" s="1">
        <v>72000</v>
      </c>
      <c r="N2119" s="2">
        <v>2.0944444444444401</v>
      </c>
      <c r="O2119" s="2">
        <v>2.0944444444444401</v>
      </c>
      <c r="P2119" s="16">
        <v>2.1416666666666702</v>
      </c>
    </row>
    <row r="2120" spans="1:16" x14ac:dyDescent="0.35">
      <c r="A2120" s="23" t="str">
        <f t="shared" si="68"/>
        <v>06</v>
      </c>
      <c r="B2120" s="23">
        <f t="shared" si="69"/>
        <v>1022196</v>
      </c>
      <c r="C2120" s="6" t="s">
        <v>1188</v>
      </c>
      <c r="D2120" s="7" t="s">
        <v>1095</v>
      </c>
      <c r="E2120" s="7" t="s">
        <v>11</v>
      </c>
      <c r="F2120" s="7" t="s">
        <v>1080</v>
      </c>
      <c r="G2120" s="7" t="s">
        <v>1030</v>
      </c>
      <c r="H2120" s="7" t="s">
        <v>446</v>
      </c>
      <c r="I2120" s="7" t="s">
        <v>447</v>
      </c>
      <c r="J2120" s="6" t="s">
        <v>553</v>
      </c>
      <c r="K2120" s="1">
        <v>48000</v>
      </c>
      <c r="L2120" s="1">
        <v>48000</v>
      </c>
      <c r="M2120" s="1">
        <v>48000</v>
      </c>
      <c r="N2120" s="2">
        <v>1.35</v>
      </c>
      <c r="O2120" s="2">
        <v>1.35</v>
      </c>
      <c r="P2120" s="16">
        <v>1.2041666666666699</v>
      </c>
    </row>
    <row r="2121" spans="1:16" x14ac:dyDescent="0.35">
      <c r="A2121" s="23" t="str">
        <f t="shared" si="68"/>
        <v>06</v>
      </c>
      <c r="B2121" s="23">
        <f t="shared" si="69"/>
        <v>1021385</v>
      </c>
      <c r="C2121" s="6" t="s">
        <v>1188</v>
      </c>
      <c r="D2121" s="7" t="s">
        <v>1095</v>
      </c>
      <c r="E2121" s="7" t="s">
        <v>11</v>
      </c>
      <c r="F2121" s="7" t="s">
        <v>1080</v>
      </c>
      <c r="G2121" s="7" t="s">
        <v>1031</v>
      </c>
      <c r="H2121" s="7" t="s">
        <v>147</v>
      </c>
      <c r="I2121" s="7" t="s">
        <v>148</v>
      </c>
      <c r="J2121" s="6" t="s">
        <v>553</v>
      </c>
      <c r="K2121" s="1">
        <v>144000</v>
      </c>
      <c r="L2121" s="1">
        <v>120000</v>
      </c>
      <c r="M2121" s="1">
        <v>120001</v>
      </c>
      <c r="N2121" s="2">
        <v>0.96945138888888904</v>
      </c>
      <c r="O2121" s="2">
        <v>0.98245000000000005</v>
      </c>
      <c r="P2121" s="16">
        <v>0.77402385563453602</v>
      </c>
    </row>
    <row r="2122" spans="1:16" x14ac:dyDescent="0.35">
      <c r="A2122" s="23" t="str">
        <f t="shared" si="68"/>
        <v>06</v>
      </c>
      <c r="B2122" s="23">
        <f t="shared" si="69"/>
        <v>1022928</v>
      </c>
      <c r="C2122" s="6" t="s">
        <v>1188</v>
      </c>
      <c r="D2122" s="7" t="s">
        <v>1095</v>
      </c>
      <c r="E2122" s="7" t="s">
        <v>11</v>
      </c>
      <c r="F2122" s="7" t="s">
        <v>1080</v>
      </c>
      <c r="G2122" s="7" t="s">
        <v>1031</v>
      </c>
      <c r="H2122" s="7" t="s">
        <v>583</v>
      </c>
      <c r="I2122" s="7" t="s">
        <v>584</v>
      </c>
      <c r="J2122" s="6" t="s">
        <v>553</v>
      </c>
      <c r="K2122" s="1">
        <v>10000</v>
      </c>
      <c r="L2122" s="1">
        <v>0</v>
      </c>
      <c r="M2122" s="1"/>
      <c r="N2122" s="2">
        <v>0.84440000000000004</v>
      </c>
      <c r="O2122" s="2">
        <v>0</v>
      </c>
      <c r="P2122" s="16"/>
    </row>
    <row r="2123" spans="1:16" x14ac:dyDescent="0.35">
      <c r="A2123" s="23" t="str">
        <f t="shared" si="68"/>
        <v>06</v>
      </c>
      <c r="B2123" s="23">
        <f t="shared" si="69"/>
        <v>1020352</v>
      </c>
      <c r="C2123" s="6" t="s">
        <v>1188</v>
      </c>
      <c r="D2123" s="7" t="s">
        <v>1095</v>
      </c>
      <c r="E2123" s="7" t="s">
        <v>11</v>
      </c>
      <c r="F2123" s="7" t="s">
        <v>1080</v>
      </c>
      <c r="G2123" s="7" t="s">
        <v>1008</v>
      </c>
      <c r="H2123" s="7" t="s">
        <v>31</v>
      </c>
      <c r="I2123" s="7" t="s">
        <v>32</v>
      </c>
      <c r="J2123" s="6" t="s">
        <v>553</v>
      </c>
      <c r="K2123" s="1">
        <v>48000</v>
      </c>
      <c r="L2123" s="1">
        <v>72000</v>
      </c>
      <c r="M2123" s="1">
        <v>72000</v>
      </c>
      <c r="N2123" s="2">
        <v>1.34445833333333</v>
      </c>
      <c r="O2123" s="2">
        <v>1.3444444444444399</v>
      </c>
      <c r="P2123" s="16">
        <v>1.2802083333333301</v>
      </c>
    </row>
    <row r="2124" spans="1:16" x14ac:dyDescent="0.35">
      <c r="A2124" s="23" t="str">
        <f t="shared" si="68"/>
        <v>06</v>
      </c>
      <c r="B2124" s="23">
        <f t="shared" si="69"/>
        <v>1021039</v>
      </c>
      <c r="C2124" s="6" t="s">
        <v>1188</v>
      </c>
      <c r="D2124" s="7" t="s">
        <v>1095</v>
      </c>
      <c r="E2124" s="7" t="s">
        <v>11</v>
      </c>
      <c r="F2124" s="7" t="s">
        <v>1080</v>
      </c>
      <c r="G2124" s="7" t="s">
        <v>1024</v>
      </c>
      <c r="H2124" s="7" t="s">
        <v>107</v>
      </c>
      <c r="I2124" s="7" t="s">
        <v>484</v>
      </c>
      <c r="J2124" s="6" t="s">
        <v>553</v>
      </c>
      <c r="K2124" s="1">
        <v>0</v>
      </c>
      <c r="L2124" s="1">
        <v>48000</v>
      </c>
      <c r="M2124" s="1">
        <v>24000</v>
      </c>
      <c r="N2124" s="2">
        <v>0</v>
      </c>
      <c r="O2124" s="2">
        <v>0.62</v>
      </c>
      <c r="P2124" s="16">
        <v>0.61133333333333295</v>
      </c>
    </row>
    <row r="2125" spans="1:16" x14ac:dyDescent="0.35">
      <c r="A2125" s="23" t="str">
        <f t="shared" si="68"/>
        <v>06</v>
      </c>
      <c r="B2125" s="23">
        <f t="shared" si="69"/>
        <v>1100407</v>
      </c>
      <c r="C2125" s="6" t="s">
        <v>1188</v>
      </c>
      <c r="D2125" s="7" t="s">
        <v>1095</v>
      </c>
      <c r="E2125" s="7" t="s">
        <v>11</v>
      </c>
      <c r="F2125" s="7" t="s">
        <v>1238</v>
      </c>
      <c r="G2125" s="7" t="s">
        <v>1218</v>
      </c>
      <c r="H2125" s="7" t="s">
        <v>1227</v>
      </c>
      <c r="I2125" s="7" t="s">
        <v>1228</v>
      </c>
      <c r="J2125" s="6" t="s">
        <v>1216</v>
      </c>
      <c r="K2125" s="1"/>
      <c r="L2125" s="1"/>
      <c r="M2125" s="1">
        <v>12000</v>
      </c>
      <c r="N2125" s="2"/>
      <c r="O2125" s="2"/>
      <c r="P2125" s="16">
        <v>3.6596655500000002</v>
      </c>
    </row>
    <row r="2126" spans="1:16" x14ac:dyDescent="0.35">
      <c r="A2126" s="23" t="str">
        <f t="shared" si="68"/>
        <v>06</v>
      </c>
      <c r="B2126" s="23">
        <f t="shared" si="69"/>
        <v>1100408</v>
      </c>
      <c r="C2126" s="6" t="s">
        <v>1188</v>
      </c>
      <c r="D2126" s="7" t="s">
        <v>1095</v>
      </c>
      <c r="E2126" s="7" t="s">
        <v>11</v>
      </c>
      <c r="F2126" s="7" t="s">
        <v>1238</v>
      </c>
      <c r="G2126" s="7" t="s">
        <v>1218</v>
      </c>
      <c r="H2126" s="7" t="s">
        <v>1229</v>
      </c>
      <c r="I2126" s="7" t="s">
        <v>1230</v>
      </c>
      <c r="J2126" s="6" t="s">
        <v>1216</v>
      </c>
      <c r="K2126" s="1"/>
      <c r="L2126" s="1"/>
      <c r="M2126" s="1">
        <v>6000</v>
      </c>
      <c r="N2126" s="2"/>
      <c r="O2126" s="2"/>
      <c r="P2126" s="16">
        <v>3.65966556666667</v>
      </c>
    </row>
    <row r="2127" spans="1:16" x14ac:dyDescent="0.35">
      <c r="A2127" s="23" t="str">
        <f t="shared" si="68"/>
        <v>06</v>
      </c>
      <c r="B2127" s="23">
        <f t="shared" si="69"/>
        <v>1020925</v>
      </c>
      <c r="C2127" s="6" t="s">
        <v>1188</v>
      </c>
      <c r="D2127" s="7" t="s">
        <v>1095</v>
      </c>
      <c r="E2127" s="7" t="s">
        <v>11</v>
      </c>
      <c r="F2127" s="7" t="s">
        <v>1078</v>
      </c>
      <c r="G2127" s="7" t="s">
        <v>1021</v>
      </c>
      <c r="H2127" s="7" t="s">
        <v>93</v>
      </c>
      <c r="I2127" s="7" t="s">
        <v>94</v>
      </c>
      <c r="J2127" s="6" t="s">
        <v>553</v>
      </c>
      <c r="K2127" s="1">
        <v>96000</v>
      </c>
      <c r="L2127" s="1">
        <v>96000</v>
      </c>
      <c r="M2127" s="1">
        <v>90200</v>
      </c>
      <c r="N2127" s="2">
        <v>1.3444479166666701</v>
      </c>
      <c r="O2127" s="2">
        <v>1.3444479166666701</v>
      </c>
      <c r="P2127" s="16">
        <v>1.382969327051</v>
      </c>
    </row>
    <row r="2128" spans="1:16" x14ac:dyDescent="0.35">
      <c r="A2128" s="23" t="str">
        <f t="shared" si="68"/>
        <v>06</v>
      </c>
      <c r="B2128" s="23">
        <f t="shared" si="69"/>
        <v>1022218</v>
      </c>
      <c r="C2128" s="6" t="s">
        <v>1188</v>
      </c>
      <c r="D2128" s="7" t="s">
        <v>1095</v>
      </c>
      <c r="E2128" s="7" t="s">
        <v>11</v>
      </c>
      <c r="F2128" s="7" t="s">
        <v>1078</v>
      </c>
      <c r="G2128" s="7" t="s">
        <v>1021</v>
      </c>
      <c r="H2128" s="7" t="s">
        <v>258</v>
      </c>
      <c r="I2128" s="7" t="s">
        <v>94</v>
      </c>
      <c r="J2128" s="6" t="s">
        <v>553</v>
      </c>
      <c r="K2128" s="1"/>
      <c r="L2128" s="1"/>
      <c r="M2128" s="1">
        <v>5800</v>
      </c>
      <c r="N2128" s="2"/>
      <c r="O2128" s="2"/>
      <c r="P2128" s="16">
        <v>1.44416667241379</v>
      </c>
    </row>
    <row r="2129" spans="1:16" x14ac:dyDescent="0.35">
      <c r="A2129" s="23" t="str">
        <f t="shared" si="68"/>
        <v>06</v>
      </c>
      <c r="B2129" s="23">
        <f t="shared" si="69"/>
        <v>1022855</v>
      </c>
      <c r="C2129" s="6" t="s">
        <v>1188</v>
      </c>
      <c r="D2129" s="7" t="s">
        <v>1095</v>
      </c>
      <c r="E2129" s="7" t="s">
        <v>11</v>
      </c>
      <c r="F2129" s="7" t="s">
        <v>1078</v>
      </c>
      <c r="G2129" s="7" t="s">
        <v>1021</v>
      </c>
      <c r="H2129" s="7" t="s">
        <v>358</v>
      </c>
      <c r="I2129" s="7" t="s">
        <v>315</v>
      </c>
      <c r="J2129" s="6" t="s">
        <v>553</v>
      </c>
      <c r="K2129" s="1">
        <v>24000</v>
      </c>
      <c r="L2129" s="1">
        <v>24000</v>
      </c>
      <c r="M2129" s="1">
        <v>24000</v>
      </c>
      <c r="N2129" s="2">
        <v>1.36445833333333</v>
      </c>
      <c r="O2129" s="2">
        <v>1.36445833333333</v>
      </c>
      <c r="P2129" s="16">
        <v>1.3841666666666701</v>
      </c>
    </row>
    <row r="2130" spans="1:16" x14ac:dyDescent="0.35">
      <c r="A2130" s="23" t="str">
        <f t="shared" si="68"/>
        <v>06</v>
      </c>
      <c r="B2130" s="23">
        <f t="shared" si="69"/>
        <v>1020367</v>
      </c>
      <c r="C2130" s="6" t="s">
        <v>1188</v>
      </c>
      <c r="D2130" s="7" t="s">
        <v>1095</v>
      </c>
      <c r="E2130" s="7" t="s">
        <v>11</v>
      </c>
      <c r="F2130" s="7" t="s">
        <v>1078</v>
      </c>
      <c r="G2130" s="7" t="s">
        <v>1009</v>
      </c>
      <c r="H2130" s="7" t="s">
        <v>33</v>
      </c>
      <c r="I2130" s="7" t="s">
        <v>34</v>
      </c>
      <c r="J2130" s="6" t="s">
        <v>553</v>
      </c>
      <c r="K2130" s="1">
        <v>168000</v>
      </c>
      <c r="L2130" s="1">
        <v>131000</v>
      </c>
      <c r="M2130" s="1">
        <v>187000</v>
      </c>
      <c r="N2130" s="2">
        <v>1.1501666666666699</v>
      </c>
      <c r="O2130" s="2">
        <v>1.1517786259542</v>
      </c>
      <c r="P2130" s="16">
        <v>1.31619765187166</v>
      </c>
    </row>
    <row r="2131" spans="1:16" x14ac:dyDescent="0.35">
      <c r="A2131" s="23" t="str">
        <f t="shared" si="68"/>
        <v>06</v>
      </c>
      <c r="B2131" s="23">
        <f t="shared" si="69"/>
        <v>1021023</v>
      </c>
      <c r="C2131" s="6" t="s">
        <v>1188</v>
      </c>
      <c r="D2131" s="7" t="s">
        <v>1095</v>
      </c>
      <c r="E2131" s="7" t="s">
        <v>11</v>
      </c>
      <c r="F2131" s="7" t="s">
        <v>1078</v>
      </c>
      <c r="G2131" s="7" t="s">
        <v>1009</v>
      </c>
      <c r="H2131" s="7" t="s">
        <v>106</v>
      </c>
      <c r="I2131" s="7" t="s">
        <v>483</v>
      </c>
      <c r="J2131" s="6" t="s">
        <v>553</v>
      </c>
      <c r="K2131" s="1">
        <v>24000</v>
      </c>
      <c r="L2131" s="1">
        <v>120000</v>
      </c>
      <c r="M2131" s="1">
        <v>133000</v>
      </c>
      <c r="N2131" s="2">
        <v>1.09445833333333</v>
      </c>
      <c r="O2131" s="2">
        <v>1.0944499999999999</v>
      </c>
      <c r="P2131" s="16">
        <v>1.1314646263157899</v>
      </c>
    </row>
    <row r="2132" spans="1:16" x14ac:dyDescent="0.35">
      <c r="A2132" s="23" t="str">
        <f t="shared" si="68"/>
        <v>06</v>
      </c>
      <c r="B2132" s="23">
        <f t="shared" si="69"/>
        <v>1022150</v>
      </c>
      <c r="C2132" s="6" t="s">
        <v>1188</v>
      </c>
      <c r="D2132" s="7" t="s">
        <v>1095</v>
      </c>
      <c r="E2132" s="7" t="s">
        <v>11</v>
      </c>
      <c r="F2132" s="7" t="s">
        <v>1078</v>
      </c>
      <c r="G2132" s="7" t="s">
        <v>1009</v>
      </c>
      <c r="H2132" s="7" t="s">
        <v>242</v>
      </c>
      <c r="I2132" s="7" t="s">
        <v>243</v>
      </c>
      <c r="J2132" s="6" t="s">
        <v>553</v>
      </c>
      <c r="K2132" s="1">
        <v>144000</v>
      </c>
      <c r="L2132" s="1">
        <v>149000</v>
      </c>
      <c r="M2132" s="1">
        <v>124000</v>
      </c>
      <c r="N2132" s="2">
        <v>1.1361180555555599</v>
      </c>
      <c r="O2132" s="2">
        <v>1.13975167785235</v>
      </c>
      <c r="P2132" s="16">
        <v>1.24538468709677</v>
      </c>
    </row>
    <row r="2133" spans="1:16" x14ac:dyDescent="0.35">
      <c r="A2133" s="23" t="str">
        <f t="shared" si="68"/>
        <v>06</v>
      </c>
      <c r="B2133" s="23">
        <f t="shared" si="69"/>
        <v>1021111</v>
      </c>
      <c r="C2133" s="6" t="s">
        <v>1188</v>
      </c>
      <c r="D2133" s="7" t="s">
        <v>1095</v>
      </c>
      <c r="E2133" s="7" t="s">
        <v>11</v>
      </c>
      <c r="F2133" s="7" t="s">
        <v>1078</v>
      </c>
      <c r="G2133" s="7" t="s">
        <v>1027</v>
      </c>
      <c r="H2133" s="7" t="s">
        <v>121</v>
      </c>
      <c r="I2133" s="7" t="s">
        <v>122</v>
      </c>
      <c r="J2133" s="6" t="s">
        <v>553</v>
      </c>
      <c r="K2133" s="1">
        <v>3000</v>
      </c>
      <c r="L2133" s="1">
        <v>0</v>
      </c>
      <c r="M2133" s="1"/>
      <c r="N2133" s="2">
        <v>1.27433333333333</v>
      </c>
      <c r="O2133" s="2">
        <v>0</v>
      </c>
      <c r="P2133" s="16"/>
    </row>
    <row r="2134" spans="1:16" x14ac:dyDescent="0.35">
      <c r="A2134" s="23" t="str">
        <f t="shared" si="68"/>
        <v>06</v>
      </c>
      <c r="B2134" s="23">
        <f t="shared" si="69"/>
        <v>1020339</v>
      </c>
      <c r="C2134" s="6" t="s">
        <v>1188</v>
      </c>
      <c r="D2134" s="7" t="s">
        <v>1095</v>
      </c>
      <c r="E2134" s="7" t="s">
        <v>11</v>
      </c>
      <c r="F2134" s="7" t="s">
        <v>1078</v>
      </c>
      <c r="G2134" s="7" t="s">
        <v>1006</v>
      </c>
      <c r="H2134" s="7" t="s">
        <v>27</v>
      </c>
      <c r="I2134" s="7" t="s">
        <v>28</v>
      </c>
      <c r="J2134" s="6" t="s">
        <v>553</v>
      </c>
      <c r="K2134" s="1">
        <v>0</v>
      </c>
      <c r="L2134" s="1">
        <v>72000</v>
      </c>
      <c r="M2134" s="1">
        <v>72000</v>
      </c>
      <c r="N2134" s="2">
        <v>0</v>
      </c>
      <c r="O2134" s="2">
        <v>1.56</v>
      </c>
      <c r="P2134" s="16">
        <v>1.5631250000000001</v>
      </c>
    </row>
    <row r="2135" spans="1:16" x14ac:dyDescent="0.35">
      <c r="A2135" s="23" t="str">
        <f t="shared" si="68"/>
        <v>06</v>
      </c>
      <c r="B2135" s="23">
        <f t="shared" si="69"/>
        <v>1022217</v>
      </c>
      <c r="C2135" s="6" t="s">
        <v>1188</v>
      </c>
      <c r="D2135" s="7" t="s">
        <v>1095</v>
      </c>
      <c r="E2135" s="7" t="s">
        <v>11</v>
      </c>
      <c r="F2135" s="7" t="s">
        <v>1078</v>
      </c>
      <c r="G2135" s="7" t="s">
        <v>1006</v>
      </c>
      <c r="H2135" s="7" t="s">
        <v>256</v>
      </c>
      <c r="I2135" s="7" t="s">
        <v>257</v>
      </c>
      <c r="J2135" s="6" t="s">
        <v>553</v>
      </c>
      <c r="K2135" s="1"/>
      <c r="L2135" s="1"/>
      <c r="M2135" s="1">
        <v>48000</v>
      </c>
      <c r="N2135" s="2"/>
      <c r="O2135" s="2"/>
      <c r="P2135" s="16">
        <v>1.4966250000000001</v>
      </c>
    </row>
    <row r="2136" spans="1:16" x14ac:dyDescent="0.35">
      <c r="A2136" s="23" t="str">
        <f t="shared" si="68"/>
        <v>06</v>
      </c>
      <c r="B2136" s="23">
        <f t="shared" si="69"/>
        <v>1020848</v>
      </c>
      <c r="C2136" s="6" t="s">
        <v>1188</v>
      </c>
      <c r="D2136" s="7" t="s">
        <v>1095</v>
      </c>
      <c r="E2136" s="7" t="s">
        <v>11</v>
      </c>
      <c r="F2136" s="7" t="s">
        <v>1075</v>
      </c>
      <c r="G2136" s="7" t="s">
        <v>1002</v>
      </c>
      <c r="H2136" s="7" t="s">
        <v>75</v>
      </c>
      <c r="I2136" s="7" t="s">
        <v>76</v>
      </c>
      <c r="J2136" s="6" t="s">
        <v>553</v>
      </c>
      <c r="K2136" s="1">
        <v>48000</v>
      </c>
      <c r="L2136" s="1">
        <v>48000</v>
      </c>
      <c r="M2136" s="1">
        <v>48000</v>
      </c>
      <c r="N2136" s="2">
        <v>3.2944583333333299</v>
      </c>
      <c r="O2136" s="2">
        <v>3.2944583333333299</v>
      </c>
      <c r="P2136" s="16">
        <v>3.2851875000000001</v>
      </c>
    </row>
    <row r="2137" spans="1:16" x14ac:dyDescent="0.35">
      <c r="A2137" s="23" t="str">
        <f t="shared" si="68"/>
        <v>06</v>
      </c>
      <c r="B2137" s="23">
        <f t="shared" si="69"/>
        <v>1023328</v>
      </c>
      <c r="C2137" s="6" t="s">
        <v>1188</v>
      </c>
      <c r="D2137" s="7" t="s">
        <v>1095</v>
      </c>
      <c r="E2137" s="7" t="s">
        <v>11</v>
      </c>
      <c r="F2137" s="7" t="s">
        <v>1075</v>
      </c>
      <c r="G2137" s="7" t="s">
        <v>1011</v>
      </c>
      <c r="H2137" s="7" t="s">
        <v>1394</v>
      </c>
      <c r="I2137" s="7" t="s">
        <v>1128</v>
      </c>
      <c r="J2137" s="6" t="s">
        <v>553</v>
      </c>
      <c r="K2137" s="1"/>
      <c r="L2137" s="1"/>
      <c r="M2137" s="1">
        <v>54</v>
      </c>
      <c r="N2137" s="2"/>
      <c r="O2137" s="2"/>
      <c r="P2137" s="16">
        <v>4.9755500000000001</v>
      </c>
    </row>
    <row r="2138" spans="1:16" x14ac:dyDescent="0.35">
      <c r="A2138" s="23" t="str">
        <f t="shared" si="68"/>
        <v>06</v>
      </c>
      <c r="B2138" s="23">
        <f t="shared" si="69"/>
        <v>1010877</v>
      </c>
      <c r="C2138" s="6" t="s">
        <v>1188</v>
      </c>
      <c r="D2138" s="7" t="s">
        <v>1095</v>
      </c>
      <c r="E2138" s="7" t="s">
        <v>11</v>
      </c>
      <c r="F2138" s="7" t="s">
        <v>1065</v>
      </c>
      <c r="G2138" s="7" t="s">
        <v>981</v>
      </c>
      <c r="H2138" s="7" t="s">
        <v>660</v>
      </c>
      <c r="I2138" s="7" t="s">
        <v>661</v>
      </c>
      <c r="J2138" s="6" t="s">
        <v>658</v>
      </c>
      <c r="K2138" s="1">
        <v>135310</v>
      </c>
      <c r="L2138" s="1">
        <v>61352</v>
      </c>
      <c r="M2138" s="1">
        <v>132000</v>
      </c>
      <c r="N2138" s="2">
        <v>1.04444608676373</v>
      </c>
      <c r="O2138" s="2">
        <v>1.0444484287390801</v>
      </c>
      <c r="P2138" s="16">
        <v>1.02646579848485</v>
      </c>
    </row>
    <row r="2139" spans="1:16" x14ac:dyDescent="0.35">
      <c r="A2139" s="23" t="str">
        <f t="shared" si="68"/>
        <v>06</v>
      </c>
      <c r="B2139" s="23">
        <f t="shared" si="69"/>
        <v>1012207</v>
      </c>
      <c r="C2139" s="6" t="s">
        <v>1188</v>
      </c>
      <c r="D2139" s="7" t="s">
        <v>1095</v>
      </c>
      <c r="E2139" s="7" t="s">
        <v>11</v>
      </c>
      <c r="F2139" s="7" t="s">
        <v>1065</v>
      </c>
      <c r="G2139" s="7" t="s">
        <v>981</v>
      </c>
      <c r="H2139" s="7" t="s">
        <v>760</v>
      </c>
      <c r="I2139" s="7" t="s">
        <v>761</v>
      </c>
      <c r="J2139" s="6" t="s">
        <v>658</v>
      </c>
      <c r="K2139" s="1">
        <v>37570</v>
      </c>
      <c r="L2139" s="1">
        <v>48000</v>
      </c>
      <c r="M2139" s="1">
        <v>48000</v>
      </c>
      <c r="N2139" s="2">
        <v>1.22443438914027</v>
      </c>
      <c r="O2139" s="2">
        <v>1.2244375000000001</v>
      </c>
      <c r="P2139" s="16">
        <v>1.3082083333333301</v>
      </c>
    </row>
    <row r="2140" spans="1:16" x14ac:dyDescent="0.35">
      <c r="A2140" s="23" t="str">
        <f t="shared" si="68"/>
        <v>06</v>
      </c>
      <c r="B2140" s="23">
        <f t="shared" si="69"/>
        <v>1012362</v>
      </c>
      <c r="C2140" s="6" t="s">
        <v>1188</v>
      </c>
      <c r="D2140" s="7" t="s">
        <v>1095</v>
      </c>
      <c r="E2140" s="7" t="s">
        <v>11</v>
      </c>
      <c r="F2140" s="7" t="s">
        <v>1065</v>
      </c>
      <c r="G2140" s="7" t="s">
        <v>989</v>
      </c>
      <c r="H2140" s="7" t="s">
        <v>774</v>
      </c>
      <c r="I2140" s="7" t="s">
        <v>775</v>
      </c>
      <c r="J2140" s="6" t="s">
        <v>658</v>
      </c>
      <c r="K2140" s="1">
        <v>16076</v>
      </c>
      <c r="L2140" s="1">
        <v>0</v>
      </c>
      <c r="M2140" s="1">
        <v>29000</v>
      </c>
      <c r="N2140" s="2">
        <v>0</v>
      </c>
      <c r="O2140" s="2">
        <v>0</v>
      </c>
      <c r="P2140" s="16">
        <v>0.69130459655172405</v>
      </c>
    </row>
    <row r="2141" spans="1:16" x14ac:dyDescent="0.35">
      <c r="A2141" s="23" t="str">
        <f t="shared" si="68"/>
        <v>06</v>
      </c>
      <c r="B2141" s="23">
        <f t="shared" si="69"/>
        <v>1012778</v>
      </c>
      <c r="C2141" s="6" t="s">
        <v>1188</v>
      </c>
      <c r="D2141" s="7" t="s">
        <v>1095</v>
      </c>
      <c r="E2141" s="7" t="s">
        <v>11</v>
      </c>
      <c r="F2141" s="7" t="s">
        <v>1065</v>
      </c>
      <c r="G2141" s="7" t="s">
        <v>989</v>
      </c>
      <c r="H2141" s="7" t="s">
        <v>852</v>
      </c>
      <c r="I2141" s="7" t="s">
        <v>853</v>
      </c>
      <c r="J2141" s="6" t="s">
        <v>658</v>
      </c>
      <c r="K2141" s="1">
        <v>28015</v>
      </c>
      <c r="L2141" s="1"/>
      <c r="M2141" s="1">
        <v>41000</v>
      </c>
      <c r="N2141" s="2">
        <v>0</v>
      </c>
      <c r="O2141" s="2"/>
      <c r="P2141" s="16">
        <v>0.76630116829268302</v>
      </c>
    </row>
    <row r="2142" spans="1:16" x14ac:dyDescent="0.35">
      <c r="A2142" s="23" t="str">
        <f t="shared" si="68"/>
        <v>06</v>
      </c>
      <c r="B2142" s="23">
        <f t="shared" si="69"/>
        <v>1012283</v>
      </c>
      <c r="C2142" s="6" t="s">
        <v>1188</v>
      </c>
      <c r="D2142" s="7" t="s">
        <v>1095</v>
      </c>
      <c r="E2142" s="7" t="s">
        <v>11</v>
      </c>
      <c r="F2142" s="7" t="s">
        <v>1065</v>
      </c>
      <c r="G2142" s="7" t="s">
        <v>995</v>
      </c>
      <c r="H2142" s="7" t="s">
        <v>770</v>
      </c>
      <c r="I2142" s="7" t="s">
        <v>771</v>
      </c>
      <c r="J2142" s="6" t="s">
        <v>658</v>
      </c>
      <c r="K2142" s="1">
        <v>0</v>
      </c>
      <c r="L2142" s="1">
        <v>20118</v>
      </c>
      <c r="M2142" s="1">
        <v>24000</v>
      </c>
      <c r="N2142" s="2">
        <v>0</v>
      </c>
      <c r="O2142" s="2">
        <v>0</v>
      </c>
      <c r="P2142" s="16">
        <v>0.75833333333333297</v>
      </c>
    </row>
    <row r="2143" spans="1:16" x14ac:dyDescent="0.35">
      <c r="A2143" s="23" t="str">
        <f t="shared" si="68"/>
        <v>06</v>
      </c>
      <c r="B2143" s="23">
        <f t="shared" si="69"/>
        <v>1012763</v>
      </c>
      <c r="C2143" s="6" t="s">
        <v>1188</v>
      </c>
      <c r="D2143" s="7" t="s">
        <v>1095</v>
      </c>
      <c r="E2143" s="7" t="s">
        <v>11</v>
      </c>
      <c r="F2143" s="7" t="s">
        <v>1065</v>
      </c>
      <c r="G2143" s="7" t="s">
        <v>995</v>
      </c>
      <c r="H2143" s="7" t="s">
        <v>847</v>
      </c>
      <c r="I2143" s="7" t="s">
        <v>848</v>
      </c>
      <c r="J2143" s="6" t="s">
        <v>658</v>
      </c>
      <c r="K2143" s="1">
        <v>72000</v>
      </c>
      <c r="L2143" s="1">
        <v>50193</v>
      </c>
      <c r="M2143" s="1">
        <v>48001</v>
      </c>
      <c r="N2143" s="2">
        <v>0.66444444444444395</v>
      </c>
      <c r="O2143" s="2">
        <v>0.66445520291674098</v>
      </c>
      <c r="P2143" s="16">
        <v>0.75415861544551199</v>
      </c>
    </row>
    <row r="2144" spans="1:16" x14ac:dyDescent="0.35">
      <c r="A2144" s="23" t="str">
        <f t="shared" si="68"/>
        <v>06</v>
      </c>
      <c r="B2144" s="23">
        <f t="shared" si="69"/>
        <v>1030498</v>
      </c>
      <c r="C2144" s="6" t="s">
        <v>1188</v>
      </c>
      <c r="D2144" s="7" t="s">
        <v>1095</v>
      </c>
      <c r="E2144" s="7" t="s">
        <v>11</v>
      </c>
      <c r="F2144" s="7" t="s">
        <v>1065</v>
      </c>
      <c r="G2144" s="7" t="s">
        <v>981</v>
      </c>
      <c r="H2144" s="7" t="s">
        <v>905</v>
      </c>
      <c r="I2144" s="7" t="s">
        <v>906</v>
      </c>
      <c r="J2144" s="6" t="s">
        <v>659</v>
      </c>
      <c r="K2144" s="1">
        <v>10825</v>
      </c>
      <c r="L2144" s="1">
        <v>10825</v>
      </c>
      <c r="M2144" s="1">
        <v>24000</v>
      </c>
      <c r="N2144" s="2">
        <v>1.7945496535796801</v>
      </c>
      <c r="O2144" s="2">
        <v>1.7945496535796801</v>
      </c>
      <c r="P2144" s="16">
        <v>1.85775</v>
      </c>
    </row>
    <row r="2145" spans="1:16" x14ac:dyDescent="0.35">
      <c r="A2145" s="23" t="str">
        <f t="shared" si="68"/>
        <v>06</v>
      </c>
      <c r="B2145" s="23">
        <f t="shared" si="69"/>
        <v>1011258</v>
      </c>
      <c r="C2145" s="6" t="s">
        <v>1188</v>
      </c>
      <c r="D2145" s="7" t="s">
        <v>1095</v>
      </c>
      <c r="E2145" s="7" t="s">
        <v>11</v>
      </c>
      <c r="F2145" s="7" t="s">
        <v>990</v>
      </c>
      <c r="G2145" s="7" t="s">
        <v>990</v>
      </c>
      <c r="H2145" s="7" t="s">
        <v>1360</v>
      </c>
      <c r="I2145" s="7" t="s">
        <v>1361</v>
      </c>
      <c r="J2145" s="6" t="s">
        <v>658</v>
      </c>
      <c r="K2145" s="1"/>
      <c r="L2145" s="1"/>
      <c r="M2145" s="1">
        <v>2120</v>
      </c>
      <c r="N2145" s="2"/>
      <c r="O2145" s="2"/>
      <c r="P2145" s="16">
        <v>0.55791669811320799</v>
      </c>
    </row>
    <row r="2146" spans="1:16" x14ac:dyDescent="0.35">
      <c r="A2146" s="23" t="str">
        <f t="shared" si="68"/>
        <v>06</v>
      </c>
      <c r="B2146" s="23">
        <f t="shared" si="69"/>
        <v>1022825</v>
      </c>
      <c r="C2146" s="6" t="s">
        <v>1188</v>
      </c>
      <c r="D2146" s="7" t="s">
        <v>1095</v>
      </c>
      <c r="E2146" s="7" t="s">
        <v>11</v>
      </c>
      <c r="F2146" s="7" t="s">
        <v>990</v>
      </c>
      <c r="G2146" s="7" t="s">
        <v>990</v>
      </c>
      <c r="H2146" s="7" t="s">
        <v>1364</v>
      </c>
      <c r="I2146" s="7" t="s">
        <v>416</v>
      </c>
      <c r="J2146" s="6" t="s">
        <v>553</v>
      </c>
      <c r="K2146" s="1"/>
      <c r="L2146" s="1"/>
      <c r="M2146" s="1">
        <v>60</v>
      </c>
      <c r="N2146" s="2"/>
      <c r="O2146" s="2"/>
      <c r="P2146" s="16">
        <v>3.8763116666666702</v>
      </c>
    </row>
    <row r="2147" spans="1:16" x14ac:dyDescent="0.35">
      <c r="A2147" s="23" t="str">
        <f t="shared" si="68"/>
        <v>06</v>
      </c>
      <c r="B2147" s="23">
        <f t="shared" si="69"/>
        <v>1021976</v>
      </c>
      <c r="C2147" s="6" t="s">
        <v>1188</v>
      </c>
      <c r="D2147" s="7" t="s">
        <v>1095</v>
      </c>
      <c r="E2147" s="7" t="s">
        <v>11</v>
      </c>
      <c r="F2147" s="7" t="s">
        <v>1077</v>
      </c>
      <c r="G2147" s="7" t="s">
        <v>1005</v>
      </c>
      <c r="H2147" s="7" t="s">
        <v>213</v>
      </c>
      <c r="I2147" s="7" t="s">
        <v>214</v>
      </c>
      <c r="J2147" s="6" t="s">
        <v>553</v>
      </c>
      <c r="K2147" s="1">
        <v>120000</v>
      </c>
      <c r="L2147" s="1">
        <v>168000</v>
      </c>
      <c r="M2147" s="1">
        <v>191796</v>
      </c>
      <c r="N2147" s="2">
        <v>2.4260000000000002</v>
      </c>
      <c r="O2147" s="2">
        <v>2.4328571428571402</v>
      </c>
      <c r="P2147" s="16">
        <v>2.3607336190535801</v>
      </c>
    </row>
    <row r="2148" spans="1:16" x14ac:dyDescent="0.35">
      <c r="A2148" s="23" t="str">
        <f t="shared" si="68"/>
        <v>06</v>
      </c>
      <c r="B2148" s="23">
        <f t="shared" si="69"/>
        <v>1022820</v>
      </c>
      <c r="C2148" s="6" t="s">
        <v>1188</v>
      </c>
      <c r="D2148" s="7" t="s">
        <v>1095</v>
      </c>
      <c r="E2148" s="7" t="s">
        <v>11</v>
      </c>
      <c r="F2148" s="7" t="s">
        <v>1077</v>
      </c>
      <c r="G2148" s="7" t="s">
        <v>1005</v>
      </c>
      <c r="H2148" s="7" t="s">
        <v>1392</v>
      </c>
      <c r="I2148" s="7" t="s">
        <v>1393</v>
      </c>
      <c r="J2148" s="6" t="s">
        <v>553</v>
      </c>
      <c r="K2148" s="1"/>
      <c r="L2148" s="1"/>
      <c r="M2148" s="1">
        <v>30</v>
      </c>
      <c r="N2148" s="2"/>
      <c r="O2148" s="2"/>
      <c r="P2148" s="16">
        <v>5.0754799999999998</v>
      </c>
    </row>
    <row r="2149" spans="1:16" x14ac:dyDescent="0.35">
      <c r="A2149" s="23" t="str">
        <f t="shared" si="68"/>
        <v>06</v>
      </c>
      <c r="B2149" s="23">
        <f t="shared" si="69"/>
        <v>1020886</v>
      </c>
      <c r="C2149" s="6" t="s">
        <v>1188</v>
      </c>
      <c r="D2149" s="7" t="s">
        <v>1095</v>
      </c>
      <c r="E2149" s="7" t="s">
        <v>11</v>
      </c>
      <c r="F2149" s="7" t="s">
        <v>1082</v>
      </c>
      <c r="G2149" s="7" t="s">
        <v>1013</v>
      </c>
      <c r="H2149" s="7" t="s">
        <v>83</v>
      </c>
      <c r="I2149" s="7" t="s">
        <v>84</v>
      </c>
      <c r="J2149" s="6" t="s">
        <v>553</v>
      </c>
      <c r="K2149" s="1">
        <v>24000</v>
      </c>
      <c r="L2149" s="1">
        <v>0</v>
      </c>
      <c r="M2149" s="1"/>
      <c r="N2149" s="2">
        <v>4.9444583333333298</v>
      </c>
      <c r="O2149" s="2">
        <v>0</v>
      </c>
      <c r="P2149" s="16"/>
    </row>
    <row r="2150" spans="1:16" x14ac:dyDescent="0.35">
      <c r="A2150" s="23" t="str">
        <f t="shared" si="68"/>
        <v>06</v>
      </c>
      <c r="B2150" s="23">
        <f t="shared" si="69"/>
        <v>1022847</v>
      </c>
      <c r="C2150" s="6" t="s">
        <v>1188</v>
      </c>
      <c r="D2150" s="7" t="s">
        <v>1095</v>
      </c>
      <c r="E2150" s="7" t="s">
        <v>11</v>
      </c>
      <c r="F2150" s="7" t="s">
        <v>1082</v>
      </c>
      <c r="G2150" s="7" t="s">
        <v>1013</v>
      </c>
      <c r="H2150" s="7" t="s">
        <v>354</v>
      </c>
      <c r="I2150" s="7" t="s">
        <v>355</v>
      </c>
      <c r="J2150" s="6" t="s">
        <v>553</v>
      </c>
      <c r="K2150" s="1">
        <v>0</v>
      </c>
      <c r="L2150" s="1">
        <v>24000</v>
      </c>
      <c r="M2150" s="1">
        <v>24000</v>
      </c>
      <c r="N2150" s="2">
        <v>0</v>
      </c>
      <c r="O2150" s="2">
        <v>1.4444583333333301</v>
      </c>
      <c r="P2150" s="16">
        <v>1.5292083333333299</v>
      </c>
    </row>
    <row r="2151" spans="1:16" x14ac:dyDescent="0.35">
      <c r="A2151" s="23" t="str">
        <f t="shared" si="68"/>
        <v>06</v>
      </c>
      <c r="B2151" s="23">
        <f t="shared" si="69"/>
        <v>1030670</v>
      </c>
      <c r="C2151" s="6" t="s">
        <v>1188</v>
      </c>
      <c r="D2151" s="7" t="s">
        <v>1095</v>
      </c>
      <c r="E2151" s="7" t="s">
        <v>11</v>
      </c>
      <c r="F2151" s="7" t="s">
        <v>1090</v>
      </c>
      <c r="G2151" s="7" t="s">
        <v>1052</v>
      </c>
      <c r="H2151" s="7" t="s">
        <v>927</v>
      </c>
      <c r="I2151" s="7" t="s">
        <v>928</v>
      </c>
      <c r="J2151" s="6" t="s">
        <v>659</v>
      </c>
      <c r="K2151" s="1">
        <v>24000</v>
      </c>
      <c r="L2151" s="1">
        <v>48000</v>
      </c>
      <c r="M2151" s="1"/>
      <c r="N2151" s="2">
        <v>13.044458333333299</v>
      </c>
      <c r="O2151" s="2">
        <v>13.044458333333299</v>
      </c>
      <c r="P2151" s="16"/>
    </row>
    <row r="2152" spans="1:16" x14ac:dyDescent="0.35">
      <c r="A2152" s="23" t="str">
        <f t="shared" si="68"/>
        <v>06</v>
      </c>
      <c r="B2152" s="23">
        <f t="shared" si="69"/>
        <v>1020915</v>
      </c>
      <c r="C2152" s="6" t="s">
        <v>1188</v>
      </c>
      <c r="D2152" s="7" t="s">
        <v>1095</v>
      </c>
      <c r="E2152" s="7" t="s">
        <v>11</v>
      </c>
      <c r="F2152" s="7" t="s">
        <v>1076</v>
      </c>
      <c r="G2152" s="7" t="s">
        <v>1020</v>
      </c>
      <c r="H2152" s="7" t="s">
        <v>91</v>
      </c>
      <c r="I2152" s="7" t="s">
        <v>92</v>
      </c>
      <c r="J2152" s="6" t="s">
        <v>553</v>
      </c>
      <c r="K2152" s="1">
        <v>0</v>
      </c>
      <c r="L2152" s="1">
        <v>72000</v>
      </c>
      <c r="M2152" s="1">
        <v>72000</v>
      </c>
      <c r="N2152" s="2">
        <v>0</v>
      </c>
      <c r="O2152" s="2">
        <v>2.35</v>
      </c>
      <c r="P2152" s="16">
        <v>2.366625</v>
      </c>
    </row>
    <row r="2153" spans="1:16" x14ac:dyDescent="0.35">
      <c r="A2153" s="23" t="str">
        <f t="shared" si="68"/>
        <v>06</v>
      </c>
      <c r="B2153" s="23">
        <f t="shared" si="69"/>
        <v>1020944</v>
      </c>
      <c r="C2153" s="6" t="s">
        <v>1188</v>
      </c>
      <c r="D2153" s="7" t="s">
        <v>1095</v>
      </c>
      <c r="E2153" s="7" t="s">
        <v>11</v>
      </c>
      <c r="F2153" s="7" t="s">
        <v>1076</v>
      </c>
      <c r="G2153" s="7" t="s">
        <v>1022</v>
      </c>
      <c r="H2153" s="7" t="s">
        <v>95</v>
      </c>
      <c r="I2153" s="7" t="s">
        <v>96</v>
      </c>
      <c r="J2153" s="6" t="s">
        <v>553</v>
      </c>
      <c r="K2153" s="1">
        <v>120000</v>
      </c>
      <c r="L2153" s="1">
        <v>226000</v>
      </c>
      <c r="M2153" s="1">
        <v>226000</v>
      </c>
      <c r="N2153" s="2">
        <v>2.75</v>
      </c>
      <c r="O2153" s="2">
        <v>2.75</v>
      </c>
      <c r="P2153" s="16">
        <v>2.7555521592920398</v>
      </c>
    </row>
    <row r="2154" spans="1:16" x14ac:dyDescent="0.35">
      <c r="A2154" s="23" t="str">
        <f t="shared" si="68"/>
        <v>06</v>
      </c>
      <c r="B2154" s="23">
        <f t="shared" si="69"/>
        <v>1022709</v>
      </c>
      <c r="C2154" s="6" t="s">
        <v>1188</v>
      </c>
      <c r="D2154" s="7" t="s">
        <v>1095</v>
      </c>
      <c r="E2154" s="7" t="s">
        <v>11</v>
      </c>
      <c r="F2154" s="7" t="s">
        <v>1076</v>
      </c>
      <c r="G2154" s="7" t="s">
        <v>1022</v>
      </c>
      <c r="H2154" s="7" t="s">
        <v>502</v>
      </c>
      <c r="I2154" s="7" t="s">
        <v>503</v>
      </c>
      <c r="J2154" s="6" t="s">
        <v>553</v>
      </c>
      <c r="K2154" s="1">
        <v>336000</v>
      </c>
      <c r="L2154" s="1">
        <v>191000</v>
      </c>
      <c r="M2154" s="1">
        <v>192000</v>
      </c>
      <c r="N2154" s="2">
        <v>2.85</v>
      </c>
      <c r="O2154" s="2">
        <v>2.85</v>
      </c>
      <c r="P2154" s="16">
        <v>2.84041145833333</v>
      </c>
    </row>
    <row r="2155" spans="1:16" x14ac:dyDescent="0.35">
      <c r="A2155" s="23" t="str">
        <f t="shared" si="68"/>
        <v>06</v>
      </c>
      <c r="B2155" s="23">
        <f t="shared" si="69"/>
        <v>1021868</v>
      </c>
      <c r="C2155" s="6" t="s">
        <v>1188</v>
      </c>
      <c r="D2155" s="7" t="s">
        <v>1095</v>
      </c>
      <c r="E2155" s="7" t="s">
        <v>11</v>
      </c>
      <c r="F2155" s="7" t="s">
        <v>1076</v>
      </c>
      <c r="G2155" s="7" t="s">
        <v>1004</v>
      </c>
      <c r="H2155" s="7" t="s">
        <v>556</v>
      </c>
      <c r="I2155" s="7" t="s">
        <v>557</v>
      </c>
      <c r="J2155" s="6" t="s">
        <v>553</v>
      </c>
      <c r="K2155" s="1">
        <v>48000</v>
      </c>
      <c r="L2155" s="1">
        <v>48000</v>
      </c>
      <c r="M2155" s="1">
        <v>45000</v>
      </c>
      <c r="N2155" s="2">
        <v>3</v>
      </c>
      <c r="O2155" s="2">
        <v>3</v>
      </c>
      <c r="P2155" s="16">
        <v>2.98077837333333</v>
      </c>
    </row>
    <row r="2156" spans="1:16" x14ac:dyDescent="0.35">
      <c r="A2156" s="23" t="str">
        <f t="shared" si="68"/>
        <v>06</v>
      </c>
      <c r="B2156" s="23">
        <f t="shared" si="69"/>
        <v>1020349</v>
      </c>
      <c r="C2156" s="6" t="s">
        <v>1188</v>
      </c>
      <c r="D2156" s="7" t="s">
        <v>1095</v>
      </c>
      <c r="E2156" s="7" t="s">
        <v>11</v>
      </c>
      <c r="F2156" s="7" t="s">
        <v>1079</v>
      </c>
      <c r="G2156" s="7" t="s">
        <v>1007</v>
      </c>
      <c r="H2156" s="7" t="s">
        <v>29</v>
      </c>
      <c r="I2156" s="7" t="s">
        <v>30</v>
      </c>
      <c r="J2156" s="6" t="s">
        <v>553</v>
      </c>
      <c r="K2156" s="1">
        <v>0</v>
      </c>
      <c r="L2156" s="1">
        <v>24000</v>
      </c>
      <c r="M2156" s="1"/>
      <c r="N2156" s="2">
        <v>0</v>
      </c>
      <c r="O2156" s="2">
        <v>1.6944583333333301</v>
      </c>
      <c r="P2156" s="16"/>
    </row>
    <row r="2157" spans="1:16" x14ac:dyDescent="0.35">
      <c r="A2157" s="23" t="str">
        <f t="shared" si="68"/>
        <v>06</v>
      </c>
      <c r="B2157" s="23">
        <f t="shared" si="69"/>
        <v>1022149</v>
      </c>
      <c r="C2157" s="6" t="s">
        <v>1188</v>
      </c>
      <c r="D2157" s="7" t="s">
        <v>1095</v>
      </c>
      <c r="E2157" s="7" t="s">
        <v>11</v>
      </c>
      <c r="F2157" s="7" t="s">
        <v>1079</v>
      </c>
      <c r="G2157" s="7" t="s">
        <v>1007</v>
      </c>
      <c r="H2157" s="7" t="s">
        <v>240</v>
      </c>
      <c r="I2157" s="7" t="s">
        <v>241</v>
      </c>
      <c r="J2157" s="6" t="s">
        <v>553</v>
      </c>
      <c r="K2157" s="1">
        <v>0</v>
      </c>
      <c r="L2157" s="1">
        <v>14000</v>
      </c>
      <c r="M2157" s="1">
        <v>14000</v>
      </c>
      <c r="N2157" s="2">
        <v>0</v>
      </c>
      <c r="O2157" s="2">
        <v>1.9444285714285701</v>
      </c>
      <c r="P2157" s="16">
        <v>2.0084031642857099</v>
      </c>
    </row>
    <row r="2158" spans="1:16" x14ac:dyDescent="0.35">
      <c r="A2158" s="23" t="str">
        <f t="shared" si="68"/>
        <v>06</v>
      </c>
      <c r="B2158" s="23">
        <f t="shared" si="69"/>
        <v>1023167</v>
      </c>
      <c r="C2158" s="6" t="s">
        <v>1188</v>
      </c>
      <c r="D2158" s="7" t="s">
        <v>1095</v>
      </c>
      <c r="E2158" s="7" t="s">
        <v>11</v>
      </c>
      <c r="F2158" s="7" t="s">
        <v>1366</v>
      </c>
      <c r="G2158" s="7" t="s">
        <v>1367</v>
      </c>
      <c r="H2158" s="7" t="s">
        <v>1365</v>
      </c>
      <c r="I2158" s="7" t="s">
        <v>427</v>
      </c>
      <c r="J2158" s="6" t="s">
        <v>553</v>
      </c>
      <c r="K2158" s="1"/>
      <c r="L2158" s="1"/>
      <c r="M2158" s="1">
        <v>60</v>
      </c>
      <c r="N2158" s="2"/>
      <c r="O2158" s="2"/>
      <c r="P2158" s="16">
        <v>3.0768666666666702</v>
      </c>
    </row>
    <row r="2159" spans="1:16" x14ac:dyDescent="0.35">
      <c r="A2159" s="23" t="str">
        <f t="shared" si="68"/>
        <v>06</v>
      </c>
      <c r="B2159" s="23">
        <f t="shared" si="69"/>
        <v>1030230</v>
      </c>
      <c r="C2159" s="6" t="s">
        <v>1188</v>
      </c>
      <c r="D2159" s="7" t="s">
        <v>1095</v>
      </c>
      <c r="E2159" s="7" t="s">
        <v>11</v>
      </c>
      <c r="F2159" s="7" t="s">
        <v>1081</v>
      </c>
      <c r="G2159" s="7" t="s">
        <v>1050</v>
      </c>
      <c r="H2159" s="7" t="s">
        <v>858</v>
      </c>
      <c r="I2159" s="7" t="s">
        <v>859</v>
      </c>
      <c r="J2159" s="6" t="s">
        <v>659</v>
      </c>
      <c r="K2159" s="1">
        <v>0</v>
      </c>
      <c r="L2159" s="1">
        <v>2147</v>
      </c>
      <c r="M2159" s="1"/>
      <c r="N2159" s="2">
        <v>0</v>
      </c>
      <c r="O2159" s="2">
        <v>0</v>
      </c>
      <c r="P2159" s="16"/>
    </row>
    <row r="2160" spans="1:16" x14ac:dyDescent="0.35">
      <c r="A2160" s="23" t="str">
        <f t="shared" si="68"/>
        <v>06</v>
      </c>
      <c r="B2160" s="23">
        <f t="shared" si="69"/>
        <v>1022842</v>
      </c>
      <c r="C2160" s="6" t="s">
        <v>1188</v>
      </c>
      <c r="D2160" s="7" t="s">
        <v>1095</v>
      </c>
      <c r="E2160" s="7" t="s">
        <v>11</v>
      </c>
      <c r="F2160" s="7" t="s">
        <v>1081</v>
      </c>
      <c r="G2160" s="7" t="s">
        <v>1195</v>
      </c>
      <c r="H2160" s="7" t="s">
        <v>1193</v>
      </c>
      <c r="I2160" s="7" t="s">
        <v>1194</v>
      </c>
      <c r="J2160" s="6" t="s">
        <v>553</v>
      </c>
      <c r="K2160" s="1">
        <v>24000</v>
      </c>
      <c r="L2160" s="1">
        <v>24000</v>
      </c>
      <c r="M2160" s="1"/>
      <c r="N2160" s="2">
        <v>1.9444583333333301</v>
      </c>
      <c r="O2160" s="2">
        <v>1.9444583333333301</v>
      </c>
      <c r="P2160" s="16"/>
    </row>
    <row r="2161" spans="1:16" x14ac:dyDescent="0.35">
      <c r="A2161" s="23" t="str">
        <f t="shared" si="68"/>
        <v>06</v>
      </c>
      <c r="B2161" s="23">
        <f t="shared" si="69"/>
        <v>1020412</v>
      </c>
      <c r="C2161" s="6" t="s">
        <v>1188</v>
      </c>
      <c r="D2161" s="7" t="s">
        <v>1095</v>
      </c>
      <c r="E2161" s="7" t="s">
        <v>11</v>
      </c>
      <c r="F2161" s="7" t="s">
        <v>1081</v>
      </c>
      <c r="G2161" s="7" t="s">
        <v>1010</v>
      </c>
      <c r="H2161" s="7" t="s">
        <v>35</v>
      </c>
      <c r="I2161" s="7" t="s">
        <v>36</v>
      </c>
      <c r="J2161" s="6" t="s">
        <v>553</v>
      </c>
      <c r="K2161" s="1">
        <v>168000</v>
      </c>
      <c r="L2161" s="1">
        <v>168000</v>
      </c>
      <c r="M2161" s="1">
        <v>156000</v>
      </c>
      <c r="N2161" s="2">
        <v>1.81588095238095</v>
      </c>
      <c r="O2161" s="2">
        <v>1.81588095238095</v>
      </c>
      <c r="P2161" s="16">
        <v>1.86222265064103</v>
      </c>
    </row>
    <row r="2162" spans="1:16" x14ac:dyDescent="0.35">
      <c r="A2162" s="23" t="str">
        <f t="shared" si="68"/>
        <v>06</v>
      </c>
      <c r="B2162" s="23">
        <f t="shared" si="69"/>
        <v>1021078</v>
      </c>
      <c r="C2162" s="6" t="s">
        <v>1188</v>
      </c>
      <c r="D2162" s="7" t="s">
        <v>1095</v>
      </c>
      <c r="E2162" s="7" t="s">
        <v>11</v>
      </c>
      <c r="F2162" s="7" t="s">
        <v>1081</v>
      </c>
      <c r="G2162" s="7" t="s">
        <v>1010</v>
      </c>
      <c r="H2162" s="7" t="s">
        <v>486</v>
      </c>
      <c r="I2162" s="7" t="s">
        <v>487</v>
      </c>
      <c r="J2162" s="6" t="s">
        <v>553</v>
      </c>
      <c r="K2162" s="1">
        <v>120000</v>
      </c>
      <c r="L2162" s="1">
        <v>120000</v>
      </c>
      <c r="M2162" s="1">
        <v>120000</v>
      </c>
      <c r="N2162" s="2">
        <v>2.14445</v>
      </c>
      <c r="O2162" s="2">
        <v>2.14445</v>
      </c>
      <c r="P2162" s="16">
        <v>2.1804916666666698</v>
      </c>
    </row>
    <row r="2163" spans="1:16" x14ac:dyDescent="0.35">
      <c r="A2163" s="23" t="str">
        <f t="shared" si="68"/>
        <v>06</v>
      </c>
      <c r="B2163" s="23">
        <f t="shared" si="69"/>
        <v>1021082</v>
      </c>
      <c r="C2163" s="6" t="s">
        <v>1188</v>
      </c>
      <c r="D2163" s="7" t="s">
        <v>1095</v>
      </c>
      <c r="E2163" s="7" t="s">
        <v>11</v>
      </c>
      <c r="F2163" s="7" t="s">
        <v>1081</v>
      </c>
      <c r="G2163" s="7" t="s">
        <v>1010</v>
      </c>
      <c r="H2163" s="7" t="s">
        <v>112</v>
      </c>
      <c r="I2163" s="7" t="s">
        <v>113</v>
      </c>
      <c r="J2163" s="6" t="s">
        <v>553</v>
      </c>
      <c r="K2163" s="1">
        <v>0</v>
      </c>
      <c r="L2163" s="1">
        <v>24000</v>
      </c>
      <c r="M2163" s="1">
        <v>23000</v>
      </c>
      <c r="N2163" s="2">
        <v>0</v>
      </c>
      <c r="O2163" s="2">
        <v>1.7944583333333299</v>
      </c>
      <c r="P2163" s="16">
        <v>1.3</v>
      </c>
    </row>
    <row r="2164" spans="1:16" x14ac:dyDescent="0.35">
      <c r="A2164" s="23" t="str">
        <f t="shared" si="68"/>
        <v>06</v>
      </c>
      <c r="B2164" s="23">
        <f t="shared" si="69"/>
        <v>1021092</v>
      </c>
      <c r="C2164" s="6" t="s">
        <v>1188</v>
      </c>
      <c r="D2164" s="7" t="s">
        <v>1095</v>
      </c>
      <c r="E2164" s="7" t="s">
        <v>11</v>
      </c>
      <c r="F2164" s="7" t="s">
        <v>1081</v>
      </c>
      <c r="G2164" s="7" t="s">
        <v>1010</v>
      </c>
      <c r="H2164" s="7" t="s">
        <v>116</v>
      </c>
      <c r="I2164" s="7" t="s">
        <v>117</v>
      </c>
      <c r="J2164" s="6" t="s">
        <v>553</v>
      </c>
      <c r="K2164" s="1">
        <v>144000</v>
      </c>
      <c r="L2164" s="1">
        <v>144000</v>
      </c>
      <c r="M2164" s="1">
        <v>144000</v>
      </c>
      <c r="N2164" s="2">
        <v>2.47778472222222</v>
      </c>
      <c r="O2164" s="2">
        <v>2.47778472222222</v>
      </c>
      <c r="P2164" s="16">
        <v>2.4129999999999998</v>
      </c>
    </row>
    <row r="2165" spans="1:16" x14ac:dyDescent="0.35">
      <c r="A2165" s="23" t="str">
        <f t="shared" si="68"/>
        <v>06</v>
      </c>
      <c r="B2165" s="23">
        <f t="shared" si="69"/>
        <v>1022844</v>
      </c>
      <c r="C2165" s="6" t="s">
        <v>1188</v>
      </c>
      <c r="D2165" s="7" t="s">
        <v>1095</v>
      </c>
      <c r="E2165" s="7" t="s">
        <v>11</v>
      </c>
      <c r="F2165" s="7" t="s">
        <v>1081</v>
      </c>
      <c r="G2165" s="7" t="s">
        <v>1010</v>
      </c>
      <c r="H2165" s="7" t="s">
        <v>1196</v>
      </c>
      <c r="I2165" s="7" t="s">
        <v>1197</v>
      </c>
      <c r="J2165" s="6" t="s">
        <v>553</v>
      </c>
      <c r="K2165" s="1">
        <v>24000</v>
      </c>
      <c r="L2165" s="1">
        <v>24000</v>
      </c>
      <c r="M2165" s="1">
        <v>24000</v>
      </c>
      <c r="N2165" s="2">
        <v>1.9444583333333301</v>
      </c>
      <c r="O2165" s="2">
        <v>1.9444583333333301</v>
      </c>
      <c r="P2165" s="16">
        <v>1.7235416666666701</v>
      </c>
    </row>
    <row r="2166" spans="1:16" x14ac:dyDescent="0.35">
      <c r="A2166" s="23" t="str">
        <f t="shared" si="68"/>
        <v>06</v>
      </c>
      <c r="B2166" s="23">
        <f t="shared" si="69"/>
        <v>1012208</v>
      </c>
      <c r="C2166" s="6" t="s">
        <v>1188</v>
      </c>
      <c r="D2166" s="7" t="s">
        <v>1095</v>
      </c>
      <c r="E2166" s="7" t="s">
        <v>11</v>
      </c>
      <c r="F2166" s="7" t="s">
        <v>1071</v>
      </c>
      <c r="G2166" s="7" t="s">
        <v>991</v>
      </c>
      <c r="H2166" s="7" t="s">
        <v>762</v>
      </c>
      <c r="I2166" s="7" t="s">
        <v>763</v>
      </c>
      <c r="J2166" s="6" t="s">
        <v>658</v>
      </c>
      <c r="K2166" s="1">
        <v>0</v>
      </c>
      <c r="L2166" s="1">
        <v>6802</v>
      </c>
      <c r="M2166" s="1"/>
      <c r="N2166" s="2">
        <v>0</v>
      </c>
      <c r="O2166" s="2">
        <v>1.4444281093795901</v>
      </c>
      <c r="P2166" s="16"/>
    </row>
    <row r="2167" spans="1:16" x14ac:dyDescent="0.35">
      <c r="A2167" s="23" t="str">
        <f t="shared" si="68"/>
        <v>06</v>
      </c>
      <c r="B2167" s="23">
        <f t="shared" si="69"/>
        <v>1022409</v>
      </c>
      <c r="C2167" s="6" t="s">
        <v>1188</v>
      </c>
      <c r="D2167" s="7" t="s">
        <v>1095</v>
      </c>
      <c r="E2167" s="7" t="s">
        <v>11</v>
      </c>
      <c r="F2167" s="7" t="s">
        <v>1069</v>
      </c>
      <c r="G2167" s="7" t="s">
        <v>1016</v>
      </c>
      <c r="H2167" s="7" t="s">
        <v>295</v>
      </c>
      <c r="I2167" s="7" t="s">
        <v>296</v>
      </c>
      <c r="J2167" s="6" t="s">
        <v>553</v>
      </c>
      <c r="K2167" s="1">
        <v>13000</v>
      </c>
      <c r="L2167" s="1">
        <v>13000</v>
      </c>
      <c r="M2167" s="1">
        <v>23940</v>
      </c>
      <c r="N2167" s="2">
        <v>8.4444615384615407</v>
      </c>
      <c r="O2167" s="2">
        <v>8.4444615384615407</v>
      </c>
      <c r="P2167" s="16">
        <v>4.8161549707602296</v>
      </c>
    </row>
    <row r="2168" spans="1:16" x14ac:dyDescent="0.35">
      <c r="A2168" s="23" t="str">
        <f t="shared" si="68"/>
        <v>06</v>
      </c>
      <c r="B2168" s="23">
        <f t="shared" si="69"/>
        <v>1022781</v>
      </c>
      <c r="C2168" s="6" t="s">
        <v>1188</v>
      </c>
      <c r="D2168" s="7" t="s">
        <v>1095</v>
      </c>
      <c r="E2168" s="7" t="s">
        <v>11</v>
      </c>
      <c r="F2168" s="7" t="s">
        <v>1069</v>
      </c>
      <c r="G2168" s="7" t="s">
        <v>1016</v>
      </c>
      <c r="H2168" s="7" t="s">
        <v>346</v>
      </c>
      <c r="I2168" s="7" t="s">
        <v>347</v>
      </c>
      <c r="J2168" s="6" t="s">
        <v>553</v>
      </c>
      <c r="K2168" s="1">
        <v>0</v>
      </c>
      <c r="L2168" s="1">
        <v>11567</v>
      </c>
      <c r="M2168" s="1">
        <v>7711.2</v>
      </c>
      <c r="N2168" s="2">
        <v>0</v>
      </c>
      <c r="O2168" s="2">
        <v>13.3244575084292</v>
      </c>
      <c r="P2168" s="16">
        <v>10.6970735553481</v>
      </c>
    </row>
    <row r="2169" spans="1:16" x14ac:dyDescent="0.35">
      <c r="A2169" s="23" t="str">
        <f t="shared" si="68"/>
        <v>06</v>
      </c>
      <c r="B2169" s="23">
        <f t="shared" si="69"/>
        <v>1022782</v>
      </c>
      <c r="C2169" s="6" t="s">
        <v>1188</v>
      </c>
      <c r="D2169" s="7" t="s">
        <v>1095</v>
      </c>
      <c r="E2169" s="7" t="s">
        <v>11</v>
      </c>
      <c r="F2169" s="7" t="s">
        <v>1069</v>
      </c>
      <c r="G2169" s="7" t="s">
        <v>1016</v>
      </c>
      <c r="H2169" s="7" t="s">
        <v>348</v>
      </c>
      <c r="I2169" s="7" t="s">
        <v>349</v>
      </c>
      <c r="J2169" s="6" t="s">
        <v>553</v>
      </c>
      <c r="K2169" s="1"/>
      <c r="L2169" s="1">
        <v>12192</v>
      </c>
      <c r="M2169" s="1">
        <v>12192</v>
      </c>
      <c r="N2169" s="2"/>
      <c r="O2169" s="2">
        <v>10.0444553805774</v>
      </c>
      <c r="P2169" s="16">
        <v>7.9527559055118102</v>
      </c>
    </row>
    <row r="2170" spans="1:16" x14ac:dyDescent="0.35">
      <c r="A2170" s="23" t="str">
        <f t="shared" si="68"/>
        <v>06</v>
      </c>
      <c r="B2170" s="23">
        <f t="shared" si="69"/>
        <v>1022783</v>
      </c>
      <c r="C2170" s="6" t="s">
        <v>1188</v>
      </c>
      <c r="D2170" s="7" t="s">
        <v>1095</v>
      </c>
      <c r="E2170" s="7" t="s">
        <v>11</v>
      </c>
      <c r="F2170" s="7" t="s">
        <v>1069</v>
      </c>
      <c r="G2170" s="7" t="s">
        <v>1016</v>
      </c>
      <c r="H2170" s="7" t="s">
        <v>350</v>
      </c>
      <c r="I2170" s="7" t="s">
        <v>351</v>
      </c>
      <c r="J2170" s="6" t="s">
        <v>553</v>
      </c>
      <c r="K2170" s="1">
        <v>0</v>
      </c>
      <c r="L2170" s="1">
        <v>12384</v>
      </c>
      <c r="M2170" s="1">
        <v>12384</v>
      </c>
      <c r="N2170" s="2">
        <v>0</v>
      </c>
      <c r="O2170" s="2">
        <v>10.0444121447028</v>
      </c>
      <c r="P2170" s="16">
        <v>7.8294573643410796</v>
      </c>
    </row>
    <row r="2171" spans="1:16" x14ac:dyDescent="0.35">
      <c r="A2171" s="23" t="str">
        <f t="shared" si="68"/>
        <v>06</v>
      </c>
      <c r="B2171" s="23">
        <f t="shared" si="69"/>
        <v>1022786</v>
      </c>
      <c r="C2171" s="6" t="s">
        <v>1188</v>
      </c>
      <c r="D2171" s="7" t="s">
        <v>1095</v>
      </c>
      <c r="E2171" s="7" t="s">
        <v>11</v>
      </c>
      <c r="F2171" s="7" t="s">
        <v>1069</v>
      </c>
      <c r="G2171" s="7" t="s">
        <v>1016</v>
      </c>
      <c r="H2171" s="7" t="s">
        <v>599</v>
      </c>
      <c r="I2171" s="7" t="s">
        <v>600</v>
      </c>
      <c r="J2171" s="6" t="s">
        <v>553</v>
      </c>
      <c r="K2171" s="1">
        <v>300</v>
      </c>
      <c r="L2171" s="1">
        <v>0</v>
      </c>
      <c r="M2171" s="1"/>
      <c r="N2171" s="2">
        <v>11.7433333333333</v>
      </c>
      <c r="O2171" s="2">
        <v>0</v>
      </c>
      <c r="P2171" s="16"/>
    </row>
    <row r="2172" spans="1:16" x14ac:dyDescent="0.35">
      <c r="A2172" s="23" t="str">
        <f t="shared" si="68"/>
        <v>06</v>
      </c>
      <c r="B2172" s="23">
        <f t="shared" si="69"/>
        <v>1023295</v>
      </c>
      <c r="C2172" s="6" t="s">
        <v>1188</v>
      </c>
      <c r="D2172" s="7" t="s">
        <v>1095</v>
      </c>
      <c r="E2172" s="7" t="s">
        <v>11</v>
      </c>
      <c r="F2172" s="7" t="s">
        <v>1069</v>
      </c>
      <c r="G2172" s="7" t="s">
        <v>1016</v>
      </c>
      <c r="H2172" s="7" t="s">
        <v>606</v>
      </c>
      <c r="I2172" s="7" t="s">
        <v>607</v>
      </c>
      <c r="J2172" s="6" t="s">
        <v>553</v>
      </c>
      <c r="K2172" s="1">
        <v>1000</v>
      </c>
      <c r="L2172" s="1">
        <v>0</v>
      </c>
      <c r="M2172" s="1"/>
      <c r="N2172" s="2">
        <v>12.244</v>
      </c>
      <c r="O2172" s="2">
        <v>0</v>
      </c>
      <c r="P2172" s="16"/>
    </row>
    <row r="2173" spans="1:16" x14ac:dyDescent="0.35">
      <c r="A2173" s="23" t="str">
        <f t="shared" si="68"/>
        <v>06</v>
      </c>
      <c r="B2173" s="23">
        <f t="shared" si="69"/>
        <v>1021101</v>
      </c>
      <c r="C2173" s="6" t="s">
        <v>1188</v>
      </c>
      <c r="D2173" s="7" t="s">
        <v>1095</v>
      </c>
      <c r="E2173" s="7" t="s">
        <v>11</v>
      </c>
      <c r="F2173" s="7" t="s">
        <v>1069</v>
      </c>
      <c r="G2173" s="7" t="s">
        <v>1026</v>
      </c>
      <c r="H2173" s="7" t="s">
        <v>458</v>
      </c>
      <c r="I2173" s="7" t="s">
        <v>459</v>
      </c>
      <c r="J2173" s="6" t="s">
        <v>553</v>
      </c>
      <c r="K2173" s="1">
        <v>0</v>
      </c>
      <c r="L2173" s="1">
        <v>0</v>
      </c>
      <c r="M2173" s="1">
        <v>1000</v>
      </c>
      <c r="N2173" s="2">
        <v>0</v>
      </c>
      <c r="O2173" s="2">
        <v>0</v>
      </c>
      <c r="P2173" s="16">
        <v>-4.9583299999999997E-2</v>
      </c>
    </row>
    <row r="2174" spans="1:16" x14ac:dyDescent="0.35">
      <c r="A2174" s="23" t="str">
        <f t="shared" si="68"/>
        <v>06</v>
      </c>
      <c r="B2174" s="23">
        <f t="shared" si="69"/>
        <v>1021105</v>
      </c>
      <c r="C2174" s="6" t="s">
        <v>1188</v>
      </c>
      <c r="D2174" s="7" t="s">
        <v>1095</v>
      </c>
      <c r="E2174" s="7" t="s">
        <v>11</v>
      </c>
      <c r="F2174" s="7" t="s">
        <v>1069</v>
      </c>
      <c r="G2174" s="7" t="s">
        <v>1026</v>
      </c>
      <c r="H2174" s="7" t="s">
        <v>118</v>
      </c>
      <c r="I2174" s="7" t="s">
        <v>119</v>
      </c>
      <c r="J2174" s="6" t="s">
        <v>553</v>
      </c>
      <c r="K2174" s="1">
        <v>24000</v>
      </c>
      <c r="L2174" s="1">
        <v>24000</v>
      </c>
      <c r="M2174" s="1">
        <v>24000</v>
      </c>
      <c r="N2174" s="2">
        <v>0.69445833333333296</v>
      </c>
      <c r="O2174" s="2">
        <v>0.69445833333333296</v>
      </c>
      <c r="P2174" s="16">
        <v>0.70254166666666695</v>
      </c>
    </row>
    <row r="2175" spans="1:16" x14ac:dyDescent="0.35">
      <c r="A2175" s="23" t="str">
        <f t="shared" si="68"/>
        <v>06</v>
      </c>
      <c r="B2175" s="23">
        <f t="shared" si="69"/>
        <v>1021106</v>
      </c>
      <c r="C2175" s="6" t="s">
        <v>1188</v>
      </c>
      <c r="D2175" s="7" t="s">
        <v>1095</v>
      </c>
      <c r="E2175" s="7" t="s">
        <v>11</v>
      </c>
      <c r="F2175" s="7" t="s">
        <v>1069</v>
      </c>
      <c r="G2175" s="7" t="s">
        <v>1026</v>
      </c>
      <c r="H2175" s="7" t="s">
        <v>120</v>
      </c>
      <c r="I2175" s="7" t="s">
        <v>187</v>
      </c>
      <c r="J2175" s="6" t="s">
        <v>553</v>
      </c>
      <c r="K2175" s="1">
        <v>144000</v>
      </c>
      <c r="L2175" s="1">
        <v>144000</v>
      </c>
      <c r="M2175" s="1"/>
      <c r="N2175" s="2">
        <v>0.669451388888889</v>
      </c>
      <c r="O2175" s="2">
        <v>0.669451388888889</v>
      </c>
      <c r="P2175" s="16"/>
    </row>
    <row r="2176" spans="1:16" x14ac:dyDescent="0.35">
      <c r="A2176" s="23" t="str">
        <f t="shared" si="68"/>
        <v>06</v>
      </c>
      <c r="B2176" s="23">
        <f t="shared" si="69"/>
        <v>1023355</v>
      </c>
      <c r="C2176" s="6" t="s">
        <v>1188</v>
      </c>
      <c r="D2176" s="7" t="s">
        <v>1095</v>
      </c>
      <c r="E2176" s="7" t="s">
        <v>11</v>
      </c>
      <c r="F2176" s="7" t="s">
        <v>1069</v>
      </c>
      <c r="G2176" s="7" t="s">
        <v>1026</v>
      </c>
      <c r="H2176" s="7" t="s">
        <v>580</v>
      </c>
      <c r="I2176" s="7" t="s">
        <v>516</v>
      </c>
      <c r="J2176" s="6" t="s">
        <v>553</v>
      </c>
      <c r="K2176" s="1">
        <v>24000</v>
      </c>
      <c r="L2176" s="1">
        <v>22500</v>
      </c>
      <c r="M2176" s="1">
        <v>22500</v>
      </c>
      <c r="N2176" s="2">
        <v>0.69445833333333296</v>
      </c>
      <c r="O2176" s="2">
        <v>0.69444444444444398</v>
      </c>
      <c r="P2176" s="16">
        <v>0.70254722222222199</v>
      </c>
    </row>
    <row r="2177" spans="1:16" x14ac:dyDescent="0.35">
      <c r="A2177" s="23" t="str">
        <f t="shared" si="68"/>
        <v>06</v>
      </c>
      <c r="B2177" s="23">
        <f t="shared" si="69"/>
        <v>1030224</v>
      </c>
      <c r="C2177" s="6" t="s">
        <v>1188</v>
      </c>
      <c r="D2177" s="7" t="s">
        <v>1095</v>
      </c>
      <c r="E2177" s="7" t="s">
        <v>11</v>
      </c>
      <c r="F2177" s="7" t="s">
        <v>1089</v>
      </c>
      <c r="G2177" s="7" t="s">
        <v>1049</v>
      </c>
      <c r="H2177" s="7" t="s">
        <v>856</v>
      </c>
      <c r="I2177" s="7" t="s">
        <v>857</v>
      </c>
      <c r="J2177" s="6" t="s">
        <v>659</v>
      </c>
      <c r="K2177" s="1">
        <v>144000</v>
      </c>
      <c r="L2177" s="1">
        <v>144000</v>
      </c>
      <c r="M2177" s="1">
        <v>72000</v>
      </c>
      <c r="N2177" s="2">
        <v>2.1444513888888901</v>
      </c>
      <c r="O2177" s="2">
        <v>2.1444513888888901</v>
      </c>
      <c r="P2177" s="16">
        <v>2.2075</v>
      </c>
    </row>
    <row r="2178" spans="1:16" x14ac:dyDescent="0.35">
      <c r="A2178" s="23" t="str">
        <f t="shared" si="68"/>
        <v>06</v>
      </c>
      <c r="B2178" s="23">
        <f t="shared" si="69"/>
        <v>1030817</v>
      </c>
      <c r="C2178" s="6" t="s">
        <v>1188</v>
      </c>
      <c r="D2178" s="7" t="s">
        <v>1095</v>
      </c>
      <c r="E2178" s="7" t="s">
        <v>11</v>
      </c>
      <c r="F2178" s="7" t="s">
        <v>1089</v>
      </c>
      <c r="G2178" s="7" t="s">
        <v>1049</v>
      </c>
      <c r="H2178" s="7" t="s">
        <v>1362</v>
      </c>
      <c r="I2178" s="7" t="s">
        <v>857</v>
      </c>
      <c r="J2178" s="6" t="s">
        <v>659</v>
      </c>
      <c r="K2178" s="1"/>
      <c r="L2178" s="1"/>
      <c r="M2178" s="1">
        <v>86000</v>
      </c>
      <c r="N2178" s="2"/>
      <c r="O2178" s="2"/>
      <c r="P2178" s="16">
        <v>2.22601550348837</v>
      </c>
    </row>
    <row r="2179" spans="1:16" x14ac:dyDescent="0.35">
      <c r="A2179" s="23" t="str">
        <f t="shared" si="68"/>
        <v>06</v>
      </c>
      <c r="B2179" s="23">
        <f t="shared" si="69"/>
        <v>1030545</v>
      </c>
      <c r="C2179" s="6" t="s">
        <v>1188</v>
      </c>
      <c r="D2179" s="7" t="s">
        <v>1095</v>
      </c>
      <c r="E2179" s="7" t="s">
        <v>11</v>
      </c>
      <c r="F2179" s="7" t="s">
        <v>1093</v>
      </c>
      <c r="G2179" s="7" t="s">
        <v>1059</v>
      </c>
      <c r="H2179" s="7" t="s">
        <v>917</v>
      </c>
      <c r="I2179" s="7" t="s">
        <v>918</v>
      </c>
      <c r="J2179" s="6" t="s">
        <v>659</v>
      </c>
      <c r="K2179" s="1">
        <v>24000</v>
      </c>
      <c r="L2179" s="1">
        <v>11005</v>
      </c>
      <c r="M2179" s="1"/>
      <c r="N2179" s="2">
        <v>4.39445833333333</v>
      </c>
      <c r="O2179" s="2">
        <v>4.39445706497047</v>
      </c>
      <c r="P2179" s="16"/>
    </row>
    <row r="2180" spans="1:16" x14ac:dyDescent="0.35">
      <c r="A2180" s="23" t="str">
        <f t="shared" si="68"/>
        <v>06</v>
      </c>
      <c r="B2180" s="23">
        <f t="shared" si="69"/>
        <v>8888888</v>
      </c>
      <c r="C2180" s="6" t="s">
        <v>1188</v>
      </c>
      <c r="D2180" s="7" t="s">
        <v>1095</v>
      </c>
      <c r="E2180" s="7" t="s">
        <v>11</v>
      </c>
      <c r="F2180" s="7" t="s">
        <v>1097</v>
      </c>
      <c r="G2180" s="7" t="s">
        <v>1097</v>
      </c>
      <c r="H2180" s="7" t="s">
        <v>1189</v>
      </c>
      <c r="I2180" s="7" t="s">
        <v>1189</v>
      </c>
      <c r="J2180" s="6" t="s">
        <v>658</v>
      </c>
      <c r="K2180" s="1">
        <v>24000</v>
      </c>
      <c r="L2180" s="1">
        <v>24000</v>
      </c>
      <c r="M2180" s="1"/>
      <c r="N2180" s="2">
        <v>1.72</v>
      </c>
      <c r="O2180" s="2">
        <v>1.72</v>
      </c>
      <c r="P2180" s="16"/>
    </row>
    <row r="2181" spans="1:16" x14ac:dyDescent="0.35">
      <c r="A2181" s="23" t="str">
        <f t="shared" ref="A2181:A2244" si="70">MID(C2181,1,2)</f>
        <v>06</v>
      </c>
      <c r="B2181" s="23">
        <f t="shared" ref="B2181:B2244" si="71">+H2181*1</f>
        <v>1012012</v>
      </c>
      <c r="C2181" s="6" t="s">
        <v>1188</v>
      </c>
      <c r="D2181" s="7" t="s">
        <v>1095</v>
      </c>
      <c r="E2181" s="7" t="s">
        <v>12</v>
      </c>
      <c r="F2181" s="7" t="s">
        <v>1068</v>
      </c>
      <c r="G2181" s="7" t="s">
        <v>992</v>
      </c>
      <c r="H2181" s="7" t="s">
        <v>716</v>
      </c>
      <c r="I2181" s="7" t="s">
        <v>717</v>
      </c>
      <c r="J2181" s="6" t="s">
        <v>658</v>
      </c>
      <c r="K2181" s="1">
        <v>20000</v>
      </c>
      <c r="L2181" s="1">
        <v>17000</v>
      </c>
      <c r="M2181" s="1">
        <v>17000</v>
      </c>
      <c r="N2181" s="2">
        <v>6.4537000000000004</v>
      </c>
      <c r="O2181" s="2">
        <v>6.4535882352941201</v>
      </c>
      <c r="P2181" s="16">
        <v>6.6</v>
      </c>
    </row>
    <row r="2182" spans="1:16" x14ac:dyDescent="0.35">
      <c r="A2182" s="23" t="str">
        <f t="shared" si="70"/>
        <v>06</v>
      </c>
      <c r="B2182" s="23">
        <f t="shared" si="71"/>
        <v>1012612</v>
      </c>
      <c r="C2182" s="6" t="s">
        <v>1188</v>
      </c>
      <c r="D2182" s="7" t="s">
        <v>1095</v>
      </c>
      <c r="E2182" s="7" t="s">
        <v>12</v>
      </c>
      <c r="F2182" s="7" t="s">
        <v>1063</v>
      </c>
      <c r="G2182" s="7" t="s">
        <v>988</v>
      </c>
      <c r="H2182" s="7" t="s">
        <v>825</v>
      </c>
      <c r="I2182" s="7" t="s">
        <v>826</v>
      </c>
      <c r="J2182" s="6" t="s">
        <v>658</v>
      </c>
      <c r="K2182" s="1">
        <v>800000</v>
      </c>
      <c r="L2182" s="1">
        <v>814940</v>
      </c>
      <c r="M2182" s="1">
        <v>1000000</v>
      </c>
      <c r="N2182" s="2">
        <v>1.07</v>
      </c>
      <c r="O2182" s="2">
        <v>1.07000024541684</v>
      </c>
      <c r="P2182" s="16">
        <v>1.1112721999999999</v>
      </c>
    </row>
    <row r="2183" spans="1:16" x14ac:dyDescent="0.35">
      <c r="A2183" s="23" t="str">
        <f t="shared" si="70"/>
        <v>06</v>
      </c>
      <c r="B2183" s="23">
        <f t="shared" si="71"/>
        <v>1022182</v>
      </c>
      <c r="C2183" s="6" t="s">
        <v>1188</v>
      </c>
      <c r="D2183" s="7" t="s">
        <v>1095</v>
      </c>
      <c r="E2183" s="7" t="s">
        <v>12</v>
      </c>
      <c r="F2183" s="7" t="s">
        <v>1074</v>
      </c>
      <c r="G2183" s="7" t="s">
        <v>1018</v>
      </c>
      <c r="H2183" s="7" t="s">
        <v>562</v>
      </c>
      <c r="I2183" s="7" t="s">
        <v>563</v>
      </c>
      <c r="J2183" s="6" t="s">
        <v>553</v>
      </c>
      <c r="K2183" s="1">
        <v>44000</v>
      </c>
      <c r="L2183" s="1">
        <v>0</v>
      </c>
      <c r="M2183" s="1"/>
      <c r="N2183" s="2">
        <v>5.3132045454545498</v>
      </c>
      <c r="O2183" s="2">
        <v>0</v>
      </c>
      <c r="P2183" s="16"/>
    </row>
    <row r="2184" spans="1:16" x14ac:dyDescent="0.35">
      <c r="A2184" s="23" t="str">
        <f t="shared" si="70"/>
        <v>06</v>
      </c>
      <c r="B2184" s="23">
        <f t="shared" si="71"/>
        <v>1021664</v>
      </c>
      <c r="C2184" s="6" t="s">
        <v>1188</v>
      </c>
      <c r="D2184" s="7" t="s">
        <v>1095</v>
      </c>
      <c r="E2184" s="7" t="s">
        <v>12</v>
      </c>
      <c r="F2184" s="7" t="s">
        <v>1085</v>
      </c>
      <c r="G2184" s="7" t="s">
        <v>1019</v>
      </c>
      <c r="H2184" s="7" t="s">
        <v>170</v>
      </c>
      <c r="I2184" s="7" t="s">
        <v>171</v>
      </c>
      <c r="J2184" s="6" t="s">
        <v>553</v>
      </c>
      <c r="K2184" s="1">
        <v>0</v>
      </c>
      <c r="L2184" s="1">
        <v>39000</v>
      </c>
      <c r="M2184" s="1">
        <v>39000</v>
      </c>
      <c r="N2184" s="2">
        <v>0</v>
      </c>
      <c r="O2184" s="2">
        <v>5.4132051282051297</v>
      </c>
      <c r="P2184" s="16">
        <v>5.6448846153846199</v>
      </c>
    </row>
    <row r="2185" spans="1:16" x14ac:dyDescent="0.35">
      <c r="A2185" s="23" t="str">
        <f t="shared" si="70"/>
        <v>06</v>
      </c>
      <c r="B2185" s="23">
        <f t="shared" si="71"/>
        <v>1023183</v>
      </c>
      <c r="C2185" s="6" t="s">
        <v>1188</v>
      </c>
      <c r="D2185" s="7" t="s">
        <v>1095</v>
      </c>
      <c r="E2185" s="7" t="s">
        <v>12</v>
      </c>
      <c r="F2185" s="7" t="s">
        <v>1085</v>
      </c>
      <c r="G2185" s="7" t="s">
        <v>1019</v>
      </c>
      <c r="H2185" s="7" t="s">
        <v>430</v>
      </c>
      <c r="I2185" s="7" t="s">
        <v>431</v>
      </c>
      <c r="J2185" s="6" t="s">
        <v>553</v>
      </c>
      <c r="K2185" s="1">
        <v>22000</v>
      </c>
      <c r="L2185" s="1">
        <v>22000</v>
      </c>
      <c r="M2185" s="1">
        <v>22000</v>
      </c>
      <c r="N2185" s="2">
        <v>5.6133181818181797</v>
      </c>
      <c r="O2185" s="2">
        <v>5.6133181818181797</v>
      </c>
      <c r="P2185" s="16">
        <v>5.8505909090909096</v>
      </c>
    </row>
    <row r="2186" spans="1:16" x14ac:dyDescent="0.35">
      <c r="A2186" s="23" t="str">
        <f t="shared" si="70"/>
        <v>06</v>
      </c>
      <c r="B2186" s="23">
        <f t="shared" si="71"/>
        <v>1100492</v>
      </c>
      <c r="C2186" s="6" t="s">
        <v>1188</v>
      </c>
      <c r="D2186" s="7" t="s">
        <v>1095</v>
      </c>
      <c r="E2186" s="7" t="s">
        <v>12</v>
      </c>
      <c r="F2186" s="7" t="s">
        <v>1238</v>
      </c>
      <c r="G2186" s="7" t="s">
        <v>1218</v>
      </c>
      <c r="H2186" s="7" t="s">
        <v>1334</v>
      </c>
      <c r="I2186" s="7" t="s">
        <v>1335</v>
      </c>
      <c r="J2186" s="6" t="s">
        <v>1216</v>
      </c>
      <c r="K2186" s="1"/>
      <c r="L2186" s="1"/>
      <c r="M2186" s="1">
        <v>3000</v>
      </c>
      <c r="N2186" s="2"/>
      <c r="O2186" s="2"/>
      <c r="P2186" s="16">
        <v>2.5</v>
      </c>
    </row>
    <row r="2187" spans="1:16" x14ac:dyDescent="0.35">
      <c r="A2187" s="23" t="str">
        <f t="shared" si="70"/>
        <v>06</v>
      </c>
      <c r="B2187" s="23">
        <f t="shared" si="71"/>
        <v>1023397</v>
      </c>
      <c r="C2187" s="6" t="s">
        <v>1188</v>
      </c>
      <c r="D2187" s="7" t="s">
        <v>1095</v>
      </c>
      <c r="E2187" s="7" t="s">
        <v>12</v>
      </c>
      <c r="F2187" s="7" t="s">
        <v>1078</v>
      </c>
      <c r="G2187" s="7" t="s">
        <v>1009</v>
      </c>
      <c r="H2187" s="7" t="s">
        <v>652</v>
      </c>
      <c r="I2187" s="7" t="s">
        <v>115</v>
      </c>
      <c r="J2187" s="6" t="s">
        <v>553</v>
      </c>
      <c r="K2187" s="1">
        <v>120000</v>
      </c>
      <c r="L2187" s="1">
        <v>72000</v>
      </c>
      <c r="M2187" s="1">
        <v>72000</v>
      </c>
      <c r="N2187" s="2">
        <v>0.98854166666666698</v>
      </c>
      <c r="O2187" s="2">
        <v>0.98854166666666698</v>
      </c>
      <c r="P2187" s="16">
        <v>1.0187730555555601</v>
      </c>
    </row>
    <row r="2188" spans="1:16" x14ac:dyDescent="0.35">
      <c r="A2188" s="23" t="str">
        <f t="shared" si="70"/>
        <v>06</v>
      </c>
      <c r="B2188" s="23">
        <f t="shared" si="71"/>
        <v>1021204</v>
      </c>
      <c r="C2188" s="6" t="s">
        <v>1188</v>
      </c>
      <c r="D2188" s="7" t="s">
        <v>1095</v>
      </c>
      <c r="E2188" s="7" t="s">
        <v>12</v>
      </c>
      <c r="F2188" s="7" t="s">
        <v>1078</v>
      </c>
      <c r="G2188" s="7" t="s">
        <v>1006</v>
      </c>
      <c r="H2188" s="7" t="s">
        <v>474</v>
      </c>
      <c r="I2188" s="7" t="s">
        <v>28</v>
      </c>
      <c r="J2188" s="6" t="s">
        <v>553</v>
      </c>
      <c r="K2188" s="1">
        <v>48000</v>
      </c>
      <c r="L2188" s="1">
        <v>0</v>
      </c>
      <c r="M2188" s="1"/>
      <c r="N2188" s="2">
        <v>1.28854166666667</v>
      </c>
      <c r="O2188" s="2">
        <v>0</v>
      </c>
      <c r="P2188" s="16"/>
    </row>
    <row r="2189" spans="1:16" x14ac:dyDescent="0.35">
      <c r="A2189" s="23" t="str">
        <f t="shared" si="70"/>
        <v>06</v>
      </c>
      <c r="B2189" s="23">
        <f t="shared" si="71"/>
        <v>1021149</v>
      </c>
      <c r="C2189" s="6" t="s">
        <v>1188</v>
      </c>
      <c r="D2189" s="7" t="s">
        <v>1095</v>
      </c>
      <c r="E2189" s="7" t="s">
        <v>12</v>
      </c>
      <c r="F2189" s="7" t="s">
        <v>1084</v>
      </c>
      <c r="G2189" s="7" t="s">
        <v>1017</v>
      </c>
      <c r="H2189" s="7" t="s">
        <v>127</v>
      </c>
      <c r="I2189" s="7" t="s">
        <v>128</v>
      </c>
      <c r="J2189" s="6" t="s">
        <v>553</v>
      </c>
      <c r="K2189" s="1">
        <v>88000</v>
      </c>
      <c r="L2189" s="1">
        <v>66000</v>
      </c>
      <c r="M2189" s="1">
        <v>66000</v>
      </c>
      <c r="N2189" s="2">
        <v>0.71321590909090904</v>
      </c>
      <c r="O2189" s="2">
        <v>0.71321212121212096</v>
      </c>
      <c r="P2189" s="16">
        <v>0.74622727272727296</v>
      </c>
    </row>
    <row r="2190" spans="1:16" x14ac:dyDescent="0.35">
      <c r="A2190" s="23" t="str">
        <f t="shared" si="70"/>
        <v>06</v>
      </c>
      <c r="B2190" s="23">
        <f t="shared" si="71"/>
        <v>1021150</v>
      </c>
      <c r="C2190" s="6" t="s">
        <v>1188</v>
      </c>
      <c r="D2190" s="7" t="s">
        <v>1095</v>
      </c>
      <c r="E2190" s="7" t="s">
        <v>12</v>
      </c>
      <c r="F2190" s="7" t="s">
        <v>1084</v>
      </c>
      <c r="G2190" s="7" t="s">
        <v>1017</v>
      </c>
      <c r="H2190" s="7" t="s">
        <v>129</v>
      </c>
      <c r="I2190" s="7" t="s">
        <v>130</v>
      </c>
      <c r="J2190" s="6" t="s">
        <v>553</v>
      </c>
      <c r="K2190" s="1">
        <v>110000</v>
      </c>
      <c r="L2190" s="1">
        <v>44000</v>
      </c>
      <c r="M2190" s="1">
        <v>44000</v>
      </c>
      <c r="N2190" s="2">
        <v>0.71320909090909101</v>
      </c>
      <c r="O2190" s="2">
        <v>0.71320454545454604</v>
      </c>
      <c r="P2190" s="16">
        <v>0.75059090909090898</v>
      </c>
    </row>
    <row r="2191" spans="1:16" x14ac:dyDescent="0.35">
      <c r="A2191" s="23" t="str">
        <f t="shared" si="70"/>
        <v>06</v>
      </c>
      <c r="B2191" s="23">
        <f t="shared" si="71"/>
        <v>1021156</v>
      </c>
      <c r="C2191" s="6" t="s">
        <v>1188</v>
      </c>
      <c r="D2191" s="7" t="s">
        <v>1095</v>
      </c>
      <c r="E2191" s="7" t="s">
        <v>12</v>
      </c>
      <c r="F2191" s="7" t="s">
        <v>1084</v>
      </c>
      <c r="G2191" s="7" t="s">
        <v>1017</v>
      </c>
      <c r="H2191" s="7" t="s">
        <v>135</v>
      </c>
      <c r="I2191" s="7" t="s">
        <v>136</v>
      </c>
      <c r="J2191" s="6" t="s">
        <v>553</v>
      </c>
      <c r="K2191" s="1">
        <v>0</v>
      </c>
      <c r="L2191" s="1">
        <v>24000</v>
      </c>
      <c r="M2191" s="1">
        <v>24000</v>
      </c>
      <c r="N2191" s="2">
        <v>0</v>
      </c>
      <c r="O2191" s="2">
        <v>2.516</v>
      </c>
      <c r="P2191" s="16">
        <v>2.7642466666666698</v>
      </c>
    </row>
    <row r="2192" spans="1:16" x14ac:dyDescent="0.35">
      <c r="A2192" s="23" t="str">
        <f t="shared" si="70"/>
        <v>06</v>
      </c>
      <c r="B2192" s="23">
        <f t="shared" si="71"/>
        <v>1021151</v>
      </c>
      <c r="C2192" s="6" t="s">
        <v>1188</v>
      </c>
      <c r="D2192" s="7" t="s">
        <v>1095</v>
      </c>
      <c r="E2192" s="7" t="s">
        <v>12</v>
      </c>
      <c r="F2192" s="7" t="s">
        <v>1084</v>
      </c>
      <c r="G2192" s="7" t="s">
        <v>1028</v>
      </c>
      <c r="H2192" s="7" t="s">
        <v>131</v>
      </c>
      <c r="I2192" s="7" t="s">
        <v>132</v>
      </c>
      <c r="J2192" s="6" t="s">
        <v>553</v>
      </c>
      <c r="K2192" s="1">
        <v>23792</v>
      </c>
      <c r="L2192" s="1">
        <v>0</v>
      </c>
      <c r="M2192" s="1">
        <v>44000</v>
      </c>
      <c r="N2192" s="2">
        <v>1.1131893073301999</v>
      </c>
      <c r="O2192" s="2">
        <v>0</v>
      </c>
      <c r="P2192" s="16">
        <v>1.1440454545454499</v>
      </c>
    </row>
    <row r="2193" spans="1:16" x14ac:dyDescent="0.35">
      <c r="A2193" s="23" t="str">
        <f t="shared" si="70"/>
        <v>06</v>
      </c>
      <c r="B2193" s="23">
        <f t="shared" si="71"/>
        <v>1021152</v>
      </c>
      <c r="C2193" s="6" t="s">
        <v>1188</v>
      </c>
      <c r="D2193" s="7" t="s">
        <v>1095</v>
      </c>
      <c r="E2193" s="7" t="s">
        <v>12</v>
      </c>
      <c r="F2193" s="7" t="s">
        <v>1084</v>
      </c>
      <c r="G2193" s="7" t="s">
        <v>1028</v>
      </c>
      <c r="H2193" s="7" t="s">
        <v>133</v>
      </c>
      <c r="I2193" s="7" t="s">
        <v>134</v>
      </c>
      <c r="J2193" s="6" t="s">
        <v>553</v>
      </c>
      <c r="K2193" s="1">
        <v>88000</v>
      </c>
      <c r="L2193" s="1">
        <v>0</v>
      </c>
      <c r="M2193" s="1"/>
      <c r="N2193" s="2">
        <v>1.1132159090909099</v>
      </c>
      <c r="O2193" s="2">
        <v>0</v>
      </c>
      <c r="P2193" s="16"/>
    </row>
    <row r="2194" spans="1:16" x14ac:dyDescent="0.35">
      <c r="A2194" s="23" t="str">
        <f t="shared" si="70"/>
        <v>06</v>
      </c>
      <c r="B2194" s="23">
        <f t="shared" si="71"/>
        <v>1020860</v>
      </c>
      <c r="C2194" s="6" t="s">
        <v>1188</v>
      </c>
      <c r="D2194" s="7" t="s">
        <v>1095</v>
      </c>
      <c r="E2194" s="7" t="s">
        <v>12</v>
      </c>
      <c r="F2194" s="7" t="s">
        <v>1075</v>
      </c>
      <c r="G2194" s="7" t="s">
        <v>1011</v>
      </c>
      <c r="H2194" s="7" t="s">
        <v>79</v>
      </c>
      <c r="I2194" s="7" t="s">
        <v>80</v>
      </c>
      <c r="J2194" s="6" t="s">
        <v>553</v>
      </c>
      <c r="K2194" s="1">
        <v>154000</v>
      </c>
      <c r="L2194" s="1">
        <v>154000</v>
      </c>
      <c r="M2194" s="1">
        <v>154000</v>
      </c>
      <c r="N2194" s="2">
        <v>4.1632142857142904</v>
      </c>
      <c r="O2194" s="2">
        <v>4.1632142857142904</v>
      </c>
      <c r="P2194" s="16">
        <v>4.20064285714286</v>
      </c>
    </row>
    <row r="2195" spans="1:16" x14ac:dyDescent="0.35">
      <c r="A2195" s="23" t="str">
        <f t="shared" si="70"/>
        <v>06</v>
      </c>
      <c r="B2195" s="23">
        <f t="shared" si="71"/>
        <v>1020861</v>
      </c>
      <c r="C2195" s="6" t="s">
        <v>1188</v>
      </c>
      <c r="D2195" s="7" t="s">
        <v>1095</v>
      </c>
      <c r="E2195" s="7" t="s">
        <v>12</v>
      </c>
      <c r="F2195" s="7" t="s">
        <v>1075</v>
      </c>
      <c r="G2195" s="7" t="s">
        <v>1011</v>
      </c>
      <c r="H2195" s="7" t="s">
        <v>81</v>
      </c>
      <c r="I2195" s="7" t="s">
        <v>82</v>
      </c>
      <c r="J2195" s="6" t="s">
        <v>553</v>
      </c>
      <c r="K2195" s="1">
        <v>110000</v>
      </c>
      <c r="L2195" s="1">
        <v>154000</v>
      </c>
      <c r="M2195" s="1">
        <v>166000</v>
      </c>
      <c r="N2195" s="2">
        <v>4.1632090909090902</v>
      </c>
      <c r="O2195" s="2">
        <v>4.1632142857142904</v>
      </c>
      <c r="P2195" s="16">
        <v>4.2079216867469897</v>
      </c>
    </row>
    <row r="2196" spans="1:16" x14ac:dyDescent="0.35">
      <c r="A2196" s="23" t="str">
        <f t="shared" si="70"/>
        <v>06</v>
      </c>
      <c r="B2196" s="23">
        <f t="shared" si="71"/>
        <v>1022985</v>
      </c>
      <c r="C2196" s="6" t="s">
        <v>1188</v>
      </c>
      <c r="D2196" s="7" t="s">
        <v>1095</v>
      </c>
      <c r="E2196" s="7" t="s">
        <v>12</v>
      </c>
      <c r="F2196" s="7" t="s">
        <v>1075</v>
      </c>
      <c r="G2196" s="7" t="s">
        <v>1011</v>
      </c>
      <c r="H2196" s="7" t="s">
        <v>398</v>
      </c>
      <c r="I2196" s="7" t="s">
        <v>399</v>
      </c>
      <c r="J2196" s="6" t="s">
        <v>553</v>
      </c>
      <c r="K2196" s="1">
        <v>5000</v>
      </c>
      <c r="L2196" s="1">
        <v>5000</v>
      </c>
      <c r="M2196" s="1">
        <v>5000</v>
      </c>
      <c r="N2196" s="2">
        <v>4.1631999999999998</v>
      </c>
      <c r="O2196" s="2">
        <v>4.1631999999999998</v>
      </c>
      <c r="P2196" s="16">
        <v>4.3499999999999996</v>
      </c>
    </row>
    <row r="2197" spans="1:16" x14ac:dyDescent="0.35">
      <c r="A2197" s="23" t="str">
        <f t="shared" si="70"/>
        <v>06</v>
      </c>
      <c r="B2197" s="23">
        <f t="shared" si="71"/>
        <v>1023038</v>
      </c>
      <c r="C2197" s="6" t="s">
        <v>1188</v>
      </c>
      <c r="D2197" s="7" t="s">
        <v>1095</v>
      </c>
      <c r="E2197" s="7" t="s">
        <v>12</v>
      </c>
      <c r="F2197" s="7" t="s">
        <v>1075</v>
      </c>
      <c r="G2197" s="7" t="s">
        <v>1011</v>
      </c>
      <c r="H2197" s="7" t="s">
        <v>411</v>
      </c>
      <c r="I2197" s="7" t="s">
        <v>412</v>
      </c>
      <c r="J2197" s="6" t="s">
        <v>553</v>
      </c>
      <c r="K2197" s="1">
        <v>110000</v>
      </c>
      <c r="L2197" s="1">
        <v>66000</v>
      </c>
      <c r="M2197" s="1">
        <v>66000</v>
      </c>
      <c r="N2197" s="2">
        <v>4.2632090909090898</v>
      </c>
      <c r="O2197" s="2">
        <v>4.2632121212121197</v>
      </c>
      <c r="P2197" s="16">
        <v>4.4005909090909103</v>
      </c>
    </row>
    <row r="2198" spans="1:16" x14ac:dyDescent="0.35">
      <c r="A2198" s="23" t="str">
        <f t="shared" si="70"/>
        <v>06</v>
      </c>
      <c r="B2198" s="23">
        <f t="shared" si="71"/>
        <v>1030309</v>
      </c>
      <c r="C2198" s="6" t="s">
        <v>1188</v>
      </c>
      <c r="D2198" s="7" t="s">
        <v>1095</v>
      </c>
      <c r="E2198" s="7" t="s">
        <v>12</v>
      </c>
      <c r="F2198" s="7" t="s">
        <v>1065</v>
      </c>
      <c r="G2198" s="7" t="s">
        <v>1053</v>
      </c>
      <c r="H2198" s="7" t="s">
        <v>864</v>
      </c>
      <c r="I2198" s="7" t="s">
        <v>865</v>
      </c>
      <c r="J2198" s="6" t="s">
        <v>659</v>
      </c>
      <c r="K2198" s="1"/>
      <c r="L2198" s="1">
        <v>3489</v>
      </c>
      <c r="M2198" s="1"/>
      <c r="N2198" s="2"/>
      <c r="O2198" s="2">
        <v>0</v>
      </c>
      <c r="P2198" s="16"/>
    </row>
    <row r="2199" spans="1:16" x14ac:dyDescent="0.35">
      <c r="A2199" s="23" t="str">
        <f t="shared" si="70"/>
        <v>06</v>
      </c>
      <c r="B2199" s="23">
        <f t="shared" si="71"/>
        <v>1023371</v>
      </c>
      <c r="C2199" s="6" t="s">
        <v>1188</v>
      </c>
      <c r="D2199" s="7" t="s">
        <v>1095</v>
      </c>
      <c r="E2199" s="7" t="s">
        <v>12</v>
      </c>
      <c r="F2199" s="7" t="s">
        <v>1077</v>
      </c>
      <c r="G2199" s="7" t="s">
        <v>1023</v>
      </c>
      <c r="H2199" s="7" t="s">
        <v>1200</v>
      </c>
      <c r="I2199" s="7" t="s">
        <v>356</v>
      </c>
      <c r="J2199" s="6" t="s">
        <v>553</v>
      </c>
      <c r="K2199" s="1">
        <v>48000</v>
      </c>
      <c r="L2199" s="1"/>
      <c r="M2199" s="1"/>
      <c r="N2199" s="2">
        <v>1.1885416666666699</v>
      </c>
      <c r="O2199" s="2"/>
      <c r="P2199" s="16"/>
    </row>
    <row r="2200" spans="1:16" x14ac:dyDescent="0.35">
      <c r="A2200" s="23" t="str">
        <f t="shared" si="70"/>
        <v>06</v>
      </c>
      <c r="B2200" s="23">
        <f t="shared" si="71"/>
        <v>1022885</v>
      </c>
      <c r="C2200" s="6" t="s">
        <v>1188</v>
      </c>
      <c r="D2200" s="7" t="s">
        <v>1095</v>
      </c>
      <c r="E2200" s="7" t="s">
        <v>12</v>
      </c>
      <c r="F2200" s="7" t="s">
        <v>1082</v>
      </c>
      <c r="G2200" s="7" t="s">
        <v>1013</v>
      </c>
      <c r="H2200" s="7" t="s">
        <v>371</v>
      </c>
      <c r="I2200" s="7" t="s">
        <v>372</v>
      </c>
      <c r="J2200" s="6" t="s">
        <v>553</v>
      </c>
      <c r="K2200" s="1">
        <v>550000</v>
      </c>
      <c r="L2200" s="1">
        <v>550000</v>
      </c>
      <c r="M2200" s="1">
        <v>550000</v>
      </c>
      <c r="N2200" s="2">
        <v>6.0132109090909101</v>
      </c>
      <c r="O2200" s="2">
        <v>6.0132109090909101</v>
      </c>
      <c r="P2200" s="16">
        <v>6.0522490909090898</v>
      </c>
    </row>
    <row r="2201" spans="1:16" x14ac:dyDescent="0.35">
      <c r="A2201" s="23" t="str">
        <f t="shared" si="70"/>
        <v>06</v>
      </c>
      <c r="B2201" s="23">
        <f t="shared" si="71"/>
        <v>1022887</v>
      </c>
      <c r="C2201" s="6" t="s">
        <v>1188</v>
      </c>
      <c r="D2201" s="7" t="s">
        <v>1095</v>
      </c>
      <c r="E2201" s="7" t="s">
        <v>12</v>
      </c>
      <c r="F2201" s="7" t="s">
        <v>1082</v>
      </c>
      <c r="G2201" s="7" t="s">
        <v>1013</v>
      </c>
      <c r="H2201" s="7" t="s">
        <v>373</v>
      </c>
      <c r="I2201" s="7" t="s">
        <v>374</v>
      </c>
      <c r="J2201" s="6" t="s">
        <v>553</v>
      </c>
      <c r="K2201" s="1">
        <v>253201</v>
      </c>
      <c r="L2201" s="1">
        <v>253000</v>
      </c>
      <c r="M2201" s="1">
        <v>253000</v>
      </c>
      <c r="N2201" s="2">
        <v>6.0132068988669101</v>
      </c>
      <c r="O2201" s="2">
        <v>6.0132094861660104</v>
      </c>
      <c r="P2201" s="16">
        <v>6.0505909090909098</v>
      </c>
    </row>
    <row r="2202" spans="1:16" x14ac:dyDescent="0.35">
      <c r="A2202" s="23" t="str">
        <f t="shared" si="70"/>
        <v>06</v>
      </c>
      <c r="B2202" s="23">
        <f t="shared" si="71"/>
        <v>1022930</v>
      </c>
      <c r="C2202" s="6" t="s">
        <v>1188</v>
      </c>
      <c r="D2202" s="7" t="s">
        <v>1095</v>
      </c>
      <c r="E2202" s="7" t="s">
        <v>12</v>
      </c>
      <c r="F2202" s="7" t="s">
        <v>1082</v>
      </c>
      <c r="G2202" s="7" t="s">
        <v>1013</v>
      </c>
      <c r="H2202" s="7" t="s">
        <v>384</v>
      </c>
      <c r="I2202" s="7" t="s">
        <v>385</v>
      </c>
      <c r="J2202" s="6" t="s">
        <v>553</v>
      </c>
      <c r="K2202" s="1">
        <v>110000</v>
      </c>
      <c r="L2202" s="1">
        <v>110000</v>
      </c>
      <c r="M2202" s="1">
        <v>110000</v>
      </c>
      <c r="N2202" s="2">
        <v>6.21320909090909</v>
      </c>
      <c r="O2202" s="2">
        <v>6.21320909090909</v>
      </c>
      <c r="P2202" s="16">
        <v>6.2374999999999998</v>
      </c>
    </row>
    <row r="2203" spans="1:16" x14ac:dyDescent="0.35">
      <c r="A2203" s="23" t="str">
        <f t="shared" si="70"/>
        <v>06</v>
      </c>
      <c r="B2203" s="23">
        <f t="shared" si="71"/>
        <v>1022986</v>
      </c>
      <c r="C2203" s="6" t="s">
        <v>1188</v>
      </c>
      <c r="D2203" s="7" t="s">
        <v>1095</v>
      </c>
      <c r="E2203" s="7" t="s">
        <v>12</v>
      </c>
      <c r="F2203" s="7" t="s">
        <v>1082</v>
      </c>
      <c r="G2203" s="7" t="s">
        <v>1013</v>
      </c>
      <c r="H2203" s="7" t="s">
        <v>400</v>
      </c>
      <c r="I2203" s="7" t="s">
        <v>401</v>
      </c>
      <c r="J2203" s="6" t="s">
        <v>553</v>
      </c>
      <c r="K2203" s="1">
        <v>5000</v>
      </c>
      <c r="L2203" s="1">
        <v>5000</v>
      </c>
      <c r="M2203" s="1">
        <v>5000</v>
      </c>
      <c r="N2203" s="2">
        <v>6.0132000000000003</v>
      </c>
      <c r="O2203" s="2">
        <v>6.0132000000000003</v>
      </c>
      <c r="P2203" s="16">
        <v>6.2</v>
      </c>
    </row>
    <row r="2204" spans="1:16" x14ac:dyDescent="0.35">
      <c r="A2204" s="23" t="str">
        <f t="shared" si="70"/>
        <v>06</v>
      </c>
      <c r="B2204" s="23">
        <f t="shared" si="71"/>
        <v>1023037</v>
      </c>
      <c r="C2204" s="6" t="s">
        <v>1188</v>
      </c>
      <c r="D2204" s="7" t="s">
        <v>1095</v>
      </c>
      <c r="E2204" s="7" t="s">
        <v>12</v>
      </c>
      <c r="F2204" s="7" t="s">
        <v>1082</v>
      </c>
      <c r="G2204" s="7" t="s">
        <v>1013</v>
      </c>
      <c r="H2204" s="7" t="s">
        <v>409</v>
      </c>
      <c r="I2204" s="7" t="s">
        <v>410</v>
      </c>
      <c r="J2204" s="6" t="s">
        <v>553</v>
      </c>
      <c r="K2204" s="1">
        <v>121000</v>
      </c>
      <c r="L2204" s="1">
        <v>132000</v>
      </c>
      <c r="M2204" s="1">
        <v>132000</v>
      </c>
      <c r="N2204" s="2">
        <v>6.2132148760330601</v>
      </c>
      <c r="O2204" s="2">
        <v>6.2132121212121199</v>
      </c>
      <c r="P2204" s="16">
        <v>6.2839242424242396</v>
      </c>
    </row>
    <row r="2205" spans="1:16" x14ac:dyDescent="0.35">
      <c r="A2205" s="23" t="str">
        <f t="shared" si="70"/>
        <v>06</v>
      </c>
      <c r="B2205" s="23">
        <f t="shared" si="71"/>
        <v>1023090</v>
      </c>
      <c r="C2205" s="6" t="s">
        <v>1188</v>
      </c>
      <c r="D2205" s="7" t="s">
        <v>1095</v>
      </c>
      <c r="E2205" s="7" t="s">
        <v>12</v>
      </c>
      <c r="F2205" s="7" t="s">
        <v>1082</v>
      </c>
      <c r="G2205" s="7" t="s">
        <v>1013</v>
      </c>
      <c r="H2205" s="7" t="s">
        <v>413</v>
      </c>
      <c r="I2205" s="7" t="s">
        <v>414</v>
      </c>
      <c r="J2205" s="6" t="s">
        <v>553</v>
      </c>
      <c r="K2205" s="1">
        <v>22000</v>
      </c>
      <c r="L2205" s="1">
        <v>22000</v>
      </c>
      <c r="M2205" s="1">
        <v>22000</v>
      </c>
      <c r="N2205" s="2">
        <v>6.3132272727272696</v>
      </c>
      <c r="O2205" s="2">
        <v>6.3132272727272696</v>
      </c>
      <c r="P2205" s="16">
        <v>6.3375000000000004</v>
      </c>
    </row>
    <row r="2206" spans="1:16" x14ac:dyDescent="0.35">
      <c r="A2206" s="23" t="str">
        <f t="shared" si="70"/>
        <v>06</v>
      </c>
      <c r="B2206" s="23">
        <f t="shared" si="71"/>
        <v>1023166</v>
      </c>
      <c r="C2206" s="6" t="s">
        <v>1188</v>
      </c>
      <c r="D2206" s="7" t="s">
        <v>1095</v>
      </c>
      <c r="E2206" s="7" t="s">
        <v>12</v>
      </c>
      <c r="F2206" s="7" t="s">
        <v>1082</v>
      </c>
      <c r="G2206" s="7" t="s">
        <v>1013</v>
      </c>
      <c r="H2206" s="7" t="s">
        <v>655</v>
      </c>
      <c r="I2206" s="7" t="s">
        <v>278</v>
      </c>
      <c r="J2206" s="6" t="s">
        <v>553</v>
      </c>
      <c r="K2206" s="1"/>
      <c r="L2206" s="1"/>
      <c r="M2206" s="1">
        <v>10</v>
      </c>
      <c r="N2206" s="2"/>
      <c r="O2206" s="2"/>
      <c r="P2206" s="16">
        <v>4.5</v>
      </c>
    </row>
    <row r="2207" spans="1:16" x14ac:dyDescent="0.35">
      <c r="A2207" s="23" t="str">
        <f t="shared" si="70"/>
        <v>06</v>
      </c>
      <c r="B2207" s="23">
        <f t="shared" si="71"/>
        <v>1030542</v>
      </c>
      <c r="C2207" s="6" t="s">
        <v>1188</v>
      </c>
      <c r="D2207" s="7" t="s">
        <v>1095</v>
      </c>
      <c r="E2207" s="7" t="s">
        <v>12</v>
      </c>
      <c r="F2207" s="7" t="s">
        <v>1090</v>
      </c>
      <c r="G2207" s="7" t="s">
        <v>1052</v>
      </c>
      <c r="H2207" s="7" t="s">
        <v>915</v>
      </c>
      <c r="I2207" s="7" t="s">
        <v>916</v>
      </c>
      <c r="J2207" s="6" t="s">
        <v>659</v>
      </c>
      <c r="K2207" s="1">
        <v>22000</v>
      </c>
      <c r="L2207" s="1">
        <v>22000</v>
      </c>
      <c r="M2207" s="1">
        <v>22000</v>
      </c>
      <c r="N2207" s="2">
        <v>8.8132272727272696</v>
      </c>
      <c r="O2207" s="2">
        <v>8.8132272727272696</v>
      </c>
      <c r="P2207" s="16">
        <v>9.0471809090909101</v>
      </c>
    </row>
    <row r="2208" spans="1:16" x14ac:dyDescent="0.35">
      <c r="A2208" s="23" t="str">
        <f t="shared" si="70"/>
        <v>06</v>
      </c>
      <c r="B2208" s="23">
        <f t="shared" si="71"/>
        <v>1021045</v>
      </c>
      <c r="C2208" s="6" t="s">
        <v>1188</v>
      </c>
      <c r="D2208" s="7" t="s">
        <v>1095</v>
      </c>
      <c r="E2208" s="7" t="s">
        <v>12</v>
      </c>
      <c r="F2208" s="7" t="s">
        <v>1086</v>
      </c>
      <c r="G2208" s="7" t="s">
        <v>1025</v>
      </c>
      <c r="H2208" s="7" t="s">
        <v>108</v>
      </c>
      <c r="I2208" s="7" t="s">
        <v>109</v>
      </c>
      <c r="J2208" s="6" t="s">
        <v>553</v>
      </c>
      <c r="K2208" s="1">
        <v>44000</v>
      </c>
      <c r="L2208" s="1">
        <v>0</v>
      </c>
      <c r="M2208" s="1">
        <v>44000</v>
      </c>
      <c r="N2208" s="2">
        <v>1.9132045454545501</v>
      </c>
      <c r="O2208" s="2">
        <v>0</v>
      </c>
      <c r="P2208" s="16">
        <v>2.00059090909091</v>
      </c>
    </row>
    <row r="2209" spans="1:16" x14ac:dyDescent="0.35">
      <c r="A2209" s="23" t="str">
        <f t="shared" si="70"/>
        <v>06</v>
      </c>
      <c r="B2209" s="23">
        <f t="shared" si="71"/>
        <v>1021046</v>
      </c>
      <c r="C2209" s="6" t="s">
        <v>1188</v>
      </c>
      <c r="D2209" s="7" t="s">
        <v>1095</v>
      </c>
      <c r="E2209" s="7" t="s">
        <v>12</v>
      </c>
      <c r="F2209" s="7" t="s">
        <v>1086</v>
      </c>
      <c r="G2209" s="7" t="s">
        <v>1025</v>
      </c>
      <c r="H2209" s="7" t="s">
        <v>110</v>
      </c>
      <c r="I2209" s="7" t="s">
        <v>111</v>
      </c>
      <c r="J2209" s="6" t="s">
        <v>553</v>
      </c>
      <c r="K2209" s="1">
        <v>66000</v>
      </c>
      <c r="L2209" s="1">
        <v>0</v>
      </c>
      <c r="M2209" s="1"/>
      <c r="N2209" s="2">
        <v>1.91321212121212</v>
      </c>
      <c r="O2209" s="2">
        <v>0</v>
      </c>
      <c r="P2209" s="16"/>
    </row>
    <row r="2210" spans="1:16" x14ac:dyDescent="0.35">
      <c r="A2210" s="23" t="str">
        <f t="shared" si="70"/>
        <v>06</v>
      </c>
      <c r="B2210" s="23">
        <f t="shared" si="71"/>
        <v>1021470</v>
      </c>
      <c r="C2210" s="6" t="s">
        <v>1188</v>
      </c>
      <c r="D2210" s="7" t="s">
        <v>1095</v>
      </c>
      <c r="E2210" s="7" t="s">
        <v>12</v>
      </c>
      <c r="F2210" s="7" t="s">
        <v>1086</v>
      </c>
      <c r="G2210" s="7" t="s">
        <v>1025</v>
      </c>
      <c r="H2210" s="7" t="s">
        <v>152</v>
      </c>
      <c r="I2210" s="7" t="s">
        <v>153</v>
      </c>
      <c r="J2210" s="6" t="s">
        <v>553</v>
      </c>
      <c r="K2210" s="1">
        <v>22000</v>
      </c>
      <c r="L2210" s="1">
        <v>0</v>
      </c>
      <c r="M2210" s="1"/>
      <c r="N2210" s="2">
        <v>1.31322727272727</v>
      </c>
      <c r="O2210" s="2">
        <v>0</v>
      </c>
      <c r="P2210" s="16"/>
    </row>
    <row r="2211" spans="1:16" x14ac:dyDescent="0.35">
      <c r="A2211" s="23" t="str">
        <f t="shared" si="70"/>
        <v>06</v>
      </c>
      <c r="B2211" s="23">
        <f t="shared" si="71"/>
        <v>1023370</v>
      </c>
      <c r="C2211" s="6" t="s">
        <v>1188</v>
      </c>
      <c r="D2211" s="7" t="s">
        <v>1095</v>
      </c>
      <c r="E2211" s="7" t="s">
        <v>12</v>
      </c>
      <c r="F2211" s="7" t="s">
        <v>1076</v>
      </c>
      <c r="G2211" s="7" t="s">
        <v>1020</v>
      </c>
      <c r="H2211" s="7" t="s">
        <v>1198</v>
      </c>
      <c r="I2211" s="7" t="s">
        <v>1199</v>
      </c>
      <c r="J2211" s="6" t="s">
        <v>553</v>
      </c>
      <c r="K2211" s="1">
        <v>48000</v>
      </c>
      <c r="L2211" s="1"/>
      <c r="M2211" s="1"/>
      <c r="N2211" s="2">
        <v>1.3885416666666699</v>
      </c>
      <c r="O2211" s="2"/>
      <c r="P2211" s="16"/>
    </row>
    <row r="2212" spans="1:16" x14ac:dyDescent="0.35">
      <c r="A2212" s="23" t="str">
        <f t="shared" si="70"/>
        <v>06</v>
      </c>
      <c r="B2212" s="23">
        <f t="shared" si="71"/>
        <v>1023144</v>
      </c>
      <c r="C2212" s="6" t="s">
        <v>1188</v>
      </c>
      <c r="D2212" s="7" t="s">
        <v>1095</v>
      </c>
      <c r="E2212" s="7" t="s">
        <v>12</v>
      </c>
      <c r="F2212" s="7" t="s">
        <v>1079</v>
      </c>
      <c r="G2212" s="7" t="s">
        <v>1040</v>
      </c>
      <c r="H2212" s="7" t="s">
        <v>576</v>
      </c>
      <c r="I2212" s="7" t="s">
        <v>577</v>
      </c>
      <c r="J2212" s="6" t="s">
        <v>553</v>
      </c>
      <c r="K2212" s="1">
        <v>48000</v>
      </c>
      <c r="L2212" s="1">
        <v>48000</v>
      </c>
      <c r="M2212" s="1">
        <v>48000</v>
      </c>
      <c r="N2212" s="2">
        <v>1.9385416666666699</v>
      </c>
      <c r="O2212" s="2">
        <v>1.9385416666666699</v>
      </c>
      <c r="P2212" s="16">
        <v>2.0101106249999998</v>
      </c>
    </row>
    <row r="2213" spans="1:16" x14ac:dyDescent="0.35">
      <c r="A2213" s="23" t="str">
        <f t="shared" si="70"/>
        <v>06</v>
      </c>
      <c r="B2213" s="23">
        <f t="shared" si="71"/>
        <v>1021012</v>
      </c>
      <c r="C2213" s="6" t="s">
        <v>1188</v>
      </c>
      <c r="D2213" s="7" t="s">
        <v>1095</v>
      </c>
      <c r="E2213" s="7" t="s">
        <v>12</v>
      </c>
      <c r="F2213" s="7" t="s">
        <v>1079</v>
      </c>
      <c r="G2213" s="7" t="s">
        <v>1007</v>
      </c>
      <c r="H2213" s="7" t="s">
        <v>103</v>
      </c>
      <c r="I2213" s="7" t="s">
        <v>104</v>
      </c>
      <c r="J2213" s="6" t="s">
        <v>553</v>
      </c>
      <c r="K2213" s="1">
        <v>198000</v>
      </c>
      <c r="L2213" s="1">
        <v>209000</v>
      </c>
      <c r="M2213" s="1">
        <v>209000</v>
      </c>
      <c r="N2213" s="2">
        <v>1.91321212121212</v>
      </c>
      <c r="O2213" s="2">
        <v>1.9132105263157899</v>
      </c>
      <c r="P2213" s="16">
        <v>1.95208373205742</v>
      </c>
    </row>
    <row r="2214" spans="1:16" x14ac:dyDescent="0.35">
      <c r="A2214" s="23" t="str">
        <f t="shared" si="70"/>
        <v>06</v>
      </c>
      <c r="B2214" s="23">
        <f t="shared" si="71"/>
        <v>1022283</v>
      </c>
      <c r="C2214" s="6" t="s">
        <v>1188</v>
      </c>
      <c r="D2214" s="7" t="s">
        <v>1095</v>
      </c>
      <c r="E2214" s="7" t="s">
        <v>12</v>
      </c>
      <c r="F2214" s="7" t="s">
        <v>1083</v>
      </c>
      <c r="G2214" s="7" t="s">
        <v>1015</v>
      </c>
      <c r="H2214" s="7" t="s">
        <v>265</v>
      </c>
      <c r="I2214" s="7" t="s">
        <v>266</v>
      </c>
      <c r="J2214" s="6" t="s">
        <v>553</v>
      </c>
      <c r="K2214" s="1">
        <v>7245</v>
      </c>
      <c r="L2214" s="1">
        <v>5245</v>
      </c>
      <c r="M2214" s="1">
        <v>5000</v>
      </c>
      <c r="N2214" s="2">
        <v>6.3133195307108396</v>
      </c>
      <c r="O2214" s="2">
        <v>6.31344137273594</v>
      </c>
      <c r="P2214" s="16">
        <v>6.3375000000000004</v>
      </c>
    </row>
    <row r="2215" spans="1:16" x14ac:dyDescent="0.35">
      <c r="A2215" s="23" t="str">
        <f t="shared" si="70"/>
        <v>06</v>
      </c>
      <c r="B2215" s="23">
        <f t="shared" si="71"/>
        <v>1022607</v>
      </c>
      <c r="C2215" s="6" t="s">
        <v>1188</v>
      </c>
      <c r="D2215" s="7" t="s">
        <v>1095</v>
      </c>
      <c r="E2215" s="7" t="s">
        <v>12</v>
      </c>
      <c r="F2215" s="7" t="s">
        <v>1083</v>
      </c>
      <c r="G2215" s="7" t="s">
        <v>1044</v>
      </c>
      <c r="H2215" s="7" t="s">
        <v>318</v>
      </c>
      <c r="I2215" s="7" t="s">
        <v>319</v>
      </c>
      <c r="J2215" s="6" t="s">
        <v>553</v>
      </c>
      <c r="K2215" s="1">
        <v>22000</v>
      </c>
      <c r="L2215" s="1">
        <v>22000</v>
      </c>
      <c r="M2215" s="1">
        <v>22000</v>
      </c>
      <c r="N2215" s="2">
        <v>5.3131818181818202</v>
      </c>
      <c r="O2215" s="2">
        <v>5.3131818181818202</v>
      </c>
      <c r="P2215" s="16">
        <v>5.1375000000000002</v>
      </c>
    </row>
    <row r="2216" spans="1:16" x14ac:dyDescent="0.35">
      <c r="A2216" s="23" t="str">
        <f t="shared" si="70"/>
        <v>06</v>
      </c>
      <c r="B2216" s="23">
        <f t="shared" si="71"/>
        <v>1023283</v>
      </c>
      <c r="C2216" s="6" t="s">
        <v>1188</v>
      </c>
      <c r="D2216" s="7" t="s">
        <v>1095</v>
      </c>
      <c r="E2216" s="7" t="s">
        <v>12</v>
      </c>
      <c r="F2216" s="7" t="s">
        <v>1069</v>
      </c>
      <c r="G2216" s="7" t="s">
        <v>1045</v>
      </c>
      <c r="H2216" s="7" t="s">
        <v>498</v>
      </c>
      <c r="I2216" s="7" t="s">
        <v>499</v>
      </c>
      <c r="J2216" s="6" t="s">
        <v>553</v>
      </c>
      <c r="K2216" s="1">
        <v>10283</v>
      </c>
      <c r="L2216" s="1">
        <v>24000</v>
      </c>
      <c r="M2216" s="1">
        <v>48000</v>
      </c>
      <c r="N2216" s="2">
        <v>0.76320140036954198</v>
      </c>
      <c r="O2216" s="2">
        <v>0.76320833333333404</v>
      </c>
      <c r="P2216" s="16">
        <v>0.87553145833333301</v>
      </c>
    </row>
    <row r="2217" spans="1:16" x14ac:dyDescent="0.35">
      <c r="A2217" s="23" t="str">
        <f t="shared" si="70"/>
        <v>06</v>
      </c>
      <c r="B2217" s="23">
        <f t="shared" si="71"/>
        <v>1022605</v>
      </c>
      <c r="C2217" s="6" t="s">
        <v>1188</v>
      </c>
      <c r="D2217" s="7" t="s">
        <v>1095</v>
      </c>
      <c r="E2217" s="7" t="s">
        <v>12</v>
      </c>
      <c r="F2217" s="7" t="s">
        <v>1069</v>
      </c>
      <c r="G2217" s="7" t="s">
        <v>1016</v>
      </c>
      <c r="H2217" s="7" t="s">
        <v>630</v>
      </c>
      <c r="I2217" s="7" t="s">
        <v>631</v>
      </c>
      <c r="J2217" s="6" t="s">
        <v>553</v>
      </c>
      <c r="K2217" s="1">
        <v>13938</v>
      </c>
      <c r="L2217" s="1">
        <v>0</v>
      </c>
      <c r="M2217" s="1"/>
      <c r="N2217" s="2">
        <v>4.3130291289998599</v>
      </c>
      <c r="O2217" s="2">
        <v>0</v>
      </c>
      <c r="P2217" s="16"/>
    </row>
    <row r="2218" spans="1:16" x14ac:dyDescent="0.35">
      <c r="A2218" s="23" t="str">
        <f t="shared" si="70"/>
        <v>06</v>
      </c>
      <c r="B2218" s="23">
        <f t="shared" si="71"/>
        <v>1023307</v>
      </c>
      <c r="C2218" s="6" t="s">
        <v>1188</v>
      </c>
      <c r="D2218" s="7" t="s">
        <v>1095</v>
      </c>
      <c r="E2218" s="7" t="s">
        <v>12</v>
      </c>
      <c r="F2218" s="7" t="s">
        <v>1069</v>
      </c>
      <c r="G2218" s="7" t="s">
        <v>1026</v>
      </c>
      <c r="H2218" s="7" t="s">
        <v>515</v>
      </c>
      <c r="I2218" s="7" t="s">
        <v>516</v>
      </c>
      <c r="J2218" s="6" t="s">
        <v>553</v>
      </c>
      <c r="K2218" s="1">
        <v>37686</v>
      </c>
      <c r="L2218" s="1">
        <v>48000</v>
      </c>
      <c r="M2218" s="1">
        <v>48000</v>
      </c>
      <c r="N2218" s="2">
        <v>0.61319853526508505</v>
      </c>
      <c r="O2218" s="2">
        <v>0.61320833333333302</v>
      </c>
      <c r="P2218" s="16">
        <v>0.67419916666666702</v>
      </c>
    </row>
    <row r="2219" spans="1:16" x14ac:dyDescent="0.35">
      <c r="A2219" s="23" t="str">
        <f t="shared" si="70"/>
        <v>06</v>
      </c>
      <c r="B2219" s="23">
        <f t="shared" si="71"/>
        <v>1023326</v>
      </c>
      <c r="C2219" s="6" t="s">
        <v>1188</v>
      </c>
      <c r="D2219" s="7" t="s">
        <v>1095</v>
      </c>
      <c r="E2219" s="7" t="s">
        <v>12</v>
      </c>
      <c r="F2219" s="7" t="s">
        <v>1069</v>
      </c>
      <c r="G2219" s="7" t="s">
        <v>1026</v>
      </c>
      <c r="H2219" s="7" t="s">
        <v>540</v>
      </c>
      <c r="I2219" s="7" t="s">
        <v>198</v>
      </c>
      <c r="J2219" s="6" t="s">
        <v>553</v>
      </c>
      <c r="K2219" s="1">
        <v>48000</v>
      </c>
      <c r="L2219" s="1">
        <v>24000</v>
      </c>
      <c r="M2219" s="1">
        <v>24000</v>
      </c>
      <c r="N2219" s="2">
        <v>0.713208333333333</v>
      </c>
      <c r="O2219" s="2">
        <v>0.713208333333333</v>
      </c>
      <c r="P2219" s="16">
        <v>0.78973125</v>
      </c>
    </row>
    <row r="2220" spans="1:16" x14ac:dyDescent="0.35">
      <c r="A2220" s="23" t="str">
        <f t="shared" si="70"/>
        <v>06</v>
      </c>
      <c r="B2220" s="23">
        <f t="shared" si="71"/>
        <v>1030535</v>
      </c>
      <c r="C2220" s="6" t="s">
        <v>1188</v>
      </c>
      <c r="D2220" s="7" t="s">
        <v>1095</v>
      </c>
      <c r="E2220" s="7" t="s">
        <v>12</v>
      </c>
      <c r="F2220" s="7" t="s">
        <v>1089</v>
      </c>
      <c r="G2220" s="7" t="s">
        <v>1049</v>
      </c>
      <c r="H2220" s="7" t="s">
        <v>913</v>
      </c>
      <c r="I2220" s="7" t="s">
        <v>914</v>
      </c>
      <c r="J2220" s="6" t="s">
        <v>659</v>
      </c>
      <c r="K2220" s="1">
        <v>66000</v>
      </c>
      <c r="L2220" s="1">
        <v>66000</v>
      </c>
      <c r="M2220" s="1">
        <v>66000</v>
      </c>
      <c r="N2220" s="2">
        <v>2.3132121212121199</v>
      </c>
      <c r="O2220" s="2">
        <v>2.3132121212121199</v>
      </c>
      <c r="P2220" s="16">
        <v>2.3453060606060601</v>
      </c>
    </row>
    <row r="2221" spans="1:16" x14ac:dyDescent="0.35">
      <c r="A2221" s="23" t="str">
        <f t="shared" si="70"/>
        <v>06</v>
      </c>
      <c r="B2221" s="23">
        <f t="shared" si="71"/>
        <v>1023334</v>
      </c>
      <c r="C2221" s="6" t="s">
        <v>1188</v>
      </c>
      <c r="D2221" s="7" t="s">
        <v>1095</v>
      </c>
      <c r="E2221" s="7" t="s">
        <v>13</v>
      </c>
      <c r="F2221" s="7" t="s">
        <v>1080</v>
      </c>
      <c r="G2221" s="7" t="s">
        <v>1031</v>
      </c>
      <c r="H2221" s="7" t="s">
        <v>550</v>
      </c>
      <c r="I2221" s="7" t="s">
        <v>551</v>
      </c>
      <c r="J2221" s="6" t="s">
        <v>553</v>
      </c>
      <c r="K2221" s="1">
        <v>96000</v>
      </c>
      <c r="L2221" s="1">
        <v>96000</v>
      </c>
      <c r="M2221" s="1">
        <v>104218</v>
      </c>
      <c r="N2221" s="2">
        <v>0.65</v>
      </c>
      <c r="O2221" s="2">
        <v>0.65</v>
      </c>
      <c r="P2221" s="16">
        <v>0.65</v>
      </c>
    </row>
    <row r="2222" spans="1:16" x14ac:dyDescent="0.35">
      <c r="A2222" s="23" t="str">
        <f t="shared" si="70"/>
        <v>06</v>
      </c>
      <c r="B2222" s="23">
        <f t="shared" si="71"/>
        <v>1021864</v>
      </c>
      <c r="C2222" s="6" t="s">
        <v>1188</v>
      </c>
      <c r="D2222" s="7" t="s">
        <v>1095</v>
      </c>
      <c r="E2222" s="7" t="s">
        <v>13</v>
      </c>
      <c r="F2222" s="7" t="s">
        <v>1080</v>
      </c>
      <c r="G2222" s="7" t="s">
        <v>1024</v>
      </c>
      <c r="H2222" s="7" t="s">
        <v>195</v>
      </c>
      <c r="I2222" s="7" t="s">
        <v>196</v>
      </c>
      <c r="J2222" s="6" t="s">
        <v>553</v>
      </c>
      <c r="K2222" s="1">
        <v>48000</v>
      </c>
      <c r="L2222" s="1">
        <v>48000</v>
      </c>
      <c r="M2222" s="1">
        <v>48000</v>
      </c>
      <c r="N2222" s="2">
        <v>0.494458333333333</v>
      </c>
      <c r="O2222" s="2">
        <v>0.494458333333333</v>
      </c>
      <c r="P2222" s="16">
        <v>0.55000000000000004</v>
      </c>
    </row>
    <row r="2223" spans="1:16" x14ac:dyDescent="0.35">
      <c r="A2223" s="23" t="str">
        <f t="shared" si="70"/>
        <v>06</v>
      </c>
      <c r="B2223" s="23">
        <f t="shared" si="71"/>
        <v>1023329</v>
      </c>
      <c r="C2223" s="6" t="s">
        <v>1188</v>
      </c>
      <c r="D2223" s="7" t="s">
        <v>1095</v>
      </c>
      <c r="E2223" s="7" t="s">
        <v>13</v>
      </c>
      <c r="F2223" s="7" t="s">
        <v>1080</v>
      </c>
      <c r="G2223" s="7" t="s">
        <v>1024</v>
      </c>
      <c r="H2223" s="7" t="s">
        <v>541</v>
      </c>
      <c r="I2223" s="7" t="s">
        <v>196</v>
      </c>
      <c r="J2223" s="6" t="s">
        <v>553</v>
      </c>
      <c r="K2223" s="1">
        <v>0</v>
      </c>
      <c r="L2223" s="1">
        <v>48000</v>
      </c>
      <c r="M2223" s="1">
        <v>48000</v>
      </c>
      <c r="N2223" s="2">
        <v>0</v>
      </c>
      <c r="O2223" s="2">
        <v>0.494458333333333</v>
      </c>
      <c r="P2223" s="16">
        <v>0.55000000000000004</v>
      </c>
    </row>
    <row r="2224" spans="1:16" x14ac:dyDescent="0.35">
      <c r="A2224" s="23" t="str">
        <f t="shared" si="70"/>
        <v>06</v>
      </c>
      <c r="B2224" s="23">
        <f t="shared" si="71"/>
        <v>1022273</v>
      </c>
      <c r="C2224" s="6" t="s">
        <v>1188</v>
      </c>
      <c r="D2224" s="7" t="s">
        <v>1095</v>
      </c>
      <c r="E2224" s="7" t="s">
        <v>13</v>
      </c>
      <c r="F2224" s="7" t="s">
        <v>1078</v>
      </c>
      <c r="G2224" s="7" t="s">
        <v>1021</v>
      </c>
      <c r="H2224" s="7" t="s">
        <v>261</v>
      </c>
      <c r="I2224" s="7" t="s">
        <v>262</v>
      </c>
      <c r="J2224" s="6" t="s">
        <v>553</v>
      </c>
      <c r="K2224" s="1">
        <v>72000</v>
      </c>
      <c r="L2224" s="1">
        <v>192000</v>
      </c>
      <c r="M2224" s="1">
        <v>192000</v>
      </c>
      <c r="N2224" s="2">
        <v>1.2944444444444401</v>
      </c>
      <c r="O2224" s="2">
        <v>1.29444791666667</v>
      </c>
      <c r="P2224" s="16">
        <v>1.37439984375</v>
      </c>
    </row>
    <row r="2225" spans="1:16" x14ac:dyDescent="0.35">
      <c r="A2225" s="23" t="str">
        <f t="shared" si="70"/>
        <v>06</v>
      </c>
      <c r="B2225" s="23">
        <f t="shared" si="71"/>
        <v>1022217</v>
      </c>
      <c r="C2225" s="6" t="s">
        <v>1188</v>
      </c>
      <c r="D2225" s="7" t="s">
        <v>1095</v>
      </c>
      <c r="E2225" s="7" t="s">
        <v>13</v>
      </c>
      <c r="F2225" s="7" t="s">
        <v>1078</v>
      </c>
      <c r="G2225" s="7" t="s">
        <v>1006</v>
      </c>
      <c r="H2225" s="7" t="s">
        <v>256</v>
      </c>
      <c r="I2225" s="7" t="s">
        <v>257</v>
      </c>
      <c r="J2225" s="6" t="s">
        <v>553</v>
      </c>
      <c r="K2225" s="1">
        <v>216000</v>
      </c>
      <c r="L2225" s="1">
        <v>432000</v>
      </c>
      <c r="M2225" s="1">
        <v>432000</v>
      </c>
      <c r="N2225" s="2">
        <v>1.5444490740740699</v>
      </c>
      <c r="O2225" s="2">
        <v>1.5444490740740699</v>
      </c>
      <c r="P2225" s="16">
        <v>1.6065072969907399</v>
      </c>
    </row>
    <row r="2226" spans="1:16" x14ac:dyDescent="0.35">
      <c r="A2226" s="23" t="str">
        <f t="shared" si="70"/>
        <v>06</v>
      </c>
      <c r="B2226" s="23">
        <f t="shared" si="71"/>
        <v>1011560</v>
      </c>
      <c r="C2226" s="6" t="s">
        <v>1188</v>
      </c>
      <c r="D2226" s="7" t="s">
        <v>1095</v>
      </c>
      <c r="E2226" s="7" t="s">
        <v>13</v>
      </c>
      <c r="F2226" s="7" t="s">
        <v>1065</v>
      </c>
      <c r="G2226" s="7" t="s">
        <v>989</v>
      </c>
      <c r="H2226" s="7" t="s">
        <v>695</v>
      </c>
      <c r="I2226" s="7" t="s">
        <v>696</v>
      </c>
      <c r="J2226" s="6" t="s">
        <v>658</v>
      </c>
      <c r="K2226" s="1">
        <v>48000</v>
      </c>
      <c r="L2226" s="1">
        <v>0</v>
      </c>
      <c r="M2226" s="1"/>
      <c r="N2226" s="2">
        <v>2.64445833333333</v>
      </c>
      <c r="O2226" s="2">
        <v>0</v>
      </c>
      <c r="P2226" s="16"/>
    </row>
    <row r="2227" spans="1:16" x14ac:dyDescent="0.35">
      <c r="A2227" s="23" t="str">
        <f t="shared" si="70"/>
        <v>06</v>
      </c>
      <c r="B2227" s="23">
        <f t="shared" si="71"/>
        <v>1012362</v>
      </c>
      <c r="C2227" s="6" t="s">
        <v>1188</v>
      </c>
      <c r="D2227" s="7" t="s">
        <v>1095</v>
      </c>
      <c r="E2227" s="7" t="s">
        <v>13</v>
      </c>
      <c r="F2227" s="7" t="s">
        <v>1065</v>
      </c>
      <c r="G2227" s="7" t="s">
        <v>989</v>
      </c>
      <c r="H2227" s="7" t="s">
        <v>774</v>
      </c>
      <c r="I2227" s="7" t="s">
        <v>775</v>
      </c>
      <c r="J2227" s="6" t="s">
        <v>658</v>
      </c>
      <c r="K2227" s="1">
        <v>23268</v>
      </c>
      <c r="L2227" s="1">
        <v>23268</v>
      </c>
      <c r="M2227" s="1">
        <v>23995</v>
      </c>
      <c r="N2227" s="2">
        <v>2.64444730960976</v>
      </c>
      <c r="O2227" s="2">
        <v>2.64444730960976</v>
      </c>
      <c r="P2227" s="16">
        <v>2.7</v>
      </c>
    </row>
    <row r="2228" spans="1:16" x14ac:dyDescent="0.35">
      <c r="A2228" s="23" t="str">
        <f t="shared" si="70"/>
        <v>06</v>
      </c>
      <c r="B2228" s="23">
        <f t="shared" si="71"/>
        <v>1023295</v>
      </c>
      <c r="C2228" s="6" t="s">
        <v>1188</v>
      </c>
      <c r="D2228" s="7" t="s">
        <v>1095</v>
      </c>
      <c r="E2228" s="7" t="s">
        <v>13</v>
      </c>
      <c r="F2228" s="7" t="s">
        <v>1069</v>
      </c>
      <c r="G2228" s="7" t="s">
        <v>1016</v>
      </c>
      <c r="H2228" s="7" t="s">
        <v>606</v>
      </c>
      <c r="I2228" s="7" t="s">
        <v>607</v>
      </c>
      <c r="J2228" s="6" t="s">
        <v>553</v>
      </c>
      <c r="K2228" s="1">
        <v>1000</v>
      </c>
      <c r="L2228" s="1">
        <v>0</v>
      </c>
      <c r="M2228" s="1"/>
      <c r="N2228" s="2">
        <v>12.244</v>
      </c>
      <c r="O2228" s="2">
        <v>0</v>
      </c>
      <c r="P2228" s="16"/>
    </row>
    <row r="2229" spans="1:16" x14ac:dyDescent="0.35">
      <c r="A2229" s="23" t="str">
        <f t="shared" si="70"/>
        <v>06</v>
      </c>
      <c r="B2229" s="23">
        <f t="shared" si="71"/>
        <v>1011586</v>
      </c>
      <c r="C2229" s="6" t="s">
        <v>1188</v>
      </c>
      <c r="D2229" s="7" t="s">
        <v>1095</v>
      </c>
      <c r="E2229" s="7" t="s">
        <v>14</v>
      </c>
      <c r="F2229" s="7" t="s">
        <v>1068</v>
      </c>
      <c r="G2229" s="7" t="s">
        <v>992</v>
      </c>
      <c r="H2229" s="7" t="s">
        <v>700</v>
      </c>
      <c r="I2229" s="7" t="s">
        <v>701</v>
      </c>
      <c r="J2229" s="6" t="s">
        <v>658</v>
      </c>
      <c r="K2229" s="1">
        <v>72554</v>
      </c>
      <c r="L2229" s="1">
        <v>72000</v>
      </c>
      <c r="M2229" s="1">
        <v>72000</v>
      </c>
      <c r="N2229" s="2">
        <v>3.3557763872426101</v>
      </c>
      <c r="O2229" s="2">
        <v>3.3557916666666698</v>
      </c>
      <c r="P2229" s="16">
        <v>3.6822916666666701</v>
      </c>
    </row>
    <row r="2230" spans="1:16" x14ac:dyDescent="0.35">
      <c r="A2230" s="23" t="str">
        <f t="shared" si="70"/>
        <v>06</v>
      </c>
      <c r="B2230" s="23">
        <f t="shared" si="71"/>
        <v>1012424</v>
      </c>
      <c r="C2230" s="6" t="s">
        <v>1188</v>
      </c>
      <c r="D2230" s="7" t="s">
        <v>1095</v>
      </c>
      <c r="E2230" s="7" t="s">
        <v>14</v>
      </c>
      <c r="F2230" s="7" t="s">
        <v>1068</v>
      </c>
      <c r="G2230" s="7" t="s">
        <v>997</v>
      </c>
      <c r="H2230" s="7" t="s">
        <v>1150</v>
      </c>
      <c r="I2230" s="7" t="s">
        <v>1151</v>
      </c>
      <c r="J2230" s="6" t="s">
        <v>658</v>
      </c>
      <c r="K2230" s="1">
        <v>2120</v>
      </c>
      <c r="L2230" s="1">
        <v>2120</v>
      </c>
      <c r="M2230" s="1"/>
      <c r="N2230" s="2">
        <v>2.9023584905660398</v>
      </c>
      <c r="O2230" s="2">
        <v>2.9023584905660398</v>
      </c>
      <c r="P2230" s="16"/>
    </row>
    <row r="2231" spans="1:16" x14ac:dyDescent="0.35">
      <c r="A2231" s="23" t="str">
        <f t="shared" si="70"/>
        <v>06</v>
      </c>
      <c r="B2231" s="23">
        <f t="shared" si="71"/>
        <v>1012454</v>
      </c>
      <c r="C2231" s="6" t="s">
        <v>1188</v>
      </c>
      <c r="D2231" s="7" t="s">
        <v>1095</v>
      </c>
      <c r="E2231" s="7" t="s">
        <v>14</v>
      </c>
      <c r="F2231" s="7" t="s">
        <v>1068</v>
      </c>
      <c r="G2231" s="7" t="s">
        <v>997</v>
      </c>
      <c r="H2231" s="7" t="s">
        <v>1152</v>
      </c>
      <c r="I2231" s="7" t="s">
        <v>1153</v>
      </c>
      <c r="J2231" s="6" t="s">
        <v>658</v>
      </c>
      <c r="K2231" s="1">
        <v>2290</v>
      </c>
      <c r="L2231" s="1">
        <v>2290</v>
      </c>
      <c r="M2231" s="1"/>
      <c r="N2231" s="2">
        <v>2.9026200873362402</v>
      </c>
      <c r="O2231" s="2">
        <v>2.9026200873362402</v>
      </c>
      <c r="P2231" s="16"/>
    </row>
    <row r="2232" spans="1:16" x14ac:dyDescent="0.35">
      <c r="A2232" s="23" t="str">
        <f t="shared" si="70"/>
        <v>06</v>
      </c>
      <c r="B2232" s="23">
        <f t="shared" si="71"/>
        <v>1012455</v>
      </c>
      <c r="C2232" s="6" t="s">
        <v>1188</v>
      </c>
      <c r="D2232" s="7" t="s">
        <v>1095</v>
      </c>
      <c r="E2232" s="7" t="s">
        <v>14</v>
      </c>
      <c r="F2232" s="7" t="s">
        <v>1068</v>
      </c>
      <c r="G2232" s="7" t="s">
        <v>997</v>
      </c>
      <c r="H2232" s="7" t="s">
        <v>790</v>
      </c>
      <c r="I2232" s="7" t="s">
        <v>791</v>
      </c>
      <c r="J2232" s="6" t="s">
        <v>658</v>
      </c>
      <c r="K2232" s="1">
        <v>240000</v>
      </c>
      <c r="L2232" s="1">
        <v>240300</v>
      </c>
      <c r="M2232" s="1">
        <v>162500</v>
      </c>
      <c r="N2232" s="2">
        <v>2.8557916666666698</v>
      </c>
      <c r="O2232" s="2">
        <v>2.8557885975863502</v>
      </c>
      <c r="P2232" s="16">
        <v>2.8919651279999998</v>
      </c>
    </row>
    <row r="2233" spans="1:16" x14ac:dyDescent="0.35">
      <c r="A2233" s="23" t="str">
        <f t="shared" si="70"/>
        <v>06</v>
      </c>
      <c r="B2233" s="23">
        <f t="shared" si="71"/>
        <v>1030525</v>
      </c>
      <c r="C2233" s="6" t="s">
        <v>1188</v>
      </c>
      <c r="D2233" s="7" t="s">
        <v>1095</v>
      </c>
      <c r="E2233" s="7" t="s">
        <v>14</v>
      </c>
      <c r="F2233" s="7" t="s">
        <v>1068</v>
      </c>
      <c r="G2233" s="7" t="s">
        <v>994</v>
      </c>
      <c r="H2233" s="7" t="s">
        <v>911</v>
      </c>
      <c r="I2233" s="7" t="s">
        <v>912</v>
      </c>
      <c r="J2233" s="6" t="s">
        <v>659</v>
      </c>
      <c r="K2233" s="1">
        <v>0</v>
      </c>
      <c r="L2233" s="1">
        <v>24000</v>
      </c>
      <c r="M2233" s="1"/>
      <c r="N2233" s="2">
        <v>0</v>
      </c>
      <c r="O2233" s="2">
        <v>1.54995833333333</v>
      </c>
      <c r="P2233" s="16"/>
    </row>
    <row r="2234" spans="1:16" x14ac:dyDescent="0.35">
      <c r="A2234" s="23" t="str">
        <f t="shared" si="70"/>
        <v>06</v>
      </c>
      <c r="B2234" s="23">
        <f t="shared" si="71"/>
        <v>1022414</v>
      </c>
      <c r="C2234" s="6" t="s">
        <v>1188</v>
      </c>
      <c r="D2234" s="7" t="s">
        <v>1095</v>
      </c>
      <c r="E2234" s="7" t="s">
        <v>14</v>
      </c>
      <c r="F2234" s="7" t="s">
        <v>1074</v>
      </c>
      <c r="G2234" s="7" t="s">
        <v>1042</v>
      </c>
      <c r="H2234" s="7" t="s">
        <v>297</v>
      </c>
      <c r="I2234" s="7" t="s">
        <v>298</v>
      </c>
      <c r="J2234" s="6" t="s">
        <v>553</v>
      </c>
      <c r="K2234" s="1">
        <v>0</v>
      </c>
      <c r="L2234" s="1">
        <v>0</v>
      </c>
      <c r="M2234" s="1">
        <v>48000</v>
      </c>
      <c r="N2234" s="2">
        <v>0</v>
      </c>
      <c r="O2234" s="2">
        <v>0</v>
      </c>
      <c r="P2234" s="16">
        <v>1.1083333333333301</v>
      </c>
    </row>
    <row r="2235" spans="1:16" x14ac:dyDescent="0.35">
      <c r="A2235" s="23" t="str">
        <f t="shared" si="70"/>
        <v>06</v>
      </c>
      <c r="B2235" s="23">
        <f t="shared" si="71"/>
        <v>1023034</v>
      </c>
      <c r="C2235" s="6" t="s">
        <v>1188</v>
      </c>
      <c r="D2235" s="7" t="s">
        <v>1095</v>
      </c>
      <c r="E2235" s="7" t="s">
        <v>14</v>
      </c>
      <c r="F2235" s="7" t="s">
        <v>1080</v>
      </c>
      <c r="G2235" s="7" t="s">
        <v>1030</v>
      </c>
      <c r="H2235" s="7" t="s">
        <v>408</v>
      </c>
      <c r="I2235" s="7" t="s">
        <v>142</v>
      </c>
      <c r="J2235" s="6" t="s">
        <v>553</v>
      </c>
      <c r="K2235" s="1"/>
      <c r="L2235" s="1"/>
      <c r="M2235" s="1">
        <v>96000</v>
      </c>
      <c r="N2235" s="2"/>
      <c r="O2235" s="2"/>
      <c r="P2235" s="16">
        <v>0.73333333333333295</v>
      </c>
    </row>
    <row r="2236" spans="1:16" x14ac:dyDescent="0.35">
      <c r="A2236" s="23" t="str">
        <f t="shared" si="70"/>
        <v>06</v>
      </c>
      <c r="B2236" s="23">
        <f t="shared" si="71"/>
        <v>1023110</v>
      </c>
      <c r="C2236" s="6" t="s">
        <v>1188</v>
      </c>
      <c r="D2236" s="7" t="s">
        <v>1095</v>
      </c>
      <c r="E2236" s="7" t="s">
        <v>14</v>
      </c>
      <c r="F2236" s="7" t="s">
        <v>1080</v>
      </c>
      <c r="G2236" s="7" t="s">
        <v>1030</v>
      </c>
      <c r="H2236" s="7" t="s">
        <v>417</v>
      </c>
      <c r="I2236" s="7" t="s">
        <v>144</v>
      </c>
      <c r="J2236" s="6" t="s">
        <v>553</v>
      </c>
      <c r="K2236" s="1">
        <v>192000</v>
      </c>
      <c r="L2236" s="1">
        <v>192000</v>
      </c>
      <c r="M2236" s="1"/>
      <c r="N2236" s="2">
        <v>0.78</v>
      </c>
      <c r="O2236" s="2">
        <v>0.78</v>
      </c>
      <c r="P2236" s="16"/>
    </row>
    <row r="2237" spans="1:16" x14ac:dyDescent="0.35">
      <c r="A2237" s="23" t="str">
        <f t="shared" si="70"/>
        <v>06</v>
      </c>
      <c r="B2237" s="23">
        <f t="shared" si="71"/>
        <v>1022417</v>
      </c>
      <c r="C2237" s="6" t="s">
        <v>1188</v>
      </c>
      <c r="D2237" s="7" t="s">
        <v>1095</v>
      </c>
      <c r="E2237" s="7" t="s">
        <v>14</v>
      </c>
      <c r="F2237" s="7" t="s">
        <v>1080</v>
      </c>
      <c r="G2237" s="7" t="s">
        <v>1031</v>
      </c>
      <c r="H2237" s="7" t="s">
        <v>301</v>
      </c>
      <c r="I2237" s="7" t="s">
        <v>302</v>
      </c>
      <c r="J2237" s="6" t="s">
        <v>553</v>
      </c>
      <c r="K2237" s="1">
        <v>336000</v>
      </c>
      <c r="L2237" s="1">
        <v>336000</v>
      </c>
      <c r="M2237" s="1">
        <v>106000</v>
      </c>
      <c r="N2237" s="2">
        <v>0.65</v>
      </c>
      <c r="O2237" s="2">
        <v>0.65</v>
      </c>
      <c r="P2237" s="16">
        <v>0.68333333301886801</v>
      </c>
    </row>
    <row r="2238" spans="1:16" x14ac:dyDescent="0.35">
      <c r="A2238" s="23" t="str">
        <f t="shared" si="70"/>
        <v>06</v>
      </c>
      <c r="B2238" s="23">
        <f t="shared" si="71"/>
        <v>1023306</v>
      </c>
      <c r="C2238" s="6" t="s">
        <v>1188</v>
      </c>
      <c r="D2238" s="7" t="s">
        <v>1095</v>
      </c>
      <c r="E2238" s="7" t="s">
        <v>14</v>
      </c>
      <c r="F2238" s="7" t="s">
        <v>1080</v>
      </c>
      <c r="G2238" s="7" t="s">
        <v>1031</v>
      </c>
      <c r="H2238" s="7" t="s">
        <v>523</v>
      </c>
      <c r="I2238" s="7" t="s">
        <v>302</v>
      </c>
      <c r="J2238" s="6" t="s">
        <v>553</v>
      </c>
      <c r="K2238" s="1"/>
      <c r="L2238" s="1"/>
      <c r="M2238" s="1">
        <v>120000</v>
      </c>
      <c r="N2238" s="2"/>
      <c r="O2238" s="2"/>
      <c r="P2238" s="16">
        <v>0.88333333333333297</v>
      </c>
    </row>
    <row r="2239" spans="1:16" x14ac:dyDescent="0.35">
      <c r="A2239" s="23" t="str">
        <f t="shared" si="70"/>
        <v>06</v>
      </c>
      <c r="B2239" s="23">
        <f t="shared" si="71"/>
        <v>1022381</v>
      </c>
      <c r="C2239" s="6" t="s">
        <v>1188</v>
      </c>
      <c r="D2239" s="7" t="s">
        <v>1095</v>
      </c>
      <c r="E2239" s="7" t="s">
        <v>14</v>
      </c>
      <c r="F2239" s="7" t="s">
        <v>1078</v>
      </c>
      <c r="G2239" s="7" t="s">
        <v>1009</v>
      </c>
      <c r="H2239" s="7" t="s">
        <v>287</v>
      </c>
      <c r="I2239" s="7" t="s">
        <v>288</v>
      </c>
      <c r="J2239" s="6" t="s">
        <v>553</v>
      </c>
      <c r="K2239" s="1">
        <v>0</v>
      </c>
      <c r="L2239" s="1">
        <v>24000</v>
      </c>
      <c r="M2239" s="1">
        <v>24001</v>
      </c>
      <c r="N2239" s="2">
        <v>0</v>
      </c>
      <c r="O2239" s="2">
        <v>0.95579166666666704</v>
      </c>
      <c r="P2239" s="16">
        <v>0.96389455856006001</v>
      </c>
    </row>
    <row r="2240" spans="1:16" x14ac:dyDescent="0.35">
      <c r="A2240" s="23" t="str">
        <f t="shared" si="70"/>
        <v>06</v>
      </c>
      <c r="B2240" s="23">
        <f t="shared" si="71"/>
        <v>1022541</v>
      </c>
      <c r="C2240" s="6" t="s">
        <v>1188</v>
      </c>
      <c r="D2240" s="7" t="s">
        <v>1095</v>
      </c>
      <c r="E2240" s="7" t="s">
        <v>14</v>
      </c>
      <c r="F2240" s="7" t="s">
        <v>1078</v>
      </c>
      <c r="G2240" s="7" t="s">
        <v>1009</v>
      </c>
      <c r="H2240" s="7" t="s">
        <v>309</v>
      </c>
      <c r="I2240" s="7" t="s">
        <v>310</v>
      </c>
      <c r="J2240" s="6" t="s">
        <v>553</v>
      </c>
      <c r="K2240" s="1">
        <v>264000</v>
      </c>
      <c r="L2240" s="1">
        <v>264000</v>
      </c>
      <c r="M2240" s="1">
        <v>216000</v>
      </c>
      <c r="N2240" s="2">
        <v>1.05</v>
      </c>
      <c r="O2240" s="2">
        <v>1.05</v>
      </c>
      <c r="P2240" s="16">
        <v>1.1110138888888901</v>
      </c>
    </row>
    <row r="2241" spans="1:16" x14ac:dyDescent="0.35">
      <c r="A2241" s="23" t="str">
        <f t="shared" si="70"/>
        <v>06</v>
      </c>
      <c r="B2241" s="23">
        <f t="shared" si="71"/>
        <v>1022856</v>
      </c>
      <c r="C2241" s="6" t="s">
        <v>1188</v>
      </c>
      <c r="D2241" s="7" t="s">
        <v>1095</v>
      </c>
      <c r="E2241" s="7" t="s">
        <v>14</v>
      </c>
      <c r="F2241" s="7" t="s">
        <v>1078</v>
      </c>
      <c r="G2241" s="7" t="s">
        <v>1009</v>
      </c>
      <c r="H2241" s="7" t="s">
        <v>359</v>
      </c>
      <c r="I2241" s="7" t="s">
        <v>360</v>
      </c>
      <c r="J2241" s="6" t="s">
        <v>553</v>
      </c>
      <c r="K2241" s="1">
        <v>24000</v>
      </c>
      <c r="L2241" s="1">
        <v>48000</v>
      </c>
      <c r="M2241" s="1">
        <v>72000</v>
      </c>
      <c r="N2241" s="2">
        <v>1.05</v>
      </c>
      <c r="O2241" s="2">
        <v>1.05</v>
      </c>
      <c r="P2241" s="16">
        <v>1.0833333333333299</v>
      </c>
    </row>
    <row r="2242" spans="1:16" x14ac:dyDescent="0.35">
      <c r="A2242" s="23" t="str">
        <f t="shared" si="70"/>
        <v>06</v>
      </c>
      <c r="B2242" s="23">
        <f t="shared" si="71"/>
        <v>1023109</v>
      </c>
      <c r="C2242" s="6" t="s">
        <v>1188</v>
      </c>
      <c r="D2242" s="7" t="s">
        <v>1095</v>
      </c>
      <c r="E2242" s="7" t="s">
        <v>14</v>
      </c>
      <c r="F2242" s="7" t="s">
        <v>1078</v>
      </c>
      <c r="G2242" s="7" t="s">
        <v>1009</v>
      </c>
      <c r="H2242" s="7" t="s">
        <v>1201</v>
      </c>
      <c r="I2242" s="7" t="s">
        <v>310</v>
      </c>
      <c r="J2242" s="6" t="s">
        <v>553</v>
      </c>
      <c r="K2242" s="1"/>
      <c r="L2242" s="1">
        <v>48000</v>
      </c>
      <c r="M2242" s="1"/>
      <c r="N2242" s="2"/>
      <c r="O2242" s="2">
        <v>1.05</v>
      </c>
      <c r="P2242" s="16"/>
    </row>
    <row r="2243" spans="1:16" x14ac:dyDescent="0.35">
      <c r="A2243" s="23" t="str">
        <f t="shared" si="70"/>
        <v>06</v>
      </c>
      <c r="B2243" s="23">
        <f t="shared" si="71"/>
        <v>1022073</v>
      </c>
      <c r="C2243" s="6" t="s">
        <v>1188</v>
      </c>
      <c r="D2243" s="7" t="s">
        <v>1095</v>
      </c>
      <c r="E2243" s="7" t="s">
        <v>14</v>
      </c>
      <c r="F2243" s="7" t="s">
        <v>1078</v>
      </c>
      <c r="G2243" s="7" t="s">
        <v>1027</v>
      </c>
      <c r="H2243" s="7" t="s">
        <v>222</v>
      </c>
      <c r="I2243" s="7" t="s">
        <v>223</v>
      </c>
      <c r="J2243" s="6" t="s">
        <v>553</v>
      </c>
      <c r="K2243" s="1"/>
      <c r="L2243" s="1"/>
      <c r="M2243" s="1">
        <v>72000</v>
      </c>
      <c r="N2243" s="2"/>
      <c r="O2243" s="2"/>
      <c r="P2243" s="16">
        <v>1.18333333333333</v>
      </c>
    </row>
    <row r="2244" spans="1:16" x14ac:dyDescent="0.35">
      <c r="A2244" s="23" t="str">
        <f t="shared" si="70"/>
        <v>06</v>
      </c>
      <c r="B2244" s="23">
        <f t="shared" si="71"/>
        <v>1021992</v>
      </c>
      <c r="C2244" s="6" t="s">
        <v>1188</v>
      </c>
      <c r="D2244" s="7" t="s">
        <v>1095</v>
      </c>
      <c r="E2244" s="7" t="s">
        <v>14</v>
      </c>
      <c r="F2244" s="7" t="s">
        <v>1078</v>
      </c>
      <c r="G2244" s="7" t="s">
        <v>1006</v>
      </c>
      <c r="H2244" s="7" t="s">
        <v>219</v>
      </c>
      <c r="I2244" s="7" t="s">
        <v>28</v>
      </c>
      <c r="J2244" s="6" t="s">
        <v>553</v>
      </c>
      <c r="K2244" s="1"/>
      <c r="L2244" s="1">
        <v>0</v>
      </c>
      <c r="M2244" s="1">
        <v>48000</v>
      </c>
      <c r="N2244" s="2"/>
      <c r="O2244" s="2">
        <v>0</v>
      </c>
      <c r="P2244" s="16">
        <v>1.5833333333333299</v>
      </c>
    </row>
    <row r="2245" spans="1:16" x14ac:dyDescent="0.35">
      <c r="A2245" s="23" t="str">
        <f t="shared" ref="A2245:A2308" si="72">MID(C2245,1,2)</f>
        <v>06</v>
      </c>
      <c r="B2245" s="23">
        <f t="shared" ref="B2245:B2308" si="73">+H2245*1</f>
        <v>1022186</v>
      </c>
      <c r="C2245" s="6" t="s">
        <v>1188</v>
      </c>
      <c r="D2245" s="7" t="s">
        <v>1095</v>
      </c>
      <c r="E2245" s="7" t="s">
        <v>14</v>
      </c>
      <c r="F2245" s="7" t="s">
        <v>1084</v>
      </c>
      <c r="G2245" s="7" t="s">
        <v>1017</v>
      </c>
      <c r="H2245" s="7" t="s">
        <v>248</v>
      </c>
      <c r="I2245" s="7" t="s">
        <v>249</v>
      </c>
      <c r="J2245" s="6" t="s">
        <v>553</v>
      </c>
      <c r="K2245" s="1">
        <v>72000</v>
      </c>
      <c r="L2245" s="1">
        <v>72000</v>
      </c>
      <c r="M2245" s="1">
        <v>24000</v>
      </c>
      <c r="N2245" s="2">
        <v>0.70579166666666704</v>
      </c>
      <c r="O2245" s="2">
        <v>0.70579166666666704</v>
      </c>
      <c r="P2245" s="16">
        <v>0.83333333333333404</v>
      </c>
    </row>
    <row r="2246" spans="1:16" x14ac:dyDescent="0.35">
      <c r="A2246" s="23" t="str">
        <f t="shared" si="72"/>
        <v>06</v>
      </c>
      <c r="B2246" s="23">
        <f t="shared" si="73"/>
        <v>1022378</v>
      </c>
      <c r="C2246" s="6" t="s">
        <v>1188</v>
      </c>
      <c r="D2246" s="7" t="s">
        <v>1095</v>
      </c>
      <c r="E2246" s="7" t="s">
        <v>14</v>
      </c>
      <c r="F2246" s="7" t="s">
        <v>1084</v>
      </c>
      <c r="G2246" s="7" t="s">
        <v>1017</v>
      </c>
      <c r="H2246" s="7" t="s">
        <v>283</v>
      </c>
      <c r="I2246" s="7" t="s">
        <v>284</v>
      </c>
      <c r="J2246" s="6" t="s">
        <v>553</v>
      </c>
      <c r="K2246" s="1">
        <v>72000</v>
      </c>
      <c r="L2246" s="1">
        <v>72000</v>
      </c>
      <c r="M2246" s="1">
        <v>48000</v>
      </c>
      <c r="N2246" s="2">
        <v>1.8557916666666701</v>
      </c>
      <c r="O2246" s="2">
        <v>1.8557916666666701</v>
      </c>
      <c r="P2246" s="16">
        <v>2.0329375000000001</v>
      </c>
    </row>
    <row r="2247" spans="1:16" x14ac:dyDescent="0.35">
      <c r="A2247" s="23" t="str">
        <f t="shared" si="72"/>
        <v>06</v>
      </c>
      <c r="B2247" s="23">
        <f t="shared" si="73"/>
        <v>1022096</v>
      </c>
      <c r="C2247" s="6" t="s">
        <v>1188</v>
      </c>
      <c r="D2247" s="7" t="s">
        <v>1095</v>
      </c>
      <c r="E2247" s="7" t="s">
        <v>14</v>
      </c>
      <c r="F2247" s="7" t="s">
        <v>1084</v>
      </c>
      <c r="G2247" s="7" t="s">
        <v>1028</v>
      </c>
      <c r="H2247" s="7" t="s">
        <v>226</v>
      </c>
      <c r="I2247" s="7" t="s">
        <v>227</v>
      </c>
      <c r="J2247" s="6" t="s">
        <v>553</v>
      </c>
      <c r="K2247" s="1">
        <v>168000</v>
      </c>
      <c r="L2247" s="1">
        <v>168000</v>
      </c>
      <c r="M2247" s="1">
        <v>72000</v>
      </c>
      <c r="N2247" s="2">
        <v>1.15629166666667</v>
      </c>
      <c r="O2247" s="2">
        <v>1.15629166666667</v>
      </c>
      <c r="P2247" s="16">
        <v>1.3831249999999999</v>
      </c>
    </row>
    <row r="2248" spans="1:16" x14ac:dyDescent="0.35">
      <c r="A2248" s="23" t="str">
        <f t="shared" si="72"/>
        <v>06</v>
      </c>
      <c r="B2248" s="23">
        <f t="shared" si="73"/>
        <v>1022637</v>
      </c>
      <c r="C2248" s="6" t="s">
        <v>1188</v>
      </c>
      <c r="D2248" s="7" t="s">
        <v>1095</v>
      </c>
      <c r="E2248" s="7" t="s">
        <v>14</v>
      </c>
      <c r="F2248" s="7" t="s">
        <v>1084</v>
      </c>
      <c r="G2248" s="7" t="s">
        <v>1028</v>
      </c>
      <c r="H2248" s="7" t="s">
        <v>326</v>
      </c>
      <c r="I2248" s="7" t="s">
        <v>327</v>
      </c>
      <c r="J2248" s="6" t="s">
        <v>553</v>
      </c>
      <c r="K2248" s="1">
        <v>120000</v>
      </c>
      <c r="L2248" s="1">
        <v>120000</v>
      </c>
      <c r="M2248" s="1">
        <v>72000</v>
      </c>
      <c r="N2248" s="2">
        <v>0.85579166666666595</v>
      </c>
      <c r="O2248" s="2">
        <v>0.85579166666666595</v>
      </c>
      <c r="P2248" s="16">
        <v>1.1000000000000001</v>
      </c>
    </row>
    <row r="2249" spans="1:16" x14ac:dyDescent="0.35">
      <c r="A2249" s="23" t="str">
        <f t="shared" si="72"/>
        <v>06</v>
      </c>
      <c r="B2249" s="23">
        <f t="shared" si="73"/>
        <v>1030419</v>
      </c>
      <c r="C2249" s="6" t="s">
        <v>1188</v>
      </c>
      <c r="D2249" s="7" t="s">
        <v>1095</v>
      </c>
      <c r="E2249" s="7" t="s">
        <v>14</v>
      </c>
      <c r="F2249" s="7" t="s">
        <v>1065</v>
      </c>
      <c r="G2249" s="7" t="s">
        <v>1057</v>
      </c>
      <c r="H2249" s="7" t="s">
        <v>895</v>
      </c>
      <c r="I2249" s="7" t="s">
        <v>896</v>
      </c>
      <c r="J2249" s="6" t="s">
        <v>659</v>
      </c>
      <c r="K2249" s="1"/>
      <c r="L2249" s="1"/>
      <c r="M2249" s="1">
        <v>24000</v>
      </c>
      <c r="N2249" s="2"/>
      <c r="O2249" s="2"/>
      <c r="P2249" s="16">
        <v>1.7749999999999999</v>
      </c>
    </row>
    <row r="2250" spans="1:16" x14ac:dyDescent="0.35">
      <c r="A2250" s="23" t="str">
        <f t="shared" si="72"/>
        <v>06</v>
      </c>
      <c r="B2250" s="23">
        <f t="shared" si="73"/>
        <v>1022851</v>
      </c>
      <c r="C2250" s="6" t="s">
        <v>1188</v>
      </c>
      <c r="D2250" s="7" t="s">
        <v>1095</v>
      </c>
      <c r="E2250" s="7" t="s">
        <v>14</v>
      </c>
      <c r="F2250" s="7" t="s">
        <v>1077</v>
      </c>
      <c r="G2250" s="7" t="s">
        <v>1023</v>
      </c>
      <c r="H2250" s="7" t="s">
        <v>1172</v>
      </c>
      <c r="I2250" s="7" t="s">
        <v>356</v>
      </c>
      <c r="J2250" s="6" t="s">
        <v>553</v>
      </c>
      <c r="K2250" s="1"/>
      <c r="L2250" s="1"/>
      <c r="M2250" s="1">
        <v>48000</v>
      </c>
      <c r="N2250" s="2"/>
      <c r="O2250" s="2"/>
      <c r="P2250" s="16">
        <v>1.7829583333333301</v>
      </c>
    </row>
    <row r="2251" spans="1:16" x14ac:dyDescent="0.35">
      <c r="A2251" s="23" t="str">
        <f t="shared" si="72"/>
        <v>06</v>
      </c>
      <c r="B2251" s="23">
        <f t="shared" si="73"/>
        <v>1022379</v>
      </c>
      <c r="C2251" s="6" t="s">
        <v>1188</v>
      </c>
      <c r="D2251" s="7" t="s">
        <v>1095</v>
      </c>
      <c r="E2251" s="7" t="s">
        <v>14</v>
      </c>
      <c r="F2251" s="7" t="s">
        <v>1077</v>
      </c>
      <c r="G2251" s="7" t="s">
        <v>1005</v>
      </c>
      <c r="H2251" s="7" t="s">
        <v>285</v>
      </c>
      <c r="I2251" s="7" t="s">
        <v>286</v>
      </c>
      <c r="J2251" s="6" t="s">
        <v>553</v>
      </c>
      <c r="K2251" s="1"/>
      <c r="L2251" s="1"/>
      <c r="M2251" s="1">
        <v>24000</v>
      </c>
      <c r="N2251" s="2"/>
      <c r="O2251" s="2"/>
      <c r="P2251" s="16">
        <v>2.4833333333333298</v>
      </c>
    </row>
    <row r="2252" spans="1:16" x14ac:dyDescent="0.35">
      <c r="A2252" s="23" t="str">
        <f t="shared" si="72"/>
        <v>06</v>
      </c>
      <c r="B2252" s="23">
        <f t="shared" si="73"/>
        <v>1012448</v>
      </c>
      <c r="C2252" s="6" t="s">
        <v>1188</v>
      </c>
      <c r="D2252" s="7" t="s">
        <v>1095</v>
      </c>
      <c r="E2252" s="7" t="s">
        <v>14</v>
      </c>
      <c r="F2252" s="7" t="s">
        <v>1072</v>
      </c>
      <c r="G2252" s="7" t="s">
        <v>993</v>
      </c>
      <c r="H2252" s="7" t="s">
        <v>784</v>
      </c>
      <c r="I2252" s="7" t="s">
        <v>785</v>
      </c>
      <c r="J2252" s="6" t="s">
        <v>658</v>
      </c>
      <c r="K2252" s="1">
        <v>287894</v>
      </c>
      <c r="L2252" s="1">
        <v>347455</v>
      </c>
      <c r="M2252" s="1">
        <v>72000</v>
      </c>
      <c r="N2252" s="2">
        <v>5.3557976199573503</v>
      </c>
      <c r="O2252" s="2">
        <v>5.3557899584118802</v>
      </c>
      <c r="P2252" s="16">
        <v>5.5659027777777803</v>
      </c>
    </row>
    <row r="2253" spans="1:16" x14ac:dyDescent="0.35">
      <c r="A2253" s="23" t="str">
        <f t="shared" si="72"/>
        <v>06</v>
      </c>
      <c r="B2253" s="23">
        <f t="shared" si="73"/>
        <v>1012504</v>
      </c>
      <c r="C2253" s="6" t="s">
        <v>1188</v>
      </c>
      <c r="D2253" s="7" t="s">
        <v>1095</v>
      </c>
      <c r="E2253" s="7" t="s">
        <v>14</v>
      </c>
      <c r="F2253" s="7" t="s">
        <v>1072</v>
      </c>
      <c r="G2253" s="7" t="s">
        <v>993</v>
      </c>
      <c r="H2253" s="7" t="s">
        <v>800</v>
      </c>
      <c r="I2253" s="7" t="s">
        <v>785</v>
      </c>
      <c r="J2253" s="6" t="s">
        <v>658</v>
      </c>
      <c r="K2253" s="1">
        <v>46010</v>
      </c>
      <c r="L2253" s="1">
        <v>48000</v>
      </c>
      <c r="M2253" s="1">
        <v>24000</v>
      </c>
      <c r="N2253" s="2">
        <v>5.73108019995653</v>
      </c>
      <c r="O2253" s="2">
        <v>5.7310833333333298</v>
      </c>
      <c r="P2253" s="16">
        <v>5.5310416666666704</v>
      </c>
    </row>
    <row r="2254" spans="1:16" x14ac:dyDescent="0.35">
      <c r="A2254" s="23" t="str">
        <f t="shared" si="72"/>
        <v>06</v>
      </c>
      <c r="B2254" s="23">
        <f t="shared" si="73"/>
        <v>1021731</v>
      </c>
      <c r="C2254" s="6" t="s">
        <v>1188</v>
      </c>
      <c r="D2254" s="7" t="s">
        <v>1095</v>
      </c>
      <c r="E2254" s="7" t="s">
        <v>14</v>
      </c>
      <c r="F2254" s="7" t="s">
        <v>1086</v>
      </c>
      <c r="G2254" s="7" t="s">
        <v>1025</v>
      </c>
      <c r="H2254" s="7" t="s">
        <v>174</v>
      </c>
      <c r="I2254" s="7" t="s">
        <v>175</v>
      </c>
      <c r="J2254" s="6" t="s">
        <v>553</v>
      </c>
      <c r="K2254" s="1">
        <v>360000</v>
      </c>
      <c r="L2254" s="1">
        <v>312000</v>
      </c>
      <c r="M2254" s="1">
        <v>120000</v>
      </c>
      <c r="N2254" s="2">
        <v>1.9557916666666699</v>
      </c>
      <c r="O2254" s="2">
        <v>1.9557916666666699</v>
      </c>
      <c r="P2254" s="16">
        <v>2.16315833333333</v>
      </c>
    </row>
    <row r="2255" spans="1:16" x14ac:dyDescent="0.35">
      <c r="A2255" s="23" t="str">
        <f t="shared" si="72"/>
        <v>06</v>
      </c>
      <c r="B2255" s="23">
        <f t="shared" si="73"/>
        <v>1022125</v>
      </c>
      <c r="C2255" s="6" t="s">
        <v>1188</v>
      </c>
      <c r="D2255" s="7" t="s">
        <v>1095</v>
      </c>
      <c r="E2255" s="7" t="s">
        <v>14</v>
      </c>
      <c r="F2255" s="7" t="s">
        <v>1086</v>
      </c>
      <c r="G2255" s="7" t="s">
        <v>1025</v>
      </c>
      <c r="H2255" s="7" t="s">
        <v>232</v>
      </c>
      <c r="I2255" s="7" t="s">
        <v>233</v>
      </c>
      <c r="J2255" s="6" t="s">
        <v>553</v>
      </c>
      <c r="K2255" s="1"/>
      <c r="L2255" s="1"/>
      <c r="M2255" s="1">
        <v>72000</v>
      </c>
      <c r="N2255" s="2"/>
      <c r="O2255" s="2"/>
      <c r="P2255" s="16">
        <v>2.95</v>
      </c>
    </row>
    <row r="2256" spans="1:16" x14ac:dyDescent="0.35">
      <c r="A2256" s="23" t="str">
        <f t="shared" si="72"/>
        <v>06</v>
      </c>
      <c r="B2256" s="23">
        <f t="shared" si="73"/>
        <v>1022291</v>
      </c>
      <c r="C2256" s="6" t="s">
        <v>1188</v>
      </c>
      <c r="D2256" s="7" t="s">
        <v>1095</v>
      </c>
      <c r="E2256" s="7" t="s">
        <v>14</v>
      </c>
      <c r="F2256" s="7" t="s">
        <v>1086</v>
      </c>
      <c r="G2256" s="7" t="s">
        <v>1025</v>
      </c>
      <c r="H2256" s="7" t="s">
        <v>267</v>
      </c>
      <c r="I2256" s="7" t="s">
        <v>268</v>
      </c>
      <c r="J2256" s="6" t="s">
        <v>553</v>
      </c>
      <c r="K2256" s="1">
        <v>48000</v>
      </c>
      <c r="L2256" s="1">
        <v>48000</v>
      </c>
      <c r="M2256" s="1">
        <v>24000</v>
      </c>
      <c r="N2256" s="2">
        <v>1.7057916666666699</v>
      </c>
      <c r="O2256" s="2">
        <v>1.7057916666666699</v>
      </c>
      <c r="P2256" s="16">
        <v>2.0333333333333301</v>
      </c>
    </row>
    <row r="2257" spans="1:16" x14ac:dyDescent="0.35">
      <c r="A2257" s="23" t="str">
        <f t="shared" si="72"/>
        <v>06</v>
      </c>
      <c r="B2257" s="23">
        <f t="shared" si="73"/>
        <v>1022183</v>
      </c>
      <c r="C2257" s="6" t="s">
        <v>1188</v>
      </c>
      <c r="D2257" s="7" t="s">
        <v>1095</v>
      </c>
      <c r="E2257" s="7" t="s">
        <v>14</v>
      </c>
      <c r="F2257" s="7" t="s">
        <v>1086</v>
      </c>
      <c r="G2257" s="7" t="s">
        <v>1041</v>
      </c>
      <c r="H2257" s="7" t="s">
        <v>246</v>
      </c>
      <c r="I2257" s="7" t="s">
        <v>247</v>
      </c>
      <c r="J2257" s="6" t="s">
        <v>553</v>
      </c>
      <c r="K2257" s="1">
        <v>0</v>
      </c>
      <c r="L2257" s="1">
        <v>0</v>
      </c>
      <c r="M2257" s="1">
        <v>360000</v>
      </c>
      <c r="N2257" s="2">
        <v>0</v>
      </c>
      <c r="O2257" s="2">
        <v>0</v>
      </c>
      <c r="P2257" s="16">
        <v>2.1310861111111099</v>
      </c>
    </row>
    <row r="2258" spans="1:16" x14ac:dyDescent="0.35">
      <c r="A2258" s="23" t="str">
        <f t="shared" si="72"/>
        <v>06</v>
      </c>
      <c r="B2258" s="23">
        <f t="shared" si="73"/>
        <v>1021905</v>
      </c>
      <c r="C2258" s="6" t="s">
        <v>1188</v>
      </c>
      <c r="D2258" s="7" t="s">
        <v>1095</v>
      </c>
      <c r="E2258" s="7" t="s">
        <v>14</v>
      </c>
      <c r="F2258" s="7" t="s">
        <v>1081</v>
      </c>
      <c r="G2258" s="7" t="s">
        <v>1010</v>
      </c>
      <c r="H2258" s="7" t="s">
        <v>199</v>
      </c>
      <c r="I2258" s="7" t="s">
        <v>200</v>
      </c>
      <c r="J2258" s="6" t="s">
        <v>553</v>
      </c>
      <c r="K2258" s="1">
        <v>24000</v>
      </c>
      <c r="L2258" s="1">
        <v>24000</v>
      </c>
      <c r="M2258" s="1"/>
      <c r="N2258" s="2">
        <v>1.25579166666667</v>
      </c>
      <c r="O2258" s="2">
        <v>1.25579166666667</v>
      </c>
      <c r="P2258" s="16"/>
    </row>
    <row r="2259" spans="1:16" x14ac:dyDescent="0.35">
      <c r="A2259" s="23" t="str">
        <f t="shared" si="72"/>
        <v>06</v>
      </c>
      <c r="B2259" s="23">
        <f t="shared" si="73"/>
        <v>1021735</v>
      </c>
      <c r="C2259" s="6" t="s">
        <v>1188</v>
      </c>
      <c r="D2259" s="7" t="s">
        <v>1095</v>
      </c>
      <c r="E2259" s="7" t="s">
        <v>14</v>
      </c>
      <c r="F2259" s="7" t="s">
        <v>1069</v>
      </c>
      <c r="G2259" s="7" t="s">
        <v>1033</v>
      </c>
      <c r="H2259" s="7" t="s">
        <v>179</v>
      </c>
      <c r="I2259" s="7" t="s">
        <v>180</v>
      </c>
      <c r="J2259" s="6" t="s">
        <v>553</v>
      </c>
      <c r="K2259" s="1">
        <v>72000</v>
      </c>
      <c r="L2259" s="1">
        <v>72000</v>
      </c>
      <c r="M2259" s="1">
        <v>72000</v>
      </c>
      <c r="N2259" s="2">
        <v>4.32951388888889</v>
      </c>
      <c r="O2259" s="2">
        <v>4.32951388888889</v>
      </c>
      <c r="P2259" s="16">
        <v>4.5330000000000004</v>
      </c>
    </row>
    <row r="2260" spans="1:16" x14ac:dyDescent="0.35">
      <c r="A2260" s="23" t="str">
        <f t="shared" si="72"/>
        <v>06</v>
      </c>
      <c r="B2260" s="23">
        <f t="shared" si="73"/>
        <v>1022748</v>
      </c>
      <c r="C2260" s="6" t="s">
        <v>1188</v>
      </c>
      <c r="D2260" s="7" t="s">
        <v>1095</v>
      </c>
      <c r="E2260" s="7" t="s">
        <v>14</v>
      </c>
      <c r="F2260" s="7" t="s">
        <v>1069</v>
      </c>
      <c r="G2260" s="7" t="s">
        <v>1033</v>
      </c>
      <c r="H2260" s="7" t="s">
        <v>336</v>
      </c>
      <c r="I2260" s="7" t="s">
        <v>337</v>
      </c>
      <c r="J2260" s="6" t="s">
        <v>553</v>
      </c>
      <c r="K2260" s="1">
        <v>216000</v>
      </c>
      <c r="L2260" s="1">
        <v>240000</v>
      </c>
      <c r="M2260" s="1">
        <v>96000</v>
      </c>
      <c r="N2260" s="2">
        <v>4.8027916666666703</v>
      </c>
      <c r="O2260" s="2">
        <v>4.8027916666666703</v>
      </c>
      <c r="P2260" s="16">
        <v>4.9953124999999998</v>
      </c>
    </row>
    <row r="2261" spans="1:16" x14ac:dyDescent="0.35">
      <c r="A2261" s="23" t="str">
        <f t="shared" si="72"/>
        <v>06</v>
      </c>
      <c r="B2261" s="23">
        <f t="shared" si="73"/>
        <v>1022418</v>
      </c>
      <c r="C2261" s="6" t="s">
        <v>1188</v>
      </c>
      <c r="D2261" s="7" t="s">
        <v>1095</v>
      </c>
      <c r="E2261" s="7" t="s">
        <v>14</v>
      </c>
      <c r="F2261" s="7" t="s">
        <v>1069</v>
      </c>
      <c r="G2261" s="7" t="s">
        <v>1016</v>
      </c>
      <c r="H2261" s="7" t="s">
        <v>1108</v>
      </c>
      <c r="I2261" s="7" t="s">
        <v>296</v>
      </c>
      <c r="J2261" s="6" t="s">
        <v>553</v>
      </c>
      <c r="K2261" s="1">
        <v>42000</v>
      </c>
      <c r="L2261" s="1">
        <v>47880</v>
      </c>
      <c r="M2261" s="1">
        <v>47880</v>
      </c>
      <c r="N2261" s="2">
        <v>9.1057857142857106</v>
      </c>
      <c r="O2261" s="2">
        <v>9.1057852965747692</v>
      </c>
      <c r="P2261" s="16">
        <v>5.2697172619047601</v>
      </c>
    </row>
    <row r="2262" spans="1:16" x14ac:dyDescent="0.35">
      <c r="A2262" s="23" t="str">
        <f t="shared" si="72"/>
        <v>06</v>
      </c>
      <c r="B2262" s="23">
        <f t="shared" si="73"/>
        <v>1020636</v>
      </c>
      <c r="C2262" s="6" t="s">
        <v>1188</v>
      </c>
      <c r="D2262" s="7" t="s">
        <v>1095</v>
      </c>
      <c r="E2262" s="7" t="s">
        <v>16</v>
      </c>
      <c r="F2262" s="7" t="s">
        <v>985</v>
      </c>
      <c r="G2262" s="7" t="s">
        <v>1012</v>
      </c>
      <c r="H2262" s="7" t="s">
        <v>43</v>
      </c>
      <c r="I2262" s="7" t="s">
        <v>44</v>
      </c>
      <c r="J2262" s="6" t="s">
        <v>553</v>
      </c>
      <c r="K2262" s="1">
        <v>13000</v>
      </c>
      <c r="L2262" s="1">
        <v>13000</v>
      </c>
      <c r="M2262" s="1">
        <v>14000</v>
      </c>
      <c r="N2262" s="2">
        <v>4.266</v>
      </c>
      <c r="O2262" s="2">
        <v>4.266</v>
      </c>
      <c r="P2262" s="16">
        <v>4.0877959071428602</v>
      </c>
    </row>
    <row r="2263" spans="1:16" x14ac:dyDescent="0.35">
      <c r="A2263" s="23" t="str">
        <f t="shared" si="72"/>
        <v>06</v>
      </c>
      <c r="B2263" s="23">
        <f t="shared" si="73"/>
        <v>1020704</v>
      </c>
      <c r="C2263" s="6" t="s">
        <v>1188</v>
      </c>
      <c r="D2263" s="7" t="s">
        <v>1095</v>
      </c>
      <c r="E2263" s="7" t="s">
        <v>16</v>
      </c>
      <c r="F2263" s="7" t="s">
        <v>985</v>
      </c>
      <c r="G2263" s="7" t="s">
        <v>1012</v>
      </c>
      <c r="H2263" s="7" t="s">
        <v>57</v>
      </c>
      <c r="I2263" s="7" t="s">
        <v>58</v>
      </c>
      <c r="J2263" s="6" t="s">
        <v>553</v>
      </c>
      <c r="K2263" s="1">
        <v>1000</v>
      </c>
      <c r="L2263" s="1">
        <v>1000</v>
      </c>
      <c r="M2263" s="1">
        <v>1000</v>
      </c>
      <c r="N2263" s="2">
        <v>4.5389999999999997</v>
      </c>
      <c r="O2263" s="2">
        <v>4.5389999999999997</v>
      </c>
      <c r="P2263" s="16">
        <v>4.3695031999999996</v>
      </c>
    </row>
    <row r="2264" spans="1:16" x14ac:dyDescent="0.35">
      <c r="A2264" s="23" t="str">
        <f t="shared" si="72"/>
        <v>06</v>
      </c>
      <c r="B2264" s="23">
        <f t="shared" si="73"/>
        <v>1021609</v>
      </c>
      <c r="C2264" s="6" t="s">
        <v>1188</v>
      </c>
      <c r="D2264" s="7" t="s">
        <v>1095</v>
      </c>
      <c r="E2264" s="7" t="s">
        <v>16</v>
      </c>
      <c r="F2264" s="7" t="s">
        <v>985</v>
      </c>
      <c r="G2264" s="7" t="s">
        <v>1012</v>
      </c>
      <c r="H2264" s="7" t="s">
        <v>167</v>
      </c>
      <c r="I2264" s="7" t="s">
        <v>168</v>
      </c>
      <c r="J2264" s="6" t="s">
        <v>553</v>
      </c>
      <c r="K2264" s="1">
        <v>0</v>
      </c>
      <c r="L2264" s="1">
        <v>0</v>
      </c>
      <c r="M2264" s="1">
        <v>45000</v>
      </c>
      <c r="N2264" s="2">
        <v>0</v>
      </c>
      <c r="O2264" s="2">
        <v>0</v>
      </c>
      <c r="P2264" s="16">
        <v>4.6068619711111101</v>
      </c>
    </row>
    <row r="2265" spans="1:16" x14ac:dyDescent="0.35">
      <c r="A2265" s="23" t="str">
        <f t="shared" si="72"/>
        <v>06</v>
      </c>
      <c r="B2265" s="23">
        <f t="shared" si="73"/>
        <v>1022931</v>
      </c>
      <c r="C2265" s="6" t="s">
        <v>1188</v>
      </c>
      <c r="D2265" s="7" t="s">
        <v>1095</v>
      </c>
      <c r="E2265" s="7" t="s">
        <v>16</v>
      </c>
      <c r="F2265" s="7" t="s">
        <v>985</v>
      </c>
      <c r="G2265" s="7" t="s">
        <v>1012</v>
      </c>
      <c r="H2265" s="7" t="s">
        <v>386</v>
      </c>
      <c r="I2265" s="7" t="s">
        <v>387</v>
      </c>
      <c r="J2265" s="6" t="s">
        <v>553</v>
      </c>
      <c r="K2265" s="1">
        <v>20000</v>
      </c>
      <c r="L2265" s="1">
        <v>20000</v>
      </c>
      <c r="M2265" s="1">
        <v>35000</v>
      </c>
      <c r="N2265" s="2">
        <v>4.3049499999999998</v>
      </c>
      <c r="O2265" s="2">
        <v>4.3049499999999998</v>
      </c>
      <c r="P2265" s="16">
        <v>4.2233274714285702</v>
      </c>
    </row>
    <row r="2266" spans="1:16" x14ac:dyDescent="0.35">
      <c r="A2266" s="23" t="str">
        <f t="shared" si="72"/>
        <v>06</v>
      </c>
      <c r="B2266" s="23">
        <f t="shared" si="73"/>
        <v>1022313</v>
      </c>
      <c r="C2266" s="6" t="s">
        <v>1188</v>
      </c>
      <c r="D2266" s="7" t="s">
        <v>1095</v>
      </c>
      <c r="E2266" s="7" t="s">
        <v>16</v>
      </c>
      <c r="F2266" s="7" t="s">
        <v>1075</v>
      </c>
      <c r="G2266" s="7" t="s">
        <v>1035</v>
      </c>
      <c r="H2266" s="7" t="s">
        <v>273</v>
      </c>
      <c r="I2266" s="7" t="s">
        <v>274</v>
      </c>
      <c r="J2266" s="6" t="s">
        <v>553</v>
      </c>
      <c r="K2266" s="1">
        <v>2000</v>
      </c>
      <c r="L2266" s="1">
        <v>2000</v>
      </c>
      <c r="M2266" s="1">
        <v>2000</v>
      </c>
      <c r="N2266" s="2">
        <v>3.8374999999999999</v>
      </c>
      <c r="O2266" s="2">
        <v>3.8374999999999999</v>
      </c>
      <c r="P2266" s="16">
        <v>3.7095893499999999</v>
      </c>
    </row>
    <row r="2267" spans="1:16" x14ac:dyDescent="0.35">
      <c r="A2267" s="23" t="str">
        <f t="shared" si="72"/>
        <v>06</v>
      </c>
      <c r="B2267" s="23">
        <f t="shared" si="73"/>
        <v>1022326</v>
      </c>
      <c r="C2267" s="6" t="s">
        <v>1188</v>
      </c>
      <c r="D2267" s="7" t="s">
        <v>1095</v>
      </c>
      <c r="E2267" s="7" t="s">
        <v>16</v>
      </c>
      <c r="F2267" s="7" t="s">
        <v>1075</v>
      </c>
      <c r="G2267" s="7" t="s">
        <v>1035</v>
      </c>
      <c r="H2267" s="7" t="s">
        <v>275</v>
      </c>
      <c r="I2267" s="7" t="s">
        <v>276</v>
      </c>
      <c r="J2267" s="6" t="s">
        <v>553</v>
      </c>
      <c r="K2267" s="1">
        <v>25000</v>
      </c>
      <c r="L2267" s="1">
        <v>25000</v>
      </c>
      <c r="M2267" s="1">
        <v>25000</v>
      </c>
      <c r="N2267" s="2">
        <v>3.2922799999999999</v>
      </c>
      <c r="O2267" s="2">
        <v>3.2922799999999999</v>
      </c>
      <c r="P2267" s="16">
        <v>3.198641356</v>
      </c>
    </row>
    <row r="2268" spans="1:16" x14ac:dyDescent="0.35">
      <c r="A2268" s="23" t="str">
        <f t="shared" si="72"/>
        <v>06</v>
      </c>
      <c r="B2268" s="23">
        <f t="shared" si="73"/>
        <v>1022587</v>
      </c>
      <c r="C2268" s="6" t="s">
        <v>1188</v>
      </c>
      <c r="D2268" s="7" t="s">
        <v>1095</v>
      </c>
      <c r="E2268" s="7" t="s">
        <v>16</v>
      </c>
      <c r="F2268" s="7" t="s">
        <v>1075</v>
      </c>
      <c r="G2268" s="7" t="s">
        <v>1035</v>
      </c>
      <c r="H2268" s="7" t="s">
        <v>313</v>
      </c>
      <c r="I2268" s="7" t="s">
        <v>314</v>
      </c>
      <c r="J2268" s="6" t="s">
        <v>553</v>
      </c>
      <c r="K2268" s="1">
        <v>3000</v>
      </c>
      <c r="L2268" s="1">
        <v>3000</v>
      </c>
      <c r="M2268" s="1">
        <v>3000</v>
      </c>
      <c r="N2268" s="2">
        <v>3.87666666666667</v>
      </c>
      <c r="O2268" s="2">
        <v>3.87666666666667</v>
      </c>
      <c r="P2268" s="16">
        <v>3.9145993666666699</v>
      </c>
    </row>
    <row r="2269" spans="1:16" x14ac:dyDescent="0.35">
      <c r="A2269" s="23" t="str">
        <f t="shared" si="72"/>
        <v>06</v>
      </c>
      <c r="B2269" s="23">
        <f t="shared" si="73"/>
        <v>1022664</v>
      </c>
      <c r="C2269" s="6" t="s">
        <v>1188</v>
      </c>
      <c r="D2269" s="7" t="s">
        <v>1095</v>
      </c>
      <c r="E2269" s="7" t="s">
        <v>16</v>
      </c>
      <c r="F2269" s="7" t="s">
        <v>1075</v>
      </c>
      <c r="G2269" s="7" t="s">
        <v>1035</v>
      </c>
      <c r="H2269" s="7" t="s">
        <v>334</v>
      </c>
      <c r="I2269" s="7" t="s">
        <v>335</v>
      </c>
      <c r="J2269" s="6" t="s">
        <v>553</v>
      </c>
      <c r="K2269" s="1">
        <v>20000</v>
      </c>
      <c r="L2269" s="1">
        <v>20000</v>
      </c>
      <c r="M2269" s="1">
        <v>70000</v>
      </c>
      <c r="N2269" s="2">
        <v>3.4402499999999998</v>
      </c>
      <c r="O2269" s="2">
        <v>3.4402499999999998</v>
      </c>
      <c r="P2269" s="16">
        <v>3.3787832828571398</v>
      </c>
    </row>
    <row r="2270" spans="1:16" x14ac:dyDescent="0.35">
      <c r="A2270" s="23" t="str">
        <f t="shared" si="72"/>
        <v>06</v>
      </c>
      <c r="B2270" s="23">
        <f t="shared" si="73"/>
        <v>1023301</v>
      </c>
      <c r="C2270" s="6" t="s">
        <v>1188</v>
      </c>
      <c r="D2270" s="7" t="s">
        <v>1095</v>
      </c>
      <c r="E2270" s="7" t="s">
        <v>16</v>
      </c>
      <c r="F2270" s="7" t="s">
        <v>1075</v>
      </c>
      <c r="G2270" s="7" t="s">
        <v>1035</v>
      </c>
      <c r="H2270" s="7" t="s">
        <v>488</v>
      </c>
      <c r="I2270" s="7" t="s">
        <v>489</v>
      </c>
      <c r="J2270" s="6" t="s">
        <v>553</v>
      </c>
      <c r="K2270" s="1">
        <v>23500</v>
      </c>
      <c r="L2270" s="1">
        <v>23500</v>
      </c>
      <c r="M2270" s="1">
        <v>23500</v>
      </c>
      <c r="N2270" s="2">
        <v>3.76255319148936</v>
      </c>
      <c r="O2270" s="2">
        <v>3.76255319148936</v>
      </c>
      <c r="P2270" s="16">
        <v>3.6380178340425502</v>
      </c>
    </row>
    <row r="2271" spans="1:16" x14ac:dyDescent="0.35">
      <c r="A2271" s="23" t="str">
        <f t="shared" si="72"/>
        <v>06</v>
      </c>
      <c r="B2271" s="23">
        <f t="shared" si="73"/>
        <v>1020105</v>
      </c>
      <c r="C2271" s="6" t="s">
        <v>1188</v>
      </c>
      <c r="D2271" s="7" t="s">
        <v>1095</v>
      </c>
      <c r="E2271" s="7" t="s">
        <v>16</v>
      </c>
      <c r="F2271" s="7" t="s">
        <v>1075</v>
      </c>
      <c r="G2271" s="7" t="s">
        <v>1002</v>
      </c>
      <c r="H2271" s="7" t="s">
        <v>19</v>
      </c>
      <c r="I2271" s="7" t="s">
        <v>20</v>
      </c>
      <c r="J2271" s="6" t="s">
        <v>553</v>
      </c>
      <c r="K2271" s="1">
        <v>40000</v>
      </c>
      <c r="L2271" s="1">
        <v>40000</v>
      </c>
      <c r="M2271" s="1">
        <v>40000</v>
      </c>
      <c r="N2271" s="2">
        <v>3.8375499999999998</v>
      </c>
      <c r="O2271" s="2">
        <v>3.8375499999999998</v>
      </c>
      <c r="P2271" s="16">
        <v>3.7573694299999998</v>
      </c>
    </row>
    <row r="2272" spans="1:16" x14ac:dyDescent="0.35">
      <c r="A2272" s="23" t="str">
        <f t="shared" si="72"/>
        <v>06</v>
      </c>
      <c r="B2272" s="23">
        <f t="shared" si="73"/>
        <v>1022472</v>
      </c>
      <c r="C2272" s="6" t="s">
        <v>1188</v>
      </c>
      <c r="D2272" s="7" t="s">
        <v>1095</v>
      </c>
      <c r="E2272" s="7" t="s">
        <v>16</v>
      </c>
      <c r="F2272" s="7" t="s">
        <v>1075</v>
      </c>
      <c r="G2272" s="7" t="s">
        <v>1002</v>
      </c>
      <c r="H2272" s="7" t="s">
        <v>303</v>
      </c>
      <c r="I2272" s="7" t="s">
        <v>304</v>
      </c>
      <c r="J2272" s="6" t="s">
        <v>553</v>
      </c>
      <c r="K2272" s="1">
        <v>15000</v>
      </c>
      <c r="L2272" s="1">
        <v>15000</v>
      </c>
      <c r="M2272" s="1">
        <v>15000</v>
      </c>
      <c r="N2272" s="2">
        <v>3.9544000000000001</v>
      </c>
      <c r="O2272" s="2">
        <v>3.9544000000000001</v>
      </c>
      <c r="P2272" s="16">
        <v>3.8672893799999999</v>
      </c>
    </row>
    <row r="2273" spans="1:16" x14ac:dyDescent="0.35">
      <c r="A2273" s="23" t="str">
        <f t="shared" si="72"/>
        <v>06</v>
      </c>
      <c r="B2273" s="23">
        <f t="shared" si="73"/>
        <v>1023349</v>
      </c>
      <c r="C2273" s="6" t="s">
        <v>1188</v>
      </c>
      <c r="D2273" s="7" t="s">
        <v>1095</v>
      </c>
      <c r="E2273" s="7" t="s">
        <v>16</v>
      </c>
      <c r="F2273" s="7" t="s">
        <v>1075</v>
      </c>
      <c r="G2273" s="7" t="s">
        <v>1002</v>
      </c>
      <c r="H2273" s="7" t="s">
        <v>564</v>
      </c>
      <c r="I2273" s="7" t="s">
        <v>565</v>
      </c>
      <c r="J2273" s="6" t="s">
        <v>553</v>
      </c>
      <c r="K2273" s="1">
        <v>5000</v>
      </c>
      <c r="L2273" s="1">
        <v>5000</v>
      </c>
      <c r="M2273" s="1">
        <v>5000</v>
      </c>
      <c r="N2273" s="2">
        <v>3.8376000000000001</v>
      </c>
      <c r="O2273" s="2">
        <v>3.8376000000000001</v>
      </c>
      <c r="P2273" s="16">
        <v>3.7835870599999999</v>
      </c>
    </row>
    <row r="2274" spans="1:16" x14ac:dyDescent="0.35">
      <c r="A2274" s="23" t="str">
        <f t="shared" si="72"/>
        <v>06</v>
      </c>
      <c r="B2274" s="23">
        <f t="shared" si="73"/>
        <v>1020110</v>
      </c>
      <c r="C2274" s="6" t="s">
        <v>1188</v>
      </c>
      <c r="D2274" s="7" t="s">
        <v>1095</v>
      </c>
      <c r="E2274" s="7" t="s">
        <v>16</v>
      </c>
      <c r="F2274" s="7" t="s">
        <v>1075</v>
      </c>
      <c r="G2274" s="7" t="s">
        <v>1003</v>
      </c>
      <c r="H2274" s="7" t="s">
        <v>21</v>
      </c>
      <c r="I2274" s="7" t="s">
        <v>22</v>
      </c>
      <c r="J2274" s="6" t="s">
        <v>553</v>
      </c>
      <c r="K2274" s="1">
        <v>700000</v>
      </c>
      <c r="L2274" s="1">
        <v>700000</v>
      </c>
      <c r="M2274" s="1">
        <v>727980</v>
      </c>
      <c r="N2274" s="2">
        <v>3.3779499999999998</v>
      </c>
      <c r="O2274" s="2">
        <v>3.3779499999999998</v>
      </c>
      <c r="P2274" s="16">
        <v>3.3252329091458601</v>
      </c>
    </row>
    <row r="2275" spans="1:16" x14ac:dyDescent="0.35">
      <c r="A2275" s="23" t="str">
        <f t="shared" si="72"/>
        <v>06</v>
      </c>
      <c r="B2275" s="23">
        <f t="shared" si="73"/>
        <v>1020589</v>
      </c>
      <c r="C2275" s="6" t="s">
        <v>1188</v>
      </c>
      <c r="D2275" s="7" t="s">
        <v>1095</v>
      </c>
      <c r="E2275" s="7" t="s">
        <v>16</v>
      </c>
      <c r="F2275" s="7" t="s">
        <v>1075</v>
      </c>
      <c r="G2275" s="7" t="s">
        <v>1003</v>
      </c>
      <c r="H2275" s="7" t="s">
        <v>37</v>
      </c>
      <c r="I2275" s="7" t="s">
        <v>38</v>
      </c>
      <c r="J2275" s="6" t="s">
        <v>553</v>
      </c>
      <c r="K2275" s="1">
        <v>120000</v>
      </c>
      <c r="L2275" s="1">
        <v>120000</v>
      </c>
      <c r="M2275" s="1">
        <v>120000</v>
      </c>
      <c r="N2275" s="2">
        <v>3.6038583333333301</v>
      </c>
      <c r="O2275" s="2">
        <v>3.6038583333333301</v>
      </c>
      <c r="P2275" s="16">
        <v>3.51913123666667</v>
      </c>
    </row>
    <row r="2276" spans="1:16" x14ac:dyDescent="0.35">
      <c r="A2276" s="23" t="str">
        <f t="shared" si="72"/>
        <v>06</v>
      </c>
      <c r="B2276" s="23">
        <f t="shared" si="73"/>
        <v>1020681</v>
      </c>
      <c r="C2276" s="6" t="s">
        <v>1188</v>
      </c>
      <c r="D2276" s="7" t="s">
        <v>1095</v>
      </c>
      <c r="E2276" s="7" t="s">
        <v>16</v>
      </c>
      <c r="F2276" s="7" t="s">
        <v>1075</v>
      </c>
      <c r="G2276" s="7" t="s">
        <v>1003</v>
      </c>
      <c r="H2276" s="7" t="s">
        <v>55</v>
      </c>
      <c r="I2276" s="7" t="s">
        <v>56</v>
      </c>
      <c r="J2276" s="6" t="s">
        <v>553</v>
      </c>
      <c r="K2276" s="1">
        <v>10000</v>
      </c>
      <c r="L2276" s="1">
        <v>10000</v>
      </c>
      <c r="M2276" s="1">
        <v>10000</v>
      </c>
      <c r="N2276" s="2">
        <v>3.8376000000000001</v>
      </c>
      <c r="O2276" s="2">
        <v>3.8376000000000001</v>
      </c>
      <c r="P2276" s="16">
        <v>3.7816461299999999</v>
      </c>
    </row>
    <row r="2277" spans="1:16" x14ac:dyDescent="0.35">
      <c r="A2277" s="23" t="str">
        <f t="shared" si="72"/>
        <v>06</v>
      </c>
      <c r="B2277" s="23">
        <f t="shared" si="73"/>
        <v>1021603</v>
      </c>
      <c r="C2277" s="6" t="s">
        <v>1188</v>
      </c>
      <c r="D2277" s="7" t="s">
        <v>1095</v>
      </c>
      <c r="E2277" s="7" t="s">
        <v>16</v>
      </c>
      <c r="F2277" s="7" t="s">
        <v>1075</v>
      </c>
      <c r="G2277" s="7" t="s">
        <v>1003</v>
      </c>
      <c r="H2277" s="7" t="s">
        <v>165</v>
      </c>
      <c r="I2277" s="7" t="s">
        <v>166</v>
      </c>
      <c r="J2277" s="6" t="s">
        <v>553</v>
      </c>
      <c r="K2277" s="1">
        <v>7000</v>
      </c>
      <c r="L2277" s="1">
        <v>7000</v>
      </c>
      <c r="M2277" s="1">
        <v>7000</v>
      </c>
      <c r="N2277" s="2">
        <v>3.8220000000000001</v>
      </c>
      <c r="O2277" s="2">
        <v>3.8220000000000001</v>
      </c>
      <c r="P2277" s="16">
        <v>3.8418147714285702</v>
      </c>
    </row>
    <row r="2278" spans="1:16" x14ac:dyDescent="0.35">
      <c r="A2278" s="23" t="str">
        <f t="shared" si="72"/>
        <v>06</v>
      </c>
      <c r="B2278" s="23">
        <f t="shared" si="73"/>
        <v>1022370</v>
      </c>
      <c r="C2278" s="6" t="s">
        <v>1188</v>
      </c>
      <c r="D2278" s="7" t="s">
        <v>1095</v>
      </c>
      <c r="E2278" s="7" t="s">
        <v>16</v>
      </c>
      <c r="F2278" s="7" t="s">
        <v>1075</v>
      </c>
      <c r="G2278" s="7" t="s">
        <v>1003</v>
      </c>
      <c r="H2278" s="7" t="s">
        <v>279</v>
      </c>
      <c r="I2278" s="7" t="s">
        <v>280</v>
      </c>
      <c r="J2278" s="6" t="s">
        <v>553</v>
      </c>
      <c r="K2278" s="1">
        <v>40000</v>
      </c>
      <c r="L2278" s="1">
        <v>40000</v>
      </c>
      <c r="M2278" s="1">
        <v>40000</v>
      </c>
      <c r="N2278" s="2">
        <v>3.6427999999999998</v>
      </c>
      <c r="O2278" s="2">
        <v>3.6427999999999998</v>
      </c>
      <c r="P2278" s="16">
        <v>3.580851585</v>
      </c>
    </row>
    <row r="2279" spans="1:16" x14ac:dyDescent="0.35">
      <c r="A2279" s="23" t="str">
        <f t="shared" si="72"/>
        <v>06</v>
      </c>
      <c r="B2279" s="23">
        <f t="shared" si="73"/>
        <v>1022919</v>
      </c>
      <c r="C2279" s="6" t="s">
        <v>1188</v>
      </c>
      <c r="D2279" s="7" t="s">
        <v>1095</v>
      </c>
      <c r="E2279" s="7" t="s">
        <v>16</v>
      </c>
      <c r="F2279" s="7" t="s">
        <v>1075</v>
      </c>
      <c r="G2279" s="7" t="s">
        <v>1003</v>
      </c>
      <c r="H2279" s="7" t="s">
        <v>378</v>
      </c>
      <c r="I2279" s="7" t="s">
        <v>379</v>
      </c>
      <c r="J2279" s="6" t="s">
        <v>553</v>
      </c>
      <c r="K2279" s="1">
        <v>24000</v>
      </c>
      <c r="L2279" s="1">
        <v>24000</v>
      </c>
      <c r="M2279" s="1">
        <v>24000</v>
      </c>
      <c r="N2279" s="2">
        <v>3.6038749999999999</v>
      </c>
      <c r="O2279" s="2">
        <v>3.6038749999999999</v>
      </c>
      <c r="P2279" s="16">
        <v>3.4657609041666699</v>
      </c>
    </row>
    <row r="2280" spans="1:16" x14ac:dyDescent="0.35">
      <c r="A2280" s="23" t="str">
        <f t="shared" si="72"/>
        <v>06</v>
      </c>
      <c r="B2280" s="23">
        <f t="shared" si="73"/>
        <v>1020592</v>
      </c>
      <c r="C2280" s="6" t="s">
        <v>1188</v>
      </c>
      <c r="D2280" s="7" t="s">
        <v>1095</v>
      </c>
      <c r="E2280" s="7" t="s">
        <v>16</v>
      </c>
      <c r="F2280" s="7" t="s">
        <v>1075</v>
      </c>
      <c r="G2280" s="7" t="s">
        <v>1011</v>
      </c>
      <c r="H2280" s="7" t="s">
        <v>39</v>
      </c>
      <c r="I2280" s="7" t="s">
        <v>40</v>
      </c>
      <c r="J2280" s="6" t="s">
        <v>553</v>
      </c>
      <c r="K2280" s="1">
        <v>170000</v>
      </c>
      <c r="L2280" s="1">
        <v>167000</v>
      </c>
      <c r="M2280" s="1">
        <v>162920</v>
      </c>
      <c r="N2280" s="2">
        <v>3.4870117647058798</v>
      </c>
      <c r="O2280" s="2">
        <v>3.4870119760479001</v>
      </c>
      <c r="P2280" s="16">
        <v>3.4315660078566199</v>
      </c>
    </row>
    <row r="2281" spans="1:16" x14ac:dyDescent="0.35">
      <c r="A2281" s="23" t="str">
        <f t="shared" si="72"/>
        <v>06</v>
      </c>
      <c r="B2281" s="23">
        <f t="shared" si="73"/>
        <v>1020620</v>
      </c>
      <c r="C2281" s="6" t="s">
        <v>1188</v>
      </c>
      <c r="D2281" s="7" t="s">
        <v>1095</v>
      </c>
      <c r="E2281" s="7" t="s">
        <v>16</v>
      </c>
      <c r="F2281" s="7" t="s">
        <v>1075</v>
      </c>
      <c r="G2281" s="7" t="s">
        <v>1011</v>
      </c>
      <c r="H2281" s="7" t="s">
        <v>41</v>
      </c>
      <c r="I2281" s="7" t="s">
        <v>42</v>
      </c>
      <c r="J2281" s="6" t="s">
        <v>553</v>
      </c>
      <c r="K2281" s="1">
        <v>30000</v>
      </c>
      <c r="L2281" s="1">
        <v>30000</v>
      </c>
      <c r="M2281" s="1">
        <v>30000</v>
      </c>
      <c r="N2281" s="2">
        <v>3.4870000000000001</v>
      </c>
      <c r="O2281" s="2">
        <v>3.4870000000000001</v>
      </c>
      <c r="P2281" s="16">
        <v>3.3966640366666701</v>
      </c>
    </row>
    <row r="2282" spans="1:16" x14ac:dyDescent="0.35">
      <c r="A2282" s="23" t="str">
        <f t="shared" si="72"/>
        <v>06</v>
      </c>
      <c r="B2282" s="23">
        <f t="shared" si="73"/>
        <v>1020758</v>
      </c>
      <c r="C2282" s="6" t="s">
        <v>1188</v>
      </c>
      <c r="D2282" s="7" t="s">
        <v>1095</v>
      </c>
      <c r="E2282" s="7" t="s">
        <v>16</v>
      </c>
      <c r="F2282" s="7" t="s">
        <v>1075</v>
      </c>
      <c r="G2282" s="7" t="s">
        <v>1011</v>
      </c>
      <c r="H2282" s="7" t="s">
        <v>63</v>
      </c>
      <c r="I2282" s="7" t="s">
        <v>64</v>
      </c>
      <c r="J2282" s="6" t="s">
        <v>553</v>
      </c>
      <c r="K2282" s="1">
        <v>3000</v>
      </c>
      <c r="L2282" s="1">
        <v>3000</v>
      </c>
      <c r="M2282" s="1">
        <v>3000</v>
      </c>
      <c r="N2282" s="2">
        <v>3.7986666666666702</v>
      </c>
      <c r="O2282" s="2">
        <v>3.7986666666666702</v>
      </c>
      <c r="P2282" s="16">
        <v>3.8187663000000001</v>
      </c>
    </row>
    <row r="2283" spans="1:16" x14ac:dyDescent="0.35">
      <c r="A2283" s="23" t="str">
        <f t="shared" si="72"/>
        <v>06</v>
      </c>
      <c r="B2283" s="23">
        <f t="shared" si="73"/>
        <v>1022499</v>
      </c>
      <c r="C2283" s="6" t="s">
        <v>1188</v>
      </c>
      <c r="D2283" s="7" t="s">
        <v>1095</v>
      </c>
      <c r="E2283" s="7" t="s">
        <v>16</v>
      </c>
      <c r="F2283" s="7" t="s">
        <v>1075</v>
      </c>
      <c r="G2283" s="7" t="s">
        <v>1011</v>
      </c>
      <c r="H2283" s="7" t="s">
        <v>305</v>
      </c>
      <c r="I2283" s="7" t="s">
        <v>306</v>
      </c>
      <c r="J2283" s="6" t="s">
        <v>553</v>
      </c>
      <c r="K2283" s="1">
        <v>21000</v>
      </c>
      <c r="L2283" s="1">
        <v>21000</v>
      </c>
      <c r="M2283" s="1">
        <v>21000</v>
      </c>
      <c r="N2283" s="2">
        <v>3.9544285714285698</v>
      </c>
      <c r="O2283" s="2">
        <v>3.9544285714285698</v>
      </c>
      <c r="P2283" s="16">
        <v>3.7927037761904798</v>
      </c>
    </row>
    <row r="2284" spans="1:16" x14ac:dyDescent="0.35">
      <c r="A2284" s="23" t="str">
        <f t="shared" si="72"/>
        <v>06</v>
      </c>
      <c r="B2284" s="23">
        <f t="shared" si="73"/>
        <v>1022600</v>
      </c>
      <c r="C2284" s="6" t="s">
        <v>1188</v>
      </c>
      <c r="D2284" s="7" t="s">
        <v>1095</v>
      </c>
      <c r="E2284" s="7" t="s">
        <v>16</v>
      </c>
      <c r="F2284" s="7" t="s">
        <v>1075</v>
      </c>
      <c r="G2284" s="7" t="s">
        <v>1011</v>
      </c>
      <c r="H2284" s="7" t="s">
        <v>316</v>
      </c>
      <c r="I2284" s="7" t="s">
        <v>317</v>
      </c>
      <c r="J2284" s="6" t="s">
        <v>553</v>
      </c>
      <c r="K2284" s="1">
        <v>15000</v>
      </c>
      <c r="L2284" s="1">
        <v>15000</v>
      </c>
      <c r="M2284" s="1">
        <v>15000</v>
      </c>
      <c r="N2284" s="2">
        <v>3.6427999999999998</v>
      </c>
      <c r="O2284" s="2">
        <v>3.6427999999999998</v>
      </c>
      <c r="P2284" s="16">
        <v>3.5482501399999999</v>
      </c>
    </row>
    <row r="2285" spans="1:16" x14ac:dyDescent="0.35">
      <c r="A2285" s="23" t="str">
        <f t="shared" si="72"/>
        <v>06</v>
      </c>
      <c r="B2285" s="23">
        <f t="shared" si="73"/>
        <v>1023051</v>
      </c>
      <c r="C2285" s="6" t="s">
        <v>1188</v>
      </c>
      <c r="D2285" s="7" t="s">
        <v>1095</v>
      </c>
      <c r="E2285" s="7" t="s">
        <v>16</v>
      </c>
      <c r="F2285" s="7" t="s">
        <v>1075</v>
      </c>
      <c r="G2285" s="7" t="s">
        <v>1011</v>
      </c>
      <c r="H2285" s="7" t="s">
        <v>616</v>
      </c>
      <c r="I2285" s="7" t="s">
        <v>617</v>
      </c>
      <c r="J2285" s="6" t="s">
        <v>553</v>
      </c>
      <c r="K2285" s="1"/>
      <c r="L2285" s="1"/>
      <c r="M2285" s="1">
        <v>2000</v>
      </c>
      <c r="N2285" s="2"/>
      <c r="O2285" s="2"/>
      <c r="P2285" s="16">
        <v>3.5033663000000002</v>
      </c>
    </row>
    <row r="2286" spans="1:16" x14ac:dyDescent="0.35">
      <c r="A2286" s="23" t="str">
        <f t="shared" si="72"/>
        <v>06</v>
      </c>
      <c r="B2286" s="23">
        <f t="shared" si="73"/>
        <v>1023055</v>
      </c>
      <c r="C2286" s="6" t="s">
        <v>1188</v>
      </c>
      <c r="D2286" s="7" t="s">
        <v>1095</v>
      </c>
      <c r="E2286" s="7" t="s">
        <v>16</v>
      </c>
      <c r="F2286" s="7" t="s">
        <v>1075</v>
      </c>
      <c r="G2286" s="7" t="s">
        <v>1011</v>
      </c>
      <c r="H2286" s="7" t="s">
        <v>542</v>
      </c>
      <c r="I2286" s="7" t="s">
        <v>543</v>
      </c>
      <c r="J2286" s="6" t="s">
        <v>553</v>
      </c>
      <c r="K2286" s="1">
        <v>0</v>
      </c>
      <c r="L2286" s="1">
        <v>0</v>
      </c>
      <c r="M2286" s="1">
        <v>5000</v>
      </c>
      <c r="N2286" s="2">
        <v>0</v>
      </c>
      <c r="O2286" s="2">
        <v>0</v>
      </c>
      <c r="P2286" s="16">
        <v>3.5033662799999998</v>
      </c>
    </row>
    <row r="2287" spans="1:16" x14ac:dyDescent="0.35">
      <c r="A2287" s="23" t="str">
        <f t="shared" si="72"/>
        <v>06</v>
      </c>
      <c r="B2287" s="23">
        <f t="shared" si="73"/>
        <v>1023163</v>
      </c>
      <c r="C2287" s="6" t="s">
        <v>1188</v>
      </c>
      <c r="D2287" s="7" t="s">
        <v>1095</v>
      </c>
      <c r="E2287" s="7" t="s">
        <v>16</v>
      </c>
      <c r="F2287" s="7" t="s">
        <v>1075</v>
      </c>
      <c r="G2287" s="7" t="s">
        <v>1011</v>
      </c>
      <c r="H2287" s="7" t="s">
        <v>428</v>
      </c>
      <c r="I2287" s="7" t="s">
        <v>429</v>
      </c>
      <c r="J2287" s="6" t="s">
        <v>553</v>
      </c>
      <c r="K2287" s="1">
        <v>25000</v>
      </c>
      <c r="L2287" s="1">
        <v>25000</v>
      </c>
      <c r="M2287" s="1">
        <v>25000</v>
      </c>
      <c r="N2287" s="2">
        <v>3.6427999999999998</v>
      </c>
      <c r="O2287" s="2">
        <v>3.6427999999999998</v>
      </c>
      <c r="P2287" s="16">
        <v>3.604779524</v>
      </c>
    </row>
    <row r="2288" spans="1:16" x14ac:dyDescent="0.35">
      <c r="A2288" s="23" t="str">
        <f t="shared" si="72"/>
        <v>06</v>
      </c>
      <c r="B2288" s="23">
        <f t="shared" si="73"/>
        <v>1023350</v>
      </c>
      <c r="C2288" s="6" t="s">
        <v>1188</v>
      </c>
      <c r="D2288" s="7" t="s">
        <v>1095</v>
      </c>
      <c r="E2288" s="7" t="s">
        <v>16</v>
      </c>
      <c r="F2288" s="7" t="s">
        <v>1075</v>
      </c>
      <c r="G2288" s="7" t="s">
        <v>1011</v>
      </c>
      <c r="H2288" s="7" t="s">
        <v>566</v>
      </c>
      <c r="I2288" s="7" t="s">
        <v>567</v>
      </c>
      <c r="J2288" s="6" t="s">
        <v>553</v>
      </c>
      <c r="K2288" s="1">
        <v>20000</v>
      </c>
      <c r="L2288" s="1">
        <v>20000</v>
      </c>
      <c r="M2288" s="1">
        <v>20000</v>
      </c>
      <c r="N2288" s="2">
        <v>3.4870000000000001</v>
      </c>
      <c r="O2288" s="2">
        <v>3.4870000000000001</v>
      </c>
      <c r="P2288" s="16">
        <v>3.373718695</v>
      </c>
    </row>
    <row r="2289" spans="1:16" x14ac:dyDescent="0.35">
      <c r="A2289" s="23" t="str">
        <f t="shared" si="72"/>
        <v>06</v>
      </c>
      <c r="B2289" s="23">
        <f t="shared" si="73"/>
        <v>1020326</v>
      </c>
      <c r="C2289" s="6" t="s">
        <v>1188</v>
      </c>
      <c r="D2289" s="7" t="s">
        <v>1095</v>
      </c>
      <c r="E2289" s="7" t="s">
        <v>16</v>
      </c>
      <c r="F2289" s="7" t="s">
        <v>1077</v>
      </c>
      <c r="G2289" s="7" t="s">
        <v>1005</v>
      </c>
      <c r="H2289" s="7" t="s">
        <v>25</v>
      </c>
      <c r="I2289" s="7" t="s">
        <v>26</v>
      </c>
      <c r="J2289" s="6" t="s">
        <v>553</v>
      </c>
      <c r="K2289" s="1">
        <v>264000</v>
      </c>
      <c r="L2289" s="1">
        <v>264000</v>
      </c>
      <c r="M2289" s="1">
        <v>264000</v>
      </c>
      <c r="N2289" s="2">
        <v>2.4275719696969702</v>
      </c>
      <c r="O2289" s="2">
        <v>2.4275719696969702</v>
      </c>
      <c r="P2289" s="16">
        <v>2.3899821893939399</v>
      </c>
    </row>
    <row r="2290" spans="1:16" x14ac:dyDescent="0.35">
      <c r="A2290" s="23" t="str">
        <f t="shared" si="72"/>
        <v>06</v>
      </c>
      <c r="B2290" s="23">
        <f t="shared" si="73"/>
        <v>1020715</v>
      </c>
      <c r="C2290" s="6" t="s">
        <v>1188</v>
      </c>
      <c r="D2290" s="7" t="s">
        <v>1095</v>
      </c>
      <c r="E2290" s="7" t="s">
        <v>16</v>
      </c>
      <c r="F2290" s="7" t="s">
        <v>1082</v>
      </c>
      <c r="G2290" s="7" t="s">
        <v>1014</v>
      </c>
      <c r="H2290" s="7" t="s">
        <v>59</v>
      </c>
      <c r="I2290" s="7" t="s">
        <v>60</v>
      </c>
      <c r="J2290" s="6" t="s">
        <v>553</v>
      </c>
      <c r="K2290" s="1">
        <v>2000</v>
      </c>
      <c r="L2290" s="1">
        <v>2000</v>
      </c>
      <c r="M2290" s="1">
        <v>2000</v>
      </c>
      <c r="N2290" s="2">
        <v>4.2895000000000003</v>
      </c>
      <c r="O2290" s="2">
        <v>4.2895000000000003</v>
      </c>
      <c r="P2290" s="16">
        <v>4.1281009500000003</v>
      </c>
    </row>
    <row r="2291" spans="1:16" x14ac:dyDescent="0.35">
      <c r="A2291" s="23" t="str">
        <f t="shared" si="72"/>
        <v>06</v>
      </c>
      <c r="B2291" s="23">
        <f t="shared" si="73"/>
        <v>1020914</v>
      </c>
      <c r="C2291" s="6" t="s">
        <v>1188</v>
      </c>
      <c r="D2291" s="7" t="s">
        <v>1095</v>
      </c>
      <c r="E2291" s="7" t="s">
        <v>16</v>
      </c>
      <c r="F2291" s="7" t="s">
        <v>1082</v>
      </c>
      <c r="G2291" s="7" t="s">
        <v>1014</v>
      </c>
      <c r="H2291" s="7" t="s">
        <v>89</v>
      </c>
      <c r="I2291" s="7" t="s">
        <v>90</v>
      </c>
      <c r="J2291" s="6" t="s">
        <v>553</v>
      </c>
      <c r="K2291" s="1">
        <v>9000</v>
      </c>
      <c r="L2291" s="1">
        <v>9000</v>
      </c>
      <c r="M2291" s="1">
        <v>9000</v>
      </c>
      <c r="N2291" s="2">
        <v>5.2397777777777801</v>
      </c>
      <c r="O2291" s="2">
        <v>5.2397777777777801</v>
      </c>
      <c r="P2291" s="16">
        <v>5.0424913777777798</v>
      </c>
    </row>
    <row r="2292" spans="1:16" x14ac:dyDescent="0.35">
      <c r="A2292" s="23" t="str">
        <f t="shared" si="72"/>
        <v>06</v>
      </c>
      <c r="B2292" s="23">
        <f t="shared" si="73"/>
        <v>1020637</v>
      </c>
      <c r="C2292" s="6" t="s">
        <v>1188</v>
      </c>
      <c r="D2292" s="7" t="s">
        <v>1095</v>
      </c>
      <c r="E2292" s="7" t="s">
        <v>16</v>
      </c>
      <c r="F2292" s="7" t="s">
        <v>1082</v>
      </c>
      <c r="G2292" s="7" t="s">
        <v>1013</v>
      </c>
      <c r="H2292" s="7" t="s">
        <v>45</v>
      </c>
      <c r="I2292" s="7" t="s">
        <v>46</v>
      </c>
      <c r="J2292" s="6" t="s">
        <v>553</v>
      </c>
      <c r="K2292" s="1">
        <v>180000</v>
      </c>
      <c r="L2292" s="1">
        <v>180000</v>
      </c>
      <c r="M2292" s="1">
        <v>179700</v>
      </c>
      <c r="N2292" s="2">
        <v>4.5308722222222197</v>
      </c>
      <c r="O2292" s="2">
        <v>4.5308722222222197</v>
      </c>
      <c r="P2292" s="16">
        <v>4.4739447161936603</v>
      </c>
    </row>
    <row r="2293" spans="1:16" x14ac:dyDescent="0.35">
      <c r="A2293" s="23" t="str">
        <f t="shared" si="72"/>
        <v>06</v>
      </c>
      <c r="B2293" s="23">
        <f t="shared" si="73"/>
        <v>1020731</v>
      </c>
      <c r="C2293" s="6" t="s">
        <v>1188</v>
      </c>
      <c r="D2293" s="7" t="s">
        <v>1095</v>
      </c>
      <c r="E2293" s="7" t="s">
        <v>16</v>
      </c>
      <c r="F2293" s="7" t="s">
        <v>1082</v>
      </c>
      <c r="G2293" s="7" t="s">
        <v>1013</v>
      </c>
      <c r="H2293" s="7" t="s">
        <v>61</v>
      </c>
      <c r="I2293" s="7" t="s">
        <v>62</v>
      </c>
      <c r="J2293" s="6" t="s">
        <v>553</v>
      </c>
      <c r="K2293" s="1">
        <v>20000</v>
      </c>
      <c r="L2293" s="1">
        <v>20000</v>
      </c>
      <c r="M2293" s="1">
        <v>20000</v>
      </c>
      <c r="N2293" s="2">
        <v>4.7178500000000003</v>
      </c>
      <c r="O2293" s="2">
        <v>4.7178500000000003</v>
      </c>
      <c r="P2293" s="16">
        <v>4.6350094000000004</v>
      </c>
    </row>
    <row r="2294" spans="1:16" x14ac:dyDescent="0.35">
      <c r="A2294" s="23" t="str">
        <f t="shared" si="72"/>
        <v>06</v>
      </c>
      <c r="B2294" s="23">
        <f t="shared" si="73"/>
        <v>1020802</v>
      </c>
      <c r="C2294" s="6" t="s">
        <v>1188</v>
      </c>
      <c r="D2294" s="7" t="s">
        <v>1095</v>
      </c>
      <c r="E2294" s="7" t="s">
        <v>16</v>
      </c>
      <c r="F2294" s="7" t="s">
        <v>1082</v>
      </c>
      <c r="G2294" s="7" t="s">
        <v>1013</v>
      </c>
      <c r="H2294" s="7" t="s">
        <v>67</v>
      </c>
      <c r="I2294" s="7" t="s">
        <v>68</v>
      </c>
      <c r="J2294" s="6" t="s">
        <v>553</v>
      </c>
      <c r="K2294" s="1">
        <v>78000</v>
      </c>
      <c r="L2294" s="1">
        <v>78000</v>
      </c>
      <c r="M2294" s="1">
        <v>78000</v>
      </c>
      <c r="N2294" s="2">
        <v>4.2504358974359002</v>
      </c>
      <c r="O2294" s="2">
        <v>4.2504358974359002</v>
      </c>
      <c r="P2294" s="16">
        <v>4.1988046525640996</v>
      </c>
    </row>
    <row r="2295" spans="1:16" x14ac:dyDescent="0.35">
      <c r="A2295" s="23" t="str">
        <f t="shared" si="72"/>
        <v>06</v>
      </c>
      <c r="B2295" s="23">
        <f t="shared" si="73"/>
        <v>1021533</v>
      </c>
      <c r="C2295" s="6" t="s">
        <v>1188</v>
      </c>
      <c r="D2295" s="7" t="s">
        <v>1095</v>
      </c>
      <c r="E2295" s="7" t="s">
        <v>16</v>
      </c>
      <c r="F2295" s="7" t="s">
        <v>1082</v>
      </c>
      <c r="G2295" s="7" t="s">
        <v>1013</v>
      </c>
      <c r="H2295" s="7" t="s">
        <v>156</v>
      </c>
      <c r="I2295" s="7" t="s">
        <v>157</v>
      </c>
      <c r="J2295" s="6" t="s">
        <v>553</v>
      </c>
      <c r="K2295" s="1">
        <v>20000</v>
      </c>
      <c r="L2295" s="1">
        <v>20000</v>
      </c>
      <c r="M2295" s="1">
        <v>20000</v>
      </c>
      <c r="N2295" s="2">
        <v>4.7568000000000001</v>
      </c>
      <c r="O2295" s="2">
        <v>4.7568000000000001</v>
      </c>
      <c r="P2295" s="16">
        <v>4.7203857600000001</v>
      </c>
    </row>
    <row r="2296" spans="1:16" x14ac:dyDescent="0.35">
      <c r="A2296" s="23" t="str">
        <f t="shared" si="72"/>
        <v>06</v>
      </c>
      <c r="B2296" s="23">
        <f t="shared" si="73"/>
        <v>1022371</v>
      </c>
      <c r="C2296" s="6" t="s">
        <v>1188</v>
      </c>
      <c r="D2296" s="7" t="s">
        <v>1095</v>
      </c>
      <c r="E2296" s="7" t="s">
        <v>16</v>
      </c>
      <c r="F2296" s="7" t="s">
        <v>1082</v>
      </c>
      <c r="G2296" s="7" t="s">
        <v>1013</v>
      </c>
      <c r="H2296" s="7" t="s">
        <v>526</v>
      </c>
      <c r="I2296" s="7" t="s">
        <v>527</v>
      </c>
      <c r="J2296" s="6" t="s">
        <v>553</v>
      </c>
      <c r="K2296" s="1">
        <v>18000</v>
      </c>
      <c r="L2296" s="1">
        <v>18000</v>
      </c>
      <c r="M2296" s="1">
        <v>18000</v>
      </c>
      <c r="N2296" s="2">
        <v>4.2504444444444403</v>
      </c>
      <c r="O2296" s="2">
        <v>4.2504444444444403</v>
      </c>
      <c r="P2296" s="16">
        <v>4.1002001611111103</v>
      </c>
    </row>
    <row r="2297" spans="1:16" x14ac:dyDescent="0.35">
      <c r="A2297" s="23" t="str">
        <f t="shared" si="72"/>
        <v>06</v>
      </c>
      <c r="B2297" s="23">
        <f t="shared" si="73"/>
        <v>1022901</v>
      </c>
      <c r="C2297" s="6" t="s">
        <v>1188</v>
      </c>
      <c r="D2297" s="7" t="s">
        <v>1095</v>
      </c>
      <c r="E2297" s="7" t="s">
        <v>16</v>
      </c>
      <c r="F2297" s="7" t="s">
        <v>1082</v>
      </c>
      <c r="G2297" s="7" t="s">
        <v>1013</v>
      </c>
      <c r="H2297" s="7" t="s">
        <v>481</v>
      </c>
      <c r="I2297" s="7" t="s">
        <v>482</v>
      </c>
      <c r="J2297" s="6" t="s">
        <v>553</v>
      </c>
      <c r="K2297" s="1">
        <v>10000</v>
      </c>
      <c r="L2297" s="1">
        <v>10000</v>
      </c>
      <c r="M2297" s="1">
        <v>10000</v>
      </c>
      <c r="N2297" s="2">
        <v>4.5308999999999999</v>
      </c>
      <c r="O2297" s="2">
        <v>4.5308999999999999</v>
      </c>
      <c r="P2297" s="16">
        <v>4.4589070199999998</v>
      </c>
    </row>
    <row r="2298" spans="1:16" x14ac:dyDescent="0.35">
      <c r="A2298" s="23" t="str">
        <f t="shared" si="72"/>
        <v>06</v>
      </c>
      <c r="B2298" s="23">
        <f t="shared" si="73"/>
        <v>1023194</v>
      </c>
      <c r="C2298" s="6" t="s">
        <v>1188</v>
      </c>
      <c r="D2298" s="7" t="s">
        <v>1095</v>
      </c>
      <c r="E2298" s="7" t="s">
        <v>16</v>
      </c>
      <c r="F2298" s="7" t="s">
        <v>1082</v>
      </c>
      <c r="G2298" s="7" t="s">
        <v>1013</v>
      </c>
      <c r="H2298" s="7" t="s">
        <v>434</v>
      </c>
      <c r="I2298" s="7" t="s">
        <v>435</v>
      </c>
      <c r="J2298" s="6" t="s">
        <v>553</v>
      </c>
      <c r="K2298" s="1">
        <v>6000</v>
      </c>
      <c r="L2298" s="1">
        <v>6000</v>
      </c>
      <c r="M2298" s="1">
        <v>6000</v>
      </c>
      <c r="N2298" s="2">
        <v>3.0196666666666698</v>
      </c>
      <c r="O2298" s="2">
        <v>3.0196666666666698</v>
      </c>
      <c r="P2298" s="16">
        <v>2.89237986666667</v>
      </c>
    </row>
    <row r="2299" spans="1:16" x14ac:dyDescent="0.35">
      <c r="A2299" s="23" t="str">
        <f t="shared" si="72"/>
        <v>06</v>
      </c>
      <c r="B2299" s="23">
        <f t="shared" si="73"/>
        <v>1023351</v>
      </c>
      <c r="C2299" s="6" t="s">
        <v>1188</v>
      </c>
      <c r="D2299" s="7" t="s">
        <v>1095</v>
      </c>
      <c r="E2299" s="7" t="s">
        <v>16</v>
      </c>
      <c r="F2299" s="7" t="s">
        <v>1082</v>
      </c>
      <c r="G2299" s="7" t="s">
        <v>1013</v>
      </c>
      <c r="H2299" s="7" t="s">
        <v>570</v>
      </c>
      <c r="I2299" s="7" t="s">
        <v>585</v>
      </c>
      <c r="J2299" s="6" t="s">
        <v>553</v>
      </c>
      <c r="K2299" s="1">
        <v>5000</v>
      </c>
      <c r="L2299" s="1">
        <v>5000</v>
      </c>
      <c r="M2299" s="1">
        <v>5000</v>
      </c>
      <c r="N2299" s="2">
        <v>4.2504</v>
      </c>
      <c r="O2299" s="2">
        <v>4.2504</v>
      </c>
      <c r="P2299" s="16">
        <v>4.2384909400000002</v>
      </c>
    </row>
    <row r="2300" spans="1:16" x14ac:dyDescent="0.35">
      <c r="A2300" s="23" t="str">
        <f t="shared" si="72"/>
        <v>06</v>
      </c>
      <c r="B2300" s="23">
        <f t="shared" si="73"/>
        <v>1023352</v>
      </c>
      <c r="C2300" s="6" t="s">
        <v>1188</v>
      </c>
      <c r="D2300" s="7" t="s">
        <v>1095</v>
      </c>
      <c r="E2300" s="7" t="s">
        <v>16</v>
      </c>
      <c r="F2300" s="7" t="s">
        <v>1082</v>
      </c>
      <c r="G2300" s="7" t="s">
        <v>1013</v>
      </c>
      <c r="H2300" s="7" t="s">
        <v>568</v>
      </c>
      <c r="I2300" s="7" t="s">
        <v>587</v>
      </c>
      <c r="J2300" s="6" t="s">
        <v>553</v>
      </c>
      <c r="K2300" s="1">
        <v>80000</v>
      </c>
      <c r="L2300" s="1">
        <v>80000</v>
      </c>
      <c r="M2300" s="1">
        <v>80000</v>
      </c>
      <c r="N2300" s="2">
        <v>4.5152875000000003</v>
      </c>
      <c r="O2300" s="2">
        <v>4.5152875000000003</v>
      </c>
      <c r="P2300" s="16">
        <v>4.4540319674999997</v>
      </c>
    </row>
    <row r="2301" spans="1:16" x14ac:dyDescent="0.35">
      <c r="A2301" s="23" t="str">
        <f t="shared" si="72"/>
        <v>06</v>
      </c>
      <c r="B2301" s="23">
        <f t="shared" si="73"/>
        <v>1020284</v>
      </c>
      <c r="C2301" s="6" t="s">
        <v>1188</v>
      </c>
      <c r="D2301" s="7" t="s">
        <v>1095</v>
      </c>
      <c r="E2301" s="7" t="s">
        <v>16</v>
      </c>
      <c r="F2301" s="7" t="s">
        <v>1076</v>
      </c>
      <c r="G2301" s="7" t="s">
        <v>1004</v>
      </c>
      <c r="H2301" s="7" t="s">
        <v>23</v>
      </c>
      <c r="I2301" s="7" t="s">
        <v>24</v>
      </c>
      <c r="J2301" s="6" t="s">
        <v>553</v>
      </c>
      <c r="K2301" s="1">
        <v>5000</v>
      </c>
      <c r="L2301" s="1">
        <v>5000</v>
      </c>
      <c r="M2301" s="1">
        <v>5000</v>
      </c>
      <c r="N2301" s="2">
        <v>3.6739999999999999</v>
      </c>
      <c r="O2301" s="2">
        <v>3.6739999999999999</v>
      </c>
      <c r="P2301" s="16">
        <v>3.5415782</v>
      </c>
    </row>
    <row r="2302" spans="1:16" x14ac:dyDescent="0.35">
      <c r="A2302" s="23" t="str">
        <f t="shared" si="72"/>
        <v>06</v>
      </c>
      <c r="B2302" s="23">
        <f t="shared" si="73"/>
        <v>1020662</v>
      </c>
      <c r="C2302" s="6" t="s">
        <v>1188</v>
      </c>
      <c r="D2302" s="7" t="s">
        <v>1095</v>
      </c>
      <c r="E2302" s="7" t="s">
        <v>16</v>
      </c>
      <c r="F2302" s="7" t="s">
        <v>1076</v>
      </c>
      <c r="G2302" s="7" t="s">
        <v>1004</v>
      </c>
      <c r="H2302" s="7" t="s">
        <v>47</v>
      </c>
      <c r="I2302" s="7" t="s">
        <v>48</v>
      </c>
      <c r="J2302" s="6" t="s">
        <v>553</v>
      </c>
      <c r="K2302" s="1">
        <v>20000</v>
      </c>
      <c r="L2302" s="1">
        <v>20000</v>
      </c>
      <c r="M2302" s="1">
        <v>20000</v>
      </c>
      <c r="N2302" s="2">
        <v>3.7128999999999999</v>
      </c>
      <c r="O2302" s="2">
        <v>3.7128999999999999</v>
      </c>
      <c r="P2302" s="16">
        <v>3.606781105</v>
      </c>
    </row>
    <row r="2303" spans="1:16" x14ac:dyDescent="0.35">
      <c r="A2303" s="23" t="str">
        <f t="shared" si="72"/>
        <v>06</v>
      </c>
      <c r="B2303" s="23">
        <f t="shared" si="73"/>
        <v>1020664</v>
      </c>
      <c r="C2303" s="6" t="s">
        <v>1188</v>
      </c>
      <c r="D2303" s="7" t="s">
        <v>1095</v>
      </c>
      <c r="E2303" s="7" t="s">
        <v>16</v>
      </c>
      <c r="F2303" s="7" t="s">
        <v>1076</v>
      </c>
      <c r="G2303" s="7" t="s">
        <v>1004</v>
      </c>
      <c r="H2303" s="7" t="s">
        <v>49</v>
      </c>
      <c r="I2303" s="7" t="s">
        <v>50</v>
      </c>
      <c r="J2303" s="6" t="s">
        <v>553</v>
      </c>
      <c r="K2303" s="1">
        <v>3000</v>
      </c>
      <c r="L2303" s="1">
        <v>3000</v>
      </c>
      <c r="M2303" s="1">
        <v>3000</v>
      </c>
      <c r="N2303" s="2">
        <v>3.7130000000000001</v>
      </c>
      <c r="O2303" s="2">
        <v>3.7130000000000001</v>
      </c>
      <c r="P2303" s="16">
        <v>3.8296839999999999</v>
      </c>
    </row>
    <row r="2304" spans="1:16" x14ac:dyDescent="0.35">
      <c r="A2304" s="23" t="str">
        <f t="shared" si="72"/>
        <v>06</v>
      </c>
      <c r="B2304" s="23">
        <f t="shared" si="73"/>
        <v>1020665</v>
      </c>
      <c r="C2304" s="6" t="s">
        <v>1188</v>
      </c>
      <c r="D2304" s="7" t="s">
        <v>1095</v>
      </c>
      <c r="E2304" s="7" t="s">
        <v>16</v>
      </c>
      <c r="F2304" s="7" t="s">
        <v>1076</v>
      </c>
      <c r="G2304" s="7" t="s">
        <v>1004</v>
      </c>
      <c r="H2304" s="7" t="s">
        <v>51</v>
      </c>
      <c r="I2304" s="7" t="s">
        <v>52</v>
      </c>
      <c r="J2304" s="6" t="s">
        <v>553</v>
      </c>
      <c r="K2304" s="1">
        <v>5000</v>
      </c>
      <c r="L2304" s="1">
        <v>5000</v>
      </c>
      <c r="M2304" s="1">
        <v>5000</v>
      </c>
      <c r="N2304" s="2">
        <v>3.6739999999999999</v>
      </c>
      <c r="O2304" s="2">
        <v>3.6739999999999999</v>
      </c>
      <c r="P2304" s="16">
        <v>3.5324801199999998</v>
      </c>
    </row>
    <row r="2305" spans="1:16" x14ac:dyDescent="0.35">
      <c r="A2305" s="23" t="str">
        <f t="shared" si="72"/>
        <v>06</v>
      </c>
      <c r="B2305" s="23">
        <f t="shared" si="73"/>
        <v>1020990</v>
      </c>
      <c r="C2305" s="6" t="s">
        <v>1188</v>
      </c>
      <c r="D2305" s="7" t="s">
        <v>1095</v>
      </c>
      <c r="E2305" s="7" t="s">
        <v>16</v>
      </c>
      <c r="F2305" s="7" t="s">
        <v>1076</v>
      </c>
      <c r="G2305" s="7" t="s">
        <v>1004</v>
      </c>
      <c r="H2305" s="7" t="s">
        <v>97</v>
      </c>
      <c r="I2305" s="7" t="s">
        <v>98</v>
      </c>
      <c r="J2305" s="6" t="s">
        <v>553</v>
      </c>
      <c r="K2305" s="1">
        <v>5000</v>
      </c>
      <c r="L2305" s="1">
        <v>5000</v>
      </c>
      <c r="M2305" s="1">
        <v>5000</v>
      </c>
      <c r="N2305" s="2">
        <v>3.6739999999999999</v>
      </c>
      <c r="O2305" s="2">
        <v>3.6739999999999999</v>
      </c>
      <c r="P2305" s="16">
        <v>3.5415782</v>
      </c>
    </row>
    <row r="2306" spans="1:16" x14ac:dyDescent="0.35">
      <c r="A2306" s="23" t="str">
        <f t="shared" si="72"/>
        <v>06</v>
      </c>
      <c r="B2306" s="23">
        <f t="shared" si="73"/>
        <v>1020991</v>
      </c>
      <c r="C2306" s="6" t="s">
        <v>1188</v>
      </c>
      <c r="D2306" s="7" t="s">
        <v>1095</v>
      </c>
      <c r="E2306" s="7" t="s">
        <v>16</v>
      </c>
      <c r="F2306" s="7" t="s">
        <v>1076</v>
      </c>
      <c r="G2306" s="7" t="s">
        <v>1004</v>
      </c>
      <c r="H2306" s="7" t="s">
        <v>99</v>
      </c>
      <c r="I2306" s="7" t="s">
        <v>100</v>
      </c>
      <c r="J2306" s="6" t="s">
        <v>553</v>
      </c>
      <c r="K2306" s="1">
        <v>15000</v>
      </c>
      <c r="L2306" s="1">
        <v>15000</v>
      </c>
      <c r="M2306" s="1">
        <v>15000</v>
      </c>
      <c r="N2306" s="2">
        <v>3.6739999999999999</v>
      </c>
      <c r="O2306" s="2">
        <v>3.6739999999999999</v>
      </c>
      <c r="P2306" s="16">
        <v>3.5859768266666698</v>
      </c>
    </row>
    <row r="2307" spans="1:16" x14ac:dyDescent="0.35">
      <c r="A2307" s="23" t="str">
        <f t="shared" si="72"/>
        <v>06</v>
      </c>
      <c r="B2307" s="23">
        <f t="shared" si="73"/>
        <v>1022987</v>
      </c>
      <c r="C2307" s="6" t="s">
        <v>1188</v>
      </c>
      <c r="D2307" s="7" t="s">
        <v>1095</v>
      </c>
      <c r="E2307" s="7" t="s">
        <v>16</v>
      </c>
      <c r="F2307" s="7" t="s">
        <v>1079</v>
      </c>
      <c r="G2307" s="7" t="s">
        <v>1007</v>
      </c>
      <c r="H2307" s="7" t="s">
        <v>546</v>
      </c>
      <c r="I2307" s="7" t="s">
        <v>547</v>
      </c>
      <c r="J2307" s="6" t="s">
        <v>553</v>
      </c>
      <c r="K2307" s="1">
        <v>48000</v>
      </c>
      <c r="L2307" s="1">
        <v>24000</v>
      </c>
      <c r="M2307" s="1">
        <v>24000</v>
      </c>
      <c r="N2307" s="2">
        <v>1.37591666666667</v>
      </c>
      <c r="O2307" s="2">
        <v>1.37591666666667</v>
      </c>
      <c r="P2307" s="16">
        <v>1.3174015875</v>
      </c>
    </row>
    <row r="2308" spans="1:16" x14ac:dyDescent="0.35">
      <c r="A2308" s="23" t="str">
        <f t="shared" si="72"/>
        <v>06</v>
      </c>
      <c r="B2308" s="23">
        <f t="shared" si="73"/>
        <v>1020774</v>
      </c>
      <c r="C2308" s="6" t="s">
        <v>1188</v>
      </c>
      <c r="D2308" s="7" t="s">
        <v>1095</v>
      </c>
      <c r="E2308" s="7" t="s">
        <v>16</v>
      </c>
      <c r="F2308" s="7" t="s">
        <v>1083</v>
      </c>
      <c r="G2308" s="7" t="s">
        <v>1015</v>
      </c>
      <c r="H2308" s="7" t="s">
        <v>65</v>
      </c>
      <c r="I2308" s="7" t="s">
        <v>66</v>
      </c>
      <c r="J2308" s="6" t="s">
        <v>553</v>
      </c>
      <c r="K2308" s="1">
        <v>8000</v>
      </c>
      <c r="L2308" s="1">
        <v>8000</v>
      </c>
      <c r="M2308" s="1">
        <v>8000</v>
      </c>
      <c r="N2308" s="2">
        <v>5.7461250000000001</v>
      </c>
      <c r="O2308" s="2">
        <v>5.7461250000000001</v>
      </c>
      <c r="P2308" s="16">
        <v>5.7528658874999996</v>
      </c>
    </row>
    <row r="2309" spans="1:16" x14ac:dyDescent="0.35">
      <c r="A2309" s="23" t="str">
        <f t="shared" ref="A2309:A2372" si="74">MID(C2309,1,2)</f>
        <v>06</v>
      </c>
      <c r="B2309" s="23">
        <f t="shared" ref="B2309:B2372" si="75">+H2309*1</f>
        <v>1020810</v>
      </c>
      <c r="C2309" s="6" t="s">
        <v>1188</v>
      </c>
      <c r="D2309" s="7" t="s">
        <v>1095</v>
      </c>
      <c r="E2309" s="7" t="s">
        <v>16</v>
      </c>
      <c r="F2309" s="7" t="s">
        <v>1069</v>
      </c>
      <c r="G2309" s="7" t="s">
        <v>1016</v>
      </c>
      <c r="H2309" s="7" t="s">
        <v>69</v>
      </c>
      <c r="I2309" s="7" t="s">
        <v>70</v>
      </c>
      <c r="J2309" s="6" t="s">
        <v>553</v>
      </c>
      <c r="K2309" s="1">
        <v>2000</v>
      </c>
      <c r="L2309" s="1">
        <v>2000</v>
      </c>
      <c r="M2309" s="1">
        <v>2330</v>
      </c>
      <c r="N2309" s="2">
        <v>3.2925</v>
      </c>
      <c r="O2309" s="2">
        <v>3.2925</v>
      </c>
      <c r="P2309" s="16">
        <v>3.2945764806866999</v>
      </c>
    </row>
    <row r="2310" spans="1:16" x14ac:dyDescent="0.35">
      <c r="A2310" s="23" t="str">
        <f t="shared" si="74"/>
        <v>06</v>
      </c>
      <c r="B2310" s="23">
        <f t="shared" si="75"/>
        <v>1021136</v>
      </c>
      <c r="C2310" s="6" t="s">
        <v>1188</v>
      </c>
      <c r="D2310" s="7" t="s">
        <v>1095</v>
      </c>
      <c r="E2310" s="7" t="s">
        <v>16</v>
      </c>
      <c r="F2310" s="7" t="s">
        <v>1069</v>
      </c>
      <c r="G2310" s="7" t="s">
        <v>1026</v>
      </c>
      <c r="H2310" s="7" t="s">
        <v>125</v>
      </c>
      <c r="I2310" s="7" t="s">
        <v>126</v>
      </c>
      <c r="J2310" s="6" t="s">
        <v>553</v>
      </c>
      <c r="K2310" s="1">
        <v>2000</v>
      </c>
      <c r="L2310" s="1">
        <v>2000</v>
      </c>
      <c r="M2310" s="1">
        <v>2000</v>
      </c>
      <c r="N2310" s="2">
        <v>2.5135000000000001</v>
      </c>
      <c r="O2310" s="2">
        <v>2.5135000000000001</v>
      </c>
      <c r="P2310" s="16">
        <v>2.4103839499999999</v>
      </c>
    </row>
    <row r="2311" spans="1:16" x14ac:dyDescent="0.35">
      <c r="A2311" s="23" t="str">
        <f t="shared" si="74"/>
        <v>06</v>
      </c>
      <c r="B2311" s="23">
        <f t="shared" si="75"/>
        <v>1012161</v>
      </c>
      <c r="C2311" s="6" t="s">
        <v>1188</v>
      </c>
      <c r="D2311" s="7" t="s">
        <v>1096</v>
      </c>
      <c r="E2311" s="7" t="s">
        <v>8</v>
      </c>
      <c r="F2311" s="7" t="s">
        <v>1068</v>
      </c>
      <c r="G2311" s="7" t="s">
        <v>992</v>
      </c>
      <c r="H2311" s="7" t="s">
        <v>748</v>
      </c>
      <c r="I2311" s="7" t="s">
        <v>749</v>
      </c>
      <c r="J2311" s="6" t="s">
        <v>658</v>
      </c>
      <c r="K2311" s="1">
        <v>99599</v>
      </c>
      <c r="L2311" s="1">
        <v>125099</v>
      </c>
      <c r="M2311" s="1">
        <v>136078.62400000001</v>
      </c>
      <c r="N2311" s="2">
        <v>6.0930230223194997</v>
      </c>
      <c r="O2311" s="2">
        <v>6.0930303199865703</v>
      </c>
      <c r="P2311" s="16">
        <v>6.04108824689468</v>
      </c>
    </row>
    <row r="2312" spans="1:16" x14ac:dyDescent="0.35">
      <c r="A2312" s="23" t="str">
        <f t="shared" si="74"/>
        <v>06</v>
      </c>
      <c r="B2312" s="23">
        <f t="shared" si="75"/>
        <v>1012164</v>
      </c>
      <c r="C2312" s="6" t="s">
        <v>1188</v>
      </c>
      <c r="D2312" s="7" t="s">
        <v>1096</v>
      </c>
      <c r="E2312" s="7" t="s">
        <v>8</v>
      </c>
      <c r="F2312" s="7" t="s">
        <v>1068</v>
      </c>
      <c r="G2312" s="7" t="s">
        <v>992</v>
      </c>
      <c r="H2312" s="7" t="s">
        <v>752</v>
      </c>
      <c r="I2312" s="7" t="s">
        <v>753</v>
      </c>
      <c r="J2312" s="6" t="s">
        <v>658</v>
      </c>
      <c r="K2312" s="1">
        <v>39667</v>
      </c>
      <c r="L2312" s="1">
        <v>38102</v>
      </c>
      <c r="M2312" s="1">
        <v>39916.415999999997</v>
      </c>
      <c r="N2312" s="2">
        <v>6.0490584112738599</v>
      </c>
      <c r="O2312" s="2">
        <v>6.0489738071492303</v>
      </c>
      <c r="P2312" s="16">
        <v>6.0547111093340602</v>
      </c>
    </row>
    <row r="2313" spans="1:16" x14ac:dyDescent="0.35">
      <c r="A2313" s="23" t="str">
        <f t="shared" si="74"/>
        <v>06</v>
      </c>
      <c r="B2313" s="23">
        <f t="shared" si="75"/>
        <v>1012157</v>
      </c>
      <c r="C2313" s="6" t="s">
        <v>1188</v>
      </c>
      <c r="D2313" s="7" t="s">
        <v>1096</v>
      </c>
      <c r="E2313" s="7" t="s">
        <v>8</v>
      </c>
      <c r="F2313" s="7" t="s">
        <v>1068</v>
      </c>
      <c r="G2313" s="7" t="s">
        <v>994</v>
      </c>
      <c r="H2313" s="7" t="s">
        <v>740</v>
      </c>
      <c r="I2313" s="7" t="s">
        <v>741</v>
      </c>
      <c r="J2313" s="6" t="s">
        <v>658</v>
      </c>
      <c r="K2313" s="1">
        <v>19958</v>
      </c>
      <c r="L2313" s="1">
        <v>32483</v>
      </c>
      <c r="M2313" s="1">
        <v>30844.448</v>
      </c>
      <c r="N2313" s="2">
        <v>3.4199819621204499</v>
      </c>
      <c r="O2313" s="2">
        <v>3.4200043099467399</v>
      </c>
      <c r="P2313" s="16">
        <v>4.42502197153925</v>
      </c>
    </row>
    <row r="2314" spans="1:16" x14ac:dyDescent="0.35">
      <c r="A2314" s="23" t="str">
        <f t="shared" si="74"/>
        <v>06</v>
      </c>
      <c r="B2314" s="23">
        <f t="shared" si="75"/>
        <v>1012166</v>
      </c>
      <c r="C2314" s="6" t="s">
        <v>1188</v>
      </c>
      <c r="D2314" s="7" t="s">
        <v>1096</v>
      </c>
      <c r="E2314" s="7" t="s">
        <v>8</v>
      </c>
      <c r="F2314" s="7" t="s">
        <v>1068</v>
      </c>
      <c r="G2314" s="7" t="s">
        <v>994</v>
      </c>
      <c r="H2314" s="7" t="s">
        <v>756</v>
      </c>
      <c r="I2314" s="7" t="s">
        <v>757</v>
      </c>
      <c r="J2314" s="6" t="s">
        <v>658</v>
      </c>
      <c r="K2314" s="1">
        <v>2250</v>
      </c>
      <c r="L2314" s="1">
        <v>2250</v>
      </c>
      <c r="M2314" s="1"/>
      <c r="N2314" s="2">
        <v>0</v>
      </c>
      <c r="O2314" s="2">
        <v>0</v>
      </c>
      <c r="P2314" s="16"/>
    </row>
    <row r="2315" spans="1:16" x14ac:dyDescent="0.35">
      <c r="A2315" s="23" t="str">
        <f t="shared" si="74"/>
        <v>06</v>
      </c>
      <c r="B2315" s="23">
        <f t="shared" si="75"/>
        <v>1011150</v>
      </c>
      <c r="C2315" s="6" t="s">
        <v>1188</v>
      </c>
      <c r="D2315" s="7" t="s">
        <v>1096</v>
      </c>
      <c r="E2315" s="7" t="s">
        <v>8</v>
      </c>
      <c r="F2315" s="7" t="s">
        <v>1068</v>
      </c>
      <c r="G2315" s="7" t="s">
        <v>984</v>
      </c>
      <c r="H2315" s="7" t="s">
        <v>679</v>
      </c>
      <c r="I2315" s="7" t="s">
        <v>680</v>
      </c>
      <c r="J2315" s="6" t="s">
        <v>658</v>
      </c>
      <c r="K2315" s="1">
        <v>8056</v>
      </c>
      <c r="L2315" s="1"/>
      <c r="M2315" s="1"/>
      <c r="N2315" s="2">
        <v>3.1556603773584899</v>
      </c>
      <c r="O2315" s="2"/>
      <c r="P2315" s="16"/>
    </row>
    <row r="2316" spans="1:16" x14ac:dyDescent="0.35">
      <c r="A2316" s="23" t="str">
        <f t="shared" si="74"/>
        <v>06</v>
      </c>
      <c r="B2316" s="23">
        <f t="shared" si="75"/>
        <v>1012148</v>
      </c>
      <c r="C2316" s="6" t="s">
        <v>1188</v>
      </c>
      <c r="D2316" s="7" t="s">
        <v>1096</v>
      </c>
      <c r="E2316" s="7" t="s">
        <v>8</v>
      </c>
      <c r="F2316" s="7" t="s">
        <v>1068</v>
      </c>
      <c r="G2316" s="7" t="s">
        <v>984</v>
      </c>
      <c r="H2316" s="7" t="s">
        <v>738</v>
      </c>
      <c r="I2316" s="7" t="s">
        <v>739</v>
      </c>
      <c r="J2316" s="6" t="s">
        <v>658</v>
      </c>
      <c r="K2316" s="1">
        <v>90269</v>
      </c>
      <c r="L2316" s="1">
        <v>76888</v>
      </c>
      <c r="M2316" s="1">
        <v>76887.884999999995</v>
      </c>
      <c r="N2316" s="2">
        <v>3.44860361807486</v>
      </c>
      <c r="O2316" s="2">
        <v>3.4485875559255001</v>
      </c>
      <c r="P2316" s="16">
        <v>3.35086568449633</v>
      </c>
    </row>
    <row r="2317" spans="1:16" x14ac:dyDescent="0.35">
      <c r="A2317" s="23" t="str">
        <f t="shared" si="74"/>
        <v>06</v>
      </c>
      <c r="B2317" s="23">
        <f t="shared" si="75"/>
        <v>1012159</v>
      </c>
      <c r="C2317" s="6" t="s">
        <v>1188</v>
      </c>
      <c r="D2317" s="7" t="s">
        <v>1096</v>
      </c>
      <c r="E2317" s="7" t="s">
        <v>8</v>
      </c>
      <c r="F2317" s="7" t="s">
        <v>1068</v>
      </c>
      <c r="G2317" s="7" t="s">
        <v>984</v>
      </c>
      <c r="H2317" s="7" t="s">
        <v>744</v>
      </c>
      <c r="I2317" s="7" t="s">
        <v>745</v>
      </c>
      <c r="J2317" s="6" t="s">
        <v>658</v>
      </c>
      <c r="K2317" s="1">
        <v>238935</v>
      </c>
      <c r="L2317" s="1">
        <v>305876</v>
      </c>
      <c r="M2317" s="1">
        <v>303968.90700000001</v>
      </c>
      <c r="N2317" s="2">
        <v>3.1864984200723998</v>
      </c>
      <c r="O2317" s="2">
        <v>3.1865036812302998</v>
      </c>
      <c r="P2317" s="16">
        <v>3.1429026429996001</v>
      </c>
    </row>
    <row r="2318" spans="1:16" x14ac:dyDescent="0.35">
      <c r="A2318" s="23" t="str">
        <f t="shared" si="74"/>
        <v>06</v>
      </c>
      <c r="B2318" s="23">
        <f t="shared" si="75"/>
        <v>1012165</v>
      </c>
      <c r="C2318" s="6" t="s">
        <v>1188</v>
      </c>
      <c r="D2318" s="7" t="s">
        <v>1096</v>
      </c>
      <c r="E2318" s="7" t="s">
        <v>8</v>
      </c>
      <c r="F2318" s="7" t="s">
        <v>1068</v>
      </c>
      <c r="G2318" s="7" t="s">
        <v>984</v>
      </c>
      <c r="H2318" s="7" t="s">
        <v>754</v>
      </c>
      <c r="I2318" s="7" t="s">
        <v>755</v>
      </c>
      <c r="J2318" s="6" t="s">
        <v>658</v>
      </c>
      <c r="K2318" s="1">
        <v>250205</v>
      </c>
      <c r="L2318" s="1">
        <v>249745</v>
      </c>
      <c r="M2318" s="1">
        <v>247663.136</v>
      </c>
      <c r="N2318" s="2">
        <v>3.2859695050058999</v>
      </c>
      <c r="O2318" s="2">
        <v>3.2859676870407801</v>
      </c>
      <c r="P2318" s="16">
        <v>3.04819720808187</v>
      </c>
    </row>
    <row r="2319" spans="1:16" x14ac:dyDescent="0.35">
      <c r="A2319" s="23" t="str">
        <f t="shared" si="74"/>
        <v>06</v>
      </c>
      <c r="B2319" s="23">
        <f t="shared" si="75"/>
        <v>1012401</v>
      </c>
      <c r="C2319" s="6" t="s">
        <v>1188</v>
      </c>
      <c r="D2319" s="7" t="s">
        <v>1096</v>
      </c>
      <c r="E2319" s="7" t="s">
        <v>8</v>
      </c>
      <c r="F2319" s="7" t="s">
        <v>1068</v>
      </c>
      <c r="G2319" s="7" t="s">
        <v>984</v>
      </c>
      <c r="H2319" s="7" t="s">
        <v>780</v>
      </c>
      <c r="I2319" s="7" t="s">
        <v>781</v>
      </c>
      <c r="J2319" s="6" t="s">
        <v>658</v>
      </c>
      <c r="K2319" s="1">
        <v>20140</v>
      </c>
      <c r="L2319" s="1"/>
      <c r="M2319" s="1"/>
      <c r="N2319" s="2">
        <v>3.5964250248262202</v>
      </c>
      <c r="O2319" s="2"/>
      <c r="P2319" s="16"/>
    </row>
    <row r="2320" spans="1:16" x14ac:dyDescent="0.35">
      <c r="A2320" s="23" t="str">
        <f t="shared" si="74"/>
        <v>06</v>
      </c>
      <c r="B2320" s="23">
        <f t="shared" si="75"/>
        <v>1012483</v>
      </c>
      <c r="C2320" s="6" t="s">
        <v>1188</v>
      </c>
      <c r="D2320" s="7" t="s">
        <v>1096</v>
      </c>
      <c r="E2320" s="7" t="s">
        <v>8</v>
      </c>
      <c r="F2320" s="7" t="s">
        <v>1068</v>
      </c>
      <c r="G2320" s="7" t="s">
        <v>984</v>
      </c>
      <c r="H2320" s="7" t="s">
        <v>792</v>
      </c>
      <c r="I2320" s="7" t="s">
        <v>793</v>
      </c>
      <c r="J2320" s="6" t="s">
        <v>658</v>
      </c>
      <c r="K2320" s="1">
        <v>270162</v>
      </c>
      <c r="L2320" s="1">
        <v>257301</v>
      </c>
      <c r="M2320" s="1">
        <v>269434</v>
      </c>
      <c r="N2320" s="2">
        <v>3.64333992197274</v>
      </c>
      <c r="O2320" s="2">
        <v>3.6433399015161201</v>
      </c>
      <c r="P2320" s="16">
        <v>3.47595750981688</v>
      </c>
    </row>
    <row r="2321" spans="1:16" x14ac:dyDescent="0.35">
      <c r="A2321" s="23" t="str">
        <f t="shared" si="74"/>
        <v>06</v>
      </c>
      <c r="B2321" s="23">
        <f t="shared" si="75"/>
        <v>1030239</v>
      </c>
      <c r="C2321" s="6" t="s">
        <v>1188</v>
      </c>
      <c r="D2321" s="7" t="s">
        <v>1096</v>
      </c>
      <c r="E2321" s="7" t="s">
        <v>8</v>
      </c>
      <c r="F2321" s="7" t="s">
        <v>1068</v>
      </c>
      <c r="G2321" s="7" t="s">
        <v>1051</v>
      </c>
      <c r="H2321" s="7" t="s">
        <v>860</v>
      </c>
      <c r="I2321" s="7" t="s">
        <v>861</v>
      </c>
      <c r="J2321" s="6" t="s">
        <v>659</v>
      </c>
      <c r="K2321" s="1">
        <v>24041</v>
      </c>
      <c r="L2321" s="1">
        <v>24825</v>
      </c>
      <c r="M2321" s="1">
        <v>23995.017</v>
      </c>
      <c r="N2321" s="2">
        <v>1.9017927706834199</v>
      </c>
      <c r="O2321" s="2">
        <v>1.9017925478348401</v>
      </c>
      <c r="P2321" s="16">
        <v>1.37578308446291</v>
      </c>
    </row>
    <row r="2322" spans="1:16" x14ac:dyDescent="0.35">
      <c r="A2322" s="23" t="str">
        <f t="shared" si="74"/>
        <v>06</v>
      </c>
      <c r="B2322" s="23">
        <f t="shared" si="75"/>
        <v>1021140</v>
      </c>
      <c r="C2322" s="6" t="s">
        <v>1188</v>
      </c>
      <c r="D2322" s="7" t="s">
        <v>1096</v>
      </c>
      <c r="E2322" s="7" t="s">
        <v>8</v>
      </c>
      <c r="F2322" s="7" t="s">
        <v>1074</v>
      </c>
      <c r="G2322" s="7" t="s">
        <v>1001</v>
      </c>
      <c r="H2322" s="7" t="s">
        <v>441</v>
      </c>
      <c r="I2322" s="7" t="s">
        <v>442</v>
      </c>
      <c r="J2322" s="6" t="s">
        <v>553</v>
      </c>
      <c r="K2322" s="1">
        <v>2839</v>
      </c>
      <c r="L2322" s="1">
        <v>2839</v>
      </c>
      <c r="M2322" s="1"/>
      <c r="N2322" s="2">
        <v>2.1944346600915798</v>
      </c>
      <c r="O2322" s="2">
        <v>2.1944346600915798</v>
      </c>
      <c r="P2322" s="16"/>
    </row>
    <row r="2323" spans="1:16" x14ac:dyDescent="0.35">
      <c r="A2323" s="23" t="str">
        <f t="shared" si="74"/>
        <v>06</v>
      </c>
      <c r="B2323" s="23">
        <f t="shared" si="75"/>
        <v>1020828</v>
      </c>
      <c r="C2323" s="6" t="s">
        <v>1188</v>
      </c>
      <c r="D2323" s="7" t="s">
        <v>1096</v>
      </c>
      <c r="E2323" s="7" t="s">
        <v>8</v>
      </c>
      <c r="F2323" s="7" t="s">
        <v>1074</v>
      </c>
      <c r="G2323" s="7" t="s">
        <v>1018</v>
      </c>
      <c r="H2323" s="7" t="s">
        <v>73</v>
      </c>
      <c r="I2323" s="7" t="s">
        <v>74</v>
      </c>
      <c r="J2323" s="6" t="s">
        <v>553</v>
      </c>
      <c r="K2323" s="1">
        <v>64000</v>
      </c>
      <c r="L2323" s="1">
        <v>65000</v>
      </c>
      <c r="M2323" s="1">
        <v>67089.381999999998</v>
      </c>
      <c r="N2323" s="2">
        <v>7.8862500000000004</v>
      </c>
      <c r="O2323" s="2">
        <v>7.8862461538461499</v>
      </c>
      <c r="P2323" s="16">
        <v>7.7293909548905999</v>
      </c>
    </row>
    <row r="2324" spans="1:16" x14ac:dyDescent="0.35">
      <c r="A2324" s="23" t="str">
        <f t="shared" si="74"/>
        <v>06</v>
      </c>
      <c r="B2324" s="23">
        <f t="shared" si="75"/>
        <v>1022883</v>
      </c>
      <c r="C2324" s="6" t="s">
        <v>1188</v>
      </c>
      <c r="D2324" s="7" t="s">
        <v>1096</v>
      </c>
      <c r="E2324" s="7" t="s">
        <v>8</v>
      </c>
      <c r="F2324" s="7" t="s">
        <v>1074</v>
      </c>
      <c r="G2324" s="7" t="s">
        <v>1018</v>
      </c>
      <c r="H2324" s="7" t="s">
        <v>369</v>
      </c>
      <c r="I2324" s="7" t="s">
        <v>370</v>
      </c>
      <c r="J2324" s="6" t="s">
        <v>553</v>
      </c>
      <c r="K2324" s="1">
        <v>23587</v>
      </c>
      <c r="L2324" s="1">
        <v>0</v>
      </c>
      <c r="M2324" s="1"/>
      <c r="N2324" s="2">
        <v>7.0441768770933102</v>
      </c>
      <c r="O2324" s="2">
        <v>0</v>
      </c>
      <c r="P2324" s="16"/>
    </row>
    <row r="2325" spans="1:16" x14ac:dyDescent="0.35">
      <c r="A2325" s="23" t="str">
        <f t="shared" si="74"/>
        <v>06</v>
      </c>
      <c r="B2325" s="23">
        <f t="shared" si="75"/>
        <v>1100573</v>
      </c>
      <c r="C2325" s="6" t="s">
        <v>1188</v>
      </c>
      <c r="D2325" s="7" t="s">
        <v>1096</v>
      </c>
      <c r="E2325" s="7" t="s">
        <v>8</v>
      </c>
      <c r="F2325" s="7" t="s">
        <v>1238</v>
      </c>
      <c r="G2325" s="7" t="s">
        <v>1217</v>
      </c>
      <c r="H2325" s="7" t="s">
        <v>1219</v>
      </c>
      <c r="I2325" s="7" t="s">
        <v>1220</v>
      </c>
      <c r="J2325" s="6" t="s">
        <v>1216</v>
      </c>
      <c r="K2325" s="1"/>
      <c r="L2325" s="1"/>
      <c r="M2325" s="1">
        <v>10003.224</v>
      </c>
      <c r="N2325" s="2"/>
      <c r="O2325" s="2"/>
      <c r="P2325" s="16">
        <v>2.8674552224362899</v>
      </c>
    </row>
    <row r="2326" spans="1:16" x14ac:dyDescent="0.35">
      <c r="A2326" s="23" t="str">
        <f t="shared" si="74"/>
        <v>06</v>
      </c>
      <c r="B2326" s="23">
        <f t="shared" si="75"/>
        <v>1100602</v>
      </c>
      <c r="C2326" s="6" t="s">
        <v>1188</v>
      </c>
      <c r="D2326" s="7" t="s">
        <v>1096</v>
      </c>
      <c r="E2326" s="7" t="s">
        <v>8</v>
      </c>
      <c r="F2326" s="7" t="s">
        <v>1238</v>
      </c>
      <c r="G2326" s="7" t="s">
        <v>1217</v>
      </c>
      <c r="H2326" s="7" t="s">
        <v>1231</v>
      </c>
      <c r="I2326" s="7" t="s">
        <v>1232</v>
      </c>
      <c r="J2326" s="6" t="s">
        <v>1216</v>
      </c>
      <c r="K2326" s="1"/>
      <c r="L2326" s="1"/>
      <c r="M2326" s="1">
        <v>6198.5259999999998</v>
      </c>
      <c r="N2326" s="2"/>
      <c r="O2326" s="2"/>
      <c r="P2326" s="16">
        <v>2.6398122392323602</v>
      </c>
    </row>
    <row r="2327" spans="1:16" x14ac:dyDescent="0.35">
      <c r="A2327" s="23" t="str">
        <f t="shared" si="74"/>
        <v>06</v>
      </c>
      <c r="B2327" s="23">
        <f t="shared" si="75"/>
        <v>1100570</v>
      </c>
      <c r="C2327" s="6" t="s">
        <v>1188</v>
      </c>
      <c r="D2327" s="7" t="s">
        <v>1096</v>
      </c>
      <c r="E2327" s="7" t="s">
        <v>8</v>
      </c>
      <c r="F2327" s="7" t="s">
        <v>1238</v>
      </c>
      <c r="G2327" s="7" t="s">
        <v>1218</v>
      </c>
      <c r="H2327" s="7" t="s">
        <v>1221</v>
      </c>
      <c r="I2327" s="7" t="s">
        <v>1222</v>
      </c>
      <c r="J2327" s="6" t="s">
        <v>1216</v>
      </c>
      <c r="K2327" s="1"/>
      <c r="L2327" s="1"/>
      <c r="M2327" s="1">
        <v>10114.431</v>
      </c>
      <c r="N2327" s="2"/>
      <c r="O2327" s="2"/>
      <c r="P2327" s="16">
        <v>2.9399991260012599</v>
      </c>
    </row>
    <row r="2328" spans="1:16" x14ac:dyDescent="0.35">
      <c r="A2328" s="23" t="str">
        <f t="shared" si="74"/>
        <v>06</v>
      </c>
      <c r="B2328" s="23">
        <f t="shared" si="75"/>
        <v>1100572</v>
      </c>
      <c r="C2328" s="6" t="s">
        <v>1188</v>
      </c>
      <c r="D2328" s="7" t="s">
        <v>1096</v>
      </c>
      <c r="E2328" s="7" t="s">
        <v>8</v>
      </c>
      <c r="F2328" s="7" t="s">
        <v>1238</v>
      </c>
      <c r="G2328" s="7" t="s">
        <v>1218</v>
      </c>
      <c r="H2328" s="7" t="s">
        <v>1223</v>
      </c>
      <c r="I2328" s="7" t="s">
        <v>1224</v>
      </c>
      <c r="J2328" s="6" t="s">
        <v>1216</v>
      </c>
      <c r="K2328" s="1"/>
      <c r="L2328" s="1"/>
      <c r="M2328" s="1">
        <v>10358.226000000001</v>
      </c>
      <c r="N2328" s="2"/>
      <c r="O2328" s="2"/>
      <c r="P2328" s="16">
        <v>3.0586342487603599</v>
      </c>
    </row>
    <row r="2329" spans="1:16" x14ac:dyDescent="0.35">
      <c r="A2329" s="23" t="str">
        <f t="shared" si="74"/>
        <v>06</v>
      </c>
      <c r="B2329" s="23">
        <f t="shared" si="75"/>
        <v>1100574</v>
      </c>
      <c r="C2329" s="6" t="s">
        <v>1188</v>
      </c>
      <c r="D2329" s="7" t="s">
        <v>1096</v>
      </c>
      <c r="E2329" s="7" t="s">
        <v>8</v>
      </c>
      <c r="F2329" s="7" t="s">
        <v>1238</v>
      </c>
      <c r="G2329" s="7" t="s">
        <v>1218</v>
      </c>
      <c r="H2329" s="7" t="s">
        <v>1225</v>
      </c>
      <c r="I2329" s="7" t="s">
        <v>1226</v>
      </c>
      <c r="J2329" s="6" t="s">
        <v>1216</v>
      </c>
      <c r="K2329" s="1"/>
      <c r="L2329" s="1"/>
      <c r="M2329" s="1">
        <v>18387.579000000002</v>
      </c>
      <c r="N2329" s="2"/>
      <c r="O2329" s="2"/>
      <c r="P2329" s="16">
        <v>3.0402669704369498</v>
      </c>
    </row>
    <row r="2330" spans="1:16" x14ac:dyDescent="0.35">
      <c r="A2330" s="23" t="str">
        <f t="shared" si="74"/>
        <v>06</v>
      </c>
      <c r="B2330" s="23">
        <f t="shared" si="75"/>
        <v>1012147</v>
      </c>
      <c r="C2330" s="6" t="s">
        <v>1188</v>
      </c>
      <c r="D2330" s="7" t="s">
        <v>1096</v>
      </c>
      <c r="E2330" s="7" t="s">
        <v>8</v>
      </c>
      <c r="F2330" s="7" t="s">
        <v>985</v>
      </c>
      <c r="G2330" s="7" t="s">
        <v>985</v>
      </c>
      <c r="H2330" s="7" t="s">
        <v>736</v>
      </c>
      <c r="I2330" s="7" t="s">
        <v>737</v>
      </c>
      <c r="J2330" s="6" t="s">
        <v>658</v>
      </c>
      <c r="K2330" s="1">
        <v>170543</v>
      </c>
      <c r="L2330" s="1">
        <v>198323</v>
      </c>
      <c r="M2330" s="1">
        <v>229599.011</v>
      </c>
      <c r="N2330" s="2">
        <v>6.3706455263481896</v>
      </c>
      <c r="O2330" s="2">
        <v>6.3706176288176399</v>
      </c>
      <c r="P2330" s="16">
        <v>6.4382032172603703</v>
      </c>
    </row>
    <row r="2331" spans="1:16" x14ac:dyDescent="0.35">
      <c r="A2331" s="23" t="str">
        <f t="shared" si="74"/>
        <v>06</v>
      </c>
      <c r="B2331" s="23">
        <f t="shared" si="75"/>
        <v>1012158</v>
      </c>
      <c r="C2331" s="6" t="s">
        <v>1188</v>
      </c>
      <c r="D2331" s="7" t="s">
        <v>1096</v>
      </c>
      <c r="E2331" s="7" t="s">
        <v>8</v>
      </c>
      <c r="F2331" s="7" t="s">
        <v>985</v>
      </c>
      <c r="G2331" s="7" t="s">
        <v>985</v>
      </c>
      <c r="H2331" s="7" t="s">
        <v>742</v>
      </c>
      <c r="I2331" s="7" t="s">
        <v>743</v>
      </c>
      <c r="J2331" s="6" t="s">
        <v>658</v>
      </c>
      <c r="K2331" s="1">
        <v>101583</v>
      </c>
      <c r="L2331" s="1">
        <v>163000</v>
      </c>
      <c r="M2331" s="1">
        <v>163378.144</v>
      </c>
      <c r="N2331" s="2">
        <v>6.3860685350895299</v>
      </c>
      <c r="O2331" s="2">
        <v>6.3860736196319001</v>
      </c>
      <c r="P2331" s="16">
        <v>5.4657595804246597</v>
      </c>
    </row>
    <row r="2332" spans="1:16" x14ac:dyDescent="0.35">
      <c r="A2332" s="23" t="str">
        <f t="shared" si="74"/>
        <v>06</v>
      </c>
      <c r="B2332" s="23">
        <f t="shared" si="75"/>
        <v>1012163</v>
      </c>
      <c r="C2332" s="6" t="s">
        <v>1188</v>
      </c>
      <c r="D2332" s="7" t="s">
        <v>1096</v>
      </c>
      <c r="E2332" s="7" t="s">
        <v>8</v>
      </c>
      <c r="F2332" s="7" t="s">
        <v>985</v>
      </c>
      <c r="G2332" s="7" t="s">
        <v>985</v>
      </c>
      <c r="H2332" s="7" t="s">
        <v>750</v>
      </c>
      <c r="I2332" s="7" t="s">
        <v>751</v>
      </c>
      <c r="J2332" s="6" t="s">
        <v>658</v>
      </c>
      <c r="K2332" s="1">
        <v>239499</v>
      </c>
      <c r="L2332" s="1">
        <v>239497</v>
      </c>
      <c r="M2332" s="1">
        <v>237682.88</v>
      </c>
      <c r="N2332" s="2">
        <v>6.2833456507125298</v>
      </c>
      <c r="O2332" s="2">
        <v>6.2833396660501002</v>
      </c>
      <c r="P2332" s="16">
        <v>6.2052391333359802</v>
      </c>
    </row>
    <row r="2333" spans="1:16" x14ac:dyDescent="0.35">
      <c r="A2333" s="23" t="str">
        <f t="shared" si="74"/>
        <v>06</v>
      </c>
      <c r="B2333" s="23">
        <f t="shared" si="75"/>
        <v>1012400</v>
      </c>
      <c r="C2333" s="6" t="s">
        <v>1188</v>
      </c>
      <c r="D2333" s="7" t="s">
        <v>1096</v>
      </c>
      <c r="E2333" s="7" t="s">
        <v>8</v>
      </c>
      <c r="F2333" s="7" t="s">
        <v>985</v>
      </c>
      <c r="G2333" s="7" t="s">
        <v>985</v>
      </c>
      <c r="H2333" s="7" t="s">
        <v>778</v>
      </c>
      <c r="I2333" s="7" t="s">
        <v>779</v>
      </c>
      <c r="J2333" s="6" t="s">
        <v>658</v>
      </c>
      <c r="K2333" s="1">
        <v>18144</v>
      </c>
      <c r="L2333" s="1"/>
      <c r="M2333" s="1"/>
      <c r="N2333" s="2">
        <v>6.4624118165784799</v>
      </c>
      <c r="O2333" s="2"/>
      <c r="P2333" s="16"/>
    </row>
    <row r="2334" spans="1:16" x14ac:dyDescent="0.35">
      <c r="A2334" s="23" t="str">
        <f t="shared" si="74"/>
        <v>06</v>
      </c>
      <c r="B2334" s="23">
        <f t="shared" si="75"/>
        <v>1012518</v>
      </c>
      <c r="C2334" s="6" t="s">
        <v>1188</v>
      </c>
      <c r="D2334" s="7" t="s">
        <v>1096</v>
      </c>
      <c r="E2334" s="7" t="s">
        <v>8</v>
      </c>
      <c r="F2334" s="7" t="s">
        <v>985</v>
      </c>
      <c r="G2334" s="7" t="s">
        <v>985</v>
      </c>
      <c r="H2334" s="7" t="s">
        <v>801</v>
      </c>
      <c r="I2334" s="7" t="s">
        <v>802</v>
      </c>
      <c r="J2334" s="6" t="s">
        <v>658</v>
      </c>
      <c r="K2334" s="1">
        <v>52942</v>
      </c>
      <c r="L2334" s="1">
        <v>54431</v>
      </c>
      <c r="M2334" s="1">
        <v>54431.040000000001</v>
      </c>
      <c r="N2334" s="2">
        <v>5.7376563031241696</v>
      </c>
      <c r="O2334" s="2">
        <v>5.7377046168543702</v>
      </c>
      <c r="P2334" s="16">
        <v>5.6913806552290804</v>
      </c>
    </row>
    <row r="2335" spans="1:16" x14ac:dyDescent="0.35">
      <c r="A2335" s="23" t="str">
        <f t="shared" si="74"/>
        <v>06</v>
      </c>
      <c r="B2335" s="23">
        <f t="shared" si="75"/>
        <v>1021398</v>
      </c>
      <c r="C2335" s="6" t="s">
        <v>1188</v>
      </c>
      <c r="D2335" s="7" t="s">
        <v>1096</v>
      </c>
      <c r="E2335" s="7" t="s">
        <v>8</v>
      </c>
      <c r="F2335" s="7" t="s">
        <v>985</v>
      </c>
      <c r="G2335" s="7" t="s">
        <v>1012</v>
      </c>
      <c r="H2335" s="7" t="s">
        <v>460</v>
      </c>
      <c r="I2335" s="7" t="s">
        <v>78</v>
      </c>
      <c r="J2335" s="6" t="s">
        <v>553</v>
      </c>
      <c r="K2335" s="1">
        <v>48000</v>
      </c>
      <c r="L2335" s="1">
        <v>48000</v>
      </c>
      <c r="M2335" s="1">
        <v>48317.364999999998</v>
      </c>
      <c r="N2335" s="2">
        <v>4.0999999999999996</v>
      </c>
      <c r="O2335" s="2">
        <v>4.0999999999999996</v>
      </c>
      <c r="P2335" s="16">
        <v>3.3104922712569298</v>
      </c>
    </row>
    <row r="2336" spans="1:16" x14ac:dyDescent="0.35">
      <c r="A2336" s="23" t="str">
        <f t="shared" si="74"/>
        <v>06</v>
      </c>
      <c r="B2336" s="23">
        <f t="shared" si="75"/>
        <v>1020822</v>
      </c>
      <c r="C2336" s="6" t="s">
        <v>1188</v>
      </c>
      <c r="D2336" s="7" t="s">
        <v>1096</v>
      </c>
      <c r="E2336" s="7" t="s">
        <v>8</v>
      </c>
      <c r="F2336" s="7" t="s">
        <v>1084</v>
      </c>
      <c r="G2336" s="7" t="s">
        <v>1017</v>
      </c>
      <c r="H2336" s="7" t="s">
        <v>71</v>
      </c>
      <c r="I2336" s="7" t="s">
        <v>72</v>
      </c>
      <c r="J2336" s="6" t="s">
        <v>553</v>
      </c>
      <c r="K2336" s="1">
        <v>24011</v>
      </c>
      <c r="L2336" s="1">
        <v>24011</v>
      </c>
      <c r="M2336" s="1"/>
      <c r="N2336" s="2">
        <v>2.31152388488609</v>
      </c>
      <c r="O2336" s="2">
        <v>2.31152388488609</v>
      </c>
      <c r="P2336" s="16"/>
    </row>
    <row r="2337" spans="1:16" x14ac:dyDescent="0.35">
      <c r="A2337" s="23" t="str">
        <f t="shared" si="74"/>
        <v>06</v>
      </c>
      <c r="B2337" s="23">
        <f t="shared" si="75"/>
        <v>1023050</v>
      </c>
      <c r="C2337" s="6" t="s">
        <v>1188</v>
      </c>
      <c r="D2337" s="7" t="s">
        <v>1096</v>
      </c>
      <c r="E2337" s="7" t="s">
        <v>8</v>
      </c>
      <c r="F2337" s="7" t="s">
        <v>1075</v>
      </c>
      <c r="G2337" s="7" t="s">
        <v>1002</v>
      </c>
      <c r="H2337" s="7" t="s">
        <v>470</v>
      </c>
      <c r="I2337" s="7" t="s">
        <v>471</v>
      </c>
      <c r="J2337" s="6" t="s">
        <v>553</v>
      </c>
      <c r="K2337" s="1">
        <v>2740</v>
      </c>
      <c r="L2337" s="1">
        <v>2740</v>
      </c>
      <c r="M2337" s="1"/>
      <c r="N2337" s="2">
        <v>2.64197080291971</v>
      </c>
      <c r="O2337" s="2">
        <v>2.64197080291971</v>
      </c>
      <c r="P2337" s="16"/>
    </row>
    <row r="2338" spans="1:16" x14ac:dyDescent="0.35">
      <c r="A2338" s="23" t="str">
        <f t="shared" si="74"/>
        <v>06</v>
      </c>
      <c r="B2338" s="23">
        <f t="shared" si="75"/>
        <v>1012532</v>
      </c>
      <c r="C2338" s="6" t="s">
        <v>1188</v>
      </c>
      <c r="D2338" s="7" t="s">
        <v>1096</v>
      </c>
      <c r="E2338" s="7" t="s">
        <v>8</v>
      </c>
      <c r="F2338" s="7" t="s">
        <v>1065</v>
      </c>
      <c r="G2338" s="7" t="s">
        <v>981</v>
      </c>
      <c r="H2338" s="7" t="s">
        <v>813</v>
      </c>
      <c r="I2338" s="7" t="s">
        <v>814</v>
      </c>
      <c r="J2338" s="6" t="s">
        <v>658</v>
      </c>
      <c r="K2338" s="1">
        <v>6169</v>
      </c>
      <c r="L2338" s="1">
        <v>6000</v>
      </c>
      <c r="M2338" s="1">
        <v>6168.8519999999999</v>
      </c>
      <c r="N2338" s="2">
        <v>1.2817312368293099</v>
      </c>
      <c r="O2338" s="2">
        <v>1.2816666666666701</v>
      </c>
      <c r="P2338" s="16">
        <v>1.2097535165376001</v>
      </c>
    </row>
    <row r="2339" spans="1:16" x14ac:dyDescent="0.35">
      <c r="A2339" s="23" t="str">
        <f t="shared" si="74"/>
        <v>06</v>
      </c>
      <c r="B2339" s="23">
        <f t="shared" si="75"/>
        <v>1012601</v>
      </c>
      <c r="C2339" s="6" t="s">
        <v>1188</v>
      </c>
      <c r="D2339" s="7" t="s">
        <v>1096</v>
      </c>
      <c r="E2339" s="7" t="s">
        <v>8</v>
      </c>
      <c r="F2339" s="7" t="s">
        <v>1065</v>
      </c>
      <c r="G2339" s="7" t="s">
        <v>995</v>
      </c>
      <c r="H2339" s="7" t="s">
        <v>823</v>
      </c>
      <c r="I2339" s="7" t="s">
        <v>1452</v>
      </c>
      <c r="J2339" s="6" t="s">
        <v>658</v>
      </c>
      <c r="K2339" s="1">
        <v>173601</v>
      </c>
      <c r="L2339" s="1">
        <v>173600</v>
      </c>
      <c r="M2339" s="1">
        <v>173599.62400000001</v>
      </c>
      <c r="N2339" s="2">
        <v>0.67325073012252201</v>
      </c>
      <c r="O2339" s="2">
        <v>0.673254608294931</v>
      </c>
      <c r="P2339" s="16">
        <v>0.61924068280239997</v>
      </c>
    </row>
    <row r="2340" spans="1:16" x14ac:dyDescent="0.35">
      <c r="A2340" s="23" t="str">
        <f t="shared" si="74"/>
        <v>06</v>
      </c>
      <c r="B2340" s="23">
        <f t="shared" si="75"/>
        <v>1030735</v>
      </c>
      <c r="C2340" s="6" t="s">
        <v>1188</v>
      </c>
      <c r="D2340" s="7" t="s">
        <v>1096</v>
      </c>
      <c r="E2340" s="7" t="s">
        <v>8</v>
      </c>
      <c r="F2340" s="7" t="s">
        <v>1065</v>
      </c>
      <c r="G2340" s="7" t="s">
        <v>1053</v>
      </c>
      <c r="H2340" s="7" t="s">
        <v>944</v>
      </c>
      <c r="I2340" s="7" t="s">
        <v>945</v>
      </c>
      <c r="J2340" s="6" t="s">
        <v>659</v>
      </c>
      <c r="K2340" s="1">
        <v>24000</v>
      </c>
      <c r="L2340" s="1">
        <v>19165</v>
      </c>
      <c r="M2340" s="1">
        <v>19050.864000000001</v>
      </c>
      <c r="N2340" s="2">
        <v>0</v>
      </c>
      <c r="O2340" s="2">
        <v>0</v>
      </c>
      <c r="P2340" s="16">
        <v>1.2946733177036001</v>
      </c>
    </row>
    <row r="2341" spans="1:16" x14ac:dyDescent="0.35">
      <c r="A2341" s="23" t="str">
        <f t="shared" si="74"/>
        <v>06</v>
      </c>
      <c r="B2341" s="23">
        <f t="shared" si="75"/>
        <v>1030555</v>
      </c>
      <c r="C2341" s="6" t="s">
        <v>1188</v>
      </c>
      <c r="D2341" s="7" t="s">
        <v>1096</v>
      </c>
      <c r="E2341" s="7" t="s">
        <v>8</v>
      </c>
      <c r="F2341" s="7" t="s">
        <v>1065</v>
      </c>
      <c r="G2341" s="7" t="s">
        <v>989</v>
      </c>
      <c r="H2341" s="7" t="s">
        <v>919</v>
      </c>
      <c r="I2341" s="7" t="s">
        <v>920</v>
      </c>
      <c r="J2341" s="6" t="s">
        <v>659</v>
      </c>
      <c r="K2341" s="1">
        <v>15029</v>
      </c>
      <c r="L2341" s="1">
        <v>7482</v>
      </c>
      <c r="M2341" s="1">
        <v>23999.999</v>
      </c>
      <c r="N2341" s="2">
        <v>1.4888548805642401</v>
      </c>
      <c r="O2341" s="2">
        <v>1.48890670943598</v>
      </c>
      <c r="P2341" s="16">
        <v>2.0240869593369601</v>
      </c>
    </row>
    <row r="2342" spans="1:16" x14ac:dyDescent="0.35">
      <c r="A2342" s="23" t="str">
        <f t="shared" si="74"/>
        <v>06</v>
      </c>
      <c r="B2342" s="23">
        <f t="shared" si="75"/>
        <v>1021538</v>
      </c>
      <c r="C2342" s="6" t="s">
        <v>1188</v>
      </c>
      <c r="D2342" s="7" t="s">
        <v>1096</v>
      </c>
      <c r="E2342" s="7" t="s">
        <v>8</v>
      </c>
      <c r="F2342" s="7" t="s">
        <v>1082</v>
      </c>
      <c r="G2342" s="7" t="s">
        <v>1013</v>
      </c>
      <c r="H2342" s="7" t="s">
        <v>158</v>
      </c>
      <c r="I2342" s="7" t="s">
        <v>159</v>
      </c>
      <c r="J2342" s="6" t="s">
        <v>553</v>
      </c>
      <c r="K2342" s="1">
        <v>168214</v>
      </c>
      <c r="L2342" s="1">
        <v>159176</v>
      </c>
      <c r="M2342" s="1">
        <v>159205.57699999999</v>
      </c>
      <c r="N2342" s="2">
        <v>6.0028475632230398</v>
      </c>
      <c r="O2342" s="2">
        <v>5.6499912047042304</v>
      </c>
      <c r="P2342" s="16">
        <v>5.3306459867294702</v>
      </c>
    </row>
    <row r="2343" spans="1:16" x14ac:dyDescent="0.35">
      <c r="A2343" s="23" t="str">
        <f t="shared" si="74"/>
        <v>06</v>
      </c>
      <c r="B2343" s="23">
        <f t="shared" si="75"/>
        <v>1030321</v>
      </c>
      <c r="C2343" s="6" t="s">
        <v>1188</v>
      </c>
      <c r="D2343" s="7" t="s">
        <v>1096</v>
      </c>
      <c r="E2343" s="7" t="s">
        <v>8</v>
      </c>
      <c r="F2343" s="7" t="s">
        <v>1091</v>
      </c>
      <c r="G2343" s="7" t="s">
        <v>1054</v>
      </c>
      <c r="H2343" s="7" t="s">
        <v>866</v>
      </c>
      <c r="I2343" s="7" t="s">
        <v>867</v>
      </c>
      <c r="J2343" s="6" t="s">
        <v>659</v>
      </c>
      <c r="K2343" s="1">
        <v>7999</v>
      </c>
      <c r="L2343" s="1">
        <v>9146</v>
      </c>
      <c r="M2343" s="1">
        <v>9144.8369999999995</v>
      </c>
      <c r="N2343" s="2">
        <v>10.7415926990874</v>
      </c>
      <c r="O2343" s="2">
        <v>10.7420730373934</v>
      </c>
      <c r="P2343" s="16">
        <v>6.8422944225249704</v>
      </c>
    </row>
    <row r="2344" spans="1:16" x14ac:dyDescent="0.35">
      <c r="A2344" s="23" t="str">
        <f t="shared" si="74"/>
        <v>06</v>
      </c>
      <c r="B2344" s="23">
        <f t="shared" si="75"/>
        <v>1030360</v>
      </c>
      <c r="C2344" s="6" t="s">
        <v>1188</v>
      </c>
      <c r="D2344" s="7" t="s">
        <v>1096</v>
      </c>
      <c r="E2344" s="7" t="s">
        <v>8</v>
      </c>
      <c r="F2344" s="7" t="s">
        <v>1091</v>
      </c>
      <c r="G2344" s="7" t="s">
        <v>1054</v>
      </c>
      <c r="H2344" s="7" t="s">
        <v>877</v>
      </c>
      <c r="I2344" s="7" t="s">
        <v>878</v>
      </c>
      <c r="J2344" s="6" t="s">
        <v>659</v>
      </c>
      <c r="K2344" s="1">
        <v>9044</v>
      </c>
      <c r="L2344" s="1">
        <v>6859</v>
      </c>
      <c r="M2344" s="1">
        <v>8604.0480000000007</v>
      </c>
      <c r="N2344" s="2">
        <v>10.3153471915082</v>
      </c>
      <c r="O2344" s="2">
        <v>10.3152062982942</v>
      </c>
      <c r="P2344" s="16">
        <v>6.77797770305326</v>
      </c>
    </row>
    <row r="2345" spans="1:16" x14ac:dyDescent="0.35">
      <c r="A2345" s="23" t="str">
        <f t="shared" si="74"/>
        <v>06</v>
      </c>
      <c r="B2345" s="23">
        <f t="shared" si="75"/>
        <v>1030376</v>
      </c>
      <c r="C2345" s="6" t="s">
        <v>1188</v>
      </c>
      <c r="D2345" s="7" t="s">
        <v>1096</v>
      </c>
      <c r="E2345" s="7" t="s">
        <v>8</v>
      </c>
      <c r="F2345" s="7" t="s">
        <v>1091</v>
      </c>
      <c r="G2345" s="7" t="s">
        <v>1054</v>
      </c>
      <c r="H2345" s="7" t="s">
        <v>883</v>
      </c>
      <c r="I2345" s="7" t="s">
        <v>884</v>
      </c>
      <c r="J2345" s="6" t="s">
        <v>659</v>
      </c>
      <c r="K2345" s="1">
        <v>4893</v>
      </c>
      <c r="L2345" s="1">
        <v>4281</v>
      </c>
      <c r="M2345" s="1">
        <v>4878.4229999999998</v>
      </c>
      <c r="N2345" s="2">
        <v>10.7426936439812</v>
      </c>
      <c r="O2345" s="2">
        <v>10.741649147395499</v>
      </c>
      <c r="P2345" s="16">
        <v>6.8619106420250997</v>
      </c>
    </row>
    <row r="2346" spans="1:16" x14ac:dyDescent="0.35">
      <c r="A2346" s="23" t="str">
        <f t="shared" si="74"/>
        <v>06</v>
      </c>
      <c r="B2346" s="23">
        <f t="shared" si="75"/>
        <v>1030784</v>
      </c>
      <c r="C2346" s="6" t="s">
        <v>1188</v>
      </c>
      <c r="D2346" s="7" t="s">
        <v>1096</v>
      </c>
      <c r="E2346" s="7" t="s">
        <v>8</v>
      </c>
      <c r="F2346" s="7" t="s">
        <v>1091</v>
      </c>
      <c r="G2346" s="7" t="s">
        <v>1054</v>
      </c>
      <c r="H2346" s="7" t="s">
        <v>968</v>
      </c>
      <c r="I2346" s="7" t="s">
        <v>969</v>
      </c>
      <c r="J2346" s="6" t="s">
        <v>659</v>
      </c>
      <c r="K2346" s="1">
        <v>4420</v>
      </c>
      <c r="L2346" s="1">
        <v>5636</v>
      </c>
      <c r="M2346" s="1">
        <v>5631.9009999999998</v>
      </c>
      <c r="N2346" s="2">
        <v>10.314932126696799</v>
      </c>
      <c r="O2346" s="2">
        <v>10.315294535131301</v>
      </c>
      <c r="P2346" s="16">
        <v>6.7483607755178898</v>
      </c>
    </row>
    <row r="2347" spans="1:16" x14ac:dyDescent="0.35">
      <c r="A2347" s="23" t="str">
        <f t="shared" si="74"/>
        <v>06</v>
      </c>
      <c r="B2347" s="23">
        <f t="shared" si="75"/>
        <v>1030785</v>
      </c>
      <c r="C2347" s="6" t="s">
        <v>1188</v>
      </c>
      <c r="D2347" s="7" t="s">
        <v>1096</v>
      </c>
      <c r="E2347" s="7" t="s">
        <v>8</v>
      </c>
      <c r="F2347" s="7" t="s">
        <v>1091</v>
      </c>
      <c r="G2347" s="7" t="s">
        <v>1054</v>
      </c>
      <c r="H2347" s="7" t="s">
        <v>970</v>
      </c>
      <c r="I2347" s="7" t="s">
        <v>971</v>
      </c>
      <c r="J2347" s="6" t="s">
        <v>659</v>
      </c>
      <c r="K2347" s="1">
        <v>1340</v>
      </c>
      <c r="L2347" s="1">
        <v>2598</v>
      </c>
      <c r="M2347" s="1">
        <v>2596.9520000000002</v>
      </c>
      <c r="N2347" s="2">
        <v>10.314179104477599</v>
      </c>
      <c r="O2347" s="2">
        <v>10.3152424942263</v>
      </c>
      <c r="P2347" s="16">
        <v>6.7879372433529799</v>
      </c>
    </row>
    <row r="2348" spans="1:16" x14ac:dyDescent="0.35">
      <c r="A2348" s="23" t="str">
        <f t="shared" si="74"/>
        <v>06</v>
      </c>
      <c r="B2348" s="23">
        <f t="shared" si="75"/>
        <v>1030794</v>
      </c>
      <c r="C2348" s="6" t="s">
        <v>1188</v>
      </c>
      <c r="D2348" s="7" t="s">
        <v>1096</v>
      </c>
      <c r="E2348" s="7" t="s">
        <v>8</v>
      </c>
      <c r="F2348" s="7" t="s">
        <v>1091</v>
      </c>
      <c r="G2348" s="7" t="s">
        <v>1054</v>
      </c>
      <c r="H2348" s="7" t="s">
        <v>1208</v>
      </c>
      <c r="I2348" s="7" t="s">
        <v>1209</v>
      </c>
      <c r="J2348" s="6" t="s">
        <v>659</v>
      </c>
      <c r="K2348" s="1">
        <v>1080</v>
      </c>
      <c r="L2348" s="1">
        <v>1080</v>
      </c>
      <c r="M2348" s="1"/>
      <c r="N2348" s="2">
        <v>10.310185185185199</v>
      </c>
      <c r="O2348" s="2">
        <v>10.310185185185199</v>
      </c>
      <c r="P2348" s="16"/>
    </row>
    <row r="2349" spans="1:16" x14ac:dyDescent="0.35">
      <c r="A2349" s="23" t="str">
        <f t="shared" si="74"/>
        <v>06</v>
      </c>
      <c r="B2349" s="23">
        <f t="shared" si="75"/>
        <v>1030424</v>
      </c>
      <c r="C2349" s="6" t="s">
        <v>1188</v>
      </c>
      <c r="D2349" s="7" t="s">
        <v>1096</v>
      </c>
      <c r="E2349" s="7" t="s">
        <v>8</v>
      </c>
      <c r="F2349" s="7" t="s">
        <v>1090</v>
      </c>
      <c r="G2349" s="7" t="s">
        <v>1058</v>
      </c>
      <c r="H2349" s="7" t="s">
        <v>897</v>
      </c>
      <c r="I2349" s="7" t="s">
        <v>898</v>
      </c>
      <c r="J2349" s="6" t="s">
        <v>659</v>
      </c>
      <c r="K2349" s="1">
        <v>72000</v>
      </c>
      <c r="L2349" s="1">
        <v>32000</v>
      </c>
      <c r="M2349" s="1">
        <v>71985.051000000007</v>
      </c>
      <c r="N2349" s="2">
        <v>8.0435833333333395</v>
      </c>
      <c r="O2349" s="2">
        <v>8.0436250000000005</v>
      </c>
      <c r="P2349" s="16">
        <v>11.9190442818468</v>
      </c>
    </row>
    <row r="2350" spans="1:16" x14ac:dyDescent="0.35">
      <c r="A2350" s="23" t="str">
        <f t="shared" si="74"/>
        <v>06</v>
      </c>
      <c r="B2350" s="23">
        <f t="shared" si="75"/>
        <v>1030773</v>
      </c>
      <c r="C2350" s="6" t="s">
        <v>1188</v>
      </c>
      <c r="D2350" s="7" t="s">
        <v>1096</v>
      </c>
      <c r="E2350" s="7" t="s">
        <v>8</v>
      </c>
      <c r="F2350" s="7" t="s">
        <v>1090</v>
      </c>
      <c r="G2350" s="7" t="s">
        <v>1060</v>
      </c>
      <c r="H2350" s="7" t="s">
        <v>960</v>
      </c>
      <c r="I2350" s="7" t="s">
        <v>961</v>
      </c>
      <c r="J2350" s="6" t="s">
        <v>659</v>
      </c>
      <c r="K2350" s="1">
        <v>12000</v>
      </c>
      <c r="L2350" s="1">
        <v>4980</v>
      </c>
      <c r="M2350" s="1">
        <v>15159.045</v>
      </c>
      <c r="N2350" s="2">
        <v>8.7867499999999996</v>
      </c>
      <c r="O2350" s="2">
        <v>7.2650602409638596</v>
      </c>
      <c r="P2350" s="16">
        <v>7.5049075387004898</v>
      </c>
    </row>
    <row r="2351" spans="1:16" x14ac:dyDescent="0.35">
      <c r="A2351" s="23" t="str">
        <f t="shared" si="74"/>
        <v>06</v>
      </c>
      <c r="B2351" s="23">
        <f t="shared" si="75"/>
        <v>1030792</v>
      </c>
      <c r="C2351" s="6" t="s">
        <v>1188</v>
      </c>
      <c r="D2351" s="7" t="s">
        <v>1096</v>
      </c>
      <c r="E2351" s="7" t="s">
        <v>8</v>
      </c>
      <c r="F2351" s="7" t="s">
        <v>1090</v>
      </c>
      <c r="G2351" s="7" t="s">
        <v>1060</v>
      </c>
      <c r="H2351" s="7" t="s">
        <v>974</v>
      </c>
      <c r="I2351" s="7" t="s">
        <v>975</v>
      </c>
      <c r="J2351" s="6" t="s">
        <v>659</v>
      </c>
      <c r="K2351" s="1">
        <v>24000</v>
      </c>
      <c r="L2351" s="1"/>
      <c r="M2351" s="1"/>
      <c r="N2351" s="2">
        <v>10.764416666666699</v>
      </c>
      <c r="O2351" s="2"/>
      <c r="P2351" s="16"/>
    </row>
    <row r="2352" spans="1:16" x14ac:dyDescent="0.35">
      <c r="A2352" s="23" t="str">
        <f t="shared" si="74"/>
        <v>06</v>
      </c>
      <c r="B2352" s="23">
        <f t="shared" si="75"/>
        <v>1030818</v>
      </c>
      <c r="C2352" s="6" t="s">
        <v>1188</v>
      </c>
      <c r="D2352" s="7" t="s">
        <v>1096</v>
      </c>
      <c r="E2352" s="7" t="s">
        <v>8</v>
      </c>
      <c r="F2352" s="7" t="s">
        <v>1090</v>
      </c>
      <c r="G2352" s="7" t="s">
        <v>1060</v>
      </c>
      <c r="H2352" s="7" t="s">
        <v>1318</v>
      </c>
      <c r="I2352" s="7" t="s">
        <v>1319</v>
      </c>
      <c r="J2352" s="6" t="s">
        <v>659</v>
      </c>
      <c r="K2352" s="1"/>
      <c r="L2352" s="1">
        <v>24000</v>
      </c>
      <c r="M2352" s="1">
        <v>23995.017</v>
      </c>
      <c r="N2352" s="2"/>
      <c r="O2352" s="2">
        <v>10.764416666666699</v>
      </c>
      <c r="P2352" s="16">
        <v>10.501177569492899</v>
      </c>
    </row>
    <row r="2353" spans="1:16" x14ac:dyDescent="0.35">
      <c r="A2353" s="23" t="str">
        <f t="shared" si="74"/>
        <v>06</v>
      </c>
      <c r="B2353" s="23">
        <f t="shared" si="75"/>
        <v>1030379</v>
      </c>
      <c r="C2353" s="6" t="s">
        <v>1188</v>
      </c>
      <c r="D2353" s="7" t="s">
        <v>1096</v>
      </c>
      <c r="E2353" s="7" t="s">
        <v>8</v>
      </c>
      <c r="F2353" s="7" t="s">
        <v>1090</v>
      </c>
      <c r="G2353" s="7" t="s">
        <v>1052</v>
      </c>
      <c r="H2353" s="7" t="s">
        <v>887</v>
      </c>
      <c r="I2353" s="7" t="s">
        <v>888</v>
      </c>
      <c r="J2353" s="6" t="s">
        <v>659</v>
      </c>
      <c r="K2353" s="1">
        <v>672000</v>
      </c>
      <c r="L2353" s="1">
        <v>672000</v>
      </c>
      <c r="M2353" s="1">
        <v>671860.47600000002</v>
      </c>
      <c r="N2353" s="2">
        <v>11.1757157738095</v>
      </c>
      <c r="O2353" s="2">
        <v>11.175726190476199</v>
      </c>
      <c r="P2353" s="16">
        <v>13.011950719809899</v>
      </c>
    </row>
    <row r="2354" spans="1:16" x14ac:dyDescent="0.35">
      <c r="A2354" s="23" t="str">
        <f t="shared" si="74"/>
        <v>06</v>
      </c>
      <c r="B2354" s="23">
        <f t="shared" si="75"/>
        <v>1030452</v>
      </c>
      <c r="C2354" s="6" t="s">
        <v>1188</v>
      </c>
      <c r="D2354" s="7" t="s">
        <v>1096</v>
      </c>
      <c r="E2354" s="7" t="s">
        <v>8</v>
      </c>
      <c r="F2354" s="7" t="s">
        <v>1090</v>
      </c>
      <c r="G2354" s="7" t="s">
        <v>1052</v>
      </c>
      <c r="H2354" s="7" t="s">
        <v>899</v>
      </c>
      <c r="I2354" s="7" t="s">
        <v>900</v>
      </c>
      <c r="J2354" s="6" t="s">
        <v>659</v>
      </c>
      <c r="K2354" s="1">
        <v>32000</v>
      </c>
      <c r="L2354" s="1">
        <v>28427</v>
      </c>
      <c r="M2354" s="1">
        <v>54276.785000000003</v>
      </c>
      <c r="N2354" s="2">
        <v>11.75640625</v>
      </c>
      <c r="O2354" s="2">
        <v>11.756323213846001</v>
      </c>
      <c r="P2354" s="16">
        <v>6.6813657220117202</v>
      </c>
    </row>
    <row r="2355" spans="1:16" x14ac:dyDescent="0.35">
      <c r="A2355" s="23" t="str">
        <f t="shared" si="74"/>
        <v>06</v>
      </c>
      <c r="B2355" s="23">
        <f t="shared" si="75"/>
        <v>1030461</v>
      </c>
      <c r="C2355" s="6" t="s">
        <v>1188</v>
      </c>
      <c r="D2355" s="7" t="s">
        <v>1096</v>
      </c>
      <c r="E2355" s="7" t="s">
        <v>8</v>
      </c>
      <c r="F2355" s="7" t="s">
        <v>1090</v>
      </c>
      <c r="G2355" s="7" t="s">
        <v>1052</v>
      </c>
      <c r="H2355" s="7" t="s">
        <v>901</v>
      </c>
      <c r="I2355" s="7" t="s">
        <v>902</v>
      </c>
      <c r="J2355" s="6" t="s">
        <v>659</v>
      </c>
      <c r="K2355" s="1">
        <v>2736</v>
      </c>
      <c r="L2355" s="1">
        <v>0</v>
      </c>
      <c r="M2355" s="1">
        <v>3658.6729999999998</v>
      </c>
      <c r="N2355" s="2">
        <v>11.755482456140401</v>
      </c>
      <c r="O2355" s="2">
        <v>0</v>
      </c>
      <c r="P2355" s="16">
        <v>6.8353269067774001</v>
      </c>
    </row>
    <row r="2356" spans="1:16" x14ac:dyDescent="0.35">
      <c r="A2356" s="23" t="str">
        <f t="shared" si="74"/>
        <v>06</v>
      </c>
      <c r="B2356" s="23">
        <f t="shared" si="75"/>
        <v>1030782</v>
      </c>
      <c r="C2356" s="6" t="s">
        <v>1188</v>
      </c>
      <c r="D2356" s="7" t="s">
        <v>1096</v>
      </c>
      <c r="E2356" s="7" t="s">
        <v>8</v>
      </c>
      <c r="F2356" s="7" t="s">
        <v>1090</v>
      </c>
      <c r="G2356" s="7" t="s">
        <v>1052</v>
      </c>
      <c r="H2356" s="7" t="s">
        <v>964</v>
      </c>
      <c r="I2356" s="7" t="s">
        <v>965</v>
      </c>
      <c r="J2356" s="6" t="s">
        <v>659</v>
      </c>
      <c r="K2356" s="1">
        <v>13265</v>
      </c>
      <c r="L2356" s="1">
        <v>-696</v>
      </c>
      <c r="M2356" s="1">
        <v>14570.282999999999</v>
      </c>
      <c r="N2356" s="2">
        <v>11.755898982284201</v>
      </c>
      <c r="O2356" s="2">
        <v>11.7557471264368</v>
      </c>
      <c r="P2356" s="16">
        <v>6.8307992988193798</v>
      </c>
    </row>
    <row r="2357" spans="1:16" x14ac:dyDescent="0.35">
      <c r="A2357" s="23" t="str">
        <f t="shared" si="74"/>
        <v>06</v>
      </c>
      <c r="B2357" s="23">
        <f t="shared" si="75"/>
        <v>1010885</v>
      </c>
      <c r="C2357" s="6" t="s">
        <v>1188</v>
      </c>
      <c r="D2357" s="7" t="s">
        <v>1096</v>
      </c>
      <c r="E2357" s="7" t="s">
        <v>8</v>
      </c>
      <c r="F2357" s="7" t="s">
        <v>1066</v>
      </c>
      <c r="G2357" s="7" t="s">
        <v>982</v>
      </c>
      <c r="H2357" s="7" t="s">
        <v>663</v>
      </c>
      <c r="I2357" s="7" t="s">
        <v>664</v>
      </c>
      <c r="J2357" s="6" t="s">
        <v>658</v>
      </c>
      <c r="K2357" s="1">
        <v>2268</v>
      </c>
      <c r="L2357" s="1">
        <v>2357</v>
      </c>
      <c r="M2357" s="1">
        <v>1633.0519999999999</v>
      </c>
      <c r="N2357" s="2">
        <v>8.1432980599647298</v>
      </c>
      <c r="O2357" s="2">
        <v>8.1438268985999205</v>
      </c>
      <c r="P2357" s="16">
        <v>6.7490363442192898</v>
      </c>
    </row>
    <row r="2358" spans="1:16" x14ac:dyDescent="0.35">
      <c r="A2358" s="23" t="str">
        <f t="shared" si="74"/>
        <v>06</v>
      </c>
      <c r="B2358" s="23">
        <f t="shared" si="75"/>
        <v>1010886</v>
      </c>
      <c r="C2358" s="6" t="s">
        <v>1188</v>
      </c>
      <c r="D2358" s="7" t="s">
        <v>1096</v>
      </c>
      <c r="E2358" s="7" t="s">
        <v>8</v>
      </c>
      <c r="F2358" s="7" t="s">
        <v>1066</v>
      </c>
      <c r="G2358" s="7" t="s">
        <v>982</v>
      </c>
      <c r="H2358" s="7" t="s">
        <v>665</v>
      </c>
      <c r="I2358" s="7" t="s">
        <v>666</v>
      </c>
      <c r="J2358" s="6" t="s">
        <v>658</v>
      </c>
      <c r="K2358" s="1">
        <v>4990</v>
      </c>
      <c r="L2358" s="1">
        <v>4907</v>
      </c>
      <c r="M2358" s="1">
        <v>1633.297</v>
      </c>
      <c r="N2358" s="2">
        <v>8.1426853707414804</v>
      </c>
      <c r="O2358" s="2">
        <v>8.1434685143672301</v>
      </c>
      <c r="P2358" s="16">
        <v>6.7490340703497296</v>
      </c>
    </row>
    <row r="2359" spans="1:16" x14ac:dyDescent="0.35">
      <c r="A2359" s="23" t="str">
        <f t="shared" si="74"/>
        <v>06</v>
      </c>
      <c r="B2359" s="23">
        <f t="shared" si="75"/>
        <v>1011250</v>
      </c>
      <c r="C2359" s="6" t="s">
        <v>1188</v>
      </c>
      <c r="D2359" s="7" t="s">
        <v>1096</v>
      </c>
      <c r="E2359" s="7" t="s">
        <v>8</v>
      </c>
      <c r="F2359" s="7" t="s">
        <v>1066</v>
      </c>
      <c r="G2359" s="7" t="s">
        <v>982</v>
      </c>
      <c r="H2359" s="7" t="s">
        <v>683</v>
      </c>
      <c r="I2359" s="7" t="s">
        <v>684</v>
      </c>
      <c r="J2359" s="6" t="s">
        <v>658</v>
      </c>
      <c r="K2359" s="1">
        <v>28085</v>
      </c>
      <c r="L2359" s="1">
        <v>29918</v>
      </c>
      <c r="M2359" s="1">
        <v>39916.415999999997</v>
      </c>
      <c r="N2359" s="2">
        <v>7.1706604949261203</v>
      </c>
      <c r="O2359" s="2">
        <v>7.1705996390133002</v>
      </c>
      <c r="P2359" s="16">
        <v>6.6060676038650401</v>
      </c>
    </row>
    <row r="2360" spans="1:16" x14ac:dyDescent="0.35">
      <c r="A2360" s="23" t="str">
        <f t="shared" si="74"/>
        <v>06</v>
      </c>
      <c r="B2360" s="23">
        <f t="shared" si="75"/>
        <v>1011701</v>
      </c>
      <c r="C2360" s="6" t="s">
        <v>1188</v>
      </c>
      <c r="D2360" s="7" t="s">
        <v>1096</v>
      </c>
      <c r="E2360" s="7" t="s">
        <v>8</v>
      </c>
      <c r="F2360" s="7" t="s">
        <v>1066</v>
      </c>
      <c r="G2360" s="7" t="s">
        <v>982</v>
      </c>
      <c r="H2360" s="7" t="s">
        <v>702</v>
      </c>
      <c r="I2360" s="7" t="s">
        <v>703</v>
      </c>
      <c r="J2360" s="6" t="s">
        <v>658</v>
      </c>
      <c r="K2360" s="1">
        <v>299735</v>
      </c>
      <c r="L2360" s="1">
        <v>300278</v>
      </c>
      <c r="M2360" s="1">
        <v>272155.2</v>
      </c>
      <c r="N2360" s="2">
        <v>6.47482943266552</v>
      </c>
      <c r="O2360" s="2">
        <v>6.0000066604946101</v>
      </c>
      <c r="P2360" s="16">
        <v>6.7603435392746496</v>
      </c>
    </row>
    <row r="2361" spans="1:16" x14ac:dyDescent="0.35">
      <c r="A2361" s="23" t="str">
        <f t="shared" si="74"/>
        <v>06</v>
      </c>
      <c r="B2361" s="23">
        <f t="shared" si="75"/>
        <v>1012038</v>
      </c>
      <c r="C2361" s="6" t="s">
        <v>1188</v>
      </c>
      <c r="D2361" s="7" t="s">
        <v>1096</v>
      </c>
      <c r="E2361" s="7" t="s">
        <v>8</v>
      </c>
      <c r="F2361" s="7" t="s">
        <v>1066</v>
      </c>
      <c r="G2361" s="7" t="s">
        <v>982</v>
      </c>
      <c r="H2361" s="7" t="s">
        <v>718</v>
      </c>
      <c r="I2361" s="7" t="s">
        <v>719</v>
      </c>
      <c r="J2361" s="6" t="s">
        <v>658</v>
      </c>
      <c r="K2361" s="1">
        <v>4684</v>
      </c>
      <c r="L2361" s="1">
        <v>4037</v>
      </c>
      <c r="M2361" s="1">
        <v>4898.8779999999997</v>
      </c>
      <c r="N2361" s="2">
        <v>0</v>
      </c>
      <c r="O2361" s="2">
        <v>0</v>
      </c>
      <c r="P2361" s="16">
        <v>6.7490375551299699</v>
      </c>
    </row>
    <row r="2362" spans="1:16" x14ac:dyDescent="0.35">
      <c r="A2362" s="23" t="str">
        <f t="shared" si="74"/>
        <v>06</v>
      </c>
      <c r="B2362" s="23">
        <f t="shared" si="75"/>
        <v>1012107</v>
      </c>
      <c r="C2362" s="6" t="s">
        <v>1188</v>
      </c>
      <c r="D2362" s="7" t="s">
        <v>1096</v>
      </c>
      <c r="E2362" s="7" t="s">
        <v>8</v>
      </c>
      <c r="F2362" s="7" t="s">
        <v>1066</v>
      </c>
      <c r="G2362" s="7" t="s">
        <v>982</v>
      </c>
      <c r="H2362" s="7" t="s">
        <v>720</v>
      </c>
      <c r="I2362" s="7" t="s">
        <v>721</v>
      </c>
      <c r="J2362" s="6" t="s">
        <v>658</v>
      </c>
      <c r="K2362" s="1">
        <v>159145</v>
      </c>
      <c r="L2362" s="1">
        <v>159665</v>
      </c>
      <c r="M2362" s="1">
        <v>159755.80600000001</v>
      </c>
      <c r="N2362" s="2">
        <v>0</v>
      </c>
      <c r="O2362" s="2">
        <v>0</v>
      </c>
      <c r="P2362" s="16">
        <v>7.1887677835007802</v>
      </c>
    </row>
    <row r="2363" spans="1:16" x14ac:dyDescent="0.35">
      <c r="A2363" s="23" t="str">
        <f t="shared" si="74"/>
        <v>06</v>
      </c>
      <c r="B2363" s="23">
        <f t="shared" si="75"/>
        <v>1012108</v>
      </c>
      <c r="C2363" s="6" t="s">
        <v>1188</v>
      </c>
      <c r="D2363" s="7" t="s">
        <v>1096</v>
      </c>
      <c r="E2363" s="7" t="s">
        <v>8</v>
      </c>
      <c r="F2363" s="7" t="s">
        <v>1066</v>
      </c>
      <c r="G2363" s="7" t="s">
        <v>982</v>
      </c>
      <c r="H2363" s="7" t="s">
        <v>722</v>
      </c>
      <c r="I2363" s="7" t="s">
        <v>723</v>
      </c>
      <c r="J2363" s="6" t="s">
        <v>658</v>
      </c>
      <c r="K2363" s="1">
        <v>339980</v>
      </c>
      <c r="L2363" s="1">
        <v>333845</v>
      </c>
      <c r="M2363" s="1">
        <v>333845.408</v>
      </c>
      <c r="N2363" s="2">
        <v>0</v>
      </c>
      <c r="O2363" s="2">
        <v>0</v>
      </c>
      <c r="P2363" s="16">
        <v>7.5178215445156003</v>
      </c>
    </row>
    <row r="2364" spans="1:16" x14ac:dyDescent="0.35">
      <c r="A2364" s="23" t="str">
        <f t="shared" si="74"/>
        <v>06</v>
      </c>
      <c r="B2364" s="23">
        <f t="shared" si="75"/>
        <v>1012109</v>
      </c>
      <c r="C2364" s="6" t="s">
        <v>1188</v>
      </c>
      <c r="D2364" s="7" t="s">
        <v>1096</v>
      </c>
      <c r="E2364" s="7" t="s">
        <v>8</v>
      </c>
      <c r="F2364" s="7" t="s">
        <v>1066</v>
      </c>
      <c r="G2364" s="7" t="s">
        <v>982</v>
      </c>
      <c r="H2364" s="7" t="s">
        <v>724</v>
      </c>
      <c r="I2364" s="7" t="s">
        <v>725</v>
      </c>
      <c r="J2364" s="6" t="s">
        <v>658</v>
      </c>
      <c r="K2364" s="1">
        <v>260198</v>
      </c>
      <c r="L2364" s="1">
        <v>259002</v>
      </c>
      <c r="M2364" s="1">
        <v>251200.71400000001</v>
      </c>
      <c r="N2364" s="2">
        <v>0</v>
      </c>
      <c r="O2364" s="2">
        <v>0</v>
      </c>
      <c r="P2364" s="16">
        <v>7.3971056682585701</v>
      </c>
    </row>
    <row r="2365" spans="1:16" x14ac:dyDescent="0.35">
      <c r="A2365" s="23" t="str">
        <f t="shared" si="74"/>
        <v>06</v>
      </c>
      <c r="B2365" s="23">
        <f t="shared" si="75"/>
        <v>1012110</v>
      </c>
      <c r="C2365" s="6" t="s">
        <v>1188</v>
      </c>
      <c r="D2365" s="7" t="s">
        <v>1096</v>
      </c>
      <c r="E2365" s="7" t="s">
        <v>8</v>
      </c>
      <c r="F2365" s="7" t="s">
        <v>1066</v>
      </c>
      <c r="G2365" s="7" t="s">
        <v>982</v>
      </c>
      <c r="H2365" s="7" t="s">
        <v>726</v>
      </c>
      <c r="I2365" s="7" t="s">
        <v>727</v>
      </c>
      <c r="J2365" s="6" t="s">
        <v>658</v>
      </c>
      <c r="K2365" s="1">
        <v>20834</v>
      </c>
      <c r="L2365" s="1">
        <v>19958</v>
      </c>
      <c r="M2365" s="1">
        <v>19958.047999999999</v>
      </c>
      <c r="N2365" s="2">
        <v>0</v>
      </c>
      <c r="O2365" s="2">
        <v>0</v>
      </c>
      <c r="P2365" s="16">
        <v>7.48771696510601</v>
      </c>
    </row>
    <row r="2366" spans="1:16" x14ac:dyDescent="0.35">
      <c r="A2366" s="23" t="str">
        <f t="shared" si="74"/>
        <v>06</v>
      </c>
      <c r="B2366" s="23">
        <f t="shared" si="75"/>
        <v>1012145</v>
      </c>
      <c r="C2366" s="6" t="s">
        <v>1188</v>
      </c>
      <c r="D2366" s="7" t="s">
        <v>1096</v>
      </c>
      <c r="E2366" s="7" t="s">
        <v>8</v>
      </c>
      <c r="F2366" s="7" t="s">
        <v>1066</v>
      </c>
      <c r="G2366" s="7" t="s">
        <v>982</v>
      </c>
      <c r="H2366" s="7" t="s">
        <v>734</v>
      </c>
      <c r="I2366" s="7" t="s">
        <v>735</v>
      </c>
      <c r="J2366" s="6" t="s">
        <v>658</v>
      </c>
      <c r="K2366" s="1">
        <v>159666</v>
      </c>
      <c r="L2366" s="1">
        <v>182615</v>
      </c>
      <c r="M2366" s="1">
        <v>179736.66500000001</v>
      </c>
      <c r="N2366" s="2">
        <v>6.46248418573773</v>
      </c>
      <c r="O2366" s="2">
        <v>6.4624866522465299</v>
      </c>
      <c r="P2366" s="16">
        <v>6.6168685682467698</v>
      </c>
    </row>
    <row r="2367" spans="1:16" x14ac:dyDescent="0.35">
      <c r="A2367" s="23" t="str">
        <f t="shared" si="74"/>
        <v>06</v>
      </c>
      <c r="B2367" s="23">
        <f t="shared" si="75"/>
        <v>1012160</v>
      </c>
      <c r="C2367" s="6" t="s">
        <v>1188</v>
      </c>
      <c r="D2367" s="7" t="s">
        <v>1096</v>
      </c>
      <c r="E2367" s="7" t="s">
        <v>8</v>
      </c>
      <c r="F2367" s="7" t="s">
        <v>1066</v>
      </c>
      <c r="G2367" s="7" t="s">
        <v>982</v>
      </c>
      <c r="H2367" s="7" t="s">
        <v>746</v>
      </c>
      <c r="I2367" s="7" t="s">
        <v>747</v>
      </c>
      <c r="J2367" s="6" t="s">
        <v>658</v>
      </c>
      <c r="K2367" s="1">
        <v>50720</v>
      </c>
      <c r="L2367" s="1">
        <v>75569</v>
      </c>
      <c r="M2367" s="1">
        <v>68946.528000000006</v>
      </c>
      <c r="N2367" s="2">
        <v>6.3522476340693999</v>
      </c>
      <c r="O2367" s="2">
        <v>6.3522343818232399</v>
      </c>
      <c r="P2367" s="16">
        <v>5.5763651637396396</v>
      </c>
    </row>
    <row r="2368" spans="1:16" x14ac:dyDescent="0.35">
      <c r="A2368" s="23" t="str">
        <f t="shared" si="74"/>
        <v>06</v>
      </c>
      <c r="B2368" s="23">
        <f t="shared" si="75"/>
        <v>1012167</v>
      </c>
      <c r="C2368" s="6" t="s">
        <v>1188</v>
      </c>
      <c r="D2368" s="7" t="s">
        <v>1096</v>
      </c>
      <c r="E2368" s="7" t="s">
        <v>8</v>
      </c>
      <c r="F2368" s="7" t="s">
        <v>1066</v>
      </c>
      <c r="G2368" s="7" t="s">
        <v>982</v>
      </c>
      <c r="H2368" s="7" t="s">
        <v>758</v>
      </c>
      <c r="I2368" s="7" t="s">
        <v>759</v>
      </c>
      <c r="J2368" s="6" t="s">
        <v>658</v>
      </c>
      <c r="K2368" s="1">
        <v>558602</v>
      </c>
      <c r="L2368" s="1">
        <v>337862</v>
      </c>
      <c r="M2368" s="1">
        <v>543588.25600000005</v>
      </c>
      <c r="N2368" s="2">
        <v>6.2734415558841503</v>
      </c>
      <c r="O2368" s="2">
        <v>6.2734489229330297</v>
      </c>
      <c r="P2368" s="16">
        <v>6.0691400821948598</v>
      </c>
    </row>
    <row r="2369" spans="1:16" x14ac:dyDescent="0.35">
      <c r="A2369" s="23" t="str">
        <f t="shared" si="74"/>
        <v>06</v>
      </c>
      <c r="B2369" s="23">
        <f t="shared" si="75"/>
        <v>1012399</v>
      </c>
      <c r="C2369" s="6" t="s">
        <v>1188</v>
      </c>
      <c r="D2369" s="7" t="s">
        <v>1096</v>
      </c>
      <c r="E2369" s="7" t="s">
        <v>8</v>
      </c>
      <c r="F2369" s="7" t="s">
        <v>1066</v>
      </c>
      <c r="G2369" s="7" t="s">
        <v>982</v>
      </c>
      <c r="H2369" s="7" t="s">
        <v>776</v>
      </c>
      <c r="I2369" s="7" t="s">
        <v>777</v>
      </c>
      <c r="J2369" s="6" t="s">
        <v>658</v>
      </c>
      <c r="K2369" s="1">
        <v>18144</v>
      </c>
      <c r="L2369" s="1"/>
      <c r="M2369" s="1"/>
      <c r="N2369" s="2">
        <v>6.5726410934744299</v>
      </c>
      <c r="O2369" s="2"/>
      <c r="P2369" s="16"/>
    </row>
    <row r="2370" spans="1:16" x14ac:dyDescent="0.35">
      <c r="A2370" s="23" t="str">
        <f t="shared" si="74"/>
        <v>06</v>
      </c>
      <c r="B2370" s="23">
        <f t="shared" si="75"/>
        <v>1012488</v>
      </c>
      <c r="C2370" s="6" t="s">
        <v>1188</v>
      </c>
      <c r="D2370" s="7" t="s">
        <v>1096</v>
      </c>
      <c r="E2370" s="7" t="s">
        <v>8</v>
      </c>
      <c r="F2370" s="7" t="s">
        <v>1066</v>
      </c>
      <c r="G2370" s="7" t="s">
        <v>982</v>
      </c>
      <c r="H2370" s="7" t="s">
        <v>794</v>
      </c>
      <c r="I2370" s="7" t="s">
        <v>795</v>
      </c>
      <c r="J2370" s="6" t="s">
        <v>658</v>
      </c>
      <c r="K2370" s="1">
        <v>11203</v>
      </c>
      <c r="L2370" s="1">
        <v>200001</v>
      </c>
      <c r="M2370" s="1">
        <v>199584.10200000001</v>
      </c>
      <c r="N2370" s="2">
        <v>5.0295456574131903</v>
      </c>
      <c r="O2370" s="2">
        <v>5.0294848525757399</v>
      </c>
      <c r="P2370" s="16">
        <v>5.7063935889041897</v>
      </c>
    </row>
    <row r="2371" spans="1:16" x14ac:dyDescent="0.35">
      <c r="A2371" s="23" t="str">
        <f t="shared" si="74"/>
        <v>06</v>
      </c>
      <c r="B2371" s="23">
        <f t="shared" si="75"/>
        <v>1012519</v>
      </c>
      <c r="C2371" s="6" t="s">
        <v>1188</v>
      </c>
      <c r="D2371" s="7" t="s">
        <v>1096</v>
      </c>
      <c r="E2371" s="7" t="s">
        <v>8</v>
      </c>
      <c r="F2371" s="7" t="s">
        <v>1066</v>
      </c>
      <c r="G2371" s="7" t="s">
        <v>982</v>
      </c>
      <c r="H2371" s="7" t="s">
        <v>803</v>
      </c>
      <c r="I2371" s="7" t="s">
        <v>721</v>
      </c>
      <c r="J2371" s="6" t="s">
        <v>658</v>
      </c>
      <c r="K2371" s="1">
        <v>30499</v>
      </c>
      <c r="L2371" s="1">
        <v>30482</v>
      </c>
      <c r="M2371" s="1">
        <v>30209.64</v>
      </c>
      <c r="N2371" s="2">
        <v>7.5337224171284296</v>
      </c>
      <c r="O2371" s="2">
        <v>7.53365920871334</v>
      </c>
      <c r="P2371" s="16">
        <v>7.2802485200088398</v>
      </c>
    </row>
    <row r="2372" spans="1:16" x14ac:dyDescent="0.35">
      <c r="A2372" s="23" t="str">
        <f t="shared" si="74"/>
        <v>06</v>
      </c>
      <c r="B2372" s="23">
        <f t="shared" si="75"/>
        <v>1012520</v>
      </c>
      <c r="C2372" s="6" t="s">
        <v>1188</v>
      </c>
      <c r="D2372" s="7" t="s">
        <v>1096</v>
      </c>
      <c r="E2372" s="7" t="s">
        <v>8</v>
      </c>
      <c r="F2372" s="7" t="s">
        <v>1066</v>
      </c>
      <c r="G2372" s="7" t="s">
        <v>982</v>
      </c>
      <c r="H2372" s="7" t="s">
        <v>804</v>
      </c>
      <c r="I2372" s="7" t="s">
        <v>723</v>
      </c>
      <c r="J2372" s="6" t="s">
        <v>658</v>
      </c>
      <c r="K2372" s="1">
        <v>99446</v>
      </c>
      <c r="L2372" s="1">
        <v>104327</v>
      </c>
      <c r="M2372" s="1">
        <v>104326.976</v>
      </c>
      <c r="N2372" s="2">
        <v>7.5465478752287698</v>
      </c>
      <c r="O2372" s="2">
        <v>7.5465411638406197</v>
      </c>
      <c r="P2372" s="16">
        <v>7.4221208146587099</v>
      </c>
    </row>
    <row r="2373" spans="1:16" x14ac:dyDescent="0.35">
      <c r="A2373" s="23" t="str">
        <f t="shared" ref="A2373:A2436" si="76">MID(C2373,1,2)</f>
        <v>06</v>
      </c>
      <c r="B2373" s="23">
        <f t="shared" ref="B2373:B2436" si="77">+H2373*1</f>
        <v>1012521</v>
      </c>
      <c r="C2373" s="6" t="s">
        <v>1188</v>
      </c>
      <c r="D2373" s="7" t="s">
        <v>1096</v>
      </c>
      <c r="E2373" s="7" t="s">
        <v>8</v>
      </c>
      <c r="F2373" s="7" t="s">
        <v>1066</v>
      </c>
      <c r="G2373" s="7" t="s">
        <v>982</v>
      </c>
      <c r="H2373" s="7" t="s">
        <v>805</v>
      </c>
      <c r="I2373" s="7" t="s">
        <v>725</v>
      </c>
      <c r="J2373" s="6" t="s">
        <v>658</v>
      </c>
      <c r="K2373" s="1">
        <v>180017</v>
      </c>
      <c r="L2373" s="1">
        <v>179224</v>
      </c>
      <c r="M2373" s="1">
        <v>188386.72</v>
      </c>
      <c r="N2373" s="2">
        <v>7.6224134387307902</v>
      </c>
      <c r="O2373" s="2">
        <v>7.62239432218899</v>
      </c>
      <c r="P2373" s="16">
        <v>7.4265014625234702</v>
      </c>
    </row>
    <row r="2374" spans="1:16" x14ac:dyDescent="0.35">
      <c r="A2374" s="23" t="str">
        <f t="shared" si="76"/>
        <v>06</v>
      </c>
      <c r="B2374" s="23">
        <f t="shared" si="77"/>
        <v>1012522</v>
      </c>
      <c r="C2374" s="6" t="s">
        <v>1188</v>
      </c>
      <c r="D2374" s="7" t="s">
        <v>1096</v>
      </c>
      <c r="E2374" s="7" t="s">
        <v>8</v>
      </c>
      <c r="F2374" s="7" t="s">
        <v>1066</v>
      </c>
      <c r="G2374" s="7" t="s">
        <v>982</v>
      </c>
      <c r="H2374" s="7" t="s">
        <v>806</v>
      </c>
      <c r="I2374" s="7" t="s">
        <v>727</v>
      </c>
      <c r="J2374" s="6" t="s">
        <v>658</v>
      </c>
      <c r="K2374" s="1">
        <v>49251</v>
      </c>
      <c r="L2374" s="1">
        <v>49714</v>
      </c>
      <c r="M2374" s="1">
        <v>44905.813000000002</v>
      </c>
      <c r="N2374" s="2">
        <v>7.5572272644210301</v>
      </c>
      <c r="O2374" s="2">
        <v>7.5571871102707497</v>
      </c>
      <c r="P2374" s="16">
        <v>7.4509053226583397</v>
      </c>
    </row>
    <row r="2375" spans="1:16" x14ac:dyDescent="0.35">
      <c r="A2375" s="23" t="str">
        <f t="shared" si="76"/>
        <v>06</v>
      </c>
      <c r="B2375" s="23">
        <f t="shared" si="77"/>
        <v>1012523</v>
      </c>
      <c r="C2375" s="6" t="s">
        <v>1188</v>
      </c>
      <c r="D2375" s="7" t="s">
        <v>1096</v>
      </c>
      <c r="E2375" s="7" t="s">
        <v>8</v>
      </c>
      <c r="F2375" s="7" t="s">
        <v>1066</v>
      </c>
      <c r="G2375" s="7" t="s">
        <v>982</v>
      </c>
      <c r="H2375" s="7" t="s">
        <v>807</v>
      </c>
      <c r="I2375" s="7" t="s">
        <v>729</v>
      </c>
      <c r="J2375" s="6" t="s">
        <v>658</v>
      </c>
      <c r="K2375" s="1">
        <v>50586</v>
      </c>
      <c r="L2375" s="1">
        <v>50440</v>
      </c>
      <c r="M2375" s="1">
        <v>52707.752</v>
      </c>
      <c r="N2375" s="2">
        <v>7.6550428972443001</v>
      </c>
      <c r="O2375" s="2">
        <v>7.6549167327517802</v>
      </c>
      <c r="P2375" s="16">
        <v>7.4175692865823599</v>
      </c>
    </row>
    <row r="2376" spans="1:16" x14ac:dyDescent="0.35">
      <c r="A2376" s="23" t="str">
        <f t="shared" si="76"/>
        <v>06</v>
      </c>
      <c r="B2376" s="23">
        <f t="shared" si="77"/>
        <v>1012524</v>
      </c>
      <c r="C2376" s="6" t="s">
        <v>1188</v>
      </c>
      <c r="D2376" s="7" t="s">
        <v>1096</v>
      </c>
      <c r="E2376" s="7" t="s">
        <v>8</v>
      </c>
      <c r="F2376" s="7" t="s">
        <v>1066</v>
      </c>
      <c r="G2376" s="7" t="s">
        <v>982</v>
      </c>
      <c r="H2376" s="7" t="s">
        <v>808</v>
      </c>
      <c r="I2376" s="7" t="s">
        <v>731</v>
      </c>
      <c r="J2376" s="6" t="s">
        <v>658</v>
      </c>
      <c r="K2376" s="1">
        <v>9903</v>
      </c>
      <c r="L2376" s="1">
        <v>10209</v>
      </c>
      <c r="M2376" s="1">
        <v>5987.4139999999998</v>
      </c>
      <c r="N2376" s="2">
        <v>7.7854185600323103</v>
      </c>
      <c r="O2376" s="2">
        <v>7.7850915858556204</v>
      </c>
      <c r="P2376" s="16">
        <v>6.1495292959531396</v>
      </c>
    </row>
    <row r="2377" spans="1:16" x14ac:dyDescent="0.35">
      <c r="A2377" s="23" t="str">
        <f t="shared" si="76"/>
        <v>06</v>
      </c>
      <c r="B2377" s="23">
        <f t="shared" si="77"/>
        <v>1012694</v>
      </c>
      <c r="C2377" s="6" t="s">
        <v>1188</v>
      </c>
      <c r="D2377" s="7" t="s">
        <v>1096</v>
      </c>
      <c r="E2377" s="7" t="s">
        <v>8</v>
      </c>
      <c r="F2377" s="7" t="s">
        <v>1066</v>
      </c>
      <c r="G2377" s="7" t="s">
        <v>982</v>
      </c>
      <c r="H2377" s="7" t="s">
        <v>832</v>
      </c>
      <c r="I2377" s="7" t="s">
        <v>1282</v>
      </c>
      <c r="J2377" s="6" t="s">
        <v>658</v>
      </c>
      <c r="K2377" s="1">
        <v>54432</v>
      </c>
      <c r="L2377" s="1">
        <v>59874</v>
      </c>
      <c r="M2377" s="1"/>
      <c r="N2377" s="2">
        <v>8.1627167842445605</v>
      </c>
      <c r="O2377" s="2">
        <v>8.1627417576911494</v>
      </c>
      <c r="P2377" s="16"/>
    </row>
    <row r="2378" spans="1:16" x14ac:dyDescent="0.35">
      <c r="A2378" s="23" t="str">
        <f t="shared" si="76"/>
        <v>06</v>
      </c>
      <c r="B2378" s="23">
        <f t="shared" si="77"/>
        <v>1023273</v>
      </c>
      <c r="C2378" s="6" t="s">
        <v>1188</v>
      </c>
      <c r="D2378" s="7" t="s">
        <v>1096</v>
      </c>
      <c r="E2378" s="7" t="s">
        <v>8</v>
      </c>
      <c r="F2378" s="7" t="s">
        <v>1076</v>
      </c>
      <c r="G2378" s="7" t="s">
        <v>1004</v>
      </c>
      <c r="H2378" s="7" t="s">
        <v>452</v>
      </c>
      <c r="I2378" s="7" t="s">
        <v>453</v>
      </c>
      <c r="J2378" s="6" t="s">
        <v>553</v>
      </c>
      <c r="K2378" s="1">
        <v>40298</v>
      </c>
      <c r="L2378" s="1">
        <v>40298</v>
      </c>
      <c r="M2378" s="1">
        <v>39928</v>
      </c>
      <c r="N2378" s="2">
        <v>3.7647029629261999</v>
      </c>
      <c r="O2378" s="2">
        <v>3.7647029629261999</v>
      </c>
      <c r="P2378" s="16">
        <v>3.4544968117611701</v>
      </c>
    </row>
    <row r="2379" spans="1:16" x14ac:dyDescent="0.35">
      <c r="A2379" s="23" t="str">
        <f t="shared" si="76"/>
        <v>06</v>
      </c>
      <c r="B2379" s="23">
        <f t="shared" si="77"/>
        <v>1023274</v>
      </c>
      <c r="C2379" s="6" t="s">
        <v>1188</v>
      </c>
      <c r="D2379" s="7" t="s">
        <v>1096</v>
      </c>
      <c r="E2379" s="7" t="s">
        <v>8</v>
      </c>
      <c r="F2379" s="7" t="s">
        <v>1076</v>
      </c>
      <c r="G2379" s="7" t="s">
        <v>1004</v>
      </c>
      <c r="H2379" s="7" t="s">
        <v>454</v>
      </c>
      <c r="I2379" s="7" t="s">
        <v>455</v>
      </c>
      <c r="J2379" s="6" t="s">
        <v>553</v>
      </c>
      <c r="K2379" s="1">
        <v>16602</v>
      </c>
      <c r="L2379" s="1">
        <v>16602</v>
      </c>
      <c r="M2379" s="1">
        <v>18144</v>
      </c>
      <c r="N2379" s="2">
        <v>3.7647271413082799</v>
      </c>
      <c r="O2379" s="2">
        <v>3.7647271413082799</v>
      </c>
      <c r="P2379" s="16">
        <v>3.45429188712522</v>
      </c>
    </row>
    <row r="2380" spans="1:16" x14ac:dyDescent="0.35">
      <c r="A2380" s="23" t="str">
        <f t="shared" si="76"/>
        <v>06</v>
      </c>
      <c r="B2380" s="23">
        <f t="shared" si="77"/>
        <v>1023276</v>
      </c>
      <c r="C2380" s="6" t="s">
        <v>1188</v>
      </c>
      <c r="D2380" s="7" t="s">
        <v>1096</v>
      </c>
      <c r="E2380" s="7" t="s">
        <v>8</v>
      </c>
      <c r="F2380" s="7" t="s">
        <v>1076</v>
      </c>
      <c r="G2380" s="7" t="s">
        <v>1004</v>
      </c>
      <c r="H2380" s="7" t="s">
        <v>604</v>
      </c>
      <c r="I2380" s="7" t="s">
        <v>605</v>
      </c>
      <c r="J2380" s="6" t="s">
        <v>553</v>
      </c>
      <c r="K2380" s="1">
        <v>30000</v>
      </c>
      <c r="L2380" s="1">
        <v>30000</v>
      </c>
      <c r="M2380" s="1">
        <v>30789.767</v>
      </c>
      <c r="N2380" s="2">
        <v>3.7646999999999999</v>
      </c>
      <c r="O2380" s="2">
        <v>3.7646999999999999</v>
      </c>
      <c r="P2380" s="16">
        <v>3.3881840580346099</v>
      </c>
    </row>
    <row r="2381" spans="1:16" x14ac:dyDescent="0.35">
      <c r="A2381" s="23" t="str">
        <f t="shared" si="76"/>
        <v>06</v>
      </c>
      <c r="B2381" s="23">
        <f t="shared" si="77"/>
        <v>1022619</v>
      </c>
      <c r="C2381" s="6" t="s">
        <v>1188</v>
      </c>
      <c r="D2381" s="7" t="s">
        <v>1096</v>
      </c>
      <c r="E2381" s="7" t="s">
        <v>8</v>
      </c>
      <c r="F2381" s="7" t="s">
        <v>1083</v>
      </c>
      <c r="G2381" s="7" t="s">
        <v>1015</v>
      </c>
      <c r="H2381" s="7" t="s">
        <v>320</v>
      </c>
      <c r="I2381" s="7" t="s">
        <v>321</v>
      </c>
      <c r="J2381" s="6" t="s">
        <v>553</v>
      </c>
      <c r="K2381" s="1">
        <v>841</v>
      </c>
      <c r="L2381" s="1">
        <v>2841</v>
      </c>
      <c r="M2381" s="1">
        <v>2844</v>
      </c>
      <c r="N2381" s="2">
        <v>7.3531510107015503</v>
      </c>
      <c r="O2381" s="2">
        <v>7.3519887363604397</v>
      </c>
      <c r="P2381" s="16">
        <v>6.9622165963431799</v>
      </c>
    </row>
    <row r="2382" spans="1:16" x14ac:dyDescent="0.35">
      <c r="A2382" s="23" t="str">
        <f t="shared" si="76"/>
        <v>06</v>
      </c>
      <c r="B2382" s="23">
        <f t="shared" si="77"/>
        <v>1030370</v>
      </c>
      <c r="C2382" s="6" t="s">
        <v>1188</v>
      </c>
      <c r="D2382" s="7" t="s">
        <v>1096</v>
      </c>
      <c r="E2382" s="7" t="s">
        <v>8</v>
      </c>
      <c r="F2382" s="7" t="s">
        <v>1081</v>
      </c>
      <c r="G2382" s="7" t="s">
        <v>1056</v>
      </c>
      <c r="H2382" s="7" t="s">
        <v>881</v>
      </c>
      <c r="I2382" s="7" t="s">
        <v>882</v>
      </c>
      <c r="J2382" s="6" t="s">
        <v>659</v>
      </c>
      <c r="K2382" s="1">
        <v>12020</v>
      </c>
      <c r="L2382" s="1">
        <v>0</v>
      </c>
      <c r="M2382" s="1">
        <v>11997.508</v>
      </c>
      <c r="N2382" s="2">
        <v>4.7458402662229604</v>
      </c>
      <c r="O2382" s="2">
        <v>0</v>
      </c>
      <c r="P2382" s="16">
        <v>4.4844937048593803</v>
      </c>
    </row>
    <row r="2383" spans="1:16" x14ac:dyDescent="0.35">
      <c r="A2383" s="23" t="str">
        <f t="shared" si="76"/>
        <v>06</v>
      </c>
      <c r="B2383" s="23">
        <f t="shared" si="77"/>
        <v>1021260</v>
      </c>
      <c r="C2383" s="6" t="s">
        <v>1188</v>
      </c>
      <c r="D2383" s="7" t="s">
        <v>1096</v>
      </c>
      <c r="E2383" s="7" t="s">
        <v>8</v>
      </c>
      <c r="F2383" s="7" t="s">
        <v>1069</v>
      </c>
      <c r="G2383" s="7" t="s">
        <v>1026</v>
      </c>
      <c r="H2383" s="7" t="s">
        <v>456</v>
      </c>
      <c r="I2383" s="7" t="s">
        <v>457</v>
      </c>
      <c r="J2383" s="6" t="s">
        <v>553</v>
      </c>
      <c r="K2383" s="1">
        <v>408</v>
      </c>
      <c r="L2383" s="1">
        <v>408</v>
      </c>
      <c r="M2383" s="1"/>
      <c r="N2383" s="2">
        <v>0.78186274509803899</v>
      </c>
      <c r="O2383" s="2">
        <v>0.78186274509803899</v>
      </c>
      <c r="P2383" s="16"/>
    </row>
    <row r="2384" spans="1:16" x14ac:dyDescent="0.35">
      <c r="A2384" s="23" t="str">
        <f t="shared" si="76"/>
        <v>06</v>
      </c>
      <c r="B2384" s="23">
        <f t="shared" si="77"/>
        <v>1023190</v>
      </c>
      <c r="C2384" s="6" t="s">
        <v>1188</v>
      </c>
      <c r="D2384" s="7" t="s">
        <v>1096</v>
      </c>
      <c r="E2384" s="7" t="s">
        <v>8</v>
      </c>
      <c r="F2384" s="7" t="s">
        <v>1069</v>
      </c>
      <c r="G2384" s="7" t="s">
        <v>1026</v>
      </c>
      <c r="H2384" s="7" t="s">
        <v>432</v>
      </c>
      <c r="I2384" s="7" t="s">
        <v>433</v>
      </c>
      <c r="J2384" s="6" t="s">
        <v>553</v>
      </c>
      <c r="K2384" s="1">
        <v>273639</v>
      </c>
      <c r="L2384" s="1">
        <v>284674</v>
      </c>
      <c r="M2384" s="1">
        <v>142337.59</v>
      </c>
      <c r="N2384" s="2">
        <v>0.69661122866258096</v>
      </c>
      <c r="O2384" s="2">
        <v>0.69661086014177598</v>
      </c>
      <c r="P2384" s="16">
        <v>0.67113043223508295</v>
      </c>
    </row>
    <row r="2385" spans="1:16" x14ac:dyDescent="0.35">
      <c r="A2385" s="23" t="str">
        <f t="shared" si="76"/>
        <v>06</v>
      </c>
      <c r="B2385" s="23">
        <f t="shared" si="77"/>
        <v>1020853</v>
      </c>
      <c r="C2385" s="6" t="s">
        <v>1188</v>
      </c>
      <c r="D2385" s="7" t="s">
        <v>1096</v>
      </c>
      <c r="E2385" s="7" t="s">
        <v>9</v>
      </c>
      <c r="F2385" s="7" t="s">
        <v>985</v>
      </c>
      <c r="G2385" s="7" t="s">
        <v>1012</v>
      </c>
      <c r="H2385" s="7" t="s">
        <v>77</v>
      </c>
      <c r="I2385" s="7" t="s">
        <v>78</v>
      </c>
      <c r="J2385" s="6" t="s">
        <v>553</v>
      </c>
      <c r="K2385" s="1">
        <v>200000</v>
      </c>
      <c r="L2385" s="1">
        <v>200000</v>
      </c>
      <c r="M2385" s="1">
        <v>200000</v>
      </c>
      <c r="N2385" s="2">
        <v>3.9400499999999998</v>
      </c>
      <c r="O2385" s="2">
        <v>3.9400499999999998</v>
      </c>
      <c r="P2385" s="16">
        <v>3.8706068629999999</v>
      </c>
    </row>
    <row r="2386" spans="1:16" x14ac:dyDescent="0.35">
      <c r="A2386" s="23" t="str">
        <f t="shared" si="76"/>
        <v>06</v>
      </c>
      <c r="B2386" s="23">
        <f t="shared" si="77"/>
        <v>1022858</v>
      </c>
      <c r="C2386" s="6" t="s">
        <v>1188</v>
      </c>
      <c r="D2386" s="7" t="s">
        <v>1096</v>
      </c>
      <c r="E2386" s="7" t="s">
        <v>9</v>
      </c>
      <c r="F2386" s="7" t="s">
        <v>1075</v>
      </c>
      <c r="G2386" s="7" t="s">
        <v>1002</v>
      </c>
      <c r="H2386" s="7" t="s">
        <v>601</v>
      </c>
      <c r="I2386" s="7" t="s">
        <v>510</v>
      </c>
      <c r="J2386" s="6" t="s">
        <v>553</v>
      </c>
      <c r="K2386" s="1">
        <v>0</v>
      </c>
      <c r="L2386" s="1">
        <v>21600</v>
      </c>
      <c r="M2386" s="1">
        <v>21600</v>
      </c>
      <c r="N2386" s="2">
        <v>0</v>
      </c>
      <c r="O2386" s="2">
        <v>2.8800462962963</v>
      </c>
      <c r="P2386" s="16">
        <v>2.8995241481481502</v>
      </c>
    </row>
    <row r="2387" spans="1:16" x14ac:dyDescent="0.35">
      <c r="A2387" s="23" t="str">
        <f t="shared" si="76"/>
        <v>06</v>
      </c>
      <c r="B2387" s="23">
        <f t="shared" si="77"/>
        <v>1012724</v>
      </c>
      <c r="C2387" s="6" t="s">
        <v>1188</v>
      </c>
      <c r="D2387" s="7" t="s">
        <v>1096</v>
      </c>
      <c r="E2387" s="7" t="s">
        <v>9</v>
      </c>
      <c r="F2387" s="7" t="s">
        <v>1065</v>
      </c>
      <c r="G2387" s="7" t="s">
        <v>989</v>
      </c>
      <c r="H2387" s="7" t="s">
        <v>839</v>
      </c>
      <c r="I2387" s="7" t="s">
        <v>840</v>
      </c>
      <c r="J2387" s="6" t="s">
        <v>658</v>
      </c>
      <c r="K2387" s="1">
        <v>1073</v>
      </c>
      <c r="L2387" s="1">
        <v>9182</v>
      </c>
      <c r="M2387" s="1">
        <v>13500</v>
      </c>
      <c r="N2387" s="2">
        <v>0.32618825722273997</v>
      </c>
      <c r="O2387" s="2">
        <v>0.32585493356567202</v>
      </c>
      <c r="P2387" s="16">
        <v>0.68096402222222197</v>
      </c>
    </row>
    <row r="2388" spans="1:16" x14ac:dyDescent="0.35">
      <c r="A2388" s="23" t="str">
        <f t="shared" si="76"/>
        <v>06</v>
      </c>
      <c r="B2388" s="23">
        <f t="shared" si="77"/>
        <v>1012730</v>
      </c>
      <c r="C2388" s="6" t="s">
        <v>1188</v>
      </c>
      <c r="D2388" s="7" t="s">
        <v>1096</v>
      </c>
      <c r="E2388" s="7" t="s">
        <v>9</v>
      </c>
      <c r="F2388" s="7" t="s">
        <v>1065</v>
      </c>
      <c r="G2388" s="7" t="s">
        <v>989</v>
      </c>
      <c r="H2388" s="7" t="s">
        <v>843</v>
      </c>
      <c r="I2388" s="7" t="s">
        <v>844</v>
      </c>
      <c r="J2388" s="6" t="s">
        <v>658</v>
      </c>
      <c r="K2388" s="1">
        <v>10213</v>
      </c>
      <c r="L2388" s="1">
        <v>29893</v>
      </c>
      <c r="M2388" s="1">
        <v>29703</v>
      </c>
      <c r="N2388" s="2">
        <v>0.32585919906002198</v>
      </c>
      <c r="O2388" s="2">
        <v>0.32589569464423102</v>
      </c>
      <c r="P2388" s="16">
        <v>0.62083717132949501</v>
      </c>
    </row>
    <row r="2389" spans="1:16" x14ac:dyDescent="0.35">
      <c r="A2389" s="23" t="str">
        <f t="shared" si="76"/>
        <v>06</v>
      </c>
      <c r="B2389" s="23">
        <f t="shared" si="77"/>
        <v>1012773</v>
      </c>
      <c r="C2389" s="6" t="s">
        <v>1188</v>
      </c>
      <c r="D2389" s="7" t="s">
        <v>1096</v>
      </c>
      <c r="E2389" s="7" t="s">
        <v>9</v>
      </c>
      <c r="F2389" s="7" t="s">
        <v>1065</v>
      </c>
      <c r="G2389" s="7" t="s">
        <v>995</v>
      </c>
      <c r="H2389" s="7" t="s">
        <v>851</v>
      </c>
      <c r="I2389" s="7" t="s">
        <v>824</v>
      </c>
      <c r="J2389" s="6" t="s">
        <v>658</v>
      </c>
      <c r="K2389" s="1">
        <v>0</v>
      </c>
      <c r="L2389" s="1">
        <v>13072</v>
      </c>
      <c r="M2389" s="1"/>
      <c r="N2389" s="2">
        <v>0</v>
      </c>
      <c r="O2389" s="2">
        <v>0</v>
      </c>
      <c r="P2389" s="16"/>
    </row>
    <row r="2390" spans="1:16" x14ac:dyDescent="0.35">
      <c r="A2390" s="23" t="str">
        <f t="shared" si="76"/>
        <v>06</v>
      </c>
      <c r="B2390" s="23">
        <f t="shared" si="77"/>
        <v>1030711</v>
      </c>
      <c r="C2390" s="6" t="s">
        <v>1188</v>
      </c>
      <c r="D2390" s="7" t="s">
        <v>1096</v>
      </c>
      <c r="E2390" s="7" t="s">
        <v>9</v>
      </c>
      <c r="F2390" s="7" t="s">
        <v>1065</v>
      </c>
      <c r="G2390" s="7" t="s">
        <v>981</v>
      </c>
      <c r="H2390" s="7" t="s">
        <v>940</v>
      </c>
      <c r="I2390" s="7" t="s">
        <v>941</v>
      </c>
      <c r="J2390" s="6" t="s">
        <v>659</v>
      </c>
      <c r="K2390" s="1">
        <v>1694</v>
      </c>
      <c r="L2390" s="1">
        <v>7975</v>
      </c>
      <c r="M2390" s="1"/>
      <c r="N2390" s="2">
        <v>1.271546635183</v>
      </c>
      <c r="O2390" s="2">
        <v>1.27172413793103</v>
      </c>
      <c r="P2390" s="16"/>
    </row>
    <row r="2391" spans="1:16" x14ac:dyDescent="0.35">
      <c r="A2391" s="23" t="str">
        <f t="shared" si="76"/>
        <v>06</v>
      </c>
      <c r="B2391" s="23">
        <f t="shared" si="77"/>
        <v>1030265</v>
      </c>
      <c r="C2391" s="6" t="s">
        <v>1188</v>
      </c>
      <c r="D2391" s="7" t="s">
        <v>1096</v>
      </c>
      <c r="E2391" s="7" t="s">
        <v>9</v>
      </c>
      <c r="F2391" s="7" t="s">
        <v>1090</v>
      </c>
      <c r="G2391" s="7" t="s">
        <v>1052</v>
      </c>
      <c r="H2391" s="7" t="s">
        <v>862</v>
      </c>
      <c r="I2391" s="7" t="s">
        <v>863</v>
      </c>
      <c r="J2391" s="6" t="s">
        <v>659</v>
      </c>
      <c r="K2391" s="1">
        <v>21600</v>
      </c>
      <c r="L2391" s="1">
        <v>21600</v>
      </c>
      <c r="M2391" s="1">
        <v>21600</v>
      </c>
      <c r="N2391" s="2">
        <v>5.68074074074074</v>
      </c>
      <c r="O2391" s="2">
        <v>5.68074074074074</v>
      </c>
      <c r="P2391" s="16">
        <v>5.8008420000000003</v>
      </c>
    </row>
    <row r="2392" spans="1:16" x14ac:dyDescent="0.35">
      <c r="A2392" s="23" t="str">
        <f t="shared" si="76"/>
        <v>06</v>
      </c>
      <c r="B2392" s="23">
        <f t="shared" si="77"/>
        <v>1023400</v>
      </c>
      <c r="C2392" s="6" t="s">
        <v>1188</v>
      </c>
      <c r="D2392" s="7" t="s">
        <v>1096</v>
      </c>
      <c r="E2392" s="7" t="s">
        <v>9</v>
      </c>
      <c r="F2392" s="7" t="s">
        <v>1076</v>
      </c>
      <c r="G2392" s="7" t="s">
        <v>1022</v>
      </c>
      <c r="H2392" s="7" t="s">
        <v>651</v>
      </c>
      <c r="I2392" s="7" t="s">
        <v>1300</v>
      </c>
      <c r="J2392" s="6" t="s">
        <v>553</v>
      </c>
      <c r="K2392" s="1"/>
      <c r="L2392" s="1">
        <v>120000</v>
      </c>
      <c r="M2392" s="1">
        <v>2800</v>
      </c>
      <c r="N2392" s="2"/>
      <c r="O2392" s="2">
        <v>2.7</v>
      </c>
      <c r="P2392" s="16">
        <v>2.5055872857142898</v>
      </c>
    </row>
    <row r="2393" spans="1:16" x14ac:dyDescent="0.35">
      <c r="A2393" s="23" t="str">
        <f t="shared" si="76"/>
        <v>06</v>
      </c>
      <c r="B2393" s="23">
        <f t="shared" si="77"/>
        <v>1023417</v>
      </c>
      <c r="C2393" s="6" t="s">
        <v>1188</v>
      </c>
      <c r="D2393" s="7" t="s">
        <v>1096</v>
      </c>
      <c r="E2393" s="7" t="s">
        <v>9</v>
      </c>
      <c r="F2393" s="7" t="s">
        <v>1076</v>
      </c>
      <c r="G2393" s="7" t="s">
        <v>1022</v>
      </c>
      <c r="H2393" s="7" t="s">
        <v>1316</v>
      </c>
      <c r="I2393" s="7" t="s">
        <v>1317</v>
      </c>
      <c r="J2393" s="6" t="s">
        <v>553</v>
      </c>
      <c r="K2393" s="1"/>
      <c r="L2393" s="1"/>
      <c r="M2393" s="1">
        <v>38000</v>
      </c>
      <c r="N2393" s="2"/>
      <c r="O2393" s="2"/>
      <c r="P2393" s="16">
        <v>2.65853389473684</v>
      </c>
    </row>
    <row r="2394" spans="1:16" x14ac:dyDescent="0.35">
      <c r="A2394" s="23" t="str">
        <f t="shared" si="76"/>
        <v>06</v>
      </c>
      <c r="B2394" s="23">
        <f t="shared" si="77"/>
        <v>1023387</v>
      </c>
      <c r="C2394" s="6" t="s">
        <v>1188</v>
      </c>
      <c r="D2394" s="7" t="s">
        <v>1096</v>
      </c>
      <c r="E2394" s="7" t="s">
        <v>9</v>
      </c>
      <c r="F2394" s="7" t="s">
        <v>1081</v>
      </c>
      <c r="G2394" s="7" t="s">
        <v>1010</v>
      </c>
      <c r="H2394" s="7" t="s">
        <v>640</v>
      </c>
      <c r="I2394" s="7" t="s">
        <v>113</v>
      </c>
      <c r="J2394" s="6" t="s">
        <v>553</v>
      </c>
      <c r="K2394" s="1">
        <v>24000</v>
      </c>
      <c r="L2394" s="1">
        <v>0</v>
      </c>
      <c r="M2394" s="1"/>
      <c r="N2394" s="2">
        <v>1.2900416666666701</v>
      </c>
      <c r="O2394" s="2">
        <v>0</v>
      </c>
      <c r="P2394" s="16"/>
    </row>
    <row r="2395" spans="1:16" x14ac:dyDescent="0.35">
      <c r="A2395" s="23" t="str">
        <f t="shared" si="76"/>
        <v>06</v>
      </c>
      <c r="B2395" s="23">
        <f t="shared" si="77"/>
        <v>1022304</v>
      </c>
      <c r="C2395" s="6" t="s">
        <v>1188</v>
      </c>
      <c r="D2395" s="7" t="s">
        <v>1096</v>
      </c>
      <c r="E2395" s="7" t="s">
        <v>9</v>
      </c>
      <c r="F2395" s="7" t="s">
        <v>1069</v>
      </c>
      <c r="G2395" s="7" t="s">
        <v>1026</v>
      </c>
      <c r="H2395" s="7" t="s">
        <v>271</v>
      </c>
      <c r="I2395" s="7" t="s">
        <v>272</v>
      </c>
      <c r="J2395" s="6" t="s">
        <v>553</v>
      </c>
      <c r="K2395" s="1">
        <v>0</v>
      </c>
      <c r="L2395" s="1">
        <v>20000</v>
      </c>
      <c r="M2395" s="1">
        <v>20000</v>
      </c>
      <c r="N2395" s="2">
        <v>0</v>
      </c>
      <c r="O2395" s="2">
        <v>3.15</v>
      </c>
      <c r="P2395" s="16">
        <v>3.1545920000000001</v>
      </c>
    </row>
    <row r="2396" spans="1:16" x14ac:dyDescent="0.35">
      <c r="A2396" s="23" t="str">
        <f t="shared" si="76"/>
        <v>06</v>
      </c>
      <c r="B2396" s="23">
        <f t="shared" si="77"/>
        <v>1030279</v>
      </c>
      <c r="C2396" s="6" t="s">
        <v>1188</v>
      </c>
      <c r="D2396" s="7" t="s">
        <v>1096</v>
      </c>
      <c r="E2396" s="7" t="s">
        <v>9</v>
      </c>
      <c r="F2396" s="7" t="s">
        <v>1093</v>
      </c>
      <c r="G2396" s="7" t="s">
        <v>1059</v>
      </c>
      <c r="H2396" s="7" t="s">
        <v>1204</v>
      </c>
      <c r="I2396" s="7" t="s">
        <v>1205</v>
      </c>
      <c r="J2396" s="6" t="s">
        <v>659</v>
      </c>
      <c r="K2396" s="1">
        <v>21600</v>
      </c>
      <c r="L2396" s="1">
        <v>21600</v>
      </c>
      <c r="M2396" s="1">
        <v>21600</v>
      </c>
      <c r="N2396" s="2">
        <v>4.62</v>
      </c>
      <c r="O2396" s="2">
        <v>4.62</v>
      </c>
      <c r="P2396" s="16">
        <v>4.4766119953703702</v>
      </c>
    </row>
    <row r="2397" spans="1:16" x14ac:dyDescent="0.35">
      <c r="A2397" s="23" t="str">
        <f t="shared" si="76"/>
        <v>06</v>
      </c>
      <c r="B2397" s="23">
        <f t="shared" si="77"/>
        <v>1012796</v>
      </c>
      <c r="C2397" s="6" t="s">
        <v>1188</v>
      </c>
      <c r="D2397" s="7" t="s">
        <v>1096</v>
      </c>
      <c r="E2397" s="7" t="s">
        <v>10</v>
      </c>
      <c r="F2397" s="7" t="s">
        <v>1068</v>
      </c>
      <c r="G2397" s="7" t="s">
        <v>1192</v>
      </c>
      <c r="H2397" s="7" t="s">
        <v>1190</v>
      </c>
      <c r="I2397" s="7" t="s">
        <v>1191</v>
      </c>
      <c r="J2397" s="6" t="s">
        <v>658</v>
      </c>
      <c r="K2397" s="1">
        <v>60000</v>
      </c>
      <c r="L2397" s="1">
        <v>60000</v>
      </c>
      <c r="M2397" s="1">
        <v>60000</v>
      </c>
      <c r="N2397" s="2">
        <v>1.7</v>
      </c>
      <c r="O2397" s="2">
        <v>1.7</v>
      </c>
      <c r="P2397" s="16">
        <v>1.7146528383333299</v>
      </c>
    </row>
    <row r="2398" spans="1:16" x14ac:dyDescent="0.35">
      <c r="A2398" s="23" t="str">
        <f t="shared" si="76"/>
        <v>06</v>
      </c>
      <c r="B2398" s="23">
        <f t="shared" si="77"/>
        <v>1012278</v>
      </c>
      <c r="C2398" s="6" t="s">
        <v>1188</v>
      </c>
      <c r="D2398" s="7" t="s">
        <v>1096</v>
      </c>
      <c r="E2398" s="7" t="s">
        <v>10</v>
      </c>
      <c r="F2398" s="7" t="s">
        <v>1068</v>
      </c>
      <c r="G2398" s="7" t="s">
        <v>994</v>
      </c>
      <c r="H2398" s="7" t="s">
        <v>768</v>
      </c>
      <c r="I2398" s="7" t="s">
        <v>769</v>
      </c>
      <c r="J2398" s="6" t="s">
        <v>658</v>
      </c>
      <c r="K2398" s="1">
        <v>80000</v>
      </c>
      <c r="L2398" s="1">
        <v>80028</v>
      </c>
      <c r="M2398" s="1">
        <v>80028</v>
      </c>
      <c r="N2398" s="2">
        <v>3</v>
      </c>
      <c r="O2398" s="2">
        <v>2.9999875043734701</v>
      </c>
      <c r="P2398" s="16">
        <v>3.0129461288549</v>
      </c>
    </row>
    <row r="2399" spans="1:16" x14ac:dyDescent="0.35">
      <c r="A2399" s="23" t="str">
        <f t="shared" si="76"/>
        <v>06</v>
      </c>
      <c r="B2399" s="23">
        <f t="shared" si="77"/>
        <v>1011150</v>
      </c>
      <c r="C2399" s="6" t="s">
        <v>1188</v>
      </c>
      <c r="D2399" s="7" t="s">
        <v>1096</v>
      </c>
      <c r="E2399" s="7" t="s">
        <v>10</v>
      </c>
      <c r="F2399" s="7" t="s">
        <v>1068</v>
      </c>
      <c r="G2399" s="7" t="s">
        <v>984</v>
      </c>
      <c r="H2399" s="7" t="s">
        <v>679</v>
      </c>
      <c r="I2399" s="7" t="s">
        <v>680</v>
      </c>
      <c r="J2399" s="6" t="s">
        <v>658</v>
      </c>
      <c r="K2399" s="1">
        <v>40000</v>
      </c>
      <c r="L2399" s="1">
        <v>40014</v>
      </c>
      <c r="M2399" s="1">
        <v>40014</v>
      </c>
      <c r="N2399" s="2">
        <v>3.61</v>
      </c>
      <c r="O2399" s="2">
        <v>3.6099865047233499</v>
      </c>
      <c r="P2399" s="16">
        <v>3.6188513020442801</v>
      </c>
    </row>
    <row r="2400" spans="1:16" x14ac:dyDescent="0.35">
      <c r="A2400" s="23" t="str">
        <f t="shared" si="76"/>
        <v>06</v>
      </c>
      <c r="B2400" s="23">
        <f t="shared" si="77"/>
        <v>1021980</v>
      </c>
      <c r="C2400" s="6" t="s">
        <v>1188</v>
      </c>
      <c r="D2400" s="7" t="s">
        <v>1096</v>
      </c>
      <c r="E2400" s="7" t="s">
        <v>10</v>
      </c>
      <c r="F2400" s="7" t="s">
        <v>1074</v>
      </c>
      <c r="G2400" s="7" t="s">
        <v>1018</v>
      </c>
      <c r="H2400" s="7" t="s">
        <v>215</v>
      </c>
      <c r="I2400" s="7" t="s">
        <v>216</v>
      </c>
      <c r="J2400" s="6" t="s">
        <v>553</v>
      </c>
      <c r="K2400" s="1">
        <v>0</v>
      </c>
      <c r="L2400" s="1">
        <v>7012</v>
      </c>
      <c r="M2400" s="1">
        <v>6593.2</v>
      </c>
      <c r="N2400" s="2">
        <v>0</v>
      </c>
      <c r="O2400" s="2">
        <v>0</v>
      </c>
      <c r="P2400" s="16">
        <v>4.0948013104410599</v>
      </c>
    </row>
    <row r="2401" spans="1:16" x14ac:dyDescent="0.35">
      <c r="A2401" s="23" t="str">
        <f t="shared" si="76"/>
        <v>06</v>
      </c>
      <c r="B2401" s="23">
        <f t="shared" si="77"/>
        <v>1021270</v>
      </c>
      <c r="C2401" s="6" t="s">
        <v>1188</v>
      </c>
      <c r="D2401" s="7" t="s">
        <v>1096</v>
      </c>
      <c r="E2401" s="7" t="s">
        <v>10</v>
      </c>
      <c r="F2401" s="7" t="s">
        <v>1080</v>
      </c>
      <c r="G2401" s="7" t="s">
        <v>1030</v>
      </c>
      <c r="H2401" s="7" t="s">
        <v>443</v>
      </c>
      <c r="I2401" s="7" t="s">
        <v>142</v>
      </c>
      <c r="J2401" s="6" t="s">
        <v>553</v>
      </c>
      <c r="K2401" s="1">
        <v>120000</v>
      </c>
      <c r="L2401" s="1">
        <v>120000</v>
      </c>
      <c r="M2401" s="1">
        <v>120000</v>
      </c>
      <c r="N2401" s="2">
        <v>0.57451666666666701</v>
      </c>
      <c r="O2401" s="2">
        <v>0.57451666666666701</v>
      </c>
      <c r="P2401" s="16">
        <v>0.52544206833333296</v>
      </c>
    </row>
    <row r="2402" spans="1:16" x14ac:dyDescent="0.35">
      <c r="A2402" s="23" t="str">
        <f t="shared" si="76"/>
        <v>06</v>
      </c>
      <c r="B2402" s="23">
        <f t="shared" si="77"/>
        <v>1021272</v>
      </c>
      <c r="C2402" s="6" t="s">
        <v>1188</v>
      </c>
      <c r="D2402" s="7" t="s">
        <v>1096</v>
      </c>
      <c r="E2402" s="7" t="s">
        <v>10</v>
      </c>
      <c r="F2402" s="7" t="s">
        <v>1080</v>
      </c>
      <c r="G2402" s="7" t="s">
        <v>1030</v>
      </c>
      <c r="H2402" s="7" t="s">
        <v>143</v>
      </c>
      <c r="I2402" s="7" t="s">
        <v>144</v>
      </c>
      <c r="J2402" s="6" t="s">
        <v>553</v>
      </c>
      <c r="K2402" s="1">
        <v>360000</v>
      </c>
      <c r="L2402" s="1">
        <v>360000</v>
      </c>
      <c r="M2402" s="1">
        <v>360001</v>
      </c>
      <c r="N2402" s="2">
        <v>0.77127500000000004</v>
      </c>
      <c r="O2402" s="2">
        <v>0.77127500000000004</v>
      </c>
      <c r="P2402" s="16">
        <v>0.77494705764706195</v>
      </c>
    </row>
    <row r="2403" spans="1:16" x14ac:dyDescent="0.35">
      <c r="A2403" s="23" t="str">
        <f t="shared" si="76"/>
        <v>06</v>
      </c>
      <c r="B2403" s="23">
        <f t="shared" si="77"/>
        <v>1012725</v>
      </c>
      <c r="C2403" s="6" t="s">
        <v>1188</v>
      </c>
      <c r="D2403" s="7" t="s">
        <v>1096</v>
      </c>
      <c r="E2403" s="7" t="s">
        <v>10</v>
      </c>
      <c r="F2403" s="7" t="s">
        <v>985</v>
      </c>
      <c r="G2403" s="7" t="s">
        <v>985</v>
      </c>
      <c r="H2403" s="7" t="s">
        <v>841</v>
      </c>
      <c r="I2403" s="7" t="s">
        <v>842</v>
      </c>
      <c r="J2403" s="6" t="s">
        <v>658</v>
      </c>
      <c r="K2403" s="1">
        <v>20000</v>
      </c>
      <c r="L2403" s="1">
        <v>20515</v>
      </c>
      <c r="M2403" s="1">
        <v>20012.831999999999</v>
      </c>
      <c r="N2403" s="2">
        <v>4.5403000000000002</v>
      </c>
      <c r="O2403" s="2">
        <v>4.5401901048013604</v>
      </c>
      <c r="P2403" s="16">
        <v>4.5470159295795796</v>
      </c>
    </row>
    <row r="2404" spans="1:16" x14ac:dyDescent="0.35">
      <c r="A2404" s="23" t="str">
        <f t="shared" si="76"/>
        <v>06</v>
      </c>
      <c r="B2404" s="23">
        <f t="shared" si="77"/>
        <v>1021555</v>
      </c>
      <c r="C2404" s="6" t="s">
        <v>1188</v>
      </c>
      <c r="D2404" s="7" t="s">
        <v>1096</v>
      </c>
      <c r="E2404" s="7" t="s">
        <v>10</v>
      </c>
      <c r="F2404" s="7" t="s">
        <v>1078</v>
      </c>
      <c r="G2404" s="7" t="s">
        <v>1009</v>
      </c>
      <c r="H2404" s="7" t="s">
        <v>163</v>
      </c>
      <c r="I2404" s="7" t="s">
        <v>164</v>
      </c>
      <c r="J2404" s="6" t="s">
        <v>553</v>
      </c>
      <c r="K2404" s="1">
        <v>72000</v>
      </c>
      <c r="L2404" s="1">
        <v>72000</v>
      </c>
      <c r="M2404" s="1">
        <v>72006</v>
      </c>
      <c r="N2404" s="2">
        <v>0.73191666666666699</v>
      </c>
      <c r="O2404" s="2">
        <v>0.73191666666666699</v>
      </c>
      <c r="P2404" s="16">
        <v>0.678656828597617</v>
      </c>
    </row>
    <row r="2405" spans="1:16" x14ac:dyDescent="0.35">
      <c r="A2405" s="23" t="str">
        <f t="shared" si="76"/>
        <v>06</v>
      </c>
      <c r="B2405" s="23">
        <f t="shared" si="77"/>
        <v>1021874</v>
      </c>
      <c r="C2405" s="6" t="s">
        <v>1188</v>
      </c>
      <c r="D2405" s="7" t="s">
        <v>1096</v>
      </c>
      <c r="E2405" s="7" t="s">
        <v>10</v>
      </c>
      <c r="F2405" s="7" t="s">
        <v>1078</v>
      </c>
      <c r="G2405" s="7" t="s">
        <v>1009</v>
      </c>
      <c r="H2405" s="7" t="s">
        <v>477</v>
      </c>
      <c r="I2405" s="7" t="s">
        <v>243</v>
      </c>
      <c r="J2405" s="6" t="s">
        <v>553</v>
      </c>
      <c r="K2405" s="1">
        <v>0</v>
      </c>
      <c r="L2405" s="1">
        <v>39006</v>
      </c>
      <c r="M2405" s="1">
        <v>39908</v>
      </c>
      <c r="N2405" s="2">
        <v>0</v>
      </c>
      <c r="O2405" s="2">
        <v>0.918833000051274</v>
      </c>
      <c r="P2405" s="16">
        <v>0.90780246817680699</v>
      </c>
    </row>
    <row r="2406" spans="1:16" x14ac:dyDescent="0.35">
      <c r="A2406" s="23" t="str">
        <f t="shared" si="76"/>
        <v>06</v>
      </c>
      <c r="B2406" s="23">
        <f t="shared" si="77"/>
        <v>1030792</v>
      </c>
      <c r="C2406" s="6" t="s">
        <v>1188</v>
      </c>
      <c r="D2406" s="7" t="s">
        <v>1096</v>
      </c>
      <c r="E2406" s="7" t="s">
        <v>10</v>
      </c>
      <c r="F2406" s="7" t="s">
        <v>1090</v>
      </c>
      <c r="G2406" s="7" t="s">
        <v>1060</v>
      </c>
      <c r="H2406" s="7" t="s">
        <v>974</v>
      </c>
      <c r="I2406" s="7" t="s">
        <v>975</v>
      </c>
      <c r="J2406" s="6" t="s">
        <v>659</v>
      </c>
      <c r="K2406" s="1">
        <v>72000</v>
      </c>
      <c r="L2406" s="1">
        <v>72000</v>
      </c>
      <c r="M2406" s="1">
        <v>72000</v>
      </c>
      <c r="N2406" s="2">
        <v>10.947194444444399</v>
      </c>
      <c r="O2406" s="2">
        <v>10.947138888888899</v>
      </c>
      <c r="P2406" s="16">
        <v>10.8971899902778</v>
      </c>
    </row>
    <row r="2407" spans="1:16" x14ac:dyDescent="0.35">
      <c r="A2407" s="23" t="str">
        <f t="shared" si="76"/>
        <v>06</v>
      </c>
      <c r="B2407" s="23">
        <f t="shared" si="77"/>
        <v>1030337</v>
      </c>
      <c r="C2407" s="6" t="s">
        <v>1188</v>
      </c>
      <c r="D2407" s="7" t="s">
        <v>1096</v>
      </c>
      <c r="E2407" s="7" t="s">
        <v>10</v>
      </c>
      <c r="F2407" s="7" t="s">
        <v>1090</v>
      </c>
      <c r="G2407" s="7" t="s">
        <v>1052</v>
      </c>
      <c r="H2407" s="7" t="s">
        <v>873</v>
      </c>
      <c r="I2407" s="7" t="s">
        <v>874</v>
      </c>
      <c r="J2407" s="6" t="s">
        <v>659</v>
      </c>
      <c r="K2407" s="1">
        <v>240000</v>
      </c>
      <c r="L2407" s="1">
        <v>240000</v>
      </c>
      <c r="M2407" s="1">
        <v>240000</v>
      </c>
      <c r="N2407" s="2">
        <v>12.8163916666667</v>
      </c>
      <c r="O2407" s="2">
        <v>12.8164083333333</v>
      </c>
      <c r="P2407" s="16">
        <v>12.754036528749999</v>
      </c>
    </row>
    <row r="2408" spans="1:16" x14ac:dyDescent="0.35">
      <c r="A2408" s="23" t="str">
        <f t="shared" si="76"/>
        <v>06</v>
      </c>
      <c r="B2408" s="23">
        <f t="shared" si="77"/>
        <v>1012534</v>
      </c>
      <c r="C2408" s="6" t="s">
        <v>1188</v>
      </c>
      <c r="D2408" s="7" t="s">
        <v>1096</v>
      </c>
      <c r="E2408" s="7" t="s">
        <v>10</v>
      </c>
      <c r="F2408" s="7" t="s">
        <v>1073</v>
      </c>
      <c r="G2408" s="7" t="s">
        <v>998</v>
      </c>
      <c r="H2408" s="7" t="s">
        <v>815</v>
      </c>
      <c r="I2408" s="7" t="s">
        <v>816</v>
      </c>
      <c r="J2408" s="6" t="s">
        <v>658</v>
      </c>
      <c r="K2408" s="1">
        <v>224658</v>
      </c>
      <c r="L2408" s="1">
        <v>177225</v>
      </c>
      <c r="M2408" s="1">
        <v>220000</v>
      </c>
      <c r="N2408" s="2">
        <v>2.9599969731770099</v>
      </c>
      <c r="O2408" s="2">
        <v>2.96</v>
      </c>
      <c r="P2408" s="16">
        <v>2.9726365100000001</v>
      </c>
    </row>
    <row r="2409" spans="1:16" x14ac:dyDescent="0.35">
      <c r="A2409" s="23" t="str">
        <f t="shared" si="76"/>
        <v>06</v>
      </c>
      <c r="B2409" s="23">
        <f t="shared" si="77"/>
        <v>1011127</v>
      </c>
      <c r="C2409" s="6" t="s">
        <v>1188</v>
      </c>
      <c r="D2409" s="7" t="s">
        <v>1096</v>
      </c>
      <c r="E2409" s="7" t="s">
        <v>10</v>
      </c>
      <c r="F2409" s="7" t="s">
        <v>1066</v>
      </c>
      <c r="G2409" s="7" t="s">
        <v>982</v>
      </c>
      <c r="H2409" s="7" t="s">
        <v>677</v>
      </c>
      <c r="I2409" s="7" t="s">
        <v>678</v>
      </c>
      <c r="J2409" s="6" t="s">
        <v>658</v>
      </c>
      <c r="K2409" s="1">
        <v>1355799</v>
      </c>
      <c r="L2409" s="1">
        <v>1356200</v>
      </c>
      <c r="M2409" s="1">
        <v>1356200</v>
      </c>
      <c r="N2409" s="2">
        <v>4.5255314393947801</v>
      </c>
      <c r="O2409" s="2">
        <v>4.5255294204394598</v>
      </c>
      <c r="P2409" s="16">
        <v>4.5183221086123</v>
      </c>
    </row>
    <row r="2410" spans="1:16" x14ac:dyDescent="0.35">
      <c r="A2410" s="23" t="str">
        <f t="shared" si="76"/>
        <v>06</v>
      </c>
      <c r="B2410" s="23">
        <f t="shared" si="77"/>
        <v>1011614</v>
      </c>
      <c r="C2410" s="6" t="s">
        <v>1188</v>
      </c>
      <c r="D2410" s="7" t="s">
        <v>1096</v>
      </c>
      <c r="E2410" s="7" t="s">
        <v>10</v>
      </c>
      <c r="F2410" s="7" t="s">
        <v>1066</v>
      </c>
      <c r="G2410" s="7" t="s">
        <v>982</v>
      </c>
      <c r="H2410" s="7" t="s">
        <v>1156</v>
      </c>
      <c r="I2410" s="7" t="s">
        <v>1157</v>
      </c>
      <c r="J2410" s="6" t="s">
        <v>658</v>
      </c>
      <c r="K2410" s="1">
        <v>1832</v>
      </c>
      <c r="L2410" s="1"/>
      <c r="M2410" s="1"/>
      <c r="N2410" s="2">
        <v>4.62445414847162</v>
      </c>
      <c r="O2410" s="2"/>
      <c r="P2410" s="16"/>
    </row>
    <row r="2411" spans="1:16" x14ac:dyDescent="0.35">
      <c r="A2411" s="23" t="str">
        <f t="shared" si="76"/>
        <v>06</v>
      </c>
      <c r="B2411" s="23">
        <f t="shared" si="77"/>
        <v>1023324</v>
      </c>
      <c r="C2411" s="6" t="s">
        <v>1188</v>
      </c>
      <c r="D2411" s="7" t="s">
        <v>1096</v>
      </c>
      <c r="E2411" s="7" t="s">
        <v>10</v>
      </c>
      <c r="F2411" s="7" t="s">
        <v>1076</v>
      </c>
      <c r="G2411" s="7" t="s">
        <v>1022</v>
      </c>
      <c r="H2411" s="7" t="s">
        <v>613</v>
      </c>
      <c r="I2411" s="7" t="s">
        <v>149</v>
      </c>
      <c r="J2411" s="6" t="s">
        <v>553</v>
      </c>
      <c r="K2411" s="1">
        <v>48000</v>
      </c>
      <c r="L2411" s="1">
        <v>120000</v>
      </c>
      <c r="M2411" s="1">
        <v>120010</v>
      </c>
      <c r="N2411" s="2">
        <v>2.7</v>
      </c>
      <c r="O2411" s="2">
        <v>2.74</v>
      </c>
      <c r="P2411" s="16">
        <v>2.66193391967336</v>
      </c>
    </row>
    <row r="2412" spans="1:16" x14ac:dyDescent="0.35">
      <c r="A2412" s="23" t="str">
        <f t="shared" si="76"/>
        <v>06</v>
      </c>
      <c r="B2412" s="23">
        <f t="shared" si="77"/>
        <v>1021020</v>
      </c>
      <c r="C2412" s="6" t="s">
        <v>1188</v>
      </c>
      <c r="D2412" s="7" t="s">
        <v>1096</v>
      </c>
      <c r="E2412" s="7" t="s">
        <v>10</v>
      </c>
      <c r="F2412" s="7" t="s">
        <v>1079</v>
      </c>
      <c r="G2412" s="7" t="s">
        <v>1007</v>
      </c>
      <c r="H2412" s="7" t="s">
        <v>105</v>
      </c>
      <c r="I2412" s="7" t="s">
        <v>478</v>
      </c>
      <c r="J2412" s="6" t="s">
        <v>553</v>
      </c>
      <c r="K2412" s="1">
        <v>24000</v>
      </c>
      <c r="L2412" s="1">
        <v>24000</v>
      </c>
      <c r="M2412" s="1">
        <v>24000</v>
      </c>
      <c r="N2412" s="2">
        <v>1.8042499999999999</v>
      </c>
      <c r="O2412" s="2">
        <v>1.8042499999999999</v>
      </c>
      <c r="P2412" s="16">
        <v>1.802544275</v>
      </c>
    </row>
    <row r="2413" spans="1:16" x14ac:dyDescent="0.35">
      <c r="A2413" s="23" t="str">
        <f t="shared" si="76"/>
        <v>06</v>
      </c>
      <c r="B2413" s="23">
        <f t="shared" si="77"/>
        <v>1023318</v>
      </c>
      <c r="C2413" s="6" t="s">
        <v>1188</v>
      </c>
      <c r="D2413" s="7" t="s">
        <v>1096</v>
      </c>
      <c r="E2413" s="7" t="s">
        <v>10</v>
      </c>
      <c r="F2413" s="7" t="s">
        <v>1081</v>
      </c>
      <c r="G2413" s="7" t="s">
        <v>1010</v>
      </c>
      <c r="H2413" s="7" t="s">
        <v>532</v>
      </c>
      <c r="I2413" s="7" t="s">
        <v>533</v>
      </c>
      <c r="J2413" s="6" t="s">
        <v>553</v>
      </c>
      <c r="K2413" s="1">
        <v>24000</v>
      </c>
      <c r="L2413" s="1">
        <v>24000</v>
      </c>
      <c r="M2413" s="1">
        <v>24000</v>
      </c>
      <c r="N2413" s="2">
        <v>1.4107499999999999</v>
      </c>
      <c r="O2413" s="2">
        <v>1.4107499999999999</v>
      </c>
      <c r="P2413" s="16">
        <v>1.410438525</v>
      </c>
    </row>
    <row r="2414" spans="1:16" x14ac:dyDescent="0.35">
      <c r="A2414" s="23" t="str">
        <f t="shared" si="76"/>
        <v>06</v>
      </c>
      <c r="B2414" s="23">
        <f t="shared" si="77"/>
        <v>1023319</v>
      </c>
      <c r="C2414" s="6" t="s">
        <v>1188</v>
      </c>
      <c r="D2414" s="7" t="s">
        <v>1096</v>
      </c>
      <c r="E2414" s="7" t="s">
        <v>10</v>
      </c>
      <c r="F2414" s="7" t="s">
        <v>1081</v>
      </c>
      <c r="G2414" s="7" t="s">
        <v>1010</v>
      </c>
      <c r="H2414" s="7" t="s">
        <v>534</v>
      </c>
      <c r="I2414" s="7" t="s">
        <v>535</v>
      </c>
      <c r="J2414" s="6" t="s">
        <v>553</v>
      </c>
      <c r="K2414" s="1">
        <v>24000</v>
      </c>
      <c r="L2414" s="1">
        <v>24000</v>
      </c>
      <c r="M2414" s="1">
        <v>24000</v>
      </c>
      <c r="N2414" s="2">
        <v>1.75508333333333</v>
      </c>
      <c r="O2414" s="2">
        <v>1.75508333333333</v>
      </c>
      <c r="P2414" s="16">
        <v>1.7650071375</v>
      </c>
    </row>
    <row r="2415" spans="1:16" x14ac:dyDescent="0.35">
      <c r="A2415" s="23" t="str">
        <f t="shared" si="76"/>
        <v>06</v>
      </c>
      <c r="B2415" s="23">
        <f t="shared" si="77"/>
        <v>1023343</v>
      </c>
      <c r="C2415" s="6" t="s">
        <v>1188</v>
      </c>
      <c r="D2415" s="7" t="s">
        <v>1096</v>
      </c>
      <c r="E2415" s="7" t="s">
        <v>10</v>
      </c>
      <c r="F2415" s="7" t="s">
        <v>1081</v>
      </c>
      <c r="G2415" s="7" t="s">
        <v>1010</v>
      </c>
      <c r="H2415" s="7" t="s">
        <v>578</v>
      </c>
      <c r="I2415" s="7" t="s">
        <v>579</v>
      </c>
      <c r="J2415" s="6" t="s">
        <v>553</v>
      </c>
      <c r="K2415" s="1">
        <v>72000</v>
      </c>
      <c r="L2415" s="1">
        <v>96008</v>
      </c>
      <c r="M2415" s="1">
        <v>96008</v>
      </c>
      <c r="N2415" s="2">
        <v>1.16479166666667</v>
      </c>
      <c r="O2415" s="2">
        <v>1.1647987667694399</v>
      </c>
      <c r="P2415" s="16">
        <v>1.15950483188901</v>
      </c>
    </row>
    <row r="2416" spans="1:16" x14ac:dyDescent="0.35">
      <c r="A2416" s="23" t="str">
        <f t="shared" si="76"/>
        <v>06</v>
      </c>
      <c r="B2416" s="23">
        <f t="shared" si="77"/>
        <v>1023375</v>
      </c>
      <c r="C2416" s="6" t="s">
        <v>1188</v>
      </c>
      <c r="D2416" s="7" t="s">
        <v>1096</v>
      </c>
      <c r="E2416" s="7" t="s">
        <v>10</v>
      </c>
      <c r="F2416" s="7" t="s">
        <v>1069</v>
      </c>
      <c r="G2416" s="7" t="s">
        <v>1016</v>
      </c>
      <c r="H2416" s="7" t="s">
        <v>588</v>
      </c>
      <c r="I2416" s="7" t="s">
        <v>589</v>
      </c>
      <c r="J2416" s="6" t="s">
        <v>553</v>
      </c>
      <c r="K2416" s="1">
        <v>12000</v>
      </c>
      <c r="L2416" s="1">
        <v>12000</v>
      </c>
      <c r="M2416" s="1">
        <v>12012</v>
      </c>
      <c r="N2416" s="2">
        <v>1.71</v>
      </c>
      <c r="O2416" s="2">
        <v>1.71</v>
      </c>
      <c r="P2416" s="16">
        <v>1.7117006660006699</v>
      </c>
    </row>
    <row r="2417" spans="1:16" x14ac:dyDescent="0.35">
      <c r="A2417" s="23" t="str">
        <f t="shared" si="76"/>
        <v>06</v>
      </c>
      <c r="B2417" s="23">
        <f t="shared" si="77"/>
        <v>1023218</v>
      </c>
      <c r="C2417" s="6" t="s">
        <v>1188</v>
      </c>
      <c r="D2417" s="7" t="s">
        <v>1096</v>
      </c>
      <c r="E2417" s="7" t="s">
        <v>10</v>
      </c>
      <c r="F2417" s="7" t="s">
        <v>1069</v>
      </c>
      <c r="G2417" s="7" t="s">
        <v>1026</v>
      </c>
      <c r="H2417" s="7" t="s">
        <v>1202</v>
      </c>
      <c r="I2417" s="7" t="s">
        <v>1203</v>
      </c>
      <c r="J2417" s="6" t="s">
        <v>553</v>
      </c>
      <c r="K2417" s="1">
        <v>120000</v>
      </c>
      <c r="L2417" s="1">
        <v>120000</v>
      </c>
      <c r="M2417" s="1">
        <v>120000</v>
      </c>
      <c r="N2417" s="2">
        <v>1.80426666666667</v>
      </c>
      <c r="O2417" s="2">
        <v>1.80426666666667</v>
      </c>
      <c r="P2417" s="16">
        <v>1.7997942725</v>
      </c>
    </row>
    <row r="2418" spans="1:16" x14ac:dyDescent="0.35">
      <c r="A2418" s="23" t="str">
        <f t="shared" si="76"/>
        <v>06</v>
      </c>
      <c r="B2418" s="23">
        <f t="shared" si="77"/>
        <v>1023383</v>
      </c>
      <c r="C2418" s="6" t="s">
        <v>1188</v>
      </c>
      <c r="D2418" s="7" t="s">
        <v>1096</v>
      </c>
      <c r="E2418" s="7" t="s">
        <v>10</v>
      </c>
      <c r="F2418" s="7" t="s">
        <v>1069</v>
      </c>
      <c r="G2418" s="7" t="s">
        <v>1026</v>
      </c>
      <c r="H2418" s="7" t="s">
        <v>590</v>
      </c>
      <c r="I2418" s="7" t="s">
        <v>591</v>
      </c>
      <c r="J2418" s="6" t="s">
        <v>553</v>
      </c>
      <c r="K2418" s="1">
        <v>72000</v>
      </c>
      <c r="L2418" s="1">
        <v>72000</v>
      </c>
      <c r="M2418" s="1">
        <v>72006</v>
      </c>
      <c r="N2418" s="2">
        <v>0.48</v>
      </c>
      <c r="O2418" s="2">
        <v>0.48</v>
      </c>
      <c r="P2418" s="16">
        <v>0.48281902619226202</v>
      </c>
    </row>
    <row r="2419" spans="1:16" x14ac:dyDescent="0.35">
      <c r="A2419" s="23" t="str">
        <f t="shared" si="76"/>
        <v>06</v>
      </c>
      <c r="B2419" s="23">
        <f t="shared" si="77"/>
        <v>1030809</v>
      </c>
      <c r="C2419" s="6" t="s">
        <v>1188</v>
      </c>
      <c r="D2419" s="7" t="s">
        <v>1096</v>
      </c>
      <c r="E2419" s="7" t="s">
        <v>10</v>
      </c>
      <c r="F2419" s="7" t="s">
        <v>1089</v>
      </c>
      <c r="G2419" s="7" t="s">
        <v>1291</v>
      </c>
      <c r="H2419" s="7" t="s">
        <v>1289</v>
      </c>
      <c r="I2419" s="7" t="s">
        <v>1290</v>
      </c>
      <c r="J2419" s="6" t="s">
        <v>659</v>
      </c>
      <c r="K2419" s="1"/>
      <c r="L2419" s="1"/>
      <c r="M2419" s="1">
        <v>105</v>
      </c>
      <c r="N2419" s="2"/>
      <c r="O2419" s="2"/>
      <c r="P2419" s="16">
        <v>4.3400952380952401E-2</v>
      </c>
    </row>
    <row r="2420" spans="1:16" x14ac:dyDescent="0.35">
      <c r="A2420" s="23" t="str">
        <f t="shared" si="76"/>
        <v>06</v>
      </c>
      <c r="B2420" s="23">
        <f t="shared" si="77"/>
        <v>1030810</v>
      </c>
      <c r="C2420" s="6" t="s">
        <v>1188</v>
      </c>
      <c r="D2420" s="7" t="s">
        <v>1096</v>
      </c>
      <c r="E2420" s="7" t="s">
        <v>10</v>
      </c>
      <c r="F2420" s="7" t="s">
        <v>1089</v>
      </c>
      <c r="G2420" s="7" t="s">
        <v>1049</v>
      </c>
      <c r="H2420" s="7" t="s">
        <v>1292</v>
      </c>
      <c r="I2420" s="7" t="s">
        <v>1293</v>
      </c>
      <c r="J2420" s="6" t="s">
        <v>659</v>
      </c>
      <c r="K2420" s="1"/>
      <c r="L2420" s="1"/>
      <c r="M2420" s="1">
        <v>105</v>
      </c>
      <c r="N2420" s="2"/>
      <c r="O2420" s="2"/>
      <c r="P2420" s="16">
        <v>4.3400952380952401E-2</v>
      </c>
    </row>
    <row r="2421" spans="1:16" x14ac:dyDescent="0.35">
      <c r="A2421" s="23" t="str">
        <f t="shared" si="76"/>
        <v>06</v>
      </c>
      <c r="B2421" s="23">
        <f t="shared" si="77"/>
        <v>1030658</v>
      </c>
      <c r="C2421" s="6" t="s">
        <v>1188</v>
      </c>
      <c r="D2421" s="7" t="s">
        <v>1096</v>
      </c>
      <c r="E2421" s="7" t="s">
        <v>10</v>
      </c>
      <c r="F2421" s="7" t="s">
        <v>1093</v>
      </c>
      <c r="G2421" s="7" t="s">
        <v>1059</v>
      </c>
      <c r="H2421" s="7" t="s">
        <v>925</v>
      </c>
      <c r="I2421" s="7" t="s">
        <v>926</v>
      </c>
      <c r="J2421" s="6" t="s">
        <v>659</v>
      </c>
      <c r="K2421" s="1">
        <v>288000</v>
      </c>
      <c r="L2421" s="1">
        <v>288000</v>
      </c>
      <c r="M2421" s="1">
        <v>288208.32</v>
      </c>
      <c r="N2421" s="2">
        <v>4.4540937500000002</v>
      </c>
      <c r="O2421" s="2">
        <v>4.4540868055555602</v>
      </c>
      <c r="P2421" s="16">
        <v>4.4387855593481804</v>
      </c>
    </row>
    <row r="2422" spans="1:16" x14ac:dyDescent="0.35">
      <c r="A2422" s="23" t="str">
        <f t="shared" si="76"/>
        <v>06</v>
      </c>
      <c r="B2422" s="23">
        <f t="shared" si="77"/>
        <v>1011105</v>
      </c>
      <c r="C2422" s="6" t="s">
        <v>1188</v>
      </c>
      <c r="D2422" s="7" t="s">
        <v>1096</v>
      </c>
      <c r="E2422" s="7" t="s">
        <v>11</v>
      </c>
      <c r="F2422" s="7" t="s">
        <v>1068</v>
      </c>
      <c r="G2422" s="7" t="s">
        <v>984</v>
      </c>
      <c r="H2422" s="7" t="s">
        <v>675</v>
      </c>
      <c r="I2422" s="7" t="s">
        <v>676</v>
      </c>
      <c r="J2422" s="6" t="s">
        <v>658</v>
      </c>
      <c r="K2422" s="1"/>
      <c r="L2422" s="1">
        <v>6000</v>
      </c>
      <c r="M2422" s="1"/>
      <c r="N2422" s="2"/>
      <c r="O2422" s="2">
        <v>3.1</v>
      </c>
      <c r="P2422" s="16"/>
    </row>
    <row r="2423" spans="1:16" x14ac:dyDescent="0.35">
      <c r="A2423" s="23" t="str">
        <f t="shared" si="76"/>
        <v>06</v>
      </c>
      <c r="B2423" s="23">
        <f t="shared" si="77"/>
        <v>1011417</v>
      </c>
      <c r="C2423" s="6" t="s">
        <v>1188</v>
      </c>
      <c r="D2423" s="7" t="s">
        <v>1096</v>
      </c>
      <c r="E2423" s="7" t="s">
        <v>14</v>
      </c>
      <c r="F2423" s="7" t="s">
        <v>1068</v>
      </c>
      <c r="G2423" s="7" t="s">
        <v>992</v>
      </c>
      <c r="H2423" s="7" t="s">
        <v>1154</v>
      </c>
      <c r="I2423" s="7" t="s">
        <v>1155</v>
      </c>
      <c r="J2423" s="6" t="s">
        <v>658</v>
      </c>
      <c r="K2423" s="1">
        <v>3132</v>
      </c>
      <c r="L2423" s="1">
        <v>3132</v>
      </c>
      <c r="M2423" s="1"/>
      <c r="N2423" s="2">
        <v>4.7579821200510901</v>
      </c>
      <c r="O2423" s="2">
        <v>4.7579821200510901</v>
      </c>
      <c r="P2423" s="16"/>
    </row>
    <row r="2424" spans="1:16" x14ac:dyDescent="0.35">
      <c r="A2424" s="23" t="str">
        <f t="shared" si="76"/>
        <v>06</v>
      </c>
      <c r="B2424" s="23">
        <f t="shared" si="77"/>
        <v>1012451</v>
      </c>
      <c r="C2424" s="6" t="s">
        <v>1188</v>
      </c>
      <c r="D2424" s="7" t="s">
        <v>1096</v>
      </c>
      <c r="E2424" s="7" t="s">
        <v>14</v>
      </c>
      <c r="F2424" s="7" t="s">
        <v>1068</v>
      </c>
      <c r="G2424" s="7" t="s">
        <v>992</v>
      </c>
      <c r="H2424" s="7" t="s">
        <v>786</v>
      </c>
      <c r="I2424" s="7" t="s">
        <v>787</v>
      </c>
      <c r="J2424" s="6" t="s">
        <v>658</v>
      </c>
      <c r="K2424" s="1">
        <v>0</v>
      </c>
      <c r="L2424" s="1">
        <v>6308</v>
      </c>
      <c r="M2424" s="1"/>
      <c r="N2424" s="2">
        <v>0</v>
      </c>
      <c r="O2424" s="2">
        <v>4.9665504121750201</v>
      </c>
      <c r="P2424" s="16"/>
    </row>
    <row r="2425" spans="1:16" x14ac:dyDescent="0.35">
      <c r="A2425" s="23" t="str">
        <f t="shared" si="76"/>
        <v>06</v>
      </c>
      <c r="B2425" s="23">
        <f t="shared" si="77"/>
        <v>1012455</v>
      </c>
      <c r="C2425" s="6" t="s">
        <v>1188</v>
      </c>
      <c r="D2425" s="7" t="s">
        <v>1096</v>
      </c>
      <c r="E2425" s="7" t="s">
        <v>14</v>
      </c>
      <c r="F2425" s="7" t="s">
        <v>1068</v>
      </c>
      <c r="G2425" s="7" t="s">
        <v>997</v>
      </c>
      <c r="H2425" s="7" t="s">
        <v>790</v>
      </c>
      <c r="I2425" s="7" t="s">
        <v>791</v>
      </c>
      <c r="J2425" s="6" t="s">
        <v>658</v>
      </c>
      <c r="K2425" s="1"/>
      <c r="L2425" s="1"/>
      <c r="M2425" s="1">
        <v>120000</v>
      </c>
      <c r="N2425" s="2"/>
      <c r="O2425" s="2"/>
      <c r="P2425" s="16">
        <v>4.2752208600000001</v>
      </c>
    </row>
    <row r="2426" spans="1:16" x14ac:dyDescent="0.35">
      <c r="A2426" s="23" t="str">
        <f t="shared" si="76"/>
        <v>06</v>
      </c>
      <c r="B2426" s="23">
        <f t="shared" si="77"/>
        <v>1012434</v>
      </c>
      <c r="C2426" s="6" t="s">
        <v>1188</v>
      </c>
      <c r="D2426" s="7" t="s">
        <v>1096</v>
      </c>
      <c r="E2426" s="7" t="s">
        <v>14</v>
      </c>
      <c r="F2426" s="7" t="s">
        <v>1068</v>
      </c>
      <c r="G2426" s="7" t="s">
        <v>996</v>
      </c>
      <c r="H2426" s="7" t="s">
        <v>782</v>
      </c>
      <c r="I2426" s="7" t="s">
        <v>783</v>
      </c>
      <c r="J2426" s="6" t="s">
        <v>658</v>
      </c>
      <c r="K2426" s="1">
        <v>48000</v>
      </c>
      <c r="L2426" s="1">
        <v>72000</v>
      </c>
      <c r="M2426" s="1">
        <v>72000</v>
      </c>
      <c r="N2426" s="2">
        <v>0.51822916666666696</v>
      </c>
      <c r="O2426" s="2">
        <v>0.51823611111111101</v>
      </c>
      <c r="P2426" s="16">
        <v>0.93112006805555603</v>
      </c>
    </row>
    <row r="2427" spans="1:16" x14ac:dyDescent="0.35">
      <c r="A2427" s="23" t="str">
        <f t="shared" si="76"/>
        <v>06</v>
      </c>
      <c r="B2427" s="23">
        <f t="shared" si="77"/>
        <v>1012275</v>
      </c>
      <c r="C2427" s="6" t="s">
        <v>1188</v>
      </c>
      <c r="D2427" s="7" t="s">
        <v>1096</v>
      </c>
      <c r="E2427" s="7" t="s">
        <v>14</v>
      </c>
      <c r="F2427" s="7" t="s">
        <v>1068</v>
      </c>
      <c r="G2427" s="7" t="s">
        <v>994</v>
      </c>
      <c r="H2427" s="7" t="s">
        <v>766</v>
      </c>
      <c r="I2427" s="7" t="s">
        <v>767</v>
      </c>
      <c r="J2427" s="6" t="s">
        <v>658</v>
      </c>
      <c r="K2427" s="1">
        <v>0</v>
      </c>
      <c r="L2427" s="1">
        <v>4160</v>
      </c>
      <c r="M2427" s="1"/>
      <c r="N2427" s="2">
        <v>0</v>
      </c>
      <c r="O2427" s="2">
        <v>0</v>
      </c>
      <c r="P2427" s="16"/>
    </row>
    <row r="2428" spans="1:16" x14ac:dyDescent="0.35">
      <c r="A2428" s="23" t="str">
        <f t="shared" si="76"/>
        <v>06</v>
      </c>
      <c r="B2428" s="23">
        <f t="shared" si="77"/>
        <v>1030566</v>
      </c>
      <c r="C2428" s="6" t="s">
        <v>1188</v>
      </c>
      <c r="D2428" s="7" t="s">
        <v>1096</v>
      </c>
      <c r="E2428" s="7" t="s">
        <v>14</v>
      </c>
      <c r="F2428" s="7" t="s">
        <v>1068</v>
      </c>
      <c r="G2428" s="7" t="s">
        <v>1051</v>
      </c>
      <c r="H2428" s="7" t="s">
        <v>921</v>
      </c>
      <c r="I2428" s="7" t="s">
        <v>922</v>
      </c>
      <c r="J2428" s="6" t="s">
        <v>659</v>
      </c>
      <c r="K2428" s="1">
        <v>22000</v>
      </c>
      <c r="L2428" s="1">
        <v>24000</v>
      </c>
      <c r="M2428" s="1">
        <v>24000</v>
      </c>
      <c r="N2428" s="2">
        <v>3.2127727272727298</v>
      </c>
      <c r="O2428" s="2">
        <v>3.2128333333333301</v>
      </c>
      <c r="P2428" s="16">
        <v>4.4933852124999998</v>
      </c>
    </row>
    <row r="2429" spans="1:16" x14ac:dyDescent="0.35">
      <c r="A2429" s="23" t="str">
        <f t="shared" si="76"/>
        <v>06</v>
      </c>
      <c r="B2429" s="23">
        <f t="shared" si="77"/>
        <v>1030685</v>
      </c>
      <c r="C2429" s="6" t="s">
        <v>1188</v>
      </c>
      <c r="D2429" s="7" t="s">
        <v>1096</v>
      </c>
      <c r="E2429" s="7" t="s">
        <v>14</v>
      </c>
      <c r="F2429" s="7" t="s">
        <v>1068</v>
      </c>
      <c r="G2429" s="7" t="s">
        <v>1051</v>
      </c>
      <c r="H2429" s="7" t="s">
        <v>934</v>
      </c>
      <c r="I2429" s="7" t="s">
        <v>935</v>
      </c>
      <c r="J2429" s="6" t="s">
        <v>659</v>
      </c>
      <c r="K2429" s="1">
        <v>138523</v>
      </c>
      <c r="L2429" s="1">
        <v>144000</v>
      </c>
      <c r="M2429" s="1">
        <v>144000</v>
      </c>
      <c r="N2429" s="2">
        <v>5.71588111721519</v>
      </c>
      <c r="O2429" s="2">
        <v>5.7158749999999996</v>
      </c>
      <c r="P2429" s="16">
        <v>7.6828625381944402</v>
      </c>
    </row>
    <row r="2430" spans="1:16" x14ac:dyDescent="0.35">
      <c r="A2430" s="23" t="str">
        <f t="shared" si="76"/>
        <v>06</v>
      </c>
      <c r="B2430" s="23">
        <f t="shared" si="77"/>
        <v>1030525</v>
      </c>
      <c r="C2430" s="6" t="s">
        <v>1188</v>
      </c>
      <c r="D2430" s="7" t="s">
        <v>1096</v>
      </c>
      <c r="E2430" s="7" t="s">
        <v>14</v>
      </c>
      <c r="F2430" s="7" t="s">
        <v>1068</v>
      </c>
      <c r="G2430" s="7" t="s">
        <v>994</v>
      </c>
      <c r="H2430" s="7" t="s">
        <v>911</v>
      </c>
      <c r="I2430" s="7" t="s">
        <v>912</v>
      </c>
      <c r="J2430" s="6" t="s">
        <v>659</v>
      </c>
      <c r="K2430" s="1"/>
      <c r="L2430" s="1"/>
      <c r="M2430" s="1">
        <v>24000</v>
      </c>
      <c r="N2430" s="2"/>
      <c r="O2430" s="2"/>
      <c r="P2430" s="16">
        <v>1.8947647708333299</v>
      </c>
    </row>
    <row r="2431" spans="1:16" x14ac:dyDescent="0.35">
      <c r="A2431" s="23" t="str">
        <f t="shared" si="76"/>
        <v>06</v>
      </c>
      <c r="B2431" s="23">
        <f t="shared" si="77"/>
        <v>1022033</v>
      </c>
      <c r="C2431" s="6" t="s">
        <v>1188</v>
      </c>
      <c r="D2431" s="7" t="s">
        <v>1096</v>
      </c>
      <c r="E2431" s="7" t="s">
        <v>14</v>
      </c>
      <c r="F2431" s="7" t="s">
        <v>1087</v>
      </c>
      <c r="G2431" s="7" t="s">
        <v>1038</v>
      </c>
      <c r="H2431" s="7" t="s">
        <v>220</v>
      </c>
      <c r="I2431" s="7" t="s">
        <v>221</v>
      </c>
      <c r="J2431" s="6" t="s">
        <v>553</v>
      </c>
      <c r="K2431" s="1">
        <v>48000</v>
      </c>
      <c r="L2431" s="1">
        <v>48000</v>
      </c>
      <c r="M2431" s="1">
        <v>48000</v>
      </c>
      <c r="N2431" s="2">
        <v>5.5887708333333297</v>
      </c>
      <c r="O2431" s="2">
        <v>5.5887708333333297</v>
      </c>
      <c r="P2431" s="16">
        <v>9.1820123854166606</v>
      </c>
    </row>
    <row r="2432" spans="1:16" x14ac:dyDescent="0.35">
      <c r="A2432" s="23" t="str">
        <f t="shared" si="76"/>
        <v>06</v>
      </c>
      <c r="B2432" s="23">
        <f t="shared" si="77"/>
        <v>1021739</v>
      </c>
      <c r="C2432" s="6" t="s">
        <v>1188</v>
      </c>
      <c r="D2432" s="7" t="s">
        <v>1096</v>
      </c>
      <c r="E2432" s="7" t="s">
        <v>14</v>
      </c>
      <c r="F2432" s="7" t="s">
        <v>1087</v>
      </c>
      <c r="G2432" s="7" t="s">
        <v>1034</v>
      </c>
      <c r="H2432" s="7" t="s">
        <v>185</v>
      </c>
      <c r="I2432" s="7" t="s">
        <v>186</v>
      </c>
      <c r="J2432" s="6" t="s">
        <v>553</v>
      </c>
      <c r="K2432" s="1">
        <v>36000</v>
      </c>
      <c r="L2432" s="1">
        <v>48000</v>
      </c>
      <c r="M2432" s="1">
        <v>48000</v>
      </c>
      <c r="N2432" s="2">
        <v>0.68174999999999997</v>
      </c>
      <c r="O2432" s="2">
        <v>0.68174999999999997</v>
      </c>
      <c r="P2432" s="16">
        <v>1.98656560208333</v>
      </c>
    </row>
    <row r="2433" spans="1:16" x14ac:dyDescent="0.35">
      <c r="A2433" s="23" t="str">
        <f t="shared" si="76"/>
        <v>06</v>
      </c>
      <c r="B2433" s="23">
        <f t="shared" si="77"/>
        <v>1022212</v>
      </c>
      <c r="C2433" s="6" t="s">
        <v>1188</v>
      </c>
      <c r="D2433" s="7" t="s">
        <v>1096</v>
      </c>
      <c r="E2433" s="7" t="s">
        <v>14</v>
      </c>
      <c r="F2433" s="7" t="s">
        <v>1087</v>
      </c>
      <c r="G2433" s="7" t="s">
        <v>1034</v>
      </c>
      <c r="H2433" s="7" t="s">
        <v>254</v>
      </c>
      <c r="I2433" s="7" t="s">
        <v>255</v>
      </c>
      <c r="J2433" s="6" t="s">
        <v>553</v>
      </c>
      <c r="K2433" s="1">
        <v>480000</v>
      </c>
      <c r="L2433" s="1">
        <v>480000</v>
      </c>
      <c r="M2433" s="1">
        <v>480000</v>
      </c>
      <c r="N2433" s="2">
        <v>1.3907020833333299</v>
      </c>
      <c r="O2433" s="2">
        <v>1.3907020833333299</v>
      </c>
      <c r="P2433" s="16">
        <v>2.8420447545833301</v>
      </c>
    </row>
    <row r="2434" spans="1:16" x14ac:dyDescent="0.35">
      <c r="A2434" s="23" t="str">
        <f t="shared" si="76"/>
        <v>06</v>
      </c>
      <c r="B2434" s="23">
        <f t="shared" si="77"/>
        <v>1022639</v>
      </c>
      <c r="C2434" s="6" t="s">
        <v>1188</v>
      </c>
      <c r="D2434" s="7" t="s">
        <v>1096</v>
      </c>
      <c r="E2434" s="7" t="s">
        <v>14</v>
      </c>
      <c r="F2434" s="7" t="s">
        <v>1087</v>
      </c>
      <c r="G2434" s="7" t="s">
        <v>1034</v>
      </c>
      <c r="H2434" s="7" t="s">
        <v>328</v>
      </c>
      <c r="I2434" s="7" t="s">
        <v>329</v>
      </c>
      <c r="J2434" s="6" t="s">
        <v>553</v>
      </c>
      <c r="K2434" s="1">
        <v>984000</v>
      </c>
      <c r="L2434" s="1">
        <v>984000</v>
      </c>
      <c r="M2434" s="1">
        <v>984000</v>
      </c>
      <c r="N2434" s="2">
        <v>1.3072957317073199</v>
      </c>
      <c r="O2434" s="2">
        <v>1.3072957317073199</v>
      </c>
      <c r="P2434" s="16">
        <v>2.6313083489837399</v>
      </c>
    </row>
    <row r="2435" spans="1:16" x14ac:dyDescent="0.35">
      <c r="A2435" s="23" t="str">
        <f t="shared" si="76"/>
        <v>06</v>
      </c>
      <c r="B2435" s="23">
        <f t="shared" si="77"/>
        <v>1022640</v>
      </c>
      <c r="C2435" s="6" t="s">
        <v>1188</v>
      </c>
      <c r="D2435" s="7" t="s">
        <v>1096</v>
      </c>
      <c r="E2435" s="7" t="s">
        <v>14</v>
      </c>
      <c r="F2435" s="7" t="s">
        <v>1087</v>
      </c>
      <c r="G2435" s="7" t="s">
        <v>1034</v>
      </c>
      <c r="H2435" s="7" t="s">
        <v>330</v>
      </c>
      <c r="I2435" s="7" t="s">
        <v>331</v>
      </c>
      <c r="J2435" s="6" t="s">
        <v>553</v>
      </c>
      <c r="K2435" s="1">
        <v>48000</v>
      </c>
      <c r="L2435" s="1">
        <v>48000</v>
      </c>
      <c r="M2435" s="1">
        <v>48000</v>
      </c>
      <c r="N2435" s="2">
        <v>1.2516875000000001</v>
      </c>
      <c r="O2435" s="2">
        <v>1.2516875000000001</v>
      </c>
      <c r="P2435" s="16">
        <v>2.5259257750000002</v>
      </c>
    </row>
    <row r="2436" spans="1:16" x14ac:dyDescent="0.35">
      <c r="A2436" s="23" t="str">
        <f t="shared" si="76"/>
        <v>06</v>
      </c>
      <c r="B2436" s="23">
        <f t="shared" si="77"/>
        <v>1022414</v>
      </c>
      <c r="C2436" s="6" t="s">
        <v>1188</v>
      </c>
      <c r="D2436" s="7" t="s">
        <v>1096</v>
      </c>
      <c r="E2436" s="7" t="s">
        <v>14</v>
      </c>
      <c r="F2436" s="7" t="s">
        <v>1074</v>
      </c>
      <c r="G2436" s="7" t="s">
        <v>1042</v>
      </c>
      <c r="H2436" s="7" t="s">
        <v>297</v>
      </c>
      <c r="I2436" s="7" t="s">
        <v>298</v>
      </c>
      <c r="J2436" s="6" t="s">
        <v>553</v>
      </c>
      <c r="K2436" s="1">
        <v>96000</v>
      </c>
      <c r="L2436" s="1">
        <v>96000</v>
      </c>
      <c r="M2436" s="1">
        <v>48000</v>
      </c>
      <c r="N2436" s="2">
        <v>0.93196875000000001</v>
      </c>
      <c r="O2436" s="2">
        <v>0.93196875000000001</v>
      </c>
      <c r="P2436" s="16">
        <v>1.9905572687499999</v>
      </c>
    </row>
    <row r="2437" spans="1:16" x14ac:dyDescent="0.35">
      <c r="A2437" s="23" t="str">
        <f t="shared" ref="A2437:A2500" si="78">MID(C2437,1,2)</f>
        <v>06</v>
      </c>
      <c r="B2437" s="23">
        <f t="shared" ref="B2437:B2500" si="79">+H2437*1</f>
        <v>1022939</v>
      </c>
      <c r="C2437" s="6" t="s">
        <v>1188</v>
      </c>
      <c r="D2437" s="7" t="s">
        <v>1096</v>
      </c>
      <c r="E2437" s="7" t="s">
        <v>14</v>
      </c>
      <c r="F2437" s="7" t="s">
        <v>1085</v>
      </c>
      <c r="G2437" s="7" t="s">
        <v>1036</v>
      </c>
      <c r="H2437" s="7" t="s">
        <v>389</v>
      </c>
      <c r="I2437" s="7" t="s">
        <v>390</v>
      </c>
      <c r="J2437" s="6" t="s">
        <v>553</v>
      </c>
      <c r="K2437" s="1">
        <v>0</v>
      </c>
      <c r="L2437" s="1">
        <v>0</v>
      </c>
      <c r="M2437" s="1">
        <v>14000</v>
      </c>
      <c r="N2437" s="2">
        <v>0</v>
      </c>
      <c r="O2437" s="2">
        <v>0</v>
      </c>
      <c r="P2437" s="16">
        <v>4.7611851428571397</v>
      </c>
    </row>
    <row r="2438" spans="1:16" x14ac:dyDescent="0.35">
      <c r="A2438" s="23" t="str">
        <f t="shared" si="78"/>
        <v>06</v>
      </c>
      <c r="B2438" s="23">
        <f t="shared" si="79"/>
        <v>1023034</v>
      </c>
      <c r="C2438" s="6" t="s">
        <v>1188</v>
      </c>
      <c r="D2438" s="7" t="s">
        <v>1096</v>
      </c>
      <c r="E2438" s="7" t="s">
        <v>14</v>
      </c>
      <c r="F2438" s="7" t="s">
        <v>1080</v>
      </c>
      <c r="G2438" s="7" t="s">
        <v>1030</v>
      </c>
      <c r="H2438" s="7" t="s">
        <v>408</v>
      </c>
      <c r="I2438" s="7" t="s">
        <v>142</v>
      </c>
      <c r="J2438" s="6" t="s">
        <v>553</v>
      </c>
      <c r="K2438" s="1">
        <v>288000</v>
      </c>
      <c r="L2438" s="1">
        <v>288000</v>
      </c>
      <c r="M2438" s="1">
        <v>192000</v>
      </c>
      <c r="N2438" s="2">
        <v>0.65</v>
      </c>
      <c r="O2438" s="2">
        <v>0.65</v>
      </c>
      <c r="P2438" s="16">
        <v>1.3574600421875</v>
      </c>
    </row>
    <row r="2439" spans="1:16" x14ac:dyDescent="0.35">
      <c r="A2439" s="23" t="str">
        <f t="shared" si="78"/>
        <v>06</v>
      </c>
      <c r="B2439" s="23">
        <f t="shared" si="79"/>
        <v>1023110</v>
      </c>
      <c r="C2439" s="6" t="s">
        <v>1188</v>
      </c>
      <c r="D2439" s="7" t="s">
        <v>1096</v>
      </c>
      <c r="E2439" s="7" t="s">
        <v>14</v>
      </c>
      <c r="F2439" s="7" t="s">
        <v>1080</v>
      </c>
      <c r="G2439" s="7" t="s">
        <v>1030</v>
      </c>
      <c r="H2439" s="7" t="s">
        <v>417</v>
      </c>
      <c r="I2439" s="7" t="s">
        <v>144</v>
      </c>
      <c r="J2439" s="6" t="s">
        <v>553</v>
      </c>
      <c r="K2439" s="1"/>
      <c r="L2439" s="1"/>
      <c r="M2439" s="1">
        <v>192000</v>
      </c>
      <c r="N2439" s="2"/>
      <c r="O2439" s="2"/>
      <c r="P2439" s="16">
        <v>1.0277073380208299</v>
      </c>
    </row>
    <row r="2440" spans="1:16" x14ac:dyDescent="0.35">
      <c r="A2440" s="23" t="str">
        <f t="shared" si="78"/>
        <v>06</v>
      </c>
      <c r="B2440" s="23">
        <f t="shared" si="79"/>
        <v>1022417</v>
      </c>
      <c r="C2440" s="6" t="s">
        <v>1188</v>
      </c>
      <c r="D2440" s="7" t="s">
        <v>1096</v>
      </c>
      <c r="E2440" s="7" t="s">
        <v>14</v>
      </c>
      <c r="F2440" s="7" t="s">
        <v>1080</v>
      </c>
      <c r="G2440" s="7" t="s">
        <v>1031</v>
      </c>
      <c r="H2440" s="7" t="s">
        <v>301</v>
      </c>
      <c r="I2440" s="7" t="s">
        <v>302</v>
      </c>
      <c r="J2440" s="6" t="s">
        <v>553</v>
      </c>
      <c r="K2440" s="1">
        <v>0</v>
      </c>
      <c r="L2440" s="1">
        <v>0</v>
      </c>
      <c r="M2440" s="1">
        <v>240001</v>
      </c>
      <c r="N2440" s="2">
        <v>0</v>
      </c>
      <c r="O2440" s="2">
        <v>0</v>
      </c>
      <c r="P2440" s="16">
        <v>1.2518604997479199</v>
      </c>
    </row>
    <row r="2441" spans="1:16" x14ac:dyDescent="0.35">
      <c r="A2441" s="23" t="str">
        <f t="shared" si="78"/>
        <v>06</v>
      </c>
      <c r="B2441" s="23">
        <f t="shared" si="79"/>
        <v>1023306</v>
      </c>
      <c r="C2441" s="6" t="s">
        <v>1188</v>
      </c>
      <c r="D2441" s="7" t="s">
        <v>1096</v>
      </c>
      <c r="E2441" s="7" t="s">
        <v>14</v>
      </c>
      <c r="F2441" s="7" t="s">
        <v>1080</v>
      </c>
      <c r="G2441" s="7" t="s">
        <v>1031</v>
      </c>
      <c r="H2441" s="7" t="s">
        <v>523</v>
      </c>
      <c r="I2441" s="7" t="s">
        <v>302</v>
      </c>
      <c r="J2441" s="6" t="s">
        <v>553</v>
      </c>
      <c r="K2441" s="1">
        <v>360000</v>
      </c>
      <c r="L2441" s="1">
        <v>360000</v>
      </c>
      <c r="M2441" s="1">
        <v>216000</v>
      </c>
      <c r="N2441" s="2">
        <v>0.82550833333333296</v>
      </c>
      <c r="O2441" s="2">
        <v>0.82550833333333296</v>
      </c>
      <c r="P2441" s="16">
        <v>1.67876989259259</v>
      </c>
    </row>
    <row r="2442" spans="1:16" x14ac:dyDescent="0.35">
      <c r="A2442" s="23" t="str">
        <f t="shared" si="78"/>
        <v>06</v>
      </c>
      <c r="B2442" s="23">
        <f t="shared" si="79"/>
        <v>1023111</v>
      </c>
      <c r="C2442" s="6" t="s">
        <v>1188</v>
      </c>
      <c r="D2442" s="7" t="s">
        <v>1096</v>
      </c>
      <c r="E2442" s="7" t="s">
        <v>14</v>
      </c>
      <c r="F2442" s="7" t="s">
        <v>1078</v>
      </c>
      <c r="G2442" s="7" t="s">
        <v>1021</v>
      </c>
      <c r="H2442" s="7" t="s">
        <v>418</v>
      </c>
      <c r="I2442" s="7" t="s">
        <v>419</v>
      </c>
      <c r="J2442" s="6" t="s">
        <v>553</v>
      </c>
      <c r="K2442" s="1"/>
      <c r="L2442" s="1"/>
      <c r="M2442" s="1">
        <v>3800</v>
      </c>
      <c r="N2442" s="2"/>
      <c r="O2442" s="2"/>
      <c r="P2442" s="16">
        <v>1.6859584210526299</v>
      </c>
    </row>
    <row r="2443" spans="1:16" x14ac:dyDescent="0.35">
      <c r="A2443" s="23" t="str">
        <f t="shared" si="78"/>
        <v>06</v>
      </c>
      <c r="B2443" s="23">
        <f t="shared" si="79"/>
        <v>1022541</v>
      </c>
      <c r="C2443" s="6" t="s">
        <v>1188</v>
      </c>
      <c r="D2443" s="7" t="s">
        <v>1096</v>
      </c>
      <c r="E2443" s="7" t="s">
        <v>14</v>
      </c>
      <c r="F2443" s="7" t="s">
        <v>1078</v>
      </c>
      <c r="G2443" s="7" t="s">
        <v>1009</v>
      </c>
      <c r="H2443" s="7" t="s">
        <v>309</v>
      </c>
      <c r="I2443" s="7" t="s">
        <v>310</v>
      </c>
      <c r="J2443" s="6" t="s">
        <v>553</v>
      </c>
      <c r="K2443" s="1"/>
      <c r="L2443" s="1"/>
      <c r="M2443" s="1">
        <v>48000</v>
      </c>
      <c r="N2443" s="2"/>
      <c r="O2443" s="2"/>
      <c r="P2443" s="16">
        <v>1.5745983125</v>
      </c>
    </row>
    <row r="2444" spans="1:16" x14ac:dyDescent="0.35">
      <c r="A2444" s="23" t="str">
        <f t="shared" si="78"/>
        <v>06</v>
      </c>
      <c r="B2444" s="23">
        <f t="shared" si="79"/>
        <v>1022856</v>
      </c>
      <c r="C2444" s="6" t="s">
        <v>1188</v>
      </c>
      <c r="D2444" s="7" t="s">
        <v>1096</v>
      </c>
      <c r="E2444" s="7" t="s">
        <v>14</v>
      </c>
      <c r="F2444" s="7" t="s">
        <v>1078</v>
      </c>
      <c r="G2444" s="7" t="s">
        <v>1009</v>
      </c>
      <c r="H2444" s="7" t="s">
        <v>359</v>
      </c>
      <c r="I2444" s="7" t="s">
        <v>360</v>
      </c>
      <c r="J2444" s="6" t="s">
        <v>553</v>
      </c>
      <c r="K2444" s="1">
        <v>48000</v>
      </c>
      <c r="L2444" s="1">
        <v>48000</v>
      </c>
      <c r="M2444" s="1">
        <v>24000</v>
      </c>
      <c r="N2444" s="2">
        <v>1.1499999999999999</v>
      </c>
      <c r="O2444" s="2">
        <v>1.1499999999999999</v>
      </c>
      <c r="P2444" s="16">
        <v>1.5746191333333299</v>
      </c>
    </row>
    <row r="2445" spans="1:16" x14ac:dyDescent="0.35">
      <c r="A2445" s="23" t="str">
        <f t="shared" si="78"/>
        <v>06</v>
      </c>
      <c r="B2445" s="23">
        <f t="shared" si="79"/>
        <v>1023109</v>
      </c>
      <c r="C2445" s="6" t="s">
        <v>1188</v>
      </c>
      <c r="D2445" s="7" t="s">
        <v>1096</v>
      </c>
      <c r="E2445" s="7" t="s">
        <v>14</v>
      </c>
      <c r="F2445" s="7" t="s">
        <v>1078</v>
      </c>
      <c r="G2445" s="7" t="s">
        <v>1009</v>
      </c>
      <c r="H2445" s="7" t="s">
        <v>1201</v>
      </c>
      <c r="I2445" s="7" t="s">
        <v>310</v>
      </c>
      <c r="J2445" s="6" t="s">
        <v>553</v>
      </c>
      <c r="K2445" s="1">
        <v>24000</v>
      </c>
      <c r="L2445" s="1">
        <v>48000</v>
      </c>
      <c r="M2445" s="1">
        <v>96000</v>
      </c>
      <c r="N2445" s="2">
        <v>1.1499999999999999</v>
      </c>
      <c r="O2445" s="2">
        <v>1.1499999999999999</v>
      </c>
      <c r="P2445" s="16">
        <v>5.9051878125000004</v>
      </c>
    </row>
    <row r="2446" spans="1:16" x14ac:dyDescent="0.35">
      <c r="A2446" s="23" t="str">
        <f t="shared" si="78"/>
        <v>06</v>
      </c>
      <c r="B2446" s="23">
        <f t="shared" si="79"/>
        <v>1022073</v>
      </c>
      <c r="C2446" s="6" t="s">
        <v>1188</v>
      </c>
      <c r="D2446" s="7" t="s">
        <v>1096</v>
      </c>
      <c r="E2446" s="7" t="s">
        <v>14</v>
      </c>
      <c r="F2446" s="7" t="s">
        <v>1078</v>
      </c>
      <c r="G2446" s="7" t="s">
        <v>1027</v>
      </c>
      <c r="H2446" s="7" t="s">
        <v>222</v>
      </c>
      <c r="I2446" s="7" t="s">
        <v>223</v>
      </c>
      <c r="J2446" s="6" t="s">
        <v>553</v>
      </c>
      <c r="K2446" s="1">
        <v>144000</v>
      </c>
      <c r="L2446" s="1">
        <v>144000</v>
      </c>
      <c r="M2446" s="1">
        <v>72000</v>
      </c>
      <c r="N2446" s="2">
        <v>1.1000000000000001</v>
      </c>
      <c r="O2446" s="2">
        <v>1.1000000000000001</v>
      </c>
      <c r="P2446" s="16">
        <v>1.9974267138888899</v>
      </c>
    </row>
    <row r="2447" spans="1:16" x14ac:dyDescent="0.35">
      <c r="A2447" s="23" t="str">
        <f t="shared" si="78"/>
        <v>06</v>
      </c>
      <c r="B2447" s="23">
        <f t="shared" si="79"/>
        <v>1022945</v>
      </c>
      <c r="C2447" s="6" t="s">
        <v>1188</v>
      </c>
      <c r="D2447" s="7" t="s">
        <v>1096</v>
      </c>
      <c r="E2447" s="7" t="s">
        <v>14</v>
      </c>
      <c r="F2447" s="7" t="s">
        <v>1078</v>
      </c>
      <c r="G2447" s="7" t="s">
        <v>1027</v>
      </c>
      <c r="H2447" s="7" t="s">
        <v>397</v>
      </c>
      <c r="I2447" s="7" t="s">
        <v>223</v>
      </c>
      <c r="J2447" s="6" t="s">
        <v>553</v>
      </c>
      <c r="K2447" s="1">
        <v>48000</v>
      </c>
      <c r="L2447" s="1">
        <v>48000</v>
      </c>
      <c r="M2447" s="1">
        <v>48000</v>
      </c>
      <c r="N2447" s="2">
        <v>1.1000000000000001</v>
      </c>
      <c r="O2447" s="2">
        <v>1.1000000000000001</v>
      </c>
      <c r="P2447" s="16">
        <v>1.9974406166666701</v>
      </c>
    </row>
    <row r="2448" spans="1:16" x14ac:dyDescent="0.35">
      <c r="A2448" s="23" t="str">
        <f t="shared" si="78"/>
        <v>06</v>
      </c>
      <c r="B2448" s="23">
        <f t="shared" si="79"/>
        <v>1021992</v>
      </c>
      <c r="C2448" s="6" t="s">
        <v>1188</v>
      </c>
      <c r="D2448" s="7" t="s">
        <v>1096</v>
      </c>
      <c r="E2448" s="7" t="s">
        <v>14</v>
      </c>
      <c r="F2448" s="7" t="s">
        <v>1078</v>
      </c>
      <c r="G2448" s="7" t="s">
        <v>1006</v>
      </c>
      <c r="H2448" s="7" t="s">
        <v>219</v>
      </c>
      <c r="I2448" s="7" t="s">
        <v>28</v>
      </c>
      <c r="J2448" s="6" t="s">
        <v>553</v>
      </c>
      <c r="K2448" s="1">
        <v>120000</v>
      </c>
      <c r="L2448" s="1">
        <v>120000</v>
      </c>
      <c r="M2448" s="1">
        <v>72000</v>
      </c>
      <c r="N2448" s="2">
        <v>1.63</v>
      </c>
      <c r="O2448" s="2">
        <v>1.63</v>
      </c>
      <c r="P2448" s="16">
        <v>2.7373503652777802</v>
      </c>
    </row>
    <row r="2449" spans="1:16" x14ac:dyDescent="0.35">
      <c r="A2449" s="23" t="str">
        <f t="shared" si="78"/>
        <v>06</v>
      </c>
      <c r="B2449" s="23">
        <f t="shared" si="79"/>
        <v>1021767</v>
      </c>
      <c r="C2449" s="6" t="s">
        <v>1188</v>
      </c>
      <c r="D2449" s="7" t="s">
        <v>1096</v>
      </c>
      <c r="E2449" s="7" t="s">
        <v>14</v>
      </c>
      <c r="F2449" s="7" t="s">
        <v>1084</v>
      </c>
      <c r="G2449" s="7" t="s">
        <v>1017</v>
      </c>
      <c r="H2449" s="7" t="s">
        <v>191</v>
      </c>
      <c r="I2449" s="7" t="s">
        <v>192</v>
      </c>
      <c r="J2449" s="6" t="s">
        <v>553</v>
      </c>
      <c r="K2449" s="1">
        <v>384000</v>
      </c>
      <c r="L2449" s="1">
        <v>384000</v>
      </c>
      <c r="M2449" s="1">
        <v>384000</v>
      </c>
      <c r="N2449" s="2">
        <v>1.3489973958333299</v>
      </c>
      <c r="O2449" s="2">
        <v>1.3489973958333299</v>
      </c>
      <c r="P2449" s="16">
        <v>2.62448371588542</v>
      </c>
    </row>
    <row r="2450" spans="1:16" x14ac:dyDescent="0.35">
      <c r="A2450" s="23" t="str">
        <f t="shared" si="78"/>
        <v>06</v>
      </c>
      <c r="B2450" s="23">
        <f t="shared" si="79"/>
        <v>1022099</v>
      </c>
      <c r="C2450" s="6" t="s">
        <v>1188</v>
      </c>
      <c r="D2450" s="7" t="s">
        <v>1096</v>
      </c>
      <c r="E2450" s="7" t="s">
        <v>14</v>
      </c>
      <c r="F2450" s="7" t="s">
        <v>1084</v>
      </c>
      <c r="G2450" s="7" t="s">
        <v>1017</v>
      </c>
      <c r="H2450" s="7" t="s">
        <v>228</v>
      </c>
      <c r="I2450" s="7" t="s">
        <v>229</v>
      </c>
      <c r="J2450" s="6" t="s">
        <v>553</v>
      </c>
      <c r="K2450" s="1">
        <v>288000</v>
      </c>
      <c r="L2450" s="1">
        <v>288000</v>
      </c>
      <c r="M2450" s="1">
        <v>288000</v>
      </c>
      <c r="N2450" s="2">
        <v>1.5714131944444401</v>
      </c>
      <c r="O2450" s="2">
        <v>1.5714131944444401</v>
      </c>
      <c r="P2450" s="16">
        <v>3.1603500447916701</v>
      </c>
    </row>
    <row r="2451" spans="1:16" x14ac:dyDescent="0.35">
      <c r="A2451" s="23" t="str">
        <f t="shared" si="78"/>
        <v>06</v>
      </c>
      <c r="B2451" s="23">
        <f t="shared" si="79"/>
        <v>1022186</v>
      </c>
      <c r="C2451" s="6" t="s">
        <v>1188</v>
      </c>
      <c r="D2451" s="7" t="s">
        <v>1096</v>
      </c>
      <c r="E2451" s="7" t="s">
        <v>14</v>
      </c>
      <c r="F2451" s="7" t="s">
        <v>1084</v>
      </c>
      <c r="G2451" s="7" t="s">
        <v>1017</v>
      </c>
      <c r="H2451" s="7" t="s">
        <v>248</v>
      </c>
      <c r="I2451" s="7" t="s">
        <v>249</v>
      </c>
      <c r="J2451" s="6" t="s">
        <v>553</v>
      </c>
      <c r="K2451" s="1"/>
      <c r="L2451" s="1"/>
      <c r="M2451" s="1">
        <v>48000</v>
      </c>
      <c r="N2451" s="2"/>
      <c r="O2451" s="2"/>
      <c r="P2451" s="16">
        <v>1.7751340395833299</v>
      </c>
    </row>
    <row r="2452" spans="1:16" x14ac:dyDescent="0.35">
      <c r="A2452" s="23" t="str">
        <f t="shared" si="78"/>
        <v>06</v>
      </c>
      <c r="B2452" s="23">
        <f t="shared" si="79"/>
        <v>1022378</v>
      </c>
      <c r="C2452" s="6" t="s">
        <v>1188</v>
      </c>
      <c r="D2452" s="7" t="s">
        <v>1096</v>
      </c>
      <c r="E2452" s="7" t="s">
        <v>14</v>
      </c>
      <c r="F2452" s="7" t="s">
        <v>1084</v>
      </c>
      <c r="G2452" s="7" t="s">
        <v>1017</v>
      </c>
      <c r="H2452" s="7" t="s">
        <v>283</v>
      </c>
      <c r="I2452" s="7" t="s">
        <v>284</v>
      </c>
      <c r="J2452" s="6" t="s">
        <v>553</v>
      </c>
      <c r="K2452" s="1"/>
      <c r="L2452" s="1"/>
      <c r="M2452" s="1">
        <v>24000</v>
      </c>
      <c r="N2452" s="2"/>
      <c r="O2452" s="2"/>
      <c r="P2452" s="16">
        <v>3.2658632875000002</v>
      </c>
    </row>
    <row r="2453" spans="1:16" x14ac:dyDescent="0.35">
      <c r="A2453" s="23" t="str">
        <f t="shared" si="78"/>
        <v>06</v>
      </c>
      <c r="B2453" s="23">
        <f t="shared" si="79"/>
        <v>1022388</v>
      </c>
      <c r="C2453" s="6" t="s">
        <v>1188</v>
      </c>
      <c r="D2453" s="7" t="s">
        <v>1096</v>
      </c>
      <c r="E2453" s="7" t="s">
        <v>14</v>
      </c>
      <c r="F2453" s="7" t="s">
        <v>1084</v>
      </c>
      <c r="G2453" s="7" t="s">
        <v>1017</v>
      </c>
      <c r="H2453" s="7" t="s">
        <v>291</v>
      </c>
      <c r="I2453" s="7" t="s">
        <v>292</v>
      </c>
      <c r="J2453" s="6" t="s">
        <v>553</v>
      </c>
      <c r="K2453" s="1">
        <v>96000</v>
      </c>
      <c r="L2453" s="1">
        <v>96000</v>
      </c>
      <c r="M2453" s="1">
        <v>96000</v>
      </c>
      <c r="N2453" s="2">
        <v>1.3768020833333301</v>
      </c>
      <c r="O2453" s="2">
        <v>1.3768020833333301</v>
      </c>
      <c r="P2453" s="16">
        <v>2.5259257604166701</v>
      </c>
    </row>
    <row r="2454" spans="1:16" x14ac:dyDescent="0.35">
      <c r="A2454" s="23" t="str">
        <f t="shared" si="78"/>
        <v>06</v>
      </c>
      <c r="B2454" s="23">
        <f t="shared" si="79"/>
        <v>1023291</v>
      </c>
      <c r="C2454" s="6" t="s">
        <v>1188</v>
      </c>
      <c r="D2454" s="7" t="s">
        <v>1096</v>
      </c>
      <c r="E2454" s="7" t="s">
        <v>14</v>
      </c>
      <c r="F2454" s="7" t="s">
        <v>1084</v>
      </c>
      <c r="G2454" s="7" t="s">
        <v>1017</v>
      </c>
      <c r="H2454" s="7" t="s">
        <v>521</v>
      </c>
      <c r="I2454" s="7" t="s">
        <v>522</v>
      </c>
      <c r="J2454" s="6" t="s">
        <v>553</v>
      </c>
      <c r="K2454" s="1">
        <v>0</v>
      </c>
      <c r="L2454" s="1">
        <v>24000</v>
      </c>
      <c r="M2454" s="1">
        <v>24000</v>
      </c>
      <c r="N2454" s="2">
        <v>0</v>
      </c>
      <c r="O2454" s="2">
        <v>1.6959166666666701</v>
      </c>
      <c r="P2454" s="16">
        <v>2.9364298375</v>
      </c>
    </row>
    <row r="2455" spans="1:16" x14ac:dyDescent="0.35">
      <c r="A2455" s="23" t="str">
        <f t="shared" si="78"/>
        <v>06</v>
      </c>
      <c r="B2455" s="23">
        <f t="shared" si="79"/>
        <v>1021766</v>
      </c>
      <c r="C2455" s="6" t="s">
        <v>1188</v>
      </c>
      <c r="D2455" s="7" t="s">
        <v>1096</v>
      </c>
      <c r="E2455" s="7" t="s">
        <v>14</v>
      </c>
      <c r="F2455" s="7" t="s">
        <v>1084</v>
      </c>
      <c r="G2455" s="7" t="s">
        <v>1028</v>
      </c>
      <c r="H2455" s="7" t="s">
        <v>189</v>
      </c>
      <c r="I2455" s="7" t="s">
        <v>190</v>
      </c>
      <c r="J2455" s="6" t="s">
        <v>553</v>
      </c>
      <c r="K2455" s="1">
        <v>288000</v>
      </c>
      <c r="L2455" s="1">
        <v>312000</v>
      </c>
      <c r="M2455" s="1">
        <v>312000</v>
      </c>
      <c r="N2455" s="2">
        <v>1.50190972222222</v>
      </c>
      <c r="O2455" s="2">
        <v>1.50191025641026</v>
      </c>
      <c r="P2455" s="16">
        <v>2.9418041846153802</v>
      </c>
    </row>
    <row r="2456" spans="1:16" x14ac:dyDescent="0.35">
      <c r="A2456" s="23" t="str">
        <f t="shared" si="78"/>
        <v>06</v>
      </c>
      <c r="B2456" s="23">
        <f t="shared" si="79"/>
        <v>1021774</v>
      </c>
      <c r="C2456" s="6" t="s">
        <v>1188</v>
      </c>
      <c r="D2456" s="7" t="s">
        <v>1096</v>
      </c>
      <c r="E2456" s="7" t="s">
        <v>14</v>
      </c>
      <c r="F2456" s="7" t="s">
        <v>1084</v>
      </c>
      <c r="G2456" s="7" t="s">
        <v>1028</v>
      </c>
      <c r="H2456" s="7" t="s">
        <v>193</v>
      </c>
      <c r="I2456" s="7" t="s">
        <v>194</v>
      </c>
      <c r="J2456" s="6" t="s">
        <v>553</v>
      </c>
      <c r="K2456" s="1">
        <v>96000</v>
      </c>
      <c r="L2456" s="1">
        <v>96000</v>
      </c>
      <c r="M2456" s="1">
        <v>96000</v>
      </c>
      <c r="N2456" s="2">
        <v>0.72623958333333405</v>
      </c>
      <c r="O2456" s="2">
        <v>0.72623958333333405</v>
      </c>
      <c r="P2456" s="16">
        <v>1.78430073541667</v>
      </c>
    </row>
    <row r="2457" spans="1:16" x14ac:dyDescent="0.35">
      <c r="A2457" s="23" t="str">
        <f t="shared" si="78"/>
        <v>06</v>
      </c>
      <c r="B2457" s="23">
        <f t="shared" si="79"/>
        <v>1022096</v>
      </c>
      <c r="C2457" s="6" t="s">
        <v>1188</v>
      </c>
      <c r="D2457" s="7" t="s">
        <v>1096</v>
      </c>
      <c r="E2457" s="7" t="s">
        <v>14</v>
      </c>
      <c r="F2457" s="7" t="s">
        <v>1084</v>
      </c>
      <c r="G2457" s="7" t="s">
        <v>1028</v>
      </c>
      <c r="H2457" s="7" t="s">
        <v>226</v>
      </c>
      <c r="I2457" s="7" t="s">
        <v>227</v>
      </c>
      <c r="J2457" s="6" t="s">
        <v>553</v>
      </c>
      <c r="K2457" s="1"/>
      <c r="L2457" s="1"/>
      <c r="M2457" s="1">
        <v>96000</v>
      </c>
      <c r="N2457" s="2"/>
      <c r="O2457" s="2"/>
      <c r="P2457" s="16">
        <v>2.5259570093749999</v>
      </c>
    </row>
    <row r="2458" spans="1:16" x14ac:dyDescent="0.35">
      <c r="A2458" s="23" t="str">
        <f t="shared" si="78"/>
        <v>06</v>
      </c>
      <c r="B2458" s="23">
        <f t="shared" si="79"/>
        <v>1022637</v>
      </c>
      <c r="C2458" s="6" t="s">
        <v>1188</v>
      </c>
      <c r="D2458" s="7" t="s">
        <v>1096</v>
      </c>
      <c r="E2458" s="7" t="s">
        <v>14</v>
      </c>
      <c r="F2458" s="7" t="s">
        <v>1084</v>
      </c>
      <c r="G2458" s="7" t="s">
        <v>1028</v>
      </c>
      <c r="H2458" s="7" t="s">
        <v>326</v>
      </c>
      <c r="I2458" s="7" t="s">
        <v>327</v>
      </c>
      <c r="J2458" s="6" t="s">
        <v>553</v>
      </c>
      <c r="K2458" s="1"/>
      <c r="L2458" s="1"/>
      <c r="M2458" s="1">
        <v>48000</v>
      </c>
      <c r="N2458" s="2"/>
      <c r="O2458" s="2"/>
      <c r="P2458" s="16">
        <v>1.68032451875</v>
      </c>
    </row>
    <row r="2459" spans="1:16" x14ac:dyDescent="0.35">
      <c r="A2459" s="23" t="str">
        <f t="shared" si="78"/>
        <v>06</v>
      </c>
      <c r="B2459" s="23">
        <f t="shared" si="79"/>
        <v>1021732</v>
      </c>
      <c r="C2459" s="6" t="s">
        <v>1188</v>
      </c>
      <c r="D2459" s="7" t="s">
        <v>1096</v>
      </c>
      <c r="E2459" s="7" t="s">
        <v>14</v>
      </c>
      <c r="F2459" s="7" t="s">
        <v>1084</v>
      </c>
      <c r="G2459" s="7" t="s">
        <v>1032</v>
      </c>
      <c r="H2459" s="7" t="s">
        <v>176</v>
      </c>
      <c r="I2459" s="7" t="s">
        <v>177</v>
      </c>
      <c r="J2459" s="6" t="s">
        <v>553</v>
      </c>
      <c r="K2459" s="1">
        <v>288000</v>
      </c>
      <c r="L2459" s="1">
        <v>288000</v>
      </c>
      <c r="M2459" s="1">
        <v>292000</v>
      </c>
      <c r="N2459" s="2">
        <v>1.3211979166666701</v>
      </c>
      <c r="O2459" s="2">
        <v>1.3211979166666701</v>
      </c>
      <c r="P2459" s="16">
        <v>2.51411253972603</v>
      </c>
    </row>
    <row r="2460" spans="1:16" x14ac:dyDescent="0.35">
      <c r="A2460" s="23" t="str">
        <f t="shared" si="78"/>
        <v>06</v>
      </c>
      <c r="B2460" s="23">
        <f t="shared" si="79"/>
        <v>1022636</v>
      </c>
      <c r="C2460" s="6" t="s">
        <v>1188</v>
      </c>
      <c r="D2460" s="7" t="s">
        <v>1096</v>
      </c>
      <c r="E2460" s="7" t="s">
        <v>14</v>
      </c>
      <c r="F2460" s="7" t="s">
        <v>1084</v>
      </c>
      <c r="G2460" s="7" t="s">
        <v>1032</v>
      </c>
      <c r="H2460" s="7" t="s">
        <v>324</v>
      </c>
      <c r="I2460" s="7" t="s">
        <v>325</v>
      </c>
      <c r="J2460" s="6" t="s">
        <v>553</v>
      </c>
      <c r="K2460" s="1">
        <v>168000</v>
      </c>
      <c r="L2460" s="1">
        <v>168000</v>
      </c>
      <c r="M2460" s="1">
        <v>168000</v>
      </c>
      <c r="N2460" s="2">
        <v>0.41763690476190501</v>
      </c>
      <c r="O2460" s="2">
        <v>0.41763690476190501</v>
      </c>
      <c r="P2460" s="16">
        <v>1.15179771666667</v>
      </c>
    </row>
    <row r="2461" spans="1:16" x14ac:dyDescent="0.35">
      <c r="A2461" s="23" t="str">
        <f t="shared" si="78"/>
        <v>06</v>
      </c>
      <c r="B2461" s="23">
        <f t="shared" si="79"/>
        <v>1030686</v>
      </c>
      <c r="C2461" s="6" t="s">
        <v>1188</v>
      </c>
      <c r="D2461" s="7" t="s">
        <v>1096</v>
      </c>
      <c r="E2461" s="7" t="s">
        <v>14</v>
      </c>
      <c r="F2461" s="7" t="s">
        <v>1065</v>
      </c>
      <c r="G2461" s="7" t="s">
        <v>1053</v>
      </c>
      <c r="H2461" s="7" t="s">
        <v>936</v>
      </c>
      <c r="I2461" s="7" t="s">
        <v>937</v>
      </c>
      <c r="J2461" s="6" t="s">
        <v>659</v>
      </c>
      <c r="K2461" s="1">
        <v>101169</v>
      </c>
      <c r="L2461" s="1">
        <v>114309</v>
      </c>
      <c r="M2461" s="1">
        <v>120000</v>
      </c>
      <c r="N2461" s="2">
        <v>1.99044173610493</v>
      </c>
      <c r="O2461" s="2">
        <v>1.99043819821711</v>
      </c>
      <c r="P2461" s="16">
        <v>2.8049704691666699</v>
      </c>
    </row>
    <row r="2462" spans="1:16" x14ac:dyDescent="0.35">
      <c r="A2462" s="23" t="str">
        <f t="shared" si="78"/>
        <v>06</v>
      </c>
      <c r="B2462" s="23">
        <f t="shared" si="79"/>
        <v>1030419</v>
      </c>
      <c r="C2462" s="6" t="s">
        <v>1188</v>
      </c>
      <c r="D2462" s="7" t="s">
        <v>1096</v>
      </c>
      <c r="E2462" s="7" t="s">
        <v>14</v>
      </c>
      <c r="F2462" s="7" t="s">
        <v>1065</v>
      </c>
      <c r="G2462" s="7" t="s">
        <v>1057</v>
      </c>
      <c r="H2462" s="7" t="s">
        <v>895</v>
      </c>
      <c r="I2462" s="7" t="s">
        <v>896</v>
      </c>
      <c r="J2462" s="6" t="s">
        <v>659</v>
      </c>
      <c r="K2462" s="1">
        <v>6000</v>
      </c>
      <c r="L2462" s="1">
        <v>0</v>
      </c>
      <c r="M2462" s="1"/>
      <c r="N2462" s="2">
        <v>0</v>
      </c>
      <c r="O2462" s="2">
        <v>0</v>
      </c>
      <c r="P2462" s="16"/>
    </row>
    <row r="2463" spans="1:16" x14ac:dyDescent="0.35">
      <c r="A2463" s="23" t="str">
        <f t="shared" si="78"/>
        <v>06</v>
      </c>
      <c r="B2463" s="23">
        <f t="shared" si="79"/>
        <v>1022851</v>
      </c>
      <c r="C2463" s="6" t="s">
        <v>1188</v>
      </c>
      <c r="D2463" s="7" t="s">
        <v>1096</v>
      </c>
      <c r="E2463" s="7" t="s">
        <v>14</v>
      </c>
      <c r="F2463" s="7" t="s">
        <v>1077</v>
      </c>
      <c r="G2463" s="7" t="s">
        <v>1023</v>
      </c>
      <c r="H2463" s="7" t="s">
        <v>1172</v>
      </c>
      <c r="I2463" s="7" t="s">
        <v>356</v>
      </c>
      <c r="J2463" s="6" t="s">
        <v>553</v>
      </c>
      <c r="K2463" s="1">
        <v>48000</v>
      </c>
      <c r="L2463" s="1">
        <v>48000</v>
      </c>
      <c r="M2463" s="1"/>
      <c r="N2463" s="2">
        <v>1.76</v>
      </c>
      <c r="O2463" s="2">
        <v>1.76</v>
      </c>
      <c r="P2463" s="16"/>
    </row>
    <row r="2464" spans="1:16" x14ac:dyDescent="0.35">
      <c r="A2464" s="23" t="str">
        <f t="shared" si="78"/>
        <v>06</v>
      </c>
      <c r="B2464" s="23">
        <f t="shared" si="79"/>
        <v>1022379</v>
      </c>
      <c r="C2464" s="6" t="s">
        <v>1188</v>
      </c>
      <c r="D2464" s="7" t="s">
        <v>1096</v>
      </c>
      <c r="E2464" s="7" t="s">
        <v>14</v>
      </c>
      <c r="F2464" s="7" t="s">
        <v>1077</v>
      </c>
      <c r="G2464" s="7" t="s">
        <v>1005</v>
      </c>
      <c r="H2464" s="7" t="s">
        <v>285</v>
      </c>
      <c r="I2464" s="7" t="s">
        <v>286</v>
      </c>
      <c r="J2464" s="6" t="s">
        <v>553</v>
      </c>
      <c r="K2464" s="1">
        <v>200000</v>
      </c>
      <c r="L2464" s="1">
        <v>200000</v>
      </c>
      <c r="M2464" s="1">
        <v>167000</v>
      </c>
      <c r="N2464" s="2">
        <v>2.46</v>
      </c>
      <c r="O2464" s="2">
        <v>2.46</v>
      </c>
      <c r="P2464" s="16">
        <v>3.89144337065868</v>
      </c>
    </row>
    <row r="2465" spans="1:16" x14ac:dyDescent="0.35">
      <c r="A2465" s="23" t="str">
        <f t="shared" si="78"/>
        <v>06</v>
      </c>
      <c r="B2465" s="23">
        <f t="shared" si="79"/>
        <v>1022568</v>
      </c>
      <c r="C2465" s="6" t="s">
        <v>1188</v>
      </c>
      <c r="D2465" s="7" t="s">
        <v>1096</v>
      </c>
      <c r="E2465" s="7" t="s">
        <v>14</v>
      </c>
      <c r="F2465" s="7" t="s">
        <v>1082</v>
      </c>
      <c r="G2465" s="7" t="s">
        <v>1013</v>
      </c>
      <c r="H2465" s="7" t="s">
        <v>448</v>
      </c>
      <c r="I2465" s="7" t="s">
        <v>449</v>
      </c>
      <c r="J2465" s="6" t="s">
        <v>553</v>
      </c>
      <c r="K2465" s="1">
        <v>0</v>
      </c>
      <c r="L2465" s="1">
        <v>0</v>
      </c>
      <c r="M2465" s="1">
        <v>3900</v>
      </c>
      <c r="N2465" s="2">
        <v>0</v>
      </c>
      <c r="O2465" s="2">
        <v>0</v>
      </c>
      <c r="P2465" s="16">
        <v>8.1545095384615394</v>
      </c>
    </row>
    <row r="2466" spans="1:16" x14ac:dyDescent="0.35">
      <c r="A2466" s="23" t="str">
        <f t="shared" si="78"/>
        <v>06</v>
      </c>
      <c r="B2466" s="23">
        <f t="shared" si="79"/>
        <v>1022646</v>
      </c>
      <c r="C2466" s="6" t="s">
        <v>1188</v>
      </c>
      <c r="D2466" s="7" t="s">
        <v>1096</v>
      </c>
      <c r="E2466" s="7" t="s">
        <v>14</v>
      </c>
      <c r="F2466" s="7" t="s">
        <v>1082</v>
      </c>
      <c r="G2466" s="7" t="s">
        <v>1013</v>
      </c>
      <c r="H2466" s="7" t="s">
        <v>333</v>
      </c>
      <c r="I2466" s="7" t="s">
        <v>159</v>
      </c>
      <c r="J2466" s="6" t="s">
        <v>553</v>
      </c>
      <c r="K2466" s="1">
        <v>24000</v>
      </c>
      <c r="L2466" s="1">
        <v>24000</v>
      </c>
      <c r="M2466" s="1">
        <v>24001</v>
      </c>
      <c r="N2466" s="2">
        <v>5.032375</v>
      </c>
      <c r="O2466" s="2">
        <v>5.032375</v>
      </c>
      <c r="P2466" s="16">
        <v>8.0734947668847106</v>
      </c>
    </row>
    <row r="2467" spans="1:16" x14ac:dyDescent="0.35">
      <c r="A2467" s="23" t="str">
        <f t="shared" si="78"/>
        <v>06</v>
      </c>
      <c r="B2467" s="23">
        <f t="shared" si="79"/>
        <v>1030388</v>
      </c>
      <c r="C2467" s="6" t="s">
        <v>1188</v>
      </c>
      <c r="D2467" s="7" t="s">
        <v>1096</v>
      </c>
      <c r="E2467" s="7" t="s">
        <v>14</v>
      </c>
      <c r="F2467" s="7" t="s">
        <v>1072</v>
      </c>
      <c r="G2467" s="7" t="s">
        <v>993</v>
      </c>
      <c r="H2467" s="7" t="s">
        <v>889</v>
      </c>
      <c r="I2467" s="7" t="s">
        <v>890</v>
      </c>
      <c r="J2467" s="6" t="s">
        <v>659</v>
      </c>
      <c r="K2467" s="1">
        <v>20351</v>
      </c>
      <c r="L2467" s="1">
        <v>26317</v>
      </c>
      <c r="M2467" s="1">
        <v>24000</v>
      </c>
      <c r="N2467" s="2">
        <v>1.96285194830721</v>
      </c>
      <c r="O2467" s="2">
        <v>1.96283770946536</v>
      </c>
      <c r="P2467" s="16">
        <v>3.96152096666667</v>
      </c>
    </row>
    <row r="2468" spans="1:16" x14ac:dyDescent="0.35">
      <c r="A2468" s="23" t="str">
        <f t="shared" si="78"/>
        <v>06</v>
      </c>
      <c r="B2468" s="23">
        <f t="shared" si="79"/>
        <v>1030684</v>
      </c>
      <c r="C2468" s="6" t="s">
        <v>1188</v>
      </c>
      <c r="D2468" s="7" t="s">
        <v>1096</v>
      </c>
      <c r="E2468" s="7" t="s">
        <v>14</v>
      </c>
      <c r="F2468" s="7" t="s">
        <v>1072</v>
      </c>
      <c r="G2468" s="7" t="s">
        <v>993</v>
      </c>
      <c r="H2468" s="7" t="s">
        <v>932</v>
      </c>
      <c r="I2468" s="7" t="s">
        <v>933</v>
      </c>
      <c r="J2468" s="6" t="s">
        <v>659</v>
      </c>
      <c r="K2468" s="1">
        <v>36739</v>
      </c>
      <c r="L2468" s="1">
        <v>17951</v>
      </c>
      <c r="M2468" s="1">
        <v>24000</v>
      </c>
      <c r="N2468" s="2">
        <v>3.5612564304962002</v>
      </c>
      <c r="O2468" s="2">
        <v>3.5613057768369401</v>
      </c>
      <c r="P2468" s="16">
        <v>5.7103396208333299</v>
      </c>
    </row>
    <row r="2469" spans="1:16" x14ac:dyDescent="0.35">
      <c r="A2469" s="23" t="str">
        <f t="shared" si="78"/>
        <v>06</v>
      </c>
      <c r="B2469" s="23">
        <f t="shared" si="79"/>
        <v>1011967</v>
      </c>
      <c r="C2469" s="6" t="s">
        <v>1188</v>
      </c>
      <c r="D2469" s="7" t="s">
        <v>1096</v>
      </c>
      <c r="E2469" s="7" t="s">
        <v>14</v>
      </c>
      <c r="F2469" s="7" t="s">
        <v>1072</v>
      </c>
      <c r="G2469" s="7" t="s">
        <v>993</v>
      </c>
      <c r="H2469" s="7" t="s">
        <v>708</v>
      </c>
      <c r="I2469" s="7" t="s">
        <v>709</v>
      </c>
      <c r="J2469" s="6" t="s">
        <v>658</v>
      </c>
      <c r="K2469" s="1">
        <v>0</v>
      </c>
      <c r="L2469" s="1">
        <v>0</v>
      </c>
      <c r="M2469" s="1">
        <v>12000</v>
      </c>
      <c r="N2469" s="2">
        <v>0</v>
      </c>
      <c r="O2469" s="2">
        <v>0</v>
      </c>
      <c r="P2469" s="16">
        <v>9.3604712833333394</v>
      </c>
    </row>
    <row r="2470" spans="1:16" x14ac:dyDescent="0.35">
      <c r="A2470" s="23" t="str">
        <f t="shared" si="78"/>
        <v>06</v>
      </c>
      <c r="B2470" s="23">
        <f t="shared" si="79"/>
        <v>1011969</v>
      </c>
      <c r="C2470" s="6" t="s">
        <v>1188</v>
      </c>
      <c r="D2470" s="7" t="s">
        <v>1096</v>
      </c>
      <c r="E2470" s="7" t="s">
        <v>14</v>
      </c>
      <c r="F2470" s="7" t="s">
        <v>1072</v>
      </c>
      <c r="G2470" s="7" t="s">
        <v>993</v>
      </c>
      <c r="H2470" s="7" t="s">
        <v>712</v>
      </c>
      <c r="I2470" s="7" t="s">
        <v>713</v>
      </c>
      <c r="J2470" s="6" t="s">
        <v>658</v>
      </c>
      <c r="K2470" s="1">
        <v>41296</v>
      </c>
      <c r="L2470" s="1">
        <v>48000</v>
      </c>
      <c r="M2470" s="1">
        <v>48000</v>
      </c>
      <c r="N2470" s="2">
        <v>6.00908078264239</v>
      </c>
      <c r="O2470" s="2">
        <v>6.0090624999999998</v>
      </c>
      <c r="P2470" s="16">
        <v>8.4429006937499995</v>
      </c>
    </row>
    <row r="2471" spans="1:16" x14ac:dyDescent="0.35">
      <c r="A2471" s="23" t="str">
        <f t="shared" si="78"/>
        <v>06</v>
      </c>
      <c r="B2471" s="23">
        <f t="shared" si="79"/>
        <v>1012005</v>
      </c>
      <c r="C2471" s="6" t="s">
        <v>1188</v>
      </c>
      <c r="D2471" s="7" t="s">
        <v>1096</v>
      </c>
      <c r="E2471" s="7" t="s">
        <v>14</v>
      </c>
      <c r="F2471" s="7" t="s">
        <v>1072</v>
      </c>
      <c r="G2471" s="7" t="s">
        <v>993</v>
      </c>
      <c r="H2471" s="7" t="s">
        <v>714</v>
      </c>
      <c r="I2471" s="7" t="s">
        <v>715</v>
      </c>
      <c r="J2471" s="6" t="s">
        <v>658</v>
      </c>
      <c r="K2471" s="1">
        <v>8944</v>
      </c>
      <c r="L2471" s="1">
        <v>12000</v>
      </c>
      <c r="M2471" s="1">
        <v>12000</v>
      </c>
      <c r="N2471" s="2">
        <v>6.7039355992844403</v>
      </c>
      <c r="O2471" s="2">
        <v>6.7039166666666699</v>
      </c>
      <c r="P2471" s="16">
        <v>9.5514405999999994</v>
      </c>
    </row>
    <row r="2472" spans="1:16" x14ac:dyDescent="0.35">
      <c r="A2472" s="23" t="str">
        <f t="shared" si="78"/>
        <v>06</v>
      </c>
      <c r="B2472" s="23">
        <f t="shared" si="79"/>
        <v>1012448</v>
      </c>
      <c r="C2472" s="6" t="s">
        <v>1188</v>
      </c>
      <c r="D2472" s="7" t="s">
        <v>1096</v>
      </c>
      <c r="E2472" s="7" t="s">
        <v>14</v>
      </c>
      <c r="F2472" s="7" t="s">
        <v>1072</v>
      </c>
      <c r="G2472" s="7" t="s">
        <v>993</v>
      </c>
      <c r="H2472" s="7" t="s">
        <v>784</v>
      </c>
      <c r="I2472" s="7" t="s">
        <v>785</v>
      </c>
      <c r="J2472" s="6" t="s">
        <v>658</v>
      </c>
      <c r="K2472" s="1"/>
      <c r="L2472" s="1"/>
      <c r="M2472" s="1">
        <v>264000</v>
      </c>
      <c r="N2472" s="2"/>
      <c r="O2472" s="2"/>
      <c r="P2472" s="16">
        <v>8.2419353367424204</v>
      </c>
    </row>
    <row r="2473" spans="1:16" x14ac:dyDescent="0.35">
      <c r="A2473" s="23" t="str">
        <f t="shared" si="78"/>
        <v>06</v>
      </c>
      <c r="B2473" s="23">
        <f t="shared" si="79"/>
        <v>1012502</v>
      </c>
      <c r="C2473" s="6" t="s">
        <v>1188</v>
      </c>
      <c r="D2473" s="7" t="s">
        <v>1096</v>
      </c>
      <c r="E2473" s="7" t="s">
        <v>14</v>
      </c>
      <c r="F2473" s="7" t="s">
        <v>1072</v>
      </c>
      <c r="G2473" s="7" t="s">
        <v>993</v>
      </c>
      <c r="H2473" s="7" t="s">
        <v>796</v>
      </c>
      <c r="I2473" s="7" t="s">
        <v>797</v>
      </c>
      <c r="J2473" s="6" t="s">
        <v>658</v>
      </c>
      <c r="K2473" s="1">
        <v>5137</v>
      </c>
      <c r="L2473" s="1">
        <v>4898</v>
      </c>
      <c r="M2473" s="1"/>
      <c r="N2473" s="2">
        <v>0</v>
      </c>
      <c r="O2473" s="2">
        <v>0</v>
      </c>
      <c r="P2473" s="16"/>
    </row>
    <row r="2474" spans="1:16" x14ac:dyDescent="0.35">
      <c r="A2474" s="23" t="str">
        <f t="shared" si="78"/>
        <v>06</v>
      </c>
      <c r="B2474" s="23">
        <f t="shared" si="79"/>
        <v>1012503</v>
      </c>
      <c r="C2474" s="6" t="s">
        <v>1188</v>
      </c>
      <c r="D2474" s="7" t="s">
        <v>1096</v>
      </c>
      <c r="E2474" s="7" t="s">
        <v>14</v>
      </c>
      <c r="F2474" s="7" t="s">
        <v>1072</v>
      </c>
      <c r="G2474" s="7" t="s">
        <v>993</v>
      </c>
      <c r="H2474" s="7" t="s">
        <v>798</v>
      </c>
      <c r="I2474" s="7" t="s">
        <v>799</v>
      </c>
      <c r="J2474" s="6" t="s">
        <v>658</v>
      </c>
      <c r="K2474" s="1">
        <v>236091</v>
      </c>
      <c r="L2474" s="1">
        <v>240000</v>
      </c>
      <c r="M2474" s="1">
        <v>240000</v>
      </c>
      <c r="N2474" s="2">
        <v>5.5920683126421604</v>
      </c>
      <c r="O2474" s="2">
        <v>5.5920624999999999</v>
      </c>
      <c r="P2474" s="16">
        <v>7.9034148558333301</v>
      </c>
    </row>
    <row r="2475" spans="1:16" x14ac:dyDescent="0.35">
      <c r="A2475" s="23" t="str">
        <f t="shared" si="78"/>
        <v>06</v>
      </c>
      <c r="B2475" s="23">
        <f t="shared" si="79"/>
        <v>1012504</v>
      </c>
      <c r="C2475" s="6" t="s">
        <v>1188</v>
      </c>
      <c r="D2475" s="7" t="s">
        <v>1096</v>
      </c>
      <c r="E2475" s="7" t="s">
        <v>14</v>
      </c>
      <c r="F2475" s="7" t="s">
        <v>1072</v>
      </c>
      <c r="G2475" s="7" t="s">
        <v>993</v>
      </c>
      <c r="H2475" s="7" t="s">
        <v>800</v>
      </c>
      <c r="I2475" s="7" t="s">
        <v>785</v>
      </c>
      <c r="J2475" s="6" t="s">
        <v>658</v>
      </c>
      <c r="K2475" s="1"/>
      <c r="L2475" s="1"/>
      <c r="M2475" s="1">
        <v>24000</v>
      </c>
      <c r="N2475" s="2"/>
      <c r="O2475" s="2"/>
      <c r="P2475" s="16">
        <v>8.0942508624999991</v>
      </c>
    </row>
    <row r="2476" spans="1:16" x14ac:dyDescent="0.35">
      <c r="A2476" s="23" t="str">
        <f t="shared" si="78"/>
        <v>06</v>
      </c>
      <c r="B2476" s="23">
        <f t="shared" si="79"/>
        <v>1012525</v>
      </c>
      <c r="C2476" s="6" t="s">
        <v>1188</v>
      </c>
      <c r="D2476" s="7" t="s">
        <v>1096</v>
      </c>
      <c r="E2476" s="7" t="s">
        <v>14</v>
      </c>
      <c r="F2476" s="7" t="s">
        <v>1072</v>
      </c>
      <c r="G2476" s="7" t="s">
        <v>993</v>
      </c>
      <c r="H2476" s="7" t="s">
        <v>809</v>
      </c>
      <c r="I2476" s="7" t="s">
        <v>709</v>
      </c>
      <c r="J2476" s="6" t="s">
        <v>658</v>
      </c>
      <c r="K2476" s="1">
        <v>0</v>
      </c>
      <c r="L2476" s="1">
        <v>21596</v>
      </c>
      <c r="M2476" s="1">
        <v>24000</v>
      </c>
      <c r="N2476" s="2">
        <v>0</v>
      </c>
      <c r="O2476" s="2">
        <v>0</v>
      </c>
      <c r="P2476" s="16">
        <v>5.9215884000000001</v>
      </c>
    </row>
    <row r="2477" spans="1:16" x14ac:dyDescent="0.35">
      <c r="A2477" s="23" t="str">
        <f t="shared" si="78"/>
        <v>06</v>
      </c>
      <c r="B2477" s="23">
        <f t="shared" si="79"/>
        <v>1012526</v>
      </c>
      <c r="C2477" s="6" t="s">
        <v>1188</v>
      </c>
      <c r="D2477" s="7" t="s">
        <v>1096</v>
      </c>
      <c r="E2477" s="7" t="s">
        <v>14</v>
      </c>
      <c r="F2477" s="7" t="s">
        <v>1072</v>
      </c>
      <c r="G2477" s="7" t="s">
        <v>993</v>
      </c>
      <c r="H2477" s="7" t="s">
        <v>810</v>
      </c>
      <c r="I2477" s="7" t="s">
        <v>711</v>
      </c>
      <c r="J2477" s="6" t="s">
        <v>658</v>
      </c>
      <c r="K2477" s="1">
        <v>0</v>
      </c>
      <c r="L2477" s="1">
        <v>2354</v>
      </c>
      <c r="M2477" s="1"/>
      <c r="N2477" s="2">
        <v>0</v>
      </c>
      <c r="O2477" s="2">
        <v>5.7302463891248898</v>
      </c>
      <c r="P2477" s="16"/>
    </row>
    <row r="2478" spans="1:16" x14ac:dyDescent="0.35">
      <c r="A2478" s="23" t="str">
        <f t="shared" si="78"/>
        <v>06</v>
      </c>
      <c r="B2478" s="23">
        <f t="shared" si="79"/>
        <v>1012527</v>
      </c>
      <c r="C2478" s="6" t="s">
        <v>1188</v>
      </c>
      <c r="D2478" s="7" t="s">
        <v>1096</v>
      </c>
      <c r="E2478" s="7" t="s">
        <v>14</v>
      </c>
      <c r="F2478" s="7" t="s">
        <v>1072</v>
      </c>
      <c r="G2478" s="7" t="s">
        <v>993</v>
      </c>
      <c r="H2478" s="7" t="s">
        <v>811</v>
      </c>
      <c r="I2478" s="7" t="s">
        <v>812</v>
      </c>
      <c r="J2478" s="6" t="s">
        <v>658</v>
      </c>
      <c r="K2478" s="1">
        <v>2978</v>
      </c>
      <c r="L2478" s="1">
        <v>4330</v>
      </c>
      <c r="M2478" s="1"/>
      <c r="N2478" s="2">
        <v>5.5214909335124203</v>
      </c>
      <c r="O2478" s="2">
        <v>5.5224018475750603</v>
      </c>
      <c r="P2478" s="16"/>
    </row>
    <row r="2479" spans="1:16" x14ac:dyDescent="0.35">
      <c r="A2479" s="23" t="str">
        <f t="shared" si="78"/>
        <v>06</v>
      </c>
      <c r="B2479" s="23">
        <f t="shared" si="79"/>
        <v>1021731</v>
      </c>
      <c r="C2479" s="6" t="s">
        <v>1188</v>
      </c>
      <c r="D2479" s="7" t="s">
        <v>1096</v>
      </c>
      <c r="E2479" s="7" t="s">
        <v>14</v>
      </c>
      <c r="F2479" s="7" t="s">
        <v>1086</v>
      </c>
      <c r="G2479" s="7" t="s">
        <v>1025</v>
      </c>
      <c r="H2479" s="7" t="s">
        <v>174</v>
      </c>
      <c r="I2479" s="7" t="s">
        <v>175</v>
      </c>
      <c r="J2479" s="6" t="s">
        <v>553</v>
      </c>
      <c r="K2479" s="1"/>
      <c r="L2479" s="1"/>
      <c r="M2479" s="1">
        <v>192000</v>
      </c>
      <c r="N2479" s="2"/>
      <c r="O2479" s="2"/>
      <c r="P2479" s="16">
        <v>3.4762427635416699</v>
      </c>
    </row>
    <row r="2480" spans="1:16" x14ac:dyDescent="0.35">
      <c r="A2480" s="23" t="str">
        <f t="shared" si="78"/>
        <v>06</v>
      </c>
      <c r="B2480" s="23">
        <f t="shared" si="79"/>
        <v>1022125</v>
      </c>
      <c r="C2480" s="6" t="s">
        <v>1188</v>
      </c>
      <c r="D2480" s="7" t="s">
        <v>1096</v>
      </c>
      <c r="E2480" s="7" t="s">
        <v>14</v>
      </c>
      <c r="F2480" s="7" t="s">
        <v>1086</v>
      </c>
      <c r="G2480" s="7" t="s">
        <v>1025</v>
      </c>
      <c r="H2480" s="7" t="s">
        <v>232</v>
      </c>
      <c r="I2480" s="7" t="s">
        <v>233</v>
      </c>
      <c r="J2480" s="6" t="s">
        <v>553</v>
      </c>
      <c r="K2480" s="1">
        <v>240000</v>
      </c>
      <c r="L2480" s="1">
        <v>240000</v>
      </c>
      <c r="M2480" s="1">
        <v>168001</v>
      </c>
      <c r="N2480" s="2">
        <v>2.6695875</v>
      </c>
      <c r="O2480" s="2">
        <v>2.6695875</v>
      </c>
      <c r="P2480" s="16">
        <v>4.98146501211302</v>
      </c>
    </row>
    <row r="2481" spans="1:16" x14ac:dyDescent="0.35">
      <c r="A2481" s="23" t="str">
        <f t="shared" si="78"/>
        <v>06</v>
      </c>
      <c r="B2481" s="23">
        <f t="shared" si="79"/>
        <v>1022291</v>
      </c>
      <c r="C2481" s="6" t="s">
        <v>1188</v>
      </c>
      <c r="D2481" s="7" t="s">
        <v>1096</v>
      </c>
      <c r="E2481" s="7" t="s">
        <v>14</v>
      </c>
      <c r="F2481" s="7" t="s">
        <v>1086</v>
      </c>
      <c r="G2481" s="7" t="s">
        <v>1025</v>
      </c>
      <c r="H2481" s="7" t="s">
        <v>267</v>
      </c>
      <c r="I2481" s="7" t="s">
        <v>268</v>
      </c>
      <c r="J2481" s="6" t="s">
        <v>553</v>
      </c>
      <c r="K2481" s="1"/>
      <c r="L2481" s="1"/>
      <c r="M2481" s="1">
        <v>24000</v>
      </c>
      <c r="N2481" s="2"/>
      <c r="O2481" s="2"/>
      <c r="P2481" s="16">
        <v>3.1601996083333299</v>
      </c>
    </row>
    <row r="2482" spans="1:16" x14ac:dyDescent="0.35">
      <c r="A2482" s="23" t="str">
        <f t="shared" si="78"/>
        <v>06</v>
      </c>
      <c r="B2482" s="23">
        <f t="shared" si="79"/>
        <v>1022753</v>
      </c>
      <c r="C2482" s="6" t="s">
        <v>1188</v>
      </c>
      <c r="D2482" s="7" t="s">
        <v>1096</v>
      </c>
      <c r="E2482" s="7" t="s">
        <v>14</v>
      </c>
      <c r="F2482" s="7" t="s">
        <v>1086</v>
      </c>
      <c r="G2482" s="7" t="s">
        <v>1025</v>
      </c>
      <c r="H2482" s="7" t="s">
        <v>342</v>
      </c>
      <c r="I2482" s="7" t="s">
        <v>343</v>
      </c>
      <c r="J2482" s="6" t="s">
        <v>553</v>
      </c>
      <c r="K2482" s="1">
        <v>0</v>
      </c>
      <c r="L2482" s="1">
        <v>96000</v>
      </c>
      <c r="M2482" s="1">
        <v>116000</v>
      </c>
      <c r="N2482" s="2">
        <v>0</v>
      </c>
      <c r="O2482" s="2">
        <v>2.0162395833333302</v>
      </c>
      <c r="P2482" s="16">
        <v>3.0499193155172399</v>
      </c>
    </row>
    <row r="2483" spans="1:16" x14ac:dyDescent="0.35">
      <c r="A2483" s="23" t="str">
        <f t="shared" si="78"/>
        <v>06</v>
      </c>
      <c r="B2483" s="23">
        <f t="shared" si="79"/>
        <v>1022940</v>
      </c>
      <c r="C2483" s="6" t="s">
        <v>1188</v>
      </c>
      <c r="D2483" s="7" t="s">
        <v>1096</v>
      </c>
      <c r="E2483" s="7" t="s">
        <v>14</v>
      </c>
      <c r="F2483" s="7" t="s">
        <v>1086</v>
      </c>
      <c r="G2483" s="7" t="s">
        <v>1025</v>
      </c>
      <c r="H2483" s="7" t="s">
        <v>391</v>
      </c>
      <c r="I2483" s="7" t="s">
        <v>392</v>
      </c>
      <c r="J2483" s="6" t="s">
        <v>553</v>
      </c>
      <c r="K2483" s="1">
        <v>24000</v>
      </c>
      <c r="L2483" s="1">
        <v>48000</v>
      </c>
      <c r="M2483" s="1">
        <v>48000</v>
      </c>
      <c r="N2483" s="2">
        <v>2.1830416666666701</v>
      </c>
      <c r="O2483" s="2">
        <v>2.1830625000000001</v>
      </c>
      <c r="P2483" s="16">
        <v>4.01633786666667</v>
      </c>
    </row>
    <row r="2484" spans="1:16" x14ac:dyDescent="0.35">
      <c r="A2484" s="23" t="str">
        <f t="shared" si="78"/>
        <v>06</v>
      </c>
      <c r="B2484" s="23">
        <f t="shared" si="79"/>
        <v>1022941</v>
      </c>
      <c r="C2484" s="6" t="s">
        <v>1188</v>
      </c>
      <c r="D2484" s="7" t="s">
        <v>1096</v>
      </c>
      <c r="E2484" s="7" t="s">
        <v>14</v>
      </c>
      <c r="F2484" s="7" t="s">
        <v>1086</v>
      </c>
      <c r="G2484" s="7" t="s">
        <v>1025</v>
      </c>
      <c r="H2484" s="7" t="s">
        <v>393</v>
      </c>
      <c r="I2484" s="7" t="s">
        <v>394</v>
      </c>
      <c r="J2484" s="6" t="s">
        <v>553</v>
      </c>
      <c r="K2484" s="1">
        <v>48000</v>
      </c>
      <c r="L2484" s="1">
        <v>120000</v>
      </c>
      <c r="M2484" s="1">
        <v>120000</v>
      </c>
      <c r="N2484" s="2">
        <v>2.0440416666666699</v>
      </c>
      <c r="O2484" s="2">
        <v>2.0440416666666699</v>
      </c>
      <c r="P2484" s="16">
        <v>3.7403551675000002</v>
      </c>
    </row>
    <row r="2485" spans="1:16" x14ac:dyDescent="0.35">
      <c r="A2485" s="23" t="str">
        <f t="shared" si="78"/>
        <v>06</v>
      </c>
      <c r="B2485" s="23">
        <f t="shared" si="79"/>
        <v>1023354</v>
      </c>
      <c r="C2485" s="6" t="s">
        <v>1188</v>
      </c>
      <c r="D2485" s="7" t="s">
        <v>1096</v>
      </c>
      <c r="E2485" s="7" t="s">
        <v>14</v>
      </c>
      <c r="F2485" s="7" t="s">
        <v>1086</v>
      </c>
      <c r="G2485" s="7" t="s">
        <v>1025</v>
      </c>
      <c r="H2485" s="7" t="s">
        <v>608</v>
      </c>
      <c r="I2485" s="7" t="s">
        <v>609</v>
      </c>
      <c r="J2485" s="6" t="s">
        <v>553</v>
      </c>
      <c r="K2485" s="1">
        <v>0</v>
      </c>
      <c r="L2485" s="1">
        <v>48000</v>
      </c>
      <c r="M2485" s="1">
        <v>48000</v>
      </c>
      <c r="N2485" s="2">
        <v>0</v>
      </c>
      <c r="O2485" s="2">
        <v>2.33008333333333</v>
      </c>
      <c r="P2485" s="16">
        <v>3.77568026666667</v>
      </c>
    </row>
    <row r="2486" spans="1:16" x14ac:dyDescent="0.35">
      <c r="A2486" s="23" t="str">
        <f t="shared" si="78"/>
        <v>06</v>
      </c>
      <c r="B2486" s="23">
        <f t="shared" si="79"/>
        <v>1022183</v>
      </c>
      <c r="C2486" s="6" t="s">
        <v>1188</v>
      </c>
      <c r="D2486" s="7" t="s">
        <v>1096</v>
      </c>
      <c r="E2486" s="7" t="s">
        <v>14</v>
      </c>
      <c r="F2486" s="7" t="s">
        <v>1086</v>
      </c>
      <c r="G2486" s="7" t="s">
        <v>1041</v>
      </c>
      <c r="H2486" s="7" t="s">
        <v>246</v>
      </c>
      <c r="I2486" s="7" t="s">
        <v>247</v>
      </c>
      <c r="J2486" s="6" t="s">
        <v>553</v>
      </c>
      <c r="K2486" s="1">
        <v>720000</v>
      </c>
      <c r="L2486" s="1">
        <v>720000</v>
      </c>
      <c r="M2486" s="1">
        <v>360000</v>
      </c>
      <c r="N2486" s="2">
        <v>1.85638194444444</v>
      </c>
      <c r="O2486" s="2">
        <v>1.85638194444444</v>
      </c>
      <c r="P2486" s="16">
        <v>3.3715686749999998</v>
      </c>
    </row>
    <row r="2487" spans="1:16" x14ac:dyDescent="0.35">
      <c r="A2487" s="23" t="str">
        <f t="shared" si="78"/>
        <v>06</v>
      </c>
      <c r="B2487" s="23">
        <f t="shared" si="79"/>
        <v>1021733</v>
      </c>
      <c r="C2487" s="6" t="s">
        <v>1188</v>
      </c>
      <c r="D2487" s="7" t="s">
        <v>1096</v>
      </c>
      <c r="E2487" s="7" t="s">
        <v>14</v>
      </c>
      <c r="F2487" s="7" t="s">
        <v>1076</v>
      </c>
      <c r="G2487" s="7" t="s">
        <v>1022</v>
      </c>
      <c r="H2487" s="7" t="s">
        <v>178</v>
      </c>
      <c r="I2487" s="7" t="s">
        <v>149</v>
      </c>
      <c r="J2487" s="6" t="s">
        <v>553</v>
      </c>
      <c r="K2487" s="1">
        <v>120000</v>
      </c>
      <c r="L2487" s="1">
        <v>120000</v>
      </c>
      <c r="M2487" s="1">
        <v>138000</v>
      </c>
      <c r="N2487" s="2">
        <v>2.7</v>
      </c>
      <c r="O2487" s="2">
        <v>2.7</v>
      </c>
      <c r="P2487" s="16">
        <v>4.4304952413043504</v>
      </c>
    </row>
    <row r="2488" spans="1:16" x14ac:dyDescent="0.35">
      <c r="A2488" s="23" t="str">
        <f t="shared" si="78"/>
        <v>06</v>
      </c>
      <c r="B2488" s="23">
        <f t="shared" si="79"/>
        <v>1023412</v>
      </c>
      <c r="C2488" s="6" t="s">
        <v>1188</v>
      </c>
      <c r="D2488" s="7" t="s">
        <v>1096</v>
      </c>
      <c r="E2488" s="7" t="s">
        <v>14</v>
      </c>
      <c r="F2488" s="7" t="s">
        <v>1076</v>
      </c>
      <c r="G2488" s="7" t="s">
        <v>1022</v>
      </c>
      <c r="H2488" s="7" t="s">
        <v>1314</v>
      </c>
      <c r="I2488" s="7" t="s">
        <v>1315</v>
      </c>
      <c r="J2488" s="6" t="s">
        <v>553</v>
      </c>
      <c r="K2488" s="1"/>
      <c r="L2488" s="1">
        <v>48000</v>
      </c>
      <c r="M2488" s="1">
        <v>48000</v>
      </c>
      <c r="N2488" s="2"/>
      <c r="O2488" s="2">
        <v>2.92</v>
      </c>
      <c r="P2488" s="16">
        <v>4.7287312625000002</v>
      </c>
    </row>
    <row r="2489" spans="1:16" x14ac:dyDescent="0.35">
      <c r="A2489" s="23" t="str">
        <f t="shared" si="78"/>
        <v>06</v>
      </c>
      <c r="B2489" s="23">
        <f t="shared" si="79"/>
        <v>1023411</v>
      </c>
      <c r="C2489" s="6" t="s">
        <v>1188</v>
      </c>
      <c r="D2489" s="7" t="s">
        <v>1096</v>
      </c>
      <c r="E2489" s="7" t="s">
        <v>14</v>
      </c>
      <c r="F2489" s="7" t="s">
        <v>1076</v>
      </c>
      <c r="G2489" s="7" t="s">
        <v>1004</v>
      </c>
      <c r="H2489" s="7" t="s">
        <v>1312</v>
      </c>
      <c r="I2489" s="7" t="s">
        <v>1313</v>
      </c>
      <c r="J2489" s="6" t="s">
        <v>553</v>
      </c>
      <c r="K2489" s="1"/>
      <c r="L2489" s="1">
        <v>48000</v>
      </c>
      <c r="M2489" s="1">
        <v>48000</v>
      </c>
      <c r="N2489" s="2"/>
      <c r="O2489" s="2">
        <v>3.05</v>
      </c>
      <c r="P2489" s="16">
        <v>4.9352567395833304</v>
      </c>
    </row>
    <row r="2490" spans="1:16" x14ac:dyDescent="0.35">
      <c r="A2490" s="23" t="str">
        <f t="shared" si="78"/>
        <v>06</v>
      </c>
      <c r="B2490" s="23">
        <f t="shared" si="79"/>
        <v>1023143</v>
      </c>
      <c r="C2490" s="6" t="s">
        <v>1188</v>
      </c>
      <c r="D2490" s="7" t="s">
        <v>1096</v>
      </c>
      <c r="E2490" s="7" t="s">
        <v>14</v>
      </c>
      <c r="F2490" s="7" t="s">
        <v>1083</v>
      </c>
      <c r="G2490" s="7" t="s">
        <v>1044</v>
      </c>
      <c r="H2490" s="7" t="s">
        <v>426</v>
      </c>
      <c r="I2490" s="7" t="s">
        <v>427</v>
      </c>
      <c r="J2490" s="6" t="s">
        <v>553</v>
      </c>
      <c r="K2490" s="1">
        <v>1000</v>
      </c>
      <c r="L2490" s="1">
        <v>1000</v>
      </c>
      <c r="M2490" s="1">
        <v>1000</v>
      </c>
      <c r="N2490" s="2">
        <v>2.5289999999999999</v>
      </c>
      <c r="O2490" s="2">
        <v>2.5289999999999999</v>
      </c>
      <c r="P2490" s="16">
        <v>3.1750414999999998</v>
      </c>
    </row>
    <row r="2491" spans="1:16" x14ac:dyDescent="0.35">
      <c r="A2491" s="23" t="str">
        <f t="shared" si="78"/>
        <v>06</v>
      </c>
      <c r="B2491" s="23">
        <f t="shared" si="79"/>
        <v>1021905</v>
      </c>
      <c r="C2491" s="6" t="s">
        <v>1188</v>
      </c>
      <c r="D2491" s="7" t="s">
        <v>1096</v>
      </c>
      <c r="E2491" s="7" t="s">
        <v>14</v>
      </c>
      <c r="F2491" s="7" t="s">
        <v>1081</v>
      </c>
      <c r="G2491" s="7" t="s">
        <v>1010</v>
      </c>
      <c r="H2491" s="7" t="s">
        <v>199</v>
      </c>
      <c r="I2491" s="7" t="s">
        <v>200</v>
      </c>
      <c r="J2491" s="6" t="s">
        <v>553</v>
      </c>
      <c r="K2491" s="1"/>
      <c r="L2491" s="1"/>
      <c r="M2491" s="1">
        <v>30000</v>
      </c>
      <c r="N2491" s="2"/>
      <c r="O2491" s="2"/>
      <c r="P2491" s="16">
        <v>2.6450265366666699</v>
      </c>
    </row>
    <row r="2492" spans="1:16" x14ac:dyDescent="0.35">
      <c r="A2492" s="23" t="str">
        <f t="shared" si="78"/>
        <v>06</v>
      </c>
      <c r="B2492" s="23">
        <f t="shared" si="79"/>
        <v>1022169</v>
      </c>
      <c r="C2492" s="6" t="s">
        <v>1188</v>
      </c>
      <c r="D2492" s="7" t="s">
        <v>1096</v>
      </c>
      <c r="E2492" s="7" t="s">
        <v>14</v>
      </c>
      <c r="F2492" s="7" t="s">
        <v>1081</v>
      </c>
      <c r="G2492" s="7" t="s">
        <v>1010</v>
      </c>
      <c r="H2492" s="7" t="s">
        <v>244</v>
      </c>
      <c r="I2492" s="7" t="s">
        <v>245</v>
      </c>
      <c r="J2492" s="6" t="s">
        <v>553</v>
      </c>
      <c r="K2492" s="1">
        <v>168000</v>
      </c>
      <c r="L2492" s="1">
        <v>168000</v>
      </c>
      <c r="M2492" s="1">
        <v>168000</v>
      </c>
      <c r="N2492" s="2">
        <v>0.69565476190476205</v>
      </c>
      <c r="O2492" s="2">
        <v>0.69565476190476205</v>
      </c>
      <c r="P2492" s="16">
        <v>1.6773354720238101</v>
      </c>
    </row>
    <row r="2493" spans="1:16" x14ac:dyDescent="0.35">
      <c r="A2493" s="23" t="str">
        <f t="shared" si="78"/>
        <v>06</v>
      </c>
      <c r="B2493" s="23">
        <f t="shared" si="79"/>
        <v>1023093</v>
      </c>
      <c r="C2493" s="6" t="s">
        <v>1188</v>
      </c>
      <c r="D2493" s="7" t="s">
        <v>1096</v>
      </c>
      <c r="E2493" s="7" t="s">
        <v>14</v>
      </c>
      <c r="F2493" s="7" t="s">
        <v>1081</v>
      </c>
      <c r="G2493" s="7" t="s">
        <v>1010</v>
      </c>
      <c r="H2493" s="7" t="s">
        <v>415</v>
      </c>
      <c r="I2493" s="7" t="s">
        <v>416</v>
      </c>
      <c r="J2493" s="6" t="s">
        <v>553</v>
      </c>
      <c r="K2493" s="1">
        <v>48000</v>
      </c>
      <c r="L2493" s="1">
        <v>48000</v>
      </c>
      <c r="M2493" s="1">
        <v>58000</v>
      </c>
      <c r="N2493" s="2">
        <v>3.60789583333333</v>
      </c>
      <c r="O2493" s="2">
        <v>3.60789583333333</v>
      </c>
      <c r="P2493" s="16">
        <v>5.8427490637931001</v>
      </c>
    </row>
    <row r="2494" spans="1:16" x14ac:dyDescent="0.35">
      <c r="A2494" s="23" t="str">
        <f t="shared" si="78"/>
        <v>06</v>
      </c>
      <c r="B2494" s="23">
        <f t="shared" si="79"/>
        <v>1022080</v>
      </c>
      <c r="C2494" s="6" t="s">
        <v>1188</v>
      </c>
      <c r="D2494" s="7" t="s">
        <v>1096</v>
      </c>
      <c r="E2494" s="7" t="s">
        <v>14</v>
      </c>
      <c r="F2494" s="7" t="s">
        <v>1069</v>
      </c>
      <c r="G2494" s="7" t="s">
        <v>1039</v>
      </c>
      <c r="H2494" s="7" t="s">
        <v>224</v>
      </c>
      <c r="I2494" s="7" t="s">
        <v>225</v>
      </c>
      <c r="J2494" s="6" t="s">
        <v>553</v>
      </c>
      <c r="K2494" s="1">
        <v>120000</v>
      </c>
      <c r="L2494" s="1">
        <v>120000</v>
      </c>
      <c r="M2494" s="1">
        <v>120000</v>
      </c>
      <c r="N2494" s="2">
        <v>1.0709833333333301</v>
      </c>
      <c r="O2494" s="2">
        <v>1.0709833333333301</v>
      </c>
      <c r="P2494" s="16">
        <v>1.8889685783333301</v>
      </c>
    </row>
    <row r="2495" spans="1:16" x14ac:dyDescent="0.35">
      <c r="A2495" s="23" t="str">
        <f t="shared" si="78"/>
        <v>06</v>
      </c>
      <c r="B2495" s="23">
        <f t="shared" si="79"/>
        <v>1021735</v>
      </c>
      <c r="C2495" s="6" t="s">
        <v>1188</v>
      </c>
      <c r="D2495" s="7" t="s">
        <v>1096</v>
      </c>
      <c r="E2495" s="7" t="s">
        <v>14</v>
      </c>
      <c r="F2495" s="7" t="s">
        <v>1069</v>
      </c>
      <c r="G2495" s="7" t="s">
        <v>1033</v>
      </c>
      <c r="H2495" s="7" t="s">
        <v>179</v>
      </c>
      <c r="I2495" s="7" t="s">
        <v>180</v>
      </c>
      <c r="J2495" s="6" t="s">
        <v>553</v>
      </c>
      <c r="K2495" s="1">
        <v>120000</v>
      </c>
      <c r="L2495" s="1">
        <v>120000</v>
      </c>
      <c r="M2495" s="1">
        <v>120000</v>
      </c>
      <c r="N2495" s="2">
        <v>4.4280499999999998</v>
      </c>
      <c r="O2495" s="2">
        <v>4.4280499999999998</v>
      </c>
      <c r="P2495" s="16">
        <v>7.2827741583333303</v>
      </c>
    </row>
    <row r="2496" spans="1:16" x14ac:dyDescent="0.35">
      <c r="A2496" s="23" t="str">
        <f t="shared" si="78"/>
        <v>06</v>
      </c>
      <c r="B2496" s="23">
        <f t="shared" si="79"/>
        <v>1021737</v>
      </c>
      <c r="C2496" s="6" t="s">
        <v>1188</v>
      </c>
      <c r="D2496" s="7" t="s">
        <v>1096</v>
      </c>
      <c r="E2496" s="7" t="s">
        <v>14</v>
      </c>
      <c r="F2496" s="7" t="s">
        <v>1069</v>
      </c>
      <c r="G2496" s="7" t="s">
        <v>1033</v>
      </c>
      <c r="H2496" s="7" t="s">
        <v>181</v>
      </c>
      <c r="I2496" s="7" t="s">
        <v>182</v>
      </c>
      <c r="J2496" s="6" t="s">
        <v>553</v>
      </c>
      <c r="K2496" s="1">
        <v>24000</v>
      </c>
      <c r="L2496" s="1">
        <v>24000</v>
      </c>
      <c r="M2496" s="1">
        <v>24000</v>
      </c>
      <c r="N2496" s="2">
        <v>4.6435000000000004</v>
      </c>
      <c r="O2496" s="2">
        <v>4.6435000000000004</v>
      </c>
      <c r="P2496" s="16">
        <v>7.7058456291666699</v>
      </c>
    </row>
    <row r="2497" spans="1:16" x14ac:dyDescent="0.35">
      <c r="A2497" s="23" t="str">
        <f t="shared" si="78"/>
        <v>06</v>
      </c>
      <c r="B2497" s="23">
        <f t="shared" si="79"/>
        <v>1021738</v>
      </c>
      <c r="C2497" s="6" t="s">
        <v>1188</v>
      </c>
      <c r="D2497" s="7" t="s">
        <v>1096</v>
      </c>
      <c r="E2497" s="7" t="s">
        <v>14</v>
      </c>
      <c r="F2497" s="7" t="s">
        <v>1069</v>
      </c>
      <c r="G2497" s="7" t="s">
        <v>1033</v>
      </c>
      <c r="H2497" s="7" t="s">
        <v>183</v>
      </c>
      <c r="I2497" s="7" t="s">
        <v>184</v>
      </c>
      <c r="J2497" s="6" t="s">
        <v>553</v>
      </c>
      <c r="K2497" s="1">
        <v>48000</v>
      </c>
      <c r="L2497" s="1">
        <v>48000</v>
      </c>
      <c r="M2497" s="1">
        <v>65000</v>
      </c>
      <c r="N2497" s="2">
        <v>4.3237916666666703</v>
      </c>
      <c r="O2497" s="2">
        <v>4.3237916666666703</v>
      </c>
      <c r="P2497" s="16">
        <v>7.1528502753846199</v>
      </c>
    </row>
    <row r="2498" spans="1:16" x14ac:dyDescent="0.35">
      <c r="A2498" s="23" t="str">
        <f t="shared" si="78"/>
        <v>06</v>
      </c>
      <c r="B2498" s="23">
        <f t="shared" si="79"/>
        <v>1022748</v>
      </c>
      <c r="C2498" s="6" t="s">
        <v>1188</v>
      </c>
      <c r="D2498" s="7" t="s">
        <v>1096</v>
      </c>
      <c r="E2498" s="7" t="s">
        <v>14</v>
      </c>
      <c r="F2498" s="7" t="s">
        <v>1069</v>
      </c>
      <c r="G2498" s="7" t="s">
        <v>1033</v>
      </c>
      <c r="H2498" s="7" t="s">
        <v>336</v>
      </c>
      <c r="I2498" s="7" t="s">
        <v>337</v>
      </c>
      <c r="J2498" s="6" t="s">
        <v>553</v>
      </c>
      <c r="K2498" s="1">
        <v>0</v>
      </c>
      <c r="L2498" s="1">
        <v>0</v>
      </c>
      <c r="M2498" s="1">
        <v>144000</v>
      </c>
      <c r="N2498" s="2">
        <v>0</v>
      </c>
      <c r="O2498" s="2">
        <v>0</v>
      </c>
      <c r="P2498" s="16">
        <v>8.2329904847222206</v>
      </c>
    </row>
    <row r="2499" spans="1:16" x14ac:dyDescent="0.35">
      <c r="A2499" s="23" t="str">
        <f t="shared" si="78"/>
        <v>06</v>
      </c>
      <c r="B2499" s="23">
        <f t="shared" si="79"/>
        <v>1030683</v>
      </c>
      <c r="C2499" s="6" t="s">
        <v>1188</v>
      </c>
      <c r="D2499" s="7" t="s">
        <v>1096</v>
      </c>
      <c r="E2499" s="7" t="s">
        <v>14</v>
      </c>
      <c r="F2499" s="7" t="s">
        <v>1089</v>
      </c>
      <c r="G2499" s="7" t="s">
        <v>1049</v>
      </c>
      <c r="H2499" s="7" t="s">
        <v>931</v>
      </c>
      <c r="I2499" s="7" t="s">
        <v>857</v>
      </c>
      <c r="J2499" s="6" t="s">
        <v>659</v>
      </c>
      <c r="K2499" s="1">
        <v>312000</v>
      </c>
      <c r="L2499" s="1">
        <v>264000</v>
      </c>
      <c r="M2499" s="1">
        <v>312000</v>
      </c>
      <c r="N2499" s="2">
        <v>2.1016506410256399</v>
      </c>
      <c r="O2499" s="2">
        <v>2.10165151515152</v>
      </c>
      <c r="P2499" s="16">
        <v>3.33541423653846</v>
      </c>
    </row>
    <row r="2500" spans="1:16" x14ac:dyDescent="0.35">
      <c r="A2500" s="23" t="str">
        <f t="shared" si="78"/>
        <v>06</v>
      </c>
      <c r="B2500" s="23">
        <f t="shared" si="79"/>
        <v>1030743</v>
      </c>
      <c r="C2500" s="6" t="s">
        <v>1188</v>
      </c>
      <c r="D2500" s="7" t="s">
        <v>1096</v>
      </c>
      <c r="E2500" s="7" t="s">
        <v>14</v>
      </c>
      <c r="F2500" s="7" t="s">
        <v>1089</v>
      </c>
      <c r="G2500" s="7" t="s">
        <v>1049</v>
      </c>
      <c r="H2500" s="7" t="s">
        <v>950</v>
      </c>
      <c r="I2500" s="7" t="s">
        <v>951</v>
      </c>
      <c r="J2500" s="6" t="s">
        <v>659</v>
      </c>
      <c r="K2500" s="1">
        <v>5000</v>
      </c>
      <c r="L2500" s="1">
        <v>5000</v>
      </c>
      <c r="M2500" s="1"/>
      <c r="N2500" s="2">
        <v>2.6568000000000001</v>
      </c>
      <c r="O2500" s="2">
        <v>2.6568000000000001</v>
      </c>
      <c r="P2500" s="16"/>
    </row>
    <row r="2501" spans="1:16" x14ac:dyDescent="0.35">
      <c r="A2501" s="23" t="str">
        <f t="shared" ref="A2501:A2564" si="80">MID(C2501,1,2)</f>
        <v>06</v>
      </c>
      <c r="B2501" s="23">
        <f t="shared" ref="B2501:B2564" si="81">+H2501*1</f>
        <v>1021931</v>
      </c>
      <c r="C2501" s="6" t="s">
        <v>1188</v>
      </c>
      <c r="D2501" s="7" t="s">
        <v>1096</v>
      </c>
      <c r="E2501" s="7" t="s">
        <v>15</v>
      </c>
      <c r="F2501" s="7" t="s">
        <v>1085</v>
      </c>
      <c r="G2501" s="7" t="s">
        <v>1036</v>
      </c>
      <c r="H2501" s="7" t="s">
        <v>206</v>
      </c>
      <c r="I2501" s="7" t="s">
        <v>207</v>
      </c>
      <c r="J2501" s="6" t="s">
        <v>553</v>
      </c>
      <c r="K2501" s="1">
        <v>4685</v>
      </c>
      <c r="L2501" s="1">
        <v>11000</v>
      </c>
      <c r="M2501" s="1">
        <v>11000</v>
      </c>
      <c r="N2501" s="2">
        <v>4.40362860192102</v>
      </c>
      <c r="O2501" s="2">
        <v>4.4035454545454602</v>
      </c>
      <c r="P2501" s="16">
        <v>3.8398485999999998</v>
      </c>
    </row>
    <row r="2502" spans="1:16" x14ac:dyDescent="0.35">
      <c r="A2502" s="23" t="str">
        <f t="shared" si="80"/>
        <v>06</v>
      </c>
      <c r="B2502" s="23">
        <f t="shared" si="81"/>
        <v>1023265</v>
      </c>
      <c r="C2502" s="6" t="s">
        <v>1188</v>
      </c>
      <c r="D2502" s="7" t="s">
        <v>1096</v>
      </c>
      <c r="E2502" s="7" t="s">
        <v>15</v>
      </c>
      <c r="F2502" s="7" t="s">
        <v>1085</v>
      </c>
      <c r="G2502" s="7" t="s">
        <v>1036</v>
      </c>
      <c r="H2502" s="7" t="s">
        <v>436</v>
      </c>
      <c r="I2502" s="7" t="s">
        <v>437</v>
      </c>
      <c r="J2502" s="6" t="s">
        <v>553</v>
      </c>
      <c r="K2502" s="1">
        <v>5000</v>
      </c>
      <c r="L2502" s="1">
        <v>8000</v>
      </c>
      <c r="M2502" s="1">
        <v>8000</v>
      </c>
      <c r="N2502" s="2">
        <v>4.1702000000000004</v>
      </c>
      <c r="O2502" s="2">
        <v>4.1701249999999996</v>
      </c>
      <c r="P2502" s="16">
        <v>3.8380005124999999</v>
      </c>
    </row>
    <row r="2503" spans="1:16" x14ac:dyDescent="0.35">
      <c r="A2503" s="23" t="str">
        <f t="shared" si="80"/>
        <v>06</v>
      </c>
      <c r="B2503" s="23">
        <f t="shared" si="81"/>
        <v>1021922</v>
      </c>
      <c r="C2503" s="6" t="s">
        <v>1188</v>
      </c>
      <c r="D2503" s="7" t="s">
        <v>1096</v>
      </c>
      <c r="E2503" s="7" t="s">
        <v>15</v>
      </c>
      <c r="F2503" s="7" t="s">
        <v>985</v>
      </c>
      <c r="G2503" s="7" t="s">
        <v>1012</v>
      </c>
      <c r="H2503" s="7" t="s">
        <v>201</v>
      </c>
      <c r="I2503" s="7" t="s">
        <v>78</v>
      </c>
      <c r="J2503" s="6" t="s">
        <v>553</v>
      </c>
      <c r="K2503" s="1">
        <v>0</v>
      </c>
      <c r="L2503" s="1">
        <v>1000</v>
      </c>
      <c r="M2503" s="1">
        <v>1000</v>
      </c>
      <c r="N2503" s="2">
        <v>0</v>
      </c>
      <c r="O2503" s="2">
        <v>0</v>
      </c>
      <c r="P2503" s="16">
        <v>3.8649149</v>
      </c>
    </row>
    <row r="2504" spans="1:16" x14ac:dyDescent="0.35">
      <c r="A2504" s="23" t="str">
        <f t="shared" si="80"/>
        <v>06</v>
      </c>
      <c r="B2504" s="23">
        <f t="shared" si="81"/>
        <v>1022767</v>
      </c>
      <c r="C2504" s="6" t="s">
        <v>1188</v>
      </c>
      <c r="D2504" s="7" t="s">
        <v>1096</v>
      </c>
      <c r="E2504" s="7" t="s">
        <v>15</v>
      </c>
      <c r="F2504" s="7" t="s">
        <v>1078</v>
      </c>
      <c r="G2504" s="7" t="s">
        <v>1009</v>
      </c>
      <c r="H2504" s="7" t="s">
        <v>344</v>
      </c>
      <c r="I2504" s="7" t="s">
        <v>345</v>
      </c>
      <c r="J2504" s="6" t="s">
        <v>553</v>
      </c>
      <c r="K2504" s="1">
        <v>0</v>
      </c>
      <c r="L2504" s="1">
        <v>24000</v>
      </c>
      <c r="M2504" s="1">
        <v>24000</v>
      </c>
      <c r="N2504" s="2">
        <v>0</v>
      </c>
      <c r="O2504" s="2">
        <v>1.03</v>
      </c>
      <c r="P2504" s="16">
        <v>0.67966648750000003</v>
      </c>
    </row>
    <row r="2505" spans="1:16" x14ac:dyDescent="0.35">
      <c r="A2505" s="23" t="str">
        <f t="shared" si="80"/>
        <v>06</v>
      </c>
      <c r="B2505" s="23">
        <f t="shared" si="81"/>
        <v>1022914</v>
      </c>
      <c r="C2505" s="6" t="s">
        <v>1188</v>
      </c>
      <c r="D2505" s="7" t="s">
        <v>1096</v>
      </c>
      <c r="E2505" s="7" t="s">
        <v>15</v>
      </c>
      <c r="F2505" s="7" t="s">
        <v>1078</v>
      </c>
      <c r="G2505" s="7" t="s">
        <v>1006</v>
      </c>
      <c r="H2505" s="7" t="s">
        <v>375</v>
      </c>
      <c r="I2505" s="7" t="s">
        <v>506</v>
      </c>
      <c r="J2505" s="6" t="s">
        <v>553</v>
      </c>
      <c r="K2505" s="1">
        <v>3459</v>
      </c>
      <c r="L2505" s="1">
        <v>48000</v>
      </c>
      <c r="M2505" s="1">
        <v>48000</v>
      </c>
      <c r="N2505" s="2">
        <v>1.7973402717548399</v>
      </c>
      <c r="O2505" s="2">
        <v>1.79722916666667</v>
      </c>
      <c r="P2505" s="16">
        <v>1.3944370125000001</v>
      </c>
    </row>
    <row r="2506" spans="1:16" x14ac:dyDescent="0.35">
      <c r="A2506" s="23" t="str">
        <f t="shared" si="80"/>
        <v>06</v>
      </c>
      <c r="B2506" s="23">
        <f t="shared" si="81"/>
        <v>1022918</v>
      </c>
      <c r="C2506" s="6" t="s">
        <v>1188</v>
      </c>
      <c r="D2506" s="7" t="s">
        <v>1096</v>
      </c>
      <c r="E2506" s="7" t="s">
        <v>15</v>
      </c>
      <c r="F2506" s="7" t="s">
        <v>1078</v>
      </c>
      <c r="G2506" s="7" t="s">
        <v>1006</v>
      </c>
      <c r="H2506" s="7" t="s">
        <v>376</v>
      </c>
      <c r="I2506" s="7" t="s">
        <v>377</v>
      </c>
      <c r="J2506" s="6" t="s">
        <v>553</v>
      </c>
      <c r="K2506" s="1">
        <v>120678</v>
      </c>
      <c r="L2506" s="1">
        <v>120000</v>
      </c>
      <c r="M2506" s="1">
        <v>120000</v>
      </c>
      <c r="N2506" s="2">
        <v>1.7972207030278899</v>
      </c>
      <c r="O2506" s="2">
        <v>1.7972250000000001</v>
      </c>
      <c r="P2506" s="16">
        <v>1.44241652916667</v>
      </c>
    </row>
    <row r="2507" spans="1:16" x14ac:dyDescent="0.35">
      <c r="A2507" s="23" t="str">
        <f t="shared" si="80"/>
        <v>06</v>
      </c>
      <c r="B2507" s="23">
        <f t="shared" si="81"/>
        <v>1021921</v>
      </c>
      <c r="C2507" s="6" t="s">
        <v>1188</v>
      </c>
      <c r="D2507" s="7" t="s">
        <v>1096</v>
      </c>
      <c r="E2507" s="7" t="s">
        <v>15</v>
      </c>
      <c r="F2507" s="7" t="s">
        <v>1075</v>
      </c>
      <c r="G2507" s="7" t="s">
        <v>1002</v>
      </c>
      <c r="H2507" s="7" t="s">
        <v>595</v>
      </c>
      <c r="I2507" s="7" t="s">
        <v>596</v>
      </c>
      <c r="J2507" s="6" t="s">
        <v>553</v>
      </c>
      <c r="K2507" s="1">
        <v>811</v>
      </c>
      <c r="L2507" s="1">
        <v>1000</v>
      </c>
      <c r="M2507" s="1">
        <v>1000</v>
      </c>
      <c r="N2507" s="2">
        <v>4.4019728729962999</v>
      </c>
      <c r="O2507" s="2">
        <v>4.4020000000000001</v>
      </c>
      <c r="P2507" s="16">
        <v>3.8806229000000001</v>
      </c>
    </row>
    <row r="2508" spans="1:16" x14ac:dyDescent="0.35">
      <c r="A2508" s="23" t="str">
        <f t="shared" si="80"/>
        <v>06</v>
      </c>
      <c r="B2508" s="23">
        <f t="shared" si="81"/>
        <v>1022101</v>
      </c>
      <c r="C2508" s="6" t="s">
        <v>1188</v>
      </c>
      <c r="D2508" s="7" t="s">
        <v>1096</v>
      </c>
      <c r="E2508" s="7" t="s">
        <v>15</v>
      </c>
      <c r="F2508" s="7" t="s">
        <v>1075</v>
      </c>
      <c r="G2508" s="7" t="s">
        <v>1002</v>
      </c>
      <c r="H2508" s="7" t="s">
        <v>544</v>
      </c>
      <c r="I2508" s="7" t="s">
        <v>545</v>
      </c>
      <c r="J2508" s="6" t="s">
        <v>553</v>
      </c>
      <c r="K2508" s="1">
        <v>1000</v>
      </c>
      <c r="L2508" s="1">
        <v>1000</v>
      </c>
      <c r="M2508" s="1">
        <v>1000</v>
      </c>
      <c r="N2508" s="2">
        <v>5.0259999999999998</v>
      </c>
      <c r="O2508" s="2">
        <v>5.0259999999999998</v>
      </c>
      <c r="P2508" s="16">
        <v>3.8712827999999999</v>
      </c>
    </row>
    <row r="2509" spans="1:16" x14ac:dyDescent="0.35">
      <c r="A2509" s="23" t="str">
        <f t="shared" si="80"/>
        <v>06</v>
      </c>
      <c r="B2509" s="23">
        <f t="shared" si="81"/>
        <v>1021603</v>
      </c>
      <c r="C2509" s="6" t="s">
        <v>1188</v>
      </c>
      <c r="D2509" s="7" t="s">
        <v>1096</v>
      </c>
      <c r="E2509" s="7" t="s">
        <v>15</v>
      </c>
      <c r="F2509" s="7" t="s">
        <v>1075</v>
      </c>
      <c r="G2509" s="7" t="s">
        <v>1003</v>
      </c>
      <c r="H2509" s="7" t="s">
        <v>165</v>
      </c>
      <c r="I2509" s="7" t="s">
        <v>166</v>
      </c>
      <c r="J2509" s="6" t="s">
        <v>553</v>
      </c>
      <c r="K2509" s="1"/>
      <c r="L2509" s="1"/>
      <c r="M2509" s="1">
        <v>200</v>
      </c>
      <c r="N2509" s="2"/>
      <c r="O2509" s="2"/>
      <c r="P2509" s="16">
        <v>3.3974499999999998E-2</v>
      </c>
    </row>
    <row r="2510" spans="1:16" x14ac:dyDescent="0.35">
      <c r="A2510" s="23" t="str">
        <f t="shared" si="80"/>
        <v>06</v>
      </c>
      <c r="B2510" s="23">
        <f t="shared" si="81"/>
        <v>1021924</v>
      </c>
      <c r="C2510" s="6" t="s">
        <v>1188</v>
      </c>
      <c r="D2510" s="7" t="s">
        <v>1096</v>
      </c>
      <c r="E2510" s="7" t="s">
        <v>15</v>
      </c>
      <c r="F2510" s="7" t="s">
        <v>1075</v>
      </c>
      <c r="G2510" s="7" t="s">
        <v>1003</v>
      </c>
      <c r="H2510" s="7" t="s">
        <v>202</v>
      </c>
      <c r="I2510" s="7" t="s">
        <v>203</v>
      </c>
      <c r="J2510" s="6" t="s">
        <v>553</v>
      </c>
      <c r="K2510" s="1">
        <v>0</v>
      </c>
      <c r="L2510" s="1">
        <v>15000</v>
      </c>
      <c r="M2510" s="1">
        <v>15000</v>
      </c>
      <c r="N2510" s="2">
        <v>0</v>
      </c>
      <c r="O2510" s="2">
        <v>3.9367333333333301</v>
      </c>
      <c r="P2510" s="16">
        <v>3.8711878333333298</v>
      </c>
    </row>
    <row r="2511" spans="1:16" x14ac:dyDescent="0.35">
      <c r="A2511" s="23" t="str">
        <f t="shared" si="80"/>
        <v>06</v>
      </c>
      <c r="B2511" s="23">
        <f t="shared" si="81"/>
        <v>1021925</v>
      </c>
      <c r="C2511" s="6" t="s">
        <v>1188</v>
      </c>
      <c r="D2511" s="7" t="s">
        <v>1096</v>
      </c>
      <c r="E2511" s="7" t="s">
        <v>15</v>
      </c>
      <c r="F2511" s="7" t="s">
        <v>1075</v>
      </c>
      <c r="G2511" s="7" t="s">
        <v>1003</v>
      </c>
      <c r="H2511" s="7" t="s">
        <v>204</v>
      </c>
      <c r="I2511" s="7" t="s">
        <v>205</v>
      </c>
      <c r="J2511" s="6" t="s">
        <v>553</v>
      </c>
      <c r="K2511" s="1">
        <v>0</v>
      </c>
      <c r="L2511" s="1">
        <v>15000</v>
      </c>
      <c r="M2511" s="1">
        <v>15000</v>
      </c>
      <c r="N2511" s="2">
        <v>0</v>
      </c>
      <c r="O2511" s="2">
        <v>4.01453333333333</v>
      </c>
      <c r="P2511" s="16">
        <v>3.8706010933333301</v>
      </c>
    </row>
    <row r="2512" spans="1:16" x14ac:dyDescent="0.35">
      <c r="A2512" s="23" t="str">
        <f t="shared" si="80"/>
        <v>06</v>
      </c>
      <c r="B2512" s="23">
        <f t="shared" si="81"/>
        <v>1022989</v>
      </c>
      <c r="C2512" s="6" t="s">
        <v>1188</v>
      </c>
      <c r="D2512" s="7" t="s">
        <v>1096</v>
      </c>
      <c r="E2512" s="7" t="s">
        <v>15</v>
      </c>
      <c r="F2512" s="7" t="s">
        <v>1075</v>
      </c>
      <c r="G2512" s="7" t="s">
        <v>1003</v>
      </c>
      <c r="H2512" s="7" t="s">
        <v>402</v>
      </c>
      <c r="I2512" s="7" t="s">
        <v>403</v>
      </c>
      <c r="J2512" s="6" t="s">
        <v>553</v>
      </c>
      <c r="K2512" s="1">
        <v>12686</v>
      </c>
      <c r="L2512" s="1">
        <v>13000</v>
      </c>
      <c r="M2512" s="1">
        <v>13000</v>
      </c>
      <c r="N2512" s="2">
        <v>3.9367018760838701</v>
      </c>
      <c r="O2512" s="2">
        <v>3.9366923076923102</v>
      </c>
      <c r="P2512" s="16">
        <v>3.8461334153846201</v>
      </c>
    </row>
    <row r="2513" spans="1:16" x14ac:dyDescent="0.35">
      <c r="A2513" s="23" t="str">
        <f t="shared" si="80"/>
        <v>06</v>
      </c>
      <c r="B2513" s="23">
        <f t="shared" si="81"/>
        <v>1023102</v>
      </c>
      <c r="C2513" s="6" t="s">
        <v>1188</v>
      </c>
      <c r="D2513" s="7" t="s">
        <v>1096</v>
      </c>
      <c r="E2513" s="7" t="s">
        <v>15</v>
      </c>
      <c r="F2513" s="7" t="s">
        <v>1075</v>
      </c>
      <c r="G2513" s="7" t="s">
        <v>1003</v>
      </c>
      <c r="H2513" s="7" t="s">
        <v>496</v>
      </c>
      <c r="I2513" s="7" t="s">
        <v>497</v>
      </c>
      <c r="J2513" s="6" t="s">
        <v>553</v>
      </c>
      <c r="K2513" s="1">
        <v>6460</v>
      </c>
      <c r="L2513" s="1">
        <v>20000</v>
      </c>
      <c r="M2513" s="1">
        <v>20000</v>
      </c>
      <c r="N2513" s="2">
        <v>4.0142414860681104</v>
      </c>
      <c r="O2513" s="2">
        <v>4.0144500000000001</v>
      </c>
      <c r="P2513" s="16">
        <v>3.7789687249999999</v>
      </c>
    </row>
    <row r="2514" spans="1:16" x14ac:dyDescent="0.35">
      <c r="A2514" s="23" t="str">
        <f t="shared" si="80"/>
        <v>06</v>
      </c>
      <c r="B2514" s="23">
        <f t="shared" si="81"/>
        <v>1022863</v>
      </c>
      <c r="C2514" s="6" t="s">
        <v>1188</v>
      </c>
      <c r="D2514" s="7" t="s">
        <v>1096</v>
      </c>
      <c r="E2514" s="7" t="s">
        <v>15</v>
      </c>
      <c r="F2514" s="7" t="s">
        <v>1075</v>
      </c>
      <c r="G2514" s="7" t="s">
        <v>1011</v>
      </c>
      <c r="H2514" s="7" t="s">
        <v>361</v>
      </c>
      <c r="I2514" s="7" t="s">
        <v>362</v>
      </c>
      <c r="J2514" s="6" t="s">
        <v>553</v>
      </c>
      <c r="K2514" s="1">
        <v>0</v>
      </c>
      <c r="L2514" s="1">
        <v>8000</v>
      </c>
      <c r="M2514" s="1">
        <v>8000</v>
      </c>
      <c r="N2514" s="2">
        <v>0</v>
      </c>
      <c r="O2514" s="2">
        <v>4.0145</v>
      </c>
      <c r="P2514" s="16">
        <v>3.7391832625000001</v>
      </c>
    </row>
    <row r="2515" spans="1:16" x14ac:dyDescent="0.35">
      <c r="A2515" s="23" t="str">
        <f t="shared" si="80"/>
        <v>06</v>
      </c>
      <c r="B2515" s="23">
        <f t="shared" si="81"/>
        <v>1022864</v>
      </c>
      <c r="C2515" s="6" t="s">
        <v>1188</v>
      </c>
      <c r="D2515" s="7" t="s">
        <v>1096</v>
      </c>
      <c r="E2515" s="7" t="s">
        <v>15</v>
      </c>
      <c r="F2515" s="7" t="s">
        <v>1075</v>
      </c>
      <c r="G2515" s="7" t="s">
        <v>1011</v>
      </c>
      <c r="H2515" s="7" t="s">
        <v>363</v>
      </c>
      <c r="I2515" s="7" t="s">
        <v>364</v>
      </c>
      <c r="J2515" s="6" t="s">
        <v>553</v>
      </c>
      <c r="K2515" s="1">
        <v>74546</v>
      </c>
      <c r="L2515" s="1">
        <v>82000</v>
      </c>
      <c r="M2515" s="1">
        <v>82000</v>
      </c>
      <c r="N2515" s="2">
        <v>4.0145413570144601</v>
      </c>
      <c r="O2515" s="2">
        <v>4.0145487804878002</v>
      </c>
      <c r="P2515" s="16">
        <v>3.81699371097561</v>
      </c>
    </row>
    <row r="2516" spans="1:16" x14ac:dyDescent="0.35">
      <c r="A2516" s="23" t="str">
        <f t="shared" si="80"/>
        <v>06</v>
      </c>
      <c r="B2516" s="23">
        <f t="shared" si="81"/>
        <v>1023123</v>
      </c>
      <c r="C2516" s="6" t="s">
        <v>1188</v>
      </c>
      <c r="D2516" s="7" t="s">
        <v>1096</v>
      </c>
      <c r="E2516" s="7" t="s">
        <v>15</v>
      </c>
      <c r="F2516" s="7" t="s">
        <v>1075</v>
      </c>
      <c r="G2516" s="7" t="s">
        <v>1011</v>
      </c>
      <c r="H2516" s="7" t="s">
        <v>420</v>
      </c>
      <c r="I2516" s="7" t="s">
        <v>421</v>
      </c>
      <c r="J2516" s="6" t="s">
        <v>553</v>
      </c>
      <c r="K2516" s="1">
        <v>3000</v>
      </c>
      <c r="L2516" s="1">
        <v>3000</v>
      </c>
      <c r="M2516" s="1">
        <v>3000</v>
      </c>
      <c r="N2516" s="2">
        <v>4.0923333333333298</v>
      </c>
      <c r="O2516" s="2">
        <v>4.0923333333333298</v>
      </c>
      <c r="P2516" s="16">
        <v>3.7496421999999998</v>
      </c>
    </row>
    <row r="2517" spans="1:16" x14ac:dyDescent="0.35">
      <c r="A2517" s="23" t="str">
        <f t="shared" si="80"/>
        <v>06</v>
      </c>
      <c r="B2517" s="23">
        <f t="shared" si="81"/>
        <v>1012326</v>
      </c>
      <c r="C2517" s="6" t="s">
        <v>1188</v>
      </c>
      <c r="D2517" s="7" t="s">
        <v>1096</v>
      </c>
      <c r="E2517" s="7" t="s">
        <v>15</v>
      </c>
      <c r="F2517" s="7" t="s">
        <v>1065</v>
      </c>
      <c r="G2517" s="7" t="s">
        <v>989</v>
      </c>
      <c r="H2517" s="7" t="s">
        <v>772</v>
      </c>
      <c r="I2517" s="7" t="s">
        <v>773</v>
      </c>
      <c r="J2517" s="6" t="s">
        <v>658</v>
      </c>
      <c r="K2517" s="1">
        <v>8000</v>
      </c>
      <c r="L2517" s="1">
        <v>8276</v>
      </c>
      <c r="M2517" s="1">
        <v>8000</v>
      </c>
      <c r="N2517" s="2">
        <v>2.3835000000000002</v>
      </c>
      <c r="O2517" s="2">
        <v>2.38339777670372</v>
      </c>
      <c r="P2517" s="16">
        <v>1.5296242499999999</v>
      </c>
    </row>
    <row r="2518" spans="1:16" x14ac:dyDescent="0.35">
      <c r="A2518" s="23" t="str">
        <f t="shared" si="80"/>
        <v>06</v>
      </c>
      <c r="B2518" s="23">
        <f t="shared" si="81"/>
        <v>1021936</v>
      </c>
      <c r="C2518" s="6" t="s">
        <v>1188</v>
      </c>
      <c r="D2518" s="7" t="s">
        <v>1096</v>
      </c>
      <c r="E2518" s="7" t="s">
        <v>15</v>
      </c>
      <c r="F2518" s="7" t="s">
        <v>1077</v>
      </c>
      <c r="G2518" s="7" t="s">
        <v>1005</v>
      </c>
      <c r="H2518" s="7" t="s">
        <v>208</v>
      </c>
      <c r="I2518" s="7" t="s">
        <v>209</v>
      </c>
      <c r="J2518" s="6" t="s">
        <v>553</v>
      </c>
      <c r="K2518" s="1">
        <v>451565</v>
      </c>
      <c r="L2518" s="1">
        <v>407589</v>
      </c>
      <c r="M2518" s="1">
        <v>456000</v>
      </c>
      <c r="N2518" s="2">
        <v>3.00357202174659</v>
      </c>
      <c r="O2518" s="2">
        <v>3.00357222594329</v>
      </c>
      <c r="P2518" s="16">
        <v>2.9668927469298199</v>
      </c>
    </row>
    <row r="2519" spans="1:16" x14ac:dyDescent="0.35">
      <c r="A2519" s="23" t="str">
        <f t="shared" si="80"/>
        <v>06</v>
      </c>
      <c r="B2519" s="23">
        <f t="shared" si="81"/>
        <v>1022570</v>
      </c>
      <c r="C2519" s="6" t="s">
        <v>1188</v>
      </c>
      <c r="D2519" s="7" t="s">
        <v>1096</v>
      </c>
      <c r="E2519" s="7" t="s">
        <v>15</v>
      </c>
      <c r="F2519" s="7" t="s">
        <v>1082</v>
      </c>
      <c r="G2519" s="7" t="s">
        <v>1014</v>
      </c>
      <c r="H2519" s="7" t="s">
        <v>479</v>
      </c>
      <c r="I2519" s="7" t="s">
        <v>480</v>
      </c>
      <c r="J2519" s="6" t="s">
        <v>553</v>
      </c>
      <c r="K2519" s="1">
        <v>2000</v>
      </c>
      <c r="L2519" s="1">
        <v>2000</v>
      </c>
      <c r="M2519" s="1">
        <v>2000</v>
      </c>
      <c r="N2519" s="2">
        <v>6.0369999999999999</v>
      </c>
      <c r="O2519" s="2">
        <v>6.0369999999999999</v>
      </c>
      <c r="P2519" s="16">
        <v>3.8805767000000002</v>
      </c>
    </row>
    <row r="2520" spans="1:16" x14ac:dyDescent="0.35">
      <c r="A2520" s="23" t="str">
        <f t="shared" si="80"/>
        <v>06</v>
      </c>
      <c r="B2520" s="23">
        <f t="shared" si="81"/>
        <v>1022621</v>
      </c>
      <c r="C2520" s="6" t="s">
        <v>1188</v>
      </c>
      <c r="D2520" s="7" t="s">
        <v>1096</v>
      </c>
      <c r="E2520" s="7" t="s">
        <v>15</v>
      </c>
      <c r="F2520" s="7" t="s">
        <v>1082</v>
      </c>
      <c r="G2520" s="7" t="s">
        <v>1013</v>
      </c>
      <c r="H2520" s="7" t="s">
        <v>322</v>
      </c>
      <c r="I2520" s="7" t="s">
        <v>323</v>
      </c>
      <c r="J2520" s="6" t="s">
        <v>553</v>
      </c>
      <c r="K2520" s="1">
        <v>1448</v>
      </c>
      <c r="L2520" s="1">
        <v>6000</v>
      </c>
      <c r="M2520" s="1">
        <v>6000</v>
      </c>
      <c r="N2520" s="2">
        <v>5.0255524861878396</v>
      </c>
      <c r="O2520" s="2">
        <v>5.0258333333333303</v>
      </c>
      <c r="P2520" s="16">
        <v>3.7884446166666699</v>
      </c>
    </row>
    <row r="2521" spans="1:16" x14ac:dyDescent="0.35">
      <c r="A2521" s="23" t="str">
        <f t="shared" si="80"/>
        <v>06</v>
      </c>
      <c r="B2521" s="23">
        <f t="shared" si="81"/>
        <v>1022866</v>
      </c>
      <c r="C2521" s="6" t="s">
        <v>1188</v>
      </c>
      <c r="D2521" s="7" t="s">
        <v>1096</v>
      </c>
      <c r="E2521" s="7" t="s">
        <v>15</v>
      </c>
      <c r="F2521" s="7" t="s">
        <v>1082</v>
      </c>
      <c r="G2521" s="7" t="s">
        <v>1013</v>
      </c>
      <c r="H2521" s="7" t="s">
        <v>367</v>
      </c>
      <c r="I2521" s="7" t="s">
        <v>368</v>
      </c>
      <c r="J2521" s="6" t="s">
        <v>553</v>
      </c>
      <c r="K2521" s="1">
        <v>1782</v>
      </c>
      <c r="L2521" s="1">
        <v>16000</v>
      </c>
      <c r="M2521" s="1">
        <v>16000</v>
      </c>
      <c r="N2521" s="2">
        <v>5.2581369248035896</v>
      </c>
      <c r="O2521" s="2">
        <v>5.2591875000000003</v>
      </c>
      <c r="P2521" s="16">
        <v>3.8393719187499999</v>
      </c>
    </row>
    <row r="2522" spans="1:16" x14ac:dyDescent="0.35">
      <c r="A2522" s="23" t="str">
        <f t="shared" si="80"/>
        <v>06</v>
      </c>
      <c r="B2522" s="23">
        <f t="shared" si="81"/>
        <v>1022128</v>
      </c>
      <c r="C2522" s="6" t="s">
        <v>1188</v>
      </c>
      <c r="D2522" s="7" t="s">
        <v>1096</v>
      </c>
      <c r="E2522" s="7" t="s">
        <v>15</v>
      </c>
      <c r="F2522" s="7" t="s">
        <v>1076</v>
      </c>
      <c r="G2522" s="7" t="s">
        <v>1004</v>
      </c>
      <c r="H2522" s="7" t="s">
        <v>234</v>
      </c>
      <c r="I2522" s="7" t="s">
        <v>235</v>
      </c>
      <c r="J2522" s="6" t="s">
        <v>553</v>
      </c>
      <c r="K2522" s="1">
        <v>15000</v>
      </c>
      <c r="L2522" s="1">
        <v>10000</v>
      </c>
      <c r="M2522" s="1">
        <v>10000</v>
      </c>
      <c r="N2522" s="2">
        <v>3.82</v>
      </c>
      <c r="O2522" s="2">
        <v>3.82</v>
      </c>
      <c r="P2522" s="16">
        <v>3.8649672599999998</v>
      </c>
    </row>
    <row r="2523" spans="1:16" x14ac:dyDescent="0.35">
      <c r="A2523" s="23" t="str">
        <f t="shared" si="80"/>
        <v>06</v>
      </c>
      <c r="B2523" s="23">
        <f t="shared" si="81"/>
        <v>1022141</v>
      </c>
      <c r="C2523" s="6" t="s">
        <v>1188</v>
      </c>
      <c r="D2523" s="7" t="s">
        <v>1096</v>
      </c>
      <c r="E2523" s="7" t="s">
        <v>15</v>
      </c>
      <c r="F2523" s="7" t="s">
        <v>1076</v>
      </c>
      <c r="G2523" s="7" t="s">
        <v>1004</v>
      </c>
      <c r="H2523" s="7" t="s">
        <v>236</v>
      </c>
      <c r="I2523" s="7" t="s">
        <v>237</v>
      </c>
      <c r="J2523" s="6" t="s">
        <v>553</v>
      </c>
      <c r="K2523" s="1">
        <v>19966</v>
      </c>
      <c r="L2523" s="1">
        <v>30000</v>
      </c>
      <c r="M2523" s="1">
        <v>30000</v>
      </c>
      <c r="N2523" s="2">
        <v>3.8200941600721201</v>
      </c>
      <c r="O2523" s="2">
        <v>3.8200666666666701</v>
      </c>
      <c r="P2523" s="16">
        <v>3.8701483333333302</v>
      </c>
    </row>
    <row r="2524" spans="1:16" x14ac:dyDescent="0.35">
      <c r="A2524" s="23" t="str">
        <f t="shared" si="80"/>
        <v>06</v>
      </c>
      <c r="B2524" s="23">
        <f t="shared" si="81"/>
        <v>1022142</v>
      </c>
      <c r="C2524" s="6" t="s">
        <v>1188</v>
      </c>
      <c r="D2524" s="7" t="s">
        <v>1096</v>
      </c>
      <c r="E2524" s="7" t="s">
        <v>15</v>
      </c>
      <c r="F2524" s="7" t="s">
        <v>1076</v>
      </c>
      <c r="G2524" s="7" t="s">
        <v>1004</v>
      </c>
      <c r="H2524" s="7" t="s">
        <v>238</v>
      </c>
      <c r="I2524" s="7" t="s">
        <v>239</v>
      </c>
      <c r="J2524" s="6" t="s">
        <v>553</v>
      </c>
      <c r="K2524" s="1">
        <v>15000</v>
      </c>
      <c r="L2524" s="1">
        <v>15000</v>
      </c>
      <c r="M2524" s="1">
        <v>15000</v>
      </c>
      <c r="N2524" s="2">
        <v>3.7811333333333299</v>
      </c>
      <c r="O2524" s="2">
        <v>3.7811333333333299</v>
      </c>
      <c r="P2524" s="16">
        <v>3.8670544733333299</v>
      </c>
    </row>
    <row r="2525" spans="1:16" x14ac:dyDescent="0.35">
      <c r="A2525" s="23" t="str">
        <f t="shared" si="80"/>
        <v>06</v>
      </c>
      <c r="B2525" s="23">
        <f t="shared" si="81"/>
        <v>1022398</v>
      </c>
      <c r="C2525" s="6" t="s">
        <v>1188</v>
      </c>
      <c r="D2525" s="7" t="s">
        <v>1096</v>
      </c>
      <c r="E2525" s="7" t="s">
        <v>15</v>
      </c>
      <c r="F2525" s="7" t="s">
        <v>1076</v>
      </c>
      <c r="G2525" s="7" t="s">
        <v>1004</v>
      </c>
      <c r="H2525" s="7" t="s">
        <v>293</v>
      </c>
      <c r="I2525" s="7" t="s">
        <v>294</v>
      </c>
      <c r="J2525" s="6" t="s">
        <v>553</v>
      </c>
      <c r="K2525" s="1">
        <v>20000</v>
      </c>
      <c r="L2525" s="1">
        <v>20000</v>
      </c>
      <c r="M2525" s="1">
        <v>20000</v>
      </c>
      <c r="N2525" s="2">
        <v>3.82</v>
      </c>
      <c r="O2525" s="2">
        <v>3.82</v>
      </c>
      <c r="P2525" s="16">
        <v>3.869790155</v>
      </c>
    </row>
    <row r="2526" spans="1:16" x14ac:dyDescent="0.35">
      <c r="A2526" s="23" t="str">
        <f t="shared" si="80"/>
        <v>06</v>
      </c>
      <c r="B2526" s="23">
        <f t="shared" si="81"/>
        <v>1021944</v>
      </c>
      <c r="C2526" s="6" t="s">
        <v>1188</v>
      </c>
      <c r="D2526" s="7" t="s">
        <v>1096</v>
      </c>
      <c r="E2526" s="7" t="s">
        <v>15</v>
      </c>
      <c r="F2526" s="7" t="s">
        <v>1081</v>
      </c>
      <c r="G2526" s="7" t="s">
        <v>1037</v>
      </c>
      <c r="H2526" s="7" t="s">
        <v>558</v>
      </c>
      <c r="I2526" s="7" t="s">
        <v>559</v>
      </c>
      <c r="J2526" s="6" t="s">
        <v>553</v>
      </c>
      <c r="K2526" s="1">
        <v>3000</v>
      </c>
      <c r="L2526" s="1">
        <v>3000</v>
      </c>
      <c r="M2526" s="1">
        <v>3000</v>
      </c>
      <c r="N2526" s="2">
        <v>3.47</v>
      </c>
      <c r="O2526" s="2">
        <v>3.47</v>
      </c>
      <c r="P2526" s="16">
        <v>2.4423343666666701</v>
      </c>
    </row>
    <row r="2527" spans="1:16" x14ac:dyDescent="0.35">
      <c r="A2527" s="23" t="str">
        <f t="shared" si="80"/>
        <v>06</v>
      </c>
      <c r="B2527" s="23">
        <f t="shared" si="81"/>
        <v>1022413</v>
      </c>
      <c r="C2527" s="6" t="s">
        <v>1188</v>
      </c>
      <c r="D2527" s="7" t="s">
        <v>1096</v>
      </c>
      <c r="E2527" s="7" t="s">
        <v>15</v>
      </c>
      <c r="F2527" s="7" t="s">
        <v>1069</v>
      </c>
      <c r="G2527" s="7" t="s">
        <v>1026</v>
      </c>
      <c r="H2527" s="7" t="s">
        <v>517</v>
      </c>
      <c r="I2527" s="7" t="s">
        <v>518</v>
      </c>
      <c r="J2527" s="6" t="s">
        <v>553</v>
      </c>
      <c r="K2527" s="1">
        <v>3000</v>
      </c>
      <c r="L2527" s="1">
        <v>0</v>
      </c>
      <c r="M2527" s="1"/>
      <c r="N2527" s="2">
        <v>1.3676666666666699</v>
      </c>
      <c r="O2527" s="2">
        <v>0</v>
      </c>
      <c r="P2527" s="16"/>
    </row>
    <row r="2528" spans="1:16" x14ac:dyDescent="0.35">
      <c r="A2528" s="23" t="str">
        <f t="shared" si="80"/>
        <v>07</v>
      </c>
      <c r="B2528" s="23">
        <f t="shared" si="81"/>
        <v>1030635</v>
      </c>
      <c r="C2528" s="6" t="s">
        <v>1320</v>
      </c>
      <c r="D2528" s="7" t="s">
        <v>1095</v>
      </c>
      <c r="E2528" s="7" t="s">
        <v>662</v>
      </c>
      <c r="F2528" s="7" t="s">
        <v>1065</v>
      </c>
      <c r="G2528" s="7" t="s">
        <v>1053</v>
      </c>
      <c r="H2528" s="7" t="s">
        <v>923</v>
      </c>
      <c r="I2528" s="7" t="s">
        <v>924</v>
      </c>
      <c r="J2528" s="6" t="s">
        <v>659</v>
      </c>
      <c r="K2528" s="1">
        <v>23079</v>
      </c>
      <c r="L2528" s="1"/>
      <c r="M2528" s="1"/>
      <c r="N2528" s="2">
        <v>0.88361714112396605</v>
      </c>
      <c r="O2528" s="2"/>
      <c r="P2528" s="16"/>
    </row>
    <row r="2529" spans="1:16" x14ac:dyDescent="0.35">
      <c r="A2529" s="23" t="str">
        <f t="shared" si="80"/>
        <v>07</v>
      </c>
      <c r="B2529" s="23">
        <f t="shared" si="81"/>
        <v>1030544</v>
      </c>
      <c r="C2529" s="6" t="s">
        <v>1320</v>
      </c>
      <c r="D2529" s="7" t="s">
        <v>1095</v>
      </c>
      <c r="E2529" s="7" t="s">
        <v>662</v>
      </c>
      <c r="F2529" s="7" t="s">
        <v>1065</v>
      </c>
      <c r="G2529" s="7" t="s">
        <v>981</v>
      </c>
      <c r="H2529" s="7" t="s">
        <v>1269</v>
      </c>
      <c r="I2529" s="7" t="s">
        <v>1270</v>
      </c>
      <c r="J2529" s="6" t="s">
        <v>659</v>
      </c>
      <c r="K2529" s="1">
        <v>2200</v>
      </c>
      <c r="L2529" s="1"/>
      <c r="M2529" s="1"/>
      <c r="N2529" s="2">
        <v>1.18363636363636</v>
      </c>
      <c r="O2529" s="2"/>
      <c r="P2529" s="16"/>
    </row>
    <row r="2530" spans="1:16" x14ac:dyDescent="0.35">
      <c r="A2530" s="23" t="str">
        <f t="shared" si="80"/>
        <v>07</v>
      </c>
      <c r="B2530" s="23">
        <f t="shared" si="81"/>
        <v>1030378</v>
      </c>
      <c r="C2530" s="6" t="s">
        <v>1320</v>
      </c>
      <c r="D2530" s="7" t="s">
        <v>1095</v>
      </c>
      <c r="E2530" s="7" t="s">
        <v>662</v>
      </c>
      <c r="F2530" s="7" t="s">
        <v>1065</v>
      </c>
      <c r="G2530" s="7" t="s">
        <v>989</v>
      </c>
      <c r="H2530" s="7" t="s">
        <v>885</v>
      </c>
      <c r="I2530" s="7" t="s">
        <v>886</v>
      </c>
      <c r="J2530" s="6" t="s">
        <v>659</v>
      </c>
      <c r="K2530" s="1">
        <v>1847</v>
      </c>
      <c r="L2530" s="1"/>
      <c r="M2530" s="1"/>
      <c r="N2530" s="2">
        <v>1.3838657282079001</v>
      </c>
      <c r="O2530" s="2"/>
      <c r="P2530" s="16"/>
    </row>
    <row r="2531" spans="1:16" x14ac:dyDescent="0.35">
      <c r="A2531" s="23" t="str">
        <f t="shared" si="80"/>
        <v>07</v>
      </c>
      <c r="B2531" s="23">
        <f t="shared" si="81"/>
        <v>1030355</v>
      </c>
      <c r="C2531" s="6" t="s">
        <v>1320</v>
      </c>
      <c r="D2531" s="7" t="s">
        <v>1095</v>
      </c>
      <c r="E2531" s="7" t="s">
        <v>662</v>
      </c>
      <c r="F2531" s="7" t="s">
        <v>1092</v>
      </c>
      <c r="G2531" s="7" t="s">
        <v>1055</v>
      </c>
      <c r="H2531" s="7" t="s">
        <v>875</v>
      </c>
      <c r="I2531" s="7" t="s">
        <v>876</v>
      </c>
      <c r="J2531" s="6" t="s">
        <v>659</v>
      </c>
      <c r="K2531" s="1">
        <v>48000</v>
      </c>
      <c r="L2531" s="1"/>
      <c r="M2531" s="1"/>
      <c r="N2531" s="2">
        <v>1.3836250000000001</v>
      </c>
      <c r="O2531" s="2"/>
      <c r="P2531" s="16"/>
    </row>
    <row r="2532" spans="1:16" x14ac:dyDescent="0.35">
      <c r="A2532" s="23" t="str">
        <f t="shared" si="80"/>
        <v>07</v>
      </c>
      <c r="B2532" s="23">
        <f t="shared" si="81"/>
        <v>1012764</v>
      </c>
      <c r="C2532" s="6" t="s">
        <v>1320</v>
      </c>
      <c r="D2532" s="7" t="s">
        <v>1095</v>
      </c>
      <c r="E2532" s="7" t="s">
        <v>10</v>
      </c>
      <c r="F2532" s="7" t="s">
        <v>1063</v>
      </c>
      <c r="G2532" s="7" t="s">
        <v>999</v>
      </c>
      <c r="H2532" s="7" t="s">
        <v>849</v>
      </c>
      <c r="I2532" s="7" t="s">
        <v>850</v>
      </c>
      <c r="J2532" s="6" t="s">
        <v>658</v>
      </c>
      <c r="K2532" s="1">
        <v>240876</v>
      </c>
      <c r="L2532" s="1">
        <v>240876</v>
      </c>
      <c r="M2532" s="1">
        <v>240000</v>
      </c>
      <c r="N2532" s="2">
        <v>0.91410103123598896</v>
      </c>
      <c r="O2532" s="2">
        <v>0.91410103123598896</v>
      </c>
      <c r="P2532" s="16">
        <v>0.793366666666667</v>
      </c>
    </row>
    <row r="2533" spans="1:16" x14ac:dyDescent="0.35">
      <c r="A2533" s="23" t="str">
        <f t="shared" si="80"/>
        <v>07</v>
      </c>
      <c r="B2533" s="23">
        <f t="shared" si="81"/>
        <v>1030802</v>
      </c>
      <c r="C2533" s="6" t="s">
        <v>1320</v>
      </c>
      <c r="D2533" s="7" t="s">
        <v>1095</v>
      </c>
      <c r="E2533" s="7" t="s">
        <v>10</v>
      </c>
      <c r="F2533" s="7" t="s">
        <v>1063</v>
      </c>
      <c r="G2533" s="7" t="s">
        <v>1063</v>
      </c>
      <c r="H2533" s="7" t="s">
        <v>976</v>
      </c>
      <c r="I2533" s="7" t="s">
        <v>977</v>
      </c>
      <c r="J2533" s="6" t="s">
        <v>659</v>
      </c>
      <c r="K2533" s="1"/>
      <c r="L2533" s="1"/>
      <c r="M2533" s="1">
        <v>72000</v>
      </c>
      <c r="N2533" s="2"/>
      <c r="O2533" s="2"/>
      <c r="P2533" s="16">
        <v>1.34315875</v>
      </c>
    </row>
    <row r="2534" spans="1:16" x14ac:dyDescent="0.35">
      <c r="A2534" s="23" t="str">
        <f t="shared" si="80"/>
        <v>07</v>
      </c>
      <c r="B2534" s="23">
        <f t="shared" si="81"/>
        <v>1011105</v>
      </c>
      <c r="C2534" s="6" t="s">
        <v>1320</v>
      </c>
      <c r="D2534" s="7" t="s">
        <v>1095</v>
      </c>
      <c r="E2534" s="7" t="s">
        <v>11</v>
      </c>
      <c r="F2534" s="7" t="s">
        <v>1068</v>
      </c>
      <c r="G2534" s="7" t="s">
        <v>984</v>
      </c>
      <c r="H2534" s="7" t="s">
        <v>675</v>
      </c>
      <c r="I2534" s="7" t="s">
        <v>676</v>
      </c>
      <c r="J2534" s="6" t="s">
        <v>658</v>
      </c>
      <c r="K2534" s="1">
        <v>6000</v>
      </c>
      <c r="L2534" s="1">
        <v>14000</v>
      </c>
      <c r="M2534" s="1">
        <v>14000</v>
      </c>
      <c r="N2534" s="2">
        <v>3.08666666666667</v>
      </c>
      <c r="O2534" s="2">
        <v>3.0866428571428601</v>
      </c>
      <c r="P2534" s="16">
        <v>2.5477857142857099</v>
      </c>
    </row>
    <row r="2535" spans="1:16" x14ac:dyDescent="0.35">
      <c r="A2535" s="23" t="str">
        <f t="shared" si="80"/>
        <v>07</v>
      </c>
      <c r="B2535" s="23">
        <f t="shared" si="81"/>
        <v>1030332</v>
      </c>
      <c r="C2535" s="6" t="s">
        <v>1320</v>
      </c>
      <c r="D2535" s="7" t="s">
        <v>1095</v>
      </c>
      <c r="E2535" s="7" t="s">
        <v>11</v>
      </c>
      <c r="F2535" s="7" t="s">
        <v>1068</v>
      </c>
      <c r="G2535" s="7" t="s">
        <v>994</v>
      </c>
      <c r="H2535" s="7" t="s">
        <v>871</v>
      </c>
      <c r="I2535" s="7" t="s">
        <v>872</v>
      </c>
      <c r="J2535" s="6" t="s">
        <v>659</v>
      </c>
      <c r="K2535" s="1">
        <v>72000</v>
      </c>
      <c r="L2535" s="1">
        <v>72000</v>
      </c>
      <c r="M2535" s="1"/>
      <c r="N2535" s="2">
        <v>1.5333333333333301</v>
      </c>
      <c r="O2535" s="2">
        <v>1.5333333333333301</v>
      </c>
      <c r="P2535" s="16"/>
    </row>
    <row r="2536" spans="1:16" x14ac:dyDescent="0.35">
      <c r="A2536" s="23" t="str">
        <f t="shared" si="80"/>
        <v>07</v>
      </c>
      <c r="B2536" s="23">
        <f t="shared" si="81"/>
        <v>1012556</v>
      </c>
      <c r="C2536" s="6" t="s">
        <v>1320</v>
      </c>
      <c r="D2536" s="7" t="s">
        <v>1095</v>
      </c>
      <c r="E2536" s="7" t="s">
        <v>11</v>
      </c>
      <c r="F2536" s="7" t="s">
        <v>1063</v>
      </c>
      <c r="G2536" s="7" t="s">
        <v>999</v>
      </c>
      <c r="H2536" s="7" t="s">
        <v>819</v>
      </c>
      <c r="I2536" s="7" t="s">
        <v>820</v>
      </c>
      <c r="J2536" s="6" t="s">
        <v>658</v>
      </c>
      <c r="K2536" s="1">
        <v>96000</v>
      </c>
      <c r="L2536" s="1">
        <v>192000</v>
      </c>
      <c r="M2536" s="1">
        <v>192000</v>
      </c>
      <c r="N2536" s="2">
        <v>1.0866770833333299</v>
      </c>
      <c r="O2536" s="2">
        <v>1.086671875</v>
      </c>
      <c r="P2536" s="16">
        <v>1.1442395833333301</v>
      </c>
    </row>
    <row r="2537" spans="1:16" x14ac:dyDescent="0.35">
      <c r="A2537" s="23" t="str">
        <f t="shared" si="80"/>
        <v>07</v>
      </c>
      <c r="B2537" s="23">
        <f t="shared" si="81"/>
        <v>1012719</v>
      </c>
      <c r="C2537" s="6" t="s">
        <v>1320</v>
      </c>
      <c r="D2537" s="7" t="s">
        <v>1095</v>
      </c>
      <c r="E2537" s="7" t="s">
        <v>11</v>
      </c>
      <c r="F2537" s="7" t="s">
        <v>1063</v>
      </c>
      <c r="G2537" s="7" t="s">
        <v>999</v>
      </c>
      <c r="H2537" s="7" t="s">
        <v>837</v>
      </c>
      <c r="I2537" s="7" t="s">
        <v>838</v>
      </c>
      <c r="J2537" s="6" t="s">
        <v>658</v>
      </c>
      <c r="K2537" s="1">
        <v>288000</v>
      </c>
      <c r="L2537" s="1">
        <v>168000</v>
      </c>
      <c r="M2537" s="1">
        <v>144000</v>
      </c>
      <c r="N2537" s="2">
        <v>1.0366736111111099</v>
      </c>
      <c r="O2537" s="2">
        <v>1.0366726190476201</v>
      </c>
      <c r="P2537" s="16">
        <v>0.55862500000000004</v>
      </c>
    </row>
    <row r="2538" spans="1:16" x14ac:dyDescent="0.35">
      <c r="A2538" s="23" t="str">
        <f t="shared" si="80"/>
        <v>07</v>
      </c>
      <c r="B2538" s="23">
        <f t="shared" si="81"/>
        <v>1011421</v>
      </c>
      <c r="C2538" s="6" t="s">
        <v>1320</v>
      </c>
      <c r="D2538" s="7" t="s">
        <v>1095</v>
      </c>
      <c r="E2538" s="7" t="s">
        <v>11</v>
      </c>
      <c r="F2538" s="7" t="s">
        <v>1063</v>
      </c>
      <c r="G2538" s="7" t="s">
        <v>988</v>
      </c>
      <c r="H2538" s="7" t="s">
        <v>689</v>
      </c>
      <c r="I2538" s="7" t="s">
        <v>690</v>
      </c>
      <c r="J2538" s="6" t="s">
        <v>658</v>
      </c>
      <c r="K2538" s="1">
        <v>880000</v>
      </c>
      <c r="L2538" s="1">
        <v>856000</v>
      </c>
      <c r="M2538" s="1">
        <v>744000</v>
      </c>
      <c r="N2538" s="2">
        <v>1.0366727272727301</v>
      </c>
      <c r="O2538" s="2">
        <v>1.03667289719626</v>
      </c>
      <c r="P2538" s="16">
        <v>1.0351021505376301</v>
      </c>
    </row>
    <row r="2539" spans="1:16" x14ac:dyDescent="0.35">
      <c r="A2539" s="23" t="str">
        <f t="shared" si="80"/>
        <v>07</v>
      </c>
      <c r="B2539" s="23">
        <f t="shared" si="81"/>
        <v>1011558</v>
      </c>
      <c r="C2539" s="6" t="s">
        <v>1320</v>
      </c>
      <c r="D2539" s="7" t="s">
        <v>1095</v>
      </c>
      <c r="E2539" s="7" t="s">
        <v>11</v>
      </c>
      <c r="F2539" s="7" t="s">
        <v>1063</v>
      </c>
      <c r="G2539" s="7" t="s">
        <v>988</v>
      </c>
      <c r="H2539" s="7" t="s">
        <v>693</v>
      </c>
      <c r="I2539" s="7" t="s">
        <v>694</v>
      </c>
      <c r="J2539" s="6" t="s">
        <v>658</v>
      </c>
      <c r="K2539" s="1">
        <v>52358</v>
      </c>
      <c r="L2539" s="1">
        <v>265000</v>
      </c>
      <c r="M2539" s="1">
        <v>361000</v>
      </c>
      <c r="N2539" s="2">
        <v>1.0366706138507999</v>
      </c>
      <c r="O2539" s="2">
        <v>1.03667169811321</v>
      </c>
      <c r="P2539" s="16">
        <v>1.0016962141274199</v>
      </c>
    </row>
    <row r="2540" spans="1:16" x14ac:dyDescent="0.35">
      <c r="A2540" s="23" t="str">
        <f t="shared" si="80"/>
        <v>07</v>
      </c>
      <c r="B2540" s="23">
        <f t="shared" si="81"/>
        <v>1011042</v>
      </c>
      <c r="C2540" s="6" t="s">
        <v>1320</v>
      </c>
      <c r="D2540" s="7" t="s">
        <v>1095</v>
      </c>
      <c r="E2540" s="7" t="s">
        <v>11</v>
      </c>
      <c r="F2540" s="7" t="s">
        <v>1067</v>
      </c>
      <c r="G2540" s="7" t="s">
        <v>983</v>
      </c>
      <c r="H2540" s="7" t="s">
        <v>671</v>
      </c>
      <c r="I2540" s="7" t="s">
        <v>672</v>
      </c>
      <c r="J2540" s="6" t="s">
        <v>658</v>
      </c>
      <c r="K2540" s="1">
        <v>0</v>
      </c>
      <c r="L2540" s="1">
        <v>55410</v>
      </c>
      <c r="M2540" s="1">
        <v>55410</v>
      </c>
      <c r="N2540" s="2">
        <v>0</v>
      </c>
      <c r="O2540" s="2">
        <v>0</v>
      </c>
      <c r="P2540" s="16">
        <v>0.51440701136978895</v>
      </c>
    </row>
    <row r="2541" spans="1:16" x14ac:dyDescent="0.35">
      <c r="A2541" s="23" t="str">
        <f t="shared" si="80"/>
        <v>07</v>
      </c>
      <c r="B2541" s="23">
        <f t="shared" si="81"/>
        <v>1021622</v>
      </c>
      <c r="C2541" s="6" t="s">
        <v>1320</v>
      </c>
      <c r="D2541" s="7" t="s">
        <v>1095</v>
      </c>
      <c r="E2541" s="7" t="s">
        <v>11</v>
      </c>
      <c r="F2541" s="7" t="s">
        <v>1074</v>
      </c>
      <c r="G2541" s="7" t="s">
        <v>1018</v>
      </c>
      <c r="H2541" s="7" t="s">
        <v>169</v>
      </c>
      <c r="I2541" s="7" t="s">
        <v>74</v>
      </c>
      <c r="J2541" s="6" t="s">
        <v>553</v>
      </c>
      <c r="K2541" s="1">
        <v>30000</v>
      </c>
      <c r="L2541" s="1">
        <v>30000</v>
      </c>
      <c r="M2541" s="1">
        <v>24000</v>
      </c>
      <c r="N2541" s="2">
        <v>6.4866666666666699</v>
      </c>
      <c r="O2541" s="2">
        <v>6.4866666666666699</v>
      </c>
      <c r="P2541" s="16">
        <v>6.3522916666666696</v>
      </c>
    </row>
    <row r="2542" spans="1:16" x14ac:dyDescent="0.35">
      <c r="A2542" s="23" t="str">
        <f t="shared" si="80"/>
        <v>07</v>
      </c>
      <c r="B2542" s="23">
        <f t="shared" si="81"/>
        <v>1021980</v>
      </c>
      <c r="C2542" s="6" t="s">
        <v>1320</v>
      </c>
      <c r="D2542" s="7" t="s">
        <v>1095</v>
      </c>
      <c r="E2542" s="7" t="s">
        <v>11</v>
      </c>
      <c r="F2542" s="7" t="s">
        <v>1074</v>
      </c>
      <c r="G2542" s="7" t="s">
        <v>1018</v>
      </c>
      <c r="H2542" s="7" t="s">
        <v>215</v>
      </c>
      <c r="I2542" s="7" t="s">
        <v>216</v>
      </c>
      <c r="J2542" s="6" t="s">
        <v>553</v>
      </c>
      <c r="K2542" s="1">
        <v>3000</v>
      </c>
      <c r="L2542" s="1">
        <v>3000</v>
      </c>
      <c r="M2542" s="1"/>
      <c r="N2542" s="2">
        <v>5.4866666666666699</v>
      </c>
      <c r="O2542" s="2">
        <v>5.4866666666666699</v>
      </c>
      <c r="P2542" s="16"/>
    </row>
    <row r="2543" spans="1:16" x14ac:dyDescent="0.35">
      <c r="A2543" s="23" t="str">
        <f t="shared" si="80"/>
        <v>07</v>
      </c>
      <c r="B2543" s="23">
        <f t="shared" si="81"/>
        <v>1022460</v>
      </c>
      <c r="C2543" s="6" t="s">
        <v>1320</v>
      </c>
      <c r="D2543" s="7" t="s">
        <v>1095</v>
      </c>
      <c r="E2543" s="7" t="s">
        <v>11</v>
      </c>
      <c r="F2543" s="7" t="s">
        <v>1074</v>
      </c>
      <c r="G2543" s="7" t="s">
        <v>1018</v>
      </c>
      <c r="H2543" s="7" t="s">
        <v>1399</v>
      </c>
      <c r="I2543" s="7" t="s">
        <v>1400</v>
      </c>
      <c r="J2543" s="6" t="s">
        <v>553</v>
      </c>
      <c r="K2543" s="1"/>
      <c r="L2543" s="1"/>
      <c r="M2543" s="1">
        <v>39</v>
      </c>
      <c r="N2543" s="2"/>
      <c r="O2543" s="2"/>
      <c r="P2543" s="16">
        <v>8.4</v>
      </c>
    </row>
    <row r="2544" spans="1:16" x14ac:dyDescent="0.35">
      <c r="A2544" s="23" t="str">
        <f t="shared" si="80"/>
        <v>07</v>
      </c>
      <c r="B2544" s="23">
        <f t="shared" si="81"/>
        <v>1022883</v>
      </c>
      <c r="C2544" s="6" t="s">
        <v>1320</v>
      </c>
      <c r="D2544" s="7" t="s">
        <v>1095</v>
      </c>
      <c r="E2544" s="7" t="s">
        <v>11</v>
      </c>
      <c r="F2544" s="7" t="s">
        <v>1074</v>
      </c>
      <c r="G2544" s="7" t="s">
        <v>1018</v>
      </c>
      <c r="H2544" s="7" t="s">
        <v>369</v>
      </c>
      <c r="I2544" s="7" t="s">
        <v>370</v>
      </c>
      <c r="J2544" s="6" t="s">
        <v>553</v>
      </c>
      <c r="K2544" s="1"/>
      <c r="L2544" s="1"/>
      <c r="M2544" s="1">
        <v>10000</v>
      </c>
      <c r="N2544" s="2"/>
      <c r="O2544" s="2"/>
      <c r="P2544" s="16">
        <v>6.1455000000000002</v>
      </c>
    </row>
    <row r="2545" spans="1:16" x14ac:dyDescent="0.35">
      <c r="A2545" s="23" t="str">
        <f t="shared" si="80"/>
        <v>07</v>
      </c>
      <c r="B2545" s="23">
        <f t="shared" si="81"/>
        <v>1020869</v>
      </c>
      <c r="C2545" s="6" t="s">
        <v>1320</v>
      </c>
      <c r="D2545" s="7" t="s">
        <v>1095</v>
      </c>
      <c r="E2545" s="7" t="s">
        <v>11</v>
      </c>
      <c r="F2545" s="7" t="s">
        <v>1085</v>
      </c>
      <c r="G2545" s="7" t="s">
        <v>1019</v>
      </c>
      <c r="H2545" s="7" t="s">
        <v>491</v>
      </c>
      <c r="I2545" s="7" t="s">
        <v>492</v>
      </c>
      <c r="J2545" s="6" t="s">
        <v>553</v>
      </c>
      <c r="K2545" s="1">
        <v>0</v>
      </c>
      <c r="L2545" s="1">
        <v>48000</v>
      </c>
      <c r="M2545" s="1">
        <v>48000</v>
      </c>
      <c r="N2545" s="2">
        <v>0</v>
      </c>
      <c r="O2545" s="2">
        <v>5.0999999999999996</v>
      </c>
      <c r="P2545" s="16">
        <v>5.0342500000000001</v>
      </c>
    </row>
    <row r="2546" spans="1:16" x14ac:dyDescent="0.35">
      <c r="A2546" s="23" t="str">
        <f t="shared" si="80"/>
        <v>07</v>
      </c>
      <c r="B2546" s="23">
        <f t="shared" si="81"/>
        <v>1022459</v>
      </c>
      <c r="C2546" s="6" t="s">
        <v>1320</v>
      </c>
      <c r="D2546" s="7" t="s">
        <v>1095</v>
      </c>
      <c r="E2546" s="7" t="s">
        <v>11</v>
      </c>
      <c r="F2546" s="7" t="s">
        <v>1085</v>
      </c>
      <c r="G2546" s="7" t="s">
        <v>1036</v>
      </c>
      <c r="H2546" s="7" t="s">
        <v>1397</v>
      </c>
      <c r="I2546" s="7" t="s">
        <v>1398</v>
      </c>
      <c r="J2546" s="6" t="s">
        <v>553</v>
      </c>
      <c r="K2546" s="1"/>
      <c r="L2546" s="1"/>
      <c r="M2546" s="1">
        <v>42</v>
      </c>
      <c r="N2546" s="2"/>
      <c r="O2546" s="2"/>
      <c r="P2546" s="16">
        <v>7.2</v>
      </c>
    </row>
    <row r="2547" spans="1:16" x14ac:dyDescent="0.35">
      <c r="A2547" s="23" t="str">
        <f t="shared" si="80"/>
        <v>07</v>
      </c>
      <c r="B2547" s="23">
        <f t="shared" si="81"/>
        <v>1021187</v>
      </c>
      <c r="C2547" s="6" t="s">
        <v>1320</v>
      </c>
      <c r="D2547" s="7" t="s">
        <v>1095</v>
      </c>
      <c r="E2547" s="7" t="s">
        <v>11</v>
      </c>
      <c r="F2547" s="7" t="s">
        <v>1080</v>
      </c>
      <c r="G2547" s="7" t="s">
        <v>1029</v>
      </c>
      <c r="H2547" s="7" t="s">
        <v>137</v>
      </c>
      <c r="I2547" s="7" t="s">
        <v>138</v>
      </c>
      <c r="J2547" s="6" t="s">
        <v>553</v>
      </c>
      <c r="K2547" s="1">
        <v>24000</v>
      </c>
      <c r="L2547" s="1">
        <v>24000</v>
      </c>
      <c r="M2547" s="1">
        <v>24000</v>
      </c>
      <c r="N2547" s="2">
        <v>2.08666666666667</v>
      </c>
      <c r="O2547" s="2">
        <v>2.08666666666667</v>
      </c>
      <c r="P2547" s="16">
        <v>2.0341666666666698</v>
      </c>
    </row>
    <row r="2548" spans="1:16" x14ac:dyDescent="0.35">
      <c r="A2548" s="23" t="str">
        <f t="shared" si="80"/>
        <v>07</v>
      </c>
      <c r="B2548" s="23">
        <f t="shared" si="81"/>
        <v>1022196</v>
      </c>
      <c r="C2548" s="6" t="s">
        <v>1320</v>
      </c>
      <c r="D2548" s="7" t="s">
        <v>1095</v>
      </c>
      <c r="E2548" s="7" t="s">
        <v>11</v>
      </c>
      <c r="F2548" s="7" t="s">
        <v>1080</v>
      </c>
      <c r="G2548" s="7" t="s">
        <v>1030</v>
      </c>
      <c r="H2548" s="7" t="s">
        <v>446</v>
      </c>
      <c r="I2548" s="7" t="s">
        <v>447</v>
      </c>
      <c r="J2548" s="6" t="s">
        <v>553</v>
      </c>
      <c r="K2548" s="1">
        <v>96000</v>
      </c>
      <c r="L2548" s="1">
        <v>24000</v>
      </c>
      <c r="M2548" s="1">
        <v>95800</v>
      </c>
      <c r="N2548" s="2">
        <v>1.04917708333333</v>
      </c>
      <c r="O2548" s="2">
        <v>0.91166666666666596</v>
      </c>
      <c r="P2548" s="16">
        <v>0.87174495511482197</v>
      </c>
    </row>
    <row r="2549" spans="1:16" x14ac:dyDescent="0.35">
      <c r="A2549" s="23" t="str">
        <f t="shared" si="80"/>
        <v>07</v>
      </c>
      <c r="B2549" s="23">
        <f t="shared" si="81"/>
        <v>1021385</v>
      </c>
      <c r="C2549" s="6" t="s">
        <v>1320</v>
      </c>
      <c r="D2549" s="7" t="s">
        <v>1095</v>
      </c>
      <c r="E2549" s="7" t="s">
        <v>11</v>
      </c>
      <c r="F2549" s="7" t="s">
        <v>1080</v>
      </c>
      <c r="G2549" s="7" t="s">
        <v>1031</v>
      </c>
      <c r="H2549" s="7" t="s">
        <v>147</v>
      </c>
      <c r="I2549" s="7" t="s">
        <v>148</v>
      </c>
      <c r="J2549" s="6" t="s">
        <v>553</v>
      </c>
      <c r="K2549" s="1">
        <v>96000</v>
      </c>
      <c r="L2549" s="1">
        <v>96000</v>
      </c>
      <c r="M2549" s="1">
        <v>144200</v>
      </c>
      <c r="N2549" s="2">
        <v>1.0791770833333301</v>
      </c>
      <c r="O2549" s="2">
        <v>1.0791770833333301</v>
      </c>
      <c r="P2549" s="16">
        <v>0.81395862205270397</v>
      </c>
    </row>
    <row r="2550" spans="1:16" x14ac:dyDescent="0.35">
      <c r="A2550" s="23" t="str">
        <f t="shared" si="80"/>
        <v>07</v>
      </c>
      <c r="B2550" s="23">
        <f t="shared" si="81"/>
        <v>1020352</v>
      </c>
      <c r="C2550" s="6" t="s">
        <v>1320</v>
      </c>
      <c r="D2550" s="7" t="s">
        <v>1095</v>
      </c>
      <c r="E2550" s="7" t="s">
        <v>11</v>
      </c>
      <c r="F2550" s="7" t="s">
        <v>1080</v>
      </c>
      <c r="G2550" s="7" t="s">
        <v>1008</v>
      </c>
      <c r="H2550" s="7" t="s">
        <v>31</v>
      </c>
      <c r="I2550" s="7" t="s">
        <v>32</v>
      </c>
      <c r="J2550" s="6" t="s">
        <v>553</v>
      </c>
      <c r="K2550" s="1">
        <v>48000</v>
      </c>
      <c r="L2550" s="1">
        <v>48000</v>
      </c>
      <c r="M2550" s="1">
        <v>48000</v>
      </c>
      <c r="N2550" s="2">
        <v>1.39916666666667</v>
      </c>
      <c r="O2550" s="2">
        <v>1.39916666666667</v>
      </c>
      <c r="P2550" s="16">
        <v>1.34864583333333</v>
      </c>
    </row>
    <row r="2551" spans="1:16" x14ac:dyDescent="0.35">
      <c r="A2551" s="23" t="str">
        <f t="shared" si="80"/>
        <v>07</v>
      </c>
      <c r="B2551" s="23">
        <f t="shared" si="81"/>
        <v>1021039</v>
      </c>
      <c r="C2551" s="6" t="s">
        <v>1320</v>
      </c>
      <c r="D2551" s="7" t="s">
        <v>1095</v>
      </c>
      <c r="E2551" s="7" t="s">
        <v>11</v>
      </c>
      <c r="F2551" s="7" t="s">
        <v>1080</v>
      </c>
      <c r="G2551" s="7" t="s">
        <v>1024</v>
      </c>
      <c r="H2551" s="7" t="s">
        <v>107</v>
      </c>
      <c r="I2551" s="7" t="s">
        <v>484</v>
      </c>
      <c r="J2551" s="6" t="s">
        <v>553</v>
      </c>
      <c r="K2551" s="1">
        <v>0</v>
      </c>
      <c r="L2551" s="1">
        <v>120000</v>
      </c>
      <c r="M2551" s="1">
        <v>50039</v>
      </c>
      <c r="N2551" s="2">
        <v>0</v>
      </c>
      <c r="O2551" s="2">
        <v>0.60666666666666702</v>
      </c>
      <c r="P2551" s="16">
        <v>0.534321145506505</v>
      </c>
    </row>
    <row r="2552" spans="1:16" x14ac:dyDescent="0.35">
      <c r="A2552" s="23" t="str">
        <f t="shared" si="80"/>
        <v>07</v>
      </c>
      <c r="B2552" s="23">
        <f t="shared" si="81"/>
        <v>1021864</v>
      </c>
      <c r="C2552" s="6" t="s">
        <v>1320</v>
      </c>
      <c r="D2552" s="7" t="s">
        <v>1095</v>
      </c>
      <c r="E2552" s="7" t="s">
        <v>11</v>
      </c>
      <c r="F2552" s="7" t="s">
        <v>1080</v>
      </c>
      <c r="G2552" s="7" t="s">
        <v>1024</v>
      </c>
      <c r="H2552" s="7" t="s">
        <v>195</v>
      </c>
      <c r="I2552" s="7" t="s">
        <v>196</v>
      </c>
      <c r="J2552" s="6" t="s">
        <v>553</v>
      </c>
      <c r="K2552" s="1"/>
      <c r="L2552" s="1"/>
      <c r="M2552" s="1">
        <v>21961</v>
      </c>
      <c r="N2552" s="2"/>
      <c r="O2552" s="2"/>
      <c r="P2552" s="16">
        <v>0.60416666818450904</v>
      </c>
    </row>
    <row r="2553" spans="1:16" x14ac:dyDescent="0.35">
      <c r="A2553" s="23" t="str">
        <f t="shared" si="80"/>
        <v>07</v>
      </c>
      <c r="B2553" s="23">
        <f t="shared" si="81"/>
        <v>1100407</v>
      </c>
      <c r="C2553" s="6" t="s">
        <v>1320</v>
      </c>
      <c r="D2553" s="7" t="s">
        <v>1095</v>
      </c>
      <c r="E2553" s="7" t="s">
        <v>11</v>
      </c>
      <c r="F2553" s="7" t="s">
        <v>1238</v>
      </c>
      <c r="G2553" s="7" t="s">
        <v>1218</v>
      </c>
      <c r="H2553" s="7" t="s">
        <v>1227</v>
      </c>
      <c r="I2553" s="7" t="s">
        <v>1228</v>
      </c>
      <c r="J2553" s="6" t="s">
        <v>1216</v>
      </c>
      <c r="K2553" s="1"/>
      <c r="L2553" s="1"/>
      <c r="M2553" s="1">
        <v>12000</v>
      </c>
      <c r="N2553" s="2"/>
      <c r="O2553" s="2"/>
      <c r="P2553" s="16">
        <v>3.6596655500000002</v>
      </c>
    </row>
    <row r="2554" spans="1:16" x14ac:dyDescent="0.35">
      <c r="A2554" s="23" t="str">
        <f t="shared" si="80"/>
        <v>07</v>
      </c>
      <c r="B2554" s="23">
        <f t="shared" si="81"/>
        <v>1100408</v>
      </c>
      <c r="C2554" s="6" t="s">
        <v>1320</v>
      </c>
      <c r="D2554" s="7" t="s">
        <v>1095</v>
      </c>
      <c r="E2554" s="7" t="s">
        <v>11</v>
      </c>
      <c r="F2554" s="7" t="s">
        <v>1238</v>
      </c>
      <c r="G2554" s="7" t="s">
        <v>1218</v>
      </c>
      <c r="H2554" s="7" t="s">
        <v>1229</v>
      </c>
      <c r="I2554" s="7" t="s">
        <v>1230</v>
      </c>
      <c r="J2554" s="6" t="s">
        <v>1216</v>
      </c>
      <c r="K2554" s="1"/>
      <c r="L2554" s="1"/>
      <c r="M2554" s="1">
        <v>6000</v>
      </c>
      <c r="N2554" s="2"/>
      <c r="O2554" s="2"/>
      <c r="P2554" s="16">
        <v>3.65966556666667</v>
      </c>
    </row>
    <row r="2555" spans="1:16" x14ac:dyDescent="0.35">
      <c r="A2555" s="23" t="str">
        <f t="shared" si="80"/>
        <v>07</v>
      </c>
      <c r="B2555" s="23">
        <f t="shared" si="81"/>
        <v>1020925</v>
      </c>
      <c r="C2555" s="6" t="s">
        <v>1320</v>
      </c>
      <c r="D2555" s="7" t="s">
        <v>1095</v>
      </c>
      <c r="E2555" s="7" t="s">
        <v>11</v>
      </c>
      <c r="F2555" s="7" t="s">
        <v>1078</v>
      </c>
      <c r="G2555" s="7" t="s">
        <v>1021</v>
      </c>
      <c r="H2555" s="7" t="s">
        <v>93</v>
      </c>
      <c r="I2555" s="7" t="s">
        <v>94</v>
      </c>
      <c r="J2555" s="6" t="s">
        <v>553</v>
      </c>
      <c r="K2555" s="1">
        <v>96000</v>
      </c>
      <c r="L2555" s="1">
        <v>0</v>
      </c>
      <c r="M2555" s="1">
        <v>84000</v>
      </c>
      <c r="N2555" s="2">
        <v>1.4116770833333301</v>
      </c>
      <c r="O2555" s="2">
        <v>0</v>
      </c>
      <c r="P2555" s="16">
        <v>1.41059523809524</v>
      </c>
    </row>
    <row r="2556" spans="1:16" x14ac:dyDescent="0.35">
      <c r="A2556" s="23" t="str">
        <f t="shared" si="80"/>
        <v>07</v>
      </c>
      <c r="B2556" s="23">
        <f t="shared" si="81"/>
        <v>1020367</v>
      </c>
      <c r="C2556" s="6" t="s">
        <v>1320</v>
      </c>
      <c r="D2556" s="7" t="s">
        <v>1095</v>
      </c>
      <c r="E2556" s="7" t="s">
        <v>11</v>
      </c>
      <c r="F2556" s="7" t="s">
        <v>1078</v>
      </c>
      <c r="G2556" s="7" t="s">
        <v>1009</v>
      </c>
      <c r="H2556" s="7" t="s">
        <v>33</v>
      </c>
      <c r="I2556" s="7" t="s">
        <v>34</v>
      </c>
      <c r="J2556" s="6" t="s">
        <v>553</v>
      </c>
      <c r="K2556" s="1">
        <v>96000</v>
      </c>
      <c r="L2556" s="1">
        <v>96000</v>
      </c>
      <c r="M2556" s="1">
        <v>89000</v>
      </c>
      <c r="N2556" s="2">
        <v>1.18667708333333</v>
      </c>
      <c r="O2556" s="2">
        <v>1.18667708333333</v>
      </c>
      <c r="P2556" s="16">
        <v>1.2156197752808999</v>
      </c>
    </row>
    <row r="2557" spans="1:16" x14ac:dyDescent="0.35">
      <c r="A2557" s="23" t="str">
        <f t="shared" si="80"/>
        <v>07</v>
      </c>
      <c r="B2557" s="23">
        <f t="shared" si="81"/>
        <v>1021023</v>
      </c>
      <c r="C2557" s="6" t="s">
        <v>1320</v>
      </c>
      <c r="D2557" s="7" t="s">
        <v>1095</v>
      </c>
      <c r="E2557" s="7" t="s">
        <v>11</v>
      </c>
      <c r="F2557" s="7" t="s">
        <v>1078</v>
      </c>
      <c r="G2557" s="7" t="s">
        <v>1009</v>
      </c>
      <c r="H2557" s="7" t="s">
        <v>106</v>
      </c>
      <c r="I2557" s="7" t="s">
        <v>483</v>
      </c>
      <c r="J2557" s="6" t="s">
        <v>553</v>
      </c>
      <c r="K2557" s="1">
        <v>120000</v>
      </c>
      <c r="L2557" s="1">
        <v>120000</v>
      </c>
      <c r="M2557" s="1">
        <v>119000</v>
      </c>
      <c r="N2557" s="2">
        <v>1.1466750000000001</v>
      </c>
      <c r="O2557" s="2">
        <v>1.1466750000000001</v>
      </c>
      <c r="P2557" s="16">
        <v>1.13041666638655</v>
      </c>
    </row>
    <row r="2558" spans="1:16" x14ac:dyDescent="0.35">
      <c r="A2558" s="23" t="str">
        <f t="shared" si="80"/>
        <v>07</v>
      </c>
      <c r="B2558" s="23">
        <f t="shared" si="81"/>
        <v>1021077</v>
      </c>
      <c r="C2558" s="6" t="s">
        <v>1320</v>
      </c>
      <c r="D2558" s="7" t="s">
        <v>1095</v>
      </c>
      <c r="E2558" s="7" t="s">
        <v>11</v>
      </c>
      <c r="F2558" s="7" t="s">
        <v>1078</v>
      </c>
      <c r="G2558" s="7" t="s">
        <v>1009</v>
      </c>
      <c r="H2558" s="7" t="s">
        <v>536</v>
      </c>
      <c r="I2558" s="7" t="s">
        <v>243</v>
      </c>
      <c r="J2558" s="6" t="s">
        <v>553</v>
      </c>
      <c r="K2558" s="1">
        <v>24000</v>
      </c>
      <c r="L2558" s="1">
        <v>24000</v>
      </c>
      <c r="M2558" s="1">
        <v>24000</v>
      </c>
      <c r="N2558" s="2">
        <v>0</v>
      </c>
      <c r="O2558" s="2">
        <v>0</v>
      </c>
      <c r="P2558" s="16">
        <v>1.1372916666666699</v>
      </c>
    </row>
    <row r="2559" spans="1:16" x14ac:dyDescent="0.35">
      <c r="A2559" s="23" t="str">
        <f t="shared" si="80"/>
        <v>07</v>
      </c>
      <c r="B2559" s="23">
        <f t="shared" si="81"/>
        <v>1021085</v>
      </c>
      <c r="C2559" s="6" t="s">
        <v>1320</v>
      </c>
      <c r="D2559" s="7" t="s">
        <v>1095</v>
      </c>
      <c r="E2559" s="7" t="s">
        <v>11</v>
      </c>
      <c r="F2559" s="7" t="s">
        <v>1078</v>
      </c>
      <c r="G2559" s="7" t="s">
        <v>1009</v>
      </c>
      <c r="H2559" s="7" t="s">
        <v>114</v>
      </c>
      <c r="I2559" s="7" t="s">
        <v>115</v>
      </c>
      <c r="J2559" s="6" t="s">
        <v>553</v>
      </c>
      <c r="K2559" s="1">
        <v>0</v>
      </c>
      <c r="L2559" s="1">
        <v>0</v>
      </c>
      <c r="M2559" s="1">
        <v>1700</v>
      </c>
      <c r="N2559" s="2">
        <v>0</v>
      </c>
      <c r="O2559" s="2">
        <v>0</v>
      </c>
      <c r="P2559" s="16">
        <v>1.223867</v>
      </c>
    </row>
    <row r="2560" spans="1:16" x14ac:dyDescent="0.35">
      <c r="A2560" s="23" t="str">
        <f t="shared" si="80"/>
        <v>07</v>
      </c>
      <c r="B2560" s="23">
        <f t="shared" si="81"/>
        <v>1022150</v>
      </c>
      <c r="C2560" s="6" t="s">
        <v>1320</v>
      </c>
      <c r="D2560" s="7" t="s">
        <v>1095</v>
      </c>
      <c r="E2560" s="7" t="s">
        <v>11</v>
      </c>
      <c r="F2560" s="7" t="s">
        <v>1078</v>
      </c>
      <c r="G2560" s="7" t="s">
        <v>1009</v>
      </c>
      <c r="H2560" s="7" t="s">
        <v>242</v>
      </c>
      <c r="I2560" s="7" t="s">
        <v>243</v>
      </c>
      <c r="J2560" s="6" t="s">
        <v>553</v>
      </c>
      <c r="K2560" s="1">
        <v>96000</v>
      </c>
      <c r="L2560" s="1">
        <v>96000</v>
      </c>
      <c r="M2560" s="1">
        <v>120000</v>
      </c>
      <c r="N2560" s="2">
        <v>1.29167708333333</v>
      </c>
      <c r="O2560" s="2">
        <v>1.29167708333333</v>
      </c>
      <c r="P2560" s="16">
        <v>1.2841309133333301</v>
      </c>
    </row>
    <row r="2561" spans="1:16" x14ac:dyDescent="0.35">
      <c r="A2561" s="23" t="str">
        <f t="shared" si="80"/>
        <v>07</v>
      </c>
      <c r="B2561" s="23">
        <f t="shared" si="81"/>
        <v>1022920</v>
      </c>
      <c r="C2561" s="6" t="s">
        <v>1320</v>
      </c>
      <c r="D2561" s="7" t="s">
        <v>1095</v>
      </c>
      <c r="E2561" s="7" t="s">
        <v>11</v>
      </c>
      <c r="F2561" s="7" t="s">
        <v>1078</v>
      </c>
      <c r="G2561" s="7" t="s">
        <v>1009</v>
      </c>
      <c r="H2561" s="7" t="s">
        <v>380</v>
      </c>
      <c r="I2561" s="7" t="s">
        <v>381</v>
      </c>
      <c r="J2561" s="6" t="s">
        <v>553</v>
      </c>
      <c r="K2561" s="1">
        <v>24000</v>
      </c>
      <c r="L2561" s="1">
        <v>0</v>
      </c>
      <c r="M2561" s="1"/>
      <c r="N2561" s="2">
        <v>1.13666666666667</v>
      </c>
      <c r="O2561" s="2">
        <v>0</v>
      </c>
      <c r="P2561" s="16"/>
    </row>
    <row r="2562" spans="1:16" x14ac:dyDescent="0.35">
      <c r="A2562" s="23" t="str">
        <f t="shared" si="80"/>
        <v>07</v>
      </c>
      <c r="B2562" s="23">
        <f t="shared" si="81"/>
        <v>1022921</v>
      </c>
      <c r="C2562" s="6" t="s">
        <v>1320</v>
      </c>
      <c r="D2562" s="7" t="s">
        <v>1095</v>
      </c>
      <c r="E2562" s="7" t="s">
        <v>11</v>
      </c>
      <c r="F2562" s="7" t="s">
        <v>1078</v>
      </c>
      <c r="G2562" s="7" t="s">
        <v>1009</v>
      </c>
      <c r="H2562" s="7" t="s">
        <v>382</v>
      </c>
      <c r="I2562" s="7" t="s">
        <v>383</v>
      </c>
      <c r="J2562" s="6" t="s">
        <v>553</v>
      </c>
      <c r="K2562" s="1">
        <v>0</v>
      </c>
      <c r="L2562" s="1">
        <v>23000</v>
      </c>
      <c r="M2562" s="1">
        <v>23000</v>
      </c>
      <c r="N2562" s="2">
        <v>0</v>
      </c>
      <c r="O2562" s="2">
        <v>1.4</v>
      </c>
      <c r="P2562" s="16">
        <v>1.4</v>
      </c>
    </row>
    <row r="2563" spans="1:16" x14ac:dyDescent="0.35">
      <c r="A2563" s="23" t="str">
        <f t="shared" si="80"/>
        <v>07</v>
      </c>
      <c r="B2563" s="23">
        <f t="shared" si="81"/>
        <v>1021111</v>
      </c>
      <c r="C2563" s="6" t="s">
        <v>1320</v>
      </c>
      <c r="D2563" s="7" t="s">
        <v>1095</v>
      </c>
      <c r="E2563" s="7" t="s">
        <v>11</v>
      </c>
      <c r="F2563" s="7" t="s">
        <v>1078</v>
      </c>
      <c r="G2563" s="7" t="s">
        <v>1027</v>
      </c>
      <c r="H2563" s="7" t="s">
        <v>121</v>
      </c>
      <c r="I2563" s="7" t="s">
        <v>122</v>
      </c>
      <c r="J2563" s="6" t="s">
        <v>553</v>
      </c>
      <c r="K2563" s="1">
        <v>6000</v>
      </c>
      <c r="L2563" s="1">
        <v>6000</v>
      </c>
      <c r="M2563" s="1">
        <v>6000</v>
      </c>
      <c r="N2563" s="2">
        <v>1.28666666666667</v>
      </c>
      <c r="O2563" s="2">
        <v>1.28666666666667</v>
      </c>
      <c r="P2563" s="16">
        <v>1.3</v>
      </c>
    </row>
    <row r="2564" spans="1:16" x14ac:dyDescent="0.35">
      <c r="A2564" s="23" t="str">
        <f t="shared" si="80"/>
        <v>07</v>
      </c>
      <c r="B2564" s="23">
        <f t="shared" si="81"/>
        <v>1020339</v>
      </c>
      <c r="C2564" s="6" t="s">
        <v>1320</v>
      </c>
      <c r="D2564" s="7" t="s">
        <v>1095</v>
      </c>
      <c r="E2564" s="7" t="s">
        <v>11</v>
      </c>
      <c r="F2564" s="7" t="s">
        <v>1078</v>
      </c>
      <c r="G2564" s="7" t="s">
        <v>1006</v>
      </c>
      <c r="H2564" s="7" t="s">
        <v>27</v>
      </c>
      <c r="I2564" s="7" t="s">
        <v>28</v>
      </c>
      <c r="J2564" s="6" t="s">
        <v>553</v>
      </c>
      <c r="K2564" s="1">
        <v>48000</v>
      </c>
      <c r="L2564" s="1">
        <v>48000</v>
      </c>
      <c r="M2564" s="1">
        <v>24000</v>
      </c>
      <c r="N2564" s="2">
        <v>1.58666666666667</v>
      </c>
      <c r="O2564" s="2">
        <v>1.58666666666667</v>
      </c>
      <c r="P2564" s="16">
        <v>1.72012916666667</v>
      </c>
    </row>
    <row r="2565" spans="1:16" x14ac:dyDescent="0.35">
      <c r="A2565" s="23" t="str">
        <f t="shared" ref="A2565:A2628" si="82">MID(C2565,1,2)</f>
        <v>07</v>
      </c>
      <c r="B2565" s="23">
        <f t="shared" ref="B2565:B2628" si="83">+H2565*1</f>
        <v>1022217</v>
      </c>
      <c r="C2565" s="6" t="s">
        <v>1320</v>
      </c>
      <c r="D2565" s="7" t="s">
        <v>1095</v>
      </c>
      <c r="E2565" s="7" t="s">
        <v>11</v>
      </c>
      <c r="F2565" s="7" t="s">
        <v>1078</v>
      </c>
      <c r="G2565" s="7" t="s">
        <v>1006</v>
      </c>
      <c r="H2565" s="7" t="s">
        <v>256</v>
      </c>
      <c r="I2565" s="7" t="s">
        <v>257</v>
      </c>
      <c r="J2565" s="6" t="s">
        <v>553</v>
      </c>
      <c r="K2565" s="1"/>
      <c r="L2565" s="1"/>
      <c r="M2565" s="1">
        <v>24000</v>
      </c>
      <c r="N2565" s="2"/>
      <c r="O2565" s="2"/>
      <c r="P2565" s="16">
        <v>1.5</v>
      </c>
    </row>
    <row r="2566" spans="1:16" x14ac:dyDescent="0.35">
      <c r="A2566" s="23" t="str">
        <f t="shared" si="82"/>
        <v>07</v>
      </c>
      <c r="B2566" s="23">
        <f t="shared" si="83"/>
        <v>1022290</v>
      </c>
      <c r="C2566" s="6" t="s">
        <v>1320</v>
      </c>
      <c r="D2566" s="7" t="s">
        <v>1095</v>
      </c>
      <c r="E2566" s="7" t="s">
        <v>11</v>
      </c>
      <c r="F2566" s="7" t="s">
        <v>1078</v>
      </c>
      <c r="G2566" s="7" t="s">
        <v>1006</v>
      </c>
      <c r="H2566" s="7" t="s">
        <v>1287</v>
      </c>
      <c r="I2566" s="7" t="s">
        <v>1288</v>
      </c>
      <c r="J2566" s="6" t="s">
        <v>553</v>
      </c>
      <c r="K2566" s="1">
        <v>0</v>
      </c>
      <c r="L2566" s="1">
        <v>24000</v>
      </c>
      <c r="M2566" s="1"/>
      <c r="N2566" s="2">
        <v>0</v>
      </c>
      <c r="O2566" s="2">
        <v>0</v>
      </c>
      <c r="P2566" s="16"/>
    </row>
    <row r="2567" spans="1:16" x14ac:dyDescent="0.35">
      <c r="A2567" s="23" t="str">
        <f t="shared" si="82"/>
        <v>07</v>
      </c>
      <c r="B2567" s="23">
        <f t="shared" si="83"/>
        <v>1021279</v>
      </c>
      <c r="C2567" s="6" t="s">
        <v>1320</v>
      </c>
      <c r="D2567" s="7" t="s">
        <v>1095</v>
      </c>
      <c r="E2567" s="7" t="s">
        <v>11</v>
      </c>
      <c r="F2567" s="7" t="s">
        <v>1084</v>
      </c>
      <c r="G2567" s="7" t="s">
        <v>1017</v>
      </c>
      <c r="H2567" s="7" t="s">
        <v>1252</v>
      </c>
      <c r="I2567" s="7" t="s">
        <v>357</v>
      </c>
      <c r="J2567" s="6" t="s">
        <v>553</v>
      </c>
      <c r="K2567" s="1">
        <v>24000</v>
      </c>
      <c r="L2567" s="1">
        <v>24000</v>
      </c>
      <c r="M2567" s="1">
        <v>24000</v>
      </c>
      <c r="N2567" s="2">
        <v>1.33666666666667</v>
      </c>
      <c r="O2567" s="2">
        <v>1.33666666666667</v>
      </c>
      <c r="P2567" s="16">
        <v>1.6402083333333299</v>
      </c>
    </row>
    <row r="2568" spans="1:16" x14ac:dyDescent="0.35">
      <c r="A2568" s="23" t="str">
        <f t="shared" si="82"/>
        <v>07</v>
      </c>
      <c r="B2568" s="23">
        <f t="shared" si="83"/>
        <v>1020848</v>
      </c>
      <c r="C2568" s="6" t="s">
        <v>1320</v>
      </c>
      <c r="D2568" s="7" t="s">
        <v>1095</v>
      </c>
      <c r="E2568" s="7" t="s">
        <v>11</v>
      </c>
      <c r="F2568" s="7" t="s">
        <v>1075</v>
      </c>
      <c r="G2568" s="7" t="s">
        <v>1002</v>
      </c>
      <c r="H2568" s="7" t="s">
        <v>75</v>
      </c>
      <c r="I2568" s="7" t="s">
        <v>76</v>
      </c>
      <c r="J2568" s="6" t="s">
        <v>553</v>
      </c>
      <c r="K2568" s="1">
        <v>72000</v>
      </c>
      <c r="L2568" s="1">
        <v>72000</v>
      </c>
      <c r="M2568" s="1">
        <v>48000</v>
      </c>
      <c r="N2568" s="2">
        <v>3.23</v>
      </c>
      <c r="O2568" s="2">
        <v>3.23</v>
      </c>
      <c r="P2568" s="16">
        <v>3.1487500000000002</v>
      </c>
    </row>
    <row r="2569" spans="1:16" x14ac:dyDescent="0.35">
      <c r="A2569" s="23" t="str">
        <f t="shared" si="82"/>
        <v>07</v>
      </c>
      <c r="B2569" s="23">
        <f t="shared" si="83"/>
        <v>1010877</v>
      </c>
      <c r="C2569" s="6" t="s">
        <v>1320</v>
      </c>
      <c r="D2569" s="7" t="s">
        <v>1095</v>
      </c>
      <c r="E2569" s="7" t="s">
        <v>11</v>
      </c>
      <c r="F2569" s="7" t="s">
        <v>1065</v>
      </c>
      <c r="G2569" s="7" t="s">
        <v>981</v>
      </c>
      <c r="H2569" s="7" t="s">
        <v>660</v>
      </c>
      <c r="I2569" s="7" t="s">
        <v>661</v>
      </c>
      <c r="J2569" s="6" t="s">
        <v>658</v>
      </c>
      <c r="K2569" s="1">
        <v>48000</v>
      </c>
      <c r="L2569" s="1">
        <v>48000</v>
      </c>
      <c r="M2569" s="1">
        <v>40590</v>
      </c>
      <c r="N2569" s="2">
        <v>0</v>
      </c>
      <c r="O2569" s="2">
        <v>1.08666666666667</v>
      </c>
      <c r="P2569" s="16">
        <v>1.06654252771619</v>
      </c>
    </row>
    <row r="2570" spans="1:16" x14ac:dyDescent="0.35">
      <c r="A2570" s="23" t="str">
        <f t="shared" si="82"/>
        <v>07</v>
      </c>
      <c r="B2570" s="23">
        <f t="shared" si="83"/>
        <v>1012207</v>
      </c>
      <c r="C2570" s="6" t="s">
        <v>1320</v>
      </c>
      <c r="D2570" s="7" t="s">
        <v>1095</v>
      </c>
      <c r="E2570" s="7" t="s">
        <v>11</v>
      </c>
      <c r="F2570" s="7" t="s">
        <v>1065</v>
      </c>
      <c r="G2570" s="7" t="s">
        <v>981</v>
      </c>
      <c r="H2570" s="7" t="s">
        <v>760</v>
      </c>
      <c r="I2570" s="7" t="s">
        <v>761</v>
      </c>
      <c r="J2570" s="6" t="s">
        <v>658</v>
      </c>
      <c r="K2570" s="1">
        <v>24000</v>
      </c>
      <c r="L2570" s="1">
        <v>24000</v>
      </c>
      <c r="M2570" s="1">
        <v>24000</v>
      </c>
      <c r="N2570" s="2">
        <v>1.28666666666667</v>
      </c>
      <c r="O2570" s="2">
        <v>1.28666666666667</v>
      </c>
      <c r="P2570" s="16">
        <v>1.20729166666667</v>
      </c>
    </row>
    <row r="2571" spans="1:16" x14ac:dyDescent="0.35">
      <c r="A2571" s="23" t="str">
        <f t="shared" si="82"/>
        <v>07</v>
      </c>
      <c r="B2571" s="23">
        <f t="shared" si="83"/>
        <v>1011560</v>
      </c>
      <c r="C2571" s="6" t="s">
        <v>1320</v>
      </c>
      <c r="D2571" s="7" t="s">
        <v>1095</v>
      </c>
      <c r="E2571" s="7" t="s">
        <v>11</v>
      </c>
      <c r="F2571" s="7" t="s">
        <v>1065</v>
      </c>
      <c r="G2571" s="7" t="s">
        <v>989</v>
      </c>
      <c r="H2571" s="7" t="s">
        <v>695</v>
      </c>
      <c r="I2571" s="7" t="s">
        <v>696</v>
      </c>
      <c r="J2571" s="6" t="s">
        <v>658</v>
      </c>
      <c r="K2571" s="1"/>
      <c r="L2571" s="1"/>
      <c r="M2571" s="1">
        <v>15000</v>
      </c>
      <c r="N2571" s="2"/>
      <c r="O2571" s="2"/>
      <c r="P2571" s="16">
        <v>0.75766666666666704</v>
      </c>
    </row>
    <row r="2572" spans="1:16" x14ac:dyDescent="0.35">
      <c r="A2572" s="23" t="str">
        <f t="shared" si="82"/>
        <v>07</v>
      </c>
      <c r="B2572" s="23">
        <f t="shared" si="83"/>
        <v>1012778</v>
      </c>
      <c r="C2572" s="6" t="s">
        <v>1320</v>
      </c>
      <c r="D2572" s="7" t="s">
        <v>1095</v>
      </c>
      <c r="E2572" s="7" t="s">
        <v>11</v>
      </c>
      <c r="F2572" s="7" t="s">
        <v>1065</v>
      </c>
      <c r="G2572" s="7" t="s">
        <v>989</v>
      </c>
      <c r="H2572" s="7" t="s">
        <v>852</v>
      </c>
      <c r="I2572" s="7" t="s">
        <v>853</v>
      </c>
      <c r="J2572" s="6" t="s">
        <v>658</v>
      </c>
      <c r="K2572" s="1"/>
      <c r="L2572" s="1">
        <v>48000</v>
      </c>
      <c r="M2572" s="1">
        <v>48000</v>
      </c>
      <c r="N2572" s="2"/>
      <c r="O2572" s="2">
        <v>0</v>
      </c>
      <c r="P2572" s="16">
        <v>0.76264583333333302</v>
      </c>
    </row>
    <row r="2573" spans="1:16" x14ac:dyDescent="0.35">
      <c r="A2573" s="23" t="str">
        <f t="shared" si="82"/>
        <v>07</v>
      </c>
      <c r="B2573" s="23">
        <f t="shared" si="83"/>
        <v>1012283</v>
      </c>
      <c r="C2573" s="6" t="s">
        <v>1320</v>
      </c>
      <c r="D2573" s="7" t="s">
        <v>1095</v>
      </c>
      <c r="E2573" s="7" t="s">
        <v>11</v>
      </c>
      <c r="F2573" s="7" t="s">
        <v>1065</v>
      </c>
      <c r="G2573" s="7" t="s">
        <v>995</v>
      </c>
      <c r="H2573" s="7" t="s">
        <v>770</v>
      </c>
      <c r="I2573" s="7" t="s">
        <v>771</v>
      </c>
      <c r="J2573" s="6" t="s">
        <v>658</v>
      </c>
      <c r="K2573" s="1">
        <v>144000</v>
      </c>
      <c r="L2573" s="1">
        <v>167000</v>
      </c>
      <c r="M2573" s="1">
        <v>191000</v>
      </c>
      <c r="N2573" s="2">
        <v>0.786673611111111</v>
      </c>
      <c r="O2573" s="2">
        <v>0.78667065868263497</v>
      </c>
      <c r="P2573" s="16">
        <v>0.84235602094240802</v>
      </c>
    </row>
    <row r="2574" spans="1:16" x14ac:dyDescent="0.35">
      <c r="A2574" s="23" t="str">
        <f t="shared" si="82"/>
        <v>07</v>
      </c>
      <c r="B2574" s="23">
        <f t="shared" si="83"/>
        <v>1012763</v>
      </c>
      <c r="C2574" s="6" t="s">
        <v>1320</v>
      </c>
      <c r="D2574" s="7" t="s">
        <v>1095</v>
      </c>
      <c r="E2574" s="7" t="s">
        <v>11</v>
      </c>
      <c r="F2574" s="7" t="s">
        <v>1065</v>
      </c>
      <c r="G2574" s="7" t="s">
        <v>995</v>
      </c>
      <c r="H2574" s="7" t="s">
        <v>847</v>
      </c>
      <c r="I2574" s="7" t="s">
        <v>848</v>
      </c>
      <c r="J2574" s="6" t="s">
        <v>658</v>
      </c>
      <c r="K2574" s="1">
        <v>72000</v>
      </c>
      <c r="L2574" s="1">
        <v>72000</v>
      </c>
      <c r="M2574" s="1">
        <v>48000</v>
      </c>
      <c r="N2574" s="2">
        <v>0.706666666666667</v>
      </c>
      <c r="O2574" s="2">
        <v>0.706666666666667</v>
      </c>
      <c r="P2574" s="16">
        <v>0.85252083333333295</v>
      </c>
    </row>
    <row r="2575" spans="1:16" x14ac:dyDescent="0.35">
      <c r="A2575" s="23" t="str">
        <f t="shared" si="82"/>
        <v>07</v>
      </c>
      <c r="B2575" s="23">
        <f t="shared" si="83"/>
        <v>1030498</v>
      </c>
      <c r="C2575" s="6" t="s">
        <v>1320</v>
      </c>
      <c r="D2575" s="7" t="s">
        <v>1095</v>
      </c>
      <c r="E2575" s="7" t="s">
        <v>11</v>
      </c>
      <c r="F2575" s="7" t="s">
        <v>1065</v>
      </c>
      <c r="G2575" s="7" t="s">
        <v>981</v>
      </c>
      <c r="H2575" s="7" t="s">
        <v>905</v>
      </c>
      <c r="I2575" s="7" t="s">
        <v>906</v>
      </c>
      <c r="J2575" s="6" t="s">
        <v>659</v>
      </c>
      <c r="K2575" s="1">
        <v>12000</v>
      </c>
      <c r="L2575" s="1">
        <v>12000</v>
      </c>
      <c r="M2575" s="1"/>
      <c r="N2575" s="2">
        <v>1.83666666666667</v>
      </c>
      <c r="O2575" s="2">
        <v>1.83666666666667</v>
      </c>
      <c r="P2575" s="16"/>
    </row>
    <row r="2576" spans="1:16" x14ac:dyDescent="0.35">
      <c r="A2576" s="23" t="str">
        <f t="shared" si="82"/>
        <v>07</v>
      </c>
      <c r="B2576" s="23">
        <f t="shared" si="83"/>
        <v>1022821</v>
      </c>
      <c r="C2576" s="6" t="s">
        <v>1320</v>
      </c>
      <c r="D2576" s="7" t="s">
        <v>1095</v>
      </c>
      <c r="E2576" s="7" t="s">
        <v>11</v>
      </c>
      <c r="F2576" s="7" t="s">
        <v>990</v>
      </c>
      <c r="G2576" s="7" t="s">
        <v>990</v>
      </c>
      <c r="H2576" s="7" t="s">
        <v>1401</v>
      </c>
      <c r="I2576" s="7" t="s">
        <v>1402</v>
      </c>
      <c r="J2576" s="6" t="s">
        <v>553</v>
      </c>
      <c r="K2576" s="1"/>
      <c r="L2576" s="1"/>
      <c r="M2576" s="1">
        <v>60</v>
      </c>
      <c r="N2576" s="2"/>
      <c r="O2576" s="2"/>
      <c r="P2576" s="16">
        <v>8.1999999999999993</v>
      </c>
    </row>
    <row r="2577" spans="1:16" x14ac:dyDescent="0.35">
      <c r="A2577" s="23" t="str">
        <f t="shared" si="82"/>
        <v>07</v>
      </c>
      <c r="B2577" s="23">
        <f t="shared" si="83"/>
        <v>1021976</v>
      </c>
      <c r="C2577" s="6" t="s">
        <v>1320</v>
      </c>
      <c r="D2577" s="7" t="s">
        <v>1095</v>
      </c>
      <c r="E2577" s="7" t="s">
        <v>11</v>
      </c>
      <c r="F2577" s="7" t="s">
        <v>1077</v>
      </c>
      <c r="G2577" s="7" t="s">
        <v>1005</v>
      </c>
      <c r="H2577" s="7" t="s">
        <v>213</v>
      </c>
      <c r="I2577" s="7" t="s">
        <v>214</v>
      </c>
      <c r="J2577" s="6" t="s">
        <v>553</v>
      </c>
      <c r="K2577" s="1">
        <v>192000</v>
      </c>
      <c r="L2577" s="1">
        <v>192000</v>
      </c>
      <c r="M2577" s="1">
        <v>190859</v>
      </c>
      <c r="N2577" s="2">
        <v>2.4866718749999999</v>
      </c>
      <c r="O2577" s="2">
        <v>2.4866718749999999</v>
      </c>
      <c r="P2577" s="16">
        <v>2.4754735170990099</v>
      </c>
    </row>
    <row r="2578" spans="1:16" x14ac:dyDescent="0.35">
      <c r="A2578" s="23" t="str">
        <f t="shared" si="82"/>
        <v>07</v>
      </c>
      <c r="B2578" s="23">
        <f t="shared" si="83"/>
        <v>1020886</v>
      </c>
      <c r="C2578" s="6" t="s">
        <v>1320</v>
      </c>
      <c r="D2578" s="7" t="s">
        <v>1095</v>
      </c>
      <c r="E2578" s="7" t="s">
        <v>11</v>
      </c>
      <c r="F2578" s="7" t="s">
        <v>1082</v>
      </c>
      <c r="G2578" s="7" t="s">
        <v>1013</v>
      </c>
      <c r="H2578" s="7" t="s">
        <v>83</v>
      </c>
      <c r="I2578" s="7" t="s">
        <v>84</v>
      </c>
      <c r="J2578" s="6" t="s">
        <v>553</v>
      </c>
      <c r="K2578" s="1">
        <v>0</v>
      </c>
      <c r="L2578" s="1">
        <v>24000</v>
      </c>
      <c r="M2578" s="1"/>
      <c r="N2578" s="2">
        <v>0</v>
      </c>
      <c r="O2578" s="2">
        <v>0</v>
      </c>
      <c r="P2578" s="16"/>
    </row>
    <row r="2579" spans="1:16" x14ac:dyDescent="0.35">
      <c r="A2579" s="23" t="str">
        <f t="shared" si="82"/>
        <v>07</v>
      </c>
      <c r="B2579" s="23">
        <f t="shared" si="83"/>
        <v>1022847</v>
      </c>
      <c r="C2579" s="6" t="s">
        <v>1320</v>
      </c>
      <c r="D2579" s="7" t="s">
        <v>1095</v>
      </c>
      <c r="E2579" s="7" t="s">
        <v>11</v>
      </c>
      <c r="F2579" s="7" t="s">
        <v>1082</v>
      </c>
      <c r="G2579" s="7" t="s">
        <v>1013</v>
      </c>
      <c r="H2579" s="7" t="s">
        <v>354</v>
      </c>
      <c r="I2579" s="7" t="s">
        <v>355</v>
      </c>
      <c r="J2579" s="6" t="s">
        <v>553</v>
      </c>
      <c r="K2579" s="1">
        <v>48000</v>
      </c>
      <c r="L2579" s="1">
        <v>48000</v>
      </c>
      <c r="M2579" s="1">
        <v>48000</v>
      </c>
      <c r="N2579" s="2">
        <v>1.5166666666666699</v>
      </c>
      <c r="O2579" s="2">
        <v>1.5166666666666699</v>
      </c>
      <c r="P2579" s="16">
        <v>1.51583333333333</v>
      </c>
    </row>
    <row r="2580" spans="1:16" x14ac:dyDescent="0.35">
      <c r="A2580" s="23" t="str">
        <f t="shared" si="82"/>
        <v>07</v>
      </c>
      <c r="B2580" s="23">
        <f t="shared" si="83"/>
        <v>1030670</v>
      </c>
      <c r="C2580" s="6" t="s">
        <v>1320</v>
      </c>
      <c r="D2580" s="7" t="s">
        <v>1095</v>
      </c>
      <c r="E2580" s="7" t="s">
        <v>11</v>
      </c>
      <c r="F2580" s="7" t="s">
        <v>1090</v>
      </c>
      <c r="G2580" s="7" t="s">
        <v>1052</v>
      </c>
      <c r="H2580" s="7" t="s">
        <v>927</v>
      </c>
      <c r="I2580" s="7" t="s">
        <v>928</v>
      </c>
      <c r="J2580" s="6" t="s">
        <v>659</v>
      </c>
      <c r="K2580" s="1">
        <v>24000</v>
      </c>
      <c r="L2580" s="1">
        <v>24000</v>
      </c>
      <c r="M2580" s="1"/>
      <c r="N2580" s="2">
        <v>10.8866666666667</v>
      </c>
      <c r="O2580" s="2">
        <v>10.886749999999999</v>
      </c>
      <c r="P2580" s="16"/>
    </row>
    <row r="2581" spans="1:16" x14ac:dyDescent="0.35">
      <c r="A2581" s="23" t="str">
        <f t="shared" si="82"/>
        <v>07</v>
      </c>
      <c r="B2581" s="23">
        <f t="shared" si="83"/>
        <v>1012552</v>
      </c>
      <c r="C2581" s="6" t="s">
        <v>1320</v>
      </c>
      <c r="D2581" s="7" t="s">
        <v>1095</v>
      </c>
      <c r="E2581" s="7" t="s">
        <v>11</v>
      </c>
      <c r="F2581" s="7" t="s">
        <v>1066</v>
      </c>
      <c r="G2581" s="7" t="s">
        <v>982</v>
      </c>
      <c r="H2581" s="7" t="s">
        <v>817</v>
      </c>
      <c r="I2581" s="7" t="s">
        <v>818</v>
      </c>
      <c r="J2581" s="6" t="s">
        <v>658</v>
      </c>
      <c r="K2581" s="1">
        <v>0</v>
      </c>
      <c r="L2581" s="1">
        <v>24000</v>
      </c>
      <c r="M2581" s="1">
        <v>24000</v>
      </c>
      <c r="N2581" s="2">
        <v>0</v>
      </c>
      <c r="O2581" s="2">
        <v>0</v>
      </c>
      <c r="P2581" s="16">
        <v>3.5208333333333299</v>
      </c>
    </row>
    <row r="2582" spans="1:16" x14ac:dyDescent="0.35">
      <c r="A2582" s="23" t="str">
        <f t="shared" si="82"/>
        <v>07</v>
      </c>
      <c r="B2582" s="23">
        <f t="shared" si="83"/>
        <v>1020944</v>
      </c>
      <c r="C2582" s="6" t="s">
        <v>1320</v>
      </c>
      <c r="D2582" s="7" t="s">
        <v>1095</v>
      </c>
      <c r="E2582" s="7" t="s">
        <v>11</v>
      </c>
      <c r="F2582" s="7" t="s">
        <v>1076</v>
      </c>
      <c r="G2582" s="7" t="s">
        <v>1022</v>
      </c>
      <c r="H2582" s="7" t="s">
        <v>95</v>
      </c>
      <c r="I2582" s="7" t="s">
        <v>96</v>
      </c>
      <c r="J2582" s="6" t="s">
        <v>553</v>
      </c>
      <c r="K2582" s="1">
        <v>144000</v>
      </c>
      <c r="L2582" s="1">
        <v>144000</v>
      </c>
      <c r="M2582" s="1">
        <v>168000</v>
      </c>
      <c r="N2582" s="2">
        <v>2.7600069444444402</v>
      </c>
      <c r="O2582" s="2">
        <v>2.7600069444444402</v>
      </c>
      <c r="P2582" s="16">
        <v>2.7542202380952401</v>
      </c>
    </row>
    <row r="2583" spans="1:16" x14ac:dyDescent="0.35">
      <c r="A2583" s="23" t="str">
        <f t="shared" si="82"/>
        <v>07</v>
      </c>
      <c r="B2583" s="23">
        <f t="shared" si="83"/>
        <v>1022709</v>
      </c>
      <c r="C2583" s="6" t="s">
        <v>1320</v>
      </c>
      <c r="D2583" s="7" t="s">
        <v>1095</v>
      </c>
      <c r="E2583" s="7" t="s">
        <v>11</v>
      </c>
      <c r="F2583" s="7" t="s">
        <v>1076</v>
      </c>
      <c r="G2583" s="7" t="s">
        <v>1022</v>
      </c>
      <c r="H2583" s="7" t="s">
        <v>502</v>
      </c>
      <c r="I2583" s="7" t="s">
        <v>503</v>
      </c>
      <c r="J2583" s="6" t="s">
        <v>553</v>
      </c>
      <c r="K2583" s="1">
        <v>144000</v>
      </c>
      <c r="L2583" s="1">
        <v>144000</v>
      </c>
      <c r="M2583" s="1">
        <v>129000</v>
      </c>
      <c r="N2583" s="2">
        <v>2.9066736111111098</v>
      </c>
      <c r="O2583" s="2">
        <v>2.9066736111111098</v>
      </c>
      <c r="P2583" s="16">
        <v>2.8604166666666702</v>
      </c>
    </row>
    <row r="2584" spans="1:16" x14ac:dyDescent="0.35">
      <c r="A2584" s="23" t="str">
        <f t="shared" si="82"/>
        <v>07</v>
      </c>
      <c r="B2584" s="23">
        <f t="shared" si="83"/>
        <v>1021868</v>
      </c>
      <c r="C2584" s="6" t="s">
        <v>1320</v>
      </c>
      <c r="D2584" s="7" t="s">
        <v>1095</v>
      </c>
      <c r="E2584" s="7" t="s">
        <v>11</v>
      </c>
      <c r="F2584" s="7" t="s">
        <v>1076</v>
      </c>
      <c r="G2584" s="7" t="s">
        <v>1004</v>
      </c>
      <c r="H2584" s="7" t="s">
        <v>556</v>
      </c>
      <c r="I2584" s="7" t="s">
        <v>557</v>
      </c>
      <c r="J2584" s="6" t="s">
        <v>553</v>
      </c>
      <c r="K2584" s="1">
        <v>48000</v>
      </c>
      <c r="L2584" s="1">
        <v>48000</v>
      </c>
      <c r="M2584" s="1">
        <v>49000</v>
      </c>
      <c r="N2584" s="2">
        <v>3.0066666666666699</v>
      </c>
      <c r="O2584" s="2">
        <v>3.0066666666666699</v>
      </c>
      <c r="P2584" s="16">
        <v>2.9712448979591799</v>
      </c>
    </row>
    <row r="2585" spans="1:16" x14ac:dyDescent="0.35">
      <c r="A2585" s="23" t="str">
        <f t="shared" si="82"/>
        <v>07</v>
      </c>
      <c r="B2585" s="23">
        <f t="shared" si="83"/>
        <v>1020349</v>
      </c>
      <c r="C2585" s="6" t="s">
        <v>1320</v>
      </c>
      <c r="D2585" s="7" t="s">
        <v>1095</v>
      </c>
      <c r="E2585" s="7" t="s">
        <v>11</v>
      </c>
      <c r="F2585" s="7" t="s">
        <v>1079</v>
      </c>
      <c r="G2585" s="7" t="s">
        <v>1007</v>
      </c>
      <c r="H2585" s="7" t="s">
        <v>29</v>
      </c>
      <c r="I2585" s="7" t="s">
        <v>30</v>
      </c>
      <c r="J2585" s="6" t="s">
        <v>553</v>
      </c>
      <c r="K2585" s="1">
        <v>0</v>
      </c>
      <c r="L2585" s="1">
        <v>0</v>
      </c>
      <c r="M2585" s="1">
        <v>48000</v>
      </c>
      <c r="N2585" s="2">
        <v>0</v>
      </c>
      <c r="O2585" s="2">
        <v>0</v>
      </c>
      <c r="P2585" s="16">
        <v>1.73022916666667</v>
      </c>
    </row>
    <row r="2586" spans="1:16" x14ac:dyDescent="0.35">
      <c r="A2586" s="23" t="str">
        <f t="shared" si="82"/>
        <v>07</v>
      </c>
      <c r="B2586" s="23">
        <f t="shared" si="83"/>
        <v>1022149</v>
      </c>
      <c r="C2586" s="6" t="s">
        <v>1320</v>
      </c>
      <c r="D2586" s="7" t="s">
        <v>1095</v>
      </c>
      <c r="E2586" s="7" t="s">
        <v>11</v>
      </c>
      <c r="F2586" s="7" t="s">
        <v>1079</v>
      </c>
      <c r="G2586" s="7" t="s">
        <v>1007</v>
      </c>
      <c r="H2586" s="7" t="s">
        <v>240</v>
      </c>
      <c r="I2586" s="7" t="s">
        <v>241</v>
      </c>
      <c r="J2586" s="6" t="s">
        <v>553</v>
      </c>
      <c r="K2586" s="1">
        <v>24000</v>
      </c>
      <c r="L2586" s="1">
        <v>12000</v>
      </c>
      <c r="M2586" s="1">
        <v>36000</v>
      </c>
      <c r="N2586" s="2">
        <v>1.9866666666666699</v>
      </c>
      <c r="O2586" s="2">
        <v>1.9866666666666699</v>
      </c>
      <c r="P2586" s="16">
        <v>2.1466469555555601</v>
      </c>
    </row>
    <row r="2587" spans="1:16" x14ac:dyDescent="0.35">
      <c r="A2587" s="23" t="str">
        <f t="shared" si="82"/>
        <v>07</v>
      </c>
      <c r="B2587" s="23">
        <f t="shared" si="83"/>
        <v>1030720</v>
      </c>
      <c r="C2587" s="6" t="s">
        <v>1320</v>
      </c>
      <c r="D2587" s="7" t="s">
        <v>1095</v>
      </c>
      <c r="E2587" s="7" t="s">
        <v>11</v>
      </c>
      <c r="F2587" s="7" t="s">
        <v>1081</v>
      </c>
      <c r="G2587" s="7" t="s">
        <v>1050</v>
      </c>
      <c r="H2587" s="7" t="s">
        <v>942</v>
      </c>
      <c r="I2587" s="7" t="s">
        <v>943</v>
      </c>
      <c r="J2587" s="6" t="s">
        <v>659</v>
      </c>
      <c r="K2587" s="1">
        <v>24000</v>
      </c>
      <c r="L2587" s="1">
        <v>24000</v>
      </c>
      <c r="M2587" s="1">
        <v>24000</v>
      </c>
      <c r="N2587" s="2">
        <v>0.706666666666667</v>
      </c>
      <c r="O2587" s="2">
        <v>0.706666666666667</v>
      </c>
      <c r="P2587" s="16">
        <v>0.72958333333333403</v>
      </c>
    </row>
    <row r="2588" spans="1:16" x14ac:dyDescent="0.35">
      <c r="A2588" s="23" t="str">
        <f t="shared" si="82"/>
        <v>07</v>
      </c>
      <c r="B2588" s="23">
        <f t="shared" si="83"/>
        <v>1022842</v>
      </c>
      <c r="C2588" s="6" t="s">
        <v>1320</v>
      </c>
      <c r="D2588" s="7" t="s">
        <v>1095</v>
      </c>
      <c r="E2588" s="7" t="s">
        <v>11</v>
      </c>
      <c r="F2588" s="7" t="s">
        <v>1081</v>
      </c>
      <c r="G2588" s="7" t="s">
        <v>1195</v>
      </c>
      <c r="H2588" s="7" t="s">
        <v>1193</v>
      </c>
      <c r="I2588" s="7" t="s">
        <v>1194</v>
      </c>
      <c r="J2588" s="6" t="s">
        <v>553</v>
      </c>
      <c r="K2588" s="1">
        <v>48000</v>
      </c>
      <c r="L2588" s="1">
        <v>0</v>
      </c>
      <c r="M2588" s="1"/>
      <c r="N2588" s="2">
        <v>2.3866666666666698</v>
      </c>
      <c r="O2588" s="2">
        <v>0</v>
      </c>
      <c r="P2588" s="16"/>
    </row>
    <row r="2589" spans="1:16" x14ac:dyDescent="0.35">
      <c r="A2589" s="23" t="str">
        <f t="shared" si="82"/>
        <v>07</v>
      </c>
      <c r="B2589" s="23">
        <f t="shared" si="83"/>
        <v>1020412</v>
      </c>
      <c r="C2589" s="6" t="s">
        <v>1320</v>
      </c>
      <c r="D2589" s="7" t="s">
        <v>1095</v>
      </c>
      <c r="E2589" s="7" t="s">
        <v>11</v>
      </c>
      <c r="F2589" s="7" t="s">
        <v>1081</v>
      </c>
      <c r="G2589" s="7" t="s">
        <v>1010</v>
      </c>
      <c r="H2589" s="7" t="s">
        <v>35</v>
      </c>
      <c r="I2589" s="7" t="s">
        <v>36</v>
      </c>
      <c r="J2589" s="6" t="s">
        <v>553</v>
      </c>
      <c r="K2589" s="1">
        <v>120000</v>
      </c>
      <c r="L2589" s="1">
        <v>120000</v>
      </c>
      <c r="M2589" s="1">
        <v>120000</v>
      </c>
      <c r="N2589" s="2">
        <v>1.8466750000000001</v>
      </c>
      <c r="O2589" s="2">
        <v>1.8466750000000001</v>
      </c>
      <c r="P2589" s="16">
        <v>1.8865333333333301</v>
      </c>
    </row>
    <row r="2590" spans="1:16" x14ac:dyDescent="0.35">
      <c r="A2590" s="23" t="str">
        <f t="shared" si="82"/>
        <v>07</v>
      </c>
      <c r="B2590" s="23">
        <f t="shared" si="83"/>
        <v>1021078</v>
      </c>
      <c r="C2590" s="6" t="s">
        <v>1320</v>
      </c>
      <c r="D2590" s="7" t="s">
        <v>1095</v>
      </c>
      <c r="E2590" s="7" t="s">
        <v>11</v>
      </c>
      <c r="F2590" s="7" t="s">
        <v>1081</v>
      </c>
      <c r="G2590" s="7" t="s">
        <v>1010</v>
      </c>
      <c r="H2590" s="7" t="s">
        <v>486</v>
      </c>
      <c r="I2590" s="7" t="s">
        <v>487</v>
      </c>
      <c r="J2590" s="6" t="s">
        <v>553</v>
      </c>
      <c r="K2590" s="1">
        <v>144000</v>
      </c>
      <c r="L2590" s="1">
        <v>144000</v>
      </c>
      <c r="M2590" s="1">
        <v>144001</v>
      </c>
      <c r="N2590" s="2">
        <v>2.2033402777777802</v>
      </c>
      <c r="O2590" s="2">
        <v>2.2033402777777802</v>
      </c>
      <c r="P2590" s="16">
        <v>2.2173055957944698</v>
      </c>
    </row>
    <row r="2591" spans="1:16" x14ac:dyDescent="0.35">
      <c r="A2591" s="23" t="str">
        <f t="shared" si="82"/>
        <v>07</v>
      </c>
      <c r="B2591" s="23">
        <f t="shared" si="83"/>
        <v>1021092</v>
      </c>
      <c r="C2591" s="6" t="s">
        <v>1320</v>
      </c>
      <c r="D2591" s="7" t="s">
        <v>1095</v>
      </c>
      <c r="E2591" s="7" t="s">
        <v>11</v>
      </c>
      <c r="F2591" s="7" t="s">
        <v>1081</v>
      </c>
      <c r="G2591" s="7" t="s">
        <v>1010</v>
      </c>
      <c r="H2591" s="7" t="s">
        <v>116</v>
      </c>
      <c r="I2591" s="7" t="s">
        <v>117</v>
      </c>
      <c r="J2591" s="6" t="s">
        <v>553</v>
      </c>
      <c r="K2591" s="1">
        <v>120000</v>
      </c>
      <c r="L2591" s="1">
        <v>120000</v>
      </c>
      <c r="M2591" s="1">
        <v>120001</v>
      </c>
      <c r="N2591" s="2">
        <v>2.4066749999999999</v>
      </c>
      <c r="O2591" s="2">
        <v>2.4066749999999999</v>
      </c>
      <c r="P2591" s="16">
        <v>2.4309667886100899</v>
      </c>
    </row>
    <row r="2592" spans="1:16" x14ac:dyDescent="0.35">
      <c r="A2592" s="23" t="str">
        <f t="shared" si="82"/>
        <v>07</v>
      </c>
      <c r="B2592" s="23">
        <f t="shared" si="83"/>
        <v>1011582</v>
      </c>
      <c r="C2592" s="6" t="s">
        <v>1320</v>
      </c>
      <c r="D2592" s="7" t="s">
        <v>1095</v>
      </c>
      <c r="E2592" s="7" t="s">
        <v>11</v>
      </c>
      <c r="F2592" s="7" t="s">
        <v>1071</v>
      </c>
      <c r="G2592" s="7" t="s">
        <v>991</v>
      </c>
      <c r="H2592" s="7" t="s">
        <v>698</v>
      </c>
      <c r="I2592" s="7" t="s">
        <v>699</v>
      </c>
      <c r="J2592" s="6" t="s">
        <v>658</v>
      </c>
      <c r="K2592" s="1">
        <v>1516</v>
      </c>
      <c r="L2592" s="1">
        <v>1516</v>
      </c>
      <c r="M2592" s="1"/>
      <c r="N2592" s="2">
        <v>0</v>
      </c>
      <c r="O2592" s="2">
        <v>0</v>
      </c>
      <c r="P2592" s="16"/>
    </row>
    <row r="2593" spans="1:16" x14ac:dyDescent="0.35">
      <c r="A2593" s="23" t="str">
        <f t="shared" si="82"/>
        <v>07</v>
      </c>
      <c r="B2593" s="23">
        <f t="shared" si="83"/>
        <v>1012208</v>
      </c>
      <c r="C2593" s="6" t="s">
        <v>1320</v>
      </c>
      <c r="D2593" s="7" t="s">
        <v>1095</v>
      </c>
      <c r="E2593" s="7" t="s">
        <v>11</v>
      </c>
      <c r="F2593" s="7" t="s">
        <v>1071</v>
      </c>
      <c r="G2593" s="7" t="s">
        <v>991</v>
      </c>
      <c r="H2593" s="7" t="s">
        <v>762</v>
      </c>
      <c r="I2593" s="7" t="s">
        <v>763</v>
      </c>
      <c r="J2593" s="6" t="s">
        <v>658</v>
      </c>
      <c r="K2593" s="1">
        <v>24000</v>
      </c>
      <c r="L2593" s="1">
        <v>24000</v>
      </c>
      <c r="M2593" s="1">
        <v>24000</v>
      </c>
      <c r="N2593" s="2">
        <v>1.4866666666666699</v>
      </c>
      <c r="O2593" s="2">
        <v>1.4866666666666699</v>
      </c>
      <c r="P2593" s="16">
        <v>1.5</v>
      </c>
    </row>
    <row r="2594" spans="1:16" x14ac:dyDescent="0.35">
      <c r="A2594" s="23" t="str">
        <f t="shared" si="82"/>
        <v>07</v>
      </c>
      <c r="B2594" s="23">
        <f t="shared" si="83"/>
        <v>1022409</v>
      </c>
      <c r="C2594" s="6" t="s">
        <v>1320</v>
      </c>
      <c r="D2594" s="7" t="s">
        <v>1095</v>
      </c>
      <c r="E2594" s="7" t="s">
        <v>11</v>
      </c>
      <c r="F2594" s="7" t="s">
        <v>1069</v>
      </c>
      <c r="G2594" s="7" t="s">
        <v>1016</v>
      </c>
      <c r="H2594" s="7" t="s">
        <v>295</v>
      </c>
      <c r="I2594" s="7" t="s">
        <v>296</v>
      </c>
      <c r="J2594" s="6" t="s">
        <v>553</v>
      </c>
      <c r="K2594" s="1">
        <v>0</v>
      </c>
      <c r="L2594" s="1">
        <v>0</v>
      </c>
      <c r="M2594" s="1">
        <v>23940</v>
      </c>
      <c r="N2594" s="2">
        <v>0</v>
      </c>
      <c r="O2594" s="2">
        <v>0</v>
      </c>
      <c r="P2594" s="16">
        <v>4.9142857142857101</v>
      </c>
    </row>
    <row r="2595" spans="1:16" x14ac:dyDescent="0.35">
      <c r="A2595" s="23" t="str">
        <f t="shared" si="82"/>
        <v>07</v>
      </c>
      <c r="B2595" s="23">
        <f t="shared" si="83"/>
        <v>1022782</v>
      </c>
      <c r="C2595" s="6" t="s">
        <v>1320</v>
      </c>
      <c r="D2595" s="7" t="s">
        <v>1095</v>
      </c>
      <c r="E2595" s="7" t="s">
        <v>11</v>
      </c>
      <c r="F2595" s="7" t="s">
        <v>1069</v>
      </c>
      <c r="G2595" s="7" t="s">
        <v>1016</v>
      </c>
      <c r="H2595" s="7" t="s">
        <v>348</v>
      </c>
      <c r="I2595" s="7" t="s">
        <v>349</v>
      </c>
      <c r="J2595" s="6" t="s">
        <v>553</v>
      </c>
      <c r="K2595" s="1"/>
      <c r="L2595" s="1"/>
      <c r="M2595" s="1">
        <v>7620</v>
      </c>
      <c r="N2595" s="2"/>
      <c r="O2595" s="2"/>
      <c r="P2595" s="16">
        <v>7.8740157480314998</v>
      </c>
    </row>
    <row r="2596" spans="1:16" x14ac:dyDescent="0.35">
      <c r="A2596" s="23" t="str">
        <f t="shared" si="82"/>
        <v>07</v>
      </c>
      <c r="B2596" s="23">
        <f t="shared" si="83"/>
        <v>1023295</v>
      </c>
      <c r="C2596" s="6" t="s">
        <v>1320</v>
      </c>
      <c r="D2596" s="7" t="s">
        <v>1095</v>
      </c>
      <c r="E2596" s="7" t="s">
        <v>11</v>
      </c>
      <c r="F2596" s="7" t="s">
        <v>1069</v>
      </c>
      <c r="G2596" s="7" t="s">
        <v>1016</v>
      </c>
      <c r="H2596" s="7" t="s">
        <v>606</v>
      </c>
      <c r="I2596" s="7" t="s">
        <v>607</v>
      </c>
      <c r="J2596" s="6" t="s">
        <v>553</v>
      </c>
      <c r="K2596" s="1">
        <v>1000</v>
      </c>
      <c r="L2596" s="1">
        <v>1000</v>
      </c>
      <c r="M2596" s="1"/>
      <c r="N2596" s="2">
        <v>12.287000000000001</v>
      </c>
      <c r="O2596" s="2">
        <v>12.287000000000001</v>
      </c>
      <c r="P2596" s="16"/>
    </row>
    <row r="2597" spans="1:16" x14ac:dyDescent="0.35">
      <c r="A2597" s="23" t="str">
        <f t="shared" si="82"/>
        <v>07</v>
      </c>
      <c r="B2597" s="23">
        <f t="shared" si="83"/>
        <v>1021101</v>
      </c>
      <c r="C2597" s="6" t="s">
        <v>1320</v>
      </c>
      <c r="D2597" s="7" t="s">
        <v>1095</v>
      </c>
      <c r="E2597" s="7" t="s">
        <v>11</v>
      </c>
      <c r="F2597" s="7" t="s">
        <v>1069</v>
      </c>
      <c r="G2597" s="7" t="s">
        <v>1026</v>
      </c>
      <c r="H2597" s="7" t="s">
        <v>458</v>
      </c>
      <c r="I2597" s="7" t="s">
        <v>459</v>
      </c>
      <c r="J2597" s="6" t="s">
        <v>553</v>
      </c>
      <c r="K2597" s="1">
        <v>24000</v>
      </c>
      <c r="L2597" s="1">
        <v>24000</v>
      </c>
      <c r="M2597" s="1">
        <v>31300</v>
      </c>
      <c r="N2597" s="2">
        <v>1.1866666666666701</v>
      </c>
      <c r="O2597" s="2">
        <v>1.1866666666666701</v>
      </c>
      <c r="P2597" s="16">
        <v>1.10277719169329</v>
      </c>
    </row>
    <row r="2598" spans="1:16" x14ac:dyDescent="0.35">
      <c r="A2598" s="23" t="str">
        <f t="shared" si="82"/>
        <v>07</v>
      </c>
      <c r="B2598" s="23">
        <f t="shared" si="83"/>
        <v>1021105</v>
      </c>
      <c r="C2598" s="6" t="s">
        <v>1320</v>
      </c>
      <c r="D2598" s="7" t="s">
        <v>1095</v>
      </c>
      <c r="E2598" s="7" t="s">
        <v>11</v>
      </c>
      <c r="F2598" s="7" t="s">
        <v>1069</v>
      </c>
      <c r="G2598" s="7" t="s">
        <v>1026</v>
      </c>
      <c r="H2598" s="7" t="s">
        <v>118</v>
      </c>
      <c r="I2598" s="7" t="s">
        <v>119</v>
      </c>
      <c r="J2598" s="6" t="s">
        <v>553</v>
      </c>
      <c r="K2598" s="1">
        <v>24000</v>
      </c>
      <c r="L2598" s="1">
        <v>24000</v>
      </c>
      <c r="M2598" s="1">
        <v>24000</v>
      </c>
      <c r="N2598" s="2">
        <v>0.73666666666666702</v>
      </c>
      <c r="O2598" s="2">
        <v>0.73666666666666702</v>
      </c>
      <c r="P2598" s="16">
        <v>0.69079166666666703</v>
      </c>
    </row>
    <row r="2599" spans="1:16" x14ac:dyDescent="0.35">
      <c r="A2599" s="23" t="str">
        <f t="shared" si="82"/>
        <v>07</v>
      </c>
      <c r="B2599" s="23">
        <f t="shared" si="83"/>
        <v>1023355</v>
      </c>
      <c r="C2599" s="6" t="s">
        <v>1320</v>
      </c>
      <c r="D2599" s="7" t="s">
        <v>1095</v>
      </c>
      <c r="E2599" s="7" t="s">
        <v>11</v>
      </c>
      <c r="F2599" s="7" t="s">
        <v>1069</v>
      </c>
      <c r="G2599" s="7" t="s">
        <v>1026</v>
      </c>
      <c r="H2599" s="7" t="s">
        <v>580</v>
      </c>
      <c r="I2599" s="7" t="s">
        <v>516</v>
      </c>
      <c r="J2599" s="6" t="s">
        <v>553</v>
      </c>
      <c r="K2599" s="1">
        <v>24000</v>
      </c>
      <c r="L2599" s="1">
        <v>24000</v>
      </c>
      <c r="M2599" s="1">
        <v>22500</v>
      </c>
      <c r="N2599" s="2">
        <v>0.74</v>
      </c>
      <c r="O2599" s="2">
        <v>0.74</v>
      </c>
      <c r="P2599" s="16">
        <v>0.76349999999999996</v>
      </c>
    </row>
    <row r="2600" spans="1:16" x14ac:dyDescent="0.35">
      <c r="A2600" s="23" t="str">
        <f t="shared" si="82"/>
        <v>07</v>
      </c>
      <c r="B2600" s="23">
        <f t="shared" si="83"/>
        <v>1030224</v>
      </c>
      <c r="C2600" s="6" t="s">
        <v>1320</v>
      </c>
      <c r="D2600" s="7" t="s">
        <v>1095</v>
      </c>
      <c r="E2600" s="7" t="s">
        <v>11</v>
      </c>
      <c r="F2600" s="7" t="s">
        <v>1089</v>
      </c>
      <c r="G2600" s="7" t="s">
        <v>1049</v>
      </c>
      <c r="H2600" s="7" t="s">
        <v>856</v>
      </c>
      <c r="I2600" s="7" t="s">
        <v>857</v>
      </c>
      <c r="J2600" s="6" t="s">
        <v>659</v>
      </c>
      <c r="K2600" s="1">
        <v>24000</v>
      </c>
      <c r="L2600" s="1">
        <v>0</v>
      </c>
      <c r="M2600" s="1"/>
      <c r="N2600" s="2">
        <v>2.1866249999999998</v>
      </c>
      <c r="O2600" s="2">
        <v>0</v>
      </c>
      <c r="P2600" s="16"/>
    </row>
    <row r="2601" spans="1:16" x14ac:dyDescent="0.35">
      <c r="A2601" s="23" t="str">
        <f t="shared" si="82"/>
        <v>07</v>
      </c>
      <c r="B2601" s="23">
        <f t="shared" si="83"/>
        <v>1030817</v>
      </c>
      <c r="C2601" s="6" t="s">
        <v>1320</v>
      </c>
      <c r="D2601" s="7" t="s">
        <v>1095</v>
      </c>
      <c r="E2601" s="7" t="s">
        <v>11</v>
      </c>
      <c r="F2601" s="7" t="s">
        <v>1089</v>
      </c>
      <c r="G2601" s="7" t="s">
        <v>1049</v>
      </c>
      <c r="H2601" s="7" t="s">
        <v>1362</v>
      </c>
      <c r="I2601" s="7" t="s">
        <v>857</v>
      </c>
      <c r="J2601" s="6" t="s">
        <v>659</v>
      </c>
      <c r="K2601" s="1"/>
      <c r="L2601" s="1"/>
      <c r="M2601" s="1">
        <v>48000</v>
      </c>
      <c r="N2601" s="2"/>
      <c r="O2601" s="2"/>
      <c r="P2601" s="16">
        <v>2.1322916666666698</v>
      </c>
    </row>
    <row r="2602" spans="1:16" x14ac:dyDescent="0.35">
      <c r="A2602" s="23" t="str">
        <f t="shared" si="82"/>
        <v>07</v>
      </c>
      <c r="B2602" s="23">
        <f t="shared" si="83"/>
        <v>1030545</v>
      </c>
      <c r="C2602" s="6" t="s">
        <v>1320</v>
      </c>
      <c r="D2602" s="7" t="s">
        <v>1095</v>
      </c>
      <c r="E2602" s="7" t="s">
        <v>11</v>
      </c>
      <c r="F2602" s="7" t="s">
        <v>1093</v>
      </c>
      <c r="G2602" s="7" t="s">
        <v>1059</v>
      </c>
      <c r="H2602" s="7" t="s">
        <v>917</v>
      </c>
      <c r="I2602" s="7" t="s">
        <v>918</v>
      </c>
      <c r="J2602" s="6" t="s">
        <v>659</v>
      </c>
      <c r="K2602" s="1">
        <v>24000</v>
      </c>
      <c r="L2602" s="1">
        <v>24000</v>
      </c>
      <c r="M2602" s="1">
        <v>24000</v>
      </c>
      <c r="N2602" s="2">
        <v>4.4366666666666701</v>
      </c>
      <c r="O2602" s="2">
        <v>4.4366666666666701</v>
      </c>
      <c r="P2602" s="16">
        <v>4.5152083333333302</v>
      </c>
    </row>
    <row r="2603" spans="1:16" x14ac:dyDescent="0.35">
      <c r="A2603" s="23" t="str">
        <f t="shared" si="82"/>
        <v>07</v>
      </c>
      <c r="B2603" s="23">
        <f t="shared" si="83"/>
        <v>1012012</v>
      </c>
      <c r="C2603" s="6" t="s">
        <v>1320</v>
      </c>
      <c r="D2603" s="7" t="s">
        <v>1095</v>
      </c>
      <c r="E2603" s="7" t="s">
        <v>12</v>
      </c>
      <c r="F2603" s="7" t="s">
        <v>1068</v>
      </c>
      <c r="G2603" s="7" t="s">
        <v>992</v>
      </c>
      <c r="H2603" s="7" t="s">
        <v>716</v>
      </c>
      <c r="I2603" s="7" t="s">
        <v>717</v>
      </c>
      <c r="J2603" s="6" t="s">
        <v>658</v>
      </c>
      <c r="K2603" s="1">
        <v>20000</v>
      </c>
      <c r="L2603" s="1">
        <v>20000</v>
      </c>
      <c r="M2603" s="1">
        <v>20000</v>
      </c>
      <c r="N2603" s="2">
        <v>6.4577999999999998</v>
      </c>
      <c r="O2603" s="2">
        <v>6.4577999999999998</v>
      </c>
      <c r="P2603" s="16">
        <v>6.45</v>
      </c>
    </row>
    <row r="2604" spans="1:16" x14ac:dyDescent="0.35">
      <c r="A2604" s="23" t="str">
        <f t="shared" si="82"/>
        <v>07</v>
      </c>
      <c r="B2604" s="23">
        <f t="shared" si="83"/>
        <v>1012612</v>
      </c>
      <c r="C2604" s="6" t="s">
        <v>1320</v>
      </c>
      <c r="D2604" s="7" t="s">
        <v>1095</v>
      </c>
      <c r="E2604" s="7" t="s">
        <v>12</v>
      </c>
      <c r="F2604" s="7" t="s">
        <v>1063</v>
      </c>
      <c r="G2604" s="7" t="s">
        <v>988</v>
      </c>
      <c r="H2604" s="7" t="s">
        <v>825</v>
      </c>
      <c r="I2604" s="7" t="s">
        <v>826</v>
      </c>
      <c r="J2604" s="6" t="s">
        <v>658</v>
      </c>
      <c r="K2604" s="1">
        <v>1400000</v>
      </c>
      <c r="L2604" s="1">
        <v>1400000</v>
      </c>
      <c r="M2604" s="1">
        <v>1400000</v>
      </c>
      <c r="N2604" s="2">
        <v>1.10640357142857</v>
      </c>
      <c r="O2604" s="2">
        <v>1.10640357142857</v>
      </c>
      <c r="P2604" s="16">
        <v>1.0978975332857099</v>
      </c>
    </row>
    <row r="2605" spans="1:16" x14ac:dyDescent="0.35">
      <c r="A2605" s="23" t="str">
        <f t="shared" si="82"/>
        <v>07</v>
      </c>
      <c r="B2605" s="23">
        <f t="shared" si="83"/>
        <v>1023397</v>
      </c>
      <c r="C2605" s="6" t="s">
        <v>1320</v>
      </c>
      <c r="D2605" s="7" t="s">
        <v>1095</v>
      </c>
      <c r="E2605" s="7" t="s">
        <v>12</v>
      </c>
      <c r="F2605" s="7" t="s">
        <v>1078</v>
      </c>
      <c r="G2605" s="7" t="s">
        <v>1009</v>
      </c>
      <c r="H2605" s="7" t="s">
        <v>652</v>
      </c>
      <c r="I2605" s="7" t="s">
        <v>115</v>
      </c>
      <c r="J2605" s="6" t="s">
        <v>553</v>
      </c>
      <c r="K2605" s="1">
        <v>0</v>
      </c>
      <c r="L2605" s="1">
        <v>0</v>
      </c>
      <c r="M2605" s="1">
        <v>24000</v>
      </c>
      <c r="N2605" s="2">
        <v>0</v>
      </c>
      <c r="O2605" s="2">
        <v>0</v>
      </c>
      <c r="P2605" s="16">
        <v>1.25</v>
      </c>
    </row>
    <row r="2606" spans="1:16" x14ac:dyDescent="0.35">
      <c r="A2606" s="23" t="str">
        <f t="shared" si="82"/>
        <v>07</v>
      </c>
      <c r="B2606" s="23">
        <f t="shared" si="83"/>
        <v>1021204</v>
      </c>
      <c r="C2606" s="6" t="s">
        <v>1320</v>
      </c>
      <c r="D2606" s="7" t="s">
        <v>1095</v>
      </c>
      <c r="E2606" s="7" t="s">
        <v>12</v>
      </c>
      <c r="F2606" s="7" t="s">
        <v>1078</v>
      </c>
      <c r="G2606" s="7" t="s">
        <v>1006</v>
      </c>
      <c r="H2606" s="7" t="s">
        <v>474</v>
      </c>
      <c r="I2606" s="7" t="s">
        <v>28</v>
      </c>
      <c r="J2606" s="6" t="s">
        <v>553</v>
      </c>
      <c r="K2606" s="1">
        <v>48000</v>
      </c>
      <c r="L2606" s="1">
        <v>48000</v>
      </c>
      <c r="M2606" s="1">
        <v>48000</v>
      </c>
      <c r="N2606" s="2">
        <v>1.2926458333333299</v>
      </c>
      <c r="O2606" s="2">
        <v>1.2926458333333299</v>
      </c>
      <c r="P2606" s="16">
        <v>1.33109708333333</v>
      </c>
    </row>
    <row r="2607" spans="1:16" x14ac:dyDescent="0.35">
      <c r="A2607" s="23" t="str">
        <f t="shared" si="82"/>
        <v>07</v>
      </c>
      <c r="B2607" s="23">
        <f t="shared" si="83"/>
        <v>1021149</v>
      </c>
      <c r="C2607" s="6" t="s">
        <v>1320</v>
      </c>
      <c r="D2607" s="7" t="s">
        <v>1095</v>
      </c>
      <c r="E2607" s="7" t="s">
        <v>12</v>
      </c>
      <c r="F2607" s="7" t="s">
        <v>1084</v>
      </c>
      <c r="G2607" s="7" t="s">
        <v>1017</v>
      </c>
      <c r="H2607" s="7" t="s">
        <v>127</v>
      </c>
      <c r="I2607" s="7" t="s">
        <v>128</v>
      </c>
      <c r="J2607" s="6" t="s">
        <v>553</v>
      </c>
      <c r="K2607" s="1">
        <v>22000</v>
      </c>
      <c r="L2607" s="1">
        <v>44000</v>
      </c>
      <c r="M2607" s="1">
        <v>44000</v>
      </c>
      <c r="N2607" s="2">
        <v>0.71731818181818197</v>
      </c>
      <c r="O2607" s="2">
        <v>0.71731818181818197</v>
      </c>
      <c r="P2607" s="16">
        <v>0.69687500000000002</v>
      </c>
    </row>
    <row r="2608" spans="1:16" x14ac:dyDescent="0.35">
      <c r="A2608" s="23" t="str">
        <f t="shared" si="82"/>
        <v>07</v>
      </c>
      <c r="B2608" s="23">
        <f t="shared" si="83"/>
        <v>1021150</v>
      </c>
      <c r="C2608" s="6" t="s">
        <v>1320</v>
      </c>
      <c r="D2608" s="7" t="s">
        <v>1095</v>
      </c>
      <c r="E2608" s="7" t="s">
        <v>12</v>
      </c>
      <c r="F2608" s="7" t="s">
        <v>1084</v>
      </c>
      <c r="G2608" s="7" t="s">
        <v>1017</v>
      </c>
      <c r="H2608" s="7" t="s">
        <v>129</v>
      </c>
      <c r="I2608" s="7" t="s">
        <v>130</v>
      </c>
      <c r="J2608" s="6" t="s">
        <v>553</v>
      </c>
      <c r="K2608" s="1">
        <v>22000</v>
      </c>
      <c r="L2608" s="1">
        <v>22000</v>
      </c>
      <c r="M2608" s="1">
        <v>44000</v>
      </c>
      <c r="N2608" s="2">
        <v>0.71731818181818197</v>
      </c>
      <c r="O2608" s="2">
        <v>0.71731818181818197</v>
      </c>
      <c r="P2608" s="16">
        <v>0.71231818181818196</v>
      </c>
    </row>
    <row r="2609" spans="1:16" x14ac:dyDescent="0.35">
      <c r="A2609" s="23" t="str">
        <f t="shared" si="82"/>
        <v>07</v>
      </c>
      <c r="B2609" s="23">
        <f t="shared" si="83"/>
        <v>1021156</v>
      </c>
      <c r="C2609" s="6" t="s">
        <v>1320</v>
      </c>
      <c r="D2609" s="7" t="s">
        <v>1095</v>
      </c>
      <c r="E2609" s="7" t="s">
        <v>12</v>
      </c>
      <c r="F2609" s="7" t="s">
        <v>1084</v>
      </c>
      <c r="G2609" s="7" t="s">
        <v>1017</v>
      </c>
      <c r="H2609" s="7" t="s">
        <v>135</v>
      </c>
      <c r="I2609" s="7" t="s">
        <v>136</v>
      </c>
      <c r="J2609" s="6" t="s">
        <v>553</v>
      </c>
      <c r="K2609" s="1">
        <v>24000</v>
      </c>
      <c r="L2609" s="1">
        <v>24000</v>
      </c>
      <c r="M2609" s="1">
        <v>24000</v>
      </c>
      <c r="N2609" s="2">
        <v>2.5700833333333302</v>
      </c>
      <c r="O2609" s="2">
        <v>2.5700833333333302</v>
      </c>
      <c r="P2609" s="16">
        <v>2.7543833333333301</v>
      </c>
    </row>
    <row r="2610" spans="1:16" x14ac:dyDescent="0.35">
      <c r="A2610" s="23" t="str">
        <f t="shared" si="82"/>
        <v>07</v>
      </c>
      <c r="B2610" s="23">
        <f t="shared" si="83"/>
        <v>1021151</v>
      </c>
      <c r="C2610" s="6" t="s">
        <v>1320</v>
      </c>
      <c r="D2610" s="7" t="s">
        <v>1095</v>
      </c>
      <c r="E2610" s="7" t="s">
        <v>12</v>
      </c>
      <c r="F2610" s="7" t="s">
        <v>1084</v>
      </c>
      <c r="G2610" s="7" t="s">
        <v>1028</v>
      </c>
      <c r="H2610" s="7" t="s">
        <v>131</v>
      </c>
      <c r="I2610" s="7" t="s">
        <v>132</v>
      </c>
      <c r="J2610" s="6" t="s">
        <v>553</v>
      </c>
      <c r="K2610" s="1">
        <v>44000</v>
      </c>
      <c r="L2610" s="1">
        <v>44000</v>
      </c>
      <c r="M2610" s="1">
        <v>44000</v>
      </c>
      <c r="N2610" s="2">
        <v>1.1173181818181801</v>
      </c>
      <c r="O2610" s="2">
        <v>1.1173181818181801</v>
      </c>
      <c r="P2610" s="16">
        <v>1.12490909090909</v>
      </c>
    </row>
    <row r="2611" spans="1:16" x14ac:dyDescent="0.35">
      <c r="A2611" s="23" t="str">
        <f t="shared" si="82"/>
        <v>07</v>
      </c>
      <c r="B2611" s="23">
        <f t="shared" si="83"/>
        <v>1021152</v>
      </c>
      <c r="C2611" s="6" t="s">
        <v>1320</v>
      </c>
      <c r="D2611" s="7" t="s">
        <v>1095</v>
      </c>
      <c r="E2611" s="7" t="s">
        <v>12</v>
      </c>
      <c r="F2611" s="7" t="s">
        <v>1084</v>
      </c>
      <c r="G2611" s="7" t="s">
        <v>1028</v>
      </c>
      <c r="H2611" s="7" t="s">
        <v>133</v>
      </c>
      <c r="I2611" s="7" t="s">
        <v>134</v>
      </c>
      <c r="J2611" s="6" t="s">
        <v>553</v>
      </c>
      <c r="K2611" s="1">
        <v>22000</v>
      </c>
      <c r="L2611" s="1">
        <v>22000</v>
      </c>
      <c r="M2611" s="1">
        <v>22000</v>
      </c>
      <c r="N2611" s="2">
        <v>1.1173181818181801</v>
      </c>
      <c r="O2611" s="2">
        <v>1.1173181818181801</v>
      </c>
      <c r="P2611" s="16">
        <v>1.1375</v>
      </c>
    </row>
    <row r="2612" spans="1:16" x14ac:dyDescent="0.35">
      <c r="A2612" s="23" t="str">
        <f t="shared" si="82"/>
        <v>07</v>
      </c>
      <c r="B2612" s="23">
        <f t="shared" si="83"/>
        <v>1023372</v>
      </c>
      <c r="C2612" s="6" t="s">
        <v>1320</v>
      </c>
      <c r="D2612" s="7" t="s">
        <v>1095</v>
      </c>
      <c r="E2612" s="7" t="s">
        <v>12</v>
      </c>
      <c r="F2612" s="7" t="s">
        <v>1075</v>
      </c>
      <c r="G2612" s="7" t="s">
        <v>1002</v>
      </c>
      <c r="H2612" s="7" t="s">
        <v>1173</v>
      </c>
      <c r="I2612" s="7" t="s">
        <v>510</v>
      </c>
      <c r="J2612" s="6" t="s">
        <v>553</v>
      </c>
      <c r="K2612" s="1">
        <v>16961</v>
      </c>
      <c r="L2612" s="1">
        <v>24000</v>
      </c>
      <c r="M2612" s="1">
        <v>24000</v>
      </c>
      <c r="N2612" s="2">
        <v>2.8926360474028701</v>
      </c>
      <c r="O2612" s="2">
        <v>2.8926249999999998</v>
      </c>
      <c r="P2612" s="16">
        <v>3</v>
      </c>
    </row>
    <row r="2613" spans="1:16" x14ac:dyDescent="0.35">
      <c r="A2613" s="23" t="str">
        <f t="shared" si="82"/>
        <v>07</v>
      </c>
      <c r="B2613" s="23">
        <f t="shared" si="83"/>
        <v>1020860</v>
      </c>
      <c r="C2613" s="6" t="s">
        <v>1320</v>
      </c>
      <c r="D2613" s="7" t="s">
        <v>1095</v>
      </c>
      <c r="E2613" s="7" t="s">
        <v>12</v>
      </c>
      <c r="F2613" s="7" t="s">
        <v>1075</v>
      </c>
      <c r="G2613" s="7" t="s">
        <v>1011</v>
      </c>
      <c r="H2613" s="7" t="s">
        <v>79</v>
      </c>
      <c r="I2613" s="7" t="s">
        <v>80</v>
      </c>
      <c r="J2613" s="6" t="s">
        <v>553</v>
      </c>
      <c r="K2613" s="1">
        <v>154000</v>
      </c>
      <c r="L2613" s="1">
        <v>132000</v>
      </c>
      <c r="M2613" s="1">
        <v>132000</v>
      </c>
      <c r="N2613" s="2">
        <v>4.1673116883116901</v>
      </c>
      <c r="O2613" s="2">
        <v>4.1673106060606102</v>
      </c>
      <c r="P2613" s="16">
        <v>4.1875</v>
      </c>
    </row>
    <row r="2614" spans="1:16" x14ac:dyDescent="0.35">
      <c r="A2614" s="23" t="str">
        <f t="shared" si="82"/>
        <v>07</v>
      </c>
      <c r="B2614" s="23">
        <f t="shared" si="83"/>
        <v>1020861</v>
      </c>
      <c r="C2614" s="6" t="s">
        <v>1320</v>
      </c>
      <c r="D2614" s="7" t="s">
        <v>1095</v>
      </c>
      <c r="E2614" s="7" t="s">
        <v>12</v>
      </c>
      <c r="F2614" s="7" t="s">
        <v>1075</v>
      </c>
      <c r="G2614" s="7" t="s">
        <v>1011</v>
      </c>
      <c r="H2614" s="7" t="s">
        <v>81</v>
      </c>
      <c r="I2614" s="7" t="s">
        <v>82</v>
      </c>
      <c r="J2614" s="6" t="s">
        <v>553</v>
      </c>
      <c r="K2614" s="1">
        <v>110000</v>
      </c>
      <c r="L2614" s="1">
        <v>132000</v>
      </c>
      <c r="M2614" s="1">
        <v>132000</v>
      </c>
      <c r="N2614" s="2">
        <v>4.1673090909090904</v>
      </c>
      <c r="O2614" s="2">
        <v>4.1673106060606102</v>
      </c>
      <c r="P2614" s="16">
        <v>4.1875</v>
      </c>
    </row>
    <row r="2615" spans="1:16" x14ac:dyDescent="0.35">
      <c r="A2615" s="23" t="str">
        <f t="shared" si="82"/>
        <v>07</v>
      </c>
      <c r="B2615" s="23">
        <f t="shared" si="83"/>
        <v>1022985</v>
      </c>
      <c r="C2615" s="6" t="s">
        <v>1320</v>
      </c>
      <c r="D2615" s="7" t="s">
        <v>1095</v>
      </c>
      <c r="E2615" s="7" t="s">
        <v>12</v>
      </c>
      <c r="F2615" s="7" t="s">
        <v>1075</v>
      </c>
      <c r="G2615" s="7" t="s">
        <v>1011</v>
      </c>
      <c r="H2615" s="7" t="s">
        <v>398</v>
      </c>
      <c r="I2615" s="7" t="s">
        <v>399</v>
      </c>
      <c r="J2615" s="6" t="s">
        <v>553</v>
      </c>
      <c r="K2615" s="1">
        <v>5000</v>
      </c>
      <c r="L2615" s="1">
        <v>5000</v>
      </c>
      <c r="M2615" s="1">
        <v>5000</v>
      </c>
      <c r="N2615" s="2">
        <v>4.1673999999999998</v>
      </c>
      <c r="O2615" s="2">
        <v>4.1673999999999998</v>
      </c>
      <c r="P2615" s="16">
        <v>4.2374999999999998</v>
      </c>
    </row>
    <row r="2616" spans="1:16" x14ac:dyDescent="0.35">
      <c r="A2616" s="23" t="str">
        <f t="shared" si="82"/>
        <v>07</v>
      </c>
      <c r="B2616" s="23">
        <f t="shared" si="83"/>
        <v>1023038</v>
      </c>
      <c r="C2616" s="6" t="s">
        <v>1320</v>
      </c>
      <c r="D2616" s="7" t="s">
        <v>1095</v>
      </c>
      <c r="E2616" s="7" t="s">
        <v>12</v>
      </c>
      <c r="F2616" s="7" t="s">
        <v>1075</v>
      </c>
      <c r="G2616" s="7" t="s">
        <v>1011</v>
      </c>
      <c r="H2616" s="7" t="s">
        <v>411</v>
      </c>
      <c r="I2616" s="7" t="s">
        <v>412</v>
      </c>
      <c r="J2616" s="6" t="s">
        <v>553</v>
      </c>
      <c r="K2616" s="1">
        <v>110000</v>
      </c>
      <c r="L2616" s="1">
        <v>121000</v>
      </c>
      <c r="M2616" s="1">
        <v>121000</v>
      </c>
      <c r="N2616" s="2">
        <v>4.2673090909090901</v>
      </c>
      <c r="O2616" s="2">
        <v>4.2673140495867798</v>
      </c>
      <c r="P2616" s="16">
        <v>4.4147727272727302</v>
      </c>
    </row>
    <row r="2617" spans="1:16" x14ac:dyDescent="0.35">
      <c r="A2617" s="23" t="str">
        <f t="shared" si="82"/>
        <v>07</v>
      </c>
      <c r="B2617" s="23">
        <f t="shared" si="83"/>
        <v>1030309</v>
      </c>
      <c r="C2617" s="6" t="s">
        <v>1320</v>
      </c>
      <c r="D2617" s="7" t="s">
        <v>1095</v>
      </c>
      <c r="E2617" s="7" t="s">
        <v>12</v>
      </c>
      <c r="F2617" s="7" t="s">
        <v>1065</v>
      </c>
      <c r="G2617" s="7" t="s">
        <v>1053</v>
      </c>
      <c r="H2617" s="7" t="s">
        <v>864</v>
      </c>
      <c r="I2617" s="7" t="s">
        <v>865</v>
      </c>
      <c r="J2617" s="6" t="s">
        <v>659</v>
      </c>
      <c r="K2617" s="1">
        <v>0</v>
      </c>
      <c r="L2617" s="1">
        <v>3489</v>
      </c>
      <c r="M2617" s="1"/>
      <c r="N2617" s="2">
        <v>0</v>
      </c>
      <c r="O2617" s="2">
        <v>1.5998853539696201</v>
      </c>
      <c r="P2617" s="16"/>
    </row>
    <row r="2618" spans="1:16" x14ac:dyDescent="0.35">
      <c r="A2618" s="23" t="str">
        <f t="shared" si="82"/>
        <v>07</v>
      </c>
      <c r="B2618" s="23">
        <f t="shared" si="83"/>
        <v>1020904</v>
      </c>
      <c r="C2618" s="6" t="s">
        <v>1320</v>
      </c>
      <c r="D2618" s="7" t="s">
        <v>1095</v>
      </c>
      <c r="E2618" s="7" t="s">
        <v>12</v>
      </c>
      <c r="F2618" s="7" t="s">
        <v>1082</v>
      </c>
      <c r="G2618" s="7" t="s">
        <v>1014</v>
      </c>
      <c r="H2618" s="7" t="s">
        <v>85</v>
      </c>
      <c r="I2618" s="7" t="s">
        <v>86</v>
      </c>
      <c r="J2618" s="6" t="s">
        <v>553</v>
      </c>
      <c r="K2618" s="1">
        <v>0</v>
      </c>
      <c r="L2618" s="1">
        <v>22000</v>
      </c>
      <c r="M2618" s="1">
        <v>44000</v>
      </c>
      <c r="N2618" s="2">
        <v>0</v>
      </c>
      <c r="O2618" s="2">
        <v>5.9173181818181799</v>
      </c>
      <c r="P2618" s="16">
        <v>5.8123181818181804</v>
      </c>
    </row>
    <row r="2619" spans="1:16" x14ac:dyDescent="0.35">
      <c r="A2619" s="23" t="str">
        <f t="shared" si="82"/>
        <v>07</v>
      </c>
      <c r="B2619" s="23">
        <f t="shared" si="83"/>
        <v>1020905</v>
      </c>
      <c r="C2619" s="6" t="s">
        <v>1320</v>
      </c>
      <c r="D2619" s="7" t="s">
        <v>1095</v>
      </c>
      <c r="E2619" s="7" t="s">
        <v>12</v>
      </c>
      <c r="F2619" s="7" t="s">
        <v>1082</v>
      </c>
      <c r="G2619" s="7" t="s">
        <v>1014</v>
      </c>
      <c r="H2619" s="7" t="s">
        <v>87</v>
      </c>
      <c r="I2619" s="7" t="s">
        <v>88</v>
      </c>
      <c r="J2619" s="6" t="s">
        <v>553</v>
      </c>
      <c r="K2619" s="1">
        <v>0</v>
      </c>
      <c r="L2619" s="1">
        <v>44000</v>
      </c>
      <c r="M2619" s="1">
        <v>22000</v>
      </c>
      <c r="N2619" s="2">
        <v>0</v>
      </c>
      <c r="O2619" s="2">
        <v>5.9173181818181799</v>
      </c>
      <c r="P2619" s="16">
        <v>5.8123181818181804</v>
      </c>
    </row>
    <row r="2620" spans="1:16" x14ac:dyDescent="0.35">
      <c r="A2620" s="23" t="str">
        <f t="shared" si="82"/>
        <v>07</v>
      </c>
      <c r="B2620" s="23">
        <f t="shared" si="83"/>
        <v>1022885</v>
      </c>
      <c r="C2620" s="6" t="s">
        <v>1320</v>
      </c>
      <c r="D2620" s="7" t="s">
        <v>1095</v>
      </c>
      <c r="E2620" s="7" t="s">
        <v>12</v>
      </c>
      <c r="F2620" s="7" t="s">
        <v>1082</v>
      </c>
      <c r="G2620" s="7" t="s">
        <v>1013</v>
      </c>
      <c r="H2620" s="7" t="s">
        <v>371</v>
      </c>
      <c r="I2620" s="7" t="s">
        <v>372</v>
      </c>
      <c r="J2620" s="6" t="s">
        <v>553</v>
      </c>
      <c r="K2620" s="1">
        <v>550000</v>
      </c>
      <c r="L2620" s="1">
        <v>565000</v>
      </c>
      <c r="M2620" s="1">
        <v>565000</v>
      </c>
      <c r="N2620" s="2">
        <v>6.1173109090909099</v>
      </c>
      <c r="O2620" s="2">
        <v>6.1173115044247801</v>
      </c>
      <c r="P2620" s="16">
        <v>6.0355389380530999</v>
      </c>
    </row>
    <row r="2621" spans="1:16" x14ac:dyDescent="0.35">
      <c r="A2621" s="23" t="str">
        <f t="shared" si="82"/>
        <v>07</v>
      </c>
      <c r="B2621" s="23">
        <f t="shared" si="83"/>
        <v>1022887</v>
      </c>
      <c r="C2621" s="6" t="s">
        <v>1320</v>
      </c>
      <c r="D2621" s="7" t="s">
        <v>1095</v>
      </c>
      <c r="E2621" s="7" t="s">
        <v>12</v>
      </c>
      <c r="F2621" s="7" t="s">
        <v>1082</v>
      </c>
      <c r="G2621" s="7" t="s">
        <v>1013</v>
      </c>
      <c r="H2621" s="7" t="s">
        <v>373</v>
      </c>
      <c r="I2621" s="7" t="s">
        <v>374</v>
      </c>
      <c r="J2621" s="6" t="s">
        <v>553</v>
      </c>
      <c r="K2621" s="1">
        <v>264000</v>
      </c>
      <c r="L2621" s="1">
        <v>264000</v>
      </c>
      <c r="M2621" s="1">
        <v>264000</v>
      </c>
      <c r="N2621" s="2">
        <v>6.1173106060606104</v>
      </c>
      <c r="O2621" s="2">
        <v>6.1173106060606104</v>
      </c>
      <c r="P2621" s="16">
        <v>6.0374999999999996</v>
      </c>
    </row>
    <row r="2622" spans="1:16" x14ac:dyDescent="0.35">
      <c r="A2622" s="23" t="str">
        <f t="shared" si="82"/>
        <v>07</v>
      </c>
      <c r="B2622" s="23">
        <f t="shared" si="83"/>
        <v>1022930</v>
      </c>
      <c r="C2622" s="6" t="s">
        <v>1320</v>
      </c>
      <c r="D2622" s="7" t="s">
        <v>1095</v>
      </c>
      <c r="E2622" s="7" t="s">
        <v>12</v>
      </c>
      <c r="F2622" s="7" t="s">
        <v>1082</v>
      </c>
      <c r="G2622" s="7" t="s">
        <v>1013</v>
      </c>
      <c r="H2622" s="7" t="s">
        <v>384</v>
      </c>
      <c r="I2622" s="7" t="s">
        <v>385</v>
      </c>
      <c r="J2622" s="6" t="s">
        <v>553</v>
      </c>
      <c r="K2622" s="1">
        <v>154000</v>
      </c>
      <c r="L2622" s="1">
        <v>154000</v>
      </c>
      <c r="M2622" s="1">
        <v>154000</v>
      </c>
      <c r="N2622" s="2">
        <v>6.3173116883116904</v>
      </c>
      <c r="O2622" s="2">
        <v>6.3173116883116904</v>
      </c>
      <c r="P2622" s="16">
        <v>6.2374999999999998</v>
      </c>
    </row>
    <row r="2623" spans="1:16" x14ac:dyDescent="0.35">
      <c r="A2623" s="23" t="str">
        <f t="shared" si="82"/>
        <v>07</v>
      </c>
      <c r="B2623" s="23">
        <f t="shared" si="83"/>
        <v>1023037</v>
      </c>
      <c r="C2623" s="6" t="s">
        <v>1320</v>
      </c>
      <c r="D2623" s="7" t="s">
        <v>1095</v>
      </c>
      <c r="E2623" s="7" t="s">
        <v>12</v>
      </c>
      <c r="F2623" s="7" t="s">
        <v>1082</v>
      </c>
      <c r="G2623" s="7" t="s">
        <v>1013</v>
      </c>
      <c r="H2623" s="7" t="s">
        <v>409</v>
      </c>
      <c r="I2623" s="7" t="s">
        <v>410</v>
      </c>
      <c r="J2623" s="6" t="s">
        <v>553</v>
      </c>
      <c r="K2623" s="1">
        <v>143000</v>
      </c>
      <c r="L2623" s="1">
        <v>143000</v>
      </c>
      <c r="M2623" s="1">
        <v>143000</v>
      </c>
      <c r="N2623" s="2">
        <v>6.3173076923076898</v>
      </c>
      <c r="O2623" s="2">
        <v>6.3173076923076898</v>
      </c>
      <c r="P2623" s="16">
        <v>6.2682692307692296</v>
      </c>
    </row>
    <row r="2624" spans="1:16" x14ac:dyDescent="0.35">
      <c r="A2624" s="23" t="str">
        <f t="shared" si="82"/>
        <v>07</v>
      </c>
      <c r="B2624" s="23">
        <f t="shared" si="83"/>
        <v>1023090</v>
      </c>
      <c r="C2624" s="6" t="s">
        <v>1320</v>
      </c>
      <c r="D2624" s="7" t="s">
        <v>1095</v>
      </c>
      <c r="E2624" s="7" t="s">
        <v>12</v>
      </c>
      <c r="F2624" s="7" t="s">
        <v>1082</v>
      </c>
      <c r="G2624" s="7" t="s">
        <v>1013</v>
      </c>
      <c r="H2624" s="7" t="s">
        <v>413</v>
      </c>
      <c r="I2624" s="7" t="s">
        <v>414</v>
      </c>
      <c r="J2624" s="6" t="s">
        <v>553</v>
      </c>
      <c r="K2624" s="1">
        <v>22000</v>
      </c>
      <c r="L2624" s="1">
        <v>22000</v>
      </c>
      <c r="M2624" s="1">
        <v>22000</v>
      </c>
      <c r="N2624" s="2">
        <v>6.4173181818181799</v>
      </c>
      <c r="O2624" s="2">
        <v>6.4173181818181799</v>
      </c>
      <c r="P2624" s="16">
        <v>6.3375000000000004</v>
      </c>
    </row>
    <row r="2625" spans="1:16" x14ac:dyDescent="0.35">
      <c r="A2625" s="23" t="str">
        <f t="shared" si="82"/>
        <v>07</v>
      </c>
      <c r="B2625" s="23">
        <f t="shared" si="83"/>
        <v>1030542</v>
      </c>
      <c r="C2625" s="6" t="s">
        <v>1320</v>
      </c>
      <c r="D2625" s="7" t="s">
        <v>1095</v>
      </c>
      <c r="E2625" s="7" t="s">
        <v>12</v>
      </c>
      <c r="F2625" s="7" t="s">
        <v>1090</v>
      </c>
      <c r="G2625" s="7" t="s">
        <v>1052</v>
      </c>
      <c r="H2625" s="7" t="s">
        <v>915</v>
      </c>
      <c r="I2625" s="7" t="s">
        <v>916</v>
      </c>
      <c r="J2625" s="6" t="s">
        <v>659</v>
      </c>
      <c r="K2625" s="1">
        <v>96000</v>
      </c>
      <c r="L2625" s="1">
        <v>96000</v>
      </c>
      <c r="M2625" s="1">
        <v>24500</v>
      </c>
      <c r="N2625" s="2">
        <v>11.93109375</v>
      </c>
      <c r="O2625" s="2">
        <v>11.93109375</v>
      </c>
      <c r="P2625" s="16">
        <v>12.563407555102</v>
      </c>
    </row>
    <row r="2626" spans="1:16" x14ac:dyDescent="0.35">
      <c r="A2626" s="23" t="str">
        <f t="shared" si="82"/>
        <v>07</v>
      </c>
      <c r="B2626" s="23">
        <f t="shared" si="83"/>
        <v>1021045</v>
      </c>
      <c r="C2626" s="6" t="s">
        <v>1320</v>
      </c>
      <c r="D2626" s="7" t="s">
        <v>1095</v>
      </c>
      <c r="E2626" s="7" t="s">
        <v>12</v>
      </c>
      <c r="F2626" s="7" t="s">
        <v>1086</v>
      </c>
      <c r="G2626" s="7" t="s">
        <v>1025</v>
      </c>
      <c r="H2626" s="7" t="s">
        <v>108</v>
      </c>
      <c r="I2626" s="7" t="s">
        <v>109</v>
      </c>
      <c r="J2626" s="6" t="s">
        <v>553</v>
      </c>
      <c r="K2626" s="1">
        <v>44000</v>
      </c>
      <c r="L2626" s="1">
        <v>44000</v>
      </c>
      <c r="M2626" s="1">
        <v>44000</v>
      </c>
      <c r="N2626" s="2">
        <v>2.01731818181818</v>
      </c>
      <c r="O2626" s="2">
        <v>2.01731818181818</v>
      </c>
      <c r="P2626" s="16">
        <v>2.0249090909090901</v>
      </c>
    </row>
    <row r="2627" spans="1:16" x14ac:dyDescent="0.35">
      <c r="A2627" s="23" t="str">
        <f t="shared" si="82"/>
        <v>07</v>
      </c>
      <c r="B2627" s="23">
        <f t="shared" si="83"/>
        <v>1021470</v>
      </c>
      <c r="C2627" s="6" t="s">
        <v>1320</v>
      </c>
      <c r="D2627" s="7" t="s">
        <v>1095</v>
      </c>
      <c r="E2627" s="7" t="s">
        <v>12</v>
      </c>
      <c r="F2627" s="7" t="s">
        <v>1086</v>
      </c>
      <c r="G2627" s="7" t="s">
        <v>1025</v>
      </c>
      <c r="H2627" s="7" t="s">
        <v>152</v>
      </c>
      <c r="I2627" s="7" t="s">
        <v>153</v>
      </c>
      <c r="J2627" s="6" t="s">
        <v>553</v>
      </c>
      <c r="K2627" s="1">
        <v>22000</v>
      </c>
      <c r="L2627" s="1">
        <v>22000</v>
      </c>
      <c r="M2627" s="1">
        <v>22000</v>
      </c>
      <c r="N2627" s="2">
        <v>1.3173181818181801</v>
      </c>
      <c r="O2627" s="2">
        <v>1.3173181818181801</v>
      </c>
      <c r="P2627" s="16">
        <v>1.4375</v>
      </c>
    </row>
    <row r="2628" spans="1:16" x14ac:dyDescent="0.35">
      <c r="A2628" s="23" t="str">
        <f t="shared" si="82"/>
        <v>07</v>
      </c>
      <c r="B2628" s="23">
        <f t="shared" si="83"/>
        <v>1023144</v>
      </c>
      <c r="C2628" s="6" t="s">
        <v>1320</v>
      </c>
      <c r="D2628" s="7" t="s">
        <v>1095</v>
      </c>
      <c r="E2628" s="7" t="s">
        <v>12</v>
      </c>
      <c r="F2628" s="7" t="s">
        <v>1079</v>
      </c>
      <c r="G2628" s="7" t="s">
        <v>1040</v>
      </c>
      <c r="H2628" s="7" t="s">
        <v>576</v>
      </c>
      <c r="I2628" s="7" t="s">
        <v>577</v>
      </c>
      <c r="J2628" s="6" t="s">
        <v>553</v>
      </c>
      <c r="K2628" s="1">
        <v>44000</v>
      </c>
      <c r="L2628" s="1">
        <v>44000</v>
      </c>
      <c r="M2628" s="1">
        <v>48000</v>
      </c>
      <c r="N2628" s="2">
        <v>1.9426363636363599</v>
      </c>
      <c r="O2628" s="2">
        <v>1.9426363636363599</v>
      </c>
      <c r="P2628" s="16">
        <v>2.1076362500000001</v>
      </c>
    </row>
    <row r="2629" spans="1:16" x14ac:dyDescent="0.35">
      <c r="A2629" s="23" t="str">
        <f t="shared" ref="A2629:A2692" si="84">MID(C2629,1,2)</f>
        <v>07</v>
      </c>
      <c r="B2629" s="23">
        <f t="shared" ref="B2629:B2692" si="85">+H2629*1</f>
        <v>1021012</v>
      </c>
      <c r="C2629" s="6" t="s">
        <v>1320</v>
      </c>
      <c r="D2629" s="7" t="s">
        <v>1095</v>
      </c>
      <c r="E2629" s="7" t="s">
        <v>12</v>
      </c>
      <c r="F2629" s="7" t="s">
        <v>1079</v>
      </c>
      <c r="G2629" s="7" t="s">
        <v>1007</v>
      </c>
      <c r="H2629" s="7" t="s">
        <v>103</v>
      </c>
      <c r="I2629" s="7" t="s">
        <v>104</v>
      </c>
      <c r="J2629" s="6" t="s">
        <v>553</v>
      </c>
      <c r="K2629" s="1">
        <v>198000</v>
      </c>
      <c r="L2629" s="1">
        <v>198000</v>
      </c>
      <c r="M2629" s="1">
        <v>154000</v>
      </c>
      <c r="N2629" s="2">
        <v>1.91731313131313</v>
      </c>
      <c r="O2629" s="2">
        <v>1.91731313131313</v>
      </c>
      <c r="P2629" s="16">
        <v>1.99464285714286</v>
      </c>
    </row>
    <row r="2630" spans="1:16" x14ac:dyDescent="0.35">
      <c r="A2630" s="23" t="str">
        <f t="shared" si="84"/>
        <v>07</v>
      </c>
      <c r="B2630" s="23">
        <f t="shared" si="85"/>
        <v>1022283</v>
      </c>
      <c r="C2630" s="6" t="s">
        <v>1320</v>
      </c>
      <c r="D2630" s="7" t="s">
        <v>1095</v>
      </c>
      <c r="E2630" s="7" t="s">
        <v>12</v>
      </c>
      <c r="F2630" s="7" t="s">
        <v>1083</v>
      </c>
      <c r="G2630" s="7" t="s">
        <v>1015</v>
      </c>
      <c r="H2630" s="7" t="s">
        <v>265</v>
      </c>
      <c r="I2630" s="7" t="s">
        <v>266</v>
      </c>
      <c r="J2630" s="6" t="s">
        <v>553</v>
      </c>
      <c r="K2630" s="1">
        <v>0</v>
      </c>
      <c r="L2630" s="1">
        <v>2000</v>
      </c>
      <c r="M2630" s="1">
        <v>2000</v>
      </c>
      <c r="N2630" s="2">
        <v>0</v>
      </c>
      <c r="O2630" s="2">
        <v>6.8174999999999999</v>
      </c>
      <c r="P2630" s="16">
        <v>6.8375000000000004</v>
      </c>
    </row>
    <row r="2631" spans="1:16" x14ac:dyDescent="0.35">
      <c r="A2631" s="23" t="str">
        <f t="shared" si="84"/>
        <v>07</v>
      </c>
      <c r="B2631" s="23">
        <f t="shared" si="85"/>
        <v>1022607</v>
      </c>
      <c r="C2631" s="6" t="s">
        <v>1320</v>
      </c>
      <c r="D2631" s="7" t="s">
        <v>1095</v>
      </c>
      <c r="E2631" s="7" t="s">
        <v>12</v>
      </c>
      <c r="F2631" s="7" t="s">
        <v>1083</v>
      </c>
      <c r="G2631" s="7" t="s">
        <v>1044</v>
      </c>
      <c r="H2631" s="7" t="s">
        <v>318</v>
      </c>
      <c r="I2631" s="7" t="s">
        <v>319</v>
      </c>
      <c r="J2631" s="6" t="s">
        <v>553</v>
      </c>
      <c r="K2631" s="1">
        <v>22000</v>
      </c>
      <c r="L2631" s="1">
        <v>22000</v>
      </c>
      <c r="M2631" s="1">
        <v>22000</v>
      </c>
      <c r="N2631" s="2">
        <v>5.3173181818181803</v>
      </c>
      <c r="O2631" s="2">
        <v>5.3173181818181803</v>
      </c>
      <c r="P2631" s="16">
        <v>5.3375000000000004</v>
      </c>
    </row>
    <row r="2632" spans="1:16" x14ac:dyDescent="0.35">
      <c r="A2632" s="23" t="str">
        <f t="shared" si="84"/>
        <v>07</v>
      </c>
      <c r="B2632" s="23">
        <f t="shared" si="85"/>
        <v>1023283</v>
      </c>
      <c r="C2632" s="6" t="s">
        <v>1320</v>
      </c>
      <c r="D2632" s="7" t="s">
        <v>1095</v>
      </c>
      <c r="E2632" s="7" t="s">
        <v>12</v>
      </c>
      <c r="F2632" s="7" t="s">
        <v>1069</v>
      </c>
      <c r="G2632" s="7" t="s">
        <v>1045</v>
      </c>
      <c r="H2632" s="7" t="s">
        <v>498</v>
      </c>
      <c r="I2632" s="7" t="s">
        <v>499</v>
      </c>
      <c r="J2632" s="6" t="s">
        <v>553</v>
      </c>
      <c r="K2632" s="1">
        <v>0</v>
      </c>
      <c r="L2632" s="1">
        <v>72000</v>
      </c>
      <c r="M2632" s="1">
        <v>72000</v>
      </c>
      <c r="N2632" s="2">
        <v>0</v>
      </c>
      <c r="O2632" s="2">
        <v>0.76730555555555602</v>
      </c>
      <c r="P2632" s="16">
        <v>0.97223916666666699</v>
      </c>
    </row>
    <row r="2633" spans="1:16" x14ac:dyDescent="0.35">
      <c r="A2633" s="23" t="str">
        <f t="shared" si="84"/>
        <v>07</v>
      </c>
      <c r="B2633" s="23">
        <f t="shared" si="85"/>
        <v>1023326</v>
      </c>
      <c r="C2633" s="6" t="s">
        <v>1320</v>
      </c>
      <c r="D2633" s="7" t="s">
        <v>1095</v>
      </c>
      <c r="E2633" s="7" t="s">
        <v>12</v>
      </c>
      <c r="F2633" s="7" t="s">
        <v>1069</v>
      </c>
      <c r="G2633" s="7" t="s">
        <v>1026</v>
      </c>
      <c r="H2633" s="7" t="s">
        <v>540</v>
      </c>
      <c r="I2633" s="7" t="s">
        <v>198</v>
      </c>
      <c r="J2633" s="6" t="s">
        <v>553</v>
      </c>
      <c r="K2633" s="1">
        <v>48000</v>
      </c>
      <c r="L2633" s="1">
        <v>48000</v>
      </c>
      <c r="M2633" s="1">
        <v>48000</v>
      </c>
      <c r="N2633" s="2">
        <v>0.71731250000000002</v>
      </c>
      <c r="O2633" s="2">
        <v>0.71731250000000002</v>
      </c>
      <c r="P2633" s="16">
        <v>0.75931458333333302</v>
      </c>
    </row>
    <row r="2634" spans="1:16" x14ac:dyDescent="0.35">
      <c r="A2634" s="23" t="str">
        <f t="shared" si="84"/>
        <v>07</v>
      </c>
      <c r="B2634" s="23">
        <f t="shared" si="85"/>
        <v>1030535</v>
      </c>
      <c r="C2634" s="6" t="s">
        <v>1320</v>
      </c>
      <c r="D2634" s="7" t="s">
        <v>1095</v>
      </c>
      <c r="E2634" s="7" t="s">
        <v>12</v>
      </c>
      <c r="F2634" s="7" t="s">
        <v>1089</v>
      </c>
      <c r="G2634" s="7" t="s">
        <v>1049</v>
      </c>
      <c r="H2634" s="7" t="s">
        <v>913</v>
      </c>
      <c r="I2634" s="7" t="s">
        <v>914</v>
      </c>
      <c r="J2634" s="6" t="s">
        <v>659</v>
      </c>
      <c r="K2634" s="1">
        <v>22000</v>
      </c>
      <c r="L2634" s="1">
        <v>22000</v>
      </c>
      <c r="M2634" s="1">
        <v>19500</v>
      </c>
      <c r="N2634" s="2">
        <v>2.3173181818181798</v>
      </c>
      <c r="O2634" s="2">
        <v>2.3199999999999998</v>
      </c>
      <c r="P2634" s="16">
        <v>2.4365182000000001</v>
      </c>
    </row>
    <row r="2635" spans="1:16" x14ac:dyDescent="0.35">
      <c r="A2635" s="23" t="str">
        <f t="shared" si="84"/>
        <v>07</v>
      </c>
      <c r="B2635" s="23">
        <f t="shared" si="85"/>
        <v>1023334</v>
      </c>
      <c r="C2635" s="6" t="s">
        <v>1320</v>
      </c>
      <c r="D2635" s="7" t="s">
        <v>1095</v>
      </c>
      <c r="E2635" s="7" t="s">
        <v>13</v>
      </c>
      <c r="F2635" s="7" t="s">
        <v>1080</v>
      </c>
      <c r="G2635" s="7" t="s">
        <v>1031</v>
      </c>
      <c r="H2635" s="7" t="s">
        <v>550</v>
      </c>
      <c r="I2635" s="7" t="s">
        <v>551</v>
      </c>
      <c r="J2635" s="6" t="s">
        <v>553</v>
      </c>
      <c r="K2635" s="1">
        <v>144000</v>
      </c>
      <c r="L2635" s="1">
        <v>144000</v>
      </c>
      <c r="M2635" s="1">
        <v>192000</v>
      </c>
      <c r="N2635" s="2">
        <v>0.63667361111111098</v>
      </c>
      <c r="O2635" s="2">
        <v>0.63667361111111098</v>
      </c>
      <c r="P2635" s="16">
        <v>0.65</v>
      </c>
    </row>
    <row r="2636" spans="1:16" x14ac:dyDescent="0.35">
      <c r="A2636" s="23" t="str">
        <f t="shared" si="84"/>
        <v>07</v>
      </c>
      <c r="B2636" s="23">
        <f t="shared" si="85"/>
        <v>1021864</v>
      </c>
      <c r="C2636" s="6" t="s">
        <v>1320</v>
      </c>
      <c r="D2636" s="7" t="s">
        <v>1095</v>
      </c>
      <c r="E2636" s="7" t="s">
        <v>13</v>
      </c>
      <c r="F2636" s="7" t="s">
        <v>1080</v>
      </c>
      <c r="G2636" s="7" t="s">
        <v>1024</v>
      </c>
      <c r="H2636" s="7" t="s">
        <v>195</v>
      </c>
      <c r="I2636" s="7" t="s">
        <v>196</v>
      </c>
      <c r="J2636" s="6" t="s">
        <v>553</v>
      </c>
      <c r="K2636" s="1">
        <v>24000</v>
      </c>
      <c r="L2636" s="1">
        <v>72000</v>
      </c>
      <c r="M2636" s="1">
        <v>48001</v>
      </c>
      <c r="N2636" s="2">
        <v>0.53666666666666696</v>
      </c>
      <c r="O2636" s="2">
        <v>0.53666666666666696</v>
      </c>
      <c r="P2636" s="16">
        <v>0.55000000000000004</v>
      </c>
    </row>
    <row r="2637" spans="1:16" x14ac:dyDescent="0.35">
      <c r="A2637" s="23" t="str">
        <f t="shared" si="84"/>
        <v>07</v>
      </c>
      <c r="B2637" s="23">
        <f t="shared" si="85"/>
        <v>1023329</v>
      </c>
      <c r="C2637" s="6" t="s">
        <v>1320</v>
      </c>
      <c r="D2637" s="7" t="s">
        <v>1095</v>
      </c>
      <c r="E2637" s="7" t="s">
        <v>13</v>
      </c>
      <c r="F2637" s="7" t="s">
        <v>1080</v>
      </c>
      <c r="G2637" s="7" t="s">
        <v>1024</v>
      </c>
      <c r="H2637" s="7" t="s">
        <v>541</v>
      </c>
      <c r="I2637" s="7" t="s">
        <v>196</v>
      </c>
      <c r="J2637" s="6" t="s">
        <v>553</v>
      </c>
      <c r="K2637" s="1">
        <v>0</v>
      </c>
      <c r="L2637" s="1">
        <v>0</v>
      </c>
      <c r="M2637" s="1">
        <v>24000</v>
      </c>
      <c r="N2637" s="2">
        <v>0</v>
      </c>
      <c r="O2637" s="2">
        <v>0</v>
      </c>
      <c r="P2637" s="16">
        <v>0.55000000000000004</v>
      </c>
    </row>
    <row r="2638" spans="1:16" x14ac:dyDescent="0.35">
      <c r="A2638" s="23" t="str">
        <f t="shared" si="84"/>
        <v>07</v>
      </c>
      <c r="B2638" s="23">
        <f t="shared" si="85"/>
        <v>1022273</v>
      </c>
      <c r="C2638" s="6" t="s">
        <v>1320</v>
      </c>
      <c r="D2638" s="7" t="s">
        <v>1095</v>
      </c>
      <c r="E2638" s="7" t="s">
        <v>13</v>
      </c>
      <c r="F2638" s="7" t="s">
        <v>1078</v>
      </c>
      <c r="G2638" s="7" t="s">
        <v>1021</v>
      </c>
      <c r="H2638" s="7" t="s">
        <v>261</v>
      </c>
      <c r="I2638" s="7" t="s">
        <v>262</v>
      </c>
      <c r="J2638" s="6" t="s">
        <v>553</v>
      </c>
      <c r="K2638" s="1">
        <v>0</v>
      </c>
      <c r="L2638" s="1">
        <v>96000</v>
      </c>
      <c r="M2638" s="1">
        <v>96000</v>
      </c>
      <c r="N2638" s="2">
        <v>0</v>
      </c>
      <c r="O2638" s="2">
        <v>1.3366770833333299</v>
      </c>
      <c r="P2638" s="16">
        <v>1.52435125</v>
      </c>
    </row>
    <row r="2639" spans="1:16" x14ac:dyDescent="0.35">
      <c r="A2639" s="23" t="str">
        <f t="shared" si="84"/>
        <v>07</v>
      </c>
      <c r="B2639" s="23">
        <f t="shared" si="85"/>
        <v>1011560</v>
      </c>
      <c r="C2639" s="6" t="s">
        <v>1320</v>
      </c>
      <c r="D2639" s="7" t="s">
        <v>1095</v>
      </c>
      <c r="E2639" s="7" t="s">
        <v>13</v>
      </c>
      <c r="F2639" s="7" t="s">
        <v>1065</v>
      </c>
      <c r="G2639" s="7" t="s">
        <v>989</v>
      </c>
      <c r="H2639" s="7" t="s">
        <v>695</v>
      </c>
      <c r="I2639" s="7" t="s">
        <v>696</v>
      </c>
      <c r="J2639" s="6" t="s">
        <v>658</v>
      </c>
      <c r="K2639" s="1">
        <v>48000</v>
      </c>
      <c r="L2639" s="1">
        <v>48000</v>
      </c>
      <c r="M2639" s="1">
        <v>48000</v>
      </c>
      <c r="N2639" s="2">
        <v>2.7866666666666702</v>
      </c>
      <c r="O2639" s="2">
        <v>2.7866666666666702</v>
      </c>
      <c r="P2639" s="16">
        <v>2.8</v>
      </c>
    </row>
    <row r="2640" spans="1:16" x14ac:dyDescent="0.35">
      <c r="A2640" s="23" t="str">
        <f t="shared" si="84"/>
        <v>07</v>
      </c>
      <c r="B2640" s="23">
        <f t="shared" si="85"/>
        <v>1012362</v>
      </c>
      <c r="C2640" s="6" t="s">
        <v>1320</v>
      </c>
      <c r="D2640" s="7" t="s">
        <v>1095</v>
      </c>
      <c r="E2640" s="7" t="s">
        <v>13</v>
      </c>
      <c r="F2640" s="7" t="s">
        <v>1065</v>
      </c>
      <c r="G2640" s="7" t="s">
        <v>989</v>
      </c>
      <c r="H2640" s="7" t="s">
        <v>774</v>
      </c>
      <c r="I2640" s="7" t="s">
        <v>775</v>
      </c>
      <c r="J2640" s="6" t="s">
        <v>658</v>
      </c>
      <c r="K2640" s="1">
        <v>20612</v>
      </c>
      <c r="L2640" s="1">
        <v>20612</v>
      </c>
      <c r="M2640" s="1">
        <v>24000</v>
      </c>
      <c r="N2640" s="2">
        <v>2.6866873665825701</v>
      </c>
      <c r="O2640" s="2">
        <v>2.6866873665825701</v>
      </c>
      <c r="P2640" s="16">
        <v>2.7</v>
      </c>
    </row>
    <row r="2641" spans="1:16" x14ac:dyDescent="0.35">
      <c r="A2641" s="23" t="str">
        <f t="shared" si="84"/>
        <v>07</v>
      </c>
      <c r="B2641" s="23">
        <f t="shared" si="85"/>
        <v>1012674</v>
      </c>
      <c r="C2641" s="6" t="s">
        <v>1320</v>
      </c>
      <c r="D2641" s="7" t="s">
        <v>1095</v>
      </c>
      <c r="E2641" s="7" t="s">
        <v>13</v>
      </c>
      <c r="F2641" s="7" t="s">
        <v>1065</v>
      </c>
      <c r="G2641" s="7" t="s">
        <v>989</v>
      </c>
      <c r="H2641" s="7" t="s">
        <v>828</v>
      </c>
      <c r="I2641" s="7" t="s">
        <v>829</v>
      </c>
      <c r="J2641" s="6" t="s">
        <v>658</v>
      </c>
      <c r="K2641" s="1">
        <v>0</v>
      </c>
      <c r="L2641" s="1">
        <v>23995</v>
      </c>
      <c r="M2641" s="1">
        <v>23995</v>
      </c>
      <c r="N2641" s="2">
        <v>0</v>
      </c>
      <c r="O2641" s="2">
        <v>0</v>
      </c>
      <c r="P2641" s="16">
        <v>2.4</v>
      </c>
    </row>
    <row r="2642" spans="1:16" x14ac:dyDescent="0.35">
      <c r="A2642" s="23" t="str">
        <f t="shared" si="84"/>
        <v>07</v>
      </c>
      <c r="B2642" s="23">
        <f t="shared" si="85"/>
        <v>1023295</v>
      </c>
      <c r="C2642" s="6" t="s">
        <v>1320</v>
      </c>
      <c r="D2642" s="7" t="s">
        <v>1095</v>
      </c>
      <c r="E2642" s="7" t="s">
        <v>13</v>
      </c>
      <c r="F2642" s="7" t="s">
        <v>1069</v>
      </c>
      <c r="G2642" s="7" t="s">
        <v>1016</v>
      </c>
      <c r="H2642" s="7" t="s">
        <v>606</v>
      </c>
      <c r="I2642" s="7" t="s">
        <v>607</v>
      </c>
      <c r="J2642" s="6" t="s">
        <v>553</v>
      </c>
      <c r="K2642" s="1">
        <v>1000</v>
      </c>
      <c r="L2642" s="1">
        <v>1000</v>
      </c>
      <c r="M2642" s="1"/>
      <c r="N2642" s="2">
        <v>12.287000000000001</v>
      </c>
      <c r="O2642" s="2">
        <v>12.287000000000001</v>
      </c>
      <c r="P2642" s="16"/>
    </row>
    <row r="2643" spans="1:16" x14ac:dyDescent="0.35">
      <c r="A2643" s="23" t="str">
        <f t="shared" si="84"/>
        <v>07</v>
      </c>
      <c r="B2643" s="23">
        <f t="shared" si="85"/>
        <v>1030525</v>
      </c>
      <c r="C2643" s="6" t="s">
        <v>1320</v>
      </c>
      <c r="D2643" s="7" t="s">
        <v>1095</v>
      </c>
      <c r="E2643" s="7" t="s">
        <v>14</v>
      </c>
      <c r="F2643" s="7" t="s">
        <v>1068</v>
      </c>
      <c r="G2643" s="7" t="s">
        <v>994</v>
      </c>
      <c r="H2643" s="7" t="s">
        <v>911</v>
      </c>
      <c r="I2643" s="7" t="s">
        <v>912</v>
      </c>
      <c r="J2643" s="6" t="s">
        <v>659</v>
      </c>
      <c r="K2643" s="1">
        <v>36000</v>
      </c>
      <c r="L2643" s="1">
        <v>48000</v>
      </c>
      <c r="M2643" s="1"/>
      <c r="N2643" s="2">
        <v>1.70933333333333</v>
      </c>
      <c r="O2643" s="2">
        <v>1.70933333333333</v>
      </c>
      <c r="P2643" s="16"/>
    </row>
    <row r="2644" spans="1:16" x14ac:dyDescent="0.35">
      <c r="A2644" s="23" t="str">
        <f t="shared" si="84"/>
        <v>07</v>
      </c>
      <c r="B2644" s="23">
        <f t="shared" si="85"/>
        <v>1023034</v>
      </c>
      <c r="C2644" s="6" t="s">
        <v>1320</v>
      </c>
      <c r="D2644" s="7" t="s">
        <v>1095</v>
      </c>
      <c r="E2644" s="7" t="s">
        <v>14</v>
      </c>
      <c r="F2644" s="7" t="s">
        <v>1080</v>
      </c>
      <c r="G2644" s="7" t="s">
        <v>1030</v>
      </c>
      <c r="H2644" s="7" t="s">
        <v>408</v>
      </c>
      <c r="I2644" s="7" t="s">
        <v>142</v>
      </c>
      <c r="J2644" s="6" t="s">
        <v>553</v>
      </c>
      <c r="K2644" s="1"/>
      <c r="L2644" s="1"/>
      <c r="M2644" s="1">
        <v>72000</v>
      </c>
      <c r="N2644" s="2"/>
      <c r="O2644" s="2"/>
      <c r="P2644" s="16">
        <v>0.73333333333333295</v>
      </c>
    </row>
    <row r="2645" spans="1:16" x14ac:dyDescent="0.35">
      <c r="A2645" s="23" t="str">
        <f t="shared" si="84"/>
        <v>07</v>
      </c>
      <c r="B2645" s="23">
        <f t="shared" si="85"/>
        <v>1022417</v>
      </c>
      <c r="C2645" s="6" t="s">
        <v>1320</v>
      </c>
      <c r="D2645" s="7" t="s">
        <v>1095</v>
      </c>
      <c r="E2645" s="7" t="s">
        <v>14</v>
      </c>
      <c r="F2645" s="7" t="s">
        <v>1080</v>
      </c>
      <c r="G2645" s="7" t="s">
        <v>1031</v>
      </c>
      <c r="H2645" s="7" t="s">
        <v>301</v>
      </c>
      <c r="I2645" s="7" t="s">
        <v>302</v>
      </c>
      <c r="J2645" s="6" t="s">
        <v>553</v>
      </c>
      <c r="K2645" s="1">
        <v>96000</v>
      </c>
      <c r="L2645" s="1">
        <v>96000</v>
      </c>
      <c r="M2645" s="1">
        <v>168000</v>
      </c>
      <c r="N2645" s="2">
        <v>0.648166666666667</v>
      </c>
      <c r="O2645" s="2">
        <v>0.648166666666667</v>
      </c>
      <c r="P2645" s="16">
        <v>0.78329166666666705</v>
      </c>
    </row>
    <row r="2646" spans="1:16" x14ac:dyDescent="0.35">
      <c r="A2646" s="23" t="str">
        <f t="shared" si="84"/>
        <v>07</v>
      </c>
      <c r="B2646" s="23">
        <f t="shared" si="85"/>
        <v>1023306</v>
      </c>
      <c r="C2646" s="6" t="s">
        <v>1320</v>
      </c>
      <c r="D2646" s="7" t="s">
        <v>1095</v>
      </c>
      <c r="E2646" s="7" t="s">
        <v>14</v>
      </c>
      <c r="F2646" s="7" t="s">
        <v>1080</v>
      </c>
      <c r="G2646" s="7" t="s">
        <v>1031</v>
      </c>
      <c r="H2646" s="7" t="s">
        <v>523</v>
      </c>
      <c r="I2646" s="7" t="s">
        <v>302</v>
      </c>
      <c r="J2646" s="6" t="s">
        <v>553</v>
      </c>
      <c r="K2646" s="1"/>
      <c r="L2646" s="1"/>
      <c r="M2646" s="1">
        <v>216001</v>
      </c>
      <c r="N2646" s="2"/>
      <c r="O2646" s="2"/>
      <c r="P2646" s="16">
        <v>0.97799439215559203</v>
      </c>
    </row>
    <row r="2647" spans="1:16" x14ac:dyDescent="0.35">
      <c r="A2647" s="23" t="str">
        <f t="shared" si="84"/>
        <v>07</v>
      </c>
      <c r="B2647" s="23">
        <f t="shared" si="85"/>
        <v>1022381</v>
      </c>
      <c r="C2647" s="6" t="s">
        <v>1320</v>
      </c>
      <c r="D2647" s="7" t="s">
        <v>1095</v>
      </c>
      <c r="E2647" s="7" t="s">
        <v>14</v>
      </c>
      <c r="F2647" s="7" t="s">
        <v>1078</v>
      </c>
      <c r="G2647" s="7" t="s">
        <v>1009</v>
      </c>
      <c r="H2647" s="7" t="s">
        <v>287</v>
      </c>
      <c r="I2647" s="7" t="s">
        <v>288</v>
      </c>
      <c r="J2647" s="6" t="s">
        <v>553</v>
      </c>
      <c r="K2647" s="1"/>
      <c r="L2647" s="1"/>
      <c r="M2647" s="1">
        <v>96000</v>
      </c>
      <c r="N2647" s="2"/>
      <c r="O2647" s="2"/>
      <c r="P2647" s="16">
        <v>1.3033333333333299</v>
      </c>
    </row>
    <row r="2648" spans="1:16" x14ac:dyDescent="0.35">
      <c r="A2648" s="23" t="str">
        <f t="shared" si="84"/>
        <v>07</v>
      </c>
      <c r="B2648" s="23">
        <f t="shared" si="85"/>
        <v>1022541</v>
      </c>
      <c r="C2648" s="6" t="s">
        <v>1320</v>
      </c>
      <c r="D2648" s="7" t="s">
        <v>1095</v>
      </c>
      <c r="E2648" s="7" t="s">
        <v>14</v>
      </c>
      <c r="F2648" s="7" t="s">
        <v>1078</v>
      </c>
      <c r="G2648" s="7" t="s">
        <v>1009</v>
      </c>
      <c r="H2648" s="7" t="s">
        <v>309</v>
      </c>
      <c r="I2648" s="7" t="s">
        <v>310</v>
      </c>
      <c r="J2648" s="6" t="s">
        <v>553</v>
      </c>
      <c r="K2648" s="1"/>
      <c r="L2648" s="1"/>
      <c r="M2648" s="1">
        <v>192000</v>
      </c>
      <c r="N2648" s="2"/>
      <c r="O2648" s="2"/>
      <c r="P2648" s="16">
        <v>1.3032656250000001</v>
      </c>
    </row>
    <row r="2649" spans="1:16" x14ac:dyDescent="0.35">
      <c r="A2649" s="23" t="str">
        <f t="shared" si="84"/>
        <v>07</v>
      </c>
      <c r="B2649" s="23">
        <f t="shared" si="85"/>
        <v>1022856</v>
      </c>
      <c r="C2649" s="6" t="s">
        <v>1320</v>
      </c>
      <c r="D2649" s="7" t="s">
        <v>1095</v>
      </c>
      <c r="E2649" s="7" t="s">
        <v>14</v>
      </c>
      <c r="F2649" s="7" t="s">
        <v>1078</v>
      </c>
      <c r="G2649" s="7" t="s">
        <v>1009</v>
      </c>
      <c r="H2649" s="7" t="s">
        <v>359</v>
      </c>
      <c r="I2649" s="7" t="s">
        <v>360</v>
      </c>
      <c r="J2649" s="6" t="s">
        <v>553</v>
      </c>
      <c r="K2649" s="1">
        <v>0</v>
      </c>
      <c r="L2649" s="1">
        <v>0</v>
      </c>
      <c r="M2649" s="1">
        <v>96000</v>
      </c>
      <c r="N2649" s="2">
        <v>0</v>
      </c>
      <c r="O2649" s="2">
        <v>0</v>
      </c>
      <c r="P2649" s="16">
        <v>1.25833333333333</v>
      </c>
    </row>
    <row r="2650" spans="1:16" x14ac:dyDescent="0.35">
      <c r="A2650" s="23" t="str">
        <f t="shared" si="84"/>
        <v>07</v>
      </c>
      <c r="B2650" s="23">
        <f t="shared" si="85"/>
        <v>1023109</v>
      </c>
      <c r="C2650" s="6" t="s">
        <v>1320</v>
      </c>
      <c r="D2650" s="7" t="s">
        <v>1095</v>
      </c>
      <c r="E2650" s="7" t="s">
        <v>14</v>
      </c>
      <c r="F2650" s="7" t="s">
        <v>1078</v>
      </c>
      <c r="G2650" s="7" t="s">
        <v>1009</v>
      </c>
      <c r="H2650" s="7" t="s">
        <v>1201</v>
      </c>
      <c r="I2650" s="7" t="s">
        <v>310</v>
      </c>
      <c r="J2650" s="6" t="s">
        <v>553</v>
      </c>
      <c r="K2650" s="1">
        <v>48000</v>
      </c>
      <c r="L2650" s="1">
        <v>48000</v>
      </c>
      <c r="M2650" s="1"/>
      <c r="N2650" s="2">
        <v>1.1550625000000001</v>
      </c>
      <c r="O2650" s="2">
        <v>1.1550625000000001</v>
      </c>
      <c r="P2650" s="16"/>
    </row>
    <row r="2651" spans="1:16" x14ac:dyDescent="0.35">
      <c r="A2651" s="23" t="str">
        <f t="shared" si="84"/>
        <v>07</v>
      </c>
      <c r="B2651" s="23">
        <f t="shared" si="85"/>
        <v>1022073</v>
      </c>
      <c r="C2651" s="6" t="s">
        <v>1320</v>
      </c>
      <c r="D2651" s="7" t="s">
        <v>1095</v>
      </c>
      <c r="E2651" s="7" t="s">
        <v>14</v>
      </c>
      <c r="F2651" s="7" t="s">
        <v>1078</v>
      </c>
      <c r="G2651" s="7" t="s">
        <v>1027</v>
      </c>
      <c r="H2651" s="7" t="s">
        <v>222</v>
      </c>
      <c r="I2651" s="7" t="s">
        <v>223</v>
      </c>
      <c r="J2651" s="6" t="s">
        <v>553</v>
      </c>
      <c r="K2651" s="1"/>
      <c r="L2651" s="1"/>
      <c r="M2651" s="1">
        <v>48000</v>
      </c>
      <c r="N2651" s="2"/>
      <c r="O2651" s="2"/>
      <c r="P2651" s="16">
        <v>1.2933333333333299</v>
      </c>
    </row>
    <row r="2652" spans="1:16" x14ac:dyDescent="0.35">
      <c r="A2652" s="23" t="str">
        <f t="shared" si="84"/>
        <v>07</v>
      </c>
      <c r="B2652" s="23">
        <f t="shared" si="85"/>
        <v>1022945</v>
      </c>
      <c r="C2652" s="6" t="s">
        <v>1320</v>
      </c>
      <c r="D2652" s="7" t="s">
        <v>1095</v>
      </c>
      <c r="E2652" s="7" t="s">
        <v>14</v>
      </c>
      <c r="F2652" s="7" t="s">
        <v>1078</v>
      </c>
      <c r="G2652" s="7" t="s">
        <v>1027</v>
      </c>
      <c r="H2652" s="7" t="s">
        <v>397</v>
      </c>
      <c r="I2652" s="7" t="s">
        <v>223</v>
      </c>
      <c r="J2652" s="6" t="s">
        <v>553</v>
      </c>
      <c r="K2652" s="1"/>
      <c r="L2652" s="1"/>
      <c r="M2652" s="1">
        <v>72000</v>
      </c>
      <c r="N2652" s="2"/>
      <c r="O2652" s="2"/>
      <c r="P2652" s="16">
        <v>1.2931250000000001</v>
      </c>
    </row>
    <row r="2653" spans="1:16" x14ac:dyDescent="0.35">
      <c r="A2653" s="23" t="str">
        <f t="shared" si="84"/>
        <v>07</v>
      </c>
      <c r="B2653" s="23">
        <f t="shared" si="85"/>
        <v>1021992</v>
      </c>
      <c r="C2653" s="6" t="s">
        <v>1320</v>
      </c>
      <c r="D2653" s="7" t="s">
        <v>1095</v>
      </c>
      <c r="E2653" s="7" t="s">
        <v>14</v>
      </c>
      <c r="F2653" s="7" t="s">
        <v>1078</v>
      </c>
      <c r="G2653" s="7" t="s">
        <v>1006</v>
      </c>
      <c r="H2653" s="7" t="s">
        <v>219</v>
      </c>
      <c r="I2653" s="7" t="s">
        <v>28</v>
      </c>
      <c r="J2653" s="6" t="s">
        <v>553</v>
      </c>
      <c r="K2653" s="1"/>
      <c r="L2653" s="1"/>
      <c r="M2653" s="1">
        <v>96000</v>
      </c>
      <c r="N2653" s="2"/>
      <c r="O2653" s="2"/>
      <c r="P2653" s="16">
        <v>1.66566666666667</v>
      </c>
    </row>
    <row r="2654" spans="1:16" x14ac:dyDescent="0.35">
      <c r="A2654" s="23" t="str">
        <f t="shared" si="84"/>
        <v>07</v>
      </c>
      <c r="B2654" s="23">
        <f t="shared" si="85"/>
        <v>1022851</v>
      </c>
      <c r="C2654" s="6" t="s">
        <v>1320</v>
      </c>
      <c r="D2654" s="7" t="s">
        <v>1095</v>
      </c>
      <c r="E2654" s="7" t="s">
        <v>14</v>
      </c>
      <c r="F2654" s="7" t="s">
        <v>1077</v>
      </c>
      <c r="G2654" s="7" t="s">
        <v>1023</v>
      </c>
      <c r="H2654" s="7" t="s">
        <v>1172</v>
      </c>
      <c r="I2654" s="7" t="s">
        <v>356</v>
      </c>
      <c r="J2654" s="6" t="s">
        <v>553</v>
      </c>
      <c r="K2654" s="1">
        <v>168000</v>
      </c>
      <c r="L2654" s="1">
        <v>168000</v>
      </c>
      <c r="M2654" s="1">
        <v>120000</v>
      </c>
      <c r="N2654" s="2">
        <v>1.60507142857143</v>
      </c>
      <c r="O2654" s="2">
        <v>1.60507142857143</v>
      </c>
      <c r="P2654" s="16">
        <v>1.77305</v>
      </c>
    </row>
    <row r="2655" spans="1:16" x14ac:dyDescent="0.35">
      <c r="A2655" s="23" t="str">
        <f t="shared" si="84"/>
        <v>07</v>
      </c>
      <c r="B2655" s="23">
        <f t="shared" si="85"/>
        <v>1022379</v>
      </c>
      <c r="C2655" s="6" t="s">
        <v>1320</v>
      </c>
      <c r="D2655" s="7" t="s">
        <v>1095</v>
      </c>
      <c r="E2655" s="7" t="s">
        <v>14</v>
      </c>
      <c r="F2655" s="7" t="s">
        <v>1077</v>
      </c>
      <c r="G2655" s="7" t="s">
        <v>1005</v>
      </c>
      <c r="H2655" s="7" t="s">
        <v>285</v>
      </c>
      <c r="I2655" s="7" t="s">
        <v>286</v>
      </c>
      <c r="J2655" s="6" t="s">
        <v>553</v>
      </c>
      <c r="K2655" s="1">
        <v>96000</v>
      </c>
      <c r="L2655" s="1">
        <v>96000</v>
      </c>
      <c r="M2655" s="1">
        <v>144000</v>
      </c>
      <c r="N2655" s="2">
        <v>2.45507291666667</v>
      </c>
      <c r="O2655" s="2">
        <v>2.45507291666667</v>
      </c>
      <c r="P2655" s="16">
        <v>2.4993472222222199</v>
      </c>
    </row>
    <row r="2656" spans="1:16" x14ac:dyDescent="0.35">
      <c r="A2656" s="23" t="str">
        <f t="shared" si="84"/>
        <v>07</v>
      </c>
      <c r="B2656" s="23">
        <f t="shared" si="85"/>
        <v>1021733</v>
      </c>
      <c r="C2656" s="6" t="s">
        <v>1320</v>
      </c>
      <c r="D2656" s="7" t="s">
        <v>1095</v>
      </c>
      <c r="E2656" s="7" t="s">
        <v>14</v>
      </c>
      <c r="F2656" s="7" t="s">
        <v>1076</v>
      </c>
      <c r="G2656" s="7" t="s">
        <v>1022</v>
      </c>
      <c r="H2656" s="7" t="s">
        <v>178</v>
      </c>
      <c r="I2656" s="7" t="s">
        <v>149</v>
      </c>
      <c r="J2656" s="6" t="s">
        <v>553</v>
      </c>
      <c r="K2656" s="1"/>
      <c r="L2656" s="1"/>
      <c r="M2656" s="1">
        <v>96000</v>
      </c>
      <c r="N2656" s="2"/>
      <c r="O2656" s="2"/>
      <c r="P2656" s="16">
        <v>2.7513125</v>
      </c>
    </row>
    <row r="2657" spans="1:16" x14ac:dyDescent="0.35">
      <c r="A2657" s="23" t="str">
        <f t="shared" si="84"/>
        <v>07</v>
      </c>
      <c r="B2657" s="23">
        <f t="shared" si="85"/>
        <v>1022373</v>
      </c>
      <c r="C2657" s="6" t="s">
        <v>1320</v>
      </c>
      <c r="D2657" s="7" t="s">
        <v>1095</v>
      </c>
      <c r="E2657" s="7" t="s">
        <v>14</v>
      </c>
      <c r="F2657" s="7" t="s">
        <v>1081</v>
      </c>
      <c r="G2657" s="7" t="s">
        <v>1010</v>
      </c>
      <c r="H2657" s="7" t="s">
        <v>281</v>
      </c>
      <c r="I2657" s="7" t="s">
        <v>282</v>
      </c>
      <c r="J2657" s="6" t="s">
        <v>553</v>
      </c>
      <c r="K2657" s="1">
        <v>0</v>
      </c>
      <c r="L2657" s="1">
        <v>0</v>
      </c>
      <c r="M2657" s="1">
        <v>72000</v>
      </c>
      <c r="N2657" s="2">
        <v>0</v>
      </c>
      <c r="O2657" s="2">
        <v>0</v>
      </c>
      <c r="P2657" s="16">
        <v>1.4497916666666699</v>
      </c>
    </row>
    <row r="2658" spans="1:16" x14ac:dyDescent="0.35">
      <c r="A2658" s="23" t="str">
        <f t="shared" si="84"/>
        <v>07</v>
      </c>
      <c r="B2658" s="23">
        <f t="shared" si="85"/>
        <v>1021115</v>
      </c>
      <c r="C2658" s="6" t="s">
        <v>1320</v>
      </c>
      <c r="D2658" s="7" t="s">
        <v>1095</v>
      </c>
      <c r="E2658" s="7" t="s">
        <v>14</v>
      </c>
      <c r="F2658" s="7" t="s">
        <v>1069</v>
      </c>
      <c r="G2658" s="7" t="s">
        <v>1026</v>
      </c>
      <c r="H2658" s="7" t="s">
        <v>123</v>
      </c>
      <c r="I2658" s="7" t="s">
        <v>124</v>
      </c>
      <c r="J2658" s="6" t="s">
        <v>553</v>
      </c>
      <c r="K2658" s="1">
        <v>0</v>
      </c>
      <c r="L2658" s="1">
        <v>48000</v>
      </c>
      <c r="M2658" s="1"/>
      <c r="N2658" s="2">
        <v>0</v>
      </c>
      <c r="O2658" s="2">
        <v>0.26706249999999998</v>
      </c>
      <c r="P2658" s="16"/>
    </row>
    <row r="2659" spans="1:16" x14ac:dyDescent="0.35">
      <c r="A2659" s="23" t="str">
        <f t="shared" si="84"/>
        <v>07</v>
      </c>
      <c r="B2659" s="23">
        <f t="shared" si="85"/>
        <v>1021740</v>
      </c>
      <c r="C2659" s="6" t="s">
        <v>1320</v>
      </c>
      <c r="D2659" s="7" t="s">
        <v>1095</v>
      </c>
      <c r="E2659" s="7" t="s">
        <v>14</v>
      </c>
      <c r="F2659" s="7" t="s">
        <v>1069</v>
      </c>
      <c r="G2659" s="7" t="s">
        <v>1026</v>
      </c>
      <c r="H2659" s="7" t="s">
        <v>1107</v>
      </c>
      <c r="I2659" s="7" t="s">
        <v>187</v>
      </c>
      <c r="J2659" s="6" t="s">
        <v>553</v>
      </c>
      <c r="K2659" s="1"/>
      <c r="L2659" s="1"/>
      <c r="M2659" s="1">
        <v>72000</v>
      </c>
      <c r="N2659" s="2"/>
      <c r="O2659" s="2"/>
      <c r="P2659" s="16">
        <v>0.43333333333333302</v>
      </c>
    </row>
    <row r="2660" spans="1:16" x14ac:dyDescent="0.35">
      <c r="A2660" s="23" t="str">
        <f t="shared" si="84"/>
        <v>07</v>
      </c>
      <c r="B2660" s="23">
        <f t="shared" si="85"/>
        <v>1020636</v>
      </c>
      <c r="C2660" s="6" t="s">
        <v>1320</v>
      </c>
      <c r="D2660" s="7" t="s">
        <v>1095</v>
      </c>
      <c r="E2660" s="7" t="s">
        <v>16</v>
      </c>
      <c r="F2660" s="7" t="s">
        <v>985</v>
      </c>
      <c r="G2660" s="7" t="s">
        <v>1012</v>
      </c>
      <c r="H2660" s="7" t="s">
        <v>43</v>
      </c>
      <c r="I2660" s="7" t="s">
        <v>44</v>
      </c>
      <c r="J2660" s="6" t="s">
        <v>553</v>
      </c>
      <c r="K2660" s="1">
        <v>10000</v>
      </c>
      <c r="L2660" s="1">
        <v>13000</v>
      </c>
      <c r="M2660" s="1">
        <v>13000</v>
      </c>
      <c r="N2660" s="2">
        <v>4.5270999999999999</v>
      </c>
      <c r="O2660" s="2">
        <v>4.0999999999999996</v>
      </c>
      <c r="P2660" s="16">
        <v>4.3699813461538497</v>
      </c>
    </row>
    <row r="2661" spans="1:16" x14ac:dyDescent="0.35">
      <c r="A2661" s="23" t="str">
        <f t="shared" si="84"/>
        <v>07</v>
      </c>
      <c r="B2661" s="23">
        <f t="shared" si="85"/>
        <v>1020704</v>
      </c>
      <c r="C2661" s="6" t="s">
        <v>1320</v>
      </c>
      <c r="D2661" s="7" t="s">
        <v>1095</v>
      </c>
      <c r="E2661" s="7" t="s">
        <v>16</v>
      </c>
      <c r="F2661" s="7" t="s">
        <v>985</v>
      </c>
      <c r="G2661" s="7" t="s">
        <v>1012</v>
      </c>
      <c r="H2661" s="7" t="s">
        <v>57</v>
      </c>
      <c r="I2661" s="7" t="s">
        <v>58</v>
      </c>
      <c r="J2661" s="6" t="s">
        <v>553</v>
      </c>
      <c r="K2661" s="1">
        <v>1000</v>
      </c>
      <c r="L2661" s="1">
        <v>1000</v>
      </c>
      <c r="M2661" s="1">
        <v>1000</v>
      </c>
      <c r="N2661" s="2">
        <v>4.76</v>
      </c>
      <c r="O2661" s="2">
        <v>4.24</v>
      </c>
      <c r="P2661" s="16">
        <v>4.5916537000000002</v>
      </c>
    </row>
    <row r="2662" spans="1:16" x14ac:dyDescent="0.35">
      <c r="A2662" s="23" t="str">
        <f t="shared" si="84"/>
        <v>07</v>
      </c>
      <c r="B2662" s="23">
        <f t="shared" si="85"/>
        <v>1021609</v>
      </c>
      <c r="C2662" s="6" t="s">
        <v>1320</v>
      </c>
      <c r="D2662" s="7" t="s">
        <v>1095</v>
      </c>
      <c r="E2662" s="7" t="s">
        <v>16</v>
      </c>
      <c r="F2662" s="7" t="s">
        <v>985</v>
      </c>
      <c r="G2662" s="7" t="s">
        <v>1012</v>
      </c>
      <c r="H2662" s="7" t="s">
        <v>167</v>
      </c>
      <c r="I2662" s="7" t="s">
        <v>168</v>
      </c>
      <c r="J2662" s="6" t="s">
        <v>553</v>
      </c>
      <c r="K2662" s="1">
        <v>20000</v>
      </c>
      <c r="L2662" s="1">
        <v>20000</v>
      </c>
      <c r="M2662" s="1">
        <v>20000</v>
      </c>
      <c r="N2662" s="2">
        <v>4.7601500000000003</v>
      </c>
      <c r="O2662" s="2">
        <v>4.32</v>
      </c>
      <c r="P2662" s="16">
        <v>4.3535921200000001</v>
      </c>
    </row>
    <row r="2663" spans="1:16" x14ac:dyDescent="0.35">
      <c r="A2663" s="23" t="str">
        <f t="shared" si="84"/>
        <v>07</v>
      </c>
      <c r="B2663" s="23">
        <f t="shared" si="85"/>
        <v>1022931</v>
      </c>
      <c r="C2663" s="6" t="s">
        <v>1320</v>
      </c>
      <c r="D2663" s="7" t="s">
        <v>1095</v>
      </c>
      <c r="E2663" s="7" t="s">
        <v>16</v>
      </c>
      <c r="F2663" s="7" t="s">
        <v>985</v>
      </c>
      <c r="G2663" s="7" t="s">
        <v>1012</v>
      </c>
      <c r="H2663" s="7" t="s">
        <v>386</v>
      </c>
      <c r="I2663" s="7" t="s">
        <v>387</v>
      </c>
      <c r="J2663" s="6" t="s">
        <v>553</v>
      </c>
      <c r="K2663" s="1">
        <v>20000</v>
      </c>
      <c r="L2663" s="1">
        <v>20000</v>
      </c>
      <c r="M2663" s="1">
        <v>20000</v>
      </c>
      <c r="N2663" s="2">
        <v>4.52705</v>
      </c>
      <c r="O2663" s="2">
        <v>4.0999999999999996</v>
      </c>
      <c r="P2663" s="16">
        <v>4.4386529450000003</v>
      </c>
    </row>
    <row r="2664" spans="1:16" x14ac:dyDescent="0.35">
      <c r="A2664" s="23" t="str">
        <f t="shared" si="84"/>
        <v>07</v>
      </c>
      <c r="B2664" s="23">
        <f t="shared" si="85"/>
        <v>1022313</v>
      </c>
      <c r="C2664" s="6" t="s">
        <v>1320</v>
      </c>
      <c r="D2664" s="7" t="s">
        <v>1095</v>
      </c>
      <c r="E2664" s="7" t="s">
        <v>16</v>
      </c>
      <c r="F2664" s="7" t="s">
        <v>1075</v>
      </c>
      <c r="G2664" s="7" t="s">
        <v>1035</v>
      </c>
      <c r="H2664" s="7" t="s">
        <v>273</v>
      </c>
      <c r="I2664" s="7" t="s">
        <v>274</v>
      </c>
      <c r="J2664" s="6" t="s">
        <v>553</v>
      </c>
      <c r="K2664" s="1">
        <v>7000</v>
      </c>
      <c r="L2664" s="1">
        <v>10000</v>
      </c>
      <c r="M2664" s="1">
        <v>10000</v>
      </c>
      <c r="N2664" s="2">
        <v>6.3562857142857103</v>
      </c>
      <c r="O2664" s="2">
        <v>3.85</v>
      </c>
      <c r="P2664" s="16">
        <v>3.88236062</v>
      </c>
    </row>
    <row r="2665" spans="1:16" x14ac:dyDescent="0.35">
      <c r="A2665" s="23" t="str">
        <f t="shared" si="84"/>
        <v>07</v>
      </c>
      <c r="B2665" s="23">
        <f t="shared" si="85"/>
        <v>1022326</v>
      </c>
      <c r="C2665" s="6" t="s">
        <v>1320</v>
      </c>
      <c r="D2665" s="7" t="s">
        <v>1095</v>
      </c>
      <c r="E2665" s="7" t="s">
        <v>16</v>
      </c>
      <c r="F2665" s="7" t="s">
        <v>1075</v>
      </c>
      <c r="G2665" s="7" t="s">
        <v>1035</v>
      </c>
      <c r="H2665" s="7" t="s">
        <v>275</v>
      </c>
      <c r="I2665" s="7" t="s">
        <v>276</v>
      </c>
      <c r="J2665" s="6" t="s">
        <v>553</v>
      </c>
      <c r="K2665" s="1">
        <v>25000</v>
      </c>
      <c r="L2665" s="1">
        <v>15000</v>
      </c>
      <c r="M2665" s="1">
        <v>15000</v>
      </c>
      <c r="N2665" s="2">
        <v>4.06088</v>
      </c>
      <c r="O2665" s="2">
        <v>3.49</v>
      </c>
      <c r="P2665" s="16">
        <v>3.1236655</v>
      </c>
    </row>
    <row r="2666" spans="1:16" x14ac:dyDescent="0.35">
      <c r="A2666" s="23" t="str">
        <f t="shared" si="84"/>
        <v>07</v>
      </c>
      <c r="B2666" s="23">
        <f t="shared" si="85"/>
        <v>1022587</v>
      </c>
      <c r="C2666" s="6" t="s">
        <v>1320</v>
      </c>
      <c r="D2666" s="7" t="s">
        <v>1095</v>
      </c>
      <c r="E2666" s="7" t="s">
        <v>16</v>
      </c>
      <c r="F2666" s="7" t="s">
        <v>1075</v>
      </c>
      <c r="G2666" s="7" t="s">
        <v>1035</v>
      </c>
      <c r="H2666" s="7" t="s">
        <v>313</v>
      </c>
      <c r="I2666" s="7" t="s">
        <v>314</v>
      </c>
      <c r="J2666" s="6" t="s">
        <v>553</v>
      </c>
      <c r="K2666" s="1">
        <v>3000</v>
      </c>
      <c r="L2666" s="1">
        <v>3000</v>
      </c>
      <c r="M2666" s="1">
        <v>3000</v>
      </c>
      <c r="N2666" s="2">
        <v>4.4883333333333297</v>
      </c>
      <c r="O2666" s="2">
        <v>3.88</v>
      </c>
      <c r="P2666" s="16">
        <v>4.2024936666666699</v>
      </c>
    </row>
    <row r="2667" spans="1:16" x14ac:dyDescent="0.35">
      <c r="A2667" s="23" t="str">
        <f t="shared" si="84"/>
        <v>07</v>
      </c>
      <c r="B2667" s="23">
        <f t="shared" si="85"/>
        <v>1022664</v>
      </c>
      <c r="C2667" s="6" t="s">
        <v>1320</v>
      </c>
      <c r="D2667" s="7" t="s">
        <v>1095</v>
      </c>
      <c r="E2667" s="7" t="s">
        <v>16</v>
      </c>
      <c r="F2667" s="7" t="s">
        <v>1075</v>
      </c>
      <c r="G2667" s="7" t="s">
        <v>1035</v>
      </c>
      <c r="H2667" s="7" t="s">
        <v>334</v>
      </c>
      <c r="I2667" s="7" t="s">
        <v>335</v>
      </c>
      <c r="J2667" s="6" t="s">
        <v>553</v>
      </c>
      <c r="K2667" s="1">
        <v>45000</v>
      </c>
      <c r="L2667" s="1">
        <v>57000</v>
      </c>
      <c r="M2667" s="1">
        <v>57000</v>
      </c>
      <c r="N2667" s="2">
        <v>1.87388888888889</v>
      </c>
      <c r="O2667" s="2">
        <v>3.63</v>
      </c>
      <c r="P2667" s="16">
        <v>3.8224494964912301</v>
      </c>
    </row>
    <row r="2668" spans="1:16" x14ac:dyDescent="0.35">
      <c r="A2668" s="23" t="str">
        <f t="shared" si="84"/>
        <v>07</v>
      </c>
      <c r="B2668" s="23">
        <f t="shared" si="85"/>
        <v>1023301</v>
      </c>
      <c r="C2668" s="6" t="s">
        <v>1320</v>
      </c>
      <c r="D2668" s="7" t="s">
        <v>1095</v>
      </c>
      <c r="E2668" s="7" t="s">
        <v>16</v>
      </c>
      <c r="F2668" s="7" t="s">
        <v>1075</v>
      </c>
      <c r="G2668" s="7" t="s">
        <v>1035</v>
      </c>
      <c r="H2668" s="7" t="s">
        <v>488</v>
      </c>
      <c r="I2668" s="7" t="s">
        <v>489</v>
      </c>
      <c r="J2668" s="6" t="s">
        <v>553</v>
      </c>
      <c r="K2668" s="1">
        <v>35000</v>
      </c>
      <c r="L2668" s="1">
        <v>0</v>
      </c>
      <c r="M2668" s="1"/>
      <c r="N2668" s="2">
        <v>2.7787428571428601</v>
      </c>
      <c r="O2668" s="2">
        <v>0</v>
      </c>
      <c r="P2668" s="16"/>
    </row>
    <row r="2669" spans="1:16" x14ac:dyDescent="0.35">
      <c r="A2669" s="23" t="str">
        <f t="shared" si="84"/>
        <v>07</v>
      </c>
      <c r="B2669" s="23">
        <f t="shared" si="85"/>
        <v>1020105</v>
      </c>
      <c r="C2669" s="6" t="s">
        <v>1320</v>
      </c>
      <c r="D2669" s="7" t="s">
        <v>1095</v>
      </c>
      <c r="E2669" s="7" t="s">
        <v>16</v>
      </c>
      <c r="F2669" s="7" t="s">
        <v>1075</v>
      </c>
      <c r="G2669" s="7" t="s">
        <v>1002</v>
      </c>
      <c r="H2669" s="7" t="s">
        <v>19</v>
      </c>
      <c r="I2669" s="7" t="s">
        <v>20</v>
      </c>
      <c r="J2669" s="6" t="s">
        <v>553</v>
      </c>
      <c r="K2669" s="1">
        <v>60000</v>
      </c>
      <c r="L2669" s="1">
        <v>60000</v>
      </c>
      <c r="M2669" s="1">
        <v>60000</v>
      </c>
      <c r="N2669" s="2">
        <v>2.86263333333333</v>
      </c>
      <c r="O2669" s="2">
        <v>3.74</v>
      </c>
      <c r="P2669" s="16">
        <v>3.9329804099999999</v>
      </c>
    </row>
    <row r="2670" spans="1:16" x14ac:dyDescent="0.35">
      <c r="A2670" s="23" t="str">
        <f t="shared" si="84"/>
        <v>07</v>
      </c>
      <c r="B2670" s="23">
        <f t="shared" si="85"/>
        <v>1020678</v>
      </c>
      <c r="C2670" s="6" t="s">
        <v>1320</v>
      </c>
      <c r="D2670" s="7" t="s">
        <v>1095</v>
      </c>
      <c r="E2670" s="7" t="s">
        <v>16</v>
      </c>
      <c r="F2670" s="7" t="s">
        <v>1075</v>
      </c>
      <c r="G2670" s="7" t="s">
        <v>1002</v>
      </c>
      <c r="H2670" s="7" t="s">
        <v>53</v>
      </c>
      <c r="I2670" s="7" t="s">
        <v>54</v>
      </c>
      <c r="J2670" s="6" t="s">
        <v>553</v>
      </c>
      <c r="K2670" s="1">
        <v>0</v>
      </c>
      <c r="L2670" s="1">
        <v>500</v>
      </c>
      <c r="M2670" s="1">
        <v>500</v>
      </c>
      <c r="N2670" s="2">
        <v>0</v>
      </c>
      <c r="O2670" s="2">
        <v>4.71</v>
      </c>
      <c r="P2670" s="16">
        <v>4.7710151999999999</v>
      </c>
    </row>
    <row r="2671" spans="1:16" x14ac:dyDescent="0.35">
      <c r="A2671" s="23" t="str">
        <f t="shared" si="84"/>
        <v>07</v>
      </c>
      <c r="B2671" s="23">
        <f t="shared" si="85"/>
        <v>1022472</v>
      </c>
      <c r="C2671" s="6" t="s">
        <v>1320</v>
      </c>
      <c r="D2671" s="7" t="s">
        <v>1095</v>
      </c>
      <c r="E2671" s="7" t="s">
        <v>16</v>
      </c>
      <c r="F2671" s="7" t="s">
        <v>1075</v>
      </c>
      <c r="G2671" s="7" t="s">
        <v>1002</v>
      </c>
      <c r="H2671" s="7" t="s">
        <v>303</v>
      </c>
      <c r="I2671" s="7" t="s">
        <v>304</v>
      </c>
      <c r="J2671" s="6" t="s">
        <v>553</v>
      </c>
      <c r="K2671" s="1">
        <v>15000</v>
      </c>
      <c r="L2671" s="1">
        <v>0</v>
      </c>
      <c r="M2671" s="1"/>
      <c r="N2671" s="2">
        <v>3.8224666666666698</v>
      </c>
      <c r="O2671" s="2">
        <v>0</v>
      </c>
      <c r="P2671" s="16"/>
    </row>
    <row r="2672" spans="1:16" x14ac:dyDescent="0.35">
      <c r="A2672" s="23" t="str">
        <f t="shared" si="84"/>
        <v>07</v>
      </c>
      <c r="B2672" s="23">
        <f t="shared" si="85"/>
        <v>1023349</v>
      </c>
      <c r="C2672" s="6" t="s">
        <v>1320</v>
      </c>
      <c r="D2672" s="7" t="s">
        <v>1095</v>
      </c>
      <c r="E2672" s="7" t="s">
        <v>16</v>
      </c>
      <c r="F2672" s="7" t="s">
        <v>1075</v>
      </c>
      <c r="G2672" s="7" t="s">
        <v>1002</v>
      </c>
      <c r="H2672" s="7" t="s">
        <v>564</v>
      </c>
      <c r="I2672" s="7" t="s">
        <v>565</v>
      </c>
      <c r="J2672" s="6" t="s">
        <v>553</v>
      </c>
      <c r="K2672" s="1">
        <v>5000</v>
      </c>
      <c r="L2672" s="1">
        <v>5000</v>
      </c>
      <c r="M2672" s="1">
        <v>5000</v>
      </c>
      <c r="N2672" s="2">
        <v>4.1773999999999996</v>
      </c>
      <c r="O2672" s="2">
        <v>3.74</v>
      </c>
      <c r="P2672" s="16">
        <v>3.7731131800000002</v>
      </c>
    </row>
    <row r="2673" spans="1:16" x14ac:dyDescent="0.35">
      <c r="A2673" s="23" t="str">
        <f t="shared" si="84"/>
        <v>07</v>
      </c>
      <c r="B2673" s="23">
        <f t="shared" si="85"/>
        <v>1020110</v>
      </c>
      <c r="C2673" s="6" t="s">
        <v>1320</v>
      </c>
      <c r="D2673" s="7" t="s">
        <v>1095</v>
      </c>
      <c r="E2673" s="7" t="s">
        <v>16</v>
      </c>
      <c r="F2673" s="7" t="s">
        <v>1075</v>
      </c>
      <c r="G2673" s="7" t="s">
        <v>1003</v>
      </c>
      <c r="H2673" s="7" t="s">
        <v>21</v>
      </c>
      <c r="I2673" s="7" t="s">
        <v>22</v>
      </c>
      <c r="J2673" s="6" t="s">
        <v>553</v>
      </c>
      <c r="K2673" s="1">
        <v>550000</v>
      </c>
      <c r="L2673" s="1">
        <v>420000</v>
      </c>
      <c r="M2673" s="1">
        <v>432200</v>
      </c>
      <c r="N2673" s="2">
        <v>2.8403345454545499</v>
      </c>
      <c r="O2673" s="2">
        <v>3.35</v>
      </c>
      <c r="P2673" s="16">
        <v>3.5405128621008801</v>
      </c>
    </row>
    <row r="2674" spans="1:16" x14ac:dyDescent="0.35">
      <c r="A2674" s="23" t="str">
        <f t="shared" si="84"/>
        <v>07</v>
      </c>
      <c r="B2674" s="23">
        <f t="shared" si="85"/>
        <v>1020589</v>
      </c>
      <c r="C2674" s="6" t="s">
        <v>1320</v>
      </c>
      <c r="D2674" s="7" t="s">
        <v>1095</v>
      </c>
      <c r="E2674" s="7" t="s">
        <v>16</v>
      </c>
      <c r="F2674" s="7" t="s">
        <v>1075</v>
      </c>
      <c r="G2674" s="7" t="s">
        <v>1003</v>
      </c>
      <c r="H2674" s="7" t="s">
        <v>37</v>
      </c>
      <c r="I2674" s="7" t="s">
        <v>38</v>
      </c>
      <c r="J2674" s="6" t="s">
        <v>553</v>
      </c>
      <c r="K2674" s="1">
        <v>120000</v>
      </c>
      <c r="L2674" s="1">
        <v>130000</v>
      </c>
      <c r="M2674" s="1">
        <v>130000</v>
      </c>
      <c r="N2674" s="2">
        <v>4.2162583333333297</v>
      </c>
      <c r="O2674" s="2">
        <v>3.53</v>
      </c>
      <c r="P2674" s="16">
        <v>3.6490840838461498</v>
      </c>
    </row>
    <row r="2675" spans="1:16" x14ac:dyDescent="0.35">
      <c r="A2675" s="23" t="str">
        <f t="shared" si="84"/>
        <v>07</v>
      </c>
      <c r="B2675" s="23">
        <f t="shared" si="85"/>
        <v>1020681</v>
      </c>
      <c r="C2675" s="6" t="s">
        <v>1320</v>
      </c>
      <c r="D2675" s="7" t="s">
        <v>1095</v>
      </c>
      <c r="E2675" s="7" t="s">
        <v>16</v>
      </c>
      <c r="F2675" s="7" t="s">
        <v>1075</v>
      </c>
      <c r="G2675" s="7" t="s">
        <v>1003</v>
      </c>
      <c r="H2675" s="7" t="s">
        <v>55</v>
      </c>
      <c r="I2675" s="7" t="s">
        <v>56</v>
      </c>
      <c r="J2675" s="6" t="s">
        <v>553</v>
      </c>
      <c r="K2675" s="1">
        <v>15000</v>
      </c>
      <c r="L2675" s="1">
        <v>10000</v>
      </c>
      <c r="M2675" s="1">
        <v>10000</v>
      </c>
      <c r="N2675" s="2">
        <v>4.3716666666666697</v>
      </c>
      <c r="O2675" s="2">
        <v>3.78</v>
      </c>
      <c r="P2675" s="16">
        <v>3.9763895100000002</v>
      </c>
    </row>
    <row r="2676" spans="1:16" x14ac:dyDescent="0.35">
      <c r="A2676" s="23" t="str">
        <f t="shared" si="84"/>
        <v>07</v>
      </c>
      <c r="B2676" s="23">
        <f t="shared" si="85"/>
        <v>1021603</v>
      </c>
      <c r="C2676" s="6" t="s">
        <v>1320</v>
      </c>
      <c r="D2676" s="7" t="s">
        <v>1095</v>
      </c>
      <c r="E2676" s="7" t="s">
        <v>16</v>
      </c>
      <c r="F2676" s="7" t="s">
        <v>1075</v>
      </c>
      <c r="G2676" s="7" t="s">
        <v>1003</v>
      </c>
      <c r="H2676" s="7" t="s">
        <v>165</v>
      </c>
      <c r="I2676" s="7" t="s">
        <v>166</v>
      </c>
      <c r="J2676" s="6" t="s">
        <v>553</v>
      </c>
      <c r="K2676" s="1">
        <v>7000</v>
      </c>
      <c r="L2676" s="1">
        <v>7000</v>
      </c>
      <c r="M2676" s="1">
        <v>7000</v>
      </c>
      <c r="N2676" s="2">
        <v>4.3717142857142903</v>
      </c>
      <c r="O2676" s="2">
        <v>4.3717142857142903</v>
      </c>
      <c r="P2676" s="16">
        <v>3.8242040142857099</v>
      </c>
    </row>
    <row r="2677" spans="1:16" x14ac:dyDescent="0.35">
      <c r="A2677" s="23" t="str">
        <f t="shared" si="84"/>
        <v>07</v>
      </c>
      <c r="B2677" s="23">
        <f t="shared" si="85"/>
        <v>1022370</v>
      </c>
      <c r="C2677" s="6" t="s">
        <v>1320</v>
      </c>
      <c r="D2677" s="7" t="s">
        <v>1095</v>
      </c>
      <c r="E2677" s="7" t="s">
        <v>16</v>
      </c>
      <c r="F2677" s="7" t="s">
        <v>1075</v>
      </c>
      <c r="G2677" s="7" t="s">
        <v>1003</v>
      </c>
      <c r="H2677" s="7" t="s">
        <v>279</v>
      </c>
      <c r="I2677" s="7" t="s">
        <v>280</v>
      </c>
      <c r="J2677" s="6" t="s">
        <v>553</v>
      </c>
      <c r="K2677" s="1">
        <v>40000</v>
      </c>
      <c r="L2677" s="1">
        <v>40000</v>
      </c>
      <c r="M2677" s="1">
        <v>40000</v>
      </c>
      <c r="N2677" s="2">
        <v>3.1330499999999999</v>
      </c>
      <c r="O2677" s="2">
        <v>3.6</v>
      </c>
      <c r="P2677" s="16">
        <v>3.7869729224999999</v>
      </c>
    </row>
    <row r="2678" spans="1:16" x14ac:dyDescent="0.35">
      <c r="A2678" s="23" t="str">
        <f t="shared" si="84"/>
        <v>07</v>
      </c>
      <c r="B2678" s="23">
        <f t="shared" si="85"/>
        <v>1022919</v>
      </c>
      <c r="C2678" s="6" t="s">
        <v>1320</v>
      </c>
      <c r="D2678" s="7" t="s">
        <v>1095</v>
      </c>
      <c r="E2678" s="7" t="s">
        <v>16</v>
      </c>
      <c r="F2678" s="7" t="s">
        <v>1075</v>
      </c>
      <c r="G2678" s="7" t="s">
        <v>1003</v>
      </c>
      <c r="H2678" s="7" t="s">
        <v>378</v>
      </c>
      <c r="I2678" s="7" t="s">
        <v>379</v>
      </c>
      <c r="J2678" s="6" t="s">
        <v>553</v>
      </c>
      <c r="K2678" s="1">
        <v>24000</v>
      </c>
      <c r="L2678" s="1">
        <v>24000</v>
      </c>
      <c r="M2678" s="1">
        <v>28600</v>
      </c>
      <c r="N2678" s="2">
        <v>4.2162499999999996</v>
      </c>
      <c r="O2678" s="2">
        <v>3.74</v>
      </c>
      <c r="P2678" s="16">
        <v>3.40364091958042</v>
      </c>
    </row>
    <row r="2679" spans="1:16" x14ac:dyDescent="0.35">
      <c r="A2679" s="23" t="str">
        <f t="shared" si="84"/>
        <v>07</v>
      </c>
      <c r="B2679" s="23">
        <f t="shared" si="85"/>
        <v>1020592</v>
      </c>
      <c r="C2679" s="6" t="s">
        <v>1320</v>
      </c>
      <c r="D2679" s="7" t="s">
        <v>1095</v>
      </c>
      <c r="E2679" s="7" t="s">
        <v>16</v>
      </c>
      <c r="F2679" s="7" t="s">
        <v>1075</v>
      </c>
      <c r="G2679" s="7" t="s">
        <v>1011</v>
      </c>
      <c r="H2679" s="7" t="s">
        <v>39</v>
      </c>
      <c r="I2679" s="7" t="s">
        <v>40</v>
      </c>
      <c r="J2679" s="6" t="s">
        <v>553</v>
      </c>
      <c r="K2679" s="1">
        <v>170000</v>
      </c>
      <c r="L2679" s="1">
        <v>210000</v>
      </c>
      <c r="M2679" s="1">
        <v>212200</v>
      </c>
      <c r="N2679" s="2">
        <v>2.7019470588235301</v>
      </c>
      <c r="O2679" s="2">
        <v>3.45</v>
      </c>
      <c r="P2679" s="16">
        <v>3.62249779170594</v>
      </c>
    </row>
    <row r="2680" spans="1:16" x14ac:dyDescent="0.35">
      <c r="A2680" s="23" t="str">
        <f t="shared" si="84"/>
        <v>07</v>
      </c>
      <c r="B2680" s="23">
        <f t="shared" si="85"/>
        <v>1020620</v>
      </c>
      <c r="C2680" s="6" t="s">
        <v>1320</v>
      </c>
      <c r="D2680" s="7" t="s">
        <v>1095</v>
      </c>
      <c r="E2680" s="7" t="s">
        <v>16</v>
      </c>
      <c r="F2680" s="7" t="s">
        <v>1075</v>
      </c>
      <c r="G2680" s="7" t="s">
        <v>1011</v>
      </c>
      <c r="H2680" s="7" t="s">
        <v>41</v>
      </c>
      <c r="I2680" s="7" t="s">
        <v>42</v>
      </c>
      <c r="J2680" s="6" t="s">
        <v>553</v>
      </c>
      <c r="K2680" s="1">
        <v>30000</v>
      </c>
      <c r="L2680" s="1">
        <v>30000</v>
      </c>
      <c r="M2680" s="1">
        <v>37001</v>
      </c>
      <c r="N2680" s="2">
        <v>3.8277666666666699</v>
      </c>
      <c r="O2680" s="2">
        <v>3.8277666666666699</v>
      </c>
      <c r="P2680" s="16">
        <v>3.5913161130780198</v>
      </c>
    </row>
    <row r="2681" spans="1:16" x14ac:dyDescent="0.35">
      <c r="A2681" s="23" t="str">
        <f t="shared" si="84"/>
        <v>07</v>
      </c>
      <c r="B2681" s="23">
        <f t="shared" si="85"/>
        <v>1020758</v>
      </c>
      <c r="C2681" s="6" t="s">
        <v>1320</v>
      </c>
      <c r="D2681" s="7" t="s">
        <v>1095</v>
      </c>
      <c r="E2681" s="7" t="s">
        <v>16</v>
      </c>
      <c r="F2681" s="7" t="s">
        <v>1075</v>
      </c>
      <c r="G2681" s="7" t="s">
        <v>1011</v>
      </c>
      <c r="H2681" s="7" t="s">
        <v>63</v>
      </c>
      <c r="I2681" s="7" t="s">
        <v>64</v>
      </c>
      <c r="J2681" s="6" t="s">
        <v>553</v>
      </c>
      <c r="K2681" s="1">
        <v>3000</v>
      </c>
      <c r="L2681" s="1">
        <v>9000</v>
      </c>
      <c r="M2681" s="1">
        <v>9000</v>
      </c>
      <c r="N2681" s="2">
        <v>4.13866666666667</v>
      </c>
      <c r="O2681" s="2">
        <v>3.78</v>
      </c>
      <c r="P2681" s="16">
        <v>3.9397925222222199</v>
      </c>
    </row>
    <row r="2682" spans="1:16" x14ac:dyDescent="0.35">
      <c r="A2682" s="23" t="str">
        <f t="shared" si="84"/>
        <v>07</v>
      </c>
      <c r="B2682" s="23">
        <f t="shared" si="85"/>
        <v>1022499</v>
      </c>
      <c r="C2682" s="6" t="s">
        <v>1320</v>
      </c>
      <c r="D2682" s="7" t="s">
        <v>1095</v>
      </c>
      <c r="E2682" s="7" t="s">
        <v>16</v>
      </c>
      <c r="F2682" s="7" t="s">
        <v>1075</v>
      </c>
      <c r="G2682" s="7" t="s">
        <v>1011</v>
      </c>
      <c r="H2682" s="7" t="s">
        <v>305</v>
      </c>
      <c r="I2682" s="7" t="s">
        <v>306</v>
      </c>
      <c r="J2682" s="6" t="s">
        <v>553</v>
      </c>
      <c r="K2682" s="1">
        <v>20000</v>
      </c>
      <c r="L2682" s="1">
        <v>27000</v>
      </c>
      <c r="M2682" s="1">
        <v>31800</v>
      </c>
      <c r="N2682" s="2">
        <v>4.4270500000000004</v>
      </c>
      <c r="O2682" s="2">
        <v>3.85</v>
      </c>
      <c r="P2682" s="16">
        <v>4.1123741792452799</v>
      </c>
    </row>
    <row r="2683" spans="1:16" x14ac:dyDescent="0.35">
      <c r="A2683" s="23" t="str">
        <f t="shared" si="84"/>
        <v>07</v>
      </c>
      <c r="B2683" s="23">
        <f t="shared" si="85"/>
        <v>1022600</v>
      </c>
      <c r="C2683" s="6" t="s">
        <v>1320</v>
      </c>
      <c r="D2683" s="7" t="s">
        <v>1095</v>
      </c>
      <c r="E2683" s="7" t="s">
        <v>16</v>
      </c>
      <c r="F2683" s="7" t="s">
        <v>1075</v>
      </c>
      <c r="G2683" s="7" t="s">
        <v>1011</v>
      </c>
      <c r="H2683" s="7" t="s">
        <v>316</v>
      </c>
      <c r="I2683" s="7" t="s">
        <v>317</v>
      </c>
      <c r="J2683" s="6" t="s">
        <v>553</v>
      </c>
      <c r="K2683" s="1">
        <v>15000</v>
      </c>
      <c r="L2683" s="1">
        <v>10000</v>
      </c>
      <c r="M2683" s="1">
        <v>10000</v>
      </c>
      <c r="N2683" s="2">
        <v>3.90546666666667</v>
      </c>
      <c r="O2683" s="2">
        <v>3.6</v>
      </c>
      <c r="P2683" s="16">
        <v>3.8073549</v>
      </c>
    </row>
    <row r="2684" spans="1:16" x14ac:dyDescent="0.35">
      <c r="A2684" s="23" t="str">
        <f t="shared" si="84"/>
        <v>07</v>
      </c>
      <c r="B2684" s="23">
        <f t="shared" si="85"/>
        <v>1023051</v>
      </c>
      <c r="C2684" s="6" t="s">
        <v>1320</v>
      </c>
      <c r="D2684" s="7" t="s">
        <v>1095</v>
      </c>
      <c r="E2684" s="7" t="s">
        <v>16</v>
      </c>
      <c r="F2684" s="7" t="s">
        <v>1075</v>
      </c>
      <c r="G2684" s="7" t="s">
        <v>1011</v>
      </c>
      <c r="H2684" s="7" t="s">
        <v>616</v>
      </c>
      <c r="I2684" s="7" t="s">
        <v>617</v>
      </c>
      <c r="J2684" s="6" t="s">
        <v>553</v>
      </c>
      <c r="K2684" s="1">
        <v>0</v>
      </c>
      <c r="L2684" s="1">
        <v>0</v>
      </c>
      <c r="M2684" s="1">
        <v>3000</v>
      </c>
      <c r="N2684" s="2">
        <v>0</v>
      </c>
      <c r="O2684" s="2">
        <v>0</v>
      </c>
      <c r="P2684" s="16">
        <v>3.4698292333333298</v>
      </c>
    </row>
    <row r="2685" spans="1:16" x14ac:dyDescent="0.35">
      <c r="A2685" s="23" t="str">
        <f t="shared" si="84"/>
        <v>07</v>
      </c>
      <c r="B2685" s="23">
        <f t="shared" si="85"/>
        <v>1023055</v>
      </c>
      <c r="C2685" s="6" t="s">
        <v>1320</v>
      </c>
      <c r="D2685" s="7" t="s">
        <v>1095</v>
      </c>
      <c r="E2685" s="7" t="s">
        <v>16</v>
      </c>
      <c r="F2685" s="7" t="s">
        <v>1075</v>
      </c>
      <c r="G2685" s="7" t="s">
        <v>1011</v>
      </c>
      <c r="H2685" s="7" t="s">
        <v>542</v>
      </c>
      <c r="I2685" s="7" t="s">
        <v>543</v>
      </c>
      <c r="J2685" s="6" t="s">
        <v>553</v>
      </c>
      <c r="K2685" s="1">
        <v>0</v>
      </c>
      <c r="L2685" s="1">
        <v>0</v>
      </c>
      <c r="M2685" s="1">
        <v>10000</v>
      </c>
      <c r="N2685" s="2">
        <v>0</v>
      </c>
      <c r="O2685" s="2">
        <v>0</v>
      </c>
      <c r="P2685" s="16">
        <v>3.5528754600000001</v>
      </c>
    </row>
    <row r="2686" spans="1:16" x14ac:dyDescent="0.35">
      <c r="A2686" s="23" t="str">
        <f t="shared" si="84"/>
        <v>07</v>
      </c>
      <c r="B2686" s="23">
        <f t="shared" si="85"/>
        <v>1023163</v>
      </c>
      <c r="C2686" s="6" t="s">
        <v>1320</v>
      </c>
      <c r="D2686" s="7" t="s">
        <v>1095</v>
      </c>
      <c r="E2686" s="7" t="s">
        <v>16</v>
      </c>
      <c r="F2686" s="7" t="s">
        <v>1075</v>
      </c>
      <c r="G2686" s="7" t="s">
        <v>1011</v>
      </c>
      <c r="H2686" s="7" t="s">
        <v>428</v>
      </c>
      <c r="I2686" s="7" t="s">
        <v>429</v>
      </c>
      <c r="J2686" s="6" t="s">
        <v>553</v>
      </c>
      <c r="K2686" s="1">
        <v>25000</v>
      </c>
      <c r="L2686" s="1">
        <v>25000</v>
      </c>
      <c r="M2686" s="1">
        <v>30000</v>
      </c>
      <c r="N2686" s="2">
        <v>4.06088</v>
      </c>
      <c r="O2686" s="2">
        <v>4.06088</v>
      </c>
      <c r="P2686" s="16">
        <v>3.83368717666667</v>
      </c>
    </row>
    <row r="2687" spans="1:16" x14ac:dyDescent="0.35">
      <c r="A2687" s="23" t="str">
        <f t="shared" si="84"/>
        <v>07</v>
      </c>
      <c r="B2687" s="23">
        <f t="shared" si="85"/>
        <v>1023350</v>
      </c>
      <c r="C2687" s="6" t="s">
        <v>1320</v>
      </c>
      <c r="D2687" s="7" t="s">
        <v>1095</v>
      </c>
      <c r="E2687" s="7" t="s">
        <v>16</v>
      </c>
      <c r="F2687" s="7" t="s">
        <v>1075</v>
      </c>
      <c r="G2687" s="7" t="s">
        <v>1011</v>
      </c>
      <c r="H2687" s="7" t="s">
        <v>566</v>
      </c>
      <c r="I2687" s="7" t="s">
        <v>567</v>
      </c>
      <c r="J2687" s="6" t="s">
        <v>553</v>
      </c>
      <c r="K2687" s="1">
        <v>20000</v>
      </c>
      <c r="L2687" s="1">
        <v>20000</v>
      </c>
      <c r="M2687" s="1">
        <v>20000</v>
      </c>
      <c r="N2687" s="2">
        <v>3.7500499999999999</v>
      </c>
      <c r="O2687" s="2">
        <v>3.38</v>
      </c>
      <c r="P2687" s="16">
        <v>3.5597817200000001</v>
      </c>
    </row>
    <row r="2688" spans="1:16" x14ac:dyDescent="0.35">
      <c r="A2688" s="23" t="str">
        <f t="shared" si="84"/>
        <v>07</v>
      </c>
      <c r="B2688" s="23">
        <f t="shared" si="85"/>
        <v>1022841</v>
      </c>
      <c r="C2688" s="6" t="s">
        <v>1320</v>
      </c>
      <c r="D2688" s="7" t="s">
        <v>1095</v>
      </c>
      <c r="E2688" s="7" t="s">
        <v>16</v>
      </c>
      <c r="F2688" s="7" t="s">
        <v>990</v>
      </c>
      <c r="G2688" s="7" t="s">
        <v>990</v>
      </c>
      <c r="H2688" s="7" t="s">
        <v>1363</v>
      </c>
      <c r="I2688" s="7" t="s">
        <v>98</v>
      </c>
      <c r="J2688" s="6" t="s">
        <v>553</v>
      </c>
      <c r="K2688" s="1"/>
      <c r="L2688" s="1"/>
      <c r="M2688" s="1">
        <v>21.1</v>
      </c>
      <c r="N2688" s="2"/>
      <c r="O2688" s="2"/>
      <c r="P2688" s="16">
        <v>3.8910947867298602</v>
      </c>
    </row>
    <row r="2689" spans="1:16" x14ac:dyDescent="0.35">
      <c r="A2689" s="23" t="str">
        <f t="shared" si="84"/>
        <v>07</v>
      </c>
      <c r="B2689" s="23">
        <f t="shared" si="85"/>
        <v>1020326</v>
      </c>
      <c r="C2689" s="6" t="s">
        <v>1320</v>
      </c>
      <c r="D2689" s="7" t="s">
        <v>1095</v>
      </c>
      <c r="E2689" s="7" t="s">
        <v>16</v>
      </c>
      <c r="F2689" s="7" t="s">
        <v>1077</v>
      </c>
      <c r="G2689" s="7" t="s">
        <v>1005</v>
      </c>
      <c r="H2689" s="7" t="s">
        <v>25</v>
      </c>
      <c r="I2689" s="7" t="s">
        <v>26</v>
      </c>
      <c r="J2689" s="6" t="s">
        <v>553</v>
      </c>
      <c r="K2689" s="1">
        <v>264000</v>
      </c>
      <c r="L2689" s="1">
        <v>264000</v>
      </c>
      <c r="M2689" s="1">
        <v>264000</v>
      </c>
      <c r="N2689" s="2">
        <v>3.0896098484848502</v>
      </c>
      <c r="O2689" s="2">
        <v>2.52</v>
      </c>
      <c r="P2689" s="16">
        <v>2.6619614325757599</v>
      </c>
    </row>
    <row r="2690" spans="1:16" x14ac:dyDescent="0.35">
      <c r="A2690" s="23" t="str">
        <f t="shared" si="84"/>
        <v>07</v>
      </c>
      <c r="B2690" s="23">
        <f t="shared" si="85"/>
        <v>1020715</v>
      </c>
      <c r="C2690" s="6" t="s">
        <v>1320</v>
      </c>
      <c r="D2690" s="7" t="s">
        <v>1095</v>
      </c>
      <c r="E2690" s="7" t="s">
        <v>16</v>
      </c>
      <c r="F2690" s="7" t="s">
        <v>1082</v>
      </c>
      <c r="G2690" s="7" t="s">
        <v>1014</v>
      </c>
      <c r="H2690" s="7" t="s">
        <v>59</v>
      </c>
      <c r="I2690" s="7" t="s">
        <v>60</v>
      </c>
      <c r="J2690" s="6" t="s">
        <v>553</v>
      </c>
      <c r="K2690" s="1">
        <v>2000</v>
      </c>
      <c r="L2690" s="1">
        <v>2000</v>
      </c>
      <c r="M2690" s="1">
        <v>2000</v>
      </c>
      <c r="N2690" s="2">
        <v>5.2649999999999997</v>
      </c>
      <c r="O2690" s="2">
        <v>4.6399999999999997</v>
      </c>
      <c r="P2690" s="16">
        <v>5.0199471500000001</v>
      </c>
    </row>
    <row r="2691" spans="1:16" x14ac:dyDescent="0.35">
      <c r="A2691" s="23" t="str">
        <f t="shared" si="84"/>
        <v>07</v>
      </c>
      <c r="B2691" s="23">
        <f t="shared" si="85"/>
        <v>1020914</v>
      </c>
      <c r="C2691" s="6" t="s">
        <v>1320</v>
      </c>
      <c r="D2691" s="7" t="s">
        <v>1095</v>
      </c>
      <c r="E2691" s="7" t="s">
        <v>16</v>
      </c>
      <c r="F2691" s="7" t="s">
        <v>1082</v>
      </c>
      <c r="G2691" s="7" t="s">
        <v>1014</v>
      </c>
      <c r="H2691" s="7" t="s">
        <v>89</v>
      </c>
      <c r="I2691" s="7" t="s">
        <v>90</v>
      </c>
      <c r="J2691" s="6" t="s">
        <v>553</v>
      </c>
      <c r="K2691" s="1">
        <v>9000</v>
      </c>
      <c r="L2691" s="1">
        <v>9000</v>
      </c>
      <c r="M2691" s="1">
        <v>9000</v>
      </c>
      <c r="N2691" s="2">
        <v>6.625</v>
      </c>
      <c r="O2691" s="2">
        <v>5.4</v>
      </c>
      <c r="P2691" s="16">
        <v>5.7070767444444401</v>
      </c>
    </row>
    <row r="2692" spans="1:16" x14ac:dyDescent="0.35">
      <c r="A2692" s="23" t="str">
        <f t="shared" si="84"/>
        <v>07</v>
      </c>
      <c r="B2692" s="23">
        <f t="shared" si="85"/>
        <v>1020637</v>
      </c>
      <c r="C2692" s="6" t="s">
        <v>1320</v>
      </c>
      <c r="D2692" s="7" t="s">
        <v>1095</v>
      </c>
      <c r="E2692" s="7" t="s">
        <v>16</v>
      </c>
      <c r="F2692" s="7" t="s">
        <v>1082</v>
      </c>
      <c r="G2692" s="7" t="s">
        <v>1013</v>
      </c>
      <c r="H2692" s="7" t="s">
        <v>45</v>
      </c>
      <c r="I2692" s="7" t="s">
        <v>46</v>
      </c>
      <c r="J2692" s="6" t="s">
        <v>553</v>
      </c>
      <c r="K2692" s="1">
        <v>140000</v>
      </c>
      <c r="L2692" s="1">
        <v>210000</v>
      </c>
      <c r="M2692" s="1">
        <v>214500</v>
      </c>
      <c r="N2692" s="2">
        <v>7.4092642857142801</v>
      </c>
      <c r="O2692" s="2">
        <v>4.82</v>
      </c>
      <c r="P2692" s="16">
        <v>5.0535598610722596</v>
      </c>
    </row>
    <row r="2693" spans="1:16" x14ac:dyDescent="0.35">
      <c r="A2693" s="23" t="str">
        <f t="shared" ref="A2693:A2756" si="86">MID(C2693,1,2)</f>
        <v>07</v>
      </c>
      <c r="B2693" s="23">
        <f t="shared" ref="B2693:B2756" si="87">+H2693*1</f>
        <v>1020731</v>
      </c>
      <c r="C2693" s="6" t="s">
        <v>1320</v>
      </c>
      <c r="D2693" s="7" t="s">
        <v>1095</v>
      </c>
      <c r="E2693" s="7" t="s">
        <v>16</v>
      </c>
      <c r="F2693" s="7" t="s">
        <v>1082</v>
      </c>
      <c r="G2693" s="7" t="s">
        <v>1013</v>
      </c>
      <c r="H2693" s="7" t="s">
        <v>61</v>
      </c>
      <c r="I2693" s="7" t="s">
        <v>62</v>
      </c>
      <c r="J2693" s="6" t="s">
        <v>553</v>
      </c>
      <c r="K2693" s="1">
        <v>20000</v>
      </c>
      <c r="L2693" s="1">
        <v>25000</v>
      </c>
      <c r="M2693" s="1">
        <v>25000</v>
      </c>
      <c r="N2693" s="2">
        <v>5.7702499999999999</v>
      </c>
      <c r="O2693" s="2">
        <v>5.1100000000000003</v>
      </c>
      <c r="P2693" s="16">
        <v>5.2942723880000004</v>
      </c>
    </row>
    <row r="2694" spans="1:16" x14ac:dyDescent="0.35">
      <c r="A2694" s="23" t="str">
        <f t="shared" si="86"/>
        <v>07</v>
      </c>
      <c r="B2694" s="23">
        <f t="shared" si="87"/>
        <v>1020802</v>
      </c>
      <c r="C2694" s="6" t="s">
        <v>1320</v>
      </c>
      <c r="D2694" s="7" t="s">
        <v>1095</v>
      </c>
      <c r="E2694" s="7" t="s">
        <v>16</v>
      </c>
      <c r="F2694" s="7" t="s">
        <v>1082</v>
      </c>
      <c r="G2694" s="7" t="s">
        <v>1013</v>
      </c>
      <c r="H2694" s="7" t="s">
        <v>67</v>
      </c>
      <c r="I2694" s="7" t="s">
        <v>68</v>
      </c>
      <c r="J2694" s="6" t="s">
        <v>553</v>
      </c>
      <c r="K2694" s="1">
        <v>60000</v>
      </c>
      <c r="L2694" s="1">
        <v>41000</v>
      </c>
      <c r="M2694" s="1">
        <v>41000</v>
      </c>
      <c r="N2694" s="2">
        <v>5.30406666666667</v>
      </c>
      <c r="O2694" s="2">
        <v>4.68</v>
      </c>
      <c r="P2694" s="16">
        <v>4.9077169975609802</v>
      </c>
    </row>
    <row r="2695" spans="1:16" x14ac:dyDescent="0.35">
      <c r="A2695" s="23" t="str">
        <f t="shared" si="86"/>
        <v>07</v>
      </c>
      <c r="B2695" s="23">
        <f t="shared" si="87"/>
        <v>1021533</v>
      </c>
      <c r="C2695" s="6" t="s">
        <v>1320</v>
      </c>
      <c r="D2695" s="7" t="s">
        <v>1095</v>
      </c>
      <c r="E2695" s="7" t="s">
        <v>16</v>
      </c>
      <c r="F2695" s="7" t="s">
        <v>1082</v>
      </c>
      <c r="G2695" s="7" t="s">
        <v>1013</v>
      </c>
      <c r="H2695" s="7" t="s">
        <v>156</v>
      </c>
      <c r="I2695" s="7" t="s">
        <v>157</v>
      </c>
      <c r="J2695" s="6" t="s">
        <v>553</v>
      </c>
      <c r="K2695" s="1">
        <v>20000</v>
      </c>
      <c r="L2695" s="1">
        <v>0</v>
      </c>
      <c r="M2695" s="1"/>
      <c r="N2695" s="2">
        <v>4.2985499999999996</v>
      </c>
      <c r="O2695" s="2">
        <v>0</v>
      </c>
      <c r="P2695" s="16"/>
    </row>
    <row r="2696" spans="1:16" x14ac:dyDescent="0.35">
      <c r="A2696" s="23" t="str">
        <f t="shared" si="86"/>
        <v>07</v>
      </c>
      <c r="B2696" s="23">
        <f t="shared" si="87"/>
        <v>1022371</v>
      </c>
      <c r="C2696" s="6" t="s">
        <v>1320</v>
      </c>
      <c r="D2696" s="7" t="s">
        <v>1095</v>
      </c>
      <c r="E2696" s="7" t="s">
        <v>16</v>
      </c>
      <c r="F2696" s="7" t="s">
        <v>1082</v>
      </c>
      <c r="G2696" s="7" t="s">
        <v>1013</v>
      </c>
      <c r="H2696" s="7" t="s">
        <v>526</v>
      </c>
      <c r="I2696" s="7" t="s">
        <v>527</v>
      </c>
      <c r="J2696" s="6" t="s">
        <v>553</v>
      </c>
      <c r="K2696" s="1">
        <v>8000</v>
      </c>
      <c r="L2696" s="1">
        <v>19000</v>
      </c>
      <c r="M2696" s="1">
        <v>19000</v>
      </c>
      <c r="N2696" s="2">
        <v>5.3040000000000003</v>
      </c>
      <c r="O2696" s="2">
        <v>4.68</v>
      </c>
      <c r="P2696" s="16">
        <v>4.8670179105263198</v>
      </c>
    </row>
    <row r="2697" spans="1:16" x14ac:dyDescent="0.35">
      <c r="A2697" s="23" t="str">
        <f t="shared" si="86"/>
        <v>07</v>
      </c>
      <c r="B2697" s="23">
        <f t="shared" si="87"/>
        <v>1022901</v>
      </c>
      <c r="C2697" s="6" t="s">
        <v>1320</v>
      </c>
      <c r="D2697" s="7" t="s">
        <v>1095</v>
      </c>
      <c r="E2697" s="7" t="s">
        <v>16</v>
      </c>
      <c r="F2697" s="7" t="s">
        <v>1082</v>
      </c>
      <c r="G2697" s="7" t="s">
        <v>1013</v>
      </c>
      <c r="H2697" s="7" t="s">
        <v>481</v>
      </c>
      <c r="I2697" s="7" t="s">
        <v>482</v>
      </c>
      <c r="J2697" s="6" t="s">
        <v>553</v>
      </c>
      <c r="K2697" s="1">
        <v>10000</v>
      </c>
      <c r="L2697" s="1">
        <v>0</v>
      </c>
      <c r="M2697" s="1"/>
      <c r="N2697" s="2">
        <v>5.4595000000000002</v>
      </c>
      <c r="O2697" s="2">
        <v>0</v>
      </c>
      <c r="P2697" s="16"/>
    </row>
    <row r="2698" spans="1:16" x14ac:dyDescent="0.35">
      <c r="A2698" s="23" t="str">
        <f t="shared" si="86"/>
        <v>07</v>
      </c>
      <c r="B2698" s="23">
        <f t="shared" si="87"/>
        <v>1023194</v>
      </c>
      <c r="C2698" s="6" t="s">
        <v>1320</v>
      </c>
      <c r="D2698" s="7" t="s">
        <v>1095</v>
      </c>
      <c r="E2698" s="7" t="s">
        <v>16</v>
      </c>
      <c r="F2698" s="7" t="s">
        <v>1082</v>
      </c>
      <c r="G2698" s="7" t="s">
        <v>1013</v>
      </c>
      <c r="H2698" s="7" t="s">
        <v>434</v>
      </c>
      <c r="I2698" s="7" t="s">
        <v>435</v>
      </c>
      <c r="J2698" s="6" t="s">
        <v>553</v>
      </c>
      <c r="K2698" s="1">
        <v>10000</v>
      </c>
      <c r="L2698" s="1">
        <v>10000</v>
      </c>
      <c r="M2698" s="1">
        <v>10000</v>
      </c>
      <c r="N2698" s="2">
        <v>2.0169000000000001</v>
      </c>
      <c r="O2698" s="2">
        <v>2.88</v>
      </c>
      <c r="P2698" s="16">
        <v>3.0458839200000001</v>
      </c>
    </row>
    <row r="2699" spans="1:16" x14ac:dyDescent="0.35">
      <c r="A2699" s="23" t="str">
        <f t="shared" si="86"/>
        <v>07</v>
      </c>
      <c r="B2699" s="23">
        <f t="shared" si="87"/>
        <v>1020284</v>
      </c>
      <c r="C2699" s="6" t="s">
        <v>1320</v>
      </c>
      <c r="D2699" s="7" t="s">
        <v>1095</v>
      </c>
      <c r="E2699" s="7" t="s">
        <v>16</v>
      </c>
      <c r="F2699" s="7" t="s">
        <v>1076</v>
      </c>
      <c r="G2699" s="7" t="s">
        <v>1004</v>
      </c>
      <c r="H2699" s="7" t="s">
        <v>23</v>
      </c>
      <c r="I2699" s="7" t="s">
        <v>24</v>
      </c>
      <c r="J2699" s="6" t="s">
        <v>553</v>
      </c>
      <c r="K2699" s="1">
        <v>10000</v>
      </c>
      <c r="L2699" s="1">
        <v>7000</v>
      </c>
      <c r="M2699" s="1">
        <v>7000</v>
      </c>
      <c r="N2699" s="2">
        <v>2.0110000000000001</v>
      </c>
      <c r="O2699" s="2">
        <v>3.45</v>
      </c>
      <c r="P2699" s="16">
        <v>3.6973310142857101</v>
      </c>
    </row>
    <row r="2700" spans="1:16" x14ac:dyDescent="0.35">
      <c r="A2700" s="23" t="str">
        <f t="shared" si="86"/>
        <v>07</v>
      </c>
      <c r="B2700" s="23">
        <f t="shared" si="87"/>
        <v>1020662</v>
      </c>
      <c r="C2700" s="6" t="s">
        <v>1320</v>
      </c>
      <c r="D2700" s="7" t="s">
        <v>1095</v>
      </c>
      <c r="E2700" s="7" t="s">
        <v>16</v>
      </c>
      <c r="F2700" s="7" t="s">
        <v>1076</v>
      </c>
      <c r="G2700" s="7" t="s">
        <v>1004</v>
      </c>
      <c r="H2700" s="7" t="s">
        <v>47</v>
      </c>
      <c r="I2700" s="7" t="s">
        <v>48</v>
      </c>
      <c r="J2700" s="6" t="s">
        <v>553</v>
      </c>
      <c r="K2700" s="1">
        <v>20000</v>
      </c>
      <c r="L2700" s="1">
        <v>10000</v>
      </c>
      <c r="M2700" s="1">
        <v>10000</v>
      </c>
      <c r="N2700" s="2">
        <v>4.0608500000000003</v>
      </c>
      <c r="O2700" s="2">
        <v>3.49</v>
      </c>
      <c r="P2700" s="16">
        <v>3.8807300599999999</v>
      </c>
    </row>
    <row r="2701" spans="1:16" x14ac:dyDescent="0.35">
      <c r="A2701" s="23" t="str">
        <f t="shared" si="86"/>
        <v>07</v>
      </c>
      <c r="B2701" s="23">
        <f t="shared" si="87"/>
        <v>1020664</v>
      </c>
      <c r="C2701" s="6" t="s">
        <v>1320</v>
      </c>
      <c r="D2701" s="7" t="s">
        <v>1095</v>
      </c>
      <c r="E2701" s="7" t="s">
        <v>16</v>
      </c>
      <c r="F2701" s="7" t="s">
        <v>1076</v>
      </c>
      <c r="G2701" s="7" t="s">
        <v>1004</v>
      </c>
      <c r="H2701" s="7" t="s">
        <v>49</v>
      </c>
      <c r="I2701" s="7" t="s">
        <v>50</v>
      </c>
      <c r="J2701" s="6" t="s">
        <v>553</v>
      </c>
      <c r="K2701" s="1">
        <v>3000</v>
      </c>
      <c r="L2701" s="1">
        <v>8000</v>
      </c>
      <c r="M2701" s="1">
        <v>8000</v>
      </c>
      <c r="N2701" s="2">
        <v>4.0609999999999999</v>
      </c>
      <c r="O2701" s="2">
        <v>3.49</v>
      </c>
      <c r="P2701" s="16">
        <v>3.6736490750000002</v>
      </c>
    </row>
    <row r="2702" spans="1:16" x14ac:dyDescent="0.35">
      <c r="A2702" s="23" t="str">
        <f t="shared" si="86"/>
        <v>07</v>
      </c>
      <c r="B2702" s="23">
        <f t="shared" si="87"/>
        <v>1020665</v>
      </c>
      <c r="C2702" s="6" t="s">
        <v>1320</v>
      </c>
      <c r="D2702" s="7" t="s">
        <v>1095</v>
      </c>
      <c r="E2702" s="7" t="s">
        <v>16</v>
      </c>
      <c r="F2702" s="7" t="s">
        <v>1076</v>
      </c>
      <c r="G2702" s="7" t="s">
        <v>1004</v>
      </c>
      <c r="H2702" s="7" t="s">
        <v>51</v>
      </c>
      <c r="I2702" s="7" t="s">
        <v>52</v>
      </c>
      <c r="J2702" s="6" t="s">
        <v>553</v>
      </c>
      <c r="K2702" s="1">
        <v>11000</v>
      </c>
      <c r="L2702" s="1">
        <v>11000</v>
      </c>
      <c r="M2702" s="1">
        <v>11000</v>
      </c>
      <c r="N2702" s="2">
        <v>1.8281818181818199</v>
      </c>
      <c r="O2702" s="2">
        <v>3.45</v>
      </c>
      <c r="P2702" s="16">
        <v>3.62171825454545</v>
      </c>
    </row>
    <row r="2703" spans="1:16" x14ac:dyDescent="0.35">
      <c r="A2703" s="23" t="str">
        <f t="shared" si="86"/>
        <v>07</v>
      </c>
      <c r="B2703" s="23">
        <f t="shared" si="87"/>
        <v>1020990</v>
      </c>
      <c r="C2703" s="6" t="s">
        <v>1320</v>
      </c>
      <c r="D2703" s="7" t="s">
        <v>1095</v>
      </c>
      <c r="E2703" s="7" t="s">
        <v>16</v>
      </c>
      <c r="F2703" s="7" t="s">
        <v>1076</v>
      </c>
      <c r="G2703" s="7" t="s">
        <v>1004</v>
      </c>
      <c r="H2703" s="7" t="s">
        <v>97</v>
      </c>
      <c r="I2703" s="7" t="s">
        <v>98</v>
      </c>
      <c r="J2703" s="6" t="s">
        <v>553</v>
      </c>
      <c r="K2703" s="1">
        <v>5000</v>
      </c>
      <c r="L2703" s="1">
        <v>5000</v>
      </c>
      <c r="M2703" s="1">
        <v>5000</v>
      </c>
      <c r="N2703" s="2">
        <v>4.0220000000000002</v>
      </c>
      <c r="O2703" s="2">
        <v>3.45</v>
      </c>
      <c r="P2703" s="16">
        <v>3.49591816</v>
      </c>
    </row>
    <row r="2704" spans="1:16" x14ac:dyDescent="0.35">
      <c r="A2704" s="23" t="str">
        <f t="shared" si="86"/>
        <v>07</v>
      </c>
      <c r="B2704" s="23">
        <f t="shared" si="87"/>
        <v>1020991</v>
      </c>
      <c r="C2704" s="6" t="s">
        <v>1320</v>
      </c>
      <c r="D2704" s="7" t="s">
        <v>1095</v>
      </c>
      <c r="E2704" s="7" t="s">
        <v>16</v>
      </c>
      <c r="F2704" s="7" t="s">
        <v>1076</v>
      </c>
      <c r="G2704" s="7" t="s">
        <v>1004</v>
      </c>
      <c r="H2704" s="7" t="s">
        <v>99</v>
      </c>
      <c r="I2704" s="7" t="s">
        <v>100</v>
      </c>
      <c r="J2704" s="6" t="s">
        <v>553</v>
      </c>
      <c r="K2704" s="1">
        <v>6000</v>
      </c>
      <c r="L2704" s="1">
        <v>9000</v>
      </c>
      <c r="M2704" s="1">
        <v>9000</v>
      </c>
      <c r="N2704" s="2">
        <v>4.0220000000000002</v>
      </c>
      <c r="O2704" s="2">
        <v>3.45</v>
      </c>
      <c r="P2704" s="16">
        <v>3.68216422222222</v>
      </c>
    </row>
    <row r="2705" spans="1:16" x14ac:dyDescent="0.35">
      <c r="A2705" s="23" t="str">
        <f t="shared" si="86"/>
        <v>07</v>
      </c>
      <c r="B2705" s="23">
        <f t="shared" si="87"/>
        <v>1022987</v>
      </c>
      <c r="C2705" s="6" t="s">
        <v>1320</v>
      </c>
      <c r="D2705" s="7" t="s">
        <v>1095</v>
      </c>
      <c r="E2705" s="7" t="s">
        <v>16</v>
      </c>
      <c r="F2705" s="7" t="s">
        <v>1079</v>
      </c>
      <c r="G2705" s="7" t="s">
        <v>1007</v>
      </c>
      <c r="H2705" s="7" t="s">
        <v>546</v>
      </c>
      <c r="I2705" s="7" t="s">
        <v>547</v>
      </c>
      <c r="J2705" s="6" t="s">
        <v>553</v>
      </c>
      <c r="K2705" s="1">
        <v>24000</v>
      </c>
      <c r="L2705" s="1">
        <v>24000</v>
      </c>
      <c r="M2705" s="1">
        <v>24000</v>
      </c>
      <c r="N2705" s="2">
        <v>2.0406666666666702</v>
      </c>
      <c r="O2705" s="2">
        <v>1.8</v>
      </c>
      <c r="P2705" s="16">
        <v>1.9458002249999999</v>
      </c>
    </row>
    <row r="2706" spans="1:16" x14ac:dyDescent="0.35">
      <c r="A2706" s="23" t="str">
        <f t="shared" si="86"/>
        <v>07</v>
      </c>
      <c r="B2706" s="23">
        <f t="shared" si="87"/>
        <v>1020774</v>
      </c>
      <c r="C2706" s="6" t="s">
        <v>1320</v>
      </c>
      <c r="D2706" s="7" t="s">
        <v>1095</v>
      </c>
      <c r="E2706" s="7" t="s">
        <v>16</v>
      </c>
      <c r="F2706" s="7" t="s">
        <v>1083</v>
      </c>
      <c r="G2706" s="7" t="s">
        <v>1015</v>
      </c>
      <c r="H2706" s="7" t="s">
        <v>65</v>
      </c>
      <c r="I2706" s="7" t="s">
        <v>66</v>
      </c>
      <c r="J2706" s="6" t="s">
        <v>553</v>
      </c>
      <c r="K2706" s="1">
        <v>8000</v>
      </c>
      <c r="L2706" s="1">
        <v>9000</v>
      </c>
      <c r="M2706" s="1">
        <v>11500</v>
      </c>
      <c r="N2706" s="2">
        <v>6.7803750000000003</v>
      </c>
      <c r="O2706" s="2">
        <v>5.76</v>
      </c>
      <c r="P2706" s="16">
        <v>6.0277402347826099</v>
      </c>
    </row>
    <row r="2707" spans="1:16" x14ac:dyDescent="0.35">
      <c r="A2707" s="23" t="str">
        <f t="shared" si="86"/>
        <v>07</v>
      </c>
      <c r="B2707" s="23">
        <f t="shared" si="87"/>
        <v>1020810</v>
      </c>
      <c r="C2707" s="6" t="s">
        <v>1320</v>
      </c>
      <c r="D2707" s="7" t="s">
        <v>1095</v>
      </c>
      <c r="E2707" s="7" t="s">
        <v>16</v>
      </c>
      <c r="F2707" s="7" t="s">
        <v>1069</v>
      </c>
      <c r="G2707" s="7" t="s">
        <v>1016</v>
      </c>
      <c r="H2707" s="7" t="s">
        <v>69</v>
      </c>
      <c r="I2707" s="7" t="s">
        <v>70</v>
      </c>
      <c r="J2707" s="6" t="s">
        <v>553</v>
      </c>
      <c r="K2707" s="1">
        <v>2000</v>
      </c>
      <c r="L2707" s="1">
        <v>2000</v>
      </c>
      <c r="M2707" s="1">
        <v>2000</v>
      </c>
      <c r="N2707" s="2">
        <v>4.6825000000000001</v>
      </c>
      <c r="O2707" s="2">
        <v>3.96</v>
      </c>
      <c r="P2707" s="16">
        <v>4.0057396000000001</v>
      </c>
    </row>
    <row r="2708" spans="1:16" x14ac:dyDescent="0.35">
      <c r="A2708" s="23" t="str">
        <f t="shared" si="86"/>
        <v>07</v>
      </c>
      <c r="B2708" s="23">
        <f t="shared" si="87"/>
        <v>1012207</v>
      </c>
      <c r="C2708" s="6" t="s">
        <v>1320</v>
      </c>
      <c r="D2708" s="7" t="s">
        <v>1096</v>
      </c>
      <c r="E2708" s="7" t="s">
        <v>662</v>
      </c>
      <c r="F2708" s="7" t="s">
        <v>1065</v>
      </c>
      <c r="G2708" s="7" t="s">
        <v>981</v>
      </c>
      <c r="H2708" s="7" t="s">
        <v>760</v>
      </c>
      <c r="I2708" s="7" t="s">
        <v>761</v>
      </c>
      <c r="J2708" s="6" t="s">
        <v>658</v>
      </c>
      <c r="K2708" s="1">
        <v>24000</v>
      </c>
      <c r="L2708" s="1"/>
      <c r="M2708" s="1"/>
      <c r="N2708" s="2">
        <v>0</v>
      </c>
      <c r="O2708" s="2"/>
      <c r="P2708" s="16"/>
    </row>
    <row r="2709" spans="1:16" x14ac:dyDescent="0.35">
      <c r="A2709" s="23" t="str">
        <f t="shared" si="86"/>
        <v>07</v>
      </c>
      <c r="B2709" s="23">
        <f t="shared" si="87"/>
        <v>1030744</v>
      </c>
      <c r="C2709" s="6" t="s">
        <v>1320</v>
      </c>
      <c r="D2709" s="7" t="s">
        <v>1096</v>
      </c>
      <c r="E2709" s="7" t="s">
        <v>662</v>
      </c>
      <c r="F2709" s="7" t="s">
        <v>1065</v>
      </c>
      <c r="G2709" s="7" t="s">
        <v>1061</v>
      </c>
      <c r="H2709" s="7" t="s">
        <v>952</v>
      </c>
      <c r="I2709" s="7" t="s">
        <v>953</v>
      </c>
      <c r="J2709" s="6" t="s">
        <v>659</v>
      </c>
      <c r="K2709" s="1"/>
      <c r="L2709" s="1">
        <v>10380</v>
      </c>
      <c r="M2709" s="1"/>
      <c r="N2709" s="2"/>
      <c r="O2709" s="2">
        <v>0</v>
      </c>
      <c r="P2709" s="16"/>
    </row>
    <row r="2710" spans="1:16" x14ac:dyDescent="0.35">
      <c r="A2710" s="23" t="str">
        <f t="shared" si="86"/>
        <v>07</v>
      </c>
      <c r="B2710" s="23">
        <f t="shared" si="87"/>
        <v>1030635</v>
      </c>
      <c r="C2710" s="6" t="s">
        <v>1320</v>
      </c>
      <c r="D2710" s="7" t="s">
        <v>1096</v>
      </c>
      <c r="E2710" s="7" t="s">
        <v>662</v>
      </c>
      <c r="F2710" s="7" t="s">
        <v>1065</v>
      </c>
      <c r="G2710" s="7" t="s">
        <v>1053</v>
      </c>
      <c r="H2710" s="7" t="s">
        <v>923</v>
      </c>
      <c r="I2710" s="7" t="s">
        <v>924</v>
      </c>
      <c r="J2710" s="6" t="s">
        <v>659</v>
      </c>
      <c r="K2710" s="1"/>
      <c r="L2710" s="1">
        <v>5280</v>
      </c>
      <c r="M2710" s="1"/>
      <c r="N2710" s="2"/>
      <c r="O2710" s="2">
        <v>0.88371212121212095</v>
      </c>
      <c r="P2710" s="16"/>
    </row>
    <row r="2711" spans="1:16" x14ac:dyDescent="0.35">
      <c r="A2711" s="23" t="str">
        <f t="shared" si="86"/>
        <v>07</v>
      </c>
      <c r="B2711" s="23">
        <f t="shared" si="87"/>
        <v>1030544</v>
      </c>
      <c r="C2711" s="6" t="s">
        <v>1320</v>
      </c>
      <c r="D2711" s="7" t="s">
        <v>1096</v>
      </c>
      <c r="E2711" s="7" t="s">
        <v>662</v>
      </c>
      <c r="F2711" s="7" t="s">
        <v>1065</v>
      </c>
      <c r="G2711" s="7" t="s">
        <v>981</v>
      </c>
      <c r="H2711" s="7" t="s">
        <v>1269</v>
      </c>
      <c r="I2711" s="7" t="s">
        <v>1270</v>
      </c>
      <c r="J2711" s="6" t="s">
        <v>659</v>
      </c>
      <c r="K2711" s="1"/>
      <c r="L2711" s="1">
        <v>2200</v>
      </c>
      <c r="M2711" s="1"/>
      <c r="N2711" s="2"/>
      <c r="O2711" s="2">
        <v>1.18363636363636</v>
      </c>
      <c r="P2711" s="16"/>
    </row>
    <row r="2712" spans="1:16" x14ac:dyDescent="0.35">
      <c r="A2712" s="23" t="str">
        <f t="shared" si="86"/>
        <v>07</v>
      </c>
      <c r="B2712" s="23">
        <f t="shared" si="87"/>
        <v>1030355</v>
      </c>
      <c r="C2712" s="6" t="s">
        <v>1320</v>
      </c>
      <c r="D2712" s="7" t="s">
        <v>1096</v>
      </c>
      <c r="E2712" s="7" t="s">
        <v>662</v>
      </c>
      <c r="F2712" s="7" t="s">
        <v>1092</v>
      </c>
      <c r="G2712" s="7" t="s">
        <v>1055</v>
      </c>
      <c r="H2712" s="7" t="s">
        <v>875</v>
      </c>
      <c r="I2712" s="7" t="s">
        <v>876</v>
      </c>
      <c r="J2712" s="6" t="s">
        <v>659</v>
      </c>
      <c r="K2712" s="1"/>
      <c r="L2712" s="1">
        <v>48000</v>
      </c>
      <c r="M2712" s="1"/>
      <c r="N2712" s="2"/>
      <c r="O2712" s="2">
        <v>0</v>
      </c>
      <c r="P2712" s="16"/>
    </row>
    <row r="2713" spans="1:16" x14ac:dyDescent="0.35">
      <c r="A2713" s="23" t="str">
        <f t="shared" si="86"/>
        <v>07</v>
      </c>
      <c r="B2713" s="23">
        <f t="shared" si="87"/>
        <v>1012161</v>
      </c>
      <c r="C2713" s="6" t="s">
        <v>1320</v>
      </c>
      <c r="D2713" s="7" t="s">
        <v>1096</v>
      </c>
      <c r="E2713" s="7" t="s">
        <v>8</v>
      </c>
      <c r="F2713" s="7" t="s">
        <v>1068</v>
      </c>
      <c r="G2713" s="7" t="s">
        <v>992</v>
      </c>
      <c r="H2713" s="7" t="s">
        <v>748</v>
      </c>
      <c r="I2713" s="7" t="s">
        <v>749</v>
      </c>
      <c r="J2713" s="6" t="s">
        <v>658</v>
      </c>
      <c r="K2713" s="1">
        <v>185542</v>
      </c>
      <c r="L2713" s="1">
        <v>185542</v>
      </c>
      <c r="M2713" s="1">
        <v>188787.807</v>
      </c>
      <c r="N2713" s="2">
        <v>5.6019068458893404</v>
      </c>
      <c r="O2713" s="2">
        <v>5.6019068458893404</v>
      </c>
      <c r="P2713" s="16">
        <v>5.7591335456320003</v>
      </c>
    </row>
    <row r="2714" spans="1:16" x14ac:dyDescent="0.35">
      <c r="A2714" s="23" t="str">
        <f t="shared" si="86"/>
        <v>07</v>
      </c>
      <c r="B2714" s="23">
        <f t="shared" si="87"/>
        <v>1012164</v>
      </c>
      <c r="C2714" s="6" t="s">
        <v>1320</v>
      </c>
      <c r="D2714" s="7" t="s">
        <v>1096</v>
      </c>
      <c r="E2714" s="7" t="s">
        <v>8</v>
      </c>
      <c r="F2714" s="7" t="s">
        <v>1068</v>
      </c>
      <c r="G2714" s="7" t="s">
        <v>992</v>
      </c>
      <c r="H2714" s="7" t="s">
        <v>752</v>
      </c>
      <c r="I2714" s="7" t="s">
        <v>753</v>
      </c>
      <c r="J2714" s="6" t="s">
        <v>658</v>
      </c>
      <c r="K2714" s="1">
        <v>79833</v>
      </c>
      <c r="L2714" s="1">
        <v>79833</v>
      </c>
      <c r="M2714" s="1">
        <v>83462.399999999994</v>
      </c>
      <c r="N2714" s="2">
        <v>5.4279182794082601</v>
      </c>
      <c r="O2714" s="2">
        <v>5.4279182794082601</v>
      </c>
      <c r="P2714" s="16">
        <v>5.67013670946438</v>
      </c>
    </row>
    <row r="2715" spans="1:16" x14ac:dyDescent="0.35">
      <c r="A2715" s="23" t="str">
        <f t="shared" si="86"/>
        <v>07</v>
      </c>
      <c r="B2715" s="23">
        <f t="shared" si="87"/>
        <v>1012157</v>
      </c>
      <c r="C2715" s="6" t="s">
        <v>1320</v>
      </c>
      <c r="D2715" s="7" t="s">
        <v>1096</v>
      </c>
      <c r="E2715" s="7" t="s">
        <v>8</v>
      </c>
      <c r="F2715" s="7" t="s">
        <v>1068</v>
      </c>
      <c r="G2715" s="7" t="s">
        <v>994</v>
      </c>
      <c r="H2715" s="7" t="s">
        <v>740</v>
      </c>
      <c r="I2715" s="7" t="s">
        <v>741</v>
      </c>
      <c r="J2715" s="6" t="s">
        <v>658</v>
      </c>
      <c r="K2715" s="1">
        <v>39917</v>
      </c>
      <c r="L2715" s="1">
        <v>39917</v>
      </c>
      <c r="M2715" s="1">
        <v>45360</v>
      </c>
      <c r="N2715" s="2">
        <v>2.9525264924718799</v>
      </c>
      <c r="O2715" s="2">
        <v>2.9525264924718799</v>
      </c>
      <c r="P2715" s="16">
        <v>3.0397748699294498</v>
      </c>
    </row>
    <row r="2716" spans="1:16" x14ac:dyDescent="0.35">
      <c r="A2716" s="23" t="str">
        <f t="shared" si="86"/>
        <v>07</v>
      </c>
      <c r="B2716" s="23">
        <f t="shared" si="87"/>
        <v>1012148</v>
      </c>
      <c r="C2716" s="6" t="s">
        <v>1320</v>
      </c>
      <c r="D2716" s="7" t="s">
        <v>1096</v>
      </c>
      <c r="E2716" s="7" t="s">
        <v>8</v>
      </c>
      <c r="F2716" s="7" t="s">
        <v>1068</v>
      </c>
      <c r="G2716" s="7" t="s">
        <v>984</v>
      </c>
      <c r="H2716" s="7" t="s">
        <v>738</v>
      </c>
      <c r="I2716" s="7" t="s">
        <v>739</v>
      </c>
      <c r="J2716" s="6" t="s">
        <v>658</v>
      </c>
      <c r="K2716" s="1">
        <v>88274</v>
      </c>
      <c r="L2716" s="1">
        <v>88274</v>
      </c>
      <c r="M2716" s="1">
        <v>89876.491999999998</v>
      </c>
      <c r="N2716" s="2">
        <v>3.7943675374402401</v>
      </c>
      <c r="O2716" s="2">
        <v>3.7943675374402401</v>
      </c>
      <c r="P2716" s="16">
        <v>3.2633093189707498</v>
      </c>
    </row>
    <row r="2717" spans="1:16" x14ac:dyDescent="0.35">
      <c r="A2717" s="23" t="str">
        <f t="shared" si="86"/>
        <v>07</v>
      </c>
      <c r="B2717" s="23">
        <f t="shared" si="87"/>
        <v>1012159</v>
      </c>
      <c r="C2717" s="6" t="s">
        <v>1320</v>
      </c>
      <c r="D2717" s="7" t="s">
        <v>1096</v>
      </c>
      <c r="E2717" s="7" t="s">
        <v>8</v>
      </c>
      <c r="F2717" s="7" t="s">
        <v>1068</v>
      </c>
      <c r="G2717" s="7" t="s">
        <v>984</v>
      </c>
      <c r="H2717" s="7" t="s">
        <v>744</v>
      </c>
      <c r="I2717" s="7" t="s">
        <v>745</v>
      </c>
      <c r="J2717" s="6" t="s">
        <v>658</v>
      </c>
      <c r="K2717" s="1">
        <v>383601</v>
      </c>
      <c r="L2717" s="1">
        <v>391910</v>
      </c>
      <c r="M2717" s="1">
        <v>386285.15500000003</v>
      </c>
      <c r="N2717" s="2">
        <v>3.6938381286805799</v>
      </c>
      <c r="O2717" s="2">
        <v>3.6938378709397601</v>
      </c>
      <c r="P2717" s="16">
        <v>3.36961260108481</v>
      </c>
    </row>
    <row r="2718" spans="1:16" x14ac:dyDescent="0.35">
      <c r="A2718" s="23" t="str">
        <f t="shared" si="86"/>
        <v>07</v>
      </c>
      <c r="B2718" s="23">
        <f t="shared" si="87"/>
        <v>1012165</v>
      </c>
      <c r="C2718" s="6" t="s">
        <v>1320</v>
      </c>
      <c r="D2718" s="7" t="s">
        <v>1096</v>
      </c>
      <c r="E2718" s="7" t="s">
        <v>8</v>
      </c>
      <c r="F2718" s="7" t="s">
        <v>1068</v>
      </c>
      <c r="G2718" s="7" t="s">
        <v>984</v>
      </c>
      <c r="H2718" s="7" t="s">
        <v>754</v>
      </c>
      <c r="I2718" s="7" t="s">
        <v>755</v>
      </c>
      <c r="J2718" s="6" t="s">
        <v>658</v>
      </c>
      <c r="K2718" s="1">
        <v>642131</v>
      </c>
      <c r="L2718" s="1">
        <v>642131</v>
      </c>
      <c r="M2718" s="1">
        <v>644110.97600000002</v>
      </c>
      <c r="N2718" s="2">
        <v>3.4331764079292202</v>
      </c>
      <c r="O2718" s="2">
        <v>3.4331764079292202</v>
      </c>
      <c r="P2718" s="16">
        <v>3.2957923997556602</v>
      </c>
    </row>
    <row r="2719" spans="1:16" x14ac:dyDescent="0.35">
      <c r="A2719" s="23" t="str">
        <f t="shared" si="86"/>
        <v>07</v>
      </c>
      <c r="B2719" s="23">
        <f t="shared" si="87"/>
        <v>1012401</v>
      </c>
      <c r="C2719" s="6" t="s">
        <v>1320</v>
      </c>
      <c r="D2719" s="7" t="s">
        <v>1096</v>
      </c>
      <c r="E2719" s="7" t="s">
        <v>8</v>
      </c>
      <c r="F2719" s="7" t="s">
        <v>1068</v>
      </c>
      <c r="G2719" s="7" t="s">
        <v>984</v>
      </c>
      <c r="H2719" s="7" t="s">
        <v>780</v>
      </c>
      <c r="I2719" s="7" t="s">
        <v>781</v>
      </c>
      <c r="J2719" s="6" t="s">
        <v>658</v>
      </c>
      <c r="K2719" s="1">
        <v>18144</v>
      </c>
      <c r="L2719" s="1">
        <v>18144</v>
      </c>
      <c r="M2719" s="1"/>
      <c r="N2719" s="2">
        <v>3.9236662257495598</v>
      </c>
      <c r="O2719" s="2">
        <v>3.9236662257495598</v>
      </c>
      <c r="P2719" s="16"/>
    </row>
    <row r="2720" spans="1:16" x14ac:dyDescent="0.35">
      <c r="A2720" s="23" t="str">
        <f t="shared" si="86"/>
        <v>07</v>
      </c>
      <c r="B2720" s="23">
        <f t="shared" si="87"/>
        <v>1012483</v>
      </c>
      <c r="C2720" s="6" t="s">
        <v>1320</v>
      </c>
      <c r="D2720" s="7" t="s">
        <v>1096</v>
      </c>
      <c r="E2720" s="7" t="s">
        <v>8</v>
      </c>
      <c r="F2720" s="7" t="s">
        <v>1068</v>
      </c>
      <c r="G2720" s="7" t="s">
        <v>984</v>
      </c>
      <c r="H2720" s="7" t="s">
        <v>792</v>
      </c>
      <c r="I2720" s="7" t="s">
        <v>793</v>
      </c>
      <c r="J2720" s="6" t="s">
        <v>658</v>
      </c>
      <c r="K2720" s="1">
        <v>272158</v>
      </c>
      <c r="L2720" s="1">
        <v>279418</v>
      </c>
      <c r="M2720" s="1">
        <v>279417.59999999998</v>
      </c>
      <c r="N2720" s="2">
        <v>3.8344160377427801</v>
      </c>
      <c r="O2720" s="2">
        <v>3.8344129583634601</v>
      </c>
      <c r="P2720" s="16">
        <v>3.68318479294074</v>
      </c>
    </row>
    <row r="2721" spans="1:16" x14ac:dyDescent="0.35">
      <c r="A2721" s="23" t="str">
        <f t="shared" si="86"/>
        <v>07</v>
      </c>
      <c r="B2721" s="23">
        <f t="shared" si="87"/>
        <v>1030239</v>
      </c>
      <c r="C2721" s="6" t="s">
        <v>1320</v>
      </c>
      <c r="D2721" s="7" t="s">
        <v>1096</v>
      </c>
      <c r="E2721" s="7" t="s">
        <v>8</v>
      </c>
      <c r="F2721" s="7" t="s">
        <v>1068</v>
      </c>
      <c r="G2721" s="7" t="s">
        <v>1051</v>
      </c>
      <c r="H2721" s="7" t="s">
        <v>860</v>
      </c>
      <c r="I2721" s="7" t="s">
        <v>861</v>
      </c>
      <c r="J2721" s="6" t="s">
        <v>659</v>
      </c>
      <c r="K2721" s="1">
        <v>24000</v>
      </c>
      <c r="L2721" s="1">
        <v>24000</v>
      </c>
      <c r="M2721" s="1">
        <v>24008.04</v>
      </c>
      <c r="N2721" s="2">
        <v>1.89841666666667</v>
      </c>
      <c r="O2721" s="2">
        <v>1.8985000000000001</v>
      </c>
      <c r="P2721" s="16">
        <v>1.46078313764889</v>
      </c>
    </row>
    <row r="2722" spans="1:16" x14ac:dyDescent="0.35">
      <c r="A2722" s="23" t="str">
        <f t="shared" si="86"/>
        <v>07</v>
      </c>
      <c r="B2722" s="23">
        <f t="shared" si="87"/>
        <v>1020828</v>
      </c>
      <c r="C2722" s="6" t="s">
        <v>1320</v>
      </c>
      <c r="D2722" s="7" t="s">
        <v>1096</v>
      </c>
      <c r="E2722" s="7" t="s">
        <v>8</v>
      </c>
      <c r="F2722" s="7" t="s">
        <v>1074</v>
      </c>
      <c r="G2722" s="7" t="s">
        <v>1018</v>
      </c>
      <c r="H2722" s="7" t="s">
        <v>73</v>
      </c>
      <c r="I2722" s="7" t="s">
        <v>74</v>
      </c>
      <c r="J2722" s="6" t="s">
        <v>553</v>
      </c>
      <c r="K2722" s="1">
        <v>48000</v>
      </c>
      <c r="L2722" s="1">
        <v>48000</v>
      </c>
      <c r="M2722" s="1">
        <v>45125.146000000001</v>
      </c>
      <c r="N2722" s="2">
        <v>7.87860416666667</v>
      </c>
      <c r="O2722" s="2">
        <v>7.87860416666667</v>
      </c>
      <c r="P2722" s="16">
        <v>6.4236649361755003</v>
      </c>
    </row>
    <row r="2723" spans="1:16" x14ac:dyDescent="0.35">
      <c r="A2723" s="23" t="str">
        <f t="shared" si="86"/>
        <v>07</v>
      </c>
      <c r="B2723" s="23">
        <f t="shared" si="87"/>
        <v>1022883</v>
      </c>
      <c r="C2723" s="6" t="s">
        <v>1320</v>
      </c>
      <c r="D2723" s="7" t="s">
        <v>1096</v>
      </c>
      <c r="E2723" s="7" t="s">
        <v>8</v>
      </c>
      <c r="F2723" s="7" t="s">
        <v>1074</v>
      </c>
      <c r="G2723" s="7" t="s">
        <v>1018</v>
      </c>
      <c r="H2723" s="7" t="s">
        <v>369</v>
      </c>
      <c r="I2723" s="7" t="s">
        <v>370</v>
      </c>
      <c r="J2723" s="6" t="s">
        <v>553</v>
      </c>
      <c r="K2723" s="1">
        <v>23587</v>
      </c>
      <c r="L2723" s="1">
        <v>23587</v>
      </c>
      <c r="M2723" s="1"/>
      <c r="N2723" s="2">
        <v>7.0407427820409598</v>
      </c>
      <c r="O2723" s="2">
        <v>7.0407427820409598</v>
      </c>
      <c r="P2723" s="16"/>
    </row>
    <row r="2724" spans="1:16" x14ac:dyDescent="0.35">
      <c r="A2724" s="23" t="str">
        <f t="shared" si="86"/>
        <v>07</v>
      </c>
      <c r="B2724" s="23">
        <f t="shared" si="87"/>
        <v>1100573</v>
      </c>
      <c r="C2724" s="6" t="s">
        <v>1320</v>
      </c>
      <c r="D2724" s="7" t="s">
        <v>1096</v>
      </c>
      <c r="E2724" s="7" t="s">
        <v>8</v>
      </c>
      <c r="F2724" s="7" t="s">
        <v>1238</v>
      </c>
      <c r="G2724" s="7" t="s">
        <v>1217</v>
      </c>
      <c r="H2724" s="7" t="s">
        <v>1219</v>
      </c>
      <c r="I2724" s="7" t="s">
        <v>1220</v>
      </c>
      <c r="J2724" s="6" t="s">
        <v>1216</v>
      </c>
      <c r="K2724" s="1"/>
      <c r="L2724" s="1"/>
      <c r="M2724" s="1">
        <v>6623.308</v>
      </c>
      <c r="N2724" s="2"/>
      <c r="O2724" s="2"/>
      <c r="P2724" s="16">
        <v>3.0286111411397401</v>
      </c>
    </row>
    <row r="2725" spans="1:16" x14ac:dyDescent="0.35">
      <c r="A2725" s="23" t="str">
        <f t="shared" si="86"/>
        <v>07</v>
      </c>
      <c r="B2725" s="23">
        <f t="shared" si="87"/>
        <v>1100602</v>
      </c>
      <c r="C2725" s="6" t="s">
        <v>1320</v>
      </c>
      <c r="D2725" s="7" t="s">
        <v>1096</v>
      </c>
      <c r="E2725" s="7" t="s">
        <v>8</v>
      </c>
      <c r="F2725" s="7" t="s">
        <v>1238</v>
      </c>
      <c r="G2725" s="7" t="s">
        <v>1217</v>
      </c>
      <c r="H2725" s="7" t="s">
        <v>1231</v>
      </c>
      <c r="I2725" s="7" t="s">
        <v>1232</v>
      </c>
      <c r="J2725" s="6" t="s">
        <v>1216</v>
      </c>
      <c r="K2725" s="1"/>
      <c r="L2725" s="1"/>
      <c r="M2725" s="1">
        <v>1236.24</v>
      </c>
      <c r="N2725" s="2"/>
      <c r="O2725" s="2"/>
      <c r="P2725" s="16">
        <v>6.8970576101727801</v>
      </c>
    </row>
    <row r="2726" spans="1:16" x14ac:dyDescent="0.35">
      <c r="A2726" s="23" t="str">
        <f t="shared" si="86"/>
        <v>07</v>
      </c>
      <c r="B2726" s="23">
        <f t="shared" si="87"/>
        <v>1100570</v>
      </c>
      <c r="C2726" s="6" t="s">
        <v>1320</v>
      </c>
      <c r="D2726" s="7" t="s">
        <v>1096</v>
      </c>
      <c r="E2726" s="7" t="s">
        <v>8</v>
      </c>
      <c r="F2726" s="7" t="s">
        <v>1238</v>
      </c>
      <c r="G2726" s="7" t="s">
        <v>1218</v>
      </c>
      <c r="H2726" s="7" t="s">
        <v>1221</v>
      </c>
      <c r="I2726" s="7" t="s">
        <v>1222</v>
      </c>
      <c r="J2726" s="6" t="s">
        <v>1216</v>
      </c>
      <c r="K2726" s="1"/>
      <c r="L2726" s="1"/>
      <c r="M2726" s="1">
        <v>7088.2830000000004</v>
      </c>
      <c r="N2726" s="2"/>
      <c r="O2726" s="2"/>
      <c r="P2726" s="16">
        <v>2.9393565550359702</v>
      </c>
    </row>
    <row r="2727" spans="1:16" x14ac:dyDescent="0.35">
      <c r="A2727" s="23" t="str">
        <f t="shared" si="86"/>
        <v>07</v>
      </c>
      <c r="B2727" s="23">
        <f t="shared" si="87"/>
        <v>1100572</v>
      </c>
      <c r="C2727" s="6" t="s">
        <v>1320</v>
      </c>
      <c r="D2727" s="7" t="s">
        <v>1096</v>
      </c>
      <c r="E2727" s="7" t="s">
        <v>8</v>
      </c>
      <c r="F2727" s="7" t="s">
        <v>1238</v>
      </c>
      <c r="G2727" s="7" t="s">
        <v>1218</v>
      </c>
      <c r="H2727" s="7" t="s">
        <v>1223</v>
      </c>
      <c r="I2727" s="7" t="s">
        <v>1224</v>
      </c>
      <c r="J2727" s="6" t="s">
        <v>1216</v>
      </c>
      <c r="K2727" s="1"/>
      <c r="L2727" s="1"/>
      <c r="M2727" s="1">
        <v>8461.3050000000003</v>
      </c>
      <c r="N2727" s="2"/>
      <c r="O2727" s="2"/>
      <c r="P2727" s="16">
        <v>2.9553678894685902</v>
      </c>
    </row>
    <row r="2728" spans="1:16" x14ac:dyDescent="0.35">
      <c r="A2728" s="23" t="str">
        <f t="shared" si="86"/>
        <v>07</v>
      </c>
      <c r="B2728" s="23">
        <f t="shared" si="87"/>
        <v>1100574</v>
      </c>
      <c r="C2728" s="6" t="s">
        <v>1320</v>
      </c>
      <c r="D2728" s="7" t="s">
        <v>1096</v>
      </c>
      <c r="E2728" s="7" t="s">
        <v>8</v>
      </c>
      <c r="F2728" s="7" t="s">
        <v>1238</v>
      </c>
      <c r="G2728" s="7" t="s">
        <v>1218</v>
      </c>
      <c r="H2728" s="7" t="s">
        <v>1225</v>
      </c>
      <c r="I2728" s="7" t="s">
        <v>1226</v>
      </c>
      <c r="J2728" s="6" t="s">
        <v>1216</v>
      </c>
      <c r="K2728" s="1"/>
      <c r="L2728" s="1"/>
      <c r="M2728" s="1">
        <v>25582.088</v>
      </c>
      <c r="N2728" s="2"/>
      <c r="O2728" s="2"/>
      <c r="P2728" s="16">
        <v>2.97097579368815</v>
      </c>
    </row>
    <row r="2729" spans="1:16" x14ac:dyDescent="0.35">
      <c r="A2729" s="23" t="str">
        <f t="shared" si="86"/>
        <v>07</v>
      </c>
      <c r="B2729" s="23">
        <f t="shared" si="87"/>
        <v>1012147</v>
      </c>
      <c r="C2729" s="6" t="s">
        <v>1320</v>
      </c>
      <c r="D2729" s="7" t="s">
        <v>1096</v>
      </c>
      <c r="E2729" s="7" t="s">
        <v>8</v>
      </c>
      <c r="F2729" s="7" t="s">
        <v>985</v>
      </c>
      <c r="G2729" s="7" t="s">
        <v>985</v>
      </c>
      <c r="H2729" s="7" t="s">
        <v>736</v>
      </c>
      <c r="I2729" s="7" t="s">
        <v>737</v>
      </c>
      <c r="J2729" s="6" t="s">
        <v>658</v>
      </c>
      <c r="K2729" s="1">
        <v>174181</v>
      </c>
      <c r="L2729" s="1">
        <v>174181</v>
      </c>
      <c r="M2729" s="1">
        <v>169689.71900000001</v>
      </c>
      <c r="N2729" s="2">
        <v>6.7668230174358897</v>
      </c>
      <c r="O2729" s="2">
        <v>6.7668230174358897</v>
      </c>
      <c r="P2729" s="16">
        <v>6.74978186863519</v>
      </c>
    </row>
    <row r="2730" spans="1:16" x14ac:dyDescent="0.35">
      <c r="A2730" s="23" t="str">
        <f t="shared" si="86"/>
        <v>07</v>
      </c>
      <c r="B2730" s="23">
        <f t="shared" si="87"/>
        <v>1012158</v>
      </c>
      <c r="C2730" s="6" t="s">
        <v>1320</v>
      </c>
      <c r="D2730" s="7" t="s">
        <v>1096</v>
      </c>
      <c r="E2730" s="7" t="s">
        <v>8</v>
      </c>
      <c r="F2730" s="7" t="s">
        <v>985</v>
      </c>
      <c r="G2730" s="7" t="s">
        <v>985</v>
      </c>
      <c r="H2730" s="7" t="s">
        <v>742</v>
      </c>
      <c r="I2730" s="7" t="s">
        <v>743</v>
      </c>
      <c r="J2730" s="6" t="s">
        <v>658</v>
      </c>
      <c r="K2730" s="1">
        <v>87068</v>
      </c>
      <c r="L2730" s="1">
        <v>87068</v>
      </c>
      <c r="M2730" s="1">
        <v>90629.122000000003</v>
      </c>
      <c r="N2730" s="2">
        <v>6.6635962695824</v>
      </c>
      <c r="O2730" s="2">
        <v>6.6635962695824</v>
      </c>
      <c r="P2730" s="16">
        <v>6.4429418338621902</v>
      </c>
    </row>
    <row r="2731" spans="1:16" x14ac:dyDescent="0.35">
      <c r="A2731" s="23" t="str">
        <f t="shared" si="86"/>
        <v>07</v>
      </c>
      <c r="B2731" s="23">
        <f t="shared" si="87"/>
        <v>1012163</v>
      </c>
      <c r="C2731" s="6" t="s">
        <v>1320</v>
      </c>
      <c r="D2731" s="7" t="s">
        <v>1096</v>
      </c>
      <c r="E2731" s="7" t="s">
        <v>8</v>
      </c>
      <c r="F2731" s="7" t="s">
        <v>985</v>
      </c>
      <c r="G2731" s="7" t="s">
        <v>985</v>
      </c>
      <c r="H2731" s="7" t="s">
        <v>750</v>
      </c>
      <c r="I2731" s="7" t="s">
        <v>751</v>
      </c>
      <c r="J2731" s="6" t="s">
        <v>658</v>
      </c>
      <c r="K2731" s="1">
        <v>239499</v>
      </c>
      <c r="L2731" s="1">
        <v>239499</v>
      </c>
      <c r="M2731" s="1">
        <v>239500.448</v>
      </c>
      <c r="N2731" s="2">
        <v>6.4030914534089902</v>
      </c>
      <c r="O2731" s="2">
        <v>6.4030914534089902</v>
      </c>
      <c r="P2731" s="16">
        <v>6.4919390225942299</v>
      </c>
    </row>
    <row r="2732" spans="1:16" x14ac:dyDescent="0.35">
      <c r="A2732" s="23" t="str">
        <f t="shared" si="86"/>
        <v>07</v>
      </c>
      <c r="B2732" s="23">
        <f t="shared" si="87"/>
        <v>1012400</v>
      </c>
      <c r="C2732" s="6" t="s">
        <v>1320</v>
      </c>
      <c r="D2732" s="7" t="s">
        <v>1096</v>
      </c>
      <c r="E2732" s="7" t="s">
        <v>8</v>
      </c>
      <c r="F2732" s="7" t="s">
        <v>985</v>
      </c>
      <c r="G2732" s="7" t="s">
        <v>985</v>
      </c>
      <c r="H2732" s="7" t="s">
        <v>778</v>
      </c>
      <c r="I2732" s="7" t="s">
        <v>779</v>
      </c>
      <c r="J2732" s="6" t="s">
        <v>658</v>
      </c>
      <c r="K2732" s="1">
        <v>18144</v>
      </c>
      <c r="L2732" s="1">
        <v>18144</v>
      </c>
      <c r="M2732" s="1">
        <v>2514.7139999999999</v>
      </c>
      <c r="N2732" s="2">
        <v>6.8999118165784799</v>
      </c>
      <c r="O2732" s="2">
        <v>6.8999118165784799</v>
      </c>
      <c r="P2732" s="16">
        <v>5.5742565158503101</v>
      </c>
    </row>
    <row r="2733" spans="1:16" x14ac:dyDescent="0.35">
      <c r="A2733" s="23" t="str">
        <f t="shared" si="86"/>
        <v>07</v>
      </c>
      <c r="B2733" s="23">
        <f t="shared" si="87"/>
        <v>1012518</v>
      </c>
      <c r="C2733" s="6" t="s">
        <v>1320</v>
      </c>
      <c r="D2733" s="7" t="s">
        <v>1096</v>
      </c>
      <c r="E2733" s="7" t="s">
        <v>8</v>
      </c>
      <c r="F2733" s="7" t="s">
        <v>985</v>
      </c>
      <c r="G2733" s="7" t="s">
        <v>985</v>
      </c>
      <c r="H2733" s="7" t="s">
        <v>801</v>
      </c>
      <c r="I2733" s="7" t="s">
        <v>802</v>
      </c>
      <c r="J2733" s="6" t="s">
        <v>658</v>
      </c>
      <c r="K2733" s="1">
        <v>137944</v>
      </c>
      <c r="L2733" s="1">
        <v>145150</v>
      </c>
      <c r="M2733" s="1">
        <v>145150.39999999999</v>
      </c>
      <c r="N2733" s="2">
        <v>5.7694934176187402</v>
      </c>
      <c r="O2733" s="2">
        <v>5.7694936272821202</v>
      </c>
      <c r="P2733" s="16">
        <v>5.9362037700206098</v>
      </c>
    </row>
    <row r="2734" spans="1:16" x14ac:dyDescent="0.35">
      <c r="A2734" s="23" t="str">
        <f t="shared" si="86"/>
        <v>07</v>
      </c>
      <c r="B2734" s="23">
        <f t="shared" si="87"/>
        <v>1020878</v>
      </c>
      <c r="C2734" s="6" t="s">
        <v>1320</v>
      </c>
      <c r="D2734" s="7" t="s">
        <v>1096</v>
      </c>
      <c r="E2734" s="7" t="s">
        <v>8</v>
      </c>
      <c r="F2734" s="7" t="s">
        <v>1084</v>
      </c>
      <c r="G2734" s="7" t="s">
        <v>1017</v>
      </c>
      <c r="H2734" s="7" t="s">
        <v>472</v>
      </c>
      <c r="I2734" s="7" t="s">
        <v>473</v>
      </c>
      <c r="J2734" s="6" t="s">
        <v>553</v>
      </c>
      <c r="K2734" s="1">
        <v>0</v>
      </c>
      <c r="L2734" s="1">
        <v>48000</v>
      </c>
      <c r="M2734" s="1"/>
      <c r="N2734" s="2">
        <v>0</v>
      </c>
      <c r="O2734" s="2">
        <v>0</v>
      </c>
      <c r="P2734" s="16"/>
    </row>
    <row r="2735" spans="1:16" x14ac:dyDescent="0.35">
      <c r="A2735" s="23" t="str">
        <f t="shared" si="86"/>
        <v>07</v>
      </c>
      <c r="B2735" s="23">
        <f t="shared" si="87"/>
        <v>1012532</v>
      </c>
      <c r="C2735" s="6" t="s">
        <v>1320</v>
      </c>
      <c r="D2735" s="7" t="s">
        <v>1096</v>
      </c>
      <c r="E2735" s="7" t="s">
        <v>8</v>
      </c>
      <c r="F2735" s="7" t="s">
        <v>1065</v>
      </c>
      <c r="G2735" s="7" t="s">
        <v>981</v>
      </c>
      <c r="H2735" s="7" t="s">
        <v>813</v>
      </c>
      <c r="I2735" s="7" t="s">
        <v>814</v>
      </c>
      <c r="J2735" s="6" t="s">
        <v>658</v>
      </c>
      <c r="K2735" s="1">
        <v>4301</v>
      </c>
      <c r="L2735" s="1">
        <v>4301</v>
      </c>
      <c r="M2735" s="1">
        <v>4299.9560000000001</v>
      </c>
      <c r="N2735" s="2">
        <v>1.27807486631016</v>
      </c>
      <c r="O2735" s="2">
        <v>1.27807486631016</v>
      </c>
      <c r="P2735" s="16">
        <v>1.1592325828450301</v>
      </c>
    </row>
    <row r="2736" spans="1:16" x14ac:dyDescent="0.35">
      <c r="A2736" s="23" t="str">
        <f t="shared" si="86"/>
        <v>07</v>
      </c>
      <c r="B2736" s="23">
        <f t="shared" si="87"/>
        <v>1012601</v>
      </c>
      <c r="C2736" s="6" t="s">
        <v>1320</v>
      </c>
      <c r="D2736" s="7" t="s">
        <v>1096</v>
      </c>
      <c r="E2736" s="7" t="s">
        <v>8</v>
      </c>
      <c r="F2736" s="7" t="s">
        <v>1065</v>
      </c>
      <c r="G2736" s="7" t="s">
        <v>995</v>
      </c>
      <c r="H2736" s="7" t="s">
        <v>823</v>
      </c>
      <c r="I2736" s="7" t="s">
        <v>1452</v>
      </c>
      <c r="J2736" s="6" t="s">
        <v>658</v>
      </c>
      <c r="K2736" s="1">
        <v>176787</v>
      </c>
      <c r="L2736" s="1">
        <v>176787</v>
      </c>
      <c r="M2736" s="1">
        <v>173598.95199999999</v>
      </c>
      <c r="N2736" s="2">
        <v>0.67244763472427305</v>
      </c>
      <c r="O2736" s="2">
        <v>0.67244763472427305</v>
      </c>
      <c r="P2736" s="16">
        <v>0.63107469393018001</v>
      </c>
    </row>
    <row r="2737" spans="1:16" x14ac:dyDescent="0.35">
      <c r="A2737" s="23" t="str">
        <f t="shared" si="86"/>
        <v>07</v>
      </c>
      <c r="B2737" s="23">
        <f t="shared" si="87"/>
        <v>1030735</v>
      </c>
      <c r="C2737" s="6" t="s">
        <v>1320</v>
      </c>
      <c r="D2737" s="7" t="s">
        <v>1096</v>
      </c>
      <c r="E2737" s="7" t="s">
        <v>8</v>
      </c>
      <c r="F2737" s="7" t="s">
        <v>1065</v>
      </c>
      <c r="G2737" s="7" t="s">
        <v>1053</v>
      </c>
      <c r="H2737" s="7" t="s">
        <v>944</v>
      </c>
      <c r="I2737" s="7" t="s">
        <v>945</v>
      </c>
      <c r="J2737" s="6" t="s">
        <v>659</v>
      </c>
      <c r="K2737" s="1">
        <v>32794</v>
      </c>
      <c r="L2737" s="1">
        <v>48000</v>
      </c>
      <c r="M2737" s="1">
        <v>38101.728000000003</v>
      </c>
      <c r="N2737" s="2">
        <v>1.6099896322498</v>
      </c>
      <c r="O2737" s="2">
        <v>1.61</v>
      </c>
      <c r="P2737" s="16">
        <v>1.3163675332520399</v>
      </c>
    </row>
    <row r="2738" spans="1:16" x14ac:dyDescent="0.35">
      <c r="A2738" s="23" t="str">
        <f t="shared" si="86"/>
        <v>07</v>
      </c>
      <c r="B2738" s="23">
        <f t="shared" si="87"/>
        <v>1021538</v>
      </c>
      <c r="C2738" s="6" t="s">
        <v>1320</v>
      </c>
      <c r="D2738" s="7" t="s">
        <v>1096</v>
      </c>
      <c r="E2738" s="7" t="s">
        <v>8</v>
      </c>
      <c r="F2738" s="7" t="s">
        <v>1082</v>
      </c>
      <c r="G2738" s="7" t="s">
        <v>1013</v>
      </c>
      <c r="H2738" s="7" t="s">
        <v>158</v>
      </c>
      <c r="I2738" s="7" t="s">
        <v>159</v>
      </c>
      <c r="J2738" s="6" t="s">
        <v>553</v>
      </c>
      <c r="K2738" s="1">
        <v>120000</v>
      </c>
      <c r="L2738" s="1">
        <v>116582</v>
      </c>
      <c r="M2738" s="1">
        <v>115598.913</v>
      </c>
      <c r="N2738" s="2">
        <v>5.4067999999999996</v>
      </c>
      <c r="O2738" s="2">
        <v>5.4068123724074004</v>
      </c>
      <c r="P2738" s="16">
        <v>5.1462665371256602</v>
      </c>
    </row>
    <row r="2739" spans="1:16" x14ac:dyDescent="0.35">
      <c r="A2739" s="23" t="str">
        <f t="shared" si="86"/>
        <v>07</v>
      </c>
      <c r="B2739" s="23">
        <f t="shared" si="87"/>
        <v>1030321</v>
      </c>
      <c r="C2739" s="6" t="s">
        <v>1320</v>
      </c>
      <c r="D2739" s="7" t="s">
        <v>1096</v>
      </c>
      <c r="E2739" s="7" t="s">
        <v>8</v>
      </c>
      <c r="F2739" s="7" t="s">
        <v>1091</v>
      </c>
      <c r="G2739" s="7" t="s">
        <v>1054</v>
      </c>
      <c r="H2739" s="7" t="s">
        <v>866</v>
      </c>
      <c r="I2739" s="7" t="s">
        <v>867</v>
      </c>
      <c r="J2739" s="6" t="s">
        <v>659</v>
      </c>
      <c r="K2739" s="1">
        <v>6120</v>
      </c>
      <c r="L2739" s="1">
        <v>9485</v>
      </c>
      <c r="M2739" s="1">
        <v>9492.7999999999993</v>
      </c>
      <c r="N2739" s="2">
        <v>7.0130718954248401</v>
      </c>
      <c r="O2739" s="2">
        <v>7.0133895624670499</v>
      </c>
      <c r="P2739" s="16">
        <v>5.7280303809202797</v>
      </c>
    </row>
    <row r="2740" spans="1:16" x14ac:dyDescent="0.35">
      <c r="A2740" s="23" t="str">
        <f t="shared" si="86"/>
        <v>07</v>
      </c>
      <c r="B2740" s="23">
        <f t="shared" si="87"/>
        <v>1030360</v>
      </c>
      <c r="C2740" s="6" t="s">
        <v>1320</v>
      </c>
      <c r="D2740" s="7" t="s">
        <v>1096</v>
      </c>
      <c r="E2740" s="7" t="s">
        <v>8</v>
      </c>
      <c r="F2740" s="7" t="s">
        <v>1091</v>
      </c>
      <c r="G2740" s="7" t="s">
        <v>1054</v>
      </c>
      <c r="H2740" s="7" t="s">
        <v>877</v>
      </c>
      <c r="I2740" s="7" t="s">
        <v>878</v>
      </c>
      <c r="J2740" s="6" t="s">
        <v>659</v>
      </c>
      <c r="K2740" s="1">
        <v>5432</v>
      </c>
      <c r="L2740" s="1">
        <v>4992</v>
      </c>
      <c r="M2740" s="1">
        <v>5201.4539999999997</v>
      </c>
      <c r="N2740" s="2">
        <v>6.7927098674521398</v>
      </c>
      <c r="O2740" s="2">
        <v>6.7926682692307701</v>
      </c>
      <c r="P2740" s="16">
        <v>5.7715365165201904</v>
      </c>
    </row>
    <row r="2741" spans="1:16" x14ac:dyDescent="0.35">
      <c r="A2741" s="23" t="str">
        <f t="shared" si="86"/>
        <v>07</v>
      </c>
      <c r="B2741" s="23">
        <f t="shared" si="87"/>
        <v>1030366</v>
      </c>
      <c r="C2741" s="6" t="s">
        <v>1320</v>
      </c>
      <c r="D2741" s="7" t="s">
        <v>1096</v>
      </c>
      <c r="E2741" s="7" t="s">
        <v>8</v>
      </c>
      <c r="F2741" s="7" t="s">
        <v>1091</v>
      </c>
      <c r="G2741" s="7" t="s">
        <v>1054</v>
      </c>
      <c r="H2741" s="7" t="s">
        <v>879</v>
      </c>
      <c r="I2741" s="7" t="s">
        <v>880</v>
      </c>
      <c r="J2741" s="6" t="s">
        <v>659</v>
      </c>
      <c r="K2741" s="1">
        <v>971</v>
      </c>
      <c r="L2741" s="1">
        <v>860</v>
      </c>
      <c r="M2741" s="1">
        <v>867.3</v>
      </c>
      <c r="N2741" s="2">
        <v>7.01338825952626</v>
      </c>
      <c r="O2741" s="2">
        <v>7.0093023255814</v>
      </c>
      <c r="P2741" s="16">
        <v>5.7280311310965102</v>
      </c>
    </row>
    <row r="2742" spans="1:16" x14ac:dyDescent="0.35">
      <c r="A2742" s="23" t="str">
        <f t="shared" si="86"/>
        <v>07</v>
      </c>
      <c r="B2742" s="23">
        <f t="shared" si="87"/>
        <v>1030376</v>
      </c>
      <c r="C2742" s="6" t="s">
        <v>1320</v>
      </c>
      <c r="D2742" s="7" t="s">
        <v>1096</v>
      </c>
      <c r="E2742" s="7" t="s">
        <v>8</v>
      </c>
      <c r="F2742" s="7" t="s">
        <v>1091</v>
      </c>
      <c r="G2742" s="7" t="s">
        <v>1054</v>
      </c>
      <c r="H2742" s="7" t="s">
        <v>883</v>
      </c>
      <c r="I2742" s="7" t="s">
        <v>884</v>
      </c>
      <c r="J2742" s="6" t="s">
        <v>659</v>
      </c>
      <c r="K2742" s="1">
        <v>4240</v>
      </c>
      <c r="L2742" s="1">
        <v>6782</v>
      </c>
      <c r="M2742" s="1">
        <v>8149.8789999999999</v>
      </c>
      <c r="N2742" s="2">
        <v>7.0134433962264202</v>
      </c>
      <c r="O2742" s="2">
        <v>7.0135653199646102</v>
      </c>
      <c r="P2742" s="16">
        <v>5.1632169876387097</v>
      </c>
    </row>
    <row r="2743" spans="1:16" x14ac:dyDescent="0.35">
      <c r="A2743" s="23" t="str">
        <f t="shared" si="86"/>
        <v>07</v>
      </c>
      <c r="B2743" s="23">
        <f t="shared" si="87"/>
        <v>1030783</v>
      </c>
      <c r="C2743" s="6" t="s">
        <v>1320</v>
      </c>
      <c r="D2743" s="7" t="s">
        <v>1096</v>
      </c>
      <c r="E2743" s="7" t="s">
        <v>8</v>
      </c>
      <c r="F2743" s="7" t="s">
        <v>1091</v>
      </c>
      <c r="G2743" s="7" t="s">
        <v>1054</v>
      </c>
      <c r="H2743" s="7" t="s">
        <v>966</v>
      </c>
      <c r="I2743" s="7" t="s">
        <v>967</v>
      </c>
      <c r="J2743" s="6" t="s">
        <v>659</v>
      </c>
      <c r="K2743" s="1">
        <v>1260</v>
      </c>
      <c r="L2743" s="1">
        <v>1877</v>
      </c>
      <c r="M2743" s="1">
        <v>4849.1080000000002</v>
      </c>
      <c r="N2743" s="2">
        <v>7.01269841269841</v>
      </c>
      <c r="O2743" s="2">
        <v>7.0111880660628696</v>
      </c>
      <c r="P2743" s="16">
        <v>3.6471710260938699</v>
      </c>
    </row>
    <row r="2744" spans="1:16" x14ac:dyDescent="0.35">
      <c r="A2744" s="23" t="str">
        <f t="shared" si="86"/>
        <v>07</v>
      </c>
      <c r="B2744" s="23">
        <f t="shared" si="87"/>
        <v>1030784</v>
      </c>
      <c r="C2744" s="6" t="s">
        <v>1320</v>
      </c>
      <c r="D2744" s="7" t="s">
        <v>1096</v>
      </c>
      <c r="E2744" s="7" t="s">
        <v>8</v>
      </c>
      <c r="F2744" s="7" t="s">
        <v>1091</v>
      </c>
      <c r="G2744" s="7" t="s">
        <v>1054</v>
      </c>
      <c r="H2744" s="7" t="s">
        <v>968</v>
      </c>
      <c r="I2744" s="7" t="s">
        <v>969</v>
      </c>
      <c r="J2744" s="6" t="s">
        <v>659</v>
      </c>
      <c r="K2744" s="1">
        <v>5714</v>
      </c>
      <c r="L2744" s="1">
        <v>11812</v>
      </c>
      <c r="M2744" s="1">
        <v>10366.217000000001</v>
      </c>
      <c r="N2744" s="2">
        <v>6.7931396569828504</v>
      </c>
      <c r="O2744" s="2">
        <v>6.7925838130714498</v>
      </c>
      <c r="P2744" s="16">
        <v>5.7954971230102599</v>
      </c>
    </row>
    <row r="2745" spans="1:16" x14ac:dyDescent="0.35">
      <c r="A2745" s="23" t="str">
        <f t="shared" si="86"/>
        <v>07</v>
      </c>
      <c r="B2745" s="23">
        <f t="shared" si="87"/>
        <v>1030785</v>
      </c>
      <c r="C2745" s="6" t="s">
        <v>1320</v>
      </c>
      <c r="D2745" s="7" t="s">
        <v>1096</v>
      </c>
      <c r="E2745" s="7" t="s">
        <v>8</v>
      </c>
      <c r="F2745" s="7" t="s">
        <v>1091</v>
      </c>
      <c r="G2745" s="7" t="s">
        <v>1054</v>
      </c>
      <c r="H2745" s="7" t="s">
        <v>970</v>
      </c>
      <c r="I2745" s="7" t="s">
        <v>971</v>
      </c>
      <c r="J2745" s="6" t="s">
        <v>659</v>
      </c>
      <c r="K2745" s="1">
        <v>1000</v>
      </c>
      <c r="L2745" s="1">
        <v>2262</v>
      </c>
      <c r="M2745" s="1">
        <v>1655.971</v>
      </c>
      <c r="N2745" s="2">
        <v>6.7930000000000001</v>
      </c>
      <c r="O2745" s="2">
        <v>6.7926613616268803</v>
      </c>
      <c r="P2745" s="16">
        <v>5.7954967206551302</v>
      </c>
    </row>
    <row r="2746" spans="1:16" x14ac:dyDescent="0.35">
      <c r="A2746" s="23" t="str">
        <f t="shared" si="86"/>
        <v>07</v>
      </c>
      <c r="B2746" s="23">
        <f t="shared" si="87"/>
        <v>1030793</v>
      </c>
      <c r="C2746" s="6" t="s">
        <v>1320</v>
      </c>
      <c r="D2746" s="7" t="s">
        <v>1096</v>
      </c>
      <c r="E2746" s="7" t="s">
        <v>8</v>
      </c>
      <c r="F2746" s="7" t="s">
        <v>1091</v>
      </c>
      <c r="G2746" s="7" t="s">
        <v>1054</v>
      </c>
      <c r="H2746" s="7" t="s">
        <v>1206</v>
      </c>
      <c r="I2746" s="7" t="s">
        <v>1207</v>
      </c>
      <c r="J2746" s="6" t="s">
        <v>659</v>
      </c>
      <c r="K2746" s="1">
        <v>720</v>
      </c>
      <c r="L2746" s="1">
        <v>720</v>
      </c>
      <c r="M2746" s="1"/>
      <c r="N2746" s="2">
        <v>6.7930555555555596</v>
      </c>
      <c r="O2746" s="2">
        <v>6.7930555555555596</v>
      </c>
      <c r="P2746" s="16"/>
    </row>
    <row r="2747" spans="1:16" x14ac:dyDescent="0.35">
      <c r="A2747" s="23" t="str">
        <f t="shared" si="86"/>
        <v>07</v>
      </c>
      <c r="B2747" s="23">
        <f t="shared" si="87"/>
        <v>1030794</v>
      </c>
      <c r="C2747" s="6" t="s">
        <v>1320</v>
      </c>
      <c r="D2747" s="7" t="s">
        <v>1096</v>
      </c>
      <c r="E2747" s="7" t="s">
        <v>8</v>
      </c>
      <c r="F2747" s="7" t="s">
        <v>1091</v>
      </c>
      <c r="G2747" s="7" t="s">
        <v>1054</v>
      </c>
      <c r="H2747" s="7" t="s">
        <v>1208</v>
      </c>
      <c r="I2747" s="7" t="s">
        <v>1209</v>
      </c>
      <c r="J2747" s="6" t="s">
        <v>659</v>
      </c>
      <c r="K2747" s="1">
        <v>0</v>
      </c>
      <c r="L2747" s="1">
        <v>1080</v>
      </c>
      <c r="M2747" s="1"/>
      <c r="N2747" s="2">
        <v>0</v>
      </c>
      <c r="O2747" s="2">
        <v>6.7898148148148199</v>
      </c>
      <c r="P2747" s="16"/>
    </row>
    <row r="2748" spans="1:16" x14ac:dyDescent="0.35">
      <c r="A2748" s="23" t="str">
        <f t="shared" si="86"/>
        <v>07</v>
      </c>
      <c r="B2748" s="23">
        <f t="shared" si="87"/>
        <v>1030424</v>
      </c>
      <c r="C2748" s="6" t="s">
        <v>1320</v>
      </c>
      <c r="D2748" s="7" t="s">
        <v>1096</v>
      </c>
      <c r="E2748" s="7" t="s">
        <v>8</v>
      </c>
      <c r="F2748" s="7" t="s">
        <v>1090</v>
      </c>
      <c r="G2748" s="7" t="s">
        <v>1058</v>
      </c>
      <c r="H2748" s="7" t="s">
        <v>897</v>
      </c>
      <c r="I2748" s="7" t="s">
        <v>898</v>
      </c>
      <c r="J2748" s="6" t="s">
        <v>659</v>
      </c>
      <c r="K2748" s="1">
        <v>15000</v>
      </c>
      <c r="L2748" s="1">
        <v>24000</v>
      </c>
      <c r="M2748" s="1">
        <v>24012</v>
      </c>
      <c r="N2748" s="2">
        <v>7.1231999999999998</v>
      </c>
      <c r="O2748" s="2">
        <v>7.1232916666666704</v>
      </c>
      <c r="P2748" s="16">
        <v>13.447192574546101</v>
      </c>
    </row>
    <row r="2749" spans="1:16" x14ac:dyDescent="0.35">
      <c r="A2749" s="23" t="str">
        <f t="shared" si="86"/>
        <v>07</v>
      </c>
      <c r="B2749" s="23">
        <f t="shared" si="87"/>
        <v>1030773</v>
      </c>
      <c r="C2749" s="6" t="s">
        <v>1320</v>
      </c>
      <c r="D2749" s="7" t="s">
        <v>1096</v>
      </c>
      <c r="E2749" s="7" t="s">
        <v>8</v>
      </c>
      <c r="F2749" s="7" t="s">
        <v>1090</v>
      </c>
      <c r="G2749" s="7" t="s">
        <v>1060</v>
      </c>
      <c r="H2749" s="7" t="s">
        <v>960</v>
      </c>
      <c r="I2749" s="7" t="s">
        <v>961</v>
      </c>
      <c r="J2749" s="6" t="s">
        <v>659</v>
      </c>
      <c r="K2749" s="1">
        <v>15000</v>
      </c>
      <c r="L2749" s="1">
        <v>24000</v>
      </c>
      <c r="M2749" s="1">
        <v>15008</v>
      </c>
      <c r="N2749" s="2">
        <v>7.48166666666667</v>
      </c>
      <c r="O2749" s="2">
        <v>7.48166666666667</v>
      </c>
      <c r="P2749" s="16">
        <v>7.4678387460021298</v>
      </c>
    </row>
    <row r="2750" spans="1:16" x14ac:dyDescent="0.35">
      <c r="A2750" s="23" t="str">
        <f t="shared" si="86"/>
        <v>07</v>
      </c>
      <c r="B2750" s="23">
        <f t="shared" si="87"/>
        <v>1030818</v>
      </c>
      <c r="C2750" s="6" t="s">
        <v>1320</v>
      </c>
      <c r="D2750" s="7" t="s">
        <v>1096</v>
      </c>
      <c r="E2750" s="7" t="s">
        <v>8</v>
      </c>
      <c r="F2750" s="7" t="s">
        <v>1090</v>
      </c>
      <c r="G2750" s="7" t="s">
        <v>1060</v>
      </c>
      <c r="H2750" s="7" t="s">
        <v>1318</v>
      </c>
      <c r="I2750" s="7" t="s">
        <v>1319</v>
      </c>
      <c r="J2750" s="6" t="s">
        <v>659</v>
      </c>
      <c r="K2750" s="1">
        <v>48000</v>
      </c>
      <c r="L2750" s="1">
        <v>48000</v>
      </c>
      <c r="M2750" s="1">
        <v>47994.237000000001</v>
      </c>
      <c r="N2750" s="2">
        <v>10.9660208333333</v>
      </c>
      <c r="O2750" s="2">
        <v>10.965999999999999</v>
      </c>
      <c r="P2750" s="16">
        <v>11.1392688188792</v>
      </c>
    </row>
    <row r="2751" spans="1:16" x14ac:dyDescent="0.35">
      <c r="A2751" s="23" t="str">
        <f t="shared" si="86"/>
        <v>07</v>
      </c>
      <c r="B2751" s="23">
        <f t="shared" si="87"/>
        <v>1030379</v>
      </c>
      <c r="C2751" s="6" t="s">
        <v>1320</v>
      </c>
      <c r="D2751" s="7" t="s">
        <v>1096</v>
      </c>
      <c r="E2751" s="7" t="s">
        <v>8</v>
      </c>
      <c r="F2751" s="7" t="s">
        <v>1090</v>
      </c>
      <c r="G2751" s="7" t="s">
        <v>1052</v>
      </c>
      <c r="H2751" s="7" t="s">
        <v>887</v>
      </c>
      <c r="I2751" s="7" t="s">
        <v>888</v>
      </c>
      <c r="J2751" s="6" t="s">
        <v>659</v>
      </c>
      <c r="K2751" s="1">
        <v>672000</v>
      </c>
      <c r="L2751" s="1">
        <v>696000</v>
      </c>
      <c r="M2751" s="1">
        <v>696000.35800000001</v>
      </c>
      <c r="N2751" s="2">
        <v>12.294806547619</v>
      </c>
      <c r="O2751" s="2">
        <v>12.2948017241379</v>
      </c>
      <c r="P2751" s="16">
        <v>11.0907146858106</v>
      </c>
    </row>
    <row r="2752" spans="1:16" x14ac:dyDescent="0.35">
      <c r="A2752" s="23" t="str">
        <f t="shared" si="86"/>
        <v>07</v>
      </c>
      <c r="B2752" s="23">
        <f t="shared" si="87"/>
        <v>1030452</v>
      </c>
      <c r="C2752" s="6" t="s">
        <v>1320</v>
      </c>
      <c r="D2752" s="7" t="s">
        <v>1096</v>
      </c>
      <c r="E2752" s="7" t="s">
        <v>8</v>
      </c>
      <c r="F2752" s="7" t="s">
        <v>1090</v>
      </c>
      <c r="G2752" s="7" t="s">
        <v>1052</v>
      </c>
      <c r="H2752" s="7" t="s">
        <v>899</v>
      </c>
      <c r="I2752" s="7" t="s">
        <v>900</v>
      </c>
      <c r="J2752" s="6" t="s">
        <v>659</v>
      </c>
      <c r="K2752" s="1">
        <v>28444</v>
      </c>
      <c r="L2752" s="1">
        <v>43508</v>
      </c>
      <c r="M2752" s="1">
        <v>52245.845999999998</v>
      </c>
      <c r="N2752" s="2">
        <v>8.5564618197159295</v>
      </c>
      <c r="O2752" s="2">
        <v>8.5564493886181907</v>
      </c>
      <c r="P2752" s="16">
        <v>6.8751038254792496</v>
      </c>
    </row>
    <row r="2753" spans="1:16" x14ac:dyDescent="0.35">
      <c r="A2753" s="23" t="str">
        <f t="shared" si="86"/>
        <v>07</v>
      </c>
      <c r="B2753" s="23">
        <f t="shared" si="87"/>
        <v>1030461</v>
      </c>
      <c r="C2753" s="6" t="s">
        <v>1320</v>
      </c>
      <c r="D2753" s="7" t="s">
        <v>1096</v>
      </c>
      <c r="E2753" s="7" t="s">
        <v>8</v>
      </c>
      <c r="F2753" s="7" t="s">
        <v>1090</v>
      </c>
      <c r="G2753" s="7" t="s">
        <v>1052</v>
      </c>
      <c r="H2753" s="7" t="s">
        <v>901</v>
      </c>
      <c r="I2753" s="7" t="s">
        <v>902</v>
      </c>
      <c r="J2753" s="6" t="s">
        <v>659</v>
      </c>
      <c r="K2753" s="1">
        <v>19556</v>
      </c>
      <c r="L2753" s="1">
        <v>12584</v>
      </c>
      <c r="M2753" s="1">
        <v>3149.9450000000002</v>
      </c>
      <c r="N2753" s="2">
        <v>8.5562487216199603</v>
      </c>
      <c r="O2753" s="2">
        <v>8.5562619198982794</v>
      </c>
      <c r="P2753" s="16">
        <v>6.8495996279300098</v>
      </c>
    </row>
    <row r="2754" spans="1:16" x14ac:dyDescent="0.35">
      <c r="A2754" s="23" t="str">
        <f t="shared" si="86"/>
        <v>07</v>
      </c>
      <c r="B2754" s="23">
        <f t="shared" si="87"/>
        <v>1030782</v>
      </c>
      <c r="C2754" s="6" t="s">
        <v>1320</v>
      </c>
      <c r="D2754" s="7" t="s">
        <v>1096</v>
      </c>
      <c r="E2754" s="7" t="s">
        <v>8</v>
      </c>
      <c r="F2754" s="7" t="s">
        <v>1090</v>
      </c>
      <c r="G2754" s="7" t="s">
        <v>1052</v>
      </c>
      <c r="H2754" s="7" t="s">
        <v>964</v>
      </c>
      <c r="I2754" s="7" t="s">
        <v>965</v>
      </c>
      <c r="J2754" s="6" t="s">
        <v>659</v>
      </c>
      <c r="K2754" s="1">
        <v>0</v>
      </c>
      <c r="L2754" s="1">
        <v>11954</v>
      </c>
      <c r="M2754" s="1">
        <v>17604.339</v>
      </c>
      <c r="N2754" s="2">
        <v>0</v>
      </c>
      <c r="O2754" s="2">
        <v>8.5603145390664199</v>
      </c>
      <c r="P2754" s="16">
        <v>6.8871469812072998</v>
      </c>
    </row>
    <row r="2755" spans="1:16" x14ac:dyDescent="0.35">
      <c r="A2755" s="23" t="str">
        <f t="shared" si="86"/>
        <v>07</v>
      </c>
      <c r="B2755" s="23">
        <f t="shared" si="87"/>
        <v>1010885</v>
      </c>
      <c r="C2755" s="6" t="s">
        <v>1320</v>
      </c>
      <c r="D2755" s="7" t="s">
        <v>1096</v>
      </c>
      <c r="E2755" s="7" t="s">
        <v>8</v>
      </c>
      <c r="F2755" s="7" t="s">
        <v>1066</v>
      </c>
      <c r="G2755" s="7" t="s">
        <v>982</v>
      </c>
      <c r="H2755" s="7" t="s">
        <v>663</v>
      </c>
      <c r="I2755" s="7" t="s">
        <v>664</v>
      </c>
      <c r="J2755" s="6" t="s">
        <v>658</v>
      </c>
      <c r="K2755" s="1">
        <v>2268</v>
      </c>
      <c r="L2755" s="1">
        <v>0</v>
      </c>
      <c r="M2755" s="1"/>
      <c r="N2755" s="2">
        <v>7.7835097001763698</v>
      </c>
      <c r="O2755" s="2">
        <v>0</v>
      </c>
      <c r="P2755" s="16"/>
    </row>
    <row r="2756" spans="1:16" x14ac:dyDescent="0.35">
      <c r="A2756" s="23" t="str">
        <f t="shared" si="86"/>
        <v>07</v>
      </c>
      <c r="B2756" s="23">
        <f t="shared" si="87"/>
        <v>1010886</v>
      </c>
      <c r="C2756" s="6" t="s">
        <v>1320</v>
      </c>
      <c r="D2756" s="7" t="s">
        <v>1096</v>
      </c>
      <c r="E2756" s="7" t="s">
        <v>8</v>
      </c>
      <c r="F2756" s="7" t="s">
        <v>1066</v>
      </c>
      <c r="G2756" s="7" t="s">
        <v>982</v>
      </c>
      <c r="H2756" s="7" t="s">
        <v>665</v>
      </c>
      <c r="I2756" s="7" t="s">
        <v>666</v>
      </c>
      <c r="J2756" s="6" t="s">
        <v>658</v>
      </c>
      <c r="K2756" s="1">
        <v>4990</v>
      </c>
      <c r="L2756" s="1">
        <v>0</v>
      </c>
      <c r="M2756" s="1"/>
      <c r="N2756" s="2">
        <v>7.78276553106212</v>
      </c>
      <c r="O2756" s="2">
        <v>0</v>
      </c>
      <c r="P2756" s="16"/>
    </row>
    <row r="2757" spans="1:16" x14ac:dyDescent="0.35">
      <c r="A2757" s="23" t="str">
        <f t="shared" ref="A2757:A2820" si="88">MID(C2757,1,2)</f>
        <v>07</v>
      </c>
      <c r="B2757" s="23">
        <f t="shared" ref="B2757:B2820" si="89">+H2757*1</f>
        <v>1011250</v>
      </c>
      <c r="C2757" s="6" t="s">
        <v>1320</v>
      </c>
      <c r="D2757" s="7" t="s">
        <v>1096</v>
      </c>
      <c r="E2757" s="7" t="s">
        <v>8</v>
      </c>
      <c r="F2757" s="7" t="s">
        <v>1066</v>
      </c>
      <c r="G2757" s="7" t="s">
        <v>982</v>
      </c>
      <c r="H2757" s="7" t="s">
        <v>683</v>
      </c>
      <c r="I2757" s="7" t="s">
        <v>684</v>
      </c>
      <c r="J2757" s="6" t="s">
        <v>658</v>
      </c>
      <c r="K2757" s="1">
        <v>12552</v>
      </c>
      <c r="L2757" s="1">
        <v>0</v>
      </c>
      <c r="M2757" s="1"/>
      <c r="N2757" s="2">
        <v>3.3989005736137701</v>
      </c>
      <c r="O2757" s="2">
        <v>0</v>
      </c>
      <c r="P2757" s="16"/>
    </row>
    <row r="2758" spans="1:16" x14ac:dyDescent="0.35">
      <c r="A2758" s="23" t="str">
        <f t="shared" si="88"/>
        <v>07</v>
      </c>
      <c r="B2758" s="23">
        <f t="shared" si="89"/>
        <v>1011701</v>
      </c>
      <c r="C2758" s="6" t="s">
        <v>1320</v>
      </c>
      <c r="D2758" s="7" t="s">
        <v>1096</v>
      </c>
      <c r="E2758" s="7" t="s">
        <v>8</v>
      </c>
      <c r="F2758" s="7" t="s">
        <v>1066</v>
      </c>
      <c r="G2758" s="7" t="s">
        <v>982</v>
      </c>
      <c r="H2758" s="7" t="s">
        <v>702</v>
      </c>
      <c r="I2758" s="7" t="s">
        <v>703</v>
      </c>
      <c r="J2758" s="6" t="s">
        <v>658</v>
      </c>
      <c r="K2758" s="1">
        <v>36288</v>
      </c>
      <c r="L2758" s="1">
        <v>0</v>
      </c>
      <c r="M2758" s="1"/>
      <c r="N2758" s="2">
        <v>3.8343805114638401</v>
      </c>
      <c r="O2758" s="2">
        <v>0</v>
      </c>
      <c r="P2758" s="16"/>
    </row>
    <row r="2759" spans="1:16" x14ac:dyDescent="0.35">
      <c r="A2759" s="23" t="str">
        <f t="shared" si="88"/>
        <v>07</v>
      </c>
      <c r="B2759" s="23">
        <f t="shared" si="89"/>
        <v>1012107</v>
      </c>
      <c r="C2759" s="6" t="s">
        <v>1320</v>
      </c>
      <c r="D2759" s="7" t="s">
        <v>1096</v>
      </c>
      <c r="E2759" s="7" t="s">
        <v>8</v>
      </c>
      <c r="F2759" s="7" t="s">
        <v>1066</v>
      </c>
      <c r="G2759" s="7" t="s">
        <v>982</v>
      </c>
      <c r="H2759" s="7" t="s">
        <v>720</v>
      </c>
      <c r="I2759" s="7" t="s">
        <v>721</v>
      </c>
      <c r="J2759" s="6" t="s">
        <v>658</v>
      </c>
      <c r="K2759" s="1">
        <v>133873</v>
      </c>
      <c r="L2759" s="1">
        <v>133873</v>
      </c>
      <c r="M2759" s="1">
        <v>145333.19399999999</v>
      </c>
      <c r="N2759" s="2">
        <v>6.7458113286473003</v>
      </c>
      <c r="O2759" s="2">
        <v>6.7458113286473003</v>
      </c>
      <c r="P2759" s="16">
        <v>6.2312713501638202</v>
      </c>
    </row>
    <row r="2760" spans="1:16" x14ac:dyDescent="0.35">
      <c r="A2760" s="23" t="str">
        <f t="shared" si="88"/>
        <v>07</v>
      </c>
      <c r="B2760" s="23">
        <f t="shared" si="89"/>
        <v>1012108</v>
      </c>
      <c r="C2760" s="6" t="s">
        <v>1320</v>
      </c>
      <c r="D2760" s="7" t="s">
        <v>1096</v>
      </c>
      <c r="E2760" s="7" t="s">
        <v>8</v>
      </c>
      <c r="F2760" s="7" t="s">
        <v>1066</v>
      </c>
      <c r="G2760" s="7" t="s">
        <v>982</v>
      </c>
      <c r="H2760" s="7" t="s">
        <v>722</v>
      </c>
      <c r="I2760" s="7" t="s">
        <v>723</v>
      </c>
      <c r="J2760" s="6" t="s">
        <v>658</v>
      </c>
      <c r="K2760" s="1">
        <v>371107</v>
      </c>
      <c r="L2760" s="1">
        <v>389277</v>
      </c>
      <c r="M2760" s="1">
        <v>408692.576</v>
      </c>
      <c r="N2760" s="2">
        <v>6.75556914852051</v>
      </c>
      <c r="O2760" s="2">
        <v>6.7555699411986803</v>
      </c>
      <c r="P2760" s="16">
        <v>6.2999724054199602</v>
      </c>
    </row>
    <row r="2761" spans="1:16" x14ac:dyDescent="0.35">
      <c r="A2761" s="23" t="str">
        <f t="shared" si="88"/>
        <v>07</v>
      </c>
      <c r="B2761" s="23">
        <f t="shared" si="89"/>
        <v>1012109</v>
      </c>
      <c r="C2761" s="6" t="s">
        <v>1320</v>
      </c>
      <c r="D2761" s="7" t="s">
        <v>1096</v>
      </c>
      <c r="E2761" s="7" t="s">
        <v>8</v>
      </c>
      <c r="F2761" s="7" t="s">
        <v>1066</v>
      </c>
      <c r="G2761" s="7" t="s">
        <v>982</v>
      </c>
      <c r="H2761" s="7" t="s">
        <v>724</v>
      </c>
      <c r="I2761" s="7" t="s">
        <v>725</v>
      </c>
      <c r="J2761" s="6" t="s">
        <v>658</v>
      </c>
      <c r="K2761" s="1">
        <v>544880</v>
      </c>
      <c r="L2761" s="1">
        <v>569803</v>
      </c>
      <c r="M2761" s="1">
        <v>513564.45899999997</v>
      </c>
      <c r="N2761" s="2">
        <v>7.1570290706210598</v>
      </c>
      <c r="O2761" s="2">
        <v>7.1570297102682803</v>
      </c>
      <c r="P2761" s="16">
        <v>6.4363837804048698</v>
      </c>
    </row>
    <row r="2762" spans="1:16" x14ac:dyDescent="0.35">
      <c r="A2762" s="23" t="str">
        <f t="shared" si="88"/>
        <v>07</v>
      </c>
      <c r="B2762" s="23">
        <f t="shared" si="89"/>
        <v>1012110</v>
      </c>
      <c r="C2762" s="6" t="s">
        <v>1320</v>
      </c>
      <c r="D2762" s="7" t="s">
        <v>1096</v>
      </c>
      <c r="E2762" s="7" t="s">
        <v>8</v>
      </c>
      <c r="F2762" s="7" t="s">
        <v>1066</v>
      </c>
      <c r="G2762" s="7" t="s">
        <v>982</v>
      </c>
      <c r="H2762" s="7" t="s">
        <v>726</v>
      </c>
      <c r="I2762" s="7" t="s">
        <v>727</v>
      </c>
      <c r="J2762" s="6" t="s">
        <v>658</v>
      </c>
      <c r="K2762" s="1">
        <v>95563</v>
      </c>
      <c r="L2762" s="1">
        <v>124830</v>
      </c>
      <c r="M2762" s="1">
        <v>124830.227</v>
      </c>
      <c r="N2762" s="2">
        <v>7.1824136956771998</v>
      </c>
      <c r="O2762" s="2">
        <v>7.1824080749819803</v>
      </c>
      <c r="P2762" s="16">
        <v>6.9615519933325096</v>
      </c>
    </row>
    <row r="2763" spans="1:16" x14ac:dyDescent="0.35">
      <c r="A2763" s="23" t="str">
        <f t="shared" si="88"/>
        <v>07</v>
      </c>
      <c r="B2763" s="23">
        <f t="shared" si="89"/>
        <v>1012111</v>
      </c>
      <c r="C2763" s="6" t="s">
        <v>1320</v>
      </c>
      <c r="D2763" s="7" t="s">
        <v>1096</v>
      </c>
      <c r="E2763" s="7" t="s">
        <v>8</v>
      </c>
      <c r="F2763" s="7" t="s">
        <v>1066</v>
      </c>
      <c r="G2763" s="7" t="s">
        <v>982</v>
      </c>
      <c r="H2763" s="7" t="s">
        <v>728</v>
      </c>
      <c r="I2763" s="7" t="s">
        <v>729</v>
      </c>
      <c r="J2763" s="6" t="s">
        <v>658</v>
      </c>
      <c r="K2763" s="1">
        <v>10052</v>
      </c>
      <c r="L2763" s="1">
        <v>11963</v>
      </c>
      <c r="M2763" s="1">
        <v>11430.896000000001</v>
      </c>
      <c r="N2763" s="2">
        <v>7.25756068444091</v>
      </c>
      <c r="O2763" s="2">
        <v>7.25746050321826</v>
      </c>
      <c r="P2763" s="16">
        <v>6.2394635206199096</v>
      </c>
    </row>
    <row r="2764" spans="1:16" x14ac:dyDescent="0.35">
      <c r="A2764" s="23" t="str">
        <f t="shared" si="88"/>
        <v>07</v>
      </c>
      <c r="B2764" s="23">
        <f t="shared" si="89"/>
        <v>1012115</v>
      </c>
      <c r="C2764" s="6" t="s">
        <v>1320</v>
      </c>
      <c r="D2764" s="7" t="s">
        <v>1096</v>
      </c>
      <c r="E2764" s="7" t="s">
        <v>8</v>
      </c>
      <c r="F2764" s="7" t="s">
        <v>1066</v>
      </c>
      <c r="G2764" s="7" t="s">
        <v>982</v>
      </c>
      <c r="H2764" s="7" t="s">
        <v>732</v>
      </c>
      <c r="I2764" s="7" t="s">
        <v>733</v>
      </c>
      <c r="J2764" s="6" t="s">
        <v>658</v>
      </c>
      <c r="K2764" s="1">
        <v>6906</v>
      </c>
      <c r="L2764" s="1">
        <v>6906</v>
      </c>
      <c r="M2764" s="1"/>
      <c r="N2764" s="2">
        <v>7.7829423689545303</v>
      </c>
      <c r="O2764" s="2">
        <v>7.7829423689545303</v>
      </c>
      <c r="P2764" s="16"/>
    </row>
    <row r="2765" spans="1:16" x14ac:dyDescent="0.35">
      <c r="A2765" s="23" t="str">
        <f t="shared" si="88"/>
        <v>07</v>
      </c>
      <c r="B2765" s="23">
        <f t="shared" si="89"/>
        <v>1012145</v>
      </c>
      <c r="C2765" s="6" t="s">
        <v>1320</v>
      </c>
      <c r="D2765" s="7" t="s">
        <v>1096</v>
      </c>
      <c r="E2765" s="7" t="s">
        <v>8</v>
      </c>
      <c r="F2765" s="7" t="s">
        <v>1066</v>
      </c>
      <c r="G2765" s="7" t="s">
        <v>982</v>
      </c>
      <c r="H2765" s="7" t="s">
        <v>734</v>
      </c>
      <c r="I2765" s="7" t="s">
        <v>735</v>
      </c>
      <c r="J2765" s="6" t="s">
        <v>658</v>
      </c>
      <c r="K2765" s="1">
        <v>87791</v>
      </c>
      <c r="L2765" s="1">
        <v>119814</v>
      </c>
      <c r="M2765" s="1">
        <v>119814.268</v>
      </c>
      <c r="N2765" s="2">
        <v>6.0180884145299602</v>
      </c>
      <c r="O2765" s="2">
        <v>6.0180863672024998</v>
      </c>
      <c r="P2765" s="16">
        <v>6.0169741052876997</v>
      </c>
    </row>
    <row r="2766" spans="1:16" x14ac:dyDescent="0.35">
      <c r="A2766" s="23" t="str">
        <f t="shared" si="88"/>
        <v>07</v>
      </c>
      <c r="B2766" s="23">
        <f t="shared" si="89"/>
        <v>1012160</v>
      </c>
      <c r="C2766" s="6" t="s">
        <v>1320</v>
      </c>
      <c r="D2766" s="7" t="s">
        <v>1096</v>
      </c>
      <c r="E2766" s="7" t="s">
        <v>8</v>
      </c>
      <c r="F2766" s="7" t="s">
        <v>1066</v>
      </c>
      <c r="G2766" s="7" t="s">
        <v>982</v>
      </c>
      <c r="H2766" s="7" t="s">
        <v>746</v>
      </c>
      <c r="I2766" s="7" t="s">
        <v>747</v>
      </c>
      <c r="J2766" s="6" t="s">
        <v>658</v>
      </c>
      <c r="K2766" s="1">
        <v>59875</v>
      </c>
      <c r="L2766" s="1">
        <v>83462</v>
      </c>
      <c r="M2766" s="1">
        <v>83462.399999999994</v>
      </c>
      <c r="N2766" s="2">
        <v>5.9078246346555296</v>
      </c>
      <c r="O2766" s="2">
        <v>5.9078263161678404</v>
      </c>
      <c r="P2766" s="16">
        <v>5.6526775769687898</v>
      </c>
    </row>
    <row r="2767" spans="1:16" x14ac:dyDescent="0.35">
      <c r="A2767" s="23" t="str">
        <f t="shared" si="88"/>
        <v>07</v>
      </c>
      <c r="B2767" s="23">
        <f t="shared" si="89"/>
        <v>1012167</v>
      </c>
      <c r="C2767" s="6" t="s">
        <v>1320</v>
      </c>
      <c r="D2767" s="7" t="s">
        <v>1096</v>
      </c>
      <c r="E2767" s="7" t="s">
        <v>8</v>
      </c>
      <c r="F2767" s="7" t="s">
        <v>1066</v>
      </c>
      <c r="G2767" s="7" t="s">
        <v>982</v>
      </c>
      <c r="H2767" s="7" t="s">
        <v>758</v>
      </c>
      <c r="I2767" s="7" t="s">
        <v>759</v>
      </c>
      <c r="J2767" s="6" t="s">
        <v>658</v>
      </c>
      <c r="K2767" s="1">
        <v>558832</v>
      </c>
      <c r="L2767" s="1">
        <v>565367</v>
      </c>
      <c r="M2767" s="1">
        <v>565367.04000000004</v>
      </c>
      <c r="N2767" s="2">
        <v>5.7765106507859203</v>
      </c>
      <c r="O2767" s="2">
        <v>5.5969945186047303</v>
      </c>
      <c r="P2767" s="16">
        <v>4.9368593089544097</v>
      </c>
    </row>
    <row r="2768" spans="1:16" x14ac:dyDescent="0.35">
      <c r="A2768" s="23" t="str">
        <f t="shared" si="88"/>
        <v>07</v>
      </c>
      <c r="B2768" s="23">
        <f t="shared" si="89"/>
        <v>1012399</v>
      </c>
      <c r="C2768" s="6" t="s">
        <v>1320</v>
      </c>
      <c r="D2768" s="7" t="s">
        <v>1096</v>
      </c>
      <c r="E2768" s="7" t="s">
        <v>8</v>
      </c>
      <c r="F2768" s="7" t="s">
        <v>1066</v>
      </c>
      <c r="G2768" s="7" t="s">
        <v>982</v>
      </c>
      <c r="H2768" s="7" t="s">
        <v>776</v>
      </c>
      <c r="I2768" s="7" t="s">
        <v>777</v>
      </c>
      <c r="J2768" s="6" t="s">
        <v>658</v>
      </c>
      <c r="K2768" s="1">
        <v>18144</v>
      </c>
      <c r="L2768" s="1">
        <v>18144</v>
      </c>
      <c r="M2768" s="1">
        <v>24283.852999999999</v>
      </c>
      <c r="N2768" s="2">
        <v>6.1282517636684304</v>
      </c>
      <c r="O2768" s="2">
        <v>6.1282517636684304</v>
      </c>
      <c r="P2768" s="16">
        <v>5.7740490275575302</v>
      </c>
    </row>
    <row r="2769" spans="1:16" x14ac:dyDescent="0.35">
      <c r="A2769" s="23" t="str">
        <f t="shared" si="88"/>
        <v>07</v>
      </c>
      <c r="B2769" s="23">
        <f t="shared" si="89"/>
        <v>1012519</v>
      </c>
      <c r="C2769" s="6" t="s">
        <v>1320</v>
      </c>
      <c r="D2769" s="7" t="s">
        <v>1096</v>
      </c>
      <c r="E2769" s="7" t="s">
        <v>8</v>
      </c>
      <c r="F2769" s="7" t="s">
        <v>1066</v>
      </c>
      <c r="G2769" s="7" t="s">
        <v>982</v>
      </c>
      <c r="H2769" s="7" t="s">
        <v>803</v>
      </c>
      <c r="I2769" s="7" t="s">
        <v>721</v>
      </c>
      <c r="J2769" s="6" t="s">
        <v>658</v>
      </c>
      <c r="K2769" s="1">
        <v>39331</v>
      </c>
      <c r="L2769" s="1">
        <v>45899</v>
      </c>
      <c r="M2769" s="1">
        <v>33929.385000000002</v>
      </c>
      <c r="N2769" s="2">
        <v>6.7458747552820899</v>
      </c>
      <c r="O2769" s="2">
        <v>6.7458550295213398</v>
      </c>
      <c r="P2769" s="16">
        <v>5.9913985620428996</v>
      </c>
    </row>
    <row r="2770" spans="1:16" x14ac:dyDescent="0.35">
      <c r="A2770" s="23" t="str">
        <f t="shared" si="88"/>
        <v>07</v>
      </c>
      <c r="B2770" s="23">
        <f t="shared" si="89"/>
        <v>1012520</v>
      </c>
      <c r="C2770" s="6" t="s">
        <v>1320</v>
      </c>
      <c r="D2770" s="7" t="s">
        <v>1096</v>
      </c>
      <c r="E2770" s="7" t="s">
        <v>8</v>
      </c>
      <c r="F2770" s="7" t="s">
        <v>1066</v>
      </c>
      <c r="G2770" s="7" t="s">
        <v>982</v>
      </c>
      <c r="H2770" s="7" t="s">
        <v>804</v>
      </c>
      <c r="I2770" s="7" t="s">
        <v>723</v>
      </c>
      <c r="J2770" s="6" t="s">
        <v>658</v>
      </c>
      <c r="K2770" s="1">
        <v>165406</v>
      </c>
      <c r="L2770" s="1">
        <v>165406</v>
      </c>
      <c r="M2770" s="1">
        <v>162842.4</v>
      </c>
      <c r="N2770" s="2">
        <v>6.7555711401037399</v>
      </c>
      <c r="O2770" s="2">
        <v>6.7555711401037399</v>
      </c>
      <c r="P2770" s="16">
        <v>6.3980970545754703</v>
      </c>
    </row>
    <row r="2771" spans="1:16" x14ac:dyDescent="0.35">
      <c r="A2771" s="23" t="str">
        <f t="shared" si="88"/>
        <v>07</v>
      </c>
      <c r="B2771" s="23">
        <f t="shared" si="89"/>
        <v>1012521</v>
      </c>
      <c r="C2771" s="6" t="s">
        <v>1320</v>
      </c>
      <c r="D2771" s="7" t="s">
        <v>1096</v>
      </c>
      <c r="E2771" s="7" t="s">
        <v>8</v>
      </c>
      <c r="F2771" s="7" t="s">
        <v>1066</v>
      </c>
      <c r="G2771" s="7" t="s">
        <v>982</v>
      </c>
      <c r="H2771" s="7" t="s">
        <v>805</v>
      </c>
      <c r="I2771" s="7" t="s">
        <v>725</v>
      </c>
      <c r="J2771" s="6" t="s">
        <v>658</v>
      </c>
      <c r="K2771" s="1">
        <v>142094</v>
      </c>
      <c r="L2771" s="1">
        <v>142094</v>
      </c>
      <c r="M2771" s="1">
        <v>202940.51699999999</v>
      </c>
      <c r="N2771" s="2">
        <v>7.1570509662617701</v>
      </c>
      <c r="O2771" s="2">
        <v>7.1570509662617701</v>
      </c>
      <c r="P2771" s="16">
        <v>6.8115522692789803</v>
      </c>
    </row>
    <row r="2772" spans="1:16" x14ac:dyDescent="0.35">
      <c r="A2772" s="23" t="str">
        <f t="shared" si="88"/>
        <v>07</v>
      </c>
      <c r="B2772" s="23">
        <f t="shared" si="89"/>
        <v>1012522</v>
      </c>
      <c r="C2772" s="6" t="s">
        <v>1320</v>
      </c>
      <c r="D2772" s="7" t="s">
        <v>1096</v>
      </c>
      <c r="E2772" s="7" t="s">
        <v>8</v>
      </c>
      <c r="F2772" s="7" t="s">
        <v>1066</v>
      </c>
      <c r="G2772" s="7" t="s">
        <v>982</v>
      </c>
      <c r="H2772" s="7" t="s">
        <v>806</v>
      </c>
      <c r="I2772" s="7" t="s">
        <v>727</v>
      </c>
      <c r="J2772" s="6" t="s">
        <v>658</v>
      </c>
      <c r="K2772" s="1">
        <v>34714</v>
      </c>
      <c r="L2772" s="1">
        <v>81829</v>
      </c>
      <c r="M2772" s="1">
        <v>81829.440000000002</v>
      </c>
      <c r="N2772" s="2">
        <v>7.1823471798121803</v>
      </c>
      <c r="O2772" s="2">
        <v>7.1823803297119602</v>
      </c>
      <c r="P2772" s="16">
        <v>6.7806355426604403</v>
      </c>
    </row>
    <row r="2773" spans="1:16" x14ac:dyDescent="0.35">
      <c r="A2773" s="23" t="str">
        <f t="shared" si="88"/>
        <v>07</v>
      </c>
      <c r="B2773" s="23">
        <f t="shared" si="89"/>
        <v>1012523</v>
      </c>
      <c r="C2773" s="6" t="s">
        <v>1320</v>
      </c>
      <c r="D2773" s="7" t="s">
        <v>1096</v>
      </c>
      <c r="E2773" s="7" t="s">
        <v>8</v>
      </c>
      <c r="F2773" s="7" t="s">
        <v>1066</v>
      </c>
      <c r="G2773" s="7" t="s">
        <v>982</v>
      </c>
      <c r="H2773" s="7" t="s">
        <v>807</v>
      </c>
      <c r="I2773" s="7" t="s">
        <v>729</v>
      </c>
      <c r="J2773" s="6" t="s">
        <v>658</v>
      </c>
      <c r="K2773" s="1">
        <v>30560</v>
      </c>
      <c r="L2773" s="1">
        <v>30560</v>
      </c>
      <c r="M2773" s="1">
        <v>29937.423999999999</v>
      </c>
      <c r="N2773" s="2">
        <v>7.2571989528795804</v>
      </c>
      <c r="O2773" s="2">
        <v>7.2571989528795804</v>
      </c>
      <c r="P2773" s="16">
        <v>6.1653432005372304</v>
      </c>
    </row>
    <row r="2774" spans="1:16" x14ac:dyDescent="0.35">
      <c r="A2774" s="23" t="str">
        <f t="shared" si="88"/>
        <v>07</v>
      </c>
      <c r="B2774" s="23">
        <f t="shared" si="89"/>
        <v>1012694</v>
      </c>
      <c r="C2774" s="6" t="s">
        <v>1320</v>
      </c>
      <c r="D2774" s="7" t="s">
        <v>1096</v>
      </c>
      <c r="E2774" s="7" t="s">
        <v>8</v>
      </c>
      <c r="F2774" s="7" t="s">
        <v>1066</v>
      </c>
      <c r="G2774" s="7" t="s">
        <v>982</v>
      </c>
      <c r="H2774" s="7" t="s">
        <v>832</v>
      </c>
      <c r="I2774" s="7" t="s">
        <v>1282</v>
      </c>
      <c r="J2774" s="6" t="s">
        <v>658</v>
      </c>
      <c r="K2774" s="1">
        <v>54432</v>
      </c>
      <c r="L2774" s="1"/>
      <c r="M2774" s="1"/>
      <c r="N2774" s="2">
        <v>7.8026344797178098</v>
      </c>
      <c r="O2774" s="2"/>
      <c r="P2774" s="16"/>
    </row>
    <row r="2775" spans="1:16" x14ac:dyDescent="0.35">
      <c r="A2775" s="23" t="str">
        <f t="shared" si="88"/>
        <v>07</v>
      </c>
      <c r="B2775" s="23">
        <f t="shared" si="89"/>
        <v>1023273</v>
      </c>
      <c r="C2775" s="6" t="s">
        <v>1320</v>
      </c>
      <c r="D2775" s="7" t="s">
        <v>1096</v>
      </c>
      <c r="E2775" s="7" t="s">
        <v>8</v>
      </c>
      <c r="F2775" s="7" t="s">
        <v>1076</v>
      </c>
      <c r="G2775" s="7" t="s">
        <v>1004</v>
      </c>
      <c r="H2775" s="7" t="s">
        <v>452</v>
      </c>
      <c r="I2775" s="7" t="s">
        <v>453</v>
      </c>
      <c r="J2775" s="6" t="s">
        <v>553</v>
      </c>
      <c r="K2775" s="1">
        <v>52228</v>
      </c>
      <c r="L2775" s="1">
        <v>60283</v>
      </c>
      <c r="M2775" s="1">
        <v>64521.38</v>
      </c>
      <c r="N2775" s="2">
        <v>3.7560121007888498</v>
      </c>
      <c r="O2775" s="2">
        <v>3.75603403944727</v>
      </c>
      <c r="P2775" s="16">
        <v>3.3341521818039199</v>
      </c>
    </row>
    <row r="2776" spans="1:16" x14ac:dyDescent="0.35">
      <c r="A2776" s="23" t="str">
        <f t="shared" si="88"/>
        <v>07</v>
      </c>
      <c r="B2776" s="23">
        <f t="shared" si="89"/>
        <v>1023274</v>
      </c>
      <c r="C2776" s="6" t="s">
        <v>1320</v>
      </c>
      <c r="D2776" s="7" t="s">
        <v>1096</v>
      </c>
      <c r="E2776" s="7" t="s">
        <v>8</v>
      </c>
      <c r="F2776" s="7" t="s">
        <v>1076</v>
      </c>
      <c r="G2776" s="7" t="s">
        <v>1004</v>
      </c>
      <c r="H2776" s="7" t="s">
        <v>454</v>
      </c>
      <c r="I2776" s="7" t="s">
        <v>455</v>
      </c>
      <c r="J2776" s="6" t="s">
        <v>553</v>
      </c>
      <c r="K2776" s="1">
        <v>24467</v>
      </c>
      <c r="L2776" s="1">
        <v>18144</v>
      </c>
      <c r="M2776" s="1">
        <v>26197.858</v>
      </c>
      <c r="N2776" s="2">
        <v>3.75603874606613</v>
      </c>
      <c r="O2776" s="2">
        <v>3.75600749559083</v>
      </c>
      <c r="P2776" s="16">
        <v>3.3419820696791298</v>
      </c>
    </row>
    <row r="2777" spans="1:16" x14ac:dyDescent="0.35">
      <c r="A2777" s="23" t="str">
        <f t="shared" si="88"/>
        <v>07</v>
      </c>
      <c r="B2777" s="23">
        <f t="shared" si="89"/>
        <v>1023276</v>
      </c>
      <c r="C2777" s="6" t="s">
        <v>1320</v>
      </c>
      <c r="D2777" s="7" t="s">
        <v>1096</v>
      </c>
      <c r="E2777" s="7" t="s">
        <v>8</v>
      </c>
      <c r="F2777" s="7" t="s">
        <v>1076</v>
      </c>
      <c r="G2777" s="7" t="s">
        <v>1004</v>
      </c>
      <c r="H2777" s="7" t="s">
        <v>604</v>
      </c>
      <c r="I2777" s="7" t="s">
        <v>605</v>
      </c>
      <c r="J2777" s="6" t="s">
        <v>553</v>
      </c>
      <c r="K2777" s="1">
        <v>25991</v>
      </c>
      <c r="L2777" s="1">
        <v>23995</v>
      </c>
      <c r="M2777" s="1">
        <v>25989.982</v>
      </c>
      <c r="N2777" s="2">
        <v>3.7560309337847699</v>
      </c>
      <c r="O2777" s="2">
        <v>3.75603250677224</v>
      </c>
      <c r="P2777" s="16">
        <v>3.1776508156104102</v>
      </c>
    </row>
    <row r="2778" spans="1:16" x14ac:dyDescent="0.35">
      <c r="A2778" s="23" t="str">
        <f t="shared" si="88"/>
        <v>07</v>
      </c>
      <c r="B2778" s="23">
        <f t="shared" si="89"/>
        <v>1022619</v>
      </c>
      <c r="C2778" s="6" t="s">
        <v>1320</v>
      </c>
      <c r="D2778" s="7" t="s">
        <v>1096</v>
      </c>
      <c r="E2778" s="7" t="s">
        <v>8</v>
      </c>
      <c r="F2778" s="7" t="s">
        <v>1083</v>
      </c>
      <c r="G2778" s="7" t="s">
        <v>1015</v>
      </c>
      <c r="H2778" s="7" t="s">
        <v>320</v>
      </c>
      <c r="I2778" s="7" t="s">
        <v>321</v>
      </c>
      <c r="J2778" s="6" t="s">
        <v>553</v>
      </c>
      <c r="K2778" s="1">
        <v>13000</v>
      </c>
      <c r="L2778" s="1">
        <v>13008</v>
      </c>
      <c r="M2778" s="1">
        <v>13008</v>
      </c>
      <c r="N2778" s="2">
        <v>7.3780000000000001</v>
      </c>
      <c r="O2778" s="2">
        <v>7.3779981549815501</v>
      </c>
      <c r="P2778" s="16">
        <v>6.9324346402214001</v>
      </c>
    </row>
    <row r="2779" spans="1:16" x14ac:dyDescent="0.35">
      <c r="A2779" s="23" t="str">
        <f t="shared" si="88"/>
        <v>07</v>
      </c>
      <c r="B2779" s="23">
        <f t="shared" si="89"/>
        <v>1030370</v>
      </c>
      <c r="C2779" s="6" t="s">
        <v>1320</v>
      </c>
      <c r="D2779" s="7" t="s">
        <v>1096</v>
      </c>
      <c r="E2779" s="7" t="s">
        <v>8</v>
      </c>
      <c r="F2779" s="7" t="s">
        <v>1081</v>
      </c>
      <c r="G2779" s="7" t="s">
        <v>1056</v>
      </c>
      <c r="H2779" s="7" t="s">
        <v>881</v>
      </c>
      <c r="I2779" s="7" t="s">
        <v>882</v>
      </c>
      <c r="J2779" s="6" t="s">
        <v>659</v>
      </c>
      <c r="K2779" s="1">
        <v>7423</v>
      </c>
      <c r="L2779" s="1">
        <v>7250</v>
      </c>
      <c r="M2779" s="1">
        <v>7250.1850000000004</v>
      </c>
      <c r="N2779" s="2">
        <v>4.7425569176882698</v>
      </c>
      <c r="O2779" s="2">
        <v>4.7422068965517203</v>
      </c>
      <c r="P2779" s="16">
        <v>4.5734948556485104</v>
      </c>
    </row>
    <row r="2780" spans="1:16" x14ac:dyDescent="0.35">
      <c r="A2780" s="23" t="str">
        <f t="shared" si="88"/>
        <v>07</v>
      </c>
      <c r="B2780" s="23">
        <f t="shared" si="89"/>
        <v>1023190</v>
      </c>
      <c r="C2780" s="6" t="s">
        <v>1320</v>
      </c>
      <c r="D2780" s="7" t="s">
        <v>1096</v>
      </c>
      <c r="E2780" s="7" t="s">
        <v>8</v>
      </c>
      <c r="F2780" s="7" t="s">
        <v>1069</v>
      </c>
      <c r="G2780" s="7" t="s">
        <v>1026</v>
      </c>
      <c r="H2780" s="7" t="s">
        <v>432</v>
      </c>
      <c r="I2780" s="7" t="s">
        <v>433</v>
      </c>
      <c r="J2780" s="6" t="s">
        <v>553</v>
      </c>
      <c r="K2780" s="1">
        <v>144000</v>
      </c>
      <c r="L2780" s="1">
        <v>142339</v>
      </c>
      <c r="M2780" s="1">
        <v>142339.26199999999</v>
      </c>
      <c r="N2780" s="2">
        <v>0.69134027777777796</v>
      </c>
      <c r="O2780" s="2">
        <v>0.69133547376334004</v>
      </c>
      <c r="P2780" s="16">
        <v>0.67167588799216904</v>
      </c>
    </row>
    <row r="2781" spans="1:16" x14ac:dyDescent="0.35">
      <c r="A2781" s="23" t="str">
        <f t="shared" si="88"/>
        <v>07</v>
      </c>
      <c r="B2781" s="23">
        <f t="shared" si="89"/>
        <v>1011906</v>
      </c>
      <c r="C2781" s="6" t="s">
        <v>1320</v>
      </c>
      <c r="D2781" s="7" t="s">
        <v>1096</v>
      </c>
      <c r="E2781" s="7" t="s">
        <v>9</v>
      </c>
      <c r="F2781" s="7" t="s">
        <v>985</v>
      </c>
      <c r="G2781" s="7" t="s">
        <v>985</v>
      </c>
      <c r="H2781" s="7" t="s">
        <v>1395</v>
      </c>
      <c r="I2781" s="7" t="s">
        <v>1396</v>
      </c>
      <c r="J2781" s="6" t="s">
        <v>658</v>
      </c>
      <c r="K2781" s="1"/>
      <c r="L2781" s="1"/>
      <c r="M2781" s="1">
        <v>150</v>
      </c>
      <c r="N2781" s="2"/>
      <c r="O2781" s="2"/>
      <c r="P2781" s="16">
        <v>1.0162599999999999</v>
      </c>
    </row>
    <row r="2782" spans="1:16" x14ac:dyDescent="0.35">
      <c r="A2782" s="23" t="str">
        <f t="shared" si="88"/>
        <v>07</v>
      </c>
      <c r="B2782" s="23">
        <f t="shared" si="89"/>
        <v>1020853</v>
      </c>
      <c r="C2782" s="6" t="s">
        <v>1320</v>
      </c>
      <c r="D2782" s="7" t="s">
        <v>1096</v>
      </c>
      <c r="E2782" s="7" t="s">
        <v>9</v>
      </c>
      <c r="F2782" s="7" t="s">
        <v>985</v>
      </c>
      <c r="G2782" s="7" t="s">
        <v>1012</v>
      </c>
      <c r="H2782" s="7" t="s">
        <v>77</v>
      </c>
      <c r="I2782" s="7" t="s">
        <v>78</v>
      </c>
      <c r="J2782" s="6" t="s">
        <v>553</v>
      </c>
      <c r="K2782" s="1">
        <v>168000</v>
      </c>
      <c r="L2782" s="1">
        <v>168000</v>
      </c>
      <c r="M2782" s="1">
        <v>158000</v>
      </c>
      <c r="N2782" s="2">
        <v>4.0894285714285701</v>
      </c>
      <c r="O2782" s="2">
        <v>4.0894285714285701</v>
      </c>
      <c r="P2782" s="16">
        <v>4.1065296177215203</v>
      </c>
    </row>
    <row r="2783" spans="1:16" x14ac:dyDescent="0.35">
      <c r="A2783" s="23" t="str">
        <f t="shared" si="88"/>
        <v>07</v>
      </c>
      <c r="B2783" s="23">
        <f t="shared" si="89"/>
        <v>1022858</v>
      </c>
      <c r="C2783" s="6" t="s">
        <v>1320</v>
      </c>
      <c r="D2783" s="7" t="s">
        <v>1096</v>
      </c>
      <c r="E2783" s="7" t="s">
        <v>9</v>
      </c>
      <c r="F2783" s="7" t="s">
        <v>1075</v>
      </c>
      <c r="G2783" s="7" t="s">
        <v>1002</v>
      </c>
      <c r="H2783" s="7" t="s">
        <v>601</v>
      </c>
      <c r="I2783" s="7" t="s">
        <v>510</v>
      </c>
      <c r="J2783" s="6" t="s">
        <v>553</v>
      </c>
      <c r="K2783" s="1">
        <v>0</v>
      </c>
      <c r="L2783" s="1">
        <v>24000</v>
      </c>
      <c r="M2783" s="1">
        <v>20000</v>
      </c>
      <c r="N2783" s="2">
        <v>0</v>
      </c>
      <c r="O2783" s="2">
        <v>2.72691666666667</v>
      </c>
      <c r="P2783" s="16">
        <v>2.4321999949999999</v>
      </c>
    </row>
    <row r="2784" spans="1:16" x14ac:dyDescent="0.35">
      <c r="A2784" s="23" t="str">
        <f t="shared" si="88"/>
        <v>07</v>
      </c>
      <c r="B2784" s="23">
        <f t="shared" si="89"/>
        <v>1012207</v>
      </c>
      <c r="C2784" s="6" t="s">
        <v>1320</v>
      </c>
      <c r="D2784" s="7" t="s">
        <v>1096</v>
      </c>
      <c r="E2784" s="7" t="s">
        <v>9</v>
      </c>
      <c r="F2784" s="7" t="s">
        <v>1065</v>
      </c>
      <c r="G2784" s="7" t="s">
        <v>981</v>
      </c>
      <c r="H2784" s="7" t="s">
        <v>760</v>
      </c>
      <c r="I2784" s="7" t="s">
        <v>761</v>
      </c>
      <c r="J2784" s="6" t="s">
        <v>658</v>
      </c>
      <c r="K2784" s="1"/>
      <c r="L2784" s="1">
        <v>24000</v>
      </c>
      <c r="M2784" s="1">
        <v>24000</v>
      </c>
      <c r="N2784" s="2"/>
      <c r="O2784" s="2">
        <v>1</v>
      </c>
      <c r="P2784" s="16">
        <v>0.69833333333333303</v>
      </c>
    </row>
    <row r="2785" spans="1:16" x14ac:dyDescent="0.35">
      <c r="A2785" s="23" t="str">
        <f t="shared" si="88"/>
        <v>07</v>
      </c>
      <c r="B2785" s="23">
        <f t="shared" si="89"/>
        <v>1012724</v>
      </c>
      <c r="C2785" s="6" t="s">
        <v>1320</v>
      </c>
      <c r="D2785" s="7" t="s">
        <v>1096</v>
      </c>
      <c r="E2785" s="7" t="s">
        <v>9</v>
      </c>
      <c r="F2785" s="7" t="s">
        <v>1065</v>
      </c>
      <c r="G2785" s="7" t="s">
        <v>989</v>
      </c>
      <c r="H2785" s="7" t="s">
        <v>839</v>
      </c>
      <c r="I2785" s="7" t="s">
        <v>840</v>
      </c>
      <c r="J2785" s="6" t="s">
        <v>658</v>
      </c>
      <c r="K2785" s="1">
        <v>0</v>
      </c>
      <c r="L2785" s="1">
        <v>21603</v>
      </c>
      <c r="M2785" s="1">
        <v>21603</v>
      </c>
      <c r="N2785" s="2">
        <v>0</v>
      </c>
      <c r="O2785" s="2">
        <v>0.42188584918761302</v>
      </c>
      <c r="P2785" s="16">
        <v>0.81334014720177805</v>
      </c>
    </row>
    <row r="2786" spans="1:16" x14ac:dyDescent="0.35">
      <c r="A2786" s="23" t="str">
        <f t="shared" si="88"/>
        <v>07</v>
      </c>
      <c r="B2786" s="23">
        <f t="shared" si="89"/>
        <v>1012745</v>
      </c>
      <c r="C2786" s="6" t="s">
        <v>1320</v>
      </c>
      <c r="D2786" s="7" t="s">
        <v>1096</v>
      </c>
      <c r="E2786" s="7" t="s">
        <v>9</v>
      </c>
      <c r="F2786" s="7" t="s">
        <v>1065</v>
      </c>
      <c r="G2786" s="7" t="s">
        <v>989</v>
      </c>
      <c r="H2786" s="7" t="s">
        <v>845</v>
      </c>
      <c r="I2786" s="7" t="s">
        <v>846</v>
      </c>
      <c r="J2786" s="6" t="s">
        <v>658</v>
      </c>
      <c r="K2786" s="1">
        <v>5311</v>
      </c>
      <c r="L2786" s="1">
        <v>5311</v>
      </c>
      <c r="M2786" s="1"/>
      <c r="N2786" s="2">
        <v>0.31293541705893402</v>
      </c>
      <c r="O2786" s="2">
        <v>0.31293541705893402</v>
      </c>
      <c r="P2786" s="16"/>
    </row>
    <row r="2787" spans="1:16" x14ac:dyDescent="0.35">
      <c r="A2787" s="23" t="str">
        <f t="shared" si="88"/>
        <v>07</v>
      </c>
      <c r="B2787" s="23">
        <f t="shared" si="89"/>
        <v>1030635</v>
      </c>
      <c r="C2787" s="6" t="s">
        <v>1320</v>
      </c>
      <c r="D2787" s="7" t="s">
        <v>1096</v>
      </c>
      <c r="E2787" s="7" t="s">
        <v>9</v>
      </c>
      <c r="F2787" s="7" t="s">
        <v>1065</v>
      </c>
      <c r="G2787" s="7" t="s">
        <v>1053</v>
      </c>
      <c r="H2787" s="7" t="s">
        <v>923</v>
      </c>
      <c r="I2787" s="7" t="s">
        <v>924</v>
      </c>
      <c r="J2787" s="6" t="s">
        <v>659</v>
      </c>
      <c r="K2787" s="1"/>
      <c r="L2787" s="1"/>
      <c r="M2787" s="1">
        <v>24000</v>
      </c>
      <c r="N2787" s="2"/>
      <c r="O2787" s="2"/>
      <c r="P2787" s="16">
        <v>0.80833333333333302</v>
      </c>
    </row>
    <row r="2788" spans="1:16" x14ac:dyDescent="0.35">
      <c r="A2788" s="23" t="str">
        <f t="shared" si="88"/>
        <v>07</v>
      </c>
      <c r="B2788" s="23">
        <f t="shared" si="89"/>
        <v>1030711</v>
      </c>
      <c r="C2788" s="6" t="s">
        <v>1320</v>
      </c>
      <c r="D2788" s="7" t="s">
        <v>1096</v>
      </c>
      <c r="E2788" s="7" t="s">
        <v>9</v>
      </c>
      <c r="F2788" s="7" t="s">
        <v>1065</v>
      </c>
      <c r="G2788" s="7" t="s">
        <v>981</v>
      </c>
      <c r="H2788" s="7" t="s">
        <v>940</v>
      </c>
      <c r="I2788" s="7" t="s">
        <v>941</v>
      </c>
      <c r="J2788" s="6" t="s">
        <v>659</v>
      </c>
      <c r="K2788" s="1">
        <v>0</v>
      </c>
      <c r="L2788" s="1">
        <v>8925</v>
      </c>
      <c r="M2788" s="1"/>
      <c r="N2788" s="2">
        <v>0</v>
      </c>
      <c r="O2788" s="2">
        <v>1.32212885154062</v>
      </c>
      <c r="P2788" s="16"/>
    </row>
    <row r="2789" spans="1:16" x14ac:dyDescent="0.35">
      <c r="A2789" s="23" t="str">
        <f t="shared" si="88"/>
        <v>07</v>
      </c>
      <c r="B2789" s="23">
        <f t="shared" si="89"/>
        <v>1030265</v>
      </c>
      <c r="C2789" s="6" t="s">
        <v>1320</v>
      </c>
      <c r="D2789" s="7" t="s">
        <v>1096</v>
      </c>
      <c r="E2789" s="7" t="s">
        <v>9</v>
      </c>
      <c r="F2789" s="7" t="s">
        <v>1090</v>
      </c>
      <c r="G2789" s="7" t="s">
        <v>1052</v>
      </c>
      <c r="H2789" s="7" t="s">
        <v>862</v>
      </c>
      <c r="I2789" s="7" t="s">
        <v>863</v>
      </c>
      <c r="J2789" s="6" t="s">
        <v>659</v>
      </c>
      <c r="K2789" s="1">
        <v>0</v>
      </c>
      <c r="L2789" s="1">
        <v>12000</v>
      </c>
      <c r="M2789" s="1"/>
      <c r="N2789" s="2">
        <v>0</v>
      </c>
      <c r="O2789" s="2">
        <v>5.62</v>
      </c>
      <c r="P2789" s="16"/>
    </row>
    <row r="2790" spans="1:16" x14ac:dyDescent="0.35">
      <c r="A2790" s="23" t="str">
        <f t="shared" si="88"/>
        <v>07</v>
      </c>
      <c r="B2790" s="23">
        <f t="shared" si="89"/>
        <v>1021433</v>
      </c>
      <c r="C2790" s="6" t="s">
        <v>1320</v>
      </c>
      <c r="D2790" s="7" t="s">
        <v>1096</v>
      </c>
      <c r="E2790" s="7" t="s">
        <v>9</v>
      </c>
      <c r="F2790" s="7" t="s">
        <v>1076</v>
      </c>
      <c r="G2790" s="7" t="s">
        <v>1022</v>
      </c>
      <c r="H2790" s="7" t="s">
        <v>555</v>
      </c>
      <c r="I2790" s="7" t="s">
        <v>149</v>
      </c>
      <c r="J2790" s="6" t="s">
        <v>553</v>
      </c>
      <c r="K2790" s="1">
        <v>0</v>
      </c>
      <c r="L2790" s="1">
        <v>24000</v>
      </c>
      <c r="M2790" s="1"/>
      <c r="N2790" s="2">
        <v>0</v>
      </c>
      <c r="O2790" s="2">
        <v>2.1819166666666701</v>
      </c>
      <c r="P2790" s="16"/>
    </row>
    <row r="2791" spans="1:16" x14ac:dyDescent="0.35">
      <c r="A2791" s="23" t="str">
        <f t="shared" si="88"/>
        <v>07</v>
      </c>
      <c r="B2791" s="23">
        <f t="shared" si="89"/>
        <v>1023400</v>
      </c>
      <c r="C2791" s="6" t="s">
        <v>1320</v>
      </c>
      <c r="D2791" s="7" t="s">
        <v>1096</v>
      </c>
      <c r="E2791" s="7" t="s">
        <v>9</v>
      </c>
      <c r="F2791" s="7" t="s">
        <v>1076</v>
      </c>
      <c r="G2791" s="7" t="s">
        <v>1022</v>
      </c>
      <c r="H2791" s="7" t="s">
        <v>651</v>
      </c>
      <c r="I2791" s="7" t="s">
        <v>1300</v>
      </c>
      <c r="J2791" s="6" t="s">
        <v>553</v>
      </c>
      <c r="K2791" s="1">
        <v>0</v>
      </c>
      <c r="L2791" s="1">
        <v>0</v>
      </c>
      <c r="M2791" s="1">
        <v>3800</v>
      </c>
      <c r="N2791" s="2">
        <v>0</v>
      </c>
      <c r="O2791" s="2">
        <v>0</v>
      </c>
      <c r="P2791" s="16">
        <v>2.49130157894737</v>
      </c>
    </row>
    <row r="2792" spans="1:16" x14ac:dyDescent="0.35">
      <c r="A2792" s="23" t="str">
        <f t="shared" si="88"/>
        <v>07</v>
      </c>
      <c r="B2792" s="23">
        <f t="shared" si="89"/>
        <v>1023417</v>
      </c>
      <c r="C2792" s="6" t="s">
        <v>1320</v>
      </c>
      <c r="D2792" s="7" t="s">
        <v>1096</v>
      </c>
      <c r="E2792" s="7" t="s">
        <v>9</v>
      </c>
      <c r="F2792" s="7" t="s">
        <v>1076</v>
      </c>
      <c r="G2792" s="7" t="s">
        <v>1022</v>
      </c>
      <c r="H2792" s="7" t="s">
        <v>1316</v>
      </c>
      <c r="I2792" s="7" t="s">
        <v>1317</v>
      </c>
      <c r="J2792" s="6" t="s">
        <v>553</v>
      </c>
      <c r="K2792" s="1"/>
      <c r="L2792" s="1">
        <v>0</v>
      </c>
      <c r="M2792" s="1">
        <v>44200</v>
      </c>
      <c r="N2792" s="2"/>
      <c r="O2792" s="2">
        <v>0</v>
      </c>
      <c r="P2792" s="16">
        <v>2.4913016018099499</v>
      </c>
    </row>
    <row r="2793" spans="1:16" x14ac:dyDescent="0.35">
      <c r="A2793" s="23" t="str">
        <f t="shared" si="88"/>
        <v>07</v>
      </c>
      <c r="B2793" s="23">
        <f t="shared" si="89"/>
        <v>1023429</v>
      </c>
      <c r="C2793" s="6" t="s">
        <v>1320</v>
      </c>
      <c r="D2793" s="7" t="s">
        <v>1096</v>
      </c>
      <c r="E2793" s="7" t="s">
        <v>9</v>
      </c>
      <c r="F2793" s="7" t="s">
        <v>1076</v>
      </c>
      <c r="G2793" s="7" t="s">
        <v>1004</v>
      </c>
      <c r="H2793" s="7" t="s">
        <v>1371</v>
      </c>
      <c r="I2793" s="7" t="s">
        <v>1372</v>
      </c>
      <c r="J2793" s="6" t="s">
        <v>553</v>
      </c>
      <c r="K2793" s="1"/>
      <c r="L2793" s="1"/>
      <c r="M2793" s="1">
        <v>2000</v>
      </c>
      <c r="N2793" s="2"/>
      <c r="O2793" s="2"/>
      <c r="P2793" s="16">
        <v>-2.09034005</v>
      </c>
    </row>
    <row r="2794" spans="1:16" x14ac:dyDescent="0.35">
      <c r="A2794" s="23" t="str">
        <f t="shared" si="88"/>
        <v>07</v>
      </c>
      <c r="B2794" s="23">
        <f t="shared" si="89"/>
        <v>1023292</v>
      </c>
      <c r="C2794" s="6" t="s">
        <v>1320</v>
      </c>
      <c r="D2794" s="7" t="s">
        <v>1096</v>
      </c>
      <c r="E2794" s="7" t="s">
        <v>9</v>
      </c>
      <c r="F2794" s="7" t="s">
        <v>1069</v>
      </c>
      <c r="G2794" s="7" t="s">
        <v>1016</v>
      </c>
      <c r="H2794" s="7" t="s">
        <v>1327</v>
      </c>
      <c r="I2794" s="7" t="s">
        <v>1328</v>
      </c>
      <c r="J2794" s="6" t="s">
        <v>553</v>
      </c>
      <c r="K2794" s="1"/>
      <c r="L2794" s="1"/>
      <c r="M2794" s="1">
        <v>28274.400000000001</v>
      </c>
      <c r="N2794" s="2"/>
      <c r="O2794" s="2"/>
      <c r="P2794" s="16">
        <v>9.6825396825396801</v>
      </c>
    </row>
    <row r="2795" spans="1:16" x14ac:dyDescent="0.35">
      <c r="A2795" s="23" t="str">
        <f t="shared" si="88"/>
        <v>07</v>
      </c>
      <c r="B2795" s="23">
        <f t="shared" si="89"/>
        <v>1030279</v>
      </c>
      <c r="C2795" s="6" t="s">
        <v>1320</v>
      </c>
      <c r="D2795" s="7" t="s">
        <v>1096</v>
      </c>
      <c r="E2795" s="7" t="s">
        <v>9</v>
      </c>
      <c r="F2795" s="7" t="s">
        <v>1093</v>
      </c>
      <c r="G2795" s="7" t="s">
        <v>1059</v>
      </c>
      <c r="H2795" s="7" t="s">
        <v>1204</v>
      </c>
      <c r="I2795" s="7" t="s">
        <v>1205</v>
      </c>
      <c r="J2795" s="6" t="s">
        <v>659</v>
      </c>
      <c r="K2795" s="1">
        <v>21600</v>
      </c>
      <c r="L2795" s="1">
        <v>21600</v>
      </c>
      <c r="M2795" s="1">
        <v>21600</v>
      </c>
      <c r="N2795" s="2">
        <v>4.2059259259259303</v>
      </c>
      <c r="O2795" s="2">
        <v>4.21</v>
      </c>
      <c r="P2795" s="16">
        <v>4.474145</v>
      </c>
    </row>
    <row r="2796" spans="1:16" x14ac:dyDescent="0.35">
      <c r="A2796" s="23" t="str">
        <f t="shared" si="88"/>
        <v>07</v>
      </c>
      <c r="B2796" s="23">
        <f t="shared" si="89"/>
        <v>1030355</v>
      </c>
      <c r="C2796" s="6" t="s">
        <v>1320</v>
      </c>
      <c r="D2796" s="7" t="s">
        <v>1096</v>
      </c>
      <c r="E2796" s="7" t="s">
        <v>9</v>
      </c>
      <c r="F2796" s="7" t="s">
        <v>1092</v>
      </c>
      <c r="G2796" s="7" t="s">
        <v>1055</v>
      </c>
      <c r="H2796" s="7" t="s">
        <v>875</v>
      </c>
      <c r="I2796" s="7" t="s">
        <v>876</v>
      </c>
      <c r="J2796" s="6" t="s">
        <v>659</v>
      </c>
      <c r="K2796" s="1"/>
      <c r="L2796" s="1"/>
      <c r="M2796" s="1">
        <v>48000</v>
      </c>
      <c r="N2796" s="2"/>
      <c r="O2796" s="2"/>
      <c r="P2796" s="16">
        <v>1.1083333333333301</v>
      </c>
    </row>
    <row r="2797" spans="1:16" x14ac:dyDescent="0.35">
      <c r="A2797" s="23" t="str">
        <f t="shared" si="88"/>
        <v>07</v>
      </c>
      <c r="B2797" s="23">
        <f t="shared" si="89"/>
        <v>1012278</v>
      </c>
      <c r="C2797" s="6" t="s">
        <v>1320</v>
      </c>
      <c r="D2797" s="7" t="s">
        <v>1096</v>
      </c>
      <c r="E2797" s="7" t="s">
        <v>10</v>
      </c>
      <c r="F2797" s="7" t="s">
        <v>1068</v>
      </c>
      <c r="G2797" s="7" t="s">
        <v>994</v>
      </c>
      <c r="H2797" s="7" t="s">
        <v>768</v>
      </c>
      <c r="I2797" s="7" t="s">
        <v>769</v>
      </c>
      <c r="J2797" s="6" t="s">
        <v>658</v>
      </c>
      <c r="K2797" s="1">
        <v>6206</v>
      </c>
      <c r="L2797" s="1">
        <v>0</v>
      </c>
      <c r="M2797" s="1"/>
      <c r="N2797" s="2">
        <v>2.8553013213019698</v>
      </c>
      <c r="O2797" s="2">
        <v>0</v>
      </c>
      <c r="P2797" s="16"/>
    </row>
    <row r="2798" spans="1:16" x14ac:dyDescent="0.35">
      <c r="A2798" s="23" t="str">
        <f t="shared" si="88"/>
        <v>07</v>
      </c>
      <c r="B2798" s="23">
        <f t="shared" si="89"/>
        <v>1011150</v>
      </c>
      <c r="C2798" s="6" t="s">
        <v>1320</v>
      </c>
      <c r="D2798" s="7" t="s">
        <v>1096</v>
      </c>
      <c r="E2798" s="7" t="s">
        <v>10</v>
      </c>
      <c r="F2798" s="7" t="s">
        <v>1068</v>
      </c>
      <c r="G2798" s="7" t="s">
        <v>984</v>
      </c>
      <c r="H2798" s="7" t="s">
        <v>679</v>
      </c>
      <c r="I2798" s="7" t="s">
        <v>680</v>
      </c>
      <c r="J2798" s="6" t="s">
        <v>658</v>
      </c>
      <c r="K2798" s="1">
        <v>48000</v>
      </c>
      <c r="L2798" s="1">
        <v>40014</v>
      </c>
      <c r="M2798" s="1">
        <v>40014</v>
      </c>
      <c r="N2798" s="2">
        <v>2.85535416666667</v>
      </c>
      <c r="O2798" s="2">
        <v>2.8553506272804499</v>
      </c>
      <c r="P2798" s="16">
        <v>2.8765804093567202</v>
      </c>
    </row>
    <row r="2799" spans="1:16" x14ac:dyDescent="0.35">
      <c r="A2799" s="23" t="str">
        <f t="shared" si="88"/>
        <v>07</v>
      </c>
      <c r="B2799" s="23">
        <f t="shared" si="89"/>
        <v>1012764</v>
      </c>
      <c r="C2799" s="6" t="s">
        <v>1320</v>
      </c>
      <c r="D2799" s="7" t="s">
        <v>1096</v>
      </c>
      <c r="E2799" s="7" t="s">
        <v>10</v>
      </c>
      <c r="F2799" s="7" t="s">
        <v>1063</v>
      </c>
      <c r="G2799" s="7" t="s">
        <v>999</v>
      </c>
      <c r="H2799" s="7" t="s">
        <v>849</v>
      </c>
      <c r="I2799" s="7" t="s">
        <v>850</v>
      </c>
      <c r="J2799" s="6" t="s">
        <v>658</v>
      </c>
      <c r="K2799" s="1"/>
      <c r="L2799" s="1"/>
      <c r="M2799" s="1">
        <v>240</v>
      </c>
      <c r="N2799" s="2"/>
      <c r="O2799" s="2"/>
      <c r="P2799" s="16">
        <v>1.53279166666667E-2</v>
      </c>
    </row>
    <row r="2800" spans="1:16" x14ac:dyDescent="0.35">
      <c r="A2800" s="23" t="str">
        <f t="shared" si="88"/>
        <v>07</v>
      </c>
      <c r="B2800" s="23">
        <f t="shared" si="89"/>
        <v>1030802</v>
      </c>
      <c r="C2800" s="6" t="s">
        <v>1320</v>
      </c>
      <c r="D2800" s="7" t="s">
        <v>1096</v>
      </c>
      <c r="E2800" s="7" t="s">
        <v>10</v>
      </c>
      <c r="F2800" s="7" t="s">
        <v>1063</v>
      </c>
      <c r="G2800" s="7" t="s">
        <v>1063</v>
      </c>
      <c r="H2800" s="7" t="s">
        <v>976</v>
      </c>
      <c r="I2800" s="7" t="s">
        <v>977</v>
      </c>
      <c r="J2800" s="6" t="s">
        <v>659</v>
      </c>
      <c r="K2800" s="1">
        <v>72000</v>
      </c>
      <c r="L2800" s="1">
        <v>72000</v>
      </c>
      <c r="M2800" s="1">
        <v>240</v>
      </c>
      <c r="N2800" s="2">
        <v>1.12994444444444</v>
      </c>
      <c r="O2800" s="2">
        <v>1.12994444444444</v>
      </c>
      <c r="P2800" s="16">
        <v>1.53279166666667E-2</v>
      </c>
    </row>
    <row r="2801" spans="1:16" x14ac:dyDescent="0.35">
      <c r="A2801" s="23" t="str">
        <f t="shared" si="88"/>
        <v>07</v>
      </c>
      <c r="B2801" s="23">
        <f t="shared" si="89"/>
        <v>1023409</v>
      </c>
      <c r="C2801" s="6" t="s">
        <v>1320</v>
      </c>
      <c r="D2801" s="7" t="s">
        <v>1096</v>
      </c>
      <c r="E2801" s="7" t="s">
        <v>10</v>
      </c>
      <c r="F2801" s="7" t="s">
        <v>1074</v>
      </c>
      <c r="G2801" s="7" t="s">
        <v>1018</v>
      </c>
      <c r="H2801" s="7" t="s">
        <v>1329</v>
      </c>
      <c r="I2801" s="7" t="s">
        <v>445</v>
      </c>
      <c r="J2801" s="6" t="s">
        <v>553</v>
      </c>
      <c r="K2801" s="1">
        <v>22000</v>
      </c>
      <c r="L2801" s="1">
        <v>22000</v>
      </c>
      <c r="M2801" s="1">
        <v>22000</v>
      </c>
      <c r="N2801" s="2">
        <v>8.1013181818181792</v>
      </c>
      <c r="O2801" s="2">
        <v>8.1013181818181792</v>
      </c>
      <c r="P2801" s="16">
        <v>8.1828800000000008</v>
      </c>
    </row>
    <row r="2802" spans="1:16" x14ac:dyDescent="0.35">
      <c r="A2802" s="23" t="str">
        <f t="shared" si="88"/>
        <v>07</v>
      </c>
      <c r="B2802" s="23">
        <f t="shared" si="89"/>
        <v>1023421</v>
      </c>
      <c r="C2802" s="6" t="s">
        <v>1320</v>
      </c>
      <c r="D2802" s="7" t="s">
        <v>1096</v>
      </c>
      <c r="E2802" s="7" t="s">
        <v>10</v>
      </c>
      <c r="F2802" s="7" t="s">
        <v>1085</v>
      </c>
      <c r="G2802" s="7" t="s">
        <v>1019</v>
      </c>
      <c r="H2802" s="7" t="s">
        <v>1330</v>
      </c>
      <c r="I2802" s="7" t="s">
        <v>492</v>
      </c>
      <c r="J2802" s="6" t="s">
        <v>553</v>
      </c>
      <c r="K2802" s="1">
        <v>24000</v>
      </c>
      <c r="L2802" s="1">
        <v>24000</v>
      </c>
      <c r="M2802" s="1">
        <v>24000</v>
      </c>
      <c r="N2802" s="2">
        <v>4.6500000000000004</v>
      </c>
      <c r="O2802" s="2">
        <v>4.6500000000000004</v>
      </c>
      <c r="P2802" s="16">
        <v>4.5977166666666696</v>
      </c>
    </row>
    <row r="2803" spans="1:16" x14ac:dyDescent="0.35">
      <c r="A2803" s="23" t="str">
        <f t="shared" si="88"/>
        <v>07</v>
      </c>
      <c r="B2803" s="23">
        <f t="shared" si="89"/>
        <v>1021270</v>
      </c>
      <c r="C2803" s="6" t="s">
        <v>1320</v>
      </c>
      <c r="D2803" s="7" t="s">
        <v>1096</v>
      </c>
      <c r="E2803" s="7" t="s">
        <v>10</v>
      </c>
      <c r="F2803" s="7" t="s">
        <v>1080</v>
      </c>
      <c r="G2803" s="7" t="s">
        <v>1030</v>
      </c>
      <c r="H2803" s="7" t="s">
        <v>443</v>
      </c>
      <c r="I2803" s="7" t="s">
        <v>142</v>
      </c>
      <c r="J2803" s="6" t="s">
        <v>553</v>
      </c>
      <c r="K2803" s="1">
        <v>0</v>
      </c>
      <c r="L2803" s="1">
        <v>72000</v>
      </c>
      <c r="M2803" s="1">
        <v>72000</v>
      </c>
      <c r="N2803" s="2">
        <v>0</v>
      </c>
      <c r="O2803" s="2">
        <v>0.48084722222222198</v>
      </c>
      <c r="P2803" s="16">
        <v>0.56209405972222204</v>
      </c>
    </row>
    <row r="2804" spans="1:16" x14ac:dyDescent="0.35">
      <c r="A2804" s="23" t="str">
        <f t="shared" si="88"/>
        <v>07</v>
      </c>
      <c r="B2804" s="23">
        <f t="shared" si="89"/>
        <v>1021272</v>
      </c>
      <c r="C2804" s="6" t="s">
        <v>1320</v>
      </c>
      <c r="D2804" s="7" t="s">
        <v>1096</v>
      </c>
      <c r="E2804" s="7" t="s">
        <v>10</v>
      </c>
      <c r="F2804" s="7" t="s">
        <v>1080</v>
      </c>
      <c r="G2804" s="7" t="s">
        <v>1030</v>
      </c>
      <c r="H2804" s="7" t="s">
        <v>143</v>
      </c>
      <c r="I2804" s="7" t="s">
        <v>144</v>
      </c>
      <c r="J2804" s="6" t="s">
        <v>553</v>
      </c>
      <c r="K2804" s="1">
        <v>0</v>
      </c>
      <c r="L2804" s="1">
        <v>48000</v>
      </c>
      <c r="M2804" s="1">
        <v>48000</v>
      </c>
      <c r="N2804" s="2">
        <v>0</v>
      </c>
      <c r="O2804" s="2">
        <v>0.92604166666666698</v>
      </c>
      <c r="P2804" s="16">
        <v>0.91505480208333301</v>
      </c>
    </row>
    <row r="2805" spans="1:16" x14ac:dyDescent="0.35">
      <c r="A2805" s="23" t="str">
        <f t="shared" si="88"/>
        <v>07</v>
      </c>
      <c r="B2805" s="23">
        <f t="shared" si="89"/>
        <v>1012725</v>
      </c>
      <c r="C2805" s="6" t="s">
        <v>1320</v>
      </c>
      <c r="D2805" s="7" t="s">
        <v>1096</v>
      </c>
      <c r="E2805" s="7" t="s">
        <v>10</v>
      </c>
      <c r="F2805" s="7" t="s">
        <v>985</v>
      </c>
      <c r="G2805" s="7" t="s">
        <v>985</v>
      </c>
      <c r="H2805" s="7" t="s">
        <v>841</v>
      </c>
      <c r="I2805" s="7" t="s">
        <v>842</v>
      </c>
      <c r="J2805" s="6" t="s">
        <v>658</v>
      </c>
      <c r="K2805" s="1">
        <v>20000</v>
      </c>
      <c r="L2805" s="1">
        <v>20000</v>
      </c>
      <c r="M2805" s="1">
        <v>20012.831999999999</v>
      </c>
      <c r="N2805" s="2">
        <v>4.6553500000000003</v>
      </c>
      <c r="O2805" s="2">
        <v>4.6553500000000003</v>
      </c>
      <c r="P2805" s="16">
        <v>4.5540236634175502</v>
      </c>
    </row>
    <row r="2806" spans="1:16" x14ac:dyDescent="0.35">
      <c r="A2806" s="23" t="str">
        <f t="shared" si="88"/>
        <v>07</v>
      </c>
      <c r="B2806" s="23">
        <f t="shared" si="89"/>
        <v>1021555</v>
      </c>
      <c r="C2806" s="6" t="s">
        <v>1320</v>
      </c>
      <c r="D2806" s="7" t="s">
        <v>1096</v>
      </c>
      <c r="E2806" s="7" t="s">
        <v>10</v>
      </c>
      <c r="F2806" s="7" t="s">
        <v>1078</v>
      </c>
      <c r="G2806" s="7" t="s">
        <v>1009</v>
      </c>
      <c r="H2806" s="7" t="s">
        <v>163</v>
      </c>
      <c r="I2806" s="7" t="s">
        <v>164</v>
      </c>
      <c r="J2806" s="6" t="s">
        <v>553</v>
      </c>
      <c r="K2806" s="1">
        <v>264000</v>
      </c>
      <c r="L2806" s="1">
        <v>264000</v>
      </c>
      <c r="M2806" s="1">
        <v>264020</v>
      </c>
      <c r="N2806" s="2">
        <v>0.74084090909090905</v>
      </c>
      <c r="O2806" s="2">
        <v>0.74084090909090905</v>
      </c>
      <c r="P2806" s="16">
        <v>0.70649165214756404</v>
      </c>
    </row>
    <row r="2807" spans="1:16" x14ac:dyDescent="0.35">
      <c r="A2807" s="23" t="str">
        <f t="shared" si="88"/>
        <v>07</v>
      </c>
      <c r="B2807" s="23">
        <f t="shared" si="89"/>
        <v>1021874</v>
      </c>
      <c r="C2807" s="6" t="s">
        <v>1320</v>
      </c>
      <c r="D2807" s="7" t="s">
        <v>1096</v>
      </c>
      <c r="E2807" s="7" t="s">
        <v>10</v>
      </c>
      <c r="F2807" s="7" t="s">
        <v>1078</v>
      </c>
      <c r="G2807" s="7" t="s">
        <v>1009</v>
      </c>
      <c r="H2807" s="7" t="s">
        <v>477</v>
      </c>
      <c r="I2807" s="7" t="s">
        <v>243</v>
      </c>
      <c r="J2807" s="6" t="s">
        <v>553</v>
      </c>
      <c r="K2807" s="1">
        <v>144000</v>
      </c>
      <c r="L2807" s="1">
        <v>144000</v>
      </c>
      <c r="M2807" s="1">
        <v>216016</v>
      </c>
      <c r="N2807" s="2">
        <v>1.3</v>
      </c>
      <c r="O2807" s="2">
        <v>1.3</v>
      </c>
      <c r="P2807" s="16">
        <v>1.28626296524332</v>
      </c>
    </row>
    <row r="2808" spans="1:16" x14ac:dyDescent="0.35">
      <c r="A2808" s="23" t="str">
        <f t="shared" si="88"/>
        <v>07</v>
      </c>
      <c r="B2808" s="23">
        <f t="shared" si="89"/>
        <v>1023302</v>
      </c>
      <c r="C2808" s="6" t="s">
        <v>1320</v>
      </c>
      <c r="D2808" s="7" t="s">
        <v>1096</v>
      </c>
      <c r="E2808" s="7" t="s">
        <v>10</v>
      </c>
      <c r="F2808" s="7" t="s">
        <v>1078</v>
      </c>
      <c r="G2808" s="7" t="s">
        <v>1027</v>
      </c>
      <c r="H2808" s="7" t="s">
        <v>490</v>
      </c>
      <c r="I2808" s="7" t="s">
        <v>223</v>
      </c>
      <c r="J2808" s="6" t="s">
        <v>553</v>
      </c>
      <c r="K2808" s="1">
        <v>12000</v>
      </c>
      <c r="L2808" s="1">
        <v>12000</v>
      </c>
      <c r="M2808" s="1">
        <v>13580</v>
      </c>
      <c r="N2808" s="2">
        <v>0.83083333333333298</v>
      </c>
      <c r="O2808" s="2">
        <v>0.83083333333333298</v>
      </c>
      <c r="P2808" s="16">
        <v>0.846057216494845</v>
      </c>
    </row>
    <row r="2809" spans="1:16" x14ac:dyDescent="0.35">
      <c r="A2809" s="23" t="str">
        <f t="shared" si="88"/>
        <v>07</v>
      </c>
      <c r="B2809" s="23">
        <f t="shared" si="89"/>
        <v>1022854</v>
      </c>
      <c r="C2809" s="6" t="s">
        <v>1320</v>
      </c>
      <c r="D2809" s="7" t="s">
        <v>1096</v>
      </c>
      <c r="E2809" s="7" t="s">
        <v>10</v>
      </c>
      <c r="F2809" s="7" t="s">
        <v>1084</v>
      </c>
      <c r="G2809" s="7" t="s">
        <v>1017</v>
      </c>
      <c r="H2809" s="7" t="s">
        <v>575</v>
      </c>
      <c r="I2809" s="7" t="s">
        <v>357</v>
      </c>
      <c r="J2809" s="6" t="s">
        <v>553</v>
      </c>
      <c r="K2809" s="1">
        <v>24000</v>
      </c>
      <c r="L2809" s="1">
        <v>24000</v>
      </c>
      <c r="M2809" s="1">
        <v>24000</v>
      </c>
      <c r="N2809" s="2">
        <v>2.2308333333333299</v>
      </c>
      <c r="O2809" s="2">
        <v>2.2308333333333299</v>
      </c>
      <c r="P2809" s="16">
        <v>2.3054908083333299</v>
      </c>
    </row>
    <row r="2810" spans="1:16" x14ac:dyDescent="0.35">
      <c r="A2810" s="23" t="str">
        <f t="shared" si="88"/>
        <v>07</v>
      </c>
      <c r="B2810" s="23">
        <f t="shared" si="89"/>
        <v>1020845</v>
      </c>
      <c r="C2810" s="6" t="s">
        <v>1320</v>
      </c>
      <c r="D2810" s="7" t="s">
        <v>1096</v>
      </c>
      <c r="E2810" s="7" t="s">
        <v>10</v>
      </c>
      <c r="F2810" s="7" t="s">
        <v>1075</v>
      </c>
      <c r="G2810" s="7" t="s">
        <v>1011</v>
      </c>
      <c r="H2810" s="7" t="s">
        <v>507</v>
      </c>
      <c r="I2810" s="7" t="s">
        <v>476</v>
      </c>
      <c r="J2810" s="6" t="s">
        <v>553</v>
      </c>
      <c r="K2810" s="1"/>
      <c r="L2810" s="1"/>
      <c r="M2810" s="1">
        <v>24019.200000000001</v>
      </c>
      <c r="N2810" s="2"/>
      <c r="O2810" s="2"/>
      <c r="P2810" s="16">
        <v>3.0064408598121499</v>
      </c>
    </row>
    <row r="2811" spans="1:16" x14ac:dyDescent="0.35">
      <c r="A2811" s="23" t="str">
        <f t="shared" si="88"/>
        <v>07</v>
      </c>
      <c r="B2811" s="23">
        <f t="shared" si="89"/>
        <v>1022824</v>
      </c>
      <c r="C2811" s="6" t="s">
        <v>1320</v>
      </c>
      <c r="D2811" s="7" t="s">
        <v>1096</v>
      </c>
      <c r="E2811" s="7" t="s">
        <v>10</v>
      </c>
      <c r="F2811" s="7" t="s">
        <v>990</v>
      </c>
      <c r="G2811" s="7" t="s">
        <v>990</v>
      </c>
      <c r="H2811" s="7" t="s">
        <v>1297</v>
      </c>
      <c r="I2811" s="7" t="s">
        <v>1298</v>
      </c>
      <c r="J2811" s="6" t="s">
        <v>553</v>
      </c>
      <c r="K2811" s="1"/>
      <c r="L2811" s="1"/>
      <c r="M2811" s="1">
        <v>29</v>
      </c>
      <c r="N2811" s="2"/>
      <c r="O2811" s="2"/>
      <c r="P2811" s="16">
        <v>0.24251034482758599</v>
      </c>
    </row>
    <row r="2812" spans="1:16" x14ac:dyDescent="0.35">
      <c r="A2812" s="23" t="str">
        <f t="shared" si="88"/>
        <v>07</v>
      </c>
      <c r="B2812" s="23">
        <f t="shared" si="89"/>
        <v>1022825</v>
      </c>
      <c r="C2812" s="6" t="s">
        <v>1320</v>
      </c>
      <c r="D2812" s="7" t="s">
        <v>1096</v>
      </c>
      <c r="E2812" s="7" t="s">
        <v>10</v>
      </c>
      <c r="F2812" s="7" t="s">
        <v>990</v>
      </c>
      <c r="G2812" s="7" t="s">
        <v>990</v>
      </c>
      <c r="H2812" s="7" t="s">
        <v>1364</v>
      </c>
      <c r="I2812" s="7" t="s">
        <v>416</v>
      </c>
      <c r="J2812" s="6" t="s">
        <v>553</v>
      </c>
      <c r="K2812" s="1"/>
      <c r="L2812" s="1"/>
      <c r="M2812" s="1">
        <v>43.5</v>
      </c>
      <c r="N2812" s="2"/>
      <c r="O2812" s="2"/>
      <c r="P2812" s="16">
        <v>0.24251034482758599</v>
      </c>
    </row>
    <row r="2813" spans="1:16" x14ac:dyDescent="0.35">
      <c r="A2813" s="23" t="str">
        <f t="shared" si="88"/>
        <v>07</v>
      </c>
      <c r="B2813" s="23">
        <f t="shared" si="89"/>
        <v>1023168</v>
      </c>
      <c r="C2813" s="6" t="s">
        <v>1320</v>
      </c>
      <c r="D2813" s="7" t="s">
        <v>1096</v>
      </c>
      <c r="E2813" s="7" t="s">
        <v>10</v>
      </c>
      <c r="F2813" s="7" t="s">
        <v>990</v>
      </c>
      <c r="G2813" s="7" t="s">
        <v>990</v>
      </c>
      <c r="H2813" s="7" t="s">
        <v>1299</v>
      </c>
      <c r="I2813" s="7" t="s">
        <v>1370</v>
      </c>
      <c r="J2813" s="6" t="s">
        <v>553</v>
      </c>
      <c r="K2813" s="1"/>
      <c r="L2813" s="1"/>
      <c r="M2813" s="1">
        <v>44</v>
      </c>
      <c r="N2813" s="2"/>
      <c r="O2813" s="2"/>
      <c r="P2813" s="16">
        <v>0.24252045454545501</v>
      </c>
    </row>
    <row r="2814" spans="1:16" x14ac:dyDescent="0.35">
      <c r="A2814" s="23" t="str">
        <f t="shared" si="88"/>
        <v>07</v>
      </c>
      <c r="B2814" s="23">
        <f t="shared" si="89"/>
        <v>1030792</v>
      </c>
      <c r="C2814" s="6" t="s">
        <v>1320</v>
      </c>
      <c r="D2814" s="7" t="s">
        <v>1096</v>
      </c>
      <c r="E2814" s="7" t="s">
        <v>10</v>
      </c>
      <c r="F2814" s="7" t="s">
        <v>1090</v>
      </c>
      <c r="G2814" s="7" t="s">
        <v>1060</v>
      </c>
      <c r="H2814" s="7" t="s">
        <v>974</v>
      </c>
      <c r="I2814" s="7" t="s">
        <v>975</v>
      </c>
      <c r="J2814" s="6" t="s">
        <v>659</v>
      </c>
      <c r="K2814" s="1">
        <v>48000</v>
      </c>
      <c r="L2814" s="1">
        <v>72000</v>
      </c>
      <c r="M2814" s="1">
        <v>72000</v>
      </c>
      <c r="N2814" s="2">
        <v>10.18</v>
      </c>
      <c r="O2814" s="2">
        <v>10.1799027777778</v>
      </c>
      <c r="P2814" s="16">
        <v>9.9239137069444396</v>
      </c>
    </row>
    <row r="2815" spans="1:16" x14ac:dyDescent="0.35">
      <c r="A2815" s="23" t="str">
        <f t="shared" si="88"/>
        <v>07</v>
      </c>
      <c r="B2815" s="23">
        <f t="shared" si="89"/>
        <v>1030327</v>
      </c>
      <c r="C2815" s="6" t="s">
        <v>1320</v>
      </c>
      <c r="D2815" s="7" t="s">
        <v>1096</v>
      </c>
      <c r="E2815" s="7" t="s">
        <v>10</v>
      </c>
      <c r="F2815" s="7" t="s">
        <v>1090</v>
      </c>
      <c r="G2815" s="7" t="s">
        <v>1052</v>
      </c>
      <c r="H2815" s="7" t="s">
        <v>869</v>
      </c>
      <c r="I2815" s="7" t="s">
        <v>870</v>
      </c>
      <c r="J2815" s="6" t="s">
        <v>659</v>
      </c>
      <c r="K2815" s="1">
        <v>24000</v>
      </c>
      <c r="L2815" s="1">
        <v>24000</v>
      </c>
      <c r="M2815" s="1">
        <v>24010</v>
      </c>
      <c r="N2815" s="2">
        <v>13.029958333333299</v>
      </c>
      <c r="O2815" s="2">
        <v>13.030125</v>
      </c>
      <c r="P2815" s="16">
        <v>11.2189815493544</v>
      </c>
    </row>
    <row r="2816" spans="1:16" x14ac:dyDescent="0.35">
      <c r="A2816" s="23" t="str">
        <f t="shared" si="88"/>
        <v>07</v>
      </c>
      <c r="B2816" s="23">
        <f t="shared" si="89"/>
        <v>1030337</v>
      </c>
      <c r="C2816" s="6" t="s">
        <v>1320</v>
      </c>
      <c r="D2816" s="7" t="s">
        <v>1096</v>
      </c>
      <c r="E2816" s="7" t="s">
        <v>10</v>
      </c>
      <c r="F2816" s="7" t="s">
        <v>1090</v>
      </c>
      <c r="G2816" s="7" t="s">
        <v>1052</v>
      </c>
      <c r="H2816" s="7" t="s">
        <v>873</v>
      </c>
      <c r="I2816" s="7" t="s">
        <v>874</v>
      </c>
      <c r="J2816" s="6" t="s">
        <v>659</v>
      </c>
      <c r="K2816" s="1">
        <v>240000</v>
      </c>
      <c r="L2816" s="1">
        <v>240000</v>
      </c>
      <c r="M2816" s="1">
        <v>240000</v>
      </c>
      <c r="N2816" s="2">
        <v>13.029949999999999</v>
      </c>
      <c r="O2816" s="2">
        <v>13.0299333333333</v>
      </c>
      <c r="P2816" s="16">
        <v>12.967131666249999</v>
      </c>
    </row>
    <row r="2817" spans="1:16" x14ac:dyDescent="0.35">
      <c r="A2817" s="23" t="str">
        <f t="shared" si="88"/>
        <v>07</v>
      </c>
      <c r="B2817" s="23">
        <f t="shared" si="89"/>
        <v>1012534</v>
      </c>
      <c r="C2817" s="6" t="s">
        <v>1320</v>
      </c>
      <c r="D2817" s="7" t="s">
        <v>1096</v>
      </c>
      <c r="E2817" s="7" t="s">
        <v>10</v>
      </c>
      <c r="F2817" s="7" t="s">
        <v>1073</v>
      </c>
      <c r="G2817" s="7" t="s">
        <v>998</v>
      </c>
      <c r="H2817" s="7" t="s">
        <v>815</v>
      </c>
      <c r="I2817" s="7" t="s">
        <v>816</v>
      </c>
      <c r="J2817" s="6" t="s">
        <v>658</v>
      </c>
      <c r="K2817" s="1">
        <v>707630</v>
      </c>
      <c r="L2817" s="1">
        <v>200000</v>
      </c>
      <c r="M2817" s="1">
        <v>60000</v>
      </c>
      <c r="N2817" s="2">
        <v>3.1053601458389299</v>
      </c>
      <c r="O2817" s="2">
        <v>3.1053600000000001</v>
      </c>
      <c r="P2817" s="16">
        <v>3.1175359149999999</v>
      </c>
    </row>
    <row r="2818" spans="1:16" x14ac:dyDescent="0.35">
      <c r="A2818" s="23" t="str">
        <f t="shared" si="88"/>
        <v>07</v>
      </c>
      <c r="B2818" s="23">
        <f t="shared" si="89"/>
        <v>1011047</v>
      </c>
      <c r="C2818" s="6" t="s">
        <v>1320</v>
      </c>
      <c r="D2818" s="7" t="s">
        <v>1096</v>
      </c>
      <c r="E2818" s="7" t="s">
        <v>10</v>
      </c>
      <c r="F2818" s="7" t="s">
        <v>1066</v>
      </c>
      <c r="G2818" s="7" t="s">
        <v>982</v>
      </c>
      <c r="H2818" s="7" t="s">
        <v>673</v>
      </c>
      <c r="I2818" s="7" t="s">
        <v>674</v>
      </c>
      <c r="J2818" s="6" t="s">
        <v>658</v>
      </c>
      <c r="K2818" s="1">
        <v>0</v>
      </c>
      <c r="L2818" s="1">
        <v>22890</v>
      </c>
      <c r="M2818" s="1">
        <v>22800</v>
      </c>
      <c r="N2818" s="2">
        <v>0</v>
      </c>
      <c r="O2818" s="2">
        <v>4</v>
      </c>
      <c r="P2818" s="16">
        <v>3.8568947236842099</v>
      </c>
    </row>
    <row r="2819" spans="1:16" x14ac:dyDescent="0.35">
      <c r="A2819" s="23" t="str">
        <f t="shared" si="88"/>
        <v>07</v>
      </c>
      <c r="B2819" s="23">
        <f t="shared" si="89"/>
        <v>1011127</v>
      </c>
      <c r="C2819" s="6" t="s">
        <v>1320</v>
      </c>
      <c r="D2819" s="7" t="s">
        <v>1096</v>
      </c>
      <c r="E2819" s="7" t="s">
        <v>10</v>
      </c>
      <c r="F2819" s="7" t="s">
        <v>1066</v>
      </c>
      <c r="G2819" s="7" t="s">
        <v>982</v>
      </c>
      <c r="H2819" s="7" t="s">
        <v>677</v>
      </c>
      <c r="I2819" s="7" t="s">
        <v>678</v>
      </c>
      <c r="J2819" s="6" t="s">
        <v>658</v>
      </c>
      <c r="K2819" s="1">
        <v>1429836</v>
      </c>
      <c r="L2819" s="1">
        <v>1350800</v>
      </c>
      <c r="M2819" s="1">
        <v>1402600</v>
      </c>
      <c r="N2819" s="2">
        <v>4.0000006993809096</v>
      </c>
      <c r="O2819" s="2">
        <v>4.0000007403020401</v>
      </c>
      <c r="P2819" s="16">
        <v>4.0036476070868403</v>
      </c>
    </row>
    <row r="2820" spans="1:16" x14ac:dyDescent="0.35">
      <c r="A2820" s="23" t="str">
        <f t="shared" si="88"/>
        <v>07</v>
      </c>
      <c r="B2820" s="23">
        <f t="shared" si="89"/>
        <v>1011614</v>
      </c>
      <c r="C2820" s="6" t="s">
        <v>1320</v>
      </c>
      <c r="D2820" s="7" t="s">
        <v>1096</v>
      </c>
      <c r="E2820" s="7" t="s">
        <v>10</v>
      </c>
      <c r="F2820" s="7" t="s">
        <v>1066</v>
      </c>
      <c r="G2820" s="7" t="s">
        <v>982</v>
      </c>
      <c r="H2820" s="7" t="s">
        <v>1156</v>
      </c>
      <c r="I2820" s="7" t="s">
        <v>1157</v>
      </c>
      <c r="J2820" s="6" t="s">
        <v>658</v>
      </c>
      <c r="K2820" s="1">
        <v>39041</v>
      </c>
      <c r="L2820" s="1">
        <v>39041</v>
      </c>
      <c r="M2820" s="1">
        <v>39073.56</v>
      </c>
      <c r="N2820" s="2">
        <v>4.3000179298686003</v>
      </c>
      <c r="O2820" s="2">
        <v>4.3000179298686003</v>
      </c>
      <c r="P2820" s="16">
        <v>4.3073267012271197</v>
      </c>
    </row>
    <row r="2821" spans="1:16" x14ac:dyDescent="0.35">
      <c r="A2821" s="23" t="str">
        <f t="shared" ref="A2821:A2884" si="90">MID(C2821,1,2)</f>
        <v>07</v>
      </c>
      <c r="B2821" s="23">
        <f t="shared" ref="B2821:B2884" si="91">+H2821*1</f>
        <v>1023324</v>
      </c>
      <c r="C2821" s="6" t="s">
        <v>1320</v>
      </c>
      <c r="D2821" s="7" t="s">
        <v>1096</v>
      </c>
      <c r="E2821" s="7" t="s">
        <v>10</v>
      </c>
      <c r="F2821" s="7" t="s">
        <v>1076</v>
      </c>
      <c r="G2821" s="7" t="s">
        <v>1022</v>
      </c>
      <c r="H2821" s="7" t="s">
        <v>613</v>
      </c>
      <c r="I2821" s="7" t="s">
        <v>149</v>
      </c>
      <c r="J2821" s="6" t="s">
        <v>553</v>
      </c>
      <c r="K2821" s="1">
        <v>264000</v>
      </c>
      <c r="L2821" s="1">
        <v>264000</v>
      </c>
      <c r="M2821" s="1">
        <v>264022</v>
      </c>
      <c r="N2821" s="2">
        <v>2.8013257575757602</v>
      </c>
      <c r="O2821" s="2">
        <v>2.8013257575757602</v>
      </c>
      <c r="P2821" s="16">
        <v>2.7920993394489901</v>
      </c>
    </row>
    <row r="2822" spans="1:16" x14ac:dyDescent="0.35">
      <c r="A2822" s="23" t="str">
        <f t="shared" si="90"/>
        <v>07</v>
      </c>
      <c r="B2822" s="23">
        <f t="shared" si="91"/>
        <v>1023167</v>
      </c>
      <c r="C2822" s="6" t="s">
        <v>1320</v>
      </c>
      <c r="D2822" s="7" t="s">
        <v>1096</v>
      </c>
      <c r="E2822" s="7" t="s">
        <v>10</v>
      </c>
      <c r="F2822" s="7" t="s">
        <v>1366</v>
      </c>
      <c r="G2822" s="7" t="s">
        <v>1367</v>
      </c>
      <c r="H2822" s="7" t="s">
        <v>1365</v>
      </c>
      <c r="I2822" s="7" t="s">
        <v>427</v>
      </c>
      <c r="J2822" s="6" t="s">
        <v>553</v>
      </c>
      <c r="K2822" s="1"/>
      <c r="L2822" s="1"/>
      <c r="M2822" s="1">
        <v>43.5</v>
      </c>
      <c r="N2822" s="2"/>
      <c r="O2822" s="2"/>
      <c r="P2822" s="16">
        <v>0.24251034482758599</v>
      </c>
    </row>
    <row r="2823" spans="1:16" x14ac:dyDescent="0.35">
      <c r="A2823" s="23" t="str">
        <f t="shared" si="90"/>
        <v>07</v>
      </c>
      <c r="B2823" s="23">
        <f t="shared" si="91"/>
        <v>1023318</v>
      </c>
      <c r="C2823" s="6" t="s">
        <v>1320</v>
      </c>
      <c r="D2823" s="7" t="s">
        <v>1096</v>
      </c>
      <c r="E2823" s="7" t="s">
        <v>10</v>
      </c>
      <c r="F2823" s="7" t="s">
        <v>1081</v>
      </c>
      <c r="G2823" s="7" t="s">
        <v>1010</v>
      </c>
      <c r="H2823" s="7" t="s">
        <v>532</v>
      </c>
      <c r="I2823" s="7" t="s">
        <v>533</v>
      </c>
      <c r="J2823" s="6" t="s">
        <v>553</v>
      </c>
      <c r="K2823" s="1">
        <v>0</v>
      </c>
      <c r="L2823" s="1">
        <v>0</v>
      </c>
      <c r="M2823" s="1">
        <v>1</v>
      </c>
      <c r="N2823" s="2">
        <v>0</v>
      </c>
      <c r="O2823" s="2">
        <v>0</v>
      </c>
      <c r="P2823" s="16">
        <v>-19.774100000000001</v>
      </c>
    </row>
    <row r="2824" spans="1:16" x14ac:dyDescent="0.35">
      <c r="A2824" s="23" t="str">
        <f t="shared" si="90"/>
        <v>07</v>
      </c>
      <c r="B2824" s="23">
        <f t="shared" si="91"/>
        <v>1023343</v>
      </c>
      <c r="C2824" s="6" t="s">
        <v>1320</v>
      </c>
      <c r="D2824" s="7" t="s">
        <v>1096</v>
      </c>
      <c r="E2824" s="7" t="s">
        <v>10</v>
      </c>
      <c r="F2824" s="7" t="s">
        <v>1081</v>
      </c>
      <c r="G2824" s="7" t="s">
        <v>1010</v>
      </c>
      <c r="H2824" s="7" t="s">
        <v>578</v>
      </c>
      <c r="I2824" s="7" t="s">
        <v>579</v>
      </c>
      <c r="J2824" s="6" t="s">
        <v>553</v>
      </c>
      <c r="K2824" s="1">
        <v>24000</v>
      </c>
      <c r="L2824" s="1">
        <v>72000</v>
      </c>
      <c r="M2824" s="1">
        <v>72006</v>
      </c>
      <c r="N2824" s="2">
        <v>1.20583333333333</v>
      </c>
      <c r="O2824" s="2">
        <v>1.4</v>
      </c>
      <c r="P2824" s="16">
        <v>1.18633724689609</v>
      </c>
    </row>
    <row r="2825" spans="1:16" x14ac:dyDescent="0.35">
      <c r="A2825" s="23" t="str">
        <f t="shared" si="90"/>
        <v>07</v>
      </c>
      <c r="B2825" s="23">
        <f t="shared" si="91"/>
        <v>1022907</v>
      </c>
      <c r="C2825" s="6" t="s">
        <v>1320</v>
      </c>
      <c r="D2825" s="7" t="s">
        <v>1096</v>
      </c>
      <c r="E2825" s="7" t="s">
        <v>10</v>
      </c>
      <c r="F2825" s="7" t="s">
        <v>1069</v>
      </c>
      <c r="G2825" s="7" t="s">
        <v>1026</v>
      </c>
      <c r="H2825" s="7" t="s">
        <v>528</v>
      </c>
      <c r="I2825" s="7" t="s">
        <v>529</v>
      </c>
      <c r="J2825" s="6" t="s">
        <v>553</v>
      </c>
      <c r="K2825" s="1">
        <v>72000</v>
      </c>
      <c r="L2825" s="1">
        <v>0</v>
      </c>
      <c r="M2825" s="1">
        <v>9570</v>
      </c>
      <c r="N2825" s="2">
        <v>0.48084722222222198</v>
      </c>
      <c r="O2825" s="2">
        <v>0</v>
      </c>
      <c r="P2825" s="16">
        <v>0.46859920585162002</v>
      </c>
    </row>
    <row r="2826" spans="1:16" x14ac:dyDescent="0.35">
      <c r="A2826" s="23" t="str">
        <f t="shared" si="90"/>
        <v>07</v>
      </c>
      <c r="B2826" s="23">
        <f t="shared" si="91"/>
        <v>1023218</v>
      </c>
      <c r="C2826" s="6" t="s">
        <v>1320</v>
      </c>
      <c r="D2826" s="7" t="s">
        <v>1096</v>
      </c>
      <c r="E2826" s="7" t="s">
        <v>10</v>
      </c>
      <c r="F2826" s="7" t="s">
        <v>1069</v>
      </c>
      <c r="G2826" s="7" t="s">
        <v>1026</v>
      </c>
      <c r="H2826" s="7" t="s">
        <v>1202</v>
      </c>
      <c r="I2826" s="7" t="s">
        <v>1203</v>
      </c>
      <c r="J2826" s="6" t="s">
        <v>553</v>
      </c>
      <c r="K2826" s="1">
        <v>48000</v>
      </c>
      <c r="L2826" s="1">
        <v>48000</v>
      </c>
      <c r="M2826" s="1">
        <v>48000</v>
      </c>
      <c r="N2826" s="2">
        <v>1.8</v>
      </c>
      <c r="O2826" s="2">
        <v>1.8</v>
      </c>
      <c r="P2826" s="16">
        <v>1.79695333541667</v>
      </c>
    </row>
    <row r="2827" spans="1:16" x14ac:dyDescent="0.35">
      <c r="A2827" s="23" t="str">
        <f t="shared" si="90"/>
        <v>07</v>
      </c>
      <c r="B2827" s="23">
        <f t="shared" si="91"/>
        <v>1023284</v>
      </c>
      <c r="C2827" s="6" t="s">
        <v>1320</v>
      </c>
      <c r="D2827" s="7" t="s">
        <v>1096</v>
      </c>
      <c r="E2827" s="7" t="s">
        <v>10</v>
      </c>
      <c r="F2827" s="7" t="s">
        <v>1069</v>
      </c>
      <c r="G2827" s="7" t="s">
        <v>1026</v>
      </c>
      <c r="H2827" s="7" t="s">
        <v>1326</v>
      </c>
      <c r="I2827" s="7" t="s">
        <v>187</v>
      </c>
      <c r="J2827" s="6" t="s">
        <v>553</v>
      </c>
      <c r="K2827" s="1">
        <v>24000</v>
      </c>
      <c r="L2827" s="1">
        <v>48000</v>
      </c>
      <c r="M2827" s="1">
        <v>24000</v>
      </c>
      <c r="N2827" s="2">
        <v>0.480833333333333</v>
      </c>
      <c r="O2827" s="2">
        <v>0.480833333333333</v>
      </c>
      <c r="P2827" s="16">
        <v>0.48610584166666698</v>
      </c>
    </row>
    <row r="2828" spans="1:16" x14ac:dyDescent="0.35">
      <c r="A2828" s="23" t="str">
        <f t="shared" si="90"/>
        <v>07</v>
      </c>
      <c r="B2828" s="23">
        <f t="shared" si="91"/>
        <v>1023383</v>
      </c>
      <c r="C2828" s="6" t="s">
        <v>1320</v>
      </c>
      <c r="D2828" s="7" t="s">
        <v>1096</v>
      </c>
      <c r="E2828" s="7" t="s">
        <v>10</v>
      </c>
      <c r="F2828" s="7" t="s">
        <v>1069</v>
      </c>
      <c r="G2828" s="7" t="s">
        <v>1026</v>
      </c>
      <c r="H2828" s="7" t="s">
        <v>590</v>
      </c>
      <c r="I2828" s="7" t="s">
        <v>591</v>
      </c>
      <c r="J2828" s="6" t="s">
        <v>553</v>
      </c>
      <c r="K2828" s="1">
        <v>0</v>
      </c>
      <c r="L2828" s="1">
        <v>72000</v>
      </c>
      <c r="M2828" s="1">
        <v>72004</v>
      </c>
      <c r="N2828" s="2">
        <v>0</v>
      </c>
      <c r="O2828" s="2">
        <v>0.48</v>
      </c>
      <c r="P2828" s="16">
        <v>0.48761859063385399</v>
      </c>
    </row>
    <row r="2829" spans="1:16" x14ac:dyDescent="0.35">
      <c r="A2829" s="23" t="str">
        <f t="shared" si="90"/>
        <v>07</v>
      </c>
      <c r="B2829" s="23">
        <f t="shared" si="91"/>
        <v>1030658</v>
      </c>
      <c r="C2829" s="6" t="s">
        <v>1320</v>
      </c>
      <c r="D2829" s="7" t="s">
        <v>1096</v>
      </c>
      <c r="E2829" s="7" t="s">
        <v>10</v>
      </c>
      <c r="F2829" s="7" t="s">
        <v>1093</v>
      </c>
      <c r="G2829" s="7" t="s">
        <v>1059</v>
      </c>
      <c r="H2829" s="7" t="s">
        <v>925</v>
      </c>
      <c r="I2829" s="7" t="s">
        <v>926</v>
      </c>
      <c r="J2829" s="6" t="s">
        <v>659</v>
      </c>
      <c r="K2829" s="1">
        <v>192000</v>
      </c>
      <c r="L2829" s="1">
        <v>216000</v>
      </c>
      <c r="M2829" s="1">
        <v>216156.24</v>
      </c>
      <c r="N2829" s="2">
        <v>4.3799583333333301</v>
      </c>
      <c r="O2829" s="2">
        <v>4.3799490740740703</v>
      </c>
      <c r="P2829" s="16">
        <v>4.3466032181166696</v>
      </c>
    </row>
    <row r="2830" spans="1:16" x14ac:dyDescent="0.35">
      <c r="A2830" s="23" t="str">
        <f t="shared" si="90"/>
        <v>07</v>
      </c>
      <c r="B2830" s="23">
        <f t="shared" si="91"/>
        <v>1011586</v>
      </c>
      <c r="C2830" s="6" t="s">
        <v>1320</v>
      </c>
      <c r="D2830" s="7" t="s">
        <v>1096</v>
      </c>
      <c r="E2830" s="7" t="s">
        <v>14</v>
      </c>
      <c r="F2830" s="7" t="s">
        <v>1068</v>
      </c>
      <c r="G2830" s="7" t="s">
        <v>992</v>
      </c>
      <c r="H2830" s="7" t="s">
        <v>700</v>
      </c>
      <c r="I2830" s="7" t="s">
        <v>701</v>
      </c>
      <c r="J2830" s="6" t="s">
        <v>658</v>
      </c>
      <c r="K2830" s="1">
        <v>60000</v>
      </c>
      <c r="L2830" s="1">
        <v>120000</v>
      </c>
      <c r="M2830" s="1">
        <v>120000</v>
      </c>
      <c r="N2830" s="2">
        <v>3.3582666666666698</v>
      </c>
      <c r="O2830" s="2">
        <v>3.3582749999999999</v>
      </c>
      <c r="P2830" s="16">
        <v>5.2327475300000001</v>
      </c>
    </row>
    <row r="2831" spans="1:16" x14ac:dyDescent="0.35">
      <c r="A2831" s="23" t="str">
        <f t="shared" si="90"/>
        <v>07</v>
      </c>
      <c r="B2831" s="23">
        <f t="shared" si="91"/>
        <v>1012218</v>
      </c>
      <c r="C2831" s="6" t="s">
        <v>1320</v>
      </c>
      <c r="D2831" s="7" t="s">
        <v>1096</v>
      </c>
      <c r="E2831" s="7" t="s">
        <v>14</v>
      </c>
      <c r="F2831" s="7" t="s">
        <v>1068</v>
      </c>
      <c r="G2831" s="7" t="s">
        <v>992</v>
      </c>
      <c r="H2831" s="7" t="s">
        <v>764</v>
      </c>
      <c r="I2831" s="7" t="s">
        <v>765</v>
      </c>
      <c r="J2831" s="6" t="s">
        <v>658</v>
      </c>
      <c r="K2831" s="1">
        <v>24000</v>
      </c>
      <c r="L2831" s="1">
        <v>24000</v>
      </c>
      <c r="M2831" s="1">
        <v>23920</v>
      </c>
      <c r="N2831" s="2">
        <v>5.024</v>
      </c>
      <c r="O2831" s="2">
        <v>5.024</v>
      </c>
      <c r="P2831" s="16">
        <v>4.8592947993311002</v>
      </c>
    </row>
    <row r="2832" spans="1:16" x14ac:dyDescent="0.35">
      <c r="A2832" s="23" t="str">
        <f t="shared" si="90"/>
        <v>07</v>
      </c>
      <c r="B2832" s="23">
        <f t="shared" si="91"/>
        <v>1012451</v>
      </c>
      <c r="C2832" s="6" t="s">
        <v>1320</v>
      </c>
      <c r="D2832" s="7" t="s">
        <v>1096</v>
      </c>
      <c r="E2832" s="7" t="s">
        <v>14</v>
      </c>
      <c r="F2832" s="7" t="s">
        <v>1068</v>
      </c>
      <c r="G2832" s="7" t="s">
        <v>992</v>
      </c>
      <c r="H2832" s="7" t="s">
        <v>786</v>
      </c>
      <c r="I2832" s="7" t="s">
        <v>787</v>
      </c>
      <c r="J2832" s="6" t="s">
        <v>658</v>
      </c>
      <c r="K2832" s="1">
        <v>12000</v>
      </c>
      <c r="L2832" s="1">
        <v>12000</v>
      </c>
      <c r="M2832" s="1">
        <v>12000</v>
      </c>
      <c r="N2832" s="2">
        <v>5.0238333333333296</v>
      </c>
      <c r="O2832" s="2">
        <v>5.0238333333333296</v>
      </c>
      <c r="P2832" s="16">
        <v>4.67224723333333</v>
      </c>
    </row>
    <row r="2833" spans="1:16" x14ac:dyDescent="0.35">
      <c r="A2833" s="23" t="str">
        <f t="shared" si="90"/>
        <v>07</v>
      </c>
      <c r="B2833" s="23">
        <f t="shared" si="91"/>
        <v>1012452</v>
      </c>
      <c r="C2833" s="6" t="s">
        <v>1320</v>
      </c>
      <c r="D2833" s="7" t="s">
        <v>1096</v>
      </c>
      <c r="E2833" s="7" t="s">
        <v>14</v>
      </c>
      <c r="F2833" s="7" t="s">
        <v>1068</v>
      </c>
      <c r="G2833" s="7" t="s">
        <v>992</v>
      </c>
      <c r="H2833" s="7" t="s">
        <v>788</v>
      </c>
      <c r="I2833" s="7" t="s">
        <v>789</v>
      </c>
      <c r="J2833" s="6" t="s">
        <v>658</v>
      </c>
      <c r="K2833" s="1">
        <v>24000</v>
      </c>
      <c r="L2833" s="1">
        <v>24000</v>
      </c>
      <c r="M2833" s="1">
        <v>24000</v>
      </c>
      <c r="N2833" s="2">
        <v>3.35825</v>
      </c>
      <c r="O2833" s="2">
        <v>3.35825</v>
      </c>
      <c r="P2833" s="16">
        <v>5.2519227874999999</v>
      </c>
    </row>
    <row r="2834" spans="1:16" x14ac:dyDescent="0.35">
      <c r="A2834" s="23" t="str">
        <f t="shared" si="90"/>
        <v>07</v>
      </c>
      <c r="B2834" s="23">
        <f t="shared" si="91"/>
        <v>1012455</v>
      </c>
      <c r="C2834" s="6" t="s">
        <v>1320</v>
      </c>
      <c r="D2834" s="7" t="s">
        <v>1096</v>
      </c>
      <c r="E2834" s="7" t="s">
        <v>14</v>
      </c>
      <c r="F2834" s="7" t="s">
        <v>1068</v>
      </c>
      <c r="G2834" s="7" t="s">
        <v>997</v>
      </c>
      <c r="H2834" s="7" t="s">
        <v>790</v>
      </c>
      <c r="I2834" s="7" t="s">
        <v>791</v>
      </c>
      <c r="J2834" s="6" t="s">
        <v>658</v>
      </c>
      <c r="K2834" s="1">
        <v>40000</v>
      </c>
      <c r="L2834" s="1">
        <v>48000</v>
      </c>
      <c r="M2834" s="1">
        <v>48000</v>
      </c>
      <c r="N2834" s="2">
        <v>2.5348999999999999</v>
      </c>
      <c r="O2834" s="2">
        <v>2.5349166666666698</v>
      </c>
      <c r="P2834" s="16">
        <v>4.4765933499999999</v>
      </c>
    </row>
    <row r="2835" spans="1:16" x14ac:dyDescent="0.35">
      <c r="A2835" s="23" t="str">
        <f t="shared" si="90"/>
        <v>07</v>
      </c>
      <c r="B2835" s="23">
        <f t="shared" si="91"/>
        <v>1012434</v>
      </c>
      <c r="C2835" s="6" t="s">
        <v>1320</v>
      </c>
      <c r="D2835" s="7" t="s">
        <v>1096</v>
      </c>
      <c r="E2835" s="7" t="s">
        <v>14</v>
      </c>
      <c r="F2835" s="7" t="s">
        <v>1068</v>
      </c>
      <c r="G2835" s="7" t="s">
        <v>996</v>
      </c>
      <c r="H2835" s="7" t="s">
        <v>782</v>
      </c>
      <c r="I2835" s="7" t="s">
        <v>783</v>
      </c>
      <c r="J2835" s="6" t="s">
        <v>658</v>
      </c>
      <c r="K2835" s="1">
        <v>48000</v>
      </c>
      <c r="L2835" s="1">
        <v>48000</v>
      </c>
      <c r="M2835" s="1">
        <v>48000</v>
      </c>
      <c r="N2835" s="2">
        <v>0.51339583333333305</v>
      </c>
      <c r="O2835" s="2">
        <v>0.51339583333333305</v>
      </c>
      <c r="P2835" s="16">
        <v>0.94303215416666597</v>
      </c>
    </row>
    <row r="2836" spans="1:16" x14ac:dyDescent="0.35">
      <c r="A2836" s="23" t="str">
        <f t="shared" si="90"/>
        <v>07</v>
      </c>
      <c r="B2836" s="23">
        <f t="shared" si="91"/>
        <v>1030566</v>
      </c>
      <c r="C2836" s="6" t="s">
        <v>1320</v>
      </c>
      <c r="D2836" s="7" t="s">
        <v>1096</v>
      </c>
      <c r="E2836" s="7" t="s">
        <v>14</v>
      </c>
      <c r="F2836" s="7" t="s">
        <v>1068</v>
      </c>
      <c r="G2836" s="7" t="s">
        <v>1051</v>
      </c>
      <c r="H2836" s="7" t="s">
        <v>921</v>
      </c>
      <c r="I2836" s="7" t="s">
        <v>922</v>
      </c>
      <c r="J2836" s="6" t="s">
        <v>659</v>
      </c>
      <c r="K2836" s="1">
        <v>36000</v>
      </c>
      <c r="L2836" s="1">
        <v>36000</v>
      </c>
      <c r="M2836" s="1">
        <v>48000</v>
      </c>
      <c r="N2836" s="2">
        <v>3.5459722222222201</v>
      </c>
      <c r="O2836" s="2">
        <v>3.54602777777778</v>
      </c>
      <c r="P2836" s="16">
        <v>3.9744135333333301</v>
      </c>
    </row>
    <row r="2837" spans="1:16" x14ac:dyDescent="0.35">
      <c r="A2837" s="23" t="str">
        <f t="shared" si="90"/>
        <v>07</v>
      </c>
      <c r="B2837" s="23">
        <f t="shared" si="91"/>
        <v>1030685</v>
      </c>
      <c r="C2837" s="6" t="s">
        <v>1320</v>
      </c>
      <c r="D2837" s="7" t="s">
        <v>1096</v>
      </c>
      <c r="E2837" s="7" t="s">
        <v>14</v>
      </c>
      <c r="F2837" s="7" t="s">
        <v>1068</v>
      </c>
      <c r="G2837" s="7" t="s">
        <v>1051</v>
      </c>
      <c r="H2837" s="7" t="s">
        <v>934</v>
      </c>
      <c r="I2837" s="7" t="s">
        <v>935</v>
      </c>
      <c r="J2837" s="6" t="s">
        <v>659</v>
      </c>
      <c r="K2837" s="1">
        <v>144000</v>
      </c>
      <c r="L2837" s="1">
        <v>144000</v>
      </c>
      <c r="M2837" s="1">
        <v>144000</v>
      </c>
      <c r="N2837" s="2">
        <v>5.5314861111111098</v>
      </c>
      <c r="O2837" s="2">
        <v>5.5315208333333299</v>
      </c>
      <c r="P2837" s="16">
        <v>6.9878115708333297</v>
      </c>
    </row>
    <row r="2838" spans="1:16" x14ac:dyDescent="0.35">
      <c r="A2838" s="23" t="str">
        <f t="shared" si="90"/>
        <v>07</v>
      </c>
      <c r="B2838" s="23">
        <f t="shared" si="91"/>
        <v>1030525</v>
      </c>
      <c r="C2838" s="6" t="s">
        <v>1320</v>
      </c>
      <c r="D2838" s="7" t="s">
        <v>1096</v>
      </c>
      <c r="E2838" s="7" t="s">
        <v>14</v>
      </c>
      <c r="F2838" s="7" t="s">
        <v>1068</v>
      </c>
      <c r="G2838" s="7" t="s">
        <v>994</v>
      </c>
      <c r="H2838" s="7" t="s">
        <v>911</v>
      </c>
      <c r="I2838" s="7" t="s">
        <v>912</v>
      </c>
      <c r="J2838" s="6" t="s">
        <v>659</v>
      </c>
      <c r="K2838" s="1"/>
      <c r="L2838" s="1"/>
      <c r="M2838" s="1">
        <v>48000</v>
      </c>
      <c r="N2838" s="2"/>
      <c r="O2838" s="2"/>
      <c r="P2838" s="16">
        <v>2.1852626499999999</v>
      </c>
    </row>
    <row r="2839" spans="1:16" x14ac:dyDescent="0.35">
      <c r="A2839" s="23" t="str">
        <f t="shared" si="90"/>
        <v>07</v>
      </c>
      <c r="B2839" s="23">
        <f t="shared" si="91"/>
        <v>1022033</v>
      </c>
      <c r="C2839" s="6" t="s">
        <v>1320</v>
      </c>
      <c r="D2839" s="7" t="s">
        <v>1096</v>
      </c>
      <c r="E2839" s="7" t="s">
        <v>14</v>
      </c>
      <c r="F2839" s="7" t="s">
        <v>1087</v>
      </c>
      <c r="G2839" s="7" t="s">
        <v>1038</v>
      </c>
      <c r="H2839" s="7" t="s">
        <v>220</v>
      </c>
      <c r="I2839" s="7" t="s">
        <v>221</v>
      </c>
      <c r="J2839" s="6" t="s">
        <v>553</v>
      </c>
      <c r="K2839" s="1">
        <v>24000</v>
      </c>
      <c r="L2839" s="1">
        <v>24000</v>
      </c>
      <c r="M2839" s="1">
        <v>24000</v>
      </c>
      <c r="N2839" s="2">
        <v>6.41191666666667</v>
      </c>
      <c r="O2839" s="2">
        <v>6.41191666666667</v>
      </c>
      <c r="P2839" s="16">
        <v>9.2106281291666701</v>
      </c>
    </row>
    <row r="2840" spans="1:16" x14ac:dyDescent="0.35">
      <c r="A2840" s="23" t="str">
        <f t="shared" si="90"/>
        <v>07</v>
      </c>
      <c r="B2840" s="23">
        <f t="shared" si="91"/>
        <v>1022212</v>
      </c>
      <c r="C2840" s="6" t="s">
        <v>1320</v>
      </c>
      <c r="D2840" s="7" t="s">
        <v>1096</v>
      </c>
      <c r="E2840" s="7" t="s">
        <v>14</v>
      </c>
      <c r="F2840" s="7" t="s">
        <v>1087</v>
      </c>
      <c r="G2840" s="7" t="s">
        <v>1034</v>
      </c>
      <c r="H2840" s="7" t="s">
        <v>254</v>
      </c>
      <c r="I2840" s="7" t="s">
        <v>255</v>
      </c>
      <c r="J2840" s="6" t="s">
        <v>553</v>
      </c>
      <c r="K2840" s="1">
        <v>720000</v>
      </c>
      <c r="L2840" s="1">
        <v>720000</v>
      </c>
      <c r="M2840" s="1">
        <v>672000</v>
      </c>
      <c r="N2840" s="2">
        <v>1.7496263888888901</v>
      </c>
      <c r="O2840" s="2">
        <v>1.7496263888888901</v>
      </c>
      <c r="P2840" s="16">
        <v>2.6967798223214299</v>
      </c>
    </row>
    <row r="2841" spans="1:16" x14ac:dyDescent="0.35">
      <c r="A2841" s="23" t="str">
        <f t="shared" si="90"/>
        <v>07</v>
      </c>
      <c r="B2841" s="23">
        <f t="shared" si="91"/>
        <v>1022639</v>
      </c>
      <c r="C2841" s="6" t="s">
        <v>1320</v>
      </c>
      <c r="D2841" s="7" t="s">
        <v>1096</v>
      </c>
      <c r="E2841" s="7" t="s">
        <v>14</v>
      </c>
      <c r="F2841" s="7" t="s">
        <v>1087</v>
      </c>
      <c r="G2841" s="7" t="s">
        <v>1034</v>
      </c>
      <c r="H2841" s="7" t="s">
        <v>328</v>
      </c>
      <c r="I2841" s="7" t="s">
        <v>329</v>
      </c>
      <c r="J2841" s="6" t="s">
        <v>553</v>
      </c>
      <c r="K2841" s="1">
        <v>864000</v>
      </c>
      <c r="L2841" s="1">
        <v>864000</v>
      </c>
      <c r="M2841" s="1">
        <v>864000</v>
      </c>
      <c r="N2841" s="2">
        <v>1.6847881944444401</v>
      </c>
      <c r="O2841" s="2">
        <v>1.6847881944444401</v>
      </c>
      <c r="P2841" s="16">
        <v>2.8472636173611101</v>
      </c>
    </row>
    <row r="2842" spans="1:16" x14ac:dyDescent="0.35">
      <c r="A2842" s="23" t="str">
        <f t="shared" si="90"/>
        <v>07</v>
      </c>
      <c r="B2842" s="23">
        <f t="shared" si="91"/>
        <v>1022640</v>
      </c>
      <c r="C2842" s="6" t="s">
        <v>1320</v>
      </c>
      <c r="D2842" s="7" t="s">
        <v>1096</v>
      </c>
      <c r="E2842" s="7" t="s">
        <v>14</v>
      </c>
      <c r="F2842" s="7" t="s">
        <v>1087</v>
      </c>
      <c r="G2842" s="7" t="s">
        <v>1034</v>
      </c>
      <c r="H2842" s="7" t="s">
        <v>330</v>
      </c>
      <c r="I2842" s="7" t="s">
        <v>331</v>
      </c>
      <c r="J2842" s="6" t="s">
        <v>553</v>
      </c>
      <c r="K2842" s="1">
        <v>96000</v>
      </c>
      <c r="L2842" s="1">
        <v>96000</v>
      </c>
      <c r="M2842" s="1">
        <v>96000</v>
      </c>
      <c r="N2842" s="2">
        <v>1.54070833333333</v>
      </c>
      <c r="O2842" s="2">
        <v>1.54070833333333</v>
      </c>
      <c r="P2842" s="16">
        <v>1.88696020416667</v>
      </c>
    </row>
    <row r="2843" spans="1:16" x14ac:dyDescent="0.35">
      <c r="A2843" s="23" t="str">
        <f t="shared" si="90"/>
        <v>07</v>
      </c>
      <c r="B2843" s="23">
        <f t="shared" si="91"/>
        <v>1022414</v>
      </c>
      <c r="C2843" s="6" t="s">
        <v>1320</v>
      </c>
      <c r="D2843" s="7" t="s">
        <v>1096</v>
      </c>
      <c r="E2843" s="7" t="s">
        <v>14</v>
      </c>
      <c r="F2843" s="7" t="s">
        <v>1074</v>
      </c>
      <c r="G2843" s="7" t="s">
        <v>1042</v>
      </c>
      <c r="H2843" s="7" t="s">
        <v>297</v>
      </c>
      <c r="I2843" s="7" t="s">
        <v>298</v>
      </c>
      <c r="J2843" s="6" t="s">
        <v>553</v>
      </c>
      <c r="K2843" s="1">
        <v>192000</v>
      </c>
      <c r="L2843" s="1">
        <v>192000</v>
      </c>
      <c r="M2843" s="1">
        <v>192000</v>
      </c>
      <c r="N2843" s="2">
        <v>1.16608333333333</v>
      </c>
      <c r="O2843" s="2">
        <v>1.16608333333333</v>
      </c>
      <c r="P2843" s="16">
        <v>2.0030458385416701</v>
      </c>
    </row>
    <row r="2844" spans="1:16" x14ac:dyDescent="0.35">
      <c r="A2844" s="23" t="str">
        <f t="shared" si="90"/>
        <v>07</v>
      </c>
      <c r="B2844" s="23">
        <f t="shared" si="91"/>
        <v>1023066</v>
      </c>
      <c r="C2844" s="6" t="s">
        <v>1320</v>
      </c>
      <c r="D2844" s="7" t="s">
        <v>1096</v>
      </c>
      <c r="E2844" s="7" t="s">
        <v>14</v>
      </c>
      <c r="F2844" s="7" t="s">
        <v>1074</v>
      </c>
      <c r="G2844" s="7" t="s">
        <v>1018</v>
      </c>
      <c r="H2844" s="7" t="s">
        <v>637</v>
      </c>
      <c r="I2844" s="7" t="s">
        <v>638</v>
      </c>
      <c r="J2844" s="6" t="s">
        <v>553</v>
      </c>
      <c r="K2844" s="1">
        <v>24000</v>
      </c>
      <c r="L2844" s="1"/>
      <c r="M2844" s="1"/>
      <c r="N2844" s="2">
        <v>6.5640000000000001</v>
      </c>
      <c r="O2844" s="2"/>
      <c r="P2844" s="16"/>
    </row>
    <row r="2845" spans="1:16" x14ac:dyDescent="0.35">
      <c r="A2845" s="23" t="str">
        <f t="shared" si="90"/>
        <v>07</v>
      </c>
      <c r="B2845" s="23">
        <f t="shared" si="91"/>
        <v>1022939</v>
      </c>
      <c r="C2845" s="6" t="s">
        <v>1320</v>
      </c>
      <c r="D2845" s="7" t="s">
        <v>1096</v>
      </c>
      <c r="E2845" s="7" t="s">
        <v>14</v>
      </c>
      <c r="F2845" s="7" t="s">
        <v>1085</v>
      </c>
      <c r="G2845" s="7" t="s">
        <v>1036</v>
      </c>
      <c r="H2845" s="7" t="s">
        <v>389</v>
      </c>
      <c r="I2845" s="7" t="s">
        <v>390</v>
      </c>
      <c r="J2845" s="6" t="s">
        <v>553</v>
      </c>
      <c r="K2845" s="1">
        <v>24000</v>
      </c>
      <c r="L2845" s="1">
        <v>24000</v>
      </c>
      <c r="M2845" s="1">
        <v>24000</v>
      </c>
      <c r="N2845" s="2">
        <v>2.7037916666666701</v>
      </c>
      <c r="O2845" s="2">
        <v>2.7037916666666701</v>
      </c>
      <c r="P2845" s="16">
        <v>4.7610684833333297</v>
      </c>
    </row>
    <row r="2846" spans="1:16" x14ac:dyDescent="0.35">
      <c r="A2846" s="23" t="str">
        <f t="shared" si="90"/>
        <v>07</v>
      </c>
      <c r="B2846" s="23">
        <f t="shared" si="91"/>
        <v>1023034</v>
      </c>
      <c r="C2846" s="6" t="s">
        <v>1320</v>
      </c>
      <c r="D2846" s="7" t="s">
        <v>1096</v>
      </c>
      <c r="E2846" s="7" t="s">
        <v>14</v>
      </c>
      <c r="F2846" s="7" t="s">
        <v>1080</v>
      </c>
      <c r="G2846" s="7" t="s">
        <v>1030</v>
      </c>
      <c r="H2846" s="7" t="s">
        <v>408</v>
      </c>
      <c r="I2846" s="7" t="s">
        <v>142</v>
      </c>
      <c r="J2846" s="6" t="s">
        <v>553</v>
      </c>
      <c r="K2846" s="1">
        <v>48000</v>
      </c>
      <c r="L2846" s="1">
        <v>120000</v>
      </c>
      <c r="M2846" s="1">
        <v>48000</v>
      </c>
      <c r="N2846" s="2">
        <v>0.57450000000000001</v>
      </c>
      <c r="O2846" s="2">
        <v>0.57450000000000001</v>
      </c>
      <c r="P2846" s="16">
        <v>1.4774458083333299</v>
      </c>
    </row>
    <row r="2847" spans="1:16" x14ac:dyDescent="0.35">
      <c r="A2847" s="23" t="str">
        <f t="shared" si="90"/>
        <v>07</v>
      </c>
      <c r="B2847" s="23">
        <f t="shared" si="91"/>
        <v>1023110</v>
      </c>
      <c r="C2847" s="6" t="s">
        <v>1320</v>
      </c>
      <c r="D2847" s="7" t="s">
        <v>1096</v>
      </c>
      <c r="E2847" s="7" t="s">
        <v>14</v>
      </c>
      <c r="F2847" s="7" t="s">
        <v>1080</v>
      </c>
      <c r="G2847" s="7" t="s">
        <v>1030</v>
      </c>
      <c r="H2847" s="7" t="s">
        <v>417</v>
      </c>
      <c r="I2847" s="7" t="s">
        <v>144</v>
      </c>
      <c r="J2847" s="6" t="s">
        <v>553</v>
      </c>
      <c r="K2847" s="1">
        <v>72000</v>
      </c>
      <c r="L2847" s="1"/>
      <c r="M2847" s="1"/>
      <c r="N2847" s="2">
        <v>1.173875</v>
      </c>
      <c r="O2847" s="2"/>
      <c r="P2847" s="16"/>
    </row>
    <row r="2848" spans="1:16" x14ac:dyDescent="0.35">
      <c r="A2848" s="23" t="str">
        <f t="shared" si="90"/>
        <v>07</v>
      </c>
      <c r="B2848" s="23">
        <f t="shared" si="91"/>
        <v>1022417</v>
      </c>
      <c r="C2848" s="6" t="s">
        <v>1320</v>
      </c>
      <c r="D2848" s="7" t="s">
        <v>1096</v>
      </c>
      <c r="E2848" s="7" t="s">
        <v>14</v>
      </c>
      <c r="F2848" s="7" t="s">
        <v>1080</v>
      </c>
      <c r="G2848" s="7" t="s">
        <v>1031</v>
      </c>
      <c r="H2848" s="7" t="s">
        <v>301</v>
      </c>
      <c r="I2848" s="7" t="s">
        <v>302</v>
      </c>
      <c r="J2848" s="6" t="s">
        <v>553</v>
      </c>
      <c r="K2848" s="1">
        <v>240000</v>
      </c>
      <c r="L2848" s="1">
        <v>240000</v>
      </c>
      <c r="M2848" s="1">
        <v>168000</v>
      </c>
      <c r="N2848" s="2">
        <v>0.66542500000000004</v>
      </c>
      <c r="O2848" s="2">
        <v>0.66542500000000004</v>
      </c>
      <c r="P2848" s="16">
        <v>1.2624212547619</v>
      </c>
    </row>
    <row r="2849" spans="1:16" x14ac:dyDescent="0.35">
      <c r="A2849" s="23" t="str">
        <f t="shared" si="90"/>
        <v>07</v>
      </c>
      <c r="B2849" s="23">
        <f t="shared" si="91"/>
        <v>1023306</v>
      </c>
      <c r="C2849" s="6" t="s">
        <v>1320</v>
      </c>
      <c r="D2849" s="7" t="s">
        <v>1096</v>
      </c>
      <c r="E2849" s="7" t="s">
        <v>14</v>
      </c>
      <c r="F2849" s="7" t="s">
        <v>1080</v>
      </c>
      <c r="G2849" s="7" t="s">
        <v>1031</v>
      </c>
      <c r="H2849" s="7" t="s">
        <v>523</v>
      </c>
      <c r="I2849" s="7" t="s">
        <v>302</v>
      </c>
      <c r="J2849" s="6" t="s">
        <v>553</v>
      </c>
      <c r="K2849" s="1">
        <v>384000</v>
      </c>
      <c r="L2849" s="1">
        <v>384000</v>
      </c>
      <c r="M2849" s="1">
        <v>24000</v>
      </c>
      <c r="N2849" s="2">
        <v>0.91393229166666701</v>
      </c>
      <c r="O2849" s="2">
        <v>0.91393229166666701</v>
      </c>
      <c r="P2849" s="16">
        <v>1.6860053833333299</v>
      </c>
    </row>
    <row r="2850" spans="1:16" x14ac:dyDescent="0.35">
      <c r="A2850" s="23" t="str">
        <f t="shared" si="90"/>
        <v>07</v>
      </c>
      <c r="B2850" s="23">
        <f t="shared" si="91"/>
        <v>1022381</v>
      </c>
      <c r="C2850" s="6" t="s">
        <v>1320</v>
      </c>
      <c r="D2850" s="7" t="s">
        <v>1096</v>
      </c>
      <c r="E2850" s="7" t="s">
        <v>14</v>
      </c>
      <c r="F2850" s="7" t="s">
        <v>1078</v>
      </c>
      <c r="G2850" s="7" t="s">
        <v>1009</v>
      </c>
      <c r="H2850" s="7" t="s">
        <v>287</v>
      </c>
      <c r="I2850" s="7" t="s">
        <v>288</v>
      </c>
      <c r="J2850" s="6" t="s">
        <v>553</v>
      </c>
      <c r="K2850" s="1">
        <v>96000</v>
      </c>
      <c r="L2850" s="1">
        <v>96000</v>
      </c>
      <c r="M2850" s="1"/>
      <c r="N2850" s="2">
        <v>1.2661562500000001</v>
      </c>
      <c r="O2850" s="2">
        <v>1.2661562500000001</v>
      </c>
      <c r="P2850" s="16"/>
    </row>
    <row r="2851" spans="1:16" x14ac:dyDescent="0.35">
      <c r="A2851" s="23" t="str">
        <f t="shared" si="90"/>
        <v>07</v>
      </c>
      <c r="B2851" s="23">
        <f t="shared" si="91"/>
        <v>1022541</v>
      </c>
      <c r="C2851" s="6" t="s">
        <v>1320</v>
      </c>
      <c r="D2851" s="7" t="s">
        <v>1096</v>
      </c>
      <c r="E2851" s="7" t="s">
        <v>14</v>
      </c>
      <c r="F2851" s="7" t="s">
        <v>1078</v>
      </c>
      <c r="G2851" s="7" t="s">
        <v>1009</v>
      </c>
      <c r="H2851" s="7" t="s">
        <v>309</v>
      </c>
      <c r="I2851" s="7" t="s">
        <v>310</v>
      </c>
      <c r="J2851" s="6" t="s">
        <v>553</v>
      </c>
      <c r="K2851" s="1">
        <v>360000</v>
      </c>
      <c r="L2851" s="1">
        <v>360000</v>
      </c>
      <c r="M2851" s="1">
        <v>168000</v>
      </c>
      <c r="N2851" s="2">
        <v>1.2661555555555599</v>
      </c>
      <c r="O2851" s="2">
        <v>1.2661555555555599</v>
      </c>
      <c r="P2851" s="16">
        <v>1.6874558761904801</v>
      </c>
    </row>
    <row r="2852" spans="1:16" x14ac:dyDescent="0.35">
      <c r="A2852" s="23" t="str">
        <f t="shared" si="90"/>
        <v>07</v>
      </c>
      <c r="B2852" s="23">
        <f t="shared" si="91"/>
        <v>1022856</v>
      </c>
      <c r="C2852" s="6" t="s">
        <v>1320</v>
      </c>
      <c r="D2852" s="7" t="s">
        <v>1096</v>
      </c>
      <c r="E2852" s="7" t="s">
        <v>14</v>
      </c>
      <c r="F2852" s="7" t="s">
        <v>1078</v>
      </c>
      <c r="G2852" s="7" t="s">
        <v>1009</v>
      </c>
      <c r="H2852" s="7" t="s">
        <v>359</v>
      </c>
      <c r="I2852" s="7" t="s">
        <v>360</v>
      </c>
      <c r="J2852" s="6" t="s">
        <v>553</v>
      </c>
      <c r="K2852" s="1">
        <v>120000</v>
      </c>
      <c r="L2852" s="1">
        <v>120000</v>
      </c>
      <c r="M2852" s="1">
        <v>24000</v>
      </c>
      <c r="N2852" s="2">
        <v>1.2093083333333301</v>
      </c>
      <c r="O2852" s="2">
        <v>1.2093083333333301</v>
      </c>
      <c r="P2852" s="16">
        <v>1.6860053833333299</v>
      </c>
    </row>
    <row r="2853" spans="1:16" x14ac:dyDescent="0.35">
      <c r="A2853" s="23" t="str">
        <f t="shared" si="90"/>
        <v>07</v>
      </c>
      <c r="B2853" s="23">
        <f t="shared" si="91"/>
        <v>1023109</v>
      </c>
      <c r="C2853" s="6" t="s">
        <v>1320</v>
      </c>
      <c r="D2853" s="7" t="s">
        <v>1096</v>
      </c>
      <c r="E2853" s="7" t="s">
        <v>14</v>
      </c>
      <c r="F2853" s="7" t="s">
        <v>1078</v>
      </c>
      <c r="G2853" s="7" t="s">
        <v>1009</v>
      </c>
      <c r="H2853" s="7" t="s">
        <v>1201</v>
      </c>
      <c r="I2853" s="7" t="s">
        <v>310</v>
      </c>
      <c r="J2853" s="6" t="s">
        <v>553</v>
      </c>
      <c r="K2853" s="1"/>
      <c r="L2853" s="1"/>
      <c r="M2853" s="1">
        <v>48000</v>
      </c>
      <c r="N2853" s="2"/>
      <c r="O2853" s="2"/>
      <c r="P2853" s="16">
        <v>1.57967828333333</v>
      </c>
    </row>
    <row r="2854" spans="1:16" x14ac:dyDescent="0.35">
      <c r="A2854" s="23" t="str">
        <f t="shared" si="90"/>
        <v>07</v>
      </c>
      <c r="B2854" s="23">
        <f t="shared" si="91"/>
        <v>1022073</v>
      </c>
      <c r="C2854" s="6" t="s">
        <v>1320</v>
      </c>
      <c r="D2854" s="7" t="s">
        <v>1096</v>
      </c>
      <c r="E2854" s="7" t="s">
        <v>14</v>
      </c>
      <c r="F2854" s="7" t="s">
        <v>1078</v>
      </c>
      <c r="G2854" s="7" t="s">
        <v>1027</v>
      </c>
      <c r="H2854" s="7" t="s">
        <v>222</v>
      </c>
      <c r="I2854" s="7" t="s">
        <v>223</v>
      </c>
      <c r="J2854" s="6" t="s">
        <v>553</v>
      </c>
      <c r="K2854" s="1">
        <v>144000</v>
      </c>
      <c r="L2854" s="1">
        <v>144000</v>
      </c>
      <c r="M2854" s="1">
        <v>96000</v>
      </c>
      <c r="N2854" s="2">
        <v>1.3019027777777801</v>
      </c>
      <c r="O2854" s="2">
        <v>1.3019027777777801</v>
      </c>
      <c r="P2854" s="16">
        <v>2.11014267083333</v>
      </c>
    </row>
    <row r="2855" spans="1:16" x14ac:dyDescent="0.35">
      <c r="A2855" s="23" t="str">
        <f t="shared" si="90"/>
        <v>07</v>
      </c>
      <c r="B2855" s="23">
        <f t="shared" si="91"/>
        <v>1022945</v>
      </c>
      <c r="C2855" s="6" t="s">
        <v>1320</v>
      </c>
      <c r="D2855" s="7" t="s">
        <v>1096</v>
      </c>
      <c r="E2855" s="7" t="s">
        <v>14</v>
      </c>
      <c r="F2855" s="7" t="s">
        <v>1078</v>
      </c>
      <c r="G2855" s="7" t="s">
        <v>1027</v>
      </c>
      <c r="H2855" s="7" t="s">
        <v>397</v>
      </c>
      <c r="I2855" s="7" t="s">
        <v>223</v>
      </c>
      <c r="J2855" s="6" t="s">
        <v>553</v>
      </c>
      <c r="K2855" s="1">
        <v>216000</v>
      </c>
      <c r="L2855" s="1">
        <v>216000</v>
      </c>
      <c r="M2855" s="1">
        <v>144000</v>
      </c>
      <c r="N2855" s="2">
        <v>1.2556111111111099</v>
      </c>
      <c r="O2855" s="2">
        <v>1.2556111111111099</v>
      </c>
      <c r="P2855" s="16">
        <v>2.1116253791666701</v>
      </c>
    </row>
    <row r="2856" spans="1:16" x14ac:dyDescent="0.35">
      <c r="A2856" s="23" t="str">
        <f t="shared" si="90"/>
        <v>07</v>
      </c>
      <c r="B2856" s="23">
        <f t="shared" si="91"/>
        <v>1021992</v>
      </c>
      <c r="C2856" s="6" t="s">
        <v>1320</v>
      </c>
      <c r="D2856" s="7" t="s">
        <v>1096</v>
      </c>
      <c r="E2856" s="7" t="s">
        <v>14</v>
      </c>
      <c r="F2856" s="7" t="s">
        <v>1078</v>
      </c>
      <c r="G2856" s="7" t="s">
        <v>1006</v>
      </c>
      <c r="H2856" s="7" t="s">
        <v>219</v>
      </c>
      <c r="I2856" s="7" t="s">
        <v>28</v>
      </c>
      <c r="J2856" s="6" t="s">
        <v>553</v>
      </c>
      <c r="K2856" s="1">
        <v>192000</v>
      </c>
      <c r="L2856" s="1">
        <v>192000</v>
      </c>
      <c r="M2856" s="1">
        <v>96000</v>
      </c>
      <c r="N2856" s="2">
        <v>1.682203125</v>
      </c>
      <c r="O2856" s="2">
        <v>1.682203125</v>
      </c>
      <c r="P2856" s="16">
        <v>2.7462965499999998</v>
      </c>
    </row>
    <row r="2857" spans="1:16" x14ac:dyDescent="0.35">
      <c r="A2857" s="23" t="str">
        <f t="shared" si="90"/>
        <v>07</v>
      </c>
      <c r="B2857" s="23">
        <f t="shared" si="91"/>
        <v>1023157</v>
      </c>
      <c r="C2857" s="6" t="s">
        <v>1320</v>
      </c>
      <c r="D2857" s="7" t="s">
        <v>1096</v>
      </c>
      <c r="E2857" s="7" t="s">
        <v>14</v>
      </c>
      <c r="F2857" s="7" t="s">
        <v>1078</v>
      </c>
      <c r="G2857" s="7" t="s">
        <v>1006</v>
      </c>
      <c r="H2857" s="7" t="s">
        <v>602</v>
      </c>
      <c r="I2857" s="7" t="s">
        <v>603</v>
      </c>
      <c r="J2857" s="6" t="s">
        <v>553</v>
      </c>
      <c r="K2857" s="1">
        <v>24000</v>
      </c>
      <c r="L2857" s="1">
        <v>24000</v>
      </c>
      <c r="M2857" s="1">
        <v>24000</v>
      </c>
      <c r="N2857" s="2">
        <v>1.68220833333333</v>
      </c>
      <c r="O2857" s="2">
        <v>1.68220833333333</v>
      </c>
      <c r="P2857" s="16">
        <v>0.98914409583333296</v>
      </c>
    </row>
    <row r="2858" spans="1:16" x14ac:dyDescent="0.35">
      <c r="A2858" s="23" t="str">
        <f t="shared" si="90"/>
        <v>07</v>
      </c>
      <c r="B2858" s="23">
        <f t="shared" si="91"/>
        <v>1021767</v>
      </c>
      <c r="C2858" s="6" t="s">
        <v>1320</v>
      </c>
      <c r="D2858" s="7" t="s">
        <v>1096</v>
      </c>
      <c r="E2858" s="7" t="s">
        <v>14</v>
      </c>
      <c r="F2858" s="7" t="s">
        <v>1084</v>
      </c>
      <c r="G2858" s="7" t="s">
        <v>1017</v>
      </c>
      <c r="H2858" s="7" t="s">
        <v>191</v>
      </c>
      <c r="I2858" s="7" t="s">
        <v>192</v>
      </c>
      <c r="J2858" s="6" t="s">
        <v>553</v>
      </c>
      <c r="K2858" s="1">
        <v>552000</v>
      </c>
      <c r="L2858" s="1">
        <v>648000</v>
      </c>
      <c r="M2858" s="1">
        <v>648000</v>
      </c>
      <c r="N2858" s="2">
        <v>1.6127463768115899</v>
      </c>
      <c r="O2858" s="2">
        <v>1.61274537037037</v>
      </c>
      <c r="P2858" s="16">
        <v>2.4267521603395101</v>
      </c>
    </row>
    <row r="2859" spans="1:16" x14ac:dyDescent="0.35">
      <c r="A2859" s="23" t="str">
        <f t="shared" si="90"/>
        <v>07</v>
      </c>
      <c r="B2859" s="23">
        <f t="shared" si="91"/>
        <v>1022099</v>
      </c>
      <c r="C2859" s="6" t="s">
        <v>1320</v>
      </c>
      <c r="D2859" s="7" t="s">
        <v>1096</v>
      </c>
      <c r="E2859" s="7" t="s">
        <v>14</v>
      </c>
      <c r="F2859" s="7" t="s">
        <v>1084</v>
      </c>
      <c r="G2859" s="7" t="s">
        <v>1017</v>
      </c>
      <c r="H2859" s="7" t="s">
        <v>228</v>
      </c>
      <c r="I2859" s="7" t="s">
        <v>229</v>
      </c>
      <c r="J2859" s="6" t="s">
        <v>553</v>
      </c>
      <c r="K2859" s="1">
        <v>192000</v>
      </c>
      <c r="L2859" s="1">
        <v>192000</v>
      </c>
      <c r="M2859" s="1">
        <v>192000</v>
      </c>
      <c r="N2859" s="2">
        <v>1.97295833333333</v>
      </c>
      <c r="O2859" s="2">
        <v>1.97295833333333</v>
      </c>
      <c r="P2859" s="16">
        <v>2.8524194005208301</v>
      </c>
    </row>
    <row r="2860" spans="1:16" x14ac:dyDescent="0.35">
      <c r="A2860" s="23" t="str">
        <f t="shared" si="90"/>
        <v>07</v>
      </c>
      <c r="B2860" s="23">
        <f t="shared" si="91"/>
        <v>1022186</v>
      </c>
      <c r="C2860" s="6" t="s">
        <v>1320</v>
      </c>
      <c r="D2860" s="7" t="s">
        <v>1096</v>
      </c>
      <c r="E2860" s="7" t="s">
        <v>14</v>
      </c>
      <c r="F2860" s="7" t="s">
        <v>1084</v>
      </c>
      <c r="G2860" s="7" t="s">
        <v>1017</v>
      </c>
      <c r="H2860" s="7" t="s">
        <v>248</v>
      </c>
      <c r="I2860" s="7" t="s">
        <v>249</v>
      </c>
      <c r="J2860" s="6" t="s">
        <v>553</v>
      </c>
      <c r="K2860" s="1">
        <v>24000</v>
      </c>
      <c r="L2860" s="1">
        <v>72000</v>
      </c>
      <c r="M2860" s="1">
        <v>72000</v>
      </c>
      <c r="N2860" s="2">
        <v>0.73662499999999997</v>
      </c>
      <c r="O2860" s="2">
        <v>0.73663888888888895</v>
      </c>
      <c r="P2860" s="16">
        <v>1.97646074166667</v>
      </c>
    </row>
    <row r="2861" spans="1:16" x14ac:dyDescent="0.35">
      <c r="A2861" s="23" t="str">
        <f t="shared" si="90"/>
        <v>07</v>
      </c>
      <c r="B2861" s="23">
        <f t="shared" si="91"/>
        <v>1022378</v>
      </c>
      <c r="C2861" s="6" t="s">
        <v>1320</v>
      </c>
      <c r="D2861" s="7" t="s">
        <v>1096</v>
      </c>
      <c r="E2861" s="7" t="s">
        <v>14</v>
      </c>
      <c r="F2861" s="7" t="s">
        <v>1084</v>
      </c>
      <c r="G2861" s="7" t="s">
        <v>1017</v>
      </c>
      <c r="H2861" s="7" t="s">
        <v>283</v>
      </c>
      <c r="I2861" s="7" t="s">
        <v>284</v>
      </c>
      <c r="J2861" s="6" t="s">
        <v>553</v>
      </c>
      <c r="K2861" s="1">
        <v>96000</v>
      </c>
      <c r="L2861" s="1">
        <v>96000</v>
      </c>
      <c r="M2861" s="1">
        <v>96001</v>
      </c>
      <c r="N2861" s="2">
        <v>1.9333437499999999</v>
      </c>
      <c r="O2861" s="2">
        <v>1.9333437499999999</v>
      </c>
      <c r="P2861" s="16">
        <v>3.26806148581786</v>
      </c>
    </row>
    <row r="2862" spans="1:16" x14ac:dyDescent="0.35">
      <c r="A2862" s="23" t="str">
        <f t="shared" si="90"/>
        <v>07</v>
      </c>
      <c r="B2862" s="23">
        <f t="shared" si="91"/>
        <v>1022388</v>
      </c>
      <c r="C2862" s="6" t="s">
        <v>1320</v>
      </c>
      <c r="D2862" s="7" t="s">
        <v>1096</v>
      </c>
      <c r="E2862" s="7" t="s">
        <v>14</v>
      </c>
      <c r="F2862" s="7" t="s">
        <v>1084</v>
      </c>
      <c r="G2862" s="7" t="s">
        <v>1017</v>
      </c>
      <c r="H2862" s="7" t="s">
        <v>291</v>
      </c>
      <c r="I2862" s="7" t="s">
        <v>292</v>
      </c>
      <c r="J2862" s="6" t="s">
        <v>553</v>
      </c>
      <c r="K2862" s="1">
        <v>120000</v>
      </c>
      <c r="L2862" s="1">
        <v>144000</v>
      </c>
      <c r="M2862" s="1">
        <v>144000</v>
      </c>
      <c r="N2862" s="2">
        <v>1.60609166666667</v>
      </c>
      <c r="O2862" s="2">
        <v>1.6060902777777799</v>
      </c>
      <c r="P2862" s="16">
        <v>2.5291929423611101</v>
      </c>
    </row>
    <row r="2863" spans="1:16" x14ac:dyDescent="0.35">
      <c r="A2863" s="23" t="str">
        <f t="shared" si="90"/>
        <v>07</v>
      </c>
      <c r="B2863" s="23">
        <f t="shared" si="91"/>
        <v>1023291</v>
      </c>
      <c r="C2863" s="6" t="s">
        <v>1320</v>
      </c>
      <c r="D2863" s="7" t="s">
        <v>1096</v>
      </c>
      <c r="E2863" s="7" t="s">
        <v>14</v>
      </c>
      <c r="F2863" s="7" t="s">
        <v>1084</v>
      </c>
      <c r="G2863" s="7" t="s">
        <v>1017</v>
      </c>
      <c r="H2863" s="7" t="s">
        <v>521</v>
      </c>
      <c r="I2863" s="7" t="s">
        <v>522</v>
      </c>
      <c r="J2863" s="6" t="s">
        <v>553</v>
      </c>
      <c r="K2863" s="1">
        <v>48000</v>
      </c>
      <c r="L2863" s="1">
        <v>48000</v>
      </c>
      <c r="M2863" s="1">
        <v>48000</v>
      </c>
      <c r="N2863" s="2">
        <v>2.4690416666666701</v>
      </c>
      <c r="O2863" s="2">
        <v>2.4690416666666701</v>
      </c>
      <c r="P2863" s="16">
        <v>2.1803500312500002</v>
      </c>
    </row>
    <row r="2864" spans="1:16" x14ac:dyDescent="0.35">
      <c r="A2864" s="23" t="str">
        <f t="shared" si="90"/>
        <v>07</v>
      </c>
      <c r="B2864" s="23">
        <f t="shared" si="91"/>
        <v>1021766</v>
      </c>
      <c r="C2864" s="6" t="s">
        <v>1320</v>
      </c>
      <c r="D2864" s="7" t="s">
        <v>1096</v>
      </c>
      <c r="E2864" s="7" t="s">
        <v>14</v>
      </c>
      <c r="F2864" s="7" t="s">
        <v>1084</v>
      </c>
      <c r="G2864" s="7" t="s">
        <v>1028</v>
      </c>
      <c r="H2864" s="7" t="s">
        <v>189</v>
      </c>
      <c r="I2864" s="7" t="s">
        <v>190</v>
      </c>
      <c r="J2864" s="6" t="s">
        <v>553</v>
      </c>
      <c r="K2864" s="1">
        <v>384000</v>
      </c>
      <c r="L2864" s="1">
        <v>384000</v>
      </c>
      <c r="M2864" s="1">
        <v>384000</v>
      </c>
      <c r="N2864" s="2">
        <v>1.85048697916667</v>
      </c>
      <c r="O2864" s="2">
        <v>1.85048697916667</v>
      </c>
      <c r="P2864" s="16">
        <v>2.95848237942708</v>
      </c>
    </row>
    <row r="2865" spans="1:16" x14ac:dyDescent="0.35">
      <c r="A2865" s="23" t="str">
        <f t="shared" si="90"/>
        <v>07</v>
      </c>
      <c r="B2865" s="23">
        <f t="shared" si="91"/>
        <v>1021774</v>
      </c>
      <c r="C2865" s="6" t="s">
        <v>1320</v>
      </c>
      <c r="D2865" s="7" t="s">
        <v>1096</v>
      </c>
      <c r="E2865" s="7" t="s">
        <v>14</v>
      </c>
      <c r="F2865" s="7" t="s">
        <v>1084</v>
      </c>
      <c r="G2865" s="7" t="s">
        <v>1028</v>
      </c>
      <c r="H2865" s="7" t="s">
        <v>193</v>
      </c>
      <c r="I2865" s="7" t="s">
        <v>194</v>
      </c>
      <c r="J2865" s="6" t="s">
        <v>553</v>
      </c>
      <c r="K2865" s="1">
        <v>96000</v>
      </c>
      <c r="L2865" s="1">
        <v>96000</v>
      </c>
      <c r="M2865" s="1">
        <v>96000</v>
      </c>
      <c r="N2865" s="2">
        <v>1.2525312500000001</v>
      </c>
      <c r="O2865" s="2">
        <v>1.2525312500000001</v>
      </c>
      <c r="P2865" s="16">
        <v>1.6849116364583301</v>
      </c>
    </row>
    <row r="2866" spans="1:16" x14ac:dyDescent="0.35">
      <c r="A2866" s="23" t="str">
        <f t="shared" si="90"/>
        <v>07</v>
      </c>
      <c r="B2866" s="23">
        <f t="shared" si="91"/>
        <v>1022096</v>
      </c>
      <c r="C2866" s="6" t="s">
        <v>1320</v>
      </c>
      <c r="D2866" s="7" t="s">
        <v>1096</v>
      </c>
      <c r="E2866" s="7" t="s">
        <v>14</v>
      </c>
      <c r="F2866" s="7" t="s">
        <v>1084</v>
      </c>
      <c r="G2866" s="7" t="s">
        <v>1028</v>
      </c>
      <c r="H2866" s="7" t="s">
        <v>226</v>
      </c>
      <c r="I2866" s="7" t="s">
        <v>227</v>
      </c>
      <c r="J2866" s="6" t="s">
        <v>553</v>
      </c>
      <c r="K2866" s="1">
        <v>288000</v>
      </c>
      <c r="L2866" s="1">
        <v>288000</v>
      </c>
      <c r="M2866" s="1">
        <v>288000</v>
      </c>
      <c r="N2866" s="2">
        <v>1.1420972222222201</v>
      </c>
      <c r="O2866" s="2">
        <v>1.1420972222222201</v>
      </c>
      <c r="P2866" s="16">
        <v>2.4428920354166701</v>
      </c>
    </row>
    <row r="2867" spans="1:16" x14ac:dyDescent="0.35">
      <c r="A2867" s="23" t="str">
        <f t="shared" si="90"/>
        <v>07</v>
      </c>
      <c r="B2867" s="23">
        <f t="shared" si="91"/>
        <v>1022637</v>
      </c>
      <c r="C2867" s="6" t="s">
        <v>1320</v>
      </c>
      <c r="D2867" s="7" t="s">
        <v>1096</v>
      </c>
      <c r="E2867" s="7" t="s">
        <v>14</v>
      </c>
      <c r="F2867" s="7" t="s">
        <v>1084</v>
      </c>
      <c r="G2867" s="7" t="s">
        <v>1028</v>
      </c>
      <c r="H2867" s="7" t="s">
        <v>326</v>
      </c>
      <c r="I2867" s="7" t="s">
        <v>327</v>
      </c>
      <c r="J2867" s="6" t="s">
        <v>553</v>
      </c>
      <c r="K2867" s="1">
        <v>120000</v>
      </c>
      <c r="L2867" s="1">
        <v>120000</v>
      </c>
      <c r="M2867" s="1">
        <v>120000</v>
      </c>
      <c r="N2867" s="2">
        <v>1.1420999999999999</v>
      </c>
      <c r="O2867" s="2">
        <v>1.1420999999999999</v>
      </c>
      <c r="P2867" s="16">
        <v>1.89803442083333</v>
      </c>
    </row>
    <row r="2868" spans="1:16" x14ac:dyDescent="0.35">
      <c r="A2868" s="23" t="str">
        <f t="shared" si="90"/>
        <v>07</v>
      </c>
      <c r="B2868" s="23">
        <f t="shared" si="91"/>
        <v>1021732</v>
      </c>
      <c r="C2868" s="6" t="s">
        <v>1320</v>
      </c>
      <c r="D2868" s="7" t="s">
        <v>1096</v>
      </c>
      <c r="E2868" s="7" t="s">
        <v>14</v>
      </c>
      <c r="F2868" s="7" t="s">
        <v>1084</v>
      </c>
      <c r="G2868" s="7" t="s">
        <v>1032</v>
      </c>
      <c r="H2868" s="7" t="s">
        <v>176</v>
      </c>
      <c r="I2868" s="7" t="s">
        <v>177</v>
      </c>
      <c r="J2868" s="6" t="s">
        <v>553</v>
      </c>
      <c r="K2868" s="1">
        <v>336000</v>
      </c>
      <c r="L2868" s="1">
        <v>336000</v>
      </c>
      <c r="M2868" s="1">
        <v>336000</v>
      </c>
      <c r="N2868" s="2">
        <v>1.54358630952381</v>
      </c>
      <c r="O2868" s="2">
        <v>1.54358630952381</v>
      </c>
      <c r="P2868" s="16">
        <v>2.3809931276785701</v>
      </c>
    </row>
    <row r="2869" spans="1:16" x14ac:dyDescent="0.35">
      <c r="A2869" s="23" t="str">
        <f t="shared" si="90"/>
        <v>07</v>
      </c>
      <c r="B2869" s="23">
        <f t="shared" si="91"/>
        <v>1022636</v>
      </c>
      <c r="C2869" s="6" t="s">
        <v>1320</v>
      </c>
      <c r="D2869" s="7" t="s">
        <v>1096</v>
      </c>
      <c r="E2869" s="7" t="s">
        <v>14</v>
      </c>
      <c r="F2869" s="7" t="s">
        <v>1084</v>
      </c>
      <c r="G2869" s="7" t="s">
        <v>1032</v>
      </c>
      <c r="H2869" s="7" t="s">
        <v>324</v>
      </c>
      <c r="I2869" s="7" t="s">
        <v>325</v>
      </c>
      <c r="J2869" s="6" t="s">
        <v>553</v>
      </c>
      <c r="K2869" s="1">
        <v>192000</v>
      </c>
      <c r="L2869" s="1">
        <v>192000</v>
      </c>
      <c r="M2869" s="1">
        <v>192000</v>
      </c>
      <c r="N2869" s="2">
        <v>0.59103125000000001</v>
      </c>
      <c r="O2869" s="2">
        <v>0.59103125000000001</v>
      </c>
      <c r="P2869" s="16">
        <v>1.0497681697916701</v>
      </c>
    </row>
    <row r="2870" spans="1:16" x14ac:dyDescent="0.35">
      <c r="A2870" s="23" t="str">
        <f t="shared" si="90"/>
        <v>07</v>
      </c>
      <c r="B2870" s="23">
        <f t="shared" si="91"/>
        <v>1030686</v>
      </c>
      <c r="C2870" s="6" t="s">
        <v>1320</v>
      </c>
      <c r="D2870" s="7" t="s">
        <v>1096</v>
      </c>
      <c r="E2870" s="7" t="s">
        <v>14</v>
      </c>
      <c r="F2870" s="7" t="s">
        <v>1065</v>
      </c>
      <c r="G2870" s="7" t="s">
        <v>1053</v>
      </c>
      <c r="H2870" s="7" t="s">
        <v>936</v>
      </c>
      <c r="I2870" s="7" t="s">
        <v>937</v>
      </c>
      <c r="J2870" s="6" t="s">
        <v>659</v>
      </c>
      <c r="K2870" s="1">
        <v>115651</v>
      </c>
      <c r="L2870" s="1">
        <v>128715</v>
      </c>
      <c r="M2870" s="1">
        <v>120000</v>
      </c>
      <c r="N2870" s="2">
        <v>2.15999861652731</v>
      </c>
      <c r="O2870" s="2">
        <v>2.1599968923590902</v>
      </c>
      <c r="P2870" s="16">
        <v>2.5494879725000001</v>
      </c>
    </row>
    <row r="2871" spans="1:16" x14ac:dyDescent="0.35">
      <c r="A2871" s="23" t="str">
        <f t="shared" si="90"/>
        <v>07</v>
      </c>
      <c r="B2871" s="23">
        <f t="shared" si="91"/>
        <v>1022851</v>
      </c>
      <c r="C2871" s="6" t="s">
        <v>1320</v>
      </c>
      <c r="D2871" s="7" t="s">
        <v>1096</v>
      </c>
      <c r="E2871" s="7" t="s">
        <v>14</v>
      </c>
      <c r="F2871" s="7" t="s">
        <v>1077</v>
      </c>
      <c r="G2871" s="7" t="s">
        <v>1023</v>
      </c>
      <c r="H2871" s="7" t="s">
        <v>1172</v>
      </c>
      <c r="I2871" s="7" t="s">
        <v>356</v>
      </c>
      <c r="J2871" s="6" t="s">
        <v>553</v>
      </c>
      <c r="K2871" s="1"/>
      <c r="L2871" s="1"/>
      <c r="M2871" s="1">
        <v>48000</v>
      </c>
      <c r="N2871" s="2"/>
      <c r="O2871" s="2"/>
      <c r="P2871" s="16">
        <v>2.73602571458333</v>
      </c>
    </row>
    <row r="2872" spans="1:16" x14ac:dyDescent="0.35">
      <c r="A2872" s="23" t="str">
        <f t="shared" si="90"/>
        <v>07</v>
      </c>
      <c r="B2872" s="23">
        <f t="shared" si="91"/>
        <v>1022379</v>
      </c>
      <c r="C2872" s="6" t="s">
        <v>1320</v>
      </c>
      <c r="D2872" s="7" t="s">
        <v>1096</v>
      </c>
      <c r="E2872" s="7" t="s">
        <v>14</v>
      </c>
      <c r="F2872" s="7" t="s">
        <v>1077</v>
      </c>
      <c r="G2872" s="7" t="s">
        <v>1005</v>
      </c>
      <c r="H2872" s="7" t="s">
        <v>285</v>
      </c>
      <c r="I2872" s="7" t="s">
        <v>286</v>
      </c>
      <c r="J2872" s="6" t="s">
        <v>553</v>
      </c>
      <c r="K2872" s="1">
        <v>216000</v>
      </c>
      <c r="L2872" s="1">
        <v>216000</v>
      </c>
      <c r="M2872" s="1">
        <v>168000</v>
      </c>
      <c r="N2872" s="2">
        <v>2.4447037037036998</v>
      </c>
      <c r="O2872" s="2">
        <v>2.4447037037036998</v>
      </c>
      <c r="P2872" s="16">
        <v>4.0122858226190496</v>
      </c>
    </row>
    <row r="2873" spans="1:16" x14ac:dyDescent="0.35">
      <c r="A2873" s="23" t="str">
        <f t="shared" si="90"/>
        <v>07</v>
      </c>
      <c r="B2873" s="23">
        <f t="shared" si="91"/>
        <v>1022568</v>
      </c>
      <c r="C2873" s="6" t="s">
        <v>1320</v>
      </c>
      <c r="D2873" s="7" t="s">
        <v>1096</v>
      </c>
      <c r="E2873" s="7" t="s">
        <v>14</v>
      </c>
      <c r="F2873" s="7" t="s">
        <v>1082</v>
      </c>
      <c r="G2873" s="7" t="s">
        <v>1013</v>
      </c>
      <c r="H2873" s="7" t="s">
        <v>448</v>
      </c>
      <c r="I2873" s="7" t="s">
        <v>449</v>
      </c>
      <c r="J2873" s="6" t="s">
        <v>553</v>
      </c>
      <c r="K2873" s="1">
        <v>24000</v>
      </c>
      <c r="L2873" s="1">
        <v>24000</v>
      </c>
      <c r="M2873" s="1">
        <v>24000</v>
      </c>
      <c r="N2873" s="2">
        <v>5.1722083333333302</v>
      </c>
      <c r="O2873" s="2">
        <v>5.1722083333333302</v>
      </c>
      <c r="P2873" s="16">
        <v>8.1545660958333297</v>
      </c>
    </row>
    <row r="2874" spans="1:16" x14ac:dyDescent="0.35">
      <c r="A2874" s="23" t="str">
        <f t="shared" si="90"/>
        <v>07</v>
      </c>
      <c r="B2874" s="23">
        <f t="shared" si="91"/>
        <v>1022646</v>
      </c>
      <c r="C2874" s="6" t="s">
        <v>1320</v>
      </c>
      <c r="D2874" s="7" t="s">
        <v>1096</v>
      </c>
      <c r="E2874" s="7" t="s">
        <v>14</v>
      </c>
      <c r="F2874" s="7" t="s">
        <v>1082</v>
      </c>
      <c r="G2874" s="7" t="s">
        <v>1013</v>
      </c>
      <c r="H2874" s="7" t="s">
        <v>333</v>
      </c>
      <c r="I2874" s="7" t="s">
        <v>159</v>
      </c>
      <c r="J2874" s="6" t="s">
        <v>553</v>
      </c>
      <c r="K2874" s="1">
        <v>24000</v>
      </c>
      <c r="L2874" s="1">
        <v>24000</v>
      </c>
      <c r="M2874" s="1">
        <v>24000</v>
      </c>
      <c r="N2874" s="2">
        <v>5.4296666666666704</v>
      </c>
      <c r="O2874" s="2">
        <v>5.4296666666666704</v>
      </c>
      <c r="P2874" s="16">
        <v>8.0963161791666707</v>
      </c>
    </row>
    <row r="2875" spans="1:16" x14ac:dyDescent="0.35">
      <c r="A2875" s="23" t="str">
        <f t="shared" si="90"/>
        <v>07</v>
      </c>
      <c r="B2875" s="23">
        <f t="shared" si="91"/>
        <v>1030388</v>
      </c>
      <c r="C2875" s="6" t="s">
        <v>1320</v>
      </c>
      <c r="D2875" s="7" t="s">
        <v>1096</v>
      </c>
      <c r="E2875" s="7" t="s">
        <v>14</v>
      </c>
      <c r="F2875" s="7" t="s">
        <v>1072</v>
      </c>
      <c r="G2875" s="7" t="s">
        <v>993</v>
      </c>
      <c r="H2875" s="7" t="s">
        <v>889</v>
      </c>
      <c r="I2875" s="7" t="s">
        <v>890</v>
      </c>
      <c r="J2875" s="6" t="s">
        <v>659</v>
      </c>
      <c r="K2875" s="1">
        <v>34405</v>
      </c>
      <c r="L2875" s="1">
        <v>24000</v>
      </c>
      <c r="M2875" s="1">
        <v>24000</v>
      </c>
      <c r="N2875" s="2">
        <v>3.3757593373056198</v>
      </c>
      <c r="O2875" s="2">
        <v>3.37575</v>
      </c>
      <c r="P2875" s="16">
        <v>3.6186964874999998</v>
      </c>
    </row>
    <row r="2876" spans="1:16" x14ac:dyDescent="0.35">
      <c r="A2876" s="23" t="str">
        <f t="shared" si="90"/>
        <v>07</v>
      </c>
      <c r="B2876" s="23">
        <f t="shared" si="91"/>
        <v>1030389</v>
      </c>
      <c r="C2876" s="6" t="s">
        <v>1320</v>
      </c>
      <c r="D2876" s="7" t="s">
        <v>1096</v>
      </c>
      <c r="E2876" s="7" t="s">
        <v>14</v>
      </c>
      <c r="F2876" s="7" t="s">
        <v>1072</v>
      </c>
      <c r="G2876" s="7" t="s">
        <v>993</v>
      </c>
      <c r="H2876" s="7" t="s">
        <v>891</v>
      </c>
      <c r="I2876" s="7" t="s">
        <v>892</v>
      </c>
      <c r="J2876" s="6" t="s">
        <v>659</v>
      </c>
      <c r="K2876" s="1">
        <v>4455</v>
      </c>
      <c r="L2876" s="1"/>
      <c r="M2876" s="1"/>
      <c r="N2876" s="2">
        <v>0</v>
      </c>
      <c r="O2876" s="2"/>
      <c r="P2876" s="16"/>
    </row>
    <row r="2877" spans="1:16" x14ac:dyDescent="0.35">
      <c r="A2877" s="23" t="str">
        <f t="shared" si="90"/>
        <v>07</v>
      </c>
      <c r="B2877" s="23">
        <f t="shared" si="91"/>
        <v>1030684</v>
      </c>
      <c r="C2877" s="6" t="s">
        <v>1320</v>
      </c>
      <c r="D2877" s="7" t="s">
        <v>1096</v>
      </c>
      <c r="E2877" s="7" t="s">
        <v>14</v>
      </c>
      <c r="F2877" s="7" t="s">
        <v>1072</v>
      </c>
      <c r="G2877" s="7" t="s">
        <v>993</v>
      </c>
      <c r="H2877" s="7" t="s">
        <v>932</v>
      </c>
      <c r="I2877" s="7" t="s">
        <v>933</v>
      </c>
      <c r="J2877" s="6" t="s">
        <v>659</v>
      </c>
      <c r="K2877" s="1">
        <v>14362</v>
      </c>
      <c r="L2877" s="1">
        <v>24000</v>
      </c>
      <c r="M2877" s="1">
        <v>24000</v>
      </c>
      <c r="N2877" s="2">
        <v>3.37989138003064</v>
      </c>
      <c r="O2877" s="2">
        <v>3.38</v>
      </c>
      <c r="P2877" s="16">
        <v>5.7410548208333303</v>
      </c>
    </row>
    <row r="2878" spans="1:16" x14ac:dyDescent="0.35">
      <c r="A2878" s="23" t="str">
        <f t="shared" si="90"/>
        <v>07</v>
      </c>
      <c r="B2878" s="23">
        <f t="shared" si="91"/>
        <v>1011968</v>
      </c>
      <c r="C2878" s="6" t="s">
        <v>1320</v>
      </c>
      <c r="D2878" s="7" t="s">
        <v>1096</v>
      </c>
      <c r="E2878" s="7" t="s">
        <v>14</v>
      </c>
      <c r="F2878" s="7" t="s">
        <v>1072</v>
      </c>
      <c r="G2878" s="7" t="s">
        <v>993</v>
      </c>
      <c r="H2878" s="7" t="s">
        <v>710</v>
      </c>
      <c r="I2878" s="7" t="s">
        <v>711</v>
      </c>
      <c r="J2878" s="6" t="s">
        <v>658</v>
      </c>
      <c r="K2878" s="1">
        <v>0</v>
      </c>
      <c r="L2878" s="1">
        <v>12000</v>
      </c>
      <c r="M2878" s="1">
        <v>12000</v>
      </c>
      <c r="N2878" s="2">
        <v>0</v>
      </c>
      <c r="O2878" s="2">
        <v>0</v>
      </c>
      <c r="P2878" s="16">
        <v>5.8240689000000003</v>
      </c>
    </row>
    <row r="2879" spans="1:16" x14ac:dyDescent="0.35">
      <c r="A2879" s="23" t="str">
        <f t="shared" si="90"/>
        <v>07</v>
      </c>
      <c r="B2879" s="23">
        <f t="shared" si="91"/>
        <v>1012448</v>
      </c>
      <c r="C2879" s="6" t="s">
        <v>1320</v>
      </c>
      <c r="D2879" s="7" t="s">
        <v>1096</v>
      </c>
      <c r="E2879" s="7" t="s">
        <v>14</v>
      </c>
      <c r="F2879" s="7" t="s">
        <v>1072</v>
      </c>
      <c r="G2879" s="7" t="s">
        <v>993</v>
      </c>
      <c r="H2879" s="7" t="s">
        <v>784</v>
      </c>
      <c r="I2879" s="7" t="s">
        <v>785</v>
      </c>
      <c r="J2879" s="6" t="s">
        <v>658</v>
      </c>
      <c r="K2879" s="1">
        <v>552000</v>
      </c>
      <c r="L2879" s="1">
        <v>552000</v>
      </c>
      <c r="M2879" s="1">
        <v>541000</v>
      </c>
      <c r="N2879" s="2">
        <v>4.9623804347826104</v>
      </c>
      <c r="O2879" s="2">
        <v>4.9623804347826104</v>
      </c>
      <c r="P2879" s="16">
        <v>7.32987771608133</v>
      </c>
    </row>
    <row r="2880" spans="1:16" x14ac:dyDescent="0.35">
      <c r="A2880" s="23" t="str">
        <f t="shared" si="90"/>
        <v>07</v>
      </c>
      <c r="B2880" s="23">
        <f t="shared" si="91"/>
        <v>1012503</v>
      </c>
      <c r="C2880" s="6" t="s">
        <v>1320</v>
      </c>
      <c r="D2880" s="7" t="s">
        <v>1096</v>
      </c>
      <c r="E2880" s="7" t="s">
        <v>14</v>
      </c>
      <c r="F2880" s="7" t="s">
        <v>1072</v>
      </c>
      <c r="G2880" s="7" t="s">
        <v>993</v>
      </c>
      <c r="H2880" s="7" t="s">
        <v>798</v>
      </c>
      <c r="I2880" s="7" t="s">
        <v>799</v>
      </c>
      <c r="J2880" s="6" t="s">
        <v>658</v>
      </c>
      <c r="K2880" s="1">
        <v>336000</v>
      </c>
      <c r="L2880" s="1">
        <v>337000</v>
      </c>
      <c r="M2880" s="1">
        <v>337000</v>
      </c>
      <c r="N2880" s="2">
        <v>4.9623779761904796</v>
      </c>
      <c r="O2880" s="2">
        <v>4.9623798219584598</v>
      </c>
      <c r="P2880" s="16">
        <v>6.8291345605341203</v>
      </c>
    </row>
    <row r="2881" spans="1:16" x14ac:dyDescent="0.35">
      <c r="A2881" s="23" t="str">
        <f t="shared" si="90"/>
        <v>07</v>
      </c>
      <c r="B2881" s="23">
        <f t="shared" si="91"/>
        <v>1012504</v>
      </c>
      <c r="C2881" s="6" t="s">
        <v>1320</v>
      </c>
      <c r="D2881" s="7" t="s">
        <v>1096</v>
      </c>
      <c r="E2881" s="7" t="s">
        <v>14</v>
      </c>
      <c r="F2881" s="7" t="s">
        <v>1072</v>
      </c>
      <c r="G2881" s="7" t="s">
        <v>993</v>
      </c>
      <c r="H2881" s="7" t="s">
        <v>800</v>
      </c>
      <c r="I2881" s="7" t="s">
        <v>785</v>
      </c>
      <c r="J2881" s="6" t="s">
        <v>658</v>
      </c>
      <c r="K2881" s="1">
        <v>72000</v>
      </c>
      <c r="L2881" s="1">
        <v>72000</v>
      </c>
      <c r="M2881" s="1">
        <v>72000</v>
      </c>
      <c r="N2881" s="2">
        <v>4.9623888888888903</v>
      </c>
      <c r="O2881" s="2">
        <v>4.9623888888888903</v>
      </c>
      <c r="P2881" s="16">
        <v>7.1623515944444396</v>
      </c>
    </row>
    <row r="2882" spans="1:16" x14ac:dyDescent="0.35">
      <c r="A2882" s="23" t="str">
        <f t="shared" si="90"/>
        <v>07</v>
      </c>
      <c r="B2882" s="23">
        <f t="shared" si="91"/>
        <v>1030506</v>
      </c>
      <c r="C2882" s="6" t="s">
        <v>1320</v>
      </c>
      <c r="D2882" s="7" t="s">
        <v>1096</v>
      </c>
      <c r="E2882" s="7" t="s">
        <v>14</v>
      </c>
      <c r="F2882" s="7" t="s">
        <v>1090</v>
      </c>
      <c r="G2882" s="7" t="s">
        <v>1052</v>
      </c>
      <c r="H2882" s="7" t="s">
        <v>909</v>
      </c>
      <c r="I2882" s="7" t="s">
        <v>910</v>
      </c>
      <c r="J2882" s="6" t="s">
        <v>659</v>
      </c>
      <c r="K2882" s="1">
        <v>1380</v>
      </c>
      <c r="L2882" s="1"/>
      <c r="M2882" s="1"/>
      <c r="N2882" s="2">
        <v>7.28913043478261</v>
      </c>
      <c r="O2882" s="2"/>
      <c r="P2882" s="16"/>
    </row>
    <row r="2883" spans="1:16" x14ac:dyDescent="0.35">
      <c r="A2883" s="23" t="str">
        <f t="shared" si="90"/>
        <v>07</v>
      </c>
      <c r="B2883" s="23">
        <f t="shared" si="91"/>
        <v>1012595</v>
      </c>
      <c r="C2883" s="6" t="s">
        <v>1320</v>
      </c>
      <c r="D2883" s="7" t="s">
        <v>1096</v>
      </c>
      <c r="E2883" s="7" t="s">
        <v>14</v>
      </c>
      <c r="F2883" s="7" t="s">
        <v>1066</v>
      </c>
      <c r="G2883" s="7" t="s">
        <v>982</v>
      </c>
      <c r="H2883" s="7" t="s">
        <v>1321</v>
      </c>
      <c r="I2883" s="7" t="s">
        <v>1322</v>
      </c>
      <c r="J2883" s="6" t="s">
        <v>658</v>
      </c>
      <c r="K2883" s="1">
        <v>12000</v>
      </c>
      <c r="L2883" s="1">
        <v>12000</v>
      </c>
      <c r="M2883" s="1">
        <v>12000</v>
      </c>
      <c r="N2883" s="2">
        <v>0</v>
      </c>
      <c r="O2883" s="2">
        <v>3.3839999999999999</v>
      </c>
      <c r="P2883" s="16">
        <v>5.6300391249999997</v>
      </c>
    </row>
    <row r="2884" spans="1:16" x14ac:dyDescent="0.35">
      <c r="A2884" s="23" t="str">
        <f t="shared" si="90"/>
        <v>07</v>
      </c>
      <c r="B2884" s="23">
        <f t="shared" si="91"/>
        <v>1021731</v>
      </c>
      <c r="C2884" s="6" t="s">
        <v>1320</v>
      </c>
      <c r="D2884" s="7" t="s">
        <v>1096</v>
      </c>
      <c r="E2884" s="7" t="s">
        <v>14</v>
      </c>
      <c r="F2884" s="7" t="s">
        <v>1086</v>
      </c>
      <c r="G2884" s="7" t="s">
        <v>1025</v>
      </c>
      <c r="H2884" s="7" t="s">
        <v>174</v>
      </c>
      <c r="I2884" s="7" t="s">
        <v>175</v>
      </c>
      <c r="J2884" s="6" t="s">
        <v>553</v>
      </c>
      <c r="K2884" s="1">
        <v>72000</v>
      </c>
      <c r="L2884" s="1">
        <v>72000</v>
      </c>
      <c r="M2884" s="1">
        <v>72001</v>
      </c>
      <c r="N2884" s="2">
        <v>2.2251111111111102</v>
      </c>
      <c r="O2884" s="2">
        <v>2.2251111111111102</v>
      </c>
      <c r="P2884" s="16">
        <v>3.4505754489521001</v>
      </c>
    </row>
    <row r="2885" spans="1:16" x14ac:dyDescent="0.35">
      <c r="A2885" s="23" t="str">
        <f t="shared" ref="A2885:A2948" si="92">MID(C2885,1,2)</f>
        <v>07</v>
      </c>
      <c r="B2885" s="23">
        <f t="shared" ref="B2885:B2948" si="93">+H2885*1</f>
        <v>1022125</v>
      </c>
      <c r="C2885" s="6" t="s">
        <v>1320</v>
      </c>
      <c r="D2885" s="7" t="s">
        <v>1096</v>
      </c>
      <c r="E2885" s="7" t="s">
        <v>14</v>
      </c>
      <c r="F2885" s="7" t="s">
        <v>1086</v>
      </c>
      <c r="G2885" s="7" t="s">
        <v>1025</v>
      </c>
      <c r="H2885" s="7" t="s">
        <v>232</v>
      </c>
      <c r="I2885" s="7" t="s">
        <v>233</v>
      </c>
      <c r="J2885" s="6" t="s">
        <v>553</v>
      </c>
      <c r="K2885" s="1">
        <v>216000</v>
      </c>
      <c r="L2885" s="1">
        <v>216000</v>
      </c>
      <c r="M2885" s="1">
        <v>216001</v>
      </c>
      <c r="N2885" s="2">
        <v>2.8125833333333299</v>
      </c>
      <c r="O2885" s="2">
        <v>2.8125833333333299</v>
      </c>
      <c r="P2885" s="16">
        <v>4.5642000314813398</v>
      </c>
    </row>
    <row r="2886" spans="1:16" x14ac:dyDescent="0.35">
      <c r="A2886" s="23" t="str">
        <f t="shared" si="92"/>
        <v>07</v>
      </c>
      <c r="B2886" s="23">
        <f t="shared" si="93"/>
        <v>1022291</v>
      </c>
      <c r="C2886" s="6" t="s">
        <v>1320</v>
      </c>
      <c r="D2886" s="7" t="s">
        <v>1096</v>
      </c>
      <c r="E2886" s="7" t="s">
        <v>14</v>
      </c>
      <c r="F2886" s="7" t="s">
        <v>1086</v>
      </c>
      <c r="G2886" s="7" t="s">
        <v>1025</v>
      </c>
      <c r="H2886" s="7" t="s">
        <v>267</v>
      </c>
      <c r="I2886" s="7" t="s">
        <v>268</v>
      </c>
      <c r="J2886" s="6" t="s">
        <v>553</v>
      </c>
      <c r="K2886" s="1">
        <v>24000</v>
      </c>
      <c r="L2886" s="1">
        <v>24000</v>
      </c>
      <c r="M2886" s="1">
        <v>24000</v>
      </c>
      <c r="N2886" s="2">
        <v>1.8274583333333301</v>
      </c>
      <c r="O2886" s="2">
        <v>1.8274583333333301</v>
      </c>
      <c r="P2886" s="16">
        <v>3.1705171583333298</v>
      </c>
    </row>
    <row r="2887" spans="1:16" x14ac:dyDescent="0.35">
      <c r="A2887" s="23" t="str">
        <f t="shared" si="92"/>
        <v>07</v>
      </c>
      <c r="B2887" s="23">
        <f t="shared" si="93"/>
        <v>1022753</v>
      </c>
      <c r="C2887" s="6" t="s">
        <v>1320</v>
      </c>
      <c r="D2887" s="7" t="s">
        <v>1096</v>
      </c>
      <c r="E2887" s="7" t="s">
        <v>14</v>
      </c>
      <c r="F2887" s="7" t="s">
        <v>1086</v>
      </c>
      <c r="G2887" s="7" t="s">
        <v>1025</v>
      </c>
      <c r="H2887" s="7" t="s">
        <v>342</v>
      </c>
      <c r="I2887" s="7" t="s">
        <v>343</v>
      </c>
      <c r="J2887" s="6" t="s">
        <v>553</v>
      </c>
      <c r="K2887" s="1">
        <v>192000</v>
      </c>
      <c r="L2887" s="1">
        <v>192000</v>
      </c>
      <c r="M2887" s="1">
        <v>192000</v>
      </c>
      <c r="N2887" s="2">
        <v>2.2899479166666699</v>
      </c>
      <c r="O2887" s="2">
        <v>2.2899479166666699</v>
      </c>
      <c r="P2887" s="16">
        <v>3.5920711182291698</v>
      </c>
    </row>
    <row r="2888" spans="1:16" x14ac:dyDescent="0.35">
      <c r="A2888" s="23" t="str">
        <f t="shared" si="92"/>
        <v>07</v>
      </c>
      <c r="B2888" s="23">
        <f t="shared" si="93"/>
        <v>1022940</v>
      </c>
      <c r="C2888" s="6" t="s">
        <v>1320</v>
      </c>
      <c r="D2888" s="7" t="s">
        <v>1096</v>
      </c>
      <c r="E2888" s="7" t="s">
        <v>14</v>
      </c>
      <c r="F2888" s="7" t="s">
        <v>1086</v>
      </c>
      <c r="G2888" s="7" t="s">
        <v>1025</v>
      </c>
      <c r="H2888" s="7" t="s">
        <v>391</v>
      </c>
      <c r="I2888" s="7" t="s">
        <v>392</v>
      </c>
      <c r="J2888" s="6" t="s">
        <v>553</v>
      </c>
      <c r="K2888" s="1">
        <v>9000</v>
      </c>
      <c r="L2888" s="1">
        <v>9000</v>
      </c>
      <c r="M2888" s="1"/>
      <c r="N2888" s="2">
        <v>2.4446666666666701</v>
      </c>
      <c r="O2888" s="2">
        <v>2.4446666666666701</v>
      </c>
      <c r="P2888" s="16"/>
    </row>
    <row r="2889" spans="1:16" x14ac:dyDescent="0.35">
      <c r="A2889" s="23" t="str">
        <f t="shared" si="92"/>
        <v>07</v>
      </c>
      <c r="B2889" s="23">
        <f t="shared" si="93"/>
        <v>1022941</v>
      </c>
      <c r="C2889" s="6" t="s">
        <v>1320</v>
      </c>
      <c r="D2889" s="7" t="s">
        <v>1096</v>
      </c>
      <c r="E2889" s="7" t="s">
        <v>14</v>
      </c>
      <c r="F2889" s="7" t="s">
        <v>1086</v>
      </c>
      <c r="G2889" s="7" t="s">
        <v>1025</v>
      </c>
      <c r="H2889" s="7" t="s">
        <v>393</v>
      </c>
      <c r="I2889" s="7" t="s">
        <v>394</v>
      </c>
      <c r="J2889" s="6" t="s">
        <v>553</v>
      </c>
      <c r="K2889" s="1">
        <v>48000</v>
      </c>
      <c r="L2889" s="1">
        <v>48000</v>
      </c>
      <c r="M2889" s="1">
        <v>48000</v>
      </c>
      <c r="N2889" s="2">
        <v>2.3766250000000002</v>
      </c>
      <c r="O2889" s="2">
        <v>2.3766250000000002</v>
      </c>
      <c r="P2889" s="16">
        <v>3.9128355875</v>
      </c>
    </row>
    <row r="2890" spans="1:16" x14ac:dyDescent="0.35">
      <c r="A2890" s="23" t="str">
        <f t="shared" si="92"/>
        <v>07</v>
      </c>
      <c r="B2890" s="23">
        <f t="shared" si="93"/>
        <v>1023354</v>
      </c>
      <c r="C2890" s="6" t="s">
        <v>1320</v>
      </c>
      <c r="D2890" s="7" t="s">
        <v>1096</v>
      </c>
      <c r="E2890" s="7" t="s">
        <v>14</v>
      </c>
      <c r="F2890" s="7" t="s">
        <v>1086</v>
      </c>
      <c r="G2890" s="7" t="s">
        <v>1025</v>
      </c>
      <c r="H2890" s="7" t="s">
        <v>608</v>
      </c>
      <c r="I2890" s="7" t="s">
        <v>609</v>
      </c>
      <c r="J2890" s="6" t="s">
        <v>553</v>
      </c>
      <c r="K2890" s="1">
        <v>72000</v>
      </c>
      <c r="L2890" s="1">
        <v>72000</v>
      </c>
      <c r="M2890" s="1">
        <v>72000</v>
      </c>
      <c r="N2890" s="2">
        <v>2.6955416666666698</v>
      </c>
      <c r="O2890" s="2">
        <v>2.6955416666666698</v>
      </c>
      <c r="P2890" s="16">
        <v>3.4316456527777799</v>
      </c>
    </row>
    <row r="2891" spans="1:16" x14ac:dyDescent="0.35">
      <c r="A2891" s="23" t="str">
        <f t="shared" si="92"/>
        <v>07</v>
      </c>
      <c r="B2891" s="23">
        <f t="shared" si="93"/>
        <v>1022183</v>
      </c>
      <c r="C2891" s="6" t="s">
        <v>1320</v>
      </c>
      <c r="D2891" s="7" t="s">
        <v>1096</v>
      </c>
      <c r="E2891" s="7" t="s">
        <v>14</v>
      </c>
      <c r="F2891" s="7" t="s">
        <v>1086</v>
      </c>
      <c r="G2891" s="7" t="s">
        <v>1041</v>
      </c>
      <c r="H2891" s="7" t="s">
        <v>246</v>
      </c>
      <c r="I2891" s="7" t="s">
        <v>247</v>
      </c>
      <c r="J2891" s="6" t="s">
        <v>553</v>
      </c>
      <c r="K2891" s="1">
        <v>888000</v>
      </c>
      <c r="L2891" s="1">
        <v>888000</v>
      </c>
      <c r="M2891" s="1">
        <v>888001</v>
      </c>
      <c r="N2891" s="2">
        <v>2.1545056306306298</v>
      </c>
      <c r="O2891" s="2">
        <v>2.1545056306306298</v>
      </c>
      <c r="P2891" s="16">
        <v>3.2709523686347199</v>
      </c>
    </row>
    <row r="2892" spans="1:16" x14ac:dyDescent="0.35">
      <c r="A2892" s="23" t="str">
        <f t="shared" si="92"/>
        <v>07</v>
      </c>
      <c r="B2892" s="23">
        <f t="shared" si="93"/>
        <v>1021733</v>
      </c>
      <c r="C2892" s="6" t="s">
        <v>1320</v>
      </c>
      <c r="D2892" s="7" t="s">
        <v>1096</v>
      </c>
      <c r="E2892" s="7" t="s">
        <v>14</v>
      </c>
      <c r="F2892" s="7" t="s">
        <v>1076</v>
      </c>
      <c r="G2892" s="7" t="s">
        <v>1022</v>
      </c>
      <c r="H2892" s="7" t="s">
        <v>178</v>
      </c>
      <c r="I2892" s="7" t="s">
        <v>149</v>
      </c>
      <c r="J2892" s="6" t="s">
        <v>553</v>
      </c>
      <c r="K2892" s="1">
        <v>144000</v>
      </c>
      <c r="L2892" s="1">
        <v>168000</v>
      </c>
      <c r="M2892" s="1">
        <v>72000</v>
      </c>
      <c r="N2892" s="2">
        <v>2.7427430555555601</v>
      </c>
      <c r="O2892" s="2">
        <v>2.7427440476190501</v>
      </c>
      <c r="P2892" s="16">
        <v>4.4380629527777797</v>
      </c>
    </row>
    <row r="2893" spans="1:16" x14ac:dyDescent="0.35">
      <c r="A2893" s="23" t="str">
        <f t="shared" si="92"/>
        <v>07</v>
      </c>
      <c r="B2893" s="23">
        <f t="shared" si="93"/>
        <v>1023412</v>
      </c>
      <c r="C2893" s="6" t="s">
        <v>1320</v>
      </c>
      <c r="D2893" s="7" t="s">
        <v>1096</v>
      </c>
      <c r="E2893" s="7" t="s">
        <v>14</v>
      </c>
      <c r="F2893" s="7" t="s">
        <v>1076</v>
      </c>
      <c r="G2893" s="7" t="s">
        <v>1022</v>
      </c>
      <c r="H2893" s="7" t="s">
        <v>1314</v>
      </c>
      <c r="I2893" s="7" t="s">
        <v>1315</v>
      </c>
      <c r="J2893" s="6" t="s">
        <v>553</v>
      </c>
      <c r="K2893" s="1">
        <v>48000</v>
      </c>
      <c r="L2893" s="1">
        <v>48000</v>
      </c>
      <c r="M2893" s="1">
        <v>48000</v>
      </c>
      <c r="N2893" s="2">
        <v>3.09</v>
      </c>
      <c r="O2893" s="2">
        <v>2.87</v>
      </c>
      <c r="P2893" s="16">
        <v>4.7552307354166699</v>
      </c>
    </row>
    <row r="2894" spans="1:16" x14ac:dyDescent="0.35">
      <c r="A2894" s="23" t="str">
        <f t="shared" si="92"/>
        <v>07</v>
      </c>
      <c r="B2894" s="23">
        <f t="shared" si="93"/>
        <v>1023411</v>
      </c>
      <c r="C2894" s="6" t="s">
        <v>1320</v>
      </c>
      <c r="D2894" s="7" t="s">
        <v>1096</v>
      </c>
      <c r="E2894" s="7" t="s">
        <v>14</v>
      </c>
      <c r="F2894" s="7" t="s">
        <v>1076</v>
      </c>
      <c r="G2894" s="7" t="s">
        <v>1004</v>
      </c>
      <c r="H2894" s="7" t="s">
        <v>1312</v>
      </c>
      <c r="I2894" s="7" t="s">
        <v>1313</v>
      </c>
      <c r="J2894" s="6" t="s">
        <v>553</v>
      </c>
      <c r="K2894" s="1">
        <v>48000</v>
      </c>
      <c r="L2894" s="1">
        <v>48000</v>
      </c>
      <c r="M2894" s="1">
        <v>48000</v>
      </c>
      <c r="N2894" s="2">
        <v>3.22</v>
      </c>
      <c r="O2894" s="2">
        <v>3.1</v>
      </c>
      <c r="P2894" s="16">
        <v>4.64704995833333</v>
      </c>
    </row>
    <row r="2895" spans="1:16" x14ac:dyDescent="0.35">
      <c r="A2895" s="23" t="str">
        <f t="shared" si="92"/>
        <v>07</v>
      </c>
      <c r="B2895" s="23">
        <f t="shared" si="93"/>
        <v>1022169</v>
      </c>
      <c r="C2895" s="6" t="s">
        <v>1320</v>
      </c>
      <c r="D2895" s="7" t="s">
        <v>1096</v>
      </c>
      <c r="E2895" s="7" t="s">
        <v>14</v>
      </c>
      <c r="F2895" s="7" t="s">
        <v>1081</v>
      </c>
      <c r="G2895" s="7" t="s">
        <v>1010</v>
      </c>
      <c r="H2895" s="7" t="s">
        <v>244</v>
      </c>
      <c r="I2895" s="7" t="s">
        <v>245</v>
      </c>
      <c r="J2895" s="6" t="s">
        <v>553</v>
      </c>
      <c r="K2895" s="1">
        <v>216000</v>
      </c>
      <c r="L2895" s="1">
        <v>216000</v>
      </c>
      <c r="M2895" s="1">
        <v>216000</v>
      </c>
      <c r="N2895" s="2">
        <v>0.93554629629629604</v>
      </c>
      <c r="O2895" s="2">
        <v>0.93554629629629604</v>
      </c>
      <c r="P2895" s="16">
        <v>1.79201712083333</v>
      </c>
    </row>
    <row r="2896" spans="1:16" x14ac:dyDescent="0.35">
      <c r="A2896" s="23" t="str">
        <f t="shared" si="92"/>
        <v>07</v>
      </c>
      <c r="B2896" s="23">
        <f t="shared" si="93"/>
        <v>1022373</v>
      </c>
      <c r="C2896" s="6" t="s">
        <v>1320</v>
      </c>
      <c r="D2896" s="7" t="s">
        <v>1096</v>
      </c>
      <c r="E2896" s="7" t="s">
        <v>14</v>
      </c>
      <c r="F2896" s="7" t="s">
        <v>1081</v>
      </c>
      <c r="G2896" s="7" t="s">
        <v>1010</v>
      </c>
      <c r="H2896" s="7" t="s">
        <v>281</v>
      </c>
      <c r="I2896" s="7" t="s">
        <v>282</v>
      </c>
      <c r="J2896" s="6" t="s">
        <v>553</v>
      </c>
      <c r="K2896" s="1">
        <v>144000</v>
      </c>
      <c r="L2896" s="1">
        <v>96000</v>
      </c>
      <c r="M2896" s="1">
        <v>48000</v>
      </c>
      <c r="N2896" s="2">
        <v>1.40770833333333</v>
      </c>
      <c r="O2896" s="2">
        <v>1.40770833333333</v>
      </c>
      <c r="P2896" s="16">
        <v>1.85203758333333</v>
      </c>
    </row>
    <row r="2897" spans="1:16" x14ac:dyDescent="0.35">
      <c r="A2897" s="23" t="str">
        <f t="shared" si="92"/>
        <v>07</v>
      </c>
      <c r="B2897" s="23">
        <f t="shared" si="93"/>
        <v>1023093</v>
      </c>
      <c r="C2897" s="6" t="s">
        <v>1320</v>
      </c>
      <c r="D2897" s="7" t="s">
        <v>1096</v>
      </c>
      <c r="E2897" s="7" t="s">
        <v>14</v>
      </c>
      <c r="F2897" s="7" t="s">
        <v>1081</v>
      </c>
      <c r="G2897" s="7" t="s">
        <v>1010</v>
      </c>
      <c r="H2897" s="7" t="s">
        <v>415</v>
      </c>
      <c r="I2897" s="7" t="s">
        <v>416</v>
      </c>
      <c r="J2897" s="6" t="s">
        <v>553</v>
      </c>
      <c r="K2897" s="1">
        <v>48000</v>
      </c>
      <c r="L2897" s="1">
        <v>48000</v>
      </c>
      <c r="M2897" s="1">
        <v>48000</v>
      </c>
      <c r="N2897" s="2">
        <v>3.77402083333333</v>
      </c>
      <c r="O2897" s="2">
        <v>3.77402083333333</v>
      </c>
      <c r="P2897" s="16">
        <v>6.0337337916666698</v>
      </c>
    </row>
    <row r="2898" spans="1:16" x14ac:dyDescent="0.35">
      <c r="A2898" s="23" t="str">
        <f t="shared" si="92"/>
        <v>07</v>
      </c>
      <c r="B2898" s="23">
        <f t="shared" si="93"/>
        <v>1012681</v>
      </c>
      <c r="C2898" s="6" t="s">
        <v>1320</v>
      </c>
      <c r="D2898" s="7" t="s">
        <v>1096</v>
      </c>
      <c r="E2898" s="7" t="s">
        <v>14</v>
      </c>
      <c r="F2898" s="7" t="s">
        <v>1069</v>
      </c>
      <c r="G2898" s="7" t="s">
        <v>1000</v>
      </c>
      <c r="H2898" s="7" t="s">
        <v>830</v>
      </c>
      <c r="I2898" s="7" t="s">
        <v>831</v>
      </c>
      <c r="J2898" s="6" t="s">
        <v>658</v>
      </c>
      <c r="K2898" s="1"/>
      <c r="L2898" s="1"/>
      <c r="M2898" s="1">
        <v>35000</v>
      </c>
      <c r="N2898" s="2"/>
      <c r="O2898" s="2"/>
      <c r="P2898" s="16">
        <v>1.0385615228571401</v>
      </c>
    </row>
    <row r="2899" spans="1:16" x14ac:dyDescent="0.35">
      <c r="A2899" s="23" t="str">
        <f t="shared" si="92"/>
        <v>07</v>
      </c>
      <c r="B2899" s="23">
        <f t="shared" si="93"/>
        <v>1022080</v>
      </c>
      <c r="C2899" s="6" t="s">
        <v>1320</v>
      </c>
      <c r="D2899" s="7" t="s">
        <v>1096</v>
      </c>
      <c r="E2899" s="7" t="s">
        <v>14</v>
      </c>
      <c r="F2899" s="7" t="s">
        <v>1069</v>
      </c>
      <c r="G2899" s="7" t="s">
        <v>1039</v>
      </c>
      <c r="H2899" s="7" t="s">
        <v>224</v>
      </c>
      <c r="I2899" s="7" t="s">
        <v>225</v>
      </c>
      <c r="J2899" s="6" t="s">
        <v>553</v>
      </c>
      <c r="K2899" s="1">
        <v>72000</v>
      </c>
      <c r="L2899" s="1">
        <v>72000</v>
      </c>
      <c r="M2899" s="1">
        <v>72000</v>
      </c>
      <c r="N2899" s="2">
        <v>1.3533888888888901</v>
      </c>
      <c r="O2899" s="2">
        <v>1.3533888888888901</v>
      </c>
      <c r="P2899" s="16">
        <v>1.9478067458333299</v>
      </c>
    </row>
    <row r="2900" spans="1:16" x14ac:dyDescent="0.35">
      <c r="A2900" s="23" t="str">
        <f t="shared" si="92"/>
        <v>07</v>
      </c>
      <c r="B2900" s="23">
        <f t="shared" si="93"/>
        <v>1021735</v>
      </c>
      <c r="C2900" s="6" t="s">
        <v>1320</v>
      </c>
      <c r="D2900" s="7" t="s">
        <v>1096</v>
      </c>
      <c r="E2900" s="7" t="s">
        <v>14</v>
      </c>
      <c r="F2900" s="7" t="s">
        <v>1069</v>
      </c>
      <c r="G2900" s="7" t="s">
        <v>1033</v>
      </c>
      <c r="H2900" s="7" t="s">
        <v>179</v>
      </c>
      <c r="I2900" s="7" t="s">
        <v>180</v>
      </c>
      <c r="J2900" s="6" t="s">
        <v>553</v>
      </c>
      <c r="K2900" s="1">
        <v>144000</v>
      </c>
      <c r="L2900" s="1">
        <v>144000</v>
      </c>
      <c r="M2900" s="1">
        <v>144001</v>
      </c>
      <c r="N2900" s="2">
        <v>4.8287222222222201</v>
      </c>
      <c r="O2900" s="2">
        <v>4.8287222222222201</v>
      </c>
      <c r="P2900" s="16">
        <v>7.2979534100457597</v>
      </c>
    </row>
    <row r="2901" spans="1:16" x14ac:dyDescent="0.35">
      <c r="A2901" s="23" t="str">
        <f t="shared" si="92"/>
        <v>07</v>
      </c>
      <c r="B2901" s="23">
        <f t="shared" si="93"/>
        <v>1021737</v>
      </c>
      <c r="C2901" s="6" t="s">
        <v>1320</v>
      </c>
      <c r="D2901" s="7" t="s">
        <v>1096</v>
      </c>
      <c r="E2901" s="7" t="s">
        <v>14</v>
      </c>
      <c r="F2901" s="7" t="s">
        <v>1069</v>
      </c>
      <c r="G2901" s="7" t="s">
        <v>1033</v>
      </c>
      <c r="H2901" s="7" t="s">
        <v>181</v>
      </c>
      <c r="I2901" s="7" t="s">
        <v>182</v>
      </c>
      <c r="J2901" s="6" t="s">
        <v>553</v>
      </c>
      <c r="K2901" s="1">
        <v>14000</v>
      </c>
      <c r="L2901" s="1">
        <v>14000</v>
      </c>
      <c r="M2901" s="1">
        <v>24000</v>
      </c>
      <c r="N2901" s="2">
        <v>5.0777857142857101</v>
      </c>
      <c r="O2901" s="2">
        <v>5.0777857142857101</v>
      </c>
      <c r="P2901" s="16">
        <v>7.4974956375000001</v>
      </c>
    </row>
    <row r="2902" spans="1:16" x14ac:dyDescent="0.35">
      <c r="A2902" s="23" t="str">
        <f t="shared" si="92"/>
        <v>07</v>
      </c>
      <c r="B2902" s="23">
        <f t="shared" si="93"/>
        <v>1021738</v>
      </c>
      <c r="C2902" s="6" t="s">
        <v>1320</v>
      </c>
      <c r="D2902" s="7" t="s">
        <v>1096</v>
      </c>
      <c r="E2902" s="7" t="s">
        <v>14</v>
      </c>
      <c r="F2902" s="7" t="s">
        <v>1069</v>
      </c>
      <c r="G2902" s="7" t="s">
        <v>1033</v>
      </c>
      <c r="H2902" s="7" t="s">
        <v>183</v>
      </c>
      <c r="I2902" s="7" t="s">
        <v>184</v>
      </c>
      <c r="J2902" s="6" t="s">
        <v>553</v>
      </c>
      <c r="K2902" s="1">
        <v>96000</v>
      </c>
      <c r="L2902" s="1">
        <v>96000</v>
      </c>
      <c r="M2902" s="1">
        <v>96000</v>
      </c>
      <c r="N2902" s="2">
        <v>4.7883854166666699</v>
      </c>
      <c r="O2902" s="2">
        <v>4.7883854166666699</v>
      </c>
      <c r="P2902" s="16">
        <v>7.0941499437499997</v>
      </c>
    </row>
    <row r="2903" spans="1:16" x14ac:dyDescent="0.35">
      <c r="A2903" s="23" t="str">
        <f t="shared" si="92"/>
        <v>07</v>
      </c>
      <c r="B2903" s="23">
        <f t="shared" si="93"/>
        <v>1022748</v>
      </c>
      <c r="C2903" s="6" t="s">
        <v>1320</v>
      </c>
      <c r="D2903" s="7" t="s">
        <v>1096</v>
      </c>
      <c r="E2903" s="7" t="s">
        <v>14</v>
      </c>
      <c r="F2903" s="7" t="s">
        <v>1069</v>
      </c>
      <c r="G2903" s="7" t="s">
        <v>1033</v>
      </c>
      <c r="H2903" s="7" t="s">
        <v>336</v>
      </c>
      <c r="I2903" s="7" t="s">
        <v>337</v>
      </c>
      <c r="J2903" s="6" t="s">
        <v>553</v>
      </c>
      <c r="K2903" s="1">
        <v>216000</v>
      </c>
      <c r="L2903" s="1">
        <v>216000</v>
      </c>
      <c r="M2903" s="1">
        <v>216000</v>
      </c>
      <c r="N2903" s="2">
        <v>5.431</v>
      </c>
      <c r="O2903" s="2">
        <v>5.431</v>
      </c>
      <c r="P2903" s="16">
        <v>8.2513648939814797</v>
      </c>
    </row>
    <row r="2904" spans="1:16" x14ac:dyDescent="0.35">
      <c r="A2904" s="23" t="str">
        <f t="shared" si="92"/>
        <v>07</v>
      </c>
      <c r="B2904" s="23">
        <f t="shared" si="93"/>
        <v>1021740</v>
      </c>
      <c r="C2904" s="6" t="s">
        <v>1320</v>
      </c>
      <c r="D2904" s="7" t="s">
        <v>1096</v>
      </c>
      <c r="E2904" s="7" t="s">
        <v>14</v>
      </c>
      <c r="F2904" s="7" t="s">
        <v>1069</v>
      </c>
      <c r="G2904" s="7" t="s">
        <v>1026</v>
      </c>
      <c r="H2904" s="7" t="s">
        <v>1107</v>
      </c>
      <c r="I2904" s="7" t="s">
        <v>187</v>
      </c>
      <c r="J2904" s="6" t="s">
        <v>553</v>
      </c>
      <c r="K2904" s="1"/>
      <c r="L2904" s="1">
        <v>72000</v>
      </c>
      <c r="M2904" s="1"/>
      <c r="N2904" s="2"/>
      <c r="O2904" s="2">
        <v>0.4</v>
      </c>
      <c r="P2904" s="16"/>
    </row>
    <row r="2905" spans="1:16" x14ac:dyDescent="0.35">
      <c r="A2905" s="23" t="str">
        <f t="shared" si="92"/>
        <v>07</v>
      </c>
      <c r="B2905" s="23">
        <f t="shared" si="93"/>
        <v>1030683</v>
      </c>
      <c r="C2905" s="6" t="s">
        <v>1320</v>
      </c>
      <c r="D2905" s="7" t="s">
        <v>1096</v>
      </c>
      <c r="E2905" s="7" t="s">
        <v>14</v>
      </c>
      <c r="F2905" s="7" t="s">
        <v>1089</v>
      </c>
      <c r="G2905" s="7" t="s">
        <v>1049</v>
      </c>
      <c r="H2905" s="7" t="s">
        <v>931</v>
      </c>
      <c r="I2905" s="7" t="s">
        <v>857</v>
      </c>
      <c r="J2905" s="6" t="s">
        <v>659</v>
      </c>
      <c r="K2905" s="1">
        <v>336000</v>
      </c>
      <c r="L2905" s="1">
        <v>360000</v>
      </c>
      <c r="M2905" s="1">
        <v>355000</v>
      </c>
      <c r="N2905" s="2">
        <v>2.5117440476190498</v>
      </c>
      <c r="O2905" s="2">
        <v>0</v>
      </c>
      <c r="P2905" s="16">
        <v>3.3864586833802801</v>
      </c>
    </row>
    <row r="2906" spans="1:16" x14ac:dyDescent="0.35">
      <c r="A2906" s="23" t="str">
        <f t="shared" si="92"/>
        <v>07</v>
      </c>
      <c r="B2906" s="23">
        <f t="shared" si="93"/>
        <v>1030791</v>
      </c>
      <c r="C2906" s="6" t="s">
        <v>1320</v>
      </c>
      <c r="D2906" s="7" t="s">
        <v>1096</v>
      </c>
      <c r="E2906" s="7" t="s">
        <v>14</v>
      </c>
      <c r="F2906" s="7" t="s">
        <v>1089</v>
      </c>
      <c r="G2906" s="7" t="s">
        <v>1049</v>
      </c>
      <c r="H2906" s="7" t="s">
        <v>1272</v>
      </c>
      <c r="I2906" s="7" t="s">
        <v>1273</v>
      </c>
      <c r="J2906" s="6" t="s">
        <v>659</v>
      </c>
      <c r="K2906" s="1">
        <v>5000</v>
      </c>
      <c r="L2906" s="1">
        <v>5000</v>
      </c>
      <c r="M2906" s="1">
        <v>5000</v>
      </c>
      <c r="N2906" s="2">
        <v>0</v>
      </c>
      <c r="O2906" s="2">
        <v>2.7688000000000001</v>
      </c>
      <c r="P2906" s="16">
        <v>3.1739581600000002</v>
      </c>
    </row>
    <row r="2907" spans="1:16" x14ac:dyDescent="0.35">
      <c r="A2907" s="23" t="str">
        <f t="shared" si="92"/>
        <v>07</v>
      </c>
      <c r="B2907" s="23">
        <f t="shared" si="93"/>
        <v>1021952</v>
      </c>
      <c r="C2907" s="6" t="s">
        <v>1320</v>
      </c>
      <c r="D2907" s="7" t="s">
        <v>1096</v>
      </c>
      <c r="E2907" s="7" t="s">
        <v>15</v>
      </c>
      <c r="F2907" s="7" t="s">
        <v>1074</v>
      </c>
      <c r="G2907" s="7" t="s">
        <v>1018</v>
      </c>
      <c r="H2907" s="7" t="s">
        <v>210</v>
      </c>
      <c r="I2907" s="7" t="s">
        <v>74</v>
      </c>
      <c r="J2907" s="6" t="s">
        <v>553</v>
      </c>
      <c r="K2907" s="1">
        <v>3000</v>
      </c>
      <c r="L2907" s="1">
        <v>3000</v>
      </c>
      <c r="M2907" s="1">
        <v>3000</v>
      </c>
      <c r="N2907" s="2">
        <v>5.649</v>
      </c>
      <c r="O2907" s="2">
        <v>5.649</v>
      </c>
      <c r="P2907" s="16">
        <v>3.7068593999999999</v>
      </c>
    </row>
    <row r="2908" spans="1:16" x14ac:dyDescent="0.35">
      <c r="A2908" s="23" t="str">
        <f t="shared" si="92"/>
        <v>07</v>
      </c>
      <c r="B2908" s="23">
        <f t="shared" si="93"/>
        <v>1021931</v>
      </c>
      <c r="C2908" s="6" t="s">
        <v>1320</v>
      </c>
      <c r="D2908" s="7" t="s">
        <v>1096</v>
      </c>
      <c r="E2908" s="7" t="s">
        <v>15</v>
      </c>
      <c r="F2908" s="7" t="s">
        <v>1085</v>
      </c>
      <c r="G2908" s="7" t="s">
        <v>1036</v>
      </c>
      <c r="H2908" s="7" t="s">
        <v>206</v>
      </c>
      <c r="I2908" s="7" t="s">
        <v>207</v>
      </c>
      <c r="J2908" s="6" t="s">
        <v>553</v>
      </c>
      <c r="K2908" s="1">
        <v>25000</v>
      </c>
      <c r="L2908" s="1">
        <v>25000</v>
      </c>
      <c r="M2908" s="1">
        <v>25000</v>
      </c>
      <c r="N2908" s="2">
        <v>4.4057599999999999</v>
      </c>
      <c r="O2908" s="2">
        <v>4.4057599999999999</v>
      </c>
      <c r="P2908" s="16">
        <v>3.6719268</v>
      </c>
    </row>
    <row r="2909" spans="1:16" x14ac:dyDescent="0.35">
      <c r="A2909" s="23" t="str">
        <f t="shared" si="92"/>
        <v>07</v>
      </c>
      <c r="B2909" s="23">
        <f t="shared" si="93"/>
        <v>1023265</v>
      </c>
      <c r="C2909" s="6" t="s">
        <v>1320</v>
      </c>
      <c r="D2909" s="7" t="s">
        <v>1096</v>
      </c>
      <c r="E2909" s="7" t="s">
        <v>15</v>
      </c>
      <c r="F2909" s="7" t="s">
        <v>1085</v>
      </c>
      <c r="G2909" s="7" t="s">
        <v>1036</v>
      </c>
      <c r="H2909" s="7" t="s">
        <v>436</v>
      </c>
      <c r="I2909" s="7" t="s">
        <v>437</v>
      </c>
      <c r="J2909" s="6" t="s">
        <v>553</v>
      </c>
      <c r="K2909" s="1">
        <v>5000</v>
      </c>
      <c r="L2909" s="1">
        <v>5000</v>
      </c>
      <c r="M2909" s="1">
        <v>5000</v>
      </c>
      <c r="N2909" s="2">
        <v>4.1726000000000001</v>
      </c>
      <c r="O2909" s="2">
        <v>4.1726000000000001</v>
      </c>
      <c r="P2909" s="16">
        <v>3.39924888</v>
      </c>
    </row>
    <row r="2910" spans="1:16" x14ac:dyDescent="0.35">
      <c r="A2910" s="23" t="str">
        <f t="shared" si="92"/>
        <v>07</v>
      </c>
      <c r="B2910" s="23">
        <f t="shared" si="93"/>
        <v>1021922</v>
      </c>
      <c r="C2910" s="6" t="s">
        <v>1320</v>
      </c>
      <c r="D2910" s="7" t="s">
        <v>1096</v>
      </c>
      <c r="E2910" s="7" t="s">
        <v>15</v>
      </c>
      <c r="F2910" s="7" t="s">
        <v>985</v>
      </c>
      <c r="G2910" s="7" t="s">
        <v>1012</v>
      </c>
      <c r="H2910" s="7" t="s">
        <v>201</v>
      </c>
      <c r="I2910" s="7" t="s">
        <v>78</v>
      </c>
      <c r="J2910" s="6" t="s">
        <v>553</v>
      </c>
      <c r="K2910" s="1">
        <v>0</v>
      </c>
      <c r="L2910" s="1">
        <v>5000</v>
      </c>
      <c r="M2910" s="1">
        <v>5000</v>
      </c>
      <c r="N2910" s="2">
        <v>0</v>
      </c>
      <c r="O2910" s="2">
        <v>4.5999999999999996</v>
      </c>
      <c r="P2910" s="16">
        <v>3.7688706000000001</v>
      </c>
    </row>
    <row r="2911" spans="1:16" x14ac:dyDescent="0.35">
      <c r="A2911" s="23" t="str">
        <f t="shared" si="92"/>
        <v>07</v>
      </c>
      <c r="B2911" s="23">
        <f t="shared" si="93"/>
        <v>1022918</v>
      </c>
      <c r="C2911" s="6" t="s">
        <v>1320</v>
      </c>
      <c r="D2911" s="7" t="s">
        <v>1096</v>
      </c>
      <c r="E2911" s="7" t="s">
        <v>15</v>
      </c>
      <c r="F2911" s="7" t="s">
        <v>1078</v>
      </c>
      <c r="G2911" s="7" t="s">
        <v>1006</v>
      </c>
      <c r="H2911" s="7" t="s">
        <v>376</v>
      </c>
      <c r="I2911" s="7" t="s">
        <v>377</v>
      </c>
      <c r="J2911" s="6" t="s">
        <v>553</v>
      </c>
      <c r="K2911" s="1">
        <v>72000</v>
      </c>
      <c r="L2911" s="1">
        <v>72000</v>
      </c>
      <c r="M2911" s="1">
        <v>72000</v>
      </c>
      <c r="N2911" s="2">
        <v>1.80280555555556</v>
      </c>
      <c r="O2911" s="2">
        <v>1.80280555555556</v>
      </c>
      <c r="P2911" s="16">
        <v>1.39120830833333</v>
      </c>
    </row>
    <row r="2912" spans="1:16" x14ac:dyDescent="0.35">
      <c r="A2912" s="23" t="str">
        <f t="shared" si="92"/>
        <v>07</v>
      </c>
      <c r="B2912" s="23">
        <f t="shared" si="93"/>
        <v>1021924</v>
      </c>
      <c r="C2912" s="6" t="s">
        <v>1320</v>
      </c>
      <c r="D2912" s="7" t="s">
        <v>1096</v>
      </c>
      <c r="E2912" s="7" t="s">
        <v>15</v>
      </c>
      <c r="F2912" s="7" t="s">
        <v>1075</v>
      </c>
      <c r="G2912" s="7" t="s">
        <v>1003</v>
      </c>
      <c r="H2912" s="7" t="s">
        <v>202</v>
      </c>
      <c r="I2912" s="7" t="s">
        <v>203</v>
      </c>
      <c r="J2912" s="6" t="s">
        <v>553</v>
      </c>
      <c r="K2912" s="1">
        <v>0</v>
      </c>
      <c r="L2912" s="1">
        <v>40000</v>
      </c>
      <c r="M2912" s="1">
        <v>22000</v>
      </c>
      <c r="N2912" s="2">
        <v>0</v>
      </c>
      <c r="O2912" s="2">
        <v>4.0172499999999998</v>
      </c>
      <c r="P2912" s="16">
        <v>3.6605534272727298</v>
      </c>
    </row>
    <row r="2913" spans="1:16" x14ac:dyDescent="0.35">
      <c r="A2913" s="23" t="str">
        <f t="shared" si="92"/>
        <v>07</v>
      </c>
      <c r="B2913" s="23">
        <f t="shared" si="93"/>
        <v>1022561</v>
      </c>
      <c r="C2913" s="6" t="s">
        <v>1320</v>
      </c>
      <c r="D2913" s="7" t="s">
        <v>1096</v>
      </c>
      <c r="E2913" s="7" t="s">
        <v>15</v>
      </c>
      <c r="F2913" s="7" t="s">
        <v>1075</v>
      </c>
      <c r="G2913" s="7" t="s">
        <v>1003</v>
      </c>
      <c r="H2913" s="7" t="s">
        <v>311</v>
      </c>
      <c r="I2913" s="7" t="s">
        <v>312</v>
      </c>
      <c r="J2913" s="6" t="s">
        <v>553</v>
      </c>
      <c r="K2913" s="1">
        <v>0</v>
      </c>
      <c r="L2913" s="1">
        <v>5000</v>
      </c>
      <c r="M2913" s="1">
        <v>5000</v>
      </c>
      <c r="N2913" s="2">
        <v>0</v>
      </c>
      <c r="O2913" s="2">
        <v>3.9396</v>
      </c>
      <c r="P2913" s="16">
        <v>3.66055288</v>
      </c>
    </row>
    <row r="2914" spans="1:16" x14ac:dyDescent="0.35">
      <c r="A2914" s="23" t="str">
        <f t="shared" si="92"/>
        <v>07</v>
      </c>
      <c r="B2914" s="23">
        <f t="shared" si="93"/>
        <v>1022989</v>
      </c>
      <c r="C2914" s="6" t="s">
        <v>1320</v>
      </c>
      <c r="D2914" s="7" t="s">
        <v>1096</v>
      </c>
      <c r="E2914" s="7" t="s">
        <v>15</v>
      </c>
      <c r="F2914" s="7" t="s">
        <v>1075</v>
      </c>
      <c r="G2914" s="7" t="s">
        <v>1003</v>
      </c>
      <c r="H2914" s="7" t="s">
        <v>402</v>
      </c>
      <c r="I2914" s="7" t="s">
        <v>403</v>
      </c>
      <c r="J2914" s="6" t="s">
        <v>553</v>
      </c>
      <c r="K2914" s="1">
        <v>20000</v>
      </c>
      <c r="L2914" s="1">
        <v>20000</v>
      </c>
      <c r="M2914" s="1">
        <v>20000</v>
      </c>
      <c r="N2914" s="2">
        <v>3.9784000000000002</v>
      </c>
      <c r="O2914" s="2">
        <v>3.9784000000000002</v>
      </c>
      <c r="P2914" s="16">
        <v>3.70687195</v>
      </c>
    </row>
    <row r="2915" spans="1:16" x14ac:dyDescent="0.35">
      <c r="A2915" s="23" t="str">
        <f t="shared" si="92"/>
        <v>07</v>
      </c>
      <c r="B2915" s="23">
        <f t="shared" si="93"/>
        <v>1023102</v>
      </c>
      <c r="C2915" s="6" t="s">
        <v>1320</v>
      </c>
      <c r="D2915" s="7" t="s">
        <v>1096</v>
      </c>
      <c r="E2915" s="7" t="s">
        <v>15</v>
      </c>
      <c r="F2915" s="7" t="s">
        <v>1075</v>
      </c>
      <c r="G2915" s="7" t="s">
        <v>1003</v>
      </c>
      <c r="H2915" s="7" t="s">
        <v>496</v>
      </c>
      <c r="I2915" s="7" t="s">
        <v>497</v>
      </c>
      <c r="J2915" s="6" t="s">
        <v>553</v>
      </c>
      <c r="K2915" s="1">
        <v>0</v>
      </c>
      <c r="L2915" s="1">
        <v>20000</v>
      </c>
      <c r="M2915" s="1">
        <v>20000</v>
      </c>
      <c r="N2915" s="2">
        <v>0</v>
      </c>
      <c r="O2915" s="2">
        <v>3.9784000000000002</v>
      </c>
      <c r="P2915" s="16">
        <v>3.6605532599999999</v>
      </c>
    </row>
    <row r="2916" spans="1:16" x14ac:dyDescent="0.35">
      <c r="A2916" s="23" t="str">
        <f t="shared" si="92"/>
        <v>07</v>
      </c>
      <c r="B2916" s="23">
        <f t="shared" si="93"/>
        <v>1022863</v>
      </c>
      <c r="C2916" s="6" t="s">
        <v>1320</v>
      </c>
      <c r="D2916" s="7" t="s">
        <v>1096</v>
      </c>
      <c r="E2916" s="7" t="s">
        <v>15</v>
      </c>
      <c r="F2916" s="7" t="s">
        <v>1075</v>
      </c>
      <c r="G2916" s="7" t="s">
        <v>1011</v>
      </c>
      <c r="H2916" s="7" t="s">
        <v>361</v>
      </c>
      <c r="I2916" s="7" t="s">
        <v>362</v>
      </c>
      <c r="J2916" s="6" t="s">
        <v>553</v>
      </c>
      <c r="K2916" s="1">
        <v>0</v>
      </c>
      <c r="L2916" s="1">
        <v>44000</v>
      </c>
      <c r="M2916" s="1">
        <v>44000</v>
      </c>
      <c r="N2916" s="2">
        <v>0</v>
      </c>
      <c r="O2916" s="2">
        <v>4.0172499999999998</v>
      </c>
      <c r="P2916" s="16">
        <v>3.7475768318181801</v>
      </c>
    </row>
    <row r="2917" spans="1:16" x14ac:dyDescent="0.35">
      <c r="A2917" s="23" t="str">
        <f t="shared" si="92"/>
        <v>07</v>
      </c>
      <c r="B2917" s="23">
        <f t="shared" si="93"/>
        <v>1022864</v>
      </c>
      <c r="C2917" s="6" t="s">
        <v>1320</v>
      </c>
      <c r="D2917" s="7" t="s">
        <v>1096</v>
      </c>
      <c r="E2917" s="7" t="s">
        <v>15</v>
      </c>
      <c r="F2917" s="7" t="s">
        <v>1075</v>
      </c>
      <c r="G2917" s="7" t="s">
        <v>1011</v>
      </c>
      <c r="H2917" s="7" t="s">
        <v>363</v>
      </c>
      <c r="I2917" s="7" t="s">
        <v>364</v>
      </c>
      <c r="J2917" s="6" t="s">
        <v>553</v>
      </c>
      <c r="K2917" s="1">
        <v>96000</v>
      </c>
      <c r="L2917" s="1">
        <v>96000</v>
      </c>
      <c r="M2917" s="1">
        <v>96500</v>
      </c>
      <c r="N2917" s="2">
        <v>4.0172499999999998</v>
      </c>
      <c r="O2917" s="2">
        <v>4.0172499999999998</v>
      </c>
      <c r="P2917" s="16">
        <v>3.7378580725388599</v>
      </c>
    </row>
    <row r="2918" spans="1:16" x14ac:dyDescent="0.35">
      <c r="A2918" s="23" t="str">
        <f t="shared" si="92"/>
        <v>07</v>
      </c>
      <c r="B2918" s="23">
        <f t="shared" si="93"/>
        <v>1023123</v>
      </c>
      <c r="C2918" s="6" t="s">
        <v>1320</v>
      </c>
      <c r="D2918" s="7" t="s">
        <v>1096</v>
      </c>
      <c r="E2918" s="7" t="s">
        <v>15</v>
      </c>
      <c r="F2918" s="7" t="s">
        <v>1075</v>
      </c>
      <c r="G2918" s="7" t="s">
        <v>1011</v>
      </c>
      <c r="H2918" s="7" t="s">
        <v>420</v>
      </c>
      <c r="I2918" s="7" t="s">
        <v>421</v>
      </c>
      <c r="J2918" s="6" t="s">
        <v>553</v>
      </c>
      <c r="K2918" s="1">
        <v>3000</v>
      </c>
      <c r="L2918" s="1">
        <v>3000</v>
      </c>
      <c r="M2918" s="1">
        <v>3000</v>
      </c>
      <c r="N2918" s="2">
        <v>4.0949999999999998</v>
      </c>
      <c r="O2918" s="2">
        <v>4.0949999999999998</v>
      </c>
      <c r="P2918" s="16">
        <v>3.8618800000000002</v>
      </c>
    </row>
    <row r="2919" spans="1:16" x14ac:dyDescent="0.35">
      <c r="A2919" s="23" t="str">
        <f t="shared" si="92"/>
        <v>07</v>
      </c>
      <c r="B2919" s="23">
        <f t="shared" si="93"/>
        <v>1012326</v>
      </c>
      <c r="C2919" s="6" t="s">
        <v>1320</v>
      </c>
      <c r="D2919" s="7" t="s">
        <v>1096</v>
      </c>
      <c r="E2919" s="7" t="s">
        <v>15</v>
      </c>
      <c r="F2919" s="7" t="s">
        <v>1065</v>
      </c>
      <c r="G2919" s="7" t="s">
        <v>989</v>
      </c>
      <c r="H2919" s="7" t="s">
        <v>772</v>
      </c>
      <c r="I2919" s="7" t="s">
        <v>773</v>
      </c>
      <c r="J2919" s="6" t="s">
        <v>658</v>
      </c>
      <c r="K2919" s="1">
        <v>3301</v>
      </c>
      <c r="L2919" s="1"/>
      <c r="M2919" s="1"/>
      <c r="N2919" s="2">
        <v>2.3826113299000302</v>
      </c>
      <c r="O2919" s="2"/>
      <c r="P2919" s="16"/>
    </row>
    <row r="2920" spans="1:16" x14ac:dyDescent="0.35">
      <c r="A2920" s="23" t="str">
        <f t="shared" si="92"/>
        <v>07</v>
      </c>
      <c r="B2920" s="23">
        <f t="shared" si="93"/>
        <v>1022751</v>
      </c>
      <c r="C2920" s="6" t="s">
        <v>1320</v>
      </c>
      <c r="D2920" s="7" t="s">
        <v>1096</v>
      </c>
      <c r="E2920" s="7" t="s">
        <v>15</v>
      </c>
      <c r="F2920" s="7" t="s">
        <v>1077</v>
      </c>
      <c r="G2920" s="7" t="s">
        <v>1023</v>
      </c>
      <c r="H2920" s="7" t="s">
        <v>340</v>
      </c>
      <c r="I2920" s="7" t="s">
        <v>341</v>
      </c>
      <c r="J2920" s="6" t="s">
        <v>553</v>
      </c>
      <c r="K2920" s="1">
        <v>30000</v>
      </c>
      <c r="L2920" s="1">
        <v>30000</v>
      </c>
      <c r="M2920" s="1">
        <v>30000</v>
      </c>
      <c r="N2920" s="2">
        <v>2.6654</v>
      </c>
      <c r="O2920" s="2">
        <v>2.6654</v>
      </c>
      <c r="P2920" s="16">
        <v>3.7275261366666701</v>
      </c>
    </row>
    <row r="2921" spans="1:16" x14ac:dyDescent="0.35">
      <c r="A2921" s="23" t="str">
        <f t="shared" si="92"/>
        <v>07</v>
      </c>
      <c r="B2921" s="23">
        <f t="shared" si="93"/>
        <v>1021936</v>
      </c>
      <c r="C2921" s="6" t="s">
        <v>1320</v>
      </c>
      <c r="D2921" s="7" t="s">
        <v>1096</v>
      </c>
      <c r="E2921" s="7" t="s">
        <v>15</v>
      </c>
      <c r="F2921" s="7" t="s">
        <v>1077</v>
      </c>
      <c r="G2921" s="7" t="s">
        <v>1005</v>
      </c>
      <c r="H2921" s="7" t="s">
        <v>208</v>
      </c>
      <c r="I2921" s="7" t="s">
        <v>209</v>
      </c>
      <c r="J2921" s="6" t="s">
        <v>553</v>
      </c>
      <c r="K2921" s="1">
        <v>456000</v>
      </c>
      <c r="L2921" s="1">
        <v>456000</v>
      </c>
      <c r="M2921" s="1">
        <v>456000</v>
      </c>
      <c r="N2921" s="2">
        <v>2.9762105263157901</v>
      </c>
      <c r="O2921" s="2">
        <v>2.9762105263157901</v>
      </c>
      <c r="P2921" s="16">
        <v>2.78325667280702</v>
      </c>
    </row>
    <row r="2922" spans="1:16" x14ac:dyDescent="0.35">
      <c r="A2922" s="23" t="str">
        <f t="shared" si="92"/>
        <v>07</v>
      </c>
      <c r="B2922" s="23">
        <f t="shared" si="93"/>
        <v>1022515</v>
      </c>
      <c r="C2922" s="6" t="s">
        <v>1320</v>
      </c>
      <c r="D2922" s="7" t="s">
        <v>1096</v>
      </c>
      <c r="E2922" s="7" t="s">
        <v>15</v>
      </c>
      <c r="F2922" s="7" t="s">
        <v>1082</v>
      </c>
      <c r="G2922" s="7" t="s">
        <v>1014</v>
      </c>
      <c r="H2922" s="7" t="s">
        <v>307</v>
      </c>
      <c r="I2922" s="7" t="s">
        <v>308</v>
      </c>
      <c r="J2922" s="6" t="s">
        <v>553</v>
      </c>
      <c r="K2922" s="1">
        <v>0</v>
      </c>
      <c r="L2922" s="1">
        <v>5000</v>
      </c>
      <c r="M2922" s="1">
        <v>5000</v>
      </c>
      <c r="N2922" s="2">
        <v>0</v>
      </c>
      <c r="O2922" s="2">
        <v>5.0274000000000001</v>
      </c>
      <c r="P2922" s="16">
        <v>3.8308758799999998</v>
      </c>
    </row>
    <row r="2923" spans="1:16" x14ac:dyDescent="0.35">
      <c r="A2923" s="23" t="str">
        <f t="shared" si="92"/>
        <v>07</v>
      </c>
      <c r="B2923" s="23">
        <f t="shared" si="93"/>
        <v>1022621</v>
      </c>
      <c r="C2923" s="6" t="s">
        <v>1320</v>
      </c>
      <c r="D2923" s="7" t="s">
        <v>1096</v>
      </c>
      <c r="E2923" s="7" t="s">
        <v>15</v>
      </c>
      <c r="F2923" s="7" t="s">
        <v>1082</v>
      </c>
      <c r="G2923" s="7" t="s">
        <v>1013</v>
      </c>
      <c r="H2923" s="7" t="s">
        <v>322</v>
      </c>
      <c r="I2923" s="7" t="s">
        <v>323</v>
      </c>
      <c r="J2923" s="6" t="s">
        <v>553</v>
      </c>
      <c r="K2923" s="1">
        <v>40000</v>
      </c>
      <c r="L2923" s="1">
        <v>40000</v>
      </c>
      <c r="M2923" s="1">
        <v>40000</v>
      </c>
      <c r="N2923" s="2">
        <v>5.0273500000000002</v>
      </c>
      <c r="O2923" s="2">
        <v>5.0273500000000002</v>
      </c>
      <c r="P2923" s="16">
        <v>3.7544473324999998</v>
      </c>
    </row>
    <row r="2924" spans="1:16" x14ac:dyDescent="0.35">
      <c r="A2924" s="23" t="str">
        <f t="shared" si="92"/>
        <v>07</v>
      </c>
      <c r="B2924" s="23">
        <f t="shared" si="93"/>
        <v>1022865</v>
      </c>
      <c r="C2924" s="6" t="s">
        <v>1320</v>
      </c>
      <c r="D2924" s="7" t="s">
        <v>1096</v>
      </c>
      <c r="E2924" s="7" t="s">
        <v>15</v>
      </c>
      <c r="F2924" s="7" t="s">
        <v>1082</v>
      </c>
      <c r="G2924" s="7" t="s">
        <v>1013</v>
      </c>
      <c r="H2924" s="7" t="s">
        <v>365</v>
      </c>
      <c r="I2924" s="7" t="s">
        <v>366</v>
      </c>
      <c r="J2924" s="6" t="s">
        <v>553</v>
      </c>
      <c r="K2924" s="1">
        <v>50000</v>
      </c>
      <c r="L2924" s="1">
        <v>25000</v>
      </c>
      <c r="M2924" s="1">
        <v>25000</v>
      </c>
      <c r="N2924" s="2">
        <v>5.2604600000000001</v>
      </c>
      <c r="O2924" s="2">
        <v>5.26044</v>
      </c>
      <c r="P2924" s="16">
        <v>3.7092918159999999</v>
      </c>
    </row>
    <row r="2925" spans="1:16" x14ac:dyDescent="0.35">
      <c r="A2925" s="23" t="str">
        <f t="shared" si="92"/>
        <v>07</v>
      </c>
      <c r="B2925" s="23">
        <f t="shared" si="93"/>
        <v>1022866</v>
      </c>
      <c r="C2925" s="6" t="s">
        <v>1320</v>
      </c>
      <c r="D2925" s="7" t="s">
        <v>1096</v>
      </c>
      <c r="E2925" s="7" t="s">
        <v>15</v>
      </c>
      <c r="F2925" s="7" t="s">
        <v>1082</v>
      </c>
      <c r="G2925" s="7" t="s">
        <v>1013</v>
      </c>
      <c r="H2925" s="7" t="s">
        <v>367</v>
      </c>
      <c r="I2925" s="7" t="s">
        <v>368</v>
      </c>
      <c r="J2925" s="6" t="s">
        <v>553</v>
      </c>
      <c r="K2925" s="1">
        <v>50000</v>
      </c>
      <c r="L2925" s="1">
        <v>25000</v>
      </c>
      <c r="M2925" s="1">
        <v>25000</v>
      </c>
      <c r="N2925" s="2">
        <v>5.2604600000000001</v>
      </c>
      <c r="O2925" s="2">
        <v>5.26044</v>
      </c>
      <c r="P2925" s="16">
        <v>3.7440620080000002</v>
      </c>
    </row>
    <row r="2926" spans="1:16" x14ac:dyDescent="0.35">
      <c r="A2926" s="23" t="str">
        <f t="shared" si="92"/>
        <v>07</v>
      </c>
      <c r="B2926" s="23">
        <f t="shared" si="93"/>
        <v>1022128</v>
      </c>
      <c r="C2926" s="6" t="s">
        <v>1320</v>
      </c>
      <c r="D2926" s="7" t="s">
        <v>1096</v>
      </c>
      <c r="E2926" s="7" t="s">
        <v>15</v>
      </c>
      <c r="F2926" s="7" t="s">
        <v>1076</v>
      </c>
      <c r="G2926" s="7" t="s">
        <v>1004</v>
      </c>
      <c r="H2926" s="7" t="s">
        <v>234</v>
      </c>
      <c r="I2926" s="7" t="s">
        <v>235</v>
      </c>
      <c r="J2926" s="6" t="s">
        <v>553</v>
      </c>
      <c r="K2926" s="1">
        <v>1857</v>
      </c>
      <c r="L2926" s="1">
        <v>15000</v>
      </c>
      <c r="M2926" s="1"/>
      <c r="N2926" s="2">
        <v>3.8233710285406599</v>
      </c>
      <c r="O2926" s="2">
        <v>3.823</v>
      </c>
      <c r="P2926" s="16"/>
    </row>
    <row r="2927" spans="1:16" x14ac:dyDescent="0.35">
      <c r="A2927" s="23" t="str">
        <f t="shared" si="92"/>
        <v>07</v>
      </c>
      <c r="B2927" s="23">
        <f t="shared" si="93"/>
        <v>1022141</v>
      </c>
      <c r="C2927" s="6" t="s">
        <v>1320</v>
      </c>
      <c r="D2927" s="7" t="s">
        <v>1096</v>
      </c>
      <c r="E2927" s="7" t="s">
        <v>15</v>
      </c>
      <c r="F2927" s="7" t="s">
        <v>1076</v>
      </c>
      <c r="G2927" s="7" t="s">
        <v>1004</v>
      </c>
      <c r="H2927" s="7" t="s">
        <v>236</v>
      </c>
      <c r="I2927" s="7" t="s">
        <v>237</v>
      </c>
      <c r="J2927" s="6" t="s">
        <v>553</v>
      </c>
      <c r="K2927" s="1">
        <v>52177</v>
      </c>
      <c r="L2927" s="1">
        <v>60000</v>
      </c>
      <c r="M2927" s="1">
        <v>60000</v>
      </c>
      <c r="N2927" s="2">
        <v>3.8230063054602601</v>
      </c>
      <c r="O2927" s="2">
        <v>3.823</v>
      </c>
      <c r="P2927" s="16">
        <v>3.729101955</v>
      </c>
    </row>
    <row r="2928" spans="1:16" x14ac:dyDescent="0.35">
      <c r="A2928" s="23" t="str">
        <f t="shared" si="92"/>
        <v>07</v>
      </c>
      <c r="B2928" s="23">
        <f t="shared" si="93"/>
        <v>1022142</v>
      </c>
      <c r="C2928" s="6" t="s">
        <v>1320</v>
      </c>
      <c r="D2928" s="7" t="s">
        <v>1096</v>
      </c>
      <c r="E2928" s="7" t="s">
        <v>15</v>
      </c>
      <c r="F2928" s="7" t="s">
        <v>1076</v>
      </c>
      <c r="G2928" s="7" t="s">
        <v>1004</v>
      </c>
      <c r="H2928" s="7" t="s">
        <v>238</v>
      </c>
      <c r="I2928" s="7" t="s">
        <v>239</v>
      </c>
      <c r="J2928" s="6" t="s">
        <v>553</v>
      </c>
      <c r="K2928" s="1">
        <v>15000</v>
      </c>
      <c r="L2928" s="1">
        <v>15000</v>
      </c>
      <c r="M2928" s="1">
        <v>15000</v>
      </c>
      <c r="N2928" s="2">
        <v>3.823</v>
      </c>
      <c r="O2928" s="2">
        <v>3.823</v>
      </c>
      <c r="P2928" s="16">
        <v>3.8102108933333301</v>
      </c>
    </row>
    <row r="2929" spans="1:16" x14ac:dyDescent="0.35">
      <c r="A2929" s="23" t="str">
        <f t="shared" si="92"/>
        <v>07</v>
      </c>
      <c r="B2929" s="23">
        <f t="shared" si="93"/>
        <v>1022398</v>
      </c>
      <c r="C2929" s="6" t="s">
        <v>1320</v>
      </c>
      <c r="D2929" s="7" t="s">
        <v>1096</v>
      </c>
      <c r="E2929" s="7" t="s">
        <v>15</v>
      </c>
      <c r="F2929" s="7" t="s">
        <v>1076</v>
      </c>
      <c r="G2929" s="7" t="s">
        <v>1004</v>
      </c>
      <c r="H2929" s="7" t="s">
        <v>293</v>
      </c>
      <c r="I2929" s="7" t="s">
        <v>294</v>
      </c>
      <c r="J2929" s="6" t="s">
        <v>553</v>
      </c>
      <c r="K2929" s="1">
        <v>4673</v>
      </c>
      <c r="L2929" s="1">
        <v>40000</v>
      </c>
      <c r="M2929" s="1">
        <v>40000</v>
      </c>
      <c r="N2929" s="2">
        <v>3.8225979028461401</v>
      </c>
      <c r="O2929" s="2">
        <v>3.823</v>
      </c>
      <c r="P2929" s="16">
        <v>3.7238839375000001</v>
      </c>
    </row>
    <row r="2930" spans="1:16" x14ac:dyDescent="0.35">
      <c r="A2930" s="23" t="str">
        <f t="shared" si="92"/>
        <v>07</v>
      </c>
      <c r="B2930" s="23">
        <f t="shared" si="93"/>
        <v>1022293</v>
      </c>
      <c r="C2930" s="6" t="s">
        <v>1320</v>
      </c>
      <c r="D2930" s="7" t="s">
        <v>1096</v>
      </c>
      <c r="E2930" s="7" t="s">
        <v>15</v>
      </c>
      <c r="F2930" s="7" t="s">
        <v>1083</v>
      </c>
      <c r="G2930" s="7" t="s">
        <v>1015</v>
      </c>
      <c r="H2930" s="7" t="s">
        <v>269</v>
      </c>
      <c r="I2930" s="7" t="s">
        <v>270</v>
      </c>
      <c r="J2930" s="6" t="s">
        <v>553</v>
      </c>
      <c r="K2930" s="1">
        <v>2536</v>
      </c>
      <c r="L2930" s="1">
        <v>2536</v>
      </c>
      <c r="M2930" s="1">
        <v>2500</v>
      </c>
      <c r="N2930" s="2">
        <v>6.1928233438485796</v>
      </c>
      <c r="O2930" s="2">
        <v>6.1928233438485796</v>
      </c>
      <c r="P2930" s="16">
        <v>3.7076524000000002</v>
      </c>
    </row>
    <row r="2931" spans="1:16" x14ac:dyDescent="0.35">
      <c r="A2931" s="23" t="str">
        <f t="shared" si="92"/>
        <v>07</v>
      </c>
      <c r="B2931" s="23">
        <f t="shared" si="93"/>
        <v>1021944</v>
      </c>
      <c r="C2931" s="6" t="s">
        <v>1320</v>
      </c>
      <c r="D2931" s="7" t="s">
        <v>1096</v>
      </c>
      <c r="E2931" s="7" t="s">
        <v>15</v>
      </c>
      <c r="F2931" s="7" t="s">
        <v>1081</v>
      </c>
      <c r="G2931" s="7" t="s">
        <v>1037</v>
      </c>
      <c r="H2931" s="7" t="s">
        <v>558</v>
      </c>
      <c r="I2931" s="7" t="s">
        <v>559</v>
      </c>
      <c r="J2931" s="6" t="s">
        <v>553</v>
      </c>
      <c r="K2931" s="1">
        <v>3000</v>
      </c>
      <c r="L2931" s="1">
        <v>3000</v>
      </c>
      <c r="M2931" s="1">
        <v>3000</v>
      </c>
      <c r="N2931" s="2">
        <v>3.4733333333333301</v>
      </c>
      <c r="O2931" s="2">
        <v>3.4733333333333301</v>
      </c>
      <c r="P2931" s="16">
        <v>2.5794999999999999</v>
      </c>
    </row>
    <row r="2932" spans="1:16" x14ac:dyDescent="0.35">
      <c r="A2932" s="23" t="str">
        <f t="shared" si="92"/>
        <v>07</v>
      </c>
      <c r="B2932" s="23">
        <f t="shared" si="93"/>
        <v>1021987</v>
      </c>
      <c r="C2932" s="6" t="s">
        <v>1320</v>
      </c>
      <c r="D2932" s="7" t="s">
        <v>1096</v>
      </c>
      <c r="E2932" s="7" t="s">
        <v>15</v>
      </c>
      <c r="F2932" s="7" t="s">
        <v>1069</v>
      </c>
      <c r="G2932" s="7" t="s">
        <v>1016</v>
      </c>
      <c r="H2932" s="7" t="s">
        <v>217</v>
      </c>
      <c r="I2932" s="7" t="s">
        <v>218</v>
      </c>
      <c r="J2932" s="6" t="s">
        <v>553</v>
      </c>
      <c r="K2932" s="1">
        <v>5445</v>
      </c>
      <c r="L2932" s="1">
        <v>10000</v>
      </c>
      <c r="M2932" s="1">
        <v>10000</v>
      </c>
      <c r="N2932" s="2">
        <v>4.9417814508723596</v>
      </c>
      <c r="O2932" s="2">
        <v>4.9419000000000004</v>
      </c>
      <c r="P2932" s="16">
        <v>3.52241633</v>
      </c>
    </row>
    <row r="2933" spans="1:16" x14ac:dyDescent="0.35">
      <c r="A2933" s="23" t="str">
        <f t="shared" si="92"/>
        <v>07</v>
      </c>
      <c r="B2933" s="23">
        <f t="shared" si="93"/>
        <v>1022413</v>
      </c>
      <c r="C2933" s="6" t="s">
        <v>1320</v>
      </c>
      <c r="D2933" s="7" t="s">
        <v>1096</v>
      </c>
      <c r="E2933" s="7" t="s">
        <v>15</v>
      </c>
      <c r="F2933" s="7" t="s">
        <v>1069</v>
      </c>
      <c r="G2933" s="7" t="s">
        <v>1026</v>
      </c>
      <c r="H2933" s="7" t="s">
        <v>517</v>
      </c>
      <c r="I2933" s="7" t="s">
        <v>518</v>
      </c>
      <c r="J2933" s="6" t="s">
        <v>553</v>
      </c>
      <c r="K2933" s="1">
        <v>3000</v>
      </c>
      <c r="L2933" s="1">
        <v>0</v>
      </c>
      <c r="M2933" s="1"/>
      <c r="N2933" s="2">
        <v>1.3676666666666699</v>
      </c>
      <c r="O2933" s="2">
        <v>0</v>
      </c>
      <c r="P2933" s="16"/>
    </row>
    <row r="2934" spans="1:16" x14ac:dyDescent="0.35">
      <c r="A2934" s="23" t="str">
        <f t="shared" si="92"/>
        <v>08</v>
      </c>
      <c r="B2934" s="23">
        <f t="shared" si="93"/>
        <v>1022709</v>
      </c>
      <c r="C2934" s="6" t="s">
        <v>1373</v>
      </c>
      <c r="D2934" s="7" t="s">
        <v>1095</v>
      </c>
      <c r="E2934" s="7" t="s">
        <v>662</v>
      </c>
      <c r="F2934" s="7" t="s">
        <v>1076</v>
      </c>
      <c r="G2934" s="7" t="s">
        <v>1022</v>
      </c>
      <c r="H2934" s="7" t="s">
        <v>502</v>
      </c>
      <c r="I2934" s="7" t="s">
        <v>503</v>
      </c>
      <c r="J2934" s="6" t="s">
        <v>553</v>
      </c>
      <c r="K2934" s="1"/>
      <c r="L2934" s="1"/>
      <c r="M2934" s="1">
        <v>24000</v>
      </c>
      <c r="N2934" s="2"/>
      <c r="O2934" s="2"/>
      <c r="P2934" s="16">
        <v>2.9666666666666699</v>
      </c>
    </row>
    <row r="2935" spans="1:16" x14ac:dyDescent="0.35">
      <c r="A2935" s="23" t="str">
        <f t="shared" si="92"/>
        <v>08</v>
      </c>
      <c r="B2935" s="23">
        <f t="shared" si="93"/>
        <v>1030744</v>
      </c>
      <c r="C2935" s="6" t="s">
        <v>1373</v>
      </c>
      <c r="D2935" s="7" t="s">
        <v>1095</v>
      </c>
      <c r="E2935" s="7" t="s">
        <v>9</v>
      </c>
      <c r="F2935" s="7" t="s">
        <v>1065</v>
      </c>
      <c r="G2935" s="7" t="s">
        <v>1061</v>
      </c>
      <c r="H2935" s="7" t="s">
        <v>952</v>
      </c>
      <c r="I2935" s="7" t="s">
        <v>953</v>
      </c>
      <c r="J2935" s="6" t="s">
        <v>659</v>
      </c>
      <c r="K2935" s="1">
        <v>7665</v>
      </c>
      <c r="L2935" s="1"/>
      <c r="M2935" s="1"/>
      <c r="N2935" s="2">
        <v>0</v>
      </c>
      <c r="O2935" s="2"/>
      <c r="P2935" s="16"/>
    </row>
    <row r="2936" spans="1:16" x14ac:dyDescent="0.35">
      <c r="A2936" s="23" t="str">
        <f t="shared" si="92"/>
        <v>08</v>
      </c>
      <c r="B2936" s="23">
        <f t="shared" si="93"/>
        <v>1030498</v>
      </c>
      <c r="C2936" s="6" t="s">
        <v>1373</v>
      </c>
      <c r="D2936" s="7" t="s">
        <v>1095</v>
      </c>
      <c r="E2936" s="7" t="s">
        <v>9</v>
      </c>
      <c r="F2936" s="7" t="s">
        <v>1065</v>
      </c>
      <c r="G2936" s="7" t="s">
        <v>981</v>
      </c>
      <c r="H2936" s="7" t="s">
        <v>905</v>
      </c>
      <c r="I2936" s="7" t="s">
        <v>906</v>
      </c>
      <c r="J2936" s="6" t="s">
        <v>659</v>
      </c>
      <c r="K2936" s="1">
        <v>16117</v>
      </c>
      <c r="L2936" s="1"/>
      <c r="M2936" s="1"/>
      <c r="N2936" s="2">
        <v>0.77533039647577096</v>
      </c>
      <c r="O2936" s="2"/>
      <c r="P2936" s="16"/>
    </row>
    <row r="2937" spans="1:16" x14ac:dyDescent="0.35">
      <c r="A2937" s="23" t="str">
        <f t="shared" si="92"/>
        <v>08</v>
      </c>
      <c r="B2937" s="23">
        <f t="shared" si="93"/>
        <v>1030544</v>
      </c>
      <c r="C2937" s="6" t="s">
        <v>1373</v>
      </c>
      <c r="D2937" s="7" t="s">
        <v>1095</v>
      </c>
      <c r="E2937" s="7" t="s">
        <v>9</v>
      </c>
      <c r="F2937" s="7" t="s">
        <v>1065</v>
      </c>
      <c r="G2937" s="7" t="s">
        <v>981</v>
      </c>
      <c r="H2937" s="7" t="s">
        <v>1269</v>
      </c>
      <c r="I2937" s="7" t="s">
        <v>1270</v>
      </c>
      <c r="J2937" s="6" t="s">
        <v>659</v>
      </c>
      <c r="K2937" s="1">
        <v>8671</v>
      </c>
      <c r="L2937" s="1"/>
      <c r="M2937" s="1"/>
      <c r="N2937" s="2">
        <v>0.97532003229154596</v>
      </c>
      <c r="O2937" s="2"/>
      <c r="P2937" s="16"/>
    </row>
    <row r="2938" spans="1:16" x14ac:dyDescent="0.35">
      <c r="A2938" s="23" t="str">
        <f t="shared" si="92"/>
        <v>08</v>
      </c>
      <c r="B2938" s="23">
        <f t="shared" si="93"/>
        <v>1030720</v>
      </c>
      <c r="C2938" s="6" t="s">
        <v>1373</v>
      </c>
      <c r="D2938" s="7" t="s">
        <v>1095</v>
      </c>
      <c r="E2938" s="7" t="s">
        <v>9</v>
      </c>
      <c r="F2938" s="7" t="s">
        <v>1081</v>
      </c>
      <c r="G2938" s="7" t="s">
        <v>1050</v>
      </c>
      <c r="H2938" s="7" t="s">
        <v>942</v>
      </c>
      <c r="I2938" s="7" t="s">
        <v>943</v>
      </c>
      <c r="J2938" s="6" t="s">
        <v>659</v>
      </c>
      <c r="K2938" s="1">
        <v>24000</v>
      </c>
      <c r="L2938" s="1"/>
      <c r="M2938" s="1"/>
      <c r="N2938" s="2">
        <v>0.17533333333333301</v>
      </c>
      <c r="O2938" s="2"/>
      <c r="P2938" s="16"/>
    </row>
    <row r="2939" spans="1:16" x14ac:dyDescent="0.35">
      <c r="A2939" s="23" t="str">
        <f t="shared" si="92"/>
        <v>08</v>
      </c>
      <c r="B2939" s="23">
        <f t="shared" si="93"/>
        <v>1030355</v>
      </c>
      <c r="C2939" s="6" t="s">
        <v>1373</v>
      </c>
      <c r="D2939" s="7" t="s">
        <v>1095</v>
      </c>
      <c r="E2939" s="7" t="s">
        <v>9</v>
      </c>
      <c r="F2939" s="7" t="s">
        <v>1092</v>
      </c>
      <c r="G2939" s="7" t="s">
        <v>1055</v>
      </c>
      <c r="H2939" s="7" t="s">
        <v>875</v>
      </c>
      <c r="I2939" s="7" t="s">
        <v>876</v>
      </c>
      <c r="J2939" s="6" t="s">
        <v>659</v>
      </c>
      <c r="K2939" s="1">
        <v>82779</v>
      </c>
      <c r="L2939" s="1"/>
      <c r="M2939" s="1"/>
      <c r="N2939" s="2">
        <v>1.1753343239227301</v>
      </c>
      <c r="O2939" s="2"/>
      <c r="P2939" s="16"/>
    </row>
    <row r="2940" spans="1:16" x14ac:dyDescent="0.35">
      <c r="A2940" s="23" t="str">
        <f t="shared" si="92"/>
        <v>08</v>
      </c>
      <c r="B2940" s="23">
        <f t="shared" si="93"/>
        <v>1022212</v>
      </c>
      <c r="C2940" s="6" t="s">
        <v>1373</v>
      </c>
      <c r="D2940" s="7" t="s">
        <v>1095</v>
      </c>
      <c r="E2940" s="7" t="s">
        <v>10</v>
      </c>
      <c r="F2940" s="7" t="s">
        <v>1087</v>
      </c>
      <c r="G2940" s="7" t="s">
        <v>1034</v>
      </c>
      <c r="H2940" s="7" t="s">
        <v>254</v>
      </c>
      <c r="I2940" s="7" t="s">
        <v>255</v>
      </c>
      <c r="J2940" s="6" t="s">
        <v>553</v>
      </c>
      <c r="K2940" s="1"/>
      <c r="L2940" s="1">
        <v>115712</v>
      </c>
      <c r="M2940" s="1"/>
      <c r="N2940" s="2"/>
      <c r="O2940" s="2">
        <v>0.58999930862831895</v>
      </c>
      <c r="P2940" s="16"/>
    </row>
    <row r="2941" spans="1:16" x14ac:dyDescent="0.35">
      <c r="A2941" s="23" t="str">
        <f t="shared" si="92"/>
        <v>08</v>
      </c>
      <c r="B2941" s="23">
        <f t="shared" si="93"/>
        <v>1012764</v>
      </c>
      <c r="C2941" s="6" t="s">
        <v>1373</v>
      </c>
      <c r="D2941" s="7" t="s">
        <v>1095</v>
      </c>
      <c r="E2941" s="7" t="s">
        <v>10</v>
      </c>
      <c r="F2941" s="7" t="s">
        <v>1063</v>
      </c>
      <c r="G2941" s="7" t="s">
        <v>999</v>
      </c>
      <c r="H2941" s="7" t="s">
        <v>849</v>
      </c>
      <c r="I2941" s="7" t="s">
        <v>850</v>
      </c>
      <c r="J2941" s="6" t="s">
        <v>658</v>
      </c>
      <c r="K2941" s="1">
        <v>135684</v>
      </c>
      <c r="L2941" s="1">
        <v>480000</v>
      </c>
      <c r="M2941" s="1">
        <v>480689</v>
      </c>
      <c r="N2941" s="2">
        <v>0.72980601986969695</v>
      </c>
      <c r="O2941" s="2">
        <v>0.72980208333333296</v>
      </c>
      <c r="P2941" s="16">
        <v>0.74669745781576002</v>
      </c>
    </row>
    <row r="2942" spans="1:16" x14ac:dyDescent="0.35">
      <c r="A2942" s="23" t="str">
        <f t="shared" si="92"/>
        <v>08</v>
      </c>
      <c r="B2942" s="23">
        <f t="shared" si="93"/>
        <v>1030802</v>
      </c>
      <c r="C2942" s="6" t="s">
        <v>1373</v>
      </c>
      <c r="D2942" s="7" t="s">
        <v>1095</v>
      </c>
      <c r="E2942" s="7" t="s">
        <v>10</v>
      </c>
      <c r="F2942" s="7" t="s">
        <v>1063</v>
      </c>
      <c r="G2942" s="7" t="s">
        <v>1063</v>
      </c>
      <c r="H2942" s="7" t="s">
        <v>976</v>
      </c>
      <c r="I2942" s="7" t="s">
        <v>977</v>
      </c>
      <c r="J2942" s="6" t="s">
        <v>659</v>
      </c>
      <c r="K2942" s="1"/>
      <c r="L2942" s="1"/>
      <c r="M2942" s="1">
        <v>96000</v>
      </c>
      <c r="N2942" s="2"/>
      <c r="O2942" s="2"/>
      <c r="P2942" s="16">
        <v>1.26671458333333</v>
      </c>
    </row>
    <row r="2943" spans="1:16" x14ac:dyDescent="0.35">
      <c r="A2943" s="23" t="str">
        <f t="shared" si="92"/>
        <v>08</v>
      </c>
      <c r="B2943" s="23">
        <f t="shared" si="93"/>
        <v>1011105</v>
      </c>
      <c r="C2943" s="6" t="s">
        <v>1373</v>
      </c>
      <c r="D2943" s="7" t="s">
        <v>1095</v>
      </c>
      <c r="E2943" s="7" t="s">
        <v>11</v>
      </c>
      <c r="F2943" s="7" t="s">
        <v>1068</v>
      </c>
      <c r="G2943" s="7" t="s">
        <v>984</v>
      </c>
      <c r="H2943" s="7" t="s">
        <v>675</v>
      </c>
      <c r="I2943" s="7" t="s">
        <v>676</v>
      </c>
      <c r="J2943" s="6" t="s">
        <v>658</v>
      </c>
      <c r="K2943" s="1">
        <v>6000</v>
      </c>
      <c r="L2943" s="1">
        <v>6000</v>
      </c>
      <c r="M2943" s="1"/>
      <c r="N2943" s="2">
        <v>3.08666666666667</v>
      </c>
      <c r="O2943" s="2">
        <v>3.08666666666667</v>
      </c>
      <c r="P2943" s="16"/>
    </row>
    <row r="2944" spans="1:16" x14ac:dyDescent="0.35">
      <c r="A2944" s="23" t="str">
        <f t="shared" si="92"/>
        <v>08</v>
      </c>
      <c r="B2944" s="23">
        <f t="shared" si="93"/>
        <v>1030332</v>
      </c>
      <c r="C2944" s="6" t="s">
        <v>1373</v>
      </c>
      <c r="D2944" s="7" t="s">
        <v>1095</v>
      </c>
      <c r="E2944" s="7" t="s">
        <v>11</v>
      </c>
      <c r="F2944" s="7" t="s">
        <v>1068</v>
      </c>
      <c r="G2944" s="7" t="s">
        <v>994</v>
      </c>
      <c r="H2944" s="7" t="s">
        <v>871</v>
      </c>
      <c r="I2944" s="7" t="s">
        <v>872</v>
      </c>
      <c r="J2944" s="6" t="s">
        <v>659</v>
      </c>
      <c r="K2944" s="1">
        <v>38160</v>
      </c>
      <c r="L2944" s="1"/>
      <c r="M2944" s="1"/>
      <c r="N2944" s="2">
        <v>1.5866614255765199</v>
      </c>
      <c r="O2944" s="2"/>
      <c r="P2944" s="16"/>
    </row>
    <row r="2945" spans="1:16" x14ac:dyDescent="0.35">
      <c r="A2945" s="23" t="str">
        <f t="shared" si="92"/>
        <v>08</v>
      </c>
      <c r="B2945" s="23">
        <f t="shared" si="93"/>
        <v>1030816</v>
      </c>
      <c r="C2945" s="6" t="s">
        <v>1373</v>
      </c>
      <c r="D2945" s="7" t="s">
        <v>1095</v>
      </c>
      <c r="E2945" s="7" t="s">
        <v>11</v>
      </c>
      <c r="F2945" s="7" t="s">
        <v>1068</v>
      </c>
      <c r="G2945" s="7" t="s">
        <v>994</v>
      </c>
      <c r="H2945" s="7" t="s">
        <v>1377</v>
      </c>
      <c r="I2945" s="7" t="s">
        <v>872</v>
      </c>
      <c r="J2945" s="6" t="s">
        <v>659</v>
      </c>
      <c r="K2945" s="1">
        <v>5655</v>
      </c>
      <c r="L2945" s="1"/>
      <c r="M2945" s="1">
        <v>14409</v>
      </c>
      <c r="N2945" s="2">
        <v>1.5299734748010601</v>
      </c>
      <c r="O2945" s="2"/>
      <c r="P2945" s="16">
        <v>1.6</v>
      </c>
    </row>
    <row r="2946" spans="1:16" x14ac:dyDescent="0.35">
      <c r="A2946" s="23" t="str">
        <f t="shared" si="92"/>
        <v>08</v>
      </c>
      <c r="B2946" s="23">
        <f t="shared" si="93"/>
        <v>1012556</v>
      </c>
      <c r="C2946" s="6" t="s">
        <v>1373</v>
      </c>
      <c r="D2946" s="7" t="s">
        <v>1095</v>
      </c>
      <c r="E2946" s="7" t="s">
        <v>11</v>
      </c>
      <c r="F2946" s="7" t="s">
        <v>1063</v>
      </c>
      <c r="G2946" s="7" t="s">
        <v>999</v>
      </c>
      <c r="H2946" s="7" t="s">
        <v>819</v>
      </c>
      <c r="I2946" s="7" t="s">
        <v>820</v>
      </c>
      <c r="J2946" s="6" t="s">
        <v>658</v>
      </c>
      <c r="K2946" s="1">
        <v>240000</v>
      </c>
      <c r="L2946" s="1">
        <v>240000</v>
      </c>
      <c r="M2946" s="1">
        <v>240000</v>
      </c>
      <c r="N2946" s="2">
        <v>1</v>
      </c>
      <c r="O2946" s="2">
        <v>1</v>
      </c>
      <c r="P2946" s="16">
        <v>1.0438000000000001</v>
      </c>
    </row>
    <row r="2947" spans="1:16" x14ac:dyDescent="0.35">
      <c r="A2947" s="23" t="str">
        <f t="shared" si="92"/>
        <v>08</v>
      </c>
      <c r="B2947" s="23">
        <f t="shared" si="93"/>
        <v>1012719</v>
      </c>
      <c r="C2947" s="6" t="s">
        <v>1373</v>
      </c>
      <c r="D2947" s="7" t="s">
        <v>1095</v>
      </c>
      <c r="E2947" s="7" t="s">
        <v>11</v>
      </c>
      <c r="F2947" s="7" t="s">
        <v>1063</v>
      </c>
      <c r="G2947" s="7" t="s">
        <v>999</v>
      </c>
      <c r="H2947" s="7" t="s">
        <v>837</v>
      </c>
      <c r="I2947" s="7" t="s">
        <v>838</v>
      </c>
      <c r="J2947" s="6" t="s">
        <v>658</v>
      </c>
      <c r="K2947" s="1">
        <v>434000</v>
      </c>
      <c r="L2947" s="1">
        <v>92000</v>
      </c>
      <c r="M2947" s="1">
        <v>90400</v>
      </c>
      <c r="N2947" s="2">
        <v>0.92</v>
      </c>
      <c r="O2947" s="2">
        <v>0.92</v>
      </c>
      <c r="P2947" s="16">
        <v>0.88393805309734497</v>
      </c>
    </row>
    <row r="2948" spans="1:16" x14ac:dyDescent="0.35">
      <c r="A2948" s="23" t="str">
        <f t="shared" si="92"/>
        <v>08</v>
      </c>
      <c r="B2948" s="23">
        <f t="shared" si="93"/>
        <v>1011421</v>
      </c>
      <c r="C2948" s="6" t="s">
        <v>1373</v>
      </c>
      <c r="D2948" s="7" t="s">
        <v>1095</v>
      </c>
      <c r="E2948" s="7" t="s">
        <v>11</v>
      </c>
      <c r="F2948" s="7" t="s">
        <v>1063</v>
      </c>
      <c r="G2948" s="7" t="s">
        <v>988</v>
      </c>
      <c r="H2948" s="7" t="s">
        <v>689</v>
      </c>
      <c r="I2948" s="7" t="s">
        <v>690</v>
      </c>
      <c r="J2948" s="6" t="s">
        <v>658</v>
      </c>
      <c r="K2948" s="1">
        <v>826199</v>
      </c>
      <c r="L2948" s="1">
        <v>672000</v>
      </c>
      <c r="M2948" s="1">
        <v>648000</v>
      </c>
      <c r="N2948" s="2">
        <v>0.91999990317102798</v>
      </c>
      <c r="O2948" s="2">
        <v>0.92</v>
      </c>
      <c r="P2948" s="16">
        <v>0.98835030864197504</v>
      </c>
    </row>
    <row r="2949" spans="1:16" x14ac:dyDescent="0.35">
      <c r="A2949" s="23" t="str">
        <f t="shared" ref="A2949:A3012" si="94">MID(C2949,1,2)</f>
        <v>08</v>
      </c>
      <c r="B2949" s="23">
        <f t="shared" ref="B2949:B3012" si="95">+H2949*1</f>
        <v>1011558</v>
      </c>
      <c r="C2949" s="6" t="s">
        <v>1373</v>
      </c>
      <c r="D2949" s="7" t="s">
        <v>1095</v>
      </c>
      <c r="E2949" s="7" t="s">
        <v>11</v>
      </c>
      <c r="F2949" s="7" t="s">
        <v>1063</v>
      </c>
      <c r="G2949" s="7" t="s">
        <v>988</v>
      </c>
      <c r="H2949" s="7" t="s">
        <v>693</v>
      </c>
      <c r="I2949" s="7" t="s">
        <v>694</v>
      </c>
      <c r="J2949" s="6" t="s">
        <v>658</v>
      </c>
      <c r="K2949" s="1">
        <v>102583</v>
      </c>
      <c r="L2949" s="1">
        <v>264000</v>
      </c>
      <c r="M2949" s="1">
        <v>288000</v>
      </c>
      <c r="N2949" s="2">
        <v>0.93000789604515399</v>
      </c>
      <c r="O2949" s="2">
        <v>0.93</v>
      </c>
      <c r="P2949" s="16">
        <v>1.06334375</v>
      </c>
    </row>
    <row r="2950" spans="1:16" x14ac:dyDescent="0.35">
      <c r="A2950" s="23" t="str">
        <f t="shared" si="94"/>
        <v>08</v>
      </c>
      <c r="B2950" s="23">
        <f t="shared" si="95"/>
        <v>1011042</v>
      </c>
      <c r="C2950" s="6" t="s">
        <v>1373</v>
      </c>
      <c r="D2950" s="7" t="s">
        <v>1095</v>
      </c>
      <c r="E2950" s="7" t="s">
        <v>11</v>
      </c>
      <c r="F2950" s="7" t="s">
        <v>1067</v>
      </c>
      <c r="G2950" s="7" t="s">
        <v>983</v>
      </c>
      <c r="H2950" s="7" t="s">
        <v>671</v>
      </c>
      <c r="I2950" s="7" t="s">
        <v>672</v>
      </c>
      <c r="J2950" s="6" t="s">
        <v>658</v>
      </c>
      <c r="K2950" s="1"/>
      <c r="L2950" s="1">
        <v>24000</v>
      </c>
      <c r="M2950" s="1">
        <v>24000</v>
      </c>
      <c r="N2950" s="2"/>
      <c r="O2950" s="2">
        <v>0.6</v>
      </c>
      <c r="P2950" s="16">
        <v>0.53354166666666702</v>
      </c>
    </row>
    <row r="2951" spans="1:16" x14ac:dyDescent="0.35">
      <c r="A2951" s="23" t="str">
        <f t="shared" si="94"/>
        <v>08</v>
      </c>
      <c r="B2951" s="23">
        <f t="shared" si="95"/>
        <v>1020017</v>
      </c>
      <c r="C2951" s="6" t="s">
        <v>1373</v>
      </c>
      <c r="D2951" s="7" t="s">
        <v>1095</v>
      </c>
      <c r="E2951" s="7" t="s">
        <v>11</v>
      </c>
      <c r="F2951" s="7" t="s">
        <v>1074</v>
      </c>
      <c r="G2951" s="7" t="s">
        <v>1001</v>
      </c>
      <c r="H2951" s="7" t="s">
        <v>17</v>
      </c>
      <c r="I2951" s="7" t="s">
        <v>18</v>
      </c>
      <c r="J2951" s="6" t="s">
        <v>553</v>
      </c>
      <c r="K2951" s="1">
        <v>0</v>
      </c>
      <c r="L2951" s="1">
        <v>0</v>
      </c>
      <c r="M2951" s="1">
        <v>4000</v>
      </c>
      <c r="N2951" s="2">
        <v>0</v>
      </c>
      <c r="O2951" s="2">
        <v>0</v>
      </c>
      <c r="P2951" s="16">
        <v>2.4228690249999998</v>
      </c>
    </row>
    <row r="2952" spans="1:16" x14ac:dyDescent="0.35">
      <c r="A2952" s="23" t="str">
        <f t="shared" si="94"/>
        <v>08</v>
      </c>
      <c r="B2952" s="23">
        <f t="shared" si="95"/>
        <v>1021622</v>
      </c>
      <c r="C2952" s="6" t="s">
        <v>1373</v>
      </c>
      <c r="D2952" s="7" t="s">
        <v>1095</v>
      </c>
      <c r="E2952" s="7" t="s">
        <v>11</v>
      </c>
      <c r="F2952" s="7" t="s">
        <v>1074</v>
      </c>
      <c r="G2952" s="7" t="s">
        <v>1018</v>
      </c>
      <c r="H2952" s="7" t="s">
        <v>169</v>
      </c>
      <c r="I2952" s="7" t="s">
        <v>74</v>
      </c>
      <c r="J2952" s="6" t="s">
        <v>553</v>
      </c>
      <c r="K2952" s="1">
        <v>2826</v>
      </c>
      <c r="L2952" s="1">
        <v>0</v>
      </c>
      <c r="M2952" s="1"/>
      <c r="N2952" s="2">
        <v>6.4865534324132996</v>
      </c>
      <c r="O2952" s="2">
        <v>0</v>
      </c>
      <c r="P2952" s="16"/>
    </row>
    <row r="2953" spans="1:16" x14ac:dyDescent="0.35">
      <c r="A2953" s="23" t="str">
        <f t="shared" si="94"/>
        <v>08</v>
      </c>
      <c r="B2953" s="23">
        <f t="shared" si="95"/>
        <v>1021980</v>
      </c>
      <c r="C2953" s="6" t="s">
        <v>1373</v>
      </c>
      <c r="D2953" s="7" t="s">
        <v>1095</v>
      </c>
      <c r="E2953" s="7" t="s">
        <v>11</v>
      </c>
      <c r="F2953" s="7" t="s">
        <v>1074</v>
      </c>
      <c r="G2953" s="7" t="s">
        <v>1018</v>
      </c>
      <c r="H2953" s="7" t="s">
        <v>215</v>
      </c>
      <c r="I2953" s="7" t="s">
        <v>216</v>
      </c>
      <c r="J2953" s="6" t="s">
        <v>553</v>
      </c>
      <c r="K2953" s="1">
        <v>4514</v>
      </c>
      <c r="L2953" s="1">
        <v>0</v>
      </c>
      <c r="M2953" s="1"/>
      <c r="N2953" s="2">
        <v>5.4862649534780701</v>
      </c>
      <c r="O2953" s="2">
        <v>0</v>
      </c>
      <c r="P2953" s="16"/>
    </row>
    <row r="2954" spans="1:16" x14ac:dyDescent="0.35">
      <c r="A2954" s="23" t="str">
        <f t="shared" si="94"/>
        <v>08</v>
      </c>
      <c r="B2954" s="23">
        <f t="shared" si="95"/>
        <v>1020869</v>
      </c>
      <c r="C2954" s="6" t="s">
        <v>1373</v>
      </c>
      <c r="D2954" s="7" t="s">
        <v>1095</v>
      </c>
      <c r="E2954" s="7" t="s">
        <v>11</v>
      </c>
      <c r="F2954" s="7" t="s">
        <v>1085</v>
      </c>
      <c r="G2954" s="7" t="s">
        <v>1019</v>
      </c>
      <c r="H2954" s="7" t="s">
        <v>491</v>
      </c>
      <c r="I2954" s="7" t="s">
        <v>492</v>
      </c>
      <c r="J2954" s="6" t="s">
        <v>553</v>
      </c>
      <c r="K2954" s="1">
        <v>24000</v>
      </c>
      <c r="L2954" s="1">
        <v>24000</v>
      </c>
      <c r="M2954" s="1">
        <v>48001</v>
      </c>
      <c r="N2954" s="2">
        <v>4.1900000000000004</v>
      </c>
      <c r="O2954" s="2">
        <v>4.1900000000000004</v>
      </c>
      <c r="P2954" s="16">
        <v>4.6441563988250198</v>
      </c>
    </row>
    <row r="2955" spans="1:16" x14ac:dyDescent="0.35">
      <c r="A2955" s="23" t="str">
        <f t="shared" si="94"/>
        <v>08</v>
      </c>
      <c r="B2955" s="23">
        <f t="shared" si="95"/>
        <v>1021187</v>
      </c>
      <c r="C2955" s="6" t="s">
        <v>1373</v>
      </c>
      <c r="D2955" s="7" t="s">
        <v>1095</v>
      </c>
      <c r="E2955" s="7" t="s">
        <v>11</v>
      </c>
      <c r="F2955" s="7" t="s">
        <v>1080</v>
      </c>
      <c r="G2955" s="7" t="s">
        <v>1029</v>
      </c>
      <c r="H2955" s="7" t="s">
        <v>137</v>
      </c>
      <c r="I2955" s="7" t="s">
        <v>138</v>
      </c>
      <c r="J2955" s="6" t="s">
        <v>553</v>
      </c>
      <c r="K2955" s="1">
        <v>48000</v>
      </c>
      <c r="L2955" s="1">
        <v>48000</v>
      </c>
      <c r="M2955" s="1">
        <v>48000</v>
      </c>
      <c r="N2955" s="2">
        <v>2.08666666666667</v>
      </c>
      <c r="O2955" s="2">
        <v>2.08666666666667</v>
      </c>
      <c r="P2955" s="16">
        <v>2.1961458333333299</v>
      </c>
    </row>
    <row r="2956" spans="1:16" x14ac:dyDescent="0.35">
      <c r="A2956" s="23" t="str">
        <f t="shared" si="94"/>
        <v>08</v>
      </c>
      <c r="B2956" s="23">
        <f t="shared" si="95"/>
        <v>1022196</v>
      </c>
      <c r="C2956" s="6" t="s">
        <v>1373</v>
      </c>
      <c r="D2956" s="7" t="s">
        <v>1095</v>
      </c>
      <c r="E2956" s="7" t="s">
        <v>11</v>
      </c>
      <c r="F2956" s="7" t="s">
        <v>1080</v>
      </c>
      <c r="G2956" s="7" t="s">
        <v>1030</v>
      </c>
      <c r="H2956" s="7" t="s">
        <v>446</v>
      </c>
      <c r="I2956" s="7" t="s">
        <v>447</v>
      </c>
      <c r="J2956" s="6" t="s">
        <v>553</v>
      </c>
      <c r="K2956" s="1">
        <v>48000</v>
      </c>
      <c r="L2956" s="1">
        <v>48000</v>
      </c>
      <c r="M2956" s="1">
        <v>49000</v>
      </c>
      <c r="N2956" s="2">
        <v>1.1866666666666701</v>
      </c>
      <c r="O2956" s="2">
        <v>1.1866666666666701</v>
      </c>
      <c r="P2956" s="16">
        <v>0.90554667755102003</v>
      </c>
    </row>
    <row r="2957" spans="1:16" x14ac:dyDescent="0.35">
      <c r="A2957" s="23" t="str">
        <f t="shared" si="94"/>
        <v>08</v>
      </c>
      <c r="B2957" s="23">
        <f t="shared" si="95"/>
        <v>1021385</v>
      </c>
      <c r="C2957" s="6" t="s">
        <v>1373</v>
      </c>
      <c r="D2957" s="7" t="s">
        <v>1095</v>
      </c>
      <c r="E2957" s="7" t="s">
        <v>11</v>
      </c>
      <c r="F2957" s="7" t="s">
        <v>1080</v>
      </c>
      <c r="G2957" s="7" t="s">
        <v>1031</v>
      </c>
      <c r="H2957" s="7" t="s">
        <v>147</v>
      </c>
      <c r="I2957" s="7" t="s">
        <v>148</v>
      </c>
      <c r="J2957" s="6" t="s">
        <v>553</v>
      </c>
      <c r="K2957" s="1">
        <v>120000</v>
      </c>
      <c r="L2957" s="1">
        <v>120000</v>
      </c>
      <c r="M2957" s="1">
        <v>127000</v>
      </c>
      <c r="N2957" s="2">
        <v>1.0716749999999999</v>
      </c>
      <c r="O2957" s="2">
        <v>1.0716749999999999</v>
      </c>
      <c r="P2957" s="16">
        <v>1.0164094488188999</v>
      </c>
    </row>
    <row r="2958" spans="1:16" x14ac:dyDescent="0.35">
      <c r="A2958" s="23" t="str">
        <f t="shared" si="94"/>
        <v>08</v>
      </c>
      <c r="B2958" s="23">
        <f t="shared" si="95"/>
        <v>1023306</v>
      </c>
      <c r="C2958" s="6" t="s">
        <v>1373</v>
      </c>
      <c r="D2958" s="7" t="s">
        <v>1095</v>
      </c>
      <c r="E2958" s="7" t="s">
        <v>11</v>
      </c>
      <c r="F2958" s="7" t="s">
        <v>1080</v>
      </c>
      <c r="G2958" s="7" t="s">
        <v>1031</v>
      </c>
      <c r="H2958" s="7" t="s">
        <v>523</v>
      </c>
      <c r="I2958" s="7" t="s">
        <v>302</v>
      </c>
      <c r="J2958" s="6" t="s">
        <v>553</v>
      </c>
      <c r="K2958" s="1"/>
      <c r="L2958" s="1">
        <v>170800</v>
      </c>
      <c r="M2958" s="1">
        <v>120000</v>
      </c>
      <c r="N2958" s="2"/>
      <c r="O2958" s="2">
        <v>0.85620608899297401</v>
      </c>
      <c r="P2958" s="16">
        <v>0.94725833333333298</v>
      </c>
    </row>
    <row r="2959" spans="1:16" x14ac:dyDescent="0.35">
      <c r="A2959" s="23" t="str">
        <f t="shared" si="94"/>
        <v>08</v>
      </c>
      <c r="B2959" s="23">
        <f t="shared" si="95"/>
        <v>1020352</v>
      </c>
      <c r="C2959" s="6" t="s">
        <v>1373</v>
      </c>
      <c r="D2959" s="7" t="s">
        <v>1095</v>
      </c>
      <c r="E2959" s="7" t="s">
        <v>11</v>
      </c>
      <c r="F2959" s="7" t="s">
        <v>1080</v>
      </c>
      <c r="G2959" s="7" t="s">
        <v>1008</v>
      </c>
      <c r="H2959" s="7" t="s">
        <v>31</v>
      </c>
      <c r="I2959" s="7" t="s">
        <v>32</v>
      </c>
      <c r="J2959" s="6" t="s">
        <v>553</v>
      </c>
      <c r="K2959" s="1">
        <v>0</v>
      </c>
      <c r="L2959" s="1">
        <v>0</v>
      </c>
      <c r="M2959" s="1">
        <v>24000</v>
      </c>
      <c r="N2959" s="2">
        <v>0</v>
      </c>
      <c r="O2959" s="2">
        <v>0</v>
      </c>
      <c r="P2959" s="16">
        <v>1.56</v>
      </c>
    </row>
    <row r="2960" spans="1:16" x14ac:dyDescent="0.35">
      <c r="A2960" s="23" t="str">
        <f t="shared" si="94"/>
        <v>08</v>
      </c>
      <c r="B2960" s="23">
        <f t="shared" si="95"/>
        <v>1022389</v>
      </c>
      <c r="C2960" s="6" t="s">
        <v>1373</v>
      </c>
      <c r="D2960" s="7" t="s">
        <v>1095</v>
      </c>
      <c r="E2960" s="7" t="s">
        <v>11</v>
      </c>
      <c r="F2960" s="7" t="s">
        <v>1080</v>
      </c>
      <c r="G2960" s="7" t="s">
        <v>1008</v>
      </c>
      <c r="H2960" s="7" t="s">
        <v>500</v>
      </c>
      <c r="I2960" s="7" t="s">
        <v>501</v>
      </c>
      <c r="J2960" s="6" t="s">
        <v>553</v>
      </c>
      <c r="K2960" s="1"/>
      <c r="L2960" s="1"/>
      <c r="M2960" s="1">
        <v>17000</v>
      </c>
      <c r="N2960" s="2"/>
      <c r="O2960" s="2"/>
      <c r="P2960" s="16">
        <v>1.25</v>
      </c>
    </row>
    <row r="2961" spans="1:16" x14ac:dyDescent="0.35">
      <c r="A2961" s="23" t="str">
        <f t="shared" si="94"/>
        <v>08</v>
      </c>
      <c r="B2961" s="23">
        <f t="shared" si="95"/>
        <v>1021864</v>
      </c>
      <c r="C2961" s="6" t="s">
        <v>1373</v>
      </c>
      <c r="D2961" s="7" t="s">
        <v>1095</v>
      </c>
      <c r="E2961" s="7" t="s">
        <v>11</v>
      </c>
      <c r="F2961" s="7" t="s">
        <v>1080</v>
      </c>
      <c r="G2961" s="7" t="s">
        <v>1024</v>
      </c>
      <c r="H2961" s="7" t="s">
        <v>195</v>
      </c>
      <c r="I2961" s="7" t="s">
        <v>196</v>
      </c>
      <c r="J2961" s="6" t="s">
        <v>553</v>
      </c>
      <c r="K2961" s="1"/>
      <c r="L2961" s="1"/>
      <c r="M2961" s="1">
        <v>24000</v>
      </c>
      <c r="N2961" s="2"/>
      <c r="O2961" s="2"/>
      <c r="P2961" s="16">
        <v>0.78</v>
      </c>
    </row>
    <row r="2962" spans="1:16" x14ac:dyDescent="0.35">
      <c r="A2962" s="23" t="str">
        <f t="shared" si="94"/>
        <v>08</v>
      </c>
      <c r="B2962" s="23">
        <f t="shared" si="95"/>
        <v>1100407</v>
      </c>
      <c r="C2962" s="6" t="s">
        <v>1373</v>
      </c>
      <c r="D2962" s="7" t="s">
        <v>1095</v>
      </c>
      <c r="E2962" s="7" t="s">
        <v>11</v>
      </c>
      <c r="F2962" s="7" t="s">
        <v>1238</v>
      </c>
      <c r="G2962" s="7" t="s">
        <v>1218</v>
      </c>
      <c r="H2962" s="7" t="s">
        <v>1227</v>
      </c>
      <c r="I2962" s="7" t="s">
        <v>1228</v>
      </c>
      <c r="J2962" s="6" t="s">
        <v>1216</v>
      </c>
      <c r="K2962" s="1"/>
      <c r="L2962" s="1"/>
      <c r="M2962" s="1">
        <v>9000</v>
      </c>
      <c r="N2962" s="2"/>
      <c r="O2962" s="2"/>
      <c r="P2962" s="16">
        <v>3.6596655555555602</v>
      </c>
    </row>
    <row r="2963" spans="1:16" x14ac:dyDescent="0.35">
      <c r="A2963" s="23" t="str">
        <f t="shared" si="94"/>
        <v>08</v>
      </c>
      <c r="B2963" s="23">
        <f t="shared" si="95"/>
        <v>1100408</v>
      </c>
      <c r="C2963" s="6" t="s">
        <v>1373</v>
      </c>
      <c r="D2963" s="7" t="s">
        <v>1095</v>
      </c>
      <c r="E2963" s="7" t="s">
        <v>11</v>
      </c>
      <c r="F2963" s="7" t="s">
        <v>1238</v>
      </c>
      <c r="G2963" s="7" t="s">
        <v>1218</v>
      </c>
      <c r="H2963" s="7" t="s">
        <v>1229</v>
      </c>
      <c r="I2963" s="7" t="s">
        <v>1230</v>
      </c>
      <c r="J2963" s="6" t="s">
        <v>1216</v>
      </c>
      <c r="K2963" s="1"/>
      <c r="L2963" s="1"/>
      <c r="M2963" s="1">
        <v>9000</v>
      </c>
      <c r="N2963" s="2"/>
      <c r="O2963" s="2"/>
      <c r="P2963" s="16">
        <v>3.6596655555555602</v>
      </c>
    </row>
    <row r="2964" spans="1:16" x14ac:dyDescent="0.35">
      <c r="A2964" s="23" t="str">
        <f t="shared" si="94"/>
        <v>08</v>
      </c>
      <c r="B2964" s="23">
        <f t="shared" si="95"/>
        <v>1020925</v>
      </c>
      <c r="C2964" s="6" t="s">
        <v>1373</v>
      </c>
      <c r="D2964" s="7" t="s">
        <v>1095</v>
      </c>
      <c r="E2964" s="7" t="s">
        <v>11</v>
      </c>
      <c r="F2964" s="7" t="s">
        <v>1078</v>
      </c>
      <c r="G2964" s="7" t="s">
        <v>1021</v>
      </c>
      <c r="H2964" s="7" t="s">
        <v>93</v>
      </c>
      <c r="I2964" s="7" t="s">
        <v>94</v>
      </c>
      <c r="J2964" s="6" t="s">
        <v>553</v>
      </c>
      <c r="K2964" s="1">
        <v>0</v>
      </c>
      <c r="L2964" s="1">
        <v>24000</v>
      </c>
      <c r="M2964" s="1">
        <v>24001</v>
      </c>
      <c r="N2964" s="2">
        <v>0</v>
      </c>
      <c r="O2964" s="2">
        <v>1.0900000000000001</v>
      </c>
      <c r="P2964" s="16">
        <v>1.2661086246406399</v>
      </c>
    </row>
    <row r="2965" spans="1:16" x14ac:dyDescent="0.35">
      <c r="A2965" s="23" t="str">
        <f t="shared" si="94"/>
        <v>08</v>
      </c>
      <c r="B2965" s="23">
        <f t="shared" si="95"/>
        <v>1022273</v>
      </c>
      <c r="C2965" s="6" t="s">
        <v>1373</v>
      </c>
      <c r="D2965" s="7" t="s">
        <v>1095</v>
      </c>
      <c r="E2965" s="7" t="s">
        <v>11</v>
      </c>
      <c r="F2965" s="7" t="s">
        <v>1078</v>
      </c>
      <c r="G2965" s="7" t="s">
        <v>1021</v>
      </c>
      <c r="H2965" s="7" t="s">
        <v>261</v>
      </c>
      <c r="I2965" s="7" t="s">
        <v>262</v>
      </c>
      <c r="J2965" s="6" t="s">
        <v>553</v>
      </c>
      <c r="K2965" s="1"/>
      <c r="L2965" s="1"/>
      <c r="M2965" s="1">
        <v>18000</v>
      </c>
      <c r="N2965" s="2"/>
      <c r="O2965" s="2"/>
      <c r="P2965" s="16">
        <v>1.45</v>
      </c>
    </row>
    <row r="2966" spans="1:16" x14ac:dyDescent="0.35">
      <c r="A2966" s="23" t="str">
        <f t="shared" si="94"/>
        <v>08</v>
      </c>
      <c r="B2966" s="23">
        <f t="shared" si="95"/>
        <v>1022855</v>
      </c>
      <c r="C2966" s="6" t="s">
        <v>1373</v>
      </c>
      <c r="D2966" s="7" t="s">
        <v>1095</v>
      </c>
      <c r="E2966" s="7" t="s">
        <v>11</v>
      </c>
      <c r="F2966" s="7" t="s">
        <v>1078</v>
      </c>
      <c r="G2966" s="7" t="s">
        <v>1021</v>
      </c>
      <c r="H2966" s="7" t="s">
        <v>358</v>
      </c>
      <c r="I2966" s="7" t="s">
        <v>315</v>
      </c>
      <c r="J2966" s="6" t="s">
        <v>553</v>
      </c>
      <c r="K2966" s="1">
        <v>24000</v>
      </c>
      <c r="L2966" s="1">
        <v>23000</v>
      </c>
      <c r="M2966" s="1">
        <v>23000</v>
      </c>
      <c r="N2966" s="2">
        <v>1.0900000000000001</v>
      </c>
      <c r="O2966" s="2">
        <v>1.0900000000000001</v>
      </c>
      <c r="P2966" s="16">
        <v>1.1128788173913</v>
      </c>
    </row>
    <row r="2967" spans="1:16" x14ac:dyDescent="0.35">
      <c r="A2967" s="23" t="str">
        <f t="shared" si="94"/>
        <v>08</v>
      </c>
      <c r="B2967" s="23">
        <f t="shared" si="95"/>
        <v>1023111</v>
      </c>
      <c r="C2967" s="6" t="s">
        <v>1373</v>
      </c>
      <c r="D2967" s="7" t="s">
        <v>1095</v>
      </c>
      <c r="E2967" s="7" t="s">
        <v>11</v>
      </c>
      <c r="F2967" s="7" t="s">
        <v>1078</v>
      </c>
      <c r="G2967" s="7" t="s">
        <v>1021</v>
      </c>
      <c r="H2967" s="7" t="s">
        <v>418</v>
      </c>
      <c r="I2967" s="7" t="s">
        <v>419</v>
      </c>
      <c r="J2967" s="6" t="s">
        <v>553</v>
      </c>
      <c r="K2967" s="1"/>
      <c r="L2967" s="1"/>
      <c r="M2967" s="1">
        <v>10501</v>
      </c>
      <c r="N2967" s="2"/>
      <c r="O2967" s="2"/>
      <c r="P2967" s="16">
        <v>0.85637317398343005</v>
      </c>
    </row>
    <row r="2968" spans="1:16" x14ac:dyDescent="0.35">
      <c r="A2968" s="23" t="str">
        <f t="shared" si="94"/>
        <v>08</v>
      </c>
      <c r="B2968" s="23">
        <f t="shared" si="95"/>
        <v>1020367</v>
      </c>
      <c r="C2968" s="6" t="s">
        <v>1373</v>
      </c>
      <c r="D2968" s="7" t="s">
        <v>1095</v>
      </c>
      <c r="E2968" s="7" t="s">
        <v>11</v>
      </c>
      <c r="F2968" s="7" t="s">
        <v>1078</v>
      </c>
      <c r="G2968" s="7" t="s">
        <v>1009</v>
      </c>
      <c r="H2968" s="7" t="s">
        <v>33</v>
      </c>
      <c r="I2968" s="7" t="s">
        <v>34</v>
      </c>
      <c r="J2968" s="6" t="s">
        <v>553</v>
      </c>
      <c r="K2968" s="1">
        <v>144000</v>
      </c>
      <c r="L2968" s="1">
        <v>144000</v>
      </c>
      <c r="M2968" s="1">
        <v>152000</v>
      </c>
      <c r="N2968" s="2">
        <v>1.18667361111111</v>
      </c>
      <c r="O2968" s="2">
        <v>1.18667361111111</v>
      </c>
      <c r="P2968" s="16">
        <v>1.36124963486842</v>
      </c>
    </row>
    <row r="2969" spans="1:16" x14ac:dyDescent="0.35">
      <c r="A2969" s="23" t="str">
        <f t="shared" si="94"/>
        <v>08</v>
      </c>
      <c r="B2969" s="23">
        <f t="shared" si="95"/>
        <v>1021023</v>
      </c>
      <c r="C2969" s="6" t="s">
        <v>1373</v>
      </c>
      <c r="D2969" s="7" t="s">
        <v>1095</v>
      </c>
      <c r="E2969" s="7" t="s">
        <v>11</v>
      </c>
      <c r="F2969" s="7" t="s">
        <v>1078</v>
      </c>
      <c r="G2969" s="7" t="s">
        <v>1009</v>
      </c>
      <c r="H2969" s="7" t="s">
        <v>106</v>
      </c>
      <c r="I2969" s="7" t="s">
        <v>483</v>
      </c>
      <c r="J2969" s="6" t="s">
        <v>553</v>
      </c>
      <c r="K2969" s="1">
        <v>120000</v>
      </c>
      <c r="L2969" s="1">
        <v>120000</v>
      </c>
      <c r="M2969" s="1">
        <v>120000</v>
      </c>
      <c r="N2969" s="2">
        <v>1.19</v>
      </c>
      <c r="O2969" s="2">
        <v>1.19</v>
      </c>
      <c r="P2969" s="16">
        <v>1.2050000000000001</v>
      </c>
    </row>
    <row r="2970" spans="1:16" x14ac:dyDescent="0.35">
      <c r="A2970" s="23" t="str">
        <f t="shared" si="94"/>
        <v>08</v>
      </c>
      <c r="B2970" s="23">
        <f t="shared" si="95"/>
        <v>1021085</v>
      </c>
      <c r="C2970" s="6" t="s">
        <v>1373</v>
      </c>
      <c r="D2970" s="7" t="s">
        <v>1095</v>
      </c>
      <c r="E2970" s="7" t="s">
        <v>11</v>
      </c>
      <c r="F2970" s="7" t="s">
        <v>1078</v>
      </c>
      <c r="G2970" s="7" t="s">
        <v>1009</v>
      </c>
      <c r="H2970" s="7" t="s">
        <v>114</v>
      </c>
      <c r="I2970" s="7" t="s">
        <v>115</v>
      </c>
      <c r="J2970" s="6" t="s">
        <v>553</v>
      </c>
      <c r="K2970" s="1">
        <v>24000</v>
      </c>
      <c r="L2970" s="1">
        <v>24000</v>
      </c>
      <c r="M2970" s="1">
        <v>24000</v>
      </c>
      <c r="N2970" s="2">
        <v>1.0900000000000001</v>
      </c>
      <c r="O2970" s="2">
        <v>1.0900000000000001</v>
      </c>
      <c r="P2970" s="16">
        <v>1.1239583333333301</v>
      </c>
    </row>
    <row r="2971" spans="1:16" x14ac:dyDescent="0.35">
      <c r="A2971" s="23" t="str">
        <f t="shared" si="94"/>
        <v>08</v>
      </c>
      <c r="B2971" s="23">
        <f t="shared" si="95"/>
        <v>1022150</v>
      </c>
      <c r="C2971" s="6" t="s">
        <v>1373</v>
      </c>
      <c r="D2971" s="7" t="s">
        <v>1095</v>
      </c>
      <c r="E2971" s="7" t="s">
        <v>11</v>
      </c>
      <c r="F2971" s="7" t="s">
        <v>1078</v>
      </c>
      <c r="G2971" s="7" t="s">
        <v>1009</v>
      </c>
      <c r="H2971" s="7" t="s">
        <v>242</v>
      </c>
      <c r="I2971" s="7" t="s">
        <v>243</v>
      </c>
      <c r="J2971" s="6" t="s">
        <v>553</v>
      </c>
      <c r="K2971" s="1">
        <v>95219</v>
      </c>
      <c r="L2971" s="1">
        <v>95219</v>
      </c>
      <c r="M2971" s="1">
        <v>96000</v>
      </c>
      <c r="N2971" s="2">
        <v>1.2866759785337001</v>
      </c>
      <c r="O2971" s="2">
        <v>1.2866759785337001</v>
      </c>
      <c r="P2971" s="16">
        <v>0.95059375000000002</v>
      </c>
    </row>
    <row r="2972" spans="1:16" x14ac:dyDescent="0.35">
      <c r="A2972" s="23" t="str">
        <f t="shared" si="94"/>
        <v>08</v>
      </c>
      <c r="B2972" s="23">
        <f t="shared" si="95"/>
        <v>1022856</v>
      </c>
      <c r="C2972" s="6" t="s">
        <v>1373</v>
      </c>
      <c r="D2972" s="7" t="s">
        <v>1095</v>
      </c>
      <c r="E2972" s="7" t="s">
        <v>11</v>
      </c>
      <c r="F2972" s="7" t="s">
        <v>1078</v>
      </c>
      <c r="G2972" s="7" t="s">
        <v>1009</v>
      </c>
      <c r="H2972" s="7" t="s">
        <v>359</v>
      </c>
      <c r="I2972" s="7" t="s">
        <v>360</v>
      </c>
      <c r="J2972" s="6" t="s">
        <v>553</v>
      </c>
      <c r="K2972" s="1"/>
      <c r="L2972" s="1">
        <v>1143</v>
      </c>
      <c r="M2972" s="1"/>
      <c r="N2972" s="2"/>
      <c r="O2972" s="2">
        <v>1.0498687664041999</v>
      </c>
      <c r="P2972" s="16"/>
    </row>
    <row r="2973" spans="1:16" x14ac:dyDescent="0.35">
      <c r="A2973" s="23" t="str">
        <f t="shared" si="94"/>
        <v>08</v>
      </c>
      <c r="B2973" s="23">
        <f t="shared" si="95"/>
        <v>1022920</v>
      </c>
      <c r="C2973" s="6" t="s">
        <v>1373</v>
      </c>
      <c r="D2973" s="7" t="s">
        <v>1095</v>
      </c>
      <c r="E2973" s="7" t="s">
        <v>11</v>
      </c>
      <c r="F2973" s="7" t="s">
        <v>1078</v>
      </c>
      <c r="G2973" s="7" t="s">
        <v>1009</v>
      </c>
      <c r="H2973" s="7" t="s">
        <v>380</v>
      </c>
      <c r="I2973" s="7" t="s">
        <v>381</v>
      </c>
      <c r="J2973" s="6" t="s">
        <v>553</v>
      </c>
      <c r="K2973" s="1">
        <v>6425</v>
      </c>
      <c r="L2973" s="1">
        <v>6425</v>
      </c>
      <c r="M2973" s="1">
        <v>6425</v>
      </c>
      <c r="N2973" s="2">
        <v>1.13665369649805</v>
      </c>
      <c r="O2973" s="2">
        <v>1.13665369649805</v>
      </c>
      <c r="P2973" s="16">
        <v>1.1708333385214</v>
      </c>
    </row>
    <row r="2974" spans="1:16" x14ac:dyDescent="0.35">
      <c r="A2974" s="23" t="str">
        <f t="shared" si="94"/>
        <v>08</v>
      </c>
      <c r="B2974" s="23">
        <f t="shared" si="95"/>
        <v>1022921</v>
      </c>
      <c r="C2974" s="6" t="s">
        <v>1373</v>
      </c>
      <c r="D2974" s="7" t="s">
        <v>1095</v>
      </c>
      <c r="E2974" s="7" t="s">
        <v>11</v>
      </c>
      <c r="F2974" s="7" t="s">
        <v>1078</v>
      </c>
      <c r="G2974" s="7" t="s">
        <v>1009</v>
      </c>
      <c r="H2974" s="7" t="s">
        <v>382</v>
      </c>
      <c r="I2974" s="7" t="s">
        <v>383</v>
      </c>
      <c r="J2974" s="6" t="s">
        <v>553</v>
      </c>
      <c r="K2974" s="1">
        <v>23000</v>
      </c>
      <c r="L2974" s="1">
        <v>23000</v>
      </c>
      <c r="M2974" s="1">
        <v>14575</v>
      </c>
      <c r="N2974" s="2">
        <v>1.39</v>
      </c>
      <c r="O2974" s="2">
        <v>1.39</v>
      </c>
      <c r="P2974" s="16">
        <v>1.3908333310463099</v>
      </c>
    </row>
    <row r="2975" spans="1:16" x14ac:dyDescent="0.35">
      <c r="A2975" s="23" t="str">
        <f t="shared" si="94"/>
        <v>08</v>
      </c>
      <c r="B2975" s="23">
        <f t="shared" si="95"/>
        <v>1021111</v>
      </c>
      <c r="C2975" s="6" t="s">
        <v>1373</v>
      </c>
      <c r="D2975" s="7" t="s">
        <v>1095</v>
      </c>
      <c r="E2975" s="7" t="s">
        <v>11</v>
      </c>
      <c r="F2975" s="7" t="s">
        <v>1078</v>
      </c>
      <c r="G2975" s="7" t="s">
        <v>1027</v>
      </c>
      <c r="H2975" s="7" t="s">
        <v>121</v>
      </c>
      <c r="I2975" s="7" t="s">
        <v>122</v>
      </c>
      <c r="J2975" s="6" t="s">
        <v>553</v>
      </c>
      <c r="K2975" s="1">
        <v>3000</v>
      </c>
      <c r="L2975" s="1">
        <v>3000</v>
      </c>
      <c r="M2975" s="1">
        <v>3000</v>
      </c>
      <c r="N2975" s="2">
        <v>1.28666666666667</v>
      </c>
      <c r="O2975" s="2">
        <v>1.28666666666667</v>
      </c>
      <c r="P2975" s="16">
        <v>1.4208333333333301</v>
      </c>
    </row>
    <row r="2976" spans="1:16" x14ac:dyDescent="0.35">
      <c r="A2976" s="23" t="str">
        <f t="shared" si="94"/>
        <v>08</v>
      </c>
      <c r="B2976" s="23">
        <f t="shared" si="95"/>
        <v>1020339</v>
      </c>
      <c r="C2976" s="6" t="s">
        <v>1373</v>
      </c>
      <c r="D2976" s="7" t="s">
        <v>1095</v>
      </c>
      <c r="E2976" s="7" t="s">
        <v>11</v>
      </c>
      <c r="F2976" s="7" t="s">
        <v>1078</v>
      </c>
      <c r="G2976" s="7" t="s">
        <v>1006</v>
      </c>
      <c r="H2976" s="7" t="s">
        <v>27</v>
      </c>
      <c r="I2976" s="7" t="s">
        <v>28</v>
      </c>
      <c r="J2976" s="6" t="s">
        <v>553</v>
      </c>
      <c r="K2976" s="1">
        <v>0</v>
      </c>
      <c r="L2976" s="1">
        <v>24000</v>
      </c>
      <c r="M2976" s="1">
        <v>24000</v>
      </c>
      <c r="N2976" s="2">
        <v>0</v>
      </c>
      <c r="O2976" s="2">
        <v>1.69</v>
      </c>
      <c r="P2976" s="16">
        <v>1.7708333333333299</v>
      </c>
    </row>
    <row r="2977" spans="1:16" x14ac:dyDescent="0.35">
      <c r="A2977" s="23" t="str">
        <f t="shared" si="94"/>
        <v>08</v>
      </c>
      <c r="B2977" s="23">
        <f t="shared" si="95"/>
        <v>1021992</v>
      </c>
      <c r="C2977" s="6" t="s">
        <v>1373</v>
      </c>
      <c r="D2977" s="7" t="s">
        <v>1095</v>
      </c>
      <c r="E2977" s="7" t="s">
        <v>11</v>
      </c>
      <c r="F2977" s="7" t="s">
        <v>1078</v>
      </c>
      <c r="G2977" s="7" t="s">
        <v>1006</v>
      </c>
      <c r="H2977" s="7" t="s">
        <v>219</v>
      </c>
      <c r="I2977" s="7" t="s">
        <v>28</v>
      </c>
      <c r="J2977" s="6" t="s">
        <v>553</v>
      </c>
      <c r="K2977" s="1"/>
      <c r="L2977" s="1"/>
      <c r="M2977" s="1">
        <v>13501</v>
      </c>
      <c r="N2977" s="2"/>
      <c r="O2977" s="2"/>
      <c r="P2977" s="16">
        <v>1.25575329975557</v>
      </c>
    </row>
    <row r="2978" spans="1:16" x14ac:dyDescent="0.35">
      <c r="A2978" s="23" t="str">
        <f t="shared" si="94"/>
        <v>08</v>
      </c>
      <c r="B2978" s="23">
        <f t="shared" si="95"/>
        <v>1022290</v>
      </c>
      <c r="C2978" s="6" t="s">
        <v>1373</v>
      </c>
      <c r="D2978" s="7" t="s">
        <v>1095</v>
      </c>
      <c r="E2978" s="7" t="s">
        <v>11</v>
      </c>
      <c r="F2978" s="7" t="s">
        <v>1078</v>
      </c>
      <c r="G2978" s="7" t="s">
        <v>1006</v>
      </c>
      <c r="H2978" s="7" t="s">
        <v>1287</v>
      </c>
      <c r="I2978" s="7" t="s">
        <v>1288</v>
      </c>
      <c r="J2978" s="6" t="s">
        <v>553</v>
      </c>
      <c r="K2978" s="1">
        <v>0</v>
      </c>
      <c r="L2978" s="1">
        <v>24000</v>
      </c>
      <c r="M2978" s="1">
        <v>24000</v>
      </c>
      <c r="N2978" s="2">
        <v>0</v>
      </c>
      <c r="O2978" s="2">
        <v>1.8</v>
      </c>
      <c r="P2978" s="16">
        <v>1.75270833333333</v>
      </c>
    </row>
    <row r="2979" spans="1:16" x14ac:dyDescent="0.35">
      <c r="A2979" s="23" t="str">
        <f t="shared" si="94"/>
        <v>08</v>
      </c>
      <c r="B2979" s="23">
        <f t="shared" si="95"/>
        <v>1021279</v>
      </c>
      <c r="C2979" s="6" t="s">
        <v>1373</v>
      </c>
      <c r="D2979" s="7" t="s">
        <v>1095</v>
      </c>
      <c r="E2979" s="7" t="s">
        <v>11</v>
      </c>
      <c r="F2979" s="7" t="s">
        <v>1084</v>
      </c>
      <c r="G2979" s="7" t="s">
        <v>1017</v>
      </c>
      <c r="H2979" s="7" t="s">
        <v>1252</v>
      </c>
      <c r="I2979" s="7" t="s">
        <v>357</v>
      </c>
      <c r="J2979" s="6" t="s">
        <v>553</v>
      </c>
      <c r="K2979" s="1">
        <v>16178</v>
      </c>
      <c r="L2979" s="1">
        <v>16178</v>
      </c>
      <c r="M2979" s="1">
        <v>24000</v>
      </c>
      <c r="N2979" s="2">
        <v>1.33662999134627</v>
      </c>
      <c r="O2979" s="2">
        <v>1.33662999134627</v>
      </c>
      <c r="P2979" s="16">
        <v>1.6402083333333299</v>
      </c>
    </row>
    <row r="2980" spans="1:16" x14ac:dyDescent="0.35">
      <c r="A2980" s="23" t="str">
        <f t="shared" si="94"/>
        <v>08</v>
      </c>
      <c r="B2980" s="23">
        <f t="shared" si="95"/>
        <v>1020086</v>
      </c>
      <c r="C2980" s="6" t="s">
        <v>1373</v>
      </c>
      <c r="D2980" s="7" t="s">
        <v>1095</v>
      </c>
      <c r="E2980" s="7" t="s">
        <v>11</v>
      </c>
      <c r="F2980" s="7" t="s">
        <v>1075</v>
      </c>
      <c r="G2980" s="7" t="s">
        <v>1002</v>
      </c>
      <c r="H2980" s="7" t="s">
        <v>1248</v>
      </c>
      <c r="I2980" s="7" t="s">
        <v>1249</v>
      </c>
      <c r="J2980" s="6" t="s">
        <v>553</v>
      </c>
      <c r="K2980" s="1">
        <v>24000</v>
      </c>
      <c r="L2980" s="1">
        <v>24000</v>
      </c>
      <c r="M2980" s="1">
        <v>24000</v>
      </c>
      <c r="N2980" s="2">
        <v>3.21</v>
      </c>
      <c r="O2980" s="2">
        <v>3.21</v>
      </c>
      <c r="P2980" s="16">
        <v>3.2722916666666699</v>
      </c>
    </row>
    <row r="2981" spans="1:16" x14ac:dyDescent="0.35">
      <c r="A2981" s="23" t="str">
        <f t="shared" si="94"/>
        <v>08</v>
      </c>
      <c r="B2981" s="23">
        <f t="shared" si="95"/>
        <v>1020848</v>
      </c>
      <c r="C2981" s="6" t="s">
        <v>1373</v>
      </c>
      <c r="D2981" s="7" t="s">
        <v>1095</v>
      </c>
      <c r="E2981" s="7" t="s">
        <v>11</v>
      </c>
      <c r="F2981" s="7" t="s">
        <v>1075</v>
      </c>
      <c r="G2981" s="7" t="s">
        <v>1002</v>
      </c>
      <c r="H2981" s="7" t="s">
        <v>75</v>
      </c>
      <c r="I2981" s="7" t="s">
        <v>76</v>
      </c>
      <c r="J2981" s="6" t="s">
        <v>553</v>
      </c>
      <c r="K2981" s="1">
        <v>36000</v>
      </c>
      <c r="L2981" s="1">
        <v>36000</v>
      </c>
      <c r="M2981" s="1">
        <v>36000</v>
      </c>
      <c r="N2981" s="2">
        <v>3.22</v>
      </c>
      <c r="O2981" s="2">
        <v>3.22</v>
      </c>
      <c r="P2981" s="16">
        <v>3.22268065555556</v>
      </c>
    </row>
    <row r="2982" spans="1:16" x14ac:dyDescent="0.35">
      <c r="A2982" s="23" t="str">
        <f t="shared" si="94"/>
        <v>08</v>
      </c>
      <c r="B2982" s="23">
        <f t="shared" si="95"/>
        <v>1022193</v>
      </c>
      <c r="C2982" s="6" t="s">
        <v>1373</v>
      </c>
      <c r="D2982" s="7" t="s">
        <v>1095</v>
      </c>
      <c r="E2982" s="7" t="s">
        <v>11</v>
      </c>
      <c r="F2982" s="7" t="s">
        <v>1075</v>
      </c>
      <c r="G2982" s="7" t="s">
        <v>1011</v>
      </c>
      <c r="H2982" s="7" t="s">
        <v>250</v>
      </c>
      <c r="I2982" s="7" t="s">
        <v>251</v>
      </c>
      <c r="J2982" s="6" t="s">
        <v>553</v>
      </c>
      <c r="K2982" s="1"/>
      <c r="L2982" s="1">
        <v>24000</v>
      </c>
      <c r="M2982" s="1"/>
      <c r="N2982" s="2"/>
      <c r="O2982" s="2">
        <v>2.5</v>
      </c>
      <c r="P2982" s="16"/>
    </row>
    <row r="2983" spans="1:16" x14ac:dyDescent="0.35">
      <c r="A2983" s="23" t="str">
        <f t="shared" si="94"/>
        <v>08</v>
      </c>
      <c r="B2983" s="23">
        <f t="shared" si="95"/>
        <v>1023331</v>
      </c>
      <c r="C2983" s="6" t="s">
        <v>1373</v>
      </c>
      <c r="D2983" s="7" t="s">
        <v>1095</v>
      </c>
      <c r="E2983" s="7" t="s">
        <v>11</v>
      </c>
      <c r="F2983" s="7" t="s">
        <v>1075</v>
      </c>
      <c r="G2983" s="7" t="s">
        <v>1011</v>
      </c>
      <c r="H2983" s="7" t="s">
        <v>538</v>
      </c>
      <c r="I2983" s="7" t="s">
        <v>251</v>
      </c>
      <c r="J2983" s="6" t="s">
        <v>553</v>
      </c>
      <c r="K2983" s="1">
        <v>94</v>
      </c>
      <c r="L2983" s="1">
        <v>0</v>
      </c>
      <c r="M2983" s="1"/>
      <c r="N2983" s="2">
        <v>2.3829787234042601</v>
      </c>
      <c r="O2983" s="2">
        <v>0</v>
      </c>
      <c r="P2983" s="16"/>
    </row>
    <row r="2984" spans="1:16" x14ac:dyDescent="0.35">
      <c r="A2984" s="23" t="str">
        <f t="shared" si="94"/>
        <v>08</v>
      </c>
      <c r="B2984" s="23">
        <f t="shared" si="95"/>
        <v>1010877</v>
      </c>
      <c r="C2984" s="6" t="s">
        <v>1373</v>
      </c>
      <c r="D2984" s="7" t="s">
        <v>1095</v>
      </c>
      <c r="E2984" s="7" t="s">
        <v>11</v>
      </c>
      <c r="F2984" s="7" t="s">
        <v>1065</v>
      </c>
      <c r="G2984" s="7" t="s">
        <v>981</v>
      </c>
      <c r="H2984" s="7" t="s">
        <v>660</v>
      </c>
      <c r="I2984" s="7" t="s">
        <v>661</v>
      </c>
      <c r="J2984" s="6" t="s">
        <v>658</v>
      </c>
      <c r="K2984" s="1">
        <v>96263</v>
      </c>
      <c r="L2984" s="1">
        <v>144000</v>
      </c>
      <c r="M2984" s="1">
        <v>161000</v>
      </c>
      <c r="N2984" s="2">
        <v>1.08666881356284</v>
      </c>
      <c r="O2984" s="2">
        <v>1.0866736111111099</v>
      </c>
      <c r="P2984" s="16">
        <v>0.83308048633540399</v>
      </c>
    </row>
    <row r="2985" spans="1:16" x14ac:dyDescent="0.35">
      <c r="A2985" s="23" t="str">
        <f t="shared" si="94"/>
        <v>08</v>
      </c>
      <c r="B2985" s="23">
        <f t="shared" si="95"/>
        <v>1012207</v>
      </c>
      <c r="C2985" s="6" t="s">
        <v>1373</v>
      </c>
      <c r="D2985" s="7" t="s">
        <v>1095</v>
      </c>
      <c r="E2985" s="7" t="s">
        <v>11</v>
      </c>
      <c r="F2985" s="7" t="s">
        <v>1065</v>
      </c>
      <c r="G2985" s="7" t="s">
        <v>981</v>
      </c>
      <c r="H2985" s="7" t="s">
        <v>760</v>
      </c>
      <c r="I2985" s="7" t="s">
        <v>761</v>
      </c>
      <c r="J2985" s="6" t="s">
        <v>658</v>
      </c>
      <c r="K2985" s="1"/>
      <c r="L2985" s="1">
        <v>48000</v>
      </c>
      <c r="M2985" s="1">
        <v>48000</v>
      </c>
      <c r="N2985" s="2"/>
      <c r="O2985" s="2">
        <v>1.27</v>
      </c>
      <c r="P2985" s="16">
        <v>0.853291666666667</v>
      </c>
    </row>
    <row r="2986" spans="1:16" x14ac:dyDescent="0.35">
      <c r="A2986" s="23" t="str">
        <f t="shared" si="94"/>
        <v>08</v>
      </c>
      <c r="B2986" s="23">
        <f t="shared" si="95"/>
        <v>1011560</v>
      </c>
      <c r="C2986" s="6" t="s">
        <v>1373</v>
      </c>
      <c r="D2986" s="7" t="s">
        <v>1095</v>
      </c>
      <c r="E2986" s="7" t="s">
        <v>11</v>
      </c>
      <c r="F2986" s="7" t="s">
        <v>1065</v>
      </c>
      <c r="G2986" s="7" t="s">
        <v>989</v>
      </c>
      <c r="H2986" s="7" t="s">
        <v>695</v>
      </c>
      <c r="I2986" s="7" t="s">
        <v>696</v>
      </c>
      <c r="J2986" s="6" t="s">
        <v>658</v>
      </c>
      <c r="K2986" s="1"/>
      <c r="L2986" s="1"/>
      <c r="M2986" s="1">
        <v>6750</v>
      </c>
      <c r="N2986" s="2"/>
      <c r="O2986" s="2"/>
      <c r="P2986" s="16">
        <v>0.75332333333333301</v>
      </c>
    </row>
    <row r="2987" spans="1:16" x14ac:dyDescent="0.35">
      <c r="A2987" s="23" t="str">
        <f t="shared" si="94"/>
        <v>08</v>
      </c>
      <c r="B2987" s="23">
        <f t="shared" si="95"/>
        <v>1012362</v>
      </c>
      <c r="C2987" s="6" t="s">
        <v>1373</v>
      </c>
      <c r="D2987" s="7" t="s">
        <v>1095</v>
      </c>
      <c r="E2987" s="7" t="s">
        <v>11</v>
      </c>
      <c r="F2987" s="7" t="s">
        <v>1065</v>
      </c>
      <c r="G2987" s="7" t="s">
        <v>989</v>
      </c>
      <c r="H2987" s="7" t="s">
        <v>774</v>
      </c>
      <c r="I2987" s="7" t="s">
        <v>775</v>
      </c>
      <c r="J2987" s="6" t="s">
        <v>658</v>
      </c>
      <c r="K2987" s="1"/>
      <c r="L2987" s="1"/>
      <c r="M2987" s="1">
        <v>18205</v>
      </c>
      <c r="N2987" s="2"/>
      <c r="O2987" s="2"/>
      <c r="P2987" s="16">
        <v>0.77253664927217802</v>
      </c>
    </row>
    <row r="2988" spans="1:16" x14ac:dyDescent="0.35">
      <c r="A2988" s="23" t="str">
        <f t="shared" si="94"/>
        <v>08</v>
      </c>
      <c r="B2988" s="23">
        <f t="shared" si="95"/>
        <v>1012778</v>
      </c>
      <c r="C2988" s="6" t="s">
        <v>1373</v>
      </c>
      <c r="D2988" s="7" t="s">
        <v>1095</v>
      </c>
      <c r="E2988" s="7" t="s">
        <v>11</v>
      </c>
      <c r="F2988" s="7" t="s">
        <v>1065</v>
      </c>
      <c r="G2988" s="7" t="s">
        <v>989</v>
      </c>
      <c r="H2988" s="7" t="s">
        <v>852</v>
      </c>
      <c r="I2988" s="7" t="s">
        <v>853</v>
      </c>
      <c r="J2988" s="6" t="s">
        <v>658</v>
      </c>
      <c r="K2988" s="1">
        <v>0</v>
      </c>
      <c r="L2988" s="1">
        <v>12000</v>
      </c>
      <c r="M2988" s="1">
        <v>12000</v>
      </c>
      <c r="N2988" s="2">
        <v>0</v>
      </c>
      <c r="O2988" s="2">
        <v>0.9</v>
      </c>
      <c r="P2988" s="16">
        <v>0.60750000000000004</v>
      </c>
    </row>
    <row r="2989" spans="1:16" x14ac:dyDescent="0.35">
      <c r="A2989" s="23" t="str">
        <f t="shared" si="94"/>
        <v>08</v>
      </c>
      <c r="B2989" s="23">
        <f t="shared" si="95"/>
        <v>1012283</v>
      </c>
      <c r="C2989" s="6" t="s">
        <v>1373</v>
      </c>
      <c r="D2989" s="7" t="s">
        <v>1095</v>
      </c>
      <c r="E2989" s="7" t="s">
        <v>11</v>
      </c>
      <c r="F2989" s="7" t="s">
        <v>1065</v>
      </c>
      <c r="G2989" s="7" t="s">
        <v>995</v>
      </c>
      <c r="H2989" s="7" t="s">
        <v>770</v>
      </c>
      <c r="I2989" s="7" t="s">
        <v>771</v>
      </c>
      <c r="J2989" s="6" t="s">
        <v>658</v>
      </c>
      <c r="K2989" s="1">
        <v>49802</v>
      </c>
      <c r="L2989" s="1">
        <v>48000</v>
      </c>
      <c r="M2989" s="1">
        <v>48000</v>
      </c>
      <c r="N2989" s="2">
        <v>0</v>
      </c>
      <c r="O2989" s="2">
        <v>1</v>
      </c>
      <c r="P2989" s="16">
        <v>0.82372916666666596</v>
      </c>
    </row>
    <row r="2990" spans="1:16" x14ac:dyDescent="0.35">
      <c r="A2990" s="23" t="str">
        <f t="shared" si="94"/>
        <v>08</v>
      </c>
      <c r="B2990" s="23">
        <f t="shared" si="95"/>
        <v>1012763</v>
      </c>
      <c r="C2990" s="6" t="s">
        <v>1373</v>
      </c>
      <c r="D2990" s="7" t="s">
        <v>1095</v>
      </c>
      <c r="E2990" s="7" t="s">
        <v>11</v>
      </c>
      <c r="F2990" s="7" t="s">
        <v>1065</v>
      </c>
      <c r="G2990" s="7" t="s">
        <v>995</v>
      </c>
      <c r="H2990" s="7" t="s">
        <v>847</v>
      </c>
      <c r="I2990" s="7" t="s">
        <v>848</v>
      </c>
      <c r="J2990" s="6" t="s">
        <v>658</v>
      </c>
      <c r="K2990" s="1">
        <v>48000</v>
      </c>
      <c r="L2990" s="1">
        <v>48000</v>
      </c>
      <c r="M2990" s="1">
        <v>48000</v>
      </c>
      <c r="N2990" s="2">
        <v>0.76666666666666705</v>
      </c>
      <c r="O2990" s="2">
        <v>0.76666666666666705</v>
      </c>
      <c r="P2990" s="16">
        <v>0.77829166666666705</v>
      </c>
    </row>
    <row r="2991" spans="1:16" x14ac:dyDescent="0.35">
      <c r="A2991" s="23" t="str">
        <f t="shared" si="94"/>
        <v>08</v>
      </c>
      <c r="B2991" s="23">
        <f t="shared" si="95"/>
        <v>1012058</v>
      </c>
      <c r="C2991" s="6" t="s">
        <v>1373</v>
      </c>
      <c r="D2991" s="7" t="s">
        <v>1095</v>
      </c>
      <c r="E2991" s="7" t="s">
        <v>11</v>
      </c>
      <c r="F2991" s="7" t="s">
        <v>990</v>
      </c>
      <c r="G2991" s="7" t="s">
        <v>990</v>
      </c>
      <c r="H2991" s="7" t="s">
        <v>1403</v>
      </c>
      <c r="I2991" s="7" t="s">
        <v>1404</v>
      </c>
      <c r="J2991" s="6" t="s">
        <v>658</v>
      </c>
      <c r="K2991" s="1"/>
      <c r="L2991" s="1"/>
      <c r="M2991" s="1">
        <v>85</v>
      </c>
      <c r="N2991" s="2"/>
      <c r="O2991" s="2"/>
      <c r="P2991" s="16">
        <v>1.25292</v>
      </c>
    </row>
    <row r="2992" spans="1:16" x14ac:dyDescent="0.35">
      <c r="A2992" s="23" t="str">
        <f t="shared" si="94"/>
        <v>08</v>
      </c>
      <c r="B2992" s="23">
        <f t="shared" si="95"/>
        <v>1012059</v>
      </c>
      <c r="C2992" s="6" t="s">
        <v>1373</v>
      </c>
      <c r="D2992" s="7" t="s">
        <v>1095</v>
      </c>
      <c r="E2992" s="7" t="s">
        <v>11</v>
      </c>
      <c r="F2992" s="7" t="s">
        <v>990</v>
      </c>
      <c r="G2992" s="7" t="s">
        <v>990</v>
      </c>
      <c r="H2992" s="7" t="s">
        <v>1405</v>
      </c>
      <c r="I2992" s="7" t="s">
        <v>1406</v>
      </c>
      <c r="J2992" s="6" t="s">
        <v>658</v>
      </c>
      <c r="K2992" s="1"/>
      <c r="L2992" s="1"/>
      <c r="M2992" s="1">
        <v>1200</v>
      </c>
      <c r="N2992" s="2"/>
      <c r="O2992" s="2"/>
      <c r="P2992" s="16">
        <v>1.5027185833333301</v>
      </c>
    </row>
    <row r="2993" spans="1:16" x14ac:dyDescent="0.35">
      <c r="A2993" s="23" t="str">
        <f t="shared" si="94"/>
        <v>08</v>
      </c>
      <c r="B2993" s="23">
        <f t="shared" si="95"/>
        <v>1021976</v>
      </c>
      <c r="C2993" s="6" t="s">
        <v>1373</v>
      </c>
      <c r="D2993" s="7" t="s">
        <v>1095</v>
      </c>
      <c r="E2993" s="7" t="s">
        <v>11</v>
      </c>
      <c r="F2993" s="7" t="s">
        <v>1077</v>
      </c>
      <c r="G2993" s="7" t="s">
        <v>1005</v>
      </c>
      <c r="H2993" s="7" t="s">
        <v>213</v>
      </c>
      <c r="I2993" s="7" t="s">
        <v>214</v>
      </c>
      <c r="J2993" s="6" t="s">
        <v>553</v>
      </c>
      <c r="K2993" s="1">
        <v>96000</v>
      </c>
      <c r="L2993" s="1">
        <v>96000</v>
      </c>
      <c r="M2993" s="1">
        <v>192000</v>
      </c>
      <c r="N2993" s="2">
        <v>2.6</v>
      </c>
      <c r="O2993" s="2">
        <v>2.6</v>
      </c>
      <c r="P2993" s="16">
        <v>2.7102395833333301</v>
      </c>
    </row>
    <row r="2994" spans="1:16" x14ac:dyDescent="0.35">
      <c r="A2994" s="23" t="str">
        <f t="shared" si="94"/>
        <v>08</v>
      </c>
      <c r="B2994" s="23">
        <f t="shared" si="95"/>
        <v>1022379</v>
      </c>
      <c r="C2994" s="6" t="s">
        <v>1373</v>
      </c>
      <c r="D2994" s="7" t="s">
        <v>1095</v>
      </c>
      <c r="E2994" s="7" t="s">
        <v>11</v>
      </c>
      <c r="F2994" s="7" t="s">
        <v>1077</v>
      </c>
      <c r="G2994" s="7" t="s">
        <v>1005</v>
      </c>
      <c r="H2994" s="7" t="s">
        <v>285</v>
      </c>
      <c r="I2994" s="7" t="s">
        <v>286</v>
      </c>
      <c r="J2994" s="6" t="s">
        <v>553</v>
      </c>
      <c r="K2994" s="1"/>
      <c r="L2994" s="1"/>
      <c r="M2994" s="1">
        <v>24000</v>
      </c>
      <c r="N2994" s="2"/>
      <c r="O2994" s="2"/>
      <c r="P2994" s="16">
        <v>2.2893750000000002</v>
      </c>
    </row>
    <row r="2995" spans="1:16" x14ac:dyDescent="0.35">
      <c r="A2995" s="23" t="str">
        <f t="shared" si="94"/>
        <v>08</v>
      </c>
      <c r="B2995" s="23">
        <f t="shared" si="95"/>
        <v>1020886</v>
      </c>
      <c r="C2995" s="6" t="s">
        <v>1373</v>
      </c>
      <c r="D2995" s="7" t="s">
        <v>1095</v>
      </c>
      <c r="E2995" s="7" t="s">
        <v>11</v>
      </c>
      <c r="F2995" s="7" t="s">
        <v>1082</v>
      </c>
      <c r="G2995" s="7" t="s">
        <v>1013</v>
      </c>
      <c r="H2995" s="7" t="s">
        <v>83</v>
      </c>
      <c r="I2995" s="7" t="s">
        <v>84</v>
      </c>
      <c r="J2995" s="6" t="s">
        <v>553</v>
      </c>
      <c r="K2995" s="1">
        <v>0</v>
      </c>
      <c r="L2995" s="1">
        <v>0</v>
      </c>
      <c r="M2995" s="1">
        <v>18700</v>
      </c>
      <c r="N2995" s="2">
        <v>0</v>
      </c>
      <c r="O2995" s="2">
        <v>0</v>
      </c>
      <c r="P2995" s="16">
        <v>3.3516119358288798</v>
      </c>
    </row>
    <row r="2996" spans="1:16" x14ac:dyDescent="0.35">
      <c r="A2996" s="23" t="str">
        <f t="shared" si="94"/>
        <v>08</v>
      </c>
      <c r="B2996" s="23">
        <f t="shared" si="95"/>
        <v>1022646</v>
      </c>
      <c r="C2996" s="6" t="s">
        <v>1373</v>
      </c>
      <c r="D2996" s="7" t="s">
        <v>1095</v>
      </c>
      <c r="E2996" s="7" t="s">
        <v>11</v>
      </c>
      <c r="F2996" s="7" t="s">
        <v>1082</v>
      </c>
      <c r="G2996" s="7" t="s">
        <v>1013</v>
      </c>
      <c r="H2996" s="7" t="s">
        <v>333</v>
      </c>
      <c r="I2996" s="7" t="s">
        <v>159</v>
      </c>
      <c r="J2996" s="6" t="s">
        <v>553</v>
      </c>
      <c r="K2996" s="1"/>
      <c r="L2996" s="1">
        <v>15602</v>
      </c>
      <c r="M2996" s="1">
        <v>16000</v>
      </c>
      <c r="N2996" s="2"/>
      <c r="O2996" s="2">
        <v>4.3000256377387496</v>
      </c>
      <c r="P2996" s="16">
        <v>4.3512597187499997</v>
      </c>
    </row>
    <row r="2997" spans="1:16" x14ac:dyDescent="0.35">
      <c r="A2997" s="23" t="str">
        <f t="shared" si="94"/>
        <v>08</v>
      </c>
      <c r="B2997" s="23">
        <f t="shared" si="95"/>
        <v>1022847</v>
      </c>
      <c r="C2997" s="6" t="s">
        <v>1373</v>
      </c>
      <c r="D2997" s="7" t="s">
        <v>1095</v>
      </c>
      <c r="E2997" s="7" t="s">
        <v>11</v>
      </c>
      <c r="F2997" s="7" t="s">
        <v>1082</v>
      </c>
      <c r="G2997" s="7" t="s">
        <v>1013</v>
      </c>
      <c r="H2997" s="7" t="s">
        <v>354</v>
      </c>
      <c r="I2997" s="7" t="s">
        <v>355</v>
      </c>
      <c r="J2997" s="6" t="s">
        <v>553</v>
      </c>
      <c r="K2997" s="1">
        <v>0</v>
      </c>
      <c r="L2997" s="1">
        <v>3182</v>
      </c>
      <c r="M2997" s="1"/>
      <c r="N2997" s="2">
        <v>0</v>
      </c>
      <c r="O2997" s="2">
        <v>1.53991200502828</v>
      </c>
      <c r="P2997" s="16"/>
    </row>
    <row r="2998" spans="1:16" x14ac:dyDescent="0.35">
      <c r="A2998" s="23" t="str">
        <f t="shared" si="94"/>
        <v>08</v>
      </c>
      <c r="B2998" s="23">
        <f t="shared" si="95"/>
        <v>1030542</v>
      </c>
      <c r="C2998" s="6" t="s">
        <v>1373</v>
      </c>
      <c r="D2998" s="7" t="s">
        <v>1095</v>
      </c>
      <c r="E2998" s="7" t="s">
        <v>11</v>
      </c>
      <c r="F2998" s="7" t="s">
        <v>1090</v>
      </c>
      <c r="G2998" s="7" t="s">
        <v>1052</v>
      </c>
      <c r="H2998" s="7" t="s">
        <v>915</v>
      </c>
      <c r="I2998" s="7" t="s">
        <v>916</v>
      </c>
      <c r="J2998" s="6" t="s">
        <v>659</v>
      </c>
      <c r="K2998" s="1"/>
      <c r="L2998" s="1"/>
      <c r="M2998" s="1">
        <v>6000</v>
      </c>
      <c r="N2998" s="2"/>
      <c r="O2998" s="2"/>
      <c r="P2998" s="16">
        <v>8.1999999999999993</v>
      </c>
    </row>
    <row r="2999" spans="1:16" x14ac:dyDescent="0.35">
      <c r="A2999" s="23" t="str">
        <f t="shared" si="94"/>
        <v>08</v>
      </c>
      <c r="B2999" s="23">
        <f t="shared" si="95"/>
        <v>1030821</v>
      </c>
      <c r="C2999" s="6" t="s">
        <v>1373</v>
      </c>
      <c r="D2999" s="7" t="s">
        <v>1095</v>
      </c>
      <c r="E2999" s="7" t="s">
        <v>11</v>
      </c>
      <c r="F2999" s="7" t="s">
        <v>1090</v>
      </c>
      <c r="G2999" s="7" t="s">
        <v>1052</v>
      </c>
      <c r="H2999" s="7" t="s">
        <v>1378</v>
      </c>
      <c r="I2999" s="7" t="s">
        <v>928</v>
      </c>
      <c r="J2999" s="6" t="s">
        <v>659</v>
      </c>
      <c r="K2999" s="1">
        <v>24000</v>
      </c>
      <c r="L2999" s="1"/>
      <c r="M2999" s="1"/>
      <c r="N2999" s="2">
        <v>10.8866666666667</v>
      </c>
      <c r="O2999" s="2"/>
      <c r="P2999" s="16"/>
    </row>
    <row r="3000" spans="1:16" x14ac:dyDescent="0.35">
      <c r="A3000" s="23" t="str">
        <f t="shared" si="94"/>
        <v>08</v>
      </c>
      <c r="B3000" s="23">
        <f t="shared" si="95"/>
        <v>1011701</v>
      </c>
      <c r="C3000" s="6" t="s">
        <v>1373</v>
      </c>
      <c r="D3000" s="7" t="s">
        <v>1095</v>
      </c>
      <c r="E3000" s="7" t="s">
        <v>11</v>
      </c>
      <c r="F3000" s="7" t="s">
        <v>1066</v>
      </c>
      <c r="G3000" s="7" t="s">
        <v>982</v>
      </c>
      <c r="H3000" s="7" t="s">
        <v>702</v>
      </c>
      <c r="I3000" s="7" t="s">
        <v>703</v>
      </c>
      <c r="J3000" s="6" t="s">
        <v>658</v>
      </c>
      <c r="K3000" s="1"/>
      <c r="L3000" s="1">
        <v>18000</v>
      </c>
      <c r="M3000" s="1">
        <v>15000</v>
      </c>
      <c r="N3000" s="2"/>
      <c r="O3000" s="2">
        <v>2.9</v>
      </c>
      <c r="P3000" s="16">
        <v>2.7208333333333301</v>
      </c>
    </row>
    <row r="3001" spans="1:16" x14ac:dyDescent="0.35">
      <c r="A3001" s="23" t="str">
        <f t="shared" si="94"/>
        <v>08</v>
      </c>
      <c r="B3001" s="23">
        <f t="shared" si="95"/>
        <v>1012552</v>
      </c>
      <c r="C3001" s="6" t="s">
        <v>1373</v>
      </c>
      <c r="D3001" s="7" t="s">
        <v>1095</v>
      </c>
      <c r="E3001" s="7" t="s">
        <v>11</v>
      </c>
      <c r="F3001" s="7" t="s">
        <v>1066</v>
      </c>
      <c r="G3001" s="7" t="s">
        <v>982</v>
      </c>
      <c r="H3001" s="7" t="s">
        <v>817</v>
      </c>
      <c r="I3001" s="7" t="s">
        <v>818</v>
      </c>
      <c r="J3001" s="6" t="s">
        <v>658</v>
      </c>
      <c r="K3001" s="1">
        <v>48000</v>
      </c>
      <c r="L3001" s="1">
        <v>81000</v>
      </c>
      <c r="M3001" s="1">
        <v>57000</v>
      </c>
      <c r="N3001" s="2">
        <v>3.5</v>
      </c>
      <c r="O3001" s="2">
        <v>3.5</v>
      </c>
      <c r="P3001" s="16">
        <v>3.5208333333333299</v>
      </c>
    </row>
    <row r="3002" spans="1:16" x14ac:dyDescent="0.35">
      <c r="A3002" s="23" t="str">
        <f t="shared" si="94"/>
        <v>08</v>
      </c>
      <c r="B3002" s="23">
        <f t="shared" si="95"/>
        <v>1022183</v>
      </c>
      <c r="C3002" s="6" t="s">
        <v>1373</v>
      </c>
      <c r="D3002" s="7" t="s">
        <v>1095</v>
      </c>
      <c r="E3002" s="7" t="s">
        <v>11</v>
      </c>
      <c r="F3002" s="7" t="s">
        <v>1086</v>
      </c>
      <c r="G3002" s="7" t="s">
        <v>1041</v>
      </c>
      <c r="H3002" s="7" t="s">
        <v>246</v>
      </c>
      <c r="I3002" s="7" t="s">
        <v>247</v>
      </c>
      <c r="J3002" s="6" t="s">
        <v>553</v>
      </c>
      <c r="K3002" s="1"/>
      <c r="L3002" s="1"/>
      <c r="M3002" s="1">
        <v>72000</v>
      </c>
      <c r="N3002" s="2"/>
      <c r="O3002" s="2"/>
      <c r="P3002" s="16">
        <v>0.83523611111111096</v>
      </c>
    </row>
    <row r="3003" spans="1:16" x14ac:dyDescent="0.35">
      <c r="A3003" s="23" t="str">
        <f t="shared" si="94"/>
        <v>08</v>
      </c>
      <c r="B3003" s="23">
        <f t="shared" si="95"/>
        <v>1020915</v>
      </c>
      <c r="C3003" s="6" t="s">
        <v>1373</v>
      </c>
      <c r="D3003" s="7" t="s">
        <v>1095</v>
      </c>
      <c r="E3003" s="7" t="s">
        <v>11</v>
      </c>
      <c r="F3003" s="7" t="s">
        <v>1076</v>
      </c>
      <c r="G3003" s="7" t="s">
        <v>1020</v>
      </c>
      <c r="H3003" s="7" t="s">
        <v>91</v>
      </c>
      <c r="I3003" s="7" t="s">
        <v>92</v>
      </c>
      <c r="J3003" s="6" t="s">
        <v>553</v>
      </c>
      <c r="K3003" s="1">
        <v>28652</v>
      </c>
      <c r="L3003" s="1">
        <v>28652</v>
      </c>
      <c r="M3003" s="1">
        <v>32000</v>
      </c>
      <c r="N3003" s="2">
        <v>1.98670249895295</v>
      </c>
      <c r="O3003" s="2">
        <v>1.98670249895295</v>
      </c>
      <c r="P3003" s="16">
        <v>1.9044538718749999</v>
      </c>
    </row>
    <row r="3004" spans="1:16" x14ac:dyDescent="0.35">
      <c r="A3004" s="23" t="str">
        <f t="shared" si="94"/>
        <v>08</v>
      </c>
      <c r="B3004" s="23">
        <f t="shared" si="95"/>
        <v>1020944</v>
      </c>
      <c r="C3004" s="6" t="s">
        <v>1373</v>
      </c>
      <c r="D3004" s="7" t="s">
        <v>1095</v>
      </c>
      <c r="E3004" s="7" t="s">
        <v>11</v>
      </c>
      <c r="F3004" s="7" t="s">
        <v>1076</v>
      </c>
      <c r="G3004" s="7" t="s">
        <v>1022</v>
      </c>
      <c r="H3004" s="7" t="s">
        <v>95</v>
      </c>
      <c r="I3004" s="7" t="s">
        <v>96</v>
      </c>
      <c r="J3004" s="6" t="s">
        <v>553</v>
      </c>
      <c r="K3004" s="1">
        <v>146353</v>
      </c>
      <c r="L3004" s="1">
        <v>146353</v>
      </c>
      <c r="M3004" s="1">
        <v>168000</v>
      </c>
      <c r="N3004" s="2">
        <v>2.8276700853416101</v>
      </c>
      <c r="O3004" s="2">
        <v>2.8276700853416101</v>
      </c>
      <c r="P3004" s="16">
        <v>2.9126190476190499</v>
      </c>
    </row>
    <row r="3005" spans="1:16" x14ac:dyDescent="0.35">
      <c r="A3005" s="23" t="str">
        <f t="shared" si="94"/>
        <v>08</v>
      </c>
      <c r="B3005" s="23">
        <f t="shared" si="95"/>
        <v>1022709</v>
      </c>
      <c r="C3005" s="6" t="s">
        <v>1373</v>
      </c>
      <c r="D3005" s="7" t="s">
        <v>1095</v>
      </c>
      <c r="E3005" s="7" t="s">
        <v>11</v>
      </c>
      <c r="F3005" s="7" t="s">
        <v>1076</v>
      </c>
      <c r="G3005" s="7" t="s">
        <v>1022</v>
      </c>
      <c r="H3005" s="7" t="s">
        <v>502</v>
      </c>
      <c r="I3005" s="7" t="s">
        <v>503</v>
      </c>
      <c r="J3005" s="6" t="s">
        <v>553</v>
      </c>
      <c r="K3005" s="1">
        <v>144000</v>
      </c>
      <c r="L3005" s="1">
        <v>144000</v>
      </c>
      <c r="M3005" s="1">
        <v>142000</v>
      </c>
      <c r="N3005" s="2">
        <v>2.8833402777777799</v>
      </c>
      <c r="O3005" s="2">
        <v>2.8833402777777799</v>
      </c>
      <c r="P3005" s="16">
        <v>2.8980704225352101</v>
      </c>
    </row>
    <row r="3006" spans="1:16" x14ac:dyDescent="0.35">
      <c r="A3006" s="23" t="str">
        <f t="shared" si="94"/>
        <v>08</v>
      </c>
      <c r="B3006" s="23">
        <f t="shared" si="95"/>
        <v>1021868</v>
      </c>
      <c r="C3006" s="6" t="s">
        <v>1373</v>
      </c>
      <c r="D3006" s="7" t="s">
        <v>1095</v>
      </c>
      <c r="E3006" s="7" t="s">
        <v>11</v>
      </c>
      <c r="F3006" s="7" t="s">
        <v>1076</v>
      </c>
      <c r="G3006" s="7" t="s">
        <v>1004</v>
      </c>
      <c r="H3006" s="7" t="s">
        <v>556</v>
      </c>
      <c r="I3006" s="7" t="s">
        <v>557</v>
      </c>
      <c r="J3006" s="6" t="s">
        <v>553</v>
      </c>
      <c r="K3006" s="1">
        <v>31422</v>
      </c>
      <c r="L3006" s="1">
        <v>36000</v>
      </c>
      <c r="M3006" s="1">
        <v>36000</v>
      </c>
      <c r="N3006" s="2">
        <v>2.8900133664311598</v>
      </c>
      <c r="O3006" s="2">
        <v>2.89</v>
      </c>
      <c r="P3006" s="16">
        <v>2.93940267777778</v>
      </c>
    </row>
    <row r="3007" spans="1:16" x14ac:dyDescent="0.35">
      <c r="A3007" s="23" t="str">
        <f t="shared" si="94"/>
        <v>08</v>
      </c>
      <c r="B3007" s="23">
        <f t="shared" si="95"/>
        <v>1020349</v>
      </c>
      <c r="C3007" s="6" t="s">
        <v>1373</v>
      </c>
      <c r="D3007" s="7" t="s">
        <v>1095</v>
      </c>
      <c r="E3007" s="7" t="s">
        <v>11</v>
      </c>
      <c r="F3007" s="7" t="s">
        <v>1079</v>
      </c>
      <c r="G3007" s="7" t="s">
        <v>1007</v>
      </c>
      <c r="H3007" s="7" t="s">
        <v>29</v>
      </c>
      <c r="I3007" s="7" t="s">
        <v>30</v>
      </c>
      <c r="J3007" s="6" t="s">
        <v>553</v>
      </c>
      <c r="K3007" s="1">
        <v>72000</v>
      </c>
      <c r="L3007" s="1">
        <v>0</v>
      </c>
      <c r="M3007" s="1"/>
      <c r="N3007" s="2">
        <v>1.99</v>
      </c>
      <c r="O3007" s="2">
        <v>0</v>
      </c>
      <c r="P3007" s="16"/>
    </row>
    <row r="3008" spans="1:16" x14ac:dyDescent="0.35">
      <c r="A3008" s="23" t="str">
        <f t="shared" si="94"/>
        <v>08</v>
      </c>
      <c r="B3008" s="23">
        <f t="shared" si="95"/>
        <v>1022149</v>
      </c>
      <c r="C3008" s="6" t="s">
        <v>1373</v>
      </c>
      <c r="D3008" s="7" t="s">
        <v>1095</v>
      </c>
      <c r="E3008" s="7" t="s">
        <v>11</v>
      </c>
      <c r="F3008" s="7" t="s">
        <v>1079</v>
      </c>
      <c r="G3008" s="7" t="s">
        <v>1007</v>
      </c>
      <c r="H3008" s="7" t="s">
        <v>240</v>
      </c>
      <c r="I3008" s="7" t="s">
        <v>241</v>
      </c>
      <c r="J3008" s="6" t="s">
        <v>553</v>
      </c>
      <c r="K3008" s="1">
        <v>36000</v>
      </c>
      <c r="L3008" s="1">
        <v>36000</v>
      </c>
      <c r="M3008" s="1">
        <v>36000</v>
      </c>
      <c r="N3008" s="2">
        <v>2.0099999999999998</v>
      </c>
      <c r="O3008" s="2">
        <v>2.0099999999999998</v>
      </c>
      <c r="P3008" s="16">
        <v>2.1062171277777799</v>
      </c>
    </row>
    <row r="3009" spans="1:16" x14ac:dyDescent="0.35">
      <c r="A3009" s="23" t="str">
        <f t="shared" si="94"/>
        <v>08</v>
      </c>
      <c r="B3009" s="23">
        <f t="shared" si="95"/>
        <v>1023433</v>
      </c>
      <c r="C3009" s="6" t="s">
        <v>1373</v>
      </c>
      <c r="D3009" s="7" t="s">
        <v>1095</v>
      </c>
      <c r="E3009" s="7" t="s">
        <v>11</v>
      </c>
      <c r="F3009" s="7" t="s">
        <v>1079</v>
      </c>
      <c r="G3009" s="7" t="s">
        <v>1007</v>
      </c>
      <c r="H3009" s="7" t="s">
        <v>1419</v>
      </c>
      <c r="I3009" s="7" t="s">
        <v>1420</v>
      </c>
      <c r="J3009" s="6" t="s">
        <v>553</v>
      </c>
      <c r="K3009" s="1"/>
      <c r="L3009" s="1">
        <v>72000</v>
      </c>
      <c r="M3009" s="1">
        <v>72000</v>
      </c>
      <c r="N3009" s="2"/>
      <c r="O3009" s="2">
        <v>1.99</v>
      </c>
      <c r="P3009" s="16">
        <v>2.0720833333333299</v>
      </c>
    </row>
    <row r="3010" spans="1:16" x14ac:dyDescent="0.35">
      <c r="A3010" s="23" t="str">
        <f t="shared" si="94"/>
        <v>08</v>
      </c>
      <c r="B3010" s="23">
        <f t="shared" si="95"/>
        <v>1030720</v>
      </c>
      <c r="C3010" s="6" t="s">
        <v>1373</v>
      </c>
      <c r="D3010" s="7" t="s">
        <v>1095</v>
      </c>
      <c r="E3010" s="7" t="s">
        <v>11</v>
      </c>
      <c r="F3010" s="7" t="s">
        <v>1081</v>
      </c>
      <c r="G3010" s="7" t="s">
        <v>1050</v>
      </c>
      <c r="H3010" s="7" t="s">
        <v>942</v>
      </c>
      <c r="I3010" s="7" t="s">
        <v>943</v>
      </c>
      <c r="J3010" s="6" t="s">
        <v>659</v>
      </c>
      <c r="K3010" s="1"/>
      <c r="L3010" s="1"/>
      <c r="M3010" s="1">
        <v>24000</v>
      </c>
      <c r="N3010" s="2"/>
      <c r="O3010" s="2"/>
      <c r="P3010" s="16">
        <v>0.72412500000000002</v>
      </c>
    </row>
    <row r="3011" spans="1:16" x14ac:dyDescent="0.35">
      <c r="A3011" s="23" t="str">
        <f t="shared" si="94"/>
        <v>08</v>
      </c>
      <c r="B3011" s="23">
        <f t="shared" si="95"/>
        <v>1020412</v>
      </c>
      <c r="C3011" s="6" t="s">
        <v>1373</v>
      </c>
      <c r="D3011" s="7" t="s">
        <v>1095</v>
      </c>
      <c r="E3011" s="7" t="s">
        <v>11</v>
      </c>
      <c r="F3011" s="7" t="s">
        <v>1081</v>
      </c>
      <c r="G3011" s="7" t="s">
        <v>1010</v>
      </c>
      <c r="H3011" s="7" t="s">
        <v>35</v>
      </c>
      <c r="I3011" s="7" t="s">
        <v>36</v>
      </c>
      <c r="J3011" s="6" t="s">
        <v>553</v>
      </c>
      <c r="K3011" s="1">
        <v>117630</v>
      </c>
      <c r="L3011" s="1">
        <v>117630</v>
      </c>
      <c r="M3011" s="1">
        <v>156000</v>
      </c>
      <c r="N3011" s="2">
        <v>1.84787894244666</v>
      </c>
      <c r="O3011" s="2">
        <v>1.84787894244666</v>
      </c>
      <c r="P3011" s="16">
        <v>1.8066678423076901</v>
      </c>
    </row>
    <row r="3012" spans="1:16" x14ac:dyDescent="0.35">
      <c r="A3012" s="23" t="str">
        <f t="shared" si="94"/>
        <v>08</v>
      </c>
      <c r="B3012" s="23">
        <f t="shared" si="95"/>
        <v>1021078</v>
      </c>
      <c r="C3012" s="6" t="s">
        <v>1373</v>
      </c>
      <c r="D3012" s="7" t="s">
        <v>1095</v>
      </c>
      <c r="E3012" s="7" t="s">
        <v>11</v>
      </c>
      <c r="F3012" s="7" t="s">
        <v>1081</v>
      </c>
      <c r="G3012" s="7" t="s">
        <v>1010</v>
      </c>
      <c r="H3012" s="7" t="s">
        <v>486</v>
      </c>
      <c r="I3012" s="7" t="s">
        <v>487</v>
      </c>
      <c r="J3012" s="6" t="s">
        <v>553</v>
      </c>
      <c r="K3012" s="1">
        <v>96176</v>
      </c>
      <c r="L3012" s="1">
        <v>134000</v>
      </c>
      <c r="M3012" s="1">
        <v>134000</v>
      </c>
      <c r="N3012" s="2">
        <v>2.2700049908501101</v>
      </c>
      <c r="O3012" s="2">
        <v>2.27</v>
      </c>
      <c r="P3012" s="16">
        <v>2.2998712649253701</v>
      </c>
    </row>
    <row r="3013" spans="1:16" x14ac:dyDescent="0.35">
      <c r="A3013" s="23" t="str">
        <f t="shared" ref="A3013:A3076" si="96">MID(C3013,1,2)</f>
        <v>08</v>
      </c>
      <c r="B3013" s="23">
        <f t="shared" ref="B3013:B3076" si="97">+H3013*1</f>
        <v>1021082</v>
      </c>
      <c r="C3013" s="6" t="s">
        <v>1373</v>
      </c>
      <c r="D3013" s="7" t="s">
        <v>1095</v>
      </c>
      <c r="E3013" s="7" t="s">
        <v>11</v>
      </c>
      <c r="F3013" s="7" t="s">
        <v>1081</v>
      </c>
      <c r="G3013" s="7" t="s">
        <v>1010</v>
      </c>
      <c r="H3013" s="7" t="s">
        <v>112</v>
      </c>
      <c r="I3013" s="7" t="s">
        <v>113</v>
      </c>
      <c r="J3013" s="6" t="s">
        <v>553</v>
      </c>
      <c r="K3013" s="1">
        <v>96000</v>
      </c>
      <c r="L3013" s="1">
        <v>96000</v>
      </c>
      <c r="M3013" s="1">
        <v>24000</v>
      </c>
      <c r="N3013" s="2">
        <v>1.6491770833333299</v>
      </c>
      <c r="O3013" s="2">
        <v>1.6491770833333299</v>
      </c>
      <c r="P3013" s="16">
        <v>1.67354166666667</v>
      </c>
    </row>
    <row r="3014" spans="1:16" x14ac:dyDescent="0.35">
      <c r="A3014" s="23" t="str">
        <f t="shared" si="96"/>
        <v>08</v>
      </c>
      <c r="B3014" s="23">
        <f t="shared" si="97"/>
        <v>1021092</v>
      </c>
      <c r="C3014" s="6" t="s">
        <v>1373</v>
      </c>
      <c r="D3014" s="7" t="s">
        <v>1095</v>
      </c>
      <c r="E3014" s="7" t="s">
        <v>11</v>
      </c>
      <c r="F3014" s="7" t="s">
        <v>1081</v>
      </c>
      <c r="G3014" s="7" t="s">
        <v>1010</v>
      </c>
      <c r="H3014" s="7" t="s">
        <v>116</v>
      </c>
      <c r="I3014" s="7" t="s">
        <v>117</v>
      </c>
      <c r="J3014" s="6" t="s">
        <v>553</v>
      </c>
      <c r="K3014" s="1">
        <v>138989</v>
      </c>
      <c r="L3014" s="1">
        <v>144000</v>
      </c>
      <c r="M3014" s="1">
        <v>144000</v>
      </c>
      <c r="N3014" s="2">
        <v>2.4694040535582</v>
      </c>
      <c r="O3014" s="2">
        <v>2.4700069444444401</v>
      </c>
      <c r="P3014" s="16">
        <v>2.5420833333333301</v>
      </c>
    </row>
    <row r="3015" spans="1:16" x14ac:dyDescent="0.35">
      <c r="A3015" s="23" t="str">
        <f t="shared" si="96"/>
        <v>08</v>
      </c>
      <c r="B3015" s="23">
        <f t="shared" si="97"/>
        <v>1022047</v>
      </c>
      <c r="C3015" s="6" t="s">
        <v>1373</v>
      </c>
      <c r="D3015" s="7" t="s">
        <v>1095</v>
      </c>
      <c r="E3015" s="7" t="s">
        <v>11</v>
      </c>
      <c r="F3015" s="7" t="s">
        <v>1081</v>
      </c>
      <c r="G3015" s="7" t="s">
        <v>1010</v>
      </c>
      <c r="H3015" s="7" t="s">
        <v>586</v>
      </c>
      <c r="I3015" s="7" t="s">
        <v>582</v>
      </c>
      <c r="J3015" s="6" t="s">
        <v>553</v>
      </c>
      <c r="K3015" s="1">
        <v>1807</v>
      </c>
      <c r="L3015" s="1">
        <v>0</v>
      </c>
      <c r="M3015" s="1"/>
      <c r="N3015" s="2">
        <v>1.64028776978417</v>
      </c>
      <c r="O3015" s="2">
        <v>0</v>
      </c>
      <c r="P3015" s="16"/>
    </row>
    <row r="3016" spans="1:16" x14ac:dyDescent="0.35">
      <c r="A3016" s="23" t="str">
        <f t="shared" si="96"/>
        <v>08</v>
      </c>
      <c r="B3016" s="23">
        <f t="shared" si="97"/>
        <v>1023391</v>
      </c>
      <c r="C3016" s="6" t="s">
        <v>1373</v>
      </c>
      <c r="D3016" s="7" t="s">
        <v>1095</v>
      </c>
      <c r="E3016" s="7" t="s">
        <v>11</v>
      </c>
      <c r="F3016" s="7" t="s">
        <v>1081</v>
      </c>
      <c r="G3016" s="7" t="s">
        <v>1010</v>
      </c>
      <c r="H3016" s="7" t="s">
        <v>612</v>
      </c>
      <c r="I3016" s="7" t="s">
        <v>451</v>
      </c>
      <c r="J3016" s="6" t="s">
        <v>553</v>
      </c>
      <c r="K3016" s="1"/>
      <c r="L3016" s="1"/>
      <c r="M3016" s="1">
        <v>5300</v>
      </c>
      <c r="N3016" s="2"/>
      <c r="O3016" s="2"/>
      <c r="P3016" s="16">
        <v>1.6528031698113199</v>
      </c>
    </row>
    <row r="3017" spans="1:16" x14ac:dyDescent="0.35">
      <c r="A3017" s="23" t="str">
        <f t="shared" si="96"/>
        <v>08</v>
      </c>
      <c r="B3017" s="23">
        <f t="shared" si="97"/>
        <v>1012208</v>
      </c>
      <c r="C3017" s="6" t="s">
        <v>1373</v>
      </c>
      <c r="D3017" s="7" t="s">
        <v>1095</v>
      </c>
      <c r="E3017" s="7" t="s">
        <v>11</v>
      </c>
      <c r="F3017" s="7" t="s">
        <v>1071</v>
      </c>
      <c r="G3017" s="7" t="s">
        <v>991</v>
      </c>
      <c r="H3017" s="7" t="s">
        <v>762</v>
      </c>
      <c r="I3017" s="7" t="s">
        <v>763</v>
      </c>
      <c r="J3017" s="6" t="s">
        <v>658</v>
      </c>
      <c r="K3017" s="1">
        <v>6743</v>
      </c>
      <c r="L3017" s="1">
        <v>0</v>
      </c>
      <c r="M3017" s="1"/>
      <c r="N3017" s="2">
        <v>1.5312175589500201</v>
      </c>
      <c r="O3017" s="2">
        <v>0</v>
      </c>
      <c r="P3017" s="16"/>
    </row>
    <row r="3018" spans="1:16" x14ac:dyDescent="0.35">
      <c r="A3018" s="23" t="str">
        <f t="shared" si="96"/>
        <v>08</v>
      </c>
      <c r="B3018" s="23">
        <f t="shared" si="97"/>
        <v>1011290</v>
      </c>
      <c r="C3018" s="6" t="s">
        <v>1373</v>
      </c>
      <c r="D3018" s="7" t="s">
        <v>1095</v>
      </c>
      <c r="E3018" s="7" t="s">
        <v>11</v>
      </c>
      <c r="F3018" s="7" t="s">
        <v>1069</v>
      </c>
      <c r="G3018" s="7" t="s">
        <v>986</v>
      </c>
      <c r="H3018" s="7" t="s">
        <v>685</v>
      </c>
      <c r="I3018" s="7" t="s">
        <v>686</v>
      </c>
      <c r="J3018" s="6" t="s">
        <v>658</v>
      </c>
      <c r="K3018" s="1"/>
      <c r="L3018" s="1"/>
      <c r="M3018" s="1">
        <v>24000</v>
      </c>
      <c r="N3018" s="2"/>
      <c r="O3018" s="2"/>
      <c r="P3018" s="16">
        <v>0.43354166666666699</v>
      </c>
    </row>
    <row r="3019" spans="1:16" x14ac:dyDescent="0.35">
      <c r="A3019" s="23" t="str">
        <f t="shared" si="96"/>
        <v>08</v>
      </c>
      <c r="B3019" s="23">
        <f t="shared" si="97"/>
        <v>1011422</v>
      </c>
      <c r="C3019" s="6" t="s">
        <v>1373</v>
      </c>
      <c r="D3019" s="7" t="s">
        <v>1095</v>
      </c>
      <c r="E3019" s="7" t="s">
        <v>11</v>
      </c>
      <c r="F3019" s="7" t="s">
        <v>1069</v>
      </c>
      <c r="G3019" s="7" t="s">
        <v>986</v>
      </c>
      <c r="H3019" s="7" t="s">
        <v>691</v>
      </c>
      <c r="I3019" s="7" t="s">
        <v>692</v>
      </c>
      <c r="J3019" s="6" t="s">
        <v>658</v>
      </c>
      <c r="K3019" s="1">
        <v>1403</v>
      </c>
      <c r="L3019" s="1"/>
      <c r="M3019" s="1"/>
      <c r="N3019" s="2">
        <v>0.58660014255167503</v>
      </c>
      <c r="O3019" s="2"/>
      <c r="P3019" s="16"/>
    </row>
    <row r="3020" spans="1:16" x14ac:dyDescent="0.35">
      <c r="A3020" s="23" t="str">
        <f t="shared" si="96"/>
        <v>08</v>
      </c>
      <c r="B3020" s="23">
        <f t="shared" si="97"/>
        <v>1021735</v>
      </c>
      <c r="C3020" s="6" t="s">
        <v>1373</v>
      </c>
      <c r="D3020" s="7" t="s">
        <v>1095</v>
      </c>
      <c r="E3020" s="7" t="s">
        <v>11</v>
      </c>
      <c r="F3020" s="7" t="s">
        <v>1069</v>
      </c>
      <c r="G3020" s="7" t="s">
        <v>1033</v>
      </c>
      <c r="H3020" s="7" t="s">
        <v>179</v>
      </c>
      <c r="I3020" s="7" t="s">
        <v>180</v>
      </c>
      <c r="J3020" s="6" t="s">
        <v>553</v>
      </c>
      <c r="K3020" s="1"/>
      <c r="L3020" s="1">
        <v>24000</v>
      </c>
      <c r="M3020" s="1"/>
      <c r="N3020" s="2"/>
      <c r="O3020" s="2">
        <v>0.5</v>
      </c>
      <c r="P3020" s="16"/>
    </row>
    <row r="3021" spans="1:16" x14ac:dyDescent="0.35">
      <c r="A3021" s="23" t="str">
        <f t="shared" si="96"/>
        <v>08</v>
      </c>
      <c r="B3021" s="23">
        <f t="shared" si="97"/>
        <v>1022406</v>
      </c>
      <c r="C3021" s="6" t="s">
        <v>1373</v>
      </c>
      <c r="D3021" s="7" t="s">
        <v>1095</v>
      </c>
      <c r="E3021" s="7" t="s">
        <v>11</v>
      </c>
      <c r="F3021" s="7" t="s">
        <v>1069</v>
      </c>
      <c r="G3021" s="7" t="s">
        <v>1033</v>
      </c>
      <c r="H3021" s="7" t="s">
        <v>493</v>
      </c>
      <c r="I3021" s="7" t="s">
        <v>537</v>
      </c>
      <c r="J3021" s="6" t="s">
        <v>553</v>
      </c>
      <c r="K3021" s="1">
        <v>0</v>
      </c>
      <c r="L3021" s="1">
        <v>0</v>
      </c>
      <c r="M3021" s="1">
        <v>20000</v>
      </c>
      <c r="N3021" s="2">
        <v>0</v>
      </c>
      <c r="O3021" s="2">
        <v>0</v>
      </c>
      <c r="P3021" s="16">
        <v>0.62437500000000001</v>
      </c>
    </row>
    <row r="3022" spans="1:16" x14ac:dyDescent="0.35">
      <c r="A3022" s="23" t="str">
        <f t="shared" si="96"/>
        <v>08</v>
      </c>
      <c r="B3022" s="23">
        <f t="shared" si="97"/>
        <v>1022748</v>
      </c>
      <c r="C3022" s="6" t="s">
        <v>1373</v>
      </c>
      <c r="D3022" s="7" t="s">
        <v>1095</v>
      </c>
      <c r="E3022" s="7" t="s">
        <v>11</v>
      </c>
      <c r="F3022" s="7" t="s">
        <v>1069</v>
      </c>
      <c r="G3022" s="7" t="s">
        <v>1033</v>
      </c>
      <c r="H3022" s="7" t="s">
        <v>336</v>
      </c>
      <c r="I3022" s="7" t="s">
        <v>337</v>
      </c>
      <c r="J3022" s="6" t="s">
        <v>553</v>
      </c>
      <c r="K3022" s="1"/>
      <c r="L3022" s="1">
        <v>19480</v>
      </c>
      <c r="M3022" s="1"/>
      <c r="N3022" s="2"/>
      <c r="O3022" s="2">
        <v>0.5</v>
      </c>
      <c r="P3022" s="16"/>
    </row>
    <row r="3023" spans="1:16" x14ac:dyDescent="0.35">
      <c r="A3023" s="23" t="str">
        <f t="shared" si="96"/>
        <v>08</v>
      </c>
      <c r="B3023" s="23">
        <f t="shared" si="97"/>
        <v>1022870</v>
      </c>
      <c r="C3023" s="6" t="s">
        <v>1373</v>
      </c>
      <c r="D3023" s="7" t="s">
        <v>1095</v>
      </c>
      <c r="E3023" s="7" t="s">
        <v>11</v>
      </c>
      <c r="F3023" s="7" t="s">
        <v>1069</v>
      </c>
      <c r="G3023" s="7" t="s">
        <v>1033</v>
      </c>
      <c r="H3023" s="7" t="s">
        <v>1417</v>
      </c>
      <c r="I3023" s="7" t="s">
        <v>1418</v>
      </c>
      <c r="J3023" s="6" t="s">
        <v>553</v>
      </c>
      <c r="K3023" s="1"/>
      <c r="L3023" s="1">
        <v>28000</v>
      </c>
      <c r="M3023" s="1">
        <v>28000</v>
      </c>
      <c r="N3023" s="2"/>
      <c r="O3023" s="2">
        <v>0.8</v>
      </c>
      <c r="P3023" s="16">
        <v>0.77491071428571401</v>
      </c>
    </row>
    <row r="3024" spans="1:16" x14ac:dyDescent="0.35">
      <c r="A3024" s="23" t="str">
        <f t="shared" si="96"/>
        <v>08</v>
      </c>
      <c r="B3024" s="23">
        <f t="shared" si="97"/>
        <v>1023436</v>
      </c>
      <c r="C3024" s="6" t="s">
        <v>1373</v>
      </c>
      <c r="D3024" s="7" t="s">
        <v>1095</v>
      </c>
      <c r="E3024" s="7" t="s">
        <v>11</v>
      </c>
      <c r="F3024" s="7" t="s">
        <v>1069</v>
      </c>
      <c r="G3024" s="7" t="s">
        <v>1033</v>
      </c>
      <c r="H3024" s="7" t="s">
        <v>1422</v>
      </c>
      <c r="I3024" s="7" t="s">
        <v>1423</v>
      </c>
      <c r="J3024" s="6" t="s">
        <v>553</v>
      </c>
      <c r="K3024" s="1"/>
      <c r="L3024" s="1">
        <v>14658</v>
      </c>
      <c r="M3024" s="1">
        <v>24000</v>
      </c>
      <c r="N3024" s="2"/>
      <c r="O3024" s="2">
        <v>0.79997271114749602</v>
      </c>
      <c r="P3024" s="16">
        <v>0.62437500000000001</v>
      </c>
    </row>
    <row r="3025" spans="1:16" x14ac:dyDescent="0.35">
      <c r="A3025" s="23" t="str">
        <f t="shared" si="96"/>
        <v>08</v>
      </c>
      <c r="B3025" s="23">
        <f t="shared" si="97"/>
        <v>1022781</v>
      </c>
      <c r="C3025" s="6" t="s">
        <v>1373</v>
      </c>
      <c r="D3025" s="7" t="s">
        <v>1095</v>
      </c>
      <c r="E3025" s="7" t="s">
        <v>11</v>
      </c>
      <c r="F3025" s="7" t="s">
        <v>1069</v>
      </c>
      <c r="G3025" s="7" t="s">
        <v>1016</v>
      </c>
      <c r="H3025" s="7" t="s">
        <v>346</v>
      </c>
      <c r="I3025" s="7" t="s">
        <v>347</v>
      </c>
      <c r="J3025" s="6" t="s">
        <v>553</v>
      </c>
      <c r="K3025" s="1">
        <v>7000</v>
      </c>
      <c r="L3025" s="1">
        <v>7000</v>
      </c>
      <c r="M3025" s="1">
        <v>11566.8</v>
      </c>
      <c r="N3025" s="2">
        <v>13.401</v>
      </c>
      <c r="O3025" s="2">
        <v>13.401</v>
      </c>
      <c r="P3025" s="16">
        <v>11.3227513227513</v>
      </c>
    </row>
    <row r="3026" spans="1:16" x14ac:dyDescent="0.35">
      <c r="A3026" s="23" t="str">
        <f t="shared" si="96"/>
        <v>08</v>
      </c>
      <c r="B3026" s="23">
        <f t="shared" si="97"/>
        <v>1022782</v>
      </c>
      <c r="C3026" s="6" t="s">
        <v>1373</v>
      </c>
      <c r="D3026" s="7" t="s">
        <v>1095</v>
      </c>
      <c r="E3026" s="7" t="s">
        <v>11</v>
      </c>
      <c r="F3026" s="7" t="s">
        <v>1069</v>
      </c>
      <c r="G3026" s="7" t="s">
        <v>1016</v>
      </c>
      <c r="H3026" s="7" t="s">
        <v>348</v>
      </c>
      <c r="I3026" s="7" t="s">
        <v>349</v>
      </c>
      <c r="J3026" s="6" t="s">
        <v>553</v>
      </c>
      <c r="K3026" s="1"/>
      <c r="L3026" s="1"/>
      <c r="M3026" s="1">
        <v>7620</v>
      </c>
      <c r="N3026" s="2"/>
      <c r="O3026" s="2"/>
      <c r="P3026" s="16">
        <v>7.9527559055118102</v>
      </c>
    </row>
    <row r="3027" spans="1:16" x14ac:dyDescent="0.35">
      <c r="A3027" s="23" t="str">
        <f t="shared" si="96"/>
        <v>08</v>
      </c>
      <c r="B3027" s="23">
        <f t="shared" si="97"/>
        <v>1022783</v>
      </c>
      <c r="C3027" s="6" t="s">
        <v>1373</v>
      </c>
      <c r="D3027" s="7" t="s">
        <v>1095</v>
      </c>
      <c r="E3027" s="7" t="s">
        <v>11</v>
      </c>
      <c r="F3027" s="7" t="s">
        <v>1069</v>
      </c>
      <c r="G3027" s="7" t="s">
        <v>1016</v>
      </c>
      <c r="H3027" s="7" t="s">
        <v>350</v>
      </c>
      <c r="I3027" s="7" t="s">
        <v>351</v>
      </c>
      <c r="J3027" s="6" t="s">
        <v>553</v>
      </c>
      <c r="K3027" s="1"/>
      <c r="L3027" s="1"/>
      <c r="M3027" s="1">
        <v>5572.8</v>
      </c>
      <c r="N3027" s="2"/>
      <c r="O3027" s="2"/>
      <c r="P3027" s="16">
        <v>7.8294573643410796</v>
      </c>
    </row>
    <row r="3028" spans="1:16" x14ac:dyDescent="0.35">
      <c r="A3028" s="23" t="str">
        <f t="shared" si="96"/>
        <v>08</v>
      </c>
      <c r="B3028" s="23">
        <f t="shared" si="97"/>
        <v>1022784</v>
      </c>
      <c r="C3028" s="6" t="s">
        <v>1373</v>
      </c>
      <c r="D3028" s="7" t="s">
        <v>1095</v>
      </c>
      <c r="E3028" s="7" t="s">
        <v>11</v>
      </c>
      <c r="F3028" s="7" t="s">
        <v>1069</v>
      </c>
      <c r="G3028" s="7" t="s">
        <v>1016</v>
      </c>
      <c r="H3028" s="7" t="s">
        <v>649</v>
      </c>
      <c r="I3028" s="7" t="s">
        <v>650</v>
      </c>
      <c r="J3028" s="6" t="s">
        <v>553</v>
      </c>
      <c r="K3028" s="1"/>
      <c r="L3028" s="1"/>
      <c r="M3028" s="1">
        <v>10316.25</v>
      </c>
      <c r="N3028" s="2"/>
      <c r="O3028" s="2"/>
      <c r="P3028" s="16">
        <v>7.7099236641221403</v>
      </c>
    </row>
    <row r="3029" spans="1:16" x14ac:dyDescent="0.35">
      <c r="A3029" s="23" t="str">
        <f t="shared" si="96"/>
        <v>08</v>
      </c>
      <c r="B3029" s="23">
        <f t="shared" si="97"/>
        <v>1022786</v>
      </c>
      <c r="C3029" s="6" t="s">
        <v>1373</v>
      </c>
      <c r="D3029" s="7" t="s">
        <v>1095</v>
      </c>
      <c r="E3029" s="7" t="s">
        <v>11</v>
      </c>
      <c r="F3029" s="7" t="s">
        <v>1069</v>
      </c>
      <c r="G3029" s="7" t="s">
        <v>1016</v>
      </c>
      <c r="H3029" s="7" t="s">
        <v>599</v>
      </c>
      <c r="I3029" s="7" t="s">
        <v>600</v>
      </c>
      <c r="J3029" s="6" t="s">
        <v>553</v>
      </c>
      <c r="K3029" s="1">
        <v>0</v>
      </c>
      <c r="L3029" s="1">
        <v>0</v>
      </c>
      <c r="M3029" s="1">
        <v>1267.5</v>
      </c>
      <c r="N3029" s="2">
        <v>0</v>
      </c>
      <c r="O3029" s="2">
        <v>0</v>
      </c>
      <c r="P3029" s="16">
        <v>17.017751479289899</v>
      </c>
    </row>
    <row r="3030" spans="1:16" x14ac:dyDescent="0.35">
      <c r="A3030" s="23" t="str">
        <f t="shared" si="96"/>
        <v>08</v>
      </c>
      <c r="B3030" s="23">
        <f t="shared" si="97"/>
        <v>1023295</v>
      </c>
      <c r="C3030" s="6" t="s">
        <v>1373</v>
      </c>
      <c r="D3030" s="7" t="s">
        <v>1095</v>
      </c>
      <c r="E3030" s="7" t="s">
        <v>11</v>
      </c>
      <c r="F3030" s="7" t="s">
        <v>1069</v>
      </c>
      <c r="G3030" s="7" t="s">
        <v>1016</v>
      </c>
      <c r="H3030" s="7" t="s">
        <v>606</v>
      </c>
      <c r="I3030" s="7" t="s">
        <v>607</v>
      </c>
      <c r="J3030" s="6" t="s">
        <v>553</v>
      </c>
      <c r="K3030" s="1">
        <v>1000</v>
      </c>
      <c r="L3030" s="1">
        <v>1000</v>
      </c>
      <c r="M3030" s="1"/>
      <c r="N3030" s="2">
        <v>12.287000000000001</v>
      </c>
      <c r="O3030" s="2">
        <v>12.287000000000001</v>
      </c>
      <c r="P3030" s="16"/>
    </row>
    <row r="3031" spans="1:16" x14ac:dyDescent="0.35">
      <c r="A3031" s="23" t="str">
        <f t="shared" si="96"/>
        <v>08</v>
      </c>
      <c r="B3031" s="23">
        <f t="shared" si="97"/>
        <v>1021101</v>
      </c>
      <c r="C3031" s="6" t="s">
        <v>1373</v>
      </c>
      <c r="D3031" s="7" t="s">
        <v>1095</v>
      </c>
      <c r="E3031" s="7" t="s">
        <v>11</v>
      </c>
      <c r="F3031" s="7" t="s">
        <v>1069</v>
      </c>
      <c r="G3031" s="7" t="s">
        <v>1026</v>
      </c>
      <c r="H3031" s="7" t="s">
        <v>458</v>
      </c>
      <c r="I3031" s="7" t="s">
        <v>459</v>
      </c>
      <c r="J3031" s="6" t="s">
        <v>553</v>
      </c>
      <c r="K3031" s="1">
        <v>3458</v>
      </c>
      <c r="L3031" s="1">
        <v>0</v>
      </c>
      <c r="M3031" s="1"/>
      <c r="N3031" s="2">
        <v>1.09022556390977</v>
      </c>
      <c r="O3031" s="2">
        <v>0</v>
      </c>
      <c r="P3031" s="16"/>
    </row>
    <row r="3032" spans="1:16" x14ac:dyDescent="0.35">
      <c r="A3032" s="23" t="str">
        <f t="shared" si="96"/>
        <v>08</v>
      </c>
      <c r="B3032" s="23">
        <f t="shared" si="97"/>
        <v>1021105</v>
      </c>
      <c r="C3032" s="6" t="s">
        <v>1373</v>
      </c>
      <c r="D3032" s="7" t="s">
        <v>1095</v>
      </c>
      <c r="E3032" s="7" t="s">
        <v>11</v>
      </c>
      <c r="F3032" s="7" t="s">
        <v>1069</v>
      </c>
      <c r="G3032" s="7" t="s">
        <v>1026</v>
      </c>
      <c r="H3032" s="7" t="s">
        <v>118</v>
      </c>
      <c r="I3032" s="7" t="s">
        <v>119</v>
      </c>
      <c r="J3032" s="6" t="s">
        <v>553</v>
      </c>
      <c r="K3032" s="1">
        <v>32611</v>
      </c>
      <c r="L3032" s="1">
        <v>32611</v>
      </c>
      <c r="M3032" s="1">
        <v>46500</v>
      </c>
      <c r="N3032" s="2">
        <v>0.73668394100150303</v>
      </c>
      <c r="O3032" s="2">
        <v>0.73668394100150303</v>
      </c>
      <c r="P3032" s="16">
        <v>0.80821505376344105</v>
      </c>
    </row>
    <row r="3033" spans="1:16" x14ac:dyDescent="0.35">
      <c r="A3033" s="23" t="str">
        <f t="shared" si="96"/>
        <v>08</v>
      </c>
      <c r="B3033" s="23">
        <f t="shared" si="97"/>
        <v>1021106</v>
      </c>
      <c r="C3033" s="6" t="s">
        <v>1373</v>
      </c>
      <c r="D3033" s="7" t="s">
        <v>1095</v>
      </c>
      <c r="E3033" s="7" t="s">
        <v>11</v>
      </c>
      <c r="F3033" s="7" t="s">
        <v>1069</v>
      </c>
      <c r="G3033" s="7" t="s">
        <v>1026</v>
      </c>
      <c r="H3033" s="7" t="s">
        <v>120</v>
      </c>
      <c r="I3033" s="7" t="s">
        <v>187</v>
      </c>
      <c r="J3033" s="6" t="s">
        <v>553</v>
      </c>
      <c r="K3033" s="1">
        <v>0</v>
      </c>
      <c r="L3033" s="1">
        <v>0</v>
      </c>
      <c r="M3033" s="1">
        <v>11000</v>
      </c>
      <c r="N3033" s="2">
        <v>0</v>
      </c>
      <c r="O3033" s="2">
        <v>0</v>
      </c>
      <c r="P3033" s="16">
        <v>0.952750045454546</v>
      </c>
    </row>
    <row r="3034" spans="1:16" x14ac:dyDescent="0.35">
      <c r="A3034" s="23" t="str">
        <f t="shared" si="96"/>
        <v>08</v>
      </c>
      <c r="B3034" s="23">
        <f t="shared" si="97"/>
        <v>1023355</v>
      </c>
      <c r="C3034" s="6" t="s">
        <v>1373</v>
      </c>
      <c r="D3034" s="7" t="s">
        <v>1095</v>
      </c>
      <c r="E3034" s="7" t="s">
        <v>11</v>
      </c>
      <c r="F3034" s="7" t="s">
        <v>1069</v>
      </c>
      <c r="G3034" s="7" t="s">
        <v>1026</v>
      </c>
      <c r="H3034" s="7" t="s">
        <v>580</v>
      </c>
      <c r="I3034" s="7" t="s">
        <v>516</v>
      </c>
      <c r="J3034" s="6" t="s">
        <v>553</v>
      </c>
      <c r="K3034" s="1">
        <v>51378</v>
      </c>
      <c r="L3034" s="1">
        <v>51378</v>
      </c>
      <c r="M3034" s="1">
        <v>46000</v>
      </c>
      <c r="N3034" s="2">
        <v>0.65999065747985497</v>
      </c>
      <c r="O3034" s="2">
        <v>0.65999065747985497</v>
      </c>
      <c r="P3034" s="16">
        <v>0.70315217391304397</v>
      </c>
    </row>
    <row r="3035" spans="1:16" x14ac:dyDescent="0.35">
      <c r="A3035" s="23" t="str">
        <f t="shared" si="96"/>
        <v>08</v>
      </c>
      <c r="B3035" s="23">
        <f t="shared" si="97"/>
        <v>1030224</v>
      </c>
      <c r="C3035" s="6" t="s">
        <v>1373</v>
      </c>
      <c r="D3035" s="7" t="s">
        <v>1095</v>
      </c>
      <c r="E3035" s="7" t="s">
        <v>11</v>
      </c>
      <c r="F3035" s="7" t="s">
        <v>1089</v>
      </c>
      <c r="G3035" s="7" t="s">
        <v>1049</v>
      </c>
      <c r="H3035" s="7" t="s">
        <v>856</v>
      </c>
      <c r="I3035" s="7" t="s">
        <v>857</v>
      </c>
      <c r="J3035" s="6" t="s">
        <v>659</v>
      </c>
      <c r="K3035" s="1">
        <v>24000</v>
      </c>
      <c r="L3035" s="1"/>
      <c r="M3035" s="1"/>
      <c r="N3035" s="2">
        <v>2.1900416666666702</v>
      </c>
      <c r="O3035" s="2"/>
      <c r="P3035" s="16"/>
    </row>
    <row r="3036" spans="1:16" x14ac:dyDescent="0.35">
      <c r="A3036" s="23" t="str">
        <f t="shared" si="96"/>
        <v>08</v>
      </c>
      <c r="B3036" s="23">
        <f t="shared" si="97"/>
        <v>1030791</v>
      </c>
      <c r="C3036" s="6" t="s">
        <v>1373</v>
      </c>
      <c r="D3036" s="7" t="s">
        <v>1095</v>
      </c>
      <c r="E3036" s="7" t="s">
        <v>11</v>
      </c>
      <c r="F3036" s="7" t="s">
        <v>1089</v>
      </c>
      <c r="G3036" s="7" t="s">
        <v>1049</v>
      </c>
      <c r="H3036" s="7" t="s">
        <v>1272</v>
      </c>
      <c r="I3036" s="7" t="s">
        <v>1273</v>
      </c>
      <c r="J3036" s="6" t="s">
        <v>659</v>
      </c>
      <c r="K3036" s="1"/>
      <c r="L3036" s="1"/>
      <c r="M3036" s="1">
        <v>5888</v>
      </c>
      <c r="N3036" s="2"/>
      <c r="O3036" s="2"/>
      <c r="P3036" s="16">
        <v>2.35</v>
      </c>
    </row>
    <row r="3037" spans="1:16" x14ac:dyDescent="0.35">
      <c r="A3037" s="23" t="str">
        <f t="shared" si="96"/>
        <v>08</v>
      </c>
      <c r="B3037" s="23">
        <f t="shared" si="97"/>
        <v>1030817</v>
      </c>
      <c r="C3037" s="6" t="s">
        <v>1373</v>
      </c>
      <c r="D3037" s="7" t="s">
        <v>1095</v>
      </c>
      <c r="E3037" s="7" t="s">
        <v>11</v>
      </c>
      <c r="F3037" s="7" t="s">
        <v>1089</v>
      </c>
      <c r="G3037" s="7" t="s">
        <v>1049</v>
      </c>
      <c r="H3037" s="7" t="s">
        <v>1362</v>
      </c>
      <c r="I3037" s="7" t="s">
        <v>857</v>
      </c>
      <c r="J3037" s="6" t="s">
        <v>659</v>
      </c>
      <c r="K3037" s="1">
        <v>0</v>
      </c>
      <c r="L3037" s="1"/>
      <c r="M3037" s="1">
        <v>3703</v>
      </c>
      <c r="N3037" s="2">
        <v>0</v>
      </c>
      <c r="O3037" s="2"/>
      <c r="P3037" s="16">
        <v>2.35</v>
      </c>
    </row>
    <row r="3038" spans="1:16" x14ac:dyDescent="0.35">
      <c r="A3038" s="23" t="str">
        <f t="shared" si="96"/>
        <v>08</v>
      </c>
      <c r="B3038" s="23">
        <f t="shared" si="97"/>
        <v>1030812</v>
      </c>
      <c r="C3038" s="6" t="s">
        <v>1373</v>
      </c>
      <c r="D3038" s="7" t="s">
        <v>1095</v>
      </c>
      <c r="E3038" s="7" t="s">
        <v>11</v>
      </c>
      <c r="F3038" s="7" t="s">
        <v>1093</v>
      </c>
      <c r="G3038" s="7" t="s">
        <v>1059</v>
      </c>
      <c r="H3038" s="7" t="s">
        <v>1375</v>
      </c>
      <c r="I3038" s="7" t="s">
        <v>1376</v>
      </c>
      <c r="J3038" s="6" t="s">
        <v>659</v>
      </c>
      <c r="K3038" s="1">
        <v>24000</v>
      </c>
      <c r="L3038" s="1"/>
      <c r="M3038" s="1">
        <v>24000</v>
      </c>
      <c r="N3038" s="2">
        <v>4.4366666666666701</v>
      </c>
      <c r="O3038" s="2"/>
      <c r="P3038" s="16">
        <v>4.55104166666667</v>
      </c>
    </row>
    <row r="3039" spans="1:16" x14ac:dyDescent="0.35">
      <c r="A3039" s="23" t="str">
        <f t="shared" si="96"/>
        <v>08</v>
      </c>
      <c r="B3039" s="23">
        <f t="shared" si="97"/>
        <v>1012012</v>
      </c>
      <c r="C3039" s="6" t="s">
        <v>1373</v>
      </c>
      <c r="D3039" s="7" t="s">
        <v>1095</v>
      </c>
      <c r="E3039" s="7" t="s">
        <v>12</v>
      </c>
      <c r="F3039" s="7" t="s">
        <v>1068</v>
      </c>
      <c r="G3039" s="7" t="s">
        <v>992</v>
      </c>
      <c r="H3039" s="7" t="s">
        <v>716</v>
      </c>
      <c r="I3039" s="7" t="s">
        <v>717</v>
      </c>
      <c r="J3039" s="6" t="s">
        <v>658</v>
      </c>
      <c r="K3039" s="1">
        <v>20000</v>
      </c>
      <c r="L3039" s="1">
        <v>0</v>
      </c>
      <c r="M3039" s="1"/>
      <c r="N3039" s="2">
        <v>6.4665499999999998</v>
      </c>
      <c r="O3039" s="2">
        <v>0</v>
      </c>
      <c r="P3039" s="16"/>
    </row>
    <row r="3040" spans="1:16" x14ac:dyDescent="0.35">
      <c r="A3040" s="23" t="str">
        <f t="shared" si="96"/>
        <v>08</v>
      </c>
      <c r="B3040" s="23">
        <f t="shared" si="97"/>
        <v>1023435</v>
      </c>
      <c r="C3040" s="6" t="s">
        <v>1373</v>
      </c>
      <c r="D3040" s="7" t="s">
        <v>1095</v>
      </c>
      <c r="E3040" s="7" t="s">
        <v>12</v>
      </c>
      <c r="F3040" s="7" t="s">
        <v>1087</v>
      </c>
      <c r="G3040" s="7" t="s">
        <v>1034</v>
      </c>
      <c r="H3040" s="7" t="s">
        <v>1421</v>
      </c>
      <c r="I3040" s="7" t="s">
        <v>255</v>
      </c>
      <c r="J3040" s="6" t="s">
        <v>553</v>
      </c>
      <c r="K3040" s="1"/>
      <c r="L3040" s="1"/>
      <c r="M3040" s="1">
        <v>336000</v>
      </c>
      <c r="N3040" s="2"/>
      <c r="O3040" s="2"/>
      <c r="P3040" s="16">
        <v>0.79767559523809495</v>
      </c>
    </row>
    <row r="3041" spans="1:16" x14ac:dyDescent="0.35">
      <c r="A3041" s="23" t="str">
        <f t="shared" si="96"/>
        <v>08</v>
      </c>
      <c r="B3041" s="23">
        <f t="shared" si="97"/>
        <v>1012612</v>
      </c>
      <c r="C3041" s="6" t="s">
        <v>1373</v>
      </c>
      <c r="D3041" s="7" t="s">
        <v>1095</v>
      </c>
      <c r="E3041" s="7" t="s">
        <v>12</v>
      </c>
      <c r="F3041" s="7" t="s">
        <v>1063</v>
      </c>
      <c r="G3041" s="7" t="s">
        <v>988</v>
      </c>
      <c r="H3041" s="7" t="s">
        <v>825</v>
      </c>
      <c r="I3041" s="7" t="s">
        <v>826</v>
      </c>
      <c r="J3041" s="6" t="s">
        <v>658</v>
      </c>
      <c r="K3041" s="1">
        <v>1300000</v>
      </c>
      <c r="L3041" s="1">
        <v>1275000</v>
      </c>
      <c r="M3041" s="1">
        <v>1275000</v>
      </c>
      <c r="N3041" s="2">
        <v>1.03592</v>
      </c>
      <c r="O3041" s="2">
        <v>1.03592</v>
      </c>
      <c r="P3041" s="16">
        <v>0.99546046525490195</v>
      </c>
    </row>
    <row r="3042" spans="1:16" x14ac:dyDescent="0.35">
      <c r="A3042" s="23" t="str">
        <f t="shared" si="96"/>
        <v>08</v>
      </c>
      <c r="B3042" s="23">
        <f t="shared" si="97"/>
        <v>1023397</v>
      </c>
      <c r="C3042" s="6" t="s">
        <v>1373</v>
      </c>
      <c r="D3042" s="7" t="s">
        <v>1095</v>
      </c>
      <c r="E3042" s="7" t="s">
        <v>12</v>
      </c>
      <c r="F3042" s="7" t="s">
        <v>1078</v>
      </c>
      <c r="G3042" s="7" t="s">
        <v>1009</v>
      </c>
      <c r="H3042" s="7" t="s">
        <v>652</v>
      </c>
      <c r="I3042" s="7" t="s">
        <v>115</v>
      </c>
      <c r="J3042" s="6" t="s">
        <v>553</v>
      </c>
      <c r="K3042" s="1">
        <v>0</v>
      </c>
      <c r="L3042" s="1">
        <v>24000</v>
      </c>
      <c r="M3042" s="1">
        <v>24000</v>
      </c>
      <c r="N3042" s="2">
        <v>0</v>
      </c>
      <c r="O3042" s="2">
        <v>0</v>
      </c>
      <c r="P3042" s="16">
        <v>1.0572916666666701</v>
      </c>
    </row>
    <row r="3043" spans="1:16" x14ac:dyDescent="0.35">
      <c r="A3043" s="23" t="str">
        <f t="shared" si="96"/>
        <v>08</v>
      </c>
      <c r="B3043" s="23">
        <f t="shared" si="97"/>
        <v>1021204</v>
      </c>
      <c r="C3043" s="6" t="s">
        <v>1373</v>
      </c>
      <c r="D3043" s="7" t="s">
        <v>1095</v>
      </c>
      <c r="E3043" s="7" t="s">
        <v>12</v>
      </c>
      <c r="F3043" s="7" t="s">
        <v>1078</v>
      </c>
      <c r="G3043" s="7" t="s">
        <v>1006</v>
      </c>
      <c r="H3043" s="7" t="s">
        <v>474</v>
      </c>
      <c r="I3043" s="7" t="s">
        <v>28</v>
      </c>
      <c r="J3043" s="6" t="s">
        <v>553</v>
      </c>
      <c r="K3043" s="1">
        <v>48000</v>
      </c>
      <c r="L3043" s="1">
        <v>24000</v>
      </c>
      <c r="M3043" s="1">
        <v>24000</v>
      </c>
      <c r="N3043" s="2">
        <v>1.29</v>
      </c>
      <c r="O3043" s="2">
        <v>1.29</v>
      </c>
      <c r="P3043" s="16">
        <v>1.3072916666666701</v>
      </c>
    </row>
    <row r="3044" spans="1:16" x14ac:dyDescent="0.35">
      <c r="A3044" s="23" t="str">
        <f t="shared" si="96"/>
        <v>08</v>
      </c>
      <c r="B3044" s="23">
        <f t="shared" si="97"/>
        <v>1021149</v>
      </c>
      <c r="C3044" s="6" t="s">
        <v>1373</v>
      </c>
      <c r="D3044" s="7" t="s">
        <v>1095</v>
      </c>
      <c r="E3044" s="7" t="s">
        <v>12</v>
      </c>
      <c r="F3044" s="7" t="s">
        <v>1084</v>
      </c>
      <c r="G3044" s="7" t="s">
        <v>1017</v>
      </c>
      <c r="H3044" s="7" t="s">
        <v>127</v>
      </c>
      <c r="I3044" s="7" t="s">
        <v>128</v>
      </c>
      <c r="J3044" s="6" t="s">
        <v>553</v>
      </c>
      <c r="K3044" s="1">
        <v>44000</v>
      </c>
      <c r="L3044" s="1">
        <v>44000</v>
      </c>
      <c r="M3044" s="1">
        <v>43000</v>
      </c>
      <c r="N3044" s="2">
        <v>0.72</v>
      </c>
      <c r="O3044" s="2">
        <v>0.72</v>
      </c>
      <c r="P3044" s="16">
        <v>0.71231818372093003</v>
      </c>
    </row>
    <row r="3045" spans="1:16" x14ac:dyDescent="0.35">
      <c r="A3045" s="23" t="str">
        <f t="shared" si="96"/>
        <v>08</v>
      </c>
      <c r="B3045" s="23">
        <f t="shared" si="97"/>
        <v>1021150</v>
      </c>
      <c r="C3045" s="6" t="s">
        <v>1373</v>
      </c>
      <c r="D3045" s="7" t="s">
        <v>1095</v>
      </c>
      <c r="E3045" s="7" t="s">
        <v>12</v>
      </c>
      <c r="F3045" s="7" t="s">
        <v>1084</v>
      </c>
      <c r="G3045" s="7" t="s">
        <v>1017</v>
      </c>
      <c r="H3045" s="7" t="s">
        <v>129</v>
      </c>
      <c r="I3045" s="7" t="s">
        <v>130</v>
      </c>
      <c r="J3045" s="6" t="s">
        <v>553</v>
      </c>
      <c r="K3045" s="1">
        <v>22000</v>
      </c>
      <c r="L3045" s="1">
        <v>66000</v>
      </c>
      <c r="M3045" s="1">
        <v>66000</v>
      </c>
      <c r="N3045" s="2">
        <v>0.72</v>
      </c>
      <c r="O3045" s="2">
        <v>0.72</v>
      </c>
      <c r="P3045" s="16">
        <v>0.71231818181818196</v>
      </c>
    </row>
    <row r="3046" spans="1:16" x14ac:dyDescent="0.35">
      <c r="A3046" s="23" t="str">
        <f t="shared" si="96"/>
        <v>08</v>
      </c>
      <c r="B3046" s="23">
        <f t="shared" si="97"/>
        <v>1021156</v>
      </c>
      <c r="C3046" s="6" t="s">
        <v>1373</v>
      </c>
      <c r="D3046" s="7" t="s">
        <v>1095</v>
      </c>
      <c r="E3046" s="7" t="s">
        <v>12</v>
      </c>
      <c r="F3046" s="7" t="s">
        <v>1084</v>
      </c>
      <c r="G3046" s="7" t="s">
        <v>1017</v>
      </c>
      <c r="H3046" s="7" t="s">
        <v>135</v>
      </c>
      <c r="I3046" s="7" t="s">
        <v>136</v>
      </c>
      <c r="J3046" s="6" t="s">
        <v>553</v>
      </c>
      <c r="K3046" s="1">
        <v>24000</v>
      </c>
      <c r="L3046" s="1">
        <v>24000</v>
      </c>
      <c r="M3046" s="1">
        <v>24000</v>
      </c>
      <c r="N3046" s="2">
        <v>2.57</v>
      </c>
      <c r="O3046" s="2">
        <v>2.57</v>
      </c>
      <c r="P3046" s="16">
        <v>2.7058500291666698</v>
      </c>
    </row>
    <row r="3047" spans="1:16" x14ac:dyDescent="0.35">
      <c r="A3047" s="23" t="str">
        <f t="shared" si="96"/>
        <v>08</v>
      </c>
      <c r="B3047" s="23">
        <f t="shared" si="97"/>
        <v>1021151</v>
      </c>
      <c r="C3047" s="6" t="s">
        <v>1373</v>
      </c>
      <c r="D3047" s="7" t="s">
        <v>1095</v>
      </c>
      <c r="E3047" s="7" t="s">
        <v>12</v>
      </c>
      <c r="F3047" s="7" t="s">
        <v>1084</v>
      </c>
      <c r="G3047" s="7" t="s">
        <v>1028</v>
      </c>
      <c r="H3047" s="7" t="s">
        <v>131</v>
      </c>
      <c r="I3047" s="7" t="s">
        <v>132</v>
      </c>
      <c r="J3047" s="6" t="s">
        <v>553</v>
      </c>
      <c r="K3047" s="1">
        <v>44000</v>
      </c>
      <c r="L3047" s="1">
        <v>44000</v>
      </c>
      <c r="M3047" s="1">
        <v>44000</v>
      </c>
      <c r="N3047" s="2">
        <v>1.1200000000000001</v>
      </c>
      <c r="O3047" s="2">
        <v>1.1200000000000001</v>
      </c>
      <c r="P3047" s="16">
        <v>1.06966322272727</v>
      </c>
    </row>
    <row r="3048" spans="1:16" x14ac:dyDescent="0.35">
      <c r="A3048" s="23" t="str">
        <f t="shared" si="96"/>
        <v>08</v>
      </c>
      <c r="B3048" s="23">
        <f t="shared" si="97"/>
        <v>1021152</v>
      </c>
      <c r="C3048" s="6" t="s">
        <v>1373</v>
      </c>
      <c r="D3048" s="7" t="s">
        <v>1095</v>
      </c>
      <c r="E3048" s="7" t="s">
        <v>12</v>
      </c>
      <c r="F3048" s="7" t="s">
        <v>1084</v>
      </c>
      <c r="G3048" s="7" t="s">
        <v>1028</v>
      </c>
      <c r="H3048" s="7" t="s">
        <v>133</v>
      </c>
      <c r="I3048" s="7" t="s">
        <v>134</v>
      </c>
      <c r="J3048" s="6" t="s">
        <v>553</v>
      </c>
      <c r="K3048" s="1">
        <v>22000</v>
      </c>
      <c r="L3048" s="1">
        <v>44000</v>
      </c>
      <c r="M3048" s="1">
        <v>44000</v>
      </c>
      <c r="N3048" s="2">
        <v>1.1200000000000001</v>
      </c>
      <c r="O3048" s="2">
        <v>1.1200000000000001</v>
      </c>
      <c r="P3048" s="16">
        <v>1.0561590909090901</v>
      </c>
    </row>
    <row r="3049" spans="1:16" x14ac:dyDescent="0.35">
      <c r="A3049" s="23" t="str">
        <f t="shared" si="96"/>
        <v>08</v>
      </c>
      <c r="B3049" s="23">
        <f t="shared" si="97"/>
        <v>1023439</v>
      </c>
      <c r="C3049" s="6" t="s">
        <v>1373</v>
      </c>
      <c r="D3049" s="7" t="s">
        <v>1095</v>
      </c>
      <c r="E3049" s="7" t="s">
        <v>12</v>
      </c>
      <c r="F3049" s="7" t="s">
        <v>1084</v>
      </c>
      <c r="G3049" s="7" t="s">
        <v>1032</v>
      </c>
      <c r="H3049" s="7" t="s">
        <v>1425</v>
      </c>
      <c r="I3049" s="7" t="s">
        <v>177</v>
      </c>
      <c r="J3049" s="6" t="s">
        <v>553</v>
      </c>
      <c r="K3049" s="1"/>
      <c r="L3049" s="1"/>
      <c r="M3049" s="1">
        <v>32000</v>
      </c>
      <c r="N3049" s="2"/>
      <c r="O3049" s="2"/>
      <c r="P3049" s="16">
        <v>0.64877779062499996</v>
      </c>
    </row>
    <row r="3050" spans="1:16" x14ac:dyDescent="0.35">
      <c r="A3050" s="23" t="str">
        <f t="shared" si="96"/>
        <v>08</v>
      </c>
      <c r="B3050" s="23">
        <f t="shared" si="97"/>
        <v>1023372</v>
      </c>
      <c r="C3050" s="6" t="s">
        <v>1373</v>
      </c>
      <c r="D3050" s="7" t="s">
        <v>1095</v>
      </c>
      <c r="E3050" s="7" t="s">
        <v>12</v>
      </c>
      <c r="F3050" s="7" t="s">
        <v>1075</v>
      </c>
      <c r="G3050" s="7" t="s">
        <v>1002</v>
      </c>
      <c r="H3050" s="7" t="s">
        <v>1173</v>
      </c>
      <c r="I3050" s="7" t="s">
        <v>510</v>
      </c>
      <c r="J3050" s="6" t="s">
        <v>553</v>
      </c>
      <c r="K3050" s="1">
        <v>24000</v>
      </c>
      <c r="L3050" s="1">
        <v>0</v>
      </c>
      <c r="M3050" s="1"/>
      <c r="N3050" s="2">
        <v>2.89</v>
      </c>
      <c r="O3050" s="2">
        <v>0</v>
      </c>
      <c r="P3050" s="16"/>
    </row>
    <row r="3051" spans="1:16" x14ac:dyDescent="0.35">
      <c r="A3051" s="23" t="str">
        <f t="shared" si="96"/>
        <v>08</v>
      </c>
      <c r="B3051" s="23">
        <f t="shared" si="97"/>
        <v>1020860</v>
      </c>
      <c r="C3051" s="6" t="s">
        <v>1373</v>
      </c>
      <c r="D3051" s="7" t="s">
        <v>1095</v>
      </c>
      <c r="E3051" s="7" t="s">
        <v>12</v>
      </c>
      <c r="F3051" s="7" t="s">
        <v>1075</v>
      </c>
      <c r="G3051" s="7" t="s">
        <v>1011</v>
      </c>
      <c r="H3051" s="7" t="s">
        <v>79</v>
      </c>
      <c r="I3051" s="7" t="s">
        <v>80</v>
      </c>
      <c r="J3051" s="6" t="s">
        <v>553</v>
      </c>
      <c r="K3051" s="1">
        <v>132000</v>
      </c>
      <c r="L3051" s="1">
        <v>132000</v>
      </c>
      <c r="M3051" s="1">
        <v>132000</v>
      </c>
      <c r="N3051" s="2">
        <v>4.17</v>
      </c>
      <c r="O3051" s="2">
        <v>4.17</v>
      </c>
      <c r="P3051" s="16">
        <v>4.1791060606060597</v>
      </c>
    </row>
    <row r="3052" spans="1:16" x14ac:dyDescent="0.35">
      <c r="A3052" s="23" t="str">
        <f t="shared" si="96"/>
        <v>08</v>
      </c>
      <c r="B3052" s="23">
        <f t="shared" si="97"/>
        <v>1020861</v>
      </c>
      <c r="C3052" s="6" t="s">
        <v>1373</v>
      </c>
      <c r="D3052" s="7" t="s">
        <v>1095</v>
      </c>
      <c r="E3052" s="7" t="s">
        <v>12</v>
      </c>
      <c r="F3052" s="7" t="s">
        <v>1075</v>
      </c>
      <c r="G3052" s="7" t="s">
        <v>1011</v>
      </c>
      <c r="H3052" s="7" t="s">
        <v>81</v>
      </c>
      <c r="I3052" s="7" t="s">
        <v>82</v>
      </c>
      <c r="J3052" s="6" t="s">
        <v>553</v>
      </c>
      <c r="K3052" s="1">
        <v>132000</v>
      </c>
      <c r="L3052" s="1">
        <v>132000</v>
      </c>
      <c r="M3052" s="1">
        <v>132000</v>
      </c>
      <c r="N3052" s="2">
        <v>4.17</v>
      </c>
      <c r="O3052" s="2">
        <v>4.17</v>
      </c>
      <c r="P3052" s="16">
        <v>4.16231818181818</v>
      </c>
    </row>
    <row r="3053" spans="1:16" x14ac:dyDescent="0.35">
      <c r="A3053" s="23" t="str">
        <f t="shared" si="96"/>
        <v>08</v>
      </c>
      <c r="B3053" s="23">
        <f t="shared" si="97"/>
        <v>1022985</v>
      </c>
      <c r="C3053" s="6" t="s">
        <v>1373</v>
      </c>
      <c r="D3053" s="7" t="s">
        <v>1095</v>
      </c>
      <c r="E3053" s="7" t="s">
        <v>12</v>
      </c>
      <c r="F3053" s="7" t="s">
        <v>1075</v>
      </c>
      <c r="G3053" s="7" t="s">
        <v>1011</v>
      </c>
      <c r="H3053" s="7" t="s">
        <v>398</v>
      </c>
      <c r="I3053" s="7" t="s">
        <v>399</v>
      </c>
      <c r="J3053" s="6" t="s">
        <v>553</v>
      </c>
      <c r="K3053" s="1">
        <v>5000</v>
      </c>
      <c r="L3053" s="1">
        <v>5000</v>
      </c>
      <c r="M3053" s="1">
        <v>5000</v>
      </c>
      <c r="N3053" s="2">
        <v>4.17</v>
      </c>
      <c r="O3053" s="2">
        <v>4.17</v>
      </c>
      <c r="P3053" s="16">
        <v>4.2123181799999996</v>
      </c>
    </row>
    <row r="3054" spans="1:16" x14ac:dyDescent="0.35">
      <c r="A3054" s="23" t="str">
        <f t="shared" si="96"/>
        <v>08</v>
      </c>
      <c r="B3054" s="23">
        <f t="shared" si="97"/>
        <v>1023038</v>
      </c>
      <c r="C3054" s="6" t="s">
        <v>1373</v>
      </c>
      <c r="D3054" s="7" t="s">
        <v>1095</v>
      </c>
      <c r="E3054" s="7" t="s">
        <v>12</v>
      </c>
      <c r="F3054" s="7" t="s">
        <v>1075</v>
      </c>
      <c r="G3054" s="7" t="s">
        <v>1011</v>
      </c>
      <c r="H3054" s="7" t="s">
        <v>411</v>
      </c>
      <c r="I3054" s="7" t="s">
        <v>412</v>
      </c>
      <c r="J3054" s="6" t="s">
        <v>553</v>
      </c>
      <c r="K3054" s="1">
        <v>141000</v>
      </c>
      <c r="L3054" s="1">
        <v>121000</v>
      </c>
      <c r="M3054" s="1">
        <v>121000</v>
      </c>
      <c r="N3054" s="2">
        <v>4.2699999999999996</v>
      </c>
      <c r="O3054" s="2">
        <v>4.2699999999999996</v>
      </c>
      <c r="P3054" s="16">
        <v>4.4282933884297497</v>
      </c>
    </row>
    <row r="3055" spans="1:16" x14ac:dyDescent="0.35">
      <c r="A3055" s="23" t="str">
        <f t="shared" si="96"/>
        <v>08</v>
      </c>
      <c r="B3055" s="23">
        <f t="shared" si="97"/>
        <v>1020904</v>
      </c>
      <c r="C3055" s="6" t="s">
        <v>1373</v>
      </c>
      <c r="D3055" s="7" t="s">
        <v>1095</v>
      </c>
      <c r="E3055" s="7" t="s">
        <v>12</v>
      </c>
      <c r="F3055" s="7" t="s">
        <v>1082</v>
      </c>
      <c r="G3055" s="7" t="s">
        <v>1014</v>
      </c>
      <c r="H3055" s="7" t="s">
        <v>85</v>
      </c>
      <c r="I3055" s="7" t="s">
        <v>86</v>
      </c>
      <c r="J3055" s="6" t="s">
        <v>553</v>
      </c>
      <c r="K3055" s="1">
        <v>0</v>
      </c>
      <c r="L3055" s="1">
        <v>44000</v>
      </c>
      <c r="M3055" s="1">
        <v>44000</v>
      </c>
      <c r="N3055" s="2">
        <v>0</v>
      </c>
      <c r="O3055" s="2">
        <v>0</v>
      </c>
      <c r="P3055" s="16">
        <v>5.9061590909090897</v>
      </c>
    </row>
    <row r="3056" spans="1:16" x14ac:dyDescent="0.35">
      <c r="A3056" s="23" t="str">
        <f t="shared" si="96"/>
        <v>08</v>
      </c>
      <c r="B3056" s="23">
        <f t="shared" si="97"/>
        <v>1020905</v>
      </c>
      <c r="C3056" s="6" t="s">
        <v>1373</v>
      </c>
      <c r="D3056" s="7" t="s">
        <v>1095</v>
      </c>
      <c r="E3056" s="7" t="s">
        <v>12</v>
      </c>
      <c r="F3056" s="7" t="s">
        <v>1082</v>
      </c>
      <c r="G3056" s="7" t="s">
        <v>1014</v>
      </c>
      <c r="H3056" s="7" t="s">
        <v>87</v>
      </c>
      <c r="I3056" s="7" t="s">
        <v>88</v>
      </c>
      <c r="J3056" s="6" t="s">
        <v>553</v>
      </c>
      <c r="K3056" s="1">
        <v>0</v>
      </c>
      <c r="L3056" s="1">
        <v>22000</v>
      </c>
      <c r="M3056" s="1">
        <v>22000</v>
      </c>
      <c r="N3056" s="2">
        <v>0</v>
      </c>
      <c r="O3056" s="2">
        <v>0</v>
      </c>
      <c r="P3056" s="16">
        <v>5.8123181818181804</v>
      </c>
    </row>
    <row r="3057" spans="1:16" x14ac:dyDescent="0.35">
      <c r="A3057" s="23" t="str">
        <f t="shared" si="96"/>
        <v>08</v>
      </c>
      <c r="B3057" s="23">
        <f t="shared" si="97"/>
        <v>1022885</v>
      </c>
      <c r="C3057" s="6" t="s">
        <v>1373</v>
      </c>
      <c r="D3057" s="7" t="s">
        <v>1095</v>
      </c>
      <c r="E3057" s="7" t="s">
        <v>12</v>
      </c>
      <c r="F3057" s="7" t="s">
        <v>1082</v>
      </c>
      <c r="G3057" s="7" t="s">
        <v>1013</v>
      </c>
      <c r="H3057" s="7" t="s">
        <v>371</v>
      </c>
      <c r="I3057" s="7" t="s">
        <v>372</v>
      </c>
      <c r="J3057" s="6" t="s">
        <v>553</v>
      </c>
      <c r="K3057" s="1">
        <v>637000</v>
      </c>
      <c r="L3057" s="1">
        <v>637000</v>
      </c>
      <c r="M3057" s="1">
        <v>565000</v>
      </c>
      <c r="N3057" s="2">
        <v>6.12</v>
      </c>
      <c r="O3057" s="2">
        <v>6.12</v>
      </c>
      <c r="P3057" s="16">
        <v>6.0123181817699098</v>
      </c>
    </row>
    <row r="3058" spans="1:16" x14ac:dyDescent="0.35">
      <c r="A3058" s="23" t="str">
        <f t="shared" si="96"/>
        <v>08</v>
      </c>
      <c r="B3058" s="23">
        <f t="shared" si="97"/>
        <v>1022887</v>
      </c>
      <c r="C3058" s="6" t="s">
        <v>1373</v>
      </c>
      <c r="D3058" s="7" t="s">
        <v>1095</v>
      </c>
      <c r="E3058" s="7" t="s">
        <v>12</v>
      </c>
      <c r="F3058" s="7" t="s">
        <v>1082</v>
      </c>
      <c r="G3058" s="7" t="s">
        <v>1013</v>
      </c>
      <c r="H3058" s="7" t="s">
        <v>373</v>
      </c>
      <c r="I3058" s="7" t="s">
        <v>374</v>
      </c>
      <c r="J3058" s="6" t="s">
        <v>553</v>
      </c>
      <c r="K3058" s="1">
        <v>360000</v>
      </c>
      <c r="L3058" s="1">
        <v>360000</v>
      </c>
      <c r="M3058" s="1">
        <v>264000</v>
      </c>
      <c r="N3058" s="2">
        <v>6.12</v>
      </c>
      <c r="O3058" s="2">
        <v>6.12</v>
      </c>
      <c r="P3058" s="16">
        <v>6.0374999999999996</v>
      </c>
    </row>
    <row r="3059" spans="1:16" x14ac:dyDescent="0.35">
      <c r="A3059" s="23" t="str">
        <f t="shared" si="96"/>
        <v>08</v>
      </c>
      <c r="B3059" s="23">
        <f t="shared" si="97"/>
        <v>1022930</v>
      </c>
      <c r="C3059" s="6" t="s">
        <v>1373</v>
      </c>
      <c r="D3059" s="7" t="s">
        <v>1095</v>
      </c>
      <c r="E3059" s="7" t="s">
        <v>12</v>
      </c>
      <c r="F3059" s="7" t="s">
        <v>1082</v>
      </c>
      <c r="G3059" s="7" t="s">
        <v>1013</v>
      </c>
      <c r="H3059" s="7" t="s">
        <v>384</v>
      </c>
      <c r="I3059" s="7" t="s">
        <v>385</v>
      </c>
      <c r="J3059" s="6" t="s">
        <v>553</v>
      </c>
      <c r="K3059" s="1">
        <v>154000</v>
      </c>
      <c r="L3059" s="1">
        <v>154000</v>
      </c>
      <c r="M3059" s="1">
        <v>154000</v>
      </c>
      <c r="N3059" s="2">
        <v>6.32</v>
      </c>
      <c r="O3059" s="2">
        <v>6.32</v>
      </c>
      <c r="P3059" s="16">
        <v>6.2123181818181799</v>
      </c>
    </row>
    <row r="3060" spans="1:16" x14ac:dyDescent="0.35">
      <c r="A3060" s="23" t="str">
        <f t="shared" si="96"/>
        <v>08</v>
      </c>
      <c r="B3060" s="23">
        <f t="shared" si="97"/>
        <v>1023037</v>
      </c>
      <c r="C3060" s="6" t="s">
        <v>1373</v>
      </c>
      <c r="D3060" s="7" t="s">
        <v>1095</v>
      </c>
      <c r="E3060" s="7" t="s">
        <v>12</v>
      </c>
      <c r="F3060" s="7" t="s">
        <v>1082</v>
      </c>
      <c r="G3060" s="7" t="s">
        <v>1013</v>
      </c>
      <c r="H3060" s="7" t="s">
        <v>409</v>
      </c>
      <c r="I3060" s="7" t="s">
        <v>410</v>
      </c>
      <c r="J3060" s="6" t="s">
        <v>553</v>
      </c>
      <c r="K3060" s="1">
        <v>143000</v>
      </c>
      <c r="L3060" s="1">
        <v>143000</v>
      </c>
      <c r="M3060" s="1">
        <v>143000</v>
      </c>
      <c r="N3060" s="2">
        <v>6.32</v>
      </c>
      <c r="O3060" s="2">
        <v>6.32</v>
      </c>
      <c r="P3060" s="16">
        <v>6.24696153846154</v>
      </c>
    </row>
    <row r="3061" spans="1:16" x14ac:dyDescent="0.35">
      <c r="A3061" s="23" t="str">
        <f t="shared" si="96"/>
        <v>08</v>
      </c>
      <c r="B3061" s="23">
        <f t="shared" si="97"/>
        <v>1023090</v>
      </c>
      <c r="C3061" s="6" t="s">
        <v>1373</v>
      </c>
      <c r="D3061" s="7" t="s">
        <v>1095</v>
      </c>
      <c r="E3061" s="7" t="s">
        <v>12</v>
      </c>
      <c r="F3061" s="7" t="s">
        <v>1082</v>
      </c>
      <c r="G3061" s="7" t="s">
        <v>1013</v>
      </c>
      <c r="H3061" s="7" t="s">
        <v>413</v>
      </c>
      <c r="I3061" s="7" t="s">
        <v>414</v>
      </c>
      <c r="J3061" s="6" t="s">
        <v>553</v>
      </c>
      <c r="K3061" s="1">
        <v>22000</v>
      </c>
      <c r="L3061" s="1">
        <v>22000</v>
      </c>
      <c r="M3061" s="1">
        <v>22000</v>
      </c>
      <c r="N3061" s="2">
        <v>6.42</v>
      </c>
      <c r="O3061" s="2">
        <v>6.42</v>
      </c>
      <c r="P3061" s="16">
        <v>6.5</v>
      </c>
    </row>
    <row r="3062" spans="1:16" x14ac:dyDescent="0.35">
      <c r="A3062" s="23" t="str">
        <f t="shared" si="96"/>
        <v>08</v>
      </c>
      <c r="B3062" s="23">
        <f t="shared" si="97"/>
        <v>1021045</v>
      </c>
      <c r="C3062" s="6" t="s">
        <v>1373</v>
      </c>
      <c r="D3062" s="7" t="s">
        <v>1095</v>
      </c>
      <c r="E3062" s="7" t="s">
        <v>12</v>
      </c>
      <c r="F3062" s="7" t="s">
        <v>1086</v>
      </c>
      <c r="G3062" s="7" t="s">
        <v>1025</v>
      </c>
      <c r="H3062" s="7" t="s">
        <v>108</v>
      </c>
      <c r="I3062" s="7" t="s">
        <v>109</v>
      </c>
      <c r="J3062" s="6" t="s">
        <v>553</v>
      </c>
      <c r="K3062" s="1">
        <v>44000</v>
      </c>
      <c r="L3062" s="1">
        <v>44000</v>
      </c>
      <c r="M3062" s="1">
        <v>44000</v>
      </c>
      <c r="N3062" s="2">
        <v>2.02</v>
      </c>
      <c r="O3062" s="2">
        <v>2.02</v>
      </c>
      <c r="P3062" s="16">
        <v>2.0123181818181801</v>
      </c>
    </row>
    <row r="3063" spans="1:16" x14ac:dyDescent="0.35">
      <c r="A3063" s="23" t="str">
        <f t="shared" si="96"/>
        <v>08</v>
      </c>
      <c r="B3063" s="23">
        <f t="shared" si="97"/>
        <v>1021046</v>
      </c>
      <c r="C3063" s="6" t="s">
        <v>1373</v>
      </c>
      <c r="D3063" s="7" t="s">
        <v>1095</v>
      </c>
      <c r="E3063" s="7" t="s">
        <v>12</v>
      </c>
      <c r="F3063" s="7" t="s">
        <v>1086</v>
      </c>
      <c r="G3063" s="7" t="s">
        <v>1025</v>
      </c>
      <c r="H3063" s="7" t="s">
        <v>110</v>
      </c>
      <c r="I3063" s="7" t="s">
        <v>111</v>
      </c>
      <c r="J3063" s="6" t="s">
        <v>553</v>
      </c>
      <c r="K3063" s="1">
        <v>0</v>
      </c>
      <c r="L3063" s="1">
        <v>176000</v>
      </c>
      <c r="M3063" s="1">
        <v>176000</v>
      </c>
      <c r="N3063" s="2">
        <v>0</v>
      </c>
      <c r="O3063" s="2">
        <v>0</v>
      </c>
      <c r="P3063" s="16">
        <v>1.41231818181818</v>
      </c>
    </row>
    <row r="3064" spans="1:16" x14ac:dyDescent="0.35">
      <c r="A3064" s="23" t="str">
        <f t="shared" si="96"/>
        <v>08</v>
      </c>
      <c r="B3064" s="23">
        <f t="shared" si="97"/>
        <v>1021470</v>
      </c>
      <c r="C3064" s="6" t="s">
        <v>1373</v>
      </c>
      <c r="D3064" s="7" t="s">
        <v>1095</v>
      </c>
      <c r="E3064" s="7" t="s">
        <v>12</v>
      </c>
      <c r="F3064" s="7" t="s">
        <v>1086</v>
      </c>
      <c r="G3064" s="7" t="s">
        <v>1025</v>
      </c>
      <c r="H3064" s="7" t="s">
        <v>152</v>
      </c>
      <c r="I3064" s="7" t="s">
        <v>153</v>
      </c>
      <c r="J3064" s="6" t="s">
        <v>553</v>
      </c>
      <c r="K3064" s="1">
        <v>22000</v>
      </c>
      <c r="L3064" s="1">
        <v>22000</v>
      </c>
      <c r="M3064" s="1">
        <v>22000</v>
      </c>
      <c r="N3064" s="2">
        <v>1.32</v>
      </c>
      <c r="O3064" s="2">
        <v>1.32</v>
      </c>
      <c r="P3064" s="16">
        <v>1.41231818181818</v>
      </c>
    </row>
    <row r="3065" spans="1:16" x14ac:dyDescent="0.35">
      <c r="A3065" s="23" t="str">
        <f t="shared" si="96"/>
        <v>08</v>
      </c>
      <c r="B3065" s="23">
        <f t="shared" si="97"/>
        <v>1020660</v>
      </c>
      <c r="C3065" s="6" t="s">
        <v>1373</v>
      </c>
      <c r="D3065" s="7" t="s">
        <v>1095</v>
      </c>
      <c r="E3065" s="7" t="s">
        <v>12</v>
      </c>
      <c r="F3065" s="7" t="s">
        <v>1086</v>
      </c>
      <c r="G3065" s="7" t="s">
        <v>1041</v>
      </c>
      <c r="H3065" s="7" t="s">
        <v>1416</v>
      </c>
      <c r="I3065" s="7" t="s">
        <v>247</v>
      </c>
      <c r="J3065" s="6" t="s">
        <v>553</v>
      </c>
      <c r="K3065" s="1"/>
      <c r="L3065" s="1"/>
      <c r="M3065" s="1">
        <v>139000</v>
      </c>
      <c r="N3065" s="2"/>
      <c r="O3065" s="2"/>
      <c r="P3065" s="16">
        <v>1.0724796172661899</v>
      </c>
    </row>
    <row r="3066" spans="1:16" x14ac:dyDescent="0.35">
      <c r="A3066" s="23" t="str">
        <f t="shared" si="96"/>
        <v>08</v>
      </c>
      <c r="B3066" s="23">
        <f t="shared" si="97"/>
        <v>1023144</v>
      </c>
      <c r="C3066" s="6" t="s">
        <v>1373</v>
      </c>
      <c r="D3066" s="7" t="s">
        <v>1095</v>
      </c>
      <c r="E3066" s="7" t="s">
        <v>12</v>
      </c>
      <c r="F3066" s="7" t="s">
        <v>1079</v>
      </c>
      <c r="G3066" s="7" t="s">
        <v>1040</v>
      </c>
      <c r="H3066" s="7" t="s">
        <v>576</v>
      </c>
      <c r="I3066" s="7" t="s">
        <v>577</v>
      </c>
      <c r="J3066" s="6" t="s">
        <v>553</v>
      </c>
      <c r="K3066" s="1">
        <v>44000</v>
      </c>
      <c r="L3066" s="1">
        <v>48000</v>
      </c>
      <c r="M3066" s="1">
        <v>48000</v>
      </c>
      <c r="N3066" s="2">
        <v>1.94</v>
      </c>
      <c r="O3066" s="2">
        <v>1.94</v>
      </c>
      <c r="P3066" s="16">
        <v>2.2044070833333298</v>
      </c>
    </row>
    <row r="3067" spans="1:16" x14ac:dyDescent="0.35">
      <c r="A3067" s="23" t="str">
        <f t="shared" si="96"/>
        <v>08</v>
      </c>
      <c r="B3067" s="23">
        <f t="shared" si="97"/>
        <v>1021012</v>
      </c>
      <c r="C3067" s="6" t="s">
        <v>1373</v>
      </c>
      <c r="D3067" s="7" t="s">
        <v>1095</v>
      </c>
      <c r="E3067" s="7" t="s">
        <v>12</v>
      </c>
      <c r="F3067" s="7" t="s">
        <v>1079</v>
      </c>
      <c r="G3067" s="7" t="s">
        <v>1007</v>
      </c>
      <c r="H3067" s="7" t="s">
        <v>103</v>
      </c>
      <c r="I3067" s="7" t="s">
        <v>104</v>
      </c>
      <c r="J3067" s="6" t="s">
        <v>553</v>
      </c>
      <c r="K3067" s="1">
        <v>198000</v>
      </c>
      <c r="L3067" s="1">
        <v>198000</v>
      </c>
      <c r="M3067" s="1">
        <v>154000</v>
      </c>
      <c r="N3067" s="2">
        <v>1.92</v>
      </c>
      <c r="O3067" s="2">
        <v>1.92</v>
      </c>
      <c r="P3067" s="16">
        <v>1.9910454545454499</v>
      </c>
    </row>
    <row r="3068" spans="1:16" x14ac:dyDescent="0.35">
      <c r="A3068" s="23" t="str">
        <f t="shared" si="96"/>
        <v>08</v>
      </c>
      <c r="B3068" s="23">
        <f t="shared" si="97"/>
        <v>1022283</v>
      </c>
      <c r="C3068" s="6" t="s">
        <v>1373</v>
      </c>
      <c r="D3068" s="7" t="s">
        <v>1095</v>
      </c>
      <c r="E3068" s="7" t="s">
        <v>12</v>
      </c>
      <c r="F3068" s="7" t="s">
        <v>1083</v>
      </c>
      <c r="G3068" s="7" t="s">
        <v>1015</v>
      </c>
      <c r="H3068" s="7" t="s">
        <v>265</v>
      </c>
      <c r="I3068" s="7" t="s">
        <v>266</v>
      </c>
      <c r="J3068" s="6" t="s">
        <v>553</v>
      </c>
      <c r="K3068" s="1">
        <v>0</v>
      </c>
      <c r="L3068" s="1">
        <v>2000</v>
      </c>
      <c r="M3068" s="1">
        <v>2000</v>
      </c>
      <c r="N3068" s="2">
        <v>0</v>
      </c>
      <c r="O3068" s="2">
        <v>0</v>
      </c>
      <c r="P3068" s="16">
        <v>6.8123182</v>
      </c>
    </row>
    <row r="3069" spans="1:16" x14ac:dyDescent="0.35">
      <c r="A3069" s="23" t="str">
        <f t="shared" si="96"/>
        <v>08</v>
      </c>
      <c r="B3069" s="23">
        <f t="shared" si="97"/>
        <v>1022607</v>
      </c>
      <c r="C3069" s="6" t="s">
        <v>1373</v>
      </c>
      <c r="D3069" s="7" t="s">
        <v>1095</v>
      </c>
      <c r="E3069" s="7" t="s">
        <v>12</v>
      </c>
      <c r="F3069" s="7" t="s">
        <v>1083</v>
      </c>
      <c r="G3069" s="7" t="s">
        <v>1044</v>
      </c>
      <c r="H3069" s="7" t="s">
        <v>318</v>
      </c>
      <c r="I3069" s="7" t="s">
        <v>319</v>
      </c>
      <c r="J3069" s="6" t="s">
        <v>553</v>
      </c>
      <c r="K3069" s="1">
        <v>22000</v>
      </c>
      <c r="L3069" s="1">
        <v>22000</v>
      </c>
      <c r="M3069" s="1">
        <v>22000</v>
      </c>
      <c r="N3069" s="2">
        <v>5.32</v>
      </c>
      <c r="O3069" s="2">
        <v>5.32</v>
      </c>
      <c r="P3069" s="16">
        <v>5.3123181818181804</v>
      </c>
    </row>
    <row r="3070" spans="1:16" x14ac:dyDescent="0.35">
      <c r="A3070" s="23" t="str">
        <f t="shared" si="96"/>
        <v>08</v>
      </c>
      <c r="B3070" s="23">
        <f t="shared" si="97"/>
        <v>1023283</v>
      </c>
      <c r="C3070" s="6" t="s">
        <v>1373</v>
      </c>
      <c r="D3070" s="7" t="s">
        <v>1095</v>
      </c>
      <c r="E3070" s="7" t="s">
        <v>12</v>
      </c>
      <c r="F3070" s="7" t="s">
        <v>1069</v>
      </c>
      <c r="G3070" s="7" t="s">
        <v>1045</v>
      </c>
      <c r="H3070" s="7" t="s">
        <v>498</v>
      </c>
      <c r="I3070" s="7" t="s">
        <v>499</v>
      </c>
      <c r="J3070" s="6" t="s">
        <v>553</v>
      </c>
      <c r="K3070" s="1">
        <v>72000</v>
      </c>
      <c r="L3070" s="1">
        <v>96000</v>
      </c>
      <c r="M3070" s="1">
        <v>96000</v>
      </c>
      <c r="N3070" s="2">
        <v>0.77</v>
      </c>
      <c r="O3070" s="2">
        <v>0.77</v>
      </c>
      <c r="P3070" s="16">
        <v>0.90878541666666701</v>
      </c>
    </row>
    <row r="3071" spans="1:16" x14ac:dyDescent="0.35">
      <c r="A3071" s="23" t="str">
        <f t="shared" si="96"/>
        <v>08</v>
      </c>
      <c r="B3071" s="23">
        <f t="shared" si="97"/>
        <v>1023326</v>
      </c>
      <c r="C3071" s="6" t="s">
        <v>1373</v>
      </c>
      <c r="D3071" s="7" t="s">
        <v>1095</v>
      </c>
      <c r="E3071" s="7" t="s">
        <v>12</v>
      </c>
      <c r="F3071" s="7" t="s">
        <v>1069</v>
      </c>
      <c r="G3071" s="7" t="s">
        <v>1026</v>
      </c>
      <c r="H3071" s="7" t="s">
        <v>540</v>
      </c>
      <c r="I3071" s="7" t="s">
        <v>198</v>
      </c>
      <c r="J3071" s="6" t="s">
        <v>553</v>
      </c>
      <c r="K3071" s="1">
        <v>48000</v>
      </c>
      <c r="L3071" s="1">
        <v>48000</v>
      </c>
      <c r="M3071" s="1">
        <v>48000</v>
      </c>
      <c r="N3071" s="2">
        <v>0.72</v>
      </c>
      <c r="O3071" s="2">
        <v>0.72</v>
      </c>
      <c r="P3071" s="16">
        <v>0.83879618124999999</v>
      </c>
    </row>
    <row r="3072" spans="1:16" x14ac:dyDescent="0.35">
      <c r="A3072" s="23" t="str">
        <f t="shared" si="96"/>
        <v>08</v>
      </c>
      <c r="B3072" s="23">
        <f t="shared" si="97"/>
        <v>1023438</v>
      </c>
      <c r="C3072" s="6" t="s">
        <v>1373</v>
      </c>
      <c r="D3072" s="7" t="s">
        <v>1095</v>
      </c>
      <c r="E3072" s="7" t="s">
        <v>12</v>
      </c>
      <c r="F3072" s="7" t="s">
        <v>1069</v>
      </c>
      <c r="G3072" s="7" t="s">
        <v>1026</v>
      </c>
      <c r="H3072" s="7" t="s">
        <v>1424</v>
      </c>
      <c r="I3072" s="7" t="s">
        <v>187</v>
      </c>
      <c r="J3072" s="6" t="s">
        <v>553</v>
      </c>
      <c r="K3072" s="1"/>
      <c r="L3072" s="1"/>
      <c r="M3072" s="1">
        <v>141000</v>
      </c>
      <c r="N3072" s="2"/>
      <c r="O3072" s="2"/>
      <c r="P3072" s="16">
        <v>1.1129331730496499</v>
      </c>
    </row>
    <row r="3073" spans="1:16" x14ac:dyDescent="0.35">
      <c r="A3073" s="23" t="str">
        <f t="shared" si="96"/>
        <v>08</v>
      </c>
      <c r="B3073" s="23">
        <f t="shared" si="97"/>
        <v>1030535</v>
      </c>
      <c r="C3073" s="6" t="s">
        <v>1373</v>
      </c>
      <c r="D3073" s="7" t="s">
        <v>1095</v>
      </c>
      <c r="E3073" s="7" t="s">
        <v>12</v>
      </c>
      <c r="F3073" s="7" t="s">
        <v>1089</v>
      </c>
      <c r="G3073" s="7" t="s">
        <v>1049</v>
      </c>
      <c r="H3073" s="7" t="s">
        <v>913</v>
      </c>
      <c r="I3073" s="7" t="s">
        <v>914</v>
      </c>
      <c r="J3073" s="6" t="s">
        <v>659</v>
      </c>
      <c r="K3073" s="1"/>
      <c r="L3073" s="1"/>
      <c r="M3073" s="1">
        <v>66000</v>
      </c>
      <c r="N3073" s="2"/>
      <c r="O3073" s="2"/>
      <c r="P3073" s="16">
        <v>2.4374393939393899</v>
      </c>
    </row>
    <row r="3074" spans="1:16" x14ac:dyDescent="0.35">
      <c r="A3074" s="23" t="str">
        <f t="shared" si="96"/>
        <v>08</v>
      </c>
      <c r="B3074" s="23">
        <f t="shared" si="97"/>
        <v>1023334</v>
      </c>
      <c r="C3074" s="6" t="s">
        <v>1373</v>
      </c>
      <c r="D3074" s="7" t="s">
        <v>1095</v>
      </c>
      <c r="E3074" s="7" t="s">
        <v>13</v>
      </c>
      <c r="F3074" s="7" t="s">
        <v>1080</v>
      </c>
      <c r="G3074" s="7" t="s">
        <v>1031</v>
      </c>
      <c r="H3074" s="7" t="s">
        <v>550</v>
      </c>
      <c r="I3074" s="7" t="s">
        <v>551</v>
      </c>
      <c r="J3074" s="6" t="s">
        <v>553</v>
      </c>
      <c r="K3074" s="1">
        <v>1069</v>
      </c>
      <c r="L3074" s="1">
        <v>1069</v>
      </c>
      <c r="M3074" s="1">
        <v>48000</v>
      </c>
      <c r="N3074" s="2">
        <v>0.53975678203928901</v>
      </c>
      <c r="O3074" s="2">
        <v>0.75023386342375997</v>
      </c>
      <c r="P3074" s="16">
        <v>0.75</v>
      </c>
    </row>
    <row r="3075" spans="1:16" x14ac:dyDescent="0.35">
      <c r="A3075" s="23" t="str">
        <f t="shared" si="96"/>
        <v>08</v>
      </c>
      <c r="B3075" s="23">
        <f t="shared" si="97"/>
        <v>1023336</v>
      </c>
      <c r="C3075" s="6" t="s">
        <v>1373</v>
      </c>
      <c r="D3075" s="7" t="s">
        <v>1095</v>
      </c>
      <c r="E3075" s="7" t="s">
        <v>13</v>
      </c>
      <c r="F3075" s="7" t="s">
        <v>1080</v>
      </c>
      <c r="G3075" s="7" t="s">
        <v>1031</v>
      </c>
      <c r="H3075" s="7" t="s">
        <v>552</v>
      </c>
      <c r="I3075" s="7" t="s">
        <v>551</v>
      </c>
      <c r="J3075" s="6" t="s">
        <v>553</v>
      </c>
      <c r="K3075" s="1">
        <v>0</v>
      </c>
      <c r="L3075" s="1">
        <v>144000</v>
      </c>
      <c r="M3075" s="1">
        <v>144000</v>
      </c>
      <c r="N3075" s="2">
        <v>0</v>
      </c>
      <c r="O3075" s="2">
        <v>0.8</v>
      </c>
      <c r="P3075" s="16">
        <v>0.75</v>
      </c>
    </row>
    <row r="3076" spans="1:16" x14ac:dyDescent="0.35">
      <c r="A3076" s="23" t="str">
        <f t="shared" si="96"/>
        <v>08</v>
      </c>
      <c r="B3076" s="23">
        <f t="shared" si="97"/>
        <v>1021864</v>
      </c>
      <c r="C3076" s="6" t="s">
        <v>1373</v>
      </c>
      <c r="D3076" s="7" t="s">
        <v>1095</v>
      </c>
      <c r="E3076" s="7" t="s">
        <v>13</v>
      </c>
      <c r="F3076" s="7" t="s">
        <v>1080</v>
      </c>
      <c r="G3076" s="7" t="s">
        <v>1024</v>
      </c>
      <c r="H3076" s="7" t="s">
        <v>195</v>
      </c>
      <c r="I3076" s="7" t="s">
        <v>196</v>
      </c>
      <c r="J3076" s="6" t="s">
        <v>553</v>
      </c>
      <c r="K3076" s="1">
        <v>0</v>
      </c>
      <c r="L3076" s="1">
        <v>0</v>
      </c>
      <c r="M3076" s="1">
        <v>24000</v>
      </c>
      <c r="N3076" s="2">
        <v>0</v>
      </c>
      <c r="O3076" s="2">
        <v>0</v>
      </c>
      <c r="P3076" s="16">
        <v>0.55000000000000004</v>
      </c>
    </row>
    <row r="3077" spans="1:16" x14ac:dyDescent="0.35">
      <c r="A3077" s="23" t="str">
        <f t="shared" ref="A3077:A3140" si="98">MID(C3077,1,2)</f>
        <v>08</v>
      </c>
      <c r="B3077" s="23">
        <f t="shared" ref="B3077:B3140" si="99">+H3077*1</f>
        <v>1023329</v>
      </c>
      <c r="C3077" s="6" t="s">
        <v>1373</v>
      </c>
      <c r="D3077" s="7" t="s">
        <v>1095</v>
      </c>
      <c r="E3077" s="7" t="s">
        <v>13</v>
      </c>
      <c r="F3077" s="7" t="s">
        <v>1080</v>
      </c>
      <c r="G3077" s="7" t="s">
        <v>1024</v>
      </c>
      <c r="H3077" s="7" t="s">
        <v>541</v>
      </c>
      <c r="I3077" s="7" t="s">
        <v>196</v>
      </c>
      <c r="J3077" s="6" t="s">
        <v>553</v>
      </c>
      <c r="K3077" s="1">
        <v>38659</v>
      </c>
      <c r="L3077" s="1">
        <v>38659</v>
      </c>
      <c r="M3077" s="1">
        <v>24000</v>
      </c>
      <c r="N3077" s="2">
        <v>0.53666675289065902</v>
      </c>
      <c r="O3077" s="2">
        <v>0.53666675289065902</v>
      </c>
      <c r="P3077" s="16">
        <v>0.55000000000000004</v>
      </c>
    </row>
    <row r="3078" spans="1:16" x14ac:dyDescent="0.35">
      <c r="A3078" s="23" t="str">
        <f t="shared" si="98"/>
        <v>08</v>
      </c>
      <c r="B3078" s="23">
        <f t="shared" si="99"/>
        <v>1022218</v>
      </c>
      <c r="C3078" s="6" t="s">
        <v>1373</v>
      </c>
      <c r="D3078" s="7" t="s">
        <v>1095</v>
      </c>
      <c r="E3078" s="7" t="s">
        <v>13</v>
      </c>
      <c r="F3078" s="7" t="s">
        <v>1078</v>
      </c>
      <c r="G3078" s="7" t="s">
        <v>1021</v>
      </c>
      <c r="H3078" s="7" t="s">
        <v>258</v>
      </c>
      <c r="I3078" s="7" t="s">
        <v>94</v>
      </c>
      <c r="J3078" s="6" t="s">
        <v>553</v>
      </c>
      <c r="K3078" s="1">
        <v>24004</v>
      </c>
      <c r="L3078" s="1">
        <v>24004</v>
      </c>
      <c r="M3078" s="1">
        <v>24000</v>
      </c>
      <c r="N3078" s="2">
        <v>1.5499916680553201</v>
      </c>
      <c r="O3078" s="2">
        <v>1.5499916680553201</v>
      </c>
      <c r="P3078" s="16">
        <v>1.5576666666666701</v>
      </c>
    </row>
    <row r="3079" spans="1:16" x14ac:dyDescent="0.35">
      <c r="A3079" s="23" t="str">
        <f t="shared" si="98"/>
        <v>08</v>
      </c>
      <c r="B3079" s="23">
        <f t="shared" si="99"/>
        <v>1022273</v>
      </c>
      <c r="C3079" s="6" t="s">
        <v>1373</v>
      </c>
      <c r="D3079" s="7" t="s">
        <v>1095</v>
      </c>
      <c r="E3079" s="7" t="s">
        <v>13</v>
      </c>
      <c r="F3079" s="7" t="s">
        <v>1078</v>
      </c>
      <c r="G3079" s="7" t="s">
        <v>1021</v>
      </c>
      <c r="H3079" s="7" t="s">
        <v>261</v>
      </c>
      <c r="I3079" s="7" t="s">
        <v>262</v>
      </c>
      <c r="J3079" s="6" t="s">
        <v>553</v>
      </c>
      <c r="K3079" s="1">
        <v>211608</v>
      </c>
      <c r="L3079" s="1">
        <v>211608</v>
      </c>
      <c r="M3079" s="1">
        <v>216000</v>
      </c>
      <c r="N3079" s="2">
        <v>1.55000283543155</v>
      </c>
      <c r="O3079" s="2">
        <v>1.55000283543155</v>
      </c>
      <c r="P3079" s="16">
        <v>1.5521979629629601</v>
      </c>
    </row>
    <row r="3080" spans="1:16" x14ac:dyDescent="0.35">
      <c r="A3080" s="23" t="str">
        <f t="shared" si="98"/>
        <v>08</v>
      </c>
      <c r="B3080" s="23">
        <f t="shared" si="99"/>
        <v>1022217</v>
      </c>
      <c r="C3080" s="6" t="s">
        <v>1373</v>
      </c>
      <c r="D3080" s="7" t="s">
        <v>1095</v>
      </c>
      <c r="E3080" s="7" t="s">
        <v>13</v>
      </c>
      <c r="F3080" s="7" t="s">
        <v>1078</v>
      </c>
      <c r="G3080" s="7" t="s">
        <v>1006</v>
      </c>
      <c r="H3080" s="7" t="s">
        <v>256</v>
      </c>
      <c r="I3080" s="7" t="s">
        <v>257</v>
      </c>
      <c r="J3080" s="6" t="s">
        <v>553</v>
      </c>
      <c r="K3080" s="1">
        <v>262107</v>
      </c>
      <c r="L3080" s="1">
        <v>321824</v>
      </c>
      <c r="M3080" s="1">
        <v>264000</v>
      </c>
      <c r="N3080" s="2">
        <v>1.69999656628781</v>
      </c>
      <c r="O3080" s="2">
        <v>1.6999975141692401</v>
      </c>
      <c r="P3080" s="16">
        <v>1.69097946969697</v>
      </c>
    </row>
    <row r="3081" spans="1:16" x14ac:dyDescent="0.35">
      <c r="A3081" s="23" t="str">
        <f t="shared" si="98"/>
        <v>08</v>
      </c>
      <c r="B3081" s="23">
        <f t="shared" si="99"/>
        <v>1012362</v>
      </c>
      <c r="C3081" s="6" t="s">
        <v>1373</v>
      </c>
      <c r="D3081" s="7" t="s">
        <v>1095</v>
      </c>
      <c r="E3081" s="7" t="s">
        <v>13</v>
      </c>
      <c r="F3081" s="7" t="s">
        <v>1065</v>
      </c>
      <c r="G3081" s="7" t="s">
        <v>989</v>
      </c>
      <c r="H3081" s="7" t="s">
        <v>774</v>
      </c>
      <c r="I3081" s="7" t="s">
        <v>775</v>
      </c>
      <c r="J3081" s="6" t="s">
        <v>658</v>
      </c>
      <c r="K3081" s="1">
        <v>0</v>
      </c>
      <c r="L3081" s="1">
        <v>0</v>
      </c>
      <c r="M3081" s="1">
        <v>24000</v>
      </c>
      <c r="N3081" s="2">
        <v>0</v>
      </c>
      <c r="O3081" s="2">
        <v>0</v>
      </c>
      <c r="P3081" s="16">
        <v>2.7</v>
      </c>
    </row>
    <row r="3082" spans="1:16" x14ac:dyDescent="0.35">
      <c r="A3082" s="23" t="str">
        <f t="shared" si="98"/>
        <v>08</v>
      </c>
      <c r="B3082" s="23">
        <f t="shared" si="99"/>
        <v>1023295</v>
      </c>
      <c r="C3082" s="6" t="s">
        <v>1373</v>
      </c>
      <c r="D3082" s="7" t="s">
        <v>1095</v>
      </c>
      <c r="E3082" s="7" t="s">
        <v>13</v>
      </c>
      <c r="F3082" s="7" t="s">
        <v>1069</v>
      </c>
      <c r="G3082" s="7" t="s">
        <v>1016</v>
      </c>
      <c r="H3082" s="7" t="s">
        <v>606</v>
      </c>
      <c r="I3082" s="7" t="s">
        <v>607</v>
      </c>
      <c r="J3082" s="6" t="s">
        <v>553</v>
      </c>
      <c r="K3082" s="1">
        <v>1000</v>
      </c>
      <c r="L3082" s="1">
        <v>1000</v>
      </c>
      <c r="M3082" s="1"/>
      <c r="N3082" s="2">
        <v>12.287000000000001</v>
      </c>
      <c r="O3082" s="2">
        <v>12.287000000000001</v>
      </c>
      <c r="P3082" s="16"/>
    </row>
    <row r="3083" spans="1:16" x14ac:dyDescent="0.35">
      <c r="A3083" s="23" t="str">
        <f t="shared" si="98"/>
        <v>08</v>
      </c>
      <c r="B3083" s="23">
        <f t="shared" si="99"/>
        <v>1030525</v>
      </c>
      <c r="C3083" s="6" t="s">
        <v>1373</v>
      </c>
      <c r="D3083" s="7" t="s">
        <v>1095</v>
      </c>
      <c r="E3083" s="7" t="s">
        <v>14</v>
      </c>
      <c r="F3083" s="7" t="s">
        <v>1068</v>
      </c>
      <c r="G3083" s="7" t="s">
        <v>994</v>
      </c>
      <c r="H3083" s="7" t="s">
        <v>911</v>
      </c>
      <c r="I3083" s="7" t="s">
        <v>912</v>
      </c>
      <c r="J3083" s="6" t="s">
        <v>659</v>
      </c>
      <c r="K3083" s="1">
        <v>96000</v>
      </c>
      <c r="L3083" s="1"/>
      <c r="M3083" s="1"/>
      <c r="N3083" s="2">
        <v>1.3975833333333301</v>
      </c>
      <c r="O3083" s="2"/>
      <c r="P3083" s="16"/>
    </row>
    <row r="3084" spans="1:16" x14ac:dyDescent="0.35">
      <c r="A3084" s="23" t="str">
        <f t="shared" si="98"/>
        <v>08</v>
      </c>
      <c r="B3084" s="23">
        <f t="shared" si="99"/>
        <v>1022856</v>
      </c>
      <c r="C3084" s="6" t="s">
        <v>1373</v>
      </c>
      <c r="D3084" s="7" t="s">
        <v>1095</v>
      </c>
      <c r="E3084" s="7" t="s">
        <v>14</v>
      </c>
      <c r="F3084" s="7" t="s">
        <v>1078</v>
      </c>
      <c r="G3084" s="7" t="s">
        <v>1009</v>
      </c>
      <c r="H3084" s="7" t="s">
        <v>359</v>
      </c>
      <c r="I3084" s="7" t="s">
        <v>360</v>
      </c>
      <c r="J3084" s="6" t="s">
        <v>553</v>
      </c>
      <c r="K3084" s="1">
        <v>149045</v>
      </c>
      <c r="L3084" s="1">
        <v>129045</v>
      </c>
      <c r="M3084" s="1"/>
      <c r="N3084" s="2">
        <v>1.15572478110638</v>
      </c>
      <c r="O3084" s="2">
        <v>1.1557208725638299</v>
      </c>
      <c r="P3084" s="16"/>
    </row>
    <row r="3085" spans="1:16" x14ac:dyDescent="0.35">
      <c r="A3085" s="23" t="str">
        <f t="shared" si="98"/>
        <v>08</v>
      </c>
      <c r="B3085" s="23">
        <f t="shared" si="99"/>
        <v>1022851</v>
      </c>
      <c r="C3085" s="6" t="s">
        <v>1373</v>
      </c>
      <c r="D3085" s="7" t="s">
        <v>1095</v>
      </c>
      <c r="E3085" s="7" t="s">
        <v>14</v>
      </c>
      <c r="F3085" s="7" t="s">
        <v>1077</v>
      </c>
      <c r="G3085" s="7" t="s">
        <v>1023</v>
      </c>
      <c r="H3085" s="7" t="s">
        <v>1172</v>
      </c>
      <c r="I3085" s="7" t="s">
        <v>356</v>
      </c>
      <c r="J3085" s="6" t="s">
        <v>553</v>
      </c>
      <c r="K3085" s="1">
        <v>62685</v>
      </c>
      <c r="L3085" s="1">
        <v>62685</v>
      </c>
      <c r="M3085" s="1"/>
      <c r="N3085" s="2">
        <v>1.5557310361330501</v>
      </c>
      <c r="O3085" s="2">
        <v>1.5557310361330501</v>
      </c>
      <c r="P3085" s="16"/>
    </row>
    <row r="3086" spans="1:16" x14ac:dyDescent="0.35">
      <c r="A3086" s="23" t="str">
        <f t="shared" si="98"/>
        <v>08</v>
      </c>
      <c r="B3086" s="23">
        <f t="shared" si="99"/>
        <v>1021905</v>
      </c>
      <c r="C3086" s="6" t="s">
        <v>1373</v>
      </c>
      <c r="D3086" s="7" t="s">
        <v>1095</v>
      </c>
      <c r="E3086" s="7" t="s">
        <v>14</v>
      </c>
      <c r="F3086" s="7" t="s">
        <v>1081</v>
      </c>
      <c r="G3086" s="7" t="s">
        <v>1010</v>
      </c>
      <c r="H3086" s="7" t="s">
        <v>199</v>
      </c>
      <c r="I3086" s="7" t="s">
        <v>200</v>
      </c>
      <c r="J3086" s="6" t="s">
        <v>553</v>
      </c>
      <c r="K3086" s="1">
        <v>240000</v>
      </c>
      <c r="L3086" s="1">
        <v>0</v>
      </c>
      <c r="M3086" s="1"/>
      <c r="N3086" s="2">
        <v>1.39402916666667</v>
      </c>
      <c r="O3086" s="2">
        <v>0</v>
      </c>
      <c r="P3086" s="16"/>
    </row>
    <row r="3087" spans="1:16" x14ac:dyDescent="0.35">
      <c r="A3087" s="23" t="str">
        <f t="shared" si="98"/>
        <v>08</v>
      </c>
      <c r="B3087" s="23">
        <f t="shared" si="99"/>
        <v>1022373</v>
      </c>
      <c r="C3087" s="6" t="s">
        <v>1373</v>
      </c>
      <c r="D3087" s="7" t="s">
        <v>1095</v>
      </c>
      <c r="E3087" s="7" t="s">
        <v>14</v>
      </c>
      <c r="F3087" s="7" t="s">
        <v>1081</v>
      </c>
      <c r="G3087" s="7" t="s">
        <v>1010</v>
      </c>
      <c r="H3087" s="7" t="s">
        <v>281</v>
      </c>
      <c r="I3087" s="7" t="s">
        <v>282</v>
      </c>
      <c r="J3087" s="6" t="s">
        <v>553</v>
      </c>
      <c r="K3087" s="1">
        <v>34135</v>
      </c>
      <c r="L3087" s="1">
        <v>70135</v>
      </c>
      <c r="M3087" s="1"/>
      <c r="N3087" s="2">
        <v>1.28794492456423</v>
      </c>
      <c r="O3087" s="2">
        <v>1.28794467812077</v>
      </c>
      <c r="P3087" s="16"/>
    </row>
    <row r="3088" spans="1:16" x14ac:dyDescent="0.35">
      <c r="A3088" s="23" t="str">
        <f t="shared" si="98"/>
        <v>08</v>
      </c>
      <c r="B3088" s="23">
        <f t="shared" si="99"/>
        <v>1021115</v>
      </c>
      <c r="C3088" s="6" t="s">
        <v>1373</v>
      </c>
      <c r="D3088" s="7" t="s">
        <v>1095</v>
      </c>
      <c r="E3088" s="7" t="s">
        <v>14</v>
      </c>
      <c r="F3088" s="7" t="s">
        <v>1069</v>
      </c>
      <c r="G3088" s="7" t="s">
        <v>1026</v>
      </c>
      <c r="H3088" s="7" t="s">
        <v>123</v>
      </c>
      <c r="I3088" s="7" t="s">
        <v>124</v>
      </c>
      <c r="J3088" s="6" t="s">
        <v>553</v>
      </c>
      <c r="K3088" s="1">
        <v>0</v>
      </c>
      <c r="L3088" s="1">
        <v>0</v>
      </c>
      <c r="M3088" s="1">
        <v>48000</v>
      </c>
      <c r="N3088" s="2">
        <v>0</v>
      </c>
      <c r="O3088" s="2">
        <v>0</v>
      </c>
      <c r="P3088" s="16">
        <v>0.26333333333333298</v>
      </c>
    </row>
    <row r="3089" spans="1:16" x14ac:dyDescent="0.35">
      <c r="A3089" s="23" t="str">
        <f t="shared" si="98"/>
        <v>08</v>
      </c>
      <c r="B3089" s="23">
        <f t="shared" si="99"/>
        <v>1020636</v>
      </c>
      <c r="C3089" s="6" t="s">
        <v>1373</v>
      </c>
      <c r="D3089" s="7" t="s">
        <v>1095</v>
      </c>
      <c r="E3089" s="7" t="s">
        <v>16</v>
      </c>
      <c r="F3089" s="7" t="s">
        <v>985</v>
      </c>
      <c r="G3089" s="7" t="s">
        <v>1012</v>
      </c>
      <c r="H3089" s="7" t="s">
        <v>43</v>
      </c>
      <c r="I3089" s="7" t="s">
        <v>44</v>
      </c>
      <c r="J3089" s="6" t="s">
        <v>553</v>
      </c>
      <c r="K3089" s="1">
        <v>13000</v>
      </c>
      <c r="L3089" s="1">
        <v>13000</v>
      </c>
      <c r="M3089" s="1">
        <v>13000</v>
      </c>
      <c r="N3089" s="2">
        <v>4.1040000000000001</v>
      </c>
      <c r="O3089" s="2">
        <v>4.1040000000000001</v>
      </c>
      <c r="P3089" s="16">
        <v>4.2150680538461502</v>
      </c>
    </row>
    <row r="3090" spans="1:16" x14ac:dyDescent="0.35">
      <c r="A3090" s="23" t="str">
        <f t="shared" si="98"/>
        <v>08</v>
      </c>
      <c r="B3090" s="23">
        <f t="shared" si="99"/>
        <v>1020704</v>
      </c>
      <c r="C3090" s="6" t="s">
        <v>1373</v>
      </c>
      <c r="D3090" s="7" t="s">
        <v>1095</v>
      </c>
      <c r="E3090" s="7" t="s">
        <v>16</v>
      </c>
      <c r="F3090" s="7" t="s">
        <v>985</v>
      </c>
      <c r="G3090" s="7" t="s">
        <v>1012</v>
      </c>
      <c r="H3090" s="7" t="s">
        <v>57</v>
      </c>
      <c r="I3090" s="7" t="s">
        <v>58</v>
      </c>
      <c r="J3090" s="6" t="s">
        <v>553</v>
      </c>
      <c r="K3090" s="1">
        <v>1000</v>
      </c>
      <c r="L3090" s="1">
        <v>1000</v>
      </c>
      <c r="M3090" s="1">
        <v>1000</v>
      </c>
      <c r="N3090" s="2">
        <v>4.2480000000000002</v>
      </c>
      <c r="O3090" s="2">
        <v>4.2480000000000002</v>
      </c>
      <c r="P3090" s="16">
        <v>4.3995506000000004</v>
      </c>
    </row>
    <row r="3091" spans="1:16" x14ac:dyDescent="0.35">
      <c r="A3091" s="23" t="str">
        <f t="shared" si="98"/>
        <v>08</v>
      </c>
      <c r="B3091" s="23">
        <f t="shared" si="99"/>
        <v>1021609</v>
      </c>
      <c r="C3091" s="6" t="s">
        <v>1373</v>
      </c>
      <c r="D3091" s="7" t="s">
        <v>1095</v>
      </c>
      <c r="E3091" s="7" t="s">
        <v>16</v>
      </c>
      <c r="F3091" s="7" t="s">
        <v>985</v>
      </c>
      <c r="G3091" s="7" t="s">
        <v>1012</v>
      </c>
      <c r="H3091" s="7" t="s">
        <v>167</v>
      </c>
      <c r="I3091" s="7" t="s">
        <v>168</v>
      </c>
      <c r="J3091" s="6" t="s">
        <v>553</v>
      </c>
      <c r="K3091" s="1">
        <v>20000</v>
      </c>
      <c r="L3091" s="1">
        <v>20000</v>
      </c>
      <c r="M3091" s="1">
        <v>20000</v>
      </c>
      <c r="N3091" s="2">
        <v>4.32</v>
      </c>
      <c r="O3091" s="2">
        <v>4.32</v>
      </c>
      <c r="P3091" s="16">
        <v>4.4612368099999999</v>
      </c>
    </row>
    <row r="3092" spans="1:16" x14ac:dyDescent="0.35">
      <c r="A3092" s="23" t="str">
        <f t="shared" si="98"/>
        <v>08</v>
      </c>
      <c r="B3092" s="23">
        <f t="shared" si="99"/>
        <v>1022931</v>
      </c>
      <c r="C3092" s="6" t="s">
        <v>1373</v>
      </c>
      <c r="D3092" s="7" t="s">
        <v>1095</v>
      </c>
      <c r="E3092" s="7" t="s">
        <v>16</v>
      </c>
      <c r="F3092" s="7" t="s">
        <v>985</v>
      </c>
      <c r="G3092" s="7" t="s">
        <v>1012</v>
      </c>
      <c r="H3092" s="7" t="s">
        <v>386</v>
      </c>
      <c r="I3092" s="7" t="s">
        <v>387</v>
      </c>
      <c r="J3092" s="6" t="s">
        <v>553</v>
      </c>
      <c r="K3092" s="1">
        <v>20000</v>
      </c>
      <c r="L3092" s="1">
        <v>20000</v>
      </c>
      <c r="M3092" s="1">
        <v>20000</v>
      </c>
      <c r="N3092" s="2">
        <v>4.1040000000000001</v>
      </c>
      <c r="O3092" s="2">
        <v>4.1040000000000001</v>
      </c>
      <c r="P3092" s="16">
        <v>4.2255072599999997</v>
      </c>
    </row>
    <row r="3093" spans="1:16" x14ac:dyDescent="0.35">
      <c r="A3093" s="23" t="str">
        <f t="shared" si="98"/>
        <v>08</v>
      </c>
      <c r="B3093" s="23">
        <f t="shared" si="99"/>
        <v>1023419</v>
      </c>
      <c r="C3093" s="6" t="s">
        <v>1373</v>
      </c>
      <c r="D3093" s="7" t="s">
        <v>1095</v>
      </c>
      <c r="E3093" s="7" t="s">
        <v>16</v>
      </c>
      <c r="F3093" s="7" t="s">
        <v>1078</v>
      </c>
      <c r="G3093" s="7" t="s">
        <v>1006</v>
      </c>
      <c r="H3093" s="7" t="s">
        <v>1381</v>
      </c>
      <c r="I3093" s="7" t="s">
        <v>547</v>
      </c>
      <c r="J3093" s="6" t="s">
        <v>553</v>
      </c>
      <c r="K3093" s="1">
        <v>24000</v>
      </c>
      <c r="L3093" s="1">
        <v>24000</v>
      </c>
      <c r="M3093" s="1">
        <v>24000</v>
      </c>
      <c r="N3093" s="2">
        <v>1.8</v>
      </c>
      <c r="O3093" s="2">
        <v>1.8</v>
      </c>
      <c r="P3093" s="16">
        <v>1.9034610375000001</v>
      </c>
    </row>
    <row r="3094" spans="1:16" x14ac:dyDescent="0.35">
      <c r="A3094" s="23" t="str">
        <f t="shared" si="98"/>
        <v>08</v>
      </c>
      <c r="B3094" s="23">
        <f t="shared" si="99"/>
        <v>1022313</v>
      </c>
      <c r="C3094" s="6" t="s">
        <v>1373</v>
      </c>
      <c r="D3094" s="7" t="s">
        <v>1095</v>
      </c>
      <c r="E3094" s="7" t="s">
        <v>16</v>
      </c>
      <c r="F3094" s="7" t="s">
        <v>1075</v>
      </c>
      <c r="G3094" s="7" t="s">
        <v>1035</v>
      </c>
      <c r="H3094" s="7" t="s">
        <v>273</v>
      </c>
      <c r="I3094" s="7" t="s">
        <v>274</v>
      </c>
      <c r="J3094" s="6" t="s">
        <v>553</v>
      </c>
      <c r="K3094" s="1">
        <v>10000</v>
      </c>
      <c r="L3094" s="1">
        <v>10000</v>
      </c>
      <c r="M3094" s="1">
        <v>10000</v>
      </c>
      <c r="N3094" s="2">
        <v>3.8519999999999999</v>
      </c>
      <c r="O3094" s="2">
        <v>3.8519999999999999</v>
      </c>
      <c r="P3094" s="16">
        <v>3.9424114800000001</v>
      </c>
    </row>
    <row r="3095" spans="1:16" x14ac:dyDescent="0.35">
      <c r="A3095" s="23" t="str">
        <f t="shared" si="98"/>
        <v>08</v>
      </c>
      <c r="B3095" s="23">
        <f t="shared" si="99"/>
        <v>1022326</v>
      </c>
      <c r="C3095" s="6" t="s">
        <v>1373</v>
      </c>
      <c r="D3095" s="7" t="s">
        <v>1095</v>
      </c>
      <c r="E3095" s="7" t="s">
        <v>16</v>
      </c>
      <c r="F3095" s="7" t="s">
        <v>1075</v>
      </c>
      <c r="G3095" s="7" t="s">
        <v>1035</v>
      </c>
      <c r="H3095" s="7" t="s">
        <v>275</v>
      </c>
      <c r="I3095" s="7" t="s">
        <v>276</v>
      </c>
      <c r="J3095" s="6" t="s">
        <v>553</v>
      </c>
      <c r="K3095" s="1">
        <v>15000</v>
      </c>
      <c r="L3095" s="1">
        <v>15000</v>
      </c>
      <c r="M3095" s="1">
        <v>15000</v>
      </c>
      <c r="N3095" s="2">
        <v>3.492</v>
      </c>
      <c r="O3095" s="2">
        <v>3.492</v>
      </c>
      <c r="P3095" s="16">
        <v>3.5778017599999998</v>
      </c>
    </row>
    <row r="3096" spans="1:16" x14ac:dyDescent="0.35">
      <c r="A3096" s="23" t="str">
        <f t="shared" si="98"/>
        <v>08</v>
      </c>
      <c r="B3096" s="23">
        <f t="shared" si="99"/>
        <v>1022587</v>
      </c>
      <c r="C3096" s="6" t="s">
        <v>1373</v>
      </c>
      <c r="D3096" s="7" t="s">
        <v>1095</v>
      </c>
      <c r="E3096" s="7" t="s">
        <v>16</v>
      </c>
      <c r="F3096" s="7" t="s">
        <v>1075</v>
      </c>
      <c r="G3096" s="7" t="s">
        <v>1035</v>
      </c>
      <c r="H3096" s="7" t="s">
        <v>313</v>
      </c>
      <c r="I3096" s="7" t="s">
        <v>314</v>
      </c>
      <c r="J3096" s="6" t="s">
        <v>553</v>
      </c>
      <c r="K3096" s="1">
        <v>3000</v>
      </c>
      <c r="L3096" s="1">
        <v>3000</v>
      </c>
      <c r="M3096" s="1">
        <v>3000</v>
      </c>
      <c r="N3096" s="2">
        <v>3.8879999999999999</v>
      </c>
      <c r="O3096" s="2">
        <v>3.8879999999999999</v>
      </c>
      <c r="P3096" s="16">
        <v>3.9798638333333298</v>
      </c>
    </row>
    <row r="3097" spans="1:16" x14ac:dyDescent="0.35">
      <c r="A3097" s="23" t="str">
        <f t="shared" si="98"/>
        <v>08</v>
      </c>
      <c r="B3097" s="23">
        <f t="shared" si="99"/>
        <v>1022664</v>
      </c>
      <c r="C3097" s="6" t="s">
        <v>1373</v>
      </c>
      <c r="D3097" s="7" t="s">
        <v>1095</v>
      </c>
      <c r="E3097" s="7" t="s">
        <v>16</v>
      </c>
      <c r="F3097" s="7" t="s">
        <v>1075</v>
      </c>
      <c r="G3097" s="7" t="s">
        <v>1035</v>
      </c>
      <c r="H3097" s="7" t="s">
        <v>334</v>
      </c>
      <c r="I3097" s="7" t="s">
        <v>335</v>
      </c>
      <c r="J3097" s="6" t="s">
        <v>553</v>
      </c>
      <c r="K3097" s="1">
        <v>57000</v>
      </c>
      <c r="L3097" s="1">
        <v>57000</v>
      </c>
      <c r="M3097" s="1">
        <v>57000</v>
      </c>
      <c r="N3097" s="2">
        <v>3.6360000000000001</v>
      </c>
      <c r="O3097" s="2">
        <v>3.6360000000000001</v>
      </c>
      <c r="P3097" s="16">
        <v>3.7270314421052602</v>
      </c>
    </row>
    <row r="3098" spans="1:16" x14ac:dyDescent="0.35">
      <c r="A3098" s="23" t="str">
        <f t="shared" si="98"/>
        <v>08</v>
      </c>
      <c r="B3098" s="23">
        <f t="shared" si="99"/>
        <v>1020105</v>
      </c>
      <c r="C3098" s="6" t="s">
        <v>1373</v>
      </c>
      <c r="D3098" s="7" t="s">
        <v>1095</v>
      </c>
      <c r="E3098" s="7" t="s">
        <v>16</v>
      </c>
      <c r="F3098" s="7" t="s">
        <v>1075</v>
      </c>
      <c r="G3098" s="7" t="s">
        <v>1002</v>
      </c>
      <c r="H3098" s="7" t="s">
        <v>19</v>
      </c>
      <c r="I3098" s="7" t="s">
        <v>20</v>
      </c>
      <c r="J3098" s="6" t="s">
        <v>553</v>
      </c>
      <c r="K3098" s="1">
        <v>60000</v>
      </c>
      <c r="L3098" s="1">
        <v>60000</v>
      </c>
      <c r="M3098" s="1">
        <v>60000</v>
      </c>
      <c r="N3098" s="2">
        <v>3.7440000000000002</v>
      </c>
      <c r="O3098" s="2">
        <v>3.7440000000000002</v>
      </c>
      <c r="P3098" s="16">
        <v>3.8594655366666699</v>
      </c>
    </row>
    <row r="3099" spans="1:16" x14ac:dyDescent="0.35">
      <c r="A3099" s="23" t="str">
        <f t="shared" si="98"/>
        <v>08</v>
      </c>
      <c r="B3099" s="23">
        <f t="shared" si="99"/>
        <v>1023349</v>
      </c>
      <c r="C3099" s="6" t="s">
        <v>1373</v>
      </c>
      <c r="D3099" s="7" t="s">
        <v>1095</v>
      </c>
      <c r="E3099" s="7" t="s">
        <v>16</v>
      </c>
      <c r="F3099" s="7" t="s">
        <v>1075</v>
      </c>
      <c r="G3099" s="7" t="s">
        <v>1002</v>
      </c>
      <c r="H3099" s="7" t="s">
        <v>564</v>
      </c>
      <c r="I3099" s="7" t="s">
        <v>565</v>
      </c>
      <c r="J3099" s="6" t="s">
        <v>553</v>
      </c>
      <c r="K3099" s="1">
        <v>5000</v>
      </c>
      <c r="L3099" s="1">
        <v>5000</v>
      </c>
      <c r="M3099" s="1">
        <v>5000</v>
      </c>
      <c r="N3099" s="2">
        <v>3.7440000000000002</v>
      </c>
      <c r="O3099" s="2">
        <v>3.7440000000000002</v>
      </c>
      <c r="P3099" s="16">
        <v>3.81518362</v>
      </c>
    </row>
    <row r="3100" spans="1:16" x14ac:dyDescent="0.35">
      <c r="A3100" s="23" t="str">
        <f t="shared" si="98"/>
        <v>08</v>
      </c>
      <c r="B3100" s="23">
        <f t="shared" si="99"/>
        <v>1020110</v>
      </c>
      <c r="C3100" s="6" t="s">
        <v>1373</v>
      </c>
      <c r="D3100" s="7" t="s">
        <v>1095</v>
      </c>
      <c r="E3100" s="7" t="s">
        <v>16</v>
      </c>
      <c r="F3100" s="7" t="s">
        <v>1075</v>
      </c>
      <c r="G3100" s="7" t="s">
        <v>1003</v>
      </c>
      <c r="H3100" s="7" t="s">
        <v>21</v>
      </c>
      <c r="I3100" s="7" t="s">
        <v>22</v>
      </c>
      <c r="J3100" s="6" t="s">
        <v>553</v>
      </c>
      <c r="K3100" s="1">
        <v>420000</v>
      </c>
      <c r="L3100" s="1">
        <v>420000</v>
      </c>
      <c r="M3100" s="1">
        <v>421402</v>
      </c>
      <c r="N3100" s="2">
        <v>3.3479999999999999</v>
      </c>
      <c r="O3100" s="2">
        <v>3.3479999999999999</v>
      </c>
      <c r="P3100" s="16">
        <v>3.4497741811856599</v>
      </c>
    </row>
    <row r="3101" spans="1:16" x14ac:dyDescent="0.35">
      <c r="A3101" s="23" t="str">
        <f t="shared" si="98"/>
        <v>08</v>
      </c>
      <c r="B3101" s="23">
        <f t="shared" si="99"/>
        <v>1020589</v>
      </c>
      <c r="C3101" s="6" t="s">
        <v>1373</v>
      </c>
      <c r="D3101" s="7" t="s">
        <v>1095</v>
      </c>
      <c r="E3101" s="7" t="s">
        <v>16</v>
      </c>
      <c r="F3101" s="7" t="s">
        <v>1075</v>
      </c>
      <c r="G3101" s="7" t="s">
        <v>1003</v>
      </c>
      <c r="H3101" s="7" t="s">
        <v>37</v>
      </c>
      <c r="I3101" s="7" t="s">
        <v>38</v>
      </c>
      <c r="J3101" s="6" t="s">
        <v>553</v>
      </c>
      <c r="K3101" s="1">
        <v>130000</v>
      </c>
      <c r="L3101" s="1">
        <v>130000</v>
      </c>
      <c r="M3101" s="1">
        <v>130000</v>
      </c>
      <c r="N3101" s="2">
        <v>3.528</v>
      </c>
      <c r="O3101" s="2">
        <v>3.528</v>
      </c>
      <c r="P3101" s="16">
        <v>3.6307773638461498</v>
      </c>
    </row>
    <row r="3102" spans="1:16" x14ac:dyDescent="0.35">
      <c r="A3102" s="23" t="str">
        <f t="shared" si="98"/>
        <v>08</v>
      </c>
      <c r="B3102" s="23">
        <f t="shared" si="99"/>
        <v>1020681</v>
      </c>
      <c r="C3102" s="6" t="s">
        <v>1373</v>
      </c>
      <c r="D3102" s="7" t="s">
        <v>1095</v>
      </c>
      <c r="E3102" s="7" t="s">
        <v>16</v>
      </c>
      <c r="F3102" s="7" t="s">
        <v>1075</v>
      </c>
      <c r="G3102" s="7" t="s">
        <v>1003</v>
      </c>
      <c r="H3102" s="7" t="s">
        <v>55</v>
      </c>
      <c r="I3102" s="7" t="s">
        <v>56</v>
      </c>
      <c r="J3102" s="6" t="s">
        <v>553</v>
      </c>
      <c r="K3102" s="1">
        <v>12000</v>
      </c>
      <c r="L3102" s="1">
        <v>12000</v>
      </c>
      <c r="M3102" s="1">
        <v>12000</v>
      </c>
      <c r="N3102" s="2">
        <v>3.78</v>
      </c>
      <c r="O3102" s="2">
        <v>3.78</v>
      </c>
      <c r="P3102" s="16">
        <v>3.8807711500000002</v>
      </c>
    </row>
    <row r="3103" spans="1:16" x14ac:dyDescent="0.35">
      <c r="A3103" s="23" t="str">
        <f t="shared" si="98"/>
        <v>08</v>
      </c>
      <c r="B3103" s="23">
        <f t="shared" si="99"/>
        <v>1021603</v>
      </c>
      <c r="C3103" s="6" t="s">
        <v>1373</v>
      </c>
      <c r="D3103" s="7" t="s">
        <v>1095</v>
      </c>
      <c r="E3103" s="7" t="s">
        <v>16</v>
      </c>
      <c r="F3103" s="7" t="s">
        <v>1075</v>
      </c>
      <c r="G3103" s="7" t="s">
        <v>1003</v>
      </c>
      <c r="H3103" s="7" t="s">
        <v>165</v>
      </c>
      <c r="I3103" s="7" t="s">
        <v>166</v>
      </c>
      <c r="J3103" s="6" t="s">
        <v>553</v>
      </c>
      <c r="K3103" s="1">
        <v>7000</v>
      </c>
      <c r="L3103" s="1">
        <v>7000</v>
      </c>
      <c r="M3103" s="1">
        <v>7000</v>
      </c>
      <c r="N3103" s="2">
        <v>3.78</v>
      </c>
      <c r="O3103" s="2">
        <v>3.78</v>
      </c>
      <c r="P3103" s="16">
        <v>3.8686083142857099</v>
      </c>
    </row>
    <row r="3104" spans="1:16" x14ac:dyDescent="0.35">
      <c r="A3104" s="23" t="str">
        <f t="shared" si="98"/>
        <v>08</v>
      </c>
      <c r="B3104" s="23">
        <f t="shared" si="99"/>
        <v>1022370</v>
      </c>
      <c r="C3104" s="6" t="s">
        <v>1373</v>
      </c>
      <c r="D3104" s="7" t="s">
        <v>1095</v>
      </c>
      <c r="E3104" s="7" t="s">
        <v>16</v>
      </c>
      <c r="F3104" s="7" t="s">
        <v>1075</v>
      </c>
      <c r="G3104" s="7" t="s">
        <v>1003</v>
      </c>
      <c r="H3104" s="7" t="s">
        <v>279</v>
      </c>
      <c r="I3104" s="7" t="s">
        <v>280</v>
      </c>
      <c r="J3104" s="6" t="s">
        <v>553</v>
      </c>
      <c r="K3104" s="1">
        <v>20000</v>
      </c>
      <c r="L3104" s="1">
        <v>20000</v>
      </c>
      <c r="M3104" s="1">
        <v>20000</v>
      </c>
      <c r="N3104" s="2">
        <v>3.6</v>
      </c>
      <c r="O3104" s="2">
        <v>3.6</v>
      </c>
      <c r="P3104" s="16">
        <v>3.690158845</v>
      </c>
    </row>
    <row r="3105" spans="1:16" x14ac:dyDescent="0.35">
      <c r="A3105" s="23" t="str">
        <f t="shared" si="98"/>
        <v>08</v>
      </c>
      <c r="B3105" s="23">
        <f t="shared" si="99"/>
        <v>1020592</v>
      </c>
      <c r="C3105" s="6" t="s">
        <v>1373</v>
      </c>
      <c r="D3105" s="7" t="s">
        <v>1095</v>
      </c>
      <c r="E3105" s="7" t="s">
        <v>16</v>
      </c>
      <c r="F3105" s="7" t="s">
        <v>1075</v>
      </c>
      <c r="G3105" s="7" t="s">
        <v>1011</v>
      </c>
      <c r="H3105" s="7" t="s">
        <v>39</v>
      </c>
      <c r="I3105" s="7" t="s">
        <v>40</v>
      </c>
      <c r="J3105" s="6" t="s">
        <v>553</v>
      </c>
      <c r="K3105" s="1">
        <v>210000</v>
      </c>
      <c r="L3105" s="1">
        <v>195000</v>
      </c>
      <c r="M3105" s="1">
        <v>195581</v>
      </c>
      <c r="N3105" s="2">
        <v>3.456</v>
      </c>
      <c r="O3105" s="2">
        <v>3.456</v>
      </c>
      <c r="P3105" s="16">
        <v>3.5603936839468</v>
      </c>
    </row>
    <row r="3106" spans="1:16" x14ac:dyDescent="0.35">
      <c r="A3106" s="23" t="str">
        <f t="shared" si="98"/>
        <v>08</v>
      </c>
      <c r="B3106" s="23">
        <f t="shared" si="99"/>
        <v>1020620</v>
      </c>
      <c r="C3106" s="6" t="s">
        <v>1373</v>
      </c>
      <c r="D3106" s="7" t="s">
        <v>1095</v>
      </c>
      <c r="E3106" s="7" t="s">
        <v>16</v>
      </c>
      <c r="F3106" s="7" t="s">
        <v>1075</v>
      </c>
      <c r="G3106" s="7" t="s">
        <v>1011</v>
      </c>
      <c r="H3106" s="7" t="s">
        <v>41</v>
      </c>
      <c r="I3106" s="7" t="s">
        <v>42</v>
      </c>
      <c r="J3106" s="6" t="s">
        <v>553</v>
      </c>
      <c r="K3106" s="1">
        <v>30000</v>
      </c>
      <c r="L3106" s="1">
        <v>37000</v>
      </c>
      <c r="M3106" s="1">
        <v>37000</v>
      </c>
      <c r="N3106" s="2">
        <v>3.456</v>
      </c>
      <c r="O3106" s="2">
        <v>3.456</v>
      </c>
      <c r="P3106" s="16">
        <v>3.56206760810811</v>
      </c>
    </row>
    <row r="3107" spans="1:16" x14ac:dyDescent="0.35">
      <c r="A3107" s="23" t="str">
        <f t="shared" si="98"/>
        <v>08</v>
      </c>
      <c r="B3107" s="23">
        <f t="shared" si="99"/>
        <v>1020758</v>
      </c>
      <c r="C3107" s="6" t="s">
        <v>1373</v>
      </c>
      <c r="D3107" s="7" t="s">
        <v>1095</v>
      </c>
      <c r="E3107" s="7" t="s">
        <v>16</v>
      </c>
      <c r="F3107" s="7" t="s">
        <v>1075</v>
      </c>
      <c r="G3107" s="7" t="s">
        <v>1011</v>
      </c>
      <c r="H3107" s="7" t="s">
        <v>63</v>
      </c>
      <c r="I3107" s="7" t="s">
        <v>64</v>
      </c>
      <c r="J3107" s="6" t="s">
        <v>553</v>
      </c>
      <c r="K3107" s="1">
        <v>9000</v>
      </c>
      <c r="L3107" s="1">
        <v>9000</v>
      </c>
      <c r="M3107" s="1">
        <v>9000</v>
      </c>
      <c r="N3107" s="2">
        <v>3.78</v>
      </c>
      <c r="O3107" s="2">
        <v>3.78</v>
      </c>
      <c r="P3107" s="16">
        <v>3.8730144666666702</v>
      </c>
    </row>
    <row r="3108" spans="1:16" x14ac:dyDescent="0.35">
      <c r="A3108" s="23" t="str">
        <f t="shared" si="98"/>
        <v>08</v>
      </c>
      <c r="B3108" s="23">
        <f t="shared" si="99"/>
        <v>1022499</v>
      </c>
      <c r="C3108" s="6" t="s">
        <v>1373</v>
      </c>
      <c r="D3108" s="7" t="s">
        <v>1095</v>
      </c>
      <c r="E3108" s="7" t="s">
        <v>16</v>
      </c>
      <c r="F3108" s="7" t="s">
        <v>1075</v>
      </c>
      <c r="G3108" s="7" t="s">
        <v>1011</v>
      </c>
      <c r="H3108" s="7" t="s">
        <v>305</v>
      </c>
      <c r="I3108" s="7" t="s">
        <v>306</v>
      </c>
      <c r="J3108" s="6" t="s">
        <v>553</v>
      </c>
      <c r="K3108" s="1">
        <v>27000</v>
      </c>
      <c r="L3108" s="1">
        <v>27000</v>
      </c>
      <c r="M3108" s="1">
        <v>27000</v>
      </c>
      <c r="N3108" s="2">
        <v>3.8519999999999999</v>
      </c>
      <c r="O3108" s="2">
        <v>3.8519999999999999</v>
      </c>
      <c r="P3108" s="16">
        <v>3.9821158888888899</v>
      </c>
    </row>
    <row r="3109" spans="1:16" x14ac:dyDescent="0.35">
      <c r="A3109" s="23" t="str">
        <f t="shared" si="98"/>
        <v>08</v>
      </c>
      <c r="B3109" s="23">
        <f t="shared" si="99"/>
        <v>1022600</v>
      </c>
      <c r="C3109" s="6" t="s">
        <v>1373</v>
      </c>
      <c r="D3109" s="7" t="s">
        <v>1095</v>
      </c>
      <c r="E3109" s="7" t="s">
        <v>16</v>
      </c>
      <c r="F3109" s="7" t="s">
        <v>1075</v>
      </c>
      <c r="G3109" s="7" t="s">
        <v>1011</v>
      </c>
      <c r="H3109" s="7" t="s">
        <v>316</v>
      </c>
      <c r="I3109" s="7" t="s">
        <v>317</v>
      </c>
      <c r="J3109" s="6" t="s">
        <v>553</v>
      </c>
      <c r="K3109" s="1">
        <v>10000</v>
      </c>
      <c r="L3109" s="1">
        <v>10000</v>
      </c>
      <c r="M3109" s="1">
        <v>10000</v>
      </c>
      <c r="N3109" s="2">
        <v>3.6</v>
      </c>
      <c r="O3109" s="2">
        <v>3.6</v>
      </c>
      <c r="P3109" s="16">
        <v>3.6901588599999999</v>
      </c>
    </row>
    <row r="3110" spans="1:16" x14ac:dyDescent="0.35">
      <c r="A3110" s="23" t="str">
        <f t="shared" si="98"/>
        <v>08</v>
      </c>
      <c r="B3110" s="23">
        <f t="shared" si="99"/>
        <v>1023051</v>
      </c>
      <c r="C3110" s="6" t="s">
        <v>1373</v>
      </c>
      <c r="D3110" s="7" t="s">
        <v>1095</v>
      </c>
      <c r="E3110" s="7" t="s">
        <v>16</v>
      </c>
      <c r="F3110" s="7" t="s">
        <v>1075</v>
      </c>
      <c r="G3110" s="7" t="s">
        <v>1011</v>
      </c>
      <c r="H3110" s="7" t="s">
        <v>616</v>
      </c>
      <c r="I3110" s="7" t="s">
        <v>617</v>
      </c>
      <c r="J3110" s="6" t="s">
        <v>553</v>
      </c>
      <c r="K3110" s="1">
        <v>0</v>
      </c>
      <c r="L3110" s="1">
        <v>3000</v>
      </c>
      <c r="M3110" s="1">
        <v>3000</v>
      </c>
      <c r="N3110" s="2">
        <v>0</v>
      </c>
      <c r="O3110" s="2">
        <v>3.45</v>
      </c>
      <c r="P3110" s="16">
        <v>3.5271309333333298</v>
      </c>
    </row>
    <row r="3111" spans="1:16" x14ac:dyDescent="0.35">
      <c r="A3111" s="23" t="str">
        <f t="shared" si="98"/>
        <v>08</v>
      </c>
      <c r="B3111" s="23">
        <f t="shared" si="99"/>
        <v>1023055</v>
      </c>
      <c r="C3111" s="6" t="s">
        <v>1373</v>
      </c>
      <c r="D3111" s="7" t="s">
        <v>1095</v>
      </c>
      <c r="E3111" s="7" t="s">
        <v>16</v>
      </c>
      <c r="F3111" s="7" t="s">
        <v>1075</v>
      </c>
      <c r="G3111" s="7" t="s">
        <v>1011</v>
      </c>
      <c r="H3111" s="7" t="s">
        <v>542</v>
      </c>
      <c r="I3111" s="7" t="s">
        <v>543</v>
      </c>
      <c r="J3111" s="6" t="s">
        <v>553</v>
      </c>
      <c r="K3111" s="1">
        <v>0</v>
      </c>
      <c r="L3111" s="1">
        <v>5000</v>
      </c>
      <c r="M3111" s="1">
        <v>5000</v>
      </c>
      <c r="N3111" s="2">
        <v>0</v>
      </c>
      <c r="O3111" s="2">
        <v>3.45</v>
      </c>
      <c r="P3111" s="16">
        <v>3.53704478</v>
      </c>
    </row>
    <row r="3112" spans="1:16" x14ac:dyDescent="0.35">
      <c r="A3112" s="23" t="str">
        <f t="shared" si="98"/>
        <v>08</v>
      </c>
      <c r="B3112" s="23">
        <f t="shared" si="99"/>
        <v>1023163</v>
      </c>
      <c r="C3112" s="6" t="s">
        <v>1373</v>
      </c>
      <c r="D3112" s="7" t="s">
        <v>1095</v>
      </c>
      <c r="E3112" s="7" t="s">
        <v>16</v>
      </c>
      <c r="F3112" s="7" t="s">
        <v>1075</v>
      </c>
      <c r="G3112" s="7" t="s">
        <v>1011</v>
      </c>
      <c r="H3112" s="7" t="s">
        <v>428</v>
      </c>
      <c r="I3112" s="7" t="s">
        <v>429</v>
      </c>
      <c r="J3112" s="6" t="s">
        <v>553</v>
      </c>
      <c r="K3112" s="1">
        <v>25000</v>
      </c>
      <c r="L3112" s="1">
        <v>25000</v>
      </c>
      <c r="M3112" s="1">
        <v>25000</v>
      </c>
      <c r="N3112" s="2">
        <v>3.6720000000000002</v>
      </c>
      <c r="O3112" s="2">
        <v>3.6720000000000002</v>
      </c>
      <c r="P3112" s="16">
        <v>3.7562512400000001</v>
      </c>
    </row>
    <row r="3113" spans="1:16" x14ac:dyDescent="0.35">
      <c r="A3113" s="23" t="str">
        <f t="shared" si="98"/>
        <v>08</v>
      </c>
      <c r="B3113" s="23">
        <f t="shared" si="99"/>
        <v>1023350</v>
      </c>
      <c r="C3113" s="6" t="s">
        <v>1373</v>
      </c>
      <c r="D3113" s="7" t="s">
        <v>1095</v>
      </c>
      <c r="E3113" s="7" t="s">
        <v>16</v>
      </c>
      <c r="F3113" s="7" t="s">
        <v>1075</v>
      </c>
      <c r="G3113" s="7" t="s">
        <v>1011</v>
      </c>
      <c r="H3113" s="7" t="s">
        <v>566</v>
      </c>
      <c r="I3113" s="7" t="s">
        <v>567</v>
      </c>
      <c r="J3113" s="6" t="s">
        <v>553</v>
      </c>
      <c r="K3113" s="1">
        <v>20000</v>
      </c>
      <c r="L3113" s="1">
        <v>20000</v>
      </c>
      <c r="M3113" s="1">
        <v>20000</v>
      </c>
      <c r="N3113" s="2">
        <v>3.3839999999999999</v>
      </c>
      <c r="O3113" s="2">
        <v>3.3839999999999999</v>
      </c>
      <c r="P3113" s="16">
        <v>3.4687493049999998</v>
      </c>
    </row>
    <row r="3114" spans="1:16" x14ac:dyDescent="0.35">
      <c r="A3114" s="23" t="str">
        <f t="shared" si="98"/>
        <v>08</v>
      </c>
      <c r="B3114" s="23">
        <f t="shared" si="99"/>
        <v>1020326</v>
      </c>
      <c r="C3114" s="6" t="s">
        <v>1373</v>
      </c>
      <c r="D3114" s="7" t="s">
        <v>1095</v>
      </c>
      <c r="E3114" s="7" t="s">
        <v>16</v>
      </c>
      <c r="F3114" s="7" t="s">
        <v>1077</v>
      </c>
      <c r="G3114" s="7" t="s">
        <v>1005</v>
      </c>
      <c r="H3114" s="7" t="s">
        <v>25</v>
      </c>
      <c r="I3114" s="7" t="s">
        <v>26</v>
      </c>
      <c r="J3114" s="6" t="s">
        <v>553</v>
      </c>
      <c r="K3114" s="1">
        <v>264000</v>
      </c>
      <c r="L3114" s="1">
        <v>264000</v>
      </c>
      <c r="M3114" s="1">
        <v>261220</v>
      </c>
      <c r="N3114" s="2">
        <v>2.52</v>
      </c>
      <c r="O3114" s="2">
        <v>2.52</v>
      </c>
      <c r="P3114" s="16">
        <v>2.5949299934920802</v>
      </c>
    </row>
    <row r="3115" spans="1:16" x14ac:dyDescent="0.35">
      <c r="A3115" s="23" t="str">
        <f t="shared" si="98"/>
        <v>08</v>
      </c>
      <c r="B3115" s="23">
        <f t="shared" si="99"/>
        <v>1022346</v>
      </c>
      <c r="C3115" s="6" t="s">
        <v>1373</v>
      </c>
      <c r="D3115" s="7" t="s">
        <v>1095</v>
      </c>
      <c r="E3115" s="7" t="s">
        <v>16</v>
      </c>
      <c r="F3115" s="7" t="s">
        <v>1077</v>
      </c>
      <c r="G3115" s="7" t="s">
        <v>1005</v>
      </c>
      <c r="H3115" s="7" t="s">
        <v>1379</v>
      </c>
      <c r="I3115" s="7" t="s">
        <v>1380</v>
      </c>
      <c r="J3115" s="6" t="s">
        <v>553</v>
      </c>
      <c r="K3115" s="1">
        <v>5000</v>
      </c>
      <c r="L3115" s="1">
        <v>5000</v>
      </c>
      <c r="M3115" s="1">
        <v>5000</v>
      </c>
      <c r="N3115" s="2">
        <v>2.59</v>
      </c>
      <c r="O3115" s="2">
        <v>2.59</v>
      </c>
      <c r="P3115" s="16">
        <v>2.66848054</v>
      </c>
    </row>
    <row r="3116" spans="1:16" x14ac:dyDescent="0.35">
      <c r="A3116" s="23" t="str">
        <f t="shared" si="98"/>
        <v>08</v>
      </c>
      <c r="B3116" s="23">
        <f t="shared" si="99"/>
        <v>1020715</v>
      </c>
      <c r="C3116" s="6" t="s">
        <v>1373</v>
      </c>
      <c r="D3116" s="7" t="s">
        <v>1095</v>
      </c>
      <c r="E3116" s="7" t="s">
        <v>16</v>
      </c>
      <c r="F3116" s="7" t="s">
        <v>1082</v>
      </c>
      <c r="G3116" s="7" t="s">
        <v>1014</v>
      </c>
      <c r="H3116" s="7" t="s">
        <v>59</v>
      </c>
      <c r="I3116" s="7" t="s">
        <v>60</v>
      </c>
      <c r="J3116" s="6" t="s">
        <v>553</v>
      </c>
      <c r="K3116" s="1">
        <v>2000</v>
      </c>
      <c r="L3116" s="1">
        <v>2000</v>
      </c>
      <c r="M3116" s="1">
        <v>2000</v>
      </c>
      <c r="N3116" s="2">
        <v>4.6440000000000001</v>
      </c>
      <c r="O3116" s="2">
        <v>4.6440000000000001</v>
      </c>
      <c r="P3116" s="16">
        <v>4.8104249499999998</v>
      </c>
    </row>
    <row r="3117" spans="1:16" x14ac:dyDescent="0.35">
      <c r="A3117" s="23" t="str">
        <f t="shared" si="98"/>
        <v>08</v>
      </c>
      <c r="B3117" s="23">
        <f t="shared" si="99"/>
        <v>1020914</v>
      </c>
      <c r="C3117" s="6" t="s">
        <v>1373</v>
      </c>
      <c r="D3117" s="7" t="s">
        <v>1095</v>
      </c>
      <c r="E3117" s="7" t="s">
        <v>16</v>
      </c>
      <c r="F3117" s="7" t="s">
        <v>1082</v>
      </c>
      <c r="G3117" s="7" t="s">
        <v>1014</v>
      </c>
      <c r="H3117" s="7" t="s">
        <v>89</v>
      </c>
      <c r="I3117" s="7" t="s">
        <v>90</v>
      </c>
      <c r="J3117" s="6" t="s">
        <v>553</v>
      </c>
      <c r="K3117" s="1">
        <v>9000</v>
      </c>
      <c r="L3117" s="1">
        <v>9000</v>
      </c>
      <c r="M3117" s="1">
        <v>9000</v>
      </c>
      <c r="N3117" s="2">
        <v>5.4</v>
      </c>
      <c r="O3117" s="2">
        <v>5.4</v>
      </c>
      <c r="P3117" s="16">
        <v>5.5422146888888904</v>
      </c>
    </row>
    <row r="3118" spans="1:16" x14ac:dyDescent="0.35">
      <c r="A3118" s="23" t="str">
        <f t="shared" si="98"/>
        <v>08</v>
      </c>
      <c r="B3118" s="23">
        <f t="shared" si="99"/>
        <v>1020637</v>
      </c>
      <c r="C3118" s="6" t="s">
        <v>1373</v>
      </c>
      <c r="D3118" s="7" t="s">
        <v>1095</v>
      </c>
      <c r="E3118" s="7" t="s">
        <v>16</v>
      </c>
      <c r="F3118" s="7" t="s">
        <v>1082</v>
      </c>
      <c r="G3118" s="7" t="s">
        <v>1013</v>
      </c>
      <c r="H3118" s="7" t="s">
        <v>45</v>
      </c>
      <c r="I3118" s="7" t="s">
        <v>46</v>
      </c>
      <c r="J3118" s="6" t="s">
        <v>553</v>
      </c>
      <c r="K3118" s="1">
        <v>200000</v>
      </c>
      <c r="L3118" s="1">
        <v>200000</v>
      </c>
      <c r="M3118" s="1">
        <v>200632</v>
      </c>
      <c r="N3118" s="2">
        <v>4.8239999999999998</v>
      </c>
      <c r="O3118" s="2">
        <v>4.8239999999999998</v>
      </c>
      <c r="P3118" s="16">
        <v>4.9627176272977396</v>
      </c>
    </row>
    <row r="3119" spans="1:16" x14ac:dyDescent="0.35">
      <c r="A3119" s="23" t="str">
        <f t="shared" si="98"/>
        <v>08</v>
      </c>
      <c r="B3119" s="23">
        <f t="shared" si="99"/>
        <v>1020731</v>
      </c>
      <c r="C3119" s="6" t="s">
        <v>1373</v>
      </c>
      <c r="D3119" s="7" t="s">
        <v>1095</v>
      </c>
      <c r="E3119" s="7" t="s">
        <v>16</v>
      </c>
      <c r="F3119" s="7" t="s">
        <v>1082</v>
      </c>
      <c r="G3119" s="7" t="s">
        <v>1013</v>
      </c>
      <c r="H3119" s="7" t="s">
        <v>61</v>
      </c>
      <c r="I3119" s="7" t="s">
        <v>62</v>
      </c>
      <c r="J3119" s="6" t="s">
        <v>553</v>
      </c>
      <c r="K3119" s="1">
        <v>25000</v>
      </c>
      <c r="L3119" s="1">
        <v>25000</v>
      </c>
      <c r="M3119" s="1">
        <v>25000</v>
      </c>
      <c r="N3119" s="2">
        <v>5.1120000000000001</v>
      </c>
      <c r="O3119" s="2">
        <v>5.1120000000000001</v>
      </c>
      <c r="P3119" s="16">
        <v>5.2599413999999998</v>
      </c>
    </row>
    <row r="3120" spans="1:16" x14ac:dyDescent="0.35">
      <c r="A3120" s="23" t="str">
        <f t="shared" si="98"/>
        <v>08</v>
      </c>
      <c r="B3120" s="23">
        <f t="shared" si="99"/>
        <v>1020802</v>
      </c>
      <c r="C3120" s="6" t="s">
        <v>1373</v>
      </c>
      <c r="D3120" s="7" t="s">
        <v>1095</v>
      </c>
      <c r="E3120" s="7" t="s">
        <v>16</v>
      </c>
      <c r="F3120" s="7" t="s">
        <v>1082</v>
      </c>
      <c r="G3120" s="7" t="s">
        <v>1013</v>
      </c>
      <c r="H3120" s="7" t="s">
        <v>67</v>
      </c>
      <c r="I3120" s="7" t="s">
        <v>68</v>
      </c>
      <c r="J3120" s="6" t="s">
        <v>553</v>
      </c>
      <c r="K3120" s="1">
        <v>41000</v>
      </c>
      <c r="L3120" s="1">
        <v>41000</v>
      </c>
      <c r="M3120" s="1">
        <v>41000</v>
      </c>
      <c r="N3120" s="2">
        <v>4.68</v>
      </c>
      <c r="O3120" s="2">
        <v>4.68</v>
      </c>
      <c r="P3120" s="16">
        <v>4.8438204414634098</v>
      </c>
    </row>
    <row r="3121" spans="1:16" x14ac:dyDescent="0.35">
      <c r="A3121" s="23" t="str">
        <f t="shared" si="98"/>
        <v>08</v>
      </c>
      <c r="B3121" s="23">
        <f t="shared" si="99"/>
        <v>1021533</v>
      </c>
      <c r="C3121" s="6" t="s">
        <v>1373</v>
      </c>
      <c r="D3121" s="7" t="s">
        <v>1095</v>
      </c>
      <c r="E3121" s="7" t="s">
        <v>16</v>
      </c>
      <c r="F3121" s="7" t="s">
        <v>1082</v>
      </c>
      <c r="G3121" s="7" t="s">
        <v>1013</v>
      </c>
      <c r="H3121" s="7" t="s">
        <v>156</v>
      </c>
      <c r="I3121" s="7" t="s">
        <v>157</v>
      </c>
      <c r="J3121" s="6" t="s">
        <v>553</v>
      </c>
      <c r="K3121" s="1">
        <v>15000</v>
      </c>
      <c r="L3121" s="1">
        <v>15000</v>
      </c>
      <c r="M3121" s="1">
        <v>15000</v>
      </c>
      <c r="N3121" s="2">
        <v>5.22</v>
      </c>
      <c r="O3121" s="2">
        <v>5.22</v>
      </c>
      <c r="P3121" s="16">
        <v>5.3479764733333299</v>
      </c>
    </row>
    <row r="3122" spans="1:16" x14ac:dyDescent="0.35">
      <c r="A3122" s="23" t="str">
        <f t="shared" si="98"/>
        <v>08</v>
      </c>
      <c r="B3122" s="23">
        <f t="shared" si="99"/>
        <v>1022371</v>
      </c>
      <c r="C3122" s="6" t="s">
        <v>1373</v>
      </c>
      <c r="D3122" s="7" t="s">
        <v>1095</v>
      </c>
      <c r="E3122" s="7" t="s">
        <v>16</v>
      </c>
      <c r="F3122" s="7" t="s">
        <v>1082</v>
      </c>
      <c r="G3122" s="7" t="s">
        <v>1013</v>
      </c>
      <c r="H3122" s="7" t="s">
        <v>526</v>
      </c>
      <c r="I3122" s="7" t="s">
        <v>527</v>
      </c>
      <c r="J3122" s="6" t="s">
        <v>553</v>
      </c>
      <c r="K3122" s="1">
        <v>19000</v>
      </c>
      <c r="L3122" s="1">
        <v>19000</v>
      </c>
      <c r="M3122" s="1">
        <v>19000</v>
      </c>
      <c r="N3122" s="2">
        <v>4.68</v>
      </c>
      <c r="O3122" s="2">
        <v>4.68</v>
      </c>
      <c r="P3122" s="16">
        <v>4.81170044210526</v>
      </c>
    </row>
    <row r="3123" spans="1:16" x14ac:dyDescent="0.35">
      <c r="A3123" s="23" t="str">
        <f t="shared" si="98"/>
        <v>08</v>
      </c>
      <c r="B3123" s="23">
        <f t="shared" si="99"/>
        <v>1023194</v>
      </c>
      <c r="C3123" s="6" t="s">
        <v>1373</v>
      </c>
      <c r="D3123" s="7" t="s">
        <v>1095</v>
      </c>
      <c r="E3123" s="7" t="s">
        <v>16</v>
      </c>
      <c r="F3123" s="7" t="s">
        <v>1082</v>
      </c>
      <c r="G3123" s="7" t="s">
        <v>1013</v>
      </c>
      <c r="H3123" s="7" t="s">
        <v>434</v>
      </c>
      <c r="I3123" s="7" t="s">
        <v>435</v>
      </c>
      <c r="J3123" s="6" t="s">
        <v>553</v>
      </c>
      <c r="K3123" s="1">
        <v>10000</v>
      </c>
      <c r="L3123" s="1">
        <v>10000</v>
      </c>
      <c r="M3123" s="1">
        <v>10000</v>
      </c>
      <c r="N3123" s="2">
        <v>2.88</v>
      </c>
      <c r="O3123" s="2">
        <v>2.88</v>
      </c>
      <c r="P3123" s="16">
        <v>2.9521270799999999</v>
      </c>
    </row>
    <row r="3124" spans="1:16" x14ac:dyDescent="0.35">
      <c r="A3124" s="23" t="str">
        <f t="shared" si="98"/>
        <v>08</v>
      </c>
      <c r="B3124" s="23">
        <f t="shared" si="99"/>
        <v>1023351</v>
      </c>
      <c r="C3124" s="6" t="s">
        <v>1373</v>
      </c>
      <c r="D3124" s="7" t="s">
        <v>1095</v>
      </c>
      <c r="E3124" s="7" t="s">
        <v>16</v>
      </c>
      <c r="F3124" s="7" t="s">
        <v>1082</v>
      </c>
      <c r="G3124" s="7" t="s">
        <v>1013</v>
      </c>
      <c r="H3124" s="7" t="s">
        <v>570</v>
      </c>
      <c r="I3124" s="7" t="s">
        <v>585</v>
      </c>
      <c r="J3124" s="6" t="s">
        <v>553</v>
      </c>
      <c r="K3124" s="1">
        <v>5000</v>
      </c>
      <c r="L3124" s="1">
        <v>5000</v>
      </c>
      <c r="M3124" s="1">
        <v>5000</v>
      </c>
      <c r="N3124" s="2">
        <v>4.7519999999999998</v>
      </c>
      <c r="O3124" s="2">
        <v>4.7519999999999998</v>
      </c>
      <c r="P3124" s="16">
        <v>4.8632988800000003</v>
      </c>
    </row>
    <row r="3125" spans="1:16" x14ac:dyDescent="0.35">
      <c r="A3125" s="23" t="str">
        <f t="shared" si="98"/>
        <v>08</v>
      </c>
      <c r="B3125" s="23">
        <f t="shared" si="99"/>
        <v>1023352</v>
      </c>
      <c r="C3125" s="6" t="s">
        <v>1373</v>
      </c>
      <c r="D3125" s="7" t="s">
        <v>1095</v>
      </c>
      <c r="E3125" s="7" t="s">
        <v>16</v>
      </c>
      <c r="F3125" s="7" t="s">
        <v>1082</v>
      </c>
      <c r="G3125" s="7" t="s">
        <v>1013</v>
      </c>
      <c r="H3125" s="7" t="s">
        <v>568</v>
      </c>
      <c r="I3125" s="7" t="s">
        <v>587</v>
      </c>
      <c r="J3125" s="6" t="s">
        <v>553</v>
      </c>
      <c r="K3125" s="1">
        <v>40000</v>
      </c>
      <c r="L3125" s="1">
        <v>40000</v>
      </c>
      <c r="M3125" s="1">
        <v>40142</v>
      </c>
      <c r="N3125" s="2">
        <v>5.04</v>
      </c>
      <c r="O3125" s="2">
        <v>5.04</v>
      </c>
      <c r="P3125" s="16">
        <v>5.19407623685915</v>
      </c>
    </row>
    <row r="3126" spans="1:16" x14ac:dyDescent="0.35">
      <c r="A3126" s="23" t="str">
        <f t="shared" si="98"/>
        <v>08</v>
      </c>
      <c r="B3126" s="23">
        <f t="shared" si="99"/>
        <v>1020284</v>
      </c>
      <c r="C3126" s="6" t="s">
        <v>1373</v>
      </c>
      <c r="D3126" s="7" t="s">
        <v>1095</v>
      </c>
      <c r="E3126" s="7" t="s">
        <v>16</v>
      </c>
      <c r="F3126" s="7" t="s">
        <v>1076</v>
      </c>
      <c r="G3126" s="7" t="s">
        <v>1004</v>
      </c>
      <c r="H3126" s="7" t="s">
        <v>23</v>
      </c>
      <c r="I3126" s="7" t="s">
        <v>24</v>
      </c>
      <c r="J3126" s="6" t="s">
        <v>553</v>
      </c>
      <c r="K3126" s="1">
        <v>7000</v>
      </c>
      <c r="L3126" s="1">
        <v>7000</v>
      </c>
      <c r="M3126" s="1">
        <v>7000</v>
      </c>
      <c r="N3126" s="2">
        <v>3.456</v>
      </c>
      <c r="O3126" s="2">
        <v>3.456</v>
      </c>
      <c r="P3126" s="16">
        <v>3.5586034999999998</v>
      </c>
    </row>
    <row r="3127" spans="1:16" x14ac:dyDescent="0.35">
      <c r="A3127" s="23" t="str">
        <f t="shared" si="98"/>
        <v>08</v>
      </c>
      <c r="B3127" s="23">
        <f t="shared" si="99"/>
        <v>1020662</v>
      </c>
      <c r="C3127" s="6" t="s">
        <v>1373</v>
      </c>
      <c r="D3127" s="7" t="s">
        <v>1095</v>
      </c>
      <c r="E3127" s="7" t="s">
        <v>16</v>
      </c>
      <c r="F3127" s="7" t="s">
        <v>1076</v>
      </c>
      <c r="G3127" s="7" t="s">
        <v>1004</v>
      </c>
      <c r="H3127" s="7" t="s">
        <v>47</v>
      </c>
      <c r="I3127" s="7" t="s">
        <v>48</v>
      </c>
      <c r="J3127" s="6" t="s">
        <v>553</v>
      </c>
      <c r="K3127" s="1">
        <v>10000</v>
      </c>
      <c r="L3127" s="1">
        <v>10000</v>
      </c>
      <c r="M3127" s="1">
        <v>10000</v>
      </c>
      <c r="N3127" s="2">
        <v>3.492</v>
      </c>
      <c r="O3127" s="2">
        <v>3.492</v>
      </c>
      <c r="P3127" s="16">
        <v>3.5794540700000002</v>
      </c>
    </row>
    <row r="3128" spans="1:16" x14ac:dyDescent="0.35">
      <c r="A3128" s="23" t="str">
        <f t="shared" si="98"/>
        <v>08</v>
      </c>
      <c r="B3128" s="23">
        <f t="shared" si="99"/>
        <v>1020664</v>
      </c>
      <c r="C3128" s="6" t="s">
        <v>1373</v>
      </c>
      <c r="D3128" s="7" t="s">
        <v>1095</v>
      </c>
      <c r="E3128" s="7" t="s">
        <v>16</v>
      </c>
      <c r="F3128" s="7" t="s">
        <v>1076</v>
      </c>
      <c r="G3128" s="7" t="s">
        <v>1004</v>
      </c>
      <c r="H3128" s="7" t="s">
        <v>49</v>
      </c>
      <c r="I3128" s="7" t="s">
        <v>50</v>
      </c>
      <c r="J3128" s="6" t="s">
        <v>553</v>
      </c>
      <c r="K3128" s="1">
        <v>8000</v>
      </c>
      <c r="L3128" s="1">
        <v>8000</v>
      </c>
      <c r="M3128" s="1">
        <v>8000</v>
      </c>
      <c r="N3128" s="2">
        <v>3.492</v>
      </c>
      <c r="O3128" s="2">
        <v>3.492</v>
      </c>
      <c r="P3128" s="16">
        <v>3.5874402500000002</v>
      </c>
    </row>
    <row r="3129" spans="1:16" x14ac:dyDescent="0.35">
      <c r="A3129" s="23" t="str">
        <f t="shared" si="98"/>
        <v>08</v>
      </c>
      <c r="B3129" s="23">
        <f t="shared" si="99"/>
        <v>1020665</v>
      </c>
      <c r="C3129" s="6" t="s">
        <v>1373</v>
      </c>
      <c r="D3129" s="7" t="s">
        <v>1095</v>
      </c>
      <c r="E3129" s="7" t="s">
        <v>16</v>
      </c>
      <c r="F3129" s="7" t="s">
        <v>1076</v>
      </c>
      <c r="G3129" s="7" t="s">
        <v>1004</v>
      </c>
      <c r="H3129" s="7" t="s">
        <v>51</v>
      </c>
      <c r="I3129" s="7" t="s">
        <v>52</v>
      </c>
      <c r="J3129" s="6" t="s">
        <v>553</v>
      </c>
      <c r="K3129" s="1">
        <v>11000</v>
      </c>
      <c r="L3129" s="1">
        <v>11000</v>
      </c>
      <c r="M3129" s="1">
        <v>11000</v>
      </c>
      <c r="N3129" s="2">
        <v>3.456</v>
      </c>
      <c r="O3129" s="2">
        <v>3.456</v>
      </c>
      <c r="P3129" s="16">
        <v>3.54785990909091</v>
      </c>
    </row>
    <row r="3130" spans="1:16" x14ac:dyDescent="0.35">
      <c r="A3130" s="23" t="str">
        <f t="shared" si="98"/>
        <v>08</v>
      </c>
      <c r="B3130" s="23">
        <f t="shared" si="99"/>
        <v>1020990</v>
      </c>
      <c r="C3130" s="6" t="s">
        <v>1373</v>
      </c>
      <c r="D3130" s="7" t="s">
        <v>1095</v>
      </c>
      <c r="E3130" s="7" t="s">
        <v>16</v>
      </c>
      <c r="F3130" s="7" t="s">
        <v>1076</v>
      </c>
      <c r="G3130" s="7" t="s">
        <v>1004</v>
      </c>
      <c r="H3130" s="7" t="s">
        <v>97</v>
      </c>
      <c r="I3130" s="7" t="s">
        <v>98</v>
      </c>
      <c r="J3130" s="6" t="s">
        <v>553</v>
      </c>
      <c r="K3130" s="1">
        <v>5000</v>
      </c>
      <c r="L3130" s="1">
        <v>5000</v>
      </c>
      <c r="M3130" s="1">
        <v>5000</v>
      </c>
      <c r="N3130" s="2">
        <v>3.456</v>
      </c>
      <c r="O3130" s="2">
        <v>3.456</v>
      </c>
      <c r="P3130" s="16">
        <v>3.53704478</v>
      </c>
    </row>
    <row r="3131" spans="1:16" x14ac:dyDescent="0.35">
      <c r="A3131" s="23" t="str">
        <f t="shared" si="98"/>
        <v>08</v>
      </c>
      <c r="B3131" s="23">
        <f t="shared" si="99"/>
        <v>1020991</v>
      </c>
      <c r="C3131" s="6" t="s">
        <v>1373</v>
      </c>
      <c r="D3131" s="7" t="s">
        <v>1095</v>
      </c>
      <c r="E3131" s="7" t="s">
        <v>16</v>
      </c>
      <c r="F3131" s="7" t="s">
        <v>1076</v>
      </c>
      <c r="G3131" s="7" t="s">
        <v>1004</v>
      </c>
      <c r="H3131" s="7" t="s">
        <v>99</v>
      </c>
      <c r="I3131" s="7" t="s">
        <v>100</v>
      </c>
      <c r="J3131" s="6" t="s">
        <v>553</v>
      </c>
      <c r="K3131" s="1">
        <v>9000</v>
      </c>
      <c r="L3131" s="1">
        <v>9000</v>
      </c>
      <c r="M3131" s="1">
        <v>9000</v>
      </c>
      <c r="N3131" s="2">
        <v>3.456</v>
      </c>
      <c r="O3131" s="2">
        <v>3.456</v>
      </c>
      <c r="P3131" s="16">
        <v>3.5550366000000002</v>
      </c>
    </row>
    <row r="3132" spans="1:16" x14ac:dyDescent="0.35">
      <c r="A3132" s="23" t="str">
        <f t="shared" si="98"/>
        <v>08</v>
      </c>
      <c r="B3132" s="23">
        <f t="shared" si="99"/>
        <v>1022987</v>
      </c>
      <c r="C3132" s="6" t="s">
        <v>1373</v>
      </c>
      <c r="D3132" s="7" t="s">
        <v>1095</v>
      </c>
      <c r="E3132" s="7" t="s">
        <v>16</v>
      </c>
      <c r="F3132" s="7" t="s">
        <v>1079</v>
      </c>
      <c r="G3132" s="7" t="s">
        <v>1007</v>
      </c>
      <c r="H3132" s="7" t="s">
        <v>546</v>
      </c>
      <c r="I3132" s="7" t="s">
        <v>547</v>
      </c>
      <c r="J3132" s="6" t="s">
        <v>553</v>
      </c>
      <c r="K3132" s="1">
        <v>24000</v>
      </c>
      <c r="L3132" s="1">
        <v>24000</v>
      </c>
      <c r="M3132" s="1">
        <v>24000</v>
      </c>
      <c r="N3132" s="2">
        <v>1.8</v>
      </c>
      <c r="O3132" s="2">
        <v>1.8</v>
      </c>
      <c r="P3132" s="16">
        <v>1.84287634166667</v>
      </c>
    </row>
    <row r="3133" spans="1:16" x14ac:dyDescent="0.35">
      <c r="A3133" s="23" t="str">
        <f t="shared" si="98"/>
        <v>08</v>
      </c>
      <c r="B3133" s="23">
        <f t="shared" si="99"/>
        <v>1020774</v>
      </c>
      <c r="C3133" s="6" t="s">
        <v>1373</v>
      </c>
      <c r="D3133" s="7" t="s">
        <v>1095</v>
      </c>
      <c r="E3133" s="7" t="s">
        <v>16</v>
      </c>
      <c r="F3133" s="7" t="s">
        <v>1083</v>
      </c>
      <c r="G3133" s="7" t="s">
        <v>1015</v>
      </c>
      <c r="H3133" s="7" t="s">
        <v>65</v>
      </c>
      <c r="I3133" s="7" t="s">
        <v>66</v>
      </c>
      <c r="J3133" s="6" t="s">
        <v>553</v>
      </c>
      <c r="K3133" s="1">
        <v>9000</v>
      </c>
      <c r="L3133" s="1">
        <v>9000</v>
      </c>
      <c r="M3133" s="1">
        <v>9000</v>
      </c>
      <c r="N3133" s="2">
        <v>5.76</v>
      </c>
      <c r="O3133" s="2">
        <v>5.76</v>
      </c>
      <c r="P3133" s="16">
        <v>5.8944626888888898</v>
      </c>
    </row>
    <row r="3134" spans="1:16" x14ac:dyDescent="0.35">
      <c r="A3134" s="23" t="str">
        <f t="shared" si="98"/>
        <v>08</v>
      </c>
      <c r="B3134" s="23">
        <f t="shared" si="99"/>
        <v>1020810</v>
      </c>
      <c r="C3134" s="6" t="s">
        <v>1373</v>
      </c>
      <c r="D3134" s="7" t="s">
        <v>1095</v>
      </c>
      <c r="E3134" s="7" t="s">
        <v>16</v>
      </c>
      <c r="F3134" s="7" t="s">
        <v>1069</v>
      </c>
      <c r="G3134" s="7" t="s">
        <v>1016</v>
      </c>
      <c r="H3134" s="7" t="s">
        <v>69</v>
      </c>
      <c r="I3134" s="7" t="s">
        <v>70</v>
      </c>
      <c r="J3134" s="6" t="s">
        <v>553</v>
      </c>
      <c r="K3134" s="1">
        <v>2000</v>
      </c>
      <c r="L3134" s="1">
        <v>2000</v>
      </c>
      <c r="M3134" s="1">
        <v>2000</v>
      </c>
      <c r="N3134" s="2">
        <v>3.96</v>
      </c>
      <c r="O3134" s="2">
        <v>3.96</v>
      </c>
      <c r="P3134" s="16">
        <v>4.0536669999999999</v>
      </c>
    </row>
    <row r="3135" spans="1:16" x14ac:dyDescent="0.35">
      <c r="A3135" s="23" t="str">
        <f t="shared" si="98"/>
        <v>08</v>
      </c>
      <c r="B3135" s="23">
        <f t="shared" si="99"/>
        <v>1021136</v>
      </c>
      <c r="C3135" s="6" t="s">
        <v>1373</v>
      </c>
      <c r="D3135" s="7" t="s">
        <v>1095</v>
      </c>
      <c r="E3135" s="7" t="s">
        <v>16</v>
      </c>
      <c r="F3135" s="7" t="s">
        <v>1069</v>
      </c>
      <c r="G3135" s="7" t="s">
        <v>1026</v>
      </c>
      <c r="H3135" s="7" t="s">
        <v>125</v>
      </c>
      <c r="I3135" s="7" t="s">
        <v>126</v>
      </c>
      <c r="J3135" s="6" t="s">
        <v>553</v>
      </c>
      <c r="K3135" s="1">
        <v>2000</v>
      </c>
      <c r="L3135" s="1">
        <v>2000</v>
      </c>
      <c r="M3135" s="1">
        <v>2000</v>
      </c>
      <c r="N3135" s="2">
        <v>2.6640000000000001</v>
      </c>
      <c r="O3135" s="2">
        <v>2.6640000000000001</v>
      </c>
      <c r="P3135" s="16">
        <v>2.7263114000000002</v>
      </c>
    </row>
    <row r="3136" spans="1:16" x14ac:dyDescent="0.35">
      <c r="A3136" s="23" t="str">
        <f t="shared" si="98"/>
        <v>08</v>
      </c>
      <c r="B3136" s="23">
        <f t="shared" si="99"/>
        <v>1023212</v>
      </c>
      <c r="C3136" s="6" t="s">
        <v>1373</v>
      </c>
      <c r="D3136" s="7" t="s">
        <v>1096</v>
      </c>
      <c r="E3136" s="7" t="s">
        <v>662</v>
      </c>
      <c r="F3136" s="7" t="s">
        <v>1084</v>
      </c>
      <c r="G3136" s="7" t="s">
        <v>1017</v>
      </c>
      <c r="H3136" s="7" t="s">
        <v>1446</v>
      </c>
      <c r="I3136" s="7" t="s">
        <v>292</v>
      </c>
      <c r="J3136" s="6" t="s">
        <v>553</v>
      </c>
      <c r="K3136" s="1"/>
      <c r="L3136" s="1">
        <v>19000</v>
      </c>
      <c r="M3136" s="1"/>
      <c r="N3136" s="2"/>
      <c r="O3136" s="2">
        <v>0.67</v>
      </c>
      <c r="P3136" s="16"/>
    </row>
    <row r="3137" spans="1:16" x14ac:dyDescent="0.35">
      <c r="A3137" s="23" t="str">
        <f t="shared" si="98"/>
        <v>08</v>
      </c>
      <c r="B3137" s="23">
        <f t="shared" si="99"/>
        <v>1021278</v>
      </c>
      <c r="C3137" s="6" t="s">
        <v>1373</v>
      </c>
      <c r="D3137" s="7" t="s">
        <v>1096</v>
      </c>
      <c r="E3137" s="7" t="s">
        <v>662</v>
      </c>
      <c r="F3137" s="7" t="s">
        <v>1086</v>
      </c>
      <c r="G3137" s="7" t="s">
        <v>1025</v>
      </c>
      <c r="H3137" s="7" t="s">
        <v>1368</v>
      </c>
      <c r="I3137" s="7" t="s">
        <v>1369</v>
      </c>
      <c r="J3137" s="6" t="s">
        <v>553</v>
      </c>
      <c r="K3137" s="1">
        <v>20331</v>
      </c>
      <c r="L3137" s="1">
        <v>20331</v>
      </c>
      <c r="M3137" s="1"/>
      <c r="N3137" s="2">
        <v>0.87000147557916496</v>
      </c>
      <c r="O3137" s="2">
        <v>0.87000147557916496</v>
      </c>
      <c r="P3137" s="16"/>
    </row>
    <row r="3138" spans="1:16" x14ac:dyDescent="0.35">
      <c r="A3138" s="23" t="str">
        <f t="shared" si="98"/>
        <v>08</v>
      </c>
      <c r="B3138" s="23">
        <f t="shared" si="99"/>
        <v>1022125</v>
      </c>
      <c r="C3138" s="6" t="s">
        <v>1373</v>
      </c>
      <c r="D3138" s="7" t="s">
        <v>1096</v>
      </c>
      <c r="E3138" s="7" t="s">
        <v>662</v>
      </c>
      <c r="F3138" s="7" t="s">
        <v>1086</v>
      </c>
      <c r="G3138" s="7" t="s">
        <v>1025</v>
      </c>
      <c r="H3138" s="7" t="s">
        <v>232</v>
      </c>
      <c r="I3138" s="7" t="s">
        <v>233</v>
      </c>
      <c r="J3138" s="6" t="s">
        <v>553</v>
      </c>
      <c r="K3138" s="1"/>
      <c r="L3138" s="1">
        <v>48000</v>
      </c>
      <c r="M3138" s="1"/>
      <c r="N3138" s="2"/>
      <c r="O3138" s="2">
        <v>1</v>
      </c>
      <c r="P3138" s="16"/>
    </row>
    <row r="3139" spans="1:16" x14ac:dyDescent="0.35">
      <c r="A3139" s="23" t="str">
        <f t="shared" si="98"/>
        <v>08</v>
      </c>
      <c r="B3139" s="23">
        <f t="shared" si="99"/>
        <v>1022753</v>
      </c>
      <c r="C3139" s="6" t="s">
        <v>1373</v>
      </c>
      <c r="D3139" s="7" t="s">
        <v>1096</v>
      </c>
      <c r="E3139" s="7" t="s">
        <v>662</v>
      </c>
      <c r="F3139" s="7" t="s">
        <v>1086</v>
      </c>
      <c r="G3139" s="7" t="s">
        <v>1025</v>
      </c>
      <c r="H3139" s="7" t="s">
        <v>342</v>
      </c>
      <c r="I3139" s="7" t="s">
        <v>343</v>
      </c>
      <c r="J3139" s="6" t="s">
        <v>553</v>
      </c>
      <c r="K3139" s="1"/>
      <c r="L3139" s="1">
        <v>48000</v>
      </c>
      <c r="M3139" s="1"/>
      <c r="N3139" s="2"/>
      <c r="O3139" s="2">
        <v>1</v>
      </c>
      <c r="P3139" s="16"/>
    </row>
    <row r="3140" spans="1:16" x14ac:dyDescent="0.35">
      <c r="A3140" s="23" t="str">
        <f t="shared" si="98"/>
        <v>08</v>
      </c>
      <c r="B3140" s="23">
        <f t="shared" si="99"/>
        <v>1022941</v>
      </c>
      <c r="C3140" s="6" t="s">
        <v>1373</v>
      </c>
      <c r="D3140" s="7" t="s">
        <v>1096</v>
      </c>
      <c r="E3140" s="7" t="s">
        <v>662</v>
      </c>
      <c r="F3140" s="7" t="s">
        <v>1086</v>
      </c>
      <c r="G3140" s="7" t="s">
        <v>1025</v>
      </c>
      <c r="H3140" s="7" t="s">
        <v>393</v>
      </c>
      <c r="I3140" s="7" t="s">
        <v>394</v>
      </c>
      <c r="J3140" s="6" t="s">
        <v>553</v>
      </c>
      <c r="K3140" s="1"/>
      <c r="L3140" s="1">
        <v>24000</v>
      </c>
      <c r="M3140" s="1"/>
      <c r="N3140" s="2"/>
      <c r="O3140" s="2">
        <v>1</v>
      </c>
      <c r="P3140" s="16"/>
    </row>
    <row r="3141" spans="1:16" x14ac:dyDescent="0.35">
      <c r="A3141" s="23" t="str">
        <f t="shared" ref="A3141:A3204" si="100">MID(C3141,1,2)</f>
        <v>08</v>
      </c>
      <c r="B3141" s="23">
        <f t="shared" ref="B3141:B3204" si="101">+H3141*1</f>
        <v>1022183</v>
      </c>
      <c r="C3141" s="6" t="s">
        <v>1373</v>
      </c>
      <c r="D3141" s="7" t="s">
        <v>1096</v>
      </c>
      <c r="E3141" s="7" t="s">
        <v>662</v>
      </c>
      <c r="F3141" s="7" t="s">
        <v>1086</v>
      </c>
      <c r="G3141" s="7" t="s">
        <v>1041</v>
      </c>
      <c r="H3141" s="7" t="s">
        <v>246</v>
      </c>
      <c r="I3141" s="7" t="s">
        <v>247</v>
      </c>
      <c r="J3141" s="6" t="s">
        <v>553</v>
      </c>
      <c r="K3141" s="1"/>
      <c r="L3141" s="1">
        <v>48000</v>
      </c>
      <c r="M3141" s="1"/>
      <c r="N3141" s="2"/>
      <c r="O3141" s="2">
        <v>1</v>
      </c>
      <c r="P3141" s="16"/>
    </row>
    <row r="3142" spans="1:16" x14ac:dyDescent="0.35">
      <c r="A3142" s="23" t="str">
        <f t="shared" si="100"/>
        <v>08</v>
      </c>
      <c r="B3142" s="23">
        <f t="shared" si="101"/>
        <v>1022080</v>
      </c>
      <c r="C3142" s="6" t="s">
        <v>1373</v>
      </c>
      <c r="D3142" s="7" t="s">
        <v>1096</v>
      </c>
      <c r="E3142" s="7" t="s">
        <v>662</v>
      </c>
      <c r="F3142" s="7" t="s">
        <v>1069</v>
      </c>
      <c r="G3142" s="7" t="s">
        <v>1039</v>
      </c>
      <c r="H3142" s="7" t="s">
        <v>224</v>
      </c>
      <c r="I3142" s="7" t="s">
        <v>225</v>
      </c>
      <c r="J3142" s="6" t="s">
        <v>553</v>
      </c>
      <c r="K3142" s="1"/>
      <c r="L3142" s="1">
        <v>5000</v>
      </c>
      <c r="M3142" s="1"/>
      <c r="N3142" s="2"/>
      <c r="O3142" s="2">
        <v>0.65</v>
      </c>
      <c r="P3142" s="16"/>
    </row>
    <row r="3143" spans="1:16" x14ac:dyDescent="0.35">
      <c r="A3143" s="23" t="str">
        <f t="shared" si="100"/>
        <v>08</v>
      </c>
      <c r="B3143" s="23">
        <f t="shared" si="101"/>
        <v>1012161</v>
      </c>
      <c r="C3143" s="6" t="s">
        <v>1373</v>
      </c>
      <c r="D3143" s="7" t="s">
        <v>1096</v>
      </c>
      <c r="E3143" s="7" t="s">
        <v>8</v>
      </c>
      <c r="F3143" s="7" t="s">
        <v>1068</v>
      </c>
      <c r="G3143" s="7" t="s">
        <v>992</v>
      </c>
      <c r="H3143" s="7" t="s">
        <v>748</v>
      </c>
      <c r="I3143" s="7" t="s">
        <v>749</v>
      </c>
      <c r="J3143" s="6" t="s">
        <v>658</v>
      </c>
      <c r="K3143" s="1">
        <v>109586</v>
      </c>
      <c r="L3143" s="1">
        <v>105235</v>
      </c>
      <c r="M3143" s="1">
        <v>108863.088</v>
      </c>
      <c r="N3143" s="2">
        <v>5.4017027722519302</v>
      </c>
      <c r="O3143" s="2">
        <v>5.4017009550054604</v>
      </c>
      <c r="P3143" s="16">
        <v>5.2440488524448199</v>
      </c>
    </row>
    <row r="3144" spans="1:16" x14ac:dyDescent="0.35">
      <c r="A3144" s="23" t="str">
        <f t="shared" si="100"/>
        <v>08</v>
      </c>
      <c r="B3144" s="23">
        <f t="shared" si="101"/>
        <v>1012164</v>
      </c>
      <c r="C3144" s="6" t="s">
        <v>1373</v>
      </c>
      <c r="D3144" s="7" t="s">
        <v>1096</v>
      </c>
      <c r="E3144" s="7" t="s">
        <v>8</v>
      </c>
      <c r="F3144" s="7" t="s">
        <v>1068</v>
      </c>
      <c r="G3144" s="7" t="s">
        <v>992</v>
      </c>
      <c r="H3144" s="7" t="s">
        <v>752</v>
      </c>
      <c r="I3144" s="7" t="s">
        <v>753</v>
      </c>
      <c r="J3144" s="6" t="s">
        <v>658</v>
      </c>
      <c r="K3144" s="1">
        <v>39802</v>
      </c>
      <c r="L3144" s="1">
        <v>39916</v>
      </c>
      <c r="M3144" s="1">
        <v>39916.447999999997</v>
      </c>
      <c r="N3144" s="2">
        <v>5.27785035927843</v>
      </c>
      <c r="O3144" s="2">
        <v>5.2778585028559997</v>
      </c>
      <c r="P3144" s="16">
        <v>5.1887051272698397</v>
      </c>
    </row>
    <row r="3145" spans="1:16" x14ac:dyDescent="0.35">
      <c r="A3145" s="23" t="str">
        <f t="shared" si="100"/>
        <v>08</v>
      </c>
      <c r="B3145" s="23">
        <f t="shared" si="101"/>
        <v>1012157</v>
      </c>
      <c r="C3145" s="6" t="s">
        <v>1373</v>
      </c>
      <c r="D3145" s="7" t="s">
        <v>1096</v>
      </c>
      <c r="E3145" s="7" t="s">
        <v>8</v>
      </c>
      <c r="F3145" s="7" t="s">
        <v>1068</v>
      </c>
      <c r="G3145" s="7" t="s">
        <v>994</v>
      </c>
      <c r="H3145" s="7" t="s">
        <v>740</v>
      </c>
      <c r="I3145" s="7" t="s">
        <v>741</v>
      </c>
      <c r="J3145" s="6" t="s">
        <v>658</v>
      </c>
      <c r="K3145" s="1">
        <v>59875</v>
      </c>
      <c r="L3145" s="1">
        <v>56246</v>
      </c>
      <c r="M3145" s="1">
        <v>56246.048000000003</v>
      </c>
      <c r="N3145" s="2">
        <v>1.8</v>
      </c>
      <c r="O3145" s="2">
        <v>1.80000355580841</v>
      </c>
      <c r="P3145" s="16">
        <v>1.4841835518826101</v>
      </c>
    </row>
    <row r="3146" spans="1:16" x14ac:dyDescent="0.35">
      <c r="A3146" s="23" t="str">
        <f t="shared" si="100"/>
        <v>08</v>
      </c>
      <c r="B3146" s="23">
        <f t="shared" si="101"/>
        <v>1012166</v>
      </c>
      <c r="C3146" s="6" t="s">
        <v>1373</v>
      </c>
      <c r="D3146" s="7" t="s">
        <v>1096</v>
      </c>
      <c r="E3146" s="7" t="s">
        <v>8</v>
      </c>
      <c r="F3146" s="7" t="s">
        <v>1068</v>
      </c>
      <c r="G3146" s="7" t="s">
        <v>994</v>
      </c>
      <c r="H3146" s="7" t="s">
        <v>756</v>
      </c>
      <c r="I3146" s="7" t="s">
        <v>757</v>
      </c>
      <c r="J3146" s="6" t="s">
        <v>658</v>
      </c>
      <c r="K3146" s="1"/>
      <c r="L3146" s="1">
        <v>2105</v>
      </c>
      <c r="M3146" s="1"/>
      <c r="N3146" s="2"/>
      <c r="O3146" s="2">
        <v>2.9002375296912102</v>
      </c>
      <c r="P3146" s="16"/>
    </row>
    <row r="3147" spans="1:16" x14ac:dyDescent="0.35">
      <c r="A3147" s="23" t="str">
        <f t="shared" si="100"/>
        <v>08</v>
      </c>
      <c r="B3147" s="23">
        <f t="shared" si="101"/>
        <v>1012148</v>
      </c>
      <c r="C3147" s="6" t="s">
        <v>1373</v>
      </c>
      <c r="D3147" s="7" t="s">
        <v>1096</v>
      </c>
      <c r="E3147" s="7" t="s">
        <v>8</v>
      </c>
      <c r="F3147" s="7" t="s">
        <v>1068</v>
      </c>
      <c r="G3147" s="7" t="s">
        <v>984</v>
      </c>
      <c r="H3147" s="7" t="s">
        <v>738</v>
      </c>
      <c r="I3147" s="7" t="s">
        <v>739</v>
      </c>
      <c r="J3147" s="6" t="s">
        <v>658</v>
      </c>
      <c r="K3147" s="1">
        <v>88274</v>
      </c>
      <c r="L3147" s="1">
        <v>89844</v>
      </c>
      <c r="M3147" s="1">
        <v>88029.486000000004</v>
      </c>
      <c r="N3147" s="2">
        <v>3.2576976233092401</v>
      </c>
      <c r="O3147" s="2">
        <v>3.2577022394372501</v>
      </c>
      <c r="P3147" s="16">
        <v>2.47423933726024</v>
      </c>
    </row>
    <row r="3148" spans="1:16" x14ac:dyDescent="0.35">
      <c r="A3148" s="23" t="str">
        <f t="shared" si="100"/>
        <v>08</v>
      </c>
      <c r="B3148" s="23">
        <f t="shared" si="101"/>
        <v>1012159</v>
      </c>
      <c r="C3148" s="6" t="s">
        <v>1373</v>
      </c>
      <c r="D3148" s="7" t="s">
        <v>1096</v>
      </c>
      <c r="E3148" s="7" t="s">
        <v>8</v>
      </c>
      <c r="F3148" s="7" t="s">
        <v>1068</v>
      </c>
      <c r="G3148" s="7" t="s">
        <v>984</v>
      </c>
      <c r="H3148" s="7" t="s">
        <v>744</v>
      </c>
      <c r="I3148" s="7" t="s">
        <v>745</v>
      </c>
      <c r="J3148" s="6" t="s">
        <v>658</v>
      </c>
      <c r="K3148" s="1">
        <v>209335</v>
      </c>
      <c r="L3148" s="1">
        <v>280323</v>
      </c>
      <c r="M3148" s="1">
        <v>280322.864</v>
      </c>
      <c r="N3148" s="2">
        <v>3.1074927747390602</v>
      </c>
      <c r="O3148" s="2">
        <v>3.1074938553026299</v>
      </c>
      <c r="P3148" s="16">
        <v>2.1335514383871299</v>
      </c>
    </row>
    <row r="3149" spans="1:16" x14ac:dyDescent="0.35">
      <c r="A3149" s="23" t="str">
        <f t="shared" si="100"/>
        <v>08</v>
      </c>
      <c r="B3149" s="23">
        <f t="shared" si="101"/>
        <v>1012165</v>
      </c>
      <c r="C3149" s="6" t="s">
        <v>1373</v>
      </c>
      <c r="D3149" s="7" t="s">
        <v>1096</v>
      </c>
      <c r="E3149" s="7" t="s">
        <v>8</v>
      </c>
      <c r="F3149" s="7" t="s">
        <v>1068</v>
      </c>
      <c r="G3149" s="7" t="s">
        <v>984</v>
      </c>
      <c r="H3149" s="7" t="s">
        <v>754</v>
      </c>
      <c r="I3149" s="7" t="s">
        <v>755</v>
      </c>
      <c r="J3149" s="6" t="s">
        <v>658</v>
      </c>
      <c r="K3149" s="1">
        <v>886700</v>
      </c>
      <c r="L3149" s="1">
        <v>789709</v>
      </c>
      <c r="M3149" s="1">
        <v>791522.81700000004</v>
      </c>
      <c r="N3149" s="2">
        <v>2.8874647569640199</v>
      </c>
      <c r="O3149" s="2">
        <v>2.8874648763025399</v>
      </c>
      <c r="P3149" s="16">
        <v>2.2309535347229299</v>
      </c>
    </row>
    <row r="3150" spans="1:16" x14ac:dyDescent="0.35">
      <c r="A3150" s="23" t="str">
        <f t="shared" si="100"/>
        <v>08</v>
      </c>
      <c r="B3150" s="23">
        <f t="shared" si="101"/>
        <v>1012401</v>
      </c>
      <c r="C3150" s="6" t="s">
        <v>1373</v>
      </c>
      <c r="D3150" s="7" t="s">
        <v>1096</v>
      </c>
      <c r="E3150" s="7" t="s">
        <v>8</v>
      </c>
      <c r="F3150" s="7" t="s">
        <v>1068</v>
      </c>
      <c r="G3150" s="7" t="s">
        <v>984</v>
      </c>
      <c r="H3150" s="7" t="s">
        <v>780</v>
      </c>
      <c r="I3150" s="7" t="s">
        <v>781</v>
      </c>
      <c r="J3150" s="6" t="s">
        <v>658</v>
      </c>
      <c r="K3150" s="1">
        <v>18144</v>
      </c>
      <c r="L3150" s="1"/>
      <c r="M3150" s="1"/>
      <c r="N3150" s="2">
        <v>3.3955577601410898</v>
      </c>
      <c r="O3150" s="2"/>
      <c r="P3150" s="16"/>
    </row>
    <row r="3151" spans="1:16" x14ac:dyDescent="0.35">
      <c r="A3151" s="23" t="str">
        <f t="shared" si="100"/>
        <v>08</v>
      </c>
      <c r="B3151" s="23">
        <f t="shared" si="101"/>
        <v>1012483</v>
      </c>
      <c r="C3151" s="6" t="s">
        <v>1373</v>
      </c>
      <c r="D3151" s="7" t="s">
        <v>1096</v>
      </c>
      <c r="E3151" s="7" t="s">
        <v>8</v>
      </c>
      <c r="F3151" s="7" t="s">
        <v>1068</v>
      </c>
      <c r="G3151" s="7" t="s">
        <v>984</v>
      </c>
      <c r="H3151" s="7" t="s">
        <v>792</v>
      </c>
      <c r="I3151" s="7" t="s">
        <v>793</v>
      </c>
      <c r="J3151" s="6" t="s">
        <v>658</v>
      </c>
      <c r="K3151" s="1">
        <v>270658</v>
      </c>
      <c r="L3151" s="1">
        <v>269434</v>
      </c>
      <c r="M3151" s="1">
        <v>269196.41899999999</v>
      </c>
      <c r="N3151" s="2">
        <v>3.8780084091362501</v>
      </c>
      <c r="O3151" s="2">
        <v>3.8780109414550501</v>
      </c>
      <c r="P3151" s="16">
        <v>3.0484366810986399</v>
      </c>
    </row>
    <row r="3152" spans="1:16" x14ac:dyDescent="0.35">
      <c r="A3152" s="23" t="str">
        <f t="shared" si="100"/>
        <v>08</v>
      </c>
      <c r="B3152" s="23">
        <f t="shared" si="101"/>
        <v>1030239</v>
      </c>
      <c r="C3152" s="6" t="s">
        <v>1373</v>
      </c>
      <c r="D3152" s="7" t="s">
        <v>1096</v>
      </c>
      <c r="E3152" s="7" t="s">
        <v>8</v>
      </c>
      <c r="F3152" s="7" t="s">
        <v>1068</v>
      </c>
      <c r="G3152" s="7" t="s">
        <v>1051</v>
      </c>
      <c r="H3152" s="7" t="s">
        <v>860</v>
      </c>
      <c r="I3152" s="7" t="s">
        <v>861</v>
      </c>
      <c r="J3152" s="6" t="s">
        <v>659</v>
      </c>
      <c r="K3152" s="1">
        <v>24000</v>
      </c>
      <c r="L3152" s="1">
        <v>24000</v>
      </c>
      <c r="M3152" s="1">
        <v>24249.028999999999</v>
      </c>
      <c r="N3152" s="2">
        <v>1.9</v>
      </c>
      <c r="O3152" s="2">
        <v>1.9</v>
      </c>
      <c r="P3152" s="16">
        <v>1.5808206505918201</v>
      </c>
    </row>
    <row r="3153" spans="1:16" x14ac:dyDescent="0.35">
      <c r="A3153" s="23" t="str">
        <f t="shared" si="100"/>
        <v>08</v>
      </c>
      <c r="B3153" s="23">
        <f t="shared" si="101"/>
        <v>1020828</v>
      </c>
      <c r="C3153" s="6" t="s">
        <v>1373</v>
      </c>
      <c r="D3153" s="7" t="s">
        <v>1096</v>
      </c>
      <c r="E3153" s="7" t="s">
        <v>8</v>
      </c>
      <c r="F3153" s="7" t="s">
        <v>1074</v>
      </c>
      <c r="G3153" s="7" t="s">
        <v>1018</v>
      </c>
      <c r="H3153" s="7" t="s">
        <v>73</v>
      </c>
      <c r="I3153" s="7" t="s">
        <v>74</v>
      </c>
      <c r="J3153" s="6" t="s">
        <v>553</v>
      </c>
      <c r="K3153" s="1">
        <v>84108</v>
      </c>
      <c r="L3153" s="1">
        <v>94999</v>
      </c>
      <c r="M3153" s="1">
        <v>94585.712</v>
      </c>
      <c r="N3153" s="2">
        <v>7.6299995244209802</v>
      </c>
      <c r="O3153" s="2">
        <v>7.6299961052221601</v>
      </c>
      <c r="P3153" s="16">
        <v>6.8513216171592601</v>
      </c>
    </row>
    <row r="3154" spans="1:16" x14ac:dyDescent="0.35">
      <c r="A3154" s="23" t="str">
        <f t="shared" si="100"/>
        <v>08</v>
      </c>
      <c r="B3154" s="23">
        <f t="shared" si="101"/>
        <v>1022883</v>
      </c>
      <c r="C3154" s="6" t="s">
        <v>1373</v>
      </c>
      <c r="D3154" s="7" t="s">
        <v>1096</v>
      </c>
      <c r="E3154" s="7" t="s">
        <v>8</v>
      </c>
      <c r="F3154" s="7" t="s">
        <v>1074</v>
      </c>
      <c r="G3154" s="7" t="s">
        <v>1018</v>
      </c>
      <c r="H3154" s="7" t="s">
        <v>369</v>
      </c>
      <c r="I3154" s="7" t="s">
        <v>370</v>
      </c>
      <c r="J3154" s="6" t="s">
        <v>553</v>
      </c>
      <c r="K3154" s="1">
        <v>23587</v>
      </c>
      <c r="L3154" s="1">
        <v>24000</v>
      </c>
      <c r="M3154" s="1">
        <v>24000</v>
      </c>
      <c r="N3154" s="2">
        <v>6.9700258617034798</v>
      </c>
      <c r="O3154" s="2">
        <v>6.97</v>
      </c>
      <c r="P3154" s="16">
        <v>7.18013968333333</v>
      </c>
    </row>
    <row r="3155" spans="1:16" x14ac:dyDescent="0.35">
      <c r="A3155" s="23" t="str">
        <f t="shared" si="100"/>
        <v>08</v>
      </c>
      <c r="B3155" s="23">
        <f t="shared" si="101"/>
        <v>1100573</v>
      </c>
      <c r="C3155" s="6" t="s">
        <v>1373</v>
      </c>
      <c r="D3155" s="7" t="s">
        <v>1096</v>
      </c>
      <c r="E3155" s="7" t="s">
        <v>8</v>
      </c>
      <c r="F3155" s="7" t="s">
        <v>1238</v>
      </c>
      <c r="G3155" s="7" t="s">
        <v>1217</v>
      </c>
      <c r="H3155" s="7" t="s">
        <v>1219</v>
      </c>
      <c r="I3155" s="7" t="s">
        <v>1220</v>
      </c>
      <c r="J3155" s="6" t="s">
        <v>1216</v>
      </c>
      <c r="K3155" s="1"/>
      <c r="L3155" s="1"/>
      <c r="M3155" s="1">
        <v>6135.384</v>
      </c>
      <c r="N3155" s="2"/>
      <c r="O3155" s="2"/>
      <c r="P3155" s="16">
        <v>2.9327458721410098</v>
      </c>
    </row>
    <row r="3156" spans="1:16" x14ac:dyDescent="0.35">
      <c r="A3156" s="23" t="str">
        <f t="shared" si="100"/>
        <v>08</v>
      </c>
      <c r="B3156" s="23">
        <f t="shared" si="101"/>
        <v>1100602</v>
      </c>
      <c r="C3156" s="6" t="s">
        <v>1373</v>
      </c>
      <c r="D3156" s="7" t="s">
        <v>1096</v>
      </c>
      <c r="E3156" s="7" t="s">
        <v>8</v>
      </c>
      <c r="F3156" s="7" t="s">
        <v>1238</v>
      </c>
      <c r="G3156" s="7" t="s">
        <v>1217</v>
      </c>
      <c r="H3156" s="7" t="s">
        <v>1231</v>
      </c>
      <c r="I3156" s="7" t="s">
        <v>1232</v>
      </c>
      <c r="J3156" s="6" t="s">
        <v>1216</v>
      </c>
      <c r="K3156" s="1"/>
      <c r="L3156" s="1"/>
      <c r="M3156" s="1">
        <v>12740.589</v>
      </c>
      <c r="N3156" s="2"/>
      <c r="O3156" s="2"/>
      <c r="P3156" s="16">
        <v>6.3056645811272896</v>
      </c>
    </row>
    <row r="3157" spans="1:16" x14ac:dyDescent="0.35">
      <c r="A3157" s="23" t="str">
        <f t="shared" si="100"/>
        <v>08</v>
      </c>
      <c r="B3157" s="23">
        <f t="shared" si="101"/>
        <v>1100570</v>
      </c>
      <c r="C3157" s="6" t="s">
        <v>1373</v>
      </c>
      <c r="D3157" s="7" t="s">
        <v>1096</v>
      </c>
      <c r="E3157" s="7" t="s">
        <v>8</v>
      </c>
      <c r="F3157" s="7" t="s">
        <v>1238</v>
      </c>
      <c r="G3157" s="7" t="s">
        <v>1218</v>
      </c>
      <c r="H3157" s="7" t="s">
        <v>1221</v>
      </c>
      <c r="I3157" s="7" t="s">
        <v>1222</v>
      </c>
      <c r="J3157" s="6" t="s">
        <v>1216</v>
      </c>
      <c r="K3157" s="1"/>
      <c r="L3157" s="1"/>
      <c r="M3157" s="1">
        <v>7348.1909999999998</v>
      </c>
      <c r="N3157" s="2"/>
      <c r="O3157" s="2"/>
      <c r="P3157" s="16">
        <v>2.8578991890657202</v>
      </c>
    </row>
    <row r="3158" spans="1:16" x14ac:dyDescent="0.35">
      <c r="A3158" s="23" t="str">
        <f t="shared" si="100"/>
        <v>08</v>
      </c>
      <c r="B3158" s="23">
        <f t="shared" si="101"/>
        <v>1100572</v>
      </c>
      <c r="C3158" s="6" t="s">
        <v>1373</v>
      </c>
      <c r="D3158" s="7" t="s">
        <v>1096</v>
      </c>
      <c r="E3158" s="7" t="s">
        <v>8</v>
      </c>
      <c r="F3158" s="7" t="s">
        <v>1238</v>
      </c>
      <c r="G3158" s="7" t="s">
        <v>1218</v>
      </c>
      <c r="H3158" s="7" t="s">
        <v>1223</v>
      </c>
      <c r="I3158" s="7" t="s">
        <v>1224</v>
      </c>
      <c r="J3158" s="6" t="s">
        <v>1216</v>
      </c>
      <c r="K3158" s="1"/>
      <c r="L3158" s="1"/>
      <c r="M3158" s="1">
        <v>9965.4159999999993</v>
      </c>
      <c r="N3158" s="2"/>
      <c r="O3158" s="2"/>
      <c r="P3158" s="16">
        <v>2.8579100561381501</v>
      </c>
    </row>
    <row r="3159" spans="1:16" x14ac:dyDescent="0.35">
      <c r="A3159" s="23" t="str">
        <f t="shared" si="100"/>
        <v>08</v>
      </c>
      <c r="B3159" s="23">
        <f t="shared" si="101"/>
        <v>1100574</v>
      </c>
      <c r="C3159" s="6" t="s">
        <v>1373</v>
      </c>
      <c r="D3159" s="7" t="s">
        <v>1096</v>
      </c>
      <c r="E3159" s="7" t="s">
        <v>8</v>
      </c>
      <c r="F3159" s="7" t="s">
        <v>1238</v>
      </c>
      <c r="G3159" s="7" t="s">
        <v>1218</v>
      </c>
      <c r="H3159" s="7" t="s">
        <v>1225</v>
      </c>
      <c r="I3159" s="7" t="s">
        <v>1226</v>
      </c>
      <c r="J3159" s="6" t="s">
        <v>1216</v>
      </c>
      <c r="K3159" s="1"/>
      <c r="L3159" s="1"/>
      <c r="M3159" s="1">
        <v>18168.388999999999</v>
      </c>
      <c r="N3159" s="2"/>
      <c r="O3159" s="2"/>
      <c r="P3159" s="16">
        <v>2.8831693387894801</v>
      </c>
    </row>
    <row r="3160" spans="1:16" x14ac:dyDescent="0.35">
      <c r="A3160" s="23" t="str">
        <f t="shared" si="100"/>
        <v>08</v>
      </c>
      <c r="B3160" s="23">
        <f t="shared" si="101"/>
        <v>1012147</v>
      </c>
      <c r="C3160" s="6" t="s">
        <v>1373</v>
      </c>
      <c r="D3160" s="7" t="s">
        <v>1096</v>
      </c>
      <c r="E3160" s="7" t="s">
        <v>8</v>
      </c>
      <c r="F3160" s="7" t="s">
        <v>985</v>
      </c>
      <c r="G3160" s="7" t="s">
        <v>985</v>
      </c>
      <c r="H3160" s="7" t="s">
        <v>736</v>
      </c>
      <c r="I3160" s="7" t="s">
        <v>737</v>
      </c>
      <c r="J3160" s="6" t="s">
        <v>658</v>
      </c>
      <c r="K3160" s="1">
        <v>174181</v>
      </c>
      <c r="L3160" s="1">
        <v>170678</v>
      </c>
      <c r="M3160" s="1">
        <v>170677.51300000001</v>
      </c>
      <c r="N3160" s="2">
        <v>6.4488893736974804</v>
      </c>
      <c r="O3160" s="2">
        <v>6.4488862067753301</v>
      </c>
      <c r="P3160" s="16">
        <v>5.9642379151610898</v>
      </c>
    </row>
    <row r="3161" spans="1:16" x14ac:dyDescent="0.35">
      <c r="A3161" s="23" t="str">
        <f t="shared" si="100"/>
        <v>08</v>
      </c>
      <c r="B3161" s="23">
        <f t="shared" si="101"/>
        <v>1012158</v>
      </c>
      <c r="C3161" s="6" t="s">
        <v>1373</v>
      </c>
      <c r="D3161" s="7" t="s">
        <v>1096</v>
      </c>
      <c r="E3161" s="7" t="s">
        <v>8</v>
      </c>
      <c r="F3161" s="7" t="s">
        <v>985</v>
      </c>
      <c r="G3161" s="7" t="s">
        <v>985</v>
      </c>
      <c r="H3161" s="7" t="s">
        <v>742</v>
      </c>
      <c r="I3161" s="7" t="s">
        <v>743</v>
      </c>
      <c r="J3161" s="6" t="s">
        <v>658</v>
      </c>
      <c r="K3161" s="1">
        <v>87068</v>
      </c>
      <c r="L3161" s="1">
        <v>137440</v>
      </c>
      <c r="M3161" s="1">
        <v>141068.89600000001</v>
      </c>
      <c r="N3161" s="2">
        <v>6.2885101300133197</v>
      </c>
      <c r="O3161" s="2">
        <v>6.2885113504074504</v>
      </c>
      <c r="P3161" s="16">
        <v>6.1292579230222399</v>
      </c>
    </row>
    <row r="3162" spans="1:16" x14ac:dyDescent="0.35">
      <c r="A3162" s="23" t="str">
        <f t="shared" si="100"/>
        <v>08</v>
      </c>
      <c r="B3162" s="23">
        <f t="shared" si="101"/>
        <v>1012163</v>
      </c>
      <c r="C3162" s="6" t="s">
        <v>1373</v>
      </c>
      <c r="D3162" s="7" t="s">
        <v>1096</v>
      </c>
      <c r="E3162" s="7" t="s">
        <v>8</v>
      </c>
      <c r="F3162" s="7" t="s">
        <v>985</v>
      </c>
      <c r="G3162" s="7" t="s">
        <v>985</v>
      </c>
      <c r="H3162" s="7" t="s">
        <v>750</v>
      </c>
      <c r="I3162" s="7" t="s">
        <v>751</v>
      </c>
      <c r="J3162" s="6" t="s">
        <v>658</v>
      </c>
      <c r="K3162" s="1">
        <v>259499</v>
      </c>
      <c r="L3162" s="1">
        <v>259456</v>
      </c>
      <c r="M3162" s="1">
        <v>259455.68</v>
      </c>
      <c r="N3162" s="2">
        <v>6.0098073595659303</v>
      </c>
      <c r="O3162" s="2">
        <v>6.0098051307350797</v>
      </c>
      <c r="P3162" s="16">
        <v>6.1603114046298799</v>
      </c>
    </row>
    <row r="3163" spans="1:16" x14ac:dyDescent="0.35">
      <c r="A3163" s="23" t="str">
        <f t="shared" si="100"/>
        <v>08</v>
      </c>
      <c r="B3163" s="23">
        <f t="shared" si="101"/>
        <v>1012400</v>
      </c>
      <c r="C3163" s="6" t="s">
        <v>1373</v>
      </c>
      <c r="D3163" s="7" t="s">
        <v>1096</v>
      </c>
      <c r="E3163" s="7" t="s">
        <v>8</v>
      </c>
      <c r="F3163" s="7" t="s">
        <v>985</v>
      </c>
      <c r="G3163" s="7" t="s">
        <v>985</v>
      </c>
      <c r="H3163" s="7" t="s">
        <v>778</v>
      </c>
      <c r="I3163" s="7" t="s">
        <v>779</v>
      </c>
      <c r="J3163" s="6" t="s">
        <v>658</v>
      </c>
      <c r="K3163" s="1">
        <v>18144</v>
      </c>
      <c r="L3163" s="1">
        <v>7000</v>
      </c>
      <c r="M3163" s="1"/>
      <c r="N3163" s="2">
        <v>6.5922619047618998</v>
      </c>
      <c r="O3163" s="2">
        <v>6.5924285714285702</v>
      </c>
      <c r="P3163" s="16"/>
    </row>
    <row r="3164" spans="1:16" x14ac:dyDescent="0.35">
      <c r="A3164" s="23" t="str">
        <f t="shared" si="100"/>
        <v>08</v>
      </c>
      <c r="B3164" s="23">
        <f t="shared" si="101"/>
        <v>1012518</v>
      </c>
      <c r="C3164" s="6" t="s">
        <v>1373</v>
      </c>
      <c r="D3164" s="7" t="s">
        <v>1096</v>
      </c>
      <c r="E3164" s="7" t="s">
        <v>8</v>
      </c>
      <c r="F3164" s="7" t="s">
        <v>985</v>
      </c>
      <c r="G3164" s="7" t="s">
        <v>985</v>
      </c>
      <c r="H3164" s="7" t="s">
        <v>801</v>
      </c>
      <c r="I3164" s="7" t="s">
        <v>802</v>
      </c>
      <c r="J3164" s="6" t="s">
        <v>658</v>
      </c>
      <c r="K3164" s="1">
        <v>143447</v>
      </c>
      <c r="L3164" s="1">
        <v>145149</v>
      </c>
      <c r="M3164" s="1">
        <v>145149.44</v>
      </c>
      <c r="N3164" s="2">
        <v>5.59462379833667</v>
      </c>
      <c r="O3164" s="2">
        <v>5.5946303453692403</v>
      </c>
      <c r="P3164" s="16">
        <v>5.7612717313962802</v>
      </c>
    </row>
    <row r="3165" spans="1:16" x14ac:dyDescent="0.35">
      <c r="A3165" s="23" t="str">
        <f t="shared" si="100"/>
        <v>08</v>
      </c>
      <c r="B3165" s="23">
        <f t="shared" si="101"/>
        <v>1021398</v>
      </c>
      <c r="C3165" s="6" t="s">
        <v>1373</v>
      </c>
      <c r="D3165" s="7" t="s">
        <v>1096</v>
      </c>
      <c r="E3165" s="7" t="s">
        <v>8</v>
      </c>
      <c r="F3165" s="7" t="s">
        <v>985</v>
      </c>
      <c r="G3165" s="7" t="s">
        <v>1012</v>
      </c>
      <c r="H3165" s="7" t="s">
        <v>460</v>
      </c>
      <c r="I3165" s="7" t="s">
        <v>78</v>
      </c>
      <c r="J3165" s="6" t="s">
        <v>553</v>
      </c>
      <c r="K3165" s="1">
        <v>0</v>
      </c>
      <c r="L3165" s="1">
        <v>24000</v>
      </c>
      <c r="M3165" s="1"/>
      <c r="N3165" s="2">
        <v>0</v>
      </c>
      <c r="O3165" s="2">
        <v>3.28</v>
      </c>
      <c r="P3165" s="16"/>
    </row>
    <row r="3166" spans="1:16" x14ac:dyDescent="0.35">
      <c r="A3166" s="23" t="str">
        <f t="shared" si="100"/>
        <v>08</v>
      </c>
      <c r="B3166" s="23">
        <f t="shared" si="101"/>
        <v>1023410</v>
      </c>
      <c r="C3166" s="6" t="s">
        <v>1373</v>
      </c>
      <c r="D3166" s="7" t="s">
        <v>1096</v>
      </c>
      <c r="E3166" s="7" t="s">
        <v>8</v>
      </c>
      <c r="F3166" s="7" t="s">
        <v>985</v>
      </c>
      <c r="G3166" s="7" t="s">
        <v>1012</v>
      </c>
      <c r="H3166" s="7" t="s">
        <v>1429</v>
      </c>
      <c r="I3166" s="7" t="s">
        <v>1430</v>
      </c>
      <c r="J3166" s="6" t="s">
        <v>553</v>
      </c>
      <c r="K3166" s="1"/>
      <c r="L3166" s="1"/>
      <c r="M3166" s="1">
        <v>115</v>
      </c>
      <c r="N3166" s="2"/>
      <c r="O3166" s="2"/>
      <c r="P3166" s="16">
        <v>0.22046173913043501</v>
      </c>
    </row>
    <row r="3167" spans="1:16" x14ac:dyDescent="0.35">
      <c r="A3167" s="23" t="str">
        <f t="shared" si="100"/>
        <v>08</v>
      </c>
      <c r="B3167" s="23">
        <f t="shared" si="101"/>
        <v>1020822</v>
      </c>
      <c r="C3167" s="6" t="s">
        <v>1373</v>
      </c>
      <c r="D3167" s="7" t="s">
        <v>1096</v>
      </c>
      <c r="E3167" s="7" t="s">
        <v>8</v>
      </c>
      <c r="F3167" s="7" t="s">
        <v>1084</v>
      </c>
      <c r="G3167" s="7" t="s">
        <v>1017</v>
      </c>
      <c r="H3167" s="7" t="s">
        <v>71</v>
      </c>
      <c r="I3167" s="7" t="s">
        <v>72</v>
      </c>
      <c r="J3167" s="6" t="s">
        <v>553</v>
      </c>
      <c r="K3167" s="1">
        <v>24011</v>
      </c>
      <c r="L3167" s="1">
        <v>23995</v>
      </c>
      <c r="M3167" s="1">
        <v>23995.017</v>
      </c>
      <c r="N3167" s="2">
        <v>2.5599516888093001</v>
      </c>
      <c r="O3167" s="2">
        <v>2.5599499895811602</v>
      </c>
      <c r="P3167" s="16">
        <v>2.0645403918655298</v>
      </c>
    </row>
    <row r="3168" spans="1:16" x14ac:dyDescent="0.35">
      <c r="A3168" s="23" t="str">
        <f t="shared" si="100"/>
        <v>08</v>
      </c>
      <c r="B3168" s="23">
        <f t="shared" si="101"/>
        <v>1023050</v>
      </c>
      <c r="C3168" s="6" t="s">
        <v>1373</v>
      </c>
      <c r="D3168" s="7" t="s">
        <v>1096</v>
      </c>
      <c r="E3168" s="7" t="s">
        <v>8</v>
      </c>
      <c r="F3168" s="7" t="s">
        <v>1075</v>
      </c>
      <c r="G3168" s="7" t="s">
        <v>1002</v>
      </c>
      <c r="H3168" s="7" t="s">
        <v>470</v>
      </c>
      <c r="I3168" s="7" t="s">
        <v>471</v>
      </c>
      <c r="J3168" s="6" t="s">
        <v>553</v>
      </c>
      <c r="K3168" s="1">
        <v>0</v>
      </c>
      <c r="L3168" s="1">
        <v>3070</v>
      </c>
      <c r="M3168" s="1">
        <v>3069.9110000000001</v>
      </c>
      <c r="N3168" s="2">
        <v>0</v>
      </c>
      <c r="O3168" s="2">
        <v>0</v>
      </c>
      <c r="P3168" s="16">
        <v>6.3807547189478804</v>
      </c>
    </row>
    <row r="3169" spans="1:16" x14ac:dyDescent="0.35">
      <c r="A3169" s="23" t="str">
        <f t="shared" si="100"/>
        <v>08</v>
      </c>
      <c r="B3169" s="23">
        <f t="shared" si="101"/>
        <v>1012601</v>
      </c>
      <c r="C3169" s="6" t="s">
        <v>1373</v>
      </c>
      <c r="D3169" s="7" t="s">
        <v>1096</v>
      </c>
      <c r="E3169" s="7" t="s">
        <v>8</v>
      </c>
      <c r="F3169" s="7" t="s">
        <v>1065</v>
      </c>
      <c r="G3169" s="7" t="s">
        <v>995</v>
      </c>
      <c r="H3169" s="7" t="s">
        <v>823</v>
      </c>
      <c r="I3169" s="7" t="s">
        <v>1452</v>
      </c>
      <c r="J3169" s="6" t="s">
        <v>658</v>
      </c>
      <c r="K3169" s="1">
        <v>173601</v>
      </c>
      <c r="L3169" s="1">
        <v>173601</v>
      </c>
      <c r="M3169" s="1">
        <v>173598.728</v>
      </c>
      <c r="N3169" s="2">
        <v>0.14121462433972201</v>
      </c>
      <c r="O3169" s="2">
        <v>0.14121462433972201</v>
      </c>
      <c r="P3169" s="16">
        <v>0.51100613075920698</v>
      </c>
    </row>
    <row r="3170" spans="1:16" x14ac:dyDescent="0.35">
      <c r="A3170" s="23" t="str">
        <f t="shared" si="100"/>
        <v>08</v>
      </c>
      <c r="B3170" s="23">
        <f t="shared" si="101"/>
        <v>1030735</v>
      </c>
      <c r="C3170" s="6" t="s">
        <v>1373</v>
      </c>
      <c r="D3170" s="7" t="s">
        <v>1096</v>
      </c>
      <c r="E3170" s="7" t="s">
        <v>8</v>
      </c>
      <c r="F3170" s="7" t="s">
        <v>1065</v>
      </c>
      <c r="G3170" s="7" t="s">
        <v>1053</v>
      </c>
      <c r="H3170" s="7" t="s">
        <v>944</v>
      </c>
      <c r="I3170" s="7" t="s">
        <v>945</v>
      </c>
      <c r="J3170" s="6" t="s">
        <v>659</v>
      </c>
      <c r="K3170" s="1">
        <v>24000</v>
      </c>
      <c r="L3170" s="1">
        <v>24000</v>
      </c>
      <c r="M3170" s="1">
        <v>19050.864000000001</v>
      </c>
      <c r="N3170" s="2">
        <v>0</v>
      </c>
      <c r="O3170" s="2">
        <v>0</v>
      </c>
      <c r="P3170" s="16">
        <v>1.65346831513783</v>
      </c>
    </row>
    <row r="3171" spans="1:16" x14ac:dyDescent="0.35">
      <c r="A3171" s="23" t="str">
        <f t="shared" si="100"/>
        <v>08</v>
      </c>
      <c r="B3171" s="23">
        <f t="shared" si="101"/>
        <v>1030555</v>
      </c>
      <c r="C3171" s="6" t="s">
        <v>1373</v>
      </c>
      <c r="D3171" s="7" t="s">
        <v>1096</v>
      </c>
      <c r="E3171" s="7" t="s">
        <v>8</v>
      </c>
      <c r="F3171" s="7" t="s">
        <v>1065</v>
      </c>
      <c r="G3171" s="7" t="s">
        <v>989</v>
      </c>
      <c r="H3171" s="7" t="s">
        <v>919</v>
      </c>
      <c r="I3171" s="7" t="s">
        <v>920</v>
      </c>
      <c r="J3171" s="6" t="s">
        <v>659</v>
      </c>
      <c r="K3171" s="1">
        <v>3260</v>
      </c>
      <c r="L3171" s="1">
        <v>0</v>
      </c>
      <c r="M3171" s="1"/>
      <c r="N3171" s="2">
        <v>1.4898773006135</v>
      </c>
      <c r="O3171" s="2">
        <v>0</v>
      </c>
      <c r="P3171" s="16"/>
    </row>
    <row r="3172" spans="1:16" x14ac:dyDescent="0.35">
      <c r="A3172" s="23" t="str">
        <f t="shared" si="100"/>
        <v>08</v>
      </c>
      <c r="B3172" s="23">
        <f t="shared" si="101"/>
        <v>1012310</v>
      </c>
      <c r="C3172" s="6" t="s">
        <v>1373</v>
      </c>
      <c r="D3172" s="7" t="s">
        <v>1096</v>
      </c>
      <c r="E3172" s="7" t="s">
        <v>8</v>
      </c>
      <c r="F3172" s="7" t="s">
        <v>990</v>
      </c>
      <c r="G3172" s="7" t="s">
        <v>990</v>
      </c>
      <c r="H3172" s="7" t="s">
        <v>1409</v>
      </c>
      <c r="I3172" s="7" t="s">
        <v>1410</v>
      </c>
      <c r="J3172" s="6" t="s">
        <v>658</v>
      </c>
      <c r="K3172" s="1"/>
      <c r="L3172" s="1"/>
      <c r="M3172" s="1">
        <v>108.86199999999999</v>
      </c>
      <c r="N3172" s="2"/>
      <c r="O3172" s="2"/>
      <c r="P3172" s="16">
        <v>3.74786426852345</v>
      </c>
    </row>
    <row r="3173" spans="1:16" x14ac:dyDescent="0.35">
      <c r="A3173" s="23" t="str">
        <f t="shared" si="100"/>
        <v>08</v>
      </c>
      <c r="B3173" s="23">
        <f t="shared" si="101"/>
        <v>1022814</v>
      </c>
      <c r="C3173" s="6" t="s">
        <v>1373</v>
      </c>
      <c r="D3173" s="7" t="s">
        <v>1096</v>
      </c>
      <c r="E3173" s="7" t="s">
        <v>8</v>
      </c>
      <c r="F3173" s="7" t="s">
        <v>990</v>
      </c>
      <c r="G3173" s="7" t="s">
        <v>990</v>
      </c>
      <c r="H3173" s="7" t="s">
        <v>1426</v>
      </c>
      <c r="I3173" s="7" t="s">
        <v>1427</v>
      </c>
      <c r="J3173" s="6" t="s">
        <v>553</v>
      </c>
      <c r="K3173" s="1"/>
      <c r="L3173" s="1"/>
      <c r="M3173" s="1">
        <v>18.143999999999998</v>
      </c>
      <c r="N3173" s="2"/>
      <c r="O3173" s="2"/>
      <c r="P3173" s="16">
        <v>4.9603174603174596</v>
      </c>
    </row>
    <row r="3174" spans="1:16" x14ac:dyDescent="0.35">
      <c r="A3174" s="23" t="str">
        <f t="shared" si="100"/>
        <v>08</v>
      </c>
      <c r="B3174" s="23">
        <f t="shared" si="101"/>
        <v>1022815</v>
      </c>
      <c r="C3174" s="6" t="s">
        <v>1373</v>
      </c>
      <c r="D3174" s="7" t="s">
        <v>1096</v>
      </c>
      <c r="E3174" s="7" t="s">
        <v>8</v>
      </c>
      <c r="F3174" s="7" t="s">
        <v>990</v>
      </c>
      <c r="G3174" s="7" t="s">
        <v>990</v>
      </c>
      <c r="H3174" s="7" t="s">
        <v>1428</v>
      </c>
      <c r="I3174" s="7" t="s">
        <v>1128</v>
      </c>
      <c r="J3174" s="6" t="s">
        <v>553</v>
      </c>
      <c r="K3174" s="1"/>
      <c r="L3174" s="1"/>
      <c r="M3174" s="1">
        <v>18.143999999999998</v>
      </c>
      <c r="N3174" s="2"/>
      <c r="O3174" s="2"/>
      <c r="P3174" s="16">
        <v>5.2469135802469102</v>
      </c>
    </row>
    <row r="3175" spans="1:16" x14ac:dyDescent="0.35">
      <c r="A3175" s="23" t="str">
        <f t="shared" si="100"/>
        <v>08</v>
      </c>
      <c r="B3175" s="23">
        <f t="shared" si="101"/>
        <v>1022816</v>
      </c>
      <c r="C3175" s="6" t="s">
        <v>1373</v>
      </c>
      <c r="D3175" s="7" t="s">
        <v>1096</v>
      </c>
      <c r="E3175" s="7" t="s">
        <v>8</v>
      </c>
      <c r="F3175" s="7" t="s">
        <v>990</v>
      </c>
      <c r="G3175" s="7" t="s">
        <v>990</v>
      </c>
      <c r="H3175" s="7" t="s">
        <v>1260</v>
      </c>
      <c r="I3175" s="7" t="s">
        <v>427</v>
      </c>
      <c r="J3175" s="6" t="s">
        <v>553</v>
      </c>
      <c r="K3175" s="1"/>
      <c r="L3175" s="1"/>
      <c r="M3175" s="1">
        <v>18.143999999999998</v>
      </c>
      <c r="N3175" s="2"/>
      <c r="O3175" s="2"/>
      <c r="P3175" s="16">
        <v>2.8439153439153402</v>
      </c>
    </row>
    <row r="3176" spans="1:16" x14ac:dyDescent="0.35">
      <c r="A3176" s="23" t="str">
        <f t="shared" si="100"/>
        <v>08</v>
      </c>
      <c r="B3176" s="23">
        <f t="shared" si="101"/>
        <v>1022817</v>
      </c>
      <c r="C3176" s="6" t="s">
        <v>1373</v>
      </c>
      <c r="D3176" s="7" t="s">
        <v>1096</v>
      </c>
      <c r="E3176" s="7" t="s">
        <v>8</v>
      </c>
      <c r="F3176" s="7" t="s">
        <v>990</v>
      </c>
      <c r="G3176" s="7" t="s">
        <v>990</v>
      </c>
      <c r="H3176" s="7" t="s">
        <v>1171</v>
      </c>
      <c r="I3176" s="7" t="s">
        <v>416</v>
      </c>
      <c r="J3176" s="6" t="s">
        <v>553</v>
      </c>
      <c r="K3176" s="1"/>
      <c r="L3176" s="1"/>
      <c r="M3176" s="1">
        <v>18.143999999999998</v>
      </c>
      <c r="N3176" s="2"/>
      <c r="O3176" s="2"/>
      <c r="P3176" s="16">
        <v>3.9682539682539701</v>
      </c>
    </row>
    <row r="3177" spans="1:16" x14ac:dyDescent="0.35">
      <c r="A3177" s="23" t="str">
        <f t="shared" si="100"/>
        <v>08</v>
      </c>
      <c r="B3177" s="23">
        <f t="shared" si="101"/>
        <v>1022822</v>
      </c>
      <c r="C3177" s="6" t="s">
        <v>1373</v>
      </c>
      <c r="D3177" s="7" t="s">
        <v>1096</v>
      </c>
      <c r="E3177" s="7" t="s">
        <v>8</v>
      </c>
      <c r="F3177" s="7" t="s">
        <v>990</v>
      </c>
      <c r="G3177" s="7" t="s">
        <v>990</v>
      </c>
      <c r="H3177" s="7" t="s">
        <v>1123</v>
      </c>
      <c r="I3177" s="7" t="s">
        <v>1356</v>
      </c>
      <c r="J3177" s="6" t="s">
        <v>553</v>
      </c>
      <c r="K3177" s="1"/>
      <c r="L3177" s="1"/>
      <c r="M3177" s="1">
        <v>18.143999999999998</v>
      </c>
      <c r="N3177" s="2"/>
      <c r="O3177" s="2"/>
      <c r="P3177" s="16">
        <v>5.6657848324515001</v>
      </c>
    </row>
    <row r="3178" spans="1:16" x14ac:dyDescent="0.35">
      <c r="A3178" s="23" t="str">
        <f t="shared" si="100"/>
        <v>08</v>
      </c>
      <c r="B3178" s="23">
        <f t="shared" si="101"/>
        <v>1021538</v>
      </c>
      <c r="C3178" s="6" t="s">
        <v>1373</v>
      </c>
      <c r="D3178" s="7" t="s">
        <v>1096</v>
      </c>
      <c r="E3178" s="7" t="s">
        <v>8</v>
      </c>
      <c r="F3178" s="7" t="s">
        <v>1082</v>
      </c>
      <c r="G3178" s="7" t="s">
        <v>1013</v>
      </c>
      <c r="H3178" s="7" t="s">
        <v>158</v>
      </c>
      <c r="I3178" s="7" t="s">
        <v>159</v>
      </c>
      <c r="J3178" s="6" t="s">
        <v>553</v>
      </c>
      <c r="K3178" s="1">
        <v>48133</v>
      </c>
      <c r="L3178" s="1">
        <v>48133</v>
      </c>
      <c r="M3178" s="1">
        <v>49507.046000000002</v>
      </c>
      <c r="N3178" s="2">
        <v>4.5999626036191401</v>
      </c>
      <c r="O3178" s="2">
        <v>4.5999626036191401</v>
      </c>
      <c r="P3178" s="16">
        <v>5.1220382953165897</v>
      </c>
    </row>
    <row r="3179" spans="1:16" x14ac:dyDescent="0.35">
      <c r="A3179" s="23" t="str">
        <f t="shared" si="100"/>
        <v>08</v>
      </c>
      <c r="B3179" s="23">
        <f t="shared" si="101"/>
        <v>1023166</v>
      </c>
      <c r="C3179" s="6" t="s">
        <v>1373</v>
      </c>
      <c r="D3179" s="7" t="s">
        <v>1096</v>
      </c>
      <c r="E3179" s="7" t="s">
        <v>8</v>
      </c>
      <c r="F3179" s="7" t="s">
        <v>1082</v>
      </c>
      <c r="G3179" s="7" t="s">
        <v>1013</v>
      </c>
      <c r="H3179" s="7" t="s">
        <v>655</v>
      </c>
      <c r="I3179" s="7" t="s">
        <v>278</v>
      </c>
      <c r="J3179" s="6" t="s">
        <v>553</v>
      </c>
      <c r="K3179" s="1"/>
      <c r="L3179" s="1"/>
      <c r="M3179" s="1">
        <v>18.143999999999998</v>
      </c>
      <c r="N3179" s="2"/>
      <c r="O3179" s="2"/>
      <c r="P3179" s="16">
        <v>5.2469135802469102</v>
      </c>
    </row>
    <row r="3180" spans="1:16" x14ac:dyDescent="0.35">
      <c r="A3180" s="23" t="str">
        <f t="shared" si="100"/>
        <v>08</v>
      </c>
      <c r="B3180" s="23">
        <f t="shared" si="101"/>
        <v>1030321</v>
      </c>
      <c r="C3180" s="6" t="s">
        <v>1373</v>
      </c>
      <c r="D3180" s="7" t="s">
        <v>1096</v>
      </c>
      <c r="E3180" s="7" t="s">
        <v>8</v>
      </c>
      <c r="F3180" s="7" t="s">
        <v>1091</v>
      </c>
      <c r="G3180" s="7" t="s">
        <v>1054</v>
      </c>
      <c r="H3180" s="7" t="s">
        <v>866</v>
      </c>
      <c r="I3180" s="7" t="s">
        <v>867</v>
      </c>
      <c r="J3180" s="6" t="s">
        <v>659</v>
      </c>
      <c r="K3180" s="1">
        <v>3242</v>
      </c>
      <c r="L3180" s="1">
        <v>3242</v>
      </c>
      <c r="M3180" s="1">
        <v>5279.9080000000004</v>
      </c>
      <c r="N3180" s="2">
        <v>6.1008636644046899</v>
      </c>
      <c r="O3180" s="2">
        <v>6.1008636644046899</v>
      </c>
      <c r="P3180" s="16">
        <v>5.8784067828454596</v>
      </c>
    </row>
    <row r="3181" spans="1:16" x14ac:dyDescent="0.35">
      <c r="A3181" s="23" t="str">
        <f t="shared" si="100"/>
        <v>08</v>
      </c>
      <c r="B3181" s="23">
        <f t="shared" si="101"/>
        <v>1030366</v>
      </c>
      <c r="C3181" s="6" t="s">
        <v>1373</v>
      </c>
      <c r="D3181" s="7" t="s">
        <v>1096</v>
      </c>
      <c r="E3181" s="7" t="s">
        <v>8</v>
      </c>
      <c r="F3181" s="7" t="s">
        <v>1091</v>
      </c>
      <c r="G3181" s="7" t="s">
        <v>1054</v>
      </c>
      <c r="H3181" s="7" t="s">
        <v>879</v>
      </c>
      <c r="I3181" s="7" t="s">
        <v>880</v>
      </c>
      <c r="J3181" s="6" t="s">
        <v>659</v>
      </c>
      <c r="K3181" s="1">
        <v>1356</v>
      </c>
      <c r="L3181" s="1">
        <v>1356</v>
      </c>
      <c r="M3181" s="1">
        <v>1034.98</v>
      </c>
      <c r="N3181" s="2">
        <v>6.1032448377581101</v>
      </c>
      <c r="O3181" s="2">
        <v>6.1032448377581101</v>
      </c>
      <c r="P3181" s="16">
        <v>6.0106260024348304</v>
      </c>
    </row>
    <row r="3182" spans="1:16" x14ac:dyDescent="0.35">
      <c r="A3182" s="23" t="str">
        <f t="shared" si="100"/>
        <v>08</v>
      </c>
      <c r="B3182" s="23">
        <f t="shared" si="101"/>
        <v>1030376</v>
      </c>
      <c r="C3182" s="6" t="s">
        <v>1373</v>
      </c>
      <c r="D3182" s="7" t="s">
        <v>1096</v>
      </c>
      <c r="E3182" s="7" t="s">
        <v>8</v>
      </c>
      <c r="F3182" s="7" t="s">
        <v>1091</v>
      </c>
      <c r="G3182" s="7" t="s">
        <v>1054</v>
      </c>
      <c r="H3182" s="7" t="s">
        <v>883</v>
      </c>
      <c r="I3182" s="7" t="s">
        <v>884</v>
      </c>
      <c r="J3182" s="6" t="s">
        <v>659</v>
      </c>
      <c r="K3182" s="1">
        <v>4206</v>
      </c>
      <c r="L3182" s="1">
        <v>6794</v>
      </c>
      <c r="M3182" s="1">
        <v>6794.0029999999997</v>
      </c>
      <c r="N3182" s="2">
        <v>6.10104612458393</v>
      </c>
      <c r="O3182" s="2">
        <v>6.1014130114807203</v>
      </c>
      <c r="P3182" s="16">
        <v>6.6193489169786899</v>
      </c>
    </row>
    <row r="3183" spans="1:16" x14ac:dyDescent="0.35">
      <c r="A3183" s="23" t="str">
        <f t="shared" si="100"/>
        <v>08</v>
      </c>
      <c r="B3183" s="23">
        <f t="shared" si="101"/>
        <v>1030783</v>
      </c>
      <c r="C3183" s="6" t="s">
        <v>1373</v>
      </c>
      <c r="D3183" s="7" t="s">
        <v>1096</v>
      </c>
      <c r="E3183" s="7" t="s">
        <v>8</v>
      </c>
      <c r="F3183" s="7" t="s">
        <v>1091</v>
      </c>
      <c r="G3183" s="7" t="s">
        <v>1054</v>
      </c>
      <c r="H3183" s="7" t="s">
        <v>966</v>
      </c>
      <c r="I3183" s="7" t="s">
        <v>967</v>
      </c>
      <c r="J3183" s="6" t="s">
        <v>659</v>
      </c>
      <c r="K3183" s="1">
        <v>0</v>
      </c>
      <c r="L3183" s="1">
        <v>0</v>
      </c>
      <c r="M3183" s="1">
        <v>327.56</v>
      </c>
      <c r="N3183" s="2">
        <v>0</v>
      </c>
      <c r="O3183" s="2">
        <v>0</v>
      </c>
      <c r="P3183" s="16">
        <v>8.4016949566491608</v>
      </c>
    </row>
    <row r="3184" spans="1:16" x14ac:dyDescent="0.35">
      <c r="A3184" s="23" t="str">
        <f t="shared" si="100"/>
        <v>08</v>
      </c>
      <c r="B3184" s="23">
        <f t="shared" si="101"/>
        <v>1030424</v>
      </c>
      <c r="C3184" s="6" t="s">
        <v>1373</v>
      </c>
      <c r="D3184" s="7" t="s">
        <v>1096</v>
      </c>
      <c r="E3184" s="7" t="s">
        <v>8</v>
      </c>
      <c r="F3184" s="7" t="s">
        <v>1090</v>
      </c>
      <c r="G3184" s="7" t="s">
        <v>1058</v>
      </c>
      <c r="H3184" s="7" t="s">
        <v>897</v>
      </c>
      <c r="I3184" s="7" t="s">
        <v>898</v>
      </c>
      <c r="J3184" s="6" t="s">
        <v>659</v>
      </c>
      <c r="K3184" s="1">
        <v>48000</v>
      </c>
      <c r="L3184" s="1">
        <v>48000</v>
      </c>
      <c r="M3184" s="1">
        <v>47990.034</v>
      </c>
      <c r="N3184" s="2">
        <v>10.424354166666699</v>
      </c>
      <c r="O3184" s="2">
        <v>10.424354166666699</v>
      </c>
      <c r="P3184" s="16">
        <v>13.526873400423099</v>
      </c>
    </row>
    <row r="3185" spans="1:16" x14ac:dyDescent="0.35">
      <c r="A3185" s="23" t="str">
        <f t="shared" si="100"/>
        <v>08</v>
      </c>
      <c r="B3185" s="23">
        <f t="shared" si="101"/>
        <v>1030773</v>
      </c>
      <c r="C3185" s="6" t="s">
        <v>1373</v>
      </c>
      <c r="D3185" s="7" t="s">
        <v>1096</v>
      </c>
      <c r="E3185" s="7" t="s">
        <v>8</v>
      </c>
      <c r="F3185" s="7" t="s">
        <v>1090</v>
      </c>
      <c r="G3185" s="7" t="s">
        <v>1060</v>
      </c>
      <c r="H3185" s="7" t="s">
        <v>960</v>
      </c>
      <c r="I3185" s="7" t="s">
        <v>961</v>
      </c>
      <c r="J3185" s="6" t="s">
        <v>659</v>
      </c>
      <c r="K3185" s="1">
        <v>15000</v>
      </c>
      <c r="L3185" s="1">
        <v>15000</v>
      </c>
      <c r="M3185" s="1">
        <v>15008</v>
      </c>
      <c r="N3185" s="2">
        <v>7.6288</v>
      </c>
      <c r="O3185" s="2">
        <v>7.6288</v>
      </c>
      <c r="P3185" s="16">
        <v>7.5154577958422202</v>
      </c>
    </row>
    <row r="3186" spans="1:16" x14ac:dyDescent="0.35">
      <c r="A3186" s="23" t="str">
        <f t="shared" si="100"/>
        <v>08</v>
      </c>
      <c r="B3186" s="23">
        <f t="shared" si="101"/>
        <v>1030818</v>
      </c>
      <c r="C3186" s="6" t="s">
        <v>1373</v>
      </c>
      <c r="D3186" s="7" t="s">
        <v>1096</v>
      </c>
      <c r="E3186" s="7" t="s">
        <v>8</v>
      </c>
      <c r="F3186" s="7" t="s">
        <v>1090</v>
      </c>
      <c r="G3186" s="7" t="s">
        <v>1060</v>
      </c>
      <c r="H3186" s="7" t="s">
        <v>1318</v>
      </c>
      <c r="I3186" s="7" t="s">
        <v>1319</v>
      </c>
      <c r="J3186" s="6" t="s">
        <v>659</v>
      </c>
      <c r="K3186" s="1">
        <v>48000</v>
      </c>
      <c r="L3186" s="1">
        <v>48000</v>
      </c>
      <c r="M3186" s="1">
        <v>47990.034</v>
      </c>
      <c r="N3186" s="2">
        <v>10.878875000000001</v>
      </c>
      <c r="O3186" s="2">
        <v>10.878875000000001</v>
      </c>
      <c r="P3186" s="16">
        <v>10.767880210295299</v>
      </c>
    </row>
    <row r="3187" spans="1:16" x14ac:dyDescent="0.35">
      <c r="A3187" s="23" t="str">
        <f t="shared" si="100"/>
        <v>08</v>
      </c>
      <c r="B3187" s="23">
        <f t="shared" si="101"/>
        <v>1030379</v>
      </c>
      <c r="C3187" s="6" t="s">
        <v>1373</v>
      </c>
      <c r="D3187" s="7" t="s">
        <v>1096</v>
      </c>
      <c r="E3187" s="7" t="s">
        <v>8</v>
      </c>
      <c r="F3187" s="7" t="s">
        <v>1090</v>
      </c>
      <c r="G3187" s="7" t="s">
        <v>1052</v>
      </c>
      <c r="H3187" s="7" t="s">
        <v>887</v>
      </c>
      <c r="I3187" s="7" t="s">
        <v>888</v>
      </c>
      <c r="J3187" s="6" t="s">
        <v>659</v>
      </c>
      <c r="K3187" s="1">
        <v>672000</v>
      </c>
      <c r="L3187" s="1">
        <v>822000</v>
      </c>
      <c r="M3187" s="1">
        <v>822280.65599999996</v>
      </c>
      <c r="N3187" s="2">
        <v>12.173059523809499</v>
      </c>
      <c r="O3187" s="2">
        <v>12.5976836982968</v>
      </c>
      <c r="P3187" s="16">
        <v>14.466538270115899</v>
      </c>
    </row>
    <row r="3188" spans="1:16" x14ac:dyDescent="0.35">
      <c r="A3188" s="23" t="str">
        <f t="shared" si="100"/>
        <v>08</v>
      </c>
      <c r="B3188" s="23">
        <f t="shared" si="101"/>
        <v>1030452</v>
      </c>
      <c r="C3188" s="6" t="s">
        <v>1373</v>
      </c>
      <c r="D3188" s="7" t="s">
        <v>1096</v>
      </c>
      <c r="E3188" s="7" t="s">
        <v>8</v>
      </c>
      <c r="F3188" s="7" t="s">
        <v>1090</v>
      </c>
      <c r="G3188" s="7" t="s">
        <v>1052</v>
      </c>
      <c r="H3188" s="7" t="s">
        <v>899</v>
      </c>
      <c r="I3188" s="7" t="s">
        <v>900</v>
      </c>
      <c r="J3188" s="6" t="s">
        <v>659</v>
      </c>
      <c r="K3188" s="1">
        <v>26363</v>
      </c>
      <c r="L3188" s="1">
        <v>26363</v>
      </c>
      <c r="M3188" s="1">
        <v>30556.473999999998</v>
      </c>
      <c r="N3188" s="2">
        <v>6.5641239616128697</v>
      </c>
      <c r="O3188" s="2">
        <v>6.5641239616128697</v>
      </c>
      <c r="P3188" s="16">
        <v>8.8650318848961405</v>
      </c>
    </row>
    <row r="3189" spans="1:16" x14ac:dyDescent="0.35">
      <c r="A3189" s="23" t="str">
        <f t="shared" si="100"/>
        <v>08</v>
      </c>
      <c r="B3189" s="23">
        <f t="shared" si="101"/>
        <v>1030461</v>
      </c>
      <c r="C3189" s="6" t="s">
        <v>1373</v>
      </c>
      <c r="D3189" s="7" t="s">
        <v>1096</v>
      </c>
      <c r="E3189" s="7" t="s">
        <v>8</v>
      </c>
      <c r="F3189" s="7" t="s">
        <v>1090</v>
      </c>
      <c r="G3189" s="7" t="s">
        <v>1052</v>
      </c>
      <c r="H3189" s="7" t="s">
        <v>901</v>
      </c>
      <c r="I3189" s="7" t="s">
        <v>902</v>
      </c>
      <c r="J3189" s="6" t="s">
        <v>659</v>
      </c>
      <c r="K3189" s="1">
        <v>3512</v>
      </c>
      <c r="L3189" s="1">
        <v>3512</v>
      </c>
      <c r="M3189" s="1">
        <v>2307.384</v>
      </c>
      <c r="N3189" s="2">
        <v>6.5649202733485197</v>
      </c>
      <c r="O3189" s="2">
        <v>6.5649202733485197</v>
      </c>
      <c r="P3189" s="16">
        <v>9.0628035472205806</v>
      </c>
    </row>
    <row r="3190" spans="1:16" x14ac:dyDescent="0.35">
      <c r="A3190" s="23" t="str">
        <f t="shared" si="100"/>
        <v>08</v>
      </c>
      <c r="B3190" s="23">
        <f t="shared" si="101"/>
        <v>1030782</v>
      </c>
      <c r="C3190" s="6" t="s">
        <v>1373</v>
      </c>
      <c r="D3190" s="7" t="s">
        <v>1096</v>
      </c>
      <c r="E3190" s="7" t="s">
        <v>8</v>
      </c>
      <c r="F3190" s="7" t="s">
        <v>1090</v>
      </c>
      <c r="G3190" s="7" t="s">
        <v>1052</v>
      </c>
      <c r="H3190" s="7" t="s">
        <v>964</v>
      </c>
      <c r="I3190" s="7" t="s">
        <v>965</v>
      </c>
      <c r="J3190" s="6" t="s">
        <v>659</v>
      </c>
      <c r="K3190" s="1">
        <v>28231</v>
      </c>
      <c r="L3190" s="1">
        <v>20703</v>
      </c>
      <c r="M3190" s="1">
        <v>23780.161</v>
      </c>
      <c r="N3190" s="2">
        <v>6.5641316283518103</v>
      </c>
      <c r="O3190" s="2">
        <v>6.5640245375066399</v>
      </c>
      <c r="P3190" s="16">
        <v>8.8936997146486902</v>
      </c>
    </row>
    <row r="3191" spans="1:16" x14ac:dyDescent="0.35">
      <c r="A3191" s="23" t="str">
        <f t="shared" si="100"/>
        <v>08</v>
      </c>
      <c r="B3191" s="23">
        <f t="shared" si="101"/>
        <v>1011120</v>
      </c>
      <c r="C3191" s="6" t="s">
        <v>1373</v>
      </c>
      <c r="D3191" s="7" t="s">
        <v>1096</v>
      </c>
      <c r="E3191" s="7" t="s">
        <v>8</v>
      </c>
      <c r="F3191" s="7" t="s">
        <v>1073</v>
      </c>
      <c r="G3191" s="7" t="s">
        <v>998</v>
      </c>
      <c r="H3191" s="7" t="s">
        <v>1102</v>
      </c>
      <c r="I3191" s="7" t="s">
        <v>1103</v>
      </c>
      <c r="J3191" s="6" t="s">
        <v>658</v>
      </c>
      <c r="K3191" s="1">
        <v>19958</v>
      </c>
      <c r="L3191" s="1"/>
      <c r="M3191" s="1"/>
      <c r="N3191" s="2">
        <v>4</v>
      </c>
      <c r="O3191" s="2"/>
      <c r="P3191" s="16"/>
    </row>
    <row r="3192" spans="1:16" x14ac:dyDescent="0.35">
      <c r="A3192" s="23" t="str">
        <f t="shared" si="100"/>
        <v>08</v>
      </c>
      <c r="B3192" s="23">
        <f t="shared" si="101"/>
        <v>1010885</v>
      </c>
      <c r="C3192" s="6" t="s">
        <v>1373</v>
      </c>
      <c r="D3192" s="7" t="s">
        <v>1096</v>
      </c>
      <c r="E3192" s="7" t="s">
        <v>8</v>
      </c>
      <c r="F3192" s="7" t="s">
        <v>1066</v>
      </c>
      <c r="G3192" s="7" t="s">
        <v>982</v>
      </c>
      <c r="H3192" s="7" t="s">
        <v>663</v>
      </c>
      <c r="I3192" s="7" t="s">
        <v>664</v>
      </c>
      <c r="J3192" s="6" t="s">
        <v>658</v>
      </c>
      <c r="K3192" s="1">
        <v>0</v>
      </c>
      <c r="L3192" s="1">
        <v>181</v>
      </c>
      <c r="M3192" s="1">
        <v>181.4</v>
      </c>
      <c r="N3192" s="2">
        <v>0</v>
      </c>
      <c r="O3192" s="2">
        <v>4</v>
      </c>
      <c r="P3192" s="16">
        <v>4.4092502756339602</v>
      </c>
    </row>
    <row r="3193" spans="1:16" x14ac:dyDescent="0.35">
      <c r="A3193" s="23" t="str">
        <f t="shared" si="100"/>
        <v>08</v>
      </c>
      <c r="B3193" s="23">
        <f t="shared" si="101"/>
        <v>1011250</v>
      </c>
      <c r="C3193" s="6" t="s">
        <v>1373</v>
      </c>
      <c r="D3193" s="7" t="s">
        <v>1096</v>
      </c>
      <c r="E3193" s="7" t="s">
        <v>8</v>
      </c>
      <c r="F3193" s="7" t="s">
        <v>1066</v>
      </c>
      <c r="G3193" s="7" t="s">
        <v>982</v>
      </c>
      <c r="H3193" s="7" t="s">
        <v>683</v>
      </c>
      <c r="I3193" s="7" t="s">
        <v>684</v>
      </c>
      <c r="J3193" s="6" t="s">
        <v>658</v>
      </c>
      <c r="K3193" s="1"/>
      <c r="L3193" s="1">
        <v>1651</v>
      </c>
      <c r="M3193" s="1">
        <v>1649.7139999999999</v>
      </c>
      <c r="N3193" s="2"/>
      <c r="O3193" s="2">
        <v>4</v>
      </c>
      <c r="P3193" s="16">
        <v>6.2111778768925996</v>
      </c>
    </row>
    <row r="3194" spans="1:16" x14ac:dyDescent="0.35">
      <c r="A3194" s="23" t="str">
        <f t="shared" si="100"/>
        <v>08</v>
      </c>
      <c r="B3194" s="23">
        <f t="shared" si="101"/>
        <v>1011701</v>
      </c>
      <c r="C3194" s="6" t="s">
        <v>1373</v>
      </c>
      <c r="D3194" s="7" t="s">
        <v>1096</v>
      </c>
      <c r="E3194" s="7" t="s">
        <v>8</v>
      </c>
      <c r="F3194" s="7" t="s">
        <v>1066</v>
      </c>
      <c r="G3194" s="7" t="s">
        <v>982</v>
      </c>
      <c r="H3194" s="7" t="s">
        <v>702</v>
      </c>
      <c r="I3194" s="7" t="s">
        <v>703</v>
      </c>
      <c r="J3194" s="6" t="s">
        <v>658</v>
      </c>
      <c r="K3194" s="1">
        <v>36288</v>
      </c>
      <c r="L3194" s="1"/>
      <c r="M3194" s="1"/>
      <c r="N3194" s="2">
        <v>3.65754519400353</v>
      </c>
      <c r="O3194" s="2"/>
      <c r="P3194" s="16"/>
    </row>
    <row r="3195" spans="1:16" x14ac:dyDescent="0.35">
      <c r="A3195" s="23" t="str">
        <f t="shared" si="100"/>
        <v>08</v>
      </c>
      <c r="B3195" s="23">
        <f t="shared" si="101"/>
        <v>1012038</v>
      </c>
      <c r="C3195" s="6" t="s">
        <v>1373</v>
      </c>
      <c r="D3195" s="7" t="s">
        <v>1096</v>
      </c>
      <c r="E3195" s="7" t="s">
        <v>8</v>
      </c>
      <c r="F3195" s="7" t="s">
        <v>1066</v>
      </c>
      <c r="G3195" s="7" t="s">
        <v>982</v>
      </c>
      <c r="H3195" s="7" t="s">
        <v>718</v>
      </c>
      <c r="I3195" s="7" t="s">
        <v>719</v>
      </c>
      <c r="J3195" s="6" t="s">
        <v>658</v>
      </c>
      <c r="K3195" s="1">
        <v>0</v>
      </c>
      <c r="L3195" s="1">
        <v>136</v>
      </c>
      <c r="M3195" s="1">
        <v>136.08000000000001</v>
      </c>
      <c r="N3195" s="2">
        <v>0</v>
      </c>
      <c r="O3195" s="2">
        <v>4</v>
      </c>
      <c r="P3195" s="16">
        <v>4.4092445620223399</v>
      </c>
    </row>
    <row r="3196" spans="1:16" x14ac:dyDescent="0.35">
      <c r="A3196" s="23" t="str">
        <f t="shared" si="100"/>
        <v>08</v>
      </c>
      <c r="B3196" s="23">
        <f t="shared" si="101"/>
        <v>1012107</v>
      </c>
      <c r="C3196" s="6" t="s">
        <v>1373</v>
      </c>
      <c r="D3196" s="7" t="s">
        <v>1096</v>
      </c>
      <c r="E3196" s="7" t="s">
        <v>8</v>
      </c>
      <c r="F3196" s="7" t="s">
        <v>1066</v>
      </c>
      <c r="G3196" s="7" t="s">
        <v>982</v>
      </c>
      <c r="H3196" s="7" t="s">
        <v>720</v>
      </c>
      <c r="I3196" s="7" t="s">
        <v>721</v>
      </c>
      <c r="J3196" s="6" t="s">
        <v>658</v>
      </c>
      <c r="K3196" s="1">
        <v>127575</v>
      </c>
      <c r="L3196" s="1">
        <v>129912</v>
      </c>
      <c r="M3196" s="1">
        <v>128095.053</v>
      </c>
      <c r="N3196" s="2">
        <v>6.1074661963550803</v>
      </c>
      <c r="O3196" s="2">
        <v>6.1074650532668304</v>
      </c>
      <c r="P3196" s="16">
        <v>6.2671552382276596</v>
      </c>
    </row>
    <row r="3197" spans="1:16" x14ac:dyDescent="0.35">
      <c r="A3197" s="23" t="str">
        <f t="shared" si="100"/>
        <v>08</v>
      </c>
      <c r="B3197" s="23">
        <f t="shared" si="101"/>
        <v>1012108</v>
      </c>
      <c r="C3197" s="6" t="s">
        <v>1373</v>
      </c>
      <c r="D3197" s="7" t="s">
        <v>1096</v>
      </c>
      <c r="E3197" s="7" t="s">
        <v>8</v>
      </c>
      <c r="F3197" s="7" t="s">
        <v>1066</v>
      </c>
      <c r="G3197" s="7" t="s">
        <v>982</v>
      </c>
      <c r="H3197" s="7" t="s">
        <v>722</v>
      </c>
      <c r="I3197" s="7" t="s">
        <v>723</v>
      </c>
      <c r="J3197" s="6" t="s">
        <v>658</v>
      </c>
      <c r="K3197" s="1">
        <v>165284</v>
      </c>
      <c r="L3197" s="1">
        <v>166016</v>
      </c>
      <c r="M3197" s="1">
        <v>166016.36799999999</v>
      </c>
      <c r="N3197" s="2">
        <v>6.1045291740277303</v>
      </c>
      <c r="O3197" s="2">
        <v>6.1045320932922102</v>
      </c>
      <c r="P3197" s="16">
        <v>5.5745589109623204</v>
      </c>
    </row>
    <row r="3198" spans="1:16" x14ac:dyDescent="0.35">
      <c r="A3198" s="23" t="str">
        <f t="shared" si="100"/>
        <v>08</v>
      </c>
      <c r="B3198" s="23">
        <f t="shared" si="101"/>
        <v>1012109</v>
      </c>
      <c r="C3198" s="6" t="s">
        <v>1373</v>
      </c>
      <c r="D3198" s="7" t="s">
        <v>1096</v>
      </c>
      <c r="E3198" s="7" t="s">
        <v>8</v>
      </c>
      <c r="F3198" s="7" t="s">
        <v>1066</v>
      </c>
      <c r="G3198" s="7" t="s">
        <v>982</v>
      </c>
      <c r="H3198" s="7" t="s">
        <v>724</v>
      </c>
      <c r="I3198" s="7" t="s">
        <v>725</v>
      </c>
      <c r="J3198" s="6" t="s">
        <v>658</v>
      </c>
      <c r="K3198" s="1">
        <v>276822</v>
      </c>
      <c r="L3198" s="1">
        <v>279722</v>
      </c>
      <c r="M3198" s="1">
        <v>376034.016</v>
      </c>
      <c r="N3198" s="2">
        <v>6.1116529755583002</v>
      </c>
      <c r="O3198" s="2">
        <v>6.1116501383516502</v>
      </c>
      <c r="P3198" s="16">
        <v>6.2264302336414197</v>
      </c>
    </row>
    <row r="3199" spans="1:16" x14ac:dyDescent="0.35">
      <c r="A3199" s="23" t="str">
        <f t="shared" si="100"/>
        <v>08</v>
      </c>
      <c r="B3199" s="23">
        <f t="shared" si="101"/>
        <v>1012110</v>
      </c>
      <c r="C3199" s="6" t="s">
        <v>1373</v>
      </c>
      <c r="D3199" s="7" t="s">
        <v>1096</v>
      </c>
      <c r="E3199" s="7" t="s">
        <v>8</v>
      </c>
      <c r="F3199" s="7" t="s">
        <v>1066</v>
      </c>
      <c r="G3199" s="7" t="s">
        <v>982</v>
      </c>
      <c r="H3199" s="7" t="s">
        <v>726</v>
      </c>
      <c r="I3199" s="7" t="s">
        <v>727</v>
      </c>
      <c r="J3199" s="6" t="s">
        <v>658</v>
      </c>
      <c r="K3199" s="1">
        <v>141942</v>
      </c>
      <c r="L3199" s="1">
        <v>141942</v>
      </c>
      <c r="M3199" s="1">
        <v>154494.93100000001</v>
      </c>
      <c r="N3199" s="2">
        <v>6.1218384974144398</v>
      </c>
      <c r="O3199" s="2">
        <v>6.1218384974144398</v>
      </c>
      <c r="P3199" s="16">
        <v>6.16589139613908</v>
      </c>
    </row>
    <row r="3200" spans="1:16" x14ac:dyDescent="0.35">
      <c r="A3200" s="23" t="str">
        <f t="shared" si="100"/>
        <v>08</v>
      </c>
      <c r="B3200" s="23">
        <f t="shared" si="101"/>
        <v>1012111</v>
      </c>
      <c r="C3200" s="6" t="s">
        <v>1373</v>
      </c>
      <c r="D3200" s="7" t="s">
        <v>1096</v>
      </c>
      <c r="E3200" s="7" t="s">
        <v>8</v>
      </c>
      <c r="F3200" s="7" t="s">
        <v>1066</v>
      </c>
      <c r="G3200" s="7" t="s">
        <v>982</v>
      </c>
      <c r="H3200" s="7" t="s">
        <v>728</v>
      </c>
      <c r="I3200" s="7" t="s">
        <v>729</v>
      </c>
      <c r="J3200" s="6" t="s">
        <v>658</v>
      </c>
      <c r="K3200" s="1">
        <v>55847</v>
      </c>
      <c r="L3200" s="1">
        <v>54885</v>
      </c>
      <c r="M3200" s="1">
        <v>49913.968000000001</v>
      </c>
      <c r="N3200" s="2">
        <v>6.2262968467419899</v>
      </c>
      <c r="O3200" s="2">
        <v>6.2262913364307204</v>
      </c>
      <c r="P3200" s="16">
        <v>6.3770928149811699</v>
      </c>
    </row>
    <row r="3201" spans="1:16" x14ac:dyDescent="0.35">
      <c r="A3201" s="23" t="str">
        <f t="shared" si="100"/>
        <v>08</v>
      </c>
      <c r="B3201" s="23">
        <f t="shared" si="101"/>
        <v>1012112</v>
      </c>
      <c r="C3201" s="6" t="s">
        <v>1373</v>
      </c>
      <c r="D3201" s="7" t="s">
        <v>1096</v>
      </c>
      <c r="E3201" s="7" t="s">
        <v>8</v>
      </c>
      <c r="F3201" s="7" t="s">
        <v>1066</v>
      </c>
      <c r="G3201" s="7" t="s">
        <v>982</v>
      </c>
      <c r="H3201" s="7" t="s">
        <v>730</v>
      </c>
      <c r="I3201" s="7" t="s">
        <v>731</v>
      </c>
      <c r="J3201" s="6" t="s">
        <v>658</v>
      </c>
      <c r="K3201" s="1">
        <v>23470</v>
      </c>
      <c r="L3201" s="1">
        <v>19958</v>
      </c>
      <c r="M3201" s="1">
        <v>29937.423999999999</v>
      </c>
      <c r="N3201" s="2">
        <v>6.2262462718363896</v>
      </c>
      <c r="O3201" s="2">
        <v>6.2262250726525696</v>
      </c>
      <c r="P3201" s="16">
        <v>5.4013298271755099</v>
      </c>
    </row>
    <row r="3202" spans="1:16" x14ac:dyDescent="0.35">
      <c r="A3202" s="23" t="str">
        <f t="shared" si="100"/>
        <v>08</v>
      </c>
      <c r="B3202" s="23">
        <f t="shared" si="101"/>
        <v>1012115</v>
      </c>
      <c r="C3202" s="6" t="s">
        <v>1373</v>
      </c>
      <c r="D3202" s="7" t="s">
        <v>1096</v>
      </c>
      <c r="E3202" s="7" t="s">
        <v>8</v>
      </c>
      <c r="F3202" s="7" t="s">
        <v>1066</v>
      </c>
      <c r="G3202" s="7" t="s">
        <v>982</v>
      </c>
      <c r="H3202" s="7" t="s">
        <v>732</v>
      </c>
      <c r="I3202" s="7" t="s">
        <v>733</v>
      </c>
      <c r="J3202" s="6" t="s">
        <v>658</v>
      </c>
      <c r="K3202" s="1">
        <v>0</v>
      </c>
      <c r="L3202" s="1">
        <v>281</v>
      </c>
      <c r="M3202" s="1">
        <v>281.23200000000003</v>
      </c>
      <c r="N3202" s="2">
        <v>0</v>
      </c>
      <c r="O3202" s="2">
        <v>4</v>
      </c>
      <c r="P3202" s="16">
        <v>4.4092493030665096</v>
      </c>
    </row>
    <row r="3203" spans="1:16" x14ac:dyDescent="0.35">
      <c r="A3203" s="23" t="str">
        <f t="shared" si="100"/>
        <v>08</v>
      </c>
      <c r="B3203" s="23">
        <f t="shared" si="101"/>
        <v>1012145</v>
      </c>
      <c r="C3203" s="6" t="s">
        <v>1373</v>
      </c>
      <c r="D3203" s="7" t="s">
        <v>1096</v>
      </c>
      <c r="E3203" s="7" t="s">
        <v>8</v>
      </c>
      <c r="F3203" s="7" t="s">
        <v>1066</v>
      </c>
      <c r="G3203" s="7" t="s">
        <v>982</v>
      </c>
      <c r="H3203" s="7" t="s">
        <v>734</v>
      </c>
      <c r="I3203" s="7" t="s">
        <v>735</v>
      </c>
      <c r="J3203" s="6" t="s">
        <v>658</v>
      </c>
      <c r="K3203" s="1">
        <v>225715</v>
      </c>
      <c r="L3203" s="1">
        <v>228618</v>
      </c>
      <c r="M3203" s="1">
        <v>228617.916</v>
      </c>
      <c r="N3203" s="2">
        <v>4.9834127107192696</v>
      </c>
      <c r="O3203" s="2">
        <v>4.9834133795239204</v>
      </c>
      <c r="P3203" s="16">
        <v>5.1307381001583403</v>
      </c>
    </row>
    <row r="3204" spans="1:16" x14ac:dyDescent="0.35">
      <c r="A3204" s="23" t="str">
        <f t="shared" si="100"/>
        <v>08</v>
      </c>
      <c r="B3204" s="23">
        <f t="shared" si="101"/>
        <v>1012160</v>
      </c>
      <c r="C3204" s="6" t="s">
        <v>1373</v>
      </c>
      <c r="D3204" s="7" t="s">
        <v>1096</v>
      </c>
      <c r="E3204" s="7" t="s">
        <v>8</v>
      </c>
      <c r="F3204" s="7" t="s">
        <v>1066</v>
      </c>
      <c r="G3204" s="7" t="s">
        <v>982</v>
      </c>
      <c r="H3204" s="7" t="s">
        <v>746</v>
      </c>
      <c r="I3204" s="7" t="s">
        <v>747</v>
      </c>
      <c r="J3204" s="6" t="s">
        <v>658</v>
      </c>
      <c r="K3204" s="1">
        <v>108508</v>
      </c>
      <c r="L3204" s="1">
        <v>156653</v>
      </c>
      <c r="M3204" s="1">
        <v>161481.28</v>
      </c>
      <c r="N3204" s="2">
        <v>4.9261160467431004</v>
      </c>
      <c r="O3204" s="2">
        <v>4.9261233426745701</v>
      </c>
      <c r="P3204" s="16">
        <v>4.5062317031423103</v>
      </c>
    </row>
    <row r="3205" spans="1:16" x14ac:dyDescent="0.35">
      <c r="A3205" s="23" t="str">
        <f t="shared" ref="A3205:A3268" si="102">MID(C3205,1,2)</f>
        <v>08</v>
      </c>
      <c r="B3205" s="23">
        <f t="shared" ref="B3205:B3268" si="103">+H3205*1</f>
        <v>1012167</v>
      </c>
      <c r="C3205" s="6" t="s">
        <v>1373</v>
      </c>
      <c r="D3205" s="7" t="s">
        <v>1096</v>
      </c>
      <c r="E3205" s="7" t="s">
        <v>8</v>
      </c>
      <c r="F3205" s="7" t="s">
        <v>1066</v>
      </c>
      <c r="G3205" s="7" t="s">
        <v>982</v>
      </c>
      <c r="H3205" s="7" t="s">
        <v>758</v>
      </c>
      <c r="I3205" s="7" t="s">
        <v>759</v>
      </c>
      <c r="J3205" s="6" t="s">
        <v>658</v>
      </c>
      <c r="K3205" s="1">
        <v>518915</v>
      </c>
      <c r="L3205" s="1">
        <v>518915</v>
      </c>
      <c r="M3205" s="1">
        <v>524066.44699999999</v>
      </c>
      <c r="N3205" s="2">
        <v>4.7802934970081798</v>
      </c>
      <c r="O3205" s="2">
        <v>4.7802934970081798</v>
      </c>
      <c r="P3205" s="16">
        <v>4.6314524812537803</v>
      </c>
    </row>
    <row r="3206" spans="1:16" x14ac:dyDescent="0.35">
      <c r="A3206" s="23" t="str">
        <f t="shared" si="102"/>
        <v>08</v>
      </c>
      <c r="B3206" s="23">
        <f t="shared" si="103"/>
        <v>1012399</v>
      </c>
      <c r="C3206" s="6" t="s">
        <v>1373</v>
      </c>
      <c r="D3206" s="7" t="s">
        <v>1096</v>
      </c>
      <c r="E3206" s="7" t="s">
        <v>8</v>
      </c>
      <c r="F3206" s="7" t="s">
        <v>1066</v>
      </c>
      <c r="G3206" s="7" t="s">
        <v>982</v>
      </c>
      <c r="H3206" s="7" t="s">
        <v>776</v>
      </c>
      <c r="I3206" s="7" t="s">
        <v>777</v>
      </c>
      <c r="J3206" s="6" t="s">
        <v>658</v>
      </c>
      <c r="K3206" s="1">
        <v>18144</v>
      </c>
      <c r="L3206" s="1"/>
      <c r="M3206" s="1"/>
      <c r="N3206" s="2">
        <v>5.1592813051146402</v>
      </c>
      <c r="O3206" s="2"/>
      <c r="P3206" s="16"/>
    </row>
    <row r="3207" spans="1:16" x14ac:dyDescent="0.35">
      <c r="A3207" s="23" t="str">
        <f t="shared" si="102"/>
        <v>08</v>
      </c>
      <c r="B3207" s="23">
        <f t="shared" si="103"/>
        <v>1012488</v>
      </c>
      <c r="C3207" s="6" t="s">
        <v>1373</v>
      </c>
      <c r="D3207" s="7" t="s">
        <v>1096</v>
      </c>
      <c r="E3207" s="7" t="s">
        <v>8</v>
      </c>
      <c r="F3207" s="7" t="s">
        <v>1066</v>
      </c>
      <c r="G3207" s="7" t="s">
        <v>982</v>
      </c>
      <c r="H3207" s="7" t="s">
        <v>794</v>
      </c>
      <c r="I3207" s="7" t="s">
        <v>795</v>
      </c>
      <c r="J3207" s="6" t="s">
        <v>658</v>
      </c>
      <c r="K3207" s="1">
        <v>39917</v>
      </c>
      <c r="L3207" s="1">
        <v>39916</v>
      </c>
      <c r="M3207" s="1">
        <v>39916.095999999998</v>
      </c>
      <c r="N3207" s="2">
        <v>4.9387980058621599</v>
      </c>
      <c r="O3207" s="2">
        <v>4.9387964725924398</v>
      </c>
      <c r="P3207" s="16">
        <v>4.2424161821837503</v>
      </c>
    </row>
    <row r="3208" spans="1:16" x14ac:dyDescent="0.35">
      <c r="A3208" s="23" t="str">
        <f t="shared" si="102"/>
        <v>08</v>
      </c>
      <c r="B3208" s="23">
        <f t="shared" si="103"/>
        <v>1012519</v>
      </c>
      <c r="C3208" s="6" t="s">
        <v>1373</v>
      </c>
      <c r="D3208" s="7" t="s">
        <v>1096</v>
      </c>
      <c r="E3208" s="7" t="s">
        <v>8</v>
      </c>
      <c r="F3208" s="7" t="s">
        <v>1066</v>
      </c>
      <c r="G3208" s="7" t="s">
        <v>982</v>
      </c>
      <c r="H3208" s="7" t="s">
        <v>803</v>
      </c>
      <c r="I3208" s="7" t="s">
        <v>721</v>
      </c>
      <c r="J3208" s="6" t="s">
        <v>658</v>
      </c>
      <c r="K3208" s="1">
        <v>5613</v>
      </c>
      <c r="L3208" s="1">
        <v>4990</v>
      </c>
      <c r="M3208" s="1">
        <v>4989.5119999999997</v>
      </c>
      <c r="N3208" s="2">
        <v>6.1072510244076197</v>
      </c>
      <c r="O3208" s="2">
        <v>6.1072144288577199</v>
      </c>
      <c r="P3208" s="16">
        <v>6.2354974594709898</v>
      </c>
    </row>
    <row r="3209" spans="1:16" x14ac:dyDescent="0.35">
      <c r="A3209" s="23" t="str">
        <f t="shared" si="102"/>
        <v>08</v>
      </c>
      <c r="B3209" s="23">
        <f t="shared" si="103"/>
        <v>1012520</v>
      </c>
      <c r="C3209" s="6" t="s">
        <v>1373</v>
      </c>
      <c r="D3209" s="7" t="s">
        <v>1096</v>
      </c>
      <c r="E3209" s="7" t="s">
        <v>8</v>
      </c>
      <c r="F3209" s="7" t="s">
        <v>1066</v>
      </c>
      <c r="G3209" s="7" t="s">
        <v>982</v>
      </c>
      <c r="H3209" s="7" t="s">
        <v>804</v>
      </c>
      <c r="I3209" s="7" t="s">
        <v>723</v>
      </c>
      <c r="J3209" s="6" t="s">
        <v>658</v>
      </c>
      <c r="K3209" s="1">
        <v>27317</v>
      </c>
      <c r="L3209" s="1">
        <v>27489</v>
      </c>
      <c r="M3209" s="1">
        <v>27488.072</v>
      </c>
      <c r="N3209" s="2">
        <v>6.1046234945272202</v>
      </c>
      <c r="O3209" s="2">
        <v>6.1046236676488803</v>
      </c>
      <c r="P3209" s="16">
        <v>5.9066491531308598</v>
      </c>
    </row>
    <row r="3210" spans="1:16" x14ac:dyDescent="0.35">
      <c r="A3210" s="23" t="str">
        <f t="shared" si="102"/>
        <v>08</v>
      </c>
      <c r="B3210" s="23">
        <f t="shared" si="103"/>
        <v>1012521</v>
      </c>
      <c r="C3210" s="6" t="s">
        <v>1373</v>
      </c>
      <c r="D3210" s="7" t="s">
        <v>1096</v>
      </c>
      <c r="E3210" s="7" t="s">
        <v>8</v>
      </c>
      <c r="F3210" s="7" t="s">
        <v>1066</v>
      </c>
      <c r="G3210" s="7" t="s">
        <v>982</v>
      </c>
      <c r="H3210" s="7" t="s">
        <v>805</v>
      </c>
      <c r="I3210" s="7" t="s">
        <v>725</v>
      </c>
      <c r="J3210" s="6" t="s">
        <v>658</v>
      </c>
      <c r="K3210" s="1">
        <v>279010</v>
      </c>
      <c r="L3210" s="1">
        <v>277418</v>
      </c>
      <c r="M3210" s="1">
        <v>173999.08799999999</v>
      </c>
      <c r="N3210" s="2">
        <v>6.1116698326224901</v>
      </c>
      <c r="O3210" s="2">
        <v>6.1116690337324897</v>
      </c>
      <c r="P3210" s="16">
        <v>6.2400178787143998</v>
      </c>
    </row>
    <row r="3211" spans="1:16" x14ac:dyDescent="0.35">
      <c r="A3211" s="23" t="str">
        <f t="shared" si="102"/>
        <v>08</v>
      </c>
      <c r="B3211" s="23">
        <f t="shared" si="103"/>
        <v>1012522</v>
      </c>
      <c r="C3211" s="6" t="s">
        <v>1373</v>
      </c>
      <c r="D3211" s="7" t="s">
        <v>1096</v>
      </c>
      <c r="E3211" s="7" t="s">
        <v>8</v>
      </c>
      <c r="F3211" s="7" t="s">
        <v>1066</v>
      </c>
      <c r="G3211" s="7" t="s">
        <v>982</v>
      </c>
      <c r="H3211" s="7" t="s">
        <v>806</v>
      </c>
      <c r="I3211" s="7" t="s">
        <v>727</v>
      </c>
      <c r="J3211" s="6" t="s">
        <v>658</v>
      </c>
      <c r="K3211" s="1">
        <v>151958</v>
      </c>
      <c r="L3211" s="1">
        <v>153043</v>
      </c>
      <c r="M3211" s="1">
        <v>143970.93299999999</v>
      </c>
      <c r="N3211" s="2">
        <v>6.1218362968714999</v>
      </c>
      <c r="O3211" s="2">
        <v>6.1218350398254104</v>
      </c>
      <c r="P3211" s="16">
        <v>6.1845288305522104</v>
      </c>
    </row>
    <row r="3212" spans="1:16" x14ac:dyDescent="0.35">
      <c r="A3212" s="23" t="str">
        <f t="shared" si="102"/>
        <v>08</v>
      </c>
      <c r="B3212" s="23">
        <f t="shared" si="103"/>
        <v>1012523</v>
      </c>
      <c r="C3212" s="6" t="s">
        <v>1373</v>
      </c>
      <c r="D3212" s="7" t="s">
        <v>1096</v>
      </c>
      <c r="E3212" s="7" t="s">
        <v>8</v>
      </c>
      <c r="F3212" s="7" t="s">
        <v>1066</v>
      </c>
      <c r="G3212" s="7" t="s">
        <v>982</v>
      </c>
      <c r="H3212" s="7" t="s">
        <v>807</v>
      </c>
      <c r="I3212" s="7" t="s">
        <v>729</v>
      </c>
      <c r="J3212" s="6" t="s">
        <v>658</v>
      </c>
      <c r="K3212" s="1">
        <v>84297</v>
      </c>
      <c r="L3212" s="1">
        <v>83733</v>
      </c>
      <c r="M3212" s="1">
        <v>88722.607999999993</v>
      </c>
      <c r="N3212" s="2">
        <v>6.22633071165047</v>
      </c>
      <c r="O3212" s="2">
        <v>6.2263265379241197</v>
      </c>
      <c r="P3212" s="16">
        <v>6.1275109890818404</v>
      </c>
    </row>
    <row r="3213" spans="1:16" x14ac:dyDescent="0.35">
      <c r="A3213" s="23" t="str">
        <f t="shared" si="102"/>
        <v>08</v>
      </c>
      <c r="B3213" s="23">
        <f t="shared" si="103"/>
        <v>1012524</v>
      </c>
      <c r="C3213" s="6" t="s">
        <v>1373</v>
      </c>
      <c r="D3213" s="7" t="s">
        <v>1096</v>
      </c>
      <c r="E3213" s="7" t="s">
        <v>8</v>
      </c>
      <c r="F3213" s="7" t="s">
        <v>1066</v>
      </c>
      <c r="G3213" s="7" t="s">
        <v>982</v>
      </c>
      <c r="H3213" s="7" t="s">
        <v>808</v>
      </c>
      <c r="I3213" s="7" t="s">
        <v>731</v>
      </c>
      <c r="J3213" s="6" t="s">
        <v>658</v>
      </c>
      <c r="K3213" s="1">
        <v>21589</v>
      </c>
      <c r="L3213" s="1">
        <v>19958</v>
      </c>
      <c r="M3213" s="1">
        <v>9979.0239999999994</v>
      </c>
      <c r="N3213" s="2">
        <v>5.9000880077817399</v>
      </c>
      <c r="O3213" s="2">
        <v>5.9000901893977398</v>
      </c>
      <c r="P3213" s="16">
        <v>5.4013298294502601</v>
      </c>
    </row>
    <row r="3214" spans="1:16" x14ac:dyDescent="0.35">
      <c r="A3214" s="23" t="str">
        <f t="shared" si="102"/>
        <v>08</v>
      </c>
      <c r="B3214" s="23">
        <f t="shared" si="103"/>
        <v>1012694</v>
      </c>
      <c r="C3214" s="6" t="s">
        <v>1373</v>
      </c>
      <c r="D3214" s="7" t="s">
        <v>1096</v>
      </c>
      <c r="E3214" s="7" t="s">
        <v>8</v>
      </c>
      <c r="F3214" s="7" t="s">
        <v>1066</v>
      </c>
      <c r="G3214" s="7" t="s">
        <v>982</v>
      </c>
      <c r="H3214" s="7" t="s">
        <v>832</v>
      </c>
      <c r="I3214" s="7" t="s">
        <v>1282</v>
      </c>
      <c r="J3214" s="6" t="s">
        <v>658</v>
      </c>
      <c r="K3214" s="1"/>
      <c r="L3214" s="1">
        <v>2395</v>
      </c>
      <c r="M3214" s="1">
        <v>2395.4189999999999</v>
      </c>
      <c r="N3214" s="2"/>
      <c r="O3214" s="2">
        <v>4</v>
      </c>
      <c r="P3214" s="16">
        <v>5.4013306231602902</v>
      </c>
    </row>
    <row r="3215" spans="1:16" x14ac:dyDescent="0.35">
      <c r="A3215" s="23" t="str">
        <f t="shared" si="102"/>
        <v>08</v>
      </c>
      <c r="B3215" s="23">
        <f t="shared" si="103"/>
        <v>1023273</v>
      </c>
      <c r="C3215" s="6" t="s">
        <v>1373</v>
      </c>
      <c r="D3215" s="7" t="s">
        <v>1096</v>
      </c>
      <c r="E3215" s="7" t="s">
        <v>8</v>
      </c>
      <c r="F3215" s="7" t="s">
        <v>1076</v>
      </c>
      <c r="G3215" s="7" t="s">
        <v>1004</v>
      </c>
      <c r="H3215" s="7" t="s">
        <v>452</v>
      </c>
      <c r="I3215" s="7" t="s">
        <v>453</v>
      </c>
      <c r="J3215" s="6" t="s">
        <v>553</v>
      </c>
      <c r="K3215" s="1">
        <v>32000</v>
      </c>
      <c r="L3215" s="1">
        <v>36288</v>
      </c>
      <c r="M3215" s="1">
        <v>36287.68</v>
      </c>
      <c r="N3215" s="2">
        <v>3.28</v>
      </c>
      <c r="O3215" s="2">
        <v>3.28000992063492</v>
      </c>
      <c r="P3215" s="16">
        <v>3.5825155369535899</v>
      </c>
    </row>
    <row r="3216" spans="1:16" x14ac:dyDescent="0.35">
      <c r="A3216" s="23" t="str">
        <f t="shared" si="102"/>
        <v>08</v>
      </c>
      <c r="B3216" s="23">
        <f t="shared" si="103"/>
        <v>1023274</v>
      </c>
      <c r="C3216" s="6" t="s">
        <v>1373</v>
      </c>
      <c r="D3216" s="7" t="s">
        <v>1096</v>
      </c>
      <c r="E3216" s="7" t="s">
        <v>8</v>
      </c>
      <c r="F3216" s="7" t="s">
        <v>1076</v>
      </c>
      <c r="G3216" s="7" t="s">
        <v>1004</v>
      </c>
      <c r="H3216" s="7" t="s">
        <v>454</v>
      </c>
      <c r="I3216" s="7" t="s">
        <v>455</v>
      </c>
      <c r="J3216" s="6" t="s">
        <v>553</v>
      </c>
      <c r="K3216" s="1">
        <v>36288</v>
      </c>
      <c r="L3216" s="1">
        <v>36288</v>
      </c>
      <c r="M3216" s="1">
        <v>38102.080000000002</v>
      </c>
      <c r="N3216" s="2">
        <v>3.28000992063492</v>
      </c>
      <c r="O3216" s="2">
        <v>3.28000992063492</v>
      </c>
      <c r="P3216" s="16">
        <v>3.0763624426802898</v>
      </c>
    </row>
    <row r="3217" spans="1:16" x14ac:dyDescent="0.35">
      <c r="A3217" s="23" t="str">
        <f t="shared" si="102"/>
        <v>08</v>
      </c>
      <c r="B3217" s="23">
        <f t="shared" si="103"/>
        <v>1023276</v>
      </c>
      <c r="C3217" s="6" t="s">
        <v>1373</v>
      </c>
      <c r="D3217" s="7" t="s">
        <v>1096</v>
      </c>
      <c r="E3217" s="7" t="s">
        <v>8</v>
      </c>
      <c r="F3217" s="7" t="s">
        <v>1076</v>
      </c>
      <c r="G3217" s="7" t="s">
        <v>1004</v>
      </c>
      <c r="H3217" s="7" t="s">
        <v>604</v>
      </c>
      <c r="I3217" s="7" t="s">
        <v>605</v>
      </c>
      <c r="J3217" s="6" t="s">
        <v>553</v>
      </c>
      <c r="K3217" s="1">
        <v>18144</v>
      </c>
      <c r="L3217" s="1">
        <v>19200</v>
      </c>
      <c r="M3217" s="1">
        <v>19199.642</v>
      </c>
      <c r="N3217" s="2">
        <v>3.2799823633157001</v>
      </c>
      <c r="O3217" s="2">
        <v>3.28</v>
      </c>
      <c r="P3217" s="16">
        <v>3.0701915691969699</v>
      </c>
    </row>
    <row r="3218" spans="1:16" x14ac:dyDescent="0.35">
      <c r="A3218" s="23" t="str">
        <f t="shared" si="102"/>
        <v>08</v>
      </c>
      <c r="B3218" s="23">
        <f t="shared" si="103"/>
        <v>1022619</v>
      </c>
      <c r="C3218" s="6" t="s">
        <v>1373</v>
      </c>
      <c r="D3218" s="7" t="s">
        <v>1096</v>
      </c>
      <c r="E3218" s="7" t="s">
        <v>8</v>
      </c>
      <c r="F3218" s="7" t="s">
        <v>1083</v>
      </c>
      <c r="G3218" s="7" t="s">
        <v>1015</v>
      </c>
      <c r="H3218" s="7" t="s">
        <v>320</v>
      </c>
      <c r="I3218" s="7" t="s">
        <v>321</v>
      </c>
      <c r="J3218" s="6" t="s">
        <v>553</v>
      </c>
      <c r="K3218" s="1">
        <v>16174</v>
      </c>
      <c r="L3218" s="1">
        <v>16800</v>
      </c>
      <c r="M3218" s="1">
        <v>16799.687000000002</v>
      </c>
      <c r="N3218" s="2">
        <v>7.1399159144305697</v>
      </c>
      <c r="O3218" s="2">
        <v>7.1399404761904801</v>
      </c>
      <c r="P3218" s="16">
        <v>7.0260126453546397</v>
      </c>
    </row>
    <row r="3219" spans="1:16" x14ac:dyDescent="0.35">
      <c r="A3219" s="23" t="str">
        <f t="shared" si="102"/>
        <v>08</v>
      </c>
      <c r="B3219" s="23">
        <f t="shared" si="103"/>
        <v>1030370</v>
      </c>
      <c r="C3219" s="6" t="s">
        <v>1373</v>
      </c>
      <c r="D3219" s="7" t="s">
        <v>1096</v>
      </c>
      <c r="E3219" s="7" t="s">
        <v>8</v>
      </c>
      <c r="F3219" s="7" t="s">
        <v>1081</v>
      </c>
      <c r="G3219" s="7" t="s">
        <v>1056</v>
      </c>
      <c r="H3219" s="7" t="s">
        <v>881</v>
      </c>
      <c r="I3219" s="7" t="s">
        <v>882</v>
      </c>
      <c r="J3219" s="6" t="s">
        <v>659</v>
      </c>
      <c r="K3219" s="1">
        <v>12000</v>
      </c>
      <c r="L3219" s="1">
        <v>24000</v>
      </c>
      <c r="M3219" s="1">
        <v>23997.286</v>
      </c>
      <c r="N3219" s="2">
        <v>4.59</v>
      </c>
      <c r="O3219" s="2">
        <v>4.5900416666666697</v>
      </c>
      <c r="P3219" s="16">
        <v>5.4387052769217297</v>
      </c>
    </row>
    <row r="3220" spans="1:16" x14ac:dyDescent="0.35">
      <c r="A3220" s="23" t="str">
        <f t="shared" si="102"/>
        <v>08</v>
      </c>
      <c r="B3220" s="23">
        <f t="shared" si="103"/>
        <v>1023190</v>
      </c>
      <c r="C3220" s="6" t="s">
        <v>1373</v>
      </c>
      <c r="D3220" s="7" t="s">
        <v>1096</v>
      </c>
      <c r="E3220" s="7" t="s">
        <v>8</v>
      </c>
      <c r="F3220" s="7" t="s">
        <v>1069</v>
      </c>
      <c r="G3220" s="7" t="s">
        <v>1026</v>
      </c>
      <c r="H3220" s="7" t="s">
        <v>432</v>
      </c>
      <c r="I3220" s="7" t="s">
        <v>433</v>
      </c>
      <c r="J3220" s="6" t="s">
        <v>553</v>
      </c>
      <c r="K3220" s="1">
        <v>144051</v>
      </c>
      <c r="L3220" s="1">
        <v>142337</v>
      </c>
      <c r="M3220" s="1">
        <v>142337.17199999999</v>
      </c>
      <c r="N3220" s="2">
        <v>0.529999791740425</v>
      </c>
      <c r="O3220" s="2">
        <v>0.53000273997625402</v>
      </c>
      <c r="P3220" s="16">
        <v>0.64889862782998098</v>
      </c>
    </row>
    <row r="3221" spans="1:16" x14ac:dyDescent="0.35">
      <c r="A3221" s="23" t="str">
        <f t="shared" si="102"/>
        <v>08</v>
      </c>
      <c r="B3221" s="23">
        <f t="shared" si="103"/>
        <v>1030228</v>
      </c>
      <c r="C3221" s="6" t="s">
        <v>1373</v>
      </c>
      <c r="D3221" s="7" t="s">
        <v>1096</v>
      </c>
      <c r="E3221" s="7" t="s">
        <v>8</v>
      </c>
      <c r="F3221" s="7" t="s">
        <v>1093</v>
      </c>
      <c r="G3221" s="7" t="s">
        <v>1059</v>
      </c>
      <c r="H3221" s="7" t="s">
        <v>1139</v>
      </c>
      <c r="I3221" s="7" t="s">
        <v>1140</v>
      </c>
      <c r="J3221" s="6" t="s">
        <v>659</v>
      </c>
      <c r="K3221" s="1">
        <v>24000</v>
      </c>
      <c r="L3221" s="1">
        <v>24005</v>
      </c>
      <c r="M3221" s="1">
        <v>24004.511999999999</v>
      </c>
      <c r="N3221" s="2">
        <v>4.0830000000000002</v>
      </c>
      <c r="O3221" s="2">
        <v>4.0829827119350099</v>
      </c>
      <c r="P3221" s="16">
        <v>3.4546951048202899</v>
      </c>
    </row>
    <row r="3222" spans="1:16" x14ac:dyDescent="0.35">
      <c r="A3222" s="23" t="str">
        <f t="shared" si="102"/>
        <v>08</v>
      </c>
      <c r="B3222" s="23">
        <f t="shared" si="103"/>
        <v>1012806</v>
      </c>
      <c r="C3222" s="6" t="s">
        <v>1373</v>
      </c>
      <c r="D3222" s="7" t="s">
        <v>1096</v>
      </c>
      <c r="E3222" s="7" t="s">
        <v>8</v>
      </c>
      <c r="F3222" s="7" t="s">
        <v>1070</v>
      </c>
      <c r="G3222" s="7" t="s">
        <v>1413</v>
      </c>
      <c r="H3222" s="7" t="s">
        <v>1414</v>
      </c>
      <c r="I3222" s="7" t="s">
        <v>1415</v>
      </c>
      <c r="J3222" s="6" t="s">
        <v>658</v>
      </c>
      <c r="K3222" s="1"/>
      <c r="L3222" s="1">
        <v>4571</v>
      </c>
      <c r="M3222" s="1">
        <v>4571.28</v>
      </c>
      <c r="N3222" s="2"/>
      <c r="O3222" s="2">
        <v>3.4001312623058402</v>
      </c>
      <c r="P3222" s="16">
        <v>4.3651565425876298</v>
      </c>
    </row>
    <row r="3223" spans="1:16" x14ac:dyDescent="0.35">
      <c r="A3223" s="23" t="str">
        <f t="shared" si="102"/>
        <v>08</v>
      </c>
      <c r="B3223" s="23">
        <f t="shared" si="103"/>
        <v>1030332</v>
      </c>
      <c r="C3223" s="6" t="s">
        <v>1373</v>
      </c>
      <c r="D3223" s="7" t="s">
        <v>1096</v>
      </c>
      <c r="E3223" s="7" t="s">
        <v>9</v>
      </c>
      <c r="F3223" s="7" t="s">
        <v>1068</v>
      </c>
      <c r="G3223" s="7" t="s">
        <v>994</v>
      </c>
      <c r="H3223" s="7" t="s">
        <v>871</v>
      </c>
      <c r="I3223" s="7" t="s">
        <v>872</v>
      </c>
      <c r="J3223" s="6" t="s">
        <v>659</v>
      </c>
      <c r="K3223" s="1"/>
      <c r="L3223" s="1">
        <v>38160</v>
      </c>
      <c r="M3223" s="1">
        <v>48000</v>
      </c>
      <c r="N3223" s="2"/>
      <c r="O3223" s="2">
        <v>0.87534067085953904</v>
      </c>
      <c r="P3223" s="16">
        <v>1.075</v>
      </c>
    </row>
    <row r="3224" spans="1:16" x14ac:dyDescent="0.35">
      <c r="A3224" s="23" t="str">
        <f t="shared" si="102"/>
        <v>08</v>
      </c>
      <c r="B3224" s="23">
        <f t="shared" si="103"/>
        <v>1020853</v>
      </c>
      <c r="C3224" s="6" t="s">
        <v>1373</v>
      </c>
      <c r="D3224" s="7" t="s">
        <v>1096</v>
      </c>
      <c r="E3224" s="7" t="s">
        <v>9</v>
      </c>
      <c r="F3224" s="7" t="s">
        <v>985</v>
      </c>
      <c r="G3224" s="7" t="s">
        <v>1012</v>
      </c>
      <c r="H3224" s="7" t="s">
        <v>77</v>
      </c>
      <c r="I3224" s="7" t="s">
        <v>78</v>
      </c>
      <c r="J3224" s="6" t="s">
        <v>553</v>
      </c>
      <c r="K3224" s="1">
        <v>149547</v>
      </c>
      <c r="L3224" s="1">
        <v>160000</v>
      </c>
      <c r="M3224" s="1">
        <v>157200</v>
      </c>
      <c r="N3224" s="2">
        <v>3.6214567995345899</v>
      </c>
      <c r="O3224" s="2">
        <v>3.62145625</v>
      </c>
      <c r="P3224" s="16">
        <v>3.7598849955470701</v>
      </c>
    </row>
    <row r="3225" spans="1:16" x14ac:dyDescent="0.35">
      <c r="A3225" s="23" t="str">
        <f t="shared" si="102"/>
        <v>08</v>
      </c>
      <c r="B3225" s="23">
        <f t="shared" si="103"/>
        <v>1012724</v>
      </c>
      <c r="C3225" s="6" t="s">
        <v>1373</v>
      </c>
      <c r="D3225" s="7" t="s">
        <v>1096</v>
      </c>
      <c r="E3225" s="7" t="s">
        <v>9</v>
      </c>
      <c r="F3225" s="7" t="s">
        <v>1065</v>
      </c>
      <c r="G3225" s="7" t="s">
        <v>989</v>
      </c>
      <c r="H3225" s="7" t="s">
        <v>839</v>
      </c>
      <c r="I3225" s="7" t="s">
        <v>840</v>
      </c>
      <c r="J3225" s="6" t="s">
        <v>658</v>
      </c>
      <c r="K3225" s="1">
        <v>7982</v>
      </c>
      <c r="L3225" s="1">
        <v>21603</v>
      </c>
      <c r="M3225" s="1">
        <v>38608</v>
      </c>
      <c r="N3225" s="2">
        <v>0.27474317213730898</v>
      </c>
      <c r="O3225" s="2">
        <v>0.450030088413646</v>
      </c>
      <c r="P3225" s="16">
        <v>0.61461458506009103</v>
      </c>
    </row>
    <row r="3226" spans="1:16" x14ac:dyDescent="0.35">
      <c r="A3226" s="23" t="str">
        <f t="shared" si="102"/>
        <v>08</v>
      </c>
      <c r="B3226" s="23">
        <f t="shared" si="103"/>
        <v>1012730</v>
      </c>
      <c r="C3226" s="6" t="s">
        <v>1373</v>
      </c>
      <c r="D3226" s="7" t="s">
        <v>1096</v>
      </c>
      <c r="E3226" s="7" t="s">
        <v>9</v>
      </c>
      <c r="F3226" s="7" t="s">
        <v>1065</v>
      </c>
      <c r="G3226" s="7" t="s">
        <v>989</v>
      </c>
      <c r="H3226" s="7" t="s">
        <v>843</v>
      </c>
      <c r="I3226" s="7" t="s">
        <v>844</v>
      </c>
      <c r="J3226" s="6" t="s">
        <v>658</v>
      </c>
      <c r="K3226" s="1"/>
      <c r="L3226" s="1">
        <v>10811</v>
      </c>
      <c r="M3226" s="1">
        <v>10811</v>
      </c>
      <c r="N3226" s="2"/>
      <c r="O3226" s="2">
        <v>0.72999722504856202</v>
      </c>
      <c r="P3226" s="16">
        <v>0.73114300249745601</v>
      </c>
    </row>
    <row r="3227" spans="1:16" x14ac:dyDescent="0.35">
      <c r="A3227" s="23" t="str">
        <f t="shared" si="102"/>
        <v>08</v>
      </c>
      <c r="B3227" s="23">
        <f t="shared" si="103"/>
        <v>1012745</v>
      </c>
      <c r="C3227" s="6" t="s">
        <v>1373</v>
      </c>
      <c r="D3227" s="7" t="s">
        <v>1096</v>
      </c>
      <c r="E3227" s="7" t="s">
        <v>9</v>
      </c>
      <c r="F3227" s="7" t="s">
        <v>1065</v>
      </c>
      <c r="G3227" s="7" t="s">
        <v>989</v>
      </c>
      <c r="H3227" s="7" t="s">
        <v>845</v>
      </c>
      <c r="I3227" s="7" t="s">
        <v>846</v>
      </c>
      <c r="J3227" s="6" t="s">
        <v>658</v>
      </c>
      <c r="K3227" s="1">
        <v>0</v>
      </c>
      <c r="L3227" s="1">
        <v>10811</v>
      </c>
      <c r="M3227" s="1">
        <v>10811</v>
      </c>
      <c r="N3227" s="2">
        <v>0</v>
      </c>
      <c r="O3227" s="2">
        <v>0.72999722504856202</v>
      </c>
      <c r="P3227" s="16">
        <v>0.73114300249745601</v>
      </c>
    </row>
    <row r="3228" spans="1:16" x14ac:dyDescent="0.35">
      <c r="A3228" s="23" t="str">
        <f t="shared" si="102"/>
        <v>08</v>
      </c>
      <c r="B3228" s="23">
        <f t="shared" si="103"/>
        <v>1012773</v>
      </c>
      <c r="C3228" s="6" t="s">
        <v>1373</v>
      </c>
      <c r="D3228" s="7" t="s">
        <v>1096</v>
      </c>
      <c r="E3228" s="7" t="s">
        <v>9</v>
      </c>
      <c r="F3228" s="7" t="s">
        <v>1065</v>
      </c>
      <c r="G3228" s="7" t="s">
        <v>995</v>
      </c>
      <c r="H3228" s="7" t="s">
        <v>851</v>
      </c>
      <c r="I3228" s="7" t="s">
        <v>824</v>
      </c>
      <c r="J3228" s="6" t="s">
        <v>658</v>
      </c>
      <c r="K3228" s="1"/>
      <c r="L3228" s="1"/>
      <c r="M3228" s="1">
        <v>4007.1</v>
      </c>
      <c r="N3228" s="2"/>
      <c r="O3228" s="2"/>
      <c r="P3228" s="16">
        <v>0.514048089640887</v>
      </c>
    </row>
    <row r="3229" spans="1:16" x14ac:dyDescent="0.35">
      <c r="A3229" s="23" t="str">
        <f t="shared" si="102"/>
        <v>08</v>
      </c>
      <c r="B3229" s="23">
        <f t="shared" si="103"/>
        <v>1030498</v>
      </c>
      <c r="C3229" s="6" t="s">
        <v>1373</v>
      </c>
      <c r="D3229" s="7" t="s">
        <v>1096</v>
      </c>
      <c r="E3229" s="7" t="s">
        <v>9</v>
      </c>
      <c r="F3229" s="7" t="s">
        <v>1065</v>
      </c>
      <c r="G3229" s="7" t="s">
        <v>981</v>
      </c>
      <c r="H3229" s="7" t="s">
        <v>905</v>
      </c>
      <c r="I3229" s="7" t="s">
        <v>906</v>
      </c>
      <c r="J3229" s="6" t="s">
        <v>659</v>
      </c>
      <c r="K3229" s="1"/>
      <c r="L3229" s="1">
        <v>24000</v>
      </c>
      <c r="M3229" s="1">
        <v>24000</v>
      </c>
      <c r="N3229" s="2"/>
      <c r="O3229" s="2">
        <v>0.77533333333333299</v>
      </c>
      <c r="P3229" s="16">
        <v>1</v>
      </c>
    </row>
    <row r="3230" spans="1:16" x14ac:dyDescent="0.35">
      <c r="A3230" s="23" t="str">
        <f t="shared" si="102"/>
        <v>08</v>
      </c>
      <c r="B3230" s="23">
        <f t="shared" si="103"/>
        <v>1030544</v>
      </c>
      <c r="C3230" s="6" t="s">
        <v>1373</v>
      </c>
      <c r="D3230" s="7" t="s">
        <v>1096</v>
      </c>
      <c r="E3230" s="7" t="s">
        <v>9</v>
      </c>
      <c r="F3230" s="7" t="s">
        <v>1065</v>
      </c>
      <c r="G3230" s="7" t="s">
        <v>981</v>
      </c>
      <c r="H3230" s="7" t="s">
        <v>1269</v>
      </c>
      <c r="I3230" s="7" t="s">
        <v>1270</v>
      </c>
      <c r="J3230" s="6" t="s">
        <v>659</v>
      </c>
      <c r="K3230" s="1">
        <v>8671</v>
      </c>
      <c r="L3230" s="1"/>
      <c r="M3230" s="1"/>
      <c r="N3230" s="2">
        <v>0.97532003229154596</v>
      </c>
      <c r="O3230" s="2"/>
      <c r="P3230" s="16"/>
    </row>
    <row r="3231" spans="1:16" x14ac:dyDescent="0.35">
      <c r="A3231" s="23" t="str">
        <f t="shared" si="102"/>
        <v>08</v>
      </c>
      <c r="B3231" s="23">
        <f t="shared" si="103"/>
        <v>1030711</v>
      </c>
      <c r="C3231" s="6" t="s">
        <v>1373</v>
      </c>
      <c r="D3231" s="7" t="s">
        <v>1096</v>
      </c>
      <c r="E3231" s="7" t="s">
        <v>9</v>
      </c>
      <c r="F3231" s="7" t="s">
        <v>1065</v>
      </c>
      <c r="G3231" s="7" t="s">
        <v>981</v>
      </c>
      <c r="H3231" s="7" t="s">
        <v>940</v>
      </c>
      <c r="I3231" s="7" t="s">
        <v>941</v>
      </c>
      <c r="J3231" s="6" t="s">
        <v>659</v>
      </c>
      <c r="K3231" s="1">
        <v>12000</v>
      </c>
      <c r="L3231" s="1">
        <v>22050</v>
      </c>
      <c r="M3231" s="1">
        <v>22050</v>
      </c>
      <c r="N3231" s="2">
        <v>1.29</v>
      </c>
      <c r="O3231" s="2">
        <v>1.2900226757369599</v>
      </c>
      <c r="P3231" s="16">
        <v>1.39232249886621</v>
      </c>
    </row>
    <row r="3232" spans="1:16" x14ac:dyDescent="0.35">
      <c r="A3232" s="23" t="str">
        <f t="shared" si="102"/>
        <v>08</v>
      </c>
      <c r="B3232" s="23">
        <f t="shared" si="103"/>
        <v>1023353</v>
      </c>
      <c r="C3232" s="6" t="s">
        <v>1373</v>
      </c>
      <c r="D3232" s="7" t="s">
        <v>1096</v>
      </c>
      <c r="E3232" s="7" t="s">
        <v>9</v>
      </c>
      <c r="F3232" s="7" t="s">
        <v>1077</v>
      </c>
      <c r="G3232" s="7" t="s">
        <v>1005</v>
      </c>
      <c r="H3232" s="7" t="s">
        <v>569</v>
      </c>
      <c r="I3232" s="7" t="s">
        <v>102</v>
      </c>
      <c r="J3232" s="6" t="s">
        <v>553</v>
      </c>
      <c r="K3232" s="1">
        <v>9367</v>
      </c>
      <c r="L3232" s="1">
        <v>9367</v>
      </c>
      <c r="M3232" s="1"/>
      <c r="N3232" s="2">
        <v>2.3599871890680002</v>
      </c>
      <c r="O3232" s="2">
        <v>2.3599871890680002</v>
      </c>
      <c r="P3232" s="16"/>
    </row>
    <row r="3233" spans="1:16" x14ac:dyDescent="0.35">
      <c r="A3233" s="23" t="str">
        <f t="shared" si="102"/>
        <v>08</v>
      </c>
      <c r="B3233" s="23">
        <f t="shared" si="103"/>
        <v>1030265</v>
      </c>
      <c r="C3233" s="6" t="s">
        <v>1373</v>
      </c>
      <c r="D3233" s="7" t="s">
        <v>1096</v>
      </c>
      <c r="E3233" s="7" t="s">
        <v>9</v>
      </c>
      <c r="F3233" s="7" t="s">
        <v>1090</v>
      </c>
      <c r="G3233" s="7" t="s">
        <v>1052</v>
      </c>
      <c r="H3233" s="7" t="s">
        <v>862</v>
      </c>
      <c r="I3233" s="7" t="s">
        <v>863</v>
      </c>
      <c r="J3233" s="6" t="s">
        <v>659</v>
      </c>
      <c r="K3233" s="1">
        <v>21600</v>
      </c>
      <c r="L3233" s="1">
        <v>0</v>
      </c>
      <c r="M3233" s="1"/>
      <c r="N3233" s="2">
        <v>4.8509722222222198</v>
      </c>
      <c r="O3233" s="2">
        <v>0</v>
      </c>
      <c r="P3233" s="16"/>
    </row>
    <row r="3234" spans="1:16" x14ac:dyDescent="0.35">
      <c r="A3234" s="23" t="str">
        <f t="shared" si="102"/>
        <v>08</v>
      </c>
      <c r="B3234" s="23">
        <f t="shared" si="103"/>
        <v>1030670</v>
      </c>
      <c r="C3234" s="6" t="s">
        <v>1373</v>
      </c>
      <c r="D3234" s="7" t="s">
        <v>1096</v>
      </c>
      <c r="E3234" s="7" t="s">
        <v>9</v>
      </c>
      <c r="F3234" s="7" t="s">
        <v>1090</v>
      </c>
      <c r="G3234" s="7" t="s">
        <v>1052</v>
      </c>
      <c r="H3234" s="7" t="s">
        <v>927</v>
      </c>
      <c r="I3234" s="7" t="s">
        <v>928</v>
      </c>
      <c r="J3234" s="6" t="s">
        <v>659</v>
      </c>
      <c r="K3234" s="1"/>
      <c r="L3234" s="1">
        <v>24000</v>
      </c>
      <c r="M3234" s="1">
        <v>24000</v>
      </c>
      <c r="N3234" s="2"/>
      <c r="O3234" s="2">
        <v>8</v>
      </c>
      <c r="P3234" s="16">
        <v>8.05833333333333</v>
      </c>
    </row>
    <row r="3235" spans="1:16" x14ac:dyDescent="0.35">
      <c r="A3235" s="23" t="str">
        <f t="shared" si="102"/>
        <v>08</v>
      </c>
      <c r="B3235" s="23">
        <f t="shared" si="103"/>
        <v>1021278</v>
      </c>
      <c r="C3235" s="6" t="s">
        <v>1373</v>
      </c>
      <c r="D3235" s="7" t="s">
        <v>1096</v>
      </c>
      <c r="E3235" s="7" t="s">
        <v>9</v>
      </c>
      <c r="F3235" s="7" t="s">
        <v>1086</v>
      </c>
      <c r="G3235" s="7" t="s">
        <v>1025</v>
      </c>
      <c r="H3235" s="7" t="s">
        <v>1368</v>
      </c>
      <c r="I3235" s="7" t="s">
        <v>1369</v>
      </c>
      <c r="J3235" s="6" t="s">
        <v>553</v>
      </c>
      <c r="K3235" s="1"/>
      <c r="L3235" s="1"/>
      <c r="M3235" s="1">
        <v>24000</v>
      </c>
      <c r="N3235" s="2"/>
      <c r="O3235" s="2"/>
      <c r="P3235" s="16">
        <v>1.25</v>
      </c>
    </row>
    <row r="3236" spans="1:16" x14ac:dyDescent="0.35">
      <c r="A3236" s="23" t="str">
        <f t="shared" si="102"/>
        <v>08</v>
      </c>
      <c r="B3236" s="23">
        <f t="shared" si="103"/>
        <v>1022753</v>
      </c>
      <c r="C3236" s="6" t="s">
        <v>1373</v>
      </c>
      <c r="D3236" s="7" t="s">
        <v>1096</v>
      </c>
      <c r="E3236" s="7" t="s">
        <v>9</v>
      </c>
      <c r="F3236" s="7" t="s">
        <v>1086</v>
      </c>
      <c r="G3236" s="7" t="s">
        <v>1025</v>
      </c>
      <c r="H3236" s="7" t="s">
        <v>342</v>
      </c>
      <c r="I3236" s="7" t="s">
        <v>343</v>
      </c>
      <c r="J3236" s="6" t="s">
        <v>553</v>
      </c>
      <c r="K3236" s="1"/>
      <c r="L3236" s="1"/>
      <c r="M3236" s="1">
        <v>48000</v>
      </c>
      <c r="N3236" s="2"/>
      <c r="O3236" s="2"/>
      <c r="P3236" s="16">
        <v>0.9</v>
      </c>
    </row>
    <row r="3237" spans="1:16" x14ac:dyDescent="0.35">
      <c r="A3237" s="23" t="str">
        <f t="shared" si="102"/>
        <v>08</v>
      </c>
      <c r="B3237" s="23">
        <f t="shared" si="103"/>
        <v>1022941</v>
      </c>
      <c r="C3237" s="6" t="s">
        <v>1373</v>
      </c>
      <c r="D3237" s="7" t="s">
        <v>1096</v>
      </c>
      <c r="E3237" s="7" t="s">
        <v>9</v>
      </c>
      <c r="F3237" s="7" t="s">
        <v>1086</v>
      </c>
      <c r="G3237" s="7" t="s">
        <v>1025</v>
      </c>
      <c r="H3237" s="7" t="s">
        <v>393</v>
      </c>
      <c r="I3237" s="7" t="s">
        <v>394</v>
      </c>
      <c r="J3237" s="6" t="s">
        <v>553</v>
      </c>
      <c r="K3237" s="1"/>
      <c r="L3237" s="1"/>
      <c r="M3237" s="1">
        <v>24005.5</v>
      </c>
      <c r="N3237" s="2"/>
      <c r="O3237" s="2"/>
      <c r="P3237" s="16">
        <v>0.9</v>
      </c>
    </row>
    <row r="3238" spans="1:16" x14ac:dyDescent="0.35">
      <c r="A3238" s="23" t="str">
        <f t="shared" si="102"/>
        <v>08</v>
      </c>
      <c r="B3238" s="23">
        <f t="shared" si="103"/>
        <v>1022183</v>
      </c>
      <c r="C3238" s="6" t="s">
        <v>1373</v>
      </c>
      <c r="D3238" s="7" t="s">
        <v>1096</v>
      </c>
      <c r="E3238" s="7" t="s">
        <v>9</v>
      </c>
      <c r="F3238" s="7" t="s">
        <v>1086</v>
      </c>
      <c r="G3238" s="7" t="s">
        <v>1041</v>
      </c>
      <c r="H3238" s="7" t="s">
        <v>246</v>
      </c>
      <c r="I3238" s="7" t="s">
        <v>247</v>
      </c>
      <c r="J3238" s="6" t="s">
        <v>553</v>
      </c>
      <c r="K3238" s="1"/>
      <c r="L3238" s="1"/>
      <c r="M3238" s="1">
        <v>48000</v>
      </c>
      <c r="N3238" s="2"/>
      <c r="O3238" s="2"/>
      <c r="P3238" s="16">
        <v>0.9</v>
      </c>
    </row>
    <row r="3239" spans="1:16" x14ac:dyDescent="0.35">
      <c r="A3239" s="23" t="str">
        <f t="shared" si="102"/>
        <v>08</v>
      </c>
      <c r="B3239" s="23">
        <f t="shared" si="103"/>
        <v>1022145</v>
      </c>
      <c r="C3239" s="6" t="s">
        <v>1373</v>
      </c>
      <c r="D3239" s="7" t="s">
        <v>1096</v>
      </c>
      <c r="E3239" s="7" t="s">
        <v>9</v>
      </c>
      <c r="F3239" s="7" t="s">
        <v>1076</v>
      </c>
      <c r="G3239" s="7" t="s">
        <v>1022</v>
      </c>
      <c r="H3239" s="7" t="s">
        <v>597</v>
      </c>
      <c r="I3239" s="7" t="s">
        <v>598</v>
      </c>
      <c r="J3239" s="6" t="s">
        <v>553</v>
      </c>
      <c r="K3239" s="1">
        <v>1511</v>
      </c>
      <c r="L3239" s="1">
        <v>24000</v>
      </c>
      <c r="M3239" s="1">
        <v>24000</v>
      </c>
      <c r="N3239" s="2">
        <v>2.2561217736598298</v>
      </c>
      <c r="O3239" s="2">
        <v>3.1</v>
      </c>
      <c r="P3239" s="16">
        <v>3.0577800000000002</v>
      </c>
    </row>
    <row r="3240" spans="1:16" x14ac:dyDescent="0.35">
      <c r="A3240" s="23" t="str">
        <f t="shared" si="102"/>
        <v>08</v>
      </c>
      <c r="B3240" s="23">
        <f t="shared" si="103"/>
        <v>1023400</v>
      </c>
      <c r="C3240" s="6" t="s">
        <v>1373</v>
      </c>
      <c r="D3240" s="7" t="s">
        <v>1096</v>
      </c>
      <c r="E3240" s="7" t="s">
        <v>9</v>
      </c>
      <c r="F3240" s="7" t="s">
        <v>1076</v>
      </c>
      <c r="G3240" s="7" t="s">
        <v>1022</v>
      </c>
      <c r="H3240" s="7" t="s">
        <v>651</v>
      </c>
      <c r="I3240" s="7" t="s">
        <v>1300</v>
      </c>
      <c r="J3240" s="6" t="s">
        <v>553</v>
      </c>
      <c r="K3240" s="1">
        <v>24000</v>
      </c>
      <c r="L3240" s="1">
        <v>24000</v>
      </c>
      <c r="M3240" s="1">
        <v>8010</v>
      </c>
      <c r="N3240" s="2">
        <v>0</v>
      </c>
      <c r="O3240" s="2">
        <v>2.7</v>
      </c>
      <c r="P3240" s="16">
        <v>2.48111650436954</v>
      </c>
    </row>
    <row r="3241" spans="1:16" x14ac:dyDescent="0.35">
      <c r="A3241" s="23" t="str">
        <f t="shared" si="102"/>
        <v>08</v>
      </c>
      <c r="B3241" s="23">
        <f t="shared" si="103"/>
        <v>1023417</v>
      </c>
      <c r="C3241" s="6" t="s">
        <v>1373</v>
      </c>
      <c r="D3241" s="7" t="s">
        <v>1096</v>
      </c>
      <c r="E3241" s="7" t="s">
        <v>9</v>
      </c>
      <c r="F3241" s="7" t="s">
        <v>1076</v>
      </c>
      <c r="G3241" s="7" t="s">
        <v>1022</v>
      </c>
      <c r="H3241" s="7" t="s">
        <v>1316</v>
      </c>
      <c r="I3241" s="7" t="s">
        <v>1317</v>
      </c>
      <c r="J3241" s="6" t="s">
        <v>553</v>
      </c>
      <c r="K3241" s="1">
        <v>24000</v>
      </c>
      <c r="L3241" s="1">
        <v>24000</v>
      </c>
      <c r="M3241" s="1">
        <v>40035</v>
      </c>
      <c r="N3241" s="2">
        <v>0</v>
      </c>
      <c r="O3241" s="2">
        <v>2.7</v>
      </c>
      <c r="P3241" s="16">
        <v>2.48111649806419</v>
      </c>
    </row>
    <row r="3242" spans="1:16" x14ac:dyDescent="0.35">
      <c r="A3242" s="23" t="str">
        <f t="shared" si="102"/>
        <v>08</v>
      </c>
      <c r="B3242" s="23">
        <f t="shared" si="103"/>
        <v>1023429</v>
      </c>
      <c r="C3242" s="6" t="s">
        <v>1373</v>
      </c>
      <c r="D3242" s="7" t="s">
        <v>1096</v>
      </c>
      <c r="E3242" s="7" t="s">
        <v>9</v>
      </c>
      <c r="F3242" s="7" t="s">
        <v>1076</v>
      </c>
      <c r="G3242" s="7" t="s">
        <v>1004</v>
      </c>
      <c r="H3242" s="7" t="s">
        <v>1371</v>
      </c>
      <c r="I3242" s="7" t="s">
        <v>1372</v>
      </c>
      <c r="J3242" s="6" t="s">
        <v>553</v>
      </c>
      <c r="K3242" s="1"/>
      <c r="L3242" s="1"/>
      <c r="M3242" s="1">
        <v>2800</v>
      </c>
      <c r="N3242" s="2"/>
      <c r="O3242" s="2"/>
      <c r="P3242" s="16">
        <v>2.3023250000000002</v>
      </c>
    </row>
    <row r="3243" spans="1:16" x14ac:dyDescent="0.35">
      <c r="A3243" s="23" t="str">
        <f t="shared" si="102"/>
        <v>08</v>
      </c>
      <c r="B3243" s="23">
        <f t="shared" si="103"/>
        <v>1030720</v>
      </c>
      <c r="C3243" s="6" t="s">
        <v>1373</v>
      </c>
      <c r="D3243" s="7" t="s">
        <v>1096</v>
      </c>
      <c r="E3243" s="7" t="s">
        <v>9</v>
      </c>
      <c r="F3243" s="7" t="s">
        <v>1081</v>
      </c>
      <c r="G3243" s="7" t="s">
        <v>1050</v>
      </c>
      <c r="H3243" s="7" t="s">
        <v>942</v>
      </c>
      <c r="I3243" s="7" t="s">
        <v>943</v>
      </c>
      <c r="J3243" s="6" t="s">
        <v>659</v>
      </c>
      <c r="K3243" s="1"/>
      <c r="L3243" s="1">
        <v>24000</v>
      </c>
      <c r="M3243" s="1"/>
      <c r="N3243" s="2"/>
      <c r="O3243" s="2">
        <v>0.17533333333333301</v>
      </c>
      <c r="P3243" s="16"/>
    </row>
    <row r="3244" spans="1:16" x14ac:dyDescent="0.35">
      <c r="A3244" s="23" t="str">
        <f t="shared" si="102"/>
        <v>08</v>
      </c>
      <c r="B3244" s="23">
        <f t="shared" si="103"/>
        <v>1023387</v>
      </c>
      <c r="C3244" s="6" t="s">
        <v>1373</v>
      </c>
      <c r="D3244" s="7" t="s">
        <v>1096</v>
      </c>
      <c r="E3244" s="7" t="s">
        <v>9</v>
      </c>
      <c r="F3244" s="7" t="s">
        <v>1081</v>
      </c>
      <c r="G3244" s="7" t="s">
        <v>1010</v>
      </c>
      <c r="H3244" s="7" t="s">
        <v>640</v>
      </c>
      <c r="I3244" s="7" t="s">
        <v>113</v>
      </c>
      <c r="J3244" s="6" t="s">
        <v>553</v>
      </c>
      <c r="K3244" s="1">
        <v>24000</v>
      </c>
      <c r="L3244" s="1">
        <v>24000</v>
      </c>
      <c r="M3244" s="1"/>
      <c r="N3244" s="2">
        <v>1.1345000000000001</v>
      </c>
      <c r="O3244" s="2">
        <v>1.1345000000000001</v>
      </c>
      <c r="P3244" s="16"/>
    </row>
    <row r="3245" spans="1:16" x14ac:dyDescent="0.35">
      <c r="A3245" s="23" t="str">
        <f t="shared" si="102"/>
        <v>08</v>
      </c>
      <c r="B3245" s="23">
        <f t="shared" si="103"/>
        <v>1023389</v>
      </c>
      <c r="C3245" s="6" t="s">
        <v>1373</v>
      </c>
      <c r="D3245" s="7" t="s">
        <v>1096</v>
      </c>
      <c r="E3245" s="7" t="s">
        <v>9</v>
      </c>
      <c r="F3245" s="7" t="s">
        <v>1081</v>
      </c>
      <c r="G3245" s="7" t="s">
        <v>1010</v>
      </c>
      <c r="H3245" s="7" t="s">
        <v>610</v>
      </c>
      <c r="I3245" s="7" t="s">
        <v>611</v>
      </c>
      <c r="J3245" s="6" t="s">
        <v>553</v>
      </c>
      <c r="K3245" s="1">
        <v>580</v>
      </c>
      <c r="L3245" s="1">
        <v>580</v>
      </c>
      <c r="M3245" s="1"/>
      <c r="N3245" s="2">
        <v>0.83448275862068999</v>
      </c>
      <c r="O3245" s="2">
        <v>0.83448275862068999</v>
      </c>
      <c r="P3245" s="16"/>
    </row>
    <row r="3246" spans="1:16" x14ac:dyDescent="0.35">
      <c r="A3246" s="23" t="str">
        <f t="shared" si="102"/>
        <v>08</v>
      </c>
      <c r="B3246" s="23">
        <f t="shared" si="103"/>
        <v>1023391</v>
      </c>
      <c r="C3246" s="6" t="s">
        <v>1373</v>
      </c>
      <c r="D3246" s="7" t="s">
        <v>1096</v>
      </c>
      <c r="E3246" s="7" t="s">
        <v>9</v>
      </c>
      <c r="F3246" s="7" t="s">
        <v>1081</v>
      </c>
      <c r="G3246" s="7" t="s">
        <v>1010</v>
      </c>
      <c r="H3246" s="7" t="s">
        <v>612</v>
      </c>
      <c r="I3246" s="7" t="s">
        <v>451</v>
      </c>
      <c r="J3246" s="6" t="s">
        <v>553</v>
      </c>
      <c r="K3246" s="1">
        <v>7221</v>
      </c>
      <c r="L3246" s="1">
        <v>0</v>
      </c>
      <c r="M3246" s="1"/>
      <c r="N3246" s="2">
        <v>1.3844342888796599</v>
      </c>
      <c r="O3246" s="2">
        <v>0</v>
      </c>
      <c r="P3246" s="16"/>
    </row>
    <row r="3247" spans="1:16" x14ac:dyDescent="0.35">
      <c r="A3247" s="23" t="str">
        <f t="shared" si="102"/>
        <v>08</v>
      </c>
      <c r="B3247" s="23">
        <f t="shared" si="103"/>
        <v>1023422</v>
      </c>
      <c r="C3247" s="6" t="s">
        <v>1373</v>
      </c>
      <c r="D3247" s="7" t="s">
        <v>1096</v>
      </c>
      <c r="E3247" s="7" t="s">
        <v>9</v>
      </c>
      <c r="F3247" s="7" t="s">
        <v>1069</v>
      </c>
      <c r="G3247" s="7" t="s">
        <v>1016</v>
      </c>
      <c r="H3247" s="7" t="s">
        <v>1374</v>
      </c>
      <c r="I3247" s="7" t="s">
        <v>296</v>
      </c>
      <c r="J3247" s="6" t="s">
        <v>553</v>
      </c>
      <c r="K3247" s="1"/>
      <c r="L3247" s="1">
        <v>7875</v>
      </c>
      <c r="M3247" s="1">
        <v>7875</v>
      </c>
      <c r="N3247" s="2"/>
      <c r="O3247" s="2">
        <v>0</v>
      </c>
      <c r="P3247" s="16">
        <v>27.714285714285701</v>
      </c>
    </row>
    <row r="3248" spans="1:16" x14ac:dyDescent="0.35">
      <c r="A3248" s="23" t="str">
        <f t="shared" si="102"/>
        <v>08</v>
      </c>
      <c r="B3248" s="23">
        <f t="shared" si="103"/>
        <v>1030224</v>
      </c>
      <c r="C3248" s="6" t="s">
        <v>1373</v>
      </c>
      <c r="D3248" s="7" t="s">
        <v>1096</v>
      </c>
      <c r="E3248" s="7" t="s">
        <v>9</v>
      </c>
      <c r="F3248" s="7" t="s">
        <v>1089</v>
      </c>
      <c r="G3248" s="7" t="s">
        <v>1049</v>
      </c>
      <c r="H3248" s="7" t="s">
        <v>856</v>
      </c>
      <c r="I3248" s="7" t="s">
        <v>857</v>
      </c>
      <c r="J3248" s="6" t="s">
        <v>659</v>
      </c>
      <c r="K3248" s="1"/>
      <c r="L3248" s="1">
        <v>10525</v>
      </c>
      <c r="M3248" s="1"/>
      <c r="N3248" s="2"/>
      <c r="O3248" s="2">
        <v>2.19002375296912</v>
      </c>
      <c r="P3248" s="16"/>
    </row>
    <row r="3249" spans="1:16" x14ac:dyDescent="0.35">
      <c r="A3249" s="23" t="str">
        <f t="shared" si="102"/>
        <v>08</v>
      </c>
      <c r="B3249" s="23">
        <f t="shared" si="103"/>
        <v>1012805</v>
      </c>
      <c r="C3249" s="6" t="s">
        <v>1373</v>
      </c>
      <c r="D3249" s="7" t="s">
        <v>1096</v>
      </c>
      <c r="E3249" s="7" t="s">
        <v>9</v>
      </c>
      <c r="F3249" s="7" t="s">
        <v>1070</v>
      </c>
      <c r="G3249" s="7" t="s">
        <v>1413</v>
      </c>
      <c r="H3249" s="7" t="s">
        <v>1411</v>
      </c>
      <c r="I3249" s="7" t="s">
        <v>1412</v>
      </c>
      <c r="J3249" s="6" t="s">
        <v>658</v>
      </c>
      <c r="K3249" s="1"/>
      <c r="L3249" s="1">
        <v>24000</v>
      </c>
      <c r="M3249" s="1"/>
      <c r="N3249" s="2"/>
      <c r="O3249" s="2">
        <v>3</v>
      </c>
      <c r="P3249" s="16"/>
    </row>
    <row r="3250" spans="1:16" x14ac:dyDescent="0.35">
      <c r="A3250" s="23" t="str">
        <f t="shared" si="102"/>
        <v>08</v>
      </c>
      <c r="B3250" s="23">
        <f t="shared" si="103"/>
        <v>1030355</v>
      </c>
      <c r="C3250" s="6" t="s">
        <v>1373</v>
      </c>
      <c r="D3250" s="7" t="s">
        <v>1096</v>
      </c>
      <c r="E3250" s="7" t="s">
        <v>9</v>
      </c>
      <c r="F3250" s="7" t="s">
        <v>1092</v>
      </c>
      <c r="G3250" s="7" t="s">
        <v>1055</v>
      </c>
      <c r="H3250" s="7" t="s">
        <v>875</v>
      </c>
      <c r="I3250" s="7" t="s">
        <v>876</v>
      </c>
      <c r="J3250" s="6" t="s">
        <v>659</v>
      </c>
      <c r="K3250" s="1"/>
      <c r="L3250" s="1">
        <v>96000</v>
      </c>
      <c r="M3250" s="1">
        <v>96000</v>
      </c>
      <c r="N3250" s="2"/>
      <c r="O3250" s="2">
        <v>1.17533333333333</v>
      </c>
      <c r="P3250" s="16">
        <v>1.02291666666667</v>
      </c>
    </row>
    <row r="3251" spans="1:16" x14ac:dyDescent="0.35">
      <c r="A3251" s="23" t="str">
        <f t="shared" si="102"/>
        <v>08</v>
      </c>
      <c r="B3251" s="23">
        <f t="shared" si="103"/>
        <v>1012796</v>
      </c>
      <c r="C3251" s="6" t="s">
        <v>1373</v>
      </c>
      <c r="D3251" s="7" t="s">
        <v>1096</v>
      </c>
      <c r="E3251" s="7" t="s">
        <v>10</v>
      </c>
      <c r="F3251" s="7" t="s">
        <v>1068</v>
      </c>
      <c r="G3251" s="7" t="s">
        <v>1192</v>
      </c>
      <c r="H3251" s="7" t="s">
        <v>1190</v>
      </c>
      <c r="I3251" s="7" t="s">
        <v>1191</v>
      </c>
      <c r="J3251" s="6" t="s">
        <v>658</v>
      </c>
      <c r="K3251" s="1">
        <v>40000</v>
      </c>
      <c r="L3251" s="1">
        <v>40000</v>
      </c>
      <c r="M3251" s="1">
        <v>40000</v>
      </c>
      <c r="N3251" s="2">
        <v>1.5339750000000001</v>
      </c>
      <c r="O3251" s="2">
        <v>1.5339750000000001</v>
      </c>
      <c r="P3251" s="16">
        <v>1.5579725124999999</v>
      </c>
    </row>
    <row r="3252" spans="1:16" x14ac:dyDescent="0.35">
      <c r="A3252" s="23" t="str">
        <f t="shared" si="102"/>
        <v>08</v>
      </c>
      <c r="B3252" s="23">
        <f t="shared" si="103"/>
        <v>1012278</v>
      </c>
      <c r="C3252" s="6" t="s">
        <v>1373</v>
      </c>
      <c r="D3252" s="7" t="s">
        <v>1096</v>
      </c>
      <c r="E3252" s="7" t="s">
        <v>10</v>
      </c>
      <c r="F3252" s="7" t="s">
        <v>1068</v>
      </c>
      <c r="G3252" s="7" t="s">
        <v>994</v>
      </c>
      <c r="H3252" s="7" t="s">
        <v>768</v>
      </c>
      <c r="I3252" s="7" t="s">
        <v>769</v>
      </c>
      <c r="J3252" s="6" t="s">
        <v>658</v>
      </c>
      <c r="K3252" s="1">
        <v>72000</v>
      </c>
      <c r="L3252" s="1">
        <v>61560</v>
      </c>
      <c r="M3252" s="1">
        <v>61560</v>
      </c>
      <c r="N3252" s="2">
        <v>2.2776527777777802</v>
      </c>
      <c r="O3252" s="2">
        <v>2.27766406757635</v>
      </c>
      <c r="P3252" s="16">
        <v>2.30270692332684</v>
      </c>
    </row>
    <row r="3253" spans="1:16" x14ac:dyDescent="0.35">
      <c r="A3253" s="23" t="str">
        <f t="shared" si="102"/>
        <v>08</v>
      </c>
      <c r="B3253" s="23">
        <f t="shared" si="103"/>
        <v>1023434</v>
      </c>
      <c r="C3253" s="6" t="s">
        <v>1373</v>
      </c>
      <c r="D3253" s="7" t="s">
        <v>1096</v>
      </c>
      <c r="E3253" s="7" t="s">
        <v>10</v>
      </c>
      <c r="F3253" s="7" t="s">
        <v>1087</v>
      </c>
      <c r="G3253" s="7" t="s">
        <v>1034</v>
      </c>
      <c r="H3253" s="7" t="s">
        <v>1432</v>
      </c>
      <c r="I3253" s="7" t="s">
        <v>255</v>
      </c>
      <c r="J3253" s="6" t="s">
        <v>553</v>
      </c>
      <c r="K3253" s="1"/>
      <c r="L3253" s="1">
        <v>264132</v>
      </c>
      <c r="M3253" s="1">
        <v>360582</v>
      </c>
      <c r="N3253" s="2"/>
      <c r="O3253" s="2">
        <v>0.5</v>
      </c>
      <c r="P3253" s="16">
        <v>0.45534961173880001</v>
      </c>
    </row>
    <row r="3254" spans="1:16" x14ac:dyDescent="0.35">
      <c r="A3254" s="23" t="str">
        <f t="shared" si="102"/>
        <v>08</v>
      </c>
      <c r="B3254" s="23">
        <f t="shared" si="103"/>
        <v>1012764</v>
      </c>
      <c r="C3254" s="6" t="s">
        <v>1373</v>
      </c>
      <c r="D3254" s="7" t="s">
        <v>1096</v>
      </c>
      <c r="E3254" s="7" t="s">
        <v>10</v>
      </c>
      <c r="F3254" s="7" t="s">
        <v>1063</v>
      </c>
      <c r="G3254" s="7" t="s">
        <v>999</v>
      </c>
      <c r="H3254" s="7" t="s">
        <v>849</v>
      </c>
      <c r="I3254" s="7" t="s">
        <v>850</v>
      </c>
      <c r="J3254" s="6" t="s">
        <v>658</v>
      </c>
      <c r="K3254" s="1"/>
      <c r="L3254" s="1"/>
      <c r="M3254" s="1">
        <v>60</v>
      </c>
      <c r="N3254" s="2"/>
      <c r="O3254" s="2"/>
      <c r="P3254" s="16">
        <v>4.3666666666666702E-4</v>
      </c>
    </row>
    <row r="3255" spans="1:16" x14ac:dyDescent="0.35">
      <c r="A3255" s="23" t="str">
        <f t="shared" si="102"/>
        <v>08</v>
      </c>
      <c r="B3255" s="23">
        <f t="shared" si="103"/>
        <v>1030802</v>
      </c>
      <c r="C3255" s="6" t="s">
        <v>1373</v>
      </c>
      <c r="D3255" s="7" t="s">
        <v>1096</v>
      </c>
      <c r="E3255" s="7" t="s">
        <v>10</v>
      </c>
      <c r="F3255" s="7" t="s">
        <v>1063</v>
      </c>
      <c r="G3255" s="7" t="s">
        <v>1063</v>
      </c>
      <c r="H3255" s="7" t="s">
        <v>976</v>
      </c>
      <c r="I3255" s="7" t="s">
        <v>977</v>
      </c>
      <c r="J3255" s="6" t="s">
        <v>659</v>
      </c>
      <c r="K3255" s="1">
        <v>96000</v>
      </c>
      <c r="L3255" s="1">
        <v>96000</v>
      </c>
      <c r="M3255" s="1"/>
      <c r="N3255" s="2">
        <v>1.0016562499999999</v>
      </c>
      <c r="O3255" s="2">
        <v>1.0016562499999999</v>
      </c>
      <c r="P3255" s="16"/>
    </row>
    <row r="3256" spans="1:16" x14ac:dyDescent="0.35">
      <c r="A3256" s="23" t="str">
        <f t="shared" si="102"/>
        <v>08</v>
      </c>
      <c r="B3256" s="23">
        <f t="shared" si="103"/>
        <v>1023409</v>
      </c>
      <c r="C3256" s="6" t="s">
        <v>1373</v>
      </c>
      <c r="D3256" s="7" t="s">
        <v>1096</v>
      </c>
      <c r="E3256" s="7" t="s">
        <v>10</v>
      </c>
      <c r="F3256" s="7" t="s">
        <v>1074</v>
      </c>
      <c r="G3256" s="7" t="s">
        <v>1018</v>
      </c>
      <c r="H3256" s="7" t="s">
        <v>1329</v>
      </c>
      <c r="I3256" s="7" t="s">
        <v>445</v>
      </c>
      <c r="J3256" s="6" t="s">
        <v>553</v>
      </c>
      <c r="K3256" s="1">
        <v>22000</v>
      </c>
      <c r="L3256" s="1">
        <v>22000</v>
      </c>
      <c r="M3256" s="1"/>
      <c r="N3256" s="2">
        <v>7.75</v>
      </c>
      <c r="O3256" s="2">
        <v>7.75</v>
      </c>
      <c r="P3256" s="16"/>
    </row>
    <row r="3257" spans="1:16" x14ac:dyDescent="0.35">
      <c r="A3257" s="23" t="str">
        <f t="shared" si="102"/>
        <v>08</v>
      </c>
      <c r="B3257" s="23">
        <f t="shared" si="103"/>
        <v>1023421</v>
      </c>
      <c r="C3257" s="6" t="s">
        <v>1373</v>
      </c>
      <c r="D3257" s="7" t="s">
        <v>1096</v>
      </c>
      <c r="E3257" s="7" t="s">
        <v>10</v>
      </c>
      <c r="F3257" s="7" t="s">
        <v>1085</v>
      </c>
      <c r="G3257" s="7" t="s">
        <v>1019</v>
      </c>
      <c r="H3257" s="7" t="s">
        <v>1330</v>
      </c>
      <c r="I3257" s="7" t="s">
        <v>492</v>
      </c>
      <c r="J3257" s="6" t="s">
        <v>553</v>
      </c>
      <c r="K3257" s="1">
        <v>24000</v>
      </c>
      <c r="L3257" s="1">
        <v>24000</v>
      </c>
      <c r="M3257" s="1">
        <v>24000</v>
      </c>
      <c r="N3257" s="2">
        <v>4.5507499999999999</v>
      </c>
      <c r="O3257" s="2">
        <v>4.5507499999999999</v>
      </c>
      <c r="P3257" s="16">
        <v>4.5534691541666703</v>
      </c>
    </row>
    <row r="3258" spans="1:16" x14ac:dyDescent="0.35">
      <c r="A3258" s="23" t="str">
        <f t="shared" si="102"/>
        <v>08</v>
      </c>
      <c r="B3258" s="23">
        <f t="shared" si="103"/>
        <v>1021272</v>
      </c>
      <c r="C3258" s="6" t="s">
        <v>1373</v>
      </c>
      <c r="D3258" s="7" t="s">
        <v>1096</v>
      </c>
      <c r="E3258" s="7" t="s">
        <v>10</v>
      </c>
      <c r="F3258" s="7" t="s">
        <v>1080</v>
      </c>
      <c r="G3258" s="7" t="s">
        <v>1030</v>
      </c>
      <c r="H3258" s="7" t="s">
        <v>143</v>
      </c>
      <c r="I3258" s="7" t="s">
        <v>144</v>
      </c>
      <c r="J3258" s="6" t="s">
        <v>553</v>
      </c>
      <c r="K3258" s="1">
        <v>144000</v>
      </c>
      <c r="L3258" s="1">
        <v>120000</v>
      </c>
      <c r="M3258" s="1">
        <v>144000</v>
      </c>
      <c r="N3258" s="2">
        <v>1.1000000000000001</v>
      </c>
      <c r="O3258" s="2">
        <v>1.1000000000000001</v>
      </c>
      <c r="P3258" s="16">
        <v>1.10121905694444</v>
      </c>
    </row>
    <row r="3259" spans="1:16" x14ac:dyDescent="0.35">
      <c r="A3259" s="23" t="str">
        <f t="shared" si="102"/>
        <v>08</v>
      </c>
      <c r="B3259" s="23">
        <f t="shared" si="103"/>
        <v>1021596</v>
      </c>
      <c r="C3259" s="6" t="s">
        <v>1373</v>
      </c>
      <c r="D3259" s="7" t="s">
        <v>1096</v>
      </c>
      <c r="E3259" s="7" t="s">
        <v>10</v>
      </c>
      <c r="F3259" s="7" t="s">
        <v>1080</v>
      </c>
      <c r="G3259" s="7" t="s">
        <v>1031</v>
      </c>
      <c r="H3259" s="7" t="s">
        <v>508</v>
      </c>
      <c r="I3259" s="7" t="s">
        <v>148</v>
      </c>
      <c r="J3259" s="6" t="s">
        <v>553</v>
      </c>
      <c r="K3259" s="1">
        <v>2891</v>
      </c>
      <c r="L3259" s="1">
        <v>2891</v>
      </c>
      <c r="M3259" s="1"/>
      <c r="N3259" s="2">
        <v>0.68004150812867503</v>
      </c>
      <c r="O3259" s="2">
        <v>0.68004150812867503</v>
      </c>
      <c r="P3259" s="16"/>
    </row>
    <row r="3260" spans="1:16" x14ac:dyDescent="0.35">
      <c r="A3260" s="23" t="str">
        <f t="shared" si="102"/>
        <v>08</v>
      </c>
      <c r="B3260" s="23">
        <f t="shared" si="103"/>
        <v>1012725</v>
      </c>
      <c r="C3260" s="6" t="s">
        <v>1373</v>
      </c>
      <c r="D3260" s="7" t="s">
        <v>1096</v>
      </c>
      <c r="E3260" s="7" t="s">
        <v>10</v>
      </c>
      <c r="F3260" s="7" t="s">
        <v>985</v>
      </c>
      <c r="G3260" s="7" t="s">
        <v>985</v>
      </c>
      <c r="H3260" s="7" t="s">
        <v>841</v>
      </c>
      <c r="I3260" s="7" t="s">
        <v>842</v>
      </c>
      <c r="J3260" s="6" t="s">
        <v>658</v>
      </c>
      <c r="K3260" s="1">
        <v>20000</v>
      </c>
      <c r="L3260" s="1">
        <v>20013</v>
      </c>
      <c r="M3260" s="1">
        <v>20012.831999999999</v>
      </c>
      <c r="N3260" s="2">
        <v>4.5582500000000001</v>
      </c>
      <c r="O3260" s="2">
        <v>4.5582871133763101</v>
      </c>
      <c r="P3260" s="16">
        <v>4.4586929675919897</v>
      </c>
    </row>
    <row r="3261" spans="1:16" x14ac:dyDescent="0.35">
      <c r="A3261" s="23" t="str">
        <f t="shared" si="102"/>
        <v>08</v>
      </c>
      <c r="B3261" s="23">
        <f t="shared" si="103"/>
        <v>1021026</v>
      </c>
      <c r="C3261" s="6" t="s">
        <v>1373</v>
      </c>
      <c r="D3261" s="7" t="s">
        <v>1096</v>
      </c>
      <c r="E3261" s="7" t="s">
        <v>10</v>
      </c>
      <c r="F3261" s="7" t="s">
        <v>1078</v>
      </c>
      <c r="G3261" s="7" t="s">
        <v>1009</v>
      </c>
      <c r="H3261" s="7" t="s">
        <v>524</v>
      </c>
      <c r="I3261" s="7" t="s">
        <v>525</v>
      </c>
      <c r="J3261" s="6" t="s">
        <v>553</v>
      </c>
      <c r="K3261" s="1">
        <v>72000</v>
      </c>
      <c r="L3261" s="1">
        <v>72000</v>
      </c>
      <c r="M3261" s="1">
        <v>72005</v>
      </c>
      <c r="N3261" s="2">
        <v>1.2</v>
      </c>
      <c r="O3261" s="2">
        <v>1.2</v>
      </c>
      <c r="P3261" s="16">
        <v>1.1888308048052201</v>
      </c>
    </row>
    <row r="3262" spans="1:16" x14ac:dyDescent="0.35">
      <c r="A3262" s="23" t="str">
        <f t="shared" si="102"/>
        <v>08</v>
      </c>
      <c r="B3262" s="23">
        <f t="shared" si="103"/>
        <v>1021555</v>
      </c>
      <c r="C3262" s="6" t="s">
        <v>1373</v>
      </c>
      <c r="D3262" s="7" t="s">
        <v>1096</v>
      </c>
      <c r="E3262" s="7" t="s">
        <v>10</v>
      </c>
      <c r="F3262" s="7" t="s">
        <v>1078</v>
      </c>
      <c r="G3262" s="7" t="s">
        <v>1009</v>
      </c>
      <c r="H3262" s="7" t="s">
        <v>163</v>
      </c>
      <c r="I3262" s="7" t="s">
        <v>164</v>
      </c>
      <c r="J3262" s="6" t="s">
        <v>553</v>
      </c>
      <c r="K3262" s="1">
        <v>168000</v>
      </c>
      <c r="L3262" s="1">
        <v>168000</v>
      </c>
      <c r="M3262" s="1">
        <v>168013</v>
      </c>
      <c r="N3262" s="2">
        <v>0.65882738095238103</v>
      </c>
      <c r="O3262" s="2">
        <v>0.65882738095238103</v>
      </c>
      <c r="P3262" s="16">
        <v>0.678560435204419</v>
      </c>
    </row>
    <row r="3263" spans="1:16" x14ac:dyDescent="0.35">
      <c r="A3263" s="23" t="str">
        <f t="shared" si="102"/>
        <v>08</v>
      </c>
      <c r="B3263" s="23">
        <f t="shared" si="103"/>
        <v>1021874</v>
      </c>
      <c r="C3263" s="6" t="s">
        <v>1373</v>
      </c>
      <c r="D3263" s="7" t="s">
        <v>1096</v>
      </c>
      <c r="E3263" s="7" t="s">
        <v>10</v>
      </c>
      <c r="F3263" s="7" t="s">
        <v>1078</v>
      </c>
      <c r="G3263" s="7" t="s">
        <v>1009</v>
      </c>
      <c r="H3263" s="7" t="s">
        <v>477</v>
      </c>
      <c r="I3263" s="7" t="s">
        <v>243</v>
      </c>
      <c r="J3263" s="6" t="s">
        <v>553</v>
      </c>
      <c r="K3263" s="1">
        <v>312000</v>
      </c>
      <c r="L3263" s="1">
        <v>312000</v>
      </c>
      <c r="M3263" s="1">
        <v>328326</v>
      </c>
      <c r="N3263" s="2">
        <v>1.34000320512821</v>
      </c>
      <c r="O3263" s="2">
        <v>1.34000320512821</v>
      </c>
      <c r="P3263" s="16">
        <v>1.26866949860809</v>
      </c>
    </row>
    <row r="3264" spans="1:16" x14ac:dyDescent="0.35">
      <c r="A3264" s="23" t="str">
        <f t="shared" si="102"/>
        <v>08</v>
      </c>
      <c r="B3264" s="23">
        <f t="shared" si="103"/>
        <v>1023302</v>
      </c>
      <c r="C3264" s="6" t="s">
        <v>1373</v>
      </c>
      <c r="D3264" s="7" t="s">
        <v>1096</v>
      </c>
      <c r="E3264" s="7" t="s">
        <v>10</v>
      </c>
      <c r="F3264" s="7" t="s">
        <v>1078</v>
      </c>
      <c r="G3264" s="7" t="s">
        <v>1027</v>
      </c>
      <c r="H3264" s="7" t="s">
        <v>490</v>
      </c>
      <c r="I3264" s="7" t="s">
        <v>223</v>
      </c>
      <c r="J3264" s="6" t="s">
        <v>553</v>
      </c>
      <c r="K3264" s="1">
        <v>1580</v>
      </c>
      <c r="L3264" s="1">
        <v>48000</v>
      </c>
      <c r="M3264" s="1">
        <v>48000</v>
      </c>
      <c r="N3264" s="2">
        <v>0.90696202531645598</v>
      </c>
      <c r="O3264" s="2">
        <v>0.92</v>
      </c>
      <c r="P3264" s="16">
        <v>0.91745232916666597</v>
      </c>
    </row>
    <row r="3265" spans="1:16" x14ac:dyDescent="0.35">
      <c r="A3265" s="23" t="str">
        <f t="shared" si="102"/>
        <v>08</v>
      </c>
      <c r="B3265" s="23">
        <f t="shared" si="103"/>
        <v>1022854</v>
      </c>
      <c r="C3265" s="6" t="s">
        <v>1373</v>
      </c>
      <c r="D3265" s="7" t="s">
        <v>1096</v>
      </c>
      <c r="E3265" s="7" t="s">
        <v>10</v>
      </c>
      <c r="F3265" s="7" t="s">
        <v>1084</v>
      </c>
      <c r="G3265" s="7" t="s">
        <v>1017</v>
      </c>
      <c r="H3265" s="7" t="s">
        <v>575</v>
      </c>
      <c r="I3265" s="7" t="s">
        <v>357</v>
      </c>
      <c r="J3265" s="6" t="s">
        <v>553</v>
      </c>
      <c r="K3265" s="1">
        <v>8676</v>
      </c>
      <c r="L3265" s="1">
        <v>0</v>
      </c>
      <c r="M3265" s="1"/>
      <c r="N3265" s="2">
        <v>2.1957123098201898</v>
      </c>
      <c r="O3265" s="2">
        <v>0</v>
      </c>
      <c r="P3265" s="16"/>
    </row>
    <row r="3266" spans="1:16" x14ac:dyDescent="0.35">
      <c r="A3266" s="23" t="str">
        <f t="shared" si="102"/>
        <v>08</v>
      </c>
      <c r="B3266" s="23">
        <f t="shared" si="103"/>
        <v>1020845</v>
      </c>
      <c r="C3266" s="6" t="s">
        <v>1373</v>
      </c>
      <c r="D3266" s="7" t="s">
        <v>1096</v>
      </c>
      <c r="E3266" s="7" t="s">
        <v>10</v>
      </c>
      <c r="F3266" s="7" t="s">
        <v>1075</v>
      </c>
      <c r="G3266" s="7" t="s">
        <v>1011</v>
      </c>
      <c r="H3266" s="7" t="s">
        <v>507</v>
      </c>
      <c r="I3266" s="7" t="s">
        <v>476</v>
      </c>
      <c r="J3266" s="6" t="s">
        <v>553</v>
      </c>
      <c r="K3266" s="1">
        <v>0</v>
      </c>
      <c r="L3266" s="1">
        <v>48000</v>
      </c>
      <c r="M3266" s="1">
        <v>48038.400000000001</v>
      </c>
      <c r="N3266" s="2">
        <v>0</v>
      </c>
      <c r="O3266" s="2">
        <v>3.12</v>
      </c>
      <c r="P3266" s="16">
        <v>3.1207736539934698</v>
      </c>
    </row>
    <row r="3267" spans="1:16" x14ac:dyDescent="0.35">
      <c r="A3267" s="23" t="str">
        <f t="shared" si="102"/>
        <v>08</v>
      </c>
      <c r="B3267" s="23">
        <f t="shared" si="103"/>
        <v>1011074</v>
      </c>
      <c r="C3267" s="6" t="s">
        <v>1373</v>
      </c>
      <c r="D3267" s="7" t="s">
        <v>1096</v>
      </c>
      <c r="E3267" s="7" t="s">
        <v>10</v>
      </c>
      <c r="F3267" s="7" t="s">
        <v>990</v>
      </c>
      <c r="G3267" s="7" t="s">
        <v>990</v>
      </c>
      <c r="H3267" s="7" t="s">
        <v>1407</v>
      </c>
      <c r="I3267" s="7" t="s">
        <v>1408</v>
      </c>
      <c r="J3267" s="6" t="s">
        <v>658</v>
      </c>
      <c r="K3267" s="1"/>
      <c r="L3267" s="1"/>
      <c r="M3267" s="1">
        <v>60</v>
      </c>
      <c r="N3267" s="2"/>
      <c r="O3267" s="2"/>
      <c r="P3267" s="16">
        <v>4.956E-2</v>
      </c>
    </row>
    <row r="3268" spans="1:16" x14ac:dyDescent="0.35">
      <c r="A3268" s="23" t="str">
        <f t="shared" si="102"/>
        <v>08</v>
      </c>
      <c r="B3268" s="23">
        <f t="shared" si="103"/>
        <v>1012300</v>
      </c>
      <c r="C3268" s="6" t="s">
        <v>1373</v>
      </c>
      <c r="D3268" s="7" t="s">
        <v>1096</v>
      </c>
      <c r="E3268" s="7" t="s">
        <v>10</v>
      </c>
      <c r="F3268" s="7" t="s">
        <v>990</v>
      </c>
      <c r="G3268" s="7" t="s">
        <v>990</v>
      </c>
      <c r="H3268" s="7" t="s">
        <v>1160</v>
      </c>
      <c r="I3268" s="7" t="s">
        <v>1161</v>
      </c>
      <c r="J3268" s="6" t="s">
        <v>658</v>
      </c>
      <c r="K3268" s="1"/>
      <c r="L3268" s="1"/>
      <c r="M3268" s="1">
        <v>60</v>
      </c>
      <c r="N3268" s="2"/>
      <c r="O3268" s="2"/>
      <c r="P3268" s="16">
        <v>4.3666666666666702E-4</v>
      </c>
    </row>
    <row r="3269" spans="1:16" x14ac:dyDescent="0.35">
      <c r="A3269" s="23" t="str">
        <f t="shared" ref="A3269:A3332" si="104">MID(C3269,1,2)</f>
        <v>08</v>
      </c>
      <c r="B3269" s="23">
        <f t="shared" ref="B3269:B3332" si="105">+H3269*1</f>
        <v>1030792</v>
      </c>
      <c r="C3269" s="6" t="s">
        <v>1373</v>
      </c>
      <c r="D3269" s="7" t="s">
        <v>1096</v>
      </c>
      <c r="E3269" s="7" t="s">
        <v>10</v>
      </c>
      <c r="F3269" s="7" t="s">
        <v>1090</v>
      </c>
      <c r="G3269" s="7" t="s">
        <v>1060</v>
      </c>
      <c r="H3269" s="7" t="s">
        <v>974</v>
      </c>
      <c r="I3269" s="7" t="s">
        <v>975</v>
      </c>
      <c r="J3269" s="6" t="s">
        <v>659</v>
      </c>
      <c r="K3269" s="1">
        <v>0</v>
      </c>
      <c r="L3269" s="1">
        <v>72000</v>
      </c>
      <c r="M3269" s="1">
        <v>48000</v>
      </c>
      <c r="N3269" s="2">
        <v>0</v>
      </c>
      <c r="O3269" s="2">
        <v>10.18</v>
      </c>
      <c r="P3269" s="16">
        <v>7.2230775833333301</v>
      </c>
    </row>
    <row r="3270" spans="1:16" x14ac:dyDescent="0.35">
      <c r="A3270" s="23" t="str">
        <f t="shared" si="104"/>
        <v>08</v>
      </c>
      <c r="B3270" s="23">
        <f t="shared" si="105"/>
        <v>1030327</v>
      </c>
      <c r="C3270" s="6" t="s">
        <v>1373</v>
      </c>
      <c r="D3270" s="7" t="s">
        <v>1096</v>
      </c>
      <c r="E3270" s="7" t="s">
        <v>10</v>
      </c>
      <c r="F3270" s="7" t="s">
        <v>1090</v>
      </c>
      <c r="G3270" s="7" t="s">
        <v>1052</v>
      </c>
      <c r="H3270" s="7" t="s">
        <v>869</v>
      </c>
      <c r="I3270" s="7" t="s">
        <v>870</v>
      </c>
      <c r="J3270" s="6" t="s">
        <v>659</v>
      </c>
      <c r="K3270" s="1">
        <v>24000</v>
      </c>
      <c r="L3270" s="1">
        <v>20000</v>
      </c>
      <c r="M3270" s="1">
        <v>24010</v>
      </c>
      <c r="N3270" s="2">
        <v>12.4542916666667</v>
      </c>
      <c r="O3270" s="2">
        <v>12.4543</v>
      </c>
      <c r="P3270" s="16">
        <v>12.4778651645148</v>
      </c>
    </row>
    <row r="3271" spans="1:16" x14ac:dyDescent="0.35">
      <c r="A3271" s="23" t="str">
        <f t="shared" si="104"/>
        <v>08</v>
      </c>
      <c r="B3271" s="23">
        <f t="shared" si="105"/>
        <v>1030337</v>
      </c>
      <c r="C3271" s="6" t="s">
        <v>1373</v>
      </c>
      <c r="D3271" s="7" t="s">
        <v>1096</v>
      </c>
      <c r="E3271" s="7" t="s">
        <v>10</v>
      </c>
      <c r="F3271" s="7" t="s">
        <v>1090</v>
      </c>
      <c r="G3271" s="7" t="s">
        <v>1052</v>
      </c>
      <c r="H3271" s="7" t="s">
        <v>873</v>
      </c>
      <c r="I3271" s="7" t="s">
        <v>874</v>
      </c>
      <c r="J3271" s="6" t="s">
        <v>659</v>
      </c>
      <c r="K3271" s="1">
        <v>272000</v>
      </c>
      <c r="L3271" s="1">
        <v>240000</v>
      </c>
      <c r="M3271" s="1">
        <v>264000</v>
      </c>
      <c r="N3271" s="2">
        <v>11.958525735294099</v>
      </c>
      <c r="O3271" s="2">
        <v>11.818</v>
      </c>
      <c r="P3271" s="16">
        <v>11.9749136382576</v>
      </c>
    </row>
    <row r="3272" spans="1:16" x14ac:dyDescent="0.35">
      <c r="A3272" s="23" t="str">
        <f t="shared" si="104"/>
        <v>08</v>
      </c>
      <c r="B3272" s="23">
        <f t="shared" si="105"/>
        <v>1012534</v>
      </c>
      <c r="C3272" s="6" t="s">
        <v>1373</v>
      </c>
      <c r="D3272" s="7" t="s">
        <v>1096</v>
      </c>
      <c r="E3272" s="7" t="s">
        <v>10</v>
      </c>
      <c r="F3272" s="7" t="s">
        <v>1073</v>
      </c>
      <c r="G3272" s="7" t="s">
        <v>998</v>
      </c>
      <c r="H3272" s="7" t="s">
        <v>815</v>
      </c>
      <c r="I3272" s="7" t="s">
        <v>816</v>
      </c>
      <c r="J3272" s="6" t="s">
        <v>658</v>
      </c>
      <c r="K3272" s="1">
        <v>308400</v>
      </c>
      <c r="L3272" s="1">
        <v>200000</v>
      </c>
      <c r="M3272" s="1"/>
      <c r="N3272" s="2">
        <v>2.5299999999999998</v>
      </c>
      <c r="O3272" s="2">
        <v>2.5299999999999998</v>
      </c>
      <c r="P3272" s="16"/>
    </row>
    <row r="3273" spans="1:16" x14ac:dyDescent="0.35">
      <c r="A3273" s="23" t="str">
        <f t="shared" si="104"/>
        <v>08</v>
      </c>
      <c r="B3273" s="23">
        <f t="shared" si="105"/>
        <v>1011127</v>
      </c>
      <c r="C3273" s="6" t="s">
        <v>1373</v>
      </c>
      <c r="D3273" s="7" t="s">
        <v>1096</v>
      </c>
      <c r="E3273" s="7" t="s">
        <v>10</v>
      </c>
      <c r="F3273" s="7" t="s">
        <v>1066</v>
      </c>
      <c r="G3273" s="7" t="s">
        <v>982</v>
      </c>
      <c r="H3273" s="7" t="s">
        <v>677</v>
      </c>
      <c r="I3273" s="7" t="s">
        <v>678</v>
      </c>
      <c r="J3273" s="6" t="s">
        <v>658</v>
      </c>
      <c r="K3273" s="1">
        <v>1357415</v>
      </c>
      <c r="L3273" s="1">
        <v>1368000</v>
      </c>
      <c r="M3273" s="1">
        <v>1048680</v>
      </c>
      <c r="N3273" s="2">
        <v>3.8641727106301298</v>
      </c>
      <c r="O3273" s="2">
        <v>3.5600007309941502</v>
      </c>
      <c r="P3273" s="16">
        <v>3.4531228834344101</v>
      </c>
    </row>
    <row r="3274" spans="1:16" x14ac:dyDescent="0.35">
      <c r="A3274" s="23" t="str">
        <f t="shared" si="104"/>
        <v>08</v>
      </c>
      <c r="B3274" s="23">
        <f t="shared" si="105"/>
        <v>1011614</v>
      </c>
      <c r="C3274" s="6" t="s">
        <v>1373</v>
      </c>
      <c r="D3274" s="7" t="s">
        <v>1096</v>
      </c>
      <c r="E3274" s="7" t="s">
        <v>10</v>
      </c>
      <c r="F3274" s="7" t="s">
        <v>1066</v>
      </c>
      <c r="G3274" s="7" t="s">
        <v>982</v>
      </c>
      <c r="H3274" s="7" t="s">
        <v>1156</v>
      </c>
      <c r="I3274" s="7" t="s">
        <v>1157</v>
      </c>
      <c r="J3274" s="6" t="s">
        <v>658</v>
      </c>
      <c r="K3274" s="1">
        <v>49348</v>
      </c>
      <c r="L3274" s="1">
        <v>41069</v>
      </c>
      <c r="M3274" s="1">
        <v>41068.959999999999</v>
      </c>
      <c r="N3274" s="2">
        <v>4.1121018075707196</v>
      </c>
      <c r="O3274" s="2">
        <v>4.1121040200637999</v>
      </c>
      <c r="P3274" s="16">
        <v>3.4360320105500599</v>
      </c>
    </row>
    <row r="3275" spans="1:16" x14ac:dyDescent="0.35">
      <c r="A3275" s="23" t="str">
        <f t="shared" si="104"/>
        <v>08</v>
      </c>
      <c r="B3275" s="23">
        <f t="shared" si="105"/>
        <v>1023219</v>
      </c>
      <c r="C3275" s="6" t="s">
        <v>1373</v>
      </c>
      <c r="D3275" s="7" t="s">
        <v>1096</v>
      </c>
      <c r="E3275" s="7" t="s">
        <v>10</v>
      </c>
      <c r="F3275" s="7" t="s">
        <v>1086</v>
      </c>
      <c r="G3275" s="7" t="s">
        <v>1041</v>
      </c>
      <c r="H3275" s="7" t="s">
        <v>639</v>
      </c>
      <c r="I3275" s="7" t="s">
        <v>247</v>
      </c>
      <c r="J3275" s="6" t="s">
        <v>553</v>
      </c>
      <c r="K3275" s="1"/>
      <c r="L3275" s="1">
        <v>24000</v>
      </c>
      <c r="M3275" s="1">
        <v>24000</v>
      </c>
      <c r="N3275" s="2"/>
      <c r="O3275" s="2">
        <v>1.02</v>
      </c>
      <c r="P3275" s="16">
        <v>1.02197049583333</v>
      </c>
    </row>
    <row r="3276" spans="1:16" x14ac:dyDescent="0.35">
      <c r="A3276" s="23" t="str">
        <f t="shared" si="104"/>
        <v>08</v>
      </c>
      <c r="B3276" s="23">
        <f t="shared" si="105"/>
        <v>1023324</v>
      </c>
      <c r="C3276" s="6" t="s">
        <v>1373</v>
      </c>
      <c r="D3276" s="7" t="s">
        <v>1096</v>
      </c>
      <c r="E3276" s="7" t="s">
        <v>10</v>
      </c>
      <c r="F3276" s="7" t="s">
        <v>1076</v>
      </c>
      <c r="G3276" s="7" t="s">
        <v>1022</v>
      </c>
      <c r="H3276" s="7" t="s">
        <v>613</v>
      </c>
      <c r="I3276" s="7" t="s">
        <v>149</v>
      </c>
      <c r="J3276" s="6" t="s">
        <v>553</v>
      </c>
      <c r="K3276" s="1">
        <v>420229</v>
      </c>
      <c r="L3276" s="1">
        <v>408000</v>
      </c>
      <c r="M3276" s="1">
        <v>264020</v>
      </c>
      <c r="N3276" s="2">
        <v>2.8500008328792199</v>
      </c>
      <c r="O3276" s="2">
        <v>2.85</v>
      </c>
      <c r="P3276" s="16">
        <v>2.8527092368002398</v>
      </c>
    </row>
    <row r="3277" spans="1:16" x14ac:dyDescent="0.35">
      <c r="A3277" s="23" t="str">
        <f t="shared" si="104"/>
        <v>08</v>
      </c>
      <c r="B3277" s="23">
        <f t="shared" si="105"/>
        <v>1023432</v>
      </c>
      <c r="C3277" s="6" t="s">
        <v>1373</v>
      </c>
      <c r="D3277" s="7" t="s">
        <v>1096</v>
      </c>
      <c r="E3277" s="7" t="s">
        <v>10</v>
      </c>
      <c r="F3277" s="7" t="s">
        <v>1076</v>
      </c>
      <c r="G3277" s="7" t="s">
        <v>1022</v>
      </c>
      <c r="H3277" s="7" t="s">
        <v>1431</v>
      </c>
      <c r="I3277" s="7" t="s">
        <v>503</v>
      </c>
      <c r="J3277" s="6" t="s">
        <v>553</v>
      </c>
      <c r="K3277" s="1"/>
      <c r="L3277" s="1">
        <v>24000</v>
      </c>
      <c r="M3277" s="1">
        <v>24000</v>
      </c>
      <c r="N3277" s="2"/>
      <c r="O3277" s="2">
        <v>2.8</v>
      </c>
      <c r="P3277" s="16">
        <v>2.6477756000000001</v>
      </c>
    </row>
    <row r="3278" spans="1:16" x14ac:dyDescent="0.35">
      <c r="A3278" s="23" t="str">
        <f t="shared" si="104"/>
        <v>08</v>
      </c>
      <c r="B3278" s="23">
        <f t="shared" si="105"/>
        <v>1022115</v>
      </c>
      <c r="C3278" s="6" t="s">
        <v>1373</v>
      </c>
      <c r="D3278" s="7" t="s">
        <v>1096</v>
      </c>
      <c r="E3278" s="7" t="s">
        <v>10</v>
      </c>
      <c r="F3278" s="7" t="s">
        <v>1079</v>
      </c>
      <c r="G3278" s="7" t="s">
        <v>1040</v>
      </c>
      <c r="H3278" s="7" t="s">
        <v>464</v>
      </c>
      <c r="I3278" s="7" t="s">
        <v>465</v>
      </c>
      <c r="J3278" s="6" t="s">
        <v>553</v>
      </c>
      <c r="K3278" s="1"/>
      <c r="L3278" s="1">
        <v>24000</v>
      </c>
      <c r="M3278" s="1">
        <v>24000</v>
      </c>
      <c r="N3278" s="2"/>
      <c r="O3278" s="2">
        <v>2.06</v>
      </c>
      <c r="P3278" s="16">
        <v>2.2031350000000001</v>
      </c>
    </row>
    <row r="3279" spans="1:16" x14ac:dyDescent="0.35">
      <c r="A3279" s="23" t="str">
        <f t="shared" si="104"/>
        <v>08</v>
      </c>
      <c r="B3279" s="23">
        <f t="shared" si="105"/>
        <v>1021020</v>
      </c>
      <c r="C3279" s="6" t="s">
        <v>1373</v>
      </c>
      <c r="D3279" s="7" t="s">
        <v>1096</v>
      </c>
      <c r="E3279" s="7" t="s">
        <v>10</v>
      </c>
      <c r="F3279" s="7" t="s">
        <v>1079</v>
      </c>
      <c r="G3279" s="7" t="s">
        <v>1007</v>
      </c>
      <c r="H3279" s="7" t="s">
        <v>105</v>
      </c>
      <c r="I3279" s="7" t="s">
        <v>478</v>
      </c>
      <c r="J3279" s="6" t="s">
        <v>553</v>
      </c>
      <c r="K3279" s="1">
        <v>72000</v>
      </c>
      <c r="L3279" s="1">
        <v>72000</v>
      </c>
      <c r="M3279" s="1">
        <v>72000</v>
      </c>
      <c r="N3279" s="2">
        <v>1.77</v>
      </c>
      <c r="O3279" s="2">
        <v>1.77</v>
      </c>
      <c r="P3279" s="16">
        <v>1.77343822777778</v>
      </c>
    </row>
    <row r="3280" spans="1:16" x14ac:dyDescent="0.35">
      <c r="A3280" s="23" t="str">
        <f t="shared" si="104"/>
        <v>08</v>
      </c>
      <c r="B3280" s="23">
        <f t="shared" si="105"/>
        <v>1023319</v>
      </c>
      <c r="C3280" s="6" t="s">
        <v>1373</v>
      </c>
      <c r="D3280" s="7" t="s">
        <v>1096</v>
      </c>
      <c r="E3280" s="7" t="s">
        <v>10</v>
      </c>
      <c r="F3280" s="7" t="s">
        <v>1081</v>
      </c>
      <c r="G3280" s="7" t="s">
        <v>1010</v>
      </c>
      <c r="H3280" s="7" t="s">
        <v>534</v>
      </c>
      <c r="I3280" s="7" t="s">
        <v>535</v>
      </c>
      <c r="J3280" s="6" t="s">
        <v>553</v>
      </c>
      <c r="K3280" s="1">
        <v>24000</v>
      </c>
      <c r="L3280" s="1">
        <v>24000</v>
      </c>
      <c r="M3280" s="1">
        <v>24000</v>
      </c>
      <c r="N3280" s="2">
        <v>1.7199583333333299</v>
      </c>
      <c r="O3280" s="2">
        <v>1.7199583333333299</v>
      </c>
      <c r="P3280" s="16">
        <v>1.72218784166667</v>
      </c>
    </row>
    <row r="3281" spans="1:16" x14ac:dyDescent="0.35">
      <c r="A3281" s="23" t="str">
        <f t="shared" si="104"/>
        <v>08</v>
      </c>
      <c r="B3281" s="23">
        <f t="shared" si="105"/>
        <v>1023343</v>
      </c>
      <c r="C3281" s="6" t="s">
        <v>1373</v>
      </c>
      <c r="D3281" s="7" t="s">
        <v>1096</v>
      </c>
      <c r="E3281" s="7" t="s">
        <v>10</v>
      </c>
      <c r="F3281" s="7" t="s">
        <v>1081</v>
      </c>
      <c r="G3281" s="7" t="s">
        <v>1010</v>
      </c>
      <c r="H3281" s="7" t="s">
        <v>578</v>
      </c>
      <c r="I3281" s="7" t="s">
        <v>579</v>
      </c>
      <c r="J3281" s="6" t="s">
        <v>553</v>
      </c>
      <c r="K3281" s="1">
        <v>144000</v>
      </c>
      <c r="L3281" s="1">
        <v>144000</v>
      </c>
      <c r="M3281" s="1">
        <v>144010</v>
      </c>
      <c r="N3281" s="2">
        <v>1.35</v>
      </c>
      <c r="O3281" s="2">
        <v>1.35</v>
      </c>
      <c r="P3281" s="16">
        <v>1.34664533504618</v>
      </c>
    </row>
    <row r="3282" spans="1:16" x14ac:dyDescent="0.35">
      <c r="A3282" s="23" t="str">
        <f t="shared" si="104"/>
        <v>08</v>
      </c>
      <c r="B3282" s="23">
        <f t="shared" si="105"/>
        <v>1023375</v>
      </c>
      <c r="C3282" s="6" t="s">
        <v>1373</v>
      </c>
      <c r="D3282" s="7" t="s">
        <v>1096</v>
      </c>
      <c r="E3282" s="7" t="s">
        <v>10</v>
      </c>
      <c r="F3282" s="7" t="s">
        <v>1069</v>
      </c>
      <c r="G3282" s="7" t="s">
        <v>1016</v>
      </c>
      <c r="H3282" s="7" t="s">
        <v>588</v>
      </c>
      <c r="I3282" s="7" t="s">
        <v>589</v>
      </c>
      <c r="J3282" s="6" t="s">
        <v>553</v>
      </c>
      <c r="K3282" s="1">
        <v>24000</v>
      </c>
      <c r="L3282" s="1">
        <v>12012</v>
      </c>
      <c r="M3282" s="1">
        <v>12012</v>
      </c>
      <c r="N3282" s="2">
        <v>1.58</v>
      </c>
      <c r="O3282" s="2">
        <v>1.58000333000333</v>
      </c>
      <c r="P3282" s="16">
        <v>1.6328036963037</v>
      </c>
    </row>
    <row r="3283" spans="1:16" x14ac:dyDescent="0.35">
      <c r="A3283" s="23" t="str">
        <f t="shared" si="104"/>
        <v>08</v>
      </c>
      <c r="B3283" s="23">
        <f t="shared" si="105"/>
        <v>1022907</v>
      </c>
      <c r="C3283" s="6" t="s">
        <v>1373</v>
      </c>
      <c r="D3283" s="7" t="s">
        <v>1096</v>
      </c>
      <c r="E3283" s="7" t="s">
        <v>10</v>
      </c>
      <c r="F3283" s="7" t="s">
        <v>1069</v>
      </c>
      <c r="G3283" s="7" t="s">
        <v>1026</v>
      </c>
      <c r="H3283" s="7" t="s">
        <v>528</v>
      </c>
      <c r="I3283" s="7" t="s">
        <v>529</v>
      </c>
      <c r="J3283" s="6" t="s">
        <v>553</v>
      </c>
      <c r="K3283" s="1">
        <v>96000</v>
      </c>
      <c r="L3283" s="1">
        <v>96000</v>
      </c>
      <c r="M3283" s="1"/>
      <c r="N3283" s="2">
        <v>0.44</v>
      </c>
      <c r="O3283" s="2">
        <v>0.44</v>
      </c>
      <c r="P3283" s="16"/>
    </row>
    <row r="3284" spans="1:16" x14ac:dyDescent="0.35">
      <c r="A3284" s="23" t="str">
        <f t="shared" si="104"/>
        <v>08</v>
      </c>
      <c r="B3284" s="23">
        <f t="shared" si="105"/>
        <v>1023218</v>
      </c>
      <c r="C3284" s="6" t="s">
        <v>1373</v>
      </c>
      <c r="D3284" s="7" t="s">
        <v>1096</v>
      </c>
      <c r="E3284" s="7" t="s">
        <v>10</v>
      </c>
      <c r="F3284" s="7" t="s">
        <v>1069</v>
      </c>
      <c r="G3284" s="7" t="s">
        <v>1026</v>
      </c>
      <c r="H3284" s="7" t="s">
        <v>1202</v>
      </c>
      <c r="I3284" s="7" t="s">
        <v>1203</v>
      </c>
      <c r="J3284" s="6" t="s">
        <v>553</v>
      </c>
      <c r="K3284" s="1">
        <v>120000</v>
      </c>
      <c r="L3284" s="1">
        <v>120000</v>
      </c>
      <c r="M3284" s="1">
        <v>120000</v>
      </c>
      <c r="N3284" s="2">
        <v>1.43</v>
      </c>
      <c r="O3284" s="2">
        <v>1.43</v>
      </c>
      <c r="P3284" s="16">
        <v>0.92760700416666597</v>
      </c>
    </row>
    <row r="3285" spans="1:16" x14ac:dyDescent="0.35">
      <c r="A3285" s="23" t="str">
        <f t="shared" si="104"/>
        <v>08</v>
      </c>
      <c r="B3285" s="23">
        <f t="shared" si="105"/>
        <v>1030658</v>
      </c>
      <c r="C3285" s="6" t="s">
        <v>1373</v>
      </c>
      <c r="D3285" s="7" t="s">
        <v>1096</v>
      </c>
      <c r="E3285" s="7" t="s">
        <v>10</v>
      </c>
      <c r="F3285" s="7" t="s">
        <v>1093</v>
      </c>
      <c r="G3285" s="7" t="s">
        <v>1059</v>
      </c>
      <c r="H3285" s="7" t="s">
        <v>925</v>
      </c>
      <c r="I3285" s="7" t="s">
        <v>926</v>
      </c>
      <c r="J3285" s="6" t="s">
        <v>659</v>
      </c>
      <c r="K3285" s="1">
        <v>216000</v>
      </c>
      <c r="L3285" s="1">
        <v>216156</v>
      </c>
      <c r="M3285" s="1">
        <v>216156.24</v>
      </c>
      <c r="N3285" s="2">
        <v>4.0259490740740702</v>
      </c>
      <c r="O3285" s="2">
        <v>4.02594885175521</v>
      </c>
      <c r="P3285" s="16">
        <v>3.9091533647143399</v>
      </c>
    </row>
    <row r="3286" spans="1:16" x14ac:dyDescent="0.35">
      <c r="A3286" s="23" t="str">
        <f t="shared" si="104"/>
        <v>08</v>
      </c>
      <c r="B3286" s="23">
        <f t="shared" si="105"/>
        <v>1030816</v>
      </c>
      <c r="C3286" s="6" t="s">
        <v>1373</v>
      </c>
      <c r="D3286" s="7" t="s">
        <v>1096</v>
      </c>
      <c r="E3286" s="7" t="s">
        <v>11</v>
      </c>
      <c r="F3286" s="7" t="s">
        <v>1068</v>
      </c>
      <c r="G3286" s="7" t="s">
        <v>994</v>
      </c>
      <c r="H3286" s="7" t="s">
        <v>1377</v>
      </c>
      <c r="I3286" s="7" t="s">
        <v>872</v>
      </c>
      <c r="J3286" s="6" t="s">
        <v>659</v>
      </c>
      <c r="K3286" s="1"/>
      <c r="L3286" s="1">
        <v>15280</v>
      </c>
      <c r="M3286" s="1"/>
      <c r="N3286" s="2"/>
      <c r="O3286" s="2">
        <v>1.58998691099476</v>
      </c>
      <c r="P3286" s="16"/>
    </row>
    <row r="3287" spans="1:16" x14ac:dyDescent="0.35">
      <c r="A3287" s="23" t="str">
        <f t="shared" si="104"/>
        <v>08</v>
      </c>
      <c r="B3287" s="23">
        <f t="shared" si="105"/>
        <v>1023111</v>
      </c>
      <c r="C3287" s="6" t="s">
        <v>1373</v>
      </c>
      <c r="D3287" s="7" t="s">
        <v>1096</v>
      </c>
      <c r="E3287" s="7" t="s">
        <v>11</v>
      </c>
      <c r="F3287" s="7" t="s">
        <v>1078</v>
      </c>
      <c r="G3287" s="7" t="s">
        <v>1021</v>
      </c>
      <c r="H3287" s="7" t="s">
        <v>418</v>
      </c>
      <c r="I3287" s="7" t="s">
        <v>419</v>
      </c>
      <c r="J3287" s="6" t="s">
        <v>553</v>
      </c>
      <c r="K3287" s="1"/>
      <c r="L3287" s="1">
        <v>10354</v>
      </c>
      <c r="M3287" s="1"/>
      <c r="N3287" s="2"/>
      <c r="O3287" s="2">
        <v>1.09001352134441</v>
      </c>
      <c r="P3287" s="16"/>
    </row>
    <row r="3288" spans="1:16" x14ac:dyDescent="0.35">
      <c r="A3288" s="23" t="str">
        <f t="shared" si="104"/>
        <v>08</v>
      </c>
      <c r="B3288" s="23">
        <f t="shared" si="105"/>
        <v>1012362</v>
      </c>
      <c r="C3288" s="6" t="s">
        <v>1373</v>
      </c>
      <c r="D3288" s="7" t="s">
        <v>1096</v>
      </c>
      <c r="E3288" s="7" t="s">
        <v>11</v>
      </c>
      <c r="F3288" s="7" t="s">
        <v>1065</v>
      </c>
      <c r="G3288" s="7" t="s">
        <v>989</v>
      </c>
      <c r="H3288" s="7" t="s">
        <v>774</v>
      </c>
      <c r="I3288" s="7" t="s">
        <v>775</v>
      </c>
      <c r="J3288" s="6" t="s">
        <v>658</v>
      </c>
      <c r="K3288" s="1">
        <v>0</v>
      </c>
      <c r="L3288" s="1">
        <v>11250</v>
      </c>
      <c r="M3288" s="1"/>
      <c r="N3288" s="2">
        <v>0</v>
      </c>
      <c r="O3288" s="2">
        <v>0</v>
      </c>
      <c r="P3288" s="16"/>
    </row>
    <row r="3289" spans="1:16" x14ac:dyDescent="0.35">
      <c r="A3289" s="23" t="str">
        <f t="shared" si="104"/>
        <v>08</v>
      </c>
      <c r="B3289" s="23">
        <f t="shared" si="105"/>
        <v>1030542</v>
      </c>
      <c r="C3289" s="6" t="s">
        <v>1373</v>
      </c>
      <c r="D3289" s="7" t="s">
        <v>1096</v>
      </c>
      <c r="E3289" s="7" t="s">
        <v>11</v>
      </c>
      <c r="F3289" s="7" t="s">
        <v>1090</v>
      </c>
      <c r="G3289" s="7" t="s">
        <v>1052</v>
      </c>
      <c r="H3289" s="7" t="s">
        <v>915</v>
      </c>
      <c r="I3289" s="7" t="s">
        <v>916</v>
      </c>
      <c r="J3289" s="6" t="s">
        <v>659</v>
      </c>
      <c r="K3289" s="1"/>
      <c r="L3289" s="1">
        <v>72000</v>
      </c>
      <c r="M3289" s="1"/>
      <c r="N3289" s="2"/>
      <c r="O3289" s="2">
        <v>8</v>
      </c>
      <c r="P3289" s="16"/>
    </row>
    <row r="3290" spans="1:16" x14ac:dyDescent="0.35">
      <c r="A3290" s="23" t="str">
        <f t="shared" si="104"/>
        <v>08</v>
      </c>
      <c r="B3290" s="23">
        <f t="shared" si="105"/>
        <v>1030720</v>
      </c>
      <c r="C3290" s="6" t="s">
        <v>1373</v>
      </c>
      <c r="D3290" s="7" t="s">
        <v>1096</v>
      </c>
      <c r="E3290" s="7" t="s">
        <v>11</v>
      </c>
      <c r="F3290" s="7" t="s">
        <v>1081</v>
      </c>
      <c r="G3290" s="7" t="s">
        <v>1050</v>
      </c>
      <c r="H3290" s="7" t="s">
        <v>942</v>
      </c>
      <c r="I3290" s="7" t="s">
        <v>943</v>
      </c>
      <c r="J3290" s="6" t="s">
        <v>659</v>
      </c>
      <c r="K3290" s="1"/>
      <c r="L3290" s="1">
        <v>24000</v>
      </c>
      <c r="M3290" s="1"/>
      <c r="N3290" s="2"/>
      <c r="O3290" s="2">
        <v>0.72</v>
      </c>
      <c r="P3290" s="16"/>
    </row>
    <row r="3291" spans="1:16" x14ac:dyDescent="0.35">
      <c r="A3291" s="23" t="str">
        <f t="shared" si="104"/>
        <v>08</v>
      </c>
      <c r="B3291" s="23">
        <f t="shared" si="105"/>
        <v>1011290</v>
      </c>
      <c r="C3291" s="6" t="s">
        <v>1373</v>
      </c>
      <c r="D3291" s="7" t="s">
        <v>1096</v>
      </c>
      <c r="E3291" s="7" t="s">
        <v>11</v>
      </c>
      <c r="F3291" s="7" t="s">
        <v>1069</v>
      </c>
      <c r="G3291" s="7" t="s">
        <v>986</v>
      </c>
      <c r="H3291" s="7" t="s">
        <v>685</v>
      </c>
      <c r="I3291" s="7" t="s">
        <v>686</v>
      </c>
      <c r="J3291" s="6" t="s">
        <v>658</v>
      </c>
      <c r="K3291" s="1"/>
      <c r="L3291" s="1">
        <v>24000</v>
      </c>
      <c r="M3291" s="1"/>
      <c r="N3291" s="2"/>
      <c r="O3291" s="2">
        <v>0.57999999999999996</v>
      </c>
      <c r="P3291" s="16"/>
    </row>
    <row r="3292" spans="1:16" x14ac:dyDescent="0.35">
      <c r="A3292" s="23" t="str">
        <f t="shared" si="104"/>
        <v>08</v>
      </c>
      <c r="B3292" s="23">
        <f t="shared" si="105"/>
        <v>1030791</v>
      </c>
      <c r="C3292" s="6" t="s">
        <v>1373</v>
      </c>
      <c r="D3292" s="7" t="s">
        <v>1096</v>
      </c>
      <c r="E3292" s="7" t="s">
        <v>11</v>
      </c>
      <c r="F3292" s="7" t="s">
        <v>1089</v>
      </c>
      <c r="G3292" s="7" t="s">
        <v>1049</v>
      </c>
      <c r="H3292" s="7" t="s">
        <v>1272</v>
      </c>
      <c r="I3292" s="7" t="s">
        <v>1273</v>
      </c>
      <c r="J3292" s="6" t="s">
        <v>659</v>
      </c>
      <c r="K3292" s="1"/>
      <c r="L3292" s="1">
        <v>5000</v>
      </c>
      <c r="M3292" s="1"/>
      <c r="N3292" s="2"/>
      <c r="O3292" s="2">
        <v>2.4300000000000002</v>
      </c>
      <c r="P3292" s="16"/>
    </row>
    <row r="3293" spans="1:16" x14ac:dyDescent="0.35">
      <c r="A3293" s="23" t="str">
        <f t="shared" si="104"/>
        <v>08</v>
      </c>
      <c r="B3293" s="23">
        <f t="shared" si="105"/>
        <v>1030817</v>
      </c>
      <c r="C3293" s="6" t="s">
        <v>1373</v>
      </c>
      <c r="D3293" s="7" t="s">
        <v>1096</v>
      </c>
      <c r="E3293" s="7" t="s">
        <v>11</v>
      </c>
      <c r="F3293" s="7" t="s">
        <v>1089</v>
      </c>
      <c r="G3293" s="7" t="s">
        <v>1049</v>
      </c>
      <c r="H3293" s="7" t="s">
        <v>1362</v>
      </c>
      <c r="I3293" s="7" t="s">
        <v>857</v>
      </c>
      <c r="J3293" s="6" t="s">
        <v>659</v>
      </c>
      <c r="K3293" s="1"/>
      <c r="L3293" s="1">
        <v>3720</v>
      </c>
      <c r="M3293" s="1"/>
      <c r="N3293" s="2"/>
      <c r="O3293" s="2">
        <v>0</v>
      </c>
      <c r="P3293" s="16"/>
    </row>
    <row r="3294" spans="1:16" x14ac:dyDescent="0.35">
      <c r="A3294" s="23" t="str">
        <f t="shared" si="104"/>
        <v>08</v>
      </c>
      <c r="B3294" s="23">
        <f t="shared" si="105"/>
        <v>1030812</v>
      </c>
      <c r="C3294" s="6" t="s">
        <v>1373</v>
      </c>
      <c r="D3294" s="7" t="s">
        <v>1096</v>
      </c>
      <c r="E3294" s="7" t="s">
        <v>11</v>
      </c>
      <c r="F3294" s="7" t="s">
        <v>1093</v>
      </c>
      <c r="G3294" s="7" t="s">
        <v>1059</v>
      </c>
      <c r="H3294" s="7" t="s">
        <v>1375</v>
      </c>
      <c r="I3294" s="7" t="s">
        <v>1376</v>
      </c>
      <c r="J3294" s="6" t="s">
        <v>659</v>
      </c>
      <c r="K3294" s="1"/>
      <c r="L3294" s="1">
        <v>24000</v>
      </c>
      <c r="M3294" s="1"/>
      <c r="N3294" s="2"/>
      <c r="O3294" s="2">
        <v>4.4366666666666701</v>
      </c>
      <c r="P3294" s="16"/>
    </row>
    <row r="3295" spans="1:16" x14ac:dyDescent="0.35">
      <c r="A3295" s="23" t="str">
        <f t="shared" si="104"/>
        <v>08</v>
      </c>
      <c r="B3295" s="23">
        <f t="shared" si="105"/>
        <v>1011586</v>
      </c>
      <c r="C3295" s="6" t="s">
        <v>1373</v>
      </c>
      <c r="D3295" s="7" t="s">
        <v>1096</v>
      </c>
      <c r="E3295" s="7" t="s">
        <v>14</v>
      </c>
      <c r="F3295" s="7" t="s">
        <v>1068</v>
      </c>
      <c r="G3295" s="7" t="s">
        <v>992</v>
      </c>
      <c r="H3295" s="7" t="s">
        <v>700</v>
      </c>
      <c r="I3295" s="7" t="s">
        <v>701</v>
      </c>
      <c r="J3295" s="6" t="s">
        <v>658</v>
      </c>
      <c r="K3295" s="1">
        <v>149355</v>
      </c>
      <c r="L3295" s="1">
        <v>288000</v>
      </c>
      <c r="M3295" s="1">
        <v>288000</v>
      </c>
      <c r="N3295" s="2">
        <v>3.5960028120919998</v>
      </c>
      <c r="O3295" s="2">
        <v>3.5959965277777801</v>
      </c>
      <c r="P3295" s="16">
        <v>4.0189472715277796</v>
      </c>
    </row>
    <row r="3296" spans="1:16" x14ac:dyDescent="0.35">
      <c r="A3296" s="23" t="str">
        <f t="shared" si="104"/>
        <v>08</v>
      </c>
      <c r="B3296" s="23">
        <f t="shared" si="105"/>
        <v>1012218</v>
      </c>
      <c r="C3296" s="6" t="s">
        <v>1373</v>
      </c>
      <c r="D3296" s="7" t="s">
        <v>1096</v>
      </c>
      <c r="E3296" s="7" t="s">
        <v>14</v>
      </c>
      <c r="F3296" s="7" t="s">
        <v>1068</v>
      </c>
      <c r="G3296" s="7" t="s">
        <v>992</v>
      </c>
      <c r="H3296" s="7" t="s">
        <v>764</v>
      </c>
      <c r="I3296" s="7" t="s">
        <v>765</v>
      </c>
      <c r="J3296" s="6" t="s">
        <v>658</v>
      </c>
      <c r="K3296" s="1">
        <v>28089</v>
      </c>
      <c r="L3296" s="1">
        <v>24000</v>
      </c>
      <c r="M3296" s="1">
        <v>24000</v>
      </c>
      <c r="N3296" s="2">
        <v>4.6255117661718099</v>
      </c>
      <c r="O3296" s="2">
        <v>4.6254999999999997</v>
      </c>
      <c r="P3296" s="16">
        <v>4.0985643833333301</v>
      </c>
    </row>
    <row r="3297" spans="1:16" x14ac:dyDescent="0.35">
      <c r="A3297" s="23" t="str">
        <f t="shared" si="104"/>
        <v>08</v>
      </c>
      <c r="B3297" s="23">
        <f t="shared" si="105"/>
        <v>1012451</v>
      </c>
      <c r="C3297" s="6" t="s">
        <v>1373</v>
      </c>
      <c r="D3297" s="7" t="s">
        <v>1096</v>
      </c>
      <c r="E3297" s="7" t="s">
        <v>14</v>
      </c>
      <c r="F3297" s="7" t="s">
        <v>1068</v>
      </c>
      <c r="G3297" s="7" t="s">
        <v>992</v>
      </c>
      <c r="H3297" s="7" t="s">
        <v>786</v>
      </c>
      <c r="I3297" s="7" t="s">
        <v>787</v>
      </c>
      <c r="J3297" s="6" t="s">
        <v>658</v>
      </c>
      <c r="K3297" s="1">
        <v>12000</v>
      </c>
      <c r="L3297" s="1">
        <v>12000</v>
      </c>
      <c r="M3297" s="1">
        <v>12000</v>
      </c>
      <c r="N3297" s="2">
        <v>4.57541666666667</v>
      </c>
      <c r="O3297" s="2">
        <v>4.57541666666667</v>
      </c>
      <c r="P3297" s="16">
        <v>4.0408026750000001</v>
      </c>
    </row>
    <row r="3298" spans="1:16" x14ac:dyDescent="0.35">
      <c r="A3298" s="23" t="str">
        <f t="shared" si="104"/>
        <v>08</v>
      </c>
      <c r="B3298" s="23">
        <f t="shared" si="105"/>
        <v>1012452</v>
      </c>
      <c r="C3298" s="6" t="s">
        <v>1373</v>
      </c>
      <c r="D3298" s="7" t="s">
        <v>1096</v>
      </c>
      <c r="E3298" s="7" t="s">
        <v>14</v>
      </c>
      <c r="F3298" s="7" t="s">
        <v>1068</v>
      </c>
      <c r="G3298" s="7" t="s">
        <v>992</v>
      </c>
      <c r="H3298" s="7" t="s">
        <v>788</v>
      </c>
      <c r="I3298" s="7" t="s">
        <v>789</v>
      </c>
      <c r="J3298" s="6" t="s">
        <v>658</v>
      </c>
      <c r="K3298" s="1">
        <v>48000</v>
      </c>
      <c r="L3298" s="1">
        <v>48000</v>
      </c>
      <c r="M3298" s="1">
        <v>48000</v>
      </c>
      <c r="N3298" s="2">
        <v>3.5959583333333298</v>
      </c>
      <c r="O3298" s="2">
        <v>3.5959583333333298</v>
      </c>
      <c r="P3298" s="16">
        <v>3.6603375541666701</v>
      </c>
    </row>
    <row r="3299" spans="1:16" x14ac:dyDescent="0.35">
      <c r="A3299" s="23" t="str">
        <f t="shared" si="104"/>
        <v>08</v>
      </c>
      <c r="B3299" s="23">
        <f t="shared" si="105"/>
        <v>1012454</v>
      </c>
      <c r="C3299" s="6" t="s">
        <v>1373</v>
      </c>
      <c r="D3299" s="7" t="s">
        <v>1096</v>
      </c>
      <c r="E3299" s="7" t="s">
        <v>14</v>
      </c>
      <c r="F3299" s="7" t="s">
        <v>1068</v>
      </c>
      <c r="G3299" s="7" t="s">
        <v>997</v>
      </c>
      <c r="H3299" s="7" t="s">
        <v>1152</v>
      </c>
      <c r="I3299" s="7" t="s">
        <v>1153</v>
      </c>
      <c r="J3299" s="6" t="s">
        <v>658</v>
      </c>
      <c r="K3299" s="1">
        <v>2400</v>
      </c>
      <c r="L3299" s="1"/>
      <c r="M3299" s="1"/>
      <c r="N3299" s="2">
        <v>3.04666666666667</v>
      </c>
      <c r="O3299" s="2"/>
      <c r="P3299" s="16"/>
    </row>
    <row r="3300" spans="1:16" x14ac:dyDescent="0.35">
      <c r="A3300" s="23" t="str">
        <f t="shared" si="104"/>
        <v>08</v>
      </c>
      <c r="B3300" s="23">
        <f t="shared" si="105"/>
        <v>1012455</v>
      </c>
      <c r="C3300" s="6" t="s">
        <v>1373</v>
      </c>
      <c r="D3300" s="7" t="s">
        <v>1096</v>
      </c>
      <c r="E3300" s="7" t="s">
        <v>14</v>
      </c>
      <c r="F3300" s="7" t="s">
        <v>1068</v>
      </c>
      <c r="G3300" s="7" t="s">
        <v>997</v>
      </c>
      <c r="H3300" s="7" t="s">
        <v>790</v>
      </c>
      <c r="I3300" s="7" t="s">
        <v>791</v>
      </c>
      <c r="J3300" s="6" t="s">
        <v>658</v>
      </c>
      <c r="K3300" s="1">
        <v>21404</v>
      </c>
      <c r="L3300" s="1">
        <v>72000</v>
      </c>
      <c r="M3300" s="1">
        <v>72000</v>
      </c>
      <c r="N3300" s="2">
        <v>2.84073070454121</v>
      </c>
      <c r="O3300" s="2">
        <v>2.84069444444444</v>
      </c>
      <c r="P3300" s="16">
        <v>3.1431592249999998</v>
      </c>
    </row>
    <row r="3301" spans="1:16" x14ac:dyDescent="0.35">
      <c r="A3301" s="23" t="str">
        <f t="shared" si="104"/>
        <v>08</v>
      </c>
      <c r="B3301" s="23">
        <f t="shared" si="105"/>
        <v>1012434</v>
      </c>
      <c r="C3301" s="6" t="s">
        <v>1373</v>
      </c>
      <c r="D3301" s="7" t="s">
        <v>1096</v>
      </c>
      <c r="E3301" s="7" t="s">
        <v>14</v>
      </c>
      <c r="F3301" s="7" t="s">
        <v>1068</v>
      </c>
      <c r="G3301" s="7" t="s">
        <v>996</v>
      </c>
      <c r="H3301" s="7" t="s">
        <v>782</v>
      </c>
      <c r="I3301" s="7" t="s">
        <v>783</v>
      </c>
      <c r="J3301" s="6" t="s">
        <v>658</v>
      </c>
      <c r="K3301" s="1">
        <v>120000</v>
      </c>
      <c r="L3301" s="1">
        <v>120000</v>
      </c>
      <c r="M3301" s="1">
        <v>120000</v>
      </c>
      <c r="N3301" s="2">
        <v>0.43866666666666698</v>
      </c>
      <c r="O3301" s="2">
        <v>0.43866666666666698</v>
      </c>
      <c r="P3301" s="16">
        <v>0.84564723916666595</v>
      </c>
    </row>
    <row r="3302" spans="1:16" x14ac:dyDescent="0.35">
      <c r="A3302" s="23" t="str">
        <f t="shared" si="104"/>
        <v>08</v>
      </c>
      <c r="B3302" s="23">
        <f t="shared" si="105"/>
        <v>1012275</v>
      </c>
      <c r="C3302" s="6" t="s">
        <v>1373</v>
      </c>
      <c r="D3302" s="7" t="s">
        <v>1096</v>
      </c>
      <c r="E3302" s="7" t="s">
        <v>14</v>
      </c>
      <c r="F3302" s="7" t="s">
        <v>1068</v>
      </c>
      <c r="G3302" s="7" t="s">
        <v>994</v>
      </c>
      <c r="H3302" s="7" t="s">
        <v>766</v>
      </c>
      <c r="I3302" s="7" t="s">
        <v>767</v>
      </c>
      <c r="J3302" s="6" t="s">
        <v>658</v>
      </c>
      <c r="K3302" s="1">
        <v>48000</v>
      </c>
      <c r="L3302" s="1">
        <v>48000</v>
      </c>
      <c r="M3302" s="1">
        <v>48000</v>
      </c>
      <c r="N3302" s="2">
        <v>1.8</v>
      </c>
      <c r="O3302" s="2">
        <v>1.8</v>
      </c>
      <c r="P3302" s="16">
        <v>1.3726831104166699</v>
      </c>
    </row>
    <row r="3303" spans="1:16" x14ac:dyDescent="0.35">
      <c r="A3303" s="23" t="str">
        <f t="shared" si="104"/>
        <v>08</v>
      </c>
      <c r="B3303" s="23">
        <f t="shared" si="105"/>
        <v>1030566</v>
      </c>
      <c r="C3303" s="6" t="s">
        <v>1373</v>
      </c>
      <c r="D3303" s="7" t="s">
        <v>1096</v>
      </c>
      <c r="E3303" s="7" t="s">
        <v>14</v>
      </c>
      <c r="F3303" s="7" t="s">
        <v>1068</v>
      </c>
      <c r="G3303" s="7" t="s">
        <v>1051</v>
      </c>
      <c r="H3303" s="7" t="s">
        <v>921</v>
      </c>
      <c r="I3303" s="7" t="s">
        <v>922</v>
      </c>
      <c r="J3303" s="6" t="s">
        <v>659</v>
      </c>
      <c r="K3303" s="1">
        <v>24000</v>
      </c>
      <c r="L3303" s="1">
        <v>72000</v>
      </c>
      <c r="M3303" s="1">
        <v>68000</v>
      </c>
      <c r="N3303" s="2">
        <v>3.4342083333333302</v>
      </c>
      <c r="O3303" s="2">
        <v>3.4341805555555598</v>
      </c>
      <c r="P3303" s="16">
        <v>2.8543392573529398</v>
      </c>
    </row>
    <row r="3304" spans="1:16" x14ac:dyDescent="0.35">
      <c r="A3304" s="23" t="str">
        <f t="shared" si="104"/>
        <v>08</v>
      </c>
      <c r="B3304" s="23">
        <f t="shared" si="105"/>
        <v>1030685</v>
      </c>
      <c r="C3304" s="6" t="s">
        <v>1373</v>
      </c>
      <c r="D3304" s="7" t="s">
        <v>1096</v>
      </c>
      <c r="E3304" s="7" t="s">
        <v>14</v>
      </c>
      <c r="F3304" s="7" t="s">
        <v>1068</v>
      </c>
      <c r="G3304" s="7" t="s">
        <v>1051</v>
      </c>
      <c r="H3304" s="7" t="s">
        <v>934</v>
      </c>
      <c r="I3304" s="7" t="s">
        <v>935</v>
      </c>
      <c r="J3304" s="6" t="s">
        <v>659</v>
      </c>
      <c r="K3304" s="1">
        <v>72000</v>
      </c>
      <c r="L3304" s="1">
        <v>72000</v>
      </c>
      <c r="M3304" s="1">
        <v>72000</v>
      </c>
      <c r="N3304" s="2">
        <v>5.3489861111111097</v>
      </c>
      <c r="O3304" s="2">
        <v>5.3489861111111097</v>
      </c>
      <c r="P3304" s="16">
        <v>4.8873767152777798</v>
      </c>
    </row>
    <row r="3305" spans="1:16" x14ac:dyDescent="0.35">
      <c r="A3305" s="23" t="str">
        <f t="shared" si="104"/>
        <v>08</v>
      </c>
      <c r="B3305" s="23">
        <f t="shared" si="105"/>
        <v>1030525</v>
      </c>
      <c r="C3305" s="6" t="s">
        <v>1373</v>
      </c>
      <c r="D3305" s="7" t="s">
        <v>1096</v>
      </c>
      <c r="E3305" s="7" t="s">
        <v>14</v>
      </c>
      <c r="F3305" s="7" t="s">
        <v>1068</v>
      </c>
      <c r="G3305" s="7" t="s">
        <v>994</v>
      </c>
      <c r="H3305" s="7" t="s">
        <v>911</v>
      </c>
      <c r="I3305" s="7" t="s">
        <v>912</v>
      </c>
      <c r="J3305" s="6" t="s">
        <v>659</v>
      </c>
      <c r="K3305" s="1"/>
      <c r="L3305" s="1">
        <v>96000</v>
      </c>
      <c r="M3305" s="1">
        <v>96000</v>
      </c>
      <c r="N3305" s="2"/>
      <c r="O3305" s="2">
        <v>1.3975833333333301</v>
      </c>
      <c r="P3305" s="16">
        <v>2.0022407843750001</v>
      </c>
    </row>
    <row r="3306" spans="1:16" x14ac:dyDescent="0.35">
      <c r="A3306" s="23" t="str">
        <f t="shared" si="104"/>
        <v>08</v>
      </c>
      <c r="B3306" s="23">
        <f t="shared" si="105"/>
        <v>1022033</v>
      </c>
      <c r="C3306" s="6" t="s">
        <v>1373</v>
      </c>
      <c r="D3306" s="7" t="s">
        <v>1096</v>
      </c>
      <c r="E3306" s="7" t="s">
        <v>14</v>
      </c>
      <c r="F3306" s="7" t="s">
        <v>1087</v>
      </c>
      <c r="G3306" s="7" t="s">
        <v>1038</v>
      </c>
      <c r="H3306" s="7" t="s">
        <v>220</v>
      </c>
      <c r="I3306" s="7" t="s">
        <v>221</v>
      </c>
      <c r="J3306" s="6" t="s">
        <v>553</v>
      </c>
      <c r="K3306" s="1">
        <v>42634</v>
      </c>
      <c r="L3306" s="1">
        <v>48000</v>
      </c>
      <c r="M3306" s="1">
        <v>48000</v>
      </c>
      <c r="N3306" s="2">
        <v>5.7618332786039304</v>
      </c>
      <c r="O3306" s="2">
        <v>5.76179166666667</v>
      </c>
      <c r="P3306" s="16">
        <v>5.8280010187500002</v>
      </c>
    </row>
    <row r="3307" spans="1:16" x14ac:dyDescent="0.35">
      <c r="A3307" s="23" t="str">
        <f t="shared" si="104"/>
        <v>08</v>
      </c>
      <c r="B3307" s="23">
        <f t="shared" si="105"/>
        <v>1021739</v>
      </c>
      <c r="C3307" s="6" t="s">
        <v>1373</v>
      </c>
      <c r="D3307" s="7" t="s">
        <v>1096</v>
      </c>
      <c r="E3307" s="7" t="s">
        <v>14</v>
      </c>
      <c r="F3307" s="7" t="s">
        <v>1087</v>
      </c>
      <c r="G3307" s="7" t="s">
        <v>1034</v>
      </c>
      <c r="H3307" s="7" t="s">
        <v>185</v>
      </c>
      <c r="I3307" s="7" t="s">
        <v>186</v>
      </c>
      <c r="J3307" s="6" t="s">
        <v>553</v>
      </c>
      <c r="K3307" s="1">
        <v>27555</v>
      </c>
      <c r="L3307" s="1">
        <v>31526</v>
      </c>
      <c r="M3307" s="1">
        <v>48000</v>
      </c>
      <c r="N3307" s="2">
        <v>0.97474142623843196</v>
      </c>
      <c r="O3307" s="2">
        <v>0.97475099917528396</v>
      </c>
      <c r="P3307" s="16">
        <v>1.2039851562499999</v>
      </c>
    </row>
    <row r="3308" spans="1:16" x14ac:dyDescent="0.35">
      <c r="A3308" s="23" t="str">
        <f t="shared" si="104"/>
        <v>08</v>
      </c>
      <c r="B3308" s="23">
        <f t="shared" si="105"/>
        <v>1022212</v>
      </c>
      <c r="C3308" s="6" t="s">
        <v>1373</v>
      </c>
      <c r="D3308" s="7" t="s">
        <v>1096</v>
      </c>
      <c r="E3308" s="7" t="s">
        <v>14</v>
      </c>
      <c r="F3308" s="7" t="s">
        <v>1087</v>
      </c>
      <c r="G3308" s="7" t="s">
        <v>1034</v>
      </c>
      <c r="H3308" s="7" t="s">
        <v>254</v>
      </c>
      <c r="I3308" s="7" t="s">
        <v>255</v>
      </c>
      <c r="J3308" s="6" t="s">
        <v>553</v>
      </c>
      <c r="K3308" s="1">
        <v>701925</v>
      </c>
      <c r="L3308" s="1">
        <v>0</v>
      </c>
      <c r="M3308" s="1"/>
      <c r="N3308" s="2">
        <v>1.54918687894006</v>
      </c>
      <c r="O3308" s="2">
        <v>0</v>
      </c>
      <c r="P3308" s="16"/>
    </row>
    <row r="3309" spans="1:16" x14ac:dyDescent="0.35">
      <c r="A3309" s="23" t="str">
        <f t="shared" si="104"/>
        <v>08</v>
      </c>
      <c r="B3309" s="23">
        <f t="shared" si="105"/>
        <v>1022639</v>
      </c>
      <c r="C3309" s="6" t="s">
        <v>1373</v>
      </c>
      <c r="D3309" s="7" t="s">
        <v>1096</v>
      </c>
      <c r="E3309" s="7" t="s">
        <v>14</v>
      </c>
      <c r="F3309" s="7" t="s">
        <v>1087</v>
      </c>
      <c r="G3309" s="7" t="s">
        <v>1034</v>
      </c>
      <c r="H3309" s="7" t="s">
        <v>328</v>
      </c>
      <c r="I3309" s="7" t="s">
        <v>329</v>
      </c>
      <c r="J3309" s="6" t="s">
        <v>553</v>
      </c>
      <c r="K3309" s="1">
        <v>1000000</v>
      </c>
      <c r="L3309" s="1">
        <v>1183830</v>
      </c>
      <c r="M3309" s="1">
        <v>1200003</v>
      </c>
      <c r="N3309" s="2">
        <v>1.4807999999999999</v>
      </c>
      <c r="O3309" s="2">
        <v>1.4808004527677101</v>
      </c>
      <c r="P3309" s="16">
        <v>1.88360605090154</v>
      </c>
    </row>
    <row r="3310" spans="1:16" x14ac:dyDescent="0.35">
      <c r="A3310" s="23" t="str">
        <f t="shared" si="104"/>
        <v>08</v>
      </c>
      <c r="B3310" s="23">
        <f t="shared" si="105"/>
        <v>1022640</v>
      </c>
      <c r="C3310" s="6" t="s">
        <v>1373</v>
      </c>
      <c r="D3310" s="7" t="s">
        <v>1096</v>
      </c>
      <c r="E3310" s="7" t="s">
        <v>14</v>
      </c>
      <c r="F3310" s="7" t="s">
        <v>1087</v>
      </c>
      <c r="G3310" s="7" t="s">
        <v>1034</v>
      </c>
      <c r="H3310" s="7" t="s">
        <v>330</v>
      </c>
      <c r="I3310" s="7" t="s">
        <v>331</v>
      </c>
      <c r="J3310" s="6" t="s">
        <v>553</v>
      </c>
      <c r="K3310" s="1">
        <v>91868</v>
      </c>
      <c r="L3310" s="1">
        <v>96000</v>
      </c>
      <c r="M3310" s="1">
        <v>96000</v>
      </c>
      <c r="N3310" s="2">
        <v>1.3850524665824899</v>
      </c>
      <c r="O3310" s="2">
        <v>1.3850625000000001</v>
      </c>
      <c r="P3310" s="16">
        <v>1.61632107083333</v>
      </c>
    </row>
    <row r="3311" spans="1:16" x14ac:dyDescent="0.35">
      <c r="A3311" s="23" t="str">
        <f t="shared" si="104"/>
        <v>08</v>
      </c>
      <c r="B3311" s="23">
        <f t="shared" si="105"/>
        <v>1022414</v>
      </c>
      <c r="C3311" s="6" t="s">
        <v>1373</v>
      </c>
      <c r="D3311" s="7" t="s">
        <v>1096</v>
      </c>
      <c r="E3311" s="7" t="s">
        <v>14</v>
      </c>
      <c r="F3311" s="7" t="s">
        <v>1074</v>
      </c>
      <c r="G3311" s="7" t="s">
        <v>1042</v>
      </c>
      <c r="H3311" s="7" t="s">
        <v>297</v>
      </c>
      <c r="I3311" s="7" t="s">
        <v>298</v>
      </c>
      <c r="J3311" s="6" t="s">
        <v>553</v>
      </c>
      <c r="K3311" s="1">
        <v>112010</v>
      </c>
      <c r="L3311" s="1">
        <v>112010</v>
      </c>
      <c r="M3311" s="1">
        <v>120000</v>
      </c>
      <c r="N3311" s="2">
        <v>1.0431300776716399</v>
      </c>
      <c r="O3311" s="2">
        <v>1.0431300776716399</v>
      </c>
      <c r="P3311" s="16">
        <v>1.5574124066666699</v>
      </c>
    </row>
    <row r="3312" spans="1:16" x14ac:dyDescent="0.35">
      <c r="A3312" s="23" t="str">
        <f t="shared" si="104"/>
        <v>08</v>
      </c>
      <c r="B3312" s="23">
        <f t="shared" si="105"/>
        <v>1022939</v>
      </c>
      <c r="C3312" s="6" t="s">
        <v>1373</v>
      </c>
      <c r="D3312" s="7" t="s">
        <v>1096</v>
      </c>
      <c r="E3312" s="7" t="s">
        <v>14</v>
      </c>
      <c r="F3312" s="7" t="s">
        <v>1085</v>
      </c>
      <c r="G3312" s="7" t="s">
        <v>1036</v>
      </c>
      <c r="H3312" s="7" t="s">
        <v>389</v>
      </c>
      <c r="I3312" s="7" t="s">
        <v>390</v>
      </c>
      <c r="J3312" s="6" t="s">
        <v>553</v>
      </c>
      <c r="K3312" s="1">
        <v>14386</v>
      </c>
      <c r="L3312" s="1">
        <v>14386</v>
      </c>
      <c r="M3312" s="1">
        <v>12000</v>
      </c>
      <c r="N3312" s="2">
        <v>2.7527457250104299</v>
      </c>
      <c r="O3312" s="2">
        <v>2.7527457250104299</v>
      </c>
      <c r="P3312" s="16">
        <v>4.6758353916666699</v>
      </c>
    </row>
    <row r="3313" spans="1:16" x14ac:dyDescent="0.35">
      <c r="A3313" s="23" t="str">
        <f t="shared" si="104"/>
        <v>08</v>
      </c>
      <c r="B3313" s="23">
        <f t="shared" si="105"/>
        <v>1021971</v>
      </c>
      <c r="C3313" s="6" t="s">
        <v>1373</v>
      </c>
      <c r="D3313" s="7" t="s">
        <v>1096</v>
      </c>
      <c r="E3313" s="7" t="s">
        <v>14</v>
      </c>
      <c r="F3313" s="7" t="s">
        <v>1080</v>
      </c>
      <c r="G3313" s="7" t="s">
        <v>1029</v>
      </c>
      <c r="H3313" s="7" t="s">
        <v>211</v>
      </c>
      <c r="I3313" s="7" t="s">
        <v>212</v>
      </c>
      <c r="J3313" s="6" t="s">
        <v>553</v>
      </c>
      <c r="K3313" s="1">
        <v>0</v>
      </c>
      <c r="L3313" s="1">
        <v>0</v>
      </c>
      <c r="M3313" s="1">
        <v>12000</v>
      </c>
      <c r="N3313" s="2">
        <v>0</v>
      </c>
      <c r="O3313" s="2">
        <v>0</v>
      </c>
      <c r="P3313" s="16">
        <v>1.61468345833333</v>
      </c>
    </row>
    <row r="3314" spans="1:16" x14ac:dyDescent="0.35">
      <c r="A3314" s="23" t="str">
        <f t="shared" si="104"/>
        <v>08</v>
      </c>
      <c r="B3314" s="23">
        <f t="shared" si="105"/>
        <v>1023034</v>
      </c>
      <c r="C3314" s="6" t="s">
        <v>1373</v>
      </c>
      <c r="D3314" s="7" t="s">
        <v>1096</v>
      </c>
      <c r="E3314" s="7" t="s">
        <v>14</v>
      </c>
      <c r="F3314" s="7" t="s">
        <v>1080</v>
      </c>
      <c r="G3314" s="7" t="s">
        <v>1030</v>
      </c>
      <c r="H3314" s="7" t="s">
        <v>408</v>
      </c>
      <c r="I3314" s="7" t="s">
        <v>142</v>
      </c>
      <c r="J3314" s="6" t="s">
        <v>553</v>
      </c>
      <c r="K3314" s="1">
        <v>0</v>
      </c>
      <c r="L3314" s="1">
        <v>0</v>
      </c>
      <c r="M3314" s="1">
        <v>12000</v>
      </c>
      <c r="N3314" s="2">
        <v>0</v>
      </c>
      <c r="O3314" s="2">
        <v>0</v>
      </c>
      <c r="P3314" s="16">
        <v>0.98032556666666704</v>
      </c>
    </row>
    <row r="3315" spans="1:16" x14ac:dyDescent="0.35">
      <c r="A3315" s="23" t="str">
        <f t="shared" si="104"/>
        <v>08</v>
      </c>
      <c r="B3315" s="23">
        <f t="shared" si="105"/>
        <v>1023110</v>
      </c>
      <c r="C3315" s="6" t="s">
        <v>1373</v>
      </c>
      <c r="D3315" s="7" t="s">
        <v>1096</v>
      </c>
      <c r="E3315" s="7" t="s">
        <v>14</v>
      </c>
      <c r="F3315" s="7" t="s">
        <v>1080</v>
      </c>
      <c r="G3315" s="7" t="s">
        <v>1030</v>
      </c>
      <c r="H3315" s="7" t="s">
        <v>417</v>
      </c>
      <c r="I3315" s="7" t="s">
        <v>144</v>
      </c>
      <c r="J3315" s="6" t="s">
        <v>553</v>
      </c>
      <c r="K3315" s="1">
        <v>132713</v>
      </c>
      <c r="L3315" s="1">
        <v>144000</v>
      </c>
      <c r="M3315" s="1">
        <v>144000</v>
      </c>
      <c r="N3315" s="2">
        <v>1.1299948008107701</v>
      </c>
      <c r="O3315" s="2">
        <v>1.1299999999999999</v>
      </c>
      <c r="P3315" s="16">
        <v>1.01211599444444</v>
      </c>
    </row>
    <row r="3316" spans="1:16" x14ac:dyDescent="0.35">
      <c r="A3316" s="23" t="str">
        <f t="shared" si="104"/>
        <v>08</v>
      </c>
      <c r="B3316" s="23">
        <f t="shared" si="105"/>
        <v>1022417</v>
      </c>
      <c r="C3316" s="6" t="s">
        <v>1373</v>
      </c>
      <c r="D3316" s="7" t="s">
        <v>1096</v>
      </c>
      <c r="E3316" s="7" t="s">
        <v>14</v>
      </c>
      <c r="F3316" s="7" t="s">
        <v>1080</v>
      </c>
      <c r="G3316" s="7" t="s">
        <v>1031</v>
      </c>
      <c r="H3316" s="7" t="s">
        <v>301</v>
      </c>
      <c r="I3316" s="7" t="s">
        <v>302</v>
      </c>
      <c r="J3316" s="6" t="s">
        <v>553</v>
      </c>
      <c r="K3316" s="1">
        <v>380425</v>
      </c>
      <c r="L3316" s="1">
        <v>430491</v>
      </c>
      <c r="M3316" s="1">
        <v>443000</v>
      </c>
      <c r="N3316" s="2">
        <v>0.70119734507458797</v>
      </c>
      <c r="O3316" s="2">
        <v>0.70119700528001805</v>
      </c>
      <c r="P3316" s="16">
        <v>0.84828419097065499</v>
      </c>
    </row>
    <row r="3317" spans="1:16" x14ac:dyDescent="0.35">
      <c r="A3317" s="23" t="str">
        <f t="shared" si="104"/>
        <v>08</v>
      </c>
      <c r="B3317" s="23">
        <f t="shared" si="105"/>
        <v>1023306</v>
      </c>
      <c r="C3317" s="6" t="s">
        <v>1373</v>
      </c>
      <c r="D3317" s="7" t="s">
        <v>1096</v>
      </c>
      <c r="E3317" s="7" t="s">
        <v>14</v>
      </c>
      <c r="F3317" s="7" t="s">
        <v>1080</v>
      </c>
      <c r="G3317" s="7" t="s">
        <v>1031</v>
      </c>
      <c r="H3317" s="7" t="s">
        <v>523</v>
      </c>
      <c r="I3317" s="7" t="s">
        <v>302</v>
      </c>
      <c r="J3317" s="6" t="s">
        <v>553</v>
      </c>
      <c r="K3317" s="1">
        <v>389404</v>
      </c>
      <c r="L3317" s="1">
        <v>219404</v>
      </c>
      <c r="M3317" s="1"/>
      <c r="N3317" s="2">
        <v>0.90635689412538101</v>
      </c>
      <c r="O3317" s="2">
        <v>0.90635539917230301</v>
      </c>
      <c r="P3317" s="16"/>
    </row>
    <row r="3318" spans="1:16" x14ac:dyDescent="0.35">
      <c r="A3318" s="23" t="str">
        <f t="shared" si="104"/>
        <v>08</v>
      </c>
      <c r="B3318" s="23">
        <f t="shared" si="105"/>
        <v>1022389</v>
      </c>
      <c r="C3318" s="6" t="s">
        <v>1373</v>
      </c>
      <c r="D3318" s="7" t="s">
        <v>1096</v>
      </c>
      <c r="E3318" s="7" t="s">
        <v>14</v>
      </c>
      <c r="F3318" s="7" t="s">
        <v>1080</v>
      </c>
      <c r="G3318" s="7" t="s">
        <v>1008</v>
      </c>
      <c r="H3318" s="7" t="s">
        <v>500</v>
      </c>
      <c r="I3318" s="7" t="s">
        <v>501</v>
      </c>
      <c r="J3318" s="6" t="s">
        <v>553</v>
      </c>
      <c r="K3318" s="1">
        <v>40098</v>
      </c>
      <c r="L3318" s="1">
        <v>40098</v>
      </c>
      <c r="M3318" s="1"/>
      <c r="N3318" s="2">
        <v>1.4399970073320401</v>
      </c>
      <c r="O3318" s="2">
        <v>1.4399970073320401</v>
      </c>
      <c r="P3318" s="16"/>
    </row>
    <row r="3319" spans="1:16" x14ac:dyDescent="0.35">
      <c r="A3319" s="23" t="str">
        <f t="shared" si="104"/>
        <v>08</v>
      </c>
      <c r="B3319" s="23">
        <f t="shared" si="105"/>
        <v>1022936</v>
      </c>
      <c r="C3319" s="6" t="s">
        <v>1373</v>
      </c>
      <c r="D3319" s="7" t="s">
        <v>1096</v>
      </c>
      <c r="E3319" s="7" t="s">
        <v>14</v>
      </c>
      <c r="F3319" s="7" t="s">
        <v>985</v>
      </c>
      <c r="G3319" s="7" t="s">
        <v>1012</v>
      </c>
      <c r="H3319" s="7" t="s">
        <v>388</v>
      </c>
      <c r="I3319" s="7" t="s">
        <v>78</v>
      </c>
      <c r="J3319" s="6" t="s">
        <v>553</v>
      </c>
      <c r="K3319" s="1">
        <v>60</v>
      </c>
      <c r="L3319" s="1">
        <v>60</v>
      </c>
      <c r="M3319" s="1"/>
      <c r="N3319" s="2">
        <v>2.06666666666667</v>
      </c>
      <c r="O3319" s="2">
        <v>2.06666666666667</v>
      </c>
      <c r="P3319" s="16"/>
    </row>
    <row r="3320" spans="1:16" x14ac:dyDescent="0.35">
      <c r="A3320" s="23" t="str">
        <f t="shared" si="104"/>
        <v>08</v>
      </c>
      <c r="B3320" s="23">
        <f t="shared" si="105"/>
        <v>1023111</v>
      </c>
      <c r="C3320" s="6" t="s">
        <v>1373</v>
      </c>
      <c r="D3320" s="7" t="s">
        <v>1096</v>
      </c>
      <c r="E3320" s="7" t="s">
        <v>14</v>
      </c>
      <c r="F3320" s="7" t="s">
        <v>1078</v>
      </c>
      <c r="G3320" s="7" t="s">
        <v>1021</v>
      </c>
      <c r="H3320" s="7" t="s">
        <v>418</v>
      </c>
      <c r="I3320" s="7" t="s">
        <v>419</v>
      </c>
      <c r="J3320" s="6" t="s">
        <v>553</v>
      </c>
      <c r="K3320" s="1">
        <v>6138</v>
      </c>
      <c r="L3320" s="1"/>
      <c r="M3320" s="1"/>
      <c r="N3320" s="2">
        <v>1.4499837080482201</v>
      </c>
      <c r="O3320" s="2"/>
      <c r="P3320" s="16"/>
    </row>
    <row r="3321" spans="1:16" x14ac:dyDescent="0.35">
      <c r="A3321" s="23" t="str">
        <f t="shared" si="104"/>
        <v>08</v>
      </c>
      <c r="B3321" s="23">
        <f t="shared" si="105"/>
        <v>1022381</v>
      </c>
      <c r="C3321" s="6" t="s">
        <v>1373</v>
      </c>
      <c r="D3321" s="7" t="s">
        <v>1096</v>
      </c>
      <c r="E3321" s="7" t="s">
        <v>14</v>
      </c>
      <c r="F3321" s="7" t="s">
        <v>1078</v>
      </c>
      <c r="G3321" s="7" t="s">
        <v>1009</v>
      </c>
      <c r="H3321" s="7" t="s">
        <v>287</v>
      </c>
      <c r="I3321" s="7" t="s">
        <v>288</v>
      </c>
      <c r="J3321" s="6" t="s">
        <v>553</v>
      </c>
      <c r="K3321" s="1">
        <v>112419</v>
      </c>
      <c r="L3321" s="1">
        <v>112419</v>
      </c>
      <c r="M3321" s="1">
        <v>120000</v>
      </c>
      <c r="N3321" s="2">
        <v>1.17989841574823</v>
      </c>
      <c r="O3321" s="2">
        <v>1.17989841574823</v>
      </c>
      <c r="P3321" s="16">
        <v>1.19313070583333</v>
      </c>
    </row>
    <row r="3322" spans="1:16" x14ac:dyDescent="0.35">
      <c r="A3322" s="23" t="str">
        <f t="shared" si="104"/>
        <v>08</v>
      </c>
      <c r="B3322" s="23">
        <f t="shared" si="105"/>
        <v>1022541</v>
      </c>
      <c r="C3322" s="6" t="s">
        <v>1373</v>
      </c>
      <c r="D3322" s="7" t="s">
        <v>1096</v>
      </c>
      <c r="E3322" s="7" t="s">
        <v>14</v>
      </c>
      <c r="F3322" s="7" t="s">
        <v>1078</v>
      </c>
      <c r="G3322" s="7" t="s">
        <v>1009</v>
      </c>
      <c r="H3322" s="7" t="s">
        <v>309</v>
      </c>
      <c r="I3322" s="7" t="s">
        <v>310</v>
      </c>
      <c r="J3322" s="6" t="s">
        <v>553</v>
      </c>
      <c r="K3322" s="1">
        <v>309408</v>
      </c>
      <c r="L3322" s="1">
        <v>552000</v>
      </c>
      <c r="M3322" s="1">
        <v>552000</v>
      </c>
      <c r="N3322" s="2">
        <v>1.3500006463956999</v>
      </c>
      <c r="O3322" s="2">
        <v>1.35</v>
      </c>
      <c r="P3322" s="16">
        <v>1.4493412121376801</v>
      </c>
    </row>
    <row r="3323" spans="1:16" x14ac:dyDescent="0.35">
      <c r="A3323" s="23" t="str">
        <f t="shared" si="104"/>
        <v>08</v>
      </c>
      <c r="B3323" s="23">
        <f t="shared" si="105"/>
        <v>1022856</v>
      </c>
      <c r="C3323" s="6" t="s">
        <v>1373</v>
      </c>
      <c r="D3323" s="7" t="s">
        <v>1096</v>
      </c>
      <c r="E3323" s="7" t="s">
        <v>14</v>
      </c>
      <c r="F3323" s="7" t="s">
        <v>1078</v>
      </c>
      <c r="G3323" s="7" t="s">
        <v>1009</v>
      </c>
      <c r="H3323" s="7" t="s">
        <v>359</v>
      </c>
      <c r="I3323" s="7" t="s">
        <v>360</v>
      </c>
      <c r="J3323" s="6" t="s">
        <v>553</v>
      </c>
      <c r="K3323" s="1"/>
      <c r="L3323" s="1"/>
      <c r="M3323" s="1">
        <v>144000</v>
      </c>
      <c r="N3323" s="2"/>
      <c r="O3323" s="2"/>
      <c r="P3323" s="16">
        <v>1.48488926180556</v>
      </c>
    </row>
    <row r="3324" spans="1:16" x14ac:dyDescent="0.35">
      <c r="A3324" s="23" t="str">
        <f t="shared" si="104"/>
        <v>08</v>
      </c>
      <c r="B3324" s="23">
        <f t="shared" si="105"/>
        <v>1023109</v>
      </c>
      <c r="C3324" s="6" t="s">
        <v>1373</v>
      </c>
      <c r="D3324" s="7" t="s">
        <v>1096</v>
      </c>
      <c r="E3324" s="7" t="s">
        <v>14</v>
      </c>
      <c r="F3324" s="7" t="s">
        <v>1078</v>
      </c>
      <c r="G3324" s="7" t="s">
        <v>1009</v>
      </c>
      <c r="H3324" s="7" t="s">
        <v>1201</v>
      </c>
      <c r="I3324" s="7" t="s">
        <v>310</v>
      </c>
      <c r="J3324" s="6" t="s">
        <v>553</v>
      </c>
      <c r="K3324" s="1">
        <v>168000</v>
      </c>
      <c r="L3324" s="1">
        <v>168000</v>
      </c>
      <c r="M3324" s="1">
        <v>168000</v>
      </c>
      <c r="N3324" s="2">
        <v>1.24</v>
      </c>
      <c r="O3324" s="2">
        <v>1.24</v>
      </c>
      <c r="P3324" s="16">
        <v>1.41593621488095</v>
      </c>
    </row>
    <row r="3325" spans="1:16" x14ac:dyDescent="0.35">
      <c r="A3325" s="23" t="str">
        <f t="shared" si="104"/>
        <v>08</v>
      </c>
      <c r="B3325" s="23">
        <f t="shared" si="105"/>
        <v>1022073</v>
      </c>
      <c r="C3325" s="6" t="s">
        <v>1373</v>
      </c>
      <c r="D3325" s="7" t="s">
        <v>1096</v>
      </c>
      <c r="E3325" s="7" t="s">
        <v>14</v>
      </c>
      <c r="F3325" s="7" t="s">
        <v>1078</v>
      </c>
      <c r="G3325" s="7" t="s">
        <v>1027</v>
      </c>
      <c r="H3325" s="7" t="s">
        <v>222</v>
      </c>
      <c r="I3325" s="7" t="s">
        <v>223</v>
      </c>
      <c r="J3325" s="6" t="s">
        <v>553</v>
      </c>
      <c r="K3325" s="1">
        <v>0</v>
      </c>
      <c r="L3325" s="1">
        <v>217553</v>
      </c>
      <c r="M3325" s="1">
        <v>24000</v>
      </c>
      <c r="N3325" s="2">
        <v>0</v>
      </c>
      <c r="O3325" s="2">
        <v>1.1115130565885101</v>
      </c>
      <c r="P3325" s="16">
        <v>1.1904596083333301</v>
      </c>
    </row>
    <row r="3326" spans="1:16" x14ac:dyDescent="0.35">
      <c r="A3326" s="23" t="str">
        <f t="shared" si="104"/>
        <v>08</v>
      </c>
      <c r="B3326" s="23">
        <f t="shared" si="105"/>
        <v>1022945</v>
      </c>
      <c r="C3326" s="6" t="s">
        <v>1373</v>
      </c>
      <c r="D3326" s="7" t="s">
        <v>1096</v>
      </c>
      <c r="E3326" s="7" t="s">
        <v>14</v>
      </c>
      <c r="F3326" s="7" t="s">
        <v>1078</v>
      </c>
      <c r="G3326" s="7" t="s">
        <v>1027</v>
      </c>
      <c r="H3326" s="7" t="s">
        <v>397</v>
      </c>
      <c r="I3326" s="7" t="s">
        <v>223</v>
      </c>
      <c r="J3326" s="6" t="s">
        <v>553</v>
      </c>
      <c r="K3326" s="1">
        <v>0</v>
      </c>
      <c r="L3326" s="1">
        <v>228277</v>
      </c>
      <c r="M3326" s="1">
        <v>249000</v>
      </c>
      <c r="N3326" s="2">
        <v>0</v>
      </c>
      <c r="O3326" s="2">
        <v>1.1115136435120501</v>
      </c>
      <c r="P3326" s="16">
        <v>1.0814932622490001</v>
      </c>
    </row>
    <row r="3327" spans="1:16" x14ac:dyDescent="0.35">
      <c r="A3327" s="23" t="str">
        <f t="shared" si="104"/>
        <v>08</v>
      </c>
      <c r="B3327" s="23">
        <f t="shared" si="105"/>
        <v>1021992</v>
      </c>
      <c r="C3327" s="6" t="s">
        <v>1373</v>
      </c>
      <c r="D3327" s="7" t="s">
        <v>1096</v>
      </c>
      <c r="E3327" s="7" t="s">
        <v>14</v>
      </c>
      <c r="F3327" s="7" t="s">
        <v>1078</v>
      </c>
      <c r="G3327" s="7" t="s">
        <v>1006</v>
      </c>
      <c r="H3327" s="7" t="s">
        <v>219</v>
      </c>
      <c r="I3327" s="7" t="s">
        <v>28</v>
      </c>
      <c r="J3327" s="6" t="s">
        <v>553</v>
      </c>
      <c r="K3327" s="1">
        <v>20842</v>
      </c>
      <c r="L3327" s="1">
        <v>24000</v>
      </c>
      <c r="M3327" s="1">
        <v>24000</v>
      </c>
      <c r="N3327" s="2">
        <v>1.5902024757700799</v>
      </c>
      <c r="O3327" s="2">
        <v>1.5902083333333299</v>
      </c>
      <c r="P3327" s="16">
        <v>2.7144633749999998</v>
      </c>
    </row>
    <row r="3328" spans="1:16" x14ac:dyDescent="0.35">
      <c r="A3328" s="23" t="str">
        <f t="shared" si="104"/>
        <v>08</v>
      </c>
      <c r="B3328" s="23">
        <f t="shared" si="105"/>
        <v>1021767</v>
      </c>
      <c r="C3328" s="6" t="s">
        <v>1373</v>
      </c>
      <c r="D3328" s="7" t="s">
        <v>1096</v>
      </c>
      <c r="E3328" s="7" t="s">
        <v>14</v>
      </c>
      <c r="F3328" s="7" t="s">
        <v>1084</v>
      </c>
      <c r="G3328" s="7" t="s">
        <v>1017</v>
      </c>
      <c r="H3328" s="7" t="s">
        <v>191</v>
      </c>
      <c r="I3328" s="7" t="s">
        <v>192</v>
      </c>
      <c r="J3328" s="6" t="s">
        <v>553</v>
      </c>
      <c r="K3328" s="1">
        <v>480000</v>
      </c>
      <c r="L3328" s="1">
        <v>480000</v>
      </c>
      <c r="M3328" s="1">
        <v>480000</v>
      </c>
      <c r="N3328" s="2">
        <v>1.4260916666666701</v>
      </c>
      <c r="O3328" s="2">
        <v>1.4260916666666701</v>
      </c>
      <c r="P3328" s="16">
        <v>1.68052575625</v>
      </c>
    </row>
    <row r="3329" spans="1:16" x14ac:dyDescent="0.35">
      <c r="A3329" s="23" t="str">
        <f t="shared" si="104"/>
        <v>08</v>
      </c>
      <c r="B3329" s="23">
        <f t="shared" si="105"/>
        <v>1022099</v>
      </c>
      <c r="C3329" s="6" t="s">
        <v>1373</v>
      </c>
      <c r="D3329" s="7" t="s">
        <v>1096</v>
      </c>
      <c r="E3329" s="7" t="s">
        <v>14</v>
      </c>
      <c r="F3329" s="7" t="s">
        <v>1084</v>
      </c>
      <c r="G3329" s="7" t="s">
        <v>1017</v>
      </c>
      <c r="H3329" s="7" t="s">
        <v>228</v>
      </c>
      <c r="I3329" s="7" t="s">
        <v>229</v>
      </c>
      <c r="J3329" s="6" t="s">
        <v>553</v>
      </c>
      <c r="K3329" s="1">
        <v>218000</v>
      </c>
      <c r="L3329" s="1">
        <v>216000</v>
      </c>
      <c r="M3329" s="1">
        <v>216000</v>
      </c>
      <c r="N3329" s="2">
        <v>1.6586055045871599</v>
      </c>
      <c r="O3329" s="2">
        <v>1.65860648148148</v>
      </c>
      <c r="P3329" s="16">
        <v>1.9042281000000001</v>
      </c>
    </row>
    <row r="3330" spans="1:16" x14ac:dyDescent="0.35">
      <c r="A3330" s="23" t="str">
        <f t="shared" si="104"/>
        <v>08</v>
      </c>
      <c r="B3330" s="23">
        <f t="shared" si="105"/>
        <v>1022186</v>
      </c>
      <c r="C3330" s="6" t="s">
        <v>1373</v>
      </c>
      <c r="D3330" s="7" t="s">
        <v>1096</v>
      </c>
      <c r="E3330" s="7" t="s">
        <v>14</v>
      </c>
      <c r="F3330" s="7" t="s">
        <v>1084</v>
      </c>
      <c r="G3330" s="7" t="s">
        <v>1017</v>
      </c>
      <c r="H3330" s="7" t="s">
        <v>248</v>
      </c>
      <c r="I3330" s="7" t="s">
        <v>249</v>
      </c>
      <c r="J3330" s="6" t="s">
        <v>553</v>
      </c>
      <c r="K3330" s="1">
        <v>48000</v>
      </c>
      <c r="L3330" s="1">
        <v>48000</v>
      </c>
      <c r="M3330" s="1">
        <v>48000</v>
      </c>
      <c r="N3330" s="2">
        <v>0.83797916666666705</v>
      </c>
      <c r="O3330" s="2">
        <v>0.83797916666666705</v>
      </c>
      <c r="P3330" s="16">
        <v>1.2263267124999999</v>
      </c>
    </row>
    <row r="3331" spans="1:16" x14ac:dyDescent="0.35">
      <c r="A3331" s="23" t="str">
        <f t="shared" si="104"/>
        <v>08</v>
      </c>
      <c r="B3331" s="23">
        <f t="shared" si="105"/>
        <v>1022378</v>
      </c>
      <c r="C3331" s="6" t="s">
        <v>1373</v>
      </c>
      <c r="D3331" s="7" t="s">
        <v>1096</v>
      </c>
      <c r="E3331" s="7" t="s">
        <v>14</v>
      </c>
      <c r="F3331" s="7" t="s">
        <v>1084</v>
      </c>
      <c r="G3331" s="7" t="s">
        <v>1017</v>
      </c>
      <c r="H3331" s="7" t="s">
        <v>283</v>
      </c>
      <c r="I3331" s="7" t="s">
        <v>284</v>
      </c>
      <c r="J3331" s="6" t="s">
        <v>553</v>
      </c>
      <c r="K3331" s="1">
        <v>154506</v>
      </c>
      <c r="L3331" s="1">
        <v>168000</v>
      </c>
      <c r="M3331" s="1">
        <v>168000</v>
      </c>
      <c r="N3331" s="2">
        <v>1.9321515022070299</v>
      </c>
      <c r="O3331" s="2">
        <v>1.93214880952381</v>
      </c>
      <c r="P3331" s="16">
        <v>2.2098317000000001</v>
      </c>
    </row>
    <row r="3332" spans="1:16" x14ac:dyDescent="0.35">
      <c r="A3332" s="23" t="str">
        <f t="shared" si="104"/>
        <v>08</v>
      </c>
      <c r="B3332" s="23">
        <f t="shared" si="105"/>
        <v>1022388</v>
      </c>
      <c r="C3332" s="6" t="s">
        <v>1373</v>
      </c>
      <c r="D3332" s="7" t="s">
        <v>1096</v>
      </c>
      <c r="E3332" s="7" t="s">
        <v>14</v>
      </c>
      <c r="F3332" s="7" t="s">
        <v>1084</v>
      </c>
      <c r="G3332" s="7" t="s">
        <v>1017</v>
      </c>
      <c r="H3332" s="7" t="s">
        <v>291</v>
      </c>
      <c r="I3332" s="7" t="s">
        <v>292</v>
      </c>
      <c r="J3332" s="6" t="s">
        <v>553</v>
      </c>
      <c r="K3332" s="1">
        <v>120000</v>
      </c>
      <c r="L3332" s="1">
        <v>101000</v>
      </c>
      <c r="M3332" s="1">
        <v>120000</v>
      </c>
      <c r="N3332" s="2">
        <v>1.3850583333333299</v>
      </c>
      <c r="O3332" s="2">
        <v>1.3850594059405901</v>
      </c>
      <c r="P3332" s="16">
        <v>2.1407618541666702</v>
      </c>
    </row>
    <row r="3333" spans="1:16" x14ac:dyDescent="0.35">
      <c r="A3333" s="23" t="str">
        <f t="shared" ref="A3333:A3396" si="106">MID(C3333,1,2)</f>
        <v>08</v>
      </c>
      <c r="B3333" s="23">
        <f t="shared" ref="B3333:B3396" si="107">+H3333*1</f>
        <v>1023291</v>
      </c>
      <c r="C3333" s="6" t="s">
        <v>1373</v>
      </c>
      <c r="D3333" s="7" t="s">
        <v>1096</v>
      </c>
      <c r="E3333" s="7" t="s">
        <v>14</v>
      </c>
      <c r="F3333" s="7" t="s">
        <v>1084</v>
      </c>
      <c r="G3333" s="7" t="s">
        <v>1017</v>
      </c>
      <c r="H3333" s="7" t="s">
        <v>521</v>
      </c>
      <c r="I3333" s="7" t="s">
        <v>522</v>
      </c>
      <c r="J3333" s="6" t="s">
        <v>553</v>
      </c>
      <c r="K3333" s="1">
        <v>34136</v>
      </c>
      <c r="L3333" s="1">
        <v>36000</v>
      </c>
      <c r="M3333" s="1">
        <v>36000</v>
      </c>
      <c r="N3333" s="2">
        <v>1.7953480196859599</v>
      </c>
      <c r="O3333" s="2">
        <v>1.79538888888889</v>
      </c>
      <c r="P3333" s="16">
        <v>2.0395163194444401</v>
      </c>
    </row>
    <row r="3334" spans="1:16" x14ac:dyDescent="0.35">
      <c r="A3334" s="23" t="str">
        <f t="shared" si="106"/>
        <v>08</v>
      </c>
      <c r="B3334" s="23">
        <f t="shared" si="107"/>
        <v>1021766</v>
      </c>
      <c r="C3334" s="6" t="s">
        <v>1373</v>
      </c>
      <c r="D3334" s="7" t="s">
        <v>1096</v>
      </c>
      <c r="E3334" s="7" t="s">
        <v>14</v>
      </c>
      <c r="F3334" s="7" t="s">
        <v>1084</v>
      </c>
      <c r="G3334" s="7" t="s">
        <v>1028</v>
      </c>
      <c r="H3334" s="7" t="s">
        <v>189</v>
      </c>
      <c r="I3334" s="7" t="s">
        <v>190</v>
      </c>
      <c r="J3334" s="6" t="s">
        <v>553</v>
      </c>
      <c r="K3334" s="1">
        <v>347086</v>
      </c>
      <c r="L3334" s="1">
        <v>347086</v>
      </c>
      <c r="M3334" s="1">
        <v>360001</v>
      </c>
      <c r="N3334" s="2">
        <v>1.726989852659</v>
      </c>
      <c r="O3334" s="2">
        <v>1.726989852659</v>
      </c>
      <c r="P3334" s="16">
        <v>1.8294389515584699</v>
      </c>
    </row>
    <row r="3335" spans="1:16" x14ac:dyDescent="0.35">
      <c r="A3335" s="23" t="str">
        <f t="shared" si="106"/>
        <v>08</v>
      </c>
      <c r="B3335" s="23">
        <f t="shared" si="107"/>
        <v>1021774</v>
      </c>
      <c r="C3335" s="6" t="s">
        <v>1373</v>
      </c>
      <c r="D3335" s="7" t="s">
        <v>1096</v>
      </c>
      <c r="E3335" s="7" t="s">
        <v>14</v>
      </c>
      <c r="F3335" s="7" t="s">
        <v>1084</v>
      </c>
      <c r="G3335" s="7" t="s">
        <v>1028</v>
      </c>
      <c r="H3335" s="7" t="s">
        <v>193</v>
      </c>
      <c r="I3335" s="7" t="s">
        <v>194</v>
      </c>
      <c r="J3335" s="6" t="s">
        <v>553</v>
      </c>
      <c r="K3335" s="1">
        <v>92248</v>
      </c>
      <c r="L3335" s="1">
        <v>92248</v>
      </c>
      <c r="M3335" s="1">
        <v>120000</v>
      </c>
      <c r="N3335" s="2">
        <v>0.90636111352007598</v>
      </c>
      <c r="O3335" s="2">
        <v>0.90636111352007598</v>
      </c>
      <c r="P3335" s="16">
        <v>1.13146323</v>
      </c>
    </row>
    <row r="3336" spans="1:16" x14ac:dyDescent="0.35">
      <c r="A3336" s="23" t="str">
        <f t="shared" si="106"/>
        <v>08</v>
      </c>
      <c r="B3336" s="23">
        <f t="shared" si="107"/>
        <v>1022096</v>
      </c>
      <c r="C3336" s="6" t="s">
        <v>1373</v>
      </c>
      <c r="D3336" s="7" t="s">
        <v>1096</v>
      </c>
      <c r="E3336" s="7" t="s">
        <v>14</v>
      </c>
      <c r="F3336" s="7" t="s">
        <v>1084</v>
      </c>
      <c r="G3336" s="7" t="s">
        <v>1028</v>
      </c>
      <c r="H3336" s="7" t="s">
        <v>226</v>
      </c>
      <c r="I3336" s="7" t="s">
        <v>227</v>
      </c>
      <c r="J3336" s="6" t="s">
        <v>553</v>
      </c>
      <c r="K3336" s="1">
        <v>208187</v>
      </c>
      <c r="L3336" s="1">
        <v>208187</v>
      </c>
      <c r="M3336" s="1">
        <v>216000</v>
      </c>
      <c r="N3336" s="2">
        <v>1.3850576645035499</v>
      </c>
      <c r="O3336" s="2">
        <v>1.3850576645035499</v>
      </c>
      <c r="P3336" s="16">
        <v>1.6010635245370399</v>
      </c>
    </row>
    <row r="3337" spans="1:16" x14ac:dyDescent="0.35">
      <c r="A3337" s="23" t="str">
        <f t="shared" si="106"/>
        <v>08</v>
      </c>
      <c r="B3337" s="23">
        <f t="shared" si="107"/>
        <v>1022637</v>
      </c>
      <c r="C3337" s="6" t="s">
        <v>1373</v>
      </c>
      <c r="D3337" s="7" t="s">
        <v>1096</v>
      </c>
      <c r="E3337" s="7" t="s">
        <v>14</v>
      </c>
      <c r="F3337" s="7" t="s">
        <v>1084</v>
      </c>
      <c r="G3337" s="7" t="s">
        <v>1028</v>
      </c>
      <c r="H3337" s="7" t="s">
        <v>326</v>
      </c>
      <c r="I3337" s="7" t="s">
        <v>327</v>
      </c>
      <c r="J3337" s="6" t="s">
        <v>553</v>
      </c>
      <c r="K3337" s="1">
        <v>142114</v>
      </c>
      <c r="L3337" s="1">
        <v>142114</v>
      </c>
      <c r="M3337" s="1">
        <v>144000</v>
      </c>
      <c r="N3337" s="2">
        <v>1.0431273484667201</v>
      </c>
      <c r="O3337" s="2">
        <v>1.0431273484667201</v>
      </c>
      <c r="P3337" s="16">
        <v>1.6157931993055601</v>
      </c>
    </row>
    <row r="3338" spans="1:16" x14ac:dyDescent="0.35">
      <c r="A3338" s="23" t="str">
        <f t="shared" si="106"/>
        <v>08</v>
      </c>
      <c r="B3338" s="23">
        <f t="shared" si="107"/>
        <v>1021732</v>
      </c>
      <c r="C3338" s="6" t="s">
        <v>1373</v>
      </c>
      <c r="D3338" s="7" t="s">
        <v>1096</v>
      </c>
      <c r="E3338" s="7" t="s">
        <v>14</v>
      </c>
      <c r="F3338" s="7" t="s">
        <v>1084</v>
      </c>
      <c r="G3338" s="7" t="s">
        <v>1032</v>
      </c>
      <c r="H3338" s="7" t="s">
        <v>176</v>
      </c>
      <c r="I3338" s="7" t="s">
        <v>177</v>
      </c>
      <c r="J3338" s="6" t="s">
        <v>553</v>
      </c>
      <c r="K3338" s="1">
        <v>386000</v>
      </c>
      <c r="L3338" s="1">
        <v>384000</v>
      </c>
      <c r="M3338" s="1">
        <v>384000</v>
      </c>
      <c r="N3338" s="2">
        <v>1.3850595854922301</v>
      </c>
      <c r="O3338" s="2">
        <v>1.38505989583333</v>
      </c>
      <c r="P3338" s="16">
        <v>1.5882684132812499</v>
      </c>
    </row>
    <row r="3339" spans="1:16" x14ac:dyDescent="0.35">
      <c r="A3339" s="23" t="str">
        <f t="shared" si="106"/>
        <v>08</v>
      </c>
      <c r="B3339" s="23">
        <f t="shared" si="107"/>
        <v>1022636</v>
      </c>
      <c r="C3339" s="6" t="s">
        <v>1373</v>
      </c>
      <c r="D3339" s="7" t="s">
        <v>1096</v>
      </c>
      <c r="E3339" s="7" t="s">
        <v>14</v>
      </c>
      <c r="F3339" s="7" t="s">
        <v>1084</v>
      </c>
      <c r="G3339" s="7" t="s">
        <v>1032</v>
      </c>
      <c r="H3339" s="7" t="s">
        <v>324</v>
      </c>
      <c r="I3339" s="7" t="s">
        <v>325</v>
      </c>
      <c r="J3339" s="6" t="s">
        <v>553</v>
      </c>
      <c r="K3339" s="1">
        <v>180000</v>
      </c>
      <c r="L3339" s="1">
        <v>180000</v>
      </c>
      <c r="M3339" s="1">
        <v>192000</v>
      </c>
      <c r="N3339" s="2">
        <v>0.50971666666666704</v>
      </c>
      <c r="O3339" s="2">
        <v>0.50971666666666704</v>
      </c>
      <c r="P3339" s="16">
        <v>0.80793522031249998</v>
      </c>
    </row>
    <row r="3340" spans="1:16" x14ac:dyDescent="0.35">
      <c r="A3340" s="23" t="str">
        <f t="shared" si="106"/>
        <v>08</v>
      </c>
      <c r="B3340" s="23">
        <f t="shared" si="107"/>
        <v>1023290</v>
      </c>
      <c r="C3340" s="6" t="s">
        <v>1373</v>
      </c>
      <c r="D3340" s="7" t="s">
        <v>1096</v>
      </c>
      <c r="E3340" s="7" t="s">
        <v>14</v>
      </c>
      <c r="F3340" s="7" t="s">
        <v>1084</v>
      </c>
      <c r="G3340" s="7" t="s">
        <v>1032</v>
      </c>
      <c r="H3340" s="7" t="s">
        <v>519</v>
      </c>
      <c r="I3340" s="7" t="s">
        <v>520</v>
      </c>
      <c r="J3340" s="6" t="s">
        <v>553</v>
      </c>
      <c r="K3340" s="1">
        <v>5240</v>
      </c>
      <c r="L3340" s="1">
        <v>5240</v>
      </c>
      <c r="M3340" s="1"/>
      <c r="N3340" s="2">
        <v>0.70114503816793905</v>
      </c>
      <c r="O3340" s="2">
        <v>0.70114503816793905</v>
      </c>
      <c r="P3340" s="16"/>
    </row>
    <row r="3341" spans="1:16" x14ac:dyDescent="0.35">
      <c r="A3341" s="23" t="str">
        <f t="shared" si="106"/>
        <v>08</v>
      </c>
      <c r="B3341" s="23">
        <f t="shared" si="107"/>
        <v>1022943</v>
      </c>
      <c r="C3341" s="6" t="s">
        <v>1373</v>
      </c>
      <c r="D3341" s="7" t="s">
        <v>1096</v>
      </c>
      <c r="E3341" s="7" t="s">
        <v>14</v>
      </c>
      <c r="F3341" s="7" t="s">
        <v>1075</v>
      </c>
      <c r="G3341" s="7" t="s">
        <v>1002</v>
      </c>
      <c r="H3341" s="7" t="s">
        <v>395</v>
      </c>
      <c r="I3341" s="7" t="s">
        <v>396</v>
      </c>
      <c r="J3341" s="6" t="s">
        <v>553</v>
      </c>
      <c r="K3341" s="1">
        <v>48000</v>
      </c>
      <c r="L3341" s="1">
        <v>48000</v>
      </c>
      <c r="M3341" s="1">
        <v>48000</v>
      </c>
      <c r="N3341" s="2">
        <v>3.2599791666666702</v>
      </c>
      <c r="O3341" s="2">
        <v>3.2599791666666702</v>
      </c>
      <c r="P3341" s="16">
        <v>2.9931190458333301</v>
      </c>
    </row>
    <row r="3342" spans="1:16" x14ac:dyDescent="0.35">
      <c r="A3342" s="23" t="str">
        <f t="shared" si="106"/>
        <v>08</v>
      </c>
      <c r="B3342" s="23">
        <f t="shared" si="107"/>
        <v>1022193</v>
      </c>
      <c r="C3342" s="6" t="s">
        <v>1373</v>
      </c>
      <c r="D3342" s="7" t="s">
        <v>1096</v>
      </c>
      <c r="E3342" s="7" t="s">
        <v>14</v>
      </c>
      <c r="F3342" s="7" t="s">
        <v>1075</v>
      </c>
      <c r="G3342" s="7" t="s">
        <v>1011</v>
      </c>
      <c r="H3342" s="7" t="s">
        <v>250</v>
      </c>
      <c r="I3342" s="7" t="s">
        <v>251</v>
      </c>
      <c r="J3342" s="6" t="s">
        <v>553</v>
      </c>
      <c r="K3342" s="1">
        <v>0</v>
      </c>
      <c r="L3342" s="1">
        <v>0</v>
      </c>
      <c r="M3342" s="1">
        <v>24000</v>
      </c>
      <c r="N3342" s="2">
        <v>0</v>
      </c>
      <c r="O3342" s="2">
        <v>0</v>
      </c>
      <c r="P3342" s="16">
        <v>3.2293669208333302</v>
      </c>
    </row>
    <row r="3343" spans="1:16" x14ac:dyDescent="0.35">
      <c r="A3343" s="23" t="str">
        <f t="shared" si="106"/>
        <v>08</v>
      </c>
      <c r="B3343" s="23">
        <f t="shared" si="107"/>
        <v>1030686</v>
      </c>
      <c r="C3343" s="6" t="s">
        <v>1373</v>
      </c>
      <c r="D3343" s="7" t="s">
        <v>1096</v>
      </c>
      <c r="E3343" s="7" t="s">
        <v>14</v>
      </c>
      <c r="F3343" s="7" t="s">
        <v>1065</v>
      </c>
      <c r="G3343" s="7" t="s">
        <v>1053</v>
      </c>
      <c r="H3343" s="7" t="s">
        <v>936</v>
      </c>
      <c r="I3343" s="7" t="s">
        <v>937</v>
      </c>
      <c r="J3343" s="6" t="s">
        <v>659</v>
      </c>
      <c r="K3343" s="1">
        <v>113586</v>
      </c>
      <c r="L3343" s="1">
        <v>120000</v>
      </c>
      <c r="M3343" s="1">
        <v>120000</v>
      </c>
      <c r="N3343" s="2">
        <v>1.93000897997993</v>
      </c>
      <c r="O3343" s="2">
        <v>1.93000833333333</v>
      </c>
      <c r="P3343" s="16">
        <v>1.96443767416667</v>
      </c>
    </row>
    <row r="3344" spans="1:16" x14ac:dyDescent="0.35">
      <c r="A3344" s="23" t="str">
        <f t="shared" si="106"/>
        <v>08</v>
      </c>
      <c r="B3344" s="23">
        <f t="shared" si="107"/>
        <v>1022851</v>
      </c>
      <c r="C3344" s="6" t="s">
        <v>1373</v>
      </c>
      <c r="D3344" s="7" t="s">
        <v>1096</v>
      </c>
      <c r="E3344" s="7" t="s">
        <v>14</v>
      </c>
      <c r="F3344" s="7" t="s">
        <v>1077</v>
      </c>
      <c r="G3344" s="7" t="s">
        <v>1023</v>
      </c>
      <c r="H3344" s="7" t="s">
        <v>1172</v>
      </c>
      <c r="I3344" s="7" t="s">
        <v>356</v>
      </c>
      <c r="J3344" s="6" t="s">
        <v>553</v>
      </c>
      <c r="K3344" s="1"/>
      <c r="L3344" s="1"/>
      <c r="M3344" s="1">
        <v>72000</v>
      </c>
      <c r="N3344" s="2"/>
      <c r="O3344" s="2"/>
      <c r="P3344" s="16">
        <v>2.6972084166666699</v>
      </c>
    </row>
    <row r="3345" spans="1:16" x14ac:dyDescent="0.35">
      <c r="A3345" s="23" t="str">
        <f t="shared" si="106"/>
        <v>08</v>
      </c>
      <c r="B3345" s="23">
        <f t="shared" si="107"/>
        <v>1022379</v>
      </c>
      <c r="C3345" s="6" t="s">
        <v>1373</v>
      </c>
      <c r="D3345" s="7" t="s">
        <v>1096</v>
      </c>
      <c r="E3345" s="7" t="s">
        <v>14</v>
      </c>
      <c r="F3345" s="7" t="s">
        <v>1077</v>
      </c>
      <c r="G3345" s="7" t="s">
        <v>1005</v>
      </c>
      <c r="H3345" s="7" t="s">
        <v>285</v>
      </c>
      <c r="I3345" s="7" t="s">
        <v>286</v>
      </c>
      <c r="J3345" s="6" t="s">
        <v>553</v>
      </c>
      <c r="K3345" s="1">
        <v>413368</v>
      </c>
      <c r="L3345" s="1">
        <v>413368</v>
      </c>
      <c r="M3345" s="1">
        <v>408000</v>
      </c>
      <c r="N3345" s="2">
        <v>2.6000029029823302</v>
      </c>
      <c r="O3345" s="2">
        <v>2.6000029029823302</v>
      </c>
      <c r="P3345" s="16">
        <v>2.4917667813725499</v>
      </c>
    </row>
    <row r="3346" spans="1:16" x14ac:dyDescent="0.35">
      <c r="A3346" s="23" t="str">
        <f t="shared" si="106"/>
        <v>08</v>
      </c>
      <c r="B3346" s="23">
        <f t="shared" si="107"/>
        <v>1022568</v>
      </c>
      <c r="C3346" s="6" t="s">
        <v>1373</v>
      </c>
      <c r="D3346" s="7" t="s">
        <v>1096</v>
      </c>
      <c r="E3346" s="7" t="s">
        <v>14</v>
      </c>
      <c r="F3346" s="7" t="s">
        <v>1082</v>
      </c>
      <c r="G3346" s="7" t="s">
        <v>1013</v>
      </c>
      <c r="H3346" s="7" t="s">
        <v>448</v>
      </c>
      <c r="I3346" s="7" t="s">
        <v>449</v>
      </c>
      <c r="J3346" s="6" t="s">
        <v>553</v>
      </c>
      <c r="K3346" s="1">
        <v>24000</v>
      </c>
      <c r="L3346" s="1">
        <v>24000</v>
      </c>
      <c r="M3346" s="1">
        <v>24000</v>
      </c>
      <c r="N3346" s="2">
        <v>4.9411666666666703</v>
      </c>
      <c r="O3346" s="2">
        <v>4.9411666666666703</v>
      </c>
      <c r="P3346" s="16">
        <v>5.0425691208333303</v>
      </c>
    </row>
    <row r="3347" spans="1:16" x14ac:dyDescent="0.35">
      <c r="A3347" s="23" t="str">
        <f t="shared" si="106"/>
        <v>08</v>
      </c>
      <c r="B3347" s="23">
        <f t="shared" si="107"/>
        <v>1022645</v>
      </c>
      <c r="C3347" s="6" t="s">
        <v>1373</v>
      </c>
      <c r="D3347" s="7" t="s">
        <v>1096</v>
      </c>
      <c r="E3347" s="7" t="s">
        <v>14</v>
      </c>
      <c r="F3347" s="7" t="s">
        <v>1082</v>
      </c>
      <c r="G3347" s="7" t="s">
        <v>1013</v>
      </c>
      <c r="H3347" s="7" t="s">
        <v>332</v>
      </c>
      <c r="I3347" s="7" t="s">
        <v>160</v>
      </c>
      <c r="J3347" s="6" t="s">
        <v>553</v>
      </c>
      <c r="K3347" s="1">
        <v>24000</v>
      </c>
      <c r="L3347" s="1">
        <v>24000</v>
      </c>
      <c r="M3347" s="1">
        <v>24000</v>
      </c>
      <c r="N3347" s="2">
        <v>5.5028333333333297</v>
      </c>
      <c r="O3347" s="2">
        <v>5.5028333333333297</v>
      </c>
      <c r="P3347" s="16">
        <v>4.9747282916666702</v>
      </c>
    </row>
    <row r="3348" spans="1:16" x14ac:dyDescent="0.35">
      <c r="A3348" s="23" t="str">
        <f t="shared" si="106"/>
        <v>08</v>
      </c>
      <c r="B3348" s="23">
        <f t="shared" si="107"/>
        <v>1022646</v>
      </c>
      <c r="C3348" s="6" t="s">
        <v>1373</v>
      </c>
      <c r="D3348" s="7" t="s">
        <v>1096</v>
      </c>
      <c r="E3348" s="7" t="s">
        <v>14</v>
      </c>
      <c r="F3348" s="7" t="s">
        <v>1082</v>
      </c>
      <c r="G3348" s="7" t="s">
        <v>1013</v>
      </c>
      <c r="H3348" s="7" t="s">
        <v>333</v>
      </c>
      <c r="I3348" s="7" t="s">
        <v>159</v>
      </c>
      <c r="J3348" s="6" t="s">
        <v>553</v>
      </c>
      <c r="K3348" s="1">
        <v>24000</v>
      </c>
      <c r="L3348" s="1">
        <v>0</v>
      </c>
      <c r="M3348" s="1">
        <v>24000</v>
      </c>
      <c r="N3348" s="2">
        <v>5.8910416666666698</v>
      </c>
      <c r="O3348" s="2">
        <v>0</v>
      </c>
      <c r="P3348" s="16">
        <v>8.0907466375000006</v>
      </c>
    </row>
    <row r="3349" spans="1:16" x14ac:dyDescent="0.35">
      <c r="A3349" s="23" t="str">
        <f t="shared" si="106"/>
        <v>08</v>
      </c>
      <c r="B3349" s="23">
        <f t="shared" si="107"/>
        <v>1030388</v>
      </c>
      <c r="C3349" s="6" t="s">
        <v>1373</v>
      </c>
      <c r="D3349" s="7" t="s">
        <v>1096</v>
      </c>
      <c r="E3349" s="7" t="s">
        <v>14</v>
      </c>
      <c r="F3349" s="7" t="s">
        <v>1072</v>
      </c>
      <c r="G3349" s="7" t="s">
        <v>993</v>
      </c>
      <c r="H3349" s="7" t="s">
        <v>889</v>
      </c>
      <c r="I3349" s="7" t="s">
        <v>890</v>
      </c>
      <c r="J3349" s="6" t="s">
        <v>659</v>
      </c>
      <c r="K3349" s="1">
        <v>39577</v>
      </c>
      <c r="L3349" s="1">
        <v>48000</v>
      </c>
      <c r="M3349" s="1">
        <v>48000</v>
      </c>
      <c r="N3349" s="2">
        <v>5.1744194860651396</v>
      </c>
      <c r="O3349" s="2">
        <v>5.1744166666666702</v>
      </c>
      <c r="P3349" s="16">
        <v>2.6030069583333302</v>
      </c>
    </row>
    <row r="3350" spans="1:16" x14ac:dyDescent="0.35">
      <c r="A3350" s="23" t="str">
        <f t="shared" si="106"/>
        <v>08</v>
      </c>
      <c r="B3350" s="23">
        <f t="shared" si="107"/>
        <v>1011969</v>
      </c>
      <c r="C3350" s="6" t="s">
        <v>1373</v>
      </c>
      <c r="D3350" s="7" t="s">
        <v>1096</v>
      </c>
      <c r="E3350" s="7" t="s">
        <v>14</v>
      </c>
      <c r="F3350" s="7" t="s">
        <v>1072</v>
      </c>
      <c r="G3350" s="7" t="s">
        <v>993</v>
      </c>
      <c r="H3350" s="7" t="s">
        <v>712</v>
      </c>
      <c r="I3350" s="7" t="s">
        <v>713</v>
      </c>
      <c r="J3350" s="6" t="s">
        <v>658</v>
      </c>
      <c r="K3350" s="1">
        <v>49585</v>
      </c>
      <c r="L3350" s="1">
        <v>48000</v>
      </c>
      <c r="M3350" s="1">
        <v>48000</v>
      </c>
      <c r="N3350" s="2">
        <v>0</v>
      </c>
      <c r="O3350" s="2">
        <v>0</v>
      </c>
      <c r="P3350" s="16">
        <v>5.6536383708333302</v>
      </c>
    </row>
    <row r="3351" spans="1:16" x14ac:dyDescent="0.35">
      <c r="A3351" s="23" t="str">
        <f t="shared" si="106"/>
        <v>08</v>
      </c>
      <c r="B3351" s="23">
        <f t="shared" si="107"/>
        <v>1012448</v>
      </c>
      <c r="C3351" s="6" t="s">
        <v>1373</v>
      </c>
      <c r="D3351" s="7" t="s">
        <v>1096</v>
      </c>
      <c r="E3351" s="7" t="s">
        <v>14</v>
      </c>
      <c r="F3351" s="7" t="s">
        <v>1072</v>
      </c>
      <c r="G3351" s="7" t="s">
        <v>993</v>
      </c>
      <c r="H3351" s="7" t="s">
        <v>784</v>
      </c>
      <c r="I3351" s="7" t="s">
        <v>785</v>
      </c>
      <c r="J3351" s="6" t="s">
        <v>658</v>
      </c>
      <c r="K3351" s="1">
        <v>91013</v>
      </c>
      <c r="L3351" s="1">
        <v>96000</v>
      </c>
      <c r="M3351" s="1">
        <v>288000</v>
      </c>
      <c r="N3351" s="2">
        <v>5.0777581224660198</v>
      </c>
      <c r="O3351" s="2">
        <v>5.07775</v>
      </c>
      <c r="P3351" s="16">
        <v>5.2192331548611097</v>
      </c>
    </row>
    <row r="3352" spans="1:16" x14ac:dyDescent="0.35">
      <c r="A3352" s="23" t="str">
        <f t="shared" si="106"/>
        <v>08</v>
      </c>
      <c r="B3352" s="23">
        <f t="shared" si="107"/>
        <v>1012502</v>
      </c>
      <c r="C3352" s="6" t="s">
        <v>1373</v>
      </c>
      <c r="D3352" s="7" t="s">
        <v>1096</v>
      </c>
      <c r="E3352" s="7" t="s">
        <v>14</v>
      </c>
      <c r="F3352" s="7" t="s">
        <v>1072</v>
      </c>
      <c r="G3352" s="7" t="s">
        <v>993</v>
      </c>
      <c r="H3352" s="7" t="s">
        <v>796</v>
      </c>
      <c r="I3352" s="7" t="s">
        <v>797</v>
      </c>
      <c r="J3352" s="6" t="s">
        <v>658</v>
      </c>
      <c r="K3352" s="1">
        <v>21132</v>
      </c>
      <c r="L3352" s="1">
        <v>24000</v>
      </c>
      <c r="M3352" s="1">
        <v>24000</v>
      </c>
      <c r="N3352" s="2">
        <v>5.1447567669884497</v>
      </c>
      <c r="O3352" s="2">
        <v>5.1447500000000002</v>
      </c>
      <c r="P3352" s="16">
        <v>4.7335656374999999</v>
      </c>
    </row>
    <row r="3353" spans="1:16" x14ac:dyDescent="0.35">
      <c r="A3353" s="23" t="str">
        <f t="shared" si="106"/>
        <v>08</v>
      </c>
      <c r="B3353" s="23">
        <f t="shared" si="107"/>
        <v>1012503</v>
      </c>
      <c r="C3353" s="6" t="s">
        <v>1373</v>
      </c>
      <c r="D3353" s="7" t="s">
        <v>1096</v>
      </c>
      <c r="E3353" s="7" t="s">
        <v>14</v>
      </c>
      <c r="F3353" s="7" t="s">
        <v>1072</v>
      </c>
      <c r="G3353" s="7" t="s">
        <v>993</v>
      </c>
      <c r="H3353" s="7" t="s">
        <v>798</v>
      </c>
      <c r="I3353" s="7" t="s">
        <v>799</v>
      </c>
      <c r="J3353" s="6" t="s">
        <v>658</v>
      </c>
      <c r="K3353" s="1">
        <v>237237</v>
      </c>
      <c r="L3353" s="1">
        <v>240000</v>
      </c>
      <c r="M3353" s="1">
        <v>240000</v>
      </c>
      <c r="N3353" s="2">
        <v>5.21135404679708</v>
      </c>
      <c r="O3353" s="2">
        <v>5.2113541666666698</v>
      </c>
      <c r="P3353" s="16">
        <v>4.5026446499999997</v>
      </c>
    </row>
    <row r="3354" spans="1:16" x14ac:dyDescent="0.35">
      <c r="A3354" s="23" t="str">
        <f t="shared" si="106"/>
        <v>08</v>
      </c>
      <c r="B3354" s="23">
        <f t="shared" si="107"/>
        <v>1012504</v>
      </c>
      <c r="C3354" s="6" t="s">
        <v>1373</v>
      </c>
      <c r="D3354" s="7" t="s">
        <v>1096</v>
      </c>
      <c r="E3354" s="7" t="s">
        <v>14</v>
      </c>
      <c r="F3354" s="7" t="s">
        <v>1072</v>
      </c>
      <c r="G3354" s="7" t="s">
        <v>993</v>
      </c>
      <c r="H3354" s="7" t="s">
        <v>800</v>
      </c>
      <c r="I3354" s="7" t="s">
        <v>785</v>
      </c>
      <c r="J3354" s="6" t="s">
        <v>658</v>
      </c>
      <c r="K3354" s="1">
        <v>44234</v>
      </c>
      <c r="L3354" s="1">
        <v>276000</v>
      </c>
      <c r="M3354" s="1">
        <v>276000</v>
      </c>
      <c r="N3354" s="2">
        <v>5.0115295926210601</v>
      </c>
      <c r="O3354" s="2">
        <v>5.0115507246376803</v>
      </c>
      <c r="P3354" s="16">
        <v>4.9818067768115899</v>
      </c>
    </row>
    <row r="3355" spans="1:16" x14ac:dyDescent="0.35">
      <c r="A3355" s="23" t="str">
        <f t="shared" si="106"/>
        <v>08</v>
      </c>
      <c r="B3355" s="23">
        <f t="shared" si="107"/>
        <v>1012526</v>
      </c>
      <c r="C3355" s="6" t="s">
        <v>1373</v>
      </c>
      <c r="D3355" s="7" t="s">
        <v>1096</v>
      </c>
      <c r="E3355" s="7" t="s">
        <v>14</v>
      </c>
      <c r="F3355" s="7" t="s">
        <v>1072</v>
      </c>
      <c r="G3355" s="7" t="s">
        <v>993</v>
      </c>
      <c r="H3355" s="7" t="s">
        <v>810</v>
      </c>
      <c r="I3355" s="7" t="s">
        <v>711</v>
      </c>
      <c r="J3355" s="6" t="s">
        <v>658</v>
      </c>
      <c r="K3355" s="1">
        <v>11221</v>
      </c>
      <c r="L3355" s="1">
        <v>12000</v>
      </c>
      <c r="M3355" s="1">
        <v>12000</v>
      </c>
      <c r="N3355" s="2">
        <v>5.3447999287051102</v>
      </c>
      <c r="O3355" s="2">
        <v>5.3447500000000003</v>
      </c>
      <c r="P3355" s="16">
        <v>4.9644866250000002</v>
      </c>
    </row>
    <row r="3356" spans="1:16" x14ac:dyDescent="0.35">
      <c r="A3356" s="23" t="str">
        <f t="shared" si="106"/>
        <v>08</v>
      </c>
      <c r="B3356" s="23">
        <f t="shared" si="107"/>
        <v>1012527</v>
      </c>
      <c r="C3356" s="6" t="s">
        <v>1373</v>
      </c>
      <c r="D3356" s="7" t="s">
        <v>1096</v>
      </c>
      <c r="E3356" s="7" t="s">
        <v>14</v>
      </c>
      <c r="F3356" s="7" t="s">
        <v>1072</v>
      </c>
      <c r="G3356" s="7" t="s">
        <v>993</v>
      </c>
      <c r="H3356" s="7" t="s">
        <v>811</v>
      </c>
      <c r="I3356" s="7" t="s">
        <v>812</v>
      </c>
      <c r="J3356" s="6" t="s">
        <v>658</v>
      </c>
      <c r="K3356" s="1">
        <v>14465</v>
      </c>
      <c r="L3356" s="1">
        <v>24000</v>
      </c>
      <c r="M3356" s="1">
        <v>24000</v>
      </c>
      <c r="N3356" s="2">
        <v>5.2778430694780498</v>
      </c>
      <c r="O3356" s="2">
        <v>5.2778749999999999</v>
      </c>
      <c r="P3356" s="16">
        <v>4.6180422208333303</v>
      </c>
    </row>
    <row r="3357" spans="1:16" x14ac:dyDescent="0.35">
      <c r="A3357" s="23" t="str">
        <f t="shared" si="106"/>
        <v>08</v>
      </c>
      <c r="B3357" s="23">
        <f t="shared" si="107"/>
        <v>1012598</v>
      </c>
      <c r="C3357" s="6" t="s">
        <v>1373</v>
      </c>
      <c r="D3357" s="7" t="s">
        <v>1096</v>
      </c>
      <c r="E3357" s="7" t="s">
        <v>14</v>
      </c>
      <c r="F3357" s="7" t="s">
        <v>1072</v>
      </c>
      <c r="G3357" s="7" t="s">
        <v>993</v>
      </c>
      <c r="H3357" s="7" t="s">
        <v>821</v>
      </c>
      <c r="I3357" s="7" t="s">
        <v>822</v>
      </c>
      <c r="J3357" s="6" t="s">
        <v>658</v>
      </c>
      <c r="K3357" s="1">
        <v>2520</v>
      </c>
      <c r="L3357" s="1">
        <v>12000</v>
      </c>
      <c r="M3357" s="1">
        <v>12000</v>
      </c>
      <c r="N3357" s="2">
        <v>1.1499999999999999</v>
      </c>
      <c r="O3357" s="2">
        <v>1.1499999999999999</v>
      </c>
      <c r="P3357" s="16">
        <v>0.92262238333333302</v>
      </c>
    </row>
    <row r="3358" spans="1:16" x14ac:dyDescent="0.35">
      <c r="A3358" s="23" t="str">
        <f t="shared" si="106"/>
        <v>08</v>
      </c>
      <c r="B3358" s="23">
        <f t="shared" si="107"/>
        <v>1021731</v>
      </c>
      <c r="C3358" s="6" t="s">
        <v>1373</v>
      </c>
      <c r="D3358" s="7" t="s">
        <v>1096</v>
      </c>
      <c r="E3358" s="7" t="s">
        <v>14</v>
      </c>
      <c r="F3358" s="7" t="s">
        <v>1086</v>
      </c>
      <c r="G3358" s="7" t="s">
        <v>1025</v>
      </c>
      <c r="H3358" s="7" t="s">
        <v>174</v>
      </c>
      <c r="I3358" s="7" t="s">
        <v>175</v>
      </c>
      <c r="J3358" s="6" t="s">
        <v>553</v>
      </c>
      <c r="K3358" s="1">
        <v>108776</v>
      </c>
      <c r="L3358" s="1">
        <v>120000</v>
      </c>
      <c r="M3358" s="1">
        <v>120000</v>
      </c>
      <c r="N3358" s="2">
        <v>2.1373097006692698</v>
      </c>
      <c r="O3358" s="2">
        <v>2.1373083333333298</v>
      </c>
      <c r="P3358" s="16">
        <v>2.4248041558333302</v>
      </c>
    </row>
    <row r="3359" spans="1:16" x14ac:dyDescent="0.35">
      <c r="A3359" s="23" t="str">
        <f t="shared" si="106"/>
        <v>08</v>
      </c>
      <c r="B3359" s="23">
        <f t="shared" si="107"/>
        <v>1022125</v>
      </c>
      <c r="C3359" s="6" t="s">
        <v>1373</v>
      </c>
      <c r="D3359" s="7" t="s">
        <v>1096</v>
      </c>
      <c r="E3359" s="7" t="s">
        <v>14</v>
      </c>
      <c r="F3359" s="7" t="s">
        <v>1086</v>
      </c>
      <c r="G3359" s="7" t="s">
        <v>1025</v>
      </c>
      <c r="H3359" s="7" t="s">
        <v>232</v>
      </c>
      <c r="I3359" s="7" t="s">
        <v>233</v>
      </c>
      <c r="J3359" s="6" t="s">
        <v>553</v>
      </c>
      <c r="K3359" s="1">
        <v>240000</v>
      </c>
      <c r="L3359" s="1">
        <v>192000</v>
      </c>
      <c r="M3359" s="1">
        <v>254000</v>
      </c>
      <c r="N3359" s="2">
        <v>2.8211708333333299</v>
      </c>
      <c r="O3359" s="2">
        <v>2.8211718750000001</v>
      </c>
      <c r="P3359" s="16">
        <v>3.6120975956692898</v>
      </c>
    </row>
    <row r="3360" spans="1:16" x14ac:dyDescent="0.35">
      <c r="A3360" s="23" t="str">
        <f t="shared" si="106"/>
        <v>08</v>
      </c>
      <c r="B3360" s="23">
        <f t="shared" si="107"/>
        <v>1022291</v>
      </c>
      <c r="C3360" s="6" t="s">
        <v>1373</v>
      </c>
      <c r="D3360" s="7" t="s">
        <v>1096</v>
      </c>
      <c r="E3360" s="7" t="s">
        <v>14</v>
      </c>
      <c r="F3360" s="7" t="s">
        <v>1086</v>
      </c>
      <c r="G3360" s="7" t="s">
        <v>1025</v>
      </c>
      <c r="H3360" s="7" t="s">
        <v>267</v>
      </c>
      <c r="I3360" s="7" t="s">
        <v>268</v>
      </c>
      <c r="J3360" s="6" t="s">
        <v>553</v>
      </c>
      <c r="K3360" s="1">
        <v>44266</v>
      </c>
      <c r="L3360" s="1">
        <v>44266</v>
      </c>
      <c r="M3360" s="1">
        <v>48000</v>
      </c>
      <c r="N3360" s="2">
        <v>1.7269913703519599</v>
      </c>
      <c r="O3360" s="2">
        <v>1.7269913703519599</v>
      </c>
      <c r="P3360" s="16">
        <v>2.6640581187499999</v>
      </c>
    </row>
    <row r="3361" spans="1:16" x14ac:dyDescent="0.35">
      <c r="A3361" s="23" t="str">
        <f t="shared" si="106"/>
        <v>08</v>
      </c>
      <c r="B3361" s="23">
        <f t="shared" si="107"/>
        <v>1022753</v>
      </c>
      <c r="C3361" s="6" t="s">
        <v>1373</v>
      </c>
      <c r="D3361" s="7" t="s">
        <v>1096</v>
      </c>
      <c r="E3361" s="7" t="s">
        <v>14</v>
      </c>
      <c r="F3361" s="7" t="s">
        <v>1086</v>
      </c>
      <c r="G3361" s="7" t="s">
        <v>1025</v>
      </c>
      <c r="H3361" s="7" t="s">
        <v>342</v>
      </c>
      <c r="I3361" s="7" t="s">
        <v>343</v>
      </c>
      <c r="J3361" s="6" t="s">
        <v>553</v>
      </c>
      <c r="K3361" s="1">
        <v>170447</v>
      </c>
      <c r="L3361" s="1">
        <v>122447</v>
      </c>
      <c r="M3361" s="1">
        <v>168000</v>
      </c>
      <c r="N3361" s="2">
        <v>2.20570030566686</v>
      </c>
      <c r="O3361" s="2">
        <v>2.2057053255694301</v>
      </c>
      <c r="P3361" s="16">
        <v>2.5078585351190501</v>
      </c>
    </row>
    <row r="3362" spans="1:16" x14ac:dyDescent="0.35">
      <c r="A3362" s="23" t="str">
        <f t="shared" si="106"/>
        <v>08</v>
      </c>
      <c r="B3362" s="23">
        <f t="shared" si="107"/>
        <v>1022940</v>
      </c>
      <c r="C3362" s="6" t="s">
        <v>1373</v>
      </c>
      <c r="D3362" s="7" t="s">
        <v>1096</v>
      </c>
      <c r="E3362" s="7" t="s">
        <v>14</v>
      </c>
      <c r="F3362" s="7" t="s">
        <v>1086</v>
      </c>
      <c r="G3362" s="7" t="s">
        <v>1025</v>
      </c>
      <c r="H3362" s="7" t="s">
        <v>391</v>
      </c>
      <c r="I3362" s="7" t="s">
        <v>392</v>
      </c>
      <c r="J3362" s="6" t="s">
        <v>553</v>
      </c>
      <c r="K3362" s="1">
        <v>0</v>
      </c>
      <c r="L3362" s="1">
        <v>0</v>
      </c>
      <c r="M3362" s="1">
        <v>16618</v>
      </c>
      <c r="N3362" s="2">
        <v>0</v>
      </c>
      <c r="O3362" s="2">
        <v>0</v>
      </c>
      <c r="P3362" s="16">
        <v>2.07605747382356</v>
      </c>
    </row>
    <row r="3363" spans="1:16" x14ac:dyDescent="0.35">
      <c r="A3363" s="23" t="str">
        <f t="shared" si="106"/>
        <v>08</v>
      </c>
      <c r="B3363" s="23">
        <f t="shared" si="107"/>
        <v>1022941</v>
      </c>
      <c r="C3363" s="6" t="s">
        <v>1373</v>
      </c>
      <c r="D3363" s="7" t="s">
        <v>1096</v>
      </c>
      <c r="E3363" s="7" t="s">
        <v>14</v>
      </c>
      <c r="F3363" s="7" t="s">
        <v>1086</v>
      </c>
      <c r="G3363" s="7" t="s">
        <v>1025</v>
      </c>
      <c r="H3363" s="7" t="s">
        <v>393</v>
      </c>
      <c r="I3363" s="7" t="s">
        <v>394</v>
      </c>
      <c r="J3363" s="6" t="s">
        <v>553</v>
      </c>
      <c r="K3363" s="1">
        <v>19861</v>
      </c>
      <c r="L3363" s="1">
        <v>24000</v>
      </c>
      <c r="M3363" s="1">
        <v>42079</v>
      </c>
      <c r="N3363" s="2">
        <v>2.2741050299582102</v>
      </c>
      <c r="O3363" s="2">
        <v>2.2740833333333299</v>
      </c>
      <c r="P3363" s="16">
        <v>2.5319900663038601</v>
      </c>
    </row>
    <row r="3364" spans="1:16" x14ac:dyDescent="0.35">
      <c r="A3364" s="23" t="str">
        <f t="shared" si="106"/>
        <v>08</v>
      </c>
      <c r="B3364" s="23">
        <f t="shared" si="107"/>
        <v>1023354</v>
      </c>
      <c r="C3364" s="6" t="s">
        <v>1373</v>
      </c>
      <c r="D3364" s="7" t="s">
        <v>1096</v>
      </c>
      <c r="E3364" s="7" t="s">
        <v>14</v>
      </c>
      <c r="F3364" s="7" t="s">
        <v>1086</v>
      </c>
      <c r="G3364" s="7" t="s">
        <v>1025</v>
      </c>
      <c r="H3364" s="7" t="s">
        <v>608</v>
      </c>
      <c r="I3364" s="7" t="s">
        <v>609</v>
      </c>
      <c r="J3364" s="6" t="s">
        <v>553</v>
      </c>
      <c r="K3364" s="1">
        <v>69483</v>
      </c>
      <c r="L3364" s="1">
        <v>72000</v>
      </c>
      <c r="M3364" s="1">
        <v>74440</v>
      </c>
      <c r="N3364" s="2">
        <v>2.4108486968035301</v>
      </c>
      <c r="O3364" s="2">
        <v>2.4108611111111098</v>
      </c>
      <c r="P3364" s="16">
        <v>2.07605751612037</v>
      </c>
    </row>
    <row r="3365" spans="1:16" x14ac:dyDescent="0.35">
      <c r="A3365" s="23" t="str">
        <f t="shared" si="106"/>
        <v>08</v>
      </c>
      <c r="B3365" s="23">
        <f t="shared" si="107"/>
        <v>1023373</v>
      </c>
      <c r="C3365" s="6" t="s">
        <v>1373</v>
      </c>
      <c r="D3365" s="7" t="s">
        <v>1096</v>
      </c>
      <c r="E3365" s="7" t="s">
        <v>14</v>
      </c>
      <c r="F3365" s="7" t="s">
        <v>1086</v>
      </c>
      <c r="G3365" s="7" t="s">
        <v>1025</v>
      </c>
      <c r="H3365" s="7" t="s">
        <v>1386</v>
      </c>
      <c r="I3365" s="7" t="s">
        <v>1387</v>
      </c>
      <c r="J3365" s="6" t="s">
        <v>553</v>
      </c>
      <c r="K3365" s="1">
        <v>99000</v>
      </c>
      <c r="L3365" s="1">
        <v>99000</v>
      </c>
      <c r="M3365" s="1">
        <v>104000</v>
      </c>
      <c r="N3365" s="2">
        <v>0</v>
      </c>
      <c r="O3365" s="2">
        <v>2.4</v>
      </c>
      <c r="P3365" s="16">
        <v>2.2821787730769199</v>
      </c>
    </row>
    <row r="3366" spans="1:16" x14ac:dyDescent="0.35">
      <c r="A3366" s="23" t="str">
        <f t="shared" si="106"/>
        <v>08</v>
      </c>
      <c r="B3366" s="23">
        <f t="shared" si="107"/>
        <v>1022183</v>
      </c>
      <c r="C3366" s="6" t="s">
        <v>1373</v>
      </c>
      <c r="D3366" s="7" t="s">
        <v>1096</v>
      </c>
      <c r="E3366" s="7" t="s">
        <v>14</v>
      </c>
      <c r="F3366" s="7" t="s">
        <v>1086</v>
      </c>
      <c r="G3366" s="7" t="s">
        <v>1041</v>
      </c>
      <c r="H3366" s="7" t="s">
        <v>246</v>
      </c>
      <c r="I3366" s="7" t="s">
        <v>247</v>
      </c>
      <c r="J3366" s="6" t="s">
        <v>553</v>
      </c>
      <c r="K3366" s="1">
        <v>793734</v>
      </c>
      <c r="L3366" s="1">
        <v>721734</v>
      </c>
      <c r="M3366" s="1">
        <v>792000</v>
      </c>
      <c r="N3366" s="2">
        <v>1.97318119168386</v>
      </c>
      <c r="O3366" s="2">
        <v>1.9731812551438599</v>
      </c>
      <c r="P3366" s="16">
        <v>2.7331740087121199</v>
      </c>
    </row>
    <row r="3367" spans="1:16" x14ac:dyDescent="0.35">
      <c r="A3367" s="23" t="str">
        <f t="shared" si="106"/>
        <v>08</v>
      </c>
      <c r="B3367" s="23">
        <f t="shared" si="107"/>
        <v>1021733</v>
      </c>
      <c r="C3367" s="6" t="s">
        <v>1373</v>
      </c>
      <c r="D3367" s="7" t="s">
        <v>1096</v>
      </c>
      <c r="E3367" s="7" t="s">
        <v>14</v>
      </c>
      <c r="F3367" s="7" t="s">
        <v>1076</v>
      </c>
      <c r="G3367" s="7" t="s">
        <v>1022</v>
      </c>
      <c r="H3367" s="7" t="s">
        <v>178</v>
      </c>
      <c r="I3367" s="7" t="s">
        <v>149</v>
      </c>
      <c r="J3367" s="6" t="s">
        <v>553</v>
      </c>
      <c r="K3367" s="1">
        <v>240000</v>
      </c>
      <c r="L3367" s="1">
        <v>240000</v>
      </c>
      <c r="M3367" s="1">
        <v>268790</v>
      </c>
      <c r="N3367" s="2">
        <v>2.85</v>
      </c>
      <c r="O3367" s="2">
        <v>2.85</v>
      </c>
      <c r="P3367" s="16">
        <v>4.2245245894564496</v>
      </c>
    </row>
    <row r="3368" spans="1:16" x14ac:dyDescent="0.35">
      <c r="A3368" s="23" t="str">
        <f t="shared" si="106"/>
        <v>08</v>
      </c>
      <c r="B3368" s="23">
        <f t="shared" si="107"/>
        <v>1023412</v>
      </c>
      <c r="C3368" s="6" t="s">
        <v>1373</v>
      </c>
      <c r="D3368" s="7" t="s">
        <v>1096</v>
      </c>
      <c r="E3368" s="7" t="s">
        <v>14</v>
      </c>
      <c r="F3368" s="7" t="s">
        <v>1076</v>
      </c>
      <c r="G3368" s="7" t="s">
        <v>1022</v>
      </c>
      <c r="H3368" s="7" t="s">
        <v>1314</v>
      </c>
      <c r="I3368" s="7" t="s">
        <v>1315</v>
      </c>
      <c r="J3368" s="6" t="s">
        <v>553</v>
      </c>
      <c r="K3368" s="1">
        <v>120000</v>
      </c>
      <c r="L3368" s="1">
        <v>120000</v>
      </c>
      <c r="M3368" s="1">
        <v>127565</v>
      </c>
      <c r="N3368" s="2">
        <v>2.93</v>
      </c>
      <c r="O3368" s="2">
        <v>2.93</v>
      </c>
      <c r="P3368" s="16">
        <v>3.0455966620938302</v>
      </c>
    </row>
    <row r="3369" spans="1:16" x14ac:dyDescent="0.35">
      <c r="A3369" s="23" t="str">
        <f t="shared" si="106"/>
        <v>08</v>
      </c>
      <c r="B3369" s="23">
        <f t="shared" si="107"/>
        <v>1023411</v>
      </c>
      <c r="C3369" s="6" t="s">
        <v>1373</v>
      </c>
      <c r="D3369" s="7" t="s">
        <v>1096</v>
      </c>
      <c r="E3369" s="7" t="s">
        <v>14</v>
      </c>
      <c r="F3369" s="7" t="s">
        <v>1076</v>
      </c>
      <c r="G3369" s="7" t="s">
        <v>1004</v>
      </c>
      <c r="H3369" s="7" t="s">
        <v>1312</v>
      </c>
      <c r="I3369" s="7" t="s">
        <v>1313</v>
      </c>
      <c r="J3369" s="6" t="s">
        <v>553</v>
      </c>
      <c r="K3369" s="1">
        <v>120000</v>
      </c>
      <c r="L3369" s="1">
        <v>120000</v>
      </c>
      <c r="M3369" s="1">
        <v>129129</v>
      </c>
      <c r="N3369" s="2">
        <v>3.1</v>
      </c>
      <c r="O3369" s="2">
        <v>3.1</v>
      </c>
      <c r="P3369" s="16">
        <v>3.4451146938332999</v>
      </c>
    </row>
    <row r="3370" spans="1:16" x14ac:dyDescent="0.35">
      <c r="A3370" s="23" t="str">
        <f t="shared" si="106"/>
        <v>08</v>
      </c>
      <c r="B3370" s="23">
        <f t="shared" si="107"/>
        <v>1023143</v>
      </c>
      <c r="C3370" s="6" t="s">
        <v>1373</v>
      </c>
      <c r="D3370" s="7" t="s">
        <v>1096</v>
      </c>
      <c r="E3370" s="7" t="s">
        <v>14</v>
      </c>
      <c r="F3370" s="7" t="s">
        <v>1083</v>
      </c>
      <c r="G3370" s="7" t="s">
        <v>1044</v>
      </c>
      <c r="H3370" s="7" t="s">
        <v>426</v>
      </c>
      <c r="I3370" s="7" t="s">
        <v>427</v>
      </c>
      <c r="J3370" s="6" t="s">
        <v>553</v>
      </c>
      <c r="K3370" s="1">
        <v>1000</v>
      </c>
      <c r="L3370" s="1">
        <v>1000</v>
      </c>
      <c r="M3370" s="1"/>
      <c r="N3370" s="2">
        <v>2.6160000000000001</v>
      </c>
      <c r="O3370" s="2">
        <v>2.6160000000000001</v>
      </c>
      <c r="P3370" s="16"/>
    </row>
    <row r="3371" spans="1:16" x14ac:dyDescent="0.35">
      <c r="A3371" s="23" t="str">
        <f t="shared" si="106"/>
        <v>08</v>
      </c>
      <c r="B3371" s="23">
        <f t="shared" si="107"/>
        <v>1021905</v>
      </c>
      <c r="C3371" s="6" t="s">
        <v>1373</v>
      </c>
      <c r="D3371" s="7" t="s">
        <v>1096</v>
      </c>
      <c r="E3371" s="7" t="s">
        <v>14</v>
      </c>
      <c r="F3371" s="7" t="s">
        <v>1081</v>
      </c>
      <c r="G3371" s="7" t="s">
        <v>1010</v>
      </c>
      <c r="H3371" s="7" t="s">
        <v>199</v>
      </c>
      <c r="I3371" s="7" t="s">
        <v>200</v>
      </c>
      <c r="J3371" s="6" t="s">
        <v>553</v>
      </c>
      <c r="K3371" s="1">
        <v>240000</v>
      </c>
      <c r="L3371" s="1"/>
      <c r="M3371" s="1">
        <v>480000</v>
      </c>
      <c r="N3371" s="2">
        <v>1.2482875</v>
      </c>
      <c r="O3371" s="2"/>
      <c r="P3371" s="16">
        <v>1.62988245</v>
      </c>
    </row>
    <row r="3372" spans="1:16" x14ac:dyDescent="0.35">
      <c r="A3372" s="23" t="str">
        <f t="shared" si="106"/>
        <v>08</v>
      </c>
      <c r="B3372" s="23">
        <f t="shared" si="107"/>
        <v>1022082</v>
      </c>
      <c r="C3372" s="6" t="s">
        <v>1373</v>
      </c>
      <c r="D3372" s="7" t="s">
        <v>1096</v>
      </c>
      <c r="E3372" s="7" t="s">
        <v>14</v>
      </c>
      <c r="F3372" s="7" t="s">
        <v>1081</v>
      </c>
      <c r="G3372" s="7" t="s">
        <v>1010</v>
      </c>
      <c r="H3372" s="7" t="s">
        <v>1110</v>
      </c>
      <c r="I3372" s="7" t="s">
        <v>1111</v>
      </c>
      <c r="J3372" s="6" t="s">
        <v>553</v>
      </c>
      <c r="K3372" s="1">
        <v>55203</v>
      </c>
      <c r="L3372" s="1">
        <v>48000</v>
      </c>
      <c r="M3372" s="1">
        <v>48000</v>
      </c>
      <c r="N3372" s="2">
        <v>1.36999800735467</v>
      </c>
      <c r="O3372" s="2">
        <v>2.25</v>
      </c>
      <c r="P3372" s="16">
        <v>1.9218699291666701</v>
      </c>
    </row>
    <row r="3373" spans="1:16" x14ac:dyDescent="0.35">
      <c r="A3373" s="23" t="str">
        <f t="shared" si="106"/>
        <v>08</v>
      </c>
      <c r="B3373" s="23">
        <f t="shared" si="107"/>
        <v>1022169</v>
      </c>
      <c r="C3373" s="6" t="s">
        <v>1373</v>
      </c>
      <c r="D3373" s="7" t="s">
        <v>1096</v>
      </c>
      <c r="E3373" s="7" t="s">
        <v>14</v>
      </c>
      <c r="F3373" s="7" t="s">
        <v>1081</v>
      </c>
      <c r="G3373" s="7" t="s">
        <v>1010</v>
      </c>
      <c r="H3373" s="7" t="s">
        <v>244</v>
      </c>
      <c r="I3373" s="7" t="s">
        <v>245</v>
      </c>
      <c r="J3373" s="6" t="s">
        <v>553</v>
      </c>
      <c r="K3373" s="1">
        <v>240000</v>
      </c>
      <c r="L3373" s="1">
        <v>240000</v>
      </c>
      <c r="M3373" s="1">
        <v>240000</v>
      </c>
      <c r="N3373" s="2">
        <v>0.90635833333333404</v>
      </c>
      <c r="O3373" s="2">
        <v>0.90635833333333404</v>
      </c>
      <c r="P3373" s="16">
        <v>1.37995051</v>
      </c>
    </row>
    <row r="3374" spans="1:16" x14ac:dyDescent="0.35">
      <c r="A3374" s="23" t="str">
        <f t="shared" si="106"/>
        <v>08</v>
      </c>
      <c r="B3374" s="23">
        <f t="shared" si="107"/>
        <v>1022373</v>
      </c>
      <c r="C3374" s="6" t="s">
        <v>1373</v>
      </c>
      <c r="D3374" s="7" t="s">
        <v>1096</v>
      </c>
      <c r="E3374" s="7" t="s">
        <v>14</v>
      </c>
      <c r="F3374" s="7" t="s">
        <v>1081</v>
      </c>
      <c r="G3374" s="7" t="s">
        <v>1010</v>
      </c>
      <c r="H3374" s="7" t="s">
        <v>281</v>
      </c>
      <c r="I3374" s="7" t="s">
        <v>282</v>
      </c>
      <c r="J3374" s="6" t="s">
        <v>553</v>
      </c>
      <c r="K3374" s="1">
        <v>8059</v>
      </c>
      <c r="L3374" s="1">
        <v>8059</v>
      </c>
      <c r="M3374" s="1">
        <v>96000</v>
      </c>
      <c r="N3374" s="2">
        <v>1.1799230673780901</v>
      </c>
      <c r="O3374" s="2">
        <v>1.1799230673780901</v>
      </c>
      <c r="P3374" s="16">
        <v>1.6212739229166699</v>
      </c>
    </row>
    <row r="3375" spans="1:16" x14ac:dyDescent="0.35">
      <c r="A3375" s="23" t="str">
        <f t="shared" si="106"/>
        <v>08</v>
      </c>
      <c r="B3375" s="23">
        <f t="shared" si="107"/>
        <v>1023093</v>
      </c>
      <c r="C3375" s="6" t="s">
        <v>1373</v>
      </c>
      <c r="D3375" s="7" t="s">
        <v>1096</v>
      </c>
      <c r="E3375" s="7" t="s">
        <v>14</v>
      </c>
      <c r="F3375" s="7" t="s">
        <v>1081</v>
      </c>
      <c r="G3375" s="7" t="s">
        <v>1010</v>
      </c>
      <c r="H3375" s="7" t="s">
        <v>415</v>
      </c>
      <c r="I3375" s="7" t="s">
        <v>416</v>
      </c>
      <c r="J3375" s="6" t="s">
        <v>553</v>
      </c>
      <c r="K3375" s="1">
        <v>77939</v>
      </c>
      <c r="L3375" s="1">
        <v>77939</v>
      </c>
      <c r="M3375" s="1">
        <v>72000</v>
      </c>
      <c r="N3375" s="2">
        <v>3.5734356355611401</v>
      </c>
      <c r="O3375" s="2">
        <v>3.5734356355611401</v>
      </c>
      <c r="P3375" s="16">
        <v>5.24222597777778</v>
      </c>
    </row>
    <row r="3376" spans="1:16" x14ac:dyDescent="0.35">
      <c r="A3376" s="23" t="str">
        <f t="shared" si="106"/>
        <v>08</v>
      </c>
      <c r="B3376" s="23">
        <f t="shared" si="107"/>
        <v>1023126</v>
      </c>
      <c r="C3376" s="6" t="s">
        <v>1373</v>
      </c>
      <c r="D3376" s="7" t="s">
        <v>1096</v>
      </c>
      <c r="E3376" s="7" t="s">
        <v>14</v>
      </c>
      <c r="F3376" s="7" t="s">
        <v>1081</v>
      </c>
      <c r="G3376" s="7" t="s">
        <v>1010</v>
      </c>
      <c r="H3376" s="7" t="s">
        <v>422</v>
      </c>
      <c r="I3376" s="7" t="s">
        <v>423</v>
      </c>
      <c r="J3376" s="6" t="s">
        <v>553</v>
      </c>
      <c r="K3376" s="1">
        <v>8195</v>
      </c>
      <c r="L3376" s="1">
        <v>8195</v>
      </c>
      <c r="M3376" s="1"/>
      <c r="N3376" s="2">
        <v>1.4535692495424</v>
      </c>
      <c r="O3376" s="2">
        <v>1.4535692495424</v>
      </c>
      <c r="P3376" s="16"/>
    </row>
    <row r="3377" spans="1:16" x14ac:dyDescent="0.35">
      <c r="A3377" s="23" t="str">
        <f t="shared" si="106"/>
        <v>08</v>
      </c>
      <c r="B3377" s="23">
        <f t="shared" si="107"/>
        <v>1012681</v>
      </c>
      <c r="C3377" s="6" t="s">
        <v>1373</v>
      </c>
      <c r="D3377" s="7" t="s">
        <v>1096</v>
      </c>
      <c r="E3377" s="7" t="s">
        <v>14</v>
      </c>
      <c r="F3377" s="7" t="s">
        <v>1069</v>
      </c>
      <c r="G3377" s="7" t="s">
        <v>1000</v>
      </c>
      <c r="H3377" s="7" t="s">
        <v>830</v>
      </c>
      <c r="I3377" s="7" t="s">
        <v>831</v>
      </c>
      <c r="J3377" s="6" t="s">
        <v>658</v>
      </c>
      <c r="K3377" s="1">
        <v>72000</v>
      </c>
      <c r="L3377" s="1">
        <v>72000</v>
      </c>
      <c r="M3377" s="1">
        <v>72000</v>
      </c>
      <c r="N3377" s="2">
        <v>0.97402777777777805</v>
      </c>
      <c r="O3377" s="2">
        <v>0.97402777777777805</v>
      </c>
      <c r="P3377" s="16">
        <v>1.0373689125000001</v>
      </c>
    </row>
    <row r="3378" spans="1:16" x14ac:dyDescent="0.35">
      <c r="A3378" s="23" t="str">
        <f t="shared" si="106"/>
        <v>08</v>
      </c>
      <c r="B3378" s="23">
        <f t="shared" si="107"/>
        <v>1022080</v>
      </c>
      <c r="C3378" s="6" t="s">
        <v>1373</v>
      </c>
      <c r="D3378" s="7" t="s">
        <v>1096</v>
      </c>
      <c r="E3378" s="7" t="s">
        <v>14</v>
      </c>
      <c r="F3378" s="7" t="s">
        <v>1069</v>
      </c>
      <c r="G3378" s="7" t="s">
        <v>1039</v>
      </c>
      <c r="H3378" s="7" t="s">
        <v>224</v>
      </c>
      <c r="I3378" s="7" t="s">
        <v>225</v>
      </c>
      <c r="J3378" s="6" t="s">
        <v>553</v>
      </c>
      <c r="K3378" s="1">
        <v>99648</v>
      </c>
      <c r="L3378" s="1">
        <v>91000</v>
      </c>
      <c r="M3378" s="1">
        <v>96000</v>
      </c>
      <c r="N3378" s="2">
        <v>1.1115125240847801</v>
      </c>
      <c r="O3378" s="2">
        <v>1.1115164835164799</v>
      </c>
      <c r="P3378" s="16">
        <v>1.46408478645833</v>
      </c>
    </row>
    <row r="3379" spans="1:16" x14ac:dyDescent="0.35">
      <c r="A3379" s="23" t="str">
        <f t="shared" si="106"/>
        <v>08</v>
      </c>
      <c r="B3379" s="23">
        <f t="shared" si="107"/>
        <v>1021735</v>
      </c>
      <c r="C3379" s="6" t="s">
        <v>1373</v>
      </c>
      <c r="D3379" s="7" t="s">
        <v>1096</v>
      </c>
      <c r="E3379" s="7" t="s">
        <v>14</v>
      </c>
      <c r="F3379" s="7" t="s">
        <v>1069</v>
      </c>
      <c r="G3379" s="7" t="s">
        <v>1033</v>
      </c>
      <c r="H3379" s="7" t="s">
        <v>179</v>
      </c>
      <c r="I3379" s="7" t="s">
        <v>180</v>
      </c>
      <c r="J3379" s="6" t="s">
        <v>553</v>
      </c>
      <c r="K3379" s="1">
        <v>192000</v>
      </c>
      <c r="L3379" s="1">
        <v>120000</v>
      </c>
      <c r="M3379" s="1">
        <v>192000</v>
      </c>
      <c r="N3379" s="2">
        <v>4.46244270833333</v>
      </c>
      <c r="O3379" s="2">
        <v>4.4624416666666704</v>
      </c>
      <c r="P3379" s="16">
        <v>5.6921270984375001</v>
      </c>
    </row>
    <row r="3380" spans="1:16" x14ac:dyDescent="0.35">
      <c r="A3380" s="23" t="str">
        <f t="shared" si="106"/>
        <v>08</v>
      </c>
      <c r="B3380" s="23">
        <f t="shared" si="107"/>
        <v>1021737</v>
      </c>
      <c r="C3380" s="6" t="s">
        <v>1373</v>
      </c>
      <c r="D3380" s="7" t="s">
        <v>1096</v>
      </c>
      <c r="E3380" s="7" t="s">
        <v>14</v>
      </c>
      <c r="F3380" s="7" t="s">
        <v>1069</v>
      </c>
      <c r="G3380" s="7" t="s">
        <v>1033</v>
      </c>
      <c r="H3380" s="7" t="s">
        <v>181</v>
      </c>
      <c r="I3380" s="7" t="s">
        <v>182</v>
      </c>
      <c r="J3380" s="6" t="s">
        <v>553</v>
      </c>
      <c r="K3380" s="1">
        <v>35686</v>
      </c>
      <c r="L3380" s="1">
        <v>35686</v>
      </c>
      <c r="M3380" s="1">
        <v>48000</v>
      </c>
      <c r="N3380" s="2">
        <v>4.5991705430701098</v>
      </c>
      <c r="O3380" s="2">
        <v>4.5991705430701098</v>
      </c>
      <c r="P3380" s="16">
        <v>4.38712123333333</v>
      </c>
    </row>
    <row r="3381" spans="1:16" x14ac:dyDescent="0.35">
      <c r="A3381" s="23" t="str">
        <f t="shared" si="106"/>
        <v>08</v>
      </c>
      <c r="B3381" s="23">
        <f t="shared" si="107"/>
        <v>1021738</v>
      </c>
      <c r="C3381" s="6" t="s">
        <v>1373</v>
      </c>
      <c r="D3381" s="7" t="s">
        <v>1096</v>
      </c>
      <c r="E3381" s="7" t="s">
        <v>14</v>
      </c>
      <c r="F3381" s="7" t="s">
        <v>1069</v>
      </c>
      <c r="G3381" s="7" t="s">
        <v>1033</v>
      </c>
      <c r="H3381" s="7" t="s">
        <v>183</v>
      </c>
      <c r="I3381" s="7" t="s">
        <v>184</v>
      </c>
      <c r="J3381" s="6" t="s">
        <v>553</v>
      </c>
      <c r="K3381" s="1">
        <v>167265</v>
      </c>
      <c r="L3381" s="1">
        <v>168000</v>
      </c>
      <c r="M3381" s="1">
        <v>168000</v>
      </c>
      <c r="N3381" s="2">
        <v>4.3256688488326898</v>
      </c>
      <c r="O3381" s="2">
        <v>4.3256726190476202</v>
      </c>
      <c r="P3381" s="16">
        <v>4.6187367178571401</v>
      </c>
    </row>
    <row r="3382" spans="1:16" x14ac:dyDescent="0.35">
      <c r="A3382" s="23" t="str">
        <f t="shared" si="106"/>
        <v>08</v>
      </c>
      <c r="B3382" s="23">
        <f t="shared" si="107"/>
        <v>1022748</v>
      </c>
      <c r="C3382" s="6" t="s">
        <v>1373</v>
      </c>
      <c r="D3382" s="7" t="s">
        <v>1096</v>
      </c>
      <c r="E3382" s="7" t="s">
        <v>14</v>
      </c>
      <c r="F3382" s="7" t="s">
        <v>1069</v>
      </c>
      <c r="G3382" s="7" t="s">
        <v>1033</v>
      </c>
      <c r="H3382" s="7" t="s">
        <v>336</v>
      </c>
      <c r="I3382" s="7" t="s">
        <v>337</v>
      </c>
      <c r="J3382" s="6" t="s">
        <v>553</v>
      </c>
      <c r="K3382" s="1">
        <v>167301</v>
      </c>
      <c r="L3382" s="1">
        <v>133862</v>
      </c>
      <c r="M3382" s="1">
        <v>168000</v>
      </c>
      <c r="N3382" s="2">
        <v>5.0095456691830904</v>
      </c>
      <c r="O3382" s="2">
        <v>5.0095322048079396</v>
      </c>
      <c r="P3382" s="16">
        <v>6.3207610952381001</v>
      </c>
    </row>
    <row r="3383" spans="1:16" x14ac:dyDescent="0.35">
      <c r="A3383" s="23" t="str">
        <f t="shared" si="106"/>
        <v>08</v>
      </c>
      <c r="B3383" s="23">
        <f t="shared" si="107"/>
        <v>1021740</v>
      </c>
      <c r="C3383" s="6" t="s">
        <v>1373</v>
      </c>
      <c r="D3383" s="7" t="s">
        <v>1096</v>
      </c>
      <c r="E3383" s="7" t="s">
        <v>14</v>
      </c>
      <c r="F3383" s="7" t="s">
        <v>1069</v>
      </c>
      <c r="G3383" s="7" t="s">
        <v>1026</v>
      </c>
      <c r="H3383" s="7" t="s">
        <v>1107</v>
      </c>
      <c r="I3383" s="7" t="s">
        <v>187</v>
      </c>
      <c r="J3383" s="6" t="s">
        <v>553</v>
      </c>
      <c r="K3383" s="1">
        <v>58195</v>
      </c>
      <c r="L3383" s="1">
        <v>454010</v>
      </c>
      <c r="M3383" s="1">
        <v>216000</v>
      </c>
      <c r="N3383" s="2">
        <v>0.42000171836068401</v>
      </c>
      <c r="O3383" s="2">
        <v>0.41999955948106898</v>
      </c>
      <c r="P3383" s="16">
        <v>0.54741154212962995</v>
      </c>
    </row>
    <row r="3384" spans="1:16" x14ac:dyDescent="0.35">
      <c r="A3384" s="23" t="str">
        <f t="shared" si="106"/>
        <v>08</v>
      </c>
      <c r="B3384" s="23">
        <f t="shared" si="107"/>
        <v>1030683</v>
      </c>
      <c r="C3384" s="6" t="s">
        <v>1373</v>
      </c>
      <c r="D3384" s="7" t="s">
        <v>1096</v>
      </c>
      <c r="E3384" s="7" t="s">
        <v>14</v>
      </c>
      <c r="F3384" s="7" t="s">
        <v>1089</v>
      </c>
      <c r="G3384" s="7" t="s">
        <v>1049</v>
      </c>
      <c r="H3384" s="7" t="s">
        <v>931</v>
      </c>
      <c r="I3384" s="7" t="s">
        <v>857</v>
      </c>
      <c r="J3384" s="6" t="s">
        <v>659</v>
      </c>
      <c r="K3384" s="1">
        <v>384000</v>
      </c>
      <c r="L3384" s="1">
        <v>384000</v>
      </c>
      <c r="M3384" s="1">
        <v>384000</v>
      </c>
      <c r="N3384" s="2">
        <v>2.2612578124999998</v>
      </c>
      <c r="O3384" s="2">
        <v>2.2612578124999998</v>
      </c>
      <c r="P3384" s="16">
        <v>3.7456341708333301</v>
      </c>
    </row>
    <row r="3385" spans="1:16" x14ac:dyDescent="0.35">
      <c r="A3385" s="23" t="str">
        <f t="shared" si="106"/>
        <v>08</v>
      </c>
      <c r="B3385" s="23">
        <f t="shared" si="107"/>
        <v>1030791</v>
      </c>
      <c r="C3385" s="6" t="s">
        <v>1373</v>
      </c>
      <c r="D3385" s="7" t="s">
        <v>1096</v>
      </c>
      <c r="E3385" s="7" t="s">
        <v>14</v>
      </c>
      <c r="F3385" s="7" t="s">
        <v>1089</v>
      </c>
      <c r="G3385" s="7" t="s">
        <v>1049</v>
      </c>
      <c r="H3385" s="7" t="s">
        <v>1272</v>
      </c>
      <c r="I3385" s="7" t="s">
        <v>1273</v>
      </c>
      <c r="J3385" s="6" t="s">
        <v>659</v>
      </c>
      <c r="K3385" s="1">
        <v>5888</v>
      </c>
      <c r="L3385" s="1">
        <v>5888</v>
      </c>
      <c r="M3385" s="1">
        <v>4000</v>
      </c>
      <c r="N3385" s="2">
        <v>2.4273097826086998</v>
      </c>
      <c r="O3385" s="2">
        <v>2.4273097826086998</v>
      </c>
      <c r="P3385" s="16">
        <v>2.7129434250000002</v>
      </c>
    </row>
    <row r="3386" spans="1:16" x14ac:dyDescent="0.35">
      <c r="A3386" s="23" t="str">
        <f t="shared" si="106"/>
        <v>08</v>
      </c>
      <c r="B3386" s="23">
        <f t="shared" si="107"/>
        <v>1021952</v>
      </c>
      <c r="C3386" s="6" t="s">
        <v>1373</v>
      </c>
      <c r="D3386" s="7" t="s">
        <v>1096</v>
      </c>
      <c r="E3386" s="7" t="s">
        <v>15</v>
      </c>
      <c r="F3386" s="7" t="s">
        <v>1074</v>
      </c>
      <c r="G3386" s="7" t="s">
        <v>1018</v>
      </c>
      <c r="H3386" s="7" t="s">
        <v>210</v>
      </c>
      <c r="I3386" s="7" t="s">
        <v>74</v>
      </c>
      <c r="J3386" s="6" t="s">
        <v>553</v>
      </c>
      <c r="K3386" s="1">
        <v>2395</v>
      </c>
      <c r="L3386" s="1">
        <v>5360</v>
      </c>
      <c r="M3386" s="1">
        <v>5360</v>
      </c>
      <c r="N3386" s="2">
        <v>5.8743215031315197</v>
      </c>
      <c r="O3386" s="2">
        <v>5.8740671641790998</v>
      </c>
      <c r="P3386" s="16">
        <v>3.9098611940298502</v>
      </c>
    </row>
    <row r="3387" spans="1:16" x14ac:dyDescent="0.35">
      <c r="A3387" s="23" t="str">
        <f t="shared" si="106"/>
        <v>08</v>
      </c>
      <c r="B3387" s="23">
        <f t="shared" si="107"/>
        <v>1021931</v>
      </c>
      <c r="C3387" s="6" t="s">
        <v>1373</v>
      </c>
      <c r="D3387" s="7" t="s">
        <v>1096</v>
      </c>
      <c r="E3387" s="7" t="s">
        <v>15</v>
      </c>
      <c r="F3387" s="7" t="s">
        <v>1085</v>
      </c>
      <c r="G3387" s="7" t="s">
        <v>1036</v>
      </c>
      <c r="H3387" s="7" t="s">
        <v>206</v>
      </c>
      <c r="I3387" s="7" t="s">
        <v>207</v>
      </c>
      <c r="J3387" s="6" t="s">
        <v>553</v>
      </c>
      <c r="K3387" s="1">
        <v>20000</v>
      </c>
      <c r="L3387" s="1">
        <v>21112</v>
      </c>
      <c r="M3387" s="1">
        <v>21112</v>
      </c>
      <c r="N3387" s="2">
        <v>4.4615</v>
      </c>
      <c r="O3387" s="2">
        <v>4.4614910951117803</v>
      </c>
      <c r="P3387" s="16">
        <v>3.8127437807881801</v>
      </c>
    </row>
    <row r="3388" spans="1:16" x14ac:dyDescent="0.35">
      <c r="A3388" s="23" t="str">
        <f t="shared" si="106"/>
        <v>08</v>
      </c>
      <c r="B3388" s="23">
        <f t="shared" si="107"/>
        <v>1023265</v>
      </c>
      <c r="C3388" s="6" t="s">
        <v>1373</v>
      </c>
      <c r="D3388" s="7" t="s">
        <v>1096</v>
      </c>
      <c r="E3388" s="7" t="s">
        <v>15</v>
      </c>
      <c r="F3388" s="7" t="s">
        <v>1085</v>
      </c>
      <c r="G3388" s="7" t="s">
        <v>1036</v>
      </c>
      <c r="H3388" s="7" t="s">
        <v>436</v>
      </c>
      <c r="I3388" s="7" t="s">
        <v>437</v>
      </c>
      <c r="J3388" s="6" t="s">
        <v>553</v>
      </c>
      <c r="K3388" s="1">
        <v>11000</v>
      </c>
      <c r="L3388" s="1">
        <v>15031</v>
      </c>
      <c r="M3388" s="1">
        <v>15031</v>
      </c>
      <c r="N3388" s="2">
        <v>4.08972727272727</v>
      </c>
      <c r="O3388" s="2">
        <v>4.0897478544341697</v>
      </c>
      <c r="P3388" s="16">
        <v>3.7793560907457899</v>
      </c>
    </row>
    <row r="3389" spans="1:16" x14ac:dyDescent="0.35">
      <c r="A3389" s="23" t="str">
        <f t="shared" si="106"/>
        <v>08</v>
      </c>
      <c r="B3389" s="23">
        <f t="shared" si="107"/>
        <v>1022767</v>
      </c>
      <c r="C3389" s="6" t="s">
        <v>1373</v>
      </c>
      <c r="D3389" s="7" t="s">
        <v>1096</v>
      </c>
      <c r="E3389" s="7" t="s">
        <v>15</v>
      </c>
      <c r="F3389" s="7" t="s">
        <v>1078</v>
      </c>
      <c r="G3389" s="7" t="s">
        <v>1009</v>
      </c>
      <c r="H3389" s="7" t="s">
        <v>344</v>
      </c>
      <c r="I3389" s="7" t="s">
        <v>345</v>
      </c>
      <c r="J3389" s="6" t="s">
        <v>553</v>
      </c>
      <c r="K3389" s="1">
        <v>1335</v>
      </c>
      <c r="L3389" s="1">
        <v>25000</v>
      </c>
      <c r="M3389" s="1">
        <v>25000</v>
      </c>
      <c r="N3389" s="2">
        <v>0.855430711610487</v>
      </c>
      <c r="O3389" s="2">
        <v>0.85551999999999995</v>
      </c>
      <c r="P3389" s="16">
        <v>1.200896</v>
      </c>
    </row>
    <row r="3390" spans="1:16" x14ac:dyDescent="0.35">
      <c r="A3390" s="23" t="str">
        <f t="shared" si="106"/>
        <v>08</v>
      </c>
      <c r="B3390" s="23">
        <f t="shared" si="107"/>
        <v>1022914</v>
      </c>
      <c r="C3390" s="6" t="s">
        <v>1373</v>
      </c>
      <c r="D3390" s="7" t="s">
        <v>1096</v>
      </c>
      <c r="E3390" s="7" t="s">
        <v>15</v>
      </c>
      <c r="F3390" s="7" t="s">
        <v>1078</v>
      </c>
      <c r="G3390" s="7" t="s">
        <v>1006</v>
      </c>
      <c r="H3390" s="7" t="s">
        <v>375</v>
      </c>
      <c r="I3390" s="7" t="s">
        <v>506</v>
      </c>
      <c r="J3390" s="6" t="s">
        <v>553</v>
      </c>
      <c r="K3390" s="1">
        <v>0</v>
      </c>
      <c r="L3390" s="1">
        <v>24000</v>
      </c>
      <c r="M3390" s="1">
        <v>24000</v>
      </c>
      <c r="N3390" s="2">
        <v>0</v>
      </c>
      <c r="O3390" s="2">
        <v>1.9</v>
      </c>
      <c r="P3390" s="16">
        <v>1.8774999999999999</v>
      </c>
    </row>
    <row r="3391" spans="1:16" x14ac:dyDescent="0.35">
      <c r="A3391" s="23" t="str">
        <f t="shared" si="106"/>
        <v>08</v>
      </c>
      <c r="B3391" s="23">
        <f t="shared" si="107"/>
        <v>1022918</v>
      </c>
      <c r="C3391" s="6" t="s">
        <v>1373</v>
      </c>
      <c r="D3391" s="7" t="s">
        <v>1096</v>
      </c>
      <c r="E3391" s="7" t="s">
        <v>15</v>
      </c>
      <c r="F3391" s="7" t="s">
        <v>1078</v>
      </c>
      <c r="G3391" s="7" t="s">
        <v>1006</v>
      </c>
      <c r="H3391" s="7" t="s">
        <v>376</v>
      </c>
      <c r="I3391" s="7" t="s">
        <v>377</v>
      </c>
      <c r="J3391" s="6" t="s">
        <v>553</v>
      </c>
      <c r="K3391" s="1">
        <v>72000</v>
      </c>
      <c r="L3391" s="1">
        <v>96000</v>
      </c>
      <c r="M3391" s="1">
        <v>96000</v>
      </c>
      <c r="N3391" s="2">
        <v>1.6733750000000001</v>
      </c>
      <c r="O3391" s="2">
        <v>1.9</v>
      </c>
      <c r="P3391" s="16">
        <v>1.7263801302083299</v>
      </c>
    </row>
    <row r="3392" spans="1:16" x14ac:dyDescent="0.35">
      <c r="A3392" s="23" t="str">
        <f t="shared" si="106"/>
        <v>08</v>
      </c>
      <c r="B3392" s="23">
        <f t="shared" si="107"/>
        <v>1023184</v>
      </c>
      <c r="C3392" s="6" t="s">
        <v>1373</v>
      </c>
      <c r="D3392" s="7" t="s">
        <v>1096</v>
      </c>
      <c r="E3392" s="7" t="s">
        <v>15</v>
      </c>
      <c r="F3392" s="7" t="s">
        <v>1075</v>
      </c>
      <c r="G3392" s="7" t="s">
        <v>1035</v>
      </c>
      <c r="H3392" s="7" t="s">
        <v>618</v>
      </c>
      <c r="I3392" s="7" t="s">
        <v>619</v>
      </c>
      <c r="J3392" s="6" t="s">
        <v>553</v>
      </c>
      <c r="K3392" s="1">
        <v>1000</v>
      </c>
      <c r="L3392" s="1">
        <v>1000</v>
      </c>
      <c r="M3392" s="1">
        <v>1000</v>
      </c>
      <c r="N3392" s="2">
        <v>3.718</v>
      </c>
      <c r="O3392" s="2">
        <v>3.718</v>
      </c>
      <c r="P3392" s="16">
        <v>3.9352399999999998</v>
      </c>
    </row>
    <row r="3393" spans="1:16" x14ac:dyDescent="0.35">
      <c r="A3393" s="23" t="str">
        <f t="shared" si="106"/>
        <v>08</v>
      </c>
      <c r="B3393" s="23">
        <f t="shared" si="107"/>
        <v>1021921</v>
      </c>
      <c r="C3393" s="6" t="s">
        <v>1373</v>
      </c>
      <c r="D3393" s="7" t="s">
        <v>1096</v>
      </c>
      <c r="E3393" s="7" t="s">
        <v>15</v>
      </c>
      <c r="F3393" s="7" t="s">
        <v>1075</v>
      </c>
      <c r="G3393" s="7" t="s">
        <v>1002</v>
      </c>
      <c r="H3393" s="7" t="s">
        <v>595</v>
      </c>
      <c r="I3393" s="7" t="s">
        <v>596</v>
      </c>
      <c r="J3393" s="6" t="s">
        <v>553</v>
      </c>
      <c r="K3393" s="1">
        <v>2000</v>
      </c>
      <c r="L3393" s="1">
        <v>2000</v>
      </c>
      <c r="M3393" s="1">
        <v>2000</v>
      </c>
      <c r="N3393" s="2">
        <v>4.1639999999999997</v>
      </c>
      <c r="O3393" s="2">
        <v>4.1639999999999997</v>
      </c>
      <c r="P3393" s="16">
        <v>3.9352399999999998</v>
      </c>
    </row>
    <row r="3394" spans="1:16" x14ac:dyDescent="0.35">
      <c r="A3394" s="23" t="str">
        <f t="shared" si="106"/>
        <v>08</v>
      </c>
      <c r="B3394" s="23">
        <f t="shared" si="107"/>
        <v>1022101</v>
      </c>
      <c r="C3394" s="6" t="s">
        <v>1373</v>
      </c>
      <c r="D3394" s="7" t="s">
        <v>1096</v>
      </c>
      <c r="E3394" s="7" t="s">
        <v>15</v>
      </c>
      <c r="F3394" s="7" t="s">
        <v>1075</v>
      </c>
      <c r="G3394" s="7" t="s">
        <v>1002</v>
      </c>
      <c r="H3394" s="7" t="s">
        <v>544</v>
      </c>
      <c r="I3394" s="7" t="s">
        <v>545</v>
      </c>
      <c r="J3394" s="6" t="s">
        <v>553</v>
      </c>
      <c r="K3394" s="1">
        <v>2000</v>
      </c>
      <c r="L3394" s="1">
        <v>877</v>
      </c>
      <c r="M3394" s="1">
        <v>877</v>
      </c>
      <c r="N3394" s="2">
        <v>4.7590000000000003</v>
      </c>
      <c r="O3394" s="2">
        <v>4.7594070695552997</v>
      </c>
      <c r="P3394" s="16">
        <v>3.8776000000000002</v>
      </c>
    </row>
    <row r="3395" spans="1:16" x14ac:dyDescent="0.35">
      <c r="A3395" s="23" t="str">
        <f t="shared" si="106"/>
        <v>08</v>
      </c>
      <c r="B3395" s="23">
        <f t="shared" si="107"/>
        <v>1021924</v>
      </c>
      <c r="C3395" s="6" t="s">
        <v>1373</v>
      </c>
      <c r="D3395" s="7" t="s">
        <v>1096</v>
      </c>
      <c r="E3395" s="7" t="s">
        <v>15</v>
      </c>
      <c r="F3395" s="7" t="s">
        <v>1075</v>
      </c>
      <c r="G3395" s="7" t="s">
        <v>1003</v>
      </c>
      <c r="H3395" s="7" t="s">
        <v>202</v>
      </c>
      <c r="I3395" s="7" t="s">
        <v>203</v>
      </c>
      <c r="J3395" s="6" t="s">
        <v>553</v>
      </c>
      <c r="K3395" s="1">
        <v>40000</v>
      </c>
      <c r="L3395" s="1">
        <v>40000</v>
      </c>
      <c r="M3395" s="1">
        <v>40000</v>
      </c>
      <c r="N3395" s="2">
        <v>3.717975</v>
      </c>
      <c r="O3395" s="2">
        <v>3.717975</v>
      </c>
      <c r="P3395" s="16">
        <v>3.7810581999999999</v>
      </c>
    </row>
    <row r="3396" spans="1:16" x14ac:dyDescent="0.35">
      <c r="A3396" s="23" t="str">
        <f t="shared" si="106"/>
        <v>08</v>
      </c>
      <c r="B3396" s="23">
        <f t="shared" si="107"/>
        <v>1021925</v>
      </c>
      <c r="C3396" s="6" t="s">
        <v>1373</v>
      </c>
      <c r="D3396" s="7" t="s">
        <v>1096</v>
      </c>
      <c r="E3396" s="7" t="s">
        <v>15</v>
      </c>
      <c r="F3396" s="7" t="s">
        <v>1075</v>
      </c>
      <c r="G3396" s="7" t="s">
        <v>1003</v>
      </c>
      <c r="H3396" s="7" t="s">
        <v>204</v>
      </c>
      <c r="I3396" s="7" t="s">
        <v>205</v>
      </c>
      <c r="J3396" s="6" t="s">
        <v>553</v>
      </c>
      <c r="K3396" s="1">
        <v>40000</v>
      </c>
      <c r="L3396" s="1">
        <v>40000</v>
      </c>
      <c r="M3396" s="1">
        <v>40000</v>
      </c>
      <c r="N3396" s="2">
        <v>3.7923249999999999</v>
      </c>
      <c r="O3396" s="2">
        <v>3.7923249999999999</v>
      </c>
      <c r="P3396" s="16">
        <v>3.77118274</v>
      </c>
    </row>
    <row r="3397" spans="1:16" x14ac:dyDescent="0.35">
      <c r="A3397" s="23" t="str">
        <f t="shared" ref="A3397:A3460" si="108">MID(C3397,1,2)</f>
        <v>08</v>
      </c>
      <c r="B3397" s="23">
        <f t="shared" ref="B3397:B3460" si="109">+H3397*1</f>
        <v>1022561</v>
      </c>
      <c r="C3397" s="6" t="s">
        <v>1373</v>
      </c>
      <c r="D3397" s="7" t="s">
        <v>1096</v>
      </c>
      <c r="E3397" s="7" t="s">
        <v>15</v>
      </c>
      <c r="F3397" s="7" t="s">
        <v>1075</v>
      </c>
      <c r="G3397" s="7" t="s">
        <v>1003</v>
      </c>
      <c r="H3397" s="7" t="s">
        <v>311</v>
      </c>
      <c r="I3397" s="7" t="s">
        <v>312</v>
      </c>
      <c r="J3397" s="6" t="s">
        <v>553</v>
      </c>
      <c r="K3397" s="1">
        <v>15000</v>
      </c>
      <c r="L3397" s="1">
        <v>5000</v>
      </c>
      <c r="M3397" s="1">
        <v>5000</v>
      </c>
      <c r="N3397" s="2">
        <v>3.718</v>
      </c>
      <c r="O3397" s="2">
        <v>3.718</v>
      </c>
      <c r="P3397" s="16">
        <v>3.78103868</v>
      </c>
    </row>
    <row r="3398" spans="1:16" x14ac:dyDescent="0.35">
      <c r="A3398" s="23" t="str">
        <f t="shared" si="108"/>
        <v>08</v>
      </c>
      <c r="B3398" s="23">
        <f t="shared" si="109"/>
        <v>1022989</v>
      </c>
      <c r="C3398" s="6" t="s">
        <v>1373</v>
      </c>
      <c r="D3398" s="7" t="s">
        <v>1096</v>
      </c>
      <c r="E3398" s="7" t="s">
        <v>15</v>
      </c>
      <c r="F3398" s="7" t="s">
        <v>1075</v>
      </c>
      <c r="G3398" s="7" t="s">
        <v>1003</v>
      </c>
      <c r="H3398" s="7" t="s">
        <v>402</v>
      </c>
      <c r="I3398" s="7" t="s">
        <v>403</v>
      </c>
      <c r="J3398" s="6" t="s">
        <v>553</v>
      </c>
      <c r="K3398" s="1">
        <v>30000</v>
      </c>
      <c r="L3398" s="1">
        <v>38960</v>
      </c>
      <c r="M3398" s="1">
        <v>38960</v>
      </c>
      <c r="N3398" s="2">
        <v>3.7551666666666699</v>
      </c>
      <c r="O3398" s="2">
        <v>3.7551591375769999</v>
      </c>
      <c r="P3398" s="16">
        <v>3.7978696688911699</v>
      </c>
    </row>
    <row r="3399" spans="1:16" x14ac:dyDescent="0.35">
      <c r="A3399" s="23" t="str">
        <f t="shared" si="108"/>
        <v>08</v>
      </c>
      <c r="B3399" s="23">
        <f t="shared" si="109"/>
        <v>1023102</v>
      </c>
      <c r="C3399" s="6" t="s">
        <v>1373</v>
      </c>
      <c r="D3399" s="7" t="s">
        <v>1096</v>
      </c>
      <c r="E3399" s="7" t="s">
        <v>15</v>
      </c>
      <c r="F3399" s="7" t="s">
        <v>1075</v>
      </c>
      <c r="G3399" s="7" t="s">
        <v>1003</v>
      </c>
      <c r="H3399" s="7" t="s">
        <v>496</v>
      </c>
      <c r="I3399" s="7" t="s">
        <v>497</v>
      </c>
      <c r="J3399" s="6" t="s">
        <v>553</v>
      </c>
      <c r="K3399" s="1">
        <v>60000</v>
      </c>
      <c r="L3399" s="1">
        <v>60000</v>
      </c>
      <c r="M3399" s="1">
        <v>60000</v>
      </c>
      <c r="N3399" s="2">
        <v>3.75515</v>
      </c>
      <c r="O3399" s="2">
        <v>3.75515</v>
      </c>
      <c r="P3399" s="16">
        <v>3.8546488133333301</v>
      </c>
    </row>
    <row r="3400" spans="1:16" x14ac:dyDescent="0.35">
      <c r="A3400" s="23" t="str">
        <f t="shared" si="108"/>
        <v>08</v>
      </c>
      <c r="B3400" s="23">
        <f t="shared" si="109"/>
        <v>1022863</v>
      </c>
      <c r="C3400" s="6" t="s">
        <v>1373</v>
      </c>
      <c r="D3400" s="7" t="s">
        <v>1096</v>
      </c>
      <c r="E3400" s="7" t="s">
        <v>15</v>
      </c>
      <c r="F3400" s="7" t="s">
        <v>1075</v>
      </c>
      <c r="G3400" s="7" t="s">
        <v>1011</v>
      </c>
      <c r="H3400" s="7" t="s">
        <v>361</v>
      </c>
      <c r="I3400" s="7" t="s">
        <v>362</v>
      </c>
      <c r="J3400" s="6" t="s">
        <v>553</v>
      </c>
      <c r="K3400" s="1">
        <v>15910</v>
      </c>
      <c r="L3400" s="1">
        <v>40000</v>
      </c>
      <c r="M3400" s="1">
        <v>40000</v>
      </c>
      <c r="N3400" s="2">
        <v>4.0153991200502803</v>
      </c>
      <c r="O3400" s="2">
        <v>4.1100000000000003</v>
      </c>
      <c r="P3400" s="16">
        <v>3.8429644425</v>
      </c>
    </row>
    <row r="3401" spans="1:16" x14ac:dyDescent="0.35">
      <c r="A3401" s="23" t="str">
        <f t="shared" si="108"/>
        <v>08</v>
      </c>
      <c r="B3401" s="23">
        <f t="shared" si="109"/>
        <v>1022864</v>
      </c>
      <c r="C3401" s="6" t="s">
        <v>1373</v>
      </c>
      <c r="D3401" s="7" t="s">
        <v>1096</v>
      </c>
      <c r="E3401" s="7" t="s">
        <v>15</v>
      </c>
      <c r="F3401" s="7" t="s">
        <v>1075</v>
      </c>
      <c r="G3401" s="7" t="s">
        <v>1011</v>
      </c>
      <c r="H3401" s="7" t="s">
        <v>363</v>
      </c>
      <c r="I3401" s="7" t="s">
        <v>364</v>
      </c>
      <c r="J3401" s="6" t="s">
        <v>553</v>
      </c>
      <c r="K3401" s="1">
        <v>100000</v>
      </c>
      <c r="L3401" s="1">
        <v>104000</v>
      </c>
      <c r="M3401" s="1">
        <v>104000</v>
      </c>
      <c r="N3401" s="2">
        <v>4.0153800000000004</v>
      </c>
      <c r="O3401" s="2">
        <v>4.0153846153846198</v>
      </c>
      <c r="P3401" s="16">
        <v>3.8536626990384599</v>
      </c>
    </row>
    <row r="3402" spans="1:16" x14ac:dyDescent="0.35">
      <c r="A3402" s="23" t="str">
        <f t="shared" si="108"/>
        <v>08</v>
      </c>
      <c r="B3402" s="23">
        <f t="shared" si="109"/>
        <v>1023123</v>
      </c>
      <c r="C3402" s="6" t="s">
        <v>1373</v>
      </c>
      <c r="D3402" s="7" t="s">
        <v>1096</v>
      </c>
      <c r="E3402" s="7" t="s">
        <v>15</v>
      </c>
      <c r="F3402" s="7" t="s">
        <v>1075</v>
      </c>
      <c r="G3402" s="7" t="s">
        <v>1011</v>
      </c>
      <c r="H3402" s="7" t="s">
        <v>420</v>
      </c>
      <c r="I3402" s="7" t="s">
        <v>421</v>
      </c>
      <c r="J3402" s="6" t="s">
        <v>553</v>
      </c>
      <c r="K3402" s="1">
        <v>0</v>
      </c>
      <c r="L3402" s="1">
        <v>4000</v>
      </c>
      <c r="M3402" s="1">
        <v>4000</v>
      </c>
      <c r="N3402" s="2">
        <v>0</v>
      </c>
      <c r="O3402" s="2">
        <v>4.0155000000000003</v>
      </c>
      <c r="P3402" s="16">
        <v>3.9352399999999998</v>
      </c>
    </row>
    <row r="3403" spans="1:16" x14ac:dyDescent="0.35">
      <c r="A3403" s="23" t="str">
        <f t="shared" si="108"/>
        <v>08</v>
      </c>
      <c r="B3403" s="23">
        <f t="shared" si="109"/>
        <v>1022751</v>
      </c>
      <c r="C3403" s="6" t="s">
        <v>1373</v>
      </c>
      <c r="D3403" s="7" t="s">
        <v>1096</v>
      </c>
      <c r="E3403" s="7" t="s">
        <v>15</v>
      </c>
      <c r="F3403" s="7" t="s">
        <v>1077</v>
      </c>
      <c r="G3403" s="7" t="s">
        <v>1023</v>
      </c>
      <c r="H3403" s="7" t="s">
        <v>340</v>
      </c>
      <c r="I3403" s="7" t="s">
        <v>341</v>
      </c>
      <c r="J3403" s="6" t="s">
        <v>553</v>
      </c>
      <c r="K3403" s="1">
        <v>15000</v>
      </c>
      <c r="L3403" s="1">
        <v>21000</v>
      </c>
      <c r="M3403" s="1">
        <v>21000</v>
      </c>
      <c r="N3403" s="2">
        <v>2.9001333333333301</v>
      </c>
      <c r="O3403" s="2">
        <v>2.90014285714286</v>
      </c>
      <c r="P3403" s="16">
        <v>3.8789265857142898</v>
      </c>
    </row>
    <row r="3404" spans="1:16" x14ac:dyDescent="0.35">
      <c r="A3404" s="23" t="str">
        <f t="shared" si="108"/>
        <v>08</v>
      </c>
      <c r="B3404" s="23">
        <f t="shared" si="109"/>
        <v>1021936</v>
      </c>
      <c r="C3404" s="6" t="s">
        <v>1373</v>
      </c>
      <c r="D3404" s="7" t="s">
        <v>1096</v>
      </c>
      <c r="E3404" s="7" t="s">
        <v>15</v>
      </c>
      <c r="F3404" s="7" t="s">
        <v>1077</v>
      </c>
      <c r="G3404" s="7" t="s">
        <v>1005</v>
      </c>
      <c r="H3404" s="7" t="s">
        <v>208</v>
      </c>
      <c r="I3404" s="7" t="s">
        <v>209</v>
      </c>
      <c r="J3404" s="6" t="s">
        <v>553</v>
      </c>
      <c r="K3404" s="1">
        <v>456000</v>
      </c>
      <c r="L3404" s="1">
        <v>456000</v>
      </c>
      <c r="M3404" s="1">
        <v>456000</v>
      </c>
      <c r="N3404" s="2">
        <v>3.27188596491228</v>
      </c>
      <c r="O3404" s="2">
        <v>3.27188596491228</v>
      </c>
      <c r="P3404" s="16">
        <v>2.8585417375</v>
      </c>
    </row>
    <row r="3405" spans="1:16" x14ac:dyDescent="0.35">
      <c r="A3405" s="23" t="str">
        <f t="shared" si="108"/>
        <v>08</v>
      </c>
      <c r="B3405" s="23">
        <f t="shared" si="109"/>
        <v>1022515</v>
      </c>
      <c r="C3405" s="6" t="s">
        <v>1373</v>
      </c>
      <c r="D3405" s="7" t="s">
        <v>1096</v>
      </c>
      <c r="E3405" s="7" t="s">
        <v>15</v>
      </c>
      <c r="F3405" s="7" t="s">
        <v>1082</v>
      </c>
      <c r="G3405" s="7" t="s">
        <v>1014</v>
      </c>
      <c r="H3405" s="7" t="s">
        <v>307</v>
      </c>
      <c r="I3405" s="7" t="s">
        <v>308</v>
      </c>
      <c r="J3405" s="6" t="s">
        <v>553</v>
      </c>
      <c r="K3405" s="1">
        <v>10000</v>
      </c>
      <c r="L3405" s="1">
        <v>10000</v>
      </c>
      <c r="M3405" s="1">
        <v>10000</v>
      </c>
      <c r="N3405" s="2">
        <v>4.7588999999999997</v>
      </c>
      <c r="O3405" s="2">
        <v>4.7588999999999997</v>
      </c>
      <c r="P3405" s="16">
        <v>3.8515658300000002</v>
      </c>
    </row>
    <row r="3406" spans="1:16" x14ac:dyDescent="0.35">
      <c r="A3406" s="23" t="str">
        <f t="shared" si="108"/>
        <v>08</v>
      </c>
      <c r="B3406" s="23">
        <f t="shared" si="109"/>
        <v>1022570</v>
      </c>
      <c r="C3406" s="6" t="s">
        <v>1373</v>
      </c>
      <c r="D3406" s="7" t="s">
        <v>1096</v>
      </c>
      <c r="E3406" s="7" t="s">
        <v>15</v>
      </c>
      <c r="F3406" s="7" t="s">
        <v>1082</v>
      </c>
      <c r="G3406" s="7" t="s">
        <v>1014</v>
      </c>
      <c r="H3406" s="7" t="s">
        <v>479</v>
      </c>
      <c r="I3406" s="7" t="s">
        <v>480</v>
      </c>
      <c r="J3406" s="6" t="s">
        <v>553</v>
      </c>
      <c r="K3406" s="1">
        <v>2000</v>
      </c>
      <c r="L3406" s="1">
        <v>2000</v>
      </c>
      <c r="M3406" s="1">
        <v>2000</v>
      </c>
      <c r="N3406" s="2">
        <v>5.7255000000000003</v>
      </c>
      <c r="O3406" s="2">
        <v>5.7255000000000003</v>
      </c>
      <c r="P3406" s="16">
        <v>3.78104095</v>
      </c>
    </row>
    <row r="3407" spans="1:16" x14ac:dyDescent="0.35">
      <c r="A3407" s="23" t="str">
        <f t="shared" si="108"/>
        <v>08</v>
      </c>
      <c r="B3407" s="23">
        <f t="shared" si="109"/>
        <v>1022865</v>
      </c>
      <c r="C3407" s="6" t="s">
        <v>1373</v>
      </c>
      <c r="D3407" s="7" t="s">
        <v>1096</v>
      </c>
      <c r="E3407" s="7" t="s">
        <v>15</v>
      </c>
      <c r="F3407" s="7" t="s">
        <v>1082</v>
      </c>
      <c r="G3407" s="7" t="s">
        <v>1013</v>
      </c>
      <c r="H3407" s="7" t="s">
        <v>365</v>
      </c>
      <c r="I3407" s="7" t="s">
        <v>366</v>
      </c>
      <c r="J3407" s="6" t="s">
        <v>553</v>
      </c>
      <c r="K3407" s="1">
        <v>20000</v>
      </c>
      <c r="L3407" s="1">
        <v>20000</v>
      </c>
      <c r="M3407" s="1">
        <v>20000</v>
      </c>
      <c r="N3407" s="2">
        <v>5.1306000000000003</v>
      </c>
      <c r="O3407" s="2">
        <v>5.1306000000000003</v>
      </c>
      <c r="P3407" s="16">
        <v>3.8118942599999999</v>
      </c>
    </row>
    <row r="3408" spans="1:16" x14ac:dyDescent="0.35">
      <c r="A3408" s="23" t="str">
        <f t="shared" si="108"/>
        <v>08</v>
      </c>
      <c r="B3408" s="23">
        <f t="shared" si="109"/>
        <v>1022866</v>
      </c>
      <c r="C3408" s="6" t="s">
        <v>1373</v>
      </c>
      <c r="D3408" s="7" t="s">
        <v>1096</v>
      </c>
      <c r="E3408" s="7" t="s">
        <v>15</v>
      </c>
      <c r="F3408" s="7" t="s">
        <v>1082</v>
      </c>
      <c r="G3408" s="7" t="s">
        <v>1013</v>
      </c>
      <c r="H3408" s="7" t="s">
        <v>367</v>
      </c>
      <c r="I3408" s="7" t="s">
        <v>368</v>
      </c>
      <c r="J3408" s="6" t="s">
        <v>553</v>
      </c>
      <c r="K3408" s="1">
        <v>20000</v>
      </c>
      <c r="L3408" s="1">
        <v>20000</v>
      </c>
      <c r="M3408" s="1">
        <v>20000</v>
      </c>
      <c r="N3408" s="2">
        <v>5.1306000000000003</v>
      </c>
      <c r="O3408" s="2">
        <v>5.1306000000000003</v>
      </c>
      <c r="P3408" s="16">
        <v>3.790549715</v>
      </c>
    </row>
    <row r="3409" spans="1:16" x14ac:dyDescent="0.35">
      <c r="A3409" s="23" t="str">
        <f t="shared" si="108"/>
        <v>08</v>
      </c>
      <c r="B3409" s="23">
        <f t="shared" si="109"/>
        <v>1023247</v>
      </c>
      <c r="C3409" s="6" t="s">
        <v>1373</v>
      </c>
      <c r="D3409" s="7" t="s">
        <v>1096</v>
      </c>
      <c r="E3409" s="7" t="s">
        <v>15</v>
      </c>
      <c r="F3409" s="7" t="s">
        <v>1082</v>
      </c>
      <c r="G3409" s="7" t="s">
        <v>1013</v>
      </c>
      <c r="H3409" s="7" t="s">
        <v>627</v>
      </c>
      <c r="I3409" s="7" t="s">
        <v>628</v>
      </c>
      <c r="J3409" s="6" t="s">
        <v>553</v>
      </c>
      <c r="K3409" s="1">
        <v>1000</v>
      </c>
      <c r="L3409" s="1">
        <v>3530</v>
      </c>
      <c r="M3409" s="1">
        <v>3530</v>
      </c>
      <c r="N3409" s="2">
        <v>5.5090000000000003</v>
      </c>
      <c r="O3409" s="2">
        <v>5.5093484419263499</v>
      </c>
      <c r="P3409" s="16">
        <v>3.8465198866855501</v>
      </c>
    </row>
    <row r="3410" spans="1:16" x14ac:dyDescent="0.35">
      <c r="A3410" s="23" t="str">
        <f t="shared" si="108"/>
        <v>08</v>
      </c>
      <c r="B3410" s="23">
        <f t="shared" si="109"/>
        <v>1022128</v>
      </c>
      <c r="C3410" s="6" t="s">
        <v>1373</v>
      </c>
      <c r="D3410" s="7" t="s">
        <v>1096</v>
      </c>
      <c r="E3410" s="7" t="s">
        <v>15</v>
      </c>
      <c r="F3410" s="7" t="s">
        <v>1076</v>
      </c>
      <c r="G3410" s="7" t="s">
        <v>1004</v>
      </c>
      <c r="H3410" s="7" t="s">
        <v>234</v>
      </c>
      <c r="I3410" s="7" t="s">
        <v>235</v>
      </c>
      <c r="J3410" s="6" t="s">
        <v>553</v>
      </c>
      <c r="K3410" s="1">
        <v>12186</v>
      </c>
      <c r="L3410" s="1">
        <v>0</v>
      </c>
      <c r="M3410" s="1"/>
      <c r="N3410" s="2">
        <v>3.5841949778434299</v>
      </c>
      <c r="O3410" s="2">
        <v>0</v>
      </c>
      <c r="P3410" s="16"/>
    </row>
    <row r="3411" spans="1:16" x14ac:dyDescent="0.35">
      <c r="A3411" s="23" t="str">
        <f t="shared" si="108"/>
        <v>08</v>
      </c>
      <c r="B3411" s="23">
        <f t="shared" si="109"/>
        <v>1022141</v>
      </c>
      <c r="C3411" s="6" t="s">
        <v>1373</v>
      </c>
      <c r="D3411" s="7" t="s">
        <v>1096</v>
      </c>
      <c r="E3411" s="7" t="s">
        <v>15</v>
      </c>
      <c r="F3411" s="7" t="s">
        <v>1076</v>
      </c>
      <c r="G3411" s="7" t="s">
        <v>1004</v>
      </c>
      <c r="H3411" s="7" t="s">
        <v>236</v>
      </c>
      <c r="I3411" s="7" t="s">
        <v>237</v>
      </c>
      <c r="J3411" s="6" t="s">
        <v>553</v>
      </c>
      <c r="K3411" s="1">
        <v>39653</v>
      </c>
      <c r="L3411" s="1">
        <v>40000</v>
      </c>
      <c r="M3411" s="1">
        <v>40000</v>
      </c>
      <c r="N3411" s="2">
        <v>3.5841424356290799</v>
      </c>
      <c r="O3411" s="2">
        <v>3.5841500000000002</v>
      </c>
      <c r="P3411" s="16">
        <v>3.8637577575000002</v>
      </c>
    </row>
    <row r="3412" spans="1:16" x14ac:dyDescent="0.35">
      <c r="A3412" s="23" t="str">
        <f t="shared" si="108"/>
        <v>08</v>
      </c>
      <c r="B3412" s="23">
        <f t="shared" si="109"/>
        <v>1022142</v>
      </c>
      <c r="C3412" s="6" t="s">
        <v>1373</v>
      </c>
      <c r="D3412" s="7" t="s">
        <v>1096</v>
      </c>
      <c r="E3412" s="7" t="s">
        <v>15</v>
      </c>
      <c r="F3412" s="7" t="s">
        <v>1076</v>
      </c>
      <c r="G3412" s="7" t="s">
        <v>1004</v>
      </c>
      <c r="H3412" s="7" t="s">
        <v>238</v>
      </c>
      <c r="I3412" s="7" t="s">
        <v>239</v>
      </c>
      <c r="J3412" s="6" t="s">
        <v>553</v>
      </c>
      <c r="K3412" s="1">
        <v>15000</v>
      </c>
      <c r="L3412" s="1">
        <v>28400</v>
      </c>
      <c r="M3412" s="1">
        <v>28400</v>
      </c>
      <c r="N3412" s="2">
        <v>3.5841333333333298</v>
      </c>
      <c r="O3412" s="2">
        <v>3.5841549295774602</v>
      </c>
      <c r="P3412" s="16">
        <v>3.8700412112676101</v>
      </c>
    </row>
    <row r="3413" spans="1:16" x14ac:dyDescent="0.35">
      <c r="A3413" s="23" t="str">
        <f t="shared" si="108"/>
        <v>08</v>
      </c>
      <c r="B3413" s="23">
        <f t="shared" si="109"/>
        <v>1022398</v>
      </c>
      <c r="C3413" s="6" t="s">
        <v>1373</v>
      </c>
      <c r="D3413" s="7" t="s">
        <v>1096</v>
      </c>
      <c r="E3413" s="7" t="s">
        <v>15</v>
      </c>
      <c r="F3413" s="7" t="s">
        <v>1076</v>
      </c>
      <c r="G3413" s="7" t="s">
        <v>1004</v>
      </c>
      <c r="H3413" s="7" t="s">
        <v>293</v>
      </c>
      <c r="I3413" s="7" t="s">
        <v>294</v>
      </c>
      <c r="J3413" s="6" t="s">
        <v>553</v>
      </c>
      <c r="K3413" s="1">
        <v>40000</v>
      </c>
      <c r="L3413" s="1">
        <v>59789</v>
      </c>
      <c r="M3413" s="1">
        <v>59789</v>
      </c>
      <c r="N3413" s="2">
        <v>3.5841500000000002</v>
      </c>
      <c r="O3413" s="2">
        <v>3.5841542758701399</v>
      </c>
      <c r="P3413" s="16">
        <v>3.82127709612136</v>
      </c>
    </row>
    <row r="3414" spans="1:16" x14ac:dyDescent="0.35">
      <c r="A3414" s="23" t="str">
        <f t="shared" si="108"/>
        <v>08</v>
      </c>
      <c r="B3414" s="23">
        <f t="shared" si="109"/>
        <v>1022293</v>
      </c>
      <c r="C3414" s="6" t="s">
        <v>1373</v>
      </c>
      <c r="D3414" s="7" t="s">
        <v>1096</v>
      </c>
      <c r="E3414" s="7" t="s">
        <v>15</v>
      </c>
      <c r="F3414" s="7" t="s">
        <v>1083</v>
      </c>
      <c r="G3414" s="7" t="s">
        <v>1015</v>
      </c>
      <c r="H3414" s="7" t="s">
        <v>269</v>
      </c>
      <c r="I3414" s="7" t="s">
        <v>270</v>
      </c>
      <c r="J3414" s="6" t="s">
        <v>553</v>
      </c>
      <c r="K3414" s="1">
        <v>1556</v>
      </c>
      <c r="L3414" s="1">
        <v>7000</v>
      </c>
      <c r="M3414" s="1">
        <v>7000</v>
      </c>
      <c r="N3414" s="2">
        <v>6.2455012853470402</v>
      </c>
      <c r="O3414" s="2">
        <v>7.14</v>
      </c>
      <c r="P3414" s="16">
        <v>3.9352399999999998</v>
      </c>
    </row>
    <row r="3415" spans="1:16" x14ac:dyDescent="0.35">
      <c r="A3415" s="23" t="str">
        <f t="shared" si="108"/>
        <v>08</v>
      </c>
      <c r="B3415" s="23">
        <f t="shared" si="109"/>
        <v>1021987</v>
      </c>
      <c r="C3415" s="6" t="s">
        <v>1373</v>
      </c>
      <c r="D3415" s="7" t="s">
        <v>1096</v>
      </c>
      <c r="E3415" s="7" t="s">
        <v>15</v>
      </c>
      <c r="F3415" s="7" t="s">
        <v>1069</v>
      </c>
      <c r="G3415" s="7" t="s">
        <v>1016</v>
      </c>
      <c r="H3415" s="7" t="s">
        <v>217</v>
      </c>
      <c r="I3415" s="7" t="s">
        <v>218</v>
      </c>
      <c r="J3415" s="6" t="s">
        <v>553</v>
      </c>
      <c r="K3415" s="1">
        <v>10000</v>
      </c>
      <c r="L3415" s="1">
        <v>10000</v>
      </c>
      <c r="M3415" s="1">
        <v>10000</v>
      </c>
      <c r="N3415" s="2">
        <v>4.6101999999999999</v>
      </c>
      <c r="O3415" s="2">
        <v>4.6101999999999999</v>
      </c>
      <c r="P3415" s="16">
        <v>4.0688000899999999</v>
      </c>
    </row>
    <row r="3416" spans="1:16" x14ac:dyDescent="0.35">
      <c r="A3416" s="23" t="str">
        <f t="shared" si="108"/>
        <v>09</v>
      </c>
      <c r="B3416" s="23">
        <f t="shared" si="109"/>
        <v>1022709</v>
      </c>
      <c r="C3416" s="6" t="s">
        <v>1433</v>
      </c>
      <c r="D3416" s="7" t="s">
        <v>1095</v>
      </c>
      <c r="E3416" s="7" t="s">
        <v>662</v>
      </c>
      <c r="F3416" s="7" t="s">
        <v>1076</v>
      </c>
      <c r="G3416" s="7" t="s">
        <v>1022</v>
      </c>
      <c r="H3416" s="7" t="s">
        <v>502</v>
      </c>
      <c r="I3416" s="7" t="s">
        <v>503</v>
      </c>
      <c r="J3416" s="6" t="s">
        <v>553</v>
      </c>
      <c r="K3416" s="1"/>
      <c r="L3416" s="1"/>
      <c r="M3416" s="1">
        <v>48000</v>
      </c>
      <c r="N3416" s="2"/>
      <c r="O3416" s="2"/>
      <c r="P3416" s="16">
        <v>2.9766666666666701</v>
      </c>
    </row>
    <row r="3417" spans="1:16" x14ac:dyDescent="0.35">
      <c r="A3417" s="23" t="str">
        <f t="shared" si="108"/>
        <v>09</v>
      </c>
      <c r="B3417" s="23">
        <f t="shared" si="109"/>
        <v>1012764</v>
      </c>
      <c r="C3417" s="6" t="s">
        <v>1433</v>
      </c>
      <c r="D3417" s="7" t="s">
        <v>1095</v>
      </c>
      <c r="E3417" s="7" t="s">
        <v>10</v>
      </c>
      <c r="F3417" s="7" t="s">
        <v>1063</v>
      </c>
      <c r="G3417" s="7" t="s">
        <v>999</v>
      </c>
      <c r="H3417" s="7" t="s">
        <v>849</v>
      </c>
      <c r="I3417" s="7" t="s">
        <v>850</v>
      </c>
      <c r="J3417" s="6" t="s">
        <v>658</v>
      </c>
      <c r="K3417" s="1">
        <v>120001</v>
      </c>
      <c r="L3417" s="1">
        <v>360749</v>
      </c>
      <c r="M3417" s="1">
        <v>360750</v>
      </c>
      <c r="N3417" s="2">
        <v>0.68207764935292203</v>
      </c>
      <c r="O3417" s="2">
        <v>0.68207812079867203</v>
      </c>
      <c r="P3417" s="16">
        <v>0.822470547193347</v>
      </c>
    </row>
    <row r="3418" spans="1:16" x14ac:dyDescent="0.35">
      <c r="A3418" s="23" t="str">
        <f t="shared" si="108"/>
        <v>09</v>
      </c>
      <c r="B3418" s="23">
        <f t="shared" si="109"/>
        <v>1030802</v>
      </c>
      <c r="C3418" s="6" t="s">
        <v>1433</v>
      </c>
      <c r="D3418" s="7" t="s">
        <v>1095</v>
      </c>
      <c r="E3418" s="7" t="s">
        <v>10</v>
      </c>
      <c r="F3418" s="7" t="s">
        <v>1063</v>
      </c>
      <c r="G3418" s="7" t="s">
        <v>1063</v>
      </c>
      <c r="H3418" s="7" t="s">
        <v>976</v>
      </c>
      <c r="I3418" s="7" t="s">
        <v>977</v>
      </c>
      <c r="J3418" s="6" t="s">
        <v>659</v>
      </c>
      <c r="K3418" s="1"/>
      <c r="L3418" s="1"/>
      <c r="M3418" s="1">
        <v>144000</v>
      </c>
      <c r="N3418" s="2"/>
      <c r="O3418" s="2"/>
      <c r="P3418" s="16">
        <v>1.34286111111111</v>
      </c>
    </row>
    <row r="3419" spans="1:16" x14ac:dyDescent="0.35">
      <c r="A3419" s="23" t="str">
        <f t="shared" si="108"/>
        <v>09</v>
      </c>
      <c r="B3419" s="23">
        <f t="shared" si="109"/>
        <v>1011105</v>
      </c>
      <c r="C3419" s="6" t="s">
        <v>1433</v>
      </c>
      <c r="D3419" s="7" t="s">
        <v>1095</v>
      </c>
      <c r="E3419" s="7" t="s">
        <v>11</v>
      </c>
      <c r="F3419" s="7" t="s">
        <v>1068</v>
      </c>
      <c r="G3419" s="7" t="s">
        <v>984</v>
      </c>
      <c r="H3419" s="7" t="s">
        <v>675</v>
      </c>
      <c r="I3419" s="7" t="s">
        <v>676</v>
      </c>
      <c r="J3419" s="6" t="s">
        <v>658</v>
      </c>
      <c r="K3419" s="1"/>
      <c r="L3419" s="1"/>
      <c r="M3419" s="1">
        <v>24000</v>
      </c>
      <c r="N3419" s="2"/>
      <c r="O3419" s="2"/>
      <c r="P3419" s="16">
        <v>2.7718750000000001</v>
      </c>
    </row>
    <row r="3420" spans="1:16" x14ac:dyDescent="0.35">
      <c r="A3420" s="23" t="str">
        <f t="shared" si="108"/>
        <v>09</v>
      </c>
      <c r="B3420" s="23">
        <f t="shared" si="109"/>
        <v>1012556</v>
      </c>
      <c r="C3420" s="6" t="s">
        <v>1433</v>
      </c>
      <c r="D3420" s="7" t="s">
        <v>1095</v>
      </c>
      <c r="E3420" s="7" t="s">
        <v>11</v>
      </c>
      <c r="F3420" s="7" t="s">
        <v>1063</v>
      </c>
      <c r="G3420" s="7" t="s">
        <v>999</v>
      </c>
      <c r="H3420" s="7" t="s">
        <v>819</v>
      </c>
      <c r="I3420" s="7" t="s">
        <v>820</v>
      </c>
      <c r="J3420" s="6" t="s">
        <v>658</v>
      </c>
      <c r="K3420" s="1">
        <v>153862</v>
      </c>
      <c r="L3420" s="1">
        <v>168000</v>
      </c>
      <c r="M3420" s="1">
        <v>168000</v>
      </c>
      <c r="N3420" s="2">
        <v>0.98666987300308095</v>
      </c>
      <c r="O3420" s="2">
        <v>0.98667261904761905</v>
      </c>
      <c r="P3420" s="16">
        <v>1.05564285714286</v>
      </c>
    </row>
    <row r="3421" spans="1:16" x14ac:dyDescent="0.35">
      <c r="A3421" s="23" t="str">
        <f t="shared" si="108"/>
        <v>09</v>
      </c>
      <c r="B3421" s="23">
        <f t="shared" si="109"/>
        <v>1012719</v>
      </c>
      <c r="C3421" s="6" t="s">
        <v>1433</v>
      </c>
      <c r="D3421" s="7" t="s">
        <v>1095</v>
      </c>
      <c r="E3421" s="7" t="s">
        <v>11</v>
      </c>
      <c r="F3421" s="7" t="s">
        <v>1063</v>
      </c>
      <c r="G3421" s="7" t="s">
        <v>999</v>
      </c>
      <c r="H3421" s="7" t="s">
        <v>837</v>
      </c>
      <c r="I3421" s="7" t="s">
        <v>838</v>
      </c>
      <c r="J3421" s="6" t="s">
        <v>658</v>
      </c>
      <c r="K3421" s="1">
        <v>214716</v>
      </c>
      <c r="L3421" s="1">
        <v>214716</v>
      </c>
      <c r="M3421" s="1">
        <v>240000</v>
      </c>
      <c r="N3421" s="2">
        <v>0.69999906853704397</v>
      </c>
      <c r="O3421" s="2">
        <v>0.69999906853704397</v>
      </c>
      <c r="P3421" s="16">
        <v>0.69274999999999998</v>
      </c>
    </row>
    <row r="3422" spans="1:16" x14ac:dyDescent="0.35">
      <c r="A3422" s="23" t="str">
        <f t="shared" si="108"/>
        <v>09</v>
      </c>
      <c r="B3422" s="23">
        <f t="shared" si="109"/>
        <v>1011421</v>
      </c>
      <c r="C3422" s="6" t="s">
        <v>1433</v>
      </c>
      <c r="D3422" s="7" t="s">
        <v>1095</v>
      </c>
      <c r="E3422" s="7" t="s">
        <v>11</v>
      </c>
      <c r="F3422" s="7" t="s">
        <v>1063</v>
      </c>
      <c r="G3422" s="7" t="s">
        <v>988</v>
      </c>
      <c r="H3422" s="7" t="s">
        <v>689</v>
      </c>
      <c r="I3422" s="7" t="s">
        <v>690</v>
      </c>
      <c r="J3422" s="6" t="s">
        <v>658</v>
      </c>
      <c r="K3422" s="1">
        <v>538009</v>
      </c>
      <c r="L3422" s="1">
        <v>408000</v>
      </c>
      <c r="M3422" s="1">
        <v>408000</v>
      </c>
      <c r="N3422" s="2">
        <v>0.83667187723625402</v>
      </c>
      <c r="O3422" s="2">
        <v>0.83667156862745096</v>
      </c>
      <c r="P3422" s="16">
        <v>0.94965931372548995</v>
      </c>
    </row>
    <row r="3423" spans="1:16" x14ac:dyDescent="0.35">
      <c r="A3423" s="23" t="str">
        <f t="shared" si="108"/>
        <v>09</v>
      </c>
      <c r="B3423" s="23">
        <f t="shared" si="109"/>
        <v>1011558</v>
      </c>
      <c r="C3423" s="6" t="s">
        <v>1433</v>
      </c>
      <c r="D3423" s="7" t="s">
        <v>1095</v>
      </c>
      <c r="E3423" s="7" t="s">
        <v>11</v>
      </c>
      <c r="F3423" s="7" t="s">
        <v>1063</v>
      </c>
      <c r="G3423" s="7" t="s">
        <v>988</v>
      </c>
      <c r="H3423" s="7" t="s">
        <v>693</v>
      </c>
      <c r="I3423" s="7" t="s">
        <v>694</v>
      </c>
      <c r="J3423" s="6" t="s">
        <v>658</v>
      </c>
      <c r="K3423" s="1">
        <v>241154</v>
      </c>
      <c r="L3423" s="1">
        <v>384000</v>
      </c>
      <c r="M3423" s="1">
        <v>408000</v>
      </c>
      <c r="N3423" s="2">
        <v>0.88667407548703303</v>
      </c>
      <c r="O3423" s="2">
        <v>0.88667447916666597</v>
      </c>
      <c r="P3423" s="16">
        <v>0.87882843137254896</v>
      </c>
    </row>
    <row r="3424" spans="1:16" x14ac:dyDescent="0.35">
      <c r="A3424" s="23" t="str">
        <f t="shared" si="108"/>
        <v>09</v>
      </c>
      <c r="B3424" s="23">
        <f t="shared" si="109"/>
        <v>1011042</v>
      </c>
      <c r="C3424" s="6" t="s">
        <v>1433</v>
      </c>
      <c r="D3424" s="7" t="s">
        <v>1095</v>
      </c>
      <c r="E3424" s="7" t="s">
        <v>11</v>
      </c>
      <c r="F3424" s="7" t="s">
        <v>1067</v>
      </c>
      <c r="G3424" s="7" t="s">
        <v>983</v>
      </c>
      <c r="H3424" s="7" t="s">
        <v>671</v>
      </c>
      <c r="I3424" s="7" t="s">
        <v>672</v>
      </c>
      <c r="J3424" s="6" t="s">
        <v>658</v>
      </c>
      <c r="K3424" s="1">
        <v>2200</v>
      </c>
      <c r="L3424" s="1">
        <v>3000</v>
      </c>
      <c r="M3424" s="1">
        <v>3000</v>
      </c>
      <c r="N3424" s="2">
        <v>0</v>
      </c>
      <c r="O3424" s="2">
        <v>0</v>
      </c>
      <c r="P3424" s="16">
        <v>0.55604166666666699</v>
      </c>
    </row>
    <row r="3425" spans="1:16" x14ac:dyDescent="0.35">
      <c r="A3425" s="23" t="str">
        <f t="shared" si="108"/>
        <v>09</v>
      </c>
      <c r="B3425" s="23">
        <f t="shared" si="109"/>
        <v>1020017</v>
      </c>
      <c r="C3425" s="6" t="s">
        <v>1433</v>
      </c>
      <c r="D3425" s="7" t="s">
        <v>1095</v>
      </c>
      <c r="E3425" s="7" t="s">
        <v>11</v>
      </c>
      <c r="F3425" s="7" t="s">
        <v>1074</v>
      </c>
      <c r="G3425" s="7" t="s">
        <v>1001</v>
      </c>
      <c r="H3425" s="7" t="s">
        <v>17</v>
      </c>
      <c r="I3425" s="7" t="s">
        <v>18</v>
      </c>
      <c r="J3425" s="6" t="s">
        <v>553</v>
      </c>
      <c r="K3425" s="1">
        <v>0</v>
      </c>
      <c r="L3425" s="1">
        <v>24000</v>
      </c>
      <c r="M3425" s="1">
        <v>24000</v>
      </c>
      <c r="N3425" s="2">
        <v>0</v>
      </c>
      <c r="O3425" s="2">
        <v>3.65</v>
      </c>
      <c r="P3425" s="16">
        <v>3.6706666666666701</v>
      </c>
    </row>
    <row r="3426" spans="1:16" x14ac:dyDescent="0.35">
      <c r="A3426" s="23" t="str">
        <f t="shared" si="108"/>
        <v>09</v>
      </c>
      <c r="B3426" s="23">
        <f t="shared" si="109"/>
        <v>1021980</v>
      </c>
      <c r="C3426" s="6" t="s">
        <v>1433</v>
      </c>
      <c r="D3426" s="7" t="s">
        <v>1095</v>
      </c>
      <c r="E3426" s="7" t="s">
        <v>11</v>
      </c>
      <c r="F3426" s="7" t="s">
        <v>1074</v>
      </c>
      <c r="G3426" s="7" t="s">
        <v>1018</v>
      </c>
      <c r="H3426" s="7" t="s">
        <v>215</v>
      </c>
      <c r="I3426" s="7" t="s">
        <v>216</v>
      </c>
      <c r="J3426" s="6" t="s">
        <v>553</v>
      </c>
      <c r="K3426" s="1">
        <v>5500</v>
      </c>
      <c r="L3426" s="1">
        <v>5500</v>
      </c>
      <c r="M3426" s="1"/>
      <c r="N3426" s="2">
        <v>4.9867272727272702</v>
      </c>
      <c r="O3426" s="2">
        <v>4.9867272727272702</v>
      </c>
      <c r="P3426" s="16"/>
    </row>
    <row r="3427" spans="1:16" x14ac:dyDescent="0.35">
      <c r="A3427" s="23" t="str">
        <f t="shared" si="108"/>
        <v>09</v>
      </c>
      <c r="B3427" s="23">
        <f t="shared" si="109"/>
        <v>1021187</v>
      </c>
      <c r="C3427" s="6" t="s">
        <v>1433</v>
      </c>
      <c r="D3427" s="7" t="s">
        <v>1095</v>
      </c>
      <c r="E3427" s="7" t="s">
        <v>11</v>
      </c>
      <c r="F3427" s="7" t="s">
        <v>1080</v>
      </c>
      <c r="G3427" s="7" t="s">
        <v>1029</v>
      </c>
      <c r="H3427" s="7" t="s">
        <v>137</v>
      </c>
      <c r="I3427" s="7" t="s">
        <v>138</v>
      </c>
      <c r="J3427" s="6" t="s">
        <v>553</v>
      </c>
      <c r="K3427" s="1">
        <v>48000</v>
      </c>
      <c r="L3427" s="1">
        <v>48000</v>
      </c>
      <c r="M3427" s="1">
        <v>48000</v>
      </c>
      <c r="N3427" s="2">
        <v>2.08666666666667</v>
      </c>
      <c r="O3427" s="2">
        <v>2.08666666666667</v>
      </c>
      <c r="P3427" s="16">
        <v>2.1425416666666699</v>
      </c>
    </row>
    <row r="3428" spans="1:16" x14ac:dyDescent="0.35">
      <c r="A3428" s="23" t="str">
        <f t="shared" si="108"/>
        <v>09</v>
      </c>
      <c r="B3428" s="23">
        <f t="shared" si="109"/>
        <v>1022196</v>
      </c>
      <c r="C3428" s="6" t="s">
        <v>1433</v>
      </c>
      <c r="D3428" s="7" t="s">
        <v>1095</v>
      </c>
      <c r="E3428" s="7" t="s">
        <v>11</v>
      </c>
      <c r="F3428" s="7" t="s">
        <v>1080</v>
      </c>
      <c r="G3428" s="7" t="s">
        <v>1030</v>
      </c>
      <c r="H3428" s="7" t="s">
        <v>446</v>
      </c>
      <c r="I3428" s="7" t="s">
        <v>447</v>
      </c>
      <c r="J3428" s="6" t="s">
        <v>553</v>
      </c>
      <c r="K3428" s="1">
        <v>0</v>
      </c>
      <c r="L3428" s="1">
        <v>72000</v>
      </c>
      <c r="M3428" s="1">
        <v>72000</v>
      </c>
      <c r="N3428" s="2">
        <v>0</v>
      </c>
      <c r="O3428" s="2">
        <v>0.68666666666666698</v>
      </c>
      <c r="P3428" s="16">
        <v>1.0925416666666701</v>
      </c>
    </row>
    <row r="3429" spans="1:16" x14ac:dyDescent="0.35">
      <c r="A3429" s="23" t="str">
        <f t="shared" si="108"/>
        <v>09</v>
      </c>
      <c r="B3429" s="23">
        <f t="shared" si="109"/>
        <v>1021385</v>
      </c>
      <c r="C3429" s="6" t="s">
        <v>1433</v>
      </c>
      <c r="D3429" s="7" t="s">
        <v>1095</v>
      </c>
      <c r="E3429" s="7" t="s">
        <v>11</v>
      </c>
      <c r="F3429" s="7" t="s">
        <v>1080</v>
      </c>
      <c r="G3429" s="7" t="s">
        <v>1031</v>
      </c>
      <c r="H3429" s="7" t="s">
        <v>147</v>
      </c>
      <c r="I3429" s="7" t="s">
        <v>148</v>
      </c>
      <c r="J3429" s="6" t="s">
        <v>553</v>
      </c>
      <c r="K3429" s="1">
        <v>144000</v>
      </c>
      <c r="L3429" s="1">
        <v>72000</v>
      </c>
      <c r="M3429" s="1">
        <v>71000</v>
      </c>
      <c r="N3429" s="2">
        <v>1.00334027777778</v>
      </c>
      <c r="O3429" s="2">
        <v>0.98666666666666702</v>
      </c>
      <c r="P3429" s="16">
        <v>1.05478624507042</v>
      </c>
    </row>
    <row r="3430" spans="1:16" x14ac:dyDescent="0.35">
      <c r="A3430" s="23" t="str">
        <f t="shared" si="108"/>
        <v>09</v>
      </c>
      <c r="B3430" s="23">
        <f t="shared" si="109"/>
        <v>1020352</v>
      </c>
      <c r="C3430" s="6" t="s">
        <v>1433</v>
      </c>
      <c r="D3430" s="7" t="s">
        <v>1095</v>
      </c>
      <c r="E3430" s="7" t="s">
        <v>11</v>
      </c>
      <c r="F3430" s="7" t="s">
        <v>1080</v>
      </c>
      <c r="G3430" s="7" t="s">
        <v>1008</v>
      </c>
      <c r="H3430" s="7" t="s">
        <v>31</v>
      </c>
      <c r="I3430" s="7" t="s">
        <v>32</v>
      </c>
      <c r="J3430" s="6" t="s">
        <v>553</v>
      </c>
      <c r="K3430" s="1">
        <v>48000</v>
      </c>
      <c r="L3430" s="1">
        <v>48000</v>
      </c>
      <c r="M3430" s="1">
        <v>48000</v>
      </c>
      <c r="N3430" s="2">
        <v>1.38666666666667</v>
      </c>
      <c r="O3430" s="2">
        <v>1.38666666666667</v>
      </c>
      <c r="P3430" s="16">
        <v>1.4425416666666699</v>
      </c>
    </row>
    <row r="3431" spans="1:16" x14ac:dyDescent="0.35">
      <c r="A3431" s="23" t="str">
        <f t="shared" si="108"/>
        <v>09</v>
      </c>
      <c r="B3431" s="23">
        <f t="shared" si="109"/>
        <v>1021039</v>
      </c>
      <c r="C3431" s="6" t="s">
        <v>1433</v>
      </c>
      <c r="D3431" s="7" t="s">
        <v>1095</v>
      </c>
      <c r="E3431" s="7" t="s">
        <v>11</v>
      </c>
      <c r="F3431" s="7" t="s">
        <v>1080</v>
      </c>
      <c r="G3431" s="7" t="s">
        <v>1024</v>
      </c>
      <c r="H3431" s="7" t="s">
        <v>107</v>
      </c>
      <c r="I3431" s="7" t="s">
        <v>484</v>
      </c>
      <c r="J3431" s="6" t="s">
        <v>553</v>
      </c>
      <c r="K3431" s="1">
        <v>48000</v>
      </c>
      <c r="L3431" s="1">
        <v>48000</v>
      </c>
      <c r="M3431" s="1">
        <v>48000</v>
      </c>
      <c r="N3431" s="2">
        <v>0.60666666666666702</v>
      </c>
      <c r="O3431" s="2">
        <v>0.60666666666666702</v>
      </c>
      <c r="P3431" s="16">
        <v>0.68627083333333305</v>
      </c>
    </row>
    <row r="3432" spans="1:16" x14ac:dyDescent="0.35">
      <c r="A3432" s="23" t="str">
        <f t="shared" si="108"/>
        <v>09</v>
      </c>
      <c r="B3432" s="23">
        <f t="shared" si="109"/>
        <v>1021864</v>
      </c>
      <c r="C3432" s="6" t="s">
        <v>1433</v>
      </c>
      <c r="D3432" s="7" t="s">
        <v>1095</v>
      </c>
      <c r="E3432" s="7" t="s">
        <v>11</v>
      </c>
      <c r="F3432" s="7" t="s">
        <v>1080</v>
      </c>
      <c r="G3432" s="7" t="s">
        <v>1024</v>
      </c>
      <c r="H3432" s="7" t="s">
        <v>195</v>
      </c>
      <c r="I3432" s="7" t="s">
        <v>196</v>
      </c>
      <c r="J3432" s="6" t="s">
        <v>553</v>
      </c>
      <c r="K3432" s="1"/>
      <c r="L3432" s="1"/>
      <c r="M3432" s="1">
        <v>24000</v>
      </c>
      <c r="N3432" s="2"/>
      <c r="O3432" s="2"/>
      <c r="P3432" s="16">
        <v>0.62254166666666699</v>
      </c>
    </row>
    <row r="3433" spans="1:16" x14ac:dyDescent="0.35">
      <c r="A3433" s="23" t="str">
        <f t="shared" si="108"/>
        <v>09</v>
      </c>
      <c r="B3433" s="23">
        <f t="shared" si="109"/>
        <v>1100407</v>
      </c>
      <c r="C3433" s="6" t="s">
        <v>1433</v>
      </c>
      <c r="D3433" s="7" t="s">
        <v>1095</v>
      </c>
      <c r="E3433" s="7" t="s">
        <v>11</v>
      </c>
      <c r="F3433" s="7" t="s">
        <v>1238</v>
      </c>
      <c r="G3433" s="7" t="s">
        <v>1218</v>
      </c>
      <c r="H3433" s="7" t="s">
        <v>1227</v>
      </c>
      <c r="I3433" s="7" t="s">
        <v>1228</v>
      </c>
      <c r="J3433" s="6" t="s">
        <v>1216</v>
      </c>
      <c r="K3433" s="1"/>
      <c r="L3433" s="1"/>
      <c r="M3433" s="1">
        <v>9000</v>
      </c>
      <c r="N3433" s="2"/>
      <c r="O3433" s="2"/>
      <c r="P3433" s="16">
        <v>3.70627777777778</v>
      </c>
    </row>
    <row r="3434" spans="1:16" x14ac:dyDescent="0.35">
      <c r="A3434" s="23" t="str">
        <f t="shared" si="108"/>
        <v>09</v>
      </c>
      <c r="B3434" s="23">
        <f t="shared" si="109"/>
        <v>1100408</v>
      </c>
      <c r="C3434" s="6" t="s">
        <v>1433</v>
      </c>
      <c r="D3434" s="7" t="s">
        <v>1095</v>
      </c>
      <c r="E3434" s="7" t="s">
        <v>11</v>
      </c>
      <c r="F3434" s="7" t="s">
        <v>1238</v>
      </c>
      <c r="G3434" s="7" t="s">
        <v>1218</v>
      </c>
      <c r="H3434" s="7" t="s">
        <v>1229</v>
      </c>
      <c r="I3434" s="7" t="s">
        <v>1230</v>
      </c>
      <c r="J3434" s="6" t="s">
        <v>1216</v>
      </c>
      <c r="K3434" s="1"/>
      <c r="L3434" s="1"/>
      <c r="M3434" s="1">
        <v>9000</v>
      </c>
      <c r="N3434" s="2"/>
      <c r="O3434" s="2"/>
      <c r="P3434" s="16">
        <v>3.70627777777778</v>
      </c>
    </row>
    <row r="3435" spans="1:16" x14ac:dyDescent="0.35">
      <c r="A3435" s="23" t="str">
        <f t="shared" si="108"/>
        <v>09</v>
      </c>
      <c r="B3435" s="23">
        <f t="shared" si="109"/>
        <v>1022855</v>
      </c>
      <c r="C3435" s="6" t="s">
        <v>1433</v>
      </c>
      <c r="D3435" s="7" t="s">
        <v>1095</v>
      </c>
      <c r="E3435" s="7" t="s">
        <v>11</v>
      </c>
      <c r="F3435" s="7" t="s">
        <v>1078</v>
      </c>
      <c r="G3435" s="7" t="s">
        <v>1021</v>
      </c>
      <c r="H3435" s="7" t="s">
        <v>358</v>
      </c>
      <c r="I3435" s="7" t="s">
        <v>315</v>
      </c>
      <c r="J3435" s="6" t="s">
        <v>553</v>
      </c>
      <c r="K3435" s="1">
        <v>9529</v>
      </c>
      <c r="L3435" s="1">
        <v>9529</v>
      </c>
      <c r="M3435" s="1">
        <v>24000</v>
      </c>
      <c r="N3435" s="2">
        <v>1.40675831671739</v>
      </c>
      <c r="O3435" s="2">
        <v>1.40675831671739</v>
      </c>
      <c r="P3435" s="16">
        <v>1.58</v>
      </c>
    </row>
    <row r="3436" spans="1:16" x14ac:dyDescent="0.35">
      <c r="A3436" s="23" t="str">
        <f t="shared" si="108"/>
        <v>09</v>
      </c>
      <c r="B3436" s="23">
        <f t="shared" si="109"/>
        <v>1020367</v>
      </c>
      <c r="C3436" s="6" t="s">
        <v>1433</v>
      </c>
      <c r="D3436" s="7" t="s">
        <v>1095</v>
      </c>
      <c r="E3436" s="7" t="s">
        <v>11</v>
      </c>
      <c r="F3436" s="7" t="s">
        <v>1078</v>
      </c>
      <c r="G3436" s="7" t="s">
        <v>1009</v>
      </c>
      <c r="H3436" s="7" t="s">
        <v>33</v>
      </c>
      <c r="I3436" s="7" t="s">
        <v>34</v>
      </c>
      <c r="J3436" s="6" t="s">
        <v>553</v>
      </c>
      <c r="K3436" s="1">
        <v>120000</v>
      </c>
      <c r="L3436" s="1">
        <v>120000</v>
      </c>
      <c r="M3436" s="1">
        <v>168000</v>
      </c>
      <c r="N3436" s="2">
        <v>1.3366750000000001</v>
      </c>
      <c r="O3436" s="2">
        <v>1.3366750000000001</v>
      </c>
      <c r="P3436" s="16">
        <v>1.3921547619047601</v>
      </c>
    </row>
    <row r="3437" spans="1:16" x14ac:dyDescent="0.35">
      <c r="A3437" s="23" t="str">
        <f t="shared" si="108"/>
        <v>09</v>
      </c>
      <c r="B3437" s="23">
        <f t="shared" si="109"/>
        <v>1021023</v>
      </c>
      <c r="C3437" s="6" t="s">
        <v>1433</v>
      </c>
      <c r="D3437" s="7" t="s">
        <v>1095</v>
      </c>
      <c r="E3437" s="7" t="s">
        <v>11</v>
      </c>
      <c r="F3437" s="7" t="s">
        <v>1078</v>
      </c>
      <c r="G3437" s="7" t="s">
        <v>1009</v>
      </c>
      <c r="H3437" s="7" t="s">
        <v>106</v>
      </c>
      <c r="I3437" s="7" t="s">
        <v>483</v>
      </c>
      <c r="J3437" s="6" t="s">
        <v>553</v>
      </c>
      <c r="K3437" s="1">
        <v>192000</v>
      </c>
      <c r="L3437" s="1">
        <v>192000</v>
      </c>
      <c r="M3437" s="1">
        <v>192000</v>
      </c>
      <c r="N3437" s="2">
        <v>1.2366718750000001</v>
      </c>
      <c r="O3437" s="2">
        <v>1.2366718750000001</v>
      </c>
      <c r="P3437" s="16">
        <v>1.23578645833333</v>
      </c>
    </row>
    <row r="3438" spans="1:16" x14ac:dyDescent="0.35">
      <c r="A3438" s="23" t="str">
        <f t="shared" si="108"/>
        <v>09</v>
      </c>
      <c r="B3438" s="23">
        <f t="shared" si="109"/>
        <v>1022150</v>
      </c>
      <c r="C3438" s="6" t="s">
        <v>1433</v>
      </c>
      <c r="D3438" s="7" t="s">
        <v>1095</v>
      </c>
      <c r="E3438" s="7" t="s">
        <v>11</v>
      </c>
      <c r="F3438" s="7" t="s">
        <v>1078</v>
      </c>
      <c r="G3438" s="7" t="s">
        <v>1009</v>
      </c>
      <c r="H3438" s="7" t="s">
        <v>242</v>
      </c>
      <c r="I3438" s="7" t="s">
        <v>243</v>
      </c>
      <c r="J3438" s="6" t="s">
        <v>553</v>
      </c>
      <c r="K3438" s="1">
        <v>52932</v>
      </c>
      <c r="L3438" s="1">
        <v>48000</v>
      </c>
      <c r="M3438" s="1">
        <v>52000</v>
      </c>
      <c r="N3438" s="2">
        <v>1.28666968941283</v>
      </c>
      <c r="O3438" s="2">
        <v>1.28666666666667</v>
      </c>
      <c r="P3438" s="16">
        <v>1.2229807692307699</v>
      </c>
    </row>
    <row r="3439" spans="1:16" x14ac:dyDescent="0.35">
      <c r="A3439" s="23" t="str">
        <f t="shared" si="108"/>
        <v>09</v>
      </c>
      <c r="B3439" s="23">
        <f t="shared" si="109"/>
        <v>1022921</v>
      </c>
      <c r="C3439" s="6" t="s">
        <v>1433</v>
      </c>
      <c r="D3439" s="7" t="s">
        <v>1095</v>
      </c>
      <c r="E3439" s="7" t="s">
        <v>11</v>
      </c>
      <c r="F3439" s="7" t="s">
        <v>1078</v>
      </c>
      <c r="G3439" s="7" t="s">
        <v>1009</v>
      </c>
      <c r="H3439" s="7" t="s">
        <v>382</v>
      </c>
      <c r="I3439" s="7" t="s">
        <v>383</v>
      </c>
      <c r="J3439" s="6" t="s">
        <v>553</v>
      </c>
      <c r="K3439" s="1">
        <v>21452</v>
      </c>
      <c r="L3439" s="1">
        <v>24000</v>
      </c>
      <c r="M3439" s="1">
        <v>24000</v>
      </c>
      <c r="N3439" s="2">
        <v>1.38667723289204</v>
      </c>
      <c r="O3439" s="2">
        <v>1.38666666666667</v>
      </c>
      <c r="P3439" s="16">
        <v>1.57</v>
      </c>
    </row>
    <row r="3440" spans="1:16" x14ac:dyDescent="0.35">
      <c r="A3440" s="23" t="str">
        <f t="shared" si="108"/>
        <v>09</v>
      </c>
      <c r="B3440" s="23">
        <f t="shared" si="109"/>
        <v>1022705</v>
      </c>
      <c r="C3440" s="6" t="s">
        <v>1433</v>
      </c>
      <c r="D3440" s="7" t="s">
        <v>1095</v>
      </c>
      <c r="E3440" s="7" t="s">
        <v>11</v>
      </c>
      <c r="F3440" s="7" t="s">
        <v>1078</v>
      </c>
      <c r="G3440" s="7" t="s">
        <v>1027</v>
      </c>
      <c r="H3440" s="7" t="s">
        <v>632</v>
      </c>
      <c r="I3440" s="7" t="s">
        <v>223</v>
      </c>
      <c r="J3440" s="6" t="s">
        <v>553</v>
      </c>
      <c r="K3440" s="1">
        <v>24000</v>
      </c>
      <c r="L3440" s="1"/>
      <c r="M3440" s="1"/>
      <c r="N3440" s="2">
        <v>0.99666666666666703</v>
      </c>
      <c r="O3440" s="2"/>
      <c r="P3440" s="16"/>
    </row>
    <row r="3441" spans="1:16" x14ac:dyDescent="0.35">
      <c r="A3441" s="23" t="str">
        <f t="shared" si="108"/>
        <v>09</v>
      </c>
      <c r="B3441" s="23">
        <f t="shared" si="109"/>
        <v>1020339</v>
      </c>
      <c r="C3441" s="6" t="s">
        <v>1433</v>
      </c>
      <c r="D3441" s="7" t="s">
        <v>1095</v>
      </c>
      <c r="E3441" s="7" t="s">
        <v>11</v>
      </c>
      <c r="F3441" s="7" t="s">
        <v>1078</v>
      </c>
      <c r="G3441" s="7" t="s">
        <v>1006</v>
      </c>
      <c r="H3441" s="7" t="s">
        <v>27</v>
      </c>
      <c r="I3441" s="7" t="s">
        <v>28</v>
      </c>
      <c r="J3441" s="6" t="s">
        <v>553</v>
      </c>
      <c r="K3441" s="1">
        <v>96000</v>
      </c>
      <c r="L3441" s="1">
        <v>168000</v>
      </c>
      <c r="M3441" s="1">
        <v>168000</v>
      </c>
      <c r="N3441" s="2">
        <v>1.68667708333333</v>
      </c>
      <c r="O3441" s="2">
        <v>1.5795297619047599</v>
      </c>
      <c r="P3441" s="16">
        <v>1.8042678571428601</v>
      </c>
    </row>
    <row r="3442" spans="1:16" x14ac:dyDescent="0.35">
      <c r="A3442" s="23" t="str">
        <f t="shared" si="108"/>
        <v>09</v>
      </c>
      <c r="B3442" s="23">
        <f t="shared" si="109"/>
        <v>1020086</v>
      </c>
      <c r="C3442" s="6" t="s">
        <v>1433</v>
      </c>
      <c r="D3442" s="7" t="s">
        <v>1095</v>
      </c>
      <c r="E3442" s="7" t="s">
        <v>11</v>
      </c>
      <c r="F3442" s="7" t="s">
        <v>1075</v>
      </c>
      <c r="G3442" s="7" t="s">
        <v>1002</v>
      </c>
      <c r="H3442" s="7" t="s">
        <v>1248</v>
      </c>
      <c r="I3442" s="7" t="s">
        <v>1249</v>
      </c>
      <c r="J3442" s="6" t="s">
        <v>553</v>
      </c>
      <c r="K3442" s="1">
        <v>96000</v>
      </c>
      <c r="L3442" s="1">
        <v>72000</v>
      </c>
      <c r="M3442" s="1">
        <v>72000</v>
      </c>
      <c r="N3442" s="2">
        <v>3.20667708333333</v>
      </c>
      <c r="O3442" s="2">
        <v>3.2066666666666701</v>
      </c>
      <c r="P3442" s="16">
        <v>3.2842083333333298</v>
      </c>
    </row>
    <row r="3443" spans="1:16" x14ac:dyDescent="0.35">
      <c r="A3443" s="23" t="str">
        <f t="shared" si="108"/>
        <v>09</v>
      </c>
      <c r="B3443" s="23">
        <f t="shared" si="109"/>
        <v>1020848</v>
      </c>
      <c r="C3443" s="6" t="s">
        <v>1433</v>
      </c>
      <c r="D3443" s="7" t="s">
        <v>1095</v>
      </c>
      <c r="E3443" s="7" t="s">
        <v>11</v>
      </c>
      <c r="F3443" s="7" t="s">
        <v>1075</v>
      </c>
      <c r="G3443" s="7" t="s">
        <v>1002</v>
      </c>
      <c r="H3443" s="7" t="s">
        <v>75</v>
      </c>
      <c r="I3443" s="7" t="s">
        <v>76</v>
      </c>
      <c r="J3443" s="6" t="s">
        <v>553</v>
      </c>
      <c r="K3443" s="1">
        <v>96000</v>
      </c>
      <c r="L3443" s="1">
        <v>120000</v>
      </c>
      <c r="M3443" s="1">
        <v>120000</v>
      </c>
      <c r="N3443" s="2">
        <v>3.20667708333333</v>
      </c>
      <c r="O3443" s="2">
        <v>3.2066750000000002</v>
      </c>
      <c r="P3443" s="16">
        <v>3.2913000000000001</v>
      </c>
    </row>
    <row r="3444" spans="1:16" x14ac:dyDescent="0.35">
      <c r="A3444" s="23" t="str">
        <f t="shared" si="108"/>
        <v>09</v>
      </c>
      <c r="B3444" s="23">
        <f t="shared" si="109"/>
        <v>1010877</v>
      </c>
      <c r="C3444" s="6" t="s">
        <v>1433</v>
      </c>
      <c r="D3444" s="7" t="s">
        <v>1095</v>
      </c>
      <c r="E3444" s="7" t="s">
        <v>11</v>
      </c>
      <c r="F3444" s="7" t="s">
        <v>1065</v>
      </c>
      <c r="G3444" s="7" t="s">
        <v>981</v>
      </c>
      <c r="H3444" s="7" t="s">
        <v>660</v>
      </c>
      <c r="I3444" s="7" t="s">
        <v>661</v>
      </c>
      <c r="J3444" s="6" t="s">
        <v>658</v>
      </c>
      <c r="K3444" s="1">
        <v>135072</v>
      </c>
      <c r="L3444" s="1">
        <v>122000</v>
      </c>
      <c r="M3444" s="1">
        <v>122000</v>
      </c>
      <c r="N3444" s="2">
        <v>0.98667377398720701</v>
      </c>
      <c r="O3444" s="2">
        <v>0.98667213114754104</v>
      </c>
      <c r="P3444" s="16">
        <v>0.76783948114754097</v>
      </c>
    </row>
    <row r="3445" spans="1:16" x14ac:dyDescent="0.35">
      <c r="A3445" s="23" t="str">
        <f t="shared" si="108"/>
        <v>09</v>
      </c>
      <c r="B3445" s="23">
        <f t="shared" si="109"/>
        <v>1012207</v>
      </c>
      <c r="C3445" s="6" t="s">
        <v>1433</v>
      </c>
      <c r="D3445" s="7" t="s">
        <v>1095</v>
      </c>
      <c r="E3445" s="7" t="s">
        <v>11</v>
      </c>
      <c r="F3445" s="7" t="s">
        <v>1065</v>
      </c>
      <c r="G3445" s="7" t="s">
        <v>981</v>
      </c>
      <c r="H3445" s="7" t="s">
        <v>760</v>
      </c>
      <c r="I3445" s="7" t="s">
        <v>761</v>
      </c>
      <c r="J3445" s="6" t="s">
        <v>658</v>
      </c>
      <c r="K3445" s="1">
        <v>41500</v>
      </c>
      <c r="L3445" s="1">
        <v>24000</v>
      </c>
      <c r="M3445" s="1">
        <v>24000</v>
      </c>
      <c r="N3445" s="2">
        <v>0.93667469879518095</v>
      </c>
      <c r="O3445" s="2">
        <v>0.93666666666666698</v>
      </c>
      <c r="P3445" s="16">
        <v>1.0532916666666701</v>
      </c>
    </row>
    <row r="3446" spans="1:16" x14ac:dyDescent="0.35">
      <c r="A3446" s="23" t="str">
        <f t="shared" si="108"/>
        <v>09</v>
      </c>
      <c r="B3446" s="23">
        <f t="shared" si="109"/>
        <v>1012362</v>
      </c>
      <c r="C3446" s="6" t="s">
        <v>1433</v>
      </c>
      <c r="D3446" s="7" t="s">
        <v>1095</v>
      </c>
      <c r="E3446" s="7" t="s">
        <v>11</v>
      </c>
      <c r="F3446" s="7" t="s">
        <v>1065</v>
      </c>
      <c r="G3446" s="7" t="s">
        <v>989</v>
      </c>
      <c r="H3446" s="7" t="s">
        <v>774</v>
      </c>
      <c r="I3446" s="7" t="s">
        <v>775</v>
      </c>
      <c r="J3446" s="6" t="s">
        <v>658</v>
      </c>
      <c r="K3446" s="1"/>
      <c r="L3446" s="1"/>
      <c r="M3446" s="1">
        <v>4000</v>
      </c>
      <c r="N3446" s="2"/>
      <c r="O3446" s="2"/>
      <c r="P3446" s="16">
        <v>0.80595832499999998</v>
      </c>
    </row>
    <row r="3447" spans="1:16" x14ac:dyDescent="0.35">
      <c r="A3447" s="23" t="str">
        <f t="shared" si="108"/>
        <v>09</v>
      </c>
      <c r="B3447" s="23">
        <f t="shared" si="109"/>
        <v>1012674</v>
      </c>
      <c r="C3447" s="6" t="s">
        <v>1433</v>
      </c>
      <c r="D3447" s="7" t="s">
        <v>1095</v>
      </c>
      <c r="E3447" s="7" t="s">
        <v>11</v>
      </c>
      <c r="F3447" s="7" t="s">
        <v>1065</v>
      </c>
      <c r="G3447" s="7" t="s">
        <v>989</v>
      </c>
      <c r="H3447" s="7" t="s">
        <v>828</v>
      </c>
      <c r="I3447" s="7" t="s">
        <v>829</v>
      </c>
      <c r="J3447" s="6" t="s">
        <v>658</v>
      </c>
      <c r="K3447" s="1"/>
      <c r="L3447" s="1"/>
      <c r="M3447" s="1">
        <v>24000</v>
      </c>
      <c r="N3447" s="2"/>
      <c r="O3447" s="2"/>
      <c r="P3447" s="16">
        <v>0.75333333333333297</v>
      </c>
    </row>
    <row r="3448" spans="1:16" x14ac:dyDescent="0.35">
      <c r="A3448" s="23" t="str">
        <f t="shared" si="108"/>
        <v>09</v>
      </c>
      <c r="B3448" s="23">
        <f t="shared" si="109"/>
        <v>1012778</v>
      </c>
      <c r="C3448" s="6" t="s">
        <v>1433</v>
      </c>
      <c r="D3448" s="7" t="s">
        <v>1095</v>
      </c>
      <c r="E3448" s="7" t="s">
        <v>11</v>
      </c>
      <c r="F3448" s="7" t="s">
        <v>1065</v>
      </c>
      <c r="G3448" s="7" t="s">
        <v>989</v>
      </c>
      <c r="H3448" s="7" t="s">
        <v>852</v>
      </c>
      <c r="I3448" s="7" t="s">
        <v>853</v>
      </c>
      <c r="J3448" s="6" t="s">
        <v>658</v>
      </c>
      <c r="K3448" s="1">
        <v>13231</v>
      </c>
      <c r="L3448" s="1">
        <v>13231</v>
      </c>
      <c r="M3448" s="1">
        <v>15000</v>
      </c>
      <c r="N3448" s="2">
        <v>0</v>
      </c>
      <c r="O3448" s="2">
        <v>0</v>
      </c>
      <c r="P3448" s="16">
        <v>0.57659722000000002</v>
      </c>
    </row>
    <row r="3449" spans="1:16" x14ac:dyDescent="0.35">
      <c r="A3449" s="23" t="str">
        <f t="shared" si="108"/>
        <v>09</v>
      </c>
      <c r="B3449" s="23">
        <f t="shared" si="109"/>
        <v>1012283</v>
      </c>
      <c r="C3449" s="6" t="s">
        <v>1433</v>
      </c>
      <c r="D3449" s="7" t="s">
        <v>1095</v>
      </c>
      <c r="E3449" s="7" t="s">
        <v>11</v>
      </c>
      <c r="F3449" s="7" t="s">
        <v>1065</v>
      </c>
      <c r="G3449" s="7" t="s">
        <v>995</v>
      </c>
      <c r="H3449" s="7" t="s">
        <v>770</v>
      </c>
      <c r="I3449" s="7" t="s">
        <v>771</v>
      </c>
      <c r="J3449" s="6" t="s">
        <v>658</v>
      </c>
      <c r="K3449" s="1">
        <v>16654</v>
      </c>
      <c r="L3449" s="1">
        <v>24000</v>
      </c>
      <c r="M3449" s="1">
        <v>24000</v>
      </c>
      <c r="N3449" s="2">
        <v>0.68668187822745297</v>
      </c>
      <c r="O3449" s="2">
        <v>0.68666666666666698</v>
      </c>
      <c r="P3449" s="16">
        <v>0.71337499999999998</v>
      </c>
    </row>
    <row r="3450" spans="1:16" x14ac:dyDescent="0.35">
      <c r="A3450" s="23" t="str">
        <f t="shared" si="108"/>
        <v>09</v>
      </c>
      <c r="B3450" s="23">
        <f t="shared" si="109"/>
        <v>1012763</v>
      </c>
      <c r="C3450" s="6" t="s">
        <v>1433</v>
      </c>
      <c r="D3450" s="7" t="s">
        <v>1095</v>
      </c>
      <c r="E3450" s="7" t="s">
        <v>11</v>
      </c>
      <c r="F3450" s="7" t="s">
        <v>1065</v>
      </c>
      <c r="G3450" s="7" t="s">
        <v>995</v>
      </c>
      <c r="H3450" s="7" t="s">
        <v>847</v>
      </c>
      <c r="I3450" s="7" t="s">
        <v>848</v>
      </c>
      <c r="J3450" s="6" t="s">
        <v>658</v>
      </c>
      <c r="K3450" s="1">
        <v>106945</v>
      </c>
      <c r="L3450" s="1">
        <v>24000</v>
      </c>
      <c r="M3450" s="1">
        <v>24000</v>
      </c>
      <c r="N3450" s="2">
        <v>0.70667165365374696</v>
      </c>
      <c r="O3450" s="2">
        <v>0.706666666666667</v>
      </c>
      <c r="P3450" s="16">
        <v>0.71337499999999998</v>
      </c>
    </row>
    <row r="3451" spans="1:16" x14ac:dyDescent="0.35">
      <c r="A3451" s="23" t="str">
        <f t="shared" si="108"/>
        <v>09</v>
      </c>
      <c r="B3451" s="23">
        <f t="shared" si="109"/>
        <v>1021976</v>
      </c>
      <c r="C3451" s="6" t="s">
        <v>1433</v>
      </c>
      <c r="D3451" s="7" t="s">
        <v>1095</v>
      </c>
      <c r="E3451" s="7" t="s">
        <v>11</v>
      </c>
      <c r="F3451" s="7" t="s">
        <v>1077</v>
      </c>
      <c r="G3451" s="7" t="s">
        <v>1005</v>
      </c>
      <c r="H3451" s="7" t="s">
        <v>213</v>
      </c>
      <c r="I3451" s="7" t="s">
        <v>214</v>
      </c>
      <c r="J3451" s="6" t="s">
        <v>553</v>
      </c>
      <c r="K3451" s="1">
        <v>120000</v>
      </c>
      <c r="L3451" s="1">
        <v>120000</v>
      </c>
      <c r="M3451" s="1">
        <v>120000</v>
      </c>
      <c r="N3451" s="2">
        <v>2.6</v>
      </c>
      <c r="O3451" s="2">
        <v>2.6</v>
      </c>
      <c r="P3451" s="16">
        <v>2.65743333333333</v>
      </c>
    </row>
    <row r="3452" spans="1:16" x14ac:dyDescent="0.35">
      <c r="A3452" s="23" t="str">
        <f t="shared" si="108"/>
        <v>09</v>
      </c>
      <c r="B3452" s="23">
        <f t="shared" si="109"/>
        <v>1020886</v>
      </c>
      <c r="C3452" s="6" t="s">
        <v>1433</v>
      </c>
      <c r="D3452" s="7" t="s">
        <v>1095</v>
      </c>
      <c r="E3452" s="7" t="s">
        <v>11</v>
      </c>
      <c r="F3452" s="7" t="s">
        <v>1082</v>
      </c>
      <c r="G3452" s="7" t="s">
        <v>1013</v>
      </c>
      <c r="H3452" s="7" t="s">
        <v>83</v>
      </c>
      <c r="I3452" s="7" t="s">
        <v>84</v>
      </c>
      <c r="J3452" s="6" t="s">
        <v>553</v>
      </c>
      <c r="K3452" s="1">
        <v>0</v>
      </c>
      <c r="L3452" s="1">
        <v>24000</v>
      </c>
      <c r="M3452" s="1">
        <v>24000</v>
      </c>
      <c r="N3452" s="2">
        <v>0</v>
      </c>
      <c r="O3452" s="2">
        <v>4.4866666666666699</v>
      </c>
      <c r="P3452" s="16">
        <v>4.8</v>
      </c>
    </row>
    <row r="3453" spans="1:16" x14ac:dyDescent="0.35">
      <c r="A3453" s="23" t="str">
        <f t="shared" si="108"/>
        <v>09</v>
      </c>
      <c r="B3453" s="23">
        <f t="shared" si="109"/>
        <v>1021538</v>
      </c>
      <c r="C3453" s="6" t="s">
        <v>1433</v>
      </c>
      <c r="D3453" s="7" t="s">
        <v>1095</v>
      </c>
      <c r="E3453" s="7" t="s">
        <v>11</v>
      </c>
      <c r="F3453" s="7" t="s">
        <v>1082</v>
      </c>
      <c r="G3453" s="7" t="s">
        <v>1013</v>
      </c>
      <c r="H3453" s="7" t="s">
        <v>158</v>
      </c>
      <c r="I3453" s="7" t="s">
        <v>159</v>
      </c>
      <c r="J3453" s="6" t="s">
        <v>553</v>
      </c>
      <c r="K3453" s="1"/>
      <c r="L3453" s="1">
        <v>24000</v>
      </c>
      <c r="M3453" s="1"/>
      <c r="N3453" s="2"/>
      <c r="O3453" s="2">
        <v>4.5999999999999996</v>
      </c>
      <c r="P3453" s="16"/>
    </row>
    <row r="3454" spans="1:16" x14ac:dyDescent="0.35">
      <c r="A3454" s="23" t="str">
        <f t="shared" si="108"/>
        <v>09</v>
      </c>
      <c r="B3454" s="23">
        <f t="shared" si="109"/>
        <v>1022847</v>
      </c>
      <c r="C3454" s="6" t="s">
        <v>1433</v>
      </c>
      <c r="D3454" s="7" t="s">
        <v>1095</v>
      </c>
      <c r="E3454" s="7" t="s">
        <v>11</v>
      </c>
      <c r="F3454" s="7" t="s">
        <v>1082</v>
      </c>
      <c r="G3454" s="7" t="s">
        <v>1013</v>
      </c>
      <c r="H3454" s="7" t="s">
        <v>354</v>
      </c>
      <c r="I3454" s="7" t="s">
        <v>355</v>
      </c>
      <c r="J3454" s="6" t="s">
        <v>553</v>
      </c>
      <c r="K3454" s="1">
        <v>24000</v>
      </c>
      <c r="L3454" s="1">
        <v>48000</v>
      </c>
      <c r="M3454" s="1">
        <v>35000</v>
      </c>
      <c r="N3454" s="2">
        <v>1.53666666666667</v>
      </c>
      <c r="O3454" s="2">
        <v>1.51166666666667</v>
      </c>
      <c r="P3454" s="16">
        <v>1.6037999999999999</v>
      </c>
    </row>
    <row r="3455" spans="1:16" x14ac:dyDescent="0.35">
      <c r="A3455" s="23" t="str">
        <f t="shared" si="108"/>
        <v>09</v>
      </c>
      <c r="B3455" s="23">
        <f t="shared" si="109"/>
        <v>1012375</v>
      </c>
      <c r="C3455" s="6" t="s">
        <v>1433</v>
      </c>
      <c r="D3455" s="7" t="s">
        <v>1095</v>
      </c>
      <c r="E3455" s="7" t="s">
        <v>11</v>
      </c>
      <c r="F3455" s="7" t="s">
        <v>1073</v>
      </c>
      <c r="G3455" s="7" t="s">
        <v>998</v>
      </c>
      <c r="H3455" s="7" t="s">
        <v>1434</v>
      </c>
      <c r="I3455" s="7" t="s">
        <v>1435</v>
      </c>
      <c r="J3455" s="6" t="s">
        <v>658</v>
      </c>
      <c r="K3455" s="1">
        <v>48000</v>
      </c>
      <c r="L3455" s="1">
        <v>24000</v>
      </c>
      <c r="M3455" s="1">
        <v>24000</v>
      </c>
      <c r="N3455" s="2">
        <v>2.1</v>
      </c>
      <c r="O3455" s="2">
        <v>2.1</v>
      </c>
      <c r="P3455" s="16">
        <v>2.155125</v>
      </c>
    </row>
    <row r="3456" spans="1:16" x14ac:dyDescent="0.35">
      <c r="A3456" s="23" t="str">
        <f t="shared" si="108"/>
        <v>09</v>
      </c>
      <c r="B3456" s="23">
        <f t="shared" si="109"/>
        <v>1012552</v>
      </c>
      <c r="C3456" s="6" t="s">
        <v>1433</v>
      </c>
      <c r="D3456" s="7" t="s">
        <v>1095</v>
      </c>
      <c r="E3456" s="7" t="s">
        <v>11</v>
      </c>
      <c r="F3456" s="7" t="s">
        <v>1066</v>
      </c>
      <c r="G3456" s="7" t="s">
        <v>982</v>
      </c>
      <c r="H3456" s="7" t="s">
        <v>817</v>
      </c>
      <c r="I3456" s="7" t="s">
        <v>818</v>
      </c>
      <c r="J3456" s="6" t="s">
        <v>658</v>
      </c>
      <c r="K3456" s="1">
        <v>0</v>
      </c>
      <c r="L3456" s="1">
        <v>48000</v>
      </c>
      <c r="M3456" s="1">
        <v>48000</v>
      </c>
      <c r="N3456" s="2">
        <v>0</v>
      </c>
      <c r="O3456" s="2">
        <v>3.65</v>
      </c>
      <c r="P3456" s="16">
        <v>3.70202083333333</v>
      </c>
    </row>
    <row r="3457" spans="1:16" x14ac:dyDescent="0.35">
      <c r="A3457" s="23" t="str">
        <f t="shared" si="108"/>
        <v>09</v>
      </c>
      <c r="B3457" s="23">
        <f t="shared" si="109"/>
        <v>1020944</v>
      </c>
      <c r="C3457" s="6" t="s">
        <v>1433</v>
      </c>
      <c r="D3457" s="7" t="s">
        <v>1095</v>
      </c>
      <c r="E3457" s="7" t="s">
        <v>11</v>
      </c>
      <c r="F3457" s="7" t="s">
        <v>1076</v>
      </c>
      <c r="G3457" s="7" t="s">
        <v>1022</v>
      </c>
      <c r="H3457" s="7" t="s">
        <v>95</v>
      </c>
      <c r="I3457" s="7" t="s">
        <v>96</v>
      </c>
      <c r="J3457" s="6" t="s">
        <v>553</v>
      </c>
      <c r="K3457" s="1">
        <v>168000</v>
      </c>
      <c r="L3457" s="1">
        <v>168000</v>
      </c>
      <c r="M3457" s="1">
        <v>168000</v>
      </c>
      <c r="N3457" s="2">
        <v>2.8366726190476199</v>
      </c>
      <c r="O3457" s="2">
        <v>2.8366726190476199</v>
      </c>
      <c r="P3457" s="16">
        <v>2.8711845238095202</v>
      </c>
    </row>
    <row r="3458" spans="1:16" x14ac:dyDescent="0.35">
      <c r="A3458" s="23" t="str">
        <f t="shared" si="108"/>
        <v>09</v>
      </c>
      <c r="B3458" s="23">
        <f t="shared" si="109"/>
        <v>1022709</v>
      </c>
      <c r="C3458" s="6" t="s">
        <v>1433</v>
      </c>
      <c r="D3458" s="7" t="s">
        <v>1095</v>
      </c>
      <c r="E3458" s="7" t="s">
        <v>11</v>
      </c>
      <c r="F3458" s="7" t="s">
        <v>1076</v>
      </c>
      <c r="G3458" s="7" t="s">
        <v>1022</v>
      </c>
      <c r="H3458" s="7" t="s">
        <v>502</v>
      </c>
      <c r="I3458" s="7" t="s">
        <v>503</v>
      </c>
      <c r="J3458" s="6" t="s">
        <v>553</v>
      </c>
      <c r="K3458" s="1">
        <v>240000</v>
      </c>
      <c r="L3458" s="1">
        <v>240000</v>
      </c>
      <c r="M3458" s="1">
        <v>192000</v>
      </c>
      <c r="N3458" s="2">
        <v>2.96</v>
      </c>
      <c r="O3458" s="2">
        <v>2.96</v>
      </c>
      <c r="P3458" s="16">
        <v>3.0329270833333299</v>
      </c>
    </row>
    <row r="3459" spans="1:16" x14ac:dyDescent="0.35">
      <c r="A3459" s="23" t="str">
        <f t="shared" si="108"/>
        <v>09</v>
      </c>
      <c r="B3459" s="23">
        <f t="shared" si="109"/>
        <v>1023420</v>
      </c>
      <c r="C3459" s="6" t="s">
        <v>1433</v>
      </c>
      <c r="D3459" s="7" t="s">
        <v>1095</v>
      </c>
      <c r="E3459" s="7" t="s">
        <v>11</v>
      </c>
      <c r="F3459" s="7" t="s">
        <v>1076</v>
      </c>
      <c r="G3459" s="7" t="s">
        <v>1022</v>
      </c>
      <c r="H3459" s="7" t="s">
        <v>1444</v>
      </c>
      <c r="I3459" s="7" t="s">
        <v>1445</v>
      </c>
      <c r="J3459" s="6" t="s">
        <v>553</v>
      </c>
      <c r="K3459" s="1">
        <v>48000</v>
      </c>
      <c r="L3459" s="1">
        <v>48000</v>
      </c>
      <c r="M3459" s="1">
        <v>48000</v>
      </c>
      <c r="N3459" s="2">
        <v>2.83666666666667</v>
      </c>
      <c r="O3459" s="2">
        <v>2.83666666666667</v>
      </c>
      <c r="P3459" s="16">
        <v>2.86660416666667</v>
      </c>
    </row>
    <row r="3460" spans="1:16" x14ac:dyDescent="0.35">
      <c r="A3460" s="23" t="str">
        <f t="shared" si="108"/>
        <v>09</v>
      </c>
      <c r="B3460" s="23">
        <f t="shared" si="109"/>
        <v>1021868</v>
      </c>
      <c r="C3460" s="6" t="s">
        <v>1433</v>
      </c>
      <c r="D3460" s="7" t="s">
        <v>1095</v>
      </c>
      <c r="E3460" s="7" t="s">
        <v>11</v>
      </c>
      <c r="F3460" s="7" t="s">
        <v>1076</v>
      </c>
      <c r="G3460" s="7" t="s">
        <v>1004</v>
      </c>
      <c r="H3460" s="7" t="s">
        <v>556</v>
      </c>
      <c r="I3460" s="7" t="s">
        <v>557</v>
      </c>
      <c r="J3460" s="6" t="s">
        <v>553</v>
      </c>
      <c r="K3460" s="1">
        <v>48000</v>
      </c>
      <c r="L3460" s="1">
        <v>48000</v>
      </c>
      <c r="M3460" s="1">
        <v>48000</v>
      </c>
      <c r="N3460" s="2">
        <v>3</v>
      </c>
      <c r="O3460" s="2">
        <v>3</v>
      </c>
      <c r="P3460" s="16">
        <v>3.1855000000000002</v>
      </c>
    </row>
    <row r="3461" spans="1:16" x14ac:dyDescent="0.35">
      <c r="A3461" s="23" t="str">
        <f t="shared" ref="A3461:A3524" si="110">MID(C3461,1,2)</f>
        <v>09</v>
      </c>
      <c r="B3461" s="23">
        <f t="shared" ref="B3461:B3524" si="111">+H3461*1</f>
        <v>1023433</v>
      </c>
      <c r="C3461" s="6" t="s">
        <v>1433</v>
      </c>
      <c r="D3461" s="7" t="s">
        <v>1095</v>
      </c>
      <c r="E3461" s="7" t="s">
        <v>11</v>
      </c>
      <c r="F3461" s="7" t="s">
        <v>1079</v>
      </c>
      <c r="G3461" s="7" t="s">
        <v>1007</v>
      </c>
      <c r="H3461" s="7" t="s">
        <v>1419</v>
      </c>
      <c r="I3461" s="7" t="s">
        <v>1420</v>
      </c>
      <c r="J3461" s="6" t="s">
        <v>553</v>
      </c>
      <c r="K3461" s="1">
        <v>48000</v>
      </c>
      <c r="L3461" s="1">
        <v>48000</v>
      </c>
      <c r="M3461" s="1">
        <v>96000</v>
      </c>
      <c r="N3461" s="2">
        <v>1.88666666666667</v>
      </c>
      <c r="O3461" s="2">
        <v>1.88666666666667</v>
      </c>
      <c r="P3461" s="16">
        <v>2.0512083333333302</v>
      </c>
    </row>
    <row r="3462" spans="1:16" x14ac:dyDescent="0.35">
      <c r="A3462" s="23" t="str">
        <f t="shared" si="110"/>
        <v>09</v>
      </c>
      <c r="B3462" s="23">
        <f t="shared" si="111"/>
        <v>1030720</v>
      </c>
      <c r="C3462" s="6" t="s">
        <v>1433</v>
      </c>
      <c r="D3462" s="7" t="s">
        <v>1095</v>
      </c>
      <c r="E3462" s="7" t="s">
        <v>11</v>
      </c>
      <c r="F3462" s="7" t="s">
        <v>1081</v>
      </c>
      <c r="G3462" s="7" t="s">
        <v>1050</v>
      </c>
      <c r="H3462" s="7" t="s">
        <v>942</v>
      </c>
      <c r="I3462" s="7" t="s">
        <v>943</v>
      </c>
      <c r="J3462" s="6" t="s">
        <v>659</v>
      </c>
      <c r="K3462" s="1"/>
      <c r="L3462" s="1"/>
      <c r="M3462" s="1">
        <v>24000</v>
      </c>
      <c r="N3462" s="2"/>
      <c r="O3462" s="2"/>
      <c r="P3462" s="16">
        <v>0.72420833333333301</v>
      </c>
    </row>
    <row r="3463" spans="1:16" x14ac:dyDescent="0.35">
      <c r="A3463" s="23" t="str">
        <f t="shared" si="110"/>
        <v>09</v>
      </c>
      <c r="B3463" s="23">
        <f t="shared" si="111"/>
        <v>1020412</v>
      </c>
      <c r="C3463" s="6" t="s">
        <v>1433</v>
      </c>
      <c r="D3463" s="7" t="s">
        <v>1095</v>
      </c>
      <c r="E3463" s="7" t="s">
        <v>11</v>
      </c>
      <c r="F3463" s="7" t="s">
        <v>1081</v>
      </c>
      <c r="G3463" s="7" t="s">
        <v>1010</v>
      </c>
      <c r="H3463" s="7" t="s">
        <v>35</v>
      </c>
      <c r="I3463" s="7" t="s">
        <v>36</v>
      </c>
      <c r="J3463" s="6" t="s">
        <v>553</v>
      </c>
      <c r="K3463" s="1">
        <v>264000</v>
      </c>
      <c r="L3463" s="1">
        <v>288000</v>
      </c>
      <c r="M3463" s="1">
        <v>336000</v>
      </c>
      <c r="N3463" s="2">
        <v>1.75030681818182</v>
      </c>
      <c r="O3463" s="2">
        <v>1.76167361111111</v>
      </c>
      <c r="P3463" s="16">
        <v>1.6945006250000001</v>
      </c>
    </row>
    <row r="3464" spans="1:16" x14ac:dyDescent="0.35">
      <c r="A3464" s="23" t="str">
        <f t="shared" si="110"/>
        <v>09</v>
      </c>
      <c r="B3464" s="23">
        <f t="shared" si="111"/>
        <v>1021078</v>
      </c>
      <c r="C3464" s="6" t="s">
        <v>1433</v>
      </c>
      <c r="D3464" s="7" t="s">
        <v>1095</v>
      </c>
      <c r="E3464" s="7" t="s">
        <v>11</v>
      </c>
      <c r="F3464" s="7" t="s">
        <v>1081</v>
      </c>
      <c r="G3464" s="7" t="s">
        <v>1010</v>
      </c>
      <c r="H3464" s="7" t="s">
        <v>486</v>
      </c>
      <c r="I3464" s="7" t="s">
        <v>487</v>
      </c>
      <c r="J3464" s="6" t="s">
        <v>553</v>
      </c>
      <c r="K3464" s="1">
        <v>48000</v>
      </c>
      <c r="L3464" s="1">
        <v>48000</v>
      </c>
      <c r="M3464" s="1">
        <v>48000</v>
      </c>
      <c r="N3464" s="2">
        <v>2.2866666666666702</v>
      </c>
      <c r="O3464" s="2">
        <v>2.2866666666666702</v>
      </c>
      <c r="P3464" s="16">
        <v>2.3213958333333302</v>
      </c>
    </row>
    <row r="3465" spans="1:16" x14ac:dyDescent="0.35">
      <c r="A3465" s="23" t="str">
        <f t="shared" si="110"/>
        <v>09</v>
      </c>
      <c r="B3465" s="23">
        <f t="shared" si="111"/>
        <v>1021092</v>
      </c>
      <c r="C3465" s="6" t="s">
        <v>1433</v>
      </c>
      <c r="D3465" s="7" t="s">
        <v>1095</v>
      </c>
      <c r="E3465" s="7" t="s">
        <v>11</v>
      </c>
      <c r="F3465" s="7" t="s">
        <v>1081</v>
      </c>
      <c r="G3465" s="7" t="s">
        <v>1010</v>
      </c>
      <c r="H3465" s="7" t="s">
        <v>116</v>
      </c>
      <c r="I3465" s="7" t="s">
        <v>117</v>
      </c>
      <c r="J3465" s="6" t="s">
        <v>553</v>
      </c>
      <c r="K3465" s="1">
        <v>120000</v>
      </c>
      <c r="L3465" s="1">
        <v>120000</v>
      </c>
      <c r="M3465" s="1">
        <v>120000</v>
      </c>
      <c r="N3465" s="2">
        <v>2.5866750000000001</v>
      </c>
      <c r="O3465" s="2">
        <v>2.5866750000000001</v>
      </c>
      <c r="P3465" s="16">
        <v>2.6097666666666699</v>
      </c>
    </row>
    <row r="3466" spans="1:16" x14ac:dyDescent="0.35">
      <c r="A3466" s="23" t="str">
        <f t="shared" si="110"/>
        <v>09</v>
      </c>
      <c r="B3466" s="23">
        <f t="shared" si="111"/>
        <v>1022047</v>
      </c>
      <c r="C3466" s="6" t="s">
        <v>1433</v>
      </c>
      <c r="D3466" s="7" t="s">
        <v>1095</v>
      </c>
      <c r="E3466" s="7" t="s">
        <v>11</v>
      </c>
      <c r="F3466" s="7" t="s">
        <v>1081</v>
      </c>
      <c r="G3466" s="7" t="s">
        <v>1010</v>
      </c>
      <c r="H3466" s="7" t="s">
        <v>586</v>
      </c>
      <c r="I3466" s="7" t="s">
        <v>582</v>
      </c>
      <c r="J3466" s="6" t="s">
        <v>553</v>
      </c>
      <c r="K3466" s="1">
        <v>24000</v>
      </c>
      <c r="L3466" s="1">
        <v>24000</v>
      </c>
      <c r="M3466" s="1">
        <v>24000</v>
      </c>
      <c r="N3466" s="2">
        <v>1.4866666666666699</v>
      </c>
      <c r="O3466" s="2">
        <v>1.4866666666666699</v>
      </c>
      <c r="P3466" s="16">
        <v>1.75</v>
      </c>
    </row>
    <row r="3467" spans="1:16" x14ac:dyDescent="0.35">
      <c r="A3467" s="23" t="str">
        <f t="shared" si="110"/>
        <v>09</v>
      </c>
      <c r="B3467" s="23">
        <f t="shared" si="111"/>
        <v>1011290</v>
      </c>
      <c r="C3467" s="6" t="s">
        <v>1433</v>
      </c>
      <c r="D3467" s="7" t="s">
        <v>1095</v>
      </c>
      <c r="E3467" s="7" t="s">
        <v>11</v>
      </c>
      <c r="F3467" s="7" t="s">
        <v>1069</v>
      </c>
      <c r="G3467" s="7" t="s">
        <v>986</v>
      </c>
      <c r="H3467" s="7" t="s">
        <v>685</v>
      </c>
      <c r="I3467" s="7" t="s">
        <v>686</v>
      </c>
      <c r="J3467" s="6" t="s">
        <v>658</v>
      </c>
      <c r="K3467" s="1">
        <v>0</v>
      </c>
      <c r="L3467" s="1">
        <v>24000</v>
      </c>
      <c r="M3467" s="1">
        <v>24000</v>
      </c>
      <c r="N3467" s="2">
        <v>0</v>
      </c>
      <c r="O3467" s="2">
        <v>0.74</v>
      </c>
      <c r="P3467" s="16">
        <v>0.756083333333333</v>
      </c>
    </row>
    <row r="3468" spans="1:16" x14ac:dyDescent="0.35">
      <c r="A3468" s="23" t="str">
        <f t="shared" si="110"/>
        <v>09</v>
      </c>
      <c r="B3468" s="23">
        <f t="shared" si="111"/>
        <v>1022870</v>
      </c>
      <c r="C3468" s="6" t="s">
        <v>1433</v>
      </c>
      <c r="D3468" s="7" t="s">
        <v>1095</v>
      </c>
      <c r="E3468" s="7" t="s">
        <v>11</v>
      </c>
      <c r="F3468" s="7" t="s">
        <v>1069</v>
      </c>
      <c r="G3468" s="7" t="s">
        <v>1033</v>
      </c>
      <c r="H3468" s="7" t="s">
        <v>1417</v>
      </c>
      <c r="I3468" s="7" t="s">
        <v>1418</v>
      </c>
      <c r="J3468" s="6" t="s">
        <v>553</v>
      </c>
      <c r="K3468" s="1"/>
      <c r="L3468" s="1">
        <v>57000</v>
      </c>
      <c r="M3468" s="1">
        <v>81000</v>
      </c>
      <c r="N3468" s="2"/>
      <c r="O3468" s="2">
        <v>0.8</v>
      </c>
      <c r="P3468" s="16">
        <v>1.8370370370370399</v>
      </c>
    </row>
    <row r="3469" spans="1:16" x14ac:dyDescent="0.35">
      <c r="A3469" s="23" t="str">
        <f t="shared" si="110"/>
        <v>09</v>
      </c>
      <c r="B3469" s="23">
        <f t="shared" si="111"/>
        <v>1023436</v>
      </c>
      <c r="C3469" s="6" t="s">
        <v>1433</v>
      </c>
      <c r="D3469" s="7" t="s">
        <v>1095</v>
      </c>
      <c r="E3469" s="7" t="s">
        <v>11</v>
      </c>
      <c r="F3469" s="7" t="s">
        <v>1069</v>
      </c>
      <c r="G3469" s="7" t="s">
        <v>1033</v>
      </c>
      <c r="H3469" s="7" t="s">
        <v>1422</v>
      </c>
      <c r="I3469" s="7" t="s">
        <v>1423</v>
      </c>
      <c r="J3469" s="6" t="s">
        <v>553</v>
      </c>
      <c r="K3469" s="1">
        <v>24000</v>
      </c>
      <c r="L3469" s="1">
        <v>24000</v>
      </c>
      <c r="M3469" s="1">
        <v>24000</v>
      </c>
      <c r="N3469" s="2">
        <v>0.5</v>
      </c>
      <c r="O3469" s="2">
        <v>0.5</v>
      </c>
      <c r="P3469" s="16">
        <v>0.64141666666666697</v>
      </c>
    </row>
    <row r="3470" spans="1:16" x14ac:dyDescent="0.35">
      <c r="A3470" s="23" t="str">
        <f t="shared" si="110"/>
        <v>09</v>
      </c>
      <c r="B3470" s="23">
        <f t="shared" si="111"/>
        <v>1022782</v>
      </c>
      <c r="C3470" s="6" t="s">
        <v>1433</v>
      </c>
      <c r="D3470" s="7" t="s">
        <v>1095</v>
      </c>
      <c r="E3470" s="7" t="s">
        <v>11</v>
      </c>
      <c r="F3470" s="7" t="s">
        <v>1069</v>
      </c>
      <c r="G3470" s="7" t="s">
        <v>1016</v>
      </c>
      <c r="H3470" s="7" t="s">
        <v>348</v>
      </c>
      <c r="I3470" s="7" t="s">
        <v>349</v>
      </c>
      <c r="J3470" s="6" t="s">
        <v>553</v>
      </c>
      <c r="K3470" s="1">
        <v>0</v>
      </c>
      <c r="L3470" s="1">
        <v>10973</v>
      </c>
      <c r="M3470" s="1">
        <v>10972.8</v>
      </c>
      <c r="N3470" s="2">
        <v>0</v>
      </c>
      <c r="O3470" s="2">
        <v>10.086667274218501</v>
      </c>
      <c r="P3470" s="16">
        <v>7.9527559055118102</v>
      </c>
    </row>
    <row r="3471" spans="1:16" x14ac:dyDescent="0.35">
      <c r="A3471" s="23" t="str">
        <f t="shared" si="110"/>
        <v>09</v>
      </c>
      <c r="B3471" s="23">
        <f t="shared" si="111"/>
        <v>1022783</v>
      </c>
      <c r="C3471" s="6" t="s">
        <v>1433</v>
      </c>
      <c r="D3471" s="7" t="s">
        <v>1095</v>
      </c>
      <c r="E3471" s="7" t="s">
        <v>11</v>
      </c>
      <c r="F3471" s="7" t="s">
        <v>1069</v>
      </c>
      <c r="G3471" s="7" t="s">
        <v>1016</v>
      </c>
      <c r="H3471" s="7" t="s">
        <v>350</v>
      </c>
      <c r="I3471" s="7" t="s">
        <v>351</v>
      </c>
      <c r="J3471" s="6" t="s">
        <v>553</v>
      </c>
      <c r="K3471" s="1"/>
      <c r="L3471" s="1"/>
      <c r="M3471" s="1">
        <v>17028</v>
      </c>
      <c r="N3471" s="2"/>
      <c r="O3471" s="2"/>
      <c r="P3471" s="16">
        <v>7.9704016913319196</v>
      </c>
    </row>
    <row r="3472" spans="1:16" x14ac:dyDescent="0.35">
      <c r="A3472" s="23" t="str">
        <f t="shared" si="110"/>
        <v>09</v>
      </c>
      <c r="B3472" s="23">
        <f t="shared" si="111"/>
        <v>1022784</v>
      </c>
      <c r="C3472" s="6" t="s">
        <v>1433</v>
      </c>
      <c r="D3472" s="7" t="s">
        <v>1095</v>
      </c>
      <c r="E3472" s="7" t="s">
        <v>11</v>
      </c>
      <c r="F3472" s="7" t="s">
        <v>1069</v>
      </c>
      <c r="G3472" s="7" t="s">
        <v>1016</v>
      </c>
      <c r="H3472" s="7" t="s">
        <v>649</v>
      </c>
      <c r="I3472" s="7" t="s">
        <v>650</v>
      </c>
      <c r="J3472" s="6" t="s">
        <v>553</v>
      </c>
      <c r="K3472" s="1">
        <v>0</v>
      </c>
      <c r="L3472" s="1">
        <v>0</v>
      </c>
      <c r="M3472" s="1">
        <v>2947.5</v>
      </c>
      <c r="N3472" s="2">
        <v>0</v>
      </c>
      <c r="O3472" s="2">
        <v>0</v>
      </c>
      <c r="P3472" s="16">
        <v>7.7099236641221403</v>
      </c>
    </row>
    <row r="3473" spans="1:16" x14ac:dyDescent="0.35">
      <c r="A3473" s="23" t="str">
        <f t="shared" si="110"/>
        <v>09</v>
      </c>
      <c r="B3473" s="23">
        <f t="shared" si="111"/>
        <v>1022786</v>
      </c>
      <c r="C3473" s="6" t="s">
        <v>1433</v>
      </c>
      <c r="D3473" s="7" t="s">
        <v>1095</v>
      </c>
      <c r="E3473" s="7" t="s">
        <v>11</v>
      </c>
      <c r="F3473" s="7" t="s">
        <v>1069</v>
      </c>
      <c r="G3473" s="7" t="s">
        <v>1016</v>
      </c>
      <c r="H3473" s="7" t="s">
        <v>599</v>
      </c>
      <c r="I3473" s="7" t="s">
        <v>600</v>
      </c>
      <c r="J3473" s="6" t="s">
        <v>553</v>
      </c>
      <c r="K3473" s="1">
        <v>0</v>
      </c>
      <c r="L3473" s="1">
        <v>1014</v>
      </c>
      <c r="M3473" s="1">
        <v>1014</v>
      </c>
      <c r="N3473" s="2">
        <v>0</v>
      </c>
      <c r="O3473" s="2">
        <v>11.786982248520699</v>
      </c>
      <c r="P3473" s="16">
        <v>13.964497041420101</v>
      </c>
    </row>
    <row r="3474" spans="1:16" x14ac:dyDescent="0.35">
      <c r="A3474" s="23" t="str">
        <f t="shared" si="110"/>
        <v>09</v>
      </c>
      <c r="B3474" s="23">
        <f t="shared" si="111"/>
        <v>1023295</v>
      </c>
      <c r="C3474" s="6" t="s">
        <v>1433</v>
      </c>
      <c r="D3474" s="7" t="s">
        <v>1095</v>
      </c>
      <c r="E3474" s="7" t="s">
        <v>11</v>
      </c>
      <c r="F3474" s="7" t="s">
        <v>1069</v>
      </c>
      <c r="G3474" s="7" t="s">
        <v>1016</v>
      </c>
      <c r="H3474" s="7" t="s">
        <v>606</v>
      </c>
      <c r="I3474" s="7" t="s">
        <v>607</v>
      </c>
      <c r="J3474" s="6" t="s">
        <v>553</v>
      </c>
      <c r="K3474" s="1">
        <v>1000</v>
      </c>
      <c r="L3474" s="1">
        <v>1000</v>
      </c>
      <c r="M3474" s="1"/>
      <c r="N3474" s="2">
        <v>12.287000000000001</v>
      </c>
      <c r="O3474" s="2">
        <v>12.287000000000001</v>
      </c>
      <c r="P3474" s="16"/>
    </row>
    <row r="3475" spans="1:16" x14ac:dyDescent="0.35">
      <c r="A3475" s="23" t="str">
        <f t="shared" si="110"/>
        <v>09</v>
      </c>
      <c r="B3475" s="23">
        <f t="shared" si="111"/>
        <v>1021101</v>
      </c>
      <c r="C3475" s="6" t="s">
        <v>1433</v>
      </c>
      <c r="D3475" s="7" t="s">
        <v>1095</v>
      </c>
      <c r="E3475" s="7" t="s">
        <v>11</v>
      </c>
      <c r="F3475" s="7" t="s">
        <v>1069</v>
      </c>
      <c r="G3475" s="7" t="s">
        <v>1026</v>
      </c>
      <c r="H3475" s="7" t="s">
        <v>458</v>
      </c>
      <c r="I3475" s="7" t="s">
        <v>459</v>
      </c>
      <c r="J3475" s="6" t="s">
        <v>553</v>
      </c>
      <c r="K3475" s="1">
        <v>24000</v>
      </c>
      <c r="L3475" s="1">
        <v>24000</v>
      </c>
      <c r="M3475" s="1">
        <v>24000</v>
      </c>
      <c r="N3475" s="2">
        <v>1.1866666666666701</v>
      </c>
      <c r="O3475" s="2">
        <v>1.1866666666666701</v>
      </c>
      <c r="P3475" s="16">
        <v>1.167875</v>
      </c>
    </row>
    <row r="3476" spans="1:16" x14ac:dyDescent="0.35">
      <c r="A3476" s="23" t="str">
        <f t="shared" si="110"/>
        <v>09</v>
      </c>
      <c r="B3476" s="23">
        <f t="shared" si="111"/>
        <v>1021105</v>
      </c>
      <c r="C3476" s="6" t="s">
        <v>1433</v>
      </c>
      <c r="D3476" s="7" t="s">
        <v>1095</v>
      </c>
      <c r="E3476" s="7" t="s">
        <v>11</v>
      </c>
      <c r="F3476" s="7" t="s">
        <v>1069</v>
      </c>
      <c r="G3476" s="7" t="s">
        <v>1026</v>
      </c>
      <c r="H3476" s="7" t="s">
        <v>118</v>
      </c>
      <c r="I3476" s="7" t="s">
        <v>119</v>
      </c>
      <c r="J3476" s="6" t="s">
        <v>553</v>
      </c>
      <c r="K3476" s="1">
        <v>48000</v>
      </c>
      <c r="L3476" s="1">
        <v>48000</v>
      </c>
      <c r="M3476" s="1">
        <v>48000</v>
      </c>
      <c r="N3476" s="2">
        <v>0.76666666666666705</v>
      </c>
      <c r="O3476" s="2">
        <v>0.76666666666666705</v>
      </c>
      <c r="P3476" s="16">
        <v>0.74133333333333296</v>
      </c>
    </row>
    <row r="3477" spans="1:16" x14ac:dyDescent="0.35">
      <c r="A3477" s="23" t="str">
        <f t="shared" si="110"/>
        <v>09</v>
      </c>
      <c r="B3477" s="23">
        <f t="shared" si="111"/>
        <v>1021106</v>
      </c>
      <c r="C3477" s="6" t="s">
        <v>1433</v>
      </c>
      <c r="D3477" s="7" t="s">
        <v>1095</v>
      </c>
      <c r="E3477" s="7" t="s">
        <v>11</v>
      </c>
      <c r="F3477" s="7" t="s">
        <v>1069</v>
      </c>
      <c r="G3477" s="7" t="s">
        <v>1026</v>
      </c>
      <c r="H3477" s="7" t="s">
        <v>120</v>
      </c>
      <c r="I3477" s="7" t="s">
        <v>187</v>
      </c>
      <c r="J3477" s="6" t="s">
        <v>553</v>
      </c>
      <c r="K3477" s="1">
        <v>9312</v>
      </c>
      <c r="L3477" s="1">
        <v>24000</v>
      </c>
      <c r="M3477" s="1">
        <v>23000</v>
      </c>
      <c r="N3477" s="2">
        <v>0.48668384879725102</v>
      </c>
      <c r="O3477" s="2">
        <v>0.78</v>
      </c>
      <c r="P3477" s="16">
        <v>0.8</v>
      </c>
    </row>
    <row r="3478" spans="1:16" x14ac:dyDescent="0.35">
      <c r="A3478" s="23" t="str">
        <f t="shared" si="110"/>
        <v>09</v>
      </c>
      <c r="B3478" s="23">
        <f t="shared" si="111"/>
        <v>1023355</v>
      </c>
      <c r="C3478" s="6" t="s">
        <v>1433</v>
      </c>
      <c r="D3478" s="7" t="s">
        <v>1095</v>
      </c>
      <c r="E3478" s="7" t="s">
        <v>11</v>
      </c>
      <c r="F3478" s="7" t="s">
        <v>1069</v>
      </c>
      <c r="G3478" s="7" t="s">
        <v>1026</v>
      </c>
      <c r="H3478" s="7" t="s">
        <v>580</v>
      </c>
      <c r="I3478" s="7" t="s">
        <v>516</v>
      </c>
      <c r="J3478" s="6" t="s">
        <v>553</v>
      </c>
      <c r="K3478" s="1">
        <v>24000</v>
      </c>
      <c r="L3478" s="1">
        <v>24000</v>
      </c>
      <c r="M3478" s="1">
        <v>45000</v>
      </c>
      <c r="N3478" s="2">
        <v>0.73666666666666702</v>
      </c>
      <c r="O3478" s="2">
        <v>0.73666666666666702</v>
      </c>
      <c r="P3478" s="16">
        <v>0.81540000000000001</v>
      </c>
    </row>
    <row r="3479" spans="1:16" x14ac:dyDescent="0.35">
      <c r="A3479" s="23" t="str">
        <f t="shared" si="110"/>
        <v>09</v>
      </c>
      <c r="B3479" s="23">
        <f t="shared" si="111"/>
        <v>1030817</v>
      </c>
      <c r="C3479" s="6" t="s">
        <v>1433</v>
      </c>
      <c r="D3479" s="7" t="s">
        <v>1095</v>
      </c>
      <c r="E3479" s="7" t="s">
        <v>11</v>
      </c>
      <c r="F3479" s="7" t="s">
        <v>1089</v>
      </c>
      <c r="G3479" s="7" t="s">
        <v>1049</v>
      </c>
      <c r="H3479" s="7" t="s">
        <v>1362</v>
      </c>
      <c r="I3479" s="7" t="s">
        <v>857</v>
      </c>
      <c r="J3479" s="6" t="s">
        <v>659</v>
      </c>
      <c r="K3479" s="1"/>
      <c r="L3479" s="1"/>
      <c r="M3479" s="1">
        <v>48000</v>
      </c>
      <c r="N3479" s="2"/>
      <c r="O3479" s="2"/>
      <c r="P3479" s="16">
        <v>2.33229166666667</v>
      </c>
    </row>
    <row r="3480" spans="1:16" x14ac:dyDescent="0.35">
      <c r="A3480" s="23" t="str">
        <f t="shared" si="110"/>
        <v>09</v>
      </c>
      <c r="B3480" s="23">
        <f t="shared" si="111"/>
        <v>1030545</v>
      </c>
      <c r="C3480" s="6" t="s">
        <v>1433</v>
      </c>
      <c r="D3480" s="7" t="s">
        <v>1095</v>
      </c>
      <c r="E3480" s="7" t="s">
        <v>11</v>
      </c>
      <c r="F3480" s="7" t="s">
        <v>1093</v>
      </c>
      <c r="G3480" s="7" t="s">
        <v>1059</v>
      </c>
      <c r="H3480" s="7" t="s">
        <v>917</v>
      </c>
      <c r="I3480" s="7" t="s">
        <v>918</v>
      </c>
      <c r="J3480" s="6" t="s">
        <v>659</v>
      </c>
      <c r="K3480" s="1"/>
      <c r="L3480" s="1"/>
      <c r="M3480" s="1">
        <v>48000</v>
      </c>
      <c r="N3480" s="2"/>
      <c r="O3480" s="2"/>
      <c r="P3480" s="16">
        <v>4.4543958333333302</v>
      </c>
    </row>
    <row r="3481" spans="1:16" x14ac:dyDescent="0.35">
      <c r="A3481" s="23" t="str">
        <f t="shared" si="110"/>
        <v>09</v>
      </c>
      <c r="B3481" s="23">
        <f t="shared" si="111"/>
        <v>1012012</v>
      </c>
      <c r="C3481" s="6" t="s">
        <v>1433</v>
      </c>
      <c r="D3481" s="7" t="s">
        <v>1095</v>
      </c>
      <c r="E3481" s="7" t="s">
        <v>12</v>
      </c>
      <c r="F3481" s="7" t="s">
        <v>1068</v>
      </c>
      <c r="G3481" s="7" t="s">
        <v>992</v>
      </c>
      <c r="H3481" s="7" t="s">
        <v>716</v>
      </c>
      <c r="I3481" s="7" t="s">
        <v>717</v>
      </c>
      <c r="J3481" s="6" t="s">
        <v>658</v>
      </c>
      <c r="K3481" s="1">
        <v>60000</v>
      </c>
      <c r="L3481" s="1">
        <v>2643</v>
      </c>
      <c r="M3481" s="1"/>
      <c r="N3481" s="2">
        <v>5.1929333333333298</v>
      </c>
      <c r="O3481" s="2">
        <v>5.1933409004918598</v>
      </c>
      <c r="P3481" s="16"/>
    </row>
    <row r="3482" spans="1:16" x14ac:dyDescent="0.35">
      <c r="A3482" s="23" t="str">
        <f t="shared" si="110"/>
        <v>09</v>
      </c>
      <c r="B3482" s="23">
        <f t="shared" si="111"/>
        <v>1023435</v>
      </c>
      <c r="C3482" s="6" t="s">
        <v>1433</v>
      </c>
      <c r="D3482" s="7" t="s">
        <v>1095</v>
      </c>
      <c r="E3482" s="7" t="s">
        <v>12</v>
      </c>
      <c r="F3482" s="7" t="s">
        <v>1087</v>
      </c>
      <c r="G3482" s="7" t="s">
        <v>1034</v>
      </c>
      <c r="H3482" s="7" t="s">
        <v>1421</v>
      </c>
      <c r="I3482" s="7" t="s">
        <v>255</v>
      </c>
      <c r="J3482" s="6" t="s">
        <v>553</v>
      </c>
      <c r="K3482" s="1">
        <v>335809</v>
      </c>
      <c r="L3482" s="1">
        <v>96000</v>
      </c>
      <c r="M3482" s="1">
        <v>96000</v>
      </c>
      <c r="N3482" s="2">
        <v>0.59999880884669599</v>
      </c>
      <c r="O3482" s="2">
        <v>0.6</v>
      </c>
      <c r="P3482" s="16">
        <v>0.75377083333333295</v>
      </c>
    </row>
    <row r="3483" spans="1:16" x14ac:dyDescent="0.35">
      <c r="A3483" s="23" t="str">
        <f t="shared" si="110"/>
        <v>09</v>
      </c>
      <c r="B3483" s="23">
        <f t="shared" si="111"/>
        <v>1012612</v>
      </c>
      <c r="C3483" s="6" t="s">
        <v>1433</v>
      </c>
      <c r="D3483" s="7" t="s">
        <v>1095</v>
      </c>
      <c r="E3483" s="7" t="s">
        <v>12</v>
      </c>
      <c r="F3483" s="7" t="s">
        <v>1063</v>
      </c>
      <c r="G3483" s="7" t="s">
        <v>988</v>
      </c>
      <c r="H3483" s="7" t="s">
        <v>825</v>
      </c>
      <c r="I3483" s="7" t="s">
        <v>826</v>
      </c>
      <c r="J3483" s="6" t="s">
        <v>658</v>
      </c>
      <c r="K3483" s="1">
        <v>689747</v>
      </c>
      <c r="L3483" s="1">
        <v>525000</v>
      </c>
      <c r="M3483" s="1">
        <v>525000</v>
      </c>
      <c r="N3483" s="2">
        <v>0.85000007249034804</v>
      </c>
      <c r="O3483" s="2">
        <v>0.85</v>
      </c>
      <c r="P3483" s="16">
        <v>0.83152190476190502</v>
      </c>
    </row>
    <row r="3484" spans="1:16" x14ac:dyDescent="0.35">
      <c r="A3484" s="23" t="str">
        <f t="shared" si="110"/>
        <v>09</v>
      </c>
      <c r="B3484" s="23">
        <f t="shared" si="111"/>
        <v>1022182</v>
      </c>
      <c r="C3484" s="6" t="s">
        <v>1433</v>
      </c>
      <c r="D3484" s="7" t="s">
        <v>1095</v>
      </c>
      <c r="E3484" s="7" t="s">
        <v>12</v>
      </c>
      <c r="F3484" s="7" t="s">
        <v>1074</v>
      </c>
      <c r="G3484" s="7" t="s">
        <v>1018</v>
      </c>
      <c r="H3484" s="7" t="s">
        <v>562</v>
      </c>
      <c r="I3484" s="7" t="s">
        <v>563</v>
      </c>
      <c r="J3484" s="6" t="s">
        <v>553</v>
      </c>
      <c r="K3484" s="1">
        <v>1150</v>
      </c>
      <c r="L3484" s="1">
        <v>1000</v>
      </c>
      <c r="M3484" s="1">
        <v>1000</v>
      </c>
      <c r="N3484" s="2">
        <v>5.2634782608695598</v>
      </c>
      <c r="O3484" s="2">
        <v>5.31</v>
      </c>
      <c r="P3484" s="16">
        <v>5.2184773</v>
      </c>
    </row>
    <row r="3485" spans="1:16" x14ac:dyDescent="0.35">
      <c r="A3485" s="23" t="str">
        <f t="shared" si="110"/>
        <v>09</v>
      </c>
      <c r="B3485" s="23">
        <f t="shared" si="111"/>
        <v>1021664</v>
      </c>
      <c r="C3485" s="6" t="s">
        <v>1433</v>
      </c>
      <c r="D3485" s="7" t="s">
        <v>1095</v>
      </c>
      <c r="E3485" s="7" t="s">
        <v>12</v>
      </c>
      <c r="F3485" s="7" t="s">
        <v>1085</v>
      </c>
      <c r="G3485" s="7" t="s">
        <v>1019</v>
      </c>
      <c r="H3485" s="7" t="s">
        <v>170</v>
      </c>
      <c r="I3485" s="7" t="s">
        <v>171</v>
      </c>
      <c r="J3485" s="6" t="s">
        <v>553</v>
      </c>
      <c r="K3485" s="1">
        <v>11484</v>
      </c>
      <c r="L3485" s="1">
        <v>33000</v>
      </c>
      <c r="M3485" s="1">
        <v>33000</v>
      </c>
      <c r="N3485" s="2">
        <v>5.0635667014977397</v>
      </c>
      <c r="O3485" s="2">
        <v>4.6100000000000003</v>
      </c>
      <c r="P3485" s="16">
        <v>4.8</v>
      </c>
    </row>
    <row r="3486" spans="1:16" x14ac:dyDescent="0.35">
      <c r="A3486" s="23" t="str">
        <f t="shared" si="110"/>
        <v>09</v>
      </c>
      <c r="B3486" s="23">
        <f t="shared" si="111"/>
        <v>1021665</v>
      </c>
      <c r="C3486" s="6" t="s">
        <v>1433</v>
      </c>
      <c r="D3486" s="7" t="s">
        <v>1095</v>
      </c>
      <c r="E3486" s="7" t="s">
        <v>12</v>
      </c>
      <c r="F3486" s="7" t="s">
        <v>1085</v>
      </c>
      <c r="G3486" s="7" t="s">
        <v>1019</v>
      </c>
      <c r="H3486" s="7" t="s">
        <v>172</v>
      </c>
      <c r="I3486" s="7" t="s">
        <v>173</v>
      </c>
      <c r="J3486" s="6" t="s">
        <v>553</v>
      </c>
      <c r="K3486" s="1">
        <v>1774</v>
      </c>
      <c r="L3486" s="1">
        <v>22000</v>
      </c>
      <c r="M3486" s="1">
        <v>22000</v>
      </c>
      <c r="N3486" s="2">
        <v>5.0636978579481404</v>
      </c>
      <c r="O3486" s="2">
        <v>4.6100000000000003</v>
      </c>
      <c r="P3486" s="16">
        <v>4.8</v>
      </c>
    </row>
    <row r="3487" spans="1:16" x14ac:dyDescent="0.35">
      <c r="A3487" s="23" t="str">
        <f t="shared" si="110"/>
        <v>09</v>
      </c>
      <c r="B3487" s="23">
        <f t="shared" si="111"/>
        <v>1023183</v>
      </c>
      <c r="C3487" s="6" t="s">
        <v>1433</v>
      </c>
      <c r="D3487" s="7" t="s">
        <v>1095</v>
      </c>
      <c r="E3487" s="7" t="s">
        <v>12</v>
      </c>
      <c r="F3487" s="7" t="s">
        <v>1085</v>
      </c>
      <c r="G3487" s="7" t="s">
        <v>1019</v>
      </c>
      <c r="H3487" s="7" t="s">
        <v>430</v>
      </c>
      <c r="I3487" s="7" t="s">
        <v>431</v>
      </c>
      <c r="J3487" s="6" t="s">
        <v>553</v>
      </c>
      <c r="K3487" s="1">
        <v>44000</v>
      </c>
      <c r="L3487" s="1">
        <v>0</v>
      </c>
      <c r="M3487" s="1"/>
      <c r="N3487" s="2">
        <v>5.2636590909090897</v>
      </c>
      <c r="O3487" s="2">
        <v>0</v>
      </c>
      <c r="P3487" s="16"/>
    </row>
    <row r="3488" spans="1:16" x14ac:dyDescent="0.35">
      <c r="A3488" s="23" t="str">
        <f t="shared" si="110"/>
        <v>09</v>
      </c>
      <c r="B3488" s="23">
        <f t="shared" si="111"/>
        <v>1023397</v>
      </c>
      <c r="C3488" s="6" t="s">
        <v>1433</v>
      </c>
      <c r="D3488" s="7" t="s">
        <v>1095</v>
      </c>
      <c r="E3488" s="7" t="s">
        <v>12</v>
      </c>
      <c r="F3488" s="7" t="s">
        <v>1078</v>
      </c>
      <c r="G3488" s="7" t="s">
        <v>1009</v>
      </c>
      <c r="H3488" s="7" t="s">
        <v>652</v>
      </c>
      <c r="I3488" s="7" t="s">
        <v>115</v>
      </c>
      <c r="J3488" s="6" t="s">
        <v>553</v>
      </c>
      <c r="K3488" s="1">
        <v>11650</v>
      </c>
      <c r="L3488" s="1">
        <v>11000</v>
      </c>
      <c r="M3488" s="1">
        <v>11000</v>
      </c>
      <c r="N3488" s="2">
        <v>0.91356223175965701</v>
      </c>
      <c r="O3488" s="2">
        <v>1.01</v>
      </c>
      <c r="P3488" s="16">
        <v>1.2</v>
      </c>
    </row>
    <row r="3489" spans="1:16" x14ac:dyDescent="0.35">
      <c r="A3489" s="23" t="str">
        <f t="shared" si="110"/>
        <v>09</v>
      </c>
      <c r="B3489" s="23">
        <f t="shared" si="111"/>
        <v>1021204</v>
      </c>
      <c r="C3489" s="6" t="s">
        <v>1433</v>
      </c>
      <c r="D3489" s="7" t="s">
        <v>1095</v>
      </c>
      <c r="E3489" s="7" t="s">
        <v>12</v>
      </c>
      <c r="F3489" s="7" t="s">
        <v>1078</v>
      </c>
      <c r="G3489" s="7" t="s">
        <v>1006</v>
      </c>
      <c r="H3489" s="7" t="s">
        <v>474</v>
      </c>
      <c r="I3489" s="7" t="s">
        <v>28</v>
      </c>
      <c r="J3489" s="6" t="s">
        <v>553</v>
      </c>
      <c r="K3489" s="1">
        <v>14545</v>
      </c>
      <c r="L3489" s="1">
        <v>0</v>
      </c>
      <c r="M3489" s="1"/>
      <c r="N3489" s="2">
        <v>1.1135097971811601</v>
      </c>
      <c r="O3489" s="2">
        <v>0</v>
      </c>
      <c r="P3489" s="16"/>
    </row>
    <row r="3490" spans="1:16" x14ac:dyDescent="0.35">
      <c r="A3490" s="23" t="str">
        <f t="shared" si="110"/>
        <v>09</v>
      </c>
      <c r="B3490" s="23">
        <f t="shared" si="111"/>
        <v>1021149</v>
      </c>
      <c r="C3490" s="6" t="s">
        <v>1433</v>
      </c>
      <c r="D3490" s="7" t="s">
        <v>1095</v>
      </c>
      <c r="E3490" s="7" t="s">
        <v>12</v>
      </c>
      <c r="F3490" s="7" t="s">
        <v>1084</v>
      </c>
      <c r="G3490" s="7" t="s">
        <v>1017</v>
      </c>
      <c r="H3490" s="7" t="s">
        <v>127</v>
      </c>
      <c r="I3490" s="7" t="s">
        <v>128</v>
      </c>
      <c r="J3490" s="6" t="s">
        <v>553</v>
      </c>
      <c r="K3490" s="1">
        <v>154000</v>
      </c>
      <c r="L3490" s="1">
        <v>154000</v>
      </c>
      <c r="M3490" s="1">
        <v>154000</v>
      </c>
      <c r="N3490" s="2">
        <v>0.66360389610389603</v>
      </c>
      <c r="O3490" s="2">
        <v>0.66360389610389603</v>
      </c>
      <c r="P3490" s="16">
        <v>0.71716027142857097</v>
      </c>
    </row>
    <row r="3491" spans="1:16" x14ac:dyDescent="0.35">
      <c r="A3491" s="23" t="str">
        <f t="shared" si="110"/>
        <v>09</v>
      </c>
      <c r="B3491" s="23">
        <f t="shared" si="111"/>
        <v>1021150</v>
      </c>
      <c r="C3491" s="6" t="s">
        <v>1433</v>
      </c>
      <c r="D3491" s="7" t="s">
        <v>1095</v>
      </c>
      <c r="E3491" s="7" t="s">
        <v>12</v>
      </c>
      <c r="F3491" s="7" t="s">
        <v>1084</v>
      </c>
      <c r="G3491" s="7" t="s">
        <v>1017</v>
      </c>
      <c r="H3491" s="7" t="s">
        <v>129</v>
      </c>
      <c r="I3491" s="7" t="s">
        <v>130</v>
      </c>
      <c r="J3491" s="6" t="s">
        <v>553</v>
      </c>
      <c r="K3491" s="1">
        <v>15768</v>
      </c>
      <c r="L3491" s="1">
        <v>110000</v>
      </c>
      <c r="M3491" s="1">
        <v>110000</v>
      </c>
      <c r="N3491" s="2">
        <v>0.66362252663622501</v>
      </c>
      <c r="O3491" s="2">
        <v>0.66360909090909104</v>
      </c>
      <c r="P3491" s="16">
        <v>0.71171983454545396</v>
      </c>
    </row>
    <row r="3492" spans="1:16" x14ac:dyDescent="0.35">
      <c r="A3492" s="23" t="str">
        <f t="shared" si="110"/>
        <v>09</v>
      </c>
      <c r="B3492" s="23">
        <f t="shared" si="111"/>
        <v>1021156</v>
      </c>
      <c r="C3492" s="6" t="s">
        <v>1433</v>
      </c>
      <c r="D3492" s="7" t="s">
        <v>1095</v>
      </c>
      <c r="E3492" s="7" t="s">
        <v>12</v>
      </c>
      <c r="F3492" s="7" t="s">
        <v>1084</v>
      </c>
      <c r="G3492" s="7" t="s">
        <v>1017</v>
      </c>
      <c r="H3492" s="7" t="s">
        <v>135</v>
      </c>
      <c r="I3492" s="7" t="s">
        <v>136</v>
      </c>
      <c r="J3492" s="6" t="s">
        <v>553</v>
      </c>
      <c r="K3492" s="1">
        <v>48000</v>
      </c>
      <c r="L3492" s="1">
        <v>48000</v>
      </c>
      <c r="M3492" s="1">
        <v>48000</v>
      </c>
      <c r="N3492" s="2">
        <v>2.42566666666667</v>
      </c>
      <c r="O3492" s="2">
        <v>2.42566666666667</v>
      </c>
      <c r="P3492" s="16">
        <v>2.8</v>
      </c>
    </row>
    <row r="3493" spans="1:16" x14ac:dyDescent="0.35">
      <c r="A3493" s="23" t="str">
        <f t="shared" si="110"/>
        <v>09</v>
      </c>
      <c r="B3493" s="23">
        <f t="shared" si="111"/>
        <v>1021151</v>
      </c>
      <c r="C3493" s="6" t="s">
        <v>1433</v>
      </c>
      <c r="D3493" s="7" t="s">
        <v>1095</v>
      </c>
      <c r="E3493" s="7" t="s">
        <v>12</v>
      </c>
      <c r="F3493" s="7" t="s">
        <v>1084</v>
      </c>
      <c r="G3493" s="7" t="s">
        <v>1028</v>
      </c>
      <c r="H3493" s="7" t="s">
        <v>131</v>
      </c>
      <c r="I3493" s="7" t="s">
        <v>132</v>
      </c>
      <c r="J3493" s="6" t="s">
        <v>553</v>
      </c>
      <c r="K3493" s="1">
        <v>28442</v>
      </c>
      <c r="L3493" s="1">
        <v>88000</v>
      </c>
      <c r="M3493" s="1">
        <v>88000</v>
      </c>
      <c r="N3493" s="2">
        <v>1.06360312214331</v>
      </c>
      <c r="O3493" s="2">
        <v>1.06360227272727</v>
      </c>
      <c r="P3493" s="16">
        <v>1.0623181818181799</v>
      </c>
    </row>
    <row r="3494" spans="1:16" x14ac:dyDescent="0.35">
      <c r="A3494" s="23" t="str">
        <f t="shared" si="110"/>
        <v>09</v>
      </c>
      <c r="B3494" s="23">
        <f t="shared" si="111"/>
        <v>1021152</v>
      </c>
      <c r="C3494" s="6" t="s">
        <v>1433</v>
      </c>
      <c r="D3494" s="7" t="s">
        <v>1095</v>
      </c>
      <c r="E3494" s="7" t="s">
        <v>12</v>
      </c>
      <c r="F3494" s="7" t="s">
        <v>1084</v>
      </c>
      <c r="G3494" s="7" t="s">
        <v>1028</v>
      </c>
      <c r="H3494" s="7" t="s">
        <v>133</v>
      </c>
      <c r="I3494" s="7" t="s">
        <v>134</v>
      </c>
      <c r="J3494" s="6" t="s">
        <v>553</v>
      </c>
      <c r="K3494" s="1">
        <v>36000</v>
      </c>
      <c r="L3494" s="1">
        <v>44000</v>
      </c>
      <c r="M3494" s="1">
        <v>44000</v>
      </c>
      <c r="N3494" s="2">
        <v>1.06361111111111</v>
      </c>
      <c r="O3494" s="2">
        <v>1.0636136363636399</v>
      </c>
      <c r="P3494" s="16">
        <v>1.02175516590909</v>
      </c>
    </row>
    <row r="3495" spans="1:16" x14ac:dyDescent="0.35">
      <c r="A3495" s="23" t="str">
        <f t="shared" si="110"/>
        <v>09</v>
      </c>
      <c r="B3495" s="23">
        <f t="shared" si="111"/>
        <v>1023439</v>
      </c>
      <c r="C3495" s="6" t="s">
        <v>1433</v>
      </c>
      <c r="D3495" s="7" t="s">
        <v>1095</v>
      </c>
      <c r="E3495" s="7" t="s">
        <v>12</v>
      </c>
      <c r="F3495" s="7" t="s">
        <v>1084</v>
      </c>
      <c r="G3495" s="7" t="s">
        <v>1032</v>
      </c>
      <c r="H3495" s="7" t="s">
        <v>1425</v>
      </c>
      <c r="I3495" s="7" t="s">
        <v>177</v>
      </c>
      <c r="J3495" s="6" t="s">
        <v>553</v>
      </c>
      <c r="K3495" s="1">
        <v>100000</v>
      </c>
      <c r="L3495" s="1">
        <v>52000</v>
      </c>
      <c r="M3495" s="1">
        <v>13000</v>
      </c>
      <c r="N3495" s="2">
        <v>0.5</v>
      </c>
      <c r="O3495" s="2">
        <v>0.5</v>
      </c>
      <c r="P3495" s="16">
        <v>0.8</v>
      </c>
    </row>
    <row r="3496" spans="1:16" x14ac:dyDescent="0.35">
      <c r="A3496" s="23" t="str">
        <f t="shared" si="110"/>
        <v>09</v>
      </c>
      <c r="B3496" s="23">
        <f t="shared" si="111"/>
        <v>1023372</v>
      </c>
      <c r="C3496" s="6" t="s">
        <v>1433</v>
      </c>
      <c r="D3496" s="7" t="s">
        <v>1095</v>
      </c>
      <c r="E3496" s="7" t="s">
        <v>12</v>
      </c>
      <c r="F3496" s="7" t="s">
        <v>1075</v>
      </c>
      <c r="G3496" s="7" t="s">
        <v>1002</v>
      </c>
      <c r="H3496" s="7" t="s">
        <v>1173</v>
      </c>
      <c r="I3496" s="7" t="s">
        <v>510</v>
      </c>
      <c r="J3496" s="6" t="s">
        <v>553</v>
      </c>
      <c r="K3496" s="1">
        <v>5707</v>
      </c>
      <c r="L3496" s="1">
        <v>5707</v>
      </c>
      <c r="M3496" s="1"/>
      <c r="N3496" s="2">
        <v>2.7135097248992501</v>
      </c>
      <c r="O3496" s="2">
        <v>2.7135097248992501</v>
      </c>
      <c r="P3496" s="16"/>
    </row>
    <row r="3497" spans="1:16" x14ac:dyDescent="0.35">
      <c r="A3497" s="23" t="str">
        <f t="shared" si="110"/>
        <v>09</v>
      </c>
      <c r="B3497" s="23">
        <f t="shared" si="111"/>
        <v>1020860</v>
      </c>
      <c r="C3497" s="6" t="s">
        <v>1433</v>
      </c>
      <c r="D3497" s="7" t="s">
        <v>1095</v>
      </c>
      <c r="E3497" s="7" t="s">
        <v>12</v>
      </c>
      <c r="F3497" s="7" t="s">
        <v>1075</v>
      </c>
      <c r="G3497" s="7" t="s">
        <v>1011</v>
      </c>
      <c r="H3497" s="7" t="s">
        <v>79</v>
      </c>
      <c r="I3497" s="7" t="s">
        <v>80</v>
      </c>
      <c r="J3497" s="6" t="s">
        <v>553</v>
      </c>
      <c r="K3497" s="1">
        <v>57474</v>
      </c>
      <c r="L3497" s="1">
        <v>110000</v>
      </c>
      <c r="M3497" s="1">
        <v>110000</v>
      </c>
      <c r="N3497" s="2">
        <v>3.9636183317674099</v>
      </c>
      <c r="O3497" s="2">
        <v>4.01</v>
      </c>
      <c r="P3497" s="16">
        <v>4.1624636363636398</v>
      </c>
    </row>
    <row r="3498" spans="1:16" x14ac:dyDescent="0.35">
      <c r="A3498" s="23" t="str">
        <f t="shared" si="110"/>
        <v>09</v>
      </c>
      <c r="B3498" s="23">
        <f t="shared" si="111"/>
        <v>1020861</v>
      </c>
      <c r="C3498" s="6" t="s">
        <v>1433</v>
      </c>
      <c r="D3498" s="7" t="s">
        <v>1095</v>
      </c>
      <c r="E3498" s="7" t="s">
        <v>12</v>
      </c>
      <c r="F3498" s="7" t="s">
        <v>1075</v>
      </c>
      <c r="G3498" s="7" t="s">
        <v>1011</v>
      </c>
      <c r="H3498" s="7" t="s">
        <v>81</v>
      </c>
      <c r="I3498" s="7" t="s">
        <v>82</v>
      </c>
      <c r="J3498" s="6" t="s">
        <v>553</v>
      </c>
      <c r="K3498" s="1">
        <v>110000</v>
      </c>
      <c r="L3498" s="1">
        <v>154000</v>
      </c>
      <c r="M3498" s="1">
        <v>154000</v>
      </c>
      <c r="N3498" s="2">
        <v>3.96360909090909</v>
      </c>
      <c r="O3498" s="2">
        <v>4.01</v>
      </c>
      <c r="P3498" s="16">
        <v>4.1433181818181799</v>
      </c>
    </row>
    <row r="3499" spans="1:16" x14ac:dyDescent="0.35">
      <c r="A3499" s="23" t="str">
        <f t="shared" si="110"/>
        <v>09</v>
      </c>
      <c r="B3499" s="23">
        <f t="shared" si="111"/>
        <v>1021650</v>
      </c>
      <c r="C3499" s="6" t="s">
        <v>1433</v>
      </c>
      <c r="D3499" s="7" t="s">
        <v>1095</v>
      </c>
      <c r="E3499" s="7" t="s">
        <v>12</v>
      </c>
      <c r="F3499" s="7" t="s">
        <v>1075</v>
      </c>
      <c r="G3499" s="7" t="s">
        <v>1011</v>
      </c>
      <c r="H3499" s="7" t="s">
        <v>1438</v>
      </c>
      <c r="I3499" s="7" t="s">
        <v>1439</v>
      </c>
      <c r="J3499" s="6" t="s">
        <v>553</v>
      </c>
      <c r="K3499" s="1">
        <v>31000</v>
      </c>
      <c r="L3499" s="1"/>
      <c r="M3499" s="1"/>
      <c r="N3499" s="2">
        <v>3.9636129032258101</v>
      </c>
      <c r="O3499" s="2"/>
      <c r="P3499" s="16"/>
    </row>
    <row r="3500" spans="1:16" x14ac:dyDescent="0.35">
      <c r="A3500" s="23" t="str">
        <f t="shared" si="110"/>
        <v>09</v>
      </c>
      <c r="B3500" s="23">
        <f t="shared" si="111"/>
        <v>1022985</v>
      </c>
      <c r="C3500" s="6" t="s">
        <v>1433</v>
      </c>
      <c r="D3500" s="7" t="s">
        <v>1095</v>
      </c>
      <c r="E3500" s="7" t="s">
        <v>12</v>
      </c>
      <c r="F3500" s="7" t="s">
        <v>1075</v>
      </c>
      <c r="G3500" s="7" t="s">
        <v>1011</v>
      </c>
      <c r="H3500" s="7" t="s">
        <v>398</v>
      </c>
      <c r="I3500" s="7" t="s">
        <v>399</v>
      </c>
      <c r="J3500" s="6" t="s">
        <v>553</v>
      </c>
      <c r="K3500" s="1">
        <v>5000</v>
      </c>
      <c r="L3500" s="1">
        <v>5000</v>
      </c>
      <c r="M3500" s="1">
        <v>5000</v>
      </c>
      <c r="N3500" s="2">
        <v>3.9636</v>
      </c>
      <c r="O3500" s="2">
        <v>4.01</v>
      </c>
      <c r="P3500" s="16">
        <v>4.2</v>
      </c>
    </row>
    <row r="3501" spans="1:16" x14ac:dyDescent="0.35">
      <c r="A3501" s="23" t="str">
        <f t="shared" si="110"/>
        <v>09</v>
      </c>
      <c r="B3501" s="23">
        <f t="shared" si="111"/>
        <v>1023038</v>
      </c>
      <c r="C3501" s="6" t="s">
        <v>1433</v>
      </c>
      <c r="D3501" s="7" t="s">
        <v>1095</v>
      </c>
      <c r="E3501" s="7" t="s">
        <v>12</v>
      </c>
      <c r="F3501" s="7" t="s">
        <v>1075</v>
      </c>
      <c r="G3501" s="7" t="s">
        <v>1011</v>
      </c>
      <c r="H3501" s="7" t="s">
        <v>411</v>
      </c>
      <c r="I3501" s="7" t="s">
        <v>412</v>
      </c>
      <c r="J3501" s="6" t="s">
        <v>553</v>
      </c>
      <c r="K3501" s="1">
        <v>110000</v>
      </c>
      <c r="L3501" s="1">
        <v>88000</v>
      </c>
      <c r="M3501" s="1">
        <v>88000</v>
      </c>
      <c r="N3501" s="2">
        <v>4.1636090909090901</v>
      </c>
      <c r="O3501" s="2">
        <v>4.21</v>
      </c>
      <c r="P3501" s="16">
        <v>4.2715909090909099</v>
      </c>
    </row>
    <row r="3502" spans="1:16" x14ac:dyDescent="0.35">
      <c r="A3502" s="23" t="str">
        <f t="shared" si="110"/>
        <v>09</v>
      </c>
      <c r="B3502" s="23">
        <f t="shared" si="111"/>
        <v>1023164</v>
      </c>
      <c r="C3502" s="6" t="s">
        <v>1433</v>
      </c>
      <c r="D3502" s="7" t="s">
        <v>1095</v>
      </c>
      <c r="E3502" s="7" t="s">
        <v>12</v>
      </c>
      <c r="F3502" s="7" t="s">
        <v>1075</v>
      </c>
      <c r="G3502" s="7" t="s">
        <v>1011</v>
      </c>
      <c r="H3502" s="7" t="s">
        <v>1442</v>
      </c>
      <c r="I3502" s="7" t="s">
        <v>1443</v>
      </c>
      <c r="J3502" s="6" t="s">
        <v>553</v>
      </c>
      <c r="K3502" s="1">
        <v>14000</v>
      </c>
      <c r="L3502" s="1"/>
      <c r="M3502" s="1"/>
      <c r="N3502" s="2">
        <v>4.2635714285714297</v>
      </c>
      <c r="O3502" s="2"/>
      <c r="P3502" s="16"/>
    </row>
    <row r="3503" spans="1:16" x14ac:dyDescent="0.35">
      <c r="A3503" s="23" t="str">
        <f t="shared" si="110"/>
        <v>09</v>
      </c>
      <c r="B3503" s="23">
        <f t="shared" si="111"/>
        <v>1020904</v>
      </c>
      <c r="C3503" s="6" t="s">
        <v>1433</v>
      </c>
      <c r="D3503" s="7" t="s">
        <v>1095</v>
      </c>
      <c r="E3503" s="7" t="s">
        <v>12</v>
      </c>
      <c r="F3503" s="7" t="s">
        <v>1082</v>
      </c>
      <c r="G3503" s="7" t="s">
        <v>1014</v>
      </c>
      <c r="H3503" s="7" t="s">
        <v>85</v>
      </c>
      <c r="I3503" s="7" t="s">
        <v>86</v>
      </c>
      <c r="J3503" s="6" t="s">
        <v>553</v>
      </c>
      <c r="K3503" s="1">
        <v>9371</v>
      </c>
      <c r="L3503" s="1">
        <v>22000</v>
      </c>
      <c r="M3503" s="1">
        <v>88000</v>
      </c>
      <c r="N3503" s="2">
        <v>5.5633336890406602</v>
      </c>
      <c r="O3503" s="2">
        <v>5.1100000000000003</v>
      </c>
      <c r="P3503" s="16">
        <v>5.3</v>
      </c>
    </row>
    <row r="3504" spans="1:16" x14ac:dyDescent="0.35">
      <c r="A3504" s="23" t="str">
        <f t="shared" si="110"/>
        <v>09</v>
      </c>
      <c r="B3504" s="23">
        <f t="shared" si="111"/>
        <v>1020905</v>
      </c>
      <c r="C3504" s="6" t="s">
        <v>1433</v>
      </c>
      <c r="D3504" s="7" t="s">
        <v>1095</v>
      </c>
      <c r="E3504" s="7" t="s">
        <v>12</v>
      </c>
      <c r="F3504" s="7" t="s">
        <v>1082</v>
      </c>
      <c r="G3504" s="7" t="s">
        <v>1014</v>
      </c>
      <c r="H3504" s="7" t="s">
        <v>87</v>
      </c>
      <c r="I3504" s="7" t="s">
        <v>88</v>
      </c>
      <c r="J3504" s="6" t="s">
        <v>553</v>
      </c>
      <c r="K3504" s="1">
        <v>8517</v>
      </c>
      <c r="L3504" s="1">
        <v>22000</v>
      </c>
      <c r="M3504" s="1">
        <v>22000</v>
      </c>
      <c r="N3504" s="2">
        <v>5.56369613713749</v>
      </c>
      <c r="O3504" s="2">
        <v>5.1100454545454497</v>
      </c>
      <c r="P3504" s="16">
        <v>5.3</v>
      </c>
    </row>
    <row r="3505" spans="1:16" x14ac:dyDescent="0.35">
      <c r="A3505" s="23" t="str">
        <f t="shared" si="110"/>
        <v>09</v>
      </c>
      <c r="B3505" s="23">
        <f t="shared" si="111"/>
        <v>1022885</v>
      </c>
      <c r="C3505" s="6" t="s">
        <v>1433</v>
      </c>
      <c r="D3505" s="7" t="s">
        <v>1095</v>
      </c>
      <c r="E3505" s="7" t="s">
        <v>12</v>
      </c>
      <c r="F3505" s="7" t="s">
        <v>1082</v>
      </c>
      <c r="G3505" s="7" t="s">
        <v>1013</v>
      </c>
      <c r="H3505" s="7" t="s">
        <v>371</v>
      </c>
      <c r="I3505" s="7" t="s">
        <v>372</v>
      </c>
      <c r="J3505" s="6" t="s">
        <v>553</v>
      </c>
      <c r="K3505" s="1">
        <v>550000</v>
      </c>
      <c r="L3505" s="1">
        <v>550000</v>
      </c>
      <c r="M3505" s="1">
        <v>556000</v>
      </c>
      <c r="N3505" s="2">
        <v>5.7636072727272696</v>
      </c>
      <c r="O3505" s="2">
        <v>5.31</v>
      </c>
      <c r="P3505" s="16">
        <v>5.3075665467625903</v>
      </c>
    </row>
    <row r="3506" spans="1:16" x14ac:dyDescent="0.35">
      <c r="A3506" s="23" t="str">
        <f t="shared" si="110"/>
        <v>09</v>
      </c>
      <c r="B3506" s="23">
        <f t="shared" si="111"/>
        <v>1022887</v>
      </c>
      <c r="C3506" s="6" t="s">
        <v>1433</v>
      </c>
      <c r="D3506" s="7" t="s">
        <v>1095</v>
      </c>
      <c r="E3506" s="7" t="s">
        <v>12</v>
      </c>
      <c r="F3506" s="7" t="s">
        <v>1082</v>
      </c>
      <c r="G3506" s="7" t="s">
        <v>1013</v>
      </c>
      <c r="H3506" s="7" t="s">
        <v>373</v>
      </c>
      <c r="I3506" s="7" t="s">
        <v>374</v>
      </c>
      <c r="J3506" s="6" t="s">
        <v>553</v>
      </c>
      <c r="K3506" s="1">
        <v>154000</v>
      </c>
      <c r="L3506" s="1">
        <v>153000</v>
      </c>
      <c r="M3506" s="1">
        <v>153000</v>
      </c>
      <c r="N3506" s="2">
        <v>5.7636038961039002</v>
      </c>
      <c r="O3506" s="2">
        <v>5.31</v>
      </c>
      <c r="P3506" s="16">
        <v>5.3092397503267996</v>
      </c>
    </row>
    <row r="3507" spans="1:16" x14ac:dyDescent="0.35">
      <c r="A3507" s="23" t="str">
        <f t="shared" si="110"/>
        <v>09</v>
      </c>
      <c r="B3507" s="23">
        <f t="shared" si="111"/>
        <v>1022930</v>
      </c>
      <c r="C3507" s="6" t="s">
        <v>1433</v>
      </c>
      <c r="D3507" s="7" t="s">
        <v>1095</v>
      </c>
      <c r="E3507" s="7" t="s">
        <v>12</v>
      </c>
      <c r="F3507" s="7" t="s">
        <v>1082</v>
      </c>
      <c r="G3507" s="7" t="s">
        <v>1013</v>
      </c>
      <c r="H3507" s="7" t="s">
        <v>384</v>
      </c>
      <c r="I3507" s="7" t="s">
        <v>385</v>
      </c>
      <c r="J3507" s="6" t="s">
        <v>553</v>
      </c>
      <c r="K3507" s="1">
        <v>220000</v>
      </c>
      <c r="L3507" s="1">
        <v>220000</v>
      </c>
      <c r="M3507" s="1">
        <v>220000</v>
      </c>
      <c r="N3507" s="2">
        <v>5.9636045454545501</v>
      </c>
      <c r="O3507" s="2">
        <v>5.51</v>
      </c>
      <c r="P3507" s="16">
        <v>5.6018772727272701</v>
      </c>
    </row>
    <row r="3508" spans="1:16" x14ac:dyDescent="0.35">
      <c r="A3508" s="23" t="str">
        <f t="shared" si="110"/>
        <v>09</v>
      </c>
      <c r="B3508" s="23">
        <f t="shared" si="111"/>
        <v>1023037</v>
      </c>
      <c r="C3508" s="6" t="s">
        <v>1433</v>
      </c>
      <c r="D3508" s="7" t="s">
        <v>1095</v>
      </c>
      <c r="E3508" s="7" t="s">
        <v>12</v>
      </c>
      <c r="F3508" s="7" t="s">
        <v>1082</v>
      </c>
      <c r="G3508" s="7" t="s">
        <v>1013</v>
      </c>
      <c r="H3508" s="7" t="s">
        <v>409</v>
      </c>
      <c r="I3508" s="7" t="s">
        <v>410</v>
      </c>
      <c r="J3508" s="6" t="s">
        <v>553</v>
      </c>
      <c r="K3508" s="1">
        <v>88000</v>
      </c>
      <c r="L3508" s="1">
        <v>88000</v>
      </c>
      <c r="M3508" s="1">
        <v>88000</v>
      </c>
      <c r="N3508" s="2">
        <v>6.1636022727272701</v>
      </c>
      <c r="O3508" s="2">
        <v>5.51</v>
      </c>
      <c r="P3508" s="16">
        <v>5.5769431818181801</v>
      </c>
    </row>
    <row r="3509" spans="1:16" x14ac:dyDescent="0.35">
      <c r="A3509" s="23" t="str">
        <f t="shared" si="110"/>
        <v>09</v>
      </c>
      <c r="B3509" s="23">
        <f t="shared" si="111"/>
        <v>1021045</v>
      </c>
      <c r="C3509" s="6" t="s">
        <v>1433</v>
      </c>
      <c r="D3509" s="7" t="s">
        <v>1095</v>
      </c>
      <c r="E3509" s="7" t="s">
        <v>12</v>
      </c>
      <c r="F3509" s="7" t="s">
        <v>1086</v>
      </c>
      <c r="G3509" s="7" t="s">
        <v>1025</v>
      </c>
      <c r="H3509" s="7" t="s">
        <v>108</v>
      </c>
      <c r="I3509" s="7" t="s">
        <v>109</v>
      </c>
      <c r="J3509" s="6" t="s">
        <v>553</v>
      </c>
      <c r="K3509" s="1">
        <v>86000</v>
      </c>
      <c r="L3509" s="1">
        <v>44000</v>
      </c>
      <c r="M3509" s="1">
        <v>44000</v>
      </c>
      <c r="N3509" s="2">
        <v>1.96360465116279</v>
      </c>
      <c r="O3509" s="2">
        <v>1.51</v>
      </c>
      <c r="P3509" s="16">
        <v>1.5954545454545499</v>
      </c>
    </row>
    <row r="3510" spans="1:16" x14ac:dyDescent="0.35">
      <c r="A3510" s="23" t="str">
        <f t="shared" si="110"/>
        <v>09</v>
      </c>
      <c r="B3510" s="23">
        <f t="shared" si="111"/>
        <v>1021046</v>
      </c>
      <c r="C3510" s="6" t="s">
        <v>1433</v>
      </c>
      <c r="D3510" s="7" t="s">
        <v>1095</v>
      </c>
      <c r="E3510" s="7" t="s">
        <v>12</v>
      </c>
      <c r="F3510" s="7" t="s">
        <v>1086</v>
      </c>
      <c r="G3510" s="7" t="s">
        <v>1025</v>
      </c>
      <c r="H3510" s="7" t="s">
        <v>110</v>
      </c>
      <c r="I3510" s="7" t="s">
        <v>111</v>
      </c>
      <c r="J3510" s="6" t="s">
        <v>553</v>
      </c>
      <c r="K3510" s="1">
        <v>48641</v>
      </c>
      <c r="L3510" s="1">
        <v>44000</v>
      </c>
      <c r="M3510" s="1">
        <v>44000</v>
      </c>
      <c r="N3510" s="2">
        <v>1.9636109454986499</v>
      </c>
      <c r="O3510" s="2">
        <v>1.51</v>
      </c>
      <c r="P3510" s="16">
        <v>1.5123181818181799</v>
      </c>
    </row>
    <row r="3511" spans="1:16" x14ac:dyDescent="0.35">
      <c r="A3511" s="23" t="str">
        <f t="shared" si="110"/>
        <v>09</v>
      </c>
      <c r="B3511" s="23">
        <f t="shared" si="111"/>
        <v>1021470</v>
      </c>
      <c r="C3511" s="6" t="s">
        <v>1433</v>
      </c>
      <c r="D3511" s="7" t="s">
        <v>1095</v>
      </c>
      <c r="E3511" s="7" t="s">
        <v>12</v>
      </c>
      <c r="F3511" s="7" t="s">
        <v>1086</v>
      </c>
      <c r="G3511" s="7" t="s">
        <v>1025</v>
      </c>
      <c r="H3511" s="7" t="s">
        <v>152</v>
      </c>
      <c r="I3511" s="7" t="s">
        <v>153</v>
      </c>
      <c r="J3511" s="6" t="s">
        <v>553</v>
      </c>
      <c r="K3511" s="1">
        <v>44000</v>
      </c>
      <c r="L3511" s="1">
        <v>22000</v>
      </c>
      <c r="M3511" s="1">
        <v>22000</v>
      </c>
      <c r="N3511" s="2">
        <v>1.16361363636364</v>
      </c>
      <c r="O3511" s="2">
        <v>1.01</v>
      </c>
      <c r="P3511" s="16">
        <v>1.5</v>
      </c>
    </row>
    <row r="3512" spans="1:16" x14ac:dyDescent="0.35">
      <c r="A3512" s="23" t="str">
        <f t="shared" si="110"/>
        <v>09</v>
      </c>
      <c r="B3512" s="23">
        <f t="shared" si="111"/>
        <v>1020660</v>
      </c>
      <c r="C3512" s="6" t="s">
        <v>1433</v>
      </c>
      <c r="D3512" s="7" t="s">
        <v>1095</v>
      </c>
      <c r="E3512" s="7" t="s">
        <v>12</v>
      </c>
      <c r="F3512" s="7" t="s">
        <v>1086</v>
      </c>
      <c r="G3512" s="7" t="s">
        <v>1041</v>
      </c>
      <c r="H3512" s="7" t="s">
        <v>1416</v>
      </c>
      <c r="I3512" s="7" t="s">
        <v>247</v>
      </c>
      <c r="J3512" s="6" t="s">
        <v>553</v>
      </c>
      <c r="K3512" s="1">
        <v>132000</v>
      </c>
      <c r="L3512" s="1">
        <v>132000</v>
      </c>
      <c r="M3512" s="1">
        <v>120000</v>
      </c>
      <c r="N3512" s="2">
        <v>1</v>
      </c>
      <c r="O3512" s="2">
        <v>1</v>
      </c>
      <c r="P3512" s="16">
        <v>1.2</v>
      </c>
    </row>
    <row r="3513" spans="1:16" x14ac:dyDescent="0.35">
      <c r="A3513" s="23" t="str">
        <f t="shared" si="110"/>
        <v>09</v>
      </c>
      <c r="B3513" s="23">
        <f t="shared" si="111"/>
        <v>1023144</v>
      </c>
      <c r="C3513" s="6" t="s">
        <v>1433</v>
      </c>
      <c r="D3513" s="7" t="s">
        <v>1095</v>
      </c>
      <c r="E3513" s="7" t="s">
        <v>12</v>
      </c>
      <c r="F3513" s="7" t="s">
        <v>1079</v>
      </c>
      <c r="G3513" s="7" t="s">
        <v>1040</v>
      </c>
      <c r="H3513" s="7" t="s">
        <v>576</v>
      </c>
      <c r="I3513" s="7" t="s">
        <v>577</v>
      </c>
      <c r="J3513" s="6" t="s">
        <v>553</v>
      </c>
      <c r="K3513" s="1">
        <v>0</v>
      </c>
      <c r="L3513" s="1">
        <v>22000</v>
      </c>
      <c r="M3513" s="1">
        <v>96000</v>
      </c>
      <c r="N3513" s="2">
        <v>0</v>
      </c>
      <c r="O3513" s="2">
        <v>2.0099999999999998</v>
      </c>
      <c r="P3513" s="16">
        <v>2.2999999999999998</v>
      </c>
    </row>
    <row r="3514" spans="1:16" x14ac:dyDescent="0.35">
      <c r="A3514" s="23" t="str">
        <f t="shared" si="110"/>
        <v>09</v>
      </c>
      <c r="B3514" s="23">
        <f t="shared" si="111"/>
        <v>1021012</v>
      </c>
      <c r="C3514" s="6" t="s">
        <v>1433</v>
      </c>
      <c r="D3514" s="7" t="s">
        <v>1095</v>
      </c>
      <c r="E3514" s="7" t="s">
        <v>12</v>
      </c>
      <c r="F3514" s="7" t="s">
        <v>1079</v>
      </c>
      <c r="G3514" s="7" t="s">
        <v>1007</v>
      </c>
      <c r="H3514" s="7" t="s">
        <v>103</v>
      </c>
      <c r="I3514" s="7" t="s">
        <v>104</v>
      </c>
      <c r="J3514" s="6" t="s">
        <v>553</v>
      </c>
      <c r="K3514" s="1">
        <v>198000</v>
      </c>
      <c r="L3514" s="1">
        <v>88000</v>
      </c>
      <c r="M3514" s="1">
        <v>132000</v>
      </c>
      <c r="N3514" s="2">
        <v>1.6636060606060601</v>
      </c>
      <c r="O3514" s="2">
        <v>1.71</v>
      </c>
      <c r="P3514" s="16">
        <v>1.8893415977272701</v>
      </c>
    </row>
    <row r="3515" spans="1:16" x14ac:dyDescent="0.35">
      <c r="A3515" s="23" t="str">
        <f t="shared" si="110"/>
        <v>09</v>
      </c>
      <c r="B3515" s="23">
        <f t="shared" si="111"/>
        <v>1022283</v>
      </c>
      <c r="C3515" s="6" t="s">
        <v>1433</v>
      </c>
      <c r="D3515" s="7" t="s">
        <v>1095</v>
      </c>
      <c r="E3515" s="7" t="s">
        <v>12</v>
      </c>
      <c r="F3515" s="7" t="s">
        <v>1083</v>
      </c>
      <c r="G3515" s="7" t="s">
        <v>1015</v>
      </c>
      <c r="H3515" s="7" t="s">
        <v>265</v>
      </c>
      <c r="I3515" s="7" t="s">
        <v>266</v>
      </c>
      <c r="J3515" s="6" t="s">
        <v>553</v>
      </c>
      <c r="K3515" s="1">
        <v>828</v>
      </c>
      <c r="L3515" s="1">
        <v>0</v>
      </c>
      <c r="M3515" s="1"/>
      <c r="N3515" s="2">
        <v>6.2657004830917904</v>
      </c>
      <c r="O3515" s="2">
        <v>0</v>
      </c>
      <c r="P3515" s="16"/>
    </row>
    <row r="3516" spans="1:16" x14ac:dyDescent="0.35">
      <c r="A3516" s="23" t="str">
        <f t="shared" si="110"/>
        <v>09</v>
      </c>
      <c r="B3516" s="23">
        <f t="shared" si="111"/>
        <v>1022607</v>
      </c>
      <c r="C3516" s="6" t="s">
        <v>1433</v>
      </c>
      <c r="D3516" s="7" t="s">
        <v>1095</v>
      </c>
      <c r="E3516" s="7" t="s">
        <v>12</v>
      </c>
      <c r="F3516" s="7" t="s">
        <v>1083</v>
      </c>
      <c r="G3516" s="7" t="s">
        <v>1044</v>
      </c>
      <c r="H3516" s="7" t="s">
        <v>318</v>
      </c>
      <c r="I3516" s="7" t="s">
        <v>319</v>
      </c>
      <c r="J3516" s="6" t="s">
        <v>553</v>
      </c>
      <c r="K3516" s="1">
        <v>44000</v>
      </c>
      <c r="L3516" s="1">
        <v>44000</v>
      </c>
      <c r="M3516" s="1">
        <v>44000</v>
      </c>
      <c r="N3516" s="2">
        <v>5.0636363636363599</v>
      </c>
      <c r="O3516" s="2">
        <v>5.1100454545454497</v>
      </c>
      <c r="P3516" s="16">
        <v>5.1954545454545498</v>
      </c>
    </row>
    <row r="3517" spans="1:16" x14ac:dyDescent="0.35">
      <c r="A3517" s="23" t="str">
        <f t="shared" si="110"/>
        <v>09</v>
      </c>
      <c r="B3517" s="23">
        <f t="shared" si="111"/>
        <v>1023283</v>
      </c>
      <c r="C3517" s="6" t="s">
        <v>1433</v>
      </c>
      <c r="D3517" s="7" t="s">
        <v>1095</v>
      </c>
      <c r="E3517" s="7" t="s">
        <v>12</v>
      </c>
      <c r="F3517" s="7" t="s">
        <v>1069</v>
      </c>
      <c r="G3517" s="7" t="s">
        <v>1045</v>
      </c>
      <c r="H3517" s="7" t="s">
        <v>498</v>
      </c>
      <c r="I3517" s="7" t="s">
        <v>499</v>
      </c>
      <c r="J3517" s="6" t="s">
        <v>553</v>
      </c>
      <c r="K3517" s="1">
        <v>72000</v>
      </c>
      <c r="L3517" s="1">
        <v>72000</v>
      </c>
      <c r="M3517" s="1">
        <v>96000</v>
      </c>
      <c r="N3517" s="2">
        <v>0.71361111111111097</v>
      </c>
      <c r="O3517" s="2">
        <v>0.76</v>
      </c>
      <c r="P3517" s="16">
        <v>1.4</v>
      </c>
    </row>
    <row r="3518" spans="1:16" x14ac:dyDescent="0.35">
      <c r="A3518" s="23" t="str">
        <f t="shared" si="110"/>
        <v>09</v>
      </c>
      <c r="B3518" s="23">
        <f t="shared" si="111"/>
        <v>1022605</v>
      </c>
      <c r="C3518" s="6" t="s">
        <v>1433</v>
      </c>
      <c r="D3518" s="7" t="s">
        <v>1095</v>
      </c>
      <c r="E3518" s="7" t="s">
        <v>12</v>
      </c>
      <c r="F3518" s="7" t="s">
        <v>1069</v>
      </c>
      <c r="G3518" s="7" t="s">
        <v>1016</v>
      </c>
      <c r="H3518" s="7" t="s">
        <v>630</v>
      </c>
      <c r="I3518" s="7" t="s">
        <v>631</v>
      </c>
      <c r="J3518" s="6" t="s">
        <v>553</v>
      </c>
      <c r="K3518" s="1">
        <v>24000</v>
      </c>
      <c r="L3518" s="1">
        <v>22000</v>
      </c>
      <c r="M3518" s="1">
        <v>22000</v>
      </c>
      <c r="N3518" s="2">
        <v>4.2636250000000002</v>
      </c>
      <c r="O3518" s="2">
        <v>4.3099999999999996</v>
      </c>
      <c r="P3518" s="16">
        <v>4.5</v>
      </c>
    </row>
    <row r="3519" spans="1:16" x14ac:dyDescent="0.35">
      <c r="A3519" s="23" t="str">
        <f t="shared" si="110"/>
        <v>09</v>
      </c>
      <c r="B3519" s="23">
        <f t="shared" si="111"/>
        <v>1023438</v>
      </c>
      <c r="C3519" s="6" t="s">
        <v>1433</v>
      </c>
      <c r="D3519" s="7" t="s">
        <v>1095</v>
      </c>
      <c r="E3519" s="7" t="s">
        <v>12</v>
      </c>
      <c r="F3519" s="7" t="s">
        <v>1069</v>
      </c>
      <c r="G3519" s="7" t="s">
        <v>1026</v>
      </c>
      <c r="H3519" s="7" t="s">
        <v>1424</v>
      </c>
      <c r="I3519" s="7" t="s">
        <v>187</v>
      </c>
      <c r="J3519" s="6" t="s">
        <v>553</v>
      </c>
      <c r="K3519" s="1">
        <v>201433</v>
      </c>
      <c r="L3519" s="1">
        <v>192000</v>
      </c>
      <c r="M3519" s="1">
        <v>168000</v>
      </c>
      <c r="N3519" s="2">
        <v>1</v>
      </c>
      <c r="O3519" s="2">
        <v>1</v>
      </c>
      <c r="P3519" s="16">
        <v>1.27247023809524</v>
      </c>
    </row>
    <row r="3520" spans="1:16" x14ac:dyDescent="0.35">
      <c r="A3520" s="23" t="str">
        <f t="shared" si="110"/>
        <v>09</v>
      </c>
      <c r="B3520" s="23">
        <f t="shared" si="111"/>
        <v>1023336</v>
      </c>
      <c r="C3520" s="6" t="s">
        <v>1433</v>
      </c>
      <c r="D3520" s="7" t="s">
        <v>1095</v>
      </c>
      <c r="E3520" s="7" t="s">
        <v>13</v>
      </c>
      <c r="F3520" s="7" t="s">
        <v>1080</v>
      </c>
      <c r="G3520" s="7" t="s">
        <v>1031</v>
      </c>
      <c r="H3520" s="7" t="s">
        <v>552</v>
      </c>
      <c r="I3520" s="7" t="s">
        <v>551</v>
      </c>
      <c r="J3520" s="6" t="s">
        <v>553</v>
      </c>
      <c r="K3520" s="1">
        <v>48000</v>
      </c>
      <c r="L3520" s="1">
        <v>192000</v>
      </c>
      <c r="M3520" s="1">
        <v>264000</v>
      </c>
      <c r="N3520" s="2">
        <v>0.73666666666666702</v>
      </c>
      <c r="O3520" s="2">
        <v>0.73667187499999998</v>
      </c>
      <c r="P3520" s="16">
        <v>0.75</v>
      </c>
    </row>
    <row r="3521" spans="1:16" x14ac:dyDescent="0.35">
      <c r="A3521" s="23" t="str">
        <f t="shared" si="110"/>
        <v>09</v>
      </c>
      <c r="B3521" s="23">
        <f t="shared" si="111"/>
        <v>1021864</v>
      </c>
      <c r="C3521" s="6" t="s">
        <v>1433</v>
      </c>
      <c r="D3521" s="7" t="s">
        <v>1095</v>
      </c>
      <c r="E3521" s="7" t="s">
        <v>13</v>
      </c>
      <c r="F3521" s="7" t="s">
        <v>1080</v>
      </c>
      <c r="G3521" s="7" t="s">
        <v>1024</v>
      </c>
      <c r="H3521" s="7" t="s">
        <v>195</v>
      </c>
      <c r="I3521" s="7" t="s">
        <v>196</v>
      </c>
      <c r="J3521" s="6" t="s">
        <v>553</v>
      </c>
      <c r="K3521" s="1">
        <v>48000</v>
      </c>
      <c r="L3521" s="1">
        <v>48400</v>
      </c>
      <c r="M3521" s="1">
        <v>24000</v>
      </c>
      <c r="N3521" s="2">
        <v>0.63666666666666705</v>
      </c>
      <c r="O3521" s="2">
        <v>0.63667355371900802</v>
      </c>
      <c r="P3521" s="16">
        <v>0.65</v>
      </c>
    </row>
    <row r="3522" spans="1:16" x14ac:dyDescent="0.35">
      <c r="A3522" s="23" t="str">
        <f t="shared" si="110"/>
        <v>09</v>
      </c>
      <c r="B3522" s="23">
        <f t="shared" si="111"/>
        <v>1022218</v>
      </c>
      <c r="C3522" s="6" t="s">
        <v>1433</v>
      </c>
      <c r="D3522" s="7" t="s">
        <v>1095</v>
      </c>
      <c r="E3522" s="7" t="s">
        <v>13</v>
      </c>
      <c r="F3522" s="7" t="s">
        <v>1078</v>
      </c>
      <c r="G3522" s="7" t="s">
        <v>1021</v>
      </c>
      <c r="H3522" s="7" t="s">
        <v>258</v>
      </c>
      <c r="I3522" s="7" t="s">
        <v>94</v>
      </c>
      <c r="J3522" s="6" t="s">
        <v>553</v>
      </c>
      <c r="K3522" s="1">
        <v>72000</v>
      </c>
      <c r="L3522" s="1">
        <v>72000</v>
      </c>
      <c r="M3522" s="1">
        <v>72000</v>
      </c>
      <c r="N3522" s="2">
        <v>1.53666666666667</v>
      </c>
      <c r="O3522" s="2">
        <v>1.53666666666667</v>
      </c>
      <c r="P3522" s="16">
        <v>1.8</v>
      </c>
    </row>
    <row r="3523" spans="1:16" x14ac:dyDescent="0.35">
      <c r="A3523" s="23" t="str">
        <f t="shared" si="110"/>
        <v>09</v>
      </c>
      <c r="B3523" s="23">
        <f t="shared" si="111"/>
        <v>1022273</v>
      </c>
      <c r="C3523" s="6" t="s">
        <v>1433</v>
      </c>
      <c r="D3523" s="7" t="s">
        <v>1095</v>
      </c>
      <c r="E3523" s="7" t="s">
        <v>13</v>
      </c>
      <c r="F3523" s="7" t="s">
        <v>1078</v>
      </c>
      <c r="G3523" s="7" t="s">
        <v>1021</v>
      </c>
      <c r="H3523" s="7" t="s">
        <v>261</v>
      </c>
      <c r="I3523" s="7" t="s">
        <v>262</v>
      </c>
      <c r="J3523" s="6" t="s">
        <v>553</v>
      </c>
      <c r="K3523" s="1">
        <v>192000</v>
      </c>
      <c r="L3523" s="1">
        <v>240000</v>
      </c>
      <c r="M3523" s="1">
        <v>240000</v>
      </c>
      <c r="N3523" s="2">
        <v>1.5679218749999999</v>
      </c>
      <c r="O3523" s="2">
        <v>1.57167083333333</v>
      </c>
      <c r="P3523" s="16">
        <v>1.6669592391666701</v>
      </c>
    </row>
    <row r="3524" spans="1:16" x14ac:dyDescent="0.35">
      <c r="A3524" s="23" t="str">
        <f t="shared" si="110"/>
        <v>09</v>
      </c>
      <c r="B3524" s="23">
        <f t="shared" si="111"/>
        <v>1022217</v>
      </c>
      <c r="C3524" s="6" t="s">
        <v>1433</v>
      </c>
      <c r="D3524" s="7" t="s">
        <v>1095</v>
      </c>
      <c r="E3524" s="7" t="s">
        <v>13</v>
      </c>
      <c r="F3524" s="7" t="s">
        <v>1078</v>
      </c>
      <c r="G3524" s="7" t="s">
        <v>1006</v>
      </c>
      <c r="H3524" s="7" t="s">
        <v>256</v>
      </c>
      <c r="I3524" s="7" t="s">
        <v>257</v>
      </c>
      <c r="J3524" s="6" t="s">
        <v>553</v>
      </c>
      <c r="K3524" s="1">
        <v>312000</v>
      </c>
      <c r="L3524" s="1">
        <v>288000</v>
      </c>
      <c r="M3524" s="1">
        <v>312000</v>
      </c>
      <c r="N3524" s="2">
        <v>1.73667307692308</v>
      </c>
      <c r="O3524" s="2">
        <v>1.7366736111111101</v>
      </c>
      <c r="P3524" s="16">
        <v>1.8979230769230799</v>
      </c>
    </row>
    <row r="3525" spans="1:16" x14ac:dyDescent="0.35">
      <c r="A3525" s="23" t="str">
        <f t="shared" ref="A3525:A3588" si="112">MID(C3525,1,2)</f>
        <v>09</v>
      </c>
      <c r="B3525" s="23">
        <f t="shared" ref="B3525:B3588" si="113">+H3525*1</f>
        <v>1011560</v>
      </c>
      <c r="C3525" s="6" t="s">
        <v>1433</v>
      </c>
      <c r="D3525" s="7" t="s">
        <v>1095</v>
      </c>
      <c r="E3525" s="7" t="s">
        <v>13</v>
      </c>
      <c r="F3525" s="7" t="s">
        <v>1065</v>
      </c>
      <c r="G3525" s="7" t="s">
        <v>989</v>
      </c>
      <c r="H3525" s="7" t="s">
        <v>695</v>
      </c>
      <c r="I3525" s="7" t="s">
        <v>696</v>
      </c>
      <c r="J3525" s="6" t="s">
        <v>658</v>
      </c>
      <c r="K3525" s="1">
        <v>10216</v>
      </c>
      <c r="L3525" s="1">
        <v>0</v>
      </c>
      <c r="M3525" s="1"/>
      <c r="N3525" s="2">
        <v>0</v>
      </c>
      <c r="O3525" s="2">
        <v>0</v>
      </c>
      <c r="P3525" s="16"/>
    </row>
    <row r="3526" spans="1:16" x14ac:dyDescent="0.35">
      <c r="A3526" s="23" t="str">
        <f t="shared" si="112"/>
        <v>09</v>
      </c>
      <c r="B3526" s="23">
        <f t="shared" si="113"/>
        <v>1012362</v>
      </c>
      <c r="C3526" s="6" t="s">
        <v>1433</v>
      </c>
      <c r="D3526" s="7" t="s">
        <v>1095</v>
      </c>
      <c r="E3526" s="7" t="s">
        <v>13</v>
      </c>
      <c r="F3526" s="7" t="s">
        <v>1065</v>
      </c>
      <c r="G3526" s="7" t="s">
        <v>989</v>
      </c>
      <c r="H3526" s="7" t="s">
        <v>774</v>
      </c>
      <c r="I3526" s="7" t="s">
        <v>775</v>
      </c>
      <c r="J3526" s="6" t="s">
        <v>658</v>
      </c>
      <c r="K3526" s="1">
        <v>68626</v>
      </c>
      <c r="L3526" s="1">
        <v>68626</v>
      </c>
      <c r="M3526" s="1">
        <v>72000</v>
      </c>
      <c r="N3526" s="2">
        <v>2.6866930900824801</v>
      </c>
      <c r="O3526" s="2">
        <v>2.6866930900824801</v>
      </c>
      <c r="P3526" s="16">
        <v>2.75</v>
      </c>
    </row>
    <row r="3527" spans="1:16" x14ac:dyDescent="0.35">
      <c r="A3527" s="23" t="str">
        <f t="shared" si="112"/>
        <v>09</v>
      </c>
      <c r="B3527" s="23">
        <f t="shared" si="113"/>
        <v>1012674</v>
      </c>
      <c r="C3527" s="6" t="s">
        <v>1433</v>
      </c>
      <c r="D3527" s="7" t="s">
        <v>1095</v>
      </c>
      <c r="E3527" s="7" t="s">
        <v>13</v>
      </c>
      <c r="F3527" s="7" t="s">
        <v>1065</v>
      </c>
      <c r="G3527" s="7" t="s">
        <v>989</v>
      </c>
      <c r="H3527" s="7" t="s">
        <v>828</v>
      </c>
      <c r="I3527" s="7" t="s">
        <v>829</v>
      </c>
      <c r="J3527" s="6" t="s">
        <v>658</v>
      </c>
      <c r="K3527" s="1">
        <v>19440</v>
      </c>
      <c r="L3527" s="1">
        <v>24000</v>
      </c>
      <c r="M3527" s="1">
        <v>24000</v>
      </c>
      <c r="N3527" s="2">
        <v>2.48667695473251</v>
      </c>
      <c r="O3527" s="2">
        <v>2.48670833333333</v>
      </c>
      <c r="P3527" s="16">
        <v>2.5499999999999998</v>
      </c>
    </row>
    <row r="3528" spans="1:16" x14ac:dyDescent="0.35">
      <c r="A3528" s="23" t="str">
        <f t="shared" si="112"/>
        <v>09</v>
      </c>
      <c r="B3528" s="23">
        <f t="shared" si="113"/>
        <v>1022783</v>
      </c>
      <c r="C3528" s="6" t="s">
        <v>1433</v>
      </c>
      <c r="D3528" s="7" t="s">
        <v>1095</v>
      </c>
      <c r="E3528" s="7" t="s">
        <v>13</v>
      </c>
      <c r="F3528" s="7" t="s">
        <v>1069</v>
      </c>
      <c r="G3528" s="7" t="s">
        <v>1016</v>
      </c>
      <c r="H3528" s="7" t="s">
        <v>350</v>
      </c>
      <c r="I3528" s="7" t="s">
        <v>351</v>
      </c>
      <c r="J3528" s="6" t="s">
        <v>553</v>
      </c>
      <c r="K3528" s="1">
        <v>0</v>
      </c>
      <c r="L3528" s="1">
        <v>9288</v>
      </c>
      <c r="M3528" s="1"/>
      <c r="N3528" s="2">
        <v>0</v>
      </c>
      <c r="O3528" s="2">
        <v>10.086670973298901</v>
      </c>
      <c r="P3528" s="16"/>
    </row>
    <row r="3529" spans="1:16" x14ac:dyDescent="0.35">
      <c r="A3529" s="23" t="str">
        <f t="shared" si="112"/>
        <v>09</v>
      </c>
      <c r="B3529" s="23">
        <f t="shared" si="113"/>
        <v>1012451</v>
      </c>
      <c r="C3529" s="6" t="s">
        <v>1433</v>
      </c>
      <c r="D3529" s="7" t="s">
        <v>1095</v>
      </c>
      <c r="E3529" s="7" t="s">
        <v>14</v>
      </c>
      <c r="F3529" s="7" t="s">
        <v>1068</v>
      </c>
      <c r="G3529" s="7" t="s">
        <v>992</v>
      </c>
      <c r="H3529" s="7" t="s">
        <v>786</v>
      </c>
      <c r="I3529" s="7" t="s">
        <v>787</v>
      </c>
      <c r="J3529" s="6" t="s">
        <v>658</v>
      </c>
      <c r="K3529" s="1"/>
      <c r="L3529" s="1">
        <v>31050</v>
      </c>
      <c r="M3529" s="1"/>
      <c r="N3529" s="2"/>
      <c r="O3529" s="2">
        <v>0</v>
      </c>
      <c r="P3529" s="16"/>
    </row>
    <row r="3530" spans="1:16" x14ac:dyDescent="0.35">
      <c r="A3530" s="23" t="str">
        <f t="shared" si="112"/>
        <v>09</v>
      </c>
      <c r="B3530" s="23">
        <f t="shared" si="113"/>
        <v>1020636</v>
      </c>
      <c r="C3530" s="6" t="s">
        <v>1433</v>
      </c>
      <c r="D3530" s="7" t="s">
        <v>1095</v>
      </c>
      <c r="E3530" s="7" t="s">
        <v>16</v>
      </c>
      <c r="F3530" s="7" t="s">
        <v>985</v>
      </c>
      <c r="G3530" s="7" t="s">
        <v>1012</v>
      </c>
      <c r="H3530" s="7" t="s">
        <v>43</v>
      </c>
      <c r="I3530" s="7" t="s">
        <v>44</v>
      </c>
      <c r="J3530" s="6" t="s">
        <v>553</v>
      </c>
      <c r="K3530" s="1">
        <v>13000</v>
      </c>
      <c r="L3530" s="1">
        <v>13000</v>
      </c>
      <c r="M3530" s="1">
        <v>13000</v>
      </c>
      <c r="N3530" s="2">
        <v>4.2831538461538496</v>
      </c>
      <c r="O3530" s="2">
        <v>4.2831538461538496</v>
      </c>
      <c r="P3530" s="16">
        <v>4.0024288153846204</v>
      </c>
    </row>
    <row r="3531" spans="1:16" x14ac:dyDescent="0.35">
      <c r="A3531" s="23" t="str">
        <f t="shared" si="112"/>
        <v>09</v>
      </c>
      <c r="B3531" s="23">
        <f t="shared" si="113"/>
        <v>1020704</v>
      </c>
      <c r="C3531" s="6" t="s">
        <v>1433</v>
      </c>
      <c r="D3531" s="7" t="s">
        <v>1095</v>
      </c>
      <c r="E3531" s="7" t="s">
        <v>16</v>
      </c>
      <c r="F3531" s="7" t="s">
        <v>985</v>
      </c>
      <c r="G3531" s="7" t="s">
        <v>1012</v>
      </c>
      <c r="H3531" s="7" t="s">
        <v>57</v>
      </c>
      <c r="I3531" s="7" t="s">
        <v>58</v>
      </c>
      <c r="J3531" s="6" t="s">
        <v>553</v>
      </c>
      <c r="K3531" s="1">
        <v>1000</v>
      </c>
      <c r="L3531" s="1">
        <v>1000</v>
      </c>
      <c r="M3531" s="1">
        <v>1000</v>
      </c>
      <c r="N3531" s="2">
        <v>4.4329999999999998</v>
      </c>
      <c r="O3531" s="2">
        <v>4.4329999999999998</v>
      </c>
      <c r="P3531" s="16">
        <v>4.1444574999999997</v>
      </c>
    </row>
    <row r="3532" spans="1:16" x14ac:dyDescent="0.35">
      <c r="A3532" s="23" t="str">
        <f t="shared" si="112"/>
        <v>09</v>
      </c>
      <c r="B3532" s="23">
        <f t="shared" si="113"/>
        <v>1021609</v>
      </c>
      <c r="C3532" s="6" t="s">
        <v>1433</v>
      </c>
      <c r="D3532" s="7" t="s">
        <v>1095</v>
      </c>
      <c r="E3532" s="7" t="s">
        <v>16</v>
      </c>
      <c r="F3532" s="7" t="s">
        <v>985</v>
      </c>
      <c r="G3532" s="7" t="s">
        <v>1012</v>
      </c>
      <c r="H3532" s="7" t="s">
        <v>167</v>
      </c>
      <c r="I3532" s="7" t="s">
        <v>168</v>
      </c>
      <c r="J3532" s="6" t="s">
        <v>553</v>
      </c>
      <c r="K3532" s="1">
        <v>20000</v>
      </c>
      <c r="L3532" s="1">
        <v>20000</v>
      </c>
      <c r="M3532" s="1">
        <v>20000</v>
      </c>
      <c r="N3532" s="2">
        <v>4.5076000000000001</v>
      </c>
      <c r="O3532" s="2">
        <v>4.5076000000000001</v>
      </c>
      <c r="P3532" s="16">
        <v>4.1839823000000003</v>
      </c>
    </row>
    <row r="3533" spans="1:16" x14ac:dyDescent="0.35">
      <c r="A3533" s="23" t="str">
        <f t="shared" si="112"/>
        <v>09</v>
      </c>
      <c r="B3533" s="23">
        <f t="shared" si="113"/>
        <v>1022931</v>
      </c>
      <c r="C3533" s="6" t="s">
        <v>1433</v>
      </c>
      <c r="D3533" s="7" t="s">
        <v>1095</v>
      </c>
      <c r="E3533" s="7" t="s">
        <v>16</v>
      </c>
      <c r="F3533" s="7" t="s">
        <v>985</v>
      </c>
      <c r="G3533" s="7" t="s">
        <v>1012</v>
      </c>
      <c r="H3533" s="7" t="s">
        <v>386</v>
      </c>
      <c r="I3533" s="7" t="s">
        <v>387</v>
      </c>
      <c r="J3533" s="6" t="s">
        <v>553</v>
      </c>
      <c r="K3533" s="1">
        <v>20000</v>
      </c>
      <c r="L3533" s="1">
        <v>20000</v>
      </c>
      <c r="M3533" s="1">
        <v>20000</v>
      </c>
      <c r="N3533" s="2">
        <v>4.28315</v>
      </c>
      <c r="O3533" s="2">
        <v>4.28315</v>
      </c>
      <c r="P3533" s="16">
        <v>4.0162842149999998</v>
      </c>
    </row>
    <row r="3534" spans="1:16" x14ac:dyDescent="0.35">
      <c r="A3534" s="23" t="str">
        <f t="shared" si="112"/>
        <v>09</v>
      </c>
      <c r="B3534" s="23">
        <f t="shared" si="113"/>
        <v>1023419</v>
      </c>
      <c r="C3534" s="6" t="s">
        <v>1433</v>
      </c>
      <c r="D3534" s="7" t="s">
        <v>1095</v>
      </c>
      <c r="E3534" s="7" t="s">
        <v>16</v>
      </c>
      <c r="F3534" s="7" t="s">
        <v>1078</v>
      </c>
      <c r="G3534" s="7" t="s">
        <v>1006</v>
      </c>
      <c r="H3534" s="7" t="s">
        <v>1381</v>
      </c>
      <c r="I3534" s="7" t="s">
        <v>547</v>
      </c>
      <c r="J3534" s="6" t="s">
        <v>553</v>
      </c>
      <c r="K3534" s="1">
        <v>24000</v>
      </c>
      <c r="L3534" s="1">
        <v>24000</v>
      </c>
      <c r="M3534" s="1">
        <v>72000</v>
      </c>
      <c r="N3534" s="2">
        <v>1.8890416666666701</v>
      </c>
      <c r="O3534" s="2">
        <v>1.8890416666666701</v>
      </c>
      <c r="P3534" s="16">
        <v>1.4041441958333301</v>
      </c>
    </row>
    <row r="3535" spans="1:16" x14ac:dyDescent="0.35">
      <c r="A3535" s="23" t="str">
        <f t="shared" si="112"/>
        <v>09</v>
      </c>
      <c r="B3535" s="23">
        <f t="shared" si="113"/>
        <v>1022313</v>
      </c>
      <c r="C3535" s="6" t="s">
        <v>1433</v>
      </c>
      <c r="D3535" s="7" t="s">
        <v>1095</v>
      </c>
      <c r="E3535" s="7" t="s">
        <v>16</v>
      </c>
      <c r="F3535" s="7" t="s">
        <v>1075</v>
      </c>
      <c r="G3535" s="7" t="s">
        <v>1035</v>
      </c>
      <c r="H3535" s="7" t="s">
        <v>273</v>
      </c>
      <c r="I3535" s="7" t="s">
        <v>274</v>
      </c>
      <c r="J3535" s="6" t="s">
        <v>553</v>
      </c>
      <c r="K3535" s="1">
        <v>7000</v>
      </c>
      <c r="L3535" s="1">
        <v>7000</v>
      </c>
      <c r="M3535" s="1">
        <v>7000</v>
      </c>
      <c r="N3535" s="2">
        <v>4.0212857142857104</v>
      </c>
      <c r="O3535" s="2">
        <v>4.0212857142857104</v>
      </c>
      <c r="P3535" s="16">
        <v>3.7221068000000002</v>
      </c>
    </row>
    <row r="3536" spans="1:16" x14ac:dyDescent="0.35">
      <c r="A3536" s="23" t="str">
        <f t="shared" si="112"/>
        <v>09</v>
      </c>
      <c r="B3536" s="23">
        <f t="shared" si="113"/>
        <v>1022326</v>
      </c>
      <c r="C3536" s="6" t="s">
        <v>1433</v>
      </c>
      <c r="D3536" s="7" t="s">
        <v>1095</v>
      </c>
      <c r="E3536" s="7" t="s">
        <v>16</v>
      </c>
      <c r="F3536" s="7" t="s">
        <v>1075</v>
      </c>
      <c r="G3536" s="7" t="s">
        <v>1035</v>
      </c>
      <c r="H3536" s="7" t="s">
        <v>275</v>
      </c>
      <c r="I3536" s="7" t="s">
        <v>276</v>
      </c>
      <c r="J3536" s="6" t="s">
        <v>553</v>
      </c>
      <c r="K3536" s="1">
        <v>15000</v>
      </c>
      <c r="L3536" s="1">
        <v>15000</v>
      </c>
      <c r="M3536" s="1">
        <v>15000</v>
      </c>
      <c r="N3536" s="2">
        <v>3.6472000000000002</v>
      </c>
      <c r="O3536" s="2">
        <v>3.6472000000000002</v>
      </c>
      <c r="P3536" s="16">
        <v>3.4013912799999999</v>
      </c>
    </row>
    <row r="3537" spans="1:16" x14ac:dyDescent="0.35">
      <c r="A3537" s="23" t="str">
        <f t="shared" si="112"/>
        <v>09</v>
      </c>
      <c r="B3537" s="23">
        <f t="shared" si="113"/>
        <v>1022587</v>
      </c>
      <c r="C3537" s="6" t="s">
        <v>1433</v>
      </c>
      <c r="D3537" s="7" t="s">
        <v>1095</v>
      </c>
      <c r="E3537" s="7" t="s">
        <v>16</v>
      </c>
      <c r="F3537" s="7" t="s">
        <v>1075</v>
      </c>
      <c r="G3537" s="7" t="s">
        <v>1035</v>
      </c>
      <c r="H3537" s="7" t="s">
        <v>313</v>
      </c>
      <c r="I3537" s="7" t="s">
        <v>314</v>
      </c>
      <c r="J3537" s="6" t="s">
        <v>553</v>
      </c>
      <c r="K3537" s="1">
        <v>3000</v>
      </c>
      <c r="L3537" s="1">
        <v>3000</v>
      </c>
      <c r="M3537" s="1">
        <v>3000</v>
      </c>
      <c r="N3537" s="2">
        <v>4.05866666666667</v>
      </c>
      <c r="O3537" s="2">
        <v>4.05866666666667</v>
      </c>
      <c r="P3537" s="16">
        <v>3.7932514333333298</v>
      </c>
    </row>
    <row r="3538" spans="1:16" x14ac:dyDescent="0.35">
      <c r="A3538" s="23" t="str">
        <f t="shared" si="112"/>
        <v>09</v>
      </c>
      <c r="B3538" s="23">
        <f t="shared" si="113"/>
        <v>1022664</v>
      </c>
      <c r="C3538" s="6" t="s">
        <v>1433</v>
      </c>
      <c r="D3538" s="7" t="s">
        <v>1095</v>
      </c>
      <c r="E3538" s="7" t="s">
        <v>16</v>
      </c>
      <c r="F3538" s="7" t="s">
        <v>1075</v>
      </c>
      <c r="G3538" s="7" t="s">
        <v>1035</v>
      </c>
      <c r="H3538" s="7" t="s">
        <v>334</v>
      </c>
      <c r="I3538" s="7" t="s">
        <v>335</v>
      </c>
      <c r="J3538" s="6" t="s">
        <v>553</v>
      </c>
      <c r="K3538" s="1">
        <v>56000</v>
      </c>
      <c r="L3538" s="1">
        <v>56000</v>
      </c>
      <c r="M3538" s="1">
        <v>56000</v>
      </c>
      <c r="N3538" s="2">
        <v>3.7968392857142899</v>
      </c>
      <c r="O3538" s="2">
        <v>3.7968392857142899</v>
      </c>
      <c r="P3538" s="16">
        <v>3.5168198142857099</v>
      </c>
    </row>
    <row r="3539" spans="1:16" x14ac:dyDescent="0.35">
      <c r="A3539" s="23" t="str">
        <f t="shared" si="112"/>
        <v>09</v>
      </c>
      <c r="B3539" s="23">
        <f t="shared" si="113"/>
        <v>1020105</v>
      </c>
      <c r="C3539" s="6" t="s">
        <v>1433</v>
      </c>
      <c r="D3539" s="7" t="s">
        <v>1095</v>
      </c>
      <c r="E3539" s="7" t="s">
        <v>16</v>
      </c>
      <c r="F3539" s="7" t="s">
        <v>1075</v>
      </c>
      <c r="G3539" s="7" t="s">
        <v>1002</v>
      </c>
      <c r="H3539" s="7" t="s">
        <v>19</v>
      </c>
      <c r="I3539" s="7" t="s">
        <v>20</v>
      </c>
      <c r="J3539" s="6" t="s">
        <v>553</v>
      </c>
      <c r="K3539" s="1">
        <v>60000</v>
      </c>
      <c r="L3539" s="1">
        <v>60000</v>
      </c>
      <c r="M3539" s="1">
        <v>60000</v>
      </c>
      <c r="N3539" s="2">
        <v>3.90906666666667</v>
      </c>
      <c r="O3539" s="2">
        <v>3.90906666666667</v>
      </c>
      <c r="P3539" s="16">
        <v>3.6424360816666699</v>
      </c>
    </row>
    <row r="3540" spans="1:16" x14ac:dyDescent="0.35">
      <c r="A3540" s="23" t="str">
        <f t="shared" si="112"/>
        <v>09</v>
      </c>
      <c r="B3540" s="23">
        <f t="shared" si="113"/>
        <v>1023349</v>
      </c>
      <c r="C3540" s="6" t="s">
        <v>1433</v>
      </c>
      <c r="D3540" s="7" t="s">
        <v>1095</v>
      </c>
      <c r="E3540" s="7" t="s">
        <v>16</v>
      </c>
      <c r="F3540" s="7" t="s">
        <v>1075</v>
      </c>
      <c r="G3540" s="7" t="s">
        <v>1002</v>
      </c>
      <c r="H3540" s="7" t="s">
        <v>564</v>
      </c>
      <c r="I3540" s="7" t="s">
        <v>565</v>
      </c>
      <c r="J3540" s="6" t="s">
        <v>553</v>
      </c>
      <c r="K3540" s="1">
        <v>5000</v>
      </c>
      <c r="L3540" s="1">
        <v>5000</v>
      </c>
      <c r="M3540" s="1">
        <v>5000</v>
      </c>
      <c r="N3540" s="2">
        <v>3.9089999999999998</v>
      </c>
      <c r="O3540" s="2">
        <v>3.9089999999999998</v>
      </c>
      <c r="P3540" s="16">
        <v>3.66112568</v>
      </c>
    </row>
    <row r="3541" spans="1:16" x14ac:dyDescent="0.35">
      <c r="A3541" s="23" t="str">
        <f t="shared" si="112"/>
        <v>09</v>
      </c>
      <c r="B3541" s="23">
        <f t="shared" si="113"/>
        <v>1020110</v>
      </c>
      <c r="C3541" s="6" t="s">
        <v>1433</v>
      </c>
      <c r="D3541" s="7" t="s">
        <v>1095</v>
      </c>
      <c r="E3541" s="7" t="s">
        <v>16</v>
      </c>
      <c r="F3541" s="7" t="s">
        <v>1075</v>
      </c>
      <c r="G3541" s="7" t="s">
        <v>1003</v>
      </c>
      <c r="H3541" s="7" t="s">
        <v>21</v>
      </c>
      <c r="I3541" s="7" t="s">
        <v>22</v>
      </c>
      <c r="J3541" s="6" t="s">
        <v>553</v>
      </c>
      <c r="K3541" s="1">
        <v>420000</v>
      </c>
      <c r="L3541" s="1">
        <v>420000</v>
      </c>
      <c r="M3541" s="1">
        <v>420000</v>
      </c>
      <c r="N3541" s="2">
        <v>3.4975714285714301</v>
      </c>
      <c r="O3541" s="2">
        <v>3.4975714285714301</v>
      </c>
      <c r="P3541" s="16">
        <v>3.2668063747619001</v>
      </c>
    </row>
    <row r="3542" spans="1:16" x14ac:dyDescent="0.35">
      <c r="A3542" s="23" t="str">
        <f t="shared" si="112"/>
        <v>09</v>
      </c>
      <c r="B3542" s="23">
        <f t="shared" si="113"/>
        <v>1020589</v>
      </c>
      <c r="C3542" s="6" t="s">
        <v>1433</v>
      </c>
      <c r="D3542" s="7" t="s">
        <v>1095</v>
      </c>
      <c r="E3542" s="7" t="s">
        <v>16</v>
      </c>
      <c r="F3542" s="7" t="s">
        <v>1075</v>
      </c>
      <c r="G3542" s="7" t="s">
        <v>1003</v>
      </c>
      <c r="H3542" s="7" t="s">
        <v>37</v>
      </c>
      <c r="I3542" s="7" t="s">
        <v>38</v>
      </c>
      <c r="J3542" s="6" t="s">
        <v>553</v>
      </c>
      <c r="K3542" s="1">
        <v>130000</v>
      </c>
      <c r="L3542" s="1">
        <v>130000</v>
      </c>
      <c r="M3542" s="1">
        <v>130000</v>
      </c>
      <c r="N3542" s="2">
        <v>3.68460769230769</v>
      </c>
      <c r="O3542" s="2">
        <v>3.68460769230769</v>
      </c>
      <c r="P3542" s="16">
        <v>3.44055122538462</v>
      </c>
    </row>
    <row r="3543" spans="1:16" x14ac:dyDescent="0.35">
      <c r="A3543" s="23" t="str">
        <f t="shared" si="112"/>
        <v>09</v>
      </c>
      <c r="B3543" s="23">
        <f t="shared" si="113"/>
        <v>1020681</v>
      </c>
      <c r="C3543" s="6" t="s">
        <v>1433</v>
      </c>
      <c r="D3543" s="7" t="s">
        <v>1095</v>
      </c>
      <c r="E3543" s="7" t="s">
        <v>16</v>
      </c>
      <c r="F3543" s="7" t="s">
        <v>1075</v>
      </c>
      <c r="G3543" s="7" t="s">
        <v>1003</v>
      </c>
      <c r="H3543" s="7" t="s">
        <v>55</v>
      </c>
      <c r="I3543" s="7" t="s">
        <v>56</v>
      </c>
      <c r="J3543" s="6" t="s">
        <v>553</v>
      </c>
      <c r="K3543" s="1">
        <v>10000</v>
      </c>
      <c r="L3543" s="1">
        <v>10000</v>
      </c>
      <c r="M3543" s="1">
        <v>10000</v>
      </c>
      <c r="N3543" s="2">
        <v>3.9464999999999999</v>
      </c>
      <c r="O3543" s="2">
        <v>3.9464999999999999</v>
      </c>
      <c r="P3543" s="16">
        <v>3.66112568</v>
      </c>
    </row>
    <row r="3544" spans="1:16" x14ac:dyDescent="0.35">
      <c r="A3544" s="23" t="str">
        <f t="shared" si="112"/>
        <v>09</v>
      </c>
      <c r="B3544" s="23">
        <f t="shared" si="113"/>
        <v>1021603</v>
      </c>
      <c r="C3544" s="6" t="s">
        <v>1433</v>
      </c>
      <c r="D3544" s="7" t="s">
        <v>1095</v>
      </c>
      <c r="E3544" s="7" t="s">
        <v>16</v>
      </c>
      <c r="F3544" s="7" t="s">
        <v>1075</v>
      </c>
      <c r="G3544" s="7" t="s">
        <v>1003</v>
      </c>
      <c r="H3544" s="7" t="s">
        <v>165</v>
      </c>
      <c r="I3544" s="7" t="s">
        <v>166</v>
      </c>
      <c r="J3544" s="6" t="s">
        <v>553</v>
      </c>
      <c r="K3544" s="1">
        <v>7000</v>
      </c>
      <c r="L3544" s="1">
        <v>7000</v>
      </c>
      <c r="M3544" s="1">
        <v>7000</v>
      </c>
      <c r="N3544" s="2">
        <v>3.9464285714285698</v>
      </c>
      <c r="O3544" s="2">
        <v>3.9464285714285698</v>
      </c>
      <c r="P3544" s="16">
        <v>3.6520914285714299</v>
      </c>
    </row>
    <row r="3545" spans="1:16" x14ac:dyDescent="0.35">
      <c r="A3545" s="23" t="str">
        <f t="shared" si="112"/>
        <v>09</v>
      </c>
      <c r="B3545" s="23">
        <f t="shared" si="113"/>
        <v>1022370</v>
      </c>
      <c r="C3545" s="6" t="s">
        <v>1433</v>
      </c>
      <c r="D3545" s="7" t="s">
        <v>1095</v>
      </c>
      <c r="E3545" s="7" t="s">
        <v>16</v>
      </c>
      <c r="F3545" s="7" t="s">
        <v>1075</v>
      </c>
      <c r="G3545" s="7" t="s">
        <v>1003</v>
      </c>
      <c r="H3545" s="7" t="s">
        <v>279</v>
      </c>
      <c r="I3545" s="7" t="s">
        <v>280</v>
      </c>
      <c r="J3545" s="6" t="s">
        <v>553</v>
      </c>
      <c r="K3545" s="1">
        <v>20000</v>
      </c>
      <c r="L3545" s="1">
        <v>20000</v>
      </c>
      <c r="M3545" s="1">
        <v>20000</v>
      </c>
      <c r="N3545" s="2">
        <v>3.7594500000000002</v>
      </c>
      <c r="O3545" s="2">
        <v>3.7594500000000002</v>
      </c>
      <c r="P3545" s="16">
        <v>3.4815701450000001</v>
      </c>
    </row>
    <row r="3546" spans="1:16" x14ac:dyDescent="0.35">
      <c r="A3546" s="23" t="str">
        <f t="shared" si="112"/>
        <v>09</v>
      </c>
      <c r="B3546" s="23">
        <f t="shared" si="113"/>
        <v>1020592</v>
      </c>
      <c r="C3546" s="6" t="s">
        <v>1433</v>
      </c>
      <c r="D3546" s="7" t="s">
        <v>1095</v>
      </c>
      <c r="E3546" s="7" t="s">
        <v>16</v>
      </c>
      <c r="F3546" s="7" t="s">
        <v>1075</v>
      </c>
      <c r="G3546" s="7" t="s">
        <v>1011</v>
      </c>
      <c r="H3546" s="7" t="s">
        <v>39</v>
      </c>
      <c r="I3546" s="7" t="s">
        <v>40</v>
      </c>
      <c r="J3546" s="6" t="s">
        <v>553</v>
      </c>
      <c r="K3546" s="1">
        <v>210000</v>
      </c>
      <c r="L3546" s="1">
        <v>210000</v>
      </c>
      <c r="M3546" s="1">
        <v>197000</v>
      </c>
      <c r="N3546" s="2">
        <v>3.6097952380952401</v>
      </c>
      <c r="O3546" s="2">
        <v>3.6097952380952401</v>
      </c>
      <c r="P3546" s="16">
        <v>3.3591120619289301</v>
      </c>
    </row>
    <row r="3547" spans="1:16" x14ac:dyDescent="0.35">
      <c r="A3547" s="23" t="str">
        <f t="shared" si="112"/>
        <v>09</v>
      </c>
      <c r="B3547" s="23">
        <f t="shared" si="113"/>
        <v>1020620</v>
      </c>
      <c r="C3547" s="6" t="s">
        <v>1433</v>
      </c>
      <c r="D3547" s="7" t="s">
        <v>1095</v>
      </c>
      <c r="E3547" s="7" t="s">
        <v>16</v>
      </c>
      <c r="F3547" s="7" t="s">
        <v>1075</v>
      </c>
      <c r="G3547" s="7" t="s">
        <v>1011</v>
      </c>
      <c r="H3547" s="7" t="s">
        <v>41</v>
      </c>
      <c r="I3547" s="7" t="s">
        <v>42</v>
      </c>
      <c r="J3547" s="6" t="s">
        <v>553</v>
      </c>
      <c r="K3547" s="1">
        <v>30000</v>
      </c>
      <c r="L3547" s="1">
        <v>30000</v>
      </c>
      <c r="M3547" s="1">
        <v>35000</v>
      </c>
      <c r="N3547" s="2">
        <v>3.6097999999999999</v>
      </c>
      <c r="O3547" s="2">
        <v>3.6097999999999999</v>
      </c>
      <c r="P3547" s="16">
        <v>3.3476181885714298</v>
      </c>
    </row>
    <row r="3548" spans="1:16" x14ac:dyDescent="0.35">
      <c r="A3548" s="23" t="str">
        <f t="shared" si="112"/>
        <v>09</v>
      </c>
      <c r="B3548" s="23">
        <f t="shared" si="113"/>
        <v>1020758</v>
      </c>
      <c r="C3548" s="6" t="s">
        <v>1433</v>
      </c>
      <c r="D3548" s="7" t="s">
        <v>1095</v>
      </c>
      <c r="E3548" s="7" t="s">
        <v>16</v>
      </c>
      <c r="F3548" s="7" t="s">
        <v>1075</v>
      </c>
      <c r="G3548" s="7" t="s">
        <v>1011</v>
      </c>
      <c r="H3548" s="7" t="s">
        <v>63</v>
      </c>
      <c r="I3548" s="7" t="s">
        <v>64</v>
      </c>
      <c r="J3548" s="6" t="s">
        <v>553</v>
      </c>
      <c r="K3548" s="1">
        <v>9000</v>
      </c>
      <c r="L3548" s="1">
        <v>9000</v>
      </c>
      <c r="M3548" s="1">
        <v>9000</v>
      </c>
      <c r="N3548" s="2">
        <v>3.94644444444444</v>
      </c>
      <c r="O3548" s="2">
        <v>3.94644444444444</v>
      </c>
      <c r="P3548" s="16">
        <v>3.6520914333333301</v>
      </c>
    </row>
    <row r="3549" spans="1:16" x14ac:dyDescent="0.35">
      <c r="A3549" s="23" t="str">
        <f t="shared" si="112"/>
        <v>09</v>
      </c>
      <c r="B3549" s="23">
        <f t="shared" si="113"/>
        <v>1022499</v>
      </c>
      <c r="C3549" s="6" t="s">
        <v>1433</v>
      </c>
      <c r="D3549" s="7" t="s">
        <v>1095</v>
      </c>
      <c r="E3549" s="7" t="s">
        <v>16</v>
      </c>
      <c r="F3549" s="7" t="s">
        <v>1075</v>
      </c>
      <c r="G3549" s="7" t="s">
        <v>1011</v>
      </c>
      <c r="H3549" s="7" t="s">
        <v>305</v>
      </c>
      <c r="I3549" s="7" t="s">
        <v>306</v>
      </c>
      <c r="J3549" s="6" t="s">
        <v>553</v>
      </c>
      <c r="K3549" s="1">
        <v>27000</v>
      </c>
      <c r="L3549" s="1">
        <v>27000</v>
      </c>
      <c r="M3549" s="1">
        <v>27000</v>
      </c>
      <c r="N3549" s="2">
        <v>4.0212962962962999</v>
      </c>
      <c r="O3549" s="2">
        <v>4.0212962962962999</v>
      </c>
      <c r="P3549" s="16">
        <v>3.7349554888888901</v>
      </c>
    </row>
    <row r="3550" spans="1:16" x14ac:dyDescent="0.35">
      <c r="A3550" s="23" t="str">
        <f t="shared" si="112"/>
        <v>09</v>
      </c>
      <c r="B3550" s="23">
        <f t="shared" si="113"/>
        <v>1022600</v>
      </c>
      <c r="C3550" s="6" t="s">
        <v>1433</v>
      </c>
      <c r="D3550" s="7" t="s">
        <v>1095</v>
      </c>
      <c r="E3550" s="7" t="s">
        <v>16</v>
      </c>
      <c r="F3550" s="7" t="s">
        <v>1075</v>
      </c>
      <c r="G3550" s="7" t="s">
        <v>1011</v>
      </c>
      <c r="H3550" s="7" t="s">
        <v>316</v>
      </c>
      <c r="I3550" s="7" t="s">
        <v>317</v>
      </c>
      <c r="J3550" s="6" t="s">
        <v>553</v>
      </c>
      <c r="K3550" s="1">
        <v>10000</v>
      </c>
      <c r="L3550" s="1">
        <v>10000</v>
      </c>
      <c r="M3550" s="1">
        <v>10000</v>
      </c>
      <c r="N3550" s="2">
        <v>3.7593999999999999</v>
      </c>
      <c r="O3550" s="2">
        <v>3.7593999999999999</v>
      </c>
      <c r="P3550" s="16">
        <v>3.4951215200000001</v>
      </c>
    </row>
    <row r="3551" spans="1:16" x14ac:dyDescent="0.35">
      <c r="A3551" s="23" t="str">
        <f t="shared" si="112"/>
        <v>09</v>
      </c>
      <c r="B3551" s="23">
        <f t="shared" si="113"/>
        <v>1023051</v>
      </c>
      <c r="C3551" s="6" t="s">
        <v>1433</v>
      </c>
      <c r="D3551" s="7" t="s">
        <v>1095</v>
      </c>
      <c r="E3551" s="7" t="s">
        <v>16</v>
      </c>
      <c r="F3551" s="7" t="s">
        <v>1075</v>
      </c>
      <c r="G3551" s="7" t="s">
        <v>1011</v>
      </c>
      <c r="H3551" s="7" t="s">
        <v>616</v>
      </c>
      <c r="I3551" s="7" t="s">
        <v>617</v>
      </c>
      <c r="J3551" s="6" t="s">
        <v>553</v>
      </c>
      <c r="K3551" s="1">
        <v>0</v>
      </c>
      <c r="L3551" s="1">
        <v>0</v>
      </c>
      <c r="M3551" s="1">
        <v>3000</v>
      </c>
      <c r="N3551" s="2">
        <v>0</v>
      </c>
      <c r="O3551" s="2">
        <v>0</v>
      </c>
      <c r="P3551" s="16">
        <v>3.3607372</v>
      </c>
    </row>
    <row r="3552" spans="1:16" x14ac:dyDescent="0.35">
      <c r="A3552" s="23" t="str">
        <f t="shared" si="112"/>
        <v>09</v>
      </c>
      <c r="B3552" s="23">
        <f t="shared" si="113"/>
        <v>1023055</v>
      </c>
      <c r="C3552" s="6" t="s">
        <v>1433</v>
      </c>
      <c r="D3552" s="7" t="s">
        <v>1095</v>
      </c>
      <c r="E3552" s="7" t="s">
        <v>16</v>
      </c>
      <c r="F3552" s="7" t="s">
        <v>1075</v>
      </c>
      <c r="G3552" s="7" t="s">
        <v>1011</v>
      </c>
      <c r="H3552" s="7" t="s">
        <v>542</v>
      </c>
      <c r="I3552" s="7" t="s">
        <v>543</v>
      </c>
      <c r="J3552" s="6" t="s">
        <v>553</v>
      </c>
      <c r="K3552" s="1">
        <v>0</v>
      </c>
      <c r="L3552" s="1">
        <v>0</v>
      </c>
      <c r="M3552" s="1">
        <v>5000</v>
      </c>
      <c r="N3552" s="2">
        <v>0</v>
      </c>
      <c r="O3552" s="2">
        <v>0</v>
      </c>
      <c r="P3552" s="16">
        <v>3.33928088</v>
      </c>
    </row>
    <row r="3553" spans="1:16" x14ac:dyDescent="0.35">
      <c r="A3553" s="23" t="str">
        <f t="shared" si="112"/>
        <v>09</v>
      </c>
      <c r="B3553" s="23">
        <f t="shared" si="113"/>
        <v>1023163</v>
      </c>
      <c r="C3553" s="6" t="s">
        <v>1433</v>
      </c>
      <c r="D3553" s="7" t="s">
        <v>1095</v>
      </c>
      <c r="E3553" s="7" t="s">
        <v>16</v>
      </c>
      <c r="F3553" s="7" t="s">
        <v>1075</v>
      </c>
      <c r="G3553" s="7" t="s">
        <v>1011</v>
      </c>
      <c r="H3553" s="7" t="s">
        <v>428</v>
      </c>
      <c r="I3553" s="7" t="s">
        <v>429</v>
      </c>
      <c r="J3553" s="6" t="s">
        <v>553</v>
      </c>
      <c r="K3553" s="1">
        <v>25000</v>
      </c>
      <c r="L3553" s="1">
        <v>25000</v>
      </c>
      <c r="M3553" s="1">
        <v>25000</v>
      </c>
      <c r="N3553" s="2">
        <v>3.8342399999999999</v>
      </c>
      <c r="O3553" s="2">
        <v>3.8342399999999999</v>
      </c>
      <c r="P3553" s="16">
        <v>3.5662661400000002</v>
      </c>
    </row>
    <row r="3554" spans="1:16" x14ac:dyDescent="0.35">
      <c r="A3554" s="23" t="str">
        <f t="shared" si="112"/>
        <v>09</v>
      </c>
      <c r="B3554" s="23">
        <f t="shared" si="113"/>
        <v>1023350</v>
      </c>
      <c r="C3554" s="6" t="s">
        <v>1433</v>
      </c>
      <c r="D3554" s="7" t="s">
        <v>1095</v>
      </c>
      <c r="E3554" s="7" t="s">
        <v>16</v>
      </c>
      <c r="F3554" s="7" t="s">
        <v>1075</v>
      </c>
      <c r="G3554" s="7" t="s">
        <v>1011</v>
      </c>
      <c r="H3554" s="7" t="s">
        <v>566</v>
      </c>
      <c r="I3554" s="7" t="s">
        <v>567</v>
      </c>
      <c r="J3554" s="6" t="s">
        <v>553</v>
      </c>
      <c r="K3554" s="1">
        <v>20000</v>
      </c>
      <c r="L3554" s="1">
        <v>20000</v>
      </c>
      <c r="M3554" s="1">
        <v>20000</v>
      </c>
      <c r="N3554" s="2">
        <v>3.5350000000000001</v>
      </c>
      <c r="O3554" s="2">
        <v>3.5350000000000001</v>
      </c>
      <c r="P3554" s="16">
        <v>3.2798525199999999</v>
      </c>
    </row>
    <row r="3555" spans="1:16" x14ac:dyDescent="0.35">
      <c r="A3555" s="23" t="str">
        <f t="shared" si="112"/>
        <v>09</v>
      </c>
      <c r="B3555" s="23">
        <f t="shared" si="113"/>
        <v>1020326</v>
      </c>
      <c r="C3555" s="6" t="s">
        <v>1433</v>
      </c>
      <c r="D3555" s="7" t="s">
        <v>1095</v>
      </c>
      <c r="E3555" s="7" t="s">
        <v>16</v>
      </c>
      <c r="F3555" s="7" t="s">
        <v>1077</v>
      </c>
      <c r="G3555" s="7" t="s">
        <v>1005</v>
      </c>
      <c r="H3555" s="7" t="s">
        <v>25</v>
      </c>
      <c r="I3555" s="7" t="s">
        <v>26</v>
      </c>
      <c r="J3555" s="6" t="s">
        <v>553</v>
      </c>
      <c r="K3555" s="1">
        <v>264000</v>
      </c>
      <c r="L3555" s="1">
        <v>264000</v>
      </c>
      <c r="M3555" s="1">
        <v>240000</v>
      </c>
      <c r="N3555" s="2">
        <v>2.6371893939393898</v>
      </c>
      <c r="O3555" s="2">
        <v>2.6371893939393898</v>
      </c>
      <c r="P3555" s="16">
        <v>2.49475370625</v>
      </c>
    </row>
    <row r="3556" spans="1:16" x14ac:dyDescent="0.35">
      <c r="A3556" s="23" t="str">
        <f t="shared" si="112"/>
        <v>09</v>
      </c>
      <c r="B3556" s="23">
        <f t="shared" si="113"/>
        <v>1022346</v>
      </c>
      <c r="C3556" s="6" t="s">
        <v>1433</v>
      </c>
      <c r="D3556" s="7" t="s">
        <v>1095</v>
      </c>
      <c r="E3556" s="7" t="s">
        <v>16</v>
      </c>
      <c r="F3556" s="7" t="s">
        <v>1077</v>
      </c>
      <c r="G3556" s="7" t="s">
        <v>1005</v>
      </c>
      <c r="H3556" s="7" t="s">
        <v>1379</v>
      </c>
      <c r="I3556" s="7" t="s">
        <v>1380</v>
      </c>
      <c r="J3556" s="6" t="s">
        <v>553</v>
      </c>
      <c r="K3556" s="1">
        <v>5000</v>
      </c>
      <c r="L3556" s="1">
        <v>5000</v>
      </c>
      <c r="M3556" s="1">
        <v>29000</v>
      </c>
      <c r="N3556" s="2">
        <v>2.7120000000000002</v>
      </c>
      <c r="O3556" s="2">
        <v>2.7120000000000002</v>
      </c>
      <c r="P3556" s="16">
        <v>2.5076051275862099</v>
      </c>
    </row>
    <row r="3557" spans="1:16" x14ac:dyDescent="0.35">
      <c r="A3557" s="23" t="str">
        <f t="shared" si="112"/>
        <v>09</v>
      </c>
      <c r="B3557" s="23">
        <f t="shared" si="113"/>
        <v>1020715</v>
      </c>
      <c r="C3557" s="6" t="s">
        <v>1433</v>
      </c>
      <c r="D3557" s="7" t="s">
        <v>1095</v>
      </c>
      <c r="E3557" s="7" t="s">
        <v>16</v>
      </c>
      <c r="F3557" s="7" t="s">
        <v>1082</v>
      </c>
      <c r="G3557" s="7" t="s">
        <v>1014</v>
      </c>
      <c r="H3557" s="7" t="s">
        <v>59</v>
      </c>
      <c r="I3557" s="7" t="s">
        <v>60</v>
      </c>
      <c r="J3557" s="6" t="s">
        <v>553</v>
      </c>
      <c r="K3557" s="1">
        <v>2000</v>
      </c>
      <c r="L3557" s="1">
        <v>2000</v>
      </c>
      <c r="M3557" s="1">
        <v>2000</v>
      </c>
      <c r="N3557" s="2">
        <v>4.8445</v>
      </c>
      <c r="O3557" s="2">
        <v>4.8445</v>
      </c>
      <c r="P3557" s="16">
        <v>4.5306712500000001</v>
      </c>
    </row>
    <row r="3558" spans="1:16" x14ac:dyDescent="0.35">
      <c r="A3558" s="23" t="str">
        <f t="shared" si="112"/>
        <v>09</v>
      </c>
      <c r="B3558" s="23">
        <f t="shared" si="113"/>
        <v>1020914</v>
      </c>
      <c r="C3558" s="6" t="s">
        <v>1433</v>
      </c>
      <c r="D3558" s="7" t="s">
        <v>1095</v>
      </c>
      <c r="E3558" s="7" t="s">
        <v>16</v>
      </c>
      <c r="F3558" s="7" t="s">
        <v>1082</v>
      </c>
      <c r="G3558" s="7" t="s">
        <v>1014</v>
      </c>
      <c r="H3558" s="7" t="s">
        <v>89</v>
      </c>
      <c r="I3558" s="7" t="s">
        <v>90</v>
      </c>
      <c r="J3558" s="6" t="s">
        <v>553</v>
      </c>
      <c r="K3558" s="1">
        <v>9000</v>
      </c>
      <c r="L3558" s="1">
        <v>9000</v>
      </c>
      <c r="M3558" s="1">
        <v>9000</v>
      </c>
      <c r="N3558" s="2">
        <v>5.6297777777777798</v>
      </c>
      <c r="O3558" s="2">
        <v>5.6297777777777798</v>
      </c>
      <c r="P3558" s="16">
        <v>5.2313894888888903</v>
      </c>
    </row>
    <row r="3559" spans="1:16" x14ac:dyDescent="0.35">
      <c r="A3559" s="23" t="str">
        <f t="shared" si="112"/>
        <v>09</v>
      </c>
      <c r="B3559" s="23">
        <f t="shared" si="113"/>
        <v>1020637</v>
      </c>
      <c r="C3559" s="6" t="s">
        <v>1433</v>
      </c>
      <c r="D3559" s="7" t="s">
        <v>1095</v>
      </c>
      <c r="E3559" s="7" t="s">
        <v>16</v>
      </c>
      <c r="F3559" s="7" t="s">
        <v>1082</v>
      </c>
      <c r="G3559" s="7" t="s">
        <v>1013</v>
      </c>
      <c r="H3559" s="7" t="s">
        <v>45</v>
      </c>
      <c r="I3559" s="7" t="s">
        <v>46</v>
      </c>
      <c r="J3559" s="6" t="s">
        <v>553</v>
      </c>
      <c r="K3559" s="1">
        <v>233000</v>
      </c>
      <c r="L3559" s="1">
        <v>233000</v>
      </c>
      <c r="M3559" s="1">
        <v>233000</v>
      </c>
      <c r="N3559" s="2">
        <v>5.0312961373390603</v>
      </c>
      <c r="O3559" s="2">
        <v>5.0312961373390603</v>
      </c>
      <c r="P3559" s="16">
        <v>4.69570063390558</v>
      </c>
    </row>
    <row r="3560" spans="1:16" x14ac:dyDescent="0.35">
      <c r="A3560" s="23" t="str">
        <f t="shared" si="112"/>
        <v>09</v>
      </c>
      <c r="B3560" s="23">
        <f t="shared" si="113"/>
        <v>1020731</v>
      </c>
      <c r="C3560" s="6" t="s">
        <v>1433</v>
      </c>
      <c r="D3560" s="7" t="s">
        <v>1095</v>
      </c>
      <c r="E3560" s="7" t="s">
        <v>16</v>
      </c>
      <c r="F3560" s="7" t="s">
        <v>1082</v>
      </c>
      <c r="G3560" s="7" t="s">
        <v>1013</v>
      </c>
      <c r="H3560" s="7" t="s">
        <v>61</v>
      </c>
      <c r="I3560" s="7" t="s">
        <v>62</v>
      </c>
      <c r="J3560" s="6" t="s">
        <v>553</v>
      </c>
      <c r="K3560" s="1">
        <v>25000</v>
      </c>
      <c r="L3560" s="1">
        <v>25000</v>
      </c>
      <c r="M3560" s="1">
        <v>25000</v>
      </c>
      <c r="N3560" s="2">
        <v>5.3305600000000002</v>
      </c>
      <c r="O3560" s="2">
        <v>5.3305600000000002</v>
      </c>
      <c r="P3560" s="16">
        <v>4.9527509319999998</v>
      </c>
    </row>
    <row r="3561" spans="1:16" x14ac:dyDescent="0.35">
      <c r="A3561" s="23" t="str">
        <f t="shared" si="112"/>
        <v>09</v>
      </c>
      <c r="B3561" s="23">
        <f t="shared" si="113"/>
        <v>1020802</v>
      </c>
      <c r="C3561" s="6" t="s">
        <v>1433</v>
      </c>
      <c r="D3561" s="7" t="s">
        <v>1095</v>
      </c>
      <c r="E3561" s="7" t="s">
        <v>16</v>
      </c>
      <c r="F3561" s="7" t="s">
        <v>1082</v>
      </c>
      <c r="G3561" s="7" t="s">
        <v>1013</v>
      </c>
      <c r="H3561" s="7" t="s">
        <v>67</v>
      </c>
      <c r="I3561" s="7" t="s">
        <v>68</v>
      </c>
      <c r="J3561" s="6" t="s">
        <v>553</v>
      </c>
      <c r="K3561" s="1">
        <v>38000</v>
      </c>
      <c r="L3561" s="1">
        <v>38000</v>
      </c>
      <c r="M3561" s="1">
        <v>38000</v>
      </c>
      <c r="N3561" s="2">
        <v>4.8816578947368399</v>
      </c>
      <c r="O3561" s="2">
        <v>4.8816578947368399</v>
      </c>
      <c r="P3561" s="16">
        <v>4.5721128473684196</v>
      </c>
    </row>
    <row r="3562" spans="1:16" x14ac:dyDescent="0.35">
      <c r="A3562" s="23" t="str">
        <f t="shared" si="112"/>
        <v>09</v>
      </c>
      <c r="B3562" s="23">
        <f t="shared" si="113"/>
        <v>1021533</v>
      </c>
      <c r="C3562" s="6" t="s">
        <v>1433</v>
      </c>
      <c r="D3562" s="7" t="s">
        <v>1095</v>
      </c>
      <c r="E3562" s="7" t="s">
        <v>16</v>
      </c>
      <c r="F3562" s="7" t="s">
        <v>1082</v>
      </c>
      <c r="G3562" s="7" t="s">
        <v>1013</v>
      </c>
      <c r="H3562" s="7" t="s">
        <v>156</v>
      </c>
      <c r="I3562" s="7" t="s">
        <v>157</v>
      </c>
      <c r="J3562" s="6" t="s">
        <v>553</v>
      </c>
      <c r="K3562" s="1">
        <v>5000</v>
      </c>
      <c r="L3562" s="1">
        <v>5000</v>
      </c>
      <c r="M3562" s="1">
        <v>5000</v>
      </c>
      <c r="N3562" s="2">
        <v>5.4428000000000001</v>
      </c>
      <c r="O3562" s="2">
        <v>5.4428000000000001</v>
      </c>
      <c r="P3562" s="16">
        <v>5.0930526599999997</v>
      </c>
    </row>
    <row r="3563" spans="1:16" x14ac:dyDescent="0.35">
      <c r="A3563" s="23" t="str">
        <f t="shared" si="112"/>
        <v>09</v>
      </c>
      <c r="B3563" s="23">
        <f t="shared" si="113"/>
        <v>1022371</v>
      </c>
      <c r="C3563" s="6" t="s">
        <v>1433</v>
      </c>
      <c r="D3563" s="7" t="s">
        <v>1095</v>
      </c>
      <c r="E3563" s="7" t="s">
        <v>16</v>
      </c>
      <c r="F3563" s="7" t="s">
        <v>1082</v>
      </c>
      <c r="G3563" s="7" t="s">
        <v>1013</v>
      </c>
      <c r="H3563" s="7" t="s">
        <v>526</v>
      </c>
      <c r="I3563" s="7" t="s">
        <v>527</v>
      </c>
      <c r="J3563" s="6" t="s">
        <v>553</v>
      </c>
      <c r="K3563" s="1">
        <v>19000</v>
      </c>
      <c r="L3563" s="1">
        <v>19000</v>
      </c>
      <c r="M3563" s="1">
        <v>19000</v>
      </c>
      <c r="N3563" s="2">
        <v>4.8816842105263198</v>
      </c>
      <c r="O3563" s="2">
        <v>4.8816842105263198</v>
      </c>
      <c r="P3563" s="16">
        <v>4.5297499842105298</v>
      </c>
    </row>
    <row r="3564" spans="1:16" x14ac:dyDescent="0.35">
      <c r="A3564" s="23" t="str">
        <f t="shared" si="112"/>
        <v>09</v>
      </c>
      <c r="B3564" s="23">
        <f t="shared" si="113"/>
        <v>1023194</v>
      </c>
      <c r="C3564" s="6" t="s">
        <v>1433</v>
      </c>
      <c r="D3564" s="7" t="s">
        <v>1095</v>
      </c>
      <c r="E3564" s="7" t="s">
        <v>16</v>
      </c>
      <c r="F3564" s="7" t="s">
        <v>1082</v>
      </c>
      <c r="G3564" s="7" t="s">
        <v>1013</v>
      </c>
      <c r="H3564" s="7" t="s">
        <v>434</v>
      </c>
      <c r="I3564" s="7" t="s">
        <v>435</v>
      </c>
      <c r="J3564" s="6" t="s">
        <v>553</v>
      </c>
      <c r="K3564" s="1">
        <v>10000</v>
      </c>
      <c r="L3564" s="1">
        <v>10000</v>
      </c>
      <c r="M3564" s="1">
        <v>10000</v>
      </c>
      <c r="N3564" s="2">
        <v>3.0112999999999999</v>
      </c>
      <c r="O3564" s="2">
        <v>3.0112999999999999</v>
      </c>
      <c r="P3564" s="16">
        <v>2.7960972000000002</v>
      </c>
    </row>
    <row r="3565" spans="1:16" x14ac:dyDescent="0.35">
      <c r="A3565" s="23" t="str">
        <f t="shared" si="112"/>
        <v>09</v>
      </c>
      <c r="B3565" s="23">
        <f t="shared" si="113"/>
        <v>1023351</v>
      </c>
      <c r="C3565" s="6" t="s">
        <v>1433</v>
      </c>
      <c r="D3565" s="7" t="s">
        <v>1095</v>
      </c>
      <c r="E3565" s="7" t="s">
        <v>16</v>
      </c>
      <c r="F3565" s="7" t="s">
        <v>1082</v>
      </c>
      <c r="G3565" s="7" t="s">
        <v>1013</v>
      </c>
      <c r="H3565" s="7" t="s">
        <v>570</v>
      </c>
      <c r="I3565" s="7" t="s">
        <v>585</v>
      </c>
      <c r="J3565" s="6" t="s">
        <v>553</v>
      </c>
      <c r="K3565" s="1">
        <v>5000</v>
      </c>
      <c r="L3565" s="1">
        <v>5000</v>
      </c>
      <c r="M3565" s="1">
        <v>5000</v>
      </c>
      <c r="N3565" s="2">
        <v>4.9564000000000004</v>
      </c>
      <c r="O3565" s="2">
        <v>4.9564000000000004</v>
      </c>
      <c r="P3565" s="16">
        <v>4.5916523600000003</v>
      </c>
    </row>
    <row r="3566" spans="1:16" x14ac:dyDescent="0.35">
      <c r="A3566" s="23" t="str">
        <f t="shared" si="112"/>
        <v>09</v>
      </c>
      <c r="B3566" s="23">
        <f t="shared" si="113"/>
        <v>1023352</v>
      </c>
      <c r="C3566" s="6" t="s">
        <v>1433</v>
      </c>
      <c r="D3566" s="7" t="s">
        <v>1095</v>
      </c>
      <c r="E3566" s="7" t="s">
        <v>16</v>
      </c>
      <c r="F3566" s="7" t="s">
        <v>1082</v>
      </c>
      <c r="G3566" s="7" t="s">
        <v>1013</v>
      </c>
      <c r="H3566" s="7" t="s">
        <v>568</v>
      </c>
      <c r="I3566" s="7" t="s">
        <v>587</v>
      </c>
      <c r="J3566" s="6" t="s">
        <v>553</v>
      </c>
      <c r="K3566" s="1">
        <v>60000</v>
      </c>
      <c r="L3566" s="1">
        <v>60000</v>
      </c>
      <c r="M3566" s="1">
        <v>60000</v>
      </c>
      <c r="N3566" s="2">
        <v>5.2557499999999999</v>
      </c>
      <c r="O3566" s="2">
        <v>5.2557499999999999</v>
      </c>
      <c r="P3566" s="16">
        <v>4.8960686033333296</v>
      </c>
    </row>
    <row r="3567" spans="1:16" x14ac:dyDescent="0.35">
      <c r="A3567" s="23" t="str">
        <f t="shared" si="112"/>
        <v>09</v>
      </c>
      <c r="B3567" s="23">
        <f t="shared" si="113"/>
        <v>1020284</v>
      </c>
      <c r="C3567" s="6" t="s">
        <v>1433</v>
      </c>
      <c r="D3567" s="7" t="s">
        <v>1095</v>
      </c>
      <c r="E3567" s="7" t="s">
        <v>16</v>
      </c>
      <c r="F3567" s="7" t="s">
        <v>1076</v>
      </c>
      <c r="G3567" s="7" t="s">
        <v>1004</v>
      </c>
      <c r="H3567" s="7" t="s">
        <v>23</v>
      </c>
      <c r="I3567" s="7" t="s">
        <v>24</v>
      </c>
      <c r="J3567" s="6" t="s">
        <v>553</v>
      </c>
      <c r="K3567" s="1">
        <v>7000</v>
      </c>
      <c r="L3567" s="1">
        <v>7000</v>
      </c>
      <c r="M3567" s="1">
        <v>7000</v>
      </c>
      <c r="N3567" s="2">
        <v>3.6098571428571402</v>
      </c>
      <c r="O3567" s="2">
        <v>3.6098571428571402</v>
      </c>
      <c r="P3567" s="16">
        <v>3.3509769857142899</v>
      </c>
    </row>
    <row r="3568" spans="1:16" x14ac:dyDescent="0.35">
      <c r="A3568" s="23" t="str">
        <f t="shared" si="112"/>
        <v>09</v>
      </c>
      <c r="B3568" s="23">
        <f t="shared" si="113"/>
        <v>1020662</v>
      </c>
      <c r="C3568" s="6" t="s">
        <v>1433</v>
      </c>
      <c r="D3568" s="7" t="s">
        <v>1095</v>
      </c>
      <c r="E3568" s="7" t="s">
        <v>16</v>
      </c>
      <c r="F3568" s="7" t="s">
        <v>1076</v>
      </c>
      <c r="G3568" s="7" t="s">
        <v>1004</v>
      </c>
      <c r="H3568" s="7" t="s">
        <v>47</v>
      </c>
      <c r="I3568" s="7" t="s">
        <v>48</v>
      </c>
      <c r="J3568" s="6" t="s">
        <v>553</v>
      </c>
      <c r="K3568" s="1">
        <v>10000</v>
      </c>
      <c r="L3568" s="1">
        <v>10000</v>
      </c>
      <c r="M3568" s="1">
        <v>10000</v>
      </c>
      <c r="N3568" s="2">
        <v>3.6472000000000002</v>
      </c>
      <c r="O3568" s="2">
        <v>3.6472000000000002</v>
      </c>
      <c r="P3568" s="16">
        <v>3.4612431199999998</v>
      </c>
    </row>
    <row r="3569" spans="1:16" x14ac:dyDescent="0.35">
      <c r="A3569" s="23" t="str">
        <f t="shared" si="112"/>
        <v>09</v>
      </c>
      <c r="B3569" s="23">
        <f t="shared" si="113"/>
        <v>1020664</v>
      </c>
      <c r="C3569" s="6" t="s">
        <v>1433</v>
      </c>
      <c r="D3569" s="7" t="s">
        <v>1095</v>
      </c>
      <c r="E3569" s="7" t="s">
        <v>16</v>
      </c>
      <c r="F3569" s="7" t="s">
        <v>1076</v>
      </c>
      <c r="G3569" s="7" t="s">
        <v>1004</v>
      </c>
      <c r="H3569" s="7" t="s">
        <v>49</v>
      </c>
      <c r="I3569" s="7" t="s">
        <v>50</v>
      </c>
      <c r="J3569" s="6" t="s">
        <v>553</v>
      </c>
      <c r="K3569" s="1">
        <v>6000</v>
      </c>
      <c r="L3569" s="1">
        <v>6000</v>
      </c>
      <c r="M3569" s="1">
        <v>6000</v>
      </c>
      <c r="N3569" s="2">
        <v>3.6471666666666702</v>
      </c>
      <c r="O3569" s="2">
        <v>3.6471666666666702</v>
      </c>
      <c r="P3569" s="16">
        <v>3.38520491666667</v>
      </c>
    </row>
    <row r="3570" spans="1:16" x14ac:dyDescent="0.35">
      <c r="A3570" s="23" t="str">
        <f t="shared" si="112"/>
        <v>09</v>
      </c>
      <c r="B3570" s="23">
        <f t="shared" si="113"/>
        <v>1020665</v>
      </c>
      <c r="C3570" s="6" t="s">
        <v>1433</v>
      </c>
      <c r="D3570" s="7" t="s">
        <v>1095</v>
      </c>
      <c r="E3570" s="7" t="s">
        <v>16</v>
      </c>
      <c r="F3570" s="7" t="s">
        <v>1076</v>
      </c>
      <c r="G3570" s="7" t="s">
        <v>1004</v>
      </c>
      <c r="H3570" s="7" t="s">
        <v>51</v>
      </c>
      <c r="I3570" s="7" t="s">
        <v>52</v>
      </c>
      <c r="J3570" s="6" t="s">
        <v>553</v>
      </c>
      <c r="K3570" s="1">
        <v>9000</v>
      </c>
      <c r="L3570" s="1">
        <v>9000</v>
      </c>
      <c r="M3570" s="1">
        <v>9000</v>
      </c>
      <c r="N3570" s="2">
        <v>3.6097777777777802</v>
      </c>
      <c r="O3570" s="2">
        <v>3.6097777777777802</v>
      </c>
      <c r="P3570" s="16">
        <v>3.3483778555555599</v>
      </c>
    </row>
    <row r="3571" spans="1:16" x14ac:dyDescent="0.35">
      <c r="A3571" s="23" t="str">
        <f t="shared" si="112"/>
        <v>09</v>
      </c>
      <c r="B3571" s="23">
        <f t="shared" si="113"/>
        <v>1020990</v>
      </c>
      <c r="C3571" s="6" t="s">
        <v>1433</v>
      </c>
      <c r="D3571" s="7" t="s">
        <v>1095</v>
      </c>
      <c r="E3571" s="7" t="s">
        <v>16</v>
      </c>
      <c r="F3571" s="7" t="s">
        <v>1076</v>
      </c>
      <c r="G3571" s="7" t="s">
        <v>1004</v>
      </c>
      <c r="H3571" s="7" t="s">
        <v>97</v>
      </c>
      <c r="I3571" s="7" t="s">
        <v>98</v>
      </c>
      <c r="J3571" s="6" t="s">
        <v>553</v>
      </c>
      <c r="K3571" s="1">
        <v>5000</v>
      </c>
      <c r="L3571" s="1">
        <v>5000</v>
      </c>
      <c r="M3571" s="1">
        <v>5000</v>
      </c>
      <c r="N3571" s="2">
        <v>3.6097999999999999</v>
      </c>
      <c r="O3571" s="2">
        <v>3.6097999999999999</v>
      </c>
      <c r="P3571" s="16">
        <v>3.33928088</v>
      </c>
    </row>
    <row r="3572" spans="1:16" x14ac:dyDescent="0.35">
      <c r="A3572" s="23" t="str">
        <f t="shared" si="112"/>
        <v>09</v>
      </c>
      <c r="B3572" s="23">
        <f t="shared" si="113"/>
        <v>1020991</v>
      </c>
      <c r="C3572" s="6" t="s">
        <v>1433</v>
      </c>
      <c r="D3572" s="7" t="s">
        <v>1095</v>
      </c>
      <c r="E3572" s="7" t="s">
        <v>16</v>
      </c>
      <c r="F3572" s="7" t="s">
        <v>1076</v>
      </c>
      <c r="G3572" s="7" t="s">
        <v>1004</v>
      </c>
      <c r="H3572" s="7" t="s">
        <v>99</v>
      </c>
      <c r="I3572" s="7" t="s">
        <v>100</v>
      </c>
      <c r="J3572" s="6" t="s">
        <v>553</v>
      </c>
      <c r="K3572" s="1">
        <v>8000</v>
      </c>
      <c r="L3572" s="1">
        <v>8000</v>
      </c>
      <c r="M3572" s="1">
        <v>8000</v>
      </c>
      <c r="N3572" s="2">
        <v>3.60975</v>
      </c>
      <c r="O3572" s="2">
        <v>3.60975</v>
      </c>
      <c r="P3572" s="16">
        <v>3.3515617875000001</v>
      </c>
    </row>
    <row r="3573" spans="1:16" x14ac:dyDescent="0.35">
      <c r="A3573" s="23" t="str">
        <f t="shared" si="112"/>
        <v>09</v>
      </c>
      <c r="B3573" s="23">
        <f t="shared" si="113"/>
        <v>1022987</v>
      </c>
      <c r="C3573" s="6" t="s">
        <v>1433</v>
      </c>
      <c r="D3573" s="7" t="s">
        <v>1095</v>
      </c>
      <c r="E3573" s="7" t="s">
        <v>16</v>
      </c>
      <c r="F3573" s="7" t="s">
        <v>1079</v>
      </c>
      <c r="G3573" s="7" t="s">
        <v>1007</v>
      </c>
      <c r="H3573" s="7" t="s">
        <v>546</v>
      </c>
      <c r="I3573" s="7" t="s">
        <v>547</v>
      </c>
      <c r="J3573" s="6" t="s">
        <v>553</v>
      </c>
      <c r="K3573" s="1">
        <v>24000</v>
      </c>
      <c r="L3573" s="1">
        <v>24000</v>
      </c>
      <c r="M3573" s="1">
        <v>48000</v>
      </c>
      <c r="N3573" s="2">
        <v>1.8890416666666701</v>
      </c>
      <c r="O3573" s="2">
        <v>1.8890416666666701</v>
      </c>
      <c r="P3573" s="16">
        <v>1.5354287020833299</v>
      </c>
    </row>
    <row r="3574" spans="1:16" x14ac:dyDescent="0.35">
      <c r="A3574" s="23" t="str">
        <f t="shared" si="112"/>
        <v>09</v>
      </c>
      <c r="B3574" s="23">
        <f t="shared" si="113"/>
        <v>1020774</v>
      </c>
      <c r="C3574" s="6" t="s">
        <v>1433</v>
      </c>
      <c r="D3574" s="7" t="s">
        <v>1095</v>
      </c>
      <c r="E3574" s="7" t="s">
        <v>16</v>
      </c>
      <c r="F3574" s="7" t="s">
        <v>1083</v>
      </c>
      <c r="G3574" s="7" t="s">
        <v>1015</v>
      </c>
      <c r="H3574" s="7" t="s">
        <v>65</v>
      </c>
      <c r="I3574" s="7" t="s">
        <v>66</v>
      </c>
      <c r="J3574" s="6" t="s">
        <v>553</v>
      </c>
      <c r="K3574" s="1">
        <v>9000</v>
      </c>
      <c r="L3574" s="1">
        <v>9000</v>
      </c>
      <c r="M3574" s="1">
        <v>9000</v>
      </c>
      <c r="N3574" s="2">
        <v>6.0038888888888904</v>
      </c>
      <c r="O3574" s="2">
        <v>6.0038888888888904</v>
      </c>
      <c r="P3574" s="16">
        <v>5.5871753888888902</v>
      </c>
    </row>
    <row r="3575" spans="1:16" x14ac:dyDescent="0.35">
      <c r="A3575" s="23" t="str">
        <f t="shared" si="112"/>
        <v>09</v>
      </c>
      <c r="B3575" s="23">
        <f t="shared" si="113"/>
        <v>1020810</v>
      </c>
      <c r="C3575" s="6" t="s">
        <v>1433</v>
      </c>
      <c r="D3575" s="7" t="s">
        <v>1095</v>
      </c>
      <c r="E3575" s="7" t="s">
        <v>16</v>
      </c>
      <c r="F3575" s="7" t="s">
        <v>1069</v>
      </c>
      <c r="G3575" s="7" t="s">
        <v>1016</v>
      </c>
      <c r="H3575" s="7" t="s">
        <v>69</v>
      </c>
      <c r="I3575" s="7" t="s">
        <v>70</v>
      </c>
      <c r="J3575" s="6" t="s">
        <v>553</v>
      </c>
      <c r="K3575" s="1">
        <v>2000</v>
      </c>
      <c r="L3575" s="1">
        <v>2000</v>
      </c>
      <c r="M3575" s="1">
        <v>2000</v>
      </c>
      <c r="N3575" s="2">
        <v>4.1334999999999997</v>
      </c>
      <c r="O3575" s="2">
        <v>4.1334999999999997</v>
      </c>
      <c r="P3575" s="16">
        <v>3.84463365</v>
      </c>
    </row>
    <row r="3576" spans="1:16" x14ac:dyDescent="0.35">
      <c r="A3576" s="23" t="str">
        <f t="shared" si="112"/>
        <v>09</v>
      </c>
      <c r="B3576" s="23">
        <f t="shared" si="113"/>
        <v>1021136</v>
      </c>
      <c r="C3576" s="6" t="s">
        <v>1433</v>
      </c>
      <c r="D3576" s="7" t="s">
        <v>1095</v>
      </c>
      <c r="E3576" s="7" t="s">
        <v>16</v>
      </c>
      <c r="F3576" s="7" t="s">
        <v>1069</v>
      </c>
      <c r="G3576" s="7" t="s">
        <v>1026</v>
      </c>
      <c r="H3576" s="7" t="s">
        <v>125</v>
      </c>
      <c r="I3576" s="7" t="s">
        <v>126</v>
      </c>
      <c r="J3576" s="6" t="s">
        <v>553</v>
      </c>
      <c r="K3576" s="1">
        <v>13090</v>
      </c>
      <c r="L3576" s="1">
        <v>13090</v>
      </c>
      <c r="M3576" s="1">
        <v>2000</v>
      </c>
      <c r="N3576" s="2">
        <v>2.7867838044308599</v>
      </c>
      <c r="O3576" s="2">
        <v>2.7867838044308599</v>
      </c>
      <c r="P3576" s="16">
        <v>2.5736290500000001</v>
      </c>
    </row>
    <row r="3577" spans="1:16" x14ac:dyDescent="0.35">
      <c r="A3577" s="23" t="str">
        <f t="shared" si="112"/>
        <v>09</v>
      </c>
      <c r="B3577" s="23">
        <f t="shared" si="113"/>
        <v>1011042</v>
      </c>
      <c r="C3577" s="6" t="s">
        <v>1433</v>
      </c>
      <c r="D3577" s="7" t="s">
        <v>1096</v>
      </c>
      <c r="E3577" s="7" t="s">
        <v>662</v>
      </c>
      <c r="F3577" s="7" t="s">
        <v>1067</v>
      </c>
      <c r="G3577" s="7" t="s">
        <v>983</v>
      </c>
      <c r="H3577" s="7" t="s">
        <v>671</v>
      </c>
      <c r="I3577" s="7" t="s">
        <v>672</v>
      </c>
      <c r="J3577" s="6" t="s">
        <v>658</v>
      </c>
      <c r="K3577" s="1">
        <v>10730</v>
      </c>
      <c r="L3577" s="1">
        <v>24000</v>
      </c>
      <c r="M3577" s="1"/>
      <c r="N3577" s="2">
        <v>0</v>
      </c>
      <c r="O3577" s="2">
        <v>0</v>
      </c>
      <c r="P3577" s="16"/>
    </row>
    <row r="3578" spans="1:16" x14ac:dyDescent="0.35">
      <c r="A3578" s="23" t="str">
        <f t="shared" si="112"/>
        <v>09</v>
      </c>
      <c r="B3578" s="23">
        <f t="shared" si="113"/>
        <v>1012161</v>
      </c>
      <c r="C3578" s="6" t="s">
        <v>1433</v>
      </c>
      <c r="D3578" s="7" t="s">
        <v>1096</v>
      </c>
      <c r="E3578" s="7" t="s">
        <v>8</v>
      </c>
      <c r="F3578" s="7" t="s">
        <v>1068</v>
      </c>
      <c r="G3578" s="7" t="s">
        <v>992</v>
      </c>
      <c r="H3578" s="7" t="s">
        <v>748</v>
      </c>
      <c r="I3578" s="7" t="s">
        <v>749</v>
      </c>
      <c r="J3578" s="6" t="s">
        <v>658</v>
      </c>
      <c r="K3578" s="1">
        <v>102593</v>
      </c>
      <c r="L3578" s="1">
        <v>124593</v>
      </c>
      <c r="M3578" s="1">
        <v>124286.224</v>
      </c>
      <c r="N3578" s="2">
        <v>5.1804314134492602</v>
      </c>
      <c r="O3578" s="2">
        <v>5.1804354979814304</v>
      </c>
      <c r="P3578" s="16">
        <v>5.0461504687760099</v>
      </c>
    </row>
    <row r="3579" spans="1:16" x14ac:dyDescent="0.35">
      <c r="A3579" s="23" t="str">
        <f t="shared" si="112"/>
        <v>09</v>
      </c>
      <c r="B3579" s="23">
        <f t="shared" si="113"/>
        <v>1012164</v>
      </c>
      <c r="C3579" s="6" t="s">
        <v>1433</v>
      </c>
      <c r="D3579" s="7" t="s">
        <v>1096</v>
      </c>
      <c r="E3579" s="7" t="s">
        <v>8</v>
      </c>
      <c r="F3579" s="7" t="s">
        <v>1068</v>
      </c>
      <c r="G3579" s="7" t="s">
        <v>992</v>
      </c>
      <c r="H3579" s="7" t="s">
        <v>752</v>
      </c>
      <c r="I3579" s="7" t="s">
        <v>753</v>
      </c>
      <c r="J3579" s="6" t="s">
        <v>658</v>
      </c>
      <c r="K3579" s="1">
        <v>96244</v>
      </c>
      <c r="L3579" s="1">
        <v>96244</v>
      </c>
      <c r="M3579" s="1">
        <v>96163.199999999997</v>
      </c>
      <c r="N3579" s="2">
        <v>4.9179896928639701</v>
      </c>
      <c r="O3579" s="2">
        <v>4.9179896928639701</v>
      </c>
      <c r="P3579" s="16">
        <v>5.17395533738478</v>
      </c>
    </row>
    <row r="3580" spans="1:16" x14ac:dyDescent="0.35">
      <c r="A3580" s="23" t="str">
        <f t="shared" si="112"/>
        <v>09</v>
      </c>
      <c r="B3580" s="23">
        <f t="shared" si="113"/>
        <v>1012148</v>
      </c>
      <c r="C3580" s="6" t="s">
        <v>1433</v>
      </c>
      <c r="D3580" s="7" t="s">
        <v>1096</v>
      </c>
      <c r="E3580" s="7" t="s">
        <v>8</v>
      </c>
      <c r="F3580" s="7" t="s">
        <v>1068</v>
      </c>
      <c r="G3580" s="7" t="s">
        <v>984</v>
      </c>
      <c r="H3580" s="7" t="s">
        <v>738</v>
      </c>
      <c r="I3580" s="7" t="s">
        <v>739</v>
      </c>
      <c r="J3580" s="6" t="s">
        <v>658</v>
      </c>
      <c r="K3580" s="1">
        <v>100906</v>
      </c>
      <c r="L3580" s="1">
        <v>116906</v>
      </c>
      <c r="M3580" s="1">
        <v>116364.955</v>
      </c>
      <c r="N3580" s="2">
        <v>2.94001347789031</v>
      </c>
      <c r="O3580" s="2">
        <v>2.94001163327802</v>
      </c>
      <c r="P3580" s="16">
        <v>2.8410787973062899</v>
      </c>
    </row>
    <row r="3581" spans="1:16" x14ac:dyDescent="0.35">
      <c r="A3581" s="23" t="str">
        <f t="shared" si="112"/>
        <v>09</v>
      </c>
      <c r="B3581" s="23">
        <f t="shared" si="113"/>
        <v>1012159</v>
      </c>
      <c r="C3581" s="6" t="s">
        <v>1433</v>
      </c>
      <c r="D3581" s="7" t="s">
        <v>1096</v>
      </c>
      <c r="E3581" s="7" t="s">
        <v>8</v>
      </c>
      <c r="F3581" s="7" t="s">
        <v>1068</v>
      </c>
      <c r="G3581" s="7" t="s">
        <v>984</v>
      </c>
      <c r="H3581" s="7" t="s">
        <v>744</v>
      </c>
      <c r="I3581" s="7" t="s">
        <v>745</v>
      </c>
      <c r="J3581" s="6" t="s">
        <v>658</v>
      </c>
      <c r="K3581" s="1">
        <v>119151</v>
      </c>
      <c r="L3581" s="1">
        <v>119151</v>
      </c>
      <c r="M3581" s="1">
        <v>117935.648</v>
      </c>
      <c r="N3581" s="2">
        <v>2.8499970625508801</v>
      </c>
      <c r="O3581" s="2">
        <v>3.1699943768831198</v>
      </c>
      <c r="P3581" s="16">
        <v>2.3877361652347902</v>
      </c>
    </row>
    <row r="3582" spans="1:16" x14ac:dyDescent="0.35">
      <c r="A3582" s="23" t="str">
        <f t="shared" si="112"/>
        <v>09</v>
      </c>
      <c r="B3582" s="23">
        <f t="shared" si="113"/>
        <v>1012165</v>
      </c>
      <c r="C3582" s="6" t="s">
        <v>1433</v>
      </c>
      <c r="D3582" s="7" t="s">
        <v>1096</v>
      </c>
      <c r="E3582" s="7" t="s">
        <v>8</v>
      </c>
      <c r="F3582" s="7" t="s">
        <v>1068</v>
      </c>
      <c r="G3582" s="7" t="s">
        <v>984</v>
      </c>
      <c r="H3582" s="7" t="s">
        <v>754</v>
      </c>
      <c r="I3582" s="7" t="s">
        <v>755</v>
      </c>
      <c r="J3582" s="6" t="s">
        <v>658</v>
      </c>
      <c r="K3582" s="1">
        <v>108042</v>
      </c>
      <c r="L3582" s="1">
        <v>146966</v>
      </c>
      <c r="M3582" s="1">
        <v>146966.39999999999</v>
      </c>
      <c r="N3582" s="2">
        <v>2.693397012273</v>
      </c>
      <c r="O3582" s="2">
        <v>3.1699916987602599</v>
      </c>
      <c r="P3582" s="16">
        <v>2.60598203058658</v>
      </c>
    </row>
    <row r="3583" spans="1:16" x14ac:dyDescent="0.35">
      <c r="A3583" s="23" t="str">
        <f t="shared" si="112"/>
        <v>09</v>
      </c>
      <c r="B3583" s="23">
        <f t="shared" si="113"/>
        <v>1012483</v>
      </c>
      <c r="C3583" s="6" t="s">
        <v>1433</v>
      </c>
      <c r="D3583" s="7" t="s">
        <v>1096</v>
      </c>
      <c r="E3583" s="7" t="s">
        <v>8</v>
      </c>
      <c r="F3583" s="7" t="s">
        <v>1068</v>
      </c>
      <c r="G3583" s="7" t="s">
        <v>984</v>
      </c>
      <c r="H3583" s="7" t="s">
        <v>792</v>
      </c>
      <c r="I3583" s="7" t="s">
        <v>793</v>
      </c>
      <c r="J3583" s="6" t="s">
        <v>658</v>
      </c>
      <c r="K3583" s="1">
        <v>275132</v>
      </c>
      <c r="L3583" s="1">
        <v>275132</v>
      </c>
      <c r="M3583" s="1">
        <v>279462.60700000002</v>
      </c>
      <c r="N3583" s="2">
        <v>2.2075331113792598</v>
      </c>
      <c r="O3583" s="2">
        <v>2.2075331113792598</v>
      </c>
      <c r="P3583" s="16">
        <v>2.3108677981380201</v>
      </c>
    </row>
    <row r="3584" spans="1:16" x14ac:dyDescent="0.35">
      <c r="A3584" s="23" t="str">
        <f t="shared" si="112"/>
        <v>09</v>
      </c>
      <c r="B3584" s="23">
        <f t="shared" si="113"/>
        <v>1030239</v>
      </c>
      <c r="C3584" s="6" t="s">
        <v>1433</v>
      </c>
      <c r="D3584" s="7" t="s">
        <v>1096</v>
      </c>
      <c r="E3584" s="7" t="s">
        <v>8</v>
      </c>
      <c r="F3584" s="7" t="s">
        <v>1068</v>
      </c>
      <c r="G3584" s="7" t="s">
        <v>1051</v>
      </c>
      <c r="H3584" s="7" t="s">
        <v>860</v>
      </c>
      <c r="I3584" s="7" t="s">
        <v>861</v>
      </c>
      <c r="J3584" s="6" t="s">
        <v>659</v>
      </c>
      <c r="K3584" s="1">
        <v>24000</v>
      </c>
      <c r="L3584" s="1">
        <v>24000</v>
      </c>
      <c r="M3584" s="1">
        <v>23995.017</v>
      </c>
      <c r="N3584" s="2">
        <v>1.7319166666666701</v>
      </c>
      <c r="O3584" s="2">
        <v>1.7319166666666701</v>
      </c>
      <c r="P3584" s="16">
        <v>1.87393074153688</v>
      </c>
    </row>
    <row r="3585" spans="1:16" x14ac:dyDescent="0.35">
      <c r="A3585" s="23" t="str">
        <f t="shared" si="112"/>
        <v>09</v>
      </c>
      <c r="B3585" s="23">
        <f t="shared" si="113"/>
        <v>1020828</v>
      </c>
      <c r="C3585" s="6" t="s">
        <v>1433</v>
      </c>
      <c r="D3585" s="7" t="s">
        <v>1096</v>
      </c>
      <c r="E3585" s="7" t="s">
        <v>8</v>
      </c>
      <c r="F3585" s="7" t="s">
        <v>1074</v>
      </c>
      <c r="G3585" s="7" t="s">
        <v>1018</v>
      </c>
      <c r="H3585" s="7" t="s">
        <v>73</v>
      </c>
      <c r="I3585" s="7" t="s">
        <v>74</v>
      </c>
      <c r="J3585" s="6" t="s">
        <v>553</v>
      </c>
      <c r="K3585" s="1">
        <v>46043</v>
      </c>
      <c r="L3585" s="1">
        <v>46043</v>
      </c>
      <c r="M3585" s="1"/>
      <c r="N3585" s="2">
        <v>7.4415437742979398</v>
      </c>
      <c r="O3585" s="2">
        <v>7.4415437742979398</v>
      </c>
      <c r="P3585" s="16"/>
    </row>
    <row r="3586" spans="1:16" x14ac:dyDescent="0.35">
      <c r="A3586" s="23" t="str">
        <f t="shared" si="112"/>
        <v>09</v>
      </c>
      <c r="B3586" s="23">
        <f t="shared" si="113"/>
        <v>1022883</v>
      </c>
      <c r="C3586" s="6" t="s">
        <v>1433</v>
      </c>
      <c r="D3586" s="7" t="s">
        <v>1096</v>
      </c>
      <c r="E3586" s="7" t="s">
        <v>8</v>
      </c>
      <c r="F3586" s="7" t="s">
        <v>1074</v>
      </c>
      <c r="G3586" s="7" t="s">
        <v>1018</v>
      </c>
      <c r="H3586" s="7" t="s">
        <v>369</v>
      </c>
      <c r="I3586" s="7" t="s">
        <v>370</v>
      </c>
      <c r="J3586" s="6" t="s">
        <v>553</v>
      </c>
      <c r="K3586" s="1">
        <v>47628</v>
      </c>
      <c r="L3586" s="1">
        <v>24041</v>
      </c>
      <c r="M3586" s="1">
        <v>9727.8379999999997</v>
      </c>
      <c r="N3586" s="2">
        <v>7.3026371042244103</v>
      </c>
      <c r="O3586" s="2">
        <v>7.6455222328522101</v>
      </c>
      <c r="P3586" s="16">
        <v>3.6541086724511702</v>
      </c>
    </row>
    <row r="3587" spans="1:16" x14ac:dyDescent="0.35">
      <c r="A3587" s="23" t="str">
        <f t="shared" si="112"/>
        <v>09</v>
      </c>
      <c r="B3587" s="23">
        <f t="shared" si="113"/>
        <v>1100573</v>
      </c>
      <c r="C3587" s="6" t="s">
        <v>1433</v>
      </c>
      <c r="D3587" s="7" t="s">
        <v>1096</v>
      </c>
      <c r="E3587" s="7" t="s">
        <v>8</v>
      </c>
      <c r="F3587" s="7" t="s">
        <v>1238</v>
      </c>
      <c r="G3587" s="7" t="s">
        <v>1217</v>
      </c>
      <c r="H3587" s="7" t="s">
        <v>1219</v>
      </c>
      <c r="I3587" s="7" t="s">
        <v>1220</v>
      </c>
      <c r="J3587" s="6" t="s">
        <v>1216</v>
      </c>
      <c r="K3587" s="1"/>
      <c r="L3587" s="1"/>
      <c r="M3587" s="1">
        <v>8572.89</v>
      </c>
      <c r="N3587" s="2"/>
      <c r="O3587" s="2"/>
      <c r="P3587" s="16">
        <v>3.1177260410433401</v>
      </c>
    </row>
    <row r="3588" spans="1:16" x14ac:dyDescent="0.35">
      <c r="A3588" s="23" t="str">
        <f t="shared" si="112"/>
        <v>09</v>
      </c>
      <c r="B3588" s="23">
        <f t="shared" si="113"/>
        <v>1100602</v>
      </c>
      <c r="C3588" s="6" t="s">
        <v>1433</v>
      </c>
      <c r="D3588" s="7" t="s">
        <v>1096</v>
      </c>
      <c r="E3588" s="7" t="s">
        <v>8</v>
      </c>
      <c r="F3588" s="7" t="s">
        <v>1238</v>
      </c>
      <c r="G3588" s="7" t="s">
        <v>1217</v>
      </c>
      <c r="H3588" s="7" t="s">
        <v>1231</v>
      </c>
      <c r="I3588" s="7" t="s">
        <v>1232</v>
      </c>
      <c r="J3588" s="6" t="s">
        <v>1216</v>
      </c>
      <c r="K3588" s="1"/>
      <c r="L3588" s="1"/>
      <c r="M3588" s="1">
        <v>20024.878000000001</v>
      </c>
      <c r="N3588" s="2"/>
      <c r="O3588" s="2"/>
      <c r="P3588" s="16">
        <v>5.4179712855179396</v>
      </c>
    </row>
    <row r="3589" spans="1:16" x14ac:dyDescent="0.35">
      <c r="A3589" s="23" t="str">
        <f t="shared" ref="A3589:A3652" si="114">MID(C3589,1,2)</f>
        <v>09</v>
      </c>
      <c r="B3589" s="23">
        <f t="shared" ref="B3589:B3652" si="115">+H3589*1</f>
        <v>1100570</v>
      </c>
      <c r="C3589" s="6" t="s">
        <v>1433</v>
      </c>
      <c r="D3589" s="7" t="s">
        <v>1096</v>
      </c>
      <c r="E3589" s="7" t="s">
        <v>8</v>
      </c>
      <c r="F3589" s="7" t="s">
        <v>1238</v>
      </c>
      <c r="G3589" s="7" t="s">
        <v>1218</v>
      </c>
      <c r="H3589" s="7" t="s">
        <v>1221</v>
      </c>
      <c r="I3589" s="7" t="s">
        <v>1222</v>
      </c>
      <c r="J3589" s="6" t="s">
        <v>1216</v>
      </c>
      <c r="K3589" s="1"/>
      <c r="L3589" s="1"/>
      <c r="M3589" s="1">
        <v>9797.5879999999997</v>
      </c>
      <c r="N3589" s="2"/>
      <c r="O3589" s="2"/>
      <c r="P3589" s="16">
        <v>3.0604706178704402</v>
      </c>
    </row>
    <row r="3590" spans="1:16" x14ac:dyDescent="0.35">
      <c r="A3590" s="23" t="str">
        <f t="shared" si="114"/>
        <v>09</v>
      </c>
      <c r="B3590" s="23">
        <f t="shared" si="115"/>
        <v>1100572</v>
      </c>
      <c r="C3590" s="6" t="s">
        <v>1433</v>
      </c>
      <c r="D3590" s="7" t="s">
        <v>1096</v>
      </c>
      <c r="E3590" s="7" t="s">
        <v>8</v>
      </c>
      <c r="F3590" s="7" t="s">
        <v>1238</v>
      </c>
      <c r="G3590" s="7" t="s">
        <v>1218</v>
      </c>
      <c r="H3590" s="7" t="s">
        <v>1223</v>
      </c>
      <c r="I3590" s="7" t="s">
        <v>1224</v>
      </c>
      <c r="J3590" s="6" t="s">
        <v>1216</v>
      </c>
      <c r="K3590" s="1"/>
      <c r="L3590" s="1"/>
      <c r="M3590" s="1">
        <v>14696.38</v>
      </c>
      <c r="N3590" s="2"/>
      <c r="O3590" s="2"/>
      <c r="P3590" s="16">
        <v>3.0604710683855498</v>
      </c>
    </row>
    <row r="3591" spans="1:16" x14ac:dyDescent="0.35">
      <c r="A3591" s="23" t="str">
        <f t="shared" si="114"/>
        <v>09</v>
      </c>
      <c r="B3591" s="23">
        <f t="shared" si="115"/>
        <v>1100574</v>
      </c>
      <c r="C3591" s="6" t="s">
        <v>1433</v>
      </c>
      <c r="D3591" s="7" t="s">
        <v>1096</v>
      </c>
      <c r="E3591" s="7" t="s">
        <v>8</v>
      </c>
      <c r="F3591" s="7" t="s">
        <v>1238</v>
      </c>
      <c r="G3591" s="7" t="s">
        <v>1218</v>
      </c>
      <c r="H3591" s="7" t="s">
        <v>1225</v>
      </c>
      <c r="I3591" s="7" t="s">
        <v>1226</v>
      </c>
      <c r="J3591" s="6" t="s">
        <v>1216</v>
      </c>
      <c r="K3591" s="1"/>
      <c r="L3591" s="1"/>
      <c r="M3591" s="1">
        <v>21983.040000000001</v>
      </c>
      <c r="N3591" s="2"/>
      <c r="O3591" s="2"/>
      <c r="P3591" s="16">
        <v>3.0604709721676402</v>
      </c>
    </row>
    <row r="3592" spans="1:16" x14ac:dyDescent="0.35">
      <c r="A3592" s="23" t="str">
        <f t="shared" si="114"/>
        <v>09</v>
      </c>
      <c r="B3592" s="23">
        <f t="shared" si="115"/>
        <v>1012147</v>
      </c>
      <c r="C3592" s="6" t="s">
        <v>1433</v>
      </c>
      <c r="D3592" s="7" t="s">
        <v>1096</v>
      </c>
      <c r="E3592" s="7" t="s">
        <v>8</v>
      </c>
      <c r="F3592" s="7" t="s">
        <v>985</v>
      </c>
      <c r="G3592" s="7" t="s">
        <v>985</v>
      </c>
      <c r="H3592" s="7" t="s">
        <v>736</v>
      </c>
      <c r="I3592" s="7" t="s">
        <v>737</v>
      </c>
      <c r="J3592" s="6" t="s">
        <v>658</v>
      </c>
      <c r="K3592" s="1">
        <v>170511</v>
      </c>
      <c r="L3592" s="1">
        <v>99835</v>
      </c>
      <c r="M3592" s="1">
        <v>105162.317</v>
      </c>
      <c r="N3592" s="2">
        <v>5.7267742257097796</v>
      </c>
      <c r="O3592" s="2">
        <v>5.7267791856563299</v>
      </c>
      <c r="P3592" s="16">
        <v>5.6376908431943402</v>
      </c>
    </row>
    <row r="3593" spans="1:16" x14ac:dyDescent="0.35">
      <c r="A3593" s="23" t="str">
        <f t="shared" si="114"/>
        <v>09</v>
      </c>
      <c r="B3593" s="23">
        <f t="shared" si="115"/>
        <v>1012158</v>
      </c>
      <c r="C3593" s="6" t="s">
        <v>1433</v>
      </c>
      <c r="D3593" s="7" t="s">
        <v>1096</v>
      </c>
      <c r="E3593" s="7" t="s">
        <v>8</v>
      </c>
      <c r="F3593" s="7" t="s">
        <v>985</v>
      </c>
      <c r="G3593" s="7" t="s">
        <v>985</v>
      </c>
      <c r="H3593" s="7" t="s">
        <v>742</v>
      </c>
      <c r="I3593" s="7" t="s">
        <v>743</v>
      </c>
      <c r="J3593" s="6" t="s">
        <v>658</v>
      </c>
      <c r="K3593" s="1">
        <v>89616</v>
      </c>
      <c r="L3593" s="1">
        <v>160292</v>
      </c>
      <c r="M3593" s="1">
        <v>159666.20800000001</v>
      </c>
      <c r="N3593" s="2">
        <v>5.5691952329941099</v>
      </c>
      <c r="O3593" s="2">
        <v>5.5691987123499596</v>
      </c>
      <c r="P3593" s="16">
        <v>5.4767442363258203</v>
      </c>
    </row>
    <row r="3594" spans="1:16" x14ac:dyDescent="0.35">
      <c r="A3594" s="23" t="str">
        <f t="shared" si="114"/>
        <v>09</v>
      </c>
      <c r="B3594" s="23">
        <f t="shared" si="115"/>
        <v>1012163</v>
      </c>
      <c r="C3594" s="6" t="s">
        <v>1433</v>
      </c>
      <c r="D3594" s="7" t="s">
        <v>1096</v>
      </c>
      <c r="E3594" s="7" t="s">
        <v>8</v>
      </c>
      <c r="F3594" s="7" t="s">
        <v>985</v>
      </c>
      <c r="G3594" s="7" t="s">
        <v>985</v>
      </c>
      <c r="H3594" s="7" t="s">
        <v>750</v>
      </c>
      <c r="I3594" s="7" t="s">
        <v>751</v>
      </c>
      <c r="J3594" s="6" t="s">
        <v>658</v>
      </c>
      <c r="K3594" s="1">
        <v>242808</v>
      </c>
      <c r="L3594" s="1">
        <v>242808</v>
      </c>
      <c r="M3594" s="1">
        <v>242675.56</v>
      </c>
      <c r="N3594" s="2">
        <v>5.2276078218180597</v>
      </c>
      <c r="O3594" s="2">
        <v>5.2276078218180597</v>
      </c>
      <c r="P3594" s="16">
        <v>5.32327083740942</v>
      </c>
    </row>
    <row r="3595" spans="1:16" x14ac:dyDescent="0.35">
      <c r="A3595" s="23" t="str">
        <f t="shared" si="114"/>
        <v>09</v>
      </c>
      <c r="B3595" s="23">
        <f t="shared" si="115"/>
        <v>1012400</v>
      </c>
      <c r="C3595" s="6" t="s">
        <v>1433</v>
      </c>
      <c r="D3595" s="7" t="s">
        <v>1096</v>
      </c>
      <c r="E3595" s="7" t="s">
        <v>8</v>
      </c>
      <c r="F3595" s="7" t="s">
        <v>985</v>
      </c>
      <c r="G3595" s="7" t="s">
        <v>985</v>
      </c>
      <c r="H3595" s="7" t="s">
        <v>778</v>
      </c>
      <c r="I3595" s="7" t="s">
        <v>779</v>
      </c>
      <c r="J3595" s="6" t="s">
        <v>658</v>
      </c>
      <c r="K3595" s="1"/>
      <c r="L3595" s="1"/>
      <c r="M3595" s="1">
        <v>252</v>
      </c>
      <c r="N3595" s="2"/>
      <c r="O3595" s="2"/>
      <c r="P3595" s="16">
        <v>5.5997424603174597</v>
      </c>
    </row>
    <row r="3596" spans="1:16" x14ac:dyDescent="0.35">
      <c r="A3596" s="23" t="str">
        <f t="shared" si="114"/>
        <v>09</v>
      </c>
      <c r="B3596" s="23">
        <f t="shared" si="115"/>
        <v>1012518</v>
      </c>
      <c r="C3596" s="6" t="s">
        <v>1433</v>
      </c>
      <c r="D3596" s="7" t="s">
        <v>1096</v>
      </c>
      <c r="E3596" s="7" t="s">
        <v>8</v>
      </c>
      <c r="F3596" s="7" t="s">
        <v>985</v>
      </c>
      <c r="G3596" s="7" t="s">
        <v>985</v>
      </c>
      <c r="H3596" s="7" t="s">
        <v>801</v>
      </c>
      <c r="I3596" s="7" t="s">
        <v>802</v>
      </c>
      <c r="J3596" s="6" t="s">
        <v>658</v>
      </c>
      <c r="K3596" s="1">
        <v>147668</v>
      </c>
      <c r="L3596" s="1">
        <v>147668</v>
      </c>
      <c r="M3596" s="1">
        <v>145149.44</v>
      </c>
      <c r="N3596" s="2">
        <v>5.2983855676246696</v>
      </c>
      <c r="O3596" s="2">
        <v>5.2983855676246696</v>
      </c>
      <c r="P3596" s="16">
        <v>5.3015023103086003</v>
      </c>
    </row>
    <row r="3597" spans="1:16" x14ac:dyDescent="0.35">
      <c r="A3597" s="23" t="str">
        <f t="shared" si="114"/>
        <v>09</v>
      </c>
      <c r="B3597" s="23">
        <f t="shared" si="115"/>
        <v>1021398</v>
      </c>
      <c r="C3597" s="6" t="s">
        <v>1433</v>
      </c>
      <c r="D3597" s="7" t="s">
        <v>1096</v>
      </c>
      <c r="E3597" s="7" t="s">
        <v>8</v>
      </c>
      <c r="F3597" s="7" t="s">
        <v>985</v>
      </c>
      <c r="G3597" s="7" t="s">
        <v>1012</v>
      </c>
      <c r="H3597" s="7" t="s">
        <v>460</v>
      </c>
      <c r="I3597" s="7" t="s">
        <v>78</v>
      </c>
      <c r="J3597" s="6" t="s">
        <v>553</v>
      </c>
      <c r="K3597" s="1">
        <v>1554</v>
      </c>
      <c r="L3597" s="1">
        <v>1554</v>
      </c>
      <c r="M3597" s="1">
        <v>1555</v>
      </c>
      <c r="N3597" s="2">
        <v>3.37709137709138</v>
      </c>
      <c r="O3597" s="2">
        <v>3.37709137709138</v>
      </c>
      <c r="P3597" s="16">
        <v>3.5273990996784601</v>
      </c>
    </row>
    <row r="3598" spans="1:16" x14ac:dyDescent="0.35">
      <c r="A3598" s="23" t="str">
        <f t="shared" si="114"/>
        <v>09</v>
      </c>
      <c r="B3598" s="23">
        <f t="shared" si="115"/>
        <v>1020822</v>
      </c>
      <c r="C3598" s="6" t="s">
        <v>1433</v>
      </c>
      <c r="D3598" s="7" t="s">
        <v>1096</v>
      </c>
      <c r="E3598" s="7" t="s">
        <v>8</v>
      </c>
      <c r="F3598" s="7" t="s">
        <v>1084</v>
      </c>
      <c r="G3598" s="7" t="s">
        <v>1017</v>
      </c>
      <c r="H3598" s="7" t="s">
        <v>71</v>
      </c>
      <c r="I3598" s="7" t="s">
        <v>72</v>
      </c>
      <c r="J3598" s="6" t="s">
        <v>553</v>
      </c>
      <c r="K3598" s="1">
        <v>10242</v>
      </c>
      <c r="L3598" s="1">
        <v>10242</v>
      </c>
      <c r="M3598" s="1">
        <v>10260</v>
      </c>
      <c r="N3598" s="2">
        <v>2.1400117164616299</v>
      </c>
      <c r="O3598" s="2">
        <v>2.1400117164616299</v>
      </c>
      <c r="P3598" s="16">
        <v>2.4691793957115</v>
      </c>
    </row>
    <row r="3599" spans="1:16" x14ac:dyDescent="0.35">
      <c r="A3599" s="23" t="str">
        <f t="shared" si="114"/>
        <v>09</v>
      </c>
      <c r="B3599" s="23">
        <f t="shared" si="115"/>
        <v>1020878</v>
      </c>
      <c r="C3599" s="6" t="s">
        <v>1433</v>
      </c>
      <c r="D3599" s="7" t="s">
        <v>1096</v>
      </c>
      <c r="E3599" s="7" t="s">
        <v>8</v>
      </c>
      <c r="F3599" s="7" t="s">
        <v>1084</v>
      </c>
      <c r="G3599" s="7" t="s">
        <v>1017</v>
      </c>
      <c r="H3599" s="7" t="s">
        <v>472</v>
      </c>
      <c r="I3599" s="7" t="s">
        <v>473</v>
      </c>
      <c r="J3599" s="6" t="s">
        <v>553</v>
      </c>
      <c r="K3599" s="1">
        <v>0</v>
      </c>
      <c r="L3599" s="1">
        <v>0</v>
      </c>
      <c r="M3599" s="1">
        <v>24001.9</v>
      </c>
      <c r="N3599" s="2">
        <v>0</v>
      </c>
      <c r="O3599" s="2">
        <v>0</v>
      </c>
      <c r="P3599" s="16">
        <v>1.8518845174756999</v>
      </c>
    </row>
    <row r="3600" spans="1:16" x14ac:dyDescent="0.35">
      <c r="A3600" s="23" t="str">
        <f t="shared" si="114"/>
        <v>09</v>
      </c>
      <c r="B3600" s="23">
        <f t="shared" si="115"/>
        <v>1012532</v>
      </c>
      <c r="C3600" s="6" t="s">
        <v>1433</v>
      </c>
      <c r="D3600" s="7" t="s">
        <v>1096</v>
      </c>
      <c r="E3600" s="7" t="s">
        <v>8</v>
      </c>
      <c r="F3600" s="7" t="s">
        <v>1065</v>
      </c>
      <c r="G3600" s="7" t="s">
        <v>981</v>
      </c>
      <c r="H3600" s="7" t="s">
        <v>813</v>
      </c>
      <c r="I3600" s="7" t="s">
        <v>814</v>
      </c>
      <c r="J3600" s="6" t="s">
        <v>658</v>
      </c>
      <c r="K3600" s="1">
        <v>6035</v>
      </c>
      <c r="L3600" s="1">
        <v>6035</v>
      </c>
      <c r="M3600" s="1">
        <v>6041.9520000000002</v>
      </c>
      <c r="N3600" s="2">
        <v>1.17381938690969</v>
      </c>
      <c r="O3600" s="2">
        <v>1.17381938690969</v>
      </c>
      <c r="P3600" s="16">
        <v>1.4109596368855599</v>
      </c>
    </row>
    <row r="3601" spans="1:16" x14ac:dyDescent="0.35">
      <c r="A3601" s="23" t="str">
        <f t="shared" si="114"/>
        <v>09</v>
      </c>
      <c r="B3601" s="23">
        <f t="shared" si="115"/>
        <v>1012601</v>
      </c>
      <c r="C3601" s="6" t="s">
        <v>1433</v>
      </c>
      <c r="D3601" s="7" t="s">
        <v>1096</v>
      </c>
      <c r="E3601" s="7" t="s">
        <v>8</v>
      </c>
      <c r="F3601" s="7" t="s">
        <v>1065</v>
      </c>
      <c r="G3601" s="7" t="s">
        <v>995</v>
      </c>
      <c r="H3601" s="7" t="s">
        <v>823</v>
      </c>
      <c r="I3601" s="7" t="s">
        <v>1452</v>
      </c>
      <c r="J3601" s="6" t="s">
        <v>658</v>
      </c>
      <c r="K3601" s="1">
        <v>295587</v>
      </c>
      <c r="L3601" s="1">
        <v>295587</v>
      </c>
      <c r="M3601" s="1">
        <v>304015.50199999998</v>
      </c>
      <c r="N3601" s="2">
        <v>0.59769205005632897</v>
      </c>
      <c r="O3601" s="2">
        <v>0.59769205005632897</v>
      </c>
      <c r="P3601" s="16">
        <v>0.472955760328301</v>
      </c>
    </row>
    <row r="3602" spans="1:16" x14ac:dyDescent="0.35">
      <c r="A3602" s="23" t="str">
        <f t="shared" si="114"/>
        <v>09</v>
      </c>
      <c r="B3602" s="23">
        <f t="shared" si="115"/>
        <v>1030735</v>
      </c>
      <c r="C3602" s="6" t="s">
        <v>1433</v>
      </c>
      <c r="D3602" s="7" t="s">
        <v>1096</v>
      </c>
      <c r="E3602" s="7" t="s">
        <v>8</v>
      </c>
      <c r="F3602" s="7" t="s">
        <v>1065</v>
      </c>
      <c r="G3602" s="7" t="s">
        <v>1053</v>
      </c>
      <c r="H3602" s="7" t="s">
        <v>944</v>
      </c>
      <c r="I3602" s="7" t="s">
        <v>945</v>
      </c>
      <c r="J3602" s="6" t="s">
        <v>659</v>
      </c>
      <c r="K3602" s="1">
        <v>24000</v>
      </c>
      <c r="L3602" s="1">
        <v>24000</v>
      </c>
      <c r="M3602" s="1">
        <v>19050.864000000001</v>
      </c>
      <c r="N3602" s="2">
        <v>1.45</v>
      </c>
      <c r="O3602" s="2">
        <v>1.45</v>
      </c>
      <c r="P3602" s="16">
        <v>1.65346831513783</v>
      </c>
    </row>
    <row r="3603" spans="1:16" x14ac:dyDescent="0.35">
      <c r="A3603" s="23" t="str">
        <f t="shared" si="114"/>
        <v>09</v>
      </c>
      <c r="B3603" s="23">
        <f t="shared" si="115"/>
        <v>1030745</v>
      </c>
      <c r="C3603" s="6" t="s">
        <v>1433</v>
      </c>
      <c r="D3603" s="7" t="s">
        <v>1096</v>
      </c>
      <c r="E3603" s="7" t="s">
        <v>8</v>
      </c>
      <c r="F3603" s="7" t="s">
        <v>1065</v>
      </c>
      <c r="G3603" s="7" t="s">
        <v>1057</v>
      </c>
      <c r="H3603" s="7" t="s">
        <v>954</v>
      </c>
      <c r="I3603" s="7" t="s">
        <v>955</v>
      </c>
      <c r="J3603" s="6" t="s">
        <v>659</v>
      </c>
      <c r="K3603" s="1">
        <v>4137</v>
      </c>
      <c r="L3603" s="1">
        <v>4137</v>
      </c>
      <c r="M3603" s="1"/>
      <c r="N3603" s="2">
        <v>0.75392796712593702</v>
      </c>
      <c r="O3603" s="2">
        <v>0.75392796712593702</v>
      </c>
      <c r="P3603" s="16"/>
    </row>
    <row r="3604" spans="1:16" x14ac:dyDescent="0.35">
      <c r="A3604" s="23" t="str">
        <f t="shared" si="114"/>
        <v>09</v>
      </c>
      <c r="B3604" s="23">
        <f t="shared" si="115"/>
        <v>1023446</v>
      </c>
      <c r="C3604" s="6" t="s">
        <v>1433</v>
      </c>
      <c r="D3604" s="7" t="s">
        <v>1096</v>
      </c>
      <c r="E3604" s="7" t="s">
        <v>8</v>
      </c>
      <c r="F3604" s="7" t="s">
        <v>1082</v>
      </c>
      <c r="G3604" s="7" t="s">
        <v>1014</v>
      </c>
      <c r="H3604" s="7" t="s">
        <v>1461</v>
      </c>
      <c r="I3604" s="7" t="s">
        <v>1462</v>
      </c>
      <c r="J3604" s="6" t="s">
        <v>553</v>
      </c>
      <c r="K3604" s="1"/>
      <c r="L3604" s="1">
        <v>22140</v>
      </c>
      <c r="M3604" s="1">
        <v>22140</v>
      </c>
      <c r="N3604" s="2"/>
      <c r="O3604" s="2">
        <v>5.1200090334236696</v>
      </c>
      <c r="P3604" s="16">
        <v>5.2461895528455296</v>
      </c>
    </row>
    <row r="3605" spans="1:16" x14ac:dyDescent="0.35">
      <c r="A3605" s="23" t="str">
        <f t="shared" si="114"/>
        <v>09</v>
      </c>
      <c r="B3605" s="23">
        <f t="shared" si="115"/>
        <v>1021538</v>
      </c>
      <c r="C3605" s="6" t="s">
        <v>1433</v>
      </c>
      <c r="D3605" s="7" t="s">
        <v>1096</v>
      </c>
      <c r="E3605" s="7" t="s">
        <v>8</v>
      </c>
      <c r="F3605" s="7" t="s">
        <v>1082</v>
      </c>
      <c r="G3605" s="7" t="s">
        <v>1013</v>
      </c>
      <c r="H3605" s="7" t="s">
        <v>158</v>
      </c>
      <c r="I3605" s="7" t="s">
        <v>159</v>
      </c>
      <c r="J3605" s="6" t="s">
        <v>553</v>
      </c>
      <c r="K3605" s="1">
        <v>24000</v>
      </c>
      <c r="L3605" s="1">
        <v>0</v>
      </c>
      <c r="M3605" s="1">
        <v>14317.183999999999</v>
      </c>
      <c r="N3605" s="2">
        <v>4.8898333333333301</v>
      </c>
      <c r="O3605" s="2">
        <v>0</v>
      </c>
      <c r="P3605" s="16">
        <v>3.4337336657823201</v>
      </c>
    </row>
    <row r="3606" spans="1:16" x14ac:dyDescent="0.35">
      <c r="A3606" s="23" t="str">
        <f t="shared" si="114"/>
        <v>09</v>
      </c>
      <c r="B3606" s="23">
        <f t="shared" si="115"/>
        <v>1030321</v>
      </c>
      <c r="C3606" s="6" t="s">
        <v>1433</v>
      </c>
      <c r="D3606" s="7" t="s">
        <v>1096</v>
      </c>
      <c r="E3606" s="7" t="s">
        <v>8</v>
      </c>
      <c r="F3606" s="7" t="s">
        <v>1091</v>
      </c>
      <c r="G3606" s="7" t="s">
        <v>1054</v>
      </c>
      <c r="H3606" s="7" t="s">
        <v>866</v>
      </c>
      <c r="I3606" s="7" t="s">
        <v>867</v>
      </c>
      <c r="J3606" s="6" t="s">
        <v>659</v>
      </c>
      <c r="K3606" s="1">
        <v>2899</v>
      </c>
      <c r="L3606" s="1">
        <v>2899</v>
      </c>
      <c r="M3606" s="1">
        <v>2910.4</v>
      </c>
      <c r="N3606" s="2">
        <v>5.8013107968264901</v>
      </c>
      <c r="O3606" s="2">
        <v>5.8013107968264901</v>
      </c>
      <c r="P3606" s="16">
        <v>6.1729484606926901</v>
      </c>
    </row>
    <row r="3607" spans="1:16" x14ac:dyDescent="0.35">
      <c r="A3607" s="23" t="str">
        <f t="shared" si="114"/>
        <v>09</v>
      </c>
      <c r="B3607" s="23">
        <f t="shared" si="115"/>
        <v>1030360</v>
      </c>
      <c r="C3607" s="6" t="s">
        <v>1433</v>
      </c>
      <c r="D3607" s="7" t="s">
        <v>1096</v>
      </c>
      <c r="E3607" s="7" t="s">
        <v>8</v>
      </c>
      <c r="F3607" s="7" t="s">
        <v>1091</v>
      </c>
      <c r="G3607" s="7" t="s">
        <v>1054</v>
      </c>
      <c r="H3607" s="7" t="s">
        <v>877</v>
      </c>
      <c r="I3607" s="7" t="s">
        <v>878</v>
      </c>
      <c r="J3607" s="6" t="s">
        <v>659</v>
      </c>
      <c r="K3607" s="1">
        <v>2602</v>
      </c>
      <c r="L3607" s="1">
        <v>2602</v>
      </c>
      <c r="M3607" s="1">
        <v>3454.4</v>
      </c>
      <c r="N3607" s="2">
        <v>6.2436587240584203</v>
      </c>
      <c r="O3607" s="2">
        <v>6.2436587240584203</v>
      </c>
      <c r="P3607" s="16">
        <v>6.1139264416396504</v>
      </c>
    </row>
    <row r="3608" spans="1:16" x14ac:dyDescent="0.35">
      <c r="A3608" s="23" t="str">
        <f t="shared" si="114"/>
        <v>09</v>
      </c>
      <c r="B3608" s="23">
        <f t="shared" si="115"/>
        <v>1030376</v>
      </c>
      <c r="C3608" s="6" t="s">
        <v>1433</v>
      </c>
      <c r="D3608" s="7" t="s">
        <v>1096</v>
      </c>
      <c r="E3608" s="7" t="s">
        <v>8</v>
      </c>
      <c r="F3608" s="7" t="s">
        <v>1091</v>
      </c>
      <c r="G3608" s="7" t="s">
        <v>1054</v>
      </c>
      <c r="H3608" s="7" t="s">
        <v>883</v>
      </c>
      <c r="I3608" s="7" t="s">
        <v>884</v>
      </c>
      <c r="J3608" s="6" t="s">
        <v>659</v>
      </c>
      <c r="K3608" s="1">
        <v>9290</v>
      </c>
      <c r="L3608" s="1">
        <v>9290</v>
      </c>
      <c r="M3608" s="1">
        <v>9300</v>
      </c>
      <c r="N3608" s="2">
        <v>5.8011840688912804</v>
      </c>
      <c r="O3608" s="2">
        <v>5.8011840688912804</v>
      </c>
      <c r="P3608" s="16">
        <v>5.9524859032258099</v>
      </c>
    </row>
    <row r="3609" spans="1:16" x14ac:dyDescent="0.35">
      <c r="A3609" s="23" t="str">
        <f t="shared" si="114"/>
        <v>09</v>
      </c>
      <c r="B3609" s="23">
        <f t="shared" si="115"/>
        <v>1030783</v>
      </c>
      <c r="C3609" s="6" t="s">
        <v>1433</v>
      </c>
      <c r="D3609" s="7" t="s">
        <v>1096</v>
      </c>
      <c r="E3609" s="7" t="s">
        <v>8</v>
      </c>
      <c r="F3609" s="7" t="s">
        <v>1091</v>
      </c>
      <c r="G3609" s="7" t="s">
        <v>1054</v>
      </c>
      <c r="H3609" s="7" t="s">
        <v>966</v>
      </c>
      <c r="I3609" s="7" t="s">
        <v>967</v>
      </c>
      <c r="J3609" s="6" t="s">
        <v>659</v>
      </c>
      <c r="K3609" s="1">
        <v>2332</v>
      </c>
      <c r="L3609" s="1">
        <v>2332</v>
      </c>
      <c r="M3609" s="1">
        <v>2361.88</v>
      </c>
      <c r="N3609" s="2">
        <v>5.8001715265866203</v>
      </c>
      <c r="O3609" s="2">
        <v>5.8001715265866203</v>
      </c>
      <c r="P3609" s="16">
        <v>5.9524855623486399</v>
      </c>
    </row>
    <row r="3610" spans="1:16" x14ac:dyDescent="0.35">
      <c r="A3610" s="23" t="str">
        <f t="shared" si="114"/>
        <v>09</v>
      </c>
      <c r="B3610" s="23">
        <f t="shared" si="115"/>
        <v>1030784</v>
      </c>
      <c r="C3610" s="6" t="s">
        <v>1433</v>
      </c>
      <c r="D3610" s="7" t="s">
        <v>1096</v>
      </c>
      <c r="E3610" s="7" t="s">
        <v>8</v>
      </c>
      <c r="F3610" s="7" t="s">
        <v>1091</v>
      </c>
      <c r="G3610" s="7" t="s">
        <v>1054</v>
      </c>
      <c r="H3610" s="7" t="s">
        <v>968</v>
      </c>
      <c r="I3610" s="7" t="s">
        <v>969</v>
      </c>
      <c r="J3610" s="6" t="s">
        <v>659</v>
      </c>
      <c r="K3610" s="1">
        <v>5415</v>
      </c>
      <c r="L3610" s="1">
        <v>5415</v>
      </c>
      <c r="M3610" s="1">
        <v>5424.32</v>
      </c>
      <c r="N3610" s="2">
        <v>6.2435826408125603</v>
      </c>
      <c r="O3610" s="2">
        <v>6.2435826408125603</v>
      </c>
      <c r="P3610" s="16">
        <v>6.1729482036457997</v>
      </c>
    </row>
    <row r="3611" spans="1:16" x14ac:dyDescent="0.35">
      <c r="A3611" s="23" t="str">
        <f t="shared" si="114"/>
        <v>09</v>
      </c>
      <c r="B3611" s="23">
        <f t="shared" si="115"/>
        <v>1030424</v>
      </c>
      <c r="C3611" s="6" t="s">
        <v>1433</v>
      </c>
      <c r="D3611" s="7" t="s">
        <v>1096</v>
      </c>
      <c r="E3611" s="7" t="s">
        <v>8</v>
      </c>
      <c r="F3611" s="7" t="s">
        <v>1090</v>
      </c>
      <c r="G3611" s="7" t="s">
        <v>1058</v>
      </c>
      <c r="H3611" s="7" t="s">
        <v>897</v>
      </c>
      <c r="I3611" s="7" t="s">
        <v>898</v>
      </c>
      <c r="J3611" s="6" t="s">
        <v>659</v>
      </c>
      <c r="K3611" s="1">
        <v>84142</v>
      </c>
      <c r="L3611" s="1">
        <v>82443</v>
      </c>
      <c r="M3611" s="1">
        <v>96031.017000000007</v>
      </c>
      <c r="N3611" s="2">
        <v>8.6909272420432107</v>
      </c>
      <c r="O3611" s="2">
        <v>8.6909258518006407</v>
      </c>
      <c r="P3611" s="16">
        <v>8.3414023242094792</v>
      </c>
    </row>
    <row r="3612" spans="1:16" x14ac:dyDescent="0.35">
      <c r="A3612" s="23" t="str">
        <f t="shared" si="114"/>
        <v>09</v>
      </c>
      <c r="B3612" s="23">
        <f t="shared" si="115"/>
        <v>1030773</v>
      </c>
      <c r="C3612" s="6" t="s">
        <v>1433</v>
      </c>
      <c r="D3612" s="7" t="s">
        <v>1096</v>
      </c>
      <c r="E3612" s="7" t="s">
        <v>8</v>
      </c>
      <c r="F3612" s="7" t="s">
        <v>1090</v>
      </c>
      <c r="G3612" s="7" t="s">
        <v>1060</v>
      </c>
      <c r="H3612" s="7" t="s">
        <v>960</v>
      </c>
      <c r="I3612" s="7" t="s">
        <v>961</v>
      </c>
      <c r="J3612" s="6" t="s">
        <v>659</v>
      </c>
      <c r="K3612" s="1">
        <v>19051</v>
      </c>
      <c r="L3612" s="1">
        <v>19051</v>
      </c>
      <c r="M3612" s="1">
        <v>14968.536</v>
      </c>
      <c r="N3612" s="2">
        <v>7.6145609154375098</v>
      </c>
      <c r="O3612" s="2">
        <v>7.6145609154375098</v>
      </c>
      <c r="P3612" s="16">
        <v>5.5115610504594397</v>
      </c>
    </row>
    <row r="3613" spans="1:16" x14ac:dyDescent="0.35">
      <c r="A3613" s="23" t="str">
        <f t="shared" si="114"/>
        <v>09</v>
      </c>
      <c r="B3613" s="23">
        <f t="shared" si="115"/>
        <v>1030818</v>
      </c>
      <c r="C3613" s="6" t="s">
        <v>1433</v>
      </c>
      <c r="D3613" s="7" t="s">
        <v>1096</v>
      </c>
      <c r="E3613" s="7" t="s">
        <v>8</v>
      </c>
      <c r="F3613" s="7" t="s">
        <v>1090</v>
      </c>
      <c r="G3613" s="7" t="s">
        <v>1060</v>
      </c>
      <c r="H3613" s="7" t="s">
        <v>1318</v>
      </c>
      <c r="I3613" s="7" t="s">
        <v>1319</v>
      </c>
      <c r="J3613" s="6" t="s">
        <v>659</v>
      </c>
      <c r="K3613" s="1">
        <v>11461</v>
      </c>
      <c r="L3613" s="1">
        <v>48000</v>
      </c>
      <c r="M3613" s="1">
        <v>47998.44</v>
      </c>
      <c r="N3613" s="2">
        <v>10.3717825669662</v>
      </c>
      <c r="O3613" s="2">
        <v>10.3720416666667</v>
      </c>
      <c r="P3613" s="16">
        <v>8.5023933152827507</v>
      </c>
    </row>
    <row r="3614" spans="1:16" x14ac:dyDescent="0.35">
      <c r="A3614" s="23" t="str">
        <f t="shared" si="114"/>
        <v>09</v>
      </c>
      <c r="B3614" s="23">
        <f t="shared" si="115"/>
        <v>1030379</v>
      </c>
      <c r="C3614" s="6" t="s">
        <v>1433</v>
      </c>
      <c r="D3614" s="7" t="s">
        <v>1096</v>
      </c>
      <c r="E3614" s="7" t="s">
        <v>8</v>
      </c>
      <c r="F3614" s="7" t="s">
        <v>1090</v>
      </c>
      <c r="G3614" s="7" t="s">
        <v>1052</v>
      </c>
      <c r="H3614" s="7" t="s">
        <v>887</v>
      </c>
      <c r="I3614" s="7" t="s">
        <v>888</v>
      </c>
      <c r="J3614" s="6" t="s">
        <v>659</v>
      </c>
      <c r="K3614" s="1">
        <v>696000</v>
      </c>
      <c r="L3614" s="1">
        <v>744040</v>
      </c>
      <c r="M3614" s="1">
        <v>768143.78399999999</v>
      </c>
      <c r="N3614" s="2">
        <v>11.800465517241401</v>
      </c>
      <c r="O3614" s="2">
        <v>11.955920380624701</v>
      </c>
      <c r="P3614" s="16">
        <v>12.357780168667</v>
      </c>
    </row>
    <row r="3615" spans="1:16" x14ac:dyDescent="0.35">
      <c r="A3615" s="23" t="str">
        <f t="shared" si="114"/>
        <v>09</v>
      </c>
      <c r="B3615" s="23">
        <f t="shared" si="115"/>
        <v>1030452</v>
      </c>
      <c r="C3615" s="6" t="s">
        <v>1433</v>
      </c>
      <c r="D3615" s="7" t="s">
        <v>1096</v>
      </c>
      <c r="E3615" s="7" t="s">
        <v>8</v>
      </c>
      <c r="F3615" s="7" t="s">
        <v>1090</v>
      </c>
      <c r="G3615" s="7" t="s">
        <v>1052</v>
      </c>
      <c r="H3615" s="7" t="s">
        <v>899</v>
      </c>
      <c r="I3615" s="7" t="s">
        <v>900</v>
      </c>
      <c r="J3615" s="6" t="s">
        <v>659</v>
      </c>
      <c r="K3615" s="1">
        <v>79210</v>
      </c>
      <c r="L3615" s="1">
        <v>79210</v>
      </c>
      <c r="M3615" s="1">
        <v>79219.471000000005</v>
      </c>
      <c r="N3615" s="2">
        <v>8.3078399192021202</v>
      </c>
      <c r="O3615" s="2">
        <v>8.3078399192021202</v>
      </c>
      <c r="P3615" s="16">
        <v>7.5197794731550296</v>
      </c>
    </row>
    <row r="3616" spans="1:16" x14ac:dyDescent="0.35">
      <c r="A3616" s="23" t="str">
        <f t="shared" si="114"/>
        <v>09</v>
      </c>
      <c r="B3616" s="23">
        <f t="shared" si="115"/>
        <v>1030461</v>
      </c>
      <c r="C3616" s="6" t="s">
        <v>1433</v>
      </c>
      <c r="D3616" s="7" t="s">
        <v>1096</v>
      </c>
      <c r="E3616" s="7" t="s">
        <v>8</v>
      </c>
      <c r="F3616" s="7" t="s">
        <v>1090</v>
      </c>
      <c r="G3616" s="7" t="s">
        <v>1052</v>
      </c>
      <c r="H3616" s="7" t="s">
        <v>901</v>
      </c>
      <c r="I3616" s="7" t="s">
        <v>902</v>
      </c>
      <c r="J3616" s="6" t="s">
        <v>659</v>
      </c>
      <c r="K3616" s="1">
        <v>0</v>
      </c>
      <c r="L3616" s="1">
        <v>0</v>
      </c>
      <c r="M3616" s="1">
        <v>10719.92</v>
      </c>
      <c r="N3616" s="2">
        <v>0</v>
      </c>
      <c r="O3616" s="2">
        <v>0</v>
      </c>
      <c r="P3616" s="16">
        <v>10.807696064896</v>
      </c>
    </row>
    <row r="3617" spans="1:16" x14ac:dyDescent="0.35">
      <c r="A3617" s="23" t="str">
        <f t="shared" si="114"/>
        <v>09</v>
      </c>
      <c r="B3617" s="23">
        <f t="shared" si="115"/>
        <v>1030782</v>
      </c>
      <c r="C3617" s="6" t="s">
        <v>1433</v>
      </c>
      <c r="D3617" s="7" t="s">
        <v>1096</v>
      </c>
      <c r="E3617" s="7" t="s">
        <v>8</v>
      </c>
      <c r="F3617" s="7" t="s">
        <v>1090</v>
      </c>
      <c r="G3617" s="7" t="s">
        <v>1052</v>
      </c>
      <c r="H3617" s="7" t="s">
        <v>964</v>
      </c>
      <c r="I3617" s="7" t="s">
        <v>965</v>
      </c>
      <c r="J3617" s="6" t="s">
        <v>659</v>
      </c>
      <c r="K3617" s="1">
        <v>27629</v>
      </c>
      <c r="L3617" s="1">
        <v>27629</v>
      </c>
      <c r="M3617" s="1">
        <v>27631.526999999998</v>
      </c>
      <c r="N3617" s="2">
        <v>8.3079011183901006</v>
      </c>
      <c r="O3617" s="2">
        <v>8.3079011183901006</v>
      </c>
      <c r="P3617" s="16">
        <v>9.0364692403716997</v>
      </c>
    </row>
    <row r="3618" spans="1:16" x14ac:dyDescent="0.35">
      <c r="A3618" s="23" t="str">
        <f t="shared" si="114"/>
        <v>09</v>
      </c>
      <c r="B3618" s="23">
        <f t="shared" si="115"/>
        <v>1011120</v>
      </c>
      <c r="C3618" s="6" t="s">
        <v>1433</v>
      </c>
      <c r="D3618" s="7" t="s">
        <v>1096</v>
      </c>
      <c r="E3618" s="7" t="s">
        <v>8</v>
      </c>
      <c r="F3618" s="7" t="s">
        <v>1073</v>
      </c>
      <c r="G3618" s="7" t="s">
        <v>998</v>
      </c>
      <c r="H3618" s="7" t="s">
        <v>1102</v>
      </c>
      <c r="I3618" s="7" t="s">
        <v>1103</v>
      </c>
      <c r="J3618" s="6" t="s">
        <v>658</v>
      </c>
      <c r="K3618" s="1">
        <v>40000</v>
      </c>
      <c r="L3618" s="1">
        <v>40000</v>
      </c>
      <c r="M3618" s="1">
        <v>39936</v>
      </c>
      <c r="N3618" s="2">
        <v>2.1800000000000002</v>
      </c>
      <c r="O3618" s="2">
        <v>2.1800000000000002</v>
      </c>
      <c r="P3618" s="16">
        <v>2.2770326171874999</v>
      </c>
    </row>
    <row r="3619" spans="1:16" x14ac:dyDescent="0.35">
      <c r="A3619" s="23" t="str">
        <f t="shared" si="114"/>
        <v>09</v>
      </c>
      <c r="B3619" s="23">
        <f t="shared" si="115"/>
        <v>1011701</v>
      </c>
      <c r="C3619" s="6" t="s">
        <v>1433</v>
      </c>
      <c r="D3619" s="7" t="s">
        <v>1096</v>
      </c>
      <c r="E3619" s="7" t="s">
        <v>8</v>
      </c>
      <c r="F3619" s="7" t="s">
        <v>1066</v>
      </c>
      <c r="G3619" s="7" t="s">
        <v>982</v>
      </c>
      <c r="H3619" s="7" t="s">
        <v>702</v>
      </c>
      <c r="I3619" s="7" t="s">
        <v>703</v>
      </c>
      <c r="J3619" s="6" t="s">
        <v>658</v>
      </c>
      <c r="K3619" s="1">
        <v>36265</v>
      </c>
      <c r="L3619" s="1">
        <v>107265</v>
      </c>
      <c r="M3619" s="1">
        <v>108862.08</v>
      </c>
      <c r="N3619" s="2">
        <v>3.6405073762581002</v>
      </c>
      <c r="O3619" s="2">
        <v>3.0299911434298199</v>
      </c>
      <c r="P3619" s="16">
        <v>3.1959247738055301</v>
      </c>
    </row>
    <row r="3620" spans="1:16" x14ac:dyDescent="0.35">
      <c r="A3620" s="23" t="str">
        <f t="shared" si="114"/>
        <v>09</v>
      </c>
      <c r="B3620" s="23">
        <f t="shared" si="115"/>
        <v>1012107</v>
      </c>
      <c r="C3620" s="6" t="s">
        <v>1433</v>
      </c>
      <c r="D3620" s="7" t="s">
        <v>1096</v>
      </c>
      <c r="E3620" s="7" t="s">
        <v>8</v>
      </c>
      <c r="F3620" s="7" t="s">
        <v>1066</v>
      </c>
      <c r="G3620" s="7" t="s">
        <v>982</v>
      </c>
      <c r="H3620" s="7" t="s">
        <v>720</v>
      </c>
      <c r="I3620" s="7" t="s">
        <v>721</v>
      </c>
      <c r="J3620" s="6" t="s">
        <v>658</v>
      </c>
      <c r="K3620" s="1">
        <v>89694</v>
      </c>
      <c r="L3620" s="1">
        <v>89694</v>
      </c>
      <c r="M3620" s="1">
        <v>88107.088000000003</v>
      </c>
      <c r="N3620" s="2">
        <v>4.8570026980623</v>
      </c>
      <c r="O3620" s="2">
        <v>4.8570026980623</v>
      </c>
      <c r="P3620" s="16">
        <v>4.8796268956250204</v>
      </c>
    </row>
    <row r="3621" spans="1:16" x14ac:dyDescent="0.35">
      <c r="A3621" s="23" t="str">
        <f t="shared" si="114"/>
        <v>09</v>
      </c>
      <c r="B3621" s="23">
        <f t="shared" si="115"/>
        <v>1012108</v>
      </c>
      <c r="C3621" s="6" t="s">
        <v>1433</v>
      </c>
      <c r="D3621" s="7" t="s">
        <v>1096</v>
      </c>
      <c r="E3621" s="7" t="s">
        <v>8</v>
      </c>
      <c r="F3621" s="7" t="s">
        <v>1066</v>
      </c>
      <c r="G3621" s="7" t="s">
        <v>982</v>
      </c>
      <c r="H3621" s="7" t="s">
        <v>722</v>
      </c>
      <c r="I3621" s="7" t="s">
        <v>723</v>
      </c>
      <c r="J3621" s="6" t="s">
        <v>658</v>
      </c>
      <c r="K3621" s="1">
        <v>118031</v>
      </c>
      <c r="L3621" s="1">
        <v>118031</v>
      </c>
      <c r="M3621" s="1">
        <v>117936</v>
      </c>
      <c r="N3621" s="2">
        <v>4.8478450576543404</v>
      </c>
      <c r="O3621" s="2">
        <v>4.8478450576543404</v>
      </c>
      <c r="P3621" s="16">
        <v>5.05096554148012</v>
      </c>
    </row>
    <row r="3622" spans="1:16" x14ac:dyDescent="0.35">
      <c r="A3622" s="23" t="str">
        <f t="shared" si="114"/>
        <v>09</v>
      </c>
      <c r="B3622" s="23">
        <f t="shared" si="115"/>
        <v>1012109</v>
      </c>
      <c r="C3622" s="6" t="s">
        <v>1433</v>
      </c>
      <c r="D3622" s="7" t="s">
        <v>1096</v>
      </c>
      <c r="E3622" s="7" t="s">
        <v>8</v>
      </c>
      <c r="F3622" s="7" t="s">
        <v>1066</v>
      </c>
      <c r="G3622" s="7" t="s">
        <v>982</v>
      </c>
      <c r="H3622" s="7" t="s">
        <v>724</v>
      </c>
      <c r="I3622" s="7" t="s">
        <v>725</v>
      </c>
      <c r="J3622" s="6" t="s">
        <v>658</v>
      </c>
      <c r="K3622" s="1">
        <v>512585</v>
      </c>
      <c r="L3622" s="1">
        <v>512585</v>
      </c>
      <c r="M3622" s="1">
        <v>515523.00400000002</v>
      </c>
      <c r="N3622" s="2">
        <v>4.8399992196416202</v>
      </c>
      <c r="O3622" s="2">
        <v>4.8399992196416202</v>
      </c>
      <c r="P3622" s="16">
        <v>5.0646299153315804</v>
      </c>
    </row>
    <row r="3623" spans="1:16" x14ac:dyDescent="0.35">
      <c r="A3623" s="23" t="str">
        <f t="shared" si="114"/>
        <v>09</v>
      </c>
      <c r="B3623" s="23">
        <f t="shared" si="115"/>
        <v>1012110</v>
      </c>
      <c r="C3623" s="6" t="s">
        <v>1433</v>
      </c>
      <c r="D3623" s="7" t="s">
        <v>1096</v>
      </c>
      <c r="E3623" s="7" t="s">
        <v>8</v>
      </c>
      <c r="F3623" s="7" t="s">
        <v>1066</v>
      </c>
      <c r="G3623" s="7" t="s">
        <v>982</v>
      </c>
      <c r="H3623" s="7" t="s">
        <v>726</v>
      </c>
      <c r="I3623" s="7" t="s">
        <v>727</v>
      </c>
      <c r="J3623" s="6" t="s">
        <v>658</v>
      </c>
      <c r="K3623" s="1">
        <v>205832</v>
      </c>
      <c r="L3623" s="1">
        <v>205832</v>
      </c>
      <c r="M3623" s="1">
        <v>229610.91</v>
      </c>
      <c r="N3623" s="2">
        <v>4.8652153212328502</v>
      </c>
      <c r="O3623" s="2">
        <v>4.8652153212328502</v>
      </c>
      <c r="P3623" s="16">
        <v>5.2110489296871796</v>
      </c>
    </row>
    <row r="3624" spans="1:16" x14ac:dyDescent="0.35">
      <c r="A3624" s="23" t="str">
        <f t="shared" si="114"/>
        <v>09</v>
      </c>
      <c r="B3624" s="23">
        <f t="shared" si="115"/>
        <v>1012111</v>
      </c>
      <c r="C3624" s="6" t="s">
        <v>1433</v>
      </c>
      <c r="D3624" s="7" t="s">
        <v>1096</v>
      </c>
      <c r="E3624" s="7" t="s">
        <v>8</v>
      </c>
      <c r="F3624" s="7" t="s">
        <v>1066</v>
      </c>
      <c r="G3624" s="7" t="s">
        <v>982</v>
      </c>
      <c r="H3624" s="7" t="s">
        <v>728</v>
      </c>
      <c r="I3624" s="7" t="s">
        <v>729</v>
      </c>
      <c r="J3624" s="6" t="s">
        <v>658</v>
      </c>
      <c r="K3624" s="1">
        <v>33659</v>
      </c>
      <c r="L3624" s="1">
        <v>33659</v>
      </c>
      <c r="M3624" s="1">
        <v>39971.232000000004</v>
      </c>
      <c r="N3624" s="2">
        <v>4.9708547491012798</v>
      </c>
      <c r="O3624" s="2">
        <v>4.9708547491012798</v>
      </c>
      <c r="P3624" s="16">
        <v>5.32989152548513</v>
      </c>
    </row>
    <row r="3625" spans="1:16" x14ac:dyDescent="0.35">
      <c r="A3625" s="23" t="str">
        <f t="shared" si="114"/>
        <v>09</v>
      </c>
      <c r="B3625" s="23">
        <f t="shared" si="115"/>
        <v>1012112</v>
      </c>
      <c r="C3625" s="6" t="s">
        <v>1433</v>
      </c>
      <c r="D3625" s="7" t="s">
        <v>1096</v>
      </c>
      <c r="E3625" s="7" t="s">
        <v>8</v>
      </c>
      <c r="F3625" s="7" t="s">
        <v>1066</v>
      </c>
      <c r="G3625" s="7" t="s">
        <v>982</v>
      </c>
      <c r="H3625" s="7" t="s">
        <v>730</v>
      </c>
      <c r="I3625" s="7" t="s">
        <v>731</v>
      </c>
      <c r="J3625" s="6" t="s">
        <v>658</v>
      </c>
      <c r="K3625" s="1">
        <v>10148</v>
      </c>
      <c r="L3625" s="1">
        <v>10148</v>
      </c>
      <c r="M3625" s="1">
        <v>13970.634</v>
      </c>
      <c r="N3625" s="2">
        <v>4.8572132439889604</v>
      </c>
      <c r="O3625" s="2">
        <v>4.8572132439889604</v>
      </c>
      <c r="P3625" s="16">
        <v>5.9731825842692601</v>
      </c>
    </row>
    <row r="3626" spans="1:16" x14ac:dyDescent="0.35">
      <c r="A3626" s="23" t="str">
        <f t="shared" si="114"/>
        <v>09</v>
      </c>
      <c r="B3626" s="23">
        <f t="shared" si="115"/>
        <v>1012145</v>
      </c>
      <c r="C3626" s="6" t="s">
        <v>1433</v>
      </c>
      <c r="D3626" s="7" t="s">
        <v>1096</v>
      </c>
      <c r="E3626" s="7" t="s">
        <v>8</v>
      </c>
      <c r="F3626" s="7" t="s">
        <v>1066</v>
      </c>
      <c r="G3626" s="7" t="s">
        <v>982</v>
      </c>
      <c r="H3626" s="7" t="s">
        <v>734</v>
      </c>
      <c r="I3626" s="7" t="s">
        <v>735</v>
      </c>
      <c r="J3626" s="6" t="s">
        <v>658</v>
      </c>
      <c r="K3626" s="1">
        <v>201349</v>
      </c>
      <c r="L3626" s="1">
        <v>93897</v>
      </c>
      <c r="M3626" s="1">
        <v>102035.18399999999</v>
      </c>
      <c r="N3626" s="2">
        <v>4.0130072659908897</v>
      </c>
      <c r="O3626" s="2">
        <v>4.0130249102740203</v>
      </c>
      <c r="P3626" s="16">
        <v>4.0528839356040196</v>
      </c>
    </row>
    <row r="3627" spans="1:16" x14ac:dyDescent="0.35">
      <c r="A3627" s="23" t="str">
        <f t="shared" si="114"/>
        <v>09</v>
      </c>
      <c r="B3627" s="23">
        <f t="shared" si="115"/>
        <v>1012160</v>
      </c>
      <c r="C3627" s="6" t="s">
        <v>1433</v>
      </c>
      <c r="D3627" s="7" t="s">
        <v>1096</v>
      </c>
      <c r="E3627" s="7" t="s">
        <v>8</v>
      </c>
      <c r="F3627" s="7" t="s">
        <v>1066</v>
      </c>
      <c r="G3627" s="7" t="s">
        <v>982</v>
      </c>
      <c r="H3627" s="7" t="s">
        <v>746</v>
      </c>
      <c r="I3627" s="7" t="s">
        <v>747</v>
      </c>
      <c r="J3627" s="6" t="s">
        <v>658</v>
      </c>
      <c r="K3627" s="1">
        <v>85637</v>
      </c>
      <c r="L3627" s="1">
        <v>327089</v>
      </c>
      <c r="M3627" s="1">
        <v>330220.79999999999</v>
      </c>
      <c r="N3627" s="2">
        <v>3.9393136144423599</v>
      </c>
      <c r="O3627" s="2">
        <v>3.93932232511641</v>
      </c>
      <c r="P3627" s="16">
        <v>3.8841061087006001</v>
      </c>
    </row>
    <row r="3628" spans="1:16" x14ac:dyDescent="0.35">
      <c r="A3628" s="23" t="str">
        <f t="shared" si="114"/>
        <v>09</v>
      </c>
      <c r="B3628" s="23">
        <f t="shared" si="115"/>
        <v>1012167</v>
      </c>
      <c r="C3628" s="6" t="s">
        <v>1433</v>
      </c>
      <c r="D3628" s="7" t="s">
        <v>1096</v>
      </c>
      <c r="E3628" s="7" t="s">
        <v>8</v>
      </c>
      <c r="F3628" s="7" t="s">
        <v>1066</v>
      </c>
      <c r="G3628" s="7" t="s">
        <v>982</v>
      </c>
      <c r="H3628" s="7" t="s">
        <v>758</v>
      </c>
      <c r="I3628" s="7" t="s">
        <v>759</v>
      </c>
      <c r="J3628" s="6" t="s">
        <v>658</v>
      </c>
      <c r="K3628" s="1">
        <v>519165</v>
      </c>
      <c r="L3628" s="1">
        <v>519165</v>
      </c>
      <c r="M3628" s="1">
        <v>512204.53399999999</v>
      </c>
      <c r="N3628" s="2">
        <v>3.8200013483189399</v>
      </c>
      <c r="O3628" s="2">
        <v>3.8200013483189399</v>
      </c>
      <c r="P3628" s="16">
        <v>3.7209054266200599</v>
      </c>
    </row>
    <row r="3629" spans="1:16" x14ac:dyDescent="0.35">
      <c r="A3629" s="23" t="str">
        <f t="shared" si="114"/>
        <v>09</v>
      </c>
      <c r="B3629" s="23">
        <f t="shared" si="115"/>
        <v>1012519</v>
      </c>
      <c r="C3629" s="6" t="s">
        <v>1433</v>
      </c>
      <c r="D3629" s="7" t="s">
        <v>1096</v>
      </c>
      <c r="E3629" s="7" t="s">
        <v>8</v>
      </c>
      <c r="F3629" s="7" t="s">
        <v>1066</v>
      </c>
      <c r="G3629" s="7" t="s">
        <v>982</v>
      </c>
      <c r="H3629" s="7" t="s">
        <v>803</v>
      </c>
      <c r="I3629" s="7" t="s">
        <v>721</v>
      </c>
      <c r="J3629" s="6" t="s">
        <v>658</v>
      </c>
      <c r="K3629" s="1">
        <v>19328</v>
      </c>
      <c r="L3629" s="1">
        <v>19328</v>
      </c>
      <c r="M3629" s="1">
        <v>17236.624</v>
      </c>
      <c r="N3629" s="2">
        <v>4.8568915562913899</v>
      </c>
      <c r="O3629" s="2">
        <v>4.8568915562913899</v>
      </c>
      <c r="P3629" s="16">
        <v>4.3558790050766296</v>
      </c>
    </row>
    <row r="3630" spans="1:16" x14ac:dyDescent="0.35">
      <c r="A3630" s="23" t="str">
        <f t="shared" si="114"/>
        <v>09</v>
      </c>
      <c r="B3630" s="23">
        <f t="shared" si="115"/>
        <v>1012520</v>
      </c>
      <c r="C3630" s="6" t="s">
        <v>1433</v>
      </c>
      <c r="D3630" s="7" t="s">
        <v>1096</v>
      </c>
      <c r="E3630" s="7" t="s">
        <v>8</v>
      </c>
      <c r="F3630" s="7" t="s">
        <v>1066</v>
      </c>
      <c r="G3630" s="7" t="s">
        <v>982</v>
      </c>
      <c r="H3630" s="7" t="s">
        <v>804</v>
      </c>
      <c r="I3630" s="7" t="s">
        <v>723</v>
      </c>
      <c r="J3630" s="6" t="s">
        <v>658</v>
      </c>
      <c r="K3630" s="1">
        <v>110468</v>
      </c>
      <c r="L3630" s="1">
        <v>110468</v>
      </c>
      <c r="M3630" s="1">
        <v>116121.28</v>
      </c>
      <c r="N3630" s="2">
        <v>4.8478563928015399</v>
      </c>
      <c r="O3630" s="2">
        <v>4.8478563928015399</v>
      </c>
      <c r="P3630" s="16">
        <v>4.8498583145139298</v>
      </c>
    </row>
    <row r="3631" spans="1:16" x14ac:dyDescent="0.35">
      <c r="A3631" s="23" t="str">
        <f t="shared" si="114"/>
        <v>09</v>
      </c>
      <c r="B3631" s="23">
        <f t="shared" si="115"/>
        <v>1012521</v>
      </c>
      <c r="C3631" s="6" t="s">
        <v>1433</v>
      </c>
      <c r="D3631" s="7" t="s">
        <v>1096</v>
      </c>
      <c r="E3631" s="7" t="s">
        <v>8</v>
      </c>
      <c r="F3631" s="7" t="s">
        <v>1066</v>
      </c>
      <c r="G3631" s="7" t="s">
        <v>982</v>
      </c>
      <c r="H3631" s="7" t="s">
        <v>805</v>
      </c>
      <c r="I3631" s="7" t="s">
        <v>725</v>
      </c>
      <c r="J3631" s="6" t="s">
        <v>658</v>
      </c>
      <c r="K3631" s="1">
        <v>245668</v>
      </c>
      <c r="L3631" s="1">
        <v>245668</v>
      </c>
      <c r="M3631" s="1">
        <v>250404</v>
      </c>
      <c r="N3631" s="2">
        <v>4.8399954410016797</v>
      </c>
      <c r="O3631" s="2">
        <v>4.8399954410016797</v>
      </c>
      <c r="P3631" s="16">
        <v>5.1702062942285298</v>
      </c>
    </row>
    <row r="3632" spans="1:16" x14ac:dyDescent="0.35">
      <c r="A3632" s="23" t="str">
        <f t="shared" si="114"/>
        <v>09</v>
      </c>
      <c r="B3632" s="23">
        <f t="shared" si="115"/>
        <v>1012522</v>
      </c>
      <c r="C3632" s="6" t="s">
        <v>1433</v>
      </c>
      <c r="D3632" s="7" t="s">
        <v>1096</v>
      </c>
      <c r="E3632" s="7" t="s">
        <v>8</v>
      </c>
      <c r="F3632" s="7" t="s">
        <v>1066</v>
      </c>
      <c r="G3632" s="7" t="s">
        <v>982</v>
      </c>
      <c r="H3632" s="7" t="s">
        <v>806</v>
      </c>
      <c r="I3632" s="7" t="s">
        <v>727</v>
      </c>
      <c r="J3632" s="6" t="s">
        <v>658</v>
      </c>
      <c r="K3632" s="1">
        <v>157005</v>
      </c>
      <c r="L3632" s="1">
        <v>157005</v>
      </c>
      <c r="M3632" s="1">
        <v>138801.24799999999</v>
      </c>
      <c r="N3632" s="2">
        <v>4.86520811439126</v>
      </c>
      <c r="O3632" s="2">
        <v>4.86520811439126</v>
      </c>
      <c r="P3632" s="16">
        <v>5.1643779787916602</v>
      </c>
    </row>
    <row r="3633" spans="1:16" x14ac:dyDescent="0.35">
      <c r="A3633" s="23" t="str">
        <f t="shared" si="114"/>
        <v>09</v>
      </c>
      <c r="B3633" s="23">
        <f t="shared" si="115"/>
        <v>1012523</v>
      </c>
      <c r="C3633" s="6" t="s">
        <v>1433</v>
      </c>
      <c r="D3633" s="7" t="s">
        <v>1096</v>
      </c>
      <c r="E3633" s="7" t="s">
        <v>8</v>
      </c>
      <c r="F3633" s="7" t="s">
        <v>1066</v>
      </c>
      <c r="G3633" s="7" t="s">
        <v>982</v>
      </c>
      <c r="H3633" s="7" t="s">
        <v>807</v>
      </c>
      <c r="I3633" s="7" t="s">
        <v>729</v>
      </c>
      <c r="J3633" s="6" t="s">
        <v>658</v>
      </c>
      <c r="K3633" s="1">
        <v>56032</v>
      </c>
      <c r="L3633" s="1">
        <v>56032</v>
      </c>
      <c r="M3633" s="1">
        <v>58060.800000000003</v>
      </c>
      <c r="N3633" s="2">
        <v>4.9709273272415802</v>
      </c>
      <c r="O3633" s="2">
        <v>4.9709273272415802</v>
      </c>
      <c r="P3633" s="16">
        <v>5.0317557388117304</v>
      </c>
    </row>
    <row r="3634" spans="1:16" x14ac:dyDescent="0.35">
      <c r="A3634" s="23" t="str">
        <f t="shared" si="114"/>
        <v>09</v>
      </c>
      <c r="B3634" s="23">
        <f t="shared" si="115"/>
        <v>1023273</v>
      </c>
      <c r="C3634" s="6" t="s">
        <v>1433</v>
      </c>
      <c r="D3634" s="7" t="s">
        <v>1096</v>
      </c>
      <c r="E3634" s="7" t="s">
        <v>8</v>
      </c>
      <c r="F3634" s="7" t="s">
        <v>1076</v>
      </c>
      <c r="G3634" s="7" t="s">
        <v>1004</v>
      </c>
      <c r="H3634" s="7" t="s">
        <v>452</v>
      </c>
      <c r="I3634" s="7" t="s">
        <v>453</v>
      </c>
      <c r="J3634" s="6" t="s">
        <v>553</v>
      </c>
      <c r="K3634" s="1">
        <v>7288</v>
      </c>
      <c r="L3634" s="1">
        <v>7288</v>
      </c>
      <c r="M3634" s="1">
        <v>7308</v>
      </c>
      <c r="N3634" s="2">
        <v>3.3767837541163601</v>
      </c>
      <c r="O3634" s="2">
        <v>3.3767837541163601</v>
      </c>
      <c r="P3634" s="16">
        <v>3.5273990147783199</v>
      </c>
    </row>
    <row r="3635" spans="1:16" x14ac:dyDescent="0.35">
      <c r="A3635" s="23" t="str">
        <f t="shared" si="114"/>
        <v>09</v>
      </c>
      <c r="B3635" s="23">
        <f t="shared" si="115"/>
        <v>1023274</v>
      </c>
      <c r="C3635" s="6" t="s">
        <v>1433</v>
      </c>
      <c r="D3635" s="7" t="s">
        <v>1096</v>
      </c>
      <c r="E3635" s="7" t="s">
        <v>8</v>
      </c>
      <c r="F3635" s="7" t="s">
        <v>1076</v>
      </c>
      <c r="G3635" s="7" t="s">
        <v>1004</v>
      </c>
      <c r="H3635" s="7" t="s">
        <v>454</v>
      </c>
      <c r="I3635" s="7" t="s">
        <v>455</v>
      </c>
      <c r="J3635" s="6" t="s">
        <v>553</v>
      </c>
      <c r="K3635" s="1">
        <v>28349</v>
      </c>
      <c r="L3635" s="1">
        <v>28349</v>
      </c>
      <c r="M3635" s="1">
        <v>28416</v>
      </c>
      <c r="N3635" s="2">
        <v>3.37669759074394</v>
      </c>
      <c r="O3635" s="2">
        <v>3.37669759074394</v>
      </c>
      <c r="P3635" s="16">
        <v>3.5273990427927902</v>
      </c>
    </row>
    <row r="3636" spans="1:16" x14ac:dyDescent="0.35">
      <c r="A3636" s="23" t="str">
        <f t="shared" si="114"/>
        <v>09</v>
      </c>
      <c r="B3636" s="23">
        <f t="shared" si="115"/>
        <v>1023276</v>
      </c>
      <c r="C3636" s="6" t="s">
        <v>1433</v>
      </c>
      <c r="D3636" s="7" t="s">
        <v>1096</v>
      </c>
      <c r="E3636" s="7" t="s">
        <v>8</v>
      </c>
      <c r="F3636" s="7" t="s">
        <v>1076</v>
      </c>
      <c r="G3636" s="7" t="s">
        <v>1004</v>
      </c>
      <c r="H3636" s="7" t="s">
        <v>604</v>
      </c>
      <c r="I3636" s="7" t="s">
        <v>605</v>
      </c>
      <c r="J3636" s="6" t="s">
        <v>553</v>
      </c>
      <c r="K3636" s="1">
        <v>18144</v>
      </c>
      <c r="L3636" s="1">
        <v>18144</v>
      </c>
      <c r="M3636" s="1">
        <v>18145</v>
      </c>
      <c r="N3636" s="2">
        <v>3.3767636684303399</v>
      </c>
      <c r="O3636" s="2">
        <v>3.3767636684303399</v>
      </c>
      <c r="P3636" s="16">
        <v>3.5273990631027798</v>
      </c>
    </row>
    <row r="3637" spans="1:16" x14ac:dyDescent="0.35">
      <c r="A3637" s="23" t="str">
        <f t="shared" si="114"/>
        <v>09</v>
      </c>
      <c r="B3637" s="23">
        <f t="shared" si="115"/>
        <v>1022619</v>
      </c>
      <c r="C3637" s="6" t="s">
        <v>1433</v>
      </c>
      <c r="D3637" s="7" t="s">
        <v>1096</v>
      </c>
      <c r="E3637" s="7" t="s">
        <v>8</v>
      </c>
      <c r="F3637" s="7" t="s">
        <v>1083</v>
      </c>
      <c r="G3637" s="7" t="s">
        <v>1015</v>
      </c>
      <c r="H3637" s="7" t="s">
        <v>320</v>
      </c>
      <c r="I3637" s="7" t="s">
        <v>321</v>
      </c>
      <c r="J3637" s="6" t="s">
        <v>553</v>
      </c>
      <c r="K3637" s="1">
        <v>13163</v>
      </c>
      <c r="L3637" s="1">
        <v>13163</v>
      </c>
      <c r="M3637" s="1">
        <v>15103.728999999999</v>
      </c>
      <c r="N3637" s="2">
        <v>7.14988984274102</v>
      </c>
      <c r="O3637" s="2">
        <v>7.14988984274102</v>
      </c>
      <c r="P3637" s="16">
        <v>7.2752606326556801</v>
      </c>
    </row>
    <row r="3638" spans="1:16" x14ac:dyDescent="0.35">
      <c r="A3638" s="23" t="str">
        <f t="shared" si="114"/>
        <v>09</v>
      </c>
      <c r="B3638" s="23">
        <f t="shared" si="115"/>
        <v>1030370</v>
      </c>
      <c r="C3638" s="6" t="s">
        <v>1433</v>
      </c>
      <c r="D3638" s="7" t="s">
        <v>1096</v>
      </c>
      <c r="E3638" s="7" t="s">
        <v>8</v>
      </c>
      <c r="F3638" s="7" t="s">
        <v>1081</v>
      </c>
      <c r="G3638" s="7" t="s">
        <v>1056</v>
      </c>
      <c r="H3638" s="7" t="s">
        <v>881</v>
      </c>
      <c r="I3638" s="7" t="s">
        <v>882</v>
      </c>
      <c r="J3638" s="6" t="s">
        <v>659</v>
      </c>
      <c r="K3638" s="1">
        <v>0</v>
      </c>
      <c r="L3638" s="1">
        <v>12020</v>
      </c>
      <c r="M3638" s="1">
        <v>12020.188</v>
      </c>
      <c r="N3638" s="2">
        <v>0</v>
      </c>
      <c r="O3638" s="2">
        <v>4.5758735440931799</v>
      </c>
      <c r="P3638" s="16">
        <v>4.76198874759696</v>
      </c>
    </row>
    <row r="3639" spans="1:16" x14ac:dyDescent="0.35">
      <c r="A3639" s="23" t="str">
        <f t="shared" si="114"/>
        <v>09</v>
      </c>
      <c r="B3639" s="23">
        <f t="shared" si="115"/>
        <v>1021260</v>
      </c>
      <c r="C3639" s="6" t="s">
        <v>1433</v>
      </c>
      <c r="D3639" s="7" t="s">
        <v>1096</v>
      </c>
      <c r="E3639" s="7" t="s">
        <v>8</v>
      </c>
      <c r="F3639" s="7" t="s">
        <v>1069</v>
      </c>
      <c r="G3639" s="7" t="s">
        <v>1026</v>
      </c>
      <c r="H3639" s="7" t="s">
        <v>456</v>
      </c>
      <c r="I3639" s="7" t="s">
        <v>457</v>
      </c>
      <c r="J3639" s="6" t="s">
        <v>553</v>
      </c>
      <c r="K3639" s="1">
        <v>48000</v>
      </c>
      <c r="L3639" s="1">
        <v>48000</v>
      </c>
      <c r="M3639" s="1">
        <v>48007.326999999997</v>
      </c>
      <c r="N3639" s="2">
        <v>1.26</v>
      </c>
      <c r="O3639" s="2">
        <v>1.26</v>
      </c>
      <c r="P3639" s="16">
        <v>1.16458083783752</v>
      </c>
    </row>
    <row r="3640" spans="1:16" x14ac:dyDescent="0.35">
      <c r="A3640" s="23" t="str">
        <f t="shared" si="114"/>
        <v>09</v>
      </c>
      <c r="B3640" s="23">
        <f t="shared" si="115"/>
        <v>1023190</v>
      </c>
      <c r="C3640" s="6" t="s">
        <v>1433</v>
      </c>
      <c r="D3640" s="7" t="s">
        <v>1096</v>
      </c>
      <c r="E3640" s="7" t="s">
        <v>8</v>
      </c>
      <c r="F3640" s="7" t="s">
        <v>1069</v>
      </c>
      <c r="G3640" s="7" t="s">
        <v>1026</v>
      </c>
      <c r="H3640" s="7" t="s">
        <v>432</v>
      </c>
      <c r="I3640" s="7" t="s">
        <v>433</v>
      </c>
      <c r="J3640" s="6" t="s">
        <v>553</v>
      </c>
      <c r="K3640" s="1">
        <v>151181</v>
      </c>
      <c r="L3640" s="1">
        <v>168181</v>
      </c>
      <c r="M3640" s="1">
        <v>166337.17199999999</v>
      </c>
      <c r="N3640" s="2">
        <v>0.66890019248450505</v>
      </c>
      <c r="O3640" s="2">
        <v>0.66890433521027903</v>
      </c>
      <c r="P3640" s="16">
        <v>0.48179002526266301</v>
      </c>
    </row>
    <row r="3641" spans="1:16" x14ac:dyDescent="0.35">
      <c r="A3641" s="23" t="str">
        <f t="shared" si="114"/>
        <v>09</v>
      </c>
      <c r="B3641" s="23">
        <f t="shared" si="115"/>
        <v>1030228</v>
      </c>
      <c r="C3641" s="6" t="s">
        <v>1433</v>
      </c>
      <c r="D3641" s="7" t="s">
        <v>1096</v>
      </c>
      <c r="E3641" s="7" t="s">
        <v>8</v>
      </c>
      <c r="F3641" s="7" t="s">
        <v>1093</v>
      </c>
      <c r="G3641" s="7" t="s">
        <v>1059</v>
      </c>
      <c r="H3641" s="7" t="s">
        <v>1139</v>
      </c>
      <c r="I3641" s="7" t="s">
        <v>1140</v>
      </c>
      <c r="J3641" s="6" t="s">
        <v>659</v>
      </c>
      <c r="K3641" s="1"/>
      <c r="L3641" s="1"/>
      <c r="M3641" s="1">
        <v>162.99700000000001</v>
      </c>
      <c r="N3641" s="2"/>
      <c r="O3641" s="2"/>
      <c r="P3641" s="16">
        <v>3.6321153150057999</v>
      </c>
    </row>
    <row r="3642" spans="1:16" x14ac:dyDescent="0.35">
      <c r="A3642" s="23" t="str">
        <f t="shared" si="114"/>
        <v>09</v>
      </c>
      <c r="B3642" s="23">
        <f t="shared" si="115"/>
        <v>1012806</v>
      </c>
      <c r="C3642" s="6" t="s">
        <v>1433</v>
      </c>
      <c r="D3642" s="7" t="s">
        <v>1096</v>
      </c>
      <c r="E3642" s="7" t="s">
        <v>8</v>
      </c>
      <c r="F3642" s="7" t="s">
        <v>1070</v>
      </c>
      <c r="G3642" s="7" t="s">
        <v>1413</v>
      </c>
      <c r="H3642" s="7" t="s">
        <v>1414</v>
      </c>
      <c r="I3642" s="7" t="s">
        <v>1415</v>
      </c>
      <c r="J3642" s="6" t="s">
        <v>658</v>
      </c>
      <c r="K3642" s="1">
        <v>5000</v>
      </c>
      <c r="L3642" s="1">
        <v>5000</v>
      </c>
      <c r="M3642" s="1">
        <v>4998.5839999999998</v>
      </c>
      <c r="N3642" s="2">
        <v>3.4</v>
      </c>
      <c r="O3642" s="2">
        <v>3.4</v>
      </c>
      <c r="P3642" s="16">
        <v>4.1226475337815698</v>
      </c>
    </row>
    <row r="3643" spans="1:16" x14ac:dyDescent="0.35">
      <c r="A3643" s="23" t="str">
        <f t="shared" si="114"/>
        <v>09</v>
      </c>
      <c r="B3643" s="23">
        <f t="shared" si="115"/>
        <v>1030788</v>
      </c>
      <c r="C3643" s="6" t="s">
        <v>1433</v>
      </c>
      <c r="D3643" s="7" t="s">
        <v>1096</v>
      </c>
      <c r="E3643" s="7" t="s">
        <v>9</v>
      </c>
      <c r="F3643" s="7" t="s">
        <v>1068</v>
      </c>
      <c r="G3643" s="7" t="s">
        <v>996</v>
      </c>
      <c r="H3643" s="7" t="s">
        <v>972</v>
      </c>
      <c r="I3643" s="7" t="s">
        <v>973</v>
      </c>
      <c r="J3643" s="6" t="s">
        <v>659</v>
      </c>
      <c r="K3643" s="1">
        <v>5370</v>
      </c>
      <c r="L3643" s="1">
        <v>12000</v>
      </c>
      <c r="M3643" s="1">
        <v>24000</v>
      </c>
      <c r="N3643" s="2">
        <v>1.2355679702048401</v>
      </c>
      <c r="O3643" s="2">
        <v>1.2355833333333299</v>
      </c>
      <c r="P3643" s="16">
        <v>0.79</v>
      </c>
    </row>
    <row r="3644" spans="1:16" x14ac:dyDescent="0.35">
      <c r="A3644" s="23" t="str">
        <f t="shared" si="114"/>
        <v>09</v>
      </c>
      <c r="B3644" s="23">
        <f t="shared" si="115"/>
        <v>1011042</v>
      </c>
      <c r="C3644" s="6" t="s">
        <v>1433</v>
      </c>
      <c r="D3644" s="7" t="s">
        <v>1096</v>
      </c>
      <c r="E3644" s="7" t="s">
        <v>9</v>
      </c>
      <c r="F3644" s="7" t="s">
        <v>1067</v>
      </c>
      <c r="G3644" s="7" t="s">
        <v>983</v>
      </c>
      <c r="H3644" s="7" t="s">
        <v>671</v>
      </c>
      <c r="I3644" s="7" t="s">
        <v>672</v>
      </c>
      <c r="J3644" s="6" t="s">
        <v>658</v>
      </c>
      <c r="K3644" s="1"/>
      <c r="L3644" s="1"/>
      <c r="M3644" s="1">
        <v>24000</v>
      </c>
      <c r="N3644" s="2"/>
      <c r="O3644" s="2"/>
      <c r="P3644" s="16">
        <v>0.348333333333333</v>
      </c>
    </row>
    <row r="3645" spans="1:16" x14ac:dyDescent="0.35">
      <c r="A3645" s="23" t="str">
        <f t="shared" si="114"/>
        <v>09</v>
      </c>
      <c r="B3645" s="23">
        <f t="shared" si="115"/>
        <v>1020853</v>
      </c>
      <c r="C3645" s="6" t="s">
        <v>1433</v>
      </c>
      <c r="D3645" s="7" t="s">
        <v>1096</v>
      </c>
      <c r="E3645" s="7" t="s">
        <v>9</v>
      </c>
      <c r="F3645" s="7" t="s">
        <v>985</v>
      </c>
      <c r="G3645" s="7" t="s">
        <v>1012</v>
      </c>
      <c r="H3645" s="7" t="s">
        <v>77</v>
      </c>
      <c r="I3645" s="7" t="s">
        <v>78</v>
      </c>
      <c r="J3645" s="6" t="s">
        <v>553</v>
      </c>
      <c r="K3645" s="1">
        <v>120000</v>
      </c>
      <c r="L3645" s="1">
        <v>120000</v>
      </c>
      <c r="M3645" s="1">
        <v>140000</v>
      </c>
      <c r="N3645" s="2">
        <v>3.6899000000000002</v>
      </c>
      <c r="O3645" s="2">
        <v>3.6899000000000002</v>
      </c>
      <c r="P3645" s="16">
        <v>3.9354914285714302</v>
      </c>
    </row>
    <row r="3646" spans="1:16" x14ac:dyDescent="0.35">
      <c r="A3646" s="23" t="str">
        <f t="shared" si="114"/>
        <v>09</v>
      </c>
      <c r="B3646" s="23">
        <f t="shared" si="115"/>
        <v>1022097</v>
      </c>
      <c r="C3646" s="6" t="s">
        <v>1433</v>
      </c>
      <c r="D3646" s="7" t="s">
        <v>1096</v>
      </c>
      <c r="E3646" s="7" t="s">
        <v>9</v>
      </c>
      <c r="F3646" s="7" t="s">
        <v>985</v>
      </c>
      <c r="G3646" s="7" t="s">
        <v>1012</v>
      </c>
      <c r="H3646" s="7" t="s">
        <v>462</v>
      </c>
      <c r="I3646" s="7" t="s">
        <v>463</v>
      </c>
      <c r="J3646" s="6" t="s">
        <v>553</v>
      </c>
      <c r="K3646" s="1">
        <v>20000</v>
      </c>
      <c r="L3646" s="1">
        <v>24008</v>
      </c>
      <c r="M3646" s="1">
        <v>24007.5</v>
      </c>
      <c r="N3646" s="2">
        <v>3.2698999999999998</v>
      </c>
      <c r="O3646" s="2">
        <v>3.2699100299900001</v>
      </c>
      <c r="P3646" s="16">
        <v>3.9988000000000001</v>
      </c>
    </row>
    <row r="3647" spans="1:16" x14ac:dyDescent="0.35">
      <c r="A3647" s="23" t="str">
        <f t="shared" si="114"/>
        <v>09</v>
      </c>
      <c r="B3647" s="23">
        <f t="shared" si="115"/>
        <v>1022858</v>
      </c>
      <c r="C3647" s="6" t="s">
        <v>1433</v>
      </c>
      <c r="D3647" s="7" t="s">
        <v>1096</v>
      </c>
      <c r="E3647" s="7" t="s">
        <v>9</v>
      </c>
      <c r="F3647" s="7" t="s">
        <v>1075</v>
      </c>
      <c r="G3647" s="7" t="s">
        <v>1002</v>
      </c>
      <c r="H3647" s="7" t="s">
        <v>601</v>
      </c>
      <c r="I3647" s="7" t="s">
        <v>510</v>
      </c>
      <c r="J3647" s="6" t="s">
        <v>553</v>
      </c>
      <c r="K3647" s="1">
        <v>671</v>
      </c>
      <c r="L3647" s="1">
        <v>671</v>
      </c>
      <c r="M3647" s="1"/>
      <c r="N3647" s="2">
        <v>2.4307004470938902</v>
      </c>
      <c r="O3647" s="2">
        <v>2.4307004470938902</v>
      </c>
      <c r="P3647" s="16"/>
    </row>
    <row r="3648" spans="1:16" x14ac:dyDescent="0.35">
      <c r="A3648" s="23" t="str">
        <f t="shared" si="114"/>
        <v>09</v>
      </c>
      <c r="B3648" s="23">
        <f t="shared" si="115"/>
        <v>1023445</v>
      </c>
      <c r="C3648" s="6" t="s">
        <v>1433</v>
      </c>
      <c r="D3648" s="7" t="s">
        <v>1096</v>
      </c>
      <c r="E3648" s="7" t="s">
        <v>9</v>
      </c>
      <c r="F3648" s="7" t="s">
        <v>1075</v>
      </c>
      <c r="G3648" s="7" t="s">
        <v>1011</v>
      </c>
      <c r="H3648" s="7" t="s">
        <v>1460</v>
      </c>
      <c r="I3648" s="7" t="s">
        <v>476</v>
      </c>
      <c r="J3648" s="6" t="s">
        <v>553</v>
      </c>
      <c r="K3648" s="1"/>
      <c r="L3648" s="1"/>
      <c r="M3648" s="1">
        <v>20015.099999999999</v>
      </c>
      <c r="N3648" s="2"/>
      <c r="O3648" s="2"/>
      <c r="P3648" s="16">
        <v>2.8137759991206601</v>
      </c>
    </row>
    <row r="3649" spans="1:16" x14ac:dyDescent="0.35">
      <c r="A3649" s="23" t="str">
        <f t="shared" si="114"/>
        <v>09</v>
      </c>
      <c r="B3649" s="23">
        <f t="shared" si="115"/>
        <v>1010877</v>
      </c>
      <c r="C3649" s="6" t="s">
        <v>1433</v>
      </c>
      <c r="D3649" s="7" t="s">
        <v>1096</v>
      </c>
      <c r="E3649" s="7" t="s">
        <v>9</v>
      </c>
      <c r="F3649" s="7" t="s">
        <v>1065</v>
      </c>
      <c r="G3649" s="7" t="s">
        <v>981</v>
      </c>
      <c r="H3649" s="7" t="s">
        <v>660</v>
      </c>
      <c r="I3649" s="7" t="s">
        <v>661</v>
      </c>
      <c r="J3649" s="6" t="s">
        <v>658</v>
      </c>
      <c r="K3649" s="1"/>
      <c r="L3649" s="1">
        <v>12000</v>
      </c>
      <c r="M3649" s="1">
        <v>24000</v>
      </c>
      <c r="N3649" s="2"/>
      <c r="O3649" s="2">
        <v>0.6</v>
      </c>
      <c r="P3649" s="16">
        <v>0.99</v>
      </c>
    </row>
    <row r="3650" spans="1:16" x14ac:dyDescent="0.35">
      <c r="A3650" s="23" t="str">
        <f t="shared" si="114"/>
        <v>09</v>
      </c>
      <c r="B3650" s="23">
        <f t="shared" si="115"/>
        <v>1012724</v>
      </c>
      <c r="C3650" s="6" t="s">
        <v>1433</v>
      </c>
      <c r="D3650" s="7" t="s">
        <v>1096</v>
      </c>
      <c r="E3650" s="7" t="s">
        <v>9</v>
      </c>
      <c r="F3650" s="7" t="s">
        <v>1065</v>
      </c>
      <c r="G3650" s="7" t="s">
        <v>989</v>
      </c>
      <c r="H3650" s="7" t="s">
        <v>839</v>
      </c>
      <c r="I3650" s="7" t="s">
        <v>840</v>
      </c>
      <c r="J3650" s="6" t="s">
        <v>658</v>
      </c>
      <c r="K3650" s="1">
        <v>0</v>
      </c>
      <c r="L3650" s="1">
        <v>18002</v>
      </c>
      <c r="M3650" s="1">
        <v>31027</v>
      </c>
      <c r="N3650" s="2">
        <v>0</v>
      </c>
      <c r="O3650" s="2">
        <v>0.55932674147316996</v>
      </c>
      <c r="P3650" s="16">
        <v>0.92852024365874897</v>
      </c>
    </row>
    <row r="3651" spans="1:16" x14ac:dyDescent="0.35">
      <c r="A3651" s="23" t="str">
        <f t="shared" si="114"/>
        <v>09</v>
      </c>
      <c r="B3651" s="23">
        <f t="shared" si="115"/>
        <v>1012730</v>
      </c>
      <c r="C3651" s="6" t="s">
        <v>1433</v>
      </c>
      <c r="D3651" s="7" t="s">
        <v>1096</v>
      </c>
      <c r="E3651" s="7" t="s">
        <v>9</v>
      </c>
      <c r="F3651" s="7" t="s">
        <v>1065</v>
      </c>
      <c r="G3651" s="7" t="s">
        <v>989</v>
      </c>
      <c r="H3651" s="7" t="s">
        <v>843</v>
      </c>
      <c r="I3651" s="7" t="s">
        <v>844</v>
      </c>
      <c r="J3651" s="6" t="s">
        <v>658</v>
      </c>
      <c r="K3651" s="1">
        <v>9064</v>
      </c>
      <c r="L3651" s="1">
        <v>9064</v>
      </c>
      <c r="M3651" s="1">
        <v>8313</v>
      </c>
      <c r="N3651" s="2">
        <v>0</v>
      </c>
      <c r="O3651" s="2">
        <v>0</v>
      </c>
      <c r="P3651" s="16">
        <v>0.90442800433056603</v>
      </c>
    </row>
    <row r="3652" spans="1:16" x14ac:dyDescent="0.35">
      <c r="A3652" s="23" t="str">
        <f t="shared" si="114"/>
        <v>09</v>
      </c>
      <c r="B3652" s="23">
        <f t="shared" si="115"/>
        <v>1012745</v>
      </c>
      <c r="C3652" s="6" t="s">
        <v>1433</v>
      </c>
      <c r="D3652" s="7" t="s">
        <v>1096</v>
      </c>
      <c r="E3652" s="7" t="s">
        <v>9</v>
      </c>
      <c r="F3652" s="7" t="s">
        <v>1065</v>
      </c>
      <c r="G3652" s="7" t="s">
        <v>989</v>
      </c>
      <c r="H3652" s="7" t="s">
        <v>845</v>
      </c>
      <c r="I3652" s="7" t="s">
        <v>846</v>
      </c>
      <c r="J3652" s="6" t="s">
        <v>658</v>
      </c>
      <c r="K3652" s="1">
        <v>1717</v>
      </c>
      <c r="L3652" s="1">
        <v>1717</v>
      </c>
      <c r="M3652" s="1">
        <v>1700</v>
      </c>
      <c r="N3652" s="2">
        <v>0</v>
      </c>
      <c r="O3652" s="2">
        <v>0</v>
      </c>
      <c r="P3652" s="16">
        <v>0.90442800000000001</v>
      </c>
    </row>
    <row r="3653" spans="1:16" x14ac:dyDescent="0.35">
      <c r="A3653" s="23" t="str">
        <f t="shared" ref="A3653:A3716" si="116">MID(C3653,1,2)</f>
        <v>09</v>
      </c>
      <c r="B3653" s="23">
        <f t="shared" ref="B3653:B3716" si="117">+H3653*1</f>
        <v>1030670</v>
      </c>
      <c r="C3653" s="6" t="s">
        <v>1433</v>
      </c>
      <c r="D3653" s="7" t="s">
        <v>1096</v>
      </c>
      <c r="E3653" s="7" t="s">
        <v>9</v>
      </c>
      <c r="F3653" s="7" t="s">
        <v>1090</v>
      </c>
      <c r="G3653" s="7" t="s">
        <v>1052</v>
      </c>
      <c r="H3653" s="7" t="s">
        <v>927</v>
      </c>
      <c r="I3653" s="7" t="s">
        <v>928</v>
      </c>
      <c r="J3653" s="6" t="s">
        <v>659</v>
      </c>
      <c r="K3653" s="1">
        <v>72000</v>
      </c>
      <c r="L3653" s="1">
        <v>72000</v>
      </c>
      <c r="M3653" s="1"/>
      <c r="N3653" s="2">
        <v>7.84</v>
      </c>
      <c r="O3653" s="2">
        <v>7.84</v>
      </c>
      <c r="P3653" s="16"/>
    </row>
    <row r="3654" spans="1:16" x14ac:dyDescent="0.35">
      <c r="A3654" s="23" t="str">
        <f t="shared" si="116"/>
        <v>09</v>
      </c>
      <c r="B3654" s="23">
        <f t="shared" si="117"/>
        <v>1011748</v>
      </c>
      <c r="C3654" s="6" t="s">
        <v>1433</v>
      </c>
      <c r="D3654" s="7" t="s">
        <v>1096</v>
      </c>
      <c r="E3654" s="7" t="s">
        <v>9</v>
      </c>
      <c r="F3654" s="7" t="s">
        <v>1066</v>
      </c>
      <c r="G3654" s="7" t="s">
        <v>982</v>
      </c>
      <c r="H3654" s="7" t="s">
        <v>704</v>
      </c>
      <c r="I3654" s="7" t="s">
        <v>705</v>
      </c>
      <c r="J3654" s="6" t="s">
        <v>658</v>
      </c>
      <c r="K3654" s="1">
        <v>140594</v>
      </c>
      <c r="L3654" s="1">
        <v>68994</v>
      </c>
      <c r="M3654" s="1">
        <v>68400</v>
      </c>
      <c r="N3654" s="2">
        <v>4.47416674964792</v>
      </c>
      <c r="O3654" s="2">
        <v>4.4741716671014897</v>
      </c>
      <c r="P3654" s="16">
        <v>4.5920503991228099</v>
      </c>
    </row>
    <row r="3655" spans="1:16" x14ac:dyDescent="0.35">
      <c r="A3655" s="23" t="str">
        <f t="shared" si="116"/>
        <v>09</v>
      </c>
      <c r="B3655" s="23">
        <f t="shared" si="117"/>
        <v>1022145</v>
      </c>
      <c r="C3655" s="6" t="s">
        <v>1433</v>
      </c>
      <c r="D3655" s="7" t="s">
        <v>1096</v>
      </c>
      <c r="E3655" s="7" t="s">
        <v>9</v>
      </c>
      <c r="F3655" s="7" t="s">
        <v>1076</v>
      </c>
      <c r="G3655" s="7" t="s">
        <v>1022</v>
      </c>
      <c r="H3655" s="7" t="s">
        <v>597</v>
      </c>
      <c r="I3655" s="7" t="s">
        <v>598</v>
      </c>
      <c r="J3655" s="6" t="s">
        <v>553</v>
      </c>
      <c r="K3655" s="1">
        <v>0</v>
      </c>
      <c r="L3655" s="1">
        <v>24000</v>
      </c>
      <c r="M3655" s="1">
        <v>24000</v>
      </c>
      <c r="N3655" s="2">
        <v>0</v>
      </c>
      <c r="O3655" s="2">
        <v>2.4</v>
      </c>
      <c r="P3655" s="16">
        <v>3.0577800000000002</v>
      </c>
    </row>
    <row r="3656" spans="1:16" x14ac:dyDescent="0.35">
      <c r="A3656" s="23" t="str">
        <f t="shared" si="116"/>
        <v>09</v>
      </c>
      <c r="B3656" s="23">
        <f t="shared" si="117"/>
        <v>1023400</v>
      </c>
      <c r="C3656" s="6" t="s">
        <v>1433</v>
      </c>
      <c r="D3656" s="7" t="s">
        <v>1096</v>
      </c>
      <c r="E3656" s="7" t="s">
        <v>9</v>
      </c>
      <c r="F3656" s="7" t="s">
        <v>1076</v>
      </c>
      <c r="G3656" s="7" t="s">
        <v>1022</v>
      </c>
      <c r="H3656" s="7" t="s">
        <v>651</v>
      </c>
      <c r="I3656" s="7" t="s">
        <v>1300</v>
      </c>
      <c r="J3656" s="6" t="s">
        <v>553</v>
      </c>
      <c r="K3656" s="1">
        <v>0</v>
      </c>
      <c r="L3656" s="1">
        <v>0</v>
      </c>
      <c r="M3656" s="1">
        <v>4005</v>
      </c>
      <c r="N3656" s="2">
        <v>0</v>
      </c>
      <c r="O3656" s="2">
        <v>0</v>
      </c>
      <c r="P3656" s="16">
        <v>2.6921520099875198</v>
      </c>
    </row>
    <row r="3657" spans="1:16" x14ac:dyDescent="0.35">
      <c r="A3657" s="23" t="str">
        <f t="shared" si="116"/>
        <v>09</v>
      </c>
      <c r="B3657" s="23">
        <f t="shared" si="117"/>
        <v>1023417</v>
      </c>
      <c r="C3657" s="6" t="s">
        <v>1433</v>
      </c>
      <c r="D3657" s="7" t="s">
        <v>1096</v>
      </c>
      <c r="E3657" s="7" t="s">
        <v>9</v>
      </c>
      <c r="F3657" s="7" t="s">
        <v>1076</v>
      </c>
      <c r="G3657" s="7" t="s">
        <v>1022</v>
      </c>
      <c r="H3657" s="7" t="s">
        <v>1316</v>
      </c>
      <c r="I3657" s="7" t="s">
        <v>1317</v>
      </c>
      <c r="J3657" s="6" t="s">
        <v>553</v>
      </c>
      <c r="K3657" s="1"/>
      <c r="L3657" s="1">
        <v>52000</v>
      </c>
      <c r="M3657" s="1">
        <v>68059.5</v>
      </c>
      <c r="N3657" s="2"/>
      <c r="O3657" s="2">
        <v>2.35</v>
      </c>
      <c r="P3657" s="16">
        <v>2.62497764603031</v>
      </c>
    </row>
    <row r="3658" spans="1:16" x14ac:dyDescent="0.35">
      <c r="A3658" s="23" t="str">
        <f t="shared" si="116"/>
        <v>09</v>
      </c>
      <c r="B3658" s="23">
        <f t="shared" si="117"/>
        <v>1022304</v>
      </c>
      <c r="C3658" s="6" t="s">
        <v>1433</v>
      </c>
      <c r="D3658" s="7" t="s">
        <v>1096</v>
      </c>
      <c r="E3658" s="7" t="s">
        <v>9</v>
      </c>
      <c r="F3658" s="7" t="s">
        <v>1069</v>
      </c>
      <c r="G3658" s="7" t="s">
        <v>1026</v>
      </c>
      <c r="H3658" s="7" t="s">
        <v>271</v>
      </c>
      <c r="I3658" s="7" t="s">
        <v>272</v>
      </c>
      <c r="J3658" s="6" t="s">
        <v>553</v>
      </c>
      <c r="K3658" s="1">
        <v>20000</v>
      </c>
      <c r="L3658" s="1">
        <v>20000</v>
      </c>
      <c r="M3658" s="1">
        <v>20000</v>
      </c>
      <c r="N3658" s="2">
        <v>2.5874000000000001</v>
      </c>
      <c r="O3658" s="2">
        <v>2.5874000000000001</v>
      </c>
      <c r="P3658" s="16">
        <v>2.814616</v>
      </c>
    </row>
    <row r="3659" spans="1:16" x14ac:dyDescent="0.35">
      <c r="A3659" s="23" t="str">
        <f t="shared" si="116"/>
        <v>09</v>
      </c>
      <c r="B3659" s="23">
        <f t="shared" si="117"/>
        <v>1030224</v>
      </c>
      <c r="C3659" s="6" t="s">
        <v>1433</v>
      </c>
      <c r="D3659" s="7" t="s">
        <v>1096</v>
      </c>
      <c r="E3659" s="7" t="s">
        <v>9</v>
      </c>
      <c r="F3659" s="7" t="s">
        <v>1089</v>
      </c>
      <c r="G3659" s="7" t="s">
        <v>1049</v>
      </c>
      <c r="H3659" s="7" t="s">
        <v>856</v>
      </c>
      <c r="I3659" s="7" t="s">
        <v>857</v>
      </c>
      <c r="J3659" s="6" t="s">
        <v>659</v>
      </c>
      <c r="K3659" s="1">
        <v>10525</v>
      </c>
      <c r="L3659" s="1">
        <v>12000</v>
      </c>
      <c r="M3659" s="1">
        <v>12000</v>
      </c>
      <c r="N3659" s="2">
        <v>1.53558194774347</v>
      </c>
      <c r="O3659" s="2">
        <v>1.53558333333333</v>
      </c>
      <c r="P3659" s="16">
        <v>1.99</v>
      </c>
    </row>
    <row r="3660" spans="1:16" x14ac:dyDescent="0.35">
      <c r="A3660" s="23" t="str">
        <f t="shared" si="116"/>
        <v>09</v>
      </c>
      <c r="B3660" s="23">
        <f t="shared" si="117"/>
        <v>1030355</v>
      </c>
      <c r="C3660" s="6" t="s">
        <v>1433</v>
      </c>
      <c r="D3660" s="7" t="s">
        <v>1096</v>
      </c>
      <c r="E3660" s="7" t="s">
        <v>9</v>
      </c>
      <c r="F3660" s="7" t="s">
        <v>1092</v>
      </c>
      <c r="G3660" s="7" t="s">
        <v>1055</v>
      </c>
      <c r="H3660" s="7" t="s">
        <v>875</v>
      </c>
      <c r="I3660" s="7" t="s">
        <v>876</v>
      </c>
      <c r="J3660" s="6" t="s">
        <v>659</v>
      </c>
      <c r="K3660" s="1">
        <v>66031</v>
      </c>
      <c r="L3660" s="1">
        <v>66031</v>
      </c>
      <c r="M3660" s="1">
        <v>60000</v>
      </c>
      <c r="N3660" s="2">
        <v>0.93559085883903004</v>
      </c>
      <c r="O3660" s="2">
        <v>0.93559085883903004</v>
      </c>
      <c r="P3660" s="16">
        <v>1.3133333333333299</v>
      </c>
    </row>
    <row r="3661" spans="1:16" x14ac:dyDescent="0.35">
      <c r="A3661" s="23" t="str">
        <f t="shared" si="116"/>
        <v>09</v>
      </c>
      <c r="B3661" s="23">
        <f t="shared" si="117"/>
        <v>1012796</v>
      </c>
      <c r="C3661" s="6" t="s">
        <v>1433</v>
      </c>
      <c r="D3661" s="7" t="s">
        <v>1096</v>
      </c>
      <c r="E3661" s="7" t="s">
        <v>10</v>
      </c>
      <c r="F3661" s="7" t="s">
        <v>1068</v>
      </c>
      <c r="G3661" s="7" t="s">
        <v>1192</v>
      </c>
      <c r="H3661" s="7" t="s">
        <v>1190</v>
      </c>
      <c r="I3661" s="7" t="s">
        <v>1191</v>
      </c>
      <c r="J3661" s="6" t="s">
        <v>658</v>
      </c>
      <c r="K3661" s="1">
        <v>47901</v>
      </c>
      <c r="L3661" s="1">
        <v>40000</v>
      </c>
      <c r="M3661" s="1">
        <v>40000</v>
      </c>
      <c r="N3661" s="2">
        <v>1.53286987745559</v>
      </c>
      <c r="O3661" s="2">
        <v>1.532875</v>
      </c>
      <c r="P3661" s="16">
        <v>1.1202256625</v>
      </c>
    </row>
    <row r="3662" spans="1:16" x14ac:dyDescent="0.35">
      <c r="A3662" s="23" t="str">
        <f t="shared" si="116"/>
        <v>09</v>
      </c>
      <c r="B3662" s="23">
        <f t="shared" si="117"/>
        <v>1012278</v>
      </c>
      <c r="C3662" s="6" t="s">
        <v>1433</v>
      </c>
      <c r="D3662" s="7" t="s">
        <v>1096</v>
      </c>
      <c r="E3662" s="7" t="s">
        <v>10</v>
      </c>
      <c r="F3662" s="7" t="s">
        <v>1068</v>
      </c>
      <c r="G3662" s="7" t="s">
        <v>994</v>
      </c>
      <c r="H3662" s="7" t="s">
        <v>768</v>
      </c>
      <c r="I3662" s="7" t="s">
        <v>769</v>
      </c>
      <c r="J3662" s="6" t="s">
        <v>658</v>
      </c>
      <c r="K3662" s="1">
        <v>88769</v>
      </c>
      <c r="L3662" s="1">
        <v>80028</v>
      </c>
      <c r="M3662" s="1">
        <v>80028</v>
      </c>
      <c r="N3662" s="2">
        <v>2.28000766033187</v>
      </c>
      <c r="O3662" s="2">
        <v>2.2800019993002398</v>
      </c>
      <c r="P3662" s="16">
        <v>2.3021016894087101</v>
      </c>
    </row>
    <row r="3663" spans="1:16" x14ac:dyDescent="0.35">
      <c r="A3663" s="23" t="str">
        <f t="shared" si="116"/>
        <v>09</v>
      </c>
      <c r="B3663" s="23">
        <f t="shared" si="117"/>
        <v>1011150</v>
      </c>
      <c r="C3663" s="6" t="s">
        <v>1433</v>
      </c>
      <c r="D3663" s="7" t="s">
        <v>1096</v>
      </c>
      <c r="E3663" s="7" t="s">
        <v>10</v>
      </c>
      <c r="F3663" s="7" t="s">
        <v>1068</v>
      </c>
      <c r="G3663" s="7" t="s">
        <v>984</v>
      </c>
      <c r="H3663" s="7" t="s">
        <v>679</v>
      </c>
      <c r="I3663" s="7" t="s">
        <v>680</v>
      </c>
      <c r="J3663" s="6" t="s">
        <v>658</v>
      </c>
      <c r="K3663" s="1">
        <v>40522</v>
      </c>
      <c r="L3663" s="1">
        <v>40014</v>
      </c>
      <c r="M3663" s="1">
        <v>40014</v>
      </c>
      <c r="N3663" s="2">
        <v>2.64999259661418</v>
      </c>
      <c r="O3663" s="2">
        <v>2.6499975008746901</v>
      </c>
      <c r="P3663" s="16">
        <v>2.6643113235367601</v>
      </c>
    </row>
    <row r="3664" spans="1:16" x14ac:dyDescent="0.35">
      <c r="A3664" s="23" t="str">
        <f t="shared" si="116"/>
        <v>09</v>
      </c>
      <c r="B3664" s="23">
        <f t="shared" si="117"/>
        <v>1030802</v>
      </c>
      <c r="C3664" s="6" t="s">
        <v>1433</v>
      </c>
      <c r="D3664" s="7" t="s">
        <v>1096</v>
      </c>
      <c r="E3664" s="7" t="s">
        <v>10</v>
      </c>
      <c r="F3664" s="7" t="s">
        <v>1063</v>
      </c>
      <c r="G3664" s="7" t="s">
        <v>1063</v>
      </c>
      <c r="H3664" s="7" t="s">
        <v>976</v>
      </c>
      <c r="I3664" s="7" t="s">
        <v>977</v>
      </c>
      <c r="J3664" s="6" t="s">
        <v>659</v>
      </c>
      <c r="K3664" s="1">
        <v>144000</v>
      </c>
      <c r="L3664" s="1">
        <v>144000</v>
      </c>
      <c r="M3664" s="1"/>
      <c r="N3664" s="2">
        <v>1.2437708333333299</v>
      </c>
      <c r="O3664" s="2">
        <v>1.2437708333333299</v>
      </c>
      <c r="P3664" s="16"/>
    </row>
    <row r="3665" spans="1:16" x14ac:dyDescent="0.35">
      <c r="A3665" s="23" t="str">
        <f t="shared" si="116"/>
        <v>09</v>
      </c>
      <c r="B3665" s="23">
        <f t="shared" si="117"/>
        <v>1023421</v>
      </c>
      <c r="C3665" s="6" t="s">
        <v>1433</v>
      </c>
      <c r="D3665" s="7" t="s">
        <v>1096</v>
      </c>
      <c r="E3665" s="7" t="s">
        <v>10</v>
      </c>
      <c r="F3665" s="7" t="s">
        <v>1085</v>
      </c>
      <c r="G3665" s="7" t="s">
        <v>1019</v>
      </c>
      <c r="H3665" s="7" t="s">
        <v>1330</v>
      </c>
      <c r="I3665" s="7" t="s">
        <v>492</v>
      </c>
      <c r="J3665" s="6" t="s">
        <v>553</v>
      </c>
      <c r="K3665" s="1">
        <v>184</v>
      </c>
      <c r="L3665" s="1">
        <v>184</v>
      </c>
      <c r="M3665" s="1"/>
      <c r="N3665" s="2">
        <v>4.5380434782608701</v>
      </c>
      <c r="O3665" s="2">
        <v>4.5380434782608701</v>
      </c>
      <c r="P3665" s="16"/>
    </row>
    <row r="3666" spans="1:16" x14ac:dyDescent="0.35">
      <c r="A3666" s="23" t="str">
        <f t="shared" si="116"/>
        <v>09</v>
      </c>
      <c r="B3666" s="23">
        <f t="shared" si="117"/>
        <v>1021272</v>
      </c>
      <c r="C3666" s="6" t="s">
        <v>1433</v>
      </c>
      <c r="D3666" s="7" t="s">
        <v>1096</v>
      </c>
      <c r="E3666" s="7" t="s">
        <v>10</v>
      </c>
      <c r="F3666" s="7" t="s">
        <v>1080</v>
      </c>
      <c r="G3666" s="7" t="s">
        <v>1030</v>
      </c>
      <c r="H3666" s="7" t="s">
        <v>143</v>
      </c>
      <c r="I3666" s="7" t="s">
        <v>144</v>
      </c>
      <c r="J3666" s="6" t="s">
        <v>553</v>
      </c>
      <c r="K3666" s="1">
        <v>360000</v>
      </c>
      <c r="L3666" s="1">
        <v>360000</v>
      </c>
      <c r="M3666" s="1">
        <v>360000</v>
      </c>
      <c r="N3666" s="2">
        <v>1.07964722222222</v>
      </c>
      <c r="O3666" s="2">
        <v>1.07964722222222</v>
      </c>
      <c r="P3666" s="16">
        <v>1.1277189125</v>
      </c>
    </row>
    <row r="3667" spans="1:16" x14ac:dyDescent="0.35">
      <c r="A3667" s="23" t="str">
        <f t="shared" si="116"/>
        <v>09</v>
      </c>
      <c r="B3667" s="23">
        <f t="shared" si="117"/>
        <v>1011151</v>
      </c>
      <c r="C3667" s="6" t="s">
        <v>1433</v>
      </c>
      <c r="D3667" s="7" t="s">
        <v>1096</v>
      </c>
      <c r="E3667" s="7" t="s">
        <v>10</v>
      </c>
      <c r="F3667" s="7" t="s">
        <v>985</v>
      </c>
      <c r="G3667" s="7" t="s">
        <v>985</v>
      </c>
      <c r="H3667" s="7" t="s">
        <v>681</v>
      </c>
      <c r="I3667" s="7" t="s">
        <v>682</v>
      </c>
      <c r="J3667" s="6" t="s">
        <v>658</v>
      </c>
      <c r="K3667" s="1">
        <v>20162</v>
      </c>
      <c r="L3667" s="1"/>
      <c r="M3667" s="1">
        <v>20007</v>
      </c>
      <c r="N3667" s="2">
        <v>4.2561749826406103</v>
      </c>
      <c r="O3667" s="2"/>
      <c r="P3667" s="16">
        <v>4.2683029989503698</v>
      </c>
    </row>
    <row r="3668" spans="1:16" x14ac:dyDescent="0.35">
      <c r="A3668" s="23" t="str">
        <f t="shared" si="116"/>
        <v>09</v>
      </c>
      <c r="B3668" s="23">
        <f t="shared" si="117"/>
        <v>1012725</v>
      </c>
      <c r="C3668" s="6" t="s">
        <v>1433</v>
      </c>
      <c r="D3668" s="7" t="s">
        <v>1096</v>
      </c>
      <c r="E3668" s="7" t="s">
        <v>10</v>
      </c>
      <c r="F3668" s="7" t="s">
        <v>985</v>
      </c>
      <c r="G3668" s="7" t="s">
        <v>985</v>
      </c>
      <c r="H3668" s="7" t="s">
        <v>841</v>
      </c>
      <c r="I3668" s="7" t="s">
        <v>842</v>
      </c>
      <c r="J3668" s="6" t="s">
        <v>658</v>
      </c>
      <c r="K3668" s="1">
        <v>14175</v>
      </c>
      <c r="L3668" s="1">
        <v>20013</v>
      </c>
      <c r="M3668" s="1">
        <v>20012.831999999999</v>
      </c>
      <c r="N3668" s="2">
        <v>4.5532980599647299</v>
      </c>
      <c r="O3668" s="2">
        <v>4.5532903612651801</v>
      </c>
      <c r="P3668" s="16">
        <v>4.5386715533313797</v>
      </c>
    </row>
    <row r="3669" spans="1:16" x14ac:dyDescent="0.35">
      <c r="A3669" s="23" t="str">
        <f t="shared" si="116"/>
        <v>09</v>
      </c>
      <c r="B3669" s="23">
        <f t="shared" si="117"/>
        <v>1021555</v>
      </c>
      <c r="C3669" s="6" t="s">
        <v>1433</v>
      </c>
      <c r="D3669" s="7" t="s">
        <v>1096</v>
      </c>
      <c r="E3669" s="7" t="s">
        <v>10</v>
      </c>
      <c r="F3669" s="7" t="s">
        <v>1078</v>
      </c>
      <c r="G3669" s="7" t="s">
        <v>1009</v>
      </c>
      <c r="H3669" s="7" t="s">
        <v>163</v>
      </c>
      <c r="I3669" s="7" t="s">
        <v>164</v>
      </c>
      <c r="J3669" s="6" t="s">
        <v>553</v>
      </c>
      <c r="K3669" s="1">
        <v>144000</v>
      </c>
      <c r="L3669" s="1">
        <v>144000</v>
      </c>
      <c r="M3669" s="1">
        <v>144012</v>
      </c>
      <c r="N3669" s="2">
        <v>0.64895833333333297</v>
      </c>
      <c r="O3669" s="2">
        <v>0.64895833333333297</v>
      </c>
      <c r="P3669" s="16">
        <v>0.69726567508263204</v>
      </c>
    </row>
    <row r="3670" spans="1:16" x14ac:dyDescent="0.35">
      <c r="A3670" s="23" t="str">
        <f t="shared" si="116"/>
        <v>09</v>
      </c>
      <c r="B3670" s="23">
        <f t="shared" si="117"/>
        <v>1023302</v>
      </c>
      <c r="C3670" s="6" t="s">
        <v>1433</v>
      </c>
      <c r="D3670" s="7" t="s">
        <v>1096</v>
      </c>
      <c r="E3670" s="7" t="s">
        <v>10</v>
      </c>
      <c r="F3670" s="7" t="s">
        <v>1078</v>
      </c>
      <c r="G3670" s="7" t="s">
        <v>1027</v>
      </c>
      <c r="H3670" s="7" t="s">
        <v>490</v>
      </c>
      <c r="I3670" s="7" t="s">
        <v>223</v>
      </c>
      <c r="J3670" s="6" t="s">
        <v>553</v>
      </c>
      <c r="K3670" s="1">
        <v>96000</v>
      </c>
      <c r="L3670" s="1">
        <v>96000</v>
      </c>
      <c r="M3670" s="1">
        <v>144000</v>
      </c>
      <c r="N3670" s="2">
        <v>0.90635416666666702</v>
      </c>
      <c r="O3670" s="2">
        <v>0.90635416666666702</v>
      </c>
      <c r="P3670" s="16">
        <v>0.93808069027777796</v>
      </c>
    </row>
    <row r="3671" spans="1:16" x14ac:dyDescent="0.35">
      <c r="A3671" s="23" t="str">
        <f t="shared" si="116"/>
        <v>09</v>
      </c>
      <c r="B3671" s="23">
        <f t="shared" si="117"/>
        <v>1022854</v>
      </c>
      <c r="C3671" s="6" t="s">
        <v>1433</v>
      </c>
      <c r="D3671" s="7" t="s">
        <v>1096</v>
      </c>
      <c r="E3671" s="7" t="s">
        <v>10</v>
      </c>
      <c r="F3671" s="7" t="s">
        <v>1084</v>
      </c>
      <c r="G3671" s="7" t="s">
        <v>1017</v>
      </c>
      <c r="H3671" s="7" t="s">
        <v>575</v>
      </c>
      <c r="I3671" s="7" t="s">
        <v>357</v>
      </c>
      <c r="J3671" s="6" t="s">
        <v>553</v>
      </c>
      <c r="K3671" s="1">
        <v>24000</v>
      </c>
      <c r="L3671" s="1">
        <v>24000</v>
      </c>
      <c r="M3671" s="1">
        <v>24000</v>
      </c>
      <c r="N3671" s="2">
        <v>2.1937083333333298</v>
      </c>
      <c r="O3671" s="2">
        <v>2.1937083333333298</v>
      </c>
      <c r="P3671" s="16">
        <v>2.3199960000000002</v>
      </c>
    </row>
    <row r="3672" spans="1:16" x14ac:dyDescent="0.35">
      <c r="A3672" s="23" t="str">
        <f t="shared" si="116"/>
        <v>09</v>
      </c>
      <c r="B3672" s="23">
        <f t="shared" si="117"/>
        <v>1030337</v>
      </c>
      <c r="C3672" s="6" t="s">
        <v>1433</v>
      </c>
      <c r="D3672" s="7" t="s">
        <v>1096</v>
      </c>
      <c r="E3672" s="7" t="s">
        <v>10</v>
      </c>
      <c r="F3672" s="7" t="s">
        <v>1090</v>
      </c>
      <c r="G3672" s="7" t="s">
        <v>1052</v>
      </c>
      <c r="H3672" s="7" t="s">
        <v>873</v>
      </c>
      <c r="I3672" s="7" t="s">
        <v>874</v>
      </c>
      <c r="J3672" s="6" t="s">
        <v>659</v>
      </c>
      <c r="K3672" s="1">
        <v>336000</v>
      </c>
      <c r="L3672" s="1">
        <v>336000</v>
      </c>
      <c r="M3672" s="1">
        <v>336000</v>
      </c>
      <c r="N3672" s="2">
        <v>11.9433511904762</v>
      </c>
      <c r="O3672" s="2">
        <v>11.9433511904762</v>
      </c>
      <c r="P3672" s="16">
        <v>9.6682277666666607</v>
      </c>
    </row>
    <row r="3673" spans="1:16" x14ac:dyDescent="0.35">
      <c r="A3673" s="23" t="str">
        <f t="shared" si="116"/>
        <v>09</v>
      </c>
      <c r="B3673" s="23">
        <f t="shared" si="117"/>
        <v>1011047</v>
      </c>
      <c r="C3673" s="6" t="s">
        <v>1433</v>
      </c>
      <c r="D3673" s="7" t="s">
        <v>1096</v>
      </c>
      <c r="E3673" s="7" t="s">
        <v>10</v>
      </c>
      <c r="F3673" s="7" t="s">
        <v>1066</v>
      </c>
      <c r="G3673" s="7" t="s">
        <v>982</v>
      </c>
      <c r="H3673" s="7" t="s">
        <v>673</v>
      </c>
      <c r="I3673" s="7" t="s">
        <v>674</v>
      </c>
      <c r="J3673" s="6" t="s">
        <v>658</v>
      </c>
      <c r="K3673" s="1"/>
      <c r="L3673" s="1">
        <v>22800</v>
      </c>
      <c r="M3673" s="1">
        <v>22800</v>
      </c>
      <c r="N3673" s="2"/>
      <c r="O3673" s="2">
        <v>3.29</v>
      </c>
      <c r="P3673" s="16">
        <v>3.2820007675438601</v>
      </c>
    </row>
    <row r="3674" spans="1:16" x14ac:dyDescent="0.35">
      <c r="A3674" s="23" t="str">
        <f t="shared" si="116"/>
        <v>09</v>
      </c>
      <c r="B3674" s="23">
        <f t="shared" si="117"/>
        <v>1011127</v>
      </c>
      <c r="C3674" s="6" t="s">
        <v>1433</v>
      </c>
      <c r="D3674" s="7" t="s">
        <v>1096</v>
      </c>
      <c r="E3674" s="7" t="s">
        <v>10</v>
      </c>
      <c r="F3674" s="7" t="s">
        <v>1066</v>
      </c>
      <c r="G3674" s="7" t="s">
        <v>982</v>
      </c>
      <c r="H3674" s="7" t="s">
        <v>677</v>
      </c>
      <c r="I3674" s="7" t="s">
        <v>678</v>
      </c>
      <c r="J3674" s="6" t="s">
        <v>658</v>
      </c>
      <c r="K3674" s="1">
        <v>783926</v>
      </c>
      <c r="L3674" s="1">
        <v>808226</v>
      </c>
      <c r="M3674" s="1">
        <v>856240</v>
      </c>
      <c r="N3674" s="2">
        <v>3.4143694685467798</v>
      </c>
      <c r="O3674" s="2">
        <v>2.80999868848565</v>
      </c>
      <c r="P3674" s="16">
        <v>2.8120426401476202</v>
      </c>
    </row>
    <row r="3675" spans="1:16" x14ac:dyDescent="0.35">
      <c r="A3675" s="23" t="str">
        <f t="shared" si="116"/>
        <v>09</v>
      </c>
      <c r="B3675" s="23">
        <f t="shared" si="117"/>
        <v>1011614</v>
      </c>
      <c r="C3675" s="6" t="s">
        <v>1433</v>
      </c>
      <c r="D3675" s="7" t="s">
        <v>1096</v>
      </c>
      <c r="E3675" s="7" t="s">
        <v>10</v>
      </c>
      <c r="F3675" s="7" t="s">
        <v>1066</v>
      </c>
      <c r="G3675" s="7" t="s">
        <v>982</v>
      </c>
      <c r="H3675" s="7" t="s">
        <v>1156</v>
      </c>
      <c r="I3675" s="7" t="s">
        <v>1157</v>
      </c>
      <c r="J3675" s="6" t="s">
        <v>658</v>
      </c>
      <c r="K3675" s="1">
        <v>0</v>
      </c>
      <c r="L3675" s="1">
        <v>20008</v>
      </c>
      <c r="M3675" s="1">
        <v>20008.419999999998</v>
      </c>
      <c r="N3675" s="2">
        <v>0</v>
      </c>
      <c r="O3675" s="2">
        <v>0</v>
      </c>
      <c r="P3675" s="16">
        <v>2.9769893924657702</v>
      </c>
    </row>
    <row r="3676" spans="1:16" x14ac:dyDescent="0.35">
      <c r="A3676" s="23" t="str">
        <f t="shared" si="116"/>
        <v>09</v>
      </c>
      <c r="B3676" s="23">
        <f t="shared" si="117"/>
        <v>1023219</v>
      </c>
      <c r="C3676" s="6" t="s">
        <v>1433</v>
      </c>
      <c r="D3676" s="7" t="s">
        <v>1096</v>
      </c>
      <c r="E3676" s="7" t="s">
        <v>10</v>
      </c>
      <c r="F3676" s="7" t="s">
        <v>1086</v>
      </c>
      <c r="G3676" s="7" t="s">
        <v>1041</v>
      </c>
      <c r="H3676" s="7" t="s">
        <v>639</v>
      </c>
      <c r="I3676" s="7" t="s">
        <v>247</v>
      </c>
      <c r="J3676" s="6" t="s">
        <v>553</v>
      </c>
      <c r="K3676" s="1">
        <v>24000</v>
      </c>
      <c r="L3676" s="1">
        <v>24000</v>
      </c>
      <c r="M3676" s="1">
        <v>24000</v>
      </c>
      <c r="N3676" s="2">
        <v>1.030125</v>
      </c>
      <c r="O3676" s="2">
        <v>1.030125</v>
      </c>
      <c r="P3676" s="16">
        <v>1.0323276666666701</v>
      </c>
    </row>
    <row r="3677" spans="1:16" x14ac:dyDescent="0.35">
      <c r="A3677" s="23" t="str">
        <f t="shared" si="116"/>
        <v>09</v>
      </c>
      <c r="B3677" s="23">
        <f t="shared" si="117"/>
        <v>1023324</v>
      </c>
      <c r="C3677" s="6" t="s">
        <v>1433</v>
      </c>
      <c r="D3677" s="7" t="s">
        <v>1096</v>
      </c>
      <c r="E3677" s="7" t="s">
        <v>10</v>
      </c>
      <c r="F3677" s="7" t="s">
        <v>1076</v>
      </c>
      <c r="G3677" s="7" t="s">
        <v>1022</v>
      </c>
      <c r="H3677" s="7" t="s">
        <v>613</v>
      </c>
      <c r="I3677" s="7" t="s">
        <v>149</v>
      </c>
      <c r="J3677" s="6" t="s">
        <v>553</v>
      </c>
      <c r="K3677" s="1">
        <v>0</v>
      </c>
      <c r="L3677" s="1"/>
      <c r="M3677" s="1">
        <v>48004</v>
      </c>
      <c r="N3677" s="2">
        <v>0</v>
      </c>
      <c r="O3677" s="2"/>
      <c r="P3677" s="16">
        <v>2.8382526414465499</v>
      </c>
    </row>
    <row r="3678" spans="1:16" x14ac:dyDescent="0.35">
      <c r="A3678" s="23" t="str">
        <f t="shared" si="116"/>
        <v>09</v>
      </c>
      <c r="B3678" s="23">
        <f t="shared" si="117"/>
        <v>1021020</v>
      </c>
      <c r="C3678" s="6" t="s">
        <v>1433</v>
      </c>
      <c r="D3678" s="7" t="s">
        <v>1096</v>
      </c>
      <c r="E3678" s="7" t="s">
        <v>10</v>
      </c>
      <c r="F3678" s="7" t="s">
        <v>1079</v>
      </c>
      <c r="G3678" s="7" t="s">
        <v>1007</v>
      </c>
      <c r="H3678" s="7" t="s">
        <v>105</v>
      </c>
      <c r="I3678" s="7" t="s">
        <v>478</v>
      </c>
      <c r="J3678" s="6" t="s">
        <v>553</v>
      </c>
      <c r="K3678" s="1">
        <v>24000</v>
      </c>
      <c r="L3678" s="1">
        <v>24000</v>
      </c>
      <c r="M3678" s="1">
        <v>24000</v>
      </c>
      <c r="N3678" s="2">
        <v>1.7728333333333299</v>
      </c>
      <c r="O3678" s="2">
        <v>1.7728333333333299</v>
      </c>
      <c r="P3678" s="16">
        <v>1.9020189999999999</v>
      </c>
    </row>
    <row r="3679" spans="1:16" x14ac:dyDescent="0.35">
      <c r="A3679" s="23" t="str">
        <f t="shared" si="116"/>
        <v>09</v>
      </c>
      <c r="B3679" s="23">
        <f t="shared" si="117"/>
        <v>1023319</v>
      </c>
      <c r="C3679" s="6" t="s">
        <v>1433</v>
      </c>
      <c r="D3679" s="7" t="s">
        <v>1096</v>
      </c>
      <c r="E3679" s="7" t="s">
        <v>10</v>
      </c>
      <c r="F3679" s="7" t="s">
        <v>1081</v>
      </c>
      <c r="G3679" s="7" t="s">
        <v>1010</v>
      </c>
      <c r="H3679" s="7" t="s">
        <v>534</v>
      </c>
      <c r="I3679" s="7" t="s">
        <v>535</v>
      </c>
      <c r="J3679" s="6" t="s">
        <v>553</v>
      </c>
      <c r="K3679" s="1">
        <v>24121</v>
      </c>
      <c r="L3679" s="1">
        <v>24121</v>
      </c>
      <c r="M3679" s="1">
        <v>24000</v>
      </c>
      <c r="N3679" s="2">
        <v>1.72331163716264</v>
      </c>
      <c r="O3679" s="2">
        <v>1.72331163716264</v>
      </c>
      <c r="P3679" s="16">
        <v>1.852816</v>
      </c>
    </row>
    <row r="3680" spans="1:16" x14ac:dyDescent="0.35">
      <c r="A3680" s="23" t="str">
        <f t="shared" si="116"/>
        <v>09</v>
      </c>
      <c r="B3680" s="23">
        <f t="shared" si="117"/>
        <v>1023343</v>
      </c>
      <c r="C3680" s="6" t="s">
        <v>1433</v>
      </c>
      <c r="D3680" s="7" t="s">
        <v>1096</v>
      </c>
      <c r="E3680" s="7" t="s">
        <v>10</v>
      </c>
      <c r="F3680" s="7" t="s">
        <v>1081</v>
      </c>
      <c r="G3680" s="7" t="s">
        <v>1010</v>
      </c>
      <c r="H3680" s="7" t="s">
        <v>578</v>
      </c>
      <c r="I3680" s="7" t="s">
        <v>579</v>
      </c>
      <c r="J3680" s="6" t="s">
        <v>553</v>
      </c>
      <c r="K3680" s="1">
        <v>144000</v>
      </c>
      <c r="L3680" s="1">
        <v>144000</v>
      </c>
      <c r="M3680" s="1">
        <v>168014</v>
      </c>
      <c r="N3680" s="2">
        <v>1.3767291666666699</v>
      </c>
      <c r="O3680" s="2">
        <v>1.3767291666666699</v>
      </c>
      <c r="P3680" s="16">
        <v>1.41829308867118</v>
      </c>
    </row>
    <row r="3681" spans="1:16" x14ac:dyDescent="0.35">
      <c r="A3681" s="23" t="str">
        <f t="shared" si="116"/>
        <v>09</v>
      </c>
      <c r="B3681" s="23">
        <f t="shared" si="117"/>
        <v>1023218</v>
      </c>
      <c r="C3681" s="6" t="s">
        <v>1433</v>
      </c>
      <c r="D3681" s="7" t="s">
        <v>1096</v>
      </c>
      <c r="E3681" s="7" t="s">
        <v>10</v>
      </c>
      <c r="F3681" s="7" t="s">
        <v>1069</v>
      </c>
      <c r="G3681" s="7" t="s">
        <v>1026</v>
      </c>
      <c r="H3681" s="7" t="s">
        <v>1202</v>
      </c>
      <c r="I3681" s="7" t="s">
        <v>1203</v>
      </c>
      <c r="J3681" s="6" t="s">
        <v>553</v>
      </c>
      <c r="K3681" s="1">
        <v>48000</v>
      </c>
      <c r="L3681" s="1">
        <v>48000</v>
      </c>
      <c r="M3681" s="1">
        <v>48000</v>
      </c>
      <c r="N3681" s="2">
        <v>1.08</v>
      </c>
      <c r="O3681" s="2">
        <v>1.08</v>
      </c>
      <c r="P3681" s="16">
        <v>0.98753899999999994</v>
      </c>
    </row>
    <row r="3682" spans="1:16" x14ac:dyDescent="0.35">
      <c r="A3682" s="23" t="str">
        <f t="shared" si="116"/>
        <v>09</v>
      </c>
      <c r="B3682" s="23">
        <f t="shared" si="117"/>
        <v>1030658</v>
      </c>
      <c r="C3682" s="6" t="s">
        <v>1433</v>
      </c>
      <c r="D3682" s="7" t="s">
        <v>1096</v>
      </c>
      <c r="E3682" s="7" t="s">
        <v>10</v>
      </c>
      <c r="F3682" s="7" t="s">
        <v>1093</v>
      </c>
      <c r="G3682" s="7" t="s">
        <v>1059</v>
      </c>
      <c r="H3682" s="7" t="s">
        <v>925</v>
      </c>
      <c r="I3682" s="7" t="s">
        <v>926</v>
      </c>
      <c r="J3682" s="6" t="s">
        <v>659</v>
      </c>
      <c r="K3682" s="1">
        <v>205903</v>
      </c>
      <c r="L3682" s="1">
        <v>216000</v>
      </c>
      <c r="M3682" s="1">
        <v>216116.24</v>
      </c>
      <c r="N3682" s="2">
        <v>4.1202556543615199</v>
      </c>
      <c r="O3682" s="2">
        <v>4.1202546296296303</v>
      </c>
      <c r="P3682" s="16">
        <v>3.5515209120795399</v>
      </c>
    </row>
    <row r="3683" spans="1:16" x14ac:dyDescent="0.35">
      <c r="A3683" s="23" t="str">
        <f t="shared" si="116"/>
        <v>09</v>
      </c>
      <c r="B3683" s="23">
        <f t="shared" si="117"/>
        <v>1011105</v>
      </c>
      <c r="C3683" s="6" t="s">
        <v>1433</v>
      </c>
      <c r="D3683" s="7" t="s">
        <v>1096</v>
      </c>
      <c r="E3683" s="7" t="s">
        <v>11</v>
      </c>
      <c r="F3683" s="7" t="s">
        <v>1068</v>
      </c>
      <c r="G3683" s="7" t="s">
        <v>984</v>
      </c>
      <c r="H3683" s="7" t="s">
        <v>675</v>
      </c>
      <c r="I3683" s="7" t="s">
        <v>676</v>
      </c>
      <c r="J3683" s="6" t="s">
        <v>658</v>
      </c>
      <c r="K3683" s="1"/>
      <c r="L3683" s="1">
        <v>24000</v>
      </c>
      <c r="M3683" s="1"/>
      <c r="N3683" s="2"/>
      <c r="O3683" s="2">
        <v>2.8</v>
      </c>
      <c r="P3683" s="16"/>
    </row>
    <row r="3684" spans="1:16" x14ac:dyDescent="0.35">
      <c r="A3684" s="23" t="str">
        <f t="shared" si="116"/>
        <v>09</v>
      </c>
      <c r="B3684" s="23">
        <f t="shared" si="117"/>
        <v>1030816</v>
      </c>
      <c r="C3684" s="6" t="s">
        <v>1433</v>
      </c>
      <c r="D3684" s="7" t="s">
        <v>1096</v>
      </c>
      <c r="E3684" s="7" t="s">
        <v>11</v>
      </c>
      <c r="F3684" s="7" t="s">
        <v>1068</v>
      </c>
      <c r="G3684" s="7" t="s">
        <v>994</v>
      </c>
      <c r="H3684" s="7" t="s">
        <v>1377</v>
      </c>
      <c r="I3684" s="7" t="s">
        <v>872</v>
      </c>
      <c r="J3684" s="6" t="s">
        <v>659</v>
      </c>
      <c r="K3684" s="1">
        <v>1541</v>
      </c>
      <c r="L3684" s="1">
        <v>0</v>
      </c>
      <c r="M3684" s="1"/>
      <c r="N3684" s="2">
        <v>1.5872809863724899</v>
      </c>
      <c r="O3684" s="2">
        <v>0</v>
      </c>
      <c r="P3684" s="16"/>
    </row>
    <row r="3685" spans="1:16" x14ac:dyDescent="0.35">
      <c r="A3685" s="23" t="str">
        <f t="shared" si="116"/>
        <v>09</v>
      </c>
      <c r="B3685" s="23">
        <f t="shared" si="117"/>
        <v>1012674</v>
      </c>
      <c r="C3685" s="6" t="s">
        <v>1433</v>
      </c>
      <c r="D3685" s="7" t="s">
        <v>1096</v>
      </c>
      <c r="E3685" s="7" t="s">
        <v>11</v>
      </c>
      <c r="F3685" s="7" t="s">
        <v>1065</v>
      </c>
      <c r="G3685" s="7" t="s">
        <v>989</v>
      </c>
      <c r="H3685" s="7" t="s">
        <v>828</v>
      </c>
      <c r="I3685" s="7" t="s">
        <v>829</v>
      </c>
      <c r="J3685" s="6" t="s">
        <v>658</v>
      </c>
      <c r="K3685" s="1"/>
      <c r="L3685" s="1">
        <v>24000</v>
      </c>
      <c r="M3685" s="1"/>
      <c r="N3685" s="2"/>
      <c r="O3685" s="2">
        <v>2</v>
      </c>
      <c r="P3685" s="16"/>
    </row>
    <row r="3686" spans="1:16" x14ac:dyDescent="0.35">
      <c r="A3686" s="23" t="str">
        <f t="shared" si="116"/>
        <v>09</v>
      </c>
      <c r="B3686" s="23">
        <f t="shared" si="117"/>
        <v>1030498</v>
      </c>
      <c r="C3686" s="6" t="s">
        <v>1433</v>
      </c>
      <c r="D3686" s="7" t="s">
        <v>1096</v>
      </c>
      <c r="E3686" s="7" t="s">
        <v>11</v>
      </c>
      <c r="F3686" s="7" t="s">
        <v>1065</v>
      </c>
      <c r="G3686" s="7" t="s">
        <v>981</v>
      </c>
      <c r="H3686" s="7" t="s">
        <v>905</v>
      </c>
      <c r="I3686" s="7" t="s">
        <v>906</v>
      </c>
      <c r="J3686" s="6" t="s">
        <v>659</v>
      </c>
      <c r="K3686" s="1">
        <v>12000</v>
      </c>
      <c r="L3686" s="1"/>
      <c r="M3686" s="1"/>
      <c r="N3686" s="2">
        <v>1.83666666666667</v>
      </c>
      <c r="O3686" s="2"/>
      <c r="P3686" s="16"/>
    </row>
    <row r="3687" spans="1:16" x14ac:dyDescent="0.35">
      <c r="A3687" s="23" t="str">
        <f t="shared" si="116"/>
        <v>09</v>
      </c>
      <c r="B3687" s="23">
        <f t="shared" si="117"/>
        <v>1030542</v>
      </c>
      <c r="C3687" s="6" t="s">
        <v>1433</v>
      </c>
      <c r="D3687" s="7" t="s">
        <v>1096</v>
      </c>
      <c r="E3687" s="7" t="s">
        <v>11</v>
      </c>
      <c r="F3687" s="7" t="s">
        <v>1090</v>
      </c>
      <c r="G3687" s="7" t="s">
        <v>1052</v>
      </c>
      <c r="H3687" s="7" t="s">
        <v>915</v>
      </c>
      <c r="I3687" s="7" t="s">
        <v>916</v>
      </c>
      <c r="J3687" s="6" t="s">
        <v>659</v>
      </c>
      <c r="K3687" s="1"/>
      <c r="L3687" s="1">
        <v>19470</v>
      </c>
      <c r="M3687" s="1"/>
      <c r="N3687" s="2"/>
      <c r="O3687" s="2">
        <v>10</v>
      </c>
      <c r="P3687" s="16"/>
    </row>
    <row r="3688" spans="1:16" x14ac:dyDescent="0.35">
      <c r="A3688" s="23" t="str">
        <f t="shared" si="116"/>
        <v>09</v>
      </c>
      <c r="B3688" s="23">
        <f t="shared" si="117"/>
        <v>1030821</v>
      </c>
      <c r="C3688" s="6" t="s">
        <v>1433</v>
      </c>
      <c r="D3688" s="7" t="s">
        <v>1096</v>
      </c>
      <c r="E3688" s="7" t="s">
        <v>11</v>
      </c>
      <c r="F3688" s="7" t="s">
        <v>1090</v>
      </c>
      <c r="G3688" s="7" t="s">
        <v>1052</v>
      </c>
      <c r="H3688" s="7" t="s">
        <v>1378</v>
      </c>
      <c r="I3688" s="7" t="s">
        <v>928</v>
      </c>
      <c r="J3688" s="6" t="s">
        <v>659</v>
      </c>
      <c r="K3688" s="1"/>
      <c r="L3688" s="1">
        <v>24000</v>
      </c>
      <c r="M3688" s="1"/>
      <c r="N3688" s="2"/>
      <c r="O3688" s="2">
        <v>11</v>
      </c>
      <c r="P3688" s="16"/>
    </row>
    <row r="3689" spans="1:16" x14ac:dyDescent="0.35">
      <c r="A3689" s="23" t="str">
        <f t="shared" si="116"/>
        <v>09</v>
      </c>
      <c r="B3689" s="23">
        <f t="shared" si="117"/>
        <v>1030720</v>
      </c>
      <c r="C3689" s="6" t="s">
        <v>1433</v>
      </c>
      <c r="D3689" s="7" t="s">
        <v>1096</v>
      </c>
      <c r="E3689" s="7" t="s">
        <v>11</v>
      </c>
      <c r="F3689" s="7" t="s">
        <v>1081</v>
      </c>
      <c r="G3689" s="7" t="s">
        <v>1050</v>
      </c>
      <c r="H3689" s="7" t="s">
        <v>942</v>
      </c>
      <c r="I3689" s="7" t="s">
        <v>943</v>
      </c>
      <c r="J3689" s="6" t="s">
        <v>659</v>
      </c>
      <c r="K3689" s="1">
        <v>24000</v>
      </c>
      <c r="L3689" s="1">
        <v>12000</v>
      </c>
      <c r="M3689" s="1"/>
      <c r="N3689" s="2">
        <v>0.73666666666666702</v>
      </c>
      <c r="O3689" s="2">
        <v>0.73666666666666702</v>
      </c>
      <c r="P3689" s="16"/>
    </row>
    <row r="3690" spans="1:16" x14ac:dyDescent="0.35">
      <c r="A3690" s="23" t="str">
        <f t="shared" si="116"/>
        <v>09</v>
      </c>
      <c r="B3690" s="23">
        <f t="shared" si="117"/>
        <v>1030817</v>
      </c>
      <c r="C3690" s="6" t="s">
        <v>1433</v>
      </c>
      <c r="D3690" s="7" t="s">
        <v>1096</v>
      </c>
      <c r="E3690" s="7" t="s">
        <v>11</v>
      </c>
      <c r="F3690" s="7" t="s">
        <v>1089</v>
      </c>
      <c r="G3690" s="7" t="s">
        <v>1049</v>
      </c>
      <c r="H3690" s="7" t="s">
        <v>1362</v>
      </c>
      <c r="I3690" s="7" t="s">
        <v>857</v>
      </c>
      <c r="J3690" s="6" t="s">
        <v>659</v>
      </c>
      <c r="K3690" s="1">
        <v>3703</v>
      </c>
      <c r="L3690" s="1">
        <v>48000</v>
      </c>
      <c r="M3690" s="1"/>
      <c r="N3690" s="2">
        <v>2.1866054550364602</v>
      </c>
      <c r="O3690" s="2">
        <v>2.2999999999999998</v>
      </c>
      <c r="P3690" s="16"/>
    </row>
    <row r="3691" spans="1:16" x14ac:dyDescent="0.35">
      <c r="A3691" s="23" t="str">
        <f t="shared" si="116"/>
        <v>09</v>
      </c>
      <c r="B3691" s="23">
        <f t="shared" si="117"/>
        <v>1030545</v>
      </c>
      <c r="C3691" s="6" t="s">
        <v>1433</v>
      </c>
      <c r="D3691" s="7" t="s">
        <v>1096</v>
      </c>
      <c r="E3691" s="7" t="s">
        <v>11</v>
      </c>
      <c r="F3691" s="7" t="s">
        <v>1093</v>
      </c>
      <c r="G3691" s="7" t="s">
        <v>1059</v>
      </c>
      <c r="H3691" s="7" t="s">
        <v>917</v>
      </c>
      <c r="I3691" s="7" t="s">
        <v>918</v>
      </c>
      <c r="J3691" s="6" t="s">
        <v>659</v>
      </c>
      <c r="K3691" s="1">
        <v>72000</v>
      </c>
      <c r="L3691" s="1">
        <v>48000</v>
      </c>
      <c r="M3691" s="1"/>
      <c r="N3691" s="2">
        <v>4.2699999999999996</v>
      </c>
      <c r="O3691" s="2">
        <v>4.2699999999999996</v>
      </c>
      <c r="P3691" s="16"/>
    </row>
    <row r="3692" spans="1:16" x14ac:dyDescent="0.35">
      <c r="A3692" s="23" t="str">
        <f t="shared" si="116"/>
        <v>09</v>
      </c>
      <c r="B3692" s="23">
        <f t="shared" si="117"/>
        <v>1030535</v>
      </c>
      <c r="C3692" s="6" t="s">
        <v>1433</v>
      </c>
      <c r="D3692" s="7" t="s">
        <v>1096</v>
      </c>
      <c r="E3692" s="7" t="s">
        <v>12</v>
      </c>
      <c r="F3692" s="7" t="s">
        <v>1089</v>
      </c>
      <c r="G3692" s="7" t="s">
        <v>1049</v>
      </c>
      <c r="H3692" s="7" t="s">
        <v>913</v>
      </c>
      <c r="I3692" s="7" t="s">
        <v>914</v>
      </c>
      <c r="J3692" s="6" t="s">
        <v>659</v>
      </c>
      <c r="K3692" s="1">
        <v>0</v>
      </c>
      <c r="L3692" s="1">
        <v>66000</v>
      </c>
      <c r="M3692" s="1"/>
      <c r="N3692" s="2">
        <v>0</v>
      </c>
      <c r="O3692" s="2">
        <v>2.35</v>
      </c>
      <c r="P3692" s="16"/>
    </row>
    <row r="3693" spans="1:16" x14ac:dyDescent="0.35">
      <c r="A3693" s="23" t="str">
        <f t="shared" si="116"/>
        <v>09</v>
      </c>
      <c r="B3693" s="23">
        <f t="shared" si="117"/>
        <v>1011417</v>
      </c>
      <c r="C3693" s="6" t="s">
        <v>1433</v>
      </c>
      <c r="D3693" s="7" t="s">
        <v>1096</v>
      </c>
      <c r="E3693" s="7" t="s">
        <v>14</v>
      </c>
      <c r="F3693" s="7" t="s">
        <v>1068</v>
      </c>
      <c r="G3693" s="7" t="s">
        <v>992</v>
      </c>
      <c r="H3693" s="7" t="s">
        <v>1154</v>
      </c>
      <c r="I3693" s="7" t="s">
        <v>1155</v>
      </c>
      <c r="J3693" s="6" t="s">
        <v>658</v>
      </c>
      <c r="K3693" s="1"/>
      <c r="L3693" s="1">
        <v>57357</v>
      </c>
      <c r="M3693" s="1">
        <v>60000</v>
      </c>
      <c r="N3693" s="2"/>
      <c r="O3693" s="2">
        <v>0</v>
      </c>
      <c r="P3693" s="16">
        <v>4.4076524749999999</v>
      </c>
    </row>
    <row r="3694" spans="1:16" x14ac:dyDescent="0.35">
      <c r="A3694" s="23" t="str">
        <f t="shared" si="116"/>
        <v>09</v>
      </c>
      <c r="B3694" s="23">
        <f t="shared" si="117"/>
        <v>1012451</v>
      </c>
      <c r="C3694" s="6" t="s">
        <v>1433</v>
      </c>
      <c r="D3694" s="7" t="s">
        <v>1096</v>
      </c>
      <c r="E3694" s="7" t="s">
        <v>14</v>
      </c>
      <c r="F3694" s="7" t="s">
        <v>1068</v>
      </c>
      <c r="G3694" s="7" t="s">
        <v>992</v>
      </c>
      <c r="H3694" s="7" t="s">
        <v>786</v>
      </c>
      <c r="I3694" s="7" t="s">
        <v>787</v>
      </c>
      <c r="J3694" s="6" t="s">
        <v>658</v>
      </c>
      <c r="K3694" s="1"/>
      <c r="L3694" s="1"/>
      <c r="M3694" s="1">
        <v>15525</v>
      </c>
      <c r="N3694" s="2"/>
      <c r="O3694" s="2"/>
      <c r="P3694" s="16">
        <v>4.4480851787439599</v>
      </c>
    </row>
    <row r="3695" spans="1:16" x14ac:dyDescent="0.35">
      <c r="A3695" s="23" t="str">
        <f t="shared" si="116"/>
        <v>09</v>
      </c>
      <c r="B3695" s="23">
        <f t="shared" si="117"/>
        <v>1012452</v>
      </c>
      <c r="C3695" s="6" t="s">
        <v>1433</v>
      </c>
      <c r="D3695" s="7" t="s">
        <v>1096</v>
      </c>
      <c r="E3695" s="7" t="s">
        <v>14</v>
      </c>
      <c r="F3695" s="7" t="s">
        <v>1068</v>
      </c>
      <c r="G3695" s="7" t="s">
        <v>992</v>
      </c>
      <c r="H3695" s="7" t="s">
        <v>788</v>
      </c>
      <c r="I3695" s="7" t="s">
        <v>789</v>
      </c>
      <c r="J3695" s="6" t="s">
        <v>658</v>
      </c>
      <c r="K3695" s="1">
        <v>35331</v>
      </c>
      <c r="L3695" s="1">
        <v>77724</v>
      </c>
      <c r="M3695" s="1">
        <v>68862</v>
      </c>
      <c r="N3695" s="2">
        <v>3.5177323030766199</v>
      </c>
      <c r="O3695" s="2">
        <v>3.5177294014718798</v>
      </c>
      <c r="P3695" s="16">
        <v>3.62307710638669</v>
      </c>
    </row>
    <row r="3696" spans="1:16" x14ac:dyDescent="0.35">
      <c r="A3696" s="23" t="str">
        <f t="shared" si="116"/>
        <v>09</v>
      </c>
      <c r="B3696" s="23">
        <f t="shared" si="117"/>
        <v>1012453</v>
      </c>
      <c r="C3696" s="6" t="s">
        <v>1433</v>
      </c>
      <c r="D3696" s="7" t="s">
        <v>1096</v>
      </c>
      <c r="E3696" s="7" t="s">
        <v>14</v>
      </c>
      <c r="F3696" s="7" t="s">
        <v>1068</v>
      </c>
      <c r="G3696" s="7" t="s">
        <v>992</v>
      </c>
      <c r="H3696" s="7" t="s">
        <v>1456</v>
      </c>
      <c r="I3696" s="7" t="s">
        <v>1457</v>
      </c>
      <c r="J3696" s="6" t="s">
        <v>658</v>
      </c>
      <c r="K3696" s="1"/>
      <c r="L3696" s="1">
        <v>120000</v>
      </c>
      <c r="M3696" s="1">
        <v>120000</v>
      </c>
      <c r="N3696" s="2"/>
      <c r="O3696" s="2">
        <v>4.4400000000000004</v>
      </c>
      <c r="P3696" s="16">
        <v>4.4171110049999998</v>
      </c>
    </row>
    <row r="3697" spans="1:16" x14ac:dyDescent="0.35">
      <c r="A3697" s="23" t="str">
        <f t="shared" si="116"/>
        <v>09</v>
      </c>
      <c r="B3697" s="23">
        <f t="shared" si="117"/>
        <v>1012455</v>
      </c>
      <c r="C3697" s="6" t="s">
        <v>1433</v>
      </c>
      <c r="D3697" s="7" t="s">
        <v>1096</v>
      </c>
      <c r="E3697" s="7" t="s">
        <v>14</v>
      </c>
      <c r="F3697" s="7" t="s">
        <v>1068</v>
      </c>
      <c r="G3697" s="7" t="s">
        <v>997</v>
      </c>
      <c r="H3697" s="7" t="s">
        <v>790</v>
      </c>
      <c r="I3697" s="7" t="s">
        <v>791</v>
      </c>
      <c r="J3697" s="6" t="s">
        <v>658</v>
      </c>
      <c r="K3697" s="1">
        <v>169463</v>
      </c>
      <c r="L3697" s="1">
        <v>180463</v>
      </c>
      <c r="M3697" s="1">
        <v>191020</v>
      </c>
      <c r="N3697" s="2">
        <v>2.7809079268040802</v>
      </c>
      <c r="O3697" s="2">
        <v>2.78090799776131</v>
      </c>
      <c r="P3697" s="16">
        <v>3.2263905093707499</v>
      </c>
    </row>
    <row r="3698" spans="1:16" x14ac:dyDescent="0.35">
      <c r="A3698" s="23" t="str">
        <f t="shared" si="116"/>
        <v>09</v>
      </c>
      <c r="B3698" s="23">
        <f t="shared" si="117"/>
        <v>1012434</v>
      </c>
      <c r="C3698" s="6" t="s">
        <v>1433</v>
      </c>
      <c r="D3698" s="7" t="s">
        <v>1096</v>
      </c>
      <c r="E3698" s="7" t="s">
        <v>14</v>
      </c>
      <c r="F3698" s="7" t="s">
        <v>1068</v>
      </c>
      <c r="G3698" s="7" t="s">
        <v>996</v>
      </c>
      <c r="H3698" s="7" t="s">
        <v>782</v>
      </c>
      <c r="I3698" s="7" t="s">
        <v>783</v>
      </c>
      <c r="J3698" s="6" t="s">
        <v>658</v>
      </c>
      <c r="K3698" s="1">
        <v>52888</v>
      </c>
      <c r="L3698" s="1">
        <v>72888</v>
      </c>
      <c r="M3698" s="1">
        <v>72000</v>
      </c>
      <c r="N3698" s="2">
        <v>0.42143775525639099</v>
      </c>
      <c r="O3698" s="2">
        <v>0.42144111513554999</v>
      </c>
      <c r="P3698" s="16">
        <v>0.69211494027777798</v>
      </c>
    </row>
    <row r="3699" spans="1:16" x14ac:dyDescent="0.35">
      <c r="A3699" s="23" t="str">
        <f t="shared" si="116"/>
        <v>09</v>
      </c>
      <c r="B3699" s="23">
        <f t="shared" si="117"/>
        <v>1012275</v>
      </c>
      <c r="C3699" s="6" t="s">
        <v>1433</v>
      </c>
      <c r="D3699" s="7" t="s">
        <v>1096</v>
      </c>
      <c r="E3699" s="7" t="s">
        <v>14</v>
      </c>
      <c r="F3699" s="7" t="s">
        <v>1068</v>
      </c>
      <c r="G3699" s="7" t="s">
        <v>994</v>
      </c>
      <c r="H3699" s="7" t="s">
        <v>766</v>
      </c>
      <c r="I3699" s="7" t="s">
        <v>767</v>
      </c>
      <c r="J3699" s="6" t="s">
        <v>658</v>
      </c>
      <c r="K3699" s="1">
        <v>46805</v>
      </c>
      <c r="L3699" s="1">
        <v>46805</v>
      </c>
      <c r="M3699" s="1">
        <v>48000</v>
      </c>
      <c r="N3699" s="2">
        <v>1.1887832496528099</v>
      </c>
      <c r="O3699" s="2">
        <v>1.1887832496528099</v>
      </c>
      <c r="P3699" s="16">
        <v>1.3449798208333299</v>
      </c>
    </row>
    <row r="3700" spans="1:16" x14ac:dyDescent="0.35">
      <c r="A3700" s="23" t="str">
        <f t="shared" si="116"/>
        <v>09</v>
      </c>
      <c r="B3700" s="23">
        <f t="shared" si="117"/>
        <v>1030566</v>
      </c>
      <c r="C3700" s="6" t="s">
        <v>1433</v>
      </c>
      <c r="D3700" s="7" t="s">
        <v>1096</v>
      </c>
      <c r="E3700" s="7" t="s">
        <v>14</v>
      </c>
      <c r="F3700" s="7" t="s">
        <v>1068</v>
      </c>
      <c r="G3700" s="7" t="s">
        <v>1051</v>
      </c>
      <c r="H3700" s="7" t="s">
        <v>921</v>
      </c>
      <c r="I3700" s="7" t="s">
        <v>922</v>
      </c>
      <c r="J3700" s="6" t="s">
        <v>659</v>
      </c>
      <c r="K3700" s="1">
        <v>52432</v>
      </c>
      <c r="L3700" s="1">
        <v>52432</v>
      </c>
      <c r="M3700" s="1">
        <v>60000</v>
      </c>
      <c r="N3700" s="2">
        <v>2.8789288983826702</v>
      </c>
      <c r="O3700" s="2">
        <v>2.8789288983826702</v>
      </c>
      <c r="P3700" s="16">
        <v>3.6508460466666701</v>
      </c>
    </row>
    <row r="3701" spans="1:16" x14ac:dyDescent="0.35">
      <c r="A3701" s="23" t="str">
        <f t="shared" si="116"/>
        <v>09</v>
      </c>
      <c r="B3701" s="23">
        <f t="shared" si="117"/>
        <v>1030685</v>
      </c>
      <c r="C3701" s="6" t="s">
        <v>1433</v>
      </c>
      <c r="D3701" s="7" t="s">
        <v>1096</v>
      </c>
      <c r="E3701" s="7" t="s">
        <v>14</v>
      </c>
      <c r="F3701" s="7" t="s">
        <v>1068</v>
      </c>
      <c r="G3701" s="7" t="s">
        <v>1051</v>
      </c>
      <c r="H3701" s="7" t="s">
        <v>934</v>
      </c>
      <c r="I3701" s="7" t="s">
        <v>935</v>
      </c>
      <c r="J3701" s="6" t="s">
        <v>659</v>
      </c>
      <c r="K3701" s="1">
        <v>107293</v>
      </c>
      <c r="L3701" s="1">
        <v>107293</v>
      </c>
      <c r="M3701" s="1">
        <v>108000</v>
      </c>
      <c r="N3701" s="2">
        <v>4.6788700101591001</v>
      </c>
      <c r="O3701" s="2">
        <v>4.6788700101591001</v>
      </c>
      <c r="P3701" s="16">
        <v>4.7996109805555598</v>
      </c>
    </row>
    <row r="3702" spans="1:16" x14ac:dyDescent="0.35">
      <c r="A3702" s="23" t="str">
        <f t="shared" si="116"/>
        <v>09</v>
      </c>
      <c r="B3702" s="23">
        <f t="shared" si="117"/>
        <v>1030525</v>
      </c>
      <c r="C3702" s="6" t="s">
        <v>1433</v>
      </c>
      <c r="D3702" s="7" t="s">
        <v>1096</v>
      </c>
      <c r="E3702" s="7" t="s">
        <v>14</v>
      </c>
      <c r="F3702" s="7" t="s">
        <v>1068</v>
      </c>
      <c r="G3702" s="7" t="s">
        <v>994</v>
      </c>
      <c r="H3702" s="7" t="s">
        <v>911</v>
      </c>
      <c r="I3702" s="7" t="s">
        <v>912</v>
      </c>
      <c r="J3702" s="6" t="s">
        <v>659</v>
      </c>
      <c r="K3702" s="1">
        <v>114204</v>
      </c>
      <c r="L3702" s="1">
        <v>101204</v>
      </c>
      <c r="M3702" s="1">
        <v>120000</v>
      </c>
      <c r="N3702" s="2">
        <v>1.6789604567265599</v>
      </c>
      <c r="O3702" s="2">
        <v>1.6789553772578201</v>
      </c>
      <c r="P3702" s="16">
        <v>1.6811530183333301</v>
      </c>
    </row>
    <row r="3703" spans="1:16" x14ac:dyDescent="0.35">
      <c r="A3703" s="23" t="str">
        <f t="shared" si="116"/>
        <v>09</v>
      </c>
      <c r="B3703" s="23">
        <f t="shared" si="117"/>
        <v>1022033</v>
      </c>
      <c r="C3703" s="6" t="s">
        <v>1433</v>
      </c>
      <c r="D3703" s="7" t="s">
        <v>1096</v>
      </c>
      <c r="E3703" s="7" t="s">
        <v>14</v>
      </c>
      <c r="F3703" s="7" t="s">
        <v>1087</v>
      </c>
      <c r="G3703" s="7" t="s">
        <v>1038</v>
      </c>
      <c r="H3703" s="7" t="s">
        <v>220</v>
      </c>
      <c r="I3703" s="7" t="s">
        <v>221</v>
      </c>
      <c r="J3703" s="6" t="s">
        <v>553</v>
      </c>
      <c r="K3703" s="1">
        <v>28090</v>
      </c>
      <c r="L3703" s="1">
        <v>36000</v>
      </c>
      <c r="M3703" s="1">
        <v>61130</v>
      </c>
      <c r="N3703" s="2">
        <v>6.0986116055535797</v>
      </c>
      <c r="O3703" s="2">
        <v>6.09866666666667</v>
      </c>
      <c r="P3703" s="16">
        <v>5.88751942417798</v>
      </c>
    </row>
    <row r="3704" spans="1:16" x14ac:dyDescent="0.35">
      <c r="A3704" s="23" t="str">
        <f t="shared" si="116"/>
        <v>09</v>
      </c>
      <c r="B3704" s="23">
        <f t="shared" si="117"/>
        <v>1021739</v>
      </c>
      <c r="C3704" s="6" t="s">
        <v>1433</v>
      </c>
      <c r="D3704" s="7" t="s">
        <v>1096</v>
      </c>
      <c r="E3704" s="7" t="s">
        <v>14</v>
      </c>
      <c r="F3704" s="7" t="s">
        <v>1087</v>
      </c>
      <c r="G3704" s="7" t="s">
        <v>1034</v>
      </c>
      <c r="H3704" s="7" t="s">
        <v>185</v>
      </c>
      <c r="I3704" s="7" t="s">
        <v>186</v>
      </c>
      <c r="J3704" s="6" t="s">
        <v>553</v>
      </c>
      <c r="K3704" s="1">
        <v>0</v>
      </c>
      <c r="L3704" s="1">
        <v>36000</v>
      </c>
      <c r="M3704" s="1">
        <v>48000</v>
      </c>
      <c r="N3704" s="2">
        <v>0</v>
      </c>
      <c r="O3704" s="2">
        <v>1.05019444444444</v>
      </c>
      <c r="P3704" s="16">
        <v>1.3349811229166699</v>
      </c>
    </row>
    <row r="3705" spans="1:16" x14ac:dyDescent="0.35">
      <c r="A3705" s="23" t="str">
        <f t="shared" si="116"/>
        <v>09</v>
      </c>
      <c r="B3705" s="23">
        <f t="shared" si="117"/>
        <v>1022212</v>
      </c>
      <c r="C3705" s="6" t="s">
        <v>1433</v>
      </c>
      <c r="D3705" s="7" t="s">
        <v>1096</v>
      </c>
      <c r="E3705" s="7" t="s">
        <v>14</v>
      </c>
      <c r="F3705" s="7" t="s">
        <v>1087</v>
      </c>
      <c r="G3705" s="7" t="s">
        <v>1034</v>
      </c>
      <c r="H3705" s="7" t="s">
        <v>254</v>
      </c>
      <c r="I3705" s="7" t="s">
        <v>255</v>
      </c>
      <c r="J3705" s="6" t="s">
        <v>553</v>
      </c>
      <c r="K3705" s="1">
        <v>0</v>
      </c>
      <c r="L3705" s="1">
        <v>480000</v>
      </c>
      <c r="M3705" s="1">
        <v>506118</v>
      </c>
      <c r="N3705" s="2">
        <v>0</v>
      </c>
      <c r="O3705" s="2">
        <v>1.80114791666667</v>
      </c>
      <c r="P3705" s="16">
        <v>1.9080129619970001</v>
      </c>
    </row>
    <row r="3706" spans="1:16" x14ac:dyDescent="0.35">
      <c r="A3706" s="23" t="str">
        <f t="shared" si="116"/>
        <v>09</v>
      </c>
      <c r="B3706" s="23">
        <f t="shared" si="117"/>
        <v>1022639</v>
      </c>
      <c r="C3706" s="6" t="s">
        <v>1433</v>
      </c>
      <c r="D3706" s="7" t="s">
        <v>1096</v>
      </c>
      <c r="E3706" s="7" t="s">
        <v>14</v>
      </c>
      <c r="F3706" s="7" t="s">
        <v>1087</v>
      </c>
      <c r="G3706" s="7" t="s">
        <v>1034</v>
      </c>
      <c r="H3706" s="7" t="s">
        <v>328</v>
      </c>
      <c r="I3706" s="7" t="s">
        <v>329</v>
      </c>
      <c r="J3706" s="6" t="s">
        <v>553</v>
      </c>
      <c r="K3706" s="1">
        <v>1128000</v>
      </c>
      <c r="L3706" s="1">
        <v>1128000</v>
      </c>
      <c r="M3706" s="1">
        <v>1136179</v>
      </c>
      <c r="N3706" s="2">
        <v>1.73274468085106</v>
      </c>
      <c r="O3706" s="2">
        <v>1.73274468085106</v>
      </c>
      <c r="P3706" s="16">
        <v>1.7852697155113799</v>
      </c>
    </row>
    <row r="3707" spans="1:16" x14ac:dyDescent="0.35">
      <c r="A3707" s="23" t="str">
        <f t="shared" si="116"/>
        <v>09</v>
      </c>
      <c r="B3707" s="23">
        <f t="shared" si="117"/>
        <v>1022640</v>
      </c>
      <c r="C3707" s="6" t="s">
        <v>1433</v>
      </c>
      <c r="D3707" s="7" t="s">
        <v>1096</v>
      </c>
      <c r="E3707" s="7" t="s">
        <v>14</v>
      </c>
      <c r="F3707" s="7" t="s">
        <v>1087</v>
      </c>
      <c r="G3707" s="7" t="s">
        <v>1034</v>
      </c>
      <c r="H3707" s="7" t="s">
        <v>330</v>
      </c>
      <c r="I3707" s="7" t="s">
        <v>331</v>
      </c>
      <c r="J3707" s="6" t="s">
        <v>553</v>
      </c>
      <c r="K3707" s="1">
        <v>0</v>
      </c>
      <c r="L3707" s="1">
        <v>0</v>
      </c>
      <c r="M3707" s="1">
        <v>7814</v>
      </c>
      <c r="N3707" s="2">
        <v>0</v>
      </c>
      <c r="O3707" s="2">
        <v>0</v>
      </c>
      <c r="P3707" s="16">
        <v>1.7092146659841301</v>
      </c>
    </row>
    <row r="3708" spans="1:16" x14ac:dyDescent="0.35">
      <c r="A3708" s="23" t="str">
        <f t="shared" si="116"/>
        <v>09</v>
      </c>
      <c r="B3708" s="23">
        <f t="shared" si="117"/>
        <v>1022414</v>
      </c>
      <c r="C3708" s="6" t="s">
        <v>1433</v>
      </c>
      <c r="D3708" s="7" t="s">
        <v>1096</v>
      </c>
      <c r="E3708" s="7" t="s">
        <v>14</v>
      </c>
      <c r="F3708" s="7" t="s">
        <v>1074</v>
      </c>
      <c r="G3708" s="7" t="s">
        <v>1042</v>
      </c>
      <c r="H3708" s="7" t="s">
        <v>297</v>
      </c>
      <c r="I3708" s="7" t="s">
        <v>298</v>
      </c>
      <c r="J3708" s="6" t="s">
        <v>553</v>
      </c>
      <c r="K3708" s="1">
        <v>67050</v>
      </c>
      <c r="L3708" s="1">
        <v>72000</v>
      </c>
      <c r="M3708" s="1">
        <v>158950</v>
      </c>
      <c r="N3708" s="2">
        <v>1.3639671886651801</v>
      </c>
      <c r="O3708" s="2">
        <v>1.3639583333333301</v>
      </c>
      <c r="P3708" s="16">
        <v>1.5172760748663101</v>
      </c>
    </row>
    <row r="3709" spans="1:16" x14ac:dyDescent="0.35">
      <c r="A3709" s="23" t="str">
        <f t="shared" si="116"/>
        <v>09</v>
      </c>
      <c r="B3709" s="23">
        <f t="shared" si="117"/>
        <v>1023066</v>
      </c>
      <c r="C3709" s="6" t="s">
        <v>1433</v>
      </c>
      <c r="D3709" s="7" t="s">
        <v>1096</v>
      </c>
      <c r="E3709" s="7" t="s">
        <v>14</v>
      </c>
      <c r="F3709" s="7" t="s">
        <v>1074</v>
      </c>
      <c r="G3709" s="7" t="s">
        <v>1018</v>
      </c>
      <c r="H3709" s="7" t="s">
        <v>637</v>
      </c>
      <c r="I3709" s="7" t="s">
        <v>638</v>
      </c>
      <c r="J3709" s="6" t="s">
        <v>553</v>
      </c>
      <c r="K3709" s="1"/>
      <c r="L3709" s="1">
        <v>5000</v>
      </c>
      <c r="M3709" s="1">
        <v>5000</v>
      </c>
      <c r="N3709" s="2"/>
      <c r="O3709" s="2">
        <v>7</v>
      </c>
      <c r="P3709" s="16">
        <v>6.9016270200000003</v>
      </c>
    </row>
    <row r="3710" spans="1:16" x14ac:dyDescent="0.35">
      <c r="A3710" s="23" t="str">
        <f t="shared" si="116"/>
        <v>09</v>
      </c>
      <c r="B3710" s="23">
        <f t="shared" si="117"/>
        <v>1022939</v>
      </c>
      <c r="C3710" s="6" t="s">
        <v>1433</v>
      </c>
      <c r="D3710" s="7" t="s">
        <v>1096</v>
      </c>
      <c r="E3710" s="7" t="s">
        <v>14</v>
      </c>
      <c r="F3710" s="7" t="s">
        <v>1085</v>
      </c>
      <c r="G3710" s="7" t="s">
        <v>1036</v>
      </c>
      <c r="H3710" s="7" t="s">
        <v>389</v>
      </c>
      <c r="I3710" s="7" t="s">
        <v>390</v>
      </c>
      <c r="J3710" s="6" t="s">
        <v>553</v>
      </c>
      <c r="K3710" s="1">
        <v>24000</v>
      </c>
      <c r="L3710" s="1">
        <v>24000</v>
      </c>
      <c r="M3710" s="1">
        <v>60780</v>
      </c>
      <c r="N3710" s="2">
        <v>3.1647500000000002</v>
      </c>
      <c r="O3710" s="2">
        <v>3.1647500000000002</v>
      </c>
      <c r="P3710" s="16">
        <v>3.12457415432708</v>
      </c>
    </row>
    <row r="3711" spans="1:16" x14ac:dyDescent="0.35">
      <c r="A3711" s="23" t="str">
        <f t="shared" si="116"/>
        <v>09</v>
      </c>
      <c r="B3711" s="23">
        <f t="shared" si="117"/>
        <v>1021971</v>
      </c>
      <c r="C3711" s="6" t="s">
        <v>1433</v>
      </c>
      <c r="D3711" s="7" t="s">
        <v>1096</v>
      </c>
      <c r="E3711" s="7" t="s">
        <v>14</v>
      </c>
      <c r="F3711" s="7" t="s">
        <v>1080</v>
      </c>
      <c r="G3711" s="7" t="s">
        <v>1029</v>
      </c>
      <c r="H3711" s="7" t="s">
        <v>211</v>
      </c>
      <c r="I3711" s="7" t="s">
        <v>212</v>
      </c>
      <c r="J3711" s="6" t="s">
        <v>553</v>
      </c>
      <c r="K3711" s="1">
        <v>0</v>
      </c>
      <c r="L3711" s="1">
        <v>0</v>
      </c>
      <c r="M3711" s="1">
        <v>9380</v>
      </c>
      <c r="N3711" s="2">
        <v>0</v>
      </c>
      <c r="O3711" s="2">
        <v>0</v>
      </c>
      <c r="P3711" s="16">
        <v>1.7745204797441401</v>
      </c>
    </row>
    <row r="3712" spans="1:16" x14ac:dyDescent="0.35">
      <c r="A3712" s="23" t="str">
        <f t="shared" si="116"/>
        <v>09</v>
      </c>
      <c r="B3712" s="23">
        <f t="shared" si="117"/>
        <v>1023034</v>
      </c>
      <c r="C3712" s="6" t="s">
        <v>1433</v>
      </c>
      <c r="D3712" s="7" t="s">
        <v>1096</v>
      </c>
      <c r="E3712" s="7" t="s">
        <v>14</v>
      </c>
      <c r="F3712" s="7" t="s">
        <v>1080</v>
      </c>
      <c r="G3712" s="7" t="s">
        <v>1030</v>
      </c>
      <c r="H3712" s="7" t="s">
        <v>408</v>
      </c>
      <c r="I3712" s="7" t="s">
        <v>142</v>
      </c>
      <c r="J3712" s="6" t="s">
        <v>553</v>
      </c>
      <c r="K3712" s="1">
        <v>70419</v>
      </c>
      <c r="L3712" s="1">
        <v>168000</v>
      </c>
      <c r="M3712" s="1">
        <v>178100</v>
      </c>
      <c r="N3712" s="2">
        <v>0.88663570911259804</v>
      </c>
      <c r="O3712" s="2">
        <v>0.886625</v>
      </c>
      <c r="P3712" s="16">
        <v>1.1575105148792799</v>
      </c>
    </row>
    <row r="3713" spans="1:16" x14ac:dyDescent="0.35">
      <c r="A3713" s="23" t="str">
        <f t="shared" si="116"/>
        <v>09</v>
      </c>
      <c r="B3713" s="23">
        <f t="shared" si="117"/>
        <v>1023110</v>
      </c>
      <c r="C3713" s="6" t="s">
        <v>1433</v>
      </c>
      <c r="D3713" s="7" t="s">
        <v>1096</v>
      </c>
      <c r="E3713" s="7" t="s">
        <v>14</v>
      </c>
      <c r="F3713" s="7" t="s">
        <v>1080</v>
      </c>
      <c r="G3713" s="7" t="s">
        <v>1030</v>
      </c>
      <c r="H3713" s="7" t="s">
        <v>417</v>
      </c>
      <c r="I3713" s="7" t="s">
        <v>144</v>
      </c>
      <c r="J3713" s="6" t="s">
        <v>553</v>
      </c>
      <c r="K3713" s="1">
        <v>14587</v>
      </c>
      <c r="L3713" s="1">
        <v>36000</v>
      </c>
      <c r="M3713" s="1">
        <v>69979</v>
      </c>
      <c r="N3713" s="2">
        <v>0.70967299650373605</v>
      </c>
      <c r="O3713" s="2">
        <v>0.709666666666667</v>
      </c>
      <c r="P3713" s="16">
        <v>1.0221056888495099</v>
      </c>
    </row>
    <row r="3714" spans="1:16" x14ac:dyDescent="0.35">
      <c r="A3714" s="23" t="str">
        <f t="shared" si="116"/>
        <v>09</v>
      </c>
      <c r="B3714" s="23">
        <f t="shared" si="117"/>
        <v>1022417</v>
      </c>
      <c r="C3714" s="6" t="s">
        <v>1433</v>
      </c>
      <c r="D3714" s="7" t="s">
        <v>1096</v>
      </c>
      <c r="E3714" s="7" t="s">
        <v>14</v>
      </c>
      <c r="F3714" s="7" t="s">
        <v>1080</v>
      </c>
      <c r="G3714" s="7" t="s">
        <v>1031</v>
      </c>
      <c r="H3714" s="7" t="s">
        <v>301</v>
      </c>
      <c r="I3714" s="7" t="s">
        <v>302</v>
      </c>
      <c r="J3714" s="6" t="s">
        <v>553</v>
      </c>
      <c r="K3714" s="1">
        <v>456000</v>
      </c>
      <c r="L3714" s="1">
        <v>456000</v>
      </c>
      <c r="M3714" s="1">
        <v>463800</v>
      </c>
      <c r="N3714" s="2">
        <v>0.77807456140350895</v>
      </c>
      <c r="O3714" s="2">
        <v>0.77807456140350895</v>
      </c>
      <c r="P3714" s="16">
        <v>0.84098244911599795</v>
      </c>
    </row>
    <row r="3715" spans="1:16" x14ac:dyDescent="0.35">
      <c r="A3715" s="23" t="str">
        <f t="shared" si="116"/>
        <v>09</v>
      </c>
      <c r="B3715" s="23">
        <f t="shared" si="117"/>
        <v>1022389</v>
      </c>
      <c r="C3715" s="6" t="s">
        <v>1433</v>
      </c>
      <c r="D3715" s="7" t="s">
        <v>1096</v>
      </c>
      <c r="E3715" s="7" t="s">
        <v>14</v>
      </c>
      <c r="F3715" s="7" t="s">
        <v>1080</v>
      </c>
      <c r="G3715" s="7" t="s">
        <v>1008</v>
      </c>
      <c r="H3715" s="7" t="s">
        <v>500</v>
      </c>
      <c r="I3715" s="7" t="s">
        <v>501</v>
      </c>
      <c r="J3715" s="6" t="s">
        <v>553</v>
      </c>
      <c r="K3715" s="1">
        <v>0</v>
      </c>
      <c r="L3715" s="1">
        <v>0</v>
      </c>
      <c r="M3715" s="1">
        <v>13160</v>
      </c>
      <c r="N3715" s="2">
        <v>0</v>
      </c>
      <c r="O3715" s="2">
        <v>0</v>
      </c>
      <c r="P3715" s="16">
        <v>0.92664370060790302</v>
      </c>
    </row>
    <row r="3716" spans="1:16" x14ac:dyDescent="0.35">
      <c r="A3716" s="23" t="str">
        <f t="shared" si="116"/>
        <v>09</v>
      </c>
      <c r="B3716" s="23">
        <f t="shared" si="117"/>
        <v>1022936</v>
      </c>
      <c r="C3716" s="6" t="s">
        <v>1433</v>
      </c>
      <c r="D3716" s="7" t="s">
        <v>1096</v>
      </c>
      <c r="E3716" s="7" t="s">
        <v>14</v>
      </c>
      <c r="F3716" s="7" t="s">
        <v>985</v>
      </c>
      <c r="G3716" s="7" t="s">
        <v>1012</v>
      </c>
      <c r="H3716" s="7" t="s">
        <v>388</v>
      </c>
      <c r="I3716" s="7" t="s">
        <v>78</v>
      </c>
      <c r="J3716" s="6" t="s">
        <v>553</v>
      </c>
      <c r="K3716" s="1">
        <v>0</v>
      </c>
      <c r="L3716" s="1">
        <v>2000</v>
      </c>
      <c r="M3716" s="1">
        <v>2000</v>
      </c>
      <c r="N3716" s="2">
        <v>0</v>
      </c>
      <c r="O3716" s="2">
        <v>3.75</v>
      </c>
      <c r="P3716" s="16">
        <v>3.7162829500000001</v>
      </c>
    </row>
    <row r="3717" spans="1:16" x14ac:dyDescent="0.35">
      <c r="A3717" s="23" t="str">
        <f t="shared" ref="A3717:A3780" si="118">MID(C3717,1,2)</f>
        <v>09</v>
      </c>
      <c r="B3717" s="23">
        <f t="shared" ref="B3717:B3780" si="119">+H3717*1</f>
        <v>1023111</v>
      </c>
      <c r="C3717" s="6" t="s">
        <v>1433</v>
      </c>
      <c r="D3717" s="7" t="s">
        <v>1096</v>
      </c>
      <c r="E3717" s="7" t="s">
        <v>14</v>
      </c>
      <c r="F3717" s="7" t="s">
        <v>1078</v>
      </c>
      <c r="G3717" s="7" t="s">
        <v>1021</v>
      </c>
      <c r="H3717" s="7" t="s">
        <v>418</v>
      </c>
      <c r="I3717" s="7" t="s">
        <v>419</v>
      </c>
      <c r="J3717" s="6" t="s">
        <v>553</v>
      </c>
      <c r="K3717" s="1">
        <v>0</v>
      </c>
      <c r="L3717" s="1">
        <v>24000</v>
      </c>
      <c r="M3717" s="1">
        <v>35342</v>
      </c>
      <c r="N3717" s="2">
        <v>0</v>
      </c>
      <c r="O3717" s="2">
        <v>1</v>
      </c>
      <c r="P3717" s="16">
        <v>1.0123431016920399</v>
      </c>
    </row>
    <row r="3718" spans="1:16" x14ac:dyDescent="0.35">
      <c r="A3718" s="23" t="str">
        <f t="shared" si="118"/>
        <v>09</v>
      </c>
      <c r="B3718" s="23">
        <f t="shared" si="119"/>
        <v>1022381</v>
      </c>
      <c r="C3718" s="6" t="s">
        <v>1433</v>
      </c>
      <c r="D3718" s="7" t="s">
        <v>1096</v>
      </c>
      <c r="E3718" s="7" t="s">
        <v>14</v>
      </c>
      <c r="F3718" s="7" t="s">
        <v>1078</v>
      </c>
      <c r="G3718" s="7" t="s">
        <v>1009</v>
      </c>
      <c r="H3718" s="7" t="s">
        <v>287</v>
      </c>
      <c r="I3718" s="7" t="s">
        <v>288</v>
      </c>
      <c r="J3718" s="6" t="s">
        <v>553</v>
      </c>
      <c r="K3718" s="1">
        <v>0</v>
      </c>
      <c r="L3718" s="1">
        <v>0</v>
      </c>
      <c r="M3718" s="1">
        <v>2030</v>
      </c>
      <c r="N3718" s="2">
        <v>0</v>
      </c>
      <c r="O3718" s="2">
        <v>0</v>
      </c>
      <c r="P3718" s="16">
        <v>1.1875489162561601</v>
      </c>
    </row>
    <row r="3719" spans="1:16" x14ac:dyDescent="0.35">
      <c r="A3719" s="23" t="str">
        <f t="shared" si="118"/>
        <v>09</v>
      </c>
      <c r="B3719" s="23">
        <f t="shared" si="119"/>
        <v>1022541</v>
      </c>
      <c r="C3719" s="6" t="s">
        <v>1433</v>
      </c>
      <c r="D3719" s="7" t="s">
        <v>1096</v>
      </c>
      <c r="E3719" s="7" t="s">
        <v>14</v>
      </c>
      <c r="F3719" s="7" t="s">
        <v>1078</v>
      </c>
      <c r="G3719" s="7" t="s">
        <v>1009</v>
      </c>
      <c r="H3719" s="7" t="s">
        <v>309</v>
      </c>
      <c r="I3719" s="7" t="s">
        <v>310</v>
      </c>
      <c r="J3719" s="6" t="s">
        <v>553</v>
      </c>
      <c r="K3719" s="1">
        <v>0</v>
      </c>
      <c r="L3719" s="1">
        <v>0</v>
      </c>
      <c r="M3719" s="1">
        <v>18231</v>
      </c>
      <c r="N3719" s="2">
        <v>0</v>
      </c>
      <c r="O3719" s="2">
        <v>0</v>
      </c>
      <c r="P3719" s="16">
        <v>1.4483796006801599</v>
      </c>
    </row>
    <row r="3720" spans="1:16" x14ac:dyDescent="0.35">
      <c r="A3720" s="23" t="str">
        <f t="shared" si="118"/>
        <v>09</v>
      </c>
      <c r="B3720" s="23">
        <f t="shared" si="119"/>
        <v>1022856</v>
      </c>
      <c r="C3720" s="6" t="s">
        <v>1433</v>
      </c>
      <c r="D3720" s="7" t="s">
        <v>1096</v>
      </c>
      <c r="E3720" s="7" t="s">
        <v>14</v>
      </c>
      <c r="F3720" s="7" t="s">
        <v>1078</v>
      </c>
      <c r="G3720" s="7" t="s">
        <v>1009</v>
      </c>
      <c r="H3720" s="7" t="s">
        <v>359</v>
      </c>
      <c r="I3720" s="7" t="s">
        <v>360</v>
      </c>
      <c r="J3720" s="6" t="s">
        <v>553</v>
      </c>
      <c r="K3720" s="1">
        <v>144000</v>
      </c>
      <c r="L3720" s="1">
        <v>144000</v>
      </c>
      <c r="M3720" s="1">
        <v>150711</v>
      </c>
      <c r="N3720" s="2">
        <v>1.3238125000000001</v>
      </c>
      <c r="O3720" s="2">
        <v>1.3238125000000001</v>
      </c>
      <c r="P3720" s="16">
        <v>1.49514379640504</v>
      </c>
    </row>
    <row r="3721" spans="1:16" x14ac:dyDescent="0.35">
      <c r="A3721" s="23" t="str">
        <f t="shared" si="118"/>
        <v>09</v>
      </c>
      <c r="B3721" s="23">
        <f t="shared" si="119"/>
        <v>1023109</v>
      </c>
      <c r="C3721" s="6" t="s">
        <v>1433</v>
      </c>
      <c r="D3721" s="7" t="s">
        <v>1096</v>
      </c>
      <c r="E3721" s="7" t="s">
        <v>14</v>
      </c>
      <c r="F3721" s="7" t="s">
        <v>1078</v>
      </c>
      <c r="G3721" s="7" t="s">
        <v>1009</v>
      </c>
      <c r="H3721" s="7" t="s">
        <v>1201</v>
      </c>
      <c r="I3721" s="7" t="s">
        <v>310</v>
      </c>
      <c r="J3721" s="6" t="s">
        <v>553</v>
      </c>
      <c r="K3721" s="1">
        <v>0</v>
      </c>
      <c r="L3721" s="1">
        <v>0</v>
      </c>
      <c r="M3721" s="1">
        <v>9098</v>
      </c>
      <c r="N3721" s="2">
        <v>0</v>
      </c>
      <c r="O3721" s="2">
        <v>0</v>
      </c>
      <c r="P3721" s="16">
        <v>1.05713886568477</v>
      </c>
    </row>
    <row r="3722" spans="1:16" x14ac:dyDescent="0.35">
      <c r="A3722" s="23" t="str">
        <f t="shared" si="118"/>
        <v>09</v>
      </c>
      <c r="B3722" s="23">
        <f t="shared" si="119"/>
        <v>1022945</v>
      </c>
      <c r="C3722" s="6" t="s">
        <v>1433</v>
      </c>
      <c r="D3722" s="7" t="s">
        <v>1096</v>
      </c>
      <c r="E3722" s="7" t="s">
        <v>14</v>
      </c>
      <c r="F3722" s="7" t="s">
        <v>1078</v>
      </c>
      <c r="G3722" s="7" t="s">
        <v>1027</v>
      </c>
      <c r="H3722" s="7" t="s">
        <v>397</v>
      </c>
      <c r="I3722" s="7" t="s">
        <v>223</v>
      </c>
      <c r="J3722" s="6" t="s">
        <v>553</v>
      </c>
      <c r="K3722" s="1">
        <v>288000</v>
      </c>
      <c r="L3722" s="1">
        <v>288000</v>
      </c>
      <c r="M3722" s="1">
        <v>180160</v>
      </c>
      <c r="N3722" s="2">
        <v>1.11860416666667</v>
      </c>
      <c r="O3722" s="2">
        <v>1.11860416666667</v>
      </c>
      <c r="P3722" s="16">
        <v>1.90129911134547</v>
      </c>
    </row>
    <row r="3723" spans="1:16" x14ac:dyDescent="0.35">
      <c r="A3723" s="23" t="str">
        <f t="shared" si="118"/>
        <v>09</v>
      </c>
      <c r="B3723" s="23">
        <f t="shared" si="119"/>
        <v>1021992</v>
      </c>
      <c r="C3723" s="6" t="s">
        <v>1433</v>
      </c>
      <c r="D3723" s="7" t="s">
        <v>1096</v>
      </c>
      <c r="E3723" s="7" t="s">
        <v>14</v>
      </c>
      <c r="F3723" s="7" t="s">
        <v>1078</v>
      </c>
      <c r="G3723" s="7" t="s">
        <v>1006</v>
      </c>
      <c r="H3723" s="7" t="s">
        <v>219</v>
      </c>
      <c r="I3723" s="7" t="s">
        <v>28</v>
      </c>
      <c r="J3723" s="6" t="s">
        <v>553</v>
      </c>
      <c r="K3723" s="1">
        <v>0</v>
      </c>
      <c r="L3723" s="1">
        <v>72000</v>
      </c>
      <c r="M3723" s="1">
        <v>100260</v>
      </c>
      <c r="N3723" s="2">
        <v>0</v>
      </c>
      <c r="O3723" s="2">
        <v>1.8</v>
      </c>
      <c r="P3723" s="16">
        <v>1.7880624037502499</v>
      </c>
    </row>
    <row r="3724" spans="1:16" x14ac:dyDescent="0.35">
      <c r="A3724" s="23" t="str">
        <f t="shared" si="118"/>
        <v>09</v>
      </c>
      <c r="B3724" s="23">
        <f t="shared" si="119"/>
        <v>1023157</v>
      </c>
      <c r="C3724" s="6" t="s">
        <v>1433</v>
      </c>
      <c r="D3724" s="7" t="s">
        <v>1096</v>
      </c>
      <c r="E3724" s="7" t="s">
        <v>14</v>
      </c>
      <c r="F3724" s="7" t="s">
        <v>1078</v>
      </c>
      <c r="G3724" s="7" t="s">
        <v>1006</v>
      </c>
      <c r="H3724" s="7" t="s">
        <v>602</v>
      </c>
      <c r="I3724" s="7" t="s">
        <v>603</v>
      </c>
      <c r="J3724" s="6" t="s">
        <v>553</v>
      </c>
      <c r="K3724" s="1">
        <v>0</v>
      </c>
      <c r="L3724" s="1">
        <v>0</v>
      </c>
      <c r="M3724" s="1">
        <v>2600</v>
      </c>
      <c r="N3724" s="2">
        <v>0</v>
      </c>
      <c r="O3724" s="2">
        <v>0</v>
      </c>
      <c r="P3724" s="16">
        <v>1.4484286538461499</v>
      </c>
    </row>
    <row r="3725" spans="1:16" x14ac:dyDescent="0.35">
      <c r="A3725" s="23" t="str">
        <f t="shared" si="118"/>
        <v>09</v>
      </c>
      <c r="B3725" s="23">
        <f t="shared" si="119"/>
        <v>1021767</v>
      </c>
      <c r="C3725" s="6" t="s">
        <v>1433</v>
      </c>
      <c r="D3725" s="7" t="s">
        <v>1096</v>
      </c>
      <c r="E3725" s="7" t="s">
        <v>14</v>
      </c>
      <c r="F3725" s="7" t="s">
        <v>1084</v>
      </c>
      <c r="G3725" s="7" t="s">
        <v>1017</v>
      </c>
      <c r="H3725" s="7" t="s">
        <v>191</v>
      </c>
      <c r="I3725" s="7" t="s">
        <v>192</v>
      </c>
      <c r="J3725" s="6" t="s">
        <v>553</v>
      </c>
      <c r="K3725" s="1">
        <v>168000</v>
      </c>
      <c r="L3725" s="1">
        <v>264000</v>
      </c>
      <c r="M3725" s="1">
        <v>272388</v>
      </c>
      <c r="N3725" s="2">
        <v>1.4591309523809499</v>
      </c>
      <c r="O3725" s="2">
        <v>1.4591325757575799</v>
      </c>
      <c r="P3725" s="16">
        <v>1.5941255987782099</v>
      </c>
    </row>
    <row r="3726" spans="1:16" x14ac:dyDescent="0.35">
      <c r="A3726" s="23" t="str">
        <f t="shared" si="118"/>
        <v>09</v>
      </c>
      <c r="B3726" s="23">
        <f t="shared" si="119"/>
        <v>1022099</v>
      </c>
      <c r="C3726" s="6" t="s">
        <v>1433</v>
      </c>
      <c r="D3726" s="7" t="s">
        <v>1096</v>
      </c>
      <c r="E3726" s="7" t="s">
        <v>14</v>
      </c>
      <c r="F3726" s="7" t="s">
        <v>1084</v>
      </c>
      <c r="G3726" s="7" t="s">
        <v>1017</v>
      </c>
      <c r="H3726" s="7" t="s">
        <v>228</v>
      </c>
      <c r="I3726" s="7" t="s">
        <v>229</v>
      </c>
      <c r="J3726" s="6" t="s">
        <v>553</v>
      </c>
      <c r="K3726" s="1">
        <v>81600</v>
      </c>
      <c r="L3726" s="1">
        <v>96000</v>
      </c>
      <c r="M3726" s="1">
        <v>124284</v>
      </c>
      <c r="N3726" s="2">
        <v>1.8695465686274499</v>
      </c>
      <c r="O3726" s="2">
        <v>1.8695520833333299</v>
      </c>
      <c r="P3726" s="16">
        <v>1.9344401202085499</v>
      </c>
    </row>
    <row r="3727" spans="1:16" x14ac:dyDescent="0.35">
      <c r="A3727" s="23" t="str">
        <f t="shared" si="118"/>
        <v>09</v>
      </c>
      <c r="B3727" s="23">
        <f t="shared" si="119"/>
        <v>1022186</v>
      </c>
      <c r="C3727" s="6" t="s">
        <v>1433</v>
      </c>
      <c r="D3727" s="7" t="s">
        <v>1096</v>
      </c>
      <c r="E3727" s="7" t="s">
        <v>14</v>
      </c>
      <c r="F3727" s="7" t="s">
        <v>1084</v>
      </c>
      <c r="G3727" s="7" t="s">
        <v>1017</v>
      </c>
      <c r="H3727" s="7" t="s">
        <v>248</v>
      </c>
      <c r="I3727" s="7" t="s">
        <v>249</v>
      </c>
      <c r="J3727" s="6" t="s">
        <v>553</v>
      </c>
      <c r="K3727" s="1">
        <v>24000</v>
      </c>
      <c r="L3727" s="1">
        <v>24000</v>
      </c>
      <c r="M3727" s="1">
        <v>35178</v>
      </c>
      <c r="N3727" s="2">
        <v>1.25541666666667</v>
      </c>
      <c r="O3727" s="2">
        <v>1.25541666666667</v>
      </c>
      <c r="P3727" s="16">
        <v>1.28420380635625</v>
      </c>
    </row>
    <row r="3728" spans="1:16" x14ac:dyDescent="0.35">
      <c r="A3728" s="23" t="str">
        <f t="shared" si="118"/>
        <v>09</v>
      </c>
      <c r="B3728" s="23">
        <f t="shared" si="119"/>
        <v>1022378</v>
      </c>
      <c r="C3728" s="6" t="s">
        <v>1433</v>
      </c>
      <c r="D3728" s="7" t="s">
        <v>1096</v>
      </c>
      <c r="E3728" s="7" t="s">
        <v>14</v>
      </c>
      <c r="F3728" s="7" t="s">
        <v>1084</v>
      </c>
      <c r="G3728" s="7" t="s">
        <v>1017</v>
      </c>
      <c r="H3728" s="7" t="s">
        <v>283</v>
      </c>
      <c r="I3728" s="7" t="s">
        <v>284</v>
      </c>
      <c r="J3728" s="6" t="s">
        <v>553</v>
      </c>
      <c r="K3728" s="1">
        <v>0</v>
      </c>
      <c r="L3728" s="1">
        <v>0</v>
      </c>
      <c r="M3728" s="1">
        <v>11450</v>
      </c>
      <c r="N3728" s="2">
        <v>0</v>
      </c>
      <c r="O3728" s="2">
        <v>0</v>
      </c>
      <c r="P3728" s="16">
        <v>1.8396061397379899</v>
      </c>
    </row>
    <row r="3729" spans="1:16" x14ac:dyDescent="0.35">
      <c r="A3729" s="23" t="str">
        <f t="shared" si="118"/>
        <v>09</v>
      </c>
      <c r="B3729" s="23">
        <f t="shared" si="119"/>
        <v>1022388</v>
      </c>
      <c r="C3729" s="6" t="s">
        <v>1433</v>
      </c>
      <c r="D3729" s="7" t="s">
        <v>1096</v>
      </c>
      <c r="E3729" s="7" t="s">
        <v>14</v>
      </c>
      <c r="F3729" s="7" t="s">
        <v>1084</v>
      </c>
      <c r="G3729" s="7" t="s">
        <v>1017</v>
      </c>
      <c r="H3729" s="7" t="s">
        <v>291</v>
      </c>
      <c r="I3729" s="7" t="s">
        <v>292</v>
      </c>
      <c r="J3729" s="6" t="s">
        <v>553</v>
      </c>
      <c r="K3729" s="1">
        <v>0</v>
      </c>
      <c r="L3729" s="1">
        <v>48000</v>
      </c>
      <c r="M3729" s="1">
        <v>61940</v>
      </c>
      <c r="N3729" s="2">
        <v>0</v>
      </c>
      <c r="O3729" s="2">
        <v>1.5959375</v>
      </c>
      <c r="P3729" s="16">
        <v>1.6936107087504</v>
      </c>
    </row>
    <row r="3730" spans="1:16" x14ac:dyDescent="0.35">
      <c r="A3730" s="23" t="str">
        <f t="shared" si="118"/>
        <v>09</v>
      </c>
      <c r="B3730" s="23">
        <f t="shared" si="119"/>
        <v>1023291</v>
      </c>
      <c r="C3730" s="6" t="s">
        <v>1433</v>
      </c>
      <c r="D3730" s="7" t="s">
        <v>1096</v>
      </c>
      <c r="E3730" s="7" t="s">
        <v>14</v>
      </c>
      <c r="F3730" s="7" t="s">
        <v>1084</v>
      </c>
      <c r="G3730" s="7" t="s">
        <v>1017</v>
      </c>
      <c r="H3730" s="7" t="s">
        <v>521</v>
      </c>
      <c r="I3730" s="7" t="s">
        <v>522</v>
      </c>
      <c r="J3730" s="6" t="s">
        <v>553</v>
      </c>
      <c r="K3730" s="1">
        <v>17829</v>
      </c>
      <c r="L3730" s="1">
        <v>24000</v>
      </c>
      <c r="M3730" s="1">
        <v>24000</v>
      </c>
      <c r="N3730" s="2">
        <v>1.88288743059061</v>
      </c>
      <c r="O3730" s="2">
        <v>1.8829166666666699</v>
      </c>
      <c r="P3730" s="16">
        <v>2.12684030833333</v>
      </c>
    </row>
    <row r="3731" spans="1:16" x14ac:dyDescent="0.35">
      <c r="A3731" s="23" t="str">
        <f t="shared" si="118"/>
        <v>09</v>
      </c>
      <c r="B3731" s="23">
        <f t="shared" si="119"/>
        <v>1021766</v>
      </c>
      <c r="C3731" s="6" t="s">
        <v>1433</v>
      </c>
      <c r="D3731" s="7" t="s">
        <v>1096</v>
      </c>
      <c r="E3731" s="7" t="s">
        <v>14</v>
      </c>
      <c r="F3731" s="7" t="s">
        <v>1084</v>
      </c>
      <c r="G3731" s="7" t="s">
        <v>1028</v>
      </c>
      <c r="H3731" s="7" t="s">
        <v>189</v>
      </c>
      <c r="I3731" s="7" t="s">
        <v>190</v>
      </c>
      <c r="J3731" s="6" t="s">
        <v>553</v>
      </c>
      <c r="K3731" s="1">
        <v>168000</v>
      </c>
      <c r="L3731" s="1">
        <v>168000</v>
      </c>
      <c r="M3731" s="1">
        <v>199992</v>
      </c>
      <c r="N3731" s="2">
        <v>1.7327440476190501</v>
      </c>
      <c r="O3731" s="2">
        <v>1.7327440476190501</v>
      </c>
      <c r="P3731" s="16">
        <v>1.8597547651906099</v>
      </c>
    </row>
    <row r="3732" spans="1:16" x14ac:dyDescent="0.35">
      <c r="A3732" s="23" t="str">
        <f t="shared" si="118"/>
        <v>09</v>
      </c>
      <c r="B3732" s="23">
        <f t="shared" si="119"/>
        <v>1021774</v>
      </c>
      <c r="C3732" s="6" t="s">
        <v>1433</v>
      </c>
      <c r="D3732" s="7" t="s">
        <v>1096</v>
      </c>
      <c r="E3732" s="7" t="s">
        <v>14</v>
      </c>
      <c r="F3732" s="7" t="s">
        <v>1084</v>
      </c>
      <c r="G3732" s="7" t="s">
        <v>1028</v>
      </c>
      <c r="H3732" s="7" t="s">
        <v>193</v>
      </c>
      <c r="I3732" s="7" t="s">
        <v>194</v>
      </c>
      <c r="J3732" s="6" t="s">
        <v>553</v>
      </c>
      <c r="K3732" s="1">
        <v>0</v>
      </c>
      <c r="L3732" s="1">
        <v>0</v>
      </c>
      <c r="M3732" s="1">
        <v>1000</v>
      </c>
      <c r="N3732" s="2">
        <v>0</v>
      </c>
      <c r="O3732" s="2">
        <v>0</v>
      </c>
      <c r="P3732" s="16">
        <v>0.99186359999999996</v>
      </c>
    </row>
    <row r="3733" spans="1:16" x14ac:dyDescent="0.35">
      <c r="A3733" s="23" t="str">
        <f t="shared" si="118"/>
        <v>09</v>
      </c>
      <c r="B3733" s="23">
        <f t="shared" si="119"/>
        <v>1022096</v>
      </c>
      <c r="C3733" s="6" t="s">
        <v>1433</v>
      </c>
      <c r="D3733" s="7" t="s">
        <v>1096</v>
      </c>
      <c r="E3733" s="7" t="s">
        <v>14</v>
      </c>
      <c r="F3733" s="7" t="s">
        <v>1084</v>
      </c>
      <c r="G3733" s="7" t="s">
        <v>1028</v>
      </c>
      <c r="H3733" s="7" t="s">
        <v>226</v>
      </c>
      <c r="I3733" s="7" t="s">
        <v>227</v>
      </c>
      <c r="J3733" s="6" t="s">
        <v>553</v>
      </c>
      <c r="K3733" s="1">
        <v>0</v>
      </c>
      <c r="L3733" s="1">
        <v>0</v>
      </c>
      <c r="M3733" s="1">
        <v>16090</v>
      </c>
      <c r="N3733" s="2">
        <v>0</v>
      </c>
      <c r="O3733" s="2">
        <v>0</v>
      </c>
      <c r="P3733" s="16">
        <v>1.5136372964574301</v>
      </c>
    </row>
    <row r="3734" spans="1:16" x14ac:dyDescent="0.35">
      <c r="A3734" s="23" t="str">
        <f t="shared" si="118"/>
        <v>09</v>
      </c>
      <c r="B3734" s="23">
        <f t="shared" si="119"/>
        <v>1022637</v>
      </c>
      <c r="C3734" s="6" t="s">
        <v>1433</v>
      </c>
      <c r="D3734" s="7" t="s">
        <v>1096</v>
      </c>
      <c r="E3734" s="7" t="s">
        <v>14</v>
      </c>
      <c r="F3734" s="7" t="s">
        <v>1084</v>
      </c>
      <c r="G3734" s="7" t="s">
        <v>1028</v>
      </c>
      <c r="H3734" s="7" t="s">
        <v>326</v>
      </c>
      <c r="I3734" s="7" t="s">
        <v>327</v>
      </c>
      <c r="J3734" s="6" t="s">
        <v>553</v>
      </c>
      <c r="K3734" s="1">
        <v>23488</v>
      </c>
      <c r="L3734" s="1">
        <v>48000</v>
      </c>
      <c r="M3734" s="1">
        <v>59340</v>
      </c>
      <c r="N3734" s="2">
        <v>1.11861376021798</v>
      </c>
      <c r="O3734" s="2">
        <v>1.11860416666667</v>
      </c>
      <c r="P3734" s="16">
        <v>1.4337754347826099</v>
      </c>
    </row>
    <row r="3735" spans="1:16" x14ac:dyDescent="0.35">
      <c r="A3735" s="23" t="str">
        <f t="shared" si="118"/>
        <v>09</v>
      </c>
      <c r="B3735" s="23">
        <f t="shared" si="119"/>
        <v>1021732</v>
      </c>
      <c r="C3735" s="6" t="s">
        <v>1433</v>
      </c>
      <c r="D3735" s="7" t="s">
        <v>1096</v>
      </c>
      <c r="E3735" s="7" t="s">
        <v>14</v>
      </c>
      <c r="F3735" s="7" t="s">
        <v>1084</v>
      </c>
      <c r="G3735" s="7" t="s">
        <v>1032</v>
      </c>
      <c r="H3735" s="7" t="s">
        <v>176</v>
      </c>
      <c r="I3735" s="7" t="s">
        <v>177</v>
      </c>
      <c r="J3735" s="6" t="s">
        <v>553</v>
      </c>
      <c r="K3735" s="1">
        <v>144000</v>
      </c>
      <c r="L3735" s="1">
        <v>216000</v>
      </c>
      <c r="M3735" s="1">
        <v>242980</v>
      </c>
      <c r="N3735" s="2">
        <v>1.3238125000000001</v>
      </c>
      <c r="O3735" s="2">
        <v>1.3238148148148099</v>
      </c>
      <c r="P3735" s="16">
        <v>1.5317254020907101</v>
      </c>
    </row>
    <row r="3736" spans="1:16" x14ac:dyDescent="0.35">
      <c r="A3736" s="23" t="str">
        <f t="shared" si="118"/>
        <v>09</v>
      </c>
      <c r="B3736" s="23">
        <f t="shared" si="119"/>
        <v>1022636</v>
      </c>
      <c r="C3736" s="6" t="s">
        <v>1433</v>
      </c>
      <c r="D3736" s="7" t="s">
        <v>1096</v>
      </c>
      <c r="E3736" s="7" t="s">
        <v>14</v>
      </c>
      <c r="F3736" s="7" t="s">
        <v>1084</v>
      </c>
      <c r="G3736" s="7" t="s">
        <v>1032</v>
      </c>
      <c r="H3736" s="7" t="s">
        <v>324</v>
      </c>
      <c r="I3736" s="7" t="s">
        <v>325</v>
      </c>
      <c r="J3736" s="6" t="s">
        <v>553</v>
      </c>
      <c r="K3736" s="1">
        <v>96000</v>
      </c>
      <c r="L3736" s="1">
        <v>144000</v>
      </c>
      <c r="M3736" s="1">
        <v>160665</v>
      </c>
      <c r="N3736" s="2">
        <v>0.57286458333333301</v>
      </c>
      <c r="O3736" s="2">
        <v>0.57286111111111104</v>
      </c>
      <c r="P3736" s="16">
        <v>0.73115780599383795</v>
      </c>
    </row>
    <row r="3737" spans="1:16" x14ac:dyDescent="0.35">
      <c r="A3737" s="23" t="str">
        <f t="shared" si="118"/>
        <v>09</v>
      </c>
      <c r="B3737" s="23">
        <f t="shared" si="119"/>
        <v>1022943</v>
      </c>
      <c r="C3737" s="6" t="s">
        <v>1433</v>
      </c>
      <c r="D3737" s="7" t="s">
        <v>1096</v>
      </c>
      <c r="E3737" s="7" t="s">
        <v>14</v>
      </c>
      <c r="F3737" s="7" t="s">
        <v>1075</v>
      </c>
      <c r="G3737" s="7" t="s">
        <v>1002</v>
      </c>
      <c r="H3737" s="7" t="s">
        <v>395</v>
      </c>
      <c r="I3737" s="7" t="s">
        <v>396</v>
      </c>
      <c r="J3737" s="6" t="s">
        <v>553</v>
      </c>
      <c r="K3737" s="1">
        <v>48000</v>
      </c>
      <c r="L3737" s="1">
        <v>48000</v>
      </c>
      <c r="M3737" s="1">
        <v>54047</v>
      </c>
      <c r="N3737" s="2">
        <v>3.25</v>
      </c>
      <c r="O3737" s="2">
        <v>3.25</v>
      </c>
      <c r="P3737" s="16">
        <v>3.3031686550594799</v>
      </c>
    </row>
    <row r="3738" spans="1:16" x14ac:dyDescent="0.35">
      <c r="A3738" s="23" t="str">
        <f t="shared" si="118"/>
        <v>09</v>
      </c>
      <c r="B3738" s="23">
        <f t="shared" si="119"/>
        <v>1022193</v>
      </c>
      <c r="C3738" s="6" t="s">
        <v>1433</v>
      </c>
      <c r="D3738" s="7" t="s">
        <v>1096</v>
      </c>
      <c r="E3738" s="7" t="s">
        <v>14</v>
      </c>
      <c r="F3738" s="7" t="s">
        <v>1075</v>
      </c>
      <c r="G3738" s="7" t="s">
        <v>1011</v>
      </c>
      <c r="H3738" s="7" t="s">
        <v>250</v>
      </c>
      <c r="I3738" s="7" t="s">
        <v>251</v>
      </c>
      <c r="J3738" s="6" t="s">
        <v>553</v>
      </c>
      <c r="K3738" s="1">
        <v>0</v>
      </c>
      <c r="L3738" s="1">
        <v>0</v>
      </c>
      <c r="M3738" s="1">
        <v>12471</v>
      </c>
      <c r="N3738" s="2">
        <v>0</v>
      </c>
      <c r="O3738" s="2">
        <v>0</v>
      </c>
      <c r="P3738" s="16">
        <v>3.9263942747173401</v>
      </c>
    </row>
    <row r="3739" spans="1:16" x14ac:dyDescent="0.35">
      <c r="A3739" s="23" t="str">
        <f t="shared" si="118"/>
        <v>09</v>
      </c>
      <c r="B3739" s="23">
        <f t="shared" si="119"/>
        <v>1030686</v>
      </c>
      <c r="C3739" s="6" t="s">
        <v>1433</v>
      </c>
      <c r="D3739" s="7" t="s">
        <v>1096</v>
      </c>
      <c r="E3739" s="7" t="s">
        <v>14</v>
      </c>
      <c r="F3739" s="7" t="s">
        <v>1065</v>
      </c>
      <c r="G3739" s="7" t="s">
        <v>1053</v>
      </c>
      <c r="H3739" s="7" t="s">
        <v>936</v>
      </c>
      <c r="I3739" s="7" t="s">
        <v>937</v>
      </c>
      <c r="J3739" s="6" t="s">
        <v>659</v>
      </c>
      <c r="K3739" s="1">
        <v>110675</v>
      </c>
      <c r="L3739" s="1">
        <v>110675</v>
      </c>
      <c r="M3739" s="1">
        <v>120000</v>
      </c>
      <c r="N3739" s="2">
        <v>1.81227016037949</v>
      </c>
      <c r="O3739" s="2">
        <v>1.81227016037949</v>
      </c>
      <c r="P3739" s="16">
        <v>2.0133191149999998</v>
      </c>
    </row>
    <row r="3740" spans="1:16" x14ac:dyDescent="0.35">
      <c r="A3740" s="23" t="str">
        <f t="shared" si="118"/>
        <v>09</v>
      </c>
      <c r="B3740" s="23">
        <f t="shared" si="119"/>
        <v>1022851</v>
      </c>
      <c r="C3740" s="6" t="s">
        <v>1433</v>
      </c>
      <c r="D3740" s="7" t="s">
        <v>1096</v>
      </c>
      <c r="E3740" s="7" t="s">
        <v>14</v>
      </c>
      <c r="F3740" s="7" t="s">
        <v>1077</v>
      </c>
      <c r="G3740" s="7" t="s">
        <v>1023</v>
      </c>
      <c r="H3740" s="7" t="s">
        <v>1172</v>
      </c>
      <c r="I3740" s="7" t="s">
        <v>356</v>
      </c>
      <c r="J3740" s="6" t="s">
        <v>553</v>
      </c>
      <c r="K3740" s="1">
        <v>0</v>
      </c>
      <c r="L3740" s="1">
        <v>24000</v>
      </c>
      <c r="M3740" s="1">
        <v>24000</v>
      </c>
      <c r="N3740" s="2">
        <v>0</v>
      </c>
      <c r="O3740" s="2">
        <v>2.0048750000000002</v>
      </c>
      <c r="P3740" s="16">
        <v>1.6590755583333301</v>
      </c>
    </row>
    <row r="3741" spans="1:16" x14ac:dyDescent="0.35">
      <c r="A3741" s="23" t="str">
        <f t="shared" si="118"/>
        <v>09</v>
      </c>
      <c r="B3741" s="23">
        <f t="shared" si="119"/>
        <v>1022379</v>
      </c>
      <c r="C3741" s="6" t="s">
        <v>1433</v>
      </c>
      <c r="D3741" s="7" t="s">
        <v>1096</v>
      </c>
      <c r="E3741" s="7" t="s">
        <v>14</v>
      </c>
      <c r="F3741" s="7" t="s">
        <v>1077</v>
      </c>
      <c r="G3741" s="7" t="s">
        <v>1005</v>
      </c>
      <c r="H3741" s="7" t="s">
        <v>285</v>
      </c>
      <c r="I3741" s="7" t="s">
        <v>286</v>
      </c>
      <c r="J3741" s="6" t="s">
        <v>553</v>
      </c>
      <c r="K3741" s="1">
        <v>0</v>
      </c>
      <c r="L3741" s="1">
        <v>0</v>
      </c>
      <c r="M3741" s="1">
        <v>7750</v>
      </c>
      <c r="N3741" s="2">
        <v>0</v>
      </c>
      <c r="O3741" s="2">
        <v>0</v>
      </c>
      <c r="P3741" s="16">
        <v>2.4266152645161299</v>
      </c>
    </row>
    <row r="3742" spans="1:16" x14ac:dyDescent="0.35">
      <c r="A3742" s="23" t="str">
        <f t="shared" si="118"/>
        <v>09</v>
      </c>
      <c r="B3742" s="23">
        <f t="shared" si="119"/>
        <v>1022568</v>
      </c>
      <c r="C3742" s="6" t="s">
        <v>1433</v>
      </c>
      <c r="D3742" s="7" t="s">
        <v>1096</v>
      </c>
      <c r="E3742" s="7" t="s">
        <v>14</v>
      </c>
      <c r="F3742" s="7" t="s">
        <v>1082</v>
      </c>
      <c r="G3742" s="7" t="s">
        <v>1013</v>
      </c>
      <c r="H3742" s="7" t="s">
        <v>448</v>
      </c>
      <c r="I3742" s="7" t="s">
        <v>449</v>
      </c>
      <c r="J3742" s="6" t="s">
        <v>553</v>
      </c>
      <c r="K3742" s="1">
        <v>0</v>
      </c>
      <c r="L3742" s="1">
        <v>0</v>
      </c>
      <c r="M3742" s="1">
        <v>2668</v>
      </c>
      <c r="N3742" s="2">
        <v>0</v>
      </c>
      <c r="O3742" s="2">
        <v>0</v>
      </c>
      <c r="P3742" s="16">
        <v>4.8397044977511197</v>
      </c>
    </row>
    <row r="3743" spans="1:16" x14ac:dyDescent="0.35">
      <c r="A3743" s="23" t="str">
        <f t="shared" si="118"/>
        <v>09</v>
      </c>
      <c r="B3743" s="23">
        <f t="shared" si="119"/>
        <v>1022645</v>
      </c>
      <c r="C3743" s="6" t="s">
        <v>1433</v>
      </c>
      <c r="D3743" s="7" t="s">
        <v>1096</v>
      </c>
      <c r="E3743" s="7" t="s">
        <v>14</v>
      </c>
      <c r="F3743" s="7" t="s">
        <v>1082</v>
      </c>
      <c r="G3743" s="7" t="s">
        <v>1013</v>
      </c>
      <c r="H3743" s="7" t="s">
        <v>332</v>
      </c>
      <c r="I3743" s="7" t="s">
        <v>160</v>
      </c>
      <c r="J3743" s="6" t="s">
        <v>553</v>
      </c>
      <c r="K3743" s="1"/>
      <c r="L3743" s="1">
        <v>24000</v>
      </c>
      <c r="M3743" s="1">
        <v>34717</v>
      </c>
      <c r="N3743" s="2"/>
      <c r="O3743" s="2">
        <v>4.8</v>
      </c>
      <c r="P3743" s="16">
        <v>4.9146538007316298</v>
      </c>
    </row>
    <row r="3744" spans="1:16" x14ac:dyDescent="0.35">
      <c r="A3744" s="23" t="str">
        <f t="shared" si="118"/>
        <v>09</v>
      </c>
      <c r="B3744" s="23">
        <f t="shared" si="119"/>
        <v>1022646</v>
      </c>
      <c r="C3744" s="6" t="s">
        <v>1433</v>
      </c>
      <c r="D3744" s="7" t="s">
        <v>1096</v>
      </c>
      <c r="E3744" s="7" t="s">
        <v>14</v>
      </c>
      <c r="F3744" s="7" t="s">
        <v>1082</v>
      </c>
      <c r="G3744" s="7" t="s">
        <v>1013</v>
      </c>
      <c r="H3744" s="7" t="s">
        <v>333</v>
      </c>
      <c r="I3744" s="7" t="s">
        <v>159</v>
      </c>
      <c r="J3744" s="6" t="s">
        <v>553</v>
      </c>
      <c r="K3744" s="1">
        <v>0</v>
      </c>
      <c r="L3744" s="1">
        <v>72000</v>
      </c>
      <c r="M3744" s="1">
        <v>122754</v>
      </c>
      <c r="N3744" s="2">
        <v>0</v>
      </c>
      <c r="O3744" s="2">
        <v>4.9400000000000004</v>
      </c>
      <c r="P3744" s="16">
        <v>4.95184765791746</v>
      </c>
    </row>
    <row r="3745" spans="1:16" x14ac:dyDescent="0.35">
      <c r="A3745" s="23" t="str">
        <f t="shared" si="118"/>
        <v>09</v>
      </c>
      <c r="B3745" s="23">
        <f t="shared" si="119"/>
        <v>1030388</v>
      </c>
      <c r="C3745" s="6" t="s">
        <v>1433</v>
      </c>
      <c r="D3745" s="7" t="s">
        <v>1096</v>
      </c>
      <c r="E3745" s="7" t="s">
        <v>14</v>
      </c>
      <c r="F3745" s="7" t="s">
        <v>1072</v>
      </c>
      <c r="G3745" s="7" t="s">
        <v>993</v>
      </c>
      <c r="H3745" s="7" t="s">
        <v>889</v>
      </c>
      <c r="I3745" s="7" t="s">
        <v>890</v>
      </c>
      <c r="J3745" s="6" t="s">
        <v>659</v>
      </c>
      <c r="K3745" s="1">
        <v>24000</v>
      </c>
      <c r="L3745" s="1">
        <v>24000</v>
      </c>
      <c r="M3745" s="1">
        <v>24000</v>
      </c>
      <c r="N3745" s="2">
        <v>2.3456250000000001</v>
      </c>
      <c r="O3745" s="2">
        <v>2.3456250000000001</v>
      </c>
      <c r="P3745" s="16">
        <v>2.4078692541666702</v>
      </c>
    </row>
    <row r="3746" spans="1:16" x14ac:dyDescent="0.35">
      <c r="A3746" s="23" t="str">
        <f t="shared" si="118"/>
        <v>09</v>
      </c>
      <c r="B3746" s="23">
        <f t="shared" si="119"/>
        <v>1011969</v>
      </c>
      <c r="C3746" s="6" t="s">
        <v>1433</v>
      </c>
      <c r="D3746" s="7" t="s">
        <v>1096</v>
      </c>
      <c r="E3746" s="7" t="s">
        <v>14</v>
      </c>
      <c r="F3746" s="7" t="s">
        <v>1072</v>
      </c>
      <c r="G3746" s="7" t="s">
        <v>993</v>
      </c>
      <c r="H3746" s="7" t="s">
        <v>712</v>
      </c>
      <c r="I3746" s="7" t="s">
        <v>713</v>
      </c>
      <c r="J3746" s="6" t="s">
        <v>658</v>
      </c>
      <c r="K3746" s="1">
        <v>18826</v>
      </c>
      <c r="L3746" s="1">
        <v>18826</v>
      </c>
      <c r="M3746" s="1">
        <v>24000</v>
      </c>
      <c r="N3746" s="2">
        <v>5.4205354297248496</v>
      </c>
      <c r="O3746" s="2">
        <v>5.4205354297248496</v>
      </c>
      <c r="P3746" s="16">
        <v>5.5303643041666701</v>
      </c>
    </row>
    <row r="3747" spans="1:16" x14ac:dyDescent="0.35">
      <c r="A3747" s="23" t="str">
        <f t="shared" si="118"/>
        <v>09</v>
      </c>
      <c r="B3747" s="23">
        <f t="shared" si="119"/>
        <v>1012448</v>
      </c>
      <c r="C3747" s="6" t="s">
        <v>1433</v>
      </c>
      <c r="D3747" s="7" t="s">
        <v>1096</v>
      </c>
      <c r="E3747" s="7" t="s">
        <v>14</v>
      </c>
      <c r="F3747" s="7" t="s">
        <v>1072</v>
      </c>
      <c r="G3747" s="7" t="s">
        <v>993</v>
      </c>
      <c r="H3747" s="7" t="s">
        <v>784</v>
      </c>
      <c r="I3747" s="7" t="s">
        <v>785</v>
      </c>
      <c r="J3747" s="6" t="s">
        <v>658</v>
      </c>
      <c r="K3747" s="1">
        <v>349075</v>
      </c>
      <c r="L3747" s="1">
        <v>444000</v>
      </c>
      <c r="M3747" s="1">
        <v>348000</v>
      </c>
      <c r="N3747" s="2">
        <v>5.0537420325145002</v>
      </c>
      <c r="O3747" s="2">
        <v>5.0537409909909901</v>
      </c>
      <c r="P3747" s="16">
        <v>5.1401076531609204</v>
      </c>
    </row>
    <row r="3748" spans="1:16" x14ac:dyDescent="0.35">
      <c r="A3748" s="23" t="str">
        <f t="shared" si="118"/>
        <v>09</v>
      </c>
      <c r="B3748" s="23">
        <f t="shared" si="119"/>
        <v>1012502</v>
      </c>
      <c r="C3748" s="6" t="s">
        <v>1433</v>
      </c>
      <c r="D3748" s="7" t="s">
        <v>1096</v>
      </c>
      <c r="E3748" s="7" t="s">
        <v>14</v>
      </c>
      <c r="F3748" s="7" t="s">
        <v>1072</v>
      </c>
      <c r="G3748" s="7" t="s">
        <v>993</v>
      </c>
      <c r="H3748" s="7" t="s">
        <v>796</v>
      </c>
      <c r="I3748" s="7" t="s">
        <v>797</v>
      </c>
      <c r="J3748" s="6" t="s">
        <v>658</v>
      </c>
      <c r="K3748" s="1">
        <v>2590</v>
      </c>
      <c r="L3748" s="1">
        <v>2590</v>
      </c>
      <c r="M3748" s="1">
        <v>10110</v>
      </c>
      <c r="N3748" s="2">
        <v>0</v>
      </c>
      <c r="O3748" s="2">
        <v>0</v>
      </c>
      <c r="P3748" s="16">
        <v>5.2872721463897099</v>
      </c>
    </row>
    <row r="3749" spans="1:16" x14ac:dyDescent="0.35">
      <c r="A3749" s="23" t="str">
        <f t="shared" si="118"/>
        <v>09</v>
      </c>
      <c r="B3749" s="23">
        <f t="shared" si="119"/>
        <v>1012504</v>
      </c>
      <c r="C3749" s="6" t="s">
        <v>1433</v>
      </c>
      <c r="D3749" s="7" t="s">
        <v>1096</v>
      </c>
      <c r="E3749" s="7" t="s">
        <v>14</v>
      </c>
      <c r="F3749" s="7" t="s">
        <v>1072</v>
      </c>
      <c r="G3749" s="7" t="s">
        <v>993</v>
      </c>
      <c r="H3749" s="7" t="s">
        <v>800</v>
      </c>
      <c r="I3749" s="7" t="s">
        <v>785</v>
      </c>
      <c r="J3749" s="6" t="s">
        <v>658</v>
      </c>
      <c r="K3749" s="1">
        <v>494260</v>
      </c>
      <c r="L3749" s="1">
        <v>654730</v>
      </c>
      <c r="M3749" s="1">
        <v>734070</v>
      </c>
      <c r="N3749" s="2">
        <v>4.8263929915429102</v>
      </c>
      <c r="O3749" s="2">
        <v>4.8263925587646801</v>
      </c>
      <c r="P3749" s="16">
        <v>4.95145936777147</v>
      </c>
    </row>
    <row r="3750" spans="1:16" x14ac:dyDescent="0.35">
      <c r="A3750" s="23" t="str">
        <f t="shared" si="118"/>
        <v>09</v>
      </c>
      <c r="B3750" s="23">
        <f t="shared" si="119"/>
        <v>1012525</v>
      </c>
      <c r="C3750" s="6" t="s">
        <v>1433</v>
      </c>
      <c r="D3750" s="7" t="s">
        <v>1096</v>
      </c>
      <c r="E3750" s="7" t="s">
        <v>14</v>
      </c>
      <c r="F3750" s="7" t="s">
        <v>1072</v>
      </c>
      <c r="G3750" s="7" t="s">
        <v>993</v>
      </c>
      <c r="H3750" s="7" t="s">
        <v>809</v>
      </c>
      <c r="I3750" s="7" t="s">
        <v>709</v>
      </c>
      <c r="J3750" s="6" t="s">
        <v>658</v>
      </c>
      <c r="K3750" s="1">
        <v>0</v>
      </c>
      <c r="L3750" s="1">
        <v>0</v>
      </c>
      <c r="M3750" s="1">
        <v>20180</v>
      </c>
      <c r="N3750" s="2">
        <v>0</v>
      </c>
      <c r="O3750" s="2">
        <v>0</v>
      </c>
      <c r="P3750" s="16">
        <v>5.4919301684836501</v>
      </c>
    </row>
    <row r="3751" spans="1:16" x14ac:dyDescent="0.35">
      <c r="A3751" s="23" t="str">
        <f t="shared" si="118"/>
        <v>09</v>
      </c>
      <c r="B3751" s="23">
        <f t="shared" si="119"/>
        <v>1021731</v>
      </c>
      <c r="C3751" s="6" t="s">
        <v>1433</v>
      </c>
      <c r="D3751" s="7" t="s">
        <v>1096</v>
      </c>
      <c r="E3751" s="7" t="s">
        <v>14</v>
      </c>
      <c r="F3751" s="7" t="s">
        <v>1086</v>
      </c>
      <c r="G3751" s="7" t="s">
        <v>1025</v>
      </c>
      <c r="H3751" s="7" t="s">
        <v>174</v>
      </c>
      <c r="I3751" s="7" t="s">
        <v>175</v>
      </c>
      <c r="J3751" s="6" t="s">
        <v>553</v>
      </c>
      <c r="K3751" s="1">
        <v>72000</v>
      </c>
      <c r="L3751" s="1">
        <v>120000</v>
      </c>
      <c r="M3751" s="1">
        <v>142640</v>
      </c>
      <c r="N3751" s="2">
        <v>2.07327777777778</v>
      </c>
      <c r="O3751" s="2">
        <v>2.0732750000000002</v>
      </c>
      <c r="P3751" s="16">
        <v>2.3261992743970801</v>
      </c>
    </row>
    <row r="3752" spans="1:16" x14ac:dyDescent="0.35">
      <c r="A3752" s="23" t="str">
        <f t="shared" si="118"/>
        <v>09</v>
      </c>
      <c r="B3752" s="23">
        <f t="shared" si="119"/>
        <v>1022125</v>
      </c>
      <c r="C3752" s="6" t="s">
        <v>1433</v>
      </c>
      <c r="D3752" s="7" t="s">
        <v>1096</v>
      </c>
      <c r="E3752" s="7" t="s">
        <v>14</v>
      </c>
      <c r="F3752" s="7" t="s">
        <v>1086</v>
      </c>
      <c r="G3752" s="7" t="s">
        <v>1025</v>
      </c>
      <c r="H3752" s="7" t="s">
        <v>232</v>
      </c>
      <c r="I3752" s="7" t="s">
        <v>233</v>
      </c>
      <c r="J3752" s="6" t="s">
        <v>553</v>
      </c>
      <c r="K3752" s="1">
        <v>22695</v>
      </c>
      <c r="L3752" s="1">
        <v>120000</v>
      </c>
      <c r="M3752" s="1">
        <v>143935</v>
      </c>
      <c r="N3752" s="2">
        <v>3.0963207755012099</v>
      </c>
      <c r="O3752" s="2">
        <v>3.0963500000000002</v>
      </c>
      <c r="P3752" s="16">
        <v>3.15753971167541</v>
      </c>
    </row>
    <row r="3753" spans="1:16" x14ac:dyDescent="0.35">
      <c r="A3753" s="23" t="str">
        <f t="shared" si="118"/>
        <v>09</v>
      </c>
      <c r="B3753" s="23">
        <f t="shared" si="119"/>
        <v>1022291</v>
      </c>
      <c r="C3753" s="6" t="s">
        <v>1433</v>
      </c>
      <c r="D3753" s="7" t="s">
        <v>1096</v>
      </c>
      <c r="E3753" s="7" t="s">
        <v>14</v>
      </c>
      <c r="F3753" s="7" t="s">
        <v>1086</v>
      </c>
      <c r="G3753" s="7" t="s">
        <v>1025</v>
      </c>
      <c r="H3753" s="7" t="s">
        <v>267</v>
      </c>
      <c r="I3753" s="7" t="s">
        <v>268</v>
      </c>
      <c r="J3753" s="6" t="s">
        <v>553</v>
      </c>
      <c r="K3753" s="1">
        <v>3662</v>
      </c>
      <c r="L3753" s="1">
        <v>3662</v>
      </c>
      <c r="M3753" s="1">
        <v>43663</v>
      </c>
      <c r="N3753" s="2">
        <v>2.0049153468050198</v>
      </c>
      <c r="O3753" s="2">
        <v>2.0049153468050198</v>
      </c>
      <c r="P3753" s="16">
        <v>2.17555978059226</v>
      </c>
    </row>
    <row r="3754" spans="1:16" x14ac:dyDescent="0.35">
      <c r="A3754" s="23" t="str">
        <f t="shared" si="118"/>
        <v>09</v>
      </c>
      <c r="B3754" s="23">
        <f t="shared" si="119"/>
        <v>1022753</v>
      </c>
      <c r="C3754" s="6" t="s">
        <v>1433</v>
      </c>
      <c r="D3754" s="7" t="s">
        <v>1096</v>
      </c>
      <c r="E3754" s="7" t="s">
        <v>14</v>
      </c>
      <c r="F3754" s="7" t="s">
        <v>1086</v>
      </c>
      <c r="G3754" s="7" t="s">
        <v>1025</v>
      </c>
      <c r="H3754" s="7" t="s">
        <v>342</v>
      </c>
      <c r="I3754" s="7" t="s">
        <v>343</v>
      </c>
      <c r="J3754" s="6" t="s">
        <v>553</v>
      </c>
      <c r="K3754" s="1">
        <v>216000</v>
      </c>
      <c r="L3754" s="1">
        <v>216000</v>
      </c>
      <c r="M3754" s="1">
        <v>267300</v>
      </c>
      <c r="N3754" s="2">
        <v>2.1416759259259299</v>
      </c>
      <c r="O3754" s="2">
        <v>2.1416759259259299</v>
      </c>
      <c r="P3754" s="16">
        <v>2.3634697792742201</v>
      </c>
    </row>
    <row r="3755" spans="1:16" x14ac:dyDescent="0.35">
      <c r="A3755" s="23" t="str">
        <f t="shared" si="118"/>
        <v>09</v>
      </c>
      <c r="B3755" s="23">
        <f t="shared" si="119"/>
        <v>1022940</v>
      </c>
      <c r="C3755" s="6" t="s">
        <v>1433</v>
      </c>
      <c r="D3755" s="7" t="s">
        <v>1096</v>
      </c>
      <c r="E3755" s="7" t="s">
        <v>14</v>
      </c>
      <c r="F3755" s="7" t="s">
        <v>1086</v>
      </c>
      <c r="G3755" s="7" t="s">
        <v>1025</v>
      </c>
      <c r="H3755" s="7" t="s">
        <v>391</v>
      </c>
      <c r="I3755" s="7" t="s">
        <v>392</v>
      </c>
      <c r="J3755" s="6" t="s">
        <v>553</v>
      </c>
      <c r="K3755" s="1">
        <v>0</v>
      </c>
      <c r="L3755" s="1">
        <v>0</v>
      </c>
      <c r="M3755" s="1">
        <v>3157</v>
      </c>
      <c r="N3755" s="2">
        <v>0</v>
      </c>
      <c r="O3755" s="2">
        <v>0</v>
      </c>
      <c r="P3755" s="16">
        <v>2.5569822616407998</v>
      </c>
    </row>
    <row r="3756" spans="1:16" x14ac:dyDescent="0.35">
      <c r="A3756" s="23" t="str">
        <f t="shared" si="118"/>
        <v>09</v>
      </c>
      <c r="B3756" s="23">
        <f t="shared" si="119"/>
        <v>1022941</v>
      </c>
      <c r="C3756" s="6" t="s">
        <v>1433</v>
      </c>
      <c r="D3756" s="7" t="s">
        <v>1096</v>
      </c>
      <c r="E3756" s="7" t="s">
        <v>14</v>
      </c>
      <c r="F3756" s="7" t="s">
        <v>1086</v>
      </c>
      <c r="G3756" s="7" t="s">
        <v>1025</v>
      </c>
      <c r="H3756" s="7" t="s">
        <v>393</v>
      </c>
      <c r="I3756" s="7" t="s">
        <v>394</v>
      </c>
      <c r="J3756" s="6" t="s">
        <v>553</v>
      </c>
      <c r="K3756" s="1">
        <v>0</v>
      </c>
      <c r="L3756" s="1">
        <v>0</v>
      </c>
      <c r="M3756" s="1">
        <v>9656</v>
      </c>
      <c r="N3756" s="2">
        <v>0</v>
      </c>
      <c r="O3756" s="2">
        <v>0</v>
      </c>
      <c r="P3756" s="16">
        <v>2.55683207332229</v>
      </c>
    </row>
    <row r="3757" spans="1:16" x14ac:dyDescent="0.35">
      <c r="A3757" s="23" t="str">
        <f t="shared" si="118"/>
        <v>09</v>
      </c>
      <c r="B3757" s="23">
        <f t="shared" si="119"/>
        <v>1023373</v>
      </c>
      <c r="C3757" s="6" t="s">
        <v>1433</v>
      </c>
      <c r="D3757" s="7" t="s">
        <v>1096</v>
      </c>
      <c r="E3757" s="7" t="s">
        <v>14</v>
      </c>
      <c r="F3757" s="7" t="s">
        <v>1086</v>
      </c>
      <c r="G3757" s="7" t="s">
        <v>1025</v>
      </c>
      <c r="H3757" s="7" t="s">
        <v>1386</v>
      </c>
      <c r="I3757" s="7" t="s">
        <v>1387</v>
      </c>
      <c r="J3757" s="6" t="s">
        <v>553</v>
      </c>
      <c r="K3757" s="1">
        <v>24000</v>
      </c>
      <c r="L3757" s="1">
        <v>24000</v>
      </c>
      <c r="M3757" s="1">
        <v>46990</v>
      </c>
      <c r="N3757" s="2">
        <v>2.3468749999999998</v>
      </c>
      <c r="O3757" s="2">
        <v>2.3468749999999998</v>
      </c>
      <c r="P3757" s="16">
        <v>2.4980620387316401</v>
      </c>
    </row>
    <row r="3758" spans="1:16" x14ac:dyDescent="0.35">
      <c r="A3758" s="23" t="str">
        <f t="shared" si="118"/>
        <v>09</v>
      </c>
      <c r="B3758" s="23">
        <f t="shared" si="119"/>
        <v>1022183</v>
      </c>
      <c r="C3758" s="6" t="s">
        <v>1433</v>
      </c>
      <c r="D3758" s="7" t="s">
        <v>1096</v>
      </c>
      <c r="E3758" s="7" t="s">
        <v>14</v>
      </c>
      <c r="F3758" s="7" t="s">
        <v>1086</v>
      </c>
      <c r="G3758" s="7" t="s">
        <v>1041</v>
      </c>
      <c r="H3758" s="7" t="s">
        <v>246</v>
      </c>
      <c r="I3758" s="7" t="s">
        <v>247</v>
      </c>
      <c r="J3758" s="6" t="s">
        <v>553</v>
      </c>
      <c r="K3758" s="1">
        <v>264000</v>
      </c>
      <c r="L3758" s="1">
        <v>384000</v>
      </c>
      <c r="M3758" s="1">
        <v>418464</v>
      </c>
      <c r="N3758" s="2">
        <v>2.00487121212121</v>
      </c>
      <c r="O3758" s="2">
        <v>2.0048697916666698</v>
      </c>
      <c r="P3758" s="16">
        <v>2.22538609438327</v>
      </c>
    </row>
    <row r="3759" spans="1:16" x14ac:dyDescent="0.35">
      <c r="A3759" s="23" t="str">
        <f t="shared" si="118"/>
        <v>09</v>
      </c>
      <c r="B3759" s="23">
        <f t="shared" si="119"/>
        <v>1021733</v>
      </c>
      <c r="C3759" s="6" t="s">
        <v>1433</v>
      </c>
      <c r="D3759" s="7" t="s">
        <v>1096</v>
      </c>
      <c r="E3759" s="7" t="s">
        <v>14</v>
      </c>
      <c r="F3759" s="7" t="s">
        <v>1076</v>
      </c>
      <c r="G3759" s="7" t="s">
        <v>1022</v>
      </c>
      <c r="H3759" s="7" t="s">
        <v>178</v>
      </c>
      <c r="I3759" s="7" t="s">
        <v>149</v>
      </c>
      <c r="J3759" s="6" t="s">
        <v>553</v>
      </c>
      <c r="K3759" s="1">
        <v>96000</v>
      </c>
      <c r="L3759" s="1">
        <v>96000</v>
      </c>
      <c r="M3759" s="1">
        <v>115711</v>
      </c>
      <c r="N3759" s="2">
        <v>2.82421875</v>
      </c>
      <c r="O3759" s="2">
        <v>2.82421875</v>
      </c>
      <c r="P3759" s="16">
        <v>2.7972688871412399</v>
      </c>
    </row>
    <row r="3760" spans="1:16" x14ac:dyDescent="0.35">
      <c r="A3760" s="23" t="str">
        <f t="shared" si="118"/>
        <v>09</v>
      </c>
      <c r="B3760" s="23">
        <f t="shared" si="119"/>
        <v>1023412</v>
      </c>
      <c r="C3760" s="6" t="s">
        <v>1433</v>
      </c>
      <c r="D3760" s="7" t="s">
        <v>1096</v>
      </c>
      <c r="E3760" s="7" t="s">
        <v>14</v>
      </c>
      <c r="F3760" s="7" t="s">
        <v>1076</v>
      </c>
      <c r="G3760" s="7" t="s">
        <v>1022</v>
      </c>
      <c r="H3760" s="7" t="s">
        <v>1314</v>
      </c>
      <c r="I3760" s="7" t="s">
        <v>1315</v>
      </c>
      <c r="J3760" s="6" t="s">
        <v>553</v>
      </c>
      <c r="K3760" s="1">
        <v>120000</v>
      </c>
      <c r="L3760" s="1">
        <v>120000</v>
      </c>
      <c r="M3760" s="1">
        <v>133304</v>
      </c>
      <c r="N3760" s="2">
        <v>2.8926249999999998</v>
      </c>
      <c r="O3760" s="2">
        <v>2.8926249999999998</v>
      </c>
      <c r="P3760" s="16">
        <v>2.9310916401608398</v>
      </c>
    </row>
    <row r="3761" spans="1:16" x14ac:dyDescent="0.35">
      <c r="A3761" s="23" t="str">
        <f t="shared" si="118"/>
        <v>09</v>
      </c>
      <c r="B3761" s="23">
        <f t="shared" si="119"/>
        <v>1023411</v>
      </c>
      <c r="C3761" s="6" t="s">
        <v>1433</v>
      </c>
      <c r="D3761" s="7" t="s">
        <v>1096</v>
      </c>
      <c r="E3761" s="7" t="s">
        <v>14</v>
      </c>
      <c r="F3761" s="7" t="s">
        <v>1076</v>
      </c>
      <c r="G3761" s="7" t="s">
        <v>1004</v>
      </c>
      <c r="H3761" s="7" t="s">
        <v>1312</v>
      </c>
      <c r="I3761" s="7" t="s">
        <v>1313</v>
      </c>
      <c r="J3761" s="6" t="s">
        <v>553</v>
      </c>
      <c r="K3761" s="1">
        <v>120000</v>
      </c>
      <c r="L3761" s="1">
        <v>120000</v>
      </c>
      <c r="M3761" s="1">
        <v>147166</v>
      </c>
      <c r="N3761" s="2">
        <v>2.9595416666666701</v>
      </c>
      <c r="O3761" s="2">
        <v>2.9595416666666701</v>
      </c>
      <c r="P3761" s="16">
        <v>2.9484358438769802</v>
      </c>
    </row>
    <row r="3762" spans="1:16" x14ac:dyDescent="0.35">
      <c r="A3762" s="23" t="str">
        <f t="shared" si="118"/>
        <v>09</v>
      </c>
      <c r="B3762" s="23">
        <f t="shared" si="119"/>
        <v>1023143</v>
      </c>
      <c r="C3762" s="6" t="s">
        <v>1433</v>
      </c>
      <c r="D3762" s="7" t="s">
        <v>1096</v>
      </c>
      <c r="E3762" s="7" t="s">
        <v>14</v>
      </c>
      <c r="F3762" s="7" t="s">
        <v>1083</v>
      </c>
      <c r="G3762" s="7" t="s">
        <v>1044</v>
      </c>
      <c r="H3762" s="7" t="s">
        <v>426</v>
      </c>
      <c r="I3762" s="7" t="s">
        <v>427</v>
      </c>
      <c r="J3762" s="6" t="s">
        <v>553</v>
      </c>
      <c r="K3762" s="1">
        <v>899</v>
      </c>
      <c r="L3762" s="1">
        <v>899</v>
      </c>
      <c r="M3762" s="1">
        <v>2419</v>
      </c>
      <c r="N3762" s="2">
        <v>2.7552836484983301</v>
      </c>
      <c r="O3762" s="2">
        <v>2.7552836484983301</v>
      </c>
      <c r="P3762" s="16">
        <v>2.8407019016122401</v>
      </c>
    </row>
    <row r="3763" spans="1:16" x14ac:dyDescent="0.35">
      <c r="A3763" s="23" t="str">
        <f t="shared" si="118"/>
        <v>09</v>
      </c>
      <c r="B3763" s="23">
        <f t="shared" si="119"/>
        <v>1022082</v>
      </c>
      <c r="C3763" s="6" t="s">
        <v>1433</v>
      </c>
      <c r="D3763" s="7" t="s">
        <v>1096</v>
      </c>
      <c r="E3763" s="7" t="s">
        <v>14</v>
      </c>
      <c r="F3763" s="7" t="s">
        <v>1081</v>
      </c>
      <c r="G3763" s="7" t="s">
        <v>1010</v>
      </c>
      <c r="H3763" s="7" t="s">
        <v>1110</v>
      </c>
      <c r="I3763" s="7" t="s">
        <v>1111</v>
      </c>
      <c r="J3763" s="6" t="s">
        <v>553</v>
      </c>
      <c r="K3763" s="1">
        <v>0</v>
      </c>
      <c r="L3763" s="1">
        <v>0</v>
      </c>
      <c r="M3763" s="1">
        <v>9500</v>
      </c>
      <c r="N3763" s="2">
        <v>0</v>
      </c>
      <c r="O3763" s="2">
        <v>0</v>
      </c>
      <c r="P3763" s="16">
        <v>1.97003772631579</v>
      </c>
    </row>
    <row r="3764" spans="1:16" x14ac:dyDescent="0.35">
      <c r="A3764" s="23" t="str">
        <f t="shared" si="118"/>
        <v>09</v>
      </c>
      <c r="B3764" s="23">
        <f t="shared" si="119"/>
        <v>1022169</v>
      </c>
      <c r="C3764" s="6" t="s">
        <v>1433</v>
      </c>
      <c r="D3764" s="7" t="s">
        <v>1096</v>
      </c>
      <c r="E3764" s="7" t="s">
        <v>14</v>
      </c>
      <c r="F3764" s="7" t="s">
        <v>1081</v>
      </c>
      <c r="G3764" s="7" t="s">
        <v>1010</v>
      </c>
      <c r="H3764" s="7" t="s">
        <v>244</v>
      </c>
      <c r="I3764" s="7" t="s">
        <v>245</v>
      </c>
      <c r="J3764" s="6" t="s">
        <v>553</v>
      </c>
      <c r="K3764" s="1">
        <v>0</v>
      </c>
      <c r="L3764" s="1">
        <v>0</v>
      </c>
      <c r="M3764" s="1">
        <v>52210</v>
      </c>
      <c r="N3764" s="2">
        <v>0</v>
      </c>
      <c r="O3764" s="2">
        <v>0</v>
      </c>
      <c r="P3764" s="16">
        <v>1.3039935318904401</v>
      </c>
    </row>
    <row r="3765" spans="1:16" x14ac:dyDescent="0.35">
      <c r="A3765" s="23" t="str">
        <f t="shared" si="118"/>
        <v>09</v>
      </c>
      <c r="B3765" s="23">
        <f t="shared" si="119"/>
        <v>1022373</v>
      </c>
      <c r="C3765" s="6" t="s">
        <v>1433</v>
      </c>
      <c r="D3765" s="7" t="s">
        <v>1096</v>
      </c>
      <c r="E3765" s="7" t="s">
        <v>14</v>
      </c>
      <c r="F3765" s="7" t="s">
        <v>1081</v>
      </c>
      <c r="G3765" s="7" t="s">
        <v>1010</v>
      </c>
      <c r="H3765" s="7" t="s">
        <v>281</v>
      </c>
      <c r="I3765" s="7" t="s">
        <v>282</v>
      </c>
      <c r="J3765" s="6" t="s">
        <v>553</v>
      </c>
      <c r="K3765" s="1">
        <v>144000</v>
      </c>
      <c r="L3765" s="1">
        <v>144000</v>
      </c>
      <c r="M3765" s="1">
        <v>171966</v>
      </c>
      <c r="N3765" s="2">
        <v>1.5959375</v>
      </c>
      <c r="O3765" s="2">
        <v>1.5959375</v>
      </c>
      <c r="P3765" s="16">
        <v>1.50573836339742</v>
      </c>
    </row>
    <row r="3766" spans="1:16" x14ac:dyDescent="0.35">
      <c r="A3766" s="23" t="str">
        <f t="shared" si="118"/>
        <v>09</v>
      </c>
      <c r="B3766" s="23">
        <f t="shared" si="119"/>
        <v>1023035</v>
      </c>
      <c r="C3766" s="6" t="s">
        <v>1433</v>
      </c>
      <c r="D3766" s="7" t="s">
        <v>1096</v>
      </c>
      <c r="E3766" s="7" t="s">
        <v>14</v>
      </c>
      <c r="F3766" s="7" t="s">
        <v>1081</v>
      </c>
      <c r="G3766" s="7" t="s">
        <v>1010</v>
      </c>
      <c r="H3766" s="7" t="s">
        <v>468</v>
      </c>
      <c r="I3766" s="7" t="s">
        <v>469</v>
      </c>
      <c r="J3766" s="6" t="s">
        <v>553</v>
      </c>
      <c r="K3766" s="1">
        <v>0</v>
      </c>
      <c r="L3766" s="1">
        <v>0</v>
      </c>
      <c r="M3766" s="1">
        <v>2879</v>
      </c>
      <c r="N3766" s="2">
        <v>0</v>
      </c>
      <c r="O3766" s="2">
        <v>0</v>
      </c>
      <c r="P3766" s="16">
        <v>1.0572103160819699</v>
      </c>
    </row>
    <row r="3767" spans="1:16" x14ac:dyDescent="0.35">
      <c r="A3767" s="23" t="str">
        <f t="shared" si="118"/>
        <v>09</v>
      </c>
      <c r="B3767" s="23">
        <f t="shared" si="119"/>
        <v>1023093</v>
      </c>
      <c r="C3767" s="6" t="s">
        <v>1433</v>
      </c>
      <c r="D3767" s="7" t="s">
        <v>1096</v>
      </c>
      <c r="E3767" s="7" t="s">
        <v>14</v>
      </c>
      <c r="F3767" s="7" t="s">
        <v>1081</v>
      </c>
      <c r="G3767" s="7" t="s">
        <v>1010</v>
      </c>
      <c r="H3767" s="7" t="s">
        <v>415</v>
      </c>
      <c r="I3767" s="7" t="s">
        <v>416</v>
      </c>
      <c r="J3767" s="6" t="s">
        <v>553</v>
      </c>
      <c r="K3767" s="1">
        <v>72000</v>
      </c>
      <c r="L3767" s="1">
        <v>72000</v>
      </c>
      <c r="M3767" s="1">
        <v>98921</v>
      </c>
      <c r="N3767" s="2">
        <v>3.5736805555555602</v>
      </c>
      <c r="O3767" s="2">
        <v>3.5736805555555602</v>
      </c>
      <c r="P3767" s="16">
        <v>5.2864265110542803</v>
      </c>
    </row>
    <row r="3768" spans="1:16" x14ac:dyDescent="0.35">
      <c r="A3768" s="23" t="str">
        <f t="shared" si="118"/>
        <v>09</v>
      </c>
      <c r="B3768" s="23">
        <f t="shared" si="119"/>
        <v>1023126</v>
      </c>
      <c r="C3768" s="6" t="s">
        <v>1433</v>
      </c>
      <c r="D3768" s="7" t="s">
        <v>1096</v>
      </c>
      <c r="E3768" s="7" t="s">
        <v>14</v>
      </c>
      <c r="F3768" s="7" t="s">
        <v>1081</v>
      </c>
      <c r="G3768" s="7" t="s">
        <v>1010</v>
      </c>
      <c r="H3768" s="7" t="s">
        <v>422</v>
      </c>
      <c r="I3768" s="7" t="s">
        <v>423</v>
      </c>
      <c r="J3768" s="6" t="s">
        <v>553</v>
      </c>
      <c r="K3768" s="1">
        <v>0</v>
      </c>
      <c r="L3768" s="1">
        <v>0</v>
      </c>
      <c r="M3768" s="1">
        <v>3180</v>
      </c>
      <c r="N3768" s="2">
        <v>0</v>
      </c>
      <c r="O3768" s="2">
        <v>0</v>
      </c>
      <c r="P3768" s="16">
        <v>1.9180129245283</v>
      </c>
    </row>
    <row r="3769" spans="1:16" x14ac:dyDescent="0.35">
      <c r="A3769" s="23" t="str">
        <f t="shared" si="118"/>
        <v>09</v>
      </c>
      <c r="B3769" s="23">
        <f t="shared" si="119"/>
        <v>1012681</v>
      </c>
      <c r="C3769" s="6" t="s">
        <v>1433</v>
      </c>
      <c r="D3769" s="7" t="s">
        <v>1096</v>
      </c>
      <c r="E3769" s="7" t="s">
        <v>14</v>
      </c>
      <c r="F3769" s="7" t="s">
        <v>1069</v>
      </c>
      <c r="G3769" s="7" t="s">
        <v>1000</v>
      </c>
      <c r="H3769" s="7" t="s">
        <v>830</v>
      </c>
      <c r="I3769" s="7" t="s">
        <v>831</v>
      </c>
      <c r="J3769" s="6" t="s">
        <v>658</v>
      </c>
      <c r="K3769" s="1">
        <v>24000</v>
      </c>
      <c r="L3769" s="1">
        <v>24000</v>
      </c>
      <c r="M3769" s="1">
        <v>24000</v>
      </c>
      <c r="N3769" s="2">
        <v>0.86775000000000002</v>
      </c>
      <c r="O3769" s="2">
        <v>0.86775000000000002</v>
      </c>
      <c r="P3769" s="16">
        <v>1.1298522208333299</v>
      </c>
    </row>
    <row r="3770" spans="1:16" x14ac:dyDescent="0.35">
      <c r="A3770" s="23" t="str">
        <f t="shared" si="118"/>
        <v>09</v>
      </c>
      <c r="B3770" s="23">
        <f t="shared" si="119"/>
        <v>1022080</v>
      </c>
      <c r="C3770" s="6" t="s">
        <v>1433</v>
      </c>
      <c r="D3770" s="7" t="s">
        <v>1096</v>
      </c>
      <c r="E3770" s="7" t="s">
        <v>14</v>
      </c>
      <c r="F3770" s="7" t="s">
        <v>1069</v>
      </c>
      <c r="G3770" s="7" t="s">
        <v>1039</v>
      </c>
      <c r="H3770" s="7" t="s">
        <v>224</v>
      </c>
      <c r="I3770" s="7" t="s">
        <v>225</v>
      </c>
      <c r="J3770" s="6" t="s">
        <v>553</v>
      </c>
      <c r="K3770" s="1">
        <v>0</v>
      </c>
      <c r="L3770" s="1">
        <v>24000</v>
      </c>
      <c r="M3770" s="1">
        <v>24000</v>
      </c>
      <c r="N3770" s="2">
        <v>0</v>
      </c>
      <c r="O3770" s="2">
        <v>1.3922083333333299</v>
      </c>
      <c r="P3770" s="16">
        <v>1.4600096416666699</v>
      </c>
    </row>
    <row r="3771" spans="1:16" x14ac:dyDescent="0.35">
      <c r="A3771" s="23" t="str">
        <f t="shared" si="118"/>
        <v>09</v>
      </c>
      <c r="B3771" s="23">
        <f t="shared" si="119"/>
        <v>1021735</v>
      </c>
      <c r="C3771" s="6" t="s">
        <v>1433</v>
      </c>
      <c r="D3771" s="7" t="s">
        <v>1096</v>
      </c>
      <c r="E3771" s="7" t="s">
        <v>14</v>
      </c>
      <c r="F3771" s="7" t="s">
        <v>1069</v>
      </c>
      <c r="G3771" s="7" t="s">
        <v>1033</v>
      </c>
      <c r="H3771" s="7" t="s">
        <v>179</v>
      </c>
      <c r="I3771" s="7" t="s">
        <v>180</v>
      </c>
      <c r="J3771" s="6" t="s">
        <v>553</v>
      </c>
      <c r="K3771" s="1">
        <v>24000</v>
      </c>
      <c r="L3771" s="1">
        <v>48000</v>
      </c>
      <c r="M3771" s="1">
        <v>81240</v>
      </c>
      <c r="N3771" s="2">
        <v>4.6651666666666696</v>
      </c>
      <c r="O3771" s="2">
        <v>4.6651666666666696</v>
      </c>
      <c r="P3771" s="16">
        <v>4.7278662715411102</v>
      </c>
    </row>
    <row r="3772" spans="1:16" x14ac:dyDescent="0.35">
      <c r="A3772" s="23" t="str">
        <f t="shared" si="118"/>
        <v>09</v>
      </c>
      <c r="B3772" s="23">
        <f t="shared" si="119"/>
        <v>1021737</v>
      </c>
      <c r="C3772" s="6" t="s">
        <v>1433</v>
      </c>
      <c r="D3772" s="7" t="s">
        <v>1096</v>
      </c>
      <c r="E3772" s="7" t="s">
        <v>14</v>
      </c>
      <c r="F3772" s="7" t="s">
        <v>1069</v>
      </c>
      <c r="G3772" s="7" t="s">
        <v>1033</v>
      </c>
      <c r="H3772" s="7" t="s">
        <v>181</v>
      </c>
      <c r="I3772" s="7" t="s">
        <v>182</v>
      </c>
      <c r="J3772" s="6" t="s">
        <v>553</v>
      </c>
      <c r="K3772" s="1">
        <v>0</v>
      </c>
      <c r="L3772" s="1">
        <v>0</v>
      </c>
      <c r="M3772" s="1">
        <v>8740</v>
      </c>
      <c r="N3772" s="2">
        <v>0</v>
      </c>
      <c r="O3772" s="2">
        <v>0</v>
      </c>
      <c r="P3772" s="16">
        <v>4.8395716704805496</v>
      </c>
    </row>
    <row r="3773" spans="1:16" x14ac:dyDescent="0.35">
      <c r="A3773" s="23" t="str">
        <f t="shared" si="118"/>
        <v>09</v>
      </c>
      <c r="B3773" s="23">
        <f t="shared" si="119"/>
        <v>1021738</v>
      </c>
      <c r="C3773" s="6" t="s">
        <v>1433</v>
      </c>
      <c r="D3773" s="7" t="s">
        <v>1096</v>
      </c>
      <c r="E3773" s="7" t="s">
        <v>14</v>
      </c>
      <c r="F3773" s="7" t="s">
        <v>1069</v>
      </c>
      <c r="G3773" s="7" t="s">
        <v>1033</v>
      </c>
      <c r="H3773" s="7" t="s">
        <v>183</v>
      </c>
      <c r="I3773" s="7" t="s">
        <v>184</v>
      </c>
      <c r="J3773" s="6" t="s">
        <v>553</v>
      </c>
      <c r="K3773" s="1">
        <v>41124</v>
      </c>
      <c r="L3773" s="1">
        <v>48000</v>
      </c>
      <c r="M3773" s="1">
        <v>54720</v>
      </c>
      <c r="N3773" s="2">
        <v>4.5298609084719397</v>
      </c>
      <c r="O3773" s="2">
        <v>4.5298333333333298</v>
      </c>
      <c r="P3773" s="16">
        <v>4.5754132675438601</v>
      </c>
    </row>
    <row r="3774" spans="1:16" x14ac:dyDescent="0.35">
      <c r="A3774" s="23" t="str">
        <f t="shared" si="118"/>
        <v>09</v>
      </c>
      <c r="B3774" s="23">
        <f t="shared" si="119"/>
        <v>1022748</v>
      </c>
      <c r="C3774" s="6" t="s">
        <v>1433</v>
      </c>
      <c r="D3774" s="7" t="s">
        <v>1096</v>
      </c>
      <c r="E3774" s="7" t="s">
        <v>14</v>
      </c>
      <c r="F3774" s="7" t="s">
        <v>1069</v>
      </c>
      <c r="G3774" s="7" t="s">
        <v>1033</v>
      </c>
      <c r="H3774" s="7" t="s">
        <v>336</v>
      </c>
      <c r="I3774" s="7" t="s">
        <v>337</v>
      </c>
      <c r="J3774" s="6" t="s">
        <v>553</v>
      </c>
      <c r="K3774" s="1">
        <v>48000</v>
      </c>
      <c r="L3774" s="1">
        <v>72000</v>
      </c>
      <c r="M3774" s="1">
        <v>94850</v>
      </c>
      <c r="N3774" s="2">
        <v>5.4845208333333302</v>
      </c>
      <c r="O3774" s="2">
        <v>5.4845138888888902</v>
      </c>
      <c r="P3774" s="16">
        <v>5.4972687432788598</v>
      </c>
    </row>
    <row r="3775" spans="1:16" x14ac:dyDescent="0.35">
      <c r="A3775" s="23" t="str">
        <f t="shared" si="118"/>
        <v>09</v>
      </c>
      <c r="B3775" s="23">
        <f t="shared" si="119"/>
        <v>1021740</v>
      </c>
      <c r="C3775" s="6" t="s">
        <v>1433</v>
      </c>
      <c r="D3775" s="7" t="s">
        <v>1096</v>
      </c>
      <c r="E3775" s="7" t="s">
        <v>14</v>
      </c>
      <c r="F3775" s="7" t="s">
        <v>1069</v>
      </c>
      <c r="G3775" s="7" t="s">
        <v>1026</v>
      </c>
      <c r="H3775" s="7" t="s">
        <v>1107</v>
      </c>
      <c r="I3775" s="7" t="s">
        <v>187</v>
      </c>
      <c r="J3775" s="6" t="s">
        <v>553</v>
      </c>
      <c r="K3775" s="1">
        <v>0</v>
      </c>
      <c r="L3775" s="1">
        <v>192000</v>
      </c>
      <c r="M3775" s="1">
        <v>168000</v>
      </c>
      <c r="N3775" s="2">
        <v>0</v>
      </c>
      <c r="O3775" s="2">
        <v>0.43605729166666701</v>
      </c>
      <c r="P3775" s="16">
        <v>0.61300482499999998</v>
      </c>
    </row>
    <row r="3776" spans="1:16" x14ac:dyDescent="0.35">
      <c r="A3776" s="23" t="str">
        <f t="shared" si="118"/>
        <v>09</v>
      </c>
      <c r="B3776" s="23">
        <f t="shared" si="119"/>
        <v>1030683</v>
      </c>
      <c r="C3776" s="6" t="s">
        <v>1433</v>
      </c>
      <c r="D3776" s="7" t="s">
        <v>1096</v>
      </c>
      <c r="E3776" s="7" t="s">
        <v>14</v>
      </c>
      <c r="F3776" s="7" t="s">
        <v>1089</v>
      </c>
      <c r="G3776" s="7" t="s">
        <v>1049</v>
      </c>
      <c r="H3776" s="7" t="s">
        <v>931</v>
      </c>
      <c r="I3776" s="7" t="s">
        <v>857</v>
      </c>
      <c r="J3776" s="6" t="s">
        <v>659</v>
      </c>
      <c r="K3776" s="1">
        <v>336000</v>
      </c>
      <c r="L3776" s="1">
        <v>288000</v>
      </c>
      <c r="M3776" s="1">
        <v>336000</v>
      </c>
      <c r="N3776" s="2">
        <v>2.2922648809523798</v>
      </c>
      <c r="O3776" s="2">
        <v>2.2922673611111102</v>
      </c>
      <c r="P3776" s="16">
        <v>2.4751311613095202</v>
      </c>
    </row>
    <row r="3777" spans="1:16" x14ac:dyDescent="0.35">
      <c r="A3777" s="23" t="str">
        <f t="shared" si="118"/>
        <v>09</v>
      </c>
      <c r="B3777" s="23">
        <f t="shared" si="119"/>
        <v>1030791</v>
      </c>
      <c r="C3777" s="6" t="s">
        <v>1433</v>
      </c>
      <c r="D3777" s="7" t="s">
        <v>1096</v>
      </c>
      <c r="E3777" s="7" t="s">
        <v>14</v>
      </c>
      <c r="F3777" s="7" t="s">
        <v>1089</v>
      </c>
      <c r="G3777" s="7" t="s">
        <v>1049</v>
      </c>
      <c r="H3777" s="7" t="s">
        <v>1272</v>
      </c>
      <c r="I3777" s="7" t="s">
        <v>1273</v>
      </c>
      <c r="J3777" s="6" t="s">
        <v>659</v>
      </c>
      <c r="K3777" s="1">
        <v>1629</v>
      </c>
      <c r="L3777" s="1">
        <v>1629</v>
      </c>
      <c r="M3777" s="1"/>
      <c r="N3777" s="2">
        <v>2.4352363413136899</v>
      </c>
      <c r="O3777" s="2">
        <v>2.4352363413136899</v>
      </c>
      <c r="P3777" s="16"/>
    </row>
    <row r="3778" spans="1:16" x14ac:dyDescent="0.35">
      <c r="A3778" s="23" t="str">
        <f t="shared" si="118"/>
        <v>09</v>
      </c>
      <c r="B3778" s="23">
        <f t="shared" si="119"/>
        <v>1021931</v>
      </c>
      <c r="C3778" s="6" t="s">
        <v>1433</v>
      </c>
      <c r="D3778" s="7" t="s">
        <v>1096</v>
      </c>
      <c r="E3778" s="7" t="s">
        <v>15</v>
      </c>
      <c r="F3778" s="7" t="s">
        <v>1085</v>
      </c>
      <c r="G3778" s="7" t="s">
        <v>1036</v>
      </c>
      <c r="H3778" s="7" t="s">
        <v>206</v>
      </c>
      <c r="I3778" s="7" t="s">
        <v>207</v>
      </c>
      <c r="J3778" s="6" t="s">
        <v>553</v>
      </c>
      <c r="K3778" s="1">
        <v>13000</v>
      </c>
      <c r="L3778" s="1">
        <v>13000</v>
      </c>
      <c r="M3778" s="1">
        <v>13000</v>
      </c>
      <c r="N3778" s="2">
        <v>4.4723846153846196</v>
      </c>
      <c r="O3778" s="2">
        <v>4.4723846153846196</v>
      </c>
      <c r="P3778" s="16">
        <v>3.3891991692307699</v>
      </c>
    </row>
    <row r="3779" spans="1:16" x14ac:dyDescent="0.35">
      <c r="A3779" s="23" t="str">
        <f t="shared" si="118"/>
        <v>09</v>
      </c>
      <c r="B3779" s="23">
        <f t="shared" si="119"/>
        <v>1023265</v>
      </c>
      <c r="C3779" s="6" t="s">
        <v>1433</v>
      </c>
      <c r="D3779" s="7" t="s">
        <v>1096</v>
      </c>
      <c r="E3779" s="7" t="s">
        <v>15</v>
      </c>
      <c r="F3779" s="7" t="s">
        <v>1085</v>
      </c>
      <c r="G3779" s="7" t="s">
        <v>1036</v>
      </c>
      <c r="H3779" s="7" t="s">
        <v>436</v>
      </c>
      <c r="I3779" s="7" t="s">
        <v>437</v>
      </c>
      <c r="J3779" s="6" t="s">
        <v>553</v>
      </c>
      <c r="K3779" s="1">
        <v>10000</v>
      </c>
      <c r="L3779" s="1">
        <v>10000</v>
      </c>
      <c r="M3779" s="1">
        <v>10000</v>
      </c>
      <c r="N3779" s="2">
        <v>4.1006999999999998</v>
      </c>
      <c r="O3779" s="2">
        <v>4.1006999999999998</v>
      </c>
      <c r="P3779" s="16">
        <v>3.4969994600000001</v>
      </c>
    </row>
    <row r="3780" spans="1:16" x14ac:dyDescent="0.35">
      <c r="A3780" s="23" t="str">
        <f t="shared" si="118"/>
        <v>09</v>
      </c>
      <c r="B3780" s="23">
        <f t="shared" si="119"/>
        <v>1021922</v>
      </c>
      <c r="C3780" s="6" t="s">
        <v>1433</v>
      </c>
      <c r="D3780" s="7" t="s">
        <v>1096</v>
      </c>
      <c r="E3780" s="7" t="s">
        <v>15</v>
      </c>
      <c r="F3780" s="7" t="s">
        <v>985</v>
      </c>
      <c r="G3780" s="7" t="s">
        <v>1012</v>
      </c>
      <c r="H3780" s="7" t="s">
        <v>201</v>
      </c>
      <c r="I3780" s="7" t="s">
        <v>78</v>
      </c>
      <c r="J3780" s="6" t="s">
        <v>553</v>
      </c>
      <c r="K3780" s="1">
        <v>1000</v>
      </c>
      <c r="L3780" s="1">
        <v>1000</v>
      </c>
      <c r="M3780" s="1">
        <v>1000</v>
      </c>
      <c r="N3780" s="2">
        <v>4.1749999999999998</v>
      </c>
      <c r="O3780" s="2">
        <v>4.1749999999999998</v>
      </c>
      <c r="P3780" s="16">
        <v>3.7256399999999998</v>
      </c>
    </row>
    <row r="3781" spans="1:16" x14ac:dyDescent="0.35">
      <c r="A3781" s="23" t="str">
        <f t="shared" ref="A3781:A3844" si="120">MID(C3781,1,2)</f>
        <v>09</v>
      </c>
      <c r="B3781" s="23">
        <f t="shared" ref="B3781:B3844" si="121">+H3781*1</f>
        <v>1022767</v>
      </c>
      <c r="C3781" s="6" t="s">
        <v>1433</v>
      </c>
      <c r="D3781" s="7" t="s">
        <v>1096</v>
      </c>
      <c r="E3781" s="7" t="s">
        <v>15</v>
      </c>
      <c r="F3781" s="7" t="s">
        <v>1078</v>
      </c>
      <c r="G3781" s="7" t="s">
        <v>1009</v>
      </c>
      <c r="H3781" s="7" t="s">
        <v>344</v>
      </c>
      <c r="I3781" s="7" t="s">
        <v>345</v>
      </c>
      <c r="J3781" s="6" t="s">
        <v>553</v>
      </c>
      <c r="K3781" s="1">
        <v>0</v>
      </c>
      <c r="L3781" s="1">
        <v>24000</v>
      </c>
      <c r="M3781" s="1">
        <v>24000</v>
      </c>
      <c r="N3781" s="2">
        <v>0</v>
      </c>
      <c r="O3781" s="2">
        <v>1.27</v>
      </c>
      <c r="P3781" s="16">
        <v>1.33</v>
      </c>
    </row>
    <row r="3782" spans="1:16" x14ac:dyDescent="0.35">
      <c r="A3782" s="23" t="str">
        <f t="shared" si="120"/>
        <v>09</v>
      </c>
      <c r="B3782" s="23">
        <f t="shared" si="121"/>
        <v>1022914</v>
      </c>
      <c r="C3782" s="6" t="s">
        <v>1433</v>
      </c>
      <c r="D3782" s="7" t="s">
        <v>1096</v>
      </c>
      <c r="E3782" s="7" t="s">
        <v>15</v>
      </c>
      <c r="F3782" s="7" t="s">
        <v>1078</v>
      </c>
      <c r="G3782" s="7" t="s">
        <v>1006</v>
      </c>
      <c r="H3782" s="7" t="s">
        <v>375</v>
      </c>
      <c r="I3782" s="7" t="s">
        <v>506</v>
      </c>
      <c r="J3782" s="6" t="s">
        <v>553</v>
      </c>
      <c r="K3782" s="1">
        <v>3975</v>
      </c>
      <c r="L3782" s="1">
        <v>0</v>
      </c>
      <c r="M3782" s="1"/>
      <c r="N3782" s="2">
        <v>1.7587421383647801</v>
      </c>
      <c r="O3782" s="2">
        <v>0</v>
      </c>
      <c r="P3782" s="16"/>
    </row>
    <row r="3783" spans="1:16" x14ac:dyDescent="0.35">
      <c r="A3783" s="23" t="str">
        <f t="shared" si="120"/>
        <v>09</v>
      </c>
      <c r="B3783" s="23">
        <f t="shared" si="121"/>
        <v>1022918</v>
      </c>
      <c r="C3783" s="6" t="s">
        <v>1433</v>
      </c>
      <c r="D3783" s="7" t="s">
        <v>1096</v>
      </c>
      <c r="E3783" s="7" t="s">
        <v>15</v>
      </c>
      <c r="F3783" s="7" t="s">
        <v>1078</v>
      </c>
      <c r="G3783" s="7" t="s">
        <v>1006</v>
      </c>
      <c r="H3783" s="7" t="s">
        <v>376</v>
      </c>
      <c r="I3783" s="7" t="s">
        <v>377</v>
      </c>
      <c r="J3783" s="6" t="s">
        <v>553</v>
      </c>
      <c r="K3783" s="1">
        <v>0</v>
      </c>
      <c r="L3783" s="1">
        <v>48000</v>
      </c>
      <c r="M3783" s="1">
        <v>48000</v>
      </c>
      <c r="N3783" s="2">
        <v>0</v>
      </c>
      <c r="O3783" s="2">
        <v>1.83</v>
      </c>
      <c r="P3783" s="16">
        <v>1.7510624125000001</v>
      </c>
    </row>
    <row r="3784" spans="1:16" x14ac:dyDescent="0.35">
      <c r="A3784" s="23" t="str">
        <f t="shared" si="120"/>
        <v>09</v>
      </c>
      <c r="B3784" s="23">
        <f t="shared" si="121"/>
        <v>1023184</v>
      </c>
      <c r="C3784" s="6" t="s">
        <v>1433</v>
      </c>
      <c r="D3784" s="7" t="s">
        <v>1096</v>
      </c>
      <c r="E3784" s="7" t="s">
        <v>15</v>
      </c>
      <c r="F3784" s="7" t="s">
        <v>1075</v>
      </c>
      <c r="G3784" s="7" t="s">
        <v>1035</v>
      </c>
      <c r="H3784" s="7" t="s">
        <v>618</v>
      </c>
      <c r="I3784" s="7" t="s">
        <v>619</v>
      </c>
      <c r="J3784" s="6" t="s">
        <v>553</v>
      </c>
      <c r="K3784" s="1">
        <v>1000</v>
      </c>
      <c r="L3784" s="1">
        <v>1000</v>
      </c>
      <c r="M3784" s="1">
        <v>1000</v>
      </c>
      <c r="N3784" s="2">
        <v>3.8029999999999999</v>
      </c>
      <c r="O3784" s="2">
        <v>3.8029999999999999</v>
      </c>
      <c r="P3784" s="16">
        <v>3.7256399999999998</v>
      </c>
    </row>
    <row r="3785" spans="1:16" x14ac:dyDescent="0.35">
      <c r="A3785" s="23" t="str">
        <f t="shared" si="120"/>
        <v>09</v>
      </c>
      <c r="B3785" s="23">
        <f t="shared" si="121"/>
        <v>1021921</v>
      </c>
      <c r="C3785" s="6" t="s">
        <v>1433</v>
      </c>
      <c r="D3785" s="7" t="s">
        <v>1096</v>
      </c>
      <c r="E3785" s="7" t="s">
        <v>15</v>
      </c>
      <c r="F3785" s="7" t="s">
        <v>1075</v>
      </c>
      <c r="G3785" s="7" t="s">
        <v>1002</v>
      </c>
      <c r="H3785" s="7" t="s">
        <v>595</v>
      </c>
      <c r="I3785" s="7" t="s">
        <v>596</v>
      </c>
      <c r="J3785" s="6" t="s">
        <v>553</v>
      </c>
      <c r="K3785" s="1">
        <v>2000</v>
      </c>
      <c r="L3785" s="1">
        <v>2000</v>
      </c>
      <c r="M3785" s="1">
        <v>2000</v>
      </c>
      <c r="N3785" s="2">
        <v>4.1749999999999998</v>
      </c>
      <c r="O3785" s="2">
        <v>4.1749999999999998</v>
      </c>
      <c r="P3785" s="16">
        <v>3.5478473500000001</v>
      </c>
    </row>
    <row r="3786" spans="1:16" x14ac:dyDescent="0.35">
      <c r="A3786" s="23" t="str">
        <f t="shared" si="120"/>
        <v>09</v>
      </c>
      <c r="B3786" s="23">
        <f t="shared" si="121"/>
        <v>1022101</v>
      </c>
      <c r="C3786" s="6" t="s">
        <v>1433</v>
      </c>
      <c r="D3786" s="7" t="s">
        <v>1096</v>
      </c>
      <c r="E3786" s="7" t="s">
        <v>15</v>
      </c>
      <c r="F3786" s="7" t="s">
        <v>1075</v>
      </c>
      <c r="G3786" s="7" t="s">
        <v>1002</v>
      </c>
      <c r="H3786" s="7" t="s">
        <v>544</v>
      </c>
      <c r="I3786" s="7" t="s">
        <v>545</v>
      </c>
      <c r="J3786" s="6" t="s">
        <v>553</v>
      </c>
      <c r="K3786" s="1">
        <v>3000</v>
      </c>
      <c r="L3786" s="1">
        <v>0</v>
      </c>
      <c r="M3786" s="1"/>
      <c r="N3786" s="2">
        <v>4.8440000000000003</v>
      </c>
      <c r="O3786" s="2">
        <v>0</v>
      </c>
      <c r="P3786" s="16"/>
    </row>
    <row r="3787" spans="1:16" x14ac:dyDescent="0.35">
      <c r="A3787" s="23" t="str">
        <f t="shared" si="120"/>
        <v>09</v>
      </c>
      <c r="B3787" s="23">
        <f t="shared" si="121"/>
        <v>1021924</v>
      </c>
      <c r="C3787" s="6" t="s">
        <v>1433</v>
      </c>
      <c r="D3787" s="7" t="s">
        <v>1096</v>
      </c>
      <c r="E3787" s="7" t="s">
        <v>15</v>
      </c>
      <c r="F3787" s="7" t="s">
        <v>1075</v>
      </c>
      <c r="G3787" s="7" t="s">
        <v>1003</v>
      </c>
      <c r="H3787" s="7" t="s">
        <v>202</v>
      </c>
      <c r="I3787" s="7" t="s">
        <v>203</v>
      </c>
      <c r="J3787" s="6" t="s">
        <v>553</v>
      </c>
      <c r="K3787" s="1">
        <v>30000</v>
      </c>
      <c r="L3787" s="1">
        <v>70000</v>
      </c>
      <c r="M3787" s="1">
        <v>30000</v>
      </c>
      <c r="N3787" s="2">
        <v>4.25</v>
      </c>
      <c r="O3787" s="2">
        <v>4.25</v>
      </c>
      <c r="P3787" s="16">
        <v>3.6117757166666702</v>
      </c>
    </row>
    <row r="3788" spans="1:16" x14ac:dyDescent="0.35">
      <c r="A3788" s="23" t="str">
        <f t="shared" si="120"/>
        <v>09</v>
      </c>
      <c r="B3788" s="23">
        <f t="shared" si="121"/>
        <v>1022561</v>
      </c>
      <c r="C3788" s="6" t="s">
        <v>1433</v>
      </c>
      <c r="D3788" s="7" t="s">
        <v>1096</v>
      </c>
      <c r="E3788" s="7" t="s">
        <v>15</v>
      </c>
      <c r="F3788" s="7" t="s">
        <v>1075</v>
      </c>
      <c r="G3788" s="7" t="s">
        <v>1003</v>
      </c>
      <c r="H3788" s="7" t="s">
        <v>311</v>
      </c>
      <c r="I3788" s="7" t="s">
        <v>312</v>
      </c>
      <c r="J3788" s="6" t="s">
        <v>553</v>
      </c>
      <c r="K3788" s="1">
        <v>5000</v>
      </c>
      <c r="L3788" s="1">
        <v>5000</v>
      </c>
      <c r="M3788" s="1">
        <v>5000</v>
      </c>
      <c r="N3788" s="2">
        <v>4.21</v>
      </c>
      <c r="O3788" s="2">
        <v>4.21</v>
      </c>
      <c r="P3788" s="16">
        <v>3.5890028599999999</v>
      </c>
    </row>
    <row r="3789" spans="1:16" x14ac:dyDescent="0.35">
      <c r="A3789" s="23" t="str">
        <f t="shared" si="120"/>
        <v>09</v>
      </c>
      <c r="B3789" s="23">
        <f t="shared" si="121"/>
        <v>1022919</v>
      </c>
      <c r="C3789" s="6" t="s">
        <v>1433</v>
      </c>
      <c r="D3789" s="7" t="s">
        <v>1096</v>
      </c>
      <c r="E3789" s="7" t="s">
        <v>15</v>
      </c>
      <c r="F3789" s="7" t="s">
        <v>1075</v>
      </c>
      <c r="G3789" s="7" t="s">
        <v>1003</v>
      </c>
      <c r="H3789" s="7" t="s">
        <v>378</v>
      </c>
      <c r="I3789" s="7" t="s">
        <v>379</v>
      </c>
      <c r="J3789" s="6" t="s">
        <v>553</v>
      </c>
      <c r="K3789" s="1"/>
      <c r="L3789" s="1">
        <v>55000</v>
      </c>
      <c r="M3789" s="1"/>
      <c r="N3789" s="2"/>
      <c r="O3789" s="2">
        <v>1</v>
      </c>
      <c r="P3789" s="16"/>
    </row>
    <row r="3790" spans="1:16" x14ac:dyDescent="0.35">
      <c r="A3790" s="23" t="str">
        <f t="shared" si="120"/>
        <v>09</v>
      </c>
      <c r="B3790" s="23">
        <f t="shared" si="121"/>
        <v>1022863</v>
      </c>
      <c r="C3790" s="6" t="s">
        <v>1433</v>
      </c>
      <c r="D3790" s="7" t="s">
        <v>1096</v>
      </c>
      <c r="E3790" s="7" t="s">
        <v>15</v>
      </c>
      <c r="F3790" s="7" t="s">
        <v>1075</v>
      </c>
      <c r="G3790" s="7" t="s">
        <v>1011</v>
      </c>
      <c r="H3790" s="7" t="s">
        <v>361</v>
      </c>
      <c r="I3790" s="7" t="s">
        <v>362</v>
      </c>
      <c r="J3790" s="6" t="s">
        <v>553</v>
      </c>
      <c r="K3790" s="1">
        <v>100000</v>
      </c>
      <c r="L3790" s="1">
        <v>100000</v>
      </c>
      <c r="M3790" s="1">
        <v>100000</v>
      </c>
      <c r="N3790" s="2">
        <v>4.3899999999999997</v>
      </c>
      <c r="O3790" s="2">
        <v>4.3899999999999997</v>
      </c>
      <c r="P3790" s="16">
        <v>3.6436619160000001</v>
      </c>
    </row>
    <row r="3791" spans="1:16" x14ac:dyDescent="0.35">
      <c r="A3791" s="23" t="str">
        <f t="shared" si="120"/>
        <v>09</v>
      </c>
      <c r="B3791" s="23">
        <f t="shared" si="121"/>
        <v>1022864</v>
      </c>
      <c r="C3791" s="6" t="s">
        <v>1433</v>
      </c>
      <c r="D3791" s="7" t="s">
        <v>1096</v>
      </c>
      <c r="E3791" s="7" t="s">
        <v>15</v>
      </c>
      <c r="F3791" s="7" t="s">
        <v>1075</v>
      </c>
      <c r="G3791" s="7" t="s">
        <v>1011</v>
      </c>
      <c r="H3791" s="7" t="s">
        <v>363</v>
      </c>
      <c r="I3791" s="7" t="s">
        <v>364</v>
      </c>
      <c r="J3791" s="6" t="s">
        <v>553</v>
      </c>
      <c r="K3791" s="1">
        <v>100000</v>
      </c>
      <c r="L3791" s="1">
        <v>78500</v>
      </c>
      <c r="M3791" s="1">
        <v>78500</v>
      </c>
      <c r="N3791" s="2">
        <v>4.3899999999999997</v>
      </c>
      <c r="O3791" s="2">
        <v>4.3899999999999997</v>
      </c>
      <c r="P3791" s="16">
        <v>3.6383568802547801</v>
      </c>
    </row>
    <row r="3792" spans="1:16" x14ac:dyDescent="0.35">
      <c r="A3792" s="23" t="str">
        <f t="shared" si="120"/>
        <v>09</v>
      </c>
      <c r="B3792" s="23">
        <f t="shared" si="121"/>
        <v>1023123</v>
      </c>
      <c r="C3792" s="6" t="s">
        <v>1433</v>
      </c>
      <c r="D3792" s="7" t="s">
        <v>1096</v>
      </c>
      <c r="E3792" s="7" t="s">
        <v>15</v>
      </c>
      <c r="F3792" s="7" t="s">
        <v>1075</v>
      </c>
      <c r="G3792" s="7" t="s">
        <v>1011</v>
      </c>
      <c r="H3792" s="7" t="s">
        <v>420</v>
      </c>
      <c r="I3792" s="7" t="s">
        <v>421</v>
      </c>
      <c r="J3792" s="6" t="s">
        <v>553</v>
      </c>
      <c r="K3792" s="1">
        <v>214</v>
      </c>
      <c r="L3792" s="1">
        <v>6214</v>
      </c>
      <c r="M3792" s="1">
        <v>6000</v>
      </c>
      <c r="N3792" s="2">
        <v>4.0233644859813102</v>
      </c>
      <c r="O3792" s="2">
        <v>4.0262310910846502</v>
      </c>
      <c r="P3792" s="16">
        <v>3.68976785</v>
      </c>
    </row>
    <row r="3793" spans="1:16" x14ac:dyDescent="0.35">
      <c r="A3793" s="23" t="str">
        <f t="shared" si="120"/>
        <v>09</v>
      </c>
      <c r="B3793" s="23">
        <f t="shared" si="121"/>
        <v>1012326</v>
      </c>
      <c r="C3793" s="6" t="s">
        <v>1433</v>
      </c>
      <c r="D3793" s="7" t="s">
        <v>1096</v>
      </c>
      <c r="E3793" s="7" t="s">
        <v>15</v>
      </c>
      <c r="F3793" s="7" t="s">
        <v>1065</v>
      </c>
      <c r="G3793" s="7" t="s">
        <v>989</v>
      </c>
      <c r="H3793" s="7" t="s">
        <v>772</v>
      </c>
      <c r="I3793" s="7" t="s">
        <v>773</v>
      </c>
      <c r="J3793" s="6" t="s">
        <v>658</v>
      </c>
      <c r="K3793" s="1">
        <v>11640</v>
      </c>
      <c r="L3793" s="1">
        <v>11640</v>
      </c>
      <c r="M3793" s="1"/>
      <c r="N3793" s="2">
        <v>2.3916666666666702</v>
      </c>
      <c r="O3793" s="2">
        <v>2.3916666666666702</v>
      </c>
      <c r="P3793" s="16"/>
    </row>
    <row r="3794" spans="1:16" x14ac:dyDescent="0.35">
      <c r="A3794" s="23" t="str">
        <f t="shared" si="120"/>
        <v>09</v>
      </c>
      <c r="B3794" s="23">
        <f t="shared" si="121"/>
        <v>1022751</v>
      </c>
      <c r="C3794" s="6" t="s">
        <v>1433</v>
      </c>
      <c r="D3794" s="7" t="s">
        <v>1096</v>
      </c>
      <c r="E3794" s="7" t="s">
        <v>15</v>
      </c>
      <c r="F3794" s="7" t="s">
        <v>1077</v>
      </c>
      <c r="G3794" s="7" t="s">
        <v>1023</v>
      </c>
      <c r="H3794" s="7" t="s">
        <v>340</v>
      </c>
      <c r="I3794" s="7" t="s">
        <v>341</v>
      </c>
      <c r="J3794" s="6" t="s">
        <v>553</v>
      </c>
      <c r="K3794" s="1">
        <v>14498</v>
      </c>
      <c r="L3794" s="1">
        <v>14498</v>
      </c>
      <c r="M3794" s="1">
        <v>14500</v>
      </c>
      <c r="N3794" s="2">
        <v>2.58690853910884</v>
      </c>
      <c r="O3794" s="2">
        <v>2.58690853910884</v>
      </c>
      <c r="P3794" s="16">
        <v>3.6838262689655199</v>
      </c>
    </row>
    <row r="3795" spans="1:16" x14ac:dyDescent="0.35">
      <c r="A3795" s="23" t="str">
        <f t="shared" si="120"/>
        <v>09</v>
      </c>
      <c r="B3795" s="23">
        <f t="shared" si="121"/>
        <v>1021936</v>
      </c>
      <c r="C3795" s="6" t="s">
        <v>1433</v>
      </c>
      <c r="D3795" s="7" t="s">
        <v>1096</v>
      </c>
      <c r="E3795" s="7" t="s">
        <v>15</v>
      </c>
      <c r="F3795" s="7" t="s">
        <v>1077</v>
      </c>
      <c r="G3795" s="7" t="s">
        <v>1005</v>
      </c>
      <c r="H3795" s="7" t="s">
        <v>208</v>
      </c>
      <c r="I3795" s="7" t="s">
        <v>209</v>
      </c>
      <c r="J3795" s="6" t="s">
        <v>553</v>
      </c>
      <c r="K3795" s="1">
        <v>480000</v>
      </c>
      <c r="L3795" s="1">
        <v>480000</v>
      </c>
      <c r="M3795" s="1">
        <v>480000</v>
      </c>
      <c r="N3795" s="2">
        <v>2.8843395833333298</v>
      </c>
      <c r="O3795" s="2">
        <v>2.8843395833333298</v>
      </c>
      <c r="P3795" s="16">
        <v>2.92730631666667</v>
      </c>
    </row>
    <row r="3796" spans="1:16" x14ac:dyDescent="0.35">
      <c r="A3796" s="23" t="str">
        <f t="shared" si="120"/>
        <v>09</v>
      </c>
      <c r="B3796" s="23">
        <f t="shared" si="121"/>
        <v>1022570</v>
      </c>
      <c r="C3796" s="6" t="s">
        <v>1433</v>
      </c>
      <c r="D3796" s="7" t="s">
        <v>1096</v>
      </c>
      <c r="E3796" s="7" t="s">
        <v>15</v>
      </c>
      <c r="F3796" s="7" t="s">
        <v>1082</v>
      </c>
      <c r="G3796" s="7" t="s">
        <v>1014</v>
      </c>
      <c r="H3796" s="7" t="s">
        <v>479</v>
      </c>
      <c r="I3796" s="7" t="s">
        <v>480</v>
      </c>
      <c r="J3796" s="6" t="s">
        <v>553</v>
      </c>
      <c r="K3796" s="1">
        <v>2000</v>
      </c>
      <c r="L3796" s="1">
        <v>2000</v>
      </c>
      <c r="M3796" s="1">
        <v>2000</v>
      </c>
      <c r="N3796" s="2">
        <v>5.7365000000000004</v>
      </c>
      <c r="O3796" s="2">
        <v>5.7365000000000004</v>
      </c>
      <c r="P3796" s="16">
        <v>3.7256399999999998</v>
      </c>
    </row>
    <row r="3797" spans="1:16" x14ac:dyDescent="0.35">
      <c r="A3797" s="23" t="str">
        <f t="shared" si="120"/>
        <v>09</v>
      </c>
      <c r="B3797" s="23">
        <f t="shared" si="121"/>
        <v>1022865</v>
      </c>
      <c r="C3797" s="6" t="s">
        <v>1433</v>
      </c>
      <c r="D3797" s="7" t="s">
        <v>1096</v>
      </c>
      <c r="E3797" s="7" t="s">
        <v>15</v>
      </c>
      <c r="F3797" s="7" t="s">
        <v>1082</v>
      </c>
      <c r="G3797" s="7" t="s">
        <v>1013</v>
      </c>
      <c r="H3797" s="7" t="s">
        <v>365</v>
      </c>
      <c r="I3797" s="7" t="s">
        <v>366</v>
      </c>
      <c r="J3797" s="6" t="s">
        <v>553</v>
      </c>
      <c r="K3797" s="1">
        <v>8041</v>
      </c>
      <c r="L3797" s="1">
        <v>9041</v>
      </c>
      <c r="M3797" s="1">
        <v>9000</v>
      </c>
      <c r="N3797" s="2">
        <v>5.1415246859843302</v>
      </c>
      <c r="O3797" s="2">
        <v>5.1415772591527498</v>
      </c>
      <c r="P3797" s="16">
        <v>3.65504187777778</v>
      </c>
    </row>
    <row r="3798" spans="1:16" x14ac:dyDescent="0.35">
      <c r="A3798" s="23" t="str">
        <f t="shared" si="120"/>
        <v>09</v>
      </c>
      <c r="B3798" s="23">
        <f t="shared" si="121"/>
        <v>1023247</v>
      </c>
      <c r="C3798" s="6" t="s">
        <v>1433</v>
      </c>
      <c r="D3798" s="7" t="s">
        <v>1096</v>
      </c>
      <c r="E3798" s="7" t="s">
        <v>15</v>
      </c>
      <c r="F3798" s="7" t="s">
        <v>1082</v>
      </c>
      <c r="G3798" s="7" t="s">
        <v>1013</v>
      </c>
      <c r="H3798" s="7" t="s">
        <v>627</v>
      </c>
      <c r="I3798" s="7" t="s">
        <v>628</v>
      </c>
      <c r="J3798" s="6" t="s">
        <v>553</v>
      </c>
      <c r="K3798" s="1">
        <v>1000</v>
      </c>
      <c r="L3798" s="1">
        <v>1000</v>
      </c>
      <c r="M3798" s="1">
        <v>1000</v>
      </c>
      <c r="N3798" s="2">
        <v>5.5129999999999999</v>
      </c>
      <c r="O3798" s="2">
        <v>5.5129999999999999</v>
      </c>
      <c r="P3798" s="16">
        <v>3.5890426999999998</v>
      </c>
    </row>
    <row r="3799" spans="1:16" x14ac:dyDescent="0.35">
      <c r="A3799" s="23" t="str">
        <f t="shared" si="120"/>
        <v>09</v>
      </c>
      <c r="B3799" s="23">
        <f t="shared" si="121"/>
        <v>1022128</v>
      </c>
      <c r="C3799" s="6" t="s">
        <v>1433</v>
      </c>
      <c r="D3799" s="7" t="s">
        <v>1096</v>
      </c>
      <c r="E3799" s="7" t="s">
        <v>15</v>
      </c>
      <c r="F3799" s="7" t="s">
        <v>1076</v>
      </c>
      <c r="G3799" s="7" t="s">
        <v>1004</v>
      </c>
      <c r="H3799" s="7" t="s">
        <v>234</v>
      </c>
      <c r="I3799" s="7" t="s">
        <v>235</v>
      </c>
      <c r="J3799" s="6" t="s">
        <v>553</v>
      </c>
      <c r="K3799" s="1">
        <v>28727</v>
      </c>
      <c r="L3799" s="1">
        <v>10000</v>
      </c>
      <c r="M3799" s="1">
        <v>10000</v>
      </c>
      <c r="N3799" s="2">
        <v>3.5950847634629399</v>
      </c>
      <c r="O3799" s="2">
        <v>3.5951</v>
      </c>
      <c r="P3799" s="16">
        <v>3.5359309799999998</v>
      </c>
    </row>
    <row r="3800" spans="1:16" x14ac:dyDescent="0.35">
      <c r="A3800" s="23" t="str">
        <f t="shared" si="120"/>
        <v>09</v>
      </c>
      <c r="B3800" s="23">
        <f t="shared" si="121"/>
        <v>1022141</v>
      </c>
      <c r="C3800" s="6" t="s">
        <v>1433</v>
      </c>
      <c r="D3800" s="7" t="s">
        <v>1096</v>
      </c>
      <c r="E3800" s="7" t="s">
        <v>15</v>
      </c>
      <c r="F3800" s="7" t="s">
        <v>1076</v>
      </c>
      <c r="G3800" s="7" t="s">
        <v>1004</v>
      </c>
      <c r="H3800" s="7" t="s">
        <v>236</v>
      </c>
      <c r="I3800" s="7" t="s">
        <v>237</v>
      </c>
      <c r="J3800" s="6" t="s">
        <v>553</v>
      </c>
      <c r="K3800" s="1">
        <v>43358</v>
      </c>
      <c r="L3800" s="1">
        <v>43358</v>
      </c>
      <c r="M3800" s="1">
        <v>43000</v>
      </c>
      <c r="N3800" s="2">
        <v>3.59506896074542</v>
      </c>
      <c r="O3800" s="2">
        <v>3.59506896074542</v>
      </c>
      <c r="P3800" s="16">
        <v>3.6396225581395401</v>
      </c>
    </row>
    <row r="3801" spans="1:16" x14ac:dyDescent="0.35">
      <c r="A3801" s="23" t="str">
        <f t="shared" si="120"/>
        <v>09</v>
      </c>
      <c r="B3801" s="23">
        <f t="shared" si="121"/>
        <v>1022142</v>
      </c>
      <c r="C3801" s="6" t="s">
        <v>1433</v>
      </c>
      <c r="D3801" s="7" t="s">
        <v>1096</v>
      </c>
      <c r="E3801" s="7" t="s">
        <v>15</v>
      </c>
      <c r="F3801" s="7" t="s">
        <v>1076</v>
      </c>
      <c r="G3801" s="7" t="s">
        <v>1004</v>
      </c>
      <c r="H3801" s="7" t="s">
        <v>238</v>
      </c>
      <c r="I3801" s="7" t="s">
        <v>239</v>
      </c>
      <c r="J3801" s="6" t="s">
        <v>553</v>
      </c>
      <c r="K3801" s="1">
        <v>15000</v>
      </c>
      <c r="L3801" s="1">
        <v>15000</v>
      </c>
      <c r="M3801" s="1">
        <v>15000</v>
      </c>
      <c r="N3801" s="2">
        <v>3.59506666666667</v>
      </c>
      <c r="O3801" s="2">
        <v>3.59506666666667</v>
      </c>
      <c r="P3801" s="16">
        <v>3.6286719999999999</v>
      </c>
    </row>
    <row r="3802" spans="1:16" x14ac:dyDescent="0.35">
      <c r="A3802" s="23" t="str">
        <f t="shared" si="120"/>
        <v>09</v>
      </c>
      <c r="B3802" s="23">
        <f t="shared" si="121"/>
        <v>1022398</v>
      </c>
      <c r="C3802" s="6" t="s">
        <v>1433</v>
      </c>
      <c r="D3802" s="7" t="s">
        <v>1096</v>
      </c>
      <c r="E3802" s="7" t="s">
        <v>15</v>
      </c>
      <c r="F3802" s="7" t="s">
        <v>1076</v>
      </c>
      <c r="G3802" s="7" t="s">
        <v>1004</v>
      </c>
      <c r="H3802" s="7" t="s">
        <v>293</v>
      </c>
      <c r="I3802" s="7" t="s">
        <v>294</v>
      </c>
      <c r="J3802" s="6" t="s">
        <v>553</v>
      </c>
      <c r="K3802" s="1">
        <v>27518</v>
      </c>
      <c r="L3802" s="1">
        <v>46245</v>
      </c>
      <c r="M3802" s="1">
        <v>46000</v>
      </c>
      <c r="N3802" s="2">
        <v>3.5950650483320001</v>
      </c>
      <c r="O3802" s="2">
        <v>3.59506973726889</v>
      </c>
      <c r="P3802" s="16">
        <v>3.6721783673913002</v>
      </c>
    </row>
    <row r="3803" spans="1:16" x14ac:dyDescent="0.35">
      <c r="A3803" s="23" t="str">
        <f t="shared" si="120"/>
        <v>09</v>
      </c>
      <c r="B3803" s="23">
        <f t="shared" si="121"/>
        <v>1023269</v>
      </c>
      <c r="C3803" s="6" t="s">
        <v>1433</v>
      </c>
      <c r="D3803" s="7" t="s">
        <v>1096</v>
      </c>
      <c r="E3803" s="7" t="s">
        <v>15</v>
      </c>
      <c r="F3803" s="7" t="s">
        <v>1076</v>
      </c>
      <c r="G3803" s="7" t="s">
        <v>1004</v>
      </c>
      <c r="H3803" s="7" t="s">
        <v>1458</v>
      </c>
      <c r="I3803" s="7" t="s">
        <v>1459</v>
      </c>
      <c r="J3803" s="6" t="s">
        <v>553</v>
      </c>
      <c r="K3803" s="1"/>
      <c r="L3803" s="1">
        <v>10000</v>
      </c>
      <c r="M3803" s="1">
        <v>10000</v>
      </c>
      <c r="N3803" s="2"/>
      <c r="O3803" s="2">
        <v>3.8</v>
      </c>
      <c r="P3803" s="16">
        <v>3.6470400000000001</v>
      </c>
    </row>
    <row r="3804" spans="1:16" x14ac:dyDescent="0.35">
      <c r="A3804" s="23" t="str">
        <f t="shared" si="120"/>
        <v>09</v>
      </c>
      <c r="B3804" s="23">
        <f t="shared" si="121"/>
        <v>1022293</v>
      </c>
      <c r="C3804" s="6" t="s">
        <v>1433</v>
      </c>
      <c r="D3804" s="7" t="s">
        <v>1096</v>
      </c>
      <c r="E3804" s="7" t="s">
        <v>15</v>
      </c>
      <c r="F3804" s="7" t="s">
        <v>1083</v>
      </c>
      <c r="G3804" s="7" t="s">
        <v>1015</v>
      </c>
      <c r="H3804" s="7" t="s">
        <v>269</v>
      </c>
      <c r="I3804" s="7" t="s">
        <v>270</v>
      </c>
      <c r="J3804" s="6" t="s">
        <v>553</v>
      </c>
      <c r="K3804" s="1">
        <v>0</v>
      </c>
      <c r="L3804" s="1">
        <v>1000</v>
      </c>
      <c r="M3804" s="1">
        <v>1000</v>
      </c>
      <c r="N3804" s="2">
        <v>0</v>
      </c>
      <c r="O3804" s="2">
        <v>6.8</v>
      </c>
      <c r="P3804" s="16">
        <v>3.7256399999999998</v>
      </c>
    </row>
    <row r="3805" spans="1:16" x14ac:dyDescent="0.35">
      <c r="A3805" s="23" t="str">
        <f t="shared" si="120"/>
        <v>09</v>
      </c>
      <c r="B3805" s="23">
        <f t="shared" si="121"/>
        <v>1021987</v>
      </c>
      <c r="C3805" s="6" t="s">
        <v>1433</v>
      </c>
      <c r="D3805" s="7" t="s">
        <v>1096</v>
      </c>
      <c r="E3805" s="7" t="s">
        <v>15</v>
      </c>
      <c r="F3805" s="7" t="s">
        <v>1069</v>
      </c>
      <c r="G3805" s="7" t="s">
        <v>1016</v>
      </c>
      <c r="H3805" s="7" t="s">
        <v>217</v>
      </c>
      <c r="I3805" s="7" t="s">
        <v>218</v>
      </c>
      <c r="J3805" s="6" t="s">
        <v>553</v>
      </c>
      <c r="K3805" s="1">
        <v>10000</v>
      </c>
      <c r="L3805" s="1">
        <v>10000</v>
      </c>
      <c r="M3805" s="1">
        <v>10000</v>
      </c>
      <c r="N3805" s="2">
        <v>4.6201999999999996</v>
      </c>
      <c r="O3805" s="2">
        <v>4.6201999999999996</v>
      </c>
      <c r="P3805" s="16">
        <v>4.2580993700000001</v>
      </c>
    </row>
    <row r="3806" spans="1:16" x14ac:dyDescent="0.35">
      <c r="A3806" s="23" t="str">
        <f t="shared" si="120"/>
        <v>09</v>
      </c>
      <c r="B3806" s="23">
        <f t="shared" si="121"/>
        <v>1022413</v>
      </c>
      <c r="C3806" s="6" t="s">
        <v>1433</v>
      </c>
      <c r="D3806" s="7" t="s">
        <v>1096</v>
      </c>
      <c r="E3806" s="7" t="s">
        <v>15</v>
      </c>
      <c r="F3806" s="7" t="s">
        <v>1069</v>
      </c>
      <c r="G3806" s="7" t="s">
        <v>1026</v>
      </c>
      <c r="H3806" s="7" t="s">
        <v>517</v>
      </c>
      <c r="I3806" s="7" t="s">
        <v>518</v>
      </c>
      <c r="J3806" s="6" t="s">
        <v>553</v>
      </c>
      <c r="K3806" s="1">
        <v>21144</v>
      </c>
      <c r="L3806" s="1">
        <v>0</v>
      </c>
      <c r="M3806" s="1"/>
      <c r="N3806" s="2">
        <v>1.6100075671585301</v>
      </c>
      <c r="O3806" s="2">
        <v>0</v>
      </c>
      <c r="P3806" s="16"/>
    </row>
    <row r="3807" spans="1:16" x14ac:dyDescent="0.35">
      <c r="A3807" s="23" t="str">
        <f t="shared" si="120"/>
        <v>10</v>
      </c>
      <c r="B3807" s="23">
        <f t="shared" si="121"/>
        <v>1020367</v>
      </c>
      <c r="C3807" s="6" t="s">
        <v>1447</v>
      </c>
      <c r="D3807" s="7" t="s">
        <v>1095</v>
      </c>
      <c r="E3807" s="7" t="s">
        <v>662</v>
      </c>
      <c r="F3807" s="7" t="s">
        <v>1078</v>
      </c>
      <c r="G3807" s="7" t="s">
        <v>1009</v>
      </c>
      <c r="H3807" s="7" t="s">
        <v>33</v>
      </c>
      <c r="I3807" s="7" t="s">
        <v>34</v>
      </c>
      <c r="J3807" s="6" t="s">
        <v>553</v>
      </c>
      <c r="K3807" s="1"/>
      <c r="L3807" s="1"/>
      <c r="M3807" s="1">
        <v>24000</v>
      </c>
      <c r="N3807" s="2"/>
      <c r="O3807" s="2"/>
      <c r="P3807" s="16">
        <v>1.68</v>
      </c>
    </row>
    <row r="3808" spans="1:16" x14ac:dyDescent="0.35">
      <c r="A3808" s="23" t="str">
        <f t="shared" si="120"/>
        <v>10</v>
      </c>
      <c r="B3808" s="23">
        <f t="shared" si="121"/>
        <v>1012012</v>
      </c>
      <c r="C3808" s="6" t="s">
        <v>1447</v>
      </c>
      <c r="D3808" s="7" t="s">
        <v>1095</v>
      </c>
      <c r="E3808" s="7" t="s">
        <v>8</v>
      </c>
      <c r="F3808" s="7" t="s">
        <v>1068</v>
      </c>
      <c r="G3808" s="7" t="s">
        <v>992</v>
      </c>
      <c r="H3808" s="7" t="s">
        <v>716</v>
      </c>
      <c r="I3808" s="7" t="s">
        <v>717</v>
      </c>
      <c r="J3808" s="6" t="s">
        <v>658</v>
      </c>
      <c r="K3808" s="1">
        <v>40000</v>
      </c>
      <c r="L3808" s="1"/>
      <c r="M3808" s="1"/>
      <c r="N3808" s="2">
        <v>5.1927250000000003</v>
      </c>
      <c r="O3808" s="2"/>
      <c r="P3808" s="16"/>
    </row>
    <row r="3809" spans="1:16" x14ac:dyDescent="0.35">
      <c r="A3809" s="23" t="str">
        <f t="shared" si="120"/>
        <v>10</v>
      </c>
      <c r="B3809" s="23">
        <f t="shared" si="121"/>
        <v>1011105</v>
      </c>
      <c r="C3809" s="6" t="s">
        <v>1447</v>
      </c>
      <c r="D3809" s="7" t="s">
        <v>1095</v>
      </c>
      <c r="E3809" s="7" t="s">
        <v>8</v>
      </c>
      <c r="F3809" s="7" t="s">
        <v>1068</v>
      </c>
      <c r="G3809" s="7" t="s">
        <v>984</v>
      </c>
      <c r="H3809" s="7" t="s">
        <v>675</v>
      </c>
      <c r="I3809" s="7" t="s">
        <v>676</v>
      </c>
      <c r="J3809" s="6" t="s">
        <v>658</v>
      </c>
      <c r="K3809" s="1">
        <v>6000</v>
      </c>
      <c r="L3809" s="1"/>
      <c r="M3809" s="1"/>
      <c r="N3809" s="2">
        <v>3.08666666666667</v>
      </c>
      <c r="O3809" s="2"/>
      <c r="P3809" s="16"/>
    </row>
    <row r="3810" spans="1:16" x14ac:dyDescent="0.35">
      <c r="A3810" s="23" t="str">
        <f t="shared" si="120"/>
        <v>10</v>
      </c>
      <c r="B3810" s="23">
        <f t="shared" si="121"/>
        <v>1011421</v>
      </c>
      <c r="C3810" s="6" t="s">
        <v>1447</v>
      </c>
      <c r="D3810" s="7" t="s">
        <v>1095</v>
      </c>
      <c r="E3810" s="7" t="s">
        <v>8</v>
      </c>
      <c r="F3810" s="7" t="s">
        <v>1063</v>
      </c>
      <c r="G3810" s="7" t="s">
        <v>988</v>
      </c>
      <c r="H3810" s="7" t="s">
        <v>689</v>
      </c>
      <c r="I3810" s="7" t="s">
        <v>690</v>
      </c>
      <c r="J3810" s="6" t="s">
        <v>658</v>
      </c>
      <c r="K3810" s="1">
        <v>900000</v>
      </c>
      <c r="L3810" s="1"/>
      <c r="M3810" s="1"/>
      <c r="N3810" s="2">
        <v>0.82667222222222203</v>
      </c>
      <c r="O3810" s="2"/>
      <c r="P3810" s="16"/>
    </row>
    <row r="3811" spans="1:16" x14ac:dyDescent="0.35">
      <c r="A3811" s="23" t="str">
        <f t="shared" si="120"/>
        <v>10</v>
      </c>
      <c r="B3811" s="23">
        <f t="shared" si="121"/>
        <v>1011558</v>
      </c>
      <c r="C3811" s="6" t="s">
        <v>1447</v>
      </c>
      <c r="D3811" s="7" t="s">
        <v>1095</v>
      </c>
      <c r="E3811" s="7" t="s">
        <v>8</v>
      </c>
      <c r="F3811" s="7" t="s">
        <v>1063</v>
      </c>
      <c r="G3811" s="7" t="s">
        <v>988</v>
      </c>
      <c r="H3811" s="7" t="s">
        <v>693</v>
      </c>
      <c r="I3811" s="7" t="s">
        <v>694</v>
      </c>
      <c r="J3811" s="6" t="s">
        <v>658</v>
      </c>
      <c r="K3811" s="1">
        <v>117860</v>
      </c>
      <c r="L3811" s="1"/>
      <c r="M3811" s="1"/>
      <c r="N3811" s="2">
        <v>0.86739351773290396</v>
      </c>
      <c r="O3811" s="2"/>
      <c r="P3811" s="16"/>
    </row>
    <row r="3812" spans="1:16" x14ac:dyDescent="0.35">
      <c r="A3812" s="23" t="str">
        <f t="shared" si="120"/>
        <v>10</v>
      </c>
      <c r="B3812" s="23">
        <f t="shared" si="121"/>
        <v>1011042</v>
      </c>
      <c r="C3812" s="6" t="s">
        <v>1447</v>
      </c>
      <c r="D3812" s="7" t="s">
        <v>1095</v>
      </c>
      <c r="E3812" s="7" t="s">
        <v>8</v>
      </c>
      <c r="F3812" s="7" t="s">
        <v>1067</v>
      </c>
      <c r="G3812" s="7" t="s">
        <v>983</v>
      </c>
      <c r="H3812" s="7" t="s">
        <v>671</v>
      </c>
      <c r="I3812" s="7" t="s">
        <v>672</v>
      </c>
      <c r="J3812" s="6" t="s">
        <v>658</v>
      </c>
      <c r="K3812" s="1">
        <v>2400</v>
      </c>
      <c r="L3812" s="1"/>
      <c r="M3812" s="1"/>
      <c r="N3812" s="2">
        <v>0.53666666666666696</v>
      </c>
      <c r="O3812" s="2"/>
      <c r="P3812" s="16"/>
    </row>
    <row r="3813" spans="1:16" x14ac:dyDescent="0.35">
      <c r="A3813" s="23" t="str">
        <f t="shared" si="120"/>
        <v>10</v>
      </c>
      <c r="B3813" s="23">
        <f t="shared" si="121"/>
        <v>1012207</v>
      </c>
      <c r="C3813" s="6" t="s">
        <v>1447</v>
      </c>
      <c r="D3813" s="7" t="s">
        <v>1095</v>
      </c>
      <c r="E3813" s="7" t="s">
        <v>8</v>
      </c>
      <c r="F3813" s="7" t="s">
        <v>1065</v>
      </c>
      <c r="G3813" s="7" t="s">
        <v>981</v>
      </c>
      <c r="H3813" s="7" t="s">
        <v>760</v>
      </c>
      <c r="I3813" s="7" t="s">
        <v>761</v>
      </c>
      <c r="J3813" s="6" t="s">
        <v>658</v>
      </c>
      <c r="K3813" s="1">
        <v>48000</v>
      </c>
      <c r="L3813" s="1"/>
      <c r="M3813" s="1"/>
      <c r="N3813" s="2">
        <v>0.98666666666666702</v>
      </c>
      <c r="O3813" s="2"/>
      <c r="P3813" s="16"/>
    </row>
    <row r="3814" spans="1:16" x14ac:dyDescent="0.35">
      <c r="A3814" s="23" t="str">
        <f t="shared" si="120"/>
        <v>10</v>
      </c>
      <c r="B3814" s="23">
        <f t="shared" si="121"/>
        <v>1011560</v>
      </c>
      <c r="C3814" s="6" t="s">
        <v>1447</v>
      </c>
      <c r="D3814" s="7" t="s">
        <v>1095</v>
      </c>
      <c r="E3814" s="7" t="s">
        <v>8</v>
      </c>
      <c r="F3814" s="7" t="s">
        <v>1065</v>
      </c>
      <c r="G3814" s="7" t="s">
        <v>989</v>
      </c>
      <c r="H3814" s="7" t="s">
        <v>695</v>
      </c>
      <c r="I3814" s="7" t="s">
        <v>696</v>
      </c>
      <c r="J3814" s="6" t="s">
        <v>658</v>
      </c>
      <c r="K3814" s="1">
        <v>15357</v>
      </c>
      <c r="L3814" s="1"/>
      <c r="M3814" s="1"/>
      <c r="N3814" s="2">
        <v>2.6866575503027899</v>
      </c>
      <c r="O3814" s="2"/>
      <c r="P3814" s="16"/>
    </row>
    <row r="3815" spans="1:16" x14ac:dyDescent="0.35">
      <c r="A3815" s="23" t="str">
        <f t="shared" si="120"/>
        <v>10</v>
      </c>
      <c r="B3815" s="23">
        <f t="shared" si="121"/>
        <v>1012362</v>
      </c>
      <c r="C3815" s="6" t="s">
        <v>1447</v>
      </c>
      <c r="D3815" s="7" t="s">
        <v>1095</v>
      </c>
      <c r="E3815" s="7" t="s">
        <v>8</v>
      </c>
      <c r="F3815" s="7" t="s">
        <v>1065</v>
      </c>
      <c r="G3815" s="7" t="s">
        <v>989</v>
      </c>
      <c r="H3815" s="7" t="s">
        <v>774</v>
      </c>
      <c r="I3815" s="7" t="s">
        <v>775</v>
      </c>
      <c r="J3815" s="6" t="s">
        <v>658</v>
      </c>
      <c r="K3815" s="1">
        <v>72000</v>
      </c>
      <c r="L3815" s="1"/>
      <c r="M3815" s="1"/>
      <c r="N3815" s="2">
        <v>2.6866666666666701</v>
      </c>
      <c r="O3815" s="2"/>
      <c r="P3815" s="16"/>
    </row>
    <row r="3816" spans="1:16" x14ac:dyDescent="0.35">
      <c r="A3816" s="23" t="str">
        <f t="shared" si="120"/>
        <v>10</v>
      </c>
      <c r="B3816" s="23">
        <f t="shared" si="121"/>
        <v>1012283</v>
      </c>
      <c r="C3816" s="6" t="s">
        <v>1447</v>
      </c>
      <c r="D3816" s="7" t="s">
        <v>1095</v>
      </c>
      <c r="E3816" s="7" t="s">
        <v>8</v>
      </c>
      <c r="F3816" s="7" t="s">
        <v>1065</v>
      </c>
      <c r="G3816" s="7" t="s">
        <v>995</v>
      </c>
      <c r="H3816" s="7" t="s">
        <v>770</v>
      </c>
      <c r="I3816" s="7" t="s">
        <v>771</v>
      </c>
      <c r="J3816" s="6" t="s">
        <v>658</v>
      </c>
      <c r="K3816" s="1">
        <v>72000</v>
      </c>
      <c r="L3816" s="1"/>
      <c r="M3816" s="1"/>
      <c r="N3816" s="2">
        <v>0.86851388888888903</v>
      </c>
      <c r="O3816" s="2"/>
      <c r="P3816" s="16"/>
    </row>
    <row r="3817" spans="1:16" x14ac:dyDescent="0.35">
      <c r="A3817" s="23" t="str">
        <f t="shared" si="120"/>
        <v>10</v>
      </c>
      <c r="B3817" s="23">
        <f t="shared" si="121"/>
        <v>1011290</v>
      </c>
      <c r="C3817" s="6" t="s">
        <v>1447</v>
      </c>
      <c r="D3817" s="7" t="s">
        <v>1095</v>
      </c>
      <c r="E3817" s="7" t="s">
        <v>8</v>
      </c>
      <c r="F3817" s="7" t="s">
        <v>1069</v>
      </c>
      <c r="G3817" s="7" t="s">
        <v>986</v>
      </c>
      <c r="H3817" s="7" t="s">
        <v>685</v>
      </c>
      <c r="I3817" s="7" t="s">
        <v>686</v>
      </c>
      <c r="J3817" s="6" t="s">
        <v>658</v>
      </c>
      <c r="K3817" s="1">
        <v>24000</v>
      </c>
      <c r="L3817" s="1"/>
      <c r="M3817" s="1"/>
      <c r="N3817" s="2">
        <v>0.68666666666666698</v>
      </c>
      <c r="O3817" s="2"/>
      <c r="P3817" s="16"/>
    </row>
    <row r="3818" spans="1:16" x14ac:dyDescent="0.35">
      <c r="A3818" s="23" t="str">
        <f t="shared" si="120"/>
        <v>10</v>
      </c>
      <c r="B3818" s="23">
        <f t="shared" si="121"/>
        <v>1012764</v>
      </c>
      <c r="C3818" s="6" t="s">
        <v>1447</v>
      </c>
      <c r="D3818" s="7" t="s">
        <v>1095</v>
      </c>
      <c r="E3818" s="7" t="s">
        <v>10</v>
      </c>
      <c r="F3818" s="7" t="s">
        <v>1063</v>
      </c>
      <c r="G3818" s="7" t="s">
        <v>999</v>
      </c>
      <c r="H3818" s="7" t="s">
        <v>849</v>
      </c>
      <c r="I3818" s="7" t="s">
        <v>850</v>
      </c>
      <c r="J3818" s="6" t="s">
        <v>658</v>
      </c>
      <c r="K3818" s="1">
        <v>134249</v>
      </c>
      <c r="L3818" s="1">
        <v>48043</v>
      </c>
      <c r="M3818" s="1"/>
      <c r="N3818" s="2">
        <v>0.68094361969176698</v>
      </c>
      <c r="O3818" s="2">
        <v>0.682846616572654</v>
      </c>
      <c r="P3818" s="16"/>
    </row>
    <row r="3819" spans="1:16" x14ac:dyDescent="0.35">
      <c r="A3819" s="23" t="str">
        <f t="shared" si="120"/>
        <v>10</v>
      </c>
      <c r="B3819" s="23">
        <f t="shared" si="121"/>
        <v>1030802</v>
      </c>
      <c r="C3819" s="6" t="s">
        <v>1447</v>
      </c>
      <c r="D3819" s="7" t="s">
        <v>1095</v>
      </c>
      <c r="E3819" s="7" t="s">
        <v>10</v>
      </c>
      <c r="F3819" s="7" t="s">
        <v>1063</v>
      </c>
      <c r="G3819" s="7" t="s">
        <v>1063</v>
      </c>
      <c r="H3819" s="7" t="s">
        <v>976</v>
      </c>
      <c r="I3819" s="7" t="s">
        <v>977</v>
      </c>
      <c r="J3819" s="6" t="s">
        <v>659</v>
      </c>
      <c r="K3819" s="1">
        <v>36898</v>
      </c>
      <c r="L3819" s="1"/>
      <c r="M3819" s="1"/>
      <c r="N3819" s="2">
        <v>1.2419101306303899</v>
      </c>
      <c r="O3819" s="2"/>
      <c r="P3819" s="16"/>
    </row>
    <row r="3820" spans="1:16" x14ac:dyDescent="0.35">
      <c r="A3820" s="23" t="str">
        <f t="shared" si="120"/>
        <v>10</v>
      </c>
      <c r="B3820" s="23">
        <f t="shared" si="121"/>
        <v>1011105</v>
      </c>
      <c r="C3820" s="6" t="s">
        <v>1447</v>
      </c>
      <c r="D3820" s="7" t="s">
        <v>1095</v>
      </c>
      <c r="E3820" s="7" t="s">
        <v>11</v>
      </c>
      <c r="F3820" s="7" t="s">
        <v>1068</v>
      </c>
      <c r="G3820" s="7" t="s">
        <v>984</v>
      </c>
      <c r="H3820" s="7" t="s">
        <v>675</v>
      </c>
      <c r="I3820" s="7" t="s">
        <v>676</v>
      </c>
      <c r="J3820" s="6" t="s">
        <v>658</v>
      </c>
      <c r="K3820" s="1"/>
      <c r="L3820" s="1">
        <v>24000</v>
      </c>
      <c r="M3820" s="1"/>
      <c r="N3820" s="2"/>
      <c r="O3820" s="2">
        <v>2.8</v>
      </c>
      <c r="P3820" s="16"/>
    </row>
    <row r="3821" spans="1:16" x14ac:dyDescent="0.35">
      <c r="A3821" s="23" t="str">
        <f t="shared" si="120"/>
        <v>10</v>
      </c>
      <c r="B3821" s="23">
        <f t="shared" si="121"/>
        <v>1030816</v>
      </c>
      <c r="C3821" s="6" t="s">
        <v>1447</v>
      </c>
      <c r="D3821" s="7" t="s">
        <v>1095</v>
      </c>
      <c r="E3821" s="7" t="s">
        <v>11</v>
      </c>
      <c r="F3821" s="7" t="s">
        <v>1068</v>
      </c>
      <c r="G3821" s="7" t="s">
        <v>994</v>
      </c>
      <c r="H3821" s="7" t="s">
        <v>1377</v>
      </c>
      <c r="I3821" s="7" t="s">
        <v>872</v>
      </c>
      <c r="J3821" s="6" t="s">
        <v>659</v>
      </c>
      <c r="K3821" s="1">
        <v>6261</v>
      </c>
      <c r="L3821" s="1"/>
      <c r="M3821" s="1"/>
      <c r="N3821" s="2">
        <v>1.5866475003992999</v>
      </c>
      <c r="O3821" s="2"/>
      <c r="P3821" s="16"/>
    </row>
    <row r="3822" spans="1:16" x14ac:dyDescent="0.35">
      <c r="A3822" s="23" t="str">
        <f t="shared" si="120"/>
        <v>10</v>
      </c>
      <c r="B3822" s="23">
        <f t="shared" si="121"/>
        <v>1012556</v>
      </c>
      <c r="C3822" s="6" t="s">
        <v>1447</v>
      </c>
      <c r="D3822" s="7" t="s">
        <v>1095</v>
      </c>
      <c r="E3822" s="7" t="s">
        <v>11</v>
      </c>
      <c r="F3822" s="7" t="s">
        <v>1063</v>
      </c>
      <c r="G3822" s="7" t="s">
        <v>999</v>
      </c>
      <c r="H3822" s="7" t="s">
        <v>819</v>
      </c>
      <c r="I3822" s="7" t="s">
        <v>820</v>
      </c>
      <c r="J3822" s="6" t="s">
        <v>658</v>
      </c>
      <c r="K3822" s="1">
        <v>240000</v>
      </c>
      <c r="L3822" s="1">
        <v>237844</v>
      </c>
      <c r="M3822" s="1">
        <v>48000</v>
      </c>
      <c r="N3822" s="2">
        <v>0.98667083333333405</v>
      </c>
      <c r="O3822" s="2">
        <v>0.98667614066362797</v>
      </c>
      <c r="P3822" s="16">
        <v>1.21</v>
      </c>
    </row>
    <row r="3823" spans="1:16" x14ac:dyDescent="0.35">
      <c r="A3823" s="23" t="str">
        <f t="shared" si="120"/>
        <v>10</v>
      </c>
      <c r="B3823" s="23">
        <f t="shared" si="121"/>
        <v>1012719</v>
      </c>
      <c r="C3823" s="6" t="s">
        <v>1447</v>
      </c>
      <c r="D3823" s="7" t="s">
        <v>1095</v>
      </c>
      <c r="E3823" s="7" t="s">
        <v>11</v>
      </c>
      <c r="F3823" s="7" t="s">
        <v>1063</v>
      </c>
      <c r="G3823" s="7" t="s">
        <v>999</v>
      </c>
      <c r="H3823" s="7" t="s">
        <v>837</v>
      </c>
      <c r="I3823" s="7" t="s">
        <v>838</v>
      </c>
      <c r="J3823" s="6" t="s">
        <v>658</v>
      </c>
      <c r="K3823" s="1">
        <v>216000</v>
      </c>
      <c r="L3823" s="1"/>
      <c r="M3823" s="1"/>
      <c r="N3823" s="2">
        <v>0.73667129629629602</v>
      </c>
      <c r="O3823" s="2"/>
      <c r="P3823" s="16"/>
    </row>
    <row r="3824" spans="1:16" x14ac:dyDescent="0.35">
      <c r="A3824" s="23" t="str">
        <f t="shared" si="120"/>
        <v>10</v>
      </c>
      <c r="B3824" s="23">
        <f t="shared" si="121"/>
        <v>1011421</v>
      </c>
      <c r="C3824" s="6" t="s">
        <v>1447</v>
      </c>
      <c r="D3824" s="7" t="s">
        <v>1095</v>
      </c>
      <c r="E3824" s="7" t="s">
        <v>11</v>
      </c>
      <c r="F3824" s="7" t="s">
        <v>1063</v>
      </c>
      <c r="G3824" s="7" t="s">
        <v>988</v>
      </c>
      <c r="H3824" s="7" t="s">
        <v>689</v>
      </c>
      <c r="I3824" s="7" t="s">
        <v>690</v>
      </c>
      <c r="J3824" s="6" t="s">
        <v>658</v>
      </c>
      <c r="K3824" s="1"/>
      <c r="L3824" s="1">
        <v>726889</v>
      </c>
      <c r="M3824" s="1">
        <v>24000</v>
      </c>
      <c r="N3824" s="2"/>
      <c r="O3824" s="2">
        <v>0.826672297971217</v>
      </c>
      <c r="P3824" s="16">
        <v>1.1499999999999999</v>
      </c>
    </row>
    <row r="3825" spans="1:16" x14ac:dyDescent="0.35">
      <c r="A3825" s="23" t="str">
        <f t="shared" si="120"/>
        <v>10</v>
      </c>
      <c r="B3825" s="23">
        <f t="shared" si="121"/>
        <v>1011558</v>
      </c>
      <c r="C3825" s="6" t="s">
        <v>1447</v>
      </c>
      <c r="D3825" s="7" t="s">
        <v>1095</v>
      </c>
      <c r="E3825" s="7" t="s">
        <v>11</v>
      </c>
      <c r="F3825" s="7" t="s">
        <v>1063</v>
      </c>
      <c r="G3825" s="7" t="s">
        <v>988</v>
      </c>
      <c r="H3825" s="7" t="s">
        <v>693</v>
      </c>
      <c r="I3825" s="7" t="s">
        <v>694</v>
      </c>
      <c r="J3825" s="6" t="s">
        <v>658</v>
      </c>
      <c r="K3825" s="1"/>
      <c r="L3825" s="1">
        <v>240000</v>
      </c>
      <c r="M3825" s="1"/>
      <c r="N3825" s="2"/>
      <c r="O3825" s="2">
        <v>0.88667083333333296</v>
      </c>
      <c r="P3825" s="16"/>
    </row>
    <row r="3826" spans="1:16" x14ac:dyDescent="0.35">
      <c r="A3826" s="23" t="str">
        <f t="shared" si="120"/>
        <v>10</v>
      </c>
      <c r="B3826" s="23">
        <f t="shared" si="121"/>
        <v>1020017</v>
      </c>
      <c r="C3826" s="6" t="s">
        <v>1447</v>
      </c>
      <c r="D3826" s="7" t="s">
        <v>1095</v>
      </c>
      <c r="E3826" s="7" t="s">
        <v>11</v>
      </c>
      <c r="F3826" s="7" t="s">
        <v>1074</v>
      </c>
      <c r="G3826" s="7" t="s">
        <v>1001</v>
      </c>
      <c r="H3826" s="7" t="s">
        <v>17</v>
      </c>
      <c r="I3826" s="7" t="s">
        <v>18</v>
      </c>
      <c r="J3826" s="6" t="s">
        <v>553</v>
      </c>
      <c r="K3826" s="1">
        <v>192000</v>
      </c>
      <c r="L3826" s="1">
        <v>72000</v>
      </c>
      <c r="M3826" s="1">
        <v>72000</v>
      </c>
      <c r="N3826" s="2">
        <v>2.811671875</v>
      </c>
      <c r="O3826" s="2">
        <v>3.6366666666666698</v>
      </c>
      <c r="P3826" s="16">
        <v>3.85</v>
      </c>
    </row>
    <row r="3827" spans="1:16" x14ac:dyDescent="0.35">
      <c r="A3827" s="23" t="str">
        <f t="shared" si="120"/>
        <v>10</v>
      </c>
      <c r="B3827" s="23">
        <f t="shared" si="121"/>
        <v>1021622</v>
      </c>
      <c r="C3827" s="6" t="s">
        <v>1447</v>
      </c>
      <c r="D3827" s="7" t="s">
        <v>1095</v>
      </c>
      <c r="E3827" s="7" t="s">
        <v>11</v>
      </c>
      <c r="F3827" s="7" t="s">
        <v>1074</v>
      </c>
      <c r="G3827" s="7" t="s">
        <v>1018</v>
      </c>
      <c r="H3827" s="7" t="s">
        <v>169</v>
      </c>
      <c r="I3827" s="7" t="s">
        <v>74</v>
      </c>
      <c r="J3827" s="6" t="s">
        <v>553</v>
      </c>
      <c r="K3827" s="1">
        <v>18000</v>
      </c>
      <c r="L3827" s="1">
        <v>0</v>
      </c>
      <c r="M3827" s="1"/>
      <c r="N3827" s="2">
        <v>7.5866666666666696</v>
      </c>
      <c r="O3827" s="2">
        <v>0</v>
      </c>
      <c r="P3827" s="16"/>
    </row>
    <row r="3828" spans="1:16" x14ac:dyDescent="0.35">
      <c r="A3828" s="23" t="str">
        <f t="shared" si="120"/>
        <v>10</v>
      </c>
      <c r="B3828" s="23">
        <f t="shared" si="121"/>
        <v>1021980</v>
      </c>
      <c r="C3828" s="6" t="s">
        <v>1447</v>
      </c>
      <c r="D3828" s="7" t="s">
        <v>1095</v>
      </c>
      <c r="E3828" s="7" t="s">
        <v>11</v>
      </c>
      <c r="F3828" s="7" t="s">
        <v>1074</v>
      </c>
      <c r="G3828" s="7" t="s">
        <v>1018</v>
      </c>
      <c r="H3828" s="7" t="s">
        <v>215</v>
      </c>
      <c r="I3828" s="7" t="s">
        <v>216</v>
      </c>
      <c r="J3828" s="6" t="s">
        <v>553</v>
      </c>
      <c r="K3828" s="1">
        <v>2844</v>
      </c>
      <c r="L3828" s="1">
        <v>10000</v>
      </c>
      <c r="M3828" s="1"/>
      <c r="N3828" s="2">
        <v>4.9866385372714497</v>
      </c>
      <c r="O3828" s="2">
        <v>4.9866999999999999</v>
      </c>
      <c r="P3828" s="16"/>
    </row>
    <row r="3829" spans="1:16" x14ac:dyDescent="0.35">
      <c r="A3829" s="23" t="str">
        <f t="shared" si="120"/>
        <v>10</v>
      </c>
      <c r="B3829" s="23">
        <f t="shared" si="121"/>
        <v>1020869</v>
      </c>
      <c r="C3829" s="6" t="s">
        <v>1447</v>
      </c>
      <c r="D3829" s="7" t="s">
        <v>1095</v>
      </c>
      <c r="E3829" s="7" t="s">
        <v>11</v>
      </c>
      <c r="F3829" s="7" t="s">
        <v>1085</v>
      </c>
      <c r="G3829" s="7" t="s">
        <v>1019</v>
      </c>
      <c r="H3829" s="7" t="s">
        <v>491</v>
      </c>
      <c r="I3829" s="7" t="s">
        <v>492</v>
      </c>
      <c r="J3829" s="6" t="s">
        <v>553</v>
      </c>
      <c r="K3829" s="1">
        <v>24000</v>
      </c>
      <c r="L3829" s="1">
        <v>24000</v>
      </c>
      <c r="M3829" s="1"/>
      <c r="N3829" s="2">
        <v>4.1866666666666701</v>
      </c>
      <c r="O3829" s="2">
        <v>4.1866666666666701</v>
      </c>
      <c r="P3829" s="16"/>
    </row>
    <row r="3830" spans="1:16" x14ac:dyDescent="0.35">
      <c r="A3830" s="23" t="str">
        <f t="shared" si="120"/>
        <v>10</v>
      </c>
      <c r="B3830" s="23">
        <f t="shared" si="121"/>
        <v>1021187</v>
      </c>
      <c r="C3830" s="6" t="s">
        <v>1447</v>
      </c>
      <c r="D3830" s="7" t="s">
        <v>1095</v>
      </c>
      <c r="E3830" s="7" t="s">
        <v>11</v>
      </c>
      <c r="F3830" s="7" t="s">
        <v>1080</v>
      </c>
      <c r="G3830" s="7" t="s">
        <v>1029</v>
      </c>
      <c r="H3830" s="7" t="s">
        <v>137</v>
      </c>
      <c r="I3830" s="7" t="s">
        <v>138</v>
      </c>
      <c r="J3830" s="6" t="s">
        <v>553</v>
      </c>
      <c r="K3830" s="1">
        <v>48232</v>
      </c>
      <c r="L3830" s="1">
        <v>48000</v>
      </c>
      <c r="M3830" s="1">
        <v>24000</v>
      </c>
      <c r="N3830" s="2">
        <v>2.0866851882567601</v>
      </c>
      <c r="O3830" s="2">
        <v>2.08666666666667</v>
      </c>
      <c r="P3830" s="16">
        <v>2.2999999999999998</v>
      </c>
    </row>
    <row r="3831" spans="1:16" x14ac:dyDescent="0.35">
      <c r="A3831" s="23" t="str">
        <f t="shared" si="120"/>
        <v>10</v>
      </c>
      <c r="B3831" s="23">
        <f t="shared" si="121"/>
        <v>1022196</v>
      </c>
      <c r="C3831" s="6" t="s">
        <v>1447</v>
      </c>
      <c r="D3831" s="7" t="s">
        <v>1095</v>
      </c>
      <c r="E3831" s="7" t="s">
        <v>11</v>
      </c>
      <c r="F3831" s="7" t="s">
        <v>1080</v>
      </c>
      <c r="G3831" s="7" t="s">
        <v>1030</v>
      </c>
      <c r="H3831" s="7" t="s">
        <v>446</v>
      </c>
      <c r="I3831" s="7" t="s">
        <v>447</v>
      </c>
      <c r="J3831" s="6" t="s">
        <v>553</v>
      </c>
      <c r="K3831" s="1">
        <v>72000</v>
      </c>
      <c r="L3831" s="1">
        <v>48000</v>
      </c>
      <c r="M3831" s="1">
        <v>48000</v>
      </c>
      <c r="N3831" s="2">
        <v>0.69666666666666699</v>
      </c>
      <c r="O3831" s="2">
        <v>0.91166666666666596</v>
      </c>
      <c r="P3831" s="16">
        <v>1.25</v>
      </c>
    </row>
    <row r="3832" spans="1:16" x14ac:dyDescent="0.35">
      <c r="A3832" s="23" t="str">
        <f t="shared" si="120"/>
        <v>10</v>
      </c>
      <c r="B3832" s="23">
        <f t="shared" si="121"/>
        <v>1021385</v>
      </c>
      <c r="C3832" s="6" t="s">
        <v>1447</v>
      </c>
      <c r="D3832" s="7" t="s">
        <v>1095</v>
      </c>
      <c r="E3832" s="7" t="s">
        <v>11</v>
      </c>
      <c r="F3832" s="7" t="s">
        <v>1080</v>
      </c>
      <c r="G3832" s="7" t="s">
        <v>1031</v>
      </c>
      <c r="H3832" s="7" t="s">
        <v>147</v>
      </c>
      <c r="I3832" s="7" t="s">
        <v>148</v>
      </c>
      <c r="J3832" s="6" t="s">
        <v>553</v>
      </c>
      <c r="K3832" s="1">
        <v>144000</v>
      </c>
      <c r="L3832" s="1">
        <v>96000</v>
      </c>
      <c r="M3832" s="1"/>
      <c r="N3832" s="2">
        <v>1.00334027777778</v>
      </c>
      <c r="O3832" s="2">
        <v>1.0241770833333299</v>
      </c>
      <c r="P3832" s="16"/>
    </row>
    <row r="3833" spans="1:16" x14ac:dyDescent="0.35">
      <c r="A3833" s="23" t="str">
        <f t="shared" si="120"/>
        <v>10</v>
      </c>
      <c r="B3833" s="23">
        <f t="shared" si="121"/>
        <v>1020352</v>
      </c>
      <c r="C3833" s="6" t="s">
        <v>1447</v>
      </c>
      <c r="D3833" s="7" t="s">
        <v>1095</v>
      </c>
      <c r="E3833" s="7" t="s">
        <v>11</v>
      </c>
      <c r="F3833" s="7" t="s">
        <v>1080</v>
      </c>
      <c r="G3833" s="7" t="s">
        <v>1008</v>
      </c>
      <c r="H3833" s="7" t="s">
        <v>31</v>
      </c>
      <c r="I3833" s="7" t="s">
        <v>32</v>
      </c>
      <c r="J3833" s="6" t="s">
        <v>553</v>
      </c>
      <c r="K3833" s="1">
        <v>51893</v>
      </c>
      <c r="L3833" s="1">
        <v>24000</v>
      </c>
      <c r="M3833" s="1">
        <v>24000</v>
      </c>
      <c r="N3833" s="2">
        <v>1.3866802844314301</v>
      </c>
      <c r="O3833" s="2">
        <v>1.38666666666667</v>
      </c>
      <c r="P3833" s="16">
        <v>1.6</v>
      </c>
    </row>
    <row r="3834" spans="1:16" x14ac:dyDescent="0.35">
      <c r="A3834" s="23" t="str">
        <f t="shared" si="120"/>
        <v>10</v>
      </c>
      <c r="B3834" s="23">
        <f t="shared" si="121"/>
        <v>1021039</v>
      </c>
      <c r="C3834" s="6" t="s">
        <v>1447</v>
      </c>
      <c r="D3834" s="7" t="s">
        <v>1095</v>
      </c>
      <c r="E3834" s="7" t="s">
        <v>11</v>
      </c>
      <c r="F3834" s="7" t="s">
        <v>1080</v>
      </c>
      <c r="G3834" s="7" t="s">
        <v>1024</v>
      </c>
      <c r="H3834" s="7" t="s">
        <v>107</v>
      </c>
      <c r="I3834" s="7" t="s">
        <v>484</v>
      </c>
      <c r="J3834" s="6" t="s">
        <v>553</v>
      </c>
      <c r="K3834" s="1">
        <v>48000</v>
      </c>
      <c r="L3834" s="1">
        <v>0</v>
      </c>
      <c r="M3834" s="1"/>
      <c r="N3834" s="2">
        <v>0.60666666666666702</v>
      </c>
      <c r="O3834" s="2">
        <v>0</v>
      </c>
      <c r="P3834" s="16"/>
    </row>
    <row r="3835" spans="1:16" x14ac:dyDescent="0.35">
      <c r="A3835" s="23" t="str">
        <f t="shared" si="120"/>
        <v>10</v>
      </c>
      <c r="B3835" s="23">
        <f t="shared" si="121"/>
        <v>1020925</v>
      </c>
      <c r="C3835" s="6" t="s">
        <v>1447</v>
      </c>
      <c r="D3835" s="7" t="s">
        <v>1095</v>
      </c>
      <c r="E3835" s="7" t="s">
        <v>11</v>
      </c>
      <c r="F3835" s="7" t="s">
        <v>1078</v>
      </c>
      <c r="G3835" s="7" t="s">
        <v>1021</v>
      </c>
      <c r="H3835" s="7" t="s">
        <v>93</v>
      </c>
      <c r="I3835" s="7" t="s">
        <v>94</v>
      </c>
      <c r="J3835" s="6" t="s">
        <v>553</v>
      </c>
      <c r="K3835" s="1"/>
      <c r="L3835" s="1">
        <v>24000</v>
      </c>
      <c r="M3835" s="1"/>
      <c r="N3835" s="2"/>
      <c r="O3835" s="2">
        <v>1.3966666666666701</v>
      </c>
      <c r="P3835" s="16"/>
    </row>
    <row r="3836" spans="1:16" x14ac:dyDescent="0.35">
      <c r="A3836" s="23" t="str">
        <f t="shared" si="120"/>
        <v>10</v>
      </c>
      <c r="B3836" s="23">
        <f t="shared" si="121"/>
        <v>1022855</v>
      </c>
      <c r="C3836" s="6" t="s">
        <v>1447</v>
      </c>
      <c r="D3836" s="7" t="s">
        <v>1095</v>
      </c>
      <c r="E3836" s="7" t="s">
        <v>11</v>
      </c>
      <c r="F3836" s="7" t="s">
        <v>1078</v>
      </c>
      <c r="G3836" s="7" t="s">
        <v>1021</v>
      </c>
      <c r="H3836" s="7" t="s">
        <v>358</v>
      </c>
      <c r="I3836" s="7" t="s">
        <v>315</v>
      </c>
      <c r="J3836" s="6" t="s">
        <v>553</v>
      </c>
      <c r="K3836" s="1">
        <v>15676</v>
      </c>
      <c r="L3836" s="1">
        <v>24000</v>
      </c>
      <c r="M3836" s="1"/>
      <c r="N3836" s="2">
        <v>1.1966700688951299</v>
      </c>
      <c r="O3836" s="2">
        <v>1.28666666666667</v>
      </c>
      <c r="P3836" s="16"/>
    </row>
    <row r="3837" spans="1:16" x14ac:dyDescent="0.35">
      <c r="A3837" s="23" t="str">
        <f t="shared" si="120"/>
        <v>10</v>
      </c>
      <c r="B3837" s="23">
        <f t="shared" si="121"/>
        <v>1020367</v>
      </c>
      <c r="C3837" s="6" t="s">
        <v>1447</v>
      </c>
      <c r="D3837" s="7" t="s">
        <v>1095</v>
      </c>
      <c r="E3837" s="7" t="s">
        <v>11</v>
      </c>
      <c r="F3837" s="7" t="s">
        <v>1078</v>
      </c>
      <c r="G3837" s="7" t="s">
        <v>1009</v>
      </c>
      <c r="H3837" s="7" t="s">
        <v>33</v>
      </c>
      <c r="I3837" s="7" t="s">
        <v>34</v>
      </c>
      <c r="J3837" s="6" t="s">
        <v>553</v>
      </c>
      <c r="K3837" s="1">
        <v>168000</v>
      </c>
      <c r="L3837" s="1">
        <v>168000</v>
      </c>
      <c r="M3837" s="1">
        <v>48000</v>
      </c>
      <c r="N3837" s="2">
        <v>1.2588928571428599</v>
      </c>
      <c r="O3837" s="2">
        <v>1.45428571428571</v>
      </c>
      <c r="P3837" s="16">
        <v>1.54</v>
      </c>
    </row>
    <row r="3838" spans="1:16" x14ac:dyDescent="0.35">
      <c r="A3838" s="23" t="str">
        <f t="shared" si="120"/>
        <v>10</v>
      </c>
      <c r="B3838" s="23">
        <f t="shared" si="121"/>
        <v>1021023</v>
      </c>
      <c r="C3838" s="6" t="s">
        <v>1447</v>
      </c>
      <c r="D3838" s="7" t="s">
        <v>1095</v>
      </c>
      <c r="E3838" s="7" t="s">
        <v>11</v>
      </c>
      <c r="F3838" s="7" t="s">
        <v>1078</v>
      </c>
      <c r="G3838" s="7" t="s">
        <v>1009</v>
      </c>
      <c r="H3838" s="7" t="s">
        <v>106</v>
      </c>
      <c r="I3838" s="7" t="s">
        <v>483</v>
      </c>
      <c r="J3838" s="6" t="s">
        <v>553</v>
      </c>
      <c r="K3838" s="1">
        <v>157469</v>
      </c>
      <c r="L3838" s="1">
        <v>24000</v>
      </c>
      <c r="M3838" s="1">
        <v>120000</v>
      </c>
      <c r="N3838" s="2">
        <v>1.2366688046536101</v>
      </c>
      <c r="O3838" s="2">
        <v>1.35</v>
      </c>
      <c r="P3838" s="16">
        <v>1.65</v>
      </c>
    </row>
    <row r="3839" spans="1:16" x14ac:dyDescent="0.35">
      <c r="A3839" s="23" t="str">
        <f t="shared" si="120"/>
        <v>10</v>
      </c>
      <c r="B3839" s="23">
        <f t="shared" si="121"/>
        <v>1021077</v>
      </c>
      <c r="C3839" s="6" t="s">
        <v>1447</v>
      </c>
      <c r="D3839" s="7" t="s">
        <v>1095</v>
      </c>
      <c r="E3839" s="7" t="s">
        <v>11</v>
      </c>
      <c r="F3839" s="7" t="s">
        <v>1078</v>
      </c>
      <c r="G3839" s="7" t="s">
        <v>1009</v>
      </c>
      <c r="H3839" s="7" t="s">
        <v>536</v>
      </c>
      <c r="I3839" s="7" t="s">
        <v>243</v>
      </c>
      <c r="J3839" s="6" t="s">
        <v>553</v>
      </c>
      <c r="K3839" s="1"/>
      <c r="L3839" s="1">
        <v>24000</v>
      </c>
      <c r="M3839" s="1">
        <v>24000</v>
      </c>
      <c r="N3839" s="2"/>
      <c r="O3839" s="2">
        <v>1.47</v>
      </c>
      <c r="P3839" s="16">
        <v>1.8</v>
      </c>
    </row>
    <row r="3840" spans="1:16" x14ac:dyDescent="0.35">
      <c r="A3840" s="23" t="str">
        <f t="shared" si="120"/>
        <v>10</v>
      </c>
      <c r="B3840" s="23">
        <f t="shared" si="121"/>
        <v>1022150</v>
      </c>
      <c r="C3840" s="6" t="s">
        <v>1447</v>
      </c>
      <c r="D3840" s="7" t="s">
        <v>1095</v>
      </c>
      <c r="E3840" s="7" t="s">
        <v>11</v>
      </c>
      <c r="F3840" s="7" t="s">
        <v>1078</v>
      </c>
      <c r="G3840" s="7" t="s">
        <v>1009</v>
      </c>
      <c r="H3840" s="7" t="s">
        <v>242</v>
      </c>
      <c r="I3840" s="7" t="s">
        <v>243</v>
      </c>
      <c r="J3840" s="6" t="s">
        <v>553</v>
      </c>
      <c r="K3840" s="1">
        <v>144000</v>
      </c>
      <c r="L3840" s="1">
        <v>96000</v>
      </c>
      <c r="M3840" s="1"/>
      <c r="N3840" s="2">
        <v>1.2866736111111099</v>
      </c>
      <c r="O3840" s="2">
        <v>1.45</v>
      </c>
      <c r="P3840" s="16"/>
    </row>
    <row r="3841" spans="1:16" x14ac:dyDescent="0.35">
      <c r="A3841" s="23" t="str">
        <f t="shared" si="120"/>
        <v>10</v>
      </c>
      <c r="B3841" s="23">
        <f t="shared" si="121"/>
        <v>1022920</v>
      </c>
      <c r="C3841" s="6" t="s">
        <v>1447</v>
      </c>
      <c r="D3841" s="7" t="s">
        <v>1095</v>
      </c>
      <c r="E3841" s="7" t="s">
        <v>11</v>
      </c>
      <c r="F3841" s="7" t="s">
        <v>1078</v>
      </c>
      <c r="G3841" s="7" t="s">
        <v>1009</v>
      </c>
      <c r="H3841" s="7" t="s">
        <v>380</v>
      </c>
      <c r="I3841" s="7" t="s">
        <v>381</v>
      </c>
      <c r="J3841" s="6" t="s">
        <v>553</v>
      </c>
      <c r="K3841" s="1">
        <v>8665</v>
      </c>
      <c r="L3841" s="1">
        <v>24000</v>
      </c>
      <c r="M3841" s="1"/>
      <c r="N3841" s="2">
        <v>1.1367570686670501</v>
      </c>
      <c r="O3841" s="2">
        <v>1.13666666666667</v>
      </c>
      <c r="P3841" s="16"/>
    </row>
    <row r="3842" spans="1:16" x14ac:dyDescent="0.35">
      <c r="A3842" s="23" t="str">
        <f t="shared" si="120"/>
        <v>10</v>
      </c>
      <c r="B3842" s="23">
        <f t="shared" si="121"/>
        <v>1022921</v>
      </c>
      <c r="C3842" s="6" t="s">
        <v>1447</v>
      </c>
      <c r="D3842" s="7" t="s">
        <v>1095</v>
      </c>
      <c r="E3842" s="7" t="s">
        <v>11</v>
      </c>
      <c r="F3842" s="7" t="s">
        <v>1078</v>
      </c>
      <c r="G3842" s="7" t="s">
        <v>1009</v>
      </c>
      <c r="H3842" s="7" t="s">
        <v>382</v>
      </c>
      <c r="I3842" s="7" t="s">
        <v>383</v>
      </c>
      <c r="J3842" s="6" t="s">
        <v>553</v>
      </c>
      <c r="K3842" s="1">
        <v>40728</v>
      </c>
      <c r="L3842" s="1">
        <v>23000</v>
      </c>
      <c r="M3842" s="1"/>
      <c r="N3842" s="2">
        <v>1.15006874877234</v>
      </c>
      <c r="O3842" s="2">
        <v>1.38665217391304</v>
      </c>
      <c r="P3842" s="16"/>
    </row>
    <row r="3843" spans="1:16" x14ac:dyDescent="0.35">
      <c r="A3843" s="23" t="str">
        <f t="shared" si="120"/>
        <v>10</v>
      </c>
      <c r="B3843" s="23">
        <f t="shared" si="121"/>
        <v>1021111</v>
      </c>
      <c r="C3843" s="6" t="s">
        <v>1447</v>
      </c>
      <c r="D3843" s="7" t="s">
        <v>1095</v>
      </c>
      <c r="E3843" s="7" t="s">
        <v>11</v>
      </c>
      <c r="F3843" s="7" t="s">
        <v>1078</v>
      </c>
      <c r="G3843" s="7" t="s">
        <v>1027</v>
      </c>
      <c r="H3843" s="7" t="s">
        <v>121</v>
      </c>
      <c r="I3843" s="7" t="s">
        <v>122</v>
      </c>
      <c r="J3843" s="6" t="s">
        <v>553</v>
      </c>
      <c r="K3843" s="1"/>
      <c r="L3843" s="1">
        <v>7000</v>
      </c>
      <c r="M3843" s="1"/>
      <c r="N3843" s="2"/>
      <c r="O3843" s="2">
        <v>1.2867142857142899</v>
      </c>
      <c r="P3843" s="16"/>
    </row>
    <row r="3844" spans="1:16" x14ac:dyDescent="0.35">
      <c r="A3844" s="23" t="str">
        <f t="shared" si="120"/>
        <v>10</v>
      </c>
      <c r="B3844" s="23">
        <f t="shared" si="121"/>
        <v>1022705</v>
      </c>
      <c r="C3844" s="6" t="s">
        <v>1447</v>
      </c>
      <c r="D3844" s="7" t="s">
        <v>1095</v>
      </c>
      <c r="E3844" s="7" t="s">
        <v>11</v>
      </c>
      <c r="F3844" s="7" t="s">
        <v>1078</v>
      </c>
      <c r="G3844" s="7" t="s">
        <v>1027</v>
      </c>
      <c r="H3844" s="7" t="s">
        <v>632</v>
      </c>
      <c r="I3844" s="7" t="s">
        <v>223</v>
      </c>
      <c r="J3844" s="6" t="s">
        <v>553</v>
      </c>
      <c r="K3844" s="1">
        <v>24000</v>
      </c>
      <c r="L3844" s="1">
        <v>24000</v>
      </c>
      <c r="M3844" s="1"/>
      <c r="N3844" s="2">
        <v>1.0166666666666699</v>
      </c>
      <c r="O3844" s="2">
        <v>0.68666666666666698</v>
      </c>
      <c r="P3844" s="16"/>
    </row>
    <row r="3845" spans="1:16" x14ac:dyDescent="0.35">
      <c r="A3845" s="23" t="str">
        <f t="shared" ref="A3845:A3908" si="122">MID(C3845,1,2)</f>
        <v>10</v>
      </c>
      <c r="B3845" s="23">
        <f t="shared" ref="B3845:B3908" si="123">+H3845*1</f>
        <v>1020339</v>
      </c>
      <c r="C3845" s="6" t="s">
        <v>1447</v>
      </c>
      <c r="D3845" s="7" t="s">
        <v>1095</v>
      </c>
      <c r="E3845" s="7" t="s">
        <v>11</v>
      </c>
      <c r="F3845" s="7" t="s">
        <v>1078</v>
      </c>
      <c r="G3845" s="7" t="s">
        <v>1006</v>
      </c>
      <c r="H3845" s="7" t="s">
        <v>27</v>
      </c>
      <c r="I3845" s="7" t="s">
        <v>28</v>
      </c>
      <c r="J3845" s="6" t="s">
        <v>553</v>
      </c>
      <c r="K3845" s="1">
        <v>120000</v>
      </c>
      <c r="L3845" s="1">
        <v>48000</v>
      </c>
      <c r="M3845" s="1"/>
      <c r="N3845" s="2">
        <v>1.5929249999999999</v>
      </c>
      <c r="O3845" s="2">
        <v>1.6866666666666701</v>
      </c>
      <c r="P3845" s="16"/>
    </row>
    <row r="3846" spans="1:16" x14ac:dyDescent="0.35">
      <c r="A3846" s="23" t="str">
        <f t="shared" si="122"/>
        <v>10</v>
      </c>
      <c r="B3846" s="23">
        <f t="shared" si="123"/>
        <v>1022290</v>
      </c>
      <c r="C3846" s="6" t="s">
        <v>1447</v>
      </c>
      <c r="D3846" s="7" t="s">
        <v>1095</v>
      </c>
      <c r="E3846" s="7" t="s">
        <v>11</v>
      </c>
      <c r="F3846" s="7" t="s">
        <v>1078</v>
      </c>
      <c r="G3846" s="7" t="s">
        <v>1006</v>
      </c>
      <c r="H3846" s="7" t="s">
        <v>1287</v>
      </c>
      <c r="I3846" s="7" t="s">
        <v>1288</v>
      </c>
      <c r="J3846" s="6" t="s">
        <v>553</v>
      </c>
      <c r="K3846" s="1"/>
      <c r="L3846" s="1"/>
      <c r="M3846" s="1">
        <v>11000</v>
      </c>
      <c r="N3846" s="2"/>
      <c r="O3846" s="2"/>
      <c r="P3846" s="16">
        <v>1.85</v>
      </c>
    </row>
    <row r="3847" spans="1:16" x14ac:dyDescent="0.35">
      <c r="A3847" s="23" t="str">
        <f t="shared" si="122"/>
        <v>10</v>
      </c>
      <c r="B3847" s="23">
        <f t="shared" si="123"/>
        <v>1021279</v>
      </c>
      <c r="C3847" s="6" t="s">
        <v>1447</v>
      </c>
      <c r="D3847" s="7" t="s">
        <v>1095</v>
      </c>
      <c r="E3847" s="7" t="s">
        <v>11</v>
      </c>
      <c r="F3847" s="7" t="s">
        <v>1084</v>
      </c>
      <c r="G3847" s="7" t="s">
        <v>1017</v>
      </c>
      <c r="H3847" s="7" t="s">
        <v>1252</v>
      </c>
      <c r="I3847" s="7" t="s">
        <v>357</v>
      </c>
      <c r="J3847" s="6" t="s">
        <v>553</v>
      </c>
      <c r="K3847" s="1"/>
      <c r="L3847" s="1">
        <v>24000</v>
      </c>
      <c r="M3847" s="1"/>
      <c r="N3847" s="2"/>
      <c r="O3847" s="2">
        <v>1.58666666666667</v>
      </c>
      <c r="P3847" s="16"/>
    </row>
    <row r="3848" spans="1:16" x14ac:dyDescent="0.35">
      <c r="A3848" s="23" t="str">
        <f t="shared" si="122"/>
        <v>10</v>
      </c>
      <c r="B3848" s="23">
        <f t="shared" si="123"/>
        <v>1020086</v>
      </c>
      <c r="C3848" s="6" t="s">
        <v>1447</v>
      </c>
      <c r="D3848" s="7" t="s">
        <v>1095</v>
      </c>
      <c r="E3848" s="7" t="s">
        <v>11</v>
      </c>
      <c r="F3848" s="7" t="s">
        <v>1075</v>
      </c>
      <c r="G3848" s="7" t="s">
        <v>1002</v>
      </c>
      <c r="H3848" s="7" t="s">
        <v>1248</v>
      </c>
      <c r="I3848" s="7" t="s">
        <v>1249</v>
      </c>
      <c r="J3848" s="6" t="s">
        <v>553</v>
      </c>
      <c r="K3848" s="1">
        <v>168000</v>
      </c>
      <c r="L3848" s="1">
        <v>72000</v>
      </c>
      <c r="M3848" s="1"/>
      <c r="N3848" s="2">
        <v>3.1981011904761898</v>
      </c>
      <c r="O3848" s="2">
        <v>3.2366666666666699</v>
      </c>
      <c r="P3848" s="16"/>
    </row>
    <row r="3849" spans="1:16" x14ac:dyDescent="0.35">
      <c r="A3849" s="23" t="str">
        <f t="shared" si="122"/>
        <v>10</v>
      </c>
      <c r="B3849" s="23">
        <f t="shared" si="123"/>
        <v>1020848</v>
      </c>
      <c r="C3849" s="6" t="s">
        <v>1447</v>
      </c>
      <c r="D3849" s="7" t="s">
        <v>1095</v>
      </c>
      <c r="E3849" s="7" t="s">
        <v>11</v>
      </c>
      <c r="F3849" s="7" t="s">
        <v>1075</v>
      </c>
      <c r="G3849" s="7" t="s">
        <v>1002</v>
      </c>
      <c r="H3849" s="7" t="s">
        <v>75</v>
      </c>
      <c r="I3849" s="7" t="s">
        <v>76</v>
      </c>
      <c r="J3849" s="6" t="s">
        <v>553</v>
      </c>
      <c r="K3849" s="1">
        <v>192000</v>
      </c>
      <c r="L3849" s="1">
        <v>216000</v>
      </c>
      <c r="M3849" s="1">
        <v>72000</v>
      </c>
      <c r="N3849" s="2">
        <v>3.1716718749999999</v>
      </c>
      <c r="O3849" s="2">
        <v>3.2700046296296299</v>
      </c>
      <c r="P3849" s="16">
        <v>3.6</v>
      </c>
    </row>
    <row r="3850" spans="1:16" x14ac:dyDescent="0.35">
      <c r="A3850" s="23" t="str">
        <f t="shared" si="122"/>
        <v>10</v>
      </c>
      <c r="B3850" s="23">
        <f t="shared" si="123"/>
        <v>1010877</v>
      </c>
      <c r="C3850" s="6" t="s">
        <v>1447</v>
      </c>
      <c r="D3850" s="7" t="s">
        <v>1095</v>
      </c>
      <c r="E3850" s="7" t="s">
        <v>11</v>
      </c>
      <c r="F3850" s="7" t="s">
        <v>1065</v>
      </c>
      <c r="G3850" s="7" t="s">
        <v>981</v>
      </c>
      <c r="H3850" s="7" t="s">
        <v>660</v>
      </c>
      <c r="I3850" s="7" t="s">
        <v>661</v>
      </c>
      <c r="J3850" s="6" t="s">
        <v>658</v>
      </c>
      <c r="K3850" s="1">
        <v>107865</v>
      </c>
      <c r="L3850" s="1">
        <v>72000</v>
      </c>
      <c r="M3850" s="1"/>
      <c r="N3850" s="2">
        <v>0.92016872943030603</v>
      </c>
      <c r="O3850" s="2">
        <v>0.88666666666666705</v>
      </c>
      <c r="P3850" s="16"/>
    </row>
    <row r="3851" spans="1:16" x14ac:dyDescent="0.35">
      <c r="A3851" s="23" t="str">
        <f t="shared" si="122"/>
        <v>10</v>
      </c>
      <c r="B3851" s="23">
        <f t="shared" si="123"/>
        <v>1012207</v>
      </c>
      <c r="C3851" s="6" t="s">
        <v>1447</v>
      </c>
      <c r="D3851" s="7" t="s">
        <v>1095</v>
      </c>
      <c r="E3851" s="7" t="s">
        <v>11</v>
      </c>
      <c r="F3851" s="7" t="s">
        <v>1065</v>
      </c>
      <c r="G3851" s="7" t="s">
        <v>981</v>
      </c>
      <c r="H3851" s="7" t="s">
        <v>760</v>
      </c>
      <c r="I3851" s="7" t="s">
        <v>761</v>
      </c>
      <c r="J3851" s="6" t="s">
        <v>658</v>
      </c>
      <c r="K3851" s="1"/>
      <c r="L3851" s="1">
        <v>24000</v>
      </c>
      <c r="M3851" s="1"/>
      <c r="N3851" s="2"/>
      <c r="O3851" s="2">
        <v>0.98666666666666702</v>
      </c>
      <c r="P3851" s="16"/>
    </row>
    <row r="3852" spans="1:16" x14ac:dyDescent="0.35">
      <c r="A3852" s="23" t="str">
        <f t="shared" si="122"/>
        <v>10</v>
      </c>
      <c r="B3852" s="23">
        <f t="shared" si="123"/>
        <v>1012283</v>
      </c>
      <c r="C3852" s="6" t="s">
        <v>1447</v>
      </c>
      <c r="D3852" s="7" t="s">
        <v>1095</v>
      </c>
      <c r="E3852" s="7" t="s">
        <v>11</v>
      </c>
      <c r="F3852" s="7" t="s">
        <v>1065</v>
      </c>
      <c r="G3852" s="7" t="s">
        <v>995</v>
      </c>
      <c r="H3852" s="7" t="s">
        <v>770</v>
      </c>
      <c r="I3852" s="7" t="s">
        <v>771</v>
      </c>
      <c r="J3852" s="6" t="s">
        <v>658</v>
      </c>
      <c r="K3852" s="1"/>
      <c r="L3852" s="1">
        <v>48000</v>
      </c>
      <c r="M3852" s="1"/>
      <c r="N3852" s="2"/>
      <c r="O3852" s="2">
        <v>0.90666666666666595</v>
      </c>
      <c r="P3852" s="16"/>
    </row>
    <row r="3853" spans="1:16" x14ac:dyDescent="0.35">
      <c r="A3853" s="23" t="str">
        <f t="shared" si="122"/>
        <v>10</v>
      </c>
      <c r="B3853" s="23">
        <f t="shared" si="123"/>
        <v>1012763</v>
      </c>
      <c r="C3853" s="6" t="s">
        <v>1447</v>
      </c>
      <c r="D3853" s="7" t="s">
        <v>1095</v>
      </c>
      <c r="E3853" s="7" t="s">
        <v>11</v>
      </c>
      <c r="F3853" s="7" t="s">
        <v>1065</v>
      </c>
      <c r="G3853" s="7" t="s">
        <v>995</v>
      </c>
      <c r="H3853" s="7" t="s">
        <v>847</v>
      </c>
      <c r="I3853" s="7" t="s">
        <v>848</v>
      </c>
      <c r="J3853" s="6" t="s">
        <v>658</v>
      </c>
      <c r="K3853" s="1">
        <v>48000</v>
      </c>
      <c r="L3853" s="1"/>
      <c r="M3853" s="1"/>
      <c r="N3853" s="2">
        <v>0.706666666666667</v>
      </c>
      <c r="O3853" s="2"/>
      <c r="P3853" s="16"/>
    </row>
    <row r="3854" spans="1:16" x14ac:dyDescent="0.35">
      <c r="A3854" s="23" t="str">
        <f t="shared" si="122"/>
        <v>10</v>
      </c>
      <c r="B3854" s="23">
        <f t="shared" si="123"/>
        <v>1030498</v>
      </c>
      <c r="C3854" s="6" t="s">
        <v>1447</v>
      </c>
      <c r="D3854" s="7" t="s">
        <v>1095</v>
      </c>
      <c r="E3854" s="7" t="s">
        <v>11</v>
      </c>
      <c r="F3854" s="7" t="s">
        <v>1065</v>
      </c>
      <c r="G3854" s="7" t="s">
        <v>981</v>
      </c>
      <c r="H3854" s="7" t="s">
        <v>905</v>
      </c>
      <c r="I3854" s="7" t="s">
        <v>906</v>
      </c>
      <c r="J3854" s="6" t="s">
        <v>659</v>
      </c>
      <c r="K3854" s="1">
        <v>9947</v>
      </c>
      <c r="L3854" s="1"/>
      <c r="M3854" s="1"/>
      <c r="N3854" s="2">
        <v>1.8366341610535799</v>
      </c>
      <c r="O3854" s="2"/>
      <c r="P3854" s="16"/>
    </row>
    <row r="3855" spans="1:16" x14ac:dyDescent="0.35">
      <c r="A3855" s="23" t="str">
        <f t="shared" si="122"/>
        <v>10</v>
      </c>
      <c r="B3855" s="23">
        <f t="shared" si="123"/>
        <v>1021976</v>
      </c>
      <c r="C3855" s="6" t="s">
        <v>1447</v>
      </c>
      <c r="D3855" s="7" t="s">
        <v>1095</v>
      </c>
      <c r="E3855" s="7" t="s">
        <v>11</v>
      </c>
      <c r="F3855" s="7" t="s">
        <v>1077</v>
      </c>
      <c r="G3855" s="7" t="s">
        <v>1005</v>
      </c>
      <c r="H3855" s="7" t="s">
        <v>213</v>
      </c>
      <c r="I3855" s="7" t="s">
        <v>214</v>
      </c>
      <c r="J3855" s="6" t="s">
        <v>553</v>
      </c>
      <c r="K3855" s="1">
        <v>120000</v>
      </c>
      <c r="L3855" s="1">
        <v>72000</v>
      </c>
      <c r="M3855" s="1">
        <v>24000</v>
      </c>
      <c r="N3855" s="2">
        <v>2.5554250000000001</v>
      </c>
      <c r="O3855" s="2">
        <v>2.95</v>
      </c>
      <c r="P3855" s="16">
        <v>3.1</v>
      </c>
    </row>
    <row r="3856" spans="1:16" x14ac:dyDescent="0.35">
      <c r="A3856" s="23" t="str">
        <f t="shared" si="122"/>
        <v>10</v>
      </c>
      <c r="B3856" s="23">
        <f t="shared" si="123"/>
        <v>1020886</v>
      </c>
      <c r="C3856" s="6" t="s">
        <v>1447</v>
      </c>
      <c r="D3856" s="7" t="s">
        <v>1095</v>
      </c>
      <c r="E3856" s="7" t="s">
        <v>11</v>
      </c>
      <c r="F3856" s="7" t="s">
        <v>1082</v>
      </c>
      <c r="G3856" s="7" t="s">
        <v>1013</v>
      </c>
      <c r="H3856" s="7" t="s">
        <v>83</v>
      </c>
      <c r="I3856" s="7" t="s">
        <v>84</v>
      </c>
      <c r="J3856" s="6" t="s">
        <v>553</v>
      </c>
      <c r="K3856" s="1">
        <v>24000</v>
      </c>
      <c r="L3856" s="1">
        <v>24000</v>
      </c>
      <c r="M3856" s="1"/>
      <c r="N3856" s="2">
        <v>4.4866666666666699</v>
      </c>
      <c r="O3856" s="2">
        <v>4.6366666666666703</v>
      </c>
      <c r="P3856" s="16"/>
    </row>
    <row r="3857" spans="1:16" x14ac:dyDescent="0.35">
      <c r="A3857" s="23" t="str">
        <f t="shared" si="122"/>
        <v>10</v>
      </c>
      <c r="B3857" s="23">
        <f t="shared" si="123"/>
        <v>1022847</v>
      </c>
      <c r="C3857" s="6" t="s">
        <v>1447</v>
      </c>
      <c r="D3857" s="7" t="s">
        <v>1095</v>
      </c>
      <c r="E3857" s="7" t="s">
        <v>11</v>
      </c>
      <c r="F3857" s="7" t="s">
        <v>1082</v>
      </c>
      <c r="G3857" s="7" t="s">
        <v>1013</v>
      </c>
      <c r="H3857" s="7" t="s">
        <v>354</v>
      </c>
      <c r="I3857" s="7" t="s">
        <v>355</v>
      </c>
      <c r="J3857" s="6" t="s">
        <v>553</v>
      </c>
      <c r="K3857" s="1">
        <v>31728</v>
      </c>
      <c r="L3857" s="1">
        <v>24000</v>
      </c>
      <c r="M3857" s="1"/>
      <c r="N3857" s="2">
        <v>1.49669062027231</v>
      </c>
      <c r="O3857" s="2">
        <v>1.6866666666666701</v>
      </c>
      <c r="P3857" s="16"/>
    </row>
    <row r="3858" spans="1:16" x14ac:dyDescent="0.35">
      <c r="A3858" s="23" t="str">
        <f t="shared" si="122"/>
        <v>10</v>
      </c>
      <c r="B3858" s="23">
        <f t="shared" si="123"/>
        <v>1030670</v>
      </c>
      <c r="C3858" s="6" t="s">
        <v>1447</v>
      </c>
      <c r="D3858" s="7" t="s">
        <v>1095</v>
      </c>
      <c r="E3858" s="7" t="s">
        <v>11</v>
      </c>
      <c r="F3858" s="7" t="s">
        <v>1090</v>
      </c>
      <c r="G3858" s="7" t="s">
        <v>1052</v>
      </c>
      <c r="H3858" s="7" t="s">
        <v>927</v>
      </c>
      <c r="I3858" s="7" t="s">
        <v>928</v>
      </c>
      <c r="J3858" s="6" t="s">
        <v>659</v>
      </c>
      <c r="K3858" s="1">
        <v>24000</v>
      </c>
      <c r="L3858" s="1"/>
      <c r="M3858" s="1"/>
      <c r="N3858" s="2">
        <v>7.9866666666666699</v>
      </c>
      <c r="O3858" s="2"/>
      <c r="P3858" s="16"/>
    </row>
    <row r="3859" spans="1:16" x14ac:dyDescent="0.35">
      <c r="A3859" s="23" t="str">
        <f t="shared" si="122"/>
        <v>10</v>
      </c>
      <c r="B3859" s="23">
        <f t="shared" si="123"/>
        <v>1012375</v>
      </c>
      <c r="C3859" s="6" t="s">
        <v>1447</v>
      </c>
      <c r="D3859" s="7" t="s">
        <v>1095</v>
      </c>
      <c r="E3859" s="7" t="s">
        <v>11</v>
      </c>
      <c r="F3859" s="7" t="s">
        <v>1073</v>
      </c>
      <c r="G3859" s="7" t="s">
        <v>998</v>
      </c>
      <c r="H3859" s="7" t="s">
        <v>1434</v>
      </c>
      <c r="I3859" s="7" t="s">
        <v>1435</v>
      </c>
      <c r="J3859" s="6" t="s">
        <v>658</v>
      </c>
      <c r="K3859" s="1"/>
      <c r="L3859" s="1">
        <v>48000</v>
      </c>
      <c r="M3859" s="1"/>
      <c r="N3859" s="2"/>
      <c r="O3859" s="2">
        <v>2.1866666666666701</v>
      </c>
      <c r="P3859" s="16"/>
    </row>
    <row r="3860" spans="1:16" x14ac:dyDescent="0.35">
      <c r="A3860" s="23" t="str">
        <f t="shared" si="122"/>
        <v>10</v>
      </c>
      <c r="B3860" s="23">
        <f t="shared" si="123"/>
        <v>1020921</v>
      </c>
      <c r="C3860" s="6" t="s">
        <v>1447</v>
      </c>
      <c r="D3860" s="7" t="s">
        <v>1095</v>
      </c>
      <c r="E3860" s="7" t="s">
        <v>11</v>
      </c>
      <c r="F3860" s="7" t="s">
        <v>1076</v>
      </c>
      <c r="G3860" s="7" t="s">
        <v>1020</v>
      </c>
      <c r="H3860" s="7" t="s">
        <v>1255</v>
      </c>
      <c r="I3860" s="7" t="s">
        <v>1199</v>
      </c>
      <c r="J3860" s="6" t="s">
        <v>553</v>
      </c>
      <c r="K3860" s="1">
        <v>96000</v>
      </c>
      <c r="L3860" s="1"/>
      <c r="M3860" s="1"/>
      <c r="N3860" s="2">
        <v>2.0866770833333299</v>
      </c>
      <c r="O3860" s="2"/>
      <c r="P3860" s="16"/>
    </row>
    <row r="3861" spans="1:16" x14ac:dyDescent="0.35">
      <c r="A3861" s="23" t="str">
        <f t="shared" si="122"/>
        <v>10</v>
      </c>
      <c r="B3861" s="23">
        <f t="shared" si="123"/>
        <v>1020944</v>
      </c>
      <c r="C3861" s="6" t="s">
        <v>1447</v>
      </c>
      <c r="D3861" s="7" t="s">
        <v>1095</v>
      </c>
      <c r="E3861" s="7" t="s">
        <v>11</v>
      </c>
      <c r="F3861" s="7" t="s">
        <v>1076</v>
      </c>
      <c r="G3861" s="7" t="s">
        <v>1022</v>
      </c>
      <c r="H3861" s="7" t="s">
        <v>95</v>
      </c>
      <c r="I3861" s="7" t="s">
        <v>96</v>
      </c>
      <c r="J3861" s="6" t="s">
        <v>553</v>
      </c>
      <c r="K3861" s="1">
        <v>312000</v>
      </c>
      <c r="L3861" s="1">
        <v>144000</v>
      </c>
      <c r="M3861" s="1"/>
      <c r="N3861" s="2">
        <v>2.8366730769230801</v>
      </c>
      <c r="O3861" s="2">
        <v>2.9866736111111098</v>
      </c>
      <c r="P3861" s="16"/>
    </row>
    <row r="3862" spans="1:16" x14ac:dyDescent="0.35">
      <c r="A3862" s="23" t="str">
        <f t="shared" si="122"/>
        <v>10</v>
      </c>
      <c r="B3862" s="23">
        <f t="shared" si="123"/>
        <v>1022709</v>
      </c>
      <c r="C3862" s="6" t="s">
        <v>1447</v>
      </c>
      <c r="D3862" s="7" t="s">
        <v>1095</v>
      </c>
      <c r="E3862" s="7" t="s">
        <v>11</v>
      </c>
      <c r="F3862" s="7" t="s">
        <v>1076</v>
      </c>
      <c r="G3862" s="7" t="s">
        <v>1022</v>
      </c>
      <c r="H3862" s="7" t="s">
        <v>502</v>
      </c>
      <c r="I3862" s="7" t="s">
        <v>503</v>
      </c>
      <c r="J3862" s="6" t="s">
        <v>553</v>
      </c>
      <c r="K3862" s="1">
        <v>168000</v>
      </c>
      <c r="L3862" s="1">
        <v>456000</v>
      </c>
      <c r="M3862" s="1">
        <v>288000</v>
      </c>
      <c r="N3862" s="2">
        <v>2.8866726190476202</v>
      </c>
      <c r="O3862" s="2">
        <v>3.20246271929825</v>
      </c>
      <c r="P3862" s="16">
        <v>3.4847048611111102</v>
      </c>
    </row>
    <row r="3863" spans="1:16" x14ac:dyDescent="0.35">
      <c r="A3863" s="23" t="str">
        <f t="shared" si="122"/>
        <v>10</v>
      </c>
      <c r="B3863" s="23">
        <f t="shared" si="123"/>
        <v>1023420</v>
      </c>
      <c r="C3863" s="6" t="s">
        <v>1447</v>
      </c>
      <c r="D3863" s="7" t="s">
        <v>1095</v>
      </c>
      <c r="E3863" s="7" t="s">
        <v>11</v>
      </c>
      <c r="F3863" s="7" t="s">
        <v>1076</v>
      </c>
      <c r="G3863" s="7" t="s">
        <v>1022</v>
      </c>
      <c r="H3863" s="7" t="s">
        <v>1444</v>
      </c>
      <c r="I3863" s="7" t="s">
        <v>1445</v>
      </c>
      <c r="J3863" s="6" t="s">
        <v>553</v>
      </c>
      <c r="K3863" s="1">
        <v>48000</v>
      </c>
      <c r="L3863" s="1">
        <v>0</v>
      </c>
      <c r="M3863" s="1"/>
      <c r="N3863" s="2">
        <v>2.83666666666667</v>
      </c>
      <c r="O3863" s="2">
        <v>0</v>
      </c>
      <c r="P3863" s="16"/>
    </row>
    <row r="3864" spans="1:16" x14ac:dyDescent="0.35">
      <c r="A3864" s="23" t="str">
        <f t="shared" si="122"/>
        <v>10</v>
      </c>
      <c r="B3864" s="23">
        <f t="shared" si="123"/>
        <v>1021868</v>
      </c>
      <c r="C3864" s="6" t="s">
        <v>1447</v>
      </c>
      <c r="D3864" s="7" t="s">
        <v>1095</v>
      </c>
      <c r="E3864" s="7" t="s">
        <v>11</v>
      </c>
      <c r="F3864" s="7" t="s">
        <v>1076</v>
      </c>
      <c r="G3864" s="7" t="s">
        <v>1004</v>
      </c>
      <c r="H3864" s="7" t="s">
        <v>556</v>
      </c>
      <c r="I3864" s="7" t="s">
        <v>557</v>
      </c>
      <c r="J3864" s="6" t="s">
        <v>553</v>
      </c>
      <c r="K3864" s="1">
        <v>48000</v>
      </c>
      <c r="L3864" s="1">
        <v>96000</v>
      </c>
      <c r="M3864" s="1"/>
      <c r="N3864" s="2">
        <v>2.9116666666666702</v>
      </c>
      <c r="O3864" s="2">
        <v>3.24917708333333</v>
      </c>
      <c r="P3864" s="16"/>
    </row>
    <row r="3865" spans="1:16" x14ac:dyDescent="0.35">
      <c r="A3865" s="23" t="str">
        <f t="shared" si="122"/>
        <v>10</v>
      </c>
      <c r="B3865" s="23">
        <f t="shared" si="123"/>
        <v>1022149</v>
      </c>
      <c r="C3865" s="6" t="s">
        <v>1447</v>
      </c>
      <c r="D3865" s="7" t="s">
        <v>1095</v>
      </c>
      <c r="E3865" s="7" t="s">
        <v>11</v>
      </c>
      <c r="F3865" s="7" t="s">
        <v>1079</v>
      </c>
      <c r="G3865" s="7" t="s">
        <v>1007</v>
      </c>
      <c r="H3865" s="7" t="s">
        <v>240</v>
      </c>
      <c r="I3865" s="7" t="s">
        <v>241</v>
      </c>
      <c r="J3865" s="6" t="s">
        <v>553</v>
      </c>
      <c r="K3865" s="1">
        <v>25764</v>
      </c>
      <c r="L3865" s="1">
        <v>0</v>
      </c>
      <c r="M3865" s="1"/>
      <c r="N3865" s="2">
        <v>2.1366635615587599</v>
      </c>
      <c r="O3865" s="2">
        <v>0</v>
      </c>
      <c r="P3865" s="16"/>
    </row>
    <row r="3866" spans="1:16" x14ac:dyDescent="0.35">
      <c r="A3866" s="23" t="str">
        <f t="shared" si="122"/>
        <v>10</v>
      </c>
      <c r="B3866" s="23">
        <f t="shared" si="123"/>
        <v>1023433</v>
      </c>
      <c r="C3866" s="6" t="s">
        <v>1447</v>
      </c>
      <c r="D3866" s="7" t="s">
        <v>1095</v>
      </c>
      <c r="E3866" s="7" t="s">
        <v>11</v>
      </c>
      <c r="F3866" s="7" t="s">
        <v>1079</v>
      </c>
      <c r="G3866" s="7" t="s">
        <v>1007</v>
      </c>
      <c r="H3866" s="7" t="s">
        <v>1419</v>
      </c>
      <c r="I3866" s="7" t="s">
        <v>1420</v>
      </c>
      <c r="J3866" s="6" t="s">
        <v>553</v>
      </c>
      <c r="K3866" s="1"/>
      <c r="L3866" s="1">
        <v>120000</v>
      </c>
      <c r="M3866" s="1"/>
      <c r="N3866" s="2"/>
      <c r="O3866" s="2">
        <v>2.0366749999999998</v>
      </c>
      <c r="P3866" s="16"/>
    </row>
    <row r="3867" spans="1:16" x14ac:dyDescent="0.35">
      <c r="A3867" s="23" t="str">
        <f t="shared" si="122"/>
        <v>10</v>
      </c>
      <c r="B3867" s="23">
        <f t="shared" si="123"/>
        <v>1022842</v>
      </c>
      <c r="C3867" s="6" t="s">
        <v>1447</v>
      </c>
      <c r="D3867" s="7" t="s">
        <v>1095</v>
      </c>
      <c r="E3867" s="7" t="s">
        <v>11</v>
      </c>
      <c r="F3867" s="7" t="s">
        <v>1081</v>
      </c>
      <c r="G3867" s="7" t="s">
        <v>1195</v>
      </c>
      <c r="H3867" s="7" t="s">
        <v>1193</v>
      </c>
      <c r="I3867" s="7" t="s">
        <v>1194</v>
      </c>
      <c r="J3867" s="6" t="s">
        <v>553</v>
      </c>
      <c r="K3867" s="1">
        <v>48000</v>
      </c>
      <c r="L3867" s="1">
        <v>0</v>
      </c>
      <c r="M3867" s="1"/>
      <c r="N3867" s="2">
        <v>2.33666666666667</v>
      </c>
      <c r="O3867" s="2">
        <v>0</v>
      </c>
      <c r="P3867" s="16"/>
    </row>
    <row r="3868" spans="1:16" x14ac:dyDescent="0.35">
      <c r="A3868" s="23" t="str">
        <f t="shared" si="122"/>
        <v>10</v>
      </c>
      <c r="B3868" s="23">
        <f t="shared" si="123"/>
        <v>1020412</v>
      </c>
      <c r="C3868" s="6" t="s">
        <v>1447</v>
      </c>
      <c r="D3868" s="7" t="s">
        <v>1095</v>
      </c>
      <c r="E3868" s="7" t="s">
        <v>11</v>
      </c>
      <c r="F3868" s="7" t="s">
        <v>1081</v>
      </c>
      <c r="G3868" s="7" t="s">
        <v>1010</v>
      </c>
      <c r="H3868" s="7" t="s">
        <v>35</v>
      </c>
      <c r="I3868" s="7" t="s">
        <v>36</v>
      </c>
      <c r="J3868" s="6" t="s">
        <v>553</v>
      </c>
      <c r="K3868" s="1"/>
      <c r="L3868" s="1">
        <v>264000</v>
      </c>
      <c r="M3868" s="1">
        <v>24000</v>
      </c>
      <c r="N3868" s="2"/>
      <c r="O3868" s="2">
        <v>1.8457651515151501</v>
      </c>
      <c r="P3868" s="16">
        <v>2.1</v>
      </c>
    </row>
    <row r="3869" spans="1:16" x14ac:dyDescent="0.35">
      <c r="A3869" s="23" t="str">
        <f t="shared" si="122"/>
        <v>10</v>
      </c>
      <c r="B3869" s="23">
        <f t="shared" si="123"/>
        <v>1021078</v>
      </c>
      <c r="C3869" s="6" t="s">
        <v>1447</v>
      </c>
      <c r="D3869" s="7" t="s">
        <v>1095</v>
      </c>
      <c r="E3869" s="7" t="s">
        <v>11</v>
      </c>
      <c r="F3869" s="7" t="s">
        <v>1081</v>
      </c>
      <c r="G3869" s="7" t="s">
        <v>1010</v>
      </c>
      <c r="H3869" s="7" t="s">
        <v>486</v>
      </c>
      <c r="I3869" s="7" t="s">
        <v>487</v>
      </c>
      <c r="J3869" s="6" t="s">
        <v>553</v>
      </c>
      <c r="K3869" s="1">
        <v>90572</v>
      </c>
      <c r="L3869" s="1">
        <v>120000</v>
      </c>
      <c r="M3869" s="1"/>
      <c r="N3869" s="2">
        <v>2.2366625447158102</v>
      </c>
      <c r="O3869" s="2">
        <v>2.3366750000000001</v>
      </c>
      <c r="P3869" s="16"/>
    </row>
    <row r="3870" spans="1:16" x14ac:dyDescent="0.35">
      <c r="A3870" s="23" t="str">
        <f t="shared" si="122"/>
        <v>10</v>
      </c>
      <c r="B3870" s="23">
        <f t="shared" si="123"/>
        <v>1021082</v>
      </c>
      <c r="C3870" s="6" t="s">
        <v>1447</v>
      </c>
      <c r="D3870" s="7" t="s">
        <v>1095</v>
      </c>
      <c r="E3870" s="7" t="s">
        <v>11</v>
      </c>
      <c r="F3870" s="7" t="s">
        <v>1081</v>
      </c>
      <c r="G3870" s="7" t="s">
        <v>1010</v>
      </c>
      <c r="H3870" s="7" t="s">
        <v>112</v>
      </c>
      <c r="I3870" s="7" t="s">
        <v>113</v>
      </c>
      <c r="J3870" s="6" t="s">
        <v>553</v>
      </c>
      <c r="K3870" s="1">
        <v>144000</v>
      </c>
      <c r="L3870" s="1">
        <v>0</v>
      </c>
      <c r="M3870" s="1"/>
      <c r="N3870" s="2">
        <v>1.62000694444444</v>
      </c>
      <c r="O3870" s="2">
        <v>0</v>
      </c>
      <c r="P3870" s="16"/>
    </row>
    <row r="3871" spans="1:16" x14ac:dyDescent="0.35">
      <c r="A3871" s="23" t="str">
        <f t="shared" si="122"/>
        <v>10</v>
      </c>
      <c r="B3871" s="23">
        <f t="shared" si="123"/>
        <v>1021092</v>
      </c>
      <c r="C3871" s="6" t="s">
        <v>1447</v>
      </c>
      <c r="D3871" s="7" t="s">
        <v>1095</v>
      </c>
      <c r="E3871" s="7" t="s">
        <v>11</v>
      </c>
      <c r="F3871" s="7" t="s">
        <v>1081</v>
      </c>
      <c r="G3871" s="7" t="s">
        <v>1010</v>
      </c>
      <c r="H3871" s="7" t="s">
        <v>116</v>
      </c>
      <c r="I3871" s="7" t="s">
        <v>117</v>
      </c>
      <c r="J3871" s="6" t="s">
        <v>553</v>
      </c>
      <c r="K3871" s="1">
        <v>84532</v>
      </c>
      <c r="L3871" s="1">
        <v>96000</v>
      </c>
      <c r="M3871" s="1"/>
      <c r="N3871" s="2">
        <v>2.4991600813893</v>
      </c>
      <c r="O3871" s="2">
        <v>2.5866770833333299</v>
      </c>
      <c r="P3871" s="16"/>
    </row>
    <row r="3872" spans="1:16" x14ac:dyDescent="0.35">
      <c r="A3872" s="23" t="str">
        <f t="shared" si="122"/>
        <v>10</v>
      </c>
      <c r="B3872" s="23">
        <f t="shared" si="123"/>
        <v>1011290</v>
      </c>
      <c r="C3872" s="6" t="s">
        <v>1447</v>
      </c>
      <c r="D3872" s="7" t="s">
        <v>1095</v>
      </c>
      <c r="E3872" s="7" t="s">
        <v>11</v>
      </c>
      <c r="F3872" s="7" t="s">
        <v>1069</v>
      </c>
      <c r="G3872" s="7" t="s">
        <v>986</v>
      </c>
      <c r="H3872" s="7" t="s">
        <v>685</v>
      </c>
      <c r="I3872" s="7" t="s">
        <v>686</v>
      </c>
      <c r="J3872" s="6" t="s">
        <v>658</v>
      </c>
      <c r="K3872" s="1"/>
      <c r="L3872" s="1">
        <v>24000</v>
      </c>
      <c r="M3872" s="1">
        <v>24000</v>
      </c>
      <c r="N3872" s="2"/>
      <c r="O3872" s="2">
        <v>0.706666666666667</v>
      </c>
      <c r="P3872" s="16">
        <v>0.9</v>
      </c>
    </row>
    <row r="3873" spans="1:16" x14ac:dyDescent="0.35">
      <c r="A3873" s="23" t="str">
        <f t="shared" si="122"/>
        <v>10</v>
      </c>
      <c r="B3873" s="23">
        <f t="shared" si="123"/>
        <v>1022409</v>
      </c>
      <c r="C3873" s="6" t="s">
        <v>1447</v>
      </c>
      <c r="D3873" s="7" t="s">
        <v>1095</v>
      </c>
      <c r="E3873" s="7" t="s">
        <v>11</v>
      </c>
      <c r="F3873" s="7" t="s">
        <v>1069</v>
      </c>
      <c r="G3873" s="7" t="s">
        <v>1016</v>
      </c>
      <c r="H3873" s="7" t="s">
        <v>295</v>
      </c>
      <c r="I3873" s="7" t="s">
        <v>296</v>
      </c>
      <c r="J3873" s="6" t="s">
        <v>553</v>
      </c>
      <c r="K3873" s="1">
        <v>29962</v>
      </c>
      <c r="L3873" s="1">
        <v>2000</v>
      </c>
      <c r="M3873" s="1">
        <v>23940</v>
      </c>
      <c r="N3873" s="2">
        <v>5.1867365329417296</v>
      </c>
      <c r="O3873" s="2">
        <v>14.986499999999999</v>
      </c>
      <c r="P3873" s="16">
        <v>5</v>
      </c>
    </row>
    <row r="3874" spans="1:16" x14ac:dyDescent="0.35">
      <c r="A3874" s="23" t="str">
        <f t="shared" si="122"/>
        <v>10</v>
      </c>
      <c r="B3874" s="23">
        <f t="shared" si="123"/>
        <v>1022781</v>
      </c>
      <c r="C3874" s="6" t="s">
        <v>1447</v>
      </c>
      <c r="D3874" s="7" t="s">
        <v>1095</v>
      </c>
      <c r="E3874" s="7" t="s">
        <v>11</v>
      </c>
      <c r="F3874" s="7" t="s">
        <v>1069</v>
      </c>
      <c r="G3874" s="7" t="s">
        <v>1016</v>
      </c>
      <c r="H3874" s="7" t="s">
        <v>346</v>
      </c>
      <c r="I3874" s="7" t="s">
        <v>347</v>
      </c>
      <c r="J3874" s="6" t="s">
        <v>553</v>
      </c>
      <c r="K3874" s="1">
        <v>11866</v>
      </c>
      <c r="L3874" s="1">
        <v>0</v>
      </c>
      <c r="M3874" s="1">
        <v>3855.6</v>
      </c>
      <c r="N3874" s="2">
        <v>13.3405528400472</v>
      </c>
      <c r="O3874" s="2">
        <v>0</v>
      </c>
      <c r="P3874" s="16">
        <v>11.1111111111111</v>
      </c>
    </row>
    <row r="3875" spans="1:16" x14ac:dyDescent="0.35">
      <c r="A3875" s="23" t="str">
        <f t="shared" si="122"/>
        <v>10</v>
      </c>
      <c r="B3875" s="23">
        <f t="shared" si="123"/>
        <v>1022782</v>
      </c>
      <c r="C3875" s="6" t="s">
        <v>1447</v>
      </c>
      <c r="D3875" s="7" t="s">
        <v>1095</v>
      </c>
      <c r="E3875" s="7" t="s">
        <v>11</v>
      </c>
      <c r="F3875" s="7" t="s">
        <v>1069</v>
      </c>
      <c r="G3875" s="7" t="s">
        <v>1016</v>
      </c>
      <c r="H3875" s="7" t="s">
        <v>348</v>
      </c>
      <c r="I3875" s="7" t="s">
        <v>349</v>
      </c>
      <c r="J3875" s="6" t="s">
        <v>553</v>
      </c>
      <c r="K3875" s="1">
        <v>2794</v>
      </c>
      <c r="L3875" s="1">
        <v>0</v>
      </c>
      <c r="M3875" s="1">
        <v>10972.8</v>
      </c>
      <c r="N3875" s="2">
        <v>10.088045812455301</v>
      </c>
      <c r="O3875" s="2">
        <v>0</v>
      </c>
      <c r="P3875" s="16">
        <v>7.9527559055118102</v>
      </c>
    </row>
    <row r="3876" spans="1:16" x14ac:dyDescent="0.35">
      <c r="A3876" s="23" t="str">
        <f t="shared" si="122"/>
        <v>10</v>
      </c>
      <c r="B3876" s="23">
        <f t="shared" si="123"/>
        <v>1022783</v>
      </c>
      <c r="C3876" s="6" t="s">
        <v>1447</v>
      </c>
      <c r="D3876" s="7" t="s">
        <v>1095</v>
      </c>
      <c r="E3876" s="7" t="s">
        <v>11</v>
      </c>
      <c r="F3876" s="7" t="s">
        <v>1069</v>
      </c>
      <c r="G3876" s="7" t="s">
        <v>1016</v>
      </c>
      <c r="H3876" s="7" t="s">
        <v>350</v>
      </c>
      <c r="I3876" s="7" t="s">
        <v>351</v>
      </c>
      <c r="J3876" s="6" t="s">
        <v>553</v>
      </c>
      <c r="K3876" s="1"/>
      <c r="L3876" s="1">
        <v>0</v>
      </c>
      <c r="M3876" s="1">
        <v>9288</v>
      </c>
      <c r="N3876" s="2"/>
      <c r="O3876" s="2">
        <v>0</v>
      </c>
      <c r="P3876" s="16">
        <v>7.8294573643410796</v>
      </c>
    </row>
    <row r="3877" spans="1:16" x14ac:dyDescent="0.35">
      <c r="A3877" s="23" t="str">
        <f t="shared" si="122"/>
        <v>10</v>
      </c>
      <c r="B3877" s="23">
        <f t="shared" si="123"/>
        <v>1022784</v>
      </c>
      <c r="C3877" s="6" t="s">
        <v>1447</v>
      </c>
      <c r="D3877" s="7" t="s">
        <v>1095</v>
      </c>
      <c r="E3877" s="7" t="s">
        <v>11</v>
      </c>
      <c r="F3877" s="7" t="s">
        <v>1069</v>
      </c>
      <c r="G3877" s="7" t="s">
        <v>1016</v>
      </c>
      <c r="H3877" s="7" t="s">
        <v>649</v>
      </c>
      <c r="I3877" s="7" t="s">
        <v>650</v>
      </c>
      <c r="J3877" s="6" t="s">
        <v>553</v>
      </c>
      <c r="K3877" s="1"/>
      <c r="L3877" s="1">
        <v>0</v>
      </c>
      <c r="M3877" s="1">
        <v>2947.5</v>
      </c>
      <c r="N3877" s="2"/>
      <c r="O3877" s="2">
        <v>0</v>
      </c>
      <c r="P3877" s="16">
        <v>7.7099236641221403</v>
      </c>
    </row>
    <row r="3878" spans="1:16" x14ac:dyDescent="0.35">
      <c r="A3878" s="23" t="str">
        <f t="shared" si="122"/>
        <v>10</v>
      </c>
      <c r="B3878" s="23">
        <f t="shared" si="123"/>
        <v>1022786</v>
      </c>
      <c r="C3878" s="6" t="s">
        <v>1447</v>
      </c>
      <c r="D3878" s="7" t="s">
        <v>1095</v>
      </c>
      <c r="E3878" s="7" t="s">
        <v>11</v>
      </c>
      <c r="F3878" s="7" t="s">
        <v>1069</v>
      </c>
      <c r="G3878" s="7" t="s">
        <v>1016</v>
      </c>
      <c r="H3878" s="7" t="s">
        <v>599</v>
      </c>
      <c r="I3878" s="7" t="s">
        <v>600</v>
      </c>
      <c r="J3878" s="6" t="s">
        <v>553</v>
      </c>
      <c r="K3878" s="1">
        <v>3004</v>
      </c>
      <c r="L3878" s="1">
        <v>300</v>
      </c>
      <c r="M3878" s="1">
        <v>1014</v>
      </c>
      <c r="N3878" s="2">
        <v>11.786617842876201</v>
      </c>
      <c r="O3878" s="2">
        <v>11.786666666666701</v>
      </c>
      <c r="P3878" s="16">
        <v>13.964497041420101</v>
      </c>
    </row>
    <row r="3879" spans="1:16" x14ac:dyDescent="0.35">
      <c r="A3879" s="23" t="str">
        <f t="shared" si="122"/>
        <v>10</v>
      </c>
      <c r="B3879" s="23">
        <f t="shared" si="123"/>
        <v>1023295</v>
      </c>
      <c r="C3879" s="6" t="s">
        <v>1447</v>
      </c>
      <c r="D3879" s="7" t="s">
        <v>1095</v>
      </c>
      <c r="E3879" s="7" t="s">
        <v>11</v>
      </c>
      <c r="F3879" s="7" t="s">
        <v>1069</v>
      </c>
      <c r="G3879" s="7" t="s">
        <v>1016</v>
      </c>
      <c r="H3879" s="7" t="s">
        <v>606</v>
      </c>
      <c r="I3879" s="7" t="s">
        <v>607</v>
      </c>
      <c r="J3879" s="6" t="s">
        <v>553</v>
      </c>
      <c r="K3879" s="1">
        <v>1000</v>
      </c>
      <c r="L3879" s="1">
        <v>1000</v>
      </c>
      <c r="M3879" s="1"/>
      <c r="N3879" s="2">
        <v>12.287000000000001</v>
      </c>
      <c r="O3879" s="2">
        <v>12.287000000000001</v>
      </c>
      <c r="P3879" s="16"/>
    </row>
    <row r="3880" spans="1:16" x14ac:dyDescent="0.35">
      <c r="A3880" s="23" t="str">
        <f t="shared" si="122"/>
        <v>10</v>
      </c>
      <c r="B3880" s="23">
        <f t="shared" si="123"/>
        <v>1021101</v>
      </c>
      <c r="C3880" s="6" t="s">
        <v>1447</v>
      </c>
      <c r="D3880" s="7" t="s">
        <v>1095</v>
      </c>
      <c r="E3880" s="7" t="s">
        <v>11</v>
      </c>
      <c r="F3880" s="7" t="s">
        <v>1069</v>
      </c>
      <c r="G3880" s="7" t="s">
        <v>1026</v>
      </c>
      <c r="H3880" s="7" t="s">
        <v>458</v>
      </c>
      <c r="I3880" s="7" t="s">
        <v>459</v>
      </c>
      <c r="J3880" s="6" t="s">
        <v>553</v>
      </c>
      <c r="K3880" s="1">
        <v>24000</v>
      </c>
      <c r="L3880" s="1">
        <v>36000</v>
      </c>
      <c r="M3880" s="1">
        <v>13000</v>
      </c>
      <c r="N3880" s="2">
        <v>1.08666666666667</v>
      </c>
      <c r="O3880" s="2">
        <v>1.2366666666666699</v>
      </c>
      <c r="P3880" s="16">
        <v>1.35</v>
      </c>
    </row>
    <row r="3881" spans="1:16" x14ac:dyDescent="0.35">
      <c r="A3881" s="23" t="str">
        <f t="shared" si="122"/>
        <v>10</v>
      </c>
      <c r="B3881" s="23">
        <f t="shared" si="123"/>
        <v>1021105</v>
      </c>
      <c r="C3881" s="6" t="s">
        <v>1447</v>
      </c>
      <c r="D3881" s="7" t="s">
        <v>1095</v>
      </c>
      <c r="E3881" s="7" t="s">
        <v>11</v>
      </c>
      <c r="F3881" s="7" t="s">
        <v>1069</v>
      </c>
      <c r="G3881" s="7" t="s">
        <v>1026</v>
      </c>
      <c r="H3881" s="7" t="s">
        <v>118</v>
      </c>
      <c r="I3881" s="7" t="s">
        <v>119</v>
      </c>
      <c r="J3881" s="6" t="s">
        <v>553</v>
      </c>
      <c r="K3881" s="1">
        <v>50910</v>
      </c>
      <c r="L3881" s="1">
        <v>24000</v>
      </c>
      <c r="M3881" s="1"/>
      <c r="N3881" s="2">
        <v>0.75167943429581596</v>
      </c>
      <c r="O3881" s="2">
        <v>0.76666666666666705</v>
      </c>
      <c r="P3881" s="16"/>
    </row>
    <row r="3882" spans="1:16" x14ac:dyDescent="0.35">
      <c r="A3882" s="23" t="str">
        <f t="shared" si="122"/>
        <v>10</v>
      </c>
      <c r="B3882" s="23">
        <f t="shared" si="123"/>
        <v>1023355</v>
      </c>
      <c r="C3882" s="6" t="s">
        <v>1447</v>
      </c>
      <c r="D3882" s="7" t="s">
        <v>1095</v>
      </c>
      <c r="E3882" s="7" t="s">
        <v>11</v>
      </c>
      <c r="F3882" s="7" t="s">
        <v>1069</v>
      </c>
      <c r="G3882" s="7" t="s">
        <v>1026</v>
      </c>
      <c r="H3882" s="7" t="s">
        <v>580</v>
      </c>
      <c r="I3882" s="7" t="s">
        <v>516</v>
      </c>
      <c r="J3882" s="6" t="s">
        <v>553</v>
      </c>
      <c r="K3882" s="1">
        <v>25455</v>
      </c>
      <c r="L3882" s="1">
        <v>48000</v>
      </c>
      <c r="M3882" s="1"/>
      <c r="N3882" s="2">
        <v>0.73667255941858201</v>
      </c>
      <c r="O3882" s="2">
        <v>0.73666666666666702</v>
      </c>
      <c r="P3882" s="16"/>
    </row>
    <row r="3883" spans="1:16" x14ac:dyDescent="0.35">
      <c r="A3883" s="23" t="str">
        <f t="shared" si="122"/>
        <v>10</v>
      </c>
      <c r="B3883" s="23">
        <f t="shared" si="123"/>
        <v>1030545</v>
      </c>
      <c r="C3883" s="6" t="s">
        <v>1447</v>
      </c>
      <c r="D3883" s="7" t="s">
        <v>1095</v>
      </c>
      <c r="E3883" s="7" t="s">
        <v>11</v>
      </c>
      <c r="F3883" s="7" t="s">
        <v>1093</v>
      </c>
      <c r="G3883" s="7" t="s">
        <v>1059</v>
      </c>
      <c r="H3883" s="7" t="s">
        <v>917</v>
      </c>
      <c r="I3883" s="7" t="s">
        <v>918</v>
      </c>
      <c r="J3883" s="6" t="s">
        <v>659</v>
      </c>
      <c r="K3883" s="1">
        <v>48000</v>
      </c>
      <c r="L3883" s="1"/>
      <c r="M3883" s="1"/>
      <c r="N3883" s="2">
        <v>4.3366666666666696</v>
      </c>
      <c r="O3883" s="2"/>
      <c r="P3883" s="16"/>
    </row>
    <row r="3884" spans="1:16" x14ac:dyDescent="0.35">
      <c r="A3884" s="23" t="str">
        <f t="shared" si="122"/>
        <v>10</v>
      </c>
      <c r="B3884" s="23">
        <f t="shared" si="123"/>
        <v>1012469</v>
      </c>
      <c r="C3884" s="6" t="s">
        <v>1447</v>
      </c>
      <c r="D3884" s="7" t="s">
        <v>1095</v>
      </c>
      <c r="E3884" s="7" t="s">
        <v>12</v>
      </c>
      <c r="F3884" s="7" t="s">
        <v>1068</v>
      </c>
      <c r="G3884" s="7" t="s">
        <v>984</v>
      </c>
      <c r="H3884" s="7" t="s">
        <v>1465</v>
      </c>
      <c r="I3884" s="7" t="s">
        <v>745</v>
      </c>
      <c r="J3884" s="6" t="s">
        <v>658</v>
      </c>
      <c r="K3884" s="1">
        <v>19000</v>
      </c>
      <c r="L3884" s="1">
        <v>19000</v>
      </c>
      <c r="M3884" s="1"/>
      <c r="N3884" s="2">
        <v>3.7677368421052599</v>
      </c>
      <c r="O3884" s="2">
        <v>3.7671578947368398</v>
      </c>
      <c r="P3884" s="16"/>
    </row>
    <row r="3885" spans="1:16" x14ac:dyDescent="0.35">
      <c r="A3885" s="23" t="str">
        <f t="shared" si="122"/>
        <v>10</v>
      </c>
      <c r="B3885" s="23">
        <f t="shared" si="123"/>
        <v>1012612</v>
      </c>
      <c r="C3885" s="6" t="s">
        <v>1447</v>
      </c>
      <c r="D3885" s="7" t="s">
        <v>1095</v>
      </c>
      <c r="E3885" s="7" t="s">
        <v>12</v>
      </c>
      <c r="F3885" s="7" t="s">
        <v>1063</v>
      </c>
      <c r="G3885" s="7" t="s">
        <v>988</v>
      </c>
      <c r="H3885" s="7" t="s">
        <v>825</v>
      </c>
      <c r="I3885" s="7" t="s">
        <v>826</v>
      </c>
      <c r="J3885" s="6" t="s">
        <v>658</v>
      </c>
      <c r="K3885" s="1"/>
      <c r="L3885" s="1">
        <v>541112</v>
      </c>
      <c r="M3885" s="1"/>
      <c r="N3885" s="2"/>
      <c r="O3885" s="2">
        <v>0.78396524194621398</v>
      </c>
      <c r="P3885" s="16"/>
    </row>
    <row r="3886" spans="1:16" x14ac:dyDescent="0.35">
      <c r="A3886" s="23" t="str">
        <f t="shared" si="122"/>
        <v>10</v>
      </c>
      <c r="B3886" s="23">
        <f t="shared" si="123"/>
        <v>1022182</v>
      </c>
      <c r="C3886" s="6" t="s">
        <v>1447</v>
      </c>
      <c r="D3886" s="7" t="s">
        <v>1095</v>
      </c>
      <c r="E3886" s="7" t="s">
        <v>12</v>
      </c>
      <c r="F3886" s="7" t="s">
        <v>1074</v>
      </c>
      <c r="G3886" s="7" t="s">
        <v>1018</v>
      </c>
      <c r="H3886" s="7" t="s">
        <v>562</v>
      </c>
      <c r="I3886" s="7" t="s">
        <v>563</v>
      </c>
      <c r="J3886" s="6" t="s">
        <v>553</v>
      </c>
      <c r="K3886" s="1"/>
      <c r="L3886" s="1">
        <v>1150</v>
      </c>
      <c r="M3886" s="1"/>
      <c r="N3886" s="2"/>
      <c r="O3886" s="2">
        <v>5.2626086956521698</v>
      </c>
      <c r="P3886" s="16"/>
    </row>
    <row r="3887" spans="1:16" x14ac:dyDescent="0.35">
      <c r="A3887" s="23" t="str">
        <f t="shared" si="122"/>
        <v>10</v>
      </c>
      <c r="B3887" s="23">
        <f t="shared" si="123"/>
        <v>1021664</v>
      </c>
      <c r="C3887" s="6" t="s">
        <v>1447</v>
      </c>
      <c r="D3887" s="7" t="s">
        <v>1095</v>
      </c>
      <c r="E3887" s="7" t="s">
        <v>12</v>
      </c>
      <c r="F3887" s="7" t="s">
        <v>1085</v>
      </c>
      <c r="G3887" s="7" t="s">
        <v>1019</v>
      </c>
      <c r="H3887" s="7" t="s">
        <v>170</v>
      </c>
      <c r="I3887" s="7" t="s">
        <v>171</v>
      </c>
      <c r="J3887" s="6" t="s">
        <v>553</v>
      </c>
      <c r="K3887" s="1"/>
      <c r="L3887" s="1">
        <v>11484</v>
      </c>
      <c r="M3887" s="1"/>
      <c r="N3887" s="2"/>
      <c r="O3887" s="2">
        <v>5.0628700801114599</v>
      </c>
      <c r="P3887" s="16"/>
    </row>
    <row r="3888" spans="1:16" x14ac:dyDescent="0.35">
      <c r="A3888" s="23" t="str">
        <f t="shared" si="122"/>
        <v>10</v>
      </c>
      <c r="B3888" s="23">
        <f t="shared" si="123"/>
        <v>1021665</v>
      </c>
      <c r="C3888" s="6" t="s">
        <v>1447</v>
      </c>
      <c r="D3888" s="7" t="s">
        <v>1095</v>
      </c>
      <c r="E3888" s="7" t="s">
        <v>12</v>
      </c>
      <c r="F3888" s="7" t="s">
        <v>1085</v>
      </c>
      <c r="G3888" s="7" t="s">
        <v>1019</v>
      </c>
      <c r="H3888" s="7" t="s">
        <v>172</v>
      </c>
      <c r="I3888" s="7" t="s">
        <v>173</v>
      </c>
      <c r="J3888" s="6" t="s">
        <v>553</v>
      </c>
      <c r="K3888" s="1"/>
      <c r="L3888" s="1">
        <v>1774</v>
      </c>
      <c r="M3888" s="1"/>
      <c r="N3888" s="2"/>
      <c r="O3888" s="2">
        <v>5.0631341600901898</v>
      </c>
      <c r="P3888" s="16"/>
    </row>
    <row r="3889" spans="1:16" x14ac:dyDescent="0.35">
      <c r="A3889" s="23" t="str">
        <f t="shared" si="122"/>
        <v>10</v>
      </c>
      <c r="B3889" s="23">
        <f t="shared" si="123"/>
        <v>1021666</v>
      </c>
      <c r="C3889" s="6" t="s">
        <v>1447</v>
      </c>
      <c r="D3889" s="7" t="s">
        <v>1095</v>
      </c>
      <c r="E3889" s="7" t="s">
        <v>12</v>
      </c>
      <c r="F3889" s="7" t="s">
        <v>1085</v>
      </c>
      <c r="G3889" s="7" t="s">
        <v>1019</v>
      </c>
      <c r="H3889" s="7" t="s">
        <v>1468</v>
      </c>
      <c r="I3889" s="7" t="s">
        <v>1469</v>
      </c>
      <c r="J3889" s="6" t="s">
        <v>553</v>
      </c>
      <c r="K3889" s="1">
        <v>44000</v>
      </c>
      <c r="L3889" s="1"/>
      <c r="M3889" s="1"/>
      <c r="N3889" s="2">
        <v>4.8634090909090899</v>
      </c>
      <c r="O3889" s="2"/>
      <c r="P3889" s="16"/>
    </row>
    <row r="3890" spans="1:16" x14ac:dyDescent="0.35">
      <c r="A3890" s="23" t="str">
        <f t="shared" si="122"/>
        <v>10</v>
      </c>
      <c r="B3890" s="23">
        <f t="shared" si="123"/>
        <v>1021667</v>
      </c>
      <c r="C3890" s="6" t="s">
        <v>1447</v>
      </c>
      <c r="D3890" s="7" t="s">
        <v>1095</v>
      </c>
      <c r="E3890" s="7" t="s">
        <v>12</v>
      </c>
      <c r="F3890" s="7" t="s">
        <v>1085</v>
      </c>
      <c r="G3890" s="7" t="s">
        <v>1019</v>
      </c>
      <c r="H3890" s="7" t="s">
        <v>1470</v>
      </c>
      <c r="I3890" s="7" t="s">
        <v>1471</v>
      </c>
      <c r="J3890" s="6" t="s">
        <v>553</v>
      </c>
      <c r="K3890" s="1">
        <v>22000</v>
      </c>
      <c r="L3890" s="1"/>
      <c r="M3890" s="1"/>
      <c r="N3890" s="2">
        <v>4.8634090909090899</v>
      </c>
      <c r="O3890" s="2"/>
      <c r="P3890" s="16"/>
    </row>
    <row r="3891" spans="1:16" x14ac:dyDescent="0.35">
      <c r="A3891" s="23" t="str">
        <f t="shared" si="122"/>
        <v>10</v>
      </c>
      <c r="B3891" s="23">
        <f t="shared" si="123"/>
        <v>1023183</v>
      </c>
      <c r="C3891" s="6" t="s">
        <v>1447</v>
      </c>
      <c r="D3891" s="7" t="s">
        <v>1095</v>
      </c>
      <c r="E3891" s="7" t="s">
        <v>12</v>
      </c>
      <c r="F3891" s="7" t="s">
        <v>1085</v>
      </c>
      <c r="G3891" s="7" t="s">
        <v>1019</v>
      </c>
      <c r="H3891" s="7" t="s">
        <v>430</v>
      </c>
      <c r="I3891" s="7" t="s">
        <v>431</v>
      </c>
      <c r="J3891" s="6" t="s">
        <v>553</v>
      </c>
      <c r="K3891" s="1"/>
      <c r="L3891" s="1">
        <v>44000</v>
      </c>
      <c r="M3891" s="1"/>
      <c r="N3891" s="2"/>
      <c r="O3891" s="2">
        <v>5.2628863636363601</v>
      </c>
      <c r="P3891" s="16"/>
    </row>
    <row r="3892" spans="1:16" x14ac:dyDescent="0.35">
      <c r="A3892" s="23" t="str">
        <f t="shared" si="122"/>
        <v>10</v>
      </c>
      <c r="B3892" s="23">
        <f t="shared" si="123"/>
        <v>1023397</v>
      </c>
      <c r="C3892" s="6" t="s">
        <v>1447</v>
      </c>
      <c r="D3892" s="7" t="s">
        <v>1095</v>
      </c>
      <c r="E3892" s="7" t="s">
        <v>12</v>
      </c>
      <c r="F3892" s="7" t="s">
        <v>1078</v>
      </c>
      <c r="G3892" s="7" t="s">
        <v>1009</v>
      </c>
      <c r="H3892" s="7" t="s">
        <v>652</v>
      </c>
      <c r="I3892" s="7" t="s">
        <v>115</v>
      </c>
      <c r="J3892" s="6" t="s">
        <v>553</v>
      </c>
      <c r="K3892" s="1"/>
      <c r="L3892" s="1">
        <v>11650</v>
      </c>
      <c r="M3892" s="1"/>
      <c r="N3892" s="2"/>
      <c r="O3892" s="2">
        <v>0.91278969957081602</v>
      </c>
      <c r="P3892" s="16"/>
    </row>
    <row r="3893" spans="1:16" x14ac:dyDescent="0.35">
      <c r="A3893" s="23" t="str">
        <f t="shared" si="122"/>
        <v>10</v>
      </c>
      <c r="B3893" s="23">
        <f t="shared" si="123"/>
        <v>1021204</v>
      </c>
      <c r="C3893" s="6" t="s">
        <v>1447</v>
      </c>
      <c r="D3893" s="7" t="s">
        <v>1095</v>
      </c>
      <c r="E3893" s="7" t="s">
        <v>12</v>
      </c>
      <c r="F3893" s="7" t="s">
        <v>1078</v>
      </c>
      <c r="G3893" s="7" t="s">
        <v>1006</v>
      </c>
      <c r="H3893" s="7" t="s">
        <v>474</v>
      </c>
      <c r="I3893" s="7" t="s">
        <v>28</v>
      </c>
      <c r="J3893" s="6" t="s">
        <v>553</v>
      </c>
      <c r="K3893" s="1"/>
      <c r="L3893" s="1">
        <v>14545</v>
      </c>
      <c r="M3893" s="1"/>
      <c r="N3893" s="2"/>
      <c r="O3893" s="2">
        <v>1.11275352354761</v>
      </c>
      <c r="P3893" s="16"/>
    </row>
    <row r="3894" spans="1:16" x14ac:dyDescent="0.35">
      <c r="A3894" s="23" t="str">
        <f t="shared" si="122"/>
        <v>10</v>
      </c>
      <c r="B3894" s="23">
        <f t="shared" si="123"/>
        <v>1021149</v>
      </c>
      <c r="C3894" s="6" t="s">
        <v>1447</v>
      </c>
      <c r="D3894" s="7" t="s">
        <v>1095</v>
      </c>
      <c r="E3894" s="7" t="s">
        <v>12</v>
      </c>
      <c r="F3894" s="7" t="s">
        <v>1084</v>
      </c>
      <c r="G3894" s="7" t="s">
        <v>1017</v>
      </c>
      <c r="H3894" s="7" t="s">
        <v>127</v>
      </c>
      <c r="I3894" s="7" t="s">
        <v>128</v>
      </c>
      <c r="J3894" s="6" t="s">
        <v>553</v>
      </c>
      <c r="K3894" s="1">
        <v>154000</v>
      </c>
      <c r="L3894" s="1">
        <v>154000</v>
      </c>
      <c r="M3894" s="1"/>
      <c r="N3894" s="2">
        <v>0.66340259740259699</v>
      </c>
      <c r="O3894" s="2">
        <v>0.66285064935064897</v>
      </c>
      <c r="P3894" s="16"/>
    </row>
    <row r="3895" spans="1:16" x14ac:dyDescent="0.35">
      <c r="A3895" s="23" t="str">
        <f t="shared" si="122"/>
        <v>10</v>
      </c>
      <c r="B3895" s="23">
        <f t="shared" si="123"/>
        <v>1021150</v>
      </c>
      <c r="C3895" s="6" t="s">
        <v>1447</v>
      </c>
      <c r="D3895" s="7" t="s">
        <v>1095</v>
      </c>
      <c r="E3895" s="7" t="s">
        <v>12</v>
      </c>
      <c r="F3895" s="7" t="s">
        <v>1084</v>
      </c>
      <c r="G3895" s="7" t="s">
        <v>1017</v>
      </c>
      <c r="H3895" s="7" t="s">
        <v>129</v>
      </c>
      <c r="I3895" s="7" t="s">
        <v>130</v>
      </c>
      <c r="J3895" s="6" t="s">
        <v>553</v>
      </c>
      <c r="K3895" s="1">
        <v>3134</v>
      </c>
      <c r="L3895" s="1">
        <v>15768</v>
      </c>
      <c r="M3895" s="1"/>
      <c r="N3895" s="2">
        <v>0.66336949585194604</v>
      </c>
      <c r="O3895" s="2">
        <v>0.66286149162861496</v>
      </c>
      <c r="P3895" s="16"/>
    </row>
    <row r="3896" spans="1:16" x14ac:dyDescent="0.35">
      <c r="A3896" s="23" t="str">
        <f t="shared" si="122"/>
        <v>10</v>
      </c>
      <c r="B3896" s="23">
        <f t="shared" si="123"/>
        <v>1021156</v>
      </c>
      <c r="C3896" s="6" t="s">
        <v>1447</v>
      </c>
      <c r="D3896" s="7" t="s">
        <v>1095</v>
      </c>
      <c r="E3896" s="7" t="s">
        <v>12</v>
      </c>
      <c r="F3896" s="7" t="s">
        <v>1084</v>
      </c>
      <c r="G3896" s="7" t="s">
        <v>1017</v>
      </c>
      <c r="H3896" s="7" t="s">
        <v>135</v>
      </c>
      <c r="I3896" s="7" t="s">
        <v>136</v>
      </c>
      <c r="J3896" s="6" t="s">
        <v>553</v>
      </c>
      <c r="K3896" s="1">
        <v>48000</v>
      </c>
      <c r="L3896" s="1">
        <v>48000</v>
      </c>
      <c r="M3896" s="1"/>
      <c r="N3896" s="2">
        <v>2.4254583333333302</v>
      </c>
      <c r="O3896" s="2">
        <v>2.4248958333333301</v>
      </c>
      <c r="P3896" s="16"/>
    </row>
    <row r="3897" spans="1:16" x14ac:dyDescent="0.35">
      <c r="A3897" s="23" t="str">
        <f t="shared" si="122"/>
        <v>10</v>
      </c>
      <c r="B3897" s="23">
        <f t="shared" si="123"/>
        <v>1021151</v>
      </c>
      <c r="C3897" s="6" t="s">
        <v>1447</v>
      </c>
      <c r="D3897" s="7" t="s">
        <v>1095</v>
      </c>
      <c r="E3897" s="7" t="s">
        <v>12</v>
      </c>
      <c r="F3897" s="7" t="s">
        <v>1084</v>
      </c>
      <c r="G3897" s="7" t="s">
        <v>1028</v>
      </c>
      <c r="H3897" s="7" t="s">
        <v>131</v>
      </c>
      <c r="I3897" s="7" t="s">
        <v>132</v>
      </c>
      <c r="J3897" s="6" t="s">
        <v>553</v>
      </c>
      <c r="K3897" s="1"/>
      <c r="L3897" s="1">
        <v>28442</v>
      </c>
      <c r="M3897" s="1"/>
      <c r="N3897" s="2"/>
      <c r="O3897" s="2">
        <v>1.0628647774418101</v>
      </c>
      <c r="P3897" s="16"/>
    </row>
    <row r="3898" spans="1:16" x14ac:dyDescent="0.35">
      <c r="A3898" s="23" t="str">
        <f t="shared" si="122"/>
        <v>10</v>
      </c>
      <c r="B3898" s="23">
        <f t="shared" si="123"/>
        <v>1021152</v>
      </c>
      <c r="C3898" s="6" t="s">
        <v>1447</v>
      </c>
      <c r="D3898" s="7" t="s">
        <v>1095</v>
      </c>
      <c r="E3898" s="7" t="s">
        <v>12</v>
      </c>
      <c r="F3898" s="7" t="s">
        <v>1084</v>
      </c>
      <c r="G3898" s="7" t="s">
        <v>1028</v>
      </c>
      <c r="H3898" s="7" t="s">
        <v>133</v>
      </c>
      <c r="I3898" s="7" t="s">
        <v>134</v>
      </c>
      <c r="J3898" s="6" t="s">
        <v>553</v>
      </c>
      <c r="K3898" s="1">
        <v>20364</v>
      </c>
      <c r="L3898" s="1">
        <v>36000</v>
      </c>
      <c r="M3898" s="1"/>
      <c r="N3898" s="2">
        <v>1.06339618935376</v>
      </c>
      <c r="O3898" s="2">
        <v>1.0628611111111099</v>
      </c>
      <c r="P3898" s="16"/>
    </row>
    <row r="3899" spans="1:16" x14ac:dyDescent="0.35">
      <c r="A3899" s="23" t="str">
        <f t="shared" si="122"/>
        <v>10</v>
      </c>
      <c r="B3899" s="23">
        <f t="shared" si="123"/>
        <v>1023372</v>
      </c>
      <c r="C3899" s="6" t="s">
        <v>1447</v>
      </c>
      <c r="D3899" s="7" t="s">
        <v>1095</v>
      </c>
      <c r="E3899" s="7" t="s">
        <v>12</v>
      </c>
      <c r="F3899" s="7" t="s">
        <v>1075</v>
      </c>
      <c r="G3899" s="7" t="s">
        <v>1002</v>
      </c>
      <c r="H3899" s="7" t="s">
        <v>1173</v>
      </c>
      <c r="I3899" s="7" t="s">
        <v>510</v>
      </c>
      <c r="J3899" s="6" t="s">
        <v>553</v>
      </c>
      <c r="K3899" s="1">
        <v>48000</v>
      </c>
      <c r="L3899" s="1">
        <v>5707</v>
      </c>
      <c r="M3899" s="1"/>
      <c r="N3899" s="2">
        <v>2.7133124999999998</v>
      </c>
      <c r="O3899" s="2">
        <v>2.7128088312598599</v>
      </c>
      <c r="P3899" s="16"/>
    </row>
    <row r="3900" spans="1:16" x14ac:dyDescent="0.35">
      <c r="A3900" s="23" t="str">
        <f t="shared" si="122"/>
        <v>10</v>
      </c>
      <c r="B3900" s="23">
        <f t="shared" si="123"/>
        <v>1020860</v>
      </c>
      <c r="C3900" s="6" t="s">
        <v>1447</v>
      </c>
      <c r="D3900" s="7" t="s">
        <v>1095</v>
      </c>
      <c r="E3900" s="7" t="s">
        <v>12</v>
      </c>
      <c r="F3900" s="7" t="s">
        <v>1075</v>
      </c>
      <c r="G3900" s="7" t="s">
        <v>1011</v>
      </c>
      <c r="H3900" s="7" t="s">
        <v>79</v>
      </c>
      <c r="I3900" s="7" t="s">
        <v>80</v>
      </c>
      <c r="J3900" s="6" t="s">
        <v>553</v>
      </c>
      <c r="K3900" s="1"/>
      <c r="L3900" s="1">
        <v>57474</v>
      </c>
      <c r="M3900" s="1"/>
      <c r="N3900" s="2"/>
      <c r="O3900" s="2">
        <v>3.96287016738003</v>
      </c>
      <c r="P3900" s="16"/>
    </row>
    <row r="3901" spans="1:16" x14ac:dyDescent="0.35">
      <c r="A3901" s="23" t="str">
        <f t="shared" si="122"/>
        <v>10</v>
      </c>
      <c r="B3901" s="23">
        <f t="shared" si="123"/>
        <v>1020861</v>
      </c>
      <c r="C3901" s="6" t="s">
        <v>1447</v>
      </c>
      <c r="D3901" s="7" t="s">
        <v>1095</v>
      </c>
      <c r="E3901" s="7" t="s">
        <v>12</v>
      </c>
      <c r="F3901" s="7" t="s">
        <v>1075</v>
      </c>
      <c r="G3901" s="7" t="s">
        <v>1011</v>
      </c>
      <c r="H3901" s="7" t="s">
        <v>81</v>
      </c>
      <c r="I3901" s="7" t="s">
        <v>82</v>
      </c>
      <c r="J3901" s="6" t="s">
        <v>553</v>
      </c>
      <c r="K3901" s="1">
        <v>110000</v>
      </c>
      <c r="L3901" s="1">
        <v>110000</v>
      </c>
      <c r="M3901" s="1"/>
      <c r="N3901" s="2">
        <v>3.96340909090909</v>
      </c>
      <c r="O3901" s="2">
        <v>3.9628454545454499</v>
      </c>
      <c r="P3901" s="16"/>
    </row>
    <row r="3902" spans="1:16" x14ac:dyDescent="0.35">
      <c r="A3902" s="23" t="str">
        <f t="shared" si="122"/>
        <v>10</v>
      </c>
      <c r="B3902" s="23">
        <f t="shared" si="123"/>
        <v>1021650</v>
      </c>
      <c r="C3902" s="6" t="s">
        <v>1447</v>
      </c>
      <c r="D3902" s="7" t="s">
        <v>1095</v>
      </c>
      <c r="E3902" s="7" t="s">
        <v>12</v>
      </c>
      <c r="F3902" s="7" t="s">
        <v>1075</v>
      </c>
      <c r="G3902" s="7" t="s">
        <v>1011</v>
      </c>
      <c r="H3902" s="7" t="s">
        <v>1438</v>
      </c>
      <c r="I3902" s="7" t="s">
        <v>1439</v>
      </c>
      <c r="J3902" s="6" t="s">
        <v>553</v>
      </c>
      <c r="K3902" s="1">
        <v>31000</v>
      </c>
      <c r="L3902" s="1"/>
      <c r="M3902" s="1"/>
      <c r="N3902" s="2">
        <v>3.96341935483871</v>
      </c>
      <c r="O3902" s="2"/>
      <c r="P3902" s="16"/>
    </row>
    <row r="3903" spans="1:16" x14ac:dyDescent="0.35">
      <c r="A3903" s="23" t="str">
        <f t="shared" si="122"/>
        <v>10</v>
      </c>
      <c r="B3903" s="23">
        <f t="shared" si="123"/>
        <v>1022985</v>
      </c>
      <c r="C3903" s="6" t="s">
        <v>1447</v>
      </c>
      <c r="D3903" s="7" t="s">
        <v>1095</v>
      </c>
      <c r="E3903" s="7" t="s">
        <v>12</v>
      </c>
      <c r="F3903" s="7" t="s">
        <v>1075</v>
      </c>
      <c r="G3903" s="7" t="s">
        <v>1011</v>
      </c>
      <c r="H3903" s="7" t="s">
        <v>398</v>
      </c>
      <c r="I3903" s="7" t="s">
        <v>399</v>
      </c>
      <c r="J3903" s="6" t="s">
        <v>553</v>
      </c>
      <c r="K3903" s="1">
        <v>89</v>
      </c>
      <c r="L3903" s="1">
        <v>5000</v>
      </c>
      <c r="M3903" s="1"/>
      <c r="N3903" s="2">
        <v>3.9550561797752799</v>
      </c>
      <c r="O3903" s="2">
        <v>3.9628000000000001</v>
      </c>
      <c r="P3903" s="16"/>
    </row>
    <row r="3904" spans="1:16" x14ac:dyDescent="0.35">
      <c r="A3904" s="23" t="str">
        <f t="shared" si="122"/>
        <v>10</v>
      </c>
      <c r="B3904" s="23">
        <f t="shared" si="123"/>
        <v>1023038</v>
      </c>
      <c r="C3904" s="6" t="s">
        <v>1447</v>
      </c>
      <c r="D3904" s="7" t="s">
        <v>1095</v>
      </c>
      <c r="E3904" s="7" t="s">
        <v>12</v>
      </c>
      <c r="F3904" s="7" t="s">
        <v>1075</v>
      </c>
      <c r="G3904" s="7" t="s">
        <v>1011</v>
      </c>
      <c r="H3904" s="7" t="s">
        <v>411</v>
      </c>
      <c r="I3904" s="7" t="s">
        <v>412</v>
      </c>
      <c r="J3904" s="6" t="s">
        <v>553</v>
      </c>
      <c r="K3904" s="1">
        <v>110000</v>
      </c>
      <c r="L3904" s="1">
        <v>110000</v>
      </c>
      <c r="M3904" s="1">
        <v>88000</v>
      </c>
      <c r="N3904" s="2">
        <v>4.1634090909090897</v>
      </c>
      <c r="O3904" s="2">
        <v>4.1628454545454501</v>
      </c>
      <c r="P3904" s="16">
        <v>4.4000000000000004</v>
      </c>
    </row>
    <row r="3905" spans="1:16" x14ac:dyDescent="0.35">
      <c r="A3905" s="23" t="str">
        <f t="shared" si="122"/>
        <v>10</v>
      </c>
      <c r="B3905" s="23">
        <f t="shared" si="123"/>
        <v>1023164</v>
      </c>
      <c r="C3905" s="6" t="s">
        <v>1447</v>
      </c>
      <c r="D3905" s="7" t="s">
        <v>1095</v>
      </c>
      <c r="E3905" s="7" t="s">
        <v>12</v>
      </c>
      <c r="F3905" s="7" t="s">
        <v>1075</v>
      </c>
      <c r="G3905" s="7" t="s">
        <v>1011</v>
      </c>
      <c r="H3905" s="7" t="s">
        <v>1442</v>
      </c>
      <c r="I3905" s="7" t="s">
        <v>1443</v>
      </c>
      <c r="J3905" s="6" t="s">
        <v>553</v>
      </c>
      <c r="K3905" s="1">
        <v>14000</v>
      </c>
      <c r="L3905" s="1"/>
      <c r="M3905" s="1"/>
      <c r="N3905" s="2">
        <v>4.2634285714285696</v>
      </c>
      <c r="O3905" s="2"/>
      <c r="P3905" s="16"/>
    </row>
    <row r="3906" spans="1:16" x14ac:dyDescent="0.35">
      <c r="A3906" s="23" t="str">
        <f t="shared" si="122"/>
        <v>10</v>
      </c>
      <c r="B3906" s="23">
        <f t="shared" si="123"/>
        <v>1020904</v>
      </c>
      <c r="C3906" s="6" t="s">
        <v>1447</v>
      </c>
      <c r="D3906" s="7" t="s">
        <v>1095</v>
      </c>
      <c r="E3906" s="7" t="s">
        <v>12</v>
      </c>
      <c r="F3906" s="7" t="s">
        <v>1082</v>
      </c>
      <c r="G3906" s="7" t="s">
        <v>1014</v>
      </c>
      <c r="H3906" s="7" t="s">
        <v>85</v>
      </c>
      <c r="I3906" s="7" t="s">
        <v>86</v>
      </c>
      <c r="J3906" s="6" t="s">
        <v>553</v>
      </c>
      <c r="K3906" s="1"/>
      <c r="L3906" s="1">
        <v>9371</v>
      </c>
      <c r="M3906" s="1"/>
      <c r="N3906" s="2"/>
      <c r="O3906" s="2">
        <v>5.5625867036602301</v>
      </c>
      <c r="P3906" s="16"/>
    </row>
    <row r="3907" spans="1:16" x14ac:dyDescent="0.35">
      <c r="A3907" s="23" t="str">
        <f t="shared" si="122"/>
        <v>10</v>
      </c>
      <c r="B3907" s="23">
        <f t="shared" si="123"/>
        <v>1020905</v>
      </c>
      <c r="C3907" s="6" t="s">
        <v>1447</v>
      </c>
      <c r="D3907" s="7" t="s">
        <v>1095</v>
      </c>
      <c r="E3907" s="7" t="s">
        <v>12</v>
      </c>
      <c r="F3907" s="7" t="s">
        <v>1082</v>
      </c>
      <c r="G3907" s="7" t="s">
        <v>1014</v>
      </c>
      <c r="H3907" s="7" t="s">
        <v>87</v>
      </c>
      <c r="I3907" s="7" t="s">
        <v>88</v>
      </c>
      <c r="J3907" s="6" t="s">
        <v>553</v>
      </c>
      <c r="K3907" s="1"/>
      <c r="L3907" s="1">
        <v>8517</v>
      </c>
      <c r="M3907" s="1"/>
      <c r="N3907" s="2"/>
      <c r="O3907" s="2">
        <v>5.5629916637313599</v>
      </c>
      <c r="P3907" s="16"/>
    </row>
    <row r="3908" spans="1:16" x14ac:dyDescent="0.35">
      <c r="A3908" s="23" t="str">
        <f t="shared" si="122"/>
        <v>10</v>
      </c>
      <c r="B3908" s="23">
        <f t="shared" si="123"/>
        <v>1021649</v>
      </c>
      <c r="C3908" s="6" t="s">
        <v>1447</v>
      </c>
      <c r="D3908" s="7" t="s">
        <v>1095</v>
      </c>
      <c r="E3908" s="7" t="s">
        <v>12</v>
      </c>
      <c r="F3908" s="7" t="s">
        <v>1082</v>
      </c>
      <c r="G3908" s="7" t="s">
        <v>1013</v>
      </c>
      <c r="H3908" s="7" t="s">
        <v>1253</v>
      </c>
      <c r="I3908" s="7" t="s">
        <v>1254</v>
      </c>
      <c r="J3908" s="6" t="s">
        <v>553</v>
      </c>
      <c r="K3908" s="1">
        <v>169000</v>
      </c>
      <c r="L3908" s="1"/>
      <c r="M3908" s="1"/>
      <c r="N3908" s="2">
        <v>6.2634023668639003</v>
      </c>
      <c r="O3908" s="2"/>
      <c r="P3908" s="16"/>
    </row>
    <row r="3909" spans="1:16" x14ac:dyDescent="0.35">
      <c r="A3909" s="23" t="str">
        <f t="shared" ref="A3909:A3972" si="124">MID(C3909,1,2)</f>
        <v>10</v>
      </c>
      <c r="B3909" s="23">
        <f t="shared" ref="B3909:B3972" si="125">+H3909*1</f>
        <v>1022885</v>
      </c>
      <c r="C3909" s="6" t="s">
        <v>1447</v>
      </c>
      <c r="D3909" s="7" t="s">
        <v>1095</v>
      </c>
      <c r="E3909" s="7" t="s">
        <v>12</v>
      </c>
      <c r="F3909" s="7" t="s">
        <v>1082</v>
      </c>
      <c r="G3909" s="7" t="s">
        <v>1013</v>
      </c>
      <c r="H3909" s="7" t="s">
        <v>371</v>
      </c>
      <c r="I3909" s="7" t="s">
        <v>372</v>
      </c>
      <c r="J3909" s="6" t="s">
        <v>553</v>
      </c>
      <c r="K3909" s="1">
        <v>660000</v>
      </c>
      <c r="L3909" s="1">
        <v>550000</v>
      </c>
      <c r="M3909" s="1"/>
      <c r="N3909" s="2">
        <v>5.7634045454545397</v>
      </c>
      <c r="O3909" s="2">
        <v>5.7628490909090901</v>
      </c>
      <c r="P3909" s="16"/>
    </row>
    <row r="3910" spans="1:16" x14ac:dyDescent="0.35">
      <c r="A3910" s="23" t="str">
        <f t="shared" si="124"/>
        <v>10</v>
      </c>
      <c r="B3910" s="23">
        <f t="shared" si="125"/>
        <v>1022887</v>
      </c>
      <c r="C3910" s="6" t="s">
        <v>1447</v>
      </c>
      <c r="D3910" s="7" t="s">
        <v>1095</v>
      </c>
      <c r="E3910" s="7" t="s">
        <v>12</v>
      </c>
      <c r="F3910" s="7" t="s">
        <v>1082</v>
      </c>
      <c r="G3910" s="7" t="s">
        <v>1013</v>
      </c>
      <c r="H3910" s="7" t="s">
        <v>373</v>
      </c>
      <c r="I3910" s="7" t="s">
        <v>374</v>
      </c>
      <c r="J3910" s="6" t="s">
        <v>553</v>
      </c>
      <c r="K3910" s="1"/>
      <c r="L3910" s="1">
        <v>154000</v>
      </c>
      <c r="M3910" s="1"/>
      <c r="N3910" s="2"/>
      <c r="O3910" s="2">
        <v>5.7628506493506499</v>
      </c>
      <c r="P3910" s="16"/>
    </row>
    <row r="3911" spans="1:16" x14ac:dyDescent="0.35">
      <c r="A3911" s="23" t="str">
        <f t="shared" si="124"/>
        <v>10</v>
      </c>
      <c r="B3911" s="23">
        <f t="shared" si="125"/>
        <v>1022930</v>
      </c>
      <c r="C3911" s="6" t="s">
        <v>1447</v>
      </c>
      <c r="D3911" s="7" t="s">
        <v>1095</v>
      </c>
      <c r="E3911" s="7" t="s">
        <v>12</v>
      </c>
      <c r="F3911" s="7" t="s">
        <v>1082</v>
      </c>
      <c r="G3911" s="7" t="s">
        <v>1013</v>
      </c>
      <c r="H3911" s="7" t="s">
        <v>384</v>
      </c>
      <c r="I3911" s="7" t="s">
        <v>385</v>
      </c>
      <c r="J3911" s="6" t="s">
        <v>553</v>
      </c>
      <c r="K3911" s="1">
        <v>209690</v>
      </c>
      <c r="L3911" s="1">
        <v>220000</v>
      </c>
      <c r="M3911" s="1"/>
      <c r="N3911" s="2">
        <v>5.9633983499451597</v>
      </c>
      <c r="O3911" s="2">
        <v>5.9628500000000004</v>
      </c>
      <c r="P3911" s="16"/>
    </row>
    <row r="3912" spans="1:16" x14ac:dyDescent="0.35">
      <c r="A3912" s="23" t="str">
        <f t="shared" si="124"/>
        <v>10</v>
      </c>
      <c r="B3912" s="23">
        <f t="shared" si="125"/>
        <v>1022986</v>
      </c>
      <c r="C3912" s="6" t="s">
        <v>1447</v>
      </c>
      <c r="D3912" s="7" t="s">
        <v>1095</v>
      </c>
      <c r="E3912" s="7" t="s">
        <v>12</v>
      </c>
      <c r="F3912" s="7" t="s">
        <v>1082</v>
      </c>
      <c r="G3912" s="7" t="s">
        <v>1013</v>
      </c>
      <c r="H3912" s="7" t="s">
        <v>400</v>
      </c>
      <c r="I3912" s="7" t="s">
        <v>401</v>
      </c>
      <c r="J3912" s="6" t="s">
        <v>553</v>
      </c>
      <c r="K3912" s="1">
        <v>10000</v>
      </c>
      <c r="L3912" s="1">
        <v>0</v>
      </c>
      <c r="M3912" s="1"/>
      <c r="N3912" s="2">
        <v>5.9634</v>
      </c>
      <c r="O3912" s="2">
        <v>0</v>
      </c>
      <c r="P3912" s="16"/>
    </row>
    <row r="3913" spans="1:16" x14ac:dyDescent="0.35">
      <c r="A3913" s="23" t="str">
        <f t="shared" si="124"/>
        <v>10</v>
      </c>
      <c r="B3913" s="23">
        <f t="shared" si="125"/>
        <v>1023037</v>
      </c>
      <c r="C3913" s="6" t="s">
        <v>1447</v>
      </c>
      <c r="D3913" s="7" t="s">
        <v>1095</v>
      </c>
      <c r="E3913" s="7" t="s">
        <v>12</v>
      </c>
      <c r="F3913" s="7" t="s">
        <v>1082</v>
      </c>
      <c r="G3913" s="7" t="s">
        <v>1013</v>
      </c>
      <c r="H3913" s="7" t="s">
        <v>409</v>
      </c>
      <c r="I3913" s="7" t="s">
        <v>410</v>
      </c>
      <c r="J3913" s="6" t="s">
        <v>553</v>
      </c>
      <c r="K3913" s="1">
        <v>176000</v>
      </c>
      <c r="L3913" s="1">
        <v>88000</v>
      </c>
      <c r="M3913" s="1">
        <v>88000</v>
      </c>
      <c r="N3913" s="2">
        <v>6.1634034090909102</v>
      </c>
      <c r="O3913" s="2">
        <v>6.1628522727272701</v>
      </c>
      <c r="P3913" s="16">
        <v>5.7</v>
      </c>
    </row>
    <row r="3914" spans="1:16" x14ac:dyDescent="0.35">
      <c r="A3914" s="23" t="str">
        <f t="shared" si="124"/>
        <v>10</v>
      </c>
      <c r="B3914" s="23">
        <f t="shared" si="125"/>
        <v>1023090</v>
      </c>
      <c r="C3914" s="6" t="s">
        <v>1447</v>
      </c>
      <c r="D3914" s="7" t="s">
        <v>1095</v>
      </c>
      <c r="E3914" s="7" t="s">
        <v>12</v>
      </c>
      <c r="F3914" s="7" t="s">
        <v>1082</v>
      </c>
      <c r="G3914" s="7" t="s">
        <v>1013</v>
      </c>
      <c r="H3914" s="7" t="s">
        <v>413</v>
      </c>
      <c r="I3914" s="7" t="s">
        <v>414</v>
      </c>
      <c r="J3914" s="6" t="s">
        <v>553</v>
      </c>
      <c r="K3914" s="1">
        <v>44000</v>
      </c>
      <c r="L3914" s="1">
        <v>0</v>
      </c>
      <c r="M3914" s="1"/>
      <c r="N3914" s="2">
        <v>6.2634090909090903</v>
      </c>
      <c r="O3914" s="2">
        <v>0</v>
      </c>
      <c r="P3914" s="16"/>
    </row>
    <row r="3915" spans="1:16" x14ac:dyDescent="0.35">
      <c r="A3915" s="23" t="str">
        <f t="shared" si="124"/>
        <v>10</v>
      </c>
      <c r="B3915" s="23">
        <f t="shared" si="125"/>
        <v>1023165</v>
      </c>
      <c r="C3915" s="6" t="s">
        <v>1447</v>
      </c>
      <c r="D3915" s="7" t="s">
        <v>1095</v>
      </c>
      <c r="E3915" s="7" t="s">
        <v>12</v>
      </c>
      <c r="F3915" s="7" t="s">
        <v>1082</v>
      </c>
      <c r="G3915" s="7" t="s">
        <v>1013</v>
      </c>
      <c r="H3915" s="7" t="s">
        <v>1476</v>
      </c>
      <c r="I3915" s="7" t="s">
        <v>1477</v>
      </c>
      <c r="J3915" s="6" t="s">
        <v>553</v>
      </c>
      <c r="K3915" s="1">
        <v>66000</v>
      </c>
      <c r="L3915" s="1"/>
      <c r="M3915" s="1"/>
      <c r="N3915" s="2">
        <v>6.4634090909090904</v>
      </c>
      <c r="O3915" s="2"/>
      <c r="P3915" s="16"/>
    </row>
    <row r="3916" spans="1:16" x14ac:dyDescent="0.35">
      <c r="A3916" s="23" t="str">
        <f t="shared" si="124"/>
        <v>10</v>
      </c>
      <c r="B3916" s="23">
        <f t="shared" si="125"/>
        <v>1021045</v>
      </c>
      <c r="C3916" s="6" t="s">
        <v>1447</v>
      </c>
      <c r="D3916" s="7" t="s">
        <v>1095</v>
      </c>
      <c r="E3916" s="7" t="s">
        <v>12</v>
      </c>
      <c r="F3916" s="7" t="s">
        <v>1086</v>
      </c>
      <c r="G3916" s="7" t="s">
        <v>1025</v>
      </c>
      <c r="H3916" s="7" t="s">
        <v>108</v>
      </c>
      <c r="I3916" s="7" t="s">
        <v>109</v>
      </c>
      <c r="J3916" s="6" t="s">
        <v>553</v>
      </c>
      <c r="K3916" s="1">
        <v>77709</v>
      </c>
      <c r="L3916" s="1">
        <v>86000</v>
      </c>
      <c r="M3916" s="1"/>
      <c r="N3916" s="2">
        <v>1.9634019225572299</v>
      </c>
      <c r="O3916" s="2">
        <v>1.9628488372093</v>
      </c>
      <c r="P3916" s="16"/>
    </row>
    <row r="3917" spans="1:16" x14ac:dyDescent="0.35">
      <c r="A3917" s="23" t="str">
        <f t="shared" si="124"/>
        <v>10</v>
      </c>
      <c r="B3917" s="23">
        <f t="shared" si="125"/>
        <v>1021046</v>
      </c>
      <c r="C3917" s="6" t="s">
        <v>1447</v>
      </c>
      <c r="D3917" s="7" t="s">
        <v>1095</v>
      </c>
      <c r="E3917" s="7" t="s">
        <v>12</v>
      </c>
      <c r="F3917" s="7" t="s">
        <v>1086</v>
      </c>
      <c r="G3917" s="7" t="s">
        <v>1025</v>
      </c>
      <c r="H3917" s="7" t="s">
        <v>110</v>
      </c>
      <c r="I3917" s="7" t="s">
        <v>111</v>
      </c>
      <c r="J3917" s="6" t="s">
        <v>553</v>
      </c>
      <c r="K3917" s="1"/>
      <c r="L3917" s="1">
        <v>48641</v>
      </c>
      <c r="M3917" s="1"/>
      <c r="N3917" s="2"/>
      <c r="O3917" s="2">
        <v>1.9628502703480599</v>
      </c>
      <c r="P3917" s="16"/>
    </row>
    <row r="3918" spans="1:16" x14ac:dyDescent="0.35">
      <c r="A3918" s="23" t="str">
        <f t="shared" si="124"/>
        <v>10</v>
      </c>
      <c r="B3918" s="23">
        <f t="shared" si="125"/>
        <v>1021470</v>
      </c>
      <c r="C3918" s="6" t="s">
        <v>1447</v>
      </c>
      <c r="D3918" s="7" t="s">
        <v>1095</v>
      </c>
      <c r="E3918" s="7" t="s">
        <v>12</v>
      </c>
      <c r="F3918" s="7" t="s">
        <v>1086</v>
      </c>
      <c r="G3918" s="7" t="s">
        <v>1025</v>
      </c>
      <c r="H3918" s="7" t="s">
        <v>152</v>
      </c>
      <c r="I3918" s="7" t="s">
        <v>153</v>
      </c>
      <c r="J3918" s="6" t="s">
        <v>553</v>
      </c>
      <c r="K3918" s="1">
        <v>44000</v>
      </c>
      <c r="L3918" s="1">
        <v>44000</v>
      </c>
      <c r="M3918" s="1">
        <v>22000</v>
      </c>
      <c r="N3918" s="2">
        <v>1.1634090909090899</v>
      </c>
      <c r="O3918" s="2">
        <v>1.16284090909091</v>
      </c>
      <c r="P3918" s="16">
        <v>1.5</v>
      </c>
    </row>
    <row r="3919" spans="1:16" x14ac:dyDescent="0.35">
      <c r="A3919" s="23" t="str">
        <f t="shared" si="124"/>
        <v>10</v>
      </c>
      <c r="B3919" s="23">
        <f t="shared" si="125"/>
        <v>1023144</v>
      </c>
      <c r="C3919" s="6" t="s">
        <v>1447</v>
      </c>
      <c r="D3919" s="7" t="s">
        <v>1095</v>
      </c>
      <c r="E3919" s="7" t="s">
        <v>12</v>
      </c>
      <c r="F3919" s="7" t="s">
        <v>1079</v>
      </c>
      <c r="G3919" s="7" t="s">
        <v>1040</v>
      </c>
      <c r="H3919" s="7" t="s">
        <v>576</v>
      </c>
      <c r="I3919" s="7" t="s">
        <v>577</v>
      </c>
      <c r="J3919" s="6" t="s">
        <v>553</v>
      </c>
      <c r="K3919" s="1">
        <v>40728</v>
      </c>
      <c r="L3919" s="1">
        <v>0</v>
      </c>
      <c r="M3919" s="1"/>
      <c r="N3919" s="2">
        <v>1.7133421724612099</v>
      </c>
      <c r="O3919" s="2">
        <v>0</v>
      </c>
      <c r="P3919" s="16"/>
    </row>
    <row r="3920" spans="1:16" x14ac:dyDescent="0.35">
      <c r="A3920" s="23" t="str">
        <f t="shared" si="124"/>
        <v>10</v>
      </c>
      <c r="B3920" s="23">
        <f t="shared" si="125"/>
        <v>1021012</v>
      </c>
      <c r="C3920" s="6" t="s">
        <v>1447</v>
      </c>
      <c r="D3920" s="7" t="s">
        <v>1095</v>
      </c>
      <c r="E3920" s="7" t="s">
        <v>12</v>
      </c>
      <c r="F3920" s="7" t="s">
        <v>1079</v>
      </c>
      <c r="G3920" s="7" t="s">
        <v>1007</v>
      </c>
      <c r="H3920" s="7" t="s">
        <v>103</v>
      </c>
      <c r="I3920" s="7" t="s">
        <v>104</v>
      </c>
      <c r="J3920" s="6" t="s">
        <v>553</v>
      </c>
      <c r="K3920" s="1">
        <v>193326</v>
      </c>
      <c r="L3920" s="1">
        <v>198000</v>
      </c>
      <c r="M3920" s="1"/>
      <c r="N3920" s="2">
        <v>1.6634027497594699</v>
      </c>
      <c r="O3920" s="2">
        <v>1.6628484848484799</v>
      </c>
      <c r="P3920" s="16"/>
    </row>
    <row r="3921" spans="1:16" x14ac:dyDescent="0.35">
      <c r="A3921" s="23" t="str">
        <f t="shared" si="124"/>
        <v>10</v>
      </c>
      <c r="B3921" s="23">
        <f t="shared" si="125"/>
        <v>1022283</v>
      </c>
      <c r="C3921" s="6" t="s">
        <v>1447</v>
      </c>
      <c r="D3921" s="7" t="s">
        <v>1095</v>
      </c>
      <c r="E3921" s="7" t="s">
        <v>12</v>
      </c>
      <c r="F3921" s="7" t="s">
        <v>1083</v>
      </c>
      <c r="G3921" s="7" t="s">
        <v>1015</v>
      </c>
      <c r="H3921" s="7" t="s">
        <v>265</v>
      </c>
      <c r="I3921" s="7" t="s">
        <v>266</v>
      </c>
      <c r="J3921" s="6" t="s">
        <v>553</v>
      </c>
      <c r="K3921" s="1"/>
      <c r="L3921" s="1">
        <v>828</v>
      </c>
      <c r="M3921" s="1"/>
      <c r="N3921" s="2"/>
      <c r="O3921" s="2">
        <v>6.2657004830917904</v>
      </c>
      <c r="P3921" s="16"/>
    </row>
    <row r="3922" spans="1:16" x14ac:dyDescent="0.35">
      <c r="A3922" s="23" t="str">
        <f t="shared" si="124"/>
        <v>10</v>
      </c>
      <c r="B3922" s="23">
        <f t="shared" si="125"/>
        <v>1022607</v>
      </c>
      <c r="C3922" s="6" t="s">
        <v>1447</v>
      </c>
      <c r="D3922" s="7" t="s">
        <v>1095</v>
      </c>
      <c r="E3922" s="7" t="s">
        <v>12</v>
      </c>
      <c r="F3922" s="7" t="s">
        <v>1083</v>
      </c>
      <c r="G3922" s="7" t="s">
        <v>1044</v>
      </c>
      <c r="H3922" s="7" t="s">
        <v>318</v>
      </c>
      <c r="I3922" s="7" t="s">
        <v>319</v>
      </c>
      <c r="J3922" s="6" t="s">
        <v>553</v>
      </c>
      <c r="K3922" s="1">
        <v>25368</v>
      </c>
      <c r="L3922" s="1">
        <v>44000</v>
      </c>
      <c r="M3922" s="1"/>
      <c r="N3922" s="2">
        <v>5.0634657836644603</v>
      </c>
      <c r="O3922" s="2">
        <v>5.0628863636363599</v>
      </c>
      <c r="P3922" s="16"/>
    </row>
    <row r="3923" spans="1:16" x14ac:dyDescent="0.35">
      <c r="A3923" s="23" t="str">
        <f t="shared" si="124"/>
        <v>10</v>
      </c>
      <c r="B3923" s="23">
        <f t="shared" si="125"/>
        <v>1023283</v>
      </c>
      <c r="C3923" s="6" t="s">
        <v>1447</v>
      </c>
      <c r="D3923" s="7" t="s">
        <v>1095</v>
      </c>
      <c r="E3923" s="7" t="s">
        <v>12</v>
      </c>
      <c r="F3923" s="7" t="s">
        <v>1069</v>
      </c>
      <c r="G3923" s="7" t="s">
        <v>1045</v>
      </c>
      <c r="H3923" s="7" t="s">
        <v>498</v>
      </c>
      <c r="I3923" s="7" t="s">
        <v>499</v>
      </c>
      <c r="J3923" s="6" t="s">
        <v>553</v>
      </c>
      <c r="K3923" s="1"/>
      <c r="L3923" s="1">
        <v>72000</v>
      </c>
      <c r="M3923" s="1"/>
      <c r="N3923" s="2"/>
      <c r="O3923" s="2">
        <v>0.71284722222222197</v>
      </c>
      <c r="P3923" s="16"/>
    </row>
    <row r="3924" spans="1:16" x14ac:dyDescent="0.35">
      <c r="A3924" s="23" t="str">
        <f t="shared" si="124"/>
        <v>10</v>
      </c>
      <c r="B3924" s="23">
        <f t="shared" si="125"/>
        <v>1022605</v>
      </c>
      <c r="C3924" s="6" t="s">
        <v>1447</v>
      </c>
      <c r="D3924" s="7" t="s">
        <v>1095</v>
      </c>
      <c r="E3924" s="7" t="s">
        <v>12</v>
      </c>
      <c r="F3924" s="7" t="s">
        <v>1069</v>
      </c>
      <c r="G3924" s="7" t="s">
        <v>1016</v>
      </c>
      <c r="H3924" s="7" t="s">
        <v>630</v>
      </c>
      <c r="I3924" s="7" t="s">
        <v>631</v>
      </c>
      <c r="J3924" s="6" t="s">
        <v>553</v>
      </c>
      <c r="K3924" s="1"/>
      <c r="L3924" s="1">
        <v>24000</v>
      </c>
      <c r="M3924" s="1"/>
      <c r="N3924" s="2"/>
      <c r="O3924" s="2">
        <v>4.2628750000000002</v>
      </c>
      <c r="P3924" s="16"/>
    </row>
    <row r="3925" spans="1:16" x14ac:dyDescent="0.35">
      <c r="A3925" s="23" t="str">
        <f t="shared" si="124"/>
        <v>10</v>
      </c>
      <c r="B3925" s="23">
        <f t="shared" si="125"/>
        <v>1023334</v>
      </c>
      <c r="C3925" s="6" t="s">
        <v>1447</v>
      </c>
      <c r="D3925" s="7" t="s">
        <v>1095</v>
      </c>
      <c r="E3925" s="7" t="s">
        <v>13</v>
      </c>
      <c r="F3925" s="7" t="s">
        <v>1080</v>
      </c>
      <c r="G3925" s="7" t="s">
        <v>1031</v>
      </c>
      <c r="H3925" s="7" t="s">
        <v>550</v>
      </c>
      <c r="I3925" s="7" t="s">
        <v>551</v>
      </c>
      <c r="J3925" s="6" t="s">
        <v>553</v>
      </c>
      <c r="K3925" s="1">
        <v>240000</v>
      </c>
      <c r="L3925" s="1">
        <v>240000</v>
      </c>
      <c r="M3925" s="1"/>
      <c r="N3925" s="2">
        <v>0.73667083333333405</v>
      </c>
      <c r="O3925" s="2">
        <v>0.73667083333333405</v>
      </c>
      <c r="P3925" s="16"/>
    </row>
    <row r="3926" spans="1:16" x14ac:dyDescent="0.35">
      <c r="A3926" s="23" t="str">
        <f t="shared" si="124"/>
        <v>10</v>
      </c>
      <c r="B3926" s="23">
        <f t="shared" si="125"/>
        <v>1023336</v>
      </c>
      <c r="C3926" s="6" t="s">
        <v>1447</v>
      </c>
      <c r="D3926" s="7" t="s">
        <v>1095</v>
      </c>
      <c r="E3926" s="7" t="s">
        <v>13</v>
      </c>
      <c r="F3926" s="7" t="s">
        <v>1080</v>
      </c>
      <c r="G3926" s="7" t="s">
        <v>1031</v>
      </c>
      <c r="H3926" s="7" t="s">
        <v>552</v>
      </c>
      <c r="I3926" s="7" t="s">
        <v>551</v>
      </c>
      <c r="J3926" s="6" t="s">
        <v>553</v>
      </c>
      <c r="K3926" s="1">
        <v>48000</v>
      </c>
      <c r="L3926" s="1">
        <v>0</v>
      </c>
      <c r="M3926" s="1"/>
      <c r="N3926" s="2">
        <v>0.73666666666666702</v>
      </c>
      <c r="O3926" s="2">
        <v>0</v>
      </c>
      <c r="P3926" s="16"/>
    </row>
    <row r="3927" spans="1:16" x14ac:dyDescent="0.35">
      <c r="A3927" s="23" t="str">
        <f t="shared" si="124"/>
        <v>10</v>
      </c>
      <c r="B3927" s="23">
        <f t="shared" si="125"/>
        <v>1021864</v>
      </c>
      <c r="C3927" s="6" t="s">
        <v>1447</v>
      </c>
      <c r="D3927" s="7" t="s">
        <v>1095</v>
      </c>
      <c r="E3927" s="7" t="s">
        <v>13</v>
      </c>
      <c r="F3927" s="7" t="s">
        <v>1080</v>
      </c>
      <c r="G3927" s="7" t="s">
        <v>1024</v>
      </c>
      <c r="H3927" s="7" t="s">
        <v>195</v>
      </c>
      <c r="I3927" s="7" t="s">
        <v>196</v>
      </c>
      <c r="J3927" s="6" t="s">
        <v>553</v>
      </c>
      <c r="K3927" s="1">
        <v>48000</v>
      </c>
      <c r="L3927" s="1">
        <v>24000</v>
      </c>
      <c r="M3927" s="1">
        <v>24000</v>
      </c>
      <c r="N3927" s="2">
        <v>0.63666666666666705</v>
      </c>
      <c r="O3927" s="2">
        <v>0.63666666666666705</v>
      </c>
      <c r="P3927" s="16">
        <v>0.65</v>
      </c>
    </row>
    <row r="3928" spans="1:16" x14ac:dyDescent="0.35">
      <c r="A3928" s="23" t="str">
        <f t="shared" si="124"/>
        <v>10</v>
      </c>
      <c r="B3928" s="23">
        <f t="shared" si="125"/>
        <v>1023329</v>
      </c>
      <c r="C3928" s="6" t="s">
        <v>1447</v>
      </c>
      <c r="D3928" s="7" t="s">
        <v>1095</v>
      </c>
      <c r="E3928" s="7" t="s">
        <v>13</v>
      </c>
      <c r="F3928" s="7" t="s">
        <v>1080</v>
      </c>
      <c r="G3928" s="7" t="s">
        <v>1024</v>
      </c>
      <c r="H3928" s="7" t="s">
        <v>541</v>
      </c>
      <c r="I3928" s="7" t="s">
        <v>196</v>
      </c>
      <c r="J3928" s="6" t="s">
        <v>553</v>
      </c>
      <c r="K3928" s="1">
        <v>10495</v>
      </c>
      <c r="L3928" s="1">
        <v>0</v>
      </c>
      <c r="M3928" s="1"/>
      <c r="N3928" s="2">
        <v>0.53663649356836596</v>
      </c>
      <c r="O3928" s="2">
        <v>0</v>
      </c>
      <c r="P3928" s="16"/>
    </row>
    <row r="3929" spans="1:16" x14ac:dyDescent="0.35">
      <c r="A3929" s="23" t="str">
        <f t="shared" si="124"/>
        <v>10</v>
      </c>
      <c r="B3929" s="23">
        <f t="shared" si="125"/>
        <v>1022218</v>
      </c>
      <c r="C3929" s="6" t="s">
        <v>1447</v>
      </c>
      <c r="D3929" s="7" t="s">
        <v>1095</v>
      </c>
      <c r="E3929" s="7" t="s">
        <v>13</v>
      </c>
      <c r="F3929" s="7" t="s">
        <v>1078</v>
      </c>
      <c r="G3929" s="7" t="s">
        <v>1021</v>
      </c>
      <c r="H3929" s="7" t="s">
        <v>258</v>
      </c>
      <c r="I3929" s="7" t="s">
        <v>94</v>
      </c>
      <c r="J3929" s="6" t="s">
        <v>553</v>
      </c>
      <c r="K3929" s="1">
        <v>64476</v>
      </c>
      <c r="L3929" s="1">
        <v>48000</v>
      </c>
      <c r="M3929" s="1">
        <v>24000</v>
      </c>
      <c r="N3929" s="2">
        <v>1.53666480550903</v>
      </c>
      <c r="O3929" s="2">
        <v>1.53666666666667</v>
      </c>
      <c r="P3929" s="16">
        <v>1.75</v>
      </c>
    </row>
    <row r="3930" spans="1:16" x14ac:dyDescent="0.35">
      <c r="A3930" s="23" t="str">
        <f t="shared" si="124"/>
        <v>10</v>
      </c>
      <c r="B3930" s="23">
        <f t="shared" si="125"/>
        <v>1022273</v>
      </c>
      <c r="C3930" s="6" t="s">
        <v>1447</v>
      </c>
      <c r="D3930" s="7" t="s">
        <v>1095</v>
      </c>
      <c r="E3930" s="7" t="s">
        <v>13</v>
      </c>
      <c r="F3930" s="7" t="s">
        <v>1078</v>
      </c>
      <c r="G3930" s="7" t="s">
        <v>1021</v>
      </c>
      <c r="H3930" s="7" t="s">
        <v>261</v>
      </c>
      <c r="I3930" s="7" t="s">
        <v>262</v>
      </c>
      <c r="J3930" s="6" t="s">
        <v>553</v>
      </c>
      <c r="K3930" s="1">
        <v>207650</v>
      </c>
      <c r="L3930" s="1">
        <v>192000</v>
      </c>
      <c r="M3930" s="1">
        <v>120000</v>
      </c>
      <c r="N3930" s="2">
        <v>1.5557235733204899</v>
      </c>
      <c r="O3930" s="2">
        <v>1.561671875</v>
      </c>
      <c r="P3930" s="16">
        <v>1.7248666666666701</v>
      </c>
    </row>
    <row r="3931" spans="1:16" x14ac:dyDescent="0.35">
      <c r="A3931" s="23" t="str">
        <f t="shared" si="124"/>
        <v>10</v>
      </c>
      <c r="B3931" s="23">
        <f t="shared" si="125"/>
        <v>1022217</v>
      </c>
      <c r="C3931" s="6" t="s">
        <v>1447</v>
      </c>
      <c r="D3931" s="7" t="s">
        <v>1095</v>
      </c>
      <c r="E3931" s="7" t="s">
        <v>13</v>
      </c>
      <c r="F3931" s="7" t="s">
        <v>1078</v>
      </c>
      <c r="G3931" s="7" t="s">
        <v>1006</v>
      </c>
      <c r="H3931" s="7" t="s">
        <v>256</v>
      </c>
      <c r="I3931" s="7" t="s">
        <v>257</v>
      </c>
      <c r="J3931" s="6" t="s">
        <v>553</v>
      </c>
      <c r="K3931" s="1">
        <v>321470</v>
      </c>
      <c r="L3931" s="1">
        <v>144000</v>
      </c>
      <c r="M3931" s="1">
        <v>192000</v>
      </c>
      <c r="N3931" s="2">
        <v>1.7366721622546399</v>
      </c>
      <c r="O3931" s="2">
        <v>1.7366736111111101</v>
      </c>
      <c r="P3931" s="16">
        <v>1.925</v>
      </c>
    </row>
    <row r="3932" spans="1:16" x14ac:dyDescent="0.35">
      <c r="A3932" s="23" t="str">
        <f t="shared" si="124"/>
        <v>10</v>
      </c>
      <c r="B3932" s="23">
        <f t="shared" si="125"/>
        <v>1011560</v>
      </c>
      <c r="C3932" s="6" t="s">
        <v>1447</v>
      </c>
      <c r="D3932" s="7" t="s">
        <v>1095</v>
      </c>
      <c r="E3932" s="7" t="s">
        <v>13</v>
      </c>
      <c r="F3932" s="7" t="s">
        <v>1065</v>
      </c>
      <c r="G3932" s="7" t="s">
        <v>989</v>
      </c>
      <c r="H3932" s="7" t="s">
        <v>695</v>
      </c>
      <c r="I3932" s="7" t="s">
        <v>696</v>
      </c>
      <c r="J3932" s="6" t="s">
        <v>658</v>
      </c>
      <c r="K3932" s="1"/>
      <c r="L3932" s="1">
        <v>2999</v>
      </c>
      <c r="M3932" s="1"/>
      <c r="N3932" s="2"/>
      <c r="O3932" s="2">
        <v>2.6865621873958001</v>
      </c>
      <c r="P3932" s="16"/>
    </row>
    <row r="3933" spans="1:16" x14ac:dyDescent="0.35">
      <c r="A3933" s="23" t="str">
        <f t="shared" si="124"/>
        <v>10</v>
      </c>
      <c r="B3933" s="23">
        <f t="shared" si="125"/>
        <v>1012362</v>
      </c>
      <c r="C3933" s="6" t="s">
        <v>1447</v>
      </c>
      <c r="D3933" s="7" t="s">
        <v>1095</v>
      </c>
      <c r="E3933" s="7" t="s">
        <v>13</v>
      </c>
      <c r="F3933" s="7" t="s">
        <v>1065</v>
      </c>
      <c r="G3933" s="7" t="s">
        <v>989</v>
      </c>
      <c r="H3933" s="7" t="s">
        <v>774</v>
      </c>
      <c r="I3933" s="7" t="s">
        <v>775</v>
      </c>
      <c r="J3933" s="6" t="s">
        <v>658</v>
      </c>
      <c r="K3933" s="1"/>
      <c r="L3933" s="1">
        <v>27171</v>
      </c>
      <c r="M3933" s="1"/>
      <c r="N3933" s="2"/>
      <c r="O3933" s="2">
        <v>2.6866880129549902</v>
      </c>
      <c r="P3933" s="16"/>
    </row>
    <row r="3934" spans="1:16" x14ac:dyDescent="0.35">
      <c r="A3934" s="23" t="str">
        <f t="shared" si="124"/>
        <v>10</v>
      </c>
      <c r="B3934" s="23">
        <f t="shared" si="125"/>
        <v>1012674</v>
      </c>
      <c r="C3934" s="6" t="s">
        <v>1447</v>
      </c>
      <c r="D3934" s="7" t="s">
        <v>1095</v>
      </c>
      <c r="E3934" s="7" t="s">
        <v>13</v>
      </c>
      <c r="F3934" s="7" t="s">
        <v>1065</v>
      </c>
      <c r="G3934" s="7" t="s">
        <v>989</v>
      </c>
      <c r="H3934" s="7" t="s">
        <v>828</v>
      </c>
      <c r="I3934" s="7" t="s">
        <v>829</v>
      </c>
      <c r="J3934" s="6" t="s">
        <v>658</v>
      </c>
      <c r="K3934" s="1">
        <v>36910</v>
      </c>
      <c r="L3934" s="1">
        <v>0</v>
      </c>
      <c r="M3934" s="1"/>
      <c r="N3934" s="2">
        <v>2.48667027905717</v>
      </c>
      <c r="O3934" s="2">
        <v>0</v>
      </c>
      <c r="P3934" s="16"/>
    </row>
    <row r="3935" spans="1:16" x14ac:dyDescent="0.35">
      <c r="A3935" s="23" t="str">
        <f t="shared" si="124"/>
        <v>10</v>
      </c>
      <c r="B3935" s="23">
        <f t="shared" si="125"/>
        <v>1022783</v>
      </c>
      <c r="C3935" s="6" t="s">
        <v>1447</v>
      </c>
      <c r="D3935" s="7" t="s">
        <v>1095</v>
      </c>
      <c r="E3935" s="7" t="s">
        <v>13</v>
      </c>
      <c r="F3935" s="7" t="s">
        <v>1069</v>
      </c>
      <c r="G3935" s="7" t="s">
        <v>1016</v>
      </c>
      <c r="H3935" s="7" t="s">
        <v>350</v>
      </c>
      <c r="I3935" s="7" t="s">
        <v>351</v>
      </c>
      <c r="J3935" s="6" t="s">
        <v>553</v>
      </c>
      <c r="K3935" s="1">
        <v>7740</v>
      </c>
      <c r="L3935" s="1"/>
      <c r="M3935" s="1"/>
      <c r="N3935" s="2">
        <v>10.086692506459899</v>
      </c>
      <c r="O3935" s="2"/>
      <c r="P3935" s="16"/>
    </row>
    <row r="3936" spans="1:16" x14ac:dyDescent="0.35">
      <c r="A3936" s="23" t="str">
        <f t="shared" si="124"/>
        <v>10</v>
      </c>
      <c r="B3936" s="23">
        <f t="shared" si="125"/>
        <v>1022418</v>
      </c>
      <c r="C3936" s="6" t="s">
        <v>1447</v>
      </c>
      <c r="D3936" s="7" t="s">
        <v>1095</v>
      </c>
      <c r="E3936" s="7" t="s">
        <v>14</v>
      </c>
      <c r="F3936" s="7" t="s">
        <v>1069</v>
      </c>
      <c r="G3936" s="7" t="s">
        <v>1016</v>
      </c>
      <c r="H3936" s="7" t="s">
        <v>1108</v>
      </c>
      <c r="I3936" s="7" t="s">
        <v>296</v>
      </c>
      <c r="J3936" s="6" t="s">
        <v>553</v>
      </c>
      <c r="K3936" s="1">
        <v>7227</v>
      </c>
      <c r="L3936" s="1">
        <v>0</v>
      </c>
      <c r="M3936" s="1"/>
      <c r="N3936" s="2">
        <v>3.99820118998201</v>
      </c>
      <c r="O3936" s="2">
        <v>0</v>
      </c>
      <c r="P3936" s="16"/>
    </row>
    <row r="3937" spans="1:16" x14ac:dyDescent="0.35">
      <c r="A3937" s="23" t="str">
        <f t="shared" si="124"/>
        <v>10</v>
      </c>
      <c r="B3937" s="23">
        <f t="shared" si="125"/>
        <v>1020636</v>
      </c>
      <c r="C3937" s="6" t="s">
        <v>1447</v>
      </c>
      <c r="D3937" s="7" t="s">
        <v>1095</v>
      </c>
      <c r="E3937" s="7" t="s">
        <v>16</v>
      </c>
      <c r="F3937" s="7" t="s">
        <v>985</v>
      </c>
      <c r="G3937" s="7" t="s">
        <v>1012</v>
      </c>
      <c r="H3937" s="7" t="s">
        <v>43</v>
      </c>
      <c r="I3937" s="7" t="s">
        <v>44</v>
      </c>
      <c r="J3937" s="6" t="s">
        <v>553</v>
      </c>
      <c r="K3937" s="1">
        <v>13500</v>
      </c>
      <c r="L3937" s="1">
        <v>13500</v>
      </c>
      <c r="M3937" s="1"/>
      <c r="N3937" s="2">
        <v>4.2345925925925902</v>
      </c>
      <c r="O3937" s="2">
        <v>4.2610370370370401</v>
      </c>
      <c r="P3937" s="16"/>
    </row>
    <row r="3938" spans="1:16" x14ac:dyDescent="0.35">
      <c r="A3938" s="23" t="str">
        <f t="shared" si="124"/>
        <v>10</v>
      </c>
      <c r="B3938" s="23">
        <f t="shared" si="125"/>
        <v>1020704</v>
      </c>
      <c r="C3938" s="6" t="s">
        <v>1447</v>
      </c>
      <c r="D3938" s="7" t="s">
        <v>1095</v>
      </c>
      <c r="E3938" s="7" t="s">
        <v>16</v>
      </c>
      <c r="F3938" s="7" t="s">
        <v>985</v>
      </c>
      <c r="G3938" s="7" t="s">
        <v>1012</v>
      </c>
      <c r="H3938" s="7" t="s">
        <v>57</v>
      </c>
      <c r="I3938" s="7" t="s">
        <v>58</v>
      </c>
      <c r="J3938" s="6" t="s">
        <v>553</v>
      </c>
      <c r="K3938" s="1">
        <v>900</v>
      </c>
      <c r="L3938" s="1">
        <v>900</v>
      </c>
      <c r="M3938" s="1"/>
      <c r="N3938" s="2">
        <v>4.3855555555555599</v>
      </c>
      <c r="O3938" s="2">
        <v>4.41222222222222</v>
      </c>
      <c r="P3938" s="16"/>
    </row>
    <row r="3939" spans="1:16" x14ac:dyDescent="0.35">
      <c r="A3939" s="23" t="str">
        <f t="shared" si="124"/>
        <v>10</v>
      </c>
      <c r="B3939" s="23">
        <f t="shared" si="125"/>
        <v>1021609</v>
      </c>
      <c r="C3939" s="6" t="s">
        <v>1447</v>
      </c>
      <c r="D3939" s="7" t="s">
        <v>1095</v>
      </c>
      <c r="E3939" s="7" t="s">
        <v>16</v>
      </c>
      <c r="F3939" s="7" t="s">
        <v>985</v>
      </c>
      <c r="G3939" s="7" t="s">
        <v>1012</v>
      </c>
      <c r="H3939" s="7" t="s">
        <v>167</v>
      </c>
      <c r="I3939" s="7" t="s">
        <v>168</v>
      </c>
      <c r="J3939" s="6" t="s">
        <v>553</v>
      </c>
      <c r="K3939" s="1">
        <v>18000</v>
      </c>
      <c r="L3939" s="1">
        <v>18000</v>
      </c>
      <c r="M3939" s="1"/>
      <c r="N3939" s="2">
        <v>4.4604444444444402</v>
      </c>
      <c r="O3939" s="2">
        <v>4.4883333333333297</v>
      </c>
      <c r="P3939" s="16"/>
    </row>
    <row r="3940" spans="1:16" x14ac:dyDescent="0.35">
      <c r="A3940" s="23" t="str">
        <f t="shared" si="124"/>
        <v>10</v>
      </c>
      <c r="B3940" s="23">
        <f t="shared" si="125"/>
        <v>1022931</v>
      </c>
      <c r="C3940" s="6" t="s">
        <v>1447</v>
      </c>
      <c r="D3940" s="7" t="s">
        <v>1095</v>
      </c>
      <c r="E3940" s="7" t="s">
        <v>16</v>
      </c>
      <c r="F3940" s="7" t="s">
        <v>985</v>
      </c>
      <c r="G3940" s="7" t="s">
        <v>1012</v>
      </c>
      <c r="H3940" s="7" t="s">
        <v>386</v>
      </c>
      <c r="I3940" s="7" t="s">
        <v>387</v>
      </c>
      <c r="J3940" s="6" t="s">
        <v>553</v>
      </c>
      <c r="K3940" s="1">
        <v>22500</v>
      </c>
      <c r="L3940" s="1">
        <v>22500</v>
      </c>
      <c r="M3940" s="1"/>
      <c r="N3940" s="2">
        <v>4.2346222222222201</v>
      </c>
      <c r="O3940" s="2">
        <v>4.2610666666666699</v>
      </c>
      <c r="P3940" s="16"/>
    </row>
    <row r="3941" spans="1:16" x14ac:dyDescent="0.35">
      <c r="A3941" s="23" t="str">
        <f t="shared" si="124"/>
        <v>10</v>
      </c>
      <c r="B3941" s="23">
        <f t="shared" si="125"/>
        <v>1023419</v>
      </c>
      <c r="C3941" s="6" t="s">
        <v>1447</v>
      </c>
      <c r="D3941" s="7" t="s">
        <v>1095</v>
      </c>
      <c r="E3941" s="7" t="s">
        <v>16</v>
      </c>
      <c r="F3941" s="7" t="s">
        <v>1078</v>
      </c>
      <c r="G3941" s="7" t="s">
        <v>1006</v>
      </c>
      <c r="H3941" s="7" t="s">
        <v>1381</v>
      </c>
      <c r="I3941" s="7" t="s">
        <v>547</v>
      </c>
      <c r="J3941" s="6" t="s">
        <v>553</v>
      </c>
      <c r="K3941" s="1">
        <v>43200</v>
      </c>
      <c r="L3941" s="1">
        <v>48000</v>
      </c>
      <c r="M3941" s="1"/>
      <c r="N3941" s="2">
        <v>2.0136805555555601</v>
      </c>
      <c r="O3941" s="2">
        <v>2.0136875000000001</v>
      </c>
      <c r="P3941" s="16"/>
    </row>
    <row r="3942" spans="1:16" x14ac:dyDescent="0.35">
      <c r="A3942" s="23" t="str">
        <f t="shared" si="124"/>
        <v>10</v>
      </c>
      <c r="B3942" s="23">
        <f t="shared" si="125"/>
        <v>1022313</v>
      </c>
      <c r="C3942" s="6" t="s">
        <v>1447</v>
      </c>
      <c r="D3942" s="7" t="s">
        <v>1095</v>
      </c>
      <c r="E3942" s="7" t="s">
        <v>16</v>
      </c>
      <c r="F3942" s="7" t="s">
        <v>1075</v>
      </c>
      <c r="G3942" s="7" t="s">
        <v>1035</v>
      </c>
      <c r="H3942" s="7" t="s">
        <v>273</v>
      </c>
      <c r="I3942" s="7" t="s">
        <v>274</v>
      </c>
      <c r="J3942" s="6" t="s">
        <v>553</v>
      </c>
      <c r="K3942" s="1">
        <v>6672</v>
      </c>
      <c r="L3942" s="1">
        <v>0</v>
      </c>
      <c r="M3942" s="1"/>
      <c r="N3942" s="2">
        <v>3.9709232613908898</v>
      </c>
      <c r="O3942" s="2">
        <v>0</v>
      </c>
      <c r="P3942" s="16"/>
    </row>
    <row r="3943" spans="1:16" x14ac:dyDescent="0.35">
      <c r="A3943" s="23" t="str">
        <f t="shared" si="124"/>
        <v>10</v>
      </c>
      <c r="B3943" s="23">
        <f t="shared" si="125"/>
        <v>1022326</v>
      </c>
      <c r="C3943" s="6" t="s">
        <v>1447</v>
      </c>
      <c r="D3943" s="7" t="s">
        <v>1095</v>
      </c>
      <c r="E3943" s="7" t="s">
        <v>16</v>
      </c>
      <c r="F3943" s="7" t="s">
        <v>1075</v>
      </c>
      <c r="G3943" s="7" t="s">
        <v>1035</v>
      </c>
      <c r="H3943" s="7" t="s">
        <v>275</v>
      </c>
      <c r="I3943" s="7" t="s">
        <v>276</v>
      </c>
      <c r="J3943" s="6" t="s">
        <v>553</v>
      </c>
      <c r="K3943" s="1">
        <v>18000</v>
      </c>
      <c r="L3943" s="1">
        <v>18000</v>
      </c>
      <c r="M3943" s="1"/>
      <c r="N3943" s="2">
        <v>3.59466666666667</v>
      </c>
      <c r="O3943" s="2">
        <v>4</v>
      </c>
      <c r="P3943" s="16"/>
    </row>
    <row r="3944" spans="1:16" x14ac:dyDescent="0.35">
      <c r="A3944" s="23" t="str">
        <f t="shared" si="124"/>
        <v>10</v>
      </c>
      <c r="B3944" s="23">
        <f t="shared" si="125"/>
        <v>1022587</v>
      </c>
      <c r="C3944" s="6" t="s">
        <v>1447</v>
      </c>
      <c r="D3944" s="7" t="s">
        <v>1095</v>
      </c>
      <c r="E3944" s="7" t="s">
        <v>16</v>
      </c>
      <c r="F3944" s="7" t="s">
        <v>1075</v>
      </c>
      <c r="G3944" s="7" t="s">
        <v>1035</v>
      </c>
      <c r="H3944" s="7" t="s">
        <v>313</v>
      </c>
      <c r="I3944" s="7" t="s">
        <v>314</v>
      </c>
      <c r="J3944" s="6" t="s">
        <v>553</v>
      </c>
      <c r="K3944" s="1">
        <v>3600</v>
      </c>
      <c r="L3944" s="1">
        <v>3600</v>
      </c>
      <c r="M3944" s="1"/>
      <c r="N3944" s="2">
        <v>4.0088888888888903</v>
      </c>
      <c r="O3944" s="2">
        <v>4.0338888888888897</v>
      </c>
      <c r="P3944" s="16"/>
    </row>
    <row r="3945" spans="1:16" x14ac:dyDescent="0.35">
      <c r="A3945" s="23" t="str">
        <f t="shared" si="124"/>
        <v>10</v>
      </c>
      <c r="B3945" s="23">
        <f t="shared" si="125"/>
        <v>1022664</v>
      </c>
      <c r="C3945" s="6" t="s">
        <v>1447</v>
      </c>
      <c r="D3945" s="7" t="s">
        <v>1095</v>
      </c>
      <c r="E3945" s="7" t="s">
        <v>16</v>
      </c>
      <c r="F3945" s="7" t="s">
        <v>1075</v>
      </c>
      <c r="G3945" s="7" t="s">
        <v>1035</v>
      </c>
      <c r="H3945" s="7" t="s">
        <v>334</v>
      </c>
      <c r="I3945" s="7" t="s">
        <v>335</v>
      </c>
      <c r="J3945" s="6" t="s">
        <v>553</v>
      </c>
      <c r="K3945" s="1">
        <v>62396</v>
      </c>
      <c r="L3945" s="1">
        <v>43658</v>
      </c>
      <c r="M3945" s="1"/>
      <c r="N3945" s="2">
        <v>3.7452400794922802</v>
      </c>
      <c r="O3945" s="2">
        <v>4.00002290530945</v>
      </c>
      <c r="P3945" s="16"/>
    </row>
    <row r="3946" spans="1:16" x14ac:dyDescent="0.35">
      <c r="A3946" s="23" t="str">
        <f t="shared" si="124"/>
        <v>10</v>
      </c>
      <c r="B3946" s="23">
        <f t="shared" si="125"/>
        <v>1023301</v>
      </c>
      <c r="C3946" s="6" t="s">
        <v>1447</v>
      </c>
      <c r="D3946" s="7" t="s">
        <v>1095</v>
      </c>
      <c r="E3946" s="7" t="s">
        <v>16</v>
      </c>
      <c r="F3946" s="7" t="s">
        <v>1075</v>
      </c>
      <c r="G3946" s="7" t="s">
        <v>1035</v>
      </c>
      <c r="H3946" s="7" t="s">
        <v>488</v>
      </c>
      <c r="I3946" s="7" t="s">
        <v>489</v>
      </c>
      <c r="J3946" s="6" t="s">
        <v>553</v>
      </c>
      <c r="K3946" s="1">
        <v>21150</v>
      </c>
      <c r="L3946" s="1">
        <v>21150</v>
      </c>
      <c r="M3946" s="1"/>
      <c r="N3946" s="2">
        <v>4.1593380614657196</v>
      </c>
      <c r="O3946" s="2">
        <v>4.1852955082742298</v>
      </c>
      <c r="P3946" s="16"/>
    </row>
    <row r="3947" spans="1:16" x14ac:dyDescent="0.35">
      <c r="A3947" s="23" t="str">
        <f t="shared" si="124"/>
        <v>10</v>
      </c>
      <c r="B3947" s="23">
        <f t="shared" si="125"/>
        <v>1020105</v>
      </c>
      <c r="C3947" s="6" t="s">
        <v>1447</v>
      </c>
      <c r="D3947" s="7" t="s">
        <v>1095</v>
      </c>
      <c r="E3947" s="7" t="s">
        <v>16</v>
      </c>
      <c r="F3947" s="7" t="s">
        <v>1075</v>
      </c>
      <c r="G3947" s="7" t="s">
        <v>1002</v>
      </c>
      <c r="H3947" s="7" t="s">
        <v>19</v>
      </c>
      <c r="I3947" s="7" t="s">
        <v>20</v>
      </c>
      <c r="J3947" s="6" t="s">
        <v>553</v>
      </c>
      <c r="K3947" s="1">
        <v>54000</v>
      </c>
      <c r="L3947" s="1">
        <v>45000</v>
      </c>
      <c r="M3947" s="1"/>
      <c r="N3947" s="2">
        <v>3.8581851851851798</v>
      </c>
      <c r="O3947" s="2">
        <v>3.95</v>
      </c>
      <c r="P3947" s="16"/>
    </row>
    <row r="3948" spans="1:16" x14ac:dyDescent="0.35">
      <c r="A3948" s="23" t="str">
        <f t="shared" si="124"/>
        <v>10</v>
      </c>
      <c r="B3948" s="23">
        <f t="shared" si="125"/>
        <v>1020678</v>
      </c>
      <c r="C3948" s="6" t="s">
        <v>1447</v>
      </c>
      <c r="D3948" s="7" t="s">
        <v>1095</v>
      </c>
      <c r="E3948" s="7" t="s">
        <v>16</v>
      </c>
      <c r="F3948" s="7" t="s">
        <v>1075</v>
      </c>
      <c r="G3948" s="7" t="s">
        <v>1002</v>
      </c>
      <c r="H3948" s="7" t="s">
        <v>53</v>
      </c>
      <c r="I3948" s="7" t="s">
        <v>54</v>
      </c>
      <c r="J3948" s="6" t="s">
        <v>553</v>
      </c>
      <c r="K3948" s="1">
        <v>900</v>
      </c>
      <c r="L3948" s="1">
        <v>450</v>
      </c>
      <c r="M3948" s="1"/>
      <c r="N3948" s="2">
        <v>4.8744444444444399</v>
      </c>
      <c r="O3948" s="2">
        <v>4.9044444444444402</v>
      </c>
      <c r="P3948" s="16"/>
    </row>
    <row r="3949" spans="1:16" x14ac:dyDescent="0.35">
      <c r="A3949" s="23" t="str">
        <f t="shared" si="124"/>
        <v>10</v>
      </c>
      <c r="B3949" s="23">
        <f t="shared" si="125"/>
        <v>1023349</v>
      </c>
      <c r="C3949" s="6" t="s">
        <v>1447</v>
      </c>
      <c r="D3949" s="7" t="s">
        <v>1095</v>
      </c>
      <c r="E3949" s="7" t="s">
        <v>16</v>
      </c>
      <c r="F3949" s="7" t="s">
        <v>1075</v>
      </c>
      <c r="G3949" s="7" t="s">
        <v>1002</v>
      </c>
      <c r="H3949" s="7" t="s">
        <v>564</v>
      </c>
      <c r="I3949" s="7" t="s">
        <v>565</v>
      </c>
      <c r="J3949" s="6" t="s">
        <v>553</v>
      </c>
      <c r="K3949" s="1">
        <v>4500</v>
      </c>
      <c r="L3949" s="1">
        <v>4500</v>
      </c>
      <c r="M3949" s="1"/>
      <c r="N3949" s="2">
        <v>3.8582222222222202</v>
      </c>
      <c r="O3949" s="2">
        <v>3.95</v>
      </c>
      <c r="P3949" s="16"/>
    </row>
    <row r="3950" spans="1:16" x14ac:dyDescent="0.35">
      <c r="A3950" s="23" t="str">
        <f t="shared" si="124"/>
        <v>10</v>
      </c>
      <c r="B3950" s="23">
        <f t="shared" si="125"/>
        <v>1020110</v>
      </c>
      <c r="C3950" s="6" t="s">
        <v>1447</v>
      </c>
      <c r="D3950" s="7" t="s">
        <v>1095</v>
      </c>
      <c r="E3950" s="7" t="s">
        <v>16</v>
      </c>
      <c r="F3950" s="7" t="s">
        <v>1075</v>
      </c>
      <c r="G3950" s="7" t="s">
        <v>1003</v>
      </c>
      <c r="H3950" s="7" t="s">
        <v>21</v>
      </c>
      <c r="I3950" s="7" t="s">
        <v>22</v>
      </c>
      <c r="J3950" s="6" t="s">
        <v>553</v>
      </c>
      <c r="K3950" s="1">
        <v>360000</v>
      </c>
      <c r="L3950" s="1">
        <v>360000</v>
      </c>
      <c r="M3950" s="1"/>
      <c r="N3950" s="2">
        <v>3.44411111111111</v>
      </c>
      <c r="O3950" s="2">
        <v>3.9</v>
      </c>
      <c r="P3950" s="16"/>
    </row>
    <row r="3951" spans="1:16" x14ac:dyDescent="0.35">
      <c r="A3951" s="23" t="str">
        <f t="shared" si="124"/>
        <v>10</v>
      </c>
      <c r="B3951" s="23">
        <f t="shared" si="125"/>
        <v>1020589</v>
      </c>
      <c r="C3951" s="6" t="s">
        <v>1447</v>
      </c>
      <c r="D3951" s="7" t="s">
        <v>1095</v>
      </c>
      <c r="E3951" s="7" t="s">
        <v>16</v>
      </c>
      <c r="F3951" s="7" t="s">
        <v>1075</v>
      </c>
      <c r="G3951" s="7" t="s">
        <v>1003</v>
      </c>
      <c r="H3951" s="7" t="s">
        <v>37</v>
      </c>
      <c r="I3951" s="7" t="s">
        <v>38</v>
      </c>
      <c r="J3951" s="6" t="s">
        <v>553</v>
      </c>
      <c r="K3951" s="1">
        <v>108000</v>
      </c>
      <c r="L3951" s="1">
        <v>108000</v>
      </c>
      <c r="M3951" s="1"/>
      <c r="N3951" s="2">
        <v>3.6323240740740701</v>
      </c>
      <c r="O3951" s="2">
        <v>4</v>
      </c>
      <c r="P3951" s="16"/>
    </row>
    <row r="3952" spans="1:16" x14ac:dyDescent="0.35">
      <c r="A3952" s="23" t="str">
        <f t="shared" si="124"/>
        <v>10</v>
      </c>
      <c r="B3952" s="23">
        <f t="shared" si="125"/>
        <v>1020681</v>
      </c>
      <c r="C3952" s="6" t="s">
        <v>1447</v>
      </c>
      <c r="D3952" s="7" t="s">
        <v>1095</v>
      </c>
      <c r="E3952" s="7" t="s">
        <v>16</v>
      </c>
      <c r="F3952" s="7" t="s">
        <v>1075</v>
      </c>
      <c r="G3952" s="7" t="s">
        <v>1003</v>
      </c>
      <c r="H3952" s="7" t="s">
        <v>55</v>
      </c>
      <c r="I3952" s="7" t="s">
        <v>56</v>
      </c>
      <c r="J3952" s="6" t="s">
        <v>553</v>
      </c>
      <c r="K3952" s="1">
        <v>9000</v>
      </c>
      <c r="L3952" s="1">
        <v>9000</v>
      </c>
      <c r="M3952" s="1"/>
      <c r="N3952" s="2">
        <v>3.8957777777777798</v>
      </c>
      <c r="O3952" s="2">
        <v>3.92011111111111</v>
      </c>
      <c r="P3952" s="16"/>
    </row>
    <row r="3953" spans="1:16" x14ac:dyDescent="0.35">
      <c r="A3953" s="23" t="str">
        <f t="shared" si="124"/>
        <v>10</v>
      </c>
      <c r="B3953" s="23">
        <f t="shared" si="125"/>
        <v>1021603</v>
      </c>
      <c r="C3953" s="6" t="s">
        <v>1447</v>
      </c>
      <c r="D3953" s="7" t="s">
        <v>1095</v>
      </c>
      <c r="E3953" s="7" t="s">
        <v>16</v>
      </c>
      <c r="F3953" s="7" t="s">
        <v>1075</v>
      </c>
      <c r="G3953" s="7" t="s">
        <v>1003</v>
      </c>
      <c r="H3953" s="7" t="s">
        <v>165</v>
      </c>
      <c r="I3953" s="7" t="s">
        <v>166</v>
      </c>
      <c r="J3953" s="6" t="s">
        <v>553</v>
      </c>
      <c r="K3953" s="1">
        <v>6300</v>
      </c>
      <c r="L3953" s="1">
        <v>4950</v>
      </c>
      <c r="M3953" s="1"/>
      <c r="N3953" s="2">
        <v>3.8958730158730202</v>
      </c>
      <c r="O3953" s="2">
        <v>3.9</v>
      </c>
      <c r="P3953" s="16"/>
    </row>
    <row r="3954" spans="1:16" x14ac:dyDescent="0.35">
      <c r="A3954" s="23" t="str">
        <f t="shared" si="124"/>
        <v>10</v>
      </c>
      <c r="B3954" s="23">
        <f t="shared" si="125"/>
        <v>1022370</v>
      </c>
      <c r="C3954" s="6" t="s">
        <v>1447</v>
      </c>
      <c r="D3954" s="7" t="s">
        <v>1095</v>
      </c>
      <c r="E3954" s="7" t="s">
        <v>16</v>
      </c>
      <c r="F3954" s="7" t="s">
        <v>1075</v>
      </c>
      <c r="G3954" s="7" t="s">
        <v>1003</v>
      </c>
      <c r="H3954" s="7" t="s">
        <v>279</v>
      </c>
      <c r="I3954" s="7" t="s">
        <v>280</v>
      </c>
      <c r="J3954" s="6" t="s">
        <v>553</v>
      </c>
      <c r="K3954" s="1">
        <v>18000</v>
      </c>
      <c r="L3954" s="1">
        <v>18000</v>
      </c>
      <c r="M3954" s="1"/>
      <c r="N3954" s="2">
        <v>3.7076111111111101</v>
      </c>
      <c r="O3954" s="2">
        <v>3.9</v>
      </c>
      <c r="P3954" s="16"/>
    </row>
    <row r="3955" spans="1:16" x14ac:dyDescent="0.35">
      <c r="A3955" s="23" t="str">
        <f t="shared" si="124"/>
        <v>10</v>
      </c>
      <c r="B3955" s="23">
        <f t="shared" si="125"/>
        <v>1022919</v>
      </c>
      <c r="C3955" s="6" t="s">
        <v>1447</v>
      </c>
      <c r="D3955" s="7" t="s">
        <v>1095</v>
      </c>
      <c r="E3955" s="7" t="s">
        <v>16</v>
      </c>
      <c r="F3955" s="7" t="s">
        <v>1075</v>
      </c>
      <c r="G3955" s="7" t="s">
        <v>1003</v>
      </c>
      <c r="H3955" s="7" t="s">
        <v>378</v>
      </c>
      <c r="I3955" s="7" t="s">
        <v>379</v>
      </c>
      <c r="J3955" s="6" t="s">
        <v>553</v>
      </c>
      <c r="K3955" s="1">
        <v>21600</v>
      </c>
      <c r="L3955" s="1">
        <v>21600</v>
      </c>
      <c r="M3955" s="1"/>
      <c r="N3955" s="2">
        <v>3.85819444444444</v>
      </c>
      <c r="O3955" s="2">
        <v>3.88226851851852</v>
      </c>
      <c r="P3955" s="16"/>
    </row>
    <row r="3956" spans="1:16" x14ac:dyDescent="0.35">
      <c r="A3956" s="23" t="str">
        <f t="shared" si="124"/>
        <v>10</v>
      </c>
      <c r="B3956" s="23">
        <f t="shared" si="125"/>
        <v>1020592</v>
      </c>
      <c r="C3956" s="6" t="s">
        <v>1447</v>
      </c>
      <c r="D3956" s="7" t="s">
        <v>1095</v>
      </c>
      <c r="E3956" s="7" t="s">
        <v>16</v>
      </c>
      <c r="F3956" s="7" t="s">
        <v>1075</v>
      </c>
      <c r="G3956" s="7" t="s">
        <v>1011</v>
      </c>
      <c r="H3956" s="7" t="s">
        <v>39</v>
      </c>
      <c r="I3956" s="7" t="s">
        <v>40</v>
      </c>
      <c r="J3956" s="6" t="s">
        <v>553</v>
      </c>
      <c r="K3956" s="1">
        <v>207000</v>
      </c>
      <c r="L3956" s="1">
        <v>150000</v>
      </c>
      <c r="M3956" s="1"/>
      <c r="N3956" s="2">
        <v>3.557038647343</v>
      </c>
      <c r="O3956" s="2">
        <v>3.9</v>
      </c>
      <c r="P3956" s="16"/>
    </row>
    <row r="3957" spans="1:16" x14ac:dyDescent="0.35">
      <c r="A3957" s="23" t="str">
        <f t="shared" si="124"/>
        <v>10</v>
      </c>
      <c r="B3957" s="23">
        <f t="shared" si="125"/>
        <v>1020620</v>
      </c>
      <c r="C3957" s="6" t="s">
        <v>1447</v>
      </c>
      <c r="D3957" s="7" t="s">
        <v>1095</v>
      </c>
      <c r="E3957" s="7" t="s">
        <v>16</v>
      </c>
      <c r="F3957" s="7" t="s">
        <v>1075</v>
      </c>
      <c r="G3957" s="7" t="s">
        <v>1011</v>
      </c>
      <c r="H3957" s="7" t="s">
        <v>41</v>
      </c>
      <c r="I3957" s="7" t="s">
        <v>42</v>
      </c>
      <c r="J3957" s="6" t="s">
        <v>553</v>
      </c>
      <c r="K3957" s="1">
        <v>27000</v>
      </c>
      <c r="L3957" s="1">
        <v>27000</v>
      </c>
      <c r="M3957" s="1"/>
      <c r="N3957" s="2">
        <v>3.5570370370370399</v>
      </c>
      <c r="O3957" s="2">
        <v>3.9</v>
      </c>
      <c r="P3957" s="16"/>
    </row>
    <row r="3958" spans="1:16" x14ac:dyDescent="0.35">
      <c r="A3958" s="23" t="str">
        <f t="shared" si="124"/>
        <v>10</v>
      </c>
      <c r="B3958" s="23">
        <f t="shared" si="125"/>
        <v>1020758</v>
      </c>
      <c r="C3958" s="6" t="s">
        <v>1447</v>
      </c>
      <c r="D3958" s="7" t="s">
        <v>1095</v>
      </c>
      <c r="E3958" s="7" t="s">
        <v>16</v>
      </c>
      <c r="F3958" s="7" t="s">
        <v>1075</v>
      </c>
      <c r="G3958" s="7" t="s">
        <v>1011</v>
      </c>
      <c r="H3958" s="7" t="s">
        <v>63</v>
      </c>
      <c r="I3958" s="7" t="s">
        <v>64</v>
      </c>
      <c r="J3958" s="6" t="s">
        <v>553</v>
      </c>
      <c r="K3958" s="1">
        <v>9000</v>
      </c>
      <c r="L3958" s="1">
        <v>4500</v>
      </c>
      <c r="M3958" s="1"/>
      <c r="N3958" s="2">
        <v>3.8957777777777798</v>
      </c>
      <c r="O3958" s="2">
        <v>3.9</v>
      </c>
      <c r="P3958" s="16"/>
    </row>
    <row r="3959" spans="1:16" x14ac:dyDescent="0.35">
      <c r="A3959" s="23" t="str">
        <f t="shared" si="124"/>
        <v>10</v>
      </c>
      <c r="B3959" s="23">
        <f t="shared" si="125"/>
        <v>1022499</v>
      </c>
      <c r="C3959" s="6" t="s">
        <v>1447</v>
      </c>
      <c r="D3959" s="7" t="s">
        <v>1095</v>
      </c>
      <c r="E3959" s="7" t="s">
        <v>16</v>
      </c>
      <c r="F3959" s="7" t="s">
        <v>1075</v>
      </c>
      <c r="G3959" s="7" t="s">
        <v>1011</v>
      </c>
      <c r="H3959" s="7" t="s">
        <v>305</v>
      </c>
      <c r="I3959" s="7" t="s">
        <v>306</v>
      </c>
      <c r="J3959" s="6" t="s">
        <v>553</v>
      </c>
      <c r="K3959" s="1">
        <v>22401</v>
      </c>
      <c r="L3959" s="1">
        <v>0</v>
      </c>
      <c r="M3959" s="1"/>
      <c r="N3959" s="2">
        <v>3.9710280791036099</v>
      </c>
      <c r="O3959" s="2">
        <v>0</v>
      </c>
      <c r="P3959" s="16"/>
    </row>
    <row r="3960" spans="1:16" x14ac:dyDescent="0.35">
      <c r="A3960" s="23" t="str">
        <f t="shared" si="124"/>
        <v>10</v>
      </c>
      <c r="B3960" s="23">
        <f t="shared" si="125"/>
        <v>1022600</v>
      </c>
      <c r="C3960" s="6" t="s">
        <v>1447</v>
      </c>
      <c r="D3960" s="7" t="s">
        <v>1095</v>
      </c>
      <c r="E3960" s="7" t="s">
        <v>16</v>
      </c>
      <c r="F3960" s="7" t="s">
        <v>1075</v>
      </c>
      <c r="G3960" s="7" t="s">
        <v>1011</v>
      </c>
      <c r="H3960" s="7" t="s">
        <v>316</v>
      </c>
      <c r="I3960" s="7" t="s">
        <v>317</v>
      </c>
      <c r="J3960" s="6" t="s">
        <v>553</v>
      </c>
      <c r="K3960" s="1">
        <v>11700</v>
      </c>
      <c r="L3960" s="1">
        <v>11700</v>
      </c>
      <c r="M3960" s="1"/>
      <c r="N3960" s="2">
        <v>3.7076068376068401</v>
      </c>
      <c r="O3960" s="2">
        <v>3.9</v>
      </c>
      <c r="P3960" s="16"/>
    </row>
    <row r="3961" spans="1:16" x14ac:dyDescent="0.35">
      <c r="A3961" s="23" t="str">
        <f t="shared" si="124"/>
        <v>10</v>
      </c>
      <c r="B3961" s="23">
        <f t="shared" si="125"/>
        <v>1023163</v>
      </c>
      <c r="C3961" s="6" t="s">
        <v>1447</v>
      </c>
      <c r="D3961" s="7" t="s">
        <v>1095</v>
      </c>
      <c r="E3961" s="7" t="s">
        <v>16</v>
      </c>
      <c r="F3961" s="7" t="s">
        <v>1075</v>
      </c>
      <c r="G3961" s="7" t="s">
        <v>1011</v>
      </c>
      <c r="H3961" s="7" t="s">
        <v>428</v>
      </c>
      <c r="I3961" s="7" t="s">
        <v>429</v>
      </c>
      <c r="J3961" s="6" t="s">
        <v>553</v>
      </c>
      <c r="K3961" s="1">
        <v>27000</v>
      </c>
      <c r="L3961" s="1">
        <v>0</v>
      </c>
      <c r="M3961" s="1"/>
      <c r="N3961" s="2">
        <v>3.7828888888888899</v>
      </c>
      <c r="O3961" s="2">
        <v>0</v>
      </c>
      <c r="P3961" s="16"/>
    </row>
    <row r="3962" spans="1:16" x14ac:dyDescent="0.35">
      <c r="A3962" s="23" t="str">
        <f t="shared" si="124"/>
        <v>10</v>
      </c>
      <c r="B3962" s="23">
        <f t="shared" si="125"/>
        <v>1023350</v>
      </c>
      <c r="C3962" s="6" t="s">
        <v>1447</v>
      </c>
      <c r="D3962" s="7" t="s">
        <v>1095</v>
      </c>
      <c r="E3962" s="7" t="s">
        <v>16</v>
      </c>
      <c r="F3962" s="7" t="s">
        <v>1075</v>
      </c>
      <c r="G3962" s="7" t="s">
        <v>1011</v>
      </c>
      <c r="H3962" s="7" t="s">
        <v>566</v>
      </c>
      <c r="I3962" s="7" t="s">
        <v>567</v>
      </c>
      <c r="J3962" s="6" t="s">
        <v>553</v>
      </c>
      <c r="K3962" s="1">
        <v>27000</v>
      </c>
      <c r="L3962" s="1">
        <v>27000</v>
      </c>
      <c r="M3962" s="1"/>
      <c r="N3962" s="2">
        <v>3.4817407407407401</v>
      </c>
      <c r="O3962" s="2">
        <v>3.95</v>
      </c>
      <c r="P3962" s="16"/>
    </row>
    <row r="3963" spans="1:16" x14ac:dyDescent="0.35">
      <c r="A3963" s="23" t="str">
        <f t="shared" si="124"/>
        <v>10</v>
      </c>
      <c r="B3963" s="23">
        <f t="shared" si="125"/>
        <v>1020326</v>
      </c>
      <c r="C3963" s="6" t="s">
        <v>1447</v>
      </c>
      <c r="D3963" s="7" t="s">
        <v>1095</v>
      </c>
      <c r="E3963" s="7" t="s">
        <v>16</v>
      </c>
      <c r="F3963" s="7" t="s">
        <v>1077</v>
      </c>
      <c r="G3963" s="7" t="s">
        <v>1005</v>
      </c>
      <c r="H3963" s="7" t="s">
        <v>25</v>
      </c>
      <c r="I3963" s="7" t="s">
        <v>26</v>
      </c>
      <c r="J3963" s="6" t="s">
        <v>553</v>
      </c>
      <c r="K3963" s="1">
        <v>259200</v>
      </c>
      <c r="L3963" s="1">
        <v>259200</v>
      </c>
      <c r="M3963" s="1"/>
      <c r="N3963" s="2">
        <v>2.8041859567901199</v>
      </c>
      <c r="O3963" s="2">
        <v>2.9</v>
      </c>
      <c r="P3963" s="16"/>
    </row>
    <row r="3964" spans="1:16" x14ac:dyDescent="0.35">
      <c r="A3964" s="23" t="str">
        <f t="shared" si="124"/>
        <v>10</v>
      </c>
      <c r="B3964" s="23">
        <f t="shared" si="125"/>
        <v>1022346</v>
      </c>
      <c r="C3964" s="6" t="s">
        <v>1447</v>
      </c>
      <c r="D3964" s="7" t="s">
        <v>1095</v>
      </c>
      <c r="E3964" s="7" t="s">
        <v>16</v>
      </c>
      <c r="F3964" s="7" t="s">
        <v>1077</v>
      </c>
      <c r="G3964" s="7" t="s">
        <v>1005</v>
      </c>
      <c r="H3964" s="7" t="s">
        <v>1379</v>
      </c>
      <c r="I3964" s="7" t="s">
        <v>1380</v>
      </c>
      <c r="J3964" s="6" t="s">
        <v>553</v>
      </c>
      <c r="K3964" s="1">
        <v>9000</v>
      </c>
      <c r="L3964" s="1">
        <v>9000</v>
      </c>
      <c r="M3964" s="1"/>
      <c r="N3964" s="2">
        <v>2.8794444444444398</v>
      </c>
      <c r="O3964" s="2">
        <v>2.89744444444444</v>
      </c>
      <c r="P3964" s="16"/>
    </row>
    <row r="3965" spans="1:16" x14ac:dyDescent="0.35">
      <c r="A3965" s="23" t="str">
        <f t="shared" si="124"/>
        <v>10</v>
      </c>
      <c r="B3965" s="23">
        <f t="shared" si="125"/>
        <v>1020715</v>
      </c>
      <c r="C3965" s="6" t="s">
        <v>1447</v>
      </c>
      <c r="D3965" s="7" t="s">
        <v>1095</v>
      </c>
      <c r="E3965" s="7" t="s">
        <v>16</v>
      </c>
      <c r="F3965" s="7" t="s">
        <v>1082</v>
      </c>
      <c r="G3965" s="7" t="s">
        <v>1014</v>
      </c>
      <c r="H3965" s="7" t="s">
        <v>59</v>
      </c>
      <c r="I3965" s="7" t="s">
        <v>60</v>
      </c>
      <c r="J3965" s="6" t="s">
        <v>553</v>
      </c>
      <c r="K3965" s="1">
        <v>1800</v>
      </c>
      <c r="L3965" s="1">
        <v>1800</v>
      </c>
      <c r="M3965" s="1"/>
      <c r="N3965" s="2">
        <v>4.8366666666666696</v>
      </c>
      <c r="O3965" s="2">
        <v>5.0599999999999996</v>
      </c>
      <c r="P3965" s="16"/>
    </row>
    <row r="3966" spans="1:16" x14ac:dyDescent="0.35">
      <c r="A3966" s="23" t="str">
        <f t="shared" si="124"/>
        <v>10</v>
      </c>
      <c r="B3966" s="23">
        <f t="shared" si="125"/>
        <v>1020914</v>
      </c>
      <c r="C3966" s="6" t="s">
        <v>1447</v>
      </c>
      <c r="D3966" s="7" t="s">
        <v>1095</v>
      </c>
      <c r="E3966" s="7" t="s">
        <v>16</v>
      </c>
      <c r="F3966" s="7" t="s">
        <v>1082</v>
      </c>
      <c r="G3966" s="7" t="s">
        <v>1014</v>
      </c>
      <c r="H3966" s="7" t="s">
        <v>89</v>
      </c>
      <c r="I3966" s="7" t="s">
        <v>90</v>
      </c>
      <c r="J3966" s="6" t="s">
        <v>553</v>
      </c>
      <c r="K3966" s="1">
        <v>11658</v>
      </c>
      <c r="L3966" s="1">
        <v>0</v>
      </c>
      <c r="M3966" s="1"/>
      <c r="N3966" s="2">
        <v>5.6272087836678697</v>
      </c>
      <c r="O3966" s="2">
        <v>0</v>
      </c>
      <c r="P3966" s="16"/>
    </row>
    <row r="3967" spans="1:16" x14ac:dyDescent="0.35">
      <c r="A3967" s="23" t="str">
        <f t="shared" si="124"/>
        <v>10</v>
      </c>
      <c r="B3967" s="23">
        <f t="shared" si="125"/>
        <v>1020637</v>
      </c>
      <c r="C3967" s="6" t="s">
        <v>1447</v>
      </c>
      <c r="D3967" s="7" t="s">
        <v>1095</v>
      </c>
      <c r="E3967" s="7" t="s">
        <v>16</v>
      </c>
      <c r="F3967" s="7" t="s">
        <v>1082</v>
      </c>
      <c r="G3967" s="7" t="s">
        <v>1013</v>
      </c>
      <c r="H3967" s="7" t="s">
        <v>45</v>
      </c>
      <c r="I3967" s="7" t="s">
        <v>46</v>
      </c>
      <c r="J3967" s="6" t="s">
        <v>553</v>
      </c>
      <c r="K3967" s="1">
        <v>225000</v>
      </c>
      <c r="L3967" s="1">
        <v>225000</v>
      </c>
      <c r="M3967" s="1"/>
      <c r="N3967" s="2">
        <v>5.0251022222222197</v>
      </c>
      <c r="O3967" s="2">
        <v>5.0565111111111101</v>
      </c>
      <c r="P3967" s="16"/>
    </row>
    <row r="3968" spans="1:16" x14ac:dyDescent="0.35">
      <c r="A3968" s="23" t="str">
        <f t="shared" si="124"/>
        <v>10</v>
      </c>
      <c r="B3968" s="23">
        <f t="shared" si="125"/>
        <v>1020731</v>
      </c>
      <c r="C3968" s="6" t="s">
        <v>1447</v>
      </c>
      <c r="D3968" s="7" t="s">
        <v>1095</v>
      </c>
      <c r="E3968" s="7" t="s">
        <v>16</v>
      </c>
      <c r="F3968" s="7" t="s">
        <v>1082</v>
      </c>
      <c r="G3968" s="7" t="s">
        <v>1013</v>
      </c>
      <c r="H3968" s="7" t="s">
        <v>61</v>
      </c>
      <c r="I3968" s="7" t="s">
        <v>62</v>
      </c>
      <c r="J3968" s="6" t="s">
        <v>553</v>
      </c>
      <c r="K3968" s="1">
        <v>18000</v>
      </c>
      <c r="L3968" s="1">
        <v>18000</v>
      </c>
      <c r="M3968" s="1"/>
      <c r="N3968" s="2">
        <v>5.3262222222222197</v>
      </c>
      <c r="O3968" s="2">
        <v>5.3595555555555601</v>
      </c>
      <c r="P3968" s="16"/>
    </row>
    <row r="3969" spans="1:16" x14ac:dyDescent="0.35">
      <c r="A3969" s="23" t="str">
        <f t="shared" si="124"/>
        <v>10</v>
      </c>
      <c r="B3969" s="23">
        <f t="shared" si="125"/>
        <v>1020802</v>
      </c>
      <c r="C3969" s="6" t="s">
        <v>1447</v>
      </c>
      <c r="D3969" s="7" t="s">
        <v>1095</v>
      </c>
      <c r="E3969" s="7" t="s">
        <v>16</v>
      </c>
      <c r="F3969" s="7" t="s">
        <v>1082</v>
      </c>
      <c r="G3969" s="7" t="s">
        <v>1013</v>
      </c>
      <c r="H3969" s="7" t="s">
        <v>67</v>
      </c>
      <c r="I3969" s="7" t="s">
        <v>68</v>
      </c>
      <c r="J3969" s="6" t="s">
        <v>553</v>
      </c>
      <c r="K3969" s="1">
        <v>45000</v>
      </c>
      <c r="L3969" s="1">
        <v>45000</v>
      </c>
      <c r="M3969" s="1"/>
      <c r="N3969" s="2">
        <v>4.8745333333333303</v>
      </c>
      <c r="O3969" s="2">
        <v>5</v>
      </c>
      <c r="P3969" s="16"/>
    </row>
    <row r="3970" spans="1:16" x14ac:dyDescent="0.35">
      <c r="A3970" s="23" t="str">
        <f t="shared" si="124"/>
        <v>10</v>
      </c>
      <c r="B3970" s="23">
        <f t="shared" si="125"/>
        <v>1022371</v>
      </c>
      <c r="C3970" s="6" t="s">
        <v>1447</v>
      </c>
      <c r="D3970" s="7" t="s">
        <v>1095</v>
      </c>
      <c r="E3970" s="7" t="s">
        <v>16</v>
      </c>
      <c r="F3970" s="7" t="s">
        <v>1082</v>
      </c>
      <c r="G3970" s="7" t="s">
        <v>1013</v>
      </c>
      <c r="H3970" s="7" t="s">
        <v>526</v>
      </c>
      <c r="I3970" s="7" t="s">
        <v>527</v>
      </c>
      <c r="J3970" s="6" t="s">
        <v>553</v>
      </c>
      <c r="K3970" s="1">
        <v>21600</v>
      </c>
      <c r="L3970" s="1">
        <v>18000</v>
      </c>
      <c r="M3970" s="1"/>
      <c r="N3970" s="2">
        <v>4.8745370370370402</v>
      </c>
      <c r="O3970" s="2">
        <v>5</v>
      </c>
      <c r="P3970" s="16"/>
    </row>
    <row r="3971" spans="1:16" x14ac:dyDescent="0.35">
      <c r="A3971" s="23" t="str">
        <f t="shared" si="124"/>
        <v>10</v>
      </c>
      <c r="B3971" s="23">
        <f t="shared" si="125"/>
        <v>1023194</v>
      </c>
      <c r="C3971" s="6" t="s">
        <v>1447</v>
      </c>
      <c r="D3971" s="7" t="s">
        <v>1095</v>
      </c>
      <c r="E3971" s="7" t="s">
        <v>16</v>
      </c>
      <c r="F3971" s="7" t="s">
        <v>1082</v>
      </c>
      <c r="G3971" s="7" t="s">
        <v>1013</v>
      </c>
      <c r="H3971" s="7" t="s">
        <v>434</v>
      </c>
      <c r="I3971" s="7" t="s">
        <v>435</v>
      </c>
      <c r="J3971" s="6" t="s">
        <v>553</v>
      </c>
      <c r="K3971" s="1">
        <v>9000</v>
      </c>
      <c r="L3971" s="1">
        <v>9000</v>
      </c>
      <c r="M3971" s="1"/>
      <c r="N3971" s="2">
        <v>2.9924444444444398</v>
      </c>
      <c r="O3971" s="2">
        <v>3.0111111111111102</v>
      </c>
      <c r="P3971" s="16"/>
    </row>
    <row r="3972" spans="1:16" x14ac:dyDescent="0.35">
      <c r="A3972" s="23" t="str">
        <f t="shared" si="124"/>
        <v>10</v>
      </c>
      <c r="B3972" s="23">
        <f t="shared" si="125"/>
        <v>1023351</v>
      </c>
      <c r="C3972" s="6" t="s">
        <v>1447</v>
      </c>
      <c r="D3972" s="7" t="s">
        <v>1095</v>
      </c>
      <c r="E3972" s="7" t="s">
        <v>16</v>
      </c>
      <c r="F3972" s="7" t="s">
        <v>1082</v>
      </c>
      <c r="G3972" s="7" t="s">
        <v>1013</v>
      </c>
      <c r="H3972" s="7" t="s">
        <v>570</v>
      </c>
      <c r="I3972" s="7" t="s">
        <v>585</v>
      </c>
      <c r="J3972" s="6" t="s">
        <v>553</v>
      </c>
      <c r="K3972" s="1">
        <v>4500</v>
      </c>
      <c r="L3972" s="1">
        <v>4500</v>
      </c>
      <c r="M3972" s="1"/>
      <c r="N3972" s="2">
        <v>4.9497777777777801</v>
      </c>
      <c r="O3972" s="2">
        <v>5</v>
      </c>
      <c r="P3972" s="16"/>
    </row>
    <row r="3973" spans="1:16" x14ac:dyDescent="0.35">
      <c r="A3973" s="23" t="str">
        <f t="shared" ref="A3973:A4036" si="126">MID(C3973,1,2)</f>
        <v>10</v>
      </c>
      <c r="B3973" s="23">
        <f t="shared" ref="B3973:B4036" si="127">+H3973*1</f>
        <v>1023352</v>
      </c>
      <c r="C3973" s="6" t="s">
        <v>1447</v>
      </c>
      <c r="D3973" s="7" t="s">
        <v>1095</v>
      </c>
      <c r="E3973" s="7" t="s">
        <v>16</v>
      </c>
      <c r="F3973" s="7" t="s">
        <v>1082</v>
      </c>
      <c r="G3973" s="7" t="s">
        <v>1013</v>
      </c>
      <c r="H3973" s="7" t="s">
        <v>568</v>
      </c>
      <c r="I3973" s="7" t="s">
        <v>587</v>
      </c>
      <c r="J3973" s="6" t="s">
        <v>553</v>
      </c>
      <c r="K3973" s="1">
        <v>48874</v>
      </c>
      <c r="L3973" s="1">
        <v>37155</v>
      </c>
      <c r="M3973" s="1"/>
      <c r="N3973" s="2">
        <v>5.2509514261161403</v>
      </c>
      <c r="O3973" s="2">
        <v>5.2837841474902403</v>
      </c>
      <c r="P3973" s="16"/>
    </row>
    <row r="3974" spans="1:16" x14ac:dyDescent="0.35">
      <c r="A3974" s="23" t="str">
        <f t="shared" si="126"/>
        <v>10</v>
      </c>
      <c r="B3974" s="23">
        <f t="shared" si="127"/>
        <v>1020284</v>
      </c>
      <c r="C3974" s="6" t="s">
        <v>1447</v>
      </c>
      <c r="D3974" s="7" t="s">
        <v>1095</v>
      </c>
      <c r="E3974" s="7" t="s">
        <v>16</v>
      </c>
      <c r="F3974" s="7" t="s">
        <v>1076</v>
      </c>
      <c r="G3974" s="7" t="s">
        <v>1004</v>
      </c>
      <c r="H3974" s="7" t="s">
        <v>23</v>
      </c>
      <c r="I3974" s="7" t="s">
        <v>24</v>
      </c>
      <c r="J3974" s="6" t="s">
        <v>553</v>
      </c>
      <c r="K3974" s="1">
        <v>9000</v>
      </c>
      <c r="L3974" s="1">
        <v>9000</v>
      </c>
      <c r="M3974" s="1"/>
      <c r="N3974" s="2">
        <v>3.7075555555555599</v>
      </c>
      <c r="O3974" s="2">
        <v>4.4000000000000004</v>
      </c>
      <c r="P3974" s="16"/>
    </row>
    <row r="3975" spans="1:16" x14ac:dyDescent="0.35">
      <c r="A3975" s="23" t="str">
        <f t="shared" si="126"/>
        <v>10</v>
      </c>
      <c r="B3975" s="23">
        <f t="shared" si="127"/>
        <v>1020662</v>
      </c>
      <c r="C3975" s="6" t="s">
        <v>1447</v>
      </c>
      <c r="D3975" s="7" t="s">
        <v>1095</v>
      </c>
      <c r="E3975" s="7" t="s">
        <v>16</v>
      </c>
      <c r="F3975" s="7" t="s">
        <v>1076</v>
      </c>
      <c r="G3975" s="7" t="s">
        <v>1004</v>
      </c>
      <c r="H3975" s="7" t="s">
        <v>47</v>
      </c>
      <c r="I3975" s="7" t="s">
        <v>48</v>
      </c>
      <c r="J3975" s="6" t="s">
        <v>553</v>
      </c>
      <c r="K3975" s="1">
        <v>13500</v>
      </c>
      <c r="L3975" s="1">
        <v>13500</v>
      </c>
      <c r="M3975" s="1"/>
      <c r="N3975" s="2">
        <v>3.7452592592592602</v>
      </c>
      <c r="O3975" s="2">
        <v>4.4000000000000004</v>
      </c>
      <c r="P3975" s="16"/>
    </row>
    <row r="3976" spans="1:16" x14ac:dyDescent="0.35">
      <c r="A3976" s="23" t="str">
        <f t="shared" si="126"/>
        <v>10</v>
      </c>
      <c r="B3976" s="23">
        <f t="shared" si="127"/>
        <v>1020664</v>
      </c>
      <c r="C3976" s="6" t="s">
        <v>1447</v>
      </c>
      <c r="D3976" s="7" t="s">
        <v>1095</v>
      </c>
      <c r="E3976" s="7" t="s">
        <v>16</v>
      </c>
      <c r="F3976" s="7" t="s">
        <v>1076</v>
      </c>
      <c r="G3976" s="7" t="s">
        <v>1004</v>
      </c>
      <c r="H3976" s="7" t="s">
        <v>49</v>
      </c>
      <c r="I3976" s="7" t="s">
        <v>50</v>
      </c>
      <c r="J3976" s="6" t="s">
        <v>553</v>
      </c>
      <c r="K3976" s="1">
        <v>4500</v>
      </c>
      <c r="L3976" s="1">
        <v>4500</v>
      </c>
      <c r="M3976" s="1"/>
      <c r="N3976" s="2">
        <v>3.7453333333333299</v>
      </c>
      <c r="O3976" s="2">
        <v>4.4000000000000004</v>
      </c>
      <c r="P3976" s="16"/>
    </row>
    <row r="3977" spans="1:16" x14ac:dyDescent="0.35">
      <c r="A3977" s="23" t="str">
        <f t="shared" si="126"/>
        <v>10</v>
      </c>
      <c r="B3977" s="23">
        <f t="shared" si="127"/>
        <v>1020665</v>
      </c>
      <c r="C3977" s="6" t="s">
        <v>1447</v>
      </c>
      <c r="D3977" s="7" t="s">
        <v>1095</v>
      </c>
      <c r="E3977" s="7" t="s">
        <v>16</v>
      </c>
      <c r="F3977" s="7" t="s">
        <v>1076</v>
      </c>
      <c r="G3977" s="7" t="s">
        <v>1004</v>
      </c>
      <c r="H3977" s="7" t="s">
        <v>51</v>
      </c>
      <c r="I3977" s="7" t="s">
        <v>52</v>
      </c>
      <c r="J3977" s="6" t="s">
        <v>553</v>
      </c>
      <c r="K3977" s="1">
        <v>9000</v>
      </c>
      <c r="L3977" s="1">
        <v>9000</v>
      </c>
      <c r="M3977" s="1"/>
      <c r="N3977" s="2">
        <v>3.7075555555555599</v>
      </c>
      <c r="O3977" s="2">
        <v>4.4000000000000004</v>
      </c>
      <c r="P3977" s="16"/>
    </row>
    <row r="3978" spans="1:16" x14ac:dyDescent="0.35">
      <c r="A3978" s="23" t="str">
        <f t="shared" si="126"/>
        <v>10</v>
      </c>
      <c r="B3978" s="23">
        <f t="shared" si="127"/>
        <v>1020990</v>
      </c>
      <c r="C3978" s="6" t="s">
        <v>1447</v>
      </c>
      <c r="D3978" s="7" t="s">
        <v>1095</v>
      </c>
      <c r="E3978" s="7" t="s">
        <v>16</v>
      </c>
      <c r="F3978" s="7" t="s">
        <v>1076</v>
      </c>
      <c r="G3978" s="7" t="s">
        <v>1004</v>
      </c>
      <c r="H3978" s="7" t="s">
        <v>97</v>
      </c>
      <c r="I3978" s="7" t="s">
        <v>98</v>
      </c>
      <c r="J3978" s="6" t="s">
        <v>553</v>
      </c>
      <c r="K3978" s="1">
        <v>9000</v>
      </c>
      <c r="L3978" s="1">
        <v>9000</v>
      </c>
      <c r="M3978" s="1"/>
      <c r="N3978" s="2">
        <v>3.7075555555555599</v>
      </c>
      <c r="O3978" s="2">
        <v>4.4000000000000004</v>
      </c>
      <c r="P3978" s="16"/>
    </row>
    <row r="3979" spans="1:16" x14ac:dyDescent="0.35">
      <c r="A3979" s="23" t="str">
        <f t="shared" si="126"/>
        <v>10</v>
      </c>
      <c r="B3979" s="23">
        <f t="shared" si="127"/>
        <v>1020991</v>
      </c>
      <c r="C3979" s="6" t="s">
        <v>1447</v>
      </c>
      <c r="D3979" s="7" t="s">
        <v>1095</v>
      </c>
      <c r="E3979" s="7" t="s">
        <v>16</v>
      </c>
      <c r="F3979" s="7" t="s">
        <v>1076</v>
      </c>
      <c r="G3979" s="7" t="s">
        <v>1004</v>
      </c>
      <c r="H3979" s="7" t="s">
        <v>99</v>
      </c>
      <c r="I3979" s="7" t="s">
        <v>100</v>
      </c>
      <c r="J3979" s="6" t="s">
        <v>553</v>
      </c>
      <c r="K3979" s="1">
        <v>9000</v>
      </c>
      <c r="L3979" s="1">
        <v>9000</v>
      </c>
      <c r="M3979" s="1"/>
      <c r="N3979" s="2">
        <v>3.7075555555555599</v>
      </c>
      <c r="O3979" s="2">
        <v>4.4000000000000004</v>
      </c>
      <c r="P3979" s="16"/>
    </row>
    <row r="3980" spans="1:16" x14ac:dyDescent="0.35">
      <c r="A3980" s="23" t="str">
        <f t="shared" si="126"/>
        <v>10</v>
      </c>
      <c r="B3980" s="23">
        <f t="shared" si="127"/>
        <v>1022987</v>
      </c>
      <c r="C3980" s="6" t="s">
        <v>1447</v>
      </c>
      <c r="D3980" s="7" t="s">
        <v>1095</v>
      </c>
      <c r="E3980" s="7" t="s">
        <v>16</v>
      </c>
      <c r="F3980" s="7" t="s">
        <v>1079</v>
      </c>
      <c r="G3980" s="7" t="s">
        <v>1007</v>
      </c>
      <c r="H3980" s="7" t="s">
        <v>546</v>
      </c>
      <c r="I3980" s="7" t="s">
        <v>547</v>
      </c>
      <c r="J3980" s="6" t="s">
        <v>553</v>
      </c>
      <c r="K3980" s="1">
        <v>43200</v>
      </c>
      <c r="L3980" s="1">
        <v>24000</v>
      </c>
      <c r="M3980" s="1"/>
      <c r="N3980" s="2">
        <v>2.0136805555555601</v>
      </c>
      <c r="O3980" s="2">
        <v>2.0262083333333298</v>
      </c>
      <c r="P3980" s="16"/>
    </row>
    <row r="3981" spans="1:16" x14ac:dyDescent="0.35">
      <c r="A3981" s="23" t="str">
        <f t="shared" si="126"/>
        <v>10</v>
      </c>
      <c r="B3981" s="23">
        <f t="shared" si="127"/>
        <v>1020774</v>
      </c>
      <c r="C3981" s="6" t="s">
        <v>1447</v>
      </c>
      <c r="D3981" s="7" t="s">
        <v>1095</v>
      </c>
      <c r="E3981" s="7" t="s">
        <v>16</v>
      </c>
      <c r="F3981" s="7" t="s">
        <v>1083</v>
      </c>
      <c r="G3981" s="7" t="s">
        <v>1015</v>
      </c>
      <c r="H3981" s="7" t="s">
        <v>65</v>
      </c>
      <c r="I3981" s="7" t="s">
        <v>66</v>
      </c>
      <c r="J3981" s="6" t="s">
        <v>553</v>
      </c>
      <c r="K3981" s="1">
        <v>9000</v>
      </c>
      <c r="L3981" s="1">
        <v>9000</v>
      </c>
      <c r="M3981" s="1"/>
      <c r="N3981" s="2">
        <v>6.2673333333333296</v>
      </c>
      <c r="O3981" s="2">
        <v>6.3065555555555601</v>
      </c>
      <c r="P3981" s="16"/>
    </row>
    <row r="3982" spans="1:16" x14ac:dyDescent="0.35">
      <c r="A3982" s="23" t="str">
        <f t="shared" si="126"/>
        <v>10</v>
      </c>
      <c r="B3982" s="23">
        <f t="shared" si="127"/>
        <v>1020810</v>
      </c>
      <c r="C3982" s="6" t="s">
        <v>1447</v>
      </c>
      <c r="D3982" s="7" t="s">
        <v>1095</v>
      </c>
      <c r="E3982" s="7" t="s">
        <v>16</v>
      </c>
      <c r="F3982" s="7" t="s">
        <v>1069</v>
      </c>
      <c r="G3982" s="7" t="s">
        <v>1016</v>
      </c>
      <c r="H3982" s="7" t="s">
        <v>69</v>
      </c>
      <c r="I3982" s="7" t="s">
        <v>70</v>
      </c>
      <c r="J3982" s="6" t="s">
        <v>553</v>
      </c>
      <c r="K3982" s="1">
        <v>7200</v>
      </c>
      <c r="L3982" s="1">
        <v>5000</v>
      </c>
      <c r="M3982" s="1"/>
      <c r="N3982" s="2">
        <v>4.3098611111111103</v>
      </c>
      <c r="O3982" s="2">
        <v>4.3368000000000002</v>
      </c>
      <c r="P3982" s="16"/>
    </row>
    <row r="3983" spans="1:16" x14ac:dyDescent="0.35">
      <c r="A3983" s="23" t="str">
        <f t="shared" si="126"/>
        <v>10</v>
      </c>
      <c r="B3983" s="23">
        <f t="shared" si="127"/>
        <v>1021136</v>
      </c>
      <c r="C3983" s="6" t="s">
        <v>1447</v>
      </c>
      <c r="D3983" s="7" t="s">
        <v>1095</v>
      </c>
      <c r="E3983" s="7" t="s">
        <v>16</v>
      </c>
      <c r="F3983" s="7" t="s">
        <v>1069</v>
      </c>
      <c r="G3983" s="7" t="s">
        <v>1026</v>
      </c>
      <c r="H3983" s="7" t="s">
        <v>125</v>
      </c>
      <c r="I3983" s="7" t="s">
        <v>126</v>
      </c>
      <c r="J3983" s="6" t="s">
        <v>553</v>
      </c>
      <c r="K3983" s="1">
        <v>4500</v>
      </c>
      <c r="L3983" s="1">
        <v>4500</v>
      </c>
      <c r="M3983" s="1"/>
      <c r="N3983" s="2">
        <v>2.80422222222222</v>
      </c>
      <c r="O3983" s="2">
        <v>2.8215555555555598</v>
      </c>
      <c r="P3983" s="16"/>
    </row>
    <row r="3984" spans="1:16" x14ac:dyDescent="0.35">
      <c r="A3984" s="23" t="str">
        <f t="shared" si="126"/>
        <v>10</v>
      </c>
      <c r="B3984" s="23">
        <f t="shared" si="127"/>
        <v>1020924</v>
      </c>
      <c r="C3984" s="6" t="s">
        <v>1447</v>
      </c>
      <c r="D3984" s="7" t="s">
        <v>1096</v>
      </c>
      <c r="E3984" s="7" t="s">
        <v>662</v>
      </c>
      <c r="F3984" s="7" t="s">
        <v>1086</v>
      </c>
      <c r="G3984" s="7" t="s">
        <v>1041</v>
      </c>
      <c r="H3984" s="7" t="s">
        <v>1463</v>
      </c>
      <c r="I3984" s="7" t="s">
        <v>1464</v>
      </c>
      <c r="J3984" s="6" t="s">
        <v>553</v>
      </c>
      <c r="K3984" s="1">
        <v>48000</v>
      </c>
      <c r="L3984" s="1"/>
      <c r="M3984" s="1"/>
      <c r="N3984" s="2">
        <v>0.791333333333333</v>
      </c>
      <c r="O3984" s="2"/>
      <c r="P3984" s="16"/>
    </row>
    <row r="3985" spans="1:16" x14ac:dyDescent="0.35">
      <c r="A3985" s="23" t="str">
        <f t="shared" si="126"/>
        <v>10</v>
      </c>
      <c r="B3985" s="23">
        <f t="shared" si="127"/>
        <v>1022183</v>
      </c>
      <c r="C3985" s="6" t="s">
        <v>1447</v>
      </c>
      <c r="D3985" s="7" t="s">
        <v>1096</v>
      </c>
      <c r="E3985" s="7" t="s">
        <v>662</v>
      </c>
      <c r="F3985" s="7" t="s">
        <v>1086</v>
      </c>
      <c r="G3985" s="7" t="s">
        <v>1041</v>
      </c>
      <c r="H3985" s="7" t="s">
        <v>246</v>
      </c>
      <c r="I3985" s="7" t="s">
        <v>247</v>
      </c>
      <c r="J3985" s="6" t="s">
        <v>553</v>
      </c>
      <c r="K3985" s="1">
        <v>48000</v>
      </c>
      <c r="L3985" s="1"/>
      <c r="M3985" s="1"/>
      <c r="N3985" s="2">
        <v>0.791333333333333</v>
      </c>
      <c r="O3985" s="2"/>
      <c r="P3985" s="16"/>
    </row>
    <row r="3986" spans="1:16" x14ac:dyDescent="0.35">
      <c r="A3986" s="23" t="str">
        <f t="shared" si="126"/>
        <v>10</v>
      </c>
      <c r="B3986" s="23">
        <f t="shared" si="127"/>
        <v>1011417</v>
      </c>
      <c r="C3986" s="6" t="s">
        <v>1447</v>
      </c>
      <c r="D3986" s="7" t="s">
        <v>1096</v>
      </c>
      <c r="E3986" s="7" t="s">
        <v>8</v>
      </c>
      <c r="F3986" s="7" t="s">
        <v>1068</v>
      </c>
      <c r="G3986" s="7" t="s">
        <v>992</v>
      </c>
      <c r="H3986" s="7" t="s">
        <v>1154</v>
      </c>
      <c r="I3986" s="7" t="s">
        <v>1155</v>
      </c>
      <c r="J3986" s="6" t="s">
        <v>658</v>
      </c>
      <c r="K3986" s="1">
        <v>78889</v>
      </c>
      <c r="L3986" s="1"/>
      <c r="M3986" s="1"/>
      <c r="N3986" s="2">
        <v>4.5824512923221201</v>
      </c>
      <c r="O3986" s="2"/>
      <c r="P3986" s="16"/>
    </row>
    <row r="3987" spans="1:16" x14ac:dyDescent="0.35">
      <c r="A3987" s="23" t="str">
        <f t="shared" si="126"/>
        <v>10</v>
      </c>
      <c r="B3987" s="23">
        <f t="shared" si="127"/>
        <v>1011586</v>
      </c>
      <c r="C3987" s="6" t="s">
        <v>1447</v>
      </c>
      <c r="D3987" s="7" t="s">
        <v>1096</v>
      </c>
      <c r="E3987" s="7" t="s">
        <v>8</v>
      </c>
      <c r="F3987" s="7" t="s">
        <v>1068</v>
      </c>
      <c r="G3987" s="7" t="s">
        <v>992</v>
      </c>
      <c r="H3987" s="7" t="s">
        <v>700</v>
      </c>
      <c r="I3987" s="7" t="s">
        <v>701</v>
      </c>
      <c r="J3987" s="6" t="s">
        <v>658</v>
      </c>
      <c r="K3987" s="1">
        <v>110890</v>
      </c>
      <c r="L3987" s="1"/>
      <c r="M3987" s="1"/>
      <c r="N3987" s="2">
        <v>3.60096492019118</v>
      </c>
      <c r="O3987" s="2"/>
      <c r="P3987" s="16"/>
    </row>
    <row r="3988" spans="1:16" x14ac:dyDescent="0.35">
      <c r="A3988" s="23" t="str">
        <f t="shared" si="126"/>
        <v>10</v>
      </c>
      <c r="B3988" s="23">
        <f t="shared" si="127"/>
        <v>1012012</v>
      </c>
      <c r="C3988" s="6" t="s">
        <v>1447</v>
      </c>
      <c r="D3988" s="7" t="s">
        <v>1096</v>
      </c>
      <c r="E3988" s="7" t="s">
        <v>8</v>
      </c>
      <c r="F3988" s="7" t="s">
        <v>1068</v>
      </c>
      <c r="G3988" s="7" t="s">
        <v>992</v>
      </c>
      <c r="H3988" s="7" t="s">
        <v>716</v>
      </c>
      <c r="I3988" s="7" t="s">
        <v>717</v>
      </c>
      <c r="J3988" s="6" t="s">
        <v>658</v>
      </c>
      <c r="K3988" s="1">
        <v>3414</v>
      </c>
      <c r="L3988" s="1"/>
      <c r="M3988" s="1"/>
      <c r="N3988" s="2">
        <v>0</v>
      </c>
      <c r="O3988" s="2"/>
      <c r="P3988" s="16"/>
    </row>
    <row r="3989" spans="1:16" x14ac:dyDescent="0.35">
      <c r="A3989" s="23" t="str">
        <f t="shared" si="126"/>
        <v>10</v>
      </c>
      <c r="B3989" s="23">
        <f t="shared" si="127"/>
        <v>1012161</v>
      </c>
      <c r="C3989" s="6" t="s">
        <v>1447</v>
      </c>
      <c r="D3989" s="7" t="s">
        <v>1096</v>
      </c>
      <c r="E3989" s="7" t="s">
        <v>8</v>
      </c>
      <c r="F3989" s="7" t="s">
        <v>1068</v>
      </c>
      <c r="G3989" s="7" t="s">
        <v>992</v>
      </c>
      <c r="H3989" s="7" t="s">
        <v>748</v>
      </c>
      <c r="I3989" s="7" t="s">
        <v>749</v>
      </c>
      <c r="J3989" s="6" t="s">
        <v>658</v>
      </c>
      <c r="K3989" s="1">
        <v>59875</v>
      </c>
      <c r="L3989" s="1">
        <v>93071</v>
      </c>
      <c r="M3989" s="1"/>
      <c r="N3989" s="2">
        <v>5.3759665970772401</v>
      </c>
      <c r="O3989" s="2">
        <v>5.4218499854949398</v>
      </c>
      <c r="P3989" s="16"/>
    </row>
    <row r="3990" spans="1:16" x14ac:dyDescent="0.35">
      <c r="A3990" s="23" t="str">
        <f t="shared" si="126"/>
        <v>10</v>
      </c>
      <c r="B3990" s="23">
        <f t="shared" si="127"/>
        <v>1012164</v>
      </c>
      <c r="C3990" s="6" t="s">
        <v>1447</v>
      </c>
      <c r="D3990" s="7" t="s">
        <v>1096</v>
      </c>
      <c r="E3990" s="7" t="s">
        <v>8</v>
      </c>
      <c r="F3990" s="7" t="s">
        <v>1068</v>
      </c>
      <c r="G3990" s="7" t="s">
        <v>992</v>
      </c>
      <c r="H3990" s="7" t="s">
        <v>752</v>
      </c>
      <c r="I3990" s="7" t="s">
        <v>753</v>
      </c>
      <c r="J3990" s="6" t="s">
        <v>658</v>
      </c>
      <c r="K3990" s="1">
        <v>39917</v>
      </c>
      <c r="L3990" s="1">
        <v>39917</v>
      </c>
      <c r="M3990" s="1"/>
      <c r="N3990" s="2">
        <v>5.2657013302602902</v>
      </c>
      <c r="O3990" s="2">
        <v>5.3773079139213902</v>
      </c>
      <c r="P3990" s="16"/>
    </row>
    <row r="3991" spans="1:16" x14ac:dyDescent="0.35">
      <c r="A3991" s="23" t="str">
        <f t="shared" si="126"/>
        <v>10</v>
      </c>
      <c r="B3991" s="23">
        <f t="shared" si="127"/>
        <v>1012157</v>
      </c>
      <c r="C3991" s="6" t="s">
        <v>1447</v>
      </c>
      <c r="D3991" s="7" t="s">
        <v>1096</v>
      </c>
      <c r="E3991" s="7" t="s">
        <v>8</v>
      </c>
      <c r="F3991" s="7" t="s">
        <v>1068</v>
      </c>
      <c r="G3991" s="7" t="s">
        <v>994</v>
      </c>
      <c r="H3991" s="7" t="s">
        <v>740</v>
      </c>
      <c r="I3991" s="7" t="s">
        <v>741</v>
      </c>
      <c r="J3991" s="6" t="s">
        <v>658</v>
      </c>
      <c r="K3991" s="1">
        <v>1115</v>
      </c>
      <c r="L3991" s="1"/>
      <c r="M3991" s="1"/>
      <c r="N3991" s="2">
        <v>0</v>
      </c>
      <c r="O3991" s="2"/>
      <c r="P3991" s="16"/>
    </row>
    <row r="3992" spans="1:16" x14ac:dyDescent="0.35">
      <c r="A3992" s="23" t="str">
        <f t="shared" si="126"/>
        <v>10</v>
      </c>
      <c r="B3992" s="23">
        <f t="shared" si="127"/>
        <v>1012166</v>
      </c>
      <c r="C3992" s="6" t="s">
        <v>1447</v>
      </c>
      <c r="D3992" s="7" t="s">
        <v>1096</v>
      </c>
      <c r="E3992" s="7" t="s">
        <v>8</v>
      </c>
      <c r="F3992" s="7" t="s">
        <v>1068</v>
      </c>
      <c r="G3992" s="7" t="s">
        <v>994</v>
      </c>
      <c r="H3992" s="7" t="s">
        <v>756</v>
      </c>
      <c r="I3992" s="7" t="s">
        <v>757</v>
      </c>
      <c r="J3992" s="6" t="s">
        <v>658</v>
      </c>
      <c r="K3992" s="1">
        <v>19958</v>
      </c>
      <c r="L3992" s="1">
        <v>0</v>
      </c>
      <c r="M3992" s="1"/>
      <c r="N3992" s="2">
        <v>1.5644854193807001</v>
      </c>
      <c r="O3992" s="2">
        <v>0</v>
      </c>
      <c r="P3992" s="16"/>
    </row>
    <row r="3993" spans="1:16" x14ac:dyDescent="0.35">
      <c r="A3993" s="23" t="str">
        <f t="shared" si="126"/>
        <v>10</v>
      </c>
      <c r="B3993" s="23">
        <f t="shared" si="127"/>
        <v>1012275</v>
      </c>
      <c r="C3993" s="6" t="s">
        <v>1447</v>
      </c>
      <c r="D3993" s="7" t="s">
        <v>1096</v>
      </c>
      <c r="E3993" s="7" t="s">
        <v>8</v>
      </c>
      <c r="F3993" s="7" t="s">
        <v>1068</v>
      </c>
      <c r="G3993" s="7" t="s">
        <v>994</v>
      </c>
      <c r="H3993" s="7" t="s">
        <v>766</v>
      </c>
      <c r="I3993" s="7" t="s">
        <v>767</v>
      </c>
      <c r="J3993" s="6" t="s">
        <v>658</v>
      </c>
      <c r="K3993" s="1">
        <v>4750</v>
      </c>
      <c r="L3993" s="1"/>
      <c r="M3993" s="1"/>
      <c r="N3993" s="2">
        <v>0</v>
      </c>
      <c r="O3993" s="2"/>
      <c r="P3993" s="16"/>
    </row>
    <row r="3994" spans="1:16" x14ac:dyDescent="0.35">
      <c r="A3994" s="23" t="str">
        <f t="shared" si="126"/>
        <v>10</v>
      </c>
      <c r="B3994" s="23">
        <f t="shared" si="127"/>
        <v>1012278</v>
      </c>
      <c r="C3994" s="6" t="s">
        <v>1447</v>
      </c>
      <c r="D3994" s="7" t="s">
        <v>1096</v>
      </c>
      <c r="E3994" s="7" t="s">
        <v>8</v>
      </c>
      <c r="F3994" s="7" t="s">
        <v>1068</v>
      </c>
      <c r="G3994" s="7" t="s">
        <v>994</v>
      </c>
      <c r="H3994" s="7" t="s">
        <v>768</v>
      </c>
      <c r="I3994" s="7" t="s">
        <v>769</v>
      </c>
      <c r="J3994" s="6" t="s">
        <v>658</v>
      </c>
      <c r="K3994" s="1">
        <v>60000</v>
      </c>
      <c r="L3994" s="1"/>
      <c r="M3994" s="1"/>
      <c r="N3994" s="2">
        <v>2.3217833333333302</v>
      </c>
      <c r="O3994" s="2"/>
      <c r="P3994" s="16"/>
    </row>
    <row r="3995" spans="1:16" x14ac:dyDescent="0.35">
      <c r="A3995" s="23" t="str">
        <f t="shared" si="126"/>
        <v>10</v>
      </c>
      <c r="B3995" s="23">
        <f t="shared" si="127"/>
        <v>1011150</v>
      </c>
      <c r="C3995" s="6" t="s">
        <v>1447</v>
      </c>
      <c r="D3995" s="7" t="s">
        <v>1096</v>
      </c>
      <c r="E3995" s="7" t="s">
        <v>8</v>
      </c>
      <c r="F3995" s="7" t="s">
        <v>1068</v>
      </c>
      <c r="G3995" s="7" t="s">
        <v>984</v>
      </c>
      <c r="H3995" s="7" t="s">
        <v>679</v>
      </c>
      <c r="I3995" s="7" t="s">
        <v>680</v>
      </c>
      <c r="J3995" s="6" t="s">
        <v>658</v>
      </c>
      <c r="K3995" s="1">
        <v>40000</v>
      </c>
      <c r="L3995" s="1"/>
      <c r="M3995" s="1"/>
      <c r="N3995" s="2">
        <v>2.86</v>
      </c>
      <c r="O3995" s="2"/>
      <c r="P3995" s="16"/>
    </row>
    <row r="3996" spans="1:16" x14ac:dyDescent="0.35">
      <c r="A3996" s="23" t="str">
        <f t="shared" si="126"/>
        <v>10</v>
      </c>
      <c r="B3996" s="23">
        <f t="shared" si="127"/>
        <v>1012148</v>
      </c>
      <c r="C3996" s="6" t="s">
        <v>1447</v>
      </c>
      <c r="D3996" s="7" t="s">
        <v>1096</v>
      </c>
      <c r="E3996" s="7" t="s">
        <v>8</v>
      </c>
      <c r="F3996" s="7" t="s">
        <v>1068</v>
      </c>
      <c r="G3996" s="7" t="s">
        <v>984</v>
      </c>
      <c r="H3996" s="7" t="s">
        <v>738</v>
      </c>
      <c r="I3996" s="7" t="s">
        <v>739</v>
      </c>
      <c r="J3996" s="6" t="s">
        <v>658</v>
      </c>
      <c r="K3996" s="1">
        <v>2713</v>
      </c>
      <c r="L3996" s="1">
        <v>180000</v>
      </c>
      <c r="M3996" s="1"/>
      <c r="N3996" s="2">
        <v>0</v>
      </c>
      <c r="O3996" s="2">
        <v>3.0908611111111099</v>
      </c>
      <c r="P3996" s="16"/>
    </row>
    <row r="3997" spans="1:16" x14ac:dyDescent="0.35">
      <c r="A3997" s="23" t="str">
        <f t="shared" si="126"/>
        <v>10</v>
      </c>
      <c r="B3997" s="23">
        <f t="shared" si="127"/>
        <v>1012159</v>
      </c>
      <c r="C3997" s="6" t="s">
        <v>1447</v>
      </c>
      <c r="D3997" s="7" t="s">
        <v>1096</v>
      </c>
      <c r="E3997" s="7" t="s">
        <v>8</v>
      </c>
      <c r="F3997" s="7" t="s">
        <v>1068</v>
      </c>
      <c r="G3997" s="7" t="s">
        <v>984</v>
      </c>
      <c r="H3997" s="7" t="s">
        <v>744</v>
      </c>
      <c r="I3997" s="7" t="s">
        <v>745</v>
      </c>
      <c r="J3997" s="6" t="s">
        <v>658</v>
      </c>
      <c r="K3997" s="1">
        <v>25528</v>
      </c>
      <c r="L3997" s="1">
        <v>240000</v>
      </c>
      <c r="M3997" s="1"/>
      <c r="N3997" s="2">
        <v>0</v>
      </c>
      <c r="O3997" s="2">
        <v>2.8396791666666701</v>
      </c>
      <c r="P3997" s="16"/>
    </row>
    <row r="3998" spans="1:16" x14ac:dyDescent="0.35">
      <c r="A3998" s="23" t="str">
        <f t="shared" si="126"/>
        <v>10</v>
      </c>
      <c r="B3998" s="23">
        <f t="shared" si="127"/>
        <v>1012165</v>
      </c>
      <c r="C3998" s="6" t="s">
        <v>1447</v>
      </c>
      <c r="D3998" s="7" t="s">
        <v>1096</v>
      </c>
      <c r="E3998" s="7" t="s">
        <v>8</v>
      </c>
      <c r="F3998" s="7" t="s">
        <v>1068</v>
      </c>
      <c r="G3998" s="7" t="s">
        <v>984</v>
      </c>
      <c r="H3998" s="7" t="s">
        <v>754</v>
      </c>
      <c r="I3998" s="7" t="s">
        <v>755</v>
      </c>
      <c r="J3998" s="6" t="s">
        <v>658</v>
      </c>
      <c r="K3998" s="1">
        <v>219541</v>
      </c>
      <c r="L3998" s="1">
        <v>338539</v>
      </c>
      <c r="M3998" s="1">
        <v>294356.71299999999</v>
      </c>
      <c r="N3998" s="2">
        <v>2.7586100090643701</v>
      </c>
      <c r="O3998" s="2">
        <v>2.8749567996597101</v>
      </c>
      <c r="P3998" s="16">
        <v>2.86511279360563</v>
      </c>
    </row>
    <row r="3999" spans="1:16" x14ac:dyDescent="0.35">
      <c r="A3999" s="23" t="str">
        <f t="shared" si="126"/>
        <v>10</v>
      </c>
      <c r="B3999" s="23">
        <f t="shared" si="127"/>
        <v>1012401</v>
      </c>
      <c r="C3999" s="6" t="s">
        <v>1447</v>
      </c>
      <c r="D3999" s="7" t="s">
        <v>1096</v>
      </c>
      <c r="E3999" s="7" t="s">
        <v>8</v>
      </c>
      <c r="F3999" s="7" t="s">
        <v>1068</v>
      </c>
      <c r="G3999" s="7" t="s">
        <v>984</v>
      </c>
      <c r="H3999" s="7" t="s">
        <v>780</v>
      </c>
      <c r="I3999" s="7" t="s">
        <v>781</v>
      </c>
      <c r="J3999" s="6" t="s">
        <v>658</v>
      </c>
      <c r="K3999" s="1">
        <v>492</v>
      </c>
      <c r="L3999" s="1">
        <v>0</v>
      </c>
      <c r="M3999" s="1"/>
      <c r="N3999" s="2">
        <v>0</v>
      </c>
      <c r="O3999" s="2">
        <v>0</v>
      </c>
      <c r="P3999" s="16"/>
    </row>
    <row r="4000" spans="1:16" x14ac:dyDescent="0.35">
      <c r="A4000" s="23" t="str">
        <f t="shared" si="126"/>
        <v>10</v>
      </c>
      <c r="B4000" s="23">
        <f t="shared" si="127"/>
        <v>1012483</v>
      </c>
      <c r="C4000" s="6" t="s">
        <v>1447</v>
      </c>
      <c r="D4000" s="7" t="s">
        <v>1096</v>
      </c>
      <c r="E4000" s="7" t="s">
        <v>8</v>
      </c>
      <c r="F4000" s="7" t="s">
        <v>1068</v>
      </c>
      <c r="G4000" s="7" t="s">
        <v>984</v>
      </c>
      <c r="H4000" s="7" t="s">
        <v>792</v>
      </c>
      <c r="I4000" s="7" t="s">
        <v>793</v>
      </c>
      <c r="J4000" s="6" t="s">
        <v>658</v>
      </c>
      <c r="K4000" s="1"/>
      <c r="L4000" s="1">
        <v>272158</v>
      </c>
      <c r="M4000" s="1"/>
      <c r="N4000" s="2"/>
      <c r="O4000" s="2">
        <v>2.98316786572506</v>
      </c>
      <c r="P4000" s="16"/>
    </row>
    <row r="4001" spans="1:16" x14ac:dyDescent="0.35">
      <c r="A4001" s="23" t="str">
        <f t="shared" si="126"/>
        <v>10</v>
      </c>
      <c r="B4001" s="23">
        <f t="shared" si="127"/>
        <v>1030239</v>
      </c>
      <c r="C4001" s="6" t="s">
        <v>1447</v>
      </c>
      <c r="D4001" s="7" t="s">
        <v>1096</v>
      </c>
      <c r="E4001" s="7" t="s">
        <v>8</v>
      </c>
      <c r="F4001" s="7" t="s">
        <v>1068</v>
      </c>
      <c r="G4001" s="7" t="s">
        <v>1051</v>
      </c>
      <c r="H4001" s="7" t="s">
        <v>860</v>
      </c>
      <c r="I4001" s="7" t="s">
        <v>861</v>
      </c>
      <c r="J4001" s="6" t="s">
        <v>659</v>
      </c>
      <c r="K4001" s="1">
        <v>24041</v>
      </c>
      <c r="L4001" s="1">
        <v>24000</v>
      </c>
      <c r="M4001" s="1"/>
      <c r="N4001" s="2">
        <v>1.7319163096376999</v>
      </c>
      <c r="O4001" s="2">
        <v>1.7319166666666701</v>
      </c>
      <c r="P4001" s="16"/>
    </row>
    <row r="4002" spans="1:16" x14ac:dyDescent="0.35">
      <c r="A4002" s="23" t="str">
        <f t="shared" si="126"/>
        <v>10</v>
      </c>
      <c r="B4002" s="23">
        <f t="shared" si="127"/>
        <v>1011421</v>
      </c>
      <c r="C4002" s="6" t="s">
        <v>1447</v>
      </c>
      <c r="D4002" s="7" t="s">
        <v>1096</v>
      </c>
      <c r="E4002" s="7" t="s">
        <v>8</v>
      </c>
      <c r="F4002" s="7" t="s">
        <v>1063</v>
      </c>
      <c r="G4002" s="7" t="s">
        <v>988</v>
      </c>
      <c r="H4002" s="7" t="s">
        <v>689</v>
      </c>
      <c r="I4002" s="7" t="s">
        <v>690</v>
      </c>
      <c r="J4002" s="6" t="s">
        <v>658</v>
      </c>
      <c r="K4002" s="1">
        <v>23342</v>
      </c>
      <c r="L4002" s="1"/>
      <c r="M4002" s="1"/>
      <c r="N4002" s="2">
        <v>0</v>
      </c>
      <c r="O4002" s="2"/>
      <c r="P4002" s="16"/>
    </row>
    <row r="4003" spans="1:16" x14ac:dyDescent="0.35">
      <c r="A4003" s="23" t="str">
        <f t="shared" si="126"/>
        <v>10</v>
      </c>
      <c r="B4003" s="23">
        <f t="shared" si="127"/>
        <v>1011558</v>
      </c>
      <c r="C4003" s="6" t="s">
        <v>1447</v>
      </c>
      <c r="D4003" s="7" t="s">
        <v>1096</v>
      </c>
      <c r="E4003" s="7" t="s">
        <v>8</v>
      </c>
      <c r="F4003" s="7" t="s">
        <v>1063</v>
      </c>
      <c r="G4003" s="7" t="s">
        <v>988</v>
      </c>
      <c r="H4003" s="7" t="s">
        <v>693</v>
      </c>
      <c r="I4003" s="7" t="s">
        <v>694</v>
      </c>
      <c r="J4003" s="6" t="s">
        <v>658</v>
      </c>
      <c r="K4003" s="1">
        <v>22914</v>
      </c>
      <c r="L4003" s="1"/>
      <c r="M4003" s="1"/>
      <c r="N4003" s="2">
        <v>0</v>
      </c>
      <c r="O4003" s="2"/>
      <c r="P4003" s="16"/>
    </row>
    <row r="4004" spans="1:16" x14ac:dyDescent="0.35">
      <c r="A4004" s="23" t="str">
        <f t="shared" si="126"/>
        <v>10</v>
      </c>
      <c r="B4004" s="23">
        <f t="shared" si="127"/>
        <v>1020828</v>
      </c>
      <c r="C4004" s="6" t="s">
        <v>1447</v>
      </c>
      <c r="D4004" s="7" t="s">
        <v>1096</v>
      </c>
      <c r="E4004" s="7" t="s">
        <v>8</v>
      </c>
      <c r="F4004" s="7" t="s">
        <v>1074</v>
      </c>
      <c r="G4004" s="7" t="s">
        <v>1018</v>
      </c>
      <c r="H4004" s="7" t="s">
        <v>73</v>
      </c>
      <c r="I4004" s="7" t="s">
        <v>74</v>
      </c>
      <c r="J4004" s="6" t="s">
        <v>553</v>
      </c>
      <c r="K4004" s="1">
        <v>49476</v>
      </c>
      <c r="L4004" s="1">
        <v>24000</v>
      </c>
      <c r="M4004" s="1"/>
      <c r="N4004" s="2">
        <v>6.4444579189910298</v>
      </c>
      <c r="O4004" s="2">
        <v>7.24804166666667</v>
      </c>
      <c r="P4004" s="16"/>
    </row>
    <row r="4005" spans="1:16" x14ac:dyDescent="0.35">
      <c r="A4005" s="23" t="str">
        <f t="shared" si="126"/>
        <v>10</v>
      </c>
      <c r="B4005" s="23">
        <f t="shared" si="127"/>
        <v>1022883</v>
      </c>
      <c r="C4005" s="6" t="s">
        <v>1447</v>
      </c>
      <c r="D4005" s="7" t="s">
        <v>1096</v>
      </c>
      <c r="E4005" s="7" t="s">
        <v>8</v>
      </c>
      <c r="F4005" s="7" t="s">
        <v>1074</v>
      </c>
      <c r="G4005" s="7" t="s">
        <v>1018</v>
      </c>
      <c r="H4005" s="7" t="s">
        <v>369</v>
      </c>
      <c r="I4005" s="7" t="s">
        <v>370</v>
      </c>
      <c r="J4005" s="6" t="s">
        <v>553</v>
      </c>
      <c r="K4005" s="1">
        <v>24041</v>
      </c>
      <c r="L4005" s="1">
        <v>24000</v>
      </c>
      <c r="M4005" s="1"/>
      <c r="N4005" s="2">
        <v>7.4138762946632797</v>
      </c>
      <c r="O4005" s="2">
        <v>6.9517083333333298</v>
      </c>
      <c r="P4005" s="16"/>
    </row>
    <row r="4006" spans="1:16" x14ac:dyDescent="0.35">
      <c r="A4006" s="23" t="str">
        <f t="shared" si="126"/>
        <v>10</v>
      </c>
      <c r="B4006" s="23">
        <f t="shared" si="127"/>
        <v>1011151</v>
      </c>
      <c r="C4006" s="6" t="s">
        <v>1447</v>
      </c>
      <c r="D4006" s="7" t="s">
        <v>1096</v>
      </c>
      <c r="E4006" s="7" t="s">
        <v>8</v>
      </c>
      <c r="F4006" s="7" t="s">
        <v>985</v>
      </c>
      <c r="G4006" s="7" t="s">
        <v>985</v>
      </c>
      <c r="H4006" s="7" t="s">
        <v>681</v>
      </c>
      <c r="I4006" s="7" t="s">
        <v>682</v>
      </c>
      <c r="J4006" s="6" t="s">
        <v>658</v>
      </c>
      <c r="K4006" s="1">
        <v>360</v>
      </c>
      <c r="L4006" s="1"/>
      <c r="M4006" s="1"/>
      <c r="N4006" s="2">
        <v>4.24444444444444</v>
      </c>
      <c r="O4006" s="2"/>
      <c r="P4006" s="16"/>
    </row>
    <row r="4007" spans="1:16" x14ac:dyDescent="0.35">
      <c r="A4007" s="23" t="str">
        <f t="shared" si="126"/>
        <v>10</v>
      </c>
      <c r="B4007" s="23">
        <f t="shared" si="127"/>
        <v>1012147</v>
      </c>
      <c r="C4007" s="6" t="s">
        <v>1447</v>
      </c>
      <c r="D4007" s="7" t="s">
        <v>1096</v>
      </c>
      <c r="E4007" s="7" t="s">
        <v>8</v>
      </c>
      <c r="F4007" s="7" t="s">
        <v>985</v>
      </c>
      <c r="G4007" s="7" t="s">
        <v>985</v>
      </c>
      <c r="H4007" s="7" t="s">
        <v>736</v>
      </c>
      <c r="I4007" s="7" t="s">
        <v>737</v>
      </c>
      <c r="J4007" s="6" t="s">
        <v>658</v>
      </c>
      <c r="K4007" s="1">
        <v>5850</v>
      </c>
      <c r="L4007" s="1">
        <v>100000</v>
      </c>
      <c r="M4007" s="1"/>
      <c r="N4007" s="2">
        <v>0</v>
      </c>
      <c r="O4007" s="2">
        <v>5.4382000000000001</v>
      </c>
      <c r="P4007" s="16"/>
    </row>
    <row r="4008" spans="1:16" x14ac:dyDescent="0.35">
      <c r="A4008" s="23" t="str">
        <f t="shared" si="126"/>
        <v>10</v>
      </c>
      <c r="B4008" s="23">
        <f t="shared" si="127"/>
        <v>1012158</v>
      </c>
      <c r="C4008" s="6" t="s">
        <v>1447</v>
      </c>
      <c r="D4008" s="7" t="s">
        <v>1096</v>
      </c>
      <c r="E4008" s="7" t="s">
        <v>8</v>
      </c>
      <c r="F4008" s="7" t="s">
        <v>985</v>
      </c>
      <c r="G4008" s="7" t="s">
        <v>985</v>
      </c>
      <c r="H4008" s="7" t="s">
        <v>742</v>
      </c>
      <c r="I4008" s="7" t="s">
        <v>743</v>
      </c>
      <c r="J4008" s="6" t="s">
        <v>658</v>
      </c>
      <c r="K4008" s="1">
        <v>39917</v>
      </c>
      <c r="L4008" s="1">
        <v>160000</v>
      </c>
      <c r="M4008" s="1">
        <v>76313.664000000004</v>
      </c>
      <c r="N4008" s="2">
        <v>5.2621690006764004</v>
      </c>
      <c r="O4008" s="2">
        <v>5.2426374999999998</v>
      </c>
      <c r="P4008" s="16">
        <v>5.1907215882073201</v>
      </c>
    </row>
    <row r="4009" spans="1:16" x14ac:dyDescent="0.35">
      <c r="A4009" s="23" t="str">
        <f t="shared" si="126"/>
        <v>10</v>
      </c>
      <c r="B4009" s="23">
        <f t="shared" si="127"/>
        <v>1012163</v>
      </c>
      <c r="C4009" s="6" t="s">
        <v>1447</v>
      </c>
      <c r="D4009" s="7" t="s">
        <v>1096</v>
      </c>
      <c r="E4009" s="7" t="s">
        <v>8</v>
      </c>
      <c r="F4009" s="7" t="s">
        <v>985</v>
      </c>
      <c r="G4009" s="7" t="s">
        <v>985</v>
      </c>
      <c r="H4009" s="7" t="s">
        <v>750</v>
      </c>
      <c r="I4009" s="7" t="s">
        <v>751</v>
      </c>
      <c r="J4009" s="6" t="s">
        <v>658</v>
      </c>
      <c r="K4009" s="1">
        <v>1473</v>
      </c>
      <c r="L4009" s="1">
        <v>239499</v>
      </c>
      <c r="M4009" s="1"/>
      <c r="N4009" s="2">
        <v>0</v>
      </c>
      <c r="O4009" s="2">
        <v>4.9702921515329903</v>
      </c>
      <c r="P4009" s="16"/>
    </row>
    <row r="4010" spans="1:16" x14ac:dyDescent="0.35">
      <c r="A4010" s="23" t="str">
        <f t="shared" si="126"/>
        <v>10</v>
      </c>
      <c r="B4010" s="23">
        <f t="shared" si="127"/>
        <v>1012400</v>
      </c>
      <c r="C4010" s="6" t="s">
        <v>1447</v>
      </c>
      <c r="D4010" s="7" t="s">
        <v>1096</v>
      </c>
      <c r="E4010" s="7" t="s">
        <v>8</v>
      </c>
      <c r="F4010" s="7" t="s">
        <v>985</v>
      </c>
      <c r="G4010" s="7" t="s">
        <v>985</v>
      </c>
      <c r="H4010" s="7" t="s">
        <v>778</v>
      </c>
      <c r="I4010" s="7" t="s">
        <v>779</v>
      </c>
      <c r="J4010" s="6" t="s">
        <v>658</v>
      </c>
      <c r="K4010" s="1">
        <v>941</v>
      </c>
      <c r="L4010" s="1">
        <v>18144</v>
      </c>
      <c r="M4010" s="1"/>
      <c r="N4010" s="2">
        <v>0</v>
      </c>
      <c r="O4010" s="2">
        <v>5.5859237213403903</v>
      </c>
      <c r="P4010" s="16"/>
    </row>
    <row r="4011" spans="1:16" x14ac:dyDescent="0.35">
      <c r="A4011" s="23" t="str">
        <f t="shared" si="126"/>
        <v>10</v>
      </c>
      <c r="B4011" s="23">
        <f t="shared" si="127"/>
        <v>1012518</v>
      </c>
      <c r="C4011" s="6" t="s">
        <v>1447</v>
      </c>
      <c r="D4011" s="7" t="s">
        <v>1096</v>
      </c>
      <c r="E4011" s="7" t="s">
        <v>8</v>
      </c>
      <c r="F4011" s="7" t="s">
        <v>985</v>
      </c>
      <c r="G4011" s="7" t="s">
        <v>985</v>
      </c>
      <c r="H4011" s="7" t="s">
        <v>801</v>
      </c>
      <c r="I4011" s="7" t="s">
        <v>802</v>
      </c>
      <c r="J4011" s="6" t="s">
        <v>658</v>
      </c>
      <c r="K4011" s="1"/>
      <c r="L4011" s="1">
        <v>130384</v>
      </c>
      <c r="M4011" s="1"/>
      <c r="N4011" s="2"/>
      <c r="O4011" s="2">
        <v>5.0378574058166601</v>
      </c>
      <c r="P4011" s="16"/>
    </row>
    <row r="4012" spans="1:16" x14ac:dyDescent="0.35">
      <c r="A4012" s="23" t="str">
        <f t="shared" si="126"/>
        <v>10</v>
      </c>
      <c r="B4012" s="23">
        <f t="shared" si="127"/>
        <v>1021398</v>
      </c>
      <c r="C4012" s="6" t="s">
        <v>1447</v>
      </c>
      <c r="D4012" s="7" t="s">
        <v>1096</v>
      </c>
      <c r="E4012" s="7" t="s">
        <v>8</v>
      </c>
      <c r="F4012" s="7" t="s">
        <v>985</v>
      </c>
      <c r="G4012" s="7" t="s">
        <v>1012</v>
      </c>
      <c r="H4012" s="7" t="s">
        <v>460</v>
      </c>
      <c r="I4012" s="7" t="s">
        <v>78</v>
      </c>
      <c r="J4012" s="6" t="s">
        <v>553</v>
      </c>
      <c r="K4012" s="1"/>
      <c r="L4012" s="1">
        <v>24000</v>
      </c>
      <c r="M4012" s="1"/>
      <c r="N4012" s="2"/>
      <c r="O4012" s="2">
        <v>3.61</v>
      </c>
      <c r="P4012" s="16"/>
    </row>
    <row r="4013" spans="1:16" x14ac:dyDescent="0.35">
      <c r="A4013" s="23" t="str">
        <f t="shared" si="126"/>
        <v>10</v>
      </c>
      <c r="B4013" s="23">
        <f t="shared" si="127"/>
        <v>1020822</v>
      </c>
      <c r="C4013" s="6" t="s">
        <v>1447</v>
      </c>
      <c r="D4013" s="7" t="s">
        <v>1096</v>
      </c>
      <c r="E4013" s="7" t="s">
        <v>8</v>
      </c>
      <c r="F4013" s="7" t="s">
        <v>1084</v>
      </c>
      <c r="G4013" s="7" t="s">
        <v>1017</v>
      </c>
      <c r="H4013" s="7" t="s">
        <v>71</v>
      </c>
      <c r="I4013" s="7" t="s">
        <v>72</v>
      </c>
      <c r="J4013" s="6" t="s">
        <v>553</v>
      </c>
      <c r="K4013" s="1">
        <v>22567</v>
      </c>
      <c r="L4013" s="1">
        <v>24000</v>
      </c>
      <c r="M4013" s="1"/>
      <c r="N4013" s="2">
        <v>2.1788452164665202</v>
      </c>
      <c r="O4013" s="2">
        <v>2.1773750000000001</v>
      </c>
      <c r="P4013" s="16"/>
    </row>
    <row r="4014" spans="1:16" x14ac:dyDescent="0.35">
      <c r="A4014" s="23" t="str">
        <f t="shared" si="126"/>
        <v>10</v>
      </c>
      <c r="B4014" s="23">
        <f t="shared" si="127"/>
        <v>1011948</v>
      </c>
      <c r="C4014" s="6" t="s">
        <v>1447</v>
      </c>
      <c r="D4014" s="7" t="s">
        <v>1096</v>
      </c>
      <c r="E4014" s="7" t="s">
        <v>8</v>
      </c>
      <c r="F4014" s="7" t="s">
        <v>1065</v>
      </c>
      <c r="G4014" s="7" t="s">
        <v>981</v>
      </c>
      <c r="H4014" s="7" t="s">
        <v>706</v>
      </c>
      <c r="I4014" s="7" t="s">
        <v>707</v>
      </c>
      <c r="J4014" s="6" t="s">
        <v>658</v>
      </c>
      <c r="K4014" s="1">
        <v>46</v>
      </c>
      <c r="L4014" s="1"/>
      <c r="M4014" s="1"/>
      <c r="N4014" s="2">
        <v>0</v>
      </c>
      <c r="O4014" s="2"/>
      <c r="P4014" s="16"/>
    </row>
    <row r="4015" spans="1:16" x14ac:dyDescent="0.35">
      <c r="A4015" s="23" t="str">
        <f t="shared" si="126"/>
        <v>10</v>
      </c>
      <c r="B4015" s="23">
        <f t="shared" si="127"/>
        <v>1012532</v>
      </c>
      <c r="C4015" s="6" t="s">
        <v>1447</v>
      </c>
      <c r="D4015" s="7" t="s">
        <v>1096</v>
      </c>
      <c r="E4015" s="7" t="s">
        <v>8</v>
      </c>
      <c r="F4015" s="7" t="s">
        <v>1065</v>
      </c>
      <c r="G4015" s="7" t="s">
        <v>981</v>
      </c>
      <c r="H4015" s="7" t="s">
        <v>813</v>
      </c>
      <c r="I4015" s="7" t="s">
        <v>814</v>
      </c>
      <c r="J4015" s="6" t="s">
        <v>658</v>
      </c>
      <c r="K4015" s="1"/>
      <c r="L4015" s="1">
        <v>3293</v>
      </c>
      <c r="M4015" s="1"/>
      <c r="N4015" s="2"/>
      <c r="O4015" s="2">
        <v>1.1724870938354099</v>
      </c>
      <c r="P4015" s="16"/>
    </row>
    <row r="4016" spans="1:16" x14ac:dyDescent="0.35">
      <c r="A4016" s="23" t="str">
        <f t="shared" si="126"/>
        <v>10</v>
      </c>
      <c r="B4016" s="23">
        <f t="shared" si="127"/>
        <v>1011560</v>
      </c>
      <c r="C4016" s="6" t="s">
        <v>1447</v>
      </c>
      <c r="D4016" s="7" t="s">
        <v>1096</v>
      </c>
      <c r="E4016" s="7" t="s">
        <v>8</v>
      </c>
      <c r="F4016" s="7" t="s">
        <v>1065</v>
      </c>
      <c r="G4016" s="7" t="s">
        <v>989</v>
      </c>
      <c r="H4016" s="7" t="s">
        <v>695</v>
      </c>
      <c r="I4016" s="7" t="s">
        <v>696</v>
      </c>
      <c r="J4016" s="6" t="s">
        <v>658</v>
      </c>
      <c r="K4016" s="1">
        <v>6969</v>
      </c>
      <c r="L4016" s="1"/>
      <c r="M4016" s="1"/>
      <c r="N4016" s="2">
        <v>0</v>
      </c>
      <c r="O4016" s="2"/>
      <c r="P4016" s="16"/>
    </row>
    <row r="4017" spans="1:16" x14ac:dyDescent="0.35">
      <c r="A4017" s="23" t="str">
        <f t="shared" si="126"/>
        <v>10</v>
      </c>
      <c r="B4017" s="23">
        <f t="shared" si="127"/>
        <v>1012326</v>
      </c>
      <c r="C4017" s="6" t="s">
        <v>1447</v>
      </c>
      <c r="D4017" s="7" t="s">
        <v>1096</v>
      </c>
      <c r="E4017" s="7" t="s">
        <v>8</v>
      </c>
      <c r="F4017" s="7" t="s">
        <v>1065</v>
      </c>
      <c r="G4017" s="7" t="s">
        <v>989</v>
      </c>
      <c r="H4017" s="7" t="s">
        <v>772</v>
      </c>
      <c r="I4017" s="7" t="s">
        <v>773</v>
      </c>
      <c r="J4017" s="6" t="s">
        <v>658</v>
      </c>
      <c r="K4017" s="1">
        <v>1552</v>
      </c>
      <c r="L4017" s="1"/>
      <c r="M4017" s="1"/>
      <c r="N4017" s="2">
        <v>0</v>
      </c>
      <c r="O4017" s="2"/>
      <c r="P4017" s="16"/>
    </row>
    <row r="4018" spans="1:16" x14ac:dyDescent="0.35">
      <c r="A4018" s="23" t="str">
        <f t="shared" si="126"/>
        <v>10</v>
      </c>
      <c r="B4018" s="23">
        <f t="shared" si="127"/>
        <v>1012601</v>
      </c>
      <c r="C4018" s="6" t="s">
        <v>1447</v>
      </c>
      <c r="D4018" s="7" t="s">
        <v>1096</v>
      </c>
      <c r="E4018" s="7" t="s">
        <v>8</v>
      </c>
      <c r="F4018" s="7" t="s">
        <v>1065</v>
      </c>
      <c r="G4018" s="7" t="s">
        <v>995</v>
      </c>
      <c r="H4018" s="7" t="s">
        <v>823</v>
      </c>
      <c r="I4018" s="7" t="s">
        <v>1452</v>
      </c>
      <c r="J4018" s="6" t="s">
        <v>658</v>
      </c>
      <c r="K4018" s="1"/>
      <c r="L4018" s="1">
        <v>72000</v>
      </c>
      <c r="M4018" s="1"/>
      <c r="N4018" s="2"/>
      <c r="O4018" s="2">
        <v>0.47970833333333301</v>
      </c>
      <c r="P4018" s="16"/>
    </row>
    <row r="4019" spans="1:16" x14ac:dyDescent="0.35">
      <c r="A4019" s="23" t="str">
        <f t="shared" si="126"/>
        <v>10</v>
      </c>
      <c r="B4019" s="23">
        <f t="shared" si="127"/>
        <v>1030555</v>
      </c>
      <c r="C4019" s="6" t="s">
        <v>1447</v>
      </c>
      <c r="D4019" s="7" t="s">
        <v>1096</v>
      </c>
      <c r="E4019" s="7" t="s">
        <v>8</v>
      </c>
      <c r="F4019" s="7" t="s">
        <v>1065</v>
      </c>
      <c r="G4019" s="7" t="s">
        <v>989</v>
      </c>
      <c r="H4019" s="7" t="s">
        <v>919</v>
      </c>
      <c r="I4019" s="7" t="s">
        <v>920</v>
      </c>
      <c r="J4019" s="6" t="s">
        <v>659</v>
      </c>
      <c r="K4019" s="1">
        <v>9015</v>
      </c>
      <c r="L4019" s="1">
        <v>13839</v>
      </c>
      <c r="M4019" s="1"/>
      <c r="N4019" s="2">
        <v>1.3050471436494699</v>
      </c>
      <c r="O4019" s="2">
        <v>1.30507984680974</v>
      </c>
      <c r="P4019" s="16"/>
    </row>
    <row r="4020" spans="1:16" x14ac:dyDescent="0.35">
      <c r="A4020" s="23" t="str">
        <f t="shared" si="126"/>
        <v>10</v>
      </c>
      <c r="B4020" s="23">
        <f t="shared" si="127"/>
        <v>1021538</v>
      </c>
      <c r="C4020" s="6" t="s">
        <v>1447</v>
      </c>
      <c r="D4020" s="7" t="s">
        <v>1096</v>
      </c>
      <c r="E4020" s="7" t="s">
        <v>8</v>
      </c>
      <c r="F4020" s="7" t="s">
        <v>1082</v>
      </c>
      <c r="G4020" s="7" t="s">
        <v>1013</v>
      </c>
      <c r="H4020" s="7" t="s">
        <v>158</v>
      </c>
      <c r="I4020" s="7" t="s">
        <v>159</v>
      </c>
      <c r="J4020" s="6" t="s">
        <v>553</v>
      </c>
      <c r="K4020" s="1">
        <v>59075</v>
      </c>
      <c r="L4020" s="1">
        <v>120000</v>
      </c>
      <c r="M4020" s="1"/>
      <c r="N4020" s="2">
        <v>4.84143884892086</v>
      </c>
      <c r="O4020" s="2">
        <v>3.5124916666666701</v>
      </c>
      <c r="P4020" s="16"/>
    </row>
    <row r="4021" spans="1:16" x14ac:dyDescent="0.35">
      <c r="A4021" s="23" t="str">
        <f t="shared" si="126"/>
        <v>10</v>
      </c>
      <c r="B4021" s="23">
        <f t="shared" si="127"/>
        <v>1011967</v>
      </c>
      <c r="C4021" s="6" t="s">
        <v>1447</v>
      </c>
      <c r="D4021" s="7" t="s">
        <v>1096</v>
      </c>
      <c r="E4021" s="7" t="s">
        <v>8</v>
      </c>
      <c r="F4021" s="7" t="s">
        <v>1072</v>
      </c>
      <c r="G4021" s="7" t="s">
        <v>993</v>
      </c>
      <c r="H4021" s="7" t="s">
        <v>708</v>
      </c>
      <c r="I4021" s="7" t="s">
        <v>709</v>
      </c>
      <c r="J4021" s="6" t="s">
        <v>658</v>
      </c>
      <c r="K4021" s="1">
        <v>300</v>
      </c>
      <c r="L4021" s="1"/>
      <c r="M4021" s="1"/>
      <c r="N4021" s="2">
        <v>0</v>
      </c>
      <c r="O4021" s="2"/>
      <c r="P4021" s="16"/>
    </row>
    <row r="4022" spans="1:16" x14ac:dyDescent="0.35">
      <c r="A4022" s="23" t="str">
        <f t="shared" si="126"/>
        <v>10</v>
      </c>
      <c r="B4022" s="23">
        <f t="shared" si="127"/>
        <v>1011968</v>
      </c>
      <c r="C4022" s="6" t="s">
        <v>1447</v>
      </c>
      <c r="D4022" s="7" t="s">
        <v>1096</v>
      </c>
      <c r="E4022" s="7" t="s">
        <v>8</v>
      </c>
      <c r="F4022" s="7" t="s">
        <v>1072</v>
      </c>
      <c r="G4022" s="7" t="s">
        <v>993</v>
      </c>
      <c r="H4022" s="7" t="s">
        <v>710</v>
      </c>
      <c r="I4022" s="7" t="s">
        <v>711</v>
      </c>
      <c r="J4022" s="6" t="s">
        <v>658</v>
      </c>
      <c r="K4022" s="1">
        <v>1504</v>
      </c>
      <c r="L4022" s="1"/>
      <c r="M4022" s="1"/>
      <c r="N4022" s="2">
        <v>0</v>
      </c>
      <c r="O4022" s="2"/>
      <c r="P4022" s="16"/>
    </row>
    <row r="4023" spans="1:16" x14ac:dyDescent="0.35">
      <c r="A4023" s="23" t="str">
        <f t="shared" si="126"/>
        <v>10</v>
      </c>
      <c r="B4023" s="23">
        <f t="shared" si="127"/>
        <v>1011969</v>
      </c>
      <c r="C4023" s="6" t="s">
        <v>1447</v>
      </c>
      <c r="D4023" s="7" t="s">
        <v>1096</v>
      </c>
      <c r="E4023" s="7" t="s">
        <v>8</v>
      </c>
      <c r="F4023" s="7" t="s">
        <v>1072</v>
      </c>
      <c r="G4023" s="7" t="s">
        <v>993</v>
      </c>
      <c r="H4023" s="7" t="s">
        <v>712</v>
      </c>
      <c r="I4023" s="7" t="s">
        <v>713</v>
      </c>
      <c r="J4023" s="6" t="s">
        <v>658</v>
      </c>
      <c r="K4023" s="1">
        <v>62775</v>
      </c>
      <c r="L4023" s="1"/>
      <c r="M4023" s="1"/>
      <c r="N4023" s="2">
        <v>5.4864516129032301</v>
      </c>
      <c r="O4023" s="2"/>
      <c r="P4023" s="16"/>
    </row>
    <row r="4024" spans="1:16" x14ac:dyDescent="0.35">
      <c r="A4024" s="23" t="str">
        <f t="shared" si="126"/>
        <v>10</v>
      </c>
      <c r="B4024" s="23">
        <f t="shared" si="127"/>
        <v>1012005</v>
      </c>
      <c r="C4024" s="6" t="s">
        <v>1447</v>
      </c>
      <c r="D4024" s="7" t="s">
        <v>1096</v>
      </c>
      <c r="E4024" s="7" t="s">
        <v>8</v>
      </c>
      <c r="F4024" s="7" t="s">
        <v>1072</v>
      </c>
      <c r="G4024" s="7" t="s">
        <v>993</v>
      </c>
      <c r="H4024" s="7" t="s">
        <v>714</v>
      </c>
      <c r="I4024" s="7" t="s">
        <v>715</v>
      </c>
      <c r="J4024" s="6" t="s">
        <v>658</v>
      </c>
      <c r="K4024" s="1">
        <v>961</v>
      </c>
      <c r="L4024" s="1"/>
      <c r="M4024" s="1"/>
      <c r="N4024" s="2">
        <v>6.2206035379812699</v>
      </c>
      <c r="O4024" s="2"/>
      <c r="P4024" s="16"/>
    </row>
    <row r="4025" spans="1:16" x14ac:dyDescent="0.35">
      <c r="A4025" s="23" t="str">
        <f t="shared" si="126"/>
        <v>10</v>
      </c>
      <c r="B4025" s="23">
        <f t="shared" si="127"/>
        <v>1030321</v>
      </c>
      <c r="C4025" s="6" t="s">
        <v>1447</v>
      </c>
      <c r="D4025" s="7" t="s">
        <v>1096</v>
      </c>
      <c r="E4025" s="7" t="s">
        <v>8</v>
      </c>
      <c r="F4025" s="7" t="s">
        <v>1091</v>
      </c>
      <c r="G4025" s="7" t="s">
        <v>1054</v>
      </c>
      <c r="H4025" s="7" t="s">
        <v>866</v>
      </c>
      <c r="I4025" s="7" t="s">
        <v>867</v>
      </c>
      <c r="J4025" s="6" t="s">
        <v>659</v>
      </c>
      <c r="K4025" s="1">
        <v>4320</v>
      </c>
      <c r="L4025" s="1">
        <v>7287</v>
      </c>
      <c r="M4025" s="1"/>
      <c r="N4025" s="2">
        <v>5.72013888888889</v>
      </c>
      <c r="O4025" s="2">
        <v>5.5282009057225201</v>
      </c>
      <c r="P4025" s="16"/>
    </row>
    <row r="4026" spans="1:16" x14ac:dyDescent="0.35">
      <c r="A4026" s="23" t="str">
        <f t="shared" si="126"/>
        <v>10</v>
      </c>
      <c r="B4026" s="23">
        <f t="shared" si="127"/>
        <v>1030360</v>
      </c>
      <c r="C4026" s="6" t="s">
        <v>1447</v>
      </c>
      <c r="D4026" s="7" t="s">
        <v>1096</v>
      </c>
      <c r="E4026" s="7" t="s">
        <v>8</v>
      </c>
      <c r="F4026" s="7" t="s">
        <v>1091</v>
      </c>
      <c r="G4026" s="7" t="s">
        <v>1054</v>
      </c>
      <c r="H4026" s="7" t="s">
        <v>877</v>
      </c>
      <c r="I4026" s="7" t="s">
        <v>878</v>
      </c>
      <c r="J4026" s="6" t="s">
        <v>659</v>
      </c>
      <c r="K4026" s="1">
        <v>4914</v>
      </c>
      <c r="L4026" s="1">
        <v>9430</v>
      </c>
      <c r="M4026" s="1"/>
      <c r="N4026" s="2">
        <v>6.1568986568986599</v>
      </c>
      <c r="O4026" s="2">
        <v>5.9514316012725299</v>
      </c>
      <c r="P4026" s="16"/>
    </row>
    <row r="4027" spans="1:16" x14ac:dyDescent="0.35">
      <c r="A4027" s="23" t="str">
        <f t="shared" si="126"/>
        <v>10</v>
      </c>
      <c r="B4027" s="23">
        <f t="shared" si="127"/>
        <v>1030366</v>
      </c>
      <c r="C4027" s="6" t="s">
        <v>1447</v>
      </c>
      <c r="D4027" s="7" t="s">
        <v>1096</v>
      </c>
      <c r="E4027" s="7" t="s">
        <v>8</v>
      </c>
      <c r="F4027" s="7" t="s">
        <v>1091</v>
      </c>
      <c r="G4027" s="7" t="s">
        <v>1054</v>
      </c>
      <c r="H4027" s="7" t="s">
        <v>879</v>
      </c>
      <c r="I4027" s="7" t="s">
        <v>880</v>
      </c>
      <c r="J4027" s="6" t="s">
        <v>659</v>
      </c>
      <c r="K4027" s="1"/>
      <c r="L4027" s="1">
        <v>1722</v>
      </c>
      <c r="M4027" s="1"/>
      <c r="N4027" s="2"/>
      <c r="O4027" s="2">
        <v>5.5296167247386796</v>
      </c>
      <c r="P4027" s="16"/>
    </row>
    <row r="4028" spans="1:16" x14ac:dyDescent="0.35">
      <c r="A4028" s="23" t="str">
        <f t="shared" si="126"/>
        <v>10</v>
      </c>
      <c r="B4028" s="23">
        <f t="shared" si="127"/>
        <v>1030376</v>
      </c>
      <c r="C4028" s="6" t="s">
        <v>1447</v>
      </c>
      <c r="D4028" s="7" t="s">
        <v>1096</v>
      </c>
      <c r="E4028" s="7" t="s">
        <v>8</v>
      </c>
      <c r="F4028" s="7" t="s">
        <v>1091</v>
      </c>
      <c r="G4028" s="7" t="s">
        <v>1054</v>
      </c>
      <c r="H4028" s="7" t="s">
        <v>883</v>
      </c>
      <c r="I4028" s="7" t="s">
        <v>884</v>
      </c>
      <c r="J4028" s="6" t="s">
        <v>659</v>
      </c>
      <c r="K4028" s="1">
        <v>5520</v>
      </c>
      <c r="L4028" s="1">
        <v>7999</v>
      </c>
      <c r="M4028" s="1"/>
      <c r="N4028" s="2">
        <v>5.7202898550724601</v>
      </c>
      <c r="O4028" s="2">
        <v>5.5279409926240799</v>
      </c>
      <c r="P4028" s="16"/>
    </row>
    <row r="4029" spans="1:16" x14ac:dyDescent="0.35">
      <c r="A4029" s="23" t="str">
        <f t="shared" si="126"/>
        <v>10</v>
      </c>
      <c r="B4029" s="23">
        <f t="shared" si="127"/>
        <v>1030783</v>
      </c>
      <c r="C4029" s="6" t="s">
        <v>1447</v>
      </c>
      <c r="D4029" s="7" t="s">
        <v>1096</v>
      </c>
      <c r="E4029" s="7" t="s">
        <v>8</v>
      </c>
      <c r="F4029" s="7" t="s">
        <v>1091</v>
      </c>
      <c r="G4029" s="7" t="s">
        <v>1054</v>
      </c>
      <c r="H4029" s="7" t="s">
        <v>966</v>
      </c>
      <c r="I4029" s="7" t="s">
        <v>967</v>
      </c>
      <c r="J4029" s="6" t="s">
        <v>659</v>
      </c>
      <c r="K4029" s="1">
        <v>1320</v>
      </c>
      <c r="L4029" s="1">
        <v>1140</v>
      </c>
      <c r="M4029" s="1"/>
      <c r="N4029" s="2">
        <v>5.7204545454545501</v>
      </c>
      <c r="O4029" s="2">
        <v>5.52982456140351</v>
      </c>
      <c r="P4029" s="16"/>
    </row>
    <row r="4030" spans="1:16" x14ac:dyDescent="0.35">
      <c r="A4030" s="23" t="str">
        <f t="shared" si="126"/>
        <v>10</v>
      </c>
      <c r="B4030" s="23">
        <f t="shared" si="127"/>
        <v>1030784</v>
      </c>
      <c r="C4030" s="6" t="s">
        <v>1447</v>
      </c>
      <c r="D4030" s="7" t="s">
        <v>1096</v>
      </c>
      <c r="E4030" s="7" t="s">
        <v>8</v>
      </c>
      <c r="F4030" s="7" t="s">
        <v>1091</v>
      </c>
      <c r="G4030" s="7" t="s">
        <v>1054</v>
      </c>
      <c r="H4030" s="7" t="s">
        <v>968</v>
      </c>
      <c r="I4030" s="7" t="s">
        <v>969</v>
      </c>
      <c r="J4030" s="6" t="s">
        <v>659</v>
      </c>
      <c r="K4030" s="1">
        <v>5880</v>
      </c>
      <c r="L4030" s="1">
        <v>6380</v>
      </c>
      <c r="M4030" s="1"/>
      <c r="N4030" s="2">
        <v>6.1569727891156498</v>
      </c>
      <c r="O4030" s="2">
        <v>5.9515673981191197</v>
      </c>
      <c r="P4030" s="16"/>
    </row>
    <row r="4031" spans="1:16" x14ac:dyDescent="0.35">
      <c r="A4031" s="23" t="str">
        <f t="shared" si="126"/>
        <v>10</v>
      </c>
      <c r="B4031" s="23">
        <f t="shared" si="127"/>
        <v>1030785</v>
      </c>
      <c r="C4031" s="6" t="s">
        <v>1447</v>
      </c>
      <c r="D4031" s="7" t="s">
        <v>1096</v>
      </c>
      <c r="E4031" s="7" t="s">
        <v>8</v>
      </c>
      <c r="F4031" s="7" t="s">
        <v>1091</v>
      </c>
      <c r="G4031" s="7" t="s">
        <v>1054</v>
      </c>
      <c r="H4031" s="7" t="s">
        <v>970</v>
      </c>
      <c r="I4031" s="7" t="s">
        <v>971</v>
      </c>
      <c r="J4031" s="6" t="s">
        <v>659</v>
      </c>
      <c r="K4031" s="1">
        <v>1080</v>
      </c>
      <c r="L4031" s="1">
        <v>2100</v>
      </c>
      <c r="M4031" s="1"/>
      <c r="N4031" s="2">
        <v>6.1546296296296301</v>
      </c>
      <c r="O4031" s="2">
        <v>5.9504761904761896</v>
      </c>
      <c r="P4031" s="16"/>
    </row>
    <row r="4032" spans="1:16" x14ac:dyDescent="0.35">
      <c r="A4032" s="23" t="str">
        <f t="shared" si="126"/>
        <v>10</v>
      </c>
      <c r="B4032" s="23">
        <f t="shared" si="127"/>
        <v>1030424</v>
      </c>
      <c r="C4032" s="6" t="s">
        <v>1447</v>
      </c>
      <c r="D4032" s="7" t="s">
        <v>1096</v>
      </c>
      <c r="E4032" s="7" t="s">
        <v>8</v>
      </c>
      <c r="F4032" s="7" t="s">
        <v>1090</v>
      </c>
      <c r="G4032" s="7" t="s">
        <v>1058</v>
      </c>
      <c r="H4032" s="7" t="s">
        <v>897</v>
      </c>
      <c r="I4032" s="7" t="s">
        <v>898</v>
      </c>
      <c r="J4032" s="6" t="s">
        <v>659</v>
      </c>
      <c r="K4032" s="1">
        <v>66395</v>
      </c>
      <c r="L4032" s="1">
        <v>63106</v>
      </c>
      <c r="M4032" s="1"/>
      <c r="N4032" s="2">
        <v>9.4350779426161608</v>
      </c>
      <c r="O4032" s="2">
        <v>9.0250530852850801</v>
      </c>
      <c r="P4032" s="16"/>
    </row>
    <row r="4033" spans="1:16" x14ac:dyDescent="0.35">
      <c r="A4033" s="23" t="str">
        <f t="shared" si="126"/>
        <v>10</v>
      </c>
      <c r="B4033" s="23">
        <f t="shared" si="127"/>
        <v>1030773</v>
      </c>
      <c r="C4033" s="6" t="s">
        <v>1447</v>
      </c>
      <c r="D4033" s="7" t="s">
        <v>1096</v>
      </c>
      <c r="E4033" s="7" t="s">
        <v>8</v>
      </c>
      <c r="F4033" s="7" t="s">
        <v>1090</v>
      </c>
      <c r="G4033" s="7" t="s">
        <v>1060</v>
      </c>
      <c r="H4033" s="7" t="s">
        <v>960</v>
      </c>
      <c r="I4033" s="7" t="s">
        <v>961</v>
      </c>
      <c r="J4033" s="6" t="s">
        <v>659</v>
      </c>
      <c r="K4033" s="1">
        <v>19051</v>
      </c>
      <c r="L4033" s="1">
        <v>19051</v>
      </c>
      <c r="M4033" s="1"/>
      <c r="N4033" s="2">
        <v>7.6145609154375098</v>
      </c>
      <c r="O4033" s="2">
        <v>7.6145609154375098</v>
      </c>
      <c r="P4033" s="16"/>
    </row>
    <row r="4034" spans="1:16" x14ac:dyDescent="0.35">
      <c r="A4034" s="23" t="str">
        <f t="shared" si="126"/>
        <v>10</v>
      </c>
      <c r="B4034" s="23">
        <f t="shared" si="127"/>
        <v>1030818</v>
      </c>
      <c r="C4034" s="6" t="s">
        <v>1447</v>
      </c>
      <c r="D4034" s="7" t="s">
        <v>1096</v>
      </c>
      <c r="E4034" s="7" t="s">
        <v>8</v>
      </c>
      <c r="F4034" s="7" t="s">
        <v>1090</v>
      </c>
      <c r="G4034" s="7" t="s">
        <v>1060</v>
      </c>
      <c r="H4034" s="7" t="s">
        <v>1318</v>
      </c>
      <c r="I4034" s="7" t="s">
        <v>1319</v>
      </c>
      <c r="J4034" s="6" t="s">
        <v>659</v>
      </c>
      <c r="K4034" s="1">
        <v>48081</v>
      </c>
      <c r="L4034" s="1">
        <v>48081</v>
      </c>
      <c r="M4034" s="1"/>
      <c r="N4034" s="2">
        <v>10.2326074748861</v>
      </c>
      <c r="O4034" s="2">
        <v>9.9022482893450601</v>
      </c>
      <c r="P4034" s="16"/>
    </row>
    <row r="4035" spans="1:16" x14ac:dyDescent="0.35">
      <c r="A4035" s="23" t="str">
        <f t="shared" si="126"/>
        <v>10</v>
      </c>
      <c r="B4035" s="23">
        <f t="shared" si="127"/>
        <v>1030379</v>
      </c>
      <c r="C4035" s="6" t="s">
        <v>1447</v>
      </c>
      <c r="D4035" s="7" t="s">
        <v>1096</v>
      </c>
      <c r="E4035" s="7" t="s">
        <v>8</v>
      </c>
      <c r="F4035" s="7" t="s">
        <v>1090</v>
      </c>
      <c r="G4035" s="7" t="s">
        <v>1052</v>
      </c>
      <c r="H4035" s="7" t="s">
        <v>887</v>
      </c>
      <c r="I4035" s="7" t="s">
        <v>888</v>
      </c>
      <c r="J4035" s="6" t="s">
        <v>659</v>
      </c>
      <c r="K4035" s="1">
        <v>624000</v>
      </c>
      <c r="L4035" s="1">
        <v>824114</v>
      </c>
      <c r="M4035" s="1">
        <v>239992.2</v>
      </c>
      <c r="N4035" s="2">
        <v>11.419998397435901</v>
      </c>
      <c r="O4035" s="2">
        <v>11.0080352960877</v>
      </c>
      <c r="P4035" s="16">
        <v>14.109596161875301</v>
      </c>
    </row>
    <row r="4036" spans="1:16" x14ac:dyDescent="0.35">
      <c r="A4036" s="23" t="str">
        <f t="shared" si="126"/>
        <v>10</v>
      </c>
      <c r="B4036" s="23">
        <f t="shared" si="127"/>
        <v>1030452</v>
      </c>
      <c r="C4036" s="6" t="s">
        <v>1447</v>
      </c>
      <c r="D4036" s="7" t="s">
        <v>1096</v>
      </c>
      <c r="E4036" s="7" t="s">
        <v>8</v>
      </c>
      <c r="F4036" s="7" t="s">
        <v>1090</v>
      </c>
      <c r="G4036" s="7" t="s">
        <v>1052</v>
      </c>
      <c r="H4036" s="7" t="s">
        <v>899</v>
      </c>
      <c r="I4036" s="7" t="s">
        <v>900</v>
      </c>
      <c r="J4036" s="6" t="s">
        <v>659</v>
      </c>
      <c r="K4036" s="1">
        <v>62000</v>
      </c>
      <c r="L4036" s="1">
        <v>50842</v>
      </c>
      <c r="M4036" s="1">
        <v>6960</v>
      </c>
      <c r="N4036" s="2">
        <v>8.1947419354838704</v>
      </c>
      <c r="O4036" s="2">
        <v>8.0679949647928897</v>
      </c>
      <c r="P4036" s="16">
        <v>12.7427291810345</v>
      </c>
    </row>
    <row r="4037" spans="1:16" x14ac:dyDescent="0.35">
      <c r="A4037" s="23" t="str">
        <f t="shared" ref="A4037:A4100" si="128">MID(C4037,1,2)</f>
        <v>10</v>
      </c>
      <c r="B4037" s="23">
        <f t="shared" ref="B4037:B4100" si="129">+H4037*1</f>
        <v>1030461</v>
      </c>
      <c r="C4037" s="6" t="s">
        <v>1447</v>
      </c>
      <c r="D4037" s="7" t="s">
        <v>1096</v>
      </c>
      <c r="E4037" s="7" t="s">
        <v>8</v>
      </c>
      <c r="F4037" s="7" t="s">
        <v>1090</v>
      </c>
      <c r="G4037" s="7" t="s">
        <v>1052</v>
      </c>
      <c r="H4037" s="7" t="s">
        <v>901</v>
      </c>
      <c r="I4037" s="7" t="s">
        <v>902</v>
      </c>
      <c r="J4037" s="6" t="s">
        <v>659</v>
      </c>
      <c r="K4037" s="1">
        <v>4000</v>
      </c>
      <c r="L4037" s="1">
        <v>0</v>
      </c>
      <c r="M4037" s="1">
        <v>31199.535</v>
      </c>
      <c r="N4037" s="2">
        <v>8.1954999999999991</v>
      </c>
      <c r="O4037" s="2">
        <v>0</v>
      </c>
      <c r="P4037" s="16">
        <v>8.4522067300041499</v>
      </c>
    </row>
    <row r="4038" spans="1:16" x14ac:dyDescent="0.35">
      <c r="A4038" s="23" t="str">
        <f t="shared" si="128"/>
        <v>10</v>
      </c>
      <c r="B4038" s="23">
        <f t="shared" si="129"/>
        <v>1030782</v>
      </c>
      <c r="C4038" s="6" t="s">
        <v>1447</v>
      </c>
      <c r="D4038" s="7" t="s">
        <v>1096</v>
      </c>
      <c r="E4038" s="7" t="s">
        <v>8</v>
      </c>
      <c r="F4038" s="7" t="s">
        <v>1090</v>
      </c>
      <c r="G4038" s="7" t="s">
        <v>1052</v>
      </c>
      <c r="H4038" s="7" t="s">
        <v>964</v>
      </c>
      <c r="I4038" s="7" t="s">
        <v>965</v>
      </c>
      <c r="J4038" s="6" t="s">
        <v>659</v>
      </c>
      <c r="K4038" s="1">
        <v>34000</v>
      </c>
      <c r="L4038" s="1">
        <v>39323</v>
      </c>
      <c r="M4038" s="1">
        <v>9840.9599999999991</v>
      </c>
      <c r="N4038" s="2">
        <v>8.1946470588235307</v>
      </c>
      <c r="O4038" s="2">
        <v>8.0678737634463307</v>
      </c>
      <c r="P4038" s="16">
        <v>12.7427293068969</v>
      </c>
    </row>
    <row r="4039" spans="1:16" x14ac:dyDescent="0.35">
      <c r="A4039" s="23" t="str">
        <f t="shared" si="128"/>
        <v>10</v>
      </c>
      <c r="B4039" s="23">
        <f t="shared" si="129"/>
        <v>1011120</v>
      </c>
      <c r="C4039" s="6" t="s">
        <v>1447</v>
      </c>
      <c r="D4039" s="7" t="s">
        <v>1096</v>
      </c>
      <c r="E4039" s="7" t="s">
        <v>8</v>
      </c>
      <c r="F4039" s="7" t="s">
        <v>1073</v>
      </c>
      <c r="G4039" s="7" t="s">
        <v>998</v>
      </c>
      <c r="H4039" s="7" t="s">
        <v>1102</v>
      </c>
      <c r="I4039" s="7" t="s">
        <v>1103</v>
      </c>
      <c r="J4039" s="6" t="s">
        <v>658</v>
      </c>
      <c r="K4039" s="1">
        <v>19958</v>
      </c>
      <c r="L4039" s="1">
        <v>19958</v>
      </c>
      <c r="M4039" s="1"/>
      <c r="N4039" s="2">
        <v>2.6831345826235098</v>
      </c>
      <c r="O4039" s="2">
        <v>2.1748672211644502</v>
      </c>
      <c r="P4039" s="16"/>
    </row>
    <row r="4040" spans="1:16" x14ac:dyDescent="0.35">
      <c r="A4040" s="23" t="str">
        <f t="shared" si="128"/>
        <v>10</v>
      </c>
      <c r="B4040" s="23">
        <f t="shared" si="129"/>
        <v>1010885</v>
      </c>
      <c r="C4040" s="6" t="s">
        <v>1447</v>
      </c>
      <c r="D4040" s="7" t="s">
        <v>1096</v>
      </c>
      <c r="E4040" s="7" t="s">
        <v>8</v>
      </c>
      <c r="F4040" s="7" t="s">
        <v>1066</v>
      </c>
      <c r="G4040" s="7" t="s">
        <v>982</v>
      </c>
      <c r="H4040" s="7" t="s">
        <v>663</v>
      </c>
      <c r="I4040" s="7" t="s">
        <v>664</v>
      </c>
      <c r="J4040" s="6" t="s">
        <v>658</v>
      </c>
      <c r="K4040" s="1">
        <v>174</v>
      </c>
      <c r="L4040" s="1"/>
      <c r="M4040" s="1"/>
      <c r="N4040" s="2">
        <v>5.2356321839080504</v>
      </c>
      <c r="O4040" s="2"/>
      <c r="P4040" s="16"/>
    </row>
    <row r="4041" spans="1:16" x14ac:dyDescent="0.35">
      <c r="A4041" s="23" t="str">
        <f t="shared" si="128"/>
        <v>10</v>
      </c>
      <c r="B4041" s="23">
        <f t="shared" si="129"/>
        <v>1011127</v>
      </c>
      <c r="C4041" s="6" t="s">
        <v>1447</v>
      </c>
      <c r="D4041" s="7" t="s">
        <v>1096</v>
      </c>
      <c r="E4041" s="7" t="s">
        <v>8</v>
      </c>
      <c r="F4041" s="7" t="s">
        <v>1066</v>
      </c>
      <c r="G4041" s="7" t="s">
        <v>982</v>
      </c>
      <c r="H4041" s="7" t="s">
        <v>677</v>
      </c>
      <c r="I4041" s="7" t="s">
        <v>678</v>
      </c>
      <c r="J4041" s="6" t="s">
        <v>658</v>
      </c>
      <c r="K4041" s="1">
        <v>15243</v>
      </c>
      <c r="L4041" s="1"/>
      <c r="M4041" s="1"/>
      <c r="N4041" s="2">
        <v>0</v>
      </c>
      <c r="O4041" s="2"/>
      <c r="P4041" s="16"/>
    </row>
    <row r="4042" spans="1:16" x14ac:dyDescent="0.35">
      <c r="A4042" s="23" t="str">
        <f t="shared" si="128"/>
        <v>10</v>
      </c>
      <c r="B4042" s="23">
        <f t="shared" si="129"/>
        <v>1011250</v>
      </c>
      <c r="C4042" s="6" t="s">
        <v>1447</v>
      </c>
      <c r="D4042" s="7" t="s">
        <v>1096</v>
      </c>
      <c r="E4042" s="7" t="s">
        <v>8</v>
      </c>
      <c r="F4042" s="7" t="s">
        <v>1066</v>
      </c>
      <c r="G4042" s="7" t="s">
        <v>982</v>
      </c>
      <c r="H4042" s="7" t="s">
        <v>683</v>
      </c>
      <c r="I4042" s="7" t="s">
        <v>684</v>
      </c>
      <c r="J4042" s="6" t="s">
        <v>658</v>
      </c>
      <c r="K4042" s="1">
        <v>32</v>
      </c>
      <c r="L4042" s="1"/>
      <c r="M4042" s="1"/>
      <c r="N4042" s="2">
        <v>0</v>
      </c>
      <c r="O4042" s="2"/>
      <c r="P4042" s="16"/>
    </row>
    <row r="4043" spans="1:16" x14ac:dyDescent="0.35">
      <c r="A4043" s="23" t="str">
        <f t="shared" si="128"/>
        <v>10</v>
      </c>
      <c r="B4043" s="23">
        <f t="shared" si="129"/>
        <v>1011614</v>
      </c>
      <c r="C4043" s="6" t="s">
        <v>1447</v>
      </c>
      <c r="D4043" s="7" t="s">
        <v>1096</v>
      </c>
      <c r="E4043" s="7" t="s">
        <v>8</v>
      </c>
      <c r="F4043" s="7" t="s">
        <v>1066</v>
      </c>
      <c r="G4043" s="7" t="s">
        <v>982</v>
      </c>
      <c r="H4043" s="7" t="s">
        <v>1156</v>
      </c>
      <c r="I4043" s="7" t="s">
        <v>1157</v>
      </c>
      <c r="J4043" s="6" t="s">
        <v>658</v>
      </c>
      <c r="K4043" s="1">
        <v>60000</v>
      </c>
      <c r="L4043" s="1"/>
      <c r="M4043" s="1"/>
      <c r="N4043" s="2">
        <v>3.3107333333333302</v>
      </c>
      <c r="O4043" s="2"/>
      <c r="P4043" s="16"/>
    </row>
    <row r="4044" spans="1:16" x14ac:dyDescent="0.35">
      <c r="A4044" s="23" t="str">
        <f t="shared" si="128"/>
        <v>10</v>
      </c>
      <c r="B4044" s="23">
        <f t="shared" si="129"/>
        <v>1011701</v>
      </c>
      <c r="C4044" s="6" t="s">
        <v>1447</v>
      </c>
      <c r="D4044" s="7" t="s">
        <v>1096</v>
      </c>
      <c r="E4044" s="7" t="s">
        <v>8</v>
      </c>
      <c r="F4044" s="7" t="s">
        <v>1066</v>
      </c>
      <c r="G4044" s="7" t="s">
        <v>982</v>
      </c>
      <c r="H4044" s="7" t="s">
        <v>702</v>
      </c>
      <c r="I4044" s="7" t="s">
        <v>703</v>
      </c>
      <c r="J4044" s="6" t="s">
        <v>658</v>
      </c>
      <c r="K4044" s="1">
        <v>36288</v>
      </c>
      <c r="L4044" s="1">
        <v>36288</v>
      </c>
      <c r="M4044" s="1"/>
      <c r="N4044" s="2">
        <v>3.6404872134038802</v>
      </c>
      <c r="O4044" s="2">
        <v>3.6004188712522001</v>
      </c>
      <c r="P4044" s="16"/>
    </row>
    <row r="4045" spans="1:16" x14ac:dyDescent="0.35">
      <c r="A4045" s="23" t="str">
        <f t="shared" si="128"/>
        <v>10</v>
      </c>
      <c r="B4045" s="23">
        <f t="shared" si="129"/>
        <v>1011748</v>
      </c>
      <c r="C4045" s="6" t="s">
        <v>1447</v>
      </c>
      <c r="D4045" s="7" t="s">
        <v>1096</v>
      </c>
      <c r="E4045" s="7" t="s">
        <v>8</v>
      </c>
      <c r="F4045" s="7" t="s">
        <v>1066</v>
      </c>
      <c r="G4045" s="7" t="s">
        <v>982</v>
      </c>
      <c r="H4045" s="7" t="s">
        <v>704</v>
      </c>
      <c r="I4045" s="7" t="s">
        <v>705</v>
      </c>
      <c r="J4045" s="6" t="s">
        <v>658</v>
      </c>
      <c r="K4045" s="1">
        <v>143316</v>
      </c>
      <c r="L4045" s="1"/>
      <c r="M4045" s="1"/>
      <c r="N4045" s="2">
        <v>4.2278461581400499</v>
      </c>
      <c r="O4045" s="2"/>
      <c r="P4045" s="16"/>
    </row>
    <row r="4046" spans="1:16" x14ac:dyDescent="0.35">
      <c r="A4046" s="23" t="str">
        <f t="shared" si="128"/>
        <v>10</v>
      </c>
      <c r="B4046" s="23">
        <f t="shared" si="129"/>
        <v>1012107</v>
      </c>
      <c r="C4046" s="6" t="s">
        <v>1447</v>
      </c>
      <c r="D4046" s="7" t="s">
        <v>1096</v>
      </c>
      <c r="E4046" s="7" t="s">
        <v>8</v>
      </c>
      <c r="F4046" s="7" t="s">
        <v>1066</v>
      </c>
      <c r="G4046" s="7" t="s">
        <v>982</v>
      </c>
      <c r="H4046" s="7" t="s">
        <v>720</v>
      </c>
      <c r="I4046" s="7" t="s">
        <v>721</v>
      </c>
      <c r="J4046" s="6" t="s">
        <v>658</v>
      </c>
      <c r="K4046" s="1"/>
      <c r="L4046" s="1">
        <v>43580</v>
      </c>
      <c r="M4046" s="1">
        <v>20003.406999999999</v>
      </c>
      <c r="N4046" s="2"/>
      <c r="O4046" s="2">
        <v>4.8279944928866501</v>
      </c>
      <c r="P4046" s="16">
        <v>5.3792836390320904</v>
      </c>
    </row>
    <row r="4047" spans="1:16" x14ac:dyDescent="0.35">
      <c r="A4047" s="23" t="str">
        <f t="shared" si="128"/>
        <v>10</v>
      </c>
      <c r="B4047" s="23">
        <f t="shared" si="129"/>
        <v>1012108</v>
      </c>
      <c r="C4047" s="6" t="s">
        <v>1447</v>
      </c>
      <c r="D4047" s="7" t="s">
        <v>1096</v>
      </c>
      <c r="E4047" s="7" t="s">
        <v>8</v>
      </c>
      <c r="F4047" s="7" t="s">
        <v>1066</v>
      </c>
      <c r="G4047" s="7" t="s">
        <v>982</v>
      </c>
      <c r="H4047" s="7" t="s">
        <v>722</v>
      </c>
      <c r="I4047" s="7" t="s">
        <v>723</v>
      </c>
      <c r="J4047" s="6" t="s">
        <v>658</v>
      </c>
      <c r="K4047" s="1">
        <v>14634</v>
      </c>
      <c r="L4047" s="1">
        <v>164779</v>
      </c>
      <c r="M4047" s="1"/>
      <c r="N4047" s="2">
        <v>0</v>
      </c>
      <c r="O4047" s="2">
        <v>4.8206446209771903</v>
      </c>
      <c r="P4047" s="16"/>
    </row>
    <row r="4048" spans="1:16" x14ac:dyDescent="0.35">
      <c r="A4048" s="23" t="str">
        <f t="shared" si="128"/>
        <v>10</v>
      </c>
      <c r="B4048" s="23">
        <f t="shared" si="129"/>
        <v>1012109</v>
      </c>
      <c r="C4048" s="6" t="s">
        <v>1447</v>
      </c>
      <c r="D4048" s="7" t="s">
        <v>1096</v>
      </c>
      <c r="E4048" s="7" t="s">
        <v>8</v>
      </c>
      <c r="F4048" s="7" t="s">
        <v>1066</v>
      </c>
      <c r="G4048" s="7" t="s">
        <v>982</v>
      </c>
      <c r="H4048" s="7" t="s">
        <v>724</v>
      </c>
      <c r="I4048" s="7" t="s">
        <v>725</v>
      </c>
      <c r="J4048" s="6" t="s">
        <v>658</v>
      </c>
      <c r="K4048" s="1"/>
      <c r="L4048" s="1">
        <v>369009</v>
      </c>
      <c r="M4048" s="1"/>
      <c r="N4048" s="2"/>
      <c r="O4048" s="2">
        <v>4.8583693080656598</v>
      </c>
      <c r="P4048" s="16"/>
    </row>
    <row r="4049" spans="1:16" x14ac:dyDescent="0.35">
      <c r="A4049" s="23" t="str">
        <f t="shared" si="128"/>
        <v>10</v>
      </c>
      <c r="B4049" s="23">
        <f t="shared" si="129"/>
        <v>1012110</v>
      </c>
      <c r="C4049" s="6" t="s">
        <v>1447</v>
      </c>
      <c r="D4049" s="7" t="s">
        <v>1096</v>
      </c>
      <c r="E4049" s="7" t="s">
        <v>8</v>
      </c>
      <c r="F4049" s="7" t="s">
        <v>1066</v>
      </c>
      <c r="G4049" s="7" t="s">
        <v>982</v>
      </c>
      <c r="H4049" s="7" t="s">
        <v>726</v>
      </c>
      <c r="I4049" s="7" t="s">
        <v>727</v>
      </c>
      <c r="J4049" s="6" t="s">
        <v>658</v>
      </c>
      <c r="K4049" s="1"/>
      <c r="L4049" s="1">
        <v>248334</v>
      </c>
      <c r="M4049" s="1"/>
      <c r="N4049" s="2"/>
      <c r="O4049" s="2">
        <v>4.8397641885525102</v>
      </c>
      <c r="P4049" s="16"/>
    </row>
    <row r="4050" spans="1:16" x14ac:dyDescent="0.35">
      <c r="A4050" s="23" t="str">
        <f t="shared" si="128"/>
        <v>10</v>
      </c>
      <c r="B4050" s="23">
        <f t="shared" si="129"/>
        <v>1012111</v>
      </c>
      <c r="C4050" s="6" t="s">
        <v>1447</v>
      </c>
      <c r="D4050" s="7" t="s">
        <v>1096</v>
      </c>
      <c r="E4050" s="7" t="s">
        <v>8</v>
      </c>
      <c r="F4050" s="7" t="s">
        <v>1066</v>
      </c>
      <c r="G4050" s="7" t="s">
        <v>982</v>
      </c>
      <c r="H4050" s="7" t="s">
        <v>728</v>
      </c>
      <c r="I4050" s="7" t="s">
        <v>729</v>
      </c>
      <c r="J4050" s="6" t="s">
        <v>658</v>
      </c>
      <c r="K4050" s="1">
        <v>6110</v>
      </c>
      <c r="L4050" s="1">
        <v>80832</v>
      </c>
      <c r="M4050" s="1"/>
      <c r="N4050" s="2">
        <v>0</v>
      </c>
      <c r="O4050" s="2">
        <v>4.95908798495645</v>
      </c>
      <c r="P4050" s="16"/>
    </row>
    <row r="4051" spans="1:16" x14ac:dyDescent="0.35">
      <c r="A4051" s="23" t="str">
        <f t="shared" si="128"/>
        <v>10</v>
      </c>
      <c r="B4051" s="23">
        <f t="shared" si="129"/>
        <v>1012112</v>
      </c>
      <c r="C4051" s="6" t="s">
        <v>1447</v>
      </c>
      <c r="D4051" s="7" t="s">
        <v>1096</v>
      </c>
      <c r="E4051" s="7" t="s">
        <v>8</v>
      </c>
      <c r="F4051" s="7" t="s">
        <v>1066</v>
      </c>
      <c r="G4051" s="7" t="s">
        <v>982</v>
      </c>
      <c r="H4051" s="7" t="s">
        <v>730</v>
      </c>
      <c r="I4051" s="7" t="s">
        <v>731</v>
      </c>
      <c r="J4051" s="6" t="s">
        <v>658</v>
      </c>
      <c r="K4051" s="1"/>
      <c r="L4051" s="1">
        <v>26911</v>
      </c>
      <c r="M4051" s="1"/>
      <c r="N4051" s="2"/>
      <c r="O4051" s="2">
        <v>4.8280628739177303</v>
      </c>
      <c r="P4051" s="16"/>
    </row>
    <row r="4052" spans="1:16" x14ac:dyDescent="0.35">
      <c r="A4052" s="23" t="str">
        <f t="shared" si="128"/>
        <v>10</v>
      </c>
      <c r="B4052" s="23">
        <f t="shared" si="129"/>
        <v>1012145</v>
      </c>
      <c r="C4052" s="6" t="s">
        <v>1447</v>
      </c>
      <c r="D4052" s="7" t="s">
        <v>1096</v>
      </c>
      <c r="E4052" s="7" t="s">
        <v>8</v>
      </c>
      <c r="F4052" s="7" t="s">
        <v>1066</v>
      </c>
      <c r="G4052" s="7" t="s">
        <v>982</v>
      </c>
      <c r="H4052" s="7" t="s">
        <v>734</v>
      </c>
      <c r="I4052" s="7" t="s">
        <v>735</v>
      </c>
      <c r="J4052" s="6" t="s">
        <v>658</v>
      </c>
      <c r="K4052" s="1">
        <v>5929</v>
      </c>
      <c r="L4052" s="1">
        <v>180797</v>
      </c>
      <c r="M4052" s="1"/>
      <c r="N4052" s="2">
        <v>0</v>
      </c>
      <c r="O4052" s="2">
        <v>4.1005713590380397</v>
      </c>
      <c r="P4052" s="16"/>
    </row>
    <row r="4053" spans="1:16" x14ac:dyDescent="0.35">
      <c r="A4053" s="23" t="str">
        <f t="shared" si="128"/>
        <v>10</v>
      </c>
      <c r="B4053" s="23">
        <f t="shared" si="129"/>
        <v>1012160</v>
      </c>
      <c r="C4053" s="6" t="s">
        <v>1447</v>
      </c>
      <c r="D4053" s="7" t="s">
        <v>1096</v>
      </c>
      <c r="E4053" s="7" t="s">
        <v>8</v>
      </c>
      <c r="F4053" s="7" t="s">
        <v>1066</v>
      </c>
      <c r="G4053" s="7" t="s">
        <v>982</v>
      </c>
      <c r="H4053" s="7" t="s">
        <v>746</v>
      </c>
      <c r="I4053" s="7" t="s">
        <v>747</v>
      </c>
      <c r="J4053" s="6" t="s">
        <v>658</v>
      </c>
      <c r="K4053" s="1">
        <v>14364</v>
      </c>
      <c r="L4053" s="1">
        <v>180000</v>
      </c>
      <c r="M4053" s="1"/>
      <c r="N4053" s="2">
        <v>3.8810916179337198</v>
      </c>
      <c r="O4053" s="2">
        <v>4.0647944444444404</v>
      </c>
      <c r="P4053" s="16"/>
    </row>
    <row r="4054" spans="1:16" x14ac:dyDescent="0.35">
      <c r="A4054" s="23" t="str">
        <f t="shared" si="128"/>
        <v>10</v>
      </c>
      <c r="B4054" s="23">
        <f t="shared" si="129"/>
        <v>1012167</v>
      </c>
      <c r="C4054" s="6" t="s">
        <v>1447</v>
      </c>
      <c r="D4054" s="7" t="s">
        <v>1096</v>
      </c>
      <c r="E4054" s="7" t="s">
        <v>8</v>
      </c>
      <c r="F4054" s="7" t="s">
        <v>1066</v>
      </c>
      <c r="G4054" s="7" t="s">
        <v>982</v>
      </c>
      <c r="H4054" s="7" t="s">
        <v>758</v>
      </c>
      <c r="I4054" s="7" t="s">
        <v>759</v>
      </c>
      <c r="J4054" s="6" t="s">
        <v>658</v>
      </c>
      <c r="K4054" s="1">
        <v>39917</v>
      </c>
      <c r="L4054" s="1">
        <v>439082</v>
      </c>
      <c r="M4054" s="1">
        <v>19958.400000000001</v>
      </c>
      <c r="N4054" s="2">
        <v>3.5558283438134102</v>
      </c>
      <c r="O4054" s="2">
        <v>3.8313025812946102</v>
      </c>
      <c r="P4054" s="16">
        <v>3.92423146645022</v>
      </c>
    </row>
    <row r="4055" spans="1:16" x14ac:dyDescent="0.35">
      <c r="A4055" s="23" t="str">
        <f t="shared" si="128"/>
        <v>10</v>
      </c>
      <c r="B4055" s="23">
        <f t="shared" si="129"/>
        <v>1012399</v>
      </c>
      <c r="C4055" s="6" t="s">
        <v>1447</v>
      </c>
      <c r="D4055" s="7" t="s">
        <v>1096</v>
      </c>
      <c r="E4055" s="7" t="s">
        <v>8</v>
      </c>
      <c r="F4055" s="7" t="s">
        <v>1066</v>
      </c>
      <c r="G4055" s="7" t="s">
        <v>982</v>
      </c>
      <c r="H4055" s="7" t="s">
        <v>776</v>
      </c>
      <c r="I4055" s="7" t="s">
        <v>777</v>
      </c>
      <c r="J4055" s="6" t="s">
        <v>658</v>
      </c>
      <c r="K4055" s="1">
        <v>18144</v>
      </c>
      <c r="L4055" s="1">
        <v>18144</v>
      </c>
      <c r="M4055" s="1"/>
      <c r="N4055" s="2">
        <v>4.1015211640211602</v>
      </c>
      <c r="O4055" s="2">
        <v>4.2852182539682504</v>
      </c>
      <c r="P4055" s="16"/>
    </row>
    <row r="4056" spans="1:16" x14ac:dyDescent="0.35">
      <c r="A4056" s="23" t="str">
        <f t="shared" si="128"/>
        <v>10</v>
      </c>
      <c r="B4056" s="23">
        <f t="shared" si="129"/>
        <v>1012488</v>
      </c>
      <c r="C4056" s="6" t="s">
        <v>1447</v>
      </c>
      <c r="D4056" s="7" t="s">
        <v>1096</v>
      </c>
      <c r="E4056" s="7" t="s">
        <v>8</v>
      </c>
      <c r="F4056" s="7" t="s">
        <v>1066</v>
      </c>
      <c r="G4056" s="7" t="s">
        <v>982</v>
      </c>
      <c r="H4056" s="7" t="s">
        <v>794</v>
      </c>
      <c r="I4056" s="7" t="s">
        <v>795</v>
      </c>
      <c r="J4056" s="6" t="s">
        <v>658</v>
      </c>
      <c r="K4056" s="1"/>
      <c r="L4056" s="1">
        <v>39917</v>
      </c>
      <c r="M4056" s="1"/>
      <c r="N4056" s="2"/>
      <c r="O4056" s="2">
        <v>4.9201342786281499</v>
      </c>
      <c r="P4056" s="16"/>
    </row>
    <row r="4057" spans="1:16" x14ac:dyDescent="0.35">
      <c r="A4057" s="23" t="str">
        <f t="shared" si="128"/>
        <v>10</v>
      </c>
      <c r="B4057" s="23">
        <f t="shared" si="129"/>
        <v>1012519</v>
      </c>
      <c r="C4057" s="6" t="s">
        <v>1447</v>
      </c>
      <c r="D4057" s="7" t="s">
        <v>1096</v>
      </c>
      <c r="E4057" s="7" t="s">
        <v>8</v>
      </c>
      <c r="F4057" s="7" t="s">
        <v>1066</v>
      </c>
      <c r="G4057" s="7" t="s">
        <v>982</v>
      </c>
      <c r="H4057" s="7" t="s">
        <v>803</v>
      </c>
      <c r="I4057" s="7" t="s">
        <v>721</v>
      </c>
      <c r="J4057" s="6" t="s">
        <v>658</v>
      </c>
      <c r="K4057" s="1"/>
      <c r="L4057" s="1">
        <v>16040</v>
      </c>
      <c r="M4057" s="1"/>
      <c r="N4057" s="2"/>
      <c r="O4057" s="2">
        <v>4.8280548628428903</v>
      </c>
      <c r="P4057" s="16"/>
    </row>
    <row r="4058" spans="1:16" x14ac:dyDescent="0.35">
      <c r="A4058" s="23" t="str">
        <f t="shared" si="128"/>
        <v>10</v>
      </c>
      <c r="B4058" s="23">
        <f t="shared" si="129"/>
        <v>1012520</v>
      </c>
      <c r="C4058" s="6" t="s">
        <v>1447</v>
      </c>
      <c r="D4058" s="7" t="s">
        <v>1096</v>
      </c>
      <c r="E4058" s="7" t="s">
        <v>8</v>
      </c>
      <c r="F4058" s="7" t="s">
        <v>1066</v>
      </c>
      <c r="G4058" s="7" t="s">
        <v>982</v>
      </c>
      <c r="H4058" s="7" t="s">
        <v>804</v>
      </c>
      <c r="I4058" s="7" t="s">
        <v>723</v>
      </c>
      <c r="J4058" s="6" t="s">
        <v>658</v>
      </c>
      <c r="K4058" s="1"/>
      <c r="L4058" s="1">
        <v>29162</v>
      </c>
      <c r="M4058" s="1"/>
      <c r="N4058" s="2"/>
      <c r="O4058" s="2">
        <v>4.8206913106096998</v>
      </c>
      <c r="P4058" s="16"/>
    </row>
    <row r="4059" spans="1:16" x14ac:dyDescent="0.35">
      <c r="A4059" s="23" t="str">
        <f t="shared" si="128"/>
        <v>10</v>
      </c>
      <c r="B4059" s="23">
        <f t="shared" si="129"/>
        <v>1012521</v>
      </c>
      <c r="C4059" s="6" t="s">
        <v>1447</v>
      </c>
      <c r="D4059" s="7" t="s">
        <v>1096</v>
      </c>
      <c r="E4059" s="7" t="s">
        <v>8</v>
      </c>
      <c r="F4059" s="7" t="s">
        <v>1066</v>
      </c>
      <c r="G4059" s="7" t="s">
        <v>982</v>
      </c>
      <c r="H4059" s="7" t="s">
        <v>805</v>
      </c>
      <c r="I4059" s="7" t="s">
        <v>725</v>
      </c>
      <c r="J4059" s="6" t="s">
        <v>658</v>
      </c>
      <c r="K4059" s="1"/>
      <c r="L4059" s="1">
        <v>199342</v>
      </c>
      <c r="M4059" s="1">
        <v>78128.063999999998</v>
      </c>
      <c r="N4059" s="2"/>
      <c r="O4059" s="2">
        <v>4.8583840836351602</v>
      </c>
      <c r="P4059" s="16">
        <v>5.3792835593622303</v>
      </c>
    </row>
    <row r="4060" spans="1:16" x14ac:dyDescent="0.35">
      <c r="A4060" s="23" t="str">
        <f t="shared" si="128"/>
        <v>10</v>
      </c>
      <c r="B4060" s="23">
        <f t="shared" si="129"/>
        <v>1012522</v>
      </c>
      <c r="C4060" s="6" t="s">
        <v>1447</v>
      </c>
      <c r="D4060" s="7" t="s">
        <v>1096</v>
      </c>
      <c r="E4060" s="7" t="s">
        <v>8</v>
      </c>
      <c r="F4060" s="7" t="s">
        <v>1066</v>
      </c>
      <c r="G4060" s="7" t="s">
        <v>982</v>
      </c>
      <c r="H4060" s="7" t="s">
        <v>806</v>
      </c>
      <c r="I4060" s="7" t="s">
        <v>727</v>
      </c>
      <c r="J4060" s="6" t="s">
        <v>658</v>
      </c>
      <c r="K4060" s="1"/>
      <c r="L4060" s="1">
        <v>11198</v>
      </c>
      <c r="M4060" s="1"/>
      <c r="N4060" s="2"/>
      <c r="O4060" s="2">
        <v>4.8397928201464602</v>
      </c>
      <c r="P4060" s="16"/>
    </row>
    <row r="4061" spans="1:16" x14ac:dyDescent="0.35">
      <c r="A4061" s="23" t="str">
        <f t="shared" si="128"/>
        <v>10</v>
      </c>
      <c r="B4061" s="23">
        <f t="shared" si="129"/>
        <v>1012523</v>
      </c>
      <c r="C4061" s="6" t="s">
        <v>1447</v>
      </c>
      <c r="D4061" s="7" t="s">
        <v>1096</v>
      </c>
      <c r="E4061" s="7" t="s">
        <v>8</v>
      </c>
      <c r="F4061" s="7" t="s">
        <v>1066</v>
      </c>
      <c r="G4061" s="7" t="s">
        <v>982</v>
      </c>
      <c r="H4061" s="7" t="s">
        <v>807</v>
      </c>
      <c r="I4061" s="7" t="s">
        <v>729</v>
      </c>
      <c r="J4061" s="6" t="s">
        <v>658</v>
      </c>
      <c r="K4061" s="1"/>
      <c r="L4061" s="1">
        <v>66702</v>
      </c>
      <c r="M4061" s="1"/>
      <c r="N4061" s="2"/>
      <c r="O4061" s="2">
        <v>4.9590716920032403</v>
      </c>
      <c r="P4061" s="16"/>
    </row>
    <row r="4062" spans="1:16" x14ac:dyDescent="0.35">
      <c r="A4062" s="23" t="str">
        <f t="shared" si="128"/>
        <v>10</v>
      </c>
      <c r="B4062" s="23">
        <f t="shared" si="129"/>
        <v>1023273</v>
      </c>
      <c r="C4062" s="6" t="s">
        <v>1447</v>
      </c>
      <c r="D4062" s="7" t="s">
        <v>1096</v>
      </c>
      <c r="E4062" s="7" t="s">
        <v>8</v>
      </c>
      <c r="F4062" s="7" t="s">
        <v>1076</v>
      </c>
      <c r="G4062" s="7" t="s">
        <v>1004</v>
      </c>
      <c r="H4062" s="7" t="s">
        <v>452</v>
      </c>
      <c r="I4062" s="7" t="s">
        <v>453</v>
      </c>
      <c r="J4062" s="6" t="s">
        <v>553</v>
      </c>
      <c r="K4062" s="1">
        <v>33270</v>
      </c>
      <c r="L4062" s="1">
        <v>25724</v>
      </c>
      <c r="M4062" s="1"/>
      <c r="N4062" s="2">
        <v>3.3767057409077199</v>
      </c>
      <c r="O4062" s="2">
        <v>3.3213730368527399</v>
      </c>
      <c r="P4062" s="16"/>
    </row>
    <row r="4063" spans="1:16" x14ac:dyDescent="0.35">
      <c r="A4063" s="23" t="str">
        <f t="shared" si="128"/>
        <v>10</v>
      </c>
      <c r="B4063" s="23">
        <f t="shared" si="129"/>
        <v>1023274</v>
      </c>
      <c r="C4063" s="6" t="s">
        <v>1447</v>
      </c>
      <c r="D4063" s="7" t="s">
        <v>1096</v>
      </c>
      <c r="E4063" s="7" t="s">
        <v>8</v>
      </c>
      <c r="F4063" s="7" t="s">
        <v>1076</v>
      </c>
      <c r="G4063" s="7" t="s">
        <v>1004</v>
      </c>
      <c r="H4063" s="7" t="s">
        <v>454</v>
      </c>
      <c r="I4063" s="7" t="s">
        <v>455</v>
      </c>
      <c r="J4063" s="6" t="s">
        <v>553</v>
      </c>
      <c r="K4063" s="1"/>
      <c r="L4063" s="1">
        <v>16000</v>
      </c>
      <c r="M4063" s="1"/>
      <c r="N4063" s="2"/>
      <c r="O4063" s="2">
        <v>3.3214375</v>
      </c>
      <c r="P4063" s="16"/>
    </row>
    <row r="4064" spans="1:16" x14ac:dyDescent="0.35">
      <c r="A4064" s="23" t="str">
        <f t="shared" si="128"/>
        <v>10</v>
      </c>
      <c r="B4064" s="23">
        <f t="shared" si="129"/>
        <v>1022619</v>
      </c>
      <c r="C4064" s="6" t="s">
        <v>1447</v>
      </c>
      <c r="D4064" s="7" t="s">
        <v>1096</v>
      </c>
      <c r="E4064" s="7" t="s">
        <v>8</v>
      </c>
      <c r="F4064" s="7" t="s">
        <v>1083</v>
      </c>
      <c r="G4064" s="7" t="s">
        <v>1015</v>
      </c>
      <c r="H4064" s="7" t="s">
        <v>320</v>
      </c>
      <c r="I4064" s="7" t="s">
        <v>321</v>
      </c>
      <c r="J4064" s="6" t="s">
        <v>553</v>
      </c>
      <c r="K4064" s="1">
        <v>14255</v>
      </c>
      <c r="L4064" s="1">
        <v>6878</v>
      </c>
      <c r="M4064" s="1"/>
      <c r="N4064" s="2">
        <v>7.1499824622939299</v>
      </c>
      <c r="O4064" s="2">
        <v>7.0696423378889204</v>
      </c>
      <c r="P4064" s="16"/>
    </row>
    <row r="4065" spans="1:16" x14ac:dyDescent="0.35">
      <c r="A4065" s="23" t="str">
        <f t="shared" si="128"/>
        <v>10</v>
      </c>
      <c r="B4065" s="23">
        <f t="shared" si="129"/>
        <v>1030370</v>
      </c>
      <c r="C4065" s="6" t="s">
        <v>1447</v>
      </c>
      <c r="D4065" s="7" t="s">
        <v>1096</v>
      </c>
      <c r="E4065" s="7" t="s">
        <v>8</v>
      </c>
      <c r="F4065" s="7" t="s">
        <v>1081</v>
      </c>
      <c r="G4065" s="7" t="s">
        <v>1056</v>
      </c>
      <c r="H4065" s="7" t="s">
        <v>881</v>
      </c>
      <c r="I4065" s="7" t="s">
        <v>882</v>
      </c>
      <c r="J4065" s="6" t="s">
        <v>659</v>
      </c>
      <c r="K4065" s="1">
        <v>12020</v>
      </c>
      <c r="L4065" s="1">
        <v>1277</v>
      </c>
      <c r="M4065" s="1">
        <v>12026.82</v>
      </c>
      <c r="N4065" s="2">
        <v>4.5760399334442603</v>
      </c>
      <c r="O4065" s="2">
        <v>4.4001566170712598</v>
      </c>
      <c r="P4065" s="16">
        <v>4.7619887385027804</v>
      </c>
    </row>
    <row r="4066" spans="1:16" x14ac:dyDescent="0.35">
      <c r="A4066" s="23" t="str">
        <f t="shared" si="128"/>
        <v>10</v>
      </c>
      <c r="B4066" s="23">
        <f t="shared" si="129"/>
        <v>1012208</v>
      </c>
      <c r="C4066" s="6" t="s">
        <v>1447</v>
      </c>
      <c r="D4066" s="7" t="s">
        <v>1096</v>
      </c>
      <c r="E4066" s="7" t="s">
        <v>8</v>
      </c>
      <c r="F4066" s="7" t="s">
        <v>1071</v>
      </c>
      <c r="G4066" s="7" t="s">
        <v>991</v>
      </c>
      <c r="H4066" s="7" t="s">
        <v>762</v>
      </c>
      <c r="I4066" s="7" t="s">
        <v>763</v>
      </c>
      <c r="J4066" s="6" t="s">
        <v>658</v>
      </c>
      <c r="K4066" s="1">
        <v>18575</v>
      </c>
      <c r="L4066" s="1"/>
      <c r="M4066" s="1"/>
      <c r="N4066" s="2">
        <v>0</v>
      </c>
      <c r="O4066" s="2"/>
      <c r="P4066" s="16"/>
    </row>
    <row r="4067" spans="1:16" x14ac:dyDescent="0.35">
      <c r="A4067" s="23" t="str">
        <f t="shared" si="128"/>
        <v>10</v>
      </c>
      <c r="B4067" s="23">
        <f t="shared" si="129"/>
        <v>1023190</v>
      </c>
      <c r="C4067" s="6" t="s">
        <v>1447</v>
      </c>
      <c r="D4067" s="7" t="s">
        <v>1096</v>
      </c>
      <c r="E4067" s="7" t="s">
        <v>8</v>
      </c>
      <c r="F4067" s="7" t="s">
        <v>1069</v>
      </c>
      <c r="G4067" s="7" t="s">
        <v>1026</v>
      </c>
      <c r="H4067" s="7" t="s">
        <v>432</v>
      </c>
      <c r="I4067" s="7" t="s">
        <v>433</v>
      </c>
      <c r="J4067" s="6" t="s">
        <v>553</v>
      </c>
      <c r="K4067" s="1">
        <v>206924</v>
      </c>
      <c r="L4067" s="1">
        <v>142339</v>
      </c>
      <c r="M4067" s="1">
        <v>118614.31</v>
      </c>
      <c r="N4067" s="2">
        <v>0.66890742494829003</v>
      </c>
      <c r="O4067" s="2">
        <v>0.46000042152888498</v>
      </c>
      <c r="P4067" s="16">
        <v>0.749572290223667</v>
      </c>
    </row>
    <row r="4068" spans="1:16" x14ac:dyDescent="0.35">
      <c r="A4068" s="23" t="str">
        <f t="shared" si="128"/>
        <v>10</v>
      </c>
      <c r="B4068" s="23">
        <f t="shared" si="129"/>
        <v>1030228</v>
      </c>
      <c r="C4068" s="6" t="s">
        <v>1447</v>
      </c>
      <c r="D4068" s="7" t="s">
        <v>1096</v>
      </c>
      <c r="E4068" s="7" t="s">
        <v>8</v>
      </c>
      <c r="F4068" s="7" t="s">
        <v>1093</v>
      </c>
      <c r="G4068" s="7" t="s">
        <v>1059</v>
      </c>
      <c r="H4068" s="7" t="s">
        <v>1139</v>
      </c>
      <c r="I4068" s="7" t="s">
        <v>1140</v>
      </c>
      <c r="J4068" s="6" t="s">
        <v>659</v>
      </c>
      <c r="K4068" s="1"/>
      <c r="L4068" s="1">
        <v>32659</v>
      </c>
      <c r="M4068" s="1"/>
      <c r="N4068" s="2"/>
      <c r="O4068" s="2">
        <v>3.9222266450289398</v>
      </c>
      <c r="P4068" s="16"/>
    </row>
    <row r="4069" spans="1:16" x14ac:dyDescent="0.35">
      <c r="A4069" s="23" t="str">
        <f t="shared" si="128"/>
        <v>10</v>
      </c>
      <c r="B4069" s="23">
        <f t="shared" si="129"/>
        <v>1020853</v>
      </c>
      <c r="C4069" s="6" t="s">
        <v>1447</v>
      </c>
      <c r="D4069" s="7" t="s">
        <v>1096</v>
      </c>
      <c r="E4069" s="7" t="s">
        <v>9</v>
      </c>
      <c r="F4069" s="7" t="s">
        <v>985</v>
      </c>
      <c r="G4069" s="7" t="s">
        <v>1012</v>
      </c>
      <c r="H4069" s="7" t="s">
        <v>77</v>
      </c>
      <c r="I4069" s="7" t="s">
        <v>78</v>
      </c>
      <c r="J4069" s="6" t="s">
        <v>553</v>
      </c>
      <c r="K4069" s="1">
        <v>195780</v>
      </c>
      <c r="L4069" s="1">
        <v>168000</v>
      </c>
      <c r="M4069" s="1">
        <v>180000</v>
      </c>
      <c r="N4069" s="2">
        <v>3.6100367759730299</v>
      </c>
      <c r="O4069" s="2">
        <v>3.6100297619047601</v>
      </c>
      <c r="P4069" s="16">
        <v>3.7853400000000001</v>
      </c>
    </row>
    <row r="4070" spans="1:16" x14ac:dyDescent="0.35">
      <c r="A4070" s="23" t="str">
        <f t="shared" si="128"/>
        <v>10</v>
      </c>
      <c r="B4070" s="23">
        <f t="shared" si="129"/>
        <v>1010877</v>
      </c>
      <c r="C4070" s="6" t="s">
        <v>1447</v>
      </c>
      <c r="D4070" s="7" t="s">
        <v>1096</v>
      </c>
      <c r="E4070" s="7" t="s">
        <v>9</v>
      </c>
      <c r="F4070" s="7" t="s">
        <v>1065</v>
      </c>
      <c r="G4070" s="7" t="s">
        <v>981</v>
      </c>
      <c r="H4070" s="7" t="s">
        <v>660</v>
      </c>
      <c r="I4070" s="7" t="s">
        <v>661</v>
      </c>
      <c r="J4070" s="6" t="s">
        <v>658</v>
      </c>
      <c r="K4070" s="1"/>
      <c r="L4070" s="1">
        <v>69494</v>
      </c>
      <c r="M4070" s="1"/>
      <c r="N4070" s="2"/>
      <c r="O4070" s="2">
        <v>0.679842864132155</v>
      </c>
      <c r="P4070" s="16"/>
    </row>
    <row r="4071" spans="1:16" x14ac:dyDescent="0.35">
      <c r="A4071" s="23" t="str">
        <f t="shared" si="128"/>
        <v>10</v>
      </c>
      <c r="B4071" s="23">
        <f t="shared" si="129"/>
        <v>1012724</v>
      </c>
      <c r="C4071" s="6" t="s">
        <v>1447</v>
      </c>
      <c r="D4071" s="7" t="s">
        <v>1096</v>
      </c>
      <c r="E4071" s="7" t="s">
        <v>9</v>
      </c>
      <c r="F4071" s="7" t="s">
        <v>1065</v>
      </c>
      <c r="G4071" s="7" t="s">
        <v>989</v>
      </c>
      <c r="H4071" s="7" t="s">
        <v>839</v>
      </c>
      <c r="I4071" s="7" t="s">
        <v>840</v>
      </c>
      <c r="J4071" s="6" t="s">
        <v>658</v>
      </c>
      <c r="K4071" s="1">
        <v>31</v>
      </c>
      <c r="L4071" s="1">
        <v>0</v>
      </c>
      <c r="M4071" s="1"/>
      <c r="N4071" s="2">
        <v>0.54838709677419395</v>
      </c>
      <c r="O4071" s="2">
        <v>0</v>
      </c>
      <c r="P4071" s="16"/>
    </row>
    <row r="4072" spans="1:16" x14ac:dyDescent="0.35">
      <c r="A4072" s="23" t="str">
        <f t="shared" si="128"/>
        <v>10</v>
      </c>
      <c r="B4072" s="23">
        <f t="shared" si="129"/>
        <v>1012730</v>
      </c>
      <c r="C4072" s="6" t="s">
        <v>1447</v>
      </c>
      <c r="D4072" s="7" t="s">
        <v>1096</v>
      </c>
      <c r="E4072" s="7" t="s">
        <v>9</v>
      </c>
      <c r="F4072" s="7" t="s">
        <v>1065</v>
      </c>
      <c r="G4072" s="7" t="s">
        <v>989</v>
      </c>
      <c r="H4072" s="7" t="s">
        <v>843</v>
      </c>
      <c r="I4072" s="7" t="s">
        <v>844</v>
      </c>
      <c r="J4072" s="6" t="s">
        <v>658</v>
      </c>
      <c r="K4072" s="1">
        <v>481</v>
      </c>
      <c r="L4072" s="1">
        <v>8627</v>
      </c>
      <c r="M4072" s="1"/>
      <c r="N4072" s="2">
        <v>0</v>
      </c>
      <c r="O4072" s="2">
        <v>0.56462269618639205</v>
      </c>
      <c r="P4072" s="16"/>
    </row>
    <row r="4073" spans="1:16" x14ac:dyDescent="0.35">
      <c r="A4073" s="23" t="str">
        <f t="shared" si="128"/>
        <v>10</v>
      </c>
      <c r="B4073" s="23">
        <f t="shared" si="129"/>
        <v>1012745</v>
      </c>
      <c r="C4073" s="6" t="s">
        <v>1447</v>
      </c>
      <c r="D4073" s="7" t="s">
        <v>1096</v>
      </c>
      <c r="E4073" s="7" t="s">
        <v>9</v>
      </c>
      <c r="F4073" s="7" t="s">
        <v>1065</v>
      </c>
      <c r="G4073" s="7" t="s">
        <v>989</v>
      </c>
      <c r="H4073" s="7" t="s">
        <v>845</v>
      </c>
      <c r="I4073" s="7" t="s">
        <v>846</v>
      </c>
      <c r="J4073" s="6" t="s">
        <v>658</v>
      </c>
      <c r="K4073" s="1">
        <v>3121</v>
      </c>
      <c r="L4073" s="1">
        <v>0</v>
      </c>
      <c r="M4073" s="1"/>
      <c r="N4073" s="2">
        <v>0.35341236783082403</v>
      </c>
      <c r="O4073" s="2">
        <v>0</v>
      </c>
      <c r="P4073" s="16"/>
    </row>
    <row r="4074" spans="1:16" x14ac:dyDescent="0.35">
      <c r="A4074" s="23" t="str">
        <f t="shared" si="128"/>
        <v>10</v>
      </c>
      <c r="B4074" s="23">
        <f t="shared" si="129"/>
        <v>1030635</v>
      </c>
      <c r="C4074" s="6" t="s">
        <v>1447</v>
      </c>
      <c r="D4074" s="7" t="s">
        <v>1096</v>
      </c>
      <c r="E4074" s="7" t="s">
        <v>9</v>
      </c>
      <c r="F4074" s="7" t="s">
        <v>1065</v>
      </c>
      <c r="G4074" s="7" t="s">
        <v>1053</v>
      </c>
      <c r="H4074" s="7" t="s">
        <v>923</v>
      </c>
      <c r="I4074" s="7" t="s">
        <v>924</v>
      </c>
      <c r="J4074" s="6" t="s">
        <v>659</v>
      </c>
      <c r="K4074" s="1"/>
      <c r="L4074" s="1">
        <v>1910</v>
      </c>
      <c r="M4074" s="1"/>
      <c r="N4074" s="2"/>
      <c r="O4074" s="2">
        <v>0.58534031413612597</v>
      </c>
      <c r="P4074" s="16"/>
    </row>
    <row r="4075" spans="1:16" x14ac:dyDescent="0.35">
      <c r="A4075" s="23" t="str">
        <f t="shared" si="128"/>
        <v>10</v>
      </c>
      <c r="B4075" s="23">
        <f t="shared" si="129"/>
        <v>1030498</v>
      </c>
      <c r="C4075" s="6" t="s">
        <v>1447</v>
      </c>
      <c r="D4075" s="7" t="s">
        <v>1096</v>
      </c>
      <c r="E4075" s="7" t="s">
        <v>9</v>
      </c>
      <c r="F4075" s="7" t="s">
        <v>1065</v>
      </c>
      <c r="G4075" s="7" t="s">
        <v>981</v>
      </c>
      <c r="H4075" s="7" t="s">
        <v>905</v>
      </c>
      <c r="I4075" s="7" t="s">
        <v>906</v>
      </c>
      <c r="J4075" s="6" t="s">
        <v>659</v>
      </c>
      <c r="K4075" s="1"/>
      <c r="L4075" s="1">
        <v>4440</v>
      </c>
      <c r="M4075" s="1"/>
      <c r="N4075" s="2"/>
      <c r="O4075" s="2">
        <v>0</v>
      </c>
      <c r="P4075" s="16"/>
    </row>
    <row r="4076" spans="1:16" x14ac:dyDescent="0.35">
      <c r="A4076" s="23" t="str">
        <f t="shared" si="128"/>
        <v>10</v>
      </c>
      <c r="B4076" s="23">
        <f t="shared" si="129"/>
        <v>1030711</v>
      </c>
      <c r="C4076" s="6" t="s">
        <v>1447</v>
      </c>
      <c r="D4076" s="7" t="s">
        <v>1096</v>
      </c>
      <c r="E4076" s="7" t="s">
        <v>9</v>
      </c>
      <c r="F4076" s="7" t="s">
        <v>1065</v>
      </c>
      <c r="G4076" s="7" t="s">
        <v>981</v>
      </c>
      <c r="H4076" s="7" t="s">
        <v>940</v>
      </c>
      <c r="I4076" s="7" t="s">
        <v>941</v>
      </c>
      <c r="J4076" s="6" t="s">
        <v>659</v>
      </c>
      <c r="K4076" s="1"/>
      <c r="L4076" s="1">
        <v>17449</v>
      </c>
      <c r="M4076" s="1"/>
      <c r="N4076" s="2"/>
      <c r="O4076" s="2">
        <v>1.28941486618144</v>
      </c>
      <c r="P4076" s="16"/>
    </row>
    <row r="4077" spans="1:16" x14ac:dyDescent="0.35">
      <c r="A4077" s="23" t="str">
        <f t="shared" si="128"/>
        <v>10</v>
      </c>
      <c r="B4077" s="23">
        <f t="shared" si="129"/>
        <v>1030710</v>
      </c>
      <c r="C4077" s="6" t="s">
        <v>1447</v>
      </c>
      <c r="D4077" s="7" t="s">
        <v>1096</v>
      </c>
      <c r="E4077" s="7" t="s">
        <v>9</v>
      </c>
      <c r="F4077" s="7" t="s">
        <v>1065</v>
      </c>
      <c r="G4077" s="7" t="s">
        <v>989</v>
      </c>
      <c r="H4077" s="7" t="s">
        <v>938</v>
      </c>
      <c r="I4077" s="7" t="s">
        <v>939</v>
      </c>
      <c r="J4077" s="6" t="s">
        <v>659</v>
      </c>
      <c r="K4077" s="1"/>
      <c r="L4077" s="1">
        <v>6263</v>
      </c>
      <c r="M4077" s="1"/>
      <c r="N4077" s="2"/>
      <c r="O4077" s="2">
        <v>0.76097716749161803</v>
      </c>
      <c r="P4077" s="16"/>
    </row>
    <row r="4078" spans="1:16" x14ac:dyDescent="0.35">
      <c r="A4078" s="23" t="str">
        <f t="shared" si="128"/>
        <v>10</v>
      </c>
      <c r="B4078" s="23">
        <f t="shared" si="129"/>
        <v>1030265</v>
      </c>
      <c r="C4078" s="6" t="s">
        <v>1447</v>
      </c>
      <c r="D4078" s="7" t="s">
        <v>1096</v>
      </c>
      <c r="E4078" s="7" t="s">
        <v>9</v>
      </c>
      <c r="F4078" s="7" t="s">
        <v>1090</v>
      </c>
      <c r="G4078" s="7" t="s">
        <v>1052</v>
      </c>
      <c r="H4078" s="7" t="s">
        <v>862</v>
      </c>
      <c r="I4078" s="7" t="s">
        <v>863</v>
      </c>
      <c r="J4078" s="6" t="s">
        <v>659</v>
      </c>
      <c r="K4078" s="1">
        <v>21600</v>
      </c>
      <c r="L4078" s="1">
        <v>43200</v>
      </c>
      <c r="M4078" s="1">
        <v>21600</v>
      </c>
      <c r="N4078" s="2">
        <v>4.9404629629629602</v>
      </c>
      <c r="O4078" s="2">
        <v>4.9405324074074102</v>
      </c>
      <c r="P4078" s="16">
        <v>4.9500599999999997</v>
      </c>
    </row>
    <row r="4079" spans="1:16" x14ac:dyDescent="0.35">
      <c r="A4079" s="23" t="str">
        <f t="shared" si="128"/>
        <v>10</v>
      </c>
      <c r="B4079" s="23">
        <f t="shared" si="129"/>
        <v>1030670</v>
      </c>
      <c r="C4079" s="6" t="s">
        <v>1447</v>
      </c>
      <c r="D4079" s="7" t="s">
        <v>1096</v>
      </c>
      <c r="E4079" s="7" t="s">
        <v>9</v>
      </c>
      <c r="F4079" s="7" t="s">
        <v>1090</v>
      </c>
      <c r="G4079" s="7" t="s">
        <v>1052</v>
      </c>
      <c r="H4079" s="7" t="s">
        <v>927</v>
      </c>
      <c r="I4079" s="7" t="s">
        <v>928</v>
      </c>
      <c r="J4079" s="6" t="s">
        <v>659</v>
      </c>
      <c r="K4079" s="1">
        <v>48000</v>
      </c>
      <c r="L4079" s="1">
        <v>48000</v>
      </c>
      <c r="M4079" s="1"/>
      <c r="N4079" s="2">
        <v>7.8356041666666698</v>
      </c>
      <c r="O4079" s="2">
        <v>7.8356041666666698</v>
      </c>
      <c r="P4079" s="16"/>
    </row>
    <row r="4080" spans="1:16" x14ac:dyDescent="0.35">
      <c r="A4080" s="23" t="str">
        <f t="shared" si="128"/>
        <v>10</v>
      </c>
      <c r="B4080" s="23">
        <f t="shared" si="129"/>
        <v>1022145</v>
      </c>
      <c r="C4080" s="6" t="s">
        <v>1447</v>
      </c>
      <c r="D4080" s="7" t="s">
        <v>1096</v>
      </c>
      <c r="E4080" s="7" t="s">
        <v>9</v>
      </c>
      <c r="F4080" s="7" t="s">
        <v>1076</v>
      </c>
      <c r="G4080" s="7" t="s">
        <v>1022</v>
      </c>
      <c r="H4080" s="7" t="s">
        <v>597</v>
      </c>
      <c r="I4080" s="7" t="s">
        <v>598</v>
      </c>
      <c r="J4080" s="6" t="s">
        <v>553</v>
      </c>
      <c r="K4080" s="1">
        <v>20000</v>
      </c>
      <c r="L4080" s="1">
        <v>0</v>
      </c>
      <c r="M4080" s="1"/>
      <c r="N4080" s="2">
        <v>2.6062500000000002</v>
      </c>
      <c r="O4080" s="2">
        <v>0</v>
      </c>
      <c r="P4080" s="16"/>
    </row>
    <row r="4081" spans="1:16" x14ac:dyDescent="0.35">
      <c r="A4081" s="23" t="str">
        <f t="shared" si="128"/>
        <v>10</v>
      </c>
      <c r="B4081" s="23">
        <f t="shared" si="129"/>
        <v>1022304</v>
      </c>
      <c r="C4081" s="6" t="s">
        <v>1447</v>
      </c>
      <c r="D4081" s="7" t="s">
        <v>1096</v>
      </c>
      <c r="E4081" s="7" t="s">
        <v>9</v>
      </c>
      <c r="F4081" s="7" t="s">
        <v>1069</v>
      </c>
      <c r="G4081" s="7" t="s">
        <v>1026</v>
      </c>
      <c r="H4081" s="7" t="s">
        <v>271</v>
      </c>
      <c r="I4081" s="7" t="s">
        <v>272</v>
      </c>
      <c r="J4081" s="6" t="s">
        <v>553</v>
      </c>
      <c r="K4081" s="1">
        <v>23167</v>
      </c>
      <c r="L4081" s="1">
        <v>24000</v>
      </c>
      <c r="M4081" s="1"/>
      <c r="N4081" s="2">
        <v>2.6062071049337399</v>
      </c>
      <c r="O4081" s="2">
        <v>2.6062500000000002</v>
      </c>
      <c r="P4081" s="16"/>
    </row>
    <row r="4082" spans="1:16" x14ac:dyDescent="0.35">
      <c r="A4082" s="23" t="str">
        <f t="shared" si="128"/>
        <v>10</v>
      </c>
      <c r="B4082" s="23">
        <f t="shared" si="129"/>
        <v>1030279</v>
      </c>
      <c r="C4082" s="6" t="s">
        <v>1447</v>
      </c>
      <c r="D4082" s="7" t="s">
        <v>1096</v>
      </c>
      <c r="E4082" s="7" t="s">
        <v>9</v>
      </c>
      <c r="F4082" s="7" t="s">
        <v>1093</v>
      </c>
      <c r="G4082" s="7" t="s">
        <v>1059</v>
      </c>
      <c r="H4082" s="7" t="s">
        <v>1204</v>
      </c>
      <c r="I4082" s="7" t="s">
        <v>1205</v>
      </c>
      <c r="J4082" s="6" t="s">
        <v>659</v>
      </c>
      <c r="K4082" s="1"/>
      <c r="L4082" s="1">
        <v>18500</v>
      </c>
      <c r="M4082" s="1"/>
      <c r="N4082" s="2"/>
      <c r="O4082" s="2">
        <v>3.88</v>
      </c>
      <c r="P4082" s="16"/>
    </row>
    <row r="4083" spans="1:16" x14ac:dyDescent="0.35">
      <c r="A4083" s="23" t="str">
        <f t="shared" si="128"/>
        <v>10</v>
      </c>
      <c r="B4083" s="23">
        <f t="shared" si="129"/>
        <v>1030355</v>
      </c>
      <c r="C4083" s="6" t="s">
        <v>1447</v>
      </c>
      <c r="D4083" s="7" t="s">
        <v>1096</v>
      </c>
      <c r="E4083" s="7" t="s">
        <v>9</v>
      </c>
      <c r="F4083" s="7" t="s">
        <v>1092</v>
      </c>
      <c r="G4083" s="7" t="s">
        <v>1055</v>
      </c>
      <c r="H4083" s="7" t="s">
        <v>875</v>
      </c>
      <c r="I4083" s="7" t="s">
        <v>876</v>
      </c>
      <c r="J4083" s="6" t="s">
        <v>659</v>
      </c>
      <c r="K4083" s="1">
        <v>55529</v>
      </c>
      <c r="L4083" s="1">
        <v>72054</v>
      </c>
      <c r="M4083" s="1">
        <v>24000</v>
      </c>
      <c r="N4083" s="2">
        <v>1.03558500963461</v>
      </c>
      <c r="O4083" s="2">
        <v>0.83559552557803896</v>
      </c>
      <c r="P4083" s="16">
        <v>1.39</v>
      </c>
    </row>
    <row r="4084" spans="1:16" x14ac:dyDescent="0.35">
      <c r="A4084" s="23" t="str">
        <f t="shared" si="128"/>
        <v>10</v>
      </c>
      <c r="B4084" s="23">
        <f t="shared" si="129"/>
        <v>1012796</v>
      </c>
      <c r="C4084" s="6" t="s">
        <v>1447</v>
      </c>
      <c r="D4084" s="7" t="s">
        <v>1096</v>
      </c>
      <c r="E4084" s="7" t="s">
        <v>10</v>
      </c>
      <c r="F4084" s="7" t="s">
        <v>1068</v>
      </c>
      <c r="G4084" s="7" t="s">
        <v>1192</v>
      </c>
      <c r="H4084" s="7" t="s">
        <v>1190</v>
      </c>
      <c r="I4084" s="7" t="s">
        <v>1191</v>
      </c>
      <c r="J4084" s="6" t="s">
        <v>658</v>
      </c>
      <c r="K4084" s="1">
        <v>45685</v>
      </c>
      <c r="L4084" s="1">
        <v>60000</v>
      </c>
      <c r="M4084" s="1"/>
      <c r="N4084" s="2">
        <v>1.4317171938272999</v>
      </c>
      <c r="O4084" s="2">
        <v>1.4187333333333301</v>
      </c>
      <c r="P4084" s="16"/>
    </row>
    <row r="4085" spans="1:16" x14ac:dyDescent="0.35">
      <c r="A4085" s="23" t="str">
        <f t="shared" si="128"/>
        <v>10</v>
      </c>
      <c r="B4085" s="23">
        <f t="shared" si="129"/>
        <v>1012278</v>
      </c>
      <c r="C4085" s="6" t="s">
        <v>1447</v>
      </c>
      <c r="D4085" s="7" t="s">
        <v>1096</v>
      </c>
      <c r="E4085" s="7" t="s">
        <v>10</v>
      </c>
      <c r="F4085" s="7" t="s">
        <v>1068</v>
      </c>
      <c r="G4085" s="7" t="s">
        <v>994</v>
      </c>
      <c r="H4085" s="7" t="s">
        <v>768</v>
      </c>
      <c r="I4085" s="7" t="s">
        <v>769</v>
      </c>
      <c r="J4085" s="6" t="s">
        <v>658</v>
      </c>
      <c r="K4085" s="1"/>
      <c r="L4085" s="1">
        <v>160000</v>
      </c>
      <c r="M4085" s="1">
        <v>20520</v>
      </c>
      <c r="N4085" s="2"/>
      <c r="O4085" s="2">
        <v>2.2599999999999998</v>
      </c>
      <c r="P4085" s="16">
        <v>2.4402534015594499</v>
      </c>
    </row>
    <row r="4086" spans="1:16" x14ac:dyDescent="0.35">
      <c r="A4086" s="23" t="str">
        <f t="shared" si="128"/>
        <v>10</v>
      </c>
      <c r="B4086" s="23">
        <f t="shared" si="129"/>
        <v>1011150</v>
      </c>
      <c r="C4086" s="6" t="s">
        <v>1447</v>
      </c>
      <c r="D4086" s="7" t="s">
        <v>1096</v>
      </c>
      <c r="E4086" s="7" t="s">
        <v>10</v>
      </c>
      <c r="F4086" s="7" t="s">
        <v>1068</v>
      </c>
      <c r="G4086" s="7" t="s">
        <v>984</v>
      </c>
      <c r="H4086" s="7" t="s">
        <v>679</v>
      </c>
      <c r="I4086" s="7" t="s">
        <v>680</v>
      </c>
      <c r="J4086" s="6" t="s">
        <v>658</v>
      </c>
      <c r="K4086" s="1"/>
      <c r="L4086" s="1">
        <v>40000</v>
      </c>
      <c r="M4086" s="1"/>
      <c r="N4086" s="2"/>
      <c r="O4086" s="2">
        <v>2.86</v>
      </c>
      <c r="P4086" s="16"/>
    </row>
    <row r="4087" spans="1:16" x14ac:dyDescent="0.35">
      <c r="A4087" s="23" t="str">
        <f t="shared" si="128"/>
        <v>10</v>
      </c>
      <c r="B4087" s="23">
        <f t="shared" si="129"/>
        <v>1012764</v>
      </c>
      <c r="C4087" s="6" t="s">
        <v>1447</v>
      </c>
      <c r="D4087" s="7" t="s">
        <v>1096</v>
      </c>
      <c r="E4087" s="7" t="s">
        <v>10</v>
      </c>
      <c r="F4087" s="7" t="s">
        <v>1063</v>
      </c>
      <c r="G4087" s="7" t="s">
        <v>999</v>
      </c>
      <c r="H4087" s="7" t="s">
        <v>849</v>
      </c>
      <c r="I4087" s="7" t="s">
        <v>850</v>
      </c>
      <c r="J4087" s="6" t="s">
        <v>658</v>
      </c>
      <c r="K4087" s="1">
        <v>44702</v>
      </c>
      <c r="L4087" s="1"/>
      <c r="M4087" s="1"/>
      <c r="N4087" s="2">
        <v>0</v>
      </c>
      <c r="O4087" s="2"/>
      <c r="P4087" s="16"/>
    </row>
    <row r="4088" spans="1:16" x14ac:dyDescent="0.35">
      <c r="A4088" s="23" t="str">
        <f t="shared" si="128"/>
        <v>10</v>
      </c>
      <c r="B4088" s="23">
        <f t="shared" si="129"/>
        <v>1030802</v>
      </c>
      <c r="C4088" s="6" t="s">
        <v>1447</v>
      </c>
      <c r="D4088" s="7" t="s">
        <v>1096</v>
      </c>
      <c r="E4088" s="7" t="s">
        <v>10</v>
      </c>
      <c r="F4088" s="7" t="s">
        <v>1063</v>
      </c>
      <c r="G4088" s="7" t="s">
        <v>1063</v>
      </c>
      <c r="H4088" s="7" t="s">
        <v>976</v>
      </c>
      <c r="I4088" s="7" t="s">
        <v>977</v>
      </c>
      <c r="J4088" s="6" t="s">
        <v>659</v>
      </c>
      <c r="K4088" s="1"/>
      <c r="L4088" s="1">
        <v>156000</v>
      </c>
      <c r="M4088" s="1"/>
      <c r="N4088" s="2"/>
      <c r="O4088" s="2">
        <v>1.24191025641026</v>
      </c>
      <c r="P4088" s="16"/>
    </row>
    <row r="4089" spans="1:16" x14ac:dyDescent="0.35">
      <c r="A4089" s="23" t="str">
        <f t="shared" si="128"/>
        <v>10</v>
      </c>
      <c r="B4089" s="23">
        <f t="shared" si="129"/>
        <v>1023409</v>
      </c>
      <c r="C4089" s="6" t="s">
        <v>1447</v>
      </c>
      <c r="D4089" s="7" t="s">
        <v>1096</v>
      </c>
      <c r="E4089" s="7" t="s">
        <v>10</v>
      </c>
      <c r="F4089" s="7" t="s">
        <v>1074</v>
      </c>
      <c r="G4089" s="7" t="s">
        <v>1018</v>
      </c>
      <c r="H4089" s="7" t="s">
        <v>1329</v>
      </c>
      <c r="I4089" s="7" t="s">
        <v>445</v>
      </c>
      <c r="J4089" s="6" t="s">
        <v>553</v>
      </c>
      <c r="K4089" s="1">
        <v>22000</v>
      </c>
      <c r="L4089" s="1">
        <v>0</v>
      </c>
      <c r="M4089" s="1"/>
      <c r="N4089" s="2">
        <v>7.9512727272727304</v>
      </c>
      <c r="O4089" s="2">
        <v>0</v>
      </c>
      <c r="P4089" s="16"/>
    </row>
    <row r="4090" spans="1:16" x14ac:dyDescent="0.35">
      <c r="A4090" s="23" t="str">
        <f t="shared" si="128"/>
        <v>10</v>
      </c>
      <c r="B4090" s="23">
        <f t="shared" si="129"/>
        <v>1023421</v>
      </c>
      <c r="C4090" s="6" t="s">
        <v>1447</v>
      </c>
      <c r="D4090" s="7" t="s">
        <v>1096</v>
      </c>
      <c r="E4090" s="7" t="s">
        <v>10</v>
      </c>
      <c r="F4090" s="7" t="s">
        <v>1085</v>
      </c>
      <c r="G4090" s="7" t="s">
        <v>1019</v>
      </c>
      <c r="H4090" s="7" t="s">
        <v>1330</v>
      </c>
      <c r="I4090" s="7" t="s">
        <v>492</v>
      </c>
      <c r="J4090" s="6" t="s">
        <v>553</v>
      </c>
      <c r="K4090" s="1">
        <v>24000</v>
      </c>
      <c r="L4090" s="1">
        <v>24000</v>
      </c>
      <c r="M4090" s="1"/>
      <c r="N4090" s="2">
        <v>4.5393749999999997</v>
      </c>
      <c r="O4090" s="2">
        <v>4.0402500000000003</v>
      </c>
      <c r="P4090" s="16"/>
    </row>
    <row r="4091" spans="1:16" x14ac:dyDescent="0.35">
      <c r="A4091" s="23" t="str">
        <f t="shared" si="128"/>
        <v>10</v>
      </c>
      <c r="B4091" s="23">
        <f t="shared" si="129"/>
        <v>1021270</v>
      </c>
      <c r="C4091" s="6" t="s">
        <v>1447</v>
      </c>
      <c r="D4091" s="7" t="s">
        <v>1096</v>
      </c>
      <c r="E4091" s="7" t="s">
        <v>10</v>
      </c>
      <c r="F4091" s="7" t="s">
        <v>1080</v>
      </c>
      <c r="G4091" s="7" t="s">
        <v>1030</v>
      </c>
      <c r="H4091" s="7" t="s">
        <v>443</v>
      </c>
      <c r="I4091" s="7" t="s">
        <v>142</v>
      </c>
      <c r="J4091" s="6" t="s">
        <v>553</v>
      </c>
      <c r="K4091" s="1">
        <v>16764</v>
      </c>
      <c r="L4091" s="1">
        <v>168000</v>
      </c>
      <c r="M4091" s="1"/>
      <c r="N4091" s="2">
        <v>0.58351228823669798</v>
      </c>
      <c r="O4091" s="2">
        <v>0.9</v>
      </c>
      <c r="P4091" s="16"/>
    </row>
    <row r="4092" spans="1:16" x14ac:dyDescent="0.35">
      <c r="A4092" s="23" t="str">
        <f t="shared" si="128"/>
        <v>10</v>
      </c>
      <c r="B4092" s="23">
        <f t="shared" si="129"/>
        <v>1021272</v>
      </c>
      <c r="C4092" s="6" t="s">
        <v>1447</v>
      </c>
      <c r="D4092" s="7" t="s">
        <v>1096</v>
      </c>
      <c r="E4092" s="7" t="s">
        <v>10</v>
      </c>
      <c r="F4092" s="7" t="s">
        <v>1080</v>
      </c>
      <c r="G4092" s="7" t="s">
        <v>1030</v>
      </c>
      <c r="H4092" s="7" t="s">
        <v>143</v>
      </c>
      <c r="I4092" s="7" t="s">
        <v>144</v>
      </c>
      <c r="J4092" s="6" t="s">
        <v>553</v>
      </c>
      <c r="K4092" s="1">
        <v>301344</v>
      </c>
      <c r="L4092" s="1">
        <v>216000</v>
      </c>
      <c r="M4092" s="1"/>
      <c r="N4092" s="2">
        <v>1.0780105129022</v>
      </c>
      <c r="O4092" s="2">
        <v>0.94</v>
      </c>
      <c r="P4092" s="16"/>
    </row>
    <row r="4093" spans="1:16" x14ac:dyDescent="0.35">
      <c r="A4093" s="23" t="str">
        <f t="shared" si="128"/>
        <v>10</v>
      </c>
      <c r="B4093" s="23">
        <f t="shared" si="129"/>
        <v>1021596</v>
      </c>
      <c r="C4093" s="6" t="s">
        <v>1447</v>
      </c>
      <c r="D4093" s="7" t="s">
        <v>1096</v>
      </c>
      <c r="E4093" s="7" t="s">
        <v>10</v>
      </c>
      <c r="F4093" s="7" t="s">
        <v>1080</v>
      </c>
      <c r="G4093" s="7" t="s">
        <v>1031</v>
      </c>
      <c r="H4093" s="7" t="s">
        <v>508</v>
      </c>
      <c r="I4093" s="7" t="s">
        <v>148</v>
      </c>
      <c r="J4093" s="6" t="s">
        <v>553</v>
      </c>
      <c r="K4093" s="1">
        <v>37782</v>
      </c>
      <c r="L4093" s="1">
        <v>24000</v>
      </c>
      <c r="M4093" s="1"/>
      <c r="N4093" s="2">
        <v>0.484622306918638</v>
      </c>
      <c r="O4093" s="2">
        <v>0.48</v>
      </c>
      <c r="P4093" s="16"/>
    </row>
    <row r="4094" spans="1:16" x14ac:dyDescent="0.35">
      <c r="A4094" s="23" t="str">
        <f t="shared" si="128"/>
        <v>10</v>
      </c>
      <c r="B4094" s="23">
        <f t="shared" si="129"/>
        <v>1011151</v>
      </c>
      <c r="C4094" s="6" t="s">
        <v>1447</v>
      </c>
      <c r="D4094" s="7" t="s">
        <v>1096</v>
      </c>
      <c r="E4094" s="7" t="s">
        <v>10</v>
      </c>
      <c r="F4094" s="7" t="s">
        <v>985</v>
      </c>
      <c r="G4094" s="7" t="s">
        <v>985</v>
      </c>
      <c r="H4094" s="7" t="s">
        <v>681</v>
      </c>
      <c r="I4094" s="7" t="s">
        <v>682</v>
      </c>
      <c r="J4094" s="6" t="s">
        <v>658</v>
      </c>
      <c r="K4094" s="1"/>
      <c r="L4094" s="1">
        <v>20000</v>
      </c>
      <c r="M4094" s="1"/>
      <c r="N4094" s="2"/>
      <c r="O4094" s="2">
        <v>3.74</v>
      </c>
      <c r="P4094" s="16"/>
    </row>
    <row r="4095" spans="1:16" x14ac:dyDescent="0.35">
      <c r="A4095" s="23" t="str">
        <f t="shared" si="128"/>
        <v>10</v>
      </c>
      <c r="B4095" s="23">
        <f t="shared" si="129"/>
        <v>1012725</v>
      </c>
      <c r="C4095" s="6" t="s">
        <v>1447</v>
      </c>
      <c r="D4095" s="7" t="s">
        <v>1096</v>
      </c>
      <c r="E4095" s="7" t="s">
        <v>10</v>
      </c>
      <c r="F4095" s="7" t="s">
        <v>985</v>
      </c>
      <c r="G4095" s="7" t="s">
        <v>985</v>
      </c>
      <c r="H4095" s="7" t="s">
        <v>841</v>
      </c>
      <c r="I4095" s="7" t="s">
        <v>842</v>
      </c>
      <c r="J4095" s="6" t="s">
        <v>658</v>
      </c>
      <c r="K4095" s="1">
        <v>10000</v>
      </c>
      <c r="L4095" s="1">
        <v>20000</v>
      </c>
      <c r="M4095" s="1"/>
      <c r="N4095" s="2">
        <v>4.5468999999999999</v>
      </c>
      <c r="O4095" s="2">
        <v>3.7427999999999999</v>
      </c>
      <c r="P4095" s="16"/>
    </row>
    <row r="4096" spans="1:16" x14ac:dyDescent="0.35">
      <c r="A4096" s="23" t="str">
        <f t="shared" si="128"/>
        <v>10</v>
      </c>
      <c r="B4096" s="23">
        <f t="shared" si="129"/>
        <v>1021026</v>
      </c>
      <c r="C4096" s="6" t="s">
        <v>1447</v>
      </c>
      <c r="D4096" s="7" t="s">
        <v>1096</v>
      </c>
      <c r="E4096" s="7" t="s">
        <v>10</v>
      </c>
      <c r="F4096" s="7" t="s">
        <v>1078</v>
      </c>
      <c r="G4096" s="7" t="s">
        <v>1009</v>
      </c>
      <c r="H4096" s="7" t="s">
        <v>524</v>
      </c>
      <c r="I4096" s="7" t="s">
        <v>525</v>
      </c>
      <c r="J4096" s="6" t="s">
        <v>553</v>
      </c>
      <c r="K4096" s="1"/>
      <c r="L4096" s="1">
        <v>24000</v>
      </c>
      <c r="M4096" s="1"/>
      <c r="N4096" s="2"/>
      <c r="O4096" s="2">
        <v>1.34</v>
      </c>
      <c r="P4096" s="16"/>
    </row>
    <row r="4097" spans="1:16" x14ac:dyDescent="0.35">
      <c r="A4097" s="23" t="str">
        <f t="shared" si="128"/>
        <v>10</v>
      </c>
      <c r="B4097" s="23">
        <f t="shared" si="129"/>
        <v>1021555</v>
      </c>
      <c r="C4097" s="6" t="s">
        <v>1447</v>
      </c>
      <c r="D4097" s="7" t="s">
        <v>1096</v>
      </c>
      <c r="E4097" s="7" t="s">
        <v>10</v>
      </c>
      <c r="F4097" s="7" t="s">
        <v>1078</v>
      </c>
      <c r="G4097" s="7" t="s">
        <v>1009</v>
      </c>
      <c r="H4097" s="7" t="s">
        <v>163</v>
      </c>
      <c r="I4097" s="7" t="s">
        <v>164</v>
      </c>
      <c r="J4097" s="6" t="s">
        <v>553</v>
      </c>
      <c r="K4097" s="1">
        <v>140628</v>
      </c>
      <c r="L4097" s="1">
        <v>120000</v>
      </c>
      <c r="M4097" s="1">
        <v>48004</v>
      </c>
      <c r="N4097" s="2">
        <v>0.614251784850812</v>
      </c>
      <c r="O4097" s="2">
        <v>0.7</v>
      </c>
      <c r="P4097" s="16">
        <v>0.816073998000167</v>
      </c>
    </row>
    <row r="4098" spans="1:16" x14ac:dyDescent="0.35">
      <c r="A4098" s="23" t="str">
        <f t="shared" si="128"/>
        <v>10</v>
      </c>
      <c r="B4098" s="23">
        <f t="shared" si="129"/>
        <v>1021874</v>
      </c>
      <c r="C4098" s="6" t="s">
        <v>1447</v>
      </c>
      <c r="D4098" s="7" t="s">
        <v>1096</v>
      </c>
      <c r="E4098" s="7" t="s">
        <v>10</v>
      </c>
      <c r="F4098" s="7" t="s">
        <v>1078</v>
      </c>
      <c r="G4098" s="7" t="s">
        <v>1009</v>
      </c>
      <c r="H4098" s="7" t="s">
        <v>477</v>
      </c>
      <c r="I4098" s="7" t="s">
        <v>243</v>
      </c>
      <c r="J4098" s="6" t="s">
        <v>553</v>
      </c>
      <c r="K4098" s="1">
        <v>144000</v>
      </c>
      <c r="L4098" s="1">
        <v>480000</v>
      </c>
      <c r="M4098" s="1"/>
      <c r="N4098" s="2">
        <v>1.1640486111111099</v>
      </c>
      <c r="O4098" s="2">
        <v>1.44</v>
      </c>
      <c r="P4098" s="16"/>
    </row>
    <row r="4099" spans="1:16" x14ac:dyDescent="0.35">
      <c r="A4099" s="23" t="str">
        <f t="shared" si="128"/>
        <v>10</v>
      </c>
      <c r="B4099" s="23">
        <f t="shared" si="129"/>
        <v>1023302</v>
      </c>
      <c r="C4099" s="6" t="s">
        <v>1447</v>
      </c>
      <c r="D4099" s="7" t="s">
        <v>1096</v>
      </c>
      <c r="E4099" s="7" t="s">
        <v>10</v>
      </c>
      <c r="F4099" s="7" t="s">
        <v>1078</v>
      </c>
      <c r="G4099" s="7" t="s">
        <v>1027</v>
      </c>
      <c r="H4099" s="7" t="s">
        <v>490</v>
      </c>
      <c r="I4099" s="7" t="s">
        <v>223</v>
      </c>
      <c r="J4099" s="6" t="s">
        <v>553</v>
      </c>
      <c r="K4099" s="1">
        <v>126427</v>
      </c>
      <c r="L4099" s="1">
        <v>144000</v>
      </c>
      <c r="M4099" s="1"/>
      <c r="N4099" s="2">
        <v>0.90494119135944096</v>
      </c>
      <c r="O4099" s="2">
        <v>0.90029861111111098</v>
      </c>
      <c r="P4099" s="16"/>
    </row>
    <row r="4100" spans="1:16" x14ac:dyDescent="0.35">
      <c r="A4100" s="23" t="str">
        <f t="shared" si="128"/>
        <v>10</v>
      </c>
      <c r="B4100" s="23">
        <f t="shared" si="129"/>
        <v>1022854</v>
      </c>
      <c r="C4100" s="6" t="s">
        <v>1447</v>
      </c>
      <c r="D4100" s="7" t="s">
        <v>1096</v>
      </c>
      <c r="E4100" s="7" t="s">
        <v>10</v>
      </c>
      <c r="F4100" s="7" t="s">
        <v>1084</v>
      </c>
      <c r="G4100" s="7" t="s">
        <v>1017</v>
      </c>
      <c r="H4100" s="7" t="s">
        <v>575</v>
      </c>
      <c r="I4100" s="7" t="s">
        <v>357</v>
      </c>
      <c r="J4100" s="6" t="s">
        <v>553</v>
      </c>
      <c r="K4100" s="1">
        <v>3335</v>
      </c>
      <c r="L4100" s="1">
        <v>0</v>
      </c>
      <c r="M4100" s="1"/>
      <c r="N4100" s="2">
        <v>2.1904047976012002</v>
      </c>
      <c r="O4100" s="2">
        <v>0</v>
      </c>
      <c r="P4100" s="16"/>
    </row>
    <row r="4101" spans="1:16" x14ac:dyDescent="0.35">
      <c r="A4101" s="23" t="str">
        <f t="shared" ref="A4101:A4164" si="130">MID(C4101,1,2)</f>
        <v>10</v>
      </c>
      <c r="B4101" s="23">
        <f t="shared" ref="B4101:B4164" si="131">+H4101*1</f>
        <v>1030792</v>
      </c>
      <c r="C4101" s="6" t="s">
        <v>1447</v>
      </c>
      <c r="D4101" s="7" t="s">
        <v>1096</v>
      </c>
      <c r="E4101" s="7" t="s">
        <v>10</v>
      </c>
      <c r="F4101" s="7" t="s">
        <v>1090</v>
      </c>
      <c r="G4101" s="7" t="s">
        <v>1060</v>
      </c>
      <c r="H4101" s="7" t="s">
        <v>974</v>
      </c>
      <c r="I4101" s="7" t="s">
        <v>975</v>
      </c>
      <c r="J4101" s="6" t="s">
        <v>659</v>
      </c>
      <c r="K4101" s="1">
        <v>14214</v>
      </c>
      <c r="L4101" s="1">
        <v>22218</v>
      </c>
      <c r="M4101" s="1"/>
      <c r="N4101" s="2">
        <v>7.7242859152947796</v>
      </c>
      <c r="O4101" s="2">
        <v>7.2201368259969403</v>
      </c>
      <c r="P4101" s="16"/>
    </row>
    <row r="4102" spans="1:16" x14ac:dyDescent="0.35">
      <c r="A4102" s="23" t="str">
        <f t="shared" si="130"/>
        <v>10</v>
      </c>
      <c r="B4102" s="23">
        <f t="shared" si="131"/>
        <v>1030327</v>
      </c>
      <c r="C4102" s="6" t="s">
        <v>1447</v>
      </c>
      <c r="D4102" s="7" t="s">
        <v>1096</v>
      </c>
      <c r="E4102" s="7" t="s">
        <v>10</v>
      </c>
      <c r="F4102" s="7" t="s">
        <v>1090</v>
      </c>
      <c r="G4102" s="7" t="s">
        <v>1052</v>
      </c>
      <c r="H4102" s="7" t="s">
        <v>869</v>
      </c>
      <c r="I4102" s="7" t="s">
        <v>870</v>
      </c>
      <c r="J4102" s="6" t="s">
        <v>659</v>
      </c>
      <c r="K4102" s="1">
        <v>20000</v>
      </c>
      <c r="L4102" s="1">
        <v>0</v>
      </c>
      <c r="M4102" s="1"/>
      <c r="N4102" s="2">
        <v>11.9274</v>
      </c>
      <c r="O4102" s="2">
        <v>0</v>
      </c>
      <c r="P4102" s="16"/>
    </row>
    <row r="4103" spans="1:16" x14ac:dyDescent="0.35">
      <c r="A4103" s="23" t="str">
        <f t="shared" si="130"/>
        <v>10</v>
      </c>
      <c r="B4103" s="23">
        <f t="shared" si="131"/>
        <v>1030337</v>
      </c>
      <c r="C4103" s="6" t="s">
        <v>1447</v>
      </c>
      <c r="D4103" s="7" t="s">
        <v>1096</v>
      </c>
      <c r="E4103" s="7" t="s">
        <v>10</v>
      </c>
      <c r="F4103" s="7" t="s">
        <v>1090</v>
      </c>
      <c r="G4103" s="7" t="s">
        <v>1052</v>
      </c>
      <c r="H4103" s="7" t="s">
        <v>873</v>
      </c>
      <c r="I4103" s="7" t="s">
        <v>874</v>
      </c>
      <c r="J4103" s="6" t="s">
        <v>659</v>
      </c>
      <c r="K4103" s="1">
        <v>312000</v>
      </c>
      <c r="L4103" s="1">
        <v>48000</v>
      </c>
      <c r="M4103" s="1"/>
      <c r="N4103" s="2">
        <v>11.9273878205128</v>
      </c>
      <c r="O4103" s="2">
        <v>8</v>
      </c>
      <c r="P4103" s="16"/>
    </row>
    <row r="4104" spans="1:16" x14ac:dyDescent="0.35">
      <c r="A4104" s="23" t="str">
        <f t="shared" si="130"/>
        <v>10</v>
      </c>
      <c r="B4104" s="23">
        <f t="shared" si="131"/>
        <v>1012788</v>
      </c>
      <c r="C4104" s="6" t="s">
        <v>1447</v>
      </c>
      <c r="D4104" s="7" t="s">
        <v>1096</v>
      </c>
      <c r="E4104" s="7" t="s">
        <v>10</v>
      </c>
      <c r="F4104" s="7" t="s">
        <v>1073</v>
      </c>
      <c r="G4104" s="7" t="s">
        <v>998</v>
      </c>
      <c r="H4104" s="7" t="s">
        <v>854</v>
      </c>
      <c r="I4104" s="7" t="s">
        <v>855</v>
      </c>
      <c r="J4104" s="6" t="s">
        <v>658</v>
      </c>
      <c r="K4104" s="1">
        <v>997</v>
      </c>
      <c r="L4104" s="1"/>
      <c r="M4104" s="1"/>
      <c r="N4104" s="2">
        <v>0</v>
      </c>
      <c r="O4104" s="2"/>
      <c r="P4104" s="16"/>
    </row>
    <row r="4105" spans="1:16" x14ac:dyDescent="0.35">
      <c r="A4105" s="23" t="str">
        <f t="shared" si="130"/>
        <v>10</v>
      </c>
      <c r="B4105" s="23">
        <f t="shared" si="131"/>
        <v>1011047</v>
      </c>
      <c r="C4105" s="6" t="s">
        <v>1447</v>
      </c>
      <c r="D4105" s="7" t="s">
        <v>1096</v>
      </c>
      <c r="E4105" s="7" t="s">
        <v>10</v>
      </c>
      <c r="F4105" s="7" t="s">
        <v>1066</v>
      </c>
      <c r="G4105" s="7" t="s">
        <v>982</v>
      </c>
      <c r="H4105" s="7" t="s">
        <v>673</v>
      </c>
      <c r="I4105" s="7" t="s">
        <v>674</v>
      </c>
      <c r="J4105" s="6" t="s">
        <v>658</v>
      </c>
      <c r="K4105" s="1"/>
      <c r="L4105" s="1">
        <v>68400</v>
      </c>
      <c r="M4105" s="1"/>
      <c r="N4105" s="2"/>
      <c r="O4105" s="2">
        <v>3.1</v>
      </c>
      <c r="P4105" s="16"/>
    </row>
    <row r="4106" spans="1:16" x14ac:dyDescent="0.35">
      <c r="A4106" s="23" t="str">
        <f t="shared" si="130"/>
        <v>10</v>
      </c>
      <c r="B4106" s="23">
        <f t="shared" si="131"/>
        <v>1011127</v>
      </c>
      <c r="C4106" s="6" t="s">
        <v>1447</v>
      </c>
      <c r="D4106" s="7" t="s">
        <v>1096</v>
      </c>
      <c r="E4106" s="7" t="s">
        <v>10</v>
      </c>
      <c r="F4106" s="7" t="s">
        <v>1066</v>
      </c>
      <c r="G4106" s="7" t="s">
        <v>982</v>
      </c>
      <c r="H4106" s="7" t="s">
        <v>677</v>
      </c>
      <c r="I4106" s="7" t="s">
        <v>678</v>
      </c>
      <c r="J4106" s="6" t="s">
        <v>658</v>
      </c>
      <c r="K4106" s="1"/>
      <c r="L4106" s="1">
        <v>776520</v>
      </c>
      <c r="M4106" s="1">
        <v>159600</v>
      </c>
      <c r="N4106" s="2"/>
      <c r="O4106" s="2">
        <v>2.7043823726368901</v>
      </c>
      <c r="P4106" s="16">
        <v>2.8622672017543902</v>
      </c>
    </row>
    <row r="4107" spans="1:16" x14ac:dyDescent="0.35">
      <c r="A4107" s="23" t="str">
        <f t="shared" si="130"/>
        <v>10</v>
      </c>
      <c r="B4107" s="23">
        <f t="shared" si="131"/>
        <v>1023219</v>
      </c>
      <c r="C4107" s="6" t="s">
        <v>1447</v>
      </c>
      <c r="D4107" s="7" t="s">
        <v>1096</v>
      </c>
      <c r="E4107" s="7" t="s">
        <v>10</v>
      </c>
      <c r="F4107" s="7" t="s">
        <v>1086</v>
      </c>
      <c r="G4107" s="7" t="s">
        <v>1041</v>
      </c>
      <c r="H4107" s="7" t="s">
        <v>639</v>
      </c>
      <c r="I4107" s="7" t="s">
        <v>247</v>
      </c>
      <c r="J4107" s="6" t="s">
        <v>553</v>
      </c>
      <c r="K4107" s="1">
        <v>24000</v>
      </c>
      <c r="L4107" s="1">
        <v>72000</v>
      </c>
      <c r="M4107" s="1"/>
      <c r="N4107" s="2">
        <v>1.02854166666667</v>
      </c>
      <c r="O4107" s="2">
        <v>1.0239166666666699</v>
      </c>
      <c r="P4107" s="16"/>
    </row>
    <row r="4108" spans="1:16" x14ac:dyDescent="0.35">
      <c r="A4108" s="23" t="str">
        <f t="shared" si="130"/>
        <v>10</v>
      </c>
      <c r="B4108" s="23">
        <f t="shared" si="131"/>
        <v>1022115</v>
      </c>
      <c r="C4108" s="6" t="s">
        <v>1447</v>
      </c>
      <c r="D4108" s="7" t="s">
        <v>1096</v>
      </c>
      <c r="E4108" s="7" t="s">
        <v>10</v>
      </c>
      <c r="F4108" s="7" t="s">
        <v>1079</v>
      </c>
      <c r="G4108" s="7" t="s">
        <v>1040</v>
      </c>
      <c r="H4108" s="7" t="s">
        <v>464</v>
      </c>
      <c r="I4108" s="7" t="s">
        <v>465</v>
      </c>
      <c r="J4108" s="6" t="s">
        <v>553</v>
      </c>
      <c r="K4108" s="1">
        <v>72000</v>
      </c>
      <c r="L4108" s="1">
        <v>0</v>
      </c>
      <c r="M4108" s="1"/>
      <c r="N4108" s="2">
        <v>2.06697222222222</v>
      </c>
      <c r="O4108" s="2">
        <v>0</v>
      </c>
      <c r="P4108" s="16"/>
    </row>
    <row r="4109" spans="1:16" x14ac:dyDescent="0.35">
      <c r="A4109" s="23" t="str">
        <f t="shared" si="130"/>
        <v>10</v>
      </c>
      <c r="B4109" s="23">
        <f t="shared" si="131"/>
        <v>1023319</v>
      </c>
      <c r="C4109" s="6" t="s">
        <v>1447</v>
      </c>
      <c r="D4109" s="7" t="s">
        <v>1096</v>
      </c>
      <c r="E4109" s="7" t="s">
        <v>10</v>
      </c>
      <c r="F4109" s="7" t="s">
        <v>1081</v>
      </c>
      <c r="G4109" s="7" t="s">
        <v>1010</v>
      </c>
      <c r="H4109" s="7" t="s">
        <v>534</v>
      </c>
      <c r="I4109" s="7" t="s">
        <v>535</v>
      </c>
      <c r="J4109" s="6" t="s">
        <v>553</v>
      </c>
      <c r="K4109" s="1">
        <v>26307</v>
      </c>
      <c r="L4109" s="1">
        <v>24000</v>
      </c>
      <c r="M4109" s="1"/>
      <c r="N4109" s="2">
        <v>1.7208347588094399</v>
      </c>
      <c r="O4109" s="2">
        <v>1.87</v>
      </c>
      <c r="P4109" s="16"/>
    </row>
    <row r="4110" spans="1:16" x14ac:dyDescent="0.35">
      <c r="A4110" s="23" t="str">
        <f t="shared" si="130"/>
        <v>10</v>
      </c>
      <c r="B4110" s="23">
        <f t="shared" si="131"/>
        <v>1023343</v>
      </c>
      <c r="C4110" s="6" t="s">
        <v>1447</v>
      </c>
      <c r="D4110" s="7" t="s">
        <v>1096</v>
      </c>
      <c r="E4110" s="7" t="s">
        <v>10</v>
      </c>
      <c r="F4110" s="7" t="s">
        <v>1081</v>
      </c>
      <c r="G4110" s="7" t="s">
        <v>1010</v>
      </c>
      <c r="H4110" s="7" t="s">
        <v>578</v>
      </c>
      <c r="I4110" s="7" t="s">
        <v>579</v>
      </c>
      <c r="J4110" s="6" t="s">
        <v>553</v>
      </c>
      <c r="K4110" s="1">
        <v>144000</v>
      </c>
      <c r="L4110" s="1">
        <v>0</v>
      </c>
      <c r="M4110" s="1"/>
      <c r="N4110" s="2">
        <v>1.37469444444444</v>
      </c>
      <c r="O4110" s="2">
        <v>0</v>
      </c>
      <c r="P4110" s="16"/>
    </row>
    <row r="4111" spans="1:16" x14ac:dyDescent="0.35">
      <c r="A4111" s="23" t="str">
        <f t="shared" si="130"/>
        <v>10</v>
      </c>
      <c r="B4111" s="23">
        <f t="shared" si="131"/>
        <v>1023375</v>
      </c>
      <c r="C4111" s="6" t="s">
        <v>1447</v>
      </c>
      <c r="D4111" s="7" t="s">
        <v>1096</v>
      </c>
      <c r="E4111" s="7" t="s">
        <v>10</v>
      </c>
      <c r="F4111" s="7" t="s">
        <v>1069</v>
      </c>
      <c r="G4111" s="7" t="s">
        <v>1016</v>
      </c>
      <c r="H4111" s="7" t="s">
        <v>588</v>
      </c>
      <c r="I4111" s="7" t="s">
        <v>589</v>
      </c>
      <c r="J4111" s="6" t="s">
        <v>553</v>
      </c>
      <c r="K4111" s="1">
        <v>7127</v>
      </c>
      <c r="L4111" s="1">
        <v>0</v>
      </c>
      <c r="M4111" s="1"/>
      <c r="N4111" s="2">
        <v>1.57261119685702</v>
      </c>
      <c r="O4111" s="2">
        <v>0</v>
      </c>
      <c r="P4111" s="16"/>
    </row>
    <row r="4112" spans="1:16" x14ac:dyDescent="0.35">
      <c r="A4112" s="23" t="str">
        <f t="shared" si="130"/>
        <v>10</v>
      </c>
      <c r="B4112" s="23">
        <f t="shared" si="131"/>
        <v>1023218</v>
      </c>
      <c r="C4112" s="6" t="s">
        <v>1447</v>
      </c>
      <c r="D4112" s="7" t="s">
        <v>1096</v>
      </c>
      <c r="E4112" s="7" t="s">
        <v>10</v>
      </c>
      <c r="F4112" s="7" t="s">
        <v>1069</v>
      </c>
      <c r="G4112" s="7" t="s">
        <v>1026</v>
      </c>
      <c r="H4112" s="7" t="s">
        <v>1202</v>
      </c>
      <c r="I4112" s="7" t="s">
        <v>1203</v>
      </c>
      <c r="J4112" s="6" t="s">
        <v>553</v>
      </c>
      <c r="K4112" s="1">
        <v>115825</v>
      </c>
      <c r="L4112" s="1">
        <v>72000</v>
      </c>
      <c r="M4112" s="1"/>
      <c r="N4112" s="2">
        <v>1.4241484998920799</v>
      </c>
      <c r="O4112" s="2">
        <v>0.7</v>
      </c>
      <c r="P4112" s="16"/>
    </row>
    <row r="4113" spans="1:16" x14ac:dyDescent="0.35">
      <c r="A4113" s="23" t="str">
        <f t="shared" si="130"/>
        <v>10</v>
      </c>
      <c r="B4113" s="23">
        <f t="shared" si="131"/>
        <v>1030658</v>
      </c>
      <c r="C4113" s="6" t="s">
        <v>1447</v>
      </c>
      <c r="D4113" s="7" t="s">
        <v>1096</v>
      </c>
      <c r="E4113" s="7" t="s">
        <v>10</v>
      </c>
      <c r="F4113" s="7" t="s">
        <v>1093</v>
      </c>
      <c r="G4113" s="7" t="s">
        <v>1059</v>
      </c>
      <c r="H4113" s="7" t="s">
        <v>925</v>
      </c>
      <c r="I4113" s="7" t="s">
        <v>926</v>
      </c>
      <c r="J4113" s="6" t="s">
        <v>659</v>
      </c>
      <c r="K4113" s="1">
        <v>311325</v>
      </c>
      <c r="L4113" s="1">
        <v>168000</v>
      </c>
      <c r="M4113" s="1"/>
      <c r="N4113" s="2">
        <v>4.1146165582590504</v>
      </c>
      <c r="O4113" s="2">
        <v>3.57</v>
      </c>
      <c r="P4113" s="16"/>
    </row>
    <row r="4114" spans="1:16" x14ac:dyDescent="0.35">
      <c r="A4114" s="23" t="str">
        <f t="shared" si="130"/>
        <v>10</v>
      </c>
      <c r="B4114" s="23">
        <f t="shared" si="131"/>
        <v>1012719</v>
      </c>
      <c r="C4114" s="6" t="s">
        <v>1447</v>
      </c>
      <c r="D4114" s="7" t="s">
        <v>1096</v>
      </c>
      <c r="E4114" s="7" t="s">
        <v>11</v>
      </c>
      <c r="F4114" s="7" t="s">
        <v>1063</v>
      </c>
      <c r="G4114" s="7" t="s">
        <v>999</v>
      </c>
      <c r="H4114" s="7" t="s">
        <v>837</v>
      </c>
      <c r="I4114" s="7" t="s">
        <v>838</v>
      </c>
      <c r="J4114" s="6" t="s">
        <v>658</v>
      </c>
      <c r="K4114" s="1">
        <v>22588</v>
      </c>
      <c r="L4114" s="1"/>
      <c r="M4114" s="1"/>
      <c r="N4114" s="2">
        <v>0</v>
      </c>
      <c r="O4114" s="2"/>
      <c r="P4114" s="16"/>
    </row>
    <row r="4115" spans="1:16" x14ac:dyDescent="0.35">
      <c r="A4115" s="23" t="str">
        <f t="shared" si="130"/>
        <v>10</v>
      </c>
      <c r="B4115" s="23">
        <f t="shared" si="131"/>
        <v>1010877</v>
      </c>
      <c r="C4115" s="6" t="s">
        <v>1447</v>
      </c>
      <c r="D4115" s="7" t="s">
        <v>1096</v>
      </c>
      <c r="E4115" s="7" t="s">
        <v>11</v>
      </c>
      <c r="F4115" s="7" t="s">
        <v>1065</v>
      </c>
      <c r="G4115" s="7" t="s">
        <v>981</v>
      </c>
      <c r="H4115" s="7" t="s">
        <v>660</v>
      </c>
      <c r="I4115" s="7" t="s">
        <v>661</v>
      </c>
      <c r="J4115" s="6" t="s">
        <v>658</v>
      </c>
      <c r="K4115" s="1">
        <v>28980</v>
      </c>
      <c r="L4115" s="1"/>
      <c r="M4115" s="1"/>
      <c r="N4115" s="2">
        <v>0</v>
      </c>
      <c r="O4115" s="2"/>
      <c r="P4115" s="16"/>
    </row>
    <row r="4116" spans="1:16" x14ac:dyDescent="0.35">
      <c r="A4116" s="23" t="str">
        <f t="shared" si="130"/>
        <v>10</v>
      </c>
      <c r="B4116" s="23">
        <f t="shared" si="131"/>
        <v>1012763</v>
      </c>
      <c r="C4116" s="6" t="s">
        <v>1447</v>
      </c>
      <c r="D4116" s="7" t="s">
        <v>1096</v>
      </c>
      <c r="E4116" s="7" t="s">
        <v>11</v>
      </c>
      <c r="F4116" s="7" t="s">
        <v>1065</v>
      </c>
      <c r="G4116" s="7" t="s">
        <v>995</v>
      </c>
      <c r="H4116" s="7" t="s">
        <v>847</v>
      </c>
      <c r="I4116" s="7" t="s">
        <v>848</v>
      </c>
      <c r="J4116" s="6" t="s">
        <v>658</v>
      </c>
      <c r="K4116" s="1">
        <v>35342</v>
      </c>
      <c r="L4116" s="1">
        <v>0</v>
      </c>
      <c r="M4116" s="1"/>
      <c r="N4116" s="2">
        <v>0</v>
      </c>
      <c r="O4116" s="2">
        <v>0</v>
      </c>
      <c r="P4116" s="16"/>
    </row>
    <row r="4117" spans="1:16" x14ac:dyDescent="0.35">
      <c r="A4117" s="23" t="str">
        <f t="shared" si="130"/>
        <v>10</v>
      </c>
      <c r="B4117" s="23">
        <f t="shared" si="131"/>
        <v>1030821</v>
      </c>
      <c r="C4117" s="6" t="s">
        <v>1447</v>
      </c>
      <c r="D4117" s="7" t="s">
        <v>1096</v>
      </c>
      <c r="E4117" s="7" t="s">
        <v>11</v>
      </c>
      <c r="F4117" s="7" t="s">
        <v>1090</v>
      </c>
      <c r="G4117" s="7" t="s">
        <v>1052</v>
      </c>
      <c r="H4117" s="7" t="s">
        <v>1378</v>
      </c>
      <c r="I4117" s="7" t="s">
        <v>928</v>
      </c>
      <c r="J4117" s="6" t="s">
        <v>659</v>
      </c>
      <c r="K4117" s="1"/>
      <c r="L4117" s="1">
        <v>24000</v>
      </c>
      <c r="M4117" s="1"/>
      <c r="N4117" s="2"/>
      <c r="O4117" s="2">
        <v>7.9866666666666699</v>
      </c>
      <c r="P4117" s="16"/>
    </row>
    <row r="4118" spans="1:16" x14ac:dyDescent="0.35">
      <c r="A4118" s="23" t="str">
        <f t="shared" si="130"/>
        <v>10</v>
      </c>
      <c r="B4118" s="23">
        <f t="shared" si="131"/>
        <v>1030720</v>
      </c>
      <c r="C4118" s="6" t="s">
        <v>1447</v>
      </c>
      <c r="D4118" s="7" t="s">
        <v>1096</v>
      </c>
      <c r="E4118" s="7" t="s">
        <v>11</v>
      </c>
      <c r="F4118" s="7" t="s">
        <v>1081</v>
      </c>
      <c r="G4118" s="7" t="s">
        <v>1050</v>
      </c>
      <c r="H4118" s="7" t="s">
        <v>942</v>
      </c>
      <c r="I4118" s="7" t="s">
        <v>943</v>
      </c>
      <c r="J4118" s="6" t="s">
        <v>659</v>
      </c>
      <c r="K4118" s="1"/>
      <c r="L4118" s="1">
        <v>48000</v>
      </c>
      <c r="M4118" s="1"/>
      <c r="N4118" s="2"/>
      <c r="O4118" s="2">
        <v>0.71833333333333405</v>
      </c>
      <c r="P4118" s="16"/>
    </row>
    <row r="4119" spans="1:16" x14ac:dyDescent="0.35">
      <c r="A4119" s="23" t="str">
        <f t="shared" si="130"/>
        <v>10</v>
      </c>
      <c r="B4119" s="23">
        <f t="shared" si="131"/>
        <v>1030812</v>
      </c>
      <c r="C4119" s="6" t="s">
        <v>1447</v>
      </c>
      <c r="D4119" s="7" t="s">
        <v>1096</v>
      </c>
      <c r="E4119" s="7" t="s">
        <v>11</v>
      </c>
      <c r="F4119" s="7" t="s">
        <v>1093</v>
      </c>
      <c r="G4119" s="7" t="s">
        <v>1059</v>
      </c>
      <c r="H4119" s="7" t="s">
        <v>1375</v>
      </c>
      <c r="I4119" s="7" t="s">
        <v>1376</v>
      </c>
      <c r="J4119" s="6" t="s">
        <v>659</v>
      </c>
      <c r="K4119" s="1"/>
      <c r="L4119" s="1">
        <v>48000</v>
      </c>
      <c r="M4119" s="1"/>
      <c r="N4119" s="2"/>
      <c r="O4119" s="2">
        <v>4.3367083333333296</v>
      </c>
      <c r="P4119" s="16"/>
    </row>
    <row r="4120" spans="1:16" x14ac:dyDescent="0.35">
      <c r="A4120" s="23" t="str">
        <f t="shared" si="130"/>
        <v>10</v>
      </c>
      <c r="B4120" s="23">
        <f t="shared" si="131"/>
        <v>1012612</v>
      </c>
      <c r="C4120" s="6" t="s">
        <v>1447</v>
      </c>
      <c r="D4120" s="7" t="s">
        <v>1096</v>
      </c>
      <c r="E4120" s="7" t="s">
        <v>12</v>
      </c>
      <c r="F4120" s="7" t="s">
        <v>1063</v>
      </c>
      <c r="G4120" s="7" t="s">
        <v>988</v>
      </c>
      <c r="H4120" s="7" t="s">
        <v>825</v>
      </c>
      <c r="I4120" s="7" t="s">
        <v>826</v>
      </c>
      <c r="J4120" s="6" t="s">
        <v>658</v>
      </c>
      <c r="K4120" s="1">
        <v>43666</v>
      </c>
      <c r="L4120" s="1"/>
      <c r="M4120" s="1"/>
      <c r="N4120" s="2">
        <v>0</v>
      </c>
      <c r="O4120" s="2"/>
      <c r="P4120" s="16"/>
    </row>
    <row r="4121" spans="1:16" x14ac:dyDescent="0.35">
      <c r="A4121" s="23" t="str">
        <f t="shared" si="130"/>
        <v>10</v>
      </c>
      <c r="B4121" s="23">
        <f t="shared" si="131"/>
        <v>1030542</v>
      </c>
      <c r="C4121" s="6" t="s">
        <v>1447</v>
      </c>
      <c r="D4121" s="7" t="s">
        <v>1096</v>
      </c>
      <c r="E4121" s="7" t="s">
        <v>12</v>
      </c>
      <c r="F4121" s="7" t="s">
        <v>1090</v>
      </c>
      <c r="G4121" s="7" t="s">
        <v>1052</v>
      </c>
      <c r="H4121" s="7" t="s">
        <v>915</v>
      </c>
      <c r="I4121" s="7" t="s">
        <v>916</v>
      </c>
      <c r="J4121" s="6" t="s">
        <v>659</v>
      </c>
      <c r="K4121" s="1"/>
      <c r="L4121" s="1">
        <v>88000</v>
      </c>
      <c r="M4121" s="1"/>
      <c r="N4121" s="2"/>
      <c r="O4121" s="2">
        <v>6.4134090909090897</v>
      </c>
      <c r="P4121" s="16"/>
    </row>
    <row r="4122" spans="1:16" x14ac:dyDescent="0.35">
      <c r="A4122" s="23" t="str">
        <f t="shared" si="130"/>
        <v>10</v>
      </c>
      <c r="B4122" s="23">
        <f t="shared" si="131"/>
        <v>1012674</v>
      </c>
      <c r="C4122" s="6" t="s">
        <v>1447</v>
      </c>
      <c r="D4122" s="7" t="s">
        <v>1096</v>
      </c>
      <c r="E4122" s="7" t="s">
        <v>13</v>
      </c>
      <c r="F4122" s="7" t="s">
        <v>1065</v>
      </c>
      <c r="G4122" s="7" t="s">
        <v>989</v>
      </c>
      <c r="H4122" s="7" t="s">
        <v>828</v>
      </c>
      <c r="I4122" s="7" t="s">
        <v>829</v>
      </c>
      <c r="J4122" s="6" t="s">
        <v>658</v>
      </c>
      <c r="K4122" s="1">
        <v>11608</v>
      </c>
      <c r="L4122" s="1"/>
      <c r="M4122" s="1"/>
      <c r="N4122" s="2">
        <v>0</v>
      </c>
      <c r="O4122" s="2"/>
      <c r="P4122" s="16"/>
    </row>
    <row r="4123" spans="1:16" x14ac:dyDescent="0.35">
      <c r="A4123" s="23" t="str">
        <f t="shared" si="130"/>
        <v>10</v>
      </c>
      <c r="B4123" s="23">
        <f t="shared" si="131"/>
        <v>1011586</v>
      </c>
      <c r="C4123" s="6" t="s">
        <v>1447</v>
      </c>
      <c r="D4123" s="7" t="s">
        <v>1096</v>
      </c>
      <c r="E4123" s="7" t="s">
        <v>14</v>
      </c>
      <c r="F4123" s="7" t="s">
        <v>1068</v>
      </c>
      <c r="G4123" s="7" t="s">
        <v>992</v>
      </c>
      <c r="H4123" s="7" t="s">
        <v>700</v>
      </c>
      <c r="I4123" s="7" t="s">
        <v>701</v>
      </c>
      <c r="J4123" s="6" t="s">
        <v>658</v>
      </c>
      <c r="K4123" s="1"/>
      <c r="L4123" s="1">
        <v>109148</v>
      </c>
      <c r="M4123" s="1">
        <v>105600</v>
      </c>
      <c r="N4123" s="2"/>
      <c r="O4123" s="2">
        <v>3.8861729028475098</v>
      </c>
      <c r="P4123" s="16">
        <v>3.7322896799242402</v>
      </c>
    </row>
    <row r="4124" spans="1:16" x14ac:dyDescent="0.35">
      <c r="A4124" s="23" t="str">
        <f t="shared" si="130"/>
        <v>10</v>
      </c>
      <c r="B4124" s="23">
        <f t="shared" si="131"/>
        <v>1012451</v>
      </c>
      <c r="C4124" s="6" t="s">
        <v>1447</v>
      </c>
      <c r="D4124" s="7" t="s">
        <v>1096</v>
      </c>
      <c r="E4124" s="7" t="s">
        <v>14</v>
      </c>
      <c r="F4124" s="7" t="s">
        <v>1068</v>
      </c>
      <c r="G4124" s="7" t="s">
        <v>992</v>
      </c>
      <c r="H4124" s="7" t="s">
        <v>786</v>
      </c>
      <c r="I4124" s="7" t="s">
        <v>787</v>
      </c>
      <c r="J4124" s="6" t="s">
        <v>658</v>
      </c>
      <c r="K4124" s="1">
        <v>3912</v>
      </c>
      <c r="L4124" s="1">
        <v>4230</v>
      </c>
      <c r="M4124" s="1"/>
      <c r="N4124" s="2">
        <v>4.5820552147239297</v>
      </c>
      <c r="O4124" s="2">
        <v>4.64160756501182</v>
      </c>
      <c r="P4124" s="16"/>
    </row>
    <row r="4125" spans="1:16" x14ac:dyDescent="0.35">
      <c r="A4125" s="23" t="str">
        <f t="shared" si="130"/>
        <v>10</v>
      </c>
      <c r="B4125" s="23">
        <f t="shared" si="131"/>
        <v>1012452</v>
      </c>
      <c r="C4125" s="6" t="s">
        <v>1447</v>
      </c>
      <c r="D4125" s="7" t="s">
        <v>1096</v>
      </c>
      <c r="E4125" s="7" t="s">
        <v>14</v>
      </c>
      <c r="F4125" s="7" t="s">
        <v>1068</v>
      </c>
      <c r="G4125" s="7" t="s">
        <v>992</v>
      </c>
      <c r="H4125" s="7" t="s">
        <v>788</v>
      </c>
      <c r="I4125" s="7" t="s">
        <v>789</v>
      </c>
      <c r="J4125" s="6" t="s">
        <v>658</v>
      </c>
      <c r="K4125" s="1">
        <v>1501</v>
      </c>
      <c r="L4125" s="1">
        <v>41121</v>
      </c>
      <c r="M4125" s="1">
        <v>38548</v>
      </c>
      <c r="N4125" s="2">
        <v>0</v>
      </c>
      <c r="O4125" s="2">
        <v>3.88614090124267</v>
      </c>
      <c r="P4125" s="16">
        <v>3.7322896492684401</v>
      </c>
    </row>
    <row r="4126" spans="1:16" x14ac:dyDescent="0.35">
      <c r="A4126" s="23" t="str">
        <f t="shared" si="130"/>
        <v>10</v>
      </c>
      <c r="B4126" s="23">
        <f t="shared" si="131"/>
        <v>1012453</v>
      </c>
      <c r="C4126" s="6" t="s">
        <v>1447</v>
      </c>
      <c r="D4126" s="7" t="s">
        <v>1096</v>
      </c>
      <c r="E4126" s="7" t="s">
        <v>14</v>
      </c>
      <c r="F4126" s="7" t="s">
        <v>1068</v>
      </c>
      <c r="G4126" s="7" t="s">
        <v>992</v>
      </c>
      <c r="H4126" s="7" t="s">
        <v>1456</v>
      </c>
      <c r="I4126" s="7" t="s">
        <v>1457</v>
      </c>
      <c r="J4126" s="6" t="s">
        <v>658</v>
      </c>
      <c r="K4126" s="1"/>
      <c r="L4126" s="1">
        <v>6908</v>
      </c>
      <c r="M4126" s="1"/>
      <c r="N4126" s="2"/>
      <c r="O4126" s="2">
        <v>4.5722350897510102</v>
      </c>
      <c r="P4126" s="16"/>
    </row>
    <row r="4127" spans="1:16" x14ac:dyDescent="0.35">
      <c r="A4127" s="23" t="str">
        <f t="shared" si="130"/>
        <v>10</v>
      </c>
      <c r="B4127" s="23">
        <f t="shared" si="131"/>
        <v>1012454</v>
      </c>
      <c r="C4127" s="6" t="s">
        <v>1447</v>
      </c>
      <c r="D4127" s="7" t="s">
        <v>1096</v>
      </c>
      <c r="E4127" s="7" t="s">
        <v>14</v>
      </c>
      <c r="F4127" s="7" t="s">
        <v>1068</v>
      </c>
      <c r="G4127" s="7" t="s">
        <v>997</v>
      </c>
      <c r="H4127" s="7" t="s">
        <v>1152</v>
      </c>
      <c r="I4127" s="7" t="s">
        <v>1153</v>
      </c>
      <c r="J4127" s="6" t="s">
        <v>658</v>
      </c>
      <c r="K4127" s="1">
        <v>95</v>
      </c>
      <c r="L4127" s="1">
        <v>51450</v>
      </c>
      <c r="M4127" s="1"/>
      <c r="N4127" s="2">
        <v>0</v>
      </c>
      <c r="O4127" s="2">
        <v>3.5410884353741499</v>
      </c>
      <c r="P4127" s="16"/>
    </row>
    <row r="4128" spans="1:16" x14ac:dyDescent="0.35">
      <c r="A4128" s="23" t="str">
        <f t="shared" si="130"/>
        <v>10</v>
      </c>
      <c r="B4128" s="23">
        <f t="shared" si="131"/>
        <v>1012455</v>
      </c>
      <c r="C4128" s="6" t="s">
        <v>1447</v>
      </c>
      <c r="D4128" s="7" t="s">
        <v>1096</v>
      </c>
      <c r="E4128" s="7" t="s">
        <v>14</v>
      </c>
      <c r="F4128" s="7" t="s">
        <v>1068</v>
      </c>
      <c r="G4128" s="7" t="s">
        <v>997</v>
      </c>
      <c r="H4128" s="7" t="s">
        <v>790</v>
      </c>
      <c r="I4128" s="7" t="s">
        <v>791</v>
      </c>
      <c r="J4128" s="6" t="s">
        <v>658</v>
      </c>
      <c r="K4128" s="1">
        <v>2630</v>
      </c>
      <c r="L4128" s="1">
        <v>120000</v>
      </c>
      <c r="M4128" s="1"/>
      <c r="N4128" s="2">
        <v>0</v>
      </c>
      <c r="O4128" s="2">
        <v>3.239725</v>
      </c>
      <c r="P4128" s="16"/>
    </row>
    <row r="4129" spans="1:16" x14ac:dyDescent="0.35">
      <c r="A4129" s="23" t="str">
        <f t="shared" si="130"/>
        <v>10</v>
      </c>
      <c r="B4129" s="23">
        <f t="shared" si="131"/>
        <v>1012434</v>
      </c>
      <c r="C4129" s="6" t="s">
        <v>1447</v>
      </c>
      <c r="D4129" s="7" t="s">
        <v>1096</v>
      </c>
      <c r="E4129" s="7" t="s">
        <v>14</v>
      </c>
      <c r="F4129" s="7" t="s">
        <v>1068</v>
      </c>
      <c r="G4129" s="7" t="s">
        <v>996</v>
      </c>
      <c r="H4129" s="7" t="s">
        <v>782</v>
      </c>
      <c r="I4129" s="7" t="s">
        <v>783</v>
      </c>
      <c r="J4129" s="6" t="s">
        <v>658</v>
      </c>
      <c r="K4129" s="1">
        <v>400</v>
      </c>
      <c r="L4129" s="1">
        <v>74747</v>
      </c>
      <c r="M4129" s="1"/>
      <c r="N4129" s="2">
        <v>0</v>
      </c>
      <c r="O4129" s="2">
        <v>0.46123590244424501</v>
      </c>
      <c r="P4129" s="16"/>
    </row>
    <row r="4130" spans="1:16" x14ac:dyDescent="0.35">
      <c r="A4130" s="23" t="str">
        <f t="shared" si="130"/>
        <v>10</v>
      </c>
      <c r="B4130" s="23">
        <f t="shared" si="131"/>
        <v>1012275</v>
      </c>
      <c r="C4130" s="6" t="s">
        <v>1447</v>
      </c>
      <c r="D4130" s="7" t="s">
        <v>1096</v>
      </c>
      <c r="E4130" s="7" t="s">
        <v>14</v>
      </c>
      <c r="F4130" s="7" t="s">
        <v>1068</v>
      </c>
      <c r="G4130" s="7" t="s">
        <v>994</v>
      </c>
      <c r="H4130" s="7" t="s">
        <v>766</v>
      </c>
      <c r="I4130" s="7" t="s">
        <v>767</v>
      </c>
      <c r="J4130" s="6" t="s">
        <v>658</v>
      </c>
      <c r="K4130" s="1"/>
      <c r="L4130" s="1">
        <v>1722</v>
      </c>
      <c r="M4130" s="1"/>
      <c r="N4130" s="2"/>
      <c r="O4130" s="2">
        <v>1.06562137049942</v>
      </c>
      <c r="P4130" s="16"/>
    </row>
    <row r="4131" spans="1:16" x14ac:dyDescent="0.35">
      <c r="A4131" s="23" t="str">
        <f t="shared" si="130"/>
        <v>10</v>
      </c>
      <c r="B4131" s="23">
        <f t="shared" si="131"/>
        <v>1030566</v>
      </c>
      <c r="C4131" s="6" t="s">
        <v>1447</v>
      </c>
      <c r="D4131" s="7" t="s">
        <v>1096</v>
      </c>
      <c r="E4131" s="7" t="s">
        <v>14</v>
      </c>
      <c r="F4131" s="7" t="s">
        <v>1068</v>
      </c>
      <c r="G4131" s="7" t="s">
        <v>1051</v>
      </c>
      <c r="H4131" s="7" t="s">
        <v>921</v>
      </c>
      <c r="I4131" s="7" t="s">
        <v>922</v>
      </c>
      <c r="J4131" s="6" t="s">
        <v>659</v>
      </c>
      <c r="K4131" s="1">
        <v>20591</v>
      </c>
      <c r="L4131" s="1">
        <v>60000</v>
      </c>
      <c r="M4131" s="1"/>
      <c r="N4131" s="2">
        <v>2.91394298479918</v>
      </c>
      <c r="O4131" s="2">
        <v>2.9139833333333298</v>
      </c>
      <c r="P4131" s="16"/>
    </row>
    <row r="4132" spans="1:16" x14ac:dyDescent="0.35">
      <c r="A4132" s="23" t="str">
        <f t="shared" si="130"/>
        <v>10</v>
      </c>
      <c r="B4132" s="23">
        <f t="shared" si="131"/>
        <v>1030685</v>
      </c>
      <c r="C4132" s="6" t="s">
        <v>1447</v>
      </c>
      <c r="D4132" s="7" t="s">
        <v>1096</v>
      </c>
      <c r="E4132" s="7" t="s">
        <v>14</v>
      </c>
      <c r="F4132" s="7" t="s">
        <v>1068</v>
      </c>
      <c r="G4132" s="7" t="s">
        <v>1051</v>
      </c>
      <c r="H4132" s="7" t="s">
        <v>934</v>
      </c>
      <c r="I4132" s="7" t="s">
        <v>935</v>
      </c>
      <c r="J4132" s="6" t="s">
        <v>659</v>
      </c>
      <c r="K4132" s="1">
        <v>110665</v>
      </c>
      <c r="L4132" s="1">
        <v>144000</v>
      </c>
      <c r="M4132" s="1"/>
      <c r="N4132" s="2">
        <v>5.1251976686395899</v>
      </c>
      <c r="O4132" s="2">
        <v>5.1251944444444399</v>
      </c>
      <c r="P4132" s="16"/>
    </row>
    <row r="4133" spans="1:16" x14ac:dyDescent="0.35">
      <c r="A4133" s="23" t="str">
        <f t="shared" si="130"/>
        <v>10</v>
      </c>
      <c r="B4133" s="23">
        <f t="shared" si="131"/>
        <v>1030525</v>
      </c>
      <c r="C4133" s="6" t="s">
        <v>1447</v>
      </c>
      <c r="D4133" s="7" t="s">
        <v>1096</v>
      </c>
      <c r="E4133" s="7" t="s">
        <v>14</v>
      </c>
      <c r="F4133" s="7" t="s">
        <v>1068</v>
      </c>
      <c r="G4133" s="7" t="s">
        <v>994</v>
      </c>
      <c r="H4133" s="7" t="s">
        <v>911</v>
      </c>
      <c r="I4133" s="7" t="s">
        <v>912</v>
      </c>
      <c r="J4133" s="6" t="s">
        <v>659</v>
      </c>
      <c r="K4133" s="1">
        <v>120000</v>
      </c>
      <c r="L4133" s="1">
        <v>60000</v>
      </c>
      <c r="M4133" s="1"/>
      <c r="N4133" s="2">
        <v>1.700825</v>
      </c>
      <c r="O4133" s="2">
        <v>1.70081666666667</v>
      </c>
      <c r="P4133" s="16"/>
    </row>
    <row r="4134" spans="1:16" x14ac:dyDescent="0.35">
      <c r="A4134" s="23" t="str">
        <f t="shared" si="130"/>
        <v>10</v>
      </c>
      <c r="B4134" s="23">
        <f t="shared" si="131"/>
        <v>1022033</v>
      </c>
      <c r="C4134" s="6" t="s">
        <v>1447</v>
      </c>
      <c r="D4134" s="7" t="s">
        <v>1096</v>
      </c>
      <c r="E4134" s="7" t="s">
        <v>14</v>
      </c>
      <c r="F4134" s="7" t="s">
        <v>1087</v>
      </c>
      <c r="G4134" s="7" t="s">
        <v>1038</v>
      </c>
      <c r="H4134" s="7" t="s">
        <v>220</v>
      </c>
      <c r="I4134" s="7" t="s">
        <v>221</v>
      </c>
      <c r="J4134" s="6" t="s">
        <v>553</v>
      </c>
      <c r="K4134" s="1">
        <v>36919</v>
      </c>
      <c r="L4134" s="1">
        <v>48000</v>
      </c>
      <c r="M4134" s="1"/>
      <c r="N4134" s="2">
        <v>6.1620303908556604</v>
      </c>
      <c r="O4134" s="2">
        <v>6.0818333333333303</v>
      </c>
      <c r="P4134" s="16"/>
    </row>
    <row r="4135" spans="1:16" x14ac:dyDescent="0.35">
      <c r="A4135" s="23" t="str">
        <f t="shared" si="130"/>
        <v>10</v>
      </c>
      <c r="B4135" s="23">
        <f t="shared" si="131"/>
        <v>1022212</v>
      </c>
      <c r="C4135" s="6" t="s">
        <v>1447</v>
      </c>
      <c r="D4135" s="7" t="s">
        <v>1096</v>
      </c>
      <c r="E4135" s="7" t="s">
        <v>14</v>
      </c>
      <c r="F4135" s="7" t="s">
        <v>1087</v>
      </c>
      <c r="G4135" s="7" t="s">
        <v>1034</v>
      </c>
      <c r="H4135" s="7" t="s">
        <v>254</v>
      </c>
      <c r="I4135" s="7" t="s">
        <v>255</v>
      </c>
      <c r="J4135" s="6" t="s">
        <v>553</v>
      </c>
      <c r="K4135" s="1"/>
      <c r="L4135" s="1">
        <v>624000</v>
      </c>
      <c r="M4135" s="1">
        <v>480000</v>
      </c>
      <c r="N4135" s="2"/>
      <c r="O4135" s="2">
        <v>1.7216858974358999</v>
      </c>
      <c r="P4135" s="16">
        <v>1.8661448416666699</v>
      </c>
    </row>
    <row r="4136" spans="1:16" x14ac:dyDescent="0.35">
      <c r="A4136" s="23" t="str">
        <f t="shared" si="130"/>
        <v>10</v>
      </c>
      <c r="B4136" s="23">
        <f t="shared" si="131"/>
        <v>1022639</v>
      </c>
      <c r="C4136" s="6" t="s">
        <v>1447</v>
      </c>
      <c r="D4136" s="7" t="s">
        <v>1096</v>
      </c>
      <c r="E4136" s="7" t="s">
        <v>14</v>
      </c>
      <c r="F4136" s="7" t="s">
        <v>1087</v>
      </c>
      <c r="G4136" s="7" t="s">
        <v>1034</v>
      </c>
      <c r="H4136" s="7" t="s">
        <v>328</v>
      </c>
      <c r="I4136" s="7" t="s">
        <v>329</v>
      </c>
      <c r="J4136" s="6" t="s">
        <v>553</v>
      </c>
      <c r="K4136" s="1">
        <v>823033</v>
      </c>
      <c r="L4136" s="1">
        <v>792000</v>
      </c>
      <c r="M4136" s="1">
        <v>576000</v>
      </c>
      <c r="N4136" s="2">
        <v>1.75252146633246</v>
      </c>
      <c r="O4136" s="2">
        <v>1.62603535353535</v>
      </c>
      <c r="P4136" s="16">
        <v>1.7373677999999999</v>
      </c>
    </row>
    <row r="4137" spans="1:16" x14ac:dyDescent="0.35">
      <c r="A4137" s="23" t="str">
        <f t="shared" si="130"/>
        <v>10</v>
      </c>
      <c r="B4137" s="23">
        <f t="shared" si="131"/>
        <v>1022640</v>
      </c>
      <c r="C4137" s="6" t="s">
        <v>1447</v>
      </c>
      <c r="D4137" s="7" t="s">
        <v>1096</v>
      </c>
      <c r="E4137" s="7" t="s">
        <v>14</v>
      </c>
      <c r="F4137" s="7" t="s">
        <v>1087</v>
      </c>
      <c r="G4137" s="7" t="s">
        <v>1034</v>
      </c>
      <c r="H4137" s="7" t="s">
        <v>330</v>
      </c>
      <c r="I4137" s="7" t="s">
        <v>331</v>
      </c>
      <c r="J4137" s="6" t="s">
        <v>553</v>
      </c>
      <c r="K4137" s="1">
        <v>124670</v>
      </c>
      <c r="L4137" s="1">
        <v>0</v>
      </c>
      <c r="M4137" s="1"/>
      <c r="N4137" s="2">
        <v>1.61434988369295</v>
      </c>
      <c r="O4137" s="2">
        <v>0</v>
      </c>
      <c r="P4137" s="16"/>
    </row>
    <row r="4138" spans="1:16" x14ac:dyDescent="0.35">
      <c r="A4138" s="23" t="str">
        <f t="shared" si="130"/>
        <v>10</v>
      </c>
      <c r="B4138" s="23">
        <f t="shared" si="131"/>
        <v>1022414</v>
      </c>
      <c r="C4138" s="6" t="s">
        <v>1447</v>
      </c>
      <c r="D4138" s="7" t="s">
        <v>1096</v>
      </c>
      <c r="E4138" s="7" t="s">
        <v>14</v>
      </c>
      <c r="F4138" s="7" t="s">
        <v>1074</v>
      </c>
      <c r="G4138" s="7" t="s">
        <v>1042</v>
      </c>
      <c r="H4138" s="7" t="s">
        <v>297</v>
      </c>
      <c r="I4138" s="7" t="s">
        <v>298</v>
      </c>
      <c r="J4138" s="6" t="s">
        <v>553</v>
      </c>
      <c r="K4138" s="1">
        <v>72000</v>
      </c>
      <c r="L4138" s="1">
        <v>168000</v>
      </c>
      <c r="M4138" s="1"/>
      <c r="N4138" s="2">
        <v>1.38005555555556</v>
      </c>
      <c r="O4138" s="2">
        <v>1.2677797619047599</v>
      </c>
      <c r="P4138" s="16"/>
    </row>
    <row r="4139" spans="1:16" x14ac:dyDescent="0.35">
      <c r="A4139" s="23" t="str">
        <f t="shared" si="130"/>
        <v>10</v>
      </c>
      <c r="B4139" s="23">
        <f t="shared" si="131"/>
        <v>1023066</v>
      </c>
      <c r="C4139" s="6" t="s">
        <v>1447</v>
      </c>
      <c r="D4139" s="7" t="s">
        <v>1096</v>
      </c>
      <c r="E4139" s="7" t="s">
        <v>14</v>
      </c>
      <c r="F4139" s="7" t="s">
        <v>1074</v>
      </c>
      <c r="G4139" s="7" t="s">
        <v>1018</v>
      </c>
      <c r="H4139" s="7" t="s">
        <v>637</v>
      </c>
      <c r="I4139" s="7" t="s">
        <v>638</v>
      </c>
      <c r="J4139" s="6" t="s">
        <v>553</v>
      </c>
      <c r="K4139" s="1"/>
      <c r="L4139" s="1">
        <v>5000</v>
      </c>
      <c r="M4139" s="1"/>
      <c r="N4139" s="2"/>
      <c r="O4139" s="2">
        <v>6.8373999999999997</v>
      </c>
      <c r="P4139" s="16"/>
    </row>
    <row r="4140" spans="1:16" x14ac:dyDescent="0.35">
      <c r="A4140" s="23" t="str">
        <f t="shared" si="130"/>
        <v>10</v>
      </c>
      <c r="B4140" s="23">
        <f t="shared" si="131"/>
        <v>1022939</v>
      </c>
      <c r="C4140" s="6" t="s">
        <v>1447</v>
      </c>
      <c r="D4140" s="7" t="s">
        <v>1096</v>
      </c>
      <c r="E4140" s="7" t="s">
        <v>14</v>
      </c>
      <c r="F4140" s="7" t="s">
        <v>1085</v>
      </c>
      <c r="G4140" s="7" t="s">
        <v>1036</v>
      </c>
      <c r="H4140" s="7" t="s">
        <v>389</v>
      </c>
      <c r="I4140" s="7" t="s">
        <v>390</v>
      </c>
      <c r="J4140" s="6" t="s">
        <v>553</v>
      </c>
      <c r="K4140" s="1">
        <v>129312</v>
      </c>
      <c r="L4140" s="1">
        <v>24000</v>
      </c>
      <c r="M4140" s="1">
        <v>96000</v>
      </c>
      <c r="N4140" s="2">
        <v>3.1988601212571099</v>
      </c>
      <c r="O4140" s="2">
        <v>2.8734166666666701</v>
      </c>
      <c r="P4140" s="16">
        <v>3.08868504166667</v>
      </c>
    </row>
    <row r="4141" spans="1:16" x14ac:dyDescent="0.35">
      <c r="A4141" s="23" t="str">
        <f t="shared" si="130"/>
        <v>10</v>
      </c>
      <c r="B4141" s="23">
        <f t="shared" si="131"/>
        <v>1022417</v>
      </c>
      <c r="C4141" s="6" t="s">
        <v>1447</v>
      </c>
      <c r="D4141" s="7" t="s">
        <v>1096</v>
      </c>
      <c r="E4141" s="7" t="s">
        <v>14</v>
      </c>
      <c r="F4141" s="7" t="s">
        <v>1080</v>
      </c>
      <c r="G4141" s="7" t="s">
        <v>1031</v>
      </c>
      <c r="H4141" s="7" t="s">
        <v>301</v>
      </c>
      <c r="I4141" s="7" t="s">
        <v>302</v>
      </c>
      <c r="J4141" s="6" t="s">
        <v>553</v>
      </c>
      <c r="K4141" s="1">
        <v>187034</v>
      </c>
      <c r="L4141" s="1">
        <v>24000</v>
      </c>
      <c r="M4141" s="1"/>
      <c r="N4141" s="2">
        <v>0.78830052289957997</v>
      </c>
      <c r="O4141" s="2">
        <v>0.69799999999999995</v>
      </c>
      <c r="P4141" s="16"/>
    </row>
    <row r="4142" spans="1:16" x14ac:dyDescent="0.35">
      <c r="A4142" s="23" t="str">
        <f t="shared" si="130"/>
        <v>10</v>
      </c>
      <c r="B4142" s="23">
        <f t="shared" si="131"/>
        <v>1023306</v>
      </c>
      <c r="C4142" s="6" t="s">
        <v>1447</v>
      </c>
      <c r="D4142" s="7" t="s">
        <v>1096</v>
      </c>
      <c r="E4142" s="7" t="s">
        <v>14</v>
      </c>
      <c r="F4142" s="7" t="s">
        <v>1080</v>
      </c>
      <c r="G4142" s="7" t="s">
        <v>1031</v>
      </c>
      <c r="H4142" s="7" t="s">
        <v>523</v>
      </c>
      <c r="I4142" s="7" t="s">
        <v>302</v>
      </c>
      <c r="J4142" s="6" t="s">
        <v>553</v>
      </c>
      <c r="K4142" s="1"/>
      <c r="L4142" s="1">
        <v>408000</v>
      </c>
      <c r="M4142" s="1">
        <v>192000</v>
      </c>
      <c r="N4142" s="2"/>
      <c r="O4142" s="2">
        <v>0.85514215686274497</v>
      </c>
      <c r="P4142" s="16">
        <v>1.15829195833333</v>
      </c>
    </row>
    <row r="4143" spans="1:16" x14ac:dyDescent="0.35">
      <c r="A4143" s="23" t="str">
        <f t="shared" si="130"/>
        <v>10</v>
      </c>
      <c r="B4143" s="23">
        <f t="shared" si="131"/>
        <v>1022381</v>
      </c>
      <c r="C4143" s="6" t="s">
        <v>1447</v>
      </c>
      <c r="D4143" s="7" t="s">
        <v>1096</v>
      </c>
      <c r="E4143" s="7" t="s">
        <v>14</v>
      </c>
      <c r="F4143" s="7" t="s">
        <v>1078</v>
      </c>
      <c r="G4143" s="7" t="s">
        <v>1009</v>
      </c>
      <c r="H4143" s="7" t="s">
        <v>287</v>
      </c>
      <c r="I4143" s="7" t="s">
        <v>288</v>
      </c>
      <c r="J4143" s="6" t="s">
        <v>553</v>
      </c>
      <c r="K4143" s="1">
        <v>64014</v>
      </c>
      <c r="L4143" s="1">
        <v>72000</v>
      </c>
      <c r="M4143" s="1"/>
      <c r="N4143" s="2">
        <v>1.2704095979004599</v>
      </c>
      <c r="O4143" s="2">
        <v>1.46</v>
      </c>
      <c r="P4143" s="16"/>
    </row>
    <row r="4144" spans="1:16" x14ac:dyDescent="0.35">
      <c r="A4144" s="23" t="str">
        <f t="shared" si="130"/>
        <v>10</v>
      </c>
      <c r="B4144" s="23">
        <f t="shared" si="131"/>
        <v>1022541</v>
      </c>
      <c r="C4144" s="6" t="s">
        <v>1447</v>
      </c>
      <c r="D4144" s="7" t="s">
        <v>1096</v>
      </c>
      <c r="E4144" s="7" t="s">
        <v>14</v>
      </c>
      <c r="F4144" s="7" t="s">
        <v>1078</v>
      </c>
      <c r="G4144" s="7" t="s">
        <v>1009</v>
      </c>
      <c r="H4144" s="7" t="s">
        <v>309</v>
      </c>
      <c r="I4144" s="7" t="s">
        <v>310</v>
      </c>
      <c r="J4144" s="6" t="s">
        <v>553</v>
      </c>
      <c r="K4144" s="1">
        <v>173020</v>
      </c>
      <c r="L4144" s="1">
        <v>0</v>
      </c>
      <c r="M4144" s="1">
        <v>96000</v>
      </c>
      <c r="N4144" s="2">
        <v>1.2704138249913299</v>
      </c>
      <c r="O4144" s="2">
        <v>0</v>
      </c>
      <c r="P4144" s="16">
        <v>1.60873104166667</v>
      </c>
    </row>
    <row r="4145" spans="1:16" x14ac:dyDescent="0.35">
      <c r="A4145" s="23" t="str">
        <f t="shared" si="130"/>
        <v>10</v>
      </c>
      <c r="B4145" s="23">
        <f t="shared" si="131"/>
        <v>1022856</v>
      </c>
      <c r="C4145" s="6" t="s">
        <v>1447</v>
      </c>
      <c r="D4145" s="7" t="s">
        <v>1096</v>
      </c>
      <c r="E4145" s="7" t="s">
        <v>14</v>
      </c>
      <c r="F4145" s="7" t="s">
        <v>1078</v>
      </c>
      <c r="G4145" s="7" t="s">
        <v>1009</v>
      </c>
      <c r="H4145" s="7" t="s">
        <v>359</v>
      </c>
      <c r="I4145" s="7" t="s">
        <v>360</v>
      </c>
      <c r="J4145" s="6" t="s">
        <v>553</v>
      </c>
      <c r="K4145" s="1">
        <v>145203</v>
      </c>
      <c r="L4145" s="1">
        <v>120000</v>
      </c>
      <c r="M4145" s="1">
        <v>192000</v>
      </c>
      <c r="N4145" s="2">
        <v>1.3395040047381901</v>
      </c>
      <c r="O4145" s="2">
        <v>1.4401250000000001</v>
      </c>
      <c r="P4145" s="16">
        <v>1.60873104166667</v>
      </c>
    </row>
    <row r="4146" spans="1:16" x14ac:dyDescent="0.35">
      <c r="A4146" s="23" t="str">
        <f t="shared" si="130"/>
        <v>10</v>
      </c>
      <c r="B4146" s="23">
        <f t="shared" si="131"/>
        <v>1023109</v>
      </c>
      <c r="C4146" s="6" t="s">
        <v>1447</v>
      </c>
      <c r="D4146" s="7" t="s">
        <v>1096</v>
      </c>
      <c r="E4146" s="7" t="s">
        <v>14</v>
      </c>
      <c r="F4146" s="7" t="s">
        <v>1078</v>
      </c>
      <c r="G4146" s="7" t="s">
        <v>1009</v>
      </c>
      <c r="H4146" s="7" t="s">
        <v>1201</v>
      </c>
      <c r="I4146" s="7" t="s">
        <v>310</v>
      </c>
      <c r="J4146" s="6" t="s">
        <v>553</v>
      </c>
      <c r="K4146" s="1">
        <v>11699</v>
      </c>
      <c r="L4146" s="1">
        <v>72000</v>
      </c>
      <c r="M4146" s="1"/>
      <c r="N4146" s="2">
        <v>0.78827250192324105</v>
      </c>
      <c r="O4146" s="2">
        <v>1.4026388888888901</v>
      </c>
      <c r="P4146" s="16"/>
    </row>
    <row r="4147" spans="1:16" x14ac:dyDescent="0.35">
      <c r="A4147" s="23" t="str">
        <f t="shared" si="130"/>
        <v>10</v>
      </c>
      <c r="B4147" s="23">
        <f t="shared" si="131"/>
        <v>1022945</v>
      </c>
      <c r="C4147" s="6" t="s">
        <v>1447</v>
      </c>
      <c r="D4147" s="7" t="s">
        <v>1096</v>
      </c>
      <c r="E4147" s="7" t="s">
        <v>14</v>
      </c>
      <c r="F4147" s="7" t="s">
        <v>1078</v>
      </c>
      <c r="G4147" s="7" t="s">
        <v>1027</v>
      </c>
      <c r="H4147" s="7" t="s">
        <v>397</v>
      </c>
      <c r="I4147" s="7" t="s">
        <v>223</v>
      </c>
      <c r="J4147" s="6" t="s">
        <v>553</v>
      </c>
      <c r="K4147" s="1">
        <v>329672</v>
      </c>
      <c r="L4147" s="1">
        <v>240000</v>
      </c>
      <c r="M4147" s="1"/>
      <c r="N4147" s="2">
        <v>1.1322405299813101</v>
      </c>
      <c r="O4147" s="2">
        <v>1.3771583333333299</v>
      </c>
      <c r="P4147" s="16"/>
    </row>
    <row r="4148" spans="1:16" x14ac:dyDescent="0.35">
      <c r="A4148" s="23" t="str">
        <f t="shared" si="130"/>
        <v>10</v>
      </c>
      <c r="B4148" s="23">
        <f t="shared" si="131"/>
        <v>1021992</v>
      </c>
      <c r="C4148" s="6" t="s">
        <v>1447</v>
      </c>
      <c r="D4148" s="7" t="s">
        <v>1096</v>
      </c>
      <c r="E4148" s="7" t="s">
        <v>14</v>
      </c>
      <c r="F4148" s="7" t="s">
        <v>1078</v>
      </c>
      <c r="G4148" s="7" t="s">
        <v>1006</v>
      </c>
      <c r="H4148" s="7" t="s">
        <v>219</v>
      </c>
      <c r="I4148" s="7" t="s">
        <v>28</v>
      </c>
      <c r="J4148" s="6" t="s">
        <v>553</v>
      </c>
      <c r="K4148" s="1"/>
      <c r="L4148" s="1">
        <v>96000</v>
      </c>
      <c r="M4148" s="1">
        <v>96000</v>
      </c>
      <c r="N4148" s="2"/>
      <c r="O4148" s="2">
        <v>1.66</v>
      </c>
      <c r="P4148" s="16">
        <v>1.9303930791666699</v>
      </c>
    </row>
    <row r="4149" spans="1:16" x14ac:dyDescent="0.35">
      <c r="A4149" s="23" t="str">
        <f t="shared" si="130"/>
        <v>10</v>
      </c>
      <c r="B4149" s="23">
        <f t="shared" si="131"/>
        <v>1021767</v>
      </c>
      <c r="C4149" s="6" t="s">
        <v>1447</v>
      </c>
      <c r="D4149" s="7" t="s">
        <v>1096</v>
      </c>
      <c r="E4149" s="7" t="s">
        <v>14</v>
      </c>
      <c r="F4149" s="7" t="s">
        <v>1084</v>
      </c>
      <c r="G4149" s="7" t="s">
        <v>1017</v>
      </c>
      <c r="H4149" s="7" t="s">
        <v>191</v>
      </c>
      <c r="I4149" s="7" t="s">
        <v>192</v>
      </c>
      <c r="J4149" s="6" t="s">
        <v>553</v>
      </c>
      <c r="K4149" s="1">
        <v>389973</v>
      </c>
      <c r="L4149" s="1">
        <v>480000</v>
      </c>
      <c r="M4149" s="1">
        <v>288000</v>
      </c>
      <c r="N4149" s="2">
        <v>1.47617142725266</v>
      </c>
      <c r="O4149" s="2">
        <v>1.3696625</v>
      </c>
      <c r="P4149" s="16">
        <v>1.60873104166667</v>
      </c>
    </row>
    <row r="4150" spans="1:16" x14ac:dyDescent="0.35">
      <c r="A4150" s="23" t="str">
        <f t="shared" si="130"/>
        <v>10</v>
      </c>
      <c r="B4150" s="23">
        <f t="shared" si="131"/>
        <v>1022099</v>
      </c>
      <c r="C4150" s="6" t="s">
        <v>1447</v>
      </c>
      <c r="D4150" s="7" t="s">
        <v>1096</v>
      </c>
      <c r="E4150" s="7" t="s">
        <v>14</v>
      </c>
      <c r="F4150" s="7" t="s">
        <v>1084</v>
      </c>
      <c r="G4150" s="7" t="s">
        <v>1017</v>
      </c>
      <c r="H4150" s="7" t="s">
        <v>228</v>
      </c>
      <c r="I4150" s="7" t="s">
        <v>229</v>
      </c>
      <c r="J4150" s="6" t="s">
        <v>553</v>
      </c>
      <c r="K4150" s="1">
        <v>107378</v>
      </c>
      <c r="L4150" s="1">
        <v>168000</v>
      </c>
      <c r="M4150" s="1">
        <v>96000</v>
      </c>
      <c r="N4150" s="2">
        <v>1.8906945556818</v>
      </c>
      <c r="O4150" s="2">
        <v>1.84042857142857</v>
      </c>
      <c r="P4150" s="16">
        <v>2.1878068791666698</v>
      </c>
    </row>
    <row r="4151" spans="1:16" x14ac:dyDescent="0.35">
      <c r="A4151" s="23" t="str">
        <f t="shared" si="130"/>
        <v>10</v>
      </c>
      <c r="B4151" s="23">
        <f t="shared" si="131"/>
        <v>1022186</v>
      </c>
      <c r="C4151" s="6" t="s">
        <v>1447</v>
      </c>
      <c r="D4151" s="7" t="s">
        <v>1096</v>
      </c>
      <c r="E4151" s="7" t="s">
        <v>14</v>
      </c>
      <c r="F4151" s="7" t="s">
        <v>1084</v>
      </c>
      <c r="G4151" s="7" t="s">
        <v>1017</v>
      </c>
      <c r="H4151" s="7" t="s">
        <v>248</v>
      </c>
      <c r="I4151" s="7" t="s">
        <v>249</v>
      </c>
      <c r="J4151" s="6" t="s">
        <v>553</v>
      </c>
      <c r="K4151" s="1">
        <v>11155</v>
      </c>
      <c r="L4151" s="1">
        <v>48000</v>
      </c>
      <c r="M4151" s="1"/>
      <c r="N4151" s="2">
        <v>1.2704616763783101</v>
      </c>
      <c r="O4151" s="2">
        <v>1.19875</v>
      </c>
      <c r="P4151" s="16"/>
    </row>
    <row r="4152" spans="1:16" x14ac:dyDescent="0.35">
      <c r="A4152" s="23" t="str">
        <f t="shared" si="130"/>
        <v>10</v>
      </c>
      <c r="B4152" s="23">
        <f t="shared" si="131"/>
        <v>1022378</v>
      </c>
      <c r="C4152" s="6" t="s">
        <v>1447</v>
      </c>
      <c r="D4152" s="7" t="s">
        <v>1096</v>
      </c>
      <c r="E4152" s="7" t="s">
        <v>14</v>
      </c>
      <c r="F4152" s="7" t="s">
        <v>1084</v>
      </c>
      <c r="G4152" s="7" t="s">
        <v>1017</v>
      </c>
      <c r="H4152" s="7" t="s">
        <v>283</v>
      </c>
      <c r="I4152" s="7" t="s">
        <v>284</v>
      </c>
      <c r="J4152" s="6" t="s">
        <v>553</v>
      </c>
      <c r="K4152" s="1">
        <v>54079</v>
      </c>
      <c r="L4152" s="1">
        <v>48000</v>
      </c>
      <c r="M4152" s="1"/>
      <c r="N4152" s="2">
        <v>1.68342609885538</v>
      </c>
      <c r="O4152" s="2">
        <v>1.9573750000000001</v>
      </c>
      <c r="P4152" s="16"/>
    </row>
    <row r="4153" spans="1:16" x14ac:dyDescent="0.35">
      <c r="A4153" s="23" t="str">
        <f t="shared" si="130"/>
        <v>10</v>
      </c>
      <c r="B4153" s="23">
        <f t="shared" si="131"/>
        <v>1022388</v>
      </c>
      <c r="C4153" s="6" t="s">
        <v>1447</v>
      </c>
      <c r="D4153" s="7" t="s">
        <v>1096</v>
      </c>
      <c r="E4153" s="7" t="s">
        <v>14</v>
      </c>
      <c r="F4153" s="7" t="s">
        <v>1084</v>
      </c>
      <c r="G4153" s="7" t="s">
        <v>1017</v>
      </c>
      <c r="H4153" s="7" t="s">
        <v>291</v>
      </c>
      <c r="I4153" s="7" t="s">
        <v>292</v>
      </c>
      <c r="J4153" s="6" t="s">
        <v>553</v>
      </c>
      <c r="K4153" s="1">
        <v>74656</v>
      </c>
      <c r="L4153" s="1">
        <v>96000</v>
      </c>
      <c r="M4153" s="1">
        <v>48000</v>
      </c>
      <c r="N4153" s="2">
        <v>1.6143377625375099</v>
      </c>
      <c r="O4153" s="2">
        <v>1.6440312500000001</v>
      </c>
      <c r="P4153" s="16">
        <v>1.67311955833333</v>
      </c>
    </row>
    <row r="4154" spans="1:16" x14ac:dyDescent="0.35">
      <c r="A4154" s="23" t="str">
        <f t="shared" si="130"/>
        <v>10</v>
      </c>
      <c r="B4154" s="23">
        <f t="shared" si="131"/>
        <v>1023291</v>
      </c>
      <c r="C4154" s="6" t="s">
        <v>1447</v>
      </c>
      <c r="D4154" s="7" t="s">
        <v>1096</v>
      </c>
      <c r="E4154" s="7" t="s">
        <v>14</v>
      </c>
      <c r="F4154" s="7" t="s">
        <v>1084</v>
      </c>
      <c r="G4154" s="7" t="s">
        <v>1017</v>
      </c>
      <c r="H4154" s="7" t="s">
        <v>521</v>
      </c>
      <c r="I4154" s="7" t="s">
        <v>522</v>
      </c>
      <c r="J4154" s="6" t="s">
        <v>553</v>
      </c>
      <c r="K4154" s="1">
        <v>32583</v>
      </c>
      <c r="L4154" s="1">
        <v>24000</v>
      </c>
      <c r="M4154" s="1"/>
      <c r="N4154" s="2">
        <v>1.9041831629991099</v>
      </c>
      <c r="O4154" s="2">
        <v>1.8584166666666699</v>
      </c>
      <c r="P4154" s="16"/>
    </row>
    <row r="4155" spans="1:16" x14ac:dyDescent="0.35">
      <c r="A4155" s="23" t="str">
        <f t="shared" si="130"/>
        <v>10</v>
      </c>
      <c r="B4155" s="23">
        <f t="shared" si="131"/>
        <v>1021766</v>
      </c>
      <c r="C4155" s="6" t="s">
        <v>1447</v>
      </c>
      <c r="D4155" s="7" t="s">
        <v>1096</v>
      </c>
      <c r="E4155" s="7" t="s">
        <v>14</v>
      </c>
      <c r="F4155" s="7" t="s">
        <v>1084</v>
      </c>
      <c r="G4155" s="7" t="s">
        <v>1028</v>
      </c>
      <c r="H4155" s="7" t="s">
        <v>189</v>
      </c>
      <c r="I4155" s="7" t="s">
        <v>190</v>
      </c>
      <c r="J4155" s="6" t="s">
        <v>553</v>
      </c>
      <c r="K4155" s="1">
        <v>254604</v>
      </c>
      <c r="L4155" s="1">
        <v>240000</v>
      </c>
      <c r="M4155" s="1">
        <v>240000</v>
      </c>
      <c r="N4155" s="2">
        <v>1.75252156289768</v>
      </c>
      <c r="O4155" s="2">
        <v>1.7010541666666701</v>
      </c>
      <c r="P4155" s="16">
        <v>1.8661448416666699</v>
      </c>
    </row>
    <row r="4156" spans="1:16" x14ac:dyDescent="0.35">
      <c r="A4156" s="23" t="str">
        <f t="shared" si="130"/>
        <v>10</v>
      </c>
      <c r="B4156" s="23">
        <f t="shared" si="131"/>
        <v>1021774</v>
      </c>
      <c r="C4156" s="6" t="s">
        <v>1447</v>
      </c>
      <c r="D4156" s="7" t="s">
        <v>1096</v>
      </c>
      <c r="E4156" s="7" t="s">
        <v>14</v>
      </c>
      <c r="F4156" s="7" t="s">
        <v>1084</v>
      </c>
      <c r="G4156" s="7" t="s">
        <v>1028</v>
      </c>
      <c r="H4156" s="7" t="s">
        <v>193</v>
      </c>
      <c r="I4156" s="7" t="s">
        <v>194</v>
      </c>
      <c r="J4156" s="6" t="s">
        <v>553</v>
      </c>
      <c r="K4156" s="1">
        <v>50942</v>
      </c>
      <c r="L4156" s="1">
        <v>72000</v>
      </c>
      <c r="M4156" s="1">
        <v>48000</v>
      </c>
      <c r="N4156" s="2">
        <v>0.78830827215264399</v>
      </c>
      <c r="O4156" s="2">
        <v>1.0952916666666701</v>
      </c>
      <c r="P4156" s="16">
        <v>1.0295149208333301</v>
      </c>
    </row>
    <row r="4157" spans="1:16" x14ac:dyDescent="0.35">
      <c r="A4157" s="23" t="str">
        <f t="shared" si="130"/>
        <v>10</v>
      </c>
      <c r="B4157" s="23">
        <f t="shared" si="131"/>
        <v>1022096</v>
      </c>
      <c r="C4157" s="6" t="s">
        <v>1447</v>
      </c>
      <c r="D4157" s="7" t="s">
        <v>1096</v>
      </c>
      <c r="E4157" s="7" t="s">
        <v>14</v>
      </c>
      <c r="F4157" s="7" t="s">
        <v>1084</v>
      </c>
      <c r="G4157" s="7" t="s">
        <v>1028</v>
      </c>
      <c r="H4157" s="7" t="s">
        <v>226</v>
      </c>
      <c r="I4157" s="7" t="s">
        <v>227</v>
      </c>
      <c r="J4157" s="6" t="s">
        <v>553</v>
      </c>
      <c r="K4157" s="1">
        <v>53911</v>
      </c>
      <c r="L4157" s="1">
        <v>192000</v>
      </c>
      <c r="M4157" s="1">
        <v>96000</v>
      </c>
      <c r="N4157" s="2">
        <v>1.47615514459016</v>
      </c>
      <c r="O4157" s="2">
        <v>1.43283854166667</v>
      </c>
      <c r="P4157" s="16">
        <v>1.60873104166667</v>
      </c>
    </row>
    <row r="4158" spans="1:16" x14ac:dyDescent="0.35">
      <c r="A4158" s="23" t="str">
        <f t="shared" si="130"/>
        <v>10</v>
      </c>
      <c r="B4158" s="23">
        <f t="shared" si="131"/>
        <v>1022637</v>
      </c>
      <c r="C4158" s="6" t="s">
        <v>1447</v>
      </c>
      <c r="D4158" s="7" t="s">
        <v>1096</v>
      </c>
      <c r="E4158" s="7" t="s">
        <v>14</v>
      </c>
      <c r="F4158" s="7" t="s">
        <v>1084</v>
      </c>
      <c r="G4158" s="7" t="s">
        <v>1028</v>
      </c>
      <c r="H4158" s="7" t="s">
        <v>326</v>
      </c>
      <c r="I4158" s="7" t="s">
        <v>327</v>
      </c>
      <c r="J4158" s="6" t="s">
        <v>553</v>
      </c>
      <c r="K4158" s="1">
        <v>64421</v>
      </c>
      <c r="L4158" s="1">
        <v>120000</v>
      </c>
      <c r="M4158" s="1">
        <v>96000</v>
      </c>
      <c r="N4158" s="2">
        <v>1.13223948712376</v>
      </c>
      <c r="O4158" s="2">
        <v>1.20624166666667</v>
      </c>
      <c r="P4158" s="16">
        <v>1.4157057583333299</v>
      </c>
    </row>
    <row r="4159" spans="1:16" x14ac:dyDescent="0.35">
      <c r="A4159" s="23" t="str">
        <f t="shared" si="130"/>
        <v>10</v>
      </c>
      <c r="B4159" s="23">
        <f t="shared" si="131"/>
        <v>1021732</v>
      </c>
      <c r="C4159" s="6" t="s">
        <v>1447</v>
      </c>
      <c r="D4159" s="7" t="s">
        <v>1096</v>
      </c>
      <c r="E4159" s="7" t="s">
        <v>14</v>
      </c>
      <c r="F4159" s="7" t="s">
        <v>1084</v>
      </c>
      <c r="G4159" s="7" t="s">
        <v>1032</v>
      </c>
      <c r="H4159" s="7" t="s">
        <v>176</v>
      </c>
      <c r="I4159" s="7" t="s">
        <v>177</v>
      </c>
      <c r="J4159" s="6" t="s">
        <v>553</v>
      </c>
      <c r="K4159" s="1">
        <v>202311</v>
      </c>
      <c r="L4159" s="1">
        <v>288000</v>
      </c>
      <c r="M4159" s="1">
        <v>192000</v>
      </c>
      <c r="N4159" s="2">
        <v>1.3395020537686999</v>
      </c>
      <c r="O4159" s="2">
        <v>1.3276840277777799</v>
      </c>
      <c r="P4159" s="16">
        <v>1.479954</v>
      </c>
    </row>
    <row r="4160" spans="1:16" x14ac:dyDescent="0.35">
      <c r="A4160" s="23" t="str">
        <f t="shared" si="130"/>
        <v>10</v>
      </c>
      <c r="B4160" s="23">
        <f t="shared" si="131"/>
        <v>1022636</v>
      </c>
      <c r="C4160" s="6" t="s">
        <v>1447</v>
      </c>
      <c r="D4160" s="7" t="s">
        <v>1096</v>
      </c>
      <c r="E4160" s="7" t="s">
        <v>14</v>
      </c>
      <c r="F4160" s="7" t="s">
        <v>1084</v>
      </c>
      <c r="G4160" s="7" t="s">
        <v>1032</v>
      </c>
      <c r="H4160" s="7" t="s">
        <v>324</v>
      </c>
      <c r="I4160" s="7" t="s">
        <v>325</v>
      </c>
      <c r="J4160" s="6" t="s">
        <v>553</v>
      </c>
      <c r="K4160" s="1">
        <v>106794</v>
      </c>
      <c r="L4160" s="1">
        <v>144000</v>
      </c>
      <c r="M4160" s="1"/>
      <c r="N4160" s="2">
        <v>0.58104387886959896</v>
      </c>
      <c r="O4160" s="2">
        <v>0.53157638888888903</v>
      </c>
      <c r="P4160" s="16"/>
    </row>
    <row r="4161" spans="1:16" x14ac:dyDescent="0.35">
      <c r="A4161" s="23" t="str">
        <f t="shared" si="130"/>
        <v>10</v>
      </c>
      <c r="B4161" s="23">
        <f t="shared" si="131"/>
        <v>1022943</v>
      </c>
      <c r="C4161" s="6" t="s">
        <v>1447</v>
      </c>
      <c r="D4161" s="7" t="s">
        <v>1096</v>
      </c>
      <c r="E4161" s="7" t="s">
        <v>14</v>
      </c>
      <c r="F4161" s="7" t="s">
        <v>1075</v>
      </c>
      <c r="G4161" s="7" t="s">
        <v>1002</v>
      </c>
      <c r="H4161" s="7" t="s">
        <v>395</v>
      </c>
      <c r="I4161" s="7" t="s">
        <v>396</v>
      </c>
      <c r="J4161" s="6" t="s">
        <v>553</v>
      </c>
      <c r="K4161" s="1">
        <v>96000</v>
      </c>
      <c r="L4161" s="1">
        <v>0</v>
      </c>
      <c r="M4161" s="1"/>
      <c r="N4161" s="2">
        <v>3.19884375</v>
      </c>
      <c r="O4161" s="2">
        <v>0</v>
      </c>
      <c r="P4161" s="16"/>
    </row>
    <row r="4162" spans="1:16" x14ac:dyDescent="0.35">
      <c r="A4162" s="23" t="str">
        <f t="shared" si="130"/>
        <v>10</v>
      </c>
      <c r="B4162" s="23">
        <f t="shared" si="131"/>
        <v>1030686</v>
      </c>
      <c r="C4162" s="6" t="s">
        <v>1447</v>
      </c>
      <c r="D4162" s="7" t="s">
        <v>1096</v>
      </c>
      <c r="E4162" s="7" t="s">
        <v>14</v>
      </c>
      <c r="F4162" s="7" t="s">
        <v>1065</v>
      </c>
      <c r="G4162" s="7" t="s">
        <v>1053</v>
      </c>
      <c r="H4162" s="7" t="s">
        <v>936</v>
      </c>
      <c r="I4162" s="7" t="s">
        <v>937</v>
      </c>
      <c r="J4162" s="6" t="s">
        <v>659</v>
      </c>
      <c r="K4162" s="1">
        <v>175380</v>
      </c>
      <c r="L4162" s="1">
        <v>144000</v>
      </c>
      <c r="M4162" s="1"/>
      <c r="N4162" s="2">
        <v>1.8356197970121999</v>
      </c>
      <c r="O4162" s="2">
        <v>1.8356180555555599</v>
      </c>
      <c r="P4162" s="16"/>
    </row>
    <row r="4163" spans="1:16" x14ac:dyDescent="0.35">
      <c r="A4163" s="23" t="str">
        <f t="shared" si="130"/>
        <v>10</v>
      </c>
      <c r="B4163" s="23">
        <f t="shared" si="131"/>
        <v>1022568</v>
      </c>
      <c r="C4163" s="6" t="s">
        <v>1447</v>
      </c>
      <c r="D4163" s="7" t="s">
        <v>1096</v>
      </c>
      <c r="E4163" s="7" t="s">
        <v>14</v>
      </c>
      <c r="F4163" s="7" t="s">
        <v>1082</v>
      </c>
      <c r="G4163" s="7" t="s">
        <v>1013</v>
      </c>
      <c r="H4163" s="7" t="s">
        <v>448</v>
      </c>
      <c r="I4163" s="7" t="s">
        <v>449</v>
      </c>
      <c r="J4163" s="6" t="s">
        <v>553</v>
      </c>
      <c r="K4163" s="1"/>
      <c r="L4163" s="1">
        <v>24000</v>
      </c>
      <c r="M4163" s="1"/>
      <c r="N4163" s="2"/>
      <c r="O4163" s="2">
        <v>4.7752083333333299</v>
      </c>
      <c r="P4163" s="16"/>
    </row>
    <row r="4164" spans="1:16" x14ac:dyDescent="0.35">
      <c r="A4164" s="23" t="str">
        <f t="shared" si="130"/>
        <v>10</v>
      </c>
      <c r="B4164" s="23">
        <f t="shared" si="131"/>
        <v>1022645</v>
      </c>
      <c r="C4164" s="6" t="s">
        <v>1447</v>
      </c>
      <c r="D4164" s="7" t="s">
        <v>1096</v>
      </c>
      <c r="E4164" s="7" t="s">
        <v>14</v>
      </c>
      <c r="F4164" s="7" t="s">
        <v>1082</v>
      </c>
      <c r="G4164" s="7" t="s">
        <v>1013</v>
      </c>
      <c r="H4164" s="7" t="s">
        <v>332</v>
      </c>
      <c r="I4164" s="7" t="s">
        <v>160</v>
      </c>
      <c r="J4164" s="6" t="s">
        <v>553</v>
      </c>
      <c r="K4164" s="1"/>
      <c r="L4164" s="1">
        <v>24000</v>
      </c>
      <c r="M4164" s="1">
        <v>48000</v>
      </c>
      <c r="N4164" s="2"/>
      <c r="O4164" s="2">
        <v>4.7744999999999997</v>
      </c>
      <c r="P4164" s="16">
        <v>4.7618045999999996</v>
      </c>
    </row>
    <row r="4165" spans="1:16" x14ac:dyDescent="0.35">
      <c r="A4165" s="23" t="str">
        <f t="shared" ref="A4165:A4228" si="132">MID(C4165,1,2)</f>
        <v>10</v>
      </c>
      <c r="B4165" s="23">
        <f t="shared" ref="B4165:B4228" si="133">+H4165*1</f>
        <v>1022646</v>
      </c>
      <c r="C4165" s="6" t="s">
        <v>1447</v>
      </c>
      <c r="D4165" s="7" t="s">
        <v>1096</v>
      </c>
      <c r="E4165" s="7" t="s">
        <v>14</v>
      </c>
      <c r="F4165" s="7" t="s">
        <v>1082</v>
      </c>
      <c r="G4165" s="7" t="s">
        <v>1013</v>
      </c>
      <c r="H4165" s="7" t="s">
        <v>333</v>
      </c>
      <c r="I4165" s="7" t="s">
        <v>159</v>
      </c>
      <c r="J4165" s="6" t="s">
        <v>553</v>
      </c>
      <c r="K4165" s="1"/>
      <c r="L4165" s="1">
        <v>72000</v>
      </c>
      <c r="M4165" s="1">
        <v>48000</v>
      </c>
      <c r="N4165" s="2"/>
      <c r="O4165" s="2">
        <v>4.7744861111111101</v>
      </c>
      <c r="P4165" s="16">
        <v>4.8904413583333302</v>
      </c>
    </row>
    <row r="4166" spans="1:16" x14ac:dyDescent="0.35">
      <c r="A4166" s="23" t="str">
        <f t="shared" si="132"/>
        <v>10</v>
      </c>
      <c r="B4166" s="23">
        <f t="shared" si="133"/>
        <v>1030388</v>
      </c>
      <c r="C4166" s="6" t="s">
        <v>1447</v>
      </c>
      <c r="D4166" s="7" t="s">
        <v>1096</v>
      </c>
      <c r="E4166" s="7" t="s">
        <v>14</v>
      </c>
      <c r="F4166" s="7" t="s">
        <v>1072</v>
      </c>
      <c r="G4166" s="7" t="s">
        <v>993</v>
      </c>
      <c r="H4166" s="7" t="s">
        <v>889</v>
      </c>
      <c r="I4166" s="7" t="s">
        <v>890</v>
      </c>
      <c r="J4166" s="6" t="s">
        <v>659</v>
      </c>
      <c r="K4166" s="1">
        <v>24237</v>
      </c>
      <c r="L4166" s="1">
        <v>24000</v>
      </c>
      <c r="M4166" s="1"/>
      <c r="N4166" s="2">
        <v>2.3747988612451998</v>
      </c>
      <c r="O4166" s="2">
        <v>2.37479166666667</v>
      </c>
      <c r="P4166" s="16"/>
    </row>
    <row r="4167" spans="1:16" x14ac:dyDescent="0.35">
      <c r="A4167" s="23" t="str">
        <f t="shared" si="132"/>
        <v>10</v>
      </c>
      <c r="B4167" s="23">
        <f t="shared" si="133"/>
        <v>1030684</v>
      </c>
      <c r="C4167" s="6" t="s">
        <v>1447</v>
      </c>
      <c r="D4167" s="7" t="s">
        <v>1096</v>
      </c>
      <c r="E4167" s="7" t="s">
        <v>14</v>
      </c>
      <c r="F4167" s="7" t="s">
        <v>1072</v>
      </c>
      <c r="G4167" s="7" t="s">
        <v>993</v>
      </c>
      <c r="H4167" s="7" t="s">
        <v>932</v>
      </c>
      <c r="I4167" s="7" t="s">
        <v>933</v>
      </c>
      <c r="J4167" s="6" t="s">
        <v>659</v>
      </c>
      <c r="K4167" s="1">
        <v>954</v>
      </c>
      <c r="L4167" s="1">
        <v>0</v>
      </c>
      <c r="M4167" s="1"/>
      <c r="N4167" s="2">
        <v>3.6079664570230601</v>
      </c>
      <c r="O4167" s="2">
        <v>0</v>
      </c>
      <c r="P4167" s="16"/>
    </row>
    <row r="4168" spans="1:16" x14ac:dyDescent="0.35">
      <c r="A4168" s="23" t="str">
        <f t="shared" si="132"/>
        <v>10</v>
      </c>
      <c r="B4168" s="23">
        <f t="shared" si="133"/>
        <v>1011969</v>
      </c>
      <c r="C4168" s="6" t="s">
        <v>1447</v>
      </c>
      <c r="D4168" s="7" t="s">
        <v>1096</v>
      </c>
      <c r="E4168" s="7" t="s">
        <v>14</v>
      </c>
      <c r="F4168" s="7" t="s">
        <v>1072</v>
      </c>
      <c r="G4168" s="7" t="s">
        <v>993</v>
      </c>
      <c r="H4168" s="7" t="s">
        <v>712</v>
      </c>
      <c r="I4168" s="7" t="s">
        <v>713</v>
      </c>
      <c r="J4168" s="6" t="s">
        <v>658</v>
      </c>
      <c r="K4168" s="1"/>
      <c r="L4168" s="1">
        <v>110235</v>
      </c>
      <c r="M4168" s="1">
        <v>120000</v>
      </c>
      <c r="N4168" s="2"/>
      <c r="O4168" s="2">
        <v>5.6467818750850398</v>
      </c>
      <c r="P4168" s="16">
        <v>5.5102543366666703</v>
      </c>
    </row>
    <row r="4169" spans="1:16" x14ac:dyDescent="0.35">
      <c r="A4169" s="23" t="str">
        <f t="shared" si="132"/>
        <v>10</v>
      </c>
      <c r="B4169" s="23">
        <f t="shared" si="133"/>
        <v>1012448</v>
      </c>
      <c r="C4169" s="6" t="s">
        <v>1447</v>
      </c>
      <c r="D4169" s="7" t="s">
        <v>1096</v>
      </c>
      <c r="E4169" s="7" t="s">
        <v>14</v>
      </c>
      <c r="F4169" s="7" t="s">
        <v>1072</v>
      </c>
      <c r="G4169" s="7" t="s">
        <v>993</v>
      </c>
      <c r="H4169" s="7" t="s">
        <v>784</v>
      </c>
      <c r="I4169" s="7" t="s">
        <v>785</v>
      </c>
      <c r="J4169" s="6" t="s">
        <v>658</v>
      </c>
      <c r="K4169" s="1">
        <v>20105</v>
      </c>
      <c r="L4169" s="1">
        <v>311979</v>
      </c>
      <c r="M4169" s="1">
        <v>408000</v>
      </c>
      <c r="N4169" s="2">
        <v>0</v>
      </c>
      <c r="O4169" s="2">
        <v>5.23824039438552</v>
      </c>
      <c r="P4169" s="16">
        <v>5.1478551583333303</v>
      </c>
    </row>
    <row r="4170" spans="1:16" x14ac:dyDescent="0.35">
      <c r="A4170" s="23" t="str">
        <f t="shared" si="132"/>
        <v>10</v>
      </c>
      <c r="B4170" s="23">
        <f t="shared" si="133"/>
        <v>1012502</v>
      </c>
      <c r="C4170" s="6" t="s">
        <v>1447</v>
      </c>
      <c r="D4170" s="7" t="s">
        <v>1096</v>
      </c>
      <c r="E4170" s="7" t="s">
        <v>14</v>
      </c>
      <c r="F4170" s="7" t="s">
        <v>1072</v>
      </c>
      <c r="G4170" s="7" t="s">
        <v>993</v>
      </c>
      <c r="H4170" s="7" t="s">
        <v>796</v>
      </c>
      <c r="I4170" s="7" t="s">
        <v>797</v>
      </c>
      <c r="J4170" s="6" t="s">
        <v>658</v>
      </c>
      <c r="K4170" s="1">
        <v>2142</v>
      </c>
      <c r="L4170" s="1">
        <v>5151</v>
      </c>
      <c r="M4170" s="1"/>
      <c r="N4170" s="2">
        <v>0</v>
      </c>
      <c r="O4170" s="2">
        <v>5.1921956901572504</v>
      </c>
      <c r="P4170" s="16"/>
    </row>
    <row r="4171" spans="1:16" x14ac:dyDescent="0.35">
      <c r="A4171" s="23" t="str">
        <f t="shared" si="132"/>
        <v>10</v>
      </c>
      <c r="B4171" s="23">
        <f t="shared" si="133"/>
        <v>1012503</v>
      </c>
      <c r="C4171" s="6" t="s">
        <v>1447</v>
      </c>
      <c r="D4171" s="7" t="s">
        <v>1096</v>
      </c>
      <c r="E4171" s="7" t="s">
        <v>14</v>
      </c>
      <c r="F4171" s="7" t="s">
        <v>1072</v>
      </c>
      <c r="G4171" s="7" t="s">
        <v>993</v>
      </c>
      <c r="H4171" s="7" t="s">
        <v>798</v>
      </c>
      <c r="I4171" s="7" t="s">
        <v>799</v>
      </c>
      <c r="J4171" s="6" t="s">
        <v>658</v>
      </c>
      <c r="K4171" s="1">
        <v>3360</v>
      </c>
      <c r="L4171" s="1">
        <v>0</v>
      </c>
      <c r="M4171" s="1"/>
      <c r="N4171" s="2">
        <v>0</v>
      </c>
      <c r="O4171" s="2">
        <v>0</v>
      </c>
      <c r="P4171" s="16"/>
    </row>
    <row r="4172" spans="1:16" x14ac:dyDescent="0.35">
      <c r="A4172" s="23" t="str">
        <f t="shared" si="132"/>
        <v>10</v>
      </c>
      <c r="B4172" s="23">
        <f t="shared" si="133"/>
        <v>1012504</v>
      </c>
      <c r="C4172" s="6" t="s">
        <v>1447</v>
      </c>
      <c r="D4172" s="7" t="s">
        <v>1096</v>
      </c>
      <c r="E4172" s="7" t="s">
        <v>14</v>
      </c>
      <c r="F4172" s="7" t="s">
        <v>1072</v>
      </c>
      <c r="G4172" s="7" t="s">
        <v>993</v>
      </c>
      <c r="H4172" s="7" t="s">
        <v>800</v>
      </c>
      <c r="I4172" s="7" t="s">
        <v>785</v>
      </c>
      <c r="J4172" s="6" t="s">
        <v>658</v>
      </c>
      <c r="K4172" s="1">
        <v>202720</v>
      </c>
      <c r="L4172" s="1">
        <v>179435</v>
      </c>
      <c r="M4172" s="1">
        <v>264000</v>
      </c>
      <c r="N4172" s="2">
        <v>0</v>
      </c>
      <c r="O4172" s="2">
        <v>4.7527071084236603</v>
      </c>
      <c r="P4172" s="16">
        <v>4.63316784166667</v>
      </c>
    </row>
    <row r="4173" spans="1:16" x14ac:dyDescent="0.35">
      <c r="A4173" s="23" t="str">
        <f t="shared" si="132"/>
        <v>10</v>
      </c>
      <c r="B4173" s="23">
        <f t="shared" si="133"/>
        <v>1012525</v>
      </c>
      <c r="C4173" s="6" t="s">
        <v>1447</v>
      </c>
      <c r="D4173" s="7" t="s">
        <v>1096</v>
      </c>
      <c r="E4173" s="7" t="s">
        <v>14</v>
      </c>
      <c r="F4173" s="7" t="s">
        <v>1072</v>
      </c>
      <c r="G4173" s="7" t="s">
        <v>993</v>
      </c>
      <c r="H4173" s="7" t="s">
        <v>809</v>
      </c>
      <c r="I4173" s="7" t="s">
        <v>709</v>
      </c>
      <c r="J4173" s="6" t="s">
        <v>658</v>
      </c>
      <c r="K4173" s="1">
        <v>280</v>
      </c>
      <c r="L4173" s="1">
        <v>0</v>
      </c>
      <c r="M4173" s="1"/>
      <c r="N4173" s="2">
        <v>0</v>
      </c>
      <c r="O4173" s="2">
        <v>0</v>
      </c>
      <c r="P4173" s="16"/>
    </row>
    <row r="4174" spans="1:16" x14ac:dyDescent="0.35">
      <c r="A4174" s="23" t="str">
        <f t="shared" si="132"/>
        <v>10</v>
      </c>
      <c r="B4174" s="23">
        <f t="shared" si="133"/>
        <v>1012526</v>
      </c>
      <c r="C4174" s="6" t="s">
        <v>1447</v>
      </c>
      <c r="D4174" s="7" t="s">
        <v>1096</v>
      </c>
      <c r="E4174" s="7" t="s">
        <v>14</v>
      </c>
      <c r="F4174" s="7" t="s">
        <v>1072</v>
      </c>
      <c r="G4174" s="7" t="s">
        <v>993</v>
      </c>
      <c r="H4174" s="7" t="s">
        <v>810</v>
      </c>
      <c r="I4174" s="7" t="s">
        <v>711</v>
      </c>
      <c r="J4174" s="6" t="s">
        <v>658</v>
      </c>
      <c r="K4174" s="1">
        <v>140</v>
      </c>
      <c r="L4174" s="1">
        <v>0</v>
      </c>
      <c r="M4174" s="1"/>
      <c r="N4174" s="2">
        <v>0</v>
      </c>
      <c r="O4174" s="2">
        <v>0</v>
      </c>
      <c r="P4174" s="16"/>
    </row>
    <row r="4175" spans="1:16" x14ac:dyDescent="0.35">
      <c r="A4175" s="23" t="str">
        <f t="shared" si="132"/>
        <v>10</v>
      </c>
      <c r="B4175" s="23">
        <f t="shared" si="133"/>
        <v>1012527</v>
      </c>
      <c r="C4175" s="6" t="s">
        <v>1447</v>
      </c>
      <c r="D4175" s="7" t="s">
        <v>1096</v>
      </c>
      <c r="E4175" s="7" t="s">
        <v>14</v>
      </c>
      <c r="F4175" s="7" t="s">
        <v>1072</v>
      </c>
      <c r="G4175" s="7" t="s">
        <v>993</v>
      </c>
      <c r="H4175" s="7" t="s">
        <v>811</v>
      </c>
      <c r="I4175" s="7" t="s">
        <v>812</v>
      </c>
      <c r="J4175" s="6" t="s">
        <v>658</v>
      </c>
      <c r="K4175" s="1">
        <v>400</v>
      </c>
      <c r="L4175" s="1">
        <v>0</v>
      </c>
      <c r="M4175" s="1"/>
      <c r="N4175" s="2">
        <v>0</v>
      </c>
      <c r="O4175" s="2">
        <v>0</v>
      </c>
      <c r="P4175" s="16"/>
    </row>
    <row r="4176" spans="1:16" x14ac:dyDescent="0.35">
      <c r="A4176" s="23" t="str">
        <f t="shared" si="132"/>
        <v>10</v>
      </c>
      <c r="B4176" s="23">
        <f t="shared" si="133"/>
        <v>1012598</v>
      </c>
      <c r="C4176" s="6" t="s">
        <v>1447</v>
      </c>
      <c r="D4176" s="7" t="s">
        <v>1096</v>
      </c>
      <c r="E4176" s="7" t="s">
        <v>14</v>
      </c>
      <c r="F4176" s="7" t="s">
        <v>1072</v>
      </c>
      <c r="G4176" s="7" t="s">
        <v>993</v>
      </c>
      <c r="H4176" s="7" t="s">
        <v>821</v>
      </c>
      <c r="I4176" s="7" t="s">
        <v>822</v>
      </c>
      <c r="J4176" s="6" t="s">
        <v>658</v>
      </c>
      <c r="K4176" s="1">
        <v>1577</v>
      </c>
      <c r="L4176" s="1">
        <v>0</v>
      </c>
      <c r="M4176" s="1"/>
      <c r="N4176" s="2">
        <v>0</v>
      </c>
      <c r="O4176" s="2">
        <v>0</v>
      </c>
      <c r="P4176" s="16"/>
    </row>
    <row r="4177" spans="1:16" x14ac:dyDescent="0.35">
      <c r="A4177" s="23" t="str">
        <f t="shared" si="132"/>
        <v>10</v>
      </c>
      <c r="B4177" s="23">
        <f t="shared" si="133"/>
        <v>1030506</v>
      </c>
      <c r="C4177" s="6" t="s">
        <v>1447</v>
      </c>
      <c r="D4177" s="7" t="s">
        <v>1096</v>
      </c>
      <c r="E4177" s="7" t="s">
        <v>14</v>
      </c>
      <c r="F4177" s="7" t="s">
        <v>1090</v>
      </c>
      <c r="G4177" s="7" t="s">
        <v>1052</v>
      </c>
      <c r="H4177" s="7" t="s">
        <v>909</v>
      </c>
      <c r="I4177" s="7" t="s">
        <v>910</v>
      </c>
      <c r="J4177" s="6" t="s">
        <v>659</v>
      </c>
      <c r="K4177" s="1"/>
      <c r="L4177" s="1">
        <v>24000</v>
      </c>
      <c r="M4177" s="1"/>
      <c r="N4177" s="2"/>
      <c r="O4177" s="2">
        <v>6.6944583333333298</v>
      </c>
      <c r="P4177" s="16"/>
    </row>
    <row r="4178" spans="1:16" x14ac:dyDescent="0.35">
      <c r="A4178" s="23" t="str">
        <f t="shared" si="132"/>
        <v>10</v>
      </c>
      <c r="B4178" s="23">
        <f t="shared" si="133"/>
        <v>1012595</v>
      </c>
      <c r="C4178" s="6" t="s">
        <v>1447</v>
      </c>
      <c r="D4178" s="7" t="s">
        <v>1096</v>
      </c>
      <c r="E4178" s="7" t="s">
        <v>14</v>
      </c>
      <c r="F4178" s="7" t="s">
        <v>1066</v>
      </c>
      <c r="G4178" s="7" t="s">
        <v>982</v>
      </c>
      <c r="H4178" s="7" t="s">
        <v>1321</v>
      </c>
      <c r="I4178" s="7" t="s">
        <v>1322</v>
      </c>
      <c r="J4178" s="6" t="s">
        <v>658</v>
      </c>
      <c r="K4178" s="1">
        <v>12000</v>
      </c>
      <c r="L4178" s="1">
        <v>5184</v>
      </c>
      <c r="M4178" s="1"/>
      <c r="N4178" s="2">
        <v>4.4473333333333303</v>
      </c>
      <c r="O4178" s="2">
        <v>3.0947145061728398</v>
      </c>
      <c r="P4178" s="16"/>
    </row>
    <row r="4179" spans="1:16" x14ac:dyDescent="0.35">
      <c r="A4179" s="23" t="str">
        <f t="shared" si="132"/>
        <v>10</v>
      </c>
      <c r="B4179" s="23">
        <f t="shared" si="133"/>
        <v>1021731</v>
      </c>
      <c r="C4179" s="6" t="s">
        <v>1447</v>
      </c>
      <c r="D4179" s="7" t="s">
        <v>1096</v>
      </c>
      <c r="E4179" s="7" t="s">
        <v>14</v>
      </c>
      <c r="F4179" s="7" t="s">
        <v>1086</v>
      </c>
      <c r="G4179" s="7" t="s">
        <v>1025</v>
      </c>
      <c r="H4179" s="7" t="s">
        <v>174</v>
      </c>
      <c r="I4179" s="7" t="s">
        <v>175</v>
      </c>
      <c r="J4179" s="6" t="s">
        <v>553</v>
      </c>
      <c r="K4179" s="1">
        <v>120000</v>
      </c>
      <c r="L4179" s="1">
        <v>96000</v>
      </c>
      <c r="M4179" s="1">
        <v>48000</v>
      </c>
      <c r="N4179" s="2">
        <v>2.09645833333333</v>
      </c>
      <c r="O4179" s="2">
        <v>2.1618333333333299</v>
      </c>
      <c r="P4179" s="16">
        <v>2.3808321583333298</v>
      </c>
    </row>
    <row r="4180" spans="1:16" x14ac:dyDescent="0.35">
      <c r="A4180" s="23" t="str">
        <f t="shared" si="132"/>
        <v>10</v>
      </c>
      <c r="B4180" s="23">
        <f t="shared" si="133"/>
        <v>1022125</v>
      </c>
      <c r="C4180" s="6" t="s">
        <v>1447</v>
      </c>
      <c r="D4180" s="7" t="s">
        <v>1096</v>
      </c>
      <c r="E4180" s="7" t="s">
        <v>14</v>
      </c>
      <c r="F4180" s="7" t="s">
        <v>1086</v>
      </c>
      <c r="G4180" s="7" t="s">
        <v>1025</v>
      </c>
      <c r="H4180" s="7" t="s">
        <v>232</v>
      </c>
      <c r="I4180" s="7" t="s">
        <v>233</v>
      </c>
      <c r="J4180" s="6" t="s">
        <v>553</v>
      </c>
      <c r="K4180" s="1">
        <v>147415</v>
      </c>
      <c r="L4180" s="1">
        <v>0</v>
      </c>
      <c r="M4180" s="1"/>
      <c r="N4180" s="2">
        <v>3.12976969779195</v>
      </c>
      <c r="O4180" s="2">
        <v>0</v>
      </c>
      <c r="P4180" s="16"/>
    </row>
    <row r="4181" spans="1:16" x14ac:dyDescent="0.35">
      <c r="A4181" s="23" t="str">
        <f t="shared" si="132"/>
        <v>10</v>
      </c>
      <c r="B4181" s="23">
        <f t="shared" si="133"/>
        <v>1022291</v>
      </c>
      <c r="C4181" s="6" t="s">
        <v>1447</v>
      </c>
      <c r="D4181" s="7" t="s">
        <v>1096</v>
      </c>
      <c r="E4181" s="7" t="s">
        <v>14</v>
      </c>
      <c r="F4181" s="7" t="s">
        <v>1086</v>
      </c>
      <c r="G4181" s="7" t="s">
        <v>1025</v>
      </c>
      <c r="H4181" s="7" t="s">
        <v>267</v>
      </c>
      <c r="I4181" s="7" t="s">
        <v>268</v>
      </c>
      <c r="J4181" s="6" t="s">
        <v>553</v>
      </c>
      <c r="K4181" s="1">
        <v>13333</v>
      </c>
      <c r="L4181" s="1">
        <v>48000</v>
      </c>
      <c r="M4181" s="1">
        <v>48000</v>
      </c>
      <c r="N4181" s="2">
        <v>2.02745068626716</v>
      </c>
      <c r="O4181" s="2">
        <v>2.0105416666666698</v>
      </c>
      <c r="P4181" s="16">
        <v>2.1878068791666698</v>
      </c>
    </row>
    <row r="4182" spans="1:16" x14ac:dyDescent="0.35">
      <c r="A4182" s="23" t="str">
        <f t="shared" si="132"/>
        <v>10</v>
      </c>
      <c r="B4182" s="23">
        <f t="shared" si="133"/>
        <v>1022753</v>
      </c>
      <c r="C4182" s="6" t="s">
        <v>1447</v>
      </c>
      <c r="D4182" s="7" t="s">
        <v>1096</v>
      </c>
      <c r="E4182" s="7" t="s">
        <v>14</v>
      </c>
      <c r="F4182" s="7" t="s">
        <v>1086</v>
      </c>
      <c r="G4182" s="7" t="s">
        <v>1025</v>
      </c>
      <c r="H4182" s="7" t="s">
        <v>342</v>
      </c>
      <c r="I4182" s="7" t="s">
        <v>343</v>
      </c>
      <c r="J4182" s="6" t="s">
        <v>553</v>
      </c>
      <c r="K4182" s="1">
        <v>181104</v>
      </c>
      <c r="L4182" s="1">
        <v>288000</v>
      </c>
      <c r="M4182" s="1">
        <v>96000</v>
      </c>
      <c r="N4182" s="2">
        <v>2.1655457637600501</v>
      </c>
      <c r="O4182" s="2">
        <v>2.2581180555555602</v>
      </c>
      <c r="P4182" s="16">
        <v>2.44522067916667</v>
      </c>
    </row>
    <row r="4183" spans="1:16" x14ac:dyDescent="0.35">
      <c r="A4183" s="23" t="str">
        <f t="shared" si="132"/>
        <v>10</v>
      </c>
      <c r="B4183" s="23">
        <f t="shared" si="133"/>
        <v>1023354</v>
      </c>
      <c r="C4183" s="6" t="s">
        <v>1447</v>
      </c>
      <c r="D4183" s="7" t="s">
        <v>1096</v>
      </c>
      <c r="E4183" s="7" t="s">
        <v>14</v>
      </c>
      <c r="F4183" s="7" t="s">
        <v>1086</v>
      </c>
      <c r="G4183" s="7" t="s">
        <v>1025</v>
      </c>
      <c r="H4183" s="7" t="s">
        <v>608</v>
      </c>
      <c r="I4183" s="7" t="s">
        <v>609</v>
      </c>
      <c r="J4183" s="6" t="s">
        <v>553</v>
      </c>
      <c r="K4183" s="1">
        <v>21857</v>
      </c>
      <c r="L4183" s="1">
        <v>0</v>
      </c>
      <c r="M4183" s="1"/>
      <c r="N4183" s="2">
        <v>2.6477101157523899</v>
      </c>
      <c r="O4183" s="2">
        <v>0</v>
      </c>
      <c r="P4183" s="16"/>
    </row>
    <row r="4184" spans="1:16" x14ac:dyDescent="0.35">
      <c r="A4184" s="23" t="str">
        <f t="shared" si="132"/>
        <v>10</v>
      </c>
      <c r="B4184" s="23">
        <f t="shared" si="133"/>
        <v>1023373</v>
      </c>
      <c r="C4184" s="6" t="s">
        <v>1447</v>
      </c>
      <c r="D4184" s="7" t="s">
        <v>1096</v>
      </c>
      <c r="E4184" s="7" t="s">
        <v>14</v>
      </c>
      <c r="F4184" s="7" t="s">
        <v>1086</v>
      </c>
      <c r="G4184" s="7" t="s">
        <v>1025</v>
      </c>
      <c r="H4184" s="7" t="s">
        <v>1386</v>
      </c>
      <c r="I4184" s="7" t="s">
        <v>1387</v>
      </c>
      <c r="J4184" s="6" t="s">
        <v>553</v>
      </c>
      <c r="K4184" s="1">
        <v>109287</v>
      </c>
      <c r="L4184" s="1">
        <v>144000</v>
      </c>
      <c r="M4184" s="1"/>
      <c r="N4184" s="2">
        <v>2.3728073787367201</v>
      </c>
      <c r="O4184" s="2">
        <v>2.3666666666666698</v>
      </c>
      <c r="P4184" s="16"/>
    </row>
    <row r="4185" spans="1:16" x14ac:dyDescent="0.35">
      <c r="A4185" s="23" t="str">
        <f t="shared" si="132"/>
        <v>10</v>
      </c>
      <c r="B4185" s="23">
        <f t="shared" si="133"/>
        <v>1022183</v>
      </c>
      <c r="C4185" s="6" t="s">
        <v>1447</v>
      </c>
      <c r="D4185" s="7" t="s">
        <v>1096</v>
      </c>
      <c r="E4185" s="7" t="s">
        <v>14</v>
      </c>
      <c r="F4185" s="7" t="s">
        <v>1086</v>
      </c>
      <c r="G4185" s="7" t="s">
        <v>1041</v>
      </c>
      <c r="H4185" s="7" t="s">
        <v>246</v>
      </c>
      <c r="I4185" s="7" t="s">
        <v>247</v>
      </c>
      <c r="J4185" s="6" t="s">
        <v>553</v>
      </c>
      <c r="K4185" s="1">
        <v>444930</v>
      </c>
      <c r="L4185" s="1">
        <v>576000</v>
      </c>
      <c r="M4185" s="1">
        <v>288000</v>
      </c>
      <c r="N4185" s="2">
        <v>2.0273705976221001</v>
      </c>
      <c r="O4185" s="2">
        <v>2.02428819444444</v>
      </c>
      <c r="P4185" s="16">
        <v>2.1878068791666698</v>
      </c>
    </row>
    <row r="4186" spans="1:16" x14ac:dyDescent="0.35">
      <c r="A4186" s="23" t="str">
        <f t="shared" si="132"/>
        <v>10</v>
      </c>
      <c r="B4186" s="23">
        <f t="shared" si="133"/>
        <v>1021733</v>
      </c>
      <c r="C4186" s="6" t="s">
        <v>1447</v>
      </c>
      <c r="D4186" s="7" t="s">
        <v>1096</v>
      </c>
      <c r="E4186" s="7" t="s">
        <v>14</v>
      </c>
      <c r="F4186" s="7" t="s">
        <v>1076</v>
      </c>
      <c r="G4186" s="7" t="s">
        <v>1022</v>
      </c>
      <c r="H4186" s="7" t="s">
        <v>178</v>
      </c>
      <c r="I4186" s="7" t="s">
        <v>149</v>
      </c>
      <c r="J4186" s="6" t="s">
        <v>553</v>
      </c>
      <c r="K4186" s="1">
        <v>720000</v>
      </c>
      <c r="L4186" s="1">
        <v>0</v>
      </c>
      <c r="M4186" s="1">
        <v>384000</v>
      </c>
      <c r="N4186" s="2">
        <v>2.8549138888888899</v>
      </c>
      <c r="O4186" s="2">
        <v>0</v>
      </c>
      <c r="P4186" s="16">
        <v>2.8956597583333301</v>
      </c>
    </row>
    <row r="4187" spans="1:16" x14ac:dyDescent="0.35">
      <c r="A4187" s="23" t="str">
        <f t="shared" si="132"/>
        <v>10</v>
      </c>
      <c r="B4187" s="23">
        <f t="shared" si="133"/>
        <v>1023411</v>
      </c>
      <c r="C4187" s="6" t="s">
        <v>1447</v>
      </c>
      <c r="D4187" s="7" t="s">
        <v>1096</v>
      </c>
      <c r="E4187" s="7" t="s">
        <v>14</v>
      </c>
      <c r="F4187" s="7" t="s">
        <v>1076</v>
      </c>
      <c r="G4187" s="7" t="s">
        <v>1004</v>
      </c>
      <c r="H4187" s="7" t="s">
        <v>1312</v>
      </c>
      <c r="I4187" s="7" t="s">
        <v>1313</v>
      </c>
      <c r="J4187" s="6" t="s">
        <v>553</v>
      </c>
      <c r="K4187" s="1"/>
      <c r="L4187" s="1">
        <v>72000</v>
      </c>
      <c r="M4187" s="1"/>
      <c r="N4187" s="2"/>
      <c r="O4187" s="2">
        <v>3.01</v>
      </c>
      <c r="P4187" s="16"/>
    </row>
    <row r="4188" spans="1:16" x14ac:dyDescent="0.35">
      <c r="A4188" s="23" t="str">
        <f t="shared" si="132"/>
        <v>10</v>
      </c>
      <c r="B4188" s="23">
        <f t="shared" si="133"/>
        <v>1023143</v>
      </c>
      <c r="C4188" s="6" t="s">
        <v>1447</v>
      </c>
      <c r="D4188" s="7" t="s">
        <v>1096</v>
      </c>
      <c r="E4188" s="7" t="s">
        <v>14</v>
      </c>
      <c r="F4188" s="7" t="s">
        <v>1083</v>
      </c>
      <c r="G4188" s="7" t="s">
        <v>1044</v>
      </c>
      <c r="H4188" s="7" t="s">
        <v>426</v>
      </c>
      <c r="I4188" s="7" t="s">
        <v>427</v>
      </c>
      <c r="J4188" s="6" t="s">
        <v>553</v>
      </c>
      <c r="K4188" s="1">
        <v>1101</v>
      </c>
      <c r="L4188" s="1">
        <v>1000</v>
      </c>
      <c r="M4188" s="1"/>
      <c r="N4188" s="2">
        <v>2.7865576748410499</v>
      </c>
      <c r="O4188" s="2">
        <v>2.5739999999999998</v>
      </c>
      <c r="P4188" s="16"/>
    </row>
    <row r="4189" spans="1:16" x14ac:dyDescent="0.35">
      <c r="A4189" s="23" t="str">
        <f t="shared" si="132"/>
        <v>10</v>
      </c>
      <c r="B4189" s="23">
        <f t="shared" si="133"/>
        <v>1021905</v>
      </c>
      <c r="C4189" s="6" t="s">
        <v>1447</v>
      </c>
      <c r="D4189" s="7" t="s">
        <v>1096</v>
      </c>
      <c r="E4189" s="7" t="s">
        <v>14</v>
      </c>
      <c r="F4189" s="7" t="s">
        <v>1081</v>
      </c>
      <c r="G4189" s="7" t="s">
        <v>1010</v>
      </c>
      <c r="H4189" s="7" t="s">
        <v>199</v>
      </c>
      <c r="I4189" s="7" t="s">
        <v>200</v>
      </c>
      <c r="J4189" s="6" t="s">
        <v>553</v>
      </c>
      <c r="K4189" s="1">
        <v>366555</v>
      </c>
      <c r="L4189" s="1">
        <v>0</v>
      </c>
      <c r="M4189" s="1"/>
      <c r="N4189" s="2">
        <v>1.7525200856624501</v>
      </c>
      <c r="O4189" s="2">
        <v>0</v>
      </c>
      <c r="P4189" s="16"/>
    </row>
    <row r="4190" spans="1:16" x14ac:dyDescent="0.35">
      <c r="A4190" s="23" t="str">
        <f t="shared" si="132"/>
        <v>10</v>
      </c>
      <c r="B4190" s="23">
        <f t="shared" si="133"/>
        <v>1022169</v>
      </c>
      <c r="C4190" s="6" t="s">
        <v>1447</v>
      </c>
      <c r="D4190" s="7" t="s">
        <v>1096</v>
      </c>
      <c r="E4190" s="7" t="s">
        <v>14</v>
      </c>
      <c r="F4190" s="7" t="s">
        <v>1081</v>
      </c>
      <c r="G4190" s="7" t="s">
        <v>1010</v>
      </c>
      <c r="H4190" s="7" t="s">
        <v>244</v>
      </c>
      <c r="I4190" s="7" t="s">
        <v>245</v>
      </c>
      <c r="J4190" s="6" t="s">
        <v>553</v>
      </c>
      <c r="K4190" s="1">
        <v>103339</v>
      </c>
      <c r="L4190" s="1">
        <v>144000</v>
      </c>
      <c r="M4190" s="1"/>
      <c r="N4190" s="2">
        <v>1.1322443607931201</v>
      </c>
      <c r="O4190" s="2">
        <v>1.2482222222222199</v>
      </c>
      <c r="P4190" s="16"/>
    </row>
    <row r="4191" spans="1:16" x14ac:dyDescent="0.35">
      <c r="A4191" s="23" t="str">
        <f t="shared" si="132"/>
        <v>10</v>
      </c>
      <c r="B4191" s="23">
        <f t="shared" si="133"/>
        <v>1022373</v>
      </c>
      <c r="C4191" s="6" t="s">
        <v>1447</v>
      </c>
      <c r="D4191" s="7" t="s">
        <v>1096</v>
      </c>
      <c r="E4191" s="7" t="s">
        <v>14</v>
      </c>
      <c r="F4191" s="7" t="s">
        <v>1081</v>
      </c>
      <c r="G4191" s="7" t="s">
        <v>1010</v>
      </c>
      <c r="H4191" s="7" t="s">
        <v>281</v>
      </c>
      <c r="I4191" s="7" t="s">
        <v>282</v>
      </c>
      <c r="J4191" s="6" t="s">
        <v>553</v>
      </c>
      <c r="K4191" s="1">
        <v>27702</v>
      </c>
      <c r="L4191" s="1">
        <v>96000</v>
      </c>
      <c r="M4191" s="1"/>
      <c r="N4191" s="2">
        <v>1.6143599740090999</v>
      </c>
      <c r="O4191" s="2">
        <v>1.68041666666667</v>
      </c>
      <c r="P4191" s="16"/>
    </row>
    <row r="4192" spans="1:16" x14ac:dyDescent="0.35">
      <c r="A4192" s="23" t="str">
        <f t="shared" si="132"/>
        <v>10</v>
      </c>
      <c r="B4192" s="23">
        <f t="shared" si="133"/>
        <v>1023093</v>
      </c>
      <c r="C4192" s="6" t="s">
        <v>1447</v>
      </c>
      <c r="D4192" s="7" t="s">
        <v>1096</v>
      </c>
      <c r="E4192" s="7" t="s">
        <v>14</v>
      </c>
      <c r="F4192" s="7" t="s">
        <v>1081</v>
      </c>
      <c r="G4192" s="7" t="s">
        <v>1010</v>
      </c>
      <c r="H4192" s="7" t="s">
        <v>415</v>
      </c>
      <c r="I4192" s="7" t="s">
        <v>416</v>
      </c>
      <c r="J4192" s="6" t="s">
        <v>553</v>
      </c>
      <c r="K4192" s="1">
        <v>61092</v>
      </c>
      <c r="L4192" s="1">
        <v>48000</v>
      </c>
      <c r="M4192" s="1"/>
      <c r="N4192" s="2">
        <v>3.61189681136646</v>
      </c>
      <c r="O4192" s="2">
        <v>4.3625833333333297</v>
      </c>
      <c r="P4192" s="16"/>
    </row>
    <row r="4193" spans="1:16" x14ac:dyDescent="0.35">
      <c r="A4193" s="23" t="str">
        <f t="shared" si="132"/>
        <v>10</v>
      </c>
      <c r="B4193" s="23">
        <f t="shared" si="133"/>
        <v>1012681</v>
      </c>
      <c r="C4193" s="6" t="s">
        <v>1447</v>
      </c>
      <c r="D4193" s="7" t="s">
        <v>1096</v>
      </c>
      <c r="E4193" s="7" t="s">
        <v>14</v>
      </c>
      <c r="F4193" s="7" t="s">
        <v>1069</v>
      </c>
      <c r="G4193" s="7" t="s">
        <v>1000</v>
      </c>
      <c r="H4193" s="7" t="s">
        <v>830</v>
      </c>
      <c r="I4193" s="7" t="s">
        <v>831</v>
      </c>
      <c r="J4193" s="6" t="s">
        <v>658</v>
      </c>
      <c r="K4193" s="1">
        <v>35307</v>
      </c>
      <c r="L4193" s="1">
        <v>32640</v>
      </c>
      <c r="M4193" s="1"/>
      <c r="N4193" s="2">
        <v>0.97382955221344203</v>
      </c>
      <c r="O4193" s="2">
        <v>0.77904411764705905</v>
      </c>
      <c r="P4193" s="16"/>
    </row>
    <row r="4194" spans="1:16" x14ac:dyDescent="0.35">
      <c r="A4194" s="23" t="str">
        <f t="shared" si="132"/>
        <v>10</v>
      </c>
      <c r="B4194" s="23">
        <f t="shared" si="133"/>
        <v>1022080</v>
      </c>
      <c r="C4194" s="6" t="s">
        <v>1447</v>
      </c>
      <c r="D4194" s="7" t="s">
        <v>1096</v>
      </c>
      <c r="E4194" s="7" t="s">
        <v>14</v>
      </c>
      <c r="F4194" s="7" t="s">
        <v>1069</v>
      </c>
      <c r="G4194" s="7" t="s">
        <v>1039</v>
      </c>
      <c r="H4194" s="7" t="s">
        <v>224</v>
      </c>
      <c r="I4194" s="7" t="s">
        <v>225</v>
      </c>
      <c r="J4194" s="6" t="s">
        <v>553</v>
      </c>
      <c r="K4194" s="1">
        <v>71906</v>
      </c>
      <c r="L4194" s="1">
        <v>72000</v>
      </c>
      <c r="M4194" s="1"/>
      <c r="N4194" s="2">
        <v>1.4085889911829299</v>
      </c>
      <c r="O4194" s="2">
        <v>1.4086388888888901</v>
      </c>
      <c r="P4194" s="16"/>
    </row>
    <row r="4195" spans="1:16" x14ac:dyDescent="0.35">
      <c r="A4195" s="23" t="str">
        <f t="shared" si="132"/>
        <v>10</v>
      </c>
      <c r="B4195" s="23">
        <f t="shared" si="133"/>
        <v>1021735</v>
      </c>
      <c r="C4195" s="6" t="s">
        <v>1447</v>
      </c>
      <c r="D4195" s="7" t="s">
        <v>1096</v>
      </c>
      <c r="E4195" s="7" t="s">
        <v>14</v>
      </c>
      <c r="F4195" s="7" t="s">
        <v>1069</v>
      </c>
      <c r="G4195" s="7" t="s">
        <v>1033</v>
      </c>
      <c r="H4195" s="7" t="s">
        <v>179</v>
      </c>
      <c r="I4195" s="7" t="s">
        <v>180</v>
      </c>
      <c r="J4195" s="6" t="s">
        <v>553</v>
      </c>
      <c r="K4195" s="1">
        <v>117226</v>
      </c>
      <c r="L4195" s="1">
        <v>168000</v>
      </c>
      <c r="M4195" s="1"/>
      <c r="N4195" s="2">
        <v>4.7142784024021998</v>
      </c>
      <c r="O4195" s="2">
        <v>4.8029642857142898</v>
      </c>
      <c r="P4195" s="16"/>
    </row>
    <row r="4196" spans="1:16" x14ac:dyDescent="0.35">
      <c r="A4196" s="23" t="str">
        <f t="shared" si="132"/>
        <v>10</v>
      </c>
      <c r="B4196" s="23">
        <f t="shared" si="133"/>
        <v>1021737</v>
      </c>
      <c r="C4196" s="6" t="s">
        <v>1447</v>
      </c>
      <c r="D4196" s="7" t="s">
        <v>1096</v>
      </c>
      <c r="E4196" s="7" t="s">
        <v>14</v>
      </c>
      <c r="F4196" s="7" t="s">
        <v>1069</v>
      </c>
      <c r="G4196" s="7" t="s">
        <v>1033</v>
      </c>
      <c r="H4196" s="7" t="s">
        <v>181</v>
      </c>
      <c r="I4196" s="7" t="s">
        <v>182</v>
      </c>
      <c r="J4196" s="6" t="s">
        <v>553</v>
      </c>
      <c r="K4196" s="1">
        <v>8243</v>
      </c>
      <c r="L4196" s="1">
        <v>0</v>
      </c>
      <c r="M4196" s="1"/>
      <c r="N4196" s="2">
        <v>5.1270168627926704</v>
      </c>
      <c r="O4196" s="2">
        <v>0</v>
      </c>
      <c r="P4196" s="16"/>
    </row>
    <row r="4197" spans="1:16" x14ac:dyDescent="0.35">
      <c r="A4197" s="23" t="str">
        <f t="shared" si="132"/>
        <v>10</v>
      </c>
      <c r="B4197" s="23">
        <f t="shared" si="133"/>
        <v>1021738</v>
      </c>
      <c r="C4197" s="6" t="s">
        <v>1447</v>
      </c>
      <c r="D4197" s="7" t="s">
        <v>1096</v>
      </c>
      <c r="E4197" s="7" t="s">
        <v>14</v>
      </c>
      <c r="F4197" s="7" t="s">
        <v>1069</v>
      </c>
      <c r="G4197" s="7" t="s">
        <v>1033</v>
      </c>
      <c r="H4197" s="7" t="s">
        <v>183</v>
      </c>
      <c r="I4197" s="7" t="s">
        <v>184</v>
      </c>
      <c r="J4197" s="6" t="s">
        <v>553</v>
      </c>
      <c r="K4197" s="1">
        <v>50240</v>
      </c>
      <c r="L4197" s="1">
        <v>120000</v>
      </c>
      <c r="M4197" s="1"/>
      <c r="N4197" s="2">
        <v>4.5775875796178296</v>
      </c>
      <c r="O4197" s="2">
        <v>4.6335499999999996</v>
      </c>
      <c r="P4197" s="16"/>
    </row>
    <row r="4198" spans="1:16" x14ac:dyDescent="0.35">
      <c r="A4198" s="23" t="str">
        <f t="shared" si="132"/>
        <v>10</v>
      </c>
      <c r="B4198" s="23">
        <f t="shared" si="133"/>
        <v>1022748</v>
      </c>
      <c r="C4198" s="6" t="s">
        <v>1447</v>
      </c>
      <c r="D4198" s="7" t="s">
        <v>1096</v>
      </c>
      <c r="E4198" s="7" t="s">
        <v>14</v>
      </c>
      <c r="F4198" s="7" t="s">
        <v>1069</v>
      </c>
      <c r="G4198" s="7" t="s">
        <v>1033</v>
      </c>
      <c r="H4198" s="7" t="s">
        <v>336</v>
      </c>
      <c r="I4198" s="7" t="s">
        <v>337</v>
      </c>
      <c r="J4198" s="6" t="s">
        <v>553</v>
      </c>
      <c r="K4198" s="1">
        <v>129134</v>
      </c>
      <c r="L4198" s="1">
        <v>216000</v>
      </c>
      <c r="M4198" s="1"/>
      <c r="N4198" s="2">
        <v>5.5418170272739902</v>
      </c>
      <c r="O4198" s="2">
        <v>5.55709259259259</v>
      </c>
      <c r="P4198" s="16"/>
    </row>
    <row r="4199" spans="1:16" x14ac:dyDescent="0.35">
      <c r="A4199" s="23" t="str">
        <f t="shared" si="132"/>
        <v>10</v>
      </c>
      <c r="B4199" s="23">
        <f t="shared" si="133"/>
        <v>1021740</v>
      </c>
      <c r="C4199" s="6" t="s">
        <v>1447</v>
      </c>
      <c r="D4199" s="7" t="s">
        <v>1096</v>
      </c>
      <c r="E4199" s="7" t="s">
        <v>14</v>
      </c>
      <c r="F4199" s="7" t="s">
        <v>1069</v>
      </c>
      <c r="G4199" s="7" t="s">
        <v>1026</v>
      </c>
      <c r="H4199" s="7" t="s">
        <v>1107</v>
      </c>
      <c r="I4199" s="7" t="s">
        <v>187</v>
      </c>
      <c r="J4199" s="6" t="s">
        <v>553</v>
      </c>
      <c r="K4199" s="1"/>
      <c r="L4199" s="1">
        <v>96000</v>
      </c>
      <c r="M4199" s="1"/>
      <c r="N4199" s="2"/>
      <c r="O4199" s="2">
        <v>0.44312499999999999</v>
      </c>
      <c r="P4199" s="16"/>
    </row>
    <row r="4200" spans="1:16" x14ac:dyDescent="0.35">
      <c r="A4200" s="23" t="str">
        <f t="shared" si="132"/>
        <v>10</v>
      </c>
      <c r="B4200" s="23">
        <f t="shared" si="133"/>
        <v>1030683</v>
      </c>
      <c r="C4200" s="6" t="s">
        <v>1447</v>
      </c>
      <c r="D4200" s="7" t="s">
        <v>1096</v>
      </c>
      <c r="E4200" s="7" t="s">
        <v>14</v>
      </c>
      <c r="F4200" s="7" t="s">
        <v>1089</v>
      </c>
      <c r="G4200" s="7" t="s">
        <v>1049</v>
      </c>
      <c r="H4200" s="7" t="s">
        <v>931</v>
      </c>
      <c r="I4200" s="7" t="s">
        <v>857</v>
      </c>
      <c r="J4200" s="6" t="s">
        <v>659</v>
      </c>
      <c r="K4200" s="1">
        <v>447511</v>
      </c>
      <c r="L4200" s="1">
        <v>292922</v>
      </c>
      <c r="M4200" s="1"/>
      <c r="N4200" s="2">
        <v>2.3208859670488602</v>
      </c>
      <c r="O4200" s="2">
        <v>2.3208806439939602</v>
      </c>
      <c r="P4200" s="16"/>
    </row>
    <row r="4201" spans="1:16" x14ac:dyDescent="0.35">
      <c r="A4201" s="23" t="str">
        <f t="shared" si="132"/>
        <v>10</v>
      </c>
      <c r="B4201" s="23">
        <f t="shared" si="133"/>
        <v>1030791</v>
      </c>
      <c r="C4201" s="6" t="s">
        <v>1447</v>
      </c>
      <c r="D4201" s="7" t="s">
        <v>1096</v>
      </c>
      <c r="E4201" s="7" t="s">
        <v>14</v>
      </c>
      <c r="F4201" s="7" t="s">
        <v>1089</v>
      </c>
      <c r="G4201" s="7" t="s">
        <v>1049</v>
      </c>
      <c r="H4201" s="7" t="s">
        <v>1272</v>
      </c>
      <c r="I4201" s="7" t="s">
        <v>1273</v>
      </c>
      <c r="J4201" s="6" t="s">
        <v>659</v>
      </c>
      <c r="K4201" s="1">
        <v>5000</v>
      </c>
      <c r="L4201" s="1">
        <v>5000</v>
      </c>
      <c r="M4201" s="1"/>
      <c r="N4201" s="2">
        <v>2.5127999999999999</v>
      </c>
      <c r="O4201" s="2">
        <v>2.5127999999999999</v>
      </c>
      <c r="P4201" s="16"/>
    </row>
    <row r="4202" spans="1:16" x14ac:dyDescent="0.35">
      <c r="A4202" s="23" t="str">
        <f t="shared" si="132"/>
        <v>10</v>
      </c>
      <c r="B4202" s="23">
        <f t="shared" si="133"/>
        <v>1021931</v>
      </c>
      <c r="C4202" s="6" t="s">
        <v>1447</v>
      </c>
      <c r="D4202" s="7" t="s">
        <v>1096</v>
      </c>
      <c r="E4202" s="7" t="s">
        <v>15</v>
      </c>
      <c r="F4202" s="7" t="s">
        <v>1085</v>
      </c>
      <c r="G4202" s="7" t="s">
        <v>1036</v>
      </c>
      <c r="H4202" s="7" t="s">
        <v>206</v>
      </c>
      <c r="I4202" s="7" t="s">
        <v>207</v>
      </c>
      <c r="J4202" s="6" t="s">
        <v>553</v>
      </c>
      <c r="K4202" s="1">
        <v>3807</v>
      </c>
      <c r="L4202" s="1">
        <v>6000</v>
      </c>
      <c r="M4202" s="1"/>
      <c r="N4202" s="2">
        <v>4.5011820330969297</v>
      </c>
      <c r="O4202" s="2">
        <v>4.4978333333333298</v>
      </c>
      <c r="P4202" s="16"/>
    </row>
    <row r="4203" spans="1:16" x14ac:dyDescent="0.35">
      <c r="A4203" s="23" t="str">
        <f t="shared" si="132"/>
        <v>10</v>
      </c>
      <c r="B4203" s="23">
        <f t="shared" si="133"/>
        <v>1023265</v>
      </c>
      <c r="C4203" s="6" t="s">
        <v>1447</v>
      </c>
      <c r="D4203" s="7" t="s">
        <v>1096</v>
      </c>
      <c r="E4203" s="7" t="s">
        <v>15</v>
      </c>
      <c r="F4203" s="7" t="s">
        <v>1085</v>
      </c>
      <c r="G4203" s="7" t="s">
        <v>1036</v>
      </c>
      <c r="H4203" s="7" t="s">
        <v>436</v>
      </c>
      <c r="I4203" s="7" t="s">
        <v>437</v>
      </c>
      <c r="J4203" s="6" t="s">
        <v>553</v>
      </c>
      <c r="K4203" s="1">
        <v>10000</v>
      </c>
      <c r="L4203" s="1">
        <v>4000</v>
      </c>
      <c r="M4203" s="1"/>
      <c r="N4203" s="2">
        <v>4.1276000000000002</v>
      </c>
      <c r="O4203" s="2">
        <v>4.1237500000000002</v>
      </c>
      <c r="P4203" s="16"/>
    </row>
    <row r="4204" spans="1:16" x14ac:dyDescent="0.35">
      <c r="A4204" s="23" t="str">
        <f t="shared" si="132"/>
        <v>10</v>
      </c>
      <c r="B4204" s="23">
        <f t="shared" si="133"/>
        <v>1022767</v>
      </c>
      <c r="C4204" s="6" t="s">
        <v>1447</v>
      </c>
      <c r="D4204" s="7" t="s">
        <v>1096</v>
      </c>
      <c r="E4204" s="7" t="s">
        <v>15</v>
      </c>
      <c r="F4204" s="7" t="s">
        <v>1078</v>
      </c>
      <c r="G4204" s="7" t="s">
        <v>1009</v>
      </c>
      <c r="H4204" s="7" t="s">
        <v>344</v>
      </c>
      <c r="I4204" s="7" t="s">
        <v>345</v>
      </c>
      <c r="J4204" s="6" t="s">
        <v>553</v>
      </c>
      <c r="K4204" s="1">
        <v>44504</v>
      </c>
      <c r="L4204" s="1">
        <v>0</v>
      </c>
      <c r="M4204" s="1"/>
      <c r="N4204" s="2">
        <v>0.87313499910120396</v>
      </c>
      <c r="O4204" s="2">
        <v>0</v>
      </c>
      <c r="P4204" s="16"/>
    </row>
    <row r="4205" spans="1:16" x14ac:dyDescent="0.35">
      <c r="A4205" s="23" t="str">
        <f t="shared" si="132"/>
        <v>10</v>
      </c>
      <c r="B4205" s="23">
        <f t="shared" si="133"/>
        <v>1022914</v>
      </c>
      <c r="C4205" s="6" t="s">
        <v>1447</v>
      </c>
      <c r="D4205" s="7" t="s">
        <v>1096</v>
      </c>
      <c r="E4205" s="7" t="s">
        <v>15</v>
      </c>
      <c r="F4205" s="7" t="s">
        <v>1078</v>
      </c>
      <c r="G4205" s="7" t="s">
        <v>1006</v>
      </c>
      <c r="H4205" s="7" t="s">
        <v>375</v>
      </c>
      <c r="I4205" s="7" t="s">
        <v>506</v>
      </c>
      <c r="J4205" s="6" t="s">
        <v>553</v>
      </c>
      <c r="K4205" s="1">
        <v>7347</v>
      </c>
      <c r="L4205" s="1">
        <v>0</v>
      </c>
      <c r="M4205" s="1"/>
      <c r="N4205" s="2">
        <v>1.77092690894243</v>
      </c>
      <c r="O4205" s="2">
        <v>0</v>
      </c>
      <c r="P4205" s="16"/>
    </row>
    <row r="4206" spans="1:16" x14ac:dyDescent="0.35">
      <c r="A4206" s="23" t="str">
        <f t="shared" si="132"/>
        <v>10</v>
      </c>
      <c r="B4206" s="23">
        <f t="shared" si="133"/>
        <v>1022918</v>
      </c>
      <c r="C4206" s="6" t="s">
        <v>1447</v>
      </c>
      <c r="D4206" s="7" t="s">
        <v>1096</v>
      </c>
      <c r="E4206" s="7" t="s">
        <v>15</v>
      </c>
      <c r="F4206" s="7" t="s">
        <v>1078</v>
      </c>
      <c r="G4206" s="7" t="s">
        <v>1006</v>
      </c>
      <c r="H4206" s="7" t="s">
        <v>376</v>
      </c>
      <c r="I4206" s="7" t="s">
        <v>377</v>
      </c>
      <c r="J4206" s="6" t="s">
        <v>553</v>
      </c>
      <c r="K4206" s="1">
        <v>78985</v>
      </c>
      <c r="L4206" s="1">
        <v>73000</v>
      </c>
      <c r="M4206" s="1"/>
      <c r="N4206" s="2">
        <v>1.7709185288345899</v>
      </c>
      <c r="O4206" s="2">
        <v>1.7670684931506799</v>
      </c>
      <c r="P4206" s="16"/>
    </row>
    <row r="4207" spans="1:16" x14ac:dyDescent="0.35">
      <c r="A4207" s="23" t="str">
        <f t="shared" si="132"/>
        <v>10</v>
      </c>
      <c r="B4207" s="23">
        <f t="shared" si="133"/>
        <v>1023184</v>
      </c>
      <c r="C4207" s="6" t="s">
        <v>1447</v>
      </c>
      <c r="D4207" s="7" t="s">
        <v>1096</v>
      </c>
      <c r="E4207" s="7" t="s">
        <v>15</v>
      </c>
      <c r="F4207" s="7" t="s">
        <v>1075</v>
      </c>
      <c r="G4207" s="7" t="s">
        <v>1035</v>
      </c>
      <c r="H4207" s="7" t="s">
        <v>618</v>
      </c>
      <c r="I4207" s="7" t="s">
        <v>619</v>
      </c>
      <c r="J4207" s="6" t="s">
        <v>553</v>
      </c>
      <c r="K4207" s="1">
        <v>1000</v>
      </c>
      <c r="L4207" s="1">
        <v>0</v>
      </c>
      <c r="M4207" s="1"/>
      <c r="N4207" s="2">
        <v>3.8279999999999998</v>
      </c>
      <c r="O4207" s="2">
        <v>0</v>
      </c>
      <c r="P4207" s="16"/>
    </row>
    <row r="4208" spans="1:16" x14ac:dyDescent="0.35">
      <c r="A4208" s="23" t="str">
        <f t="shared" si="132"/>
        <v>10</v>
      </c>
      <c r="B4208" s="23">
        <f t="shared" si="133"/>
        <v>1021921</v>
      </c>
      <c r="C4208" s="6" t="s">
        <v>1447</v>
      </c>
      <c r="D4208" s="7" t="s">
        <v>1096</v>
      </c>
      <c r="E4208" s="7" t="s">
        <v>15</v>
      </c>
      <c r="F4208" s="7" t="s">
        <v>1075</v>
      </c>
      <c r="G4208" s="7" t="s">
        <v>1002</v>
      </c>
      <c r="H4208" s="7" t="s">
        <v>595</v>
      </c>
      <c r="I4208" s="7" t="s">
        <v>596</v>
      </c>
      <c r="J4208" s="6" t="s">
        <v>553</v>
      </c>
      <c r="K4208" s="1">
        <v>2000</v>
      </c>
      <c r="L4208" s="1">
        <v>2000</v>
      </c>
      <c r="M4208" s="1"/>
      <c r="N4208" s="2">
        <v>4.2024999999999997</v>
      </c>
      <c r="O4208" s="2">
        <v>4.1985000000000001</v>
      </c>
      <c r="P4208" s="16"/>
    </row>
    <row r="4209" spans="1:16" x14ac:dyDescent="0.35">
      <c r="A4209" s="23" t="str">
        <f t="shared" si="132"/>
        <v>10</v>
      </c>
      <c r="B4209" s="23">
        <f t="shared" si="133"/>
        <v>1022101</v>
      </c>
      <c r="C4209" s="6" t="s">
        <v>1447</v>
      </c>
      <c r="D4209" s="7" t="s">
        <v>1096</v>
      </c>
      <c r="E4209" s="7" t="s">
        <v>15</v>
      </c>
      <c r="F4209" s="7" t="s">
        <v>1075</v>
      </c>
      <c r="G4209" s="7" t="s">
        <v>1002</v>
      </c>
      <c r="H4209" s="7" t="s">
        <v>544</v>
      </c>
      <c r="I4209" s="7" t="s">
        <v>545</v>
      </c>
      <c r="J4209" s="6" t="s">
        <v>553</v>
      </c>
      <c r="K4209" s="1">
        <v>3000</v>
      </c>
      <c r="L4209" s="1">
        <v>3000</v>
      </c>
      <c r="M4209" s="1"/>
      <c r="N4209" s="2">
        <v>4.8756666666666701</v>
      </c>
      <c r="O4209" s="2">
        <v>4.8719999999999999</v>
      </c>
      <c r="P4209" s="16"/>
    </row>
    <row r="4210" spans="1:16" x14ac:dyDescent="0.35">
      <c r="A4210" s="23" t="str">
        <f t="shared" si="132"/>
        <v>10</v>
      </c>
      <c r="B4210" s="23">
        <f t="shared" si="133"/>
        <v>1021924</v>
      </c>
      <c r="C4210" s="6" t="s">
        <v>1447</v>
      </c>
      <c r="D4210" s="7" t="s">
        <v>1096</v>
      </c>
      <c r="E4210" s="7" t="s">
        <v>15</v>
      </c>
      <c r="F4210" s="7" t="s">
        <v>1075</v>
      </c>
      <c r="G4210" s="7" t="s">
        <v>1003</v>
      </c>
      <c r="H4210" s="7" t="s">
        <v>202</v>
      </c>
      <c r="I4210" s="7" t="s">
        <v>203</v>
      </c>
      <c r="J4210" s="6" t="s">
        <v>553</v>
      </c>
      <c r="K4210" s="1">
        <v>30000</v>
      </c>
      <c r="L4210" s="1">
        <v>30000</v>
      </c>
      <c r="M4210" s="1"/>
      <c r="N4210" s="2">
        <v>3.8283666666666698</v>
      </c>
      <c r="O4210" s="2">
        <v>3.8245</v>
      </c>
      <c r="P4210" s="16"/>
    </row>
    <row r="4211" spans="1:16" x14ac:dyDescent="0.35">
      <c r="A4211" s="23" t="str">
        <f t="shared" si="132"/>
        <v>10</v>
      </c>
      <c r="B4211" s="23">
        <f t="shared" si="133"/>
        <v>1021925</v>
      </c>
      <c r="C4211" s="6" t="s">
        <v>1447</v>
      </c>
      <c r="D4211" s="7" t="s">
        <v>1096</v>
      </c>
      <c r="E4211" s="7" t="s">
        <v>15</v>
      </c>
      <c r="F4211" s="7" t="s">
        <v>1075</v>
      </c>
      <c r="G4211" s="7" t="s">
        <v>1003</v>
      </c>
      <c r="H4211" s="7" t="s">
        <v>204</v>
      </c>
      <c r="I4211" s="7" t="s">
        <v>205</v>
      </c>
      <c r="J4211" s="6" t="s">
        <v>553</v>
      </c>
      <c r="K4211" s="1">
        <v>18405</v>
      </c>
      <c r="L4211" s="1">
        <v>24000</v>
      </c>
      <c r="M4211" s="1"/>
      <c r="N4211" s="2">
        <v>3.90312415104591</v>
      </c>
      <c r="O4211" s="2">
        <v>3.8993333333333302</v>
      </c>
      <c r="P4211" s="16"/>
    </row>
    <row r="4212" spans="1:16" x14ac:dyDescent="0.35">
      <c r="A4212" s="23" t="str">
        <f t="shared" si="132"/>
        <v>10</v>
      </c>
      <c r="B4212" s="23">
        <f t="shared" si="133"/>
        <v>1022561</v>
      </c>
      <c r="C4212" s="6" t="s">
        <v>1447</v>
      </c>
      <c r="D4212" s="7" t="s">
        <v>1096</v>
      </c>
      <c r="E4212" s="7" t="s">
        <v>15</v>
      </c>
      <c r="F4212" s="7" t="s">
        <v>1075</v>
      </c>
      <c r="G4212" s="7" t="s">
        <v>1003</v>
      </c>
      <c r="H4212" s="7" t="s">
        <v>311</v>
      </c>
      <c r="I4212" s="7" t="s">
        <v>312</v>
      </c>
      <c r="J4212" s="6" t="s">
        <v>553</v>
      </c>
      <c r="K4212" s="1">
        <v>10000</v>
      </c>
      <c r="L4212" s="1">
        <v>10000</v>
      </c>
      <c r="M4212" s="1"/>
      <c r="N4212" s="2">
        <v>3.7534999999999998</v>
      </c>
      <c r="O4212" s="2">
        <v>3.7496999999999998</v>
      </c>
      <c r="P4212" s="16"/>
    </row>
    <row r="4213" spans="1:16" x14ac:dyDescent="0.35">
      <c r="A4213" s="23" t="str">
        <f t="shared" si="132"/>
        <v>10</v>
      </c>
      <c r="B4213" s="23">
        <f t="shared" si="133"/>
        <v>1023102</v>
      </c>
      <c r="C4213" s="6" t="s">
        <v>1447</v>
      </c>
      <c r="D4213" s="7" t="s">
        <v>1096</v>
      </c>
      <c r="E4213" s="7" t="s">
        <v>15</v>
      </c>
      <c r="F4213" s="7" t="s">
        <v>1075</v>
      </c>
      <c r="G4213" s="7" t="s">
        <v>1003</v>
      </c>
      <c r="H4213" s="7" t="s">
        <v>496</v>
      </c>
      <c r="I4213" s="7" t="s">
        <v>497</v>
      </c>
      <c r="J4213" s="6" t="s">
        <v>553</v>
      </c>
      <c r="K4213" s="1">
        <v>5000</v>
      </c>
      <c r="L4213" s="1">
        <v>0</v>
      </c>
      <c r="M4213" s="1"/>
      <c r="N4213" s="2">
        <v>3.7909999999999999</v>
      </c>
      <c r="O4213" s="2">
        <v>0</v>
      </c>
      <c r="P4213" s="16"/>
    </row>
    <row r="4214" spans="1:16" x14ac:dyDescent="0.35">
      <c r="A4214" s="23" t="str">
        <f t="shared" si="132"/>
        <v>10</v>
      </c>
      <c r="B4214" s="23">
        <f t="shared" si="133"/>
        <v>1022863</v>
      </c>
      <c r="C4214" s="6" t="s">
        <v>1447</v>
      </c>
      <c r="D4214" s="7" t="s">
        <v>1096</v>
      </c>
      <c r="E4214" s="7" t="s">
        <v>15</v>
      </c>
      <c r="F4214" s="7" t="s">
        <v>1075</v>
      </c>
      <c r="G4214" s="7" t="s">
        <v>1011</v>
      </c>
      <c r="H4214" s="7" t="s">
        <v>361</v>
      </c>
      <c r="I4214" s="7" t="s">
        <v>362</v>
      </c>
      <c r="J4214" s="6" t="s">
        <v>553</v>
      </c>
      <c r="K4214" s="1">
        <v>93164</v>
      </c>
      <c r="L4214" s="1">
        <v>0</v>
      </c>
      <c r="M4214" s="1"/>
      <c r="N4214" s="2">
        <v>4.0528100983212401</v>
      </c>
      <c r="O4214" s="2">
        <v>0</v>
      </c>
      <c r="P4214" s="16"/>
    </row>
    <row r="4215" spans="1:16" x14ac:dyDescent="0.35">
      <c r="A4215" s="23" t="str">
        <f t="shared" si="132"/>
        <v>10</v>
      </c>
      <c r="B4215" s="23">
        <f t="shared" si="133"/>
        <v>1022864</v>
      </c>
      <c r="C4215" s="6" t="s">
        <v>1447</v>
      </c>
      <c r="D4215" s="7" t="s">
        <v>1096</v>
      </c>
      <c r="E4215" s="7" t="s">
        <v>15</v>
      </c>
      <c r="F4215" s="7" t="s">
        <v>1075</v>
      </c>
      <c r="G4215" s="7" t="s">
        <v>1011</v>
      </c>
      <c r="H4215" s="7" t="s">
        <v>363</v>
      </c>
      <c r="I4215" s="7" t="s">
        <v>364</v>
      </c>
      <c r="J4215" s="6" t="s">
        <v>553</v>
      </c>
      <c r="K4215" s="1">
        <v>100000</v>
      </c>
      <c r="L4215" s="1">
        <v>36000</v>
      </c>
      <c r="M4215" s="1"/>
      <c r="N4215" s="2">
        <v>4.05281</v>
      </c>
      <c r="O4215" s="2">
        <v>4.04894444444444</v>
      </c>
      <c r="P4215" s="16"/>
    </row>
    <row r="4216" spans="1:16" x14ac:dyDescent="0.35">
      <c r="A4216" s="23" t="str">
        <f t="shared" si="132"/>
        <v>10</v>
      </c>
      <c r="B4216" s="23">
        <f t="shared" si="133"/>
        <v>1022751</v>
      </c>
      <c r="C4216" s="6" t="s">
        <v>1447</v>
      </c>
      <c r="D4216" s="7" t="s">
        <v>1096</v>
      </c>
      <c r="E4216" s="7" t="s">
        <v>15</v>
      </c>
      <c r="F4216" s="7" t="s">
        <v>1077</v>
      </c>
      <c r="G4216" s="7" t="s">
        <v>1023</v>
      </c>
      <c r="H4216" s="7" t="s">
        <v>340</v>
      </c>
      <c r="I4216" s="7" t="s">
        <v>341</v>
      </c>
      <c r="J4216" s="6" t="s">
        <v>553</v>
      </c>
      <c r="K4216" s="1"/>
      <c r="L4216" s="1">
        <v>800</v>
      </c>
      <c r="M4216" s="1"/>
      <c r="N4216" s="2"/>
      <c r="O4216" s="2">
        <v>2.6087500000000001</v>
      </c>
      <c r="P4216" s="16"/>
    </row>
    <row r="4217" spans="1:16" x14ac:dyDescent="0.35">
      <c r="A4217" s="23" t="str">
        <f t="shared" si="132"/>
        <v>10</v>
      </c>
      <c r="B4217" s="23">
        <f t="shared" si="133"/>
        <v>1021936</v>
      </c>
      <c r="C4217" s="6" t="s">
        <v>1447</v>
      </c>
      <c r="D4217" s="7" t="s">
        <v>1096</v>
      </c>
      <c r="E4217" s="7" t="s">
        <v>15</v>
      </c>
      <c r="F4217" s="7" t="s">
        <v>1077</v>
      </c>
      <c r="G4217" s="7" t="s">
        <v>1005</v>
      </c>
      <c r="H4217" s="7" t="s">
        <v>208</v>
      </c>
      <c r="I4217" s="7" t="s">
        <v>209</v>
      </c>
      <c r="J4217" s="6" t="s">
        <v>553</v>
      </c>
      <c r="K4217" s="1">
        <v>481074</v>
      </c>
      <c r="L4217" s="1">
        <v>432000</v>
      </c>
      <c r="M4217" s="1"/>
      <c r="N4217" s="2">
        <v>2.9036593122887502</v>
      </c>
      <c r="O4217" s="2">
        <v>2.9078587962963001</v>
      </c>
      <c r="P4217" s="16"/>
    </row>
    <row r="4218" spans="1:16" x14ac:dyDescent="0.35">
      <c r="A4218" s="23" t="str">
        <f t="shared" si="132"/>
        <v>10</v>
      </c>
      <c r="B4218" s="23">
        <f t="shared" si="133"/>
        <v>1021929</v>
      </c>
      <c r="C4218" s="6" t="s">
        <v>1447</v>
      </c>
      <c r="D4218" s="7" t="s">
        <v>1096</v>
      </c>
      <c r="E4218" s="7" t="s">
        <v>15</v>
      </c>
      <c r="F4218" s="7" t="s">
        <v>1082</v>
      </c>
      <c r="G4218" s="7" t="s">
        <v>1014</v>
      </c>
      <c r="H4218" s="7" t="s">
        <v>571</v>
      </c>
      <c r="I4218" s="7" t="s">
        <v>572</v>
      </c>
      <c r="J4218" s="6" t="s">
        <v>553</v>
      </c>
      <c r="K4218" s="1">
        <v>5000</v>
      </c>
      <c r="L4218" s="1">
        <v>1000</v>
      </c>
      <c r="M4218" s="1"/>
      <c r="N4218" s="2">
        <v>5.5491999999999999</v>
      </c>
      <c r="O4218" s="2">
        <v>5.5449999999999999</v>
      </c>
      <c r="P4218" s="16"/>
    </row>
    <row r="4219" spans="1:16" x14ac:dyDescent="0.35">
      <c r="A4219" s="23" t="str">
        <f t="shared" si="132"/>
        <v>10</v>
      </c>
      <c r="B4219" s="23">
        <f t="shared" si="133"/>
        <v>1022515</v>
      </c>
      <c r="C4219" s="6" t="s">
        <v>1447</v>
      </c>
      <c r="D4219" s="7" t="s">
        <v>1096</v>
      </c>
      <c r="E4219" s="7" t="s">
        <v>15</v>
      </c>
      <c r="F4219" s="7" t="s">
        <v>1082</v>
      </c>
      <c r="G4219" s="7" t="s">
        <v>1014</v>
      </c>
      <c r="H4219" s="7" t="s">
        <v>307</v>
      </c>
      <c r="I4219" s="7" t="s">
        <v>308</v>
      </c>
      <c r="J4219" s="6" t="s">
        <v>553</v>
      </c>
      <c r="K4219" s="1">
        <v>14040</v>
      </c>
      <c r="L4219" s="1">
        <v>40000</v>
      </c>
      <c r="M4219" s="1"/>
      <c r="N4219" s="2">
        <v>4.8757834757834804</v>
      </c>
      <c r="O4219" s="2">
        <v>4.8719250000000001</v>
      </c>
      <c r="P4219" s="16"/>
    </row>
    <row r="4220" spans="1:16" x14ac:dyDescent="0.35">
      <c r="A4220" s="23" t="str">
        <f t="shared" si="132"/>
        <v>10</v>
      </c>
      <c r="B4220" s="23">
        <f t="shared" si="133"/>
        <v>1022570</v>
      </c>
      <c r="C4220" s="6" t="s">
        <v>1447</v>
      </c>
      <c r="D4220" s="7" t="s">
        <v>1096</v>
      </c>
      <c r="E4220" s="7" t="s">
        <v>15</v>
      </c>
      <c r="F4220" s="7" t="s">
        <v>1082</v>
      </c>
      <c r="G4220" s="7" t="s">
        <v>1014</v>
      </c>
      <c r="H4220" s="7" t="s">
        <v>479</v>
      </c>
      <c r="I4220" s="7" t="s">
        <v>480</v>
      </c>
      <c r="J4220" s="6" t="s">
        <v>553</v>
      </c>
      <c r="K4220" s="1"/>
      <c r="L4220" s="1">
        <v>3000</v>
      </c>
      <c r="M4220" s="1"/>
      <c r="N4220" s="2"/>
      <c r="O4220" s="2">
        <v>5.7696666666666703</v>
      </c>
      <c r="P4220" s="16"/>
    </row>
    <row r="4221" spans="1:16" x14ac:dyDescent="0.35">
      <c r="A4221" s="23" t="str">
        <f t="shared" si="132"/>
        <v>10</v>
      </c>
      <c r="B4221" s="23">
        <f t="shared" si="133"/>
        <v>1022621</v>
      </c>
      <c r="C4221" s="6" t="s">
        <v>1447</v>
      </c>
      <c r="D4221" s="7" t="s">
        <v>1096</v>
      </c>
      <c r="E4221" s="7" t="s">
        <v>15</v>
      </c>
      <c r="F4221" s="7" t="s">
        <v>1082</v>
      </c>
      <c r="G4221" s="7" t="s">
        <v>1013</v>
      </c>
      <c r="H4221" s="7" t="s">
        <v>322</v>
      </c>
      <c r="I4221" s="7" t="s">
        <v>323</v>
      </c>
      <c r="J4221" s="6" t="s">
        <v>553</v>
      </c>
      <c r="K4221" s="1"/>
      <c r="L4221" s="1">
        <v>26000</v>
      </c>
      <c r="M4221" s="1"/>
      <c r="N4221" s="2"/>
      <c r="O4221" s="2">
        <v>4.7971153846153802</v>
      </c>
      <c r="P4221" s="16"/>
    </row>
    <row r="4222" spans="1:16" x14ac:dyDescent="0.35">
      <c r="A4222" s="23" t="str">
        <f t="shared" si="132"/>
        <v>10</v>
      </c>
      <c r="B4222" s="23">
        <f t="shared" si="133"/>
        <v>1022865</v>
      </c>
      <c r="C4222" s="6" t="s">
        <v>1447</v>
      </c>
      <c r="D4222" s="7" t="s">
        <v>1096</v>
      </c>
      <c r="E4222" s="7" t="s">
        <v>15</v>
      </c>
      <c r="F4222" s="7" t="s">
        <v>1082</v>
      </c>
      <c r="G4222" s="7" t="s">
        <v>1013</v>
      </c>
      <c r="H4222" s="7" t="s">
        <v>365</v>
      </c>
      <c r="I4222" s="7" t="s">
        <v>366</v>
      </c>
      <c r="J4222" s="6" t="s">
        <v>553</v>
      </c>
      <c r="K4222" s="1">
        <v>50000</v>
      </c>
      <c r="L4222" s="1">
        <v>50000</v>
      </c>
      <c r="M4222" s="1"/>
      <c r="N4222" s="2">
        <v>5.1750400000000001</v>
      </c>
      <c r="O4222" s="2">
        <v>5.1711799999999997</v>
      </c>
      <c r="P4222" s="16"/>
    </row>
    <row r="4223" spans="1:16" x14ac:dyDescent="0.35">
      <c r="A4223" s="23" t="str">
        <f t="shared" si="132"/>
        <v>10</v>
      </c>
      <c r="B4223" s="23">
        <f t="shared" si="133"/>
        <v>1022866</v>
      </c>
      <c r="C4223" s="6" t="s">
        <v>1447</v>
      </c>
      <c r="D4223" s="7" t="s">
        <v>1096</v>
      </c>
      <c r="E4223" s="7" t="s">
        <v>15</v>
      </c>
      <c r="F4223" s="7" t="s">
        <v>1082</v>
      </c>
      <c r="G4223" s="7" t="s">
        <v>1013</v>
      </c>
      <c r="H4223" s="7" t="s">
        <v>367</v>
      </c>
      <c r="I4223" s="7" t="s">
        <v>368</v>
      </c>
      <c r="J4223" s="6" t="s">
        <v>553</v>
      </c>
      <c r="K4223" s="1">
        <v>50000</v>
      </c>
      <c r="L4223" s="1">
        <v>50000</v>
      </c>
      <c r="M4223" s="1"/>
      <c r="N4223" s="2">
        <v>5.1750400000000001</v>
      </c>
      <c r="O4223" s="2">
        <v>5.1711799999999997</v>
      </c>
      <c r="P4223" s="16"/>
    </row>
    <row r="4224" spans="1:16" x14ac:dyDescent="0.35">
      <c r="A4224" s="23" t="str">
        <f t="shared" si="132"/>
        <v>10</v>
      </c>
      <c r="B4224" s="23">
        <f t="shared" si="133"/>
        <v>1023247</v>
      </c>
      <c r="C4224" s="6" t="s">
        <v>1447</v>
      </c>
      <c r="D4224" s="7" t="s">
        <v>1096</v>
      </c>
      <c r="E4224" s="7" t="s">
        <v>15</v>
      </c>
      <c r="F4224" s="7" t="s">
        <v>1082</v>
      </c>
      <c r="G4224" s="7" t="s">
        <v>1013</v>
      </c>
      <c r="H4224" s="7" t="s">
        <v>627</v>
      </c>
      <c r="I4224" s="7" t="s">
        <v>628</v>
      </c>
      <c r="J4224" s="6" t="s">
        <v>553</v>
      </c>
      <c r="K4224" s="1">
        <v>1000</v>
      </c>
      <c r="L4224" s="1">
        <v>0</v>
      </c>
      <c r="M4224" s="1"/>
      <c r="N4224" s="2">
        <v>5.5490000000000004</v>
      </c>
      <c r="O4224" s="2">
        <v>0</v>
      </c>
      <c r="P4224" s="16"/>
    </row>
    <row r="4225" spans="1:16" x14ac:dyDescent="0.35">
      <c r="A4225" s="23" t="str">
        <f t="shared" si="132"/>
        <v>10</v>
      </c>
      <c r="B4225" s="23">
        <f t="shared" si="133"/>
        <v>1022128</v>
      </c>
      <c r="C4225" s="6" t="s">
        <v>1447</v>
      </c>
      <c r="D4225" s="7" t="s">
        <v>1096</v>
      </c>
      <c r="E4225" s="7" t="s">
        <v>15</v>
      </c>
      <c r="F4225" s="7" t="s">
        <v>1076</v>
      </c>
      <c r="G4225" s="7" t="s">
        <v>1004</v>
      </c>
      <c r="H4225" s="7" t="s">
        <v>234</v>
      </c>
      <c r="I4225" s="7" t="s">
        <v>235</v>
      </c>
      <c r="J4225" s="6" t="s">
        <v>553</v>
      </c>
      <c r="K4225" s="1">
        <v>14649</v>
      </c>
      <c r="L4225" s="1">
        <v>30000</v>
      </c>
      <c r="M4225" s="1"/>
      <c r="N4225" s="2">
        <v>3.6039320090108502</v>
      </c>
      <c r="O4225" s="2">
        <v>3.6</v>
      </c>
      <c r="P4225" s="16"/>
    </row>
    <row r="4226" spans="1:16" x14ac:dyDescent="0.35">
      <c r="A4226" s="23" t="str">
        <f t="shared" si="132"/>
        <v>10</v>
      </c>
      <c r="B4226" s="23">
        <f t="shared" si="133"/>
        <v>1022141</v>
      </c>
      <c r="C4226" s="6" t="s">
        <v>1447</v>
      </c>
      <c r="D4226" s="7" t="s">
        <v>1096</v>
      </c>
      <c r="E4226" s="7" t="s">
        <v>15</v>
      </c>
      <c r="F4226" s="7" t="s">
        <v>1076</v>
      </c>
      <c r="G4226" s="7" t="s">
        <v>1004</v>
      </c>
      <c r="H4226" s="7" t="s">
        <v>236</v>
      </c>
      <c r="I4226" s="7" t="s">
        <v>237</v>
      </c>
      <c r="J4226" s="6" t="s">
        <v>553</v>
      </c>
      <c r="K4226" s="1">
        <v>28041</v>
      </c>
      <c r="L4226" s="1">
        <v>38000</v>
      </c>
      <c r="M4226" s="1"/>
      <c r="N4226" s="2">
        <v>3.6039370921151201</v>
      </c>
      <c r="O4226" s="2">
        <v>3.6000526315789498</v>
      </c>
      <c r="P4226" s="16"/>
    </row>
    <row r="4227" spans="1:16" x14ac:dyDescent="0.35">
      <c r="A4227" s="23" t="str">
        <f t="shared" si="132"/>
        <v>10</v>
      </c>
      <c r="B4227" s="23">
        <f t="shared" si="133"/>
        <v>1022142</v>
      </c>
      <c r="C4227" s="6" t="s">
        <v>1447</v>
      </c>
      <c r="D4227" s="7" t="s">
        <v>1096</v>
      </c>
      <c r="E4227" s="7" t="s">
        <v>15</v>
      </c>
      <c r="F4227" s="7" t="s">
        <v>1076</v>
      </c>
      <c r="G4227" s="7" t="s">
        <v>1004</v>
      </c>
      <c r="H4227" s="7" t="s">
        <v>238</v>
      </c>
      <c r="I4227" s="7" t="s">
        <v>239</v>
      </c>
      <c r="J4227" s="6" t="s">
        <v>553</v>
      </c>
      <c r="K4227" s="1">
        <v>20000</v>
      </c>
      <c r="L4227" s="1">
        <v>20000</v>
      </c>
      <c r="M4227" s="1"/>
      <c r="N4227" s="2">
        <v>3.6038999999999999</v>
      </c>
      <c r="O4227" s="2">
        <v>3.60005</v>
      </c>
      <c r="P4227" s="16"/>
    </row>
    <row r="4228" spans="1:16" x14ac:dyDescent="0.35">
      <c r="A4228" s="23" t="str">
        <f t="shared" si="132"/>
        <v>10</v>
      </c>
      <c r="B4228" s="23">
        <f t="shared" si="133"/>
        <v>1022398</v>
      </c>
      <c r="C4228" s="6" t="s">
        <v>1447</v>
      </c>
      <c r="D4228" s="7" t="s">
        <v>1096</v>
      </c>
      <c r="E4228" s="7" t="s">
        <v>15</v>
      </c>
      <c r="F4228" s="7" t="s">
        <v>1076</v>
      </c>
      <c r="G4228" s="7" t="s">
        <v>1004</v>
      </c>
      <c r="H4228" s="7" t="s">
        <v>293</v>
      </c>
      <c r="I4228" s="7" t="s">
        <v>294</v>
      </c>
      <c r="J4228" s="6" t="s">
        <v>553</v>
      </c>
      <c r="K4228" s="1"/>
      <c r="L4228" s="1">
        <v>5000</v>
      </c>
      <c r="M4228" s="1"/>
      <c r="N4228" s="2"/>
      <c r="O4228" s="2">
        <v>3.6</v>
      </c>
      <c r="P4228" s="16"/>
    </row>
    <row r="4229" spans="1:16" x14ac:dyDescent="0.35">
      <c r="A4229" s="23" t="str">
        <f t="shared" ref="A4229:A4231" si="134">MID(C4229,1,2)</f>
        <v>10</v>
      </c>
      <c r="B4229" s="23">
        <f t="shared" ref="B4229:B4231" si="135">+H4229*1</f>
        <v>1022293</v>
      </c>
      <c r="C4229" s="6" t="s">
        <v>1447</v>
      </c>
      <c r="D4229" s="7" t="s">
        <v>1096</v>
      </c>
      <c r="E4229" s="7" t="s">
        <v>15</v>
      </c>
      <c r="F4229" s="7" t="s">
        <v>1083</v>
      </c>
      <c r="G4229" s="7" t="s">
        <v>1015</v>
      </c>
      <c r="H4229" s="7" t="s">
        <v>269</v>
      </c>
      <c r="I4229" s="7" t="s">
        <v>270</v>
      </c>
      <c r="J4229" s="6" t="s">
        <v>553</v>
      </c>
      <c r="K4229" s="1">
        <v>3218</v>
      </c>
      <c r="L4229" s="1">
        <v>0</v>
      </c>
      <c r="M4229" s="1"/>
      <c r="N4229" s="2">
        <v>6.2983219390925997</v>
      </c>
      <c r="O4229" s="2">
        <v>0</v>
      </c>
      <c r="P4229" s="16"/>
    </row>
    <row r="4230" spans="1:16" x14ac:dyDescent="0.35">
      <c r="A4230" s="23" t="str">
        <f t="shared" si="134"/>
        <v>10</v>
      </c>
      <c r="B4230" s="23">
        <f t="shared" si="135"/>
        <v>1021944</v>
      </c>
      <c r="C4230" s="6" t="s">
        <v>1447</v>
      </c>
      <c r="D4230" s="7" t="s">
        <v>1096</v>
      </c>
      <c r="E4230" s="7" t="s">
        <v>15</v>
      </c>
      <c r="F4230" s="7" t="s">
        <v>1081</v>
      </c>
      <c r="G4230" s="7" t="s">
        <v>1037</v>
      </c>
      <c r="H4230" s="7" t="s">
        <v>558</v>
      </c>
      <c r="I4230" s="7" t="s">
        <v>559</v>
      </c>
      <c r="J4230" s="6" t="s">
        <v>553</v>
      </c>
      <c r="K4230" s="1"/>
      <c r="L4230" s="1">
        <v>3000</v>
      </c>
      <c r="M4230" s="1"/>
      <c r="N4230" s="2"/>
      <c r="O4230" s="2">
        <v>3.5253333333333301</v>
      </c>
      <c r="P4230" s="16"/>
    </row>
    <row r="4231" spans="1:16" x14ac:dyDescent="0.35">
      <c r="A4231" s="23" t="str">
        <f t="shared" si="134"/>
        <v>10</v>
      </c>
      <c r="B4231" s="23">
        <f t="shared" si="135"/>
        <v>1021987</v>
      </c>
      <c r="C4231" s="6" t="s">
        <v>1447</v>
      </c>
      <c r="D4231" s="6" t="s">
        <v>1096</v>
      </c>
      <c r="E4231" s="6" t="s">
        <v>15</v>
      </c>
      <c r="F4231" s="6" t="s">
        <v>1069</v>
      </c>
      <c r="G4231" s="6" t="s">
        <v>1016</v>
      </c>
      <c r="H4231" s="6" t="s">
        <v>217</v>
      </c>
      <c r="I4231" s="6" t="s">
        <v>218</v>
      </c>
      <c r="J4231" s="6" t="s">
        <v>553</v>
      </c>
      <c r="K4231" s="13">
        <v>19296</v>
      </c>
      <c r="L4231" s="13">
        <v>0</v>
      </c>
      <c r="M4231" s="13"/>
      <c r="N4231" s="17">
        <v>4.7253316749585403</v>
      </c>
      <c r="O4231" s="17">
        <v>0</v>
      </c>
      <c r="P4231" s="18"/>
    </row>
  </sheetData>
  <autoFilter ref="A3:P3713" xr:uid="{2A237DF2-F878-49F7-BC79-3C6370D629B4}"/>
  <pageMargins left="0.7" right="0.7" top="0.75" bottom="0.75" header="0.3" footer="0.3"/>
  <customProperties>
    <customPr name="_pios_id" r:id="rId1"/>
    <customPr name="CofWorksheetType" r:id="rId2"/>
    <customPr name="Ibp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071AD-5884-4FC5-855B-58D7C57D5680}">
  <sheetPr>
    <tabColor theme="3" tint="-0.249977111117893"/>
  </sheetPr>
  <dimension ref="A3:K359"/>
  <sheetViews>
    <sheetView showGridLines="0" zoomScale="50" zoomScaleNormal="50" workbookViewId="0">
      <pane ySplit="7" topLeftCell="A8" activePane="bottomLeft" state="frozen"/>
      <selection pane="bottomLeft" activeCell="B3" sqref="B3"/>
    </sheetView>
  </sheetViews>
  <sheetFormatPr baseColWidth="10" defaultRowHeight="14.5" x14ac:dyDescent="0.35"/>
  <cols>
    <col min="1" max="1" width="24.90625" bestFit="1" customWidth="1"/>
    <col min="2" max="2" width="19.90625" bestFit="1" customWidth="1"/>
    <col min="3" max="3" width="19.1796875" customWidth="1"/>
    <col min="4" max="4" width="44.08984375" bestFit="1" customWidth="1"/>
    <col min="5" max="10" width="9.7265625" bestFit="1" customWidth="1"/>
    <col min="11" max="11" width="13.54296875" bestFit="1" customWidth="1"/>
    <col min="12" max="12" width="11.90625" bestFit="1" customWidth="1"/>
  </cols>
  <sheetData>
    <row r="3" spans="1:11" x14ac:dyDescent="0.35">
      <c r="A3">
        <v>1</v>
      </c>
      <c r="B3">
        <f>+A3+1</f>
        <v>2</v>
      </c>
      <c r="C3">
        <f t="shared" ref="C3:J3" si="0">+B3+1</f>
        <v>3</v>
      </c>
      <c r="D3">
        <f t="shared" si="0"/>
        <v>4</v>
      </c>
      <c r="E3">
        <f t="shared" si="0"/>
        <v>5</v>
      </c>
      <c r="F3">
        <f t="shared" si="0"/>
        <v>6</v>
      </c>
      <c r="G3">
        <f t="shared" si="0"/>
        <v>7</v>
      </c>
      <c r="H3">
        <f t="shared" si="0"/>
        <v>8</v>
      </c>
      <c r="I3">
        <f t="shared" si="0"/>
        <v>9</v>
      </c>
      <c r="J3">
        <f t="shared" si="0"/>
        <v>10</v>
      </c>
    </row>
    <row r="4" spans="1:11" x14ac:dyDescent="0.35">
      <c r="B4" s="8" t="s">
        <v>1094</v>
      </c>
      <c r="C4" t="s">
        <v>1095</v>
      </c>
    </row>
    <row r="6" spans="1:11" x14ac:dyDescent="0.35">
      <c r="B6" s="8" t="s">
        <v>1277</v>
      </c>
      <c r="E6" s="8" t="s">
        <v>1233</v>
      </c>
    </row>
    <row r="7" spans="1:11" x14ac:dyDescent="0.35">
      <c r="A7" t="str">
        <f>B7&amp;C7</f>
        <v>Oficina de ventasSKU</v>
      </c>
      <c r="B7" s="8" t="s">
        <v>7</v>
      </c>
      <c r="C7" s="8" t="s">
        <v>439</v>
      </c>
      <c r="D7" s="8" t="s">
        <v>438</v>
      </c>
      <c r="E7" t="s">
        <v>1241</v>
      </c>
      <c r="F7" t="s">
        <v>1236</v>
      </c>
      <c r="G7" t="s">
        <v>1237</v>
      </c>
      <c r="H7" t="s">
        <v>1234</v>
      </c>
      <c r="I7" t="s">
        <v>1336</v>
      </c>
      <c r="J7" t="s">
        <v>1451</v>
      </c>
      <c r="K7" t="s">
        <v>440</v>
      </c>
    </row>
    <row r="8" spans="1:11" x14ac:dyDescent="0.35">
      <c r="A8" t="str">
        <f t="shared" ref="A8:A71" si="1">B8&amp;C8</f>
        <v>Africa1010877</v>
      </c>
      <c r="B8" t="s">
        <v>662</v>
      </c>
      <c r="C8">
        <v>1010877</v>
      </c>
      <c r="D8" t="s">
        <v>661</v>
      </c>
      <c r="E8" s="19">
        <v>1.00141666666667</v>
      </c>
      <c r="F8" s="19"/>
      <c r="G8" s="19"/>
      <c r="H8" s="19"/>
      <c r="I8" s="19"/>
      <c r="J8" s="19"/>
      <c r="K8" s="19">
        <v>1.00141666666667</v>
      </c>
    </row>
    <row r="9" spans="1:11" x14ac:dyDescent="0.35">
      <c r="A9" t="str">
        <f t="shared" si="1"/>
        <v>Africa1012207</v>
      </c>
      <c r="B9" t="s">
        <v>662</v>
      </c>
      <c r="C9">
        <v>1012207</v>
      </c>
      <c r="D9" t="s">
        <v>761</v>
      </c>
      <c r="E9" s="19"/>
      <c r="F9" s="19"/>
      <c r="G9" s="19"/>
      <c r="H9" s="19"/>
      <c r="I9" s="19"/>
      <c r="J9" s="19"/>
      <c r="K9" s="19"/>
    </row>
    <row r="10" spans="1:11" x14ac:dyDescent="0.35">
      <c r="A10" t="str">
        <f t="shared" si="1"/>
        <v>Africa1030224</v>
      </c>
      <c r="B10" t="s">
        <v>662</v>
      </c>
      <c r="C10">
        <v>1030224</v>
      </c>
      <c r="D10" t="s">
        <v>857</v>
      </c>
      <c r="E10" s="19"/>
      <c r="F10" s="19"/>
      <c r="G10" s="19"/>
      <c r="H10" s="19"/>
      <c r="I10" s="19"/>
      <c r="J10" s="19"/>
      <c r="K10" s="19"/>
    </row>
    <row r="11" spans="1:11" x14ac:dyDescent="0.35">
      <c r="A11" t="str">
        <f t="shared" si="1"/>
        <v>Africa1030332</v>
      </c>
      <c r="B11" t="s">
        <v>662</v>
      </c>
      <c r="C11">
        <v>1030332</v>
      </c>
      <c r="D11" t="s">
        <v>872</v>
      </c>
      <c r="E11" s="19"/>
      <c r="F11" s="19"/>
      <c r="G11" s="19"/>
      <c r="H11" s="19"/>
      <c r="I11" s="19"/>
      <c r="J11" s="19"/>
      <c r="K11" s="19"/>
    </row>
    <row r="12" spans="1:11" x14ac:dyDescent="0.35">
      <c r="A12" t="str">
        <f t="shared" si="1"/>
        <v>Africa1030355</v>
      </c>
      <c r="B12" t="s">
        <v>662</v>
      </c>
      <c r="C12">
        <v>1030355</v>
      </c>
      <c r="D12" t="s">
        <v>876</v>
      </c>
      <c r="E12" s="19">
        <v>1.0265</v>
      </c>
      <c r="F12" s="19"/>
      <c r="G12" s="19"/>
      <c r="H12" s="19"/>
      <c r="I12" s="19"/>
      <c r="J12" s="19"/>
      <c r="K12" s="19">
        <v>1.0265</v>
      </c>
    </row>
    <row r="13" spans="1:11" x14ac:dyDescent="0.35">
      <c r="A13" t="str">
        <f t="shared" si="1"/>
        <v>Africa1030378</v>
      </c>
      <c r="B13" t="s">
        <v>662</v>
      </c>
      <c r="C13">
        <v>1030378</v>
      </c>
      <c r="D13" t="s">
        <v>886</v>
      </c>
      <c r="E13" s="19"/>
      <c r="F13" s="19"/>
      <c r="G13" s="19"/>
      <c r="H13" s="19"/>
      <c r="I13" s="19"/>
      <c r="J13" s="19"/>
      <c r="K13" s="19"/>
    </row>
    <row r="14" spans="1:11" x14ac:dyDescent="0.35">
      <c r="A14" t="str">
        <f t="shared" si="1"/>
        <v>Africa1030498</v>
      </c>
      <c r="B14" t="s">
        <v>662</v>
      </c>
      <c r="C14">
        <v>1030498</v>
      </c>
      <c r="D14" t="s">
        <v>906</v>
      </c>
      <c r="E14" s="19"/>
      <c r="F14" s="19"/>
      <c r="G14" s="19"/>
      <c r="H14" s="19"/>
      <c r="I14" s="19"/>
      <c r="J14" s="19"/>
      <c r="K14" s="19"/>
    </row>
    <row r="15" spans="1:11" x14ac:dyDescent="0.35">
      <c r="A15" t="str">
        <f t="shared" si="1"/>
        <v>Africa1030545</v>
      </c>
      <c r="B15" t="s">
        <v>662</v>
      </c>
      <c r="C15">
        <v>1030545</v>
      </c>
      <c r="D15" t="s">
        <v>918</v>
      </c>
      <c r="E15" s="19"/>
      <c r="F15" s="19"/>
      <c r="G15" s="19"/>
      <c r="H15" s="19"/>
      <c r="I15" s="19"/>
      <c r="J15" s="19"/>
      <c r="K15" s="19"/>
    </row>
    <row r="16" spans="1:11" x14ac:dyDescent="0.35">
      <c r="A16" t="str">
        <f t="shared" si="1"/>
        <v>Africa1030635</v>
      </c>
      <c r="B16" t="s">
        <v>662</v>
      </c>
      <c r="C16">
        <v>1030635</v>
      </c>
      <c r="D16" t="s">
        <v>924</v>
      </c>
      <c r="E16" s="19"/>
      <c r="F16" s="19"/>
      <c r="G16" s="19"/>
      <c r="H16" s="19"/>
      <c r="I16" s="19"/>
      <c r="J16" s="19"/>
      <c r="K16" s="19"/>
    </row>
    <row r="17" spans="1:11" x14ac:dyDescent="0.35">
      <c r="A17" t="str">
        <f t="shared" si="1"/>
        <v>Africa1030720</v>
      </c>
      <c r="B17" t="s">
        <v>662</v>
      </c>
      <c r="C17">
        <v>1030720</v>
      </c>
      <c r="D17" t="s">
        <v>943</v>
      </c>
      <c r="E17" s="19"/>
      <c r="F17" s="19"/>
      <c r="G17" s="19"/>
      <c r="H17" s="19"/>
      <c r="I17" s="19"/>
      <c r="J17" s="19"/>
      <c r="K17" s="19"/>
    </row>
    <row r="18" spans="1:11" x14ac:dyDescent="0.35">
      <c r="A18" t="str">
        <f t="shared" si="1"/>
        <v>Africa1030744</v>
      </c>
      <c r="B18" t="s">
        <v>662</v>
      </c>
      <c r="C18">
        <v>1030744</v>
      </c>
      <c r="D18" t="s">
        <v>953</v>
      </c>
      <c r="E18" s="19"/>
      <c r="F18" s="19"/>
      <c r="G18" s="19"/>
      <c r="H18" s="19"/>
      <c r="I18" s="19"/>
      <c r="J18" s="19"/>
      <c r="K18" s="19"/>
    </row>
    <row r="19" spans="1:11" x14ac:dyDescent="0.35">
      <c r="A19" t="str">
        <f t="shared" si="1"/>
        <v>Africa1030788</v>
      </c>
      <c r="B19" t="s">
        <v>662</v>
      </c>
      <c r="C19">
        <v>1030788</v>
      </c>
      <c r="D19" t="s">
        <v>973</v>
      </c>
      <c r="E19" s="19"/>
      <c r="F19" s="19"/>
      <c r="G19" s="19"/>
      <c r="H19" s="19"/>
      <c r="I19" s="19"/>
      <c r="J19" s="19"/>
      <c r="K19" s="19"/>
    </row>
    <row r="20" spans="1:11" x14ac:dyDescent="0.35">
      <c r="A20" t="str">
        <f t="shared" si="1"/>
        <v>Africa1030544</v>
      </c>
      <c r="B20" t="s">
        <v>662</v>
      </c>
      <c r="C20">
        <v>1030544</v>
      </c>
      <c r="D20" t="s">
        <v>1270</v>
      </c>
      <c r="E20" s="19"/>
      <c r="F20" s="19"/>
      <c r="G20" s="19"/>
      <c r="H20" s="19"/>
      <c r="I20" s="19"/>
      <c r="J20" s="19"/>
      <c r="K20" s="19"/>
    </row>
    <row r="21" spans="1:11" x14ac:dyDescent="0.35">
      <c r="A21" t="str">
        <f t="shared" si="1"/>
        <v>Agro Europa1010877</v>
      </c>
      <c r="B21" t="s">
        <v>9</v>
      </c>
      <c r="C21">
        <v>1010877</v>
      </c>
      <c r="D21" t="s">
        <v>661</v>
      </c>
      <c r="E21" s="19"/>
      <c r="F21" s="19"/>
      <c r="G21" s="19"/>
      <c r="H21" s="19"/>
      <c r="I21" s="19"/>
      <c r="J21" s="19"/>
      <c r="K21" s="19"/>
    </row>
    <row r="22" spans="1:11" x14ac:dyDescent="0.35">
      <c r="A22" t="str">
        <f t="shared" si="1"/>
        <v>Agro Europa1012207</v>
      </c>
      <c r="B22" t="s">
        <v>9</v>
      </c>
      <c r="C22">
        <v>1012207</v>
      </c>
      <c r="D22" t="s">
        <v>761</v>
      </c>
      <c r="E22" s="19"/>
      <c r="F22" s="19"/>
      <c r="G22" s="19"/>
      <c r="H22" s="19"/>
      <c r="I22" s="19"/>
      <c r="J22" s="19"/>
      <c r="K22" s="19"/>
    </row>
    <row r="23" spans="1:11" x14ac:dyDescent="0.35">
      <c r="A23" t="str">
        <f t="shared" si="1"/>
        <v>Agro Europa1030355</v>
      </c>
      <c r="B23" t="s">
        <v>9</v>
      </c>
      <c r="C23">
        <v>1030355</v>
      </c>
      <c r="D23" t="s">
        <v>876</v>
      </c>
      <c r="E23" s="19"/>
      <c r="F23" s="19"/>
      <c r="G23" s="19"/>
      <c r="H23" s="19"/>
      <c r="I23" s="19"/>
      <c r="J23" s="19"/>
      <c r="K23" s="19"/>
    </row>
    <row r="24" spans="1:11" x14ac:dyDescent="0.35">
      <c r="A24" t="str">
        <f t="shared" si="1"/>
        <v>Agro Europa1030498</v>
      </c>
      <c r="B24" t="s">
        <v>9</v>
      </c>
      <c r="C24">
        <v>1030498</v>
      </c>
      <c r="D24" t="s">
        <v>906</v>
      </c>
      <c r="E24" s="19"/>
      <c r="F24" s="19"/>
      <c r="G24" s="19"/>
      <c r="H24" s="19"/>
      <c r="I24" s="19"/>
      <c r="J24" s="19"/>
      <c r="K24" s="19"/>
    </row>
    <row r="25" spans="1:11" x14ac:dyDescent="0.35">
      <c r="A25" t="str">
        <f t="shared" si="1"/>
        <v>Agro Europa1030720</v>
      </c>
      <c r="B25" t="s">
        <v>9</v>
      </c>
      <c r="C25">
        <v>1030720</v>
      </c>
      <c r="D25" t="s">
        <v>943</v>
      </c>
      <c r="E25" s="19"/>
      <c r="F25" s="19"/>
      <c r="G25" s="19"/>
      <c r="H25" s="19"/>
      <c r="I25" s="19"/>
      <c r="J25" s="19"/>
      <c r="K25" s="19"/>
    </row>
    <row r="26" spans="1:11" x14ac:dyDescent="0.35">
      <c r="A26" t="str">
        <f t="shared" si="1"/>
        <v>Agro Europa1030744</v>
      </c>
      <c r="B26" t="s">
        <v>9</v>
      </c>
      <c r="C26">
        <v>1030744</v>
      </c>
      <c r="D26" t="s">
        <v>953</v>
      </c>
      <c r="E26" s="19"/>
      <c r="F26" s="19"/>
      <c r="G26" s="19"/>
      <c r="H26" s="19"/>
      <c r="I26" s="19"/>
      <c r="J26" s="19"/>
      <c r="K26" s="19"/>
    </row>
    <row r="27" spans="1:11" x14ac:dyDescent="0.35">
      <c r="A27" t="str">
        <f t="shared" si="1"/>
        <v>Agro Europa1030544</v>
      </c>
      <c r="B27" t="s">
        <v>9</v>
      </c>
      <c r="C27">
        <v>1030544</v>
      </c>
      <c r="D27" t="s">
        <v>1270</v>
      </c>
      <c r="E27" s="19"/>
      <c r="F27" s="19"/>
      <c r="G27" s="19"/>
      <c r="H27" s="19"/>
      <c r="I27" s="19"/>
      <c r="J27" s="19"/>
      <c r="K27" s="19"/>
    </row>
    <row r="28" spans="1:11" x14ac:dyDescent="0.35">
      <c r="A28" t="str">
        <f t="shared" si="1"/>
        <v>Agro Mexico1012764</v>
      </c>
      <c r="B28" t="s">
        <v>10</v>
      </c>
      <c r="C28">
        <v>1012764</v>
      </c>
      <c r="D28" t="s">
        <v>850</v>
      </c>
      <c r="E28" s="19">
        <v>0.8233625</v>
      </c>
      <c r="F28" s="19">
        <v>0.82337343750000003</v>
      </c>
      <c r="G28" s="19">
        <v>0.82337083333333405</v>
      </c>
      <c r="H28" s="19">
        <v>0.92333333333333301</v>
      </c>
      <c r="I28" s="19">
        <v>0.793366666666667</v>
      </c>
      <c r="J28" s="19">
        <v>0.76217570833333403</v>
      </c>
      <c r="K28" s="19">
        <v>4.9489824791666681</v>
      </c>
    </row>
    <row r="29" spans="1:11" x14ac:dyDescent="0.35">
      <c r="A29" t="str">
        <f t="shared" si="1"/>
        <v>Agro Mexico1030802</v>
      </c>
      <c r="B29" t="s">
        <v>10</v>
      </c>
      <c r="C29">
        <v>1030802</v>
      </c>
      <c r="D29" t="s">
        <v>977</v>
      </c>
      <c r="E29" s="19"/>
      <c r="F29" s="19">
        <v>2.52866666666667E-2</v>
      </c>
      <c r="G29" s="19"/>
      <c r="H29" s="19"/>
      <c r="I29" s="19">
        <v>1.34315875</v>
      </c>
      <c r="J29" s="19">
        <v>1.3022750000000001</v>
      </c>
      <c r="K29" s="19">
        <v>2.6707204166666667</v>
      </c>
    </row>
    <row r="30" spans="1:11" x14ac:dyDescent="0.35">
      <c r="A30" t="str">
        <f t="shared" si="1"/>
        <v>Agro Sudamerica1010877</v>
      </c>
      <c r="B30" t="s">
        <v>11</v>
      </c>
      <c r="C30">
        <v>1010877</v>
      </c>
      <c r="D30" t="s">
        <v>661</v>
      </c>
      <c r="E30" s="19">
        <v>0.91446241935483896</v>
      </c>
      <c r="F30" s="19">
        <v>1.1178701859375</v>
      </c>
      <c r="G30" s="19">
        <v>1.05499378339701</v>
      </c>
      <c r="H30" s="19">
        <v>1.02646579848485</v>
      </c>
      <c r="I30" s="19">
        <v>1.06654252771619</v>
      </c>
      <c r="J30" s="19">
        <v>0.89231055900621103</v>
      </c>
      <c r="K30" s="19">
        <v>6.0726452738966001</v>
      </c>
    </row>
    <row r="31" spans="1:11" x14ac:dyDescent="0.35">
      <c r="A31" t="str">
        <f t="shared" si="1"/>
        <v>Agro Sudamerica1011042</v>
      </c>
      <c r="B31" t="s">
        <v>11</v>
      </c>
      <c r="C31">
        <v>1011042</v>
      </c>
      <c r="D31" t="s">
        <v>672</v>
      </c>
      <c r="E31" s="19">
        <v>0.46624842777777797</v>
      </c>
      <c r="F31" s="19">
        <v>0.56360997999999995</v>
      </c>
      <c r="G31" s="19">
        <v>0.53829323500000004</v>
      </c>
      <c r="H31" s="19">
        <v>0.54279166666666701</v>
      </c>
      <c r="I31" s="19">
        <v>0.56429956325573005</v>
      </c>
      <c r="J31" s="19">
        <v>0.53354166666666702</v>
      </c>
      <c r="K31" s="19">
        <v>3.2087845393668424</v>
      </c>
    </row>
    <row r="32" spans="1:11" x14ac:dyDescent="0.35">
      <c r="A32" t="str">
        <f t="shared" si="1"/>
        <v>Agro Sudamerica1011105</v>
      </c>
      <c r="B32" t="s">
        <v>11</v>
      </c>
      <c r="C32">
        <v>1011105</v>
      </c>
      <c r="D32" t="s">
        <v>676</v>
      </c>
      <c r="E32" s="19"/>
      <c r="F32" s="19"/>
      <c r="G32" s="19"/>
      <c r="H32" s="19">
        <v>2.9161049000000001</v>
      </c>
      <c r="I32" s="19">
        <v>2.5477857142857099</v>
      </c>
      <c r="J32" s="19"/>
      <c r="K32" s="19">
        <v>5.4638906142857095</v>
      </c>
    </row>
    <row r="33" spans="1:11" x14ac:dyDescent="0.35">
      <c r="A33" t="str">
        <f t="shared" si="1"/>
        <v>Agro Sudamerica1011127</v>
      </c>
      <c r="B33" t="s">
        <v>11</v>
      </c>
      <c r="C33">
        <v>1011127</v>
      </c>
      <c r="D33" t="s">
        <v>678</v>
      </c>
      <c r="E33" s="19">
        <v>3.5708333333333302</v>
      </c>
      <c r="F33" s="19">
        <v>4.12083333333333</v>
      </c>
      <c r="G33" s="19"/>
      <c r="H33" s="19"/>
      <c r="I33" s="19"/>
      <c r="J33" s="19"/>
      <c r="K33" s="19">
        <v>7.6916666666666602</v>
      </c>
    </row>
    <row r="34" spans="1:11" x14ac:dyDescent="0.35">
      <c r="A34" t="str">
        <f t="shared" si="1"/>
        <v>Agro Sudamerica1011250</v>
      </c>
      <c r="B34" t="s">
        <v>11</v>
      </c>
      <c r="C34">
        <v>1011250</v>
      </c>
      <c r="D34" t="s">
        <v>684</v>
      </c>
      <c r="E34" s="19">
        <v>4.5</v>
      </c>
      <c r="F34" s="19">
        <v>4.3678333333333299</v>
      </c>
      <c r="G34" s="19"/>
      <c r="H34" s="19"/>
      <c r="I34" s="19"/>
      <c r="J34" s="19"/>
      <c r="K34" s="19">
        <v>8.8678333333333299</v>
      </c>
    </row>
    <row r="35" spans="1:11" x14ac:dyDescent="0.35">
      <c r="A35" t="str">
        <f t="shared" si="1"/>
        <v>Agro Sudamerica1011290</v>
      </c>
      <c r="B35" t="s">
        <v>11</v>
      </c>
      <c r="C35">
        <v>1011290</v>
      </c>
      <c r="D35" t="s">
        <v>686</v>
      </c>
      <c r="E35" s="19">
        <v>0.49462499999999998</v>
      </c>
      <c r="F35" s="19">
        <v>0.49277725</v>
      </c>
      <c r="G35" s="19">
        <v>0.48870780000000003</v>
      </c>
      <c r="H35" s="19"/>
      <c r="I35" s="19"/>
      <c r="J35" s="19">
        <v>0.43354166666666699</v>
      </c>
      <c r="K35" s="19">
        <v>1.9096517166666669</v>
      </c>
    </row>
    <row r="36" spans="1:11" x14ac:dyDescent="0.35">
      <c r="A36" t="str">
        <f t="shared" si="1"/>
        <v>Agro Sudamerica1011421</v>
      </c>
      <c r="B36" t="s">
        <v>11</v>
      </c>
      <c r="C36">
        <v>1011421</v>
      </c>
      <c r="D36" t="s">
        <v>690</v>
      </c>
      <c r="E36" s="19">
        <v>0.808161666666667</v>
      </c>
      <c r="F36" s="19">
        <v>0.82150694444444405</v>
      </c>
      <c r="G36" s="19">
        <v>0.90688472222222205</v>
      </c>
      <c r="H36" s="19">
        <v>1.0306858108108099</v>
      </c>
      <c r="I36" s="19">
        <v>1.0351021505376301</v>
      </c>
      <c r="J36" s="19">
        <v>1.04697530864198</v>
      </c>
      <c r="K36" s="19">
        <v>5.6493166033237534</v>
      </c>
    </row>
    <row r="37" spans="1:11" x14ac:dyDescent="0.35">
      <c r="A37" t="str">
        <f t="shared" si="1"/>
        <v>Agro Sudamerica1011422</v>
      </c>
      <c r="B37" t="s">
        <v>11</v>
      </c>
      <c r="C37">
        <v>1011422</v>
      </c>
      <c r="D37" t="s">
        <v>692</v>
      </c>
      <c r="E37" s="19"/>
      <c r="F37" s="19"/>
      <c r="G37" s="19"/>
      <c r="H37" s="19"/>
      <c r="I37" s="19"/>
      <c r="J37" s="19"/>
      <c r="K37" s="19"/>
    </row>
    <row r="38" spans="1:11" x14ac:dyDescent="0.35">
      <c r="A38" t="str">
        <f t="shared" si="1"/>
        <v>Agro Sudamerica1011558</v>
      </c>
      <c r="B38" t="s">
        <v>11</v>
      </c>
      <c r="C38">
        <v>1011558</v>
      </c>
      <c r="D38" t="s">
        <v>694</v>
      </c>
      <c r="E38" s="19">
        <v>0.89840861111111103</v>
      </c>
      <c r="F38" s="19">
        <v>0.70598024999999998</v>
      </c>
      <c r="G38" s="19">
        <v>1.09369780338252</v>
      </c>
      <c r="H38" s="19">
        <v>0.92295346923076904</v>
      </c>
      <c r="I38" s="19">
        <v>1.0016962141274199</v>
      </c>
      <c r="J38" s="19">
        <v>1.06334375</v>
      </c>
      <c r="K38" s="19">
        <v>5.6860800978518196</v>
      </c>
    </row>
    <row r="39" spans="1:11" x14ac:dyDescent="0.35">
      <c r="A39" t="str">
        <f t="shared" si="1"/>
        <v>Agro Sudamerica1011560</v>
      </c>
      <c r="B39" t="s">
        <v>11</v>
      </c>
      <c r="C39">
        <v>1011560</v>
      </c>
      <c r="D39" t="s">
        <v>696</v>
      </c>
      <c r="E39" s="19"/>
      <c r="F39" s="19"/>
      <c r="G39" s="19"/>
      <c r="H39" s="19"/>
      <c r="I39" s="19">
        <v>0.75766666666666704</v>
      </c>
      <c r="J39" s="19">
        <v>0.75332333333333301</v>
      </c>
      <c r="K39" s="19">
        <v>1.5109900000000001</v>
      </c>
    </row>
    <row r="40" spans="1:11" x14ac:dyDescent="0.35">
      <c r="A40" t="str">
        <f t="shared" si="1"/>
        <v>Agro Sudamerica1011582</v>
      </c>
      <c r="B40" t="s">
        <v>11</v>
      </c>
      <c r="C40">
        <v>1011582</v>
      </c>
      <c r="D40" t="s">
        <v>699</v>
      </c>
      <c r="E40" s="19"/>
      <c r="F40" s="19"/>
      <c r="G40" s="19">
        <v>0.81262063389392003</v>
      </c>
      <c r="H40" s="19"/>
      <c r="I40" s="19"/>
      <c r="J40" s="19"/>
      <c r="K40" s="19">
        <v>0.81262063389392003</v>
      </c>
    </row>
    <row r="41" spans="1:11" x14ac:dyDescent="0.35">
      <c r="A41" t="str">
        <f t="shared" si="1"/>
        <v>Agro Sudamerica1011701</v>
      </c>
      <c r="B41" t="s">
        <v>11</v>
      </c>
      <c r="C41">
        <v>1011701</v>
      </c>
      <c r="D41" t="s">
        <v>703</v>
      </c>
      <c r="E41" s="19"/>
      <c r="F41" s="19"/>
      <c r="G41" s="19"/>
      <c r="H41" s="19"/>
      <c r="I41" s="19"/>
      <c r="J41" s="19">
        <v>2.9</v>
      </c>
      <c r="K41" s="19">
        <v>2.9</v>
      </c>
    </row>
    <row r="42" spans="1:11" x14ac:dyDescent="0.35">
      <c r="A42" t="str">
        <f t="shared" si="1"/>
        <v>Agro Sudamerica1012207</v>
      </c>
      <c r="B42" t="s">
        <v>11</v>
      </c>
      <c r="C42">
        <v>1012207</v>
      </c>
      <c r="D42" t="s">
        <v>761</v>
      </c>
      <c r="E42" s="19">
        <v>1.063375</v>
      </c>
      <c r="F42" s="19">
        <v>1.2631666666666701</v>
      </c>
      <c r="G42" s="19">
        <v>1.2823472222222201</v>
      </c>
      <c r="H42" s="19">
        <v>1.3082083333333301</v>
      </c>
      <c r="I42" s="19">
        <v>1.20729166666667</v>
      </c>
      <c r="J42" s="19">
        <v>0.853291666666667</v>
      </c>
      <c r="K42" s="19">
        <v>6.9776805555555574</v>
      </c>
    </row>
    <row r="43" spans="1:11" x14ac:dyDescent="0.35">
      <c r="A43" t="str">
        <f t="shared" si="1"/>
        <v>Agro Sudamerica1012208</v>
      </c>
      <c r="B43" t="s">
        <v>11</v>
      </c>
      <c r="C43">
        <v>1012208</v>
      </c>
      <c r="D43" t="s">
        <v>763</v>
      </c>
      <c r="E43" s="19">
        <v>1.4244509433333301</v>
      </c>
      <c r="F43" s="19">
        <v>1.49216666666667</v>
      </c>
      <c r="G43" s="19">
        <v>1.51216666666667</v>
      </c>
      <c r="H43" s="19"/>
      <c r="I43" s="19">
        <v>1.5</v>
      </c>
      <c r="J43" s="19"/>
      <c r="K43" s="19">
        <v>5.9287842766666703</v>
      </c>
    </row>
    <row r="44" spans="1:11" x14ac:dyDescent="0.35">
      <c r="A44" t="str">
        <f t="shared" si="1"/>
        <v>Agro Sudamerica1012283</v>
      </c>
      <c r="B44" t="s">
        <v>11</v>
      </c>
      <c r="C44">
        <v>1012283</v>
      </c>
      <c r="D44" t="s">
        <v>771</v>
      </c>
      <c r="E44" s="19">
        <v>0.82386611111111097</v>
      </c>
      <c r="F44" s="19">
        <v>0.87870833333333298</v>
      </c>
      <c r="G44" s="19">
        <v>0.79764583333333405</v>
      </c>
      <c r="H44" s="19">
        <v>0.75833333333333297</v>
      </c>
      <c r="I44" s="19">
        <v>0.84235602094240802</v>
      </c>
      <c r="J44" s="19">
        <v>0.82372916666666596</v>
      </c>
      <c r="K44" s="19">
        <v>4.924638798720185</v>
      </c>
    </row>
    <row r="45" spans="1:11" x14ac:dyDescent="0.35">
      <c r="A45" t="str">
        <f t="shared" si="1"/>
        <v>Agro Sudamerica1012342</v>
      </c>
      <c r="B45" t="s">
        <v>11</v>
      </c>
      <c r="C45">
        <v>1012342</v>
      </c>
      <c r="D45" t="s">
        <v>775</v>
      </c>
      <c r="E45" s="19"/>
      <c r="F45" s="19"/>
      <c r="G45" s="19"/>
      <c r="H45" s="19"/>
      <c r="I45" s="19"/>
      <c r="J45" s="19"/>
      <c r="K45" s="19"/>
    </row>
    <row r="46" spans="1:11" x14ac:dyDescent="0.35">
      <c r="A46" t="str">
        <f t="shared" si="1"/>
        <v>Agro Sudamerica1012362</v>
      </c>
      <c r="B46" t="s">
        <v>11</v>
      </c>
      <c r="C46">
        <v>1012362</v>
      </c>
      <c r="D46" t="s">
        <v>775</v>
      </c>
      <c r="E46" s="19"/>
      <c r="F46" s="19">
        <v>0.785883984615385</v>
      </c>
      <c r="G46" s="19"/>
      <c r="H46" s="19">
        <v>0.69130459655172405</v>
      </c>
      <c r="I46" s="19"/>
      <c r="J46" s="19">
        <v>0.82894743202416898</v>
      </c>
      <c r="K46" s="19">
        <v>2.3061360131912778</v>
      </c>
    </row>
    <row r="47" spans="1:11" x14ac:dyDescent="0.35">
      <c r="A47" t="str">
        <f t="shared" si="1"/>
        <v>Agro Sudamerica1012552</v>
      </c>
      <c r="B47" t="s">
        <v>11</v>
      </c>
      <c r="C47">
        <v>1012552</v>
      </c>
      <c r="D47" t="s">
        <v>818</v>
      </c>
      <c r="E47" s="19">
        <v>4.0692827225130896</v>
      </c>
      <c r="F47" s="19">
        <v>4.4303915277777799</v>
      </c>
      <c r="G47" s="19">
        <v>3.9265957446808502</v>
      </c>
      <c r="H47" s="19"/>
      <c r="I47" s="19">
        <v>3.5208333333333299</v>
      </c>
      <c r="J47" s="19">
        <v>3.6469135802469101</v>
      </c>
      <c r="K47" s="19">
        <v>19.594016908551961</v>
      </c>
    </row>
    <row r="48" spans="1:11" x14ac:dyDescent="0.35">
      <c r="A48" t="str">
        <f t="shared" si="1"/>
        <v>Agro Sudamerica1012556</v>
      </c>
      <c r="B48" t="s">
        <v>11</v>
      </c>
      <c r="C48">
        <v>1012556</v>
      </c>
      <c r="D48" t="s">
        <v>820</v>
      </c>
      <c r="E48" s="19">
        <v>0.84869166666666596</v>
      </c>
      <c r="F48" s="19"/>
      <c r="G48" s="19"/>
      <c r="H48" s="19">
        <v>1.0907708333333299</v>
      </c>
      <c r="I48" s="19">
        <v>1.1442395833333301</v>
      </c>
      <c r="J48" s="19">
        <v>1.07557083333333</v>
      </c>
      <c r="K48" s="19">
        <v>4.159272916666656</v>
      </c>
    </row>
    <row r="49" spans="1:11" x14ac:dyDescent="0.35">
      <c r="A49" t="str">
        <f t="shared" si="1"/>
        <v>Agro Sudamerica1012612</v>
      </c>
      <c r="B49" t="s">
        <v>11</v>
      </c>
      <c r="C49">
        <v>1012612</v>
      </c>
      <c r="D49" t="s">
        <v>826</v>
      </c>
      <c r="E49" s="19"/>
      <c r="F49" s="19">
        <v>0.64356151561988095</v>
      </c>
      <c r="G49" s="19"/>
      <c r="H49" s="19">
        <v>0.55773333199999997</v>
      </c>
      <c r="I49" s="19"/>
      <c r="J49" s="19"/>
      <c r="K49" s="19">
        <v>1.2012948476198808</v>
      </c>
    </row>
    <row r="50" spans="1:11" x14ac:dyDescent="0.35">
      <c r="A50" t="str">
        <f t="shared" si="1"/>
        <v>Agro Sudamerica1012698</v>
      </c>
      <c r="B50" t="s">
        <v>11</v>
      </c>
      <c r="C50">
        <v>1012698</v>
      </c>
      <c r="D50" t="s">
        <v>834</v>
      </c>
      <c r="E50" s="19"/>
      <c r="F50" s="19"/>
      <c r="G50" s="19">
        <v>0.91344722222222197</v>
      </c>
      <c r="H50" s="19"/>
      <c r="I50" s="19"/>
      <c r="J50" s="19"/>
      <c r="K50" s="19">
        <v>0.91344722222222197</v>
      </c>
    </row>
    <row r="51" spans="1:11" x14ac:dyDescent="0.35">
      <c r="A51" t="str">
        <f t="shared" si="1"/>
        <v>Agro Sudamerica1012699</v>
      </c>
      <c r="B51" t="s">
        <v>11</v>
      </c>
      <c r="C51">
        <v>1012699</v>
      </c>
      <c r="D51" t="s">
        <v>836</v>
      </c>
      <c r="E51" s="19"/>
      <c r="F51" s="19"/>
      <c r="G51" s="19">
        <v>0.91344722222222197</v>
      </c>
      <c r="H51" s="19"/>
      <c r="I51" s="19"/>
      <c r="J51" s="19"/>
      <c r="K51" s="19">
        <v>0.91344722222222197</v>
      </c>
    </row>
    <row r="52" spans="1:11" x14ac:dyDescent="0.35">
      <c r="A52" t="str">
        <f t="shared" si="1"/>
        <v>Agro Sudamerica1012719</v>
      </c>
      <c r="B52" t="s">
        <v>11</v>
      </c>
      <c r="C52">
        <v>1012719</v>
      </c>
      <c r="D52" t="s">
        <v>838</v>
      </c>
      <c r="E52" s="19">
        <v>0.65004410125406398</v>
      </c>
      <c r="F52" s="19">
        <v>-22.234419028042499</v>
      </c>
      <c r="G52" s="19">
        <v>0.68891111702791097</v>
      </c>
      <c r="H52" s="19">
        <v>0.57984558798466102</v>
      </c>
      <c r="I52" s="19">
        <v>0.62929166666666703</v>
      </c>
      <c r="J52" s="19">
        <v>0.88393805309734497</v>
      </c>
      <c r="K52" s="19">
        <v>-18.802388502011851</v>
      </c>
    </row>
    <row r="53" spans="1:11" x14ac:dyDescent="0.35">
      <c r="A53" t="str">
        <f t="shared" si="1"/>
        <v>Agro Sudamerica1012744</v>
      </c>
      <c r="B53" t="s">
        <v>11</v>
      </c>
      <c r="C53">
        <v>1012744</v>
      </c>
      <c r="D53" t="s">
        <v>1100</v>
      </c>
      <c r="E53" s="19">
        <v>3.6</v>
      </c>
      <c r="F53" s="19"/>
      <c r="G53" s="19"/>
      <c r="H53" s="19"/>
      <c r="I53" s="19"/>
      <c r="J53" s="19"/>
      <c r="K53" s="19">
        <v>3.6</v>
      </c>
    </row>
    <row r="54" spans="1:11" x14ac:dyDescent="0.35">
      <c r="A54" t="str">
        <f t="shared" si="1"/>
        <v>Agro Sudamerica1012763</v>
      </c>
      <c r="B54" t="s">
        <v>11</v>
      </c>
      <c r="C54">
        <v>1012763</v>
      </c>
      <c r="D54" t="s">
        <v>848</v>
      </c>
      <c r="E54" s="19">
        <v>0.71462499999999995</v>
      </c>
      <c r="F54" s="19">
        <v>0.71354166666666596</v>
      </c>
      <c r="G54" s="19">
        <v>0.73300833333333404</v>
      </c>
      <c r="H54" s="19">
        <v>0.75415861544551199</v>
      </c>
      <c r="I54" s="19">
        <v>0.85252083333333295</v>
      </c>
      <c r="J54" s="19">
        <v>0.85164583333333299</v>
      </c>
      <c r="K54" s="19">
        <v>4.6195002821121776</v>
      </c>
    </row>
    <row r="55" spans="1:11" x14ac:dyDescent="0.35">
      <c r="A55" t="str">
        <f t="shared" si="1"/>
        <v>Agro Sudamerica1012778</v>
      </c>
      <c r="B55" t="s">
        <v>11</v>
      </c>
      <c r="C55">
        <v>1012778</v>
      </c>
      <c r="D55" t="s">
        <v>853</v>
      </c>
      <c r="E55" s="19"/>
      <c r="F55" s="19"/>
      <c r="G55" s="19">
        <v>0.762625</v>
      </c>
      <c r="H55" s="19">
        <v>0.76630116829268302</v>
      </c>
      <c r="I55" s="19">
        <v>0.76264583333333302</v>
      </c>
      <c r="J55" s="19">
        <v>0.60750000000000004</v>
      </c>
      <c r="K55" s="19">
        <v>2.8990720016260161</v>
      </c>
    </row>
    <row r="56" spans="1:11" x14ac:dyDescent="0.35">
      <c r="A56" t="str">
        <f t="shared" si="1"/>
        <v>Agro Sudamerica1020017</v>
      </c>
      <c r="B56" t="s">
        <v>11</v>
      </c>
      <c r="C56">
        <v>1020017</v>
      </c>
      <c r="D56" t="s">
        <v>18</v>
      </c>
      <c r="E56" s="19">
        <v>2.8117158761467902</v>
      </c>
      <c r="F56" s="19"/>
      <c r="G56" s="19"/>
      <c r="H56" s="19"/>
      <c r="I56" s="19"/>
      <c r="J56" s="19">
        <v>2.4228690249999998</v>
      </c>
      <c r="K56" s="19">
        <v>5.23458490114679</v>
      </c>
    </row>
    <row r="57" spans="1:11" x14ac:dyDescent="0.35">
      <c r="A57" t="str">
        <f t="shared" si="1"/>
        <v>Agro Sudamerica1020339</v>
      </c>
      <c r="B57" t="s">
        <v>11</v>
      </c>
      <c r="C57">
        <v>1020339</v>
      </c>
      <c r="D57" t="s">
        <v>28</v>
      </c>
      <c r="E57" s="19">
        <v>1.42051810872483</v>
      </c>
      <c r="F57" s="19">
        <v>1.4708274405131101</v>
      </c>
      <c r="G57" s="19">
        <v>1.54605967777778</v>
      </c>
      <c r="H57" s="19">
        <v>1.5631250000000001</v>
      </c>
      <c r="I57" s="19">
        <v>1.72012916666667</v>
      </c>
      <c r="J57" s="19">
        <v>1.95</v>
      </c>
      <c r="K57" s="19">
        <v>9.6706593936823904</v>
      </c>
    </row>
    <row r="58" spans="1:11" x14ac:dyDescent="0.35">
      <c r="A58" t="str">
        <f t="shared" si="1"/>
        <v>Agro Sudamerica1020349</v>
      </c>
      <c r="B58" t="s">
        <v>11</v>
      </c>
      <c r="C58">
        <v>1020349</v>
      </c>
      <c r="D58" t="s">
        <v>30</v>
      </c>
      <c r="E58" s="19">
        <v>1.7446679166666701</v>
      </c>
      <c r="F58" s="19">
        <v>1.73888888888889</v>
      </c>
      <c r="G58" s="19"/>
      <c r="H58" s="19"/>
      <c r="I58" s="19">
        <v>1.73022916666667</v>
      </c>
      <c r="J58" s="19"/>
      <c r="K58" s="19">
        <v>5.2137859722222304</v>
      </c>
    </row>
    <row r="59" spans="1:11" x14ac:dyDescent="0.35">
      <c r="A59" t="str">
        <f t="shared" si="1"/>
        <v>Agro Sudamerica1020352</v>
      </c>
      <c r="B59" t="s">
        <v>11</v>
      </c>
      <c r="C59">
        <v>1020352</v>
      </c>
      <c r="D59" t="s">
        <v>32</v>
      </c>
      <c r="E59" s="19">
        <v>1.2973637625000001</v>
      </c>
      <c r="F59" s="19">
        <v>1.3104166666666699</v>
      </c>
      <c r="G59" s="19"/>
      <c r="H59" s="19">
        <v>1.2802083333333301</v>
      </c>
      <c r="I59" s="19">
        <v>1.4215625000000001</v>
      </c>
      <c r="J59" s="19">
        <v>1.56</v>
      </c>
      <c r="K59" s="19">
        <v>6.8695512624999999</v>
      </c>
    </row>
    <row r="60" spans="1:11" x14ac:dyDescent="0.35">
      <c r="A60" t="str">
        <f t="shared" si="1"/>
        <v>Agro Sudamerica1020367</v>
      </c>
      <c r="B60" t="s">
        <v>11</v>
      </c>
      <c r="C60">
        <v>1020367</v>
      </c>
      <c r="D60" t="s">
        <v>34</v>
      </c>
      <c r="E60" s="19">
        <v>1.19116666666667</v>
      </c>
      <c r="F60" s="19">
        <v>0.97750703483146095</v>
      </c>
      <c r="G60" s="19">
        <v>1.0301904587156001</v>
      </c>
      <c r="H60" s="19">
        <v>1.31619765187166</v>
      </c>
      <c r="I60" s="19">
        <v>1.2156197752808999</v>
      </c>
      <c r="J60" s="19">
        <v>1.3972703947368399</v>
      </c>
      <c r="K60" s="19">
        <v>7.1279519821031307</v>
      </c>
    </row>
    <row r="61" spans="1:11" x14ac:dyDescent="0.35">
      <c r="A61" t="str">
        <f t="shared" si="1"/>
        <v>Agro Sudamerica1020412</v>
      </c>
      <c r="B61" t="s">
        <v>11</v>
      </c>
      <c r="C61">
        <v>1020412</v>
      </c>
      <c r="D61" t="s">
        <v>36</v>
      </c>
      <c r="E61" s="19">
        <v>1.81489583333333</v>
      </c>
      <c r="F61" s="19">
        <v>1.5767993327102801</v>
      </c>
      <c r="G61" s="19">
        <v>1.8034007999999999</v>
      </c>
      <c r="H61" s="19">
        <v>1.86222265064103</v>
      </c>
      <c r="I61" s="19">
        <v>1.8865333333333301</v>
      </c>
      <c r="J61" s="19">
        <v>1.6701662668674699</v>
      </c>
      <c r="K61" s="19">
        <v>10.614018216885441</v>
      </c>
    </row>
    <row r="62" spans="1:11" x14ac:dyDescent="0.35">
      <c r="A62" t="str">
        <f t="shared" si="1"/>
        <v>Agro Sudamerica1020848</v>
      </c>
      <c r="B62" t="s">
        <v>11</v>
      </c>
      <c r="C62">
        <v>1020848</v>
      </c>
      <c r="D62" t="s">
        <v>76</v>
      </c>
      <c r="E62" s="19">
        <v>2.6239820601851802</v>
      </c>
      <c r="F62" s="19"/>
      <c r="G62" s="19">
        <v>3.1782499999999998</v>
      </c>
      <c r="H62" s="19">
        <v>3.2851875000000001</v>
      </c>
      <c r="I62" s="19">
        <v>3.2158333333333302</v>
      </c>
      <c r="J62" s="19">
        <v>3.4</v>
      </c>
      <c r="K62" s="19">
        <v>15.70325289351851</v>
      </c>
    </row>
    <row r="63" spans="1:11" x14ac:dyDescent="0.35">
      <c r="A63" t="str">
        <f t="shared" si="1"/>
        <v>Agro Sudamerica1020869</v>
      </c>
      <c r="B63" t="s">
        <v>11</v>
      </c>
      <c r="C63">
        <v>1020869</v>
      </c>
      <c r="D63" t="s">
        <v>492</v>
      </c>
      <c r="E63" s="19"/>
      <c r="F63" s="19"/>
      <c r="G63" s="19"/>
      <c r="H63" s="19"/>
      <c r="I63" s="19">
        <v>5.0342500000000001</v>
      </c>
      <c r="J63" s="19">
        <v>4.7720256812499997</v>
      </c>
      <c r="K63" s="19">
        <v>9.8062756812499998</v>
      </c>
    </row>
    <row r="64" spans="1:11" x14ac:dyDescent="0.35">
      <c r="A64" t="str">
        <f t="shared" si="1"/>
        <v>Agro Sudamerica1020886</v>
      </c>
      <c r="B64" t="s">
        <v>11</v>
      </c>
      <c r="C64">
        <v>1020886</v>
      </c>
      <c r="D64" t="s">
        <v>84</v>
      </c>
      <c r="E64" s="19"/>
      <c r="F64" s="19"/>
      <c r="G64" s="19"/>
      <c r="H64" s="19"/>
      <c r="I64" s="19"/>
      <c r="J64" s="19">
        <v>3.3516119358288798</v>
      </c>
      <c r="K64" s="19">
        <v>3.3516119358288798</v>
      </c>
    </row>
    <row r="65" spans="1:11" x14ac:dyDescent="0.35">
      <c r="A65" t="str">
        <f t="shared" si="1"/>
        <v>Agro Sudamerica1020915</v>
      </c>
      <c r="B65" t="s">
        <v>11</v>
      </c>
      <c r="C65">
        <v>1020915</v>
      </c>
      <c r="D65" t="s">
        <v>92</v>
      </c>
      <c r="E65" s="19">
        <v>2.4500000000000002</v>
      </c>
      <c r="F65" s="19"/>
      <c r="G65" s="19"/>
      <c r="H65" s="19">
        <v>2.366625</v>
      </c>
      <c r="I65" s="19"/>
      <c r="J65" s="19">
        <v>1.9044538718749999</v>
      </c>
      <c r="K65" s="19">
        <v>6.7210788718750001</v>
      </c>
    </row>
    <row r="66" spans="1:11" x14ac:dyDescent="0.35">
      <c r="A66" t="str">
        <f t="shared" si="1"/>
        <v>Agro Sudamerica1020925</v>
      </c>
      <c r="B66" t="s">
        <v>11</v>
      </c>
      <c r="C66">
        <v>1020925</v>
      </c>
      <c r="D66" t="s">
        <v>94</v>
      </c>
      <c r="E66" s="19">
        <v>1.3632222222222199</v>
      </c>
      <c r="F66" s="19"/>
      <c r="G66" s="19">
        <v>1.4463333333333299</v>
      </c>
      <c r="H66" s="19">
        <v>1.4043562393364899</v>
      </c>
      <c r="I66" s="19">
        <v>1.5114880952381</v>
      </c>
      <c r="J66" s="19">
        <v>1.2661009624999999</v>
      </c>
      <c r="K66" s="19">
        <v>6.9915008526301392</v>
      </c>
    </row>
    <row r="67" spans="1:11" x14ac:dyDescent="0.35">
      <c r="A67" t="str">
        <f t="shared" si="1"/>
        <v>Agro Sudamerica1020944</v>
      </c>
      <c r="B67" t="s">
        <v>11</v>
      </c>
      <c r="C67">
        <v>1020944</v>
      </c>
      <c r="D67" t="s">
        <v>96</v>
      </c>
      <c r="E67" s="19">
        <v>2.3232040474485398</v>
      </c>
      <c r="F67" s="19">
        <v>2.4469090909090898</v>
      </c>
      <c r="G67" s="19">
        <v>2.6623845037496801</v>
      </c>
      <c r="H67" s="19">
        <v>2.7626769911504399</v>
      </c>
      <c r="I67" s="19">
        <v>2.7542202380952401</v>
      </c>
      <c r="J67" s="19">
        <v>2.9126190476190499</v>
      </c>
      <c r="K67" s="19">
        <v>15.862013918972039</v>
      </c>
    </row>
    <row r="68" spans="1:11" x14ac:dyDescent="0.35">
      <c r="A68" t="str">
        <f t="shared" si="1"/>
        <v>Agro Sudamerica1020993</v>
      </c>
      <c r="B68" t="s">
        <v>11</v>
      </c>
      <c r="C68">
        <v>1020993</v>
      </c>
      <c r="D68" t="s">
        <v>356</v>
      </c>
      <c r="E68" s="19">
        <v>1.9</v>
      </c>
      <c r="F68" s="19"/>
      <c r="G68" s="19">
        <v>1.3792742249551599</v>
      </c>
      <c r="H68" s="19"/>
      <c r="I68" s="19"/>
      <c r="J68" s="19"/>
      <c r="K68" s="19">
        <v>3.2792742249551599</v>
      </c>
    </row>
    <row r="69" spans="1:11" x14ac:dyDescent="0.35">
      <c r="A69" t="str">
        <f t="shared" si="1"/>
        <v>Agro Sudamerica1021005</v>
      </c>
      <c r="B69" t="s">
        <v>11</v>
      </c>
      <c r="C69">
        <v>1021005</v>
      </c>
      <c r="D69" t="s">
        <v>102</v>
      </c>
      <c r="E69" s="19"/>
      <c r="F69" s="19"/>
      <c r="G69" s="19"/>
      <c r="H69" s="19"/>
      <c r="I69" s="19"/>
      <c r="J69" s="19"/>
      <c r="K69" s="19"/>
    </row>
    <row r="70" spans="1:11" x14ac:dyDescent="0.35">
      <c r="A70" t="str">
        <f t="shared" si="1"/>
        <v>Agro Sudamerica1021023</v>
      </c>
      <c r="B70" t="s">
        <v>11</v>
      </c>
      <c r="C70">
        <v>1021023</v>
      </c>
      <c r="D70" t="s">
        <v>483</v>
      </c>
      <c r="E70" s="19">
        <v>1.15160462892301</v>
      </c>
      <c r="F70" s="19">
        <v>1.1343762794871799</v>
      </c>
      <c r="G70" s="19">
        <v>1.13888194444444</v>
      </c>
      <c r="H70" s="19">
        <v>1.1482675436090199</v>
      </c>
      <c r="I70" s="19">
        <v>1.13041666638655</v>
      </c>
      <c r="J70" s="19">
        <v>1.2050000000000001</v>
      </c>
      <c r="K70" s="19">
        <v>6.9085470628502001</v>
      </c>
    </row>
    <row r="71" spans="1:11" x14ac:dyDescent="0.35">
      <c r="A71" t="str">
        <f t="shared" si="1"/>
        <v>Agro Sudamerica1021039</v>
      </c>
      <c r="B71" t="s">
        <v>11</v>
      </c>
      <c r="C71">
        <v>1021039</v>
      </c>
      <c r="D71" t="s">
        <v>484</v>
      </c>
      <c r="E71" s="19">
        <v>0.54727941176470596</v>
      </c>
      <c r="F71" s="19"/>
      <c r="G71" s="19">
        <v>0.590674154372408</v>
      </c>
      <c r="H71" s="19">
        <v>0.61133333333333295</v>
      </c>
      <c r="I71" s="19">
        <v>0.534321145506505</v>
      </c>
      <c r="J71" s="19"/>
      <c r="K71" s="19">
        <v>2.283608044976952</v>
      </c>
    </row>
    <row r="72" spans="1:11" x14ac:dyDescent="0.35">
      <c r="A72" t="str">
        <f t="shared" ref="A72:A135" si="2">B72&amp;C72</f>
        <v>Agro Sudamerica1021077</v>
      </c>
      <c r="B72" t="s">
        <v>11</v>
      </c>
      <c r="C72">
        <v>1021077</v>
      </c>
      <c r="D72" t="s">
        <v>243</v>
      </c>
      <c r="E72" s="19">
        <v>1.31666666666667</v>
      </c>
      <c r="F72" s="19">
        <v>0.62130428333333299</v>
      </c>
      <c r="G72" s="19">
        <v>1.4141027837209299</v>
      </c>
      <c r="H72" s="19"/>
      <c r="I72" s="19">
        <v>1.1372916666666699</v>
      </c>
      <c r="J72" s="19"/>
      <c r="K72" s="19">
        <v>4.4893654003876025</v>
      </c>
    </row>
    <row r="73" spans="1:11" x14ac:dyDescent="0.35">
      <c r="A73" t="str">
        <f t="shared" si="2"/>
        <v>Agro Sudamerica1021078</v>
      </c>
      <c r="B73" t="s">
        <v>11</v>
      </c>
      <c r="C73">
        <v>1021078</v>
      </c>
      <c r="D73" t="s">
        <v>487</v>
      </c>
      <c r="E73" s="19">
        <v>2.1883653996403498</v>
      </c>
      <c r="F73" s="19">
        <v>2.1905416666666699</v>
      </c>
      <c r="G73" s="19">
        <v>2.1738499999999998</v>
      </c>
      <c r="H73" s="19">
        <v>2.1804916666666698</v>
      </c>
      <c r="I73" s="19">
        <v>2.2173055957944698</v>
      </c>
      <c r="J73" s="19">
        <v>2.3633041007462698</v>
      </c>
      <c r="K73" s="19">
        <v>13.313858429514429</v>
      </c>
    </row>
    <row r="74" spans="1:11" x14ac:dyDescent="0.35">
      <c r="A74" t="str">
        <f t="shared" si="2"/>
        <v>Agro Sudamerica1021082</v>
      </c>
      <c r="B74" t="s">
        <v>11</v>
      </c>
      <c r="C74">
        <v>1021082</v>
      </c>
      <c r="D74" t="s">
        <v>113</v>
      </c>
      <c r="E74" s="19">
        <v>2.0668390400000001</v>
      </c>
      <c r="F74" s="19">
        <v>1.6992083333333301</v>
      </c>
      <c r="G74" s="19">
        <v>1.7790732446808499</v>
      </c>
      <c r="H74" s="19">
        <v>1.3</v>
      </c>
      <c r="I74" s="19"/>
      <c r="J74" s="19">
        <v>1.80588541666667</v>
      </c>
      <c r="K74" s="19">
        <v>8.6510060346808508</v>
      </c>
    </row>
    <row r="75" spans="1:11" x14ac:dyDescent="0.35">
      <c r="A75" t="str">
        <f t="shared" si="2"/>
        <v>Agro Sudamerica1021085</v>
      </c>
      <c r="B75" t="s">
        <v>11</v>
      </c>
      <c r="C75">
        <v>1021085</v>
      </c>
      <c r="D75" t="s">
        <v>115</v>
      </c>
      <c r="E75" s="19">
        <v>0.96605580000000002</v>
      </c>
      <c r="F75" s="19">
        <v>0.881083333333333</v>
      </c>
      <c r="G75" s="19">
        <v>0.82412221596244095</v>
      </c>
      <c r="H75" s="19"/>
      <c r="I75" s="19"/>
      <c r="J75" s="19">
        <v>1.1239583333333301</v>
      </c>
      <c r="K75" s="19">
        <v>3.7952196826291038</v>
      </c>
    </row>
    <row r="76" spans="1:11" x14ac:dyDescent="0.35">
      <c r="A76" t="str">
        <f t="shared" si="2"/>
        <v>Agro Sudamerica1021092</v>
      </c>
      <c r="B76" t="s">
        <v>11</v>
      </c>
      <c r="C76">
        <v>1021092</v>
      </c>
      <c r="D76" t="s">
        <v>117</v>
      </c>
      <c r="E76" s="19">
        <v>2.2026356944444401</v>
      </c>
      <c r="F76" s="19">
        <v>2.1352822059816199</v>
      </c>
      <c r="G76" s="19">
        <v>2.3040786111111098</v>
      </c>
      <c r="H76" s="19">
        <v>2.4129999999999998</v>
      </c>
      <c r="I76" s="19">
        <v>2.41475838534679</v>
      </c>
      <c r="J76" s="19">
        <v>2.57163194444444</v>
      </c>
      <c r="K76" s="19">
        <v>14.0413868413284</v>
      </c>
    </row>
    <row r="77" spans="1:11" x14ac:dyDescent="0.35">
      <c r="A77" t="str">
        <f t="shared" si="2"/>
        <v>Agro Sudamerica1021101</v>
      </c>
      <c r="B77" t="s">
        <v>11</v>
      </c>
      <c r="C77">
        <v>1021101</v>
      </c>
      <c r="D77" t="s">
        <v>459</v>
      </c>
      <c r="E77" s="19">
        <v>1.19116666666667</v>
      </c>
      <c r="F77" s="19">
        <v>1.112416675</v>
      </c>
      <c r="G77" s="19">
        <v>1.1397423</v>
      </c>
      <c r="H77" s="19">
        <v>-4.9583299999999997E-2</v>
      </c>
      <c r="I77" s="19">
        <v>1.1103030303030299</v>
      </c>
      <c r="J77" s="19"/>
      <c r="K77" s="19">
        <v>4.5040453719696991</v>
      </c>
    </row>
    <row r="78" spans="1:11" x14ac:dyDescent="0.35">
      <c r="A78" t="str">
        <f t="shared" si="2"/>
        <v>Agro Sudamerica1021105</v>
      </c>
      <c r="B78" t="s">
        <v>11</v>
      </c>
      <c r="C78">
        <v>1021105</v>
      </c>
      <c r="D78" t="s">
        <v>119</v>
      </c>
      <c r="E78" s="19">
        <v>0.54316666666666702</v>
      </c>
      <c r="F78" s="19">
        <v>0.54270833333333302</v>
      </c>
      <c r="G78" s="19">
        <v>0.57983649971214701</v>
      </c>
      <c r="H78" s="19">
        <v>0.70254166666666695</v>
      </c>
      <c r="I78" s="19">
        <v>0.69079166666666703</v>
      </c>
      <c r="J78" s="19">
        <v>0.80821505376344105</v>
      </c>
      <c r="K78" s="19">
        <v>3.8672598868089221</v>
      </c>
    </row>
    <row r="79" spans="1:11" x14ac:dyDescent="0.35">
      <c r="A79" t="str">
        <f t="shared" si="2"/>
        <v>Agro Sudamerica1021106</v>
      </c>
      <c r="B79" t="s">
        <v>11</v>
      </c>
      <c r="C79">
        <v>1021106</v>
      </c>
      <c r="D79" t="s">
        <v>187</v>
      </c>
      <c r="E79" s="19">
        <v>0.72879166666666595</v>
      </c>
      <c r="F79" s="19">
        <v>0.733527777777778</v>
      </c>
      <c r="G79" s="19"/>
      <c r="H79" s="19"/>
      <c r="I79" s="19"/>
      <c r="J79" s="19">
        <v>0.96865913636363599</v>
      </c>
      <c r="K79" s="19">
        <v>2.4309785808080799</v>
      </c>
    </row>
    <row r="80" spans="1:11" x14ac:dyDescent="0.35">
      <c r="A80" t="str">
        <f t="shared" si="2"/>
        <v>Agro Sudamerica1021111</v>
      </c>
      <c r="B80" t="s">
        <v>11</v>
      </c>
      <c r="C80">
        <v>1021111</v>
      </c>
      <c r="D80" t="s">
        <v>122</v>
      </c>
      <c r="E80" s="19">
        <v>1.4757548309178701</v>
      </c>
      <c r="F80" s="19"/>
      <c r="G80" s="19">
        <v>1.35</v>
      </c>
      <c r="H80" s="19"/>
      <c r="I80" s="19">
        <v>1.3</v>
      </c>
      <c r="J80" s="19">
        <v>1.4208333333333301</v>
      </c>
      <c r="K80" s="19">
        <v>5.5465881642512</v>
      </c>
    </row>
    <row r="81" spans="1:11" x14ac:dyDescent="0.35">
      <c r="A81" t="str">
        <f t="shared" si="2"/>
        <v>Agro Sudamerica1021156</v>
      </c>
      <c r="B81" t="s">
        <v>11</v>
      </c>
      <c r="C81">
        <v>1021156</v>
      </c>
      <c r="D81" t="s">
        <v>136</v>
      </c>
      <c r="E81" s="19"/>
      <c r="F81" s="19"/>
      <c r="G81" s="19">
        <v>1.6827441482758601</v>
      </c>
      <c r="H81" s="19"/>
      <c r="I81" s="19"/>
      <c r="J81" s="19"/>
      <c r="K81" s="19">
        <v>1.6827441482758601</v>
      </c>
    </row>
    <row r="82" spans="1:11" x14ac:dyDescent="0.35">
      <c r="A82" t="str">
        <f t="shared" si="2"/>
        <v>Agro Sudamerica1021187</v>
      </c>
      <c r="B82" t="s">
        <v>11</v>
      </c>
      <c r="C82">
        <v>1021187</v>
      </c>
      <c r="D82" t="s">
        <v>138</v>
      </c>
      <c r="E82" s="19">
        <v>1.96504954090909</v>
      </c>
      <c r="F82" s="19">
        <v>1.96</v>
      </c>
      <c r="G82" s="19">
        <v>1.98735833333333</v>
      </c>
      <c r="H82" s="19">
        <v>2.05833333333333</v>
      </c>
      <c r="I82" s="19">
        <v>2.1800000000000002</v>
      </c>
      <c r="J82" s="19">
        <v>2.27</v>
      </c>
      <c r="K82" s="19">
        <v>12.42074120757575</v>
      </c>
    </row>
    <row r="83" spans="1:11" x14ac:dyDescent="0.35">
      <c r="A83" t="str">
        <f t="shared" si="2"/>
        <v>Agro Sudamerica1021204</v>
      </c>
      <c r="B83" t="s">
        <v>11</v>
      </c>
      <c r="C83">
        <v>1021204</v>
      </c>
      <c r="D83" t="s">
        <v>28</v>
      </c>
      <c r="E83" s="19"/>
      <c r="F83" s="19">
        <v>1.4624319314236101</v>
      </c>
      <c r="G83" s="19"/>
      <c r="H83" s="19"/>
      <c r="I83" s="19"/>
      <c r="J83" s="19"/>
      <c r="K83" s="19">
        <v>1.4624319314236101</v>
      </c>
    </row>
    <row r="84" spans="1:11" x14ac:dyDescent="0.35">
      <c r="A84" t="str">
        <f t="shared" si="2"/>
        <v>Agro Sudamerica1021237</v>
      </c>
      <c r="B84" t="s">
        <v>11</v>
      </c>
      <c r="C84">
        <v>1021237</v>
      </c>
      <c r="D84" t="s">
        <v>140</v>
      </c>
      <c r="E84" s="19">
        <v>1.87409424166967</v>
      </c>
      <c r="F84" s="19"/>
      <c r="G84" s="19"/>
      <c r="H84" s="19"/>
      <c r="I84" s="19"/>
      <c r="J84" s="19"/>
      <c r="K84" s="19">
        <v>1.87409424166967</v>
      </c>
    </row>
    <row r="85" spans="1:11" x14ac:dyDescent="0.35">
      <c r="A85" t="str">
        <f t="shared" si="2"/>
        <v>Agro Sudamerica1021263</v>
      </c>
      <c r="B85" t="s">
        <v>11</v>
      </c>
      <c r="C85">
        <v>1021263</v>
      </c>
      <c r="D85" t="s">
        <v>96</v>
      </c>
      <c r="E85" s="19">
        <v>1.8934363490381201</v>
      </c>
      <c r="F85" s="19"/>
      <c r="G85" s="19"/>
      <c r="H85" s="19"/>
      <c r="I85" s="19"/>
      <c r="J85" s="19"/>
      <c r="K85" s="19">
        <v>1.8934363490381201</v>
      </c>
    </row>
    <row r="86" spans="1:11" x14ac:dyDescent="0.35">
      <c r="A86" t="str">
        <f t="shared" si="2"/>
        <v>Agro Sudamerica1021385</v>
      </c>
      <c r="B86" t="s">
        <v>11</v>
      </c>
      <c r="C86">
        <v>1021385</v>
      </c>
      <c r="D86" t="s">
        <v>148</v>
      </c>
      <c r="E86" s="19">
        <v>1.0750306249999999</v>
      </c>
      <c r="F86" s="19">
        <v>0.96794166666666703</v>
      </c>
      <c r="G86" s="19">
        <v>1.0344319600499401</v>
      </c>
      <c r="H86" s="19">
        <v>0.77402222249999997</v>
      </c>
      <c r="I86" s="19">
        <v>0.81416088765603301</v>
      </c>
      <c r="J86" s="19">
        <v>1.00259493670886</v>
      </c>
      <c r="K86" s="19">
        <v>5.6681822985815007</v>
      </c>
    </row>
    <row r="87" spans="1:11" x14ac:dyDescent="0.35">
      <c r="A87" t="str">
        <f t="shared" si="2"/>
        <v>Agro Sudamerica1021435</v>
      </c>
      <c r="B87" t="s">
        <v>11</v>
      </c>
      <c r="C87">
        <v>1021435</v>
      </c>
      <c r="D87" t="s">
        <v>151</v>
      </c>
      <c r="E87" s="19">
        <v>1.0127361916666699</v>
      </c>
      <c r="F87" s="19"/>
      <c r="G87" s="19"/>
      <c r="H87" s="19"/>
      <c r="I87" s="19"/>
      <c r="J87" s="19"/>
      <c r="K87" s="19">
        <v>1.0127361916666699</v>
      </c>
    </row>
    <row r="88" spans="1:11" x14ac:dyDescent="0.35">
      <c r="A88" t="str">
        <f t="shared" si="2"/>
        <v>Agro Sudamerica1021550</v>
      </c>
      <c r="B88" t="s">
        <v>11</v>
      </c>
      <c r="C88">
        <v>1021550</v>
      </c>
      <c r="D88" t="s">
        <v>162</v>
      </c>
      <c r="E88" s="19">
        <v>1.872579249697</v>
      </c>
      <c r="F88" s="19"/>
      <c r="G88" s="19"/>
      <c r="H88" s="19"/>
      <c r="I88" s="19"/>
      <c r="J88" s="19"/>
      <c r="K88" s="19">
        <v>1.872579249697</v>
      </c>
    </row>
    <row r="89" spans="1:11" x14ac:dyDescent="0.35">
      <c r="A89" t="str">
        <f t="shared" si="2"/>
        <v>Agro Sudamerica1021622</v>
      </c>
      <c r="B89" t="s">
        <v>11</v>
      </c>
      <c r="C89">
        <v>1021622</v>
      </c>
      <c r="D89" t="s">
        <v>74</v>
      </c>
      <c r="E89" s="19">
        <v>7.3102361111111103</v>
      </c>
      <c r="F89" s="19"/>
      <c r="G89" s="19"/>
      <c r="H89" s="19">
        <v>6.2136666666666702</v>
      </c>
      <c r="I89" s="19">
        <v>6.3522916666666696</v>
      </c>
      <c r="J89" s="19"/>
      <c r="K89" s="19">
        <v>19.876194444444451</v>
      </c>
    </row>
    <row r="90" spans="1:11" x14ac:dyDescent="0.35">
      <c r="A90" t="str">
        <f t="shared" si="2"/>
        <v>Agro Sudamerica1021639</v>
      </c>
      <c r="B90" t="s">
        <v>11</v>
      </c>
      <c r="C90">
        <v>1021639</v>
      </c>
      <c r="D90" t="s">
        <v>78</v>
      </c>
      <c r="E90" s="19">
        <v>3.15</v>
      </c>
      <c r="F90" s="19"/>
      <c r="G90" s="19"/>
      <c r="H90" s="19"/>
      <c r="I90" s="19"/>
      <c r="J90" s="19"/>
      <c r="K90" s="19">
        <v>3.15</v>
      </c>
    </row>
    <row r="91" spans="1:11" x14ac:dyDescent="0.35">
      <c r="A91" t="str">
        <f t="shared" si="2"/>
        <v>Agro Sudamerica1021819</v>
      </c>
      <c r="B91" t="s">
        <v>11</v>
      </c>
      <c r="C91">
        <v>1021819</v>
      </c>
      <c r="D91" t="s">
        <v>510</v>
      </c>
      <c r="E91" s="19">
        <v>1.8496250000000001</v>
      </c>
      <c r="F91" s="19"/>
      <c r="G91" s="19"/>
      <c r="H91" s="19"/>
      <c r="I91" s="19"/>
      <c r="J91" s="19"/>
      <c r="K91" s="19">
        <v>1.8496250000000001</v>
      </c>
    </row>
    <row r="92" spans="1:11" x14ac:dyDescent="0.35">
      <c r="A92" t="str">
        <f t="shared" si="2"/>
        <v>Agro Sudamerica1021820</v>
      </c>
      <c r="B92" t="s">
        <v>11</v>
      </c>
      <c r="C92">
        <v>1021820</v>
      </c>
      <c r="D92" t="s">
        <v>476</v>
      </c>
      <c r="E92" s="19">
        <v>2.1170925700000001</v>
      </c>
      <c r="F92" s="19"/>
      <c r="G92" s="19"/>
      <c r="H92" s="19"/>
      <c r="I92" s="19"/>
      <c r="J92" s="19"/>
      <c r="K92" s="19">
        <v>2.1170925700000001</v>
      </c>
    </row>
    <row r="93" spans="1:11" x14ac:dyDescent="0.35">
      <c r="A93" t="str">
        <f t="shared" si="2"/>
        <v>Agro Sudamerica1021864</v>
      </c>
      <c r="B93" t="s">
        <v>11</v>
      </c>
      <c r="C93">
        <v>1021864</v>
      </c>
      <c r="D93" t="s">
        <v>196</v>
      </c>
      <c r="E93" s="19">
        <v>0.47916666666666702</v>
      </c>
      <c r="F93" s="19">
        <v>0.61345833333333299</v>
      </c>
      <c r="G93" s="19"/>
      <c r="H93" s="19"/>
      <c r="I93" s="19">
        <v>0.60416666818450904</v>
      </c>
      <c r="J93" s="19">
        <v>0.78</v>
      </c>
      <c r="K93" s="19">
        <v>2.476791668184509</v>
      </c>
    </row>
    <row r="94" spans="1:11" x14ac:dyDescent="0.35">
      <c r="A94" t="str">
        <f t="shared" si="2"/>
        <v>Agro Sudamerica1021868</v>
      </c>
      <c r="B94" t="s">
        <v>11</v>
      </c>
      <c r="C94">
        <v>1021868</v>
      </c>
      <c r="D94" t="s">
        <v>557</v>
      </c>
      <c r="E94" s="19">
        <v>2.5309166666666698</v>
      </c>
      <c r="F94" s="19">
        <v>2.94124485514486</v>
      </c>
      <c r="G94" s="19">
        <v>2.9662500000000001</v>
      </c>
      <c r="H94" s="19">
        <v>2.98077837333333</v>
      </c>
      <c r="I94" s="19">
        <v>2.9712448979591799</v>
      </c>
      <c r="J94" s="19">
        <v>2.9984722222222202</v>
      </c>
      <c r="K94" s="19">
        <v>17.388907015326257</v>
      </c>
    </row>
    <row r="95" spans="1:11" x14ac:dyDescent="0.35">
      <c r="A95" t="str">
        <f t="shared" si="2"/>
        <v>Agro Sudamerica1021971</v>
      </c>
      <c r="B95" t="s">
        <v>11</v>
      </c>
      <c r="C95">
        <v>1021971</v>
      </c>
      <c r="D95" t="s">
        <v>212</v>
      </c>
      <c r="E95" s="19"/>
      <c r="F95" s="19"/>
      <c r="G95" s="19">
        <v>1.9599583333333299</v>
      </c>
      <c r="H95" s="19"/>
      <c r="I95" s="19"/>
      <c r="J95" s="19"/>
      <c r="K95" s="19">
        <v>1.9599583333333299</v>
      </c>
    </row>
    <row r="96" spans="1:11" x14ac:dyDescent="0.35">
      <c r="A96" t="str">
        <f t="shared" si="2"/>
        <v>Agro Sudamerica1021976</v>
      </c>
      <c r="B96" t="s">
        <v>11</v>
      </c>
      <c r="C96">
        <v>1021976</v>
      </c>
      <c r="D96" t="s">
        <v>214</v>
      </c>
      <c r="E96" s="19">
        <v>2.1762626269938701</v>
      </c>
      <c r="F96" s="19">
        <v>2.2756354166666699</v>
      </c>
      <c r="G96" s="19">
        <v>2.3069811485562601</v>
      </c>
      <c r="H96" s="19">
        <v>2.3607336190535801</v>
      </c>
      <c r="I96" s="19">
        <v>2.46435634578406</v>
      </c>
      <c r="J96" s="19">
        <v>2.7102395833333301</v>
      </c>
      <c r="K96" s="19">
        <v>14.29420874038777</v>
      </c>
    </row>
    <row r="97" spans="1:11" x14ac:dyDescent="0.35">
      <c r="A97" t="str">
        <f t="shared" si="2"/>
        <v>Agro Sudamerica1021980</v>
      </c>
      <c r="B97" t="s">
        <v>11</v>
      </c>
      <c r="C97">
        <v>1021980</v>
      </c>
      <c r="D97" t="s">
        <v>216</v>
      </c>
      <c r="E97" s="19"/>
      <c r="F97" s="19"/>
      <c r="G97" s="19"/>
      <c r="H97" s="19"/>
      <c r="I97" s="19"/>
      <c r="J97" s="19"/>
      <c r="K97" s="19"/>
    </row>
    <row r="98" spans="1:11" x14ac:dyDescent="0.35">
      <c r="A98" t="str">
        <f t="shared" si="2"/>
        <v>Agro Sudamerica1021992</v>
      </c>
      <c r="B98" t="s">
        <v>11</v>
      </c>
      <c r="C98">
        <v>1021992</v>
      </c>
      <c r="D98" t="s">
        <v>28</v>
      </c>
      <c r="E98" s="19"/>
      <c r="F98" s="19"/>
      <c r="G98" s="19"/>
      <c r="H98" s="19"/>
      <c r="I98" s="19"/>
      <c r="J98" s="19">
        <v>1.4027263703703701</v>
      </c>
      <c r="K98" s="19">
        <v>1.4027263703703701</v>
      </c>
    </row>
    <row r="99" spans="1:11" x14ac:dyDescent="0.35">
      <c r="A99" t="str">
        <f t="shared" si="2"/>
        <v>Agro Sudamerica1022047</v>
      </c>
      <c r="B99" t="s">
        <v>11</v>
      </c>
      <c r="C99">
        <v>1022047</v>
      </c>
      <c r="D99" t="s">
        <v>582</v>
      </c>
      <c r="E99" s="19">
        <v>1.329375</v>
      </c>
      <c r="F99" s="19"/>
      <c r="G99" s="19"/>
      <c r="H99" s="19"/>
      <c r="I99" s="19"/>
      <c r="J99" s="19"/>
      <c r="K99" s="19">
        <v>1.329375</v>
      </c>
    </row>
    <row r="100" spans="1:11" x14ac:dyDescent="0.35">
      <c r="A100" t="str">
        <f t="shared" si="2"/>
        <v>Agro Sudamerica1022150</v>
      </c>
      <c r="B100" t="s">
        <v>11</v>
      </c>
      <c r="C100">
        <v>1022150</v>
      </c>
      <c r="D100" t="s">
        <v>243</v>
      </c>
      <c r="E100" s="19">
        <v>1.0198345238095201</v>
      </c>
      <c r="F100" s="19">
        <v>1.2212291666666699</v>
      </c>
      <c r="G100" s="19">
        <v>1.301725</v>
      </c>
      <c r="H100" s="19">
        <v>1.2736104935483901</v>
      </c>
      <c r="I100" s="19">
        <v>1.3216759259259301</v>
      </c>
      <c r="J100" s="19">
        <v>0.98727083333333299</v>
      </c>
      <c r="K100" s="19">
        <v>7.1253459432838424</v>
      </c>
    </row>
    <row r="101" spans="1:11" x14ac:dyDescent="0.35">
      <c r="A101" t="str">
        <f t="shared" si="2"/>
        <v>Agro Sudamerica1022183</v>
      </c>
      <c r="B101" t="s">
        <v>11</v>
      </c>
      <c r="C101">
        <v>1022183</v>
      </c>
      <c r="D101" t="s">
        <v>247</v>
      </c>
      <c r="E101" s="19"/>
      <c r="F101" s="19"/>
      <c r="G101" s="19"/>
      <c r="H101" s="19"/>
      <c r="I101" s="19"/>
      <c r="J101" s="19">
        <v>1</v>
      </c>
      <c r="K101" s="19">
        <v>1</v>
      </c>
    </row>
    <row r="102" spans="1:11" x14ac:dyDescent="0.35">
      <c r="A102" t="str">
        <f t="shared" si="2"/>
        <v>Agro Sudamerica1022196</v>
      </c>
      <c r="B102" t="s">
        <v>11</v>
      </c>
      <c r="C102">
        <v>1022196</v>
      </c>
      <c r="D102" t="s">
        <v>447</v>
      </c>
      <c r="E102" s="19"/>
      <c r="F102" s="19">
        <v>0.48229166666666701</v>
      </c>
      <c r="G102" s="19">
        <v>0.57622916666666701</v>
      </c>
      <c r="H102" s="19">
        <v>1.2041666666666699</v>
      </c>
      <c r="I102" s="19">
        <v>0.94450939457202499</v>
      </c>
      <c r="J102" s="19">
        <v>1.06612244897959</v>
      </c>
      <c r="K102" s="19">
        <v>4.2733193435516181</v>
      </c>
    </row>
    <row r="103" spans="1:11" x14ac:dyDescent="0.35">
      <c r="A103" t="str">
        <f t="shared" si="2"/>
        <v>Agro Sudamerica1022197</v>
      </c>
      <c r="B103" t="s">
        <v>11</v>
      </c>
      <c r="C103">
        <v>1022197</v>
      </c>
      <c r="D103" t="s">
        <v>253</v>
      </c>
      <c r="E103" s="19">
        <v>0.91520833333333296</v>
      </c>
      <c r="F103" s="19"/>
      <c r="G103" s="19">
        <v>0.52987190293742004</v>
      </c>
      <c r="H103" s="19"/>
      <c r="I103" s="19"/>
      <c r="J103" s="19"/>
      <c r="K103" s="19">
        <v>1.4450802362707531</v>
      </c>
    </row>
    <row r="104" spans="1:11" x14ac:dyDescent="0.35">
      <c r="A104" t="str">
        <f t="shared" si="2"/>
        <v>Agro Sudamerica1022217</v>
      </c>
      <c r="B104" t="s">
        <v>11</v>
      </c>
      <c r="C104">
        <v>1022217</v>
      </c>
      <c r="D104" t="s">
        <v>257</v>
      </c>
      <c r="E104" s="19"/>
      <c r="F104" s="19"/>
      <c r="G104" s="19">
        <v>1.55</v>
      </c>
      <c r="H104" s="19">
        <v>1.4966250000000001</v>
      </c>
      <c r="I104" s="19">
        <v>1.5</v>
      </c>
      <c r="J104" s="19"/>
      <c r="K104" s="19">
        <v>4.5466250000000006</v>
      </c>
    </row>
    <row r="105" spans="1:11" x14ac:dyDescent="0.35">
      <c r="A105" t="str">
        <f t="shared" si="2"/>
        <v>Agro Sudamerica1022218</v>
      </c>
      <c r="B105" t="s">
        <v>11</v>
      </c>
      <c r="C105">
        <v>1022218</v>
      </c>
      <c r="D105" t="s">
        <v>94</v>
      </c>
      <c r="E105" s="19"/>
      <c r="F105" s="19"/>
      <c r="G105" s="19"/>
      <c r="H105" s="19">
        <v>1.44416667241379</v>
      </c>
      <c r="I105" s="19"/>
      <c r="J105" s="19"/>
      <c r="K105" s="19">
        <v>1.44416667241379</v>
      </c>
    </row>
    <row r="106" spans="1:11" x14ac:dyDescent="0.35">
      <c r="A106" t="str">
        <f t="shared" si="2"/>
        <v>Agro Sudamerica1022273</v>
      </c>
      <c r="B106" t="s">
        <v>11</v>
      </c>
      <c r="C106">
        <v>1022273</v>
      </c>
      <c r="D106" t="s">
        <v>262</v>
      </c>
      <c r="E106" s="19"/>
      <c r="F106" s="19">
        <v>1.37916666666667</v>
      </c>
      <c r="G106" s="19"/>
      <c r="H106" s="19"/>
      <c r="I106" s="19"/>
      <c r="J106" s="19">
        <v>1.45</v>
      </c>
      <c r="K106" s="19">
        <v>2.8291666666666702</v>
      </c>
    </row>
    <row r="107" spans="1:11" x14ac:dyDescent="0.35">
      <c r="A107" t="str">
        <f t="shared" si="2"/>
        <v>Agro Sudamerica1022379</v>
      </c>
      <c r="B107" t="s">
        <v>11</v>
      </c>
      <c r="C107">
        <v>1022379</v>
      </c>
      <c r="D107" t="s">
        <v>286</v>
      </c>
      <c r="E107" s="19"/>
      <c r="F107" s="19"/>
      <c r="G107" s="19"/>
      <c r="H107" s="19"/>
      <c r="I107" s="19"/>
      <c r="J107" s="19">
        <v>2.4500000000000002</v>
      </c>
      <c r="K107" s="19">
        <v>2.4500000000000002</v>
      </c>
    </row>
    <row r="108" spans="1:11" x14ac:dyDescent="0.35">
      <c r="A108" t="str">
        <f t="shared" si="2"/>
        <v>Agro Sudamerica1022406</v>
      </c>
      <c r="B108" t="s">
        <v>11</v>
      </c>
      <c r="C108">
        <v>1022406</v>
      </c>
      <c r="D108" t="s">
        <v>537</v>
      </c>
      <c r="E108" s="19"/>
      <c r="F108" s="19"/>
      <c r="G108" s="19"/>
      <c r="H108" s="19"/>
      <c r="I108" s="19"/>
      <c r="J108" s="19">
        <v>0.8</v>
      </c>
      <c r="K108" s="19">
        <v>0.8</v>
      </c>
    </row>
    <row r="109" spans="1:11" x14ac:dyDescent="0.35">
      <c r="A109" t="str">
        <f t="shared" si="2"/>
        <v>Agro Sudamerica1022409</v>
      </c>
      <c r="B109" t="s">
        <v>11</v>
      </c>
      <c r="C109">
        <v>1022409</v>
      </c>
      <c r="D109" t="s">
        <v>296</v>
      </c>
      <c r="E109" s="19">
        <v>4.7561313700919001</v>
      </c>
      <c r="F109" s="19">
        <v>4.8136109022556397</v>
      </c>
      <c r="G109" s="19"/>
      <c r="H109" s="19">
        <v>4.8161549707602296</v>
      </c>
      <c r="I109" s="19">
        <v>4.9142857142857101</v>
      </c>
      <c r="J109" s="19"/>
      <c r="K109" s="19">
        <v>19.300182957393481</v>
      </c>
    </row>
    <row r="110" spans="1:11" x14ac:dyDescent="0.35">
      <c r="A110" t="str">
        <f t="shared" si="2"/>
        <v>Agro Sudamerica1022569</v>
      </c>
      <c r="B110" t="s">
        <v>11</v>
      </c>
      <c r="C110">
        <v>1022569</v>
      </c>
      <c r="D110" t="s">
        <v>495</v>
      </c>
      <c r="E110" s="19">
        <v>7.0873550400000003</v>
      </c>
      <c r="F110" s="19"/>
      <c r="G110" s="19"/>
      <c r="H110" s="19"/>
      <c r="I110" s="19"/>
      <c r="J110" s="19"/>
      <c r="K110" s="19">
        <v>7.0873550400000003</v>
      </c>
    </row>
    <row r="111" spans="1:11" x14ac:dyDescent="0.35">
      <c r="A111" t="str">
        <f t="shared" si="2"/>
        <v>Agro Sudamerica1022646</v>
      </c>
      <c r="B111" t="s">
        <v>11</v>
      </c>
      <c r="C111">
        <v>1022646</v>
      </c>
      <c r="D111" t="s">
        <v>159</v>
      </c>
      <c r="E111" s="19"/>
      <c r="F111" s="19"/>
      <c r="G111" s="19"/>
      <c r="H111" s="19"/>
      <c r="I111" s="19"/>
      <c r="J111" s="19">
        <v>4.5</v>
      </c>
      <c r="K111" s="19">
        <v>4.5</v>
      </c>
    </row>
    <row r="112" spans="1:11" x14ac:dyDescent="0.35">
      <c r="A112" t="str">
        <f t="shared" si="2"/>
        <v>Agro Sudamerica1022709</v>
      </c>
      <c r="B112" t="s">
        <v>11</v>
      </c>
      <c r="C112">
        <v>1022709</v>
      </c>
      <c r="D112" t="s">
        <v>503</v>
      </c>
      <c r="E112" s="19">
        <v>2.5746592458015298</v>
      </c>
      <c r="F112" s="19">
        <v>2.5004166666666698</v>
      </c>
      <c r="G112" s="19">
        <v>2.7373229166666699</v>
      </c>
      <c r="H112" s="19">
        <v>2.8473385416666699</v>
      </c>
      <c r="I112" s="19">
        <v>2.8604166666666702</v>
      </c>
      <c r="J112" s="19">
        <v>2.95768674698795</v>
      </c>
      <c r="K112" s="19">
        <v>16.477840784456159</v>
      </c>
    </row>
    <row r="113" spans="1:11" x14ac:dyDescent="0.35">
      <c r="A113" t="str">
        <f t="shared" si="2"/>
        <v>Agro Sudamerica1022781</v>
      </c>
      <c r="B113" t="s">
        <v>11</v>
      </c>
      <c r="C113">
        <v>1022781</v>
      </c>
      <c r="D113" t="s">
        <v>347</v>
      </c>
      <c r="E113" s="19"/>
      <c r="F113" s="19">
        <v>10.0956771103503</v>
      </c>
      <c r="G113" s="19">
        <v>10.0832421431189</v>
      </c>
      <c r="H113" s="19">
        <v>10.649900888750601</v>
      </c>
      <c r="I113" s="19"/>
      <c r="J113" s="19">
        <v>11.205332707795799</v>
      </c>
      <c r="K113" s="19">
        <v>42.034152850015602</v>
      </c>
    </row>
    <row r="114" spans="1:11" x14ac:dyDescent="0.35">
      <c r="A114" t="str">
        <f t="shared" si="2"/>
        <v>Agro Sudamerica1022782</v>
      </c>
      <c r="B114" t="s">
        <v>11</v>
      </c>
      <c r="C114">
        <v>1022782</v>
      </c>
      <c r="D114" t="s">
        <v>349</v>
      </c>
      <c r="E114" s="19"/>
      <c r="F114" s="19">
        <v>8.0685502547475707</v>
      </c>
      <c r="G114" s="19">
        <v>10.433899270833299</v>
      </c>
      <c r="H114" s="19">
        <v>7.9527559055118102</v>
      </c>
      <c r="I114" s="19">
        <v>7.8740157480314998</v>
      </c>
      <c r="J114" s="19">
        <v>7.9527559055118102</v>
      </c>
      <c r="K114" s="19">
        <v>42.28197708463599</v>
      </c>
    </row>
    <row r="115" spans="1:11" x14ac:dyDescent="0.35">
      <c r="A115" t="str">
        <f t="shared" si="2"/>
        <v>Agro Sudamerica1022783</v>
      </c>
      <c r="B115" t="s">
        <v>11</v>
      </c>
      <c r="C115">
        <v>1022783</v>
      </c>
      <c r="D115" t="s">
        <v>351</v>
      </c>
      <c r="E115" s="19"/>
      <c r="F115" s="19">
        <v>7.8294573643410796</v>
      </c>
      <c r="G115" s="19">
        <v>10.03414675</v>
      </c>
      <c r="H115" s="19">
        <v>7.8294573643410796</v>
      </c>
      <c r="I115" s="19"/>
      <c r="J115" s="19">
        <v>7.8294573643410796</v>
      </c>
      <c r="K115" s="19">
        <v>33.522518843023242</v>
      </c>
    </row>
    <row r="116" spans="1:11" x14ac:dyDescent="0.35">
      <c r="A116" t="str">
        <f t="shared" si="2"/>
        <v>Agro Sudamerica1022784</v>
      </c>
      <c r="B116" t="s">
        <v>11</v>
      </c>
      <c r="C116">
        <v>1022784</v>
      </c>
      <c r="D116" t="s">
        <v>650</v>
      </c>
      <c r="E116" s="19"/>
      <c r="F116" s="19"/>
      <c r="G116" s="19">
        <v>10.034146777777799</v>
      </c>
      <c r="H116" s="19"/>
      <c r="I116" s="19"/>
      <c r="J116" s="19">
        <v>7.7099236641221403</v>
      </c>
      <c r="K116" s="19">
        <v>17.74407044189994</v>
      </c>
    </row>
    <row r="117" spans="1:11" x14ac:dyDescent="0.35">
      <c r="A117" t="str">
        <f t="shared" si="2"/>
        <v>Agro Sudamerica1022786</v>
      </c>
      <c r="B117" t="s">
        <v>11</v>
      </c>
      <c r="C117">
        <v>1022786</v>
      </c>
      <c r="D117" t="s">
        <v>600</v>
      </c>
      <c r="E117" s="19"/>
      <c r="F117" s="19">
        <v>13.964497041420101</v>
      </c>
      <c r="G117" s="19"/>
      <c r="H117" s="19"/>
      <c r="I117" s="19"/>
      <c r="J117" s="19">
        <v>17.1449704142012</v>
      </c>
      <c r="K117" s="19">
        <v>31.109467455621299</v>
      </c>
    </row>
    <row r="118" spans="1:11" x14ac:dyDescent="0.35">
      <c r="A118" t="str">
        <f t="shared" si="2"/>
        <v>Agro Sudamerica1022842</v>
      </c>
      <c r="B118" t="s">
        <v>11</v>
      </c>
      <c r="C118">
        <v>1022842</v>
      </c>
      <c r="D118" t="s">
        <v>1194</v>
      </c>
      <c r="E118" s="19"/>
      <c r="F118" s="19"/>
      <c r="G118" s="19"/>
      <c r="H118" s="19">
        <v>2.5</v>
      </c>
      <c r="I118" s="19">
        <v>2.5499999999999998</v>
      </c>
      <c r="J118" s="19"/>
      <c r="K118" s="19">
        <v>5.05</v>
      </c>
    </row>
    <row r="119" spans="1:11" x14ac:dyDescent="0.35">
      <c r="A119" t="str">
        <f t="shared" si="2"/>
        <v>Agro Sudamerica1022844</v>
      </c>
      <c r="B119" t="s">
        <v>11</v>
      </c>
      <c r="C119">
        <v>1022844</v>
      </c>
      <c r="D119" t="s">
        <v>1197</v>
      </c>
      <c r="E119" s="19"/>
      <c r="F119" s="19"/>
      <c r="G119" s="19"/>
      <c r="H119" s="19">
        <v>1.7235416666666701</v>
      </c>
      <c r="I119" s="19"/>
      <c r="J119" s="19"/>
      <c r="K119" s="19">
        <v>1.7235416666666701</v>
      </c>
    </row>
    <row r="120" spans="1:11" x14ac:dyDescent="0.35">
      <c r="A120" t="str">
        <f t="shared" si="2"/>
        <v>Agro Sudamerica1022847</v>
      </c>
      <c r="B120" t="s">
        <v>11</v>
      </c>
      <c r="C120">
        <v>1022847</v>
      </c>
      <c r="D120" t="s">
        <v>355</v>
      </c>
      <c r="E120" s="19"/>
      <c r="F120" s="19"/>
      <c r="G120" s="19">
        <v>1.4021666666666699</v>
      </c>
      <c r="H120" s="19">
        <v>1.5292083333333299</v>
      </c>
      <c r="I120" s="19">
        <v>1.58960416666667</v>
      </c>
      <c r="J120" s="19"/>
      <c r="K120" s="19">
        <v>4.5209791666666703</v>
      </c>
    </row>
    <row r="121" spans="1:11" x14ac:dyDescent="0.35">
      <c r="A121" t="str">
        <f t="shared" si="2"/>
        <v>Agro Sudamerica1022855</v>
      </c>
      <c r="B121" t="s">
        <v>11</v>
      </c>
      <c r="C121">
        <v>1022855</v>
      </c>
      <c r="D121" t="s">
        <v>315</v>
      </c>
      <c r="E121" s="19">
        <v>1.3291666666666699</v>
      </c>
      <c r="F121" s="19">
        <v>1.41133333333333</v>
      </c>
      <c r="G121" s="19"/>
      <c r="H121" s="19">
        <v>1.57</v>
      </c>
      <c r="I121" s="19"/>
      <c r="J121" s="19">
        <v>1.26</v>
      </c>
      <c r="K121" s="19">
        <v>5.5705</v>
      </c>
    </row>
    <row r="122" spans="1:11" x14ac:dyDescent="0.35">
      <c r="A122" t="str">
        <f t="shared" si="2"/>
        <v>Agro Sudamerica1022883</v>
      </c>
      <c r="B122" t="s">
        <v>11</v>
      </c>
      <c r="C122">
        <v>1022883</v>
      </c>
      <c r="D122" t="s">
        <v>370</v>
      </c>
      <c r="E122" s="19"/>
      <c r="F122" s="19"/>
      <c r="G122" s="19"/>
      <c r="H122" s="19"/>
      <c r="I122" s="19">
        <v>6.1455000000000002</v>
      </c>
      <c r="J122" s="19"/>
      <c r="K122" s="19">
        <v>6.1455000000000002</v>
      </c>
    </row>
    <row r="123" spans="1:11" x14ac:dyDescent="0.35">
      <c r="A123" t="str">
        <f t="shared" si="2"/>
        <v>Agro Sudamerica1022920</v>
      </c>
      <c r="B123" t="s">
        <v>11</v>
      </c>
      <c r="C123">
        <v>1022920</v>
      </c>
      <c r="D123" t="s">
        <v>525</v>
      </c>
      <c r="E123" s="19"/>
      <c r="F123" s="19">
        <v>0.92041608573284295</v>
      </c>
      <c r="G123" s="19">
        <v>0.97040708333333403</v>
      </c>
      <c r="H123" s="19"/>
      <c r="I123" s="19"/>
      <c r="J123" s="19">
        <v>1.1708333385214</v>
      </c>
      <c r="K123" s="19">
        <v>3.061656507587577</v>
      </c>
    </row>
    <row r="124" spans="1:11" x14ac:dyDescent="0.35">
      <c r="A124" t="str">
        <f t="shared" si="2"/>
        <v>Agro Sudamerica1022921</v>
      </c>
      <c r="B124" t="s">
        <v>11</v>
      </c>
      <c r="C124">
        <v>1022921</v>
      </c>
      <c r="D124" t="s">
        <v>243</v>
      </c>
      <c r="E124" s="19">
        <v>1</v>
      </c>
      <c r="F124" s="19">
        <v>1.0546599428571399</v>
      </c>
      <c r="G124" s="19">
        <v>0.95018181818181802</v>
      </c>
      <c r="H124" s="19"/>
      <c r="I124" s="19">
        <v>1.4</v>
      </c>
      <c r="J124" s="19">
        <v>1.3908333310463099</v>
      </c>
      <c r="K124" s="19">
        <v>5.7956750920852675</v>
      </c>
    </row>
    <row r="125" spans="1:11" x14ac:dyDescent="0.35">
      <c r="A125" t="str">
        <f t="shared" si="2"/>
        <v>Agro Sudamerica1022922</v>
      </c>
      <c r="B125" t="s">
        <v>11</v>
      </c>
      <c r="C125">
        <v>1022922</v>
      </c>
      <c r="D125" t="s">
        <v>582</v>
      </c>
      <c r="E125" s="19">
        <v>1.4</v>
      </c>
      <c r="F125" s="19"/>
      <c r="G125" s="19">
        <v>1.4791994152046799</v>
      </c>
      <c r="H125" s="19"/>
      <c r="I125" s="19"/>
      <c r="J125" s="19"/>
      <c r="K125" s="19">
        <v>2.8791994152046798</v>
      </c>
    </row>
    <row r="126" spans="1:11" x14ac:dyDescent="0.35">
      <c r="A126" t="str">
        <f t="shared" si="2"/>
        <v>Agro Sudamerica1022928</v>
      </c>
      <c r="B126" t="s">
        <v>11</v>
      </c>
      <c r="C126">
        <v>1022928</v>
      </c>
      <c r="D126" t="s">
        <v>584</v>
      </c>
      <c r="E126" s="19">
        <v>0.9</v>
      </c>
      <c r="F126" s="19"/>
      <c r="G126" s="19"/>
      <c r="H126" s="19"/>
      <c r="I126" s="19"/>
      <c r="J126" s="19"/>
      <c r="K126" s="19">
        <v>0.9</v>
      </c>
    </row>
    <row r="127" spans="1:11" x14ac:dyDescent="0.35">
      <c r="A127" t="str">
        <f t="shared" si="2"/>
        <v>Agro Sudamerica1022996</v>
      </c>
      <c r="B127" t="s">
        <v>11</v>
      </c>
      <c r="C127">
        <v>1022996</v>
      </c>
      <c r="D127" t="s">
        <v>407</v>
      </c>
      <c r="E127" s="19"/>
      <c r="F127" s="19"/>
      <c r="G127" s="19">
        <v>0.97955335341683802</v>
      </c>
      <c r="H127" s="19"/>
      <c r="I127" s="19"/>
      <c r="J127" s="19"/>
      <c r="K127" s="19">
        <v>0.97955335341683802</v>
      </c>
    </row>
    <row r="128" spans="1:11" x14ac:dyDescent="0.35">
      <c r="A128" t="str">
        <f t="shared" si="2"/>
        <v>Agro Sudamerica1023111</v>
      </c>
      <c r="B128" t="s">
        <v>11</v>
      </c>
      <c r="C128">
        <v>1023111</v>
      </c>
      <c r="D128" t="s">
        <v>419</v>
      </c>
      <c r="E128" s="19"/>
      <c r="F128" s="19"/>
      <c r="G128" s="19"/>
      <c r="H128" s="19"/>
      <c r="I128" s="19"/>
      <c r="J128" s="19">
        <v>1.0030660952381001</v>
      </c>
      <c r="K128" s="19">
        <v>1.0030660952381001</v>
      </c>
    </row>
    <row r="129" spans="1:11" x14ac:dyDescent="0.35">
      <c r="A129" t="str">
        <f t="shared" si="2"/>
        <v>Agro Sudamerica1023295</v>
      </c>
      <c r="B129" t="s">
        <v>11</v>
      </c>
      <c r="C129">
        <v>1023295</v>
      </c>
      <c r="D129" t="s">
        <v>607</v>
      </c>
      <c r="E129" s="19"/>
      <c r="F129" s="19">
        <v>14.556213017751499</v>
      </c>
      <c r="G129" s="19"/>
      <c r="H129" s="19"/>
      <c r="I129" s="19"/>
      <c r="J129" s="19"/>
      <c r="K129" s="19">
        <v>14.556213017751499</v>
      </c>
    </row>
    <row r="130" spans="1:11" x14ac:dyDescent="0.35">
      <c r="A130" t="str">
        <f t="shared" si="2"/>
        <v>Agro Sudamerica1023306</v>
      </c>
      <c r="B130" t="s">
        <v>11</v>
      </c>
      <c r="C130">
        <v>1023306</v>
      </c>
      <c r="D130" t="s">
        <v>302</v>
      </c>
      <c r="E130" s="19"/>
      <c r="F130" s="19"/>
      <c r="G130" s="19"/>
      <c r="H130" s="19"/>
      <c r="I130" s="19"/>
      <c r="J130" s="19">
        <v>1.006</v>
      </c>
      <c r="K130" s="19">
        <v>1.006</v>
      </c>
    </row>
    <row r="131" spans="1:11" x14ac:dyDescent="0.35">
      <c r="A131" t="str">
        <f t="shared" si="2"/>
        <v>Agro Sudamerica1023329</v>
      </c>
      <c r="B131" t="s">
        <v>11</v>
      </c>
      <c r="C131">
        <v>1023329</v>
      </c>
      <c r="D131" t="s">
        <v>196</v>
      </c>
      <c r="E131" s="19">
        <v>0.60680127884615398</v>
      </c>
      <c r="F131" s="19">
        <v>0.50544937499999998</v>
      </c>
      <c r="G131" s="19">
        <v>0.554166664403558</v>
      </c>
      <c r="H131" s="19"/>
      <c r="I131" s="19"/>
      <c r="J131" s="19"/>
      <c r="K131" s="19">
        <v>1.666417318249712</v>
      </c>
    </row>
    <row r="132" spans="1:11" x14ac:dyDescent="0.35">
      <c r="A132" t="str">
        <f t="shared" si="2"/>
        <v>Agro Sudamerica1023331</v>
      </c>
      <c r="B132" t="s">
        <v>11</v>
      </c>
      <c r="C132">
        <v>1023331</v>
      </c>
      <c r="D132" t="s">
        <v>251</v>
      </c>
      <c r="E132" s="19">
        <v>2.2000000000000002</v>
      </c>
      <c r="F132" s="19"/>
      <c r="G132" s="19"/>
      <c r="H132" s="19"/>
      <c r="I132" s="19"/>
      <c r="J132" s="19"/>
      <c r="K132" s="19">
        <v>2.2000000000000002</v>
      </c>
    </row>
    <row r="133" spans="1:11" x14ac:dyDescent="0.35">
      <c r="A133" t="str">
        <f t="shared" si="2"/>
        <v>Agro Sudamerica1023336</v>
      </c>
      <c r="B133" t="s">
        <v>11</v>
      </c>
      <c r="C133">
        <v>1023336</v>
      </c>
      <c r="D133" t="s">
        <v>551</v>
      </c>
      <c r="E133" s="19"/>
      <c r="F133" s="19">
        <v>0.47916667499999999</v>
      </c>
      <c r="G133" s="19"/>
      <c r="H133" s="19"/>
      <c r="I133" s="19"/>
      <c r="J133" s="19"/>
      <c r="K133" s="19">
        <v>0.47916667499999999</v>
      </c>
    </row>
    <row r="134" spans="1:11" x14ac:dyDescent="0.35">
      <c r="A134" t="str">
        <f t="shared" si="2"/>
        <v>Agro Sudamerica1023355</v>
      </c>
      <c r="B134" t="s">
        <v>11</v>
      </c>
      <c r="C134">
        <v>1023355</v>
      </c>
      <c r="D134" t="s">
        <v>516</v>
      </c>
      <c r="E134" s="19">
        <v>0.56270833333333303</v>
      </c>
      <c r="F134" s="19"/>
      <c r="G134" s="19">
        <v>0.631541666666667</v>
      </c>
      <c r="H134" s="19">
        <v>0.70254722222222199</v>
      </c>
      <c r="I134" s="19">
        <v>0.76349999999999996</v>
      </c>
      <c r="J134" s="19">
        <v>0.70695652173913004</v>
      </c>
      <c r="K134" s="19">
        <v>3.3672537439613519</v>
      </c>
    </row>
    <row r="135" spans="1:11" x14ac:dyDescent="0.35">
      <c r="A135" t="str">
        <f t="shared" si="2"/>
        <v>Agro Sudamerica1023391</v>
      </c>
      <c r="B135" t="s">
        <v>11</v>
      </c>
      <c r="C135">
        <v>1023391</v>
      </c>
      <c r="D135" t="s">
        <v>451</v>
      </c>
      <c r="E135" s="19">
        <v>1.75730354166667</v>
      </c>
      <c r="F135" s="19"/>
      <c r="G135" s="19"/>
      <c r="H135" s="19"/>
      <c r="I135" s="19"/>
      <c r="J135" s="19">
        <v>1.6528031698113199</v>
      </c>
      <c r="K135" s="19">
        <v>3.4101067114779902</v>
      </c>
    </row>
    <row r="136" spans="1:11" x14ac:dyDescent="0.35">
      <c r="A136" t="str">
        <f t="shared" ref="A136:A199" si="3">B136&amp;C136</f>
        <v>Agro Sudamerica1030224</v>
      </c>
      <c r="B136" t="s">
        <v>11</v>
      </c>
      <c r="C136">
        <v>1030224</v>
      </c>
      <c r="D136" t="s">
        <v>857</v>
      </c>
      <c r="E136" s="19">
        <v>1.8449326923076901</v>
      </c>
      <c r="F136" s="19"/>
      <c r="G136" s="19">
        <v>2.1916354166666698</v>
      </c>
      <c r="H136" s="19">
        <v>2.2075</v>
      </c>
      <c r="I136" s="19"/>
      <c r="J136" s="19"/>
      <c r="K136" s="19">
        <v>6.2440681089743606</v>
      </c>
    </row>
    <row r="137" spans="1:11" x14ac:dyDescent="0.35">
      <c r="A137" t="str">
        <f t="shared" si="3"/>
        <v>Agro Sudamerica1030230</v>
      </c>
      <c r="B137" t="s">
        <v>11</v>
      </c>
      <c r="C137">
        <v>1030230</v>
      </c>
      <c r="D137" t="s">
        <v>859</v>
      </c>
      <c r="E137" s="19"/>
      <c r="F137" s="19"/>
      <c r="G137" s="19"/>
      <c r="H137" s="19"/>
      <c r="I137" s="19"/>
      <c r="J137" s="19"/>
      <c r="K137" s="19"/>
    </row>
    <row r="138" spans="1:11" x14ac:dyDescent="0.35">
      <c r="A138" t="str">
        <f t="shared" si="3"/>
        <v>Agro Sudamerica1030332</v>
      </c>
      <c r="B138" t="s">
        <v>11</v>
      </c>
      <c r="C138">
        <v>1030332</v>
      </c>
      <c r="D138" t="s">
        <v>872</v>
      </c>
      <c r="E138" s="19">
        <v>1.4130833333333299</v>
      </c>
      <c r="F138" s="19"/>
      <c r="G138" s="19"/>
      <c r="H138" s="19"/>
      <c r="I138" s="19"/>
      <c r="J138" s="19"/>
      <c r="K138" s="19">
        <v>1.4130833333333299</v>
      </c>
    </row>
    <row r="139" spans="1:11" x14ac:dyDescent="0.35">
      <c r="A139" t="str">
        <f t="shared" si="3"/>
        <v>Agro Sudamerica1030498</v>
      </c>
      <c r="B139" t="s">
        <v>11</v>
      </c>
      <c r="C139">
        <v>1030498</v>
      </c>
      <c r="D139" t="s">
        <v>906</v>
      </c>
      <c r="E139" s="19"/>
      <c r="F139" s="19"/>
      <c r="G139" s="19"/>
      <c r="H139" s="19">
        <v>1.85775</v>
      </c>
      <c r="I139" s="19"/>
      <c r="J139" s="19"/>
      <c r="K139" s="19">
        <v>1.85775</v>
      </c>
    </row>
    <row r="140" spans="1:11" x14ac:dyDescent="0.35">
      <c r="A140" t="str">
        <f t="shared" si="3"/>
        <v>Agro Sudamerica1030542</v>
      </c>
      <c r="B140" t="s">
        <v>11</v>
      </c>
      <c r="C140">
        <v>1030542</v>
      </c>
      <c r="D140" t="s">
        <v>916</v>
      </c>
      <c r="E140" s="19"/>
      <c r="F140" s="19"/>
      <c r="G140" s="19"/>
      <c r="H140" s="19"/>
      <c r="I140" s="19"/>
      <c r="J140" s="19">
        <v>8.1999999999999993</v>
      </c>
      <c r="K140" s="19">
        <v>8.1999999999999993</v>
      </c>
    </row>
    <row r="141" spans="1:11" x14ac:dyDescent="0.35">
      <c r="A141" t="str">
        <f t="shared" si="3"/>
        <v>Agro Sudamerica1030545</v>
      </c>
      <c r="B141" t="s">
        <v>11</v>
      </c>
      <c r="C141">
        <v>1030545</v>
      </c>
      <c r="D141" t="s">
        <v>918</v>
      </c>
      <c r="E141" s="19">
        <v>4.458561875</v>
      </c>
      <c r="F141" s="19">
        <v>4.3987499999999997</v>
      </c>
      <c r="G141" s="19"/>
      <c r="H141" s="19"/>
      <c r="I141" s="19">
        <v>4.5152083333333302</v>
      </c>
      <c r="J141" s="19"/>
      <c r="K141" s="19">
        <v>13.372520208333331</v>
      </c>
    </row>
    <row r="142" spans="1:11" x14ac:dyDescent="0.35">
      <c r="A142" t="str">
        <f t="shared" si="3"/>
        <v>Agro Sudamerica1030670</v>
      </c>
      <c r="B142" t="s">
        <v>11</v>
      </c>
      <c r="C142">
        <v>1030670</v>
      </c>
      <c r="D142" t="s">
        <v>928</v>
      </c>
      <c r="E142" s="19">
        <v>8.7965937499999995</v>
      </c>
      <c r="F142" s="19">
        <v>10.6112083333333</v>
      </c>
      <c r="G142" s="19">
        <v>10.7610833333333</v>
      </c>
      <c r="H142" s="19"/>
      <c r="I142" s="19"/>
      <c r="J142" s="19"/>
      <c r="K142" s="19">
        <v>30.168885416666601</v>
      </c>
    </row>
    <row r="143" spans="1:11" x14ac:dyDescent="0.35">
      <c r="A143" t="str">
        <f t="shared" si="3"/>
        <v>Agro Sudamerica1030720</v>
      </c>
      <c r="B143" t="s">
        <v>11</v>
      </c>
      <c r="C143">
        <v>1030720</v>
      </c>
      <c r="D143" t="s">
        <v>943</v>
      </c>
      <c r="E143" s="19">
        <v>0.48236813191391797</v>
      </c>
      <c r="F143" s="19"/>
      <c r="G143" s="19">
        <v>0.48</v>
      </c>
      <c r="H143" s="19"/>
      <c r="I143" s="19">
        <v>0.72958333333333403</v>
      </c>
      <c r="J143" s="19">
        <v>0.72412500000000002</v>
      </c>
      <c r="K143" s="19">
        <v>2.4160764652472517</v>
      </c>
    </row>
    <row r="144" spans="1:11" x14ac:dyDescent="0.35">
      <c r="A144" t="str">
        <f t="shared" si="3"/>
        <v>Agro Sudamerica1030732</v>
      </c>
      <c r="B144" t="s">
        <v>11</v>
      </c>
      <c r="C144">
        <v>1030732</v>
      </c>
      <c r="D144" t="s">
        <v>1138</v>
      </c>
      <c r="E144" s="19">
        <v>4.4121481707317098</v>
      </c>
      <c r="F144" s="19"/>
      <c r="G144" s="19"/>
      <c r="H144" s="19"/>
      <c r="I144" s="19"/>
      <c r="J144" s="19"/>
      <c r="K144" s="19">
        <v>4.4121481707317098</v>
      </c>
    </row>
    <row r="145" spans="1:11" x14ac:dyDescent="0.35">
      <c r="A145" t="str">
        <f t="shared" si="3"/>
        <v>Agro Sudamerica1030780</v>
      </c>
      <c r="B145" t="s">
        <v>11</v>
      </c>
      <c r="C145">
        <v>1030780</v>
      </c>
      <c r="D145" t="s">
        <v>963</v>
      </c>
      <c r="E145" s="19">
        <v>4.4121480431848799</v>
      </c>
      <c r="F145" s="19"/>
      <c r="G145" s="19"/>
      <c r="H145" s="19"/>
      <c r="I145" s="19"/>
      <c r="J145" s="19"/>
      <c r="K145" s="19">
        <v>4.4121480431848799</v>
      </c>
    </row>
    <row r="146" spans="1:11" x14ac:dyDescent="0.35">
      <c r="A146" t="str">
        <f t="shared" si="3"/>
        <v>Agro Sudamerica1030802</v>
      </c>
      <c r="B146" t="s">
        <v>11</v>
      </c>
      <c r="C146">
        <v>1030802</v>
      </c>
      <c r="D146" t="s">
        <v>977</v>
      </c>
      <c r="E146" s="19"/>
      <c r="F146" s="19"/>
      <c r="G146" s="19"/>
      <c r="H146" s="19">
        <v>0.40400000000000003</v>
      </c>
      <c r="I146" s="19"/>
      <c r="J146" s="19"/>
      <c r="K146" s="19">
        <v>0.40400000000000003</v>
      </c>
    </row>
    <row r="147" spans="1:11" x14ac:dyDescent="0.35">
      <c r="A147" t="str">
        <f t="shared" si="3"/>
        <v>Agro Sudamerica1100407</v>
      </c>
      <c r="B147" t="s">
        <v>11</v>
      </c>
      <c r="C147">
        <v>1100407</v>
      </c>
      <c r="D147" t="s">
        <v>1228</v>
      </c>
      <c r="E147" s="19"/>
      <c r="F147" s="19">
        <v>3.7182777749999998</v>
      </c>
      <c r="G147" s="19">
        <v>3.6596655500000002</v>
      </c>
      <c r="H147" s="19">
        <v>3.6596655500000002</v>
      </c>
      <c r="I147" s="19">
        <v>3.6596655500000002</v>
      </c>
      <c r="J147" s="19">
        <v>3.9</v>
      </c>
      <c r="K147" s="19">
        <v>18.597274424999998</v>
      </c>
    </row>
    <row r="148" spans="1:11" x14ac:dyDescent="0.35">
      <c r="A148" t="str">
        <f t="shared" si="3"/>
        <v>Agro Sudamerica1100408</v>
      </c>
      <c r="B148" t="s">
        <v>11</v>
      </c>
      <c r="C148">
        <v>1100408</v>
      </c>
      <c r="D148" t="s">
        <v>1230</v>
      </c>
      <c r="E148" s="19"/>
      <c r="F148" s="19">
        <v>3.7182777833333298</v>
      </c>
      <c r="G148" s="19">
        <v>3.65966556666667</v>
      </c>
      <c r="H148" s="19">
        <v>3.65966556666667</v>
      </c>
      <c r="I148" s="19">
        <v>3.65966556666667</v>
      </c>
      <c r="J148" s="19">
        <v>3.9</v>
      </c>
      <c r="K148" s="19">
        <v>18.59727448333334</v>
      </c>
    </row>
    <row r="149" spans="1:11" x14ac:dyDescent="0.35">
      <c r="A149" t="str">
        <f t="shared" si="3"/>
        <v>Agro Sudamerica8888888</v>
      </c>
      <c r="B149" t="s">
        <v>11</v>
      </c>
      <c r="C149">
        <v>8888888</v>
      </c>
      <c r="D149" t="s">
        <v>1189</v>
      </c>
      <c r="E149" s="19"/>
      <c r="F149" s="19"/>
      <c r="G149" s="19"/>
      <c r="H149" s="19"/>
      <c r="I149" s="19"/>
      <c r="J149" s="19"/>
      <c r="K149" s="19"/>
    </row>
    <row r="150" spans="1:11" x14ac:dyDescent="0.35">
      <c r="A150" t="str">
        <f t="shared" si="3"/>
        <v>Agro Sudamerica1020086</v>
      </c>
      <c r="B150" t="s">
        <v>11</v>
      </c>
      <c r="C150">
        <v>1020086</v>
      </c>
      <c r="D150" t="s">
        <v>1249</v>
      </c>
      <c r="E150" s="19"/>
      <c r="F150" s="19"/>
      <c r="G150" s="19"/>
      <c r="H150" s="19"/>
      <c r="I150" s="19"/>
      <c r="J150" s="19">
        <v>3.2722916666666699</v>
      </c>
      <c r="K150" s="19">
        <v>3.2722916666666699</v>
      </c>
    </row>
    <row r="151" spans="1:11" x14ac:dyDescent="0.35">
      <c r="A151" t="str">
        <f t="shared" si="3"/>
        <v>Agro Sudamerica1012655</v>
      </c>
      <c r="B151" t="s">
        <v>11</v>
      </c>
      <c r="C151">
        <v>1012655</v>
      </c>
      <c r="D151" t="s">
        <v>1247</v>
      </c>
      <c r="E151" s="19"/>
      <c r="F151" s="19"/>
      <c r="G151" s="19"/>
      <c r="H151" s="19"/>
      <c r="I151" s="19"/>
      <c r="J151" s="19">
        <v>0.753323319327731</v>
      </c>
      <c r="K151" s="19">
        <v>0.753323319327731</v>
      </c>
    </row>
    <row r="152" spans="1:11" x14ac:dyDescent="0.35">
      <c r="A152" t="str">
        <f t="shared" si="3"/>
        <v>Agro Sudamerica1022149</v>
      </c>
      <c r="B152" t="s">
        <v>11</v>
      </c>
      <c r="C152">
        <v>1022149</v>
      </c>
      <c r="D152" t="s">
        <v>241</v>
      </c>
      <c r="E152" s="19"/>
      <c r="F152" s="19"/>
      <c r="G152" s="19"/>
      <c r="H152" s="19">
        <v>2.0084031642857099</v>
      </c>
      <c r="I152" s="19">
        <v>2.4</v>
      </c>
      <c r="J152" s="19">
        <v>2.224411575</v>
      </c>
      <c r="K152" s="19">
        <v>6.6328147392857097</v>
      </c>
    </row>
    <row r="153" spans="1:11" x14ac:dyDescent="0.35">
      <c r="A153" t="str">
        <f t="shared" si="3"/>
        <v>Agro Sudamerica1022389</v>
      </c>
      <c r="B153" t="s">
        <v>11</v>
      </c>
      <c r="C153">
        <v>1022389</v>
      </c>
      <c r="D153" t="s">
        <v>501</v>
      </c>
      <c r="E153" s="19"/>
      <c r="F153" s="19"/>
      <c r="G153" s="19"/>
      <c r="H153" s="19"/>
      <c r="I153" s="19"/>
      <c r="J153" s="19">
        <v>1.25</v>
      </c>
      <c r="K153" s="19">
        <v>1.25</v>
      </c>
    </row>
    <row r="154" spans="1:11" x14ac:dyDescent="0.35">
      <c r="A154" t="str">
        <f t="shared" si="3"/>
        <v>Agro Sudamerica1030791</v>
      </c>
      <c r="B154" t="s">
        <v>11</v>
      </c>
      <c r="C154">
        <v>1030791</v>
      </c>
      <c r="D154" t="s">
        <v>1273</v>
      </c>
      <c r="E154" s="19"/>
      <c r="F154" s="19"/>
      <c r="G154" s="19"/>
      <c r="H154" s="19"/>
      <c r="I154" s="19"/>
      <c r="J154" s="19">
        <v>2.35</v>
      </c>
      <c r="K154" s="19">
        <v>2.35</v>
      </c>
    </row>
    <row r="155" spans="1:11" x14ac:dyDescent="0.35">
      <c r="A155" t="str">
        <f t="shared" si="3"/>
        <v>Agro Sudamerica1012782</v>
      </c>
      <c r="B155" t="s">
        <v>11</v>
      </c>
      <c r="C155">
        <v>1012782</v>
      </c>
      <c r="D155" t="s">
        <v>1286</v>
      </c>
      <c r="E155" s="19"/>
      <c r="F155" s="19"/>
      <c r="G155" s="19">
        <v>0.48870795281583002</v>
      </c>
      <c r="H155" s="19"/>
      <c r="I155" s="19"/>
      <c r="J155" s="19"/>
      <c r="K155" s="19">
        <v>0.48870795281583002</v>
      </c>
    </row>
    <row r="156" spans="1:11" x14ac:dyDescent="0.35">
      <c r="A156" t="str">
        <f t="shared" si="3"/>
        <v>Agro Sudamerica1021279</v>
      </c>
      <c r="B156" t="s">
        <v>11</v>
      </c>
      <c r="C156">
        <v>1021279</v>
      </c>
      <c r="D156" t="s">
        <v>357</v>
      </c>
      <c r="E156" s="19"/>
      <c r="F156" s="19"/>
      <c r="G156" s="19"/>
      <c r="H156" s="19"/>
      <c r="I156" s="19">
        <v>1.6402083333333299</v>
      </c>
      <c r="J156" s="19">
        <v>1.8</v>
      </c>
      <c r="K156" s="19">
        <v>3.44020833333333</v>
      </c>
    </row>
    <row r="157" spans="1:11" x14ac:dyDescent="0.35">
      <c r="A157" t="str">
        <f t="shared" si="3"/>
        <v>Agro Sudamerica1011258</v>
      </c>
      <c r="B157" t="s">
        <v>11</v>
      </c>
      <c r="C157">
        <v>1011258</v>
      </c>
      <c r="D157" t="s">
        <v>1361</v>
      </c>
      <c r="E157" s="19"/>
      <c r="F157" s="19"/>
      <c r="G157" s="19"/>
      <c r="H157" s="19">
        <v>0.55791669811320799</v>
      </c>
      <c r="I157" s="19"/>
      <c r="J157" s="19"/>
      <c r="K157" s="19">
        <v>0.55791669811320799</v>
      </c>
    </row>
    <row r="158" spans="1:11" x14ac:dyDescent="0.35">
      <c r="A158" t="str">
        <f t="shared" si="3"/>
        <v>Agro Sudamerica1030817</v>
      </c>
      <c r="B158" t="s">
        <v>11</v>
      </c>
      <c r="C158">
        <v>1030817</v>
      </c>
      <c r="D158" t="s">
        <v>857</v>
      </c>
      <c r="E158" s="19"/>
      <c r="F158" s="19"/>
      <c r="G158" s="19"/>
      <c r="H158" s="19">
        <v>2.22601550348837</v>
      </c>
      <c r="I158" s="19">
        <v>2.1322916666666698</v>
      </c>
      <c r="J158" s="19">
        <v>2.35</v>
      </c>
      <c r="K158" s="19">
        <v>6.7083071701550399</v>
      </c>
    </row>
    <row r="159" spans="1:11" x14ac:dyDescent="0.35">
      <c r="A159" t="str">
        <f t="shared" si="3"/>
        <v>Agro Sudamerica1022290</v>
      </c>
      <c r="B159" t="s">
        <v>11</v>
      </c>
      <c r="C159">
        <v>1022290</v>
      </c>
      <c r="D159" t="s">
        <v>1288</v>
      </c>
      <c r="E159" s="19"/>
      <c r="F159" s="19"/>
      <c r="G159" s="19"/>
      <c r="H159" s="19"/>
      <c r="I159" s="19"/>
      <c r="J159" s="19">
        <v>1.75270833333333</v>
      </c>
      <c r="K159" s="19">
        <v>1.75270833333333</v>
      </c>
    </row>
    <row r="160" spans="1:11" x14ac:dyDescent="0.35">
      <c r="A160" t="str">
        <f t="shared" si="3"/>
        <v>Agro Sudamerica1022825</v>
      </c>
      <c r="B160" t="s">
        <v>11</v>
      </c>
      <c r="C160">
        <v>1022825</v>
      </c>
      <c r="D160" t="s">
        <v>416</v>
      </c>
      <c r="E160" s="19"/>
      <c r="F160" s="19"/>
      <c r="G160" s="19"/>
      <c r="H160" s="19">
        <v>3.8763116666666702</v>
      </c>
      <c r="I160" s="19"/>
      <c r="J160" s="19"/>
      <c r="K160" s="19">
        <v>3.8763116666666702</v>
      </c>
    </row>
    <row r="161" spans="1:11" x14ac:dyDescent="0.35">
      <c r="A161" t="str">
        <f t="shared" si="3"/>
        <v>Agro Sudamerica1023167</v>
      </c>
      <c r="B161" t="s">
        <v>11</v>
      </c>
      <c r="C161">
        <v>1023167</v>
      </c>
      <c r="D161" t="s">
        <v>427</v>
      </c>
      <c r="E161" s="19"/>
      <c r="F161" s="19"/>
      <c r="G161" s="19"/>
      <c r="H161" s="19">
        <v>3.0768666666666702</v>
      </c>
      <c r="I161" s="19"/>
      <c r="J161" s="19"/>
      <c r="K161" s="19">
        <v>3.0768666666666702</v>
      </c>
    </row>
    <row r="162" spans="1:11" x14ac:dyDescent="0.35">
      <c r="A162" t="str">
        <f t="shared" si="3"/>
        <v>Agro Sudamerica1023328</v>
      </c>
      <c r="B162" t="s">
        <v>11</v>
      </c>
      <c r="C162">
        <v>1023328</v>
      </c>
      <c r="D162" t="s">
        <v>1128</v>
      </c>
      <c r="E162" s="19"/>
      <c r="F162" s="19"/>
      <c r="G162" s="19"/>
      <c r="H162" s="19">
        <v>4.9755500000000001</v>
      </c>
      <c r="I162" s="19"/>
      <c r="J162" s="19"/>
      <c r="K162" s="19">
        <v>4.9755500000000001</v>
      </c>
    </row>
    <row r="163" spans="1:11" x14ac:dyDescent="0.35">
      <c r="A163" t="str">
        <f t="shared" si="3"/>
        <v>Agro Sudamerica1022820</v>
      </c>
      <c r="B163" t="s">
        <v>11</v>
      </c>
      <c r="C163">
        <v>1022820</v>
      </c>
      <c r="D163" t="s">
        <v>1393</v>
      </c>
      <c r="E163" s="19"/>
      <c r="F163" s="19"/>
      <c r="G163" s="19"/>
      <c r="H163" s="19">
        <v>5.0754799999999998</v>
      </c>
      <c r="I163" s="19"/>
      <c r="J163" s="19"/>
      <c r="K163" s="19">
        <v>5.0754799999999998</v>
      </c>
    </row>
    <row r="164" spans="1:11" x14ac:dyDescent="0.35">
      <c r="A164" t="str">
        <f t="shared" si="3"/>
        <v>Agro Sudamerica1022460</v>
      </c>
      <c r="B164" t="s">
        <v>11</v>
      </c>
      <c r="C164">
        <v>1022460</v>
      </c>
      <c r="D164" t="s">
        <v>1400</v>
      </c>
      <c r="E164" s="19"/>
      <c r="F164" s="19"/>
      <c r="G164" s="19"/>
      <c r="H164" s="19"/>
      <c r="I164" s="19">
        <v>8.4</v>
      </c>
      <c r="J164" s="19"/>
      <c r="K164" s="19">
        <v>8.4</v>
      </c>
    </row>
    <row r="165" spans="1:11" x14ac:dyDescent="0.35">
      <c r="A165" t="str">
        <f t="shared" si="3"/>
        <v>Agro Sudamerica1022459</v>
      </c>
      <c r="B165" t="s">
        <v>11</v>
      </c>
      <c r="C165">
        <v>1022459</v>
      </c>
      <c r="D165" t="s">
        <v>1398</v>
      </c>
      <c r="E165" s="19"/>
      <c r="F165" s="19"/>
      <c r="G165" s="19"/>
      <c r="H165" s="19"/>
      <c r="I165" s="19">
        <v>7.2</v>
      </c>
      <c r="J165" s="19"/>
      <c r="K165" s="19">
        <v>7.2</v>
      </c>
    </row>
    <row r="166" spans="1:11" x14ac:dyDescent="0.35">
      <c r="A166" t="str">
        <f t="shared" si="3"/>
        <v>Agro Sudamerica1022821</v>
      </c>
      <c r="B166" t="s">
        <v>11</v>
      </c>
      <c r="C166">
        <v>1022821</v>
      </c>
      <c r="D166" t="s">
        <v>1402</v>
      </c>
      <c r="E166" s="19"/>
      <c r="F166" s="19"/>
      <c r="G166" s="19"/>
      <c r="H166" s="19"/>
      <c r="I166" s="19">
        <v>8.1999999999999993</v>
      </c>
      <c r="J166" s="19"/>
      <c r="K166" s="19">
        <v>8.1999999999999993</v>
      </c>
    </row>
    <row r="167" spans="1:11" x14ac:dyDescent="0.35">
      <c r="A167" t="str">
        <f t="shared" si="3"/>
        <v>Agro Sudamerica1030816</v>
      </c>
      <c r="B167" t="s">
        <v>11</v>
      </c>
      <c r="C167">
        <v>1030816</v>
      </c>
      <c r="D167" t="s">
        <v>872</v>
      </c>
      <c r="E167" s="19"/>
      <c r="F167" s="19"/>
      <c r="G167" s="19"/>
      <c r="H167" s="19"/>
      <c r="I167" s="19"/>
      <c r="J167" s="19">
        <v>1.6</v>
      </c>
      <c r="K167" s="19">
        <v>1.6</v>
      </c>
    </row>
    <row r="168" spans="1:11" x14ac:dyDescent="0.35">
      <c r="A168" t="str">
        <f t="shared" si="3"/>
        <v>Agro Sudamerica1012058</v>
      </c>
      <c r="B168" t="s">
        <v>11</v>
      </c>
      <c r="C168">
        <v>1012058</v>
      </c>
      <c r="D168" t="s">
        <v>1404</v>
      </c>
      <c r="E168" s="19"/>
      <c r="F168" s="19"/>
      <c r="G168" s="19"/>
      <c r="H168" s="19"/>
      <c r="I168" s="19"/>
      <c r="J168" s="19">
        <v>1.25292</v>
      </c>
      <c r="K168" s="19">
        <v>1.25292</v>
      </c>
    </row>
    <row r="169" spans="1:11" x14ac:dyDescent="0.35">
      <c r="A169" t="str">
        <f t="shared" si="3"/>
        <v>Agro Sudamerica1012059</v>
      </c>
      <c r="B169" t="s">
        <v>11</v>
      </c>
      <c r="C169">
        <v>1012059</v>
      </c>
      <c r="D169" t="s">
        <v>1406</v>
      </c>
      <c r="E169" s="19"/>
      <c r="F169" s="19"/>
      <c r="G169" s="19"/>
      <c r="H169" s="19"/>
      <c r="I169" s="19"/>
      <c r="J169" s="19">
        <v>1.5027185833333301</v>
      </c>
      <c r="K169" s="19">
        <v>1.5027185833333301</v>
      </c>
    </row>
    <row r="170" spans="1:11" x14ac:dyDescent="0.35">
      <c r="A170" t="str">
        <f t="shared" si="3"/>
        <v>Agro Sudamerica1030821</v>
      </c>
      <c r="B170" t="s">
        <v>11</v>
      </c>
      <c r="C170">
        <v>1030821</v>
      </c>
      <c r="D170" t="s">
        <v>928</v>
      </c>
      <c r="E170" s="19"/>
      <c r="F170" s="19"/>
      <c r="G170" s="19"/>
      <c r="H170" s="19"/>
      <c r="I170" s="19"/>
      <c r="J170" s="19"/>
      <c r="K170" s="19"/>
    </row>
    <row r="171" spans="1:11" x14ac:dyDescent="0.35">
      <c r="A171" t="str">
        <f t="shared" si="3"/>
        <v>Agro Sudamerica1023433</v>
      </c>
      <c r="B171" t="s">
        <v>11</v>
      </c>
      <c r="C171">
        <v>1023433</v>
      </c>
      <c r="D171" t="s">
        <v>1420</v>
      </c>
      <c r="E171" s="19"/>
      <c r="F171" s="19"/>
      <c r="G171" s="19"/>
      <c r="H171" s="19"/>
      <c r="I171" s="19"/>
      <c r="J171" s="19">
        <v>2.19</v>
      </c>
      <c r="K171" s="19">
        <v>2.19</v>
      </c>
    </row>
    <row r="172" spans="1:11" x14ac:dyDescent="0.35">
      <c r="A172" t="str">
        <f t="shared" si="3"/>
        <v>Agro Sudamerica1022870</v>
      </c>
      <c r="B172" t="s">
        <v>11</v>
      </c>
      <c r="C172">
        <v>1022870</v>
      </c>
      <c r="D172" t="s">
        <v>1418</v>
      </c>
      <c r="E172" s="19"/>
      <c r="F172" s="19"/>
      <c r="G172" s="19"/>
      <c r="H172" s="19"/>
      <c r="I172" s="19"/>
      <c r="J172" s="19">
        <v>0.8</v>
      </c>
      <c r="K172" s="19">
        <v>0.8</v>
      </c>
    </row>
    <row r="173" spans="1:11" x14ac:dyDescent="0.35">
      <c r="A173" t="str">
        <f t="shared" si="3"/>
        <v>Agro Sudamerica1023436</v>
      </c>
      <c r="B173" t="s">
        <v>11</v>
      </c>
      <c r="C173">
        <v>1023436</v>
      </c>
      <c r="D173" t="s">
        <v>1423</v>
      </c>
      <c r="E173" s="19"/>
      <c r="F173" s="19"/>
      <c r="G173" s="19"/>
      <c r="H173" s="19"/>
      <c r="I173" s="19"/>
      <c r="J173" s="19">
        <v>0.8</v>
      </c>
      <c r="K173" s="19">
        <v>0.8</v>
      </c>
    </row>
    <row r="174" spans="1:11" x14ac:dyDescent="0.35">
      <c r="A174" t="str">
        <f t="shared" si="3"/>
        <v>Agro Sudamerica1030812</v>
      </c>
      <c r="B174" t="s">
        <v>11</v>
      </c>
      <c r="C174">
        <v>1030812</v>
      </c>
      <c r="D174" t="s">
        <v>1376</v>
      </c>
      <c r="E174" s="19"/>
      <c r="F174" s="19"/>
      <c r="G174" s="19"/>
      <c r="H174" s="19"/>
      <c r="I174" s="19"/>
      <c r="J174" s="19">
        <v>4.55104166666667</v>
      </c>
      <c r="K174" s="19">
        <v>4.55104166666667</v>
      </c>
    </row>
    <row r="175" spans="1:11" x14ac:dyDescent="0.35">
      <c r="A175" t="str">
        <f t="shared" si="3"/>
        <v>Agrosuper Asia1012012</v>
      </c>
      <c r="B175" t="s">
        <v>12</v>
      </c>
      <c r="C175">
        <v>1012012</v>
      </c>
      <c r="D175" t="s">
        <v>717</v>
      </c>
      <c r="E175" s="19"/>
      <c r="F175" s="19"/>
      <c r="G175" s="19">
        <v>7.1957163395939299</v>
      </c>
      <c r="H175" s="19">
        <v>6.6</v>
      </c>
      <c r="I175" s="19">
        <v>6.45</v>
      </c>
      <c r="J175" s="19"/>
      <c r="K175" s="19">
        <v>20.24571633959393</v>
      </c>
    </row>
    <row r="176" spans="1:11" x14ac:dyDescent="0.35">
      <c r="A176" t="str">
        <f t="shared" si="3"/>
        <v>Agrosuper Asia1012612</v>
      </c>
      <c r="B176" t="s">
        <v>12</v>
      </c>
      <c r="C176">
        <v>1012612</v>
      </c>
      <c r="D176" t="s">
        <v>826</v>
      </c>
      <c r="E176" s="19">
        <v>0.84684692222222202</v>
      </c>
      <c r="F176" s="19">
        <v>0.85327773860465095</v>
      </c>
      <c r="G176" s="19">
        <v>1.1132897132999999</v>
      </c>
      <c r="H176" s="19">
        <v>1.1112721999999999</v>
      </c>
      <c r="I176" s="19">
        <v>1.13106597142857</v>
      </c>
      <c r="J176" s="19">
        <v>1.12615396862745</v>
      </c>
      <c r="K176" s="19">
        <v>6.1819065141828924</v>
      </c>
    </row>
    <row r="177" spans="1:11" x14ac:dyDescent="0.35">
      <c r="A177" t="str">
        <f t="shared" si="3"/>
        <v>Agrosuper Asia1020860</v>
      </c>
      <c r="B177" t="s">
        <v>12</v>
      </c>
      <c r="C177">
        <v>1020860</v>
      </c>
      <c r="D177" t="s">
        <v>80</v>
      </c>
      <c r="E177" s="19">
        <v>3.8623181818181802</v>
      </c>
      <c r="F177" s="19">
        <v>3.8600454545454501</v>
      </c>
      <c r="G177" s="19">
        <v>4.2074999999999996</v>
      </c>
      <c r="H177" s="19">
        <v>4.20064285714286</v>
      </c>
      <c r="I177" s="19">
        <v>4.1875</v>
      </c>
      <c r="J177" s="19">
        <v>4.2103863636363599</v>
      </c>
      <c r="K177" s="19">
        <v>24.528392857142848</v>
      </c>
    </row>
    <row r="178" spans="1:11" x14ac:dyDescent="0.35">
      <c r="A178" t="str">
        <f t="shared" si="3"/>
        <v>Agrosuper Asia1020861</v>
      </c>
      <c r="B178" t="s">
        <v>12</v>
      </c>
      <c r="C178">
        <v>1020861</v>
      </c>
      <c r="D178" t="s">
        <v>82</v>
      </c>
      <c r="E178" s="19">
        <v>3.8618636363636401</v>
      </c>
      <c r="F178" s="19">
        <v>3.85959090909091</v>
      </c>
      <c r="G178" s="19">
        <v>4.2074999999999996</v>
      </c>
      <c r="H178" s="19">
        <v>4.2079216867469897</v>
      </c>
      <c r="I178" s="19">
        <v>4.17518939393939</v>
      </c>
      <c r="J178" s="19">
        <v>4.16231818181818</v>
      </c>
      <c r="K178" s="19">
        <v>24.474383807959111</v>
      </c>
    </row>
    <row r="179" spans="1:11" x14ac:dyDescent="0.35">
      <c r="A179" t="str">
        <f t="shared" si="3"/>
        <v>Agrosuper Asia1021012</v>
      </c>
      <c r="B179" t="s">
        <v>12</v>
      </c>
      <c r="C179">
        <v>1021012</v>
      </c>
      <c r="D179" t="s">
        <v>104</v>
      </c>
      <c r="E179" s="19"/>
      <c r="F179" s="19">
        <v>2.0602727272727299</v>
      </c>
      <c r="G179" s="19">
        <v>1.9575</v>
      </c>
      <c r="H179" s="19">
        <v>1.95208373205742</v>
      </c>
      <c r="I179" s="19">
        <v>1.99464285714286</v>
      </c>
      <c r="J179" s="19">
        <v>1.96994155844156</v>
      </c>
      <c r="K179" s="19">
        <v>9.9344408749145696</v>
      </c>
    </row>
    <row r="180" spans="1:11" x14ac:dyDescent="0.35">
      <c r="A180" t="str">
        <f t="shared" si="3"/>
        <v>Agrosuper Asia1021045</v>
      </c>
      <c r="B180" t="s">
        <v>12</v>
      </c>
      <c r="C180">
        <v>1021045</v>
      </c>
      <c r="D180" t="s">
        <v>109</v>
      </c>
      <c r="E180" s="19">
        <v>2.0123181818181801</v>
      </c>
      <c r="F180" s="19">
        <v>2.0095909090909099</v>
      </c>
      <c r="G180" s="19"/>
      <c r="H180" s="19">
        <v>2.00059090909091</v>
      </c>
      <c r="I180" s="19">
        <v>2.0249090909090901</v>
      </c>
      <c r="J180" s="19">
        <v>2.0123181818181801</v>
      </c>
      <c r="K180" s="19">
        <v>10.059727272727271</v>
      </c>
    </row>
    <row r="181" spans="1:11" x14ac:dyDescent="0.35">
      <c r="A181" t="str">
        <f t="shared" si="3"/>
        <v>Agrosuper Asia1021046</v>
      </c>
      <c r="B181" t="s">
        <v>12</v>
      </c>
      <c r="C181">
        <v>1021046</v>
      </c>
      <c r="D181" t="s">
        <v>111</v>
      </c>
      <c r="E181" s="19">
        <v>2.0123181818181801</v>
      </c>
      <c r="F181" s="19">
        <v>2.0095909090909099</v>
      </c>
      <c r="G181" s="19"/>
      <c r="H181" s="19"/>
      <c r="I181" s="19"/>
      <c r="J181" s="19">
        <v>1.5530795454545501</v>
      </c>
      <c r="K181" s="19">
        <v>5.5749886363636403</v>
      </c>
    </row>
    <row r="182" spans="1:11" x14ac:dyDescent="0.35">
      <c r="A182" t="str">
        <f t="shared" si="3"/>
        <v>Agrosuper Asia1021149</v>
      </c>
      <c r="B182" t="s">
        <v>12</v>
      </c>
      <c r="C182">
        <v>1021149</v>
      </c>
      <c r="D182" t="s">
        <v>128</v>
      </c>
      <c r="E182" s="19">
        <v>1.0623181818181799</v>
      </c>
      <c r="F182" s="19">
        <v>1.0595909090909099</v>
      </c>
      <c r="G182" s="19">
        <v>0.75749999999999995</v>
      </c>
      <c r="H182" s="19">
        <v>0.74622727272727296</v>
      </c>
      <c r="I182" s="19">
        <v>0.69687500000000002</v>
      </c>
      <c r="J182" s="19">
        <v>0.673035941860465</v>
      </c>
      <c r="K182" s="19">
        <v>4.9955473054968271</v>
      </c>
    </row>
    <row r="183" spans="1:11" x14ac:dyDescent="0.35">
      <c r="A183" t="str">
        <f t="shared" si="3"/>
        <v>Agrosuper Asia1021150</v>
      </c>
      <c r="B183" t="s">
        <v>12</v>
      </c>
      <c r="C183">
        <v>1021150</v>
      </c>
      <c r="D183" t="s">
        <v>130</v>
      </c>
      <c r="E183" s="19">
        <v>1.0623181818181799</v>
      </c>
      <c r="F183" s="19">
        <v>1.0609545454545499</v>
      </c>
      <c r="G183" s="19">
        <v>0.75404545454545402</v>
      </c>
      <c r="H183" s="19">
        <v>0.75059090909090898</v>
      </c>
      <c r="I183" s="19">
        <v>0.71231818181818196</v>
      </c>
      <c r="J183" s="19">
        <v>0.77487878787878794</v>
      </c>
      <c r="K183" s="19">
        <v>5.1151060606060632</v>
      </c>
    </row>
    <row r="184" spans="1:11" x14ac:dyDescent="0.35">
      <c r="A184" t="str">
        <f t="shared" si="3"/>
        <v>Agrosuper Asia1021151</v>
      </c>
      <c r="B184" t="s">
        <v>12</v>
      </c>
      <c r="C184">
        <v>1021151</v>
      </c>
      <c r="D184" t="s">
        <v>132</v>
      </c>
      <c r="E184" s="19">
        <v>1.5595909090909099</v>
      </c>
      <c r="F184" s="19">
        <v>1.5595909090909099</v>
      </c>
      <c r="G184" s="19"/>
      <c r="H184" s="19">
        <v>1.1440454545454499</v>
      </c>
      <c r="I184" s="19">
        <v>1.12490909090909</v>
      </c>
      <c r="J184" s="19">
        <v>1.06966322272727</v>
      </c>
      <c r="K184" s="19">
        <v>6.4577995863636293</v>
      </c>
    </row>
    <row r="185" spans="1:11" x14ac:dyDescent="0.35">
      <c r="A185" t="str">
        <f t="shared" si="3"/>
        <v>Agrosuper Asia1021152</v>
      </c>
      <c r="B185" t="s">
        <v>12</v>
      </c>
      <c r="C185">
        <v>1021152</v>
      </c>
      <c r="D185" t="s">
        <v>134</v>
      </c>
      <c r="E185" s="19"/>
      <c r="F185" s="19"/>
      <c r="G185" s="19"/>
      <c r="H185" s="19"/>
      <c r="I185" s="19">
        <v>1.1375</v>
      </c>
      <c r="J185" s="19">
        <v>1.0561590909090901</v>
      </c>
      <c r="K185" s="19">
        <v>2.1936590909090903</v>
      </c>
    </row>
    <row r="186" spans="1:11" x14ac:dyDescent="0.35">
      <c r="A186" t="str">
        <f t="shared" si="3"/>
        <v>Agrosuper Asia1021156</v>
      </c>
      <c r="B186" t="s">
        <v>12</v>
      </c>
      <c r="C186">
        <v>1021156</v>
      </c>
      <c r="D186" t="s">
        <v>136</v>
      </c>
      <c r="E186" s="19">
        <v>2.56231818571429</v>
      </c>
      <c r="F186" s="19">
        <v>2.7381733890909099</v>
      </c>
      <c r="G186" s="19"/>
      <c r="H186" s="19">
        <v>2.7642466666666698</v>
      </c>
      <c r="I186" s="19">
        <v>2.7301152958333299</v>
      </c>
      <c r="J186" s="19">
        <v>2.9</v>
      </c>
      <c r="K186" s="19">
        <v>13.694853537305201</v>
      </c>
    </row>
    <row r="187" spans="1:11" x14ac:dyDescent="0.35">
      <c r="A187" t="str">
        <f t="shared" si="3"/>
        <v>Agrosuper Asia1021204</v>
      </c>
      <c r="B187" t="s">
        <v>12</v>
      </c>
      <c r="C187">
        <v>1021204</v>
      </c>
      <c r="D187" t="s">
        <v>28</v>
      </c>
      <c r="E187" s="19"/>
      <c r="F187" s="19"/>
      <c r="G187" s="19"/>
      <c r="H187" s="19"/>
      <c r="I187" s="19">
        <v>1.4274512500000001</v>
      </c>
      <c r="J187" s="19">
        <v>1.5</v>
      </c>
      <c r="K187" s="19">
        <v>2.9274512499999998</v>
      </c>
    </row>
    <row r="188" spans="1:11" x14ac:dyDescent="0.35">
      <c r="A188" t="str">
        <f t="shared" si="3"/>
        <v>Agrosuper Asia1021470</v>
      </c>
      <c r="B188" t="s">
        <v>12</v>
      </c>
      <c r="C188">
        <v>1021470</v>
      </c>
      <c r="D188" t="s">
        <v>153</v>
      </c>
      <c r="E188" s="19">
        <v>1.66231818181818</v>
      </c>
      <c r="F188" s="19">
        <v>1.65959090909091</v>
      </c>
      <c r="G188" s="19"/>
      <c r="H188" s="19"/>
      <c r="I188" s="19">
        <v>1.4375</v>
      </c>
      <c r="J188" s="19">
        <v>1.3014152909090899</v>
      </c>
      <c r="K188" s="19">
        <v>6.06082438181818</v>
      </c>
    </row>
    <row r="189" spans="1:11" x14ac:dyDescent="0.35">
      <c r="A189" t="str">
        <f t="shared" si="3"/>
        <v>Agrosuper Asia1021655</v>
      </c>
      <c r="B189" t="s">
        <v>12</v>
      </c>
      <c r="C189">
        <v>1021655</v>
      </c>
      <c r="D189" t="s">
        <v>615</v>
      </c>
      <c r="E189" s="19"/>
      <c r="F189" s="19">
        <v>1.86455041666667</v>
      </c>
      <c r="G189" s="19"/>
      <c r="H189" s="19"/>
      <c r="I189" s="19"/>
      <c r="J189" s="19"/>
      <c r="K189" s="19">
        <v>1.86455041666667</v>
      </c>
    </row>
    <row r="190" spans="1:11" x14ac:dyDescent="0.35">
      <c r="A190" t="str">
        <f t="shared" si="3"/>
        <v>Agrosuper Asia1021664</v>
      </c>
      <c r="B190" t="s">
        <v>12</v>
      </c>
      <c r="C190">
        <v>1021664</v>
      </c>
      <c r="D190" t="s">
        <v>171</v>
      </c>
      <c r="E190" s="19">
        <v>5.4623181818181799</v>
      </c>
      <c r="F190" s="19">
        <v>5.4595909090909096</v>
      </c>
      <c r="G190" s="19">
        <v>5.6574999999999998</v>
      </c>
      <c r="H190" s="19">
        <v>5.6448846153846199</v>
      </c>
      <c r="I190" s="19"/>
      <c r="J190" s="19"/>
      <c r="K190" s="19">
        <v>22.224293706293707</v>
      </c>
    </row>
    <row r="191" spans="1:11" x14ac:dyDescent="0.35">
      <c r="A191" t="str">
        <f t="shared" si="3"/>
        <v>Agrosuper Asia1021665</v>
      </c>
      <c r="B191" t="s">
        <v>12</v>
      </c>
      <c r="C191">
        <v>1021665</v>
      </c>
      <c r="D191" t="s">
        <v>173</v>
      </c>
      <c r="E191" s="19">
        <v>5.4614090909090898</v>
      </c>
      <c r="F191" s="19">
        <v>5.4595909090909096</v>
      </c>
      <c r="G191" s="19"/>
      <c r="H191" s="19"/>
      <c r="I191" s="19"/>
      <c r="J191" s="19"/>
      <c r="K191" s="19">
        <v>10.920999999999999</v>
      </c>
    </row>
    <row r="192" spans="1:11" x14ac:dyDescent="0.35">
      <c r="A192" t="str">
        <f t="shared" si="3"/>
        <v>Agrosuper Asia1022182</v>
      </c>
      <c r="B192" t="s">
        <v>12</v>
      </c>
      <c r="C192">
        <v>1022182</v>
      </c>
      <c r="D192" t="s">
        <v>74</v>
      </c>
      <c r="E192" s="19">
        <v>5.35959090909091</v>
      </c>
      <c r="F192" s="19">
        <v>5.35959090909091</v>
      </c>
      <c r="G192" s="19"/>
      <c r="H192" s="19"/>
      <c r="I192" s="19"/>
      <c r="J192" s="19"/>
      <c r="K192" s="19">
        <v>10.71918181818182</v>
      </c>
    </row>
    <row r="193" spans="1:11" x14ac:dyDescent="0.35">
      <c r="A193" t="str">
        <f t="shared" si="3"/>
        <v>Agrosuper Asia1022283</v>
      </c>
      <c r="B193" t="s">
        <v>12</v>
      </c>
      <c r="C193">
        <v>1022283</v>
      </c>
      <c r="D193" t="s">
        <v>266</v>
      </c>
      <c r="E193" s="19"/>
      <c r="F193" s="19"/>
      <c r="G193" s="19">
        <v>6.3574999999999999</v>
      </c>
      <c r="H193" s="19">
        <v>6.3375000000000004</v>
      </c>
      <c r="I193" s="19">
        <v>6.8375000000000004</v>
      </c>
      <c r="J193" s="19">
        <v>6.8123182</v>
      </c>
      <c r="K193" s="19">
        <v>26.344818199999999</v>
      </c>
    </row>
    <row r="194" spans="1:11" x14ac:dyDescent="0.35">
      <c r="A194" t="str">
        <f t="shared" si="3"/>
        <v>Agrosuper Asia1022605</v>
      </c>
      <c r="B194" t="s">
        <v>12</v>
      </c>
      <c r="C194">
        <v>1022605</v>
      </c>
      <c r="D194" t="s">
        <v>631</v>
      </c>
      <c r="E194" s="19"/>
      <c r="F194" s="19"/>
      <c r="G194" s="19"/>
      <c r="H194" s="19"/>
      <c r="I194" s="19"/>
      <c r="J194" s="19"/>
      <c r="K194" s="19"/>
    </row>
    <row r="195" spans="1:11" x14ac:dyDescent="0.35">
      <c r="A195" t="str">
        <f t="shared" si="3"/>
        <v>Agrosuper Asia1022607</v>
      </c>
      <c r="B195" t="s">
        <v>12</v>
      </c>
      <c r="C195">
        <v>1022607</v>
      </c>
      <c r="D195" t="s">
        <v>319</v>
      </c>
      <c r="E195" s="19">
        <v>5.1595909090909098</v>
      </c>
      <c r="F195" s="19">
        <v>5.1595909090909098</v>
      </c>
      <c r="G195" s="19">
        <v>5.1574999999999998</v>
      </c>
      <c r="H195" s="19">
        <v>5.1375000000000002</v>
      </c>
      <c r="I195" s="19">
        <v>5.3375000000000004</v>
      </c>
      <c r="J195" s="19">
        <v>5.3123181818181804</v>
      </c>
      <c r="K195" s="19">
        <v>31.263999999999999</v>
      </c>
    </row>
    <row r="196" spans="1:11" x14ac:dyDescent="0.35">
      <c r="A196" t="str">
        <f t="shared" si="3"/>
        <v>Agrosuper Asia1022885</v>
      </c>
      <c r="B196" t="s">
        <v>12</v>
      </c>
      <c r="C196">
        <v>1022885</v>
      </c>
      <c r="D196" t="s">
        <v>372</v>
      </c>
      <c r="E196" s="19">
        <v>5.8617613373549897</v>
      </c>
      <c r="F196" s="19">
        <v>5.8595909090487197</v>
      </c>
      <c r="G196" s="19">
        <v>6.0575000000000001</v>
      </c>
      <c r="H196" s="19">
        <v>6.0522490909090898</v>
      </c>
      <c r="I196" s="19">
        <v>6.0355389380530999</v>
      </c>
      <c r="J196" s="19">
        <v>6.0123181817699098</v>
      </c>
      <c r="K196" s="19">
        <v>35.878958457135809</v>
      </c>
    </row>
    <row r="197" spans="1:11" x14ac:dyDescent="0.35">
      <c r="A197" t="str">
        <f t="shared" si="3"/>
        <v>Agrosuper Asia1022887</v>
      </c>
      <c r="B197" t="s">
        <v>12</v>
      </c>
      <c r="C197">
        <v>1022887</v>
      </c>
      <c r="D197" t="s">
        <v>374</v>
      </c>
      <c r="E197" s="19">
        <v>5.86212337662338</v>
      </c>
      <c r="F197" s="19">
        <v>5.8605649350649403</v>
      </c>
      <c r="G197" s="19">
        <v>6.0575000000000001</v>
      </c>
      <c r="H197" s="19">
        <v>6.0505909090909098</v>
      </c>
      <c r="I197" s="19">
        <v>6.0374999999999996</v>
      </c>
      <c r="J197" s="19">
        <v>6.0374999999999996</v>
      </c>
      <c r="K197" s="19">
        <v>35.90577922077923</v>
      </c>
    </row>
    <row r="198" spans="1:11" x14ac:dyDescent="0.35">
      <c r="A198" t="str">
        <f t="shared" si="3"/>
        <v>Agrosuper Asia1022930</v>
      </c>
      <c r="B198" t="s">
        <v>12</v>
      </c>
      <c r="C198">
        <v>1022930</v>
      </c>
      <c r="D198" t="s">
        <v>385</v>
      </c>
      <c r="E198" s="19">
        <v>6.0623181818181804</v>
      </c>
      <c r="F198" s="19">
        <v>6.0595909090909101</v>
      </c>
      <c r="G198" s="19">
        <v>6.2561181818181799</v>
      </c>
      <c r="H198" s="19">
        <v>6.2374999999999998</v>
      </c>
      <c r="I198" s="19">
        <v>6.2374999999999998</v>
      </c>
      <c r="J198" s="19">
        <v>6.2123181818181799</v>
      </c>
      <c r="K198" s="19">
        <v>37.065345454545451</v>
      </c>
    </row>
    <row r="199" spans="1:11" x14ac:dyDescent="0.35">
      <c r="A199" t="str">
        <f t="shared" si="3"/>
        <v>Agrosuper Asia1022985</v>
      </c>
      <c r="B199" t="s">
        <v>12</v>
      </c>
      <c r="C199">
        <v>1022985</v>
      </c>
      <c r="D199" t="s">
        <v>399</v>
      </c>
      <c r="E199" s="19">
        <v>3.8623181999999998</v>
      </c>
      <c r="F199" s="19">
        <v>3.8595909000000002</v>
      </c>
      <c r="G199" s="19"/>
      <c r="H199" s="19">
        <v>4.3499999999999996</v>
      </c>
      <c r="I199" s="19">
        <v>4.2374999999999998</v>
      </c>
      <c r="J199" s="19">
        <v>4.2123181799999996</v>
      </c>
      <c r="K199" s="19">
        <v>20.52172728</v>
      </c>
    </row>
    <row r="200" spans="1:11" x14ac:dyDescent="0.35">
      <c r="A200" t="str">
        <f t="shared" ref="A200:A263" si="4">B200&amp;C200</f>
        <v>Agrosuper Asia1022986</v>
      </c>
      <c r="B200" t="s">
        <v>12</v>
      </c>
      <c r="C200">
        <v>1022986</v>
      </c>
      <c r="D200" t="s">
        <v>401</v>
      </c>
      <c r="E200" s="19"/>
      <c r="F200" s="19"/>
      <c r="G200" s="19"/>
      <c r="H200" s="19">
        <v>6.2</v>
      </c>
      <c r="I200" s="19"/>
      <c r="J200" s="19"/>
      <c r="K200" s="19">
        <v>6.2</v>
      </c>
    </row>
    <row r="201" spans="1:11" x14ac:dyDescent="0.35">
      <c r="A201" t="str">
        <f t="shared" si="4"/>
        <v>Agrosuper Asia1023037</v>
      </c>
      <c r="B201" t="s">
        <v>12</v>
      </c>
      <c r="C201">
        <v>1023037</v>
      </c>
      <c r="D201" t="s">
        <v>410</v>
      </c>
      <c r="E201" s="19">
        <v>6.0845404040403999</v>
      </c>
      <c r="F201" s="19">
        <v>6.0752878787878801</v>
      </c>
      <c r="G201" s="19">
        <v>6.2885303030303001</v>
      </c>
      <c r="H201" s="19">
        <v>6.2839242424242396</v>
      </c>
      <c r="I201" s="19">
        <v>6.2682692307692296</v>
      </c>
      <c r="J201" s="19">
        <v>6.2758356643356601</v>
      </c>
      <c r="K201" s="19">
        <v>37.276387723387707</v>
      </c>
    </row>
    <row r="202" spans="1:11" x14ac:dyDescent="0.35">
      <c r="A202" t="str">
        <f t="shared" si="4"/>
        <v>Agrosuper Asia1023038</v>
      </c>
      <c r="B202" t="s">
        <v>12</v>
      </c>
      <c r="C202">
        <v>1023038</v>
      </c>
      <c r="D202" t="s">
        <v>412</v>
      </c>
      <c r="E202" s="19">
        <v>4.0623181818181804</v>
      </c>
      <c r="F202" s="19">
        <v>4.0595909090909101</v>
      </c>
      <c r="G202" s="19">
        <v>4.4074999999999998</v>
      </c>
      <c r="H202" s="19">
        <v>4.4005909090909103</v>
      </c>
      <c r="I202" s="19">
        <v>4.4147727272727302</v>
      </c>
      <c r="J202" s="19">
        <v>4.4624173553719002</v>
      </c>
      <c r="K202" s="19">
        <v>25.807190082644631</v>
      </c>
    </row>
    <row r="203" spans="1:11" x14ac:dyDescent="0.35">
      <c r="A203" t="str">
        <f t="shared" si="4"/>
        <v>Agrosuper Asia1023090</v>
      </c>
      <c r="B203" t="s">
        <v>12</v>
      </c>
      <c r="C203">
        <v>1023090</v>
      </c>
      <c r="D203" t="s">
        <v>414</v>
      </c>
      <c r="E203" s="19">
        <v>6.16231818181818</v>
      </c>
      <c r="F203" s="19">
        <v>6.1595909090909098</v>
      </c>
      <c r="G203" s="19">
        <v>6.3574999999999999</v>
      </c>
      <c r="H203" s="19">
        <v>6.3375000000000004</v>
      </c>
      <c r="I203" s="19">
        <v>6.3375000000000004</v>
      </c>
      <c r="J203" s="19">
        <v>6.5</v>
      </c>
      <c r="K203" s="19">
        <v>37.854409090909087</v>
      </c>
    </row>
    <row r="204" spans="1:11" x14ac:dyDescent="0.35">
      <c r="A204" t="str">
        <f t="shared" si="4"/>
        <v>Agrosuper Asia1023144</v>
      </c>
      <c r="B204" t="s">
        <v>12</v>
      </c>
      <c r="C204">
        <v>1023144</v>
      </c>
      <c r="D204" t="s">
        <v>577</v>
      </c>
      <c r="E204" s="19"/>
      <c r="F204" s="19"/>
      <c r="G204" s="19">
        <v>1.97407833333333</v>
      </c>
      <c r="H204" s="19">
        <v>2.0101106249999998</v>
      </c>
      <c r="I204" s="19">
        <v>2.1606002750000002</v>
      </c>
      <c r="J204" s="19">
        <v>2.2044070833333298</v>
      </c>
      <c r="K204" s="19">
        <v>8.3491963166666601</v>
      </c>
    </row>
    <row r="205" spans="1:11" x14ac:dyDescent="0.35">
      <c r="A205" t="str">
        <f t="shared" si="4"/>
        <v>Agrosuper Asia1023166</v>
      </c>
      <c r="B205" t="s">
        <v>12</v>
      </c>
      <c r="C205">
        <v>1023166</v>
      </c>
      <c r="D205" t="s">
        <v>278</v>
      </c>
      <c r="E205" s="19"/>
      <c r="F205" s="19"/>
      <c r="G205" s="19"/>
      <c r="H205" s="19">
        <v>4.5</v>
      </c>
      <c r="I205" s="19"/>
      <c r="J205" s="19"/>
      <c r="K205" s="19">
        <v>4.5</v>
      </c>
    </row>
    <row r="206" spans="1:11" x14ac:dyDescent="0.35">
      <c r="A206" t="str">
        <f t="shared" si="4"/>
        <v>Agrosuper Asia1023183</v>
      </c>
      <c r="B206" t="s">
        <v>12</v>
      </c>
      <c r="C206">
        <v>1023183</v>
      </c>
      <c r="D206" t="s">
        <v>431</v>
      </c>
      <c r="E206" s="19">
        <v>5.66231818181818</v>
      </c>
      <c r="F206" s="19">
        <v>5.6595909090909098</v>
      </c>
      <c r="G206" s="19">
        <v>5.8574999999999999</v>
      </c>
      <c r="H206" s="19">
        <v>5.8505909090909096</v>
      </c>
      <c r="I206" s="19"/>
      <c r="J206" s="19"/>
      <c r="K206" s="19">
        <v>23.03</v>
      </c>
    </row>
    <row r="207" spans="1:11" x14ac:dyDescent="0.35">
      <c r="A207" t="str">
        <f t="shared" si="4"/>
        <v>Agrosuper Asia1023283</v>
      </c>
      <c r="B207" t="s">
        <v>12</v>
      </c>
      <c r="C207">
        <v>1023283</v>
      </c>
      <c r="D207" t="s">
        <v>499</v>
      </c>
      <c r="E207" s="19">
        <v>0.88969416666666701</v>
      </c>
      <c r="F207" s="19">
        <v>0.89118249999999999</v>
      </c>
      <c r="G207" s="19">
        <v>0.93967583333333404</v>
      </c>
      <c r="H207" s="19">
        <v>0.87553145833333301</v>
      </c>
      <c r="I207" s="19">
        <v>1.03641972222222</v>
      </c>
      <c r="J207" s="19">
        <v>0.956920833333333</v>
      </c>
      <c r="K207" s="19">
        <v>5.5894245138888872</v>
      </c>
    </row>
    <row r="208" spans="1:11" x14ac:dyDescent="0.35">
      <c r="A208" t="str">
        <f t="shared" si="4"/>
        <v>Agrosuper Asia1023307</v>
      </c>
      <c r="B208" t="s">
        <v>12</v>
      </c>
      <c r="C208">
        <v>1023307</v>
      </c>
      <c r="D208" t="s">
        <v>516</v>
      </c>
      <c r="E208" s="19"/>
      <c r="F208" s="19"/>
      <c r="G208" s="19">
        <v>0.68976833333333298</v>
      </c>
      <c r="H208" s="19">
        <v>0.67419916666666702</v>
      </c>
      <c r="I208" s="19"/>
      <c r="J208" s="19"/>
      <c r="K208" s="19">
        <v>1.3639675</v>
      </c>
    </row>
    <row r="209" spans="1:11" x14ac:dyDescent="0.35">
      <c r="A209" t="str">
        <f t="shared" si="4"/>
        <v>Agrosuper Asia1023326</v>
      </c>
      <c r="B209" t="s">
        <v>12</v>
      </c>
      <c r="C209">
        <v>1023326</v>
      </c>
      <c r="D209" t="s">
        <v>198</v>
      </c>
      <c r="E209" s="19"/>
      <c r="F209" s="19"/>
      <c r="G209" s="19">
        <v>0.78973125</v>
      </c>
      <c r="H209" s="19">
        <v>0.78973125</v>
      </c>
      <c r="I209" s="19">
        <v>0.75931458333333302</v>
      </c>
      <c r="J209" s="19">
        <v>0.85465729166666704</v>
      </c>
      <c r="K209" s="19">
        <v>3.1934343749999998</v>
      </c>
    </row>
    <row r="210" spans="1:11" x14ac:dyDescent="0.35">
      <c r="A210" t="str">
        <f t="shared" si="4"/>
        <v>Agrosuper Asia1023370</v>
      </c>
      <c r="B210" t="s">
        <v>12</v>
      </c>
      <c r="C210">
        <v>1023370</v>
      </c>
      <c r="D210" t="s">
        <v>1199</v>
      </c>
      <c r="E210" s="19"/>
      <c r="F210" s="19"/>
      <c r="G210" s="19"/>
      <c r="H210" s="19"/>
      <c r="I210" s="19"/>
      <c r="J210" s="19"/>
      <c r="K210" s="19"/>
    </row>
    <row r="211" spans="1:11" x14ac:dyDescent="0.35">
      <c r="A211" t="str">
        <f t="shared" si="4"/>
        <v>Agrosuper Asia1023371</v>
      </c>
      <c r="B211" t="s">
        <v>12</v>
      </c>
      <c r="C211">
        <v>1023371</v>
      </c>
      <c r="D211" t="s">
        <v>356</v>
      </c>
      <c r="E211" s="19"/>
      <c r="F211" s="19"/>
      <c r="G211" s="19"/>
      <c r="H211" s="19"/>
      <c r="I211" s="19"/>
      <c r="J211" s="19"/>
      <c r="K211" s="19"/>
    </row>
    <row r="212" spans="1:11" x14ac:dyDescent="0.35">
      <c r="A212" t="str">
        <f t="shared" si="4"/>
        <v>Agrosuper Asia1023372</v>
      </c>
      <c r="B212" t="s">
        <v>12</v>
      </c>
      <c r="C212">
        <v>1023372</v>
      </c>
      <c r="D212" t="s">
        <v>510</v>
      </c>
      <c r="E212" s="19"/>
      <c r="F212" s="19">
        <v>2.6</v>
      </c>
      <c r="G212" s="19"/>
      <c r="H212" s="19"/>
      <c r="I212" s="19">
        <v>3</v>
      </c>
      <c r="J212" s="19"/>
      <c r="K212" s="19">
        <v>5.6</v>
      </c>
    </row>
    <row r="213" spans="1:11" x14ac:dyDescent="0.35">
      <c r="A213" t="str">
        <f t="shared" si="4"/>
        <v>Agrosuper Asia1023397</v>
      </c>
      <c r="B213" t="s">
        <v>12</v>
      </c>
      <c r="C213">
        <v>1023397</v>
      </c>
      <c r="D213" t="s">
        <v>115</v>
      </c>
      <c r="E213" s="19"/>
      <c r="F213" s="19"/>
      <c r="G213" s="19">
        <v>0.974448958333333</v>
      </c>
      <c r="H213" s="19">
        <v>1.1465462500000001</v>
      </c>
      <c r="I213" s="19">
        <v>1.25</v>
      </c>
      <c r="J213" s="19">
        <v>1.25</v>
      </c>
      <c r="K213" s="19">
        <v>4.6209952083333334</v>
      </c>
    </row>
    <row r="214" spans="1:11" x14ac:dyDescent="0.35">
      <c r="A214" t="str">
        <f t="shared" si="4"/>
        <v>Agrosuper Asia1030309</v>
      </c>
      <c r="B214" t="s">
        <v>12</v>
      </c>
      <c r="C214">
        <v>1030309</v>
      </c>
      <c r="D214" t="s">
        <v>865</v>
      </c>
      <c r="E214" s="19"/>
      <c r="F214" s="19"/>
      <c r="G214" s="19"/>
      <c r="H214" s="19"/>
      <c r="I214" s="19"/>
      <c r="J214" s="19"/>
      <c r="K214" s="19"/>
    </row>
    <row r="215" spans="1:11" x14ac:dyDescent="0.35">
      <c r="A215" t="str">
        <f t="shared" si="4"/>
        <v>Agrosuper Asia1030535</v>
      </c>
      <c r="B215" t="s">
        <v>12</v>
      </c>
      <c r="C215">
        <v>1030535</v>
      </c>
      <c r="D215" t="s">
        <v>914</v>
      </c>
      <c r="E215" s="19">
        <v>2.31141</v>
      </c>
      <c r="F215" s="19">
        <v>2.3086827272727302</v>
      </c>
      <c r="G215" s="19">
        <v>2.35657363636364</v>
      </c>
      <c r="H215" s="19">
        <v>2.3453060606060601</v>
      </c>
      <c r="I215" s="19">
        <v>2.4365182000000001</v>
      </c>
      <c r="J215" s="19">
        <v>2.5</v>
      </c>
      <c r="K215" s="19">
        <v>14.25849062424243</v>
      </c>
    </row>
    <row r="216" spans="1:11" x14ac:dyDescent="0.35">
      <c r="A216" t="str">
        <f t="shared" si="4"/>
        <v>Agrosuper Asia1030542</v>
      </c>
      <c r="B216" t="s">
        <v>12</v>
      </c>
      <c r="C216">
        <v>1030542</v>
      </c>
      <c r="D216" t="s">
        <v>916</v>
      </c>
      <c r="E216" s="19">
        <v>9.4587595454545497</v>
      </c>
      <c r="F216" s="19"/>
      <c r="G216" s="19"/>
      <c r="H216" s="19">
        <v>9.0471809090909101</v>
      </c>
      <c r="I216" s="19">
        <v>12.563407555102</v>
      </c>
      <c r="J216" s="19"/>
      <c r="K216" s="19">
        <v>31.069348009647459</v>
      </c>
    </row>
    <row r="217" spans="1:11" x14ac:dyDescent="0.35">
      <c r="A217" t="str">
        <f t="shared" si="4"/>
        <v>Agrosuper Asia1030576</v>
      </c>
      <c r="B217" t="s">
        <v>12</v>
      </c>
      <c r="C217">
        <v>1030576</v>
      </c>
      <c r="D217" t="s">
        <v>1180</v>
      </c>
      <c r="E217" s="19"/>
      <c r="F217" s="19">
        <v>1</v>
      </c>
      <c r="G217" s="19"/>
      <c r="H217" s="19"/>
      <c r="I217" s="19"/>
      <c r="J217" s="19"/>
      <c r="K217" s="19">
        <v>1</v>
      </c>
    </row>
    <row r="218" spans="1:11" x14ac:dyDescent="0.35">
      <c r="A218" t="str">
        <f t="shared" si="4"/>
        <v>Agrosuper Asia1020904</v>
      </c>
      <c r="B218" t="s">
        <v>12</v>
      </c>
      <c r="C218">
        <v>1020904</v>
      </c>
      <c r="D218" t="s">
        <v>86</v>
      </c>
      <c r="E218" s="19"/>
      <c r="F218" s="19"/>
      <c r="G218" s="19"/>
      <c r="H218" s="19"/>
      <c r="I218" s="19">
        <v>5.8123181818181804</v>
      </c>
      <c r="J218" s="19">
        <v>6</v>
      </c>
      <c r="K218" s="19">
        <v>11.812318181818181</v>
      </c>
    </row>
    <row r="219" spans="1:11" x14ac:dyDescent="0.35">
      <c r="A219" t="str">
        <f t="shared" si="4"/>
        <v>Agrosuper Asia1020905</v>
      </c>
      <c r="B219" t="s">
        <v>12</v>
      </c>
      <c r="C219">
        <v>1020905</v>
      </c>
      <c r="D219" t="s">
        <v>88</v>
      </c>
      <c r="E219" s="19"/>
      <c r="F219" s="19"/>
      <c r="G219" s="19"/>
      <c r="H219" s="19"/>
      <c r="I219" s="19">
        <v>5.8123181818181804</v>
      </c>
      <c r="J219" s="19">
        <v>6</v>
      </c>
      <c r="K219" s="19">
        <v>11.812318181818181</v>
      </c>
    </row>
    <row r="220" spans="1:11" x14ac:dyDescent="0.35">
      <c r="A220" t="str">
        <f t="shared" si="4"/>
        <v>Agrosuper Asia1100492</v>
      </c>
      <c r="B220" t="s">
        <v>12</v>
      </c>
      <c r="C220">
        <v>1100492</v>
      </c>
      <c r="D220" t="s">
        <v>1335</v>
      </c>
      <c r="E220" s="19"/>
      <c r="F220" s="19"/>
      <c r="G220" s="19"/>
      <c r="H220" s="19">
        <v>2.5</v>
      </c>
      <c r="I220" s="19"/>
      <c r="J220" s="19"/>
      <c r="K220" s="19">
        <v>2.5</v>
      </c>
    </row>
    <row r="221" spans="1:11" x14ac:dyDescent="0.35">
      <c r="A221" t="str">
        <f t="shared" si="4"/>
        <v>Agrosuper Asia1023435</v>
      </c>
      <c r="B221" t="s">
        <v>12</v>
      </c>
      <c r="C221">
        <v>1023435</v>
      </c>
      <c r="D221" t="s">
        <v>255</v>
      </c>
      <c r="E221" s="19"/>
      <c r="F221" s="19"/>
      <c r="G221" s="19"/>
      <c r="H221" s="19"/>
      <c r="I221" s="19"/>
      <c r="J221" s="19">
        <v>0.85357142857142898</v>
      </c>
      <c r="K221" s="19">
        <v>0.85357142857142898</v>
      </c>
    </row>
    <row r="222" spans="1:11" x14ac:dyDescent="0.35">
      <c r="A222" t="str">
        <f t="shared" si="4"/>
        <v>Agrosuper Asia1023439</v>
      </c>
      <c r="B222" t="s">
        <v>12</v>
      </c>
      <c r="C222">
        <v>1023439</v>
      </c>
      <c r="D222" t="s">
        <v>177</v>
      </c>
      <c r="E222" s="19"/>
      <c r="F222" s="19"/>
      <c r="G222" s="19"/>
      <c r="H222" s="19"/>
      <c r="I222" s="19"/>
      <c r="J222" s="19">
        <v>0.7</v>
      </c>
      <c r="K222" s="19">
        <v>0.7</v>
      </c>
    </row>
    <row r="223" spans="1:11" x14ac:dyDescent="0.35">
      <c r="A223" t="str">
        <f t="shared" si="4"/>
        <v>Agrosuper Asia1020660</v>
      </c>
      <c r="B223" t="s">
        <v>12</v>
      </c>
      <c r="C223">
        <v>1020660</v>
      </c>
      <c r="D223" t="s">
        <v>247</v>
      </c>
      <c r="E223" s="19"/>
      <c r="F223" s="19"/>
      <c r="G223" s="19"/>
      <c r="H223" s="19"/>
      <c r="I223" s="19"/>
      <c r="J223" s="19">
        <v>1.2</v>
      </c>
      <c r="K223" s="19">
        <v>1.2</v>
      </c>
    </row>
    <row r="224" spans="1:11" x14ac:dyDescent="0.35">
      <c r="A224" t="str">
        <f t="shared" si="4"/>
        <v>Agrosuper Asia1023438</v>
      </c>
      <c r="B224" t="s">
        <v>12</v>
      </c>
      <c r="C224">
        <v>1023438</v>
      </c>
      <c r="D224" t="s">
        <v>187</v>
      </c>
      <c r="E224" s="19"/>
      <c r="F224" s="19"/>
      <c r="G224" s="19"/>
      <c r="H224" s="19"/>
      <c r="I224" s="19"/>
      <c r="J224" s="19">
        <v>1.3</v>
      </c>
      <c r="K224" s="19">
        <v>1.3</v>
      </c>
    </row>
    <row r="225" spans="1:11" x14ac:dyDescent="0.35">
      <c r="A225" t="str">
        <f t="shared" si="4"/>
        <v>Agrosuper Brasil1011560</v>
      </c>
      <c r="B225" t="s">
        <v>13</v>
      </c>
      <c r="C225">
        <v>1011560</v>
      </c>
      <c r="D225" t="s">
        <v>696</v>
      </c>
      <c r="E225" s="19"/>
      <c r="F225" s="19">
        <v>2.7</v>
      </c>
      <c r="G225" s="19"/>
      <c r="H225" s="19"/>
      <c r="I225" s="19">
        <v>2.8</v>
      </c>
      <c r="J225" s="19"/>
      <c r="K225" s="19">
        <v>5.5</v>
      </c>
    </row>
    <row r="226" spans="1:11" x14ac:dyDescent="0.35">
      <c r="A226" t="str">
        <f t="shared" si="4"/>
        <v>Agrosuper Brasil1012362</v>
      </c>
      <c r="B226" t="s">
        <v>13</v>
      </c>
      <c r="C226">
        <v>1012362</v>
      </c>
      <c r="D226" t="s">
        <v>775</v>
      </c>
      <c r="E226" s="19"/>
      <c r="F226" s="19">
        <v>2.7</v>
      </c>
      <c r="G226" s="19"/>
      <c r="H226" s="19">
        <v>2.7</v>
      </c>
      <c r="I226" s="19">
        <v>2.7</v>
      </c>
      <c r="J226" s="19">
        <v>2.7</v>
      </c>
      <c r="K226" s="19">
        <v>10.8</v>
      </c>
    </row>
    <row r="227" spans="1:11" x14ac:dyDescent="0.35">
      <c r="A227" t="str">
        <f t="shared" si="4"/>
        <v>Agrosuper Brasil1012674</v>
      </c>
      <c r="B227" t="s">
        <v>13</v>
      </c>
      <c r="C227">
        <v>1012674</v>
      </c>
      <c r="D227" t="s">
        <v>829</v>
      </c>
      <c r="E227" s="19"/>
      <c r="F227" s="19">
        <v>2.5</v>
      </c>
      <c r="G227" s="19"/>
      <c r="H227" s="19"/>
      <c r="I227" s="19">
        <v>2.4</v>
      </c>
      <c r="J227" s="19"/>
      <c r="K227" s="19">
        <v>4.9000000000000004</v>
      </c>
    </row>
    <row r="228" spans="1:11" x14ac:dyDescent="0.35">
      <c r="A228" t="str">
        <f t="shared" si="4"/>
        <v>Agrosuper Brasil1021864</v>
      </c>
      <c r="B228" t="s">
        <v>13</v>
      </c>
      <c r="C228">
        <v>1021864</v>
      </c>
      <c r="D228" t="s">
        <v>196</v>
      </c>
      <c r="E228" s="19">
        <v>0.55000000000000004</v>
      </c>
      <c r="F228" s="19">
        <v>0.55000000000000004</v>
      </c>
      <c r="G228" s="19">
        <v>0.55000000000000004</v>
      </c>
      <c r="H228" s="19">
        <v>0.55000000000000004</v>
      </c>
      <c r="I228" s="19">
        <v>0.55000000000000004</v>
      </c>
      <c r="J228" s="19"/>
      <c r="K228" s="19">
        <v>2.75</v>
      </c>
    </row>
    <row r="229" spans="1:11" x14ac:dyDescent="0.35">
      <c r="A229" t="str">
        <f t="shared" si="4"/>
        <v>Agrosuper Brasil1022217</v>
      </c>
      <c r="B229" t="s">
        <v>13</v>
      </c>
      <c r="C229">
        <v>1022217</v>
      </c>
      <c r="D229" t="s">
        <v>257</v>
      </c>
      <c r="E229" s="19">
        <v>1.55697869047619</v>
      </c>
      <c r="F229" s="19">
        <v>1.47437</v>
      </c>
      <c r="G229" s="19">
        <v>1.47437</v>
      </c>
      <c r="H229" s="19">
        <v>1.6065072969907399</v>
      </c>
      <c r="I229" s="19"/>
      <c r="J229" s="19">
        <v>1.85663704545455</v>
      </c>
      <c r="K229" s="19">
        <v>7.9688630329214796</v>
      </c>
    </row>
    <row r="230" spans="1:11" x14ac:dyDescent="0.35">
      <c r="A230" t="str">
        <f t="shared" si="4"/>
        <v>Agrosuper Brasil1022218</v>
      </c>
      <c r="B230" t="s">
        <v>13</v>
      </c>
      <c r="C230">
        <v>1022218</v>
      </c>
      <c r="D230" t="s">
        <v>94</v>
      </c>
      <c r="E230" s="19">
        <v>1.5249999999999999</v>
      </c>
      <c r="F230" s="19">
        <v>1.5</v>
      </c>
      <c r="G230" s="19"/>
      <c r="H230" s="19"/>
      <c r="I230" s="19"/>
      <c r="J230" s="19">
        <v>1.75</v>
      </c>
      <c r="K230" s="19">
        <v>4.7750000000000004</v>
      </c>
    </row>
    <row r="231" spans="1:11" x14ac:dyDescent="0.35">
      <c r="A231" t="str">
        <f t="shared" si="4"/>
        <v>Agrosuper Brasil1022273</v>
      </c>
      <c r="B231" t="s">
        <v>13</v>
      </c>
      <c r="C231">
        <v>1022273</v>
      </c>
      <c r="D231" t="s">
        <v>262</v>
      </c>
      <c r="E231" s="19">
        <v>1.4498358333333301</v>
      </c>
      <c r="F231" s="19"/>
      <c r="G231" s="19">
        <v>1.4323089130434801</v>
      </c>
      <c r="H231" s="19">
        <v>1.37439984375</v>
      </c>
      <c r="I231" s="19">
        <v>1.52435125</v>
      </c>
      <c r="J231" s="19">
        <v>1.69985592592593</v>
      </c>
      <c r="K231" s="19">
        <v>7.4807517660527401</v>
      </c>
    </row>
    <row r="232" spans="1:11" x14ac:dyDescent="0.35">
      <c r="A232" t="str">
        <f t="shared" si="4"/>
        <v>Agrosuper Brasil1022782</v>
      </c>
      <c r="B232" t="s">
        <v>13</v>
      </c>
      <c r="C232">
        <v>1022782</v>
      </c>
      <c r="D232" t="s">
        <v>349</v>
      </c>
      <c r="E232" s="19"/>
      <c r="F232" s="19"/>
      <c r="G232" s="19">
        <v>8.3464566929133905</v>
      </c>
      <c r="H232" s="19"/>
      <c r="I232" s="19"/>
      <c r="J232" s="19"/>
      <c r="K232" s="19">
        <v>8.3464566929133905</v>
      </c>
    </row>
    <row r="233" spans="1:11" x14ac:dyDescent="0.35">
      <c r="A233" t="str">
        <f t="shared" si="4"/>
        <v>Agrosuper Brasil1022783</v>
      </c>
      <c r="B233" t="s">
        <v>13</v>
      </c>
      <c r="C233">
        <v>1022783</v>
      </c>
      <c r="D233" t="s">
        <v>351</v>
      </c>
      <c r="E233" s="19"/>
      <c r="F233" s="19"/>
      <c r="G233" s="19">
        <v>8.2170542635658901</v>
      </c>
      <c r="H233" s="19"/>
      <c r="I233" s="19"/>
      <c r="J233" s="19"/>
      <c r="K233" s="19">
        <v>8.2170542635658901</v>
      </c>
    </row>
    <row r="234" spans="1:11" x14ac:dyDescent="0.35">
      <c r="A234" t="str">
        <f t="shared" si="4"/>
        <v>Agrosuper Brasil1022784</v>
      </c>
      <c r="B234" t="s">
        <v>13</v>
      </c>
      <c r="C234">
        <v>1022784</v>
      </c>
      <c r="D234" t="s">
        <v>650</v>
      </c>
      <c r="E234" s="19"/>
      <c r="F234" s="19"/>
      <c r="G234" s="19">
        <v>8.0916030534351204</v>
      </c>
      <c r="H234" s="19"/>
      <c r="I234" s="19"/>
      <c r="J234" s="19"/>
      <c r="K234" s="19">
        <v>8.0916030534351204</v>
      </c>
    </row>
    <row r="235" spans="1:11" x14ac:dyDescent="0.35">
      <c r="A235" t="str">
        <f t="shared" si="4"/>
        <v>Agrosuper Brasil1023295</v>
      </c>
      <c r="B235" t="s">
        <v>13</v>
      </c>
      <c r="C235">
        <v>1023295</v>
      </c>
      <c r="D235" t="s">
        <v>607</v>
      </c>
      <c r="E235" s="19"/>
      <c r="F235" s="19"/>
      <c r="G235" s="19"/>
      <c r="H235" s="19"/>
      <c r="I235" s="19"/>
      <c r="J235" s="19"/>
      <c r="K235" s="19"/>
    </row>
    <row r="236" spans="1:11" x14ac:dyDescent="0.35">
      <c r="A236" t="str">
        <f t="shared" si="4"/>
        <v>Agrosuper Brasil1023329</v>
      </c>
      <c r="B236" t="s">
        <v>13</v>
      </c>
      <c r="C236">
        <v>1023329</v>
      </c>
      <c r="D236" t="s">
        <v>196</v>
      </c>
      <c r="E236" s="19">
        <v>0.55000000000000004</v>
      </c>
      <c r="F236" s="19">
        <v>0.55000000000000004</v>
      </c>
      <c r="G236" s="19">
        <v>0.55000000000000004</v>
      </c>
      <c r="H236" s="19">
        <v>0.55000000000000004</v>
      </c>
      <c r="I236" s="19">
        <v>0.55000000000000004</v>
      </c>
      <c r="J236" s="19">
        <v>0.55000000000000004</v>
      </c>
      <c r="K236" s="19">
        <v>3.3</v>
      </c>
    </row>
    <row r="237" spans="1:11" x14ac:dyDescent="0.35">
      <c r="A237" t="str">
        <f t="shared" si="4"/>
        <v>Agrosuper Brasil1023334</v>
      </c>
      <c r="B237" t="s">
        <v>13</v>
      </c>
      <c r="C237">
        <v>1023334</v>
      </c>
      <c r="D237" t="s">
        <v>551</v>
      </c>
      <c r="E237" s="19">
        <v>0.65</v>
      </c>
      <c r="F237" s="19"/>
      <c r="G237" s="19">
        <v>0.65</v>
      </c>
      <c r="H237" s="19">
        <v>0.65</v>
      </c>
      <c r="I237" s="19">
        <v>0.65</v>
      </c>
      <c r="J237" s="19">
        <v>0.75</v>
      </c>
      <c r="K237" s="19">
        <v>3.35</v>
      </c>
    </row>
    <row r="238" spans="1:11" x14ac:dyDescent="0.35">
      <c r="A238" t="str">
        <f t="shared" si="4"/>
        <v>Agrosuper Brasil1023336</v>
      </c>
      <c r="B238" t="s">
        <v>13</v>
      </c>
      <c r="C238">
        <v>1023336</v>
      </c>
      <c r="D238" t="s">
        <v>551</v>
      </c>
      <c r="E238" s="19">
        <v>0.65</v>
      </c>
      <c r="F238" s="19"/>
      <c r="G238" s="19"/>
      <c r="H238" s="19"/>
      <c r="I238" s="19"/>
      <c r="J238" s="19">
        <v>0.75</v>
      </c>
      <c r="K238" s="19">
        <v>1.4</v>
      </c>
    </row>
    <row r="239" spans="1:11" x14ac:dyDescent="0.35">
      <c r="A239" t="str">
        <f t="shared" si="4"/>
        <v>Agrosuper Brasil1023398</v>
      </c>
      <c r="B239" t="s">
        <v>13</v>
      </c>
      <c r="C239">
        <v>1023398</v>
      </c>
      <c r="D239" t="s">
        <v>483</v>
      </c>
      <c r="E239" s="19"/>
      <c r="F239" s="19"/>
      <c r="G239" s="19">
        <v>1.47</v>
      </c>
      <c r="H239" s="19"/>
      <c r="I239" s="19"/>
      <c r="J239" s="19"/>
      <c r="K239" s="19">
        <v>1.47</v>
      </c>
    </row>
    <row r="240" spans="1:11" x14ac:dyDescent="0.35">
      <c r="A240" t="str">
        <f t="shared" si="4"/>
        <v>Agrosuper Brasil1023399</v>
      </c>
      <c r="B240" t="s">
        <v>13</v>
      </c>
      <c r="C240">
        <v>1023399</v>
      </c>
      <c r="D240" t="s">
        <v>151</v>
      </c>
      <c r="E240" s="19"/>
      <c r="F240" s="19"/>
      <c r="G240" s="19">
        <v>1.45</v>
      </c>
      <c r="H240" s="19"/>
      <c r="I240" s="19"/>
      <c r="J240" s="19"/>
      <c r="K240" s="19">
        <v>1.45</v>
      </c>
    </row>
    <row r="241" spans="1:11" x14ac:dyDescent="0.35">
      <c r="A241" t="str">
        <f t="shared" si="4"/>
        <v>Agrosuper Shanghai1011586</v>
      </c>
      <c r="B241" t="s">
        <v>14</v>
      </c>
      <c r="C241">
        <v>1011586</v>
      </c>
      <c r="D241" t="s">
        <v>701</v>
      </c>
      <c r="E241" s="19">
        <v>2.5823749999999999</v>
      </c>
      <c r="F241" s="19">
        <v>2.8330000000000002</v>
      </c>
      <c r="G241" s="19">
        <v>3.7575625000000001</v>
      </c>
      <c r="H241" s="19">
        <v>3.6822916666666701</v>
      </c>
      <c r="I241" s="19"/>
      <c r="J241" s="19"/>
      <c r="K241" s="19">
        <v>12.855229166666669</v>
      </c>
    </row>
    <row r="242" spans="1:11" x14ac:dyDescent="0.35">
      <c r="A242" t="str">
        <f t="shared" si="4"/>
        <v>Agrosuper Shanghai1012424</v>
      </c>
      <c r="B242" t="s">
        <v>14</v>
      </c>
      <c r="C242">
        <v>1012424</v>
      </c>
      <c r="D242" t="s">
        <v>1151</v>
      </c>
      <c r="E242" s="19"/>
      <c r="F242" s="19"/>
      <c r="G242" s="19"/>
      <c r="H242" s="19"/>
      <c r="I242" s="19"/>
      <c r="J242" s="19"/>
      <c r="K242" s="19"/>
    </row>
    <row r="243" spans="1:11" x14ac:dyDescent="0.35">
      <c r="A243" t="str">
        <f t="shared" si="4"/>
        <v>Agrosuper Shanghai1012448</v>
      </c>
      <c r="B243" t="s">
        <v>14</v>
      </c>
      <c r="C243">
        <v>1012448</v>
      </c>
      <c r="D243" t="s">
        <v>785</v>
      </c>
      <c r="E243" s="19">
        <v>4.3852500000000001</v>
      </c>
      <c r="F243" s="19">
        <v>4.9928833333333298</v>
      </c>
      <c r="G243" s="19">
        <v>5.6827604166666701</v>
      </c>
      <c r="H243" s="19">
        <v>5.5659027777777803</v>
      </c>
      <c r="I243" s="19"/>
      <c r="J243" s="19"/>
      <c r="K243" s="19">
        <v>20.626796527777781</v>
      </c>
    </row>
    <row r="244" spans="1:11" x14ac:dyDescent="0.35">
      <c r="A244" t="str">
        <f t="shared" si="4"/>
        <v>Agrosuper Shanghai1012452</v>
      </c>
      <c r="B244" t="s">
        <v>14</v>
      </c>
      <c r="C244">
        <v>1012452</v>
      </c>
      <c r="D244" t="s">
        <v>789</v>
      </c>
      <c r="E244" s="19">
        <v>2.68333333333333</v>
      </c>
      <c r="F244" s="19"/>
      <c r="G244" s="19">
        <v>2.5823749999999999</v>
      </c>
      <c r="H244" s="19"/>
      <c r="I244" s="19"/>
      <c r="J244" s="19"/>
      <c r="K244" s="19">
        <v>5.2657083333333299</v>
      </c>
    </row>
    <row r="245" spans="1:11" x14ac:dyDescent="0.35">
      <c r="A245" t="str">
        <f t="shared" si="4"/>
        <v>Agrosuper Shanghai1012454</v>
      </c>
      <c r="B245" t="s">
        <v>14</v>
      </c>
      <c r="C245">
        <v>1012454</v>
      </c>
      <c r="D245" t="s">
        <v>1153</v>
      </c>
      <c r="E245" s="19"/>
      <c r="F245" s="19"/>
      <c r="G245" s="19"/>
      <c r="H245" s="19"/>
      <c r="I245" s="19"/>
      <c r="J245" s="19"/>
      <c r="K245" s="19"/>
    </row>
    <row r="246" spans="1:11" x14ac:dyDescent="0.35">
      <c r="A246" t="str">
        <f t="shared" si="4"/>
        <v>Agrosuper Shanghai1012455</v>
      </c>
      <c r="B246" t="s">
        <v>14</v>
      </c>
      <c r="C246">
        <v>1012455</v>
      </c>
      <c r="D246" t="s">
        <v>791</v>
      </c>
      <c r="E246" s="19">
        <v>2.27891666666667</v>
      </c>
      <c r="F246" s="19">
        <v>2.6006972077547199</v>
      </c>
      <c r="G246" s="19">
        <v>2.8074444444444402</v>
      </c>
      <c r="H246" s="19">
        <v>2.8919651279999998</v>
      </c>
      <c r="I246" s="19"/>
      <c r="J246" s="19"/>
      <c r="K246" s="19">
        <v>10.579023446865829</v>
      </c>
    </row>
    <row r="247" spans="1:11" x14ac:dyDescent="0.35">
      <c r="A247" t="str">
        <f t="shared" si="4"/>
        <v>Agrosuper Shanghai1012502</v>
      </c>
      <c r="B247" t="s">
        <v>14</v>
      </c>
      <c r="C247">
        <v>1012502</v>
      </c>
      <c r="D247" t="s">
        <v>797</v>
      </c>
      <c r="E247" s="19">
        <v>4.3833333333333302</v>
      </c>
      <c r="F247" s="19"/>
      <c r="G247" s="19"/>
      <c r="H247" s="19"/>
      <c r="I247" s="19"/>
      <c r="J247" s="19"/>
      <c r="K247" s="19">
        <v>4.3833333333333302</v>
      </c>
    </row>
    <row r="248" spans="1:11" x14ac:dyDescent="0.35">
      <c r="A248" t="str">
        <f t="shared" si="4"/>
        <v>Agrosuper Shanghai1012503</v>
      </c>
      <c r="B248" t="s">
        <v>14</v>
      </c>
      <c r="C248">
        <v>1012503</v>
      </c>
      <c r="D248" t="s">
        <v>799</v>
      </c>
      <c r="E248" s="19"/>
      <c r="F248" s="19">
        <v>4.32323232121212</v>
      </c>
      <c r="G248" s="19"/>
      <c r="H248" s="19"/>
      <c r="I248" s="19"/>
      <c r="J248" s="19"/>
      <c r="K248" s="19">
        <v>4.32323232121212</v>
      </c>
    </row>
    <row r="249" spans="1:11" x14ac:dyDescent="0.35">
      <c r="A249" t="str">
        <f t="shared" si="4"/>
        <v>Agrosuper Shanghai1012504</v>
      </c>
      <c r="B249" t="s">
        <v>14</v>
      </c>
      <c r="C249">
        <v>1012504</v>
      </c>
      <c r="D249" t="s">
        <v>785</v>
      </c>
      <c r="E249" s="19">
        <v>4.2812083333333302</v>
      </c>
      <c r="F249" s="19">
        <v>5.0821874999999999</v>
      </c>
      <c r="G249" s="19">
        <v>5.6310416666666701</v>
      </c>
      <c r="H249" s="19">
        <v>5.5310416666666704</v>
      </c>
      <c r="I249" s="19"/>
      <c r="J249" s="19"/>
      <c r="K249" s="19">
        <v>20.52547916666667</v>
      </c>
    </row>
    <row r="250" spans="1:11" x14ac:dyDescent="0.35">
      <c r="A250" t="str">
        <f t="shared" si="4"/>
        <v>Agrosuper Shanghai1012598</v>
      </c>
      <c r="B250" t="s">
        <v>14</v>
      </c>
      <c r="C250">
        <v>1012598</v>
      </c>
      <c r="D250" t="s">
        <v>822</v>
      </c>
      <c r="E250" s="19"/>
      <c r="F250" s="19">
        <v>1.36</v>
      </c>
      <c r="G250" s="19"/>
      <c r="H250" s="19"/>
      <c r="I250" s="19"/>
      <c r="J250" s="19"/>
      <c r="K250" s="19">
        <v>1.36</v>
      </c>
    </row>
    <row r="251" spans="1:11" x14ac:dyDescent="0.35">
      <c r="A251" t="str">
        <f t="shared" si="4"/>
        <v>Agrosuper Shanghai1021115</v>
      </c>
      <c r="B251" t="s">
        <v>14</v>
      </c>
      <c r="C251">
        <v>1021115</v>
      </c>
      <c r="D251" t="s">
        <v>124</v>
      </c>
      <c r="E251" s="19"/>
      <c r="F251" s="19"/>
      <c r="G251" s="19"/>
      <c r="H251" s="19"/>
      <c r="I251" s="19"/>
      <c r="J251" s="19">
        <v>0.32166666666666699</v>
      </c>
      <c r="K251" s="19">
        <v>0.32166666666666699</v>
      </c>
    </row>
    <row r="252" spans="1:11" x14ac:dyDescent="0.35">
      <c r="A252" t="str">
        <f t="shared" si="4"/>
        <v>Agrosuper Shanghai1021731</v>
      </c>
      <c r="B252" t="s">
        <v>14</v>
      </c>
      <c r="C252">
        <v>1021731</v>
      </c>
      <c r="D252" t="s">
        <v>175</v>
      </c>
      <c r="E252" s="19">
        <v>1.7851916666666701</v>
      </c>
      <c r="F252" s="19">
        <v>1.9331354166666701</v>
      </c>
      <c r="G252" s="19">
        <v>1.99477272727273</v>
      </c>
      <c r="H252" s="19">
        <v>2.16315833333333</v>
      </c>
      <c r="I252" s="19"/>
      <c r="J252" s="19"/>
      <c r="K252" s="19">
        <v>7.8762581439393999</v>
      </c>
    </row>
    <row r="253" spans="1:11" x14ac:dyDescent="0.35">
      <c r="A253" t="str">
        <f t="shared" si="4"/>
        <v>Agrosuper Shanghai1021733</v>
      </c>
      <c r="B253" t="s">
        <v>14</v>
      </c>
      <c r="C253">
        <v>1021733</v>
      </c>
      <c r="D253" t="s">
        <v>149</v>
      </c>
      <c r="E253" s="19">
        <v>1.81577083333333</v>
      </c>
      <c r="F253" s="19"/>
      <c r="G253" s="19"/>
      <c r="H253" s="19"/>
      <c r="I253" s="19">
        <v>2.7513125</v>
      </c>
      <c r="J253" s="19"/>
      <c r="K253" s="19">
        <v>4.5670833333333301</v>
      </c>
    </row>
    <row r="254" spans="1:11" x14ac:dyDescent="0.35">
      <c r="A254" t="str">
        <f t="shared" si="4"/>
        <v>Agrosuper Shanghai1021735</v>
      </c>
      <c r="B254" t="s">
        <v>14</v>
      </c>
      <c r="C254">
        <v>1021735</v>
      </c>
      <c r="D254" t="s">
        <v>180</v>
      </c>
      <c r="E254" s="19">
        <v>4.19523958333333</v>
      </c>
      <c r="F254" s="19">
        <v>4.4083333333333297</v>
      </c>
      <c r="G254" s="19">
        <v>4.4429999999999996</v>
      </c>
      <c r="H254" s="19">
        <v>4.5330000000000004</v>
      </c>
      <c r="I254" s="19"/>
      <c r="J254" s="19"/>
      <c r="K254" s="19">
        <v>17.57957291666666</v>
      </c>
    </row>
    <row r="255" spans="1:11" x14ac:dyDescent="0.35">
      <c r="A255" t="str">
        <f t="shared" si="4"/>
        <v>Agrosuper Shanghai1021738</v>
      </c>
      <c r="B255" t="s">
        <v>14</v>
      </c>
      <c r="C255">
        <v>1021738</v>
      </c>
      <c r="D255" t="s">
        <v>184</v>
      </c>
      <c r="E255" s="19">
        <v>3.8833333333333302</v>
      </c>
      <c r="F255" s="19"/>
      <c r="G255" s="19"/>
      <c r="H255" s="19"/>
      <c r="I255" s="19"/>
      <c r="J255" s="19"/>
      <c r="K255" s="19">
        <v>3.8833333333333302</v>
      </c>
    </row>
    <row r="256" spans="1:11" x14ac:dyDescent="0.35">
      <c r="A256" t="str">
        <f t="shared" si="4"/>
        <v>Agrosuper Shanghai1021905</v>
      </c>
      <c r="B256" t="s">
        <v>14</v>
      </c>
      <c r="C256">
        <v>1021905</v>
      </c>
      <c r="D256" t="s">
        <v>200</v>
      </c>
      <c r="E256" s="19"/>
      <c r="F256" s="19">
        <v>0.93333333333333302</v>
      </c>
      <c r="G256" s="19"/>
      <c r="H256" s="19"/>
      <c r="I256" s="19"/>
      <c r="J256" s="19"/>
      <c r="K256" s="19">
        <v>0.93333333333333302</v>
      </c>
    </row>
    <row r="257" spans="1:11" x14ac:dyDescent="0.35">
      <c r="A257" t="str">
        <f t="shared" si="4"/>
        <v>Agrosuper Shanghai1021992</v>
      </c>
      <c r="B257" t="s">
        <v>14</v>
      </c>
      <c r="C257">
        <v>1021992</v>
      </c>
      <c r="D257" t="s">
        <v>28</v>
      </c>
      <c r="E257" s="19"/>
      <c r="F257" s="19"/>
      <c r="G257" s="19"/>
      <c r="H257" s="19">
        <v>1.5833333333333299</v>
      </c>
      <c r="I257" s="19">
        <v>1.6387662656249999</v>
      </c>
      <c r="J257" s="19"/>
      <c r="K257" s="19">
        <v>3.2220995989583301</v>
      </c>
    </row>
    <row r="258" spans="1:11" x14ac:dyDescent="0.35">
      <c r="A258" t="str">
        <f t="shared" si="4"/>
        <v>Agrosuper Shanghai1022073</v>
      </c>
      <c r="B258" t="s">
        <v>14</v>
      </c>
      <c r="C258">
        <v>1022073</v>
      </c>
      <c r="D258" t="s">
        <v>223</v>
      </c>
      <c r="E258" s="19"/>
      <c r="F258" s="19"/>
      <c r="G258" s="19">
        <v>0.93333333333333302</v>
      </c>
      <c r="H258" s="19">
        <v>1.18333333333333</v>
      </c>
      <c r="I258" s="19">
        <v>1.2933333333333299</v>
      </c>
      <c r="J258" s="19"/>
      <c r="K258" s="19">
        <v>3.409999999999993</v>
      </c>
    </row>
    <row r="259" spans="1:11" x14ac:dyDescent="0.35">
      <c r="A259" t="str">
        <f t="shared" si="4"/>
        <v>Agrosuper Shanghai1022096</v>
      </c>
      <c r="B259" t="s">
        <v>14</v>
      </c>
      <c r="C259">
        <v>1022096</v>
      </c>
      <c r="D259" t="s">
        <v>227</v>
      </c>
      <c r="E259" s="19">
        <v>1.12345360625</v>
      </c>
      <c r="F259" s="19">
        <v>1.1960476190476199</v>
      </c>
      <c r="G259" s="19">
        <v>1.2420138888888901</v>
      </c>
      <c r="H259" s="19">
        <v>1.3831249999999999</v>
      </c>
      <c r="I259" s="19"/>
      <c r="J259" s="19"/>
      <c r="K259" s="19">
        <v>4.9446401141865097</v>
      </c>
    </row>
    <row r="260" spans="1:11" x14ac:dyDescent="0.35">
      <c r="A260" t="str">
        <f t="shared" si="4"/>
        <v>Agrosuper Shanghai1022125</v>
      </c>
      <c r="B260" t="s">
        <v>14</v>
      </c>
      <c r="C260">
        <v>1022125</v>
      </c>
      <c r="D260" t="s">
        <v>233</v>
      </c>
      <c r="E260" s="19">
        <v>2.5328333333333299</v>
      </c>
      <c r="F260" s="19">
        <v>2.5883333333333298</v>
      </c>
      <c r="G260" s="19"/>
      <c r="H260" s="19">
        <v>2.95</v>
      </c>
      <c r="I260" s="19"/>
      <c r="J260" s="19"/>
      <c r="K260" s="19">
        <v>8.0711666666666595</v>
      </c>
    </row>
    <row r="261" spans="1:11" x14ac:dyDescent="0.35">
      <c r="A261" t="str">
        <f t="shared" si="4"/>
        <v>Agrosuper Shanghai1022183</v>
      </c>
      <c r="B261" t="s">
        <v>14</v>
      </c>
      <c r="C261">
        <v>1022183</v>
      </c>
      <c r="D261" t="s">
        <v>247</v>
      </c>
      <c r="E261" s="19">
        <v>104.470348856127</v>
      </c>
      <c r="F261" s="19">
        <v>1.8506499999999999</v>
      </c>
      <c r="G261" s="19">
        <v>1.9489473684210501</v>
      </c>
      <c r="H261" s="19">
        <v>2.1310861111111099</v>
      </c>
      <c r="I261" s="19"/>
      <c r="J261" s="19"/>
      <c r="K261" s="19">
        <v>110.40103233565917</v>
      </c>
    </row>
    <row r="262" spans="1:11" x14ac:dyDescent="0.35">
      <c r="A262" t="str">
        <f t="shared" si="4"/>
        <v>Agrosuper Shanghai1022186</v>
      </c>
      <c r="B262" t="s">
        <v>14</v>
      </c>
      <c r="C262">
        <v>1022186</v>
      </c>
      <c r="D262" t="s">
        <v>249</v>
      </c>
      <c r="E262" s="19">
        <v>0.69981249999999995</v>
      </c>
      <c r="F262" s="19">
        <v>0.63333333333333297</v>
      </c>
      <c r="G262" s="19">
        <v>0.78316666666666701</v>
      </c>
      <c r="H262" s="19">
        <v>0.83333333333333404</v>
      </c>
      <c r="I262" s="19"/>
      <c r="J262" s="19"/>
      <c r="K262" s="19">
        <v>2.9496458333333342</v>
      </c>
    </row>
    <row r="263" spans="1:11" x14ac:dyDescent="0.35">
      <c r="A263" t="str">
        <f t="shared" si="4"/>
        <v>Agrosuper Shanghai1022291</v>
      </c>
      <c r="B263" t="s">
        <v>14</v>
      </c>
      <c r="C263">
        <v>1022291</v>
      </c>
      <c r="D263" t="s">
        <v>268</v>
      </c>
      <c r="E263" s="19">
        <v>1.6807083333333299</v>
      </c>
      <c r="F263" s="19">
        <v>1.7333333333333301</v>
      </c>
      <c r="G263" s="19">
        <v>1.88333333333333</v>
      </c>
      <c r="H263" s="19">
        <v>2.0333333333333301</v>
      </c>
      <c r="I263" s="19"/>
      <c r="J263" s="19"/>
      <c r="K263" s="19">
        <v>7.3307083333333196</v>
      </c>
    </row>
    <row r="264" spans="1:11" x14ac:dyDescent="0.35">
      <c r="A264" t="str">
        <f t="shared" ref="A264:A327" si="5">B264&amp;C264</f>
        <v>Agrosuper Shanghai1022373</v>
      </c>
      <c r="B264" t="s">
        <v>14</v>
      </c>
      <c r="C264">
        <v>1022373</v>
      </c>
      <c r="D264" t="s">
        <v>282</v>
      </c>
      <c r="E264" s="19"/>
      <c r="F264" s="19"/>
      <c r="G264" s="19">
        <v>1.0331250000000001</v>
      </c>
      <c r="H264" s="19"/>
      <c r="I264" s="19">
        <v>1.4497916666666699</v>
      </c>
      <c r="J264" s="19"/>
      <c r="K264" s="19">
        <v>2.4829166666666698</v>
      </c>
    </row>
    <row r="265" spans="1:11" x14ac:dyDescent="0.35">
      <c r="A265" t="str">
        <f t="shared" si="5"/>
        <v>Agrosuper Shanghai1022378</v>
      </c>
      <c r="B265" t="s">
        <v>14</v>
      </c>
      <c r="C265">
        <v>1022378</v>
      </c>
      <c r="D265" t="s">
        <v>284</v>
      </c>
      <c r="E265" s="19">
        <v>1.7333333333333301</v>
      </c>
      <c r="F265" s="19">
        <v>1.85297916666667</v>
      </c>
      <c r="G265" s="19">
        <v>1.9479375000000001</v>
      </c>
      <c r="H265" s="19">
        <v>2.0329375000000001</v>
      </c>
      <c r="I265" s="19"/>
      <c r="J265" s="19"/>
      <c r="K265" s="19">
        <v>7.5671875000000002</v>
      </c>
    </row>
    <row r="266" spans="1:11" x14ac:dyDescent="0.35">
      <c r="A266" t="str">
        <f t="shared" si="5"/>
        <v>Agrosuper Shanghai1022379</v>
      </c>
      <c r="B266" t="s">
        <v>14</v>
      </c>
      <c r="C266">
        <v>1022379</v>
      </c>
      <c r="D266" t="s">
        <v>286</v>
      </c>
      <c r="E266" s="19"/>
      <c r="F266" s="19"/>
      <c r="G266" s="19"/>
      <c r="H266" s="19">
        <v>2.4833333333333298</v>
      </c>
      <c r="I266" s="19">
        <v>2.4993472222222199</v>
      </c>
      <c r="J266" s="19"/>
      <c r="K266" s="19">
        <v>4.9826805555555502</v>
      </c>
    </row>
    <row r="267" spans="1:11" x14ac:dyDescent="0.35">
      <c r="A267" t="str">
        <f t="shared" si="5"/>
        <v>Agrosuper Shanghai1022381</v>
      </c>
      <c r="B267" t="s">
        <v>14</v>
      </c>
      <c r="C267">
        <v>1022381</v>
      </c>
      <c r="D267" t="s">
        <v>288</v>
      </c>
      <c r="E267" s="19">
        <v>0.67666666666666697</v>
      </c>
      <c r="F267" s="19">
        <v>0.83333333333333404</v>
      </c>
      <c r="G267" s="19">
        <v>0.88333333333333297</v>
      </c>
      <c r="H267" s="19">
        <v>0.96389455856006001</v>
      </c>
      <c r="I267" s="19">
        <v>1.3033333333333299</v>
      </c>
      <c r="J267" s="19"/>
      <c r="K267" s="19">
        <v>4.6605612252267239</v>
      </c>
    </row>
    <row r="268" spans="1:11" x14ac:dyDescent="0.35">
      <c r="A268" t="str">
        <f t="shared" si="5"/>
        <v>Agrosuper Shanghai1022388</v>
      </c>
      <c r="B268" t="s">
        <v>14</v>
      </c>
      <c r="C268">
        <v>1022388</v>
      </c>
      <c r="D268" t="s">
        <v>292</v>
      </c>
      <c r="E268" s="19"/>
      <c r="F268" s="19"/>
      <c r="G268" s="19"/>
      <c r="H268" s="19"/>
      <c r="I268" s="19"/>
      <c r="J268" s="19"/>
      <c r="K268" s="19"/>
    </row>
    <row r="269" spans="1:11" x14ac:dyDescent="0.35">
      <c r="A269" t="str">
        <f t="shared" si="5"/>
        <v>Agrosuper Shanghai1022414</v>
      </c>
      <c r="B269" t="s">
        <v>14</v>
      </c>
      <c r="C269">
        <v>1022414</v>
      </c>
      <c r="D269" t="s">
        <v>298</v>
      </c>
      <c r="E269" s="19">
        <v>0.82736111111111099</v>
      </c>
      <c r="F269" s="19">
        <v>0.82247296458333297</v>
      </c>
      <c r="G269" s="19">
        <v>0.92125000000000001</v>
      </c>
      <c r="H269" s="19">
        <v>1.1083333333333301</v>
      </c>
      <c r="I269" s="19"/>
      <c r="J269" s="19"/>
      <c r="K269" s="19">
        <v>3.6794174090277743</v>
      </c>
    </row>
    <row r="270" spans="1:11" x14ac:dyDescent="0.35">
      <c r="A270" t="str">
        <f t="shared" si="5"/>
        <v>Agrosuper Shanghai1022417</v>
      </c>
      <c r="B270" t="s">
        <v>14</v>
      </c>
      <c r="C270">
        <v>1022417</v>
      </c>
      <c r="D270" t="s">
        <v>302</v>
      </c>
      <c r="E270" s="19">
        <v>0.48662499999999997</v>
      </c>
      <c r="F270" s="19">
        <v>0.53333333333333299</v>
      </c>
      <c r="G270" s="19">
        <v>0.63333333333333297</v>
      </c>
      <c r="H270" s="19">
        <v>0.68333333301886801</v>
      </c>
      <c r="I270" s="19">
        <v>0.78329166666666705</v>
      </c>
      <c r="J270" s="19"/>
      <c r="K270" s="19">
        <v>3.1199166663522009</v>
      </c>
    </row>
    <row r="271" spans="1:11" x14ac:dyDescent="0.35">
      <c r="A271" t="str">
        <f t="shared" si="5"/>
        <v>Agrosuper Shanghai1022418</v>
      </c>
      <c r="B271" t="s">
        <v>14</v>
      </c>
      <c r="C271">
        <v>1022418</v>
      </c>
      <c r="D271" t="s">
        <v>296</v>
      </c>
      <c r="E271" s="19"/>
      <c r="F271" s="19"/>
      <c r="G271" s="19"/>
      <c r="H271" s="19">
        <v>5.2697172619047601</v>
      </c>
      <c r="I271" s="19"/>
      <c r="J271" s="19"/>
      <c r="K271" s="19">
        <v>5.2697172619047601</v>
      </c>
    </row>
    <row r="272" spans="1:11" x14ac:dyDescent="0.35">
      <c r="A272" t="str">
        <f t="shared" si="5"/>
        <v>Agrosuper Shanghai1022541</v>
      </c>
      <c r="B272" t="s">
        <v>14</v>
      </c>
      <c r="C272">
        <v>1022541</v>
      </c>
      <c r="D272" t="s">
        <v>310</v>
      </c>
      <c r="E272" s="19">
        <v>0.64333333333333298</v>
      </c>
      <c r="F272" s="19"/>
      <c r="G272" s="19">
        <v>0.88263257575757603</v>
      </c>
      <c r="H272" s="19">
        <v>1.1110138888888901</v>
      </c>
      <c r="I272" s="19">
        <v>1.3032656250000001</v>
      </c>
      <c r="J272" s="19"/>
      <c r="K272" s="19">
        <v>3.9402454229797987</v>
      </c>
    </row>
    <row r="273" spans="1:11" x14ac:dyDescent="0.35">
      <c r="A273" t="str">
        <f t="shared" si="5"/>
        <v>Agrosuper Shanghai1022637</v>
      </c>
      <c r="B273" t="s">
        <v>14</v>
      </c>
      <c r="C273">
        <v>1022637</v>
      </c>
      <c r="D273" t="s">
        <v>327</v>
      </c>
      <c r="E273" s="19">
        <v>0.98312500000000003</v>
      </c>
      <c r="F273" s="19">
        <v>1.03318055555556</v>
      </c>
      <c r="G273" s="19">
        <v>1.0333333333333301</v>
      </c>
      <c r="H273" s="19">
        <v>1.1000000000000001</v>
      </c>
      <c r="I273" s="19"/>
      <c r="J273" s="19"/>
      <c r="K273" s="19">
        <v>4.14963888888889</v>
      </c>
    </row>
    <row r="274" spans="1:11" x14ac:dyDescent="0.35">
      <c r="A274" t="str">
        <f t="shared" si="5"/>
        <v>Agrosuper Shanghai1022646</v>
      </c>
      <c r="B274" t="s">
        <v>14</v>
      </c>
      <c r="C274">
        <v>1022646</v>
      </c>
      <c r="D274" t="s">
        <v>159</v>
      </c>
      <c r="E274" s="19"/>
      <c r="F274" s="19"/>
      <c r="G274" s="19"/>
      <c r="H274" s="19"/>
      <c r="I274" s="19"/>
      <c r="J274" s="19"/>
      <c r="K274" s="19"/>
    </row>
    <row r="275" spans="1:11" x14ac:dyDescent="0.35">
      <c r="A275" t="str">
        <f t="shared" si="5"/>
        <v>Agrosuper Shanghai1022748</v>
      </c>
      <c r="B275" t="s">
        <v>14</v>
      </c>
      <c r="C275">
        <v>1022748</v>
      </c>
      <c r="D275" t="s">
        <v>337</v>
      </c>
      <c r="E275" s="19">
        <v>4.74079761904762</v>
      </c>
      <c r="F275" s="19">
        <v>4.85741666666667</v>
      </c>
      <c r="G275" s="19">
        <v>4.8447291666666699</v>
      </c>
      <c r="H275" s="19">
        <v>4.9953124999999998</v>
      </c>
      <c r="I275" s="19"/>
      <c r="J275" s="19"/>
      <c r="K275" s="19">
        <v>19.43825595238096</v>
      </c>
    </row>
    <row r="276" spans="1:11" x14ac:dyDescent="0.35">
      <c r="A276" t="str">
        <f t="shared" si="5"/>
        <v>Agrosuper Shanghai1022851</v>
      </c>
      <c r="B276" t="s">
        <v>14</v>
      </c>
      <c r="C276">
        <v>1022851</v>
      </c>
      <c r="D276" t="s">
        <v>356</v>
      </c>
      <c r="E276" s="19"/>
      <c r="F276" s="19"/>
      <c r="G276" s="19"/>
      <c r="H276" s="19">
        <v>1.7829583333333301</v>
      </c>
      <c r="I276" s="19">
        <v>1.77305</v>
      </c>
      <c r="J276" s="19"/>
      <c r="K276" s="19">
        <v>3.5560083333333301</v>
      </c>
    </row>
    <row r="277" spans="1:11" x14ac:dyDescent="0.35">
      <c r="A277" t="str">
        <f t="shared" si="5"/>
        <v>Agrosuper Shanghai1022856</v>
      </c>
      <c r="B277" t="s">
        <v>14</v>
      </c>
      <c r="C277">
        <v>1022856</v>
      </c>
      <c r="D277" t="s">
        <v>360</v>
      </c>
      <c r="E277" s="19">
        <v>0.63513541666666695</v>
      </c>
      <c r="F277" s="19">
        <v>0.85833333333333295</v>
      </c>
      <c r="G277" s="19">
        <v>0.88324999999999998</v>
      </c>
      <c r="H277" s="19">
        <v>1.0833333333333299</v>
      </c>
      <c r="I277" s="19">
        <v>1.25833333333333</v>
      </c>
      <c r="J277" s="19"/>
      <c r="K277" s="19">
        <v>4.7183854166666599</v>
      </c>
    </row>
    <row r="278" spans="1:11" x14ac:dyDescent="0.35">
      <c r="A278" t="str">
        <f t="shared" si="5"/>
        <v>Agrosuper Shanghai1022945</v>
      </c>
      <c r="B278" t="s">
        <v>14</v>
      </c>
      <c r="C278">
        <v>1022945</v>
      </c>
      <c r="D278" t="s">
        <v>223</v>
      </c>
      <c r="E278" s="19"/>
      <c r="F278" s="19"/>
      <c r="G278" s="19">
        <v>0.94333333333333302</v>
      </c>
      <c r="H278" s="19"/>
      <c r="I278" s="19">
        <v>1.2931250000000001</v>
      </c>
      <c r="J278" s="19"/>
      <c r="K278" s="19">
        <v>2.2364583333333332</v>
      </c>
    </row>
    <row r="279" spans="1:11" x14ac:dyDescent="0.35">
      <c r="A279" t="str">
        <f t="shared" si="5"/>
        <v>Agrosuper Shanghai1023034</v>
      </c>
      <c r="B279" t="s">
        <v>14</v>
      </c>
      <c r="C279">
        <v>1023034</v>
      </c>
      <c r="D279" t="s">
        <v>142</v>
      </c>
      <c r="E279" s="19">
        <v>0.282402777777778</v>
      </c>
      <c r="F279" s="19">
        <v>0.42071874999999997</v>
      </c>
      <c r="G279" s="19"/>
      <c r="H279" s="19">
        <v>0.73333333333333295</v>
      </c>
      <c r="I279" s="19">
        <v>0.73333333333333295</v>
      </c>
      <c r="J279" s="19"/>
      <c r="K279" s="19">
        <v>2.1697881944444442</v>
      </c>
    </row>
    <row r="280" spans="1:11" x14ac:dyDescent="0.35">
      <c r="A280" t="str">
        <f t="shared" si="5"/>
        <v>Agrosuper Shanghai1023035</v>
      </c>
      <c r="B280" t="s">
        <v>14</v>
      </c>
      <c r="C280">
        <v>1023035</v>
      </c>
      <c r="D280" t="s">
        <v>469</v>
      </c>
      <c r="E280" s="19">
        <v>0.92500000000000004</v>
      </c>
      <c r="F280" s="19"/>
      <c r="G280" s="19"/>
      <c r="H280" s="19"/>
      <c r="I280" s="19"/>
      <c r="J280" s="19"/>
      <c r="K280" s="19">
        <v>0.92500000000000004</v>
      </c>
    </row>
    <row r="281" spans="1:11" x14ac:dyDescent="0.35">
      <c r="A281" t="str">
        <f t="shared" si="5"/>
        <v>Agrosuper Shanghai1023093</v>
      </c>
      <c r="B281" t="s">
        <v>14</v>
      </c>
      <c r="C281">
        <v>1023093</v>
      </c>
      <c r="D281" t="s">
        <v>416</v>
      </c>
      <c r="E281" s="19">
        <v>3.4893333333333301</v>
      </c>
      <c r="F281" s="19"/>
      <c r="G281" s="19"/>
      <c r="H281" s="19"/>
      <c r="I281" s="19"/>
      <c r="J281" s="19"/>
      <c r="K281" s="19">
        <v>3.4893333333333301</v>
      </c>
    </row>
    <row r="282" spans="1:11" x14ac:dyDescent="0.35">
      <c r="A282" t="str">
        <f t="shared" si="5"/>
        <v>Agrosuper Shanghai1023109</v>
      </c>
      <c r="B282" t="s">
        <v>14</v>
      </c>
      <c r="C282">
        <v>1023109</v>
      </c>
      <c r="D282" t="s">
        <v>310</v>
      </c>
      <c r="E282" s="19"/>
      <c r="F282" s="19"/>
      <c r="G282" s="19"/>
      <c r="H282" s="19"/>
      <c r="I282" s="19"/>
      <c r="J282" s="19"/>
      <c r="K282" s="19"/>
    </row>
    <row r="283" spans="1:11" x14ac:dyDescent="0.35">
      <c r="A283" t="str">
        <f t="shared" si="5"/>
        <v>Agrosuper Shanghai1023110</v>
      </c>
      <c r="B283" t="s">
        <v>14</v>
      </c>
      <c r="C283">
        <v>1023110</v>
      </c>
      <c r="D283" t="s">
        <v>144</v>
      </c>
      <c r="E283" s="19"/>
      <c r="F283" s="19"/>
      <c r="G283" s="19">
        <v>0.63333333333333297</v>
      </c>
      <c r="H283" s="19"/>
      <c r="I283" s="19"/>
      <c r="J283" s="19"/>
      <c r="K283" s="19">
        <v>0.63333333333333297</v>
      </c>
    </row>
    <row r="284" spans="1:11" x14ac:dyDescent="0.35">
      <c r="A284" t="str">
        <f t="shared" si="5"/>
        <v>Agrosuper Shanghai1023111</v>
      </c>
      <c r="B284" t="s">
        <v>14</v>
      </c>
      <c r="C284">
        <v>1023111</v>
      </c>
      <c r="D284" t="s">
        <v>419</v>
      </c>
      <c r="E284" s="19"/>
      <c r="F284" s="19">
        <v>0.78333333333333299</v>
      </c>
      <c r="G284" s="19"/>
      <c r="H284" s="19"/>
      <c r="I284" s="19"/>
      <c r="J284" s="19"/>
      <c r="K284" s="19">
        <v>0.78333333333333299</v>
      </c>
    </row>
    <row r="285" spans="1:11" x14ac:dyDescent="0.35">
      <c r="A285" t="str">
        <f t="shared" si="5"/>
        <v>Agrosuper Shanghai1023306</v>
      </c>
      <c r="B285" t="s">
        <v>14</v>
      </c>
      <c r="C285">
        <v>1023306</v>
      </c>
      <c r="D285" t="s">
        <v>302</v>
      </c>
      <c r="E285" s="19">
        <v>0.71088690476190497</v>
      </c>
      <c r="F285" s="19">
        <v>0.78320833333333295</v>
      </c>
      <c r="G285" s="19"/>
      <c r="H285" s="19">
        <v>0.88333333333333297</v>
      </c>
      <c r="I285" s="19">
        <v>0.97732702798422899</v>
      </c>
      <c r="J285" s="19"/>
      <c r="K285" s="19">
        <v>3.3547555994127998</v>
      </c>
    </row>
    <row r="286" spans="1:11" x14ac:dyDescent="0.35">
      <c r="A286" t="str">
        <f t="shared" si="5"/>
        <v>Agrosuper Shanghai1023362</v>
      </c>
      <c r="B286" t="s">
        <v>14</v>
      </c>
      <c r="C286">
        <v>1023362</v>
      </c>
      <c r="D286" t="s">
        <v>620</v>
      </c>
      <c r="E286" s="19"/>
      <c r="F286" s="19">
        <v>1.6326628220491299</v>
      </c>
      <c r="G286" s="19"/>
      <c r="H286" s="19"/>
      <c r="I286" s="19"/>
      <c r="J286" s="19"/>
      <c r="K286" s="19">
        <v>1.6326628220491299</v>
      </c>
    </row>
    <row r="287" spans="1:11" x14ac:dyDescent="0.35">
      <c r="A287" t="str">
        <f t="shared" si="5"/>
        <v>Agrosuper Shanghai1023363</v>
      </c>
      <c r="B287" t="s">
        <v>14</v>
      </c>
      <c r="C287">
        <v>1023363</v>
      </c>
      <c r="D287" t="s">
        <v>621</v>
      </c>
      <c r="E287" s="19"/>
      <c r="F287" s="19">
        <v>1.63266250938673</v>
      </c>
      <c r="G287" s="19"/>
      <c r="H287" s="19"/>
      <c r="I287" s="19"/>
      <c r="J287" s="19"/>
      <c r="K287" s="19">
        <v>1.63266250938673</v>
      </c>
    </row>
    <row r="288" spans="1:11" x14ac:dyDescent="0.35">
      <c r="A288" t="str">
        <f t="shared" si="5"/>
        <v>Agrosuper Shanghai1023368</v>
      </c>
      <c r="B288" t="s">
        <v>14</v>
      </c>
      <c r="C288">
        <v>1023368</v>
      </c>
      <c r="D288" t="s">
        <v>626</v>
      </c>
      <c r="E288" s="19"/>
      <c r="F288" s="19">
        <v>1.6326628945444901</v>
      </c>
      <c r="G288" s="19"/>
      <c r="H288" s="19"/>
      <c r="I288" s="19"/>
      <c r="J288" s="19"/>
      <c r="K288" s="19">
        <v>1.6326628945444901</v>
      </c>
    </row>
    <row r="289" spans="1:11" x14ac:dyDescent="0.35">
      <c r="A289" t="str">
        <f t="shared" si="5"/>
        <v>Agrosuper Shanghai1030419</v>
      </c>
      <c r="B289" t="s">
        <v>14</v>
      </c>
      <c r="C289">
        <v>1030419</v>
      </c>
      <c r="D289" t="s">
        <v>896</v>
      </c>
      <c r="E289" s="19"/>
      <c r="F289" s="19"/>
      <c r="G289" s="19">
        <v>1.7749999999999999</v>
      </c>
      <c r="H289" s="19">
        <v>1.7749999999999999</v>
      </c>
      <c r="I289" s="19"/>
      <c r="J289" s="19"/>
      <c r="K289" s="19">
        <v>3.55</v>
      </c>
    </row>
    <row r="290" spans="1:11" x14ac:dyDescent="0.35">
      <c r="A290" t="str">
        <f t="shared" si="5"/>
        <v>Agrosuper Shanghai1030525</v>
      </c>
      <c r="B290" t="s">
        <v>14</v>
      </c>
      <c r="C290">
        <v>1030525</v>
      </c>
      <c r="D290" t="s">
        <v>912</v>
      </c>
      <c r="E290" s="19"/>
      <c r="F290" s="19"/>
      <c r="G290" s="19"/>
      <c r="H290" s="19"/>
      <c r="I290" s="19"/>
      <c r="J290" s="19"/>
      <c r="K290" s="19"/>
    </row>
    <row r="291" spans="1:11" x14ac:dyDescent="0.35">
      <c r="A291" t="str">
        <f t="shared" si="5"/>
        <v>Agrosuper Shanghai1021740</v>
      </c>
      <c r="B291" t="s">
        <v>14</v>
      </c>
      <c r="C291">
        <v>1021740</v>
      </c>
      <c r="D291" t="s">
        <v>187</v>
      </c>
      <c r="E291" s="19"/>
      <c r="F291" s="19"/>
      <c r="G291" s="19"/>
      <c r="H291" s="19"/>
      <c r="I291" s="19">
        <v>0.43333333333333302</v>
      </c>
      <c r="J291" s="19"/>
      <c r="K291" s="19">
        <v>0.43333333333333302</v>
      </c>
    </row>
    <row r="292" spans="1:11" x14ac:dyDescent="0.35">
      <c r="A292" t="str">
        <f t="shared" si="5"/>
        <v>Exportacion Directa1020105</v>
      </c>
      <c r="B292" t="s">
        <v>16</v>
      </c>
      <c r="C292">
        <v>1020105</v>
      </c>
      <c r="D292" t="s">
        <v>20</v>
      </c>
      <c r="E292" s="19">
        <v>4.2658382057142896</v>
      </c>
      <c r="F292" s="19">
        <v>3.8968734500000002</v>
      </c>
      <c r="G292" s="19">
        <v>3.7574249150000001</v>
      </c>
      <c r="H292" s="19">
        <v>3.7540941225000002</v>
      </c>
      <c r="I292" s="19">
        <v>3.9329804099999999</v>
      </c>
      <c r="J292" s="19">
        <v>3.8444478750000002</v>
      </c>
      <c r="K292" s="19">
        <v>23.45165897821429</v>
      </c>
    </row>
    <row r="293" spans="1:11" x14ac:dyDescent="0.35">
      <c r="A293" t="str">
        <f t="shared" si="5"/>
        <v>Exportacion Directa1020110</v>
      </c>
      <c r="B293" t="s">
        <v>16</v>
      </c>
      <c r="C293">
        <v>1020110</v>
      </c>
      <c r="D293" t="s">
        <v>22</v>
      </c>
      <c r="E293" s="19">
        <v>3.6585976192837499</v>
      </c>
      <c r="F293" s="19">
        <v>3.44315859691473</v>
      </c>
      <c r="G293" s="19">
        <v>3.29282524735941</v>
      </c>
      <c r="H293" s="19">
        <v>3.3212949832412999</v>
      </c>
      <c r="I293" s="19">
        <v>3.4881181208609302</v>
      </c>
      <c r="J293" s="19">
        <v>3.4479164719199198</v>
      </c>
      <c r="K293" s="19">
        <v>20.651911039580039</v>
      </c>
    </row>
    <row r="294" spans="1:11" x14ac:dyDescent="0.35">
      <c r="A294" t="str">
        <f t="shared" si="5"/>
        <v>Exportacion Directa1020284</v>
      </c>
      <c r="B294" t="s">
        <v>16</v>
      </c>
      <c r="C294">
        <v>1020284</v>
      </c>
      <c r="D294" t="s">
        <v>24</v>
      </c>
      <c r="E294" s="19">
        <v>3.99797328571429</v>
      </c>
      <c r="F294" s="19">
        <v>3.7259527285714298</v>
      </c>
      <c r="G294" s="19">
        <v>3.61780328</v>
      </c>
      <c r="H294" s="19">
        <v>3.5415782</v>
      </c>
      <c r="I294" s="19">
        <v>3.6973310142857101</v>
      </c>
      <c r="J294" s="19">
        <v>3.5677305428571402</v>
      </c>
      <c r="K294" s="19">
        <v>22.14836905142857</v>
      </c>
    </row>
    <row r="295" spans="1:11" x14ac:dyDescent="0.35">
      <c r="A295" t="str">
        <f t="shared" si="5"/>
        <v>Exportacion Directa1020326</v>
      </c>
      <c r="B295" t="s">
        <v>16</v>
      </c>
      <c r="C295">
        <v>1020326</v>
      </c>
      <c r="D295" t="s">
        <v>26</v>
      </c>
      <c r="E295" s="19">
        <v>2.43907244895833</v>
      </c>
      <c r="F295" s="19">
        <v>2.4763289337500001</v>
      </c>
      <c r="G295" s="19">
        <v>2.3713626238636398</v>
      </c>
      <c r="H295" s="19">
        <v>2.3899821893939399</v>
      </c>
      <c r="I295" s="19">
        <v>2.6619614325757599</v>
      </c>
      <c r="J295" s="19">
        <v>2.5998890739606502</v>
      </c>
      <c r="K295" s="19">
        <v>14.93859670250232</v>
      </c>
    </row>
    <row r="296" spans="1:11" x14ac:dyDescent="0.35">
      <c r="A296" t="str">
        <f t="shared" si="5"/>
        <v>Exportacion Directa1020589</v>
      </c>
      <c r="B296" t="s">
        <v>16</v>
      </c>
      <c r="C296">
        <v>1020589</v>
      </c>
      <c r="D296" t="s">
        <v>38</v>
      </c>
      <c r="E296" s="19">
        <v>4.1461327875</v>
      </c>
      <c r="F296" s="19">
        <v>3.6668792958333301</v>
      </c>
      <c r="G296" s="19">
        <v>3.5155632016666698</v>
      </c>
      <c r="H296" s="19">
        <v>3.51913123666667</v>
      </c>
      <c r="I296" s="19">
        <v>3.6490840838461498</v>
      </c>
      <c r="J296" s="19">
        <v>3.6346496976923102</v>
      </c>
      <c r="K296" s="19">
        <v>22.131440303205132</v>
      </c>
    </row>
    <row r="297" spans="1:11" x14ac:dyDescent="0.35">
      <c r="A297" t="str">
        <f t="shared" si="5"/>
        <v>Exportacion Directa1020592</v>
      </c>
      <c r="B297" t="s">
        <v>16</v>
      </c>
      <c r="C297">
        <v>1020592</v>
      </c>
      <c r="D297" t="s">
        <v>40</v>
      </c>
      <c r="E297" s="19">
        <v>3.7752745449229099</v>
      </c>
      <c r="F297" s="19">
        <v>3.5487232300613498</v>
      </c>
      <c r="G297" s="19">
        <v>3.40893824846626</v>
      </c>
      <c r="H297" s="19">
        <v>3.4247216394549498</v>
      </c>
      <c r="I297" s="19">
        <v>3.62085906683168</v>
      </c>
      <c r="J297" s="19">
        <v>3.55033355080504</v>
      </c>
      <c r="K297" s="19">
        <v>21.328850280542188</v>
      </c>
    </row>
    <row r="298" spans="1:11" x14ac:dyDescent="0.35">
      <c r="A298" t="str">
        <f t="shared" si="5"/>
        <v>Exportacion Directa1020620</v>
      </c>
      <c r="B298" t="s">
        <v>16</v>
      </c>
      <c r="C298">
        <v>1020620</v>
      </c>
      <c r="D298" t="s">
        <v>42</v>
      </c>
      <c r="E298" s="19">
        <v>3.7422287349999999</v>
      </c>
      <c r="F298" s="19">
        <v>3.5725879100000002</v>
      </c>
      <c r="G298" s="19">
        <v>3.4051867866666701</v>
      </c>
      <c r="H298" s="19">
        <v>3.39270131666667</v>
      </c>
      <c r="I298" s="19">
        <v>3.27800717428571</v>
      </c>
      <c r="J298" s="19">
        <v>3.5462887945945898</v>
      </c>
      <c r="K298" s="19">
        <v>20.937000717213643</v>
      </c>
    </row>
    <row r="299" spans="1:11" x14ac:dyDescent="0.35">
      <c r="A299" t="str">
        <f t="shared" si="5"/>
        <v>Exportacion Directa1020636</v>
      </c>
      <c r="B299" t="s">
        <v>16</v>
      </c>
      <c r="C299">
        <v>1020636</v>
      </c>
      <c r="D299" t="s">
        <v>44</v>
      </c>
      <c r="E299" s="19">
        <v>4.6671333416666698</v>
      </c>
      <c r="F299" s="19">
        <v>4.3222481153846202</v>
      </c>
      <c r="G299" s="19">
        <v>4.1984155076923102</v>
      </c>
      <c r="H299" s="19">
        <v>4.0734989285714303</v>
      </c>
      <c r="I299" s="19">
        <v>4.3699813461538497</v>
      </c>
      <c r="J299" s="19">
        <v>4.1950030769230802</v>
      </c>
      <c r="K299" s="19">
        <v>25.826280316391959</v>
      </c>
    </row>
    <row r="300" spans="1:11" x14ac:dyDescent="0.35">
      <c r="A300" t="str">
        <f t="shared" si="5"/>
        <v>Exportacion Directa1020637</v>
      </c>
      <c r="B300" t="s">
        <v>16</v>
      </c>
      <c r="C300">
        <v>1020637</v>
      </c>
      <c r="D300" t="s">
        <v>46</v>
      </c>
      <c r="E300" s="19">
        <v>4.8277856812834203</v>
      </c>
      <c r="F300" s="19">
        <v>4.6264441078947396</v>
      </c>
      <c r="G300" s="19">
        <v>4.4380102477113601</v>
      </c>
      <c r="H300" s="19">
        <v>4.4739447161936603</v>
      </c>
      <c r="I300" s="19">
        <v>4.9790060104761897</v>
      </c>
      <c r="J300" s="19">
        <v>4.9569719760556596</v>
      </c>
      <c r="K300" s="19">
        <v>28.302162739615031</v>
      </c>
    </row>
    <row r="301" spans="1:11" x14ac:dyDescent="0.35">
      <c r="A301" t="str">
        <f t="shared" si="5"/>
        <v>Exportacion Directa1020662</v>
      </c>
      <c r="B301" t="s">
        <v>16</v>
      </c>
      <c r="C301">
        <v>1020662</v>
      </c>
      <c r="D301" t="s">
        <v>48</v>
      </c>
      <c r="E301" s="19">
        <v>4.0937091600000004</v>
      </c>
      <c r="F301" s="19">
        <v>3.784314105</v>
      </c>
      <c r="G301" s="19">
        <v>3.68202147</v>
      </c>
      <c r="H301" s="19">
        <v>3.606781105</v>
      </c>
      <c r="I301" s="19">
        <v>3.8807300599999999</v>
      </c>
      <c r="J301" s="19">
        <v>3.6218633599999999</v>
      </c>
      <c r="K301" s="19">
        <v>22.669419259999998</v>
      </c>
    </row>
    <row r="302" spans="1:11" x14ac:dyDescent="0.35">
      <c r="A302" t="str">
        <f t="shared" si="5"/>
        <v>Exportacion Directa1020664</v>
      </c>
      <c r="B302" t="s">
        <v>16</v>
      </c>
      <c r="C302">
        <v>1020664</v>
      </c>
      <c r="D302" t="s">
        <v>50</v>
      </c>
      <c r="E302" s="19">
        <v>4.1465994666666699</v>
      </c>
      <c r="F302" s="19">
        <v>3.70211933333333</v>
      </c>
      <c r="G302" s="19">
        <v>3.5601949333333298</v>
      </c>
      <c r="H302" s="19">
        <v>3.8296839999999999</v>
      </c>
      <c r="I302" s="19">
        <v>3.6736490750000002</v>
      </c>
      <c r="J302" s="19">
        <v>3.584961775</v>
      </c>
      <c r="K302" s="19">
        <v>22.497208583333329</v>
      </c>
    </row>
    <row r="303" spans="1:11" x14ac:dyDescent="0.35">
      <c r="A303" t="str">
        <f t="shared" si="5"/>
        <v>Exportacion Directa1020665</v>
      </c>
      <c r="B303" t="s">
        <v>16</v>
      </c>
      <c r="C303">
        <v>1020665</v>
      </c>
      <c r="D303" t="s">
        <v>52</v>
      </c>
      <c r="E303" s="19">
        <v>3.99797328571429</v>
      </c>
      <c r="F303" s="19">
        <v>3.7295495571428599</v>
      </c>
      <c r="G303" s="19">
        <v>3.61780328</v>
      </c>
      <c r="H303" s="19">
        <v>3.5324801199999998</v>
      </c>
      <c r="I303" s="19">
        <v>3.62171825454545</v>
      </c>
      <c r="J303" s="19">
        <v>3.5565720909090901</v>
      </c>
      <c r="K303" s="19">
        <v>22.056096588311689</v>
      </c>
    </row>
    <row r="304" spans="1:11" x14ac:dyDescent="0.35">
      <c r="A304" t="str">
        <f t="shared" si="5"/>
        <v>Exportacion Directa1020678</v>
      </c>
      <c r="B304" t="s">
        <v>16</v>
      </c>
      <c r="C304">
        <v>1020678</v>
      </c>
      <c r="D304" t="s">
        <v>54</v>
      </c>
      <c r="E304" s="19"/>
      <c r="F304" s="19">
        <v>4.7642328000000003</v>
      </c>
      <c r="G304" s="19"/>
      <c r="H304" s="19"/>
      <c r="I304" s="19">
        <v>4.7710151999999999</v>
      </c>
      <c r="J304" s="19"/>
      <c r="K304" s="19">
        <v>9.5352479999999993</v>
      </c>
    </row>
    <row r="305" spans="1:11" x14ac:dyDescent="0.35">
      <c r="A305" t="str">
        <f t="shared" si="5"/>
        <v>Exportacion Directa1020681</v>
      </c>
      <c r="B305" t="s">
        <v>16</v>
      </c>
      <c r="C305">
        <v>1020681</v>
      </c>
      <c r="D305" t="s">
        <v>56</v>
      </c>
      <c r="E305" s="19">
        <v>4.1940140650000002</v>
      </c>
      <c r="F305" s="19">
        <v>3.89278645</v>
      </c>
      <c r="G305" s="19">
        <v>3.7456937799999999</v>
      </c>
      <c r="H305" s="19">
        <v>3.7816461299999999</v>
      </c>
      <c r="I305" s="19">
        <v>3.9763895100000002</v>
      </c>
      <c r="J305" s="19">
        <v>3.8878852666666699</v>
      </c>
      <c r="K305" s="19">
        <v>23.478415201666671</v>
      </c>
    </row>
    <row r="306" spans="1:11" x14ac:dyDescent="0.35">
      <c r="A306" t="str">
        <f t="shared" si="5"/>
        <v>Exportacion Directa1020704</v>
      </c>
      <c r="B306" t="s">
        <v>16</v>
      </c>
      <c r="C306">
        <v>1020704</v>
      </c>
      <c r="D306" t="s">
        <v>58</v>
      </c>
      <c r="E306" s="19">
        <v>5.0301786000000002</v>
      </c>
      <c r="F306" s="19">
        <v>4.6004547000000002</v>
      </c>
      <c r="G306" s="19">
        <v>4.4243199000000004</v>
      </c>
      <c r="H306" s="19">
        <v>4.3695031999999996</v>
      </c>
      <c r="I306" s="19">
        <v>4.5916537000000002</v>
      </c>
      <c r="J306" s="19">
        <v>4.3995506000000004</v>
      </c>
      <c r="K306" s="19">
        <v>27.4156607</v>
      </c>
    </row>
    <row r="307" spans="1:11" x14ac:dyDescent="0.35">
      <c r="A307" t="str">
        <f t="shared" si="5"/>
        <v>Exportacion Directa1020715</v>
      </c>
      <c r="B307" t="s">
        <v>16</v>
      </c>
      <c r="C307">
        <v>1020715</v>
      </c>
      <c r="D307" t="s">
        <v>60</v>
      </c>
      <c r="E307" s="19">
        <v>4.5610105000000001</v>
      </c>
      <c r="F307" s="19">
        <v>4.4268987500000003</v>
      </c>
      <c r="G307" s="19">
        <v>4.1800606</v>
      </c>
      <c r="H307" s="19">
        <v>4.1281009500000003</v>
      </c>
      <c r="I307" s="19">
        <v>5.0199471500000001</v>
      </c>
      <c r="J307" s="19">
        <v>4.8104249499999998</v>
      </c>
      <c r="K307" s="19">
        <v>27.126442900000001</v>
      </c>
    </row>
    <row r="308" spans="1:11" x14ac:dyDescent="0.35">
      <c r="A308" t="str">
        <f t="shared" si="5"/>
        <v>Exportacion Directa1020731</v>
      </c>
      <c r="B308" t="s">
        <v>16</v>
      </c>
      <c r="C308">
        <v>1020731</v>
      </c>
      <c r="D308" t="s">
        <v>62</v>
      </c>
      <c r="E308" s="19">
        <v>5.0514591400000004</v>
      </c>
      <c r="F308" s="19">
        <v>4.7579994599999997</v>
      </c>
      <c r="G308" s="19">
        <v>4.6558427250000003</v>
      </c>
      <c r="H308" s="19">
        <v>4.6350094000000004</v>
      </c>
      <c r="I308" s="19">
        <v>5.2942723880000004</v>
      </c>
      <c r="J308" s="19">
        <v>5.2599413999999998</v>
      </c>
      <c r="K308" s="19">
        <v>29.654524512999998</v>
      </c>
    </row>
    <row r="309" spans="1:11" x14ac:dyDescent="0.35">
      <c r="A309" t="str">
        <f t="shared" si="5"/>
        <v>Exportacion Directa1020758</v>
      </c>
      <c r="B309" t="s">
        <v>16</v>
      </c>
      <c r="C309">
        <v>1020758</v>
      </c>
      <c r="D309" t="s">
        <v>64</v>
      </c>
      <c r="E309" s="19">
        <v>3.9692614000000002</v>
      </c>
      <c r="F309" s="19">
        <v>3.9416754333333301</v>
      </c>
      <c r="G309" s="19">
        <v>3.6880854333333302</v>
      </c>
      <c r="H309" s="19">
        <v>3.8187663000000001</v>
      </c>
      <c r="I309" s="19">
        <v>3.9397925222222199</v>
      </c>
      <c r="J309" s="19">
        <v>3.8686083</v>
      </c>
      <c r="K309" s="19">
        <v>23.226189388888884</v>
      </c>
    </row>
    <row r="310" spans="1:11" x14ac:dyDescent="0.35">
      <c r="A310" t="str">
        <f t="shared" si="5"/>
        <v>Exportacion Directa1020774</v>
      </c>
      <c r="B310" t="s">
        <v>16</v>
      </c>
      <c r="C310">
        <v>1020774</v>
      </c>
      <c r="D310" t="s">
        <v>66</v>
      </c>
      <c r="E310" s="19">
        <v>5.8844715083333297</v>
      </c>
      <c r="F310" s="19">
        <v>5.9334652625000004</v>
      </c>
      <c r="G310" s="19">
        <v>5.5859919500000004</v>
      </c>
      <c r="H310" s="19">
        <v>5.7528658874999996</v>
      </c>
      <c r="I310" s="19">
        <v>6.0308936555555599</v>
      </c>
      <c r="J310" s="19">
        <v>5.9062124555555604</v>
      </c>
      <c r="K310" s="19">
        <v>35.093900719444449</v>
      </c>
    </row>
    <row r="311" spans="1:11" x14ac:dyDescent="0.35">
      <c r="A311" t="str">
        <f t="shared" si="5"/>
        <v>Exportacion Directa1020802</v>
      </c>
      <c r="B311" t="s">
        <v>16</v>
      </c>
      <c r="C311">
        <v>1020802</v>
      </c>
      <c r="D311" t="s">
        <v>68</v>
      </c>
      <c r="E311" s="19">
        <v>4.5147843241379304</v>
      </c>
      <c r="F311" s="19">
        <v>4.3444211136986297</v>
      </c>
      <c r="G311" s="19">
        <v>4.1485357342465798</v>
      </c>
      <c r="H311" s="19">
        <v>4.1988046525640996</v>
      </c>
      <c r="I311" s="19">
        <v>4.9077169975609802</v>
      </c>
      <c r="J311" s="19">
        <v>4.8284526121951199</v>
      </c>
      <c r="K311" s="19">
        <v>26.94271543440334</v>
      </c>
    </row>
    <row r="312" spans="1:11" x14ac:dyDescent="0.35">
      <c r="A312" t="str">
        <f t="shared" si="5"/>
        <v>Exportacion Directa1020810</v>
      </c>
      <c r="B312" t="s">
        <v>16</v>
      </c>
      <c r="C312">
        <v>1020810</v>
      </c>
      <c r="D312" t="s">
        <v>70</v>
      </c>
      <c r="E312" s="19">
        <v>3.2057744000000001</v>
      </c>
      <c r="F312" s="19">
        <v>3.4317050500000001</v>
      </c>
      <c r="G312" s="19">
        <v>3.1546322999999998</v>
      </c>
      <c r="H312" s="19">
        <v>3.2945764806866999</v>
      </c>
      <c r="I312" s="19">
        <v>4.0057396000000001</v>
      </c>
      <c r="J312" s="19">
        <v>4.0536669999999999</v>
      </c>
      <c r="K312" s="19">
        <v>21.146094830686703</v>
      </c>
    </row>
    <row r="313" spans="1:11" x14ac:dyDescent="0.35">
      <c r="A313" t="str">
        <f t="shared" si="5"/>
        <v>Exportacion Directa1020914</v>
      </c>
      <c r="B313" t="s">
        <v>16</v>
      </c>
      <c r="C313">
        <v>1020914</v>
      </c>
      <c r="D313" t="s">
        <v>90</v>
      </c>
      <c r="E313" s="19">
        <v>5.5640655571428601</v>
      </c>
      <c r="F313" s="19">
        <v>5.3417806111111101</v>
      </c>
      <c r="G313" s="19">
        <v>5.1845853142857097</v>
      </c>
      <c r="H313" s="19">
        <v>5.0225429999999998</v>
      </c>
      <c r="I313" s="19">
        <v>5.7070767444444401</v>
      </c>
      <c r="J313" s="19">
        <v>5.5422146888888904</v>
      </c>
      <c r="K313" s="19">
        <v>32.36226591587301</v>
      </c>
    </row>
    <row r="314" spans="1:11" x14ac:dyDescent="0.35">
      <c r="A314" t="str">
        <f t="shared" si="5"/>
        <v>Exportacion Directa1020990</v>
      </c>
      <c r="B314" t="s">
        <v>16</v>
      </c>
      <c r="C314">
        <v>1020990</v>
      </c>
      <c r="D314" t="s">
        <v>98</v>
      </c>
      <c r="E314" s="19">
        <v>4.0097069222222199</v>
      </c>
      <c r="F314" s="19">
        <v>3.7259527399999999</v>
      </c>
      <c r="G314" s="19">
        <v>3.61780328</v>
      </c>
      <c r="H314" s="19">
        <v>3.5415782</v>
      </c>
      <c r="I314" s="19">
        <v>3.49591816</v>
      </c>
      <c r="J314" s="19">
        <v>3.53704478</v>
      </c>
      <c r="K314" s="19">
        <v>21.92800408222222</v>
      </c>
    </row>
    <row r="315" spans="1:11" x14ac:dyDescent="0.35">
      <c r="A315" t="str">
        <f t="shared" si="5"/>
        <v>Exportacion Directa1020991</v>
      </c>
      <c r="B315" t="s">
        <v>16</v>
      </c>
      <c r="C315">
        <v>1020991</v>
      </c>
      <c r="D315" t="s">
        <v>100</v>
      </c>
      <c r="E315" s="19">
        <v>4.0014933700000004</v>
      </c>
      <c r="F315" s="19">
        <v>3.7133638124999999</v>
      </c>
      <c r="G315" s="19">
        <v>3.61780326666667</v>
      </c>
      <c r="H315" s="19">
        <v>3.5859768266666698</v>
      </c>
      <c r="I315" s="19">
        <v>3.68216422222222</v>
      </c>
      <c r="J315" s="19">
        <v>3.5656848222222202</v>
      </c>
      <c r="K315" s="19">
        <v>22.16648632027778</v>
      </c>
    </row>
    <row r="316" spans="1:11" x14ac:dyDescent="0.35">
      <c r="A316" t="str">
        <f t="shared" si="5"/>
        <v>Exportacion Directa1021136</v>
      </c>
      <c r="B316" t="s">
        <v>16</v>
      </c>
      <c r="C316">
        <v>1021136</v>
      </c>
      <c r="D316" t="s">
        <v>126</v>
      </c>
      <c r="E316" s="19">
        <v>2.80629705</v>
      </c>
      <c r="F316" s="19">
        <v>2.6442009</v>
      </c>
      <c r="G316" s="19">
        <v>2.40341965</v>
      </c>
      <c r="H316" s="19">
        <v>2.4103839499999999</v>
      </c>
      <c r="I316" s="19"/>
      <c r="J316" s="19">
        <v>2.7263114000000002</v>
      </c>
      <c r="K316" s="19">
        <v>12.990612949999999</v>
      </c>
    </row>
    <row r="317" spans="1:11" x14ac:dyDescent="0.35">
      <c r="A317" t="str">
        <f t="shared" si="5"/>
        <v>Exportacion Directa1021533</v>
      </c>
      <c r="B317" t="s">
        <v>16</v>
      </c>
      <c r="C317">
        <v>1021533</v>
      </c>
      <c r="D317" t="s">
        <v>157</v>
      </c>
      <c r="E317" s="19">
        <v>4.8952772066666697</v>
      </c>
      <c r="F317" s="19">
        <v>4.8398320000000004</v>
      </c>
      <c r="G317" s="19">
        <v>4.6678111466666703</v>
      </c>
      <c r="H317" s="19">
        <v>4.6539697950000001</v>
      </c>
      <c r="I317" s="19"/>
      <c r="J317" s="19">
        <v>5.3637652133333296</v>
      </c>
      <c r="K317" s="19">
        <v>24.420655361666672</v>
      </c>
    </row>
    <row r="318" spans="1:11" x14ac:dyDescent="0.35">
      <c r="A318" t="str">
        <f t="shared" si="5"/>
        <v>Exportacion Directa1021603</v>
      </c>
      <c r="B318" t="s">
        <v>16</v>
      </c>
      <c r="C318">
        <v>1021603</v>
      </c>
      <c r="D318" t="s">
        <v>166</v>
      </c>
      <c r="E318" s="19">
        <v>4.33078216</v>
      </c>
      <c r="F318" s="19">
        <v>3.8929893857142899</v>
      </c>
      <c r="G318" s="19">
        <v>3.7647045285714298</v>
      </c>
      <c r="H318" s="19">
        <v>3.8418147714285702</v>
      </c>
      <c r="I318" s="19">
        <v>3.8242040142857099</v>
      </c>
      <c r="J318" s="19">
        <v>3.8686083142857099</v>
      </c>
      <c r="K318" s="19">
        <v>23.523103174285708</v>
      </c>
    </row>
    <row r="319" spans="1:11" x14ac:dyDescent="0.35">
      <c r="A319" t="str">
        <f t="shared" si="5"/>
        <v>Exportacion Directa1021609</v>
      </c>
      <c r="B319" t="s">
        <v>16</v>
      </c>
      <c r="C319">
        <v>1021609</v>
      </c>
      <c r="D319" t="s">
        <v>168</v>
      </c>
      <c r="E319" s="19">
        <v>4.8123950000000004</v>
      </c>
      <c r="F319" s="19"/>
      <c r="G319" s="19">
        <v>4.5177194700000003</v>
      </c>
      <c r="H319" s="19">
        <v>4.6068619711111101</v>
      </c>
      <c r="I319" s="19">
        <v>4.3535921200000001</v>
      </c>
      <c r="J319" s="19">
        <v>4.4347998549999996</v>
      </c>
      <c r="K319" s="19">
        <v>22.72536841611111</v>
      </c>
    </row>
    <row r="320" spans="1:11" x14ac:dyDescent="0.35">
      <c r="A320" t="str">
        <f t="shared" si="5"/>
        <v>Exportacion Directa1022282</v>
      </c>
      <c r="B320" t="s">
        <v>16</v>
      </c>
      <c r="C320">
        <v>1022282</v>
      </c>
      <c r="D320" t="s">
        <v>264</v>
      </c>
      <c r="E320" s="19">
        <v>5.9672700000000001</v>
      </c>
      <c r="F320" s="19"/>
      <c r="G320" s="19"/>
      <c r="H320" s="19"/>
      <c r="I320" s="19"/>
      <c r="J320" s="19"/>
      <c r="K320" s="19">
        <v>5.9672700000000001</v>
      </c>
    </row>
    <row r="321" spans="1:11" x14ac:dyDescent="0.35">
      <c r="A321" t="str">
        <f t="shared" si="5"/>
        <v>Exportacion Directa1022313</v>
      </c>
      <c r="B321" t="s">
        <v>16</v>
      </c>
      <c r="C321">
        <v>1022313</v>
      </c>
      <c r="D321" t="s">
        <v>274</v>
      </c>
      <c r="E321" s="19">
        <v>4.2324684299999999</v>
      </c>
      <c r="F321" s="19">
        <v>3.8663863599999999</v>
      </c>
      <c r="G321" s="19">
        <v>3.7037548999999999</v>
      </c>
      <c r="H321" s="19">
        <v>3.7095893499999999</v>
      </c>
      <c r="I321" s="19">
        <v>3.88236062</v>
      </c>
      <c r="J321" s="19">
        <v>3.9424114800000001</v>
      </c>
      <c r="K321" s="19">
        <v>23.336971139999999</v>
      </c>
    </row>
    <row r="322" spans="1:11" x14ac:dyDescent="0.35">
      <c r="A322" t="str">
        <f t="shared" si="5"/>
        <v>Exportacion Directa1022326</v>
      </c>
      <c r="B322" t="s">
        <v>16</v>
      </c>
      <c r="C322">
        <v>1022326</v>
      </c>
      <c r="D322" t="s">
        <v>276</v>
      </c>
      <c r="E322" s="19">
        <v>3.3699316428571402</v>
      </c>
      <c r="F322" s="19">
        <v>3.361912572</v>
      </c>
      <c r="G322" s="19">
        <v>3.2205362160000002</v>
      </c>
      <c r="H322" s="19">
        <v>3.198641356</v>
      </c>
      <c r="I322" s="19">
        <v>3.1236655</v>
      </c>
      <c r="J322" s="19">
        <v>3.58844998</v>
      </c>
      <c r="K322" s="19">
        <v>19.863137266857141</v>
      </c>
    </row>
    <row r="323" spans="1:11" x14ac:dyDescent="0.35">
      <c r="A323" t="str">
        <f t="shared" si="5"/>
        <v>Exportacion Directa1022370</v>
      </c>
      <c r="B323" t="s">
        <v>16</v>
      </c>
      <c r="C323">
        <v>1022370</v>
      </c>
      <c r="D323" t="s">
        <v>280</v>
      </c>
      <c r="E323" s="19">
        <v>3.8765478199999999</v>
      </c>
      <c r="F323" s="19">
        <v>3.6878804199999999</v>
      </c>
      <c r="G323" s="19">
        <v>3.5449575425000002</v>
      </c>
      <c r="H323" s="19">
        <v>3.580851585</v>
      </c>
      <c r="I323" s="19">
        <v>3.7869729224999999</v>
      </c>
      <c r="J323" s="19">
        <v>3.6934634649999998</v>
      </c>
      <c r="K323" s="19">
        <v>22.170673754999999</v>
      </c>
    </row>
    <row r="324" spans="1:11" x14ac:dyDescent="0.35">
      <c r="A324" t="str">
        <f t="shared" si="5"/>
        <v>Exportacion Directa1022371</v>
      </c>
      <c r="B324" t="s">
        <v>16</v>
      </c>
      <c r="C324">
        <v>1022371</v>
      </c>
      <c r="D324" t="s">
        <v>527</v>
      </c>
      <c r="E324" s="19">
        <v>4.4585485222222196</v>
      </c>
      <c r="F324" s="19">
        <v>4.2411205333333299</v>
      </c>
      <c r="G324" s="19">
        <v>4.1887018500000002</v>
      </c>
      <c r="H324" s="19">
        <v>4.1002001611111103</v>
      </c>
      <c r="I324" s="19">
        <v>4.8670179105263198</v>
      </c>
      <c r="J324" s="19">
        <v>4.81170044210526</v>
      </c>
      <c r="K324" s="19">
        <v>26.667289419298239</v>
      </c>
    </row>
    <row r="325" spans="1:11" x14ac:dyDescent="0.35">
      <c r="A325" t="str">
        <f t="shared" si="5"/>
        <v>Exportacion Directa1022472</v>
      </c>
      <c r="B325" t="s">
        <v>16</v>
      </c>
      <c r="C325">
        <v>1022472</v>
      </c>
      <c r="D325" t="s">
        <v>304</v>
      </c>
      <c r="E325" s="19">
        <v>4.2673138000000002</v>
      </c>
      <c r="F325" s="19">
        <v>4.0193497692307698</v>
      </c>
      <c r="G325" s="19">
        <v>3.8742046692307701</v>
      </c>
      <c r="H325" s="19">
        <v>3.8672893799999999</v>
      </c>
      <c r="I325" s="19"/>
      <c r="J325" s="19"/>
      <c r="K325" s="19">
        <v>16.028157618461538</v>
      </c>
    </row>
    <row r="326" spans="1:11" x14ac:dyDescent="0.35">
      <c r="A326" t="str">
        <f t="shared" si="5"/>
        <v>Exportacion Directa1022499</v>
      </c>
      <c r="B326" t="s">
        <v>16</v>
      </c>
      <c r="C326">
        <v>1022499</v>
      </c>
      <c r="D326" t="s">
        <v>306</v>
      </c>
      <c r="E326" s="19">
        <v>4.4274780600000003</v>
      </c>
      <c r="F326" s="19">
        <v>4.0331041380952399</v>
      </c>
      <c r="G326" s="19">
        <v>3.86815263333333</v>
      </c>
      <c r="H326" s="19">
        <v>3.7927037761904798</v>
      </c>
      <c r="I326" s="19">
        <v>3.4607947222222202</v>
      </c>
      <c r="J326" s="19">
        <v>3.96767347777778</v>
      </c>
      <c r="K326" s="19">
        <v>23.549906807619049</v>
      </c>
    </row>
    <row r="327" spans="1:11" x14ac:dyDescent="0.35">
      <c r="A327" t="str">
        <f t="shared" si="5"/>
        <v>Exportacion Directa1022587</v>
      </c>
      <c r="B327" t="s">
        <v>16</v>
      </c>
      <c r="C327">
        <v>1022587</v>
      </c>
      <c r="D327" t="s">
        <v>314</v>
      </c>
      <c r="E327" s="19">
        <v>4.0072179666666701</v>
      </c>
      <c r="F327" s="19">
        <v>3.9489052999999998</v>
      </c>
      <c r="G327" s="19">
        <v>3.76412843333333</v>
      </c>
      <c r="H327" s="19">
        <v>3.9145993666666699</v>
      </c>
      <c r="I327" s="19">
        <v>4.2024936666666699</v>
      </c>
      <c r="J327" s="19">
        <v>3.9798638333333298</v>
      </c>
      <c r="K327" s="19">
        <v>23.817208566666668</v>
      </c>
    </row>
    <row r="328" spans="1:11" x14ac:dyDescent="0.35">
      <c r="A328" t="str">
        <f t="shared" ref="A328:A359" si="6">B328&amp;C328</f>
        <v>Exportacion Directa1022600</v>
      </c>
      <c r="B328" t="s">
        <v>16</v>
      </c>
      <c r="C328">
        <v>1022600</v>
      </c>
      <c r="D328" t="s">
        <v>317</v>
      </c>
      <c r="E328" s="19">
        <v>3.96854343076923</v>
      </c>
      <c r="F328" s="19">
        <v>3.6930748800000002</v>
      </c>
      <c r="G328" s="19">
        <v>3.56802966666667</v>
      </c>
      <c r="H328" s="19">
        <v>3.53563414</v>
      </c>
      <c r="I328" s="19">
        <v>3.8073549</v>
      </c>
      <c r="J328" s="19">
        <v>3.6901588599999999</v>
      </c>
      <c r="K328" s="19">
        <v>22.262795877435899</v>
      </c>
    </row>
    <row r="329" spans="1:11" x14ac:dyDescent="0.35">
      <c r="A329" t="str">
        <f t="shared" si="6"/>
        <v>Exportacion Directa1022664</v>
      </c>
      <c r="B329" t="s">
        <v>16</v>
      </c>
      <c r="C329">
        <v>1022664</v>
      </c>
      <c r="D329" t="s">
        <v>335</v>
      </c>
      <c r="E329" s="19">
        <v>3.37216103</v>
      </c>
      <c r="F329" s="19">
        <v>3.4805055139999999</v>
      </c>
      <c r="G329" s="19">
        <v>3.56964271666667</v>
      </c>
      <c r="H329" s="19">
        <v>3.3787832828571398</v>
      </c>
      <c r="I329" s="19">
        <v>3.8224494964912301</v>
      </c>
      <c r="J329" s="19">
        <v>3.73050998947368</v>
      </c>
      <c r="K329" s="19">
        <v>21.35405202948872</v>
      </c>
    </row>
    <row r="330" spans="1:11" x14ac:dyDescent="0.35">
      <c r="A330" t="str">
        <f t="shared" si="6"/>
        <v>Exportacion Directa1022817</v>
      </c>
      <c r="B330" t="s">
        <v>16</v>
      </c>
      <c r="C330">
        <v>1022817</v>
      </c>
      <c r="D330" t="s">
        <v>416</v>
      </c>
      <c r="E330" s="19"/>
      <c r="F330" s="19">
        <v>3.5894125560538099</v>
      </c>
      <c r="G330" s="19"/>
      <c r="H330" s="19"/>
      <c r="I330" s="19"/>
      <c r="J330" s="19"/>
      <c r="K330" s="19">
        <v>3.5894125560538099</v>
      </c>
    </row>
    <row r="331" spans="1:11" x14ac:dyDescent="0.35">
      <c r="A331" t="str">
        <f t="shared" si="6"/>
        <v>Exportacion Directa1022869</v>
      </c>
      <c r="B331" t="s">
        <v>16</v>
      </c>
      <c r="C331">
        <v>1022869</v>
      </c>
      <c r="D331" t="s">
        <v>514</v>
      </c>
      <c r="E331" s="19">
        <v>2.6445150000000002</v>
      </c>
      <c r="F331" s="19"/>
      <c r="G331" s="19"/>
      <c r="H331" s="19"/>
      <c r="I331" s="19"/>
      <c r="J331" s="19"/>
      <c r="K331" s="19">
        <v>2.6445150000000002</v>
      </c>
    </row>
    <row r="332" spans="1:11" x14ac:dyDescent="0.35">
      <c r="A332" t="str">
        <f t="shared" si="6"/>
        <v>Exportacion Directa1022901</v>
      </c>
      <c r="B332" t="s">
        <v>16</v>
      </c>
      <c r="C332">
        <v>1022901</v>
      </c>
      <c r="D332" t="s">
        <v>482</v>
      </c>
      <c r="E332" s="19">
        <v>4.7713272399999997</v>
      </c>
      <c r="F332" s="19">
        <v>4.6322325099999997</v>
      </c>
      <c r="G332" s="19">
        <v>4.43549595</v>
      </c>
      <c r="H332" s="19">
        <v>4.4589070199999998</v>
      </c>
      <c r="I332" s="19"/>
      <c r="J332" s="19"/>
      <c r="K332" s="19">
        <v>18.297962720000001</v>
      </c>
    </row>
    <row r="333" spans="1:11" x14ac:dyDescent="0.35">
      <c r="A333" t="str">
        <f t="shared" si="6"/>
        <v>Exportacion Directa1022919</v>
      </c>
      <c r="B333" t="s">
        <v>16</v>
      </c>
      <c r="C333">
        <v>1022919</v>
      </c>
      <c r="D333" t="s">
        <v>379</v>
      </c>
      <c r="E333" s="19">
        <v>3.9013855166666702</v>
      </c>
      <c r="F333" s="19">
        <v>3.66456257083333</v>
      </c>
      <c r="G333" s="19">
        <v>3.5845344666666699</v>
      </c>
      <c r="H333" s="19">
        <v>3.4657609041666699</v>
      </c>
      <c r="I333" s="19">
        <v>1.3776772833333299</v>
      </c>
      <c r="J333" s="19"/>
      <c r="K333" s="19">
        <v>15.99392074166667</v>
      </c>
    </row>
    <row r="334" spans="1:11" x14ac:dyDescent="0.35">
      <c r="A334" t="str">
        <f t="shared" si="6"/>
        <v>Exportacion Directa1022931</v>
      </c>
      <c r="B334" t="s">
        <v>16</v>
      </c>
      <c r="C334">
        <v>1022931</v>
      </c>
      <c r="D334" t="s">
        <v>387</v>
      </c>
      <c r="E334" s="19"/>
      <c r="F334" s="19">
        <v>4.3597578400000003</v>
      </c>
      <c r="G334" s="19">
        <v>4.2177364549999998</v>
      </c>
      <c r="H334" s="19">
        <v>4.2233274714285702</v>
      </c>
      <c r="I334" s="19">
        <v>4.4386529450000003</v>
      </c>
      <c r="J334" s="19">
        <v>4.2255072599999997</v>
      </c>
      <c r="K334" s="19">
        <v>21.464981971428571</v>
      </c>
    </row>
    <row r="335" spans="1:11" x14ac:dyDescent="0.35">
      <c r="A335" t="str">
        <f t="shared" si="6"/>
        <v>Exportacion Directa1022987</v>
      </c>
      <c r="B335" t="s">
        <v>16</v>
      </c>
      <c r="C335">
        <v>1022987</v>
      </c>
      <c r="D335" t="s">
        <v>547</v>
      </c>
      <c r="E335" s="19">
        <v>1.3142199479166701</v>
      </c>
      <c r="F335" s="19"/>
      <c r="G335" s="19">
        <v>1.3146221499999999</v>
      </c>
      <c r="H335" s="19">
        <v>1.3174015875</v>
      </c>
      <c r="I335" s="19">
        <v>1.9458002249999999</v>
      </c>
      <c r="J335" s="19">
        <v>1.84287634166667</v>
      </c>
      <c r="K335" s="19">
        <v>7.7349202520833398</v>
      </c>
    </row>
    <row r="336" spans="1:11" x14ac:dyDescent="0.35">
      <c r="A336" t="str">
        <f t="shared" si="6"/>
        <v>Exportacion Directa1022990</v>
      </c>
      <c r="B336" t="s">
        <v>16</v>
      </c>
      <c r="C336">
        <v>1022990</v>
      </c>
      <c r="D336" t="s">
        <v>405</v>
      </c>
      <c r="E336" s="19"/>
      <c r="F336" s="19"/>
      <c r="G336" s="19"/>
      <c r="H336" s="19"/>
      <c r="I336" s="19"/>
      <c r="J336" s="19"/>
      <c r="K336" s="19"/>
    </row>
    <row r="337" spans="1:11" x14ac:dyDescent="0.35">
      <c r="A337" t="str">
        <f t="shared" si="6"/>
        <v>Exportacion Directa1023051</v>
      </c>
      <c r="B337" t="s">
        <v>16</v>
      </c>
      <c r="C337">
        <v>1023051</v>
      </c>
      <c r="D337" t="s">
        <v>617</v>
      </c>
      <c r="E337" s="19">
        <v>3.9375272333333302</v>
      </c>
      <c r="F337" s="19">
        <v>3.4332364000000002</v>
      </c>
      <c r="G337" s="19">
        <v>3.4714781000000001</v>
      </c>
      <c r="H337" s="19">
        <v>3.5033663000000002</v>
      </c>
      <c r="I337" s="19">
        <v>3.4698292333333298</v>
      </c>
      <c r="J337" s="19">
        <v>3.5271309333333298</v>
      </c>
      <c r="K337" s="19">
        <v>21.342568199999988</v>
      </c>
    </row>
    <row r="338" spans="1:11" x14ac:dyDescent="0.35">
      <c r="A338" t="str">
        <f t="shared" si="6"/>
        <v>Exportacion Directa1023055</v>
      </c>
      <c r="B338" t="s">
        <v>16</v>
      </c>
      <c r="C338">
        <v>1023055</v>
      </c>
      <c r="D338" t="s">
        <v>543</v>
      </c>
      <c r="E338" s="19">
        <v>3.6064961800000002</v>
      </c>
      <c r="F338" s="19">
        <v>3.4332364200000001</v>
      </c>
      <c r="G338" s="19">
        <v>3.47147812</v>
      </c>
      <c r="H338" s="19">
        <v>3.5033662799999998</v>
      </c>
      <c r="I338" s="19">
        <v>3.4959181799999999</v>
      </c>
      <c r="J338" s="19">
        <v>3.53704478</v>
      </c>
      <c r="K338" s="19">
        <v>21.047539959999998</v>
      </c>
    </row>
    <row r="339" spans="1:11" x14ac:dyDescent="0.35">
      <c r="A339" t="str">
        <f t="shared" si="6"/>
        <v>Exportacion Directa1023163</v>
      </c>
      <c r="B339" t="s">
        <v>16</v>
      </c>
      <c r="C339">
        <v>1023163</v>
      </c>
      <c r="D339" t="s">
        <v>429</v>
      </c>
      <c r="E339" s="19">
        <v>3.8367245400000001</v>
      </c>
      <c r="F339" s="19">
        <v>3.7453714040000001</v>
      </c>
      <c r="G339" s="19">
        <v>3.5392255119999998</v>
      </c>
      <c r="H339" s="19">
        <v>3.604779524</v>
      </c>
      <c r="I339" s="19">
        <v>3.8333351520000001</v>
      </c>
      <c r="J339" s="19">
        <v>3.7562512400000001</v>
      </c>
      <c r="K339" s="19">
        <v>22.315687372000003</v>
      </c>
    </row>
    <row r="340" spans="1:11" x14ac:dyDescent="0.35">
      <c r="A340" t="str">
        <f t="shared" si="6"/>
        <v>Exportacion Directa1023166</v>
      </c>
      <c r="B340" t="s">
        <v>16</v>
      </c>
      <c r="C340">
        <v>1023166</v>
      </c>
      <c r="D340" t="s">
        <v>278</v>
      </c>
      <c r="E340" s="19"/>
      <c r="F340" s="19"/>
      <c r="G340" s="19">
        <v>1.3402400000000001</v>
      </c>
      <c r="H340" s="19"/>
      <c r="I340" s="19"/>
      <c r="J340" s="19"/>
      <c r="K340" s="19">
        <v>1.3402400000000001</v>
      </c>
    </row>
    <row r="341" spans="1:11" x14ac:dyDescent="0.35">
      <c r="A341" t="str">
        <f t="shared" si="6"/>
        <v>Exportacion Directa1023194</v>
      </c>
      <c r="B341" t="s">
        <v>16</v>
      </c>
      <c r="C341">
        <v>1023194</v>
      </c>
      <c r="D341" t="s">
        <v>435</v>
      </c>
      <c r="E341" s="19">
        <v>3.1609731999999999</v>
      </c>
      <c r="F341" s="19">
        <v>3.0586178999999998</v>
      </c>
      <c r="G341" s="19">
        <v>2.9806551333333302</v>
      </c>
      <c r="H341" s="19">
        <v>2.87539678333333</v>
      </c>
      <c r="I341" s="19">
        <v>3.0458839200000001</v>
      </c>
      <c r="J341" s="19">
        <v>2.9521270799999999</v>
      </c>
      <c r="K341" s="19">
        <v>18.073654016666659</v>
      </c>
    </row>
    <row r="342" spans="1:11" x14ac:dyDescent="0.35">
      <c r="A342" t="str">
        <f t="shared" si="6"/>
        <v>Exportacion Directa1023301</v>
      </c>
      <c r="B342" t="s">
        <v>16</v>
      </c>
      <c r="C342">
        <v>1023301</v>
      </c>
      <c r="D342" t="s">
        <v>489</v>
      </c>
      <c r="E342" s="19">
        <v>4.2436687191489399</v>
      </c>
      <c r="F342" s="19">
        <v>3.8532269702127699</v>
      </c>
      <c r="G342" s="19">
        <v>3.6834767787234002</v>
      </c>
      <c r="H342" s="19">
        <v>3.6380178340425502</v>
      </c>
      <c r="I342" s="19"/>
      <c r="J342" s="19"/>
      <c r="K342" s="19">
        <v>15.418390302127658</v>
      </c>
    </row>
    <row r="343" spans="1:11" x14ac:dyDescent="0.35">
      <c r="A343" t="str">
        <f t="shared" si="6"/>
        <v>Exportacion Directa1023349</v>
      </c>
      <c r="B343" t="s">
        <v>16</v>
      </c>
      <c r="C343">
        <v>1023349</v>
      </c>
      <c r="D343" t="s">
        <v>565</v>
      </c>
      <c r="E343" s="19">
        <v>4.2754028999999996</v>
      </c>
      <c r="F343" s="19">
        <v>3.8967171199999999</v>
      </c>
      <c r="G343" s="19">
        <v>3.8217367599999998</v>
      </c>
      <c r="H343" s="19">
        <v>3.7835870599999999</v>
      </c>
      <c r="I343" s="19">
        <v>3.7731131800000002</v>
      </c>
      <c r="J343" s="19">
        <v>3.83225748</v>
      </c>
      <c r="K343" s="19">
        <v>23.382814499999999</v>
      </c>
    </row>
    <row r="344" spans="1:11" x14ac:dyDescent="0.35">
      <c r="A344" t="str">
        <f t="shared" si="6"/>
        <v>Exportacion Directa1023350</v>
      </c>
      <c r="B344" t="s">
        <v>16</v>
      </c>
      <c r="C344">
        <v>1023350</v>
      </c>
      <c r="D344" t="s">
        <v>567</v>
      </c>
      <c r="E344" s="19">
        <v>3.7478685879999998</v>
      </c>
      <c r="F344" s="19">
        <v>3.5677979199546002</v>
      </c>
      <c r="G344" s="19">
        <v>3.39802749</v>
      </c>
      <c r="H344" s="19">
        <v>3.373718695</v>
      </c>
      <c r="I344" s="19">
        <v>3.5597817200000001</v>
      </c>
      <c r="J344" s="19">
        <v>3.4672346850000002</v>
      </c>
      <c r="K344" s="19">
        <v>21.114429097954602</v>
      </c>
    </row>
    <row r="345" spans="1:11" x14ac:dyDescent="0.35">
      <c r="A345" t="str">
        <f t="shared" si="6"/>
        <v>Exportacion Directa1023351</v>
      </c>
      <c r="B345" t="s">
        <v>16</v>
      </c>
      <c r="C345">
        <v>1023351</v>
      </c>
      <c r="D345" t="s">
        <v>585</v>
      </c>
      <c r="E345" s="19">
        <v>4.7152719400000001</v>
      </c>
      <c r="F345" s="19">
        <v>4.2411205199999999</v>
      </c>
      <c r="G345" s="19">
        <v>4.1103545199999996</v>
      </c>
      <c r="H345" s="19">
        <v>4.2384909400000002</v>
      </c>
      <c r="I345" s="19"/>
      <c r="J345" s="19">
        <v>4.8632988800000003</v>
      </c>
      <c r="K345" s="19">
        <v>22.168536799999998</v>
      </c>
    </row>
    <row r="346" spans="1:11" x14ac:dyDescent="0.35">
      <c r="A346" t="str">
        <f t="shared" si="6"/>
        <v>Exportacion Directa1023352</v>
      </c>
      <c r="B346" t="s">
        <v>16</v>
      </c>
      <c r="C346">
        <v>1023352</v>
      </c>
      <c r="D346" t="s">
        <v>587</v>
      </c>
      <c r="E346" s="19">
        <v>4.8076563578947402</v>
      </c>
      <c r="F346" s="19">
        <v>4.6216998737499999</v>
      </c>
      <c r="G346" s="19">
        <v>4.4222028274999996</v>
      </c>
      <c r="H346" s="19">
        <v>4.45068842375</v>
      </c>
      <c r="I346" s="19"/>
      <c r="J346" s="19">
        <v>5.16872067410692</v>
      </c>
      <c r="K346" s="19">
        <v>23.470968157001657</v>
      </c>
    </row>
    <row r="347" spans="1:11" x14ac:dyDescent="0.35">
      <c r="A347" t="str">
        <f t="shared" si="6"/>
        <v>Exportacion Directa1022841</v>
      </c>
      <c r="B347" t="s">
        <v>16</v>
      </c>
      <c r="C347">
        <v>1022841</v>
      </c>
      <c r="D347" t="s">
        <v>98</v>
      </c>
      <c r="E347" s="19"/>
      <c r="F347" s="19"/>
      <c r="G347" s="19"/>
      <c r="H347" s="19"/>
      <c r="I347" s="19">
        <v>3.8910947867298602</v>
      </c>
      <c r="J347" s="19"/>
      <c r="K347" s="19">
        <v>3.8910947867298602</v>
      </c>
    </row>
    <row r="348" spans="1:11" x14ac:dyDescent="0.35">
      <c r="A348" t="str">
        <f t="shared" si="6"/>
        <v>Exportacion Directa1023419</v>
      </c>
      <c r="B348" t="s">
        <v>16</v>
      </c>
      <c r="C348">
        <v>1023419</v>
      </c>
      <c r="D348" t="s">
        <v>547</v>
      </c>
      <c r="E348" s="19"/>
      <c r="F348" s="19"/>
      <c r="G348" s="19"/>
      <c r="H348" s="19"/>
      <c r="I348" s="19"/>
      <c r="J348" s="19">
        <v>1.84287634166667</v>
      </c>
      <c r="K348" s="19">
        <v>1.84287634166667</v>
      </c>
    </row>
    <row r="349" spans="1:11" x14ac:dyDescent="0.35">
      <c r="A349" t="str">
        <f t="shared" si="6"/>
        <v>Exportacion Directa1022346</v>
      </c>
      <c r="B349" t="s">
        <v>16</v>
      </c>
      <c r="C349">
        <v>1022346</v>
      </c>
      <c r="D349" t="s">
        <v>1380</v>
      </c>
      <c r="E349" s="19"/>
      <c r="F349" s="19"/>
      <c r="G349" s="19"/>
      <c r="H349" s="19"/>
      <c r="I349" s="19"/>
      <c r="J349" s="19">
        <v>2.66848054</v>
      </c>
      <c r="K349" s="19">
        <v>2.66848054</v>
      </c>
    </row>
    <row r="350" spans="1:11" x14ac:dyDescent="0.35">
      <c r="A350" t="str">
        <f t="shared" si="6"/>
        <v/>
      </c>
    </row>
    <row r="351" spans="1:11" x14ac:dyDescent="0.35">
      <c r="A351" t="str">
        <f t="shared" si="6"/>
        <v/>
      </c>
    </row>
    <row r="352" spans="1:11" x14ac:dyDescent="0.35">
      <c r="A352" t="str">
        <f t="shared" si="6"/>
        <v/>
      </c>
    </row>
    <row r="353" spans="1:1" x14ac:dyDescent="0.35">
      <c r="A353" t="str">
        <f t="shared" si="6"/>
        <v/>
      </c>
    </row>
    <row r="354" spans="1:1" x14ac:dyDescent="0.35">
      <c r="A354" t="str">
        <f t="shared" si="6"/>
        <v/>
      </c>
    </row>
    <row r="355" spans="1:1" x14ac:dyDescent="0.35">
      <c r="A355" t="str">
        <f t="shared" si="6"/>
        <v/>
      </c>
    </row>
    <row r="356" spans="1:1" x14ac:dyDescent="0.35">
      <c r="A356" t="str">
        <f t="shared" si="6"/>
        <v/>
      </c>
    </row>
    <row r="357" spans="1:1" x14ac:dyDescent="0.35">
      <c r="A357" t="str">
        <f t="shared" si="6"/>
        <v/>
      </c>
    </row>
    <row r="358" spans="1:1" x14ac:dyDescent="0.35">
      <c r="A358" t="str">
        <f t="shared" si="6"/>
        <v/>
      </c>
    </row>
    <row r="359" spans="1:1" x14ac:dyDescent="0.35">
      <c r="A359" t="str">
        <f t="shared" si="6"/>
        <v/>
      </c>
    </row>
  </sheetData>
  <conditionalFormatting sqref="A1:A1048576">
    <cfRule type="duplicateValues" dxfId="10" priority="4"/>
  </conditionalFormatting>
  <conditionalFormatting sqref="C1:C1048576">
    <cfRule type="duplicateValues" dxfId="9" priority="3"/>
  </conditionalFormatting>
  <conditionalFormatting sqref="A327">
    <cfRule type="duplicateValues" dxfId="8" priority="1"/>
  </conditionalFormatting>
  <pageMargins left="0.7" right="0.7" top="0.75" bottom="0.75" header="0.3" footer="0.3"/>
  <pageSetup orientation="portrait" r:id="rId2"/>
  <customProperties>
    <customPr name="_pios_id" r:id="rId3"/>
    <customPr name="IbpWorksheetKeyString_GUID" r:id="rId4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B5B51-AD3A-45D9-8BC2-35D49AC8E5AA}">
  <sheetPr>
    <tabColor rgb="FFFFFF00"/>
  </sheetPr>
  <dimension ref="A2:I272"/>
  <sheetViews>
    <sheetView showGridLines="0" zoomScale="80" zoomScaleNormal="80" workbookViewId="0">
      <selection activeCell="D5" sqref="D5"/>
    </sheetView>
  </sheetViews>
  <sheetFormatPr baseColWidth="10" defaultRowHeight="14.5" x14ac:dyDescent="0.35"/>
  <cols>
    <col min="1" max="1" width="24.90625" bestFit="1" customWidth="1"/>
    <col min="2" max="2" width="19.90625" bestFit="1" customWidth="1"/>
    <col min="3" max="3" width="19.1796875" customWidth="1"/>
    <col min="4" max="4" width="33.1796875" bestFit="1" customWidth="1"/>
    <col min="5" max="5" width="15.08984375" bestFit="1" customWidth="1"/>
    <col min="6" max="6" width="15.54296875" bestFit="1" customWidth="1"/>
  </cols>
  <sheetData>
    <row r="2" spans="1:9" x14ac:dyDescent="0.35">
      <c r="E2" s="20">
        <f>SUBTOTAL(9,$E$7:$E$366)</f>
        <v>2824045</v>
      </c>
      <c r="F2" s="22">
        <f>SUBTOTAL(101,$F$7:$F$366)</f>
        <v>2.2276274866422119</v>
      </c>
      <c r="G2" s="20">
        <f>SUBTOTAL(9,G7:G35)</f>
        <v>1488000</v>
      </c>
      <c r="H2" s="27">
        <f>+E2-G2</f>
        <v>1336045</v>
      </c>
    </row>
    <row r="3" spans="1:9" x14ac:dyDescent="0.35">
      <c r="B3" s="8" t="s">
        <v>1094</v>
      </c>
      <c r="C3" t="s">
        <v>1095</v>
      </c>
    </row>
    <row r="4" spans="1:9" x14ac:dyDescent="0.35">
      <c r="B4" s="8" t="s">
        <v>1233</v>
      </c>
      <c r="C4" t="s">
        <v>1234</v>
      </c>
    </row>
    <row r="6" spans="1:9" x14ac:dyDescent="0.35">
      <c r="B6" s="8" t="s">
        <v>7</v>
      </c>
      <c r="C6" s="8" t="s">
        <v>439</v>
      </c>
      <c r="D6" s="8" t="s">
        <v>438</v>
      </c>
      <c r="E6" t="s">
        <v>648</v>
      </c>
      <c r="F6" t="s">
        <v>1235</v>
      </c>
    </row>
    <row r="7" spans="1:9" x14ac:dyDescent="0.35">
      <c r="A7" t="str">
        <f>B7&amp;C7</f>
        <v>Agrosuper Shanghai1011586</v>
      </c>
      <c r="B7" t="s">
        <v>14</v>
      </c>
      <c r="C7">
        <v>1011586</v>
      </c>
      <c r="D7" t="s">
        <v>701</v>
      </c>
      <c r="E7" s="9">
        <v>72000</v>
      </c>
      <c r="F7" s="19">
        <v>3.3557916666666698</v>
      </c>
      <c r="G7" s="10">
        <f>IFERROR(VLOOKUP(C7,[3]Hoja3!$A:$E,4,FALSE),0)</f>
        <v>72000</v>
      </c>
      <c r="H7" s="26">
        <f>IFERROR(VLOOKUP(C7,[3]Hoja3!$A:$F,5,FALSE),0)</f>
        <v>3.7</v>
      </c>
      <c r="I7" s="19">
        <f>IF(G7=0,"",H7-F7)</f>
        <v>0.34420833333333034</v>
      </c>
    </row>
    <row r="8" spans="1:9" x14ac:dyDescent="0.35">
      <c r="A8" t="str">
        <f t="shared" ref="A8:A57" si="0">B8&amp;C8</f>
        <v>Agrosuper Shanghai1012424</v>
      </c>
      <c r="B8" t="s">
        <v>14</v>
      </c>
      <c r="C8">
        <v>1012424</v>
      </c>
      <c r="D8" t="s">
        <v>1151</v>
      </c>
      <c r="E8" s="9">
        <v>2120</v>
      </c>
      <c r="F8" s="19">
        <v>2.9023584905660398</v>
      </c>
      <c r="G8" s="10">
        <f>IFERROR(VLOOKUP(C8,[3]Hoja3!$A:$E,4,FALSE),0)</f>
        <v>0</v>
      </c>
      <c r="H8" s="26">
        <f>IFERROR(VLOOKUP(C8,[3]Hoja3!$A:$F,5,FALSE),0)</f>
        <v>0</v>
      </c>
      <c r="I8" s="19" t="str">
        <f t="shared" ref="I8:I26" si="1">IF(G8=0,"",H8-F8)</f>
        <v/>
      </c>
    </row>
    <row r="9" spans="1:9" x14ac:dyDescent="0.35">
      <c r="A9" t="str">
        <f t="shared" si="0"/>
        <v>Agrosuper Shanghai1012448</v>
      </c>
      <c r="B9" t="s">
        <v>14</v>
      </c>
      <c r="C9">
        <v>1012448</v>
      </c>
      <c r="D9" t="s">
        <v>785</v>
      </c>
      <c r="E9" s="9">
        <v>347455</v>
      </c>
      <c r="F9" s="19">
        <v>5.3557899584118802</v>
      </c>
      <c r="G9" s="10">
        <f>IFERROR(VLOOKUP(C9,[3]Hoja3!$A:$E,4,FALSE),0)</f>
        <v>120000</v>
      </c>
      <c r="H9" s="26">
        <f>IFERROR(VLOOKUP(C9,[3]Hoja3!$A:$F,5,FALSE),0)</f>
        <v>5.65</v>
      </c>
      <c r="I9" s="19">
        <f t="shared" si="1"/>
        <v>0.29421004158812014</v>
      </c>
    </row>
    <row r="10" spans="1:9" x14ac:dyDescent="0.35">
      <c r="A10" t="str">
        <f t="shared" si="0"/>
        <v>Agrosuper Shanghai1012454</v>
      </c>
      <c r="B10" t="s">
        <v>14</v>
      </c>
      <c r="C10">
        <v>1012454</v>
      </c>
      <c r="D10" t="s">
        <v>1153</v>
      </c>
      <c r="E10" s="9">
        <v>2290</v>
      </c>
      <c r="F10" s="19">
        <v>2.9026200873362402</v>
      </c>
      <c r="G10" s="10">
        <f>IFERROR(VLOOKUP(C10,[3]Hoja3!$A:$E,4,FALSE),0)</f>
        <v>0</v>
      </c>
      <c r="H10" s="26">
        <f>IFERROR(VLOOKUP(C10,[3]Hoja3!$A:$F,5,FALSE),0)</f>
        <v>0</v>
      </c>
      <c r="I10" s="19" t="str">
        <f t="shared" si="1"/>
        <v/>
      </c>
    </row>
    <row r="11" spans="1:9" x14ac:dyDescent="0.35">
      <c r="A11" t="str">
        <f t="shared" si="0"/>
        <v>Agrosuper Shanghai1012455</v>
      </c>
      <c r="B11" t="s">
        <v>14</v>
      </c>
      <c r="C11">
        <v>1012455</v>
      </c>
      <c r="D11" t="s">
        <v>791</v>
      </c>
      <c r="E11" s="9">
        <v>240300</v>
      </c>
      <c r="F11" s="19">
        <v>2.8557885975863502</v>
      </c>
      <c r="G11" s="10">
        <f>IFERROR(VLOOKUP(C11,[3]Hoja3!$A:$E,4,FALSE),0)</f>
        <v>120000</v>
      </c>
      <c r="H11" s="26">
        <f>IFERROR(VLOOKUP(C11,[3]Hoja3!$A:$F,5,FALSE),0)</f>
        <v>2.9</v>
      </c>
      <c r="I11" s="19">
        <f t="shared" si="1"/>
        <v>4.4211402413649736E-2</v>
      </c>
    </row>
    <row r="12" spans="1:9" x14ac:dyDescent="0.35">
      <c r="A12" t="str">
        <f t="shared" si="0"/>
        <v>Agrosuper Shanghai1012504</v>
      </c>
      <c r="B12" t="s">
        <v>14</v>
      </c>
      <c r="C12">
        <v>1012504</v>
      </c>
      <c r="D12" t="s">
        <v>785</v>
      </c>
      <c r="E12" s="9">
        <v>48000</v>
      </c>
      <c r="F12" s="19">
        <v>5.7310833333333298</v>
      </c>
      <c r="G12" s="10">
        <f>IFERROR(VLOOKUP(C12,[3]Hoja3!$A:$E,4,FALSE),0)</f>
        <v>24000</v>
      </c>
      <c r="H12" s="26">
        <f>IFERROR(VLOOKUP(C12,[3]Hoja3!$A:$F,5,FALSE),0)</f>
        <v>5.6</v>
      </c>
      <c r="I12" s="19">
        <f t="shared" si="1"/>
        <v>-0.13108333333333011</v>
      </c>
    </row>
    <row r="13" spans="1:9" x14ac:dyDescent="0.35">
      <c r="A13" t="str">
        <f t="shared" si="0"/>
        <v>Agrosuper Shanghai1021731</v>
      </c>
      <c r="B13" t="s">
        <v>14</v>
      </c>
      <c r="C13">
        <v>1021731</v>
      </c>
      <c r="D13" t="s">
        <v>175</v>
      </c>
      <c r="E13" s="9">
        <v>312000</v>
      </c>
      <c r="F13" s="19">
        <v>1.9557916666666699</v>
      </c>
      <c r="G13" s="10">
        <f>IFERROR(VLOOKUP(C13,[3]Hoja3!$A:$E,4,FALSE),0)</f>
        <v>120000</v>
      </c>
      <c r="H13" s="26">
        <f>IFERROR(VLOOKUP(C13,[3]Hoja3!$A:$F,5,FALSE),0)</f>
        <v>2.2000000000000002</v>
      </c>
      <c r="I13" s="19">
        <f t="shared" si="1"/>
        <v>0.24420833333333025</v>
      </c>
    </row>
    <row r="14" spans="1:9" x14ac:dyDescent="0.35">
      <c r="A14" t="str">
        <f t="shared" si="0"/>
        <v>Agrosuper Shanghai1021735</v>
      </c>
      <c r="B14" t="s">
        <v>14</v>
      </c>
      <c r="C14">
        <v>1021735</v>
      </c>
      <c r="D14" t="s">
        <v>180</v>
      </c>
      <c r="E14" s="9">
        <v>72000</v>
      </c>
      <c r="F14" s="19">
        <v>4.32951388888889</v>
      </c>
      <c r="G14" s="10">
        <f>IFERROR(VLOOKUP(C14,[3]Hoja3!$A:$E,4,FALSE),0)</f>
        <v>72000</v>
      </c>
      <c r="H14" s="26">
        <f>IFERROR(VLOOKUP(C14,[3]Hoja3!$A:$F,5,FALSE),0)</f>
        <v>4.6500000000000004</v>
      </c>
      <c r="I14" s="19">
        <f t="shared" si="1"/>
        <v>0.32048611111111036</v>
      </c>
    </row>
    <row r="15" spans="1:9" x14ac:dyDescent="0.35">
      <c r="A15" t="str">
        <f t="shared" si="0"/>
        <v>Agrosuper Shanghai1021905</v>
      </c>
      <c r="B15" t="s">
        <v>14</v>
      </c>
      <c r="C15">
        <v>1021905</v>
      </c>
      <c r="D15" t="s">
        <v>200</v>
      </c>
      <c r="E15" s="9">
        <v>24000</v>
      </c>
      <c r="F15" s="19">
        <v>1.25579166666667</v>
      </c>
      <c r="G15" s="10">
        <f>IFERROR(VLOOKUP(C15,[3]Hoja3!$A:$E,4,FALSE),0)</f>
        <v>0</v>
      </c>
      <c r="H15" s="26">
        <f>IFERROR(VLOOKUP(C15,[3]Hoja3!$A:$F,5,FALSE),0)</f>
        <v>0</v>
      </c>
      <c r="I15" s="19" t="str">
        <f t="shared" si="1"/>
        <v/>
      </c>
    </row>
    <row r="16" spans="1:9" x14ac:dyDescent="0.35">
      <c r="A16" t="str">
        <f t="shared" si="0"/>
        <v>Agrosuper Shanghai1021992</v>
      </c>
      <c r="B16" t="s">
        <v>14</v>
      </c>
      <c r="C16">
        <v>1021992</v>
      </c>
      <c r="D16" t="s">
        <v>28</v>
      </c>
      <c r="E16" s="9">
        <v>0</v>
      </c>
      <c r="F16" s="19">
        <v>0</v>
      </c>
      <c r="G16" s="10">
        <f>IFERROR(VLOOKUP(C16,[3]Hoja3!$A:$E,4,FALSE),0)</f>
        <v>0</v>
      </c>
      <c r="H16" s="26">
        <f>IFERROR(VLOOKUP(C16,[3]Hoja3!$A:$F,5,FALSE),0)</f>
        <v>0</v>
      </c>
      <c r="I16" s="19" t="str">
        <f t="shared" si="1"/>
        <v/>
      </c>
    </row>
    <row r="17" spans="1:9" x14ac:dyDescent="0.35">
      <c r="A17" t="str">
        <f t="shared" si="0"/>
        <v>Agrosuper Shanghai1022073</v>
      </c>
      <c r="B17" t="s">
        <v>14</v>
      </c>
      <c r="C17">
        <v>1022073</v>
      </c>
      <c r="D17" t="s">
        <v>223</v>
      </c>
      <c r="E17" s="9"/>
      <c r="F17" s="19"/>
      <c r="G17" s="10">
        <f>IFERROR(VLOOKUP(C17,[3]Hoja3!$A:$E,4,FALSE),0)</f>
        <v>72000</v>
      </c>
      <c r="H17" s="26">
        <f>IFERROR(VLOOKUP(C17,[3]Hoja3!$A:$F,5,FALSE),0)</f>
        <v>1.2</v>
      </c>
      <c r="I17" s="19">
        <f t="shared" si="1"/>
        <v>1.2</v>
      </c>
    </row>
    <row r="18" spans="1:9" x14ac:dyDescent="0.35">
      <c r="A18" t="str">
        <f t="shared" si="0"/>
        <v>Agrosuper Shanghai1022096</v>
      </c>
      <c r="B18" t="s">
        <v>14</v>
      </c>
      <c r="C18">
        <v>1022096</v>
      </c>
      <c r="D18" t="s">
        <v>227</v>
      </c>
      <c r="E18" s="9">
        <v>168000</v>
      </c>
      <c r="F18" s="19">
        <v>1.15629166666667</v>
      </c>
      <c r="G18" s="10">
        <f>IFERROR(VLOOKUP(C18,[3]Hoja3!$A:$E,4,FALSE),0)</f>
        <v>48000</v>
      </c>
      <c r="H18" s="26">
        <f>IFERROR(VLOOKUP(C18,[3]Hoja3!$A:$F,5,FALSE),0)</f>
        <v>1.5</v>
      </c>
      <c r="I18" s="19">
        <f t="shared" si="1"/>
        <v>0.34370833333332995</v>
      </c>
    </row>
    <row r="19" spans="1:9" x14ac:dyDescent="0.35">
      <c r="A19" t="str">
        <f t="shared" si="0"/>
        <v>Agrosuper Shanghai1022125</v>
      </c>
      <c r="B19" t="s">
        <v>14</v>
      </c>
      <c r="C19">
        <v>1022125</v>
      </c>
      <c r="D19" t="s">
        <v>233</v>
      </c>
      <c r="E19" s="9"/>
      <c r="F19" s="19"/>
      <c r="G19" s="10">
        <f>IFERROR(VLOOKUP(C19,[3]Hoja3!$A:$E,4,FALSE),0)</f>
        <v>96000</v>
      </c>
      <c r="H19" s="26">
        <f>IFERROR(VLOOKUP(C19,[3]Hoja3!$A:$F,5,FALSE),0)</f>
        <v>3.1</v>
      </c>
      <c r="I19" s="19">
        <f t="shared" si="1"/>
        <v>3.1</v>
      </c>
    </row>
    <row r="20" spans="1:9" x14ac:dyDescent="0.35">
      <c r="A20" t="str">
        <f t="shared" si="0"/>
        <v>Agrosuper Shanghai1022183</v>
      </c>
      <c r="B20" t="s">
        <v>14</v>
      </c>
      <c r="C20">
        <v>1022183</v>
      </c>
      <c r="D20" t="s">
        <v>247</v>
      </c>
      <c r="E20" s="9">
        <v>0</v>
      </c>
      <c r="F20" s="19">
        <v>0</v>
      </c>
      <c r="G20" s="10">
        <f>IFERROR(VLOOKUP(C20,[3]Hoja3!$A:$E,4,FALSE),0)</f>
        <v>360000</v>
      </c>
      <c r="H20" s="26">
        <f>IFERROR(VLOOKUP(C20,[3]Hoja3!$A:$F,5,FALSE),0)</f>
        <v>2.2000000000000002</v>
      </c>
      <c r="I20" s="19">
        <f t="shared" si="1"/>
        <v>2.2000000000000002</v>
      </c>
    </row>
    <row r="21" spans="1:9" x14ac:dyDescent="0.35">
      <c r="A21" t="str">
        <f t="shared" si="0"/>
        <v>Agrosuper Shanghai1022186</v>
      </c>
      <c r="B21" t="s">
        <v>14</v>
      </c>
      <c r="C21">
        <v>1022186</v>
      </c>
      <c r="D21" t="s">
        <v>249</v>
      </c>
      <c r="E21" s="9">
        <v>72000</v>
      </c>
      <c r="F21" s="19">
        <v>0.70579166666666704</v>
      </c>
      <c r="G21" s="10">
        <f>IFERROR(VLOOKUP(C21,[3]Hoja3!$A:$E,4,FALSE),0)</f>
        <v>0</v>
      </c>
      <c r="H21" s="26">
        <f>IFERROR(VLOOKUP(C21,[3]Hoja3!$A:$F,5,FALSE),0)</f>
        <v>0</v>
      </c>
      <c r="I21" s="19" t="str">
        <f t="shared" si="1"/>
        <v/>
      </c>
    </row>
    <row r="22" spans="1:9" x14ac:dyDescent="0.35">
      <c r="A22" t="str">
        <f t="shared" si="0"/>
        <v>Agrosuper Shanghai1022291</v>
      </c>
      <c r="B22" t="s">
        <v>14</v>
      </c>
      <c r="C22">
        <v>1022291</v>
      </c>
      <c r="D22" t="s">
        <v>268</v>
      </c>
      <c r="E22" s="9">
        <v>48000</v>
      </c>
      <c r="F22" s="19">
        <v>1.7057916666666699</v>
      </c>
      <c r="G22" s="10">
        <f>IFERROR(VLOOKUP(C22,[3]Hoja3!$A:$E,4,FALSE),0)</f>
        <v>24000</v>
      </c>
      <c r="H22" s="26">
        <f>IFERROR(VLOOKUP(C22,[3]Hoja3!$A:$F,5,FALSE),0)</f>
        <v>2.1</v>
      </c>
      <c r="I22" s="19">
        <f t="shared" si="1"/>
        <v>0.39420833333333016</v>
      </c>
    </row>
    <row r="23" spans="1:9" x14ac:dyDescent="0.35">
      <c r="A23" t="str">
        <f t="shared" si="0"/>
        <v>Agrosuper Shanghai1022378</v>
      </c>
      <c r="B23" t="s">
        <v>14</v>
      </c>
      <c r="C23">
        <v>1022378</v>
      </c>
      <c r="D23" t="s">
        <v>284</v>
      </c>
      <c r="E23" s="9">
        <v>72000</v>
      </c>
      <c r="F23" s="19">
        <v>1.8557916666666701</v>
      </c>
      <c r="G23" s="10">
        <f>IFERROR(VLOOKUP(C23,[3]Hoja3!$A:$E,4,FALSE),0)</f>
        <v>48000</v>
      </c>
      <c r="H23" s="26">
        <f>IFERROR(VLOOKUP(C23,[3]Hoja3!$A:$F,5,FALSE),0)</f>
        <v>2.1</v>
      </c>
      <c r="I23" s="19">
        <f t="shared" si="1"/>
        <v>0.24420833333333003</v>
      </c>
    </row>
    <row r="24" spans="1:9" x14ac:dyDescent="0.35">
      <c r="A24" t="str">
        <f t="shared" si="0"/>
        <v>Agrosuper Shanghai1022379</v>
      </c>
      <c r="B24" t="s">
        <v>14</v>
      </c>
      <c r="C24">
        <v>1022379</v>
      </c>
      <c r="D24" t="s">
        <v>286</v>
      </c>
      <c r="E24" s="9"/>
      <c r="F24" s="19"/>
      <c r="G24" s="10">
        <f>IFERROR(VLOOKUP(C24,[3]Hoja3!$A:$E,4,FALSE),0)</f>
        <v>0</v>
      </c>
      <c r="H24" s="26">
        <f>IFERROR(VLOOKUP(C24,[3]Hoja3!$A:$F,5,FALSE),0)</f>
        <v>0</v>
      </c>
      <c r="I24" s="19" t="str">
        <f t="shared" si="1"/>
        <v/>
      </c>
    </row>
    <row r="25" spans="1:9" x14ac:dyDescent="0.35">
      <c r="A25" t="str">
        <f t="shared" si="0"/>
        <v>Agrosuper Shanghai1022381</v>
      </c>
      <c r="B25" t="s">
        <v>14</v>
      </c>
      <c r="C25">
        <v>1022381</v>
      </c>
      <c r="D25" t="s">
        <v>288</v>
      </c>
      <c r="E25" s="9">
        <v>24000</v>
      </c>
      <c r="F25" s="19">
        <v>0.95579166666666704</v>
      </c>
      <c r="G25" s="10">
        <f>IFERROR(VLOOKUP(C25,[3]Hoja3!$A:$E,4,FALSE),0)</f>
        <v>0</v>
      </c>
      <c r="H25" s="26">
        <f>IFERROR(VLOOKUP(C25,[3]Hoja3!$A:$F,5,FALSE),0)</f>
        <v>0</v>
      </c>
      <c r="I25" s="19" t="str">
        <f t="shared" si="1"/>
        <v/>
      </c>
    </row>
    <row r="26" spans="1:9" x14ac:dyDescent="0.35">
      <c r="A26" t="str">
        <f t="shared" si="0"/>
        <v>Agrosuper Shanghai1022414</v>
      </c>
      <c r="B26" t="s">
        <v>14</v>
      </c>
      <c r="C26">
        <v>1022414</v>
      </c>
      <c r="D26" t="s">
        <v>298</v>
      </c>
      <c r="E26" s="9">
        <v>0</v>
      </c>
      <c r="F26" s="19">
        <v>0</v>
      </c>
      <c r="G26" s="10">
        <f>IFERROR(VLOOKUP(C26,[3]Hoja3!$A:$E,4,FALSE),0)</f>
        <v>48000</v>
      </c>
      <c r="H26" s="26">
        <f>IFERROR(VLOOKUP(C26,[3]Hoja3!$A:$F,5,FALSE),0)</f>
        <v>1.2</v>
      </c>
      <c r="I26" s="19">
        <f t="shared" si="1"/>
        <v>1.2</v>
      </c>
    </row>
    <row r="27" spans="1:9" x14ac:dyDescent="0.35">
      <c r="A27" t="str">
        <f t="shared" si="0"/>
        <v>Agrosuper Shanghai1022417</v>
      </c>
      <c r="B27" t="s">
        <v>14</v>
      </c>
      <c r="C27">
        <v>1022417</v>
      </c>
      <c r="D27" t="s">
        <v>302</v>
      </c>
      <c r="E27" s="9">
        <v>336000</v>
      </c>
      <c r="F27" s="19">
        <v>0.65</v>
      </c>
      <c r="G27" s="10"/>
      <c r="H27" s="26"/>
      <c r="I27" s="19"/>
    </row>
    <row r="28" spans="1:9" x14ac:dyDescent="0.35">
      <c r="A28" t="str">
        <f t="shared" si="0"/>
        <v>Agrosuper Shanghai1022418</v>
      </c>
      <c r="B28" t="s">
        <v>14</v>
      </c>
      <c r="C28">
        <v>1022418</v>
      </c>
      <c r="D28" t="s">
        <v>296</v>
      </c>
      <c r="E28" s="9">
        <v>47880</v>
      </c>
      <c r="F28" s="19">
        <v>9.1057852965747692</v>
      </c>
    </row>
    <row r="29" spans="1:9" x14ac:dyDescent="0.35">
      <c r="A29" t="str">
        <f t="shared" si="0"/>
        <v>Agrosuper Shanghai1022541</v>
      </c>
      <c r="B29" t="s">
        <v>14</v>
      </c>
      <c r="C29">
        <v>1022541</v>
      </c>
      <c r="D29" t="s">
        <v>310</v>
      </c>
      <c r="E29" s="9">
        <v>264000</v>
      </c>
      <c r="F29" s="19">
        <v>1.05</v>
      </c>
    </row>
    <row r="30" spans="1:9" x14ac:dyDescent="0.35">
      <c r="A30" t="str">
        <f t="shared" si="0"/>
        <v>Agrosuper Shanghai1022637</v>
      </c>
      <c r="B30" t="s">
        <v>14</v>
      </c>
      <c r="C30">
        <v>1022637</v>
      </c>
      <c r="D30" t="s">
        <v>327</v>
      </c>
      <c r="E30" s="9">
        <v>120000</v>
      </c>
      <c r="F30" s="19">
        <v>0.85579166666666595</v>
      </c>
      <c r="G30" s="10">
        <f>IFERROR(VLOOKUP(C30,[3]Hoja3!$A:$E,4,FALSE),0)</f>
        <v>72000</v>
      </c>
      <c r="H30" s="26">
        <f>IFERROR(VLOOKUP(C30,[3]Hoja3!$A:$F,5,FALSE),0)</f>
        <v>1.2</v>
      </c>
      <c r="I30" s="19">
        <f t="shared" ref="I30:I35" si="2">+H30-F30</f>
        <v>0.344208333333334</v>
      </c>
    </row>
    <row r="31" spans="1:9" x14ac:dyDescent="0.35">
      <c r="A31" t="str">
        <f t="shared" si="0"/>
        <v>Agrosuper Shanghai1022748</v>
      </c>
      <c r="B31" t="s">
        <v>14</v>
      </c>
      <c r="C31">
        <v>1022748</v>
      </c>
      <c r="D31" t="s">
        <v>337</v>
      </c>
      <c r="E31" s="9">
        <v>240000</v>
      </c>
      <c r="F31" s="19">
        <v>4.8027916666666703</v>
      </c>
      <c r="G31" s="10">
        <f>IFERROR(VLOOKUP(C31,[3]Hoja3!$A:$E,4,FALSE),0)</f>
        <v>72000</v>
      </c>
      <c r="H31" s="26">
        <f>IFERROR(VLOOKUP(C31,[3]Hoja3!$A:$F,5,FALSE),0)</f>
        <v>5.15</v>
      </c>
      <c r="I31" s="19">
        <f t="shared" si="2"/>
        <v>0.34720833333333001</v>
      </c>
    </row>
    <row r="32" spans="1:9" x14ac:dyDescent="0.35">
      <c r="A32" t="str">
        <f t="shared" si="0"/>
        <v>Agrosuper Shanghai1022851</v>
      </c>
      <c r="B32" t="s">
        <v>14</v>
      </c>
      <c r="C32">
        <v>1022851</v>
      </c>
      <c r="D32" t="s">
        <v>356</v>
      </c>
      <c r="E32" s="9"/>
      <c r="F32" s="19"/>
      <c r="G32" s="10">
        <f>IFERROR(VLOOKUP(C32,[3]Hoja3!$A:$E,4,FALSE),0)</f>
        <v>0</v>
      </c>
      <c r="H32" s="26">
        <f>IFERROR(VLOOKUP(C32,[3]Hoja3!$A:$F,5,FALSE),0)</f>
        <v>0</v>
      </c>
      <c r="I32" s="19">
        <f t="shared" si="2"/>
        <v>0</v>
      </c>
    </row>
    <row r="33" spans="1:9" x14ac:dyDescent="0.35">
      <c r="A33" t="str">
        <f t="shared" si="0"/>
        <v>Agrosuper Shanghai1022856</v>
      </c>
      <c r="B33" t="s">
        <v>14</v>
      </c>
      <c r="C33">
        <v>1022856</v>
      </c>
      <c r="D33" t="s">
        <v>360</v>
      </c>
      <c r="E33" s="9">
        <v>48000</v>
      </c>
      <c r="F33" s="19">
        <v>1.05</v>
      </c>
      <c r="G33" s="10">
        <f>IFERROR(VLOOKUP(C33,[3]Hoja3!$A:$E,4,FALSE),0)</f>
        <v>48000</v>
      </c>
      <c r="H33" s="26">
        <f>IFERROR(VLOOKUP(C33,[3]Hoja3!$A:$F,5,FALSE),0)</f>
        <v>1.2</v>
      </c>
      <c r="I33" s="19">
        <f t="shared" si="2"/>
        <v>0.14999999999999991</v>
      </c>
    </row>
    <row r="34" spans="1:9" x14ac:dyDescent="0.35">
      <c r="A34" t="str">
        <f t="shared" si="0"/>
        <v>Agrosuper Shanghai1023034</v>
      </c>
      <c r="B34" t="s">
        <v>14</v>
      </c>
      <c r="C34">
        <v>1023034</v>
      </c>
      <c r="D34" t="s">
        <v>142</v>
      </c>
      <c r="E34" s="9"/>
      <c r="F34" s="19"/>
      <c r="G34" s="10">
        <f>IFERROR(VLOOKUP(C34,[3]Hoja3!$A:$E,4,FALSE),0)</f>
        <v>72000</v>
      </c>
      <c r="H34" s="26">
        <f>IFERROR(VLOOKUP(C34,[3]Hoja3!$A:$F,5,FALSE),0)</f>
        <v>0.85</v>
      </c>
      <c r="I34" s="19">
        <f t="shared" si="2"/>
        <v>0.85</v>
      </c>
    </row>
    <row r="35" spans="1:9" x14ac:dyDescent="0.35">
      <c r="A35" t="str">
        <f t="shared" si="0"/>
        <v>Agrosuper Shanghai1023109</v>
      </c>
      <c r="B35" t="s">
        <v>14</v>
      </c>
      <c r="C35">
        <v>1023109</v>
      </c>
      <c r="D35" t="s">
        <v>310</v>
      </c>
      <c r="E35" s="9">
        <v>48000</v>
      </c>
      <c r="F35" s="19">
        <v>1.05</v>
      </c>
      <c r="G35" s="10">
        <f>IFERROR(VLOOKUP(C35,[3]Hoja3!$A:$E,4,FALSE),0)</f>
        <v>0</v>
      </c>
      <c r="H35" s="26">
        <f>IFERROR(VLOOKUP(C35,[3]Hoja3!$A:$F,5,FALSE),0)</f>
        <v>0</v>
      </c>
      <c r="I35" s="19">
        <f t="shared" si="2"/>
        <v>-1.05</v>
      </c>
    </row>
    <row r="36" spans="1:9" x14ac:dyDescent="0.35">
      <c r="A36" t="str">
        <f t="shared" si="0"/>
        <v>Agrosuper Shanghai1023110</v>
      </c>
      <c r="B36" t="s">
        <v>14</v>
      </c>
      <c r="C36">
        <v>1023110</v>
      </c>
      <c r="D36" t="s">
        <v>144</v>
      </c>
      <c r="E36" s="9">
        <v>192000</v>
      </c>
      <c r="F36" s="19">
        <v>0.78</v>
      </c>
    </row>
    <row r="37" spans="1:9" x14ac:dyDescent="0.35">
      <c r="A37" t="str">
        <f t="shared" si="0"/>
        <v>Agrosuper Shanghai1023306</v>
      </c>
      <c r="B37" t="s">
        <v>14</v>
      </c>
      <c r="C37">
        <v>1023306</v>
      </c>
      <c r="D37" t="s">
        <v>302</v>
      </c>
      <c r="E37" s="9"/>
      <c r="F37" s="19"/>
    </row>
    <row r="38" spans="1:9" x14ac:dyDescent="0.35">
      <c r="A38" t="str">
        <f t="shared" si="0"/>
        <v>Agrosuper Shanghai1030419</v>
      </c>
      <c r="B38" t="s">
        <v>14</v>
      </c>
      <c r="C38">
        <v>1030419</v>
      </c>
      <c r="D38" t="s">
        <v>896</v>
      </c>
      <c r="E38" s="9"/>
      <c r="F38" s="19"/>
    </row>
    <row r="39" spans="1:9" x14ac:dyDescent="0.35">
      <c r="A39" t="str">
        <f t="shared" si="0"/>
        <v>Agrosuper Shanghai1030525</v>
      </c>
      <c r="B39" t="s">
        <v>14</v>
      </c>
      <c r="C39">
        <v>1030525</v>
      </c>
      <c r="D39" t="s">
        <v>912</v>
      </c>
      <c r="E39" s="9">
        <v>24000</v>
      </c>
      <c r="F39" s="19">
        <v>1.54995833333333</v>
      </c>
    </row>
    <row r="40" spans="1:9" x14ac:dyDescent="0.35">
      <c r="A40" t="str">
        <f t="shared" si="0"/>
        <v/>
      </c>
    </row>
    <row r="41" spans="1:9" x14ac:dyDescent="0.35">
      <c r="A41" t="str">
        <f t="shared" si="0"/>
        <v/>
      </c>
    </row>
    <row r="42" spans="1:9" x14ac:dyDescent="0.35">
      <c r="A42" t="str">
        <f t="shared" si="0"/>
        <v/>
      </c>
    </row>
    <row r="43" spans="1:9" x14ac:dyDescent="0.35">
      <c r="A43" t="str">
        <f t="shared" si="0"/>
        <v/>
      </c>
    </row>
    <row r="44" spans="1:9" x14ac:dyDescent="0.35">
      <c r="A44" t="str">
        <f t="shared" si="0"/>
        <v/>
      </c>
    </row>
    <row r="45" spans="1:9" x14ac:dyDescent="0.35">
      <c r="A45" t="str">
        <f t="shared" si="0"/>
        <v/>
      </c>
    </row>
    <row r="46" spans="1:9" x14ac:dyDescent="0.35">
      <c r="A46" t="str">
        <f t="shared" si="0"/>
        <v/>
      </c>
    </row>
    <row r="47" spans="1:9" x14ac:dyDescent="0.35">
      <c r="A47" t="str">
        <f t="shared" si="0"/>
        <v/>
      </c>
    </row>
    <row r="48" spans="1:9" x14ac:dyDescent="0.35">
      <c r="A48" t="str">
        <f t="shared" si="0"/>
        <v/>
      </c>
    </row>
    <row r="49" spans="1:1" x14ac:dyDescent="0.35">
      <c r="A49" t="str">
        <f t="shared" si="0"/>
        <v/>
      </c>
    </row>
    <row r="50" spans="1:1" x14ac:dyDescent="0.35">
      <c r="A50" t="str">
        <f t="shared" si="0"/>
        <v/>
      </c>
    </row>
    <row r="51" spans="1:1" x14ac:dyDescent="0.35">
      <c r="A51" t="str">
        <f t="shared" si="0"/>
        <v/>
      </c>
    </row>
    <row r="52" spans="1:1" x14ac:dyDescent="0.35">
      <c r="A52" t="str">
        <f t="shared" si="0"/>
        <v/>
      </c>
    </row>
    <row r="53" spans="1:1" x14ac:dyDescent="0.35">
      <c r="A53" t="str">
        <f t="shared" si="0"/>
        <v/>
      </c>
    </row>
    <row r="54" spans="1:1" x14ac:dyDescent="0.35">
      <c r="A54" t="str">
        <f t="shared" si="0"/>
        <v/>
      </c>
    </row>
    <row r="55" spans="1:1" x14ac:dyDescent="0.35">
      <c r="A55" t="str">
        <f t="shared" si="0"/>
        <v/>
      </c>
    </row>
    <row r="56" spans="1:1" x14ac:dyDescent="0.35">
      <c r="A56" t="str">
        <f t="shared" si="0"/>
        <v/>
      </c>
    </row>
    <row r="57" spans="1:1" x14ac:dyDescent="0.35">
      <c r="A57" t="str">
        <f t="shared" si="0"/>
        <v/>
      </c>
    </row>
    <row r="58" spans="1:1" x14ac:dyDescent="0.35">
      <c r="A58" t="str">
        <f t="shared" ref="A58:A121" si="3">B58&amp;C58</f>
        <v/>
      </c>
    </row>
    <row r="59" spans="1:1" x14ac:dyDescent="0.35">
      <c r="A59" t="str">
        <f t="shared" si="3"/>
        <v/>
      </c>
    </row>
    <row r="60" spans="1:1" x14ac:dyDescent="0.35">
      <c r="A60" t="str">
        <f t="shared" si="3"/>
        <v/>
      </c>
    </row>
    <row r="61" spans="1:1" x14ac:dyDescent="0.35">
      <c r="A61" t="str">
        <f t="shared" si="3"/>
        <v/>
      </c>
    </row>
    <row r="62" spans="1:1" x14ac:dyDescent="0.35">
      <c r="A62" t="str">
        <f t="shared" si="3"/>
        <v/>
      </c>
    </row>
    <row r="63" spans="1:1" x14ac:dyDescent="0.35">
      <c r="A63" t="str">
        <f t="shared" si="3"/>
        <v/>
      </c>
    </row>
    <row r="64" spans="1:1" x14ac:dyDescent="0.35">
      <c r="A64" t="str">
        <f t="shared" si="3"/>
        <v/>
      </c>
    </row>
    <row r="65" spans="1:1" x14ac:dyDescent="0.35">
      <c r="A65" t="str">
        <f t="shared" si="3"/>
        <v/>
      </c>
    </row>
    <row r="66" spans="1:1" x14ac:dyDescent="0.35">
      <c r="A66" t="str">
        <f t="shared" si="3"/>
        <v/>
      </c>
    </row>
    <row r="67" spans="1:1" x14ac:dyDescent="0.35">
      <c r="A67" t="str">
        <f t="shared" si="3"/>
        <v/>
      </c>
    </row>
    <row r="68" spans="1:1" x14ac:dyDescent="0.35">
      <c r="A68" t="str">
        <f t="shared" si="3"/>
        <v/>
      </c>
    </row>
    <row r="69" spans="1:1" x14ac:dyDescent="0.35">
      <c r="A69" t="str">
        <f t="shared" si="3"/>
        <v/>
      </c>
    </row>
    <row r="70" spans="1:1" x14ac:dyDescent="0.35">
      <c r="A70" t="str">
        <f t="shared" si="3"/>
        <v/>
      </c>
    </row>
    <row r="71" spans="1:1" x14ac:dyDescent="0.35">
      <c r="A71" t="str">
        <f t="shared" si="3"/>
        <v/>
      </c>
    </row>
    <row r="72" spans="1:1" x14ac:dyDescent="0.35">
      <c r="A72" t="str">
        <f t="shared" si="3"/>
        <v/>
      </c>
    </row>
    <row r="73" spans="1:1" x14ac:dyDescent="0.35">
      <c r="A73" t="str">
        <f t="shared" si="3"/>
        <v/>
      </c>
    </row>
    <row r="74" spans="1:1" x14ac:dyDescent="0.35">
      <c r="A74" t="str">
        <f t="shared" si="3"/>
        <v/>
      </c>
    </row>
    <row r="75" spans="1:1" x14ac:dyDescent="0.35">
      <c r="A75" t="str">
        <f t="shared" si="3"/>
        <v/>
      </c>
    </row>
    <row r="76" spans="1:1" x14ac:dyDescent="0.35">
      <c r="A76" t="str">
        <f t="shared" si="3"/>
        <v/>
      </c>
    </row>
    <row r="77" spans="1:1" x14ac:dyDescent="0.35">
      <c r="A77" t="str">
        <f t="shared" si="3"/>
        <v/>
      </c>
    </row>
    <row r="78" spans="1:1" x14ac:dyDescent="0.35">
      <c r="A78" t="str">
        <f t="shared" si="3"/>
        <v/>
      </c>
    </row>
    <row r="79" spans="1:1" x14ac:dyDescent="0.35">
      <c r="A79" t="str">
        <f t="shared" si="3"/>
        <v/>
      </c>
    </row>
    <row r="80" spans="1:1" x14ac:dyDescent="0.35">
      <c r="A80" t="str">
        <f t="shared" si="3"/>
        <v/>
      </c>
    </row>
    <row r="81" spans="1:1" x14ac:dyDescent="0.35">
      <c r="A81" t="str">
        <f t="shared" si="3"/>
        <v/>
      </c>
    </row>
    <row r="82" spans="1:1" x14ac:dyDescent="0.35">
      <c r="A82" t="str">
        <f t="shared" si="3"/>
        <v/>
      </c>
    </row>
    <row r="83" spans="1:1" x14ac:dyDescent="0.35">
      <c r="A83" t="str">
        <f t="shared" si="3"/>
        <v/>
      </c>
    </row>
    <row r="84" spans="1:1" x14ac:dyDescent="0.35">
      <c r="A84" t="str">
        <f t="shared" si="3"/>
        <v/>
      </c>
    </row>
    <row r="85" spans="1:1" x14ac:dyDescent="0.35">
      <c r="A85" t="str">
        <f t="shared" si="3"/>
        <v/>
      </c>
    </row>
    <row r="86" spans="1:1" x14ac:dyDescent="0.35">
      <c r="A86" t="str">
        <f t="shared" si="3"/>
        <v/>
      </c>
    </row>
    <row r="87" spans="1:1" x14ac:dyDescent="0.35">
      <c r="A87" t="str">
        <f t="shared" si="3"/>
        <v/>
      </c>
    </row>
    <row r="88" spans="1:1" x14ac:dyDescent="0.35">
      <c r="A88" t="str">
        <f t="shared" si="3"/>
        <v/>
      </c>
    </row>
    <row r="89" spans="1:1" x14ac:dyDescent="0.35">
      <c r="A89" t="str">
        <f t="shared" si="3"/>
        <v/>
      </c>
    </row>
    <row r="90" spans="1:1" x14ac:dyDescent="0.35">
      <c r="A90" t="str">
        <f t="shared" si="3"/>
        <v/>
      </c>
    </row>
    <row r="91" spans="1:1" x14ac:dyDescent="0.35">
      <c r="A91" t="str">
        <f t="shared" si="3"/>
        <v/>
      </c>
    </row>
    <row r="92" spans="1:1" x14ac:dyDescent="0.35">
      <c r="A92" t="str">
        <f t="shared" si="3"/>
        <v/>
      </c>
    </row>
    <row r="93" spans="1:1" x14ac:dyDescent="0.35">
      <c r="A93" t="str">
        <f t="shared" si="3"/>
        <v/>
      </c>
    </row>
    <row r="94" spans="1:1" x14ac:dyDescent="0.35">
      <c r="A94" t="str">
        <f t="shared" si="3"/>
        <v/>
      </c>
    </row>
    <row r="95" spans="1:1" x14ac:dyDescent="0.35">
      <c r="A95" t="str">
        <f t="shared" si="3"/>
        <v/>
      </c>
    </row>
    <row r="96" spans="1:1" x14ac:dyDescent="0.35">
      <c r="A96" t="str">
        <f t="shared" si="3"/>
        <v/>
      </c>
    </row>
    <row r="97" spans="1:1" x14ac:dyDescent="0.35">
      <c r="A97" t="str">
        <f t="shared" si="3"/>
        <v/>
      </c>
    </row>
    <row r="98" spans="1:1" x14ac:dyDescent="0.35">
      <c r="A98" t="str">
        <f t="shared" si="3"/>
        <v/>
      </c>
    </row>
    <row r="99" spans="1:1" x14ac:dyDescent="0.35">
      <c r="A99" t="str">
        <f t="shared" si="3"/>
        <v/>
      </c>
    </row>
    <row r="100" spans="1:1" x14ac:dyDescent="0.35">
      <c r="A100" t="str">
        <f t="shared" si="3"/>
        <v/>
      </c>
    </row>
    <row r="101" spans="1:1" x14ac:dyDescent="0.35">
      <c r="A101" t="str">
        <f t="shared" si="3"/>
        <v/>
      </c>
    </row>
    <row r="102" spans="1:1" x14ac:dyDescent="0.35">
      <c r="A102" t="str">
        <f t="shared" si="3"/>
        <v/>
      </c>
    </row>
    <row r="103" spans="1:1" x14ac:dyDescent="0.35">
      <c r="A103" t="str">
        <f t="shared" si="3"/>
        <v/>
      </c>
    </row>
    <row r="104" spans="1:1" x14ac:dyDescent="0.35">
      <c r="A104" t="str">
        <f t="shared" si="3"/>
        <v/>
      </c>
    </row>
    <row r="105" spans="1:1" x14ac:dyDescent="0.35">
      <c r="A105" t="str">
        <f t="shared" si="3"/>
        <v/>
      </c>
    </row>
    <row r="106" spans="1:1" x14ac:dyDescent="0.35">
      <c r="A106" t="str">
        <f t="shared" si="3"/>
        <v/>
      </c>
    </row>
    <row r="107" spans="1:1" x14ac:dyDescent="0.35">
      <c r="A107" t="str">
        <f t="shared" si="3"/>
        <v/>
      </c>
    </row>
    <row r="108" spans="1:1" x14ac:dyDescent="0.35">
      <c r="A108" t="str">
        <f t="shared" si="3"/>
        <v/>
      </c>
    </row>
    <row r="109" spans="1:1" x14ac:dyDescent="0.35">
      <c r="A109" t="str">
        <f t="shared" si="3"/>
        <v/>
      </c>
    </row>
    <row r="110" spans="1:1" x14ac:dyDescent="0.35">
      <c r="A110" t="str">
        <f t="shared" si="3"/>
        <v/>
      </c>
    </row>
    <row r="111" spans="1:1" x14ac:dyDescent="0.35">
      <c r="A111" t="str">
        <f t="shared" si="3"/>
        <v/>
      </c>
    </row>
    <row r="112" spans="1:1" x14ac:dyDescent="0.35">
      <c r="A112" t="str">
        <f t="shared" si="3"/>
        <v/>
      </c>
    </row>
    <row r="113" spans="1:1" x14ac:dyDescent="0.35">
      <c r="A113" t="str">
        <f t="shared" si="3"/>
        <v/>
      </c>
    </row>
    <row r="114" spans="1:1" x14ac:dyDescent="0.35">
      <c r="A114" t="str">
        <f t="shared" si="3"/>
        <v/>
      </c>
    </row>
    <row r="115" spans="1:1" x14ac:dyDescent="0.35">
      <c r="A115" t="str">
        <f t="shared" si="3"/>
        <v/>
      </c>
    </row>
    <row r="116" spans="1:1" x14ac:dyDescent="0.35">
      <c r="A116" t="str">
        <f t="shared" si="3"/>
        <v/>
      </c>
    </row>
    <row r="117" spans="1:1" x14ac:dyDescent="0.35">
      <c r="A117" t="str">
        <f t="shared" si="3"/>
        <v/>
      </c>
    </row>
    <row r="118" spans="1:1" x14ac:dyDescent="0.35">
      <c r="A118" t="str">
        <f t="shared" si="3"/>
        <v/>
      </c>
    </row>
    <row r="119" spans="1:1" x14ac:dyDescent="0.35">
      <c r="A119" t="str">
        <f t="shared" si="3"/>
        <v/>
      </c>
    </row>
    <row r="120" spans="1:1" x14ac:dyDescent="0.35">
      <c r="A120" t="str">
        <f t="shared" si="3"/>
        <v/>
      </c>
    </row>
    <row r="121" spans="1:1" x14ac:dyDescent="0.35">
      <c r="A121" t="str">
        <f t="shared" si="3"/>
        <v/>
      </c>
    </row>
    <row r="122" spans="1:1" x14ac:dyDescent="0.35">
      <c r="A122" t="str">
        <f t="shared" ref="A122:A185" si="4">B122&amp;C122</f>
        <v/>
      </c>
    </row>
    <row r="123" spans="1:1" x14ac:dyDescent="0.35">
      <c r="A123" t="str">
        <f t="shared" si="4"/>
        <v/>
      </c>
    </row>
    <row r="124" spans="1:1" x14ac:dyDescent="0.35">
      <c r="A124" t="str">
        <f t="shared" si="4"/>
        <v/>
      </c>
    </row>
    <row r="125" spans="1:1" x14ac:dyDescent="0.35">
      <c r="A125" t="str">
        <f t="shared" si="4"/>
        <v/>
      </c>
    </row>
    <row r="126" spans="1:1" x14ac:dyDescent="0.35">
      <c r="A126" t="str">
        <f t="shared" si="4"/>
        <v/>
      </c>
    </row>
    <row r="127" spans="1:1" x14ac:dyDescent="0.35">
      <c r="A127" t="str">
        <f t="shared" si="4"/>
        <v/>
      </c>
    </row>
    <row r="128" spans="1:1" x14ac:dyDescent="0.35">
      <c r="A128" t="str">
        <f t="shared" si="4"/>
        <v/>
      </c>
    </row>
    <row r="129" spans="1:1" x14ac:dyDescent="0.35">
      <c r="A129" t="str">
        <f t="shared" si="4"/>
        <v/>
      </c>
    </row>
    <row r="130" spans="1:1" x14ac:dyDescent="0.35">
      <c r="A130" t="str">
        <f t="shared" si="4"/>
        <v/>
      </c>
    </row>
    <row r="131" spans="1:1" x14ac:dyDescent="0.35">
      <c r="A131" t="str">
        <f t="shared" si="4"/>
        <v/>
      </c>
    </row>
    <row r="132" spans="1:1" x14ac:dyDescent="0.35">
      <c r="A132" t="str">
        <f t="shared" si="4"/>
        <v/>
      </c>
    </row>
    <row r="133" spans="1:1" x14ac:dyDescent="0.35">
      <c r="A133" t="str">
        <f t="shared" si="4"/>
        <v/>
      </c>
    </row>
    <row r="134" spans="1:1" x14ac:dyDescent="0.35">
      <c r="A134" t="str">
        <f t="shared" si="4"/>
        <v/>
      </c>
    </row>
    <row r="135" spans="1:1" x14ac:dyDescent="0.35">
      <c r="A135" t="str">
        <f t="shared" si="4"/>
        <v/>
      </c>
    </row>
    <row r="136" spans="1:1" x14ac:dyDescent="0.35">
      <c r="A136" t="str">
        <f t="shared" si="4"/>
        <v/>
      </c>
    </row>
    <row r="137" spans="1:1" x14ac:dyDescent="0.35">
      <c r="A137" t="str">
        <f t="shared" si="4"/>
        <v/>
      </c>
    </row>
    <row r="138" spans="1:1" x14ac:dyDescent="0.35">
      <c r="A138" t="str">
        <f t="shared" si="4"/>
        <v/>
      </c>
    </row>
    <row r="139" spans="1:1" x14ac:dyDescent="0.35">
      <c r="A139" t="str">
        <f t="shared" si="4"/>
        <v/>
      </c>
    </row>
    <row r="140" spans="1:1" x14ac:dyDescent="0.35">
      <c r="A140" t="str">
        <f t="shared" si="4"/>
        <v/>
      </c>
    </row>
    <row r="141" spans="1:1" x14ac:dyDescent="0.35">
      <c r="A141" t="str">
        <f t="shared" si="4"/>
        <v/>
      </c>
    </row>
    <row r="142" spans="1:1" x14ac:dyDescent="0.35">
      <c r="A142" t="str">
        <f t="shared" si="4"/>
        <v/>
      </c>
    </row>
    <row r="143" spans="1:1" x14ac:dyDescent="0.35">
      <c r="A143" t="str">
        <f t="shared" si="4"/>
        <v/>
      </c>
    </row>
    <row r="144" spans="1:1" x14ac:dyDescent="0.35">
      <c r="A144" t="str">
        <f t="shared" si="4"/>
        <v/>
      </c>
    </row>
    <row r="145" spans="1:1" x14ac:dyDescent="0.35">
      <c r="A145" t="str">
        <f t="shared" si="4"/>
        <v/>
      </c>
    </row>
    <row r="146" spans="1:1" x14ac:dyDescent="0.35">
      <c r="A146" t="str">
        <f t="shared" si="4"/>
        <v/>
      </c>
    </row>
    <row r="147" spans="1:1" x14ac:dyDescent="0.35">
      <c r="A147" t="str">
        <f t="shared" si="4"/>
        <v/>
      </c>
    </row>
    <row r="148" spans="1:1" x14ac:dyDescent="0.35">
      <c r="A148" t="str">
        <f t="shared" si="4"/>
        <v/>
      </c>
    </row>
    <row r="149" spans="1:1" x14ac:dyDescent="0.35">
      <c r="A149" t="str">
        <f t="shared" si="4"/>
        <v/>
      </c>
    </row>
    <row r="150" spans="1:1" x14ac:dyDescent="0.35">
      <c r="A150" t="str">
        <f t="shared" si="4"/>
        <v/>
      </c>
    </row>
    <row r="151" spans="1:1" x14ac:dyDescent="0.35">
      <c r="A151" t="str">
        <f t="shared" si="4"/>
        <v/>
      </c>
    </row>
    <row r="152" spans="1:1" x14ac:dyDescent="0.35">
      <c r="A152" t="str">
        <f t="shared" si="4"/>
        <v/>
      </c>
    </row>
    <row r="153" spans="1:1" x14ac:dyDescent="0.35">
      <c r="A153" t="str">
        <f t="shared" si="4"/>
        <v/>
      </c>
    </row>
    <row r="154" spans="1:1" x14ac:dyDescent="0.35">
      <c r="A154" t="str">
        <f t="shared" si="4"/>
        <v/>
      </c>
    </row>
    <row r="155" spans="1:1" x14ac:dyDescent="0.35">
      <c r="A155" t="str">
        <f t="shared" si="4"/>
        <v/>
      </c>
    </row>
    <row r="156" spans="1:1" x14ac:dyDescent="0.35">
      <c r="A156" t="str">
        <f t="shared" si="4"/>
        <v/>
      </c>
    </row>
    <row r="157" spans="1:1" x14ac:dyDescent="0.35">
      <c r="A157" t="str">
        <f t="shared" si="4"/>
        <v/>
      </c>
    </row>
    <row r="158" spans="1:1" x14ac:dyDescent="0.35">
      <c r="A158" t="str">
        <f t="shared" si="4"/>
        <v/>
      </c>
    </row>
    <row r="159" spans="1:1" x14ac:dyDescent="0.35">
      <c r="A159" t="str">
        <f t="shared" si="4"/>
        <v/>
      </c>
    </row>
    <row r="160" spans="1:1" x14ac:dyDescent="0.35">
      <c r="A160" t="str">
        <f t="shared" si="4"/>
        <v/>
      </c>
    </row>
    <row r="161" spans="1:1" x14ac:dyDescent="0.35">
      <c r="A161" t="str">
        <f t="shared" si="4"/>
        <v/>
      </c>
    </row>
    <row r="162" spans="1:1" x14ac:dyDescent="0.35">
      <c r="A162" t="str">
        <f t="shared" si="4"/>
        <v/>
      </c>
    </row>
    <row r="163" spans="1:1" x14ac:dyDescent="0.35">
      <c r="A163" t="str">
        <f t="shared" si="4"/>
        <v/>
      </c>
    </row>
    <row r="164" spans="1:1" x14ac:dyDescent="0.35">
      <c r="A164" t="str">
        <f t="shared" si="4"/>
        <v/>
      </c>
    </row>
    <row r="165" spans="1:1" x14ac:dyDescent="0.35">
      <c r="A165" t="str">
        <f t="shared" si="4"/>
        <v/>
      </c>
    </row>
    <row r="166" spans="1:1" x14ac:dyDescent="0.35">
      <c r="A166" t="str">
        <f t="shared" si="4"/>
        <v/>
      </c>
    </row>
    <row r="167" spans="1:1" x14ac:dyDescent="0.35">
      <c r="A167" t="str">
        <f t="shared" si="4"/>
        <v/>
      </c>
    </row>
    <row r="168" spans="1:1" x14ac:dyDescent="0.35">
      <c r="A168" t="str">
        <f t="shared" si="4"/>
        <v/>
      </c>
    </row>
    <row r="169" spans="1:1" x14ac:dyDescent="0.35">
      <c r="A169" t="str">
        <f t="shared" si="4"/>
        <v/>
      </c>
    </row>
    <row r="170" spans="1:1" x14ac:dyDescent="0.35">
      <c r="A170" t="str">
        <f t="shared" si="4"/>
        <v/>
      </c>
    </row>
    <row r="171" spans="1:1" x14ac:dyDescent="0.35">
      <c r="A171" t="str">
        <f t="shared" si="4"/>
        <v/>
      </c>
    </row>
    <row r="172" spans="1:1" x14ac:dyDescent="0.35">
      <c r="A172" t="str">
        <f t="shared" si="4"/>
        <v/>
      </c>
    </row>
    <row r="173" spans="1:1" x14ac:dyDescent="0.35">
      <c r="A173" t="str">
        <f t="shared" si="4"/>
        <v/>
      </c>
    </row>
    <row r="174" spans="1:1" x14ac:dyDescent="0.35">
      <c r="A174" t="str">
        <f t="shared" si="4"/>
        <v/>
      </c>
    </row>
    <row r="175" spans="1:1" x14ac:dyDescent="0.35">
      <c r="A175" t="str">
        <f t="shared" si="4"/>
        <v/>
      </c>
    </row>
    <row r="176" spans="1:1" x14ac:dyDescent="0.35">
      <c r="A176" t="str">
        <f t="shared" si="4"/>
        <v/>
      </c>
    </row>
    <row r="177" spans="1:1" x14ac:dyDescent="0.35">
      <c r="A177" t="str">
        <f t="shared" si="4"/>
        <v/>
      </c>
    </row>
    <row r="178" spans="1:1" x14ac:dyDescent="0.35">
      <c r="A178" t="str">
        <f t="shared" si="4"/>
        <v/>
      </c>
    </row>
    <row r="179" spans="1:1" x14ac:dyDescent="0.35">
      <c r="A179" t="str">
        <f t="shared" si="4"/>
        <v/>
      </c>
    </row>
    <row r="180" spans="1:1" x14ac:dyDescent="0.35">
      <c r="A180" t="str">
        <f t="shared" si="4"/>
        <v/>
      </c>
    </row>
    <row r="181" spans="1:1" x14ac:dyDescent="0.35">
      <c r="A181" t="str">
        <f t="shared" si="4"/>
        <v/>
      </c>
    </row>
    <row r="182" spans="1:1" x14ac:dyDescent="0.35">
      <c r="A182" t="str">
        <f t="shared" si="4"/>
        <v/>
      </c>
    </row>
    <row r="183" spans="1:1" x14ac:dyDescent="0.35">
      <c r="A183" t="str">
        <f t="shared" si="4"/>
        <v/>
      </c>
    </row>
    <row r="184" spans="1:1" x14ac:dyDescent="0.35">
      <c r="A184" t="str">
        <f t="shared" si="4"/>
        <v/>
      </c>
    </row>
    <row r="185" spans="1:1" x14ac:dyDescent="0.35">
      <c r="A185" t="str">
        <f t="shared" si="4"/>
        <v/>
      </c>
    </row>
    <row r="186" spans="1:1" x14ac:dyDescent="0.35">
      <c r="A186" t="str">
        <f t="shared" ref="A186:A249" si="5">B186&amp;C186</f>
        <v/>
      </c>
    </row>
    <row r="187" spans="1:1" x14ac:dyDescent="0.35">
      <c r="A187" t="str">
        <f t="shared" si="5"/>
        <v/>
      </c>
    </row>
    <row r="188" spans="1:1" x14ac:dyDescent="0.35">
      <c r="A188" t="str">
        <f t="shared" si="5"/>
        <v/>
      </c>
    </row>
    <row r="189" spans="1:1" x14ac:dyDescent="0.35">
      <c r="A189" t="str">
        <f t="shared" si="5"/>
        <v/>
      </c>
    </row>
    <row r="190" spans="1:1" x14ac:dyDescent="0.35">
      <c r="A190" t="str">
        <f t="shared" si="5"/>
        <v/>
      </c>
    </row>
    <row r="191" spans="1:1" x14ac:dyDescent="0.35">
      <c r="A191" t="str">
        <f t="shared" si="5"/>
        <v/>
      </c>
    </row>
    <row r="192" spans="1:1" x14ac:dyDescent="0.35">
      <c r="A192" t="str">
        <f t="shared" si="5"/>
        <v/>
      </c>
    </row>
    <row r="193" spans="1:1" x14ac:dyDescent="0.35">
      <c r="A193" t="str">
        <f t="shared" si="5"/>
        <v/>
      </c>
    </row>
    <row r="194" spans="1:1" x14ac:dyDescent="0.35">
      <c r="A194" t="str">
        <f t="shared" si="5"/>
        <v/>
      </c>
    </row>
    <row r="195" spans="1:1" x14ac:dyDescent="0.35">
      <c r="A195" t="str">
        <f t="shared" si="5"/>
        <v/>
      </c>
    </row>
    <row r="196" spans="1:1" x14ac:dyDescent="0.35">
      <c r="A196" t="str">
        <f t="shared" si="5"/>
        <v/>
      </c>
    </row>
    <row r="197" spans="1:1" x14ac:dyDescent="0.35">
      <c r="A197" t="str">
        <f t="shared" si="5"/>
        <v/>
      </c>
    </row>
    <row r="198" spans="1:1" x14ac:dyDescent="0.35">
      <c r="A198" t="str">
        <f t="shared" si="5"/>
        <v/>
      </c>
    </row>
    <row r="199" spans="1:1" x14ac:dyDescent="0.35">
      <c r="A199" t="str">
        <f t="shared" si="5"/>
        <v/>
      </c>
    </row>
    <row r="200" spans="1:1" x14ac:dyDescent="0.35">
      <c r="A200" t="str">
        <f t="shared" si="5"/>
        <v/>
      </c>
    </row>
    <row r="201" spans="1:1" x14ac:dyDescent="0.35">
      <c r="A201" t="str">
        <f t="shared" si="5"/>
        <v/>
      </c>
    </row>
    <row r="202" spans="1:1" x14ac:dyDescent="0.35">
      <c r="A202" t="str">
        <f t="shared" si="5"/>
        <v/>
      </c>
    </row>
    <row r="203" spans="1:1" x14ac:dyDescent="0.35">
      <c r="A203" t="str">
        <f t="shared" si="5"/>
        <v/>
      </c>
    </row>
    <row r="204" spans="1:1" x14ac:dyDescent="0.35">
      <c r="A204" t="str">
        <f t="shared" si="5"/>
        <v/>
      </c>
    </row>
    <row r="205" spans="1:1" x14ac:dyDescent="0.35">
      <c r="A205" t="str">
        <f t="shared" si="5"/>
        <v/>
      </c>
    </row>
    <row r="206" spans="1:1" x14ac:dyDescent="0.35">
      <c r="A206" t="str">
        <f t="shared" si="5"/>
        <v/>
      </c>
    </row>
    <row r="207" spans="1:1" x14ac:dyDescent="0.35">
      <c r="A207" t="str">
        <f t="shared" si="5"/>
        <v/>
      </c>
    </row>
    <row r="208" spans="1:1" x14ac:dyDescent="0.35">
      <c r="A208" t="str">
        <f t="shared" si="5"/>
        <v/>
      </c>
    </row>
    <row r="209" spans="1:1" x14ac:dyDescent="0.35">
      <c r="A209" t="str">
        <f t="shared" si="5"/>
        <v/>
      </c>
    </row>
    <row r="210" spans="1:1" x14ac:dyDescent="0.35">
      <c r="A210" t="str">
        <f t="shared" si="5"/>
        <v/>
      </c>
    </row>
    <row r="211" spans="1:1" x14ac:dyDescent="0.35">
      <c r="A211" t="str">
        <f t="shared" si="5"/>
        <v/>
      </c>
    </row>
    <row r="212" spans="1:1" x14ac:dyDescent="0.35">
      <c r="A212" t="str">
        <f t="shared" si="5"/>
        <v/>
      </c>
    </row>
    <row r="213" spans="1:1" x14ac:dyDescent="0.35">
      <c r="A213" t="str">
        <f t="shared" si="5"/>
        <v/>
      </c>
    </row>
    <row r="214" spans="1:1" x14ac:dyDescent="0.35">
      <c r="A214" t="str">
        <f t="shared" si="5"/>
        <v/>
      </c>
    </row>
    <row r="215" spans="1:1" x14ac:dyDescent="0.35">
      <c r="A215" t="str">
        <f t="shared" si="5"/>
        <v/>
      </c>
    </row>
    <row r="216" spans="1:1" x14ac:dyDescent="0.35">
      <c r="A216" t="str">
        <f t="shared" si="5"/>
        <v/>
      </c>
    </row>
    <row r="217" spans="1:1" x14ac:dyDescent="0.35">
      <c r="A217" t="str">
        <f t="shared" si="5"/>
        <v/>
      </c>
    </row>
    <row r="218" spans="1:1" x14ac:dyDescent="0.35">
      <c r="A218" t="str">
        <f t="shared" si="5"/>
        <v/>
      </c>
    </row>
    <row r="219" spans="1:1" x14ac:dyDescent="0.35">
      <c r="A219" t="str">
        <f t="shared" si="5"/>
        <v/>
      </c>
    </row>
    <row r="220" spans="1:1" x14ac:dyDescent="0.35">
      <c r="A220" t="str">
        <f t="shared" si="5"/>
        <v/>
      </c>
    </row>
    <row r="221" spans="1:1" x14ac:dyDescent="0.35">
      <c r="A221" t="str">
        <f t="shared" si="5"/>
        <v/>
      </c>
    </row>
    <row r="222" spans="1:1" x14ac:dyDescent="0.35">
      <c r="A222" t="str">
        <f t="shared" si="5"/>
        <v/>
      </c>
    </row>
    <row r="223" spans="1:1" x14ac:dyDescent="0.35">
      <c r="A223" t="str">
        <f t="shared" si="5"/>
        <v/>
      </c>
    </row>
    <row r="224" spans="1:1" x14ac:dyDescent="0.35">
      <c r="A224" t="str">
        <f t="shared" si="5"/>
        <v/>
      </c>
    </row>
    <row r="225" spans="1:1" x14ac:dyDescent="0.35">
      <c r="A225" t="str">
        <f t="shared" si="5"/>
        <v/>
      </c>
    </row>
    <row r="226" spans="1:1" x14ac:dyDescent="0.35">
      <c r="A226" t="str">
        <f t="shared" si="5"/>
        <v/>
      </c>
    </row>
    <row r="227" spans="1:1" x14ac:dyDescent="0.35">
      <c r="A227" t="str">
        <f t="shared" si="5"/>
        <v/>
      </c>
    </row>
    <row r="228" spans="1:1" x14ac:dyDescent="0.35">
      <c r="A228" t="str">
        <f t="shared" si="5"/>
        <v/>
      </c>
    </row>
    <row r="229" spans="1:1" x14ac:dyDescent="0.35">
      <c r="A229" t="str">
        <f t="shared" si="5"/>
        <v/>
      </c>
    </row>
    <row r="230" spans="1:1" x14ac:dyDescent="0.35">
      <c r="A230" t="str">
        <f t="shared" si="5"/>
        <v/>
      </c>
    </row>
    <row r="231" spans="1:1" x14ac:dyDescent="0.35">
      <c r="A231" t="str">
        <f t="shared" si="5"/>
        <v/>
      </c>
    </row>
    <row r="232" spans="1:1" x14ac:dyDescent="0.35">
      <c r="A232" t="str">
        <f t="shared" si="5"/>
        <v/>
      </c>
    </row>
    <row r="233" spans="1:1" x14ac:dyDescent="0.35">
      <c r="A233" t="str">
        <f t="shared" si="5"/>
        <v/>
      </c>
    </row>
    <row r="234" spans="1:1" x14ac:dyDescent="0.35">
      <c r="A234" t="str">
        <f t="shared" si="5"/>
        <v/>
      </c>
    </row>
    <row r="235" spans="1:1" x14ac:dyDescent="0.35">
      <c r="A235" t="str">
        <f t="shared" si="5"/>
        <v/>
      </c>
    </row>
    <row r="236" spans="1:1" x14ac:dyDescent="0.35">
      <c r="A236" t="str">
        <f t="shared" si="5"/>
        <v/>
      </c>
    </row>
    <row r="237" spans="1:1" x14ac:dyDescent="0.35">
      <c r="A237" t="str">
        <f t="shared" si="5"/>
        <v/>
      </c>
    </row>
    <row r="238" spans="1:1" x14ac:dyDescent="0.35">
      <c r="A238" t="str">
        <f t="shared" si="5"/>
        <v/>
      </c>
    </row>
    <row r="239" spans="1:1" x14ac:dyDescent="0.35">
      <c r="A239" t="str">
        <f t="shared" si="5"/>
        <v/>
      </c>
    </row>
    <row r="240" spans="1:1" x14ac:dyDescent="0.35">
      <c r="A240" t="str">
        <f t="shared" si="5"/>
        <v/>
      </c>
    </row>
    <row r="241" spans="1:1" x14ac:dyDescent="0.35">
      <c r="A241" t="str">
        <f t="shared" si="5"/>
        <v/>
      </c>
    </row>
    <row r="242" spans="1:1" x14ac:dyDescent="0.35">
      <c r="A242" t="str">
        <f t="shared" si="5"/>
        <v/>
      </c>
    </row>
    <row r="243" spans="1:1" x14ac:dyDescent="0.35">
      <c r="A243" t="str">
        <f t="shared" si="5"/>
        <v/>
      </c>
    </row>
    <row r="244" spans="1:1" x14ac:dyDescent="0.35">
      <c r="A244" t="str">
        <f t="shared" si="5"/>
        <v/>
      </c>
    </row>
    <row r="245" spans="1:1" x14ac:dyDescent="0.35">
      <c r="A245" t="str">
        <f t="shared" si="5"/>
        <v/>
      </c>
    </row>
    <row r="246" spans="1:1" x14ac:dyDescent="0.35">
      <c r="A246" t="str">
        <f t="shared" si="5"/>
        <v/>
      </c>
    </row>
    <row r="247" spans="1:1" x14ac:dyDescent="0.35">
      <c r="A247" t="str">
        <f t="shared" si="5"/>
        <v/>
      </c>
    </row>
    <row r="248" spans="1:1" x14ac:dyDescent="0.35">
      <c r="A248" t="str">
        <f t="shared" si="5"/>
        <v/>
      </c>
    </row>
    <row r="249" spans="1:1" x14ac:dyDescent="0.35">
      <c r="A249" t="str">
        <f t="shared" si="5"/>
        <v/>
      </c>
    </row>
    <row r="250" spans="1:1" x14ac:dyDescent="0.35">
      <c r="A250" t="str">
        <f t="shared" ref="A250:A272" si="6">B250&amp;C250</f>
        <v/>
      </c>
    </row>
    <row r="251" spans="1:1" x14ac:dyDescent="0.35">
      <c r="A251" t="str">
        <f t="shared" si="6"/>
        <v/>
      </c>
    </row>
    <row r="252" spans="1:1" x14ac:dyDescent="0.35">
      <c r="A252" t="str">
        <f t="shared" si="6"/>
        <v/>
      </c>
    </row>
    <row r="253" spans="1:1" x14ac:dyDescent="0.35">
      <c r="A253" t="str">
        <f t="shared" si="6"/>
        <v/>
      </c>
    </row>
    <row r="254" spans="1:1" x14ac:dyDescent="0.35">
      <c r="A254" t="str">
        <f t="shared" si="6"/>
        <v/>
      </c>
    </row>
    <row r="255" spans="1:1" x14ac:dyDescent="0.35">
      <c r="A255" t="str">
        <f t="shared" si="6"/>
        <v/>
      </c>
    </row>
    <row r="256" spans="1:1" x14ac:dyDescent="0.35">
      <c r="A256" t="str">
        <f t="shared" si="6"/>
        <v/>
      </c>
    </row>
    <row r="257" spans="1:1" x14ac:dyDescent="0.35">
      <c r="A257" t="str">
        <f t="shared" si="6"/>
        <v/>
      </c>
    </row>
    <row r="258" spans="1:1" x14ac:dyDescent="0.35">
      <c r="A258" t="str">
        <f t="shared" si="6"/>
        <v/>
      </c>
    </row>
    <row r="259" spans="1:1" x14ac:dyDescent="0.35">
      <c r="A259" t="str">
        <f t="shared" si="6"/>
        <v/>
      </c>
    </row>
    <row r="260" spans="1:1" x14ac:dyDescent="0.35">
      <c r="A260" t="str">
        <f t="shared" si="6"/>
        <v/>
      </c>
    </row>
    <row r="261" spans="1:1" x14ac:dyDescent="0.35">
      <c r="A261" t="str">
        <f t="shared" si="6"/>
        <v/>
      </c>
    </row>
    <row r="262" spans="1:1" x14ac:dyDescent="0.35">
      <c r="A262" t="str">
        <f t="shared" si="6"/>
        <v/>
      </c>
    </row>
    <row r="263" spans="1:1" x14ac:dyDescent="0.35">
      <c r="A263" t="str">
        <f t="shared" si="6"/>
        <v/>
      </c>
    </row>
    <row r="264" spans="1:1" x14ac:dyDescent="0.35">
      <c r="A264" t="str">
        <f t="shared" si="6"/>
        <v/>
      </c>
    </row>
    <row r="265" spans="1:1" x14ac:dyDescent="0.35">
      <c r="A265" t="str">
        <f t="shared" si="6"/>
        <v/>
      </c>
    </row>
    <row r="266" spans="1:1" x14ac:dyDescent="0.35">
      <c r="A266" t="str">
        <f t="shared" si="6"/>
        <v/>
      </c>
    </row>
    <row r="267" spans="1:1" x14ac:dyDescent="0.35">
      <c r="A267" t="str">
        <f t="shared" si="6"/>
        <v/>
      </c>
    </row>
    <row r="268" spans="1:1" x14ac:dyDescent="0.35">
      <c r="A268" t="str">
        <f t="shared" si="6"/>
        <v/>
      </c>
    </row>
    <row r="269" spans="1:1" x14ac:dyDescent="0.35">
      <c r="A269" t="str">
        <f t="shared" si="6"/>
        <v/>
      </c>
    </row>
    <row r="270" spans="1:1" x14ac:dyDescent="0.35">
      <c r="A270" t="str">
        <f t="shared" si="6"/>
        <v/>
      </c>
    </row>
    <row r="271" spans="1:1" x14ac:dyDescent="0.35">
      <c r="A271" t="str">
        <f t="shared" si="6"/>
        <v/>
      </c>
    </row>
    <row r="272" spans="1:1" x14ac:dyDescent="0.35">
      <c r="A272" t="str">
        <f t="shared" si="6"/>
        <v/>
      </c>
    </row>
  </sheetData>
  <conditionalFormatting sqref="A1:A1048576">
    <cfRule type="duplicateValues" dxfId="7" priority="2"/>
  </conditionalFormatting>
  <conditionalFormatting sqref="C1:C1048576">
    <cfRule type="duplicateValues" dxfId="6" priority="1"/>
  </conditionalFormatting>
  <pageMargins left="0.7" right="0.7" top="0.75" bottom="0.75" header="0.3" footer="0.3"/>
  <pageSetup orientation="portrait" r:id="rId2"/>
  <customProperties>
    <customPr name="_pios_id" r:id="rId3"/>
    <customPr name="IbpWorksheetKeyString_GUID" r:id="rId4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2.4.0.63248</Revision>
</Application>
</file>

<file path=customXml/itemProps1.xml><?xml version="1.0" encoding="utf-8"?>
<ds:datastoreItem xmlns:ds="http://schemas.openxmlformats.org/officeDocument/2006/customXml" ds:itemID="{644200F7-FF30-4303-8EB5-9F220C043CBD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2</vt:i4>
      </vt:variant>
    </vt:vector>
  </HeadingPairs>
  <TitlesOfParts>
    <vt:vector size="11" baseType="lpstr">
      <vt:lpstr>Hoja2</vt:lpstr>
      <vt:lpstr>Shangai (Tomas)</vt:lpstr>
      <vt:lpstr>Base RV Volumen</vt:lpstr>
      <vt:lpstr>RV de venta</vt:lpstr>
      <vt:lpstr>RV Producción</vt:lpstr>
      <vt:lpstr>RV plan de ventas</vt:lpstr>
      <vt:lpstr>Base RV precios</vt:lpstr>
      <vt:lpstr>Precios atrasos</vt:lpstr>
      <vt:lpstr>CHINA</vt:lpstr>
      <vt:lpstr>SAPCrosstab1</vt:lpstr>
      <vt:lpstr>SAPCrosstab2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 Gonzalez, Robinson Ignacio</dc:creator>
  <cp:lastModifiedBy>Soto Gonzalez, Robinson Ignacio</cp:lastModifiedBy>
  <cp:lastPrinted>2022-03-17T15:41:08Z</cp:lastPrinted>
  <dcterms:created xsi:type="dcterms:W3CDTF">2021-08-06T12:31:30Z</dcterms:created>
  <dcterms:modified xsi:type="dcterms:W3CDTF">2022-09-27T11:16:01Z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634386a7-9617-4678-8b1d-98b066cd275b</vt:lpwstr>
  </property>
</Properties>
</file>